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-60" windowWidth="19230" windowHeight="11580" tabRatio="704"/>
  </bookViews>
  <sheets>
    <sheet name="Info" sheetId="15" r:id="rId1"/>
    <sheet name="Notable" sheetId="17" r:id="rId2"/>
    <sheet name="Tournament-Statistic" sheetId="4" r:id="rId3"/>
    <sheet name="Hole-Statistic" sheetId="9" r:id="rId4"/>
    <sheet name="Round-Statistic" sheetId="18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16" state="hidden" r:id="rId11"/>
    <sheet name="Parameter" sheetId="11" state="hidden" r:id="rId12"/>
    <sheet name="Development" sheetId="12" state="hidden" r:id="rId13"/>
    <sheet name="Skill-O-Meter" sheetId="19" state="hidden" r:id="rId14"/>
  </sheets>
  <definedNames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Specials!$A$1:$S$808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OFFSET(Parameter!$B$8,0,0,1,Parameter!$B$6)</definedName>
    <definedName name="Holes" localSheetId="4">OFFSET(Parameter!$B$8,0,0,1,Parameter!$B$6)</definedName>
    <definedName name="Holes" localSheetId="10">OFFSET(Parameter!$B$8,0,0,1,Parameter!$B$6)</definedName>
    <definedName name="Holes">OFFSET(Parameter!$B$8,0,0,1,Parameter!$B$6)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ranking" localSheetId="13">'Skill-O-Meter'!#REF!</definedName>
    <definedName name="ranking_1" localSheetId="13">'Skill-O-Meter'!$D$1:$I$229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Spielerliste" localSheetId="1">OFFSET(Data!$BW$90,0,0,Parameter!$B$7,1)</definedName>
    <definedName name="Spielerliste" localSheetId="4">OFFSET(Data!$BW$90,0,0,Parameter!$B$7,1)</definedName>
    <definedName name="Spielerliste" localSheetId="10">OFFSET(Data!$BW$90,0,0,Parameter!$B$7,1)</definedName>
    <definedName name="Spielerliste">OFFSET(Data!$CG$90,0,0,Parameter!$B$7,1)</definedName>
    <definedName name="Spielerliste_Alphabetisch" localSheetId="1">OFFSET(Data!$B$90,0,0,Parameter!$B$7,1)</definedName>
    <definedName name="Spielerliste_Alphabetisch" localSheetId="4">OFFSET(Data!$B$90,0,0,Parameter!$B$7,1)</definedName>
    <definedName name="Spielerliste_Alphabetisch" localSheetId="10">OFFSET(Data!$B$90,0,0,Parameter!$B$7,1)</definedName>
    <definedName name="Spielerliste_Alphabetisch">OFFSET(Data!$B$90,0,0,Parameter!$B$7,1)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AB169" i="10" l="1"/>
  <c r="AB168" i="10"/>
  <c r="AB167" i="10"/>
  <c r="AB166" i="10"/>
  <c r="AB165" i="10"/>
  <c r="AB164" i="10"/>
  <c r="AB163" i="10"/>
  <c r="AB162" i="10"/>
  <c r="AB161" i="10"/>
  <c r="AB160" i="10"/>
  <c r="AB159" i="10"/>
  <c r="AB158" i="10"/>
  <c r="AB157" i="10"/>
  <c r="AB156" i="10"/>
  <c r="AB155" i="10"/>
  <c r="AB154" i="10"/>
  <c r="AB153" i="10"/>
  <c r="AB152" i="10"/>
  <c r="AB151" i="10"/>
  <c r="AB150" i="10"/>
  <c r="AB149" i="10"/>
  <c r="AB148" i="10"/>
  <c r="AB147" i="10"/>
  <c r="AB146" i="10"/>
  <c r="AB145" i="10"/>
  <c r="AB144" i="10"/>
  <c r="AB143" i="10"/>
  <c r="AB142" i="10"/>
  <c r="AB141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8" i="10"/>
  <c r="AB127" i="10"/>
  <c r="AB126" i="10"/>
  <c r="AB125" i="10"/>
  <c r="AB124" i="10"/>
  <c r="AB123" i="10"/>
  <c r="AB122" i="10"/>
  <c r="AB121" i="10"/>
  <c r="AB120" i="10"/>
  <c r="AB119" i="10"/>
  <c r="AB118" i="10"/>
  <c r="AB117" i="10"/>
  <c r="AB116" i="10"/>
  <c r="AB115" i="10"/>
  <c r="AB114" i="10"/>
  <c r="AB113" i="10"/>
  <c r="AB112" i="10"/>
  <c r="AB111" i="10"/>
  <c r="AB110" i="10"/>
  <c r="AB109" i="10"/>
  <c r="AB108" i="10"/>
  <c r="AB107" i="10"/>
  <c r="AB106" i="10"/>
  <c r="AB105" i="10"/>
  <c r="AB104" i="10"/>
  <c r="AB103" i="10"/>
  <c r="AB102" i="10"/>
  <c r="AB101" i="10"/>
  <c r="AB100" i="10"/>
  <c r="AB99" i="10"/>
  <c r="AB98" i="10"/>
  <c r="AB97" i="10"/>
  <c r="AB96" i="10"/>
  <c r="AB95" i="10"/>
  <c r="AB94" i="10"/>
  <c r="AB93" i="10"/>
  <c r="AB92" i="10"/>
  <c r="AB91" i="10"/>
  <c r="B13" i="11" s="1"/>
  <c r="AB90" i="10"/>
  <c r="B2" i="19" l="1"/>
  <c r="A2" i="19"/>
  <c r="A1109" i="16" l="1"/>
  <c r="A1108" i="16"/>
  <c r="A1107" i="16"/>
  <c r="A1106" i="16"/>
  <c r="A703" i="16" l="1"/>
  <c r="B9" i="18" l="1" a="1"/>
  <c r="B9" i="18" s="1"/>
  <c r="F2" i="18" l="1"/>
  <c r="H16" i="18" a="1"/>
  <c r="H16" i="18" s="1"/>
  <c r="F16" i="18" a="1"/>
  <c r="F16" i="18" s="1"/>
  <c r="H2" i="18"/>
  <c r="H9" i="18" a="1"/>
  <c r="H9" i="18" s="1"/>
  <c r="F9" i="18" a="1"/>
  <c r="F9" i="18" s="1"/>
  <c r="D16" i="18" a="1"/>
  <c r="D16" i="18" s="1"/>
  <c r="D9" i="18" a="1"/>
  <c r="D9" i="18" s="1"/>
  <c r="B16" i="18" a="1"/>
  <c r="B16" i="18" s="1"/>
  <c r="G9" i="18" l="1"/>
  <c r="E16" i="18"/>
  <c r="G16" i="18"/>
  <c r="E9" i="18"/>
  <c r="H753" i="16" a="1"/>
  <c r="H752" i="16" a="1"/>
  <c r="H751" i="16" a="1"/>
  <c r="H750" i="16" a="1"/>
  <c r="H749" i="16" a="1"/>
  <c r="H748" i="16" a="1"/>
  <c r="H747" i="16" a="1"/>
  <c r="H746" i="16" a="1"/>
  <c r="H744" i="16" a="1"/>
  <c r="AA169" i="10" l="1"/>
  <c r="AA168" i="10"/>
  <c r="AA167" i="10"/>
  <c r="AA166" i="10"/>
  <c r="AA165" i="10"/>
  <c r="AA164" i="10"/>
  <c r="AA163" i="10"/>
  <c r="AA162" i="10"/>
  <c r="AA161" i="10"/>
  <c r="AA160" i="10"/>
  <c r="AA159" i="10"/>
  <c r="AA158" i="10"/>
  <c r="AA157" i="10"/>
  <c r="AA156" i="10"/>
  <c r="AA155" i="10"/>
  <c r="AA154" i="10"/>
  <c r="AA153" i="10"/>
  <c r="AA152" i="10"/>
  <c r="AA151" i="10"/>
  <c r="AA150" i="10"/>
  <c r="AA149" i="10"/>
  <c r="AA148" i="10"/>
  <c r="AA147" i="10"/>
  <c r="AA146" i="10"/>
  <c r="AA145" i="10"/>
  <c r="AA144" i="10"/>
  <c r="AA143" i="10"/>
  <c r="AA142" i="10"/>
  <c r="AA141" i="10"/>
  <c r="AA140" i="10"/>
  <c r="AA139" i="10"/>
  <c r="AA138" i="10"/>
  <c r="AA137" i="10"/>
  <c r="AA136" i="10"/>
  <c r="AA135" i="10"/>
  <c r="AA134" i="10"/>
  <c r="AA133" i="10"/>
  <c r="AA132" i="10"/>
  <c r="AA131" i="10"/>
  <c r="AA130" i="10"/>
  <c r="AA129" i="10"/>
  <c r="AA128" i="10"/>
  <c r="AA127" i="10"/>
  <c r="AA126" i="10"/>
  <c r="AA125" i="10"/>
  <c r="AA124" i="10"/>
  <c r="AA123" i="10"/>
  <c r="AA122" i="10"/>
  <c r="AA121" i="10"/>
  <c r="AA120" i="10"/>
  <c r="AC121" i="10" l="1"/>
  <c r="AC123" i="10"/>
  <c r="AC125" i="10"/>
  <c r="AC127" i="10"/>
  <c r="AC129" i="10"/>
  <c r="AC131" i="10"/>
  <c r="AC133" i="10"/>
  <c r="AC135" i="10"/>
  <c r="AC137" i="10"/>
  <c r="AC139" i="10"/>
  <c r="AC141" i="10"/>
  <c r="AC143" i="10"/>
  <c r="AC145" i="10"/>
  <c r="AC147" i="10"/>
  <c r="AC149" i="10"/>
  <c r="AC151" i="10"/>
  <c r="AC153" i="10"/>
  <c r="AC155" i="10"/>
  <c r="AC157" i="10"/>
  <c r="AC159" i="10"/>
  <c r="AC161" i="10"/>
  <c r="AC163" i="10"/>
  <c r="AC165" i="10"/>
  <c r="AC167" i="10"/>
  <c r="AC169" i="10"/>
  <c r="AC120" i="10"/>
  <c r="AC122" i="10"/>
  <c r="AC124" i="10"/>
  <c r="AC126" i="10"/>
  <c r="AC128" i="10"/>
  <c r="AC130" i="10"/>
  <c r="AC132" i="10"/>
  <c r="AC134" i="10"/>
  <c r="AC136" i="10"/>
  <c r="AC138" i="10"/>
  <c r="AC140" i="10"/>
  <c r="AC142" i="10"/>
  <c r="AC144" i="10"/>
  <c r="AC146" i="10"/>
  <c r="AC148" i="10"/>
  <c r="AC150" i="10"/>
  <c r="AC152" i="10"/>
  <c r="AC154" i="10"/>
  <c r="AC156" i="10"/>
  <c r="AC158" i="10"/>
  <c r="AC160" i="10"/>
  <c r="AC162" i="10"/>
  <c r="AC164" i="10"/>
  <c r="AC166" i="10"/>
  <c r="AC168" i="10"/>
  <c r="L1105" i="16"/>
  <c r="A754" i="16" l="1"/>
  <c r="A807" i="16" l="1"/>
  <c r="A806" i="16"/>
  <c r="A805" i="16"/>
  <c r="A804" i="16"/>
  <c r="A803" i="16"/>
  <c r="A802" i="16"/>
  <c r="A801" i="16"/>
  <c r="A800" i="16"/>
  <c r="A799" i="16"/>
  <c r="A798" i="16"/>
  <c r="A797" i="16"/>
  <c r="A796" i="16"/>
  <c r="A795" i="16"/>
  <c r="A794" i="16"/>
  <c r="A793" i="16"/>
  <c r="A792" i="16"/>
  <c r="A791" i="16"/>
  <c r="A790" i="16"/>
  <c r="A789" i="16"/>
  <c r="A788" i="16"/>
  <c r="A787" i="16"/>
  <c r="A786" i="16"/>
  <c r="A785" i="16"/>
  <c r="A784" i="16"/>
  <c r="A783" i="16"/>
  <c r="A782" i="16"/>
  <c r="A781" i="16"/>
  <c r="A780" i="16"/>
  <c r="A779" i="16"/>
  <c r="A778" i="16"/>
  <c r="A777" i="16"/>
  <c r="A776" i="16"/>
  <c r="A775" i="16"/>
  <c r="A774" i="16"/>
  <c r="A773" i="16"/>
  <c r="A772" i="16"/>
  <c r="A771" i="16"/>
  <c r="A770" i="16"/>
  <c r="A769" i="16"/>
  <c r="A768" i="16"/>
  <c r="A767" i="16"/>
  <c r="A766" i="16"/>
  <c r="A765" i="16"/>
  <c r="A764" i="16"/>
  <c r="A763" i="16"/>
  <c r="A762" i="16"/>
  <c r="A761" i="16"/>
  <c r="A760" i="16"/>
  <c r="A759" i="16"/>
  <c r="A758" i="16"/>
  <c r="A757" i="16"/>
  <c r="A756" i="16"/>
  <c r="A755" i="16"/>
  <c r="A742" i="16"/>
  <c r="C2" i="19" l="1"/>
  <c r="A3" i="19"/>
  <c r="B3" i="19"/>
  <c r="C3" i="19" s="1"/>
  <c r="A4" i="19"/>
  <c r="B4" i="19"/>
  <c r="C4" i="19" s="1"/>
  <c r="A5" i="19"/>
  <c r="B5" i="19"/>
  <c r="C5" i="19" s="1"/>
  <c r="A6" i="19"/>
  <c r="B6" i="19"/>
  <c r="C6" i="19" s="1"/>
  <c r="A7" i="19"/>
  <c r="B7" i="19"/>
  <c r="C7" i="19" s="1"/>
  <c r="A8" i="19"/>
  <c r="B8" i="19"/>
  <c r="C8" i="19" s="1"/>
  <c r="A9" i="19"/>
  <c r="B9" i="19"/>
  <c r="C9" i="19" s="1"/>
  <c r="A10" i="19"/>
  <c r="B10" i="19"/>
  <c r="C10" i="19" s="1"/>
  <c r="A11" i="19"/>
  <c r="B11" i="19"/>
  <c r="C11" i="19" s="1"/>
  <c r="A12" i="19"/>
  <c r="B12" i="19"/>
  <c r="C12" i="19" s="1"/>
  <c r="A13" i="19"/>
  <c r="B13" i="19"/>
  <c r="C13" i="19" s="1"/>
  <c r="A14" i="19"/>
  <c r="B14" i="19"/>
  <c r="C14" i="19" s="1"/>
  <c r="A15" i="19"/>
  <c r="B15" i="19"/>
  <c r="C15" i="19" s="1"/>
  <c r="A16" i="19"/>
  <c r="B16" i="19"/>
  <c r="C16" i="19" s="1"/>
  <c r="A17" i="19"/>
  <c r="B17" i="19"/>
  <c r="C17" i="19" s="1"/>
  <c r="A18" i="19"/>
  <c r="B18" i="19"/>
  <c r="C18" i="19" s="1"/>
  <c r="A19" i="19"/>
  <c r="B19" i="19"/>
  <c r="C19" i="19" s="1"/>
  <c r="A20" i="19"/>
  <c r="B20" i="19"/>
  <c r="C20" i="19" s="1"/>
  <c r="A21" i="19"/>
  <c r="B21" i="19"/>
  <c r="C21" i="19" s="1"/>
  <c r="A22" i="19"/>
  <c r="B22" i="19"/>
  <c r="C22" i="19" s="1"/>
  <c r="A23" i="19"/>
  <c r="B23" i="19"/>
  <c r="C23" i="19" s="1"/>
  <c r="A24" i="19"/>
  <c r="B24" i="19"/>
  <c r="C24" i="19" s="1"/>
  <c r="A25" i="19"/>
  <c r="B25" i="19"/>
  <c r="C25" i="19" s="1"/>
  <c r="A26" i="19"/>
  <c r="B26" i="19"/>
  <c r="C26" i="19" s="1"/>
  <c r="A27" i="19"/>
  <c r="B27" i="19"/>
  <c r="C27" i="19" s="1"/>
  <c r="A28" i="19"/>
  <c r="B28" i="19"/>
  <c r="C28" i="19" s="1"/>
  <c r="A29" i="19"/>
  <c r="B29" i="19"/>
  <c r="C29" i="19" s="1"/>
  <c r="A30" i="19"/>
  <c r="B30" i="19"/>
  <c r="C30" i="19" s="1"/>
  <c r="A31" i="19"/>
  <c r="B31" i="19"/>
  <c r="C31" i="19" s="1"/>
  <c r="A32" i="19"/>
  <c r="B32" i="19"/>
  <c r="C32" i="19" s="1"/>
  <c r="A33" i="19"/>
  <c r="B33" i="19"/>
  <c r="C33" i="19" s="1"/>
  <c r="A34" i="19"/>
  <c r="B34" i="19"/>
  <c r="C34" i="19" s="1"/>
  <c r="A35" i="19"/>
  <c r="B35" i="19"/>
  <c r="C35" i="19" s="1"/>
  <c r="A36" i="19"/>
  <c r="B36" i="19"/>
  <c r="C36" i="19" s="1"/>
  <c r="A37" i="19"/>
  <c r="B37" i="19"/>
  <c r="C37" i="19" s="1"/>
  <c r="A38" i="19"/>
  <c r="B38" i="19"/>
  <c r="C38" i="19" s="1"/>
  <c r="A39" i="19"/>
  <c r="B39" i="19"/>
  <c r="C39" i="19" s="1"/>
  <c r="A40" i="19"/>
  <c r="B40" i="19"/>
  <c r="C40" i="19" s="1"/>
  <c r="A41" i="19"/>
  <c r="B41" i="19"/>
  <c r="C41" i="19" s="1"/>
  <c r="A42" i="19"/>
  <c r="B42" i="19"/>
  <c r="C42" i="19" s="1"/>
  <c r="A43" i="19"/>
  <c r="B43" i="19"/>
  <c r="C43" i="19" s="1"/>
  <c r="A44" i="19"/>
  <c r="B44" i="19"/>
  <c r="C44" i="19" s="1"/>
  <c r="A45" i="19"/>
  <c r="B45" i="19"/>
  <c r="C45" i="19" s="1"/>
  <c r="A46" i="19"/>
  <c r="B46" i="19"/>
  <c r="C46" i="19" s="1"/>
  <c r="A47" i="19"/>
  <c r="B47" i="19"/>
  <c r="C47" i="19" s="1"/>
  <c r="A48" i="19"/>
  <c r="B48" i="19"/>
  <c r="C48" i="19" s="1"/>
  <c r="A49" i="19"/>
  <c r="B49" i="19"/>
  <c r="C49" i="19" s="1"/>
  <c r="A50" i="19"/>
  <c r="B50" i="19"/>
  <c r="C50" i="19" s="1"/>
  <c r="A51" i="19"/>
  <c r="B51" i="19"/>
  <c r="C51" i="19" s="1"/>
  <c r="A52" i="19"/>
  <c r="B52" i="19"/>
  <c r="C52" i="19" s="1"/>
  <c r="A53" i="19"/>
  <c r="B53" i="19"/>
  <c r="C53" i="19" s="1"/>
  <c r="A54" i="19"/>
  <c r="B54" i="19"/>
  <c r="C54" i="19" s="1"/>
  <c r="A55" i="19"/>
  <c r="B55" i="19"/>
  <c r="C55" i="19" s="1"/>
  <c r="A56" i="19"/>
  <c r="B56" i="19"/>
  <c r="C56" i="19" s="1"/>
  <c r="A57" i="19"/>
  <c r="B57" i="19"/>
  <c r="C57" i="19" s="1"/>
  <c r="A58" i="19"/>
  <c r="B58" i="19"/>
  <c r="C58" i="19" s="1"/>
  <c r="A59" i="19"/>
  <c r="B59" i="19"/>
  <c r="C59" i="19" s="1"/>
  <c r="A60" i="19"/>
  <c r="B60" i="19"/>
  <c r="C60" i="19" s="1"/>
  <c r="A61" i="19"/>
  <c r="B61" i="19"/>
  <c r="C61" i="19" s="1"/>
  <c r="A62" i="19"/>
  <c r="B62" i="19"/>
  <c r="C62" i="19" s="1"/>
  <c r="A63" i="19"/>
  <c r="B63" i="19"/>
  <c r="C63" i="19" s="1"/>
  <c r="A64" i="19"/>
  <c r="B64" i="19"/>
  <c r="C64" i="19" s="1"/>
  <c r="A65" i="19"/>
  <c r="B65" i="19"/>
  <c r="C65" i="19" s="1"/>
  <c r="A66" i="19"/>
  <c r="B66" i="19"/>
  <c r="C66" i="19" s="1"/>
  <c r="A67" i="19"/>
  <c r="B67" i="19"/>
  <c r="C67" i="19" s="1"/>
  <c r="A68" i="19"/>
  <c r="B68" i="19"/>
  <c r="C68" i="19" s="1"/>
  <c r="A69" i="19"/>
  <c r="B69" i="19"/>
  <c r="C69" i="19" s="1"/>
  <c r="A70" i="19"/>
  <c r="B70" i="19"/>
  <c r="C70" i="19" s="1"/>
  <c r="A71" i="19"/>
  <c r="B71" i="19"/>
  <c r="C71" i="19" s="1"/>
  <c r="A72" i="19"/>
  <c r="B72" i="19"/>
  <c r="C72" i="19" s="1"/>
  <c r="A73" i="19"/>
  <c r="B73" i="19"/>
  <c r="C73" i="19" s="1"/>
  <c r="A74" i="19"/>
  <c r="B74" i="19"/>
  <c r="C74" i="19" s="1"/>
  <c r="A75" i="19"/>
  <c r="B75" i="19"/>
  <c r="C75" i="19" s="1"/>
  <c r="A76" i="19"/>
  <c r="B76" i="19"/>
  <c r="C76" i="19" s="1"/>
  <c r="A77" i="19"/>
  <c r="B77" i="19"/>
  <c r="C77" i="19" s="1"/>
  <c r="A78" i="19"/>
  <c r="B78" i="19"/>
  <c r="C78" i="19" s="1"/>
  <c r="A79" i="19"/>
  <c r="B79" i="19"/>
  <c r="C79" i="19" s="1"/>
  <c r="A80" i="19"/>
  <c r="B80" i="19"/>
  <c r="C80" i="19" s="1"/>
  <c r="A81" i="19"/>
  <c r="B81" i="19"/>
  <c r="C81" i="19" s="1"/>
  <c r="A82" i="19"/>
  <c r="B82" i="19"/>
  <c r="C82" i="19" s="1"/>
  <c r="A83" i="19"/>
  <c r="B83" i="19"/>
  <c r="C83" i="19" s="1"/>
  <c r="A84" i="19"/>
  <c r="B84" i="19"/>
  <c r="C84" i="19" s="1"/>
  <c r="A85" i="19"/>
  <c r="B85" i="19"/>
  <c r="C85" i="19" s="1"/>
  <c r="A86" i="19"/>
  <c r="B86" i="19"/>
  <c r="C86" i="19" s="1"/>
  <c r="A87" i="19"/>
  <c r="B87" i="19"/>
  <c r="C87" i="19" s="1"/>
  <c r="A88" i="19"/>
  <c r="B88" i="19"/>
  <c r="C88" i="19" s="1"/>
  <c r="A89" i="19"/>
  <c r="B89" i="19"/>
  <c r="C89" i="19" s="1"/>
  <c r="A90" i="19"/>
  <c r="B90" i="19"/>
  <c r="C90" i="19" s="1"/>
  <c r="A91" i="19"/>
  <c r="B91" i="19"/>
  <c r="C91" i="19" s="1"/>
  <c r="A92" i="19"/>
  <c r="B92" i="19"/>
  <c r="C92" i="19" s="1"/>
  <c r="A93" i="19"/>
  <c r="B93" i="19"/>
  <c r="C93" i="19" s="1"/>
  <c r="A94" i="19"/>
  <c r="B94" i="19"/>
  <c r="C94" i="19" s="1"/>
  <c r="A95" i="19"/>
  <c r="B95" i="19"/>
  <c r="C95" i="19" s="1"/>
  <c r="A96" i="19"/>
  <c r="B96" i="19"/>
  <c r="C96" i="19" s="1"/>
  <c r="A97" i="19"/>
  <c r="B97" i="19"/>
  <c r="C97" i="19" s="1"/>
  <c r="A98" i="19"/>
  <c r="B98" i="19"/>
  <c r="C98" i="19" s="1"/>
  <c r="A99" i="19"/>
  <c r="B99" i="19"/>
  <c r="C99" i="19" s="1"/>
  <c r="A100" i="19"/>
  <c r="B100" i="19"/>
  <c r="C100" i="19" s="1"/>
  <c r="A101" i="19"/>
  <c r="B101" i="19"/>
  <c r="C101" i="19" s="1"/>
  <c r="A102" i="19"/>
  <c r="B102" i="19"/>
  <c r="C102" i="19" s="1"/>
  <c r="A103" i="19"/>
  <c r="B103" i="19"/>
  <c r="C103" i="19" s="1"/>
  <c r="A104" i="19"/>
  <c r="B104" i="19"/>
  <c r="C104" i="19" s="1"/>
  <c r="A105" i="19"/>
  <c r="B105" i="19"/>
  <c r="C105" i="19" s="1"/>
  <c r="A106" i="19"/>
  <c r="B106" i="19"/>
  <c r="C106" i="19" s="1"/>
  <c r="A107" i="19"/>
  <c r="B107" i="19"/>
  <c r="C107" i="19" s="1"/>
  <c r="A108" i="19"/>
  <c r="B108" i="19"/>
  <c r="C108" i="19" s="1"/>
  <c r="A109" i="19"/>
  <c r="B109" i="19"/>
  <c r="C109" i="19" s="1"/>
  <c r="A110" i="19"/>
  <c r="B110" i="19"/>
  <c r="C110" i="19" s="1"/>
  <c r="A111" i="19"/>
  <c r="B111" i="19"/>
  <c r="C111" i="19" s="1"/>
  <c r="A112" i="19"/>
  <c r="B112" i="19"/>
  <c r="C112" i="19" s="1"/>
  <c r="A113" i="19"/>
  <c r="B113" i="19"/>
  <c r="C113" i="19" s="1"/>
  <c r="A114" i="19"/>
  <c r="B114" i="19"/>
  <c r="C114" i="19" s="1"/>
  <c r="A115" i="19"/>
  <c r="B115" i="19"/>
  <c r="C115" i="19" s="1"/>
  <c r="A116" i="19"/>
  <c r="B116" i="19"/>
  <c r="C116" i="19" s="1"/>
  <c r="A117" i="19"/>
  <c r="B117" i="19"/>
  <c r="C117" i="19" s="1"/>
  <c r="A118" i="19"/>
  <c r="B118" i="19"/>
  <c r="C118" i="19" s="1"/>
  <c r="A119" i="19"/>
  <c r="B119" i="19"/>
  <c r="C119" i="19" s="1"/>
  <c r="A120" i="19"/>
  <c r="B120" i="19"/>
  <c r="C120" i="19" s="1"/>
  <c r="A121" i="19"/>
  <c r="B121" i="19"/>
  <c r="C121" i="19" s="1"/>
  <c r="A122" i="19"/>
  <c r="B122" i="19"/>
  <c r="C122" i="19" s="1"/>
  <c r="A123" i="19"/>
  <c r="B123" i="19"/>
  <c r="C123" i="19" s="1"/>
  <c r="A124" i="19"/>
  <c r="B124" i="19"/>
  <c r="C124" i="19" s="1"/>
  <c r="A125" i="19"/>
  <c r="B125" i="19"/>
  <c r="C125" i="19" s="1"/>
  <c r="A126" i="19"/>
  <c r="B126" i="19"/>
  <c r="C126" i="19" s="1"/>
  <c r="A127" i="19"/>
  <c r="B127" i="19"/>
  <c r="C127" i="19" s="1"/>
  <c r="A128" i="19"/>
  <c r="B128" i="19"/>
  <c r="C128" i="19" s="1"/>
  <c r="A129" i="19"/>
  <c r="B129" i="19"/>
  <c r="C129" i="19" s="1"/>
  <c r="A130" i="19"/>
  <c r="B130" i="19"/>
  <c r="C130" i="19" s="1"/>
  <c r="A131" i="19"/>
  <c r="B131" i="19"/>
  <c r="C131" i="19" s="1"/>
  <c r="A132" i="19"/>
  <c r="B132" i="19"/>
  <c r="C132" i="19" s="1"/>
  <c r="A133" i="19"/>
  <c r="B133" i="19"/>
  <c r="C133" i="19" s="1"/>
  <c r="A134" i="19"/>
  <c r="B134" i="19"/>
  <c r="C134" i="19" s="1"/>
  <c r="A135" i="19"/>
  <c r="B135" i="19"/>
  <c r="C135" i="19" s="1"/>
  <c r="A136" i="19"/>
  <c r="B136" i="19"/>
  <c r="C136" i="19" s="1"/>
  <c r="A137" i="19"/>
  <c r="B137" i="19"/>
  <c r="C137" i="19" s="1"/>
  <c r="A138" i="19"/>
  <c r="B138" i="19"/>
  <c r="C138" i="19" s="1"/>
  <c r="A139" i="19"/>
  <c r="B139" i="19"/>
  <c r="C139" i="19" s="1"/>
  <c r="A140" i="19"/>
  <c r="B140" i="19"/>
  <c r="C140" i="19" s="1"/>
  <c r="A141" i="19"/>
  <c r="B141" i="19"/>
  <c r="C141" i="19" s="1"/>
  <c r="A142" i="19"/>
  <c r="B142" i="19"/>
  <c r="C142" i="19" s="1"/>
  <c r="A143" i="19"/>
  <c r="B143" i="19"/>
  <c r="C143" i="19" s="1"/>
  <c r="A144" i="19"/>
  <c r="B144" i="19"/>
  <c r="C144" i="19" s="1"/>
  <c r="A145" i="19"/>
  <c r="B145" i="19"/>
  <c r="C145" i="19" s="1"/>
  <c r="A146" i="19"/>
  <c r="B146" i="19"/>
  <c r="C146" i="19" s="1"/>
  <c r="A147" i="19"/>
  <c r="B147" i="19"/>
  <c r="C147" i="19" s="1"/>
  <c r="A148" i="19"/>
  <c r="B148" i="19"/>
  <c r="C148" i="19" s="1"/>
  <c r="A149" i="19"/>
  <c r="B149" i="19"/>
  <c r="C149" i="19" s="1"/>
  <c r="A150" i="19"/>
  <c r="B150" i="19"/>
  <c r="C150" i="19" s="1"/>
  <c r="A151" i="19"/>
  <c r="B151" i="19"/>
  <c r="C151" i="19" s="1"/>
  <c r="A152" i="19"/>
  <c r="B152" i="19"/>
  <c r="C152" i="19" s="1"/>
  <c r="A153" i="19"/>
  <c r="B153" i="19"/>
  <c r="C153" i="19" s="1"/>
  <c r="A154" i="19"/>
  <c r="B154" i="19"/>
  <c r="C154" i="19" s="1"/>
  <c r="A155" i="19"/>
  <c r="B155" i="19"/>
  <c r="C155" i="19" s="1"/>
  <c r="A156" i="19"/>
  <c r="B156" i="19"/>
  <c r="C156" i="19" s="1"/>
  <c r="A157" i="19"/>
  <c r="B157" i="19"/>
  <c r="C157" i="19" s="1"/>
  <c r="A158" i="19"/>
  <c r="B158" i="19"/>
  <c r="C158" i="19" s="1"/>
  <c r="A159" i="19"/>
  <c r="B159" i="19"/>
  <c r="C159" i="19" s="1"/>
  <c r="A160" i="19"/>
  <c r="B160" i="19"/>
  <c r="C160" i="19" s="1"/>
  <c r="A161" i="19"/>
  <c r="B161" i="19"/>
  <c r="C161" i="19" s="1"/>
  <c r="A162" i="19"/>
  <c r="B162" i="19"/>
  <c r="C162" i="19" s="1"/>
  <c r="A163" i="19"/>
  <c r="B163" i="19"/>
  <c r="C163" i="19" s="1"/>
  <c r="A164" i="19"/>
  <c r="B164" i="19"/>
  <c r="C164" i="19" s="1"/>
  <c r="A165" i="19"/>
  <c r="B165" i="19"/>
  <c r="C165" i="19" s="1"/>
  <c r="A166" i="19"/>
  <c r="B166" i="19"/>
  <c r="C166" i="19" s="1"/>
  <c r="A167" i="19"/>
  <c r="B167" i="19"/>
  <c r="C167" i="19" s="1"/>
  <c r="A168" i="19"/>
  <c r="B168" i="19"/>
  <c r="C168" i="19" s="1"/>
  <c r="A169" i="19"/>
  <c r="B169" i="19"/>
  <c r="C169" i="19" s="1"/>
  <c r="A170" i="19"/>
  <c r="B170" i="19"/>
  <c r="C170" i="19" s="1"/>
  <c r="A171" i="19"/>
  <c r="B171" i="19"/>
  <c r="C171" i="19" s="1"/>
  <c r="A172" i="19"/>
  <c r="B172" i="19"/>
  <c r="C172" i="19" s="1"/>
  <c r="A173" i="19"/>
  <c r="B173" i="19"/>
  <c r="C173" i="19" s="1"/>
  <c r="A174" i="19"/>
  <c r="B174" i="19"/>
  <c r="C174" i="19" s="1"/>
  <c r="A175" i="19"/>
  <c r="B175" i="19"/>
  <c r="C175" i="19" s="1"/>
  <c r="A176" i="19"/>
  <c r="B176" i="19"/>
  <c r="C176" i="19" s="1"/>
  <c r="A177" i="19"/>
  <c r="B177" i="19"/>
  <c r="C177" i="19" s="1"/>
  <c r="A178" i="19"/>
  <c r="B178" i="19"/>
  <c r="C178" i="19" s="1"/>
  <c r="A179" i="19"/>
  <c r="B179" i="19"/>
  <c r="C179" i="19" s="1"/>
  <c r="A180" i="19"/>
  <c r="B180" i="19"/>
  <c r="C180" i="19" s="1"/>
  <c r="A181" i="19"/>
  <c r="B181" i="19"/>
  <c r="C181" i="19" s="1"/>
  <c r="A182" i="19"/>
  <c r="B182" i="19"/>
  <c r="C182" i="19" s="1"/>
  <c r="A183" i="19"/>
  <c r="B183" i="19"/>
  <c r="C183" i="19" s="1"/>
  <c r="A184" i="19"/>
  <c r="B184" i="19"/>
  <c r="C184" i="19" s="1"/>
  <c r="A185" i="19"/>
  <c r="B185" i="19"/>
  <c r="C185" i="19" s="1"/>
  <c r="A186" i="19"/>
  <c r="B186" i="19"/>
  <c r="C186" i="19" s="1"/>
  <c r="A187" i="19"/>
  <c r="B187" i="19"/>
  <c r="C187" i="19" s="1"/>
  <c r="A188" i="19"/>
  <c r="B188" i="19"/>
  <c r="C188" i="19" s="1"/>
  <c r="A189" i="19"/>
  <c r="B189" i="19"/>
  <c r="C189" i="19" s="1"/>
  <c r="A190" i="19"/>
  <c r="B190" i="19"/>
  <c r="C190" i="19" s="1"/>
  <c r="A191" i="19"/>
  <c r="B191" i="19"/>
  <c r="C191" i="19" s="1"/>
  <c r="A192" i="19"/>
  <c r="B192" i="19"/>
  <c r="C192" i="19" s="1"/>
  <c r="A193" i="19"/>
  <c r="B193" i="19"/>
  <c r="C193" i="19" s="1"/>
  <c r="A194" i="19"/>
  <c r="B194" i="19"/>
  <c r="C194" i="19" s="1"/>
  <c r="A195" i="19"/>
  <c r="B195" i="19"/>
  <c r="C195" i="19" s="1"/>
  <c r="A196" i="19"/>
  <c r="B196" i="19"/>
  <c r="C196" i="19" s="1"/>
  <c r="A197" i="19"/>
  <c r="B197" i="19"/>
  <c r="C197" i="19" s="1"/>
  <c r="A198" i="19"/>
  <c r="B198" i="19"/>
  <c r="C198" i="19" s="1"/>
  <c r="A199" i="19"/>
  <c r="B199" i="19"/>
  <c r="C199" i="19" s="1"/>
  <c r="A200" i="19"/>
  <c r="B200" i="19"/>
  <c r="C200" i="19" s="1"/>
  <c r="A201" i="19"/>
  <c r="B201" i="19"/>
  <c r="C201" i="19" s="1"/>
  <c r="A202" i="19"/>
  <c r="B202" i="19"/>
  <c r="C202" i="19" s="1"/>
  <c r="A203" i="19"/>
  <c r="B203" i="19"/>
  <c r="C203" i="19" s="1"/>
  <c r="A204" i="19"/>
  <c r="B204" i="19"/>
  <c r="C204" i="19" s="1"/>
  <c r="A205" i="19"/>
  <c r="B205" i="19"/>
  <c r="C205" i="19" s="1"/>
  <c r="A206" i="19"/>
  <c r="B206" i="19"/>
  <c r="C206" i="19" s="1"/>
  <c r="A207" i="19"/>
  <c r="B207" i="19"/>
  <c r="C207" i="19" s="1"/>
  <c r="A208" i="19"/>
  <c r="B208" i="19"/>
  <c r="C208" i="19" s="1"/>
  <c r="A209" i="19"/>
  <c r="B209" i="19"/>
  <c r="C209" i="19" s="1"/>
  <c r="A210" i="19"/>
  <c r="B210" i="19"/>
  <c r="C210" i="19" s="1"/>
  <c r="A211" i="19"/>
  <c r="B211" i="19"/>
  <c r="C211" i="19" s="1"/>
  <c r="A212" i="19"/>
  <c r="B212" i="19"/>
  <c r="C212" i="19" s="1"/>
  <c r="A213" i="19"/>
  <c r="B213" i="19"/>
  <c r="C213" i="19" s="1"/>
  <c r="A214" i="19"/>
  <c r="B214" i="19"/>
  <c r="C214" i="19" s="1"/>
  <c r="A215" i="19"/>
  <c r="B215" i="19"/>
  <c r="C215" i="19" s="1"/>
  <c r="A216" i="19"/>
  <c r="B216" i="19"/>
  <c r="C216" i="19" s="1"/>
  <c r="A217" i="19"/>
  <c r="B217" i="19"/>
  <c r="C217" i="19" s="1"/>
  <c r="A218" i="19"/>
  <c r="B218" i="19"/>
  <c r="C218" i="19" s="1"/>
  <c r="A219" i="19"/>
  <c r="B219" i="19"/>
  <c r="C219" i="19" s="1"/>
  <c r="A220" i="19"/>
  <c r="B220" i="19"/>
  <c r="C220" i="19" s="1"/>
  <c r="A221" i="19"/>
  <c r="B221" i="19"/>
  <c r="C221" i="19" s="1"/>
  <c r="A222" i="19"/>
  <c r="B222" i="19"/>
  <c r="C222" i="19" s="1"/>
  <c r="A223" i="19"/>
  <c r="B223" i="19"/>
  <c r="C223" i="19" s="1"/>
  <c r="A224" i="19"/>
  <c r="B224" i="19"/>
  <c r="C224" i="19" s="1"/>
  <c r="A225" i="19"/>
  <c r="B225" i="19"/>
  <c r="C225" i="19" s="1"/>
  <c r="A226" i="19"/>
  <c r="B226" i="19"/>
  <c r="C226" i="19" s="1"/>
  <c r="A227" i="19"/>
  <c r="B227" i="19"/>
  <c r="C227" i="19" s="1"/>
  <c r="A228" i="19"/>
  <c r="B228" i="19"/>
  <c r="C228" i="19" s="1"/>
  <c r="A229" i="19"/>
  <c r="B229" i="19"/>
  <c r="C229" i="19" s="1"/>
  <c r="A230" i="19"/>
  <c r="B230" i="19"/>
  <c r="C230" i="19" s="1"/>
  <c r="A231" i="19"/>
  <c r="B231" i="19"/>
  <c r="C231" i="19" s="1"/>
  <c r="A232" i="19"/>
  <c r="B232" i="19"/>
  <c r="C232" i="19" s="1"/>
  <c r="A233" i="19"/>
  <c r="B233" i="19"/>
  <c r="C233" i="19" s="1"/>
  <c r="A234" i="19"/>
  <c r="B234" i="19"/>
  <c r="C234" i="19" s="1"/>
  <c r="A235" i="19"/>
  <c r="B235" i="19"/>
  <c r="C235" i="19" s="1"/>
  <c r="A236" i="19"/>
  <c r="B236" i="19"/>
  <c r="C236" i="19" s="1"/>
  <c r="A237" i="19"/>
  <c r="B237" i="19"/>
  <c r="C237" i="19" s="1"/>
  <c r="A238" i="19"/>
  <c r="B238" i="19"/>
  <c r="C238" i="19" s="1"/>
  <c r="A239" i="19"/>
  <c r="B239" i="19"/>
  <c r="C239" i="19" s="1"/>
  <c r="A240" i="19"/>
  <c r="B240" i="19"/>
  <c r="C240" i="19" s="1"/>
  <c r="A241" i="19"/>
  <c r="B241" i="19"/>
  <c r="C241" i="19" s="1"/>
  <c r="A242" i="19"/>
  <c r="B242" i="19"/>
  <c r="C242" i="19" s="1"/>
  <c r="A243" i="19"/>
  <c r="B243" i="19"/>
  <c r="C243" i="19" s="1"/>
  <c r="A244" i="19"/>
  <c r="B244" i="19"/>
  <c r="C244" i="19" s="1"/>
  <c r="A245" i="19"/>
  <c r="B245" i="19"/>
  <c r="C245" i="19" s="1"/>
  <c r="A246" i="19"/>
  <c r="B246" i="19"/>
  <c r="C246" i="19" s="1"/>
  <c r="A247" i="19"/>
  <c r="B247" i="19"/>
  <c r="C247" i="19" s="1"/>
  <c r="A248" i="19"/>
  <c r="B248" i="19"/>
  <c r="C248" i="19" s="1"/>
  <c r="A249" i="19"/>
  <c r="B249" i="19"/>
  <c r="C249" i="19" s="1"/>
  <c r="A250" i="19"/>
  <c r="B250" i="19"/>
  <c r="C250" i="19" s="1"/>
  <c r="A251" i="19"/>
  <c r="B251" i="19"/>
  <c r="C251" i="19" s="1"/>
  <c r="A252" i="19"/>
  <c r="B252" i="19"/>
  <c r="C252" i="19" s="1"/>
  <c r="A253" i="19"/>
  <c r="B253" i="19"/>
  <c r="C253" i="19" s="1"/>
  <c r="A254" i="19"/>
  <c r="B254" i="19"/>
  <c r="C254" i="19" s="1"/>
  <c r="A255" i="19"/>
  <c r="B255" i="19"/>
  <c r="C255" i="19" s="1"/>
  <c r="A256" i="19"/>
  <c r="B256" i="19"/>
  <c r="C256" i="19" s="1"/>
  <c r="A257" i="19"/>
  <c r="B257" i="19"/>
  <c r="C257" i="19" s="1"/>
  <c r="A258" i="19"/>
  <c r="B258" i="19"/>
  <c r="C258" i="19" s="1"/>
  <c r="A259" i="19"/>
  <c r="B259" i="19"/>
  <c r="C259" i="19" s="1"/>
  <c r="A260" i="19"/>
  <c r="B260" i="19"/>
  <c r="C260" i="19" s="1"/>
  <c r="A261" i="19"/>
  <c r="B261" i="19"/>
  <c r="C261" i="19" s="1"/>
  <c r="A262" i="19"/>
  <c r="B262" i="19"/>
  <c r="C262" i="19"/>
  <c r="A263" i="19"/>
  <c r="B263" i="19"/>
  <c r="C263" i="19" s="1"/>
  <c r="A264" i="19"/>
  <c r="B264" i="19"/>
  <c r="C264" i="19" s="1"/>
  <c r="A265" i="19"/>
  <c r="B265" i="19"/>
  <c r="C265" i="19" s="1"/>
  <c r="A266" i="19"/>
  <c r="B266" i="19"/>
  <c r="C266" i="19"/>
  <c r="A267" i="19"/>
  <c r="B267" i="19"/>
  <c r="C267" i="19" s="1"/>
  <c r="A268" i="19"/>
  <c r="B268" i="19"/>
  <c r="C268" i="19" s="1"/>
  <c r="A269" i="19"/>
  <c r="B269" i="19"/>
  <c r="C269" i="19" s="1"/>
  <c r="A270" i="19"/>
  <c r="B270" i="19"/>
  <c r="C270" i="19"/>
  <c r="A271" i="19"/>
  <c r="B271" i="19"/>
  <c r="C271" i="19" s="1"/>
  <c r="A272" i="19"/>
  <c r="B272" i="19"/>
  <c r="C272" i="19" s="1"/>
  <c r="A273" i="19"/>
  <c r="B273" i="19"/>
  <c r="C273" i="19" s="1"/>
  <c r="A274" i="19"/>
  <c r="B274" i="19"/>
  <c r="C274" i="19"/>
  <c r="A275" i="19"/>
  <c r="B275" i="19"/>
  <c r="C275" i="19" s="1"/>
  <c r="A276" i="19"/>
  <c r="B276" i="19"/>
  <c r="C276" i="19" s="1"/>
  <c r="A277" i="19"/>
  <c r="B277" i="19"/>
  <c r="C277" i="19" s="1"/>
  <c r="A278" i="19"/>
  <c r="B278" i="19"/>
  <c r="C278" i="19"/>
  <c r="A279" i="19"/>
  <c r="B279" i="19"/>
  <c r="C279" i="19" s="1"/>
  <c r="A280" i="19"/>
  <c r="B280" i="19"/>
  <c r="C280" i="19" s="1"/>
  <c r="A281" i="19"/>
  <c r="B281" i="19"/>
  <c r="C281" i="19" s="1"/>
  <c r="A282" i="19"/>
  <c r="B282" i="19"/>
  <c r="C282" i="19"/>
  <c r="A283" i="19"/>
  <c r="B283" i="19"/>
  <c r="C283" i="19" s="1"/>
  <c r="A284" i="19"/>
  <c r="B284" i="19"/>
  <c r="C284" i="19" s="1"/>
  <c r="A285" i="19"/>
  <c r="B285" i="19"/>
  <c r="C285" i="19" s="1"/>
  <c r="A286" i="19"/>
  <c r="B286" i="19"/>
  <c r="C286" i="19"/>
  <c r="A287" i="19"/>
  <c r="B287" i="19"/>
  <c r="C287" i="19" s="1"/>
  <c r="A288" i="19"/>
  <c r="B288" i="19"/>
  <c r="C288" i="19" s="1"/>
  <c r="A289" i="19"/>
  <c r="B289" i="19"/>
  <c r="C289" i="19" s="1"/>
  <c r="A290" i="19"/>
  <c r="B290" i="19"/>
  <c r="C290" i="19"/>
  <c r="A291" i="19"/>
  <c r="B291" i="19"/>
  <c r="C291" i="19" s="1"/>
  <c r="A292" i="19"/>
  <c r="B292" i="19"/>
  <c r="C292" i="19" s="1"/>
  <c r="A293" i="19"/>
  <c r="B293" i="19"/>
  <c r="C293" i="19" s="1"/>
  <c r="A294" i="19"/>
  <c r="B294" i="19"/>
  <c r="C294" i="19"/>
  <c r="A295" i="19"/>
  <c r="B295" i="19"/>
  <c r="C295" i="19" s="1"/>
  <c r="A296" i="19"/>
  <c r="B296" i="19"/>
  <c r="C296" i="19" s="1"/>
  <c r="A297" i="19"/>
  <c r="B297" i="19"/>
  <c r="C297" i="19" s="1"/>
  <c r="A298" i="19"/>
  <c r="B298" i="19"/>
  <c r="C298" i="19"/>
  <c r="A299" i="19"/>
  <c r="B299" i="19"/>
  <c r="C299" i="19" s="1"/>
  <c r="A300" i="19"/>
  <c r="B300" i="19"/>
  <c r="C300" i="19" s="1"/>
  <c r="A301" i="19"/>
  <c r="B301" i="19"/>
  <c r="C301" i="19" s="1"/>
  <c r="A302" i="19"/>
  <c r="B302" i="19"/>
  <c r="C302" i="19"/>
  <c r="A303" i="19"/>
  <c r="B303" i="19"/>
  <c r="C303" i="19" s="1"/>
  <c r="A304" i="19"/>
  <c r="B304" i="19"/>
  <c r="C304" i="19" s="1"/>
  <c r="A305" i="19"/>
  <c r="B305" i="19"/>
  <c r="C305" i="19" s="1"/>
  <c r="A306" i="19"/>
  <c r="B306" i="19"/>
  <c r="C306" i="19"/>
  <c r="A307" i="19"/>
  <c r="B307" i="19"/>
  <c r="C307" i="19" s="1"/>
  <c r="A308" i="19"/>
  <c r="B308" i="19"/>
  <c r="C308" i="19" s="1"/>
  <c r="A309" i="19"/>
  <c r="B309" i="19"/>
  <c r="C309" i="19" s="1"/>
  <c r="A310" i="19"/>
  <c r="B310" i="19"/>
  <c r="C310" i="19"/>
  <c r="A311" i="19"/>
  <c r="B311" i="19"/>
  <c r="C311" i="19" s="1"/>
  <c r="A312" i="19"/>
  <c r="B312" i="19"/>
  <c r="C312" i="19" s="1"/>
  <c r="A313" i="19"/>
  <c r="B313" i="19"/>
  <c r="C313" i="19" s="1"/>
  <c r="A314" i="19"/>
  <c r="B314" i="19"/>
  <c r="C314" i="19"/>
  <c r="A315" i="19"/>
  <c r="B315" i="19"/>
  <c r="C315" i="19" s="1"/>
  <c r="A316" i="19"/>
  <c r="B316" i="19"/>
  <c r="C316" i="19" s="1"/>
  <c r="A317" i="19"/>
  <c r="B317" i="19"/>
  <c r="C317" i="19" s="1"/>
  <c r="A318" i="19"/>
  <c r="B318" i="19"/>
  <c r="C318" i="19"/>
  <c r="A319" i="19"/>
  <c r="B319" i="19"/>
  <c r="C319" i="19" s="1"/>
  <c r="A320" i="19"/>
  <c r="B320" i="19"/>
  <c r="C320" i="19" s="1"/>
  <c r="A321" i="19"/>
  <c r="B321" i="19"/>
  <c r="C321" i="19" s="1"/>
  <c r="A322" i="19"/>
  <c r="B322" i="19"/>
  <c r="C322" i="19"/>
  <c r="A323" i="19"/>
  <c r="B323" i="19"/>
  <c r="C323" i="19" s="1"/>
  <c r="A324" i="19"/>
  <c r="B324" i="19"/>
  <c r="C324" i="19" s="1"/>
  <c r="A325" i="19"/>
  <c r="B325" i="19"/>
  <c r="C325" i="19" s="1"/>
  <c r="A326" i="19"/>
  <c r="B326" i="19"/>
  <c r="C326" i="19"/>
  <c r="A327" i="19"/>
  <c r="B327" i="19"/>
  <c r="C327" i="19" s="1"/>
  <c r="A328" i="19"/>
  <c r="B328" i="19"/>
  <c r="C328" i="19" s="1"/>
  <c r="A329" i="19"/>
  <c r="B329" i="19"/>
  <c r="C329" i="19" s="1"/>
  <c r="A330" i="19"/>
  <c r="B330" i="19"/>
  <c r="C330" i="19"/>
  <c r="A331" i="19"/>
  <c r="B331" i="19"/>
  <c r="C331" i="19" s="1"/>
  <c r="A332" i="19"/>
  <c r="B332" i="19"/>
  <c r="C332" i="19" s="1"/>
  <c r="A333" i="19"/>
  <c r="B333" i="19"/>
  <c r="C333" i="19" s="1"/>
  <c r="A334" i="19"/>
  <c r="B334" i="19"/>
  <c r="C334" i="19"/>
  <c r="A335" i="19"/>
  <c r="B335" i="19"/>
  <c r="C335" i="19" s="1"/>
  <c r="A336" i="19"/>
  <c r="B336" i="19"/>
  <c r="C336" i="19" s="1"/>
  <c r="A337" i="19"/>
  <c r="B337" i="19"/>
  <c r="C337" i="19" s="1"/>
  <c r="A338" i="19"/>
  <c r="B338" i="19"/>
  <c r="C338" i="19"/>
  <c r="A339" i="19"/>
  <c r="B339" i="19"/>
  <c r="C339" i="19" s="1"/>
  <c r="A340" i="19"/>
  <c r="B340" i="19"/>
  <c r="C340" i="19" s="1"/>
  <c r="A341" i="19"/>
  <c r="B341" i="19"/>
  <c r="C341" i="19" s="1"/>
  <c r="A342" i="19"/>
  <c r="B342" i="19"/>
  <c r="C342" i="19"/>
  <c r="A343" i="19"/>
  <c r="B343" i="19"/>
  <c r="C343" i="19" s="1"/>
  <c r="A344" i="19"/>
  <c r="B344" i="19"/>
  <c r="C344" i="19" s="1"/>
  <c r="A345" i="19"/>
  <c r="B345" i="19"/>
  <c r="C345" i="19" s="1"/>
  <c r="A346" i="19"/>
  <c r="B346" i="19"/>
  <c r="C346" i="19"/>
  <c r="A347" i="19"/>
  <c r="B347" i="19"/>
  <c r="C347" i="19" s="1"/>
  <c r="A348" i="19"/>
  <c r="B348" i="19"/>
  <c r="C348" i="19" s="1"/>
  <c r="A349" i="19"/>
  <c r="B349" i="19"/>
  <c r="C349" i="19" s="1"/>
  <c r="A350" i="19"/>
  <c r="B350" i="19"/>
  <c r="C350" i="19"/>
  <c r="A351" i="19"/>
  <c r="B351" i="19"/>
  <c r="C351" i="19" s="1"/>
  <c r="A352" i="19"/>
  <c r="B352" i="19"/>
  <c r="C352" i="19" s="1"/>
  <c r="A353" i="19"/>
  <c r="B353" i="19"/>
  <c r="C353" i="19" s="1"/>
  <c r="A354" i="19"/>
  <c r="B354" i="19"/>
  <c r="C354" i="19"/>
  <c r="A355" i="19"/>
  <c r="B355" i="19"/>
  <c r="C355" i="19" s="1"/>
  <c r="A356" i="19"/>
  <c r="B356" i="19"/>
  <c r="C356" i="19" s="1"/>
  <c r="A357" i="19"/>
  <c r="B357" i="19"/>
  <c r="C357" i="19" s="1"/>
  <c r="A358" i="19"/>
  <c r="B358" i="19"/>
  <c r="C358" i="19"/>
  <c r="A359" i="19"/>
  <c r="B359" i="19"/>
  <c r="C359" i="19" s="1"/>
  <c r="A360" i="19"/>
  <c r="B360" i="19"/>
  <c r="C360" i="19" s="1"/>
  <c r="A361" i="19"/>
  <c r="B361" i="19"/>
  <c r="C361" i="19" s="1"/>
  <c r="A362" i="19"/>
  <c r="B362" i="19"/>
  <c r="C362" i="19"/>
  <c r="A363" i="19"/>
  <c r="B363" i="19"/>
  <c r="C363" i="19" s="1"/>
  <c r="A364" i="19"/>
  <c r="B364" i="19"/>
  <c r="C364" i="19" s="1"/>
  <c r="A365" i="19"/>
  <c r="B365" i="19"/>
  <c r="C365" i="19" s="1"/>
  <c r="A366" i="19"/>
  <c r="B366" i="19"/>
  <c r="C366" i="19"/>
  <c r="A367" i="19"/>
  <c r="B367" i="19"/>
  <c r="C367" i="19" s="1"/>
  <c r="A368" i="19"/>
  <c r="B368" i="19"/>
  <c r="C368" i="19" s="1"/>
  <c r="A369" i="19"/>
  <c r="B369" i="19"/>
  <c r="C369" i="19" s="1"/>
  <c r="A370" i="19"/>
  <c r="B370" i="19"/>
  <c r="C370" i="19"/>
  <c r="A371" i="19"/>
  <c r="B371" i="19"/>
  <c r="C371" i="19" s="1"/>
  <c r="A372" i="19"/>
  <c r="B372" i="19"/>
  <c r="C372" i="19" s="1"/>
  <c r="A373" i="19"/>
  <c r="B373" i="19"/>
  <c r="C373" i="19" s="1"/>
  <c r="A374" i="19"/>
  <c r="B374" i="19"/>
  <c r="C374" i="19"/>
  <c r="A375" i="19"/>
  <c r="B375" i="19"/>
  <c r="C375" i="19" s="1"/>
  <c r="A376" i="19"/>
  <c r="B376" i="19"/>
  <c r="C376" i="19" s="1"/>
  <c r="A377" i="19"/>
  <c r="B377" i="19"/>
  <c r="C377" i="19" s="1"/>
  <c r="A378" i="19"/>
  <c r="B378" i="19"/>
  <c r="C378" i="19"/>
  <c r="A379" i="19"/>
  <c r="B379" i="19"/>
  <c r="C379" i="19" s="1"/>
  <c r="A380" i="19"/>
  <c r="B380" i="19"/>
  <c r="C380" i="19" s="1"/>
  <c r="A381" i="19"/>
  <c r="B381" i="19"/>
  <c r="C381" i="19" s="1"/>
  <c r="A382" i="19"/>
  <c r="B382" i="19"/>
  <c r="C382" i="19"/>
  <c r="A383" i="19"/>
  <c r="B383" i="19"/>
  <c r="C383" i="19" s="1"/>
  <c r="A384" i="19"/>
  <c r="B384" i="19"/>
  <c r="C384" i="19" s="1"/>
  <c r="A385" i="19"/>
  <c r="B385" i="19"/>
  <c r="C385" i="19" s="1"/>
  <c r="A386" i="19"/>
  <c r="B386" i="19"/>
  <c r="C386" i="19"/>
  <c r="A387" i="19"/>
  <c r="B387" i="19"/>
  <c r="C387" i="19" s="1"/>
  <c r="A388" i="19"/>
  <c r="B388" i="19"/>
  <c r="C388" i="19" s="1"/>
  <c r="A389" i="19"/>
  <c r="B389" i="19"/>
  <c r="C389" i="19" s="1"/>
  <c r="A390" i="19"/>
  <c r="B390" i="19"/>
  <c r="C390" i="19"/>
  <c r="A391" i="19"/>
  <c r="B391" i="19"/>
  <c r="C391" i="19" s="1"/>
  <c r="A392" i="19"/>
  <c r="B392" i="19"/>
  <c r="C392" i="19" s="1"/>
  <c r="A393" i="19"/>
  <c r="B393" i="19"/>
  <c r="C393" i="19" s="1"/>
  <c r="A394" i="19"/>
  <c r="B394" i="19"/>
  <c r="C394" i="19"/>
  <c r="A395" i="19"/>
  <c r="B395" i="19"/>
  <c r="C395" i="19" s="1"/>
  <c r="A396" i="19"/>
  <c r="B396" i="19"/>
  <c r="C396" i="19" s="1"/>
  <c r="A397" i="19"/>
  <c r="B397" i="19"/>
  <c r="C397" i="19" s="1"/>
  <c r="A398" i="19"/>
  <c r="B398" i="19"/>
  <c r="C398" i="19"/>
  <c r="A399" i="19"/>
  <c r="B399" i="19"/>
  <c r="C399" i="19" s="1"/>
  <c r="A400" i="19"/>
  <c r="B400" i="19"/>
  <c r="C400" i="19" s="1"/>
  <c r="A401" i="19"/>
  <c r="B401" i="19"/>
  <c r="C401" i="19" s="1"/>
  <c r="A402" i="19"/>
  <c r="B402" i="19"/>
  <c r="C402" i="19"/>
  <c r="A403" i="19"/>
  <c r="B403" i="19"/>
  <c r="C403" i="19" s="1"/>
  <c r="A404" i="19"/>
  <c r="B404" i="19"/>
  <c r="C404" i="19" s="1"/>
  <c r="A405" i="19"/>
  <c r="B405" i="19"/>
  <c r="C405" i="19" s="1"/>
  <c r="A406" i="19"/>
  <c r="B406" i="19"/>
  <c r="C406" i="19"/>
  <c r="A407" i="19"/>
  <c r="B407" i="19"/>
  <c r="C407" i="19" s="1"/>
  <c r="A408" i="19"/>
  <c r="B408" i="19"/>
  <c r="C408" i="19" s="1"/>
  <c r="A409" i="19"/>
  <c r="B409" i="19"/>
  <c r="C409" i="19" s="1"/>
  <c r="A410" i="19"/>
  <c r="B410" i="19"/>
  <c r="C410" i="19"/>
  <c r="A411" i="19"/>
  <c r="B411" i="19"/>
  <c r="C411" i="19" s="1"/>
  <c r="A412" i="19"/>
  <c r="B412" i="19"/>
  <c r="C412" i="19" s="1"/>
  <c r="A413" i="19"/>
  <c r="B413" i="19"/>
  <c r="C413" i="19" s="1"/>
  <c r="A414" i="19"/>
  <c r="B414" i="19"/>
  <c r="C414" i="19"/>
  <c r="A415" i="19"/>
  <c r="B415" i="19"/>
  <c r="C415" i="19" s="1"/>
  <c r="A416" i="19"/>
  <c r="B416" i="19"/>
  <c r="C416" i="19" s="1"/>
  <c r="A417" i="19"/>
  <c r="B417" i="19"/>
  <c r="C417" i="19" s="1"/>
  <c r="A418" i="19"/>
  <c r="B418" i="19"/>
  <c r="C418" i="19"/>
  <c r="A419" i="19"/>
  <c r="B419" i="19"/>
  <c r="C419" i="19" s="1"/>
  <c r="A420" i="19"/>
  <c r="B420" i="19"/>
  <c r="C420" i="19" s="1"/>
  <c r="A421" i="19"/>
  <c r="B421" i="19"/>
  <c r="C421" i="19" s="1"/>
  <c r="A422" i="19"/>
  <c r="B422" i="19"/>
  <c r="C422" i="19"/>
  <c r="A423" i="19"/>
  <c r="B423" i="19"/>
  <c r="C423" i="19" s="1"/>
  <c r="A424" i="19"/>
  <c r="B424" i="19"/>
  <c r="C424" i="19" s="1"/>
  <c r="A425" i="19"/>
  <c r="B425" i="19"/>
  <c r="C425" i="19" s="1"/>
  <c r="A426" i="19"/>
  <c r="B426" i="19"/>
  <c r="C426" i="19"/>
  <c r="A427" i="19"/>
  <c r="B427" i="19"/>
  <c r="C427" i="19" s="1"/>
  <c r="A428" i="19"/>
  <c r="B428" i="19"/>
  <c r="C428" i="19" s="1"/>
  <c r="A429" i="19"/>
  <c r="B429" i="19"/>
  <c r="C429" i="19" s="1"/>
  <c r="A430" i="19"/>
  <c r="B430" i="19"/>
  <c r="C430" i="19"/>
  <c r="A431" i="19"/>
  <c r="B431" i="19"/>
  <c r="C431" i="19" s="1"/>
  <c r="A432" i="19"/>
  <c r="B432" i="19"/>
  <c r="C432" i="19" s="1"/>
  <c r="A433" i="19"/>
  <c r="B433" i="19"/>
  <c r="C433" i="19" s="1"/>
  <c r="A434" i="19"/>
  <c r="B434" i="19"/>
  <c r="C434" i="19"/>
  <c r="A435" i="19"/>
  <c r="B435" i="19"/>
  <c r="C435" i="19" s="1"/>
  <c r="A436" i="19"/>
  <c r="B436" i="19"/>
  <c r="C436" i="19" s="1"/>
  <c r="A437" i="19"/>
  <c r="B437" i="19"/>
  <c r="C437" i="19" s="1"/>
  <c r="A438" i="19"/>
  <c r="B438" i="19"/>
  <c r="C438" i="19"/>
  <c r="A439" i="19"/>
  <c r="B439" i="19"/>
  <c r="C439" i="19" s="1"/>
  <c r="A440" i="19"/>
  <c r="B440" i="19"/>
  <c r="C440" i="19" s="1"/>
  <c r="A441" i="19"/>
  <c r="B441" i="19"/>
  <c r="C441" i="19" s="1"/>
  <c r="A442" i="19"/>
  <c r="B442" i="19"/>
  <c r="C442" i="19"/>
  <c r="A443" i="19"/>
  <c r="B443" i="19"/>
  <c r="C443" i="19" s="1"/>
  <c r="A444" i="19"/>
  <c r="B444" i="19"/>
  <c r="C444" i="19" s="1"/>
  <c r="A445" i="19"/>
  <c r="B445" i="19"/>
  <c r="C445" i="19" s="1"/>
  <c r="A446" i="19"/>
  <c r="B446" i="19"/>
  <c r="C446" i="19"/>
  <c r="A447" i="19"/>
  <c r="B447" i="19"/>
  <c r="C447" i="19" s="1"/>
  <c r="A448" i="19"/>
  <c r="B448" i="19"/>
  <c r="C448" i="19" s="1"/>
  <c r="A449" i="19"/>
  <c r="B449" i="19"/>
  <c r="C449" i="19" s="1"/>
  <c r="A450" i="19"/>
  <c r="B450" i="19"/>
  <c r="C450" i="19"/>
  <c r="A451" i="19"/>
  <c r="B451" i="19"/>
  <c r="C451" i="19" s="1"/>
  <c r="A452" i="19"/>
  <c r="B452" i="19"/>
  <c r="C452" i="19" s="1"/>
  <c r="A453" i="19"/>
  <c r="B453" i="19"/>
  <c r="C453" i="19" s="1"/>
  <c r="A454" i="19"/>
  <c r="B454" i="19"/>
  <c r="C454" i="19"/>
  <c r="A455" i="19"/>
  <c r="B455" i="19"/>
  <c r="C455" i="19" s="1"/>
  <c r="A456" i="19"/>
  <c r="B456" i="19"/>
  <c r="C456" i="19" s="1"/>
  <c r="A457" i="19"/>
  <c r="B457" i="19"/>
  <c r="C457" i="19" s="1"/>
  <c r="A458" i="19"/>
  <c r="B458" i="19"/>
  <c r="C458" i="19"/>
  <c r="A459" i="19"/>
  <c r="B459" i="19"/>
  <c r="C459" i="19" s="1"/>
  <c r="A460" i="19"/>
  <c r="B460" i="19"/>
  <c r="C460" i="19" s="1"/>
  <c r="A461" i="19"/>
  <c r="B461" i="19"/>
  <c r="C461" i="19" s="1"/>
  <c r="A462" i="19"/>
  <c r="B462" i="19"/>
  <c r="C462" i="19"/>
  <c r="A463" i="19"/>
  <c r="B463" i="19"/>
  <c r="C463" i="19" s="1"/>
  <c r="A464" i="19"/>
  <c r="B464" i="19"/>
  <c r="C464" i="19" s="1"/>
  <c r="A465" i="19"/>
  <c r="B465" i="19"/>
  <c r="C465" i="19" s="1"/>
  <c r="A466" i="19"/>
  <c r="B466" i="19"/>
  <c r="C466" i="19"/>
  <c r="A467" i="19"/>
  <c r="B467" i="19"/>
  <c r="C467" i="19" s="1"/>
  <c r="A468" i="19"/>
  <c r="B468" i="19"/>
  <c r="C468" i="19" s="1"/>
  <c r="A469" i="19"/>
  <c r="B469" i="19"/>
  <c r="C469" i="19" s="1"/>
  <c r="A470" i="19"/>
  <c r="B470" i="19"/>
  <c r="C470" i="19"/>
  <c r="A471" i="19"/>
  <c r="B471" i="19"/>
  <c r="C471" i="19" s="1"/>
  <c r="A472" i="19"/>
  <c r="B472" i="19"/>
  <c r="C472" i="19" s="1"/>
  <c r="A473" i="19"/>
  <c r="B473" i="19"/>
  <c r="C473" i="19" s="1"/>
  <c r="A474" i="19"/>
  <c r="B474" i="19"/>
  <c r="C474" i="19"/>
  <c r="A475" i="19"/>
  <c r="B475" i="19"/>
  <c r="C475" i="19" s="1"/>
  <c r="A476" i="19"/>
  <c r="B476" i="19"/>
  <c r="C476" i="19" s="1"/>
  <c r="A477" i="19"/>
  <c r="B477" i="19"/>
  <c r="C477" i="19" s="1"/>
  <c r="A478" i="19"/>
  <c r="B478" i="19"/>
  <c r="C478" i="19"/>
  <c r="A479" i="19"/>
  <c r="B479" i="19"/>
  <c r="C479" i="19" s="1"/>
  <c r="A480" i="19"/>
  <c r="B480" i="19"/>
  <c r="C480" i="19" s="1"/>
  <c r="A481" i="19"/>
  <c r="B481" i="19"/>
  <c r="C481" i="19" s="1"/>
  <c r="A482" i="19"/>
  <c r="B482" i="19"/>
  <c r="C482" i="19"/>
  <c r="A483" i="19"/>
  <c r="B483" i="19"/>
  <c r="C483" i="19" s="1"/>
  <c r="A484" i="19"/>
  <c r="B484" i="19"/>
  <c r="C484" i="19" s="1"/>
  <c r="A485" i="19"/>
  <c r="B485" i="19"/>
  <c r="C485" i="19" s="1"/>
  <c r="A486" i="19"/>
  <c r="B486" i="19"/>
  <c r="C486" i="19"/>
  <c r="A487" i="19"/>
  <c r="B487" i="19"/>
  <c r="C487" i="19" s="1"/>
  <c r="A488" i="19"/>
  <c r="B488" i="19"/>
  <c r="C488" i="19" s="1"/>
  <c r="A489" i="19"/>
  <c r="B489" i="19"/>
  <c r="C489" i="19" s="1"/>
  <c r="A490" i="19"/>
  <c r="B490" i="19"/>
  <c r="C490" i="19"/>
  <c r="A491" i="19"/>
  <c r="B491" i="19"/>
  <c r="C491" i="19" s="1"/>
  <c r="A492" i="19"/>
  <c r="B492" i="19"/>
  <c r="C492" i="19" s="1"/>
  <c r="A493" i="19"/>
  <c r="B493" i="19"/>
  <c r="C493" i="19" s="1"/>
  <c r="A494" i="19"/>
  <c r="B494" i="19"/>
  <c r="C494" i="19"/>
  <c r="A495" i="19"/>
  <c r="B495" i="19"/>
  <c r="C495" i="19" s="1"/>
  <c r="A496" i="19"/>
  <c r="B496" i="19"/>
  <c r="C496" i="19" s="1"/>
  <c r="A497" i="19"/>
  <c r="B497" i="19"/>
  <c r="C497" i="19" s="1"/>
  <c r="A498" i="19"/>
  <c r="B498" i="19"/>
  <c r="C498" i="19"/>
  <c r="A499" i="19"/>
  <c r="B499" i="19"/>
  <c r="C499" i="19" s="1"/>
  <c r="A500" i="19"/>
  <c r="B500" i="19"/>
  <c r="C500" i="19" s="1"/>
  <c r="A501" i="19"/>
  <c r="B501" i="19"/>
  <c r="C501" i="19" s="1"/>
  <c r="A502" i="19"/>
  <c r="B502" i="19"/>
  <c r="C502" i="19"/>
  <c r="A503" i="19"/>
  <c r="B503" i="19"/>
  <c r="C503" i="19" s="1"/>
  <c r="A504" i="19"/>
  <c r="B504" i="19"/>
  <c r="C504" i="19" s="1"/>
  <c r="A505" i="19"/>
  <c r="B505" i="19"/>
  <c r="C505" i="19" s="1"/>
  <c r="A506" i="19"/>
  <c r="B506" i="19"/>
  <c r="C506" i="19"/>
  <c r="A507" i="19"/>
  <c r="B507" i="19"/>
  <c r="C507" i="19" s="1"/>
  <c r="A508" i="19"/>
  <c r="B508" i="19"/>
  <c r="C508" i="19" s="1"/>
  <c r="A509" i="19"/>
  <c r="B509" i="19"/>
  <c r="C509" i="19" s="1"/>
  <c r="A510" i="19"/>
  <c r="B510" i="19"/>
  <c r="C510" i="19"/>
  <c r="A511" i="19"/>
  <c r="B511" i="19"/>
  <c r="C511" i="19" s="1"/>
  <c r="A512" i="19"/>
  <c r="B512" i="19"/>
  <c r="C512" i="19" s="1"/>
  <c r="A513" i="19"/>
  <c r="B513" i="19"/>
  <c r="C513" i="19" s="1"/>
  <c r="A514" i="19"/>
  <c r="B514" i="19"/>
  <c r="C514" i="19"/>
  <c r="A515" i="19"/>
  <c r="B515" i="19"/>
  <c r="C515" i="19" s="1"/>
  <c r="A516" i="19"/>
  <c r="B516" i="19"/>
  <c r="C516" i="19" s="1"/>
  <c r="A517" i="19"/>
  <c r="B517" i="19"/>
  <c r="C517" i="19" s="1"/>
  <c r="A518" i="19"/>
  <c r="B518" i="19"/>
  <c r="C518" i="19"/>
  <c r="A519" i="19"/>
  <c r="B519" i="19"/>
  <c r="C519" i="19" s="1"/>
  <c r="A520" i="19"/>
  <c r="B520" i="19"/>
  <c r="C520" i="19" s="1"/>
  <c r="A521" i="19"/>
  <c r="B521" i="19"/>
  <c r="C521" i="19" s="1"/>
  <c r="A522" i="19"/>
  <c r="B522" i="19"/>
  <c r="C522" i="19"/>
  <c r="A523" i="19"/>
  <c r="B523" i="19"/>
  <c r="C523" i="19" s="1"/>
  <c r="A524" i="19"/>
  <c r="B524" i="19"/>
  <c r="C524" i="19" s="1"/>
  <c r="A525" i="19"/>
  <c r="B525" i="19"/>
  <c r="C525" i="19" s="1"/>
  <c r="A526" i="19"/>
  <c r="B526" i="19"/>
  <c r="C526" i="19"/>
  <c r="A527" i="19"/>
  <c r="B527" i="19"/>
  <c r="C527" i="19" s="1"/>
  <c r="A528" i="19"/>
  <c r="B528" i="19"/>
  <c r="C528" i="19" s="1"/>
  <c r="A529" i="19"/>
  <c r="B529" i="19"/>
  <c r="C529" i="19" s="1"/>
  <c r="A530" i="19"/>
  <c r="B530" i="19"/>
  <c r="C530" i="19"/>
  <c r="A531" i="19"/>
  <c r="B531" i="19"/>
  <c r="C531" i="19" s="1"/>
  <c r="A532" i="19"/>
  <c r="B532" i="19"/>
  <c r="C532" i="19" s="1"/>
  <c r="A533" i="19"/>
  <c r="B533" i="19"/>
  <c r="C533" i="19" s="1"/>
  <c r="A534" i="19"/>
  <c r="B534" i="19"/>
  <c r="C534" i="19"/>
  <c r="A535" i="19"/>
  <c r="B535" i="19"/>
  <c r="C535" i="19" s="1"/>
  <c r="A536" i="19"/>
  <c r="B536" i="19"/>
  <c r="C536" i="19" s="1"/>
  <c r="A537" i="19"/>
  <c r="B537" i="19"/>
  <c r="C537" i="19" s="1"/>
  <c r="A538" i="19"/>
  <c r="B538" i="19"/>
  <c r="C538" i="19"/>
  <c r="A539" i="19"/>
  <c r="B539" i="19"/>
  <c r="C539" i="19" s="1"/>
  <c r="A540" i="19"/>
  <c r="B540" i="19"/>
  <c r="C540" i="19" s="1"/>
  <c r="A541" i="19"/>
  <c r="B541" i="19"/>
  <c r="C541" i="19" s="1"/>
  <c r="A542" i="19"/>
  <c r="B542" i="19"/>
  <c r="C542" i="19"/>
  <c r="A543" i="19"/>
  <c r="B543" i="19"/>
  <c r="C543" i="19" s="1"/>
  <c r="A544" i="19"/>
  <c r="B544" i="19"/>
  <c r="C544" i="19" s="1"/>
  <c r="A545" i="19"/>
  <c r="B545" i="19"/>
  <c r="C545" i="19" s="1"/>
  <c r="A546" i="19"/>
  <c r="B546" i="19"/>
  <c r="C546" i="19"/>
  <c r="A547" i="19"/>
  <c r="B547" i="19"/>
  <c r="C547" i="19" s="1"/>
  <c r="A548" i="19"/>
  <c r="B548" i="19"/>
  <c r="C548" i="19" s="1"/>
  <c r="A549" i="19"/>
  <c r="B549" i="19"/>
  <c r="C549" i="19" s="1"/>
  <c r="A550" i="19"/>
  <c r="B550" i="19"/>
  <c r="C550" i="19"/>
  <c r="A551" i="19"/>
  <c r="B551" i="19"/>
  <c r="C551" i="19" s="1"/>
  <c r="A552" i="19"/>
  <c r="B552" i="19"/>
  <c r="C552" i="19" s="1"/>
  <c r="A553" i="19"/>
  <c r="B553" i="19"/>
  <c r="C553" i="19" s="1"/>
  <c r="A554" i="19"/>
  <c r="B554" i="19"/>
  <c r="C554" i="19"/>
  <c r="A555" i="19"/>
  <c r="B555" i="19"/>
  <c r="C555" i="19" s="1"/>
  <c r="A556" i="19"/>
  <c r="B556" i="19"/>
  <c r="C556" i="19" s="1"/>
  <c r="A557" i="19"/>
  <c r="B557" i="19"/>
  <c r="C557" i="19" s="1"/>
  <c r="A558" i="19"/>
  <c r="B558" i="19"/>
  <c r="C558" i="19"/>
  <c r="A559" i="19"/>
  <c r="B559" i="19"/>
  <c r="C559" i="19" s="1"/>
  <c r="A560" i="19"/>
  <c r="B560" i="19"/>
  <c r="C560" i="19" s="1"/>
  <c r="A561" i="19"/>
  <c r="B561" i="19"/>
  <c r="C561" i="19" s="1"/>
  <c r="A562" i="19"/>
  <c r="B562" i="19"/>
  <c r="C562" i="19"/>
  <c r="A563" i="19"/>
  <c r="B563" i="19"/>
  <c r="C563" i="19" s="1"/>
  <c r="A564" i="19"/>
  <c r="B564" i="19"/>
  <c r="C564" i="19" s="1"/>
  <c r="A565" i="19"/>
  <c r="B565" i="19"/>
  <c r="C565" i="19" s="1"/>
  <c r="A566" i="19"/>
  <c r="B566" i="19"/>
  <c r="C566" i="19"/>
  <c r="A567" i="19"/>
  <c r="B567" i="19"/>
  <c r="C567" i="19" s="1"/>
  <c r="A568" i="19"/>
  <c r="B568" i="19"/>
  <c r="C568" i="19" s="1"/>
  <c r="A569" i="19"/>
  <c r="B569" i="19"/>
  <c r="C569" i="19" s="1"/>
  <c r="A570" i="19"/>
  <c r="B570" i="19"/>
  <c r="C570" i="19"/>
  <c r="A571" i="19"/>
  <c r="B571" i="19"/>
  <c r="C571" i="19" s="1"/>
  <c r="A572" i="19"/>
  <c r="B572" i="19"/>
  <c r="C572" i="19" s="1"/>
  <c r="A573" i="19"/>
  <c r="B573" i="19"/>
  <c r="C573" i="19" s="1"/>
  <c r="A574" i="19"/>
  <c r="B574" i="19"/>
  <c r="C574" i="19"/>
  <c r="A575" i="19"/>
  <c r="B575" i="19"/>
  <c r="C575" i="19" s="1"/>
  <c r="A576" i="19"/>
  <c r="B576" i="19"/>
  <c r="C576" i="19" s="1"/>
  <c r="A577" i="19"/>
  <c r="B577" i="19"/>
  <c r="C577" i="19" s="1"/>
  <c r="A578" i="19"/>
  <c r="B578" i="19"/>
  <c r="C578" i="19"/>
  <c r="A579" i="19"/>
  <c r="B579" i="19"/>
  <c r="C579" i="19" s="1"/>
  <c r="A580" i="19"/>
  <c r="B580" i="19"/>
  <c r="C580" i="19" s="1"/>
  <c r="A581" i="19"/>
  <c r="B581" i="19"/>
  <c r="C581" i="19" s="1"/>
  <c r="A582" i="19"/>
  <c r="B582" i="19"/>
  <c r="C582" i="19"/>
  <c r="A583" i="19"/>
  <c r="B583" i="19"/>
  <c r="C583" i="19" s="1"/>
  <c r="A584" i="19"/>
  <c r="B584" i="19"/>
  <c r="C584" i="19" s="1"/>
  <c r="A585" i="19"/>
  <c r="B585" i="19"/>
  <c r="C585" i="19" s="1"/>
  <c r="A586" i="19"/>
  <c r="B586" i="19"/>
  <c r="C586" i="19"/>
  <c r="A587" i="19"/>
  <c r="B587" i="19"/>
  <c r="C587" i="19" s="1"/>
  <c r="A588" i="19"/>
  <c r="B588" i="19"/>
  <c r="C588" i="19" s="1"/>
  <c r="A589" i="19"/>
  <c r="B589" i="19"/>
  <c r="C589" i="19" s="1"/>
  <c r="A590" i="19"/>
  <c r="B590" i="19"/>
  <c r="C590" i="19"/>
  <c r="A591" i="19"/>
  <c r="B591" i="19"/>
  <c r="C591" i="19" s="1"/>
  <c r="A592" i="19"/>
  <c r="B592" i="19"/>
  <c r="C592" i="19" s="1"/>
  <c r="A593" i="19"/>
  <c r="B593" i="19"/>
  <c r="C593" i="19" s="1"/>
  <c r="A594" i="19"/>
  <c r="B594" i="19"/>
  <c r="C594" i="19"/>
  <c r="A595" i="19"/>
  <c r="B595" i="19"/>
  <c r="C595" i="19" s="1"/>
  <c r="A596" i="19"/>
  <c r="B596" i="19"/>
  <c r="C596" i="19" s="1"/>
  <c r="A597" i="19"/>
  <c r="B597" i="19"/>
  <c r="C597" i="19" s="1"/>
  <c r="A598" i="19"/>
  <c r="B598" i="19"/>
  <c r="C598" i="19" s="1"/>
  <c r="A599" i="19"/>
  <c r="B599" i="19"/>
  <c r="C599" i="19" s="1"/>
  <c r="A600" i="19"/>
  <c r="B600" i="19"/>
  <c r="C600" i="19"/>
  <c r="A601" i="19"/>
  <c r="B601" i="19"/>
  <c r="C601" i="19" s="1"/>
  <c r="A602" i="19"/>
  <c r="B602" i="19"/>
  <c r="C602" i="19" s="1"/>
  <c r="A603" i="19"/>
  <c r="B603" i="19"/>
  <c r="C603" i="19" s="1"/>
  <c r="A604" i="19"/>
  <c r="B604" i="19"/>
  <c r="C604" i="19"/>
  <c r="A605" i="19"/>
  <c r="B605" i="19"/>
  <c r="C605" i="19" s="1"/>
  <c r="A606" i="19"/>
  <c r="B606" i="19"/>
  <c r="C606" i="19" s="1"/>
  <c r="A607" i="19"/>
  <c r="B607" i="19"/>
  <c r="C607" i="19" s="1"/>
  <c r="A608" i="19"/>
  <c r="B608" i="19"/>
  <c r="C608" i="19"/>
  <c r="A609" i="19"/>
  <c r="B609" i="19"/>
  <c r="C609" i="19" s="1"/>
  <c r="A610" i="19"/>
  <c r="B610" i="19"/>
  <c r="C610" i="19" s="1"/>
  <c r="A611" i="19"/>
  <c r="B611" i="19"/>
  <c r="C611" i="19" s="1"/>
  <c r="A612" i="19"/>
  <c r="B612" i="19"/>
  <c r="C612" i="19"/>
  <c r="A613" i="19"/>
  <c r="B613" i="19"/>
  <c r="C613" i="19" s="1"/>
  <c r="A614" i="19"/>
  <c r="B614" i="19"/>
  <c r="C614" i="19" s="1"/>
  <c r="A615" i="19"/>
  <c r="B615" i="19"/>
  <c r="C615" i="19" s="1"/>
  <c r="A616" i="19"/>
  <c r="B616" i="19"/>
  <c r="C616" i="19"/>
  <c r="A617" i="19"/>
  <c r="B617" i="19"/>
  <c r="C617" i="19" s="1"/>
  <c r="A618" i="19"/>
  <c r="B618" i="19"/>
  <c r="C618" i="19" s="1"/>
  <c r="A619" i="19"/>
  <c r="B619" i="19"/>
  <c r="C619" i="19" s="1"/>
  <c r="A620" i="19"/>
  <c r="B620" i="19"/>
  <c r="C620" i="19"/>
  <c r="A621" i="19"/>
  <c r="B621" i="19"/>
  <c r="C621" i="19" s="1"/>
  <c r="A622" i="19"/>
  <c r="B622" i="19"/>
  <c r="C622" i="19" s="1"/>
  <c r="A623" i="19"/>
  <c r="B623" i="19"/>
  <c r="C623" i="19" s="1"/>
  <c r="A624" i="19"/>
  <c r="B624" i="19"/>
  <c r="C624" i="19"/>
  <c r="A625" i="19"/>
  <c r="B625" i="19"/>
  <c r="C625" i="19" s="1"/>
  <c r="A626" i="19"/>
  <c r="B626" i="19"/>
  <c r="C626" i="19" s="1"/>
  <c r="A627" i="19"/>
  <c r="B627" i="19"/>
  <c r="C627" i="19" s="1"/>
  <c r="A628" i="19"/>
  <c r="B628" i="19"/>
  <c r="C628" i="19"/>
  <c r="A629" i="19"/>
  <c r="B629" i="19"/>
  <c r="C629" i="19" s="1"/>
  <c r="A630" i="19"/>
  <c r="B630" i="19"/>
  <c r="C630" i="19" s="1"/>
  <c r="A631" i="19"/>
  <c r="B631" i="19"/>
  <c r="C631" i="19" s="1"/>
  <c r="A632" i="19"/>
  <c r="B632" i="19"/>
  <c r="C632" i="19"/>
  <c r="A633" i="19"/>
  <c r="B633" i="19"/>
  <c r="C633" i="19" s="1"/>
  <c r="A634" i="19"/>
  <c r="B634" i="19"/>
  <c r="C634" i="19" s="1"/>
  <c r="A635" i="19"/>
  <c r="B635" i="19"/>
  <c r="C635" i="19" s="1"/>
  <c r="A636" i="19"/>
  <c r="B636" i="19"/>
  <c r="C636" i="19"/>
  <c r="A637" i="19"/>
  <c r="B637" i="19"/>
  <c r="C637" i="19" s="1"/>
  <c r="A638" i="19"/>
  <c r="B638" i="19"/>
  <c r="C638" i="19" s="1"/>
  <c r="A639" i="19"/>
  <c r="B639" i="19"/>
  <c r="C639" i="19" s="1"/>
  <c r="A640" i="19"/>
  <c r="B640" i="19"/>
  <c r="C640" i="19"/>
  <c r="A641" i="19"/>
  <c r="B641" i="19"/>
  <c r="C641" i="19" s="1"/>
  <c r="A642" i="19"/>
  <c r="B642" i="19"/>
  <c r="C642" i="19" s="1"/>
  <c r="A643" i="19"/>
  <c r="B643" i="19"/>
  <c r="C643" i="19" s="1"/>
  <c r="A644" i="19"/>
  <c r="B644" i="19"/>
  <c r="C644" i="19"/>
  <c r="A645" i="19"/>
  <c r="B645" i="19"/>
  <c r="C645" i="19" s="1"/>
  <c r="A646" i="19"/>
  <c r="B646" i="19"/>
  <c r="C646" i="19" s="1"/>
  <c r="A647" i="19"/>
  <c r="B647" i="19"/>
  <c r="C647" i="19" s="1"/>
  <c r="A648" i="19"/>
  <c r="B648" i="19"/>
  <c r="C648" i="19"/>
  <c r="A649" i="19"/>
  <c r="B649" i="19"/>
  <c r="C649" i="19" s="1"/>
  <c r="A650" i="19"/>
  <c r="B650" i="19"/>
  <c r="C650" i="19" s="1"/>
  <c r="A651" i="19"/>
  <c r="B651" i="19"/>
  <c r="C651" i="19" s="1"/>
  <c r="A652" i="19"/>
  <c r="B652" i="19"/>
  <c r="C652" i="19"/>
  <c r="A653" i="19"/>
  <c r="B653" i="19"/>
  <c r="C653" i="19" s="1"/>
  <c r="A654" i="19"/>
  <c r="B654" i="19"/>
  <c r="C654" i="19" s="1"/>
  <c r="A655" i="19"/>
  <c r="B655" i="19"/>
  <c r="C655" i="19" s="1"/>
  <c r="A656" i="19"/>
  <c r="B656" i="19"/>
  <c r="C656" i="19"/>
  <c r="A657" i="19"/>
  <c r="B657" i="19"/>
  <c r="C657" i="19" s="1"/>
  <c r="A658" i="19"/>
  <c r="B658" i="19"/>
  <c r="C658" i="19" s="1"/>
  <c r="A659" i="19"/>
  <c r="B659" i="19"/>
  <c r="C659" i="19" s="1"/>
  <c r="A660" i="19"/>
  <c r="B660" i="19"/>
  <c r="C660" i="19"/>
  <c r="A661" i="19"/>
  <c r="B661" i="19"/>
  <c r="C661" i="19" s="1"/>
  <c r="A662" i="19"/>
  <c r="B662" i="19"/>
  <c r="C662" i="19" s="1"/>
  <c r="A663" i="19"/>
  <c r="B663" i="19"/>
  <c r="C663" i="19" s="1"/>
  <c r="A664" i="19"/>
  <c r="B664" i="19"/>
  <c r="C664" i="19"/>
  <c r="A665" i="19"/>
  <c r="B665" i="19"/>
  <c r="C665" i="19" s="1"/>
  <c r="A666" i="19"/>
  <c r="B666" i="19"/>
  <c r="C666" i="19" s="1"/>
  <c r="A667" i="19"/>
  <c r="B667" i="19"/>
  <c r="C667" i="19" s="1"/>
  <c r="A668" i="19"/>
  <c r="B668" i="19"/>
  <c r="C668" i="19"/>
  <c r="A669" i="19"/>
  <c r="B669" i="19"/>
  <c r="C669" i="19" s="1"/>
  <c r="A670" i="19"/>
  <c r="B670" i="19"/>
  <c r="C670" i="19" s="1"/>
  <c r="A671" i="19"/>
  <c r="B671" i="19"/>
  <c r="C671" i="19" s="1"/>
  <c r="A672" i="19"/>
  <c r="B672" i="19"/>
  <c r="C672" i="19"/>
  <c r="A673" i="19"/>
  <c r="B673" i="19"/>
  <c r="C673" i="19" s="1"/>
  <c r="A674" i="19"/>
  <c r="B674" i="19"/>
  <c r="C674" i="19" s="1"/>
  <c r="A675" i="19"/>
  <c r="B675" i="19"/>
  <c r="C675" i="19" s="1"/>
  <c r="A676" i="19"/>
  <c r="B676" i="19"/>
  <c r="C676" i="19"/>
  <c r="A677" i="19"/>
  <c r="B677" i="19"/>
  <c r="C677" i="19" s="1"/>
  <c r="A678" i="19"/>
  <c r="B678" i="19"/>
  <c r="C678" i="19" s="1"/>
  <c r="A679" i="19"/>
  <c r="B679" i="19"/>
  <c r="C679" i="19" s="1"/>
  <c r="A680" i="19"/>
  <c r="B680" i="19"/>
  <c r="C680" i="19"/>
  <c r="A681" i="19"/>
  <c r="B681" i="19"/>
  <c r="C681" i="19" s="1"/>
  <c r="A682" i="19"/>
  <c r="B682" i="19"/>
  <c r="C682" i="19" s="1"/>
  <c r="A683" i="19"/>
  <c r="B683" i="19"/>
  <c r="C683" i="19" s="1"/>
  <c r="A684" i="19"/>
  <c r="B684" i="19"/>
  <c r="C684" i="19" s="1"/>
  <c r="A685" i="19"/>
  <c r="B685" i="19"/>
  <c r="C685" i="19"/>
  <c r="A686" i="19"/>
  <c r="B686" i="19"/>
  <c r="C686" i="19" s="1"/>
  <c r="A687" i="19"/>
  <c r="B687" i="19"/>
  <c r="C687" i="19" s="1"/>
  <c r="A688" i="19"/>
  <c r="B688" i="19"/>
  <c r="C688" i="19" s="1"/>
  <c r="A689" i="19"/>
  <c r="B689" i="19"/>
  <c r="C689" i="19"/>
  <c r="A690" i="19"/>
  <c r="B690" i="19"/>
  <c r="C690" i="19" s="1"/>
  <c r="A691" i="19"/>
  <c r="B691" i="19"/>
  <c r="C691" i="19" s="1"/>
  <c r="A692" i="19"/>
  <c r="B692" i="19"/>
  <c r="C692" i="19" s="1"/>
  <c r="A693" i="19"/>
  <c r="B693" i="19"/>
  <c r="C693" i="19"/>
  <c r="A694" i="19"/>
  <c r="B694" i="19"/>
  <c r="C694" i="19" s="1"/>
  <c r="A695" i="19"/>
  <c r="B695" i="19"/>
  <c r="C695" i="19" s="1"/>
  <c r="A696" i="19"/>
  <c r="B696" i="19"/>
  <c r="C696" i="19" s="1"/>
  <c r="A697" i="19"/>
  <c r="B697" i="19"/>
  <c r="C697" i="19"/>
  <c r="A698" i="19"/>
  <c r="B698" i="19"/>
  <c r="C698" i="19" s="1"/>
  <c r="A699" i="19"/>
  <c r="B699" i="19"/>
  <c r="C699" i="19" s="1"/>
  <c r="A700" i="19"/>
  <c r="B700" i="19"/>
  <c r="C700" i="19" s="1"/>
  <c r="A701" i="19"/>
  <c r="B701" i="19"/>
  <c r="C701" i="19"/>
  <c r="A702" i="19"/>
  <c r="B702" i="19"/>
  <c r="C702" i="19" s="1"/>
  <c r="A703" i="19"/>
  <c r="B703" i="19"/>
  <c r="C703" i="19" s="1"/>
  <c r="A704" i="19"/>
  <c r="B704" i="19"/>
  <c r="C704" i="19" s="1"/>
  <c r="A705" i="19"/>
  <c r="B705" i="19"/>
  <c r="C705" i="19"/>
  <c r="A706" i="19"/>
  <c r="B706" i="19"/>
  <c r="C706" i="19" s="1"/>
  <c r="A707" i="19"/>
  <c r="B707" i="19"/>
  <c r="C707" i="19" s="1"/>
  <c r="A708" i="19"/>
  <c r="B708" i="19"/>
  <c r="C708" i="19" s="1"/>
  <c r="A709" i="19"/>
  <c r="B709" i="19"/>
  <c r="C709" i="19"/>
  <c r="A710" i="19"/>
  <c r="B710" i="19"/>
  <c r="C710" i="19" s="1"/>
  <c r="A711" i="19"/>
  <c r="B711" i="19"/>
  <c r="C711" i="19" s="1"/>
  <c r="A712" i="19"/>
  <c r="B712" i="19"/>
  <c r="C712" i="19" s="1"/>
  <c r="A713" i="19"/>
  <c r="B713" i="19"/>
  <c r="C713" i="19"/>
  <c r="A714" i="19"/>
  <c r="B714" i="19"/>
  <c r="C714" i="19" s="1"/>
  <c r="A715" i="19"/>
  <c r="B715" i="19"/>
  <c r="C715" i="19" s="1"/>
  <c r="A716" i="19"/>
  <c r="B716" i="19"/>
  <c r="C716" i="19" s="1"/>
  <c r="A717" i="19"/>
  <c r="B717" i="19"/>
  <c r="C717" i="19"/>
  <c r="A718" i="19"/>
  <c r="B718" i="19"/>
  <c r="C718" i="19" s="1"/>
  <c r="A719" i="19"/>
  <c r="B719" i="19"/>
  <c r="C719" i="19" s="1"/>
  <c r="A720" i="19"/>
  <c r="B720" i="19"/>
  <c r="C720" i="19" s="1"/>
  <c r="A721" i="19"/>
  <c r="B721" i="19"/>
  <c r="C721" i="19"/>
  <c r="A722" i="19"/>
  <c r="B722" i="19"/>
  <c r="C722" i="19" s="1"/>
  <c r="A723" i="19"/>
  <c r="B723" i="19"/>
  <c r="C723" i="19" s="1"/>
  <c r="A724" i="19"/>
  <c r="B724" i="19"/>
  <c r="C724" i="19" s="1"/>
  <c r="A725" i="19"/>
  <c r="B725" i="19"/>
  <c r="C725" i="19"/>
  <c r="A726" i="19"/>
  <c r="B726" i="19"/>
  <c r="C726" i="19" s="1"/>
  <c r="A727" i="19"/>
  <c r="B727" i="19"/>
  <c r="C727" i="19" s="1"/>
  <c r="A728" i="19"/>
  <c r="B728" i="19"/>
  <c r="C728" i="19" s="1"/>
  <c r="A729" i="19"/>
  <c r="B729" i="19"/>
  <c r="C729" i="19"/>
  <c r="A730" i="19"/>
  <c r="B730" i="19"/>
  <c r="C730" i="19" s="1"/>
  <c r="A731" i="19"/>
  <c r="B731" i="19"/>
  <c r="C731" i="19" s="1"/>
  <c r="A732" i="19"/>
  <c r="B732" i="19"/>
  <c r="C732" i="19" s="1"/>
  <c r="A733" i="19"/>
  <c r="B733" i="19"/>
  <c r="C733" i="19"/>
  <c r="A734" i="19"/>
  <c r="B734" i="19"/>
  <c r="C734" i="19" s="1"/>
  <c r="A735" i="19"/>
  <c r="B735" i="19"/>
  <c r="C735" i="19" s="1"/>
  <c r="A736" i="19"/>
  <c r="B736" i="19"/>
  <c r="C736" i="19" s="1"/>
  <c r="A737" i="19"/>
  <c r="B737" i="19"/>
  <c r="C737" i="19"/>
  <c r="A738" i="19"/>
  <c r="B738" i="19"/>
  <c r="C738" i="19" s="1"/>
  <c r="A739" i="19"/>
  <c r="B739" i="19"/>
  <c r="C739" i="19" s="1"/>
  <c r="A740" i="19"/>
  <c r="B740" i="19"/>
  <c r="C740" i="19" s="1"/>
  <c r="A741" i="19"/>
  <c r="B741" i="19"/>
  <c r="C741" i="19"/>
  <c r="A742" i="19"/>
  <c r="B742" i="19"/>
  <c r="C742" i="19" s="1"/>
  <c r="A743" i="19"/>
  <c r="B743" i="19"/>
  <c r="C743" i="19" s="1"/>
  <c r="A744" i="19"/>
  <c r="B744" i="19"/>
  <c r="C744" i="19" s="1"/>
  <c r="A745" i="19"/>
  <c r="B745" i="19"/>
  <c r="C745" i="19"/>
  <c r="A746" i="19"/>
  <c r="B746" i="19"/>
  <c r="C746" i="19" s="1"/>
  <c r="A747" i="19"/>
  <c r="B747" i="19"/>
  <c r="C747" i="19" s="1"/>
  <c r="A748" i="19"/>
  <c r="B748" i="19"/>
  <c r="C748" i="19" s="1"/>
  <c r="A749" i="19"/>
  <c r="B749" i="19"/>
  <c r="C749" i="19"/>
  <c r="A750" i="19"/>
  <c r="B750" i="19"/>
  <c r="C750" i="19" s="1"/>
  <c r="A751" i="19"/>
  <c r="B751" i="19"/>
  <c r="C751" i="19" s="1"/>
  <c r="A752" i="19"/>
  <c r="B752" i="19"/>
  <c r="C752" i="19" s="1"/>
  <c r="A753" i="19"/>
  <c r="B753" i="19"/>
  <c r="C753" i="19"/>
  <c r="A754" i="19"/>
  <c r="B754" i="19"/>
  <c r="C754" i="19" s="1"/>
  <c r="A755" i="19"/>
  <c r="B755" i="19"/>
  <c r="C755" i="19" s="1"/>
  <c r="A756" i="19"/>
  <c r="B756" i="19"/>
  <c r="C756" i="19" s="1"/>
  <c r="A757" i="19"/>
  <c r="B757" i="19"/>
  <c r="C757" i="19"/>
  <c r="A758" i="19"/>
  <c r="B758" i="19"/>
  <c r="C758" i="19" s="1"/>
  <c r="A759" i="19"/>
  <c r="B759" i="19"/>
  <c r="C759" i="19" s="1"/>
  <c r="A760" i="19"/>
  <c r="B760" i="19"/>
  <c r="C760" i="19" s="1"/>
  <c r="A761" i="19"/>
  <c r="B761" i="19"/>
  <c r="C761" i="19"/>
  <c r="A762" i="19"/>
  <c r="B762" i="19"/>
  <c r="C762" i="19" s="1"/>
  <c r="A763" i="19"/>
  <c r="B763" i="19"/>
  <c r="C763" i="19" s="1"/>
  <c r="A764" i="19"/>
  <c r="B764" i="19"/>
  <c r="C764" i="19" s="1"/>
  <c r="A765" i="19"/>
  <c r="B765" i="19"/>
  <c r="C765" i="19"/>
  <c r="A766" i="19"/>
  <c r="B766" i="19"/>
  <c r="C766" i="19" s="1"/>
  <c r="A767" i="19"/>
  <c r="B767" i="19"/>
  <c r="C767" i="19" s="1"/>
  <c r="A768" i="19"/>
  <c r="B768" i="19"/>
  <c r="C768" i="19" s="1"/>
  <c r="A769" i="19"/>
  <c r="B769" i="19"/>
  <c r="C769" i="19"/>
  <c r="A770" i="19"/>
  <c r="B770" i="19"/>
  <c r="C770" i="19" s="1"/>
  <c r="A771" i="19"/>
  <c r="B771" i="19"/>
  <c r="C771" i="19" s="1"/>
  <c r="A772" i="19"/>
  <c r="B772" i="19"/>
  <c r="C772" i="19" s="1"/>
  <c r="A773" i="19"/>
  <c r="B773" i="19"/>
  <c r="C773" i="19"/>
  <c r="A774" i="19"/>
  <c r="B774" i="19"/>
  <c r="C774" i="19" s="1"/>
  <c r="A775" i="19"/>
  <c r="B775" i="19"/>
  <c r="C775" i="19" s="1"/>
  <c r="A776" i="19"/>
  <c r="B776" i="19"/>
  <c r="C776" i="19" s="1"/>
  <c r="A777" i="19"/>
  <c r="B777" i="19"/>
  <c r="C777" i="19"/>
  <c r="A778" i="19"/>
  <c r="B778" i="19"/>
  <c r="C778" i="19" s="1"/>
  <c r="A779" i="19"/>
  <c r="B779" i="19"/>
  <c r="C779" i="19" s="1"/>
  <c r="A780" i="19"/>
  <c r="B780" i="19"/>
  <c r="C780" i="19" s="1"/>
  <c r="A781" i="19"/>
  <c r="B781" i="19"/>
  <c r="C781" i="19"/>
  <c r="A782" i="19"/>
  <c r="B782" i="19"/>
  <c r="C782" i="19" s="1"/>
  <c r="A783" i="19"/>
  <c r="B783" i="19"/>
  <c r="C783" i="19" s="1"/>
  <c r="A784" i="19"/>
  <c r="B784" i="19"/>
  <c r="C784" i="19" s="1"/>
  <c r="A785" i="19"/>
  <c r="B785" i="19"/>
  <c r="C785" i="19"/>
  <c r="A786" i="19"/>
  <c r="B786" i="19"/>
  <c r="C786" i="19" s="1"/>
  <c r="A787" i="19"/>
  <c r="B787" i="19"/>
  <c r="C787" i="19" s="1"/>
  <c r="A788" i="19"/>
  <c r="B788" i="19"/>
  <c r="C788" i="19" s="1"/>
  <c r="A789" i="19"/>
  <c r="B789" i="19"/>
  <c r="C789" i="19"/>
  <c r="A790" i="19"/>
  <c r="B790" i="19"/>
  <c r="C790" i="19" s="1"/>
  <c r="A791" i="19"/>
  <c r="B791" i="19"/>
  <c r="C791" i="19" s="1"/>
  <c r="A792" i="19"/>
  <c r="B792" i="19"/>
  <c r="C792" i="19" s="1"/>
  <c r="A793" i="19"/>
  <c r="B793" i="19"/>
  <c r="C793" i="19"/>
  <c r="A794" i="19"/>
  <c r="B794" i="19"/>
  <c r="C794" i="19" s="1"/>
  <c r="A795" i="19"/>
  <c r="B795" i="19"/>
  <c r="C795" i="19" s="1"/>
  <c r="A796" i="19"/>
  <c r="B796" i="19"/>
  <c r="C796" i="19" s="1"/>
  <c r="A797" i="19"/>
  <c r="B797" i="19"/>
  <c r="C797" i="19"/>
  <c r="A798" i="19"/>
  <c r="B798" i="19"/>
  <c r="C798" i="19" s="1"/>
  <c r="A799" i="19"/>
  <c r="B799" i="19"/>
  <c r="C799" i="19" s="1"/>
  <c r="A800" i="19"/>
  <c r="B800" i="19"/>
  <c r="C800" i="19" s="1"/>
  <c r="A801" i="19"/>
  <c r="B801" i="19"/>
  <c r="C801" i="19"/>
  <c r="A802" i="19"/>
  <c r="B802" i="19"/>
  <c r="C802" i="19" s="1"/>
  <c r="A803" i="19"/>
  <c r="B803" i="19"/>
  <c r="C803" i="19" s="1"/>
  <c r="A804" i="19"/>
  <c r="B804" i="19"/>
  <c r="C804" i="19" s="1"/>
  <c r="A805" i="19"/>
  <c r="B805" i="19"/>
  <c r="C805" i="19"/>
  <c r="A806" i="19"/>
  <c r="B806" i="19"/>
  <c r="C806" i="19" s="1"/>
  <c r="A807" i="19"/>
  <c r="B807" i="19"/>
  <c r="C807" i="19" s="1"/>
  <c r="A808" i="19"/>
  <c r="B808" i="19"/>
  <c r="C808" i="19" s="1"/>
  <c r="A809" i="19"/>
  <c r="B809" i="19"/>
  <c r="C809" i="19"/>
  <c r="A810" i="19"/>
  <c r="B810" i="19"/>
  <c r="C810" i="19" s="1"/>
  <c r="A811" i="19"/>
  <c r="B811" i="19"/>
  <c r="C811" i="19" s="1"/>
  <c r="A812" i="19"/>
  <c r="B812" i="19"/>
  <c r="C812" i="19" s="1"/>
  <c r="A813" i="19"/>
  <c r="B813" i="19"/>
  <c r="C813" i="19"/>
  <c r="A814" i="19"/>
  <c r="B814" i="19"/>
  <c r="C814" i="19" s="1"/>
  <c r="A815" i="19"/>
  <c r="B815" i="19"/>
  <c r="C815" i="19" s="1"/>
  <c r="A816" i="19"/>
  <c r="B816" i="19"/>
  <c r="C816" i="19" s="1"/>
  <c r="A817" i="19"/>
  <c r="B817" i="19"/>
  <c r="C817" i="19"/>
  <c r="A818" i="19"/>
  <c r="B818" i="19"/>
  <c r="C818" i="19" s="1"/>
  <c r="A819" i="19"/>
  <c r="B819" i="19"/>
  <c r="C819" i="19" s="1"/>
  <c r="A820" i="19"/>
  <c r="B820" i="19"/>
  <c r="C820" i="19" s="1"/>
  <c r="A821" i="19"/>
  <c r="B821" i="19"/>
  <c r="C821" i="19"/>
  <c r="A822" i="19"/>
  <c r="B822" i="19"/>
  <c r="C822" i="19" s="1"/>
  <c r="A823" i="19"/>
  <c r="B823" i="19"/>
  <c r="C823" i="19" s="1"/>
  <c r="A824" i="19"/>
  <c r="B824" i="19"/>
  <c r="C824" i="19" s="1"/>
  <c r="A825" i="19"/>
  <c r="B825" i="19"/>
  <c r="C825" i="19"/>
  <c r="A826" i="19"/>
  <c r="B826" i="19"/>
  <c r="C826" i="19" s="1"/>
  <c r="A827" i="19"/>
  <c r="B827" i="19"/>
  <c r="C827" i="19" s="1"/>
  <c r="A828" i="19"/>
  <c r="B828" i="19"/>
  <c r="C828" i="19" s="1"/>
  <c r="A829" i="19"/>
  <c r="B829" i="19"/>
  <c r="C829" i="19"/>
  <c r="A830" i="19"/>
  <c r="B830" i="19"/>
  <c r="C830" i="19" s="1"/>
  <c r="A831" i="19"/>
  <c r="B831" i="19"/>
  <c r="C831" i="19" s="1"/>
  <c r="A832" i="19"/>
  <c r="B832" i="19"/>
  <c r="C832" i="19" s="1"/>
  <c r="A833" i="19"/>
  <c r="B833" i="19"/>
  <c r="C833" i="19"/>
  <c r="A834" i="19"/>
  <c r="B834" i="19"/>
  <c r="C834" i="19" s="1"/>
  <c r="A835" i="19"/>
  <c r="B835" i="19"/>
  <c r="C835" i="19" s="1"/>
  <c r="A836" i="19"/>
  <c r="B836" i="19"/>
  <c r="C836" i="19" s="1"/>
  <c r="A837" i="19"/>
  <c r="B837" i="19"/>
  <c r="C837" i="19"/>
  <c r="A838" i="19"/>
  <c r="B838" i="19"/>
  <c r="C838" i="19" s="1"/>
  <c r="A839" i="19"/>
  <c r="B839" i="19"/>
  <c r="C839" i="19" s="1"/>
  <c r="A840" i="19"/>
  <c r="B840" i="19"/>
  <c r="C840" i="19" s="1"/>
  <c r="A841" i="19"/>
  <c r="B841" i="19"/>
  <c r="C841" i="19"/>
  <c r="A842" i="19"/>
  <c r="B842" i="19"/>
  <c r="C842" i="19" s="1"/>
  <c r="A843" i="19"/>
  <c r="B843" i="19"/>
  <c r="C843" i="19" s="1"/>
  <c r="A844" i="19"/>
  <c r="B844" i="19"/>
  <c r="C844" i="19" s="1"/>
  <c r="A845" i="19"/>
  <c r="B845" i="19"/>
  <c r="C845" i="19"/>
  <c r="A846" i="19"/>
  <c r="B846" i="19"/>
  <c r="C846" i="19" s="1"/>
  <c r="A847" i="19"/>
  <c r="B847" i="19"/>
  <c r="C847" i="19" s="1"/>
  <c r="A848" i="19"/>
  <c r="B848" i="19"/>
  <c r="C848" i="19" s="1"/>
  <c r="A849" i="19"/>
  <c r="B849" i="19"/>
  <c r="C849" i="19"/>
  <c r="A850" i="19"/>
  <c r="B850" i="19"/>
  <c r="C850" i="19" s="1"/>
  <c r="A851" i="19"/>
  <c r="B851" i="19"/>
  <c r="C851" i="19" s="1"/>
  <c r="A852" i="19"/>
  <c r="B852" i="19"/>
  <c r="C852" i="19" s="1"/>
  <c r="A853" i="19"/>
  <c r="B853" i="19"/>
  <c r="C853" i="19"/>
  <c r="A854" i="19"/>
  <c r="B854" i="19"/>
  <c r="C854" i="19" s="1"/>
  <c r="A855" i="19"/>
  <c r="B855" i="19"/>
  <c r="C855" i="19" s="1"/>
  <c r="A856" i="19"/>
  <c r="B856" i="19"/>
  <c r="C856" i="19" s="1"/>
  <c r="A857" i="19"/>
  <c r="B857" i="19"/>
  <c r="C857" i="19"/>
  <c r="A858" i="19"/>
  <c r="B858" i="19"/>
  <c r="C858" i="19" s="1"/>
  <c r="A859" i="19"/>
  <c r="B859" i="19"/>
  <c r="C859" i="19" s="1"/>
  <c r="A860" i="19"/>
  <c r="B860" i="19"/>
  <c r="C860" i="19" s="1"/>
  <c r="A861" i="19"/>
  <c r="B861" i="19"/>
  <c r="C861" i="19"/>
  <c r="A862" i="19"/>
  <c r="B862" i="19"/>
  <c r="C862" i="19" s="1"/>
  <c r="A863" i="19"/>
  <c r="B863" i="19"/>
  <c r="C863" i="19" s="1"/>
  <c r="A864" i="19"/>
  <c r="B864" i="19"/>
  <c r="C864" i="19" s="1"/>
  <c r="A865" i="19"/>
  <c r="B865" i="19"/>
  <c r="C865" i="19"/>
  <c r="A866" i="19"/>
  <c r="B866" i="19"/>
  <c r="C866" i="19" s="1"/>
  <c r="A867" i="19"/>
  <c r="B867" i="19"/>
  <c r="C867" i="19" s="1"/>
  <c r="A868" i="19"/>
  <c r="B868" i="19"/>
  <c r="C868" i="19" s="1"/>
  <c r="A869" i="19"/>
  <c r="B869" i="19"/>
  <c r="C869" i="19"/>
  <c r="A870" i="19"/>
  <c r="B870" i="19"/>
  <c r="C870" i="19" s="1"/>
  <c r="A871" i="19"/>
  <c r="B871" i="19"/>
  <c r="C871" i="19" s="1"/>
  <c r="A872" i="19"/>
  <c r="B872" i="19"/>
  <c r="C872" i="19" s="1"/>
  <c r="A873" i="19"/>
  <c r="B873" i="19"/>
  <c r="C873" i="19"/>
  <c r="A874" i="19"/>
  <c r="B874" i="19"/>
  <c r="C874" i="19" s="1"/>
  <c r="A875" i="19"/>
  <c r="B875" i="19"/>
  <c r="C875" i="19" s="1"/>
  <c r="A876" i="19"/>
  <c r="B876" i="19"/>
  <c r="C876" i="19" s="1"/>
  <c r="A877" i="19"/>
  <c r="B877" i="19"/>
  <c r="C877" i="19"/>
  <c r="A878" i="19"/>
  <c r="B878" i="19"/>
  <c r="C878" i="19" s="1"/>
  <c r="A879" i="19"/>
  <c r="B879" i="19"/>
  <c r="C879" i="19" s="1"/>
  <c r="A880" i="19"/>
  <c r="B880" i="19"/>
  <c r="C880" i="19" s="1"/>
  <c r="A881" i="19"/>
  <c r="B881" i="19"/>
  <c r="C881" i="19"/>
  <c r="A882" i="19"/>
  <c r="B882" i="19"/>
  <c r="C882" i="19" s="1"/>
  <c r="A883" i="19"/>
  <c r="B883" i="19"/>
  <c r="C883" i="19" s="1"/>
  <c r="A884" i="19"/>
  <c r="B884" i="19"/>
  <c r="C884" i="19" s="1"/>
  <c r="A885" i="19"/>
  <c r="B885" i="19"/>
  <c r="C885" i="19"/>
  <c r="A886" i="19"/>
  <c r="B886" i="19"/>
  <c r="C886" i="19" s="1"/>
  <c r="A887" i="19"/>
  <c r="B887" i="19"/>
  <c r="C887" i="19" s="1"/>
  <c r="A888" i="19"/>
  <c r="B888" i="19"/>
  <c r="C888" i="19" s="1"/>
  <c r="A889" i="19"/>
  <c r="B889" i="19"/>
  <c r="C889" i="19"/>
  <c r="A890" i="19"/>
  <c r="B890" i="19"/>
  <c r="C890" i="19" s="1"/>
  <c r="A891" i="19"/>
  <c r="B891" i="19"/>
  <c r="C891" i="19" s="1"/>
  <c r="A892" i="19"/>
  <c r="B892" i="19"/>
  <c r="C892" i="19" s="1"/>
  <c r="A893" i="19"/>
  <c r="B893" i="19"/>
  <c r="C893" i="19"/>
  <c r="A894" i="19"/>
  <c r="B894" i="19"/>
  <c r="C894" i="19" s="1"/>
  <c r="A895" i="19"/>
  <c r="B895" i="19"/>
  <c r="C895" i="19" s="1"/>
  <c r="A896" i="19"/>
  <c r="B896" i="19"/>
  <c r="C896" i="19" s="1"/>
  <c r="A897" i="19"/>
  <c r="B897" i="19"/>
  <c r="C897" i="19"/>
  <c r="A898" i="19"/>
  <c r="B898" i="19"/>
  <c r="C898" i="19" s="1"/>
  <c r="A899" i="19"/>
  <c r="B899" i="19"/>
  <c r="C899" i="19" s="1"/>
  <c r="A900" i="19"/>
  <c r="B900" i="19"/>
  <c r="C900" i="19" s="1"/>
  <c r="A901" i="19"/>
  <c r="B901" i="19"/>
  <c r="C901" i="19"/>
  <c r="A902" i="19"/>
  <c r="B902" i="19"/>
  <c r="C902" i="19" s="1"/>
  <c r="A903" i="19"/>
  <c r="B903" i="19"/>
  <c r="C903" i="19" s="1"/>
  <c r="A904" i="19"/>
  <c r="B904" i="19"/>
  <c r="C904" i="19" s="1"/>
  <c r="A905" i="19"/>
  <c r="B905" i="19"/>
  <c r="C905" i="19"/>
  <c r="A906" i="19"/>
  <c r="B906" i="19"/>
  <c r="C906" i="19" s="1"/>
  <c r="A907" i="19"/>
  <c r="B907" i="19"/>
  <c r="C907" i="19" s="1"/>
  <c r="A908" i="19"/>
  <c r="B908" i="19"/>
  <c r="C908" i="19" s="1"/>
  <c r="A909" i="19"/>
  <c r="B909" i="19"/>
  <c r="C909" i="19"/>
  <c r="A910" i="19"/>
  <c r="B910" i="19"/>
  <c r="C910" i="19" s="1"/>
  <c r="A911" i="19"/>
  <c r="B911" i="19"/>
  <c r="C911" i="19" s="1"/>
  <c r="A912" i="19"/>
  <c r="B912" i="19"/>
  <c r="C912" i="19" s="1"/>
  <c r="A913" i="19"/>
  <c r="B913" i="19"/>
  <c r="C913" i="19"/>
  <c r="A914" i="19"/>
  <c r="B914" i="19"/>
  <c r="C914" i="19" s="1"/>
  <c r="A915" i="19"/>
  <c r="B915" i="19"/>
  <c r="C915" i="19" s="1"/>
  <c r="A916" i="19"/>
  <c r="B916" i="19"/>
  <c r="C916" i="19" s="1"/>
  <c r="A917" i="19"/>
  <c r="B917" i="19"/>
  <c r="C917" i="19"/>
  <c r="A918" i="19"/>
  <c r="B918" i="19"/>
  <c r="C918" i="19" s="1"/>
  <c r="A919" i="19"/>
  <c r="B919" i="19"/>
  <c r="C919" i="19" s="1"/>
  <c r="A920" i="19"/>
  <c r="B920" i="19"/>
  <c r="C920" i="19" s="1"/>
  <c r="A921" i="19"/>
  <c r="B921" i="19"/>
  <c r="C921" i="19"/>
  <c r="A922" i="19"/>
  <c r="B922" i="19"/>
  <c r="C922" i="19" s="1"/>
  <c r="A923" i="19"/>
  <c r="B923" i="19"/>
  <c r="C923" i="19" s="1"/>
  <c r="A924" i="19"/>
  <c r="B924" i="19"/>
  <c r="C924" i="19" s="1"/>
  <c r="A925" i="19"/>
  <c r="B925" i="19"/>
  <c r="C925" i="19"/>
  <c r="A926" i="19"/>
  <c r="B926" i="19"/>
  <c r="C926" i="19" s="1"/>
  <c r="A927" i="19"/>
  <c r="B927" i="19"/>
  <c r="C927" i="19" s="1"/>
  <c r="A928" i="19"/>
  <c r="B928" i="19"/>
  <c r="C928" i="19" s="1"/>
  <c r="A929" i="19"/>
  <c r="B929" i="19"/>
  <c r="C929" i="19"/>
  <c r="A930" i="19"/>
  <c r="B930" i="19"/>
  <c r="C930" i="19" s="1"/>
  <c r="A931" i="19"/>
  <c r="B931" i="19"/>
  <c r="C931" i="19" s="1"/>
  <c r="A932" i="19"/>
  <c r="B932" i="19"/>
  <c r="C932" i="19" s="1"/>
  <c r="A933" i="19"/>
  <c r="B933" i="19"/>
  <c r="C933" i="19"/>
  <c r="A934" i="19"/>
  <c r="B934" i="19"/>
  <c r="C934" i="19" s="1"/>
  <c r="A935" i="19"/>
  <c r="B935" i="19"/>
  <c r="C935" i="19" s="1"/>
  <c r="A936" i="19"/>
  <c r="B936" i="19"/>
  <c r="C936" i="19" s="1"/>
  <c r="A937" i="19"/>
  <c r="B937" i="19"/>
  <c r="C937" i="19"/>
  <c r="A938" i="19"/>
  <c r="B938" i="19"/>
  <c r="C938" i="19" s="1"/>
  <c r="A939" i="19"/>
  <c r="B939" i="19"/>
  <c r="C939" i="19" s="1"/>
  <c r="A940" i="19"/>
  <c r="B940" i="19"/>
  <c r="C940" i="19" s="1"/>
  <c r="A941" i="19"/>
  <c r="B941" i="19"/>
  <c r="C941" i="19"/>
  <c r="A942" i="19"/>
  <c r="B942" i="19"/>
  <c r="C942" i="19" s="1"/>
  <c r="A943" i="19"/>
  <c r="B943" i="19"/>
  <c r="C943" i="19" s="1"/>
  <c r="A944" i="19"/>
  <c r="B944" i="19"/>
  <c r="C944" i="19" s="1"/>
  <c r="A945" i="19"/>
  <c r="B945" i="19"/>
  <c r="C945" i="19"/>
  <c r="A946" i="19"/>
  <c r="B946" i="19"/>
  <c r="C946" i="19" s="1"/>
  <c r="A947" i="19"/>
  <c r="B947" i="19"/>
  <c r="C947" i="19" s="1"/>
  <c r="A948" i="19"/>
  <c r="B948" i="19"/>
  <c r="C948" i="19" s="1"/>
  <c r="A949" i="19"/>
  <c r="B949" i="19"/>
  <c r="C949" i="19"/>
  <c r="A950" i="19"/>
  <c r="B950" i="19"/>
  <c r="C950" i="19" s="1"/>
  <c r="A951" i="19"/>
  <c r="B951" i="19"/>
  <c r="C951" i="19" s="1"/>
  <c r="A952" i="19"/>
  <c r="B952" i="19"/>
  <c r="C952" i="19" s="1"/>
  <c r="A953" i="19"/>
  <c r="B953" i="19"/>
  <c r="C953" i="19"/>
  <c r="A954" i="19"/>
  <c r="B954" i="19"/>
  <c r="C954" i="19" s="1"/>
  <c r="A955" i="19"/>
  <c r="B955" i="19"/>
  <c r="C955" i="19" s="1"/>
  <c r="A956" i="19"/>
  <c r="B956" i="19"/>
  <c r="C956" i="19" s="1"/>
  <c r="A957" i="19"/>
  <c r="B957" i="19"/>
  <c r="C957" i="19"/>
  <c r="A958" i="19"/>
  <c r="B958" i="19"/>
  <c r="C958" i="19" s="1"/>
  <c r="A959" i="19"/>
  <c r="B959" i="19"/>
  <c r="C959" i="19" s="1"/>
  <c r="A960" i="19"/>
  <c r="B960" i="19"/>
  <c r="C960" i="19" s="1"/>
  <c r="A961" i="19"/>
  <c r="B961" i="19"/>
  <c r="C961" i="19"/>
  <c r="A962" i="19"/>
  <c r="B962" i="19"/>
  <c r="C962" i="19" s="1"/>
  <c r="A963" i="19"/>
  <c r="B963" i="19"/>
  <c r="C963" i="19" s="1"/>
  <c r="A964" i="19"/>
  <c r="B964" i="19"/>
  <c r="C964" i="19" s="1"/>
  <c r="A965" i="19"/>
  <c r="B965" i="19"/>
  <c r="C965" i="19"/>
  <c r="A966" i="19"/>
  <c r="B966" i="19"/>
  <c r="C966" i="19" s="1"/>
  <c r="A967" i="19"/>
  <c r="B967" i="19"/>
  <c r="C967" i="19" s="1"/>
  <c r="A968" i="19"/>
  <c r="B968" i="19"/>
  <c r="C968" i="19" s="1"/>
  <c r="A969" i="19"/>
  <c r="B969" i="19"/>
  <c r="C969" i="19"/>
  <c r="A970" i="19"/>
  <c r="B970" i="19"/>
  <c r="C970" i="19" s="1"/>
  <c r="A971" i="19"/>
  <c r="B971" i="19"/>
  <c r="C971" i="19" s="1"/>
  <c r="A972" i="19"/>
  <c r="B972" i="19"/>
  <c r="C972" i="19" s="1"/>
  <c r="A973" i="19"/>
  <c r="B973" i="19"/>
  <c r="C973" i="19"/>
  <c r="A974" i="19"/>
  <c r="B974" i="19"/>
  <c r="C974" i="19" s="1"/>
  <c r="A975" i="19"/>
  <c r="B975" i="19"/>
  <c r="C975" i="19" s="1"/>
  <c r="A976" i="19"/>
  <c r="B976" i="19"/>
  <c r="C976" i="19" s="1"/>
  <c r="A977" i="19"/>
  <c r="B977" i="19"/>
  <c r="C977" i="19"/>
  <c r="A978" i="19"/>
  <c r="B978" i="19"/>
  <c r="C978" i="19" s="1"/>
  <c r="A979" i="19"/>
  <c r="B979" i="19"/>
  <c r="C979" i="19" s="1"/>
  <c r="A980" i="19"/>
  <c r="B980" i="19"/>
  <c r="C980" i="19" s="1"/>
  <c r="A981" i="19"/>
  <c r="B981" i="19"/>
  <c r="C981" i="19"/>
  <c r="A982" i="19"/>
  <c r="B982" i="19"/>
  <c r="C982" i="19" s="1"/>
  <c r="A983" i="19"/>
  <c r="B983" i="19"/>
  <c r="C983" i="19" s="1"/>
  <c r="A984" i="19"/>
  <c r="B984" i="19"/>
  <c r="C984" i="19" s="1"/>
  <c r="A985" i="19"/>
  <c r="B985" i="19"/>
  <c r="C985" i="19"/>
  <c r="A986" i="19"/>
  <c r="B986" i="19"/>
  <c r="C986" i="19" s="1"/>
  <c r="A987" i="19"/>
  <c r="B987" i="19"/>
  <c r="C987" i="19" s="1"/>
  <c r="A988" i="19"/>
  <c r="B988" i="19"/>
  <c r="C988" i="19" s="1"/>
  <c r="A989" i="19"/>
  <c r="B989" i="19"/>
  <c r="C989" i="19"/>
  <c r="A990" i="19"/>
  <c r="B990" i="19"/>
  <c r="C990" i="19" s="1"/>
  <c r="A991" i="19"/>
  <c r="B991" i="19"/>
  <c r="C991" i="19" s="1"/>
  <c r="A992" i="19"/>
  <c r="B992" i="19"/>
  <c r="C992" i="19" s="1"/>
  <c r="A993" i="19"/>
  <c r="B993" i="19"/>
  <c r="C993" i="19"/>
  <c r="A994" i="19"/>
  <c r="B994" i="19"/>
  <c r="C994" i="19" s="1"/>
  <c r="A995" i="19"/>
  <c r="B995" i="19"/>
  <c r="C995" i="19" s="1"/>
  <c r="A996" i="19"/>
  <c r="B996" i="19"/>
  <c r="C996" i="19" s="1"/>
  <c r="A997" i="19"/>
  <c r="B997" i="19"/>
  <c r="C997" i="19"/>
  <c r="A998" i="19"/>
  <c r="B998" i="19"/>
  <c r="C998" i="19" s="1"/>
  <c r="A999" i="19"/>
  <c r="B999" i="19"/>
  <c r="C999" i="19" s="1"/>
  <c r="B2" i="11" l="1"/>
  <c r="B1" i="11"/>
  <c r="L87" i="16" l="1"/>
  <c r="L32" i="16"/>
  <c r="A743" i="16" l="1"/>
  <c r="A22" i="18"/>
  <c r="A741" i="16"/>
  <c r="A740" i="16"/>
  <c r="A739" i="16"/>
  <c r="A738" i="16"/>
  <c r="A737" i="16"/>
  <c r="A15" i="18"/>
  <c r="A736" i="16"/>
  <c r="A713" i="16"/>
  <c r="A716" i="16"/>
  <c r="A715" i="16"/>
  <c r="A714" i="16"/>
  <c r="A706" i="16"/>
  <c r="A705" i="16"/>
  <c r="A704" i="16"/>
  <c r="A696" i="16"/>
  <c r="A695" i="16"/>
  <c r="A694" i="16"/>
  <c r="A693" i="16"/>
  <c r="A451" i="16"/>
  <c r="A20" i="18"/>
  <c r="A19" i="18"/>
  <c r="A13" i="18"/>
  <c r="A12" i="18"/>
  <c r="A10" i="18"/>
  <c r="A17" i="18"/>
  <c r="A348" i="16"/>
  <c r="D659" i="16" l="1"/>
  <c r="A659" i="16"/>
  <c r="D658" i="16"/>
  <c r="A658" i="16"/>
  <c r="D657" i="16"/>
  <c r="A657" i="16"/>
  <c r="D656" i="16"/>
  <c r="A656" i="16"/>
  <c r="D655" i="16"/>
  <c r="A655" i="16"/>
  <c r="D654" i="16"/>
  <c r="A654" i="16"/>
  <c r="D653" i="16"/>
  <c r="A653" i="16"/>
  <c r="D652" i="16"/>
  <c r="A652" i="16"/>
  <c r="D651" i="16"/>
  <c r="A651" i="16"/>
  <c r="D650" i="16"/>
  <c r="A650" i="16"/>
  <c r="D649" i="16"/>
  <c r="A649" i="16"/>
  <c r="D648" i="16"/>
  <c r="A648" i="16"/>
  <c r="D647" i="16"/>
  <c r="A647" i="16"/>
  <c r="D646" i="16"/>
  <c r="A646" i="16"/>
  <c r="D645" i="16"/>
  <c r="A645" i="16"/>
  <c r="D644" i="16"/>
  <c r="A644" i="16"/>
  <c r="D643" i="16"/>
  <c r="A643" i="16"/>
  <c r="D642" i="16"/>
  <c r="A642" i="16"/>
  <c r="D641" i="16"/>
  <c r="A641" i="16"/>
  <c r="D640" i="16"/>
  <c r="A640" i="16"/>
  <c r="D639" i="16"/>
  <c r="A639" i="16"/>
  <c r="D638" i="16"/>
  <c r="A638" i="16"/>
  <c r="D637" i="16"/>
  <c r="A637" i="16"/>
  <c r="D636" i="16"/>
  <c r="A636" i="16"/>
  <c r="D635" i="16"/>
  <c r="A635" i="16"/>
  <c r="D634" i="16"/>
  <c r="A634" i="16"/>
  <c r="D633" i="16"/>
  <c r="A633" i="16"/>
  <c r="D632" i="16"/>
  <c r="A632" i="16"/>
  <c r="D631" i="16"/>
  <c r="A631" i="16"/>
  <c r="D630" i="16"/>
  <c r="A630" i="16"/>
  <c r="D629" i="16"/>
  <c r="A629" i="16"/>
  <c r="D628" i="16"/>
  <c r="A628" i="16"/>
  <c r="D627" i="16"/>
  <c r="A627" i="16"/>
  <c r="D626" i="16"/>
  <c r="A626" i="16"/>
  <c r="D625" i="16"/>
  <c r="A625" i="16"/>
  <c r="D624" i="16"/>
  <c r="A624" i="16"/>
  <c r="D623" i="16"/>
  <c r="A623" i="16"/>
  <c r="D622" i="16"/>
  <c r="A622" i="16"/>
  <c r="D621" i="16"/>
  <c r="A621" i="16"/>
  <c r="D620" i="16"/>
  <c r="A620" i="16"/>
  <c r="D619" i="16"/>
  <c r="A619" i="16"/>
  <c r="D618" i="16"/>
  <c r="A618" i="16"/>
  <c r="D617" i="16"/>
  <c r="A617" i="16"/>
  <c r="D616" i="16"/>
  <c r="A616" i="16"/>
  <c r="D615" i="16"/>
  <c r="A615" i="16"/>
  <c r="D614" i="16"/>
  <c r="A614" i="16"/>
  <c r="D613" i="16"/>
  <c r="A613" i="16"/>
  <c r="D612" i="16"/>
  <c r="A612" i="16"/>
  <c r="D611" i="16"/>
  <c r="A611" i="16"/>
  <c r="D610" i="16"/>
  <c r="A610" i="16"/>
  <c r="D609" i="16"/>
  <c r="A609" i="16"/>
  <c r="D608" i="16"/>
  <c r="A608" i="16"/>
  <c r="D607" i="16"/>
  <c r="A607" i="16"/>
  <c r="D606" i="16"/>
  <c r="A606" i="16"/>
  <c r="D605" i="16"/>
  <c r="A605" i="16"/>
  <c r="D604" i="16"/>
  <c r="A604" i="16"/>
  <c r="D603" i="16"/>
  <c r="A603" i="16"/>
  <c r="D602" i="16"/>
  <c r="A602" i="16"/>
  <c r="D601" i="16"/>
  <c r="A601" i="16"/>
  <c r="D600" i="16"/>
  <c r="A600" i="16"/>
  <c r="D599" i="16"/>
  <c r="A599" i="16"/>
  <c r="D598" i="16"/>
  <c r="A598" i="16"/>
  <c r="D597" i="16"/>
  <c r="A597" i="16"/>
  <c r="D596" i="16"/>
  <c r="A596" i="16"/>
  <c r="D595" i="16"/>
  <c r="A595" i="16"/>
  <c r="D594" i="16"/>
  <c r="A594" i="16"/>
  <c r="D593" i="16"/>
  <c r="A593" i="16"/>
  <c r="D592" i="16"/>
  <c r="A592" i="16"/>
  <c r="D591" i="16"/>
  <c r="A591" i="16"/>
  <c r="D590" i="16"/>
  <c r="A590" i="16"/>
  <c r="D589" i="16"/>
  <c r="A589" i="16"/>
  <c r="D588" i="16"/>
  <c r="A588" i="16"/>
  <c r="D587" i="16"/>
  <c r="A587" i="16"/>
  <c r="D586" i="16"/>
  <c r="A586" i="16"/>
  <c r="D585" i="16"/>
  <c r="A585" i="16"/>
  <c r="D584" i="16"/>
  <c r="A584" i="16"/>
  <c r="D583" i="16"/>
  <c r="A583" i="16"/>
  <c r="D582" i="16"/>
  <c r="A582" i="16"/>
  <c r="D581" i="16"/>
  <c r="A581" i="16"/>
  <c r="D580" i="16"/>
  <c r="A580" i="16"/>
  <c r="D579" i="16"/>
  <c r="A579" i="16"/>
  <c r="D578" i="16"/>
  <c r="A578" i="16"/>
  <c r="D577" i="16"/>
  <c r="A577" i="16"/>
  <c r="D576" i="16"/>
  <c r="A576" i="16"/>
  <c r="D575" i="16"/>
  <c r="A575" i="16"/>
  <c r="D574" i="16"/>
  <c r="A574" i="16"/>
  <c r="D573" i="16"/>
  <c r="A573" i="16"/>
  <c r="D572" i="16"/>
  <c r="A572" i="16"/>
  <c r="D571" i="16"/>
  <c r="A571" i="16"/>
  <c r="D570" i="16"/>
  <c r="A570" i="16"/>
  <c r="D569" i="16"/>
  <c r="A569" i="16"/>
  <c r="D568" i="16"/>
  <c r="A568" i="16"/>
  <c r="D567" i="16"/>
  <c r="A567" i="16"/>
  <c r="D566" i="16"/>
  <c r="A566" i="16"/>
  <c r="D565" i="16"/>
  <c r="A565" i="16"/>
  <c r="D564" i="16"/>
  <c r="A564" i="16"/>
  <c r="D563" i="16"/>
  <c r="A563" i="16"/>
  <c r="D562" i="16"/>
  <c r="A562" i="16"/>
  <c r="D561" i="16"/>
  <c r="A561" i="16"/>
  <c r="D560" i="16"/>
  <c r="A560" i="16"/>
  <c r="D559" i="16"/>
  <c r="A559" i="16"/>
  <c r="D558" i="16"/>
  <c r="A558" i="16"/>
  <c r="D557" i="16"/>
  <c r="A557" i="16"/>
  <c r="D556" i="16"/>
  <c r="A556" i="16"/>
  <c r="D555" i="16"/>
  <c r="A555" i="16"/>
  <c r="D554" i="16"/>
  <c r="A554" i="16"/>
  <c r="D553" i="16"/>
  <c r="A553" i="16"/>
  <c r="D552" i="16"/>
  <c r="A552" i="16"/>
  <c r="D551" i="16"/>
  <c r="A551" i="16"/>
  <c r="D550" i="16"/>
  <c r="A550" i="16"/>
  <c r="D549" i="16"/>
  <c r="A549" i="16"/>
  <c r="D548" i="16"/>
  <c r="A548" i="16"/>
  <c r="D547" i="16"/>
  <c r="A547" i="16"/>
  <c r="D546" i="16"/>
  <c r="A546" i="16"/>
  <c r="D545" i="16"/>
  <c r="A545" i="16"/>
  <c r="D544" i="16"/>
  <c r="A544" i="16"/>
  <c r="D543" i="16"/>
  <c r="A543" i="16"/>
  <c r="D542" i="16"/>
  <c r="A542" i="16"/>
  <c r="D541" i="16"/>
  <c r="A541" i="16"/>
  <c r="D540" i="16"/>
  <c r="A540" i="16"/>
  <c r="D539" i="16"/>
  <c r="A539" i="16"/>
  <c r="D538" i="16"/>
  <c r="A538" i="16"/>
  <c r="D537" i="16"/>
  <c r="A537" i="16"/>
  <c r="D536" i="16"/>
  <c r="A536" i="16"/>
  <c r="D535" i="16"/>
  <c r="A535" i="16"/>
  <c r="D534" i="16"/>
  <c r="A534" i="16"/>
  <c r="D533" i="16"/>
  <c r="A533" i="16"/>
  <c r="D532" i="16"/>
  <c r="A532" i="16"/>
  <c r="D531" i="16"/>
  <c r="A531" i="16"/>
  <c r="D530" i="16"/>
  <c r="A530" i="16"/>
  <c r="D529" i="16"/>
  <c r="A529" i="16"/>
  <c r="D528" i="16"/>
  <c r="A528" i="16"/>
  <c r="D527" i="16"/>
  <c r="A527" i="16"/>
  <c r="D526" i="16"/>
  <c r="A526" i="16"/>
  <c r="D525" i="16"/>
  <c r="A525" i="16"/>
  <c r="D524" i="16"/>
  <c r="A524" i="16"/>
  <c r="D523" i="16"/>
  <c r="A523" i="16"/>
  <c r="D522" i="16"/>
  <c r="A522" i="16"/>
  <c r="D521" i="16"/>
  <c r="A521" i="16"/>
  <c r="D520" i="16"/>
  <c r="A520" i="16"/>
  <c r="D519" i="16"/>
  <c r="A519" i="16"/>
  <c r="D518" i="16"/>
  <c r="A518" i="16"/>
  <c r="D517" i="16"/>
  <c r="A517" i="16"/>
  <c r="D516" i="16"/>
  <c r="A516" i="16"/>
  <c r="D515" i="16"/>
  <c r="A515" i="16"/>
  <c r="D514" i="16"/>
  <c r="A514" i="16"/>
  <c r="D513" i="16"/>
  <c r="A513" i="16"/>
  <c r="D512" i="16"/>
  <c r="A512" i="16"/>
  <c r="D511" i="16"/>
  <c r="A511" i="16"/>
  <c r="D510" i="16"/>
  <c r="A510" i="16"/>
  <c r="D509" i="16"/>
  <c r="A509" i="16"/>
  <c r="D508" i="16"/>
  <c r="A508" i="16"/>
  <c r="D507" i="16"/>
  <c r="A507" i="16"/>
  <c r="D506" i="16"/>
  <c r="A506" i="16"/>
  <c r="D505" i="16"/>
  <c r="A505" i="16"/>
  <c r="D504" i="16"/>
  <c r="A504" i="16"/>
  <c r="D503" i="16"/>
  <c r="A503" i="16"/>
  <c r="D502" i="16"/>
  <c r="A502" i="16"/>
  <c r="D501" i="16"/>
  <c r="A501" i="16"/>
  <c r="D500" i="16"/>
  <c r="A500" i="16"/>
  <c r="D499" i="16"/>
  <c r="A499" i="16"/>
  <c r="D498" i="16"/>
  <c r="A498" i="16"/>
  <c r="D470" i="16"/>
  <c r="A470" i="16"/>
  <c r="D469" i="16"/>
  <c r="A469" i="16"/>
  <c r="D468" i="16"/>
  <c r="A468" i="16"/>
  <c r="D467" i="16"/>
  <c r="A467" i="16"/>
  <c r="D466" i="16"/>
  <c r="A466" i="16"/>
  <c r="D465" i="16"/>
  <c r="A465" i="16"/>
  <c r="D464" i="16"/>
  <c r="A464" i="16"/>
  <c r="D463" i="16"/>
  <c r="A463" i="16"/>
  <c r="D462" i="16"/>
  <c r="A462" i="16"/>
  <c r="D461" i="16"/>
  <c r="A461" i="16"/>
  <c r="D460" i="16"/>
  <c r="A460" i="16"/>
  <c r="D459" i="16"/>
  <c r="A459" i="16"/>
  <c r="D458" i="16"/>
  <c r="A458" i="16"/>
  <c r="D457" i="16"/>
  <c r="A457" i="16"/>
  <c r="D456" i="16"/>
  <c r="A456" i="16"/>
  <c r="D455" i="16"/>
  <c r="A455" i="16"/>
  <c r="D454" i="16"/>
  <c r="A454" i="16"/>
  <c r="D453" i="16"/>
  <c r="A453" i="16"/>
  <c r="D452" i="16"/>
  <c r="A452" i="16"/>
  <c r="D451" i="16"/>
  <c r="D450" i="16"/>
  <c r="A450" i="16"/>
  <c r="D449" i="16"/>
  <c r="A449" i="16"/>
  <c r="D448" i="16"/>
  <c r="A448" i="16"/>
  <c r="D447" i="16"/>
  <c r="A447" i="16"/>
  <c r="D446" i="16"/>
  <c r="A446" i="16"/>
  <c r="D445" i="16"/>
  <c r="A445" i="16"/>
  <c r="D444" i="16"/>
  <c r="A444" i="16"/>
  <c r="A471" i="16"/>
  <c r="D471" i="16"/>
  <c r="A472" i="16"/>
  <c r="D472" i="16"/>
  <c r="A473" i="16"/>
  <c r="D473" i="16"/>
  <c r="A474" i="16"/>
  <c r="D474" i="16"/>
  <c r="A475" i="16"/>
  <c r="D475" i="16"/>
  <c r="A476" i="16"/>
  <c r="D476" i="16"/>
  <c r="A477" i="16"/>
  <c r="D477" i="16"/>
  <c r="A478" i="16"/>
  <c r="D478" i="16"/>
  <c r="A479" i="16"/>
  <c r="D479" i="16"/>
  <c r="A480" i="16"/>
  <c r="D480" i="16"/>
  <c r="A481" i="16"/>
  <c r="D481" i="16"/>
  <c r="A482" i="16"/>
  <c r="D482" i="16"/>
  <c r="A483" i="16"/>
  <c r="D483" i="16"/>
  <c r="A484" i="16"/>
  <c r="D484" i="16"/>
  <c r="A485" i="16"/>
  <c r="D485" i="16"/>
  <c r="A486" i="16"/>
  <c r="D486" i="16"/>
  <c r="A487" i="16"/>
  <c r="D487" i="16"/>
  <c r="A488" i="16"/>
  <c r="D488" i="16"/>
  <c r="A489" i="16"/>
  <c r="D489" i="16"/>
  <c r="A490" i="16"/>
  <c r="D490" i="16"/>
  <c r="A491" i="16"/>
  <c r="D491" i="16"/>
  <c r="A492" i="16"/>
  <c r="D492" i="16"/>
  <c r="A493" i="16"/>
  <c r="D493" i="16"/>
  <c r="A494" i="16"/>
  <c r="D494" i="16"/>
  <c r="A495" i="16"/>
  <c r="D495" i="16"/>
  <c r="A496" i="16"/>
  <c r="D496" i="16"/>
  <c r="A497" i="16"/>
  <c r="D497" i="16"/>
  <c r="D443" i="16"/>
  <c r="A443" i="16"/>
  <c r="D442" i="16"/>
  <c r="A442" i="16"/>
  <c r="D441" i="16"/>
  <c r="A441" i="16"/>
  <c r="D440" i="16"/>
  <c r="A440" i="16"/>
  <c r="D439" i="16"/>
  <c r="A439" i="16"/>
  <c r="D438" i="16"/>
  <c r="A438" i="16"/>
  <c r="D437" i="16"/>
  <c r="A437" i="16"/>
  <c r="D436" i="16"/>
  <c r="A436" i="16"/>
  <c r="D435" i="16"/>
  <c r="A435" i="16"/>
  <c r="D434" i="16"/>
  <c r="A434" i="16"/>
  <c r="D433" i="16"/>
  <c r="A433" i="16"/>
  <c r="D432" i="16"/>
  <c r="A432" i="16"/>
  <c r="D431" i="16"/>
  <c r="A431" i="16"/>
  <c r="D430" i="16"/>
  <c r="A430" i="16"/>
  <c r="D429" i="16"/>
  <c r="A429" i="16"/>
  <c r="D428" i="16"/>
  <c r="A428" i="16"/>
  <c r="D427" i="16"/>
  <c r="A427" i="16"/>
  <c r="D426" i="16"/>
  <c r="A426" i="16"/>
  <c r="D425" i="16"/>
  <c r="A425" i="16"/>
  <c r="D424" i="16"/>
  <c r="A424" i="16"/>
  <c r="D423" i="16"/>
  <c r="A423" i="16"/>
  <c r="D422" i="16"/>
  <c r="A422" i="16"/>
  <c r="D421" i="16"/>
  <c r="A421" i="16"/>
  <c r="D420" i="16"/>
  <c r="A420" i="16"/>
  <c r="D419" i="16"/>
  <c r="A419" i="16"/>
  <c r="D418" i="16"/>
  <c r="A418" i="16"/>
  <c r="D417" i="16"/>
  <c r="A417" i="16"/>
  <c r="D416" i="16"/>
  <c r="A416" i="16"/>
  <c r="D415" i="16"/>
  <c r="A415" i="16"/>
  <c r="D414" i="16"/>
  <c r="A414" i="16"/>
  <c r="D413" i="16"/>
  <c r="A413" i="16"/>
  <c r="D412" i="16"/>
  <c r="A412" i="16"/>
  <c r="D411" i="16"/>
  <c r="A411" i="16"/>
  <c r="D410" i="16"/>
  <c r="A410" i="16"/>
  <c r="D409" i="16"/>
  <c r="A409" i="16"/>
  <c r="D408" i="16"/>
  <c r="A408" i="16"/>
  <c r="D407" i="16"/>
  <c r="A407" i="16"/>
  <c r="D406" i="16"/>
  <c r="A406" i="16"/>
  <c r="D405" i="16"/>
  <c r="A405" i="16"/>
  <c r="D404" i="16"/>
  <c r="A404" i="16"/>
  <c r="D403" i="16"/>
  <c r="A403" i="16"/>
  <c r="D402" i="16"/>
  <c r="A402" i="16"/>
  <c r="D401" i="16"/>
  <c r="A401" i="16"/>
  <c r="D400" i="16"/>
  <c r="A400" i="16"/>
  <c r="D399" i="16"/>
  <c r="A399" i="16"/>
  <c r="D398" i="16"/>
  <c r="A398" i="16"/>
  <c r="D397" i="16"/>
  <c r="A397" i="16"/>
  <c r="D396" i="16"/>
  <c r="A396" i="16"/>
  <c r="D395" i="16"/>
  <c r="A395" i="16"/>
  <c r="D394" i="16"/>
  <c r="A394" i="16"/>
  <c r="D393" i="16"/>
  <c r="A393" i="16"/>
  <c r="D392" i="16"/>
  <c r="A392" i="16"/>
  <c r="D391" i="16"/>
  <c r="A391" i="16"/>
  <c r="D390" i="16"/>
  <c r="A390" i="16"/>
  <c r="D389" i="16"/>
  <c r="A389" i="16"/>
  <c r="D388" i="16"/>
  <c r="A388" i="16"/>
  <c r="D387" i="16"/>
  <c r="A387" i="16"/>
  <c r="D386" i="16"/>
  <c r="A386" i="16"/>
  <c r="D385" i="16"/>
  <c r="A385" i="16"/>
  <c r="D384" i="16"/>
  <c r="A384" i="16"/>
  <c r="D383" i="16"/>
  <c r="A383" i="16"/>
  <c r="D382" i="16"/>
  <c r="A382" i="16"/>
  <c r="D381" i="16"/>
  <c r="A381" i="16"/>
  <c r="D380" i="16"/>
  <c r="A380" i="16"/>
  <c r="D379" i="16"/>
  <c r="A379" i="16"/>
  <c r="D378" i="16"/>
  <c r="A378" i="16"/>
  <c r="D377" i="16"/>
  <c r="A377" i="16"/>
  <c r="D376" i="16"/>
  <c r="A376" i="16"/>
  <c r="D375" i="16"/>
  <c r="A375" i="16"/>
  <c r="D374" i="16"/>
  <c r="A374" i="16"/>
  <c r="D373" i="16"/>
  <c r="A373" i="16"/>
  <c r="D372" i="16"/>
  <c r="A372" i="16"/>
  <c r="D371" i="16"/>
  <c r="A371" i="16"/>
  <c r="D370" i="16"/>
  <c r="A370" i="16"/>
  <c r="D369" i="16"/>
  <c r="A369" i="16"/>
  <c r="D368" i="16"/>
  <c r="A368" i="16"/>
  <c r="D367" i="16"/>
  <c r="A367" i="16"/>
  <c r="D366" i="16"/>
  <c r="A366" i="16"/>
  <c r="D365" i="16"/>
  <c r="A365" i="16"/>
  <c r="D364" i="16"/>
  <c r="A364" i="16"/>
  <c r="D363" i="16"/>
  <c r="A363" i="16"/>
  <c r="D362" i="16"/>
  <c r="A362" i="16"/>
  <c r="D361" i="16"/>
  <c r="A361" i="16"/>
  <c r="D360" i="16"/>
  <c r="A360" i="16"/>
  <c r="D359" i="16"/>
  <c r="A359" i="16"/>
  <c r="D358" i="16"/>
  <c r="A358" i="16"/>
  <c r="D357" i="16"/>
  <c r="A357" i="16"/>
  <c r="D356" i="16"/>
  <c r="A356" i="16"/>
  <c r="D355" i="16"/>
  <c r="A355" i="16"/>
  <c r="D354" i="16"/>
  <c r="A354" i="16"/>
  <c r="D353" i="16"/>
  <c r="A353" i="16"/>
  <c r="D352" i="16"/>
  <c r="A352" i="16"/>
  <c r="D351" i="16"/>
  <c r="A351" i="16"/>
  <c r="D350" i="16"/>
  <c r="A350" i="16"/>
  <c r="D349" i="16"/>
  <c r="A349" i="16"/>
  <c r="D348" i="16"/>
  <c r="D347" i="16"/>
  <c r="A347" i="16"/>
  <c r="D346" i="16"/>
  <c r="A346" i="16"/>
  <c r="D345" i="16"/>
  <c r="A345" i="16"/>
  <c r="D344" i="16"/>
  <c r="A344" i="16"/>
  <c r="D343" i="16"/>
  <c r="A343" i="16"/>
  <c r="D342" i="16"/>
  <c r="A342" i="16"/>
  <c r="D341" i="16"/>
  <c r="A341" i="16"/>
  <c r="D340" i="16"/>
  <c r="A340" i="16"/>
  <c r="D339" i="16"/>
  <c r="A339" i="16"/>
  <c r="D338" i="16"/>
  <c r="A338" i="16"/>
  <c r="D337" i="16"/>
  <c r="A337" i="16"/>
  <c r="D336" i="16"/>
  <c r="A336" i="16"/>
  <c r="D335" i="16"/>
  <c r="A335" i="16"/>
  <c r="D334" i="16"/>
  <c r="A334" i="16"/>
  <c r="D333" i="16"/>
  <c r="A333" i="16"/>
  <c r="D332" i="16"/>
  <c r="A332" i="16"/>
  <c r="D331" i="16"/>
  <c r="A331" i="16"/>
  <c r="D330" i="16"/>
  <c r="A330" i="16"/>
  <c r="D329" i="16"/>
  <c r="A329" i="16"/>
  <c r="D328" i="16"/>
  <c r="A328" i="16"/>
  <c r="D327" i="16"/>
  <c r="A327" i="16"/>
  <c r="D326" i="16"/>
  <c r="A326" i="16"/>
  <c r="D325" i="16"/>
  <c r="A325" i="16"/>
  <c r="D324" i="16"/>
  <c r="A324" i="16"/>
  <c r="D323" i="16"/>
  <c r="A323" i="16"/>
  <c r="D322" i="16"/>
  <c r="A322" i="16"/>
  <c r="D321" i="16"/>
  <c r="A321" i="16"/>
  <c r="D320" i="16"/>
  <c r="A320" i="16"/>
  <c r="D319" i="16"/>
  <c r="A319" i="16"/>
  <c r="D318" i="16"/>
  <c r="A318" i="16"/>
  <c r="D317" i="16"/>
  <c r="A317" i="16"/>
  <c r="D316" i="16"/>
  <c r="A316" i="16"/>
  <c r="D315" i="16"/>
  <c r="A315" i="16"/>
  <c r="D314" i="16"/>
  <c r="A314" i="16"/>
  <c r="D313" i="16"/>
  <c r="A313" i="16"/>
  <c r="D312" i="16"/>
  <c r="A312" i="16"/>
  <c r="D311" i="16"/>
  <c r="A311" i="16"/>
  <c r="D310" i="16"/>
  <c r="A310" i="16"/>
  <c r="D309" i="16"/>
  <c r="A309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282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27" i="16"/>
  <c r="CG17" i="10"/>
  <c r="CG16" i="10"/>
  <c r="CG14" i="10"/>
  <c r="CG13" i="10"/>
  <c r="A200" i="16"/>
  <c r="A201" i="16"/>
  <c r="B201" i="16" s="1"/>
  <c r="A202" i="16"/>
  <c r="A203" i="16"/>
  <c r="B203" i="16" s="1"/>
  <c r="A204" i="16"/>
  <c r="A205" i="16"/>
  <c r="B205" i="16" s="1"/>
  <c r="A206" i="16"/>
  <c r="A207" i="16"/>
  <c r="B207" i="16" s="1"/>
  <c r="A208" i="16"/>
  <c r="A209" i="16"/>
  <c r="B209" i="16" s="1"/>
  <c r="A210" i="16"/>
  <c r="A211" i="16"/>
  <c r="B211" i="16" s="1"/>
  <c r="A212" i="16"/>
  <c r="A213" i="16"/>
  <c r="B213" i="16" s="1"/>
  <c r="A214" i="16"/>
  <c r="A215" i="16"/>
  <c r="B215" i="16" s="1"/>
  <c r="A216" i="16"/>
  <c r="A217" i="16"/>
  <c r="B217" i="16" s="1"/>
  <c r="A218" i="16"/>
  <c r="A219" i="16"/>
  <c r="B219" i="16" s="1"/>
  <c r="A220" i="16"/>
  <c r="A221" i="16"/>
  <c r="B221" i="16" s="1"/>
  <c r="A222" i="16"/>
  <c r="A223" i="16"/>
  <c r="B223" i="16" s="1"/>
  <c r="A224" i="16"/>
  <c r="A225" i="16"/>
  <c r="B225" i="16" s="1"/>
  <c r="A226" i="16"/>
  <c r="B252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CF17" i="10"/>
  <c r="CE17" i="10"/>
  <c r="CD17" i="10"/>
  <c r="CC17" i="10"/>
  <c r="CB17" i="10"/>
  <c r="CA17" i="10"/>
  <c r="BZ17" i="10"/>
  <c r="CF16" i="10"/>
  <c r="CE16" i="10"/>
  <c r="CD16" i="10"/>
  <c r="CC16" i="10"/>
  <c r="CB16" i="10"/>
  <c r="CA16" i="10"/>
  <c r="BZ16" i="10"/>
  <c r="CF14" i="10"/>
  <c r="CE14" i="10"/>
  <c r="CD14" i="10"/>
  <c r="CC14" i="10"/>
  <c r="CB14" i="10"/>
  <c r="CA14" i="10"/>
  <c r="BZ14" i="10"/>
  <c r="CF13" i="10"/>
  <c r="CE13" i="10"/>
  <c r="CD13" i="10"/>
  <c r="CC13" i="10"/>
  <c r="CB13" i="10"/>
  <c r="CA13" i="10"/>
  <c r="BZ13" i="10"/>
  <c r="D308" i="16"/>
  <c r="D307" i="16"/>
  <c r="D306" i="16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84" i="16"/>
  <c r="D283" i="16"/>
  <c r="D282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E1077" i="16"/>
  <c r="D1077" i="16"/>
  <c r="E1076" i="16"/>
  <c r="D1076" i="16"/>
  <c r="E1075" i="16"/>
  <c r="D1075" i="16"/>
  <c r="E1074" i="16"/>
  <c r="D1074" i="16"/>
  <c r="E1073" i="16"/>
  <c r="D1073" i="16"/>
  <c r="E1072" i="16"/>
  <c r="D1072" i="16"/>
  <c r="E1071" i="16"/>
  <c r="D1071" i="16"/>
  <c r="E1070" i="16"/>
  <c r="D1070" i="16"/>
  <c r="E1069" i="16"/>
  <c r="D1069" i="16"/>
  <c r="E1068" i="16"/>
  <c r="D1068" i="16"/>
  <c r="E1067" i="16"/>
  <c r="D1067" i="16"/>
  <c r="E1066" i="16"/>
  <c r="D1066" i="16"/>
  <c r="E1065" i="16"/>
  <c r="D1065" i="16"/>
  <c r="E1064" i="16"/>
  <c r="D1064" i="16"/>
  <c r="E1063" i="16"/>
  <c r="D1063" i="16"/>
  <c r="E1062" i="16"/>
  <c r="D1062" i="16"/>
  <c r="E1061" i="16"/>
  <c r="D1061" i="16"/>
  <c r="E1060" i="16"/>
  <c r="D1060" i="16"/>
  <c r="E1059" i="16"/>
  <c r="D1059" i="16"/>
  <c r="E1058" i="16"/>
  <c r="D1058" i="16"/>
  <c r="E1057" i="16"/>
  <c r="D1057" i="16"/>
  <c r="E1056" i="16"/>
  <c r="D1056" i="16"/>
  <c r="E1055" i="16"/>
  <c r="D1055" i="16"/>
  <c r="E1054" i="16"/>
  <c r="D1054" i="16"/>
  <c r="E1053" i="16"/>
  <c r="D1053" i="16"/>
  <c r="E1052" i="16"/>
  <c r="D1052" i="16"/>
  <c r="E1051" i="16"/>
  <c r="D1051" i="16"/>
  <c r="E1050" i="16"/>
  <c r="D1050" i="16"/>
  <c r="E1049" i="16"/>
  <c r="D1049" i="16"/>
  <c r="E1048" i="16"/>
  <c r="D1048" i="16"/>
  <c r="E1047" i="16"/>
  <c r="D1047" i="16"/>
  <c r="E1046" i="16"/>
  <c r="D1046" i="16"/>
  <c r="E1045" i="16"/>
  <c r="D1045" i="16"/>
  <c r="E1044" i="16"/>
  <c r="D1044" i="16"/>
  <c r="E1043" i="16"/>
  <c r="D1043" i="16"/>
  <c r="E1042" i="16"/>
  <c r="D1042" i="16"/>
  <c r="E1041" i="16"/>
  <c r="D1041" i="16"/>
  <c r="E1040" i="16"/>
  <c r="D1040" i="16"/>
  <c r="E1039" i="16"/>
  <c r="D1039" i="16"/>
  <c r="E1038" i="16"/>
  <c r="D1038" i="16"/>
  <c r="E1037" i="16"/>
  <c r="D1037" i="16"/>
  <c r="E1036" i="16"/>
  <c r="D1036" i="16"/>
  <c r="E1035" i="16"/>
  <c r="D1035" i="16"/>
  <c r="E1034" i="16"/>
  <c r="D1034" i="16"/>
  <c r="E1033" i="16"/>
  <c r="D1033" i="16"/>
  <c r="E1032" i="16"/>
  <c r="D1032" i="16"/>
  <c r="E1031" i="16"/>
  <c r="D1031" i="16"/>
  <c r="E1030" i="16"/>
  <c r="D1030" i="16"/>
  <c r="E1029" i="16"/>
  <c r="D1029" i="16"/>
  <c r="E1028" i="16"/>
  <c r="D1028" i="16"/>
  <c r="E1027" i="16"/>
  <c r="D1027" i="16"/>
  <c r="E1026" i="16"/>
  <c r="D1026" i="16"/>
  <c r="E1025" i="16"/>
  <c r="D1025" i="16"/>
  <c r="E1024" i="16"/>
  <c r="D1024" i="16"/>
  <c r="E1023" i="16"/>
  <c r="D1023" i="16"/>
  <c r="E1022" i="16"/>
  <c r="D1022" i="16"/>
  <c r="E1021" i="16"/>
  <c r="D1021" i="16"/>
  <c r="E1020" i="16"/>
  <c r="D1020" i="16"/>
  <c r="E1019" i="16"/>
  <c r="D1019" i="16"/>
  <c r="E1018" i="16"/>
  <c r="D1018" i="16"/>
  <c r="E1017" i="16"/>
  <c r="D1017" i="16"/>
  <c r="E1016" i="16"/>
  <c r="D1016" i="16"/>
  <c r="E1015" i="16"/>
  <c r="D1015" i="16"/>
  <c r="E1014" i="16"/>
  <c r="D1014" i="16"/>
  <c r="E1013" i="16"/>
  <c r="D1013" i="16"/>
  <c r="E1012" i="16"/>
  <c r="D1012" i="16"/>
  <c r="E1011" i="16"/>
  <c r="D1011" i="16"/>
  <c r="E1010" i="16"/>
  <c r="D1010" i="16"/>
  <c r="E1009" i="16"/>
  <c r="D1009" i="16"/>
  <c r="E1008" i="16"/>
  <c r="D1008" i="16"/>
  <c r="E1007" i="16"/>
  <c r="D1007" i="16"/>
  <c r="E1006" i="16"/>
  <c r="D1006" i="16"/>
  <c r="E1005" i="16"/>
  <c r="D1005" i="16"/>
  <c r="E1004" i="16"/>
  <c r="D1004" i="16"/>
  <c r="E1003" i="16"/>
  <c r="D1003" i="16"/>
  <c r="E1002" i="16"/>
  <c r="D1002" i="16"/>
  <c r="E1001" i="16"/>
  <c r="D1001" i="16"/>
  <c r="E1000" i="16"/>
  <c r="D1000" i="16"/>
  <c r="E999" i="16"/>
  <c r="D999" i="16"/>
  <c r="E998" i="16"/>
  <c r="D998" i="16"/>
  <c r="E997" i="16"/>
  <c r="D997" i="16"/>
  <c r="E996" i="16"/>
  <c r="D996" i="16"/>
  <c r="E995" i="16"/>
  <c r="D995" i="16"/>
  <c r="E994" i="16"/>
  <c r="D994" i="16"/>
  <c r="E993" i="16"/>
  <c r="D993" i="16"/>
  <c r="E992" i="16"/>
  <c r="D992" i="16"/>
  <c r="E991" i="16"/>
  <c r="D991" i="16"/>
  <c r="E990" i="16"/>
  <c r="D990" i="16"/>
  <c r="E989" i="16"/>
  <c r="D989" i="16"/>
  <c r="E988" i="16"/>
  <c r="D988" i="16"/>
  <c r="E987" i="16"/>
  <c r="D987" i="16"/>
  <c r="E986" i="16"/>
  <c r="D986" i="16"/>
  <c r="E985" i="16"/>
  <c r="D985" i="16"/>
  <c r="E984" i="16"/>
  <c r="D984" i="16"/>
  <c r="E983" i="16"/>
  <c r="D983" i="16"/>
  <c r="E982" i="16"/>
  <c r="D982" i="16"/>
  <c r="E981" i="16"/>
  <c r="D981" i="16"/>
  <c r="E980" i="16"/>
  <c r="D980" i="16"/>
  <c r="E979" i="16"/>
  <c r="D979" i="16"/>
  <c r="E978" i="16"/>
  <c r="D978" i="16"/>
  <c r="E977" i="16"/>
  <c r="D977" i="16"/>
  <c r="E976" i="16"/>
  <c r="D976" i="16"/>
  <c r="E975" i="16"/>
  <c r="D975" i="16"/>
  <c r="E974" i="16"/>
  <c r="D974" i="16"/>
  <c r="E973" i="16"/>
  <c r="D973" i="16"/>
  <c r="E972" i="16"/>
  <c r="D972" i="16"/>
  <c r="E971" i="16"/>
  <c r="D971" i="16"/>
  <c r="E970" i="16"/>
  <c r="D970" i="16"/>
  <c r="E969" i="16"/>
  <c r="D969" i="16"/>
  <c r="E968" i="16"/>
  <c r="D968" i="16"/>
  <c r="E967" i="16"/>
  <c r="D967" i="16"/>
  <c r="E966" i="16"/>
  <c r="D966" i="16"/>
  <c r="E965" i="16"/>
  <c r="D965" i="16"/>
  <c r="E964" i="16"/>
  <c r="D964" i="16"/>
  <c r="E963" i="16"/>
  <c r="D963" i="16"/>
  <c r="E962" i="16"/>
  <c r="D962" i="16"/>
  <c r="E961" i="16"/>
  <c r="D961" i="16"/>
  <c r="E960" i="16"/>
  <c r="D960" i="16"/>
  <c r="E959" i="16"/>
  <c r="D959" i="16"/>
  <c r="E958" i="16"/>
  <c r="D958" i="16"/>
  <c r="E957" i="16"/>
  <c r="D957" i="16"/>
  <c r="E956" i="16"/>
  <c r="D956" i="16"/>
  <c r="E955" i="16"/>
  <c r="D955" i="16"/>
  <c r="E954" i="16"/>
  <c r="D954" i="16"/>
  <c r="E953" i="16"/>
  <c r="D953" i="16"/>
  <c r="E952" i="16"/>
  <c r="D952" i="16"/>
  <c r="E951" i="16"/>
  <c r="D951" i="16"/>
  <c r="E950" i="16"/>
  <c r="D950" i="16"/>
  <c r="E949" i="16"/>
  <c r="D949" i="16"/>
  <c r="E948" i="16"/>
  <c r="D948" i="16"/>
  <c r="E947" i="16"/>
  <c r="D947" i="16"/>
  <c r="E946" i="16"/>
  <c r="D946" i="16"/>
  <c r="E945" i="16"/>
  <c r="D945" i="16"/>
  <c r="E944" i="16"/>
  <c r="D944" i="16"/>
  <c r="E943" i="16"/>
  <c r="D943" i="16"/>
  <c r="E942" i="16"/>
  <c r="D942" i="16"/>
  <c r="E941" i="16"/>
  <c r="D941" i="16"/>
  <c r="E940" i="16"/>
  <c r="D940" i="16"/>
  <c r="E939" i="16"/>
  <c r="D939" i="16"/>
  <c r="E938" i="16"/>
  <c r="D938" i="16"/>
  <c r="E937" i="16"/>
  <c r="D937" i="16"/>
  <c r="E936" i="16"/>
  <c r="D936" i="16"/>
  <c r="E935" i="16"/>
  <c r="D935" i="16"/>
  <c r="E934" i="16"/>
  <c r="D934" i="16"/>
  <c r="E933" i="16"/>
  <c r="D933" i="16"/>
  <c r="E932" i="16"/>
  <c r="D932" i="16"/>
  <c r="E931" i="16"/>
  <c r="D931" i="16"/>
  <c r="E930" i="16"/>
  <c r="D930" i="16"/>
  <c r="E929" i="16"/>
  <c r="D929" i="16"/>
  <c r="E928" i="16"/>
  <c r="D928" i="16"/>
  <c r="E927" i="16"/>
  <c r="D927" i="16"/>
  <c r="E926" i="16"/>
  <c r="D926" i="16"/>
  <c r="E925" i="16"/>
  <c r="D925" i="16"/>
  <c r="E924" i="16"/>
  <c r="D924" i="16"/>
  <c r="E923" i="16"/>
  <c r="D923" i="16"/>
  <c r="E922" i="16"/>
  <c r="D922" i="16"/>
  <c r="E921" i="16"/>
  <c r="D921" i="16"/>
  <c r="E920" i="16"/>
  <c r="D920" i="16"/>
  <c r="E919" i="16"/>
  <c r="D919" i="16"/>
  <c r="E918" i="16"/>
  <c r="D918" i="16"/>
  <c r="E917" i="16"/>
  <c r="D917" i="16"/>
  <c r="E916" i="16"/>
  <c r="D916" i="16"/>
  <c r="E915" i="16"/>
  <c r="D915" i="16"/>
  <c r="E914" i="16"/>
  <c r="D914" i="16"/>
  <c r="E913" i="16"/>
  <c r="D913" i="16"/>
  <c r="E912" i="16"/>
  <c r="D912" i="16"/>
  <c r="E911" i="16"/>
  <c r="D911" i="16"/>
  <c r="E910" i="16"/>
  <c r="D910" i="16"/>
  <c r="E909" i="16"/>
  <c r="D909" i="16"/>
  <c r="E908" i="16"/>
  <c r="D908" i="16"/>
  <c r="E907" i="16"/>
  <c r="D907" i="16"/>
  <c r="E906" i="16"/>
  <c r="D906" i="16"/>
  <c r="E905" i="16"/>
  <c r="D905" i="16"/>
  <c r="E904" i="16"/>
  <c r="D904" i="16"/>
  <c r="E903" i="16"/>
  <c r="D903" i="16"/>
  <c r="E902" i="16"/>
  <c r="D902" i="16"/>
  <c r="E901" i="16"/>
  <c r="D901" i="16"/>
  <c r="E900" i="16"/>
  <c r="D900" i="16"/>
  <c r="E899" i="16"/>
  <c r="D899" i="16"/>
  <c r="E898" i="16"/>
  <c r="D898" i="16"/>
  <c r="E897" i="16"/>
  <c r="D897" i="16"/>
  <c r="E896" i="16"/>
  <c r="D896" i="16"/>
  <c r="E895" i="16"/>
  <c r="D895" i="16"/>
  <c r="E894" i="16"/>
  <c r="D894" i="16"/>
  <c r="E893" i="16"/>
  <c r="D893" i="16"/>
  <c r="E892" i="16"/>
  <c r="D892" i="16"/>
  <c r="E891" i="16"/>
  <c r="D891" i="16"/>
  <c r="E890" i="16"/>
  <c r="D890" i="16"/>
  <c r="E889" i="16"/>
  <c r="D889" i="16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E888" i="16"/>
  <c r="D888" i="16"/>
  <c r="E887" i="16"/>
  <c r="D887" i="16"/>
  <c r="E886" i="16"/>
  <c r="D886" i="16"/>
  <c r="E885" i="16"/>
  <c r="D885" i="16"/>
  <c r="E884" i="16"/>
  <c r="D884" i="16"/>
  <c r="E883" i="16"/>
  <c r="D883" i="16"/>
  <c r="E882" i="16"/>
  <c r="D882" i="16"/>
  <c r="E881" i="16"/>
  <c r="D881" i="16"/>
  <c r="E880" i="16"/>
  <c r="D880" i="16"/>
  <c r="E879" i="16"/>
  <c r="D879" i="16"/>
  <c r="E878" i="16"/>
  <c r="D878" i="16"/>
  <c r="E877" i="16"/>
  <c r="D877" i="16"/>
  <c r="E876" i="16"/>
  <c r="D876" i="16"/>
  <c r="E875" i="16"/>
  <c r="D875" i="16"/>
  <c r="E874" i="16"/>
  <c r="D874" i="16"/>
  <c r="E873" i="16"/>
  <c r="D873" i="16"/>
  <c r="E872" i="16"/>
  <c r="D872" i="16"/>
  <c r="E871" i="16"/>
  <c r="D871" i="16"/>
  <c r="E870" i="16"/>
  <c r="D870" i="16"/>
  <c r="E869" i="16"/>
  <c r="D869" i="16"/>
  <c r="E868" i="16"/>
  <c r="D868" i="16"/>
  <c r="E867" i="16"/>
  <c r="D867" i="16"/>
  <c r="E866" i="16"/>
  <c r="D866" i="16"/>
  <c r="E865" i="16"/>
  <c r="D865" i="16"/>
  <c r="E864" i="16"/>
  <c r="D864" i="16"/>
  <c r="E863" i="16"/>
  <c r="D863" i="16"/>
  <c r="E862" i="16"/>
  <c r="D862" i="16"/>
  <c r="B608" i="16" l="1"/>
  <c r="B641" i="16"/>
  <c r="B451" i="16"/>
  <c r="B348" i="16"/>
  <c r="B227" i="16"/>
  <c r="B250" i="16"/>
  <c r="B248" i="16"/>
  <c r="B246" i="16"/>
  <c r="B244" i="16"/>
  <c r="B242" i="16"/>
  <c r="B240" i="16"/>
  <c r="B238" i="16"/>
  <c r="B236" i="16"/>
  <c r="B234" i="16"/>
  <c r="B232" i="16"/>
  <c r="B230" i="16"/>
  <c r="B228" i="16"/>
  <c r="B308" i="16"/>
  <c r="B306" i="16"/>
  <c r="B304" i="16"/>
  <c r="B302" i="16"/>
  <c r="B300" i="16"/>
  <c r="B298" i="16"/>
  <c r="B296" i="16"/>
  <c r="B294" i="16"/>
  <c r="B292" i="16"/>
  <c r="B290" i="16"/>
  <c r="B288" i="16"/>
  <c r="B286" i="16"/>
  <c r="B284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226" i="16"/>
  <c r="B224" i="16"/>
  <c r="B222" i="16"/>
  <c r="B220" i="16"/>
  <c r="B218" i="16"/>
  <c r="B216" i="16"/>
  <c r="B214" i="16"/>
  <c r="B212" i="16"/>
  <c r="B210" i="16"/>
  <c r="B208" i="16"/>
  <c r="B206" i="16"/>
  <c r="B204" i="16"/>
  <c r="B202" i="16"/>
  <c r="B253" i="16"/>
  <c r="B251" i="16"/>
  <c r="B249" i="16"/>
  <c r="B247" i="16"/>
  <c r="B245" i="16"/>
  <c r="B243" i="16"/>
  <c r="B241" i="16"/>
  <c r="B239" i="16"/>
  <c r="B237" i="16"/>
  <c r="B235" i="16"/>
  <c r="B233" i="16"/>
  <c r="B231" i="16"/>
  <c r="B229" i="16"/>
  <c r="B282" i="16"/>
  <c r="B307" i="16"/>
  <c r="B305" i="16"/>
  <c r="B303" i="16"/>
  <c r="B301" i="16"/>
  <c r="B299" i="16"/>
  <c r="B297" i="16"/>
  <c r="B295" i="16"/>
  <c r="B293" i="16"/>
  <c r="B291" i="16"/>
  <c r="B289" i="16"/>
  <c r="B287" i="16"/>
  <c r="B285" i="16"/>
  <c r="B283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200" i="16"/>
  <c r="L1104" i="16"/>
  <c r="L1103" i="16"/>
  <c r="L1102" i="16"/>
  <c r="L1101" i="16"/>
  <c r="L1100" i="16"/>
  <c r="L1099" i="16"/>
  <c r="L1098" i="16"/>
  <c r="L1097" i="16"/>
  <c r="L1096" i="16"/>
  <c r="L1095" i="16"/>
  <c r="L1094" i="16"/>
  <c r="L1093" i="16"/>
  <c r="L1092" i="16"/>
  <c r="L1091" i="16"/>
  <c r="L1090" i="16"/>
  <c r="L1089" i="16"/>
  <c r="L1088" i="16"/>
  <c r="L1087" i="16"/>
  <c r="L1086" i="16"/>
  <c r="L1085" i="16"/>
  <c r="L1084" i="16"/>
  <c r="L1083" i="16"/>
  <c r="L1082" i="16"/>
  <c r="L1081" i="16"/>
  <c r="L1080" i="16"/>
  <c r="L1079" i="16"/>
  <c r="L1078" i="16"/>
  <c r="E1104" i="16" l="1"/>
  <c r="H1104" i="16" s="1" a="1"/>
  <c r="H1104" i="16" s="1"/>
  <c r="P1104" i="16" s="1"/>
  <c r="D1104" i="16"/>
  <c r="E1103" i="16"/>
  <c r="H1103" i="16" s="1" a="1"/>
  <c r="H1103" i="16" s="1"/>
  <c r="P1103" i="16" s="1"/>
  <c r="D1103" i="16"/>
  <c r="E1102" i="16"/>
  <c r="H1102" i="16" s="1" a="1"/>
  <c r="H1102" i="16" s="1"/>
  <c r="P1102" i="16" s="1"/>
  <c r="D1102" i="16"/>
  <c r="E1101" i="16"/>
  <c r="H1101" i="16" s="1" a="1"/>
  <c r="H1101" i="16" s="1"/>
  <c r="P1101" i="16" s="1"/>
  <c r="D1101" i="16"/>
  <c r="E1100" i="16"/>
  <c r="H1100" i="16" s="1" a="1"/>
  <c r="H1100" i="16" s="1"/>
  <c r="P1100" i="16" s="1"/>
  <c r="D1100" i="16"/>
  <c r="E1099" i="16"/>
  <c r="H1099" i="16" s="1" a="1"/>
  <c r="H1099" i="16" s="1"/>
  <c r="P1099" i="16" s="1"/>
  <c r="D1099" i="16"/>
  <c r="E1098" i="16"/>
  <c r="H1098" i="16" s="1" a="1"/>
  <c r="H1098" i="16" s="1"/>
  <c r="P1098" i="16" s="1"/>
  <c r="D1098" i="16"/>
  <c r="E1097" i="16"/>
  <c r="D1097" i="16"/>
  <c r="E1096" i="16"/>
  <c r="D1096" i="16"/>
  <c r="E1095" i="16"/>
  <c r="D1095" i="16"/>
  <c r="E1094" i="16"/>
  <c r="D1094" i="16"/>
  <c r="E1093" i="16"/>
  <c r="D1093" i="16"/>
  <c r="E1092" i="16"/>
  <c r="D1092" i="16"/>
  <c r="E1091" i="16"/>
  <c r="D1091" i="16"/>
  <c r="E1090" i="16"/>
  <c r="D1090" i="16"/>
  <c r="E1089" i="16"/>
  <c r="D1089" i="16"/>
  <c r="E1088" i="16"/>
  <c r="D1088" i="16"/>
  <c r="E1087" i="16"/>
  <c r="D1087" i="16"/>
  <c r="E1086" i="16"/>
  <c r="D1086" i="16"/>
  <c r="E1085" i="16"/>
  <c r="D1085" i="16"/>
  <c r="E1084" i="16"/>
  <c r="D1084" i="16"/>
  <c r="E1083" i="16"/>
  <c r="D1083" i="16"/>
  <c r="E1082" i="16"/>
  <c r="D1082" i="16"/>
  <c r="E1081" i="16"/>
  <c r="D1081" i="16"/>
  <c r="E1080" i="16"/>
  <c r="D1080" i="16"/>
  <c r="E1079" i="16"/>
  <c r="D1079" i="16"/>
  <c r="BE1" i="10"/>
  <c r="BD1" i="10"/>
  <c r="BC1" i="10"/>
  <c r="BB1" i="10"/>
  <c r="BA1" i="10"/>
  <c r="AZ1" i="10"/>
  <c r="AY1" i="10"/>
  <c r="AX1" i="10"/>
  <c r="AW1" i="10"/>
  <c r="AV1" i="10"/>
  <c r="AU1" i="10"/>
  <c r="AT1" i="10"/>
  <c r="AS1" i="10"/>
  <c r="AR1" i="10"/>
  <c r="AQ1" i="10"/>
  <c r="AP1" i="10"/>
  <c r="AO1" i="10"/>
  <c r="AN1" i="10"/>
  <c r="AM1" i="10"/>
  <c r="AL1" i="10"/>
  <c r="AK1" i="10"/>
  <c r="AJ1" i="10"/>
  <c r="AI1" i="10"/>
  <c r="AH1" i="10"/>
  <c r="AG1" i="10"/>
  <c r="AF1" i="10"/>
  <c r="AE1" i="10"/>
  <c r="E1078" i="16"/>
  <c r="D1078" i="16"/>
  <c r="K1098" i="16" l="1" a="1"/>
  <c r="K1098" i="16" s="1"/>
  <c r="K1099" i="16" a="1"/>
  <c r="K1099" i="16" s="1"/>
  <c r="K1100" i="16" a="1"/>
  <c r="K1100" i="16" s="1"/>
  <c r="K1101" i="16" a="1"/>
  <c r="K1101" i="16" s="1"/>
  <c r="K1102" i="16" a="1"/>
  <c r="K1102" i="16" s="1"/>
  <c r="K1103" i="16" a="1"/>
  <c r="K1103" i="16" s="1"/>
  <c r="K1104" i="16" a="1"/>
  <c r="K1104" i="16" s="1"/>
  <c r="E861" i="16"/>
  <c r="D861" i="16"/>
  <c r="E860" i="16"/>
  <c r="D860" i="16"/>
  <c r="E859" i="16"/>
  <c r="D859" i="16"/>
  <c r="E858" i="16"/>
  <c r="D858" i="16"/>
  <c r="E857" i="16"/>
  <c r="D857" i="16"/>
  <c r="E856" i="16"/>
  <c r="D856" i="16"/>
  <c r="E855" i="16"/>
  <c r="D855" i="16"/>
  <c r="E854" i="16"/>
  <c r="D854" i="16"/>
  <c r="E853" i="16"/>
  <c r="D853" i="16"/>
  <c r="E852" i="16"/>
  <c r="D852" i="16"/>
  <c r="E851" i="16"/>
  <c r="D851" i="16"/>
  <c r="E850" i="16"/>
  <c r="D850" i="16"/>
  <c r="E849" i="16"/>
  <c r="D849" i="16"/>
  <c r="E848" i="16"/>
  <c r="D848" i="16"/>
  <c r="E847" i="16"/>
  <c r="D847" i="16"/>
  <c r="E846" i="16"/>
  <c r="D846" i="16"/>
  <c r="E845" i="16"/>
  <c r="D845" i="16"/>
  <c r="E844" i="16"/>
  <c r="D844" i="16"/>
  <c r="E843" i="16"/>
  <c r="D843" i="16"/>
  <c r="E842" i="16"/>
  <c r="D842" i="16"/>
  <c r="E841" i="16"/>
  <c r="D841" i="16"/>
  <c r="E840" i="16"/>
  <c r="D840" i="16"/>
  <c r="E839" i="16"/>
  <c r="D839" i="16"/>
  <c r="E838" i="16"/>
  <c r="D838" i="16"/>
  <c r="E837" i="16"/>
  <c r="D837" i="16"/>
  <c r="E836" i="16"/>
  <c r="D836" i="16"/>
  <c r="E835" i="16"/>
  <c r="D835" i="16"/>
  <c r="B4" i="11"/>
  <c r="E834" i="16"/>
  <c r="D834" i="16"/>
  <c r="E833" i="16"/>
  <c r="D833" i="16"/>
  <c r="E832" i="16"/>
  <c r="D832" i="16"/>
  <c r="E831" i="16"/>
  <c r="D831" i="16"/>
  <c r="E830" i="16"/>
  <c r="D830" i="16"/>
  <c r="E829" i="16"/>
  <c r="D829" i="16"/>
  <c r="E828" i="16"/>
  <c r="D828" i="16"/>
  <c r="E827" i="16"/>
  <c r="D827" i="16"/>
  <c r="E826" i="16"/>
  <c r="D826" i="16"/>
  <c r="E825" i="16"/>
  <c r="D825" i="16"/>
  <c r="E824" i="16"/>
  <c r="D824" i="16"/>
  <c r="E823" i="16"/>
  <c r="D823" i="16"/>
  <c r="E822" i="16"/>
  <c r="D822" i="16"/>
  <c r="E821" i="16"/>
  <c r="D821" i="16"/>
  <c r="E820" i="16"/>
  <c r="D820" i="16"/>
  <c r="E819" i="16"/>
  <c r="D819" i="16"/>
  <c r="E818" i="16"/>
  <c r="D818" i="16"/>
  <c r="E817" i="16"/>
  <c r="D817" i="16"/>
  <c r="E816" i="16"/>
  <c r="D816" i="16"/>
  <c r="E815" i="16"/>
  <c r="D815" i="16"/>
  <c r="E814" i="16"/>
  <c r="D814" i="16"/>
  <c r="E813" i="16"/>
  <c r="D813" i="16"/>
  <c r="E812" i="16"/>
  <c r="D812" i="16"/>
  <c r="E811" i="16"/>
  <c r="D811" i="16"/>
  <c r="E810" i="16"/>
  <c r="D810" i="16"/>
  <c r="E809" i="16"/>
  <c r="D809" i="16"/>
  <c r="E808" i="16"/>
  <c r="D808" i="16"/>
  <c r="H686" i="16" l="1"/>
  <c r="P686" i="16" s="1"/>
  <c r="H685" i="16"/>
  <c r="P685" i="16" s="1"/>
  <c r="H684" i="16"/>
  <c r="P684" i="16" s="1"/>
  <c r="H683" i="16"/>
  <c r="P683" i="16" s="1"/>
  <c r="H682" i="16"/>
  <c r="P682" i="16" s="1"/>
  <c r="H681" i="16"/>
  <c r="P681" i="16" s="1"/>
  <c r="H680" i="16"/>
  <c r="P680" i="16" s="1"/>
  <c r="H679" i="16"/>
  <c r="P679" i="16" s="1"/>
  <c r="H678" i="16"/>
  <c r="P678" i="16" s="1"/>
  <c r="H677" i="16"/>
  <c r="P677" i="16" s="1"/>
  <c r="H676" i="16"/>
  <c r="P676" i="16" s="1"/>
  <c r="H675" i="16"/>
  <c r="P675" i="16" s="1"/>
  <c r="E807" i="16"/>
  <c r="E806" i="16"/>
  <c r="E805" i="16"/>
  <c r="E804" i="16"/>
  <c r="E803" i="16"/>
  <c r="E802" i="16"/>
  <c r="E801" i="16"/>
  <c r="E800" i="16"/>
  <c r="E799" i="16"/>
  <c r="E798" i="16"/>
  <c r="E797" i="16"/>
  <c r="E796" i="16"/>
  <c r="E795" i="16"/>
  <c r="E794" i="16"/>
  <c r="E793" i="16"/>
  <c r="E792" i="16"/>
  <c r="E791" i="16"/>
  <c r="E790" i="16"/>
  <c r="E789" i="16"/>
  <c r="E788" i="16"/>
  <c r="E787" i="16"/>
  <c r="E786" i="16"/>
  <c r="E785" i="16"/>
  <c r="E784" i="16"/>
  <c r="E783" i="16"/>
  <c r="E782" i="16"/>
  <c r="E781" i="16"/>
  <c r="E780" i="16"/>
  <c r="E779" i="16"/>
  <c r="E778" i="16"/>
  <c r="E777" i="16"/>
  <c r="E776" i="16"/>
  <c r="E775" i="16"/>
  <c r="E774" i="16"/>
  <c r="E773" i="16"/>
  <c r="E772" i="16"/>
  <c r="E771" i="16"/>
  <c r="E770" i="16"/>
  <c r="E769" i="16"/>
  <c r="E768" i="16"/>
  <c r="E767" i="16"/>
  <c r="E766" i="16"/>
  <c r="E765" i="16"/>
  <c r="E764" i="16"/>
  <c r="E763" i="16"/>
  <c r="E762" i="16"/>
  <c r="E761" i="16"/>
  <c r="E760" i="16"/>
  <c r="E759" i="16"/>
  <c r="E758" i="16"/>
  <c r="E757" i="16"/>
  <c r="E756" i="16"/>
  <c r="E755" i="16"/>
  <c r="E754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D807" i="16"/>
  <c r="D806" i="16"/>
  <c r="D805" i="16"/>
  <c r="D804" i="16"/>
  <c r="D803" i="16"/>
  <c r="D802" i="16"/>
  <c r="D801" i="16"/>
  <c r="D800" i="16"/>
  <c r="D799" i="16"/>
  <c r="D798" i="16"/>
  <c r="D797" i="16"/>
  <c r="D796" i="16"/>
  <c r="D795" i="16"/>
  <c r="D794" i="16"/>
  <c r="D793" i="16"/>
  <c r="D792" i="16"/>
  <c r="D791" i="16"/>
  <c r="D790" i="16"/>
  <c r="D789" i="16"/>
  <c r="D788" i="16"/>
  <c r="D787" i="16"/>
  <c r="D786" i="16"/>
  <c r="D785" i="16"/>
  <c r="D784" i="16"/>
  <c r="D783" i="16"/>
  <c r="D782" i="16"/>
  <c r="D781" i="16"/>
  <c r="D780" i="16"/>
  <c r="D779" i="16"/>
  <c r="D778" i="16"/>
  <c r="D777" i="16"/>
  <c r="D776" i="16"/>
  <c r="D775" i="16"/>
  <c r="D774" i="16"/>
  <c r="D773" i="16"/>
  <c r="D772" i="16"/>
  <c r="D771" i="16"/>
  <c r="D770" i="16"/>
  <c r="D769" i="16"/>
  <c r="D768" i="16"/>
  <c r="D767" i="16"/>
  <c r="D766" i="16"/>
  <c r="D765" i="16"/>
  <c r="D764" i="16"/>
  <c r="D763" i="16"/>
  <c r="D762" i="16"/>
  <c r="D761" i="16"/>
  <c r="D760" i="16"/>
  <c r="D759" i="16"/>
  <c r="D758" i="16"/>
  <c r="D757" i="16"/>
  <c r="D756" i="16"/>
  <c r="D755" i="16"/>
  <c r="D754" i="16"/>
  <c r="D686" i="16"/>
  <c r="D685" i="16"/>
  <c r="D684" i="16"/>
  <c r="D683" i="16"/>
  <c r="D682" i="16"/>
  <c r="D681" i="16"/>
  <c r="D680" i="16"/>
  <c r="D679" i="16"/>
  <c r="D678" i="16"/>
  <c r="D677" i="16"/>
  <c r="D676" i="16"/>
  <c r="D675" i="16"/>
  <c r="D674" i="16"/>
  <c r="D673" i="16"/>
  <c r="D672" i="16"/>
  <c r="D671" i="16"/>
  <c r="D670" i="16"/>
  <c r="D669" i="16"/>
  <c r="D668" i="16"/>
  <c r="D667" i="16"/>
  <c r="D666" i="16"/>
  <c r="D665" i="16"/>
  <c r="D664" i="16"/>
  <c r="D663" i="16"/>
  <c r="D662" i="16"/>
  <c r="D661" i="16"/>
  <c r="D660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L281" i="16"/>
  <c r="L199" i="16"/>
  <c r="L171" i="16"/>
  <c r="L143" i="16"/>
  <c r="L115" i="16"/>
  <c r="N169" i="10" l="1"/>
  <c r="M169" i="10"/>
  <c r="Q169" i="10" s="1"/>
  <c r="L169" i="10"/>
  <c r="P169" i="10" s="1"/>
  <c r="K169" i="10"/>
  <c r="O169" i="10" s="1"/>
  <c r="J169" i="10"/>
  <c r="N168" i="10"/>
  <c r="M168" i="10"/>
  <c r="Q168" i="10" s="1"/>
  <c r="L168" i="10"/>
  <c r="P168" i="10" s="1"/>
  <c r="K168" i="10"/>
  <c r="O168" i="10" s="1"/>
  <c r="J168" i="10"/>
  <c r="N167" i="10"/>
  <c r="M167" i="10"/>
  <c r="Q167" i="10" s="1"/>
  <c r="L167" i="10"/>
  <c r="P167" i="10" s="1"/>
  <c r="K167" i="10"/>
  <c r="O167" i="10" s="1"/>
  <c r="J167" i="10"/>
  <c r="N166" i="10"/>
  <c r="M166" i="10"/>
  <c r="Q166" i="10" s="1"/>
  <c r="L166" i="10"/>
  <c r="P166" i="10" s="1"/>
  <c r="K166" i="10"/>
  <c r="O166" i="10" s="1"/>
  <c r="J166" i="10"/>
  <c r="N165" i="10"/>
  <c r="M165" i="10"/>
  <c r="Q165" i="10" s="1"/>
  <c r="L165" i="10"/>
  <c r="P165" i="10" s="1"/>
  <c r="K165" i="10"/>
  <c r="O165" i="10" s="1"/>
  <c r="J165" i="10"/>
  <c r="N164" i="10"/>
  <c r="M164" i="10"/>
  <c r="Q164" i="10" s="1"/>
  <c r="L164" i="10"/>
  <c r="P164" i="10" s="1"/>
  <c r="K164" i="10"/>
  <c r="O164" i="10" s="1"/>
  <c r="J164" i="10"/>
  <c r="N163" i="10"/>
  <c r="M163" i="10"/>
  <c r="Q163" i="10" s="1"/>
  <c r="L163" i="10"/>
  <c r="P163" i="10" s="1"/>
  <c r="K163" i="10"/>
  <c r="O163" i="10" s="1"/>
  <c r="J163" i="10"/>
  <c r="N162" i="10"/>
  <c r="M162" i="10"/>
  <c r="Q162" i="10" s="1"/>
  <c r="L162" i="10"/>
  <c r="P162" i="10" s="1"/>
  <c r="K162" i="10"/>
  <c r="O162" i="10" s="1"/>
  <c r="J162" i="10"/>
  <c r="N161" i="10"/>
  <c r="M161" i="10"/>
  <c r="Q161" i="10" s="1"/>
  <c r="L161" i="10"/>
  <c r="P161" i="10" s="1"/>
  <c r="K161" i="10"/>
  <c r="O161" i="10" s="1"/>
  <c r="J161" i="10"/>
  <c r="N160" i="10"/>
  <c r="M160" i="10"/>
  <c r="Q160" i="10" s="1"/>
  <c r="L160" i="10"/>
  <c r="P160" i="10" s="1"/>
  <c r="K160" i="10"/>
  <c r="O160" i="10" s="1"/>
  <c r="J160" i="10"/>
  <c r="N159" i="10"/>
  <c r="M159" i="10"/>
  <c r="Q159" i="10" s="1"/>
  <c r="L159" i="10"/>
  <c r="P159" i="10" s="1"/>
  <c r="K159" i="10"/>
  <c r="O159" i="10" s="1"/>
  <c r="J159" i="10"/>
  <c r="N158" i="10"/>
  <c r="M158" i="10"/>
  <c r="Q158" i="10" s="1"/>
  <c r="L158" i="10"/>
  <c r="P158" i="10" s="1"/>
  <c r="K158" i="10"/>
  <c r="O158" i="10" s="1"/>
  <c r="J158" i="10"/>
  <c r="N157" i="10"/>
  <c r="M157" i="10"/>
  <c r="Q157" i="10" s="1"/>
  <c r="L157" i="10"/>
  <c r="P157" i="10" s="1"/>
  <c r="K157" i="10"/>
  <c r="O157" i="10" s="1"/>
  <c r="J157" i="10"/>
  <c r="N156" i="10"/>
  <c r="M156" i="10"/>
  <c r="Q156" i="10" s="1"/>
  <c r="L156" i="10"/>
  <c r="P156" i="10" s="1"/>
  <c r="K156" i="10"/>
  <c r="O156" i="10" s="1"/>
  <c r="J156" i="10"/>
  <c r="N155" i="10"/>
  <c r="M155" i="10"/>
  <c r="Q155" i="10" s="1"/>
  <c r="L155" i="10"/>
  <c r="P155" i="10" s="1"/>
  <c r="K155" i="10"/>
  <c r="O155" i="10" s="1"/>
  <c r="J155" i="10"/>
  <c r="N154" i="10"/>
  <c r="M154" i="10"/>
  <c r="Q154" i="10" s="1"/>
  <c r="L154" i="10"/>
  <c r="P154" i="10" s="1"/>
  <c r="K154" i="10"/>
  <c r="O154" i="10" s="1"/>
  <c r="J154" i="10"/>
  <c r="N153" i="10"/>
  <c r="M153" i="10"/>
  <c r="Q153" i="10" s="1"/>
  <c r="L153" i="10"/>
  <c r="P153" i="10" s="1"/>
  <c r="K153" i="10"/>
  <c r="O153" i="10" s="1"/>
  <c r="J153" i="10"/>
  <c r="N152" i="10"/>
  <c r="M152" i="10"/>
  <c r="Q152" i="10" s="1"/>
  <c r="L152" i="10"/>
  <c r="P152" i="10" s="1"/>
  <c r="K152" i="10"/>
  <c r="O152" i="10" s="1"/>
  <c r="J152" i="10"/>
  <c r="N151" i="10"/>
  <c r="M151" i="10"/>
  <c r="Q151" i="10" s="1"/>
  <c r="L151" i="10"/>
  <c r="P151" i="10" s="1"/>
  <c r="K151" i="10"/>
  <c r="O151" i="10" s="1"/>
  <c r="J151" i="10"/>
  <c r="N150" i="10"/>
  <c r="M150" i="10"/>
  <c r="Q150" i="10" s="1"/>
  <c r="L150" i="10"/>
  <c r="P150" i="10" s="1"/>
  <c r="K150" i="10"/>
  <c r="O150" i="10" s="1"/>
  <c r="J150" i="10"/>
  <c r="N149" i="10"/>
  <c r="M149" i="10"/>
  <c r="Q149" i="10" s="1"/>
  <c r="L149" i="10"/>
  <c r="P149" i="10" s="1"/>
  <c r="K149" i="10"/>
  <c r="O149" i="10" s="1"/>
  <c r="J149" i="10"/>
  <c r="N148" i="10"/>
  <c r="M148" i="10"/>
  <c r="Q148" i="10" s="1"/>
  <c r="L148" i="10"/>
  <c r="K148" i="10"/>
  <c r="J148" i="10"/>
  <c r="N147" i="10"/>
  <c r="M147" i="10"/>
  <c r="Q147" i="10" s="1"/>
  <c r="L147" i="10"/>
  <c r="K147" i="10"/>
  <c r="J147" i="10"/>
  <c r="N146" i="10"/>
  <c r="M146" i="10"/>
  <c r="Q146" i="10" s="1"/>
  <c r="L146" i="10"/>
  <c r="K146" i="10"/>
  <c r="J146" i="10"/>
  <c r="N145" i="10"/>
  <c r="M145" i="10"/>
  <c r="Q145" i="10" s="1"/>
  <c r="L145" i="10"/>
  <c r="K145" i="10"/>
  <c r="J145" i="10"/>
  <c r="N144" i="10"/>
  <c r="M144" i="10"/>
  <c r="Q144" i="10" s="1"/>
  <c r="L144" i="10"/>
  <c r="K144" i="10"/>
  <c r="J144" i="10"/>
  <c r="N143" i="10"/>
  <c r="M143" i="10"/>
  <c r="Q143" i="10" s="1"/>
  <c r="L143" i="10"/>
  <c r="K143" i="10"/>
  <c r="J143" i="10"/>
  <c r="N142" i="10"/>
  <c r="M142" i="10"/>
  <c r="Q142" i="10" s="1"/>
  <c r="L142" i="10"/>
  <c r="K142" i="10"/>
  <c r="J142" i="10"/>
  <c r="N141" i="10"/>
  <c r="M141" i="10"/>
  <c r="Q141" i="10" s="1"/>
  <c r="L141" i="10"/>
  <c r="K141" i="10"/>
  <c r="J141" i="10"/>
  <c r="N140" i="10"/>
  <c r="M140" i="10"/>
  <c r="Q140" i="10" s="1"/>
  <c r="L140" i="10"/>
  <c r="K140" i="10"/>
  <c r="J140" i="10"/>
  <c r="N139" i="10"/>
  <c r="M139" i="10"/>
  <c r="L139" i="10"/>
  <c r="K139" i="10"/>
  <c r="J139" i="10"/>
  <c r="N138" i="10"/>
  <c r="M138" i="10"/>
  <c r="L138" i="10"/>
  <c r="K138" i="10"/>
  <c r="J138" i="10"/>
  <c r="N137" i="10"/>
  <c r="M137" i="10"/>
  <c r="Q137" i="10" s="1"/>
  <c r="L137" i="10"/>
  <c r="K137" i="10"/>
  <c r="J137" i="10"/>
  <c r="N136" i="10"/>
  <c r="M136" i="10"/>
  <c r="L136" i="10"/>
  <c r="K136" i="10"/>
  <c r="J136" i="10"/>
  <c r="N135" i="10"/>
  <c r="M135" i="10"/>
  <c r="Q135" i="10" s="1"/>
  <c r="L135" i="10"/>
  <c r="K135" i="10"/>
  <c r="J135" i="10"/>
  <c r="N134" i="10"/>
  <c r="M134" i="10"/>
  <c r="Q134" i="10" s="1"/>
  <c r="L134" i="10"/>
  <c r="K134" i="10"/>
  <c r="J134" i="10"/>
  <c r="N133" i="10"/>
  <c r="M133" i="10"/>
  <c r="Q133" i="10" s="1"/>
  <c r="L133" i="10"/>
  <c r="K133" i="10"/>
  <c r="J133" i="10"/>
  <c r="N132" i="10"/>
  <c r="M132" i="10"/>
  <c r="Q132" i="10" s="1"/>
  <c r="L132" i="10"/>
  <c r="K132" i="10"/>
  <c r="J132" i="10"/>
  <c r="N131" i="10"/>
  <c r="M131" i="10"/>
  <c r="L131" i="10"/>
  <c r="K131" i="10"/>
  <c r="J131" i="10"/>
  <c r="N130" i="10"/>
  <c r="M130" i="10"/>
  <c r="L130" i="10"/>
  <c r="K130" i="10"/>
  <c r="J130" i="10"/>
  <c r="N129" i="10"/>
  <c r="M129" i="10"/>
  <c r="L129" i="10"/>
  <c r="K129" i="10"/>
  <c r="J129" i="10"/>
  <c r="N128" i="10"/>
  <c r="M128" i="10"/>
  <c r="L128" i="10"/>
  <c r="K128" i="10"/>
  <c r="J128" i="10"/>
  <c r="N127" i="10"/>
  <c r="M127" i="10"/>
  <c r="Q127" i="10" s="1"/>
  <c r="L127" i="10"/>
  <c r="K127" i="10"/>
  <c r="J127" i="10"/>
  <c r="N126" i="10"/>
  <c r="M126" i="10"/>
  <c r="Q126" i="10" s="1"/>
  <c r="L126" i="10"/>
  <c r="K126" i="10"/>
  <c r="J126" i="10"/>
  <c r="N125" i="10"/>
  <c r="M125" i="10"/>
  <c r="Q125" i="10" s="1"/>
  <c r="L125" i="10"/>
  <c r="K125" i="10"/>
  <c r="J125" i="10"/>
  <c r="N124" i="10"/>
  <c r="M124" i="10"/>
  <c r="Q124" i="10" s="1"/>
  <c r="L124" i="10"/>
  <c r="K124" i="10"/>
  <c r="J124" i="10"/>
  <c r="N123" i="10"/>
  <c r="M123" i="10"/>
  <c r="Q123" i="10" s="1"/>
  <c r="L123" i="10"/>
  <c r="K123" i="10"/>
  <c r="J123" i="10"/>
  <c r="N122" i="10"/>
  <c r="M122" i="10"/>
  <c r="L122" i="10"/>
  <c r="K122" i="10"/>
  <c r="J122" i="10"/>
  <c r="N121" i="10"/>
  <c r="M121" i="10"/>
  <c r="L121" i="10"/>
  <c r="K121" i="10"/>
  <c r="J121" i="10"/>
  <c r="N120" i="10"/>
  <c r="M120" i="10"/>
  <c r="Q120" i="10" s="1"/>
  <c r="L120" i="10"/>
  <c r="K120" i="10"/>
  <c r="J120" i="10"/>
  <c r="N119" i="10"/>
  <c r="M119" i="10"/>
  <c r="Q119" i="10" s="1"/>
  <c r="L119" i="10"/>
  <c r="K119" i="10"/>
  <c r="J119" i="10"/>
  <c r="N118" i="10"/>
  <c r="M118" i="10"/>
  <c r="L118" i="10"/>
  <c r="K118" i="10"/>
  <c r="J118" i="10"/>
  <c r="N117" i="10"/>
  <c r="M117" i="10"/>
  <c r="L117" i="10"/>
  <c r="K117" i="10"/>
  <c r="J117" i="10"/>
  <c r="N116" i="10"/>
  <c r="M116" i="10"/>
  <c r="L116" i="10"/>
  <c r="K116" i="10"/>
  <c r="J116" i="10"/>
  <c r="N115" i="10"/>
  <c r="M115" i="10"/>
  <c r="L115" i="10"/>
  <c r="K115" i="10"/>
  <c r="J115" i="10"/>
  <c r="N114" i="10"/>
  <c r="M114" i="10"/>
  <c r="Q114" i="10" s="1"/>
  <c r="L114" i="10"/>
  <c r="K114" i="10"/>
  <c r="J114" i="10"/>
  <c r="N113" i="10"/>
  <c r="M113" i="10"/>
  <c r="Q113" i="10" s="1"/>
  <c r="L113" i="10"/>
  <c r="K113" i="10"/>
  <c r="J113" i="10"/>
  <c r="N112" i="10"/>
  <c r="M112" i="10"/>
  <c r="L112" i="10"/>
  <c r="K112" i="10"/>
  <c r="J112" i="10"/>
  <c r="N111" i="10"/>
  <c r="M111" i="10"/>
  <c r="L111" i="10"/>
  <c r="K111" i="10"/>
  <c r="J111" i="10"/>
  <c r="N110" i="10"/>
  <c r="M110" i="10"/>
  <c r="L110" i="10"/>
  <c r="K110" i="10"/>
  <c r="J110" i="10"/>
  <c r="N109" i="10"/>
  <c r="M109" i="10"/>
  <c r="L109" i="10"/>
  <c r="K109" i="10"/>
  <c r="J109" i="10"/>
  <c r="N108" i="10"/>
  <c r="M108" i="10"/>
  <c r="L108" i="10"/>
  <c r="K108" i="10"/>
  <c r="J108" i="10"/>
  <c r="N107" i="10"/>
  <c r="M107" i="10"/>
  <c r="L107" i="10"/>
  <c r="K107" i="10"/>
  <c r="J107" i="10"/>
  <c r="N106" i="10"/>
  <c r="M106" i="10"/>
  <c r="L106" i="10"/>
  <c r="K106" i="10"/>
  <c r="J106" i="10"/>
  <c r="N105" i="10"/>
  <c r="M105" i="10"/>
  <c r="L105" i="10"/>
  <c r="K105" i="10"/>
  <c r="J105" i="10"/>
  <c r="N104" i="10"/>
  <c r="M104" i="10"/>
  <c r="L104" i="10"/>
  <c r="K104" i="10"/>
  <c r="J104" i="10"/>
  <c r="N103" i="10"/>
  <c r="M103" i="10"/>
  <c r="Q103" i="10" s="1"/>
  <c r="L103" i="10"/>
  <c r="P103" i="10" s="1"/>
  <c r="K103" i="10"/>
  <c r="J103" i="10"/>
  <c r="N102" i="10"/>
  <c r="M102" i="10"/>
  <c r="Q102" i="10" s="1"/>
  <c r="L102" i="10"/>
  <c r="P102" i="10" s="1"/>
  <c r="K102" i="10"/>
  <c r="J102" i="10"/>
  <c r="N101" i="10"/>
  <c r="M101" i="10"/>
  <c r="L101" i="10"/>
  <c r="K101" i="10"/>
  <c r="J101" i="10"/>
  <c r="N100" i="10"/>
  <c r="M100" i="10"/>
  <c r="L100" i="10"/>
  <c r="K100" i="10"/>
  <c r="J100" i="10"/>
  <c r="N99" i="10"/>
  <c r="M99" i="10"/>
  <c r="L99" i="10"/>
  <c r="K99" i="10"/>
  <c r="J99" i="10"/>
  <c r="N98" i="10"/>
  <c r="M98" i="10"/>
  <c r="L98" i="10"/>
  <c r="K98" i="10"/>
  <c r="J98" i="10"/>
  <c r="N97" i="10"/>
  <c r="M97" i="10"/>
  <c r="L97" i="10"/>
  <c r="K97" i="10"/>
  <c r="J97" i="10"/>
  <c r="N96" i="10"/>
  <c r="M96" i="10"/>
  <c r="L96" i="10"/>
  <c r="K96" i="10"/>
  <c r="J96" i="10"/>
  <c r="N95" i="10"/>
  <c r="M95" i="10"/>
  <c r="L95" i="10"/>
  <c r="K95" i="10"/>
  <c r="J95" i="10"/>
  <c r="N94" i="10"/>
  <c r="M94" i="10"/>
  <c r="L94" i="10"/>
  <c r="K94" i="10"/>
  <c r="J94" i="10"/>
  <c r="N93" i="10"/>
  <c r="M93" i="10"/>
  <c r="L93" i="10"/>
  <c r="K93" i="10"/>
  <c r="J93" i="10"/>
  <c r="N92" i="10"/>
  <c r="M92" i="10"/>
  <c r="L92" i="10"/>
  <c r="K92" i="10"/>
  <c r="J92" i="10"/>
  <c r="N91" i="10"/>
  <c r="M91" i="10"/>
  <c r="L91" i="10"/>
  <c r="K91" i="10"/>
  <c r="J91" i="10"/>
  <c r="N90" i="10"/>
  <c r="M90" i="10"/>
  <c r="L90" i="10"/>
  <c r="K90" i="10"/>
  <c r="J90" i="10"/>
  <c r="Y113" i="10" l="1" a="1"/>
  <c r="Y113" i="10" s="1"/>
  <c r="X113" i="10" a="1"/>
  <c r="X113" i="10" s="1"/>
  <c r="X119" i="10" a="1"/>
  <c r="X119" i="10" s="1"/>
  <c r="Y119" i="10" a="1"/>
  <c r="Y119" i="10" s="1"/>
  <c r="Y123" i="10" a="1"/>
  <c r="Y123" i="10" s="1"/>
  <c r="X123" i="10" a="1"/>
  <c r="X123" i="10" s="1"/>
  <c r="X125" i="10" a="1"/>
  <c r="X125" i="10" s="1"/>
  <c r="Y125" i="10" a="1"/>
  <c r="Y125" i="10" s="1"/>
  <c r="Y127" i="10" a="1"/>
  <c r="Y127" i="10" s="1"/>
  <c r="X127" i="10" a="1"/>
  <c r="X127" i="10" s="1"/>
  <c r="Y133" i="10" a="1"/>
  <c r="Y133" i="10" s="1"/>
  <c r="X133" i="10" a="1"/>
  <c r="X133" i="10" s="1"/>
  <c r="X135" i="10" a="1"/>
  <c r="X135" i="10" s="1"/>
  <c r="Y135" i="10" a="1"/>
  <c r="Y135" i="10" s="1"/>
  <c r="Y137" i="10" a="1"/>
  <c r="Y137" i="10" s="1"/>
  <c r="X137" i="10" a="1"/>
  <c r="X137" i="10" s="1"/>
  <c r="Y141" i="10" a="1"/>
  <c r="Y141" i="10" s="1"/>
  <c r="X141" i="10" a="1"/>
  <c r="X141" i="10" s="1"/>
  <c r="Y143" i="10" a="1"/>
  <c r="Y143" i="10" s="1"/>
  <c r="X143" i="10" a="1"/>
  <c r="X143" i="10" s="1"/>
  <c r="X145" i="10" a="1"/>
  <c r="X145" i="10" s="1"/>
  <c r="Y145" i="10" a="1"/>
  <c r="Y145" i="10" s="1"/>
  <c r="X147" i="10" a="1"/>
  <c r="X147" i="10" s="1"/>
  <c r="Y147" i="10" a="1"/>
  <c r="Y147" i="10" s="1"/>
  <c r="T149" i="10" a="1"/>
  <c r="T149" i="10" s="1"/>
  <c r="U149" i="10" a="1"/>
  <c r="U149" i="10" s="1"/>
  <c r="Y149" i="10" a="1"/>
  <c r="Y149" i="10" s="1"/>
  <c r="X149" i="10" a="1"/>
  <c r="X149" i="10" s="1"/>
  <c r="S150" i="10" a="1"/>
  <c r="S150" i="10" s="1"/>
  <c r="R150" i="10" a="1"/>
  <c r="R150" i="10" s="1"/>
  <c r="V150" i="10" a="1"/>
  <c r="V150" i="10" s="1"/>
  <c r="W150" i="10" a="1"/>
  <c r="W150" i="10" s="1"/>
  <c r="U151" i="10" a="1"/>
  <c r="U151" i="10" s="1"/>
  <c r="T151" i="10" a="1"/>
  <c r="T151" i="10" s="1"/>
  <c r="X151" i="10" a="1"/>
  <c r="X151" i="10" s="1"/>
  <c r="Y151" i="10" a="1"/>
  <c r="Y151" i="10" s="1"/>
  <c r="S152" i="10" a="1"/>
  <c r="S152" i="10" s="1"/>
  <c r="R152" i="10" a="1"/>
  <c r="R152" i="10" s="1"/>
  <c r="V152" i="10" a="1"/>
  <c r="V152" i="10" s="1"/>
  <c r="W152" i="10" a="1"/>
  <c r="W152" i="10" s="1"/>
  <c r="T153" i="10" a="1"/>
  <c r="T153" i="10" s="1"/>
  <c r="U153" i="10" a="1"/>
  <c r="U153" i="10" s="1"/>
  <c r="Y153" i="10" a="1"/>
  <c r="Y153" i="10" s="1"/>
  <c r="X153" i="10" a="1"/>
  <c r="X153" i="10" s="1"/>
  <c r="S154" i="10" a="1"/>
  <c r="S154" i="10" s="1"/>
  <c r="R154" i="10" a="1"/>
  <c r="R154" i="10" s="1"/>
  <c r="V154" i="10" a="1"/>
  <c r="V154" i="10" s="1"/>
  <c r="W154" i="10" a="1"/>
  <c r="W154" i="10" s="1"/>
  <c r="U155" i="10" a="1"/>
  <c r="U155" i="10" s="1"/>
  <c r="T155" i="10" a="1"/>
  <c r="T155" i="10" s="1"/>
  <c r="X155" i="10" a="1"/>
  <c r="X155" i="10" s="1"/>
  <c r="Y155" i="10" a="1"/>
  <c r="Y155" i="10" s="1"/>
  <c r="S156" i="10" a="1"/>
  <c r="S156" i="10" s="1"/>
  <c r="R156" i="10" a="1"/>
  <c r="R156" i="10" s="1"/>
  <c r="V156" i="10" a="1"/>
  <c r="V156" i="10" s="1"/>
  <c r="W156" i="10" a="1"/>
  <c r="W156" i="10" s="1"/>
  <c r="T157" i="10" a="1"/>
  <c r="T157" i="10" s="1"/>
  <c r="U157" i="10" a="1"/>
  <c r="U157" i="10" s="1"/>
  <c r="Y157" i="10" a="1"/>
  <c r="Y157" i="10" s="1"/>
  <c r="X157" i="10" a="1"/>
  <c r="X157" i="10" s="1"/>
  <c r="S158" i="10" a="1"/>
  <c r="S158" i="10" s="1"/>
  <c r="R158" i="10" a="1"/>
  <c r="R158" i="10" s="1"/>
  <c r="V158" i="10" a="1"/>
  <c r="V158" i="10" s="1"/>
  <c r="W158" i="10" a="1"/>
  <c r="W158" i="10" s="1"/>
  <c r="U159" i="10" a="1"/>
  <c r="U159" i="10" s="1"/>
  <c r="T159" i="10" a="1"/>
  <c r="T159" i="10" s="1"/>
  <c r="X159" i="10" a="1"/>
  <c r="X159" i="10" s="1"/>
  <c r="Y159" i="10" a="1"/>
  <c r="Y159" i="10" s="1"/>
  <c r="S160" i="10" a="1"/>
  <c r="S160" i="10" s="1"/>
  <c r="R160" i="10" a="1"/>
  <c r="R160" i="10" s="1"/>
  <c r="V160" i="10" a="1"/>
  <c r="V160" i="10" s="1"/>
  <c r="W160" i="10" a="1"/>
  <c r="W160" i="10" s="1"/>
  <c r="T161" i="10" a="1"/>
  <c r="T161" i="10" s="1"/>
  <c r="U161" i="10" a="1"/>
  <c r="U161" i="10" s="1"/>
  <c r="Y161" i="10" a="1"/>
  <c r="Y161" i="10" s="1"/>
  <c r="X161" i="10" a="1"/>
  <c r="X161" i="10" s="1"/>
  <c r="S162" i="10" a="1"/>
  <c r="S162" i="10" s="1"/>
  <c r="R162" i="10" a="1"/>
  <c r="R162" i="10" s="1"/>
  <c r="V162" i="10" a="1"/>
  <c r="V162" i="10" s="1"/>
  <c r="W162" i="10" a="1"/>
  <c r="W162" i="10" s="1"/>
  <c r="U163" i="10" a="1"/>
  <c r="U163" i="10" s="1"/>
  <c r="T163" i="10" a="1"/>
  <c r="T163" i="10" s="1"/>
  <c r="X163" i="10" a="1"/>
  <c r="X163" i="10" s="1"/>
  <c r="Y163" i="10" a="1"/>
  <c r="Y163" i="10" s="1"/>
  <c r="S164" i="10" a="1"/>
  <c r="S164" i="10" s="1"/>
  <c r="R164" i="10" a="1"/>
  <c r="R164" i="10" s="1"/>
  <c r="V164" i="10" a="1"/>
  <c r="V164" i="10" s="1"/>
  <c r="W164" i="10" a="1"/>
  <c r="W164" i="10" s="1"/>
  <c r="T165" i="10" a="1"/>
  <c r="T165" i="10" s="1"/>
  <c r="U165" i="10" a="1"/>
  <c r="U165" i="10" s="1"/>
  <c r="Y165" i="10" a="1"/>
  <c r="Y165" i="10" s="1"/>
  <c r="X165" i="10" a="1"/>
  <c r="X165" i="10" s="1"/>
  <c r="S166" i="10" a="1"/>
  <c r="S166" i="10" s="1"/>
  <c r="R166" i="10" a="1"/>
  <c r="R166" i="10" s="1"/>
  <c r="V166" i="10" a="1"/>
  <c r="V166" i="10" s="1"/>
  <c r="W166" i="10" a="1"/>
  <c r="W166" i="10" s="1"/>
  <c r="U167" i="10" a="1"/>
  <c r="U167" i="10" s="1"/>
  <c r="T167" i="10" a="1"/>
  <c r="T167" i="10" s="1"/>
  <c r="X167" i="10" a="1"/>
  <c r="X167" i="10" s="1"/>
  <c r="Y167" i="10" a="1"/>
  <c r="Y167" i="10" s="1"/>
  <c r="R168" i="10" a="1"/>
  <c r="R168" i="10" s="1"/>
  <c r="S168" i="10" a="1"/>
  <c r="S168" i="10" s="1"/>
  <c r="W168" i="10" a="1"/>
  <c r="W168" i="10" s="1"/>
  <c r="V168" i="10" a="1"/>
  <c r="V168" i="10" s="1"/>
  <c r="U169" i="10" a="1"/>
  <c r="U169" i="10" s="1"/>
  <c r="T169" i="10" a="1"/>
  <c r="T169" i="10" s="1"/>
  <c r="Y169" i="10" a="1"/>
  <c r="Y169" i="10" s="1"/>
  <c r="X169" i="10" a="1"/>
  <c r="X169" i="10" s="1"/>
  <c r="D735" i="16" a="1"/>
  <c r="D735" i="16" s="1"/>
  <c r="H735" i="16" s="1"/>
  <c r="L735" i="16" s="1"/>
  <c r="D730" i="16" a="1"/>
  <c r="D730" i="16" s="1"/>
  <c r="H730" i="16" s="1" a="1"/>
  <c r="H730" i="16" s="1"/>
  <c r="K730" i="16" s="1" a="1"/>
  <c r="K730" i="16" s="1"/>
  <c r="L730" i="16" s="1"/>
  <c r="H21" i="18" s="1"/>
  <c r="D725" i="16" a="1"/>
  <c r="D725" i="16" s="1"/>
  <c r="H725" i="16" s="1" a="1"/>
  <c r="H725" i="16" s="1"/>
  <c r="K725" i="16" s="1" a="1"/>
  <c r="K725" i="16" s="1"/>
  <c r="L725" i="16" s="1"/>
  <c r="H14" i="18" s="1"/>
  <c r="D720" i="16" a="1"/>
  <c r="D720" i="16" s="1"/>
  <c r="H720" i="16" s="1"/>
  <c r="K720" i="16" s="1"/>
  <c r="L720" i="16" s="1"/>
  <c r="H6" i="18" s="1"/>
  <c r="X114" i="10" a="1"/>
  <c r="X114" i="10" s="1"/>
  <c r="Y114" i="10" a="1"/>
  <c r="Y114" i="10" s="1"/>
  <c r="Y120" i="10" a="1"/>
  <c r="Y120" i="10" s="1"/>
  <c r="X120" i="10" a="1"/>
  <c r="X120" i="10" s="1"/>
  <c r="Y124" i="10" a="1"/>
  <c r="Y124" i="10" s="1"/>
  <c r="X124" i="10" a="1"/>
  <c r="X124" i="10" s="1"/>
  <c r="Y126" i="10" a="1"/>
  <c r="Y126" i="10" s="1"/>
  <c r="X126" i="10" a="1"/>
  <c r="X126" i="10" s="1"/>
  <c r="Y132" i="10" a="1"/>
  <c r="Y132" i="10" s="1"/>
  <c r="X132" i="10" a="1"/>
  <c r="X132" i="10" s="1"/>
  <c r="X134" i="10" a="1"/>
  <c r="X134" i="10" s="1"/>
  <c r="Y134" i="10" a="1"/>
  <c r="Y134" i="10" s="1"/>
  <c r="Y140" i="10" a="1"/>
  <c r="Y140" i="10" s="1"/>
  <c r="X140" i="10" a="1"/>
  <c r="X140" i="10" s="1"/>
  <c r="X142" i="10" a="1"/>
  <c r="X142" i="10" s="1"/>
  <c r="Y142" i="10" a="1"/>
  <c r="Y142" i="10" s="1"/>
  <c r="Y144" i="10" a="1"/>
  <c r="Y144" i="10" s="1"/>
  <c r="X144" i="10" a="1"/>
  <c r="X144" i="10" s="1"/>
  <c r="Y146" i="10" a="1"/>
  <c r="Y146" i="10" s="1"/>
  <c r="X146" i="10" a="1"/>
  <c r="X146" i="10" s="1"/>
  <c r="Y148" i="10" a="1"/>
  <c r="Y148" i="10" s="1"/>
  <c r="X148" i="10" a="1"/>
  <c r="X148" i="10" s="1"/>
  <c r="S149" i="10" a="1"/>
  <c r="S149" i="10" s="1"/>
  <c r="R149" i="10" a="1"/>
  <c r="R149" i="10" s="1"/>
  <c r="W149" i="10" a="1"/>
  <c r="W149" i="10" s="1"/>
  <c r="V149" i="10" a="1"/>
  <c r="V149" i="10" s="1"/>
  <c r="T150" i="10" a="1"/>
  <c r="T150" i="10" s="1"/>
  <c r="U150" i="10" a="1"/>
  <c r="U150" i="10" s="1"/>
  <c r="Y150" i="10" a="1"/>
  <c r="Y150" i="10" s="1"/>
  <c r="X150" i="10" a="1"/>
  <c r="X150" i="10" s="1"/>
  <c r="S151" i="10" a="1"/>
  <c r="S151" i="10" s="1"/>
  <c r="R151" i="10" a="1"/>
  <c r="R151" i="10" s="1"/>
  <c r="V151" i="10" a="1"/>
  <c r="V151" i="10" s="1"/>
  <c r="W151" i="10" a="1"/>
  <c r="W151" i="10" s="1"/>
  <c r="U152" i="10" a="1"/>
  <c r="U152" i="10" s="1"/>
  <c r="T152" i="10" a="1"/>
  <c r="T152" i="10" s="1"/>
  <c r="Y152" i="10" a="1"/>
  <c r="Y152" i="10" s="1"/>
  <c r="X152" i="10" a="1"/>
  <c r="X152" i="10" s="1"/>
  <c r="S153" i="10" a="1"/>
  <c r="S153" i="10" s="1"/>
  <c r="R153" i="10" a="1"/>
  <c r="R153" i="10" s="1"/>
  <c r="W153" i="10" a="1"/>
  <c r="W153" i="10" s="1"/>
  <c r="V153" i="10" a="1"/>
  <c r="V153" i="10" s="1"/>
  <c r="T154" i="10" a="1"/>
  <c r="T154" i="10" s="1"/>
  <c r="U154" i="10" a="1"/>
  <c r="U154" i="10" s="1"/>
  <c r="Y154" i="10" a="1"/>
  <c r="Y154" i="10" s="1"/>
  <c r="X154" i="10" a="1"/>
  <c r="X154" i="10" s="1"/>
  <c r="S155" i="10" a="1"/>
  <c r="S155" i="10" s="1"/>
  <c r="R155" i="10" a="1"/>
  <c r="R155" i="10" s="1"/>
  <c r="V155" i="10" a="1"/>
  <c r="V155" i="10" s="1"/>
  <c r="W155" i="10" a="1"/>
  <c r="W155" i="10" s="1"/>
  <c r="U156" i="10" a="1"/>
  <c r="U156" i="10" s="1"/>
  <c r="T156" i="10" a="1"/>
  <c r="T156" i="10" s="1"/>
  <c r="Y156" i="10" a="1"/>
  <c r="Y156" i="10" s="1"/>
  <c r="X156" i="10" a="1"/>
  <c r="X156" i="10" s="1"/>
  <c r="S157" i="10" a="1"/>
  <c r="S157" i="10" s="1"/>
  <c r="R157" i="10" a="1"/>
  <c r="R157" i="10" s="1"/>
  <c r="W157" i="10" a="1"/>
  <c r="W157" i="10" s="1"/>
  <c r="V157" i="10" a="1"/>
  <c r="V157" i="10" s="1"/>
  <c r="T158" i="10" a="1"/>
  <c r="T158" i="10" s="1"/>
  <c r="U158" i="10" a="1"/>
  <c r="U158" i="10" s="1"/>
  <c r="Y158" i="10" a="1"/>
  <c r="Y158" i="10" s="1"/>
  <c r="X158" i="10" a="1"/>
  <c r="X158" i="10" s="1"/>
  <c r="S159" i="10" a="1"/>
  <c r="S159" i="10" s="1"/>
  <c r="R159" i="10" a="1"/>
  <c r="R159" i="10" s="1"/>
  <c r="V159" i="10" a="1"/>
  <c r="V159" i="10" s="1"/>
  <c r="W159" i="10" a="1"/>
  <c r="W159" i="10" s="1"/>
  <c r="U160" i="10" a="1"/>
  <c r="U160" i="10" s="1"/>
  <c r="T160" i="10" a="1"/>
  <c r="T160" i="10" s="1"/>
  <c r="Y160" i="10" a="1"/>
  <c r="Y160" i="10" s="1"/>
  <c r="X160" i="10" a="1"/>
  <c r="X160" i="10" s="1"/>
  <c r="S161" i="10" a="1"/>
  <c r="S161" i="10" s="1"/>
  <c r="R161" i="10" a="1"/>
  <c r="R161" i="10" s="1"/>
  <c r="W161" i="10" a="1"/>
  <c r="W161" i="10" s="1"/>
  <c r="V161" i="10" a="1"/>
  <c r="V161" i="10" s="1"/>
  <c r="T162" i="10" a="1"/>
  <c r="T162" i="10" s="1"/>
  <c r="U162" i="10" a="1"/>
  <c r="U162" i="10" s="1"/>
  <c r="Y162" i="10" a="1"/>
  <c r="Y162" i="10" s="1"/>
  <c r="X162" i="10" a="1"/>
  <c r="X162" i="10" s="1"/>
  <c r="S163" i="10" a="1"/>
  <c r="S163" i="10" s="1"/>
  <c r="R163" i="10" a="1"/>
  <c r="R163" i="10" s="1"/>
  <c r="V163" i="10" a="1"/>
  <c r="V163" i="10" s="1"/>
  <c r="W163" i="10" a="1"/>
  <c r="W163" i="10" s="1"/>
  <c r="U164" i="10" a="1"/>
  <c r="U164" i="10" s="1"/>
  <c r="T164" i="10" a="1"/>
  <c r="T164" i="10" s="1"/>
  <c r="Y164" i="10" a="1"/>
  <c r="Y164" i="10" s="1"/>
  <c r="X164" i="10" a="1"/>
  <c r="X164" i="10" s="1"/>
  <c r="S165" i="10" a="1"/>
  <c r="S165" i="10" s="1"/>
  <c r="R165" i="10" a="1"/>
  <c r="R165" i="10" s="1"/>
  <c r="W165" i="10" a="1"/>
  <c r="W165" i="10" s="1"/>
  <c r="V165" i="10" a="1"/>
  <c r="V165" i="10" s="1"/>
  <c r="T166" i="10" a="1"/>
  <c r="T166" i="10" s="1"/>
  <c r="U166" i="10" a="1"/>
  <c r="U166" i="10" s="1"/>
  <c r="Y166" i="10" a="1"/>
  <c r="Y166" i="10" s="1"/>
  <c r="X166" i="10" a="1"/>
  <c r="X166" i="10" s="1"/>
  <c r="S167" i="10" a="1"/>
  <c r="S167" i="10" s="1"/>
  <c r="R167" i="10" a="1"/>
  <c r="R167" i="10" s="1"/>
  <c r="V167" i="10" a="1"/>
  <c r="V167" i="10" s="1"/>
  <c r="W167" i="10" a="1"/>
  <c r="W167" i="10" s="1"/>
  <c r="T168" i="10" a="1"/>
  <c r="T168" i="10" s="1"/>
  <c r="U168" i="10" a="1"/>
  <c r="U168" i="10" s="1"/>
  <c r="Y168" i="10" a="1"/>
  <c r="Y168" i="10" s="1"/>
  <c r="X168" i="10" a="1"/>
  <c r="X168" i="10" s="1"/>
  <c r="S169" i="10" a="1"/>
  <c r="S169" i="10" s="1"/>
  <c r="R169" i="10" a="1"/>
  <c r="R169" i="10" s="1"/>
  <c r="V169" i="10" a="1"/>
  <c r="V169" i="10" s="1"/>
  <c r="W169" i="10" a="1"/>
  <c r="W169" i="10" s="1"/>
  <c r="AD169" i="10"/>
  <c r="AD168" i="10"/>
  <c r="AD167" i="10"/>
  <c r="AD166" i="10"/>
  <c r="AD165" i="10"/>
  <c r="AD164" i="10"/>
  <c r="AD163" i="10"/>
  <c r="AD162" i="10"/>
  <c r="AD161" i="10"/>
  <c r="AD160" i="10"/>
  <c r="AD159" i="10"/>
  <c r="AD158" i="10"/>
  <c r="AD157" i="10"/>
  <c r="AD156" i="10"/>
  <c r="AD155" i="10"/>
  <c r="AD154" i="10"/>
  <c r="AD153" i="10"/>
  <c r="AD152" i="10"/>
  <c r="AD151" i="10"/>
  <c r="AD150" i="10"/>
  <c r="AD149" i="10"/>
  <c r="AD147" i="10"/>
  <c r="AD145" i="10"/>
  <c r="AD143" i="10"/>
  <c r="AD141" i="10"/>
  <c r="AD139" i="10"/>
  <c r="AD137" i="10"/>
  <c r="AD135" i="10"/>
  <c r="AD133" i="10"/>
  <c r="AD131" i="10"/>
  <c r="AD129" i="10"/>
  <c r="AD127" i="10"/>
  <c r="AD125" i="10"/>
  <c r="AD123" i="10"/>
  <c r="AD121" i="10"/>
  <c r="AD119" i="10"/>
  <c r="AD117" i="10"/>
  <c r="AD115" i="10"/>
  <c r="AD113" i="10"/>
  <c r="AD111" i="10"/>
  <c r="AD109" i="10"/>
  <c r="AD107" i="10"/>
  <c r="AD105" i="10"/>
  <c r="AD103" i="10"/>
  <c r="AD101" i="10"/>
  <c r="AD99" i="10"/>
  <c r="AD97" i="10"/>
  <c r="AD95" i="10"/>
  <c r="AD93" i="10"/>
  <c r="AD91" i="10"/>
  <c r="AD90" i="10"/>
  <c r="B5" i="11"/>
  <c r="B3" i="11"/>
  <c r="CF169" i="10"/>
  <c r="CE169" i="10"/>
  <c r="CD169" i="10"/>
  <c r="CC169" i="10"/>
  <c r="CB169" i="10"/>
  <c r="CA169" i="10"/>
  <c r="BZ169" i="10"/>
  <c r="BY169" i="10"/>
  <c r="BX169" i="10"/>
  <c r="BW169" i="10"/>
  <c r="BV169" i="10"/>
  <c r="BU169" i="10"/>
  <c r="BT169" i="10"/>
  <c r="BS169" i="10"/>
  <c r="BR169" i="10"/>
  <c r="BQ169" i="10"/>
  <c r="BP169" i="10"/>
  <c r="BO169" i="10"/>
  <c r="BN169" i="10"/>
  <c r="BM169" i="10"/>
  <c r="BL169" i="10"/>
  <c r="BK169" i="10"/>
  <c r="BJ169" i="10"/>
  <c r="BI169" i="10"/>
  <c r="BH169" i="10"/>
  <c r="BG169" i="10"/>
  <c r="BF169" i="10"/>
  <c r="CF168" i="10"/>
  <c r="CE168" i="10"/>
  <c r="CD168" i="10"/>
  <c r="CC168" i="10"/>
  <c r="CB168" i="10"/>
  <c r="CA168" i="10"/>
  <c r="BZ168" i="10"/>
  <c r="BY168" i="10"/>
  <c r="BX168" i="10"/>
  <c r="BW168" i="10"/>
  <c r="BV168" i="10"/>
  <c r="BU168" i="10"/>
  <c r="BT168" i="10"/>
  <c r="BS168" i="10"/>
  <c r="BR168" i="10"/>
  <c r="BQ168" i="10"/>
  <c r="BP168" i="10"/>
  <c r="BO168" i="10"/>
  <c r="BN168" i="10"/>
  <c r="BM168" i="10"/>
  <c r="BL168" i="10"/>
  <c r="BK168" i="10"/>
  <c r="BJ168" i="10"/>
  <c r="BI168" i="10"/>
  <c r="BH168" i="10"/>
  <c r="BG168" i="10"/>
  <c r="BF168" i="10"/>
  <c r="CF167" i="10"/>
  <c r="CE167" i="10"/>
  <c r="CD167" i="10"/>
  <c r="CC167" i="10"/>
  <c r="CB167" i="10"/>
  <c r="CA167" i="10"/>
  <c r="BZ167" i="10"/>
  <c r="BY167" i="10"/>
  <c r="BX167" i="10"/>
  <c r="BW167" i="10"/>
  <c r="BV167" i="10"/>
  <c r="BU167" i="10"/>
  <c r="BT167" i="10"/>
  <c r="BS167" i="10"/>
  <c r="BR167" i="10"/>
  <c r="BQ167" i="10"/>
  <c r="BP167" i="10"/>
  <c r="BO167" i="10"/>
  <c r="BN167" i="10"/>
  <c r="BM167" i="10"/>
  <c r="BL167" i="10"/>
  <c r="BK167" i="10"/>
  <c r="BJ167" i="10"/>
  <c r="BI167" i="10"/>
  <c r="BH167" i="10"/>
  <c r="BG167" i="10"/>
  <c r="BF167" i="10"/>
  <c r="CF166" i="10"/>
  <c r="CE166" i="10"/>
  <c r="CD166" i="10"/>
  <c r="CC166" i="10"/>
  <c r="CB166" i="10"/>
  <c r="CA166" i="10"/>
  <c r="BZ166" i="10"/>
  <c r="BY166" i="10"/>
  <c r="BX166" i="10"/>
  <c r="BW166" i="10"/>
  <c r="BV166" i="10"/>
  <c r="BU166" i="10"/>
  <c r="BT166" i="10"/>
  <c r="BS166" i="10"/>
  <c r="BR166" i="10"/>
  <c r="BQ166" i="10"/>
  <c r="BP166" i="10"/>
  <c r="BO166" i="10"/>
  <c r="BN166" i="10"/>
  <c r="BM166" i="10"/>
  <c r="BL166" i="10"/>
  <c r="BK166" i="10"/>
  <c r="BJ166" i="10"/>
  <c r="BI166" i="10"/>
  <c r="BH166" i="10"/>
  <c r="BG166" i="10"/>
  <c r="BF166" i="10"/>
  <c r="CF165" i="10"/>
  <c r="CE165" i="10"/>
  <c r="CD165" i="10"/>
  <c r="CC165" i="10"/>
  <c r="CB165" i="10"/>
  <c r="CA165" i="10"/>
  <c r="BZ165" i="10"/>
  <c r="BY165" i="10"/>
  <c r="BX165" i="10"/>
  <c r="BW165" i="10"/>
  <c r="BV165" i="10"/>
  <c r="BU165" i="10"/>
  <c r="BT165" i="10"/>
  <c r="BS165" i="10"/>
  <c r="BR165" i="10"/>
  <c r="BQ165" i="10"/>
  <c r="BP165" i="10"/>
  <c r="BO165" i="10"/>
  <c r="BN165" i="10"/>
  <c r="BM165" i="10"/>
  <c r="BL165" i="10"/>
  <c r="BK165" i="10"/>
  <c r="BJ165" i="10"/>
  <c r="BI165" i="10"/>
  <c r="BH165" i="10"/>
  <c r="BG165" i="10"/>
  <c r="BF165" i="10"/>
  <c r="CF164" i="10"/>
  <c r="CE164" i="10"/>
  <c r="CD164" i="10"/>
  <c r="CC164" i="10"/>
  <c r="CB164" i="10"/>
  <c r="CA164" i="10"/>
  <c r="BZ164" i="10"/>
  <c r="BY164" i="10"/>
  <c r="BX164" i="10"/>
  <c r="BW164" i="10"/>
  <c r="BV164" i="10"/>
  <c r="BU164" i="10"/>
  <c r="BT164" i="10"/>
  <c r="BS164" i="10"/>
  <c r="BR164" i="10"/>
  <c r="BQ164" i="10"/>
  <c r="BP164" i="10"/>
  <c r="BO164" i="10"/>
  <c r="BN164" i="10"/>
  <c r="BM164" i="10"/>
  <c r="BL164" i="10"/>
  <c r="BK164" i="10"/>
  <c r="BJ164" i="10"/>
  <c r="BI164" i="10"/>
  <c r="BH164" i="10"/>
  <c r="BG164" i="10"/>
  <c r="BF164" i="10"/>
  <c r="CF163" i="10"/>
  <c r="CE163" i="10"/>
  <c r="CD163" i="10"/>
  <c r="CC163" i="10"/>
  <c r="CB163" i="10"/>
  <c r="CA163" i="10"/>
  <c r="BZ163" i="10"/>
  <c r="BY163" i="10"/>
  <c r="BX163" i="10"/>
  <c r="BW163" i="10"/>
  <c r="BV163" i="10"/>
  <c r="BU163" i="10"/>
  <c r="BT163" i="10"/>
  <c r="BS163" i="10"/>
  <c r="BR163" i="10"/>
  <c r="BQ163" i="10"/>
  <c r="BP163" i="10"/>
  <c r="BO163" i="10"/>
  <c r="BN163" i="10"/>
  <c r="BM163" i="10"/>
  <c r="BL163" i="10"/>
  <c r="BK163" i="10"/>
  <c r="BJ163" i="10"/>
  <c r="BI163" i="10"/>
  <c r="BH163" i="10"/>
  <c r="BG163" i="10"/>
  <c r="BF163" i="10"/>
  <c r="CF162" i="10"/>
  <c r="CE162" i="10"/>
  <c r="CD162" i="10"/>
  <c r="CC162" i="10"/>
  <c r="CB162" i="10"/>
  <c r="CA162" i="10"/>
  <c r="BZ162" i="10"/>
  <c r="BY162" i="10"/>
  <c r="BX162" i="10"/>
  <c r="BW162" i="10"/>
  <c r="BV162" i="10"/>
  <c r="BU162" i="10"/>
  <c r="BT162" i="10"/>
  <c r="BS162" i="10"/>
  <c r="BR162" i="10"/>
  <c r="BQ162" i="10"/>
  <c r="BP162" i="10"/>
  <c r="BO162" i="10"/>
  <c r="BN162" i="10"/>
  <c r="BM162" i="10"/>
  <c r="BL162" i="10"/>
  <c r="BK162" i="10"/>
  <c r="BJ162" i="10"/>
  <c r="BI162" i="10"/>
  <c r="BH162" i="10"/>
  <c r="BG162" i="10"/>
  <c r="BF162" i="10"/>
  <c r="CF161" i="10"/>
  <c r="CE161" i="10"/>
  <c r="CD161" i="10"/>
  <c r="CC161" i="10"/>
  <c r="CB161" i="10"/>
  <c r="CA161" i="10"/>
  <c r="BZ161" i="10"/>
  <c r="BY161" i="10"/>
  <c r="BX161" i="10"/>
  <c r="BW161" i="10"/>
  <c r="BV161" i="10"/>
  <c r="BU161" i="10"/>
  <c r="BT161" i="10"/>
  <c r="BS161" i="10"/>
  <c r="BR161" i="10"/>
  <c r="BQ161" i="10"/>
  <c r="BP161" i="10"/>
  <c r="BO161" i="10"/>
  <c r="BN161" i="10"/>
  <c r="BM161" i="10"/>
  <c r="BL161" i="10"/>
  <c r="BK161" i="10"/>
  <c r="BJ161" i="10"/>
  <c r="BI161" i="10"/>
  <c r="BH161" i="10"/>
  <c r="BG161" i="10"/>
  <c r="BF161" i="10"/>
  <c r="CF160" i="10"/>
  <c r="CE160" i="10"/>
  <c r="CD160" i="10"/>
  <c r="CC160" i="10"/>
  <c r="CB160" i="10"/>
  <c r="CA160" i="10"/>
  <c r="BZ160" i="10"/>
  <c r="BY160" i="10"/>
  <c r="BX160" i="10"/>
  <c r="BW160" i="10"/>
  <c r="BV160" i="10"/>
  <c r="BU160" i="10"/>
  <c r="BT160" i="10"/>
  <c r="BS160" i="10"/>
  <c r="BR160" i="10"/>
  <c r="BQ160" i="10"/>
  <c r="BP160" i="10"/>
  <c r="BO160" i="10"/>
  <c r="BN160" i="10"/>
  <c r="BM160" i="10"/>
  <c r="BL160" i="10"/>
  <c r="BK160" i="10"/>
  <c r="BJ160" i="10"/>
  <c r="BI160" i="10"/>
  <c r="BH160" i="10"/>
  <c r="BG160" i="10"/>
  <c r="BF160" i="10"/>
  <c r="CF159" i="10"/>
  <c r="CE159" i="10"/>
  <c r="CD159" i="10"/>
  <c r="CC159" i="10"/>
  <c r="CB159" i="10"/>
  <c r="CA159" i="10"/>
  <c r="BZ159" i="10"/>
  <c r="BY159" i="10"/>
  <c r="BX159" i="10"/>
  <c r="BW159" i="10"/>
  <c r="BV159" i="10"/>
  <c r="BU159" i="10"/>
  <c r="BT159" i="10"/>
  <c r="BS159" i="10"/>
  <c r="BR159" i="10"/>
  <c r="BQ159" i="10"/>
  <c r="BP159" i="10"/>
  <c r="BO159" i="10"/>
  <c r="BN159" i="10"/>
  <c r="BM159" i="10"/>
  <c r="BL159" i="10"/>
  <c r="BK159" i="10"/>
  <c r="BJ159" i="10"/>
  <c r="BI159" i="10"/>
  <c r="BH159" i="10"/>
  <c r="BG159" i="10"/>
  <c r="BF159" i="10"/>
  <c r="CF158" i="10"/>
  <c r="CE158" i="10"/>
  <c r="CD158" i="10"/>
  <c r="CC158" i="10"/>
  <c r="CB158" i="10"/>
  <c r="CA158" i="10"/>
  <c r="BZ158" i="10"/>
  <c r="BY158" i="10"/>
  <c r="BX158" i="10"/>
  <c r="BW158" i="10"/>
  <c r="BV158" i="10"/>
  <c r="BU158" i="10"/>
  <c r="BT158" i="10"/>
  <c r="BS158" i="10"/>
  <c r="BR158" i="10"/>
  <c r="BQ158" i="10"/>
  <c r="BP158" i="10"/>
  <c r="BO158" i="10"/>
  <c r="BN158" i="10"/>
  <c r="BM158" i="10"/>
  <c r="BL158" i="10"/>
  <c r="BK158" i="10"/>
  <c r="BJ158" i="10"/>
  <c r="BI158" i="10"/>
  <c r="BH158" i="10"/>
  <c r="BG158" i="10"/>
  <c r="BF158" i="10"/>
  <c r="CF157" i="10"/>
  <c r="CE157" i="10"/>
  <c r="CD157" i="10"/>
  <c r="CC157" i="10"/>
  <c r="CB157" i="10"/>
  <c r="CA157" i="10"/>
  <c r="BZ157" i="10"/>
  <c r="BY157" i="10"/>
  <c r="BX157" i="10"/>
  <c r="BW157" i="10"/>
  <c r="BV157" i="10"/>
  <c r="BU157" i="10"/>
  <c r="BT157" i="10"/>
  <c r="BS157" i="10"/>
  <c r="BR157" i="10"/>
  <c r="BQ157" i="10"/>
  <c r="BP157" i="10"/>
  <c r="BO157" i="10"/>
  <c r="BN157" i="10"/>
  <c r="BM157" i="10"/>
  <c r="BL157" i="10"/>
  <c r="BK157" i="10"/>
  <c r="BJ157" i="10"/>
  <c r="BI157" i="10"/>
  <c r="BH157" i="10"/>
  <c r="BG157" i="10"/>
  <c r="BF157" i="10"/>
  <c r="CF156" i="10"/>
  <c r="CE156" i="10"/>
  <c r="CD156" i="10"/>
  <c r="CC156" i="10"/>
  <c r="CB156" i="10"/>
  <c r="CA156" i="10"/>
  <c r="BZ156" i="10"/>
  <c r="BY156" i="10"/>
  <c r="BX156" i="10"/>
  <c r="BW156" i="10"/>
  <c r="BV156" i="10"/>
  <c r="BU156" i="10"/>
  <c r="BT156" i="10"/>
  <c r="BS156" i="10"/>
  <c r="BR156" i="10"/>
  <c r="BQ156" i="10"/>
  <c r="BP156" i="10"/>
  <c r="BO156" i="10"/>
  <c r="BN156" i="10"/>
  <c r="BM156" i="10"/>
  <c r="BL156" i="10"/>
  <c r="BK156" i="10"/>
  <c r="BJ156" i="10"/>
  <c r="BI156" i="10"/>
  <c r="BH156" i="10"/>
  <c r="BG156" i="10"/>
  <c r="BF156" i="10"/>
  <c r="CF155" i="10"/>
  <c r="CE155" i="10"/>
  <c r="CD155" i="10"/>
  <c r="CC155" i="10"/>
  <c r="CB155" i="10"/>
  <c r="CA155" i="10"/>
  <c r="BZ155" i="10"/>
  <c r="BY155" i="10"/>
  <c r="BX155" i="10"/>
  <c r="BW155" i="10"/>
  <c r="BV155" i="10"/>
  <c r="BU155" i="10"/>
  <c r="BT155" i="10"/>
  <c r="BS155" i="10"/>
  <c r="BR155" i="10"/>
  <c r="BQ155" i="10"/>
  <c r="BP155" i="10"/>
  <c r="BO155" i="10"/>
  <c r="BN155" i="10"/>
  <c r="BM155" i="10"/>
  <c r="BL155" i="10"/>
  <c r="BK155" i="10"/>
  <c r="BJ155" i="10"/>
  <c r="BI155" i="10"/>
  <c r="BH155" i="10"/>
  <c r="BG155" i="10"/>
  <c r="BF155" i="10"/>
  <c r="CF154" i="10"/>
  <c r="CE154" i="10"/>
  <c r="CD154" i="10"/>
  <c r="CC154" i="10"/>
  <c r="CB154" i="10"/>
  <c r="CA154" i="10"/>
  <c r="BZ154" i="10"/>
  <c r="BY154" i="10"/>
  <c r="BX154" i="10"/>
  <c r="BW154" i="10"/>
  <c r="BV154" i="10"/>
  <c r="BU154" i="10"/>
  <c r="BT154" i="10"/>
  <c r="BS154" i="10"/>
  <c r="BR154" i="10"/>
  <c r="BQ154" i="10"/>
  <c r="BP154" i="10"/>
  <c r="BO154" i="10"/>
  <c r="BN154" i="10"/>
  <c r="BM154" i="10"/>
  <c r="BL154" i="10"/>
  <c r="BK154" i="10"/>
  <c r="BJ154" i="10"/>
  <c r="BI154" i="10"/>
  <c r="BH154" i="10"/>
  <c r="BG154" i="10"/>
  <c r="BF154" i="10"/>
  <c r="CF153" i="10"/>
  <c r="CE153" i="10"/>
  <c r="CD153" i="10"/>
  <c r="CC153" i="10"/>
  <c r="CB153" i="10"/>
  <c r="CA153" i="10"/>
  <c r="BZ153" i="10"/>
  <c r="BY153" i="10"/>
  <c r="BX153" i="10"/>
  <c r="BW153" i="10"/>
  <c r="BV153" i="10"/>
  <c r="BU153" i="10"/>
  <c r="BT153" i="10"/>
  <c r="BS153" i="10"/>
  <c r="BR153" i="10"/>
  <c r="BQ153" i="10"/>
  <c r="BP153" i="10"/>
  <c r="BO153" i="10"/>
  <c r="BN153" i="10"/>
  <c r="BM153" i="10"/>
  <c r="BL153" i="10"/>
  <c r="BK153" i="10"/>
  <c r="BJ153" i="10"/>
  <c r="BI153" i="10"/>
  <c r="BH153" i="10"/>
  <c r="BG153" i="10"/>
  <c r="BF153" i="10"/>
  <c r="CF152" i="10"/>
  <c r="CE152" i="10"/>
  <c r="CD152" i="10"/>
  <c r="CC152" i="10"/>
  <c r="CB152" i="10"/>
  <c r="CA152" i="10"/>
  <c r="BZ152" i="10"/>
  <c r="BY152" i="10"/>
  <c r="BX152" i="10"/>
  <c r="BW152" i="10"/>
  <c r="BV152" i="10"/>
  <c r="BU152" i="10"/>
  <c r="BT152" i="10"/>
  <c r="BS152" i="10"/>
  <c r="BR152" i="10"/>
  <c r="BQ152" i="10"/>
  <c r="BP152" i="10"/>
  <c r="BO152" i="10"/>
  <c r="BN152" i="10"/>
  <c r="BM152" i="10"/>
  <c r="BL152" i="10"/>
  <c r="BK152" i="10"/>
  <c r="BJ152" i="10"/>
  <c r="BI152" i="10"/>
  <c r="BH152" i="10"/>
  <c r="BG152" i="10"/>
  <c r="BF152" i="10"/>
  <c r="CF151" i="10"/>
  <c r="CE151" i="10"/>
  <c r="CD151" i="10"/>
  <c r="CC151" i="10"/>
  <c r="CB151" i="10"/>
  <c r="CA151" i="10"/>
  <c r="BZ151" i="10"/>
  <c r="BY151" i="10"/>
  <c r="BX151" i="10"/>
  <c r="BW151" i="10"/>
  <c r="BV151" i="10"/>
  <c r="BU151" i="10"/>
  <c r="BT151" i="10"/>
  <c r="BS151" i="10"/>
  <c r="BR151" i="10"/>
  <c r="BQ151" i="10"/>
  <c r="BP151" i="10"/>
  <c r="BO151" i="10"/>
  <c r="BN151" i="10"/>
  <c r="BM151" i="10"/>
  <c r="BL151" i="10"/>
  <c r="BK151" i="10"/>
  <c r="BJ151" i="10"/>
  <c r="BI151" i="10"/>
  <c r="BH151" i="10"/>
  <c r="BG151" i="10"/>
  <c r="BF151" i="10"/>
  <c r="CF150" i="10"/>
  <c r="CE150" i="10"/>
  <c r="CD150" i="10"/>
  <c r="CC150" i="10"/>
  <c r="CB150" i="10"/>
  <c r="CA150" i="10"/>
  <c r="BZ150" i="10"/>
  <c r="BY150" i="10"/>
  <c r="BX150" i="10"/>
  <c r="BW150" i="10"/>
  <c r="BV150" i="10"/>
  <c r="BU150" i="10"/>
  <c r="BT150" i="10"/>
  <c r="BS150" i="10"/>
  <c r="BR150" i="10"/>
  <c r="BQ150" i="10"/>
  <c r="BP150" i="10"/>
  <c r="BO150" i="10"/>
  <c r="BN150" i="10"/>
  <c r="BM150" i="10"/>
  <c r="BL150" i="10"/>
  <c r="BK150" i="10"/>
  <c r="BJ150" i="10"/>
  <c r="BI150" i="10"/>
  <c r="BH150" i="10"/>
  <c r="BG150" i="10"/>
  <c r="BF150" i="10"/>
  <c r="CF149" i="10"/>
  <c r="CE149" i="10"/>
  <c r="CD149" i="10"/>
  <c r="CC149" i="10"/>
  <c r="CB149" i="10"/>
  <c r="CA149" i="10"/>
  <c r="BZ149" i="10"/>
  <c r="BY149" i="10"/>
  <c r="BX149" i="10"/>
  <c r="BW149" i="10"/>
  <c r="BV149" i="10"/>
  <c r="BU149" i="10"/>
  <c r="BT149" i="10"/>
  <c r="BS149" i="10"/>
  <c r="BR149" i="10"/>
  <c r="BQ149" i="10"/>
  <c r="BP149" i="10"/>
  <c r="BO149" i="10"/>
  <c r="BN149" i="10"/>
  <c r="BM149" i="10"/>
  <c r="BL149" i="10"/>
  <c r="BK149" i="10"/>
  <c r="BJ149" i="10"/>
  <c r="BI149" i="10"/>
  <c r="BH149" i="10"/>
  <c r="BG149" i="10"/>
  <c r="BF149" i="10"/>
  <c r="CF148" i="10"/>
  <c r="CE148" i="10"/>
  <c r="CD148" i="10"/>
  <c r="CC148" i="10"/>
  <c r="CB148" i="10"/>
  <c r="CA148" i="10"/>
  <c r="BZ148" i="10"/>
  <c r="BY148" i="10"/>
  <c r="BX148" i="10"/>
  <c r="BW148" i="10"/>
  <c r="BV148" i="10"/>
  <c r="BU148" i="10"/>
  <c r="BT148" i="10"/>
  <c r="BS148" i="10"/>
  <c r="BR148" i="10"/>
  <c r="BQ148" i="10"/>
  <c r="BP148" i="10"/>
  <c r="BO148" i="10"/>
  <c r="BN148" i="10"/>
  <c r="BM148" i="10"/>
  <c r="BL148" i="10"/>
  <c r="BK148" i="10"/>
  <c r="BJ148" i="10"/>
  <c r="BI148" i="10"/>
  <c r="BH148" i="10"/>
  <c r="BG148" i="10"/>
  <c r="BF148" i="10"/>
  <c r="CF147" i="10"/>
  <c r="CE147" i="10"/>
  <c r="CD147" i="10"/>
  <c r="CC147" i="10"/>
  <c r="CB147" i="10"/>
  <c r="CA147" i="10"/>
  <c r="BZ147" i="10"/>
  <c r="BY147" i="10"/>
  <c r="BX147" i="10"/>
  <c r="BW147" i="10"/>
  <c r="BV147" i="10"/>
  <c r="BU147" i="10"/>
  <c r="BT147" i="10"/>
  <c r="BS147" i="10"/>
  <c r="BR147" i="10"/>
  <c r="BQ147" i="10"/>
  <c r="BP147" i="10"/>
  <c r="BO147" i="10"/>
  <c r="BN147" i="10"/>
  <c r="BM147" i="10"/>
  <c r="BL147" i="10"/>
  <c r="BK147" i="10"/>
  <c r="BJ147" i="10"/>
  <c r="BI147" i="10"/>
  <c r="BH147" i="10"/>
  <c r="BG147" i="10"/>
  <c r="BF147" i="10"/>
  <c r="CF146" i="10"/>
  <c r="CE146" i="10"/>
  <c r="CD146" i="10"/>
  <c r="CC146" i="10"/>
  <c r="CB146" i="10"/>
  <c r="CA146" i="10"/>
  <c r="BZ146" i="10"/>
  <c r="BY146" i="10"/>
  <c r="BX146" i="10"/>
  <c r="BW146" i="10"/>
  <c r="BV146" i="10"/>
  <c r="BU146" i="10"/>
  <c r="BT146" i="10"/>
  <c r="BS146" i="10"/>
  <c r="BR146" i="10"/>
  <c r="BQ146" i="10"/>
  <c r="BP146" i="10"/>
  <c r="BO146" i="10"/>
  <c r="BN146" i="10"/>
  <c r="BM146" i="10"/>
  <c r="BL146" i="10"/>
  <c r="BK146" i="10"/>
  <c r="BJ146" i="10"/>
  <c r="BI146" i="10"/>
  <c r="BH146" i="10"/>
  <c r="BG146" i="10"/>
  <c r="BF146" i="10"/>
  <c r="CF145" i="10"/>
  <c r="CE145" i="10"/>
  <c r="CD145" i="10"/>
  <c r="CC145" i="10"/>
  <c r="CB145" i="10"/>
  <c r="CA145" i="10"/>
  <c r="BZ145" i="10"/>
  <c r="BY145" i="10"/>
  <c r="BX145" i="10"/>
  <c r="BW145" i="10"/>
  <c r="BV145" i="10"/>
  <c r="BU145" i="10"/>
  <c r="BT145" i="10"/>
  <c r="BS145" i="10"/>
  <c r="BR145" i="10"/>
  <c r="BQ145" i="10"/>
  <c r="BP145" i="10"/>
  <c r="BO145" i="10"/>
  <c r="BN145" i="10"/>
  <c r="BM145" i="10"/>
  <c r="BL145" i="10"/>
  <c r="BK145" i="10"/>
  <c r="BJ145" i="10"/>
  <c r="BI145" i="10"/>
  <c r="BH145" i="10"/>
  <c r="BG145" i="10"/>
  <c r="BF145" i="10"/>
  <c r="CF144" i="10"/>
  <c r="CE144" i="10"/>
  <c r="CD144" i="10"/>
  <c r="CC144" i="10"/>
  <c r="CB144" i="10"/>
  <c r="CA144" i="10"/>
  <c r="BZ144" i="10"/>
  <c r="BY144" i="10"/>
  <c r="BX144" i="10"/>
  <c r="BW144" i="10"/>
  <c r="BV144" i="10"/>
  <c r="BU144" i="10"/>
  <c r="BT144" i="10"/>
  <c r="BS144" i="10"/>
  <c r="BR144" i="10"/>
  <c r="BQ144" i="10"/>
  <c r="BP144" i="10"/>
  <c r="BO144" i="10"/>
  <c r="BN144" i="10"/>
  <c r="BM144" i="10"/>
  <c r="BL144" i="10"/>
  <c r="BK144" i="10"/>
  <c r="BJ144" i="10"/>
  <c r="BI144" i="10"/>
  <c r="BH144" i="10"/>
  <c r="BG144" i="10"/>
  <c r="BF144" i="10"/>
  <c r="CF143" i="10"/>
  <c r="CE143" i="10"/>
  <c r="CD143" i="10"/>
  <c r="CC143" i="10"/>
  <c r="CB143" i="10"/>
  <c r="CA143" i="10"/>
  <c r="BZ143" i="10"/>
  <c r="BY143" i="10"/>
  <c r="BX143" i="10"/>
  <c r="BW143" i="10"/>
  <c r="BV143" i="10"/>
  <c r="BU143" i="10"/>
  <c r="BT143" i="10"/>
  <c r="BS143" i="10"/>
  <c r="BR143" i="10"/>
  <c r="BQ143" i="10"/>
  <c r="BP143" i="10"/>
  <c r="BO143" i="10"/>
  <c r="BN143" i="10"/>
  <c r="BM143" i="10"/>
  <c r="BL143" i="10"/>
  <c r="BK143" i="10"/>
  <c r="BJ143" i="10"/>
  <c r="BI143" i="10"/>
  <c r="BH143" i="10"/>
  <c r="BG143" i="10"/>
  <c r="BF143" i="10"/>
  <c r="CF142" i="10"/>
  <c r="CE142" i="10"/>
  <c r="CD142" i="10"/>
  <c r="CC142" i="10"/>
  <c r="CB142" i="10"/>
  <c r="CA142" i="10"/>
  <c r="BZ142" i="10"/>
  <c r="BY142" i="10"/>
  <c r="BX142" i="10"/>
  <c r="BW142" i="10"/>
  <c r="BV142" i="10"/>
  <c r="BU142" i="10"/>
  <c r="BT142" i="10"/>
  <c r="BS142" i="10"/>
  <c r="BR142" i="10"/>
  <c r="BQ142" i="10"/>
  <c r="BP142" i="10"/>
  <c r="BO142" i="10"/>
  <c r="BN142" i="10"/>
  <c r="BM142" i="10"/>
  <c r="BL142" i="10"/>
  <c r="BK142" i="10"/>
  <c r="BJ142" i="10"/>
  <c r="BI142" i="10"/>
  <c r="BH142" i="10"/>
  <c r="BG142" i="10"/>
  <c r="BF142" i="10"/>
  <c r="CF141" i="10"/>
  <c r="CE141" i="10"/>
  <c r="CD141" i="10"/>
  <c r="CC141" i="10"/>
  <c r="CB141" i="10"/>
  <c r="CA141" i="10"/>
  <c r="BZ141" i="10"/>
  <c r="BY141" i="10"/>
  <c r="BX141" i="10"/>
  <c r="BW141" i="10"/>
  <c r="BV141" i="10"/>
  <c r="BU141" i="10"/>
  <c r="BT141" i="10"/>
  <c r="BS141" i="10"/>
  <c r="BR141" i="10"/>
  <c r="BQ141" i="10"/>
  <c r="BP141" i="10"/>
  <c r="BO141" i="10"/>
  <c r="BN141" i="10"/>
  <c r="BM141" i="10"/>
  <c r="BL141" i="10"/>
  <c r="BK141" i="10"/>
  <c r="BJ141" i="10"/>
  <c r="BI141" i="10"/>
  <c r="BH141" i="10"/>
  <c r="BG141" i="10"/>
  <c r="BF141" i="10"/>
  <c r="CF140" i="10"/>
  <c r="CE140" i="10"/>
  <c r="CD140" i="10"/>
  <c r="CC140" i="10"/>
  <c r="CB140" i="10"/>
  <c r="CA140" i="10"/>
  <c r="BZ140" i="10"/>
  <c r="BY140" i="10"/>
  <c r="BX140" i="10"/>
  <c r="BW140" i="10"/>
  <c r="BV140" i="10"/>
  <c r="BU140" i="10"/>
  <c r="BT140" i="10"/>
  <c r="BS140" i="10"/>
  <c r="BR140" i="10"/>
  <c r="BQ140" i="10"/>
  <c r="BP140" i="10"/>
  <c r="BO140" i="10"/>
  <c r="BN140" i="10"/>
  <c r="BM140" i="10"/>
  <c r="BL140" i="10"/>
  <c r="BK140" i="10"/>
  <c r="BJ140" i="10"/>
  <c r="BI140" i="10"/>
  <c r="BH140" i="10"/>
  <c r="BG140" i="10"/>
  <c r="BF140" i="10"/>
  <c r="CF139" i="10"/>
  <c r="CE139" i="10"/>
  <c r="CD139" i="10"/>
  <c r="CC139" i="10"/>
  <c r="CB139" i="10"/>
  <c r="CA139" i="10"/>
  <c r="BZ139" i="10"/>
  <c r="BY139" i="10"/>
  <c r="BX139" i="10"/>
  <c r="BW139" i="10"/>
  <c r="BV139" i="10"/>
  <c r="BU139" i="10"/>
  <c r="BT139" i="10"/>
  <c r="BS139" i="10"/>
  <c r="BR139" i="10"/>
  <c r="BQ139" i="10"/>
  <c r="BP139" i="10"/>
  <c r="BO139" i="10"/>
  <c r="BN139" i="10"/>
  <c r="BM139" i="10"/>
  <c r="BL139" i="10"/>
  <c r="BK139" i="10"/>
  <c r="BJ139" i="10"/>
  <c r="BI139" i="10"/>
  <c r="BH139" i="10"/>
  <c r="BG139" i="10"/>
  <c r="BF139" i="10"/>
  <c r="CF138" i="10"/>
  <c r="CE138" i="10"/>
  <c r="CD138" i="10"/>
  <c r="CC138" i="10"/>
  <c r="CB138" i="10"/>
  <c r="CA138" i="10"/>
  <c r="BZ138" i="10"/>
  <c r="BY138" i="10"/>
  <c r="BX138" i="10"/>
  <c r="BW138" i="10"/>
  <c r="BV138" i="10"/>
  <c r="BU138" i="10"/>
  <c r="BT138" i="10"/>
  <c r="BS138" i="10"/>
  <c r="BR138" i="10"/>
  <c r="BQ138" i="10"/>
  <c r="BP138" i="10"/>
  <c r="BO138" i="10"/>
  <c r="BN138" i="10"/>
  <c r="BM138" i="10"/>
  <c r="BL138" i="10"/>
  <c r="BK138" i="10"/>
  <c r="BJ138" i="10"/>
  <c r="BI138" i="10"/>
  <c r="BH138" i="10"/>
  <c r="BG138" i="10"/>
  <c r="BF138" i="10"/>
  <c r="CF137" i="10"/>
  <c r="CE137" i="10"/>
  <c r="CD137" i="10"/>
  <c r="CC137" i="10"/>
  <c r="CB137" i="10"/>
  <c r="CA137" i="10"/>
  <c r="BZ137" i="10"/>
  <c r="BY137" i="10"/>
  <c r="BX137" i="10"/>
  <c r="BW137" i="10"/>
  <c r="BV137" i="10"/>
  <c r="BU137" i="10"/>
  <c r="BT137" i="10"/>
  <c r="BS137" i="10"/>
  <c r="BR137" i="10"/>
  <c r="BQ137" i="10"/>
  <c r="BP137" i="10"/>
  <c r="BO137" i="10"/>
  <c r="BN137" i="10"/>
  <c r="BM137" i="10"/>
  <c r="BL137" i="10"/>
  <c r="BK137" i="10"/>
  <c r="BJ137" i="10"/>
  <c r="BI137" i="10"/>
  <c r="BH137" i="10"/>
  <c r="BG137" i="10"/>
  <c r="BF137" i="10"/>
  <c r="CF136" i="10"/>
  <c r="CE136" i="10"/>
  <c r="CD136" i="10"/>
  <c r="CC136" i="10"/>
  <c r="CB136" i="10"/>
  <c r="CA136" i="10"/>
  <c r="BZ136" i="10"/>
  <c r="BY136" i="10"/>
  <c r="BX136" i="10"/>
  <c r="BW136" i="10"/>
  <c r="BV136" i="10"/>
  <c r="BU136" i="10"/>
  <c r="BT136" i="10"/>
  <c r="BS136" i="10"/>
  <c r="BR136" i="10"/>
  <c r="BQ136" i="10"/>
  <c r="BP136" i="10"/>
  <c r="BO136" i="10"/>
  <c r="BN136" i="10"/>
  <c r="BM136" i="10"/>
  <c r="BL136" i="10"/>
  <c r="BK136" i="10"/>
  <c r="BJ136" i="10"/>
  <c r="BI136" i="10"/>
  <c r="BH136" i="10"/>
  <c r="BG136" i="10"/>
  <c r="BF136" i="10"/>
  <c r="CF135" i="10"/>
  <c r="CE135" i="10"/>
  <c r="CD135" i="10"/>
  <c r="CC135" i="10"/>
  <c r="CB135" i="10"/>
  <c r="CA135" i="10"/>
  <c r="BZ135" i="10"/>
  <c r="BY135" i="10"/>
  <c r="BX135" i="10"/>
  <c r="BW135" i="10"/>
  <c r="BV135" i="10"/>
  <c r="BU135" i="10"/>
  <c r="BT135" i="10"/>
  <c r="BS135" i="10"/>
  <c r="BR135" i="10"/>
  <c r="BQ135" i="10"/>
  <c r="BP135" i="10"/>
  <c r="BO135" i="10"/>
  <c r="BN135" i="10"/>
  <c r="BM135" i="10"/>
  <c r="BL135" i="10"/>
  <c r="BK135" i="10"/>
  <c r="BJ135" i="10"/>
  <c r="BI135" i="10"/>
  <c r="BH135" i="10"/>
  <c r="BG135" i="10"/>
  <c r="BF135" i="10"/>
  <c r="CF134" i="10"/>
  <c r="CE134" i="10"/>
  <c r="CD134" i="10"/>
  <c r="CC134" i="10"/>
  <c r="CB134" i="10"/>
  <c r="CA134" i="10"/>
  <c r="BZ134" i="10"/>
  <c r="BY134" i="10"/>
  <c r="BX134" i="10"/>
  <c r="BW134" i="10"/>
  <c r="BV134" i="10"/>
  <c r="BU134" i="10"/>
  <c r="BT134" i="10"/>
  <c r="BS134" i="10"/>
  <c r="BR134" i="10"/>
  <c r="BQ134" i="10"/>
  <c r="BP134" i="10"/>
  <c r="BO134" i="10"/>
  <c r="BN134" i="10"/>
  <c r="BM134" i="10"/>
  <c r="BL134" i="10"/>
  <c r="BK134" i="10"/>
  <c r="BJ134" i="10"/>
  <c r="BI134" i="10"/>
  <c r="BH134" i="10"/>
  <c r="BG134" i="10"/>
  <c r="BF134" i="10"/>
  <c r="CF133" i="10"/>
  <c r="CE133" i="10"/>
  <c r="CD133" i="10"/>
  <c r="CC133" i="10"/>
  <c r="CB133" i="10"/>
  <c r="CA133" i="10"/>
  <c r="BZ133" i="10"/>
  <c r="BY133" i="10"/>
  <c r="BX133" i="10"/>
  <c r="BW133" i="10"/>
  <c r="BV133" i="10"/>
  <c r="BU133" i="10"/>
  <c r="BT133" i="10"/>
  <c r="BS133" i="10"/>
  <c r="BR133" i="10"/>
  <c r="BQ133" i="10"/>
  <c r="BP133" i="10"/>
  <c r="BO133" i="10"/>
  <c r="BN133" i="10"/>
  <c r="BM133" i="10"/>
  <c r="BL133" i="10"/>
  <c r="BK133" i="10"/>
  <c r="BJ133" i="10"/>
  <c r="BI133" i="10"/>
  <c r="BH133" i="10"/>
  <c r="BG133" i="10"/>
  <c r="BF133" i="10"/>
  <c r="CF132" i="10"/>
  <c r="CE132" i="10"/>
  <c r="CD132" i="10"/>
  <c r="CC132" i="10"/>
  <c r="CB132" i="10"/>
  <c r="CA132" i="10"/>
  <c r="BZ132" i="10"/>
  <c r="BY132" i="10"/>
  <c r="BX132" i="10"/>
  <c r="BW132" i="10"/>
  <c r="BV132" i="10"/>
  <c r="BU132" i="10"/>
  <c r="BT132" i="10"/>
  <c r="BS132" i="10"/>
  <c r="BR132" i="10"/>
  <c r="BQ132" i="10"/>
  <c r="BP132" i="10"/>
  <c r="BO132" i="10"/>
  <c r="BN132" i="10"/>
  <c r="BM132" i="10"/>
  <c r="BL132" i="10"/>
  <c r="BK132" i="10"/>
  <c r="BJ132" i="10"/>
  <c r="BI132" i="10"/>
  <c r="BH132" i="10"/>
  <c r="BG132" i="10"/>
  <c r="BF132" i="10"/>
  <c r="CF131" i="10"/>
  <c r="CE131" i="10"/>
  <c r="CD131" i="10"/>
  <c r="CC131" i="10"/>
  <c r="CB131" i="10"/>
  <c r="CA131" i="10"/>
  <c r="BZ131" i="10"/>
  <c r="BY131" i="10"/>
  <c r="BX131" i="10"/>
  <c r="BW131" i="10"/>
  <c r="BV131" i="10"/>
  <c r="BU131" i="10"/>
  <c r="BT131" i="10"/>
  <c r="BS131" i="10"/>
  <c r="BR131" i="10"/>
  <c r="BQ131" i="10"/>
  <c r="BP131" i="10"/>
  <c r="BO131" i="10"/>
  <c r="BN131" i="10"/>
  <c r="BM131" i="10"/>
  <c r="BL131" i="10"/>
  <c r="BK131" i="10"/>
  <c r="BJ131" i="10"/>
  <c r="BI131" i="10"/>
  <c r="BH131" i="10"/>
  <c r="BG131" i="10"/>
  <c r="BF131" i="10"/>
  <c r="CF130" i="10"/>
  <c r="CE130" i="10"/>
  <c r="CD130" i="10"/>
  <c r="CC130" i="10"/>
  <c r="CB130" i="10"/>
  <c r="CA130" i="10"/>
  <c r="BZ130" i="10"/>
  <c r="BY130" i="10"/>
  <c r="BX130" i="10"/>
  <c r="BW130" i="10"/>
  <c r="BV130" i="10"/>
  <c r="BU130" i="10"/>
  <c r="BT130" i="10"/>
  <c r="BS130" i="10"/>
  <c r="BR130" i="10"/>
  <c r="BQ130" i="10"/>
  <c r="BP130" i="10"/>
  <c r="BO130" i="10"/>
  <c r="BN130" i="10"/>
  <c r="BM130" i="10"/>
  <c r="BL130" i="10"/>
  <c r="BK130" i="10"/>
  <c r="BJ130" i="10"/>
  <c r="BI130" i="10"/>
  <c r="BH130" i="10"/>
  <c r="BG130" i="10"/>
  <c r="BF130" i="10"/>
  <c r="CF129" i="10"/>
  <c r="CE129" i="10"/>
  <c r="CD129" i="10"/>
  <c r="CC129" i="10"/>
  <c r="CB129" i="10"/>
  <c r="CA129" i="10"/>
  <c r="BZ129" i="10"/>
  <c r="BY129" i="10"/>
  <c r="BX129" i="10"/>
  <c r="BW129" i="10"/>
  <c r="BV129" i="10"/>
  <c r="BU129" i="10"/>
  <c r="BT129" i="10"/>
  <c r="BS129" i="10"/>
  <c r="BR129" i="10"/>
  <c r="BQ129" i="10"/>
  <c r="BP129" i="10"/>
  <c r="BO129" i="10"/>
  <c r="BN129" i="10"/>
  <c r="BM129" i="10"/>
  <c r="BL129" i="10"/>
  <c r="BK129" i="10"/>
  <c r="BJ129" i="10"/>
  <c r="BI129" i="10"/>
  <c r="BH129" i="10"/>
  <c r="BG129" i="10"/>
  <c r="BF129" i="10"/>
  <c r="CF128" i="10"/>
  <c r="CE128" i="10"/>
  <c r="CD128" i="10"/>
  <c r="CC128" i="10"/>
  <c r="CB128" i="10"/>
  <c r="CA128" i="10"/>
  <c r="BZ128" i="10"/>
  <c r="BY128" i="10"/>
  <c r="BX128" i="10"/>
  <c r="BW128" i="10"/>
  <c r="BV128" i="10"/>
  <c r="BU128" i="10"/>
  <c r="BT128" i="10"/>
  <c r="BS128" i="10"/>
  <c r="BR128" i="10"/>
  <c r="BQ128" i="10"/>
  <c r="BP128" i="10"/>
  <c r="BO128" i="10"/>
  <c r="BN128" i="10"/>
  <c r="BM128" i="10"/>
  <c r="BL128" i="10"/>
  <c r="BK128" i="10"/>
  <c r="BJ128" i="10"/>
  <c r="BI128" i="10"/>
  <c r="BH128" i="10"/>
  <c r="BG128" i="10"/>
  <c r="BF128" i="10"/>
  <c r="CF127" i="10"/>
  <c r="CE127" i="10"/>
  <c r="CD127" i="10"/>
  <c r="CC127" i="10"/>
  <c r="CB127" i="10"/>
  <c r="CA127" i="10"/>
  <c r="BZ127" i="10"/>
  <c r="BY127" i="10"/>
  <c r="BX127" i="10"/>
  <c r="BW127" i="10"/>
  <c r="BV127" i="10"/>
  <c r="BU127" i="10"/>
  <c r="BT127" i="10"/>
  <c r="BS127" i="10"/>
  <c r="BR127" i="10"/>
  <c r="BQ127" i="10"/>
  <c r="BP127" i="10"/>
  <c r="BO127" i="10"/>
  <c r="BN127" i="10"/>
  <c r="BM127" i="10"/>
  <c r="BL127" i="10"/>
  <c r="BK127" i="10"/>
  <c r="BJ127" i="10"/>
  <c r="BI127" i="10"/>
  <c r="BH127" i="10"/>
  <c r="BG127" i="10"/>
  <c r="BF127" i="10"/>
  <c r="CF126" i="10"/>
  <c r="CE126" i="10"/>
  <c r="CD126" i="10"/>
  <c r="CC126" i="10"/>
  <c r="CB126" i="10"/>
  <c r="CA126" i="10"/>
  <c r="BZ126" i="10"/>
  <c r="BY126" i="10"/>
  <c r="BX126" i="10"/>
  <c r="BW126" i="10"/>
  <c r="BV126" i="10"/>
  <c r="BU126" i="10"/>
  <c r="BT126" i="10"/>
  <c r="BS126" i="10"/>
  <c r="BR126" i="10"/>
  <c r="BQ126" i="10"/>
  <c r="BP126" i="10"/>
  <c r="BO126" i="10"/>
  <c r="BN126" i="10"/>
  <c r="BM126" i="10"/>
  <c r="BL126" i="10"/>
  <c r="BK126" i="10"/>
  <c r="BJ126" i="10"/>
  <c r="BI126" i="10"/>
  <c r="BH126" i="10"/>
  <c r="BG126" i="10"/>
  <c r="BF126" i="10"/>
  <c r="CF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CF124" i="10"/>
  <c r="CE124" i="10"/>
  <c r="CD124" i="10"/>
  <c r="CC124" i="10"/>
  <c r="CB124" i="10"/>
  <c r="CA124" i="10"/>
  <c r="BZ124" i="10"/>
  <c r="BY124" i="10"/>
  <c r="BX124" i="10"/>
  <c r="BW124" i="10"/>
  <c r="BV124" i="10"/>
  <c r="BU124" i="10"/>
  <c r="BT124" i="10"/>
  <c r="BS124" i="10"/>
  <c r="BR124" i="10"/>
  <c r="BQ124" i="10"/>
  <c r="BP124" i="10"/>
  <c r="BO124" i="10"/>
  <c r="BN124" i="10"/>
  <c r="BM124" i="10"/>
  <c r="BL124" i="10"/>
  <c r="BK124" i="10"/>
  <c r="BJ124" i="10"/>
  <c r="BI124" i="10"/>
  <c r="BH124" i="10"/>
  <c r="BG124" i="10"/>
  <c r="BF124" i="10"/>
  <c r="CF123" i="10"/>
  <c r="CE123" i="10"/>
  <c r="CD123" i="10"/>
  <c r="CC123" i="10"/>
  <c r="CB123" i="10"/>
  <c r="CA123" i="10"/>
  <c r="BZ123" i="10"/>
  <c r="BY123" i="10"/>
  <c r="BX123" i="10"/>
  <c r="BW123" i="10"/>
  <c r="BV123" i="10"/>
  <c r="BU123" i="10"/>
  <c r="BT123" i="10"/>
  <c r="BS123" i="10"/>
  <c r="BR123" i="10"/>
  <c r="BQ123" i="10"/>
  <c r="BP123" i="10"/>
  <c r="BO123" i="10"/>
  <c r="BN123" i="10"/>
  <c r="BM123" i="10"/>
  <c r="BL123" i="10"/>
  <c r="BK123" i="10"/>
  <c r="BJ123" i="10"/>
  <c r="BI123" i="10"/>
  <c r="BH123" i="10"/>
  <c r="BG123" i="10"/>
  <c r="BF123" i="10"/>
  <c r="CF122" i="10"/>
  <c r="CE122" i="10"/>
  <c r="CD122" i="10"/>
  <c r="CC122" i="10"/>
  <c r="CB122" i="10"/>
  <c r="CA122" i="10"/>
  <c r="BZ122" i="10"/>
  <c r="BY122" i="10"/>
  <c r="BX122" i="10"/>
  <c r="BW122" i="10"/>
  <c r="BV122" i="10"/>
  <c r="BU122" i="10"/>
  <c r="BT122" i="10"/>
  <c r="BS122" i="10"/>
  <c r="BR122" i="10"/>
  <c r="BQ122" i="10"/>
  <c r="BP122" i="10"/>
  <c r="BO122" i="10"/>
  <c r="BN122" i="10"/>
  <c r="BM122" i="10"/>
  <c r="BL122" i="10"/>
  <c r="BK122" i="10"/>
  <c r="BJ122" i="10"/>
  <c r="BI122" i="10"/>
  <c r="BH122" i="10"/>
  <c r="BG122" i="10"/>
  <c r="BF122" i="10"/>
  <c r="CF121" i="10"/>
  <c r="CE121" i="10"/>
  <c r="CD121" i="10"/>
  <c r="CC121" i="10"/>
  <c r="CB121" i="10"/>
  <c r="CA121" i="10"/>
  <c r="BZ121" i="10"/>
  <c r="BY121" i="10"/>
  <c r="BX121" i="10"/>
  <c r="BW121" i="10"/>
  <c r="BV121" i="10"/>
  <c r="BU121" i="10"/>
  <c r="BT121" i="10"/>
  <c r="BS121" i="10"/>
  <c r="BR121" i="10"/>
  <c r="BQ121" i="10"/>
  <c r="BP121" i="10"/>
  <c r="BO121" i="10"/>
  <c r="BN121" i="10"/>
  <c r="BM121" i="10"/>
  <c r="BL121" i="10"/>
  <c r="BK121" i="10"/>
  <c r="BJ121" i="10"/>
  <c r="BI121" i="10"/>
  <c r="BH121" i="10"/>
  <c r="BG121" i="10"/>
  <c r="BF121" i="10"/>
  <c r="CF120" i="10"/>
  <c r="CE120" i="10"/>
  <c r="CD120" i="10"/>
  <c r="CC120" i="10"/>
  <c r="CB120" i="10"/>
  <c r="CA120" i="10"/>
  <c r="BZ120" i="10"/>
  <c r="BY120" i="10"/>
  <c r="BX120" i="10"/>
  <c r="BW120" i="10"/>
  <c r="BV120" i="10"/>
  <c r="BU120" i="10"/>
  <c r="BT120" i="10"/>
  <c r="BS120" i="10"/>
  <c r="BR120" i="10"/>
  <c r="BQ120" i="10"/>
  <c r="BP120" i="10"/>
  <c r="BO120" i="10"/>
  <c r="BN120" i="10"/>
  <c r="BM120" i="10"/>
  <c r="BL120" i="10"/>
  <c r="BK120" i="10"/>
  <c r="BJ120" i="10"/>
  <c r="BI120" i="10"/>
  <c r="BH120" i="10"/>
  <c r="BG120" i="10"/>
  <c r="BF120" i="10"/>
  <c r="CF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CF118" i="10"/>
  <c r="CE118" i="10"/>
  <c r="CD118" i="10"/>
  <c r="CC118" i="10"/>
  <c r="CB118" i="10"/>
  <c r="CA118" i="10"/>
  <c r="BZ118" i="10"/>
  <c r="BY118" i="10"/>
  <c r="BX118" i="10"/>
  <c r="BW118" i="10"/>
  <c r="BV118" i="10"/>
  <c r="BU118" i="10"/>
  <c r="BT118" i="10"/>
  <c r="BS118" i="10"/>
  <c r="BR118" i="10"/>
  <c r="BQ118" i="10"/>
  <c r="BP118" i="10"/>
  <c r="BO118" i="10"/>
  <c r="BN118" i="10"/>
  <c r="BM118" i="10"/>
  <c r="BL118" i="10"/>
  <c r="BK118" i="10"/>
  <c r="BJ118" i="10"/>
  <c r="BI118" i="10"/>
  <c r="BH118" i="10"/>
  <c r="BG118" i="10"/>
  <c r="BF118" i="10"/>
  <c r="CF117" i="10"/>
  <c r="CE117" i="10"/>
  <c r="CD117" i="10"/>
  <c r="CC117" i="10"/>
  <c r="CB117" i="10"/>
  <c r="CA117" i="10"/>
  <c r="BZ117" i="10"/>
  <c r="BY117" i="10"/>
  <c r="BX117" i="10"/>
  <c r="BW117" i="10"/>
  <c r="BV117" i="10"/>
  <c r="BU117" i="10"/>
  <c r="BT117" i="10"/>
  <c r="BS117" i="10"/>
  <c r="BR117" i="10"/>
  <c r="BQ117" i="10"/>
  <c r="BP117" i="10"/>
  <c r="BO117" i="10"/>
  <c r="BN117" i="10"/>
  <c r="BM117" i="10"/>
  <c r="BL117" i="10"/>
  <c r="BK117" i="10"/>
  <c r="BJ117" i="10"/>
  <c r="BI117" i="10"/>
  <c r="BH117" i="10"/>
  <c r="BG117" i="10"/>
  <c r="BF117" i="10"/>
  <c r="CF116" i="10"/>
  <c r="CE116" i="10"/>
  <c r="CD116" i="10"/>
  <c r="CC116" i="10"/>
  <c r="CB116" i="10"/>
  <c r="CA116" i="10"/>
  <c r="BZ116" i="10"/>
  <c r="BY116" i="10"/>
  <c r="BX116" i="10"/>
  <c r="BW116" i="10"/>
  <c r="BV116" i="10"/>
  <c r="BU116" i="10"/>
  <c r="BT116" i="10"/>
  <c r="BS116" i="10"/>
  <c r="BR116" i="10"/>
  <c r="BQ116" i="10"/>
  <c r="BP116" i="10"/>
  <c r="BO116" i="10"/>
  <c r="BN116" i="10"/>
  <c r="BM116" i="10"/>
  <c r="BL116" i="10"/>
  <c r="BK116" i="10"/>
  <c r="BJ116" i="10"/>
  <c r="BI116" i="10"/>
  <c r="BH116" i="10"/>
  <c r="BG116" i="10"/>
  <c r="BF116" i="10"/>
  <c r="CF115" i="10"/>
  <c r="CE115" i="10"/>
  <c r="CD115" i="10"/>
  <c r="CC115" i="10"/>
  <c r="CB115" i="10"/>
  <c r="CA115" i="10"/>
  <c r="BZ115" i="10"/>
  <c r="BY115" i="10"/>
  <c r="BX115" i="10"/>
  <c r="BW115" i="10"/>
  <c r="BV115" i="10"/>
  <c r="BU115" i="10"/>
  <c r="BT115" i="10"/>
  <c r="BS115" i="10"/>
  <c r="BR115" i="10"/>
  <c r="BQ115" i="10"/>
  <c r="BP115" i="10"/>
  <c r="BO115" i="10"/>
  <c r="BN115" i="10"/>
  <c r="BM115" i="10"/>
  <c r="BL115" i="10"/>
  <c r="BK115" i="10"/>
  <c r="BJ115" i="10"/>
  <c r="BI115" i="10"/>
  <c r="BH115" i="10"/>
  <c r="BG115" i="10"/>
  <c r="BF115" i="10"/>
  <c r="CF114" i="10"/>
  <c r="CE114" i="10"/>
  <c r="CD114" i="10"/>
  <c r="CC114" i="10"/>
  <c r="CB114" i="10"/>
  <c r="CA114" i="10"/>
  <c r="BZ114" i="10"/>
  <c r="BY114" i="10"/>
  <c r="BX114" i="10"/>
  <c r="BW114" i="10"/>
  <c r="BV114" i="10"/>
  <c r="BU114" i="10"/>
  <c r="BT114" i="10"/>
  <c r="BS114" i="10"/>
  <c r="BR114" i="10"/>
  <c r="BQ114" i="10"/>
  <c r="BP114" i="10"/>
  <c r="BO114" i="10"/>
  <c r="BN114" i="10"/>
  <c r="BM114" i="10"/>
  <c r="BL114" i="10"/>
  <c r="BK114" i="10"/>
  <c r="BJ114" i="10"/>
  <c r="BI114" i="10"/>
  <c r="BH114" i="10"/>
  <c r="BG114" i="10"/>
  <c r="BF114" i="10"/>
  <c r="CF113" i="10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CF112" i="10"/>
  <c r="CE112" i="10"/>
  <c r="CD112" i="10"/>
  <c r="CC112" i="10"/>
  <c r="CB112" i="10"/>
  <c r="CA112" i="10"/>
  <c r="BZ112" i="10"/>
  <c r="BY112" i="10"/>
  <c r="BX112" i="10"/>
  <c r="BW112" i="10"/>
  <c r="BV112" i="10"/>
  <c r="BU112" i="10"/>
  <c r="BT112" i="10"/>
  <c r="BS112" i="10"/>
  <c r="BR112" i="10"/>
  <c r="BQ112" i="10"/>
  <c r="BP112" i="10"/>
  <c r="BO112" i="10"/>
  <c r="BN112" i="10"/>
  <c r="BM112" i="10"/>
  <c r="BL112" i="10"/>
  <c r="BK112" i="10"/>
  <c r="BJ112" i="10"/>
  <c r="BI112" i="10"/>
  <c r="BH112" i="10"/>
  <c r="BG112" i="10"/>
  <c r="BF112" i="10"/>
  <c r="CF111" i="10"/>
  <c r="CE111" i="10"/>
  <c r="CD111" i="10"/>
  <c r="CC111" i="10"/>
  <c r="CB111" i="10"/>
  <c r="CA111" i="10"/>
  <c r="BZ111" i="10"/>
  <c r="BY111" i="10"/>
  <c r="BX111" i="10"/>
  <c r="BW111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CF110" i="10"/>
  <c r="CE110" i="10"/>
  <c r="CD110" i="10"/>
  <c r="CC110" i="10"/>
  <c r="CB110" i="10"/>
  <c r="CA110" i="10"/>
  <c r="BZ110" i="10"/>
  <c r="BY110" i="10"/>
  <c r="BX110" i="10"/>
  <c r="BW110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CF109" i="10"/>
  <c r="CE109" i="10"/>
  <c r="CD109" i="10"/>
  <c r="CC109" i="10"/>
  <c r="CB109" i="10"/>
  <c r="CA109" i="10"/>
  <c r="BZ109" i="10"/>
  <c r="BY109" i="10"/>
  <c r="BX109" i="10"/>
  <c r="BW109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CF108" i="10"/>
  <c r="CE108" i="10"/>
  <c r="CD108" i="10"/>
  <c r="CC108" i="10"/>
  <c r="CB108" i="10"/>
  <c r="CA108" i="10"/>
  <c r="BZ108" i="10"/>
  <c r="BY108" i="10"/>
  <c r="BX108" i="10"/>
  <c r="BW108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CF107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CF106" i="10"/>
  <c r="CE106" i="10"/>
  <c r="CD106" i="10"/>
  <c r="CC106" i="10"/>
  <c r="CB106" i="10"/>
  <c r="CA106" i="10"/>
  <c r="BZ106" i="10"/>
  <c r="BY106" i="10"/>
  <c r="BX106" i="10"/>
  <c r="BW106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CF105" i="10"/>
  <c r="CE105" i="10"/>
  <c r="CD105" i="10"/>
  <c r="CC105" i="10"/>
  <c r="CB105" i="10"/>
  <c r="CA105" i="10"/>
  <c r="BZ105" i="10"/>
  <c r="BY105" i="10"/>
  <c r="BX105" i="10"/>
  <c r="BW105" i="10"/>
  <c r="BV105" i="10"/>
  <c r="BU105" i="10"/>
  <c r="BT105" i="10"/>
  <c r="BS105" i="10"/>
  <c r="BR105" i="10"/>
  <c r="BQ105" i="10"/>
  <c r="BP105" i="10"/>
  <c r="BO105" i="10"/>
  <c r="BN105" i="10"/>
  <c r="BM105" i="10"/>
  <c r="BL105" i="10"/>
  <c r="BK105" i="10"/>
  <c r="BJ105" i="10"/>
  <c r="BI105" i="10"/>
  <c r="BH105" i="10"/>
  <c r="BG105" i="10"/>
  <c r="BF105" i="10"/>
  <c r="CF104" i="10"/>
  <c r="CE104" i="10"/>
  <c r="CD104" i="10"/>
  <c r="CC104" i="10"/>
  <c r="CB104" i="10"/>
  <c r="CA104" i="10"/>
  <c r="BZ104" i="10"/>
  <c r="BY104" i="10"/>
  <c r="BX104" i="10"/>
  <c r="BW104" i="10"/>
  <c r="BV104" i="10"/>
  <c r="BU104" i="10"/>
  <c r="BT104" i="10"/>
  <c r="BS104" i="10"/>
  <c r="BR104" i="10"/>
  <c r="BQ104" i="10"/>
  <c r="BP104" i="10"/>
  <c r="BO104" i="10"/>
  <c r="BN104" i="10"/>
  <c r="BM104" i="10"/>
  <c r="BL104" i="10"/>
  <c r="BK104" i="10"/>
  <c r="BJ104" i="10"/>
  <c r="BI104" i="10"/>
  <c r="BH104" i="10"/>
  <c r="BG104" i="10"/>
  <c r="BF104" i="10"/>
  <c r="CF103" i="10"/>
  <c r="CE103" i="10"/>
  <c r="CD103" i="10"/>
  <c r="CC103" i="10"/>
  <c r="CB103" i="10"/>
  <c r="CA103" i="10"/>
  <c r="BZ103" i="10"/>
  <c r="BY103" i="10"/>
  <c r="BX103" i="10"/>
  <c r="BW103" i="10"/>
  <c r="BV103" i="10"/>
  <c r="BU103" i="10"/>
  <c r="BT103" i="10"/>
  <c r="BS103" i="10"/>
  <c r="BR103" i="10"/>
  <c r="BQ103" i="10"/>
  <c r="BP103" i="10"/>
  <c r="BO103" i="10"/>
  <c r="BN103" i="10"/>
  <c r="BM103" i="10"/>
  <c r="BL103" i="10"/>
  <c r="BK103" i="10"/>
  <c r="BJ103" i="10"/>
  <c r="BI103" i="10"/>
  <c r="BH103" i="10"/>
  <c r="BG103" i="10"/>
  <c r="BF103" i="10"/>
  <c r="CF102" i="10"/>
  <c r="CE102" i="10"/>
  <c r="CD102" i="10"/>
  <c r="CC102" i="10"/>
  <c r="CB102" i="10"/>
  <c r="CA102" i="10"/>
  <c r="BZ102" i="10"/>
  <c r="BY102" i="10"/>
  <c r="BX102" i="10"/>
  <c r="BW102" i="10"/>
  <c r="BV102" i="10"/>
  <c r="BU102" i="10"/>
  <c r="BT102" i="10"/>
  <c r="BS102" i="10"/>
  <c r="BR102" i="10"/>
  <c r="BQ102" i="10"/>
  <c r="BP102" i="10"/>
  <c r="BO102" i="10"/>
  <c r="BN102" i="10"/>
  <c r="BM102" i="10"/>
  <c r="BL102" i="10"/>
  <c r="BK102" i="10"/>
  <c r="BJ102" i="10"/>
  <c r="BI102" i="10"/>
  <c r="BH102" i="10"/>
  <c r="BG102" i="10"/>
  <c r="BF102" i="10"/>
  <c r="CF101" i="10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CF100" i="10"/>
  <c r="CE100" i="10"/>
  <c r="CD100" i="10"/>
  <c r="CC100" i="10"/>
  <c r="CB100" i="10"/>
  <c r="CA100" i="10"/>
  <c r="BZ100" i="10"/>
  <c r="BY100" i="10"/>
  <c r="BX100" i="10"/>
  <c r="BW100" i="10"/>
  <c r="BV100" i="10"/>
  <c r="BU100" i="10"/>
  <c r="BT100" i="10"/>
  <c r="BS100" i="10"/>
  <c r="BR100" i="10"/>
  <c r="BQ100" i="10"/>
  <c r="BP100" i="10"/>
  <c r="BO100" i="10"/>
  <c r="BN100" i="10"/>
  <c r="BM100" i="10"/>
  <c r="BL100" i="10"/>
  <c r="BK100" i="10"/>
  <c r="BJ100" i="10"/>
  <c r="BI100" i="10"/>
  <c r="BH100" i="10"/>
  <c r="BG100" i="10"/>
  <c r="BF100" i="10"/>
  <c r="CF99" i="10"/>
  <c r="CE99" i="10"/>
  <c r="CD99" i="10"/>
  <c r="CC99" i="10"/>
  <c r="CB99" i="10"/>
  <c r="CA99" i="10"/>
  <c r="BZ99" i="10"/>
  <c r="BY99" i="10"/>
  <c r="BX99" i="10"/>
  <c r="BW99" i="10"/>
  <c r="BV99" i="10"/>
  <c r="BU99" i="10"/>
  <c r="BT99" i="10"/>
  <c r="BS99" i="10"/>
  <c r="BR99" i="10"/>
  <c r="BQ99" i="10"/>
  <c r="BP99" i="10"/>
  <c r="BO99" i="10"/>
  <c r="BN99" i="10"/>
  <c r="BM99" i="10"/>
  <c r="BL99" i="10"/>
  <c r="BK99" i="10"/>
  <c r="BJ99" i="10"/>
  <c r="BI99" i="10"/>
  <c r="BH99" i="10"/>
  <c r="BG99" i="10"/>
  <c r="BF99" i="10"/>
  <c r="CF98" i="10"/>
  <c r="CE98" i="10"/>
  <c r="CD98" i="10"/>
  <c r="CC98" i="10"/>
  <c r="CB98" i="10"/>
  <c r="CA98" i="10"/>
  <c r="BZ98" i="10"/>
  <c r="BY98" i="10"/>
  <c r="BX98" i="10"/>
  <c r="BW98" i="10"/>
  <c r="BV98" i="10"/>
  <c r="BU98" i="10"/>
  <c r="BT98" i="10"/>
  <c r="BS98" i="10"/>
  <c r="BR98" i="10"/>
  <c r="BQ98" i="10"/>
  <c r="BP98" i="10"/>
  <c r="BO98" i="10"/>
  <c r="BN98" i="10"/>
  <c r="BM98" i="10"/>
  <c r="BL98" i="10"/>
  <c r="BK98" i="10"/>
  <c r="BJ98" i="10"/>
  <c r="BI98" i="10"/>
  <c r="BH98" i="10"/>
  <c r="BG98" i="10"/>
  <c r="BF98" i="10"/>
  <c r="CF97" i="10"/>
  <c r="CE97" i="10"/>
  <c r="CD97" i="10"/>
  <c r="CC97" i="10"/>
  <c r="CB97" i="10"/>
  <c r="CA97" i="10"/>
  <c r="BZ97" i="10"/>
  <c r="BY97" i="10"/>
  <c r="BX97" i="10"/>
  <c r="BW97" i="10"/>
  <c r="BV97" i="10"/>
  <c r="BU97" i="10"/>
  <c r="BT97" i="10"/>
  <c r="BS97" i="10"/>
  <c r="BR97" i="10"/>
  <c r="BQ97" i="10"/>
  <c r="BP97" i="10"/>
  <c r="BO97" i="10"/>
  <c r="BN97" i="10"/>
  <c r="BM97" i="10"/>
  <c r="BL97" i="10"/>
  <c r="BK97" i="10"/>
  <c r="BJ97" i="10"/>
  <c r="BI97" i="10"/>
  <c r="BH97" i="10"/>
  <c r="BG97" i="10"/>
  <c r="BF97" i="10"/>
  <c r="CF96" i="10"/>
  <c r="CE96" i="10"/>
  <c r="CD96" i="10"/>
  <c r="CC96" i="10"/>
  <c r="CB96" i="10"/>
  <c r="CA96" i="10"/>
  <c r="BZ96" i="10"/>
  <c r="BY96" i="10"/>
  <c r="BX96" i="10"/>
  <c r="BW96" i="10"/>
  <c r="BV96" i="10"/>
  <c r="BU96" i="10"/>
  <c r="BT96" i="10"/>
  <c r="BS96" i="10"/>
  <c r="BR96" i="10"/>
  <c r="BQ96" i="10"/>
  <c r="BP96" i="10"/>
  <c r="BO96" i="10"/>
  <c r="BN96" i="10"/>
  <c r="BM96" i="10"/>
  <c r="BL96" i="10"/>
  <c r="BK96" i="10"/>
  <c r="BJ96" i="10"/>
  <c r="BI96" i="10"/>
  <c r="BH96" i="10"/>
  <c r="BG96" i="10"/>
  <c r="BF96" i="10"/>
  <c r="CF95" i="10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CF94" i="10"/>
  <c r="CE94" i="10"/>
  <c r="CD94" i="10"/>
  <c r="CC94" i="10"/>
  <c r="CB94" i="10"/>
  <c r="CA94" i="10"/>
  <c r="BZ94" i="10"/>
  <c r="BY94" i="10"/>
  <c r="BX94" i="10"/>
  <c r="BW94" i="10"/>
  <c r="BV94" i="10"/>
  <c r="BU94" i="10"/>
  <c r="BT94" i="10"/>
  <c r="BS94" i="10"/>
  <c r="BR94" i="10"/>
  <c r="BQ94" i="10"/>
  <c r="BP94" i="10"/>
  <c r="BO94" i="10"/>
  <c r="BN94" i="10"/>
  <c r="BM94" i="10"/>
  <c r="BL94" i="10"/>
  <c r="BK94" i="10"/>
  <c r="BJ94" i="10"/>
  <c r="BI94" i="10"/>
  <c r="BH94" i="10"/>
  <c r="BG94" i="10"/>
  <c r="BF94" i="10"/>
  <c r="CF93" i="10"/>
  <c r="CE93" i="10"/>
  <c r="CD93" i="10"/>
  <c r="CC93" i="10"/>
  <c r="CB93" i="10"/>
  <c r="CA93" i="10"/>
  <c r="BZ93" i="10"/>
  <c r="BY93" i="10"/>
  <c r="BX93" i="10"/>
  <c r="BW93" i="10"/>
  <c r="BV93" i="10"/>
  <c r="BU93" i="10"/>
  <c r="BT93" i="10"/>
  <c r="BS93" i="10"/>
  <c r="BR93" i="10"/>
  <c r="BQ93" i="10"/>
  <c r="BP93" i="10"/>
  <c r="BO93" i="10"/>
  <c r="BN93" i="10"/>
  <c r="BM93" i="10"/>
  <c r="BL93" i="10"/>
  <c r="BK93" i="10"/>
  <c r="BJ93" i="10"/>
  <c r="BI93" i="10"/>
  <c r="BH93" i="10"/>
  <c r="BG93" i="10"/>
  <c r="BF93" i="10"/>
  <c r="CF92" i="10"/>
  <c r="CE92" i="10"/>
  <c r="CD92" i="10"/>
  <c r="CC92" i="10"/>
  <c r="CB92" i="10"/>
  <c r="CA92" i="10"/>
  <c r="BZ92" i="10"/>
  <c r="BY92" i="10"/>
  <c r="BX92" i="10"/>
  <c r="BW92" i="10"/>
  <c r="BV92" i="10"/>
  <c r="BU92" i="10"/>
  <c r="BT92" i="10"/>
  <c r="BS92" i="10"/>
  <c r="BR92" i="10"/>
  <c r="BQ92" i="10"/>
  <c r="BP92" i="10"/>
  <c r="BO92" i="10"/>
  <c r="BN92" i="10"/>
  <c r="BM92" i="10"/>
  <c r="BL92" i="10"/>
  <c r="BK92" i="10"/>
  <c r="BJ92" i="10"/>
  <c r="BI92" i="10"/>
  <c r="BH92" i="10"/>
  <c r="BG92" i="10"/>
  <c r="BF92" i="10"/>
  <c r="CF91" i="10"/>
  <c r="CE91" i="10"/>
  <c r="CD91" i="10"/>
  <c r="CC91" i="10"/>
  <c r="CB91" i="10"/>
  <c r="CA91" i="10"/>
  <c r="BZ91" i="10"/>
  <c r="BY91" i="10"/>
  <c r="BX91" i="10"/>
  <c r="BW91" i="10"/>
  <c r="BV91" i="10"/>
  <c r="BU91" i="10"/>
  <c r="BT91" i="10"/>
  <c r="BS91" i="10"/>
  <c r="BR91" i="10"/>
  <c r="BQ91" i="10"/>
  <c r="BP91" i="10"/>
  <c r="BO91" i="10"/>
  <c r="BN91" i="10"/>
  <c r="BM91" i="10"/>
  <c r="BL91" i="10"/>
  <c r="BK91" i="10"/>
  <c r="BJ91" i="10"/>
  <c r="BI91" i="10"/>
  <c r="BH91" i="10"/>
  <c r="BG91" i="10"/>
  <c r="BF91" i="10"/>
  <c r="CF90" i="10"/>
  <c r="CE90" i="10"/>
  <c r="CD90" i="10"/>
  <c r="CC90" i="10"/>
  <c r="CB90" i="10"/>
  <c r="CA90" i="10"/>
  <c r="BZ90" i="10"/>
  <c r="BY90" i="10"/>
  <c r="BX90" i="10"/>
  <c r="BW90" i="10"/>
  <c r="BV90" i="10"/>
  <c r="BU90" i="10"/>
  <c r="BT90" i="10"/>
  <c r="BS90" i="10"/>
  <c r="BR90" i="10"/>
  <c r="BQ90" i="10"/>
  <c r="BP90" i="10"/>
  <c r="BO90" i="10"/>
  <c r="BN90" i="10"/>
  <c r="BM90" i="10"/>
  <c r="BL90" i="10"/>
  <c r="BK90" i="10"/>
  <c r="BJ90" i="10"/>
  <c r="BI90" i="10"/>
  <c r="BH90" i="10"/>
  <c r="BG90" i="10"/>
  <c r="BF90" i="10"/>
  <c r="CF86" i="10"/>
  <c r="CE86" i="10"/>
  <c r="CD86" i="10"/>
  <c r="CC86" i="10"/>
  <c r="CB86" i="10"/>
  <c r="CA86" i="10"/>
  <c r="BZ86" i="10"/>
  <c r="CF85" i="10"/>
  <c r="CE85" i="10"/>
  <c r="CD85" i="10"/>
  <c r="CC85" i="10"/>
  <c r="CB85" i="10"/>
  <c r="CA85" i="10"/>
  <c r="BZ85" i="10"/>
  <c r="CF83" i="10"/>
  <c r="CE83" i="10"/>
  <c r="CD83" i="10"/>
  <c r="CC83" i="10"/>
  <c r="CB83" i="10"/>
  <c r="CA83" i="10"/>
  <c r="BZ83" i="10"/>
  <c r="CF82" i="10"/>
  <c r="CE82" i="10"/>
  <c r="CD82" i="10"/>
  <c r="CC82" i="10"/>
  <c r="CB82" i="10"/>
  <c r="CA82" i="10"/>
  <c r="BZ82" i="10"/>
  <c r="CF80" i="10"/>
  <c r="CE80" i="10"/>
  <c r="CD80" i="10"/>
  <c r="CC80" i="10"/>
  <c r="CB80" i="10"/>
  <c r="CA80" i="10"/>
  <c r="BZ80" i="10"/>
  <c r="CF79" i="10"/>
  <c r="CE79" i="10"/>
  <c r="CD79" i="10"/>
  <c r="CC79" i="10"/>
  <c r="CB79" i="10"/>
  <c r="CA79" i="10"/>
  <c r="BZ79" i="10"/>
  <c r="CF77" i="10"/>
  <c r="CE77" i="10"/>
  <c r="CD77" i="10"/>
  <c r="CC77" i="10"/>
  <c r="CB77" i="10"/>
  <c r="CA77" i="10"/>
  <c r="BZ77" i="10"/>
  <c r="CF76" i="10"/>
  <c r="CE76" i="10"/>
  <c r="CD76" i="10"/>
  <c r="CC76" i="10"/>
  <c r="CB76" i="10"/>
  <c r="CA76" i="10"/>
  <c r="BZ76" i="10"/>
  <c r="CF74" i="10"/>
  <c r="CE74" i="10"/>
  <c r="CD74" i="10"/>
  <c r="CC74" i="10"/>
  <c r="CB74" i="10"/>
  <c r="CA74" i="10"/>
  <c r="BZ74" i="10"/>
  <c r="CF73" i="10"/>
  <c r="CE73" i="10"/>
  <c r="CD73" i="10"/>
  <c r="CC73" i="10"/>
  <c r="CB73" i="10"/>
  <c r="CA73" i="10"/>
  <c r="BZ73" i="10"/>
  <c r="CF71" i="10"/>
  <c r="CE71" i="10"/>
  <c r="CD71" i="10"/>
  <c r="CC71" i="10"/>
  <c r="CB71" i="10"/>
  <c r="CA71" i="10"/>
  <c r="BZ71" i="10"/>
  <c r="CF70" i="10"/>
  <c r="CE70" i="10"/>
  <c r="CD70" i="10"/>
  <c r="CC70" i="10"/>
  <c r="CB70" i="10"/>
  <c r="CA70" i="10"/>
  <c r="BZ70" i="10"/>
  <c r="CF68" i="10"/>
  <c r="CE68" i="10"/>
  <c r="CD68" i="10"/>
  <c r="CC68" i="10"/>
  <c r="CB68" i="10"/>
  <c r="CA68" i="10"/>
  <c r="BZ68" i="10"/>
  <c r="CF67" i="10"/>
  <c r="CE67" i="10"/>
  <c r="CD67" i="10"/>
  <c r="CC67" i="10"/>
  <c r="CB67" i="10"/>
  <c r="CA67" i="10"/>
  <c r="BZ67" i="10"/>
  <c r="CF65" i="10"/>
  <c r="CE65" i="10"/>
  <c r="CD65" i="10"/>
  <c r="CC65" i="10"/>
  <c r="CB65" i="10"/>
  <c r="CA65" i="10"/>
  <c r="BZ65" i="10"/>
  <c r="CF64" i="10"/>
  <c r="CE64" i="10"/>
  <c r="CD64" i="10"/>
  <c r="CC64" i="10"/>
  <c r="CB64" i="10"/>
  <c r="CA64" i="10"/>
  <c r="BZ64" i="10"/>
  <c r="CF62" i="10"/>
  <c r="CE62" i="10"/>
  <c r="CD62" i="10"/>
  <c r="CC62" i="10"/>
  <c r="CB62" i="10"/>
  <c r="CA62" i="10"/>
  <c r="BZ62" i="10"/>
  <c r="CF61" i="10"/>
  <c r="CE61" i="10"/>
  <c r="CD61" i="10"/>
  <c r="CC61" i="10"/>
  <c r="CB61" i="10"/>
  <c r="CA61" i="10"/>
  <c r="BZ61" i="10"/>
  <c r="CF59" i="10"/>
  <c r="CE59" i="10"/>
  <c r="CD59" i="10"/>
  <c r="CC59" i="10"/>
  <c r="CB59" i="10"/>
  <c r="CA59" i="10"/>
  <c r="BZ59" i="10"/>
  <c r="CF58" i="10"/>
  <c r="CE58" i="10"/>
  <c r="CD58" i="10"/>
  <c r="CC58" i="10"/>
  <c r="CB58" i="10"/>
  <c r="CA58" i="10"/>
  <c r="BZ58" i="10"/>
  <c r="CF56" i="10"/>
  <c r="CE56" i="10"/>
  <c r="CD56" i="10"/>
  <c r="CC56" i="10"/>
  <c r="CB56" i="10"/>
  <c r="CA56" i="10"/>
  <c r="BZ56" i="10"/>
  <c r="CF55" i="10"/>
  <c r="CE55" i="10"/>
  <c r="CD55" i="10"/>
  <c r="CC55" i="10"/>
  <c r="CB55" i="10"/>
  <c r="CA55" i="10"/>
  <c r="BZ55" i="10"/>
  <c r="CF53" i="10"/>
  <c r="CE53" i="10"/>
  <c r="CD53" i="10"/>
  <c r="CC53" i="10"/>
  <c r="CB53" i="10"/>
  <c r="CA53" i="10"/>
  <c r="BZ53" i="10"/>
  <c r="CF52" i="10"/>
  <c r="CE52" i="10"/>
  <c r="CD52" i="10"/>
  <c r="CC52" i="10"/>
  <c r="CB52" i="10"/>
  <c r="CA52" i="10"/>
  <c r="BZ52" i="10"/>
  <c r="CF50" i="10"/>
  <c r="CE50" i="10"/>
  <c r="CD50" i="10"/>
  <c r="CC50" i="10"/>
  <c r="CB50" i="10"/>
  <c r="CA50" i="10"/>
  <c r="BZ50" i="10"/>
  <c r="CF49" i="10"/>
  <c r="CE49" i="10"/>
  <c r="CD49" i="10"/>
  <c r="CC49" i="10"/>
  <c r="CB49" i="10"/>
  <c r="CA49" i="10"/>
  <c r="BZ49" i="10"/>
  <c r="CF47" i="10"/>
  <c r="CE47" i="10"/>
  <c r="CD47" i="10"/>
  <c r="CC47" i="10"/>
  <c r="CB47" i="10"/>
  <c r="CA47" i="10"/>
  <c r="BZ47" i="10"/>
  <c r="CF46" i="10"/>
  <c r="CE46" i="10"/>
  <c r="CD46" i="10"/>
  <c r="CC46" i="10"/>
  <c r="CB46" i="10"/>
  <c r="CA46" i="10"/>
  <c r="BZ46" i="10"/>
  <c r="CF44" i="10"/>
  <c r="CE44" i="10"/>
  <c r="CD44" i="10"/>
  <c r="CC44" i="10"/>
  <c r="CB44" i="10"/>
  <c r="CA44" i="10"/>
  <c r="BZ44" i="10"/>
  <c r="CF43" i="10"/>
  <c r="CE43" i="10"/>
  <c r="CD43" i="10"/>
  <c r="CC43" i="10"/>
  <c r="CB43" i="10"/>
  <c r="CA43" i="10"/>
  <c r="BZ43" i="10"/>
  <c r="CF41" i="10"/>
  <c r="CE41" i="10"/>
  <c r="CD41" i="10"/>
  <c r="CC41" i="10"/>
  <c r="CB41" i="10"/>
  <c r="CA41" i="10"/>
  <c r="BZ41" i="10"/>
  <c r="CF40" i="10"/>
  <c r="CE40" i="10"/>
  <c r="CD40" i="10"/>
  <c r="CC40" i="10"/>
  <c r="CB40" i="10"/>
  <c r="CA40" i="10"/>
  <c r="BZ40" i="10"/>
  <c r="CF38" i="10"/>
  <c r="CE38" i="10"/>
  <c r="CD38" i="10"/>
  <c r="CC38" i="10"/>
  <c r="CB38" i="10"/>
  <c r="CA38" i="10"/>
  <c r="BZ38" i="10"/>
  <c r="CF37" i="10"/>
  <c r="CE37" i="10"/>
  <c r="CD37" i="10"/>
  <c r="CC37" i="10"/>
  <c r="CB37" i="10"/>
  <c r="CA37" i="10"/>
  <c r="BZ37" i="10"/>
  <c r="CF35" i="10"/>
  <c r="CE35" i="10"/>
  <c r="CD35" i="10"/>
  <c r="CC35" i="10"/>
  <c r="CB35" i="10"/>
  <c r="CA35" i="10"/>
  <c r="BZ35" i="10"/>
  <c r="CF34" i="10"/>
  <c r="CE34" i="10"/>
  <c r="CD34" i="10"/>
  <c r="CC34" i="10"/>
  <c r="CB34" i="10"/>
  <c r="CA34" i="10"/>
  <c r="BZ34" i="10"/>
  <c r="CF33" i="10"/>
  <c r="CE33" i="10"/>
  <c r="CD33" i="10"/>
  <c r="CC33" i="10"/>
  <c r="CB33" i="10"/>
  <c r="CA33" i="10"/>
  <c r="BZ33" i="10"/>
  <c r="CF32" i="10"/>
  <c r="CE32" i="10"/>
  <c r="CD32" i="10"/>
  <c r="CC32" i="10"/>
  <c r="CB32" i="10"/>
  <c r="CA32" i="10"/>
  <c r="BZ32" i="10"/>
  <c r="CF31" i="10"/>
  <c r="CE31" i="10"/>
  <c r="CD31" i="10"/>
  <c r="CC31" i="10"/>
  <c r="CB31" i="10"/>
  <c r="CA31" i="10"/>
  <c r="BZ31" i="10"/>
  <c r="CF30" i="10"/>
  <c r="CE30" i="10"/>
  <c r="CD30" i="10"/>
  <c r="CC30" i="10"/>
  <c r="CB30" i="10"/>
  <c r="CA30" i="10"/>
  <c r="BZ30" i="10"/>
  <c r="CF29" i="10"/>
  <c r="CE29" i="10"/>
  <c r="CD29" i="10"/>
  <c r="CC29" i="10"/>
  <c r="CB29" i="10"/>
  <c r="CA29" i="10"/>
  <c r="BZ29" i="10"/>
  <c r="CF28" i="10"/>
  <c r="CE28" i="10"/>
  <c r="CD28" i="10"/>
  <c r="CC28" i="10"/>
  <c r="CB28" i="10"/>
  <c r="CA28" i="10"/>
  <c r="BZ28" i="10"/>
  <c r="CF27" i="10"/>
  <c r="CE27" i="10"/>
  <c r="CD27" i="10"/>
  <c r="CC27" i="10"/>
  <c r="CB27" i="10"/>
  <c r="CA27" i="10"/>
  <c r="BZ27" i="10"/>
  <c r="CF26" i="10"/>
  <c r="CE26" i="10"/>
  <c r="CD26" i="10"/>
  <c r="CC26" i="10"/>
  <c r="CB26" i="10"/>
  <c r="CA26" i="10"/>
  <c r="BZ26" i="10"/>
  <c r="CF25" i="10"/>
  <c r="CE25" i="10"/>
  <c r="CD25" i="10"/>
  <c r="CC25" i="10"/>
  <c r="CB25" i="10"/>
  <c r="CA25" i="10"/>
  <c r="BZ25" i="10"/>
  <c r="CF24" i="10"/>
  <c r="CE24" i="10"/>
  <c r="CD24" i="10"/>
  <c r="CC24" i="10"/>
  <c r="CB24" i="10"/>
  <c r="CA24" i="10"/>
  <c r="BZ24" i="10"/>
  <c r="CF23" i="10"/>
  <c r="CE23" i="10"/>
  <c r="CD23" i="10"/>
  <c r="CC23" i="10"/>
  <c r="CB23" i="10"/>
  <c r="CA23" i="10"/>
  <c r="BZ23" i="10"/>
  <c r="CF22" i="10"/>
  <c r="CE22" i="10"/>
  <c r="CD22" i="10"/>
  <c r="CC22" i="10"/>
  <c r="CB22" i="10"/>
  <c r="CA22" i="10"/>
  <c r="BZ22" i="10"/>
  <c r="CF21" i="10"/>
  <c r="CE21" i="10"/>
  <c r="CD21" i="10"/>
  <c r="CC21" i="10"/>
  <c r="CB21" i="10"/>
  <c r="CA21" i="10"/>
  <c r="BZ21" i="10"/>
  <c r="CF20" i="10"/>
  <c r="CE20" i="10"/>
  <c r="CD20" i="10"/>
  <c r="CC20" i="10"/>
  <c r="CB20" i="10"/>
  <c r="CA20" i="10"/>
  <c r="BZ20" i="10"/>
  <c r="CF19" i="10"/>
  <c r="CE19" i="10"/>
  <c r="CD19" i="10"/>
  <c r="CC19" i="10"/>
  <c r="CB19" i="10"/>
  <c r="CA19" i="10"/>
  <c r="BZ19" i="10"/>
  <c r="CF18" i="10"/>
  <c r="CE18" i="10"/>
  <c r="CD18" i="10"/>
  <c r="CC18" i="10"/>
  <c r="CB18" i="10"/>
  <c r="CA18" i="10"/>
  <c r="BZ18" i="10"/>
  <c r="CF15" i="10"/>
  <c r="CE15" i="10"/>
  <c r="CD15" i="10"/>
  <c r="CC15" i="10"/>
  <c r="CB15" i="10"/>
  <c r="CA15" i="10"/>
  <c r="BZ15" i="10"/>
  <c r="CF12" i="10"/>
  <c r="CE12" i="10"/>
  <c r="CD12" i="10"/>
  <c r="CC12" i="10"/>
  <c r="CB12" i="10"/>
  <c r="CA12" i="10"/>
  <c r="BZ12" i="10"/>
  <c r="CF11" i="10"/>
  <c r="CE11" i="10"/>
  <c r="CD11" i="10"/>
  <c r="CC11" i="10"/>
  <c r="CB11" i="10"/>
  <c r="CA11" i="10"/>
  <c r="BZ11" i="10"/>
  <c r="CF10" i="10"/>
  <c r="CE10" i="10"/>
  <c r="CD10" i="10"/>
  <c r="CC10" i="10"/>
  <c r="CB10" i="10"/>
  <c r="CA10" i="10"/>
  <c r="BZ10" i="10"/>
  <c r="CF9" i="10"/>
  <c r="CE9" i="10"/>
  <c r="CD9" i="10"/>
  <c r="CC9" i="10"/>
  <c r="CB9" i="10"/>
  <c r="CA9" i="10"/>
  <c r="BZ9" i="10"/>
  <c r="CF8" i="10"/>
  <c r="CE8" i="10"/>
  <c r="CD8" i="10"/>
  <c r="CC8" i="10"/>
  <c r="CB8" i="10"/>
  <c r="CA8" i="10"/>
  <c r="BZ8" i="10"/>
  <c r="CF7" i="10"/>
  <c r="CE7" i="10"/>
  <c r="CD7" i="10"/>
  <c r="CC7" i="10"/>
  <c r="CB7" i="10"/>
  <c r="CA7" i="10"/>
  <c r="BZ7" i="10"/>
  <c r="CF6" i="10"/>
  <c r="CE6" i="10"/>
  <c r="CD6" i="10"/>
  <c r="CC6" i="10"/>
  <c r="CB6" i="10"/>
  <c r="CA6" i="10"/>
  <c r="BZ6" i="10"/>
  <c r="CF5" i="10"/>
  <c r="CE5" i="10"/>
  <c r="CD5" i="10"/>
  <c r="CC5" i="10"/>
  <c r="CB5" i="10"/>
  <c r="CA5" i="10"/>
  <c r="BZ5" i="10"/>
  <c r="CF4" i="10"/>
  <c r="CE4" i="10"/>
  <c r="CD4" i="10"/>
  <c r="CC4" i="10"/>
  <c r="CB4" i="10"/>
  <c r="CA4" i="10"/>
  <c r="BZ4" i="10"/>
  <c r="CF3" i="10"/>
  <c r="CE3" i="10"/>
  <c r="CD3" i="10"/>
  <c r="CC3" i="10"/>
  <c r="CB3" i="10"/>
  <c r="CA3" i="10"/>
  <c r="BZ3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CS4" i="10"/>
  <c r="CR4" i="10"/>
  <c r="CQ4" i="10"/>
  <c r="CP4" i="10"/>
  <c r="CO4" i="10"/>
  <c r="CN4" i="10"/>
  <c r="CM4" i="10"/>
  <c r="CL4" i="10"/>
  <c r="CK4" i="10"/>
  <c r="CJ4" i="10"/>
  <c r="F725" i="16" l="1"/>
  <c r="F730" i="16"/>
  <c r="F720" i="16"/>
  <c r="O90" i="10"/>
  <c r="O147" i="10"/>
  <c r="O145" i="10"/>
  <c r="O143" i="10"/>
  <c r="O141" i="10"/>
  <c r="O139" i="10"/>
  <c r="O137" i="10"/>
  <c r="O135" i="10"/>
  <c r="O133" i="10"/>
  <c r="O131" i="10"/>
  <c r="O129" i="10"/>
  <c r="O127" i="10"/>
  <c r="O125" i="10"/>
  <c r="O123" i="10"/>
  <c r="O121" i="10"/>
  <c r="O119" i="10"/>
  <c r="O117" i="10"/>
  <c r="O115" i="10"/>
  <c r="O113" i="10"/>
  <c r="O111" i="10"/>
  <c r="O109" i="10"/>
  <c r="O107" i="10"/>
  <c r="O105" i="10"/>
  <c r="O103" i="10"/>
  <c r="O101" i="10"/>
  <c r="O99" i="10"/>
  <c r="O97" i="10"/>
  <c r="O95" i="10"/>
  <c r="O93" i="10"/>
  <c r="O91" i="10"/>
  <c r="O148" i="10"/>
  <c r="O146" i="10"/>
  <c r="O144" i="10"/>
  <c r="O142" i="10"/>
  <c r="O140" i="10"/>
  <c r="O138" i="10"/>
  <c r="O136" i="10"/>
  <c r="O134" i="10"/>
  <c r="O132" i="10"/>
  <c r="O130" i="10"/>
  <c r="O128" i="10"/>
  <c r="O126" i="10"/>
  <c r="O124" i="10"/>
  <c r="O122" i="10"/>
  <c r="O120" i="10"/>
  <c r="O118" i="10"/>
  <c r="O116" i="10"/>
  <c r="O114" i="10"/>
  <c r="O112" i="10"/>
  <c r="O110" i="10"/>
  <c r="O108" i="10"/>
  <c r="O106" i="10"/>
  <c r="O104" i="10"/>
  <c r="O102" i="10"/>
  <c r="O100" i="10"/>
  <c r="O98" i="10"/>
  <c r="O96" i="10"/>
  <c r="O94" i="10"/>
  <c r="O92" i="10"/>
  <c r="H3" i="16"/>
  <c r="P3" i="16" s="1"/>
  <c r="Q90" i="10"/>
  <c r="Q139" i="10"/>
  <c r="Q131" i="10"/>
  <c r="Q129" i="10"/>
  <c r="Q121" i="10"/>
  <c r="Q117" i="10"/>
  <c r="Q115" i="10"/>
  <c r="Q111" i="10"/>
  <c r="Q109" i="10"/>
  <c r="Q107" i="10"/>
  <c r="Q105" i="10"/>
  <c r="Q101" i="10"/>
  <c r="Q99" i="10"/>
  <c r="Q97" i="10"/>
  <c r="Q95" i="10"/>
  <c r="Q93" i="10"/>
  <c r="Q91" i="10"/>
  <c r="Q138" i="10"/>
  <c r="Q136" i="10"/>
  <c r="Q130" i="10"/>
  <c r="Q128" i="10"/>
  <c r="Q122" i="10"/>
  <c r="Q118" i="10"/>
  <c r="Q116" i="10"/>
  <c r="Q112" i="10"/>
  <c r="Q110" i="10"/>
  <c r="Q108" i="10"/>
  <c r="Q106" i="10"/>
  <c r="Q104" i="10"/>
  <c r="Q100" i="10"/>
  <c r="Q98" i="10"/>
  <c r="Q96" i="10"/>
  <c r="Q94" i="10"/>
  <c r="Q92" i="10"/>
  <c r="P90" i="10"/>
  <c r="P148" i="10"/>
  <c r="P146" i="10"/>
  <c r="P144" i="10"/>
  <c r="P142" i="10"/>
  <c r="P140" i="10"/>
  <c r="P138" i="10"/>
  <c r="P136" i="10"/>
  <c r="P134" i="10"/>
  <c r="P132" i="10"/>
  <c r="P130" i="10"/>
  <c r="P128" i="10"/>
  <c r="P126" i="10"/>
  <c r="P124" i="10"/>
  <c r="P122" i="10"/>
  <c r="P120" i="10"/>
  <c r="P118" i="10"/>
  <c r="P116" i="10"/>
  <c r="P114" i="10"/>
  <c r="P112" i="10"/>
  <c r="P110" i="10"/>
  <c r="P108" i="10"/>
  <c r="P106" i="10"/>
  <c r="P104" i="10"/>
  <c r="P100" i="10"/>
  <c r="P98" i="10"/>
  <c r="P96" i="10"/>
  <c r="P94" i="10"/>
  <c r="P92" i="10"/>
  <c r="P147" i="10"/>
  <c r="P145" i="10"/>
  <c r="P143" i="10"/>
  <c r="P141" i="10"/>
  <c r="P139" i="10"/>
  <c r="P137" i="10"/>
  <c r="P135" i="10"/>
  <c r="P133" i="10"/>
  <c r="P131" i="10"/>
  <c r="P129" i="10"/>
  <c r="P127" i="10"/>
  <c r="P125" i="10"/>
  <c r="P123" i="10"/>
  <c r="P121" i="10"/>
  <c r="P119" i="10"/>
  <c r="P117" i="10"/>
  <c r="P115" i="10"/>
  <c r="P113" i="10"/>
  <c r="P111" i="10"/>
  <c r="P109" i="10"/>
  <c r="P107" i="10"/>
  <c r="P105" i="10"/>
  <c r="P101" i="10"/>
  <c r="P99" i="10"/>
  <c r="P97" i="10"/>
  <c r="P95" i="10"/>
  <c r="P93" i="10"/>
  <c r="P91" i="10"/>
  <c r="H4" i="16"/>
  <c r="P4" i="16" s="1"/>
  <c r="BS4" i="10"/>
  <c r="BF4" i="10"/>
  <c r="BW4" i="10"/>
  <c r="BL4" i="10"/>
  <c r="BN4" i="10"/>
  <c r="BR4" i="10"/>
  <c r="BV4" i="10"/>
  <c r="BX4" i="10"/>
  <c r="BG4" i="10"/>
  <c r="BI4" i="10"/>
  <c r="BM4" i="10"/>
  <c r="BO4" i="10"/>
  <c r="BQ4" i="10"/>
  <c r="BU4" i="10"/>
  <c r="BY4" i="10"/>
  <c r="B2" i="18"/>
  <c r="D727" i="16" a="1"/>
  <c r="D727" i="16" s="1"/>
  <c r="F727" i="16" s="1"/>
  <c r="D717" i="16" a="1"/>
  <c r="D717" i="16" s="1"/>
  <c r="D732" i="16" a="1"/>
  <c r="D732" i="16" s="1"/>
  <c r="H732" i="16" s="1"/>
  <c r="L732" i="16" s="1"/>
  <c r="D722" i="16" a="1"/>
  <c r="D722" i="16" s="1"/>
  <c r="D734" i="16" a="1"/>
  <c r="D734" i="16" s="1"/>
  <c r="H734" i="16" s="1"/>
  <c r="L734" i="16" s="1"/>
  <c r="D729" i="16" a="1"/>
  <c r="D729" i="16" s="1"/>
  <c r="D724" i="16" a="1"/>
  <c r="D724" i="16" s="1"/>
  <c r="F724" i="16" s="1"/>
  <c r="D719" i="16" a="1"/>
  <c r="D719" i="16" s="1"/>
  <c r="D711" i="16" a="1"/>
  <c r="D711" i="16" s="1"/>
  <c r="H711" i="16" s="1" a="1"/>
  <c r="H711" i="16" s="1"/>
  <c r="L711" i="16" s="1"/>
  <c r="D712" i="16" a="1"/>
  <c r="D712" i="16" s="1"/>
  <c r="BH4" i="10"/>
  <c r="BJ4" i="10"/>
  <c r="BP4" i="10"/>
  <c r="BT4" i="10"/>
  <c r="D2" i="18"/>
  <c r="D723" i="16" a="1"/>
  <c r="D723" i="16" s="1"/>
  <c r="D718" i="16" a="1"/>
  <c r="D718" i="16" s="1"/>
  <c r="D733" i="16" a="1"/>
  <c r="D733" i="16" s="1"/>
  <c r="H733" i="16" s="1"/>
  <c r="L733" i="16" s="1"/>
  <c r="D728" i="16" a="1"/>
  <c r="D728" i="16" s="1"/>
  <c r="F728" i="16" s="1"/>
  <c r="BK4" i="10"/>
  <c r="AD92" i="10"/>
  <c r="AD94" i="10"/>
  <c r="AD96" i="10"/>
  <c r="AD98" i="10"/>
  <c r="AD100" i="10"/>
  <c r="AD102" i="10"/>
  <c r="AD104" i="10"/>
  <c r="AD106" i="10"/>
  <c r="AD108" i="10"/>
  <c r="AD110" i="10"/>
  <c r="AD112" i="10"/>
  <c r="AD114" i="10"/>
  <c r="AD116" i="10"/>
  <c r="AD118" i="10"/>
  <c r="AD120" i="10"/>
  <c r="AD122" i="10"/>
  <c r="AD124" i="10"/>
  <c r="AD126" i="10"/>
  <c r="AD128" i="10"/>
  <c r="AD130" i="10"/>
  <c r="AD132" i="10"/>
  <c r="AD134" i="10"/>
  <c r="AD136" i="10"/>
  <c r="AD138" i="10"/>
  <c r="AD140" i="10"/>
  <c r="AD142" i="10"/>
  <c r="AD144" i="10"/>
  <c r="AD146" i="10"/>
  <c r="AD148" i="10"/>
  <c r="A3" i="15"/>
  <c r="B4" i="7"/>
  <c r="F3" i="18" l="1"/>
  <c r="G3" i="18"/>
  <c r="H3" i="18"/>
  <c r="I3" i="18"/>
  <c r="D3" i="18"/>
  <c r="E3" i="18"/>
  <c r="D708" i="16"/>
  <c r="D709" i="16" a="1"/>
  <c r="D709" i="16" s="1"/>
  <c r="H709" i="16" s="1" a="1"/>
  <c r="H709" i="16" s="1"/>
  <c r="L709" i="16" s="1"/>
  <c r="D707" i="16"/>
  <c r="D710" i="16" a="1"/>
  <c r="D710" i="16" s="1"/>
  <c r="H710" i="16" s="1" a="1"/>
  <c r="H710" i="16" s="1"/>
  <c r="L710" i="16" s="1"/>
  <c r="I711" i="16" a="1"/>
  <c r="I711" i="16" s="1"/>
  <c r="J711" i="16" a="1"/>
  <c r="J711" i="16" s="1"/>
  <c r="H723" i="16" a="1"/>
  <c r="H723" i="16" s="1"/>
  <c r="K723" i="16" s="1" a="1"/>
  <c r="K723" i="16" s="1"/>
  <c r="L723" i="16" s="1"/>
  <c r="D14" i="18" s="1"/>
  <c r="F723" i="16"/>
  <c r="H719" i="16"/>
  <c r="K719" i="16" s="1"/>
  <c r="L719" i="16" s="1"/>
  <c r="F6" i="18" s="1"/>
  <c r="F719" i="16"/>
  <c r="H729" i="16" a="1"/>
  <c r="H729" i="16" s="1"/>
  <c r="K729" i="16" s="1" a="1"/>
  <c r="K729" i="16" s="1"/>
  <c r="L729" i="16" s="1"/>
  <c r="F21" i="18" s="1"/>
  <c r="F729" i="16"/>
  <c r="H718" i="16"/>
  <c r="K718" i="16" s="1"/>
  <c r="L718" i="16" s="1"/>
  <c r="D6" i="18" s="1"/>
  <c r="F718" i="16"/>
  <c r="H722" i="16" a="1"/>
  <c r="H722" i="16" s="1"/>
  <c r="K722" i="16" s="1" a="1"/>
  <c r="K722" i="16" s="1"/>
  <c r="L722" i="16" s="1"/>
  <c r="B14" i="18" s="1"/>
  <c r="F722" i="16"/>
  <c r="H717" i="16"/>
  <c r="K717" i="16" s="1"/>
  <c r="L717" i="16" s="1"/>
  <c r="B6" i="18" s="1"/>
  <c r="F717" i="16"/>
  <c r="H32" i="16"/>
  <c r="Z146" i="10"/>
  <c r="Z138" i="10"/>
  <c r="Z130" i="10"/>
  <c r="Z122" i="10"/>
  <c r="Z114" i="10"/>
  <c r="Z106" i="10"/>
  <c r="Z94" i="10"/>
  <c r="Z142" i="10"/>
  <c r="Z134" i="10"/>
  <c r="Z126" i="10"/>
  <c r="Z118" i="10"/>
  <c r="Z110" i="10"/>
  <c r="Z102" i="10"/>
  <c r="Z98" i="10"/>
  <c r="Z148" i="10"/>
  <c r="Z144" i="10"/>
  <c r="Z140" i="10"/>
  <c r="Z136" i="10"/>
  <c r="Z132" i="10"/>
  <c r="Z128" i="10"/>
  <c r="Z124" i="10"/>
  <c r="Z120" i="10"/>
  <c r="Z116" i="10"/>
  <c r="Z112" i="10"/>
  <c r="Z108" i="10"/>
  <c r="Z104" i="10"/>
  <c r="Z100" i="10"/>
  <c r="Z96" i="10"/>
  <c r="Z167" i="10"/>
  <c r="D721" i="16"/>
  <c r="D702" i="16" a="1"/>
  <c r="D702" i="16" s="1"/>
  <c r="H702" i="16" s="1" a="1"/>
  <c r="H702" i="16" s="1"/>
  <c r="L702" i="16" s="1"/>
  <c r="Z97" i="10"/>
  <c r="Z105" i="10"/>
  <c r="Z109" i="10"/>
  <c r="Z113" i="10"/>
  <c r="Z117" i="10"/>
  <c r="Z121" i="10"/>
  <c r="Z93" i="10"/>
  <c r="Z101" i="10"/>
  <c r="Z90" i="10"/>
  <c r="Z127" i="10"/>
  <c r="Z131" i="10"/>
  <c r="Z135" i="10"/>
  <c r="Z143" i="10"/>
  <c r="Z147" i="10"/>
  <c r="Z150" i="10"/>
  <c r="Z154" i="10"/>
  <c r="Z158" i="10"/>
  <c r="Z162" i="10"/>
  <c r="Z166" i="10"/>
  <c r="Z145" i="10"/>
  <c r="Z149" i="10"/>
  <c r="Z153" i="10"/>
  <c r="Z157" i="10"/>
  <c r="Z161" i="10"/>
  <c r="Z165" i="10"/>
  <c r="Z168" i="10"/>
  <c r="Z92" i="10"/>
  <c r="Z91" i="10"/>
  <c r="Z95" i="10"/>
  <c r="Z99" i="10"/>
  <c r="Z103" i="10"/>
  <c r="Z107" i="10"/>
  <c r="Z111" i="10"/>
  <c r="Z115" i="10"/>
  <c r="Z119" i="10"/>
  <c r="Z123" i="10"/>
  <c r="Z129" i="10"/>
  <c r="Z133" i="10"/>
  <c r="Z137" i="10"/>
  <c r="Z141" i="10"/>
  <c r="Z152" i="10"/>
  <c r="Z156" i="10"/>
  <c r="Z160" i="10"/>
  <c r="Z164" i="10"/>
  <c r="Z169" i="10"/>
  <c r="Z125" i="10"/>
  <c r="Z139" i="10"/>
  <c r="Z151" i="10"/>
  <c r="Z155" i="10"/>
  <c r="Z159" i="10"/>
  <c r="Z163" i="10"/>
  <c r="D697" i="16"/>
  <c r="H697" i="16" s="1"/>
  <c r="L697" i="16" s="1"/>
  <c r="H728" i="16" a="1"/>
  <c r="H728" i="16" s="1"/>
  <c r="K728" i="16" s="1" a="1"/>
  <c r="K728" i="16" s="1"/>
  <c r="L728" i="16" s="1"/>
  <c r="D21" i="18" s="1"/>
  <c r="D698" i="16"/>
  <c r="H698" i="16" s="1"/>
  <c r="L698" i="16" s="1"/>
  <c r="D700" i="16" a="1"/>
  <c r="D700" i="16" s="1"/>
  <c r="H700" i="16" s="1" a="1"/>
  <c r="H700" i="16" s="1"/>
  <c r="L700" i="16" s="1"/>
  <c r="D701" i="16" a="1"/>
  <c r="D701" i="16" s="1"/>
  <c r="H701" i="16" s="1" a="1"/>
  <c r="H701" i="16" s="1"/>
  <c r="L701" i="16" s="1"/>
  <c r="D699" i="16" a="1"/>
  <c r="D699" i="16" s="1"/>
  <c r="H699" i="16" s="1" a="1"/>
  <c r="H699" i="16" s="1"/>
  <c r="H724" i="16" a="1"/>
  <c r="H724" i="16" s="1"/>
  <c r="K724" i="16" s="1" a="1"/>
  <c r="K724" i="16" s="1"/>
  <c r="L724" i="16" s="1"/>
  <c r="F14" i="18" s="1"/>
  <c r="D691" i="16" a="1"/>
  <c r="D691" i="16" s="1"/>
  <c r="H691" i="16" s="1" a="1"/>
  <c r="H691" i="16" s="1"/>
  <c r="D688" i="16"/>
  <c r="H688" i="16" s="1"/>
  <c r="D692" i="16" a="1"/>
  <c r="D692" i="16" s="1"/>
  <c r="H692" i="16" s="1" a="1"/>
  <c r="H692" i="16" s="1"/>
  <c r="D687" i="16"/>
  <c r="H687" i="16" s="1"/>
  <c r="D690" i="16" a="1"/>
  <c r="D690" i="16" s="1"/>
  <c r="H690" i="16" s="1" a="1"/>
  <c r="H690" i="16" s="1"/>
  <c r="H727" i="16" a="1"/>
  <c r="H727" i="16" s="1"/>
  <c r="K727" i="16" s="1" a="1"/>
  <c r="K727" i="16" s="1"/>
  <c r="L727" i="16" s="1"/>
  <c r="B21" i="18" s="1"/>
  <c r="D689" i="16" a="1"/>
  <c r="D689" i="16" s="1"/>
  <c r="H689" i="16" s="1" a="1"/>
  <c r="H689" i="16" s="1"/>
  <c r="H707" i="16"/>
  <c r="L707" i="16" s="1"/>
  <c r="H708" i="16"/>
  <c r="L708" i="16" s="1"/>
  <c r="H712" i="16" a="1"/>
  <c r="H712" i="16" s="1"/>
  <c r="L712" i="16" s="1"/>
  <c r="L721" i="16" l="1"/>
  <c r="I699" i="16" a="1"/>
  <c r="I699" i="16" s="1"/>
  <c r="L699" i="16"/>
  <c r="J691" i="16" a="1"/>
  <c r="J691" i="16" s="1"/>
  <c r="I709" i="16" a="1"/>
  <c r="I709" i="16" s="1"/>
  <c r="J709" i="16" a="1"/>
  <c r="J709" i="16" s="1"/>
  <c r="J712" i="16" a="1"/>
  <c r="J712" i="16" s="1"/>
  <c r="I712" i="16" a="1"/>
  <c r="I712" i="16" s="1"/>
  <c r="I710" i="16" a="1"/>
  <c r="I710" i="16" s="1"/>
  <c r="J710" i="16" a="1"/>
  <c r="J710" i="16" s="1"/>
  <c r="I692" i="16" a="1"/>
  <c r="I692" i="16" s="1"/>
  <c r="J692" i="16" a="1"/>
  <c r="J692" i="16" s="1"/>
  <c r="J700" i="16" a="1"/>
  <c r="J700" i="16" s="1"/>
  <c r="I700" i="16" a="1"/>
  <c r="I700" i="16" s="1"/>
  <c r="J701" i="16" a="1"/>
  <c r="J701" i="16" s="1"/>
  <c r="I701" i="16" a="1"/>
  <c r="I701" i="16" s="1"/>
  <c r="J699" i="16" a="1"/>
  <c r="J699" i="16" s="1"/>
  <c r="J702" i="16" a="1"/>
  <c r="J702" i="16" s="1"/>
  <c r="I702" i="16" a="1"/>
  <c r="I702" i="16" s="1"/>
  <c r="K690" i="16" a="1"/>
  <c r="K690" i="16" s="1"/>
  <c r="I690" i="16" a="1"/>
  <c r="I690" i="16" s="1"/>
  <c r="J690" i="16" a="1"/>
  <c r="J690" i="16" s="1"/>
  <c r="I691" i="16" a="1"/>
  <c r="I691" i="16" s="1"/>
  <c r="J689" i="16" a="1"/>
  <c r="J689" i="16" s="1"/>
  <c r="K689" i="16" a="1"/>
  <c r="K689" i="16" s="1"/>
  <c r="I689" i="16" a="1"/>
  <c r="I689" i="16" s="1"/>
  <c r="P32" i="16"/>
  <c r="J32" i="16" a="1"/>
  <c r="J32" i="16" s="1"/>
  <c r="K702" i="16" a="1"/>
  <c r="K702" i="16" s="1"/>
  <c r="K687" i="16"/>
  <c r="J687" i="16"/>
  <c r="I687" i="16"/>
  <c r="J688" i="16"/>
  <c r="K688" i="16"/>
  <c r="I688" i="16"/>
  <c r="P721" i="16"/>
  <c r="H721" i="16"/>
  <c r="K701" i="16" a="1"/>
  <c r="K701" i="16" s="1"/>
  <c r="J698" i="16"/>
  <c r="I698" i="16"/>
  <c r="K698" i="16"/>
  <c r="K692" i="16" a="1"/>
  <c r="K692" i="16" s="1"/>
  <c r="K691" i="16" a="1"/>
  <c r="K691" i="16" s="1"/>
  <c r="K699" i="16" a="1"/>
  <c r="K699" i="16" s="1"/>
  <c r="K700" i="16" a="1"/>
  <c r="K700" i="16" s="1"/>
  <c r="I697" i="16"/>
  <c r="K697" i="16"/>
  <c r="J697" i="16"/>
  <c r="K710" i="16" a="1"/>
  <c r="K710" i="16" s="1"/>
  <c r="J708" i="16"/>
  <c r="K708" i="16"/>
  <c r="I708" i="16"/>
  <c r="H18" i="18"/>
  <c r="K711" i="16" a="1"/>
  <c r="K711" i="16" s="1"/>
  <c r="K712" i="16" a="1"/>
  <c r="K712" i="16" s="1"/>
  <c r="K707" i="16"/>
  <c r="J707" i="16"/>
  <c r="I707" i="16"/>
  <c r="K709" i="16" a="1"/>
  <c r="K709" i="16" s="1"/>
  <c r="L689" i="16" l="1"/>
  <c r="L692" i="16"/>
  <c r="L691" i="16"/>
  <c r="D18" i="18" s="1"/>
  <c r="L690" i="16"/>
  <c r="L688" i="16"/>
  <c r="L687" i="16"/>
  <c r="D4" i="18" s="1"/>
  <c r="H4" i="18"/>
  <c r="H11" i="18"/>
  <c r="D11" i="18"/>
  <c r="F18" i="18"/>
  <c r="F11" i="18"/>
  <c r="F4" i="18"/>
  <c r="E11" i="13"/>
  <c r="A4" i="13"/>
  <c r="A3" i="13"/>
  <c r="A5" i="5"/>
  <c r="AE2" i="9"/>
  <c r="AD2" i="9"/>
  <c r="W82" i="9" l="1"/>
  <c r="AT82" i="9" s="1"/>
  <c r="W81" i="9"/>
  <c r="AT81" i="9" s="1"/>
  <c r="W80" i="9"/>
  <c r="AT80" i="9" s="1"/>
  <c r="W79" i="9"/>
  <c r="AT79" i="9" s="1"/>
  <c r="W78" i="9"/>
  <c r="AT78" i="9" s="1"/>
  <c r="W77" i="9"/>
  <c r="AT77" i="9" s="1"/>
  <c r="W76" i="9"/>
  <c r="AT76" i="9" s="1"/>
  <c r="W75" i="9"/>
  <c r="AT75" i="9" s="1"/>
  <c r="W74" i="9"/>
  <c r="AT74" i="9" s="1"/>
  <c r="W73" i="9"/>
  <c r="AT73" i="9" s="1"/>
  <c r="W72" i="9"/>
  <c r="AT72" i="9" s="1"/>
  <c r="W71" i="9"/>
  <c r="AT71" i="9" s="1"/>
  <c r="W70" i="9"/>
  <c r="AT70" i="9" s="1"/>
  <c r="W69" i="9"/>
  <c r="AT69" i="9" s="1"/>
  <c r="W68" i="9"/>
  <c r="AT68" i="9" s="1"/>
  <c r="W67" i="9"/>
  <c r="AT67" i="9" s="1"/>
  <c r="W66" i="9"/>
  <c r="AT66" i="9" s="1"/>
  <c r="W65" i="9"/>
  <c r="AT65" i="9" s="1"/>
  <c r="W64" i="9"/>
  <c r="AT64" i="9" s="1"/>
  <c r="W63" i="9"/>
  <c r="AT63" i="9" s="1"/>
  <c r="W62" i="9"/>
  <c r="AT62" i="9" s="1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B7" i="11"/>
  <c r="CJ61" i="10" a="1"/>
  <c r="CJ61" i="10" s="1"/>
  <c r="B90" i="10" l="1" a="1"/>
  <c r="B90" i="10" s="1"/>
  <c r="B6" i="8"/>
  <c r="B4" i="8"/>
  <c r="B6" i="7"/>
  <c r="A22" i="13" l="1"/>
  <c r="A18" i="13" s="1"/>
  <c r="A1" i="13"/>
  <c r="A5" i="13" l="1"/>
  <c r="A6" i="13"/>
  <c r="A13" i="13"/>
  <c r="DI86" i="10" a="1"/>
  <c r="DI86" i="10" s="1"/>
  <c r="DH86" i="10" a="1"/>
  <c r="DH86" i="10" s="1"/>
  <c r="DG86" i="10" a="1"/>
  <c r="DG86" i="10" s="1"/>
  <c r="DF86" i="10" a="1"/>
  <c r="DF86" i="10" s="1"/>
  <c r="DE86" i="10" a="1"/>
  <c r="DE86" i="10" s="1"/>
  <c r="DD86" i="10" a="1"/>
  <c r="DD86" i="10" s="1"/>
  <c r="DC86" i="10" a="1"/>
  <c r="DC86" i="10" s="1"/>
  <c r="DB86" i="10" a="1"/>
  <c r="DB86" i="10" s="1"/>
  <c r="DA86" i="10" a="1"/>
  <c r="DA86" i="10" s="1"/>
  <c r="CZ86" i="10" a="1"/>
  <c r="CZ86" i="10" s="1"/>
  <c r="CY86" i="10" a="1"/>
  <c r="CY86" i="10" s="1"/>
  <c r="CX86" i="10" a="1"/>
  <c r="CX86" i="10" s="1"/>
  <c r="CW86" i="10" a="1"/>
  <c r="CW86" i="10" s="1"/>
  <c r="CV86" i="10" a="1"/>
  <c r="CV86" i="10" s="1"/>
  <c r="CU86" i="10" a="1"/>
  <c r="CU86" i="10" s="1"/>
  <c r="CT86" i="10" a="1"/>
  <c r="CT86" i="10" s="1"/>
  <c r="CS86" i="10" a="1"/>
  <c r="CS86" i="10" s="1"/>
  <c r="CR86" i="10" a="1"/>
  <c r="CR86" i="10" s="1"/>
  <c r="CQ86" i="10" a="1"/>
  <c r="CQ86" i="10" s="1"/>
  <c r="CP86" i="10" a="1"/>
  <c r="CP86" i="10" s="1"/>
  <c r="CO86" i="10" a="1"/>
  <c r="CO86" i="10" s="1"/>
  <c r="CN86" i="10" a="1"/>
  <c r="CN86" i="10" s="1"/>
  <c r="CM86" i="10" a="1"/>
  <c r="CM86" i="10" s="1"/>
  <c r="CL86" i="10" a="1"/>
  <c r="CL86" i="10" s="1"/>
  <c r="CK86" i="10" a="1"/>
  <c r="CK86" i="10" s="1"/>
  <c r="DI85" i="10" a="1"/>
  <c r="DI85" i="10" s="1"/>
  <c r="DH85" i="10" a="1"/>
  <c r="DH85" i="10" s="1"/>
  <c r="DG85" i="10" a="1"/>
  <c r="DG85" i="10" s="1"/>
  <c r="DF85" i="10" a="1"/>
  <c r="DF85" i="10" s="1"/>
  <c r="DE85" i="10" a="1"/>
  <c r="DE85" i="10" s="1"/>
  <c r="DD85" i="10" a="1"/>
  <c r="DD85" i="10" s="1"/>
  <c r="DC85" i="10" a="1"/>
  <c r="DC85" i="10" s="1"/>
  <c r="DB85" i="10" a="1"/>
  <c r="DB85" i="10" s="1"/>
  <c r="DA85" i="10" a="1"/>
  <c r="DA85" i="10" s="1"/>
  <c r="CZ85" i="10" a="1"/>
  <c r="CZ85" i="10" s="1"/>
  <c r="CY85" i="10" a="1"/>
  <c r="CY85" i="10" s="1"/>
  <c r="CX85" i="10" a="1"/>
  <c r="CX85" i="10" s="1"/>
  <c r="CW85" i="10" a="1"/>
  <c r="CW85" i="10" s="1"/>
  <c r="CV85" i="10" a="1"/>
  <c r="CV85" i="10" s="1"/>
  <c r="CU85" i="10" a="1"/>
  <c r="CU85" i="10" s="1"/>
  <c r="CT85" i="10" a="1"/>
  <c r="CT85" i="10" s="1"/>
  <c r="CS85" i="10" a="1"/>
  <c r="CS85" i="10" s="1"/>
  <c r="CR85" i="10" a="1"/>
  <c r="CR85" i="10" s="1"/>
  <c r="CQ85" i="10" a="1"/>
  <c r="CQ85" i="10" s="1"/>
  <c r="CP85" i="10" a="1"/>
  <c r="CP85" i="10" s="1"/>
  <c r="CO85" i="10" a="1"/>
  <c r="CO85" i="10" s="1"/>
  <c r="CN85" i="10" a="1"/>
  <c r="CN85" i="10" s="1"/>
  <c r="CM85" i="10" a="1"/>
  <c r="CM85" i="10" s="1"/>
  <c r="CL85" i="10" a="1"/>
  <c r="CL85" i="10" s="1"/>
  <c r="CK85" i="10" a="1"/>
  <c r="CK85" i="10" s="1"/>
  <c r="DI83" i="10" a="1"/>
  <c r="DI83" i="10" s="1"/>
  <c r="DH83" i="10" a="1"/>
  <c r="DH83" i="10" s="1"/>
  <c r="DG83" i="10" a="1"/>
  <c r="DG83" i="10" s="1"/>
  <c r="DF83" i="10" a="1"/>
  <c r="DF83" i="10" s="1"/>
  <c r="DE83" i="10" a="1"/>
  <c r="DE83" i="10" s="1"/>
  <c r="DD83" i="10" a="1"/>
  <c r="DD83" i="10" s="1"/>
  <c r="DC83" i="10" a="1"/>
  <c r="DC83" i="10" s="1"/>
  <c r="DB83" i="10" a="1"/>
  <c r="DB83" i="10" s="1"/>
  <c r="DA83" i="10" a="1"/>
  <c r="DA83" i="10" s="1"/>
  <c r="CZ83" i="10" a="1"/>
  <c r="CZ83" i="10" s="1"/>
  <c r="CY83" i="10" a="1"/>
  <c r="CY83" i="10" s="1"/>
  <c r="CX83" i="10" a="1"/>
  <c r="CX83" i="10" s="1"/>
  <c r="CW83" i="10" a="1"/>
  <c r="CW83" i="10" s="1"/>
  <c r="CV83" i="10" a="1"/>
  <c r="CV83" i="10" s="1"/>
  <c r="CU83" i="10" a="1"/>
  <c r="CU83" i="10" s="1"/>
  <c r="CT83" i="10" a="1"/>
  <c r="CT83" i="10" s="1"/>
  <c r="CS83" i="10" a="1"/>
  <c r="CS83" i="10" s="1"/>
  <c r="CR83" i="10" a="1"/>
  <c r="CR83" i="10" s="1"/>
  <c r="CQ83" i="10" a="1"/>
  <c r="CQ83" i="10" s="1"/>
  <c r="CP83" i="10" a="1"/>
  <c r="CP83" i="10" s="1"/>
  <c r="CO83" i="10" a="1"/>
  <c r="CO83" i="10" s="1"/>
  <c r="CN83" i="10" a="1"/>
  <c r="CN83" i="10" s="1"/>
  <c r="CM83" i="10" a="1"/>
  <c r="CM83" i="10" s="1"/>
  <c r="CL83" i="10" a="1"/>
  <c r="CL83" i="10" s="1"/>
  <c r="CK83" i="10" a="1"/>
  <c r="CK83" i="10" s="1"/>
  <c r="DI82" i="10" a="1"/>
  <c r="DI82" i="10" s="1"/>
  <c r="DH82" i="10" a="1"/>
  <c r="DH82" i="10" s="1"/>
  <c r="DG82" i="10" a="1"/>
  <c r="DG82" i="10" s="1"/>
  <c r="DF82" i="10" a="1"/>
  <c r="DF82" i="10" s="1"/>
  <c r="DE82" i="10" a="1"/>
  <c r="DE82" i="10" s="1"/>
  <c r="DD82" i="10" a="1"/>
  <c r="DD82" i="10" s="1"/>
  <c r="DC82" i="10" a="1"/>
  <c r="DC82" i="10" s="1"/>
  <c r="DB82" i="10" a="1"/>
  <c r="DB82" i="10" s="1"/>
  <c r="DA82" i="10" a="1"/>
  <c r="DA82" i="10" s="1"/>
  <c r="CZ82" i="10" a="1"/>
  <c r="CZ82" i="10" s="1"/>
  <c r="CY82" i="10" a="1"/>
  <c r="CY82" i="10" s="1"/>
  <c r="CX82" i="10" a="1"/>
  <c r="CX82" i="10" s="1"/>
  <c r="CW82" i="10" a="1"/>
  <c r="CW82" i="10" s="1"/>
  <c r="CV82" i="10" a="1"/>
  <c r="CV82" i="10" s="1"/>
  <c r="CU82" i="10" a="1"/>
  <c r="CU82" i="10" s="1"/>
  <c r="CT82" i="10" a="1"/>
  <c r="CT82" i="10" s="1"/>
  <c r="CS82" i="10" a="1"/>
  <c r="CS82" i="10" s="1"/>
  <c r="CR82" i="10" a="1"/>
  <c r="CR82" i="10" s="1"/>
  <c r="CQ82" i="10" a="1"/>
  <c r="CQ82" i="10" s="1"/>
  <c r="CP82" i="10" a="1"/>
  <c r="CP82" i="10" s="1"/>
  <c r="CO82" i="10" a="1"/>
  <c r="CO82" i="10" s="1"/>
  <c r="CN82" i="10" a="1"/>
  <c r="CN82" i="10" s="1"/>
  <c r="CM82" i="10" a="1"/>
  <c r="CM82" i="10" s="1"/>
  <c r="CL82" i="10" a="1"/>
  <c r="CL82" i="10" s="1"/>
  <c r="CK82" i="10" a="1"/>
  <c r="CK82" i="10" s="1"/>
  <c r="DI80" i="10" a="1"/>
  <c r="DI80" i="10" s="1"/>
  <c r="DH80" i="10" a="1"/>
  <c r="DH80" i="10" s="1"/>
  <c r="DG80" i="10" a="1"/>
  <c r="DG80" i="10" s="1"/>
  <c r="DF80" i="10" a="1"/>
  <c r="DF80" i="10" s="1"/>
  <c r="DE80" i="10" a="1"/>
  <c r="DE80" i="10" s="1"/>
  <c r="DD80" i="10" a="1"/>
  <c r="DD80" i="10" s="1"/>
  <c r="DC80" i="10" a="1"/>
  <c r="DC80" i="10" s="1"/>
  <c r="DB80" i="10" a="1"/>
  <c r="DB80" i="10" s="1"/>
  <c r="DA80" i="10" a="1"/>
  <c r="DA80" i="10" s="1"/>
  <c r="CZ80" i="10" a="1"/>
  <c r="CZ80" i="10" s="1"/>
  <c r="CY80" i="10" a="1"/>
  <c r="CY80" i="10" s="1"/>
  <c r="CX80" i="10" a="1"/>
  <c r="CX80" i="10" s="1"/>
  <c r="CW80" i="10" a="1"/>
  <c r="CW80" i="10" s="1"/>
  <c r="CV80" i="10" a="1"/>
  <c r="CV80" i="10" s="1"/>
  <c r="CU80" i="10" a="1"/>
  <c r="CU80" i="10" s="1"/>
  <c r="CT80" i="10" a="1"/>
  <c r="CT80" i="10" s="1"/>
  <c r="CS80" i="10" a="1"/>
  <c r="CS80" i="10" s="1"/>
  <c r="CR80" i="10" a="1"/>
  <c r="CR80" i="10" s="1"/>
  <c r="CQ80" i="10" a="1"/>
  <c r="CQ80" i="10" s="1"/>
  <c r="CP80" i="10" a="1"/>
  <c r="CP80" i="10" s="1"/>
  <c r="CO80" i="10" a="1"/>
  <c r="CO80" i="10" s="1"/>
  <c r="CN80" i="10" a="1"/>
  <c r="CN80" i="10" s="1"/>
  <c r="CM80" i="10" a="1"/>
  <c r="CM80" i="10" s="1"/>
  <c r="CL80" i="10" a="1"/>
  <c r="CL80" i="10" s="1"/>
  <c r="CK80" i="10" a="1"/>
  <c r="CK80" i="10" s="1"/>
  <c r="DI79" i="10" a="1"/>
  <c r="DI79" i="10" s="1"/>
  <c r="DH79" i="10" a="1"/>
  <c r="DH79" i="10" s="1"/>
  <c r="DG79" i="10" a="1"/>
  <c r="DG79" i="10" s="1"/>
  <c r="DF79" i="10" a="1"/>
  <c r="DF79" i="10" s="1"/>
  <c r="DE79" i="10" a="1"/>
  <c r="DE79" i="10" s="1"/>
  <c r="DD79" i="10" a="1"/>
  <c r="DD79" i="10" s="1"/>
  <c r="DC79" i="10" a="1"/>
  <c r="DC79" i="10" s="1"/>
  <c r="DB79" i="10" a="1"/>
  <c r="DB79" i="10" s="1"/>
  <c r="DA79" i="10" a="1"/>
  <c r="DA79" i="10" s="1"/>
  <c r="CZ79" i="10" a="1"/>
  <c r="CZ79" i="10" s="1"/>
  <c r="CY79" i="10" a="1"/>
  <c r="CY79" i="10" s="1"/>
  <c r="CX79" i="10" a="1"/>
  <c r="CX79" i="10" s="1"/>
  <c r="CW79" i="10" a="1"/>
  <c r="CW79" i="10" s="1"/>
  <c r="CV79" i="10" a="1"/>
  <c r="CV79" i="10" s="1"/>
  <c r="CU79" i="10" a="1"/>
  <c r="CU79" i="10" s="1"/>
  <c r="CT79" i="10" a="1"/>
  <c r="CT79" i="10" s="1"/>
  <c r="CS79" i="10" a="1"/>
  <c r="CS79" i="10" s="1"/>
  <c r="CR79" i="10" a="1"/>
  <c r="CR79" i="10" s="1"/>
  <c r="CQ79" i="10" a="1"/>
  <c r="CQ79" i="10" s="1"/>
  <c r="CP79" i="10" a="1"/>
  <c r="CP79" i="10" s="1"/>
  <c r="CO79" i="10" a="1"/>
  <c r="CO79" i="10" s="1"/>
  <c r="CN79" i="10" a="1"/>
  <c r="CN79" i="10" s="1"/>
  <c r="CM79" i="10" a="1"/>
  <c r="CM79" i="10" s="1"/>
  <c r="CL79" i="10" a="1"/>
  <c r="CL79" i="10" s="1"/>
  <c r="CK79" i="10" a="1"/>
  <c r="CK79" i="10" s="1"/>
  <c r="DI77" i="10" a="1"/>
  <c r="DI77" i="10" s="1"/>
  <c r="DH77" i="10" a="1"/>
  <c r="DH77" i="10" s="1"/>
  <c r="DG77" i="10" a="1"/>
  <c r="DG77" i="10" s="1"/>
  <c r="DF77" i="10" a="1"/>
  <c r="DF77" i="10" s="1"/>
  <c r="DE77" i="10" a="1"/>
  <c r="DE77" i="10" s="1"/>
  <c r="DD77" i="10" a="1"/>
  <c r="DD77" i="10" s="1"/>
  <c r="DC77" i="10" a="1"/>
  <c r="DC77" i="10" s="1"/>
  <c r="DB77" i="10" a="1"/>
  <c r="DB77" i="10" s="1"/>
  <c r="DA77" i="10" a="1"/>
  <c r="DA77" i="10" s="1"/>
  <c r="CZ77" i="10" a="1"/>
  <c r="CZ77" i="10" s="1"/>
  <c r="CY77" i="10" a="1"/>
  <c r="CY77" i="10" s="1"/>
  <c r="CX77" i="10" a="1"/>
  <c r="CX77" i="10" s="1"/>
  <c r="CW77" i="10" a="1"/>
  <c r="CW77" i="10" s="1"/>
  <c r="CV77" i="10" a="1"/>
  <c r="CV77" i="10" s="1"/>
  <c r="CU77" i="10" a="1"/>
  <c r="CU77" i="10" s="1"/>
  <c r="CT77" i="10" a="1"/>
  <c r="CT77" i="10" s="1"/>
  <c r="CS77" i="10" a="1"/>
  <c r="CS77" i="10" s="1"/>
  <c r="CR77" i="10" a="1"/>
  <c r="CR77" i="10" s="1"/>
  <c r="CQ77" i="10" a="1"/>
  <c r="CQ77" i="10" s="1"/>
  <c r="CP77" i="10" a="1"/>
  <c r="CP77" i="10" s="1"/>
  <c r="CO77" i="10" a="1"/>
  <c r="CO77" i="10" s="1"/>
  <c r="CN77" i="10" a="1"/>
  <c r="CN77" i="10" s="1"/>
  <c r="CM77" i="10" a="1"/>
  <c r="CM77" i="10" s="1"/>
  <c r="CL77" i="10" a="1"/>
  <c r="CL77" i="10" s="1"/>
  <c r="CK77" i="10" a="1"/>
  <c r="CK77" i="10" s="1"/>
  <c r="DI76" i="10" a="1"/>
  <c r="DI76" i="10" s="1"/>
  <c r="DH76" i="10" a="1"/>
  <c r="DH76" i="10" s="1"/>
  <c r="DG76" i="10" a="1"/>
  <c r="DG76" i="10" s="1"/>
  <c r="DF76" i="10" a="1"/>
  <c r="DF76" i="10" s="1"/>
  <c r="DE76" i="10" a="1"/>
  <c r="DE76" i="10" s="1"/>
  <c r="DD76" i="10" a="1"/>
  <c r="DD76" i="10" s="1"/>
  <c r="DC76" i="10" a="1"/>
  <c r="DC76" i="10" s="1"/>
  <c r="DB76" i="10" a="1"/>
  <c r="DB76" i="10" s="1"/>
  <c r="DA76" i="10" a="1"/>
  <c r="DA76" i="10" s="1"/>
  <c r="CZ76" i="10" a="1"/>
  <c r="CZ76" i="10" s="1"/>
  <c r="CY76" i="10" a="1"/>
  <c r="CY76" i="10" s="1"/>
  <c r="CX76" i="10" a="1"/>
  <c r="CX76" i="10" s="1"/>
  <c r="CW76" i="10" a="1"/>
  <c r="CW76" i="10" s="1"/>
  <c r="CV76" i="10" a="1"/>
  <c r="CV76" i="10" s="1"/>
  <c r="CU76" i="10" a="1"/>
  <c r="CU76" i="10" s="1"/>
  <c r="CT76" i="10" a="1"/>
  <c r="CT76" i="10" s="1"/>
  <c r="CS76" i="10" a="1"/>
  <c r="CS76" i="10" s="1"/>
  <c r="CR76" i="10" a="1"/>
  <c r="CR76" i="10" s="1"/>
  <c r="CQ76" i="10" a="1"/>
  <c r="CQ76" i="10" s="1"/>
  <c r="CP76" i="10" a="1"/>
  <c r="CP76" i="10" s="1"/>
  <c r="CO76" i="10" a="1"/>
  <c r="CO76" i="10" s="1"/>
  <c r="CN76" i="10" a="1"/>
  <c r="CN76" i="10" s="1"/>
  <c r="CM76" i="10" a="1"/>
  <c r="CM76" i="10" s="1"/>
  <c r="CL76" i="10" a="1"/>
  <c r="CL76" i="10" s="1"/>
  <c r="CK76" i="10" a="1"/>
  <c r="CK76" i="10" s="1"/>
  <c r="DI74" i="10" a="1"/>
  <c r="DI74" i="10" s="1"/>
  <c r="DH74" i="10" a="1"/>
  <c r="DH74" i="10" s="1"/>
  <c r="DG74" i="10" a="1"/>
  <c r="DG74" i="10" s="1"/>
  <c r="DF74" i="10" a="1"/>
  <c r="DF74" i="10" s="1"/>
  <c r="DE74" i="10" a="1"/>
  <c r="DE74" i="10" s="1"/>
  <c r="DD74" i="10" a="1"/>
  <c r="DD74" i="10" s="1"/>
  <c r="DC74" i="10" a="1"/>
  <c r="DC74" i="10" s="1"/>
  <c r="DB74" i="10" a="1"/>
  <c r="DB74" i="10" s="1"/>
  <c r="DA74" i="10" a="1"/>
  <c r="DA74" i="10" s="1"/>
  <c r="CZ74" i="10" a="1"/>
  <c r="CZ74" i="10" s="1"/>
  <c r="CY74" i="10" a="1"/>
  <c r="CY74" i="10" s="1"/>
  <c r="CX74" i="10" a="1"/>
  <c r="CX74" i="10" s="1"/>
  <c r="CW74" i="10" a="1"/>
  <c r="CW74" i="10" s="1"/>
  <c r="CV74" i="10" a="1"/>
  <c r="CV74" i="10" s="1"/>
  <c r="CU74" i="10" a="1"/>
  <c r="CU74" i="10" s="1"/>
  <c r="CT74" i="10" a="1"/>
  <c r="CT74" i="10" s="1"/>
  <c r="CS74" i="10" a="1"/>
  <c r="CS74" i="10" s="1"/>
  <c r="CR74" i="10" a="1"/>
  <c r="CR74" i="10" s="1"/>
  <c r="CQ74" i="10" a="1"/>
  <c r="CQ74" i="10" s="1"/>
  <c r="CP74" i="10" a="1"/>
  <c r="CP74" i="10" s="1"/>
  <c r="CO74" i="10" a="1"/>
  <c r="CO74" i="10" s="1"/>
  <c r="CN74" i="10" a="1"/>
  <c r="CN74" i="10" s="1"/>
  <c r="CM74" i="10" a="1"/>
  <c r="CM74" i="10" s="1"/>
  <c r="CL74" i="10" a="1"/>
  <c r="CL74" i="10" s="1"/>
  <c r="CK74" i="10" a="1"/>
  <c r="CK74" i="10" s="1"/>
  <c r="DI73" i="10" a="1"/>
  <c r="DI73" i="10" s="1"/>
  <c r="DH73" i="10" a="1"/>
  <c r="DH73" i="10" s="1"/>
  <c r="DG73" i="10" a="1"/>
  <c r="DG73" i="10" s="1"/>
  <c r="DF73" i="10" a="1"/>
  <c r="DF73" i="10" s="1"/>
  <c r="DE73" i="10" a="1"/>
  <c r="DE73" i="10" s="1"/>
  <c r="DD73" i="10" a="1"/>
  <c r="DD73" i="10" s="1"/>
  <c r="DC73" i="10" a="1"/>
  <c r="DC73" i="10" s="1"/>
  <c r="DB73" i="10" a="1"/>
  <c r="DB73" i="10" s="1"/>
  <c r="DA73" i="10" a="1"/>
  <c r="DA73" i="10" s="1"/>
  <c r="CZ73" i="10" a="1"/>
  <c r="CZ73" i="10" s="1"/>
  <c r="CY73" i="10" a="1"/>
  <c r="CY73" i="10" s="1"/>
  <c r="CX73" i="10" a="1"/>
  <c r="CX73" i="10" s="1"/>
  <c r="CW73" i="10" a="1"/>
  <c r="CW73" i="10" s="1"/>
  <c r="CV73" i="10" a="1"/>
  <c r="CV73" i="10" s="1"/>
  <c r="CU73" i="10" a="1"/>
  <c r="CU73" i="10" s="1"/>
  <c r="CT73" i="10" a="1"/>
  <c r="CT73" i="10" s="1"/>
  <c r="CS73" i="10" a="1"/>
  <c r="CS73" i="10" s="1"/>
  <c r="CR73" i="10" a="1"/>
  <c r="CR73" i="10" s="1"/>
  <c r="CQ73" i="10" a="1"/>
  <c r="CQ73" i="10" s="1"/>
  <c r="CP73" i="10" a="1"/>
  <c r="CP73" i="10" s="1"/>
  <c r="CO73" i="10" a="1"/>
  <c r="CO73" i="10" s="1"/>
  <c r="CN73" i="10" a="1"/>
  <c r="CN73" i="10" s="1"/>
  <c r="CM73" i="10" a="1"/>
  <c r="CM73" i="10" s="1"/>
  <c r="CL73" i="10" a="1"/>
  <c r="CL73" i="10" s="1"/>
  <c r="CK73" i="10" a="1"/>
  <c r="CK73" i="10" s="1"/>
  <c r="DI71" i="10" a="1"/>
  <c r="DI71" i="10" s="1"/>
  <c r="DH71" i="10" a="1"/>
  <c r="DH71" i="10" s="1"/>
  <c r="DG71" i="10" a="1"/>
  <c r="DG71" i="10" s="1"/>
  <c r="DF71" i="10" a="1"/>
  <c r="DF71" i="10" s="1"/>
  <c r="DE71" i="10" a="1"/>
  <c r="DE71" i="10" s="1"/>
  <c r="DD71" i="10" a="1"/>
  <c r="DD71" i="10" s="1"/>
  <c r="DC71" i="10" a="1"/>
  <c r="DC71" i="10" s="1"/>
  <c r="DB71" i="10" a="1"/>
  <c r="DB71" i="10" s="1"/>
  <c r="DA71" i="10" a="1"/>
  <c r="DA71" i="10" s="1"/>
  <c r="CZ71" i="10" a="1"/>
  <c r="CZ71" i="10" s="1"/>
  <c r="CY71" i="10" a="1"/>
  <c r="CY71" i="10" s="1"/>
  <c r="CX71" i="10" a="1"/>
  <c r="CX71" i="10" s="1"/>
  <c r="CW71" i="10" a="1"/>
  <c r="CW71" i="10" s="1"/>
  <c r="CV71" i="10" a="1"/>
  <c r="CV71" i="10" s="1"/>
  <c r="CU71" i="10" a="1"/>
  <c r="CU71" i="10" s="1"/>
  <c r="CT71" i="10" a="1"/>
  <c r="CT71" i="10" s="1"/>
  <c r="CS71" i="10" a="1"/>
  <c r="CS71" i="10" s="1"/>
  <c r="CR71" i="10" a="1"/>
  <c r="CR71" i="10" s="1"/>
  <c r="CQ71" i="10" a="1"/>
  <c r="CQ71" i="10" s="1"/>
  <c r="CP71" i="10" a="1"/>
  <c r="CP71" i="10" s="1"/>
  <c r="CO71" i="10" a="1"/>
  <c r="CO71" i="10" s="1"/>
  <c r="CN71" i="10" a="1"/>
  <c r="CN71" i="10" s="1"/>
  <c r="CM71" i="10" a="1"/>
  <c r="CM71" i="10" s="1"/>
  <c r="CL71" i="10" a="1"/>
  <c r="CL71" i="10" s="1"/>
  <c r="CK71" i="10" a="1"/>
  <c r="CK71" i="10" s="1"/>
  <c r="DI70" i="10" a="1"/>
  <c r="DI70" i="10" s="1"/>
  <c r="DH70" i="10" a="1"/>
  <c r="DH70" i="10" s="1"/>
  <c r="DG70" i="10" a="1"/>
  <c r="DG70" i="10" s="1"/>
  <c r="DF70" i="10" a="1"/>
  <c r="DF70" i="10" s="1"/>
  <c r="DE70" i="10" a="1"/>
  <c r="DE70" i="10" s="1"/>
  <c r="DD70" i="10" a="1"/>
  <c r="DD70" i="10" s="1"/>
  <c r="DC70" i="10" a="1"/>
  <c r="DC70" i="10" s="1"/>
  <c r="DB70" i="10" a="1"/>
  <c r="DB70" i="10" s="1"/>
  <c r="DA70" i="10" a="1"/>
  <c r="DA70" i="10" s="1"/>
  <c r="CZ70" i="10" a="1"/>
  <c r="CZ70" i="10" s="1"/>
  <c r="CY70" i="10" a="1"/>
  <c r="CY70" i="10" s="1"/>
  <c r="CX70" i="10" a="1"/>
  <c r="CX70" i="10" s="1"/>
  <c r="CW70" i="10" a="1"/>
  <c r="CW70" i="10" s="1"/>
  <c r="CV70" i="10" a="1"/>
  <c r="CV70" i="10" s="1"/>
  <c r="CU70" i="10" a="1"/>
  <c r="CU70" i="10" s="1"/>
  <c r="CT70" i="10" a="1"/>
  <c r="CT70" i="10" s="1"/>
  <c r="CS70" i="10" a="1"/>
  <c r="CS70" i="10" s="1"/>
  <c r="CR70" i="10" a="1"/>
  <c r="CR70" i="10" s="1"/>
  <c r="CQ70" i="10" a="1"/>
  <c r="CQ70" i="10" s="1"/>
  <c r="CP70" i="10" a="1"/>
  <c r="CP70" i="10" s="1"/>
  <c r="CO70" i="10" a="1"/>
  <c r="CO70" i="10" s="1"/>
  <c r="CN70" i="10" a="1"/>
  <c r="CN70" i="10" s="1"/>
  <c r="CM70" i="10" a="1"/>
  <c r="CM70" i="10" s="1"/>
  <c r="CL70" i="10" a="1"/>
  <c r="CL70" i="10" s="1"/>
  <c r="CK70" i="10" a="1"/>
  <c r="CK70" i="10" s="1"/>
  <c r="DI68" i="10" a="1"/>
  <c r="DI68" i="10" s="1"/>
  <c r="DH68" i="10" a="1"/>
  <c r="DH68" i="10" s="1"/>
  <c r="DG68" i="10" a="1"/>
  <c r="DG68" i="10" s="1"/>
  <c r="DF68" i="10" a="1"/>
  <c r="DF68" i="10" s="1"/>
  <c r="DE68" i="10" a="1"/>
  <c r="DE68" i="10" s="1"/>
  <c r="DD68" i="10" a="1"/>
  <c r="DD68" i="10" s="1"/>
  <c r="DC68" i="10" a="1"/>
  <c r="DC68" i="10" s="1"/>
  <c r="DB68" i="10" a="1"/>
  <c r="DB68" i="10" s="1"/>
  <c r="DA68" i="10" a="1"/>
  <c r="DA68" i="10" s="1"/>
  <c r="CZ68" i="10" a="1"/>
  <c r="CZ68" i="10" s="1"/>
  <c r="CY68" i="10" a="1"/>
  <c r="CY68" i="10" s="1"/>
  <c r="CX68" i="10" a="1"/>
  <c r="CX68" i="10" s="1"/>
  <c r="CW68" i="10" a="1"/>
  <c r="CW68" i="10" s="1"/>
  <c r="CV68" i="10" a="1"/>
  <c r="CV68" i="10" s="1"/>
  <c r="CU68" i="10" a="1"/>
  <c r="CU68" i="10" s="1"/>
  <c r="CT68" i="10" a="1"/>
  <c r="CT68" i="10" s="1"/>
  <c r="CS68" i="10" a="1"/>
  <c r="CS68" i="10" s="1"/>
  <c r="CR68" i="10" a="1"/>
  <c r="CR68" i="10" s="1"/>
  <c r="CQ68" i="10" a="1"/>
  <c r="CQ68" i="10" s="1"/>
  <c r="CP68" i="10" a="1"/>
  <c r="CP68" i="10" s="1"/>
  <c r="CO68" i="10" a="1"/>
  <c r="CO68" i="10" s="1"/>
  <c r="CN68" i="10" a="1"/>
  <c r="CN68" i="10" s="1"/>
  <c r="CM68" i="10" a="1"/>
  <c r="CM68" i="10" s="1"/>
  <c r="CL68" i="10" a="1"/>
  <c r="CL68" i="10" s="1"/>
  <c r="CK68" i="10" a="1"/>
  <c r="CK68" i="10" s="1"/>
  <c r="DI67" i="10" a="1"/>
  <c r="DI67" i="10" s="1"/>
  <c r="DH67" i="10" a="1"/>
  <c r="DH67" i="10" s="1"/>
  <c r="DG67" i="10" a="1"/>
  <c r="DG67" i="10" s="1"/>
  <c r="DF67" i="10" a="1"/>
  <c r="DF67" i="10" s="1"/>
  <c r="DE67" i="10" a="1"/>
  <c r="DE67" i="10" s="1"/>
  <c r="DD67" i="10" a="1"/>
  <c r="DD67" i="10" s="1"/>
  <c r="DC67" i="10" a="1"/>
  <c r="DC67" i="10" s="1"/>
  <c r="DB67" i="10" a="1"/>
  <c r="DB67" i="10" s="1"/>
  <c r="DA67" i="10" a="1"/>
  <c r="DA67" i="10" s="1"/>
  <c r="CZ67" i="10" a="1"/>
  <c r="CZ67" i="10" s="1"/>
  <c r="CY67" i="10" a="1"/>
  <c r="CY67" i="10" s="1"/>
  <c r="CX67" i="10" a="1"/>
  <c r="CX67" i="10" s="1"/>
  <c r="CW67" i="10" a="1"/>
  <c r="CW67" i="10" s="1"/>
  <c r="CV67" i="10" a="1"/>
  <c r="CV67" i="10" s="1"/>
  <c r="CU67" i="10" a="1"/>
  <c r="CU67" i="10" s="1"/>
  <c r="CT67" i="10" a="1"/>
  <c r="CT67" i="10" s="1"/>
  <c r="CS67" i="10" a="1"/>
  <c r="CS67" i="10" s="1"/>
  <c r="CR67" i="10" a="1"/>
  <c r="CR67" i="10" s="1"/>
  <c r="CQ67" i="10" a="1"/>
  <c r="CQ67" i="10" s="1"/>
  <c r="CP67" i="10" a="1"/>
  <c r="CP67" i="10" s="1"/>
  <c r="CO67" i="10" a="1"/>
  <c r="CO67" i="10" s="1"/>
  <c r="CN67" i="10" a="1"/>
  <c r="CN67" i="10" s="1"/>
  <c r="CM67" i="10" a="1"/>
  <c r="CM67" i="10" s="1"/>
  <c r="CL67" i="10" a="1"/>
  <c r="CL67" i="10" s="1"/>
  <c r="CK67" i="10" a="1"/>
  <c r="CK67" i="10" s="1"/>
  <c r="DI65" i="10" a="1"/>
  <c r="DI65" i="10" s="1"/>
  <c r="DH65" i="10" a="1"/>
  <c r="DH65" i="10" s="1"/>
  <c r="DG65" i="10" a="1"/>
  <c r="DG65" i="10" s="1"/>
  <c r="DF65" i="10" a="1"/>
  <c r="DF65" i="10" s="1"/>
  <c r="DE65" i="10" a="1"/>
  <c r="DE65" i="10" s="1"/>
  <c r="DD65" i="10" a="1"/>
  <c r="DD65" i="10" s="1"/>
  <c r="DC65" i="10" a="1"/>
  <c r="DC65" i="10" s="1"/>
  <c r="DB65" i="10" a="1"/>
  <c r="DB65" i="10" s="1"/>
  <c r="DA65" i="10" a="1"/>
  <c r="DA65" i="10" s="1"/>
  <c r="CZ65" i="10" a="1"/>
  <c r="CZ65" i="10" s="1"/>
  <c r="CY65" i="10" a="1"/>
  <c r="CY65" i="10" s="1"/>
  <c r="CX65" i="10" a="1"/>
  <c r="CX65" i="10" s="1"/>
  <c r="CW65" i="10" a="1"/>
  <c r="CW65" i="10" s="1"/>
  <c r="CV65" i="10" a="1"/>
  <c r="CV65" i="10" s="1"/>
  <c r="CU65" i="10" a="1"/>
  <c r="CU65" i="10" s="1"/>
  <c r="CT65" i="10" a="1"/>
  <c r="CT65" i="10" s="1"/>
  <c r="CS65" i="10" a="1"/>
  <c r="CS65" i="10" s="1"/>
  <c r="CR65" i="10" a="1"/>
  <c r="CR65" i="10" s="1"/>
  <c r="CQ65" i="10" a="1"/>
  <c r="CQ65" i="10" s="1"/>
  <c r="CP65" i="10" a="1"/>
  <c r="CP65" i="10" s="1"/>
  <c r="CO65" i="10" a="1"/>
  <c r="CO65" i="10" s="1"/>
  <c r="CN65" i="10" a="1"/>
  <c r="CN65" i="10" s="1"/>
  <c r="CM65" i="10" a="1"/>
  <c r="CM65" i="10" s="1"/>
  <c r="CL65" i="10" a="1"/>
  <c r="CL65" i="10" s="1"/>
  <c r="CK65" i="10" a="1"/>
  <c r="CK65" i="10" s="1"/>
  <c r="DI64" i="10" a="1"/>
  <c r="DI64" i="10" s="1"/>
  <c r="DH64" i="10" a="1"/>
  <c r="DH64" i="10" s="1"/>
  <c r="DG64" i="10" a="1"/>
  <c r="DG64" i="10" s="1"/>
  <c r="DF64" i="10" a="1"/>
  <c r="DF64" i="10" s="1"/>
  <c r="DE64" i="10" a="1"/>
  <c r="DE64" i="10" s="1"/>
  <c r="DD64" i="10" a="1"/>
  <c r="DD64" i="10" s="1"/>
  <c r="DC64" i="10" a="1"/>
  <c r="DC64" i="10" s="1"/>
  <c r="DB64" i="10" a="1"/>
  <c r="DB64" i="10" s="1"/>
  <c r="DA64" i="10" a="1"/>
  <c r="DA64" i="10" s="1"/>
  <c r="CZ64" i="10" a="1"/>
  <c r="CZ64" i="10" s="1"/>
  <c r="CY64" i="10" a="1"/>
  <c r="CY64" i="10" s="1"/>
  <c r="CX64" i="10" a="1"/>
  <c r="CX64" i="10" s="1"/>
  <c r="CW64" i="10" a="1"/>
  <c r="CW64" i="10" s="1"/>
  <c r="CV64" i="10" a="1"/>
  <c r="CV64" i="10" s="1"/>
  <c r="CU64" i="10" a="1"/>
  <c r="CU64" i="10" s="1"/>
  <c r="CT64" i="10" a="1"/>
  <c r="CT64" i="10" s="1"/>
  <c r="CS64" i="10" a="1"/>
  <c r="CS64" i="10" s="1"/>
  <c r="CR64" i="10" a="1"/>
  <c r="CR64" i="10" s="1"/>
  <c r="CQ64" i="10" a="1"/>
  <c r="CQ64" i="10" s="1"/>
  <c r="CP64" i="10" a="1"/>
  <c r="CP64" i="10" s="1"/>
  <c r="CO64" i="10" a="1"/>
  <c r="CO64" i="10" s="1"/>
  <c r="CN64" i="10" a="1"/>
  <c r="CN64" i="10" s="1"/>
  <c r="CM64" i="10" a="1"/>
  <c r="CM64" i="10" s="1"/>
  <c r="CL64" i="10" a="1"/>
  <c r="CL64" i="10" s="1"/>
  <c r="CK64" i="10" a="1"/>
  <c r="CK64" i="10" s="1"/>
  <c r="DI62" i="10" a="1"/>
  <c r="DI62" i="10" s="1"/>
  <c r="DH62" i="10" a="1"/>
  <c r="DH62" i="10" s="1"/>
  <c r="DG62" i="10" a="1"/>
  <c r="DG62" i="10" s="1"/>
  <c r="DF62" i="10" a="1"/>
  <c r="DF62" i="10" s="1"/>
  <c r="DE62" i="10" a="1"/>
  <c r="DE62" i="10" s="1"/>
  <c r="DD62" i="10" a="1"/>
  <c r="DD62" i="10" s="1"/>
  <c r="DC62" i="10" a="1"/>
  <c r="DC62" i="10" s="1"/>
  <c r="DB62" i="10" a="1"/>
  <c r="DB62" i="10" s="1"/>
  <c r="DA62" i="10" a="1"/>
  <c r="DA62" i="10" s="1"/>
  <c r="CZ62" i="10" a="1"/>
  <c r="CZ62" i="10" s="1"/>
  <c r="CY62" i="10" a="1"/>
  <c r="CY62" i="10" s="1"/>
  <c r="CX62" i="10" a="1"/>
  <c r="CX62" i="10" s="1"/>
  <c r="CW62" i="10" a="1"/>
  <c r="CW62" i="10" s="1"/>
  <c r="CV62" i="10" a="1"/>
  <c r="CV62" i="10" s="1"/>
  <c r="CU62" i="10" a="1"/>
  <c r="CU62" i="10" s="1"/>
  <c r="CT62" i="10" a="1"/>
  <c r="CT62" i="10" s="1"/>
  <c r="CS62" i="10" a="1"/>
  <c r="CS62" i="10" s="1"/>
  <c r="CR62" i="10" a="1"/>
  <c r="CR62" i="10" s="1"/>
  <c r="CQ62" i="10" a="1"/>
  <c r="CQ62" i="10" s="1"/>
  <c r="CP62" i="10" a="1"/>
  <c r="CP62" i="10" s="1"/>
  <c r="CO62" i="10" a="1"/>
  <c r="CO62" i="10" s="1"/>
  <c r="CN62" i="10" a="1"/>
  <c r="CN62" i="10" s="1"/>
  <c r="CM62" i="10" a="1"/>
  <c r="CM62" i="10" s="1"/>
  <c r="CL62" i="10" a="1"/>
  <c r="CL62" i="10" s="1"/>
  <c r="CK62" i="10" a="1"/>
  <c r="CK62" i="10" s="1"/>
  <c r="DI61" i="10" a="1"/>
  <c r="DI61" i="10" s="1"/>
  <c r="DH61" i="10" a="1"/>
  <c r="DH61" i="10" s="1"/>
  <c r="DG61" i="10" a="1"/>
  <c r="DG61" i="10" s="1"/>
  <c r="DF61" i="10" a="1"/>
  <c r="DF61" i="10" s="1"/>
  <c r="DE61" i="10" a="1"/>
  <c r="DE61" i="10" s="1"/>
  <c r="DD61" i="10" a="1"/>
  <c r="DD61" i="10" s="1"/>
  <c r="DC61" i="10" a="1"/>
  <c r="DC61" i="10" s="1"/>
  <c r="DB61" i="10" a="1"/>
  <c r="DB61" i="10" s="1"/>
  <c r="DA61" i="10" a="1"/>
  <c r="DA61" i="10" s="1"/>
  <c r="CZ61" i="10" a="1"/>
  <c r="CZ61" i="10" s="1"/>
  <c r="CY61" i="10" a="1"/>
  <c r="CY61" i="10" s="1"/>
  <c r="CX61" i="10" a="1"/>
  <c r="CX61" i="10" s="1"/>
  <c r="CW61" i="10" a="1"/>
  <c r="CW61" i="10" s="1"/>
  <c r="CV61" i="10" a="1"/>
  <c r="CV61" i="10" s="1"/>
  <c r="CU61" i="10" a="1"/>
  <c r="CU61" i="10" s="1"/>
  <c r="CT61" i="10" a="1"/>
  <c r="CT61" i="10" s="1"/>
  <c r="CS61" i="10" a="1"/>
  <c r="CS61" i="10" s="1"/>
  <c r="CR61" i="10" a="1"/>
  <c r="CR61" i="10" s="1"/>
  <c r="CQ61" i="10" a="1"/>
  <c r="CQ61" i="10" s="1"/>
  <c r="CP61" i="10" a="1"/>
  <c r="CP61" i="10" s="1"/>
  <c r="CO61" i="10" a="1"/>
  <c r="CO61" i="10" s="1"/>
  <c r="CN61" i="10" a="1"/>
  <c r="CN61" i="10" s="1"/>
  <c r="CM61" i="10" a="1"/>
  <c r="CM61" i="10" s="1"/>
  <c r="CL61" i="10" a="1"/>
  <c r="CL61" i="10" s="1"/>
  <c r="CK61" i="10" a="1"/>
  <c r="CK61" i="10" s="1"/>
  <c r="DI59" i="10" a="1"/>
  <c r="DI59" i="10" s="1"/>
  <c r="DH59" i="10" a="1"/>
  <c r="DH59" i="10" s="1"/>
  <c r="DG59" i="10" a="1"/>
  <c r="DG59" i="10" s="1"/>
  <c r="DF59" i="10" a="1"/>
  <c r="DF59" i="10" s="1"/>
  <c r="DE59" i="10" a="1"/>
  <c r="DE59" i="10" s="1"/>
  <c r="DD59" i="10" a="1"/>
  <c r="DD59" i="10" s="1"/>
  <c r="DC59" i="10" a="1"/>
  <c r="DC59" i="10" s="1"/>
  <c r="DB59" i="10" a="1"/>
  <c r="DB59" i="10" s="1"/>
  <c r="DA59" i="10" a="1"/>
  <c r="DA59" i="10" s="1"/>
  <c r="CZ59" i="10" a="1"/>
  <c r="CZ59" i="10" s="1"/>
  <c r="CY59" i="10" a="1"/>
  <c r="CY59" i="10" s="1"/>
  <c r="CX59" i="10" a="1"/>
  <c r="CX59" i="10" s="1"/>
  <c r="CW59" i="10" a="1"/>
  <c r="CW59" i="10" s="1"/>
  <c r="CV59" i="10" a="1"/>
  <c r="CV59" i="10" s="1"/>
  <c r="CU59" i="10" a="1"/>
  <c r="CU59" i="10" s="1"/>
  <c r="CT59" i="10" a="1"/>
  <c r="CT59" i="10" s="1"/>
  <c r="CS59" i="10" a="1"/>
  <c r="CS59" i="10" s="1"/>
  <c r="CR59" i="10" a="1"/>
  <c r="CR59" i="10" s="1"/>
  <c r="CQ59" i="10" a="1"/>
  <c r="CQ59" i="10" s="1"/>
  <c r="CP59" i="10" a="1"/>
  <c r="CP59" i="10" s="1"/>
  <c r="CO59" i="10" a="1"/>
  <c r="CO59" i="10" s="1"/>
  <c r="CN59" i="10" a="1"/>
  <c r="CN59" i="10" s="1"/>
  <c r="CM59" i="10" a="1"/>
  <c r="CM59" i="10" s="1"/>
  <c r="CL59" i="10" a="1"/>
  <c r="CL59" i="10" s="1"/>
  <c r="CK59" i="10" a="1"/>
  <c r="CK59" i="10" s="1"/>
  <c r="DI58" i="10" a="1"/>
  <c r="DI58" i="10" s="1"/>
  <c r="DH58" i="10" a="1"/>
  <c r="DH58" i="10" s="1"/>
  <c r="DG58" i="10" a="1"/>
  <c r="DG58" i="10" s="1"/>
  <c r="DF58" i="10" a="1"/>
  <c r="DF58" i="10" s="1"/>
  <c r="DE58" i="10" a="1"/>
  <c r="DE58" i="10" s="1"/>
  <c r="DD58" i="10" a="1"/>
  <c r="DD58" i="10" s="1"/>
  <c r="DC58" i="10" a="1"/>
  <c r="DC58" i="10" s="1"/>
  <c r="DB58" i="10" a="1"/>
  <c r="DB58" i="10" s="1"/>
  <c r="DA58" i="10" a="1"/>
  <c r="DA58" i="10" s="1"/>
  <c r="CZ58" i="10" a="1"/>
  <c r="CZ58" i="10" s="1"/>
  <c r="CY58" i="10" a="1"/>
  <c r="CY58" i="10" s="1"/>
  <c r="CX58" i="10" a="1"/>
  <c r="CX58" i="10" s="1"/>
  <c r="CW58" i="10" a="1"/>
  <c r="CW58" i="10" s="1"/>
  <c r="CV58" i="10" a="1"/>
  <c r="CV58" i="10" s="1"/>
  <c r="CU58" i="10" a="1"/>
  <c r="CU58" i="10" s="1"/>
  <c r="CT58" i="10" a="1"/>
  <c r="CT58" i="10" s="1"/>
  <c r="CS58" i="10" a="1"/>
  <c r="CS58" i="10" s="1"/>
  <c r="CR58" i="10" a="1"/>
  <c r="CR58" i="10" s="1"/>
  <c r="CQ58" i="10" a="1"/>
  <c r="CQ58" i="10" s="1"/>
  <c r="CP58" i="10" a="1"/>
  <c r="CP58" i="10" s="1"/>
  <c r="CO58" i="10" a="1"/>
  <c r="CO58" i="10" s="1"/>
  <c r="CN58" i="10" a="1"/>
  <c r="CN58" i="10" s="1"/>
  <c r="CM58" i="10" a="1"/>
  <c r="CM58" i="10" s="1"/>
  <c r="CL58" i="10" a="1"/>
  <c r="CL58" i="10" s="1"/>
  <c r="CK58" i="10" a="1"/>
  <c r="CK58" i="10" s="1"/>
  <c r="DI56" i="10" a="1"/>
  <c r="DI56" i="10" s="1"/>
  <c r="DH56" i="10" a="1"/>
  <c r="DH56" i="10" s="1"/>
  <c r="DG56" i="10" a="1"/>
  <c r="DG56" i="10" s="1"/>
  <c r="DF56" i="10" a="1"/>
  <c r="DF56" i="10" s="1"/>
  <c r="DE56" i="10" a="1"/>
  <c r="DE56" i="10" s="1"/>
  <c r="DD56" i="10" a="1"/>
  <c r="DD56" i="10" s="1"/>
  <c r="DC56" i="10" a="1"/>
  <c r="DC56" i="10" s="1"/>
  <c r="DB56" i="10" a="1"/>
  <c r="DB56" i="10" s="1"/>
  <c r="DA56" i="10" a="1"/>
  <c r="DA56" i="10" s="1"/>
  <c r="CZ56" i="10" a="1"/>
  <c r="CZ56" i="10" s="1"/>
  <c r="CY56" i="10" a="1"/>
  <c r="CY56" i="10" s="1"/>
  <c r="CX56" i="10" a="1"/>
  <c r="CX56" i="10" s="1"/>
  <c r="CW56" i="10" a="1"/>
  <c r="CW56" i="10" s="1"/>
  <c r="CV56" i="10" a="1"/>
  <c r="CV56" i="10" s="1"/>
  <c r="CU56" i="10" a="1"/>
  <c r="CU56" i="10" s="1"/>
  <c r="CT56" i="10" a="1"/>
  <c r="CT56" i="10" s="1"/>
  <c r="CS56" i="10" a="1"/>
  <c r="CS56" i="10" s="1"/>
  <c r="CR56" i="10" a="1"/>
  <c r="CR56" i="10" s="1"/>
  <c r="CQ56" i="10" a="1"/>
  <c r="CQ56" i="10" s="1"/>
  <c r="CP56" i="10" a="1"/>
  <c r="CP56" i="10" s="1"/>
  <c r="CO56" i="10" a="1"/>
  <c r="CO56" i="10" s="1"/>
  <c r="CN56" i="10" a="1"/>
  <c r="CN56" i="10" s="1"/>
  <c r="CM56" i="10" a="1"/>
  <c r="CM56" i="10" s="1"/>
  <c r="CL56" i="10" a="1"/>
  <c r="CL56" i="10" s="1"/>
  <c r="CK56" i="10" a="1"/>
  <c r="CK56" i="10" s="1"/>
  <c r="DI55" i="10" a="1"/>
  <c r="DI55" i="10" s="1"/>
  <c r="DH55" i="10" a="1"/>
  <c r="DH55" i="10" s="1"/>
  <c r="DG55" i="10" a="1"/>
  <c r="DG55" i="10" s="1"/>
  <c r="DF55" i="10" a="1"/>
  <c r="DF55" i="10" s="1"/>
  <c r="DE55" i="10" a="1"/>
  <c r="DE55" i="10" s="1"/>
  <c r="DD55" i="10" a="1"/>
  <c r="DD55" i="10" s="1"/>
  <c r="DC55" i="10" a="1"/>
  <c r="DC55" i="10" s="1"/>
  <c r="DB55" i="10" a="1"/>
  <c r="DB55" i="10" s="1"/>
  <c r="DA55" i="10" a="1"/>
  <c r="DA55" i="10" s="1"/>
  <c r="CZ55" i="10" a="1"/>
  <c r="CZ55" i="10" s="1"/>
  <c r="CY55" i="10" a="1"/>
  <c r="CY55" i="10" s="1"/>
  <c r="CX55" i="10" a="1"/>
  <c r="CX55" i="10" s="1"/>
  <c r="CW55" i="10" a="1"/>
  <c r="CW55" i="10" s="1"/>
  <c r="CV55" i="10" a="1"/>
  <c r="CV55" i="10" s="1"/>
  <c r="CU55" i="10" a="1"/>
  <c r="CU55" i="10" s="1"/>
  <c r="CT55" i="10" a="1"/>
  <c r="CT55" i="10" s="1"/>
  <c r="CS55" i="10" a="1"/>
  <c r="CS55" i="10" s="1"/>
  <c r="CR55" i="10" a="1"/>
  <c r="CR55" i="10" s="1"/>
  <c r="CQ55" i="10" a="1"/>
  <c r="CQ55" i="10" s="1"/>
  <c r="CP55" i="10" a="1"/>
  <c r="CP55" i="10" s="1"/>
  <c r="CO55" i="10" a="1"/>
  <c r="CO55" i="10" s="1"/>
  <c r="CN55" i="10" a="1"/>
  <c r="CN55" i="10" s="1"/>
  <c r="CM55" i="10" a="1"/>
  <c r="CM55" i="10" s="1"/>
  <c r="CL55" i="10" a="1"/>
  <c r="CL55" i="10" s="1"/>
  <c r="CK55" i="10" a="1"/>
  <c r="CK55" i="10" s="1"/>
  <c r="DI53" i="10" a="1"/>
  <c r="DI53" i="10" s="1"/>
  <c r="DH53" i="10" a="1"/>
  <c r="DH53" i="10" s="1"/>
  <c r="DG53" i="10" a="1"/>
  <c r="DG53" i="10" s="1"/>
  <c r="DF53" i="10" a="1"/>
  <c r="DF53" i="10" s="1"/>
  <c r="DE53" i="10" a="1"/>
  <c r="DE53" i="10" s="1"/>
  <c r="DD53" i="10" a="1"/>
  <c r="DD53" i="10" s="1"/>
  <c r="DC53" i="10" a="1"/>
  <c r="DC53" i="10" s="1"/>
  <c r="DB53" i="10" a="1"/>
  <c r="DB53" i="10" s="1"/>
  <c r="DA53" i="10" a="1"/>
  <c r="DA53" i="10" s="1"/>
  <c r="CZ53" i="10" a="1"/>
  <c r="CZ53" i="10" s="1"/>
  <c r="CY53" i="10" a="1"/>
  <c r="CY53" i="10" s="1"/>
  <c r="CX53" i="10" a="1"/>
  <c r="CX53" i="10" s="1"/>
  <c r="CW53" i="10" a="1"/>
  <c r="CW53" i="10" s="1"/>
  <c r="CV53" i="10" a="1"/>
  <c r="CV53" i="10" s="1"/>
  <c r="CU53" i="10" a="1"/>
  <c r="CU53" i="10" s="1"/>
  <c r="CT53" i="10" a="1"/>
  <c r="CT53" i="10" s="1"/>
  <c r="CS53" i="10" a="1"/>
  <c r="CS53" i="10" s="1"/>
  <c r="CR53" i="10" a="1"/>
  <c r="CR53" i="10" s="1"/>
  <c r="CQ53" i="10" a="1"/>
  <c r="CQ53" i="10" s="1"/>
  <c r="CP53" i="10" a="1"/>
  <c r="CP53" i="10" s="1"/>
  <c r="CO53" i="10" a="1"/>
  <c r="CO53" i="10" s="1"/>
  <c r="CN53" i="10" a="1"/>
  <c r="CN53" i="10" s="1"/>
  <c r="CM53" i="10" a="1"/>
  <c r="CM53" i="10" s="1"/>
  <c r="CL53" i="10" a="1"/>
  <c r="CL53" i="10" s="1"/>
  <c r="CK53" i="10" a="1"/>
  <c r="CK53" i="10" s="1"/>
  <c r="DI52" i="10" a="1"/>
  <c r="DI52" i="10" s="1"/>
  <c r="DH52" i="10" a="1"/>
  <c r="DH52" i="10" s="1"/>
  <c r="DG52" i="10" a="1"/>
  <c r="DG52" i="10" s="1"/>
  <c r="DF52" i="10" a="1"/>
  <c r="DF52" i="10" s="1"/>
  <c r="DE52" i="10" a="1"/>
  <c r="DE52" i="10" s="1"/>
  <c r="DD52" i="10" a="1"/>
  <c r="DD52" i="10" s="1"/>
  <c r="DC52" i="10" a="1"/>
  <c r="DC52" i="10" s="1"/>
  <c r="DB52" i="10" a="1"/>
  <c r="DB52" i="10" s="1"/>
  <c r="DA52" i="10" a="1"/>
  <c r="DA52" i="10" s="1"/>
  <c r="CZ52" i="10" a="1"/>
  <c r="CZ52" i="10" s="1"/>
  <c r="CY52" i="10" a="1"/>
  <c r="CY52" i="10" s="1"/>
  <c r="CX52" i="10" a="1"/>
  <c r="CX52" i="10" s="1"/>
  <c r="CW52" i="10" a="1"/>
  <c r="CW52" i="10" s="1"/>
  <c r="CV52" i="10" a="1"/>
  <c r="CV52" i="10" s="1"/>
  <c r="CU52" i="10" a="1"/>
  <c r="CU52" i="10" s="1"/>
  <c r="CT52" i="10" a="1"/>
  <c r="CT52" i="10" s="1"/>
  <c r="CS52" i="10" a="1"/>
  <c r="CS52" i="10" s="1"/>
  <c r="CR52" i="10" a="1"/>
  <c r="CR52" i="10" s="1"/>
  <c r="CQ52" i="10" a="1"/>
  <c r="CQ52" i="10" s="1"/>
  <c r="CP52" i="10" a="1"/>
  <c r="CP52" i="10" s="1"/>
  <c r="CO52" i="10" a="1"/>
  <c r="CO52" i="10" s="1"/>
  <c r="CN52" i="10" a="1"/>
  <c r="CN52" i="10" s="1"/>
  <c r="CM52" i="10" a="1"/>
  <c r="CM52" i="10" s="1"/>
  <c r="CL52" i="10" a="1"/>
  <c r="CL52" i="10" s="1"/>
  <c r="CK52" i="10" a="1"/>
  <c r="CK52" i="10" s="1"/>
  <c r="DI50" i="10" a="1"/>
  <c r="DI50" i="10" s="1"/>
  <c r="DH50" i="10" a="1"/>
  <c r="DH50" i="10" s="1"/>
  <c r="DG50" i="10" a="1"/>
  <c r="DG50" i="10" s="1"/>
  <c r="DF50" i="10" a="1"/>
  <c r="DF50" i="10" s="1"/>
  <c r="DE50" i="10" a="1"/>
  <c r="DE50" i="10" s="1"/>
  <c r="DD50" i="10" a="1"/>
  <c r="DD50" i="10" s="1"/>
  <c r="DC50" i="10" a="1"/>
  <c r="DC50" i="10" s="1"/>
  <c r="DB50" i="10" a="1"/>
  <c r="DB50" i="10" s="1"/>
  <c r="DA50" i="10" a="1"/>
  <c r="DA50" i="10" s="1"/>
  <c r="CZ50" i="10" a="1"/>
  <c r="CZ50" i="10" s="1"/>
  <c r="CY50" i="10" a="1"/>
  <c r="CY50" i="10" s="1"/>
  <c r="CX50" i="10" a="1"/>
  <c r="CX50" i="10" s="1"/>
  <c r="CW50" i="10" a="1"/>
  <c r="CW50" i="10" s="1"/>
  <c r="CV50" i="10" a="1"/>
  <c r="CV50" i="10" s="1"/>
  <c r="CU50" i="10" a="1"/>
  <c r="CU50" i="10" s="1"/>
  <c r="CT50" i="10" a="1"/>
  <c r="CT50" i="10" s="1"/>
  <c r="CS50" i="10" a="1"/>
  <c r="CS50" i="10" s="1"/>
  <c r="CR50" i="10" a="1"/>
  <c r="CR50" i="10" s="1"/>
  <c r="CQ50" i="10" a="1"/>
  <c r="CQ50" i="10" s="1"/>
  <c r="CP50" i="10" a="1"/>
  <c r="CP50" i="10" s="1"/>
  <c r="CO50" i="10" a="1"/>
  <c r="CO50" i="10" s="1"/>
  <c r="CN50" i="10" a="1"/>
  <c r="CN50" i="10" s="1"/>
  <c r="CM50" i="10" a="1"/>
  <c r="CM50" i="10" s="1"/>
  <c r="CL50" i="10" a="1"/>
  <c r="CL50" i="10" s="1"/>
  <c r="CK50" i="10" a="1"/>
  <c r="CK50" i="10" s="1"/>
  <c r="DI49" i="10"/>
  <c r="DH49" i="10"/>
  <c r="DG49" i="10"/>
  <c r="DF49" i="10"/>
  <c r="DE49" i="10"/>
  <c r="DD49" i="10"/>
  <c r="DC49" i="10"/>
  <c r="DB49" i="10"/>
  <c r="DA49" i="10"/>
  <c r="CZ49" i="10"/>
  <c r="CY49" i="10"/>
  <c r="CX49" i="10"/>
  <c r="CW49" i="10"/>
  <c r="CV49" i="10"/>
  <c r="CU49" i="10"/>
  <c r="CT49" i="10"/>
  <c r="CS49" i="10"/>
  <c r="CR49" i="10"/>
  <c r="CQ49" i="10"/>
  <c r="CP49" i="10"/>
  <c r="CO49" i="10"/>
  <c r="CN49" i="10"/>
  <c r="CM49" i="10"/>
  <c r="CL49" i="10"/>
  <c r="CK49" i="10"/>
  <c r="DI47" i="10" a="1"/>
  <c r="DI47" i="10" s="1"/>
  <c r="DH47" i="10" a="1"/>
  <c r="DH47" i="10" s="1"/>
  <c r="DG47" i="10" a="1"/>
  <c r="DG47" i="10" s="1"/>
  <c r="DF47" i="10" a="1"/>
  <c r="DF47" i="10" s="1"/>
  <c r="DE47" i="10" a="1"/>
  <c r="DE47" i="10" s="1"/>
  <c r="DD47" i="10" a="1"/>
  <c r="DD47" i="10" s="1"/>
  <c r="DC47" i="10" a="1"/>
  <c r="DC47" i="10" s="1"/>
  <c r="DB47" i="10" a="1"/>
  <c r="DB47" i="10" s="1"/>
  <c r="DA47" i="10" a="1"/>
  <c r="DA47" i="10" s="1"/>
  <c r="CZ47" i="10" a="1"/>
  <c r="CZ47" i="10" s="1"/>
  <c r="CY47" i="10" a="1"/>
  <c r="CY47" i="10" s="1"/>
  <c r="CX47" i="10" a="1"/>
  <c r="CX47" i="10" s="1"/>
  <c r="CW47" i="10" a="1"/>
  <c r="CW47" i="10" s="1"/>
  <c r="CV47" i="10" a="1"/>
  <c r="CV47" i="10" s="1"/>
  <c r="CU47" i="10" a="1"/>
  <c r="CU47" i="10" s="1"/>
  <c r="CT47" i="10" a="1"/>
  <c r="CT47" i="10" s="1"/>
  <c r="CS47" i="10" a="1"/>
  <c r="CS47" i="10" s="1"/>
  <c r="CR47" i="10" a="1"/>
  <c r="CR47" i="10" s="1"/>
  <c r="CQ47" i="10" a="1"/>
  <c r="CQ47" i="10" s="1"/>
  <c r="CP47" i="10" a="1"/>
  <c r="CP47" i="10" s="1"/>
  <c r="CO47" i="10" a="1"/>
  <c r="CO47" i="10" s="1"/>
  <c r="CN47" i="10" a="1"/>
  <c r="CN47" i="10" s="1"/>
  <c r="CM47" i="10" a="1"/>
  <c r="CM47" i="10" s="1"/>
  <c r="CL47" i="10" a="1"/>
  <c r="CL47" i="10" s="1"/>
  <c r="CK47" i="10" a="1"/>
  <c r="CK47" i="10" s="1"/>
  <c r="DI46" i="10"/>
  <c r="DH46" i="10"/>
  <c r="DG46" i="10"/>
  <c r="DF46" i="10"/>
  <c r="DE46" i="10"/>
  <c r="DD46" i="10"/>
  <c r="DC46" i="10"/>
  <c r="DB46" i="10"/>
  <c r="DA46" i="10"/>
  <c r="CZ46" i="10"/>
  <c r="CY46" i="10"/>
  <c r="CX46" i="10"/>
  <c r="CW46" i="10"/>
  <c r="CV46" i="10"/>
  <c r="CU46" i="10"/>
  <c r="CT46" i="10"/>
  <c r="CS46" i="10"/>
  <c r="CR46" i="10"/>
  <c r="CQ46" i="10"/>
  <c r="CP46" i="10"/>
  <c r="CO46" i="10"/>
  <c r="CN46" i="10"/>
  <c r="CM46" i="10"/>
  <c r="CL46" i="10"/>
  <c r="CK46" i="10"/>
  <c r="DI44" i="10" a="1"/>
  <c r="DI44" i="10" s="1"/>
  <c r="DH44" i="10" a="1"/>
  <c r="DH44" i="10" s="1"/>
  <c r="DG44" i="10" a="1"/>
  <c r="DG44" i="10" s="1"/>
  <c r="DF44" i="10" a="1"/>
  <c r="DF44" i="10" s="1"/>
  <c r="DE44" i="10" a="1"/>
  <c r="DE44" i="10" s="1"/>
  <c r="DD44" i="10" a="1"/>
  <c r="DD44" i="10" s="1"/>
  <c r="DC44" i="10" a="1"/>
  <c r="DC44" i="10" s="1"/>
  <c r="DB44" i="10" a="1"/>
  <c r="DB44" i="10" s="1"/>
  <c r="DA44" i="10" a="1"/>
  <c r="DA44" i="10" s="1"/>
  <c r="CZ44" i="10" a="1"/>
  <c r="CZ44" i="10" s="1"/>
  <c r="CY44" i="10" a="1"/>
  <c r="CY44" i="10" s="1"/>
  <c r="CX44" i="10" a="1"/>
  <c r="CX44" i="10" s="1"/>
  <c r="CW44" i="10" a="1"/>
  <c r="CW44" i="10" s="1"/>
  <c r="CV44" i="10" a="1"/>
  <c r="CV44" i="10" s="1"/>
  <c r="CU44" i="10" a="1"/>
  <c r="CU44" i="10" s="1"/>
  <c r="CT44" i="10" a="1"/>
  <c r="CT44" i="10" s="1"/>
  <c r="CS44" i="10" a="1"/>
  <c r="CS44" i="10" s="1"/>
  <c r="CR44" i="10" a="1"/>
  <c r="CR44" i="10" s="1"/>
  <c r="CQ44" i="10" a="1"/>
  <c r="CQ44" i="10" s="1"/>
  <c r="CP44" i="10" a="1"/>
  <c r="CP44" i="10" s="1"/>
  <c r="CO44" i="10" a="1"/>
  <c r="CO44" i="10" s="1"/>
  <c r="CN44" i="10" a="1"/>
  <c r="CN44" i="10" s="1"/>
  <c r="CM44" i="10" a="1"/>
  <c r="CM44" i="10" s="1"/>
  <c r="CL44" i="10" a="1"/>
  <c r="CL44" i="10" s="1"/>
  <c r="CK44" i="10" a="1"/>
  <c r="CK44" i="10" s="1"/>
  <c r="DI43" i="10"/>
  <c r="DH43" i="10"/>
  <c r="DG43" i="10"/>
  <c r="DF43" i="10"/>
  <c r="DE43" i="10"/>
  <c r="DD43" i="10"/>
  <c r="DC43" i="10"/>
  <c r="DB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O43" i="10"/>
  <c r="CN43" i="10"/>
  <c r="CM43" i="10"/>
  <c r="CL43" i="10"/>
  <c r="CK43" i="10"/>
  <c r="DI41" i="10" a="1"/>
  <c r="DI41" i="10" s="1"/>
  <c r="DH41" i="10" a="1"/>
  <c r="DH41" i="10" s="1"/>
  <c r="DG41" i="10" a="1"/>
  <c r="DG41" i="10" s="1"/>
  <c r="DF41" i="10" a="1"/>
  <c r="DF41" i="10" s="1"/>
  <c r="DE41" i="10" a="1"/>
  <c r="DE41" i="10" s="1"/>
  <c r="DD41" i="10" a="1"/>
  <c r="DD41" i="10" s="1"/>
  <c r="DC41" i="10" a="1"/>
  <c r="DC41" i="10" s="1"/>
  <c r="DB41" i="10" a="1"/>
  <c r="DB41" i="10" s="1"/>
  <c r="DA41" i="10" a="1"/>
  <c r="DA41" i="10" s="1"/>
  <c r="CZ41" i="10" a="1"/>
  <c r="CZ41" i="10" s="1"/>
  <c r="CY41" i="10" a="1"/>
  <c r="CY41" i="10" s="1"/>
  <c r="CX41" i="10" a="1"/>
  <c r="CX41" i="10" s="1"/>
  <c r="CW41" i="10" a="1"/>
  <c r="CW41" i="10" s="1"/>
  <c r="CV41" i="10" a="1"/>
  <c r="CV41" i="10" s="1"/>
  <c r="CU41" i="10" a="1"/>
  <c r="CU41" i="10" s="1"/>
  <c r="CT41" i="10" a="1"/>
  <c r="CT41" i="10" s="1"/>
  <c r="CS41" i="10" a="1"/>
  <c r="CS41" i="10" s="1"/>
  <c r="CR41" i="10" a="1"/>
  <c r="CR41" i="10" s="1"/>
  <c r="CQ41" i="10" a="1"/>
  <c r="CQ41" i="10" s="1"/>
  <c r="CP41" i="10" a="1"/>
  <c r="CP41" i="10" s="1"/>
  <c r="CO41" i="10" a="1"/>
  <c r="CO41" i="10" s="1"/>
  <c r="CN41" i="10" a="1"/>
  <c r="CN41" i="10" s="1"/>
  <c r="CM41" i="10" a="1"/>
  <c r="CM41" i="10" s="1"/>
  <c r="CL41" i="10" a="1"/>
  <c r="CL41" i="10" s="1"/>
  <c r="CK41" i="10" a="1"/>
  <c r="CK41" i="10" s="1"/>
  <c r="DI40" i="10"/>
  <c r="DH40" i="10"/>
  <c r="DG40" i="10"/>
  <c r="DF40" i="10"/>
  <c r="DE40" i="10"/>
  <c r="DD40" i="10"/>
  <c r="DC40" i="10"/>
  <c r="DB40" i="10"/>
  <c r="DA40" i="10"/>
  <c r="CZ40" i="10"/>
  <c r="CY40" i="10"/>
  <c r="CX40" i="10"/>
  <c r="CW40" i="10"/>
  <c r="CV40" i="10"/>
  <c r="CU40" i="10"/>
  <c r="CT40" i="10"/>
  <c r="CS40" i="10"/>
  <c r="CR40" i="10"/>
  <c r="CQ40" i="10"/>
  <c r="CP40" i="10"/>
  <c r="CO40" i="10"/>
  <c r="CN40" i="10"/>
  <c r="CM40" i="10"/>
  <c r="CL40" i="10"/>
  <c r="CK40" i="10"/>
  <c r="DI38" i="10" a="1"/>
  <c r="DI38" i="10" s="1"/>
  <c r="DH38" i="10" a="1"/>
  <c r="DH38" i="10" s="1"/>
  <c r="DG38" i="10" a="1"/>
  <c r="DG38" i="10" s="1"/>
  <c r="DF38" i="10" a="1"/>
  <c r="DF38" i="10" s="1"/>
  <c r="DE38" i="10" a="1"/>
  <c r="DE38" i="10" s="1"/>
  <c r="DD38" i="10" a="1"/>
  <c r="DD38" i="10" s="1"/>
  <c r="DC38" i="10" a="1"/>
  <c r="DC38" i="10" s="1"/>
  <c r="DB38" i="10" a="1"/>
  <c r="DB38" i="10" s="1"/>
  <c r="DA38" i="10" a="1"/>
  <c r="DA38" i="10" s="1"/>
  <c r="CZ38" i="10" a="1"/>
  <c r="CZ38" i="10" s="1"/>
  <c r="CY38" i="10" a="1"/>
  <c r="CY38" i="10" s="1"/>
  <c r="CX38" i="10" a="1"/>
  <c r="CX38" i="10" s="1"/>
  <c r="CW38" i="10" a="1"/>
  <c r="CW38" i="10" s="1"/>
  <c r="CV38" i="10" a="1"/>
  <c r="CV38" i="10" s="1"/>
  <c r="CU38" i="10" a="1"/>
  <c r="CU38" i="10" s="1"/>
  <c r="CT38" i="10" a="1"/>
  <c r="CT38" i="10" s="1"/>
  <c r="CS38" i="10" a="1"/>
  <c r="CS38" i="10" s="1"/>
  <c r="CR38" i="10" a="1"/>
  <c r="CR38" i="10" s="1"/>
  <c r="CQ38" i="10" a="1"/>
  <c r="CQ38" i="10" s="1"/>
  <c r="CP38" i="10" a="1"/>
  <c r="CP38" i="10" s="1"/>
  <c r="CO38" i="10" a="1"/>
  <c r="CO38" i="10" s="1"/>
  <c r="CN38" i="10" a="1"/>
  <c r="CN38" i="10" s="1"/>
  <c r="CM38" i="10" a="1"/>
  <c r="CM38" i="10" s="1"/>
  <c r="CL38" i="10" a="1"/>
  <c r="CL38" i="10" s="1"/>
  <c r="CK38" i="10" a="1"/>
  <c r="CK38" i="10" s="1"/>
  <c r="DI37" i="10"/>
  <c r="DH37" i="10"/>
  <c r="DG37" i="10"/>
  <c r="DF37" i="10"/>
  <c r="DE37" i="10"/>
  <c r="DD37" i="10"/>
  <c r="DC37" i="10"/>
  <c r="DB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O37" i="10"/>
  <c r="CN37" i="10"/>
  <c r="CM37" i="10"/>
  <c r="CL37" i="10"/>
  <c r="CK37" i="10"/>
  <c r="BH38" i="10" l="1"/>
  <c r="BJ38" i="10"/>
  <c r="BL38" i="10"/>
  <c r="BN38" i="10"/>
  <c r="BP38" i="10"/>
  <c r="BR38" i="10"/>
  <c r="BT38" i="10"/>
  <c r="BV38" i="10"/>
  <c r="BX38" i="10"/>
  <c r="BH41" i="10"/>
  <c r="BJ41" i="10"/>
  <c r="BL41" i="10"/>
  <c r="BN41" i="10"/>
  <c r="BP41" i="10"/>
  <c r="BR41" i="10"/>
  <c r="BT41" i="10"/>
  <c r="BV41" i="10"/>
  <c r="BX41" i="10"/>
  <c r="BH44" i="10"/>
  <c r="BJ44" i="10"/>
  <c r="BL44" i="10"/>
  <c r="BN44" i="10"/>
  <c r="BP44" i="10"/>
  <c r="BR44" i="10"/>
  <c r="BT44" i="10"/>
  <c r="BV44" i="10"/>
  <c r="BX44" i="10"/>
  <c r="BH47" i="10"/>
  <c r="BJ47" i="10"/>
  <c r="BL47" i="10"/>
  <c r="BN47" i="10"/>
  <c r="BP47" i="10"/>
  <c r="BR47" i="10"/>
  <c r="BT47" i="10"/>
  <c r="BV47" i="10"/>
  <c r="BX47" i="10"/>
  <c r="BH50" i="10"/>
  <c r="BJ50" i="10"/>
  <c r="BL50" i="10"/>
  <c r="BN50" i="10"/>
  <c r="BP50" i="10"/>
  <c r="BR50" i="10"/>
  <c r="BT50" i="10"/>
  <c r="BV50" i="10"/>
  <c r="BX50" i="10"/>
  <c r="BH52" i="10"/>
  <c r="BJ52" i="10"/>
  <c r="BL52" i="10"/>
  <c r="BN52" i="10"/>
  <c r="BP52" i="10"/>
  <c r="BR52" i="10"/>
  <c r="BT52" i="10"/>
  <c r="BV52" i="10"/>
  <c r="BX52" i="10"/>
  <c r="BH53" i="10"/>
  <c r="BJ53" i="10"/>
  <c r="BL53" i="10"/>
  <c r="BN53" i="10"/>
  <c r="BP53" i="10"/>
  <c r="BR53" i="10"/>
  <c r="BT53" i="10"/>
  <c r="BV53" i="10"/>
  <c r="BX53" i="10"/>
  <c r="BH55" i="10"/>
  <c r="BJ55" i="10"/>
  <c r="BL55" i="10"/>
  <c r="BN55" i="10"/>
  <c r="BP55" i="10"/>
  <c r="BR55" i="10"/>
  <c r="BT55" i="10"/>
  <c r="BV55" i="10"/>
  <c r="BX55" i="10"/>
  <c r="BH56" i="10"/>
  <c r="BJ56" i="10"/>
  <c r="BL56" i="10"/>
  <c r="BN56" i="10"/>
  <c r="BP56" i="10"/>
  <c r="BR56" i="10"/>
  <c r="BT56" i="10"/>
  <c r="BV56" i="10"/>
  <c r="BX56" i="10"/>
  <c r="BH58" i="10"/>
  <c r="BJ58" i="10"/>
  <c r="BL58" i="10"/>
  <c r="BN58" i="10"/>
  <c r="BP58" i="10"/>
  <c r="BR58" i="10"/>
  <c r="BT58" i="10"/>
  <c r="BV58" i="10"/>
  <c r="BX58" i="10"/>
  <c r="BH59" i="10"/>
  <c r="BJ59" i="10"/>
  <c r="BL59" i="10"/>
  <c r="BN59" i="10"/>
  <c r="BP59" i="10"/>
  <c r="BR59" i="10"/>
  <c r="BT59" i="10"/>
  <c r="BV59" i="10"/>
  <c r="BX59" i="10"/>
  <c r="BH61" i="10"/>
  <c r="BJ61" i="10"/>
  <c r="BL61" i="10"/>
  <c r="BN61" i="10"/>
  <c r="BP61" i="10"/>
  <c r="BR61" i="10"/>
  <c r="BT61" i="10"/>
  <c r="BV61" i="10"/>
  <c r="BX61" i="10"/>
  <c r="BF61" i="10"/>
  <c r="BH62" i="10"/>
  <c r="BJ62" i="10"/>
  <c r="BL62" i="10"/>
  <c r="BN62" i="10"/>
  <c r="BP62" i="10"/>
  <c r="BR62" i="10"/>
  <c r="BT62" i="10"/>
  <c r="BV62" i="10"/>
  <c r="BX62" i="10"/>
  <c r="BH64" i="10"/>
  <c r="BJ64" i="10"/>
  <c r="BL64" i="10"/>
  <c r="BN64" i="10"/>
  <c r="BP64" i="10"/>
  <c r="BR64" i="10"/>
  <c r="BT64" i="10"/>
  <c r="BV64" i="10"/>
  <c r="BX64" i="10"/>
  <c r="BH65" i="10"/>
  <c r="BJ65" i="10"/>
  <c r="BL65" i="10"/>
  <c r="BN65" i="10"/>
  <c r="BP65" i="10"/>
  <c r="BR65" i="10"/>
  <c r="BT65" i="10"/>
  <c r="BV65" i="10"/>
  <c r="BX65" i="10"/>
  <c r="BH67" i="10"/>
  <c r="BJ67" i="10"/>
  <c r="BL67" i="10"/>
  <c r="BN67" i="10"/>
  <c r="BP67" i="10"/>
  <c r="BR67" i="10"/>
  <c r="BT67" i="10"/>
  <c r="BV67" i="10"/>
  <c r="BX67" i="10"/>
  <c r="BH68" i="10"/>
  <c r="BJ68" i="10"/>
  <c r="BL68" i="10"/>
  <c r="BN68" i="10"/>
  <c r="BP68" i="10"/>
  <c r="BR68" i="10"/>
  <c r="BT68" i="10"/>
  <c r="BV68" i="10"/>
  <c r="BX68" i="10"/>
  <c r="BH70" i="10"/>
  <c r="BJ70" i="10"/>
  <c r="BL70" i="10"/>
  <c r="BN70" i="10"/>
  <c r="BP70" i="10"/>
  <c r="BR70" i="10"/>
  <c r="BT70" i="10"/>
  <c r="BV70" i="10"/>
  <c r="BX70" i="10"/>
  <c r="BH71" i="10"/>
  <c r="BJ71" i="10"/>
  <c r="BL71" i="10"/>
  <c r="BN71" i="10"/>
  <c r="BP71" i="10"/>
  <c r="BR71" i="10"/>
  <c r="BT71" i="10"/>
  <c r="BV71" i="10"/>
  <c r="BX71" i="10"/>
  <c r="BH73" i="10"/>
  <c r="BJ73" i="10"/>
  <c r="BL73" i="10"/>
  <c r="BN73" i="10"/>
  <c r="BP73" i="10"/>
  <c r="BR73" i="10"/>
  <c r="BT73" i="10"/>
  <c r="BV73" i="10"/>
  <c r="BX73" i="10"/>
  <c r="BH74" i="10"/>
  <c r="BJ74" i="10"/>
  <c r="BL74" i="10"/>
  <c r="BN74" i="10"/>
  <c r="BP74" i="10"/>
  <c r="BR74" i="10"/>
  <c r="BT74" i="10"/>
  <c r="BV74" i="10"/>
  <c r="BX74" i="10"/>
  <c r="BH76" i="10"/>
  <c r="BJ76" i="10"/>
  <c r="BL76" i="10"/>
  <c r="BN76" i="10"/>
  <c r="BP76" i="10"/>
  <c r="BR76" i="10"/>
  <c r="BT76" i="10"/>
  <c r="BV76" i="10"/>
  <c r="BX76" i="10"/>
  <c r="BH77" i="10"/>
  <c r="BJ77" i="10"/>
  <c r="BL77" i="10"/>
  <c r="BN77" i="10"/>
  <c r="BP77" i="10"/>
  <c r="BR77" i="10"/>
  <c r="BT77" i="10"/>
  <c r="BV77" i="10"/>
  <c r="BX77" i="10"/>
  <c r="BH79" i="10"/>
  <c r="BJ79" i="10"/>
  <c r="BL79" i="10"/>
  <c r="BN79" i="10"/>
  <c r="BP79" i="10"/>
  <c r="BR79" i="10"/>
  <c r="BT79" i="10"/>
  <c r="BV79" i="10"/>
  <c r="BX79" i="10"/>
  <c r="BH80" i="10"/>
  <c r="BJ80" i="10"/>
  <c r="BL80" i="10"/>
  <c r="BN80" i="10"/>
  <c r="BP80" i="10"/>
  <c r="BR80" i="10"/>
  <c r="BT80" i="10"/>
  <c r="BV80" i="10"/>
  <c r="BX80" i="10"/>
  <c r="BH82" i="10"/>
  <c r="BJ82" i="10"/>
  <c r="BL82" i="10"/>
  <c r="BN82" i="10"/>
  <c r="BP82" i="10"/>
  <c r="BR82" i="10"/>
  <c r="BT82" i="10"/>
  <c r="BV82" i="10"/>
  <c r="BX82" i="10"/>
  <c r="BH83" i="10"/>
  <c r="BJ83" i="10"/>
  <c r="BL83" i="10"/>
  <c r="BN83" i="10"/>
  <c r="BP83" i="10"/>
  <c r="BR83" i="10"/>
  <c r="BT83" i="10"/>
  <c r="BV83" i="10"/>
  <c r="BX83" i="10"/>
  <c r="BH85" i="10"/>
  <c r="BJ85" i="10"/>
  <c r="BL85" i="10"/>
  <c r="BN85" i="10"/>
  <c r="BP85" i="10"/>
  <c r="BR85" i="10"/>
  <c r="BT85" i="10"/>
  <c r="BV85" i="10"/>
  <c r="BX85" i="10"/>
  <c r="BH86" i="10"/>
  <c r="BJ86" i="10"/>
  <c r="BL86" i="10"/>
  <c r="BN86" i="10"/>
  <c r="BP86" i="10"/>
  <c r="BR86" i="10"/>
  <c r="BT86" i="10"/>
  <c r="BV86" i="10"/>
  <c r="BX86" i="10"/>
  <c r="BG38" i="10"/>
  <c r="BM38" i="10"/>
  <c r="BO38" i="10"/>
  <c r="BQ38" i="10"/>
  <c r="BS38" i="10"/>
  <c r="BU38" i="10"/>
  <c r="BW38" i="10"/>
  <c r="BY38" i="10"/>
  <c r="BG41" i="10"/>
  <c r="BM41" i="10"/>
  <c r="BO41" i="10"/>
  <c r="BQ41" i="10"/>
  <c r="BS41" i="10"/>
  <c r="BU41" i="10"/>
  <c r="BW41" i="10"/>
  <c r="BY41" i="10"/>
  <c r="BG44" i="10"/>
  <c r="BM44" i="10"/>
  <c r="BO44" i="10"/>
  <c r="BQ44" i="10"/>
  <c r="BS44" i="10"/>
  <c r="BU44" i="10"/>
  <c r="BW44" i="10"/>
  <c r="BY44" i="10"/>
  <c r="BG47" i="10"/>
  <c r="BM47" i="10"/>
  <c r="BO47" i="10"/>
  <c r="BQ47" i="10"/>
  <c r="BS47" i="10"/>
  <c r="BU47" i="10"/>
  <c r="BW47" i="10"/>
  <c r="BY47" i="10"/>
  <c r="BG50" i="10"/>
  <c r="BM50" i="10"/>
  <c r="BO50" i="10"/>
  <c r="BQ50" i="10"/>
  <c r="BS50" i="10"/>
  <c r="BU50" i="10"/>
  <c r="BW50" i="10"/>
  <c r="BY50" i="10"/>
  <c r="BG52" i="10"/>
  <c r="BM52" i="10"/>
  <c r="BO52" i="10"/>
  <c r="BQ52" i="10"/>
  <c r="BS52" i="10"/>
  <c r="BU52" i="10"/>
  <c r="BW52" i="10"/>
  <c r="BY52" i="10"/>
  <c r="BG53" i="10"/>
  <c r="BM53" i="10"/>
  <c r="BO53" i="10"/>
  <c r="BQ53" i="10"/>
  <c r="BS53" i="10"/>
  <c r="BU53" i="10"/>
  <c r="BW53" i="10"/>
  <c r="BY53" i="10"/>
  <c r="BG55" i="10"/>
  <c r="BM55" i="10"/>
  <c r="BO55" i="10"/>
  <c r="BQ55" i="10"/>
  <c r="BS55" i="10"/>
  <c r="BU55" i="10"/>
  <c r="BW55" i="10"/>
  <c r="BY55" i="10"/>
  <c r="BG56" i="10"/>
  <c r="BM56" i="10"/>
  <c r="BO56" i="10"/>
  <c r="BQ56" i="10"/>
  <c r="BS56" i="10"/>
  <c r="BU56" i="10"/>
  <c r="BW56" i="10"/>
  <c r="BY56" i="10"/>
  <c r="BG58" i="10"/>
  <c r="BM58" i="10"/>
  <c r="BO58" i="10"/>
  <c r="BQ58" i="10"/>
  <c r="BS58" i="10"/>
  <c r="BU58" i="10"/>
  <c r="BW58" i="10"/>
  <c r="BY58" i="10"/>
  <c r="BG59" i="10"/>
  <c r="BM59" i="10"/>
  <c r="BO59" i="10"/>
  <c r="BQ59" i="10"/>
  <c r="BS59" i="10"/>
  <c r="BU59" i="10"/>
  <c r="BW59" i="10"/>
  <c r="BY59" i="10"/>
  <c r="BG61" i="10"/>
  <c r="BM61" i="10"/>
  <c r="BO61" i="10"/>
  <c r="BQ61" i="10"/>
  <c r="BS61" i="10"/>
  <c r="BU61" i="10"/>
  <c r="BW61" i="10"/>
  <c r="BY61" i="10"/>
  <c r="BG62" i="10"/>
  <c r="BM62" i="10"/>
  <c r="BO62" i="10"/>
  <c r="BQ62" i="10"/>
  <c r="BS62" i="10"/>
  <c r="BU62" i="10"/>
  <c r="BW62" i="10"/>
  <c r="BY62" i="10"/>
  <c r="BG64" i="10"/>
  <c r="BM64" i="10"/>
  <c r="BO64" i="10"/>
  <c r="BQ64" i="10"/>
  <c r="BS64" i="10"/>
  <c r="BU64" i="10"/>
  <c r="BW64" i="10"/>
  <c r="BY64" i="10"/>
  <c r="BG65" i="10"/>
  <c r="BM65" i="10"/>
  <c r="BO65" i="10"/>
  <c r="BQ65" i="10"/>
  <c r="BS65" i="10"/>
  <c r="BU65" i="10"/>
  <c r="BW65" i="10"/>
  <c r="BY65" i="10"/>
  <c r="BG67" i="10"/>
  <c r="BK67" i="10"/>
  <c r="BM67" i="10"/>
  <c r="BO67" i="10"/>
  <c r="BQ67" i="10"/>
  <c r="BS67" i="10"/>
  <c r="BU67" i="10"/>
  <c r="BW67" i="10"/>
  <c r="BY67" i="10"/>
  <c r="BG68" i="10"/>
  <c r="BI68" i="10"/>
  <c r="BM68" i="10"/>
  <c r="BO68" i="10"/>
  <c r="BQ68" i="10"/>
  <c r="BS68" i="10"/>
  <c r="BU68" i="10"/>
  <c r="BW68" i="10"/>
  <c r="BY68" i="10"/>
  <c r="BG70" i="10"/>
  <c r="BK70" i="10"/>
  <c r="BM70" i="10"/>
  <c r="BO70" i="10"/>
  <c r="BQ70" i="10"/>
  <c r="BS70" i="10"/>
  <c r="BU70" i="10"/>
  <c r="BW70" i="10"/>
  <c r="BY70" i="10"/>
  <c r="BG71" i="10"/>
  <c r="BI71" i="10"/>
  <c r="BM71" i="10"/>
  <c r="BO71" i="10"/>
  <c r="BQ71" i="10"/>
  <c r="BS71" i="10"/>
  <c r="BU71" i="10"/>
  <c r="BW71" i="10"/>
  <c r="BY71" i="10"/>
  <c r="BG73" i="10"/>
  <c r="BK73" i="10"/>
  <c r="BM73" i="10"/>
  <c r="BO73" i="10"/>
  <c r="BQ73" i="10"/>
  <c r="BS73" i="10"/>
  <c r="BU73" i="10"/>
  <c r="BW73" i="10"/>
  <c r="BY73" i="10"/>
  <c r="BG74" i="10"/>
  <c r="BI74" i="10"/>
  <c r="BM74" i="10"/>
  <c r="BO74" i="10"/>
  <c r="BQ74" i="10"/>
  <c r="BS74" i="10"/>
  <c r="BU74" i="10"/>
  <c r="BW74" i="10"/>
  <c r="BY74" i="10"/>
  <c r="BG76" i="10"/>
  <c r="BK76" i="10"/>
  <c r="BM76" i="10"/>
  <c r="BO76" i="10"/>
  <c r="BQ76" i="10"/>
  <c r="BS76" i="10"/>
  <c r="BU76" i="10"/>
  <c r="BW76" i="10"/>
  <c r="BY76" i="10"/>
  <c r="BG77" i="10"/>
  <c r="BI77" i="10"/>
  <c r="BM77" i="10"/>
  <c r="BO77" i="10"/>
  <c r="BQ77" i="10"/>
  <c r="BS77" i="10"/>
  <c r="BU77" i="10"/>
  <c r="BW77" i="10"/>
  <c r="BY77" i="10"/>
  <c r="BG79" i="10"/>
  <c r="BK79" i="10"/>
  <c r="BM79" i="10"/>
  <c r="BO79" i="10"/>
  <c r="BQ79" i="10"/>
  <c r="BS79" i="10"/>
  <c r="BU79" i="10"/>
  <c r="BW79" i="10"/>
  <c r="BY79" i="10"/>
  <c r="BG80" i="10"/>
  <c r="BI80" i="10"/>
  <c r="BM80" i="10"/>
  <c r="BO80" i="10"/>
  <c r="BQ80" i="10"/>
  <c r="BS80" i="10"/>
  <c r="BU80" i="10"/>
  <c r="BW80" i="10"/>
  <c r="BY80" i="10"/>
  <c r="BG82" i="10"/>
  <c r="BK82" i="10"/>
  <c r="BM82" i="10"/>
  <c r="BO82" i="10"/>
  <c r="BQ82" i="10"/>
  <c r="BS82" i="10"/>
  <c r="BU82" i="10"/>
  <c r="BW82" i="10"/>
  <c r="BY82" i="10"/>
  <c r="BG83" i="10"/>
  <c r="BI83" i="10"/>
  <c r="BM83" i="10"/>
  <c r="BO83" i="10"/>
  <c r="BQ83" i="10"/>
  <c r="BS83" i="10"/>
  <c r="BU83" i="10"/>
  <c r="BW83" i="10"/>
  <c r="BY83" i="10"/>
  <c r="BG85" i="10"/>
  <c r="BK85" i="10"/>
  <c r="BM85" i="10"/>
  <c r="BO85" i="10"/>
  <c r="BQ85" i="10"/>
  <c r="BS85" i="10"/>
  <c r="BU85" i="10"/>
  <c r="BW85" i="10"/>
  <c r="BY85" i="10"/>
  <c r="BG86" i="10"/>
  <c r="BI86" i="10"/>
  <c r="BM86" i="10"/>
  <c r="BO86" i="10"/>
  <c r="BQ86" i="10"/>
  <c r="BS86" i="10"/>
  <c r="BU86" i="10"/>
  <c r="BW86" i="10"/>
  <c r="BY86" i="10"/>
  <c r="BH37" i="10"/>
  <c r="BL37" i="10"/>
  <c r="BP37" i="10"/>
  <c r="BT37" i="10"/>
  <c r="BX37" i="10"/>
  <c r="BH40" i="10"/>
  <c r="BL40" i="10"/>
  <c r="BN40" i="10"/>
  <c r="BP40" i="10"/>
  <c r="BR40" i="10"/>
  <c r="BT40" i="10"/>
  <c r="BV40" i="10"/>
  <c r="BX40" i="10"/>
  <c r="BH43" i="10"/>
  <c r="BJ43" i="10"/>
  <c r="BL43" i="10"/>
  <c r="BN43" i="10"/>
  <c r="BP43" i="10"/>
  <c r="BR43" i="10"/>
  <c r="BT43" i="10"/>
  <c r="BV43" i="10"/>
  <c r="BX43" i="10"/>
  <c r="BH46" i="10"/>
  <c r="BJ46" i="10"/>
  <c r="BL46" i="10"/>
  <c r="BN46" i="10"/>
  <c r="BP46" i="10"/>
  <c r="BR46" i="10"/>
  <c r="BT46" i="10"/>
  <c r="BV46" i="10"/>
  <c r="BX46" i="10"/>
  <c r="BH49" i="10"/>
  <c r="BJ49" i="10"/>
  <c r="BL49" i="10"/>
  <c r="BN49" i="10"/>
  <c r="BP49" i="10"/>
  <c r="BR49" i="10"/>
  <c r="BT49" i="10"/>
  <c r="BV49" i="10"/>
  <c r="BX49" i="10"/>
  <c r="BN37" i="10"/>
  <c r="BR37" i="10"/>
  <c r="BV37" i="10"/>
  <c r="BG37" i="10"/>
  <c r="BM37" i="10"/>
  <c r="BO37" i="10"/>
  <c r="BQ37" i="10"/>
  <c r="BS37" i="10"/>
  <c r="BU37" i="10"/>
  <c r="BW37" i="10"/>
  <c r="BY37" i="10"/>
  <c r="BG40" i="10"/>
  <c r="BM40" i="10"/>
  <c r="BO40" i="10"/>
  <c r="BQ40" i="10"/>
  <c r="BS40" i="10"/>
  <c r="BU40" i="10"/>
  <c r="BW40" i="10"/>
  <c r="BY40" i="10"/>
  <c r="BG43" i="10"/>
  <c r="BM43" i="10"/>
  <c r="BO43" i="10"/>
  <c r="BQ43" i="10"/>
  <c r="BS43" i="10"/>
  <c r="BU43" i="10"/>
  <c r="BW43" i="10"/>
  <c r="BY43" i="10"/>
  <c r="BG46" i="10"/>
  <c r="BM46" i="10"/>
  <c r="BO46" i="10"/>
  <c r="BQ46" i="10"/>
  <c r="BS46" i="10"/>
  <c r="BU46" i="10"/>
  <c r="BW46" i="10"/>
  <c r="BY46" i="10"/>
  <c r="BG49" i="10"/>
  <c r="BM49" i="10"/>
  <c r="BO49" i="10"/>
  <c r="BQ49" i="10"/>
  <c r="BS49" i="10"/>
  <c r="BU49" i="10"/>
  <c r="BW49" i="10"/>
  <c r="BY49" i="10"/>
  <c r="BJ37" i="10"/>
  <c r="BJ40" i="10"/>
  <c r="BK37" i="10"/>
  <c r="BI38" i="10"/>
  <c r="BK40" i="10"/>
  <c r="BI41" i="10"/>
  <c r="BK43" i="10"/>
  <c r="BI44" i="10"/>
  <c r="BK46" i="10"/>
  <c r="BI47" i="10"/>
  <c r="BK49" i="10"/>
  <c r="BI50" i="10"/>
  <c r="BK52" i="10"/>
  <c r="BI53" i="10"/>
  <c r="BK55" i="10"/>
  <c r="BI56" i="10"/>
  <c r="BK58" i="10"/>
  <c r="BI59" i="10"/>
  <c r="BK61" i="10"/>
  <c r="BI62" i="10"/>
  <c r="BK64" i="10"/>
  <c r="BI65" i="10"/>
  <c r="BI37" i="10"/>
  <c r="BK38" i="10"/>
  <c r="BI40" i="10"/>
  <c r="BK41" i="10"/>
  <c r="BI43" i="10"/>
  <c r="BK44" i="10"/>
  <c r="BI46" i="10"/>
  <c r="BK47" i="10"/>
  <c r="BI49" i="10"/>
  <c r="BK50" i="10"/>
  <c r="BI52" i="10"/>
  <c r="BK53" i="10"/>
  <c r="BI55" i="10"/>
  <c r="BK56" i="10"/>
  <c r="BI58" i="10"/>
  <c r="BK59" i="10"/>
  <c r="BI61" i="10"/>
  <c r="BK62" i="10"/>
  <c r="BI64" i="10"/>
  <c r="BK65" i="10"/>
  <c r="BI67" i="10"/>
  <c r="BK68" i="10"/>
  <c r="BI70" i="10"/>
  <c r="BK71" i="10"/>
  <c r="BI73" i="10"/>
  <c r="BK74" i="10"/>
  <c r="BI76" i="10"/>
  <c r="BK77" i="10"/>
  <c r="BI79" i="10"/>
  <c r="BK80" i="10"/>
  <c r="BI82" i="10"/>
  <c r="BK83" i="10"/>
  <c r="BI85" i="10"/>
  <c r="BK86" i="10"/>
  <c r="CK39" i="10"/>
  <c r="CM39" i="10"/>
  <c r="CO39" i="10"/>
  <c r="CQ39" i="10"/>
  <c r="CS39" i="10"/>
  <c r="CU39" i="10"/>
  <c r="CW39" i="10"/>
  <c r="CY39" i="10"/>
  <c r="DA39" i="10"/>
  <c r="DC39" i="10"/>
  <c r="DE39" i="10"/>
  <c r="DG39" i="10"/>
  <c r="DI39" i="10"/>
  <c r="CK42" i="10"/>
  <c r="CM42" i="10"/>
  <c r="CO42" i="10"/>
  <c r="CQ42" i="10"/>
  <c r="CS42" i="10"/>
  <c r="CU42" i="10"/>
  <c r="CW42" i="10"/>
  <c r="CY42" i="10"/>
  <c r="DA42" i="10"/>
  <c r="DC42" i="10"/>
  <c r="DE42" i="10"/>
  <c r="DG42" i="10"/>
  <c r="DI42" i="10"/>
  <c r="CK45" i="10"/>
  <c r="CM45" i="10"/>
  <c r="CO45" i="10"/>
  <c r="CQ45" i="10"/>
  <c r="CS45" i="10"/>
  <c r="CU45" i="10"/>
  <c r="CW45" i="10"/>
  <c r="CY45" i="10"/>
  <c r="DA45" i="10"/>
  <c r="DC45" i="10"/>
  <c r="DE45" i="10"/>
  <c r="DG45" i="10"/>
  <c r="DI45" i="10"/>
  <c r="CL39" i="10"/>
  <c r="CN39" i="10"/>
  <c r="CP39" i="10"/>
  <c r="CR39" i="10"/>
  <c r="CT39" i="10"/>
  <c r="CV39" i="10"/>
  <c r="CX39" i="10"/>
  <c r="CZ39" i="10"/>
  <c r="DB39" i="10"/>
  <c r="DD39" i="10"/>
  <c r="DF39" i="10"/>
  <c r="DH39" i="10"/>
  <c r="CL42" i="10"/>
  <c r="CN42" i="10"/>
  <c r="CP42" i="10"/>
  <c r="CR42" i="10"/>
  <c r="CT42" i="10"/>
  <c r="CV42" i="10"/>
  <c r="CX42" i="10"/>
  <c r="CZ42" i="10"/>
  <c r="DB42" i="10"/>
  <c r="DD42" i="10"/>
  <c r="DF42" i="10"/>
  <c r="DH42" i="10"/>
  <c r="CL45" i="10"/>
  <c r="CN45" i="10"/>
  <c r="CP45" i="10"/>
  <c r="CR45" i="10"/>
  <c r="CT45" i="10"/>
  <c r="CV45" i="10"/>
  <c r="CX45" i="10"/>
  <c r="CZ45" i="10"/>
  <c r="DB45" i="10"/>
  <c r="DD45" i="10"/>
  <c r="DF45" i="10"/>
  <c r="DH45" i="10"/>
  <c r="CK48" i="10"/>
  <c r="CM48" i="10"/>
  <c r="CO48" i="10"/>
  <c r="CQ48" i="10"/>
  <c r="CS48" i="10"/>
  <c r="CU48" i="10"/>
  <c r="CW48" i="10"/>
  <c r="CY48" i="10"/>
  <c r="DA48" i="10"/>
  <c r="DC48" i="10"/>
  <c r="DE48" i="10"/>
  <c r="DG48" i="10"/>
  <c r="DI48" i="10"/>
  <c r="CK51" i="10"/>
  <c r="CM51" i="10"/>
  <c r="CO51" i="10"/>
  <c r="CQ51" i="10"/>
  <c r="CS51" i="10"/>
  <c r="CU51" i="10"/>
  <c r="CW51" i="10"/>
  <c r="CY51" i="10"/>
  <c r="DA51" i="10"/>
  <c r="DC51" i="10"/>
  <c r="DE51" i="10"/>
  <c r="DG51" i="10"/>
  <c r="DI51" i="10"/>
  <c r="DA66" i="10"/>
  <c r="DC66" i="10"/>
  <c r="DE66" i="10"/>
  <c r="DG66" i="10"/>
  <c r="DI66" i="10"/>
  <c r="CK69" i="10"/>
  <c r="CM69" i="10"/>
  <c r="CO69" i="10"/>
  <c r="CQ69" i="10"/>
  <c r="CS69" i="10"/>
  <c r="CU69" i="10"/>
  <c r="CW69" i="10"/>
  <c r="CY69" i="10"/>
  <c r="DA69" i="10"/>
  <c r="DC69" i="10"/>
  <c r="DE69" i="10"/>
  <c r="DG69" i="10"/>
  <c r="DI69" i="10"/>
  <c r="CL48" i="10"/>
  <c r="CN48" i="10"/>
  <c r="CP48" i="10"/>
  <c r="CR48" i="10"/>
  <c r="CT48" i="10"/>
  <c r="CV48" i="10"/>
  <c r="CX48" i="10"/>
  <c r="CZ48" i="10"/>
  <c r="DB48" i="10"/>
  <c r="DD48" i="10"/>
  <c r="DF48" i="10"/>
  <c r="DH48" i="10"/>
  <c r="CL51" i="10"/>
  <c r="CN51" i="10"/>
  <c r="CP51" i="10"/>
  <c r="CR51" i="10"/>
  <c r="CT51" i="10"/>
  <c r="CV51" i="10"/>
  <c r="CX51" i="10"/>
  <c r="CZ51" i="10"/>
  <c r="DB51" i="10"/>
  <c r="DD51" i="10"/>
  <c r="DF51" i="10"/>
  <c r="DH51" i="10"/>
  <c r="CK72" i="10"/>
  <c r="CM72" i="10"/>
  <c r="CO72" i="10"/>
  <c r="CQ72" i="10"/>
  <c r="CS72" i="10"/>
  <c r="CU72" i="10"/>
  <c r="CW72" i="10"/>
  <c r="CY72" i="10"/>
  <c r="DA72" i="10"/>
  <c r="DC72" i="10"/>
  <c r="DE72" i="10"/>
  <c r="DG72" i="10"/>
  <c r="DI72" i="10"/>
  <c r="CK78" i="10"/>
  <c r="CM78" i="10"/>
  <c r="CO78" i="10"/>
  <c r="CQ78" i="10"/>
  <c r="CS78" i="10"/>
  <c r="CU78" i="10"/>
  <c r="CW78" i="10"/>
  <c r="CY78" i="10"/>
  <c r="DA78" i="10"/>
  <c r="DC78" i="10"/>
  <c r="DE78" i="10"/>
  <c r="DG78" i="10"/>
  <c r="DI78" i="10"/>
  <c r="CK54" i="10"/>
  <c r="CM54" i="10"/>
  <c r="CO54" i="10"/>
  <c r="CQ54" i="10"/>
  <c r="CS54" i="10"/>
  <c r="CU54" i="10"/>
  <c r="CW54" i="10"/>
  <c r="CY54" i="10"/>
  <c r="DA54" i="10"/>
  <c r="DC54" i="10"/>
  <c r="DE54" i="10"/>
  <c r="DG54" i="10"/>
  <c r="DI54" i="10"/>
  <c r="CK57" i="10"/>
  <c r="CM57" i="10"/>
  <c r="CO57" i="10"/>
  <c r="CQ57" i="10"/>
  <c r="CS57" i="10"/>
  <c r="CU57" i="10"/>
  <c r="CW57" i="10"/>
  <c r="CY57" i="10"/>
  <c r="DA57" i="10"/>
  <c r="DC57" i="10"/>
  <c r="DE57" i="10"/>
  <c r="DG57" i="10"/>
  <c r="DI57" i="10"/>
  <c r="CK60" i="10"/>
  <c r="CM60" i="10"/>
  <c r="CO60" i="10"/>
  <c r="CQ60" i="10"/>
  <c r="CS60" i="10"/>
  <c r="CU60" i="10"/>
  <c r="CW60" i="10"/>
  <c r="CY60" i="10"/>
  <c r="DA60" i="10"/>
  <c r="DC60" i="10"/>
  <c r="DE60" i="10"/>
  <c r="DG60" i="10"/>
  <c r="DI60" i="10"/>
  <c r="CK63" i="10"/>
  <c r="CM63" i="10"/>
  <c r="CO63" i="10"/>
  <c r="CQ63" i="10"/>
  <c r="CS63" i="10"/>
  <c r="CU63" i="10"/>
  <c r="CW63" i="10"/>
  <c r="CY63" i="10"/>
  <c r="DA63" i="10"/>
  <c r="DC63" i="10"/>
  <c r="DE63" i="10"/>
  <c r="DG63" i="10"/>
  <c r="DI63" i="10"/>
  <c r="CK66" i="10"/>
  <c r="CM66" i="10"/>
  <c r="CO66" i="10"/>
  <c r="CQ66" i="10"/>
  <c r="CS66" i="10"/>
  <c r="CU66" i="10"/>
  <c r="CW66" i="10"/>
  <c r="CY66" i="10"/>
  <c r="CL54" i="10"/>
  <c r="CN54" i="10"/>
  <c r="CP54" i="10"/>
  <c r="CR54" i="10"/>
  <c r="CT54" i="10"/>
  <c r="CV54" i="10"/>
  <c r="CX54" i="10"/>
  <c r="CZ54" i="10"/>
  <c r="DB54" i="10"/>
  <c r="DD54" i="10"/>
  <c r="DF54" i="10"/>
  <c r="DH54" i="10"/>
  <c r="CL57" i="10"/>
  <c r="CN57" i="10"/>
  <c r="CP57" i="10"/>
  <c r="CR57" i="10"/>
  <c r="CT57" i="10"/>
  <c r="CV57" i="10"/>
  <c r="CX57" i="10"/>
  <c r="CZ57" i="10"/>
  <c r="DB57" i="10"/>
  <c r="DD57" i="10"/>
  <c r="DF57" i="10"/>
  <c r="DH57" i="10"/>
  <c r="CL60" i="10"/>
  <c r="CN60" i="10"/>
  <c r="CP60" i="10"/>
  <c r="CR60" i="10"/>
  <c r="CT60" i="10"/>
  <c r="CV60" i="10"/>
  <c r="CX60" i="10"/>
  <c r="CZ60" i="10"/>
  <c r="DB60" i="10"/>
  <c r="DD60" i="10"/>
  <c r="DF60" i="10"/>
  <c r="DH60" i="10"/>
  <c r="CL63" i="10"/>
  <c r="CN63" i="10"/>
  <c r="CP63" i="10"/>
  <c r="CR63" i="10"/>
  <c r="CT63" i="10"/>
  <c r="CV63" i="10"/>
  <c r="CX63" i="10"/>
  <c r="CZ63" i="10"/>
  <c r="DB63" i="10"/>
  <c r="DD63" i="10"/>
  <c r="DF63" i="10"/>
  <c r="DH63" i="10"/>
  <c r="CK75" i="10"/>
  <c r="CM75" i="10"/>
  <c r="CO75" i="10"/>
  <c r="CQ75" i="10"/>
  <c r="CS75" i="10"/>
  <c r="CU75" i="10"/>
  <c r="CW75" i="10"/>
  <c r="CY75" i="10"/>
  <c r="DA75" i="10"/>
  <c r="DC75" i="10"/>
  <c r="DE75" i="10"/>
  <c r="DG75" i="10"/>
  <c r="DI75" i="10"/>
  <c r="CL66" i="10"/>
  <c r="CN66" i="10"/>
  <c r="CP66" i="10"/>
  <c r="CR66" i="10"/>
  <c r="CT66" i="10"/>
  <c r="CV66" i="10"/>
  <c r="CX66" i="10"/>
  <c r="CZ66" i="10"/>
  <c r="DB66" i="10"/>
  <c r="DD66" i="10"/>
  <c r="DF66" i="10"/>
  <c r="DH66" i="10"/>
  <c r="CL69" i="10"/>
  <c r="CN69" i="10"/>
  <c r="CP69" i="10"/>
  <c r="CR69" i="10"/>
  <c r="CT69" i="10"/>
  <c r="CV69" i="10"/>
  <c r="CX69" i="10"/>
  <c r="CZ69" i="10"/>
  <c r="DB69" i="10"/>
  <c r="DD69" i="10"/>
  <c r="DF69" i="10"/>
  <c r="DH69" i="10"/>
  <c r="CL72" i="10"/>
  <c r="CN72" i="10"/>
  <c r="CP72" i="10"/>
  <c r="CR72" i="10"/>
  <c r="CT72" i="10"/>
  <c r="CV72" i="10"/>
  <c r="CX72" i="10"/>
  <c r="CZ72" i="10"/>
  <c r="DB72" i="10"/>
  <c r="DD72" i="10"/>
  <c r="DF72" i="10"/>
  <c r="DH72" i="10"/>
  <c r="CL75" i="10"/>
  <c r="CN75" i="10"/>
  <c r="CP75" i="10"/>
  <c r="CR75" i="10"/>
  <c r="CT75" i="10"/>
  <c r="CV75" i="10"/>
  <c r="CX75" i="10"/>
  <c r="CZ75" i="10"/>
  <c r="DB75" i="10"/>
  <c r="DD75" i="10"/>
  <c r="DF75" i="10"/>
  <c r="DH75" i="10"/>
  <c r="CK81" i="10"/>
  <c r="CM81" i="10"/>
  <c r="CO81" i="10"/>
  <c r="CQ81" i="10"/>
  <c r="CS81" i="10"/>
  <c r="CU81" i="10"/>
  <c r="CW81" i="10"/>
  <c r="CY81" i="10"/>
  <c r="DA81" i="10"/>
  <c r="DC81" i="10"/>
  <c r="DE81" i="10"/>
  <c r="DG81" i="10"/>
  <c r="DI81" i="10"/>
  <c r="CL78" i="10"/>
  <c r="CN78" i="10"/>
  <c r="CP78" i="10"/>
  <c r="CR78" i="10"/>
  <c r="CT78" i="10"/>
  <c r="CV78" i="10"/>
  <c r="CX78" i="10"/>
  <c r="CZ78" i="10"/>
  <c r="DB78" i="10"/>
  <c r="DD78" i="10"/>
  <c r="DF78" i="10"/>
  <c r="DH78" i="10"/>
  <c r="CL81" i="10"/>
  <c r="CN81" i="10"/>
  <c r="CP81" i="10"/>
  <c r="CR81" i="10"/>
  <c r="CT81" i="10"/>
  <c r="CV81" i="10"/>
  <c r="CX81" i="10"/>
  <c r="CZ81" i="10"/>
  <c r="DB81" i="10"/>
  <c r="CK84" i="10"/>
  <c r="CM84" i="10"/>
  <c r="CO84" i="10"/>
  <c r="CQ84" i="10"/>
  <c r="CS84" i="10"/>
  <c r="CU84" i="10"/>
  <c r="CW84" i="10"/>
  <c r="CY84" i="10"/>
  <c r="DA84" i="10"/>
  <c r="DC84" i="10"/>
  <c r="DE84" i="10"/>
  <c r="DG84" i="10"/>
  <c r="DI84" i="10"/>
  <c r="DD81" i="10"/>
  <c r="DF81" i="10"/>
  <c r="DH81" i="10"/>
  <c r="CL84" i="10"/>
  <c r="CN84" i="10"/>
  <c r="CP84" i="10"/>
  <c r="CR84" i="10"/>
  <c r="CT84" i="10"/>
  <c r="CV84" i="10"/>
  <c r="CX84" i="10"/>
  <c r="CZ84" i="10"/>
  <c r="DB84" i="10"/>
  <c r="DD84" i="10"/>
  <c r="DF84" i="10"/>
  <c r="DH84" i="10"/>
  <c r="CK87" i="10"/>
  <c r="CM87" i="10"/>
  <c r="CO87" i="10"/>
  <c r="CQ87" i="10"/>
  <c r="CS87" i="10"/>
  <c r="CU87" i="10"/>
  <c r="CW87" i="10"/>
  <c r="CY87" i="10"/>
  <c r="DA87" i="10"/>
  <c r="CL87" i="10"/>
  <c r="CN87" i="10"/>
  <c r="CP87" i="10"/>
  <c r="CR87" i="10"/>
  <c r="CT87" i="10"/>
  <c r="CV87" i="10"/>
  <c r="CX87" i="10"/>
  <c r="CZ87" i="10"/>
  <c r="DC87" i="10"/>
  <c r="DE87" i="10"/>
  <c r="DG87" i="10"/>
  <c r="DI87" i="10"/>
  <c r="DB87" i="10"/>
  <c r="DD87" i="10"/>
  <c r="DF87" i="10"/>
  <c r="DH87" i="10"/>
  <c r="CJ77" i="10" l="1" a="1"/>
  <c r="CJ77" i="10" s="1"/>
  <c r="BF77" i="10" l="1"/>
  <c r="B12" i="12"/>
  <c r="B11" i="12"/>
  <c r="CJ74" i="10" a="1"/>
  <c r="CJ74" i="10" s="1"/>
  <c r="CJ73" i="10" a="1"/>
  <c r="CJ73" i="10" s="1"/>
  <c r="CJ59" i="10" a="1"/>
  <c r="CJ59" i="10" s="1"/>
  <c r="CJ58" i="10" a="1"/>
  <c r="CJ58" i="10" s="1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B8" i="12"/>
  <c r="B7" i="12"/>
  <c r="B6" i="12"/>
  <c r="B5" i="12"/>
  <c r="B10" i="12"/>
  <c r="B9" i="12"/>
  <c r="A16" i="12"/>
  <c r="B4" i="12"/>
  <c r="BF58" i="10" l="1"/>
  <c r="BF73" i="10"/>
  <c r="BF59" i="10"/>
  <c r="BF74" i="10"/>
  <c r="X3" i="13"/>
  <c r="X4" i="13"/>
  <c r="Z3" i="13"/>
  <c r="Z4" i="13"/>
  <c r="AB3" i="13"/>
  <c r="AB4" i="13"/>
  <c r="W4" i="13"/>
  <c r="W3" i="13"/>
  <c r="Y4" i="13"/>
  <c r="Y3" i="13"/>
  <c r="AA4" i="13"/>
  <c r="AA3" i="13"/>
  <c r="AC4" i="13"/>
  <c r="AC3" i="13"/>
  <c r="EI10" i="12"/>
  <c r="EG10" i="12"/>
  <c r="EE10" i="12"/>
  <c r="EC10" i="12"/>
  <c r="EA10" i="12"/>
  <c r="DY10" i="12"/>
  <c r="DW10" i="12"/>
  <c r="DU10" i="12"/>
  <c r="DS10" i="12"/>
  <c r="DQ10" i="12"/>
  <c r="DO10" i="12"/>
  <c r="DM10" i="12"/>
  <c r="DK10" i="12"/>
  <c r="DI10" i="12"/>
  <c r="DG10" i="12"/>
  <c r="DE10" i="12"/>
  <c r="DC10" i="12"/>
  <c r="DA10" i="12"/>
  <c r="CY10" i="12"/>
  <c r="CW10" i="12"/>
  <c r="CU10" i="12"/>
  <c r="CS10" i="12"/>
  <c r="CQ10" i="12"/>
  <c r="CO10" i="12"/>
  <c r="CM10" i="12"/>
  <c r="CK10" i="12"/>
  <c r="CI10" i="12"/>
  <c r="CG10" i="12"/>
  <c r="CE10" i="12"/>
  <c r="CC10" i="12"/>
  <c r="CA10" i="12"/>
  <c r="BY10" i="12"/>
  <c r="BW10" i="12"/>
  <c r="EH10" i="12"/>
  <c r="EF10" i="12"/>
  <c r="ED10" i="12"/>
  <c r="EB10" i="12"/>
  <c r="DZ10" i="12"/>
  <c r="DX10" i="12"/>
  <c r="DV10" i="12"/>
  <c r="DT10" i="12"/>
  <c r="DR10" i="12"/>
  <c r="DP10" i="12"/>
  <c r="DN10" i="12"/>
  <c r="DL10" i="12"/>
  <c r="DJ10" i="12"/>
  <c r="DH10" i="12"/>
  <c r="DF10" i="12"/>
  <c r="DD10" i="12"/>
  <c r="DB10" i="12"/>
  <c r="CZ10" i="12"/>
  <c r="CX10" i="12"/>
  <c r="CV10" i="12"/>
  <c r="CT10" i="12"/>
  <c r="CR10" i="12"/>
  <c r="CP10" i="12"/>
  <c r="CN10" i="12"/>
  <c r="CL10" i="12"/>
  <c r="CJ10" i="12"/>
  <c r="CH10" i="12"/>
  <c r="CF10" i="12"/>
  <c r="CD10" i="12"/>
  <c r="CB10" i="12"/>
  <c r="BZ10" i="12"/>
  <c r="BX10" i="12"/>
  <c r="BV10" i="12"/>
  <c r="EI6" i="12"/>
  <c r="EG6" i="12"/>
  <c r="EE6" i="12"/>
  <c r="EC6" i="12"/>
  <c r="EA6" i="12"/>
  <c r="DY6" i="12"/>
  <c r="DW6" i="12"/>
  <c r="DU6" i="12"/>
  <c r="DS6" i="12"/>
  <c r="DQ6" i="12"/>
  <c r="DO6" i="12"/>
  <c r="DM6" i="12"/>
  <c r="DK6" i="12"/>
  <c r="DI6" i="12"/>
  <c r="DG6" i="12"/>
  <c r="DE6" i="12"/>
  <c r="DC6" i="12"/>
  <c r="DA6" i="12"/>
  <c r="CY6" i="12"/>
  <c r="CW6" i="12"/>
  <c r="CU6" i="12"/>
  <c r="CS6" i="12"/>
  <c r="CQ6" i="12"/>
  <c r="CO6" i="12"/>
  <c r="CM6" i="12"/>
  <c r="CK6" i="12"/>
  <c r="CI6" i="12"/>
  <c r="CG6" i="12"/>
  <c r="CE6" i="12"/>
  <c r="CC6" i="12"/>
  <c r="CA6" i="12"/>
  <c r="BY6" i="12"/>
  <c r="BW6" i="12"/>
  <c r="EH6" i="12"/>
  <c r="EF6" i="12"/>
  <c r="ED6" i="12"/>
  <c r="EB6" i="12"/>
  <c r="DZ6" i="12"/>
  <c r="DX6" i="12"/>
  <c r="DV6" i="12"/>
  <c r="DT6" i="12"/>
  <c r="DR6" i="12"/>
  <c r="DP6" i="12"/>
  <c r="DN6" i="12"/>
  <c r="DL6" i="12"/>
  <c r="DJ6" i="12"/>
  <c r="DH6" i="12"/>
  <c r="DF6" i="12"/>
  <c r="DD6" i="12"/>
  <c r="DB6" i="12"/>
  <c r="CZ6" i="12"/>
  <c r="CX6" i="12"/>
  <c r="CV6" i="12"/>
  <c r="CT6" i="12"/>
  <c r="CR6" i="12"/>
  <c r="CP6" i="12"/>
  <c r="CN6" i="12"/>
  <c r="CL6" i="12"/>
  <c r="CJ6" i="12"/>
  <c r="CH6" i="12"/>
  <c r="CF6" i="12"/>
  <c r="CD6" i="12"/>
  <c r="CB6" i="12"/>
  <c r="BZ6" i="12"/>
  <c r="BX6" i="12"/>
  <c r="BV6" i="12"/>
  <c r="EI8" i="12"/>
  <c r="EG8" i="12"/>
  <c r="EE8" i="12"/>
  <c r="EC8" i="12"/>
  <c r="EA8" i="12"/>
  <c r="DY8" i="12"/>
  <c r="DW8" i="12"/>
  <c r="DU8" i="12"/>
  <c r="DS8" i="12"/>
  <c r="DQ8" i="12"/>
  <c r="DO8" i="12"/>
  <c r="DM8" i="12"/>
  <c r="DK8" i="12"/>
  <c r="DI8" i="12"/>
  <c r="DG8" i="12"/>
  <c r="DE8" i="12"/>
  <c r="DC8" i="12"/>
  <c r="DA8" i="12"/>
  <c r="CY8" i="12"/>
  <c r="CW8" i="12"/>
  <c r="CU8" i="12"/>
  <c r="CS8" i="12"/>
  <c r="CQ8" i="12"/>
  <c r="CO8" i="12"/>
  <c r="CM8" i="12"/>
  <c r="CK8" i="12"/>
  <c r="CI8" i="12"/>
  <c r="CG8" i="12"/>
  <c r="CE8" i="12"/>
  <c r="CC8" i="12"/>
  <c r="CA8" i="12"/>
  <c r="BY8" i="12"/>
  <c r="BW8" i="12"/>
  <c r="EH8" i="12"/>
  <c r="EF8" i="12"/>
  <c r="ED8" i="12"/>
  <c r="EB8" i="12"/>
  <c r="DZ8" i="12"/>
  <c r="DX8" i="12"/>
  <c r="DV8" i="12"/>
  <c r="DT8" i="12"/>
  <c r="DR8" i="12"/>
  <c r="DP8" i="12"/>
  <c r="DN8" i="12"/>
  <c r="DL8" i="12"/>
  <c r="DJ8" i="12"/>
  <c r="DH8" i="12"/>
  <c r="DF8" i="12"/>
  <c r="DD8" i="12"/>
  <c r="DB8" i="12"/>
  <c r="CZ8" i="12"/>
  <c r="CX8" i="12"/>
  <c r="CV8" i="12"/>
  <c r="CT8" i="12"/>
  <c r="CR8" i="12"/>
  <c r="CP8" i="12"/>
  <c r="CN8" i="12"/>
  <c r="CL8" i="12"/>
  <c r="CJ8" i="12"/>
  <c r="CH8" i="12"/>
  <c r="CF8" i="12"/>
  <c r="CD8" i="12"/>
  <c r="CB8" i="12"/>
  <c r="BZ8" i="12"/>
  <c r="BX8" i="12"/>
  <c r="BV8" i="12"/>
  <c r="EI11" i="12"/>
  <c r="EG11" i="12"/>
  <c r="EE11" i="12"/>
  <c r="EC11" i="12"/>
  <c r="EA11" i="12"/>
  <c r="DY11" i="12"/>
  <c r="DW11" i="12"/>
  <c r="DU11" i="12"/>
  <c r="DS11" i="12"/>
  <c r="DQ11" i="12"/>
  <c r="DO11" i="12"/>
  <c r="DM11" i="12"/>
  <c r="DK11" i="12"/>
  <c r="DI11" i="12"/>
  <c r="DG11" i="12"/>
  <c r="DE11" i="12"/>
  <c r="DC11" i="12"/>
  <c r="DA11" i="12"/>
  <c r="CY11" i="12"/>
  <c r="CW11" i="12"/>
  <c r="CU11" i="12"/>
  <c r="CS11" i="12"/>
  <c r="CQ11" i="12"/>
  <c r="CO11" i="12"/>
  <c r="CM11" i="12"/>
  <c r="CK11" i="12"/>
  <c r="CI11" i="12"/>
  <c r="CG11" i="12"/>
  <c r="CE11" i="12"/>
  <c r="CC11" i="12"/>
  <c r="CA11" i="12"/>
  <c r="BY11" i="12"/>
  <c r="BW11" i="12"/>
  <c r="EH11" i="12"/>
  <c r="EF11" i="12"/>
  <c r="ED11" i="12"/>
  <c r="EB11" i="12"/>
  <c r="DZ11" i="12"/>
  <c r="DX11" i="12"/>
  <c r="DV11" i="12"/>
  <c r="DT11" i="12"/>
  <c r="DR11" i="12"/>
  <c r="DP11" i="12"/>
  <c r="DN11" i="12"/>
  <c r="DL11" i="12"/>
  <c r="DJ11" i="12"/>
  <c r="DH11" i="12"/>
  <c r="DF11" i="12"/>
  <c r="DD11" i="12"/>
  <c r="DB11" i="12"/>
  <c r="CZ11" i="12"/>
  <c r="CX11" i="12"/>
  <c r="CV11" i="12"/>
  <c r="CT11" i="12"/>
  <c r="CR11" i="12"/>
  <c r="CP11" i="12"/>
  <c r="CN11" i="12"/>
  <c r="CL11" i="12"/>
  <c r="CJ11" i="12"/>
  <c r="CH11" i="12"/>
  <c r="CF11" i="12"/>
  <c r="CD11" i="12"/>
  <c r="CB11" i="12"/>
  <c r="BZ11" i="12"/>
  <c r="BX11" i="12"/>
  <c r="BV11" i="12"/>
  <c r="EI4" i="12"/>
  <c r="EG4" i="12"/>
  <c r="EE4" i="12"/>
  <c r="EC4" i="12"/>
  <c r="EA4" i="12"/>
  <c r="DY4" i="12"/>
  <c r="DW4" i="12"/>
  <c r="DU4" i="12"/>
  <c r="DS4" i="12"/>
  <c r="DQ4" i="12"/>
  <c r="DO4" i="12"/>
  <c r="DM4" i="12"/>
  <c r="EH4" i="12"/>
  <c r="EF4" i="12"/>
  <c r="ED4" i="12"/>
  <c r="EB4" i="12"/>
  <c r="DZ4" i="12"/>
  <c r="DX4" i="12"/>
  <c r="DV4" i="12"/>
  <c r="DT4" i="12"/>
  <c r="DR4" i="12"/>
  <c r="DP4" i="12"/>
  <c r="DN4" i="12"/>
  <c r="DK4" i="12"/>
  <c r="DI4" i="12"/>
  <c r="DG4" i="12"/>
  <c r="DE4" i="12"/>
  <c r="DC4" i="12"/>
  <c r="DA4" i="12"/>
  <c r="CY4" i="12"/>
  <c r="CW4" i="12"/>
  <c r="CU4" i="12"/>
  <c r="CS4" i="12"/>
  <c r="CQ4" i="12"/>
  <c r="CO4" i="12"/>
  <c r="CM4" i="12"/>
  <c r="CK4" i="12"/>
  <c r="CI4" i="12"/>
  <c r="CG4" i="12"/>
  <c r="CE4" i="12"/>
  <c r="CC4" i="12"/>
  <c r="CA4" i="12"/>
  <c r="BY4" i="12"/>
  <c r="BW4" i="12"/>
  <c r="DL4" i="12"/>
  <c r="DJ4" i="12"/>
  <c r="DH4" i="12"/>
  <c r="DF4" i="12"/>
  <c r="DD4" i="12"/>
  <c r="DB4" i="12"/>
  <c r="CZ4" i="12"/>
  <c r="CX4" i="12"/>
  <c r="CV4" i="12"/>
  <c r="CT4" i="12"/>
  <c r="CR4" i="12"/>
  <c r="CP4" i="12"/>
  <c r="CN4" i="12"/>
  <c r="CL4" i="12"/>
  <c r="CJ4" i="12"/>
  <c r="CH4" i="12"/>
  <c r="CF4" i="12"/>
  <c r="CD4" i="12"/>
  <c r="CB4" i="12"/>
  <c r="BZ4" i="12"/>
  <c r="BX4" i="12"/>
  <c r="BV4" i="12"/>
  <c r="EI9" i="12"/>
  <c r="EG9" i="12"/>
  <c r="EE9" i="12"/>
  <c r="EC9" i="12"/>
  <c r="EA9" i="12"/>
  <c r="EH9" i="12"/>
  <c r="EF9" i="12"/>
  <c r="ED9" i="12"/>
  <c r="EB9" i="12"/>
  <c r="DZ9" i="12"/>
  <c r="DY9" i="12"/>
  <c r="DW9" i="12"/>
  <c r="DU9" i="12"/>
  <c r="DS9" i="12"/>
  <c r="DQ9" i="12"/>
  <c r="DO9" i="12"/>
  <c r="DM9" i="12"/>
  <c r="DK9" i="12"/>
  <c r="DI9" i="12"/>
  <c r="DG9" i="12"/>
  <c r="DE9" i="12"/>
  <c r="DC9" i="12"/>
  <c r="DA9" i="12"/>
  <c r="CY9" i="12"/>
  <c r="CW9" i="12"/>
  <c r="CU9" i="12"/>
  <c r="CS9" i="12"/>
  <c r="CQ9" i="12"/>
  <c r="CO9" i="12"/>
  <c r="CM9" i="12"/>
  <c r="CK9" i="12"/>
  <c r="CI9" i="12"/>
  <c r="CG9" i="12"/>
  <c r="CE9" i="12"/>
  <c r="CC9" i="12"/>
  <c r="CA9" i="12"/>
  <c r="BY9" i="12"/>
  <c r="BW9" i="12"/>
  <c r="DX9" i="12"/>
  <c r="DV9" i="12"/>
  <c r="DT9" i="12"/>
  <c r="DR9" i="12"/>
  <c r="DP9" i="12"/>
  <c r="DN9" i="12"/>
  <c r="DL9" i="12"/>
  <c r="DJ9" i="12"/>
  <c r="DH9" i="12"/>
  <c r="DF9" i="12"/>
  <c r="DD9" i="12"/>
  <c r="DB9" i="12"/>
  <c r="CZ9" i="12"/>
  <c r="CX9" i="12"/>
  <c r="CV9" i="12"/>
  <c r="CT9" i="12"/>
  <c r="CR9" i="12"/>
  <c r="CP9" i="12"/>
  <c r="CN9" i="12"/>
  <c r="CL9" i="12"/>
  <c r="CJ9" i="12"/>
  <c r="CH9" i="12"/>
  <c r="CF9" i="12"/>
  <c r="CD9" i="12"/>
  <c r="CB9" i="12"/>
  <c r="BZ9" i="12"/>
  <c r="BX9" i="12"/>
  <c r="BV9" i="12"/>
  <c r="EI5" i="12"/>
  <c r="EG5" i="12"/>
  <c r="EE5" i="12"/>
  <c r="EC5" i="12"/>
  <c r="EA5" i="12"/>
  <c r="DY5" i="12"/>
  <c r="DW5" i="12"/>
  <c r="DU5" i="12"/>
  <c r="DS5" i="12"/>
  <c r="DQ5" i="12"/>
  <c r="DO5" i="12"/>
  <c r="DM5" i="12"/>
  <c r="DK5" i="12"/>
  <c r="DI5" i="12"/>
  <c r="DG5" i="12"/>
  <c r="DE5" i="12"/>
  <c r="DC5" i="12"/>
  <c r="DA5" i="12"/>
  <c r="CY5" i="12"/>
  <c r="CW5" i="12"/>
  <c r="CU5" i="12"/>
  <c r="CS5" i="12"/>
  <c r="CQ5" i="12"/>
  <c r="CO5" i="12"/>
  <c r="CM5" i="12"/>
  <c r="CK5" i="12"/>
  <c r="CI5" i="12"/>
  <c r="CG5" i="12"/>
  <c r="CE5" i="12"/>
  <c r="CC5" i="12"/>
  <c r="CA5" i="12"/>
  <c r="BY5" i="12"/>
  <c r="BW5" i="12"/>
  <c r="EH5" i="12"/>
  <c r="EF5" i="12"/>
  <c r="ED5" i="12"/>
  <c r="EB5" i="12"/>
  <c r="DZ5" i="12"/>
  <c r="DX5" i="12"/>
  <c r="DV5" i="12"/>
  <c r="DT5" i="12"/>
  <c r="DR5" i="12"/>
  <c r="DP5" i="12"/>
  <c r="DN5" i="12"/>
  <c r="DL5" i="12"/>
  <c r="DJ5" i="12"/>
  <c r="DH5" i="12"/>
  <c r="DF5" i="12"/>
  <c r="DD5" i="12"/>
  <c r="DB5" i="12"/>
  <c r="CZ5" i="12"/>
  <c r="CX5" i="12"/>
  <c r="CV5" i="12"/>
  <c r="CT5" i="12"/>
  <c r="CR5" i="12"/>
  <c r="CP5" i="12"/>
  <c r="CN5" i="12"/>
  <c r="CL5" i="12"/>
  <c r="CJ5" i="12"/>
  <c r="CH5" i="12"/>
  <c r="CF5" i="12"/>
  <c r="CD5" i="12"/>
  <c r="CB5" i="12"/>
  <c r="BZ5" i="12"/>
  <c r="BX5" i="12"/>
  <c r="BV5" i="12"/>
  <c r="EI7" i="12"/>
  <c r="EG7" i="12"/>
  <c r="EE7" i="12"/>
  <c r="EC7" i="12"/>
  <c r="EA7" i="12"/>
  <c r="DY7" i="12"/>
  <c r="DW7" i="12"/>
  <c r="DU7" i="12"/>
  <c r="DS7" i="12"/>
  <c r="DQ7" i="12"/>
  <c r="DO7" i="12"/>
  <c r="DM7" i="12"/>
  <c r="DK7" i="12"/>
  <c r="DI7" i="12"/>
  <c r="DG7" i="12"/>
  <c r="DE7" i="12"/>
  <c r="DC7" i="12"/>
  <c r="DA7" i="12"/>
  <c r="CY7" i="12"/>
  <c r="CW7" i="12"/>
  <c r="CU7" i="12"/>
  <c r="CS7" i="12"/>
  <c r="CQ7" i="12"/>
  <c r="CO7" i="12"/>
  <c r="CM7" i="12"/>
  <c r="CK7" i="12"/>
  <c r="CI7" i="12"/>
  <c r="CG7" i="12"/>
  <c r="CE7" i="12"/>
  <c r="CC7" i="12"/>
  <c r="CA7" i="12"/>
  <c r="BY7" i="12"/>
  <c r="BW7" i="12"/>
  <c r="EH7" i="12"/>
  <c r="EF7" i="12"/>
  <c r="ED7" i="12"/>
  <c r="EB7" i="12"/>
  <c r="DZ7" i="12"/>
  <c r="DX7" i="12"/>
  <c r="DV7" i="12"/>
  <c r="DT7" i="12"/>
  <c r="DR7" i="12"/>
  <c r="DP7" i="12"/>
  <c r="DN7" i="12"/>
  <c r="DL7" i="12"/>
  <c r="DJ7" i="12"/>
  <c r="DH7" i="12"/>
  <c r="DF7" i="12"/>
  <c r="DD7" i="12"/>
  <c r="DB7" i="12"/>
  <c r="CZ7" i="12"/>
  <c r="CX7" i="12"/>
  <c r="CV7" i="12"/>
  <c r="CT7" i="12"/>
  <c r="CR7" i="12"/>
  <c r="CP7" i="12"/>
  <c r="CN7" i="12"/>
  <c r="CL7" i="12"/>
  <c r="CJ7" i="12"/>
  <c r="CH7" i="12"/>
  <c r="CF7" i="12"/>
  <c r="CD7" i="12"/>
  <c r="CB7" i="12"/>
  <c r="BZ7" i="12"/>
  <c r="BX7" i="12"/>
  <c r="BV7" i="12"/>
  <c r="EI12" i="12"/>
  <c r="EG12" i="12"/>
  <c r="EE12" i="12"/>
  <c r="EC12" i="12"/>
  <c r="EA12" i="12"/>
  <c r="DY12" i="12"/>
  <c r="DW12" i="12"/>
  <c r="DU12" i="12"/>
  <c r="DS12" i="12"/>
  <c r="DQ12" i="12"/>
  <c r="DO12" i="12"/>
  <c r="DM12" i="12"/>
  <c r="DK12" i="12"/>
  <c r="DI12" i="12"/>
  <c r="DG12" i="12"/>
  <c r="DE12" i="12"/>
  <c r="DC12" i="12"/>
  <c r="DA12" i="12"/>
  <c r="CY12" i="12"/>
  <c r="CW12" i="12"/>
  <c r="CU12" i="12"/>
  <c r="CS12" i="12"/>
  <c r="CQ12" i="12"/>
  <c r="CO12" i="12"/>
  <c r="CM12" i="12"/>
  <c r="CK12" i="12"/>
  <c r="CI12" i="12"/>
  <c r="CG12" i="12"/>
  <c r="CE12" i="12"/>
  <c r="CC12" i="12"/>
  <c r="CA12" i="12"/>
  <c r="BY12" i="12"/>
  <c r="BW12" i="12"/>
  <c r="EH12" i="12"/>
  <c r="EF12" i="12"/>
  <c r="ED12" i="12"/>
  <c r="EB12" i="12"/>
  <c r="DZ12" i="12"/>
  <c r="DX12" i="12"/>
  <c r="DV12" i="12"/>
  <c r="DT12" i="12"/>
  <c r="DR12" i="12"/>
  <c r="DP12" i="12"/>
  <c r="DN12" i="12"/>
  <c r="DL12" i="12"/>
  <c r="DJ12" i="12"/>
  <c r="DH12" i="12"/>
  <c r="DF12" i="12"/>
  <c r="DD12" i="12"/>
  <c r="DB12" i="12"/>
  <c r="CZ12" i="12"/>
  <c r="CX12" i="12"/>
  <c r="CV12" i="12"/>
  <c r="CT12" i="12"/>
  <c r="CR12" i="12"/>
  <c r="CP12" i="12"/>
  <c r="CN12" i="12"/>
  <c r="CL12" i="12"/>
  <c r="CJ12" i="12"/>
  <c r="CH12" i="12"/>
  <c r="CF12" i="12"/>
  <c r="CD12" i="12"/>
  <c r="CB12" i="12"/>
  <c r="BZ12" i="12"/>
  <c r="BX12" i="12"/>
  <c r="BV12" i="12"/>
  <c r="CJ75" i="10"/>
  <c r="CJ60" i="10"/>
  <c r="CA75" i="10"/>
  <c r="CC75" i="10"/>
  <c r="CE75" i="10"/>
  <c r="X10" i="13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W5" i="13"/>
  <c r="W9" i="13"/>
  <c r="W7" i="13"/>
  <c r="W10" i="13"/>
  <c r="W8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BZ75" i="10"/>
  <c r="CB75" i="10"/>
  <c r="CD75" i="10"/>
  <c r="CF75" i="10"/>
  <c r="BH75" i="10"/>
  <c r="BJ75" i="10"/>
  <c r="BL75" i="10"/>
  <c r="BN75" i="10"/>
  <c r="BP75" i="10"/>
  <c r="BR75" i="10"/>
  <c r="BT75" i="10"/>
  <c r="BV75" i="10"/>
  <c r="BX75" i="10"/>
  <c r="BG75" i="10"/>
  <c r="BI75" i="10"/>
  <c r="BK75" i="10"/>
  <c r="BM75" i="10"/>
  <c r="BO75" i="10"/>
  <c r="BQ75" i="10"/>
  <c r="BS75" i="10"/>
  <c r="BU75" i="10"/>
  <c r="BW75" i="10"/>
  <c r="BY75" i="10"/>
  <c r="CA60" i="10"/>
  <c r="CC60" i="10"/>
  <c r="CE60" i="10"/>
  <c r="BZ60" i="10"/>
  <c r="CB60" i="10"/>
  <c r="CD60" i="10"/>
  <c r="CF60" i="10"/>
  <c r="BH60" i="10"/>
  <c r="BJ60" i="10"/>
  <c r="BL60" i="10"/>
  <c r="BN60" i="10"/>
  <c r="BP60" i="10"/>
  <c r="BR60" i="10"/>
  <c r="BT60" i="10"/>
  <c r="BV60" i="10"/>
  <c r="BX60" i="10"/>
  <c r="BG60" i="10"/>
  <c r="BI60" i="10"/>
  <c r="BK60" i="10"/>
  <c r="BM60" i="10"/>
  <c r="BO60" i="10"/>
  <c r="BQ60" i="10"/>
  <c r="BS60" i="10"/>
  <c r="BU60" i="10"/>
  <c r="BW60" i="10"/>
  <c r="BY60" i="10"/>
  <c r="D11" i="13"/>
  <c r="C11" i="13"/>
  <c r="Z6" i="13"/>
  <c r="AD2" i="13"/>
  <c r="X6" i="13"/>
  <c r="AB6" i="13"/>
  <c r="W6" i="13"/>
  <c r="Y6" i="13"/>
  <c r="AA6" i="13"/>
  <c r="AC6" i="13"/>
  <c r="AI2" i="9"/>
  <c r="AH2" i="9"/>
  <c r="AG2" i="9"/>
  <c r="AF2" i="9"/>
  <c r="AC2" i="9"/>
  <c r="A3" i="9"/>
  <c r="CJ86" i="10" a="1"/>
  <c r="CJ86" i="10" s="1"/>
  <c r="CJ85" i="10" a="1"/>
  <c r="CJ85" i="10" s="1"/>
  <c r="CJ83" i="10" a="1"/>
  <c r="CJ83" i="10" s="1"/>
  <c r="CJ82" i="10" a="1"/>
  <c r="CJ82" i="10" s="1"/>
  <c r="CJ80" i="10" a="1"/>
  <c r="CJ80" i="10" s="1"/>
  <c r="CJ79" i="10" a="1"/>
  <c r="CJ79" i="10" s="1"/>
  <c r="C90" i="10"/>
  <c r="C91" i="10"/>
  <c r="C92" i="10"/>
  <c r="C93" i="10"/>
  <c r="C94" i="10"/>
  <c r="C95" i="10"/>
  <c r="C96" i="10"/>
  <c r="CJ64" i="10" a="1"/>
  <c r="CJ64" i="10" s="1"/>
  <c r="CJ65" i="10" a="1"/>
  <c r="CJ65" i="10" s="1"/>
  <c r="CJ68" i="10" a="1"/>
  <c r="CJ68" i="10" s="1"/>
  <c r="CJ67" i="10" a="1"/>
  <c r="CJ67" i="10" s="1"/>
  <c r="CJ70" i="10" a="1"/>
  <c r="CJ70" i="10" s="1"/>
  <c r="CJ71" i="10" a="1"/>
  <c r="CJ71" i="10" s="1"/>
  <c r="CJ62" i="10" a="1"/>
  <c r="CJ62" i="10" s="1"/>
  <c r="CJ50" i="10" a="1"/>
  <c r="CJ50" i="10" s="1"/>
  <c r="CJ49" i="10"/>
  <c r="CJ47" i="10" a="1"/>
  <c r="CJ47" i="10" s="1"/>
  <c r="CJ46" i="10"/>
  <c r="CJ44" i="10" a="1"/>
  <c r="CJ44" i="10" s="1"/>
  <c r="BV45" i="10"/>
  <c r="CJ43" i="10"/>
  <c r="CJ41" i="10" a="1"/>
  <c r="CJ41" i="10" s="1"/>
  <c r="CJ40" i="10"/>
  <c r="CF42" i="10"/>
  <c r="CD42" i="10"/>
  <c r="CB42" i="10"/>
  <c r="BZ42" i="10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  <c r="B2" i="4"/>
  <c r="C2" i="5"/>
  <c r="B6" i="11"/>
  <c r="D726" i="16" s="1"/>
  <c r="L726" i="16" s="1"/>
  <c r="CJ53" i="10" a="1"/>
  <c r="CJ53" i="10" s="1"/>
  <c r="B3" i="12"/>
  <c r="B2" i="12"/>
  <c r="B13" i="12"/>
  <c r="B14" i="12"/>
  <c r="CJ56" i="10" a="1"/>
  <c r="CJ56" i="10" s="1"/>
  <c r="CJ55" i="10" a="1"/>
  <c r="CJ55" i="10" s="1"/>
  <c r="CJ52" i="10" a="1"/>
  <c r="CJ52" i="10" s="1"/>
  <c r="A94" i="12"/>
  <c r="B94" i="12" s="1"/>
  <c r="C94" i="12" s="1"/>
  <c r="A93" i="12"/>
  <c r="B93" i="12" s="1"/>
  <c r="C93" i="12" s="1"/>
  <c r="A92" i="12"/>
  <c r="B92" i="12" s="1"/>
  <c r="C92" i="12" s="1"/>
  <c r="A91" i="12"/>
  <c r="B91" i="12" s="1"/>
  <c r="C91" i="12" s="1"/>
  <c r="A90" i="12"/>
  <c r="B90" i="12" s="1"/>
  <c r="C90" i="12" s="1"/>
  <c r="A89" i="12"/>
  <c r="B89" i="12" s="1"/>
  <c r="C89" i="12" s="1"/>
  <c r="A88" i="12"/>
  <c r="B88" i="12" s="1"/>
  <c r="C88" i="12" s="1"/>
  <c r="A87" i="12"/>
  <c r="B87" i="12" s="1"/>
  <c r="C87" i="12" s="1"/>
  <c r="A86" i="12"/>
  <c r="B86" i="12" s="1"/>
  <c r="C86" i="12" s="1"/>
  <c r="A85" i="12"/>
  <c r="B85" i="12" s="1"/>
  <c r="C85" i="12" s="1"/>
  <c r="A84" i="12"/>
  <c r="B84" i="12" s="1"/>
  <c r="C84" i="12" s="1"/>
  <c r="A83" i="12"/>
  <c r="B83" i="12" s="1"/>
  <c r="C83" i="12" s="1"/>
  <c r="A82" i="12"/>
  <c r="B82" i="12" s="1"/>
  <c r="C82" i="12" s="1"/>
  <c r="A81" i="12"/>
  <c r="B81" i="12" s="1"/>
  <c r="C81" i="12" s="1"/>
  <c r="A80" i="12"/>
  <c r="B80" i="12" s="1"/>
  <c r="C80" i="12" s="1"/>
  <c r="A79" i="12"/>
  <c r="B79" i="12" s="1"/>
  <c r="C79" i="12" s="1"/>
  <c r="A78" i="12"/>
  <c r="B78" i="12" s="1"/>
  <c r="C78" i="12" s="1"/>
  <c r="A77" i="12"/>
  <c r="B77" i="12" s="1"/>
  <c r="C77" i="12" s="1"/>
  <c r="A76" i="12"/>
  <c r="B76" i="12" s="1"/>
  <c r="C76" i="12" s="1"/>
  <c r="A75" i="12"/>
  <c r="B75" i="12" s="1"/>
  <c r="C75" i="12" s="1"/>
  <c r="A74" i="12"/>
  <c r="B74" i="12" s="1"/>
  <c r="C74" i="12" s="1"/>
  <c r="A73" i="12"/>
  <c r="B73" i="12" s="1"/>
  <c r="C73" i="12" s="1"/>
  <c r="A72" i="12"/>
  <c r="B72" i="12" s="1"/>
  <c r="C72" i="12" s="1"/>
  <c r="A71" i="12"/>
  <c r="B71" i="12" s="1"/>
  <c r="C71" i="12" s="1"/>
  <c r="A70" i="12"/>
  <c r="B70" i="12" s="1"/>
  <c r="C70" i="12" s="1"/>
  <c r="A69" i="12"/>
  <c r="B69" i="12" s="1"/>
  <c r="C69" i="12" s="1"/>
  <c r="A68" i="12"/>
  <c r="B68" i="12" s="1"/>
  <c r="C68" i="12" s="1"/>
  <c r="A67" i="12"/>
  <c r="B67" i="12" s="1"/>
  <c r="C67" i="12" s="1"/>
  <c r="A66" i="12"/>
  <c r="B66" i="12" s="1"/>
  <c r="C66" i="12" s="1"/>
  <c r="A65" i="12"/>
  <c r="B65" i="12" s="1"/>
  <c r="C65" i="12" s="1"/>
  <c r="A64" i="12"/>
  <c r="B64" i="12" s="1"/>
  <c r="C64" i="12" s="1"/>
  <c r="A63" i="12"/>
  <c r="B63" i="12" s="1"/>
  <c r="C63" i="12" s="1"/>
  <c r="A62" i="12"/>
  <c r="B62" i="12" s="1"/>
  <c r="C62" i="12" s="1"/>
  <c r="A61" i="12"/>
  <c r="B61" i="12" s="1"/>
  <c r="C61" i="12" s="1"/>
  <c r="A60" i="12"/>
  <c r="B60" i="12" s="1"/>
  <c r="C60" i="12" s="1"/>
  <c r="A59" i="12"/>
  <c r="B59" i="12" s="1"/>
  <c r="C59" i="12" s="1"/>
  <c r="A58" i="12"/>
  <c r="B58" i="12" s="1"/>
  <c r="C58" i="12" s="1"/>
  <c r="A57" i="12"/>
  <c r="B57" i="12" s="1"/>
  <c r="C57" i="12" s="1"/>
  <c r="A56" i="12"/>
  <c r="B56" i="12" s="1"/>
  <c r="C56" i="12" s="1"/>
  <c r="A55" i="12"/>
  <c r="B55" i="12" s="1"/>
  <c r="C55" i="12" s="1"/>
  <c r="A54" i="12"/>
  <c r="B54" i="12" s="1"/>
  <c r="C54" i="12" s="1"/>
  <c r="A53" i="12"/>
  <c r="B53" i="12" s="1"/>
  <c r="C53" i="12" s="1"/>
  <c r="A52" i="12"/>
  <c r="B52" i="12" s="1"/>
  <c r="C52" i="12" s="1"/>
  <c r="A51" i="12"/>
  <c r="B51" i="12" s="1"/>
  <c r="C51" i="12" s="1"/>
  <c r="A50" i="12"/>
  <c r="B50" i="12" s="1"/>
  <c r="C50" i="12" s="1"/>
  <c r="A49" i="12"/>
  <c r="B49" i="12" s="1"/>
  <c r="C49" i="12" s="1"/>
  <c r="A48" i="12"/>
  <c r="B48" i="12" s="1"/>
  <c r="C48" i="12" s="1"/>
  <c r="A47" i="12"/>
  <c r="B47" i="12" s="1"/>
  <c r="C47" i="12" s="1"/>
  <c r="A46" i="12"/>
  <c r="B46" i="12" s="1"/>
  <c r="A45" i="12"/>
  <c r="B45" i="12" s="1"/>
  <c r="A44" i="12"/>
  <c r="B44" i="12" s="1"/>
  <c r="A43" i="12"/>
  <c r="B43" i="12" s="1"/>
  <c r="A42" i="12"/>
  <c r="B42" i="12" s="1"/>
  <c r="A41" i="12"/>
  <c r="B41" i="12" s="1"/>
  <c r="A40" i="12"/>
  <c r="B40" i="12" s="1"/>
  <c r="A39" i="12"/>
  <c r="B39" i="12" s="1"/>
  <c r="A38" i="12"/>
  <c r="B38" i="12" s="1"/>
  <c r="A37" i="12"/>
  <c r="B37" i="12" s="1"/>
  <c r="A36" i="12"/>
  <c r="B36" i="12" s="1"/>
  <c r="A35" i="12"/>
  <c r="B35" i="12" s="1"/>
  <c r="A34" i="12"/>
  <c r="B34" i="12" s="1"/>
  <c r="A33" i="12"/>
  <c r="B33" i="12" s="1"/>
  <c r="A32" i="12"/>
  <c r="B32" i="12" s="1"/>
  <c r="A31" i="12"/>
  <c r="B31" i="12" s="1"/>
  <c r="A30" i="12"/>
  <c r="B30" i="12" s="1"/>
  <c r="A29" i="12"/>
  <c r="B29" i="12" s="1"/>
  <c r="A28" i="12"/>
  <c r="B28" i="12" s="1"/>
  <c r="A27" i="12"/>
  <c r="B27" i="12" s="1"/>
  <c r="A26" i="12"/>
  <c r="B26" i="12" s="1"/>
  <c r="A25" i="12"/>
  <c r="B25" i="12" s="1"/>
  <c r="A24" i="12"/>
  <c r="B24" i="12" s="1"/>
  <c r="A23" i="12"/>
  <c r="B23" i="12" s="1"/>
  <c r="A22" i="12"/>
  <c r="B22" i="12" s="1"/>
  <c r="A21" i="12"/>
  <c r="B21" i="12" s="1"/>
  <c r="A20" i="12"/>
  <c r="B20" i="12" s="1"/>
  <c r="A19" i="12"/>
  <c r="B19" i="12" s="1"/>
  <c r="A18" i="12"/>
  <c r="B18" i="12" s="1"/>
  <c r="A17" i="12"/>
  <c r="B17" i="12" s="1"/>
  <c r="B16" i="12"/>
  <c r="A15" i="12"/>
  <c r="B15" i="12" s="1"/>
  <c r="A1" i="5"/>
  <c r="A8" i="5" s="1"/>
  <c r="AC2" i="5"/>
  <c r="AC5" i="5" s="1"/>
  <c r="AC25" i="5" s="1"/>
  <c r="AB2" i="5"/>
  <c r="AA2" i="5"/>
  <c r="AA5" i="5" s="1"/>
  <c r="AA25" i="5" s="1"/>
  <c r="Z2" i="5"/>
  <c r="Y2" i="5"/>
  <c r="Y5" i="5" s="1"/>
  <c r="Y25" i="5" s="1"/>
  <c r="X2" i="5"/>
  <c r="X16" i="5" s="1"/>
  <c r="X20" i="5" s="1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F2" i="7"/>
  <c r="CJ76" i="10" a="1"/>
  <c r="CJ76" i="10" s="1"/>
  <c r="CJ38" i="10" a="1"/>
  <c r="CJ38" i="10" s="1"/>
  <c r="CJ37" i="10"/>
  <c r="CJ34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A97" i="10" s="1"/>
  <c r="DI35" i="10"/>
  <c r="DH35" i="10"/>
  <c r="DG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DI34" i="10"/>
  <c r="DH34" i="10"/>
  <c r="DG34" i="10"/>
  <c r="DF34" i="10"/>
  <c r="DE34" i="10"/>
  <c r="DD34" i="10"/>
  <c r="DC34" i="10"/>
  <c r="DB34" i="10"/>
  <c r="DA34" i="10"/>
  <c r="CZ34" i="10"/>
  <c r="CY34" i="10"/>
  <c r="CX34" i="10"/>
  <c r="CW34" i="10"/>
  <c r="CV34" i="10"/>
  <c r="CU34" i="10"/>
  <c r="CT34" i="10"/>
  <c r="CS34" i="10"/>
  <c r="CR34" i="10"/>
  <c r="CQ34" i="10"/>
  <c r="CP34" i="10"/>
  <c r="CO34" i="10"/>
  <c r="CN34" i="10"/>
  <c r="CM34" i="10"/>
  <c r="CL34" i="10"/>
  <c r="CK34" i="10"/>
  <c r="CJ35" i="10"/>
  <c r="BW1" i="10"/>
  <c r="BV1" i="10"/>
  <c r="BU1" i="10"/>
  <c r="BT1" i="10"/>
  <c r="BS1" i="10"/>
  <c r="BR1" i="10"/>
  <c r="BQ1" i="10"/>
  <c r="BP1" i="10"/>
  <c r="BO1" i="10"/>
  <c r="BW2" i="10"/>
  <c r="BV2" i="10"/>
  <c r="BU2" i="10"/>
  <c r="BT2" i="10"/>
  <c r="BS2" i="10"/>
  <c r="BR2" i="10"/>
  <c r="BQ2" i="10"/>
  <c r="BP2" i="10"/>
  <c r="BO2" i="10"/>
  <c r="CF1" i="10"/>
  <c r="CE1" i="10"/>
  <c r="CD1" i="10"/>
  <c r="CC1" i="10"/>
  <c r="CB1" i="10"/>
  <c r="CA1" i="10"/>
  <c r="BZ1" i="10"/>
  <c r="BY1" i="10"/>
  <c r="BX1" i="10"/>
  <c r="BN1" i="10"/>
  <c r="BM1" i="10"/>
  <c r="BL1" i="10"/>
  <c r="BK1" i="10"/>
  <c r="BJ1" i="10"/>
  <c r="BI1" i="10"/>
  <c r="BH1" i="10"/>
  <c r="BG1" i="10"/>
  <c r="BF1" i="10"/>
  <c r="CF2" i="10"/>
  <c r="CE2" i="10"/>
  <c r="CD2" i="10"/>
  <c r="CC2" i="10"/>
  <c r="CB2" i="10"/>
  <c r="CA2" i="10"/>
  <c r="BZ2" i="10"/>
  <c r="BY2" i="10"/>
  <c r="BX2" i="10"/>
  <c r="BN2" i="10"/>
  <c r="BM2" i="10"/>
  <c r="BL2" i="10"/>
  <c r="BK2" i="10"/>
  <c r="BJ2" i="10"/>
  <c r="BI2" i="10"/>
  <c r="BH2" i="10"/>
  <c r="BG2" i="10"/>
  <c r="BF2" i="10"/>
  <c r="DI1" i="10"/>
  <c r="DH1" i="10"/>
  <c r="DG1" i="10"/>
  <c r="DF1" i="10"/>
  <c r="DE1" i="10"/>
  <c r="DD1" i="10"/>
  <c r="DC1" i="10"/>
  <c r="DB1" i="10"/>
  <c r="DA1" i="10"/>
  <c r="CZ1" i="10"/>
  <c r="CY1" i="10"/>
  <c r="CX1" i="10"/>
  <c r="CW1" i="10"/>
  <c r="CV1" i="10"/>
  <c r="CU1" i="10"/>
  <c r="CT1" i="10"/>
  <c r="CS1" i="10"/>
  <c r="CR1" i="10"/>
  <c r="CQ1" i="10"/>
  <c r="CP1" i="10"/>
  <c r="CO1" i="10"/>
  <c r="CN1" i="10"/>
  <c r="CM1" i="10"/>
  <c r="CL1" i="10"/>
  <c r="CK1" i="10"/>
  <c r="CJ1" i="10"/>
  <c r="DI2" i="10"/>
  <c r="DH2" i="10"/>
  <c r="DG2" i="10"/>
  <c r="DF2" i="10"/>
  <c r="DF10" i="10" s="1"/>
  <c r="DE2" i="10"/>
  <c r="DE9" i="10" s="1"/>
  <c r="DD2" i="10"/>
  <c r="DC2" i="10"/>
  <c r="DB2" i="10"/>
  <c r="DB9" i="10" s="1"/>
  <c r="DA2" i="10"/>
  <c r="CZ2" i="10"/>
  <c r="CY2" i="10"/>
  <c r="CX2" i="10"/>
  <c r="CX3" i="10" s="1"/>
  <c r="CW2" i="10"/>
  <c r="CV2" i="10"/>
  <c r="CU2" i="10"/>
  <c r="CT2" i="10"/>
  <c r="CS2" i="10"/>
  <c r="CS3" i="10" s="1"/>
  <c r="CR2" i="10"/>
  <c r="CQ2" i="10"/>
  <c r="CP2" i="10"/>
  <c r="CP7" i="10" s="1"/>
  <c r="CO2" i="10"/>
  <c r="CO9" i="10" s="1"/>
  <c r="CN2" i="10"/>
  <c r="CM2" i="10"/>
  <c r="CL2" i="10"/>
  <c r="CL7" i="10" s="1"/>
  <c r="CK2" i="10"/>
  <c r="CK3" i="10" s="1"/>
  <c r="CJ2" i="10"/>
  <c r="AH7" i="8"/>
  <c r="AH6" i="8"/>
  <c r="AH5" i="8"/>
  <c r="AH4" i="8"/>
  <c r="AH3" i="8"/>
  <c r="AH3" i="7"/>
  <c r="AH2" i="7"/>
  <c r="AH7" i="7"/>
  <c r="AH6" i="7"/>
  <c r="AH5" i="7"/>
  <c r="AH4" i="7"/>
  <c r="AB16" i="5"/>
  <c r="AB20" i="5" s="1"/>
  <c r="Y19" i="5"/>
  <c r="Y23" i="5" s="1"/>
  <c r="Y16" i="5"/>
  <c r="Y20" i="5" s="1"/>
  <c r="AC19" i="5"/>
  <c r="AC23" i="5" s="1"/>
  <c r="AC18" i="5"/>
  <c r="AC22" i="5" s="1"/>
  <c r="AC16" i="5"/>
  <c r="AC20" i="5" s="1"/>
  <c r="B167" i="10" a="1"/>
  <c r="B167" i="10" s="1"/>
  <c r="B159" i="10" a="1"/>
  <c r="B159" i="10" s="1"/>
  <c r="B151" i="10" a="1"/>
  <c r="B151" i="10" s="1"/>
  <c r="B143" i="10" a="1"/>
  <c r="B143" i="10" s="1"/>
  <c r="B135" i="10" a="1"/>
  <c r="B135" i="10" s="1"/>
  <c r="B127" i="10" a="1"/>
  <c r="B127" i="10" s="1"/>
  <c r="B119" i="10" a="1"/>
  <c r="B119" i="10" s="1"/>
  <c r="B111" i="10" a="1"/>
  <c r="B111" i="10" s="1"/>
  <c r="B103" i="10" a="1"/>
  <c r="B103" i="10" s="1"/>
  <c r="B168" i="10" a="1"/>
  <c r="B168" i="10" s="1"/>
  <c r="B160" i="10" a="1"/>
  <c r="B160" i="10" s="1"/>
  <c r="B152" i="10" a="1"/>
  <c r="B152" i="10" s="1"/>
  <c r="B144" i="10" a="1"/>
  <c r="B144" i="10" s="1"/>
  <c r="B136" i="10" a="1"/>
  <c r="B136" i="10" s="1"/>
  <c r="B128" i="10" a="1"/>
  <c r="B128" i="10" s="1"/>
  <c r="B120" i="10" a="1"/>
  <c r="B120" i="10" s="1"/>
  <c r="B112" i="10" a="1"/>
  <c r="B112" i="10" s="1"/>
  <c r="B104" i="10" a="1"/>
  <c r="B104" i="10" s="1"/>
  <c r="CE78" i="10"/>
  <c r="AF2" i="8"/>
  <c r="AE2" i="8"/>
  <c r="AE7" i="8" s="1"/>
  <c r="AD2" i="8"/>
  <c r="AD6" i="8" s="1"/>
  <c r="AC2" i="8"/>
  <c r="AB2" i="8"/>
  <c r="AB5" i="8" s="1"/>
  <c r="AA2" i="8"/>
  <c r="AA3" i="8" s="1"/>
  <c r="Z2" i="8"/>
  <c r="Z5" i="8" s="1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AF2" i="7"/>
  <c r="AE2" i="7"/>
  <c r="AE7" i="7" s="1"/>
  <c r="AD2" i="7"/>
  <c r="AD3" i="7" s="1"/>
  <c r="AC2" i="7"/>
  <c r="AC6" i="7" s="1"/>
  <c r="AB2" i="7"/>
  <c r="AA2" i="7"/>
  <c r="AA3" i="7" s="1"/>
  <c r="Z2" i="7"/>
  <c r="Z6" i="7" s="1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AH2" i="8"/>
  <c r="CA72" i="10"/>
  <c r="CK22" i="10" a="1"/>
  <c r="CM22" i="10" a="1"/>
  <c r="CM22" i="10" s="1"/>
  <c r="CO22" i="10" a="1"/>
  <c r="CS22" i="10" a="1"/>
  <c r="CU22" i="10" a="1"/>
  <c r="CU22" i="10" s="1"/>
  <c r="CW22" i="10" a="1"/>
  <c r="DA22" i="10" a="1"/>
  <c r="DD10" i="10"/>
  <c r="CJ22" i="10" a="1"/>
  <c r="CJ22" i="10" s="1"/>
  <c r="CN22" i="10" a="1"/>
  <c r="CN22" i="10" s="1"/>
  <c r="CP22" i="10" a="1"/>
  <c r="CR22" i="10" a="1"/>
  <c r="CR22" i="10" s="1"/>
  <c r="CT22" i="10" a="1"/>
  <c r="CV22" i="10" a="1"/>
  <c r="CV22" i="10" s="1"/>
  <c r="CX22" i="10" a="1"/>
  <c r="CO10" i="10"/>
  <c r="DG10" i="10"/>
  <c r="CJ21" i="10" a="1"/>
  <c r="CJ20" i="10" a="1"/>
  <c r="CJ19" i="10" a="1"/>
  <c r="CJ18" i="10" a="1"/>
  <c r="CL20" i="10" a="1"/>
  <c r="CL19" i="10" a="1"/>
  <c r="CL18" i="10" a="1"/>
  <c r="CN20" i="10" a="1"/>
  <c r="CN19" i="10" a="1"/>
  <c r="CN18" i="10" a="1"/>
  <c r="CP20" i="10" a="1"/>
  <c r="CP19" i="10" a="1"/>
  <c r="CP18" i="10" a="1"/>
  <c r="CR20" i="10" a="1"/>
  <c r="CR19" i="10" a="1"/>
  <c r="CR18" i="10" a="1"/>
  <c r="CR18" i="10" s="1"/>
  <c r="CT20" i="10" a="1"/>
  <c r="CT19" i="10" a="1"/>
  <c r="CT18" i="10" a="1"/>
  <c r="CV20" i="10" a="1"/>
  <c r="CV20" i="10" s="1"/>
  <c r="CV19" i="10" a="1"/>
  <c r="CV19" i="10" s="1"/>
  <c r="CV18" i="10" a="1"/>
  <c r="CV18" i="10" s="1"/>
  <c r="CX20" i="10" a="1"/>
  <c r="CX19" i="10" a="1"/>
  <c r="CX18" i="10" a="1"/>
  <c r="CZ20" i="10" a="1"/>
  <c r="CZ20" i="10" s="1"/>
  <c r="CZ19" i="10" a="1"/>
  <c r="CZ19" i="10" s="1"/>
  <c r="CZ18" i="10" a="1"/>
  <c r="CZ18" i="10" s="1"/>
  <c r="DB20" i="10" a="1"/>
  <c r="DB19" i="10" a="1"/>
  <c r="DB18" i="10" a="1"/>
  <c r="DD20" i="10" a="1"/>
  <c r="DD20" i="10" s="1"/>
  <c r="DD19" i="10" a="1"/>
  <c r="DD19" i="10" s="1"/>
  <c r="DD18" i="10" a="1"/>
  <c r="DD18" i="10" s="1"/>
  <c r="DF20" i="10" a="1"/>
  <c r="DF19" i="10" a="1"/>
  <c r="DF18" i="10" a="1"/>
  <c r="DH20" i="10" a="1"/>
  <c r="DH20" i="10" s="1"/>
  <c r="DH19" i="10" a="1"/>
  <c r="DH19" i="10" s="1"/>
  <c r="DH18" i="10" a="1"/>
  <c r="DH18" i="10" s="1"/>
  <c r="CK20" i="10" a="1"/>
  <c r="CK19" i="10" a="1"/>
  <c r="CK18" i="10" a="1"/>
  <c r="CM19" i="10" a="1"/>
  <c r="CM19" i="10" s="1"/>
  <c r="CO20" i="10" a="1"/>
  <c r="CO19" i="10" a="1"/>
  <c r="CO18" i="10" a="1"/>
  <c r="CS20" i="10" a="1"/>
  <c r="CS19" i="10" a="1"/>
  <c r="CS18" i="10" a="1"/>
  <c r="CU19" i="10" a="1"/>
  <c r="CU19" i="10" s="1"/>
  <c r="CW20" i="10" a="1"/>
  <c r="CW19" i="10" a="1"/>
  <c r="CW18" i="10" a="1"/>
  <c r="DA20" i="10" a="1"/>
  <c r="DA19" i="10" a="1"/>
  <c r="DA18" i="10" a="1"/>
  <c r="DC19" i="10" a="1"/>
  <c r="DC19" i="10" s="1"/>
  <c r="DE20" i="10" a="1"/>
  <c r="DE19" i="10" a="1"/>
  <c r="DE18" i="10" a="1"/>
  <c r="DG20" i="10" a="1"/>
  <c r="DG20" i="10" s="1"/>
  <c r="DG19" i="10" a="1"/>
  <c r="DG19" i="10" s="1"/>
  <c r="DG18" i="10" a="1"/>
  <c r="DG18" i="10" s="1"/>
  <c r="DI20" i="10" a="1"/>
  <c r="DI19" i="10" a="1"/>
  <c r="DI18" i="10" a="1"/>
  <c r="C7" i="9"/>
  <c r="BZ54" i="10"/>
  <c r="CB54" i="10"/>
  <c r="CD54" i="10"/>
  <c r="CF54" i="10"/>
  <c r="CR9" i="10"/>
  <c r="CR7" i="10"/>
  <c r="CR3" i="10"/>
  <c r="CZ9" i="10"/>
  <c r="CZ7" i="10"/>
  <c r="CZ3" i="10"/>
  <c r="DD9" i="10"/>
  <c r="DD7" i="10"/>
  <c r="DD3" i="10"/>
  <c r="DH9" i="10"/>
  <c r="DH7" i="10"/>
  <c r="DH3" i="10"/>
  <c r="CJ9" i="10"/>
  <c r="CJ3" i="10"/>
  <c r="CN9" i="10"/>
  <c r="CN7" i="10"/>
  <c r="CN3" i="10"/>
  <c r="CV9" i="10"/>
  <c r="CV7" i="10"/>
  <c r="CV3" i="10"/>
  <c r="DC7" i="10"/>
  <c r="DG9" i="10"/>
  <c r="DG7" i="10"/>
  <c r="DG3" i="10"/>
  <c r="CA54" i="10"/>
  <c r="CC54" i="10"/>
  <c r="CE54" i="10"/>
  <c r="BZ72" i="10"/>
  <c r="CB72" i="10"/>
  <c r="CD72" i="10"/>
  <c r="CF72" i="10"/>
  <c r="BP54" i="10"/>
  <c r="BZ57" i="10"/>
  <c r="CB57" i="10"/>
  <c r="CD57" i="10"/>
  <c r="CF57" i="10"/>
  <c r="CA36" i="10"/>
  <c r="CC36" i="10"/>
  <c r="CE36" i="10"/>
  <c r="B98" i="10" a="1"/>
  <c r="B98" i="10" s="1"/>
  <c r="B102" i="10" a="1"/>
  <c r="B102" i="10" s="1"/>
  <c r="B106" i="10" a="1"/>
  <c r="B106" i="10" s="1"/>
  <c r="B110" i="10" a="1"/>
  <c r="B110" i="10" s="1"/>
  <c r="B114" i="10" a="1"/>
  <c r="B114" i="10" s="1"/>
  <c r="B118" i="10" a="1"/>
  <c r="B118" i="10" s="1"/>
  <c r="B122" i="10" a="1"/>
  <c r="B122" i="10" s="1"/>
  <c r="B126" i="10" a="1"/>
  <c r="B126" i="10" s="1"/>
  <c r="B130" i="10" a="1"/>
  <c r="B130" i="10" s="1"/>
  <c r="B134" i="10" a="1"/>
  <c r="B134" i="10" s="1"/>
  <c r="B138" i="10" a="1"/>
  <c r="B138" i="10" s="1"/>
  <c r="B142" i="10" a="1"/>
  <c r="B142" i="10" s="1"/>
  <c r="B146" i="10" a="1"/>
  <c r="B146" i="10" s="1"/>
  <c r="B150" i="10" a="1"/>
  <c r="B150" i="10" s="1"/>
  <c r="B154" i="10" a="1"/>
  <c r="B154" i="10" s="1"/>
  <c r="B158" i="10" a="1"/>
  <c r="B158" i="10" s="1"/>
  <c r="B162" i="10" a="1"/>
  <c r="B162" i="10" s="1"/>
  <c r="B166" i="10" a="1"/>
  <c r="B166" i="10" s="1"/>
  <c r="B97" i="10" a="1"/>
  <c r="B97" i="10" s="1"/>
  <c r="B101" i="10" a="1"/>
  <c r="B101" i="10" s="1"/>
  <c r="B105" i="10" a="1"/>
  <c r="B105" i="10" s="1"/>
  <c r="B109" i="10" a="1"/>
  <c r="B109" i="10" s="1"/>
  <c r="B113" i="10" a="1"/>
  <c r="B113" i="10" s="1"/>
  <c r="B117" i="10" a="1"/>
  <c r="B117" i="10" s="1"/>
  <c r="B121" i="10" a="1"/>
  <c r="B121" i="10" s="1"/>
  <c r="B125" i="10" a="1"/>
  <c r="B125" i="10" s="1"/>
  <c r="B129" i="10" a="1"/>
  <c r="B129" i="10" s="1"/>
  <c r="B133" i="10" a="1"/>
  <c r="B133" i="10" s="1"/>
  <c r="B137" i="10" a="1"/>
  <c r="B137" i="10" s="1"/>
  <c r="B141" i="10" a="1"/>
  <c r="B141" i="10" s="1"/>
  <c r="B145" i="10" a="1"/>
  <c r="B145" i="10" s="1"/>
  <c r="B149" i="10" a="1"/>
  <c r="B149" i="10" s="1"/>
  <c r="B153" i="10" a="1"/>
  <c r="B153" i="10" s="1"/>
  <c r="B157" i="10" a="1"/>
  <c r="B157" i="10" s="1"/>
  <c r="B161" i="10" a="1"/>
  <c r="B161" i="10" s="1"/>
  <c r="B165" i="10" a="1"/>
  <c r="B165" i="10" s="1"/>
  <c r="B169" i="10" a="1"/>
  <c r="B169" i="10" s="1"/>
  <c r="CT16" i="12" a="1"/>
  <c r="CT16" i="12" s="1"/>
  <c r="CR16" i="12" a="1"/>
  <c r="CR16" i="12" s="1"/>
  <c r="CP16" i="12" a="1"/>
  <c r="CP16" i="12" s="1"/>
  <c r="CN16" i="12" a="1"/>
  <c r="CN16" i="12" s="1"/>
  <c r="CL16" i="12" a="1"/>
  <c r="CL16" i="12" s="1"/>
  <c r="CJ16" i="12" a="1"/>
  <c r="CJ16" i="12" s="1"/>
  <c r="CH16" i="12" a="1"/>
  <c r="CH16" i="12" s="1"/>
  <c r="CF16" i="12" a="1"/>
  <c r="CF16" i="12" s="1"/>
  <c r="CD16" i="12" a="1"/>
  <c r="CD16" i="12" s="1"/>
  <c r="CB16" i="12" a="1"/>
  <c r="CB16" i="12" s="1"/>
  <c r="BZ16" i="12" a="1"/>
  <c r="BZ16" i="12" s="1"/>
  <c r="BX16" i="12" a="1"/>
  <c r="BX16" i="12" s="1"/>
  <c r="BV16" i="12" a="1"/>
  <c r="BV16" i="12" s="1"/>
  <c r="EI16" i="12" a="1"/>
  <c r="EI16" i="12" s="1"/>
  <c r="EG16" i="12" a="1"/>
  <c r="EG16" i="12" s="1"/>
  <c r="EE16" i="12" a="1"/>
  <c r="EE16" i="12" s="1"/>
  <c r="EC16" i="12" a="1"/>
  <c r="EC16" i="12" s="1"/>
  <c r="EA16" i="12" a="1"/>
  <c r="EA16" i="12" s="1"/>
  <c r="DY16" i="12" a="1"/>
  <c r="DY16" i="12" s="1"/>
  <c r="DW16" i="12" a="1"/>
  <c r="DW16" i="12" s="1"/>
  <c r="DU16" i="12" a="1"/>
  <c r="DU16" i="12" s="1"/>
  <c r="DS16" i="12" a="1"/>
  <c r="DS16" i="12" s="1"/>
  <c r="DQ16" i="12" a="1"/>
  <c r="DQ16" i="12" s="1"/>
  <c r="DO16" i="12" a="1"/>
  <c r="DO16" i="12" s="1"/>
  <c r="DM16" i="12" a="1"/>
  <c r="DM16" i="12" s="1"/>
  <c r="DK16" i="12" a="1"/>
  <c r="DK16" i="12" s="1"/>
  <c r="DI16" i="12" a="1"/>
  <c r="DI16" i="12" s="1"/>
  <c r="DG16" i="12" a="1"/>
  <c r="DG16" i="12" s="1"/>
  <c r="DE16" i="12" a="1"/>
  <c r="DE16" i="12" s="1"/>
  <c r="DC16" i="12" a="1"/>
  <c r="DC16" i="12" s="1"/>
  <c r="DA16" i="12" a="1"/>
  <c r="DA16" i="12" s="1"/>
  <c r="CY16" i="12" a="1"/>
  <c r="CY16" i="12" s="1"/>
  <c r="CW16" i="12" a="1"/>
  <c r="CW16" i="12" s="1"/>
  <c r="CU16" i="12" a="1"/>
  <c r="CU16" i="12" s="1"/>
  <c r="CS16" i="12" a="1"/>
  <c r="CS16" i="12" s="1"/>
  <c r="CQ16" i="12" a="1"/>
  <c r="CQ16" i="12" s="1"/>
  <c r="CO16" i="12" a="1"/>
  <c r="CO16" i="12" s="1"/>
  <c r="CM16" i="12" a="1"/>
  <c r="CM16" i="12" s="1"/>
  <c r="CK16" i="12" a="1"/>
  <c r="CK16" i="12" s="1"/>
  <c r="CI16" i="12" a="1"/>
  <c r="CI16" i="12" s="1"/>
  <c r="CG16" i="12" a="1"/>
  <c r="CG16" i="12" s="1"/>
  <c r="CE16" i="12" a="1"/>
  <c r="CE16" i="12" s="1"/>
  <c r="CC16" i="12" a="1"/>
  <c r="CC16" i="12" s="1"/>
  <c r="CA16" i="12" a="1"/>
  <c r="CA16" i="12" s="1"/>
  <c r="BY16" i="12" a="1"/>
  <c r="BY16" i="12" s="1"/>
  <c r="BW16" i="12" a="1"/>
  <c r="BW16" i="12" s="1"/>
  <c r="E16" i="12" a="1"/>
  <c r="E16" i="12" s="1"/>
  <c r="C16" i="12"/>
  <c r="EH18" i="12" a="1"/>
  <c r="EH18" i="12" s="1"/>
  <c r="EF18" i="12" a="1"/>
  <c r="EF18" i="12" s="1"/>
  <c r="ED18" i="12" a="1"/>
  <c r="ED18" i="12" s="1"/>
  <c r="EB18" i="12" a="1"/>
  <c r="EB18" i="12" s="1"/>
  <c r="DZ18" i="12" a="1"/>
  <c r="DZ18" i="12" s="1"/>
  <c r="DX18" i="12" a="1"/>
  <c r="DX18" i="12" s="1"/>
  <c r="DV18" i="12" a="1"/>
  <c r="DV18" i="12" s="1"/>
  <c r="DT18" i="12" a="1"/>
  <c r="DT18" i="12" s="1"/>
  <c r="DR18" i="12" a="1"/>
  <c r="DR18" i="12" s="1"/>
  <c r="DP18" i="12" a="1"/>
  <c r="DP18" i="12" s="1"/>
  <c r="DN18" i="12" a="1"/>
  <c r="DN18" i="12" s="1"/>
  <c r="DL18" i="12" a="1"/>
  <c r="DL18" i="12" s="1"/>
  <c r="DJ18" i="12" a="1"/>
  <c r="DJ18" i="12" s="1"/>
  <c r="DH18" i="12" a="1"/>
  <c r="DH18" i="12" s="1"/>
  <c r="DF18" i="12" a="1"/>
  <c r="DF18" i="12" s="1"/>
  <c r="DD18" i="12" a="1"/>
  <c r="DD18" i="12" s="1"/>
  <c r="DB18" i="12" a="1"/>
  <c r="DB18" i="12" s="1"/>
  <c r="CZ18" i="12" a="1"/>
  <c r="CZ18" i="12" s="1"/>
  <c r="CX18" i="12" a="1"/>
  <c r="CX18" i="12" s="1"/>
  <c r="CV18" i="12" a="1"/>
  <c r="CV18" i="12" s="1"/>
  <c r="CT18" i="12" a="1"/>
  <c r="CT18" i="12" s="1"/>
  <c r="CR18" i="12" a="1"/>
  <c r="CR18" i="12" s="1"/>
  <c r="CP18" i="12" a="1"/>
  <c r="CP18" i="12" s="1"/>
  <c r="CN18" i="12" a="1"/>
  <c r="CN18" i="12" s="1"/>
  <c r="CL18" i="12" a="1"/>
  <c r="CL18" i="12" s="1"/>
  <c r="CJ18" i="12" a="1"/>
  <c r="CJ18" i="12" s="1"/>
  <c r="CH18" i="12" a="1"/>
  <c r="CH18" i="12" s="1"/>
  <c r="CF18" i="12" a="1"/>
  <c r="CF18" i="12" s="1"/>
  <c r="CD18" i="12" a="1"/>
  <c r="CD18" i="12" s="1"/>
  <c r="CB18" i="12" a="1"/>
  <c r="CB18" i="12" s="1"/>
  <c r="BZ18" i="12" a="1"/>
  <c r="BZ18" i="12" s="1"/>
  <c r="BX18" i="12" a="1"/>
  <c r="BX18" i="12" s="1"/>
  <c r="BV18" i="12" a="1"/>
  <c r="BV18" i="12" s="1"/>
  <c r="EI18" i="12" a="1"/>
  <c r="EI18" i="12" s="1"/>
  <c r="EG18" i="12" a="1"/>
  <c r="EG18" i="12" s="1"/>
  <c r="EE18" i="12" a="1"/>
  <c r="EE18" i="12" s="1"/>
  <c r="EC18" i="12" a="1"/>
  <c r="EC18" i="12" s="1"/>
  <c r="EA18" i="12" a="1"/>
  <c r="EA18" i="12" s="1"/>
  <c r="DY18" i="12" a="1"/>
  <c r="DY18" i="12" s="1"/>
  <c r="DW18" i="12" a="1"/>
  <c r="DW18" i="12" s="1"/>
  <c r="DU18" i="12" a="1"/>
  <c r="DU18" i="12" s="1"/>
  <c r="DS18" i="12" a="1"/>
  <c r="DS18" i="12" s="1"/>
  <c r="DQ18" i="12" a="1"/>
  <c r="DQ18" i="12" s="1"/>
  <c r="DO18" i="12" a="1"/>
  <c r="DO18" i="12" s="1"/>
  <c r="DM18" i="12" a="1"/>
  <c r="DM18" i="12" s="1"/>
  <c r="DK18" i="12" a="1"/>
  <c r="DK18" i="12" s="1"/>
  <c r="DI18" i="12" a="1"/>
  <c r="DI18" i="12" s="1"/>
  <c r="DG18" i="12" a="1"/>
  <c r="DG18" i="12" s="1"/>
  <c r="DE18" i="12" a="1"/>
  <c r="DE18" i="12" s="1"/>
  <c r="DC18" i="12" a="1"/>
  <c r="DC18" i="12" s="1"/>
  <c r="DA18" i="12" a="1"/>
  <c r="DA18" i="12" s="1"/>
  <c r="CY18" i="12" a="1"/>
  <c r="CY18" i="12" s="1"/>
  <c r="CW18" i="12" a="1"/>
  <c r="CW18" i="12" s="1"/>
  <c r="CU18" i="12" a="1"/>
  <c r="CU18" i="12" s="1"/>
  <c r="CS18" i="12" a="1"/>
  <c r="CS18" i="12" s="1"/>
  <c r="CQ18" i="12" a="1"/>
  <c r="CQ18" i="12" s="1"/>
  <c r="CO18" i="12" a="1"/>
  <c r="CO18" i="12" s="1"/>
  <c r="CM18" i="12" a="1"/>
  <c r="CM18" i="12" s="1"/>
  <c r="CK18" i="12" a="1"/>
  <c r="CK18" i="12" s="1"/>
  <c r="CI18" i="12" a="1"/>
  <c r="CI18" i="12" s="1"/>
  <c r="CG18" i="12" a="1"/>
  <c r="CG18" i="12" s="1"/>
  <c r="CE18" i="12" a="1"/>
  <c r="CE18" i="12" s="1"/>
  <c r="CC18" i="12" a="1"/>
  <c r="CC18" i="12" s="1"/>
  <c r="CA18" i="12" a="1"/>
  <c r="CA18" i="12" s="1"/>
  <c r="BY18" i="12" a="1"/>
  <c r="BY18" i="12" s="1"/>
  <c r="BW18" i="12" a="1"/>
  <c r="BW18" i="12" s="1"/>
  <c r="E18" i="12" a="1"/>
  <c r="E18" i="12" s="1"/>
  <c r="C18" i="12"/>
  <c r="EH20" i="12" a="1"/>
  <c r="EH20" i="12" s="1"/>
  <c r="EF20" i="12" a="1"/>
  <c r="EF20" i="12" s="1"/>
  <c r="ED20" i="12" a="1"/>
  <c r="ED20" i="12" s="1"/>
  <c r="EB20" i="12" a="1"/>
  <c r="EB20" i="12" s="1"/>
  <c r="DZ20" i="12" a="1"/>
  <c r="DZ20" i="12" s="1"/>
  <c r="DX20" i="12" a="1"/>
  <c r="DX20" i="12" s="1"/>
  <c r="DV20" i="12" a="1"/>
  <c r="DV20" i="12" s="1"/>
  <c r="DT20" i="12" a="1"/>
  <c r="DT20" i="12" s="1"/>
  <c r="DR20" i="12" a="1"/>
  <c r="DR20" i="12" s="1"/>
  <c r="DP20" i="12" a="1"/>
  <c r="DP20" i="12" s="1"/>
  <c r="DN20" i="12" a="1"/>
  <c r="DN20" i="12" s="1"/>
  <c r="DL20" i="12" a="1"/>
  <c r="DL20" i="12" s="1"/>
  <c r="DJ20" i="12" a="1"/>
  <c r="DJ20" i="12" s="1"/>
  <c r="DH20" i="12" a="1"/>
  <c r="DH20" i="12" s="1"/>
  <c r="DF20" i="12" a="1"/>
  <c r="DF20" i="12" s="1"/>
  <c r="DD20" i="12" a="1"/>
  <c r="DD20" i="12" s="1"/>
  <c r="DB20" i="12" a="1"/>
  <c r="DB20" i="12" s="1"/>
  <c r="CZ20" i="12" a="1"/>
  <c r="CZ20" i="12" s="1"/>
  <c r="CX20" i="12" a="1"/>
  <c r="CX20" i="12" s="1"/>
  <c r="CV20" i="12" a="1"/>
  <c r="CV20" i="12" s="1"/>
  <c r="CT20" i="12" a="1"/>
  <c r="CT20" i="12" s="1"/>
  <c r="CR20" i="12" a="1"/>
  <c r="CR20" i="12" s="1"/>
  <c r="CP20" i="12" a="1"/>
  <c r="CP20" i="12" s="1"/>
  <c r="CN20" i="12" a="1"/>
  <c r="CN20" i="12" s="1"/>
  <c r="CL20" i="12" a="1"/>
  <c r="CL20" i="12" s="1"/>
  <c r="CJ20" i="12" a="1"/>
  <c r="CJ20" i="12" s="1"/>
  <c r="CH20" i="12" a="1"/>
  <c r="CH20" i="12" s="1"/>
  <c r="CF20" i="12" a="1"/>
  <c r="CF20" i="12" s="1"/>
  <c r="CD20" i="12" a="1"/>
  <c r="CD20" i="12" s="1"/>
  <c r="CB20" i="12" a="1"/>
  <c r="CB20" i="12" s="1"/>
  <c r="BZ20" i="12" a="1"/>
  <c r="BZ20" i="12" s="1"/>
  <c r="BX20" i="12" a="1"/>
  <c r="BX20" i="12" s="1"/>
  <c r="BV20" i="12" a="1"/>
  <c r="BV20" i="12" s="1"/>
  <c r="EI20" i="12" a="1"/>
  <c r="EI20" i="12" s="1"/>
  <c r="EG20" i="12" a="1"/>
  <c r="EG20" i="12" s="1"/>
  <c r="EE20" i="12" a="1"/>
  <c r="EE20" i="12" s="1"/>
  <c r="EC20" i="12" a="1"/>
  <c r="EC20" i="12" s="1"/>
  <c r="EA20" i="12" a="1"/>
  <c r="EA20" i="12" s="1"/>
  <c r="DY20" i="12" a="1"/>
  <c r="DY20" i="12" s="1"/>
  <c r="DW20" i="12" a="1"/>
  <c r="DW20" i="12" s="1"/>
  <c r="DU20" i="12" a="1"/>
  <c r="DU20" i="12" s="1"/>
  <c r="DS20" i="12" a="1"/>
  <c r="DS20" i="12" s="1"/>
  <c r="DQ20" i="12" a="1"/>
  <c r="DQ20" i="12" s="1"/>
  <c r="DO20" i="12" a="1"/>
  <c r="DO20" i="12" s="1"/>
  <c r="DM20" i="12" a="1"/>
  <c r="DM20" i="12" s="1"/>
  <c r="DK20" i="12" a="1"/>
  <c r="DK20" i="12" s="1"/>
  <c r="DI20" i="12" a="1"/>
  <c r="DI20" i="12" s="1"/>
  <c r="DG20" i="12" a="1"/>
  <c r="DG20" i="12" s="1"/>
  <c r="DE20" i="12" a="1"/>
  <c r="DE20" i="12" s="1"/>
  <c r="DC20" i="12" a="1"/>
  <c r="DC20" i="12" s="1"/>
  <c r="DA20" i="12" a="1"/>
  <c r="DA20" i="12" s="1"/>
  <c r="CY20" i="12" a="1"/>
  <c r="CY20" i="12" s="1"/>
  <c r="CW20" i="12" a="1"/>
  <c r="CW20" i="12" s="1"/>
  <c r="CU20" i="12" a="1"/>
  <c r="CU20" i="12" s="1"/>
  <c r="CS20" i="12" a="1"/>
  <c r="CS20" i="12" s="1"/>
  <c r="CQ20" i="12" a="1"/>
  <c r="CQ20" i="12" s="1"/>
  <c r="CO20" i="12" a="1"/>
  <c r="CO20" i="12" s="1"/>
  <c r="CM20" i="12" a="1"/>
  <c r="CM20" i="12" s="1"/>
  <c r="CK20" i="12" a="1"/>
  <c r="CK20" i="12" s="1"/>
  <c r="CI20" i="12" a="1"/>
  <c r="CI20" i="12" s="1"/>
  <c r="CG20" i="12" a="1"/>
  <c r="CG20" i="12" s="1"/>
  <c r="CE20" i="12" a="1"/>
  <c r="CE20" i="12" s="1"/>
  <c r="CC20" i="12" a="1"/>
  <c r="CC20" i="12" s="1"/>
  <c r="CA20" i="12" a="1"/>
  <c r="CA20" i="12" s="1"/>
  <c r="BY20" i="12" a="1"/>
  <c r="BY20" i="12" s="1"/>
  <c r="BW20" i="12" a="1"/>
  <c r="BW20" i="12" s="1"/>
  <c r="E20" i="12" a="1"/>
  <c r="E20" i="12" s="1"/>
  <c r="C20" i="12"/>
  <c r="EH22" i="12" a="1"/>
  <c r="EH22" i="12" s="1"/>
  <c r="EF22" i="12" a="1"/>
  <c r="EF22" i="12" s="1"/>
  <c r="ED22" i="12" a="1"/>
  <c r="ED22" i="12" s="1"/>
  <c r="EB22" i="12" a="1"/>
  <c r="EB22" i="12" s="1"/>
  <c r="DZ22" i="12" a="1"/>
  <c r="DZ22" i="12" s="1"/>
  <c r="DX22" i="12" a="1"/>
  <c r="DX22" i="12" s="1"/>
  <c r="DV22" i="12" a="1"/>
  <c r="DV22" i="12" s="1"/>
  <c r="DT22" i="12" a="1"/>
  <c r="DT22" i="12" s="1"/>
  <c r="DR22" i="12" a="1"/>
  <c r="DR22" i="12" s="1"/>
  <c r="DP22" i="12" a="1"/>
  <c r="DP22" i="12" s="1"/>
  <c r="DN22" i="12" a="1"/>
  <c r="DN22" i="12" s="1"/>
  <c r="DL22" i="12" a="1"/>
  <c r="DL22" i="12" s="1"/>
  <c r="DJ22" i="12" a="1"/>
  <c r="DJ22" i="12" s="1"/>
  <c r="DH22" i="12" a="1"/>
  <c r="DH22" i="12" s="1"/>
  <c r="DF22" i="12" a="1"/>
  <c r="DF22" i="12" s="1"/>
  <c r="DD22" i="12" a="1"/>
  <c r="DD22" i="12" s="1"/>
  <c r="DB22" i="12" a="1"/>
  <c r="DB22" i="12" s="1"/>
  <c r="CZ22" i="12" a="1"/>
  <c r="CZ22" i="12" s="1"/>
  <c r="CX22" i="12" a="1"/>
  <c r="CX22" i="12" s="1"/>
  <c r="CV22" i="12" a="1"/>
  <c r="CV22" i="12" s="1"/>
  <c r="CT22" i="12" a="1"/>
  <c r="CT22" i="12" s="1"/>
  <c r="CR22" i="12" a="1"/>
  <c r="CR22" i="12" s="1"/>
  <c r="CP22" i="12" a="1"/>
  <c r="CP22" i="12" s="1"/>
  <c r="CN22" i="12" a="1"/>
  <c r="CN22" i="12" s="1"/>
  <c r="CL22" i="12" a="1"/>
  <c r="CL22" i="12" s="1"/>
  <c r="CJ22" i="12" a="1"/>
  <c r="CJ22" i="12" s="1"/>
  <c r="CH22" i="12" a="1"/>
  <c r="CH22" i="12" s="1"/>
  <c r="CF22" i="12" a="1"/>
  <c r="CF22" i="12" s="1"/>
  <c r="CD22" i="12" a="1"/>
  <c r="CD22" i="12" s="1"/>
  <c r="CB22" i="12" a="1"/>
  <c r="CB22" i="12" s="1"/>
  <c r="BZ22" i="12" a="1"/>
  <c r="BZ22" i="12" s="1"/>
  <c r="BX22" i="12" a="1"/>
  <c r="BX22" i="12" s="1"/>
  <c r="BV22" i="12" a="1"/>
  <c r="BV22" i="12" s="1"/>
  <c r="EI22" i="12" a="1"/>
  <c r="EI22" i="12" s="1"/>
  <c r="EG22" i="12" a="1"/>
  <c r="EG22" i="12" s="1"/>
  <c r="EE22" i="12" a="1"/>
  <c r="EE22" i="12" s="1"/>
  <c r="EC22" i="12" a="1"/>
  <c r="EC22" i="12" s="1"/>
  <c r="EA22" i="12" a="1"/>
  <c r="EA22" i="12" s="1"/>
  <c r="DY22" i="12" a="1"/>
  <c r="DY22" i="12" s="1"/>
  <c r="DW22" i="12" a="1"/>
  <c r="DW22" i="12" s="1"/>
  <c r="DU22" i="12" a="1"/>
  <c r="DU22" i="12" s="1"/>
  <c r="DS22" i="12" a="1"/>
  <c r="DS22" i="12" s="1"/>
  <c r="DQ22" i="12" a="1"/>
  <c r="DQ22" i="12" s="1"/>
  <c r="DO22" i="12" a="1"/>
  <c r="DO22" i="12" s="1"/>
  <c r="DM22" i="12" a="1"/>
  <c r="DM22" i="12" s="1"/>
  <c r="DK22" i="12" a="1"/>
  <c r="DK22" i="12" s="1"/>
  <c r="DI22" i="12" a="1"/>
  <c r="DI22" i="12" s="1"/>
  <c r="DG22" i="12" a="1"/>
  <c r="DG22" i="12" s="1"/>
  <c r="DE22" i="12" a="1"/>
  <c r="DE22" i="12" s="1"/>
  <c r="DC22" i="12" a="1"/>
  <c r="DC22" i="12" s="1"/>
  <c r="DA22" i="12" a="1"/>
  <c r="DA22" i="12" s="1"/>
  <c r="CY22" i="12" a="1"/>
  <c r="CY22" i="12" s="1"/>
  <c r="CW22" i="12" a="1"/>
  <c r="CW22" i="12" s="1"/>
  <c r="CU22" i="12" a="1"/>
  <c r="CU22" i="12" s="1"/>
  <c r="CS22" i="12" a="1"/>
  <c r="CS22" i="12" s="1"/>
  <c r="CQ22" i="12" a="1"/>
  <c r="CQ22" i="12" s="1"/>
  <c r="CO22" i="12" a="1"/>
  <c r="CO22" i="12" s="1"/>
  <c r="CM22" i="12" a="1"/>
  <c r="CM22" i="12" s="1"/>
  <c r="CK22" i="12" a="1"/>
  <c r="CK22" i="12" s="1"/>
  <c r="CI22" i="12" a="1"/>
  <c r="CI22" i="12" s="1"/>
  <c r="CG22" i="12" a="1"/>
  <c r="CG22" i="12" s="1"/>
  <c r="CE22" i="12" a="1"/>
  <c r="CE22" i="12" s="1"/>
  <c r="CC22" i="12" a="1"/>
  <c r="CC22" i="12" s="1"/>
  <c r="CA22" i="12" a="1"/>
  <c r="CA22" i="12" s="1"/>
  <c r="BY22" i="12" a="1"/>
  <c r="BY22" i="12" s="1"/>
  <c r="BW22" i="12" a="1"/>
  <c r="BW22" i="12" s="1"/>
  <c r="E22" i="12" a="1"/>
  <c r="E22" i="12" s="1"/>
  <c r="C22" i="12"/>
  <c r="EH24" i="12" a="1"/>
  <c r="EH24" i="12" s="1"/>
  <c r="EF24" i="12" a="1"/>
  <c r="EF24" i="12" s="1"/>
  <c r="ED24" i="12" a="1"/>
  <c r="ED24" i="12" s="1"/>
  <c r="EB24" i="12" a="1"/>
  <c r="EB24" i="12" s="1"/>
  <c r="DZ24" i="12" a="1"/>
  <c r="DZ24" i="12" s="1"/>
  <c r="DX24" i="12" a="1"/>
  <c r="DX24" i="12" s="1"/>
  <c r="DV24" i="12" a="1"/>
  <c r="DV24" i="12" s="1"/>
  <c r="DT24" i="12" a="1"/>
  <c r="DT24" i="12" s="1"/>
  <c r="DR24" i="12" a="1"/>
  <c r="DR24" i="12" s="1"/>
  <c r="DP24" i="12" a="1"/>
  <c r="DP24" i="12" s="1"/>
  <c r="DN24" i="12" a="1"/>
  <c r="DN24" i="12" s="1"/>
  <c r="DL24" i="12" a="1"/>
  <c r="DL24" i="12" s="1"/>
  <c r="DJ24" i="12" a="1"/>
  <c r="DJ24" i="12" s="1"/>
  <c r="DH24" i="12" a="1"/>
  <c r="DH24" i="12" s="1"/>
  <c r="DF24" i="12" a="1"/>
  <c r="DF24" i="12" s="1"/>
  <c r="DD24" i="12" a="1"/>
  <c r="DD24" i="12" s="1"/>
  <c r="DB24" i="12" a="1"/>
  <c r="DB24" i="12" s="1"/>
  <c r="CZ24" i="12" a="1"/>
  <c r="CZ24" i="12" s="1"/>
  <c r="CX24" i="12" a="1"/>
  <c r="CX24" i="12" s="1"/>
  <c r="CV24" i="12" a="1"/>
  <c r="CV24" i="12" s="1"/>
  <c r="CT24" i="12" a="1"/>
  <c r="CT24" i="12" s="1"/>
  <c r="CR24" i="12" a="1"/>
  <c r="CR24" i="12" s="1"/>
  <c r="CP24" i="12" a="1"/>
  <c r="CP24" i="12" s="1"/>
  <c r="CN24" i="12" a="1"/>
  <c r="CN24" i="12" s="1"/>
  <c r="CL24" i="12" a="1"/>
  <c r="CL24" i="12" s="1"/>
  <c r="CJ24" i="12" a="1"/>
  <c r="CJ24" i="12" s="1"/>
  <c r="CH24" i="12" a="1"/>
  <c r="CH24" i="12" s="1"/>
  <c r="CF24" i="12" a="1"/>
  <c r="CF24" i="12" s="1"/>
  <c r="CD24" i="12" a="1"/>
  <c r="CD24" i="12" s="1"/>
  <c r="CB24" i="12" a="1"/>
  <c r="CB24" i="12" s="1"/>
  <c r="BZ24" i="12" a="1"/>
  <c r="BZ24" i="12" s="1"/>
  <c r="BX24" i="12" a="1"/>
  <c r="BX24" i="12" s="1"/>
  <c r="BV24" i="12" a="1"/>
  <c r="BV24" i="12" s="1"/>
  <c r="EI24" i="12" a="1"/>
  <c r="EI24" i="12" s="1"/>
  <c r="EG24" i="12" a="1"/>
  <c r="EG24" i="12" s="1"/>
  <c r="EE24" i="12" a="1"/>
  <c r="EE24" i="12" s="1"/>
  <c r="EC24" i="12" a="1"/>
  <c r="EC24" i="12" s="1"/>
  <c r="EA24" i="12" a="1"/>
  <c r="EA24" i="12" s="1"/>
  <c r="DY24" i="12" a="1"/>
  <c r="DY24" i="12" s="1"/>
  <c r="DW24" i="12" a="1"/>
  <c r="DW24" i="12" s="1"/>
  <c r="DU24" i="12" a="1"/>
  <c r="DU24" i="12" s="1"/>
  <c r="DS24" i="12" a="1"/>
  <c r="DS24" i="12" s="1"/>
  <c r="DQ24" i="12" a="1"/>
  <c r="DQ24" i="12" s="1"/>
  <c r="DO24" i="12" a="1"/>
  <c r="DO24" i="12" s="1"/>
  <c r="DM24" i="12" a="1"/>
  <c r="DM24" i="12" s="1"/>
  <c r="DK24" i="12" a="1"/>
  <c r="DK24" i="12" s="1"/>
  <c r="DI24" i="12" a="1"/>
  <c r="DI24" i="12" s="1"/>
  <c r="DG24" i="12" a="1"/>
  <c r="DG24" i="12" s="1"/>
  <c r="DE24" i="12" a="1"/>
  <c r="DE24" i="12" s="1"/>
  <c r="DC24" i="12" a="1"/>
  <c r="DC24" i="12" s="1"/>
  <c r="DA24" i="12" a="1"/>
  <c r="DA24" i="12" s="1"/>
  <c r="CY24" i="12" a="1"/>
  <c r="CY24" i="12" s="1"/>
  <c r="CW24" i="12" a="1"/>
  <c r="CW24" i="12" s="1"/>
  <c r="CU24" i="12" a="1"/>
  <c r="CU24" i="12" s="1"/>
  <c r="CS24" i="12" a="1"/>
  <c r="CS24" i="12" s="1"/>
  <c r="CQ24" i="12" a="1"/>
  <c r="CQ24" i="12" s="1"/>
  <c r="CO24" i="12" a="1"/>
  <c r="CO24" i="12" s="1"/>
  <c r="CM24" i="12" a="1"/>
  <c r="CM24" i="12" s="1"/>
  <c r="CK24" i="12" a="1"/>
  <c r="CK24" i="12" s="1"/>
  <c r="CI24" i="12" a="1"/>
  <c r="CI24" i="12" s="1"/>
  <c r="CG24" i="12" a="1"/>
  <c r="CG24" i="12" s="1"/>
  <c r="CE24" i="12" a="1"/>
  <c r="CE24" i="12" s="1"/>
  <c r="CC24" i="12" a="1"/>
  <c r="CC24" i="12" s="1"/>
  <c r="CA24" i="12" a="1"/>
  <c r="CA24" i="12" s="1"/>
  <c r="BY24" i="12" a="1"/>
  <c r="BY24" i="12" s="1"/>
  <c r="BW24" i="12" a="1"/>
  <c r="BW24" i="12" s="1"/>
  <c r="E24" i="12" a="1"/>
  <c r="E24" i="12" s="1"/>
  <c r="C24" i="12"/>
  <c r="EH26" i="12" a="1"/>
  <c r="EH26" i="12" s="1"/>
  <c r="EF26" i="12" a="1"/>
  <c r="EF26" i="12" s="1"/>
  <c r="ED26" i="12" a="1"/>
  <c r="ED26" i="12" s="1"/>
  <c r="EB26" i="12" a="1"/>
  <c r="EB26" i="12" s="1"/>
  <c r="DZ26" i="12" a="1"/>
  <c r="DZ26" i="12" s="1"/>
  <c r="DX26" i="12" a="1"/>
  <c r="DX26" i="12" s="1"/>
  <c r="DV26" i="12" a="1"/>
  <c r="DV26" i="12" s="1"/>
  <c r="DT26" i="12" a="1"/>
  <c r="DT26" i="12" s="1"/>
  <c r="DR26" i="12" a="1"/>
  <c r="DR26" i="12" s="1"/>
  <c r="DP26" i="12" a="1"/>
  <c r="DP26" i="12" s="1"/>
  <c r="DN26" i="12" a="1"/>
  <c r="DN26" i="12" s="1"/>
  <c r="DL26" i="12" a="1"/>
  <c r="DL26" i="12" s="1"/>
  <c r="DJ26" i="12" a="1"/>
  <c r="DJ26" i="12" s="1"/>
  <c r="DH26" i="12" a="1"/>
  <c r="DH26" i="12" s="1"/>
  <c r="DF26" i="12" a="1"/>
  <c r="DF26" i="12" s="1"/>
  <c r="DD26" i="12" a="1"/>
  <c r="DD26" i="12" s="1"/>
  <c r="DB26" i="12" a="1"/>
  <c r="DB26" i="12" s="1"/>
  <c r="CZ26" i="12" a="1"/>
  <c r="CZ26" i="12" s="1"/>
  <c r="CX26" i="12" a="1"/>
  <c r="CX26" i="12" s="1"/>
  <c r="CV26" i="12" a="1"/>
  <c r="CV26" i="12" s="1"/>
  <c r="CT26" i="12" a="1"/>
  <c r="CT26" i="12" s="1"/>
  <c r="CR26" i="12" a="1"/>
  <c r="CR26" i="12" s="1"/>
  <c r="CP26" i="12" a="1"/>
  <c r="CP26" i="12" s="1"/>
  <c r="CN26" i="12" a="1"/>
  <c r="CN26" i="12" s="1"/>
  <c r="CL26" i="12" a="1"/>
  <c r="CL26" i="12" s="1"/>
  <c r="CJ26" i="12" a="1"/>
  <c r="CJ26" i="12" s="1"/>
  <c r="CH26" i="12" a="1"/>
  <c r="CH26" i="12" s="1"/>
  <c r="CF26" i="12" a="1"/>
  <c r="CF26" i="12" s="1"/>
  <c r="CD26" i="12" a="1"/>
  <c r="CD26" i="12" s="1"/>
  <c r="CB26" i="12" a="1"/>
  <c r="CB26" i="12" s="1"/>
  <c r="BZ26" i="12" a="1"/>
  <c r="BZ26" i="12" s="1"/>
  <c r="BX26" i="12" a="1"/>
  <c r="BX26" i="12" s="1"/>
  <c r="BV26" i="12" a="1"/>
  <c r="BV26" i="12" s="1"/>
  <c r="EI26" i="12" a="1"/>
  <c r="EI26" i="12" s="1"/>
  <c r="EG26" i="12" a="1"/>
  <c r="EG26" i="12" s="1"/>
  <c r="EE26" i="12" a="1"/>
  <c r="EE26" i="12" s="1"/>
  <c r="EC26" i="12" a="1"/>
  <c r="EC26" i="12" s="1"/>
  <c r="EA26" i="12" a="1"/>
  <c r="EA26" i="12" s="1"/>
  <c r="DY26" i="12" a="1"/>
  <c r="DY26" i="12" s="1"/>
  <c r="DW26" i="12" a="1"/>
  <c r="DW26" i="12" s="1"/>
  <c r="DU26" i="12" a="1"/>
  <c r="DU26" i="12" s="1"/>
  <c r="DS26" i="12" a="1"/>
  <c r="DS26" i="12" s="1"/>
  <c r="DQ26" i="12" a="1"/>
  <c r="DQ26" i="12" s="1"/>
  <c r="DO26" i="12" a="1"/>
  <c r="DO26" i="12" s="1"/>
  <c r="DM26" i="12" a="1"/>
  <c r="DM26" i="12" s="1"/>
  <c r="DK26" i="12" a="1"/>
  <c r="DK26" i="12" s="1"/>
  <c r="DI26" i="12" a="1"/>
  <c r="DI26" i="12" s="1"/>
  <c r="DG26" i="12" a="1"/>
  <c r="DG26" i="12" s="1"/>
  <c r="DE26" i="12" a="1"/>
  <c r="DE26" i="12" s="1"/>
  <c r="DC26" i="12" a="1"/>
  <c r="DC26" i="12" s="1"/>
  <c r="DA26" i="12" a="1"/>
  <c r="DA26" i="12" s="1"/>
  <c r="CY26" i="12" a="1"/>
  <c r="CY26" i="12" s="1"/>
  <c r="CW26" i="12" a="1"/>
  <c r="CW26" i="12" s="1"/>
  <c r="CU26" i="12" a="1"/>
  <c r="CU26" i="12" s="1"/>
  <c r="CS26" i="12" a="1"/>
  <c r="CS26" i="12" s="1"/>
  <c r="CQ26" i="12" a="1"/>
  <c r="CQ26" i="12" s="1"/>
  <c r="CO26" i="12" a="1"/>
  <c r="CO26" i="12" s="1"/>
  <c r="CM26" i="12" a="1"/>
  <c r="CM26" i="12" s="1"/>
  <c r="CK26" i="12" a="1"/>
  <c r="CK26" i="12" s="1"/>
  <c r="CI26" i="12" a="1"/>
  <c r="CI26" i="12" s="1"/>
  <c r="CG26" i="12" a="1"/>
  <c r="CG26" i="12" s="1"/>
  <c r="CE26" i="12" a="1"/>
  <c r="CE26" i="12" s="1"/>
  <c r="CC26" i="12" a="1"/>
  <c r="CC26" i="12" s="1"/>
  <c r="CA26" i="12" a="1"/>
  <c r="CA26" i="12" s="1"/>
  <c r="BY26" i="12" a="1"/>
  <c r="BY26" i="12" s="1"/>
  <c r="BW26" i="12" a="1"/>
  <c r="BW26" i="12" s="1"/>
  <c r="E26" i="12" a="1"/>
  <c r="E26" i="12" s="1"/>
  <c r="C26" i="12"/>
  <c r="EH28" i="12" a="1"/>
  <c r="EH28" i="12" s="1"/>
  <c r="EF28" i="12" a="1"/>
  <c r="EF28" i="12" s="1"/>
  <c r="ED28" i="12" a="1"/>
  <c r="ED28" i="12" s="1"/>
  <c r="EB28" i="12" a="1"/>
  <c r="EB28" i="12" s="1"/>
  <c r="DZ28" i="12" a="1"/>
  <c r="DZ28" i="12" s="1"/>
  <c r="DX28" i="12" a="1"/>
  <c r="DX28" i="12" s="1"/>
  <c r="DV28" i="12" a="1"/>
  <c r="DV28" i="12" s="1"/>
  <c r="DT28" i="12" a="1"/>
  <c r="DT28" i="12" s="1"/>
  <c r="DR28" i="12" a="1"/>
  <c r="DR28" i="12" s="1"/>
  <c r="DP28" i="12" a="1"/>
  <c r="DP28" i="12" s="1"/>
  <c r="DN28" i="12" a="1"/>
  <c r="DN28" i="12" s="1"/>
  <c r="DL28" i="12" a="1"/>
  <c r="DL28" i="12" s="1"/>
  <c r="DJ28" i="12" a="1"/>
  <c r="DJ28" i="12" s="1"/>
  <c r="DH28" i="12" a="1"/>
  <c r="DH28" i="12" s="1"/>
  <c r="DF28" i="12" a="1"/>
  <c r="DF28" i="12" s="1"/>
  <c r="DD28" i="12" a="1"/>
  <c r="DD28" i="12" s="1"/>
  <c r="DB28" i="12" a="1"/>
  <c r="DB28" i="12" s="1"/>
  <c r="CZ28" i="12" a="1"/>
  <c r="CZ28" i="12" s="1"/>
  <c r="CX28" i="12" a="1"/>
  <c r="CX28" i="12" s="1"/>
  <c r="CV28" i="12" a="1"/>
  <c r="CV28" i="12" s="1"/>
  <c r="CT28" i="12" a="1"/>
  <c r="CT28" i="12" s="1"/>
  <c r="CR28" i="12" a="1"/>
  <c r="CR28" i="12" s="1"/>
  <c r="CP28" i="12" a="1"/>
  <c r="CP28" i="12" s="1"/>
  <c r="CN28" i="12" a="1"/>
  <c r="CN28" i="12" s="1"/>
  <c r="CL28" i="12" a="1"/>
  <c r="CL28" i="12" s="1"/>
  <c r="CJ28" i="12" a="1"/>
  <c r="CJ28" i="12" s="1"/>
  <c r="CH28" i="12" a="1"/>
  <c r="CH28" i="12" s="1"/>
  <c r="CF28" i="12" a="1"/>
  <c r="CF28" i="12" s="1"/>
  <c r="CD28" i="12" a="1"/>
  <c r="CD28" i="12" s="1"/>
  <c r="CB28" i="12" a="1"/>
  <c r="CB28" i="12" s="1"/>
  <c r="BZ28" i="12" a="1"/>
  <c r="BZ28" i="12" s="1"/>
  <c r="BX28" i="12" a="1"/>
  <c r="BX28" i="12" s="1"/>
  <c r="BV28" i="12" a="1"/>
  <c r="BV28" i="12" s="1"/>
  <c r="EI28" i="12" a="1"/>
  <c r="EI28" i="12" s="1"/>
  <c r="EG28" i="12" a="1"/>
  <c r="EG28" i="12" s="1"/>
  <c r="EE28" i="12" a="1"/>
  <c r="EE28" i="12" s="1"/>
  <c r="EC28" i="12" a="1"/>
  <c r="EC28" i="12" s="1"/>
  <c r="EA28" i="12" a="1"/>
  <c r="EA28" i="12" s="1"/>
  <c r="DY28" i="12" a="1"/>
  <c r="DY28" i="12" s="1"/>
  <c r="DW28" i="12" a="1"/>
  <c r="DW28" i="12" s="1"/>
  <c r="DU28" i="12" a="1"/>
  <c r="DU28" i="12" s="1"/>
  <c r="DS28" i="12" a="1"/>
  <c r="DS28" i="12" s="1"/>
  <c r="DQ28" i="12" a="1"/>
  <c r="DQ28" i="12" s="1"/>
  <c r="DO28" i="12" a="1"/>
  <c r="DO28" i="12" s="1"/>
  <c r="DM28" i="12" a="1"/>
  <c r="DM28" i="12" s="1"/>
  <c r="DK28" i="12" a="1"/>
  <c r="DK28" i="12" s="1"/>
  <c r="DI28" i="12" a="1"/>
  <c r="DI28" i="12" s="1"/>
  <c r="DG28" i="12" a="1"/>
  <c r="DG28" i="12" s="1"/>
  <c r="DE28" i="12" a="1"/>
  <c r="DE28" i="12" s="1"/>
  <c r="DC28" i="12" a="1"/>
  <c r="DC28" i="12" s="1"/>
  <c r="DA28" i="12" a="1"/>
  <c r="DA28" i="12" s="1"/>
  <c r="CY28" i="12" a="1"/>
  <c r="CY28" i="12" s="1"/>
  <c r="CW28" i="12" a="1"/>
  <c r="CW28" i="12" s="1"/>
  <c r="CU28" i="12" a="1"/>
  <c r="CU28" i="12" s="1"/>
  <c r="CS28" i="12" a="1"/>
  <c r="CS28" i="12" s="1"/>
  <c r="CQ28" i="12" a="1"/>
  <c r="CQ28" i="12" s="1"/>
  <c r="CO28" i="12" a="1"/>
  <c r="CO28" i="12" s="1"/>
  <c r="CM28" i="12" a="1"/>
  <c r="CM28" i="12" s="1"/>
  <c r="CK28" i="12" a="1"/>
  <c r="CK28" i="12" s="1"/>
  <c r="CI28" i="12" a="1"/>
  <c r="CI28" i="12" s="1"/>
  <c r="CG28" i="12" a="1"/>
  <c r="CG28" i="12" s="1"/>
  <c r="CE28" i="12" a="1"/>
  <c r="CE28" i="12" s="1"/>
  <c r="CC28" i="12" a="1"/>
  <c r="CC28" i="12" s="1"/>
  <c r="CA28" i="12" a="1"/>
  <c r="CA28" i="12" s="1"/>
  <c r="BY28" i="12" a="1"/>
  <c r="BY28" i="12" s="1"/>
  <c r="BW28" i="12" a="1"/>
  <c r="BW28" i="12" s="1"/>
  <c r="E28" i="12" a="1"/>
  <c r="E28" i="12" s="1"/>
  <c r="C28" i="12"/>
  <c r="EH30" i="12" a="1"/>
  <c r="EH30" i="12" s="1"/>
  <c r="EF30" i="12" a="1"/>
  <c r="EF30" i="12" s="1"/>
  <c r="ED30" i="12" a="1"/>
  <c r="ED30" i="12" s="1"/>
  <c r="EB30" i="12" a="1"/>
  <c r="EB30" i="12" s="1"/>
  <c r="DZ30" i="12" a="1"/>
  <c r="DZ30" i="12" s="1"/>
  <c r="DX30" i="12" a="1"/>
  <c r="DX30" i="12" s="1"/>
  <c r="DV30" i="12" a="1"/>
  <c r="DV30" i="12" s="1"/>
  <c r="DT30" i="12" a="1"/>
  <c r="DT30" i="12" s="1"/>
  <c r="DR30" i="12" a="1"/>
  <c r="DR30" i="12" s="1"/>
  <c r="DP30" i="12" a="1"/>
  <c r="DP30" i="12" s="1"/>
  <c r="DN30" i="12" a="1"/>
  <c r="DN30" i="12" s="1"/>
  <c r="DL30" i="12" a="1"/>
  <c r="DL30" i="12" s="1"/>
  <c r="DJ30" i="12" a="1"/>
  <c r="DJ30" i="12" s="1"/>
  <c r="DH30" i="12" a="1"/>
  <c r="DH30" i="12" s="1"/>
  <c r="DF30" i="12" a="1"/>
  <c r="DF30" i="12" s="1"/>
  <c r="DD30" i="12" a="1"/>
  <c r="DD30" i="12" s="1"/>
  <c r="DB30" i="12" a="1"/>
  <c r="DB30" i="12" s="1"/>
  <c r="CZ30" i="12" a="1"/>
  <c r="CZ30" i="12" s="1"/>
  <c r="CX30" i="12" a="1"/>
  <c r="CX30" i="12" s="1"/>
  <c r="CV30" i="12" a="1"/>
  <c r="CV30" i="12" s="1"/>
  <c r="CT30" i="12" a="1"/>
  <c r="CT30" i="12" s="1"/>
  <c r="CR30" i="12" a="1"/>
  <c r="CR30" i="12" s="1"/>
  <c r="CP30" i="12" a="1"/>
  <c r="CP30" i="12" s="1"/>
  <c r="CN30" i="12" a="1"/>
  <c r="CN30" i="12" s="1"/>
  <c r="CL30" i="12" a="1"/>
  <c r="CL30" i="12" s="1"/>
  <c r="CJ30" i="12" a="1"/>
  <c r="CJ30" i="12" s="1"/>
  <c r="CH30" i="12" a="1"/>
  <c r="CH30" i="12" s="1"/>
  <c r="CF30" i="12" a="1"/>
  <c r="CF30" i="12" s="1"/>
  <c r="CD30" i="12" a="1"/>
  <c r="CD30" i="12" s="1"/>
  <c r="CB30" i="12" a="1"/>
  <c r="CB30" i="12" s="1"/>
  <c r="BZ30" i="12" a="1"/>
  <c r="BZ30" i="12" s="1"/>
  <c r="BX30" i="12" a="1"/>
  <c r="BX30" i="12" s="1"/>
  <c r="BV30" i="12" a="1"/>
  <c r="BV30" i="12" s="1"/>
  <c r="EI30" i="12" a="1"/>
  <c r="EI30" i="12" s="1"/>
  <c r="EG30" i="12" a="1"/>
  <c r="EG30" i="12" s="1"/>
  <c r="EE30" i="12" a="1"/>
  <c r="EE30" i="12" s="1"/>
  <c r="EC30" i="12" a="1"/>
  <c r="EC30" i="12" s="1"/>
  <c r="EA30" i="12" a="1"/>
  <c r="EA30" i="12" s="1"/>
  <c r="DY30" i="12" a="1"/>
  <c r="DY30" i="12" s="1"/>
  <c r="DW30" i="12" a="1"/>
  <c r="DW30" i="12" s="1"/>
  <c r="DU30" i="12" a="1"/>
  <c r="DU30" i="12" s="1"/>
  <c r="DS30" i="12" a="1"/>
  <c r="DS30" i="12" s="1"/>
  <c r="DQ30" i="12" a="1"/>
  <c r="DQ30" i="12" s="1"/>
  <c r="DO30" i="12" a="1"/>
  <c r="DO30" i="12" s="1"/>
  <c r="DM30" i="12" a="1"/>
  <c r="DM30" i="12" s="1"/>
  <c r="DK30" i="12" a="1"/>
  <c r="DK30" i="12" s="1"/>
  <c r="DI30" i="12" a="1"/>
  <c r="DI30" i="12" s="1"/>
  <c r="DG30" i="12" a="1"/>
  <c r="DG30" i="12" s="1"/>
  <c r="DE30" i="12" a="1"/>
  <c r="DE30" i="12" s="1"/>
  <c r="DC30" i="12" a="1"/>
  <c r="DC30" i="12" s="1"/>
  <c r="DA30" i="12" a="1"/>
  <c r="DA30" i="12" s="1"/>
  <c r="CY30" i="12" a="1"/>
  <c r="CY30" i="12" s="1"/>
  <c r="CW30" i="12" a="1"/>
  <c r="CW30" i="12" s="1"/>
  <c r="CU30" i="12" a="1"/>
  <c r="CU30" i="12" s="1"/>
  <c r="CS30" i="12" a="1"/>
  <c r="CS30" i="12" s="1"/>
  <c r="CQ30" i="12" a="1"/>
  <c r="CQ30" i="12" s="1"/>
  <c r="CO30" i="12" a="1"/>
  <c r="CO30" i="12" s="1"/>
  <c r="CM30" i="12" a="1"/>
  <c r="CM30" i="12" s="1"/>
  <c r="CK30" i="12" a="1"/>
  <c r="CK30" i="12" s="1"/>
  <c r="CI30" i="12" a="1"/>
  <c r="CI30" i="12" s="1"/>
  <c r="CG30" i="12" a="1"/>
  <c r="CG30" i="12" s="1"/>
  <c r="CE30" i="12" a="1"/>
  <c r="CE30" i="12" s="1"/>
  <c r="CC30" i="12" a="1"/>
  <c r="CC30" i="12" s="1"/>
  <c r="CA30" i="12" a="1"/>
  <c r="CA30" i="12" s="1"/>
  <c r="BY30" i="12" a="1"/>
  <c r="BY30" i="12" s="1"/>
  <c r="BW30" i="12" a="1"/>
  <c r="BW30" i="12" s="1"/>
  <c r="E30" i="12" a="1"/>
  <c r="E30" i="12" s="1"/>
  <c r="C30" i="12"/>
  <c r="EH32" i="12" a="1"/>
  <c r="EH32" i="12" s="1"/>
  <c r="EF32" i="12" a="1"/>
  <c r="EF32" i="12" s="1"/>
  <c r="ED32" i="12" a="1"/>
  <c r="ED32" i="12" s="1"/>
  <c r="EB32" i="12" a="1"/>
  <c r="EB32" i="12" s="1"/>
  <c r="DZ32" i="12" a="1"/>
  <c r="DZ32" i="12" s="1"/>
  <c r="DX32" i="12" a="1"/>
  <c r="DX32" i="12" s="1"/>
  <c r="DV32" i="12" a="1"/>
  <c r="DV32" i="12" s="1"/>
  <c r="DT32" i="12" a="1"/>
  <c r="DT32" i="12" s="1"/>
  <c r="DR32" i="12" a="1"/>
  <c r="DR32" i="12" s="1"/>
  <c r="DP32" i="12" a="1"/>
  <c r="DP32" i="12" s="1"/>
  <c r="DN32" i="12" a="1"/>
  <c r="DN32" i="12" s="1"/>
  <c r="DL32" i="12" a="1"/>
  <c r="DL32" i="12" s="1"/>
  <c r="DJ32" i="12" a="1"/>
  <c r="DJ32" i="12" s="1"/>
  <c r="DH32" i="12" a="1"/>
  <c r="DH32" i="12" s="1"/>
  <c r="DF32" i="12" a="1"/>
  <c r="DF32" i="12" s="1"/>
  <c r="DD32" i="12" a="1"/>
  <c r="DD32" i="12" s="1"/>
  <c r="DB32" i="12" a="1"/>
  <c r="DB32" i="12" s="1"/>
  <c r="CZ32" i="12" a="1"/>
  <c r="CZ32" i="12" s="1"/>
  <c r="CX32" i="12" a="1"/>
  <c r="CX32" i="12" s="1"/>
  <c r="CV32" i="12" a="1"/>
  <c r="CV32" i="12" s="1"/>
  <c r="CT32" i="12" a="1"/>
  <c r="CT32" i="12" s="1"/>
  <c r="CR32" i="12" a="1"/>
  <c r="CR32" i="12" s="1"/>
  <c r="CP32" i="12" a="1"/>
  <c r="CP32" i="12" s="1"/>
  <c r="CN32" i="12" a="1"/>
  <c r="CN32" i="12" s="1"/>
  <c r="CL32" i="12" a="1"/>
  <c r="CL32" i="12" s="1"/>
  <c r="CJ32" i="12" a="1"/>
  <c r="CJ32" i="12" s="1"/>
  <c r="CH32" i="12" a="1"/>
  <c r="CH32" i="12" s="1"/>
  <c r="CF32" i="12" a="1"/>
  <c r="CF32" i="12" s="1"/>
  <c r="CD32" i="12" a="1"/>
  <c r="CD32" i="12" s="1"/>
  <c r="CB32" i="12" a="1"/>
  <c r="CB32" i="12" s="1"/>
  <c r="BZ32" i="12" a="1"/>
  <c r="BZ32" i="12" s="1"/>
  <c r="BX32" i="12" a="1"/>
  <c r="BX32" i="12" s="1"/>
  <c r="BV32" i="12" a="1"/>
  <c r="BV32" i="12" s="1"/>
  <c r="EI32" i="12" a="1"/>
  <c r="EI32" i="12" s="1"/>
  <c r="EG32" i="12" a="1"/>
  <c r="EG32" i="12" s="1"/>
  <c r="EE32" i="12" a="1"/>
  <c r="EE32" i="12" s="1"/>
  <c r="EC32" i="12" a="1"/>
  <c r="EC32" i="12" s="1"/>
  <c r="EA32" i="12" a="1"/>
  <c r="EA32" i="12" s="1"/>
  <c r="DY32" i="12" a="1"/>
  <c r="DY32" i="12" s="1"/>
  <c r="DW32" i="12" a="1"/>
  <c r="DW32" i="12" s="1"/>
  <c r="DU32" i="12" a="1"/>
  <c r="DU32" i="12" s="1"/>
  <c r="DS32" i="12" a="1"/>
  <c r="DS32" i="12" s="1"/>
  <c r="DQ32" i="12" a="1"/>
  <c r="DQ32" i="12" s="1"/>
  <c r="DO32" i="12" a="1"/>
  <c r="DO32" i="12" s="1"/>
  <c r="DM32" i="12" a="1"/>
  <c r="DM32" i="12" s="1"/>
  <c r="DK32" i="12" a="1"/>
  <c r="DK32" i="12" s="1"/>
  <c r="DI32" i="12" a="1"/>
  <c r="DI32" i="12" s="1"/>
  <c r="DG32" i="12" a="1"/>
  <c r="DG32" i="12" s="1"/>
  <c r="DE32" i="12" a="1"/>
  <c r="DE32" i="12" s="1"/>
  <c r="DC32" i="12" a="1"/>
  <c r="DC32" i="12" s="1"/>
  <c r="DA32" i="12" a="1"/>
  <c r="DA32" i="12" s="1"/>
  <c r="CY32" i="12" a="1"/>
  <c r="CY32" i="12" s="1"/>
  <c r="CW32" i="12" a="1"/>
  <c r="CW32" i="12" s="1"/>
  <c r="CU32" i="12" a="1"/>
  <c r="CU32" i="12" s="1"/>
  <c r="CS32" i="12" a="1"/>
  <c r="CS32" i="12" s="1"/>
  <c r="CQ32" i="12" a="1"/>
  <c r="CQ32" i="12" s="1"/>
  <c r="CO32" i="12" a="1"/>
  <c r="CO32" i="12" s="1"/>
  <c r="CM32" i="12" a="1"/>
  <c r="CM32" i="12" s="1"/>
  <c r="CK32" i="12" a="1"/>
  <c r="CK32" i="12" s="1"/>
  <c r="CI32" i="12" a="1"/>
  <c r="CI32" i="12" s="1"/>
  <c r="CG32" i="12" a="1"/>
  <c r="CG32" i="12" s="1"/>
  <c r="CE32" i="12" a="1"/>
  <c r="CE32" i="12" s="1"/>
  <c r="CC32" i="12" a="1"/>
  <c r="CC32" i="12" s="1"/>
  <c r="CA32" i="12" a="1"/>
  <c r="CA32" i="12" s="1"/>
  <c r="BY32" i="12" a="1"/>
  <c r="BY32" i="12" s="1"/>
  <c r="BW32" i="12" a="1"/>
  <c r="BW32" i="12" s="1"/>
  <c r="E32" i="12" a="1"/>
  <c r="E32" i="12" s="1"/>
  <c r="C32" i="12"/>
  <c r="EH34" i="12" a="1"/>
  <c r="EH34" i="12" s="1"/>
  <c r="EF34" i="12" a="1"/>
  <c r="EF34" i="12" s="1"/>
  <c r="ED34" i="12" a="1"/>
  <c r="ED34" i="12" s="1"/>
  <c r="EB34" i="12" a="1"/>
  <c r="EB34" i="12" s="1"/>
  <c r="DZ34" i="12" a="1"/>
  <c r="DZ34" i="12" s="1"/>
  <c r="DX34" i="12" a="1"/>
  <c r="DX34" i="12" s="1"/>
  <c r="DV34" i="12" a="1"/>
  <c r="DV34" i="12" s="1"/>
  <c r="DT34" i="12" a="1"/>
  <c r="DT34" i="12" s="1"/>
  <c r="DR34" i="12" a="1"/>
  <c r="DR34" i="12" s="1"/>
  <c r="DP34" i="12" a="1"/>
  <c r="DP34" i="12" s="1"/>
  <c r="DN34" i="12" a="1"/>
  <c r="DN34" i="12" s="1"/>
  <c r="DL34" i="12" a="1"/>
  <c r="DL34" i="12" s="1"/>
  <c r="DJ34" i="12" a="1"/>
  <c r="DJ34" i="12" s="1"/>
  <c r="DH34" i="12" a="1"/>
  <c r="DH34" i="12" s="1"/>
  <c r="DF34" i="12" a="1"/>
  <c r="DF34" i="12" s="1"/>
  <c r="DD34" i="12" a="1"/>
  <c r="DD34" i="12" s="1"/>
  <c r="DB34" i="12" a="1"/>
  <c r="DB34" i="12" s="1"/>
  <c r="CZ34" i="12" a="1"/>
  <c r="CZ34" i="12" s="1"/>
  <c r="CX34" i="12" a="1"/>
  <c r="CX34" i="12" s="1"/>
  <c r="CV34" i="12" a="1"/>
  <c r="CV34" i="12" s="1"/>
  <c r="CT34" i="12" a="1"/>
  <c r="CT34" i="12" s="1"/>
  <c r="CR34" i="12" a="1"/>
  <c r="CR34" i="12" s="1"/>
  <c r="CP34" i="12" a="1"/>
  <c r="CP34" i="12" s="1"/>
  <c r="CN34" i="12" a="1"/>
  <c r="CN34" i="12" s="1"/>
  <c r="CL34" i="12" a="1"/>
  <c r="CL34" i="12" s="1"/>
  <c r="CJ34" i="12" a="1"/>
  <c r="CJ34" i="12" s="1"/>
  <c r="CH34" i="12" a="1"/>
  <c r="CH34" i="12" s="1"/>
  <c r="CF34" i="12" a="1"/>
  <c r="CF34" i="12" s="1"/>
  <c r="CD34" i="12" a="1"/>
  <c r="CD34" i="12" s="1"/>
  <c r="CB34" i="12" a="1"/>
  <c r="CB34" i="12" s="1"/>
  <c r="BZ34" i="12" a="1"/>
  <c r="BZ34" i="12" s="1"/>
  <c r="BX34" i="12" a="1"/>
  <c r="BX34" i="12" s="1"/>
  <c r="BV34" i="12" a="1"/>
  <c r="BV34" i="12" s="1"/>
  <c r="EI34" i="12" a="1"/>
  <c r="EI34" i="12" s="1"/>
  <c r="EG34" i="12" a="1"/>
  <c r="EG34" i="12" s="1"/>
  <c r="EE34" i="12" a="1"/>
  <c r="EE34" i="12" s="1"/>
  <c r="EC34" i="12" a="1"/>
  <c r="EC34" i="12" s="1"/>
  <c r="EA34" i="12" a="1"/>
  <c r="EA34" i="12" s="1"/>
  <c r="DY34" i="12" a="1"/>
  <c r="DY34" i="12" s="1"/>
  <c r="DW34" i="12" a="1"/>
  <c r="DW34" i="12" s="1"/>
  <c r="DU34" i="12" a="1"/>
  <c r="DU34" i="12" s="1"/>
  <c r="DS34" i="12" a="1"/>
  <c r="DS34" i="12" s="1"/>
  <c r="DQ34" i="12" a="1"/>
  <c r="DQ34" i="12" s="1"/>
  <c r="DO34" i="12" a="1"/>
  <c r="DO34" i="12" s="1"/>
  <c r="DM34" i="12" a="1"/>
  <c r="DM34" i="12" s="1"/>
  <c r="DK34" i="12" a="1"/>
  <c r="DK34" i="12" s="1"/>
  <c r="DI34" i="12" a="1"/>
  <c r="DI34" i="12" s="1"/>
  <c r="DG34" i="12" a="1"/>
  <c r="DG34" i="12" s="1"/>
  <c r="DE34" i="12" a="1"/>
  <c r="DE34" i="12" s="1"/>
  <c r="DC34" i="12" a="1"/>
  <c r="DC34" i="12" s="1"/>
  <c r="DA34" i="12" a="1"/>
  <c r="DA34" i="12" s="1"/>
  <c r="CY34" i="12" a="1"/>
  <c r="CY34" i="12" s="1"/>
  <c r="CW34" i="12" a="1"/>
  <c r="CW34" i="12" s="1"/>
  <c r="CU34" i="12" a="1"/>
  <c r="CU34" i="12" s="1"/>
  <c r="CS34" i="12" a="1"/>
  <c r="CS34" i="12" s="1"/>
  <c r="CQ34" i="12" a="1"/>
  <c r="CQ34" i="12" s="1"/>
  <c r="CO34" i="12" a="1"/>
  <c r="CO34" i="12" s="1"/>
  <c r="CM34" i="12" a="1"/>
  <c r="CM34" i="12" s="1"/>
  <c r="CK34" i="12" a="1"/>
  <c r="CK34" i="12" s="1"/>
  <c r="CI34" i="12" a="1"/>
  <c r="CI34" i="12" s="1"/>
  <c r="CG34" i="12" a="1"/>
  <c r="CG34" i="12" s="1"/>
  <c r="CE34" i="12" a="1"/>
  <c r="CE34" i="12" s="1"/>
  <c r="CC34" i="12" a="1"/>
  <c r="CC34" i="12" s="1"/>
  <c r="CA34" i="12" a="1"/>
  <c r="CA34" i="12" s="1"/>
  <c r="BY34" i="12" a="1"/>
  <c r="BY34" i="12" s="1"/>
  <c r="BW34" i="12" a="1"/>
  <c r="BW34" i="12" s="1"/>
  <c r="E34" i="12" a="1"/>
  <c r="E34" i="12" s="1"/>
  <c r="C34" i="12"/>
  <c r="EH36" i="12" a="1"/>
  <c r="EH36" i="12" s="1"/>
  <c r="EF36" i="12" a="1"/>
  <c r="EF36" i="12" s="1"/>
  <c r="ED36" i="12" a="1"/>
  <c r="ED36" i="12" s="1"/>
  <c r="EB36" i="12" a="1"/>
  <c r="EB36" i="12" s="1"/>
  <c r="DZ36" i="12" a="1"/>
  <c r="DZ36" i="12" s="1"/>
  <c r="DX36" i="12" a="1"/>
  <c r="DX36" i="12" s="1"/>
  <c r="DV36" i="12" a="1"/>
  <c r="DV36" i="12" s="1"/>
  <c r="DT36" i="12" a="1"/>
  <c r="DT36" i="12" s="1"/>
  <c r="DR36" i="12" a="1"/>
  <c r="DR36" i="12" s="1"/>
  <c r="DP36" i="12" a="1"/>
  <c r="DP36" i="12" s="1"/>
  <c r="DN36" i="12" a="1"/>
  <c r="DN36" i="12" s="1"/>
  <c r="DL36" i="12" a="1"/>
  <c r="DL36" i="12" s="1"/>
  <c r="DJ36" i="12" a="1"/>
  <c r="DJ36" i="12" s="1"/>
  <c r="DH36" i="12" a="1"/>
  <c r="DH36" i="12" s="1"/>
  <c r="DF36" i="12" a="1"/>
  <c r="DF36" i="12" s="1"/>
  <c r="DD36" i="12" a="1"/>
  <c r="DD36" i="12" s="1"/>
  <c r="DB36" i="12" a="1"/>
  <c r="DB36" i="12" s="1"/>
  <c r="CZ36" i="12" a="1"/>
  <c r="CZ36" i="12" s="1"/>
  <c r="CX36" i="12" a="1"/>
  <c r="CX36" i="12" s="1"/>
  <c r="CV36" i="12" a="1"/>
  <c r="CV36" i="12" s="1"/>
  <c r="CT36" i="12" a="1"/>
  <c r="CT36" i="12" s="1"/>
  <c r="CR36" i="12" a="1"/>
  <c r="CR36" i="12" s="1"/>
  <c r="CP36" i="12" a="1"/>
  <c r="CP36" i="12" s="1"/>
  <c r="CN36" i="12" a="1"/>
  <c r="CN36" i="12" s="1"/>
  <c r="CL36" i="12" a="1"/>
  <c r="CL36" i="12" s="1"/>
  <c r="CJ36" i="12" a="1"/>
  <c r="CJ36" i="12" s="1"/>
  <c r="CH36" i="12" a="1"/>
  <c r="CH36" i="12" s="1"/>
  <c r="CF36" i="12" a="1"/>
  <c r="CF36" i="12" s="1"/>
  <c r="CD36" i="12" a="1"/>
  <c r="CD36" i="12" s="1"/>
  <c r="CB36" i="12" a="1"/>
  <c r="CB36" i="12" s="1"/>
  <c r="BZ36" i="12" a="1"/>
  <c r="BZ36" i="12" s="1"/>
  <c r="BX36" i="12" a="1"/>
  <c r="BX36" i="12" s="1"/>
  <c r="BV36" i="12" a="1"/>
  <c r="BV36" i="12" s="1"/>
  <c r="EI36" i="12" a="1"/>
  <c r="EI36" i="12" s="1"/>
  <c r="EG36" i="12" a="1"/>
  <c r="EG36" i="12" s="1"/>
  <c r="EE36" i="12" a="1"/>
  <c r="EE36" i="12" s="1"/>
  <c r="EC36" i="12" a="1"/>
  <c r="EC36" i="12" s="1"/>
  <c r="EA36" i="12" a="1"/>
  <c r="EA36" i="12" s="1"/>
  <c r="DY36" i="12" a="1"/>
  <c r="DY36" i="12" s="1"/>
  <c r="DW36" i="12" a="1"/>
  <c r="DW36" i="12" s="1"/>
  <c r="DU36" i="12" a="1"/>
  <c r="DU36" i="12" s="1"/>
  <c r="DS36" i="12" a="1"/>
  <c r="DS36" i="12" s="1"/>
  <c r="DQ36" i="12" a="1"/>
  <c r="DQ36" i="12" s="1"/>
  <c r="DO36" i="12" a="1"/>
  <c r="DO36" i="12" s="1"/>
  <c r="DM36" i="12" a="1"/>
  <c r="DM36" i="12" s="1"/>
  <c r="DK36" i="12" a="1"/>
  <c r="DK36" i="12" s="1"/>
  <c r="DI36" i="12" a="1"/>
  <c r="DI36" i="12" s="1"/>
  <c r="DG36" i="12" a="1"/>
  <c r="DG36" i="12" s="1"/>
  <c r="DE36" i="12" a="1"/>
  <c r="DE36" i="12" s="1"/>
  <c r="DC36" i="12" a="1"/>
  <c r="DC36" i="12" s="1"/>
  <c r="DA36" i="12" a="1"/>
  <c r="DA36" i="12" s="1"/>
  <c r="CY36" i="12" a="1"/>
  <c r="CY36" i="12" s="1"/>
  <c r="CW36" i="12" a="1"/>
  <c r="CW36" i="12" s="1"/>
  <c r="CU36" i="12" a="1"/>
  <c r="CU36" i="12" s="1"/>
  <c r="CS36" i="12" a="1"/>
  <c r="CS36" i="12" s="1"/>
  <c r="CQ36" i="12" a="1"/>
  <c r="CQ36" i="12" s="1"/>
  <c r="CO36" i="12" a="1"/>
  <c r="CO36" i="12" s="1"/>
  <c r="CM36" i="12" a="1"/>
  <c r="CM36" i="12" s="1"/>
  <c r="CK36" i="12" a="1"/>
  <c r="CK36" i="12" s="1"/>
  <c r="CI36" i="12" a="1"/>
  <c r="CI36" i="12" s="1"/>
  <c r="CG36" i="12" a="1"/>
  <c r="CG36" i="12" s="1"/>
  <c r="CE36" i="12" a="1"/>
  <c r="CE36" i="12" s="1"/>
  <c r="CC36" i="12" a="1"/>
  <c r="CC36" i="12" s="1"/>
  <c r="CA36" i="12" a="1"/>
  <c r="CA36" i="12" s="1"/>
  <c r="BY36" i="12" a="1"/>
  <c r="BY36" i="12" s="1"/>
  <c r="BW36" i="12" a="1"/>
  <c r="BW36" i="12" s="1"/>
  <c r="E36" i="12" a="1"/>
  <c r="E36" i="12" s="1"/>
  <c r="C36" i="12"/>
  <c r="EH38" i="12" a="1"/>
  <c r="EH38" i="12" s="1"/>
  <c r="EF38" i="12" a="1"/>
  <c r="EF38" i="12" s="1"/>
  <c r="ED38" i="12" a="1"/>
  <c r="ED38" i="12" s="1"/>
  <c r="EB38" i="12" a="1"/>
  <c r="EB38" i="12" s="1"/>
  <c r="DZ38" i="12" a="1"/>
  <c r="DZ38" i="12" s="1"/>
  <c r="DX38" i="12" a="1"/>
  <c r="DX38" i="12" s="1"/>
  <c r="DV38" i="12" a="1"/>
  <c r="DV38" i="12" s="1"/>
  <c r="DT38" i="12" a="1"/>
  <c r="DT38" i="12" s="1"/>
  <c r="DR38" i="12" a="1"/>
  <c r="DR38" i="12" s="1"/>
  <c r="DP38" i="12" a="1"/>
  <c r="DP38" i="12" s="1"/>
  <c r="DN38" i="12" a="1"/>
  <c r="DN38" i="12" s="1"/>
  <c r="DL38" i="12" a="1"/>
  <c r="DL38" i="12" s="1"/>
  <c r="DJ38" i="12" a="1"/>
  <c r="DJ38" i="12" s="1"/>
  <c r="DH38" i="12" a="1"/>
  <c r="DH38" i="12" s="1"/>
  <c r="DF38" i="12" a="1"/>
  <c r="DF38" i="12" s="1"/>
  <c r="DD38" i="12" a="1"/>
  <c r="DD38" i="12" s="1"/>
  <c r="DB38" i="12" a="1"/>
  <c r="DB38" i="12" s="1"/>
  <c r="CZ38" i="12" a="1"/>
  <c r="CZ38" i="12" s="1"/>
  <c r="CX38" i="12" a="1"/>
  <c r="CX38" i="12" s="1"/>
  <c r="CV38" i="12" a="1"/>
  <c r="CV38" i="12" s="1"/>
  <c r="CT38" i="12" a="1"/>
  <c r="CT38" i="12" s="1"/>
  <c r="CR38" i="12" a="1"/>
  <c r="CR38" i="12" s="1"/>
  <c r="CP38" i="12" a="1"/>
  <c r="CP38" i="12" s="1"/>
  <c r="CN38" i="12" a="1"/>
  <c r="CN38" i="12" s="1"/>
  <c r="CL38" i="12" a="1"/>
  <c r="CL38" i="12" s="1"/>
  <c r="CJ38" i="12" a="1"/>
  <c r="CJ38" i="12" s="1"/>
  <c r="CH38" i="12" a="1"/>
  <c r="CH38" i="12" s="1"/>
  <c r="CF38" i="12" a="1"/>
  <c r="CF38" i="12" s="1"/>
  <c r="CD38" i="12" a="1"/>
  <c r="CD38" i="12" s="1"/>
  <c r="CB38" i="12" a="1"/>
  <c r="CB38" i="12" s="1"/>
  <c r="BZ38" i="12" a="1"/>
  <c r="BZ38" i="12" s="1"/>
  <c r="BX38" i="12" a="1"/>
  <c r="BX38" i="12" s="1"/>
  <c r="BV38" i="12" a="1"/>
  <c r="BV38" i="12" s="1"/>
  <c r="BT38" i="12" a="1"/>
  <c r="BT38" i="12" s="1"/>
  <c r="BR38" i="12" a="1"/>
  <c r="BR38" i="12" s="1"/>
  <c r="BP38" i="12" a="1"/>
  <c r="BP38" i="12" s="1"/>
  <c r="EI38" i="12" a="1"/>
  <c r="EI38" i="12" s="1"/>
  <c r="EG38" i="12" a="1"/>
  <c r="EG38" i="12" s="1"/>
  <c r="EE38" i="12" a="1"/>
  <c r="EE38" i="12" s="1"/>
  <c r="EC38" i="12" a="1"/>
  <c r="EC38" i="12" s="1"/>
  <c r="EA38" i="12" a="1"/>
  <c r="EA38" i="12" s="1"/>
  <c r="DY38" i="12" a="1"/>
  <c r="DY38" i="12" s="1"/>
  <c r="DW38" i="12" a="1"/>
  <c r="DW38" i="12" s="1"/>
  <c r="DU38" i="12" a="1"/>
  <c r="DU38" i="12" s="1"/>
  <c r="DS38" i="12" a="1"/>
  <c r="DS38" i="12" s="1"/>
  <c r="DQ38" i="12" a="1"/>
  <c r="DQ38" i="12" s="1"/>
  <c r="DO38" i="12" a="1"/>
  <c r="DO38" i="12" s="1"/>
  <c r="DM38" i="12" a="1"/>
  <c r="DM38" i="12" s="1"/>
  <c r="DK38" i="12" a="1"/>
  <c r="DK38" i="12" s="1"/>
  <c r="DI38" i="12" a="1"/>
  <c r="DI38" i="12" s="1"/>
  <c r="DG38" i="12" a="1"/>
  <c r="DG38" i="12" s="1"/>
  <c r="DE38" i="12" a="1"/>
  <c r="DE38" i="12" s="1"/>
  <c r="DC38" i="12" a="1"/>
  <c r="DC38" i="12" s="1"/>
  <c r="DA38" i="12" a="1"/>
  <c r="DA38" i="12" s="1"/>
  <c r="CY38" i="12" a="1"/>
  <c r="CY38" i="12" s="1"/>
  <c r="CW38" i="12" a="1"/>
  <c r="CW38" i="12" s="1"/>
  <c r="CU38" i="12" a="1"/>
  <c r="CU38" i="12" s="1"/>
  <c r="CS38" i="12" a="1"/>
  <c r="CS38" i="12" s="1"/>
  <c r="CQ38" i="12" a="1"/>
  <c r="CQ38" i="12" s="1"/>
  <c r="CO38" i="12" a="1"/>
  <c r="CO38" i="12" s="1"/>
  <c r="CM38" i="12" a="1"/>
  <c r="CM38" i="12" s="1"/>
  <c r="CK38" i="12" a="1"/>
  <c r="CK38" i="12" s="1"/>
  <c r="CI38" i="12" a="1"/>
  <c r="CI38" i="12" s="1"/>
  <c r="CG38" i="12" a="1"/>
  <c r="CG38" i="12" s="1"/>
  <c r="CE38" i="12" a="1"/>
  <c r="CE38" i="12" s="1"/>
  <c r="CC38" i="12" a="1"/>
  <c r="CC38" i="12" s="1"/>
  <c r="CA38" i="12" a="1"/>
  <c r="CA38" i="12" s="1"/>
  <c r="BY38" i="12" a="1"/>
  <c r="BY38" i="12" s="1"/>
  <c r="BW38" i="12" a="1"/>
  <c r="BW38" i="12" s="1"/>
  <c r="BU38" i="12" a="1"/>
  <c r="BU38" i="12" s="1"/>
  <c r="BS38" i="12" a="1"/>
  <c r="BS38" i="12" s="1"/>
  <c r="BQ38" i="12" a="1"/>
  <c r="BQ38" i="12" s="1"/>
  <c r="E38" i="12" a="1"/>
  <c r="E38" i="12" s="1"/>
  <c r="C38" i="12"/>
  <c r="EH40" i="12" a="1"/>
  <c r="EH40" i="12" s="1"/>
  <c r="EF40" i="12" a="1"/>
  <c r="EF40" i="12" s="1"/>
  <c r="ED40" i="12" a="1"/>
  <c r="ED40" i="12" s="1"/>
  <c r="EB40" i="12" a="1"/>
  <c r="EB40" i="12" s="1"/>
  <c r="DZ40" i="12" a="1"/>
  <c r="DZ40" i="12" s="1"/>
  <c r="DX40" i="12" a="1"/>
  <c r="DX40" i="12" s="1"/>
  <c r="DV40" i="12" a="1"/>
  <c r="DV40" i="12" s="1"/>
  <c r="DT40" i="12" a="1"/>
  <c r="DT40" i="12" s="1"/>
  <c r="DR40" i="12" a="1"/>
  <c r="DR40" i="12" s="1"/>
  <c r="DP40" i="12" a="1"/>
  <c r="DP40" i="12" s="1"/>
  <c r="DN40" i="12" a="1"/>
  <c r="DN40" i="12" s="1"/>
  <c r="DL40" i="12" a="1"/>
  <c r="DL40" i="12" s="1"/>
  <c r="DJ40" i="12" a="1"/>
  <c r="DJ40" i="12" s="1"/>
  <c r="DH40" i="12" a="1"/>
  <c r="DH40" i="12" s="1"/>
  <c r="DF40" i="12" a="1"/>
  <c r="DF40" i="12" s="1"/>
  <c r="DD40" i="12" a="1"/>
  <c r="DD40" i="12" s="1"/>
  <c r="DB40" i="12" a="1"/>
  <c r="DB40" i="12" s="1"/>
  <c r="CZ40" i="12" a="1"/>
  <c r="CZ40" i="12" s="1"/>
  <c r="CX40" i="12" a="1"/>
  <c r="CX40" i="12" s="1"/>
  <c r="CV40" i="12" a="1"/>
  <c r="CV40" i="12" s="1"/>
  <c r="CT40" i="12" a="1"/>
  <c r="CT40" i="12" s="1"/>
  <c r="CR40" i="12" a="1"/>
  <c r="CR40" i="12" s="1"/>
  <c r="CP40" i="12" a="1"/>
  <c r="CP40" i="12" s="1"/>
  <c r="CN40" i="12" a="1"/>
  <c r="CN40" i="12" s="1"/>
  <c r="CL40" i="12" a="1"/>
  <c r="CL40" i="12" s="1"/>
  <c r="CJ40" i="12" a="1"/>
  <c r="CJ40" i="12" s="1"/>
  <c r="CH40" i="12" a="1"/>
  <c r="CH40" i="12" s="1"/>
  <c r="CF40" i="12" a="1"/>
  <c r="CF40" i="12" s="1"/>
  <c r="CD40" i="12" a="1"/>
  <c r="CD40" i="12" s="1"/>
  <c r="CB40" i="12" a="1"/>
  <c r="CB40" i="12" s="1"/>
  <c r="BZ40" i="12" a="1"/>
  <c r="BZ40" i="12" s="1"/>
  <c r="BX40" i="12" a="1"/>
  <c r="BX40" i="12" s="1"/>
  <c r="BV40" i="12" a="1"/>
  <c r="BV40" i="12" s="1"/>
  <c r="EI40" i="12" a="1"/>
  <c r="EI40" i="12" s="1"/>
  <c r="EG40" i="12" a="1"/>
  <c r="EG40" i="12" s="1"/>
  <c r="EE40" i="12" a="1"/>
  <c r="EE40" i="12" s="1"/>
  <c r="EC40" i="12" a="1"/>
  <c r="EC40" i="12" s="1"/>
  <c r="EA40" i="12" a="1"/>
  <c r="EA40" i="12" s="1"/>
  <c r="DY40" i="12" a="1"/>
  <c r="DY40" i="12" s="1"/>
  <c r="DW40" i="12" a="1"/>
  <c r="DW40" i="12" s="1"/>
  <c r="DU40" i="12" a="1"/>
  <c r="DU40" i="12" s="1"/>
  <c r="DS40" i="12" a="1"/>
  <c r="DS40" i="12" s="1"/>
  <c r="DQ40" i="12" a="1"/>
  <c r="DQ40" i="12" s="1"/>
  <c r="DO40" i="12" a="1"/>
  <c r="DO40" i="12" s="1"/>
  <c r="DM40" i="12" a="1"/>
  <c r="DM40" i="12" s="1"/>
  <c r="DK40" i="12" a="1"/>
  <c r="DK40" i="12" s="1"/>
  <c r="DI40" i="12" a="1"/>
  <c r="DI40" i="12" s="1"/>
  <c r="DG40" i="12" a="1"/>
  <c r="DG40" i="12" s="1"/>
  <c r="DE40" i="12" a="1"/>
  <c r="DE40" i="12" s="1"/>
  <c r="DC40" i="12" a="1"/>
  <c r="DC40" i="12" s="1"/>
  <c r="DA40" i="12" a="1"/>
  <c r="DA40" i="12" s="1"/>
  <c r="CY40" i="12" a="1"/>
  <c r="CY40" i="12" s="1"/>
  <c r="CW40" i="12" a="1"/>
  <c r="CW40" i="12" s="1"/>
  <c r="CU40" i="12" a="1"/>
  <c r="CU40" i="12" s="1"/>
  <c r="CS40" i="12" a="1"/>
  <c r="CS40" i="12" s="1"/>
  <c r="CQ40" i="12" a="1"/>
  <c r="CQ40" i="12" s="1"/>
  <c r="CO40" i="12" a="1"/>
  <c r="CO40" i="12" s="1"/>
  <c r="CM40" i="12" a="1"/>
  <c r="CM40" i="12" s="1"/>
  <c r="CK40" i="12" a="1"/>
  <c r="CK40" i="12" s="1"/>
  <c r="CI40" i="12" a="1"/>
  <c r="CI40" i="12" s="1"/>
  <c r="CG40" i="12" a="1"/>
  <c r="CG40" i="12" s="1"/>
  <c r="CE40" i="12" a="1"/>
  <c r="CE40" i="12" s="1"/>
  <c r="CC40" i="12" a="1"/>
  <c r="CC40" i="12" s="1"/>
  <c r="CA40" i="12" a="1"/>
  <c r="CA40" i="12" s="1"/>
  <c r="BY40" i="12" a="1"/>
  <c r="BY40" i="12" s="1"/>
  <c r="BW40" i="12" a="1"/>
  <c r="BW40" i="12" s="1"/>
  <c r="E40" i="12" a="1"/>
  <c r="E40" i="12" s="1"/>
  <c r="C40" i="12"/>
  <c r="EH42" i="12" a="1"/>
  <c r="EH42" i="12" s="1"/>
  <c r="EF42" i="12" a="1"/>
  <c r="EF42" i="12" s="1"/>
  <c r="ED42" i="12" a="1"/>
  <c r="ED42" i="12" s="1"/>
  <c r="EB42" i="12" a="1"/>
  <c r="EB42" i="12" s="1"/>
  <c r="DZ42" i="12" a="1"/>
  <c r="DZ42" i="12" s="1"/>
  <c r="DX42" i="12" a="1"/>
  <c r="DX42" i="12" s="1"/>
  <c r="DV42" i="12" a="1"/>
  <c r="DV42" i="12" s="1"/>
  <c r="DT42" i="12" a="1"/>
  <c r="DT42" i="12" s="1"/>
  <c r="DR42" i="12" a="1"/>
  <c r="DR42" i="12" s="1"/>
  <c r="DP42" i="12" a="1"/>
  <c r="DP42" i="12" s="1"/>
  <c r="DN42" i="12" a="1"/>
  <c r="DN42" i="12" s="1"/>
  <c r="DL42" i="12" a="1"/>
  <c r="DL42" i="12" s="1"/>
  <c r="DJ42" i="12" a="1"/>
  <c r="DJ42" i="12" s="1"/>
  <c r="DH42" i="12" a="1"/>
  <c r="DH42" i="12" s="1"/>
  <c r="DF42" i="12" a="1"/>
  <c r="DF42" i="12" s="1"/>
  <c r="DD42" i="12" a="1"/>
  <c r="DD42" i="12" s="1"/>
  <c r="DB42" i="12" a="1"/>
  <c r="DB42" i="12" s="1"/>
  <c r="CZ42" i="12" a="1"/>
  <c r="CZ42" i="12" s="1"/>
  <c r="CX42" i="12" a="1"/>
  <c r="CX42" i="12" s="1"/>
  <c r="CV42" i="12" a="1"/>
  <c r="CV42" i="12" s="1"/>
  <c r="CT42" i="12" a="1"/>
  <c r="CT42" i="12" s="1"/>
  <c r="CR42" i="12" a="1"/>
  <c r="CR42" i="12" s="1"/>
  <c r="CP42" i="12" a="1"/>
  <c r="CP42" i="12" s="1"/>
  <c r="CN42" i="12" a="1"/>
  <c r="CN42" i="12" s="1"/>
  <c r="CL42" i="12" a="1"/>
  <c r="CL42" i="12" s="1"/>
  <c r="CJ42" i="12" a="1"/>
  <c r="CJ42" i="12" s="1"/>
  <c r="CH42" i="12" a="1"/>
  <c r="CH42" i="12" s="1"/>
  <c r="CF42" i="12" a="1"/>
  <c r="CF42" i="12" s="1"/>
  <c r="CD42" i="12" a="1"/>
  <c r="CD42" i="12" s="1"/>
  <c r="CB42" i="12" a="1"/>
  <c r="CB42" i="12" s="1"/>
  <c r="BZ42" i="12" a="1"/>
  <c r="BZ42" i="12" s="1"/>
  <c r="BX42" i="12" a="1"/>
  <c r="BX42" i="12" s="1"/>
  <c r="BV42" i="12" a="1"/>
  <c r="BV42" i="12" s="1"/>
  <c r="EI42" i="12" a="1"/>
  <c r="EI42" i="12" s="1"/>
  <c r="EG42" i="12" a="1"/>
  <c r="EG42" i="12" s="1"/>
  <c r="EE42" i="12" a="1"/>
  <c r="EE42" i="12" s="1"/>
  <c r="EC42" i="12" a="1"/>
  <c r="EC42" i="12" s="1"/>
  <c r="EA42" i="12" a="1"/>
  <c r="EA42" i="12" s="1"/>
  <c r="DY42" i="12" a="1"/>
  <c r="DY42" i="12" s="1"/>
  <c r="DW42" i="12" a="1"/>
  <c r="DW42" i="12" s="1"/>
  <c r="DU42" i="12" a="1"/>
  <c r="DU42" i="12" s="1"/>
  <c r="DS42" i="12" a="1"/>
  <c r="DS42" i="12" s="1"/>
  <c r="DQ42" i="12" a="1"/>
  <c r="DQ42" i="12" s="1"/>
  <c r="DO42" i="12" a="1"/>
  <c r="DO42" i="12" s="1"/>
  <c r="DM42" i="12" a="1"/>
  <c r="DM42" i="12" s="1"/>
  <c r="DK42" i="12" a="1"/>
  <c r="DK42" i="12" s="1"/>
  <c r="DI42" i="12" a="1"/>
  <c r="DI42" i="12" s="1"/>
  <c r="DG42" i="12" a="1"/>
  <c r="DG42" i="12" s="1"/>
  <c r="DE42" i="12" a="1"/>
  <c r="DE42" i="12" s="1"/>
  <c r="DC42" i="12" a="1"/>
  <c r="DC42" i="12" s="1"/>
  <c r="DA42" i="12" a="1"/>
  <c r="DA42" i="12" s="1"/>
  <c r="CY42" i="12" a="1"/>
  <c r="CY42" i="12" s="1"/>
  <c r="CW42" i="12" a="1"/>
  <c r="CW42" i="12" s="1"/>
  <c r="CU42" i="12" a="1"/>
  <c r="CU42" i="12" s="1"/>
  <c r="CS42" i="12" a="1"/>
  <c r="CS42" i="12" s="1"/>
  <c r="CQ42" i="12" a="1"/>
  <c r="CQ42" i="12" s="1"/>
  <c r="CO42" i="12" a="1"/>
  <c r="CO42" i="12" s="1"/>
  <c r="CM42" i="12" a="1"/>
  <c r="CM42" i="12" s="1"/>
  <c r="CK42" i="12" a="1"/>
  <c r="CK42" i="12" s="1"/>
  <c r="CI42" i="12" a="1"/>
  <c r="CI42" i="12" s="1"/>
  <c r="CG42" i="12" a="1"/>
  <c r="CG42" i="12" s="1"/>
  <c r="CE42" i="12" a="1"/>
  <c r="CE42" i="12" s="1"/>
  <c r="CC42" i="12" a="1"/>
  <c r="CC42" i="12" s="1"/>
  <c r="CA42" i="12" a="1"/>
  <c r="CA42" i="12" s="1"/>
  <c r="BY42" i="12" a="1"/>
  <c r="BY42" i="12" s="1"/>
  <c r="BW42" i="12" a="1"/>
  <c r="BW42" i="12" s="1"/>
  <c r="E42" i="12" a="1"/>
  <c r="E42" i="12" s="1"/>
  <c r="C42" i="12"/>
  <c r="EH44" i="12" a="1"/>
  <c r="EH44" i="12" s="1"/>
  <c r="EF44" i="12" a="1"/>
  <c r="EF44" i="12" s="1"/>
  <c r="ED44" i="12" a="1"/>
  <c r="ED44" i="12" s="1"/>
  <c r="EB44" i="12" a="1"/>
  <c r="EB44" i="12" s="1"/>
  <c r="DZ44" i="12" a="1"/>
  <c r="DZ44" i="12" s="1"/>
  <c r="DX44" i="12" a="1"/>
  <c r="DX44" i="12" s="1"/>
  <c r="DV44" i="12" a="1"/>
  <c r="DV44" i="12" s="1"/>
  <c r="DT44" i="12" a="1"/>
  <c r="DT44" i="12" s="1"/>
  <c r="DR44" i="12" a="1"/>
  <c r="DR44" i="12" s="1"/>
  <c r="DP44" i="12" a="1"/>
  <c r="DP44" i="12" s="1"/>
  <c r="DN44" i="12" a="1"/>
  <c r="DN44" i="12" s="1"/>
  <c r="DL44" i="12" a="1"/>
  <c r="DL44" i="12" s="1"/>
  <c r="DJ44" i="12" a="1"/>
  <c r="DJ44" i="12" s="1"/>
  <c r="DH44" i="12" a="1"/>
  <c r="DH44" i="12" s="1"/>
  <c r="DF44" i="12" a="1"/>
  <c r="DF44" i="12" s="1"/>
  <c r="DD44" i="12" a="1"/>
  <c r="DD44" i="12" s="1"/>
  <c r="DB44" i="12" a="1"/>
  <c r="DB44" i="12" s="1"/>
  <c r="CZ44" i="12" a="1"/>
  <c r="CZ44" i="12" s="1"/>
  <c r="CX44" i="12" a="1"/>
  <c r="CX44" i="12" s="1"/>
  <c r="CV44" i="12" a="1"/>
  <c r="CV44" i="12" s="1"/>
  <c r="CT44" i="12" a="1"/>
  <c r="CT44" i="12" s="1"/>
  <c r="CR44" i="12" a="1"/>
  <c r="CR44" i="12" s="1"/>
  <c r="CP44" i="12" a="1"/>
  <c r="CP44" i="12" s="1"/>
  <c r="CN44" i="12" a="1"/>
  <c r="CN44" i="12" s="1"/>
  <c r="CL44" i="12" a="1"/>
  <c r="CL44" i="12" s="1"/>
  <c r="CJ44" i="12" a="1"/>
  <c r="CJ44" i="12" s="1"/>
  <c r="CH44" i="12" a="1"/>
  <c r="CH44" i="12" s="1"/>
  <c r="CF44" i="12" a="1"/>
  <c r="CF44" i="12" s="1"/>
  <c r="CD44" i="12" a="1"/>
  <c r="CD44" i="12" s="1"/>
  <c r="CB44" i="12" a="1"/>
  <c r="CB44" i="12" s="1"/>
  <c r="BZ44" i="12" a="1"/>
  <c r="BZ44" i="12" s="1"/>
  <c r="BX44" i="12" a="1"/>
  <c r="BX44" i="12" s="1"/>
  <c r="BV44" i="12" a="1"/>
  <c r="BV44" i="12" s="1"/>
  <c r="BT44" i="12" a="1"/>
  <c r="BT44" i="12" s="1"/>
  <c r="BR44" i="12" a="1"/>
  <c r="BR44" i="12" s="1"/>
  <c r="BP44" i="12" a="1"/>
  <c r="BP44" i="12" s="1"/>
  <c r="EI44" i="12" a="1"/>
  <c r="EI44" i="12" s="1"/>
  <c r="EG44" i="12" a="1"/>
  <c r="EG44" i="12" s="1"/>
  <c r="EE44" i="12" a="1"/>
  <c r="EE44" i="12" s="1"/>
  <c r="EC44" i="12" a="1"/>
  <c r="EC44" i="12" s="1"/>
  <c r="EA44" i="12" a="1"/>
  <c r="EA44" i="12" s="1"/>
  <c r="DY44" i="12" a="1"/>
  <c r="DY44" i="12" s="1"/>
  <c r="DW44" i="12" a="1"/>
  <c r="DW44" i="12" s="1"/>
  <c r="DU44" i="12" a="1"/>
  <c r="DU44" i="12" s="1"/>
  <c r="DS44" i="12" a="1"/>
  <c r="DS44" i="12" s="1"/>
  <c r="DQ44" i="12" a="1"/>
  <c r="DQ44" i="12" s="1"/>
  <c r="DO44" i="12" a="1"/>
  <c r="DO44" i="12" s="1"/>
  <c r="DM44" i="12" a="1"/>
  <c r="DM44" i="12" s="1"/>
  <c r="DK44" i="12" a="1"/>
  <c r="DK44" i="12" s="1"/>
  <c r="DI44" i="12" a="1"/>
  <c r="DI44" i="12" s="1"/>
  <c r="DG44" i="12" a="1"/>
  <c r="DG44" i="12" s="1"/>
  <c r="DE44" i="12" a="1"/>
  <c r="DE44" i="12" s="1"/>
  <c r="DC44" i="12" a="1"/>
  <c r="DC44" i="12" s="1"/>
  <c r="DA44" i="12" a="1"/>
  <c r="DA44" i="12" s="1"/>
  <c r="CY44" i="12" a="1"/>
  <c r="CY44" i="12" s="1"/>
  <c r="CW44" i="12" a="1"/>
  <c r="CW44" i="12" s="1"/>
  <c r="CU44" i="12" a="1"/>
  <c r="CU44" i="12" s="1"/>
  <c r="CS44" i="12" a="1"/>
  <c r="CS44" i="12" s="1"/>
  <c r="CQ44" i="12" a="1"/>
  <c r="CQ44" i="12" s="1"/>
  <c r="CO44" i="12" a="1"/>
  <c r="CO44" i="12" s="1"/>
  <c r="CM44" i="12" a="1"/>
  <c r="CM44" i="12" s="1"/>
  <c r="CK44" i="12" a="1"/>
  <c r="CK44" i="12" s="1"/>
  <c r="CI44" i="12" a="1"/>
  <c r="CI44" i="12" s="1"/>
  <c r="CG44" i="12" a="1"/>
  <c r="CG44" i="12" s="1"/>
  <c r="CE44" i="12" a="1"/>
  <c r="CE44" i="12" s="1"/>
  <c r="CC44" i="12" a="1"/>
  <c r="CC44" i="12" s="1"/>
  <c r="CA44" i="12" a="1"/>
  <c r="CA44" i="12" s="1"/>
  <c r="BY44" i="12" a="1"/>
  <c r="BY44" i="12" s="1"/>
  <c r="BW44" i="12" a="1"/>
  <c r="BW44" i="12" s="1"/>
  <c r="BU44" i="12" a="1"/>
  <c r="BU44" i="12" s="1"/>
  <c r="BS44" i="12" a="1"/>
  <c r="BS44" i="12" s="1"/>
  <c r="BQ44" i="12" a="1"/>
  <c r="BQ44" i="12" s="1"/>
  <c r="E44" i="12" a="1"/>
  <c r="E44" i="12" s="1"/>
  <c r="C44" i="12"/>
  <c r="EH46" i="12" a="1"/>
  <c r="EH46" i="12" s="1"/>
  <c r="EF46" i="12" a="1"/>
  <c r="EF46" i="12" s="1"/>
  <c r="ED46" i="12" a="1"/>
  <c r="ED46" i="12" s="1"/>
  <c r="EB46" i="12" a="1"/>
  <c r="EB46" i="12" s="1"/>
  <c r="DZ46" i="12" a="1"/>
  <c r="DZ46" i="12" s="1"/>
  <c r="DX46" i="12" a="1"/>
  <c r="DX46" i="12" s="1"/>
  <c r="DV46" i="12" a="1"/>
  <c r="DV46" i="12" s="1"/>
  <c r="DT46" i="12" a="1"/>
  <c r="DT46" i="12" s="1"/>
  <c r="DR46" i="12" a="1"/>
  <c r="DR46" i="12" s="1"/>
  <c r="DP46" i="12" a="1"/>
  <c r="DP46" i="12" s="1"/>
  <c r="DN46" i="12" a="1"/>
  <c r="DN46" i="12" s="1"/>
  <c r="DL46" i="12" a="1"/>
  <c r="DL46" i="12" s="1"/>
  <c r="DJ46" i="12" a="1"/>
  <c r="DJ46" i="12" s="1"/>
  <c r="DH46" i="12" a="1"/>
  <c r="DH46" i="12" s="1"/>
  <c r="DF46" i="12" a="1"/>
  <c r="DF46" i="12" s="1"/>
  <c r="DD46" i="12" a="1"/>
  <c r="DD46" i="12" s="1"/>
  <c r="DB46" i="12" a="1"/>
  <c r="DB46" i="12" s="1"/>
  <c r="CZ46" i="12" a="1"/>
  <c r="CZ46" i="12" s="1"/>
  <c r="CX46" i="12" a="1"/>
  <c r="CX46" i="12" s="1"/>
  <c r="CV46" i="12" a="1"/>
  <c r="CV46" i="12" s="1"/>
  <c r="CT46" i="12" a="1"/>
  <c r="CT46" i="12" s="1"/>
  <c r="CR46" i="12" a="1"/>
  <c r="CR46" i="12" s="1"/>
  <c r="CP46" i="12" a="1"/>
  <c r="CP46" i="12" s="1"/>
  <c r="CN46" i="12" a="1"/>
  <c r="CN46" i="12" s="1"/>
  <c r="CL46" i="12" a="1"/>
  <c r="CL46" i="12" s="1"/>
  <c r="CJ46" i="12" a="1"/>
  <c r="CJ46" i="12" s="1"/>
  <c r="CH46" i="12" a="1"/>
  <c r="CH46" i="12" s="1"/>
  <c r="CF46" i="12" a="1"/>
  <c r="CF46" i="12" s="1"/>
  <c r="CD46" i="12" a="1"/>
  <c r="CD46" i="12" s="1"/>
  <c r="CB46" i="12" a="1"/>
  <c r="CB46" i="12" s="1"/>
  <c r="BZ46" i="12" a="1"/>
  <c r="BZ46" i="12" s="1"/>
  <c r="BX46" i="12" a="1"/>
  <c r="BX46" i="12" s="1"/>
  <c r="BV46" i="12" a="1"/>
  <c r="BV46" i="12" s="1"/>
  <c r="EI46" i="12" a="1"/>
  <c r="EI46" i="12" s="1"/>
  <c r="EG46" i="12" a="1"/>
  <c r="EG46" i="12" s="1"/>
  <c r="EE46" i="12" a="1"/>
  <c r="EE46" i="12" s="1"/>
  <c r="EC46" i="12" a="1"/>
  <c r="EC46" i="12" s="1"/>
  <c r="EA46" i="12" a="1"/>
  <c r="EA46" i="12" s="1"/>
  <c r="DY46" i="12" a="1"/>
  <c r="DY46" i="12" s="1"/>
  <c r="DW46" i="12" a="1"/>
  <c r="DW46" i="12" s="1"/>
  <c r="DU46" i="12" a="1"/>
  <c r="DU46" i="12" s="1"/>
  <c r="DS46" i="12" a="1"/>
  <c r="DS46" i="12" s="1"/>
  <c r="DQ46" i="12" a="1"/>
  <c r="DQ46" i="12" s="1"/>
  <c r="DO46" i="12" a="1"/>
  <c r="DO46" i="12" s="1"/>
  <c r="DM46" i="12" a="1"/>
  <c r="DM46" i="12" s="1"/>
  <c r="DK46" i="12" a="1"/>
  <c r="DK46" i="12" s="1"/>
  <c r="DI46" i="12" a="1"/>
  <c r="DI46" i="12" s="1"/>
  <c r="DG46" i="12" a="1"/>
  <c r="DG46" i="12" s="1"/>
  <c r="DE46" i="12" a="1"/>
  <c r="DE46" i="12" s="1"/>
  <c r="DC46" i="12" a="1"/>
  <c r="DC46" i="12" s="1"/>
  <c r="DA46" i="12" a="1"/>
  <c r="DA46" i="12" s="1"/>
  <c r="CY46" i="12" a="1"/>
  <c r="CY46" i="12" s="1"/>
  <c r="CW46" i="12" a="1"/>
  <c r="CW46" i="12" s="1"/>
  <c r="CU46" i="12" a="1"/>
  <c r="CU46" i="12" s="1"/>
  <c r="CS46" i="12" a="1"/>
  <c r="CS46" i="12" s="1"/>
  <c r="CQ46" i="12" a="1"/>
  <c r="CQ46" i="12" s="1"/>
  <c r="CO46" i="12" a="1"/>
  <c r="CO46" i="12" s="1"/>
  <c r="CM46" i="12" a="1"/>
  <c r="CM46" i="12" s="1"/>
  <c r="CK46" i="12" a="1"/>
  <c r="CK46" i="12" s="1"/>
  <c r="CI46" i="12" a="1"/>
  <c r="CI46" i="12" s="1"/>
  <c r="CG46" i="12" a="1"/>
  <c r="CG46" i="12" s="1"/>
  <c r="CE46" i="12" a="1"/>
  <c r="CE46" i="12" s="1"/>
  <c r="CC46" i="12" a="1"/>
  <c r="CC46" i="12" s="1"/>
  <c r="CA46" i="12" a="1"/>
  <c r="CA46" i="12" s="1"/>
  <c r="BY46" i="12" a="1"/>
  <c r="BY46" i="12" s="1"/>
  <c r="BW46" i="12" a="1"/>
  <c r="BW46" i="12" s="1"/>
  <c r="E46" i="12" a="1"/>
  <c r="E46" i="12" s="1"/>
  <c r="C46" i="12"/>
  <c r="EI15" i="12" a="1"/>
  <c r="EI15" i="12" s="1"/>
  <c r="EG15" i="12" a="1"/>
  <c r="EG15" i="12" s="1"/>
  <c r="EE15" i="12" a="1"/>
  <c r="EE15" i="12" s="1"/>
  <c r="EC15" i="12" a="1"/>
  <c r="EC15" i="12" s="1"/>
  <c r="EA15" i="12" a="1"/>
  <c r="EA15" i="12" s="1"/>
  <c r="DY15" i="12" a="1"/>
  <c r="DY15" i="12" s="1"/>
  <c r="DW15" i="12" a="1"/>
  <c r="DW15" i="12" s="1"/>
  <c r="DU15" i="12" a="1"/>
  <c r="DU15" i="12" s="1"/>
  <c r="DS15" i="12" a="1"/>
  <c r="DS15" i="12" s="1"/>
  <c r="DQ15" i="12" a="1"/>
  <c r="DQ15" i="12" s="1"/>
  <c r="DO15" i="12" a="1"/>
  <c r="DO15" i="12" s="1"/>
  <c r="DM15" i="12" a="1"/>
  <c r="DM15" i="12" s="1"/>
  <c r="DK15" i="12" a="1"/>
  <c r="DK15" i="12" s="1"/>
  <c r="DI15" i="12" a="1"/>
  <c r="DI15" i="12" s="1"/>
  <c r="DG15" i="12" a="1"/>
  <c r="DG15" i="12" s="1"/>
  <c r="DE15" i="12" a="1"/>
  <c r="DE15" i="12" s="1"/>
  <c r="DC15" i="12" a="1"/>
  <c r="DC15" i="12" s="1"/>
  <c r="DA15" i="12" a="1"/>
  <c r="DA15" i="12" s="1"/>
  <c r="CY15" i="12" a="1"/>
  <c r="CY15" i="12" s="1"/>
  <c r="CW15" i="12" a="1"/>
  <c r="CW15" i="12" s="1"/>
  <c r="CU15" i="12" a="1"/>
  <c r="CU15" i="12" s="1"/>
  <c r="CS15" i="12" a="1"/>
  <c r="CS15" i="12" s="1"/>
  <c r="CQ15" i="12" a="1"/>
  <c r="CQ15" i="12" s="1"/>
  <c r="CO15" i="12" a="1"/>
  <c r="CO15" i="12" s="1"/>
  <c r="CM15" i="12" a="1"/>
  <c r="CM15" i="12" s="1"/>
  <c r="CK15" i="12" a="1"/>
  <c r="CK15" i="12" s="1"/>
  <c r="CI15" i="12" a="1"/>
  <c r="CI15" i="12" s="1"/>
  <c r="CG15" i="12" a="1"/>
  <c r="CG15" i="12" s="1"/>
  <c r="CE15" i="12" a="1"/>
  <c r="CE15" i="12" s="1"/>
  <c r="CC15" i="12" a="1"/>
  <c r="CC15" i="12" s="1"/>
  <c r="CA15" i="12" a="1"/>
  <c r="CA15" i="12" s="1"/>
  <c r="BY15" i="12" a="1"/>
  <c r="BY15" i="12" s="1"/>
  <c r="BW15" i="12" a="1"/>
  <c r="BW15" i="12" s="1"/>
  <c r="E15" i="12" a="1"/>
  <c r="E15" i="12" s="1"/>
  <c r="EH15" i="12" a="1"/>
  <c r="EH15" i="12" s="1"/>
  <c r="EF15" i="12" a="1"/>
  <c r="EF15" i="12" s="1"/>
  <c r="ED15" i="12" a="1"/>
  <c r="ED15" i="12" s="1"/>
  <c r="EB15" i="12" a="1"/>
  <c r="EB15" i="12" s="1"/>
  <c r="DZ15" i="12" a="1"/>
  <c r="DZ15" i="12" s="1"/>
  <c r="DX15" i="12" a="1"/>
  <c r="DX15" i="12" s="1"/>
  <c r="DV15" i="12" a="1"/>
  <c r="DV15" i="12" s="1"/>
  <c r="DT15" i="12" a="1"/>
  <c r="DT15" i="12" s="1"/>
  <c r="DR15" i="12" a="1"/>
  <c r="DR15" i="12" s="1"/>
  <c r="DP15" i="12" a="1"/>
  <c r="DP15" i="12" s="1"/>
  <c r="DN15" i="12" a="1"/>
  <c r="DN15" i="12" s="1"/>
  <c r="DL15" i="12" a="1"/>
  <c r="DL15" i="12" s="1"/>
  <c r="DJ15" i="12" a="1"/>
  <c r="DJ15" i="12" s="1"/>
  <c r="DH15" i="12" a="1"/>
  <c r="DH15" i="12" s="1"/>
  <c r="DF15" i="12" a="1"/>
  <c r="DF15" i="12" s="1"/>
  <c r="DD15" i="12" a="1"/>
  <c r="DD15" i="12" s="1"/>
  <c r="DB15" i="12" a="1"/>
  <c r="DB15" i="12" s="1"/>
  <c r="CZ15" i="12" a="1"/>
  <c r="CZ15" i="12" s="1"/>
  <c r="CX15" i="12" a="1"/>
  <c r="CX15" i="12" s="1"/>
  <c r="CV15" i="12" a="1"/>
  <c r="CV15" i="12" s="1"/>
  <c r="CT15" i="12" a="1"/>
  <c r="CT15" i="12" s="1"/>
  <c r="CR15" i="12" a="1"/>
  <c r="CR15" i="12" s="1"/>
  <c r="CP15" i="12" a="1"/>
  <c r="CP15" i="12" s="1"/>
  <c r="CN15" i="12" a="1"/>
  <c r="CN15" i="12" s="1"/>
  <c r="CL15" i="12" a="1"/>
  <c r="CL15" i="12" s="1"/>
  <c r="CJ15" i="12" a="1"/>
  <c r="CJ15" i="12" s="1"/>
  <c r="CH15" i="12" a="1"/>
  <c r="CH15" i="12" s="1"/>
  <c r="CF15" i="12" a="1"/>
  <c r="CF15" i="12" s="1"/>
  <c r="CD15" i="12" a="1"/>
  <c r="CD15" i="12" s="1"/>
  <c r="CB15" i="12" a="1"/>
  <c r="CB15" i="12" s="1"/>
  <c r="BZ15" i="12" a="1"/>
  <c r="BZ15" i="12" s="1"/>
  <c r="BX15" i="12" a="1"/>
  <c r="BX15" i="12" s="1"/>
  <c r="BV15" i="12" a="1"/>
  <c r="BV15" i="12" s="1"/>
  <c r="C15" i="12"/>
  <c r="EI17" i="12" a="1"/>
  <c r="EI17" i="12" s="1"/>
  <c r="EG17" i="12" a="1"/>
  <c r="EG17" i="12" s="1"/>
  <c r="EE17" i="12" a="1"/>
  <c r="EE17" i="12" s="1"/>
  <c r="EC17" i="12" a="1"/>
  <c r="EC17" i="12" s="1"/>
  <c r="EA17" i="12" a="1"/>
  <c r="EA17" i="12" s="1"/>
  <c r="DY17" i="12" a="1"/>
  <c r="DY17" i="12" s="1"/>
  <c r="DW17" i="12" a="1"/>
  <c r="DW17" i="12" s="1"/>
  <c r="DU17" i="12" a="1"/>
  <c r="DU17" i="12" s="1"/>
  <c r="DS17" i="12" a="1"/>
  <c r="DS17" i="12" s="1"/>
  <c r="DQ17" i="12" a="1"/>
  <c r="DQ17" i="12" s="1"/>
  <c r="DO17" i="12" a="1"/>
  <c r="DO17" i="12" s="1"/>
  <c r="DM17" i="12" a="1"/>
  <c r="DM17" i="12" s="1"/>
  <c r="DK17" i="12" a="1"/>
  <c r="DK17" i="12" s="1"/>
  <c r="DI17" i="12" a="1"/>
  <c r="DI17" i="12" s="1"/>
  <c r="DG17" i="12" a="1"/>
  <c r="DG17" i="12" s="1"/>
  <c r="DE17" i="12" a="1"/>
  <c r="DE17" i="12" s="1"/>
  <c r="DC17" i="12" a="1"/>
  <c r="DC17" i="12" s="1"/>
  <c r="DA17" i="12" a="1"/>
  <c r="DA17" i="12" s="1"/>
  <c r="CY17" i="12" a="1"/>
  <c r="CY17" i="12" s="1"/>
  <c r="CW17" i="12" a="1"/>
  <c r="CW17" i="12" s="1"/>
  <c r="CU17" i="12" a="1"/>
  <c r="CU17" i="12" s="1"/>
  <c r="CS17" i="12" a="1"/>
  <c r="CS17" i="12" s="1"/>
  <c r="CQ17" i="12" a="1"/>
  <c r="CQ17" i="12" s="1"/>
  <c r="CO17" i="12" a="1"/>
  <c r="CO17" i="12" s="1"/>
  <c r="CM17" i="12" a="1"/>
  <c r="CM17" i="12" s="1"/>
  <c r="CK17" i="12" a="1"/>
  <c r="CK17" i="12" s="1"/>
  <c r="CI17" i="12" a="1"/>
  <c r="CI17" i="12" s="1"/>
  <c r="CG17" i="12" a="1"/>
  <c r="CG17" i="12" s="1"/>
  <c r="CE17" i="12" a="1"/>
  <c r="CE17" i="12" s="1"/>
  <c r="CC17" i="12" a="1"/>
  <c r="CC17" i="12" s="1"/>
  <c r="CA17" i="12" a="1"/>
  <c r="CA17" i="12" s="1"/>
  <c r="BY17" i="12" a="1"/>
  <c r="BY17" i="12" s="1"/>
  <c r="BW17" i="12" a="1"/>
  <c r="BW17" i="12" s="1"/>
  <c r="E17" i="12" a="1"/>
  <c r="E17" i="12" s="1"/>
  <c r="EH17" i="12" a="1"/>
  <c r="EH17" i="12" s="1"/>
  <c r="EF17" i="12" a="1"/>
  <c r="EF17" i="12" s="1"/>
  <c r="ED17" i="12" a="1"/>
  <c r="ED17" i="12" s="1"/>
  <c r="EB17" i="12" a="1"/>
  <c r="EB17" i="12" s="1"/>
  <c r="DZ17" i="12" a="1"/>
  <c r="DZ17" i="12" s="1"/>
  <c r="DX17" i="12" a="1"/>
  <c r="DX17" i="12" s="1"/>
  <c r="DV17" i="12" a="1"/>
  <c r="DV17" i="12" s="1"/>
  <c r="DT17" i="12" a="1"/>
  <c r="DT17" i="12" s="1"/>
  <c r="DR17" i="12" a="1"/>
  <c r="DR17" i="12" s="1"/>
  <c r="DP17" i="12" a="1"/>
  <c r="DP17" i="12" s="1"/>
  <c r="DN17" i="12" a="1"/>
  <c r="DN17" i="12" s="1"/>
  <c r="DL17" i="12" a="1"/>
  <c r="DL17" i="12" s="1"/>
  <c r="DJ17" i="12" a="1"/>
  <c r="DJ17" i="12" s="1"/>
  <c r="DH17" i="12" a="1"/>
  <c r="DH17" i="12" s="1"/>
  <c r="DF17" i="12" a="1"/>
  <c r="DF17" i="12" s="1"/>
  <c r="DD17" i="12" a="1"/>
  <c r="DD17" i="12" s="1"/>
  <c r="DB17" i="12" a="1"/>
  <c r="DB17" i="12" s="1"/>
  <c r="CZ17" i="12" a="1"/>
  <c r="CZ17" i="12" s="1"/>
  <c r="CX17" i="12" a="1"/>
  <c r="CX17" i="12" s="1"/>
  <c r="CV17" i="12" a="1"/>
  <c r="CV17" i="12" s="1"/>
  <c r="CT17" i="12" a="1"/>
  <c r="CT17" i="12" s="1"/>
  <c r="CR17" i="12" a="1"/>
  <c r="CR17" i="12" s="1"/>
  <c r="CP17" i="12" a="1"/>
  <c r="CP17" i="12" s="1"/>
  <c r="CN17" i="12" a="1"/>
  <c r="CN17" i="12" s="1"/>
  <c r="CL17" i="12" a="1"/>
  <c r="CL17" i="12" s="1"/>
  <c r="CJ17" i="12" a="1"/>
  <c r="CJ17" i="12" s="1"/>
  <c r="CH17" i="12" a="1"/>
  <c r="CH17" i="12" s="1"/>
  <c r="CF17" i="12" a="1"/>
  <c r="CF17" i="12" s="1"/>
  <c r="CD17" i="12" a="1"/>
  <c r="CD17" i="12" s="1"/>
  <c r="CB17" i="12" a="1"/>
  <c r="CB17" i="12" s="1"/>
  <c r="BZ17" i="12" a="1"/>
  <c r="BZ17" i="12" s="1"/>
  <c r="BX17" i="12" a="1"/>
  <c r="BX17" i="12" s="1"/>
  <c r="BV17" i="12" a="1"/>
  <c r="BV17" i="12" s="1"/>
  <c r="C17" i="12"/>
  <c r="EI19" i="12" a="1"/>
  <c r="EI19" i="12" s="1"/>
  <c r="EG19" i="12" a="1"/>
  <c r="EG19" i="12" s="1"/>
  <c r="EE19" i="12" a="1"/>
  <c r="EE19" i="12" s="1"/>
  <c r="EC19" i="12" a="1"/>
  <c r="EC19" i="12" s="1"/>
  <c r="EA19" i="12" a="1"/>
  <c r="EA19" i="12" s="1"/>
  <c r="DY19" i="12" a="1"/>
  <c r="DY19" i="12" s="1"/>
  <c r="DW19" i="12" a="1"/>
  <c r="DW19" i="12" s="1"/>
  <c r="DU19" i="12" a="1"/>
  <c r="DU19" i="12" s="1"/>
  <c r="DS19" i="12" a="1"/>
  <c r="DS19" i="12" s="1"/>
  <c r="DQ19" i="12" a="1"/>
  <c r="DQ19" i="12" s="1"/>
  <c r="DO19" i="12" a="1"/>
  <c r="DO19" i="12" s="1"/>
  <c r="DM19" i="12" a="1"/>
  <c r="DM19" i="12" s="1"/>
  <c r="DK19" i="12" a="1"/>
  <c r="DK19" i="12" s="1"/>
  <c r="DI19" i="12" a="1"/>
  <c r="DI19" i="12" s="1"/>
  <c r="DG19" i="12" a="1"/>
  <c r="DG19" i="12" s="1"/>
  <c r="DE19" i="12" a="1"/>
  <c r="DE19" i="12" s="1"/>
  <c r="DC19" i="12" a="1"/>
  <c r="DC19" i="12" s="1"/>
  <c r="DA19" i="12" a="1"/>
  <c r="DA19" i="12" s="1"/>
  <c r="CY19" i="12" a="1"/>
  <c r="CY19" i="12" s="1"/>
  <c r="CW19" i="12" a="1"/>
  <c r="CW19" i="12" s="1"/>
  <c r="CU19" i="12" a="1"/>
  <c r="CU19" i="12" s="1"/>
  <c r="CS19" i="12" a="1"/>
  <c r="CS19" i="12" s="1"/>
  <c r="CQ19" i="12" a="1"/>
  <c r="CQ19" i="12" s="1"/>
  <c r="CO19" i="12" a="1"/>
  <c r="CO19" i="12" s="1"/>
  <c r="CM19" i="12" a="1"/>
  <c r="CM19" i="12" s="1"/>
  <c r="CK19" i="12" a="1"/>
  <c r="CK19" i="12" s="1"/>
  <c r="CI19" i="12" a="1"/>
  <c r="CI19" i="12" s="1"/>
  <c r="CG19" i="12" a="1"/>
  <c r="CG19" i="12" s="1"/>
  <c r="CE19" i="12" a="1"/>
  <c r="CE19" i="12" s="1"/>
  <c r="CC19" i="12" a="1"/>
  <c r="CC19" i="12" s="1"/>
  <c r="CA19" i="12" a="1"/>
  <c r="CA19" i="12" s="1"/>
  <c r="BY19" i="12" a="1"/>
  <c r="BY19" i="12" s="1"/>
  <c r="BW19" i="12" a="1"/>
  <c r="BW19" i="12" s="1"/>
  <c r="E19" i="12" a="1"/>
  <c r="E19" i="12" s="1"/>
  <c r="EH19" i="12" a="1"/>
  <c r="EH19" i="12" s="1"/>
  <c r="EF19" i="12" a="1"/>
  <c r="EF19" i="12" s="1"/>
  <c r="ED19" i="12" a="1"/>
  <c r="ED19" i="12" s="1"/>
  <c r="EB19" i="12" a="1"/>
  <c r="EB19" i="12" s="1"/>
  <c r="DZ19" i="12" a="1"/>
  <c r="DZ19" i="12" s="1"/>
  <c r="DX19" i="12" a="1"/>
  <c r="DX19" i="12" s="1"/>
  <c r="DV19" i="12" a="1"/>
  <c r="DV19" i="12" s="1"/>
  <c r="DT19" i="12" a="1"/>
  <c r="DT19" i="12" s="1"/>
  <c r="DR19" i="12" a="1"/>
  <c r="DR19" i="12" s="1"/>
  <c r="DP19" i="12" a="1"/>
  <c r="DP19" i="12" s="1"/>
  <c r="DN19" i="12" a="1"/>
  <c r="DN19" i="12" s="1"/>
  <c r="DL19" i="12" a="1"/>
  <c r="DL19" i="12" s="1"/>
  <c r="DJ19" i="12" a="1"/>
  <c r="DJ19" i="12" s="1"/>
  <c r="DH19" i="12" a="1"/>
  <c r="DH19" i="12" s="1"/>
  <c r="DF19" i="12" a="1"/>
  <c r="DF19" i="12" s="1"/>
  <c r="DD19" i="12" a="1"/>
  <c r="DD19" i="12" s="1"/>
  <c r="DB19" i="12" a="1"/>
  <c r="DB19" i="12" s="1"/>
  <c r="CZ19" i="12" a="1"/>
  <c r="CZ19" i="12" s="1"/>
  <c r="CX19" i="12" a="1"/>
  <c r="CX19" i="12" s="1"/>
  <c r="CV19" i="12" a="1"/>
  <c r="CV19" i="12" s="1"/>
  <c r="CT19" i="12" a="1"/>
  <c r="CT19" i="12" s="1"/>
  <c r="CR19" i="12" a="1"/>
  <c r="CR19" i="12" s="1"/>
  <c r="CP19" i="12" a="1"/>
  <c r="CP19" i="12" s="1"/>
  <c r="CN19" i="12" a="1"/>
  <c r="CN19" i="12" s="1"/>
  <c r="CL19" i="12" a="1"/>
  <c r="CL19" i="12" s="1"/>
  <c r="CJ19" i="12" a="1"/>
  <c r="CJ19" i="12" s="1"/>
  <c r="CH19" i="12" a="1"/>
  <c r="CH19" i="12" s="1"/>
  <c r="CF19" i="12" a="1"/>
  <c r="CF19" i="12" s="1"/>
  <c r="CD19" i="12" a="1"/>
  <c r="CD19" i="12" s="1"/>
  <c r="CB19" i="12" a="1"/>
  <c r="CB19" i="12" s="1"/>
  <c r="BZ19" i="12" a="1"/>
  <c r="BZ19" i="12" s="1"/>
  <c r="BX19" i="12" a="1"/>
  <c r="BX19" i="12" s="1"/>
  <c r="BV19" i="12" a="1"/>
  <c r="BV19" i="12" s="1"/>
  <c r="C19" i="12"/>
  <c r="EI21" i="12" a="1"/>
  <c r="EI21" i="12" s="1"/>
  <c r="EG21" i="12" a="1"/>
  <c r="EG21" i="12" s="1"/>
  <c r="EE21" i="12" a="1"/>
  <c r="EE21" i="12" s="1"/>
  <c r="EC21" i="12" a="1"/>
  <c r="EC21" i="12" s="1"/>
  <c r="EA21" i="12" a="1"/>
  <c r="EA21" i="12" s="1"/>
  <c r="DY21" i="12" a="1"/>
  <c r="DY21" i="12" s="1"/>
  <c r="DW21" i="12" a="1"/>
  <c r="DW21" i="12" s="1"/>
  <c r="DU21" i="12" a="1"/>
  <c r="DU21" i="12" s="1"/>
  <c r="DS21" i="12" a="1"/>
  <c r="DS21" i="12" s="1"/>
  <c r="DQ21" i="12" a="1"/>
  <c r="DQ21" i="12" s="1"/>
  <c r="DO21" i="12" a="1"/>
  <c r="DO21" i="12" s="1"/>
  <c r="DM21" i="12" a="1"/>
  <c r="DM21" i="12" s="1"/>
  <c r="DK21" i="12" a="1"/>
  <c r="DK21" i="12" s="1"/>
  <c r="DI21" i="12" a="1"/>
  <c r="DI21" i="12" s="1"/>
  <c r="DG21" i="12" a="1"/>
  <c r="DG21" i="12" s="1"/>
  <c r="DE21" i="12" a="1"/>
  <c r="DE21" i="12" s="1"/>
  <c r="DC21" i="12" a="1"/>
  <c r="DC21" i="12" s="1"/>
  <c r="DA21" i="12" a="1"/>
  <c r="DA21" i="12" s="1"/>
  <c r="CY21" i="12" a="1"/>
  <c r="CY21" i="12" s="1"/>
  <c r="CW21" i="12" a="1"/>
  <c r="CW21" i="12" s="1"/>
  <c r="CU21" i="12" a="1"/>
  <c r="CU21" i="12" s="1"/>
  <c r="CS21" i="12" a="1"/>
  <c r="CS21" i="12" s="1"/>
  <c r="CQ21" i="12" a="1"/>
  <c r="CQ21" i="12" s="1"/>
  <c r="CO21" i="12" a="1"/>
  <c r="CO21" i="12" s="1"/>
  <c r="CM21" i="12" a="1"/>
  <c r="CM21" i="12" s="1"/>
  <c r="CK21" i="12" a="1"/>
  <c r="CK21" i="12" s="1"/>
  <c r="CI21" i="12" a="1"/>
  <c r="CI21" i="12" s="1"/>
  <c r="CG21" i="12" a="1"/>
  <c r="CG21" i="12" s="1"/>
  <c r="CE21" i="12" a="1"/>
  <c r="CE21" i="12" s="1"/>
  <c r="CC21" i="12" a="1"/>
  <c r="CC21" i="12" s="1"/>
  <c r="CA21" i="12" a="1"/>
  <c r="CA21" i="12" s="1"/>
  <c r="BY21" i="12" a="1"/>
  <c r="BY21" i="12" s="1"/>
  <c r="BW21" i="12" a="1"/>
  <c r="BW21" i="12" s="1"/>
  <c r="E21" i="12" a="1"/>
  <c r="E21" i="12" s="1"/>
  <c r="EH21" i="12" a="1"/>
  <c r="EH21" i="12" s="1"/>
  <c r="EF21" i="12" a="1"/>
  <c r="EF21" i="12" s="1"/>
  <c r="ED21" i="12" a="1"/>
  <c r="ED21" i="12" s="1"/>
  <c r="EB21" i="12" a="1"/>
  <c r="EB21" i="12" s="1"/>
  <c r="DZ21" i="12" a="1"/>
  <c r="DZ21" i="12" s="1"/>
  <c r="DX21" i="12" a="1"/>
  <c r="DX21" i="12" s="1"/>
  <c r="DV21" i="12" a="1"/>
  <c r="DV21" i="12" s="1"/>
  <c r="DT21" i="12" a="1"/>
  <c r="DT21" i="12" s="1"/>
  <c r="DR21" i="12" a="1"/>
  <c r="DR21" i="12" s="1"/>
  <c r="DP21" i="12" a="1"/>
  <c r="DP21" i="12" s="1"/>
  <c r="DN21" i="12" a="1"/>
  <c r="DN21" i="12" s="1"/>
  <c r="DL21" i="12" a="1"/>
  <c r="DL21" i="12" s="1"/>
  <c r="DJ21" i="12" a="1"/>
  <c r="DJ21" i="12" s="1"/>
  <c r="DH21" i="12" a="1"/>
  <c r="DH21" i="12" s="1"/>
  <c r="DF21" i="12" a="1"/>
  <c r="DF21" i="12" s="1"/>
  <c r="DD21" i="12" a="1"/>
  <c r="DD21" i="12" s="1"/>
  <c r="DB21" i="12" a="1"/>
  <c r="DB21" i="12" s="1"/>
  <c r="CZ21" i="12" a="1"/>
  <c r="CZ21" i="12" s="1"/>
  <c r="CX21" i="12" a="1"/>
  <c r="CX21" i="12" s="1"/>
  <c r="CV21" i="12" a="1"/>
  <c r="CV21" i="12" s="1"/>
  <c r="CT21" i="12" a="1"/>
  <c r="CT21" i="12" s="1"/>
  <c r="CR21" i="12" a="1"/>
  <c r="CR21" i="12" s="1"/>
  <c r="CP21" i="12" a="1"/>
  <c r="CP21" i="12" s="1"/>
  <c r="CN21" i="12" a="1"/>
  <c r="CN21" i="12" s="1"/>
  <c r="CL21" i="12" a="1"/>
  <c r="CL21" i="12" s="1"/>
  <c r="CJ21" i="12" a="1"/>
  <c r="CJ21" i="12" s="1"/>
  <c r="CH21" i="12" a="1"/>
  <c r="CH21" i="12" s="1"/>
  <c r="CF21" i="12" a="1"/>
  <c r="CF21" i="12" s="1"/>
  <c r="CD21" i="12" a="1"/>
  <c r="CD21" i="12" s="1"/>
  <c r="CB21" i="12" a="1"/>
  <c r="CB21" i="12" s="1"/>
  <c r="BZ21" i="12" a="1"/>
  <c r="BZ21" i="12" s="1"/>
  <c r="BX21" i="12" a="1"/>
  <c r="BX21" i="12" s="1"/>
  <c r="BV21" i="12" a="1"/>
  <c r="BV21" i="12" s="1"/>
  <c r="C21" i="12"/>
  <c r="EI23" i="12" a="1"/>
  <c r="EI23" i="12" s="1"/>
  <c r="EG23" i="12" a="1"/>
  <c r="EG23" i="12" s="1"/>
  <c r="EE23" i="12" a="1"/>
  <c r="EE23" i="12" s="1"/>
  <c r="EC23" i="12" a="1"/>
  <c r="EC23" i="12" s="1"/>
  <c r="EA23" i="12" a="1"/>
  <c r="EA23" i="12" s="1"/>
  <c r="DY23" i="12" a="1"/>
  <c r="DY23" i="12" s="1"/>
  <c r="DW23" i="12" a="1"/>
  <c r="DW23" i="12" s="1"/>
  <c r="DU23" i="12" a="1"/>
  <c r="DU23" i="12" s="1"/>
  <c r="DS23" i="12" a="1"/>
  <c r="DS23" i="12" s="1"/>
  <c r="DQ23" i="12" a="1"/>
  <c r="DQ23" i="12" s="1"/>
  <c r="DO23" i="12" a="1"/>
  <c r="DO23" i="12" s="1"/>
  <c r="DM23" i="12" a="1"/>
  <c r="DM23" i="12" s="1"/>
  <c r="DK23" i="12" a="1"/>
  <c r="DK23" i="12" s="1"/>
  <c r="DI23" i="12" a="1"/>
  <c r="DI23" i="12" s="1"/>
  <c r="DG23" i="12" a="1"/>
  <c r="DG23" i="12" s="1"/>
  <c r="DE23" i="12" a="1"/>
  <c r="DE23" i="12" s="1"/>
  <c r="DC23" i="12" a="1"/>
  <c r="DC23" i="12" s="1"/>
  <c r="DA23" i="12" a="1"/>
  <c r="DA23" i="12" s="1"/>
  <c r="CY23" i="12" a="1"/>
  <c r="CY23" i="12" s="1"/>
  <c r="CW23" i="12" a="1"/>
  <c r="CW23" i="12" s="1"/>
  <c r="CU23" i="12" a="1"/>
  <c r="CU23" i="12" s="1"/>
  <c r="CS23" i="12" a="1"/>
  <c r="CS23" i="12" s="1"/>
  <c r="CQ23" i="12" a="1"/>
  <c r="CQ23" i="12" s="1"/>
  <c r="CO23" i="12" a="1"/>
  <c r="CO23" i="12" s="1"/>
  <c r="CM23" i="12" a="1"/>
  <c r="CM23" i="12" s="1"/>
  <c r="CK23" i="12" a="1"/>
  <c r="CK23" i="12" s="1"/>
  <c r="CI23" i="12" a="1"/>
  <c r="CI23" i="12" s="1"/>
  <c r="CG23" i="12" a="1"/>
  <c r="CG23" i="12" s="1"/>
  <c r="CE23" i="12" a="1"/>
  <c r="CE23" i="12" s="1"/>
  <c r="CC23" i="12" a="1"/>
  <c r="CC23" i="12" s="1"/>
  <c r="CA23" i="12" a="1"/>
  <c r="CA23" i="12" s="1"/>
  <c r="BY23" i="12" a="1"/>
  <c r="BY23" i="12" s="1"/>
  <c r="BW23" i="12" a="1"/>
  <c r="BW23" i="12" s="1"/>
  <c r="E23" i="12" a="1"/>
  <c r="E23" i="12" s="1"/>
  <c r="EH23" i="12" a="1"/>
  <c r="EH23" i="12" s="1"/>
  <c r="EF23" i="12" a="1"/>
  <c r="EF23" i="12" s="1"/>
  <c r="ED23" i="12" a="1"/>
  <c r="ED23" i="12" s="1"/>
  <c r="EB23" i="12" a="1"/>
  <c r="EB23" i="12" s="1"/>
  <c r="DZ23" i="12" a="1"/>
  <c r="DZ23" i="12" s="1"/>
  <c r="DX23" i="12" a="1"/>
  <c r="DX23" i="12" s="1"/>
  <c r="DV23" i="12" a="1"/>
  <c r="DV23" i="12" s="1"/>
  <c r="DT23" i="12" a="1"/>
  <c r="DT23" i="12" s="1"/>
  <c r="DR23" i="12" a="1"/>
  <c r="DR23" i="12" s="1"/>
  <c r="DP23" i="12" a="1"/>
  <c r="DP23" i="12" s="1"/>
  <c r="DN23" i="12" a="1"/>
  <c r="DN23" i="12" s="1"/>
  <c r="DL23" i="12" a="1"/>
  <c r="DL23" i="12" s="1"/>
  <c r="DJ23" i="12" a="1"/>
  <c r="DJ23" i="12" s="1"/>
  <c r="DH23" i="12" a="1"/>
  <c r="DH23" i="12" s="1"/>
  <c r="DF23" i="12" a="1"/>
  <c r="DF23" i="12" s="1"/>
  <c r="DD23" i="12" a="1"/>
  <c r="DD23" i="12" s="1"/>
  <c r="DB23" i="12" a="1"/>
  <c r="DB23" i="12" s="1"/>
  <c r="CZ23" i="12" a="1"/>
  <c r="CZ23" i="12" s="1"/>
  <c r="CX23" i="12" a="1"/>
  <c r="CX23" i="12" s="1"/>
  <c r="CV23" i="12" a="1"/>
  <c r="CV23" i="12" s="1"/>
  <c r="CT23" i="12" a="1"/>
  <c r="CT23" i="12" s="1"/>
  <c r="CR23" i="12" a="1"/>
  <c r="CR23" i="12" s="1"/>
  <c r="CP23" i="12" a="1"/>
  <c r="CP23" i="12" s="1"/>
  <c r="CN23" i="12" a="1"/>
  <c r="CN23" i="12" s="1"/>
  <c r="CL23" i="12" a="1"/>
  <c r="CL23" i="12" s="1"/>
  <c r="CJ23" i="12" a="1"/>
  <c r="CJ23" i="12" s="1"/>
  <c r="CH23" i="12" a="1"/>
  <c r="CH23" i="12" s="1"/>
  <c r="CF23" i="12" a="1"/>
  <c r="CF23" i="12" s="1"/>
  <c r="CD23" i="12" a="1"/>
  <c r="CD23" i="12" s="1"/>
  <c r="CB23" i="12" a="1"/>
  <c r="CB23" i="12" s="1"/>
  <c r="BZ23" i="12" a="1"/>
  <c r="BZ23" i="12" s="1"/>
  <c r="BX23" i="12" a="1"/>
  <c r="BX23" i="12" s="1"/>
  <c r="BV23" i="12" a="1"/>
  <c r="BV23" i="12" s="1"/>
  <c r="C23" i="12"/>
  <c r="EI25" i="12" a="1"/>
  <c r="EI25" i="12" s="1"/>
  <c r="EG25" i="12" a="1"/>
  <c r="EG25" i="12" s="1"/>
  <c r="EE25" i="12" a="1"/>
  <c r="EE25" i="12" s="1"/>
  <c r="EC25" i="12" a="1"/>
  <c r="EC25" i="12" s="1"/>
  <c r="EA25" i="12" a="1"/>
  <c r="EA25" i="12" s="1"/>
  <c r="DY25" i="12" a="1"/>
  <c r="DY25" i="12" s="1"/>
  <c r="DW25" i="12" a="1"/>
  <c r="DW25" i="12" s="1"/>
  <c r="DU25" i="12" a="1"/>
  <c r="DU25" i="12" s="1"/>
  <c r="DS25" i="12" a="1"/>
  <c r="DS25" i="12" s="1"/>
  <c r="DQ25" i="12" a="1"/>
  <c r="DQ25" i="12" s="1"/>
  <c r="DO25" i="12" a="1"/>
  <c r="DO25" i="12" s="1"/>
  <c r="DM25" i="12" a="1"/>
  <c r="DM25" i="12" s="1"/>
  <c r="DK25" i="12" a="1"/>
  <c r="DK25" i="12" s="1"/>
  <c r="DI25" i="12" a="1"/>
  <c r="DI25" i="12" s="1"/>
  <c r="DG25" i="12" a="1"/>
  <c r="DG25" i="12" s="1"/>
  <c r="DE25" i="12" a="1"/>
  <c r="DE25" i="12" s="1"/>
  <c r="DC25" i="12" a="1"/>
  <c r="DC25" i="12" s="1"/>
  <c r="DA25" i="12" a="1"/>
  <c r="DA25" i="12" s="1"/>
  <c r="CY25" i="12" a="1"/>
  <c r="CY25" i="12" s="1"/>
  <c r="CW25" i="12" a="1"/>
  <c r="CW25" i="12" s="1"/>
  <c r="CU25" i="12" a="1"/>
  <c r="CU25" i="12" s="1"/>
  <c r="CS25" i="12" a="1"/>
  <c r="CS25" i="12" s="1"/>
  <c r="CQ25" i="12" a="1"/>
  <c r="CQ25" i="12" s="1"/>
  <c r="CO25" i="12" a="1"/>
  <c r="CO25" i="12" s="1"/>
  <c r="CM25" i="12" a="1"/>
  <c r="CM25" i="12" s="1"/>
  <c r="CK25" i="12" a="1"/>
  <c r="CK25" i="12" s="1"/>
  <c r="CI25" i="12" a="1"/>
  <c r="CI25" i="12" s="1"/>
  <c r="CG25" i="12" a="1"/>
  <c r="CG25" i="12" s="1"/>
  <c r="CE25" i="12" a="1"/>
  <c r="CE25" i="12" s="1"/>
  <c r="CC25" i="12" a="1"/>
  <c r="CC25" i="12" s="1"/>
  <c r="CA25" i="12" a="1"/>
  <c r="CA25" i="12" s="1"/>
  <c r="BY25" i="12" a="1"/>
  <c r="BY25" i="12" s="1"/>
  <c r="BW25" i="12" a="1"/>
  <c r="BW25" i="12" s="1"/>
  <c r="E25" i="12" a="1"/>
  <c r="E25" i="12" s="1"/>
  <c r="EH25" i="12" a="1"/>
  <c r="EH25" i="12" s="1"/>
  <c r="EF25" i="12" a="1"/>
  <c r="EF25" i="12" s="1"/>
  <c r="ED25" i="12" a="1"/>
  <c r="ED25" i="12" s="1"/>
  <c r="EB25" i="12" a="1"/>
  <c r="EB25" i="12" s="1"/>
  <c r="DZ25" i="12" a="1"/>
  <c r="DZ25" i="12" s="1"/>
  <c r="DX25" i="12" a="1"/>
  <c r="DX25" i="12" s="1"/>
  <c r="DV25" i="12" a="1"/>
  <c r="DV25" i="12" s="1"/>
  <c r="DT25" i="12" a="1"/>
  <c r="DT25" i="12" s="1"/>
  <c r="DR25" i="12" a="1"/>
  <c r="DR25" i="12" s="1"/>
  <c r="DP25" i="12" a="1"/>
  <c r="DP25" i="12" s="1"/>
  <c r="DN25" i="12" a="1"/>
  <c r="DN25" i="12" s="1"/>
  <c r="DL25" i="12" a="1"/>
  <c r="DL25" i="12" s="1"/>
  <c r="DJ25" i="12" a="1"/>
  <c r="DJ25" i="12" s="1"/>
  <c r="DH25" i="12" a="1"/>
  <c r="DH25" i="12" s="1"/>
  <c r="DF25" i="12" a="1"/>
  <c r="DF25" i="12" s="1"/>
  <c r="DD25" i="12" a="1"/>
  <c r="DD25" i="12" s="1"/>
  <c r="DB25" i="12" a="1"/>
  <c r="DB25" i="12" s="1"/>
  <c r="CZ25" i="12" a="1"/>
  <c r="CZ25" i="12" s="1"/>
  <c r="CX25" i="12" a="1"/>
  <c r="CX25" i="12" s="1"/>
  <c r="CV25" i="12" a="1"/>
  <c r="CV25" i="12" s="1"/>
  <c r="CT25" i="12" a="1"/>
  <c r="CT25" i="12" s="1"/>
  <c r="CR25" i="12" a="1"/>
  <c r="CR25" i="12" s="1"/>
  <c r="CP25" i="12" a="1"/>
  <c r="CP25" i="12" s="1"/>
  <c r="CN25" i="12" a="1"/>
  <c r="CN25" i="12" s="1"/>
  <c r="CL25" i="12" a="1"/>
  <c r="CL25" i="12" s="1"/>
  <c r="CJ25" i="12" a="1"/>
  <c r="CJ25" i="12" s="1"/>
  <c r="CH25" i="12" a="1"/>
  <c r="CH25" i="12" s="1"/>
  <c r="CF25" i="12" a="1"/>
  <c r="CF25" i="12" s="1"/>
  <c r="CD25" i="12" a="1"/>
  <c r="CD25" i="12" s="1"/>
  <c r="CB25" i="12" a="1"/>
  <c r="CB25" i="12" s="1"/>
  <c r="BZ25" i="12" a="1"/>
  <c r="BZ25" i="12" s="1"/>
  <c r="BX25" i="12" a="1"/>
  <c r="BX25" i="12" s="1"/>
  <c r="BV25" i="12" a="1"/>
  <c r="BV25" i="12" s="1"/>
  <c r="C25" i="12"/>
  <c r="EI27" i="12" a="1"/>
  <c r="EI27" i="12" s="1"/>
  <c r="EG27" i="12" a="1"/>
  <c r="EG27" i="12" s="1"/>
  <c r="EE27" i="12" a="1"/>
  <c r="EE27" i="12" s="1"/>
  <c r="EC27" i="12" a="1"/>
  <c r="EC27" i="12" s="1"/>
  <c r="EA27" i="12" a="1"/>
  <c r="EA27" i="12" s="1"/>
  <c r="DY27" i="12" a="1"/>
  <c r="DY27" i="12" s="1"/>
  <c r="DW27" i="12" a="1"/>
  <c r="DW27" i="12" s="1"/>
  <c r="DU27" i="12" a="1"/>
  <c r="DU27" i="12" s="1"/>
  <c r="DS27" i="12" a="1"/>
  <c r="DS27" i="12" s="1"/>
  <c r="DQ27" i="12" a="1"/>
  <c r="DQ27" i="12" s="1"/>
  <c r="DO27" i="12" a="1"/>
  <c r="DO27" i="12" s="1"/>
  <c r="DM27" i="12" a="1"/>
  <c r="DM27" i="12" s="1"/>
  <c r="DK27" i="12" a="1"/>
  <c r="DK27" i="12" s="1"/>
  <c r="DI27" i="12" a="1"/>
  <c r="DI27" i="12" s="1"/>
  <c r="DG27" i="12" a="1"/>
  <c r="DG27" i="12" s="1"/>
  <c r="DE27" i="12" a="1"/>
  <c r="DE27" i="12" s="1"/>
  <c r="DC27" i="12" a="1"/>
  <c r="DC27" i="12" s="1"/>
  <c r="DA27" i="12" a="1"/>
  <c r="DA27" i="12" s="1"/>
  <c r="CY27" i="12" a="1"/>
  <c r="CY27" i="12" s="1"/>
  <c r="CW27" i="12" a="1"/>
  <c r="CW27" i="12" s="1"/>
  <c r="CU27" i="12" a="1"/>
  <c r="CU27" i="12" s="1"/>
  <c r="CS27" i="12" a="1"/>
  <c r="CS27" i="12" s="1"/>
  <c r="CQ27" i="12" a="1"/>
  <c r="CQ27" i="12" s="1"/>
  <c r="CO27" i="12" a="1"/>
  <c r="CO27" i="12" s="1"/>
  <c r="CM27" i="12" a="1"/>
  <c r="CM27" i="12" s="1"/>
  <c r="CK27" i="12" a="1"/>
  <c r="CK27" i="12" s="1"/>
  <c r="CI27" i="12" a="1"/>
  <c r="CI27" i="12" s="1"/>
  <c r="CG27" i="12" a="1"/>
  <c r="CG27" i="12" s="1"/>
  <c r="CE27" i="12" a="1"/>
  <c r="CE27" i="12" s="1"/>
  <c r="CC27" i="12" a="1"/>
  <c r="CC27" i="12" s="1"/>
  <c r="CA27" i="12" a="1"/>
  <c r="CA27" i="12" s="1"/>
  <c r="BY27" i="12" a="1"/>
  <c r="BY27" i="12" s="1"/>
  <c r="BW27" i="12" a="1"/>
  <c r="BW27" i="12" s="1"/>
  <c r="E27" i="12" a="1"/>
  <c r="E27" i="12" s="1"/>
  <c r="EH27" i="12" a="1"/>
  <c r="EH27" i="12" s="1"/>
  <c r="EF27" i="12" a="1"/>
  <c r="EF27" i="12" s="1"/>
  <c r="ED27" i="12" a="1"/>
  <c r="ED27" i="12" s="1"/>
  <c r="EB27" i="12" a="1"/>
  <c r="EB27" i="12" s="1"/>
  <c r="DZ27" i="12" a="1"/>
  <c r="DZ27" i="12" s="1"/>
  <c r="DX27" i="12" a="1"/>
  <c r="DX27" i="12" s="1"/>
  <c r="DV27" i="12" a="1"/>
  <c r="DV27" i="12" s="1"/>
  <c r="DT27" i="12" a="1"/>
  <c r="DT27" i="12" s="1"/>
  <c r="DR27" i="12" a="1"/>
  <c r="DR27" i="12" s="1"/>
  <c r="DP27" i="12" a="1"/>
  <c r="DP27" i="12" s="1"/>
  <c r="DN27" i="12" a="1"/>
  <c r="DN27" i="12" s="1"/>
  <c r="DL27" i="12" a="1"/>
  <c r="DL27" i="12" s="1"/>
  <c r="DJ27" i="12" a="1"/>
  <c r="DJ27" i="12" s="1"/>
  <c r="DH27" i="12" a="1"/>
  <c r="DH27" i="12" s="1"/>
  <c r="DF27" i="12" a="1"/>
  <c r="DF27" i="12" s="1"/>
  <c r="DD27" i="12" a="1"/>
  <c r="DD27" i="12" s="1"/>
  <c r="DB27" i="12" a="1"/>
  <c r="DB27" i="12" s="1"/>
  <c r="CZ27" i="12" a="1"/>
  <c r="CZ27" i="12" s="1"/>
  <c r="CX27" i="12" a="1"/>
  <c r="CX27" i="12" s="1"/>
  <c r="CV27" i="12" a="1"/>
  <c r="CV27" i="12" s="1"/>
  <c r="CT27" i="12" a="1"/>
  <c r="CT27" i="12" s="1"/>
  <c r="CR27" i="12" a="1"/>
  <c r="CR27" i="12" s="1"/>
  <c r="CP27" i="12" a="1"/>
  <c r="CP27" i="12" s="1"/>
  <c r="CN27" i="12" a="1"/>
  <c r="CN27" i="12" s="1"/>
  <c r="CL27" i="12" a="1"/>
  <c r="CL27" i="12" s="1"/>
  <c r="CJ27" i="12" a="1"/>
  <c r="CJ27" i="12" s="1"/>
  <c r="CH27" i="12" a="1"/>
  <c r="CH27" i="12" s="1"/>
  <c r="CF27" i="12" a="1"/>
  <c r="CF27" i="12" s="1"/>
  <c r="CD27" i="12" a="1"/>
  <c r="CD27" i="12" s="1"/>
  <c r="CB27" i="12" a="1"/>
  <c r="CB27" i="12" s="1"/>
  <c r="BZ27" i="12" a="1"/>
  <c r="BZ27" i="12" s="1"/>
  <c r="BX27" i="12" a="1"/>
  <c r="BX27" i="12" s="1"/>
  <c r="BV27" i="12" a="1"/>
  <c r="BV27" i="12" s="1"/>
  <c r="C27" i="12"/>
  <c r="EI29" i="12" a="1"/>
  <c r="EI29" i="12" s="1"/>
  <c r="EG29" i="12" a="1"/>
  <c r="EG29" i="12" s="1"/>
  <c r="EE29" i="12" a="1"/>
  <c r="EE29" i="12" s="1"/>
  <c r="EC29" i="12" a="1"/>
  <c r="EC29" i="12" s="1"/>
  <c r="EA29" i="12" a="1"/>
  <c r="EA29" i="12" s="1"/>
  <c r="DY29" i="12" a="1"/>
  <c r="DY29" i="12" s="1"/>
  <c r="DW29" i="12" a="1"/>
  <c r="DW29" i="12" s="1"/>
  <c r="DU29" i="12" a="1"/>
  <c r="DU29" i="12" s="1"/>
  <c r="DS29" i="12" a="1"/>
  <c r="DS29" i="12" s="1"/>
  <c r="DQ29" i="12" a="1"/>
  <c r="DQ29" i="12" s="1"/>
  <c r="DO29" i="12" a="1"/>
  <c r="DO29" i="12" s="1"/>
  <c r="DM29" i="12" a="1"/>
  <c r="DM29" i="12" s="1"/>
  <c r="DK29" i="12" a="1"/>
  <c r="DK29" i="12" s="1"/>
  <c r="DI29" i="12" a="1"/>
  <c r="DI29" i="12" s="1"/>
  <c r="DG29" i="12" a="1"/>
  <c r="DG29" i="12" s="1"/>
  <c r="DE29" i="12" a="1"/>
  <c r="DE29" i="12" s="1"/>
  <c r="DC29" i="12" a="1"/>
  <c r="DC29" i="12" s="1"/>
  <c r="DA29" i="12" a="1"/>
  <c r="DA29" i="12" s="1"/>
  <c r="CY29" i="12" a="1"/>
  <c r="CY29" i="12" s="1"/>
  <c r="CW29" i="12" a="1"/>
  <c r="CW29" i="12" s="1"/>
  <c r="CU29" i="12" a="1"/>
  <c r="CU29" i="12" s="1"/>
  <c r="CS29" i="12" a="1"/>
  <c r="CS29" i="12" s="1"/>
  <c r="CQ29" i="12" a="1"/>
  <c r="CQ29" i="12" s="1"/>
  <c r="CO29" i="12" a="1"/>
  <c r="CO29" i="12" s="1"/>
  <c r="CM29" i="12" a="1"/>
  <c r="CM29" i="12" s="1"/>
  <c r="CK29" i="12" a="1"/>
  <c r="CK29" i="12" s="1"/>
  <c r="CI29" i="12" a="1"/>
  <c r="CI29" i="12" s="1"/>
  <c r="CG29" i="12" a="1"/>
  <c r="CG29" i="12" s="1"/>
  <c r="CE29" i="12" a="1"/>
  <c r="CE29" i="12" s="1"/>
  <c r="CC29" i="12" a="1"/>
  <c r="CC29" i="12" s="1"/>
  <c r="CA29" i="12" a="1"/>
  <c r="CA29" i="12" s="1"/>
  <c r="BY29" i="12" a="1"/>
  <c r="BY29" i="12" s="1"/>
  <c r="BW29" i="12" a="1"/>
  <c r="BW29" i="12" s="1"/>
  <c r="E29" i="12" a="1"/>
  <c r="E29" i="12" s="1"/>
  <c r="EH29" i="12" a="1"/>
  <c r="EH29" i="12" s="1"/>
  <c r="EF29" i="12" a="1"/>
  <c r="EF29" i="12" s="1"/>
  <c r="ED29" i="12" a="1"/>
  <c r="ED29" i="12" s="1"/>
  <c r="EB29" i="12" a="1"/>
  <c r="EB29" i="12" s="1"/>
  <c r="DZ29" i="12" a="1"/>
  <c r="DZ29" i="12" s="1"/>
  <c r="DX29" i="12" a="1"/>
  <c r="DX29" i="12" s="1"/>
  <c r="DV29" i="12" a="1"/>
  <c r="DV29" i="12" s="1"/>
  <c r="DT29" i="12" a="1"/>
  <c r="DT29" i="12" s="1"/>
  <c r="DR29" i="12" a="1"/>
  <c r="DR29" i="12" s="1"/>
  <c r="DP29" i="12" a="1"/>
  <c r="DP29" i="12" s="1"/>
  <c r="DN29" i="12" a="1"/>
  <c r="DN29" i="12" s="1"/>
  <c r="DL29" i="12" a="1"/>
  <c r="DL29" i="12" s="1"/>
  <c r="DJ29" i="12" a="1"/>
  <c r="DJ29" i="12" s="1"/>
  <c r="DH29" i="12" a="1"/>
  <c r="DH29" i="12" s="1"/>
  <c r="DF29" i="12" a="1"/>
  <c r="DF29" i="12" s="1"/>
  <c r="DD29" i="12" a="1"/>
  <c r="DD29" i="12" s="1"/>
  <c r="DB29" i="12" a="1"/>
  <c r="DB29" i="12" s="1"/>
  <c r="CZ29" i="12" a="1"/>
  <c r="CZ29" i="12" s="1"/>
  <c r="CX29" i="12" a="1"/>
  <c r="CX29" i="12" s="1"/>
  <c r="CV29" i="12" a="1"/>
  <c r="CV29" i="12" s="1"/>
  <c r="CT29" i="12" a="1"/>
  <c r="CT29" i="12" s="1"/>
  <c r="CR29" i="12" a="1"/>
  <c r="CR29" i="12" s="1"/>
  <c r="CP29" i="12" a="1"/>
  <c r="CP29" i="12" s="1"/>
  <c r="CN29" i="12" a="1"/>
  <c r="CN29" i="12" s="1"/>
  <c r="CL29" i="12" a="1"/>
  <c r="CL29" i="12" s="1"/>
  <c r="CJ29" i="12" a="1"/>
  <c r="CJ29" i="12" s="1"/>
  <c r="CH29" i="12" a="1"/>
  <c r="CH29" i="12" s="1"/>
  <c r="CF29" i="12" a="1"/>
  <c r="CF29" i="12" s="1"/>
  <c r="CD29" i="12" a="1"/>
  <c r="CD29" i="12" s="1"/>
  <c r="CB29" i="12" a="1"/>
  <c r="CB29" i="12" s="1"/>
  <c r="BZ29" i="12" a="1"/>
  <c r="BZ29" i="12" s="1"/>
  <c r="BX29" i="12" a="1"/>
  <c r="BX29" i="12" s="1"/>
  <c r="BV29" i="12" a="1"/>
  <c r="BV29" i="12" s="1"/>
  <c r="C29" i="12"/>
  <c r="EI31" i="12" a="1"/>
  <c r="EI31" i="12" s="1"/>
  <c r="EG31" i="12" a="1"/>
  <c r="EG31" i="12" s="1"/>
  <c r="EE31" i="12" a="1"/>
  <c r="EE31" i="12" s="1"/>
  <c r="EC31" i="12" a="1"/>
  <c r="EC31" i="12" s="1"/>
  <c r="EA31" i="12" a="1"/>
  <c r="EA31" i="12" s="1"/>
  <c r="DY31" i="12" a="1"/>
  <c r="DY31" i="12" s="1"/>
  <c r="DW31" i="12" a="1"/>
  <c r="DW31" i="12" s="1"/>
  <c r="DU31" i="12" a="1"/>
  <c r="DU31" i="12" s="1"/>
  <c r="DS31" i="12" a="1"/>
  <c r="DS31" i="12" s="1"/>
  <c r="DQ31" i="12" a="1"/>
  <c r="DQ31" i="12" s="1"/>
  <c r="DO31" i="12" a="1"/>
  <c r="DO31" i="12" s="1"/>
  <c r="DM31" i="12" a="1"/>
  <c r="DM31" i="12" s="1"/>
  <c r="DK31" i="12" a="1"/>
  <c r="DK31" i="12" s="1"/>
  <c r="DI31" i="12" a="1"/>
  <c r="DI31" i="12" s="1"/>
  <c r="DG31" i="12" a="1"/>
  <c r="DG31" i="12" s="1"/>
  <c r="DE31" i="12" a="1"/>
  <c r="DE31" i="12" s="1"/>
  <c r="DC31" i="12" a="1"/>
  <c r="DC31" i="12" s="1"/>
  <c r="DA31" i="12" a="1"/>
  <c r="DA31" i="12" s="1"/>
  <c r="CY31" i="12" a="1"/>
  <c r="CY31" i="12" s="1"/>
  <c r="CW31" i="12" a="1"/>
  <c r="CW31" i="12" s="1"/>
  <c r="CU31" i="12" a="1"/>
  <c r="CU31" i="12" s="1"/>
  <c r="CS31" i="12" a="1"/>
  <c r="CS31" i="12" s="1"/>
  <c r="CQ31" i="12" a="1"/>
  <c r="CQ31" i="12" s="1"/>
  <c r="CO31" i="12" a="1"/>
  <c r="CO31" i="12" s="1"/>
  <c r="CM31" i="12" a="1"/>
  <c r="CM31" i="12" s="1"/>
  <c r="CK31" i="12" a="1"/>
  <c r="CK31" i="12" s="1"/>
  <c r="CI31" i="12" a="1"/>
  <c r="CI31" i="12" s="1"/>
  <c r="CG31" i="12" a="1"/>
  <c r="CG31" i="12" s="1"/>
  <c r="CE31" i="12" a="1"/>
  <c r="CE31" i="12" s="1"/>
  <c r="CC31" i="12" a="1"/>
  <c r="CC31" i="12" s="1"/>
  <c r="CA31" i="12" a="1"/>
  <c r="CA31" i="12" s="1"/>
  <c r="BY31" i="12" a="1"/>
  <c r="BY31" i="12" s="1"/>
  <c r="BW31" i="12" a="1"/>
  <c r="BW31" i="12" s="1"/>
  <c r="E31" i="12" a="1"/>
  <c r="E31" i="12" s="1"/>
  <c r="EH31" i="12" a="1"/>
  <c r="EH31" i="12" s="1"/>
  <c r="EF31" i="12" a="1"/>
  <c r="EF31" i="12" s="1"/>
  <c r="ED31" i="12" a="1"/>
  <c r="ED31" i="12" s="1"/>
  <c r="EB31" i="12" a="1"/>
  <c r="EB31" i="12" s="1"/>
  <c r="DZ31" i="12" a="1"/>
  <c r="DZ31" i="12" s="1"/>
  <c r="DX31" i="12" a="1"/>
  <c r="DX31" i="12" s="1"/>
  <c r="DV31" i="12" a="1"/>
  <c r="DV31" i="12" s="1"/>
  <c r="DT31" i="12" a="1"/>
  <c r="DT31" i="12" s="1"/>
  <c r="DR31" i="12" a="1"/>
  <c r="DR31" i="12" s="1"/>
  <c r="DP31" i="12" a="1"/>
  <c r="DP31" i="12" s="1"/>
  <c r="DN31" i="12" a="1"/>
  <c r="DN31" i="12" s="1"/>
  <c r="DL31" i="12" a="1"/>
  <c r="DL31" i="12" s="1"/>
  <c r="DJ31" i="12" a="1"/>
  <c r="DJ31" i="12" s="1"/>
  <c r="DH31" i="12" a="1"/>
  <c r="DH31" i="12" s="1"/>
  <c r="DF31" i="12" a="1"/>
  <c r="DF31" i="12" s="1"/>
  <c r="DD31" i="12" a="1"/>
  <c r="DD31" i="12" s="1"/>
  <c r="DB31" i="12" a="1"/>
  <c r="DB31" i="12" s="1"/>
  <c r="CZ31" i="12" a="1"/>
  <c r="CZ31" i="12" s="1"/>
  <c r="CX31" i="12" a="1"/>
  <c r="CX31" i="12" s="1"/>
  <c r="CV31" i="12" a="1"/>
  <c r="CV31" i="12" s="1"/>
  <c r="CT31" i="12" a="1"/>
  <c r="CT31" i="12" s="1"/>
  <c r="CR31" i="12" a="1"/>
  <c r="CR31" i="12" s="1"/>
  <c r="CP31" i="12" a="1"/>
  <c r="CP31" i="12" s="1"/>
  <c r="CN31" i="12" a="1"/>
  <c r="CN31" i="12" s="1"/>
  <c r="CL31" i="12" a="1"/>
  <c r="CL31" i="12" s="1"/>
  <c r="CJ31" i="12" a="1"/>
  <c r="CJ31" i="12" s="1"/>
  <c r="CH31" i="12" a="1"/>
  <c r="CH31" i="12" s="1"/>
  <c r="CF31" i="12" a="1"/>
  <c r="CF31" i="12" s="1"/>
  <c r="CD31" i="12" a="1"/>
  <c r="CD31" i="12" s="1"/>
  <c r="CB31" i="12" a="1"/>
  <c r="CB31" i="12" s="1"/>
  <c r="BZ31" i="12" a="1"/>
  <c r="BZ31" i="12" s="1"/>
  <c r="BX31" i="12" a="1"/>
  <c r="BX31" i="12" s="1"/>
  <c r="BV31" i="12" a="1"/>
  <c r="BV31" i="12" s="1"/>
  <c r="C31" i="12"/>
  <c r="EI33" i="12" a="1"/>
  <c r="EI33" i="12" s="1"/>
  <c r="EG33" i="12" a="1"/>
  <c r="EG33" i="12" s="1"/>
  <c r="EE33" i="12" a="1"/>
  <c r="EE33" i="12" s="1"/>
  <c r="EC33" i="12" a="1"/>
  <c r="EC33" i="12" s="1"/>
  <c r="EA33" i="12" a="1"/>
  <c r="EA33" i="12" s="1"/>
  <c r="DY33" i="12" a="1"/>
  <c r="DY33" i="12" s="1"/>
  <c r="DW33" i="12" a="1"/>
  <c r="DW33" i="12" s="1"/>
  <c r="DU33" i="12" a="1"/>
  <c r="DU33" i="12" s="1"/>
  <c r="DS33" i="12" a="1"/>
  <c r="DS33" i="12" s="1"/>
  <c r="DQ33" i="12" a="1"/>
  <c r="DQ33" i="12" s="1"/>
  <c r="DO33" i="12" a="1"/>
  <c r="DO33" i="12" s="1"/>
  <c r="DM33" i="12" a="1"/>
  <c r="DM33" i="12" s="1"/>
  <c r="DK33" i="12" a="1"/>
  <c r="DK33" i="12" s="1"/>
  <c r="DI33" i="12" a="1"/>
  <c r="DI33" i="12" s="1"/>
  <c r="DG33" i="12" a="1"/>
  <c r="DG33" i="12" s="1"/>
  <c r="DE33" i="12" a="1"/>
  <c r="DE33" i="12" s="1"/>
  <c r="DC33" i="12" a="1"/>
  <c r="DC33" i="12" s="1"/>
  <c r="DA33" i="12" a="1"/>
  <c r="DA33" i="12" s="1"/>
  <c r="CY33" i="12" a="1"/>
  <c r="CY33" i="12" s="1"/>
  <c r="CW33" i="12" a="1"/>
  <c r="CW33" i="12" s="1"/>
  <c r="CU33" i="12" a="1"/>
  <c r="CU33" i="12" s="1"/>
  <c r="CS33" i="12" a="1"/>
  <c r="CS33" i="12" s="1"/>
  <c r="CQ33" i="12" a="1"/>
  <c r="CQ33" i="12" s="1"/>
  <c r="CO33" i="12" a="1"/>
  <c r="CO33" i="12" s="1"/>
  <c r="CM33" i="12" a="1"/>
  <c r="CM33" i="12" s="1"/>
  <c r="CK33" i="12" a="1"/>
  <c r="CK33" i="12" s="1"/>
  <c r="CI33" i="12" a="1"/>
  <c r="CI33" i="12" s="1"/>
  <c r="CG33" i="12" a="1"/>
  <c r="CG33" i="12" s="1"/>
  <c r="CE33" i="12" a="1"/>
  <c r="CE33" i="12" s="1"/>
  <c r="CC33" i="12" a="1"/>
  <c r="CC33" i="12" s="1"/>
  <c r="CA33" i="12" a="1"/>
  <c r="CA33" i="12" s="1"/>
  <c r="BY33" i="12" a="1"/>
  <c r="BY33" i="12" s="1"/>
  <c r="BW33" i="12" a="1"/>
  <c r="BW33" i="12" s="1"/>
  <c r="E33" i="12" a="1"/>
  <c r="E33" i="12" s="1"/>
  <c r="EH33" i="12" a="1"/>
  <c r="EH33" i="12" s="1"/>
  <c r="EF33" i="12" a="1"/>
  <c r="EF33" i="12" s="1"/>
  <c r="ED33" i="12" a="1"/>
  <c r="ED33" i="12" s="1"/>
  <c r="EB33" i="12" a="1"/>
  <c r="EB33" i="12" s="1"/>
  <c r="DZ33" i="12" a="1"/>
  <c r="DZ33" i="12" s="1"/>
  <c r="DX33" i="12" a="1"/>
  <c r="DX33" i="12" s="1"/>
  <c r="DV33" i="12" a="1"/>
  <c r="DV33" i="12" s="1"/>
  <c r="DT33" i="12" a="1"/>
  <c r="DT33" i="12" s="1"/>
  <c r="DR33" i="12" a="1"/>
  <c r="DR33" i="12" s="1"/>
  <c r="DP33" i="12" a="1"/>
  <c r="DP33" i="12" s="1"/>
  <c r="DN33" i="12" a="1"/>
  <c r="DN33" i="12" s="1"/>
  <c r="DL33" i="12" a="1"/>
  <c r="DL33" i="12" s="1"/>
  <c r="DJ33" i="12" a="1"/>
  <c r="DJ33" i="12" s="1"/>
  <c r="DH33" i="12" a="1"/>
  <c r="DH33" i="12" s="1"/>
  <c r="DF33" i="12" a="1"/>
  <c r="DF33" i="12" s="1"/>
  <c r="DD33" i="12" a="1"/>
  <c r="DD33" i="12" s="1"/>
  <c r="DB33" i="12" a="1"/>
  <c r="DB33" i="12" s="1"/>
  <c r="CZ33" i="12" a="1"/>
  <c r="CZ33" i="12" s="1"/>
  <c r="CX33" i="12" a="1"/>
  <c r="CX33" i="12" s="1"/>
  <c r="CV33" i="12" a="1"/>
  <c r="CV33" i="12" s="1"/>
  <c r="CT33" i="12" a="1"/>
  <c r="CT33" i="12" s="1"/>
  <c r="CR33" i="12" a="1"/>
  <c r="CR33" i="12" s="1"/>
  <c r="CP33" i="12" a="1"/>
  <c r="CP33" i="12" s="1"/>
  <c r="CN33" i="12" a="1"/>
  <c r="CN33" i="12" s="1"/>
  <c r="CL33" i="12" a="1"/>
  <c r="CL33" i="12" s="1"/>
  <c r="CJ33" i="12" a="1"/>
  <c r="CJ33" i="12" s="1"/>
  <c r="CH33" i="12" a="1"/>
  <c r="CH33" i="12" s="1"/>
  <c r="CF33" i="12" a="1"/>
  <c r="CF33" i="12" s="1"/>
  <c r="CD33" i="12" a="1"/>
  <c r="CD33" i="12" s="1"/>
  <c r="CB33" i="12" a="1"/>
  <c r="CB33" i="12" s="1"/>
  <c r="BZ33" i="12" a="1"/>
  <c r="BZ33" i="12" s="1"/>
  <c r="BX33" i="12" a="1"/>
  <c r="BX33" i="12" s="1"/>
  <c r="BV33" i="12" a="1"/>
  <c r="BV33" i="12" s="1"/>
  <c r="C33" i="12"/>
  <c r="EI35" i="12" a="1"/>
  <c r="EI35" i="12" s="1"/>
  <c r="EG35" i="12" a="1"/>
  <c r="EG35" i="12" s="1"/>
  <c r="EE35" i="12" a="1"/>
  <c r="EE35" i="12" s="1"/>
  <c r="EC35" i="12" a="1"/>
  <c r="EC35" i="12" s="1"/>
  <c r="EA35" i="12" a="1"/>
  <c r="EA35" i="12" s="1"/>
  <c r="DY35" i="12" a="1"/>
  <c r="DY35" i="12" s="1"/>
  <c r="DW35" i="12" a="1"/>
  <c r="DW35" i="12" s="1"/>
  <c r="DU35" i="12" a="1"/>
  <c r="DU35" i="12" s="1"/>
  <c r="DS35" i="12" a="1"/>
  <c r="DS35" i="12" s="1"/>
  <c r="DQ35" i="12" a="1"/>
  <c r="DQ35" i="12" s="1"/>
  <c r="DO35" i="12" a="1"/>
  <c r="DO35" i="12" s="1"/>
  <c r="DM35" i="12" a="1"/>
  <c r="DM35" i="12" s="1"/>
  <c r="DK35" i="12" a="1"/>
  <c r="DK35" i="12" s="1"/>
  <c r="DI35" i="12" a="1"/>
  <c r="DI35" i="12" s="1"/>
  <c r="DG35" i="12" a="1"/>
  <c r="DG35" i="12" s="1"/>
  <c r="DE35" i="12" a="1"/>
  <c r="DE35" i="12" s="1"/>
  <c r="DC35" i="12" a="1"/>
  <c r="DC35" i="12" s="1"/>
  <c r="DA35" i="12" a="1"/>
  <c r="DA35" i="12" s="1"/>
  <c r="CY35" i="12" a="1"/>
  <c r="CY35" i="12" s="1"/>
  <c r="CW35" i="12" a="1"/>
  <c r="CW35" i="12" s="1"/>
  <c r="CU35" i="12" a="1"/>
  <c r="CU35" i="12" s="1"/>
  <c r="CS35" i="12" a="1"/>
  <c r="CS35" i="12" s="1"/>
  <c r="CQ35" i="12" a="1"/>
  <c r="CQ35" i="12" s="1"/>
  <c r="CO35" i="12" a="1"/>
  <c r="CO35" i="12" s="1"/>
  <c r="CM35" i="12" a="1"/>
  <c r="CM35" i="12" s="1"/>
  <c r="CK35" i="12" a="1"/>
  <c r="CK35" i="12" s="1"/>
  <c r="CI35" i="12" a="1"/>
  <c r="CI35" i="12" s="1"/>
  <c r="CG35" i="12" a="1"/>
  <c r="CG35" i="12" s="1"/>
  <c r="CE35" i="12" a="1"/>
  <c r="CE35" i="12" s="1"/>
  <c r="CC35" i="12" a="1"/>
  <c r="CC35" i="12" s="1"/>
  <c r="CA35" i="12" a="1"/>
  <c r="CA35" i="12" s="1"/>
  <c r="BY35" i="12" a="1"/>
  <c r="BY35" i="12" s="1"/>
  <c r="BW35" i="12" a="1"/>
  <c r="BW35" i="12" s="1"/>
  <c r="E35" i="12" a="1"/>
  <c r="E35" i="12" s="1"/>
  <c r="EH35" i="12" a="1"/>
  <c r="EH35" i="12" s="1"/>
  <c r="EF35" i="12" a="1"/>
  <c r="EF35" i="12" s="1"/>
  <c r="ED35" i="12" a="1"/>
  <c r="ED35" i="12" s="1"/>
  <c r="EB35" i="12" a="1"/>
  <c r="EB35" i="12" s="1"/>
  <c r="DZ35" i="12" a="1"/>
  <c r="DZ35" i="12" s="1"/>
  <c r="DX35" i="12" a="1"/>
  <c r="DX35" i="12" s="1"/>
  <c r="DV35" i="12" a="1"/>
  <c r="DV35" i="12" s="1"/>
  <c r="DT35" i="12" a="1"/>
  <c r="DT35" i="12" s="1"/>
  <c r="DR35" i="12" a="1"/>
  <c r="DR35" i="12" s="1"/>
  <c r="DP35" i="12" a="1"/>
  <c r="DP35" i="12" s="1"/>
  <c r="DN35" i="12" a="1"/>
  <c r="DN35" i="12" s="1"/>
  <c r="DL35" i="12" a="1"/>
  <c r="DL35" i="12" s="1"/>
  <c r="DJ35" i="12" a="1"/>
  <c r="DJ35" i="12" s="1"/>
  <c r="DH35" i="12" a="1"/>
  <c r="DH35" i="12" s="1"/>
  <c r="DF35" i="12" a="1"/>
  <c r="DF35" i="12" s="1"/>
  <c r="DD35" i="12" a="1"/>
  <c r="DD35" i="12" s="1"/>
  <c r="DB35" i="12" a="1"/>
  <c r="DB35" i="12" s="1"/>
  <c r="CZ35" i="12" a="1"/>
  <c r="CZ35" i="12" s="1"/>
  <c r="CX35" i="12" a="1"/>
  <c r="CX35" i="12" s="1"/>
  <c r="CV35" i="12" a="1"/>
  <c r="CV35" i="12" s="1"/>
  <c r="CT35" i="12" a="1"/>
  <c r="CT35" i="12" s="1"/>
  <c r="CR35" i="12" a="1"/>
  <c r="CR35" i="12" s="1"/>
  <c r="CP35" i="12" a="1"/>
  <c r="CP35" i="12" s="1"/>
  <c r="CN35" i="12" a="1"/>
  <c r="CN35" i="12" s="1"/>
  <c r="CL35" i="12" a="1"/>
  <c r="CL35" i="12" s="1"/>
  <c r="CJ35" i="12" a="1"/>
  <c r="CJ35" i="12" s="1"/>
  <c r="CH35" i="12" a="1"/>
  <c r="CH35" i="12" s="1"/>
  <c r="CF35" i="12" a="1"/>
  <c r="CF35" i="12" s="1"/>
  <c r="CD35" i="12" a="1"/>
  <c r="CD35" i="12" s="1"/>
  <c r="CB35" i="12" a="1"/>
  <c r="CB35" i="12" s="1"/>
  <c r="BZ35" i="12" a="1"/>
  <c r="BZ35" i="12" s="1"/>
  <c r="BX35" i="12" a="1"/>
  <c r="BX35" i="12" s="1"/>
  <c r="BV35" i="12" a="1"/>
  <c r="BV35" i="12" s="1"/>
  <c r="C35" i="12"/>
  <c r="EI37" i="12" a="1"/>
  <c r="EI37" i="12" s="1"/>
  <c r="EG37" i="12" a="1"/>
  <c r="EG37" i="12" s="1"/>
  <c r="EE37" i="12" a="1"/>
  <c r="EE37" i="12" s="1"/>
  <c r="EC37" i="12" a="1"/>
  <c r="EC37" i="12" s="1"/>
  <c r="EA37" i="12" a="1"/>
  <c r="EA37" i="12" s="1"/>
  <c r="DY37" i="12" a="1"/>
  <c r="DY37" i="12" s="1"/>
  <c r="DW37" i="12" a="1"/>
  <c r="DW37" i="12" s="1"/>
  <c r="DU37" i="12" a="1"/>
  <c r="DU37" i="12" s="1"/>
  <c r="DS37" i="12" a="1"/>
  <c r="DS37" i="12" s="1"/>
  <c r="DQ37" i="12" a="1"/>
  <c r="DQ37" i="12" s="1"/>
  <c r="DO37" i="12" a="1"/>
  <c r="DO37" i="12" s="1"/>
  <c r="DM37" i="12" a="1"/>
  <c r="DM37" i="12" s="1"/>
  <c r="DK37" i="12" a="1"/>
  <c r="DK37" i="12" s="1"/>
  <c r="DI37" i="12" a="1"/>
  <c r="DI37" i="12" s="1"/>
  <c r="DG37" i="12" a="1"/>
  <c r="DG37" i="12" s="1"/>
  <c r="DE37" i="12" a="1"/>
  <c r="DE37" i="12" s="1"/>
  <c r="DC37" i="12" a="1"/>
  <c r="DC37" i="12" s="1"/>
  <c r="DA37" i="12" a="1"/>
  <c r="DA37" i="12" s="1"/>
  <c r="CY37" i="12" a="1"/>
  <c r="CY37" i="12" s="1"/>
  <c r="CW37" i="12" a="1"/>
  <c r="CW37" i="12" s="1"/>
  <c r="CU37" i="12" a="1"/>
  <c r="CU37" i="12" s="1"/>
  <c r="CS37" i="12" a="1"/>
  <c r="CS37" i="12" s="1"/>
  <c r="CQ37" i="12" a="1"/>
  <c r="CQ37" i="12" s="1"/>
  <c r="CO37" i="12" a="1"/>
  <c r="CO37" i="12" s="1"/>
  <c r="CM37" i="12" a="1"/>
  <c r="CM37" i="12" s="1"/>
  <c r="CK37" i="12" a="1"/>
  <c r="CK37" i="12" s="1"/>
  <c r="CI37" i="12" a="1"/>
  <c r="CI37" i="12" s="1"/>
  <c r="CG37" i="12" a="1"/>
  <c r="CG37" i="12" s="1"/>
  <c r="CE37" i="12" a="1"/>
  <c r="CE37" i="12" s="1"/>
  <c r="CC37" i="12" a="1"/>
  <c r="CC37" i="12" s="1"/>
  <c r="CA37" i="12" a="1"/>
  <c r="CA37" i="12" s="1"/>
  <c r="BY37" i="12" a="1"/>
  <c r="BY37" i="12" s="1"/>
  <c r="BW37" i="12" a="1"/>
  <c r="BW37" i="12" s="1"/>
  <c r="E37" i="12" a="1"/>
  <c r="E37" i="12" s="1"/>
  <c r="EH37" i="12" a="1"/>
  <c r="EH37" i="12" s="1"/>
  <c r="EF37" i="12" a="1"/>
  <c r="EF37" i="12" s="1"/>
  <c r="ED37" i="12" a="1"/>
  <c r="ED37" i="12" s="1"/>
  <c r="EB37" i="12" a="1"/>
  <c r="EB37" i="12" s="1"/>
  <c r="DZ37" i="12" a="1"/>
  <c r="DZ37" i="12" s="1"/>
  <c r="DX37" i="12" a="1"/>
  <c r="DX37" i="12" s="1"/>
  <c r="DV37" i="12" a="1"/>
  <c r="DV37" i="12" s="1"/>
  <c r="DT37" i="12" a="1"/>
  <c r="DT37" i="12" s="1"/>
  <c r="DR37" i="12" a="1"/>
  <c r="DR37" i="12" s="1"/>
  <c r="DP37" i="12" a="1"/>
  <c r="DP37" i="12" s="1"/>
  <c r="DN37" i="12" a="1"/>
  <c r="DN37" i="12" s="1"/>
  <c r="DL37" i="12" a="1"/>
  <c r="DL37" i="12" s="1"/>
  <c r="DJ37" i="12" a="1"/>
  <c r="DJ37" i="12" s="1"/>
  <c r="DH37" i="12" a="1"/>
  <c r="DH37" i="12" s="1"/>
  <c r="DF37" i="12" a="1"/>
  <c r="DF37" i="12" s="1"/>
  <c r="DD37" i="12" a="1"/>
  <c r="DD37" i="12" s="1"/>
  <c r="DB37" i="12" a="1"/>
  <c r="DB37" i="12" s="1"/>
  <c r="CZ37" i="12" a="1"/>
  <c r="CZ37" i="12" s="1"/>
  <c r="CX37" i="12" a="1"/>
  <c r="CX37" i="12" s="1"/>
  <c r="CV37" i="12" a="1"/>
  <c r="CV37" i="12" s="1"/>
  <c r="CT37" i="12" a="1"/>
  <c r="CT37" i="12" s="1"/>
  <c r="CR37" i="12" a="1"/>
  <c r="CR37" i="12" s="1"/>
  <c r="CP37" i="12" a="1"/>
  <c r="CP37" i="12" s="1"/>
  <c r="CN37" i="12" a="1"/>
  <c r="CN37" i="12" s="1"/>
  <c r="CL37" i="12" a="1"/>
  <c r="CL37" i="12" s="1"/>
  <c r="CJ37" i="12" a="1"/>
  <c r="CJ37" i="12" s="1"/>
  <c r="CH37" i="12" a="1"/>
  <c r="CH37" i="12" s="1"/>
  <c r="CF37" i="12" a="1"/>
  <c r="CF37" i="12" s="1"/>
  <c r="CD37" i="12" a="1"/>
  <c r="CD37" i="12" s="1"/>
  <c r="CB37" i="12" a="1"/>
  <c r="CB37" i="12" s="1"/>
  <c r="BZ37" i="12" a="1"/>
  <c r="BZ37" i="12" s="1"/>
  <c r="BX37" i="12" a="1"/>
  <c r="BX37" i="12" s="1"/>
  <c r="BV37" i="12" a="1"/>
  <c r="BV37" i="12" s="1"/>
  <c r="C37" i="12"/>
  <c r="EI39" i="12" a="1"/>
  <c r="EI39" i="12" s="1"/>
  <c r="EG39" i="12" a="1"/>
  <c r="EG39" i="12" s="1"/>
  <c r="EE39" i="12" a="1"/>
  <c r="EE39" i="12" s="1"/>
  <c r="EC39" i="12" a="1"/>
  <c r="EC39" i="12" s="1"/>
  <c r="EA39" i="12" a="1"/>
  <c r="EA39" i="12" s="1"/>
  <c r="DY39" i="12" a="1"/>
  <c r="DY39" i="12" s="1"/>
  <c r="DW39" i="12" a="1"/>
  <c r="DW39" i="12" s="1"/>
  <c r="DU39" i="12" a="1"/>
  <c r="DU39" i="12" s="1"/>
  <c r="DS39" i="12" a="1"/>
  <c r="DS39" i="12" s="1"/>
  <c r="DQ39" i="12" a="1"/>
  <c r="DQ39" i="12" s="1"/>
  <c r="DO39" i="12" a="1"/>
  <c r="DO39" i="12" s="1"/>
  <c r="DM39" i="12" a="1"/>
  <c r="DM39" i="12" s="1"/>
  <c r="DK39" i="12" a="1"/>
  <c r="DK39" i="12" s="1"/>
  <c r="DI39" i="12" a="1"/>
  <c r="DI39" i="12" s="1"/>
  <c r="DG39" i="12" a="1"/>
  <c r="DG39" i="12" s="1"/>
  <c r="DE39" i="12" a="1"/>
  <c r="DE39" i="12" s="1"/>
  <c r="DC39" i="12" a="1"/>
  <c r="DC39" i="12" s="1"/>
  <c r="DA39" i="12" a="1"/>
  <c r="DA39" i="12" s="1"/>
  <c r="CY39" i="12" a="1"/>
  <c r="CY39" i="12" s="1"/>
  <c r="CW39" i="12" a="1"/>
  <c r="CW39" i="12" s="1"/>
  <c r="CU39" i="12" a="1"/>
  <c r="CU39" i="12" s="1"/>
  <c r="CS39" i="12" a="1"/>
  <c r="CS39" i="12" s="1"/>
  <c r="CQ39" i="12" a="1"/>
  <c r="CQ39" i="12" s="1"/>
  <c r="CO39" i="12" a="1"/>
  <c r="CO39" i="12" s="1"/>
  <c r="CM39" i="12" a="1"/>
  <c r="CM39" i="12" s="1"/>
  <c r="CK39" i="12" a="1"/>
  <c r="CK39" i="12" s="1"/>
  <c r="CI39" i="12" a="1"/>
  <c r="CI39" i="12" s="1"/>
  <c r="CG39" i="12" a="1"/>
  <c r="CG39" i="12" s="1"/>
  <c r="CE39" i="12" a="1"/>
  <c r="CE39" i="12" s="1"/>
  <c r="CC39" i="12" a="1"/>
  <c r="CC39" i="12" s="1"/>
  <c r="CA39" i="12" a="1"/>
  <c r="CA39" i="12" s="1"/>
  <c r="BY39" i="12" a="1"/>
  <c r="BY39" i="12" s="1"/>
  <c r="BW39" i="12" a="1"/>
  <c r="BW39" i="12" s="1"/>
  <c r="BU39" i="12" a="1"/>
  <c r="BU39" i="12" s="1"/>
  <c r="BS39" i="12" a="1"/>
  <c r="BS39" i="12" s="1"/>
  <c r="BQ39" i="12" a="1"/>
  <c r="BQ39" i="12" s="1"/>
  <c r="E39" i="12" a="1"/>
  <c r="E39" i="12" s="1"/>
  <c r="EH39" i="12" a="1"/>
  <c r="EH39" i="12" s="1"/>
  <c r="EF39" i="12" a="1"/>
  <c r="EF39" i="12" s="1"/>
  <c r="ED39" i="12" a="1"/>
  <c r="ED39" i="12" s="1"/>
  <c r="EB39" i="12" a="1"/>
  <c r="EB39" i="12" s="1"/>
  <c r="DZ39" i="12" a="1"/>
  <c r="DZ39" i="12" s="1"/>
  <c r="DX39" i="12" a="1"/>
  <c r="DX39" i="12" s="1"/>
  <c r="DV39" i="12" a="1"/>
  <c r="DV39" i="12" s="1"/>
  <c r="DT39" i="12" a="1"/>
  <c r="DT39" i="12" s="1"/>
  <c r="DR39" i="12" a="1"/>
  <c r="DR39" i="12" s="1"/>
  <c r="DP39" i="12" a="1"/>
  <c r="DP39" i="12" s="1"/>
  <c r="DN39" i="12" a="1"/>
  <c r="DN39" i="12" s="1"/>
  <c r="DL39" i="12" a="1"/>
  <c r="DL39" i="12" s="1"/>
  <c r="DJ39" i="12" a="1"/>
  <c r="DJ39" i="12" s="1"/>
  <c r="DH39" i="12" a="1"/>
  <c r="DH39" i="12" s="1"/>
  <c r="DF39" i="12" a="1"/>
  <c r="DF39" i="12" s="1"/>
  <c r="DD39" i="12" a="1"/>
  <c r="DD39" i="12" s="1"/>
  <c r="DB39" i="12" a="1"/>
  <c r="DB39" i="12" s="1"/>
  <c r="CZ39" i="12" a="1"/>
  <c r="CZ39" i="12" s="1"/>
  <c r="CX39" i="12" a="1"/>
  <c r="CX39" i="12" s="1"/>
  <c r="CV39" i="12" a="1"/>
  <c r="CV39" i="12" s="1"/>
  <c r="CT39" i="12" a="1"/>
  <c r="CT39" i="12" s="1"/>
  <c r="CR39" i="12" a="1"/>
  <c r="CR39" i="12" s="1"/>
  <c r="CP39" i="12" a="1"/>
  <c r="CP39" i="12" s="1"/>
  <c r="CN39" i="12" a="1"/>
  <c r="CN39" i="12" s="1"/>
  <c r="CL39" i="12" a="1"/>
  <c r="CL39" i="12" s="1"/>
  <c r="CJ39" i="12" a="1"/>
  <c r="CJ39" i="12" s="1"/>
  <c r="CH39" i="12" a="1"/>
  <c r="CH39" i="12" s="1"/>
  <c r="CF39" i="12" a="1"/>
  <c r="CF39" i="12" s="1"/>
  <c r="CD39" i="12" a="1"/>
  <c r="CD39" i="12" s="1"/>
  <c r="CB39" i="12" a="1"/>
  <c r="CB39" i="12" s="1"/>
  <c r="BZ39" i="12" a="1"/>
  <c r="BZ39" i="12" s="1"/>
  <c r="BX39" i="12" a="1"/>
  <c r="BX39" i="12" s="1"/>
  <c r="BV39" i="12" a="1"/>
  <c r="BV39" i="12" s="1"/>
  <c r="BT39" i="12" a="1"/>
  <c r="BT39" i="12" s="1"/>
  <c r="BR39" i="12" a="1"/>
  <c r="BR39" i="12" s="1"/>
  <c r="BP39" i="12" a="1"/>
  <c r="BP39" i="12" s="1"/>
  <c r="C39" i="12"/>
  <c r="EI41" i="12" a="1"/>
  <c r="EI41" i="12" s="1"/>
  <c r="EG41" i="12" a="1"/>
  <c r="EG41" i="12" s="1"/>
  <c r="EE41" i="12" a="1"/>
  <c r="EE41" i="12" s="1"/>
  <c r="EC41" i="12" a="1"/>
  <c r="EC41" i="12" s="1"/>
  <c r="EA41" i="12" a="1"/>
  <c r="EA41" i="12" s="1"/>
  <c r="DY41" i="12" a="1"/>
  <c r="DY41" i="12" s="1"/>
  <c r="DW41" i="12" a="1"/>
  <c r="DW41" i="12" s="1"/>
  <c r="DU41" i="12" a="1"/>
  <c r="DU41" i="12" s="1"/>
  <c r="DS41" i="12" a="1"/>
  <c r="DS41" i="12" s="1"/>
  <c r="DQ41" i="12" a="1"/>
  <c r="DQ41" i="12" s="1"/>
  <c r="DO41" i="12" a="1"/>
  <c r="DO41" i="12" s="1"/>
  <c r="DM41" i="12" a="1"/>
  <c r="DM41" i="12" s="1"/>
  <c r="DK41" i="12" a="1"/>
  <c r="DK41" i="12" s="1"/>
  <c r="DI41" i="12" a="1"/>
  <c r="DI41" i="12" s="1"/>
  <c r="DG41" i="12" a="1"/>
  <c r="DG41" i="12" s="1"/>
  <c r="DE41" i="12" a="1"/>
  <c r="DE41" i="12" s="1"/>
  <c r="DC41" i="12" a="1"/>
  <c r="DC41" i="12" s="1"/>
  <c r="DA41" i="12" a="1"/>
  <c r="DA41" i="12" s="1"/>
  <c r="CY41" i="12" a="1"/>
  <c r="CY41" i="12" s="1"/>
  <c r="CW41" i="12" a="1"/>
  <c r="CW41" i="12" s="1"/>
  <c r="CU41" i="12" a="1"/>
  <c r="CU41" i="12" s="1"/>
  <c r="CS41" i="12" a="1"/>
  <c r="CS41" i="12" s="1"/>
  <c r="CQ41" i="12" a="1"/>
  <c r="CQ41" i="12" s="1"/>
  <c r="CO41" i="12" a="1"/>
  <c r="CO41" i="12" s="1"/>
  <c r="CM41" i="12" a="1"/>
  <c r="CM41" i="12" s="1"/>
  <c r="CK41" i="12" a="1"/>
  <c r="CK41" i="12" s="1"/>
  <c r="CI41" i="12" a="1"/>
  <c r="CI41" i="12" s="1"/>
  <c r="CG41" i="12" a="1"/>
  <c r="CG41" i="12" s="1"/>
  <c r="CE41" i="12" a="1"/>
  <c r="CE41" i="12" s="1"/>
  <c r="CC41" i="12" a="1"/>
  <c r="CC41" i="12" s="1"/>
  <c r="CA41" i="12" a="1"/>
  <c r="CA41" i="12" s="1"/>
  <c r="BY41" i="12" a="1"/>
  <c r="BY41" i="12" s="1"/>
  <c r="BW41" i="12" a="1"/>
  <c r="BW41" i="12" s="1"/>
  <c r="E41" i="12" a="1"/>
  <c r="E41" i="12" s="1"/>
  <c r="EH41" i="12" a="1"/>
  <c r="EH41" i="12" s="1"/>
  <c r="EF41" i="12" a="1"/>
  <c r="EF41" i="12" s="1"/>
  <c r="ED41" i="12" a="1"/>
  <c r="ED41" i="12" s="1"/>
  <c r="EB41" i="12" a="1"/>
  <c r="EB41" i="12" s="1"/>
  <c r="DZ41" i="12" a="1"/>
  <c r="DZ41" i="12" s="1"/>
  <c r="DX41" i="12" a="1"/>
  <c r="DX41" i="12" s="1"/>
  <c r="DV41" i="12" a="1"/>
  <c r="DV41" i="12" s="1"/>
  <c r="DT41" i="12" a="1"/>
  <c r="DT41" i="12" s="1"/>
  <c r="DR41" i="12" a="1"/>
  <c r="DR41" i="12" s="1"/>
  <c r="DP41" i="12" a="1"/>
  <c r="DP41" i="12" s="1"/>
  <c r="DN41" i="12" a="1"/>
  <c r="DN41" i="12" s="1"/>
  <c r="DL41" i="12" a="1"/>
  <c r="DL41" i="12" s="1"/>
  <c r="DJ41" i="12" a="1"/>
  <c r="DJ41" i="12" s="1"/>
  <c r="DH41" i="12" a="1"/>
  <c r="DH41" i="12" s="1"/>
  <c r="DF41" i="12" a="1"/>
  <c r="DF41" i="12" s="1"/>
  <c r="DD41" i="12" a="1"/>
  <c r="DD41" i="12" s="1"/>
  <c r="DB41" i="12" a="1"/>
  <c r="DB41" i="12" s="1"/>
  <c r="CZ41" i="12" a="1"/>
  <c r="CZ41" i="12" s="1"/>
  <c r="CX41" i="12" a="1"/>
  <c r="CX41" i="12" s="1"/>
  <c r="CV41" i="12" a="1"/>
  <c r="CV41" i="12" s="1"/>
  <c r="CT41" i="12" a="1"/>
  <c r="CT41" i="12" s="1"/>
  <c r="CR41" i="12" a="1"/>
  <c r="CR41" i="12" s="1"/>
  <c r="CP41" i="12" a="1"/>
  <c r="CP41" i="12" s="1"/>
  <c r="CN41" i="12" a="1"/>
  <c r="CN41" i="12" s="1"/>
  <c r="CL41" i="12" a="1"/>
  <c r="CL41" i="12" s="1"/>
  <c r="CJ41" i="12" a="1"/>
  <c r="CJ41" i="12" s="1"/>
  <c r="CH41" i="12" a="1"/>
  <c r="CH41" i="12" s="1"/>
  <c r="CF41" i="12" a="1"/>
  <c r="CF41" i="12" s="1"/>
  <c r="CD41" i="12" a="1"/>
  <c r="CD41" i="12" s="1"/>
  <c r="CB41" i="12" a="1"/>
  <c r="CB41" i="12" s="1"/>
  <c r="BZ41" i="12" a="1"/>
  <c r="BZ41" i="12" s="1"/>
  <c r="BX41" i="12" a="1"/>
  <c r="BX41" i="12" s="1"/>
  <c r="BV41" i="12" a="1"/>
  <c r="BV41" i="12" s="1"/>
  <c r="C41" i="12"/>
  <c r="EI43" i="12" a="1"/>
  <c r="EI43" i="12" s="1"/>
  <c r="EG43" i="12" a="1"/>
  <c r="EG43" i="12" s="1"/>
  <c r="EE43" i="12" a="1"/>
  <c r="EE43" i="12" s="1"/>
  <c r="EC43" i="12" a="1"/>
  <c r="EC43" i="12" s="1"/>
  <c r="EA43" i="12" a="1"/>
  <c r="EA43" i="12" s="1"/>
  <c r="DY43" i="12" a="1"/>
  <c r="DY43" i="12" s="1"/>
  <c r="DW43" i="12" a="1"/>
  <c r="DW43" i="12" s="1"/>
  <c r="DU43" i="12" a="1"/>
  <c r="DU43" i="12" s="1"/>
  <c r="DS43" i="12" a="1"/>
  <c r="DS43" i="12" s="1"/>
  <c r="DQ43" i="12" a="1"/>
  <c r="DQ43" i="12" s="1"/>
  <c r="DO43" i="12" a="1"/>
  <c r="DO43" i="12" s="1"/>
  <c r="DM43" i="12" a="1"/>
  <c r="DM43" i="12" s="1"/>
  <c r="DK43" i="12" a="1"/>
  <c r="DK43" i="12" s="1"/>
  <c r="DI43" i="12" a="1"/>
  <c r="DI43" i="12" s="1"/>
  <c r="DG43" i="12" a="1"/>
  <c r="DG43" i="12" s="1"/>
  <c r="DE43" i="12" a="1"/>
  <c r="DE43" i="12" s="1"/>
  <c r="DC43" i="12" a="1"/>
  <c r="DC43" i="12" s="1"/>
  <c r="DA43" i="12" a="1"/>
  <c r="DA43" i="12" s="1"/>
  <c r="CY43" i="12" a="1"/>
  <c r="CY43" i="12" s="1"/>
  <c r="CW43" i="12" a="1"/>
  <c r="CW43" i="12" s="1"/>
  <c r="CU43" i="12" a="1"/>
  <c r="CU43" i="12" s="1"/>
  <c r="CS43" i="12" a="1"/>
  <c r="CS43" i="12" s="1"/>
  <c r="CQ43" i="12" a="1"/>
  <c r="CQ43" i="12" s="1"/>
  <c r="CO43" i="12" a="1"/>
  <c r="CO43" i="12" s="1"/>
  <c r="CM43" i="12" a="1"/>
  <c r="CM43" i="12" s="1"/>
  <c r="CK43" i="12" a="1"/>
  <c r="CK43" i="12" s="1"/>
  <c r="CI43" i="12" a="1"/>
  <c r="CI43" i="12" s="1"/>
  <c r="CG43" i="12" a="1"/>
  <c r="CG43" i="12" s="1"/>
  <c r="CE43" i="12" a="1"/>
  <c r="CE43" i="12" s="1"/>
  <c r="CC43" i="12" a="1"/>
  <c r="CC43" i="12" s="1"/>
  <c r="CA43" i="12" a="1"/>
  <c r="CA43" i="12" s="1"/>
  <c r="BY43" i="12" a="1"/>
  <c r="BY43" i="12" s="1"/>
  <c r="BW43" i="12" a="1"/>
  <c r="BW43" i="12" s="1"/>
  <c r="E43" i="12" a="1"/>
  <c r="E43" i="12" s="1"/>
  <c r="EH43" i="12" a="1"/>
  <c r="EH43" i="12" s="1"/>
  <c r="EF43" i="12" a="1"/>
  <c r="EF43" i="12" s="1"/>
  <c r="ED43" i="12" a="1"/>
  <c r="ED43" i="12" s="1"/>
  <c r="EB43" i="12" a="1"/>
  <c r="EB43" i="12" s="1"/>
  <c r="DZ43" i="12" a="1"/>
  <c r="DZ43" i="12" s="1"/>
  <c r="DX43" i="12" a="1"/>
  <c r="DX43" i="12" s="1"/>
  <c r="DV43" i="12" a="1"/>
  <c r="DV43" i="12" s="1"/>
  <c r="DT43" i="12" a="1"/>
  <c r="DT43" i="12" s="1"/>
  <c r="DR43" i="12" a="1"/>
  <c r="DR43" i="12" s="1"/>
  <c r="DP43" i="12" a="1"/>
  <c r="DP43" i="12" s="1"/>
  <c r="DN43" i="12" a="1"/>
  <c r="DN43" i="12" s="1"/>
  <c r="DL43" i="12" a="1"/>
  <c r="DL43" i="12" s="1"/>
  <c r="DJ43" i="12" a="1"/>
  <c r="DJ43" i="12" s="1"/>
  <c r="DH43" i="12" a="1"/>
  <c r="DH43" i="12" s="1"/>
  <c r="DF43" i="12" a="1"/>
  <c r="DF43" i="12" s="1"/>
  <c r="DD43" i="12" a="1"/>
  <c r="DD43" i="12" s="1"/>
  <c r="DB43" i="12" a="1"/>
  <c r="DB43" i="12" s="1"/>
  <c r="CZ43" i="12" a="1"/>
  <c r="CZ43" i="12" s="1"/>
  <c r="CX43" i="12" a="1"/>
  <c r="CX43" i="12" s="1"/>
  <c r="CV43" i="12" a="1"/>
  <c r="CV43" i="12" s="1"/>
  <c r="CT43" i="12" a="1"/>
  <c r="CT43" i="12" s="1"/>
  <c r="CR43" i="12" a="1"/>
  <c r="CR43" i="12" s="1"/>
  <c r="CP43" i="12" a="1"/>
  <c r="CP43" i="12" s="1"/>
  <c r="CN43" i="12" a="1"/>
  <c r="CN43" i="12" s="1"/>
  <c r="CL43" i="12" a="1"/>
  <c r="CL43" i="12" s="1"/>
  <c r="CJ43" i="12" a="1"/>
  <c r="CJ43" i="12" s="1"/>
  <c r="CH43" i="12" a="1"/>
  <c r="CH43" i="12" s="1"/>
  <c r="CF43" i="12" a="1"/>
  <c r="CF43" i="12" s="1"/>
  <c r="CD43" i="12" a="1"/>
  <c r="CD43" i="12" s="1"/>
  <c r="CB43" i="12" a="1"/>
  <c r="CB43" i="12" s="1"/>
  <c r="BZ43" i="12" a="1"/>
  <c r="BZ43" i="12" s="1"/>
  <c r="BX43" i="12" a="1"/>
  <c r="BX43" i="12" s="1"/>
  <c r="BV43" i="12" a="1"/>
  <c r="BV43" i="12" s="1"/>
  <c r="C43" i="12"/>
  <c r="EI45" i="12" a="1"/>
  <c r="EI45" i="12" s="1"/>
  <c r="EG45" i="12" a="1"/>
  <c r="EG45" i="12" s="1"/>
  <c r="EE45" i="12" a="1"/>
  <c r="EE45" i="12" s="1"/>
  <c r="EC45" i="12" a="1"/>
  <c r="EC45" i="12" s="1"/>
  <c r="EA45" i="12" a="1"/>
  <c r="EA45" i="12" s="1"/>
  <c r="DY45" i="12" a="1"/>
  <c r="DY45" i="12" s="1"/>
  <c r="DW45" i="12" a="1"/>
  <c r="DW45" i="12" s="1"/>
  <c r="DU45" i="12" a="1"/>
  <c r="DU45" i="12" s="1"/>
  <c r="DS45" i="12" a="1"/>
  <c r="DS45" i="12" s="1"/>
  <c r="DQ45" i="12" a="1"/>
  <c r="DQ45" i="12" s="1"/>
  <c r="DO45" i="12" a="1"/>
  <c r="DO45" i="12" s="1"/>
  <c r="DM45" i="12" a="1"/>
  <c r="DM45" i="12" s="1"/>
  <c r="DK45" i="12" a="1"/>
  <c r="DK45" i="12" s="1"/>
  <c r="DI45" i="12" a="1"/>
  <c r="DI45" i="12" s="1"/>
  <c r="DG45" i="12" a="1"/>
  <c r="DG45" i="12" s="1"/>
  <c r="DE45" i="12" a="1"/>
  <c r="DE45" i="12" s="1"/>
  <c r="DC45" i="12" a="1"/>
  <c r="DC45" i="12" s="1"/>
  <c r="DA45" i="12" a="1"/>
  <c r="DA45" i="12" s="1"/>
  <c r="CY45" i="12" a="1"/>
  <c r="CY45" i="12" s="1"/>
  <c r="CW45" i="12" a="1"/>
  <c r="CW45" i="12" s="1"/>
  <c r="CU45" i="12" a="1"/>
  <c r="CU45" i="12" s="1"/>
  <c r="CS45" i="12" a="1"/>
  <c r="CS45" i="12" s="1"/>
  <c r="CQ45" i="12" a="1"/>
  <c r="CQ45" i="12" s="1"/>
  <c r="CO45" i="12" a="1"/>
  <c r="CO45" i="12" s="1"/>
  <c r="CM45" i="12" a="1"/>
  <c r="CM45" i="12" s="1"/>
  <c r="CK45" i="12" a="1"/>
  <c r="CK45" i="12" s="1"/>
  <c r="CI45" i="12" a="1"/>
  <c r="CI45" i="12" s="1"/>
  <c r="CG45" i="12" a="1"/>
  <c r="CG45" i="12" s="1"/>
  <c r="CE45" i="12" a="1"/>
  <c r="CE45" i="12" s="1"/>
  <c r="CC45" i="12" a="1"/>
  <c r="CC45" i="12" s="1"/>
  <c r="CA45" i="12" a="1"/>
  <c r="CA45" i="12" s="1"/>
  <c r="BY45" i="12" a="1"/>
  <c r="BY45" i="12" s="1"/>
  <c r="BW45" i="12" a="1"/>
  <c r="BW45" i="12" s="1"/>
  <c r="BU45" i="12" a="1"/>
  <c r="BU45" i="12" s="1"/>
  <c r="BS45" i="12" a="1"/>
  <c r="BS45" i="12" s="1"/>
  <c r="BQ45" i="12" a="1"/>
  <c r="BQ45" i="12" s="1"/>
  <c r="E45" i="12" a="1"/>
  <c r="E45" i="12" s="1"/>
  <c r="EH45" i="12" a="1"/>
  <c r="EH45" i="12" s="1"/>
  <c r="EF45" i="12" a="1"/>
  <c r="EF45" i="12" s="1"/>
  <c r="ED45" i="12" a="1"/>
  <c r="ED45" i="12" s="1"/>
  <c r="EB45" i="12" a="1"/>
  <c r="EB45" i="12" s="1"/>
  <c r="DZ45" i="12" a="1"/>
  <c r="DZ45" i="12" s="1"/>
  <c r="DX45" i="12" a="1"/>
  <c r="DX45" i="12" s="1"/>
  <c r="DV45" i="12" a="1"/>
  <c r="DV45" i="12" s="1"/>
  <c r="DT45" i="12" a="1"/>
  <c r="DT45" i="12" s="1"/>
  <c r="DR45" i="12" a="1"/>
  <c r="DR45" i="12" s="1"/>
  <c r="DP45" i="12" a="1"/>
  <c r="DP45" i="12" s="1"/>
  <c r="DN45" i="12" a="1"/>
  <c r="DN45" i="12" s="1"/>
  <c r="DL45" i="12" a="1"/>
  <c r="DL45" i="12" s="1"/>
  <c r="DJ45" i="12" a="1"/>
  <c r="DJ45" i="12" s="1"/>
  <c r="DH45" i="12" a="1"/>
  <c r="DH45" i="12" s="1"/>
  <c r="DF45" i="12" a="1"/>
  <c r="DF45" i="12" s="1"/>
  <c r="DD45" i="12" a="1"/>
  <c r="DD45" i="12" s="1"/>
  <c r="DB45" i="12" a="1"/>
  <c r="DB45" i="12" s="1"/>
  <c r="CZ45" i="12" a="1"/>
  <c r="CZ45" i="12" s="1"/>
  <c r="CX45" i="12" a="1"/>
  <c r="CX45" i="12" s="1"/>
  <c r="CV45" i="12" a="1"/>
  <c r="CV45" i="12" s="1"/>
  <c r="CT45" i="12" a="1"/>
  <c r="CT45" i="12" s="1"/>
  <c r="CR45" i="12" a="1"/>
  <c r="CR45" i="12" s="1"/>
  <c r="CP45" i="12" a="1"/>
  <c r="CP45" i="12" s="1"/>
  <c r="CN45" i="12" a="1"/>
  <c r="CN45" i="12" s="1"/>
  <c r="CL45" i="12" a="1"/>
  <c r="CL45" i="12" s="1"/>
  <c r="CJ45" i="12" a="1"/>
  <c r="CJ45" i="12" s="1"/>
  <c r="CH45" i="12" a="1"/>
  <c r="CH45" i="12" s="1"/>
  <c r="CF45" i="12" a="1"/>
  <c r="CF45" i="12" s="1"/>
  <c r="CD45" i="12" a="1"/>
  <c r="CD45" i="12" s="1"/>
  <c r="CB45" i="12" a="1"/>
  <c r="CB45" i="12" s="1"/>
  <c r="BZ45" i="12" a="1"/>
  <c r="BZ45" i="12" s="1"/>
  <c r="BX45" i="12" a="1"/>
  <c r="BX45" i="12" s="1"/>
  <c r="BV45" i="12" a="1"/>
  <c r="BV45" i="12" s="1"/>
  <c r="BT45" i="12" a="1"/>
  <c r="BT45" i="12" s="1"/>
  <c r="BR45" i="12" a="1"/>
  <c r="BR45" i="12" s="1"/>
  <c r="BP45" i="12" a="1"/>
  <c r="BP45" i="12" s="1"/>
  <c r="C45" i="12"/>
  <c r="EH48" i="12" a="1"/>
  <c r="EH48" i="12" s="1"/>
  <c r="EF48" i="12" a="1"/>
  <c r="EF48" i="12" s="1"/>
  <c r="ED48" i="12" a="1"/>
  <c r="ED48" i="12" s="1"/>
  <c r="EB48" i="12" a="1"/>
  <c r="EB48" i="12" s="1"/>
  <c r="DZ48" i="12" a="1"/>
  <c r="DZ48" i="12" s="1"/>
  <c r="DX48" i="12" a="1"/>
  <c r="DX48" i="12" s="1"/>
  <c r="DV48" i="12" a="1"/>
  <c r="DV48" i="12" s="1"/>
  <c r="DT48" i="12" a="1"/>
  <c r="DT48" i="12" s="1"/>
  <c r="DR48" i="12" a="1"/>
  <c r="DR48" i="12" s="1"/>
  <c r="DP48" i="12" a="1"/>
  <c r="DP48" i="12" s="1"/>
  <c r="DN48" i="12" a="1"/>
  <c r="DN48" i="12" s="1"/>
  <c r="DL48" i="12" a="1"/>
  <c r="DL48" i="12" s="1"/>
  <c r="DJ48" i="12" a="1"/>
  <c r="DJ48" i="12" s="1"/>
  <c r="DH48" i="12" a="1"/>
  <c r="DH48" i="12" s="1"/>
  <c r="DF48" i="12" a="1"/>
  <c r="DF48" i="12" s="1"/>
  <c r="DD48" i="12" a="1"/>
  <c r="DD48" i="12" s="1"/>
  <c r="DB48" i="12" a="1"/>
  <c r="DB48" i="12" s="1"/>
  <c r="CZ48" i="12" a="1"/>
  <c r="CZ48" i="12" s="1"/>
  <c r="CX48" i="12" a="1"/>
  <c r="CX48" i="12" s="1"/>
  <c r="CV48" i="12" a="1"/>
  <c r="CV48" i="12" s="1"/>
  <c r="CT48" i="12" a="1"/>
  <c r="CT48" i="12" s="1"/>
  <c r="CR48" i="12" a="1"/>
  <c r="CR48" i="12" s="1"/>
  <c r="CP48" i="12" a="1"/>
  <c r="CP48" i="12" s="1"/>
  <c r="CN48" i="12" a="1"/>
  <c r="CN48" i="12" s="1"/>
  <c r="CL48" i="12" a="1"/>
  <c r="CL48" i="12" s="1"/>
  <c r="CJ48" i="12" a="1"/>
  <c r="CJ48" i="12" s="1"/>
  <c r="CH48" i="12" a="1"/>
  <c r="CH48" i="12" s="1"/>
  <c r="CF48" i="12" a="1"/>
  <c r="CF48" i="12" s="1"/>
  <c r="CD48" i="12" a="1"/>
  <c r="CD48" i="12" s="1"/>
  <c r="CB48" i="12" a="1"/>
  <c r="CB48" i="12" s="1"/>
  <c r="BZ48" i="12" a="1"/>
  <c r="BZ48" i="12" s="1"/>
  <c r="BX48" i="12" a="1"/>
  <c r="BX48" i="12" s="1"/>
  <c r="BV48" i="12" a="1"/>
  <c r="BV48" i="12" s="1"/>
  <c r="BT48" i="12" a="1"/>
  <c r="BT48" i="12" s="1"/>
  <c r="BR48" i="12" a="1"/>
  <c r="BR48" i="12" s="1"/>
  <c r="BP48" i="12" a="1"/>
  <c r="BP48" i="12" s="1"/>
  <c r="EI48" i="12" a="1"/>
  <c r="EI48" i="12" s="1"/>
  <c r="EG48" i="12" a="1"/>
  <c r="EG48" i="12" s="1"/>
  <c r="EE48" i="12" a="1"/>
  <c r="EE48" i="12" s="1"/>
  <c r="EC48" i="12" a="1"/>
  <c r="EC48" i="12" s="1"/>
  <c r="EA48" i="12" a="1"/>
  <c r="EA48" i="12" s="1"/>
  <c r="DY48" i="12" a="1"/>
  <c r="DY48" i="12" s="1"/>
  <c r="DW48" i="12" a="1"/>
  <c r="DW48" i="12" s="1"/>
  <c r="DU48" i="12" a="1"/>
  <c r="DU48" i="12" s="1"/>
  <c r="DS48" i="12" a="1"/>
  <c r="DS48" i="12" s="1"/>
  <c r="DQ48" i="12" a="1"/>
  <c r="DQ48" i="12" s="1"/>
  <c r="DO48" i="12" a="1"/>
  <c r="DO48" i="12" s="1"/>
  <c r="DM48" i="12" a="1"/>
  <c r="DM48" i="12" s="1"/>
  <c r="DK48" i="12" a="1"/>
  <c r="DK48" i="12" s="1"/>
  <c r="DI48" i="12" a="1"/>
  <c r="DI48" i="12" s="1"/>
  <c r="DG48" i="12" a="1"/>
  <c r="DG48" i="12" s="1"/>
  <c r="DE48" i="12" a="1"/>
  <c r="DE48" i="12" s="1"/>
  <c r="DC48" i="12" a="1"/>
  <c r="DC48" i="12" s="1"/>
  <c r="DA48" i="12" a="1"/>
  <c r="DA48" i="12" s="1"/>
  <c r="CY48" i="12" a="1"/>
  <c r="CY48" i="12" s="1"/>
  <c r="CW48" i="12" a="1"/>
  <c r="CW48" i="12" s="1"/>
  <c r="CU48" i="12" a="1"/>
  <c r="CU48" i="12" s="1"/>
  <c r="CS48" i="12" a="1"/>
  <c r="CS48" i="12" s="1"/>
  <c r="CQ48" i="12" a="1"/>
  <c r="CQ48" i="12" s="1"/>
  <c r="CO48" i="12" a="1"/>
  <c r="CO48" i="12" s="1"/>
  <c r="CM48" i="12" a="1"/>
  <c r="CM48" i="12" s="1"/>
  <c r="CK48" i="12" a="1"/>
  <c r="CK48" i="12" s="1"/>
  <c r="CI48" i="12" a="1"/>
  <c r="CI48" i="12" s="1"/>
  <c r="CG48" i="12" a="1"/>
  <c r="CG48" i="12" s="1"/>
  <c r="CE48" i="12" a="1"/>
  <c r="CE48" i="12" s="1"/>
  <c r="CC48" i="12" a="1"/>
  <c r="CC48" i="12" s="1"/>
  <c r="CA48" i="12" a="1"/>
  <c r="CA48" i="12" s="1"/>
  <c r="BY48" i="12" a="1"/>
  <c r="BY48" i="12" s="1"/>
  <c r="BW48" i="12" a="1"/>
  <c r="BW48" i="12" s="1"/>
  <c r="BU48" i="12" a="1"/>
  <c r="BU48" i="12" s="1"/>
  <c r="BS48" i="12" a="1"/>
  <c r="BS48" i="12" s="1"/>
  <c r="BQ48" i="12" a="1"/>
  <c r="BQ48" i="12" s="1"/>
  <c r="E48" i="12" a="1"/>
  <c r="E48" i="12" s="1"/>
  <c r="F48" i="12" s="1" a="1"/>
  <c r="F48" i="12" s="1"/>
  <c r="EI50" i="12" a="1"/>
  <c r="EI50" i="12" s="1"/>
  <c r="EG50" i="12" a="1"/>
  <c r="EG50" i="12" s="1"/>
  <c r="EE50" i="12" a="1"/>
  <c r="EE50" i="12" s="1"/>
  <c r="EC50" i="12" a="1"/>
  <c r="EC50" i="12" s="1"/>
  <c r="EA50" i="12" a="1"/>
  <c r="EA50" i="12" s="1"/>
  <c r="DY50" i="12" a="1"/>
  <c r="DY50" i="12" s="1"/>
  <c r="DW50" i="12" a="1"/>
  <c r="DW50" i="12" s="1"/>
  <c r="DU50" i="12" a="1"/>
  <c r="DU50" i="12" s="1"/>
  <c r="DS50" i="12" a="1"/>
  <c r="DS50" i="12" s="1"/>
  <c r="DQ50" i="12" a="1"/>
  <c r="DQ50" i="12" s="1"/>
  <c r="DO50" i="12" a="1"/>
  <c r="DO50" i="12" s="1"/>
  <c r="DM50" i="12" a="1"/>
  <c r="DM50" i="12" s="1"/>
  <c r="DK50" i="12" a="1"/>
  <c r="DK50" i="12" s="1"/>
  <c r="DI50" i="12" a="1"/>
  <c r="DI50" i="12" s="1"/>
  <c r="DG50" i="12" a="1"/>
  <c r="DG50" i="12" s="1"/>
  <c r="DE50" i="12" a="1"/>
  <c r="DE50" i="12" s="1"/>
  <c r="DC50" i="12" a="1"/>
  <c r="DC50" i="12" s="1"/>
  <c r="DA50" i="12" a="1"/>
  <c r="DA50" i="12" s="1"/>
  <c r="CY50" i="12" a="1"/>
  <c r="CY50" i="12" s="1"/>
  <c r="CW50" i="12" a="1"/>
  <c r="CW50" i="12" s="1"/>
  <c r="CU50" i="12" a="1"/>
  <c r="CU50" i="12" s="1"/>
  <c r="CS50" i="12" a="1"/>
  <c r="CS50" i="12" s="1"/>
  <c r="CQ50" i="12" a="1"/>
  <c r="CQ50" i="12" s="1"/>
  <c r="CO50" i="12" a="1"/>
  <c r="CO50" i="12" s="1"/>
  <c r="CM50" i="12" a="1"/>
  <c r="CM50" i="12" s="1"/>
  <c r="CK50" i="12" a="1"/>
  <c r="CK50" i="12" s="1"/>
  <c r="CI50" i="12" a="1"/>
  <c r="CI50" i="12" s="1"/>
  <c r="CG50" i="12" a="1"/>
  <c r="CG50" i="12" s="1"/>
  <c r="CE50" i="12" a="1"/>
  <c r="CE50" i="12" s="1"/>
  <c r="CC50" i="12" a="1"/>
  <c r="CC50" i="12" s="1"/>
  <c r="CA50" i="12" a="1"/>
  <c r="CA50" i="12" s="1"/>
  <c r="BY50" i="12" a="1"/>
  <c r="BY50" i="12" s="1"/>
  <c r="BW50" i="12" a="1"/>
  <c r="BW50" i="12" s="1"/>
  <c r="BU50" i="12" a="1"/>
  <c r="BU50" i="12" s="1"/>
  <c r="BS50" i="12" a="1"/>
  <c r="BS50" i="12" s="1"/>
  <c r="BQ50" i="12" a="1"/>
  <c r="BQ50" i="12" s="1"/>
  <c r="E50" i="12" a="1"/>
  <c r="E50" i="12" s="1"/>
  <c r="F50" i="12" s="1" a="1"/>
  <c r="F50" i="12" s="1"/>
  <c r="EH50" i="12" a="1"/>
  <c r="EH50" i="12" s="1"/>
  <c r="EF50" i="12" a="1"/>
  <c r="EF50" i="12" s="1"/>
  <c r="ED50" i="12" a="1"/>
  <c r="ED50" i="12" s="1"/>
  <c r="EB50" i="12" a="1"/>
  <c r="EB50" i="12" s="1"/>
  <c r="DZ50" i="12" a="1"/>
  <c r="DZ50" i="12" s="1"/>
  <c r="DX50" i="12" a="1"/>
  <c r="DX50" i="12" s="1"/>
  <c r="DV50" i="12" a="1"/>
  <c r="DV50" i="12" s="1"/>
  <c r="DT50" i="12" a="1"/>
  <c r="DT50" i="12" s="1"/>
  <c r="DR50" i="12" a="1"/>
  <c r="DR50" i="12" s="1"/>
  <c r="DP50" i="12" a="1"/>
  <c r="DP50" i="12" s="1"/>
  <c r="DN50" i="12" a="1"/>
  <c r="DN50" i="12" s="1"/>
  <c r="DL50" i="12" a="1"/>
  <c r="DL50" i="12" s="1"/>
  <c r="DJ50" i="12" a="1"/>
  <c r="DJ50" i="12" s="1"/>
  <c r="DH50" i="12" a="1"/>
  <c r="DH50" i="12" s="1"/>
  <c r="DF50" i="12" a="1"/>
  <c r="DF50" i="12" s="1"/>
  <c r="DD50" i="12" a="1"/>
  <c r="DD50" i="12" s="1"/>
  <c r="DB50" i="12" a="1"/>
  <c r="DB50" i="12" s="1"/>
  <c r="CZ50" i="12" a="1"/>
  <c r="CZ50" i="12" s="1"/>
  <c r="CX50" i="12" a="1"/>
  <c r="CX50" i="12" s="1"/>
  <c r="CV50" i="12" a="1"/>
  <c r="CV50" i="12" s="1"/>
  <c r="CT50" i="12" a="1"/>
  <c r="CT50" i="12" s="1"/>
  <c r="CR50" i="12" a="1"/>
  <c r="CR50" i="12" s="1"/>
  <c r="CP50" i="12" a="1"/>
  <c r="CP50" i="12" s="1"/>
  <c r="CN50" i="12" a="1"/>
  <c r="CN50" i="12" s="1"/>
  <c r="CL50" i="12" a="1"/>
  <c r="CL50" i="12" s="1"/>
  <c r="CJ50" i="12" a="1"/>
  <c r="CJ50" i="12" s="1"/>
  <c r="CH50" i="12" a="1"/>
  <c r="CH50" i="12" s="1"/>
  <c r="CF50" i="12" a="1"/>
  <c r="CF50" i="12" s="1"/>
  <c r="CD50" i="12" a="1"/>
  <c r="CD50" i="12" s="1"/>
  <c r="CB50" i="12" a="1"/>
  <c r="CB50" i="12" s="1"/>
  <c r="BZ50" i="12" a="1"/>
  <c r="BZ50" i="12" s="1"/>
  <c r="BX50" i="12" a="1"/>
  <c r="BX50" i="12" s="1"/>
  <c r="BV50" i="12" a="1"/>
  <c r="BV50" i="12" s="1"/>
  <c r="BT50" i="12" a="1"/>
  <c r="BT50" i="12" s="1"/>
  <c r="BR50" i="12" a="1"/>
  <c r="BR50" i="12" s="1"/>
  <c r="BP50" i="12" a="1"/>
  <c r="BP50" i="12" s="1"/>
  <c r="EI52" i="12" a="1"/>
  <c r="EI52" i="12" s="1"/>
  <c r="EG52" i="12" a="1"/>
  <c r="EG52" i="12" s="1"/>
  <c r="EE52" i="12" a="1"/>
  <c r="EE52" i="12" s="1"/>
  <c r="EC52" i="12" a="1"/>
  <c r="EC52" i="12" s="1"/>
  <c r="EA52" i="12" a="1"/>
  <c r="EA52" i="12" s="1"/>
  <c r="DY52" i="12" a="1"/>
  <c r="DY52" i="12" s="1"/>
  <c r="DW52" i="12" a="1"/>
  <c r="DW52" i="12" s="1"/>
  <c r="DU52" i="12" a="1"/>
  <c r="DU52" i="12" s="1"/>
  <c r="DS52" i="12" a="1"/>
  <c r="DS52" i="12" s="1"/>
  <c r="DQ52" i="12" a="1"/>
  <c r="DQ52" i="12" s="1"/>
  <c r="DO52" i="12" a="1"/>
  <c r="DO52" i="12" s="1"/>
  <c r="DM52" i="12" a="1"/>
  <c r="DM52" i="12" s="1"/>
  <c r="DK52" i="12" a="1"/>
  <c r="DK52" i="12" s="1"/>
  <c r="DI52" i="12" a="1"/>
  <c r="DI52" i="12" s="1"/>
  <c r="DG52" i="12" a="1"/>
  <c r="DG52" i="12" s="1"/>
  <c r="DE52" i="12" a="1"/>
  <c r="DE52" i="12" s="1"/>
  <c r="DC52" i="12" a="1"/>
  <c r="DC52" i="12" s="1"/>
  <c r="DA52" i="12" a="1"/>
  <c r="DA52" i="12" s="1"/>
  <c r="CY52" i="12" a="1"/>
  <c r="CY52" i="12" s="1"/>
  <c r="CW52" i="12" a="1"/>
  <c r="CW52" i="12" s="1"/>
  <c r="CU52" i="12" a="1"/>
  <c r="CU52" i="12" s="1"/>
  <c r="CS52" i="12" a="1"/>
  <c r="CS52" i="12" s="1"/>
  <c r="CQ52" i="12" a="1"/>
  <c r="CQ52" i="12" s="1"/>
  <c r="CO52" i="12" a="1"/>
  <c r="CO52" i="12" s="1"/>
  <c r="CM52" i="12" a="1"/>
  <c r="CM52" i="12" s="1"/>
  <c r="CK52" i="12" a="1"/>
  <c r="CK52" i="12" s="1"/>
  <c r="CI52" i="12" a="1"/>
  <c r="CI52" i="12" s="1"/>
  <c r="CG52" i="12" a="1"/>
  <c r="CG52" i="12" s="1"/>
  <c r="CE52" i="12" a="1"/>
  <c r="CE52" i="12" s="1"/>
  <c r="CC52" i="12" a="1"/>
  <c r="CC52" i="12" s="1"/>
  <c r="CA52" i="12" a="1"/>
  <c r="CA52" i="12" s="1"/>
  <c r="BY52" i="12" a="1"/>
  <c r="BY52" i="12" s="1"/>
  <c r="BW52" i="12" a="1"/>
  <c r="BW52" i="12" s="1"/>
  <c r="BU52" i="12" a="1"/>
  <c r="BU52" i="12" s="1"/>
  <c r="BS52" i="12" a="1"/>
  <c r="BS52" i="12" s="1"/>
  <c r="BQ52" i="12" a="1"/>
  <c r="BQ52" i="12" s="1"/>
  <c r="BO52" i="12" a="1"/>
  <c r="BO52" i="12" s="1"/>
  <c r="BM52" i="12" a="1"/>
  <c r="BM52" i="12" s="1"/>
  <c r="EH52" i="12" a="1"/>
  <c r="EH52" i="12" s="1"/>
  <c r="EF52" i="12" a="1"/>
  <c r="EF52" i="12" s="1"/>
  <c r="ED52" i="12" a="1"/>
  <c r="ED52" i="12" s="1"/>
  <c r="EB52" i="12" a="1"/>
  <c r="EB52" i="12" s="1"/>
  <c r="DZ52" i="12" a="1"/>
  <c r="DZ52" i="12" s="1"/>
  <c r="DX52" i="12" a="1"/>
  <c r="DX52" i="12" s="1"/>
  <c r="DV52" i="12" a="1"/>
  <c r="DV52" i="12" s="1"/>
  <c r="DT52" i="12" a="1"/>
  <c r="DT52" i="12" s="1"/>
  <c r="DR52" i="12" a="1"/>
  <c r="DR52" i="12" s="1"/>
  <c r="DP52" i="12" a="1"/>
  <c r="DP52" i="12" s="1"/>
  <c r="DN52" i="12" a="1"/>
  <c r="DN52" i="12" s="1"/>
  <c r="DL52" i="12" a="1"/>
  <c r="DL52" i="12" s="1"/>
  <c r="DJ52" i="12" a="1"/>
  <c r="DJ52" i="12" s="1"/>
  <c r="DH52" i="12" a="1"/>
  <c r="DH52" i="12" s="1"/>
  <c r="DF52" i="12" a="1"/>
  <c r="DF52" i="12" s="1"/>
  <c r="DD52" i="12" a="1"/>
  <c r="DD52" i="12" s="1"/>
  <c r="DB52" i="12" a="1"/>
  <c r="DB52" i="12" s="1"/>
  <c r="CZ52" i="12" a="1"/>
  <c r="CZ52" i="12" s="1"/>
  <c r="CX52" i="12" a="1"/>
  <c r="CX52" i="12" s="1"/>
  <c r="CV52" i="12" a="1"/>
  <c r="CV52" i="12" s="1"/>
  <c r="CT52" i="12" a="1"/>
  <c r="CT52" i="12" s="1"/>
  <c r="CR52" i="12" a="1"/>
  <c r="CR52" i="12" s="1"/>
  <c r="CP52" i="12" a="1"/>
  <c r="CP52" i="12" s="1"/>
  <c r="CN52" i="12" a="1"/>
  <c r="CN52" i="12" s="1"/>
  <c r="CL52" i="12" a="1"/>
  <c r="CL52" i="12" s="1"/>
  <c r="CJ52" i="12" a="1"/>
  <c r="CJ52" i="12" s="1"/>
  <c r="CH52" i="12" a="1"/>
  <c r="CH52" i="12" s="1"/>
  <c r="CF52" i="12" a="1"/>
  <c r="CF52" i="12" s="1"/>
  <c r="CD52" i="12" a="1"/>
  <c r="CD52" i="12" s="1"/>
  <c r="CB52" i="12" a="1"/>
  <c r="CB52" i="12" s="1"/>
  <c r="BZ52" i="12" a="1"/>
  <c r="BZ52" i="12" s="1"/>
  <c r="BX52" i="12" a="1"/>
  <c r="BX52" i="12" s="1"/>
  <c r="BV52" i="12" a="1"/>
  <c r="BV52" i="12" s="1"/>
  <c r="BT52" i="12" a="1"/>
  <c r="BT52" i="12" s="1"/>
  <c r="BR52" i="12" a="1"/>
  <c r="BR52" i="12" s="1"/>
  <c r="BP52" i="12" a="1"/>
  <c r="BP52" i="12" s="1"/>
  <c r="BN52" i="12" a="1"/>
  <c r="BN52" i="12" s="1"/>
  <c r="E52" i="12" a="1"/>
  <c r="E52" i="12" s="1"/>
  <c r="F52" i="12" s="1" a="1"/>
  <c r="F52" i="12" s="1"/>
  <c r="EI54" i="12" a="1"/>
  <c r="EI54" i="12" s="1"/>
  <c r="EG54" i="12" a="1"/>
  <c r="EG54" i="12" s="1"/>
  <c r="EE54" i="12" a="1"/>
  <c r="EE54" i="12" s="1"/>
  <c r="EC54" i="12" a="1"/>
  <c r="EC54" i="12" s="1"/>
  <c r="EA54" i="12" a="1"/>
  <c r="EA54" i="12" s="1"/>
  <c r="DY54" i="12" a="1"/>
  <c r="DY54" i="12" s="1"/>
  <c r="DW54" i="12" a="1"/>
  <c r="DW54" i="12" s="1"/>
  <c r="DU54" i="12" a="1"/>
  <c r="DU54" i="12" s="1"/>
  <c r="DS54" i="12" a="1"/>
  <c r="DS54" i="12" s="1"/>
  <c r="DQ54" i="12" a="1"/>
  <c r="DQ54" i="12" s="1"/>
  <c r="DO54" i="12" a="1"/>
  <c r="DO54" i="12" s="1"/>
  <c r="DM54" i="12" a="1"/>
  <c r="DM54" i="12" s="1"/>
  <c r="DK54" i="12" a="1"/>
  <c r="DK54" i="12" s="1"/>
  <c r="DI54" i="12" a="1"/>
  <c r="DI54" i="12" s="1"/>
  <c r="DG54" i="12" a="1"/>
  <c r="DG54" i="12" s="1"/>
  <c r="DE54" i="12" a="1"/>
  <c r="DE54" i="12" s="1"/>
  <c r="DC54" i="12" a="1"/>
  <c r="DC54" i="12" s="1"/>
  <c r="DA54" i="12" a="1"/>
  <c r="DA54" i="12" s="1"/>
  <c r="CY54" i="12" a="1"/>
  <c r="CY54" i="12" s="1"/>
  <c r="CW54" i="12" a="1"/>
  <c r="CW54" i="12" s="1"/>
  <c r="CU54" i="12" a="1"/>
  <c r="CU54" i="12" s="1"/>
  <c r="CS54" i="12" a="1"/>
  <c r="CS54" i="12" s="1"/>
  <c r="CQ54" i="12" a="1"/>
  <c r="CQ54" i="12" s="1"/>
  <c r="CO54" i="12" a="1"/>
  <c r="CO54" i="12" s="1"/>
  <c r="CM54" i="12" a="1"/>
  <c r="CM54" i="12" s="1"/>
  <c r="CK54" i="12" a="1"/>
  <c r="CK54" i="12" s="1"/>
  <c r="CI54" i="12" a="1"/>
  <c r="CI54" i="12" s="1"/>
  <c r="CG54" i="12" a="1"/>
  <c r="CG54" i="12" s="1"/>
  <c r="CE54" i="12" a="1"/>
  <c r="CE54" i="12" s="1"/>
  <c r="CC54" i="12" a="1"/>
  <c r="CC54" i="12" s="1"/>
  <c r="CA54" i="12" a="1"/>
  <c r="CA54" i="12" s="1"/>
  <c r="BY54" i="12" a="1"/>
  <c r="BY54" i="12" s="1"/>
  <c r="BW54" i="12" a="1"/>
  <c r="BW54" i="12" s="1"/>
  <c r="EH54" i="12" a="1"/>
  <c r="EH54" i="12" s="1"/>
  <c r="EF54" i="12" a="1"/>
  <c r="EF54" i="12" s="1"/>
  <c r="ED54" i="12" a="1"/>
  <c r="ED54" i="12" s="1"/>
  <c r="EB54" i="12" a="1"/>
  <c r="EB54" i="12" s="1"/>
  <c r="DZ54" i="12" a="1"/>
  <c r="DZ54" i="12" s="1"/>
  <c r="DX54" i="12" a="1"/>
  <c r="DX54" i="12" s="1"/>
  <c r="DV54" i="12" a="1"/>
  <c r="DV54" i="12" s="1"/>
  <c r="DT54" i="12" a="1"/>
  <c r="DT54" i="12" s="1"/>
  <c r="DR54" i="12" a="1"/>
  <c r="DR54" i="12" s="1"/>
  <c r="DP54" i="12" a="1"/>
  <c r="DP54" i="12" s="1"/>
  <c r="DN54" i="12" a="1"/>
  <c r="DN54" i="12" s="1"/>
  <c r="DL54" i="12" a="1"/>
  <c r="DL54" i="12" s="1"/>
  <c r="DJ54" i="12" a="1"/>
  <c r="DJ54" i="12" s="1"/>
  <c r="DH54" i="12" a="1"/>
  <c r="DH54" i="12" s="1"/>
  <c r="DF54" i="12" a="1"/>
  <c r="DF54" i="12" s="1"/>
  <c r="DD54" i="12" a="1"/>
  <c r="DD54" i="12" s="1"/>
  <c r="DB54" i="12" a="1"/>
  <c r="DB54" i="12" s="1"/>
  <c r="CZ54" i="12" a="1"/>
  <c r="CZ54" i="12" s="1"/>
  <c r="CX54" i="12" a="1"/>
  <c r="CX54" i="12" s="1"/>
  <c r="CV54" i="12" a="1"/>
  <c r="CV54" i="12" s="1"/>
  <c r="CT54" i="12" a="1"/>
  <c r="CT54" i="12" s="1"/>
  <c r="CR54" i="12" a="1"/>
  <c r="CR54" i="12" s="1"/>
  <c r="CP54" i="12" a="1"/>
  <c r="CP54" i="12" s="1"/>
  <c r="CN54" i="12" a="1"/>
  <c r="CN54" i="12" s="1"/>
  <c r="CL54" i="12" a="1"/>
  <c r="CL54" i="12" s="1"/>
  <c r="CJ54" i="12" a="1"/>
  <c r="CJ54" i="12" s="1"/>
  <c r="CH54" i="12" a="1"/>
  <c r="CH54" i="12" s="1"/>
  <c r="CF54" i="12" a="1"/>
  <c r="CF54" i="12" s="1"/>
  <c r="CD54" i="12" a="1"/>
  <c r="CD54" i="12" s="1"/>
  <c r="CB54" i="12" a="1"/>
  <c r="CB54" i="12" s="1"/>
  <c r="BZ54" i="12" a="1"/>
  <c r="BZ54" i="12" s="1"/>
  <c r="BX54" i="12" a="1"/>
  <c r="BX54" i="12" s="1"/>
  <c r="BV54" i="12" a="1"/>
  <c r="BV54" i="12" s="1"/>
  <c r="E54" i="12" a="1"/>
  <c r="E54" i="12" s="1"/>
  <c r="EI56" i="12" a="1"/>
  <c r="EI56" i="12" s="1"/>
  <c r="EG56" i="12" a="1"/>
  <c r="EG56" i="12" s="1"/>
  <c r="EE56" i="12" a="1"/>
  <c r="EE56" i="12" s="1"/>
  <c r="EC56" i="12" a="1"/>
  <c r="EC56" i="12" s="1"/>
  <c r="EA56" i="12" a="1"/>
  <c r="EA56" i="12" s="1"/>
  <c r="DY56" i="12" a="1"/>
  <c r="DY56" i="12" s="1"/>
  <c r="DW56" i="12" a="1"/>
  <c r="DW56" i="12" s="1"/>
  <c r="DU56" i="12" a="1"/>
  <c r="DU56" i="12" s="1"/>
  <c r="DS56" i="12" a="1"/>
  <c r="DS56" i="12" s="1"/>
  <c r="DQ56" i="12" a="1"/>
  <c r="DQ56" i="12" s="1"/>
  <c r="DO56" i="12" a="1"/>
  <c r="DO56" i="12" s="1"/>
  <c r="DM56" i="12" a="1"/>
  <c r="DM56" i="12" s="1"/>
  <c r="DK56" i="12" a="1"/>
  <c r="DK56" i="12" s="1"/>
  <c r="DI56" i="12" a="1"/>
  <c r="DI56" i="12" s="1"/>
  <c r="DG56" i="12" a="1"/>
  <c r="DG56" i="12" s="1"/>
  <c r="DE56" i="12" a="1"/>
  <c r="DE56" i="12" s="1"/>
  <c r="DC56" i="12" a="1"/>
  <c r="DC56" i="12" s="1"/>
  <c r="DA56" i="12" a="1"/>
  <c r="DA56" i="12" s="1"/>
  <c r="CY56" i="12" a="1"/>
  <c r="CY56" i="12" s="1"/>
  <c r="CW56" i="12" a="1"/>
  <c r="CW56" i="12" s="1"/>
  <c r="CU56" i="12" a="1"/>
  <c r="CU56" i="12" s="1"/>
  <c r="CS56" i="12" a="1"/>
  <c r="CS56" i="12" s="1"/>
  <c r="CQ56" i="12" a="1"/>
  <c r="CQ56" i="12" s="1"/>
  <c r="CO56" i="12" a="1"/>
  <c r="CO56" i="12" s="1"/>
  <c r="CM56" i="12" a="1"/>
  <c r="CM56" i="12" s="1"/>
  <c r="CK56" i="12" a="1"/>
  <c r="CK56" i="12" s="1"/>
  <c r="CI56" i="12" a="1"/>
  <c r="CI56" i="12" s="1"/>
  <c r="CG56" i="12" a="1"/>
  <c r="CG56" i="12" s="1"/>
  <c r="CE56" i="12" a="1"/>
  <c r="CE56" i="12" s="1"/>
  <c r="CC56" i="12" a="1"/>
  <c r="CC56" i="12" s="1"/>
  <c r="CA56" i="12" a="1"/>
  <c r="CA56" i="12" s="1"/>
  <c r="BY56" i="12" a="1"/>
  <c r="BY56" i="12" s="1"/>
  <c r="BW56" i="12" a="1"/>
  <c r="BW56" i="12" s="1"/>
  <c r="EH56" i="12" a="1"/>
  <c r="EH56" i="12" s="1"/>
  <c r="EF56" i="12" a="1"/>
  <c r="EF56" i="12" s="1"/>
  <c r="ED56" i="12" a="1"/>
  <c r="ED56" i="12" s="1"/>
  <c r="EB56" i="12" a="1"/>
  <c r="EB56" i="12" s="1"/>
  <c r="DZ56" i="12" a="1"/>
  <c r="DZ56" i="12" s="1"/>
  <c r="DX56" i="12" a="1"/>
  <c r="DX56" i="12" s="1"/>
  <c r="DV56" i="12" a="1"/>
  <c r="DV56" i="12" s="1"/>
  <c r="DT56" i="12" a="1"/>
  <c r="DT56" i="12" s="1"/>
  <c r="DR56" i="12" a="1"/>
  <c r="DR56" i="12" s="1"/>
  <c r="DP56" i="12" a="1"/>
  <c r="DP56" i="12" s="1"/>
  <c r="DN56" i="12" a="1"/>
  <c r="DN56" i="12" s="1"/>
  <c r="DL56" i="12" a="1"/>
  <c r="DL56" i="12" s="1"/>
  <c r="DJ56" i="12" a="1"/>
  <c r="DJ56" i="12" s="1"/>
  <c r="DH56" i="12" a="1"/>
  <c r="DH56" i="12" s="1"/>
  <c r="DF56" i="12" a="1"/>
  <c r="DF56" i="12" s="1"/>
  <c r="DD56" i="12" a="1"/>
  <c r="DD56" i="12" s="1"/>
  <c r="DB56" i="12" a="1"/>
  <c r="DB56" i="12" s="1"/>
  <c r="CZ56" i="12" a="1"/>
  <c r="CZ56" i="12" s="1"/>
  <c r="CX56" i="12" a="1"/>
  <c r="CX56" i="12" s="1"/>
  <c r="CV56" i="12" a="1"/>
  <c r="CV56" i="12" s="1"/>
  <c r="CT56" i="12" a="1"/>
  <c r="CT56" i="12" s="1"/>
  <c r="CR56" i="12" a="1"/>
  <c r="CR56" i="12" s="1"/>
  <c r="CP56" i="12" a="1"/>
  <c r="CP56" i="12" s="1"/>
  <c r="CN56" i="12" a="1"/>
  <c r="CN56" i="12" s="1"/>
  <c r="CL56" i="12" a="1"/>
  <c r="CL56" i="12" s="1"/>
  <c r="CJ56" i="12" a="1"/>
  <c r="CJ56" i="12" s="1"/>
  <c r="CH56" i="12" a="1"/>
  <c r="CH56" i="12" s="1"/>
  <c r="CF56" i="12" a="1"/>
  <c r="CF56" i="12" s="1"/>
  <c r="CD56" i="12" a="1"/>
  <c r="CD56" i="12" s="1"/>
  <c r="CB56" i="12" a="1"/>
  <c r="CB56" i="12" s="1"/>
  <c r="BZ56" i="12" a="1"/>
  <c r="BZ56" i="12" s="1"/>
  <c r="BX56" i="12" a="1"/>
  <c r="BX56" i="12" s="1"/>
  <c r="BV56" i="12" a="1"/>
  <c r="BV56" i="12" s="1"/>
  <c r="E56" i="12" a="1"/>
  <c r="E56" i="12" s="1"/>
  <c r="EH58" i="12" a="1"/>
  <c r="EH58" i="12" s="1"/>
  <c r="EF58" i="12" a="1"/>
  <c r="EF58" i="12" s="1"/>
  <c r="ED58" i="12" a="1"/>
  <c r="ED58" i="12" s="1"/>
  <c r="EB58" i="12" a="1"/>
  <c r="EB58" i="12" s="1"/>
  <c r="DZ58" i="12" a="1"/>
  <c r="DZ58" i="12" s="1"/>
  <c r="DX58" i="12" a="1"/>
  <c r="DX58" i="12" s="1"/>
  <c r="DV58" i="12" a="1"/>
  <c r="DV58" i="12" s="1"/>
  <c r="DT58" i="12" a="1"/>
  <c r="DT58" i="12" s="1"/>
  <c r="DR58" i="12" a="1"/>
  <c r="DR58" i="12" s="1"/>
  <c r="DP58" i="12" a="1"/>
  <c r="DP58" i="12" s="1"/>
  <c r="DN58" i="12" a="1"/>
  <c r="DN58" i="12" s="1"/>
  <c r="DL58" i="12" a="1"/>
  <c r="DL58" i="12" s="1"/>
  <c r="DJ58" i="12" a="1"/>
  <c r="DJ58" i="12" s="1"/>
  <c r="DH58" i="12" a="1"/>
  <c r="DH58" i="12" s="1"/>
  <c r="DF58" i="12" a="1"/>
  <c r="DF58" i="12" s="1"/>
  <c r="DD58" i="12" a="1"/>
  <c r="DD58" i="12" s="1"/>
  <c r="DB58" i="12" a="1"/>
  <c r="DB58" i="12" s="1"/>
  <c r="CZ58" i="12" a="1"/>
  <c r="CZ58" i="12" s="1"/>
  <c r="CX58" i="12" a="1"/>
  <c r="CX58" i="12" s="1"/>
  <c r="CV58" i="12" a="1"/>
  <c r="CV58" i="12" s="1"/>
  <c r="CT58" i="12" a="1"/>
  <c r="CT58" i="12" s="1"/>
  <c r="CR58" i="12" a="1"/>
  <c r="CR58" i="12" s="1"/>
  <c r="CP58" i="12" a="1"/>
  <c r="CP58" i="12" s="1"/>
  <c r="CN58" i="12" a="1"/>
  <c r="CN58" i="12" s="1"/>
  <c r="CL58" i="12" a="1"/>
  <c r="CL58" i="12" s="1"/>
  <c r="CJ58" i="12" a="1"/>
  <c r="CJ58" i="12" s="1"/>
  <c r="CH58" i="12" a="1"/>
  <c r="CH58" i="12" s="1"/>
  <c r="CF58" i="12" a="1"/>
  <c r="CF58" i="12" s="1"/>
  <c r="CD58" i="12" a="1"/>
  <c r="CD58" i="12" s="1"/>
  <c r="CB58" i="12" a="1"/>
  <c r="CB58" i="12" s="1"/>
  <c r="BZ58" i="12" a="1"/>
  <c r="BZ58" i="12" s="1"/>
  <c r="BX58" i="12" a="1"/>
  <c r="BX58" i="12" s="1"/>
  <c r="BV58" i="12" a="1"/>
  <c r="BV58" i="12" s="1"/>
  <c r="EI58" i="12" a="1"/>
  <c r="EI58" i="12" s="1"/>
  <c r="EG58" i="12" a="1"/>
  <c r="EG58" i="12" s="1"/>
  <c r="EE58" i="12" a="1"/>
  <c r="EE58" i="12" s="1"/>
  <c r="EC58" i="12" a="1"/>
  <c r="EC58" i="12" s="1"/>
  <c r="EA58" i="12" a="1"/>
  <c r="EA58" i="12" s="1"/>
  <c r="DY58" i="12" a="1"/>
  <c r="DY58" i="12" s="1"/>
  <c r="DW58" i="12" a="1"/>
  <c r="DW58" i="12" s="1"/>
  <c r="DU58" i="12" a="1"/>
  <c r="DU58" i="12" s="1"/>
  <c r="DS58" i="12" a="1"/>
  <c r="DS58" i="12" s="1"/>
  <c r="DQ58" i="12" a="1"/>
  <c r="DQ58" i="12" s="1"/>
  <c r="DO58" i="12" a="1"/>
  <c r="DO58" i="12" s="1"/>
  <c r="DM58" i="12" a="1"/>
  <c r="DM58" i="12" s="1"/>
  <c r="DK58" i="12" a="1"/>
  <c r="DK58" i="12" s="1"/>
  <c r="DI58" i="12" a="1"/>
  <c r="DI58" i="12" s="1"/>
  <c r="DG58" i="12" a="1"/>
  <c r="DG58" i="12" s="1"/>
  <c r="DE58" i="12" a="1"/>
  <c r="DE58" i="12" s="1"/>
  <c r="DC58" i="12" a="1"/>
  <c r="DC58" i="12" s="1"/>
  <c r="DA58" i="12" a="1"/>
  <c r="DA58" i="12" s="1"/>
  <c r="CY58" i="12" a="1"/>
  <c r="CY58" i="12" s="1"/>
  <c r="CW58" i="12" a="1"/>
  <c r="CW58" i="12" s="1"/>
  <c r="CU58" i="12" a="1"/>
  <c r="CU58" i="12" s="1"/>
  <c r="CS58" i="12" a="1"/>
  <c r="CS58" i="12" s="1"/>
  <c r="CQ58" i="12" a="1"/>
  <c r="CQ58" i="12" s="1"/>
  <c r="CO58" i="12" a="1"/>
  <c r="CO58" i="12" s="1"/>
  <c r="CM58" i="12" a="1"/>
  <c r="CM58" i="12" s="1"/>
  <c r="CK58" i="12" a="1"/>
  <c r="CK58" i="12" s="1"/>
  <c r="CI58" i="12" a="1"/>
  <c r="CI58" i="12" s="1"/>
  <c r="CG58" i="12" a="1"/>
  <c r="CG58" i="12" s="1"/>
  <c r="CE58" i="12" a="1"/>
  <c r="CE58" i="12" s="1"/>
  <c r="CC58" i="12" a="1"/>
  <c r="CC58" i="12" s="1"/>
  <c r="CA58" i="12" a="1"/>
  <c r="CA58" i="12" s="1"/>
  <c r="BY58" i="12" a="1"/>
  <c r="BY58" i="12" s="1"/>
  <c r="BW58" i="12" a="1"/>
  <c r="BW58" i="12" s="1"/>
  <c r="E58" i="12" a="1"/>
  <c r="E58" i="12" s="1"/>
  <c r="EI60" i="12" a="1"/>
  <c r="EI60" i="12" s="1"/>
  <c r="EG60" i="12" a="1"/>
  <c r="EG60" i="12" s="1"/>
  <c r="EE60" i="12" a="1"/>
  <c r="EE60" i="12" s="1"/>
  <c r="EC60" i="12" a="1"/>
  <c r="EC60" i="12" s="1"/>
  <c r="EA60" i="12" a="1"/>
  <c r="EA60" i="12" s="1"/>
  <c r="DY60" i="12" a="1"/>
  <c r="DY60" i="12" s="1"/>
  <c r="DW60" i="12" a="1"/>
  <c r="DW60" i="12" s="1"/>
  <c r="DU60" i="12" a="1"/>
  <c r="DU60" i="12" s="1"/>
  <c r="DS60" i="12" a="1"/>
  <c r="DS60" i="12" s="1"/>
  <c r="DQ60" i="12" a="1"/>
  <c r="DQ60" i="12" s="1"/>
  <c r="DO60" i="12" a="1"/>
  <c r="DO60" i="12" s="1"/>
  <c r="DM60" i="12" a="1"/>
  <c r="DM60" i="12" s="1"/>
  <c r="DK60" i="12" a="1"/>
  <c r="DK60" i="12" s="1"/>
  <c r="DI60" i="12" a="1"/>
  <c r="DI60" i="12" s="1"/>
  <c r="DG60" i="12" a="1"/>
  <c r="DG60" i="12" s="1"/>
  <c r="DE60" i="12" a="1"/>
  <c r="DE60" i="12" s="1"/>
  <c r="DC60" i="12" a="1"/>
  <c r="DC60" i="12" s="1"/>
  <c r="DA60" i="12" a="1"/>
  <c r="DA60" i="12" s="1"/>
  <c r="CY60" i="12" a="1"/>
  <c r="CY60" i="12" s="1"/>
  <c r="CW60" i="12" a="1"/>
  <c r="CW60" i="12" s="1"/>
  <c r="CU60" i="12" a="1"/>
  <c r="CU60" i="12" s="1"/>
  <c r="CS60" i="12" a="1"/>
  <c r="CS60" i="12" s="1"/>
  <c r="CQ60" i="12" a="1"/>
  <c r="CQ60" i="12" s="1"/>
  <c r="CO60" i="12" a="1"/>
  <c r="CO60" i="12" s="1"/>
  <c r="CM60" i="12" a="1"/>
  <c r="CM60" i="12" s="1"/>
  <c r="CK60" i="12" a="1"/>
  <c r="CK60" i="12" s="1"/>
  <c r="CI60" i="12" a="1"/>
  <c r="CI60" i="12" s="1"/>
  <c r="CG60" i="12" a="1"/>
  <c r="CG60" i="12" s="1"/>
  <c r="CE60" i="12" a="1"/>
  <c r="CE60" i="12" s="1"/>
  <c r="CC60" i="12" a="1"/>
  <c r="CC60" i="12" s="1"/>
  <c r="CA60" i="12" a="1"/>
  <c r="CA60" i="12" s="1"/>
  <c r="BY60" i="12" a="1"/>
  <c r="BY60" i="12" s="1"/>
  <c r="BW60" i="12" a="1"/>
  <c r="BW60" i="12" s="1"/>
  <c r="BU60" i="12" a="1"/>
  <c r="BU60" i="12" s="1"/>
  <c r="BS60" i="12" a="1"/>
  <c r="BS60" i="12" s="1"/>
  <c r="BQ60" i="12" a="1"/>
  <c r="BQ60" i="12" s="1"/>
  <c r="BO60" i="12" a="1"/>
  <c r="BO60" i="12" s="1"/>
  <c r="BM60" i="12" a="1"/>
  <c r="BM60" i="12" s="1"/>
  <c r="E60" i="12" a="1"/>
  <c r="E60" i="12" s="1"/>
  <c r="EH60" i="12" a="1"/>
  <c r="EH60" i="12" s="1"/>
  <c r="EF60" i="12" a="1"/>
  <c r="EF60" i="12" s="1"/>
  <c r="ED60" i="12" a="1"/>
  <c r="ED60" i="12" s="1"/>
  <c r="EB60" i="12" a="1"/>
  <c r="EB60" i="12" s="1"/>
  <c r="DZ60" i="12" a="1"/>
  <c r="DZ60" i="12" s="1"/>
  <c r="DX60" i="12" a="1"/>
  <c r="DX60" i="12" s="1"/>
  <c r="DV60" i="12" a="1"/>
  <c r="DV60" i="12" s="1"/>
  <c r="DT60" i="12" a="1"/>
  <c r="DT60" i="12" s="1"/>
  <c r="DR60" i="12" a="1"/>
  <c r="DR60" i="12" s="1"/>
  <c r="DP60" i="12" a="1"/>
  <c r="DP60" i="12" s="1"/>
  <c r="DN60" i="12" a="1"/>
  <c r="DN60" i="12" s="1"/>
  <c r="DL60" i="12" a="1"/>
  <c r="DL60" i="12" s="1"/>
  <c r="DJ60" i="12" a="1"/>
  <c r="DJ60" i="12" s="1"/>
  <c r="DH60" i="12" a="1"/>
  <c r="DH60" i="12" s="1"/>
  <c r="DF60" i="12" a="1"/>
  <c r="DF60" i="12" s="1"/>
  <c r="DD60" i="12" a="1"/>
  <c r="DD60" i="12" s="1"/>
  <c r="DB60" i="12" a="1"/>
  <c r="DB60" i="12" s="1"/>
  <c r="CZ60" i="12" a="1"/>
  <c r="CZ60" i="12" s="1"/>
  <c r="CX60" i="12" a="1"/>
  <c r="CX60" i="12" s="1"/>
  <c r="CV60" i="12" a="1"/>
  <c r="CV60" i="12" s="1"/>
  <c r="CT60" i="12" a="1"/>
  <c r="CT60" i="12" s="1"/>
  <c r="CR60" i="12" a="1"/>
  <c r="CR60" i="12" s="1"/>
  <c r="CP60" i="12" a="1"/>
  <c r="CP60" i="12" s="1"/>
  <c r="CN60" i="12" a="1"/>
  <c r="CN60" i="12" s="1"/>
  <c r="CL60" i="12" a="1"/>
  <c r="CL60" i="12" s="1"/>
  <c r="CJ60" i="12" a="1"/>
  <c r="CJ60" i="12" s="1"/>
  <c r="CH60" i="12" a="1"/>
  <c r="CH60" i="12" s="1"/>
  <c r="CF60" i="12" a="1"/>
  <c r="CF60" i="12" s="1"/>
  <c r="CD60" i="12" a="1"/>
  <c r="CD60" i="12" s="1"/>
  <c r="CB60" i="12" a="1"/>
  <c r="CB60" i="12" s="1"/>
  <c r="BZ60" i="12" a="1"/>
  <c r="BZ60" i="12" s="1"/>
  <c r="BX60" i="12" a="1"/>
  <c r="BX60" i="12" s="1"/>
  <c r="BV60" i="12" a="1"/>
  <c r="BV60" i="12" s="1"/>
  <c r="BT60" i="12" a="1"/>
  <c r="BT60" i="12" s="1"/>
  <c r="BR60" i="12" a="1"/>
  <c r="BR60" i="12" s="1"/>
  <c r="BP60" i="12" a="1"/>
  <c r="BP60" i="12" s="1"/>
  <c r="BN60" i="12" a="1"/>
  <c r="BN60" i="12" s="1"/>
  <c r="EH62" i="12" a="1"/>
  <c r="EH62" i="12" s="1"/>
  <c r="EF62" i="12" a="1"/>
  <c r="EF62" i="12" s="1"/>
  <c r="ED62" i="12" a="1"/>
  <c r="ED62" i="12" s="1"/>
  <c r="EB62" i="12" a="1"/>
  <c r="EB62" i="12" s="1"/>
  <c r="DZ62" i="12" a="1"/>
  <c r="DZ62" i="12" s="1"/>
  <c r="DX62" i="12" a="1"/>
  <c r="DX62" i="12" s="1"/>
  <c r="DV62" i="12" a="1"/>
  <c r="DV62" i="12" s="1"/>
  <c r="DT62" i="12" a="1"/>
  <c r="DT62" i="12" s="1"/>
  <c r="DR62" i="12" a="1"/>
  <c r="DR62" i="12" s="1"/>
  <c r="DP62" i="12" a="1"/>
  <c r="DP62" i="12" s="1"/>
  <c r="DN62" i="12" a="1"/>
  <c r="DN62" i="12" s="1"/>
  <c r="DL62" i="12" a="1"/>
  <c r="DL62" i="12" s="1"/>
  <c r="DJ62" i="12" a="1"/>
  <c r="DJ62" i="12" s="1"/>
  <c r="DH62" i="12" a="1"/>
  <c r="DH62" i="12" s="1"/>
  <c r="DF62" i="12" a="1"/>
  <c r="DF62" i="12" s="1"/>
  <c r="DD62" i="12" a="1"/>
  <c r="DD62" i="12" s="1"/>
  <c r="DB62" i="12" a="1"/>
  <c r="DB62" i="12" s="1"/>
  <c r="CZ62" i="12" a="1"/>
  <c r="CZ62" i="12" s="1"/>
  <c r="CX62" i="12" a="1"/>
  <c r="CX62" i="12" s="1"/>
  <c r="CV62" i="12" a="1"/>
  <c r="CV62" i="12" s="1"/>
  <c r="CT62" i="12" a="1"/>
  <c r="CT62" i="12" s="1"/>
  <c r="CR62" i="12" a="1"/>
  <c r="CR62" i="12" s="1"/>
  <c r="CP62" i="12" a="1"/>
  <c r="CP62" i="12" s="1"/>
  <c r="CN62" i="12" a="1"/>
  <c r="CN62" i="12" s="1"/>
  <c r="CL62" i="12" a="1"/>
  <c r="CL62" i="12" s="1"/>
  <c r="CJ62" i="12" a="1"/>
  <c r="CJ62" i="12" s="1"/>
  <c r="CH62" i="12" a="1"/>
  <c r="CH62" i="12" s="1"/>
  <c r="CF62" i="12" a="1"/>
  <c r="CF62" i="12" s="1"/>
  <c r="CD62" i="12" a="1"/>
  <c r="CD62" i="12" s="1"/>
  <c r="CB62" i="12" a="1"/>
  <c r="CB62" i="12" s="1"/>
  <c r="BZ62" i="12" a="1"/>
  <c r="BZ62" i="12" s="1"/>
  <c r="BX62" i="12" a="1"/>
  <c r="BX62" i="12" s="1"/>
  <c r="BV62" i="12" a="1"/>
  <c r="BV62" i="12" s="1"/>
  <c r="BT62" i="12" a="1"/>
  <c r="BT62" i="12" s="1"/>
  <c r="BR62" i="12" a="1"/>
  <c r="BR62" i="12" s="1"/>
  <c r="BP62" i="12" a="1"/>
  <c r="BP62" i="12" s="1"/>
  <c r="BN62" i="12" a="1"/>
  <c r="BN62" i="12" s="1"/>
  <c r="E62" i="12" a="1"/>
  <c r="E62" i="12" s="1"/>
  <c r="F62" i="12" s="1" a="1"/>
  <c r="F62" i="12" s="1"/>
  <c r="EI62" i="12" a="1"/>
  <c r="EI62" i="12" s="1"/>
  <c r="EG62" i="12" a="1"/>
  <c r="EG62" i="12" s="1"/>
  <c r="EE62" i="12" a="1"/>
  <c r="EE62" i="12" s="1"/>
  <c r="EC62" i="12" a="1"/>
  <c r="EC62" i="12" s="1"/>
  <c r="EA62" i="12" a="1"/>
  <c r="EA62" i="12" s="1"/>
  <c r="DY62" i="12" a="1"/>
  <c r="DY62" i="12" s="1"/>
  <c r="DW62" i="12" a="1"/>
  <c r="DW62" i="12" s="1"/>
  <c r="DU62" i="12" a="1"/>
  <c r="DU62" i="12" s="1"/>
  <c r="DS62" i="12" a="1"/>
  <c r="DS62" i="12" s="1"/>
  <c r="DQ62" i="12" a="1"/>
  <c r="DQ62" i="12" s="1"/>
  <c r="DO62" i="12" a="1"/>
  <c r="DO62" i="12" s="1"/>
  <c r="DM62" i="12" a="1"/>
  <c r="DM62" i="12" s="1"/>
  <c r="DK62" i="12" a="1"/>
  <c r="DK62" i="12" s="1"/>
  <c r="DI62" i="12" a="1"/>
  <c r="DI62" i="12" s="1"/>
  <c r="DG62" i="12" a="1"/>
  <c r="DG62" i="12" s="1"/>
  <c r="DE62" i="12" a="1"/>
  <c r="DE62" i="12" s="1"/>
  <c r="DC62" i="12" a="1"/>
  <c r="DC62" i="12" s="1"/>
  <c r="DA62" i="12" a="1"/>
  <c r="DA62" i="12" s="1"/>
  <c r="CY62" i="12" a="1"/>
  <c r="CY62" i="12" s="1"/>
  <c r="CW62" i="12" a="1"/>
  <c r="CW62" i="12" s="1"/>
  <c r="CU62" i="12" a="1"/>
  <c r="CU62" i="12" s="1"/>
  <c r="CS62" i="12" a="1"/>
  <c r="CS62" i="12" s="1"/>
  <c r="CQ62" i="12" a="1"/>
  <c r="CQ62" i="12" s="1"/>
  <c r="CO62" i="12" a="1"/>
  <c r="CO62" i="12" s="1"/>
  <c r="CM62" i="12" a="1"/>
  <c r="CM62" i="12" s="1"/>
  <c r="CK62" i="12" a="1"/>
  <c r="CK62" i="12" s="1"/>
  <c r="CI62" i="12" a="1"/>
  <c r="CI62" i="12" s="1"/>
  <c r="CG62" i="12" a="1"/>
  <c r="CG62" i="12" s="1"/>
  <c r="CE62" i="12" a="1"/>
  <c r="CE62" i="12" s="1"/>
  <c r="CC62" i="12" a="1"/>
  <c r="CC62" i="12" s="1"/>
  <c r="CA62" i="12" a="1"/>
  <c r="CA62" i="12" s="1"/>
  <c r="BY62" i="12" a="1"/>
  <c r="BY62" i="12" s="1"/>
  <c r="BW62" i="12" a="1"/>
  <c r="BW62" i="12" s="1"/>
  <c r="BU62" i="12" a="1"/>
  <c r="BU62" i="12" s="1"/>
  <c r="BS62" i="12" a="1"/>
  <c r="BS62" i="12" s="1"/>
  <c r="BQ62" i="12" a="1"/>
  <c r="BQ62" i="12" s="1"/>
  <c r="BO62" i="12" a="1"/>
  <c r="BO62" i="12" s="1"/>
  <c r="BM62" i="12" a="1"/>
  <c r="BM62" i="12" s="1"/>
  <c r="EH64" i="12" a="1"/>
  <c r="EH64" i="12" s="1"/>
  <c r="EF64" i="12" a="1"/>
  <c r="EF64" i="12" s="1"/>
  <c r="ED64" i="12" a="1"/>
  <c r="ED64" i="12" s="1"/>
  <c r="EB64" i="12" a="1"/>
  <c r="EB64" i="12" s="1"/>
  <c r="DZ64" i="12" a="1"/>
  <c r="DZ64" i="12" s="1"/>
  <c r="DX64" i="12" a="1"/>
  <c r="DX64" i="12" s="1"/>
  <c r="DV64" i="12" a="1"/>
  <c r="DV64" i="12" s="1"/>
  <c r="DT64" i="12" a="1"/>
  <c r="DT64" i="12" s="1"/>
  <c r="DR64" i="12" a="1"/>
  <c r="DR64" i="12" s="1"/>
  <c r="DP64" i="12" a="1"/>
  <c r="DP64" i="12" s="1"/>
  <c r="DN64" i="12" a="1"/>
  <c r="DN64" i="12" s="1"/>
  <c r="DL64" i="12" a="1"/>
  <c r="DL64" i="12" s="1"/>
  <c r="DJ64" i="12" a="1"/>
  <c r="DJ64" i="12" s="1"/>
  <c r="DH64" i="12" a="1"/>
  <c r="DH64" i="12" s="1"/>
  <c r="DF64" i="12" a="1"/>
  <c r="DF64" i="12" s="1"/>
  <c r="DD64" i="12" a="1"/>
  <c r="DD64" i="12" s="1"/>
  <c r="DB64" i="12" a="1"/>
  <c r="DB64" i="12" s="1"/>
  <c r="CZ64" i="12" a="1"/>
  <c r="CZ64" i="12" s="1"/>
  <c r="CX64" i="12" a="1"/>
  <c r="CX64" i="12" s="1"/>
  <c r="CV64" i="12" a="1"/>
  <c r="CV64" i="12" s="1"/>
  <c r="CT64" i="12" a="1"/>
  <c r="CT64" i="12" s="1"/>
  <c r="CR64" i="12" a="1"/>
  <c r="CR64" i="12" s="1"/>
  <c r="CP64" i="12" a="1"/>
  <c r="CP64" i="12" s="1"/>
  <c r="CN64" i="12" a="1"/>
  <c r="CN64" i="12" s="1"/>
  <c r="CL64" i="12" a="1"/>
  <c r="CL64" i="12" s="1"/>
  <c r="CJ64" i="12" a="1"/>
  <c r="CJ64" i="12" s="1"/>
  <c r="CH64" i="12" a="1"/>
  <c r="CH64" i="12" s="1"/>
  <c r="CF64" i="12" a="1"/>
  <c r="CF64" i="12" s="1"/>
  <c r="CD64" i="12" a="1"/>
  <c r="CD64" i="12" s="1"/>
  <c r="CB64" i="12" a="1"/>
  <c r="CB64" i="12" s="1"/>
  <c r="BZ64" i="12" a="1"/>
  <c r="BZ64" i="12" s="1"/>
  <c r="BX64" i="12" a="1"/>
  <c r="BX64" i="12" s="1"/>
  <c r="BV64" i="12" a="1"/>
  <c r="BV64" i="12" s="1"/>
  <c r="E64" i="12" a="1"/>
  <c r="E64" i="12" s="1"/>
  <c r="F64" i="12" s="1" a="1"/>
  <c r="F64" i="12" s="1"/>
  <c r="EI64" i="12" a="1"/>
  <c r="EI64" i="12" s="1"/>
  <c r="EG64" i="12" a="1"/>
  <c r="EG64" i="12" s="1"/>
  <c r="EE64" i="12" a="1"/>
  <c r="EE64" i="12" s="1"/>
  <c r="EC64" i="12" a="1"/>
  <c r="EC64" i="12" s="1"/>
  <c r="EA64" i="12" a="1"/>
  <c r="EA64" i="12" s="1"/>
  <c r="DY64" i="12" a="1"/>
  <c r="DY64" i="12" s="1"/>
  <c r="DW64" i="12" a="1"/>
  <c r="DW64" i="12" s="1"/>
  <c r="DU64" i="12" a="1"/>
  <c r="DU64" i="12" s="1"/>
  <c r="DS64" i="12" a="1"/>
  <c r="DS64" i="12" s="1"/>
  <c r="DQ64" i="12" a="1"/>
  <c r="DQ64" i="12" s="1"/>
  <c r="DO64" i="12" a="1"/>
  <c r="DO64" i="12" s="1"/>
  <c r="DM64" i="12" a="1"/>
  <c r="DM64" i="12" s="1"/>
  <c r="DK64" i="12" a="1"/>
  <c r="DK64" i="12" s="1"/>
  <c r="DI64" i="12" a="1"/>
  <c r="DI64" i="12" s="1"/>
  <c r="DG64" i="12" a="1"/>
  <c r="DG64" i="12" s="1"/>
  <c r="DE64" i="12" a="1"/>
  <c r="DE64" i="12" s="1"/>
  <c r="DC64" i="12" a="1"/>
  <c r="DC64" i="12" s="1"/>
  <c r="DA64" i="12" a="1"/>
  <c r="DA64" i="12" s="1"/>
  <c r="CY64" i="12" a="1"/>
  <c r="CY64" i="12" s="1"/>
  <c r="CW64" i="12" a="1"/>
  <c r="CW64" i="12" s="1"/>
  <c r="CU64" i="12" a="1"/>
  <c r="CU64" i="12" s="1"/>
  <c r="CS64" i="12" a="1"/>
  <c r="CS64" i="12" s="1"/>
  <c r="CQ64" i="12" a="1"/>
  <c r="CQ64" i="12" s="1"/>
  <c r="CO64" i="12" a="1"/>
  <c r="CO64" i="12" s="1"/>
  <c r="CM64" i="12" a="1"/>
  <c r="CM64" i="12" s="1"/>
  <c r="CK64" i="12" a="1"/>
  <c r="CK64" i="12" s="1"/>
  <c r="CI64" i="12" a="1"/>
  <c r="CI64" i="12" s="1"/>
  <c r="CG64" i="12" a="1"/>
  <c r="CG64" i="12" s="1"/>
  <c r="CE64" i="12" a="1"/>
  <c r="CE64" i="12" s="1"/>
  <c r="CC64" i="12" a="1"/>
  <c r="CC64" i="12" s="1"/>
  <c r="CA64" i="12" a="1"/>
  <c r="CA64" i="12" s="1"/>
  <c r="BY64" i="12" a="1"/>
  <c r="BY64" i="12" s="1"/>
  <c r="BW64" i="12" a="1"/>
  <c r="BW64" i="12" s="1"/>
  <c r="EH66" i="12" a="1"/>
  <c r="EH66" i="12" s="1"/>
  <c r="EF66" i="12" a="1"/>
  <c r="EF66" i="12" s="1"/>
  <c r="ED66" i="12" a="1"/>
  <c r="ED66" i="12" s="1"/>
  <c r="EB66" i="12" a="1"/>
  <c r="EB66" i="12" s="1"/>
  <c r="DZ66" i="12" a="1"/>
  <c r="DZ66" i="12" s="1"/>
  <c r="DX66" i="12" a="1"/>
  <c r="DX66" i="12" s="1"/>
  <c r="DV66" i="12" a="1"/>
  <c r="DV66" i="12" s="1"/>
  <c r="DT66" i="12" a="1"/>
  <c r="DT66" i="12" s="1"/>
  <c r="DR66" i="12" a="1"/>
  <c r="DR66" i="12" s="1"/>
  <c r="DP66" i="12" a="1"/>
  <c r="DP66" i="12" s="1"/>
  <c r="DN66" i="12" a="1"/>
  <c r="DN66" i="12" s="1"/>
  <c r="DL66" i="12" a="1"/>
  <c r="DL66" i="12" s="1"/>
  <c r="DJ66" i="12" a="1"/>
  <c r="DJ66" i="12" s="1"/>
  <c r="DH66" i="12" a="1"/>
  <c r="DH66" i="12" s="1"/>
  <c r="DF66" i="12" a="1"/>
  <c r="DF66" i="12" s="1"/>
  <c r="DD66" i="12" a="1"/>
  <c r="DD66" i="12" s="1"/>
  <c r="DB66" i="12" a="1"/>
  <c r="DB66" i="12" s="1"/>
  <c r="CZ66" i="12" a="1"/>
  <c r="CZ66" i="12" s="1"/>
  <c r="CX66" i="12" a="1"/>
  <c r="CX66" i="12" s="1"/>
  <c r="CV66" i="12" a="1"/>
  <c r="CV66" i="12" s="1"/>
  <c r="CT66" i="12" a="1"/>
  <c r="CT66" i="12" s="1"/>
  <c r="CR66" i="12" a="1"/>
  <c r="CR66" i="12" s="1"/>
  <c r="EI66" i="12" a="1"/>
  <c r="EI66" i="12" s="1"/>
  <c r="EG66" i="12" a="1"/>
  <c r="EG66" i="12" s="1"/>
  <c r="EE66" i="12" a="1"/>
  <c r="EE66" i="12" s="1"/>
  <c r="EC66" i="12" a="1"/>
  <c r="EC66" i="12" s="1"/>
  <c r="EA66" i="12" a="1"/>
  <c r="EA66" i="12" s="1"/>
  <c r="DY66" i="12" a="1"/>
  <c r="DY66" i="12" s="1"/>
  <c r="DW66" i="12" a="1"/>
  <c r="DW66" i="12" s="1"/>
  <c r="DU66" i="12" a="1"/>
  <c r="DU66" i="12" s="1"/>
  <c r="DS66" i="12" a="1"/>
  <c r="DS66" i="12" s="1"/>
  <c r="DQ66" i="12" a="1"/>
  <c r="DQ66" i="12" s="1"/>
  <c r="DO66" i="12" a="1"/>
  <c r="DO66" i="12" s="1"/>
  <c r="DM66" i="12" a="1"/>
  <c r="DM66" i="12" s="1"/>
  <c r="DK66" i="12" a="1"/>
  <c r="DK66" i="12" s="1"/>
  <c r="DI66" i="12" a="1"/>
  <c r="DI66" i="12" s="1"/>
  <c r="DG66" i="12" a="1"/>
  <c r="DG66" i="12" s="1"/>
  <c r="DE66" i="12" a="1"/>
  <c r="DE66" i="12" s="1"/>
  <c r="DC66" i="12" a="1"/>
  <c r="DC66" i="12" s="1"/>
  <c r="DA66" i="12" a="1"/>
  <c r="DA66" i="12" s="1"/>
  <c r="CY66" i="12" a="1"/>
  <c r="CY66" i="12" s="1"/>
  <c r="CW66" i="12" a="1"/>
  <c r="CW66" i="12" s="1"/>
  <c r="CU66" i="12" a="1"/>
  <c r="CU66" i="12" s="1"/>
  <c r="CS66" i="12" a="1"/>
  <c r="CS66" i="12" s="1"/>
  <c r="CQ66" i="12" a="1"/>
  <c r="CQ66" i="12" s="1"/>
  <c r="CP66" i="12" a="1"/>
  <c r="CP66" i="12" s="1"/>
  <c r="CN66" i="12" a="1"/>
  <c r="CN66" i="12" s="1"/>
  <c r="CL66" i="12" a="1"/>
  <c r="CL66" i="12" s="1"/>
  <c r="CJ66" i="12" a="1"/>
  <c r="CJ66" i="12" s="1"/>
  <c r="CH66" i="12" a="1"/>
  <c r="CH66" i="12" s="1"/>
  <c r="CF66" i="12" a="1"/>
  <c r="CF66" i="12" s="1"/>
  <c r="CD66" i="12" a="1"/>
  <c r="CD66" i="12" s="1"/>
  <c r="CB66" i="12" a="1"/>
  <c r="CB66" i="12" s="1"/>
  <c r="BZ66" i="12" a="1"/>
  <c r="BZ66" i="12" s="1"/>
  <c r="BX66" i="12" a="1"/>
  <c r="BX66" i="12" s="1"/>
  <c r="BV66" i="12" a="1"/>
  <c r="BV66" i="12" s="1"/>
  <c r="BT66" i="12" a="1"/>
  <c r="BT66" i="12" s="1"/>
  <c r="BR66" i="12" a="1"/>
  <c r="BR66" i="12" s="1"/>
  <c r="BP66" i="12" a="1"/>
  <c r="BP66" i="12" s="1"/>
  <c r="BN66" i="12" a="1"/>
  <c r="BN66" i="12" s="1"/>
  <c r="E66" i="12" a="1"/>
  <c r="E66" i="12" s="1"/>
  <c r="F66" i="12" s="1" a="1"/>
  <c r="F66" i="12" s="1"/>
  <c r="G66" i="12" s="1" a="1"/>
  <c r="G66" i="12" s="1"/>
  <c r="CO66" i="12" a="1"/>
  <c r="CO66" i="12" s="1"/>
  <c r="CM66" i="12" a="1"/>
  <c r="CM66" i="12" s="1"/>
  <c r="CK66" i="12" a="1"/>
  <c r="CK66" i="12" s="1"/>
  <c r="CI66" i="12" a="1"/>
  <c r="CI66" i="12" s="1"/>
  <c r="CG66" i="12" a="1"/>
  <c r="CG66" i="12" s="1"/>
  <c r="CE66" i="12" a="1"/>
  <c r="CE66" i="12" s="1"/>
  <c r="CC66" i="12" a="1"/>
  <c r="CC66" i="12" s="1"/>
  <c r="CA66" i="12" a="1"/>
  <c r="CA66" i="12" s="1"/>
  <c r="BY66" i="12" a="1"/>
  <c r="BY66" i="12" s="1"/>
  <c r="BW66" i="12" a="1"/>
  <c r="BW66" i="12" s="1"/>
  <c r="BU66" i="12" a="1"/>
  <c r="BU66" i="12" s="1"/>
  <c r="BS66" i="12" a="1"/>
  <c r="BS66" i="12" s="1"/>
  <c r="BQ66" i="12" a="1"/>
  <c r="BQ66" i="12" s="1"/>
  <c r="BO66" i="12" a="1"/>
  <c r="BO66" i="12" s="1"/>
  <c r="BM66" i="12" a="1"/>
  <c r="BM66" i="12" s="1"/>
  <c r="EH68" i="12" a="1"/>
  <c r="EH68" i="12" s="1"/>
  <c r="EF68" i="12" a="1"/>
  <c r="EF68" i="12" s="1"/>
  <c r="ED68" i="12" a="1"/>
  <c r="ED68" i="12" s="1"/>
  <c r="EB68" i="12" a="1"/>
  <c r="EB68" i="12" s="1"/>
  <c r="DZ68" i="12" a="1"/>
  <c r="DZ68" i="12" s="1"/>
  <c r="DX68" i="12" a="1"/>
  <c r="DX68" i="12" s="1"/>
  <c r="DV68" i="12" a="1"/>
  <c r="DV68" i="12" s="1"/>
  <c r="DT68" i="12" a="1"/>
  <c r="DT68" i="12" s="1"/>
  <c r="DR68" i="12" a="1"/>
  <c r="DR68" i="12" s="1"/>
  <c r="DP68" i="12" a="1"/>
  <c r="DP68" i="12" s="1"/>
  <c r="DN68" i="12" a="1"/>
  <c r="DN68" i="12" s="1"/>
  <c r="DL68" i="12" a="1"/>
  <c r="DL68" i="12" s="1"/>
  <c r="DJ68" i="12" a="1"/>
  <c r="DJ68" i="12" s="1"/>
  <c r="DH68" i="12" a="1"/>
  <c r="DH68" i="12" s="1"/>
  <c r="DF68" i="12" a="1"/>
  <c r="DF68" i="12" s="1"/>
  <c r="DD68" i="12" a="1"/>
  <c r="DD68" i="12" s="1"/>
  <c r="DB68" i="12" a="1"/>
  <c r="DB68" i="12" s="1"/>
  <c r="CZ68" i="12" a="1"/>
  <c r="CZ68" i="12" s="1"/>
  <c r="CX68" i="12" a="1"/>
  <c r="CX68" i="12" s="1"/>
  <c r="CV68" i="12" a="1"/>
  <c r="CV68" i="12" s="1"/>
  <c r="CT68" i="12" a="1"/>
  <c r="CT68" i="12" s="1"/>
  <c r="CR68" i="12" a="1"/>
  <c r="CR68" i="12" s="1"/>
  <c r="CP68" i="12" a="1"/>
  <c r="CP68" i="12" s="1"/>
  <c r="CN68" i="12" a="1"/>
  <c r="CN68" i="12" s="1"/>
  <c r="CL68" i="12" a="1"/>
  <c r="CL68" i="12" s="1"/>
  <c r="CJ68" i="12" a="1"/>
  <c r="CJ68" i="12" s="1"/>
  <c r="CH68" i="12" a="1"/>
  <c r="CH68" i="12" s="1"/>
  <c r="CF68" i="12" a="1"/>
  <c r="CF68" i="12" s="1"/>
  <c r="CD68" i="12" a="1"/>
  <c r="CD68" i="12" s="1"/>
  <c r="CB68" i="12" a="1"/>
  <c r="CB68" i="12" s="1"/>
  <c r="BZ68" i="12" a="1"/>
  <c r="BZ68" i="12" s="1"/>
  <c r="BX68" i="12" a="1"/>
  <c r="BX68" i="12" s="1"/>
  <c r="BV68" i="12" a="1"/>
  <c r="BV68" i="12" s="1"/>
  <c r="BT68" i="12" a="1"/>
  <c r="BT68" i="12" s="1"/>
  <c r="BR68" i="12" a="1"/>
  <c r="BR68" i="12" s="1"/>
  <c r="BP68" i="12" a="1"/>
  <c r="BP68" i="12" s="1"/>
  <c r="BN68" i="12" a="1"/>
  <c r="BN68" i="12" s="1"/>
  <c r="E68" i="12" a="1"/>
  <c r="E68" i="12" s="1"/>
  <c r="F68" i="12" s="1" a="1"/>
  <c r="F68" i="12" s="1"/>
  <c r="G68" i="12" s="1" a="1"/>
  <c r="G68" i="12" s="1"/>
  <c r="EI68" i="12" a="1"/>
  <c r="EI68" i="12" s="1"/>
  <c r="EG68" i="12" a="1"/>
  <c r="EG68" i="12" s="1"/>
  <c r="EE68" i="12" a="1"/>
  <c r="EE68" i="12" s="1"/>
  <c r="EC68" i="12" a="1"/>
  <c r="EC68" i="12" s="1"/>
  <c r="EA68" i="12" a="1"/>
  <c r="EA68" i="12" s="1"/>
  <c r="DY68" i="12" a="1"/>
  <c r="DY68" i="12" s="1"/>
  <c r="DW68" i="12" a="1"/>
  <c r="DW68" i="12" s="1"/>
  <c r="DU68" i="12" a="1"/>
  <c r="DU68" i="12" s="1"/>
  <c r="DS68" i="12" a="1"/>
  <c r="DS68" i="12" s="1"/>
  <c r="DQ68" i="12" a="1"/>
  <c r="DQ68" i="12" s="1"/>
  <c r="DO68" i="12" a="1"/>
  <c r="DO68" i="12" s="1"/>
  <c r="DM68" i="12" a="1"/>
  <c r="DM68" i="12" s="1"/>
  <c r="DK68" i="12" a="1"/>
  <c r="DK68" i="12" s="1"/>
  <c r="DI68" i="12" a="1"/>
  <c r="DI68" i="12" s="1"/>
  <c r="DG68" i="12" a="1"/>
  <c r="DG68" i="12" s="1"/>
  <c r="DE68" i="12" a="1"/>
  <c r="DE68" i="12" s="1"/>
  <c r="DC68" i="12" a="1"/>
  <c r="DC68" i="12" s="1"/>
  <c r="DA68" i="12" a="1"/>
  <c r="DA68" i="12" s="1"/>
  <c r="CY68" i="12" a="1"/>
  <c r="CY68" i="12" s="1"/>
  <c r="CW68" i="12" a="1"/>
  <c r="CW68" i="12" s="1"/>
  <c r="CU68" i="12" a="1"/>
  <c r="CU68" i="12" s="1"/>
  <c r="CS68" i="12" a="1"/>
  <c r="CS68" i="12" s="1"/>
  <c r="CQ68" i="12" a="1"/>
  <c r="CQ68" i="12" s="1"/>
  <c r="CO68" i="12" a="1"/>
  <c r="CO68" i="12" s="1"/>
  <c r="CM68" i="12" a="1"/>
  <c r="CM68" i="12" s="1"/>
  <c r="CK68" i="12" a="1"/>
  <c r="CK68" i="12" s="1"/>
  <c r="CI68" i="12" a="1"/>
  <c r="CI68" i="12" s="1"/>
  <c r="CG68" i="12" a="1"/>
  <c r="CG68" i="12" s="1"/>
  <c r="CE68" i="12" a="1"/>
  <c r="CE68" i="12" s="1"/>
  <c r="CC68" i="12" a="1"/>
  <c r="CC68" i="12" s="1"/>
  <c r="CA68" i="12" a="1"/>
  <c r="CA68" i="12" s="1"/>
  <c r="BY68" i="12" a="1"/>
  <c r="BY68" i="12" s="1"/>
  <c r="BW68" i="12" a="1"/>
  <c r="BW68" i="12" s="1"/>
  <c r="BU68" i="12" a="1"/>
  <c r="BU68" i="12" s="1"/>
  <c r="BS68" i="12" a="1"/>
  <c r="BS68" i="12" s="1"/>
  <c r="BQ68" i="12" a="1"/>
  <c r="BQ68" i="12" s="1"/>
  <c r="BO68" i="12" a="1"/>
  <c r="BO68" i="12" s="1"/>
  <c r="BM68" i="12" a="1"/>
  <c r="BM68" i="12" s="1"/>
  <c r="EH70" i="12" a="1"/>
  <c r="EH70" i="12" s="1"/>
  <c r="EF70" i="12" a="1"/>
  <c r="EF70" i="12" s="1"/>
  <c r="ED70" i="12" a="1"/>
  <c r="ED70" i="12" s="1"/>
  <c r="EB70" i="12" a="1"/>
  <c r="EB70" i="12" s="1"/>
  <c r="DZ70" i="12" a="1"/>
  <c r="DZ70" i="12" s="1"/>
  <c r="DX70" i="12" a="1"/>
  <c r="DX70" i="12" s="1"/>
  <c r="DV70" i="12" a="1"/>
  <c r="DV70" i="12" s="1"/>
  <c r="DT70" i="12" a="1"/>
  <c r="DT70" i="12" s="1"/>
  <c r="DR70" i="12" a="1"/>
  <c r="DR70" i="12" s="1"/>
  <c r="DP70" i="12" a="1"/>
  <c r="DP70" i="12" s="1"/>
  <c r="DN70" i="12" a="1"/>
  <c r="DN70" i="12" s="1"/>
  <c r="DL70" i="12" a="1"/>
  <c r="DL70" i="12" s="1"/>
  <c r="DJ70" i="12" a="1"/>
  <c r="DJ70" i="12" s="1"/>
  <c r="DH70" i="12" a="1"/>
  <c r="DH70" i="12" s="1"/>
  <c r="DF70" i="12" a="1"/>
  <c r="DF70" i="12" s="1"/>
  <c r="DD70" i="12" a="1"/>
  <c r="DD70" i="12" s="1"/>
  <c r="DB70" i="12" a="1"/>
  <c r="DB70" i="12" s="1"/>
  <c r="CZ70" i="12" a="1"/>
  <c r="CZ70" i="12" s="1"/>
  <c r="CX70" i="12" a="1"/>
  <c r="CX70" i="12" s="1"/>
  <c r="CV70" i="12" a="1"/>
  <c r="CV70" i="12" s="1"/>
  <c r="CT70" i="12" a="1"/>
  <c r="CT70" i="12" s="1"/>
  <c r="CR70" i="12" a="1"/>
  <c r="CR70" i="12" s="1"/>
  <c r="CP70" i="12" a="1"/>
  <c r="CP70" i="12" s="1"/>
  <c r="CN70" i="12" a="1"/>
  <c r="CN70" i="12" s="1"/>
  <c r="CL70" i="12" a="1"/>
  <c r="CL70" i="12" s="1"/>
  <c r="CJ70" i="12" a="1"/>
  <c r="CJ70" i="12" s="1"/>
  <c r="CH70" i="12" a="1"/>
  <c r="CH70" i="12" s="1"/>
  <c r="CF70" i="12" a="1"/>
  <c r="CF70" i="12" s="1"/>
  <c r="CD70" i="12" a="1"/>
  <c r="CD70" i="12" s="1"/>
  <c r="CB70" i="12" a="1"/>
  <c r="CB70" i="12" s="1"/>
  <c r="BZ70" i="12" a="1"/>
  <c r="BZ70" i="12" s="1"/>
  <c r="BX70" i="12" a="1"/>
  <c r="BX70" i="12" s="1"/>
  <c r="BV70" i="12" a="1"/>
  <c r="BV70" i="12" s="1"/>
  <c r="BT70" i="12" a="1"/>
  <c r="BT70" i="12" s="1"/>
  <c r="BR70" i="12" a="1"/>
  <c r="BR70" i="12" s="1"/>
  <c r="BP70" i="12" a="1"/>
  <c r="BP70" i="12" s="1"/>
  <c r="BN70" i="12" a="1"/>
  <c r="BN70" i="12" s="1"/>
  <c r="E70" i="12" a="1"/>
  <c r="E70" i="12" s="1"/>
  <c r="F70" i="12" s="1" a="1"/>
  <c r="F70" i="12" s="1"/>
  <c r="G70" i="12" s="1" a="1"/>
  <c r="G70" i="12" s="1"/>
  <c r="EI70" i="12" a="1"/>
  <c r="EI70" i="12" s="1"/>
  <c r="EG70" i="12" a="1"/>
  <c r="EG70" i="12" s="1"/>
  <c r="EE70" i="12" a="1"/>
  <c r="EE70" i="12" s="1"/>
  <c r="EC70" i="12" a="1"/>
  <c r="EC70" i="12" s="1"/>
  <c r="EA70" i="12" a="1"/>
  <c r="EA70" i="12" s="1"/>
  <c r="DY70" i="12" a="1"/>
  <c r="DY70" i="12" s="1"/>
  <c r="DW70" i="12" a="1"/>
  <c r="DW70" i="12" s="1"/>
  <c r="DU70" i="12" a="1"/>
  <c r="DU70" i="12" s="1"/>
  <c r="DS70" i="12" a="1"/>
  <c r="DS70" i="12" s="1"/>
  <c r="DQ70" i="12" a="1"/>
  <c r="DQ70" i="12" s="1"/>
  <c r="DO70" i="12" a="1"/>
  <c r="DO70" i="12" s="1"/>
  <c r="DM70" i="12" a="1"/>
  <c r="DM70" i="12" s="1"/>
  <c r="DK70" i="12" a="1"/>
  <c r="DK70" i="12" s="1"/>
  <c r="DI70" i="12" a="1"/>
  <c r="DI70" i="12" s="1"/>
  <c r="DG70" i="12" a="1"/>
  <c r="DG70" i="12" s="1"/>
  <c r="DE70" i="12" a="1"/>
  <c r="DE70" i="12" s="1"/>
  <c r="DC70" i="12" a="1"/>
  <c r="DC70" i="12" s="1"/>
  <c r="DA70" i="12" a="1"/>
  <c r="DA70" i="12" s="1"/>
  <c r="CY70" i="12" a="1"/>
  <c r="CY70" i="12" s="1"/>
  <c r="CW70" i="12" a="1"/>
  <c r="CW70" i="12" s="1"/>
  <c r="CU70" i="12" a="1"/>
  <c r="CU70" i="12" s="1"/>
  <c r="CS70" i="12" a="1"/>
  <c r="CS70" i="12" s="1"/>
  <c r="CQ70" i="12" a="1"/>
  <c r="CQ70" i="12" s="1"/>
  <c r="CO70" i="12" a="1"/>
  <c r="CO70" i="12" s="1"/>
  <c r="CM70" i="12" a="1"/>
  <c r="CM70" i="12" s="1"/>
  <c r="CK70" i="12" a="1"/>
  <c r="CK70" i="12" s="1"/>
  <c r="CI70" i="12" a="1"/>
  <c r="CI70" i="12" s="1"/>
  <c r="CG70" i="12" a="1"/>
  <c r="CG70" i="12" s="1"/>
  <c r="CE70" i="12" a="1"/>
  <c r="CE70" i="12" s="1"/>
  <c r="CC70" i="12" a="1"/>
  <c r="CC70" i="12" s="1"/>
  <c r="CA70" i="12" a="1"/>
  <c r="CA70" i="12" s="1"/>
  <c r="BY70" i="12" a="1"/>
  <c r="BY70" i="12" s="1"/>
  <c r="BW70" i="12" a="1"/>
  <c r="BW70" i="12" s="1"/>
  <c r="BU70" i="12" a="1"/>
  <c r="BU70" i="12" s="1"/>
  <c r="BS70" i="12" a="1"/>
  <c r="BS70" i="12" s="1"/>
  <c r="BQ70" i="12" a="1"/>
  <c r="BQ70" i="12" s="1"/>
  <c r="BO70" i="12" a="1"/>
  <c r="BO70" i="12" s="1"/>
  <c r="BM70" i="12" a="1"/>
  <c r="BM70" i="12" s="1"/>
  <c r="EI72" i="12" a="1"/>
  <c r="EI72" i="12" s="1"/>
  <c r="EG72" i="12" a="1"/>
  <c r="EG72" i="12" s="1"/>
  <c r="EE72" i="12" a="1"/>
  <c r="EE72" i="12" s="1"/>
  <c r="EC72" i="12" a="1"/>
  <c r="EC72" i="12" s="1"/>
  <c r="EA72" i="12" a="1"/>
  <c r="EA72" i="12" s="1"/>
  <c r="DY72" i="12" a="1"/>
  <c r="DY72" i="12" s="1"/>
  <c r="DW72" i="12" a="1"/>
  <c r="DW72" i="12" s="1"/>
  <c r="DU72" i="12" a="1"/>
  <c r="DU72" i="12" s="1"/>
  <c r="DS72" i="12" a="1"/>
  <c r="DS72" i="12" s="1"/>
  <c r="DQ72" i="12" a="1"/>
  <c r="DQ72" i="12" s="1"/>
  <c r="DO72" i="12" a="1"/>
  <c r="DO72" i="12" s="1"/>
  <c r="DM72" i="12" a="1"/>
  <c r="DM72" i="12" s="1"/>
  <c r="DK72" i="12" a="1"/>
  <c r="DK72" i="12" s="1"/>
  <c r="DI72" i="12" a="1"/>
  <c r="DI72" i="12" s="1"/>
  <c r="DG72" i="12" a="1"/>
  <c r="DG72" i="12" s="1"/>
  <c r="DE72" i="12" a="1"/>
  <c r="DE72" i="12" s="1"/>
  <c r="DC72" i="12" a="1"/>
  <c r="DC72" i="12" s="1"/>
  <c r="DA72" i="12" a="1"/>
  <c r="DA72" i="12" s="1"/>
  <c r="CY72" i="12" a="1"/>
  <c r="CY72" i="12" s="1"/>
  <c r="CW72" i="12" a="1"/>
  <c r="CW72" i="12" s="1"/>
  <c r="CU72" i="12" a="1"/>
  <c r="CU72" i="12" s="1"/>
  <c r="CS72" i="12" a="1"/>
  <c r="CS72" i="12" s="1"/>
  <c r="CQ72" i="12" a="1"/>
  <c r="CQ72" i="12" s="1"/>
  <c r="CO72" i="12" a="1"/>
  <c r="CO72" i="12" s="1"/>
  <c r="CM72" i="12" a="1"/>
  <c r="CM72" i="12" s="1"/>
  <c r="CK72" i="12" a="1"/>
  <c r="CK72" i="12" s="1"/>
  <c r="CI72" i="12" a="1"/>
  <c r="CI72" i="12" s="1"/>
  <c r="CG72" i="12" a="1"/>
  <c r="CG72" i="12" s="1"/>
  <c r="CE72" i="12" a="1"/>
  <c r="CE72" i="12" s="1"/>
  <c r="CC72" i="12" a="1"/>
  <c r="CC72" i="12" s="1"/>
  <c r="CA72" i="12" a="1"/>
  <c r="CA72" i="12" s="1"/>
  <c r="BY72" i="12" a="1"/>
  <c r="BY72" i="12" s="1"/>
  <c r="BW72" i="12" a="1"/>
  <c r="BW72" i="12" s="1"/>
  <c r="BU72" i="12" a="1"/>
  <c r="BU72" i="12" s="1"/>
  <c r="BS72" i="12" a="1"/>
  <c r="BS72" i="12" s="1"/>
  <c r="BQ72" i="12" a="1"/>
  <c r="BQ72" i="12" s="1"/>
  <c r="BO72" i="12" a="1"/>
  <c r="BO72" i="12" s="1"/>
  <c r="BM72" i="12" a="1"/>
  <c r="BM72" i="12" s="1"/>
  <c r="E72" i="12" a="1"/>
  <c r="E72" i="12" s="1"/>
  <c r="F72" i="12" s="1" a="1"/>
  <c r="F72" i="12" s="1"/>
  <c r="EH72" i="12" a="1"/>
  <c r="EH72" i="12" s="1"/>
  <c r="EF72" i="12" a="1"/>
  <c r="EF72" i="12" s="1"/>
  <c r="ED72" i="12" a="1"/>
  <c r="ED72" i="12" s="1"/>
  <c r="EB72" i="12" a="1"/>
  <c r="EB72" i="12" s="1"/>
  <c r="DZ72" i="12" a="1"/>
  <c r="DZ72" i="12" s="1"/>
  <c r="DX72" i="12" a="1"/>
  <c r="DX72" i="12" s="1"/>
  <c r="DV72" i="12" a="1"/>
  <c r="DV72" i="12" s="1"/>
  <c r="DT72" i="12" a="1"/>
  <c r="DT72" i="12" s="1"/>
  <c r="DR72" i="12" a="1"/>
  <c r="DR72" i="12" s="1"/>
  <c r="DP72" i="12" a="1"/>
  <c r="DP72" i="12" s="1"/>
  <c r="DN72" i="12" a="1"/>
  <c r="DN72" i="12" s="1"/>
  <c r="DL72" i="12" a="1"/>
  <c r="DL72" i="12" s="1"/>
  <c r="DJ72" i="12" a="1"/>
  <c r="DJ72" i="12" s="1"/>
  <c r="DH72" i="12" a="1"/>
  <c r="DH72" i="12" s="1"/>
  <c r="DF72" i="12" a="1"/>
  <c r="DF72" i="12" s="1"/>
  <c r="DD72" i="12" a="1"/>
  <c r="DD72" i="12" s="1"/>
  <c r="DB72" i="12" a="1"/>
  <c r="DB72" i="12" s="1"/>
  <c r="CZ72" i="12" a="1"/>
  <c r="CZ72" i="12" s="1"/>
  <c r="CX72" i="12" a="1"/>
  <c r="CX72" i="12" s="1"/>
  <c r="CV72" i="12" a="1"/>
  <c r="CV72" i="12" s="1"/>
  <c r="CT72" i="12" a="1"/>
  <c r="CT72" i="12" s="1"/>
  <c r="CR72" i="12" a="1"/>
  <c r="CR72" i="12" s="1"/>
  <c r="CP72" i="12" a="1"/>
  <c r="CP72" i="12" s="1"/>
  <c r="CN72" i="12" a="1"/>
  <c r="CN72" i="12" s="1"/>
  <c r="CL72" i="12" a="1"/>
  <c r="CL72" i="12" s="1"/>
  <c r="CJ72" i="12" a="1"/>
  <c r="CJ72" i="12" s="1"/>
  <c r="CH72" i="12" a="1"/>
  <c r="CH72" i="12" s="1"/>
  <c r="CF72" i="12" a="1"/>
  <c r="CF72" i="12" s="1"/>
  <c r="CD72" i="12" a="1"/>
  <c r="CD72" i="12" s="1"/>
  <c r="CB72" i="12" a="1"/>
  <c r="CB72" i="12" s="1"/>
  <c r="BZ72" i="12" a="1"/>
  <c r="BZ72" i="12" s="1"/>
  <c r="BX72" i="12" a="1"/>
  <c r="BX72" i="12" s="1"/>
  <c r="BV72" i="12" a="1"/>
  <c r="BV72" i="12" s="1"/>
  <c r="BT72" i="12" a="1"/>
  <c r="BT72" i="12" s="1"/>
  <c r="BR72" i="12" a="1"/>
  <c r="BR72" i="12" s="1"/>
  <c r="BP72" i="12" a="1"/>
  <c r="BP72" i="12" s="1"/>
  <c r="BN72" i="12" a="1"/>
  <c r="BN72" i="12" s="1"/>
  <c r="EI74" i="12" a="1"/>
  <c r="EI74" i="12" s="1"/>
  <c r="EG74" i="12" a="1"/>
  <c r="EG74" i="12" s="1"/>
  <c r="EE74" i="12" a="1"/>
  <c r="EE74" i="12" s="1"/>
  <c r="EC74" i="12" a="1"/>
  <c r="EC74" i="12" s="1"/>
  <c r="EA74" i="12" a="1"/>
  <c r="EA74" i="12" s="1"/>
  <c r="DY74" i="12" a="1"/>
  <c r="DY74" i="12" s="1"/>
  <c r="DW74" i="12" a="1"/>
  <c r="DW74" i="12" s="1"/>
  <c r="DU74" i="12" a="1"/>
  <c r="DU74" i="12" s="1"/>
  <c r="DS74" i="12" a="1"/>
  <c r="DS74" i="12" s="1"/>
  <c r="DQ74" i="12" a="1"/>
  <c r="DQ74" i="12" s="1"/>
  <c r="DO74" i="12" a="1"/>
  <c r="DO74" i="12" s="1"/>
  <c r="DM74" i="12" a="1"/>
  <c r="DM74" i="12" s="1"/>
  <c r="DK74" i="12" a="1"/>
  <c r="DK74" i="12" s="1"/>
  <c r="DI74" i="12" a="1"/>
  <c r="DI74" i="12" s="1"/>
  <c r="DG74" i="12" a="1"/>
  <c r="DG74" i="12" s="1"/>
  <c r="DE74" i="12" a="1"/>
  <c r="DE74" i="12" s="1"/>
  <c r="DC74" i="12" a="1"/>
  <c r="DC74" i="12" s="1"/>
  <c r="DA74" i="12" a="1"/>
  <c r="DA74" i="12" s="1"/>
  <c r="CY74" i="12" a="1"/>
  <c r="CY74" i="12" s="1"/>
  <c r="CW74" i="12" a="1"/>
  <c r="CW74" i="12" s="1"/>
  <c r="CU74" i="12" a="1"/>
  <c r="CU74" i="12" s="1"/>
  <c r="CS74" i="12" a="1"/>
  <c r="CS74" i="12" s="1"/>
  <c r="CQ74" i="12" a="1"/>
  <c r="CQ74" i="12" s="1"/>
  <c r="CO74" i="12" a="1"/>
  <c r="CO74" i="12" s="1"/>
  <c r="CM74" i="12" a="1"/>
  <c r="CM74" i="12" s="1"/>
  <c r="CK74" i="12" a="1"/>
  <c r="CK74" i="12" s="1"/>
  <c r="CI74" i="12" a="1"/>
  <c r="CI74" i="12" s="1"/>
  <c r="CG74" i="12" a="1"/>
  <c r="CG74" i="12" s="1"/>
  <c r="CE74" i="12" a="1"/>
  <c r="CE74" i="12" s="1"/>
  <c r="CC74" i="12" a="1"/>
  <c r="CC74" i="12" s="1"/>
  <c r="CA74" i="12" a="1"/>
  <c r="CA74" i="12" s="1"/>
  <c r="BY74" i="12" a="1"/>
  <c r="BY74" i="12" s="1"/>
  <c r="BW74" i="12" a="1"/>
  <c r="BW74" i="12" s="1"/>
  <c r="BU74" i="12" a="1"/>
  <c r="BU74" i="12" s="1"/>
  <c r="BS74" i="12" a="1"/>
  <c r="BS74" i="12" s="1"/>
  <c r="BQ74" i="12" a="1"/>
  <c r="BQ74" i="12" s="1"/>
  <c r="BO74" i="12" a="1"/>
  <c r="BO74" i="12" s="1"/>
  <c r="BM74" i="12" a="1"/>
  <c r="BM74" i="12" s="1"/>
  <c r="BK74" i="12" a="1"/>
  <c r="BK74" i="12" s="1"/>
  <c r="BI74" i="12" a="1"/>
  <c r="BI74" i="12" s="1"/>
  <c r="BG74" i="12" a="1"/>
  <c r="BG74" i="12" s="1"/>
  <c r="BE74" i="12" a="1"/>
  <c r="BE74" i="12" s="1"/>
  <c r="BC74" i="12" a="1"/>
  <c r="BC74" i="12" s="1"/>
  <c r="BA74" i="12" a="1"/>
  <c r="BA74" i="12" s="1"/>
  <c r="AY74" i="12" a="1"/>
  <c r="AY74" i="12" s="1"/>
  <c r="AW74" i="12" a="1"/>
  <c r="AW74" i="12" s="1"/>
  <c r="AU74" i="12" a="1"/>
  <c r="AU74" i="12" s="1"/>
  <c r="AS74" i="12" a="1"/>
  <c r="AS74" i="12" s="1"/>
  <c r="AQ74" i="12" a="1"/>
  <c r="AQ74" i="12" s="1"/>
  <c r="AO74" i="12" a="1"/>
  <c r="AO74" i="12" s="1"/>
  <c r="AM74" i="12" a="1"/>
  <c r="AM74" i="12" s="1"/>
  <c r="AK74" i="12" a="1"/>
  <c r="AK74" i="12" s="1"/>
  <c r="AI74" i="12" a="1"/>
  <c r="AI74" i="12" s="1"/>
  <c r="AG74" i="12" a="1"/>
  <c r="AG74" i="12" s="1"/>
  <c r="AE74" i="12" a="1"/>
  <c r="AE74" i="12" s="1"/>
  <c r="AC74" i="12" a="1"/>
  <c r="AC74" i="12" s="1"/>
  <c r="AA74" i="12" a="1"/>
  <c r="AA74" i="12" s="1"/>
  <c r="Y74" i="12" a="1"/>
  <c r="Y74" i="12" s="1"/>
  <c r="W74" i="12" a="1"/>
  <c r="W74" i="12" s="1"/>
  <c r="U74" i="12" a="1"/>
  <c r="U74" i="12" s="1"/>
  <c r="S74" i="12" a="1"/>
  <c r="S74" i="12" s="1"/>
  <c r="Q74" i="12" a="1"/>
  <c r="Q74" i="12" s="1"/>
  <c r="O74" i="12" a="1"/>
  <c r="O74" i="12" s="1"/>
  <c r="M74" i="12" a="1"/>
  <c r="M74" i="12" s="1"/>
  <c r="K74" i="12" a="1"/>
  <c r="K74" i="12" s="1"/>
  <c r="I74" i="12" a="1"/>
  <c r="I74" i="12" s="1"/>
  <c r="G74" i="12" a="1"/>
  <c r="G74" i="12" s="1"/>
  <c r="E74" i="12" a="1"/>
  <c r="E74" i="12" s="1"/>
  <c r="EH74" i="12" a="1"/>
  <c r="EH74" i="12" s="1"/>
  <c r="EF74" i="12" a="1"/>
  <c r="EF74" i="12" s="1"/>
  <c r="ED74" i="12" a="1"/>
  <c r="ED74" i="12" s="1"/>
  <c r="EB74" i="12" a="1"/>
  <c r="EB74" i="12" s="1"/>
  <c r="DZ74" i="12" a="1"/>
  <c r="DZ74" i="12" s="1"/>
  <c r="DX74" i="12" a="1"/>
  <c r="DX74" i="12" s="1"/>
  <c r="DV74" i="12" a="1"/>
  <c r="DV74" i="12" s="1"/>
  <c r="DT74" i="12" a="1"/>
  <c r="DT74" i="12" s="1"/>
  <c r="DR74" i="12" a="1"/>
  <c r="DR74" i="12" s="1"/>
  <c r="DP74" i="12" a="1"/>
  <c r="DP74" i="12" s="1"/>
  <c r="DN74" i="12" a="1"/>
  <c r="DN74" i="12" s="1"/>
  <c r="DL74" i="12" a="1"/>
  <c r="DL74" i="12" s="1"/>
  <c r="DJ74" i="12" a="1"/>
  <c r="DJ74" i="12" s="1"/>
  <c r="DH74" i="12" a="1"/>
  <c r="DH74" i="12" s="1"/>
  <c r="DF74" i="12" a="1"/>
  <c r="DF74" i="12" s="1"/>
  <c r="DD74" i="12" a="1"/>
  <c r="DD74" i="12" s="1"/>
  <c r="DB74" i="12" a="1"/>
  <c r="DB74" i="12" s="1"/>
  <c r="CZ74" i="12" a="1"/>
  <c r="CZ74" i="12" s="1"/>
  <c r="CX74" i="12" a="1"/>
  <c r="CX74" i="12" s="1"/>
  <c r="CV74" i="12" a="1"/>
  <c r="CV74" i="12" s="1"/>
  <c r="CT74" i="12" a="1"/>
  <c r="CT74" i="12" s="1"/>
  <c r="CR74" i="12" a="1"/>
  <c r="CR74" i="12" s="1"/>
  <c r="CP74" i="12" a="1"/>
  <c r="CP74" i="12" s="1"/>
  <c r="CN74" i="12" a="1"/>
  <c r="CN74" i="12" s="1"/>
  <c r="CL74" i="12" a="1"/>
  <c r="CL74" i="12" s="1"/>
  <c r="CJ74" i="12" a="1"/>
  <c r="CJ74" i="12" s="1"/>
  <c r="CH74" i="12" a="1"/>
  <c r="CH74" i="12" s="1"/>
  <c r="CF74" i="12" a="1"/>
  <c r="CF74" i="12" s="1"/>
  <c r="CD74" i="12" a="1"/>
  <c r="CD74" i="12" s="1"/>
  <c r="CB74" i="12" a="1"/>
  <c r="CB74" i="12" s="1"/>
  <c r="BZ74" i="12" a="1"/>
  <c r="BZ74" i="12" s="1"/>
  <c r="BX74" i="12" a="1"/>
  <c r="BX74" i="12" s="1"/>
  <c r="BV74" i="12" a="1"/>
  <c r="BV74" i="12" s="1"/>
  <c r="BT74" i="12" a="1"/>
  <c r="BT74" i="12" s="1"/>
  <c r="BR74" i="12" a="1"/>
  <c r="BR74" i="12" s="1"/>
  <c r="BP74" i="12" a="1"/>
  <c r="BP74" i="12" s="1"/>
  <c r="BN74" i="12" a="1"/>
  <c r="BN74" i="12" s="1"/>
  <c r="BL74" i="12" a="1"/>
  <c r="BL74" i="12" s="1"/>
  <c r="BJ74" i="12" a="1"/>
  <c r="BJ74" i="12" s="1"/>
  <c r="BH74" i="12" a="1"/>
  <c r="BH74" i="12" s="1"/>
  <c r="BF74" i="12" a="1"/>
  <c r="BF74" i="12" s="1"/>
  <c r="BD74" i="12" a="1"/>
  <c r="BD74" i="12" s="1"/>
  <c r="BB74" i="12" a="1"/>
  <c r="BB74" i="12" s="1"/>
  <c r="AZ74" i="12" a="1"/>
  <c r="AZ74" i="12" s="1"/>
  <c r="AX74" i="12" a="1"/>
  <c r="AX74" i="12" s="1"/>
  <c r="AV74" i="12" a="1"/>
  <c r="AV74" i="12" s="1"/>
  <c r="AT74" i="12" a="1"/>
  <c r="AT74" i="12" s="1"/>
  <c r="AR74" i="12" a="1"/>
  <c r="AR74" i="12" s="1"/>
  <c r="AP74" i="12" a="1"/>
  <c r="AP74" i="12" s="1"/>
  <c r="AN74" i="12" a="1"/>
  <c r="AN74" i="12" s="1"/>
  <c r="AL74" i="12" a="1"/>
  <c r="AL74" i="12" s="1"/>
  <c r="AJ74" i="12" a="1"/>
  <c r="AJ74" i="12" s="1"/>
  <c r="AH74" i="12" a="1"/>
  <c r="AH74" i="12" s="1"/>
  <c r="AF74" i="12" a="1"/>
  <c r="AF74" i="12" s="1"/>
  <c r="AD74" i="12" a="1"/>
  <c r="AD74" i="12" s="1"/>
  <c r="AB74" i="12" a="1"/>
  <c r="AB74" i="12" s="1"/>
  <c r="Z74" i="12" a="1"/>
  <c r="Z74" i="12" s="1"/>
  <c r="X74" i="12" a="1"/>
  <c r="X74" i="12" s="1"/>
  <c r="V74" i="12" a="1"/>
  <c r="V74" i="12" s="1"/>
  <c r="T74" i="12" a="1"/>
  <c r="T74" i="12" s="1"/>
  <c r="R74" i="12" a="1"/>
  <c r="R74" i="12" s="1"/>
  <c r="P74" i="12" a="1"/>
  <c r="P74" i="12" s="1"/>
  <c r="N74" i="12" a="1"/>
  <c r="N74" i="12" s="1"/>
  <c r="L74" i="12" a="1"/>
  <c r="L74" i="12" s="1"/>
  <c r="J74" i="12" a="1"/>
  <c r="J74" i="12" s="1"/>
  <c r="H74" i="12" a="1"/>
  <c r="H74" i="12" s="1"/>
  <c r="F74" i="12" a="1"/>
  <c r="F74" i="12" s="1"/>
  <c r="EI76" i="12" a="1"/>
  <c r="EI76" i="12" s="1"/>
  <c r="EG76" i="12" a="1"/>
  <c r="EG76" i="12" s="1"/>
  <c r="EE76" i="12" a="1"/>
  <c r="EE76" i="12" s="1"/>
  <c r="EC76" i="12" a="1"/>
  <c r="EC76" i="12" s="1"/>
  <c r="EA76" i="12" a="1"/>
  <c r="EA76" i="12" s="1"/>
  <c r="DY76" i="12" a="1"/>
  <c r="DY76" i="12" s="1"/>
  <c r="DW76" i="12" a="1"/>
  <c r="DW76" i="12" s="1"/>
  <c r="DU76" i="12" a="1"/>
  <c r="DU76" i="12" s="1"/>
  <c r="DS76" i="12" a="1"/>
  <c r="DS76" i="12" s="1"/>
  <c r="DQ76" i="12" a="1"/>
  <c r="DQ76" i="12" s="1"/>
  <c r="DO76" i="12" a="1"/>
  <c r="DO76" i="12" s="1"/>
  <c r="DM76" i="12" a="1"/>
  <c r="DM76" i="12" s="1"/>
  <c r="DK76" i="12" a="1"/>
  <c r="DK76" i="12" s="1"/>
  <c r="DI76" i="12" a="1"/>
  <c r="DI76" i="12" s="1"/>
  <c r="DG76" i="12" a="1"/>
  <c r="DG76" i="12" s="1"/>
  <c r="DE76" i="12" a="1"/>
  <c r="DE76" i="12" s="1"/>
  <c r="DC76" i="12" a="1"/>
  <c r="DC76" i="12" s="1"/>
  <c r="DA76" i="12" a="1"/>
  <c r="DA76" i="12" s="1"/>
  <c r="CY76" i="12" a="1"/>
  <c r="CY76" i="12" s="1"/>
  <c r="CW76" i="12" a="1"/>
  <c r="CW76" i="12" s="1"/>
  <c r="CU76" i="12" a="1"/>
  <c r="CU76" i="12" s="1"/>
  <c r="CS76" i="12" a="1"/>
  <c r="CS76" i="12" s="1"/>
  <c r="CQ76" i="12" a="1"/>
  <c r="CQ76" i="12" s="1"/>
  <c r="CO76" i="12" a="1"/>
  <c r="CO76" i="12" s="1"/>
  <c r="CM76" i="12" a="1"/>
  <c r="CM76" i="12" s="1"/>
  <c r="CK76" i="12" a="1"/>
  <c r="CK76" i="12" s="1"/>
  <c r="CI76" i="12" a="1"/>
  <c r="CI76" i="12" s="1"/>
  <c r="CG76" i="12" a="1"/>
  <c r="CG76" i="12" s="1"/>
  <c r="CE76" i="12" a="1"/>
  <c r="CE76" i="12" s="1"/>
  <c r="CC76" i="12" a="1"/>
  <c r="CC76" i="12" s="1"/>
  <c r="CA76" i="12" a="1"/>
  <c r="CA76" i="12" s="1"/>
  <c r="BY76" i="12" a="1"/>
  <c r="BY76" i="12" s="1"/>
  <c r="BW76" i="12" a="1"/>
  <c r="BW76" i="12" s="1"/>
  <c r="BU76" i="12" a="1"/>
  <c r="BU76" i="12" s="1"/>
  <c r="BS76" i="12" a="1"/>
  <c r="BS76" i="12" s="1"/>
  <c r="BQ76" i="12" a="1"/>
  <c r="BQ76" i="12" s="1"/>
  <c r="BO76" i="12" a="1"/>
  <c r="BO76" i="12" s="1"/>
  <c r="BM76" i="12" a="1"/>
  <c r="BM76" i="12" s="1"/>
  <c r="BK76" i="12" a="1"/>
  <c r="BK76" i="12" s="1"/>
  <c r="BI76" i="12" a="1"/>
  <c r="BI76" i="12" s="1"/>
  <c r="BG76" i="12" a="1"/>
  <c r="BG76" i="12" s="1"/>
  <c r="BE76" i="12" a="1"/>
  <c r="BE76" i="12" s="1"/>
  <c r="BC76" i="12" a="1"/>
  <c r="BC76" i="12" s="1"/>
  <c r="BA76" i="12" a="1"/>
  <c r="BA76" i="12" s="1"/>
  <c r="AY76" i="12" a="1"/>
  <c r="AY76" i="12" s="1"/>
  <c r="AW76" i="12" a="1"/>
  <c r="AW76" i="12" s="1"/>
  <c r="AU76" i="12" a="1"/>
  <c r="AU76" i="12" s="1"/>
  <c r="AS76" i="12" a="1"/>
  <c r="AS76" i="12" s="1"/>
  <c r="AQ76" i="12" a="1"/>
  <c r="AQ76" i="12" s="1"/>
  <c r="AO76" i="12" a="1"/>
  <c r="AO76" i="12" s="1"/>
  <c r="AM76" i="12" a="1"/>
  <c r="AM76" i="12" s="1"/>
  <c r="AK76" i="12" a="1"/>
  <c r="AK76" i="12" s="1"/>
  <c r="AI76" i="12" a="1"/>
  <c r="AI76" i="12" s="1"/>
  <c r="AG76" i="12" a="1"/>
  <c r="AG76" i="12" s="1"/>
  <c r="AE76" i="12" a="1"/>
  <c r="AE76" i="12" s="1"/>
  <c r="AC76" i="12" a="1"/>
  <c r="AC76" i="12" s="1"/>
  <c r="AA76" i="12" a="1"/>
  <c r="AA76" i="12" s="1"/>
  <c r="Y76" i="12" a="1"/>
  <c r="Y76" i="12" s="1"/>
  <c r="W76" i="12" a="1"/>
  <c r="W76" i="12" s="1"/>
  <c r="U76" i="12" a="1"/>
  <c r="U76" i="12" s="1"/>
  <c r="S76" i="12" a="1"/>
  <c r="S76" i="12" s="1"/>
  <c r="Q76" i="12" a="1"/>
  <c r="Q76" i="12" s="1"/>
  <c r="O76" i="12" a="1"/>
  <c r="O76" i="12" s="1"/>
  <c r="M76" i="12" a="1"/>
  <c r="M76" i="12" s="1"/>
  <c r="K76" i="12" a="1"/>
  <c r="K76" i="12" s="1"/>
  <c r="I76" i="12" a="1"/>
  <c r="I76" i="12" s="1"/>
  <c r="G76" i="12" a="1"/>
  <c r="G76" i="12" s="1"/>
  <c r="E76" i="12" a="1"/>
  <c r="E76" i="12" s="1"/>
  <c r="EH76" i="12" a="1"/>
  <c r="EH76" i="12" s="1"/>
  <c r="EF76" i="12" a="1"/>
  <c r="EF76" i="12" s="1"/>
  <c r="ED76" i="12" a="1"/>
  <c r="ED76" i="12" s="1"/>
  <c r="EB76" i="12" a="1"/>
  <c r="EB76" i="12" s="1"/>
  <c r="DZ76" i="12" a="1"/>
  <c r="DZ76" i="12" s="1"/>
  <c r="DX76" i="12" a="1"/>
  <c r="DX76" i="12" s="1"/>
  <c r="DV76" i="12" a="1"/>
  <c r="DV76" i="12" s="1"/>
  <c r="DT76" i="12" a="1"/>
  <c r="DT76" i="12" s="1"/>
  <c r="DR76" i="12" a="1"/>
  <c r="DR76" i="12" s="1"/>
  <c r="DP76" i="12" a="1"/>
  <c r="DP76" i="12" s="1"/>
  <c r="DN76" i="12" a="1"/>
  <c r="DN76" i="12" s="1"/>
  <c r="DL76" i="12" a="1"/>
  <c r="DL76" i="12" s="1"/>
  <c r="DJ76" i="12" a="1"/>
  <c r="DJ76" i="12" s="1"/>
  <c r="DH76" i="12" a="1"/>
  <c r="DH76" i="12" s="1"/>
  <c r="DF76" i="12" a="1"/>
  <c r="DF76" i="12" s="1"/>
  <c r="DD76" i="12" a="1"/>
  <c r="DD76" i="12" s="1"/>
  <c r="DB76" i="12" a="1"/>
  <c r="DB76" i="12" s="1"/>
  <c r="CZ76" i="12" a="1"/>
  <c r="CZ76" i="12" s="1"/>
  <c r="CX76" i="12" a="1"/>
  <c r="CX76" i="12" s="1"/>
  <c r="CV76" i="12" a="1"/>
  <c r="CV76" i="12" s="1"/>
  <c r="CT76" i="12" a="1"/>
  <c r="CT76" i="12" s="1"/>
  <c r="CR76" i="12" a="1"/>
  <c r="CR76" i="12" s="1"/>
  <c r="CP76" i="12" a="1"/>
  <c r="CP76" i="12" s="1"/>
  <c r="CN76" i="12" a="1"/>
  <c r="CN76" i="12" s="1"/>
  <c r="CL76" i="12" a="1"/>
  <c r="CL76" i="12" s="1"/>
  <c r="CJ76" i="12" a="1"/>
  <c r="CJ76" i="12" s="1"/>
  <c r="CH76" i="12" a="1"/>
  <c r="CH76" i="12" s="1"/>
  <c r="CF76" i="12" a="1"/>
  <c r="CF76" i="12" s="1"/>
  <c r="CD76" i="12" a="1"/>
  <c r="CD76" i="12" s="1"/>
  <c r="CB76" i="12" a="1"/>
  <c r="CB76" i="12" s="1"/>
  <c r="BZ76" i="12" a="1"/>
  <c r="BZ76" i="12" s="1"/>
  <c r="BX76" i="12" a="1"/>
  <c r="BX76" i="12" s="1"/>
  <c r="BV76" i="12" a="1"/>
  <c r="BV76" i="12" s="1"/>
  <c r="BT76" i="12" a="1"/>
  <c r="BT76" i="12" s="1"/>
  <c r="BR76" i="12" a="1"/>
  <c r="BR76" i="12" s="1"/>
  <c r="BP76" i="12" a="1"/>
  <c r="BP76" i="12" s="1"/>
  <c r="BN76" i="12" a="1"/>
  <c r="BN76" i="12" s="1"/>
  <c r="BL76" i="12" a="1"/>
  <c r="BL76" i="12" s="1"/>
  <c r="BJ76" i="12" a="1"/>
  <c r="BJ76" i="12" s="1"/>
  <c r="BH76" i="12" a="1"/>
  <c r="BH76" i="12" s="1"/>
  <c r="BF76" i="12" a="1"/>
  <c r="BF76" i="12" s="1"/>
  <c r="BD76" i="12" a="1"/>
  <c r="BD76" i="12" s="1"/>
  <c r="BB76" i="12" a="1"/>
  <c r="BB76" i="12" s="1"/>
  <c r="AZ76" i="12" a="1"/>
  <c r="AZ76" i="12" s="1"/>
  <c r="AX76" i="12" a="1"/>
  <c r="AX76" i="12" s="1"/>
  <c r="AV76" i="12" a="1"/>
  <c r="AV76" i="12" s="1"/>
  <c r="AT76" i="12" a="1"/>
  <c r="AT76" i="12" s="1"/>
  <c r="AR76" i="12" a="1"/>
  <c r="AR76" i="12" s="1"/>
  <c r="AP76" i="12" a="1"/>
  <c r="AP76" i="12" s="1"/>
  <c r="AN76" i="12" a="1"/>
  <c r="AN76" i="12" s="1"/>
  <c r="AL76" i="12" a="1"/>
  <c r="AL76" i="12" s="1"/>
  <c r="AJ76" i="12" a="1"/>
  <c r="AJ76" i="12" s="1"/>
  <c r="AH76" i="12" a="1"/>
  <c r="AH76" i="12" s="1"/>
  <c r="AF76" i="12" a="1"/>
  <c r="AF76" i="12" s="1"/>
  <c r="AD76" i="12" a="1"/>
  <c r="AD76" i="12" s="1"/>
  <c r="AB76" i="12" a="1"/>
  <c r="AB76" i="12" s="1"/>
  <c r="Z76" i="12" a="1"/>
  <c r="Z76" i="12" s="1"/>
  <c r="X76" i="12" a="1"/>
  <c r="X76" i="12" s="1"/>
  <c r="V76" i="12" a="1"/>
  <c r="V76" i="12" s="1"/>
  <c r="T76" i="12" a="1"/>
  <c r="T76" i="12" s="1"/>
  <c r="R76" i="12" a="1"/>
  <c r="R76" i="12" s="1"/>
  <c r="P76" i="12" a="1"/>
  <c r="P76" i="12" s="1"/>
  <c r="N76" i="12" a="1"/>
  <c r="N76" i="12" s="1"/>
  <c r="L76" i="12" a="1"/>
  <c r="L76" i="12" s="1"/>
  <c r="J76" i="12" a="1"/>
  <c r="J76" i="12" s="1"/>
  <c r="H76" i="12" a="1"/>
  <c r="H76" i="12" s="1"/>
  <c r="F76" i="12" a="1"/>
  <c r="F76" i="12" s="1"/>
  <c r="EH78" i="12" a="1"/>
  <c r="EH78" i="12" s="1"/>
  <c r="EG78" i="12" a="1"/>
  <c r="EG78" i="12" s="1"/>
  <c r="EE78" i="12" a="1"/>
  <c r="EE78" i="12" s="1"/>
  <c r="EC78" i="12" a="1"/>
  <c r="EC78" i="12" s="1"/>
  <c r="EA78" i="12" a="1"/>
  <c r="EA78" i="12" s="1"/>
  <c r="DY78" i="12" a="1"/>
  <c r="DY78" i="12" s="1"/>
  <c r="DW78" i="12" a="1"/>
  <c r="DW78" i="12" s="1"/>
  <c r="DU78" i="12" a="1"/>
  <c r="DU78" i="12" s="1"/>
  <c r="DS78" i="12" a="1"/>
  <c r="DS78" i="12" s="1"/>
  <c r="DQ78" i="12" a="1"/>
  <c r="DQ78" i="12" s="1"/>
  <c r="DO78" i="12" a="1"/>
  <c r="DO78" i="12" s="1"/>
  <c r="DM78" i="12" a="1"/>
  <c r="DM78" i="12" s="1"/>
  <c r="DK78" i="12" a="1"/>
  <c r="DK78" i="12" s="1"/>
  <c r="DI78" i="12" a="1"/>
  <c r="DI78" i="12" s="1"/>
  <c r="DG78" i="12" a="1"/>
  <c r="DG78" i="12" s="1"/>
  <c r="DE78" i="12" a="1"/>
  <c r="DE78" i="12" s="1"/>
  <c r="DC78" i="12" a="1"/>
  <c r="DC78" i="12" s="1"/>
  <c r="DA78" i="12" a="1"/>
  <c r="DA78" i="12" s="1"/>
  <c r="CY78" i="12" a="1"/>
  <c r="CY78" i="12" s="1"/>
  <c r="CW78" i="12" a="1"/>
  <c r="CW78" i="12" s="1"/>
  <c r="CU78" i="12" a="1"/>
  <c r="CU78" i="12" s="1"/>
  <c r="CS78" i="12" a="1"/>
  <c r="CS78" i="12" s="1"/>
  <c r="CQ78" i="12" a="1"/>
  <c r="CQ78" i="12" s="1"/>
  <c r="CO78" i="12" a="1"/>
  <c r="CO78" i="12" s="1"/>
  <c r="CM78" i="12" a="1"/>
  <c r="CM78" i="12" s="1"/>
  <c r="CK78" i="12" a="1"/>
  <c r="CK78" i="12" s="1"/>
  <c r="CI78" i="12" a="1"/>
  <c r="CI78" i="12" s="1"/>
  <c r="CG78" i="12" a="1"/>
  <c r="CG78" i="12" s="1"/>
  <c r="CE78" i="12" a="1"/>
  <c r="CE78" i="12" s="1"/>
  <c r="CC78" i="12" a="1"/>
  <c r="CC78" i="12" s="1"/>
  <c r="CA78" i="12" a="1"/>
  <c r="CA78" i="12" s="1"/>
  <c r="BY78" i="12" a="1"/>
  <c r="BY78" i="12" s="1"/>
  <c r="BW78" i="12" a="1"/>
  <c r="BW78" i="12" s="1"/>
  <c r="BU78" i="12" a="1"/>
  <c r="BU78" i="12" s="1"/>
  <c r="BS78" i="12" a="1"/>
  <c r="BS78" i="12" s="1"/>
  <c r="BQ78" i="12" a="1"/>
  <c r="BQ78" i="12" s="1"/>
  <c r="BO78" i="12" a="1"/>
  <c r="BO78" i="12" s="1"/>
  <c r="BM78" i="12" a="1"/>
  <c r="BM78" i="12" s="1"/>
  <c r="BK78" i="12" a="1"/>
  <c r="BK78" i="12" s="1"/>
  <c r="BI78" i="12" a="1"/>
  <c r="BI78" i="12" s="1"/>
  <c r="BG78" i="12" a="1"/>
  <c r="BG78" i="12" s="1"/>
  <c r="BE78" i="12" a="1"/>
  <c r="BE78" i="12" s="1"/>
  <c r="BC78" i="12" a="1"/>
  <c r="BC78" i="12" s="1"/>
  <c r="BA78" i="12" a="1"/>
  <c r="BA78" i="12" s="1"/>
  <c r="AY78" i="12" a="1"/>
  <c r="AY78" i="12" s="1"/>
  <c r="AW78" i="12" a="1"/>
  <c r="AW78" i="12" s="1"/>
  <c r="AU78" i="12" a="1"/>
  <c r="AU78" i="12" s="1"/>
  <c r="AS78" i="12" a="1"/>
  <c r="AS78" i="12" s="1"/>
  <c r="AQ78" i="12" a="1"/>
  <c r="AQ78" i="12" s="1"/>
  <c r="AO78" i="12" a="1"/>
  <c r="AO78" i="12" s="1"/>
  <c r="AM78" i="12" a="1"/>
  <c r="AM78" i="12" s="1"/>
  <c r="AK78" i="12" a="1"/>
  <c r="AK78" i="12" s="1"/>
  <c r="AI78" i="12" a="1"/>
  <c r="AI78" i="12" s="1"/>
  <c r="AG78" i="12" a="1"/>
  <c r="AG78" i="12" s="1"/>
  <c r="AE78" i="12" a="1"/>
  <c r="AE78" i="12" s="1"/>
  <c r="AC78" i="12" a="1"/>
  <c r="AC78" i="12" s="1"/>
  <c r="AA78" i="12" a="1"/>
  <c r="AA78" i="12" s="1"/>
  <c r="Y78" i="12" a="1"/>
  <c r="Y78" i="12" s="1"/>
  <c r="W78" i="12" a="1"/>
  <c r="W78" i="12" s="1"/>
  <c r="U78" i="12" a="1"/>
  <c r="U78" i="12" s="1"/>
  <c r="S78" i="12" a="1"/>
  <c r="S78" i="12" s="1"/>
  <c r="Q78" i="12" a="1"/>
  <c r="Q78" i="12" s="1"/>
  <c r="O78" i="12" a="1"/>
  <c r="O78" i="12" s="1"/>
  <c r="M78" i="12" a="1"/>
  <c r="M78" i="12" s="1"/>
  <c r="K78" i="12" a="1"/>
  <c r="K78" i="12" s="1"/>
  <c r="I78" i="12" a="1"/>
  <c r="I78" i="12" s="1"/>
  <c r="G78" i="12" a="1"/>
  <c r="G78" i="12" s="1"/>
  <c r="E78" i="12" a="1"/>
  <c r="E78" i="12" s="1"/>
  <c r="EI78" i="12" a="1"/>
  <c r="EI78" i="12" s="1"/>
  <c r="EF78" i="12" a="1"/>
  <c r="EF78" i="12" s="1"/>
  <c r="ED78" i="12" a="1"/>
  <c r="ED78" i="12" s="1"/>
  <c r="EB78" i="12" a="1"/>
  <c r="EB78" i="12" s="1"/>
  <c r="DZ78" i="12" a="1"/>
  <c r="DZ78" i="12" s="1"/>
  <c r="DX78" i="12" a="1"/>
  <c r="DX78" i="12" s="1"/>
  <c r="DV78" i="12" a="1"/>
  <c r="DV78" i="12" s="1"/>
  <c r="DT78" i="12" a="1"/>
  <c r="DT78" i="12" s="1"/>
  <c r="DR78" i="12" a="1"/>
  <c r="DR78" i="12" s="1"/>
  <c r="DP78" i="12" a="1"/>
  <c r="DP78" i="12" s="1"/>
  <c r="DN78" i="12" a="1"/>
  <c r="DN78" i="12" s="1"/>
  <c r="DL78" i="12" a="1"/>
  <c r="DL78" i="12" s="1"/>
  <c r="DJ78" i="12" a="1"/>
  <c r="DJ78" i="12" s="1"/>
  <c r="DH78" i="12" a="1"/>
  <c r="DH78" i="12" s="1"/>
  <c r="DF78" i="12" a="1"/>
  <c r="DF78" i="12" s="1"/>
  <c r="DD78" i="12" a="1"/>
  <c r="DD78" i="12" s="1"/>
  <c r="DB78" i="12" a="1"/>
  <c r="DB78" i="12" s="1"/>
  <c r="CZ78" i="12" a="1"/>
  <c r="CZ78" i="12" s="1"/>
  <c r="CX78" i="12" a="1"/>
  <c r="CX78" i="12" s="1"/>
  <c r="CV78" i="12" a="1"/>
  <c r="CV78" i="12" s="1"/>
  <c r="CT78" i="12" a="1"/>
  <c r="CT78" i="12" s="1"/>
  <c r="CR78" i="12" a="1"/>
  <c r="CR78" i="12" s="1"/>
  <c r="CP78" i="12" a="1"/>
  <c r="CP78" i="12" s="1"/>
  <c r="CN78" i="12" a="1"/>
  <c r="CN78" i="12" s="1"/>
  <c r="CL78" i="12" a="1"/>
  <c r="CL78" i="12" s="1"/>
  <c r="CJ78" i="12" a="1"/>
  <c r="CJ78" i="12" s="1"/>
  <c r="CH78" i="12" a="1"/>
  <c r="CH78" i="12" s="1"/>
  <c r="CF78" i="12" a="1"/>
  <c r="CF78" i="12" s="1"/>
  <c r="CD78" i="12" a="1"/>
  <c r="CD78" i="12" s="1"/>
  <c r="CB78" i="12" a="1"/>
  <c r="CB78" i="12" s="1"/>
  <c r="BZ78" i="12" a="1"/>
  <c r="BZ78" i="12" s="1"/>
  <c r="BX78" i="12" a="1"/>
  <c r="BX78" i="12" s="1"/>
  <c r="BV78" i="12" a="1"/>
  <c r="BV78" i="12" s="1"/>
  <c r="BT78" i="12" a="1"/>
  <c r="BT78" i="12" s="1"/>
  <c r="BR78" i="12" a="1"/>
  <c r="BR78" i="12" s="1"/>
  <c r="BP78" i="12" a="1"/>
  <c r="BP78" i="12" s="1"/>
  <c r="BN78" i="12" a="1"/>
  <c r="BN78" i="12" s="1"/>
  <c r="BL78" i="12" a="1"/>
  <c r="BL78" i="12" s="1"/>
  <c r="BJ78" i="12" a="1"/>
  <c r="BJ78" i="12" s="1"/>
  <c r="BH78" i="12" a="1"/>
  <c r="BH78" i="12" s="1"/>
  <c r="BF78" i="12" a="1"/>
  <c r="BF78" i="12" s="1"/>
  <c r="BD78" i="12" a="1"/>
  <c r="BD78" i="12" s="1"/>
  <c r="BB78" i="12" a="1"/>
  <c r="BB78" i="12" s="1"/>
  <c r="AZ78" i="12" a="1"/>
  <c r="AZ78" i="12" s="1"/>
  <c r="AX78" i="12" a="1"/>
  <c r="AX78" i="12" s="1"/>
  <c r="AV78" i="12" a="1"/>
  <c r="AV78" i="12" s="1"/>
  <c r="AT78" i="12" a="1"/>
  <c r="AT78" i="12" s="1"/>
  <c r="AR78" i="12" a="1"/>
  <c r="AR78" i="12" s="1"/>
  <c r="AP78" i="12" a="1"/>
  <c r="AP78" i="12" s="1"/>
  <c r="AN78" i="12" a="1"/>
  <c r="AN78" i="12" s="1"/>
  <c r="AL78" i="12" a="1"/>
  <c r="AL78" i="12" s="1"/>
  <c r="AJ78" i="12" a="1"/>
  <c r="AJ78" i="12" s="1"/>
  <c r="AH78" i="12" a="1"/>
  <c r="AH78" i="12" s="1"/>
  <c r="AF78" i="12" a="1"/>
  <c r="AF78" i="12" s="1"/>
  <c r="AD78" i="12" a="1"/>
  <c r="AD78" i="12" s="1"/>
  <c r="AB78" i="12" a="1"/>
  <c r="AB78" i="12" s="1"/>
  <c r="Z78" i="12" a="1"/>
  <c r="Z78" i="12" s="1"/>
  <c r="X78" i="12" a="1"/>
  <c r="X78" i="12" s="1"/>
  <c r="V78" i="12" a="1"/>
  <c r="V78" i="12" s="1"/>
  <c r="T78" i="12" a="1"/>
  <c r="T78" i="12" s="1"/>
  <c r="R78" i="12" a="1"/>
  <c r="R78" i="12" s="1"/>
  <c r="P78" i="12" a="1"/>
  <c r="P78" i="12" s="1"/>
  <c r="N78" i="12" a="1"/>
  <c r="N78" i="12" s="1"/>
  <c r="L78" i="12" a="1"/>
  <c r="L78" i="12" s="1"/>
  <c r="J78" i="12" a="1"/>
  <c r="J78" i="12" s="1"/>
  <c r="H78" i="12" a="1"/>
  <c r="H78" i="12" s="1"/>
  <c r="F78" i="12" a="1"/>
  <c r="F78" i="12" s="1"/>
  <c r="EH80" i="12" a="1"/>
  <c r="EH80" i="12" s="1"/>
  <c r="EF80" i="12" a="1"/>
  <c r="EF80" i="12" s="1"/>
  <c r="ED80" i="12" a="1"/>
  <c r="ED80" i="12" s="1"/>
  <c r="EB80" i="12" a="1"/>
  <c r="EB80" i="12" s="1"/>
  <c r="DZ80" i="12" a="1"/>
  <c r="DZ80" i="12" s="1"/>
  <c r="DX80" i="12" a="1"/>
  <c r="DX80" i="12" s="1"/>
  <c r="DV80" i="12" a="1"/>
  <c r="DV80" i="12" s="1"/>
  <c r="DT80" i="12" a="1"/>
  <c r="DT80" i="12" s="1"/>
  <c r="DR80" i="12" a="1"/>
  <c r="DR80" i="12" s="1"/>
  <c r="DP80" i="12" a="1"/>
  <c r="DP80" i="12" s="1"/>
  <c r="DN80" i="12" a="1"/>
  <c r="DN80" i="12" s="1"/>
  <c r="DL80" i="12" a="1"/>
  <c r="DL80" i="12" s="1"/>
  <c r="DJ80" i="12" a="1"/>
  <c r="DJ80" i="12" s="1"/>
  <c r="DH80" i="12" a="1"/>
  <c r="DH80" i="12" s="1"/>
  <c r="DF80" i="12" a="1"/>
  <c r="DF80" i="12" s="1"/>
  <c r="DD80" i="12" a="1"/>
  <c r="DD80" i="12" s="1"/>
  <c r="DB80" i="12" a="1"/>
  <c r="DB80" i="12" s="1"/>
  <c r="CZ80" i="12" a="1"/>
  <c r="CZ80" i="12" s="1"/>
  <c r="CX80" i="12" a="1"/>
  <c r="CX80" i="12" s="1"/>
  <c r="CV80" i="12" a="1"/>
  <c r="CV80" i="12" s="1"/>
  <c r="CT80" i="12" a="1"/>
  <c r="CT80" i="12" s="1"/>
  <c r="CR80" i="12" a="1"/>
  <c r="CR80" i="12" s="1"/>
  <c r="CP80" i="12" a="1"/>
  <c r="CP80" i="12" s="1"/>
  <c r="CN80" i="12" a="1"/>
  <c r="CN80" i="12" s="1"/>
  <c r="CL80" i="12" a="1"/>
  <c r="CL80" i="12" s="1"/>
  <c r="CJ80" i="12" a="1"/>
  <c r="CJ80" i="12" s="1"/>
  <c r="CH80" i="12" a="1"/>
  <c r="CH80" i="12" s="1"/>
  <c r="CF80" i="12" a="1"/>
  <c r="CF80" i="12" s="1"/>
  <c r="CD80" i="12" a="1"/>
  <c r="CD80" i="12" s="1"/>
  <c r="CB80" i="12" a="1"/>
  <c r="CB80" i="12" s="1"/>
  <c r="BZ80" i="12" a="1"/>
  <c r="BZ80" i="12" s="1"/>
  <c r="BX80" i="12" a="1"/>
  <c r="BX80" i="12" s="1"/>
  <c r="BV80" i="12" a="1"/>
  <c r="BV80" i="12" s="1"/>
  <c r="BT80" i="12" a="1"/>
  <c r="BT80" i="12" s="1"/>
  <c r="BR80" i="12" a="1"/>
  <c r="BR80" i="12" s="1"/>
  <c r="BP80" i="12" a="1"/>
  <c r="BP80" i="12" s="1"/>
  <c r="BN80" i="12" a="1"/>
  <c r="BN80" i="12" s="1"/>
  <c r="BL80" i="12" a="1"/>
  <c r="BL80" i="12" s="1"/>
  <c r="BJ80" i="12" a="1"/>
  <c r="BJ80" i="12" s="1"/>
  <c r="BH80" i="12" a="1"/>
  <c r="BH80" i="12" s="1"/>
  <c r="BF80" i="12" a="1"/>
  <c r="BF80" i="12" s="1"/>
  <c r="BD80" i="12" a="1"/>
  <c r="BD80" i="12" s="1"/>
  <c r="BB80" i="12" a="1"/>
  <c r="BB80" i="12" s="1"/>
  <c r="AZ80" i="12" a="1"/>
  <c r="AZ80" i="12" s="1"/>
  <c r="AX80" i="12" a="1"/>
  <c r="AX80" i="12" s="1"/>
  <c r="AV80" i="12" a="1"/>
  <c r="AV80" i="12" s="1"/>
  <c r="AT80" i="12" a="1"/>
  <c r="AT80" i="12" s="1"/>
  <c r="AR80" i="12" a="1"/>
  <c r="AR80" i="12" s="1"/>
  <c r="AP80" i="12" a="1"/>
  <c r="AP80" i="12" s="1"/>
  <c r="AN80" i="12" a="1"/>
  <c r="AN80" i="12" s="1"/>
  <c r="AL80" i="12" a="1"/>
  <c r="AL80" i="12" s="1"/>
  <c r="AJ80" i="12" a="1"/>
  <c r="AJ80" i="12" s="1"/>
  <c r="AH80" i="12" a="1"/>
  <c r="AH80" i="12" s="1"/>
  <c r="AF80" i="12" a="1"/>
  <c r="AF80" i="12" s="1"/>
  <c r="AD80" i="12" a="1"/>
  <c r="AD80" i="12" s="1"/>
  <c r="AB80" i="12" a="1"/>
  <c r="AB80" i="12" s="1"/>
  <c r="Z80" i="12" a="1"/>
  <c r="Z80" i="12" s="1"/>
  <c r="X80" i="12" a="1"/>
  <c r="X80" i="12" s="1"/>
  <c r="V80" i="12" a="1"/>
  <c r="V80" i="12" s="1"/>
  <c r="T80" i="12" a="1"/>
  <c r="T80" i="12" s="1"/>
  <c r="R80" i="12" a="1"/>
  <c r="R80" i="12" s="1"/>
  <c r="P80" i="12" a="1"/>
  <c r="P80" i="12" s="1"/>
  <c r="N80" i="12" a="1"/>
  <c r="N80" i="12" s="1"/>
  <c r="L80" i="12" a="1"/>
  <c r="L80" i="12" s="1"/>
  <c r="J80" i="12" a="1"/>
  <c r="J80" i="12" s="1"/>
  <c r="H80" i="12" a="1"/>
  <c r="H80" i="12" s="1"/>
  <c r="F80" i="12" a="1"/>
  <c r="F80" i="12" s="1"/>
  <c r="EI80" i="12" a="1"/>
  <c r="EI80" i="12" s="1"/>
  <c r="EG80" i="12" a="1"/>
  <c r="EG80" i="12" s="1"/>
  <c r="EE80" i="12" a="1"/>
  <c r="EE80" i="12" s="1"/>
  <c r="EC80" i="12" a="1"/>
  <c r="EC80" i="12" s="1"/>
  <c r="EA80" i="12" a="1"/>
  <c r="EA80" i="12" s="1"/>
  <c r="DY80" i="12" a="1"/>
  <c r="DY80" i="12" s="1"/>
  <c r="DW80" i="12" a="1"/>
  <c r="DW80" i="12" s="1"/>
  <c r="DU80" i="12" a="1"/>
  <c r="DU80" i="12" s="1"/>
  <c r="DS80" i="12" a="1"/>
  <c r="DS80" i="12" s="1"/>
  <c r="DQ80" i="12" a="1"/>
  <c r="DQ80" i="12" s="1"/>
  <c r="DO80" i="12" a="1"/>
  <c r="DO80" i="12" s="1"/>
  <c r="DM80" i="12" a="1"/>
  <c r="DM80" i="12" s="1"/>
  <c r="DK80" i="12" a="1"/>
  <c r="DK80" i="12" s="1"/>
  <c r="DI80" i="12" a="1"/>
  <c r="DI80" i="12" s="1"/>
  <c r="DG80" i="12" a="1"/>
  <c r="DG80" i="12" s="1"/>
  <c r="DE80" i="12" a="1"/>
  <c r="DE80" i="12" s="1"/>
  <c r="DC80" i="12" a="1"/>
  <c r="DC80" i="12" s="1"/>
  <c r="DA80" i="12" a="1"/>
  <c r="DA80" i="12" s="1"/>
  <c r="CY80" i="12" a="1"/>
  <c r="CY80" i="12" s="1"/>
  <c r="CW80" i="12" a="1"/>
  <c r="CW80" i="12" s="1"/>
  <c r="CU80" i="12" a="1"/>
  <c r="CU80" i="12" s="1"/>
  <c r="CS80" i="12" a="1"/>
  <c r="CS80" i="12" s="1"/>
  <c r="CQ80" i="12" a="1"/>
  <c r="CQ80" i="12" s="1"/>
  <c r="CO80" i="12" a="1"/>
  <c r="CO80" i="12" s="1"/>
  <c r="CM80" i="12" a="1"/>
  <c r="CM80" i="12" s="1"/>
  <c r="CK80" i="12" a="1"/>
  <c r="CK80" i="12" s="1"/>
  <c r="CI80" i="12" a="1"/>
  <c r="CI80" i="12" s="1"/>
  <c r="CG80" i="12" a="1"/>
  <c r="CG80" i="12" s="1"/>
  <c r="CE80" i="12" a="1"/>
  <c r="CE80" i="12" s="1"/>
  <c r="CC80" i="12" a="1"/>
  <c r="CC80" i="12" s="1"/>
  <c r="CA80" i="12" a="1"/>
  <c r="CA80" i="12" s="1"/>
  <c r="BY80" i="12" a="1"/>
  <c r="BY80" i="12" s="1"/>
  <c r="BW80" i="12" a="1"/>
  <c r="BW80" i="12" s="1"/>
  <c r="BU80" i="12" a="1"/>
  <c r="BU80" i="12" s="1"/>
  <c r="BS80" i="12" a="1"/>
  <c r="BS80" i="12" s="1"/>
  <c r="BQ80" i="12" a="1"/>
  <c r="BQ80" i="12" s="1"/>
  <c r="BO80" i="12" a="1"/>
  <c r="BO80" i="12" s="1"/>
  <c r="BM80" i="12" a="1"/>
  <c r="BM80" i="12" s="1"/>
  <c r="BK80" i="12" a="1"/>
  <c r="BK80" i="12" s="1"/>
  <c r="BI80" i="12" a="1"/>
  <c r="BI80" i="12" s="1"/>
  <c r="BG80" i="12" a="1"/>
  <c r="BG80" i="12" s="1"/>
  <c r="BE80" i="12" a="1"/>
  <c r="BE80" i="12" s="1"/>
  <c r="BC80" i="12" a="1"/>
  <c r="BC80" i="12" s="1"/>
  <c r="BA80" i="12" a="1"/>
  <c r="BA80" i="12" s="1"/>
  <c r="AY80" i="12" a="1"/>
  <c r="AY80" i="12" s="1"/>
  <c r="AW80" i="12" a="1"/>
  <c r="AW80" i="12" s="1"/>
  <c r="AU80" i="12" a="1"/>
  <c r="AU80" i="12" s="1"/>
  <c r="AS80" i="12" a="1"/>
  <c r="AS80" i="12" s="1"/>
  <c r="AQ80" i="12" a="1"/>
  <c r="AQ80" i="12" s="1"/>
  <c r="AO80" i="12" a="1"/>
  <c r="AO80" i="12" s="1"/>
  <c r="AM80" i="12" a="1"/>
  <c r="AM80" i="12" s="1"/>
  <c r="AK80" i="12" a="1"/>
  <c r="AK80" i="12" s="1"/>
  <c r="AI80" i="12" a="1"/>
  <c r="AI80" i="12" s="1"/>
  <c r="AG80" i="12" a="1"/>
  <c r="AG80" i="12" s="1"/>
  <c r="AE80" i="12" a="1"/>
  <c r="AE80" i="12" s="1"/>
  <c r="AC80" i="12" a="1"/>
  <c r="AC80" i="12" s="1"/>
  <c r="AA80" i="12" a="1"/>
  <c r="AA80" i="12" s="1"/>
  <c r="Y80" i="12" a="1"/>
  <c r="Y80" i="12" s="1"/>
  <c r="W80" i="12" a="1"/>
  <c r="W80" i="12" s="1"/>
  <c r="U80" i="12" a="1"/>
  <c r="U80" i="12" s="1"/>
  <c r="S80" i="12" a="1"/>
  <c r="S80" i="12" s="1"/>
  <c r="Q80" i="12" a="1"/>
  <c r="Q80" i="12" s="1"/>
  <c r="O80" i="12" a="1"/>
  <c r="O80" i="12" s="1"/>
  <c r="M80" i="12" a="1"/>
  <c r="M80" i="12" s="1"/>
  <c r="K80" i="12" a="1"/>
  <c r="K80" i="12" s="1"/>
  <c r="I80" i="12" a="1"/>
  <c r="I80" i="12" s="1"/>
  <c r="G80" i="12" a="1"/>
  <c r="G80" i="12" s="1"/>
  <c r="E80" i="12" a="1"/>
  <c r="E80" i="12" s="1"/>
  <c r="EH82" i="12" a="1"/>
  <c r="EH82" i="12" s="1"/>
  <c r="EF82" i="12" a="1"/>
  <c r="EF82" i="12" s="1"/>
  <c r="ED82" i="12" a="1"/>
  <c r="ED82" i="12" s="1"/>
  <c r="EB82" i="12" a="1"/>
  <c r="EB82" i="12" s="1"/>
  <c r="DZ82" i="12" a="1"/>
  <c r="DZ82" i="12" s="1"/>
  <c r="DX82" i="12" a="1"/>
  <c r="DX82" i="12" s="1"/>
  <c r="DV82" i="12" a="1"/>
  <c r="DV82" i="12" s="1"/>
  <c r="DT82" i="12" a="1"/>
  <c r="DT82" i="12" s="1"/>
  <c r="DR82" i="12" a="1"/>
  <c r="DR82" i="12" s="1"/>
  <c r="DP82" i="12" a="1"/>
  <c r="DP82" i="12" s="1"/>
  <c r="DN82" i="12" a="1"/>
  <c r="DN82" i="12" s="1"/>
  <c r="DL82" i="12" a="1"/>
  <c r="DL82" i="12" s="1"/>
  <c r="DJ82" i="12" a="1"/>
  <c r="DJ82" i="12" s="1"/>
  <c r="DH82" i="12" a="1"/>
  <c r="DH82" i="12" s="1"/>
  <c r="DF82" i="12" a="1"/>
  <c r="DF82" i="12" s="1"/>
  <c r="DD82" i="12" a="1"/>
  <c r="DD82" i="12" s="1"/>
  <c r="DB82" i="12" a="1"/>
  <c r="DB82" i="12" s="1"/>
  <c r="CZ82" i="12" a="1"/>
  <c r="CZ82" i="12" s="1"/>
  <c r="CX82" i="12" a="1"/>
  <c r="CX82" i="12" s="1"/>
  <c r="CV82" i="12" a="1"/>
  <c r="CV82" i="12" s="1"/>
  <c r="CT82" i="12" a="1"/>
  <c r="CT82" i="12" s="1"/>
  <c r="CR82" i="12" a="1"/>
  <c r="CR82" i="12" s="1"/>
  <c r="CP82" i="12" a="1"/>
  <c r="CP82" i="12" s="1"/>
  <c r="CN82" i="12" a="1"/>
  <c r="CN82" i="12" s="1"/>
  <c r="CL82" i="12" a="1"/>
  <c r="CL82" i="12" s="1"/>
  <c r="CJ82" i="12" a="1"/>
  <c r="CJ82" i="12" s="1"/>
  <c r="CH82" i="12" a="1"/>
  <c r="CH82" i="12" s="1"/>
  <c r="CF82" i="12" a="1"/>
  <c r="CF82" i="12" s="1"/>
  <c r="CD82" i="12" a="1"/>
  <c r="CD82" i="12" s="1"/>
  <c r="CB82" i="12" a="1"/>
  <c r="CB82" i="12" s="1"/>
  <c r="BZ82" i="12" a="1"/>
  <c r="BZ82" i="12" s="1"/>
  <c r="BX82" i="12" a="1"/>
  <c r="BX82" i="12" s="1"/>
  <c r="BV82" i="12" a="1"/>
  <c r="BV82" i="12" s="1"/>
  <c r="BT82" i="12" a="1"/>
  <c r="BT82" i="12" s="1"/>
  <c r="BR82" i="12" a="1"/>
  <c r="BR82" i="12" s="1"/>
  <c r="BP82" i="12" a="1"/>
  <c r="BP82" i="12" s="1"/>
  <c r="BN82" i="12" a="1"/>
  <c r="BN82" i="12" s="1"/>
  <c r="BL82" i="12" a="1"/>
  <c r="BL82" i="12" s="1"/>
  <c r="BJ82" i="12" a="1"/>
  <c r="BJ82" i="12" s="1"/>
  <c r="BH82" i="12" a="1"/>
  <c r="BH82" i="12" s="1"/>
  <c r="BF82" i="12" a="1"/>
  <c r="BF82" i="12" s="1"/>
  <c r="BD82" i="12" a="1"/>
  <c r="BD82" i="12" s="1"/>
  <c r="BB82" i="12" a="1"/>
  <c r="BB82" i="12" s="1"/>
  <c r="AZ82" i="12" a="1"/>
  <c r="AZ82" i="12" s="1"/>
  <c r="AX82" i="12" a="1"/>
  <c r="AX82" i="12" s="1"/>
  <c r="AV82" i="12" a="1"/>
  <c r="AV82" i="12" s="1"/>
  <c r="AT82" i="12" a="1"/>
  <c r="AT82" i="12" s="1"/>
  <c r="AR82" i="12" a="1"/>
  <c r="AR82" i="12" s="1"/>
  <c r="AP82" i="12" a="1"/>
  <c r="AP82" i="12" s="1"/>
  <c r="AN82" i="12" a="1"/>
  <c r="AN82" i="12" s="1"/>
  <c r="AL82" i="12" a="1"/>
  <c r="AL82" i="12" s="1"/>
  <c r="AJ82" i="12" a="1"/>
  <c r="AJ82" i="12" s="1"/>
  <c r="AH82" i="12" a="1"/>
  <c r="AH82" i="12" s="1"/>
  <c r="AF82" i="12" a="1"/>
  <c r="AF82" i="12" s="1"/>
  <c r="AD82" i="12" a="1"/>
  <c r="AD82" i="12" s="1"/>
  <c r="AB82" i="12" a="1"/>
  <c r="AB82" i="12" s="1"/>
  <c r="Z82" i="12" a="1"/>
  <c r="Z82" i="12" s="1"/>
  <c r="X82" i="12" a="1"/>
  <c r="X82" i="12" s="1"/>
  <c r="V82" i="12" a="1"/>
  <c r="V82" i="12" s="1"/>
  <c r="T82" i="12" a="1"/>
  <c r="T82" i="12" s="1"/>
  <c r="R82" i="12" a="1"/>
  <c r="R82" i="12" s="1"/>
  <c r="P82" i="12" a="1"/>
  <c r="P82" i="12" s="1"/>
  <c r="N82" i="12" a="1"/>
  <c r="N82" i="12" s="1"/>
  <c r="L82" i="12" a="1"/>
  <c r="L82" i="12" s="1"/>
  <c r="J82" i="12" a="1"/>
  <c r="J82" i="12" s="1"/>
  <c r="H82" i="12" a="1"/>
  <c r="H82" i="12" s="1"/>
  <c r="F82" i="12" a="1"/>
  <c r="F82" i="12" s="1"/>
  <c r="EI82" i="12" a="1"/>
  <c r="EI82" i="12" s="1"/>
  <c r="EG82" i="12" a="1"/>
  <c r="EG82" i="12" s="1"/>
  <c r="EE82" i="12" a="1"/>
  <c r="EE82" i="12" s="1"/>
  <c r="EC82" i="12" a="1"/>
  <c r="EC82" i="12" s="1"/>
  <c r="EA82" i="12" a="1"/>
  <c r="EA82" i="12" s="1"/>
  <c r="DY82" i="12" a="1"/>
  <c r="DY82" i="12" s="1"/>
  <c r="DW82" i="12" a="1"/>
  <c r="DW82" i="12" s="1"/>
  <c r="DU82" i="12" a="1"/>
  <c r="DU82" i="12" s="1"/>
  <c r="DS82" i="12" a="1"/>
  <c r="DS82" i="12" s="1"/>
  <c r="DQ82" i="12" a="1"/>
  <c r="DQ82" i="12" s="1"/>
  <c r="DO82" i="12" a="1"/>
  <c r="DO82" i="12" s="1"/>
  <c r="DM82" i="12" a="1"/>
  <c r="DM82" i="12" s="1"/>
  <c r="DK82" i="12" a="1"/>
  <c r="DK82" i="12" s="1"/>
  <c r="DI82" i="12" a="1"/>
  <c r="DI82" i="12" s="1"/>
  <c r="DG82" i="12" a="1"/>
  <c r="DG82" i="12" s="1"/>
  <c r="DE82" i="12" a="1"/>
  <c r="DE82" i="12" s="1"/>
  <c r="DC82" i="12" a="1"/>
  <c r="DC82" i="12" s="1"/>
  <c r="DA82" i="12" a="1"/>
  <c r="DA82" i="12" s="1"/>
  <c r="CY82" i="12" a="1"/>
  <c r="CY82" i="12" s="1"/>
  <c r="CW82" i="12" a="1"/>
  <c r="CW82" i="12" s="1"/>
  <c r="CU82" i="12" a="1"/>
  <c r="CU82" i="12" s="1"/>
  <c r="CS82" i="12" a="1"/>
  <c r="CS82" i="12" s="1"/>
  <c r="CQ82" i="12" a="1"/>
  <c r="CQ82" i="12" s="1"/>
  <c r="CO82" i="12" a="1"/>
  <c r="CO82" i="12" s="1"/>
  <c r="CM82" i="12" a="1"/>
  <c r="CM82" i="12" s="1"/>
  <c r="CK82" i="12" a="1"/>
  <c r="CK82" i="12" s="1"/>
  <c r="CI82" i="12" a="1"/>
  <c r="CI82" i="12" s="1"/>
  <c r="CG82" i="12" a="1"/>
  <c r="CG82" i="12" s="1"/>
  <c r="CE82" i="12" a="1"/>
  <c r="CE82" i="12" s="1"/>
  <c r="CC82" i="12" a="1"/>
  <c r="CC82" i="12" s="1"/>
  <c r="CA82" i="12" a="1"/>
  <c r="CA82" i="12" s="1"/>
  <c r="BY82" i="12" a="1"/>
  <c r="BY82" i="12" s="1"/>
  <c r="BW82" i="12" a="1"/>
  <c r="BW82" i="12" s="1"/>
  <c r="BU82" i="12" a="1"/>
  <c r="BU82" i="12" s="1"/>
  <c r="BS82" i="12" a="1"/>
  <c r="BS82" i="12" s="1"/>
  <c r="BQ82" i="12" a="1"/>
  <c r="BQ82" i="12" s="1"/>
  <c r="BO82" i="12" a="1"/>
  <c r="BO82" i="12" s="1"/>
  <c r="BM82" i="12" a="1"/>
  <c r="BM82" i="12" s="1"/>
  <c r="BK82" i="12" a="1"/>
  <c r="BK82" i="12" s="1"/>
  <c r="BI82" i="12" a="1"/>
  <c r="BI82" i="12" s="1"/>
  <c r="BG82" i="12" a="1"/>
  <c r="BG82" i="12" s="1"/>
  <c r="BE82" i="12" a="1"/>
  <c r="BE82" i="12" s="1"/>
  <c r="BC82" i="12" a="1"/>
  <c r="BC82" i="12" s="1"/>
  <c r="BA82" i="12" a="1"/>
  <c r="BA82" i="12" s="1"/>
  <c r="AY82" i="12" a="1"/>
  <c r="AY82" i="12" s="1"/>
  <c r="AW82" i="12" a="1"/>
  <c r="AW82" i="12" s="1"/>
  <c r="AU82" i="12" a="1"/>
  <c r="AU82" i="12" s="1"/>
  <c r="AS82" i="12" a="1"/>
  <c r="AS82" i="12" s="1"/>
  <c r="AQ82" i="12" a="1"/>
  <c r="AQ82" i="12" s="1"/>
  <c r="AO82" i="12" a="1"/>
  <c r="AO82" i="12" s="1"/>
  <c r="AM82" i="12" a="1"/>
  <c r="AM82" i="12" s="1"/>
  <c r="AK82" i="12" a="1"/>
  <c r="AK82" i="12" s="1"/>
  <c r="AI82" i="12" a="1"/>
  <c r="AI82" i="12" s="1"/>
  <c r="AG82" i="12" a="1"/>
  <c r="AG82" i="12" s="1"/>
  <c r="AE82" i="12" a="1"/>
  <c r="AE82" i="12" s="1"/>
  <c r="AC82" i="12" a="1"/>
  <c r="AC82" i="12" s="1"/>
  <c r="AA82" i="12" a="1"/>
  <c r="AA82" i="12" s="1"/>
  <c r="Y82" i="12" a="1"/>
  <c r="Y82" i="12" s="1"/>
  <c r="W82" i="12" a="1"/>
  <c r="W82" i="12" s="1"/>
  <c r="U82" i="12" a="1"/>
  <c r="U82" i="12" s="1"/>
  <c r="S82" i="12" a="1"/>
  <c r="S82" i="12" s="1"/>
  <c r="Q82" i="12" a="1"/>
  <c r="Q82" i="12" s="1"/>
  <c r="O82" i="12" a="1"/>
  <c r="O82" i="12" s="1"/>
  <c r="M82" i="12" a="1"/>
  <c r="M82" i="12" s="1"/>
  <c r="K82" i="12" a="1"/>
  <c r="K82" i="12" s="1"/>
  <c r="I82" i="12" a="1"/>
  <c r="I82" i="12" s="1"/>
  <c r="G82" i="12" a="1"/>
  <c r="G82" i="12" s="1"/>
  <c r="E82" i="12" a="1"/>
  <c r="E82" i="12" s="1"/>
  <c r="EI84" i="12" a="1"/>
  <c r="EI84" i="12" s="1"/>
  <c r="EG84" i="12" a="1"/>
  <c r="EG84" i="12" s="1"/>
  <c r="EE84" i="12" a="1"/>
  <c r="EE84" i="12" s="1"/>
  <c r="EC84" i="12" a="1"/>
  <c r="EC84" i="12" s="1"/>
  <c r="EA84" i="12" a="1"/>
  <c r="EA84" i="12" s="1"/>
  <c r="DY84" i="12" a="1"/>
  <c r="DY84" i="12" s="1"/>
  <c r="DW84" i="12" a="1"/>
  <c r="DW84" i="12" s="1"/>
  <c r="DU84" i="12" a="1"/>
  <c r="DU84" i="12" s="1"/>
  <c r="DS84" i="12" a="1"/>
  <c r="DS84" i="12" s="1"/>
  <c r="DQ84" i="12" a="1"/>
  <c r="DQ84" i="12" s="1"/>
  <c r="DO84" i="12" a="1"/>
  <c r="DO84" i="12" s="1"/>
  <c r="DM84" i="12" a="1"/>
  <c r="DM84" i="12" s="1"/>
  <c r="DK84" i="12" a="1"/>
  <c r="DK84" i="12" s="1"/>
  <c r="DI84" i="12" a="1"/>
  <c r="DI84" i="12" s="1"/>
  <c r="DG84" i="12" a="1"/>
  <c r="DG84" i="12" s="1"/>
  <c r="DE84" i="12" a="1"/>
  <c r="DE84" i="12" s="1"/>
  <c r="DC84" i="12" a="1"/>
  <c r="DC84" i="12" s="1"/>
  <c r="DA84" i="12" a="1"/>
  <c r="DA84" i="12" s="1"/>
  <c r="CY84" i="12" a="1"/>
  <c r="CY84" i="12" s="1"/>
  <c r="CW84" i="12" a="1"/>
  <c r="CW84" i="12" s="1"/>
  <c r="CU84" i="12" a="1"/>
  <c r="CU84" i="12" s="1"/>
  <c r="CS84" i="12" a="1"/>
  <c r="CS84" i="12" s="1"/>
  <c r="CQ84" i="12" a="1"/>
  <c r="CQ84" i="12" s="1"/>
  <c r="CO84" i="12" a="1"/>
  <c r="CO84" i="12" s="1"/>
  <c r="CM84" i="12" a="1"/>
  <c r="CM84" i="12" s="1"/>
  <c r="CK84" i="12" a="1"/>
  <c r="CK84" i="12" s="1"/>
  <c r="CI84" i="12" a="1"/>
  <c r="CI84" i="12" s="1"/>
  <c r="CG84" i="12" a="1"/>
  <c r="CG84" i="12" s="1"/>
  <c r="CE84" i="12" a="1"/>
  <c r="CE84" i="12" s="1"/>
  <c r="CC84" i="12" a="1"/>
  <c r="CC84" i="12" s="1"/>
  <c r="CA84" i="12" a="1"/>
  <c r="CA84" i="12" s="1"/>
  <c r="BY84" i="12" a="1"/>
  <c r="BY84" i="12" s="1"/>
  <c r="BW84" i="12" a="1"/>
  <c r="BW84" i="12" s="1"/>
  <c r="BU84" i="12" a="1"/>
  <c r="BU84" i="12" s="1"/>
  <c r="BS84" i="12" a="1"/>
  <c r="BS84" i="12" s="1"/>
  <c r="BQ84" i="12" a="1"/>
  <c r="BQ84" i="12" s="1"/>
  <c r="BO84" i="12" a="1"/>
  <c r="BO84" i="12" s="1"/>
  <c r="BM84" i="12" a="1"/>
  <c r="BM84" i="12" s="1"/>
  <c r="BK84" i="12" a="1"/>
  <c r="BK84" i="12" s="1"/>
  <c r="BI84" i="12" a="1"/>
  <c r="BI84" i="12" s="1"/>
  <c r="BG84" i="12" a="1"/>
  <c r="BG84" i="12" s="1"/>
  <c r="BE84" i="12" a="1"/>
  <c r="BE84" i="12" s="1"/>
  <c r="BC84" i="12" a="1"/>
  <c r="BC84" i="12" s="1"/>
  <c r="BA84" i="12" a="1"/>
  <c r="BA84" i="12" s="1"/>
  <c r="AY84" i="12" a="1"/>
  <c r="AY84" i="12" s="1"/>
  <c r="AW84" i="12" a="1"/>
  <c r="AW84" i="12" s="1"/>
  <c r="AU84" i="12" a="1"/>
  <c r="AU84" i="12" s="1"/>
  <c r="AS84" i="12" a="1"/>
  <c r="AS84" i="12" s="1"/>
  <c r="AQ84" i="12" a="1"/>
  <c r="AQ84" i="12" s="1"/>
  <c r="AO84" i="12" a="1"/>
  <c r="AO84" i="12" s="1"/>
  <c r="AM84" i="12" a="1"/>
  <c r="AM84" i="12" s="1"/>
  <c r="AK84" i="12" a="1"/>
  <c r="AK84" i="12" s="1"/>
  <c r="AI84" i="12" a="1"/>
  <c r="AI84" i="12" s="1"/>
  <c r="AG84" i="12" a="1"/>
  <c r="AG84" i="12" s="1"/>
  <c r="AE84" i="12" a="1"/>
  <c r="AE84" i="12" s="1"/>
  <c r="AC84" i="12" a="1"/>
  <c r="AC84" i="12" s="1"/>
  <c r="AA84" i="12" a="1"/>
  <c r="AA84" i="12" s="1"/>
  <c r="Y84" i="12" a="1"/>
  <c r="Y84" i="12" s="1"/>
  <c r="W84" i="12" a="1"/>
  <c r="W84" i="12" s="1"/>
  <c r="U84" i="12" a="1"/>
  <c r="U84" i="12" s="1"/>
  <c r="S84" i="12" a="1"/>
  <c r="S84" i="12" s="1"/>
  <c r="Q84" i="12" a="1"/>
  <c r="Q84" i="12" s="1"/>
  <c r="O84" i="12" a="1"/>
  <c r="O84" i="12" s="1"/>
  <c r="EH84" i="12" a="1"/>
  <c r="EH84" i="12" s="1"/>
  <c r="EF84" i="12" a="1"/>
  <c r="EF84" i="12" s="1"/>
  <c r="ED84" i="12" a="1"/>
  <c r="ED84" i="12" s="1"/>
  <c r="EB84" i="12" a="1"/>
  <c r="EB84" i="12" s="1"/>
  <c r="DZ84" i="12" a="1"/>
  <c r="DZ84" i="12" s="1"/>
  <c r="DX84" i="12" a="1"/>
  <c r="DX84" i="12" s="1"/>
  <c r="DV84" i="12" a="1"/>
  <c r="DV84" i="12" s="1"/>
  <c r="DT84" i="12" a="1"/>
  <c r="DT84" i="12" s="1"/>
  <c r="DR84" i="12" a="1"/>
  <c r="DR84" i="12" s="1"/>
  <c r="DP84" i="12" a="1"/>
  <c r="DP84" i="12" s="1"/>
  <c r="DN84" i="12" a="1"/>
  <c r="DN84" i="12" s="1"/>
  <c r="DL84" i="12" a="1"/>
  <c r="DL84" i="12" s="1"/>
  <c r="DJ84" i="12" a="1"/>
  <c r="DJ84" i="12" s="1"/>
  <c r="DH84" i="12" a="1"/>
  <c r="DH84" i="12" s="1"/>
  <c r="DF84" i="12" a="1"/>
  <c r="DF84" i="12" s="1"/>
  <c r="DD84" i="12" a="1"/>
  <c r="DD84" i="12" s="1"/>
  <c r="DB84" i="12" a="1"/>
  <c r="DB84" i="12" s="1"/>
  <c r="CZ84" i="12" a="1"/>
  <c r="CZ84" i="12" s="1"/>
  <c r="CX84" i="12" a="1"/>
  <c r="CX84" i="12" s="1"/>
  <c r="CV84" i="12" a="1"/>
  <c r="CV84" i="12" s="1"/>
  <c r="CT84" i="12" a="1"/>
  <c r="CT84" i="12" s="1"/>
  <c r="CR84" i="12" a="1"/>
  <c r="CR84" i="12" s="1"/>
  <c r="CP84" i="12" a="1"/>
  <c r="CP84" i="12" s="1"/>
  <c r="CN84" i="12" a="1"/>
  <c r="CN84" i="12" s="1"/>
  <c r="CL84" i="12" a="1"/>
  <c r="CL84" i="12" s="1"/>
  <c r="CJ84" i="12" a="1"/>
  <c r="CJ84" i="12" s="1"/>
  <c r="CH84" i="12" a="1"/>
  <c r="CH84" i="12" s="1"/>
  <c r="CF84" i="12" a="1"/>
  <c r="CF84" i="12" s="1"/>
  <c r="CD84" i="12" a="1"/>
  <c r="CD84" i="12" s="1"/>
  <c r="CB84" i="12" a="1"/>
  <c r="CB84" i="12" s="1"/>
  <c r="BZ84" i="12" a="1"/>
  <c r="BZ84" i="12" s="1"/>
  <c r="BX84" i="12" a="1"/>
  <c r="BX84" i="12" s="1"/>
  <c r="BV84" i="12" a="1"/>
  <c r="BV84" i="12" s="1"/>
  <c r="BT84" i="12" a="1"/>
  <c r="BT84" i="12" s="1"/>
  <c r="BR84" i="12" a="1"/>
  <c r="BR84" i="12" s="1"/>
  <c r="BP84" i="12" a="1"/>
  <c r="BP84" i="12" s="1"/>
  <c r="BN84" i="12" a="1"/>
  <c r="BN84" i="12" s="1"/>
  <c r="BL84" i="12" a="1"/>
  <c r="BL84" i="12" s="1"/>
  <c r="BJ84" i="12" a="1"/>
  <c r="BJ84" i="12" s="1"/>
  <c r="BH84" i="12" a="1"/>
  <c r="BH84" i="12" s="1"/>
  <c r="BF84" i="12" a="1"/>
  <c r="BF84" i="12" s="1"/>
  <c r="BD84" i="12" a="1"/>
  <c r="BD84" i="12" s="1"/>
  <c r="BB84" i="12" a="1"/>
  <c r="BB84" i="12" s="1"/>
  <c r="AZ84" i="12" a="1"/>
  <c r="AZ84" i="12" s="1"/>
  <c r="AX84" i="12" a="1"/>
  <c r="AX84" i="12" s="1"/>
  <c r="AV84" i="12" a="1"/>
  <c r="AV84" i="12" s="1"/>
  <c r="AT84" i="12" a="1"/>
  <c r="AT84" i="12" s="1"/>
  <c r="AR84" i="12" a="1"/>
  <c r="AR84" i="12" s="1"/>
  <c r="AP84" i="12" a="1"/>
  <c r="AP84" i="12" s="1"/>
  <c r="AN84" i="12" a="1"/>
  <c r="AN84" i="12" s="1"/>
  <c r="AL84" i="12" a="1"/>
  <c r="AL84" i="12" s="1"/>
  <c r="AJ84" i="12" a="1"/>
  <c r="AJ84" i="12" s="1"/>
  <c r="AH84" i="12" a="1"/>
  <c r="AH84" i="12" s="1"/>
  <c r="AF84" i="12" a="1"/>
  <c r="AF84" i="12" s="1"/>
  <c r="AD84" i="12" a="1"/>
  <c r="AD84" i="12" s="1"/>
  <c r="AB84" i="12" a="1"/>
  <c r="AB84" i="12" s="1"/>
  <c r="Z84" i="12" a="1"/>
  <c r="Z84" i="12" s="1"/>
  <c r="X84" i="12" a="1"/>
  <c r="X84" i="12" s="1"/>
  <c r="V84" i="12" a="1"/>
  <c r="V84" i="12" s="1"/>
  <c r="T84" i="12" a="1"/>
  <c r="T84" i="12" s="1"/>
  <c r="R84" i="12" a="1"/>
  <c r="R84" i="12" s="1"/>
  <c r="P84" i="12" a="1"/>
  <c r="P84" i="12" s="1"/>
  <c r="N84" i="12" a="1"/>
  <c r="N84" i="12" s="1"/>
  <c r="L84" i="12" a="1"/>
  <c r="L84" i="12" s="1"/>
  <c r="J84" i="12" a="1"/>
  <c r="J84" i="12" s="1"/>
  <c r="H84" i="12" a="1"/>
  <c r="H84" i="12" s="1"/>
  <c r="F84" i="12" a="1"/>
  <c r="F84" i="12" s="1"/>
  <c r="M84" i="12" a="1"/>
  <c r="M84" i="12" s="1"/>
  <c r="K84" i="12" a="1"/>
  <c r="K84" i="12" s="1"/>
  <c r="I84" i="12" a="1"/>
  <c r="I84" i="12" s="1"/>
  <c r="G84" i="12" a="1"/>
  <c r="G84" i="12" s="1"/>
  <c r="E84" i="12" a="1"/>
  <c r="E84" i="12" s="1"/>
  <c r="EI86" i="12" a="1"/>
  <c r="EI86" i="12" s="1"/>
  <c r="EG86" i="12" a="1"/>
  <c r="EG86" i="12" s="1"/>
  <c r="EE86" i="12" a="1"/>
  <c r="EE86" i="12" s="1"/>
  <c r="EC86" i="12" a="1"/>
  <c r="EC86" i="12" s="1"/>
  <c r="EA86" i="12" a="1"/>
  <c r="EA86" i="12" s="1"/>
  <c r="DY86" i="12" a="1"/>
  <c r="DY86" i="12" s="1"/>
  <c r="DW86" i="12" a="1"/>
  <c r="DW86" i="12" s="1"/>
  <c r="DU86" i="12" a="1"/>
  <c r="DU86" i="12" s="1"/>
  <c r="DS86" i="12" a="1"/>
  <c r="DS86" i="12" s="1"/>
  <c r="DQ86" i="12" a="1"/>
  <c r="DQ86" i="12" s="1"/>
  <c r="DO86" i="12" a="1"/>
  <c r="DO86" i="12" s="1"/>
  <c r="DM86" i="12" a="1"/>
  <c r="DM86" i="12" s="1"/>
  <c r="DK86" i="12" a="1"/>
  <c r="DK86" i="12" s="1"/>
  <c r="DI86" i="12" a="1"/>
  <c r="DI86" i="12" s="1"/>
  <c r="DG86" i="12" a="1"/>
  <c r="DG86" i="12" s="1"/>
  <c r="DE86" i="12" a="1"/>
  <c r="DE86" i="12" s="1"/>
  <c r="DC86" i="12" a="1"/>
  <c r="DC86" i="12" s="1"/>
  <c r="DA86" i="12" a="1"/>
  <c r="DA86" i="12" s="1"/>
  <c r="CY86" i="12" a="1"/>
  <c r="CY86" i="12" s="1"/>
  <c r="CW86" i="12" a="1"/>
  <c r="CW86" i="12" s="1"/>
  <c r="CU86" i="12" a="1"/>
  <c r="CU86" i="12" s="1"/>
  <c r="CS86" i="12" a="1"/>
  <c r="CS86" i="12" s="1"/>
  <c r="CQ86" i="12" a="1"/>
  <c r="CQ86" i="12" s="1"/>
  <c r="CO86" i="12" a="1"/>
  <c r="CO86" i="12" s="1"/>
  <c r="CM86" i="12" a="1"/>
  <c r="CM86" i="12" s="1"/>
  <c r="CK86" i="12" a="1"/>
  <c r="CK86" i="12" s="1"/>
  <c r="CI86" i="12" a="1"/>
  <c r="CI86" i="12" s="1"/>
  <c r="CG86" i="12" a="1"/>
  <c r="CG86" i="12" s="1"/>
  <c r="CE86" i="12" a="1"/>
  <c r="CE86" i="12" s="1"/>
  <c r="CC86" i="12" a="1"/>
  <c r="CC86" i="12" s="1"/>
  <c r="CA86" i="12" a="1"/>
  <c r="CA86" i="12" s="1"/>
  <c r="BY86" i="12" a="1"/>
  <c r="BY86" i="12" s="1"/>
  <c r="BW86" i="12" a="1"/>
  <c r="BW86" i="12" s="1"/>
  <c r="BU86" i="12" a="1"/>
  <c r="BU86" i="12" s="1"/>
  <c r="BS86" i="12" a="1"/>
  <c r="BS86" i="12" s="1"/>
  <c r="BQ86" i="12" a="1"/>
  <c r="BQ86" i="12" s="1"/>
  <c r="BO86" i="12" a="1"/>
  <c r="BO86" i="12" s="1"/>
  <c r="BM86" i="12" a="1"/>
  <c r="BM86" i="12" s="1"/>
  <c r="BK86" i="12" a="1"/>
  <c r="BK86" i="12" s="1"/>
  <c r="BI86" i="12" a="1"/>
  <c r="BI86" i="12" s="1"/>
  <c r="BG86" i="12" a="1"/>
  <c r="BG86" i="12" s="1"/>
  <c r="BE86" i="12" a="1"/>
  <c r="BE86" i="12" s="1"/>
  <c r="BC86" i="12" a="1"/>
  <c r="BC86" i="12" s="1"/>
  <c r="BA86" i="12" a="1"/>
  <c r="BA86" i="12" s="1"/>
  <c r="AY86" i="12" a="1"/>
  <c r="AY86" i="12" s="1"/>
  <c r="AW86" i="12" a="1"/>
  <c r="AW86" i="12" s="1"/>
  <c r="AU86" i="12" a="1"/>
  <c r="AU86" i="12" s="1"/>
  <c r="AS86" i="12" a="1"/>
  <c r="AS86" i="12" s="1"/>
  <c r="AQ86" i="12" a="1"/>
  <c r="AQ86" i="12" s="1"/>
  <c r="AO86" i="12" a="1"/>
  <c r="AO86" i="12" s="1"/>
  <c r="AM86" i="12" a="1"/>
  <c r="AM86" i="12" s="1"/>
  <c r="AK86" i="12" a="1"/>
  <c r="AK86" i="12" s="1"/>
  <c r="AI86" i="12" a="1"/>
  <c r="AI86" i="12" s="1"/>
  <c r="AG86" i="12" a="1"/>
  <c r="AG86" i="12" s="1"/>
  <c r="AE86" i="12" a="1"/>
  <c r="AE86" i="12" s="1"/>
  <c r="AC86" i="12" a="1"/>
  <c r="AC86" i="12" s="1"/>
  <c r="AA86" i="12" a="1"/>
  <c r="AA86" i="12" s="1"/>
  <c r="Y86" i="12" a="1"/>
  <c r="Y86" i="12" s="1"/>
  <c r="W86" i="12" a="1"/>
  <c r="W86" i="12" s="1"/>
  <c r="U86" i="12" a="1"/>
  <c r="U86" i="12" s="1"/>
  <c r="S86" i="12" a="1"/>
  <c r="S86" i="12" s="1"/>
  <c r="Q86" i="12" a="1"/>
  <c r="Q86" i="12" s="1"/>
  <c r="O86" i="12" a="1"/>
  <c r="O86" i="12" s="1"/>
  <c r="M86" i="12" a="1"/>
  <c r="M86" i="12" s="1"/>
  <c r="K86" i="12" a="1"/>
  <c r="K86" i="12" s="1"/>
  <c r="I86" i="12" a="1"/>
  <c r="I86" i="12" s="1"/>
  <c r="G86" i="12" a="1"/>
  <c r="G86" i="12" s="1"/>
  <c r="E86" i="12" a="1"/>
  <c r="E86" i="12" s="1"/>
  <c r="EH86" i="12" a="1"/>
  <c r="EH86" i="12" s="1"/>
  <c r="EF86" i="12" a="1"/>
  <c r="EF86" i="12" s="1"/>
  <c r="ED86" i="12" a="1"/>
  <c r="ED86" i="12" s="1"/>
  <c r="EB86" i="12" a="1"/>
  <c r="EB86" i="12" s="1"/>
  <c r="DZ86" i="12" a="1"/>
  <c r="DZ86" i="12" s="1"/>
  <c r="DX86" i="12" a="1"/>
  <c r="DX86" i="12" s="1"/>
  <c r="DV86" i="12" a="1"/>
  <c r="DV86" i="12" s="1"/>
  <c r="DT86" i="12" a="1"/>
  <c r="DT86" i="12" s="1"/>
  <c r="DR86" i="12" a="1"/>
  <c r="DR86" i="12" s="1"/>
  <c r="DP86" i="12" a="1"/>
  <c r="DP86" i="12" s="1"/>
  <c r="DN86" i="12" a="1"/>
  <c r="DN86" i="12" s="1"/>
  <c r="DL86" i="12" a="1"/>
  <c r="DL86" i="12" s="1"/>
  <c r="DJ86" i="12" a="1"/>
  <c r="DJ86" i="12" s="1"/>
  <c r="DH86" i="12" a="1"/>
  <c r="DH86" i="12" s="1"/>
  <c r="DF86" i="12" a="1"/>
  <c r="DF86" i="12" s="1"/>
  <c r="DD86" i="12" a="1"/>
  <c r="DD86" i="12" s="1"/>
  <c r="DB86" i="12" a="1"/>
  <c r="DB86" i="12" s="1"/>
  <c r="CZ86" i="12" a="1"/>
  <c r="CZ86" i="12" s="1"/>
  <c r="CX86" i="12" a="1"/>
  <c r="CX86" i="12" s="1"/>
  <c r="CV86" i="12" a="1"/>
  <c r="CV86" i="12" s="1"/>
  <c r="CT86" i="12" a="1"/>
  <c r="CT86" i="12" s="1"/>
  <c r="CR86" i="12" a="1"/>
  <c r="CR86" i="12" s="1"/>
  <c r="CP86" i="12" a="1"/>
  <c r="CP86" i="12" s="1"/>
  <c r="CN86" i="12" a="1"/>
  <c r="CN86" i="12" s="1"/>
  <c r="CL86" i="12" a="1"/>
  <c r="CL86" i="12" s="1"/>
  <c r="CJ86" i="12" a="1"/>
  <c r="CJ86" i="12" s="1"/>
  <c r="CH86" i="12" a="1"/>
  <c r="CH86" i="12" s="1"/>
  <c r="CF86" i="12" a="1"/>
  <c r="CF86" i="12" s="1"/>
  <c r="CD86" i="12" a="1"/>
  <c r="CD86" i="12" s="1"/>
  <c r="CB86" i="12" a="1"/>
  <c r="CB86" i="12" s="1"/>
  <c r="BZ86" i="12" a="1"/>
  <c r="BZ86" i="12" s="1"/>
  <c r="BX86" i="12" a="1"/>
  <c r="BX86" i="12" s="1"/>
  <c r="BV86" i="12" a="1"/>
  <c r="BV86" i="12" s="1"/>
  <c r="BT86" i="12" a="1"/>
  <c r="BT86" i="12" s="1"/>
  <c r="BR86" i="12" a="1"/>
  <c r="BR86" i="12" s="1"/>
  <c r="BP86" i="12" a="1"/>
  <c r="BP86" i="12" s="1"/>
  <c r="BN86" i="12" a="1"/>
  <c r="BN86" i="12" s="1"/>
  <c r="BL86" i="12" a="1"/>
  <c r="BL86" i="12" s="1"/>
  <c r="BJ86" i="12" a="1"/>
  <c r="BJ86" i="12" s="1"/>
  <c r="BH86" i="12" a="1"/>
  <c r="BH86" i="12" s="1"/>
  <c r="BF86" i="12" a="1"/>
  <c r="BF86" i="12" s="1"/>
  <c r="BD86" i="12" a="1"/>
  <c r="BD86" i="12" s="1"/>
  <c r="BB86" i="12" a="1"/>
  <c r="BB86" i="12" s="1"/>
  <c r="AZ86" i="12" a="1"/>
  <c r="AZ86" i="12" s="1"/>
  <c r="AX86" i="12" a="1"/>
  <c r="AX86" i="12" s="1"/>
  <c r="AV86" i="12" a="1"/>
  <c r="AV86" i="12" s="1"/>
  <c r="AT86" i="12" a="1"/>
  <c r="AT86" i="12" s="1"/>
  <c r="AR86" i="12" a="1"/>
  <c r="AR86" i="12" s="1"/>
  <c r="AP86" i="12" a="1"/>
  <c r="AP86" i="12" s="1"/>
  <c r="AN86" i="12" a="1"/>
  <c r="AN86" i="12" s="1"/>
  <c r="AL86" i="12" a="1"/>
  <c r="AL86" i="12" s="1"/>
  <c r="AJ86" i="12" a="1"/>
  <c r="AJ86" i="12" s="1"/>
  <c r="AH86" i="12" a="1"/>
  <c r="AH86" i="12" s="1"/>
  <c r="AF86" i="12" a="1"/>
  <c r="AF86" i="12" s="1"/>
  <c r="AD86" i="12" a="1"/>
  <c r="AD86" i="12" s="1"/>
  <c r="AB86" i="12" a="1"/>
  <c r="AB86" i="12" s="1"/>
  <c r="Z86" i="12" a="1"/>
  <c r="Z86" i="12" s="1"/>
  <c r="X86" i="12" a="1"/>
  <c r="X86" i="12" s="1"/>
  <c r="V86" i="12" a="1"/>
  <c r="V86" i="12" s="1"/>
  <c r="T86" i="12" a="1"/>
  <c r="T86" i="12" s="1"/>
  <c r="R86" i="12" a="1"/>
  <c r="R86" i="12" s="1"/>
  <c r="P86" i="12" a="1"/>
  <c r="P86" i="12" s="1"/>
  <c r="N86" i="12" a="1"/>
  <c r="N86" i="12" s="1"/>
  <c r="L86" i="12" a="1"/>
  <c r="L86" i="12" s="1"/>
  <c r="J86" i="12" a="1"/>
  <c r="J86" i="12" s="1"/>
  <c r="H86" i="12" a="1"/>
  <c r="H86" i="12" s="1"/>
  <c r="F86" i="12" a="1"/>
  <c r="F86" i="12" s="1"/>
  <c r="EI88" i="12" a="1"/>
  <c r="EI88" i="12" s="1"/>
  <c r="EG88" i="12" a="1"/>
  <c r="EG88" i="12" s="1"/>
  <c r="EE88" i="12" a="1"/>
  <c r="EE88" i="12" s="1"/>
  <c r="EC88" i="12" a="1"/>
  <c r="EC88" i="12" s="1"/>
  <c r="EA88" i="12" a="1"/>
  <c r="EA88" i="12" s="1"/>
  <c r="DY88" i="12" a="1"/>
  <c r="DY88" i="12" s="1"/>
  <c r="DW88" i="12" a="1"/>
  <c r="DW88" i="12" s="1"/>
  <c r="DU88" i="12" a="1"/>
  <c r="DU88" i="12" s="1"/>
  <c r="DS88" i="12" a="1"/>
  <c r="DS88" i="12" s="1"/>
  <c r="DQ88" i="12" a="1"/>
  <c r="DQ88" i="12" s="1"/>
  <c r="DO88" i="12" a="1"/>
  <c r="DO88" i="12" s="1"/>
  <c r="DM88" i="12" a="1"/>
  <c r="DM88" i="12" s="1"/>
  <c r="DK88" i="12" a="1"/>
  <c r="DK88" i="12" s="1"/>
  <c r="DI88" i="12" a="1"/>
  <c r="DI88" i="12" s="1"/>
  <c r="DG88" i="12" a="1"/>
  <c r="DG88" i="12" s="1"/>
  <c r="DE88" i="12" a="1"/>
  <c r="DE88" i="12" s="1"/>
  <c r="DC88" i="12" a="1"/>
  <c r="DC88" i="12" s="1"/>
  <c r="DA88" i="12" a="1"/>
  <c r="DA88" i="12" s="1"/>
  <c r="CY88" i="12" a="1"/>
  <c r="CY88" i="12" s="1"/>
  <c r="CW88" i="12" a="1"/>
  <c r="CW88" i="12" s="1"/>
  <c r="CU88" i="12" a="1"/>
  <c r="CU88" i="12" s="1"/>
  <c r="CS88" i="12" a="1"/>
  <c r="CS88" i="12" s="1"/>
  <c r="CQ88" i="12" a="1"/>
  <c r="CQ88" i="12" s="1"/>
  <c r="CO88" i="12" a="1"/>
  <c r="CO88" i="12" s="1"/>
  <c r="CM88" i="12" a="1"/>
  <c r="CM88" i="12" s="1"/>
  <c r="CK88" i="12" a="1"/>
  <c r="CK88" i="12" s="1"/>
  <c r="CI88" i="12" a="1"/>
  <c r="CI88" i="12" s="1"/>
  <c r="CG88" i="12" a="1"/>
  <c r="CG88" i="12" s="1"/>
  <c r="CE88" i="12" a="1"/>
  <c r="CE88" i="12" s="1"/>
  <c r="CC88" i="12" a="1"/>
  <c r="CC88" i="12" s="1"/>
  <c r="CA88" i="12" a="1"/>
  <c r="CA88" i="12" s="1"/>
  <c r="BY88" i="12" a="1"/>
  <c r="BY88" i="12" s="1"/>
  <c r="BW88" i="12" a="1"/>
  <c r="BW88" i="12" s="1"/>
  <c r="BU88" i="12" a="1"/>
  <c r="BU88" i="12" s="1"/>
  <c r="BS88" i="12" a="1"/>
  <c r="BS88" i="12" s="1"/>
  <c r="BQ88" i="12" a="1"/>
  <c r="BQ88" i="12" s="1"/>
  <c r="BO88" i="12" a="1"/>
  <c r="BO88" i="12" s="1"/>
  <c r="BM88" i="12" a="1"/>
  <c r="BM88" i="12" s="1"/>
  <c r="BK88" i="12" a="1"/>
  <c r="BK88" i="12" s="1"/>
  <c r="BI88" i="12" a="1"/>
  <c r="BI88" i="12" s="1"/>
  <c r="BG88" i="12" a="1"/>
  <c r="BG88" i="12" s="1"/>
  <c r="BE88" i="12" a="1"/>
  <c r="BE88" i="12" s="1"/>
  <c r="BC88" i="12" a="1"/>
  <c r="BC88" i="12" s="1"/>
  <c r="BA88" i="12" a="1"/>
  <c r="BA88" i="12" s="1"/>
  <c r="AY88" i="12" a="1"/>
  <c r="AY88" i="12" s="1"/>
  <c r="AW88" i="12" a="1"/>
  <c r="AW88" i="12" s="1"/>
  <c r="AU88" i="12" a="1"/>
  <c r="AU88" i="12" s="1"/>
  <c r="AS88" i="12" a="1"/>
  <c r="AS88" i="12" s="1"/>
  <c r="AQ88" i="12" a="1"/>
  <c r="AQ88" i="12" s="1"/>
  <c r="AO88" i="12" a="1"/>
  <c r="AO88" i="12" s="1"/>
  <c r="AM88" i="12" a="1"/>
  <c r="AM88" i="12" s="1"/>
  <c r="AK88" i="12" a="1"/>
  <c r="AK88" i="12" s="1"/>
  <c r="AI88" i="12" a="1"/>
  <c r="AI88" i="12" s="1"/>
  <c r="AG88" i="12" a="1"/>
  <c r="AG88" i="12" s="1"/>
  <c r="AE88" i="12" a="1"/>
  <c r="AE88" i="12" s="1"/>
  <c r="AC88" i="12" a="1"/>
  <c r="AC88" i="12" s="1"/>
  <c r="AA88" i="12" a="1"/>
  <c r="AA88" i="12" s="1"/>
  <c r="Y88" i="12" a="1"/>
  <c r="Y88" i="12" s="1"/>
  <c r="W88" i="12" a="1"/>
  <c r="W88" i="12" s="1"/>
  <c r="U88" i="12" a="1"/>
  <c r="U88" i="12" s="1"/>
  <c r="S88" i="12" a="1"/>
  <c r="S88" i="12" s="1"/>
  <c r="Q88" i="12" a="1"/>
  <c r="Q88" i="12" s="1"/>
  <c r="O88" i="12" a="1"/>
  <c r="O88" i="12" s="1"/>
  <c r="M88" i="12" a="1"/>
  <c r="M88" i="12" s="1"/>
  <c r="K88" i="12" a="1"/>
  <c r="K88" i="12" s="1"/>
  <c r="I88" i="12" a="1"/>
  <c r="I88" i="12" s="1"/>
  <c r="G88" i="12" a="1"/>
  <c r="G88" i="12" s="1"/>
  <c r="E88" i="12" a="1"/>
  <c r="E88" i="12" s="1"/>
  <c r="EH88" i="12" a="1"/>
  <c r="EH88" i="12" s="1"/>
  <c r="EF88" i="12" a="1"/>
  <c r="EF88" i="12" s="1"/>
  <c r="ED88" i="12" a="1"/>
  <c r="ED88" i="12" s="1"/>
  <c r="EB88" i="12" a="1"/>
  <c r="EB88" i="12" s="1"/>
  <c r="DZ88" i="12" a="1"/>
  <c r="DZ88" i="12" s="1"/>
  <c r="DX88" i="12" a="1"/>
  <c r="DX88" i="12" s="1"/>
  <c r="DV88" i="12" a="1"/>
  <c r="DV88" i="12" s="1"/>
  <c r="DT88" i="12" a="1"/>
  <c r="DT88" i="12" s="1"/>
  <c r="DR88" i="12" a="1"/>
  <c r="DR88" i="12" s="1"/>
  <c r="DP88" i="12" a="1"/>
  <c r="DP88" i="12" s="1"/>
  <c r="DN88" i="12" a="1"/>
  <c r="DN88" i="12" s="1"/>
  <c r="DL88" i="12" a="1"/>
  <c r="DL88" i="12" s="1"/>
  <c r="DJ88" i="12" a="1"/>
  <c r="DJ88" i="12" s="1"/>
  <c r="DH88" i="12" a="1"/>
  <c r="DH88" i="12" s="1"/>
  <c r="DF88" i="12" a="1"/>
  <c r="DF88" i="12" s="1"/>
  <c r="DD88" i="12" a="1"/>
  <c r="DD88" i="12" s="1"/>
  <c r="DB88" i="12" a="1"/>
  <c r="DB88" i="12" s="1"/>
  <c r="CZ88" i="12" a="1"/>
  <c r="CZ88" i="12" s="1"/>
  <c r="CX88" i="12" a="1"/>
  <c r="CX88" i="12" s="1"/>
  <c r="CV88" i="12" a="1"/>
  <c r="CV88" i="12" s="1"/>
  <c r="CT88" i="12" a="1"/>
  <c r="CT88" i="12" s="1"/>
  <c r="CR88" i="12" a="1"/>
  <c r="CR88" i="12" s="1"/>
  <c r="CP88" i="12" a="1"/>
  <c r="CP88" i="12" s="1"/>
  <c r="CN88" i="12" a="1"/>
  <c r="CN88" i="12" s="1"/>
  <c r="CL88" i="12" a="1"/>
  <c r="CL88" i="12" s="1"/>
  <c r="CJ88" i="12" a="1"/>
  <c r="CJ88" i="12" s="1"/>
  <c r="CH88" i="12" a="1"/>
  <c r="CH88" i="12" s="1"/>
  <c r="CF88" i="12" a="1"/>
  <c r="CF88" i="12" s="1"/>
  <c r="CD88" i="12" a="1"/>
  <c r="CD88" i="12" s="1"/>
  <c r="CB88" i="12" a="1"/>
  <c r="CB88" i="12" s="1"/>
  <c r="BZ88" i="12" a="1"/>
  <c r="BZ88" i="12" s="1"/>
  <c r="BX88" i="12" a="1"/>
  <c r="BX88" i="12" s="1"/>
  <c r="BV88" i="12" a="1"/>
  <c r="BV88" i="12" s="1"/>
  <c r="BT88" i="12" a="1"/>
  <c r="BT88" i="12" s="1"/>
  <c r="BR88" i="12" a="1"/>
  <c r="BR88" i="12" s="1"/>
  <c r="BP88" i="12" a="1"/>
  <c r="BP88" i="12" s="1"/>
  <c r="BN88" i="12" a="1"/>
  <c r="BN88" i="12" s="1"/>
  <c r="BL88" i="12" a="1"/>
  <c r="BL88" i="12" s="1"/>
  <c r="BJ88" i="12" a="1"/>
  <c r="BJ88" i="12" s="1"/>
  <c r="BH88" i="12" a="1"/>
  <c r="BH88" i="12" s="1"/>
  <c r="BF88" i="12" a="1"/>
  <c r="BF88" i="12" s="1"/>
  <c r="BD88" i="12" a="1"/>
  <c r="BD88" i="12" s="1"/>
  <c r="BB88" i="12" a="1"/>
  <c r="BB88" i="12" s="1"/>
  <c r="AZ88" i="12" a="1"/>
  <c r="AZ88" i="12" s="1"/>
  <c r="AX88" i="12" a="1"/>
  <c r="AX88" i="12" s="1"/>
  <c r="AV88" i="12" a="1"/>
  <c r="AV88" i="12" s="1"/>
  <c r="AT88" i="12" a="1"/>
  <c r="AT88" i="12" s="1"/>
  <c r="AR88" i="12" a="1"/>
  <c r="AR88" i="12" s="1"/>
  <c r="AP88" i="12" a="1"/>
  <c r="AP88" i="12" s="1"/>
  <c r="AN88" i="12" a="1"/>
  <c r="AN88" i="12" s="1"/>
  <c r="AL88" i="12" a="1"/>
  <c r="AL88" i="12" s="1"/>
  <c r="AJ88" i="12" a="1"/>
  <c r="AJ88" i="12" s="1"/>
  <c r="AH88" i="12" a="1"/>
  <c r="AH88" i="12" s="1"/>
  <c r="AF88" i="12" a="1"/>
  <c r="AF88" i="12" s="1"/>
  <c r="AD88" i="12" a="1"/>
  <c r="AD88" i="12" s="1"/>
  <c r="AB88" i="12" a="1"/>
  <c r="AB88" i="12" s="1"/>
  <c r="Z88" i="12" a="1"/>
  <c r="Z88" i="12" s="1"/>
  <c r="X88" i="12" a="1"/>
  <c r="X88" i="12" s="1"/>
  <c r="V88" i="12" a="1"/>
  <c r="V88" i="12" s="1"/>
  <c r="T88" i="12" a="1"/>
  <c r="T88" i="12" s="1"/>
  <c r="R88" i="12" a="1"/>
  <c r="R88" i="12" s="1"/>
  <c r="P88" i="12" a="1"/>
  <c r="P88" i="12" s="1"/>
  <c r="N88" i="12" a="1"/>
  <c r="N88" i="12" s="1"/>
  <c r="L88" i="12" a="1"/>
  <c r="L88" i="12" s="1"/>
  <c r="J88" i="12" a="1"/>
  <c r="J88" i="12" s="1"/>
  <c r="H88" i="12" a="1"/>
  <c r="H88" i="12" s="1"/>
  <c r="F88" i="12" a="1"/>
  <c r="F88" i="12" s="1"/>
  <c r="EH90" i="12" a="1"/>
  <c r="EH90" i="12" s="1"/>
  <c r="EF90" i="12" a="1"/>
  <c r="EF90" i="12" s="1"/>
  <c r="ED90" i="12" a="1"/>
  <c r="ED90" i="12" s="1"/>
  <c r="EB90" i="12" a="1"/>
  <c r="EB90" i="12" s="1"/>
  <c r="DZ90" i="12" a="1"/>
  <c r="DZ90" i="12" s="1"/>
  <c r="DX90" i="12" a="1"/>
  <c r="DX90" i="12" s="1"/>
  <c r="DV90" i="12" a="1"/>
  <c r="DV90" i="12" s="1"/>
  <c r="DT90" i="12" a="1"/>
  <c r="DT90" i="12" s="1"/>
  <c r="DR90" i="12" a="1"/>
  <c r="DR90" i="12" s="1"/>
  <c r="DP90" i="12" a="1"/>
  <c r="DP90" i="12" s="1"/>
  <c r="DN90" i="12" a="1"/>
  <c r="DN90" i="12" s="1"/>
  <c r="DL90" i="12" a="1"/>
  <c r="DL90" i="12" s="1"/>
  <c r="DJ90" i="12" a="1"/>
  <c r="DJ90" i="12" s="1"/>
  <c r="DH90" i="12" a="1"/>
  <c r="DH90" i="12" s="1"/>
  <c r="DF90" i="12" a="1"/>
  <c r="DF90" i="12" s="1"/>
  <c r="DD90" i="12" a="1"/>
  <c r="DD90" i="12" s="1"/>
  <c r="DB90" i="12" a="1"/>
  <c r="DB90" i="12" s="1"/>
  <c r="CZ90" i="12" a="1"/>
  <c r="CZ90" i="12" s="1"/>
  <c r="CX90" i="12" a="1"/>
  <c r="CX90" i="12" s="1"/>
  <c r="CV90" i="12" a="1"/>
  <c r="CV90" i="12" s="1"/>
  <c r="CT90" i="12" a="1"/>
  <c r="CT90" i="12" s="1"/>
  <c r="CR90" i="12" a="1"/>
  <c r="CR90" i="12" s="1"/>
  <c r="CP90" i="12" a="1"/>
  <c r="CP90" i="12" s="1"/>
  <c r="CN90" i="12" a="1"/>
  <c r="CN90" i="12" s="1"/>
  <c r="CL90" i="12" a="1"/>
  <c r="CL90" i="12" s="1"/>
  <c r="CJ90" i="12" a="1"/>
  <c r="CJ90" i="12" s="1"/>
  <c r="CH90" i="12" a="1"/>
  <c r="CH90" i="12" s="1"/>
  <c r="CF90" i="12" a="1"/>
  <c r="CF90" i="12" s="1"/>
  <c r="CD90" i="12" a="1"/>
  <c r="CD90" i="12" s="1"/>
  <c r="CB90" i="12" a="1"/>
  <c r="CB90" i="12" s="1"/>
  <c r="BZ90" i="12" a="1"/>
  <c r="BZ90" i="12" s="1"/>
  <c r="BX90" i="12" a="1"/>
  <c r="BX90" i="12" s="1"/>
  <c r="BV90" i="12" a="1"/>
  <c r="BV90" i="12" s="1"/>
  <c r="BT90" i="12" a="1"/>
  <c r="BT90" i="12" s="1"/>
  <c r="BR90" i="12" a="1"/>
  <c r="BR90" i="12" s="1"/>
  <c r="BP90" i="12" a="1"/>
  <c r="BP90" i="12" s="1"/>
  <c r="BN90" i="12" a="1"/>
  <c r="BN90" i="12" s="1"/>
  <c r="BL90" i="12" a="1"/>
  <c r="BL90" i="12" s="1"/>
  <c r="BJ90" i="12" a="1"/>
  <c r="BJ90" i="12" s="1"/>
  <c r="BH90" i="12" a="1"/>
  <c r="BH90" i="12" s="1"/>
  <c r="BF90" i="12" a="1"/>
  <c r="BF90" i="12" s="1"/>
  <c r="BD90" i="12" a="1"/>
  <c r="BD90" i="12" s="1"/>
  <c r="BB90" i="12" a="1"/>
  <c r="BB90" i="12" s="1"/>
  <c r="AZ90" i="12" a="1"/>
  <c r="AZ90" i="12" s="1"/>
  <c r="AX90" i="12" a="1"/>
  <c r="AX90" i="12" s="1"/>
  <c r="AV90" i="12" a="1"/>
  <c r="AV90" i="12" s="1"/>
  <c r="AT90" i="12" a="1"/>
  <c r="AT90" i="12" s="1"/>
  <c r="AR90" i="12" a="1"/>
  <c r="AR90" i="12" s="1"/>
  <c r="AP90" i="12" a="1"/>
  <c r="AP90" i="12" s="1"/>
  <c r="AN90" i="12" a="1"/>
  <c r="AN90" i="12" s="1"/>
  <c r="AL90" i="12" a="1"/>
  <c r="AL90" i="12" s="1"/>
  <c r="AJ90" i="12" a="1"/>
  <c r="AJ90" i="12" s="1"/>
  <c r="AH90" i="12" a="1"/>
  <c r="AH90" i="12" s="1"/>
  <c r="AF90" i="12" a="1"/>
  <c r="AF90" i="12" s="1"/>
  <c r="AD90" i="12" a="1"/>
  <c r="AD90" i="12" s="1"/>
  <c r="AB90" i="12" a="1"/>
  <c r="AB90" i="12" s="1"/>
  <c r="Z90" i="12" a="1"/>
  <c r="Z90" i="12" s="1"/>
  <c r="X90" i="12" a="1"/>
  <c r="X90" i="12" s="1"/>
  <c r="V90" i="12" a="1"/>
  <c r="V90" i="12" s="1"/>
  <c r="T90" i="12" a="1"/>
  <c r="T90" i="12" s="1"/>
  <c r="R90" i="12" a="1"/>
  <c r="R90" i="12" s="1"/>
  <c r="P90" i="12" a="1"/>
  <c r="P90" i="12" s="1"/>
  <c r="N90" i="12" a="1"/>
  <c r="N90" i="12" s="1"/>
  <c r="L90" i="12" a="1"/>
  <c r="L90" i="12" s="1"/>
  <c r="J90" i="12" a="1"/>
  <c r="J90" i="12" s="1"/>
  <c r="H90" i="12" a="1"/>
  <c r="H90" i="12" s="1"/>
  <c r="F90" i="12" a="1"/>
  <c r="F90" i="12" s="1"/>
  <c r="EI90" i="12" a="1"/>
  <c r="EI90" i="12" s="1"/>
  <c r="EG90" i="12" a="1"/>
  <c r="EG90" i="12" s="1"/>
  <c r="EE90" i="12" a="1"/>
  <c r="EE90" i="12" s="1"/>
  <c r="EC90" i="12" a="1"/>
  <c r="EC90" i="12" s="1"/>
  <c r="EA90" i="12" a="1"/>
  <c r="EA90" i="12" s="1"/>
  <c r="DY90" i="12" a="1"/>
  <c r="DY90" i="12" s="1"/>
  <c r="DW90" i="12" a="1"/>
  <c r="DW90" i="12" s="1"/>
  <c r="DU90" i="12" a="1"/>
  <c r="DU90" i="12" s="1"/>
  <c r="DS90" i="12" a="1"/>
  <c r="DS90" i="12" s="1"/>
  <c r="DQ90" i="12" a="1"/>
  <c r="DQ90" i="12" s="1"/>
  <c r="DO90" i="12" a="1"/>
  <c r="DO90" i="12" s="1"/>
  <c r="DM90" i="12" a="1"/>
  <c r="DM90" i="12" s="1"/>
  <c r="DK90" i="12" a="1"/>
  <c r="DK90" i="12" s="1"/>
  <c r="DI90" i="12" a="1"/>
  <c r="DI90" i="12" s="1"/>
  <c r="DG90" i="12" a="1"/>
  <c r="DG90" i="12" s="1"/>
  <c r="DE90" i="12" a="1"/>
  <c r="DE90" i="12" s="1"/>
  <c r="DC90" i="12" a="1"/>
  <c r="DC90" i="12" s="1"/>
  <c r="DA90" i="12" a="1"/>
  <c r="DA90" i="12" s="1"/>
  <c r="CY90" i="12" a="1"/>
  <c r="CY90" i="12" s="1"/>
  <c r="CW90" i="12" a="1"/>
  <c r="CW90" i="12" s="1"/>
  <c r="CU90" i="12" a="1"/>
  <c r="CU90" i="12" s="1"/>
  <c r="CS90" i="12" a="1"/>
  <c r="CS90" i="12" s="1"/>
  <c r="CQ90" i="12" a="1"/>
  <c r="CQ90" i="12" s="1"/>
  <c r="CO90" i="12" a="1"/>
  <c r="CO90" i="12" s="1"/>
  <c r="CM90" i="12" a="1"/>
  <c r="CM90" i="12" s="1"/>
  <c r="CK90" i="12" a="1"/>
  <c r="CK90" i="12" s="1"/>
  <c r="CI90" i="12" a="1"/>
  <c r="CI90" i="12" s="1"/>
  <c r="CG90" i="12" a="1"/>
  <c r="CG90" i="12" s="1"/>
  <c r="CE90" i="12" a="1"/>
  <c r="CE90" i="12" s="1"/>
  <c r="CC90" i="12" a="1"/>
  <c r="CC90" i="12" s="1"/>
  <c r="CA90" i="12" a="1"/>
  <c r="CA90" i="12" s="1"/>
  <c r="BY90" i="12" a="1"/>
  <c r="BY90" i="12" s="1"/>
  <c r="BW90" i="12" a="1"/>
  <c r="BW90" i="12" s="1"/>
  <c r="BU90" i="12" a="1"/>
  <c r="BU90" i="12" s="1"/>
  <c r="BS90" i="12" a="1"/>
  <c r="BS90" i="12" s="1"/>
  <c r="BQ90" i="12" a="1"/>
  <c r="BQ90" i="12" s="1"/>
  <c r="BO90" i="12" a="1"/>
  <c r="BO90" i="12" s="1"/>
  <c r="BM90" i="12" a="1"/>
  <c r="BM90" i="12" s="1"/>
  <c r="BK90" i="12" a="1"/>
  <c r="BK90" i="12" s="1"/>
  <c r="BI90" i="12" a="1"/>
  <c r="BI90" i="12" s="1"/>
  <c r="BG90" i="12" a="1"/>
  <c r="BG90" i="12" s="1"/>
  <c r="BE90" i="12" a="1"/>
  <c r="BE90" i="12" s="1"/>
  <c r="BC90" i="12" a="1"/>
  <c r="BC90" i="12" s="1"/>
  <c r="BA90" i="12" a="1"/>
  <c r="BA90" i="12" s="1"/>
  <c r="AY90" i="12" a="1"/>
  <c r="AY90" i="12" s="1"/>
  <c r="AW90" i="12" a="1"/>
  <c r="AW90" i="12" s="1"/>
  <c r="AU90" i="12" a="1"/>
  <c r="AU90" i="12" s="1"/>
  <c r="AS90" i="12" a="1"/>
  <c r="AS90" i="12" s="1"/>
  <c r="AQ90" i="12" a="1"/>
  <c r="AQ90" i="12" s="1"/>
  <c r="AO90" i="12" a="1"/>
  <c r="AO90" i="12" s="1"/>
  <c r="AM90" i="12" a="1"/>
  <c r="AM90" i="12" s="1"/>
  <c r="AK90" i="12" a="1"/>
  <c r="AK90" i="12" s="1"/>
  <c r="AI90" i="12" a="1"/>
  <c r="AI90" i="12" s="1"/>
  <c r="AG90" i="12" a="1"/>
  <c r="AG90" i="12" s="1"/>
  <c r="AE90" i="12" a="1"/>
  <c r="AE90" i="12" s="1"/>
  <c r="AC90" i="12" a="1"/>
  <c r="AC90" i="12" s="1"/>
  <c r="AA90" i="12" a="1"/>
  <c r="AA90" i="12" s="1"/>
  <c r="Y90" i="12" a="1"/>
  <c r="Y90" i="12" s="1"/>
  <c r="W90" i="12" a="1"/>
  <c r="W90" i="12" s="1"/>
  <c r="U90" i="12" a="1"/>
  <c r="U90" i="12" s="1"/>
  <c r="S90" i="12" a="1"/>
  <c r="S90" i="12" s="1"/>
  <c r="Q90" i="12" a="1"/>
  <c r="Q90" i="12" s="1"/>
  <c r="O90" i="12" a="1"/>
  <c r="O90" i="12" s="1"/>
  <c r="M90" i="12" a="1"/>
  <c r="M90" i="12" s="1"/>
  <c r="K90" i="12" a="1"/>
  <c r="K90" i="12" s="1"/>
  <c r="I90" i="12" a="1"/>
  <c r="I90" i="12" s="1"/>
  <c r="G90" i="12" a="1"/>
  <c r="G90" i="12" s="1"/>
  <c r="E90" i="12" a="1"/>
  <c r="E90" i="12" s="1"/>
  <c r="EH92" i="12" a="1"/>
  <c r="EH92" i="12" s="1"/>
  <c r="EF92" i="12" a="1"/>
  <c r="EF92" i="12" s="1"/>
  <c r="ED92" i="12" a="1"/>
  <c r="ED92" i="12" s="1"/>
  <c r="EB92" i="12" a="1"/>
  <c r="EB92" i="12" s="1"/>
  <c r="DZ92" i="12" a="1"/>
  <c r="DZ92" i="12" s="1"/>
  <c r="DX92" i="12" a="1"/>
  <c r="DX92" i="12" s="1"/>
  <c r="DV92" i="12" a="1"/>
  <c r="DV92" i="12" s="1"/>
  <c r="DT92" i="12" a="1"/>
  <c r="DT92" i="12" s="1"/>
  <c r="DR92" i="12" a="1"/>
  <c r="DR92" i="12" s="1"/>
  <c r="DP92" i="12" a="1"/>
  <c r="DP92" i="12" s="1"/>
  <c r="DN92" i="12" a="1"/>
  <c r="DN92" i="12" s="1"/>
  <c r="DD92" i="12" a="1"/>
  <c r="DD92" i="12" s="1"/>
  <c r="DB92" i="12" a="1"/>
  <c r="DB92" i="12" s="1"/>
  <c r="CZ92" i="12" a="1"/>
  <c r="CZ92" i="12" s="1"/>
  <c r="CX92" i="12" a="1"/>
  <c r="CX92" i="12" s="1"/>
  <c r="CV92" i="12" a="1"/>
  <c r="CV92" i="12" s="1"/>
  <c r="CT92" i="12" a="1"/>
  <c r="CT92" i="12" s="1"/>
  <c r="CR92" i="12" a="1"/>
  <c r="CR92" i="12" s="1"/>
  <c r="CP92" i="12" a="1"/>
  <c r="CP92" i="12" s="1"/>
  <c r="CN92" i="12" a="1"/>
  <c r="CN92" i="12" s="1"/>
  <c r="CL92" i="12" a="1"/>
  <c r="CL92" i="12" s="1"/>
  <c r="CJ92" i="12" a="1"/>
  <c r="CJ92" i="12" s="1"/>
  <c r="CH92" i="12" a="1"/>
  <c r="CH92" i="12" s="1"/>
  <c r="CF92" i="12" a="1"/>
  <c r="CF92" i="12" s="1"/>
  <c r="CD92" i="12" a="1"/>
  <c r="CD92" i="12" s="1"/>
  <c r="CB92" i="12" a="1"/>
  <c r="CB92" i="12" s="1"/>
  <c r="BZ92" i="12" a="1"/>
  <c r="BZ92" i="12" s="1"/>
  <c r="BX92" i="12" a="1"/>
  <c r="BX92" i="12" s="1"/>
  <c r="BV92" i="12" a="1"/>
  <c r="BV92" i="12" s="1"/>
  <c r="BT92" i="12" a="1"/>
  <c r="BT92" i="12" s="1"/>
  <c r="BR92" i="12" a="1"/>
  <c r="BR92" i="12" s="1"/>
  <c r="BP92" i="12" a="1"/>
  <c r="BP92" i="12" s="1"/>
  <c r="BN92" i="12" a="1"/>
  <c r="BN92" i="12" s="1"/>
  <c r="BL92" i="12" a="1"/>
  <c r="BL92" i="12" s="1"/>
  <c r="BJ92" i="12" a="1"/>
  <c r="BJ92" i="12" s="1"/>
  <c r="BH92" i="12" a="1"/>
  <c r="BH92" i="12" s="1"/>
  <c r="BF92" i="12" a="1"/>
  <c r="BF92" i="12" s="1"/>
  <c r="BD92" i="12" a="1"/>
  <c r="BD92" i="12" s="1"/>
  <c r="BB92" i="12" a="1"/>
  <c r="BB92" i="12" s="1"/>
  <c r="AZ92" i="12" a="1"/>
  <c r="AZ92" i="12" s="1"/>
  <c r="AX92" i="12" a="1"/>
  <c r="AX92" i="12" s="1"/>
  <c r="AV92" i="12" a="1"/>
  <c r="AV92" i="12" s="1"/>
  <c r="AT92" i="12" a="1"/>
  <c r="AT92" i="12" s="1"/>
  <c r="AR92" i="12" a="1"/>
  <c r="AR92" i="12" s="1"/>
  <c r="AP92" i="12" a="1"/>
  <c r="AP92" i="12" s="1"/>
  <c r="AN92" i="12" a="1"/>
  <c r="AN92" i="12" s="1"/>
  <c r="AL92" i="12" a="1"/>
  <c r="AL92" i="12" s="1"/>
  <c r="AJ92" i="12" a="1"/>
  <c r="AJ92" i="12" s="1"/>
  <c r="AH92" i="12" a="1"/>
  <c r="AH92" i="12" s="1"/>
  <c r="AF92" i="12" a="1"/>
  <c r="AF92" i="12" s="1"/>
  <c r="AD92" i="12" a="1"/>
  <c r="AD92" i="12" s="1"/>
  <c r="AB92" i="12" a="1"/>
  <c r="AB92" i="12" s="1"/>
  <c r="Z92" i="12" a="1"/>
  <c r="Z92" i="12" s="1"/>
  <c r="X92" i="12" a="1"/>
  <c r="X92" i="12" s="1"/>
  <c r="V92" i="12" a="1"/>
  <c r="V92" i="12" s="1"/>
  <c r="T92" i="12" a="1"/>
  <c r="T92" i="12" s="1"/>
  <c r="R92" i="12" a="1"/>
  <c r="R92" i="12" s="1"/>
  <c r="P92" i="12" a="1"/>
  <c r="P92" i="12" s="1"/>
  <c r="N92" i="12" a="1"/>
  <c r="N92" i="12" s="1"/>
  <c r="L92" i="12" a="1"/>
  <c r="L92" i="12" s="1"/>
  <c r="J92" i="12" a="1"/>
  <c r="J92" i="12" s="1"/>
  <c r="H92" i="12" a="1"/>
  <c r="H92" i="12" s="1"/>
  <c r="F92" i="12" a="1"/>
  <c r="F92" i="12" s="1"/>
  <c r="EI92" i="12" a="1"/>
  <c r="EI92" i="12" s="1"/>
  <c r="EE92" i="12" a="1"/>
  <c r="EE92" i="12" s="1"/>
  <c r="EA92" i="12" a="1"/>
  <c r="EA92" i="12" s="1"/>
  <c r="DW92" i="12" a="1"/>
  <c r="DW92" i="12" s="1"/>
  <c r="DS92" i="12" a="1"/>
  <c r="DS92" i="12" s="1"/>
  <c r="DO92" i="12" a="1"/>
  <c r="DO92" i="12" s="1"/>
  <c r="DL92" i="12" a="1"/>
  <c r="DL92" i="12" s="1"/>
  <c r="DJ92" i="12" a="1"/>
  <c r="DJ92" i="12" s="1"/>
  <c r="DH92" i="12" a="1"/>
  <c r="DH92" i="12" s="1"/>
  <c r="DF92" i="12" a="1"/>
  <c r="DF92" i="12" s="1"/>
  <c r="DC92" i="12" a="1"/>
  <c r="DC92" i="12" s="1"/>
  <c r="CY92" i="12" a="1"/>
  <c r="CY92" i="12" s="1"/>
  <c r="CU92" i="12" a="1"/>
  <c r="CU92" i="12" s="1"/>
  <c r="CQ92" i="12" a="1"/>
  <c r="CQ92" i="12" s="1"/>
  <c r="CM92" i="12" a="1"/>
  <c r="CM92" i="12" s="1"/>
  <c r="CI92" i="12" a="1"/>
  <c r="CI92" i="12" s="1"/>
  <c r="CE92" i="12" a="1"/>
  <c r="CE92" i="12" s="1"/>
  <c r="CA92" i="12" a="1"/>
  <c r="CA92" i="12" s="1"/>
  <c r="BW92" i="12" a="1"/>
  <c r="BW92" i="12" s="1"/>
  <c r="BS92" i="12" a="1"/>
  <c r="BS92" i="12" s="1"/>
  <c r="BO92" i="12" a="1"/>
  <c r="BO92" i="12" s="1"/>
  <c r="BK92" i="12" a="1"/>
  <c r="BK92" i="12" s="1"/>
  <c r="BG92" i="12" a="1"/>
  <c r="BG92" i="12" s="1"/>
  <c r="BC92" i="12" a="1"/>
  <c r="BC92" i="12" s="1"/>
  <c r="AY92" i="12" a="1"/>
  <c r="AY92" i="12" s="1"/>
  <c r="AU92" i="12" a="1"/>
  <c r="AU92" i="12" s="1"/>
  <c r="AQ92" i="12" a="1"/>
  <c r="AQ92" i="12" s="1"/>
  <c r="AM92" i="12" a="1"/>
  <c r="AM92" i="12" s="1"/>
  <c r="AI92" i="12" a="1"/>
  <c r="AI92" i="12" s="1"/>
  <c r="AE92" i="12" a="1"/>
  <c r="AE92" i="12" s="1"/>
  <c r="AA92" i="12" a="1"/>
  <c r="AA92" i="12" s="1"/>
  <c r="W92" i="12" a="1"/>
  <c r="W92" i="12" s="1"/>
  <c r="S92" i="12" a="1"/>
  <c r="S92" i="12" s="1"/>
  <c r="O92" i="12" a="1"/>
  <c r="O92" i="12" s="1"/>
  <c r="K92" i="12" a="1"/>
  <c r="K92" i="12" s="1"/>
  <c r="G92" i="12" a="1"/>
  <c r="G92" i="12" s="1"/>
  <c r="EG92" i="12" a="1"/>
  <c r="EG92" i="12" s="1"/>
  <c r="EC92" i="12" a="1"/>
  <c r="EC92" i="12" s="1"/>
  <c r="DY92" i="12" a="1"/>
  <c r="DY92" i="12" s="1"/>
  <c r="DU92" i="12" a="1"/>
  <c r="DU92" i="12" s="1"/>
  <c r="DQ92" i="12" a="1"/>
  <c r="DQ92" i="12" s="1"/>
  <c r="DM92" i="12" a="1"/>
  <c r="DM92" i="12" s="1"/>
  <c r="DK92" i="12" a="1"/>
  <c r="DK92" i="12" s="1"/>
  <c r="DI92" i="12" a="1"/>
  <c r="DI92" i="12" s="1"/>
  <c r="DG92" i="12" a="1"/>
  <c r="DG92" i="12" s="1"/>
  <c r="DE92" i="12" a="1"/>
  <c r="DE92" i="12" s="1"/>
  <c r="DA92" i="12" a="1"/>
  <c r="DA92" i="12" s="1"/>
  <c r="CW92" i="12" a="1"/>
  <c r="CW92" i="12" s="1"/>
  <c r="CS92" i="12" a="1"/>
  <c r="CS92" i="12" s="1"/>
  <c r="CO92" i="12" a="1"/>
  <c r="CO92" i="12" s="1"/>
  <c r="CK92" i="12" a="1"/>
  <c r="CK92" i="12" s="1"/>
  <c r="CG92" i="12" a="1"/>
  <c r="CG92" i="12" s="1"/>
  <c r="CC92" i="12" a="1"/>
  <c r="CC92" i="12" s="1"/>
  <c r="BY92" i="12" a="1"/>
  <c r="BY92" i="12" s="1"/>
  <c r="BU92" i="12" a="1"/>
  <c r="BU92" i="12" s="1"/>
  <c r="BQ92" i="12" a="1"/>
  <c r="BQ92" i="12" s="1"/>
  <c r="BM92" i="12" a="1"/>
  <c r="BM92" i="12" s="1"/>
  <c r="BI92" i="12" a="1"/>
  <c r="BI92" i="12" s="1"/>
  <c r="BE92" i="12" a="1"/>
  <c r="BE92" i="12" s="1"/>
  <c r="BA92" i="12" a="1"/>
  <c r="BA92" i="12" s="1"/>
  <c r="AW92" i="12" a="1"/>
  <c r="AW92" i="12" s="1"/>
  <c r="AS92" i="12" a="1"/>
  <c r="AS92" i="12" s="1"/>
  <c r="AO92" i="12" a="1"/>
  <c r="AO92" i="12" s="1"/>
  <c r="AK92" i="12" a="1"/>
  <c r="AK92" i="12" s="1"/>
  <c r="AG92" i="12" a="1"/>
  <c r="AG92" i="12" s="1"/>
  <c r="AC92" i="12" a="1"/>
  <c r="AC92" i="12" s="1"/>
  <c r="Y92" i="12" a="1"/>
  <c r="Y92" i="12" s="1"/>
  <c r="U92" i="12" a="1"/>
  <c r="U92" i="12" s="1"/>
  <c r="Q92" i="12" a="1"/>
  <c r="Q92" i="12" s="1"/>
  <c r="M92" i="12" a="1"/>
  <c r="M92" i="12" s="1"/>
  <c r="I92" i="12" a="1"/>
  <c r="I92" i="12" s="1"/>
  <c r="E92" i="12" a="1"/>
  <c r="E92" i="12" s="1"/>
  <c r="EI94" i="12" a="1"/>
  <c r="EI94" i="12" s="1"/>
  <c r="EG94" i="12" a="1"/>
  <c r="EG94" i="12" s="1"/>
  <c r="EE94" i="12" a="1"/>
  <c r="EE94" i="12" s="1"/>
  <c r="EC94" i="12" a="1"/>
  <c r="EC94" i="12" s="1"/>
  <c r="EA94" i="12" a="1"/>
  <c r="EA94" i="12" s="1"/>
  <c r="DY94" i="12" a="1"/>
  <c r="DY94" i="12" s="1"/>
  <c r="DW94" i="12" a="1"/>
  <c r="DW94" i="12" s="1"/>
  <c r="DU94" i="12" a="1"/>
  <c r="DU94" i="12" s="1"/>
  <c r="DS94" i="12" a="1"/>
  <c r="DS94" i="12" s="1"/>
  <c r="DQ94" i="12" a="1"/>
  <c r="DQ94" i="12" s="1"/>
  <c r="DO94" i="12" a="1"/>
  <c r="DO94" i="12" s="1"/>
  <c r="DM94" i="12" a="1"/>
  <c r="DM94" i="12" s="1"/>
  <c r="DK94" i="12" a="1"/>
  <c r="DK94" i="12" s="1"/>
  <c r="DI94" i="12" a="1"/>
  <c r="DI94" i="12" s="1"/>
  <c r="DG94" i="12" a="1"/>
  <c r="DG94" i="12" s="1"/>
  <c r="DE94" i="12" a="1"/>
  <c r="DE94" i="12" s="1"/>
  <c r="DC94" i="12" a="1"/>
  <c r="DC94" i="12" s="1"/>
  <c r="DA94" i="12" a="1"/>
  <c r="DA94" i="12" s="1"/>
  <c r="CY94" i="12" a="1"/>
  <c r="CY94" i="12" s="1"/>
  <c r="CW94" i="12" a="1"/>
  <c r="CW94" i="12" s="1"/>
  <c r="CU94" i="12" a="1"/>
  <c r="CU94" i="12" s="1"/>
  <c r="CS94" i="12" a="1"/>
  <c r="CS94" i="12" s="1"/>
  <c r="CQ94" i="12" a="1"/>
  <c r="CQ94" i="12" s="1"/>
  <c r="CO94" i="12" a="1"/>
  <c r="CO94" i="12" s="1"/>
  <c r="CM94" i="12" a="1"/>
  <c r="CM94" i="12" s="1"/>
  <c r="CK94" i="12" a="1"/>
  <c r="CK94" i="12" s="1"/>
  <c r="CI94" i="12" a="1"/>
  <c r="CI94" i="12" s="1"/>
  <c r="CG94" i="12" a="1"/>
  <c r="CG94" i="12" s="1"/>
  <c r="CE94" i="12" a="1"/>
  <c r="CE94" i="12" s="1"/>
  <c r="CC94" i="12" a="1"/>
  <c r="CC94" i="12" s="1"/>
  <c r="CA94" i="12" a="1"/>
  <c r="CA94" i="12" s="1"/>
  <c r="BY94" i="12" a="1"/>
  <c r="BY94" i="12" s="1"/>
  <c r="BW94" i="12" a="1"/>
  <c r="BW94" i="12" s="1"/>
  <c r="BU94" i="12" a="1"/>
  <c r="BU94" i="12" s="1"/>
  <c r="BS94" i="12" a="1"/>
  <c r="BS94" i="12" s="1"/>
  <c r="BQ94" i="12" a="1"/>
  <c r="BQ94" i="12" s="1"/>
  <c r="BO94" i="12" a="1"/>
  <c r="BO94" i="12" s="1"/>
  <c r="BM94" i="12" a="1"/>
  <c r="BM94" i="12" s="1"/>
  <c r="BK94" i="12" a="1"/>
  <c r="BK94" i="12" s="1"/>
  <c r="BI94" i="12" a="1"/>
  <c r="BI94" i="12" s="1"/>
  <c r="BG94" i="12" a="1"/>
  <c r="BG94" i="12" s="1"/>
  <c r="BE94" i="12" a="1"/>
  <c r="BE94" i="12" s="1"/>
  <c r="BC94" i="12" a="1"/>
  <c r="BC94" i="12" s="1"/>
  <c r="BA94" i="12" a="1"/>
  <c r="BA94" i="12" s="1"/>
  <c r="AY94" i="12" a="1"/>
  <c r="AY94" i="12" s="1"/>
  <c r="AW94" i="12" a="1"/>
  <c r="AW94" i="12" s="1"/>
  <c r="AU94" i="12" a="1"/>
  <c r="AU94" i="12" s="1"/>
  <c r="AS94" i="12" a="1"/>
  <c r="AS94" i="12" s="1"/>
  <c r="AQ94" i="12" a="1"/>
  <c r="AQ94" i="12" s="1"/>
  <c r="AO94" i="12" a="1"/>
  <c r="AO94" i="12" s="1"/>
  <c r="AM94" i="12" a="1"/>
  <c r="AM94" i="12" s="1"/>
  <c r="AK94" i="12" a="1"/>
  <c r="AK94" i="12" s="1"/>
  <c r="AI94" i="12" a="1"/>
  <c r="AI94" i="12" s="1"/>
  <c r="AG94" i="12" a="1"/>
  <c r="AG94" i="12" s="1"/>
  <c r="AE94" i="12" a="1"/>
  <c r="AE94" i="12" s="1"/>
  <c r="AC94" i="12" a="1"/>
  <c r="AC94" i="12" s="1"/>
  <c r="AA94" i="12" a="1"/>
  <c r="AA94" i="12" s="1"/>
  <c r="Y94" i="12" a="1"/>
  <c r="Y94" i="12" s="1"/>
  <c r="W94" i="12" a="1"/>
  <c r="W94" i="12" s="1"/>
  <c r="U94" i="12" a="1"/>
  <c r="U94" i="12" s="1"/>
  <c r="S94" i="12" a="1"/>
  <c r="S94" i="12" s="1"/>
  <c r="Q94" i="12" a="1"/>
  <c r="Q94" i="12" s="1"/>
  <c r="O94" i="12" a="1"/>
  <c r="O94" i="12" s="1"/>
  <c r="M94" i="12" a="1"/>
  <c r="M94" i="12" s="1"/>
  <c r="K94" i="12" a="1"/>
  <c r="K94" i="12" s="1"/>
  <c r="I94" i="12" a="1"/>
  <c r="I94" i="12" s="1"/>
  <c r="G94" i="12" a="1"/>
  <c r="G94" i="12" s="1"/>
  <c r="E94" i="12" a="1"/>
  <c r="E94" i="12" s="1"/>
  <c r="EH94" i="12" a="1"/>
  <c r="EH94" i="12" s="1"/>
  <c r="ED94" i="12" a="1"/>
  <c r="ED94" i="12" s="1"/>
  <c r="DZ94" i="12" a="1"/>
  <c r="DZ94" i="12" s="1"/>
  <c r="DV94" i="12" a="1"/>
  <c r="DV94" i="12" s="1"/>
  <c r="DR94" i="12" a="1"/>
  <c r="DR94" i="12" s="1"/>
  <c r="DN94" i="12" a="1"/>
  <c r="DN94" i="12" s="1"/>
  <c r="DJ94" i="12" a="1"/>
  <c r="DJ94" i="12" s="1"/>
  <c r="DF94" i="12" a="1"/>
  <c r="DF94" i="12" s="1"/>
  <c r="DB94" i="12" a="1"/>
  <c r="DB94" i="12" s="1"/>
  <c r="CX94" i="12" a="1"/>
  <c r="CX94" i="12" s="1"/>
  <c r="CT94" i="12" a="1"/>
  <c r="CT94" i="12" s="1"/>
  <c r="CP94" i="12" a="1"/>
  <c r="CP94" i="12" s="1"/>
  <c r="CL94" i="12" a="1"/>
  <c r="CL94" i="12" s="1"/>
  <c r="CH94" i="12" a="1"/>
  <c r="CH94" i="12" s="1"/>
  <c r="CD94" i="12" a="1"/>
  <c r="CD94" i="12" s="1"/>
  <c r="BZ94" i="12" a="1"/>
  <c r="BZ94" i="12" s="1"/>
  <c r="BV94" i="12" a="1"/>
  <c r="BV94" i="12" s="1"/>
  <c r="BR94" i="12" a="1"/>
  <c r="BR94" i="12" s="1"/>
  <c r="BN94" i="12" a="1"/>
  <c r="BN94" i="12" s="1"/>
  <c r="BJ94" i="12" a="1"/>
  <c r="BJ94" i="12" s="1"/>
  <c r="BF94" i="12" a="1"/>
  <c r="BF94" i="12" s="1"/>
  <c r="BB94" i="12" a="1"/>
  <c r="BB94" i="12" s="1"/>
  <c r="AX94" i="12" a="1"/>
  <c r="AX94" i="12" s="1"/>
  <c r="AT94" i="12" a="1"/>
  <c r="AT94" i="12" s="1"/>
  <c r="AP94" i="12" a="1"/>
  <c r="AP94" i="12" s="1"/>
  <c r="AL94" i="12" a="1"/>
  <c r="AL94" i="12" s="1"/>
  <c r="AH94" i="12" a="1"/>
  <c r="AH94" i="12" s="1"/>
  <c r="AD94" i="12" a="1"/>
  <c r="AD94" i="12" s="1"/>
  <c r="Z94" i="12" a="1"/>
  <c r="Z94" i="12" s="1"/>
  <c r="V94" i="12" a="1"/>
  <c r="V94" i="12" s="1"/>
  <c r="R94" i="12" a="1"/>
  <c r="R94" i="12" s="1"/>
  <c r="N94" i="12" a="1"/>
  <c r="N94" i="12" s="1"/>
  <c r="J94" i="12" a="1"/>
  <c r="J94" i="12" s="1"/>
  <c r="F94" i="12" a="1"/>
  <c r="F94" i="12" s="1"/>
  <c r="EF94" i="12" a="1"/>
  <c r="EF94" i="12" s="1"/>
  <c r="DX94" i="12" a="1"/>
  <c r="DX94" i="12" s="1"/>
  <c r="DP94" i="12" a="1"/>
  <c r="DP94" i="12" s="1"/>
  <c r="DH94" i="12" a="1"/>
  <c r="DH94" i="12" s="1"/>
  <c r="CZ94" i="12" a="1"/>
  <c r="CZ94" i="12" s="1"/>
  <c r="CR94" i="12" a="1"/>
  <c r="CR94" i="12" s="1"/>
  <c r="CJ94" i="12" a="1"/>
  <c r="CJ94" i="12" s="1"/>
  <c r="CB94" i="12" a="1"/>
  <c r="CB94" i="12" s="1"/>
  <c r="BT94" i="12" a="1"/>
  <c r="BT94" i="12" s="1"/>
  <c r="BL94" i="12" a="1"/>
  <c r="BL94" i="12" s="1"/>
  <c r="BD94" i="12" a="1"/>
  <c r="BD94" i="12" s="1"/>
  <c r="AV94" i="12" a="1"/>
  <c r="AV94" i="12" s="1"/>
  <c r="AN94" i="12" a="1"/>
  <c r="AN94" i="12" s="1"/>
  <c r="AF94" i="12" a="1"/>
  <c r="AF94" i="12" s="1"/>
  <c r="X94" i="12" a="1"/>
  <c r="X94" i="12" s="1"/>
  <c r="P94" i="12" a="1"/>
  <c r="P94" i="12" s="1"/>
  <c r="H94" i="12" a="1"/>
  <c r="H94" i="12" s="1"/>
  <c r="EB94" i="12" a="1"/>
  <c r="EB94" i="12" s="1"/>
  <c r="DT94" i="12" a="1"/>
  <c r="DT94" i="12" s="1"/>
  <c r="DL94" i="12" a="1"/>
  <c r="DL94" i="12" s="1"/>
  <c r="DD94" i="12" a="1"/>
  <c r="DD94" i="12" s="1"/>
  <c r="CV94" i="12" a="1"/>
  <c r="CV94" i="12" s="1"/>
  <c r="CN94" i="12" a="1"/>
  <c r="CN94" i="12" s="1"/>
  <c r="CF94" i="12" a="1"/>
  <c r="CF94" i="12" s="1"/>
  <c r="BX94" i="12" a="1"/>
  <c r="BX94" i="12" s="1"/>
  <c r="BP94" i="12" a="1"/>
  <c r="BP94" i="12" s="1"/>
  <c r="BH94" i="12" a="1"/>
  <c r="BH94" i="12" s="1"/>
  <c r="AZ94" i="12" a="1"/>
  <c r="AZ94" i="12" s="1"/>
  <c r="AR94" i="12" a="1"/>
  <c r="AR94" i="12" s="1"/>
  <c r="AJ94" i="12" a="1"/>
  <c r="AJ94" i="12" s="1"/>
  <c r="AB94" i="12" a="1"/>
  <c r="AB94" i="12" s="1"/>
  <c r="T94" i="12" a="1"/>
  <c r="T94" i="12" s="1"/>
  <c r="L94" i="12" a="1"/>
  <c r="L94" i="12" s="1"/>
  <c r="EI47" i="12" a="1"/>
  <c r="EI47" i="12" s="1"/>
  <c r="EG47" i="12" a="1"/>
  <c r="EG47" i="12" s="1"/>
  <c r="EE47" i="12" a="1"/>
  <c r="EE47" i="12" s="1"/>
  <c r="EC47" i="12" a="1"/>
  <c r="EC47" i="12" s="1"/>
  <c r="EA47" i="12" a="1"/>
  <c r="EA47" i="12" s="1"/>
  <c r="DY47" i="12" a="1"/>
  <c r="DY47" i="12" s="1"/>
  <c r="DW47" i="12" a="1"/>
  <c r="DW47" i="12" s="1"/>
  <c r="DU47" i="12" a="1"/>
  <c r="DU47" i="12" s="1"/>
  <c r="DS47" i="12" a="1"/>
  <c r="DS47" i="12" s="1"/>
  <c r="DQ47" i="12" a="1"/>
  <c r="DQ47" i="12" s="1"/>
  <c r="DO47" i="12" a="1"/>
  <c r="DO47" i="12" s="1"/>
  <c r="DM47" i="12" a="1"/>
  <c r="DM47" i="12" s="1"/>
  <c r="DK47" i="12" a="1"/>
  <c r="DK47" i="12" s="1"/>
  <c r="DI47" i="12" a="1"/>
  <c r="DI47" i="12" s="1"/>
  <c r="DG47" i="12" a="1"/>
  <c r="DG47" i="12" s="1"/>
  <c r="DE47" i="12" a="1"/>
  <c r="DE47" i="12" s="1"/>
  <c r="DC47" i="12" a="1"/>
  <c r="DC47" i="12" s="1"/>
  <c r="DA47" i="12" a="1"/>
  <c r="DA47" i="12" s="1"/>
  <c r="CY47" i="12" a="1"/>
  <c r="CY47" i="12" s="1"/>
  <c r="CW47" i="12" a="1"/>
  <c r="CW47" i="12" s="1"/>
  <c r="CU47" i="12" a="1"/>
  <c r="CU47" i="12" s="1"/>
  <c r="CS47" i="12" a="1"/>
  <c r="CS47" i="12" s="1"/>
  <c r="CQ47" i="12" a="1"/>
  <c r="CQ47" i="12" s="1"/>
  <c r="CO47" i="12" a="1"/>
  <c r="CO47" i="12" s="1"/>
  <c r="CM47" i="12" a="1"/>
  <c r="CM47" i="12" s="1"/>
  <c r="CK47" i="12" a="1"/>
  <c r="CK47" i="12" s="1"/>
  <c r="CI47" i="12" a="1"/>
  <c r="CI47" i="12" s="1"/>
  <c r="CG47" i="12" a="1"/>
  <c r="CG47" i="12" s="1"/>
  <c r="CE47" i="12" a="1"/>
  <c r="CE47" i="12" s="1"/>
  <c r="CC47" i="12" a="1"/>
  <c r="CC47" i="12" s="1"/>
  <c r="CA47" i="12" a="1"/>
  <c r="CA47" i="12" s="1"/>
  <c r="BY47" i="12" a="1"/>
  <c r="BY47" i="12" s="1"/>
  <c r="BW47" i="12" a="1"/>
  <c r="BW47" i="12" s="1"/>
  <c r="E47" i="12" a="1"/>
  <c r="E47" i="12" s="1"/>
  <c r="F47" i="12" s="1" a="1"/>
  <c r="F47" i="12" s="1"/>
  <c r="EH47" i="12" a="1"/>
  <c r="EH47" i="12" s="1"/>
  <c r="EF47" i="12" a="1"/>
  <c r="EF47" i="12" s="1"/>
  <c r="ED47" i="12" a="1"/>
  <c r="ED47" i="12" s="1"/>
  <c r="EB47" i="12" a="1"/>
  <c r="EB47" i="12" s="1"/>
  <c r="DZ47" i="12" a="1"/>
  <c r="DZ47" i="12" s="1"/>
  <c r="DX47" i="12" a="1"/>
  <c r="DX47" i="12" s="1"/>
  <c r="DV47" i="12" a="1"/>
  <c r="DV47" i="12" s="1"/>
  <c r="DT47" i="12" a="1"/>
  <c r="DT47" i="12" s="1"/>
  <c r="DR47" i="12" a="1"/>
  <c r="DR47" i="12" s="1"/>
  <c r="DP47" i="12" a="1"/>
  <c r="DP47" i="12" s="1"/>
  <c r="DN47" i="12" a="1"/>
  <c r="DN47" i="12" s="1"/>
  <c r="DL47" i="12" a="1"/>
  <c r="DL47" i="12" s="1"/>
  <c r="DJ47" i="12" a="1"/>
  <c r="DJ47" i="12" s="1"/>
  <c r="DH47" i="12" a="1"/>
  <c r="DH47" i="12" s="1"/>
  <c r="DF47" i="12" a="1"/>
  <c r="DF47" i="12" s="1"/>
  <c r="DD47" i="12" a="1"/>
  <c r="DD47" i="12" s="1"/>
  <c r="DB47" i="12" a="1"/>
  <c r="DB47" i="12" s="1"/>
  <c r="CZ47" i="12" a="1"/>
  <c r="CZ47" i="12" s="1"/>
  <c r="CX47" i="12" a="1"/>
  <c r="CX47" i="12" s="1"/>
  <c r="CV47" i="12" a="1"/>
  <c r="CV47" i="12" s="1"/>
  <c r="CT47" i="12" a="1"/>
  <c r="CT47" i="12" s="1"/>
  <c r="CR47" i="12" a="1"/>
  <c r="CR47" i="12" s="1"/>
  <c r="CP47" i="12" a="1"/>
  <c r="CP47" i="12" s="1"/>
  <c r="CN47" i="12" a="1"/>
  <c r="CN47" i="12" s="1"/>
  <c r="CL47" i="12" a="1"/>
  <c r="CL47" i="12" s="1"/>
  <c r="CJ47" i="12" a="1"/>
  <c r="CJ47" i="12" s="1"/>
  <c r="CH47" i="12" a="1"/>
  <c r="CH47" i="12" s="1"/>
  <c r="CF47" i="12" a="1"/>
  <c r="CF47" i="12" s="1"/>
  <c r="CD47" i="12" a="1"/>
  <c r="CD47" i="12" s="1"/>
  <c r="CB47" i="12" a="1"/>
  <c r="CB47" i="12" s="1"/>
  <c r="BZ47" i="12" a="1"/>
  <c r="BZ47" i="12" s="1"/>
  <c r="BX47" i="12" a="1"/>
  <c r="BX47" i="12" s="1"/>
  <c r="BV47" i="12" a="1"/>
  <c r="BV47" i="12" s="1"/>
  <c r="EH49" i="12" a="1"/>
  <c r="EH49" i="12" s="1"/>
  <c r="EF49" i="12" a="1"/>
  <c r="EF49" i="12" s="1"/>
  <c r="ED49" i="12" a="1"/>
  <c r="ED49" i="12" s="1"/>
  <c r="EB49" i="12" a="1"/>
  <c r="EB49" i="12" s="1"/>
  <c r="DZ49" i="12" a="1"/>
  <c r="DZ49" i="12" s="1"/>
  <c r="DX49" i="12" a="1"/>
  <c r="DX49" i="12" s="1"/>
  <c r="DV49" i="12" a="1"/>
  <c r="DV49" i="12" s="1"/>
  <c r="DT49" i="12" a="1"/>
  <c r="DT49" i="12" s="1"/>
  <c r="DR49" i="12" a="1"/>
  <c r="DR49" i="12" s="1"/>
  <c r="DP49" i="12" a="1"/>
  <c r="DP49" i="12" s="1"/>
  <c r="DN49" i="12" a="1"/>
  <c r="DN49" i="12" s="1"/>
  <c r="EI49" i="12" a="1"/>
  <c r="EI49" i="12" s="1"/>
  <c r="EG49" i="12" a="1"/>
  <c r="EG49" i="12" s="1"/>
  <c r="EE49" i="12" a="1"/>
  <c r="EE49" i="12" s="1"/>
  <c r="EC49" i="12" a="1"/>
  <c r="EC49" i="12" s="1"/>
  <c r="EA49" i="12" a="1"/>
  <c r="EA49" i="12" s="1"/>
  <c r="DY49" i="12" a="1"/>
  <c r="DY49" i="12" s="1"/>
  <c r="DW49" i="12" a="1"/>
  <c r="DW49" i="12" s="1"/>
  <c r="DU49" i="12" a="1"/>
  <c r="DU49" i="12" s="1"/>
  <c r="DS49" i="12" a="1"/>
  <c r="DS49" i="12" s="1"/>
  <c r="DQ49" i="12" a="1"/>
  <c r="DQ49" i="12" s="1"/>
  <c r="DO49" i="12" a="1"/>
  <c r="DO49" i="12" s="1"/>
  <c r="DM49" i="12" a="1"/>
  <c r="DM49" i="12" s="1"/>
  <c r="DK49" i="12" a="1"/>
  <c r="DK49" i="12" s="1"/>
  <c r="DI49" i="12" a="1"/>
  <c r="DI49" i="12" s="1"/>
  <c r="DG49" i="12" a="1"/>
  <c r="DG49" i="12" s="1"/>
  <c r="DE49" i="12" a="1"/>
  <c r="DE49" i="12" s="1"/>
  <c r="DC49" i="12" a="1"/>
  <c r="DC49" i="12" s="1"/>
  <c r="DA49" i="12" a="1"/>
  <c r="DA49" i="12" s="1"/>
  <c r="CY49" i="12" a="1"/>
  <c r="CY49" i="12" s="1"/>
  <c r="CW49" i="12" a="1"/>
  <c r="CW49" i="12" s="1"/>
  <c r="CU49" i="12" a="1"/>
  <c r="CU49" i="12" s="1"/>
  <c r="CS49" i="12" a="1"/>
  <c r="CS49" i="12" s="1"/>
  <c r="CQ49" i="12" a="1"/>
  <c r="CQ49" i="12" s="1"/>
  <c r="CO49" i="12" a="1"/>
  <c r="CO49" i="12" s="1"/>
  <c r="CM49" i="12" a="1"/>
  <c r="CM49" i="12" s="1"/>
  <c r="CK49" i="12" a="1"/>
  <c r="CK49" i="12" s="1"/>
  <c r="CI49" i="12" a="1"/>
  <c r="CI49" i="12" s="1"/>
  <c r="CG49" i="12" a="1"/>
  <c r="CG49" i="12" s="1"/>
  <c r="CE49" i="12" a="1"/>
  <c r="CE49" i="12" s="1"/>
  <c r="CC49" i="12" a="1"/>
  <c r="CC49" i="12" s="1"/>
  <c r="CA49" i="12" a="1"/>
  <c r="CA49" i="12" s="1"/>
  <c r="BY49" i="12" a="1"/>
  <c r="BY49" i="12" s="1"/>
  <c r="BW49" i="12" a="1"/>
  <c r="BW49" i="12" s="1"/>
  <c r="E49" i="12" a="1"/>
  <c r="E49" i="12" s="1"/>
  <c r="DL49" i="12" a="1"/>
  <c r="DL49" i="12" s="1"/>
  <c r="DJ49" i="12" a="1"/>
  <c r="DJ49" i="12" s="1"/>
  <c r="DH49" i="12" a="1"/>
  <c r="DH49" i="12" s="1"/>
  <c r="DF49" i="12" a="1"/>
  <c r="DF49" i="12" s="1"/>
  <c r="DD49" i="12" a="1"/>
  <c r="DD49" i="12" s="1"/>
  <c r="DB49" i="12" a="1"/>
  <c r="DB49" i="12" s="1"/>
  <c r="CZ49" i="12" a="1"/>
  <c r="CZ49" i="12" s="1"/>
  <c r="CX49" i="12" a="1"/>
  <c r="CX49" i="12" s="1"/>
  <c r="CV49" i="12" a="1"/>
  <c r="CV49" i="12" s="1"/>
  <c r="CT49" i="12" a="1"/>
  <c r="CT49" i="12" s="1"/>
  <c r="CR49" i="12" a="1"/>
  <c r="CR49" i="12" s="1"/>
  <c r="CP49" i="12" a="1"/>
  <c r="CP49" i="12" s="1"/>
  <c r="CN49" i="12" a="1"/>
  <c r="CN49" i="12" s="1"/>
  <c r="CL49" i="12" a="1"/>
  <c r="CL49" i="12" s="1"/>
  <c r="CJ49" i="12" a="1"/>
  <c r="CJ49" i="12" s="1"/>
  <c r="CH49" i="12" a="1"/>
  <c r="CH49" i="12" s="1"/>
  <c r="CF49" i="12" a="1"/>
  <c r="CF49" i="12" s="1"/>
  <c r="CD49" i="12" a="1"/>
  <c r="CD49" i="12" s="1"/>
  <c r="CB49" i="12" a="1"/>
  <c r="CB49" i="12" s="1"/>
  <c r="BZ49" i="12" a="1"/>
  <c r="BZ49" i="12" s="1"/>
  <c r="BX49" i="12" a="1"/>
  <c r="BX49" i="12" s="1"/>
  <c r="BV49" i="12" a="1"/>
  <c r="BV49" i="12" s="1"/>
  <c r="EI51" i="12" a="1"/>
  <c r="EI51" i="12" s="1"/>
  <c r="EG51" i="12" a="1"/>
  <c r="EG51" i="12" s="1"/>
  <c r="EE51" i="12" a="1"/>
  <c r="EE51" i="12" s="1"/>
  <c r="EC51" i="12" a="1"/>
  <c r="EC51" i="12" s="1"/>
  <c r="EA51" i="12" a="1"/>
  <c r="EA51" i="12" s="1"/>
  <c r="DY51" i="12" a="1"/>
  <c r="DY51" i="12" s="1"/>
  <c r="DW51" i="12" a="1"/>
  <c r="DW51" i="12" s="1"/>
  <c r="DU51" i="12" a="1"/>
  <c r="DU51" i="12" s="1"/>
  <c r="DS51" i="12" a="1"/>
  <c r="DS51" i="12" s="1"/>
  <c r="DQ51" i="12" a="1"/>
  <c r="DQ51" i="12" s="1"/>
  <c r="DO51" i="12" a="1"/>
  <c r="DO51" i="12" s="1"/>
  <c r="DM51" i="12" a="1"/>
  <c r="DM51" i="12" s="1"/>
  <c r="DK51" i="12" a="1"/>
  <c r="DK51" i="12" s="1"/>
  <c r="DI51" i="12" a="1"/>
  <c r="DI51" i="12" s="1"/>
  <c r="DG51" i="12" a="1"/>
  <c r="DG51" i="12" s="1"/>
  <c r="DE51" i="12" a="1"/>
  <c r="DE51" i="12" s="1"/>
  <c r="DC51" i="12" a="1"/>
  <c r="DC51" i="12" s="1"/>
  <c r="DA51" i="12" a="1"/>
  <c r="DA51" i="12" s="1"/>
  <c r="CY51" i="12" a="1"/>
  <c r="CY51" i="12" s="1"/>
  <c r="CW51" i="12" a="1"/>
  <c r="CW51" i="12" s="1"/>
  <c r="CU51" i="12" a="1"/>
  <c r="CU51" i="12" s="1"/>
  <c r="CS51" i="12" a="1"/>
  <c r="CS51" i="12" s="1"/>
  <c r="CQ51" i="12" a="1"/>
  <c r="CQ51" i="12" s="1"/>
  <c r="CO51" i="12" a="1"/>
  <c r="CO51" i="12" s="1"/>
  <c r="CM51" i="12" a="1"/>
  <c r="CM51" i="12" s="1"/>
  <c r="CK51" i="12" a="1"/>
  <c r="CK51" i="12" s="1"/>
  <c r="CI51" i="12" a="1"/>
  <c r="CI51" i="12" s="1"/>
  <c r="CG51" i="12" a="1"/>
  <c r="CG51" i="12" s="1"/>
  <c r="CE51" i="12" a="1"/>
  <c r="CE51" i="12" s="1"/>
  <c r="CC51" i="12" a="1"/>
  <c r="CC51" i="12" s="1"/>
  <c r="CA51" i="12" a="1"/>
  <c r="CA51" i="12" s="1"/>
  <c r="BY51" i="12" a="1"/>
  <c r="BY51" i="12" s="1"/>
  <c r="BW51" i="12" a="1"/>
  <c r="BW51" i="12" s="1"/>
  <c r="BU51" i="12" a="1"/>
  <c r="BU51" i="12" s="1"/>
  <c r="BS51" i="12" a="1"/>
  <c r="BS51" i="12" s="1"/>
  <c r="BQ51" i="12" a="1"/>
  <c r="BQ51" i="12" s="1"/>
  <c r="BO51" i="12" a="1"/>
  <c r="BO51" i="12" s="1"/>
  <c r="BM51" i="12" a="1"/>
  <c r="BM51" i="12" s="1"/>
  <c r="EH51" i="12" a="1"/>
  <c r="EH51" i="12" s="1"/>
  <c r="EF51" i="12" a="1"/>
  <c r="EF51" i="12" s="1"/>
  <c r="ED51" i="12" a="1"/>
  <c r="ED51" i="12" s="1"/>
  <c r="EB51" i="12" a="1"/>
  <c r="EB51" i="12" s="1"/>
  <c r="DZ51" i="12" a="1"/>
  <c r="DZ51" i="12" s="1"/>
  <c r="DX51" i="12" a="1"/>
  <c r="DX51" i="12" s="1"/>
  <c r="DV51" i="12" a="1"/>
  <c r="DV51" i="12" s="1"/>
  <c r="DT51" i="12" a="1"/>
  <c r="DT51" i="12" s="1"/>
  <c r="DR51" i="12" a="1"/>
  <c r="DR51" i="12" s="1"/>
  <c r="DP51" i="12" a="1"/>
  <c r="DP51" i="12" s="1"/>
  <c r="DN51" i="12" a="1"/>
  <c r="DN51" i="12" s="1"/>
  <c r="DL51" i="12" a="1"/>
  <c r="DL51" i="12" s="1"/>
  <c r="DJ51" i="12" a="1"/>
  <c r="DJ51" i="12" s="1"/>
  <c r="DH51" i="12" a="1"/>
  <c r="DH51" i="12" s="1"/>
  <c r="DF51" i="12" a="1"/>
  <c r="DF51" i="12" s="1"/>
  <c r="DD51" i="12" a="1"/>
  <c r="DD51" i="12" s="1"/>
  <c r="DB51" i="12" a="1"/>
  <c r="DB51" i="12" s="1"/>
  <c r="CZ51" i="12" a="1"/>
  <c r="CZ51" i="12" s="1"/>
  <c r="CX51" i="12" a="1"/>
  <c r="CX51" i="12" s="1"/>
  <c r="CV51" i="12" a="1"/>
  <c r="CV51" i="12" s="1"/>
  <c r="CT51" i="12" a="1"/>
  <c r="CT51" i="12" s="1"/>
  <c r="CR51" i="12" a="1"/>
  <c r="CR51" i="12" s="1"/>
  <c r="CP51" i="12" a="1"/>
  <c r="CP51" i="12" s="1"/>
  <c r="CN51" i="12" a="1"/>
  <c r="CN51" i="12" s="1"/>
  <c r="CL51" i="12" a="1"/>
  <c r="CL51" i="12" s="1"/>
  <c r="CJ51" i="12" a="1"/>
  <c r="CJ51" i="12" s="1"/>
  <c r="CH51" i="12" a="1"/>
  <c r="CH51" i="12" s="1"/>
  <c r="CF51" i="12" a="1"/>
  <c r="CF51" i="12" s="1"/>
  <c r="CD51" i="12" a="1"/>
  <c r="CD51" i="12" s="1"/>
  <c r="CB51" i="12" a="1"/>
  <c r="CB51" i="12" s="1"/>
  <c r="BZ51" i="12" a="1"/>
  <c r="BZ51" i="12" s="1"/>
  <c r="BX51" i="12" a="1"/>
  <c r="BX51" i="12" s="1"/>
  <c r="BV51" i="12" a="1"/>
  <c r="BV51" i="12" s="1"/>
  <c r="BT51" i="12" a="1"/>
  <c r="BT51" i="12" s="1"/>
  <c r="BR51" i="12" a="1"/>
  <c r="BR51" i="12" s="1"/>
  <c r="BP51" i="12" a="1"/>
  <c r="BP51" i="12" s="1"/>
  <c r="BN51" i="12" a="1"/>
  <c r="BN51" i="12" s="1"/>
  <c r="E51" i="12" a="1"/>
  <c r="E51" i="12" s="1"/>
  <c r="EI53" i="12" a="1"/>
  <c r="EI53" i="12" s="1"/>
  <c r="EG53" i="12" a="1"/>
  <c r="EG53" i="12" s="1"/>
  <c r="EE53" i="12" a="1"/>
  <c r="EE53" i="12" s="1"/>
  <c r="EC53" i="12" a="1"/>
  <c r="EC53" i="12" s="1"/>
  <c r="EA53" i="12" a="1"/>
  <c r="EA53" i="12" s="1"/>
  <c r="DY53" i="12" a="1"/>
  <c r="DY53" i="12" s="1"/>
  <c r="DW53" i="12" a="1"/>
  <c r="DW53" i="12" s="1"/>
  <c r="DU53" i="12" a="1"/>
  <c r="DU53" i="12" s="1"/>
  <c r="DS53" i="12" a="1"/>
  <c r="DS53" i="12" s="1"/>
  <c r="DQ53" i="12" a="1"/>
  <c r="DQ53" i="12" s="1"/>
  <c r="DO53" i="12" a="1"/>
  <c r="DO53" i="12" s="1"/>
  <c r="DM53" i="12" a="1"/>
  <c r="DM53" i="12" s="1"/>
  <c r="DK53" i="12" a="1"/>
  <c r="DK53" i="12" s="1"/>
  <c r="DI53" i="12" a="1"/>
  <c r="DI53" i="12" s="1"/>
  <c r="DG53" i="12" a="1"/>
  <c r="DG53" i="12" s="1"/>
  <c r="DE53" i="12" a="1"/>
  <c r="DE53" i="12" s="1"/>
  <c r="DC53" i="12" a="1"/>
  <c r="DC53" i="12" s="1"/>
  <c r="DA53" i="12" a="1"/>
  <c r="DA53" i="12" s="1"/>
  <c r="CY53" i="12" a="1"/>
  <c r="CY53" i="12" s="1"/>
  <c r="CW53" i="12" a="1"/>
  <c r="CW53" i="12" s="1"/>
  <c r="CU53" i="12" a="1"/>
  <c r="CU53" i="12" s="1"/>
  <c r="CS53" i="12" a="1"/>
  <c r="CS53" i="12" s="1"/>
  <c r="CQ53" i="12" a="1"/>
  <c r="CQ53" i="12" s="1"/>
  <c r="CO53" i="12" a="1"/>
  <c r="CO53" i="12" s="1"/>
  <c r="CM53" i="12" a="1"/>
  <c r="CM53" i="12" s="1"/>
  <c r="CK53" i="12" a="1"/>
  <c r="CK53" i="12" s="1"/>
  <c r="CI53" i="12" a="1"/>
  <c r="CI53" i="12" s="1"/>
  <c r="CG53" i="12" a="1"/>
  <c r="CG53" i="12" s="1"/>
  <c r="CE53" i="12" a="1"/>
  <c r="CE53" i="12" s="1"/>
  <c r="CC53" i="12" a="1"/>
  <c r="CC53" i="12" s="1"/>
  <c r="CA53" i="12" a="1"/>
  <c r="CA53" i="12" s="1"/>
  <c r="BY53" i="12" a="1"/>
  <c r="BY53" i="12" s="1"/>
  <c r="BW53" i="12" a="1"/>
  <c r="BW53" i="12" s="1"/>
  <c r="EH53" i="12" a="1"/>
  <c r="EH53" i="12" s="1"/>
  <c r="EF53" i="12" a="1"/>
  <c r="EF53" i="12" s="1"/>
  <c r="ED53" i="12" a="1"/>
  <c r="ED53" i="12" s="1"/>
  <c r="EB53" i="12" a="1"/>
  <c r="EB53" i="12" s="1"/>
  <c r="DZ53" i="12" a="1"/>
  <c r="DZ53" i="12" s="1"/>
  <c r="DX53" i="12" a="1"/>
  <c r="DX53" i="12" s="1"/>
  <c r="DV53" i="12" a="1"/>
  <c r="DV53" i="12" s="1"/>
  <c r="DT53" i="12" a="1"/>
  <c r="DT53" i="12" s="1"/>
  <c r="DR53" i="12" a="1"/>
  <c r="DR53" i="12" s="1"/>
  <c r="DP53" i="12" a="1"/>
  <c r="DP53" i="12" s="1"/>
  <c r="DN53" i="12" a="1"/>
  <c r="DN53" i="12" s="1"/>
  <c r="DL53" i="12" a="1"/>
  <c r="DL53" i="12" s="1"/>
  <c r="DJ53" i="12" a="1"/>
  <c r="DJ53" i="12" s="1"/>
  <c r="DH53" i="12" a="1"/>
  <c r="DH53" i="12" s="1"/>
  <c r="DF53" i="12" a="1"/>
  <c r="DF53" i="12" s="1"/>
  <c r="DD53" i="12" a="1"/>
  <c r="DD53" i="12" s="1"/>
  <c r="DB53" i="12" a="1"/>
  <c r="DB53" i="12" s="1"/>
  <c r="CZ53" i="12" a="1"/>
  <c r="CZ53" i="12" s="1"/>
  <c r="CX53" i="12" a="1"/>
  <c r="CX53" i="12" s="1"/>
  <c r="CV53" i="12" a="1"/>
  <c r="CV53" i="12" s="1"/>
  <c r="CT53" i="12" a="1"/>
  <c r="CT53" i="12" s="1"/>
  <c r="CR53" i="12" a="1"/>
  <c r="CR53" i="12" s="1"/>
  <c r="CP53" i="12" a="1"/>
  <c r="CP53" i="12" s="1"/>
  <c r="CN53" i="12" a="1"/>
  <c r="CN53" i="12" s="1"/>
  <c r="CL53" i="12" a="1"/>
  <c r="CL53" i="12" s="1"/>
  <c r="CJ53" i="12" a="1"/>
  <c r="CJ53" i="12" s="1"/>
  <c r="CH53" i="12" a="1"/>
  <c r="CH53" i="12" s="1"/>
  <c r="CF53" i="12" a="1"/>
  <c r="CF53" i="12" s="1"/>
  <c r="CD53" i="12" a="1"/>
  <c r="CD53" i="12" s="1"/>
  <c r="CB53" i="12" a="1"/>
  <c r="CB53" i="12" s="1"/>
  <c r="BZ53" i="12" a="1"/>
  <c r="BZ53" i="12" s="1"/>
  <c r="BX53" i="12" a="1"/>
  <c r="BX53" i="12" s="1"/>
  <c r="BV53" i="12" a="1"/>
  <c r="BV53" i="12" s="1"/>
  <c r="E53" i="12" a="1"/>
  <c r="E53" i="12" s="1"/>
  <c r="EI55" i="12" a="1"/>
  <c r="EI55" i="12" s="1"/>
  <c r="EG55" i="12" a="1"/>
  <c r="EG55" i="12" s="1"/>
  <c r="EE55" i="12" a="1"/>
  <c r="EE55" i="12" s="1"/>
  <c r="EC55" i="12" a="1"/>
  <c r="EC55" i="12" s="1"/>
  <c r="EA55" i="12" a="1"/>
  <c r="EA55" i="12" s="1"/>
  <c r="DY55" i="12" a="1"/>
  <c r="DY55" i="12" s="1"/>
  <c r="DW55" i="12" a="1"/>
  <c r="DW55" i="12" s="1"/>
  <c r="DU55" i="12" a="1"/>
  <c r="DU55" i="12" s="1"/>
  <c r="DS55" i="12" a="1"/>
  <c r="DS55" i="12" s="1"/>
  <c r="DQ55" i="12" a="1"/>
  <c r="DQ55" i="12" s="1"/>
  <c r="DO55" i="12" a="1"/>
  <c r="DO55" i="12" s="1"/>
  <c r="DM55" i="12" a="1"/>
  <c r="DM55" i="12" s="1"/>
  <c r="DK55" i="12" a="1"/>
  <c r="DK55" i="12" s="1"/>
  <c r="DI55" i="12" a="1"/>
  <c r="DI55" i="12" s="1"/>
  <c r="DG55" i="12" a="1"/>
  <c r="DG55" i="12" s="1"/>
  <c r="DE55" i="12" a="1"/>
  <c r="DE55" i="12" s="1"/>
  <c r="DC55" i="12" a="1"/>
  <c r="DC55" i="12" s="1"/>
  <c r="DA55" i="12" a="1"/>
  <c r="DA55" i="12" s="1"/>
  <c r="CY55" i="12" a="1"/>
  <c r="CY55" i="12" s="1"/>
  <c r="CW55" i="12" a="1"/>
  <c r="CW55" i="12" s="1"/>
  <c r="CU55" i="12" a="1"/>
  <c r="CU55" i="12" s="1"/>
  <c r="CS55" i="12" a="1"/>
  <c r="CS55" i="12" s="1"/>
  <c r="CQ55" i="12" a="1"/>
  <c r="CQ55" i="12" s="1"/>
  <c r="CO55" i="12" a="1"/>
  <c r="CO55" i="12" s="1"/>
  <c r="CM55" i="12" a="1"/>
  <c r="CM55" i="12" s="1"/>
  <c r="CK55" i="12" a="1"/>
  <c r="CK55" i="12" s="1"/>
  <c r="CI55" i="12" a="1"/>
  <c r="CI55" i="12" s="1"/>
  <c r="CG55" i="12" a="1"/>
  <c r="CG55" i="12" s="1"/>
  <c r="CE55" i="12" a="1"/>
  <c r="CE55" i="12" s="1"/>
  <c r="CC55" i="12" a="1"/>
  <c r="CC55" i="12" s="1"/>
  <c r="CA55" i="12" a="1"/>
  <c r="CA55" i="12" s="1"/>
  <c r="BY55" i="12" a="1"/>
  <c r="BY55" i="12" s="1"/>
  <c r="BW55" i="12" a="1"/>
  <c r="BW55" i="12" s="1"/>
  <c r="EH55" i="12" a="1"/>
  <c r="EH55" i="12" s="1"/>
  <c r="EF55" i="12" a="1"/>
  <c r="EF55" i="12" s="1"/>
  <c r="ED55" i="12" a="1"/>
  <c r="ED55" i="12" s="1"/>
  <c r="EB55" i="12" a="1"/>
  <c r="EB55" i="12" s="1"/>
  <c r="DZ55" i="12" a="1"/>
  <c r="DZ55" i="12" s="1"/>
  <c r="DX55" i="12" a="1"/>
  <c r="DX55" i="12" s="1"/>
  <c r="DV55" i="12" a="1"/>
  <c r="DV55" i="12" s="1"/>
  <c r="DT55" i="12" a="1"/>
  <c r="DT55" i="12" s="1"/>
  <c r="DR55" i="12" a="1"/>
  <c r="DR55" i="12" s="1"/>
  <c r="DP55" i="12" a="1"/>
  <c r="DP55" i="12" s="1"/>
  <c r="DN55" i="12" a="1"/>
  <c r="DN55" i="12" s="1"/>
  <c r="DL55" i="12" a="1"/>
  <c r="DL55" i="12" s="1"/>
  <c r="DJ55" i="12" a="1"/>
  <c r="DJ55" i="12" s="1"/>
  <c r="DH55" i="12" a="1"/>
  <c r="DH55" i="12" s="1"/>
  <c r="DF55" i="12" a="1"/>
  <c r="DF55" i="12" s="1"/>
  <c r="DD55" i="12" a="1"/>
  <c r="DD55" i="12" s="1"/>
  <c r="DB55" i="12" a="1"/>
  <c r="DB55" i="12" s="1"/>
  <c r="CZ55" i="12" a="1"/>
  <c r="CZ55" i="12" s="1"/>
  <c r="CX55" i="12" a="1"/>
  <c r="CX55" i="12" s="1"/>
  <c r="CV55" i="12" a="1"/>
  <c r="CV55" i="12" s="1"/>
  <c r="CT55" i="12" a="1"/>
  <c r="CT55" i="12" s="1"/>
  <c r="CR55" i="12" a="1"/>
  <c r="CR55" i="12" s="1"/>
  <c r="CP55" i="12" a="1"/>
  <c r="CP55" i="12" s="1"/>
  <c r="CN55" i="12" a="1"/>
  <c r="CN55" i="12" s="1"/>
  <c r="CL55" i="12" a="1"/>
  <c r="CL55" i="12" s="1"/>
  <c r="CJ55" i="12" a="1"/>
  <c r="CJ55" i="12" s="1"/>
  <c r="CH55" i="12" a="1"/>
  <c r="CH55" i="12" s="1"/>
  <c r="CF55" i="12" a="1"/>
  <c r="CF55" i="12" s="1"/>
  <c r="CD55" i="12" a="1"/>
  <c r="CD55" i="12" s="1"/>
  <c r="CB55" i="12" a="1"/>
  <c r="CB55" i="12" s="1"/>
  <c r="BZ55" i="12" a="1"/>
  <c r="BZ55" i="12" s="1"/>
  <c r="BX55" i="12" a="1"/>
  <c r="BX55" i="12" s="1"/>
  <c r="BV55" i="12" a="1"/>
  <c r="BV55" i="12" s="1"/>
  <c r="E55" i="12" a="1"/>
  <c r="E55" i="12" s="1"/>
  <c r="EI57" i="12" a="1"/>
  <c r="EI57" i="12" s="1"/>
  <c r="EG57" i="12" a="1"/>
  <c r="EG57" i="12" s="1"/>
  <c r="EE57" i="12" a="1"/>
  <c r="EE57" i="12" s="1"/>
  <c r="EC57" i="12" a="1"/>
  <c r="EC57" i="12" s="1"/>
  <c r="EA57" i="12" a="1"/>
  <c r="EA57" i="12" s="1"/>
  <c r="DY57" i="12" a="1"/>
  <c r="DY57" i="12" s="1"/>
  <c r="DW57" i="12" a="1"/>
  <c r="DW57" i="12" s="1"/>
  <c r="DU57" i="12" a="1"/>
  <c r="DU57" i="12" s="1"/>
  <c r="DS57" i="12" a="1"/>
  <c r="DS57" i="12" s="1"/>
  <c r="DQ57" i="12" a="1"/>
  <c r="DQ57" i="12" s="1"/>
  <c r="DO57" i="12" a="1"/>
  <c r="DO57" i="12" s="1"/>
  <c r="DM57" i="12" a="1"/>
  <c r="DM57" i="12" s="1"/>
  <c r="DK57" i="12" a="1"/>
  <c r="DK57" i="12" s="1"/>
  <c r="DI57" i="12" a="1"/>
  <c r="DI57" i="12" s="1"/>
  <c r="DG57" i="12" a="1"/>
  <c r="DG57" i="12" s="1"/>
  <c r="DE57" i="12" a="1"/>
  <c r="DE57" i="12" s="1"/>
  <c r="DC57" i="12" a="1"/>
  <c r="DC57" i="12" s="1"/>
  <c r="DA57" i="12" a="1"/>
  <c r="DA57" i="12" s="1"/>
  <c r="CY57" i="12" a="1"/>
  <c r="CY57" i="12" s="1"/>
  <c r="CW57" i="12" a="1"/>
  <c r="CW57" i="12" s="1"/>
  <c r="CU57" i="12" a="1"/>
  <c r="CU57" i="12" s="1"/>
  <c r="CS57" i="12" a="1"/>
  <c r="CS57" i="12" s="1"/>
  <c r="CQ57" i="12" a="1"/>
  <c r="CQ57" i="12" s="1"/>
  <c r="CO57" i="12" a="1"/>
  <c r="CO57" i="12" s="1"/>
  <c r="CM57" i="12" a="1"/>
  <c r="CM57" i="12" s="1"/>
  <c r="CK57" i="12" a="1"/>
  <c r="CK57" i="12" s="1"/>
  <c r="CI57" i="12" a="1"/>
  <c r="CI57" i="12" s="1"/>
  <c r="CG57" i="12" a="1"/>
  <c r="CG57" i="12" s="1"/>
  <c r="CE57" i="12" a="1"/>
  <c r="CE57" i="12" s="1"/>
  <c r="CC57" i="12" a="1"/>
  <c r="CC57" i="12" s="1"/>
  <c r="CA57" i="12" a="1"/>
  <c r="CA57" i="12" s="1"/>
  <c r="BY57" i="12" a="1"/>
  <c r="BY57" i="12" s="1"/>
  <c r="BW57" i="12" a="1"/>
  <c r="BW57" i="12" s="1"/>
  <c r="BU57" i="12" a="1"/>
  <c r="BU57" i="12" s="1"/>
  <c r="BS57" i="12" a="1"/>
  <c r="BS57" i="12" s="1"/>
  <c r="BQ57" i="12" a="1"/>
  <c r="BQ57" i="12" s="1"/>
  <c r="BO57" i="12" a="1"/>
  <c r="BO57" i="12" s="1"/>
  <c r="BM57" i="12" a="1"/>
  <c r="BM57" i="12" s="1"/>
  <c r="EH57" i="12" a="1"/>
  <c r="EH57" i="12" s="1"/>
  <c r="EF57" i="12" a="1"/>
  <c r="EF57" i="12" s="1"/>
  <c r="ED57" i="12" a="1"/>
  <c r="ED57" i="12" s="1"/>
  <c r="EB57" i="12" a="1"/>
  <c r="EB57" i="12" s="1"/>
  <c r="DZ57" i="12" a="1"/>
  <c r="DZ57" i="12" s="1"/>
  <c r="DX57" i="12" a="1"/>
  <c r="DX57" i="12" s="1"/>
  <c r="DV57" i="12" a="1"/>
  <c r="DV57" i="12" s="1"/>
  <c r="DT57" i="12" a="1"/>
  <c r="DT57" i="12" s="1"/>
  <c r="DR57" i="12" a="1"/>
  <c r="DR57" i="12" s="1"/>
  <c r="DP57" i="12" a="1"/>
  <c r="DP57" i="12" s="1"/>
  <c r="DN57" i="12" a="1"/>
  <c r="DN57" i="12" s="1"/>
  <c r="DL57" i="12" a="1"/>
  <c r="DL57" i="12" s="1"/>
  <c r="DJ57" i="12" a="1"/>
  <c r="DJ57" i="12" s="1"/>
  <c r="DH57" i="12" a="1"/>
  <c r="DH57" i="12" s="1"/>
  <c r="DF57" i="12" a="1"/>
  <c r="DF57" i="12" s="1"/>
  <c r="DD57" i="12" a="1"/>
  <c r="DD57" i="12" s="1"/>
  <c r="DB57" i="12" a="1"/>
  <c r="DB57" i="12" s="1"/>
  <c r="CZ57" i="12" a="1"/>
  <c r="CZ57" i="12" s="1"/>
  <c r="CX57" i="12" a="1"/>
  <c r="CX57" i="12" s="1"/>
  <c r="CV57" i="12" a="1"/>
  <c r="CV57" i="12" s="1"/>
  <c r="CT57" i="12" a="1"/>
  <c r="CT57" i="12" s="1"/>
  <c r="CR57" i="12" a="1"/>
  <c r="CR57" i="12" s="1"/>
  <c r="CP57" i="12" a="1"/>
  <c r="CP57" i="12" s="1"/>
  <c r="CN57" i="12" a="1"/>
  <c r="CN57" i="12" s="1"/>
  <c r="CL57" i="12" a="1"/>
  <c r="CL57" i="12" s="1"/>
  <c r="CJ57" i="12" a="1"/>
  <c r="CJ57" i="12" s="1"/>
  <c r="CH57" i="12" a="1"/>
  <c r="CH57" i="12" s="1"/>
  <c r="CF57" i="12" a="1"/>
  <c r="CF57" i="12" s="1"/>
  <c r="CD57" i="12" a="1"/>
  <c r="CD57" i="12" s="1"/>
  <c r="CB57" i="12" a="1"/>
  <c r="CB57" i="12" s="1"/>
  <c r="BZ57" i="12" a="1"/>
  <c r="BZ57" i="12" s="1"/>
  <c r="BX57" i="12" a="1"/>
  <c r="BX57" i="12" s="1"/>
  <c r="BV57" i="12" a="1"/>
  <c r="BV57" i="12" s="1"/>
  <c r="BT57" i="12" a="1"/>
  <c r="BT57" i="12" s="1"/>
  <c r="BR57" i="12" a="1"/>
  <c r="BR57" i="12" s="1"/>
  <c r="BP57" i="12" a="1"/>
  <c r="BP57" i="12" s="1"/>
  <c r="BN57" i="12" a="1"/>
  <c r="BN57" i="12" s="1"/>
  <c r="E57" i="12" a="1"/>
  <c r="E57" i="12" s="1"/>
  <c r="F57" i="12" s="1" a="1"/>
  <c r="F57" i="12" s="1"/>
  <c r="EH59" i="12" a="1"/>
  <c r="EH59" i="12" s="1"/>
  <c r="EF59" i="12" a="1"/>
  <c r="EF59" i="12" s="1"/>
  <c r="ED59" i="12" a="1"/>
  <c r="ED59" i="12" s="1"/>
  <c r="EB59" i="12" a="1"/>
  <c r="EB59" i="12" s="1"/>
  <c r="DZ59" i="12" a="1"/>
  <c r="DZ59" i="12" s="1"/>
  <c r="DX59" i="12" a="1"/>
  <c r="DX59" i="12" s="1"/>
  <c r="DV59" i="12" a="1"/>
  <c r="DV59" i="12" s="1"/>
  <c r="DT59" i="12" a="1"/>
  <c r="DT59" i="12" s="1"/>
  <c r="DR59" i="12" a="1"/>
  <c r="DR59" i="12" s="1"/>
  <c r="DP59" i="12" a="1"/>
  <c r="DP59" i="12" s="1"/>
  <c r="DN59" i="12" a="1"/>
  <c r="DN59" i="12" s="1"/>
  <c r="DL59" i="12" a="1"/>
  <c r="DL59" i="12" s="1"/>
  <c r="DJ59" i="12" a="1"/>
  <c r="DJ59" i="12" s="1"/>
  <c r="DH59" i="12" a="1"/>
  <c r="DH59" i="12" s="1"/>
  <c r="DF59" i="12" a="1"/>
  <c r="DF59" i="12" s="1"/>
  <c r="DD59" i="12" a="1"/>
  <c r="DD59" i="12" s="1"/>
  <c r="DB59" i="12" a="1"/>
  <c r="DB59" i="12" s="1"/>
  <c r="CZ59" i="12" a="1"/>
  <c r="CZ59" i="12" s="1"/>
  <c r="CX59" i="12" a="1"/>
  <c r="CX59" i="12" s="1"/>
  <c r="CV59" i="12" a="1"/>
  <c r="CV59" i="12" s="1"/>
  <c r="CT59" i="12" a="1"/>
  <c r="CT59" i="12" s="1"/>
  <c r="CR59" i="12" a="1"/>
  <c r="CR59" i="12" s="1"/>
  <c r="CP59" i="12" a="1"/>
  <c r="CP59" i="12" s="1"/>
  <c r="CN59" i="12" a="1"/>
  <c r="CN59" i="12" s="1"/>
  <c r="CL59" i="12" a="1"/>
  <c r="CL59" i="12" s="1"/>
  <c r="CJ59" i="12" a="1"/>
  <c r="CJ59" i="12" s="1"/>
  <c r="CH59" i="12" a="1"/>
  <c r="CH59" i="12" s="1"/>
  <c r="CF59" i="12" a="1"/>
  <c r="CF59" i="12" s="1"/>
  <c r="CD59" i="12" a="1"/>
  <c r="CD59" i="12" s="1"/>
  <c r="CB59" i="12" a="1"/>
  <c r="CB59" i="12" s="1"/>
  <c r="BZ59" i="12" a="1"/>
  <c r="BZ59" i="12" s="1"/>
  <c r="BX59" i="12" a="1"/>
  <c r="BX59" i="12" s="1"/>
  <c r="BV59" i="12" a="1"/>
  <c r="BV59" i="12" s="1"/>
  <c r="E59" i="12" a="1"/>
  <c r="E59" i="12" s="1"/>
  <c r="EI59" i="12" a="1"/>
  <c r="EI59" i="12" s="1"/>
  <c r="EG59" i="12" a="1"/>
  <c r="EG59" i="12" s="1"/>
  <c r="EE59" i="12" a="1"/>
  <c r="EE59" i="12" s="1"/>
  <c r="EC59" i="12" a="1"/>
  <c r="EC59" i="12" s="1"/>
  <c r="EA59" i="12" a="1"/>
  <c r="EA59" i="12" s="1"/>
  <c r="DY59" i="12" a="1"/>
  <c r="DY59" i="12" s="1"/>
  <c r="DW59" i="12" a="1"/>
  <c r="DW59" i="12" s="1"/>
  <c r="DU59" i="12" a="1"/>
  <c r="DU59" i="12" s="1"/>
  <c r="DS59" i="12" a="1"/>
  <c r="DS59" i="12" s="1"/>
  <c r="DQ59" i="12" a="1"/>
  <c r="DQ59" i="12" s="1"/>
  <c r="DO59" i="12" a="1"/>
  <c r="DO59" i="12" s="1"/>
  <c r="DM59" i="12" a="1"/>
  <c r="DM59" i="12" s="1"/>
  <c r="DK59" i="12" a="1"/>
  <c r="DK59" i="12" s="1"/>
  <c r="DI59" i="12" a="1"/>
  <c r="DI59" i="12" s="1"/>
  <c r="DG59" i="12" a="1"/>
  <c r="DG59" i="12" s="1"/>
  <c r="DE59" i="12" a="1"/>
  <c r="DE59" i="12" s="1"/>
  <c r="DC59" i="12" a="1"/>
  <c r="DC59" i="12" s="1"/>
  <c r="DA59" i="12" a="1"/>
  <c r="DA59" i="12" s="1"/>
  <c r="CY59" i="12" a="1"/>
  <c r="CY59" i="12" s="1"/>
  <c r="CW59" i="12" a="1"/>
  <c r="CW59" i="12" s="1"/>
  <c r="CU59" i="12" a="1"/>
  <c r="CU59" i="12" s="1"/>
  <c r="CS59" i="12" a="1"/>
  <c r="CS59" i="12" s="1"/>
  <c r="CQ59" i="12" a="1"/>
  <c r="CQ59" i="12" s="1"/>
  <c r="CO59" i="12" a="1"/>
  <c r="CO59" i="12" s="1"/>
  <c r="CM59" i="12" a="1"/>
  <c r="CM59" i="12" s="1"/>
  <c r="CK59" i="12" a="1"/>
  <c r="CK59" i="12" s="1"/>
  <c r="CI59" i="12" a="1"/>
  <c r="CI59" i="12" s="1"/>
  <c r="CG59" i="12" a="1"/>
  <c r="CG59" i="12" s="1"/>
  <c r="CE59" i="12" a="1"/>
  <c r="CE59" i="12" s="1"/>
  <c r="CC59" i="12" a="1"/>
  <c r="CC59" i="12" s="1"/>
  <c r="CA59" i="12" a="1"/>
  <c r="CA59" i="12" s="1"/>
  <c r="BY59" i="12" a="1"/>
  <c r="BY59" i="12" s="1"/>
  <c r="BW59" i="12" a="1"/>
  <c r="BW59" i="12" s="1"/>
  <c r="EH61" i="12" a="1"/>
  <c r="EH61" i="12" s="1"/>
  <c r="EF61" i="12" a="1"/>
  <c r="EF61" i="12" s="1"/>
  <c r="ED61" i="12" a="1"/>
  <c r="ED61" i="12" s="1"/>
  <c r="EB61" i="12" a="1"/>
  <c r="EB61" i="12" s="1"/>
  <c r="DZ61" i="12" a="1"/>
  <c r="DZ61" i="12" s="1"/>
  <c r="DX61" i="12" a="1"/>
  <c r="DX61" i="12" s="1"/>
  <c r="DV61" i="12" a="1"/>
  <c r="DV61" i="12" s="1"/>
  <c r="DT61" i="12" a="1"/>
  <c r="DT61" i="12" s="1"/>
  <c r="DR61" i="12" a="1"/>
  <c r="DR61" i="12" s="1"/>
  <c r="DP61" i="12" a="1"/>
  <c r="DP61" i="12" s="1"/>
  <c r="DN61" i="12" a="1"/>
  <c r="DN61" i="12" s="1"/>
  <c r="DL61" i="12" a="1"/>
  <c r="DL61" i="12" s="1"/>
  <c r="DJ61" i="12" a="1"/>
  <c r="DJ61" i="12" s="1"/>
  <c r="DH61" i="12" a="1"/>
  <c r="DH61" i="12" s="1"/>
  <c r="DF61" i="12" a="1"/>
  <c r="DF61" i="12" s="1"/>
  <c r="DD61" i="12" a="1"/>
  <c r="DD61" i="12" s="1"/>
  <c r="DB61" i="12" a="1"/>
  <c r="DB61" i="12" s="1"/>
  <c r="CZ61" i="12" a="1"/>
  <c r="CZ61" i="12" s="1"/>
  <c r="CX61" i="12" a="1"/>
  <c r="CX61" i="12" s="1"/>
  <c r="CV61" i="12" a="1"/>
  <c r="CV61" i="12" s="1"/>
  <c r="CT61" i="12" a="1"/>
  <c r="CT61" i="12" s="1"/>
  <c r="CR61" i="12" a="1"/>
  <c r="CR61" i="12" s="1"/>
  <c r="CP61" i="12" a="1"/>
  <c r="CP61" i="12" s="1"/>
  <c r="CN61" i="12" a="1"/>
  <c r="CN61" i="12" s="1"/>
  <c r="CL61" i="12" a="1"/>
  <c r="CL61" i="12" s="1"/>
  <c r="CJ61" i="12" a="1"/>
  <c r="CJ61" i="12" s="1"/>
  <c r="CH61" i="12" a="1"/>
  <c r="CH61" i="12" s="1"/>
  <c r="CF61" i="12" a="1"/>
  <c r="CF61" i="12" s="1"/>
  <c r="CD61" i="12" a="1"/>
  <c r="CD61" i="12" s="1"/>
  <c r="CB61" i="12" a="1"/>
  <c r="CB61" i="12" s="1"/>
  <c r="BZ61" i="12" a="1"/>
  <c r="BZ61" i="12" s="1"/>
  <c r="BX61" i="12" a="1"/>
  <c r="BX61" i="12" s="1"/>
  <c r="BV61" i="12" a="1"/>
  <c r="BV61" i="12" s="1"/>
  <c r="EI61" i="12" a="1"/>
  <c r="EI61" i="12" s="1"/>
  <c r="EG61" i="12" a="1"/>
  <c r="EG61" i="12" s="1"/>
  <c r="EE61" i="12" a="1"/>
  <c r="EE61" i="12" s="1"/>
  <c r="EC61" i="12" a="1"/>
  <c r="EC61" i="12" s="1"/>
  <c r="EA61" i="12" a="1"/>
  <c r="EA61" i="12" s="1"/>
  <c r="DY61" i="12" a="1"/>
  <c r="DY61" i="12" s="1"/>
  <c r="DW61" i="12" a="1"/>
  <c r="DW61" i="12" s="1"/>
  <c r="DU61" i="12" a="1"/>
  <c r="DU61" i="12" s="1"/>
  <c r="DS61" i="12" a="1"/>
  <c r="DS61" i="12" s="1"/>
  <c r="DQ61" i="12" a="1"/>
  <c r="DQ61" i="12" s="1"/>
  <c r="DO61" i="12" a="1"/>
  <c r="DO61" i="12" s="1"/>
  <c r="DM61" i="12" a="1"/>
  <c r="DM61" i="12" s="1"/>
  <c r="DK61" i="12" a="1"/>
  <c r="DK61" i="12" s="1"/>
  <c r="DI61" i="12" a="1"/>
  <c r="DI61" i="12" s="1"/>
  <c r="DG61" i="12" a="1"/>
  <c r="DG61" i="12" s="1"/>
  <c r="DE61" i="12" a="1"/>
  <c r="DE61" i="12" s="1"/>
  <c r="DC61" i="12" a="1"/>
  <c r="DC61" i="12" s="1"/>
  <c r="DA61" i="12" a="1"/>
  <c r="DA61" i="12" s="1"/>
  <c r="CY61" i="12" a="1"/>
  <c r="CY61" i="12" s="1"/>
  <c r="CW61" i="12" a="1"/>
  <c r="CW61" i="12" s="1"/>
  <c r="CU61" i="12" a="1"/>
  <c r="CU61" i="12" s="1"/>
  <c r="CS61" i="12" a="1"/>
  <c r="CS61" i="12" s="1"/>
  <c r="CQ61" i="12" a="1"/>
  <c r="CQ61" i="12" s="1"/>
  <c r="CO61" i="12" a="1"/>
  <c r="CO61" i="12" s="1"/>
  <c r="CM61" i="12" a="1"/>
  <c r="CM61" i="12" s="1"/>
  <c r="CK61" i="12" a="1"/>
  <c r="CK61" i="12" s="1"/>
  <c r="CI61" i="12" a="1"/>
  <c r="CI61" i="12" s="1"/>
  <c r="CG61" i="12" a="1"/>
  <c r="CG61" i="12" s="1"/>
  <c r="CE61" i="12" a="1"/>
  <c r="CE61" i="12" s="1"/>
  <c r="CC61" i="12" a="1"/>
  <c r="CC61" i="12" s="1"/>
  <c r="CA61" i="12" a="1"/>
  <c r="CA61" i="12" s="1"/>
  <c r="BY61" i="12" a="1"/>
  <c r="BY61" i="12" s="1"/>
  <c r="BW61" i="12" a="1"/>
  <c r="BW61" i="12" s="1"/>
  <c r="E61" i="12" a="1"/>
  <c r="E61" i="12" s="1"/>
  <c r="F61" i="12" s="1" a="1"/>
  <c r="F61" i="12" s="1"/>
  <c r="G61" i="12" s="1" a="1"/>
  <c r="G61" i="12" s="1"/>
  <c r="EH63" i="12" a="1"/>
  <c r="EH63" i="12" s="1"/>
  <c r="EF63" i="12" a="1"/>
  <c r="EF63" i="12" s="1"/>
  <c r="ED63" i="12" a="1"/>
  <c r="ED63" i="12" s="1"/>
  <c r="EB63" i="12" a="1"/>
  <c r="EB63" i="12" s="1"/>
  <c r="DZ63" i="12" a="1"/>
  <c r="DZ63" i="12" s="1"/>
  <c r="DX63" i="12" a="1"/>
  <c r="DX63" i="12" s="1"/>
  <c r="DV63" i="12" a="1"/>
  <c r="DV63" i="12" s="1"/>
  <c r="DT63" i="12" a="1"/>
  <c r="DT63" i="12" s="1"/>
  <c r="DR63" i="12" a="1"/>
  <c r="DR63" i="12" s="1"/>
  <c r="DP63" i="12" a="1"/>
  <c r="DP63" i="12" s="1"/>
  <c r="DN63" i="12" a="1"/>
  <c r="DN63" i="12" s="1"/>
  <c r="DL63" i="12" a="1"/>
  <c r="DL63" i="12" s="1"/>
  <c r="DJ63" i="12" a="1"/>
  <c r="DJ63" i="12" s="1"/>
  <c r="DH63" i="12" a="1"/>
  <c r="DH63" i="12" s="1"/>
  <c r="DF63" i="12" a="1"/>
  <c r="DF63" i="12" s="1"/>
  <c r="DD63" i="12" a="1"/>
  <c r="DD63" i="12" s="1"/>
  <c r="DB63" i="12" a="1"/>
  <c r="DB63" i="12" s="1"/>
  <c r="CZ63" i="12" a="1"/>
  <c r="CZ63" i="12" s="1"/>
  <c r="CX63" i="12" a="1"/>
  <c r="CX63" i="12" s="1"/>
  <c r="CV63" i="12" a="1"/>
  <c r="CV63" i="12" s="1"/>
  <c r="CT63" i="12" a="1"/>
  <c r="CT63" i="12" s="1"/>
  <c r="CR63" i="12" a="1"/>
  <c r="CR63" i="12" s="1"/>
  <c r="CP63" i="12" a="1"/>
  <c r="CP63" i="12" s="1"/>
  <c r="CN63" i="12" a="1"/>
  <c r="CN63" i="12" s="1"/>
  <c r="CL63" i="12" a="1"/>
  <c r="CL63" i="12" s="1"/>
  <c r="CJ63" i="12" a="1"/>
  <c r="CJ63" i="12" s="1"/>
  <c r="CH63" i="12" a="1"/>
  <c r="CH63" i="12" s="1"/>
  <c r="CF63" i="12" a="1"/>
  <c r="CF63" i="12" s="1"/>
  <c r="CD63" i="12" a="1"/>
  <c r="CD63" i="12" s="1"/>
  <c r="CB63" i="12" a="1"/>
  <c r="CB63" i="12" s="1"/>
  <c r="BZ63" i="12" a="1"/>
  <c r="BZ63" i="12" s="1"/>
  <c r="BX63" i="12" a="1"/>
  <c r="BX63" i="12" s="1"/>
  <c r="BV63" i="12" a="1"/>
  <c r="BV63" i="12" s="1"/>
  <c r="E63" i="12" a="1"/>
  <c r="E63" i="12" s="1"/>
  <c r="F63" i="12" s="1" a="1"/>
  <c r="F63" i="12" s="1"/>
  <c r="G63" i="12" s="1" a="1"/>
  <c r="G63" i="12" s="1"/>
  <c r="EI63" i="12" a="1"/>
  <c r="EI63" i="12" s="1"/>
  <c r="EG63" i="12" a="1"/>
  <c r="EG63" i="12" s="1"/>
  <c r="EE63" i="12" a="1"/>
  <c r="EE63" i="12" s="1"/>
  <c r="EC63" i="12" a="1"/>
  <c r="EC63" i="12" s="1"/>
  <c r="EA63" i="12" a="1"/>
  <c r="EA63" i="12" s="1"/>
  <c r="DY63" i="12" a="1"/>
  <c r="DY63" i="12" s="1"/>
  <c r="DW63" i="12" a="1"/>
  <c r="DW63" i="12" s="1"/>
  <c r="DU63" i="12" a="1"/>
  <c r="DU63" i="12" s="1"/>
  <c r="DS63" i="12" a="1"/>
  <c r="DS63" i="12" s="1"/>
  <c r="DQ63" i="12" a="1"/>
  <c r="DQ63" i="12" s="1"/>
  <c r="DO63" i="12" a="1"/>
  <c r="DO63" i="12" s="1"/>
  <c r="DM63" i="12" a="1"/>
  <c r="DM63" i="12" s="1"/>
  <c r="DK63" i="12" a="1"/>
  <c r="DK63" i="12" s="1"/>
  <c r="DI63" i="12" a="1"/>
  <c r="DI63" i="12" s="1"/>
  <c r="DG63" i="12" a="1"/>
  <c r="DG63" i="12" s="1"/>
  <c r="DE63" i="12" a="1"/>
  <c r="DE63" i="12" s="1"/>
  <c r="DC63" i="12" a="1"/>
  <c r="DC63" i="12" s="1"/>
  <c r="DA63" i="12" a="1"/>
  <c r="DA63" i="12" s="1"/>
  <c r="CY63" i="12" a="1"/>
  <c r="CY63" i="12" s="1"/>
  <c r="CW63" i="12" a="1"/>
  <c r="CW63" i="12" s="1"/>
  <c r="CU63" i="12" a="1"/>
  <c r="CU63" i="12" s="1"/>
  <c r="CS63" i="12" a="1"/>
  <c r="CS63" i="12" s="1"/>
  <c r="CQ63" i="12" a="1"/>
  <c r="CQ63" i="12" s="1"/>
  <c r="CO63" i="12" a="1"/>
  <c r="CO63" i="12" s="1"/>
  <c r="CM63" i="12" a="1"/>
  <c r="CM63" i="12" s="1"/>
  <c r="CK63" i="12" a="1"/>
  <c r="CK63" i="12" s="1"/>
  <c r="CI63" i="12" a="1"/>
  <c r="CI63" i="12" s="1"/>
  <c r="CG63" i="12" a="1"/>
  <c r="CG63" i="12" s="1"/>
  <c r="CE63" i="12" a="1"/>
  <c r="CE63" i="12" s="1"/>
  <c r="CC63" i="12" a="1"/>
  <c r="CC63" i="12" s="1"/>
  <c r="CA63" i="12" a="1"/>
  <c r="CA63" i="12" s="1"/>
  <c r="BY63" i="12" a="1"/>
  <c r="BY63" i="12" s="1"/>
  <c r="BW63" i="12" a="1"/>
  <c r="BW63" i="12" s="1"/>
  <c r="EH65" i="12" a="1"/>
  <c r="EH65" i="12" s="1"/>
  <c r="EF65" i="12" a="1"/>
  <c r="EF65" i="12" s="1"/>
  <c r="ED65" i="12" a="1"/>
  <c r="ED65" i="12" s="1"/>
  <c r="EB65" i="12" a="1"/>
  <c r="EB65" i="12" s="1"/>
  <c r="DZ65" i="12" a="1"/>
  <c r="DZ65" i="12" s="1"/>
  <c r="DX65" i="12" a="1"/>
  <c r="DX65" i="12" s="1"/>
  <c r="DV65" i="12" a="1"/>
  <c r="DV65" i="12" s="1"/>
  <c r="DT65" i="12" a="1"/>
  <c r="DT65" i="12" s="1"/>
  <c r="DR65" i="12" a="1"/>
  <c r="DR65" i="12" s="1"/>
  <c r="DP65" i="12" a="1"/>
  <c r="DP65" i="12" s="1"/>
  <c r="DN65" i="12" a="1"/>
  <c r="DN65" i="12" s="1"/>
  <c r="DL65" i="12" a="1"/>
  <c r="DL65" i="12" s="1"/>
  <c r="DJ65" i="12" a="1"/>
  <c r="DJ65" i="12" s="1"/>
  <c r="DH65" i="12" a="1"/>
  <c r="DH65" i="12" s="1"/>
  <c r="DF65" i="12" a="1"/>
  <c r="DF65" i="12" s="1"/>
  <c r="DD65" i="12" a="1"/>
  <c r="DD65" i="12" s="1"/>
  <c r="DB65" i="12" a="1"/>
  <c r="DB65" i="12" s="1"/>
  <c r="CZ65" i="12" a="1"/>
  <c r="CZ65" i="12" s="1"/>
  <c r="CX65" i="12" a="1"/>
  <c r="CX65" i="12" s="1"/>
  <c r="CV65" i="12" a="1"/>
  <c r="CV65" i="12" s="1"/>
  <c r="CT65" i="12" a="1"/>
  <c r="CT65" i="12" s="1"/>
  <c r="CR65" i="12" a="1"/>
  <c r="CR65" i="12" s="1"/>
  <c r="CP65" i="12" a="1"/>
  <c r="CP65" i="12" s="1"/>
  <c r="CN65" i="12" a="1"/>
  <c r="CN65" i="12" s="1"/>
  <c r="CL65" i="12" a="1"/>
  <c r="CL65" i="12" s="1"/>
  <c r="CJ65" i="12" a="1"/>
  <c r="CJ65" i="12" s="1"/>
  <c r="CH65" i="12" a="1"/>
  <c r="CH65" i="12" s="1"/>
  <c r="CF65" i="12" a="1"/>
  <c r="CF65" i="12" s="1"/>
  <c r="CD65" i="12" a="1"/>
  <c r="CD65" i="12" s="1"/>
  <c r="CB65" i="12" a="1"/>
  <c r="CB65" i="12" s="1"/>
  <c r="BZ65" i="12" a="1"/>
  <c r="BZ65" i="12" s="1"/>
  <c r="BX65" i="12" a="1"/>
  <c r="BX65" i="12" s="1"/>
  <c r="BV65" i="12" a="1"/>
  <c r="BV65" i="12" s="1"/>
  <c r="BT65" i="12" a="1"/>
  <c r="BT65" i="12" s="1"/>
  <c r="BR65" i="12" a="1"/>
  <c r="BR65" i="12" s="1"/>
  <c r="BP65" i="12" a="1"/>
  <c r="BP65" i="12" s="1"/>
  <c r="BN65" i="12" a="1"/>
  <c r="BN65" i="12" s="1"/>
  <c r="E65" i="12" a="1"/>
  <c r="E65" i="12" s="1"/>
  <c r="F65" i="12" s="1" a="1"/>
  <c r="F65" i="12" s="1"/>
  <c r="EI65" i="12" a="1"/>
  <c r="EI65" i="12" s="1"/>
  <c r="EG65" i="12" a="1"/>
  <c r="EG65" i="12" s="1"/>
  <c r="EE65" i="12" a="1"/>
  <c r="EE65" i="12" s="1"/>
  <c r="EC65" i="12" a="1"/>
  <c r="EC65" i="12" s="1"/>
  <c r="EA65" i="12" a="1"/>
  <c r="EA65" i="12" s="1"/>
  <c r="DY65" i="12" a="1"/>
  <c r="DY65" i="12" s="1"/>
  <c r="DW65" i="12" a="1"/>
  <c r="DW65" i="12" s="1"/>
  <c r="DU65" i="12" a="1"/>
  <c r="DU65" i="12" s="1"/>
  <c r="DS65" i="12" a="1"/>
  <c r="DS65" i="12" s="1"/>
  <c r="DQ65" i="12" a="1"/>
  <c r="DQ65" i="12" s="1"/>
  <c r="DO65" i="12" a="1"/>
  <c r="DO65" i="12" s="1"/>
  <c r="DM65" i="12" a="1"/>
  <c r="DM65" i="12" s="1"/>
  <c r="DK65" i="12" a="1"/>
  <c r="DK65" i="12" s="1"/>
  <c r="DI65" i="12" a="1"/>
  <c r="DI65" i="12" s="1"/>
  <c r="DG65" i="12" a="1"/>
  <c r="DG65" i="12" s="1"/>
  <c r="DE65" i="12" a="1"/>
  <c r="DE65" i="12" s="1"/>
  <c r="DC65" i="12" a="1"/>
  <c r="DC65" i="12" s="1"/>
  <c r="DA65" i="12" a="1"/>
  <c r="DA65" i="12" s="1"/>
  <c r="CY65" i="12" a="1"/>
  <c r="CY65" i="12" s="1"/>
  <c r="CW65" i="12" a="1"/>
  <c r="CW65" i="12" s="1"/>
  <c r="CU65" i="12" a="1"/>
  <c r="CU65" i="12" s="1"/>
  <c r="CS65" i="12" a="1"/>
  <c r="CS65" i="12" s="1"/>
  <c r="CQ65" i="12" a="1"/>
  <c r="CQ65" i="12" s="1"/>
  <c r="CO65" i="12" a="1"/>
  <c r="CO65" i="12" s="1"/>
  <c r="CM65" i="12" a="1"/>
  <c r="CM65" i="12" s="1"/>
  <c r="CK65" i="12" a="1"/>
  <c r="CK65" i="12" s="1"/>
  <c r="CI65" i="12" a="1"/>
  <c r="CI65" i="12" s="1"/>
  <c r="CG65" i="12" a="1"/>
  <c r="CG65" i="12" s="1"/>
  <c r="CE65" i="12" a="1"/>
  <c r="CE65" i="12" s="1"/>
  <c r="CC65" i="12" a="1"/>
  <c r="CC65" i="12" s="1"/>
  <c r="CA65" i="12" a="1"/>
  <c r="CA65" i="12" s="1"/>
  <c r="BY65" i="12" a="1"/>
  <c r="BY65" i="12" s="1"/>
  <c r="BW65" i="12" a="1"/>
  <c r="BW65" i="12" s="1"/>
  <c r="BU65" i="12" a="1"/>
  <c r="BU65" i="12" s="1"/>
  <c r="BS65" i="12" a="1"/>
  <c r="BS65" i="12" s="1"/>
  <c r="BQ65" i="12" a="1"/>
  <c r="BQ65" i="12" s="1"/>
  <c r="BO65" i="12" a="1"/>
  <c r="BO65" i="12" s="1"/>
  <c r="BM65" i="12" a="1"/>
  <c r="BM65" i="12" s="1"/>
  <c r="EH67" i="12" a="1"/>
  <c r="EH67" i="12" s="1"/>
  <c r="EF67" i="12" a="1"/>
  <c r="EF67" i="12" s="1"/>
  <c r="ED67" i="12" a="1"/>
  <c r="ED67" i="12" s="1"/>
  <c r="EB67" i="12" a="1"/>
  <c r="EB67" i="12" s="1"/>
  <c r="DZ67" i="12" a="1"/>
  <c r="DZ67" i="12" s="1"/>
  <c r="DX67" i="12" a="1"/>
  <c r="DX67" i="12" s="1"/>
  <c r="DV67" i="12" a="1"/>
  <c r="DV67" i="12" s="1"/>
  <c r="DT67" i="12" a="1"/>
  <c r="DT67" i="12" s="1"/>
  <c r="DR67" i="12" a="1"/>
  <c r="DR67" i="12" s="1"/>
  <c r="DP67" i="12" a="1"/>
  <c r="DP67" i="12" s="1"/>
  <c r="DN67" i="12" a="1"/>
  <c r="DN67" i="12" s="1"/>
  <c r="DL67" i="12" a="1"/>
  <c r="DL67" i="12" s="1"/>
  <c r="DJ67" i="12" a="1"/>
  <c r="DJ67" i="12" s="1"/>
  <c r="DH67" i="12" a="1"/>
  <c r="DH67" i="12" s="1"/>
  <c r="DF67" i="12" a="1"/>
  <c r="DF67" i="12" s="1"/>
  <c r="DD67" i="12" a="1"/>
  <c r="DD67" i="12" s="1"/>
  <c r="DB67" i="12" a="1"/>
  <c r="DB67" i="12" s="1"/>
  <c r="CZ67" i="12" a="1"/>
  <c r="CZ67" i="12" s="1"/>
  <c r="CX67" i="12" a="1"/>
  <c r="CX67" i="12" s="1"/>
  <c r="CV67" i="12" a="1"/>
  <c r="CV67" i="12" s="1"/>
  <c r="CT67" i="12" a="1"/>
  <c r="CT67" i="12" s="1"/>
  <c r="CR67" i="12" a="1"/>
  <c r="CR67" i="12" s="1"/>
  <c r="CP67" i="12" a="1"/>
  <c r="CP67" i="12" s="1"/>
  <c r="CN67" i="12" a="1"/>
  <c r="CN67" i="12" s="1"/>
  <c r="CL67" i="12" a="1"/>
  <c r="CL67" i="12" s="1"/>
  <c r="CJ67" i="12" a="1"/>
  <c r="CJ67" i="12" s="1"/>
  <c r="CH67" i="12" a="1"/>
  <c r="CH67" i="12" s="1"/>
  <c r="CF67" i="12" a="1"/>
  <c r="CF67" i="12" s="1"/>
  <c r="CD67" i="12" a="1"/>
  <c r="CD67" i="12" s="1"/>
  <c r="CB67" i="12" a="1"/>
  <c r="CB67" i="12" s="1"/>
  <c r="BZ67" i="12" a="1"/>
  <c r="BZ67" i="12" s="1"/>
  <c r="BX67" i="12" a="1"/>
  <c r="BX67" i="12" s="1"/>
  <c r="BV67" i="12" a="1"/>
  <c r="BV67" i="12" s="1"/>
  <c r="BT67" i="12" a="1"/>
  <c r="BT67" i="12" s="1"/>
  <c r="BR67" i="12" a="1"/>
  <c r="BR67" i="12" s="1"/>
  <c r="BP67" i="12" a="1"/>
  <c r="BP67" i="12" s="1"/>
  <c r="BN67" i="12" a="1"/>
  <c r="BN67" i="12" s="1"/>
  <c r="E67" i="12" a="1"/>
  <c r="E67" i="12" s="1"/>
  <c r="F67" i="12" s="1" a="1"/>
  <c r="F67" i="12" s="1"/>
  <c r="EI67" i="12" a="1"/>
  <c r="EI67" i="12" s="1"/>
  <c r="EG67" i="12" a="1"/>
  <c r="EG67" i="12" s="1"/>
  <c r="EE67" i="12" a="1"/>
  <c r="EE67" i="12" s="1"/>
  <c r="EC67" i="12" a="1"/>
  <c r="EC67" i="12" s="1"/>
  <c r="EA67" i="12" a="1"/>
  <c r="EA67" i="12" s="1"/>
  <c r="DY67" i="12" a="1"/>
  <c r="DY67" i="12" s="1"/>
  <c r="DW67" i="12" a="1"/>
  <c r="DW67" i="12" s="1"/>
  <c r="DU67" i="12" a="1"/>
  <c r="DU67" i="12" s="1"/>
  <c r="DS67" i="12" a="1"/>
  <c r="DS67" i="12" s="1"/>
  <c r="DQ67" i="12" a="1"/>
  <c r="DQ67" i="12" s="1"/>
  <c r="DO67" i="12" a="1"/>
  <c r="DO67" i="12" s="1"/>
  <c r="DM67" i="12" a="1"/>
  <c r="DM67" i="12" s="1"/>
  <c r="DK67" i="12" a="1"/>
  <c r="DK67" i="12" s="1"/>
  <c r="DI67" i="12" a="1"/>
  <c r="DI67" i="12" s="1"/>
  <c r="DG67" i="12" a="1"/>
  <c r="DG67" i="12" s="1"/>
  <c r="DE67" i="12" a="1"/>
  <c r="DE67" i="12" s="1"/>
  <c r="DC67" i="12" a="1"/>
  <c r="DC67" i="12" s="1"/>
  <c r="DA67" i="12" a="1"/>
  <c r="DA67" i="12" s="1"/>
  <c r="CY67" i="12" a="1"/>
  <c r="CY67" i="12" s="1"/>
  <c r="CW67" i="12" a="1"/>
  <c r="CW67" i="12" s="1"/>
  <c r="CU67" i="12" a="1"/>
  <c r="CU67" i="12" s="1"/>
  <c r="CS67" i="12" a="1"/>
  <c r="CS67" i="12" s="1"/>
  <c r="CQ67" i="12" a="1"/>
  <c r="CQ67" i="12" s="1"/>
  <c r="CO67" i="12" a="1"/>
  <c r="CO67" i="12" s="1"/>
  <c r="CM67" i="12" a="1"/>
  <c r="CM67" i="12" s="1"/>
  <c r="CK67" i="12" a="1"/>
  <c r="CK67" i="12" s="1"/>
  <c r="CI67" i="12" a="1"/>
  <c r="CI67" i="12" s="1"/>
  <c r="CG67" i="12" a="1"/>
  <c r="CG67" i="12" s="1"/>
  <c r="CE67" i="12" a="1"/>
  <c r="CE67" i="12" s="1"/>
  <c r="CC67" i="12" a="1"/>
  <c r="CC67" i="12" s="1"/>
  <c r="CA67" i="12" a="1"/>
  <c r="CA67" i="12" s="1"/>
  <c r="BY67" i="12" a="1"/>
  <c r="BY67" i="12" s="1"/>
  <c r="BW67" i="12" a="1"/>
  <c r="BW67" i="12" s="1"/>
  <c r="BU67" i="12" a="1"/>
  <c r="BU67" i="12" s="1"/>
  <c r="BS67" i="12" a="1"/>
  <c r="BS67" i="12" s="1"/>
  <c r="BQ67" i="12" a="1"/>
  <c r="BQ67" i="12" s="1"/>
  <c r="BO67" i="12" a="1"/>
  <c r="BO67" i="12" s="1"/>
  <c r="BM67" i="12" a="1"/>
  <c r="BM67" i="12" s="1"/>
  <c r="EH69" i="12" a="1"/>
  <c r="EH69" i="12" s="1"/>
  <c r="EF69" i="12" a="1"/>
  <c r="EF69" i="12" s="1"/>
  <c r="ED69" i="12" a="1"/>
  <c r="ED69" i="12" s="1"/>
  <c r="EB69" i="12" a="1"/>
  <c r="EB69" i="12" s="1"/>
  <c r="DZ69" i="12" a="1"/>
  <c r="DZ69" i="12" s="1"/>
  <c r="DX69" i="12" a="1"/>
  <c r="DX69" i="12" s="1"/>
  <c r="DV69" i="12" a="1"/>
  <c r="DV69" i="12" s="1"/>
  <c r="DT69" i="12" a="1"/>
  <c r="DT69" i="12" s="1"/>
  <c r="DR69" i="12" a="1"/>
  <c r="DR69" i="12" s="1"/>
  <c r="DP69" i="12" a="1"/>
  <c r="DP69" i="12" s="1"/>
  <c r="DN69" i="12" a="1"/>
  <c r="DN69" i="12" s="1"/>
  <c r="DL69" i="12" a="1"/>
  <c r="DL69" i="12" s="1"/>
  <c r="DJ69" i="12" a="1"/>
  <c r="DJ69" i="12" s="1"/>
  <c r="DH69" i="12" a="1"/>
  <c r="DH69" i="12" s="1"/>
  <c r="DF69" i="12" a="1"/>
  <c r="DF69" i="12" s="1"/>
  <c r="DD69" i="12" a="1"/>
  <c r="DD69" i="12" s="1"/>
  <c r="DB69" i="12" a="1"/>
  <c r="DB69" i="12" s="1"/>
  <c r="CP69" i="12" a="1"/>
  <c r="CP69" i="12" s="1"/>
  <c r="CN69" i="12" a="1"/>
  <c r="CN69" i="12" s="1"/>
  <c r="CL69" i="12" a="1"/>
  <c r="CL69" i="12" s="1"/>
  <c r="CJ69" i="12" a="1"/>
  <c r="CJ69" i="12" s="1"/>
  <c r="CH69" i="12" a="1"/>
  <c r="CH69" i="12" s="1"/>
  <c r="CF69" i="12" a="1"/>
  <c r="CF69" i="12" s="1"/>
  <c r="CD69" i="12" a="1"/>
  <c r="CD69" i="12" s="1"/>
  <c r="CB69" i="12" a="1"/>
  <c r="CB69" i="12" s="1"/>
  <c r="BZ69" i="12" a="1"/>
  <c r="BZ69" i="12" s="1"/>
  <c r="BX69" i="12" a="1"/>
  <c r="BX69" i="12" s="1"/>
  <c r="BV69" i="12" a="1"/>
  <c r="BV69" i="12" s="1"/>
  <c r="BT69" i="12" a="1"/>
  <c r="BT69" i="12" s="1"/>
  <c r="BR69" i="12" a="1"/>
  <c r="BR69" i="12" s="1"/>
  <c r="BP69" i="12" a="1"/>
  <c r="BP69" i="12" s="1"/>
  <c r="BN69" i="12" a="1"/>
  <c r="BN69" i="12" s="1"/>
  <c r="E69" i="12" a="1"/>
  <c r="E69" i="12" s="1"/>
  <c r="F69" i="12" s="1" a="1"/>
  <c r="F69" i="12" s="1"/>
  <c r="G69" i="12" s="1" a="1"/>
  <c r="G69" i="12" s="1"/>
  <c r="EI69" i="12" a="1"/>
  <c r="EI69" i="12" s="1"/>
  <c r="EG69" i="12" a="1"/>
  <c r="EG69" i="12" s="1"/>
  <c r="EE69" i="12" a="1"/>
  <c r="EE69" i="12" s="1"/>
  <c r="EC69" i="12" a="1"/>
  <c r="EC69" i="12" s="1"/>
  <c r="EA69" i="12" a="1"/>
  <c r="EA69" i="12" s="1"/>
  <c r="DY69" i="12" a="1"/>
  <c r="DY69" i="12" s="1"/>
  <c r="DW69" i="12" a="1"/>
  <c r="DW69" i="12" s="1"/>
  <c r="DU69" i="12" a="1"/>
  <c r="DU69" i="12" s="1"/>
  <c r="DS69" i="12" a="1"/>
  <c r="DS69" i="12" s="1"/>
  <c r="DQ69" i="12" a="1"/>
  <c r="DQ69" i="12" s="1"/>
  <c r="DO69" i="12" a="1"/>
  <c r="DO69" i="12" s="1"/>
  <c r="DM69" i="12" a="1"/>
  <c r="DM69" i="12" s="1"/>
  <c r="DK69" i="12" a="1"/>
  <c r="DK69" i="12" s="1"/>
  <c r="DI69" i="12" a="1"/>
  <c r="DI69" i="12" s="1"/>
  <c r="DG69" i="12" a="1"/>
  <c r="DG69" i="12" s="1"/>
  <c r="DE69" i="12" a="1"/>
  <c r="DE69" i="12" s="1"/>
  <c r="DC69" i="12" a="1"/>
  <c r="DC69" i="12" s="1"/>
  <c r="DA69" i="12" a="1"/>
  <c r="DA69" i="12" s="1"/>
  <c r="CZ69" i="12" a="1"/>
  <c r="CZ69" i="12" s="1"/>
  <c r="CY69" i="12" a="1"/>
  <c r="CY69" i="12" s="1"/>
  <c r="CX69" i="12" a="1"/>
  <c r="CX69" i="12" s="1"/>
  <c r="CW69" i="12" a="1"/>
  <c r="CW69" i="12" s="1"/>
  <c r="CV69" i="12" a="1"/>
  <c r="CV69" i="12" s="1"/>
  <c r="CU69" i="12" a="1"/>
  <c r="CU69" i="12" s="1"/>
  <c r="CT69" i="12" a="1"/>
  <c r="CT69" i="12" s="1"/>
  <c r="CS69" i="12" a="1"/>
  <c r="CS69" i="12" s="1"/>
  <c r="CR69" i="12" a="1"/>
  <c r="CR69" i="12" s="1"/>
  <c r="CQ69" i="12" a="1"/>
  <c r="CQ69" i="12" s="1"/>
  <c r="CO69" i="12" a="1"/>
  <c r="CO69" i="12" s="1"/>
  <c r="CM69" i="12" a="1"/>
  <c r="CM69" i="12" s="1"/>
  <c r="CK69" i="12" a="1"/>
  <c r="CK69" i="12" s="1"/>
  <c r="CI69" i="12" a="1"/>
  <c r="CI69" i="12" s="1"/>
  <c r="CG69" i="12" a="1"/>
  <c r="CG69" i="12" s="1"/>
  <c r="CE69" i="12" a="1"/>
  <c r="CE69" i="12" s="1"/>
  <c r="CC69" i="12" a="1"/>
  <c r="CC69" i="12" s="1"/>
  <c r="CA69" i="12" a="1"/>
  <c r="CA69" i="12" s="1"/>
  <c r="BY69" i="12" a="1"/>
  <c r="BY69" i="12" s="1"/>
  <c r="BW69" i="12" a="1"/>
  <c r="BW69" i="12" s="1"/>
  <c r="BU69" i="12" a="1"/>
  <c r="BU69" i="12" s="1"/>
  <c r="BS69" i="12" a="1"/>
  <c r="BS69" i="12" s="1"/>
  <c r="BQ69" i="12" a="1"/>
  <c r="BQ69" i="12" s="1"/>
  <c r="BO69" i="12" a="1"/>
  <c r="BO69" i="12" s="1"/>
  <c r="BM69" i="12" a="1"/>
  <c r="BM69" i="12" s="1"/>
  <c r="EH71" i="12" a="1"/>
  <c r="EH71" i="12" s="1"/>
  <c r="EF71" i="12" a="1"/>
  <c r="EF71" i="12" s="1"/>
  <c r="ED71" i="12" a="1"/>
  <c r="ED71" i="12" s="1"/>
  <c r="EB71" i="12" a="1"/>
  <c r="EB71" i="12" s="1"/>
  <c r="DZ71" i="12" a="1"/>
  <c r="DZ71" i="12" s="1"/>
  <c r="DX71" i="12" a="1"/>
  <c r="DX71" i="12" s="1"/>
  <c r="DV71" i="12" a="1"/>
  <c r="DV71" i="12" s="1"/>
  <c r="DT71" i="12" a="1"/>
  <c r="DT71" i="12" s="1"/>
  <c r="DR71" i="12" a="1"/>
  <c r="DR71" i="12" s="1"/>
  <c r="DP71" i="12" a="1"/>
  <c r="DP71" i="12" s="1"/>
  <c r="DN71" i="12" a="1"/>
  <c r="DN71" i="12" s="1"/>
  <c r="DL71" i="12" a="1"/>
  <c r="DL71" i="12" s="1"/>
  <c r="DJ71" i="12" a="1"/>
  <c r="DJ71" i="12" s="1"/>
  <c r="DH71" i="12" a="1"/>
  <c r="DH71" i="12" s="1"/>
  <c r="DF71" i="12" a="1"/>
  <c r="DF71" i="12" s="1"/>
  <c r="DD71" i="12" a="1"/>
  <c r="DD71" i="12" s="1"/>
  <c r="DB71" i="12" a="1"/>
  <c r="DB71" i="12" s="1"/>
  <c r="CZ71" i="12" a="1"/>
  <c r="CZ71" i="12" s="1"/>
  <c r="CX71" i="12" a="1"/>
  <c r="CX71" i="12" s="1"/>
  <c r="CV71" i="12" a="1"/>
  <c r="CV71" i="12" s="1"/>
  <c r="CT71" i="12" a="1"/>
  <c r="CT71" i="12" s="1"/>
  <c r="CR71" i="12" a="1"/>
  <c r="CR71" i="12" s="1"/>
  <c r="CP71" i="12" a="1"/>
  <c r="CP71" i="12" s="1"/>
  <c r="CN71" i="12" a="1"/>
  <c r="CN71" i="12" s="1"/>
  <c r="CL71" i="12" a="1"/>
  <c r="CL71" i="12" s="1"/>
  <c r="CJ71" i="12" a="1"/>
  <c r="CJ71" i="12" s="1"/>
  <c r="CH71" i="12" a="1"/>
  <c r="CH71" i="12" s="1"/>
  <c r="CF71" i="12" a="1"/>
  <c r="CF71" i="12" s="1"/>
  <c r="CD71" i="12" a="1"/>
  <c r="CD71" i="12" s="1"/>
  <c r="CB71" i="12" a="1"/>
  <c r="CB71" i="12" s="1"/>
  <c r="BZ71" i="12" a="1"/>
  <c r="BZ71" i="12" s="1"/>
  <c r="BX71" i="12" a="1"/>
  <c r="BX71" i="12" s="1"/>
  <c r="BV71" i="12" a="1"/>
  <c r="BV71" i="12" s="1"/>
  <c r="BT71" i="12" a="1"/>
  <c r="BT71" i="12" s="1"/>
  <c r="BR71" i="12" a="1"/>
  <c r="BR71" i="12" s="1"/>
  <c r="BP71" i="12" a="1"/>
  <c r="BP71" i="12" s="1"/>
  <c r="BN71" i="12" a="1"/>
  <c r="BN71" i="12" s="1"/>
  <c r="EI71" i="12" a="1"/>
  <c r="EI71" i="12" s="1"/>
  <c r="EG71" i="12" a="1"/>
  <c r="EG71" i="12" s="1"/>
  <c r="EE71" i="12" a="1"/>
  <c r="EE71" i="12" s="1"/>
  <c r="EC71" i="12" a="1"/>
  <c r="EC71" i="12" s="1"/>
  <c r="EA71" i="12" a="1"/>
  <c r="EA71" i="12" s="1"/>
  <c r="DY71" i="12" a="1"/>
  <c r="DY71" i="12" s="1"/>
  <c r="DW71" i="12" a="1"/>
  <c r="DW71" i="12" s="1"/>
  <c r="DU71" i="12" a="1"/>
  <c r="DU71" i="12" s="1"/>
  <c r="DS71" i="12" a="1"/>
  <c r="DS71" i="12" s="1"/>
  <c r="DQ71" i="12" a="1"/>
  <c r="DQ71" i="12" s="1"/>
  <c r="DO71" i="12" a="1"/>
  <c r="DO71" i="12" s="1"/>
  <c r="DM71" i="12" a="1"/>
  <c r="DM71" i="12" s="1"/>
  <c r="DK71" i="12" a="1"/>
  <c r="DK71" i="12" s="1"/>
  <c r="DI71" i="12" a="1"/>
  <c r="DI71" i="12" s="1"/>
  <c r="DG71" i="12" a="1"/>
  <c r="DG71" i="12" s="1"/>
  <c r="DE71" i="12" a="1"/>
  <c r="DE71" i="12" s="1"/>
  <c r="DC71" i="12" a="1"/>
  <c r="DC71" i="12" s="1"/>
  <c r="DA71" i="12" a="1"/>
  <c r="DA71" i="12" s="1"/>
  <c r="CY71" i="12" a="1"/>
  <c r="CY71" i="12" s="1"/>
  <c r="CW71" i="12" a="1"/>
  <c r="CW71" i="12" s="1"/>
  <c r="CU71" i="12" a="1"/>
  <c r="CU71" i="12" s="1"/>
  <c r="CS71" i="12" a="1"/>
  <c r="CS71" i="12" s="1"/>
  <c r="CQ71" i="12" a="1"/>
  <c r="CQ71" i="12" s="1"/>
  <c r="CO71" i="12" a="1"/>
  <c r="CO71" i="12" s="1"/>
  <c r="CM71" i="12" a="1"/>
  <c r="CM71" i="12" s="1"/>
  <c r="CK71" i="12" a="1"/>
  <c r="CK71" i="12" s="1"/>
  <c r="CI71" i="12" a="1"/>
  <c r="CI71" i="12" s="1"/>
  <c r="CG71" i="12" a="1"/>
  <c r="CG71" i="12" s="1"/>
  <c r="CE71" i="12" a="1"/>
  <c r="CE71" i="12" s="1"/>
  <c r="CC71" i="12" a="1"/>
  <c r="CC71" i="12" s="1"/>
  <c r="CA71" i="12" a="1"/>
  <c r="CA71" i="12" s="1"/>
  <c r="BY71" i="12" a="1"/>
  <c r="BY71" i="12" s="1"/>
  <c r="BW71" i="12" a="1"/>
  <c r="BW71" i="12" s="1"/>
  <c r="BU71" i="12" a="1"/>
  <c r="BU71" i="12" s="1"/>
  <c r="BS71" i="12" a="1"/>
  <c r="BS71" i="12" s="1"/>
  <c r="BQ71" i="12" a="1"/>
  <c r="BQ71" i="12" s="1"/>
  <c r="BO71" i="12" a="1"/>
  <c r="BO71" i="12" s="1"/>
  <c r="BM71" i="12" a="1"/>
  <c r="BM71" i="12" s="1"/>
  <c r="E71" i="12" a="1"/>
  <c r="E71" i="12" s="1"/>
  <c r="EH73" i="12" a="1"/>
  <c r="EH73" i="12" s="1"/>
  <c r="EF73" i="12" a="1"/>
  <c r="EF73" i="12" s="1"/>
  <c r="ED73" i="12" a="1"/>
  <c r="ED73" i="12" s="1"/>
  <c r="EB73" i="12" a="1"/>
  <c r="EB73" i="12" s="1"/>
  <c r="DZ73" i="12" a="1"/>
  <c r="DZ73" i="12" s="1"/>
  <c r="DX73" i="12" a="1"/>
  <c r="DX73" i="12" s="1"/>
  <c r="DV73" i="12" a="1"/>
  <c r="DV73" i="12" s="1"/>
  <c r="DT73" i="12" a="1"/>
  <c r="DT73" i="12" s="1"/>
  <c r="DR73" i="12" a="1"/>
  <c r="DR73" i="12" s="1"/>
  <c r="DP73" i="12" a="1"/>
  <c r="DP73" i="12" s="1"/>
  <c r="DN73" i="12" a="1"/>
  <c r="DN73" i="12" s="1"/>
  <c r="DL73" i="12" a="1"/>
  <c r="DL73" i="12" s="1"/>
  <c r="DJ73" i="12" a="1"/>
  <c r="DJ73" i="12" s="1"/>
  <c r="DH73" i="12" a="1"/>
  <c r="DH73" i="12" s="1"/>
  <c r="DF73" i="12" a="1"/>
  <c r="DF73" i="12" s="1"/>
  <c r="DD73" i="12" a="1"/>
  <c r="DD73" i="12" s="1"/>
  <c r="DB73" i="12" a="1"/>
  <c r="DB73" i="12" s="1"/>
  <c r="CZ73" i="12" a="1"/>
  <c r="CZ73" i="12" s="1"/>
  <c r="CX73" i="12" a="1"/>
  <c r="CX73" i="12" s="1"/>
  <c r="CV73" i="12" a="1"/>
  <c r="CV73" i="12" s="1"/>
  <c r="CT73" i="12" a="1"/>
  <c r="CT73" i="12" s="1"/>
  <c r="CR73" i="12" a="1"/>
  <c r="CR73" i="12" s="1"/>
  <c r="CP73" i="12" a="1"/>
  <c r="CP73" i="12" s="1"/>
  <c r="CN73" i="12" a="1"/>
  <c r="CN73" i="12" s="1"/>
  <c r="CL73" i="12" a="1"/>
  <c r="CL73" i="12" s="1"/>
  <c r="CJ73" i="12" a="1"/>
  <c r="CJ73" i="12" s="1"/>
  <c r="CH73" i="12" a="1"/>
  <c r="CH73" i="12" s="1"/>
  <c r="CF73" i="12" a="1"/>
  <c r="CF73" i="12" s="1"/>
  <c r="CD73" i="12" a="1"/>
  <c r="CD73" i="12" s="1"/>
  <c r="CB73" i="12" a="1"/>
  <c r="CB73" i="12" s="1"/>
  <c r="BZ73" i="12" a="1"/>
  <c r="BZ73" i="12" s="1"/>
  <c r="BX73" i="12" a="1"/>
  <c r="BX73" i="12" s="1"/>
  <c r="BV73" i="12" a="1"/>
  <c r="BV73" i="12" s="1"/>
  <c r="BT73" i="12" a="1"/>
  <c r="BT73" i="12" s="1"/>
  <c r="BR73" i="12" a="1"/>
  <c r="BR73" i="12" s="1"/>
  <c r="BP73" i="12" a="1"/>
  <c r="BP73" i="12" s="1"/>
  <c r="BN73" i="12" a="1"/>
  <c r="BN73" i="12" s="1"/>
  <c r="EI73" i="12" a="1"/>
  <c r="EI73" i="12" s="1"/>
  <c r="EG73" i="12" a="1"/>
  <c r="EG73" i="12" s="1"/>
  <c r="EE73" i="12" a="1"/>
  <c r="EE73" i="12" s="1"/>
  <c r="EC73" i="12" a="1"/>
  <c r="EC73" i="12" s="1"/>
  <c r="EA73" i="12" a="1"/>
  <c r="EA73" i="12" s="1"/>
  <c r="DY73" i="12" a="1"/>
  <c r="DY73" i="12" s="1"/>
  <c r="DW73" i="12" a="1"/>
  <c r="DW73" i="12" s="1"/>
  <c r="DU73" i="12" a="1"/>
  <c r="DU73" i="12" s="1"/>
  <c r="DS73" i="12" a="1"/>
  <c r="DS73" i="12" s="1"/>
  <c r="DQ73" i="12" a="1"/>
  <c r="DQ73" i="12" s="1"/>
  <c r="DO73" i="12" a="1"/>
  <c r="DO73" i="12" s="1"/>
  <c r="DM73" i="12" a="1"/>
  <c r="DM73" i="12" s="1"/>
  <c r="DK73" i="12" a="1"/>
  <c r="DK73" i="12" s="1"/>
  <c r="DI73" i="12" a="1"/>
  <c r="DI73" i="12" s="1"/>
  <c r="DG73" i="12" a="1"/>
  <c r="DG73" i="12" s="1"/>
  <c r="DE73" i="12" a="1"/>
  <c r="DE73" i="12" s="1"/>
  <c r="DC73" i="12" a="1"/>
  <c r="DC73" i="12" s="1"/>
  <c r="DA73" i="12" a="1"/>
  <c r="DA73" i="12" s="1"/>
  <c r="CY73" i="12" a="1"/>
  <c r="CY73" i="12" s="1"/>
  <c r="CW73" i="12" a="1"/>
  <c r="CW73" i="12" s="1"/>
  <c r="CU73" i="12" a="1"/>
  <c r="CU73" i="12" s="1"/>
  <c r="CS73" i="12" a="1"/>
  <c r="CS73" i="12" s="1"/>
  <c r="CQ73" i="12" a="1"/>
  <c r="CQ73" i="12" s="1"/>
  <c r="CO73" i="12" a="1"/>
  <c r="CO73" i="12" s="1"/>
  <c r="CM73" i="12" a="1"/>
  <c r="CM73" i="12" s="1"/>
  <c r="CK73" i="12" a="1"/>
  <c r="CK73" i="12" s="1"/>
  <c r="CI73" i="12" a="1"/>
  <c r="CI73" i="12" s="1"/>
  <c r="CG73" i="12" a="1"/>
  <c r="CG73" i="12" s="1"/>
  <c r="CE73" i="12" a="1"/>
  <c r="CE73" i="12" s="1"/>
  <c r="CC73" i="12" a="1"/>
  <c r="CC73" i="12" s="1"/>
  <c r="CA73" i="12" a="1"/>
  <c r="CA73" i="12" s="1"/>
  <c r="BY73" i="12" a="1"/>
  <c r="BY73" i="12" s="1"/>
  <c r="BW73" i="12" a="1"/>
  <c r="BW73" i="12" s="1"/>
  <c r="BU73" i="12" a="1"/>
  <c r="BU73" i="12" s="1"/>
  <c r="BS73" i="12" a="1"/>
  <c r="BS73" i="12" s="1"/>
  <c r="BQ73" i="12" a="1"/>
  <c r="BQ73" i="12" s="1"/>
  <c r="BO73" i="12" a="1"/>
  <c r="BO73" i="12" s="1"/>
  <c r="BM73" i="12" a="1"/>
  <c r="BM73" i="12" s="1"/>
  <c r="E73" i="12" a="1"/>
  <c r="E73" i="12" s="1"/>
  <c r="F73" i="12" s="1" a="1"/>
  <c r="F73" i="12" s="1"/>
  <c r="G73" i="12" s="1" a="1"/>
  <c r="G73" i="12" s="1"/>
  <c r="H73" i="12" s="1" a="1"/>
  <c r="H73" i="12" s="1"/>
  <c r="EH75" i="12" a="1"/>
  <c r="EH75" i="12" s="1"/>
  <c r="EF75" i="12" a="1"/>
  <c r="EF75" i="12" s="1"/>
  <c r="ED75" i="12" a="1"/>
  <c r="ED75" i="12" s="1"/>
  <c r="EB75" i="12" a="1"/>
  <c r="EB75" i="12" s="1"/>
  <c r="DZ75" i="12" a="1"/>
  <c r="DZ75" i="12" s="1"/>
  <c r="DX75" i="12" a="1"/>
  <c r="DX75" i="12" s="1"/>
  <c r="DV75" i="12" a="1"/>
  <c r="DV75" i="12" s="1"/>
  <c r="DT75" i="12" a="1"/>
  <c r="DT75" i="12" s="1"/>
  <c r="DR75" i="12" a="1"/>
  <c r="DR75" i="12" s="1"/>
  <c r="DP75" i="12" a="1"/>
  <c r="DP75" i="12" s="1"/>
  <c r="DN75" i="12" a="1"/>
  <c r="DN75" i="12" s="1"/>
  <c r="DL75" i="12" a="1"/>
  <c r="DL75" i="12" s="1"/>
  <c r="DJ75" i="12" a="1"/>
  <c r="DJ75" i="12" s="1"/>
  <c r="DH75" i="12" a="1"/>
  <c r="DH75" i="12" s="1"/>
  <c r="DF75" i="12" a="1"/>
  <c r="DF75" i="12" s="1"/>
  <c r="DD75" i="12" a="1"/>
  <c r="DD75" i="12" s="1"/>
  <c r="DB75" i="12" a="1"/>
  <c r="DB75" i="12" s="1"/>
  <c r="CZ75" i="12" a="1"/>
  <c r="CZ75" i="12" s="1"/>
  <c r="CX75" i="12" a="1"/>
  <c r="CX75" i="12" s="1"/>
  <c r="CV75" i="12" a="1"/>
  <c r="CV75" i="12" s="1"/>
  <c r="CT75" i="12" a="1"/>
  <c r="CT75" i="12" s="1"/>
  <c r="CR75" i="12" a="1"/>
  <c r="CR75" i="12" s="1"/>
  <c r="CP75" i="12" a="1"/>
  <c r="CP75" i="12" s="1"/>
  <c r="CN75" i="12" a="1"/>
  <c r="CN75" i="12" s="1"/>
  <c r="CL75" i="12" a="1"/>
  <c r="CL75" i="12" s="1"/>
  <c r="CJ75" i="12" a="1"/>
  <c r="CJ75" i="12" s="1"/>
  <c r="CH75" i="12" a="1"/>
  <c r="CH75" i="12" s="1"/>
  <c r="CF75" i="12" a="1"/>
  <c r="CF75" i="12" s="1"/>
  <c r="CD75" i="12" a="1"/>
  <c r="CD75" i="12" s="1"/>
  <c r="CB75" i="12" a="1"/>
  <c r="CB75" i="12" s="1"/>
  <c r="BZ75" i="12" a="1"/>
  <c r="BZ75" i="12" s="1"/>
  <c r="BX75" i="12" a="1"/>
  <c r="BX75" i="12" s="1"/>
  <c r="BV75" i="12" a="1"/>
  <c r="BV75" i="12" s="1"/>
  <c r="BT75" i="12" a="1"/>
  <c r="BT75" i="12" s="1"/>
  <c r="BR75" i="12" a="1"/>
  <c r="BR75" i="12" s="1"/>
  <c r="BP75" i="12" a="1"/>
  <c r="BP75" i="12" s="1"/>
  <c r="BN75" i="12" a="1"/>
  <c r="BN75" i="12" s="1"/>
  <c r="BL75" i="12" a="1"/>
  <c r="BL75" i="12" s="1"/>
  <c r="BJ75" i="12" a="1"/>
  <c r="BJ75" i="12" s="1"/>
  <c r="BH75" i="12" a="1"/>
  <c r="BH75" i="12" s="1"/>
  <c r="BF75" i="12" a="1"/>
  <c r="BF75" i="12" s="1"/>
  <c r="BD75" i="12" a="1"/>
  <c r="BD75" i="12" s="1"/>
  <c r="BB75" i="12" a="1"/>
  <c r="BB75" i="12" s="1"/>
  <c r="AZ75" i="12" a="1"/>
  <c r="AZ75" i="12" s="1"/>
  <c r="AX75" i="12" a="1"/>
  <c r="AX75" i="12" s="1"/>
  <c r="AV75" i="12" a="1"/>
  <c r="AV75" i="12" s="1"/>
  <c r="AT75" i="12" a="1"/>
  <c r="AT75" i="12" s="1"/>
  <c r="AR75" i="12" a="1"/>
  <c r="AR75" i="12" s="1"/>
  <c r="AP75" i="12" a="1"/>
  <c r="AP75" i="12" s="1"/>
  <c r="AN75" i="12" a="1"/>
  <c r="AN75" i="12" s="1"/>
  <c r="AL75" i="12" a="1"/>
  <c r="AL75" i="12" s="1"/>
  <c r="AJ75" i="12" a="1"/>
  <c r="AJ75" i="12" s="1"/>
  <c r="AH75" i="12" a="1"/>
  <c r="AH75" i="12" s="1"/>
  <c r="AF75" i="12" a="1"/>
  <c r="AF75" i="12" s="1"/>
  <c r="AD75" i="12" a="1"/>
  <c r="AD75" i="12" s="1"/>
  <c r="AB75" i="12" a="1"/>
  <c r="AB75" i="12" s="1"/>
  <c r="Z75" i="12" a="1"/>
  <c r="Z75" i="12" s="1"/>
  <c r="X75" i="12" a="1"/>
  <c r="X75" i="12" s="1"/>
  <c r="V75" i="12" a="1"/>
  <c r="V75" i="12" s="1"/>
  <c r="T75" i="12" a="1"/>
  <c r="T75" i="12" s="1"/>
  <c r="R75" i="12" a="1"/>
  <c r="R75" i="12" s="1"/>
  <c r="P75" i="12" a="1"/>
  <c r="P75" i="12" s="1"/>
  <c r="N75" i="12" a="1"/>
  <c r="N75" i="12" s="1"/>
  <c r="L75" i="12" a="1"/>
  <c r="L75" i="12" s="1"/>
  <c r="J75" i="12" a="1"/>
  <c r="J75" i="12" s="1"/>
  <c r="H75" i="12" a="1"/>
  <c r="H75" i="12" s="1"/>
  <c r="F75" i="12" a="1"/>
  <c r="F75" i="12" s="1"/>
  <c r="EI75" i="12" a="1"/>
  <c r="EI75" i="12" s="1"/>
  <c r="EG75" i="12" a="1"/>
  <c r="EG75" i="12" s="1"/>
  <c r="EE75" i="12" a="1"/>
  <c r="EE75" i="12" s="1"/>
  <c r="EC75" i="12" a="1"/>
  <c r="EC75" i="12" s="1"/>
  <c r="EA75" i="12" a="1"/>
  <c r="EA75" i="12" s="1"/>
  <c r="DY75" i="12" a="1"/>
  <c r="DY75" i="12" s="1"/>
  <c r="DW75" i="12" a="1"/>
  <c r="DW75" i="12" s="1"/>
  <c r="DU75" i="12" a="1"/>
  <c r="DU75" i="12" s="1"/>
  <c r="DS75" i="12" a="1"/>
  <c r="DS75" i="12" s="1"/>
  <c r="DQ75" i="12" a="1"/>
  <c r="DQ75" i="12" s="1"/>
  <c r="DO75" i="12" a="1"/>
  <c r="DO75" i="12" s="1"/>
  <c r="DM75" i="12" a="1"/>
  <c r="DM75" i="12" s="1"/>
  <c r="DK75" i="12" a="1"/>
  <c r="DK75" i="12" s="1"/>
  <c r="DI75" i="12" a="1"/>
  <c r="DI75" i="12" s="1"/>
  <c r="DG75" i="12" a="1"/>
  <c r="DG75" i="12" s="1"/>
  <c r="DE75" i="12" a="1"/>
  <c r="DE75" i="12" s="1"/>
  <c r="DC75" i="12" a="1"/>
  <c r="DC75" i="12" s="1"/>
  <c r="DA75" i="12" a="1"/>
  <c r="DA75" i="12" s="1"/>
  <c r="CY75" i="12" a="1"/>
  <c r="CY75" i="12" s="1"/>
  <c r="CW75" i="12" a="1"/>
  <c r="CW75" i="12" s="1"/>
  <c r="CU75" i="12" a="1"/>
  <c r="CU75" i="12" s="1"/>
  <c r="CS75" i="12" a="1"/>
  <c r="CS75" i="12" s="1"/>
  <c r="CQ75" i="12" a="1"/>
  <c r="CQ75" i="12" s="1"/>
  <c r="CO75" i="12" a="1"/>
  <c r="CO75" i="12" s="1"/>
  <c r="CM75" i="12" a="1"/>
  <c r="CM75" i="12" s="1"/>
  <c r="CK75" i="12" a="1"/>
  <c r="CK75" i="12" s="1"/>
  <c r="CI75" i="12" a="1"/>
  <c r="CI75" i="12" s="1"/>
  <c r="CG75" i="12" a="1"/>
  <c r="CG75" i="12" s="1"/>
  <c r="CE75" i="12" a="1"/>
  <c r="CE75" i="12" s="1"/>
  <c r="CC75" i="12" a="1"/>
  <c r="CC75" i="12" s="1"/>
  <c r="CA75" i="12" a="1"/>
  <c r="CA75" i="12" s="1"/>
  <c r="BY75" i="12" a="1"/>
  <c r="BY75" i="12" s="1"/>
  <c r="BW75" i="12" a="1"/>
  <c r="BW75" i="12" s="1"/>
  <c r="BU75" i="12" a="1"/>
  <c r="BU75" i="12" s="1"/>
  <c r="BS75" i="12" a="1"/>
  <c r="BS75" i="12" s="1"/>
  <c r="BQ75" i="12" a="1"/>
  <c r="BQ75" i="12" s="1"/>
  <c r="BO75" i="12" a="1"/>
  <c r="BO75" i="12" s="1"/>
  <c r="BM75" i="12" a="1"/>
  <c r="BM75" i="12" s="1"/>
  <c r="BK75" i="12" a="1"/>
  <c r="BK75" i="12" s="1"/>
  <c r="BI75" i="12" a="1"/>
  <c r="BI75" i="12" s="1"/>
  <c r="BG75" i="12" a="1"/>
  <c r="BG75" i="12" s="1"/>
  <c r="BE75" i="12" a="1"/>
  <c r="BE75" i="12" s="1"/>
  <c r="BC75" i="12" a="1"/>
  <c r="BC75" i="12" s="1"/>
  <c r="BA75" i="12" a="1"/>
  <c r="BA75" i="12" s="1"/>
  <c r="AY75" i="12" a="1"/>
  <c r="AY75" i="12" s="1"/>
  <c r="AW75" i="12" a="1"/>
  <c r="AW75" i="12" s="1"/>
  <c r="AU75" i="12" a="1"/>
  <c r="AU75" i="12" s="1"/>
  <c r="AS75" i="12" a="1"/>
  <c r="AS75" i="12" s="1"/>
  <c r="AQ75" i="12" a="1"/>
  <c r="AQ75" i="12" s="1"/>
  <c r="AO75" i="12" a="1"/>
  <c r="AO75" i="12" s="1"/>
  <c r="AM75" i="12" a="1"/>
  <c r="AM75" i="12" s="1"/>
  <c r="AK75" i="12" a="1"/>
  <c r="AK75" i="12" s="1"/>
  <c r="AI75" i="12" a="1"/>
  <c r="AI75" i="12" s="1"/>
  <c r="AG75" i="12" a="1"/>
  <c r="AG75" i="12" s="1"/>
  <c r="AE75" i="12" a="1"/>
  <c r="AE75" i="12" s="1"/>
  <c r="AC75" i="12" a="1"/>
  <c r="AC75" i="12" s="1"/>
  <c r="AA75" i="12" a="1"/>
  <c r="AA75" i="12" s="1"/>
  <c r="Y75" i="12" a="1"/>
  <c r="Y75" i="12" s="1"/>
  <c r="W75" i="12" a="1"/>
  <c r="W75" i="12" s="1"/>
  <c r="U75" i="12" a="1"/>
  <c r="U75" i="12" s="1"/>
  <c r="S75" i="12" a="1"/>
  <c r="S75" i="12" s="1"/>
  <c r="Q75" i="12" a="1"/>
  <c r="Q75" i="12" s="1"/>
  <c r="O75" i="12" a="1"/>
  <c r="O75" i="12" s="1"/>
  <c r="M75" i="12" a="1"/>
  <c r="M75" i="12" s="1"/>
  <c r="K75" i="12" a="1"/>
  <c r="K75" i="12" s="1"/>
  <c r="I75" i="12" a="1"/>
  <c r="I75" i="12" s="1"/>
  <c r="G75" i="12" a="1"/>
  <c r="G75" i="12" s="1"/>
  <c r="E75" i="12" a="1"/>
  <c r="E75" i="12" s="1"/>
  <c r="EH77" i="12" a="1"/>
  <c r="EH77" i="12" s="1"/>
  <c r="EF77" i="12" a="1"/>
  <c r="EF77" i="12" s="1"/>
  <c r="ED77" i="12" a="1"/>
  <c r="ED77" i="12" s="1"/>
  <c r="EB77" i="12" a="1"/>
  <c r="EB77" i="12" s="1"/>
  <c r="DZ77" i="12" a="1"/>
  <c r="DZ77" i="12" s="1"/>
  <c r="DX77" i="12" a="1"/>
  <c r="DX77" i="12" s="1"/>
  <c r="DV77" i="12" a="1"/>
  <c r="DV77" i="12" s="1"/>
  <c r="DT77" i="12" a="1"/>
  <c r="DT77" i="12" s="1"/>
  <c r="DR77" i="12" a="1"/>
  <c r="DR77" i="12" s="1"/>
  <c r="DP77" i="12" a="1"/>
  <c r="DP77" i="12" s="1"/>
  <c r="DN77" i="12" a="1"/>
  <c r="DN77" i="12" s="1"/>
  <c r="DL77" i="12" a="1"/>
  <c r="DL77" i="12" s="1"/>
  <c r="DJ77" i="12" a="1"/>
  <c r="DJ77" i="12" s="1"/>
  <c r="DH77" i="12" a="1"/>
  <c r="DH77" i="12" s="1"/>
  <c r="DF77" i="12" a="1"/>
  <c r="DF77" i="12" s="1"/>
  <c r="DD77" i="12" a="1"/>
  <c r="DD77" i="12" s="1"/>
  <c r="DB77" i="12" a="1"/>
  <c r="DB77" i="12" s="1"/>
  <c r="CZ77" i="12" a="1"/>
  <c r="CZ77" i="12" s="1"/>
  <c r="CX77" i="12" a="1"/>
  <c r="CX77" i="12" s="1"/>
  <c r="CV77" i="12" a="1"/>
  <c r="CV77" i="12" s="1"/>
  <c r="CT77" i="12" a="1"/>
  <c r="CT77" i="12" s="1"/>
  <c r="CR77" i="12" a="1"/>
  <c r="CR77" i="12" s="1"/>
  <c r="CP77" i="12" a="1"/>
  <c r="CP77" i="12" s="1"/>
  <c r="CN77" i="12" a="1"/>
  <c r="CN77" i="12" s="1"/>
  <c r="CL77" i="12" a="1"/>
  <c r="CL77" i="12" s="1"/>
  <c r="CJ77" i="12" a="1"/>
  <c r="CJ77" i="12" s="1"/>
  <c r="CH77" i="12" a="1"/>
  <c r="CH77" i="12" s="1"/>
  <c r="CF77" i="12" a="1"/>
  <c r="CF77" i="12" s="1"/>
  <c r="CD77" i="12" a="1"/>
  <c r="CD77" i="12" s="1"/>
  <c r="CB77" i="12" a="1"/>
  <c r="CB77" i="12" s="1"/>
  <c r="BZ77" i="12" a="1"/>
  <c r="BZ77" i="12" s="1"/>
  <c r="BX77" i="12" a="1"/>
  <c r="BX77" i="12" s="1"/>
  <c r="BV77" i="12" a="1"/>
  <c r="BV77" i="12" s="1"/>
  <c r="BT77" i="12" a="1"/>
  <c r="BT77" i="12" s="1"/>
  <c r="BR77" i="12" a="1"/>
  <c r="BR77" i="12" s="1"/>
  <c r="BP77" i="12" a="1"/>
  <c r="BP77" i="12" s="1"/>
  <c r="BN77" i="12" a="1"/>
  <c r="BN77" i="12" s="1"/>
  <c r="BL77" i="12" a="1"/>
  <c r="BL77" i="12" s="1"/>
  <c r="BJ77" i="12" a="1"/>
  <c r="BJ77" i="12" s="1"/>
  <c r="BH77" i="12" a="1"/>
  <c r="BH77" i="12" s="1"/>
  <c r="BF77" i="12" a="1"/>
  <c r="BF77" i="12" s="1"/>
  <c r="BD77" i="12" a="1"/>
  <c r="BD77" i="12" s="1"/>
  <c r="BB77" i="12" a="1"/>
  <c r="BB77" i="12" s="1"/>
  <c r="AZ77" i="12" a="1"/>
  <c r="AZ77" i="12" s="1"/>
  <c r="AX77" i="12" a="1"/>
  <c r="AX77" i="12" s="1"/>
  <c r="AV77" i="12" a="1"/>
  <c r="AV77" i="12" s="1"/>
  <c r="AT77" i="12" a="1"/>
  <c r="AT77" i="12" s="1"/>
  <c r="AR77" i="12" a="1"/>
  <c r="AR77" i="12" s="1"/>
  <c r="AP77" i="12" a="1"/>
  <c r="AP77" i="12" s="1"/>
  <c r="AN77" i="12" a="1"/>
  <c r="AN77" i="12" s="1"/>
  <c r="AL77" i="12" a="1"/>
  <c r="AL77" i="12" s="1"/>
  <c r="AJ77" i="12" a="1"/>
  <c r="AJ77" i="12" s="1"/>
  <c r="AH77" i="12" a="1"/>
  <c r="AH77" i="12" s="1"/>
  <c r="AF77" i="12" a="1"/>
  <c r="AF77" i="12" s="1"/>
  <c r="AD77" i="12" a="1"/>
  <c r="AD77" i="12" s="1"/>
  <c r="AB77" i="12" a="1"/>
  <c r="AB77" i="12" s="1"/>
  <c r="Z77" i="12" a="1"/>
  <c r="Z77" i="12" s="1"/>
  <c r="X77" i="12" a="1"/>
  <c r="X77" i="12" s="1"/>
  <c r="V77" i="12" a="1"/>
  <c r="V77" i="12" s="1"/>
  <c r="T77" i="12" a="1"/>
  <c r="T77" i="12" s="1"/>
  <c r="R77" i="12" a="1"/>
  <c r="R77" i="12" s="1"/>
  <c r="P77" i="12" a="1"/>
  <c r="P77" i="12" s="1"/>
  <c r="N77" i="12" a="1"/>
  <c r="N77" i="12" s="1"/>
  <c r="L77" i="12" a="1"/>
  <c r="L77" i="12" s="1"/>
  <c r="J77" i="12" a="1"/>
  <c r="J77" i="12" s="1"/>
  <c r="H77" i="12" a="1"/>
  <c r="H77" i="12" s="1"/>
  <c r="F77" i="12" a="1"/>
  <c r="F77" i="12" s="1"/>
  <c r="EI77" i="12" a="1"/>
  <c r="EI77" i="12" s="1"/>
  <c r="EG77" i="12" a="1"/>
  <c r="EG77" i="12" s="1"/>
  <c r="EE77" i="12" a="1"/>
  <c r="EE77" i="12" s="1"/>
  <c r="EC77" i="12" a="1"/>
  <c r="EC77" i="12" s="1"/>
  <c r="EA77" i="12" a="1"/>
  <c r="EA77" i="12" s="1"/>
  <c r="DY77" i="12" a="1"/>
  <c r="DY77" i="12" s="1"/>
  <c r="DW77" i="12" a="1"/>
  <c r="DW77" i="12" s="1"/>
  <c r="DU77" i="12" a="1"/>
  <c r="DU77" i="12" s="1"/>
  <c r="DS77" i="12" a="1"/>
  <c r="DS77" i="12" s="1"/>
  <c r="DQ77" i="12" a="1"/>
  <c r="DQ77" i="12" s="1"/>
  <c r="DO77" i="12" a="1"/>
  <c r="DO77" i="12" s="1"/>
  <c r="DM77" i="12" a="1"/>
  <c r="DM77" i="12" s="1"/>
  <c r="DK77" i="12" a="1"/>
  <c r="DK77" i="12" s="1"/>
  <c r="DI77" i="12" a="1"/>
  <c r="DI77" i="12" s="1"/>
  <c r="DG77" i="12" a="1"/>
  <c r="DG77" i="12" s="1"/>
  <c r="DE77" i="12" a="1"/>
  <c r="DE77" i="12" s="1"/>
  <c r="DC77" i="12" a="1"/>
  <c r="DC77" i="12" s="1"/>
  <c r="DA77" i="12" a="1"/>
  <c r="DA77" i="12" s="1"/>
  <c r="CY77" i="12" a="1"/>
  <c r="CY77" i="12" s="1"/>
  <c r="CW77" i="12" a="1"/>
  <c r="CW77" i="12" s="1"/>
  <c r="CU77" i="12" a="1"/>
  <c r="CU77" i="12" s="1"/>
  <c r="CS77" i="12" a="1"/>
  <c r="CS77" i="12" s="1"/>
  <c r="CQ77" i="12" a="1"/>
  <c r="CQ77" i="12" s="1"/>
  <c r="CO77" i="12" a="1"/>
  <c r="CO77" i="12" s="1"/>
  <c r="CM77" i="12" a="1"/>
  <c r="CM77" i="12" s="1"/>
  <c r="CK77" i="12" a="1"/>
  <c r="CK77" i="12" s="1"/>
  <c r="CI77" i="12" a="1"/>
  <c r="CI77" i="12" s="1"/>
  <c r="CG77" i="12" a="1"/>
  <c r="CG77" i="12" s="1"/>
  <c r="CE77" i="12" a="1"/>
  <c r="CE77" i="12" s="1"/>
  <c r="CC77" i="12" a="1"/>
  <c r="CC77" i="12" s="1"/>
  <c r="CA77" i="12" a="1"/>
  <c r="CA77" i="12" s="1"/>
  <c r="BY77" i="12" a="1"/>
  <c r="BY77" i="12" s="1"/>
  <c r="BW77" i="12" a="1"/>
  <c r="BW77" i="12" s="1"/>
  <c r="BU77" i="12" a="1"/>
  <c r="BU77" i="12" s="1"/>
  <c r="BS77" i="12" a="1"/>
  <c r="BS77" i="12" s="1"/>
  <c r="BQ77" i="12" a="1"/>
  <c r="BQ77" i="12" s="1"/>
  <c r="BO77" i="12" a="1"/>
  <c r="BO77" i="12" s="1"/>
  <c r="BM77" i="12" a="1"/>
  <c r="BM77" i="12" s="1"/>
  <c r="BK77" i="12" a="1"/>
  <c r="BK77" i="12" s="1"/>
  <c r="BI77" i="12" a="1"/>
  <c r="BI77" i="12" s="1"/>
  <c r="BG77" i="12" a="1"/>
  <c r="BG77" i="12" s="1"/>
  <c r="BE77" i="12" a="1"/>
  <c r="BE77" i="12" s="1"/>
  <c r="BC77" i="12" a="1"/>
  <c r="BC77" i="12" s="1"/>
  <c r="BA77" i="12" a="1"/>
  <c r="BA77" i="12" s="1"/>
  <c r="AY77" i="12" a="1"/>
  <c r="AY77" i="12" s="1"/>
  <c r="AW77" i="12" a="1"/>
  <c r="AW77" i="12" s="1"/>
  <c r="AU77" i="12" a="1"/>
  <c r="AU77" i="12" s="1"/>
  <c r="AS77" i="12" a="1"/>
  <c r="AS77" i="12" s="1"/>
  <c r="AQ77" i="12" a="1"/>
  <c r="AQ77" i="12" s="1"/>
  <c r="AO77" i="12" a="1"/>
  <c r="AO77" i="12" s="1"/>
  <c r="AM77" i="12" a="1"/>
  <c r="AM77" i="12" s="1"/>
  <c r="AK77" i="12" a="1"/>
  <c r="AK77" i="12" s="1"/>
  <c r="AI77" i="12" a="1"/>
  <c r="AI77" i="12" s="1"/>
  <c r="AG77" i="12" a="1"/>
  <c r="AG77" i="12" s="1"/>
  <c r="AE77" i="12" a="1"/>
  <c r="AE77" i="12" s="1"/>
  <c r="AC77" i="12" a="1"/>
  <c r="AC77" i="12" s="1"/>
  <c r="AA77" i="12" a="1"/>
  <c r="AA77" i="12" s="1"/>
  <c r="Y77" i="12" a="1"/>
  <c r="Y77" i="12" s="1"/>
  <c r="W77" i="12" a="1"/>
  <c r="W77" i="12" s="1"/>
  <c r="U77" i="12" a="1"/>
  <c r="U77" i="12" s="1"/>
  <c r="S77" i="12" a="1"/>
  <c r="S77" i="12" s="1"/>
  <c r="Q77" i="12" a="1"/>
  <c r="Q77" i="12" s="1"/>
  <c r="O77" i="12" a="1"/>
  <c r="O77" i="12" s="1"/>
  <c r="M77" i="12" a="1"/>
  <c r="M77" i="12" s="1"/>
  <c r="K77" i="12" a="1"/>
  <c r="K77" i="12" s="1"/>
  <c r="I77" i="12" a="1"/>
  <c r="I77" i="12" s="1"/>
  <c r="G77" i="12" a="1"/>
  <c r="G77" i="12" s="1"/>
  <c r="E77" i="12" a="1"/>
  <c r="E77" i="12" s="1"/>
  <c r="EI79" i="12" a="1"/>
  <c r="EI79" i="12" s="1"/>
  <c r="EG79" i="12" a="1"/>
  <c r="EG79" i="12" s="1"/>
  <c r="EE79" i="12" a="1"/>
  <c r="EE79" i="12" s="1"/>
  <c r="EC79" i="12" a="1"/>
  <c r="EC79" i="12" s="1"/>
  <c r="EA79" i="12" a="1"/>
  <c r="EA79" i="12" s="1"/>
  <c r="DY79" i="12" a="1"/>
  <c r="DY79" i="12" s="1"/>
  <c r="DW79" i="12" a="1"/>
  <c r="DW79" i="12" s="1"/>
  <c r="DU79" i="12" a="1"/>
  <c r="DU79" i="12" s="1"/>
  <c r="DS79" i="12" a="1"/>
  <c r="DS79" i="12" s="1"/>
  <c r="DQ79" i="12" a="1"/>
  <c r="DQ79" i="12" s="1"/>
  <c r="DO79" i="12" a="1"/>
  <c r="DO79" i="12" s="1"/>
  <c r="DM79" i="12" a="1"/>
  <c r="DM79" i="12" s="1"/>
  <c r="DK79" i="12" a="1"/>
  <c r="DK79" i="12" s="1"/>
  <c r="DI79" i="12" a="1"/>
  <c r="DI79" i="12" s="1"/>
  <c r="DG79" i="12" a="1"/>
  <c r="DG79" i="12" s="1"/>
  <c r="DE79" i="12" a="1"/>
  <c r="DE79" i="12" s="1"/>
  <c r="DC79" i="12" a="1"/>
  <c r="DC79" i="12" s="1"/>
  <c r="DA79" i="12" a="1"/>
  <c r="DA79" i="12" s="1"/>
  <c r="CY79" i="12" a="1"/>
  <c r="CY79" i="12" s="1"/>
  <c r="CW79" i="12" a="1"/>
  <c r="CW79" i="12" s="1"/>
  <c r="CU79" i="12" a="1"/>
  <c r="CU79" i="12" s="1"/>
  <c r="CS79" i="12" a="1"/>
  <c r="CS79" i="12" s="1"/>
  <c r="CQ79" i="12" a="1"/>
  <c r="CQ79" i="12" s="1"/>
  <c r="CO79" i="12" a="1"/>
  <c r="CO79" i="12" s="1"/>
  <c r="CM79" i="12" a="1"/>
  <c r="CM79" i="12" s="1"/>
  <c r="CK79" i="12" a="1"/>
  <c r="CK79" i="12" s="1"/>
  <c r="CI79" i="12" a="1"/>
  <c r="CI79" i="12" s="1"/>
  <c r="CG79" i="12" a="1"/>
  <c r="CG79" i="12" s="1"/>
  <c r="CE79" i="12" a="1"/>
  <c r="CE79" i="12" s="1"/>
  <c r="CC79" i="12" a="1"/>
  <c r="CC79" i="12" s="1"/>
  <c r="CA79" i="12" a="1"/>
  <c r="CA79" i="12" s="1"/>
  <c r="BY79" i="12" a="1"/>
  <c r="BY79" i="12" s="1"/>
  <c r="BW79" i="12" a="1"/>
  <c r="BW79" i="12" s="1"/>
  <c r="BU79" i="12" a="1"/>
  <c r="BU79" i="12" s="1"/>
  <c r="BS79" i="12" a="1"/>
  <c r="BS79" i="12" s="1"/>
  <c r="BQ79" i="12" a="1"/>
  <c r="BQ79" i="12" s="1"/>
  <c r="BO79" i="12" a="1"/>
  <c r="BO79" i="12" s="1"/>
  <c r="BM79" i="12" a="1"/>
  <c r="BM79" i="12" s="1"/>
  <c r="BK79" i="12" a="1"/>
  <c r="BK79" i="12" s="1"/>
  <c r="BI79" i="12" a="1"/>
  <c r="BI79" i="12" s="1"/>
  <c r="BG79" i="12" a="1"/>
  <c r="BG79" i="12" s="1"/>
  <c r="BE79" i="12" a="1"/>
  <c r="BE79" i="12" s="1"/>
  <c r="BC79" i="12" a="1"/>
  <c r="BC79" i="12" s="1"/>
  <c r="BA79" i="12" a="1"/>
  <c r="BA79" i="12" s="1"/>
  <c r="AY79" i="12" a="1"/>
  <c r="AY79" i="12" s="1"/>
  <c r="AW79" i="12" a="1"/>
  <c r="AW79" i="12" s="1"/>
  <c r="AU79" i="12" a="1"/>
  <c r="AU79" i="12" s="1"/>
  <c r="AS79" i="12" a="1"/>
  <c r="AS79" i="12" s="1"/>
  <c r="AQ79" i="12" a="1"/>
  <c r="AQ79" i="12" s="1"/>
  <c r="AO79" i="12" a="1"/>
  <c r="AO79" i="12" s="1"/>
  <c r="AM79" i="12" a="1"/>
  <c r="AM79" i="12" s="1"/>
  <c r="AK79" i="12" a="1"/>
  <c r="AK79" i="12" s="1"/>
  <c r="AI79" i="12" a="1"/>
  <c r="AI79" i="12" s="1"/>
  <c r="AG79" i="12" a="1"/>
  <c r="AG79" i="12" s="1"/>
  <c r="AE79" i="12" a="1"/>
  <c r="AE79" i="12" s="1"/>
  <c r="AC79" i="12" a="1"/>
  <c r="AC79" i="12" s="1"/>
  <c r="AA79" i="12" a="1"/>
  <c r="AA79" i="12" s="1"/>
  <c r="Y79" i="12" a="1"/>
  <c r="Y79" i="12" s="1"/>
  <c r="W79" i="12" a="1"/>
  <c r="W79" i="12" s="1"/>
  <c r="U79" i="12" a="1"/>
  <c r="U79" i="12" s="1"/>
  <c r="S79" i="12" a="1"/>
  <c r="S79" i="12" s="1"/>
  <c r="Q79" i="12" a="1"/>
  <c r="Q79" i="12" s="1"/>
  <c r="O79" i="12" a="1"/>
  <c r="O79" i="12" s="1"/>
  <c r="M79" i="12" a="1"/>
  <c r="M79" i="12" s="1"/>
  <c r="K79" i="12" a="1"/>
  <c r="K79" i="12" s="1"/>
  <c r="I79" i="12" a="1"/>
  <c r="I79" i="12" s="1"/>
  <c r="G79" i="12" a="1"/>
  <c r="G79" i="12" s="1"/>
  <c r="E79" i="12" a="1"/>
  <c r="E79" i="12" s="1"/>
  <c r="EH79" i="12" a="1"/>
  <c r="EH79" i="12" s="1"/>
  <c r="EF79" i="12" a="1"/>
  <c r="EF79" i="12" s="1"/>
  <c r="ED79" i="12" a="1"/>
  <c r="ED79" i="12" s="1"/>
  <c r="EB79" i="12" a="1"/>
  <c r="EB79" i="12" s="1"/>
  <c r="DZ79" i="12" a="1"/>
  <c r="DZ79" i="12" s="1"/>
  <c r="DX79" i="12" a="1"/>
  <c r="DX79" i="12" s="1"/>
  <c r="DV79" i="12" a="1"/>
  <c r="DV79" i="12" s="1"/>
  <c r="DT79" i="12" a="1"/>
  <c r="DT79" i="12" s="1"/>
  <c r="DR79" i="12" a="1"/>
  <c r="DR79" i="12" s="1"/>
  <c r="DP79" i="12" a="1"/>
  <c r="DP79" i="12" s="1"/>
  <c r="DN79" i="12" a="1"/>
  <c r="DN79" i="12" s="1"/>
  <c r="DL79" i="12" a="1"/>
  <c r="DL79" i="12" s="1"/>
  <c r="DJ79" i="12" a="1"/>
  <c r="DJ79" i="12" s="1"/>
  <c r="DH79" i="12" a="1"/>
  <c r="DH79" i="12" s="1"/>
  <c r="DF79" i="12" a="1"/>
  <c r="DF79" i="12" s="1"/>
  <c r="DD79" i="12" a="1"/>
  <c r="DD79" i="12" s="1"/>
  <c r="DB79" i="12" a="1"/>
  <c r="DB79" i="12" s="1"/>
  <c r="CZ79" i="12" a="1"/>
  <c r="CZ79" i="12" s="1"/>
  <c r="CX79" i="12" a="1"/>
  <c r="CX79" i="12" s="1"/>
  <c r="CV79" i="12" a="1"/>
  <c r="CV79" i="12" s="1"/>
  <c r="CT79" i="12" a="1"/>
  <c r="CT79" i="12" s="1"/>
  <c r="CR79" i="12" a="1"/>
  <c r="CR79" i="12" s="1"/>
  <c r="CP79" i="12" a="1"/>
  <c r="CP79" i="12" s="1"/>
  <c r="CN79" i="12" a="1"/>
  <c r="CN79" i="12" s="1"/>
  <c r="CL79" i="12" a="1"/>
  <c r="CL79" i="12" s="1"/>
  <c r="CJ79" i="12" a="1"/>
  <c r="CJ79" i="12" s="1"/>
  <c r="CH79" i="12" a="1"/>
  <c r="CH79" i="12" s="1"/>
  <c r="CF79" i="12" a="1"/>
  <c r="CF79" i="12" s="1"/>
  <c r="CD79" i="12" a="1"/>
  <c r="CD79" i="12" s="1"/>
  <c r="CB79" i="12" a="1"/>
  <c r="CB79" i="12" s="1"/>
  <c r="BZ79" i="12" a="1"/>
  <c r="BZ79" i="12" s="1"/>
  <c r="BX79" i="12" a="1"/>
  <c r="BX79" i="12" s="1"/>
  <c r="BV79" i="12" a="1"/>
  <c r="BV79" i="12" s="1"/>
  <c r="BT79" i="12" a="1"/>
  <c r="BT79" i="12" s="1"/>
  <c r="BR79" i="12" a="1"/>
  <c r="BR79" i="12" s="1"/>
  <c r="BP79" i="12" a="1"/>
  <c r="BP79" i="12" s="1"/>
  <c r="BN79" i="12" a="1"/>
  <c r="BN79" i="12" s="1"/>
  <c r="BL79" i="12" a="1"/>
  <c r="BL79" i="12" s="1"/>
  <c r="BJ79" i="12" a="1"/>
  <c r="BJ79" i="12" s="1"/>
  <c r="BH79" i="12" a="1"/>
  <c r="BH79" i="12" s="1"/>
  <c r="BF79" i="12" a="1"/>
  <c r="BF79" i="12" s="1"/>
  <c r="BD79" i="12" a="1"/>
  <c r="BD79" i="12" s="1"/>
  <c r="BB79" i="12" a="1"/>
  <c r="BB79" i="12" s="1"/>
  <c r="AZ79" i="12" a="1"/>
  <c r="AZ79" i="12" s="1"/>
  <c r="AX79" i="12" a="1"/>
  <c r="AX79" i="12" s="1"/>
  <c r="AV79" i="12" a="1"/>
  <c r="AV79" i="12" s="1"/>
  <c r="AT79" i="12" a="1"/>
  <c r="AT79" i="12" s="1"/>
  <c r="AR79" i="12" a="1"/>
  <c r="AR79" i="12" s="1"/>
  <c r="AP79" i="12" a="1"/>
  <c r="AP79" i="12" s="1"/>
  <c r="AN79" i="12" a="1"/>
  <c r="AN79" i="12" s="1"/>
  <c r="AL79" i="12" a="1"/>
  <c r="AL79" i="12" s="1"/>
  <c r="AJ79" i="12" a="1"/>
  <c r="AJ79" i="12" s="1"/>
  <c r="AH79" i="12" a="1"/>
  <c r="AH79" i="12" s="1"/>
  <c r="AF79" i="12" a="1"/>
  <c r="AF79" i="12" s="1"/>
  <c r="AD79" i="12" a="1"/>
  <c r="AD79" i="12" s="1"/>
  <c r="AB79" i="12" a="1"/>
  <c r="AB79" i="12" s="1"/>
  <c r="Z79" i="12" a="1"/>
  <c r="Z79" i="12" s="1"/>
  <c r="X79" i="12" a="1"/>
  <c r="X79" i="12" s="1"/>
  <c r="V79" i="12" a="1"/>
  <c r="V79" i="12" s="1"/>
  <c r="T79" i="12" a="1"/>
  <c r="T79" i="12" s="1"/>
  <c r="R79" i="12" a="1"/>
  <c r="R79" i="12" s="1"/>
  <c r="P79" i="12" a="1"/>
  <c r="P79" i="12" s="1"/>
  <c r="N79" i="12" a="1"/>
  <c r="N79" i="12" s="1"/>
  <c r="L79" i="12" a="1"/>
  <c r="L79" i="12" s="1"/>
  <c r="J79" i="12" a="1"/>
  <c r="J79" i="12" s="1"/>
  <c r="H79" i="12" a="1"/>
  <c r="H79" i="12" s="1"/>
  <c r="F79" i="12" a="1"/>
  <c r="F79" i="12" s="1"/>
  <c r="EI81" i="12" a="1"/>
  <c r="EI81" i="12" s="1"/>
  <c r="EG81" i="12" a="1"/>
  <c r="EG81" i="12" s="1"/>
  <c r="EE81" i="12" a="1"/>
  <c r="EE81" i="12" s="1"/>
  <c r="EC81" i="12" a="1"/>
  <c r="EC81" i="12" s="1"/>
  <c r="EA81" i="12" a="1"/>
  <c r="EA81" i="12" s="1"/>
  <c r="DY81" i="12" a="1"/>
  <c r="DY81" i="12" s="1"/>
  <c r="DW81" i="12" a="1"/>
  <c r="DW81" i="12" s="1"/>
  <c r="DU81" i="12" a="1"/>
  <c r="DU81" i="12" s="1"/>
  <c r="DS81" i="12" a="1"/>
  <c r="DS81" i="12" s="1"/>
  <c r="DQ81" i="12" a="1"/>
  <c r="DQ81" i="12" s="1"/>
  <c r="DO81" i="12" a="1"/>
  <c r="DO81" i="12" s="1"/>
  <c r="DM81" i="12" a="1"/>
  <c r="DM81" i="12" s="1"/>
  <c r="DK81" i="12" a="1"/>
  <c r="DK81" i="12" s="1"/>
  <c r="DI81" i="12" a="1"/>
  <c r="DI81" i="12" s="1"/>
  <c r="DG81" i="12" a="1"/>
  <c r="DG81" i="12" s="1"/>
  <c r="DE81" i="12" a="1"/>
  <c r="DE81" i="12" s="1"/>
  <c r="DC81" i="12" a="1"/>
  <c r="DC81" i="12" s="1"/>
  <c r="DA81" i="12" a="1"/>
  <c r="DA81" i="12" s="1"/>
  <c r="CY81" i="12" a="1"/>
  <c r="CY81" i="12" s="1"/>
  <c r="CW81" i="12" a="1"/>
  <c r="CW81" i="12" s="1"/>
  <c r="CU81" i="12" a="1"/>
  <c r="CU81" i="12" s="1"/>
  <c r="CS81" i="12" a="1"/>
  <c r="CS81" i="12" s="1"/>
  <c r="CQ81" i="12" a="1"/>
  <c r="CQ81" i="12" s="1"/>
  <c r="CO81" i="12" a="1"/>
  <c r="CO81" i="12" s="1"/>
  <c r="CM81" i="12" a="1"/>
  <c r="CM81" i="12" s="1"/>
  <c r="CK81" i="12" a="1"/>
  <c r="CK81" i="12" s="1"/>
  <c r="CI81" i="12" a="1"/>
  <c r="CI81" i="12" s="1"/>
  <c r="CG81" i="12" a="1"/>
  <c r="CG81" i="12" s="1"/>
  <c r="CE81" i="12" a="1"/>
  <c r="CE81" i="12" s="1"/>
  <c r="CC81" i="12" a="1"/>
  <c r="CC81" i="12" s="1"/>
  <c r="CA81" i="12" a="1"/>
  <c r="CA81" i="12" s="1"/>
  <c r="BY81" i="12" a="1"/>
  <c r="BY81" i="12" s="1"/>
  <c r="BW81" i="12" a="1"/>
  <c r="BW81" i="12" s="1"/>
  <c r="BU81" i="12" a="1"/>
  <c r="BU81" i="12" s="1"/>
  <c r="BS81" i="12" a="1"/>
  <c r="BS81" i="12" s="1"/>
  <c r="BQ81" i="12" a="1"/>
  <c r="BQ81" i="12" s="1"/>
  <c r="BO81" i="12" a="1"/>
  <c r="BO81" i="12" s="1"/>
  <c r="BM81" i="12" a="1"/>
  <c r="BM81" i="12" s="1"/>
  <c r="BK81" i="12" a="1"/>
  <c r="BK81" i="12" s="1"/>
  <c r="BI81" i="12" a="1"/>
  <c r="BI81" i="12" s="1"/>
  <c r="BG81" i="12" a="1"/>
  <c r="BG81" i="12" s="1"/>
  <c r="BE81" i="12" a="1"/>
  <c r="BE81" i="12" s="1"/>
  <c r="BC81" i="12" a="1"/>
  <c r="BC81" i="12" s="1"/>
  <c r="BA81" i="12" a="1"/>
  <c r="BA81" i="12" s="1"/>
  <c r="AY81" i="12" a="1"/>
  <c r="AY81" i="12" s="1"/>
  <c r="AW81" i="12" a="1"/>
  <c r="AW81" i="12" s="1"/>
  <c r="AU81" i="12" a="1"/>
  <c r="AU81" i="12" s="1"/>
  <c r="AS81" i="12" a="1"/>
  <c r="AS81" i="12" s="1"/>
  <c r="AQ81" i="12" a="1"/>
  <c r="AQ81" i="12" s="1"/>
  <c r="AO81" i="12" a="1"/>
  <c r="AO81" i="12" s="1"/>
  <c r="AM81" i="12" a="1"/>
  <c r="AM81" i="12" s="1"/>
  <c r="AK81" i="12" a="1"/>
  <c r="AK81" i="12" s="1"/>
  <c r="AI81" i="12" a="1"/>
  <c r="AI81" i="12" s="1"/>
  <c r="AG81" i="12" a="1"/>
  <c r="AG81" i="12" s="1"/>
  <c r="AE81" i="12" a="1"/>
  <c r="AE81" i="12" s="1"/>
  <c r="AC81" i="12" a="1"/>
  <c r="AC81" i="12" s="1"/>
  <c r="AA81" i="12" a="1"/>
  <c r="AA81" i="12" s="1"/>
  <c r="Y81" i="12" a="1"/>
  <c r="Y81" i="12" s="1"/>
  <c r="W81" i="12" a="1"/>
  <c r="W81" i="12" s="1"/>
  <c r="U81" i="12" a="1"/>
  <c r="U81" i="12" s="1"/>
  <c r="S81" i="12" a="1"/>
  <c r="S81" i="12" s="1"/>
  <c r="Q81" i="12" a="1"/>
  <c r="Q81" i="12" s="1"/>
  <c r="O81" i="12" a="1"/>
  <c r="O81" i="12" s="1"/>
  <c r="M81" i="12" a="1"/>
  <c r="M81" i="12" s="1"/>
  <c r="K81" i="12" a="1"/>
  <c r="K81" i="12" s="1"/>
  <c r="I81" i="12" a="1"/>
  <c r="I81" i="12" s="1"/>
  <c r="G81" i="12" a="1"/>
  <c r="G81" i="12" s="1"/>
  <c r="E81" i="12" a="1"/>
  <c r="E81" i="12" s="1"/>
  <c r="EH81" i="12" a="1"/>
  <c r="EH81" i="12" s="1"/>
  <c r="EF81" i="12" a="1"/>
  <c r="EF81" i="12" s="1"/>
  <c r="ED81" i="12" a="1"/>
  <c r="ED81" i="12" s="1"/>
  <c r="EB81" i="12" a="1"/>
  <c r="EB81" i="12" s="1"/>
  <c r="DZ81" i="12" a="1"/>
  <c r="DZ81" i="12" s="1"/>
  <c r="DX81" i="12" a="1"/>
  <c r="DX81" i="12" s="1"/>
  <c r="DV81" i="12" a="1"/>
  <c r="DV81" i="12" s="1"/>
  <c r="DT81" i="12" a="1"/>
  <c r="DT81" i="12" s="1"/>
  <c r="DR81" i="12" a="1"/>
  <c r="DR81" i="12" s="1"/>
  <c r="DP81" i="12" a="1"/>
  <c r="DP81" i="12" s="1"/>
  <c r="DN81" i="12" a="1"/>
  <c r="DN81" i="12" s="1"/>
  <c r="DL81" i="12" a="1"/>
  <c r="DL81" i="12" s="1"/>
  <c r="DJ81" i="12" a="1"/>
  <c r="DJ81" i="12" s="1"/>
  <c r="DH81" i="12" a="1"/>
  <c r="DH81" i="12" s="1"/>
  <c r="DF81" i="12" a="1"/>
  <c r="DF81" i="12" s="1"/>
  <c r="DD81" i="12" a="1"/>
  <c r="DD81" i="12" s="1"/>
  <c r="DB81" i="12" a="1"/>
  <c r="DB81" i="12" s="1"/>
  <c r="CZ81" i="12" a="1"/>
  <c r="CZ81" i="12" s="1"/>
  <c r="CX81" i="12" a="1"/>
  <c r="CX81" i="12" s="1"/>
  <c r="CV81" i="12" a="1"/>
  <c r="CV81" i="12" s="1"/>
  <c r="CT81" i="12" a="1"/>
  <c r="CT81" i="12" s="1"/>
  <c r="CR81" i="12" a="1"/>
  <c r="CR81" i="12" s="1"/>
  <c r="CP81" i="12" a="1"/>
  <c r="CP81" i="12" s="1"/>
  <c r="CN81" i="12" a="1"/>
  <c r="CN81" i="12" s="1"/>
  <c r="CL81" i="12" a="1"/>
  <c r="CL81" i="12" s="1"/>
  <c r="CJ81" i="12" a="1"/>
  <c r="CJ81" i="12" s="1"/>
  <c r="CH81" i="12" a="1"/>
  <c r="CH81" i="12" s="1"/>
  <c r="CF81" i="12" a="1"/>
  <c r="CF81" i="12" s="1"/>
  <c r="CD81" i="12" a="1"/>
  <c r="CD81" i="12" s="1"/>
  <c r="CB81" i="12" a="1"/>
  <c r="CB81" i="12" s="1"/>
  <c r="BZ81" i="12" a="1"/>
  <c r="BZ81" i="12" s="1"/>
  <c r="BX81" i="12" a="1"/>
  <c r="BX81" i="12" s="1"/>
  <c r="BV81" i="12" a="1"/>
  <c r="BV81" i="12" s="1"/>
  <c r="BT81" i="12" a="1"/>
  <c r="BT81" i="12" s="1"/>
  <c r="BR81" i="12" a="1"/>
  <c r="BR81" i="12" s="1"/>
  <c r="BP81" i="12" a="1"/>
  <c r="BP81" i="12" s="1"/>
  <c r="BN81" i="12" a="1"/>
  <c r="BN81" i="12" s="1"/>
  <c r="BL81" i="12" a="1"/>
  <c r="BL81" i="12" s="1"/>
  <c r="BJ81" i="12" a="1"/>
  <c r="BJ81" i="12" s="1"/>
  <c r="BH81" i="12" a="1"/>
  <c r="BH81" i="12" s="1"/>
  <c r="BF81" i="12" a="1"/>
  <c r="BF81" i="12" s="1"/>
  <c r="BD81" i="12" a="1"/>
  <c r="BD81" i="12" s="1"/>
  <c r="BB81" i="12" a="1"/>
  <c r="BB81" i="12" s="1"/>
  <c r="AZ81" i="12" a="1"/>
  <c r="AZ81" i="12" s="1"/>
  <c r="AX81" i="12" a="1"/>
  <c r="AX81" i="12" s="1"/>
  <c r="AV81" i="12" a="1"/>
  <c r="AV81" i="12" s="1"/>
  <c r="AT81" i="12" a="1"/>
  <c r="AT81" i="12" s="1"/>
  <c r="AR81" i="12" a="1"/>
  <c r="AR81" i="12" s="1"/>
  <c r="AP81" i="12" a="1"/>
  <c r="AP81" i="12" s="1"/>
  <c r="AN81" i="12" a="1"/>
  <c r="AN81" i="12" s="1"/>
  <c r="AL81" i="12" a="1"/>
  <c r="AL81" i="12" s="1"/>
  <c r="AJ81" i="12" a="1"/>
  <c r="AJ81" i="12" s="1"/>
  <c r="AH81" i="12" a="1"/>
  <c r="AH81" i="12" s="1"/>
  <c r="AF81" i="12" a="1"/>
  <c r="AF81" i="12" s="1"/>
  <c r="AD81" i="12" a="1"/>
  <c r="AD81" i="12" s="1"/>
  <c r="AB81" i="12" a="1"/>
  <c r="AB81" i="12" s="1"/>
  <c r="Z81" i="12" a="1"/>
  <c r="Z81" i="12" s="1"/>
  <c r="X81" i="12" a="1"/>
  <c r="X81" i="12" s="1"/>
  <c r="V81" i="12" a="1"/>
  <c r="V81" i="12" s="1"/>
  <c r="T81" i="12" a="1"/>
  <c r="T81" i="12" s="1"/>
  <c r="R81" i="12" a="1"/>
  <c r="R81" i="12" s="1"/>
  <c r="P81" i="12" a="1"/>
  <c r="P81" i="12" s="1"/>
  <c r="N81" i="12" a="1"/>
  <c r="N81" i="12" s="1"/>
  <c r="L81" i="12" a="1"/>
  <c r="L81" i="12" s="1"/>
  <c r="J81" i="12" a="1"/>
  <c r="J81" i="12" s="1"/>
  <c r="H81" i="12" a="1"/>
  <c r="H81" i="12" s="1"/>
  <c r="F81" i="12" a="1"/>
  <c r="F81" i="12" s="1"/>
  <c r="EI83" i="12" a="1"/>
  <c r="EI83" i="12" s="1"/>
  <c r="EG83" i="12" a="1"/>
  <c r="EG83" i="12" s="1"/>
  <c r="EE83" i="12" a="1"/>
  <c r="EE83" i="12" s="1"/>
  <c r="EC83" i="12" a="1"/>
  <c r="EC83" i="12" s="1"/>
  <c r="EA83" i="12" a="1"/>
  <c r="EA83" i="12" s="1"/>
  <c r="DY83" i="12" a="1"/>
  <c r="DY83" i="12" s="1"/>
  <c r="DW83" i="12" a="1"/>
  <c r="DW83" i="12" s="1"/>
  <c r="DU83" i="12" a="1"/>
  <c r="DU83" i="12" s="1"/>
  <c r="DS83" i="12" a="1"/>
  <c r="DS83" i="12" s="1"/>
  <c r="DQ83" i="12" a="1"/>
  <c r="DQ83" i="12" s="1"/>
  <c r="DO83" i="12" a="1"/>
  <c r="DO83" i="12" s="1"/>
  <c r="DM83" i="12" a="1"/>
  <c r="DM83" i="12" s="1"/>
  <c r="DK83" i="12" a="1"/>
  <c r="DK83" i="12" s="1"/>
  <c r="DI83" i="12" a="1"/>
  <c r="DI83" i="12" s="1"/>
  <c r="DG83" i="12" a="1"/>
  <c r="DG83" i="12" s="1"/>
  <c r="DE83" i="12" a="1"/>
  <c r="DE83" i="12" s="1"/>
  <c r="DC83" i="12" a="1"/>
  <c r="DC83" i="12" s="1"/>
  <c r="DA83" i="12" a="1"/>
  <c r="DA83" i="12" s="1"/>
  <c r="CY83" i="12" a="1"/>
  <c r="CY83" i="12" s="1"/>
  <c r="CW83" i="12" a="1"/>
  <c r="CW83" i="12" s="1"/>
  <c r="CU83" i="12" a="1"/>
  <c r="CU83" i="12" s="1"/>
  <c r="CS83" i="12" a="1"/>
  <c r="CS83" i="12" s="1"/>
  <c r="CQ83" i="12" a="1"/>
  <c r="CQ83" i="12" s="1"/>
  <c r="CO83" i="12" a="1"/>
  <c r="CO83" i="12" s="1"/>
  <c r="CM83" i="12" a="1"/>
  <c r="CM83" i="12" s="1"/>
  <c r="CK83" i="12" a="1"/>
  <c r="CK83" i="12" s="1"/>
  <c r="CI83" i="12" a="1"/>
  <c r="CI83" i="12" s="1"/>
  <c r="CG83" i="12" a="1"/>
  <c r="CG83" i="12" s="1"/>
  <c r="CE83" i="12" a="1"/>
  <c r="CE83" i="12" s="1"/>
  <c r="CC83" i="12" a="1"/>
  <c r="CC83" i="12" s="1"/>
  <c r="CA83" i="12" a="1"/>
  <c r="CA83" i="12" s="1"/>
  <c r="BY83" i="12" a="1"/>
  <c r="BY83" i="12" s="1"/>
  <c r="BW83" i="12" a="1"/>
  <c r="BW83" i="12" s="1"/>
  <c r="BU83" i="12" a="1"/>
  <c r="BU83" i="12" s="1"/>
  <c r="BS83" i="12" a="1"/>
  <c r="BS83" i="12" s="1"/>
  <c r="BQ83" i="12" a="1"/>
  <c r="BQ83" i="12" s="1"/>
  <c r="BO83" i="12" a="1"/>
  <c r="BO83" i="12" s="1"/>
  <c r="BM83" i="12" a="1"/>
  <c r="BM83" i="12" s="1"/>
  <c r="BK83" i="12" a="1"/>
  <c r="BK83" i="12" s="1"/>
  <c r="BI83" i="12" a="1"/>
  <c r="BI83" i="12" s="1"/>
  <c r="BG83" i="12" a="1"/>
  <c r="BG83" i="12" s="1"/>
  <c r="BE83" i="12" a="1"/>
  <c r="BE83" i="12" s="1"/>
  <c r="BC83" i="12" a="1"/>
  <c r="BC83" i="12" s="1"/>
  <c r="BA83" i="12" a="1"/>
  <c r="BA83" i="12" s="1"/>
  <c r="AY83" i="12" a="1"/>
  <c r="AY83" i="12" s="1"/>
  <c r="AW83" i="12" a="1"/>
  <c r="AW83" i="12" s="1"/>
  <c r="AU83" i="12" a="1"/>
  <c r="AU83" i="12" s="1"/>
  <c r="AS83" i="12" a="1"/>
  <c r="AS83" i="12" s="1"/>
  <c r="AQ83" i="12" a="1"/>
  <c r="AQ83" i="12" s="1"/>
  <c r="AO83" i="12" a="1"/>
  <c r="AO83" i="12" s="1"/>
  <c r="AM83" i="12" a="1"/>
  <c r="AM83" i="12" s="1"/>
  <c r="AK83" i="12" a="1"/>
  <c r="AK83" i="12" s="1"/>
  <c r="AI83" i="12" a="1"/>
  <c r="AI83" i="12" s="1"/>
  <c r="AG83" i="12" a="1"/>
  <c r="AG83" i="12" s="1"/>
  <c r="AE83" i="12" a="1"/>
  <c r="AE83" i="12" s="1"/>
  <c r="AC83" i="12" a="1"/>
  <c r="AC83" i="12" s="1"/>
  <c r="AA83" i="12" a="1"/>
  <c r="AA83" i="12" s="1"/>
  <c r="Y83" i="12" a="1"/>
  <c r="Y83" i="12" s="1"/>
  <c r="W83" i="12" a="1"/>
  <c r="W83" i="12" s="1"/>
  <c r="U83" i="12" a="1"/>
  <c r="U83" i="12" s="1"/>
  <c r="S83" i="12" a="1"/>
  <c r="S83" i="12" s="1"/>
  <c r="Q83" i="12" a="1"/>
  <c r="Q83" i="12" s="1"/>
  <c r="O83" i="12" a="1"/>
  <c r="O83" i="12" s="1"/>
  <c r="M83" i="12" a="1"/>
  <c r="M83" i="12" s="1"/>
  <c r="K83" i="12" a="1"/>
  <c r="K83" i="12" s="1"/>
  <c r="I83" i="12" a="1"/>
  <c r="I83" i="12" s="1"/>
  <c r="G83" i="12" a="1"/>
  <c r="G83" i="12" s="1"/>
  <c r="E83" i="12" a="1"/>
  <c r="E83" i="12" s="1"/>
  <c r="EH83" i="12" a="1"/>
  <c r="EH83" i="12" s="1"/>
  <c r="EF83" i="12" a="1"/>
  <c r="EF83" i="12" s="1"/>
  <c r="ED83" i="12" a="1"/>
  <c r="ED83" i="12" s="1"/>
  <c r="EB83" i="12" a="1"/>
  <c r="EB83" i="12" s="1"/>
  <c r="DZ83" i="12" a="1"/>
  <c r="DZ83" i="12" s="1"/>
  <c r="DX83" i="12" a="1"/>
  <c r="DX83" i="12" s="1"/>
  <c r="DV83" i="12" a="1"/>
  <c r="DV83" i="12" s="1"/>
  <c r="DT83" i="12" a="1"/>
  <c r="DT83" i="12" s="1"/>
  <c r="DR83" i="12" a="1"/>
  <c r="DR83" i="12" s="1"/>
  <c r="DP83" i="12" a="1"/>
  <c r="DP83" i="12" s="1"/>
  <c r="DN83" i="12" a="1"/>
  <c r="DN83" i="12" s="1"/>
  <c r="DL83" i="12" a="1"/>
  <c r="DL83" i="12" s="1"/>
  <c r="DJ83" i="12" a="1"/>
  <c r="DJ83" i="12" s="1"/>
  <c r="DH83" i="12" a="1"/>
  <c r="DH83" i="12" s="1"/>
  <c r="DF83" i="12" a="1"/>
  <c r="DF83" i="12" s="1"/>
  <c r="DD83" i="12" a="1"/>
  <c r="DD83" i="12" s="1"/>
  <c r="DB83" i="12" a="1"/>
  <c r="DB83" i="12" s="1"/>
  <c r="CZ83" i="12" a="1"/>
  <c r="CZ83" i="12" s="1"/>
  <c r="CX83" i="12" a="1"/>
  <c r="CX83" i="12" s="1"/>
  <c r="CV83" i="12" a="1"/>
  <c r="CV83" i="12" s="1"/>
  <c r="CT83" i="12" a="1"/>
  <c r="CT83" i="12" s="1"/>
  <c r="CR83" i="12" a="1"/>
  <c r="CR83" i="12" s="1"/>
  <c r="CP83" i="12" a="1"/>
  <c r="CP83" i="12" s="1"/>
  <c r="CN83" i="12" a="1"/>
  <c r="CN83" i="12" s="1"/>
  <c r="CL83" i="12" a="1"/>
  <c r="CL83" i="12" s="1"/>
  <c r="CJ83" i="12" a="1"/>
  <c r="CJ83" i="12" s="1"/>
  <c r="CH83" i="12" a="1"/>
  <c r="CH83" i="12" s="1"/>
  <c r="CF83" i="12" a="1"/>
  <c r="CF83" i="12" s="1"/>
  <c r="CD83" i="12" a="1"/>
  <c r="CD83" i="12" s="1"/>
  <c r="CB83" i="12" a="1"/>
  <c r="CB83" i="12" s="1"/>
  <c r="BZ83" i="12" a="1"/>
  <c r="BZ83" i="12" s="1"/>
  <c r="BX83" i="12" a="1"/>
  <c r="BX83" i="12" s="1"/>
  <c r="BV83" i="12" a="1"/>
  <c r="BV83" i="12" s="1"/>
  <c r="BT83" i="12" a="1"/>
  <c r="BT83" i="12" s="1"/>
  <c r="BR83" i="12" a="1"/>
  <c r="BR83" i="12" s="1"/>
  <c r="BP83" i="12" a="1"/>
  <c r="BP83" i="12" s="1"/>
  <c r="BN83" i="12" a="1"/>
  <c r="BN83" i="12" s="1"/>
  <c r="BL83" i="12" a="1"/>
  <c r="BL83" i="12" s="1"/>
  <c r="BJ83" i="12" a="1"/>
  <c r="BJ83" i="12" s="1"/>
  <c r="BH83" i="12" a="1"/>
  <c r="BH83" i="12" s="1"/>
  <c r="BF83" i="12" a="1"/>
  <c r="BF83" i="12" s="1"/>
  <c r="BD83" i="12" a="1"/>
  <c r="BD83" i="12" s="1"/>
  <c r="BB83" i="12" a="1"/>
  <c r="BB83" i="12" s="1"/>
  <c r="AZ83" i="12" a="1"/>
  <c r="AZ83" i="12" s="1"/>
  <c r="AX83" i="12" a="1"/>
  <c r="AX83" i="12" s="1"/>
  <c r="AV83" i="12" a="1"/>
  <c r="AV83" i="12" s="1"/>
  <c r="AT83" i="12" a="1"/>
  <c r="AT83" i="12" s="1"/>
  <c r="AR83" i="12" a="1"/>
  <c r="AR83" i="12" s="1"/>
  <c r="AP83" i="12" a="1"/>
  <c r="AP83" i="12" s="1"/>
  <c r="AN83" i="12" a="1"/>
  <c r="AN83" i="12" s="1"/>
  <c r="AL83" i="12" a="1"/>
  <c r="AL83" i="12" s="1"/>
  <c r="AJ83" i="12" a="1"/>
  <c r="AJ83" i="12" s="1"/>
  <c r="AH83" i="12" a="1"/>
  <c r="AH83" i="12" s="1"/>
  <c r="AF83" i="12" a="1"/>
  <c r="AF83" i="12" s="1"/>
  <c r="AD83" i="12" a="1"/>
  <c r="AD83" i="12" s="1"/>
  <c r="AB83" i="12" a="1"/>
  <c r="AB83" i="12" s="1"/>
  <c r="Z83" i="12" a="1"/>
  <c r="Z83" i="12" s="1"/>
  <c r="X83" i="12" a="1"/>
  <c r="X83" i="12" s="1"/>
  <c r="V83" i="12" a="1"/>
  <c r="V83" i="12" s="1"/>
  <c r="T83" i="12" a="1"/>
  <c r="T83" i="12" s="1"/>
  <c r="R83" i="12" a="1"/>
  <c r="R83" i="12" s="1"/>
  <c r="P83" i="12" a="1"/>
  <c r="P83" i="12" s="1"/>
  <c r="N83" i="12" a="1"/>
  <c r="N83" i="12" s="1"/>
  <c r="L83" i="12" a="1"/>
  <c r="L83" i="12" s="1"/>
  <c r="J83" i="12" a="1"/>
  <c r="J83" i="12" s="1"/>
  <c r="H83" i="12" a="1"/>
  <c r="H83" i="12" s="1"/>
  <c r="F83" i="12" a="1"/>
  <c r="F83" i="12" s="1"/>
  <c r="EH85" i="12" a="1"/>
  <c r="EH85" i="12" s="1"/>
  <c r="EF85" i="12" a="1"/>
  <c r="EF85" i="12" s="1"/>
  <c r="ED85" i="12" a="1"/>
  <c r="ED85" i="12" s="1"/>
  <c r="EB85" i="12" a="1"/>
  <c r="EB85" i="12" s="1"/>
  <c r="DZ85" i="12" a="1"/>
  <c r="DZ85" i="12" s="1"/>
  <c r="DX85" i="12" a="1"/>
  <c r="DX85" i="12" s="1"/>
  <c r="DV85" i="12" a="1"/>
  <c r="DV85" i="12" s="1"/>
  <c r="DT85" i="12" a="1"/>
  <c r="DT85" i="12" s="1"/>
  <c r="DR85" i="12" a="1"/>
  <c r="DR85" i="12" s="1"/>
  <c r="DP85" i="12" a="1"/>
  <c r="DP85" i="12" s="1"/>
  <c r="DN85" i="12" a="1"/>
  <c r="DN85" i="12" s="1"/>
  <c r="DL85" i="12" a="1"/>
  <c r="DL85" i="12" s="1"/>
  <c r="DJ85" i="12" a="1"/>
  <c r="DJ85" i="12" s="1"/>
  <c r="DH85" i="12" a="1"/>
  <c r="DH85" i="12" s="1"/>
  <c r="DF85" i="12" a="1"/>
  <c r="DF85" i="12" s="1"/>
  <c r="DD85" i="12" a="1"/>
  <c r="DD85" i="12" s="1"/>
  <c r="DB85" i="12" a="1"/>
  <c r="DB85" i="12" s="1"/>
  <c r="CZ85" i="12" a="1"/>
  <c r="CZ85" i="12" s="1"/>
  <c r="CX85" i="12" a="1"/>
  <c r="CX85" i="12" s="1"/>
  <c r="CV85" i="12" a="1"/>
  <c r="CV85" i="12" s="1"/>
  <c r="CT85" i="12" a="1"/>
  <c r="CT85" i="12" s="1"/>
  <c r="CR85" i="12" a="1"/>
  <c r="CR85" i="12" s="1"/>
  <c r="CP85" i="12" a="1"/>
  <c r="CP85" i="12" s="1"/>
  <c r="CN85" i="12" a="1"/>
  <c r="CN85" i="12" s="1"/>
  <c r="CL85" i="12" a="1"/>
  <c r="CL85" i="12" s="1"/>
  <c r="CJ85" i="12" a="1"/>
  <c r="CJ85" i="12" s="1"/>
  <c r="CH85" i="12" a="1"/>
  <c r="CH85" i="12" s="1"/>
  <c r="CF85" i="12" a="1"/>
  <c r="CF85" i="12" s="1"/>
  <c r="CD85" i="12" a="1"/>
  <c r="CD85" i="12" s="1"/>
  <c r="CB85" i="12" a="1"/>
  <c r="CB85" i="12" s="1"/>
  <c r="BZ85" i="12" a="1"/>
  <c r="BZ85" i="12" s="1"/>
  <c r="BX85" i="12" a="1"/>
  <c r="BX85" i="12" s="1"/>
  <c r="BV85" i="12" a="1"/>
  <c r="BV85" i="12" s="1"/>
  <c r="BT85" i="12" a="1"/>
  <c r="BT85" i="12" s="1"/>
  <c r="BR85" i="12" a="1"/>
  <c r="BR85" i="12" s="1"/>
  <c r="BP85" i="12" a="1"/>
  <c r="BP85" i="12" s="1"/>
  <c r="BN85" i="12" a="1"/>
  <c r="BN85" i="12" s="1"/>
  <c r="BL85" i="12" a="1"/>
  <c r="BL85" i="12" s="1"/>
  <c r="BJ85" i="12" a="1"/>
  <c r="BJ85" i="12" s="1"/>
  <c r="BH85" i="12" a="1"/>
  <c r="BH85" i="12" s="1"/>
  <c r="BF85" i="12" a="1"/>
  <c r="BF85" i="12" s="1"/>
  <c r="BD85" i="12" a="1"/>
  <c r="BD85" i="12" s="1"/>
  <c r="BB85" i="12" a="1"/>
  <c r="BB85" i="12" s="1"/>
  <c r="AZ85" i="12" a="1"/>
  <c r="AZ85" i="12" s="1"/>
  <c r="AX85" i="12" a="1"/>
  <c r="AX85" i="12" s="1"/>
  <c r="AV85" i="12" a="1"/>
  <c r="AV85" i="12" s="1"/>
  <c r="AT85" i="12" a="1"/>
  <c r="AT85" i="12" s="1"/>
  <c r="AR85" i="12" a="1"/>
  <c r="AR85" i="12" s="1"/>
  <c r="AP85" i="12" a="1"/>
  <c r="AP85" i="12" s="1"/>
  <c r="AN85" i="12" a="1"/>
  <c r="AN85" i="12" s="1"/>
  <c r="AL85" i="12" a="1"/>
  <c r="AL85" i="12" s="1"/>
  <c r="AJ85" i="12" a="1"/>
  <c r="AJ85" i="12" s="1"/>
  <c r="AH85" i="12" a="1"/>
  <c r="AH85" i="12" s="1"/>
  <c r="AF85" i="12" a="1"/>
  <c r="AF85" i="12" s="1"/>
  <c r="AD85" i="12" a="1"/>
  <c r="AD85" i="12" s="1"/>
  <c r="AB85" i="12" a="1"/>
  <c r="AB85" i="12" s="1"/>
  <c r="Z85" i="12" a="1"/>
  <c r="Z85" i="12" s="1"/>
  <c r="X85" i="12" a="1"/>
  <c r="X85" i="12" s="1"/>
  <c r="V85" i="12" a="1"/>
  <c r="V85" i="12" s="1"/>
  <c r="T85" i="12" a="1"/>
  <c r="T85" i="12" s="1"/>
  <c r="R85" i="12" a="1"/>
  <c r="R85" i="12" s="1"/>
  <c r="P85" i="12" a="1"/>
  <c r="P85" i="12" s="1"/>
  <c r="N85" i="12" a="1"/>
  <c r="N85" i="12" s="1"/>
  <c r="L85" i="12" a="1"/>
  <c r="L85" i="12" s="1"/>
  <c r="J85" i="12" a="1"/>
  <c r="J85" i="12" s="1"/>
  <c r="H85" i="12" a="1"/>
  <c r="H85" i="12" s="1"/>
  <c r="F85" i="12" a="1"/>
  <c r="F85" i="12" s="1"/>
  <c r="EI85" i="12" a="1"/>
  <c r="EI85" i="12" s="1"/>
  <c r="EG85" i="12" a="1"/>
  <c r="EG85" i="12" s="1"/>
  <c r="EE85" i="12" a="1"/>
  <c r="EE85" i="12" s="1"/>
  <c r="EC85" i="12" a="1"/>
  <c r="EC85" i="12" s="1"/>
  <c r="EA85" i="12" a="1"/>
  <c r="EA85" i="12" s="1"/>
  <c r="DY85" i="12" a="1"/>
  <c r="DY85" i="12" s="1"/>
  <c r="DW85" i="12" a="1"/>
  <c r="DW85" i="12" s="1"/>
  <c r="DU85" i="12" a="1"/>
  <c r="DU85" i="12" s="1"/>
  <c r="DS85" i="12" a="1"/>
  <c r="DS85" i="12" s="1"/>
  <c r="DQ85" i="12" a="1"/>
  <c r="DQ85" i="12" s="1"/>
  <c r="DO85" i="12" a="1"/>
  <c r="DO85" i="12" s="1"/>
  <c r="DM85" i="12" a="1"/>
  <c r="DM85" i="12" s="1"/>
  <c r="DK85" i="12" a="1"/>
  <c r="DK85" i="12" s="1"/>
  <c r="DI85" i="12" a="1"/>
  <c r="DI85" i="12" s="1"/>
  <c r="DG85" i="12" a="1"/>
  <c r="DG85" i="12" s="1"/>
  <c r="DE85" i="12" a="1"/>
  <c r="DE85" i="12" s="1"/>
  <c r="DC85" i="12" a="1"/>
  <c r="DC85" i="12" s="1"/>
  <c r="DA85" i="12" a="1"/>
  <c r="DA85" i="12" s="1"/>
  <c r="CY85" i="12" a="1"/>
  <c r="CY85" i="12" s="1"/>
  <c r="CW85" i="12" a="1"/>
  <c r="CW85" i="12" s="1"/>
  <c r="CU85" i="12" a="1"/>
  <c r="CU85" i="12" s="1"/>
  <c r="CS85" i="12" a="1"/>
  <c r="CS85" i="12" s="1"/>
  <c r="CQ85" i="12" a="1"/>
  <c r="CQ85" i="12" s="1"/>
  <c r="CO85" i="12" a="1"/>
  <c r="CO85" i="12" s="1"/>
  <c r="CM85" i="12" a="1"/>
  <c r="CM85" i="12" s="1"/>
  <c r="CK85" i="12" a="1"/>
  <c r="CK85" i="12" s="1"/>
  <c r="CI85" i="12" a="1"/>
  <c r="CI85" i="12" s="1"/>
  <c r="CG85" i="12" a="1"/>
  <c r="CG85" i="12" s="1"/>
  <c r="CE85" i="12" a="1"/>
  <c r="CE85" i="12" s="1"/>
  <c r="CC85" i="12" a="1"/>
  <c r="CC85" i="12" s="1"/>
  <c r="CA85" i="12" a="1"/>
  <c r="CA85" i="12" s="1"/>
  <c r="BY85" i="12" a="1"/>
  <c r="BY85" i="12" s="1"/>
  <c r="BW85" i="12" a="1"/>
  <c r="BW85" i="12" s="1"/>
  <c r="BU85" i="12" a="1"/>
  <c r="BU85" i="12" s="1"/>
  <c r="BS85" i="12" a="1"/>
  <c r="BS85" i="12" s="1"/>
  <c r="BQ85" i="12" a="1"/>
  <c r="BQ85" i="12" s="1"/>
  <c r="BO85" i="12" a="1"/>
  <c r="BO85" i="12" s="1"/>
  <c r="BM85" i="12" a="1"/>
  <c r="BM85" i="12" s="1"/>
  <c r="BK85" i="12" a="1"/>
  <c r="BK85" i="12" s="1"/>
  <c r="BI85" i="12" a="1"/>
  <c r="BI85" i="12" s="1"/>
  <c r="BG85" i="12" a="1"/>
  <c r="BG85" i="12" s="1"/>
  <c r="BE85" i="12" a="1"/>
  <c r="BE85" i="12" s="1"/>
  <c r="BC85" i="12" a="1"/>
  <c r="BC85" i="12" s="1"/>
  <c r="BA85" i="12" a="1"/>
  <c r="BA85" i="12" s="1"/>
  <c r="AY85" i="12" a="1"/>
  <c r="AY85" i="12" s="1"/>
  <c r="AW85" i="12" a="1"/>
  <c r="AW85" i="12" s="1"/>
  <c r="AU85" i="12" a="1"/>
  <c r="AU85" i="12" s="1"/>
  <c r="AS85" i="12" a="1"/>
  <c r="AS85" i="12" s="1"/>
  <c r="AQ85" i="12" a="1"/>
  <c r="AQ85" i="12" s="1"/>
  <c r="AO85" i="12" a="1"/>
  <c r="AO85" i="12" s="1"/>
  <c r="AM85" i="12" a="1"/>
  <c r="AM85" i="12" s="1"/>
  <c r="AK85" i="12" a="1"/>
  <c r="AK85" i="12" s="1"/>
  <c r="AI85" i="12" a="1"/>
  <c r="AI85" i="12" s="1"/>
  <c r="AG85" i="12" a="1"/>
  <c r="AG85" i="12" s="1"/>
  <c r="AE85" i="12" a="1"/>
  <c r="AE85" i="12" s="1"/>
  <c r="AC85" i="12" a="1"/>
  <c r="AC85" i="12" s="1"/>
  <c r="AA85" i="12" a="1"/>
  <c r="AA85" i="12" s="1"/>
  <c r="Y85" i="12" a="1"/>
  <c r="Y85" i="12" s="1"/>
  <c r="W85" i="12" a="1"/>
  <c r="W85" i="12" s="1"/>
  <c r="U85" i="12" a="1"/>
  <c r="U85" i="12" s="1"/>
  <c r="S85" i="12" a="1"/>
  <c r="S85" i="12" s="1"/>
  <c r="Q85" i="12" a="1"/>
  <c r="Q85" i="12" s="1"/>
  <c r="O85" i="12" a="1"/>
  <c r="O85" i="12" s="1"/>
  <c r="M85" i="12" a="1"/>
  <c r="M85" i="12" s="1"/>
  <c r="K85" i="12" a="1"/>
  <c r="K85" i="12" s="1"/>
  <c r="I85" i="12" a="1"/>
  <c r="I85" i="12" s="1"/>
  <c r="G85" i="12" a="1"/>
  <c r="G85" i="12" s="1"/>
  <c r="E85" i="12" a="1"/>
  <c r="E85" i="12" s="1"/>
  <c r="EH87" i="12" a="1"/>
  <c r="EH87" i="12" s="1"/>
  <c r="EF87" i="12" a="1"/>
  <c r="EF87" i="12" s="1"/>
  <c r="ED87" i="12" a="1"/>
  <c r="ED87" i="12" s="1"/>
  <c r="EB87" i="12" a="1"/>
  <c r="EB87" i="12" s="1"/>
  <c r="DZ87" i="12" a="1"/>
  <c r="DZ87" i="12" s="1"/>
  <c r="DX87" i="12" a="1"/>
  <c r="DX87" i="12" s="1"/>
  <c r="DV87" i="12" a="1"/>
  <c r="DV87" i="12" s="1"/>
  <c r="DT87" i="12" a="1"/>
  <c r="DT87" i="12" s="1"/>
  <c r="DR87" i="12" a="1"/>
  <c r="DR87" i="12" s="1"/>
  <c r="DP87" i="12" a="1"/>
  <c r="DP87" i="12" s="1"/>
  <c r="DN87" i="12" a="1"/>
  <c r="DN87" i="12" s="1"/>
  <c r="DL87" i="12" a="1"/>
  <c r="DL87" i="12" s="1"/>
  <c r="DJ87" i="12" a="1"/>
  <c r="DJ87" i="12" s="1"/>
  <c r="DH87" i="12" a="1"/>
  <c r="DH87" i="12" s="1"/>
  <c r="DF87" i="12" a="1"/>
  <c r="DF87" i="12" s="1"/>
  <c r="DD87" i="12" a="1"/>
  <c r="DD87" i="12" s="1"/>
  <c r="DB87" i="12" a="1"/>
  <c r="DB87" i="12" s="1"/>
  <c r="CZ87" i="12" a="1"/>
  <c r="CZ87" i="12" s="1"/>
  <c r="CX87" i="12" a="1"/>
  <c r="CX87" i="12" s="1"/>
  <c r="CV87" i="12" a="1"/>
  <c r="CV87" i="12" s="1"/>
  <c r="CT87" i="12" a="1"/>
  <c r="CT87" i="12" s="1"/>
  <c r="CR87" i="12" a="1"/>
  <c r="CR87" i="12" s="1"/>
  <c r="CP87" i="12" a="1"/>
  <c r="CP87" i="12" s="1"/>
  <c r="CN87" i="12" a="1"/>
  <c r="CN87" i="12" s="1"/>
  <c r="CL87" i="12" a="1"/>
  <c r="CL87" i="12" s="1"/>
  <c r="CJ87" i="12" a="1"/>
  <c r="CJ87" i="12" s="1"/>
  <c r="CH87" i="12" a="1"/>
  <c r="CH87" i="12" s="1"/>
  <c r="CF87" i="12" a="1"/>
  <c r="CF87" i="12" s="1"/>
  <c r="CD87" i="12" a="1"/>
  <c r="CD87" i="12" s="1"/>
  <c r="CB87" i="12" a="1"/>
  <c r="CB87" i="12" s="1"/>
  <c r="BZ87" i="12" a="1"/>
  <c r="BZ87" i="12" s="1"/>
  <c r="BX87" i="12" a="1"/>
  <c r="BX87" i="12" s="1"/>
  <c r="BV87" i="12" a="1"/>
  <c r="BV87" i="12" s="1"/>
  <c r="BT87" i="12" a="1"/>
  <c r="BT87" i="12" s="1"/>
  <c r="BR87" i="12" a="1"/>
  <c r="BR87" i="12" s="1"/>
  <c r="BP87" i="12" a="1"/>
  <c r="BP87" i="12" s="1"/>
  <c r="BN87" i="12" a="1"/>
  <c r="BN87" i="12" s="1"/>
  <c r="BL87" i="12" a="1"/>
  <c r="BL87" i="12" s="1"/>
  <c r="BJ87" i="12" a="1"/>
  <c r="BJ87" i="12" s="1"/>
  <c r="BH87" i="12" a="1"/>
  <c r="BH87" i="12" s="1"/>
  <c r="BF87" i="12" a="1"/>
  <c r="BF87" i="12" s="1"/>
  <c r="BD87" i="12" a="1"/>
  <c r="BD87" i="12" s="1"/>
  <c r="BB87" i="12" a="1"/>
  <c r="BB87" i="12" s="1"/>
  <c r="AZ87" i="12" a="1"/>
  <c r="AZ87" i="12" s="1"/>
  <c r="AX87" i="12" a="1"/>
  <c r="AX87" i="12" s="1"/>
  <c r="AV87" i="12" a="1"/>
  <c r="AV87" i="12" s="1"/>
  <c r="AT87" i="12" a="1"/>
  <c r="AT87" i="12" s="1"/>
  <c r="AR87" i="12" a="1"/>
  <c r="AR87" i="12" s="1"/>
  <c r="AP87" i="12" a="1"/>
  <c r="AP87" i="12" s="1"/>
  <c r="AN87" i="12" a="1"/>
  <c r="AN87" i="12" s="1"/>
  <c r="AL87" i="12" a="1"/>
  <c r="AL87" i="12" s="1"/>
  <c r="AJ87" i="12" a="1"/>
  <c r="AJ87" i="12" s="1"/>
  <c r="AH87" i="12" a="1"/>
  <c r="AH87" i="12" s="1"/>
  <c r="AF87" i="12" a="1"/>
  <c r="AF87" i="12" s="1"/>
  <c r="AD87" i="12" a="1"/>
  <c r="AD87" i="12" s="1"/>
  <c r="AB87" i="12" a="1"/>
  <c r="AB87" i="12" s="1"/>
  <c r="Z87" i="12" a="1"/>
  <c r="Z87" i="12" s="1"/>
  <c r="X87" i="12" a="1"/>
  <c r="X87" i="12" s="1"/>
  <c r="V87" i="12" a="1"/>
  <c r="V87" i="12" s="1"/>
  <c r="T87" i="12" a="1"/>
  <c r="T87" i="12" s="1"/>
  <c r="R87" i="12" a="1"/>
  <c r="R87" i="12" s="1"/>
  <c r="P87" i="12" a="1"/>
  <c r="P87" i="12" s="1"/>
  <c r="N87" i="12" a="1"/>
  <c r="N87" i="12" s="1"/>
  <c r="L87" i="12" a="1"/>
  <c r="L87" i="12" s="1"/>
  <c r="J87" i="12" a="1"/>
  <c r="J87" i="12" s="1"/>
  <c r="H87" i="12" a="1"/>
  <c r="H87" i="12" s="1"/>
  <c r="F87" i="12" a="1"/>
  <c r="F87" i="12" s="1"/>
  <c r="EI87" i="12" a="1"/>
  <c r="EI87" i="12" s="1"/>
  <c r="EG87" i="12" a="1"/>
  <c r="EG87" i="12" s="1"/>
  <c r="EE87" i="12" a="1"/>
  <c r="EE87" i="12" s="1"/>
  <c r="EC87" i="12" a="1"/>
  <c r="EC87" i="12" s="1"/>
  <c r="EA87" i="12" a="1"/>
  <c r="EA87" i="12" s="1"/>
  <c r="DY87" i="12" a="1"/>
  <c r="DY87" i="12" s="1"/>
  <c r="DW87" i="12" a="1"/>
  <c r="DW87" i="12" s="1"/>
  <c r="DU87" i="12" a="1"/>
  <c r="DU87" i="12" s="1"/>
  <c r="DS87" i="12" a="1"/>
  <c r="DS87" i="12" s="1"/>
  <c r="DQ87" i="12" a="1"/>
  <c r="DQ87" i="12" s="1"/>
  <c r="DO87" i="12" a="1"/>
  <c r="DO87" i="12" s="1"/>
  <c r="DM87" i="12" a="1"/>
  <c r="DM87" i="12" s="1"/>
  <c r="DK87" i="12" a="1"/>
  <c r="DK87" i="12" s="1"/>
  <c r="DI87" i="12" a="1"/>
  <c r="DI87" i="12" s="1"/>
  <c r="DG87" i="12" a="1"/>
  <c r="DG87" i="12" s="1"/>
  <c r="DE87" i="12" a="1"/>
  <c r="DE87" i="12" s="1"/>
  <c r="DC87" i="12" a="1"/>
  <c r="DC87" i="12" s="1"/>
  <c r="DA87" i="12" a="1"/>
  <c r="DA87" i="12" s="1"/>
  <c r="CY87" i="12" a="1"/>
  <c r="CY87" i="12" s="1"/>
  <c r="CW87" i="12" a="1"/>
  <c r="CW87" i="12" s="1"/>
  <c r="CU87" i="12" a="1"/>
  <c r="CU87" i="12" s="1"/>
  <c r="CS87" i="12" a="1"/>
  <c r="CS87" i="12" s="1"/>
  <c r="CQ87" i="12" a="1"/>
  <c r="CQ87" i="12" s="1"/>
  <c r="CO87" i="12" a="1"/>
  <c r="CO87" i="12" s="1"/>
  <c r="CM87" i="12" a="1"/>
  <c r="CM87" i="12" s="1"/>
  <c r="CK87" i="12" a="1"/>
  <c r="CK87" i="12" s="1"/>
  <c r="CI87" i="12" a="1"/>
  <c r="CI87" i="12" s="1"/>
  <c r="CG87" i="12" a="1"/>
  <c r="CG87" i="12" s="1"/>
  <c r="CE87" i="12" a="1"/>
  <c r="CE87" i="12" s="1"/>
  <c r="CC87" i="12" a="1"/>
  <c r="CC87" i="12" s="1"/>
  <c r="CA87" i="12" a="1"/>
  <c r="CA87" i="12" s="1"/>
  <c r="BY87" i="12" a="1"/>
  <c r="BY87" i="12" s="1"/>
  <c r="BW87" i="12" a="1"/>
  <c r="BW87" i="12" s="1"/>
  <c r="BU87" i="12" a="1"/>
  <c r="BU87" i="12" s="1"/>
  <c r="BS87" i="12" a="1"/>
  <c r="BS87" i="12" s="1"/>
  <c r="BQ87" i="12" a="1"/>
  <c r="BQ87" i="12" s="1"/>
  <c r="BO87" i="12" a="1"/>
  <c r="BO87" i="12" s="1"/>
  <c r="BM87" i="12" a="1"/>
  <c r="BM87" i="12" s="1"/>
  <c r="BK87" i="12" a="1"/>
  <c r="BK87" i="12" s="1"/>
  <c r="BI87" i="12" a="1"/>
  <c r="BI87" i="12" s="1"/>
  <c r="BG87" i="12" a="1"/>
  <c r="BG87" i="12" s="1"/>
  <c r="BE87" i="12" a="1"/>
  <c r="BE87" i="12" s="1"/>
  <c r="BC87" i="12" a="1"/>
  <c r="BC87" i="12" s="1"/>
  <c r="BA87" i="12" a="1"/>
  <c r="BA87" i="12" s="1"/>
  <c r="AY87" i="12" a="1"/>
  <c r="AY87" i="12" s="1"/>
  <c r="AW87" i="12" a="1"/>
  <c r="AW87" i="12" s="1"/>
  <c r="AU87" i="12" a="1"/>
  <c r="AU87" i="12" s="1"/>
  <c r="AS87" i="12" a="1"/>
  <c r="AS87" i="12" s="1"/>
  <c r="AQ87" i="12" a="1"/>
  <c r="AQ87" i="12" s="1"/>
  <c r="AO87" i="12" a="1"/>
  <c r="AO87" i="12" s="1"/>
  <c r="AM87" i="12" a="1"/>
  <c r="AM87" i="12" s="1"/>
  <c r="AK87" i="12" a="1"/>
  <c r="AK87" i="12" s="1"/>
  <c r="AI87" i="12" a="1"/>
  <c r="AI87" i="12" s="1"/>
  <c r="AG87" i="12" a="1"/>
  <c r="AG87" i="12" s="1"/>
  <c r="AE87" i="12" a="1"/>
  <c r="AE87" i="12" s="1"/>
  <c r="AC87" i="12" a="1"/>
  <c r="AC87" i="12" s="1"/>
  <c r="AA87" i="12" a="1"/>
  <c r="AA87" i="12" s="1"/>
  <c r="Y87" i="12" a="1"/>
  <c r="Y87" i="12" s="1"/>
  <c r="W87" i="12" a="1"/>
  <c r="W87" i="12" s="1"/>
  <c r="U87" i="12" a="1"/>
  <c r="U87" i="12" s="1"/>
  <c r="S87" i="12" a="1"/>
  <c r="S87" i="12" s="1"/>
  <c r="Q87" i="12" a="1"/>
  <c r="Q87" i="12" s="1"/>
  <c r="O87" i="12" a="1"/>
  <c r="O87" i="12" s="1"/>
  <c r="M87" i="12" a="1"/>
  <c r="M87" i="12" s="1"/>
  <c r="K87" i="12" a="1"/>
  <c r="K87" i="12" s="1"/>
  <c r="I87" i="12" a="1"/>
  <c r="I87" i="12" s="1"/>
  <c r="G87" i="12" a="1"/>
  <c r="G87" i="12" s="1"/>
  <c r="E87" i="12" a="1"/>
  <c r="E87" i="12" s="1"/>
  <c r="EI89" i="12" a="1"/>
  <c r="EI89" i="12" s="1"/>
  <c r="EG89" i="12" a="1"/>
  <c r="EG89" i="12" s="1"/>
  <c r="EE89" i="12" a="1"/>
  <c r="EE89" i="12" s="1"/>
  <c r="EC89" i="12" a="1"/>
  <c r="EC89" i="12" s="1"/>
  <c r="EA89" i="12" a="1"/>
  <c r="EA89" i="12" s="1"/>
  <c r="DY89" i="12" a="1"/>
  <c r="DY89" i="12" s="1"/>
  <c r="DW89" i="12" a="1"/>
  <c r="DW89" i="12" s="1"/>
  <c r="DU89" i="12" a="1"/>
  <c r="DU89" i="12" s="1"/>
  <c r="DS89" i="12" a="1"/>
  <c r="DS89" i="12" s="1"/>
  <c r="DQ89" i="12" a="1"/>
  <c r="DQ89" i="12" s="1"/>
  <c r="DO89" i="12" a="1"/>
  <c r="DO89" i="12" s="1"/>
  <c r="DM89" i="12" a="1"/>
  <c r="DM89" i="12" s="1"/>
  <c r="DK89" i="12" a="1"/>
  <c r="DK89" i="12" s="1"/>
  <c r="DI89" i="12" a="1"/>
  <c r="DI89" i="12" s="1"/>
  <c r="DG89" i="12" a="1"/>
  <c r="DG89" i="12" s="1"/>
  <c r="DE89" i="12" a="1"/>
  <c r="DE89" i="12" s="1"/>
  <c r="DC89" i="12" a="1"/>
  <c r="DC89" i="12" s="1"/>
  <c r="DA89" i="12" a="1"/>
  <c r="DA89" i="12" s="1"/>
  <c r="CY89" i="12" a="1"/>
  <c r="CY89" i="12" s="1"/>
  <c r="CW89" i="12" a="1"/>
  <c r="CW89" i="12" s="1"/>
  <c r="CU89" i="12" a="1"/>
  <c r="CU89" i="12" s="1"/>
  <c r="CS89" i="12" a="1"/>
  <c r="CS89" i="12" s="1"/>
  <c r="CQ89" i="12" a="1"/>
  <c r="CQ89" i="12" s="1"/>
  <c r="CO89" i="12" a="1"/>
  <c r="CO89" i="12" s="1"/>
  <c r="CM89" i="12" a="1"/>
  <c r="CM89" i="12" s="1"/>
  <c r="CK89" i="12" a="1"/>
  <c r="CK89" i="12" s="1"/>
  <c r="CI89" i="12" a="1"/>
  <c r="CI89" i="12" s="1"/>
  <c r="CG89" i="12" a="1"/>
  <c r="CG89" i="12" s="1"/>
  <c r="CE89" i="12" a="1"/>
  <c r="CE89" i="12" s="1"/>
  <c r="CC89" i="12" a="1"/>
  <c r="CC89" i="12" s="1"/>
  <c r="CA89" i="12" a="1"/>
  <c r="CA89" i="12" s="1"/>
  <c r="BY89" i="12" a="1"/>
  <c r="BY89" i="12" s="1"/>
  <c r="BW89" i="12" a="1"/>
  <c r="BW89" i="12" s="1"/>
  <c r="BU89" i="12" a="1"/>
  <c r="BU89" i="12" s="1"/>
  <c r="BS89" i="12" a="1"/>
  <c r="BS89" i="12" s="1"/>
  <c r="BQ89" i="12" a="1"/>
  <c r="BQ89" i="12" s="1"/>
  <c r="BO89" i="12" a="1"/>
  <c r="BO89" i="12" s="1"/>
  <c r="BM89" i="12" a="1"/>
  <c r="BM89" i="12" s="1"/>
  <c r="BK89" i="12" a="1"/>
  <c r="BK89" i="12" s="1"/>
  <c r="BI89" i="12" a="1"/>
  <c r="BI89" i="12" s="1"/>
  <c r="BG89" i="12" a="1"/>
  <c r="BG89" i="12" s="1"/>
  <c r="BE89" i="12" a="1"/>
  <c r="BE89" i="12" s="1"/>
  <c r="BC89" i="12" a="1"/>
  <c r="BC89" i="12" s="1"/>
  <c r="BA89" i="12" a="1"/>
  <c r="BA89" i="12" s="1"/>
  <c r="AY89" i="12" a="1"/>
  <c r="AY89" i="12" s="1"/>
  <c r="AW89" i="12" a="1"/>
  <c r="AW89" i="12" s="1"/>
  <c r="AU89" i="12" a="1"/>
  <c r="AU89" i="12" s="1"/>
  <c r="AS89" i="12" a="1"/>
  <c r="AS89" i="12" s="1"/>
  <c r="AQ89" i="12" a="1"/>
  <c r="AQ89" i="12" s="1"/>
  <c r="AO89" i="12" a="1"/>
  <c r="AO89" i="12" s="1"/>
  <c r="AM89" i="12" a="1"/>
  <c r="AM89" i="12" s="1"/>
  <c r="AK89" i="12" a="1"/>
  <c r="AK89" i="12" s="1"/>
  <c r="AI89" i="12" a="1"/>
  <c r="AI89" i="12" s="1"/>
  <c r="AG89" i="12" a="1"/>
  <c r="AG89" i="12" s="1"/>
  <c r="AE89" i="12" a="1"/>
  <c r="AE89" i="12" s="1"/>
  <c r="AC89" i="12" a="1"/>
  <c r="AC89" i="12" s="1"/>
  <c r="AA89" i="12" a="1"/>
  <c r="AA89" i="12" s="1"/>
  <c r="Y89" i="12" a="1"/>
  <c r="Y89" i="12" s="1"/>
  <c r="W89" i="12" a="1"/>
  <c r="W89" i="12" s="1"/>
  <c r="U89" i="12" a="1"/>
  <c r="U89" i="12" s="1"/>
  <c r="EH89" i="12" a="1"/>
  <c r="EH89" i="12" s="1"/>
  <c r="EF89" i="12" a="1"/>
  <c r="EF89" i="12" s="1"/>
  <c r="ED89" i="12" a="1"/>
  <c r="ED89" i="12" s="1"/>
  <c r="EB89" i="12" a="1"/>
  <c r="EB89" i="12" s="1"/>
  <c r="DZ89" i="12" a="1"/>
  <c r="DZ89" i="12" s="1"/>
  <c r="DX89" i="12" a="1"/>
  <c r="DX89" i="12" s="1"/>
  <c r="DV89" i="12" a="1"/>
  <c r="DV89" i="12" s="1"/>
  <c r="DT89" i="12" a="1"/>
  <c r="DT89" i="12" s="1"/>
  <c r="DR89" i="12" a="1"/>
  <c r="DR89" i="12" s="1"/>
  <c r="DP89" i="12" a="1"/>
  <c r="DP89" i="12" s="1"/>
  <c r="DN89" i="12" a="1"/>
  <c r="DN89" i="12" s="1"/>
  <c r="DL89" i="12" a="1"/>
  <c r="DL89" i="12" s="1"/>
  <c r="DJ89" i="12" a="1"/>
  <c r="DJ89" i="12" s="1"/>
  <c r="DH89" i="12" a="1"/>
  <c r="DH89" i="12" s="1"/>
  <c r="DF89" i="12" a="1"/>
  <c r="DF89" i="12" s="1"/>
  <c r="DD89" i="12" a="1"/>
  <c r="DD89" i="12" s="1"/>
  <c r="DB89" i="12" a="1"/>
  <c r="DB89" i="12" s="1"/>
  <c r="CZ89" i="12" a="1"/>
  <c r="CZ89" i="12" s="1"/>
  <c r="CX89" i="12" a="1"/>
  <c r="CX89" i="12" s="1"/>
  <c r="CV89" i="12" a="1"/>
  <c r="CV89" i="12" s="1"/>
  <c r="CT89" i="12" a="1"/>
  <c r="CT89" i="12" s="1"/>
  <c r="CR89" i="12" a="1"/>
  <c r="CR89" i="12" s="1"/>
  <c r="CP89" i="12" a="1"/>
  <c r="CP89" i="12" s="1"/>
  <c r="CN89" i="12" a="1"/>
  <c r="CN89" i="12" s="1"/>
  <c r="CL89" i="12" a="1"/>
  <c r="CL89" i="12" s="1"/>
  <c r="CJ89" i="12" a="1"/>
  <c r="CJ89" i="12" s="1"/>
  <c r="CH89" i="12" a="1"/>
  <c r="CH89" i="12" s="1"/>
  <c r="CF89" i="12" a="1"/>
  <c r="CF89" i="12" s="1"/>
  <c r="CD89" i="12" a="1"/>
  <c r="CD89" i="12" s="1"/>
  <c r="CB89" i="12" a="1"/>
  <c r="CB89" i="12" s="1"/>
  <c r="BZ89" i="12" a="1"/>
  <c r="BZ89" i="12" s="1"/>
  <c r="BX89" i="12" a="1"/>
  <c r="BX89" i="12" s="1"/>
  <c r="BV89" i="12" a="1"/>
  <c r="BV89" i="12" s="1"/>
  <c r="BT89" i="12" a="1"/>
  <c r="BT89" i="12" s="1"/>
  <c r="BR89" i="12" a="1"/>
  <c r="BR89" i="12" s="1"/>
  <c r="BP89" i="12" a="1"/>
  <c r="BP89" i="12" s="1"/>
  <c r="BN89" i="12" a="1"/>
  <c r="BN89" i="12" s="1"/>
  <c r="BL89" i="12" a="1"/>
  <c r="BL89" i="12" s="1"/>
  <c r="BJ89" i="12" a="1"/>
  <c r="BJ89" i="12" s="1"/>
  <c r="BH89" i="12" a="1"/>
  <c r="BH89" i="12" s="1"/>
  <c r="BF89" i="12" a="1"/>
  <c r="BF89" i="12" s="1"/>
  <c r="BD89" i="12" a="1"/>
  <c r="BD89" i="12" s="1"/>
  <c r="BB89" i="12" a="1"/>
  <c r="BB89" i="12" s="1"/>
  <c r="AZ89" i="12" a="1"/>
  <c r="AZ89" i="12" s="1"/>
  <c r="AX89" i="12" a="1"/>
  <c r="AX89" i="12" s="1"/>
  <c r="AV89" i="12" a="1"/>
  <c r="AV89" i="12" s="1"/>
  <c r="AT89" i="12" a="1"/>
  <c r="AT89" i="12" s="1"/>
  <c r="AR89" i="12" a="1"/>
  <c r="AR89" i="12" s="1"/>
  <c r="AP89" i="12" a="1"/>
  <c r="AP89" i="12" s="1"/>
  <c r="AN89" i="12" a="1"/>
  <c r="AN89" i="12" s="1"/>
  <c r="AL89" i="12" a="1"/>
  <c r="AL89" i="12" s="1"/>
  <c r="AJ89" i="12" a="1"/>
  <c r="AJ89" i="12" s="1"/>
  <c r="AH89" i="12" a="1"/>
  <c r="AH89" i="12" s="1"/>
  <c r="AF89" i="12" a="1"/>
  <c r="AF89" i="12" s="1"/>
  <c r="AD89" i="12" a="1"/>
  <c r="AD89" i="12" s="1"/>
  <c r="AB89" i="12" a="1"/>
  <c r="AB89" i="12" s="1"/>
  <c r="Z89" i="12" a="1"/>
  <c r="Z89" i="12" s="1"/>
  <c r="X89" i="12" a="1"/>
  <c r="X89" i="12" s="1"/>
  <c r="V89" i="12" a="1"/>
  <c r="V89" i="12" s="1"/>
  <c r="T89" i="12" a="1"/>
  <c r="T89" i="12" s="1"/>
  <c r="R89" i="12" a="1"/>
  <c r="R89" i="12" s="1"/>
  <c r="P89" i="12" a="1"/>
  <c r="P89" i="12" s="1"/>
  <c r="N89" i="12" a="1"/>
  <c r="N89" i="12" s="1"/>
  <c r="L89" i="12" a="1"/>
  <c r="L89" i="12" s="1"/>
  <c r="J89" i="12" a="1"/>
  <c r="J89" i="12" s="1"/>
  <c r="H89" i="12" a="1"/>
  <c r="H89" i="12" s="1"/>
  <c r="F89" i="12" a="1"/>
  <c r="F89" i="12" s="1"/>
  <c r="S89" i="12" a="1"/>
  <c r="S89" i="12" s="1"/>
  <c r="Q89" i="12" a="1"/>
  <c r="Q89" i="12" s="1"/>
  <c r="O89" i="12" a="1"/>
  <c r="O89" i="12" s="1"/>
  <c r="M89" i="12" a="1"/>
  <c r="M89" i="12" s="1"/>
  <c r="K89" i="12" a="1"/>
  <c r="K89" i="12" s="1"/>
  <c r="I89" i="12" a="1"/>
  <c r="I89" i="12" s="1"/>
  <c r="G89" i="12" a="1"/>
  <c r="G89" i="12" s="1"/>
  <c r="E89" i="12" a="1"/>
  <c r="E89" i="12" s="1"/>
  <c r="EI91" i="12" a="1"/>
  <c r="EI91" i="12" s="1"/>
  <c r="EG91" i="12" a="1"/>
  <c r="EG91" i="12" s="1"/>
  <c r="EE91" i="12" a="1"/>
  <c r="EE91" i="12" s="1"/>
  <c r="EC91" i="12" a="1"/>
  <c r="EC91" i="12" s="1"/>
  <c r="EA91" i="12" a="1"/>
  <c r="EA91" i="12" s="1"/>
  <c r="DY91" i="12" a="1"/>
  <c r="DY91" i="12" s="1"/>
  <c r="EH91" i="12" a="1"/>
  <c r="EH91" i="12" s="1"/>
  <c r="ED91" i="12" a="1"/>
  <c r="ED91" i="12" s="1"/>
  <c r="DZ91" i="12" a="1"/>
  <c r="DZ91" i="12" s="1"/>
  <c r="DW91" i="12" a="1"/>
  <c r="DW91" i="12" s="1"/>
  <c r="DU91" i="12" a="1"/>
  <c r="DU91" i="12" s="1"/>
  <c r="DS91" i="12" a="1"/>
  <c r="DS91" i="12" s="1"/>
  <c r="DQ91" i="12" a="1"/>
  <c r="DQ91" i="12" s="1"/>
  <c r="DO91" i="12" a="1"/>
  <c r="DO91" i="12" s="1"/>
  <c r="DM91" i="12" a="1"/>
  <c r="DM91" i="12" s="1"/>
  <c r="DK91" i="12" a="1"/>
  <c r="DK91" i="12" s="1"/>
  <c r="DI91" i="12" a="1"/>
  <c r="DI91" i="12" s="1"/>
  <c r="DG91" i="12" a="1"/>
  <c r="DG91" i="12" s="1"/>
  <c r="DE91" i="12" a="1"/>
  <c r="DE91" i="12" s="1"/>
  <c r="DC91" i="12" a="1"/>
  <c r="DC91" i="12" s="1"/>
  <c r="DA91" i="12" a="1"/>
  <c r="DA91" i="12" s="1"/>
  <c r="CY91" i="12" a="1"/>
  <c r="CY91" i="12" s="1"/>
  <c r="CW91" i="12" a="1"/>
  <c r="CW91" i="12" s="1"/>
  <c r="CU91" i="12" a="1"/>
  <c r="CU91" i="12" s="1"/>
  <c r="CS91" i="12" a="1"/>
  <c r="CS91" i="12" s="1"/>
  <c r="CQ91" i="12" a="1"/>
  <c r="CQ91" i="12" s="1"/>
  <c r="CO91" i="12" a="1"/>
  <c r="CO91" i="12" s="1"/>
  <c r="CM91" i="12" a="1"/>
  <c r="CM91" i="12" s="1"/>
  <c r="CK91" i="12" a="1"/>
  <c r="CK91" i="12" s="1"/>
  <c r="CI91" i="12" a="1"/>
  <c r="CI91" i="12" s="1"/>
  <c r="CG91" i="12" a="1"/>
  <c r="CG91" i="12" s="1"/>
  <c r="CE91" i="12" a="1"/>
  <c r="CE91" i="12" s="1"/>
  <c r="CC91" i="12" a="1"/>
  <c r="CC91" i="12" s="1"/>
  <c r="CA91" i="12" a="1"/>
  <c r="CA91" i="12" s="1"/>
  <c r="BY91" i="12" a="1"/>
  <c r="BY91" i="12" s="1"/>
  <c r="BW91" i="12" a="1"/>
  <c r="BW91" i="12" s="1"/>
  <c r="BU91" i="12" a="1"/>
  <c r="BU91" i="12" s="1"/>
  <c r="BS91" i="12" a="1"/>
  <c r="BS91" i="12" s="1"/>
  <c r="BQ91" i="12" a="1"/>
  <c r="BQ91" i="12" s="1"/>
  <c r="BO91" i="12" a="1"/>
  <c r="BO91" i="12" s="1"/>
  <c r="BM91" i="12" a="1"/>
  <c r="BM91" i="12" s="1"/>
  <c r="BK91" i="12" a="1"/>
  <c r="BK91" i="12" s="1"/>
  <c r="BI91" i="12" a="1"/>
  <c r="BI91" i="12" s="1"/>
  <c r="BG91" i="12" a="1"/>
  <c r="BG91" i="12" s="1"/>
  <c r="BE91" i="12" a="1"/>
  <c r="BE91" i="12" s="1"/>
  <c r="EF91" i="12" a="1"/>
  <c r="EF91" i="12" s="1"/>
  <c r="EB91" i="12" a="1"/>
  <c r="EB91" i="12" s="1"/>
  <c r="DX91" i="12" a="1"/>
  <c r="DX91" i="12" s="1"/>
  <c r="DV91" i="12" a="1"/>
  <c r="DV91" i="12" s="1"/>
  <c r="DR91" i="12" a="1"/>
  <c r="DR91" i="12" s="1"/>
  <c r="DN91" i="12" a="1"/>
  <c r="DN91" i="12" s="1"/>
  <c r="DJ91" i="12" a="1"/>
  <c r="DJ91" i="12" s="1"/>
  <c r="DF91" i="12" a="1"/>
  <c r="DF91" i="12" s="1"/>
  <c r="DB91" i="12" a="1"/>
  <c r="DB91" i="12" s="1"/>
  <c r="CX91" i="12" a="1"/>
  <c r="CX91" i="12" s="1"/>
  <c r="CT91" i="12" a="1"/>
  <c r="CT91" i="12" s="1"/>
  <c r="CP91" i="12" a="1"/>
  <c r="CP91" i="12" s="1"/>
  <c r="CL91" i="12" a="1"/>
  <c r="CL91" i="12" s="1"/>
  <c r="CH91" i="12" a="1"/>
  <c r="CH91" i="12" s="1"/>
  <c r="CD91" i="12" a="1"/>
  <c r="CD91" i="12" s="1"/>
  <c r="BZ91" i="12" a="1"/>
  <c r="BZ91" i="12" s="1"/>
  <c r="BV91" i="12" a="1"/>
  <c r="BV91" i="12" s="1"/>
  <c r="BR91" i="12" a="1"/>
  <c r="BR91" i="12" s="1"/>
  <c r="BN91" i="12" a="1"/>
  <c r="BN91" i="12" s="1"/>
  <c r="BJ91" i="12" a="1"/>
  <c r="BJ91" i="12" s="1"/>
  <c r="BF91" i="12" a="1"/>
  <c r="BF91" i="12" s="1"/>
  <c r="BC91" i="12" a="1"/>
  <c r="BC91" i="12" s="1"/>
  <c r="BA91" i="12" a="1"/>
  <c r="BA91" i="12" s="1"/>
  <c r="AY91" i="12" a="1"/>
  <c r="AY91" i="12" s="1"/>
  <c r="AW91" i="12" a="1"/>
  <c r="AW91" i="12" s="1"/>
  <c r="AU91" i="12" a="1"/>
  <c r="AU91" i="12" s="1"/>
  <c r="AS91" i="12" a="1"/>
  <c r="AS91" i="12" s="1"/>
  <c r="AQ91" i="12" a="1"/>
  <c r="AQ91" i="12" s="1"/>
  <c r="AO91" i="12" a="1"/>
  <c r="AO91" i="12" s="1"/>
  <c r="AM91" i="12" a="1"/>
  <c r="AM91" i="12" s="1"/>
  <c r="AK91" i="12" a="1"/>
  <c r="AK91" i="12" s="1"/>
  <c r="AI91" i="12" a="1"/>
  <c r="AI91" i="12" s="1"/>
  <c r="AG91" i="12" a="1"/>
  <c r="AG91" i="12" s="1"/>
  <c r="AE91" i="12" a="1"/>
  <c r="AE91" i="12" s="1"/>
  <c r="AC91" i="12" a="1"/>
  <c r="AC91" i="12" s="1"/>
  <c r="AA91" i="12" a="1"/>
  <c r="AA91" i="12" s="1"/>
  <c r="Y91" i="12" a="1"/>
  <c r="Y91" i="12" s="1"/>
  <c r="W91" i="12" a="1"/>
  <c r="W91" i="12" s="1"/>
  <c r="U91" i="12" a="1"/>
  <c r="U91" i="12" s="1"/>
  <c r="S91" i="12" a="1"/>
  <c r="S91" i="12" s="1"/>
  <c r="Q91" i="12" a="1"/>
  <c r="Q91" i="12" s="1"/>
  <c r="O91" i="12" a="1"/>
  <c r="O91" i="12" s="1"/>
  <c r="M91" i="12" a="1"/>
  <c r="M91" i="12" s="1"/>
  <c r="K91" i="12" a="1"/>
  <c r="K91" i="12" s="1"/>
  <c r="I91" i="12" a="1"/>
  <c r="I91" i="12" s="1"/>
  <c r="G91" i="12" a="1"/>
  <c r="G91" i="12" s="1"/>
  <c r="E91" i="12" a="1"/>
  <c r="E91" i="12" s="1"/>
  <c r="DT91" i="12" a="1"/>
  <c r="DT91" i="12" s="1"/>
  <c r="DP91" i="12" a="1"/>
  <c r="DP91" i="12" s="1"/>
  <c r="DL91" i="12" a="1"/>
  <c r="DL91" i="12" s="1"/>
  <c r="DH91" i="12" a="1"/>
  <c r="DH91" i="12" s="1"/>
  <c r="DD91" i="12" a="1"/>
  <c r="DD91" i="12" s="1"/>
  <c r="CZ91" i="12" a="1"/>
  <c r="CZ91" i="12" s="1"/>
  <c r="CV91" i="12" a="1"/>
  <c r="CV91" i="12" s="1"/>
  <c r="CR91" i="12" a="1"/>
  <c r="CR91" i="12" s="1"/>
  <c r="CN91" i="12" a="1"/>
  <c r="CN91" i="12" s="1"/>
  <c r="CJ91" i="12" a="1"/>
  <c r="CJ91" i="12" s="1"/>
  <c r="CF91" i="12" a="1"/>
  <c r="CF91" i="12" s="1"/>
  <c r="CB91" i="12" a="1"/>
  <c r="CB91" i="12" s="1"/>
  <c r="BX91" i="12" a="1"/>
  <c r="BX91" i="12" s="1"/>
  <c r="BT91" i="12" a="1"/>
  <c r="BT91" i="12" s="1"/>
  <c r="BP91" i="12" a="1"/>
  <c r="BP91" i="12" s="1"/>
  <c r="BL91" i="12" a="1"/>
  <c r="BL91" i="12" s="1"/>
  <c r="BH91" i="12" a="1"/>
  <c r="BH91" i="12" s="1"/>
  <c r="BD91" i="12" a="1"/>
  <c r="BD91" i="12" s="1"/>
  <c r="BB91" i="12" a="1"/>
  <c r="BB91" i="12" s="1"/>
  <c r="AZ91" i="12" a="1"/>
  <c r="AZ91" i="12" s="1"/>
  <c r="AX91" i="12" a="1"/>
  <c r="AX91" i="12" s="1"/>
  <c r="AV91" i="12" a="1"/>
  <c r="AV91" i="12" s="1"/>
  <c r="AT91" i="12" a="1"/>
  <c r="AT91" i="12" s="1"/>
  <c r="AR91" i="12" a="1"/>
  <c r="AR91" i="12" s="1"/>
  <c r="AP91" i="12" a="1"/>
  <c r="AP91" i="12" s="1"/>
  <c r="AN91" i="12" a="1"/>
  <c r="AN91" i="12" s="1"/>
  <c r="AL91" i="12" a="1"/>
  <c r="AL91" i="12" s="1"/>
  <c r="AJ91" i="12" a="1"/>
  <c r="AJ91" i="12" s="1"/>
  <c r="AH91" i="12" a="1"/>
  <c r="AH91" i="12" s="1"/>
  <c r="AF91" i="12" a="1"/>
  <c r="AF91" i="12" s="1"/>
  <c r="AD91" i="12" a="1"/>
  <c r="AD91" i="12" s="1"/>
  <c r="AB91" i="12" a="1"/>
  <c r="AB91" i="12" s="1"/>
  <c r="Z91" i="12" a="1"/>
  <c r="Z91" i="12" s="1"/>
  <c r="X91" i="12" a="1"/>
  <c r="X91" i="12" s="1"/>
  <c r="V91" i="12" a="1"/>
  <c r="V91" i="12" s="1"/>
  <c r="T91" i="12" a="1"/>
  <c r="T91" i="12" s="1"/>
  <c r="R91" i="12" a="1"/>
  <c r="R91" i="12" s="1"/>
  <c r="P91" i="12" a="1"/>
  <c r="P91" i="12" s="1"/>
  <c r="N91" i="12" a="1"/>
  <c r="N91" i="12" s="1"/>
  <c r="L91" i="12" a="1"/>
  <c r="L91" i="12" s="1"/>
  <c r="J91" i="12" a="1"/>
  <c r="J91" i="12" s="1"/>
  <c r="H91" i="12" a="1"/>
  <c r="H91" i="12" s="1"/>
  <c r="F91" i="12" a="1"/>
  <c r="F91" i="12" s="1"/>
  <c r="EH93" i="12" a="1"/>
  <c r="EH93" i="12" s="1"/>
  <c r="EF93" i="12" a="1"/>
  <c r="EF93" i="12" s="1"/>
  <c r="ED93" i="12" a="1"/>
  <c r="ED93" i="12" s="1"/>
  <c r="EB93" i="12" a="1"/>
  <c r="EB93" i="12" s="1"/>
  <c r="DZ93" i="12" a="1"/>
  <c r="DZ93" i="12" s="1"/>
  <c r="DX93" i="12" a="1"/>
  <c r="DX93" i="12" s="1"/>
  <c r="DV93" i="12" a="1"/>
  <c r="DV93" i="12" s="1"/>
  <c r="DT93" i="12" a="1"/>
  <c r="DT93" i="12" s="1"/>
  <c r="DR93" i="12" a="1"/>
  <c r="DR93" i="12" s="1"/>
  <c r="DP93" i="12" a="1"/>
  <c r="DP93" i="12" s="1"/>
  <c r="DN93" i="12" a="1"/>
  <c r="DN93" i="12" s="1"/>
  <c r="DL93" i="12" a="1"/>
  <c r="DL93" i="12" s="1"/>
  <c r="DJ93" i="12" a="1"/>
  <c r="DJ93" i="12" s="1"/>
  <c r="DH93" i="12" a="1"/>
  <c r="DH93" i="12" s="1"/>
  <c r="DF93" i="12" a="1"/>
  <c r="DF93" i="12" s="1"/>
  <c r="DD93" i="12" a="1"/>
  <c r="DD93" i="12" s="1"/>
  <c r="DB93" i="12" a="1"/>
  <c r="DB93" i="12" s="1"/>
  <c r="EG93" i="12" a="1"/>
  <c r="EG93" i="12" s="1"/>
  <c r="EC93" i="12" a="1"/>
  <c r="EC93" i="12" s="1"/>
  <c r="DY93" i="12" a="1"/>
  <c r="DY93" i="12" s="1"/>
  <c r="DU93" i="12" a="1"/>
  <c r="DU93" i="12" s="1"/>
  <c r="DQ93" i="12" a="1"/>
  <c r="DQ93" i="12" s="1"/>
  <c r="DM93" i="12" a="1"/>
  <c r="DM93" i="12" s="1"/>
  <c r="DI93" i="12" a="1"/>
  <c r="DI93" i="12" s="1"/>
  <c r="DE93" i="12" a="1"/>
  <c r="DE93" i="12" s="1"/>
  <c r="DA93" i="12" a="1"/>
  <c r="DA93" i="12" s="1"/>
  <c r="CY93" i="12" a="1"/>
  <c r="CY93" i="12" s="1"/>
  <c r="CW93" i="12" a="1"/>
  <c r="CW93" i="12" s="1"/>
  <c r="CU93" i="12" a="1"/>
  <c r="CU93" i="12" s="1"/>
  <c r="CS93" i="12" a="1"/>
  <c r="CS93" i="12" s="1"/>
  <c r="CQ93" i="12" a="1"/>
  <c r="CQ93" i="12" s="1"/>
  <c r="CO93" i="12" a="1"/>
  <c r="CO93" i="12" s="1"/>
  <c r="CM93" i="12" a="1"/>
  <c r="CM93" i="12" s="1"/>
  <c r="CK93" i="12" a="1"/>
  <c r="CK93" i="12" s="1"/>
  <c r="CI93" i="12" a="1"/>
  <c r="CI93" i="12" s="1"/>
  <c r="CG93" i="12" a="1"/>
  <c r="CG93" i="12" s="1"/>
  <c r="CE93" i="12" a="1"/>
  <c r="CE93" i="12" s="1"/>
  <c r="CC93" i="12" a="1"/>
  <c r="CC93" i="12" s="1"/>
  <c r="CA93" i="12" a="1"/>
  <c r="CA93" i="12" s="1"/>
  <c r="BY93" i="12" a="1"/>
  <c r="BY93" i="12" s="1"/>
  <c r="BW93" i="12" a="1"/>
  <c r="BW93" i="12" s="1"/>
  <c r="BU93" i="12" a="1"/>
  <c r="BU93" i="12" s="1"/>
  <c r="BS93" i="12" a="1"/>
  <c r="BS93" i="12" s="1"/>
  <c r="BQ93" i="12" a="1"/>
  <c r="BQ93" i="12" s="1"/>
  <c r="BO93" i="12" a="1"/>
  <c r="BO93" i="12" s="1"/>
  <c r="BM93" i="12" a="1"/>
  <c r="BM93" i="12" s="1"/>
  <c r="BK93" i="12" a="1"/>
  <c r="BK93" i="12" s="1"/>
  <c r="BI93" i="12" a="1"/>
  <c r="BI93" i="12" s="1"/>
  <c r="BG93" i="12" a="1"/>
  <c r="BG93" i="12" s="1"/>
  <c r="BE93" i="12" a="1"/>
  <c r="BE93" i="12" s="1"/>
  <c r="BC93" i="12" a="1"/>
  <c r="BC93" i="12" s="1"/>
  <c r="BA93" i="12" a="1"/>
  <c r="BA93" i="12" s="1"/>
  <c r="AY93" i="12" a="1"/>
  <c r="AY93" i="12" s="1"/>
  <c r="AW93" i="12" a="1"/>
  <c r="AW93" i="12" s="1"/>
  <c r="AU93" i="12" a="1"/>
  <c r="AU93" i="12" s="1"/>
  <c r="AS93" i="12" a="1"/>
  <c r="AS93" i="12" s="1"/>
  <c r="AQ93" i="12" a="1"/>
  <c r="AQ93" i="12" s="1"/>
  <c r="AO93" i="12" a="1"/>
  <c r="AO93" i="12" s="1"/>
  <c r="AM93" i="12" a="1"/>
  <c r="AM93" i="12" s="1"/>
  <c r="AK93" i="12" a="1"/>
  <c r="AK93" i="12" s="1"/>
  <c r="AI93" i="12" a="1"/>
  <c r="AI93" i="12" s="1"/>
  <c r="AG93" i="12" a="1"/>
  <c r="AG93" i="12" s="1"/>
  <c r="AE93" i="12" a="1"/>
  <c r="AE93" i="12" s="1"/>
  <c r="AC93" i="12" a="1"/>
  <c r="AC93" i="12" s="1"/>
  <c r="AA93" i="12" a="1"/>
  <c r="AA93" i="12" s="1"/>
  <c r="Y93" i="12" a="1"/>
  <c r="Y93" i="12" s="1"/>
  <c r="W93" i="12" a="1"/>
  <c r="W93" i="12" s="1"/>
  <c r="U93" i="12" a="1"/>
  <c r="U93" i="12" s="1"/>
  <c r="S93" i="12" a="1"/>
  <c r="S93" i="12" s="1"/>
  <c r="Q93" i="12" a="1"/>
  <c r="Q93" i="12" s="1"/>
  <c r="O93" i="12" a="1"/>
  <c r="O93" i="12" s="1"/>
  <c r="M93" i="12" a="1"/>
  <c r="M93" i="12" s="1"/>
  <c r="K93" i="12" a="1"/>
  <c r="K93" i="12" s="1"/>
  <c r="I93" i="12" a="1"/>
  <c r="I93" i="12" s="1"/>
  <c r="G93" i="12" a="1"/>
  <c r="G93" i="12" s="1"/>
  <c r="E93" i="12" a="1"/>
  <c r="E93" i="12" s="1"/>
  <c r="EE93" i="12" a="1"/>
  <c r="EE93" i="12" s="1"/>
  <c r="DW93" i="12" a="1"/>
  <c r="DW93" i="12" s="1"/>
  <c r="DO93" i="12" a="1"/>
  <c r="DO93" i="12" s="1"/>
  <c r="DG93" i="12" a="1"/>
  <c r="DG93" i="12" s="1"/>
  <c r="CZ93" i="12" a="1"/>
  <c r="CZ93" i="12" s="1"/>
  <c r="CV93" i="12" a="1"/>
  <c r="CV93" i="12" s="1"/>
  <c r="CR93" i="12" a="1"/>
  <c r="CR93" i="12" s="1"/>
  <c r="CN93" i="12" a="1"/>
  <c r="CN93" i="12" s="1"/>
  <c r="CJ93" i="12" a="1"/>
  <c r="CJ93" i="12" s="1"/>
  <c r="CF93" i="12" a="1"/>
  <c r="CF93" i="12" s="1"/>
  <c r="CB93" i="12" a="1"/>
  <c r="CB93" i="12" s="1"/>
  <c r="BX93" i="12" a="1"/>
  <c r="BX93" i="12" s="1"/>
  <c r="BT93" i="12" a="1"/>
  <c r="BT93" i="12" s="1"/>
  <c r="BP93" i="12" a="1"/>
  <c r="BP93" i="12" s="1"/>
  <c r="BL93" i="12" a="1"/>
  <c r="BL93" i="12" s="1"/>
  <c r="BH93" i="12" a="1"/>
  <c r="BH93" i="12" s="1"/>
  <c r="BD93" i="12" a="1"/>
  <c r="BD93" i="12" s="1"/>
  <c r="AZ93" i="12" a="1"/>
  <c r="AZ93" i="12" s="1"/>
  <c r="AV93" i="12" a="1"/>
  <c r="AV93" i="12" s="1"/>
  <c r="AR93" i="12" a="1"/>
  <c r="AR93" i="12" s="1"/>
  <c r="AN93" i="12" a="1"/>
  <c r="AN93" i="12" s="1"/>
  <c r="AJ93" i="12" a="1"/>
  <c r="AJ93" i="12" s="1"/>
  <c r="AF93" i="12" a="1"/>
  <c r="AF93" i="12" s="1"/>
  <c r="AB93" i="12" a="1"/>
  <c r="AB93" i="12" s="1"/>
  <c r="X93" i="12" a="1"/>
  <c r="X93" i="12" s="1"/>
  <c r="T93" i="12" a="1"/>
  <c r="T93" i="12" s="1"/>
  <c r="P93" i="12" a="1"/>
  <c r="P93" i="12" s="1"/>
  <c r="L93" i="12" a="1"/>
  <c r="L93" i="12" s="1"/>
  <c r="H93" i="12" a="1"/>
  <c r="H93" i="12" s="1"/>
  <c r="EI93" i="12" a="1"/>
  <c r="EI93" i="12" s="1"/>
  <c r="EA93" i="12" a="1"/>
  <c r="EA93" i="12" s="1"/>
  <c r="DS93" i="12" a="1"/>
  <c r="DS93" i="12" s="1"/>
  <c r="DK93" i="12" a="1"/>
  <c r="DK93" i="12" s="1"/>
  <c r="DC93" i="12" a="1"/>
  <c r="DC93" i="12" s="1"/>
  <c r="CX93" i="12" a="1"/>
  <c r="CX93" i="12" s="1"/>
  <c r="CT93" i="12" a="1"/>
  <c r="CT93" i="12" s="1"/>
  <c r="CP93" i="12" a="1"/>
  <c r="CP93" i="12" s="1"/>
  <c r="CL93" i="12" a="1"/>
  <c r="CL93" i="12" s="1"/>
  <c r="CH93" i="12" a="1"/>
  <c r="CH93" i="12" s="1"/>
  <c r="CD93" i="12" a="1"/>
  <c r="CD93" i="12" s="1"/>
  <c r="BZ93" i="12" a="1"/>
  <c r="BZ93" i="12" s="1"/>
  <c r="BV93" i="12" a="1"/>
  <c r="BV93" i="12" s="1"/>
  <c r="BR93" i="12" a="1"/>
  <c r="BR93" i="12" s="1"/>
  <c r="BN93" i="12" a="1"/>
  <c r="BN93" i="12" s="1"/>
  <c r="BJ93" i="12" a="1"/>
  <c r="BJ93" i="12" s="1"/>
  <c r="BF93" i="12" a="1"/>
  <c r="BF93" i="12" s="1"/>
  <c r="BB93" i="12" a="1"/>
  <c r="BB93" i="12" s="1"/>
  <c r="AX93" i="12" a="1"/>
  <c r="AX93" i="12" s="1"/>
  <c r="AT93" i="12" a="1"/>
  <c r="AT93" i="12" s="1"/>
  <c r="AP93" i="12" a="1"/>
  <c r="AP93" i="12" s="1"/>
  <c r="AL93" i="12" a="1"/>
  <c r="AL93" i="12" s="1"/>
  <c r="AH93" i="12" a="1"/>
  <c r="AH93" i="12" s="1"/>
  <c r="AD93" i="12" a="1"/>
  <c r="AD93" i="12" s="1"/>
  <c r="Z93" i="12" a="1"/>
  <c r="Z93" i="12" s="1"/>
  <c r="V93" i="12" a="1"/>
  <c r="V93" i="12" s="1"/>
  <c r="R93" i="12" a="1"/>
  <c r="R93" i="12" s="1"/>
  <c r="N93" i="12" a="1"/>
  <c r="N93" i="12" s="1"/>
  <c r="J93" i="12" a="1"/>
  <c r="J93" i="12" s="1"/>
  <c r="F93" i="12" a="1"/>
  <c r="F93" i="12" s="1"/>
  <c r="BZ36" i="10"/>
  <c r="CB36" i="10"/>
  <c r="CD36" i="10"/>
  <c r="CF36" i="10"/>
  <c r="BL51" i="10"/>
  <c r="BT51" i="10"/>
  <c r="CJ31" i="10" a="1"/>
  <c r="CJ31" i="10" s="1"/>
  <c r="CJ23" i="10" a="1"/>
  <c r="CJ23" i="10" s="1"/>
  <c r="CJ32" i="10" a="1"/>
  <c r="CJ32" i="10" s="1"/>
  <c r="CJ25" i="10" a="1"/>
  <c r="CJ25" i="10" s="1"/>
  <c r="CJ33" i="10" a="1"/>
  <c r="CJ33" i="10" s="1"/>
  <c r="CJ30" i="10" a="1"/>
  <c r="CJ30" i="10" s="1"/>
  <c r="CJ24" i="10" a="1"/>
  <c r="CJ24" i="10" s="1"/>
  <c r="CJ12" i="10" a="1"/>
  <c r="CJ12" i="10" s="1"/>
  <c r="CJ15" i="10" a="1"/>
  <c r="CJ15" i="10" s="1"/>
  <c r="CJ11" i="10" a="1"/>
  <c r="CJ11" i="10" s="1"/>
  <c r="CJ29" i="10" a="1"/>
  <c r="CJ29" i="10" s="1"/>
  <c r="CJ27" i="10" a="1"/>
  <c r="CJ27" i="10" s="1"/>
  <c r="CJ28" i="10" a="1"/>
  <c r="CJ28" i="10" s="1"/>
  <c r="CJ26" i="10" a="1"/>
  <c r="CJ26" i="10" s="1"/>
  <c r="CJ8" i="10" a="1"/>
  <c r="CJ8" i="10" s="1"/>
  <c r="CL31" i="10" a="1"/>
  <c r="CL33" i="10" a="1"/>
  <c r="CL23" i="10" a="1"/>
  <c r="CL23" i="10" s="1"/>
  <c r="CL25" i="10" a="1"/>
  <c r="CL24" i="10" a="1"/>
  <c r="CL21" i="10" a="1"/>
  <c r="CL32" i="10" a="1"/>
  <c r="CL32" i="10" s="1"/>
  <c r="CL30" i="10" a="1"/>
  <c r="CL15" i="10" a="1"/>
  <c r="CL12" i="10" a="1"/>
  <c r="CL11" i="10" a="1"/>
  <c r="CL11" i="10" s="1"/>
  <c r="CL29" i="10" a="1"/>
  <c r="CL28" i="10" a="1"/>
  <c r="CL27" i="10" a="1"/>
  <c r="CL26" i="10" a="1"/>
  <c r="CL26" i="10" s="1"/>
  <c r="CL8" i="10" a="1"/>
  <c r="CO23" i="10" a="1"/>
  <c r="CO31" i="10" a="1"/>
  <c r="CO33" i="10" a="1"/>
  <c r="CO32" i="10" a="1"/>
  <c r="CO30" i="10" a="1"/>
  <c r="CO25" i="10" a="1"/>
  <c r="CO24" i="10" a="1"/>
  <c r="CO21" i="10" a="1"/>
  <c r="CO15" i="10" a="1"/>
  <c r="CO12" i="10" a="1"/>
  <c r="CO11" i="10" a="1"/>
  <c r="CO29" i="10" a="1"/>
  <c r="CO28" i="10" a="1"/>
  <c r="CO8" i="10" a="1"/>
  <c r="CO27" i="10" a="1"/>
  <c r="CO26" i="10" a="1"/>
  <c r="CP31" i="10" a="1"/>
  <c r="CP33" i="10" a="1"/>
  <c r="CP23" i="10" a="1"/>
  <c r="CP23" i="10" s="1"/>
  <c r="CP25" i="10" a="1"/>
  <c r="CP24" i="10" a="1"/>
  <c r="CP21" i="10" a="1"/>
  <c r="CP32" i="10" a="1"/>
  <c r="CP32" i="10" s="1"/>
  <c r="CP30" i="10" a="1"/>
  <c r="CP15" i="10" a="1"/>
  <c r="CP12" i="10" a="1"/>
  <c r="CP11" i="10" a="1"/>
  <c r="CP11" i="10" s="1"/>
  <c r="CP29" i="10" a="1"/>
  <c r="CP28" i="10" a="1"/>
  <c r="CP27" i="10" a="1"/>
  <c r="CP26" i="10" a="1"/>
  <c r="CP26" i="10" s="1"/>
  <c r="CP8" i="10" a="1"/>
  <c r="CS23" i="10" a="1"/>
  <c r="CS31" i="10" a="1"/>
  <c r="CS33" i="10" a="1"/>
  <c r="CS32" i="10" a="1"/>
  <c r="CS30" i="10" a="1"/>
  <c r="CS25" i="10" a="1"/>
  <c r="CS24" i="10" a="1"/>
  <c r="CS21" i="10" a="1"/>
  <c r="CS15" i="10" a="1"/>
  <c r="CS12" i="10" a="1"/>
  <c r="CS11" i="10" a="1"/>
  <c r="CS29" i="10" a="1"/>
  <c r="CS28" i="10" a="1"/>
  <c r="CS8" i="10" a="1"/>
  <c r="CS27" i="10" a="1"/>
  <c r="CS26" i="10" a="1"/>
  <c r="CT31" i="10" a="1"/>
  <c r="CT33" i="10" a="1"/>
  <c r="CT23" i="10" a="1"/>
  <c r="CT23" i="10" s="1"/>
  <c r="CT25" i="10" a="1"/>
  <c r="CT24" i="10" a="1"/>
  <c r="CT21" i="10" a="1"/>
  <c r="CT32" i="10" a="1"/>
  <c r="CT32" i="10" s="1"/>
  <c r="CT30" i="10" a="1"/>
  <c r="CT15" i="10" a="1"/>
  <c r="CT12" i="10" a="1"/>
  <c r="CT11" i="10" a="1"/>
  <c r="CT11" i="10" s="1"/>
  <c r="CT29" i="10" a="1"/>
  <c r="CT28" i="10" a="1"/>
  <c r="CT27" i="10" a="1"/>
  <c r="CT26" i="10" a="1"/>
  <c r="CT26" i="10" s="1"/>
  <c r="CT8" i="10" a="1"/>
  <c r="CW23" i="10" a="1"/>
  <c r="CW31" i="10" a="1"/>
  <c r="CW33" i="10" a="1"/>
  <c r="CW32" i="10" a="1"/>
  <c r="CW30" i="10" a="1"/>
  <c r="CW25" i="10" a="1"/>
  <c r="CW24" i="10" a="1"/>
  <c r="CW21" i="10" a="1"/>
  <c r="CW15" i="10" a="1"/>
  <c r="CW12" i="10" a="1"/>
  <c r="CW11" i="10" a="1"/>
  <c r="CW29" i="10" a="1"/>
  <c r="CW28" i="10" a="1"/>
  <c r="CW8" i="10" a="1"/>
  <c r="CW27" i="10" a="1"/>
  <c r="CW26" i="10" a="1"/>
  <c r="CX31" i="10" a="1"/>
  <c r="CX33" i="10" a="1"/>
  <c r="CX23" i="10" a="1"/>
  <c r="CX23" i="10" s="1"/>
  <c r="CX25" i="10" a="1"/>
  <c r="CX24" i="10" a="1"/>
  <c r="CX21" i="10" a="1"/>
  <c r="CX32" i="10" a="1"/>
  <c r="CX32" i="10" s="1"/>
  <c r="CX30" i="10" a="1"/>
  <c r="CX15" i="10" a="1"/>
  <c r="CX12" i="10" a="1"/>
  <c r="CX11" i="10" a="1"/>
  <c r="CX11" i="10" s="1"/>
  <c r="CX29" i="10" a="1"/>
  <c r="CX28" i="10" a="1"/>
  <c r="CX27" i="10" a="1"/>
  <c r="CX26" i="10" a="1"/>
  <c r="CX26" i="10" s="1"/>
  <c r="CX8" i="10" a="1"/>
  <c r="CZ31" i="10" a="1"/>
  <c r="CZ31" i="10" s="1"/>
  <c r="CZ33" i="10" a="1"/>
  <c r="CZ33" i="10" s="1"/>
  <c r="CZ23" i="10" a="1"/>
  <c r="CZ23" i="10" s="1"/>
  <c r="CZ25" i="10" a="1"/>
  <c r="CZ25" i="10" s="1"/>
  <c r="CZ24" i="10" a="1"/>
  <c r="CZ24" i="10" s="1"/>
  <c r="CZ21" i="10" a="1"/>
  <c r="CZ21" i="10" s="1"/>
  <c r="CZ32" i="10" a="1"/>
  <c r="CZ32" i="10" s="1"/>
  <c r="CZ30" i="10" a="1"/>
  <c r="CZ30" i="10" s="1"/>
  <c r="CZ15" i="10" a="1"/>
  <c r="CZ15" i="10" s="1"/>
  <c r="CZ12" i="10" a="1"/>
  <c r="CZ12" i="10" s="1"/>
  <c r="CZ11" i="10" a="1"/>
  <c r="CZ11" i="10" s="1"/>
  <c r="CZ29" i="10" a="1"/>
  <c r="CZ29" i="10" s="1"/>
  <c r="CZ28" i="10" a="1"/>
  <c r="CZ28" i="10" s="1"/>
  <c r="CZ27" i="10" a="1"/>
  <c r="CZ27" i="10" s="1"/>
  <c r="CZ26" i="10" a="1"/>
  <c r="CZ26" i="10" s="1"/>
  <c r="CZ8" i="10" a="1"/>
  <c r="CZ8" i="10" s="1"/>
  <c r="DB31" i="10" a="1"/>
  <c r="DB33" i="10" a="1"/>
  <c r="DB23" i="10" a="1"/>
  <c r="DB23" i="10" s="1"/>
  <c r="DB25" i="10" a="1"/>
  <c r="DB24" i="10" a="1"/>
  <c r="DB21" i="10" a="1"/>
  <c r="DB32" i="10" a="1"/>
  <c r="DB32" i="10" s="1"/>
  <c r="DB30" i="10" a="1"/>
  <c r="DB15" i="10" a="1"/>
  <c r="DB12" i="10" a="1"/>
  <c r="DB11" i="10" a="1"/>
  <c r="DB11" i="10" s="1"/>
  <c r="DB29" i="10" a="1"/>
  <c r="DB28" i="10" a="1"/>
  <c r="DB27" i="10" a="1"/>
  <c r="DB26" i="10" a="1"/>
  <c r="DB26" i="10" s="1"/>
  <c r="DB8" i="10" a="1"/>
  <c r="DD31" i="10" a="1"/>
  <c r="DD31" i="10" s="1"/>
  <c r="DD33" i="10" a="1"/>
  <c r="DD33" i="10" s="1"/>
  <c r="DD23" i="10" a="1"/>
  <c r="DD23" i="10" s="1"/>
  <c r="DD25" i="10" a="1"/>
  <c r="DD25" i="10" s="1"/>
  <c r="DD24" i="10" a="1"/>
  <c r="DD24" i="10" s="1"/>
  <c r="DD21" i="10" a="1"/>
  <c r="DD21" i="10" s="1"/>
  <c r="DD32" i="10" a="1"/>
  <c r="DD32" i="10" s="1"/>
  <c r="DD30" i="10" a="1"/>
  <c r="DD30" i="10" s="1"/>
  <c r="DD15" i="10" a="1"/>
  <c r="DD15" i="10" s="1"/>
  <c r="DD12" i="10" a="1"/>
  <c r="DD12" i="10" s="1"/>
  <c r="DD11" i="10" a="1"/>
  <c r="DD11" i="10" s="1"/>
  <c r="DD29" i="10" a="1"/>
  <c r="DD29" i="10" s="1"/>
  <c r="DD28" i="10" a="1"/>
  <c r="DD28" i="10" s="1"/>
  <c r="DD27" i="10" a="1"/>
  <c r="DD27" i="10" s="1"/>
  <c r="DD26" i="10" a="1"/>
  <c r="DD26" i="10" s="1"/>
  <c r="DD8" i="10" a="1"/>
  <c r="DD8" i="10" s="1"/>
  <c r="DF31" i="10" a="1"/>
  <c r="DF33" i="10" a="1"/>
  <c r="DF23" i="10" a="1"/>
  <c r="DF23" i="10" s="1"/>
  <c r="DF25" i="10" a="1"/>
  <c r="DF24" i="10" a="1"/>
  <c r="DF21" i="10" a="1"/>
  <c r="DF32" i="10" a="1"/>
  <c r="DF32" i="10" s="1"/>
  <c r="DF30" i="10" a="1"/>
  <c r="DF15" i="10" a="1"/>
  <c r="DF12" i="10" a="1"/>
  <c r="DF11" i="10" a="1"/>
  <c r="DF11" i="10" s="1"/>
  <c r="DF29" i="10" a="1"/>
  <c r="DF28" i="10" a="1"/>
  <c r="DF27" i="10" a="1"/>
  <c r="DF26" i="10" a="1"/>
  <c r="DF26" i="10" s="1"/>
  <c r="DF8" i="10" a="1"/>
  <c r="DH31" i="10" a="1"/>
  <c r="DH31" i="10" s="1"/>
  <c r="DH33" i="10" a="1"/>
  <c r="DH33" i="10" s="1"/>
  <c r="DH23" i="10" a="1"/>
  <c r="DH23" i="10" s="1"/>
  <c r="DH25" i="10" a="1"/>
  <c r="DH25" i="10" s="1"/>
  <c r="DH24" i="10" a="1"/>
  <c r="DH24" i="10" s="1"/>
  <c r="DH21" i="10" a="1"/>
  <c r="DH21" i="10" s="1"/>
  <c r="DH32" i="10" a="1"/>
  <c r="DH32" i="10" s="1"/>
  <c r="DH30" i="10" a="1"/>
  <c r="DH30" i="10" s="1"/>
  <c r="DH15" i="10" a="1"/>
  <c r="DH15" i="10" s="1"/>
  <c r="DH12" i="10" a="1"/>
  <c r="DH12" i="10" s="1"/>
  <c r="DH11" i="10" a="1"/>
  <c r="DH11" i="10" s="1"/>
  <c r="DH29" i="10" a="1"/>
  <c r="DH29" i="10" s="1"/>
  <c r="DH28" i="10" a="1"/>
  <c r="DH28" i="10" s="1"/>
  <c r="DH27" i="10" a="1"/>
  <c r="DH27" i="10" s="1"/>
  <c r="DH26" i="10" a="1"/>
  <c r="DH26" i="10" s="1"/>
  <c r="DH8" i="10" a="1"/>
  <c r="DH8" i="10" s="1"/>
  <c r="AB14" i="4"/>
  <c r="AA14" i="4"/>
  <c r="Z14" i="4"/>
  <c r="Y14" i="4"/>
  <c r="X14" i="4"/>
  <c r="W14" i="4"/>
  <c r="V14" i="4"/>
  <c r="AB10" i="4"/>
  <c r="AA10" i="4"/>
  <c r="Z10" i="4"/>
  <c r="Y10" i="4"/>
  <c r="X10" i="4"/>
  <c r="W10" i="4"/>
  <c r="V10" i="4"/>
  <c r="AB9" i="4"/>
  <c r="AA9" i="4"/>
  <c r="Z9" i="4"/>
  <c r="Y9" i="4"/>
  <c r="X9" i="4"/>
  <c r="W9" i="4"/>
  <c r="V9" i="4"/>
  <c r="V12" i="4"/>
  <c r="X12" i="4"/>
  <c r="Z12" i="4"/>
  <c r="AB12" i="4"/>
  <c r="W11" i="4"/>
  <c r="Y11" i="4"/>
  <c r="AA11" i="4"/>
  <c r="V13" i="4"/>
  <c r="X13" i="4"/>
  <c r="Z13" i="4"/>
  <c r="AB13" i="4"/>
  <c r="CJ10" i="10"/>
  <c r="CK23" i="10" a="1"/>
  <c r="CK31" i="10" a="1"/>
  <c r="CK33" i="10" a="1"/>
  <c r="CK32" i="10" a="1"/>
  <c r="CK30" i="10" a="1"/>
  <c r="CK25" i="10" a="1"/>
  <c r="CK24" i="10" a="1"/>
  <c r="CK21" i="10" a="1"/>
  <c r="CK15" i="10" a="1"/>
  <c r="CK12" i="10" a="1"/>
  <c r="CK11" i="10" a="1"/>
  <c r="CK29" i="10" a="1"/>
  <c r="CK28" i="10" a="1"/>
  <c r="CK8" i="10" a="1"/>
  <c r="CK27" i="10" a="1"/>
  <c r="CK26" i="10" a="1"/>
  <c r="CL22" i="10" a="1"/>
  <c r="CM23" i="10" a="1"/>
  <c r="CM23" i="10" s="1"/>
  <c r="CM31" i="10" a="1"/>
  <c r="CM31" i="10" s="1"/>
  <c r="CM33" i="10" a="1"/>
  <c r="CM33" i="10" s="1"/>
  <c r="CM32" i="10" a="1"/>
  <c r="CM32" i="10" s="1"/>
  <c r="CM30" i="10" a="1"/>
  <c r="CM30" i="10" s="1"/>
  <c r="CM25" i="10" a="1"/>
  <c r="CM25" i="10" s="1"/>
  <c r="CM24" i="10" a="1"/>
  <c r="CM24" i="10" s="1"/>
  <c r="CM21" i="10" a="1"/>
  <c r="CM21" i="10" s="1"/>
  <c r="CM15" i="10" a="1"/>
  <c r="CM15" i="10" s="1"/>
  <c r="CM12" i="10" a="1"/>
  <c r="CM12" i="10" s="1"/>
  <c r="CM11" i="10" a="1"/>
  <c r="CM11" i="10" s="1"/>
  <c r="CM29" i="10" a="1"/>
  <c r="CM29" i="10" s="1"/>
  <c r="CM28" i="10" a="1"/>
  <c r="CM28" i="10" s="1"/>
  <c r="CM8" i="10" a="1"/>
  <c r="CM8" i="10" s="1"/>
  <c r="CM27" i="10" a="1"/>
  <c r="CM27" i="10" s="1"/>
  <c r="CM26" i="10" a="1"/>
  <c r="CM26" i="10" s="1"/>
  <c r="CN31" i="10" a="1"/>
  <c r="CN31" i="10" s="1"/>
  <c r="CN33" i="10" a="1"/>
  <c r="CN33" i="10" s="1"/>
  <c r="CN23" i="10" a="1"/>
  <c r="CN23" i="10" s="1"/>
  <c r="CN25" i="10" a="1"/>
  <c r="CN25" i="10" s="1"/>
  <c r="CN24" i="10" a="1"/>
  <c r="CN24" i="10" s="1"/>
  <c r="CN21" i="10" a="1"/>
  <c r="CN21" i="10" s="1"/>
  <c r="CN32" i="10" a="1"/>
  <c r="CN32" i="10" s="1"/>
  <c r="CN30" i="10" a="1"/>
  <c r="CN30" i="10" s="1"/>
  <c r="CN15" i="10" a="1"/>
  <c r="CN15" i="10" s="1"/>
  <c r="CN12" i="10" a="1"/>
  <c r="CN12" i="10" s="1"/>
  <c r="CN11" i="10" a="1"/>
  <c r="CN11" i="10" s="1"/>
  <c r="CN29" i="10" a="1"/>
  <c r="CN29" i="10" s="1"/>
  <c r="CN28" i="10" a="1"/>
  <c r="CN28" i="10" s="1"/>
  <c r="CN27" i="10" a="1"/>
  <c r="CN27" i="10" s="1"/>
  <c r="CN26" i="10" a="1"/>
  <c r="CN26" i="10" s="1"/>
  <c r="CN8" i="10" a="1"/>
  <c r="CN8" i="10" s="1"/>
  <c r="CP10" i="10"/>
  <c r="CQ23" i="10" a="1"/>
  <c r="CQ23" i="10" s="1"/>
  <c r="CQ31" i="10" a="1"/>
  <c r="CQ31" i="10" s="1"/>
  <c r="CQ33" i="10" a="1"/>
  <c r="CQ33" i="10" s="1"/>
  <c r="CQ32" i="10" a="1"/>
  <c r="CQ32" i="10" s="1"/>
  <c r="CQ30" i="10" a="1"/>
  <c r="CQ30" i="10" s="1"/>
  <c r="CQ25" i="10" a="1"/>
  <c r="CQ25" i="10" s="1"/>
  <c r="CQ24" i="10" a="1"/>
  <c r="CQ24" i="10" s="1"/>
  <c r="CQ21" i="10" a="1"/>
  <c r="CQ21" i="10" s="1"/>
  <c r="CQ15" i="10" a="1"/>
  <c r="CQ15" i="10" s="1"/>
  <c r="CQ12" i="10" a="1"/>
  <c r="CQ12" i="10" s="1"/>
  <c r="CQ11" i="10" a="1"/>
  <c r="CQ11" i="10" s="1"/>
  <c r="CQ29" i="10" a="1"/>
  <c r="CQ29" i="10" s="1"/>
  <c r="CQ28" i="10" a="1"/>
  <c r="CQ28" i="10" s="1"/>
  <c r="CQ8" i="10" a="1"/>
  <c r="CQ8" i="10" s="1"/>
  <c r="CQ27" i="10" a="1"/>
  <c r="CQ27" i="10" s="1"/>
  <c r="CQ26" i="10" a="1"/>
  <c r="CQ26" i="10" s="1"/>
  <c r="CR31" i="10" a="1"/>
  <c r="CR31" i="10" s="1"/>
  <c r="CR33" i="10" a="1"/>
  <c r="CR33" i="10" s="1"/>
  <c r="CR23" i="10" a="1"/>
  <c r="CR23" i="10" s="1"/>
  <c r="CR25" i="10" a="1"/>
  <c r="CR25" i="10" s="1"/>
  <c r="CR24" i="10" a="1"/>
  <c r="CR24" i="10" s="1"/>
  <c r="CR21" i="10" a="1"/>
  <c r="CR21" i="10" s="1"/>
  <c r="CR32" i="10" a="1"/>
  <c r="CR32" i="10" s="1"/>
  <c r="CR30" i="10" a="1"/>
  <c r="CR30" i="10" s="1"/>
  <c r="CR15" i="10" a="1"/>
  <c r="CR15" i="10" s="1"/>
  <c r="CR12" i="10" a="1"/>
  <c r="CR12" i="10" s="1"/>
  <c r="CR11" i="10" a="1"/>
  <c r="CR11" i="10" s="1"/>
  <c r="CR29" i="10" a="1"/>
  <c r="CR29" i="10" s="1"/>
  <c r="CR28" i="10" a="1"/>
  <c r="CR28" i="10" s="1"/>
  <c r="CR27" i="10" a="1"/>
  <c r="CR27" i="10" s="1"/>
  <c r="CR26" i="10" a="1"/>
  <c r="CR26" i="10" s="1"/>
  <c r="CR8" i="10" a="1"/>
  <c r="CR8" i="10" s="1"/>
  <c r="CU23" i="10" a="1"/>
  <c r="CU23" i="10" s="1"/>
  <c r="CU31" i="10" a="1"/>
  <c r="CU31" i="10" s="1"/>
  <c r="CU33" i="10" a="1"/>
  <c r="CU33" i="10" s="1"/>
  <c r="CU32" i="10" a="1"/>
  <c r="CU32" i="10" s="1"/>
  <c r="CU30" i="10" a="1"/>
  <c r="CU30" i="10" s="1"/>
  <c r="CU25" i="10" a="1"/>
  <c r="CU25" i="10" s="1"/>
  <c r="CU24" i="10" a="1"/>
  <c r="CU24" i="10" s="1"/>
  <c r="CU21" i="10" a="1"/>
  <c r="CU21" i="10" s="1"/>
  <c r="CU15" i="10" a="1"/>
  <c r="CU15" i="10" s="1"/>
  <c r="CU12" i="10" a="1"/>
  <c r="CU12" i="10" s="1"/>
  <c r="CU11" i="10" a="1"/>
  <c r="CU11" i="10" s="1"/>
  <c r="CU29" i="10" a="1"/>
  <c r="CU29" i="10" s="1"/>
  <c r="CU28" i="10" a="1"/>
  <c r="CU28" i="10" s="1"/>
  <c r="CU8" i="10" a="1"/>
  <c r="CU8" i="10" s="1"/>
  <c r="CU27" i="10" a="1"/>
  <c r="CU27" i="10" s="1"/>
  <c r="CU26" i="10" a="1"/>
  <c r="CU26" i="10" s="1"/>
  <c r="CV31" i="10" a="1"/>
  <c r="CV31" i="10" s="1"/>
  <c r="CV33" i="10" a="1"/>
  <c r="CV33" i="10" s="1"/>
  <c r="CV23" i="10" a="1"/>
  <c r="CV23" i="10" s="1"/>
  <c r="CV25" i="10" a="1"/>
  <c r="CV25" i="10" s="1"/>
  <c r="CV24" i="10" a="1"/>
  <c r="CV24" i="10" s="1"/>
  <c r="CV21" i="10" a="1"/>
  <c r="CV21" i="10" s="1"/>
  <c r="CV32" i="10" a="1"/>
  <c r="CV32" i="10" s="1"/>
  <c r="CV30" i="10" a="1"/>
  <c r="CV30" i="10" s="1"/>
  <c r="CV15" i="10" a="1"/>
  <c r="CV15" i="10" s="1"/>
  <c r="CV12" i="10" a="1"/>
  <c r="CV12" i="10" s="1"/>
  <c r="CV11" i="10" a="1"/>
  <c r="CV11" i="10" s="1"/>
  <c r="CV29" i="10" a="1"/>
  <c r="CV29" i="10" s="1"/>
  <c r="CV28" i="10" a="1"/>
  <c r="CV28" i="10" s="1"/>
  <c r="CV27" i="10" a="1"/>
  <c r="CV27" i="10" s="1"/>
  <c r="CV26" i="10" a="1"/>
  <c r="CV26" i="10" s="1"/>
  <c r="CV8" i="10" a="1"/>
  <c r="CV8" i="10" s="1"/>
  <c r="CY23" i="10" a="1"/>
  <c r="CY23" i="10" s="1"/>
  <c r="CY31" i="10" a="1"/>
  <c r="CY31" i="10" s="1"/>
  <c r="CY33" i="10" a="1"/>
  <c r="CY33" i="10" s="1"/>
  <c r="CY32" i="10" a="1"/>
  <c r="CY32" i="10" s="1"/>
  <c r="CY30" i="10" a="1"/>
  <c r="CY30" i="10" s="1"/>
  <c r="CY25" i="10" a="1"/>
  <c r="CY25" i="10" s="1"/>
  <c r="CY24" i="10" a="1"/>
  <c r="CY24" i="10" s="1"/>
  <c r="CY21" i="10" a="1"/>
  <c r="CY21" i="10" s="1"/>
  <c r="CY15" i="10" a="1"/>
  <c r="CY15" i="10" s="1"/>
  <c r="CY12" i="10" a="1"/>
  <c r="CY12" i="10" s="1"/>
  <c r="CY11" i="10" a="1"/>
  <c r="CY11" i="10" s="1"/>
  <c r="CY29" i="10" a="1"/>
  <c r="CY29" i="10" s="1"/>
  <c r="CY28" i="10" a="1"/>
  <c r="CY28" i="10" s="1"/>
  <c r="CY8" i="10" a="1"/>
  <c r="CY8" i="10" s="1"/>
  <c r="CY27" i="10" a="1"/>
  <c r="CY27" i="10" s="1"/>
  <c r="CY26" i="10" a="1"/>
  <c r="CY26" i="10" s="1"/>
  <c r="CZ22" i="10" a="1"/>
  <c r="CZ22" i="10" s="1"/>
  <c r="DA23" i="10" a="1"/>
  <c r="DA31" i="10" a="1"/>
  <c r="DA33" i="10" a="1"/>
  <c r="DA32" i="10" a="1"/>
  <c r="DA32" i="10" s="1"/>
  <c r="DA30" i="10" a="1"/>
  <c r="DA25" i="10" a="1"/>
  <c r="DA24" i="10" a="1"/>
  <c r="DA21" i="10" a="1"/>
  <c r="DA21" i="10" s="1"/>
  <c r="DA15" i="10" a="1"/>
  <c r="DA12" i="10" a="1"/>
  <c r="DA11" i="10" a="1"/>
  <c r="DA29" i="10" a="1"/>
  <c r="DA29" i="10" s="1"/>
  <c r="DA28" i="10" a="1"/>
  <c r="DA8" i="10" a="1"/>
  <c r="DA27" i="10" a="1"/>
  <c r="DA26" i="10" a="1"/>
  <c r="DA26" i="10" s="1"/>
  <c r="DB22" i="10" a="1"/>
  <c r="DC23" i="10" a="1"/>
  <c r="DC23" i="10" s="1"/>
  <c r="DC31" i="10" a="1"/>
  <c r="DC31" i="10" s="1"/>
  <c r="DC33" i="10" a="1"/>
  <c r="DC33" i="10" s="1"/>
  <c r="DC32" i="10" a="1"/>
  <c r="DC32" i="10" s="1"/>
  <c r="DC30" i="10" a="1"/>
  <c r="DC30" i="10" s="1"/>
  <c r="DC25" i="10" a="1"/>
  <c r="DC25" i="10" s="1"/>
  <c r="DC24" i="10" a="1"/>
  <c r="DC24" i="10" s="1"/>
  <c r="DC21" i="10" a="1"/>
  <c r="DC21" i="10" s="1"/>
  <c r="DC15" i="10" a="1"/>
  <c r="DC15" i="10" s="1"/>
  <c r="DC12" i="10" a="1"/>
  <c r="DC12" i="10" s="1"/>
  <c r="DC11" i="10" a="1"/>
  <c r="DC11" i="10" s="1"/>
  <c r="DC29" i="10" a="1"/>
  <c r="DC29" i="10" s="1"/>
  <c r="DC28" i="10" a="1"/>
  <c r="DC28" i="10" s="1"/>
  <c r="DC8" i="10" a="1"/>
  <c r="DC8" i="10" s="1"/>
  <c r="DC27" i="10" a="1"/>
  <c r="DC27" i="10" s="1"/>
  <c r="DC26" i="10" a="1"/>
  <c r="DC26" i="10" s="1"/>
  <c r="DD22" i="10" a="1"/>
  <c r="DD22" i="10" s="1"/>
  <c r="DE23" i="10" a="1"/>
  <c r="DE31" i="10" a="1"/>
  <c r="DE31" i="10" s="1"/>
  <c r="DE33" i="10" a="1"/>
  <c r="DE32" i="10" a="1"/>
  <c r="DE30" i="10" a="1"/>
  <c r="DE25" i="10" a="1"/>
  <c r="DE25" i="10" s="1"/>
  <c r="DE24" i="10" a="1"/>
  <c r="DE21" i="10" a="1"/>
  <c r="DE15" i="10" a="1"/>
  <c r="DE12" i="10" a="1"/>
  <c r="DE12" i="10" s="1"/>
  <c r="DE11" i="10" a="1"/>
  <c r="DE29" i="10" a="1"/>
  <c r="DE28" i="10" a="1"/>
  <c r="DE8" i="10" a="1"/>
  <c r="DE8" i="10" s="1"/>
  <c r="DE27" i="10" a="1"/>
  <c r="DE26" i="10" a="1"/>
  <c r="DF22" i="10" a="1"/>
  <c r="DG23" i="10" a="1"/>
  <c r="DG23" i="10" s="1"/>
  <c r="DG31" i="10" a="1"/>
  <c r="DG31" i="10" s="1"/>
  <c r="DG33" i="10" a="1"/>
  <c r="DG33" i="10" s="1"/>
  <c r="DG32" i="10" a="1"/>
  <c r="DG32" i="10" s="1"/>
  <c r="DG30" i="10" a="1"/>
  <c r="DG30" i="10" s="1"/>
  <c r="DG25" i="10" a="1"/>
  <c r="DG25" i="10" s="1"/>
  <c r="DG24" i="10" a="1"/>
  <c r="DG24" i="10" s="1"/>
  <c r="DG21" i="10" a="1"/>
  <c r="DG21" i="10" s="1"/>
  <c r="DG15" i="10" a="1"/>
  <c r="DG15" i="10" s="1"/>
  <c r="DG12" i="10" a="1"/>
  <c r="DG12" i="10" s="1"/>
  <c r="DG11" i="10" a="1"/>
  <c r="DG11" i="10" s="1"/>
  <c r="DG29" i="10" a="1"/>
  <c r="DG29" i="10" s="1"/>
  <c r="DG28" i="10" a="1"/>
  <c r="DG28" i="10" s="1"/>
  <c r="DG8" i="10" a="1"/>
  <c r="DG8" i="10" s="1"/>
  <c r="DG27" i="10" a="1"/>
  <c r="DG27" i="10" s="1"/>
  <c r="DG26" i="10" a="1"/>
  <c r="DG26" i="10" s="1"/>
  <c r="DH22" i="10" a="1"/>
  <c r="DH22" i="10" s="1"/>
  <c r="DI23" i="10" a="1"/>
  <c r="DI31" i="10" a="1"/>
  <c r="DI33" i="10" a="1"/>
  <c r="DI32" i="10" a="1"/>
  <c r="DI32" i="10" s="1"/>
  <c r="DI30" i="10" a="1"/>
  <c r="DI25" i="10" a="1"/>
  <c r="DI24" i="10" a="1"/>
  <c r="DI21" i="10" a="1"/>
  <c r="DI21" i="10" s="1"/>
  <c r="DI15" i="10" a="1"/>
  <c r="DI12" i="10" a="1"/>
  <c r="DI11" i="10" a="1"/>
  <c r="DI29" i="10" a="1"/>
  <c r="DI29" i="10" s="1"/>
  <c r="DI28" i="10" a="1"/>
  <c r="DI8" i="10" a="1"/>
  <c r="DI27" i="10" a="1"/>
  <c r="DI26" i="10" a="1"/>
  <c r="DI26" i="10" s="1"/>
  <c r="O7" i="9"/>
  <c r="N7" i="9"/>
  <c r="M7" i="9"/>
  <c r="H7" i="9"/>
  <c r="G7" i="9"/>
  <c r="E7" i="9"/>
  <c r="L7" i="9"/>
  <c r="I7" i="9"/>
  <c r="J7" i="9"/>
  <c r="K7" i="9"/>
  <c r="W12" i="4"/>
  <c r="Y12" i="4"/>
  <c r="AA12" i="4"/>
  <c r="V11" i="4"/>
  <c r="X11" i="4"/>
  <c r="Z11" i="4"/>
  <c r="AB11" i="4"/>
  <c r="W13" i="4"/>
  <c r="Y13" i="4"/>
  <c r="AA13" i="4"/>
  <c r="AT10" i="9"/>
  <c r="CB78" i="10"/>
  <c r="CF78" i="10"/>
  <c r="CD78" i="10"/>
  <c r="BZ78" i="10"/>
  <c r="BY51" i="10"/>
  <c r="BY72" i="10"/>
  <c r="BX72" i="10"/>
  <c r="AB5" i="7"/>
  <c r="AB3" i="7"/>
  <c r="AB6" i="7"/>
  <c r="AB4" i="7" a="1"/>
  <c r="AB4" i="7" s="1"/>
  <c r="AF5" i="7"/>
  <c r="AF3" i="7"/>
  <c r="AF6" i="7"/>
  <c r="AF4" i="7" a="1"/>
  <c r="AF4" i="7" s="1"/>
  <c r="AC5" i="8"/>
  <c r="AC4" i="8" a="1"/>
  <c r="AC4" i="8" s="1"/>
  <c r="AC3" i="8"/>
  <c r="AC7" i="8"/>
  <c r="AC6" i="8"/>
  <c r="AB7" i="7"/>
  <c r="AF7" i="7"/>
  <c r="AA7" i="7"/>
  <c r="AA5" i="7"/>
  <c r="AA4" i="7" a="1"/>
  <c r="AA4" i="7" s="1"/>
  <c r="AE5" i="7"/>
  <c r="AE4" i="7" a="1"/>
  <c r="AE4" i="7" s="1"/>
  <c r="AE3" i="7"/>
  <c r="AB4" i="8" a="1"/>
  <c r="AB4" i="8" s="1"/>
  <c r="AB6" i="8"/>
  <c r="AB3" i="8"/>
  <c r="AB7" i="8"/>
  <c r="AF6" i="8"/>
  <c r="AF5" i="8"/>
  <c r="AF3" i="8"/>
  <c r="AA6" i="7"/>
  <c r="AE6" i="7"/>
  <c r="X17" i="5" a="1"/>
  <c r="X17" i="5" s="1"/>
  <c r="X21" i="5" s="1"/>
  <c r="AB17" i="5" a="1"/>
  <c r="AB17" i="5" s="1"/>
  <c r="AB21" i="5" s="1"/>
  <c r="Y17" i="5" a="1"/>
  <c r="Y17" i="5" s="1"/>
  <c r="Y21" i="5" s="1"/>
  <c r="AC17" i="5" a="1"/>
  <c r="AC17" i="5" s="1"/>
  <c r="AC21" i="5" s="1"/>
  <c r="CA39" i="10"/>
  <c r="CC39" i="10"/>
  <c r="CE39" i="10"/>
  <c r="BZ39" i="10"/>
  <c r="CB39" i="10"/>
  <c r="CD39" i="10"/>
  <c r="CF39" i="10"/>
  <c r="CA57" i="10"/>
  <c r="CC57" i="10"/>
  <c r="CE57" i="10"/>
  <c r="BM72" i="10"/>
  <c r="BP72" i="10"/>
  <c r="BN51" i="10"/>
  <c r="BW51" i="10"/>
  <c r="BN72" i="10"/>
  <c r="BJ51" i="10"/>
  <c r="BO51" i="10"/>
  <c r="BV51" i="10"/>
  <c r="BG72" i="10"/>
  <c r="BR72" i="10"/>
  <c r="BI51" i="10"/>
  <c r="BM51" i="10"/>
  <c r="BS72" i="10"/>
  <c r="BJ72" i="10"/>
  <c r="BO72" i="10"/>
  <c r="BW72" i="10"/>
  <c r="BQ72" i="10"/>
  <c r="BU72" i="10"/>
  <c r="CC72" i="10"/>
  <c r="BH51" i="10"/>
  <c r="BR51" i="10"/>
  <c r="BP51" i="10"/>
  <c r="BX39" i="10"/>
  <c r="BX51" i="10"/>
  <c r="CV10" i="10"/>
  <c r="CN10" i="10"/>
  <c r="H358" i="16" l="1"/>
  <c r="H362" i="16"/>
  <c r="H412" i="16"/>
  <c r="H416" i="16"/>
  <c r="H329" i="16"/>
  <c r="H333" i="16"/>
  <c r="H383" i="16"/>
  <c r="H387" i="16"/>
  <c r="H437" i="16"/>
  <c r="H441" i="16"/>
  <c r="H464" i="16"/>
  <c r="H468" i="16"/>
  <c r="H519" i="16"/>
  <c r="H523" i="16"/>
  <c r="H361" i="16"/>
  <c r="H332" i="16"/>
  <c r="H388" i="16"/>
  <c r="H334" i="16"/>
  <c r="H359" i="16"/>
  <c r="H415" i="16"/>
  <c r="H547" i="16"/>
  <c r="H551" i="16"/>
  <c r="H575" i="16"/>
  <c r="H599" i="16"/>
  <c r="H603" i="16"/>
  <c r="H654" i="16"/>
  <c r="H658" i="16"/>
  <c r="H494" i="16"/>
  <c r="H627" i="16"/>
  <c r="H631" i="16"/>
  <c r="H440" i="16"/>
  <c r="H467" i="16"/>
  <c r="H518" i="16"/>
  <c r="H522" i="16"/>
  <c r="H546" i="16"/>
  <c r="H572" i="16"/>
  <c r="H576" i="16"/>
  <c r="H600" i="16"/>
  <c r="H604" i="16"/>
  <c r="H655" i="16"/>
  <c r="H659" i="16"/>
  <c r="H497" i="16"/>
  <c r="H493" i="16"/>
  <c r="H626" i="16"/>
  <c r="H630" i="16"/>
  <c r="H356" i="16"/>
  <c r="H360" i="16"/>
  <c r="H410" i="16"/>
  <c r="H414" i="16"/>
  <c r="H548" i="16"/>
  <c r="H331" i="16"/>
  <c r="H335" i="16"/>
  <c r="H385" i="16"/>
  <c r="H389" i="16"/>
  <c r="H439" i="16"/>
  <c r="H443" i="16"/>
  <c r="H466" i="16"/>
  <c r="H470" i="16"/>
  <c r="H521" i="16"/>
  <c r="H357" i="16"/>
  <c r="H413" i="16"/>
  <c r="H384" i="16"/>
  <c r="H330" i="16"/>
  <c r="H386" i="16"/>
  <c r="H411" i="16"/>
  <c r="H545" i="16"/>
  <c r="H549" i="16"/>
  <c r="H573" i="16"/>
  <c r="H577" i="16"/>
  <c r="H601" i="16"/>
  <c r="H605" i="16"/>
  <c r="H656" i="16"/>
  <c r="H496" i="16"/>
  <c r="H492" i="16"/>
  <c r="H629" i="16"/>
  <c r="H438" i="16"/>
  <c r="H465" i="16"/>
  <c r="H469" i="16"/>
  <c r="H520" i="16"/>
  <c r="H524" i="16"/>
  <c r="H550" i="16"/>
  <c r="H574" i="16"/>
  <c r="H578" i="16"/>
  <c r="H602" i="16"/>
  <c r="H653" i="16"/>
  <c r="H657" i="16"/>
  <c r="H442" i="16"/>
  <c r="H495" i="16"/>
  <c r="H491" i="16"/>
  <c r="H628" i="16"/>
  <c r="H632" i="16"/>
  <c r="AD4" i="8" a="1"/>
  <c r="AD4" i="8" s="1"/>
  <c r="AA4" i="8" a="1"/>
  <c r="AA4" i="8" s="1"/>
  <c r="AD7" i="8"/>
  <c r="Z6" i="8"/>
  <c r="AC3" i="7"/>
  <c r="AA5" i="8"/>
  <c r="AD3" i="8"/>
  <c r="Z7" i="8"/>
  <c r="AG2" i="7"/>
  <c r="AA17" i="5" a="1"/>
  <c r="AA17" i="5" s="1"/>
  <c r="AA21" i="5" s="1"/>
  <c r="Z7" i="7"/>
  <c r="AD5" i="8"/>
  <c r="Z3" i="8"/>
  <c r="AC5" i="7"/>
  <c r="Z7" i="5" s="1"/>
  <c r="AE4" i="8" a="1"/>
  <c r="AE4" i="8" s="1"/>
  <c r="AD5" i="7"/>
  <c r="AA7" i="5" s="1"/>
  <c r="DE7" i="10"/>
  <c r="CO7" i="10"/>
  <c r="Z4" i="8" a="1"/>
  <c r="Z4" i="8" s="1"/>
  <c r="AC4" i="7" a="1"/>
  <c r="AC4" i="7" s="1"/>
  <c r="Z6" i="5" s="1"/>
  <c r="AG2" i="8"/>
  <c r="AC7" i="7"/>
  <c r="Z9" i="5" s="1"/>
  <c r="Z4" i="7" a="1"/>
  <c r="Z4" i="7" s="1"/>
  <c r="W6" i="5" s="1"/>
  <c r="CS9" i="10"/>
  <c r="R102" i="10" a="1"/>
  <c r="R102" i="10" s="1"/>
  <c r="R103" i="10" a="1"/>
  <c r="R103" i="10" s="1"/>
  <c r="CK9" i="10"/>
  <c r="CK10" i="10"/>
  <c r="CK7" i="10"/>
  <c r="CW10" i="10"/>
  <c r="BF10" i="10" s="1"/>
  <c r="CW7" i="10"/>
  <c r="CW3" i="10"/>
  <c r="DA10" i="10"/>
  <c r="DA9" i="10"/>
  <c r="BJ9" i="10" s="1"/>
  <c r="H120" i="16" s="1"/>
  <c r="L120" i="16" s="1"/>
  <c r="DI10" i="10"/>
  <c r="DI7" i="10"/>
  <c r="DI3" i="10"/>
  <c r="BS3" i="10" s="1"/>
  <c r="Z19" i="5"/>
  <c r="Z23" i="5" s="1"/>
  <c r="Z18" i="5"/>
  <c r="Z22" i="5" s="1"/>
  <c r="CK8" i="10"/>
  <c r="CK12" i="10"/>
  <c r="CK31" i="10"/>
  <c r="CS27" i="10"/>
  <c r="CS11" i="10"/>
  <c r="CS24" i="10"/>
  <c r="CS33" i="10"/>
  <c r="CO27" i="10"/>
  <c r="CO11" i="10"/>
  <c r="BK11" i="10" s="1"/>
  <c r="H149" i="16" s="1"/>
  <c r="L149" i="16" s="1"/>
  <c r="CO24" i="10"/>
  <c r="CO33" i="10"/>
  <c r="F33" i="12" a="1"/>
  <c r="F33" i="12" s="1"/>
  <c r="F27" i="12" a="1"/>
  <c r="F27" i="12" s="1"/>
  <c r="G27" i="12" s="1" a="1"/>
  <c r="G27" i="12" s="1"/>
  <c r="F19" i="12" a="1"/>
  <c r="F19" i="12" s="1"/>
  <c r="G19" i="12" s="1" a="1"/>
  <c r="G19" i="12" s="1"/>
  <c r="H19" i="12" s="1" a="1"/>
  <c r="H19" i="12" s="1"/>
  <c r="I19" i="12" s="1" a="1"/>
  <c r="I19" i="12" s="1"/>
  <c r="W5" i="5"/>
  <c r="W25" i="5" s="1"/>
  <c r="W17" i="5" a="1"/>
  <c r="W17" i="5" s="1"/>
  <c r="W21" i="5" s="1"/>
  <c r="AA6" i="8"/>
  <c r="CK28" i="10"/>
  <c r="CK30" i="10"/>
  <c r="CK23" i="10"/>
  <c r="BG23" i="10" s="1"/>
  <c r="C10" i="4" s="1"/>
  <c r="CW8" i="10"/>
  <c r="BF8" i="10" s="1"/>
  <c r="CW12" i="10"/>
  <c r="BF12" i="10" s="1"/>
  <c r="CW25" i="10"/>
  <c r="BF25" i="10" s="1"/>
  <c r="CW31" i="10"/>
  <c r="CS8" i="10"/>
  <c r="CS12" i="10"/>
  <c r="CS25" i="10"/>
  <c r="CS31" i="10"/>
  <c r="CO8" i="10"/>
  <c r="CO12" i="10"/>
  <c r="CO25" i="10"/>
  <c r="CO31" i="10"/>
  <c r="F40" i="12" a="1"/>
  <c r="F40" i="12" s="1"/>
  <c r="G40" i="12" s="1" a="1"/>
  <c r="G40" i="12" s="1"/>
  <c r="H40" i="12" s="1" a="1"/>
  <c r="H40" i="12" s="1"/>
  <c r="DA3" i="10"/>
  <c r="BJ3" i="10" s="1"/>
  <c r="DF3" i="10"/>
  <c r="BP3" i="10" s="1"/>
  <c r="DI18" i="10"/>
  <c r="BS18" i="10" s="1"/>
  <c r="DE20" i="10"/>
  <c r="DA20" i="10"/>
  <c r="CO18" i="10"/>
  <c r="CK18" i="10"/>
  <c r="DE10" i="10"/>
  <c r="CW22" i="10"/>
  <c r="BF22" i="10" s="1"/>
  <c r="AF4" i="8" a="1"/>
  <c r="AF4" i="8" s="1"/>
  <c r="AF7" i="8"/>
  <c r="CK25" i="10"/>
  <c r="CW27" i="10"/>
  <c r="BF27" i="10" s="1"/>
  <c r="B12" i="4" s="1"/>
  <c r="CW11" i="10"/>
  <c r="BF11" i="10" s="1"/>
  <c r="H144" i="16" s="1"/>
  <c r="L144" i="16" s="1"/>
  <c r="CW24" i="10"/>
  <c r="BF24" i="10" s="1"/>
  <c r="CW33" i="10"/>
  <c r="F23" i="12" a="1"/>
  <c r="F23" i="12" s="1"/>
  <c r="G23" i="12" s="1" a="1"/>
  <c r="G23" i="12" s="1"/>
  <c r="H23" i="12" s="1" a="1"/>
  <c r="H23" i="12" s="1"/>
  <c r="F21" i="12" a="1"/>
  <c r="F21" i="12" s="1"/>
  <c r="G21" i="12" s="1" a="1"/>
  <c r="G21" i="12" s="1"/>
  <c r="H21" i="12" s="1" a="1"/>
  <c r="H21" i="12" s="1"/>
  <c r="I21" i="12" s="1" a="1"/>
  <c r="I21" i="12" s="1"/>
  <c r="J21" i="12" s="1" a="1"/>
  <c r="J21" i="12" s="1"/>
  <c r="F17" i="12" a="1"/>
  <c r="F17" i="12" s="1"/>
  <c r="G17" i="12" s="1" a="1"/>
  <c r="G17" i="12" s="1"/>
  <c r="DA22" i="10"/>
  <c r="CO22" i="10"/>
  <c r="AD4" i="7" a="1"/>
  <c r="AD4" i="7" s="1"/>
  <c r="AA6" i="5" s="1"/>
  <c r="AD7" i="7"/>
  <c r="AA9" i="5" s="1"/>
  <c r="AE5" i="8"/>
  <c r="AE6" i="8"/>
  <c r="CT9" i="10"/>
  <c r="CT10" i="10"/>
  <c r="CT3" i="10"/>
  <c r="CX9" i="10"/>
  <c r="CX10" i="10"/>
  <c r="DB3" i="10"/>
  <c r="DB10" i="10"/>
  <c r="BK10" i="10" s="1"/>
  <c r="Z3" i="7"/>
  <c r="W3" i="5" s="1"/>
  <c r="DI8" i="10"/>
  <c r="BS8" i="10" s="1"/>
  <c r="DI12" i="10"/>
  <c r="DI25" i="10"/>
  <c r="BS25" i="10" s="1"/>
  <c r="DI31" i="10"/>
  <c r="CL22" i="10"/>
  <c r="CK15" i="10"/>
  <c r="F39" i="12" a="1"/>
  <c r="F39" i="12" s="1"/>
  <c r="G39" i="12" s="1" a="1"/>
  <c r="G39" i="12" s="1"/>
  <c r="H39" i="12" s="1" a="1"/>
  <c r="H39" i="12" s="1"/>
  <c r="F42" i="12" a="1"/>
  <c r="F42" i="12" s="1"/>
  <c r="G42" i="12" s="1" a="1"/>
  <c r="G42" i="12" s="1"/>
  <c r="H42" i="12" s="1" a="1"/>
  <c r="H42" i="12" s="1"/>
  <c r="I42" i="12" s="1" a="1"/>
  <c r="I42" i="12" s="1"/>
  <c r="Z17" i="5" a="1"/>
  <c r="Z17" i="5" s="1"/>
  <c r="Z21" i="5" s="1"/>
  <c r="AE3" i="8"/>
  <c r="AA7" i="8"/>
  <c r="AD6" i="7"/>
  <c r="AA8" i="5" s="1"/>
  <c r="Z5" i="7"/>
  <c r="W7" i="5" s="1"/>
  <c r="DI28" i="10"/>
  <c r="BS28" i="10" s="1"/>
  <c r="O11" i="4" s="1"/>
  <c r="DI15" i="10"/>
  <c r="BS15" i="10" s="1"/>
  <c r="DI30" i="10"/>
  <c r="BS30" i="10" s="1"/>
  <c r="DI23" i="10"/>
  <c r="BS23" i="10" s="1"/>
  <c r="O10" i="4" s="1"/>
  <c r="DE27" i="10"/>
  <c r="BO27" i="10" s="1"/>
  <c r="DE11" i="10"/>
  <c r="BO11" i="10" s="1"/>
  <c r="H153" i="16" s="1"/>
  <c r="L153" i="16" s="1"/>
  <c r="DE24" i="10"/>
  <c r="BO24" i="10" s="1"/>
  <c r="DE33" i="10"/>
  <c r="BO33" i="10" s="1"/>
  <c r="DB22" i="10"/>
  <c r="DA28" i="10"/>
  <c r="DA15" i="10"/>
  <c r="BJ15" i="10" s="1"/>
  <c r="DA30" i="10"/>
  <c r="BJ30" i="10" s="1"/>
  <c r="DA23" i="10"/>
  <c r="BJ23" i="10" s="1"/>
  <c r="F10" i="4" s="1"/>
  <c r="DI9" i="10"/>
  <c r="BS9" i="10" s="1"/>
  <c r="H129" i="16" s="1"/>
  <c r="L129" i="16" s="1"/>
  <c r="DE3" i="10"/>
  <c r="DA7" i="10"/>
  <c r="CS7" i="10"/>
  <c r="CW9" i="10"/>
  <c r="BF9" i="10" s="1"/>
  <c r="H116" i="16" s="1"/>
  <c r="L116" i="16" s="1"/>
  <c r="CO3" i="10"/>
  <c r="DI19" i="10"/>
  <c r="BS19" i="10" s="1"/>
  <c r="O8" i="4" s="1"/>
  <c r="CW18" i="10"/>
  <c r="D5" i="9" s="1"/>
  <c r="CS18" i="10"/>
  <c r="CO19" i="10"/>
  <c r="CK19" i="10"/>
  <c r="CS10" i="10"/>
  <c r="BP10" i="10" s="1"/>
  <c r="DI27" i="10"/>
  <c r="BS27" i="10" s="1"/>
  <c r="O12" i="4" s="1"/>
  <c r="DI11" i="10"/>
  <c r="BS11" i="10" s="1"/>
  <c r="H157" i="16" s="1"/>
  <c r="L157" i="16" s="1"/>
  <c r="DI24" i="10"/>
  <c r="BS24" i="10" s="1"/>
  <c r="DI33" i="10"/>
  <c r="BS33" i="10" s="1"/>
  <c r="DF22" i="10"/>
  <c r="DE28" i="10"/>
  <c r="BO28" i="10" s="1"/>
  <c r="DE15" i="10"/>
  <c r="BO15" i="10" s="1"/>
  <c r="DE30" i="10"/>
  <c r="BO30" i="10" s="1"/>
  <c r="DE23" i="10"/>
  <c r="BO23" i="10" s="1"/>
  <c r="DA27" i="10"/>
  <c r="BJ27" i="10" s="1"/>
  <c r="DA11" i="10"/>
  <c r="BJ11" i="10" s="1"/>
  <c r="H148" i="16" s="1"/>
  <c r="L148" i="16" s="1"/>
  <c r="DA24" i="10"/>
  <c r="DA33" i="10"/>
  <c r="BJ33" i="10" s="1"/>
  <c r="CK26" i="10"/>
  <c r="BG26" i="10" s="1"/>
  <c r="CK29" i="10"/>
  <c r="CK21" i="10"/>
  <c r="CK32" i="10"/>
  <c r="BG32" i="10" s="1"/>
  <c r="DF28" i="10"/>
  <c r="DF15" i="10"/>
  <c r="DF24" i="10"/>
  <c r="DF31" i="10"/>
  <c r="DB28" i="10"/>
  <c r="DB15" i="10"/>
  <c r="DB24" i="10"/>
  <c r="DB31" i="10"/>
  <c r="CX28" i="10"/>
  <c r="CX15" i="10"/>
  <c r="CX24" i="10"/>
  <c r="CX31" i="10"/>
  <c r="CW28" i="10"/>
  <c r="I5" i="9" s="1"/>
  <c r="CW15" i="10"/>
  <c r="BF15" i="10" s="1"/>
  <c r="CW30" i="10"/>
  <c r="BF30" i="10" s="1"/>
  <c r="CW23" i="10"/>
  <c r="BF23" i="10" s="1"/>
  <c r="B10" i="4" s="1"/>
  <c r="CT28" i="10"/>
  <c r="BQ28" i="10" s="1"/>
  <c r="CT15" i="10"/>
  <c r="BQ15" i="10" s="1"/>
  <c r="CT24" i="10"/>
  <c r="BQ24" i="10" s="1"/>
  <c r="CT31" i="10"/>
  <c r="BQ31" i="10" s="1"/>
  <c r="CS28" i="10"/>
  <c r="BP28" i="10" s="1"/>
  <c r="L11" i="4" s="1"/>
  <c r="CS15" i="10"/>
  <c r="BP15" i="10" s="1"/>
  <c r="CS30" i="10"/>
  <c r="CS23" i="10"/>
  <c r="BP23" i="10" s="1"/>
  <c r="CP28" i="10"/>
  <c r="BL28" i="10" s="1"/>
  <c r="H11" i="4" s="1"/>
  <c r="CP15" i="10"/>
  <c r="CP24" i="10"/>
  <c r="CP31" i="10"/>
  <c r="BL31" i="10" s="1"/>
  <c r="H14" i="4" s="1"/>
  <c r="CO28" i="10"/>
  <c r="BK28" i="10" s="1"/>
  <c r="G11" i="4" s="1"/>
  <c r="CO15" i="10"/>
  <c r="BK15" i="10" s="1"/>
  <c r="CO30" i="10"/>
  <c r="CO23" i="10"/>
  <c r="BK23" i="10" s="1"/>
  <c r="G10" i="4" s="1"/>
  <c r="CL28" i="10"/>
  <c r="BH28" i="10" s="1"/>
  <c r="D11" i="4" s="1"/>
  <c r="CL15" i="10"/>
  <c r="CL24" i="10"/>
  <c r="BH24" i="10" s="1"/>
  <c r="CL31" i="10"/>
  <c r="BH31" i="10" s="1"/>
  <c r="D14" i="4" s="1"/>
  <c r="F43" i="12" a="1"/>
  <c r="F43" i="12" s="1"/>
  <c r="G43" i="12" s="1" a="1"/>
  <c r="G43" i="12" s="1"/>
  <c r="DI20" i="10"/>
  <c r="BS20" i="10" s="1"/>
  <c r="O7" i="4" s="1"/>
  <c r="DE18" i="10"/>
  <c r="BO18" i="10" s="1"/>
  <c r="DA18" i="10"/>
  <c r="CW19" i="10"/>
  <c r="C5" i="9" s="1"/>
  <c r="CS19" i="10"/>
  <c r="CO20" i="10"/>
  <c r="CK20" i="10"/>
  <c r="CK22" i="10"/>
  <c r="DE26" i="10"/>
  <c r="BO26" i="10" s="1"/>
  <c r="DE29" i="10"/>
  <c r="DE21" i="10"/>
  <c r="DE32" i="10"/>
  <c r="BO32" i="10" s="1"/>
  <c r="DA8" i="10"/>
  <c r="BJ8" i="10" s="1"/>
  <c r="DA12" i="10"/>
  <c r="BJ12" i="10" s="1"/>
  <c r="DA25" i="10"/>
  <c r="DA31" i="10"/>
  <c r="BJ31" i="10" s="1"/>
  <c r="F14" i="4" s="1"/>
  <c r="CK27" i="10"/>
  <c r="CK11" i="10"/>
  <c r="BG11" i="10" s="1"/>
  <c r="H145" i="16" s="1"/>
  <c r="L145" i="16" s="1"/>
  <c r="CK24" i="10"/>
  <c r="CK33" i="10"/>
  <c r="DF8" i="10"/>
  <c r="DF29" i="10"/>
  <c r="DF30" i="10"/>
  <c r="DF25" i="10"/>
  <c r="DB8" i="10"/>
  <c r="DB29" i="10"/>
  <c r="DB30" i="10"/>
  <c r="DB25" i="10"/>
  <c r="CX8" i="10"/>
  <c r="CX29" i="10"/>
  <c r="CX30" i="10"/>
  <c r="CX25" i="10"/>
  <c r="CW26" i="10"/>
  <c r="BF26" i="10" s="1"/>
  <c r="CW29" i="10"/>
  <c r="BF29" i="10" s="1"/>
  <c r="B13" i="4" s="1"/>
  <c r="CW21" i="10"/>
  <c r="E5" i="9" s="1"/>
  <c r="CW32" i="10"/>
  <c r="N5" i="9" s="1"/>
  <c r="CT8" i="10"/>
  <c r="BQ8" i="10" s="1"/>
  <c r="CT29" i="10"/>
  <c r="BQ29" i="10" s="1"/>
  <c r="CT30" i="10"/>
  <c r="CT25" i="10"/>
  <c r="BQ25" i="10" s="1"/>
  <c r="CS26" i="10"/>
  <c r="BP26" i="10" s="1"/>
  <c r="CS29" i="10"/>
  <c r="BP29" i="10" s="1"/>
  <c r="L13" i="4" s="1"/>
  <c r="CS21" i="10"/>
  <c r="CS32" i="10"/>
  <c r="CP8" i="10"/>
  <c r="BL8" i="10" s="1"/>
  <c r="CP29" i="10"/>
  <c r="CP30" i="10"/>
  <c r="BL30" i="10" s="1"/>
  <c r="CP25" i="10"/>
  <c r="BL25" i="10" s="1"/>
  <c r="CO26" i="10"/>
  <c r="BK26" i="10" s="1"/>
  <c r="CO29" i="10"/>
  <c r="CO21" i="10"/>
  <c r="CO32" i="10"/>
  <c r="CL8" i="10"/>
  <c r="BH8" i="10" s="1"/>
  <c r="CL29" i="10"/>
  <c r="BH29" i="10" s="1"/>
  <c r="D13" i="4" s="1"/>
  <c r="CL30" i="10"/>
  <c r="BH30" i="10" s="1"/>
  <c r="CL25" i="10"/>
  <c r="F34" i="12" a="1"/>
  <c r="F34" i="12" s="1"/>
  <c r="G34" i="12" s="1" a="1"/>
  <c r="G34" i="12" s="1"/>
  <c r="H34" i="12" s="1" a="1"/>
  <c r="H34" i="12" s="1"/>
  <c r="F32" i="12" a="1"/>
  <c r="F32" i="12" s="1"/>
  <c r="G32" i="12" s="1" a="1"/>
  <c r="G32" i="12" s="1"/>
  <c r="F30" i="12" a="1"/>
  <c r="F30" i="12" s="1"/>
  <c r="G30" i="12" s="1" a="1"/>
  <c r="G30" i="12" s="1"/>
  <c r="H30" i="12" s="1" a="1"/>
  <c r="H30" i="12" s="1"/>
  <c r="I30" i="12" s="1" a="1"/>
  <c r="I30" i="12" s="1"/>
  <c r="F28" i="12" a="1"/>
  <c r="F28" i="12" s="1"/>
  <c r="G28" i="12" s="1" a="1"/>
  <c r="G28" i="12" s="1"/>
  <c r="F24" i="12" a="1"/>
  <c r="F24" i="12" s="1"/>
  <c r="G24" i="12" s="1" a="1"/>
  <c r="G24" i="12" s="1"/>
  <c r="F22" i="12" a="1"/>
  <c r="F22" i="12" s="1"/>
  <c r="G22" i="12" s="1" a="1"/>
  <c r="G22" i="12" s="1"/>
  <c r="H22" i="12" s="1" a="1"/>
  <c r="H22" i="12" s="1"/>
  <c r="F20" i="12" a="1"/>
  <c r="F20" i="12" s="1"/>
  <c r="F16" i="12" a="1"/>
  <c r="F16" i="12" s="1"/>
  <c r="G16" i="12" s="1" a="1"/>
  <c r="G16" i="12" s="1"/>
  <c r="DE19" i="10"/>
  <c r="DA19" i="10"/>
  <c r="CW20" i="10"/>
  <c r="B5" i="9" s="1"/>
  <c r="CS20" i="10"/>
  <c r="DF19" i="10"/>
  <c r="CX19" i="10"/>
  <c r="CS22" i="10"/>
  <c r="BP22" i="10" s="1"/>
  <c r="D10" i="5"/>
  <c r="A7" i="5"/>
  <c r="X7" i="5"/>
  <c r="A3" i="5"/>
  <c r="X3" i="5"/>
  <c r="X6" i="5"/>
  <c r="A9" i="5"/>
  <c r="C10" i="5"/>
  <c r="X9" i="5"/>
  <c r="A96" i="10"/>
  <c r="A92" i="10"/>
  <c r="A91" i="10"/>
  <c r="CL9" i="10"/>
  <c r="DB7" i="10"/>
  <c r="BK7" i="10" s="1"/>
  <c r="H93" i="16" s="1"/>
  <c r="L93" i="16" s="1"/>
  <c r="CP9" i="10"/>
  <c r="DF18" i="10"/>
  <c r="BP18" i="10" s="1"/>
  <c r="DB20" i="10"/>
  <c r="CX18" i="10"/>
  <c r="CT20" i="10"/>
  <c r="CT22" i="10"/>
  <c r="CT7" i="10"/>
  <c r="CL3" i="10"/>
  <c r="DF7" i="10"/>
  <c r="CX7" i="10"/>
  <c r="CP3" i="10"/>
  <c r="DF20" i="10"/>
  <c r="DB18" i="10"/>
  <c r="CX20" i="10"/>
  <c r="CT18" i="10"/>
  <c r="CX22" i="10"/>
  <c r="CP22" i="10"/>
  <c r="CL10" i="10"/>
  <c r="DF27" i="10"/>
  <c r="BP27" i="10" s="1"/>
  <c r="DF12" i="10"/>
  <c r="DF21" i="10"/>
  <c r="DF33" i="10"/>
  <c r="DB27" i="10"/>
  <c r="DB12" i="10"/>
  <c r="DB21" i="10"/>
  <c r="DB33" i="10"/>
  <c r="BK33" i="10" s="1"/>
  <c r="CX27" i="10"/>
  <c r="CX12" i="10"/>
  <c r="CX21" i="10"/>
  <c r="CX33" i="10"/>
  <c r="CT27" i="10"/>
  <c r="BQ27" i="10" s="1"/>
  <c r="CT12" i="10"/>
  <c r="BQ12" i="10" s="1"/>
  <c r="CT21" i="10"/>
  <c r="BQ21" i="10" s="1"/>
  <c r="CT33" i="10"/>
  <c r="BQ33" i="10" s="1"/>
  <c r="CP27" i="10"/>
  <c r="BL27" i="10" s="1"/>
  <c r="H12" i="4" s="1"/>
  <c r="CP12" i="10"/>
  <c r="BL12" i="10" s="1"/>
  <c r="CP21" i="10"/>
  <c r="BL21" i="10" s="1"/>
  <c r="H9" i="4" s="1"/>
  <c r="CP33" i="10"/>
  <c r="BL33" i="10" s="1"/>
  <c r="CL27" i="10"/>
  <c r="BH27" i="10" s="1"/>
  <c r="D12" i="4" s="1"/>
  <c r="CL12" i="10"/>
  <c r="BH12" i="10" s="1"/>
  <c r="CL21" i="10"/>
  <c r="BH21" i="10" s="1"/>
  <c r="D9" i="4" s="1"/>
  <c r="CL33" i="10"/>
  <c r="BH33" i="10" s="1"/>
  <c r="G65" i="12" a="1"/>
  <c r="G65" i="12" s="1"/>
  <c r="G47" i="12" a="1"/>
  <c r="G47" i="12" s="1"/>
  <c r="G62" i="12" a="1"/>
  <c r="G62" i="12" s="1"/>
  <c r="G50" i="12" a="1"/>
  <c r="G50" i="12" s="1"/>
  <c r="DF9" i="10"/>
  <c r="DB19" i="10"/>
  <c r="CT19" i="10"/>
  <c r="BQ19" i="10" s="1"/>
  <c r="AA18" i="5"/>
  <c r="AA22" i="5" s="1"/>
  <c r="AB8" i="5"/>
  <c r="A99" i="10"/>
  <c r="AT12" i="9" s="1"/>
  <c r="A101" i="10"/>
  <c r="A103" i="10"/>
  <c r="AT16" i="9" s="1"/>
  <c r="A105" i="10"/>
  <c r="AT18" i="9" s="1"/>
  <c r="A107" i="10"/>
  <c r="AT20" i="9" s="1"/>
  <c r="A109" i="10"/>
  <c r="AT22" i="9" s="1"/>
  <c r="A111" i="10"/>
  <c r="AT24" i="9" s="1"/>
  <c r="A113" i="10"/>
  <c r="AT26" i="9" s="1"/>
  <c r="A115" i="10"/>
  <c r="AT28" i="9" s="1"/>
  <c r="A117" i="10"/>
  <c r="AT30" i="9" s="1"/>
  <c r="A119" i="10"/>
  <c r="AT32" i="9" s="1"/>
  <c r="A121" i="10"/>
  <c r="AT34" i="9" s="1"/>
  <c r="A123" i="10"/>
  <c r="AT36" i="9" s="1"/>
  <c r="A125" i="10"/>
  <c r="AT38" i="9" s="1"/>
  <c r="A127" i="10"/>
  <c r="AT40" i="9" s="1"/>
  <c r="A129" i="10"/>
  <c r="AT42" i="9" s="1"/>
  <c r="A131" i="10"/>
  <c r="AT44" i="9" s="1"/>
  <c r="A133" i="10"/>
  <c r="AT46" i="9" s="1"/>
  <c r="A135" i="10"/>
  <c r="AT48" i="9" s="1"/>
  <c r="A137" i="10"/>
  <c r="AT50" i="9" s="1"/>
  <c r="A139" i="10"/>
  <c r="AT52" i="9" s="1"/>
  <c r="A141" i="10"/>
  <c r="AT54" i="9" s="1"/>
  <c r="A143" i="10"/>
  <c r="AT56" i="9" s="1"/>
  <c r="A145" i="10"/>
  <c r="AT58" i="9" s="1"/>
  <c r="A147" i="10"/>
  <c r="AT60" i="9" s="1"/>
  <c r="A94" i="10"/>
  <c r="AT7" i="9" s="1"/>
  <c r="A90" i="10"/>
  <c r="AT3" i="9" s="1"/>
  <c r="H253" i="16"/>
  <c r="L253" i="16" s="1"/>
  <c r="H252" i="16"/>
  <c r="L252" i="16" s="1"/>
  <c r="H251" i="16"/>
  <c r="L251" i="16" s="1"/>
  <c r="H250" i="16"/>
  <c r="L250" i="16" s="1"/>
  <c r="H249" i="16"/>
  <c r="L249" i="16" s="1"/>
  <c r="H248" i="16"/>
  <c r="L248" i="16" s="1"/>
  <c r="H247" i="16"/>
  <c r="L247" i="16" s="1"/>
  <c r="H221" i="16"/>
  <c r="H225" i="16"/>
  <c r="H304" i="16"/>
  <c r="L304" i="16" s="1"/>
  <c r="H308" i="16"/>
  <c r="L308" i="16" s="1"/>
  <c r="H222" i="16"/>
  <c r="H226" i="16"/>
  <c r="H305" i="16"/>
  <c r="L305" i="16" s="1"/>
  <c r="H223" i="16"/>
  <c r="H302" i="16"/>
  <c r="L302" i="16" s="1"/>
  <c r="H306" i="16"/>
  <c r="L306" i="16" s="1"/>
  <c r="H220" i="16"/>
  <c r="H224" i="16"/>
  <c r="H303" i="16"/>
  <c r="L303" i="16" s="1"/>
  <c r="H307" i="16"/>
  <c r="L307" i="16" s="1"/>
  <c r="A98" i="10"/>
  <c r="AT11" i="9" s="1"/>
  <c r="A100" i="10"/>
  <c r="AT13" i="9" s="1"/>
  <c r="A102" i="10"/>
  <c r="AT15" i="9" s="1"/>
  <c r="A104" i="10"/>
  <c r="AT17" i="9" s="1"/>
  <c r="A106" i="10"/>
  <c r="AT19" i="9" s="1"/>
  <c r="A108" i="10"/>
  <c r="A110" i="10"/>
  <c r="AT23" i="9" s="1"/>
  <c r="A112" i="10"/>
  <c r="AT25" i="9" s="1"/>
  <c r="A114" i="10"/>
  <c r="AT27" i="9" s="1"/>
  <c r="A116" i="10"/>
  <c r="AT29" i="9" s="1"/>
  <c r="A118" i="10"/>
  <c r="AT31" i="9" s="1"/>
  <c r="A120" i="10"/>
  <c r="AT33" i="9" s="1"/>
  <c r="A122" i="10"/>
  <c r="AT35" i="9" s="1"/>
  <c r="A124" i="10"/>
  <c r="AT37" i="9" s="1"/>
  <c r="A126" i="10"/>
  <c r="AT39" i="9" s="1"/>
  <c r="A128" i="10"/>
  <c r="AT41" i="9" s="1"/>
  <c r="A130" i="10"/>
  <c r="AT43" i="9" s="1"/>
  <c r="A132" i="10"/>
  <c r="A134" i="10"/>
  <c r="AT47" i="9" s="1"/>
  <c r="A136" i="10"/>
  <c r="AT49" i="9" s="1"/>
  <c r="A138" i="10"/>
  <c r="AT51" i="9" s="1"/>
  <c r="A140" i="10"/>
  <c r="AT53" i="9" s="1"/>
  <c r="A142" i="10"/>
  <c r="AT55" i="9" s="1"/>
  <c r="A144" i="10"/>
  <c r="AT57" i="9" s="1"/>
  <c r="A146" i="10"/>
  <c r="AT59" i="9" s="1"/>
  <c r="A148" i="10"/>
  <c r="AT61" i="9" s="1"/>
  <c r="A95" i="10"/>
  <c r="A93" i="10"/>
  <c r="AE90" i="10" a="1"/>
  <c r="AE90" i="10" s="1"/>
  <c r="BD169" i="10" a="1"/>
  <c r="BD169" i="10" s="1"/>
  <c r="BB169" i="10" a="1"/>
  <c r="BB169" i="10" s="1"/>
  <c r="AZ169" i="10" a="1"/>
  <c r="AZ169" i="10" s="1"/>
  <c r="AX169" i="10" a="1"/>
  <c r="AX169" i="10" s="1"/>
  <c r="AV169" i="10" a="1"/>
  <c r="AV169" i="10" s="1"/>
  <c r="AT169" i="10" a="1"/>
  <c r="AT169" i="10" s="1"/>
  <c r="AR169" i="10" a="1"/>
  <c r="AR169" i="10" s="1"/>
  <c r="AP169" i="10" a="1"/>
  <c r="AP169" i="10" s="1"/>
  <c r="AN169" i="10" a="1"/>
  <c r="AN169" i="10" s="1"/>
  <c r="AL169" i="10" a="1"/>
  <c r="AL169" i="10" s="1"/>
  <c r="AJ169" i="10" a="1"/>
  <c r="AJ169" i="10" s="1"/>
  <c r="AH169" i="10" a="1"/>
  <c r="AH169" i="10" s="1"/>
  <c r="AF169" i="10" a="1"/>
  <c r="AF169" i="10" s="1"/>
  <c r="BE168" i="10" a="1"/>
  <c r="BE168" i="10" s="1"/>
  <c r="BC168" i="10" a="1"/>
  <c r="BC168" i="10" s="1"/>
  <c r="BA168" i="10" a="1"/>
  <c r="BA168" i="10" s="1"/>
  <c r="AY168" i="10" a="1"/>
  <c r="AY168" i="10" s="1"/>
  <c r="AW168" i="10" a="1"/>
  <c r="AW168" i="10" s="1"/>
  <c r="AU168" i="10" a="1"/>
  <c r="AU168" i="10" s="1"/>
  <c r="AS168" i="10" a="1"/>
  <c r="AS168" i="10" s="1"/>
  <c r="AQ168" i="10" a="1"/>
  <c r="AQ168" i="10" s="1"/>
  <c r="AO168" i="10" a="1"/>
  <c r="AO168" i="10" s="1"/>
  <c r="AM168" i="10" a="1"/>
  <c r="AM168" i="10" s="1"/>
  <c r="AK168" i="10" a="1"/>
  <c r="AK168" i="10" s="1"/>
  <c r="AI168" i="10" a="1"/>
  <c r="AI168" i="10" s="1"/>
  <c r="AG168" i="10" a="1"/>
  <c r="AG168" i="10" s="1"/>
  <c r="AE168" i="10" a="1"/>
  <c r="AE168" i="10" s="1"/>
  <c r="BD167" i="10" a="1"/>
  <c r="BD167" i="10" s="1"/>
  <c r="BB167" i="10" a="1"/>
  <c r="BB167" i="10" s="1"/>
  <c r="AZ167" i="10" a="1"/>
  <c r="AZ167" i="10" s="1"/>
  <c r="AX167" i="10" a="1"/>
  <c r="AX167" i="10" s="1"/>
  <c r="AV167" i="10" a="1"/>
  <c r="AV167" i="10" s="1"/>
  <c r="AT167" i="10" a="1"/>
  <c r="AT167" i="10" s="1"/>
  <c r="AR167" i="10" a="1"/>
  <c r="AR167" i="10" s="1"/>
  <c r="AP167" i="10" a="1"/>
  <c r="AP167" i="10" s="1"/>
  <c r="AN167" i="10" a="1"/>
  <c r="AN167" i="10" s="1"/>
  <c r="AL167" i="10" a="1"/>
  <c r="AL167" i="10" s="1"/>
  <c r="AJ167" i="10" a="1"/>
  <c r="AJ167" i="10" s="1"/>
  <c r="AH167" i="10" a="1"/>
  <c r="AH167" i="10" s="1"/>
  <c r="AF167" i="10" a="1"/>
  <c r="AF167" i="10" s="1"/>
  <c r="BE166" i="10" a="1"/>
  <c r="BE166" i="10" s="1"/>
  <c r="BC166" i="10" a="1"/>
  <c r="BC166" i="10" s="1"/>
  <c r="BA166" i="10" a="1"/>
  <c r="BA166" i="10" s="1"/>
  <c r="AY166" i="10" a="1"/>
  <c r="AY166" i="10" s="1"/>
  <c r="AW166" i="10" a="1"/>
  <c r="AW166" i="10" s="1"/>
  <c r="AU166" i="10" a="1"/>
  <c r="AU166" i="10" s="1"/>
  <c r="AS166" i="10" a="1"/>
  <c r="AS166" i="10" s="1"/>
  <c r="AQ166" i="10" a="1"/>
  <c r="AQ166" i="10" s="1"/>
  <c r="AO166" i="10" a="1"/>
  <c r="AO166" i="10" s="1"/>
  <c r="AM166" i="10" a="1"/>
  <c r="AM166" i="10" s="1"/>
  <c r="AK166" i="10" a="1"/>
  <c r="AK166" i="10" s="1"/>
  <c r="AI166" i="10" a="1"/>
  <c r="AI166" i="10" s="1"/>
  <c r="AG166" i="10" a="1"/>
  <c r="AG166" i="10" s="1"/>
  <c r="AE166" i="10" a="1"/>
  <c r="AE166" i="10" s="1"/>
  <c r="BD165" i="10" a="1"/>
  <c r="BD165" i="10" s="1"/>
  <c r="BB165" i="10" a="1"/>
  <c r="BB165" i="10" s="1"/>
  <c r="AZ165" i="10" a="1"/>
  <c r="AZ165" i="10" s="1"/>
  <c r="AX165" i="10" a="1"/>
  <c r="AX165" i="10" s="1"/>
  <c r="AV165" i="10" a="1"/>
  <c r="AV165" i="10" s="1"/>
  <c r="AT165" i="10" a="1"/>
  <c r="AT165" i="10" s="1"/>
  <c r="AR165" i="10" a="1"/>
  <c r="AR165" i="10" s="1"/>
  <c r="AP165" i="10" a="1"/>
  <c r="AP165" i="10" s="1"/>
  <c r="AN165" i="10" a="1"/>
  <c r="AN165" i="10" s="1"/>
  <c r="AL165" i="10" a="1"/>
  <c r="AL165" i="10" s="1"/>
  <c r="AJ165" i="10" a="1"/>
  <c r="AJ165" i="10" s="1"/>
  <c r="AH165" i="10" a="1"/>
  <c r="AH165" i="10" s="1"/>
  <c r="AF165" i="10" a="1"/>
  <c r="AF165" i="10" s="1"/>
  <c r="BE164" i="10" a="1"/>
  <c r="BE164" i="10" s="1"/>
  <c r="BC164" i="10" a="1"/>
  <c r="BC164" i="10" s="1"/>
  <c r="BA164" i="10" a="1"/>
  <c r="BA164" i="10" s="1"/>
  <c r="AY164" i="10" a="1"/>
  <c r="AY164" i="10" s="1"/>
  <c r="AW164" i="10" a="1"/>
  <c r="AW164" i="10" s="1"/>
  <c r="AU164" i="10" a="1"/>
  <c r="AU164" i="10" s="1"/>
  <c r="AS164" i="10" a="1"/>
  <c r="AS164" i="10" s="1"/>
  <c r="AQ164" i="10" a="1"/>
  <c r="AQ164" i="10" s="1"/>
  <c r="AO164" i="10" a="1"/>
  <c r="AO164" i="10" s="1"/>
  <c r="AM164" i="10" a="1"/>
  <c r="AM164" i="10" s="1"/>
  <c r="AK164" i="10" a="1"/>
  <c r="AK164" i="10" s="1"/>
  <c r="AI164" i="10" a="1"/>
  <c r="AI164" i="10" s="1"/>
  <c r="AG164" i="10" a="1"/>
  <c r="AG164" i="10" s="1"/>
  <c r="AE164" i="10" a="1"/>
  <c r="AE164" i="10" s="1"/>
  <c r="BD163" i="10" a="1"/>
  <c r="BD163" i="10" s="1"/>
  <c r="BB163" i="10" a="1"/>
  <c r="BB163" i="10" s="1"/>
  <c r="AZ163" i="10" a="1"/>
  <c r="AZ163" i="10" s="1"/>
  <c r="AX163" i="10" a="1"/>
  <c r="AX163" i="10" s="1"/>
  <c r="AV163" i="10" a="1"/>
  <c r="AV163" i="10" s="1"/>
  <c r="AT163" i="10" a="1"/>
  <c r="AT163" i="10" s="1"/>
  <c r="AR163" i="10" a="1"/>
  <c r="AR163" i="10" s="1"/>
  <c r="AP163" i="10" a="1"/>
  <c r="AP163" i="10" s="1"/>
  <c r="AN163" i="10" a="1"/>
  <c r="AN163" i="10" s="1"/>
  <c r="AL163" i="10" a="1"/>
  <c r="AL163" i="10" s="1"/>
  <c r="AJ163" i="10" a="1"/>
  <c r="AJ163" i="10" s="1"/>
  <c r="AH163" i="10" a="1"/>
  <c r="AH163" i="10" s="1"/>
  <c r="AF163" i="10" a="1"/>
  <c r="AF163" i="10" s="1"/>
  <c r="BE162" i="10" a="1"/>
  <c r="BE162" i="10" s="1"/>
  <c r="BC162" i="10" a="1"/>
  <c r="BC162" i="10" s="1"/>
  <c r="BA162" i="10" a="1"/>
  <c r="BA162" i="10" s="1"/>
  <c r="AY162" i="10" a="1"/>
  <c r="AY162" i="10" s="1"/>
  <c r="AW162" i="10" a="1"/>
  <c r="AW162" i="10" s="1"/>
  <c r="AU162" i="10" a="1"/>
  <c r="AU162" i="10" s="1"/>
  <c r="AS162" i="10" a="1"/>
  <c r="AS162" i="10" s="1"/>
  <c r="AQ162" i="10" a="1"/>
  <c r="AQ162" i="10" s="1"/>
  <c r="AO162" i="10" a="1"/>
  <c r="AO162" i="10" s="1"/>
  <c r="AM162" i="10" a="1"/>
  <c r="AM162" i="10" s="1"/>
  <c r="AK162" i="10" a="1"/>
  <c r="AK162" i="10" s="1"/>
  <c r="AI162" i="10" a="1"/>
  <c r="AI162" i="10" s="1"/>
  <c r="AG162" i="10" a="1"/>
  <c r="AG162" i="10" s="1"/>
  <c r="AE162" i="10" a="1"/>
  <c r="AE162" i="10" s="1"/>
  <c r="BD161" i="10" a="1"/>
  <c r="BD161" i="10" s="1"/>
  <c r="BB161" i="10" a="1"/>
  <c r="BB161" i="10" s="1"/>
  <c r="AZ161" i="10" a="1"/>
  <c r="AZ161" i="10" s="1"/>
  <c r="AX161" i="10" a="1"/>
  <c r="AX161" i="10" s="1"/>
  <c r="AV161" i="10" a="1"/>
  <c r="AV161" i="10" s="1"/>
  <c r="AT161" i="10" a="1"/>
  <c r="AT161" i="10" s="1"/>
  <c r="AR161" i="10" a="1"/>
  <c r="AR161" i="10" s="1"/>
  <c r="AP161" i="10" a="1"/>
  <c r="AP161" i="10" s="1"/>
  <c r="AN161" i="10" a="1"/>
  <c r="AN161" i="10" s="1"/>
  <c r="AL161" i="10" a="1"/>
  <c r="AL161" i="10" s="1"/>
  <c r="AJ161" i="10" a="1"/>
  <c r="AJ161" i="10" s="1"/>
  <c r="AH161" i="10" a="1"/>
  <c r="AH161" i="10" s="1"/>
  <c r="AF161" i="10" a="1"/>
  <c r="AF161" i="10" s="1"/>
  <c r="BE160" i="10" a="1"/>
  <c r="BE160" i="10" s="1"/>
  <c r="BC160" i="10" a="1"/>
  <c r="BC160" i="10" s="1"/>
  <c r="BA160" i="10" a="1"/>
  <c r="BA160" i="10" s="1"/>
  <c r="AY160" i="10" a="1"/>
  <c r="AY160" i="10" s="1"/>
  <c r="AW160" i="10" a="1"/>
  <c r="AW160" i="10" s="1"/>
  <c r="AU160" i="10" a="1"/>
  <c r="AU160" i="10" s="1"/>
  <c r="AS160" i="10" a="1"/>
  <c r="AS160" i="10" s="1"/>
  <c r="AQ160" i="10" a="1"/>
  <c r="AQ160" i="10" s="1"/>
  <c r="AO160" i="10" a="1"/>
  <c r="AO160" i="10" s="1"/>
  <c r="AM160" i="10" a="1"/>
  <c r="AM160" i="10" s="1"/>
  <c r="AK160" i="10" a="1"/>
  <c r="AK160" i="10" s="1"/>
  <c r="AI160" i="10" a="1"/>
  <c r="AI160" i="10" s="1"/>
  <c r="AG160" i="10" a="1"/>
  <c r="AG160" i="10" s="1"/>
  <c r="AE160" i="10" a="1"/>
  <c r="AE160" i="10" s="1"/>
  <c r="BD159" i="10" a="1"/>
  <c r="BD159" i="10" s="1"/>
  <c r="BB159" i="10" a="1"/>
  <c r="BB159" i="10" s="1"/>
  <c r="AZ159" i="10" a="1"/>
  <c r="AZ159" i="10" s="1"/>
  <c r="AX159" i="10" a="1"/>
  <c r="AX159" i="10" s="1"/>
  <c r="AV159" i="10" a="1"/>
  <c r="AV159" i="10" s="1"/>
  <c r="AT159" i="10" a="1"/>
  <c r="AT159" i="10" s="1"/>
  <c r="AR159" i="10" a="1"/>
  <c r="AR159" i="10" s="1"/>
  <c r="AP159" i="10" a="1"/>
  <c r="AP159" i="10" s="1"/>
  <c r="AN159" i="10" a="1"/>
  <c r="AN159" i="10" s="1"/>
  <c r="AL159" i="10" a="1"/>
  <c r="AL159" i="10" s="1"/>
  <c r="AJ159" i="10" a="1"/>
  <c r="AJ159" i="10" s="1"/>
  <c r="AH159" i="10" a="1"/>
  <c r="AH159" i="10" s="1"/>
  <c r="AF159" i="10" a="1"/>
  <c r="AF159" i="10" s="1"/>
  <c r="BE158" i="10" a="1"/>
  <c r="BE158" i="10" s="1"/>
  <c r="BC158" i="10" a="1"/>
  <c r="BC158" i="10" s="1"/>
  <c r="BA158" i="10" a="1"/>
  <c r="BA158" i="10" s="1"/>
  <c r="AY158" i="10" a="1"/>
  <c r="AY158" i="10" s="1"/>
  <c r="AW158" i="10" a="1"/>
  <c r="AW158" i="10" s="1"/>
  <c r="AU158" i="10" a="1"/>
  <c r="AU158" i="10" s="1"/>
  <c r="AS158" i="10" a="1"/>
  <c r="AS158" i="10" s="1"/>
  <c r="AQ158" i="10" a="1"/>
  <c r="AQ158" i="10" s="1"/>
  <c r="AO158" i="10" a="1"/>
  <c r="AO158" i="10" s="1"/>
  <c r="AM158" i="10" a="1"/>
  <c r="AM158" i="10" s="1"/>
  <c r="AK158" i="10" a="1"/>
  <c r="AK158" i="10" s="1"/>
  <c r="AI158" i="10" a="1"/>
  <c r="AI158" i="10" s="1"/>
  <c r="AG158" i="10" a="1"/>
  <c r="AG158" i="10" s="1"/>
  <c r="AE158" i="10" a="1"/>
  <c r="AE158" i="10" s="1"/>
  <c r="BD157" i="10" a="1"/>
  <c r="BD157" i="10" s="1"/>
  <c r="BB157" i="10" a="1"/>
  <c r="BB157" i="10" s="1"/>
  <c r="AZ157" i="10" a="1"/>
  <c r="AZ157" i="10" s="1"/>
  <c r="AX157" i="10" a="1"/>
  <c r="AX157" i="10" s="1"/>
  <c r="AV157" i="10" a="1"/>
  <c r="AV157" i="10" s="1"/>
  <c r="AT157" i="10" a="1"/>
  <c r="AT157" i="10" s="1"/>
  <c r="AR157" i="10" a="1"/>
  <c r="AR157" i="10" s="1"/>
  <c r="AP157" i="10" a="1"/>
  <c r="AP157" i="10" s="1"/>
  <c r="AN157" i="10" a="1"/>
  <c r="AN157" i="10" s="1"/>
  <c r="AL157" i="10" a="1"/>
  <c r="AL157" i="10" s="1"/>
  <c r="AJ157" i="10" a="1"/>
  <c r="AJ157" i="10" s="1"/>
  <c r="AH157" i="10" a="1"/>
  <c r="AH157" i="10" s="1"/>
  <c r="AF157" i="10" a="1"/>
  <c r="AF157" i="10" s="1"/>
  <c r="BE156" i="10" a="1"/>
  <c r="BE156" i="10" s="1"/>
  <c r="BC156" i="10" a="1"/>
  <c r="BC156" i="10" s="1"/>
  <c r="BA156" i="10" a="1"/>
  <c r="BA156" i="10" s="1"/>
  <c r="AY156" i="10" a="1"/>
  <c r="AY156" i="10" s="1"/>
  <c r="AW156" i="10" a="1"/>
  <c r="AW156" i="10" s="1"/>
  <c r="AU156" i="10" a="1"/>
  <c r="AU156" i="10" s="1"/>
  <c r="AS156" i="10" a="1"/>
  <c r="AS156" i="10" s="1"/>
  <c r="AQ156" i="10" a="1"/>
  <c r="AQ156" i="10" s="1"/>
  <c r="AO156" i="10" a="1"/>
  <c r="AO156" i="10" s="1"/>
  <c r="AM156" i="10" a="1"/>
  <c r="AM156" i="10" s="1"/>
  <c r="AK156" i="10" a="1"/>
  <c r="AK156" i="10" s="1"/>
  <c r="AI156" i="10" a="1"/>
  <c r="AI156" i="10" s="1"/>
  <c r="AG156" i="10" a="1"/>
  <c r="AG156" i="10" s="1"/>
  <c r="AE156" i="10" a="1"/>
  <c r="AE156" i="10" s="1"/>
  <c r="BD155" i="10" a="1"/>
  <c r="BD155" i="10" s="1"/>
  <c r="BB155" i="10" a="1"/>
  <c r="BB155" i="10" s="1"/>
  <c r="AZ155" i="10" a="1"/>
  <c r="AZ155" i="10" s="1"/>
  <c r="AX155" i="10" a="1"/>
  <c r="AX155" i="10" s="1"/>
  <c r="AV155" i="10" a="1"/>
  <c r="AV155" i="10" s="1"/>
  <c r="AT155" i="10" a="1"/>
  <c r="AT155" i="10" s="1"/>
  <c r="AR155" i="10" a="1"/>
  <c r="AR155" i="10" s="1"/>
  <c r="AP155" i="10" a="1"/>
  <c r="AP155" i="10" s="1"/>
  <c r="AN155" i="10" a="1"/>
  <c r="AN155" i="10" s="1"/>
  <c r="AL155" i="10" a="1"/>
  <c r="AL155" i="10" s="1"/>
  <c r="AJ155" i="10" a="1"/>
  <c r="AJ155" i="10" s="1"/>
  <c r="AH155" i="10" a="1"/>
  <c r="AH155" i="10" s="1"/>
  <c r="AF155" i="10" a="1"/>
  <c r="AF155" i="10" s="1"/>
  <c r="BE154" i="10" a="1"/>
  <c r="BE154" i="10" s="1"/>
  <c r="BC154" i="10" a="1"/>
  <c r="BC154" i="10" s="1"/>
  <c r="BA154" i="10" a="1"/>
  <c r="BA154" i="10" s="1"/>
  <c r="AY154" i="10" a="1"/>
  <c r="AY154" i="10" s="1"/>
  <c r="AW154" i="10" a="1"/>
  <c r="AW154" i="10" s="1"/>
  <c r="AU154" i="10" a="1"/>
  <c r="AU154" i="10" s="1"/>
  <c r="AS154" i="10" a="1"/>
  <c r="AS154" i="10" s="1"/>
  <c r="AQ154" i="10" a="1"/>
  <c r="AQ154" i="10" s="1"/>
  <c r="AO154" i="10" a="1"/>
  <c r="AO154" i="10" s="1"/>
  <c r="AM154" i="10" a="1"/>
  <c r="AM154" i="10" s="1"/>
  <c r="AK154" i="10" a="1"/>
  <c r="AK154" i="10" s="1"/>
  <c r="AI154" i="10" a="1"/>
  <c r="AI154" i="10" s="1"/>
  <c r="AG154" i="10" a="1"/>
  <c r="AG154" i="10" s="1"/>
  <c r="AE154" i="10" a="1"/>
  <c r="AE154" i="10" s="1"/>
  <c r="BD153" i="10" a="1"/>
  <c r="BD153" i="10" s="1"/>
  <c r="BB153" i="10" a="1"/>
  <c r="BB153" i="10" s="1"/>
  <c r="AZ153" i="10" a="1"/>
  <c r="AZ153" i="10" s="1"/>
  <c r="AX153" i="10" a="1"/>
  <c r="AX153" i="10" s="1"/>
  <c r="AV153" i="10" a="1"/>
  <c r="AV153" i="10" s="1"/>
  <c r="AT153" i="10" a="1"/>
  <c r="AT153" i="10" s="1"/>
  <c r="AR153" i="10" a="1"/>
  <c r="AR153" i="10" s="1"/>
  <c r="AP153" i="10" a="1"/>
  <c r="AP153" i="10" s="1"/>
  <c r="BE169" i="10" a="1"/>
  <c r="BE169" i="10" s="1"/>
  <c r="BC169" i="10" a="1"/>
  <c r="BC169" i="10" s="1"/>
  <c r="BA169" i="10" a="1"/>
  <c r="BA169" i="10" s="1"/>
  <c r="AY169" i="10" a="1"/>
  <c r="AY169" i="10" s="1"/>
  <c r="AW169" i="10" a="1"/>
  <c r="AW169" i="10" s="1"/>
  <c r="AU169" i="10" a="1"/>
  <c r="AU169" i="10" s="1"/>
  <c r="AS169" i="10" a="1"/>
  <c r="AS169" i="10" s="1"/>
  <c r="AQ169" i="10" a="1"/>
  <c r="AQ169" i="10" s="1"/>
  <c r="AO169" i="10" a="1"/>
  <c r="AO169" i="10" s="1"/>
  <c r="AM169" i="10" a="1"/>
  <c r="AM169" i="10" s="1"/>
  <c r="AK169" i="10" a="1"/>
  <c r="AK169" i="10" s="1"/>
  <c r="AI169" i="10" a="1"/>
  <c r="AI169" i="10" s="1"/>
  <c r="AG169" i="10" a="1"/>
  <c r="AG169" i="10" s="1"/>
  <c r="AE169" i="10" a="1"/>
  <c r="AE169" i="10" s="1"/>
  <c r="BD168" i="10" a="1"/>
  <c r="BD168" i="10" s="1"/>
  <c r="BB168" i="10" a="1"/>
  <c r="BB168" i="10" s="1"/>
  <c r="AZ168" i="10" a="1"/>
  <c r="AZ168" i="10" s="1"/>
  <c r="AX168" i="10" a="1"/>
  <c r="AX168" i="10" s="1"/>
  <c r="AV168" i="10" a="1"/>
  <c r="AV168" i="10" s="1"/>
  <c r="AT168" i="10" a="1"/>
  <c r="AT168" i="10" s="1"/>
  <c r="AR168" i="10" a="1"/>
  <c r="AR168" i="10" s="1"/>
  <c r="AP168" i="10" a="1"/>
  <c r="AP168" i="10" s="1"/>
  <c r="AN168" i="10" a="1"/>
  <c r="AN168" i="10" s="1"/>
  <c r="AL168" i="10" a="1"/>
  <c r="AL168" i="10" s="1"/>
  <c r="AJ168" i="10" a="1"/>
  <c r="AJ168" i="10" s="1"/>
  <c r="AH168" i="10" a="1"/>
  <c r="AH168" i="10" s="1"/>
  <c r="AF168" i="10" a="1"/>
  <c r="AF168" i="10" s="1"/>
  <c r="BE167" i="10" a="1"/>
  <c r="BE167" i="10" s="1"/>
  <c r="BC167" i="10" a="1"/>
  <c r="BC167" i="10" s="1"/>
  <c r="BA167" i="10" a="1"/>
  <c r="BA167" i="10" s="1"/>
  <c r="AY167" i="10" a="1"/>
  <c r="AY167" i="10" s="1"/>
  <c r="AW167" i="10" a="1"/>
  <c r="AW167" i="10" s="1"/>
  <c r="AU167" i="10" a="1"/>
  <c r="AU167" i="10" s="1"/>
  <c r="AS167" i="10" a="1"/>
  <c r="AS167" i="10" s="1"/>
  <c r="AQ167" i="10" a="1"/>
  <c r="AQ167" i="10" s="1"/>
  <c r="AO167" i="10" a="1"/>
  <c r="AO167" i="10" s="1"/>
  <c r="AM167" i="10" a="1"/>
  <c r="AM167" i="10" s="1"/>
  <c r="AK167" i="10" a="1"/>
  <c r="AK167" i="10" s="1"/>
  <c r="AI167" i="10" a="1"/>
  <c r="AI167" i="10" s="1"/>
  <c r="AG167" i="10" a="1"/>
  <c r="AG167" i="10" s="1"/>
  <c r="AE167" i="10" a="1"/>
  <c r="AE167" i="10" s="1"/>
  <c r="BD166" i="10" a="1"/>
  <c r="BD166" i="10" s="1"/>
  <c r="BB166" i="10" a="1"/>
  <c r="BB166" i="10" s="1"/>
  <c r="AZ166" i="10" a="1"/>
  <c r="AZ166" i="10" s="1"/>
  <c r="AX166" i="10" a="1"/>
  <c r="AX166" i="10" s="1"/>
  <c r="AV166" i="10" a="1"/>
  <c r="AV166" i="10" s="1"/>
  <c r="AT166" i="10" a="1"/>
  <c r="AT166" i="10" s="1"/>
  <c r="AR166" i="10" a="1"/>
  <c r="AR166" i="10" s="1"/>
  <c r="AP166" i="10" a="1"/>
  <c r="AP166" i="10" s="1"/>
  <c r="AN166" i="10" a="1"/>
  <c r="AN166" i="10" s="1"/>
  <c r="AL166" i="10" a="1"/>
  <c r="AL166" i="10" s="1"/>
  <c r="AJ166" i="10" a="1"/>
  <c r="AJ166" i="10" s="1"/>
  <c r="AH166" i="10" a="1"/>
  <c r="AH166" i="10" s="1"/>
  <c r="AF166" i="10" a="1"/>
  <c r="AF166" i="10" s="1"/>
  <c r="BE165" i="10" a="1"/>
  <c r="BE165" i="10" s="1"/>
  <c r="BC165" i="10" a="1"/>
  <c r="BC165" i="10" s="1"/>
  <c r="BA165" i="10" a="1"/>
  <c r="BA165" i="10" s="1"/>
  <c r="AY165" i="10" a="1"/>
  <c r="AY165" i="10" s="1"/>
  <c r="AW165" i="10" a="1"/>
  <c r="AW165" i="10" s="1"/>
  <c r="AU165" i="10" a="1"/>
  <c r="AU165" i="10" s="1"/>
  <c r="AS165" i="10" a="1"/>
  <c r="AS165" i="10" s="1"/>
  <c r="AQ165" i="10" a="1"/>
  <c r="AQ165" i="10" s="1"/>
  <c r="AO165" i="10" a="1"/>
  <c r="AO165" i="10" s="1"/>
  <c r="AM165" i="10" a="1"/>
  <c r="AM165" i="10" s="1"/>
  <c r="AK165" i="10" a="1"/>
  <c r="AK165" i="10" s="1"/>
  <c r="AI165" i="10" a="1"/>
  <c r="AI165" i="10" s="1"/>
  <c r="AG165" i="10" a="1"/>
  <c r="AG165" i="10" s="1"/>
  <c r="AE165" i="10" a="1"/>
  <c r="AE165" i="10" s="1"/>
  <c r="BD164" i="10" a="1"/>
  <c r="BD164" i="10" s="1"/>
  <c r="BB164" i="10" a="1"/>
  <c r="BB164" i="10" s="1"/>
  <c r="AZ164" i="10" a="1"/>
  <c r="AZ164" i="10" s="1"/>
  <c r="AX164" i="10" a="1"/>
  <c r="AX164" i="10" s="1"/>
  <c r="AV164" i="10" a="1"/>
  <c r="AV164" i="10" s="1"/>
  <c r="AT164" i="10" a="1"/>
  <c r="AT164" i="10" s="1"/>
  <c r="AR164" i="10" a="1"/>
  <c r="AR164" i="10" s="1"/>
  <c r="AP164" i="10" a="1"/>
  <c r="AP164" i="10" s="1"/>
  <c r="AN164" i="10" a="1"/>
  <c r="AN164" i="10" s="1"/>
  <c r="AL164" i="10" a="1"/>
  <c r="AL164" i="10" s="1"/>
  <c r="AJ164" i="10" a="1"/>
  <c r="AJ164" i="10" s="1"/>
  <c r="AH164" i="10" a="1"/>
  <c r="AH164" i="10" s="1"/>
  <c r="AF164" i="10" a="1"/>
  <c r="AF164" i="10" s="1"/>
  <c r="BE163" i="10" a="1"/>
  <c r="BE163" i="10" s="1"/>
  <c r="BC163" i="10" a="1"/>
  <c r="BC163" i="10" s="1"/>
  <c r="BA163" i="10" a="1"/>
  <c r="BA163" i="10" s="1"/>
  <c r="AY163" i="10" a="1"/>
  <c r="AY163" i="10" s="1"/>
  <c r="AW163" i="10" a="1"/>
  <c r="AW163" i="10" s="1"/>
  <c r="AU163" i="10" a="1"/>
  <c r="AU163" i="10" s="1"/>
  <c r="AS163" i="10" a="1"/>
  <c r="AS163" i="10" s="1"/>
  <c r="AQ163" i="10" a="1"/>
  <c r="AQ163" i="10" s="1"/>
  <c r="AO163" i="10" a="1"/>
  <c r="AO163" i="10" s="1"/>
  <c r="AM163" i="10" a="1"/>
  <c r="AM163" i="10" s="1"/>
  <c r="AK163" i="10" a="1"/>
  <c r="AK163" i="10" s="1"/>
  <c r="AI163" i="10" a="1"/>
  <c r="AI163" i="10" s="1"/>
  <c r="AG163" i="10" a="1"/>
  <c r="AG163" i="10" s="1"/>
  <c r="AE163" i="10" a="1"/>
  <c r="AE163" i="10" s="1"/>
  <c r="BD162" i="10" a="1"/>
  <c r="BD162" i="10" s="1"/>
  <c r="BB162" i="10" a="1"/>
  <c r="BB162" i="10" s="1"/>
  <c r="AZ162" i="10" a="1"/>
  <c r="AZ162" i="10" s="1"/>
  <c r="AX162" i="10" a="1"/>
  <c r="AX162" i="10" s="1"/>
  <c r="AV162" i="10" a="1"/>
  <c r="AV162" i="10" s="1"/>
  <c r="AT162" i="10" a="1"/>
  <c r="AT162" i="10" s="1"/>
  <c r="AR162" i="10" a="1"/>
  <c r="AR162" i="10" s="1"/>
  <c r="AP162" i="10" a="1"/>
  <c r="AP162" i="10" s="1"/>
  <c r="AN162" i="10" a="1"/>
  <c r="AN162" i="10" s="1"/>
  <c r="AL162" i="10" a="1"/>
  <c r="AL162" i="10" s="1"/>
  <c r="AJ162" i="10" a="1"/>
  <c r="AJ162" i="10" s="1"/>
  <c r="AH162" i="10" a="1"/>
  <c r="AH162" i="10" s="1"/>
  <c r="AF162" i="10" a="1"/>
  <c r="AF162" i="10" s="1"/>
  <c r="BE161" i="10" a="1"/>
  <c r="BE161" i="10" s="1"/>
  <c r="BC161" i="10" a="1"/>
  <c r="BC161" i="10" s="1"/>
  <c r="BA161" i="10" a="1"/>
  <c r="BA161" i="10" s="1"/>
  <c r="AY161" i="10" a="1"/>
  <c r="AY161" i="10" s="1"/>
  <c r="AW161" i="10" a="1"/>
  <c r="AW161" i="10" s="1"/>
  <c r="AU161" i="10" a="1"/>
  <c r="AU161" i="10" s="1"/>
  <c r="AS161" i="10" a="1"/>
  <c r="AS161" i="10" s="1"/>
  <c r="AQ161" i="10" a="1"/>
  <c r="AQ161" i="10" s="1"/>
  <c r="AO161" i="10" a="1"/>
  <c r="AO161" i="10" s="1"/>
  <c r="AM161" i="10" a="1"/>
  <c r="AM161" i="10" s="1"/>
  <c r="AK161" i="10" a="1"/>
  <c r="AK161" i="10" s="1"/>
  <c r="AI161" i="10" a="1"/>
  <c r="AI161" i="10" s="1"/>
  <c r="AG161" i="10" a="1"/>
  <c r="AG161" i="10" s="1"/>
  <c r="AE161" i="10" a="1"/>
  <c r="AE161" i="10" s="1"/>
  <c r="BD160" i="10" a="1"/>
  <c r="BD160" i="10" s="1"/>
  <c r="BB160" i="10" a="1"/>
  <c r="BB160" i="10" s="1"/>
  <c r="AZ160" i="10" a="1"/>
  <c r="AZ160" i="10" s="1"/>
  <c r="AX160" i="10" a="1"/>
  <c r="AX160" i="10" s="1"/>
  <c r="AV160" i="10" a="1"/>
  <c r="AV160" i="10" s="1"/>
  <c r="AT160" i="10" a="1"/>
  <c r="AT160" i="10" s="1"/>
  <c r="AR160" i="10" a="1"/>
  <c r="AR160" i="10" s="1"/>
  <c r="AP160" i="10" a="1"/>
  <c r="AP160" i="10" s="1"/>
  <c r="AN160" i="10" a="1"/>
  <c r="AN160" i="10" s="1"/>
  <c r="AL160" i="10" a="1"/>
  <c r="AL160" i="10" s="1"/>
  <c r="AJ160" i="10" a="1"/>
  <c r="AJ160" i="10" s="1"/>
  <c r="AH160" i="10" a="1"/>
  <c r="AH160" i="10" s="1"/>
  <c r="AF160" i="10" a="1"/>
  <c r="AF160" i="10" s="1"/>
  <c r="BE159" i="10" a="1"/>
  <c r="BE159" i="10" s="1"/>
  <c r="BC159" i="10" a="1"/>
  <c r="BC159" i="10" s="1"/>
  <c r="BA159" i="10" a="1"/>
  <c r="BA159" i="10" s="1"/>
  <c r="AY159" i="10" a="1"/>
  <c r="AY159" i="10" s="1"/>
  <c r="AW159" i="10" a="1"/>
  <c r="AW159" i="10" s="1"/>
  <c r="AU159" i="10" a="1"/>
  <c r="AU159" i="10" s="1"/>
  <c r="AS159" i="10" a="1"/>
  <c r="AS159" i="10" s="1"/>
  <c r="AQ159" i="10" a="1"/>
  <c r="AQ159" i="10" s="1"/>
  <c r="AO159" i="10" a="1"/>
  <c r="AO159" i="10" s="1"/>
  <c r="AM159" i="10" a="1"/>
  <c r="AM159" i="10" s="1"/>
  <c r="AK159" i="10" a="1"/>
  <c r="AK159" i="10" s="1"/>
  <c r="AI159" i="10" a="1"/>
  <c r="AI159" i="10" s="1"/>
  <c r="AG159" i="10" a="1"/>
  <c r="AG159" i="10" s="1"/>
  <c r="AE159" i="10" a="1"/>
  <c r="AE159" i="10" s="1"/>
  <c r="BD158" i="10" a="1"/>
  <c r="BD158" i="10" s="1"/>
  <c r="BB158" i="10" a="1"/>
  <c r="BB158" i="10" s="1"/>
  <c r="AZ158" i="10" a="1"/>
  <c r="AZ158" i="10" s="1"/>
  <c r="AX158" i="10" a="1"/>
  <c r="AX158" i="10" s="1"/>
  <c r="AV158" i="10" a="1"/>
  <c r="AV158" i="10" s="1"/>
  <c r="AT158" i="10" a="1"/>
  <c r="AT158" i="10" s="1"/>
  <c r="AR158" i="10" a="1"/>
  <c r="AR158" i="10" s="1"/>
  <c r="AP158" i="10" a="1"/>
  <c r="AP158" i="10" s="1"/>
  <c r="AN158" i="10" a="1"/>
  <c r="AN158" i="10" s="1"/>
  <c r="AL158" i="10" a="1"/>
  <c r="AL158" i="10" s="1"/>
  <c r="AJ158" i="10" a="1"/>
  <c r="AJ158" i="10" s="1"/>
  <c r="AH158" i="10" a="1"/>
  <c r="AH158" i="10" s="1"/>
  <c r="AF158" i="10" a="1"/>
  <c r="AF158" i="10" s="1"/>
  <c r="BE157" i="10" a="1"/>
  <c r="BE157" i="10" s="1"/>
  <c r="BC157" i="10" a="1"/>
  <c r="BC157" i="10" s="1"/>
  <c r="BA157" i="10" a="1"/>
  <c r="BA157" i="10" s="1"/>
  <c r="AY157" i="10" a="1"/>
  <c r="AY157" i="10" s="1"/>
  <c r="AW157" i="10" a="1"/>
  <c r="AW157" i="10" s="1"/>
  <c r="AU157" i="10" a="1"/>
  <c r="AU157" i="10" s="1"/>
  <c r="AS157" i="10" a="1"/>
  <c r="AS157" i="10" s="1"/>
  <c r="AQ157" i="10" a="1"/>
  <c r="AQ157" i="10" s="1"/>
  <c r="AO157" i="10" a="1"/>
  <c r="AO157" i="10" s="1"/>
  <c r="AM157" i="10" a="1"/>
  <c r="AM157" i="10" s="1"/>
  <c r="AK157" i="10" a="1"/>
  <c r="AK157" i="10" s="1"/>
  <c r="AI157" i="10" a="1"/>
  <c r="AI157" i="10" s="1"/>
  <c r="AG157" i="10" a="1"/>
  <c r="AG157" i="10" s="1"/>
  <c r="AE157" i="10" a="1"/>
  <c r="AE157" i="10" s="1"/>
  <c r="BD156" i="10" a="1"/>
  <c r="BD156" i="10" s="1"/>
  <c r="BB156" i="10" a="1"/>
  <c r="BB156" i="10" s="1"/>
  <c r="AZ156" i="10" a="1"/>
  <c r="AZ156" i="10" s="1"/>
  <c r="AX156" i="10" a="1"/>
  <c r="AX156" i="10" s="1"/>
  <c r="AV156" i="10" a="1"/>
  <c r="AV156" i="10" s="1"/>
  <c r="AT156" i="10" a="1"/>
  <c r="AT156" i="10" s="1"/>
  <c r="AR156" i="10" a="1"/>
  <c r="AR156" i="10" s="1"/>
  <c r="AP156" i="10" a="1"/>
  <c r="AP156" i="10" s="1"/>
  <c r="AN156" i="10" a="1"/>
  <c r="AN156" i="10" s="1"/>
  <c r="AL156" i="10" a="1"/>
  <c r="AL156" i="10" s="1"/>
  <c r="AJ156" i="10" a="1"/>
  <c r="AJ156" i="10" s="1"/>
  <c r="AH156" i="10" a="1"/>
  <c r="AH156" i="10" s="1"/>
  <c r="AF156" i="10" a="1"/>
  <c r="AF156" i="10" s="1"/>
  <c r="BE155" i="10" a="1"/>
  <c r="BE155" i="10" s="1"/>
  <c r="BC155" i="10" a="1"/>
  <c r="BC155" i="10" s="1"/>
  <c r="BA155" i="10" a="1"/>
  <c r="BA155" i="10" s="1"/>
  <c r="AY155" i="10" a="1"/>
  <c r="AY155" i="10" s="1"/>
  <c r="AW155" i="10" a="1"/>
  <c r="AW155" i="10" s="1"/>
  <c r="AU155" i="10" a="1"/>
  <c r="AU155" i="10" s="1"/>
  <c r="AS155" i="10" a="1"/>
  <c r="AS155" i="10" s="1"/>
  <c r="AQ155" i="10" a="1"/>
  <c r="AQ155" i="10" s="1"/>
  <c r="AO155" i="10" a="1"/>
  <c r="AO155" i="10" s="1"/>
  <c r="AM155" i="10" a="1"/>
  <c r="AM155" i="10" s="1"/>
  <c r="AK155" i="10" a="1"/>
  <c r="AK155" i="10" s="1"/>
  <c r="AI155" i="10" a="1"/>
  <c r="AI155" i="10" s="1"/>
  <c r="AG155" i="10" a="1"/>
  <c r="AG155" i="10" s="1"/>
  <c r="AE155" i="10" a="1"/>
  <c r="AE155" i="10" s="1"/>
  <c r="BD154" i="10" a="1"/>
  <c r="BD154" i="10" s="1"/>
  <c r="BB154" i="10" a="1"/>
  <c r="BB154" i="10" s="1"/>
  <c r="AZ154" i="10" a="1"/>
  <c r="AZ154" i="10" s="1"/>
  <c r="AX154" i="10" a="1"/>
  <c r="AX154" i="10" s="1"/>
  <c r="AV154" i="10" a="1"/>
  <c r="AV154" i="10" s="1"/>
  <c r="AT154" i="10" a="1"/>
  <c r="AT154" i="10" s="1"/>
  <c r="AR154" i="10" a="1"/>
  <c r="AR154" i="10" s="1"/>
  <c r="AP154" i="10" a="1"/>
  <c r="AP154" i="10" s="1"/>
  <c r="AN154" i="10" a="1"/>
  <c r="AN154" i="10" s="1"/>
  <c r="AL154" i="10" a="1"/>
  <c r="AL154" i="10" s="1"/>
  <c r="AJ154" i="10" a="1"/>
  <c r="AJ154" i="10" s="1"/>
  <c r="AH154" i="10" a="1"/>
  <c r="AH154" i="10" s="1"/>
  <c r="AF154" i="10" a="1"/>
  <c r="AF154" i="10" s="1"/>
  <c r="BE153" i="10" a="1"/>
  <c r="BE153" i="10" s="1"/>
  <c r="BC153" i="10" a="1"/>
  <c r="BC153" i="10" s="1"/>
  <c r="BA153" i="10" a="1"/>
  <c r="BA153" i="10" s="1"/>
  <c r="AY153" i="10" a="1"/>
  <c r="AY153" i="10" s="1"/>
  <c r="AW153" i="10" a="1"/>
  <c r="AW153" i="10" s="1"/>
  <c r="AU153" i="10" a="1"/>
  <c r="AU153" i="10" s="1"/>
  <c r="AS153" i="10" a="1"/>
  <c r="AS153" i="10" s="1"/>
  <c r="AQ153" i="10" a="1"/>
  <c r="AQ153" i="10" s="1"/>
  <c r="AO153" i="10" a="1"/>
  <c r="AO153" i="10" s="1"/>
  <c r="AM153" i="10" a="1"/>
  <c r="AM153" i="10" s="1"/>
  <c r="AK153" i="10" a="1"/>
  <c r="AK153" i="10" s="1"/>
  <c r="AI153" i="10" a="1"/>
  <c r="AI153" i="10" s="1"/>
  <c r="AG153" i="10" a="1"/>
  <c r="AG153" i="10" s="1"/>
  <c r="AE153" i="10" a="1"/>
  <c r="AE153" i="10" s="1"/>
  <c r="AN153" i="10" a="1"/>
  <c r="AN153" i="10" s="1"/>
  <c r="AJ153" i="10" a="1"/>
  <c r="AJ153" i="10" s="1"/>
  <c r="AF153" i="10" a="1"/>
  <c r="AF153" i="10" s="1"/>
  <c r="BD152" i="10" a="1"/>
  <c r="BD152" i="10" s="1"/>
  <c r="BB152" i="10" a="1"/>
  <c r="BB152" i="10" s="1"/>
  <c r="AZ152" i="10" a="1"/>
  <c r="AZ152" i="10" s="1"/>
  <c r="AX152" i="10" a="1"/>
  <c r="AX152" i="10" s="1"/>
  <c r="AV152" i="10" a="1"/>
  <c r="AV152" i="10" s="1"/>
  <c r="AT152" i="10" a="1"/>
  <c r="AT152" i="10" s="1"/>
  <c r="AR152" i="10" a="1"/>
  <c r="AR152" i="10" s="1"/>
  <c r="AP152" i="10" a="1"/>
  <c r="AP152" i="10" s="1"/>
  <c r="AN152" i="10" a="1"/>
  <c r="AN152" i="10" s="1"/>
  <c r="AL152" i="10" a="1"/>
  <c r="AL152" i="10" s="1"/>
  <c r="AJ152" i="10" a="1"/>
  <c r="AJ152" i="10" s="1"/>
  <c r="AH152" i="10" a="1"/>
  <c r="AH152" i="10" s="1"/>
  <c r="AF152" i="10" a="1"/>
  <c r="AF152" i="10" s="1"/>
  <c r="BE151" i="10" a="1"/>
  <c r="BE151" i="10" s="1"/>
  <c r="BC151" i="10" a="1"/>
  <c r="BC151" i="10" s="1"/>
  <c r="BA151" i="10" a="1"/>
  <c r="BA151" i="10" s="1"/>
  <c r="AY151" i="10" a="1"/>
  <c r="AY151" i="10" s="1"/>
  <c r="AW151" i="10" a="1"/>
  <c r="AW151" i="10" s="1"/>
  <c r="AU151" i="10" a="1"/>
  <c r="AU151" i="10" s="1"/>
  <c r="AS151" i="10" a="1"/>
  <c r="AS151" i="10" s="1"/>
  <c r="AQ151" i="10" a="1"/>
  <c r="AQ151" i="10" s="1"/>
  <c r="AO151" i="10" a="1"/>
  <c r="AO151" i="10" s="1"/>
  <c r="AM151" i="10" a="1"/>
  <c r="AM151" i="10" s="1"/>
  <c r="AK151" i="10" a="1"/>
  <c r="AK151" i="10" s="1"/>
  <c r="AI151" i="10" a="1"/>
  <c r="AI151" i="10" s="1"/>
  <c r="AG151" i="10" a="1"/>
  <c r="AG151" i="10" s="1"/>
  <c r="AE151" i="10" a="1"/>
  <c r="AE151" i="10" s="1"/>
  <c r="BD150" i="10" a="1"/>
  <c r="BD150" i="10" s="1"/>
  <c r="BB150" i="10" a="1"/>
  <c r="BB150" i="10" s="1"/>
  <c r="AZ150" i="10" a="1"/>
  <c r="AZ150" i="10" s="1"/>
  <c r="AX150" i="10" a="1"/>
  <c r="AX150" i="10" s="1"/>
  <c r="AV150" i="10" a="1"/>
  <c r="AV150" i="10" s="1"/>
  <c r="AT150" i="10" a="1"/>
  <c r="AT150" i="10" s="1"/>
  <c r="AR150" i="10" a="1"/>
  <c r="AR150" i="10" s="1"/>
  <c r="AP150" i="10" a="1"/>
  <c r="AP150" i="10" s="1"/>
  <c r="AN150" i="10" a="1"/>
  <c r="AN150" i="10" s="1"/>
  <c r="AL150" i="10" a="1"/>
  <c r="AL150" i="10" s="1"/>
  <c r="AJ150" i="10" a="1"/>
  <c r="AJ150" i="10" s="1"/>
  <c r="AH150" i="10" a="1"/>
  <c r="AH150" i="10" s="1"/>
  <c r="AF150" i="10" a="1"/>
  <c r="AF150" i="10" s="1"/>
  <c r="BE149" i="10" a="1"/>
  <c r="BE149" i="10" s="1"/>
  <c r="BC149" i="10" a="1"/>
  <c r="BC149" i="10" s="1"/>
  <c r="BA149" i="10" a="1"/>
  <c r="BA149" i="10" s="1"/>
  <c r="AY149" i="10" a="1"/>
  <c r="AY149" i="10" s="1"/>
  <c r="AW149" i="10" a="1"/>
  <c r="AW149" i="10" s="1"/>
  <c r="AU149" i="10" a="1"/>
  <c r="AU149" i="10" s="1"/>
  <c r="AS149" i="10" a="1"/>
  <c r="AS149" i="10" s="1"/>
  <c r="AQ149" i="10" a="1"/>
  <c r="AQ149" i="10" s="1"/>
  <c r="AO149" i="10" a="1"/>
  <c r="AO149" i="10" s="1"/>
  <c r="AM149" i="10" a="1"/>
  <c r="AM149" i="10" s="1"/>
  <c r="AK149" i="10" a="1"/>
  <c r="AK149" i="10" s="1"/>
  <c r="AI149" i="10" a="1"/>
  <c r="AI149" i="10" s="1"/>
  <c r="AG149" i="10" a="1"/>
  <c r="AG149" i="10" s="1"/>
  <c r="AE149" i="10" a="1"/>
  <c r="AE149" i="10" s="1"/>
  <c r="BD148" i="10" a="1"/>
  <c r="BD148" i="10" s="1"/>
  <c r="BB148" i="10" a="1"/>
  <c r="BB148" i="10" s="1"/>
  <c r="AZ148" i="10" a="1"/>
  <c r="AZ148" i="10" s="1"/>
  <c r="AX148" i="10" a="1"/>
  <c r="AX148" i="10" s="1"/>
  <c r="AV148" i="10" a="1"/>
  <c r="AV148" i="10" s="1"/>
  <c r="AT148" i="10" a="1"/>
  <c r="AT148" i="10" s="1"/>
  <c r="AR148" i="10" a="1"/>
  <c r="AR148" i="10" s="1"/>
  <c r="AP148" i="10" a="1"/>
  <c r="AP148" i="10" s="1"/>
  <c r="AN148" i="10" a="1"/>
  <c r="AN148" i="10" s="1"/>
  <c r="AL148" i="10" a="1"/>
  <c r="AL148" i="10" s="1"/>
  <c r="AJ148" i="10" a="1"/>
  <c r="AJ148" i="10" s="1"/>
  <c r="AH148" i="10" a="1"/>
  <c r="AH148" i="10" s="1"/>
  <c r="AF148" i="10" a="1"/>
  <c r="AF148" i="10" s="1"/>
  <c r="BE147" i="10" a="1"/>
  <c r="BE147" i="10" s="1"/>
  <c r="BC147" i="10" a="1"/>
  <c r="BC147" i="10" s="1"/>
  <c r="BA147" i="10" a="1"/>
  <c r="BA147" i="10" s="1"/>
  <c r="AY147" i="10" a="1"/>
  <c r="AY147" i="10" s="1"/>
  <c r="AW147" i="10" a="1"/>
  <c r="AW147" i="10" s="1"/>
  <c r="AU147" i="10" a="1"/>
  <c r="AU147" i="10" s="1"/>
  <c r="AS147" i="10" a="1"/>
  <c r="AS147" i="10" s="1"/>
  <c r="AQ147" i="10" a="1"/>
  <c r="AQ147" i="10" s="1"/>
  <c r="AO147" i="10" a="1"/>
  <c r="AO147" i="10" s="1"/>
  <c r="AM147" i="10" a="1"/>
  <c r="AM147" i="10" s="1"/>
  <c r="AK147" i="10" a="1"/>
  <c r="AK147" i="10" s="1"/>
  <c r="AI147" i="10" a="1"/>
  <c r="AI147" i="10" s="1"/>
  <c r="AG147" i="10" a="1"/>
  <c r="AG147" i="10" s="1"/>
  <c r="AE147" i="10" a="1"/>
  <c r="AE147" i="10" s="1"/>
  <c r="BD146" i="10" a="1"/>
  <c r="BD146" i="10" s="1"/>
  <c r="BB146" i="10" a="1"/>
  <c r="BB146" i="10" s="1"/>
  <c r="AZ146" i="10" a="1"/>
  <c r="AZ146" i="10" s="1"/>
  <c r="AX146" i="10" a="1"/>
  <c r="AX146" i="10" s="1"/>
  <c r="AV146" i="10" a="1"/>
  <c r="AV146" i="10" s="1"/>
  <c r="AT146" i="10" a="1"/>
  <c r="AT146" i="10" s="1"/>
  <c r="AR146" i="10" a="1"/>
  <c r="AR146" i="10" s="1"/>
  <c r="AP146" i="10" a="1"/>
  <c r="AP146" i="10" s="1"/>
  <c r="AN146" i="10" a="1"/>
  <c r="AN146" i="10" s="1"/>
  <c r="AL146" i="10" a="1"/>
  <c r="AL146" i="10" s="1"/>
  <c r="AJ146" i="10" a="1"/>
  <c r="AJ146" i="10" s="1"/>
  <c r="AH146" i="10" a="1"/>
  <c r="AH146" i="10" s="1"/>
  <c r="AF146" i="10" a="1"/>
  <c r="AF146" i="10" s="1"/>
  <c r="BE145" i="10" a="1"/>
  <c r="BE145" i="10" s="1"/>
  <c r="BC145" i="10" a="1"/>
  <c r="BC145" i="10" s="1"/>
  <c r="BA145" i="10" a="1"/>
  <c r="BA145" i="10" s="1"/>
  <c r="AY145" i="10" a="1"/>
  <c r="AY145" i="10" s="1"/>
  <c r="AW145" i="10" a="1"/>
  <c r="AW145" i="10" s="1"/>
  <c r="AU145" i="10" a="1"/>
  <c r="AU145" i="10" s="1"/>
  <c r="AS145" i="10" a="1"/>
  <c r="AS145" i="10" s="1"/>
  <c r="AQ145" i="10" a="1"/>
  <c r="AQ145" i="10" s="1"/>
  <c r="AO145" i="10" a="1"/>
  <c r="AO145" i="10" s="1"/>
  <c r="AM145" i="10" a="1"/>
  <c r="AM145" i="10" s="1"/>
  <c r="AK145" i="10" a="1"/>
  <c r="AK145" i="10" s="1"/>
  <c r="AI145" i="10" a="1"/>
  <c r="AI145" i="10" s="1"/>
  <c r="AG145" i="10" a="1"/>
  <c r="AG145" i="10" s="1"/>
  <c r="AE145" i="10" a="1"/>
  <c r="AE145" i="10" s="1"/>
  <c r="BD144" i="10" a="1"/>
  <c r="BD144" i="10" s="1"/>
  <c r="BB144" i="10" a="1"/>
  <c r="BB144" i="10" s="1"/>
  <c r="AZ144" i="10" a="1"/>
  <c r="AZ144" i="10" s="1"/>
  <c r="AX144" i="10" a="1"/>
  <c r="AX144" i="10" s="1"/>
  <c r="AV144" i="10" a="1"/>
  <c r="AV144" i="10" s="1"/>
  <c r="AT144" i="10" a="1"/>
  <c r="AT144" i="10" s="1"/>
  <c r="AR144" i="10" a="1"/>
  <c r="AR144" i="10" s="1"/>
  <c r="AP144" i="10" a="1"/>
  <c r="AP144" i="10" s="1"/>
  <c r="AN144" i="10" a="1"/>
  <c r="AN144" i="10" s="1"/>
  <c r="AL144" i="10" a="1"/>
  <c r="AL144" i="10" s="1"/>
  <c r="AJ144" i="10" a="1"/>
  <c r="AJ144" i="10" s="1"/>
  <c r="AH144" i="10" a="1"/>
  <c r="AH144" i="10" s="1"/>
  <c r="AF144" i="10" a="1"/>
  <c r="AF144" i="10" s="1"/>
  <c r="BE143" i="10" a="1"/>
  <c r="BE143" i="10" s="1"/>
  <c r="BC143" i="10" a="1"/>
  <c r="BC143" i="10" s="1"/>
  <c r="BA143" i="10" a="1"/>
  <c r="BA143" i="10" s="1"/>
  <c r="AY143" i="10" a="1"/>
  <c r="AY143" i="10" s="1"/>
  <c r="AW143" i="10" a="1"/>
  <c r="AW143" i="10" s="1"/>
  <c r="AU143" i="10" a="1"/>
  <c r="AU143" i="10" s="1"/>
  <c r="AS143" i="10" a="1"/>
  <c r="AS143" i="10" s="1"/>
  <c r="AQ143" i="10" a="1"/>
  <c r="AQ143" i="10" s="1"/>
  <c r="AO143" i="10" a="1"/>
  <c r="AO143" i="10" s="1"/>
  <c r="AM143" i="10" a="1"/>
  <c r="AM143" i="10" s="1"/>
  <c r="AK143" i="10" a="1"/>
  <c r="AK143" i="10" s="1"/>
  <c r="AI143" i="10" a="1"/>
  <c r="AI143" i="10" s="1"/>
  <c r="AG143" i="10" a="1"/>
  <c r="AG143" i="10" s="1"/>
  <c r="AE143" i="10" a="1"/>
  <c r="AE143" i="10" s="1"/>
  <c r="BD142" i="10" a="1"/>
  <c r="BD142" i="10" s="1"/>
  <c r="BB142" i="10" a="1"/>
  <c r="BB142" i="10" s="1"/>
  <c r="AZ142" i="10" a="1"/>
  <c r="AZ142" i="10" s="1"/>
  <c r="AX142" i="10" a="1"/>
  <c r="AX142" i="10" s="1"/>
  <c r="AV142" i="10" a="1"/>
  <c r="AV142" i="10" s="1"/>
  <c r="AT142" i="10" a="1"/>
  <c r="AT142" i="10" s="1"/>
  <c r="AR142" i="10" a="1"/>
  <c r="AR142" i="10" s="1"/>
  <c r="AP142" i="10" a="1"/>
  <c r="AP142" i="10" s="1"/>
  <c r="AN142" i="10" a="1"/>
  <c r="AN142" i="10" s="1"/>
  <c r="AL142" i="10" a="1"/>
  <c r="AL142" i="10" s="1"/>
  <c r="AJ142" i="10" a="1"/>
  <c r="AJ142" i="10" s="1"/>
  <c r="AH142" i="10" a="1"/>
  <c r="AH142" i="10" s="1"/>
  <c r="AF142" i="10" a="1"/>
  <c r="AF142" i="10" s="1"/>
  <c r="BE141" i="10" a="1"/>
  <c r="BE141" i="10" s="1"/>
  <c r="BC141" i="10" a="1"/>
  <c r="BC141" i="10" s="1"/>
  <c r="BA141" i="10" a="1"/>
  <c r="BA141" i="10" s="1"/>
  <c r="AY141" i="10" a="1"/>
  <c r="AY141" i="10" s="1"/>
  <c r="AW141" i="10" a="1"/>
  <c r="AW141" i="10" s="1"/>
  <c r="AU141" i="10" a="1"/>
  <c r="AU141" i="10" s="1"/>
  <c r="AS141" i="10" a="1"/>
  <c r="AS141" i="10" s="1"/>
  <c r="AQ141" i="10" a="1"/>
  <c r="AQ141" i="10" s="1"/>
  <c r="AO141" i="10" a="1"/>
  <c r="AO141" i="10" s="1"/>
  <c r="AM141" i="10" a="1"/>
  <c r="AM141" i="10" s="1"/>
  <c r="AK141" i="10" a="1"/>
  <c r="AK141" i="10" s="1"/>
  <c r="AI141" i="10" a="1"/>
  <c r="AI141" i="10" s="1"/>
  <c r="AG141" i="10" a="1"/>
  <c r="AG141" i="10" s="1"/>
  <c r="AE141" i="10" a="1"/>
  <c r="AE141" i="10" s="1"/>
  <c r="BD140" i="10" a="1"/>
  <c r="BD140" i="10" s="1"/>
  <c r="BB140" i="10" a="1"/>
  <c r="BB140" i="10" s="1"/>
  <c r="AZ140" i="10" a="1"/>
  <c r="AZ140" i="10" s="1"/>
  <c r="AX140" i="10" a="1"/>
  <c r="AX140" i="10" s="1"/>
  <c r="AV140" i="10" a="1"/>
  <c r="AV140" i="10" s="1"/>
  <c r="AT140" i="10" a="1"/>
  <c r="AT140" i="10" s="1"/>
  <c r="AR140" i="10" a="1"/>
  <c r="AR140" i="10" s="1"/>
  <c r="AP140" i="10" a="1"/>
  <c r="AP140" i="10" s="1"/>
  <c r="AN140" i="10" a="1"/>
  <c r="AN140" i="10" s="1"/>
  <c r="AL140" i="10" a="1"/>
  <c r="AL140" i="10" s="1"/>
  <c r="AJ140" i="10" a="1"/>
  <c r="AJ140" i="10" s="1"/>
  <c r="AH140" i="10" a="1"/>
  <c r="AH140" i="10" s="1"/>
  <c r="AF140" i="10" a="1"/>
  <c r="AF140" i="10" s="1"/>
  <c r="BE139" i="10" a="1"/>
  <c r="BE139" i="10" s="1"/>
  <c r="BC139" i="10" a="1"/>
  <c r="BC139" i="10" s="1"/>
  <c r="BA139" i="10" a="1"/>
  <c r="BA139" i="10" s="1"/>
  <c r="AY139" i="10" a="1"/>
  <c r="AY139" i="10" s="1"/>
  <c r="AW139" i="10" a="1"/>
  <c r="AW139" i="10" s="1"/>
  <c r="AU139" i="10" a="1"/>
  <c r="AU139" i="10" s="1"/>
  <c r="AS139" i="10" a="1"/>
  <c r="AS139" i="10" s="1"/>
  <c r="AQ139" i="10" a="1"/>
  <c r="AQ139" i="10" s="1"/>
  <c r="AO139" i="10" a="1"/>
  <c r="AO139" i="10" s="1"/>
  <c r="AM139" i="10" a="1"/>
  <c r="AM139" i="10" s="1"/>
  <c r="AK139" i="10" a="1"/>
  <c r="AK139" i="10" s="1"/>
  <c r="AI139" i="10" a="1"/>
  <c r="AI139" i="10" s="1"/>
  <c r="AG139" i="10" a="1"/>
  <c r="AG139" i="10" s="1"/>
  <c r="AE139" i="10" a="1"/>
  <c r="AE139" i="10" s="1"/>
  <c r="BD138" i="10" a="1"/>
  <c r="BD138" i="10" s="1"/>
  <c r="BB138" i="10" a="1"/>
  <c r="BB138" i="10" s="1"/>
  <c r="AZ138" i="10" a="1"/>
  <c r="AZ138" i="10" s="1"/>
  <c r="AX138" i="10" a="1"/>
  <c r="AX138" i="10" s="1"/>
  <c r="AV138" i="10" a="1"/>
  <c r="AV138" i="10" s="1"/>
  <c r="AT138" i="10" a="1"/>
  <c r="AT138" i="10" s="1"/>
  <c r="AR138" i="10" a="1"/>
  <c r="AR138" i="10" s="1"/>
  <c r="AP138" i="10" a="1"/>
  <c r="AP138" i="10" s="1"/>
  <c r="AN138" i="10" a="1"/>
  <c r="AN138" i="10" s="1"/>
  <c r="AL138" i="10" a="1"/>
  <c r="AL138" i="10" s="1"/>
  <c r="AJ138" i="10" a="1"/>
  <c r="AJ138" i="10" s="1"/>
  <c r="AH138" i="10" a="1"/>
  <c r="AH138" i="10" s="1"/>
  <c r="AF138" i="10" a="1"/>
  <c r="AF138" i="10" s="1"/>
  <c r="BE137" i="10" a="1"/>
  <c r="BE137" i="10" s="1"/>
  <c r="BC137" i="10" a="1"/>
  <c r="BC137" i="10" s="1"/>
  <c r="BA137" i="10" a="1"/>
  <c r="BA137" i="10" s="1"/>
  <c r="AY137" i="10" a="1"/>
  <c r="AY137" i="10" s="1"/>
  <c r="AW137" i="10" a="1"/>
  <c r="AW137" i="10" s="1"/>
  <c r="AU137" i="10" a="1"/>
  <c r="AU137" i="10" s="1"/>
  <c r="AS137" i="10" a="1"/>
  <c r="AS137" i="10" s="1"/>
  <c r="AQ137" i="10" a="1"/>
  <c r="AQ137" i="10" s="1"/>
  <c r="AO137" i="10" a="1"/>
  <c r="AO137" i="10" s="1"/>
  <c r="AM137" i="10" a="1"/>
  <c r="AM137" i="10" s="1"/>
  <c r="AK137" i="10" a="1"/>
  <c r="AK137" i="10" s="1"/>
  <c r="AI137" i="10" a="1"/>
  <c r="AI137" i="10" s="1"/>
  <c r="AG137" i="10" a="1"/>
  <c r="AG137" i="10" s="1"/>
  <c r="AE137" i="10" a="1"/>
  <c r="AE137" i="10" s="1"/>
  <c r="BD136" i="10" a="1"/>
  <c r="BD136" i="10" s="1"/>
  <c r="BB136" i="10" a="1"/>
  <c r="BB136" i="10" s="1"/>
  <c r="AZ136" i="10" a="1"/>
  <c r="AZ136" i="10" s="1"/>
  <c r="AX136" i="10" a="1"/>
  <c r="AX136" i="10" s="1"/>
  <c r="AV136" i="10" a="1"/>
  <c r="AV136" i="10" s="1"/>
  <c r="AT136" i="10" a="1"/>
  <c r="AT136" i="10" s="1"/>
  <c r="AR136" i="10" a="1"/>
  <c r="AR136" i="10" s="1"/>
  <c r="AP136" i="10" a="1"/>
  <c r="AP136" i="10" s="1"/>
  <c r="AN136" i="10" a="1"/>
  <c r="AN136" i="10" s="1"/>
  <c r="AL136" i="10" a="1"/>
  <c r="AL136" i="10" s="1"/>
  <c r="AJ136" i="10" a="1"/>
  <c r="AJ136" i="10" s="1"/>
  <c r="AH136" i="10" a="1"/>
  <c r="AH136" i="10" s="1"/>
  <c r="AF136" i="10" a="1"/>
  <c r="AF136" i="10" s="1"/>
  <c r="BE135" i="10" a="1"/>
  <c r="BE135" i="10" s="1"/>
  <c r="BC135" i="10" a="1"/>
  <c r="BC135" i="10" s="1"/>
  <c r="BA135" i="10" a="1"/>
  <c r="BA135" i="10" s="1"/>
  <c r="AY135" i="10" a="1"/>
  <c r="AY135" i="10" s="1"/>
  <c r="AW135" i="10" a="1"/>
  <c r="AW135" i="10" s="1"/>
  <c r="AU135" i="10" a="1"/>
  <c r="AU135" i="10" s="1"/>
  <c r="AS135" i="10" a="1"/>
  <c r="AS135" i="10" s="1"/>
  <c r="AQ135" i="10" a="1"/>
  <c r="AQ135" i="10" s="1"/>
  <c r="AO135" i="10" a="1"/>
  <c r="AO135" i="10" s="1"/>
  <c r="AM135" i="10" a="1"/>
  <c r="AM135" i="10" s="1"/>
  <c r="AK135" i="10" a="1"/>
  <c r="AK135" i="10" s="1"/>
  <c r="AI135" i="10" a="1"/>
  <c r="AI135" i="10" s="1"/>
  <c r="AG135" i="10" a="1"/>
  <c r="AG135" i="10" s="1"/>
  <c r="AE135" i="10" a="1"/>
  <c r="AE135" i="10" s="1"/>
  <c r="BD134" i="10" a="1"/>
  <c r="BD134" i="10" s="1"/>
  <c r="BB134" i="10" a="1"/>
  <c r="BB134" i="10" s="1"/>
  <c r="AZ134" i="10" a="1"/>
  <c r="AZ134" i="10" s="1"/>
  <c r="AX134" i="10" a="1"/>
  <c r="AX134" i="10" s="1"/>
  <c r="AV134" i="10" a="1"/>
  <c r="AV134" i="10" s="1"/>
  <c r="AT134" i="10" a="1"/>
  <c r="AT134" i="10" s="1"/>
  <c r="AR134" i="10" a="1"/>
  <c r="AR134" i="10" s="1"/>
  <c r="AL153" i="10" a="1"/>
  <c r="AL153" i="10" s="1"/>
  <c r="AH153" i="10" a="1"/>
  <c r="AH153" i="10" s="1"/>
  <c r="BE152" i="10" a="1"/>
  <c r="BE152" i="10" s="1"/>
  <c r="BC152" i="10" a="1"/>
  <c r="BC152" i="10" s="1"/>
  <c r="BA152" i="10" a="1"/>
  <c r="BA152" i="10" s="1"/>
  <c r="AY152" i="10" a="1"/>
  <c r="AY152" i="10" s="1"/>
  <c r="AW152" i="10" a="1"/>
  <c r="AW152" i="10" s="1"/>
  <c r="AU152" i="10" a="1"/>
  <c r="AU152" i="10" s="1"/>
  <c r="AS152" i="10" a="1"/>
  <c r="AS152" i="10" s="1"/>
  <c r="AQ152" i="10" a="1"/>
  <c r="AQ152" i="10" s="1"/>
  <c r="AO152" i="10" a="1"/>
  <c r="AO152" i="10" s="1"/>
  <c r="AM152" i="10" a="1"/>
  <c r="AM152" i="10" s="1"/>
  <c r="AK152" i="10" a="1"/>
  <c r="AK152" i="10" s="1"/>
  <c r="AI152" i="10" a="1"/>
  <c r="AI152" i="10" s="1"/>
  <c r="AG152" i="10" a="1"/>
  <c r="AG152" i="10" s="1"/>
  <c r="AE152" i="10" a="1"/>
  <c r="AE152" i="10" s="1"/>
  <c r="BD151" i="10" a="1"/>
  <c r="BD151" i="10" s="1"/>
  <c r="BB151" i="10" a="1"/>
  <c r="BB151" i="10" s="1"/>
  <c r="AZ151" i="10" a="1"/>
  <c r="AZ151" i="10" s="1"/>
  <c r="AX151" i="10" a="1"/>
  <c r="AX151" i="10" s="1"/>
  <c r="AV151" i="10" a="1"/>
  <c r="AV151" i="10" s="1"/>
  <c r="AT151" i="10" a="1"/>
  <c r="AT151" i="10" s="1"/>
  <c r="AR151" i="10" a="1"/>
  <c r="AR151" i="10" s="1"/>
  <c r="AP151" i="10" a="1"/>
  <c r="AP151" i="10" s="1"/>
  <c r="AN151" i="10" a="1"/>
  <c r="AN151" i="10" s="1"/>
  <c r="AL151" i="10" a="1"/>
  <c r="AL151" i="10" s="1"/>
  <c r="AJ151" i="10" a="1"/>
  <c r="AJ151" i="10" s="1"/>
  <c r="AH151" i="10" a="1"/>
  <c r="AH151" i="10" s="1"/>
  <c r="AF151" i="10" a="1"/>
  <c r="AF151" i="10" s="1"/>
  <c r="BE150" i="10" a="1"/>
  <c r="BE150" i="10" s="1"/>
  <c r="BC150" i="10" a="1"/>
  <c r="BC150" i="10" s="1"/>
  <c r="BA150" i="10" a="1"/>
  <c r="BA150" i="10" s="1"/>
  <c r="AY150" i="10" a="1"/>
  <c r="AY150" i="10" s="1"/>
  <c r="AW150" i="10" a="1"/>
  <c r="AW150" i="10" s="1"/>
  <c r="AU150" i="10" a="1"/>
  <c r="AU150" i="10" s="1"/>
  <c r="AS150" i="10" a="1"/>
  <c r="AS150" i="10" s="1"/>
  <c r="AQ150" i="10" a="1"/>
  <c r="AQ150" i="10" s="1"/>
  <c r="AO150" i="10" a="1"/>
  <c r="AO150" i="10" s="1"/>
  <c r="AM150" i="10" a="1"/>
  <c r="AM150" i="10" s="1"/>
  <c r="AK150" i="10" a="1"/>
  <c r="AK150" i="10" s="1"/>
  <c r="AI150" i="10" a="1"/>
  <c r="AI150" i="10" s="1"/>
  <c r="AG150" i="10" a="1"/>
  <c r="AG150" i="10" s="1"/>
  <c r="AE150" i="10" a="1"/>
  <c r="AE150" i="10" s="1"/>
  <c r="BD149" i="10" a="1"/>
  <c r="BD149" i="10" s="1"/>
  <c r="BB149" i="10" a="1"/>
  <c r="BB149" i="10" s="1"/>
  <c r="AZ149" i="10" a="1"/>
  <c r="AZ149" i="10" s="1"/>
  <c r="AX149" i="10" a="1"/>
  <c r="AX149" i="10" s="1"/>
  <c r="AV149" i="10" a="1"/>
  <c r="AV149" i="10" s="1"/>
  <c r="AT149" i="10" a="1"/>
  <c r="AT149" i="10" s="1"/>
  <c r="AR149" i="10" a="1"/>
  <c r="AR149" i="10" s="1"/>
  <c r="AP149" i="10" a="1"/>
  <c r="AP149" i="10" s="1"/>
  <c r="AN149" i="10" a="1"/>
  <c r="AN149" i="10" s="1"/>
  <c r="AL149" i="10" a="1"/>
  <c r="AL149" i="10" s="1"/>
  <c r="AJ149" i="10" a="1"/>
  <c r="AJ149" i="10" s="1"/>
  <c r="AH149" i="10" a="1"/>
  <c r="AH149" i="10" s="1"/>
  <c r="AF149" i="10" a="1"/>
  <c r="AF149" i="10" s="1"/>
  <c r="BE148" i="10" a="1"/>
  <c r="BE148" i="10" s="1"/>
  <c r="BC148" i="10" a="1"/>
  <c r="BC148" i="10" s="1"/>
  <c r="BA148" i="10" a="1"/>
  <c r="BA148" i="10" s="1"/>
  <c r="AY148" i="10" a="1"/>
  <c r="AY148" i="10" s="1"/>
  <c r="AW148" i="10" a="1"/>
  <c r="AW148" i="10" s="1"/>
  <c r="AU148" i="10" a="1"/>
  <c r="AU148" i="10" s="1"/>
  <c r="AS148" i="10" a="1"/>
  <c r="AS148" i="10" s="1"/>
  <c r="AQ148" i="10" a="1"/>
  <c r="AQ148" i="10" s="1"/>
  <c r="AO148" i="10" a="1"/>
  <c r="AO148" i="10" s="1"/>
  <c r="AM148" i="10" a="1"/>
  <c r="AM148" i="10" s="1"/>
  <c r="AK148" i="10" a="1"/>
  <c r="AK148" i="10" s="1"/>
  <c r="AI148" i="10" a="1"/>
  <c r="AI148" i="10" s="1"/>
  <c r="AG148" i="10" a="1"/>
  <c r="AG148" i="10" s="1"/>
  <c r="AE148" i="10" a="1"/>
  <c r="AE148" i="10" s="1"/>
  <c r="BD147" i="10" a="1"/>
  <c r="BD147" i="10" s="1"/>
  <c r="BB147" i="10" a="1"/>
  <c r="BB147" i="10" s="1"/>
  <c r="AZ147" i="10" a="1"/>
  <c r="AZ147" i="10" s="1"/>
  <c r="AX147" i="10" a="1"/>
  <c r="AX147" i="10" s="1"/>
  <c r="AV147" i="10" a="1"/>
  <c r="AV147" i="10" s="1"/>
  <c r="AT147" i="10" a="1"/>
  <c r="AT147" i="10" s="1"/>
  <c r="AR147" i="10" a="1"/>
  <c r="AR147" i="10" s="1"/>
  <c r="AP147" i="10" a="1"/>
  <c r="AP147" i="10" s="1"/>
  <c r="AN147" i="10" a="1"/>
  <c r="AN147" i="10" s="1"/>
  <c r="AL147" i="10" a="1"/>
  <c r="AL147" i="10" s="1"/>
  <c r="AJ147" i="10" a="1"/>
  <c r="AJ147" i="10" s="1"/>
  <c r="AH147" i="10" a="1"/>
  <c r="AH147" i="10" s="1"/>
  <c r="AF147" i="10" a="1"/>
  <c r="AF147" i="10" s="1"/>
  <c r="BE146" i="10" a="1"/>
  <c r="BE146" i="10" s="1"/>
  <c r="BC146" i="10" a="1"/>
  <c r="BC146" i="10" s="1"/>
  <c r="BA146" i="10" a="1"/>
  <c r="BA146" i="10" s="1"/>
  <c r="AY146" i="10" a="1"/>
  <c r="AY146" i="10" s="1"/>
  <c r="AW146" i="10" a="1"/>
  <c r="AW146" i="10" s="1"/>
  <c r="AU146" i="10" a="1"/>
  <c r="AU146" i="10" s="1"/>
  <c r="AS146" i="10" a="1"/>
  <c r="AS146" i="10" s="1"/>
  <c r="AQ146" i="10" a="1"/>
  <c r="AQ146" i="10" s="1"/>
  <c r="AO146" i="10" a="1"/>
  <c r="AO146" i="10" s="1"/>
  <c r="AM146" i="10" a="1"/>
  <c r="AM146" i="10" s="1"/>
  <c r="AK146" i="10" a="1"/>
  <c r="AK146" i="10" s="1"/>
  <c r="AI146" i="10" a="1"/>
  <c r="AI146" i="10" s="1"/>
  <c r="AG146" i="10" a="1"/>
  <c r="AG146" i="10" s="1"/>
  <c r="AE146" i="10" a="1"/>
  <c r="AE146" i="10" s="1"/>
  <c r="BD145" i="10" a="1"/>
  <c r="BD145" i="10" s="1"/>
  <c r="BB145" i="10" a="1"/>
  <c r="BB145" i="10" s="1"/>
  <c r="AZ145" i="10" a="1"/>
  <c r="AZ145" i="10" s="1"/>
  <c r="AX145" i="10" a="1"/>
  <c r="AX145" i="10" s="1"/>
  <c r="AV145" i="10" a="1"/>
  <c r="AV145" i="10" s="1"/>
  <c r="AT145" i="10" a="1"/>
  <c r="AT145" i="10" s="1"/>
  <c r="AR145" i="10" a="1"/>
  <c r="AR145" i="10" s="1"/>
  <c r="AP145" i="10" a="1"/>
  <c r="AP145" i="10" s="1"/>
  <c r="AN145" i="10" a="1"/>
  <c r="AN145" i="10" s="1"/>
  <c r="AL145" i="10" a="1"/>
  <c r="AL145" i="10" s="1"/>
  <c r="AJ145" i="10" a="1"/>
  <c r="AJ145" i="10" s="1"/>
  <c r="AH145" i="10" a="1"/>
  <c r="AH145" i="10" s="1"/>
  <c r="AF145" i="10" a="1"/>
  <c r="AF145" i="10" s="1"/>
  <c r="BE144" i="10" a="1"/>
  <c r="BE144" i="10" s="1"/>
  <c r="BC144" i="10" a="1"/>
  <c r="BC144" i="10" s="1"/>
  <c r="BA144" i="10" a="1"/>
  <c r="BA144" i="10" s="1"/>
  <c r="AY144" i="10" a="1"/>
  <c r="AY144" i="10" s="1"/>
  <c r="AW144" i="10" a="1"/>
  <c r="AW144" i="10" s="1"/>
  <c r="AU144" i="10" a="1"/>
  <c r="AU144" i="10" s="1"/>
  <c r="AS144" i="10" a="1"/>
  <c r="AS144" i="10" s="1"/>
  <c r="AQ144" i="10" a="1"/>
  <c r="AQ144" i="10" s="1"/>
  <c r="AO144" i="10" a="1"/>
  <c r="AO144" i="10" s="1"/>
  <c r="AM144" i="10" a="1"/>
  <c r="AM144" i="10" s="1"/>
  <c r="AK144" i="10" a="1"/>
  <c r="AK144" i="10" s="1"/>
  <c r="AI144" i="10" a="1"/>
  <c r="AI144" i="10" s="1"/>
  <c r="AG144" i="10" a="1"/>
  <c r="AG144" i="10" s="1"/>
  <c r="AE144" i="10" a="1"/>
  <c r="AE144" i="10" s="1"/>
  <c r="BD143" i="10" a="1"/>
  <c r="BD143" i="10" s="1"/>
  <c r="BB143" i="10" a="1"/>
  <c r="BB143" i="10" s="1"/>
  <c r="AZ143" i="10" a="1"/>
  <c r="AZ143" i="10" s="1"/>
  <c r="AX143" i="10" a="1"/>
  <c r="AX143" i="10" s="1"/>
  <c r="AV143" i="10" a="1"/>
  <c r="AV143" i="10" s="1"/>
  <c r="AT143" i="10" a="1"/>
  <c r="AT143" i="10" s="1"/>
  <c r="AR143" i="10" a="1"/>
  <c r="AR143" i="10" s="1"/>
  <c r="AP143" i="10" a="1"/>
  <c r="AP143" i="10" s="1"/>
  <c r="AN143" i="10" a="1"/>
  <c r="AN143" i="10" s="1"/>
  <c r="AL143" i="10" a="1"/>
  <c r="AL143" i="10" s="1"/>
  <c r="AJ143" i="10" a="1"/>
  <c r="AJ143" i="10" s="1"/>
  <c r="AH143" i="10" a="1"/>
  <c r="AH143" i="10" s="1"/>
  <c r="AF143" i="10" a="1"/>
  <c r="AF143" i="10" s="1"/>
  <c r="BE142" i="10" a="1"/>
  <c r="BE142" i="10" s="1"/>
  <c r="BC142" i="10" a="1"/>
  <c r="BC142" i="10" s="1"/>
  <c r="BA142" i="10" a="1"/>
  <c r="BA142" i="10" s="1"/>
  <c r="AY142" i="10" a="1"/>
  <c r="AY142" i="10" s="1"/>
  <c r="AW142" i="10" a="1"/>
  <c r="AW142" i="10" s="1"/>
  <c r="AU142" i="10" a="1"/>
  <c r="AU142" i="10" s="1"/>
  <c r="AS142" i="10" a="1"/>
  <c r="AS142" i="10" s="1"/>
  <c r="AQ142" i="10" a="1"/>
  <c r="AQ142" i="10" s="1"/>
  <c r="AO142" i="10" a="1"/>
  <c r="AO142" i="10" s="1"/>
  <c r="AM142" i="10" a="1"/>
  <c r="AM142" i="10" s="1"/>
  <c r="AK142" i="10" a="1"/>
  <c r="AK142" i="10" s="1"/>
  <c r="AI142" i="10" a="1"/>
  <c r="AI142" i="10" s="1"/>
  <c r="AG142" i="10" a="1"/>
  <c r="AG142" i="10" s="1"/>
  <c r="AE142" i="10" a="1"/>
  <c r="AE142" i="10" s="1"/>
  <c r="BD141" i="10" a="1"/>
  <c r="BD141" i="10" s="1"/>
  <c r="BB141" i="10" a="1"/>
  <c r="BB141" i="10" s="1"/>
  <c r="AZ141" i="10" a="1"/>
  <c r="AZ141" i="10" s="1"/>
  <c r="AX141" i="10" a="1"/>
  <c r="AX141" i="10" s="1"/>
  <c r="AV141" i="10" a="1"/>
  <c r="AV141" i="10" s="1"/>
  <c r="AT141" i="10" a="1"/>
  <c r="AT141" i="10" s="1"/>
  <c r="AR141" i="10" a="1"/>
  <c r="AR141" i="10" s="1"/>
  <c r="AP141" i="10" a="1"/>
  <c r="AP141" i="10" s="1"/>
  <c r="AN141" i="10" a="1"/>
  <c r="AN141" i="10" s="1"/>
  <c r="AL141" i="10" a="1"/>
  <c r="AL141" i="10" s="1"/>
  <c r="AJ141" i="10" a="1"/>
  <c r="AJ141" i="10" s="1"/>
  <c r="AH141" i="10" a="1"/>
  <c r="AH141" i="10" s="1"/>
  <c r="AF141" i="10" a="1"/>
  <c r="AF141" i="10" s="1"/>
  <c r="BE140" i="10" a="1"/>
  <c r="BE140" i="10" s="1"/>
  <c r="BC140" i="10" a="1"/>
  <c r="BC140" i="10" s="1"/>
  <c r="BA140" i="10" a="1"/>
  <c r="BA140" i="10" s="1"/>
  <c r="AY140" i="10" a="1"/>
  <c r="AY140" i="10" s="1"/>
  <c r="AW140" i="10" a="1"/>
  <c r="AW140" i="10" s="1"/>
  <c r="AU140" i="10" a="1"/>
  <c r="AU140" i="10" s="1"/>
  <c r="AS140" i="10" a="1"/>
  <c r="AS140" i="10" s="1"/>
  <c r="AQ140" i="10" a="1"/>
  <c r="AQ140" i="10" s="1"/>
  <c r="AO140" i="10" a="1"/>
  <c r="AO140" i="10" s="1"/>
  <c r="AM140" i="10" a="1"/>
  <c r="AM140" i="10" s="1"/>
  <c r="AK140" i="10" a="1"/>
  <c r="AK140" i="10" s="1"/>
  <c r="AI140" i="10" a="1"/>
  <c r="AI140" i="10" s="1"/>
  <c r="AG140" i="10" a="1"/>
  <c r="AG140" i="10" s="1"/>
  <c r="AE140" i="10" a="1"/>
  <c r="AE140" i="10" s="1"/>
  <c r="BD139" i="10" a="1"/>
  <c r="BD139" i="10" s="1"/>
  <c r="BB139" i="10" a="1"/>
  <c r="BB139" i="10" s="1"/>
  <c r="AZ139" i="10" a="1"/>
  <c r="AZ139" i="10" s="1"/>
  <c r="AX139" i="10" a="1"/>
  <c r="AX139" i="10" s="1"/>
  <c r="AV139" i="10" a="1"/>
  <c r="AV139" i="10" s="1"/>
  <c r="AT139" i="10" a="1"/>
  <c r="AT139" i="10" s="1"/>
  <c r="AR139" i="10" a="1"/>
  <c r="AR139" i="10" s="1"/>
  <c r="AP139" i="10" a="1"/>
  <c r="AP139" i="10" s="1"/>
  <c r="AN139" i="10" a="1"/>
  <c r="AN139" i="10" s="1"/>
  <c r="AL139" i="10" a="1"/>
  <c r="AL139" i="10" s="1"/>
  <c r="AJ139" i="10" a="1"/>
  <c r="AJ139" i="10" s="1"/>
  <c r="AH139" i="10" a="1"/>
  <c r="AH139" i="10" s="1"/>
  <c r="AF139" i="10" a="1"/>
  <c r="AF139" i="10" s="1"/>
  <c r="BE138" i="10" a="1"/>
  <c r="BE138" i="10" s="1"/>
  <c r="BC138" i="10" a="1"/>
  <c r="BC138" i="10" s="1"/>
  <c r="BA138" i="10" a="1"/>
  <c r="BA138" i="10" s="1"/>
  <c r="AY138" i="10" a="1"/>
  <c r="AY138" i="10" s="1"/>
  <c r="AW138" i="10" a="1"/>
  <c r="AW138" i="10" s="1"/>
  <c r="AU138" i="10" a="1"/>
  <c r="AU138" i="10" s="1"/>
  <c r="AS138" i="10" a="1"/>
  <c r="AS138" i="10" s="1"/>
  <c r="AQ138" i="10" a="1"/>
  <c r="AQ138" i="10" s="1"/>
  <c r="AO138" i="10" a="1"/>
  <c r="AO138" i="10" s="1"/>
  <c r="AM138" i="10" a="1"/>
  <c r="AM138" i="10" s="1"/>
  <c r="AK138" i="10" a="1"/>
  <c r="AK138" i="10" s="1"/>
  <c r="AI138" i="10" a="1"/>
  <c r="AI138" i="10" s="1"/>
  <c r="AG138" i="10" a="1"/>
  <c r="AG138" i="10" s="1"/>
  <c r="AE138" i="10" a="1"/>
  <c r="AE138" i="10" s="1"/>
  <c r="BD137" i="10" a="1"/>
  <c r="BD137" i="10" s="1"/>
  <c r="BB137" i="10" a="1"/>
  <c r="BB137" i="10" s="1"/>
  <c r="AZ137" i="10" a="1"/>
  <c r="AZ137" i="10" s="1"/>
  <c r="AX137" i="10" a="1"/>
  <c r="AX137" i="10" s="1"/>
  <c r="AV137" i="10" a="1"/>
  <c r="AV137" i="10" s="1"/>
  <c r="AT137" i="10" a="1"/>
  <c r="AT137" i="10" s="1"/>
  <c r="AR137" i="10" a="1"/>
  <c r="AR137" i="10" s="1"/>
  <c r="AP137" i="10" a="1"/>
  <c r="AP137" i="10" s="1"/>
  <c r="AN137" i="10" a="1"/>
  <c r="AN137" i="10" s="1"/>
  <c r="AL137" i="10" a="1"/>
  <c r="AL137" i="10" s="1"/>
  <c r="AJ137" i="10" a="1"/>
  <c r="AJ137" i="10" s="1"/>
  <c r="AH137" i="10" a="1"/>
  <c r="AH137" i="10" s="1"/>
  <c r="AF137" i="10" a="1"/>
  <c r="AF137" i="10" s="1"/>
  <c r="BE136" i="10" a="1"/>
  <c r="BE136" i="10" s="1"/>
  <c r="BC136" i="10" a="1"/>
  <c r="BC136" i="10" s="1"/>
  <c r="BA136" i="10" a="1"/>
  <c r="BA136" i="10" s="1"/>
  <c r="AY136" i="10" a="1"/>
  <c r="AY136" i="10" s="1"/>
  <c r="AW136" i="10" a="1"/>
  <c r="AW136" i="10" s="1"/>
  <c r="AU136" i="10" a="1"/>
  <c r="AU136" i="10" s="1"/>
  <c r="AS136" i="10" a="1"/>
  <c r="AS136" i="10" s="1"/>
  <c r="AQ136" i="10" a="1"/>
  <c r="AQ136" i="10" s="1"/>
  <c r="AO136" i="10" a="1"/>
  <c r="AO136" i="10" s="1"/>
  <c r="AM136" i="10" a="1"/>
  <c r="AM136" i="10" s="1"/>
  <c r="AK136" i="10" a="1"/>
  <c r="AK136" i="10" s="1"/>
  <c r="AI136" i="10" a="1"/>
  <c r="AI136" i="10" s="1"/>
  <c r="AG136" i="10" a="1"/>
  <c r="AG136" i="10" s="1"/>
  <c r="AE136" i="10" a="1"/>
  <c r="AE136" i="10" s="1"/>
  <c r="BD135" i="10" a="1"/>
  <c r="BD135" i="10" s="1"/>
  <c r="BB135" i="10" a="1"/>
  <c r="BB135" i="10" s="1"/>
  <c r="AZ135" i="10" a="1"/>
  <c r="AZ135" i="10" s="1"/>
  <c r="AX135" i="10" a="1"/>
  <c r="AX135" i="10" s="1"/>
  <c r="AV135" i="10" a="1"/>
  <c r="AV135" i="10" s="1"/>
  <c r="AT135" i="10" a="1"/>
  <c r="AT135" i="10" s="1"/>
  <c r="AR135" i="10" a="1"/>
  <c r="AR135" i="10" s="1"/>
  <c r="AP135" i="10" a="1"/>
  <c r="AP135" i="10" s="1"/>
  <c r="AN135" i="10" a="1"/>
  <c r="AN135" i="10" s="1"/>
  <c r="AL135" i="10" a="1"/>
  <c r="AL135" i="10" s="1"/>
  <c r="AJ135" i="10" a="1"/>
  <c r="AJ135" i="10" s="1"/>
  <c r="AH135" i="10" a="1"/>
  <c r="AH135" i="10" s="1"/>
  <c r="AF135" i="10" a="1"/>
  <c r="AF135" i="10" s="1"/>
  <c r="BE134" i="10" a="1"/>
  <c r="BE134" i="10" s="1"/>
  <c r="BC134" i="10" a="1"/>
  <c r="BC134" i="10" s="1"/>
  <c r="BA134" i="10" a="1"/>
  <c r="BA134" i="10" s="1"/>
  <c r="AY134" i="10" a="1"/>
  <c r="AY134" i="10" s="1"/>
  <c r="AW134" i="10" a="1"/>
  <c r="AW134" i="10" s="1"/>
  <c r="AU134" i="10" a="1"/>
  <c r="AU134" i="10" s="1"/>
  <c r="AS134" i="10" a="1"/>
  <c r="AS134" i="10" s="1"/>
  <c r="AQ134" i="10" a="1"/>
  <c r="AQ134" i="10" s="1"/>
  <c r="AO134" i="10" a="1"/>
  <c r="AO134" i="10" s="1"/>
  <c r="AM134" i="10" a="1"/>
  <c r="AM134" i="10" s="1"/>
  <c r="AK134" i="10" a="1"/>
  <c r="AK134" i="10" s="1"/>
  <c r="AP134" i="10" a="1"/>
  <c r="AP134" i="10" s="1"/>
  <c r="AL134" i="10" a="1"/>
  <c r="AL134" i="10" s="1"/>
  <c r="AI134" i="10" a="1"/>
  <c r="AI134" i="10" s="1"/>
  <c r="AG134" i="10" a="1"/>
  <c r="AG134" i="10" s="1"/>
  <c r="AE134" i="10" a="1"/>
  <c r="AE134" i="10" s="1"/>
  <c r="BD133" i="10" a="1"/>
  <c r="BD133" i="10" s="1"/>
  <c r="BB133" i="10" a="1"/>
  <c r="BB133" i="10" s="1"/>
  <c r="AZ133" i="10" a="1"/>
  <c r="AZ133" i="10" s="1"/>
  <c r="AX133" i="10" a="1"/>
  <c r="AX133" i="10" s="1"/>
  <c r="AV133" i="10" a="1"/>
  <c r="AV133" i="10" s="1"/>
  <c r="AT133" i="10" a="1"/>
  <c r="AT133" i="10" s="1"/>
  <c r="AR133" i="10" a="1"/>
  <c r="AR133" i="10" s="1"/>
  <c r="AP133" i="10" a="1"/>
  <c r="AP133" i="10" s="1"/>
  <c r="AN133" i="10" a="1"/>
  <c r="AN133" i="10" s="1"/>
  <c r="AL133" i="10" a="1"/>
  <c r="AL133" i="10" s="1"/>
  <c r="AJ133" i="10" a="1"/>
  <c r="AJ133" i="10" s="1"/>
  <c r="AH133" i="10" a="1"/>
  <c r="AH133" i="10" s="1"/>
  <c r="AF133" i="10" a="1"/>
  <c r="AF133" i="10" s="1"/>
  <c r="BE132" i="10" a="1"/>
  <c r="BE132" i="10" s="1"/>
  <c r="BC132" i="10" a="1"/>
  <c r="BC132" i="10" s="1"/>
  <c r="BA132" i="10" a="1"/>
  <c r="BA132" i="10" s="1"/>
  <c r="AY132" i="10" a="1"/>
  <c r="AY132" i="10" s="1"/>
  <c r="AW132" i="10" a="1"/>
  <c r="AW132" i="10" s="1"/>
  <c r="AU132" i="10" a="1"/>
  <c r="AU132" i="10" s="1"/>
  <c r="AS132" i="10" a="1"/>
  <c r="AS132" i="10" s="1"/>
  <c r="AQ132" i="10" a="1"/>
  <c r="AQ132" i="10" s="1"/>
  <c r="AO132" i="10" a="1"/>
  <c r="AO132" i="10" s="1"/>
  <c r="AM132" i="10" a="1"/>
  <c r="AM132" i="10" s="1"/>
  <c r="AK132" i="10" a="1"/>
  <c r="AK132" i="10" s="1"/>
  <c r="AI132" i="10" a="1"/>
  <c r="AI132" i="10" s="1"/>
  <c r="AG132" i="10" a="1"/>
  <c r="AG132" i="10" s="1"/>
  <c r="AE132" i="10" a="1"/>
  <c r="AE132" i="10" s="1"/>
  <c r="BD131" i="10" a="1"/>
  <c r="BD131" i="10" s="1"/>
  <c r="BB131" i="10" a="1"/>
  <c r="BB131" i="10" s="1"/>
  <c r="AZ131" i="10" a="1"/>
  <c r="AZ131" i="10" s="1"/>
  <c r="AX131" i="10" a="1"/>
  <c r="AX131" i="10" s="1"/>
  <c r="AV131" i="10" a="1"/>
  <c r="AV131" i="10" s="1"/>
  <c r="AT131" i="10" a="1"/>
  <c r="AT131" i="10" s="1"/>
  <c r="AR131" i="10" a="1"/>
  <c r="AR131" i="10" s="1"/>
  <c r="AP131" i="10" a="1"/>
  <c r="AP131" i="10" s="1"/>
  <c r="AN131" i="10" a="1"/>
  <c r="AN131" i="10" s="1"/>
  <c r="AL131" i="10" a="1"/>
  <c r="AL131" i="10" s="1"/>
  <c r="AJ131" i="10" a="1"/>
  <c r="AJ131" i="10" s="1"/>
  <c r="AH131" i="10" a="1"/>
  <c r="AH131" i="10" s="1"/>
  <c r="AF131" i="10" a="1"/>
  <c r="AF131" i="10" s="1"/>
  <c r="BE130" i="10" a="1"/>
  <c r="BE130" i="10" s="1"/>
  <c r="BC130" i="10" a="1"/>
  <c r="BC130" i="10" s="1"/>
  <c r="BA130" i="10" a="1"/>
  <c r="BA130" i="10" s="1"/>
  <c r="AY130" i="10" a="1"/>
  <c r="AY130" i="10" s="1"/>
  <c r="AW130" i="10" a="1"/>
  <c r="AW130" i="10" s="1"/>
  <c r="AU130" i="10" a="1"/>
  <c r="AU130" i="10" s="1"/>
  <c r="AS130" i="10" a="1"/>
  <c r="AS130" i="10" s="1"/>
  <c r="AQ130" i="10" a="1"/>
  <c r="AQ130" i="10" s="1"/>
  <c r="AO130" i="10" a="1"/>
  <c r="AO130" i="10" s="1"/>
  <c r="AM130" i="10" a="1"/>
  <c r="AM130" i="10" s="1"/>
  <c r="AK130" i="10" a="1"/>
  <c r="AK130" i="10" s="1"/>
  <c r="AI130" i="10" a="1"/>
  <c r="AI130" i="10" s="1"/>
  <c r="AG130" i="10" a="1"/>
  <c r="AG130" i="10" s="1"/>
  <c r="AE130" i="10" a="1"/>
  <c r="AE130" i="10" s="1"/>
  <c r="BD129" i="10" a="1"/>
  <c r="BD129" i="10" s="1"/>
  <c r="BB129" i="10" a="1"/>
  <c r="BB129" i="10" s="1"/>
  <c r="AZ129" i="10" a="1"/>
  <c r="AZ129" i="10" s="1"/>
  <c r="AX129" i="10" a="1"/>
  <c r="AX129" i="10" s="1"/>
  <c r="AV129" i="10" a="1"/>
  <c r="AV129" i="10" s="1"/>
  <c r="AT129" i="10" a="1"/>
  <c r="AT129" i="10" s="1"/>
  <c r="AR129" i="10" a="1"/>
  <c r="AR129" i="10" s="1"/>
  <c r="AP129" i="10" a="1"/>
  <c r="AP129" i="10" s="1"/>
  <c r="AN129" i="10" a="1"/>
  <c r="AN129" i="10" s="1"/>
  <c r="AL129" i="10" a="1"/>
  <c r="AL129" i="10" s="1"/>
  <c r="AJ129" i="10" a="1"/>
  <c r="AJ129" i="10" s="1"/>
  <c r="AH129" i="10" a="1"/>
  <c r="AH129" i="10" s="1"/>
  <c r="AF129" i="10" a="1"/>
  <c r="AF129" i="10" s="1"/>
  <c r="BE128" i="10" a="1"/>
  <c r="BE128" i="10" s="1"/>
  <c r="BC128" i="10" a="1"/>
  <c r="BC128" i="10" s="1"/>
  <c r="BA128" i="10" a="1"/>
  <c r="BA128" i="10" s="1"/>
  <c r="AY128" i="10" a="1"/>
  <c r="AY128" i="10" s="1"/>
  <c r="AW128" i="10" a="1"/>
  <c r="AW128" i="10" s="1"/>
  <c r="AU128" i="10" a="1"/>
  <c r="AU128" i="10" s="1"/>
  <c r="AS128" i="10" a="1"/>
  <c r="AS128" i="10" s="1"/>
  <c r="AQ128" i="10" a="1"/>
  <c r="AQ128" i="10" s="1"/>
  <c r="AO128" i="10" a="1"/>
  <c r="AO128" i="10" s="1"/>
  <c r="AM128" i="10" a="1"/>
  <c r="AM128" i="10" s="1"/>
  <c r="AK128" i="10" a="1"/>
  <c r="AK128" i="10" s="1"/>
  <c r="AI128" i="10" a="1"/>
  <c r="AI128" i="10" s="1"/>
  <c r="AG128" i="10" a="1"/>
  <c r="AG128" i="10" s="1"/>
  <c r="AE128" i="10" a="1"/>
  <c r="AE128" i="10" s="1"/>
  <c r="BD127" i="10" a="1"/>
  <c r="BD127" i="10" s="1"/>
  <c r="BB127" i="10" a="1"/>
  <c r="BB127" i="10" s="1"/>
  <c r="AZ127" i="10" a="1"/>
  <c r="AZ127" i="10" s="1"/>
  <c r="AX127" i="10" a="1"/>
  <c r="AX127" i="10" s="1"/>
  <c r="AV127" i="10" a="1"/>
  <c r="AV127" i="10" s="1"/>
  <c r="AT127" i="10" a="1"/>
  <c r="AT127" i="10" s="1"/>
  <c r="AR127" i="10" a="1"/>
  <c r="AR127" i="10" s="1"/>
  <c r="AP127" i="10" a="1"/>
  <c r="AP127" i="10" s="1"/>
  <c r="AN127" i="10" a="1"/>
  <c r="AN127" i="10" s="1"/>
  <c r="AL127" i="10" a="1"/>
  <c r="AL127" i="10" s="1"/>
  <c r="AJ127" i="10" a="1"/>
  <c r="AJ127" i="10" s="1"/>
  <c r="AH127" i="10" a="1"/>
  <c r="AH127" i="10" s="1"/>
  <c r="AF127" i="10" a="1"/>
  <c r="AF127" i="10" s="1"/>
  <c r="BE126" i="10" a="1"/>
  <c r="BE126" i="10" s="1"/>
  <c r="BC126" i="10" a="1"/>
  <c r="BC126" i="10" s="1"/>
  <c r="BA126" i="10" a="1"/>
  <c r="BA126" i="10" s="1"/>
  <c r="AY126" i="10" a="1"/>
  <c r="AY126" i="10" s="1"/>
  <c r="AW126" i="10" a="1"/>
  <c r="AW126" i="10" s="1"/>
  <c r="AU126" i="10" a="1"/>
  <c r="AU126" i="10" s="1"/>
  <c r="AS126" i="10" a="1"/>
  <c r="AS126" i="10" s="1"/>
  <c r="AQ126" i="10" a="1"/>
  <c r="AQ126" i="10" s="1"/>
  <c r="AO126" i="10" a="1"/>
  <c r="AO126" i="10" s="1"/>
  <c r="AM126" i="10" a="1"/>
  <c r="AM126" i="10" s="1"/>
  <c r="AK126" i="10" a="1"/>
  <c r="AK126" i="10" s="1"/>
  <c r="AI126" i="10" a="1"/>
  <c r="AI126" i="10" s="1"/>
  <c r="AG126" i="10" a="1"/>
  <c r="AG126" i="10" s="1"/>
  <c r="AE126" i="10" a="1"/>
  <c r="AE126" i="10" s="1"/>
  <c r="BD125" i="10" a="1"/>
  <c r="BD125" i="10" s="1"/>
  <c r="BB125" i="10" a="1"/>
  <c r="BB125" i="10" s="1"/>
  <c r="AZ125" i="10" a="1"/>
  <c r="AZ125" i="10" s="1"/>
  <c r="AX125" i="10" a="1"/>
  <c r="AX125" i="10" s="1"/>
  <c r="AV125" i="10" a="1"/>
  <c r="AV125" i="10" s="1"/>
  <c r="AT125" i="10" a="1"/>
  <c r="AT125" i="10" s="1"/>
  <c r="AR125" i="10" a="1"/>
  <c r="AR125" i="10" s="1"/>
  <c r="AP125" i="10" a="1"/>
  <c r="AP125" i="10" s="1"/>
  <c r="AN125" i="10" a="1"/>
  <c r="AN125" i="10" s="1"/>
  <c r="AL125" i="10" a="1"/>
  <c r="AL125" i="10" s="1"/>
  <c r="AJ125" i="10" a="1"/>
  <c r="AJ125" i="10" s="1"/>
  <c r="AH125" i="10" a="1"/>
  <c r="AH125" i="10" s="1"/>
  <c r="AF125" i="10" a="1"/>
  <c r="AF125" i="10" s="1"/>
  <c r="BE124" i="10" a="1"/>
  <c r="BE124" i="10" s="1"/>
  <c r="BC124" i="10" a="1"/>
  <c r="BC124" i="10" s="1"/>
  <c r="BA124" i="10" a="1"/>
  <c r="BA124" i="10" s="1"/>
  <c r="AY124" i="10" a="1"/>
  <c r="AY124" i="10" s="1"/>
  <c r="AW124" i="10" a="1"/>
  <c r="AW124" i="10" s="1"/>
  <c r="AU124" i="10" a="1"/>
  <c r="AU124" i="10" s="1"/>
  <c r="AS124" i="10" a="1"/>
  <c r="AS124" i="10" s="1"/>
  <c r="AQ124" i="10" a="1"/>
  <c r="AQ124" i="10" s="1"/>
  <c r="AO124" i="10" a="1"/>
  <c r="AO124" i="10" s="1"/>
  <c r="AM124" i="10" a="1"/>
  <c r="AM124" i="10" s="1"/>
  <c r="AK124" i="10" a="1"/>
  <c r="AK124" i="10" s="1"/>
  <c r="AI124" i="10" a="1"/>
  <c r="AI124" i="10" s="1"/>
  <c r="AG124" i="10" a="1"/>
  <c r="AG124" i="10" s="1"/>
  <c r="AE124" i="10" a="1"/>
  <c r="AE124" i="10" s="1"/>
  <c r="BD123" i="10" a="1"/>
  <c r="BD123" i="10" s="1"/>
  <c r="BB123" i="10" a="1"/>
  <c r="BB123" i="10" s="1"/>
  <c r="AZ123" i="10" a="1"/>
  <c r="AZ123" i="10" s="1"/>
  <c r="AX123" i="10" a="1"/>
  <c r="AX123" i="10" s="1"/>
  <c r="AV123" i="10" a="1"/>
  <c r="AV123" i="10" s="1"/>
  <c r="AT123" i="10" a="1"/>
  <c r="AT123" i="10" s="1"/>
  <c r="AR123" i="10" a="1"/>
  <c r="AR123" i="10" s="1"/>
  <c r="AP123" i="10" a="1"/>
  <c r="AP123" i="10" s="1"/>
  <c r="AN123" i="10" a="1"/>
  <c r="AN123" i="10" s="1"/>
  <c r="AL123" i="10" a="1"/>
  <c r="AL123" i="10" s="1"/>
  <c r="AJ123" i="10" a="1"/>
  <c r="AJ123" i="10" s="1"/>
  <c r="AH123" i="10" a="1"/>
  <c r="AH123" i="10" s="1"/>
  <c r="AF123" i="10" a="1"/>
  <c r="AF123" i="10" s="1"/>
  <c r="BE122" i="10" a="1"/>
  <c r="BE122" i="10" s="1"/>
  <c r="BC122" i="10" a="1"/>
  <c r="BC122" i="10" s="1"/>
  <c r="BA122" i="10" a="1"/>
  <c r="BA122" i="10" s="1"/>
  <c r="AY122" i="10" a="1"/>
  <c r="AY122" i="10" s="1"/>
  <c r="AW122" i="10" a="1"/>
  <c r="AW122" i="10" s="1"/>
  <c r="AU122" i="10" a="1"/>
  <c r="AU122" i="10" s="1"/>
  <c r="AS122" i="10" a="1"/>
  <c r="AS122" i="10" s="1"/>
  <c r="AQ122" i="10" a="1"/>
  <c r="AQ122" i="10" s="1"/>
  <c r="AO122" i="10" a="1"/>
  <c r="AO122" i="10" s="1"/>
  <c r="AM122" i="10" a="1"/>
  <c r="AM122" i="10" s="1"/>
  <c r="AK122" i="10" a="1"/>
  <c r="AK122" i="10" s="1"/>
  <c r="AI122" i="10" a="1"/>
  <c r="AI122" i="10" s="1"/>
  <c r="AG122" i="10" a="1"/>
  <c r="AG122" i="10" s="1"/>
  <c r="AE122" i="10" a="1"/>
  <c r="AE122" i="10" s="1"/>
  <c r="BD121" i="10" a="1"/>
  <c r="BD121" i="10" s="1"/>
  <c r="BB121" i="10" a="1"/>
  <c r="BB121" i="10" s="1"/>
  <c r="AZ121" i="10" a="1"/>
  <c r="AZ121" i="10" s="1"/>
  <c r="AX121" i="10" a="1"/>
  <c r="AX121" i="10" s="1"/>
  <c r="AV121" i="10" a="1"/>
  <c r="AV121" i="10" s="1"/>
  <c r="AT121" i="10" a="1"/>
  <c r="AT121" i="10" s="1"/>
  <c r="AR121" i="10" a="1"/>
  <c r="AR121" i="10" s="1"/>
  <c r="AP121" i="10" a="1"/>
  <c r="AP121" i="10" s="1"/>
  <c r="AN121" i="10" a="1"/>
  <c r="AN121" i="10" s="1"/>
  <c r="AL121" i="10" a="1"/>
  <c r="AL121" i="10" s="1"/>
  <c r="AJ121" i="10" a="1"/>
  <c r="AJ121" i="10" s="1"/>
  <c r="AH121" i="10" a="1"/>
  <c r="AH121" i="10" s="1"/>
  <c r="AF121" i="10" a="1"/>
  <c r="AF121" i="10" s="1"/>
  <c r="BE120" i="10" a="1"/>
  <c r="BE120" i="10" s="1"/>
  <c r="BC120" i="10" a="1"/>
  <c r="BC120" i="10" s="1"/>
  <c r="BA120" i="10" a="1"/>
  <c r="BA120" i="10" s="1"/>
  <c r="AY120" i="10" a="1"/>
  <c r="AY120" i="10" s="1"/>
  <c r="AW120" i="10" a="1"/>
  <c r="AW120" i="10" s="1"/>
  <c r="AU120" i="10" a="1"/>
  <c r="AU120" i="10" s="1"/>
  <c r="AS120" i="10" a="1"/>
  <c r="AS120" i="10" s="1"/>
  <c r="AQ120" i="10" a="1"/>
  <c r="AQ120" i="10" s="1"/>
  <c r="AO120" i="10" a="1"/>
  <c r="AO120" i="10" s="1"/>
  <c r="AM120" i="10" a="1"/>
  <c r="AM120" i="10" s="1"/>
  <c r="AK120" i="10" a="1"/>
  <c r="AK120" i="10" s="1"/>
  <c r="AI120" i="10" a="1"/>
  <c r="AI120" i="10" s="1"/>
  <c r="AG120" i="10" a="1"/>
  <c r="AG120" i="10" s="1"/>
  <c r="AE120" i="10" a="1"/>
  <c r="AE120" i="10" s="1"/>
  <c r="BD119" i="10" a="1"/>
  <c r="BD119" i="10" s="1"/>
  <c r="BB119" i="10" a="1"/>
  <c r="BB119" i="10" s="1"/>
  <c r="AZ119" i="10" a="1"/>
  <c r="AZ119" i="10" s="1"/>
  <c r="AX119" i="10" a="1"/>
  <c r="AX119" i="10" s="1"/>
  <c r="AV119" i="10" a="1"/>
  <c r="AV119" i="10" s="1"/>
  <c r="AT119" i="10" a="1"/>
  <c r="AT119" i="10" s="1"/>
  <c r="AR119" i="10" a="1"/>
  <c r="AR119" i="10" s="1"/>
  <c r="AP119" i="10" a="1"/>
  <c r="AP119" i="10" s="1"/>
  <c r="AN119" i="10" a="1"/>
  <c r="AN119" i="10" s="1"/>
  <c r="AL119" i="10" a="1"/>
  <c r="AL119" i="10" s="1"/>
  <c r="AJ119" i="10" a="1"/>
  <c r="AJ119" i="10" s="1"/>
  <c r="AH119" i="10" a="1"/>
  <c r="AH119" i="10" s="1"/>
  <c r="AF119" i="10" a="1"/>
  <c r="AF119" i="10" s="1"/>
  <c r="BE118" i="10" a="1"/>
  <c r="BE118" i="10" s="1"/>
  <c r="BC118" i="10" a="1"/>
  <c r="BC118" i="10" s="1"/>
  <c r="BA118" i="10" a="1"/>
  <c r="BA118" i="10" s="1"/>
  <c r="AY118" i="10" a="1"/>
  <c r="AY118" i="10" s="1"/>
  <c r="AW118" i="10" a="1"/>
  <c r="AW118" i="10" s="1"/>
  <c r="AU118" i="10" a="1"/>
  <c r="AU118" i="10" s="1"/>
  <c r="AS118" i="10" a="1"/>
  <c r="AS118" i="10" s="1"/>
  <c r="AQ118" i="10" a="1"/>
  <c r="AQ118" i="10" s="1"/>
  <c r="AO118" i="10" a="1"/>
  <c r="AO118" i="10" s="1"/>
  <c r="AM118" i="10" a="1"/>
  <c r="AM118" i="10" s="1"/>
  <c r="AK118" i="10" a="1"/>
  <c r="AK118" i="10" s="1"/>
  <c r="AI118" i="10" a="1"/>
  <c r="AI118" i="10" s="1"/>
  <c r="AG118" i="10" a="1"/>
  <c r="AG118" i="10" s="1"/>
  <c r="AE118" i="10" a="1"/>
  <c r="AE118" i="10" s="1"/>
  <c r="BD117" i="10" a="1"/>
  <c r="BD117" i="10" s="1"/>
  <c r="BB117" i="10" a="1"/>
  <c r="BB117" i="10" s="1"/>
  <c r="AZ117" i="10" a="1"/>
  <c r="AZ117" i="10" s="1"/>
  <c r="AX117" i="10" a="1"/>
  <c r="AX117" i="10" s="1"/>
  <c r="AV117" i="10" a="1"/>
  <c r="AV117" i="10" s="1"/>
  <c r="AT117" i="10" a="1"/>
  <c r="AT117" i="10" s="1"/>
  <c r="AR117" i="10" a="1"/>
  <c r="AR117" i="10" s="1"/>
  <c r="AP117" i="10" a="1"/>
  <c r="AP117" i="10" s="1"/>
  <c r="AN117" i="10" a="1"/>
  <c r="AN117" i="10" s="1"/>
  <c r="AL117" i="10" a="1"/>
  <c r="AL117" i="10" s="1"/>
  <c r="AJ117" i="10" a="1"/>
  <c r="AJ117" i="10" s="1"/>
  <c r="AH117" i="10" a="1"/>
  <c r="AH117" i="10" s="1"/>
  <c r="AF117" i="10" a="1"/>
  <c r="AF117" i="10" s="1"/>
  <c r="BE116" i="10" a="1"/>
  <c r="BE116" i="10" s="1"/>
  <c r="BC116" i="10" a="1"/>
  <c r="BC116" i="10" s="1"/>
  <c r="BA116" i="10" a="1"/>
  <c r="BA116" i="10" s="1"/>
  <c r="AY116" i="10" a="1"/>
  <c r="AY116" i="10" s="1"/>
  <c r="AW116" i="10" a="1"/>
  <c r="AW116" i="10" s="1"/>
  <c r="AU116" i="10" a="1"/>
  <c r="AU116" i="10" s="1"/>
  <c r="AS116" i="10" a="1"/>
  <c r="AS116" i="10" s="1"/>
  <c r="AQ116" i="10" a="1"/>
  <c r="AQ116" i="10" s="1"/>
  <c r="AO116" i="10" a="1"/>
  <c r="AO116" i="10" s="1"/>
  <c r="AM116" i="10" a="1"/>
  <c r="AM116" i="10" s="1"/>
  <c r="AK116" i="10" a="1"/>
  <c r="AK116" i="10" s="1"/>
  <c r="AI116" i="10" a="1"/>
  <c r="AI116" i="10" s="1"/>
  <c r="AG116" i="10" a="1"/>
  <c r="AG116" i="10" s="1"/>
  <c r="AE116" i="10" a="1"/>
  <c r="AE116" i="10" s="1"/>
  <c r="BD115" i="10" a="1"/>
  <c r="BD115" i="10" s="1"/>
  <c r="BB115" i="10" a="1"/>
  <c r="BB115" i="10" s="1"/>
  <c r="AZ115" i="10" a="1"/>
  <c r="AZ115" i="10" s="1"/>
  <c r="AX115" i="10" a="1"/>
  <c r="AX115" i="10" s="1"/>
  <c r="AV115" i="10" a="1"/>
  <c r="AV115" i="10" s="1"/>
  <c r="AT115" i="10" a="1"/>
  <c r="AT115" i="10" s="1"/>
  <c r="AR115" i="10" a="1"/>
  <c r="AR115" i="10" s="1"/>
  <c r="AP115" i="10" a="1"/>
  <c r="AP115" i="10" s="1"/>
  <c r="AN115" i="10" a="1"/>
  <c r="AN115" i="10" s="1"/>
  <c r="AL115" i="10" a="1"/>
  <c r="AL115" i="10" s="1"/>
  <c r="AJ115" i="10" a="1"/>
  <c r="AJ115" i="10" s="1"/>
  <c r="AH115" i="10" a="1"/>
  <c r="AH115" i="10" s="1"/>
  <c r="AF115" i="10" a="1"/>
  <c r="AF115" i="10" s="1"/>
  <c r="BE114" i="10" a="1"/>
  <c r="BE114" i="10" s="1"/>
  <c r="BC114" i="10" a="1"/>
  <c r="BC114" i="10" s="1"/>
  <c r="BA114" i="10" a="1"/>
  <c r="BA114" i="10" s="1"/>
  <c r="AY114" i="10" a="1"/>
  <c r="AY114" i="10" s="1"/>
  <c r="AW114" i="10" a="1"/>
  <c r="AW114" i="10" s="1"/>
  <c r="AU114" i="10" a="1"/>
  <c r="AU114" i="10" s="1"/>
  <c r="AS114" i="10" a="1"/>
  <c r="AS114" i="10" s="1"/>
  <c r="AQ114" i="10" a="1"/>
  <c r="AQ114" i="10" s="1"/>
  <c r="AO114" i="10" a="1"/>
  <c r="AO114" i="10" s="1"/>
  <c r="AM114" i="10" a="1"/>
  <c r="AM114" i="10" s="1"/>
  <c r="AK114" i="10" a="1"/>
  <c r="AK114" i="10" s="1"/>
  <c r="AI114" i="10" a="1"/>
  <c r="AI114" i="10" s="1"/>
  <c r="AG114" i="10" a="1"/>
  <c r="AG114" i="10" s="1"/>
  <c r="AE114" i="10" a="1"/>
  <c r="AE114" i="10" s="1"/>
  <c r="BD113" i="10" a="1"/>
  <c r="BD113" i="10" s="1"/>
  <c r="BB113" i="10" a="1"/>
  <c r="BB113" i="10" s="1"/>
  <c r="AZ113" i="10" a="1"/>
  <c r="AZ113" i="10" s="1"/>
  <c r="AX113" i="10" a="1"/>
  <c r="AX113" i="10" s="1"/>
  <c r="AV113" i="10" a="1"/>
  <c r="AV113" i="10" s="1"/>
  <c r="AT113" i="10" a="1"/>
  <c r="AT113" i="10" s="1"/>
  <c r="AR113" i="10" a="1"/>
  <c r="AR113" i="10" s="1"/>
  <c r="AP113" i="10" a="1"/>
  <c r="AP113" i="10" s="1"/>
  <c r="AN113" i="10" a="1"/>
  <c r="AN113" i="10" s="1"/>
  <c r="AL113" i="10" a="1"/>
  <c r="AL113" i="10" s="1"/>
  <c r="AJ113" i="10" a="1"/>
  <c r="AJ113" i="10" s="1"/>
  <c r="AH113" i="10" a="1"/>
  <c r="AH113" i="10" s="1"/>
  <c r="AF113" i="10" a="1"/>
  <c r="AF113" i="10" s="1"/>
  <c r="BE112" i="10" a="1"/>
  <c r="BE112" i="10" s="1"/>
  <c r="BC112" i="10" a="1"/>
  <c r="BC112" i="10" s="1"/>
  <c r="BA112" i="10" a="1"/>
  <c r="BA112" i="10" s="1"/>
  <c r="AY112" i="10" a="1"/>
  <c r="AY112" i="10" s="1"/>
  <c r="AW112" i="10" a="1"/>
  <c r="AW112" i="10" s="1"/>
  <c r="AU112" i="10" a="1"/>
  <c r="AU112" i="10" s="1"/>
  <c r="AS112" i="10" a="1"/>
  <c r="AS112" i="10" s="1"/>
  <c r="AQ112" i="10" a="1"/>
  <c r="AQ112" i="10" s="1"/>
  <c r="AO112" i="10" a="1"/>
  <c r="AO112" i="10" s="1"/>
  <c r="AM112" i="10" a="1"/>
  <c r="AM112" i="10" s="1"/>
  <c r="AK112" i="10" a="1"/>
  <c r="AK112" i="10" s="1"/>
  <c r="AI112" i="10" a="1"/>
  <c r="AI112" i="10" s="1"/>
  <c r="AG112" i="10" a="1"/>
  <c r="AG112" i="10" s="1"/>
  <c r="AE112" i="10" a="1"/>
  <c r="AE112" i="10" s="1"/>
  <c r="BD111" i="10" a="1"/>
  <c r="BD111" i="10" s="1"/>
  <c r="BB111" i="10" a="1"/>
  <c r="BB111" i="10" s="1"/>
  <c r="AZ111" i="10" a="1"/>
  <c r="AZ111" i="10" s="1"/>
  <c r="AX111" i="10" a="1"/>
  <c r="AX111" i="10" s="1"/>
  <c r="AV111" i="10" a="1"/>
  <c r="AV111" i="10" s="1"/>
  <c r="AT111" i="10" a="1"/>
  <c r="AT111" i="10" s="1"/>
  <c r="AR111" i="10" a="1"/>
  <c r="AR111" i="10" s="1"/>
  <c r="AP111" i="10" a="1"/>
  <c r="AP111" i="10" s="1"/>
  <c r="AN111" i="10" a="1"/>
  <c r="AN111" i="10" s="1"/>
  <c r="AL111" i="10" a="1"/>
  <c r="AL111" i="10" s="1"/>
  <c r="AJ111" i="10" a="1"/>
  <c r="AJ111" i="10" s="1"/>
  <c r="AH111" i="10" a="1"/>
  <c r="AH111" i="10" s="1"/>
  <c r="AF111" i="10" a="1"/>
  <c r="AF111" i="10" s="1"/>
  <c r="BE110" i="10" a="1"/>
  <c r="BE110" i="10" s="1"/>
  <c r="BC110" i="10" a="1"/>
  <c r="BC110" i="10" s="1"/>
  <c r="BA110" i="10" a="1"/>
  <c r="BA110" i="10" s="1"/>
  <c r="AY110" i="10" a="1"/>
  <c r="AY110" i="10" s="1"/>
  <c r="AW110" i="10" a="1"/>
  <c r="AW110" i="10" s="1"/>
  <c r="AU110" i="10" a="1"/>
  <c r="AU110" i="10" s="1"/>
  <c r="AS110" i="10" a="1"/>
  <c r="AS110" i="10" s="1"/>
  <c r="AQ110" i="10" a="1"/>
  <c r="AQ110" i="10" s="1"/>
  <c r="AO110" i="10" a="1"/>
  <c r="AO110" i="10" s="1"/>
  <c r="AM110" i="10" a="1"/>
  <c r="AM110" i="10" s="1"/>
  <c r="AK110" i="10" a="1"/>
  <c r="AK110" i="10" s="1"/>
  <c r="AI110" i="10" a="1"/>
  <c r="AI110" i="10" s="1"/>
  <c r="AG110" i="10" a="1"/>
  <c r="AG110" i="10" s="1"/>
  <c r="AE110" i="10" a="1"/>
  <c r="AE110" i="10" s="1"/>
  <c r="BD109" i="10" a="1"/>
  <c r="BD109" i="10" s="1"/>
  <c r="BB109" i="10" a="1"/>
  <c r="BB109" i="10" s="1"/>
  <c r="AZ109" i="10" a="1"/>
  <c r="AZ109" i="10" s="1"/>
  <c r="AX109" i="10" a="1"/>
  <c r="AX109" i="10" s="1"/>
  <c r="AV109" i="10" a="1"/>
  <c r="AV109" i="10" s="1"/>
  <c r="AT109" i="10" a="1"/>
  <c r="AT109" i="10" s="1"/>
  <c r="AR109" i="10" a="1"/>
  <c r="AR109" i="10" s="1"/>
  <c r="AP109" i="10" a="1"/>
  <c r="AP109" i="10" s="1"/>
  <c r="AN109" i="10" a="1"/>
  <c r="AN109" i="10" s="1"/>
  <c r="AL109" i="10" a="1"/>
  <c r="AL109" i="10" s="1"/>
  <c r="AJ109" i="10" a="1"/>
  <c r="AJ109" i="10" s="1"/>
  <c r="AH109" i="10" a="1"/>
  <c r="AH109" i="10" s="1"/>
  <c r="AF109" i="10" a="1"/>
  <c r="AF109" i="10" s="1"/>
  <c r="BE108" i="10" a="1"/>
  <c r="BE108" i="10" s="1"/>
  <c r="BC108" i="10" a="1"/>
  <c r="BC108" i="10" s="1"/>
  <c r="BA108" i="10" a="1"/>
  <c r="BA108" i="10" s="1"/>
  <c r="AY108" i="10" a="1"/>
  <c r="AY108" i="10" s="1"/>
  <c r="AW108" i="10" a="1"/>
  <c r="AW108" i="10" s="1"/>
  <c r="AU108" i="10" a="1"/>
  <c r="AU108" i="10" s="1"/>
  <c r="AS108" i="10" a="1"/>
  <c r="AS108" i="10" s="1"/>
  <c r="AQ108" i="10" a="1"/>
  <c r="AQ108" i="10" s="1"/>
  <c r="AO108" i="10" a="1"/>
  <c r="AO108" i="10" s="1"/>
  <c r="AM108" i="10" a="1"/>
  <c r="AM108" i="10" s="1"/>
  <c r="AK108" i="10" a="1"/>
  <c r="AK108" i="10" s="1"/>
  <c r="AI108" i="10" a="1"/>
  <c r="AI108" i="10" s="1"/>
  <c r="AG108" i="10" a="1"/>
  <c r="AG108" i="10" s="1"/>
  <c r="AE108" i="10" a="1"/>
  <c r="AE108" i="10" s="1"/>
  <c r="BD107" i="10" a="1"/>
  <c r="BD107" i="10" s="1"/>
  <c r="BB107" i="10" a="1"/>
  <c r="BB107" i="10" s="1"/>
  <c r="AZ107" i="10" a="1"/>
  <c r="AZ107" i="10" s="1"/>
  <c r="AX107" i="10" a="1"/>
  <c r="AX107" i="10" s="1"/>
  <c r="AV107" i="10" a="1"/>
  <c r="AV107" i="10" s="1"/>
  <c r="AT107" i="10" a="1"/>
  <c r="AT107" i="10" s="1"/>
  <c r="AR107" i="10" a="1"/>
  <c r="AR107" i="10" s="1"/>
  <c r="AP107" i="10" a="1"/>
  <c r="AP107" i="10" s="1"/>
  <c r="AN107" i="10" a="1"/>
  <c r="AN107" i="10" s="1"/>
  <c r="AL107" i="10" a="1"/>
  <c r="AL107" i="10" s="1"/>
  <c r="AJ107" i="10" a="1"/>
  <c r="AJ107" i="10" s="1"/>
  <c r="AH107" i="10" a="1"/>
  <c r="AH107" i="10" s="1"/>
  <c r="AF107" i="10" a="1"/>
  <c r="AF107" i="10" s="1"/>
  <c r="BE106" i="10" a="1"/>
  <c r="BE106" i="10" s="1"/>
  <c r="BC106" i="10" a="1"/>
  <c r="BC106" i="10" s="1"/>
  <c r="BA106" i="10" a="1"/>
  <c r="BA106" i="10" s="1"/>
  <c r="AY106" i="10" a="1"/>
  <c r="AY106" i="10" s="1"/>
  <c r="AW106" i="10" a="1"/>
  <c r="AW106" i="10" s="1"/>
  <c r="AU106" i="10" a="1"/>
  <c r="AU106" i="10" s="1"/>
  <c r="AS106" i="10" a="1"/>
  <c r="AS106" i="10" s="1"/>
  <c r="AQ106" i="10" a="1"/>
  <c r="AQ106" i="10" s="1"/>
  <c r="AO106" i="10" a="1"/>
  <c r="AO106" i="10" s="1"/>
  <c r="AM106" i="10" a="1"/>
  <c r="AM106" i="10" s="1"/>
  <c r="AK106" i="10" a="1"/>
  <c r="AK106" i="10" s="1"/>
  <c r="AI106" i="10" a="1"/>
  <c r="AI106" i="10" s="1"/>
  <c r="AG106" i="10" a="1"/>
  <c r="AG106" i="10" s="1"/>
  <c r="AE106" i="10" a="1"/>
  <c r="AE106" i="10" s="1"/>
  <c r="BD105" i="10" a="1"/>
  <c r="BD105" i="10" s="1"/>
  <c r="BB105" i="10" a="1"/>
  <c r="BB105" i="10" s="1"/>
  <c r="AZ105" i="10" a="1"/>
  <c r="AZ105" i="10" s="1"/>
  <c r="AX105" i="10" a="1"/>
  <c r="AX105" i="10" s="1"/>
  <c r="AV105" i="10" a="1"/>
  <c r="AV105" i="10" s="1"/>
  <c r="AT105" i="10" a="1"/>
  <c r="AT105" i="10" s="1"/>
  <c r="AR105" i="10" a="1"/>
  <c r="AR105" i="10" s="1"/>
  <c r="AP105" i="10" a="1"/>
  <c r="AP105" i="10" s="1"/>
  <c r="AN105" i="10" a="1"/>
  <c r="AN105" i="10" s="1"/>
  <c r="AL105" i="10" a="1"/>
  <c r="AL105" i="10" s="1"/>
  <c r="AJ105" i="10" a="1"/>
  <c r="AJ105" i="10" s="1"/>
  <c r="AH105" i="10" a="1"/>
  <c r="AH105" i="10" s="1"/>
  <c r="AF105" i="10" a="1"/>
  <c r="AF105" i="10" s="1"/>
  <c r="BE104" i="10" a="1"/>
  <c r="BE104" i="10" s="1"/>
  <c r="BC104" i="10" a="1"/>
  <c r="BC104" i="10" s="1"/>
  <c r="BA104" i="10" a="1"/>
  <c r="BA104" i="10" s="1"/>
  <c r="AY104" i="10" a="1"/>
  <c r="AY104" i="10" s="1"/>
  <c r="AW104" i="10" a="1"/>
  <c r="AW104" i="10" s="1"/>
  <c r="AU104" i="10" a="1"/>
  <c r="AU104" i="10" s="1"/>
  <c r="AS104" i="10" a="1"/>
  <c r="AS104" i="10" s="1"/>
  <c r="AQ104" i="10" a="1"/>
  <c r="AQ104" i="10" s="1"/>
  <c r="AO104" i="10" a="1"/>
  <c r="AO104" i="10" s="1"/>
  <c r="AM104" i="10" a="1"/>
  <c r="AM104" i="10" s="1"/>
  <c r="AK104" i="10" a="1"/>
  <c r="AK104" i="10" s="1"/>
  <c r="AI104" i="10" a="1"/>
  <c r="AI104" i="10" s="1"/>
  <c r="AG104" i="10" a="1"/>
  <c r="AG104" i="10" s="1"/>
  <c r="AE104" i="10" a="1"/>
  <c r="AE104" i="10" s="1"/>
  <c r="BD103" i="10" a="1"/>
  <c r="BD103" i="10" s="1"/>
  <c r="BB103" i="10" a="1"/>
  <c r="BB103" i="10" s="1"/>
  <c r="AZ103" i="10" a="1"/>
  <c r="AZ103" i="10" s="1"/>
  <c r="AX103" i="10" a="1"/>
  <c r="AX103" i="10" s="1"/>
  <c r="AV103" i="10" a="1"/>
  <c r="AV103" i="10" s="1"/>
  <c r="AT103" i="10" a="1"/>
  <c r="AT103" i="10" s="1"/>
  <c r="AR103" i="10" a="1"/>
  <c r="AR103" i="10" s="1"/>
  <c r="AP103" i="10" a="1"/>
  <c r="AP103" i="10" s="1"/>
  <c r="AN103" i="10" a="1"/>
  <c r="AN103" i="10" s="1"/>
  <c r="AL103" i="10" a="1"/>
  <c r="AL103" i="10" s="1"/>
  <c r="AJ103" i="10" a="1"/>
  <c r="AJ103" i="10" s="1"/>
  <c r="AH103" i="10" a="1"/>
  <c r="AH103" i="10" s="1"/>
  <c r="AF103" i="10" a="1"/>
  <c r="AF103" i="10" s="1"/>
  <c r="BE102" i="10" a="1"/>
  <c r="BE102" i="10" s="1"/>
  <c r="BC102" i="10" a="1"/>
  <c r="BC102" i="10" s="1"/>
  <c r="BA102" i="10" a="1"/>
  <c r="BA102" i="10" s="1"/>
  <c r="AY102" i="10" a="1"/>
  <c r="AY102" i="10" s="1"/>
  <c r="AW102" i="10" a="1"/>
  <c r="AW102" i="10" s="1"/>
  <c r="AU102" i="10" a="1"/>
  <c r="AU102" i="10" s="1"/>
  <c r="AS102" i="10" a="1"/>
  <c r="AS102" i="10" s="1"/>
  <c r="AQ102" i="10" a="1"/>
  <c r="AQ102" i="10" s="1"/>
  <c r="AO102" i="10" a="1"/>
  <c r="AO102" i="10" s="1"/>
  <c r="AM102" i="10" a="1"/>
  <c r="AM102" i="10" s="1"/>
  <c r="AK102" i="10" a="1"/>
  <c r="AK102" i="10" s="1"/>
  <c r="AI102" i="10" a="1"/>
  <c r="AI102" i="10" s="1"/>
  <c r="AG102" i="10" a="1"/>
  <c r="AG102" i="10" s="1"/>
  <c r="AE102" i="10" a="1"/>
  <c r="AE102" i="10" s="1"/>
  <c r="BD101" i="10" a="1"/>
  <c r="BD101" i="10" s="1"/>
  <c r="BB101" i="10" a="1"/>
  <c r="BB101" i="10" s="1"/>
  <c r="AZ101" i="10" a="1"/>
  <c r="AZ101" i="10" s="1"/>
  <c r="AX101" i="10" a="1"/>
  <c r="AX101" i="10" s="1"/>
  <c r="AV101" i="10" a="1"/>
  <c r="AV101" i="10" s="1"/>
  <c r="AT101" i="10" a="1"/>
  <c r="AT101" i="10" s="1"/>
  <c r="AR101" i="10" a="1"/>
  <c r="AR101" i="10" s="1"/>
  <c r="AP101" i="10" a="1"/>
  <c r="AP101" i="10" s="1"/>
  <c r="AN101" i="10" a="1"/>
  <c r="AN101" i="10" s="1"/>
  <c r="AL101" i="10" a="1"/>
  <c r="AL101" i="10" s="1"/>
  <c r="AJ101" i="10" a="1"/>
  <c r="AJ101" i="10" s="1"/>
  <c r="AH101" i="10" a="1"/>
  <c r="AH101" i="10" s="1"/>
  <c r="AF101" i="10" a="1"/>
  <c r="AF101" i="10" s="1"/>
  <c r="BE100" i="10" a="1"/>
  <c r="BE100" i="10" s="1"/>
  <c r="BC100" i="10" a="1"/>
  <c r="BC100" i="10" s="1"/>
  <c r="BA100" i="10" a="1"/>
  <c r="BA100" i="10" s="1"/>
  <c r="AY100" i="10" a="1"/>
  <c r="AY100" i="10" s="1"/>
  <c r="AW100" i="10" a="1"/>
  <c r="AW100" i="10" s="1"/>
  <c r="AU100" i="10" a="1"/>
  <c r="AU100" i="10" s="1"/>
  <c r="AT100" i="10" a="1"/>
  <c r="AT100" i="10" s="1"/>
  <c r="AS100" i="10" a="1"/>
  <c r="AS100" i="10" s="1"/>
  <c r="AR100" i="10" a="1"/>
  <c r="AR100" i="10" s="1"/>
  <c r="AQ100" i="10" a="1"/>
  <c r="AQ100" i="10" s="1"/>
  <c r="AO100" i="10" a="1"/>
  <c r="AO100" i="10" s="1"/>
  <c r="AM100" i="10" a="1"/>
  <c r="AM100" i="10" s="1"/>
  <c r="AK100" i="10" a="1"/>
  <c r="AK100" i="10" s="1"/>
  <c r="AI100" i="10" a="1"/>
  <c r="AI100" i="10" s="1"/>
  <c r="AG100" i="10" a="1"/>
  <c r="AG100" i="10" s="1"/>
  <c r="AE100" i="10" a="1"/>
  <c r="AE100" i="10" s="1"/>
  <c r="BD99" i="10" a="1"/>
  <c r="BD99" i="10" s="1"/>
  <c r="BB99" i="10" a="1"/>
  <c r="BB99" i="10" s="1"/>
  <c r="AZ99" i="10" a="1"/>
  <c r="AZ99" i="10" s="1"/>
  <c r="AX99" i="10" a="1"/>
  <c r="AX99" i="10" s="1"/>
  <c r="AV99" i="10" a="1"/>
  <c r="AV99" i="10" s="1"/>
  <c r="AT99" i="10" a="1"/>
  <c r="AT99" i="10" s="1"/>
  <c r="AR99" i="10" a="1"/>
  <c r="AR99" i="10" s="1"/>
  <c r="AP99" i="10" a="1"/>
  <c r="AP99" i="10" s="1"/>
  <c r="AN99" i="10" a="1"/>
  <c r="AN99" i="10" s="1"/>
  <c r="AL99" i="10" a="1"/>
  <c r="AL99" i="10" s="1"/>
  <c r="AJ99" i="10" a="1"/>
  <c r="AJ99" i="10" s="1"/>
  <c r="AH99" i="10" a="1"/>
  <c r="AH99" i="10" s="1"/>
  <c r="AF99" i="10" a="1"/>
  <c r="AF99" i="10" s="1"/>
  <c r="BE98" i="10" a="1"/>
  <c r="BE98" i="10" s="1"/>
  <c r="BC98" i="10" a="1"/>
  <c r="BC98" i="10" s="1"/>
  <c r="BA98" i="10" a="1"/>
  <c r="BA98" i="10" s="1"/>
  <c r="AY98" i="10" a="1"/>
  <c r="AY98" i="10" s="1"/>
  <c r="AW98" i="10" a="1"/>
  <c r="AW98" i="10" s="1"/>
  <c r="AU98" i="10" a="1"/>
  <c r="AU98" i="10" s="1"/>
  <c r="AS98" i="10" a="1"/>
  <c r="AS98" i="10" s="1"/>
  <c r="AQ98" i="10" a="1"/>
  <c r="AQ98" i="10" s="1"/>
  <c r="AO98" i="10" a="1"/>
  <c r="AO98" i="10" s="1"/>
  <c r="AM98" i="10" a="1"/>
  <c r="AM98" i="10" s="1"/>
  <c r="AK98" i="10" a="1"/>
  <c r="AK98" i="10" s="1"/>
  <c r="AI98" i="10" a="1"/>
  <c r="AI98" i="10" s="1"/>
  <c r="AG98" i="10" a="1"/>
  <c r="AG98" i="10" s="1"/>
  <c r="AE98" i="10" a="1"/>
  <c r="AE98" i="10" s="1"/>
  <c r="BD97" i="10" a="1"/>
  <c r="BD97" i="10" s="1"/>
  <c r="BB97" i="10" a="1"/>
  <c r="BB97" i="10" s="1"/>
  <c r="AZ97" i="10" a="1"/>
  <c r="AZ97" i="10" s="1"/>
  <c r="AX97" i="10" a="1"/>
  <c r="AX97" i="10" s="1"/>
  <c r="AV97" i="10" a="1"/>
  <c r="AV97" i="10" s="1"/>
  <c r="AT97" i="10" a="1"/>
  <c r="AT97" i="10" s="1"/>
  <c r="AR97" i="10" a="1"/>
  <c r="AR97" i="10" s="1"/>
  <c r="AP97" i="10" a="1"/>
  <c r="AP97" i="10" s="1"/>
  <c r="AN97" i="10" a="1"/>
  <c r="AN97" i="10" s="1"/>
  <c r="AL97" i="10" a="1"/>
  <c r="AL97" i="10" s="1"/>
  <c r="AJ97" i="10" a="1"/>
  <c r="AJ97" i="10" s="1"/>
  <c r="AH97" i="10" a="1"/>
  <c r="AH97" i="10" s="1"/>
  <c r="AF97" i="10" a="1"/>
  <c r="AF97" i="10" s="1"/>
  <c r="BE96" i="10" a="1"/>
  <c r="BE96" i="10" s="1"/>
  <c r="AN134" i="10" a="1"/>
  <c r="AN134" i="10" s="1"/>
  <c r="AJ134" i="10" a="1"/>
  <c r="AJ134" i="10" s="1"/>
  <c r="AH134" i="10" a="1"/>
  <c r="AH134" i="10" s="1"/>
  <c r="AF134" i="10" a="1"/>
  <c r="AF134" i="10" s="1"/>
  <c r="BE133" i="10" a="1"/>
  <c r="BE133" i="10" s="1"/>
  <c r="BC133" i="10" a="1"/>
  <c r="BC133" i="10" s="1"/>
  <c r="BA133" i="10" a="1"/>
  <c r="BA133" i="10" s="1"/>
  <c r="AY133" i="10" a="1"/>
  <c r="AY133" i="10" s="1"/>
  <c r="AW133" i="10" a="1"/>
  <c r="AW133" i="10" s="1"/>
  <c r="AU133" i="10" a="1"/>
  <c r="AU133" i="10" s="1"/>
  <c r="AS133" i="10" a="1"/>
  <c r="AS133" i="10" s="1"/>
  <c r="AQ133" i="10" a="1"/>
  <c r="AQ133" i="10" s="1"/>
  <c r="AO133" i="10" a="1"/>
  <c r="AO133" i="10" s="1"/>
  <c r="AM133" i="10" a="1"/>
  <c r="AM133" i="10" s="1"/>
  <c r="AK133" i="10" a="1"/>
  <c r="AK133" i="10" s="1"/>
  <c r="AI133" i="10" a="1"/>
  <c r="AI133" i="10" s="1"/>
  <c r="AG133" i="10" a="1"/>
  <c r="AG133" i="10" s="1"/>
  <c r="AE133" i="10" a="1"/>
  <c r="AE133" i="10" s="1"/>
  <c r="BD132" i="10" a="1"/>
  <c r="BD132" i="10" s="1"/>
  <c r="BB132" i="10" a="1"/>
  <c r="BB132" i="10" s="1"/>
  <c r="AZ132" i="10" a="1"/>
  <c r="AZ132" i="10" s="1"/>
  <c r="AX132" i="10" a="1"/>
  <c r="AX132" i="10" s="1"/>
  <c r="AV132" i="10" a="1"/>
  <c r="AV132" i="10" s="1"/>
  <c r="AT132" i="10" a="1"/>
  <c r="AT132" i="10" s="1"/>
  <c r="AR132" i="10" a="1"/>
  <c r="AR132" i="10" s="1"/>
  <c r="AP132" i="10" a="1"/>
  <c r="AP132" i="10" s="1"/>
  <c r="AN132" i="10" a="1"/>
  <c r="AN132" i="10" s="1"/>
  <c r="AL132" i="10" a="1"/>
  <c r="AL132" i="10" s="1"/>
  <c r="AJ132" i="10" a="1"/>
  <c r="AJ132" i="10" s="1"/>
  <c r="AH132" i="10" a="1"/>
  <c r="AH132" i="10" s="1"/>
  <c r="AF132" i="10" a="1"/>
  <c r="AF132" i="10" s="1"/>
  <c r="BE131" i="10" a="1"/>
  <c r="BE131" i="10" s="1"/>
  <c r="BC131" i="10" a="1"/>
  <c r="BC131" i="10" s="1"/>
  <c r="BA131" i="10" a="1"/>
  <c r="BA131" i="10" s="1"/>
  <c r="AY131" i="10" a="1"/>
  <c r="AY131" i="10" s="1"/>
  <c r="AW131" i="10" a="1"/>
  <c r="AW131" i="10" s="1"/>
  <c r="AU131" i="10" a="1"/>
  <c r="AU131" i="10" s="1"/>
  <c r="AS131" i="10" a="1"/>
  <c r="AS131" i="10" s="1"/>
  <c r="AQ131" i="10" a="1"/>
  <c r="AQ131" i="10" s="1"/>
  <c r="AO131" i="10" a="1"/>
  <c r="AO131" i="10" s="1"/>
  <c r="AM131" i="10" a="1"/>
  <c r="AM131" i="10" s="1"/>
  <c r="AK131" i="10" a="1"/>
  <c r="AK131" i="10" s="1"/>
  <c r="AI131" i="10" a="1"/>
  <c r="AI131" i="10" s="1"/>
  <c r="AG131" i="10" a="1"/>
  <c r="AG131" i="10" s="1"/>
  <c r="AE131" i="10" a="1"/>
  <c r="AE131" i="10" s="1"/>
  <c r="BD130" i="10" a="1"/>
  <c r="BD130" i="10" s="1"/>
  <c r="BB130" i="10" a="1"/>
  <c r="BB130" i="10" s="1"/>
  <c r="AZ130" i="10" a="1"/>
  <c r="AZ130" i="10" s="1"/>
  <c r="AX130" i="10" a="1"/>
  <c r="AX130" i="10" s="1"/>
  <c r="AV130" i="10" a="1"/>
  <c r="AV130" i="10" s="1"/>
  <c r="AT130" i="10" a="1"/>
  <c r="AT130" i="10" s="1"/>
  <c r="AR130" i="10" a="1"/>
  <c r="AR130" i="10" s="1"/>
  <c r="AP130" i="10" a="1"/>
  <c r="AP130" i="10" s="1"/>
  <c r="AN130" i="10" a="1"/>
  <c r="AN130" i="10" s="1"/>
  <c r="AL130" i="10" a="1"/>
  <c r="AL130" i="10" s="1"/>
  <c r="AJ130" i="10" a="1"/>
  <c r="AJ130" i="10" s="1"/>
  <c r="AH130" i="10" a="1"/>
  <c r="AH130" i="10" s="1"/>
  <c r="AF130" i="10" a="1"/>
  <c r="AF130" i="10" s="1"/>
  <c r="BE129" i="10" a="1"/>
  <c r="BE129" i="10" s="1"/>
  <c r="BC129" i="10" a="1"/>
  <c r="BC129" i="10" s="1"/>
  <c r="BA129" i="10" a="1"/>
  <c r="BA129" i="10" s="1"/>
  <c r="AY129" i="10" a="1"/>
  <c r="AY129" i="10" s="1"/>
  <c r="AW129" i="10" a="1"/>
  <c r="AW129" i="10" s="1"/>
  <c r="AU129" i="10" a="1"/>
  <c r="AU129" i="10" s="1"/>
  <c r="AS129" i="10" a="1"/>
  <c r="AS129" i="10" s="1"/>
  <c r="AQ129" i="10" a="1"/>
  <c r="AQ129" i="10" s="1"/>
  <c r="AO129" i="10" a="1"/>
  <c r="AO129" i="10" s="1"/>
  <c r="AM129" i="10" a="1"/>
  <c r="AM129" i="10" s="1"/>
  <c r="AK129" i="10" a="1"/>
  <c r="AK129" i="10" s="1"/>
  <c r="AI129" i="10" a="1"/>
  <c r="AI129" i="10" s="1"/>
  <c r="AG129" i="10" a="1"/>
  <c r="AG129" i="10" s="1"/>
  <c r="AE129" i="10" a="1"/>
  <c r="AE129" i="10" s="1"/>
  <c r="BD128" i="10" a="1"/>
  <c r="BD128" i="10" s="1"/>
  <c r="BB128" i="10" a="1"/>
  <c r="BB128" i="10" s="1"/>
  <c r="AZ128" i="10" a="1"/>
  <c r="AZ128" i="10" s="1"/>
  <c r="AX128" i="10" a="1"/>
  <c r="AX128" i="10" s="1"/>
  <c r="AV128" i="10" a="1"/>
  <c r="AV128" i="10" s="1"/>
  <c r="AT128" i="10" a="1"/>
  <c r="AT128" i="10" s="1"/>
  <c r="AR128" i="10" a="1"/>
  <c r="AR128" i="10" s="1"/>
  <c r="AP128" i="10" a="1"/>
  <c r="AP128" i="10" s="1"/>
  <c r="AN128" i="10" a="1"/>
  <c r="AN128" i="10" s="1"/>
  <c r="AL128" i="10" a="1"/>
  <c r="AL128" i="10" s="1"/>
  <c r="AJ128" i="10" a="1"/>
  <c r="AJ128" i="10" s="1"/>
  <c r="AH128" i="10" a="1"/>
  <c r="AH128" i="10" s="1"/>
  <c r="AF128" i="10" a="1"/>
  <c r="AF128" i="10" s="1"/>
  <c r="BE127" i="10" a="1"/>
  <c r="BE127" i="10" s="1"/>
  <c r="BC127" i="10" a="1"/>
  <c r="BC127" i="10" s="1"/>
  <c r="BA127" i="10" a="1"/>
  <c r="BA127" i="10" s="1"/>
  <c r="AY127" i="10" a="1"/>
  <c r="AY127" i="10" s="1"/>
  <c r="AW127" i="10" a="1"/>
  <c r="AW127" i="10" s="1"/>
  <c r="AU127" i="10" a="1"/>
  <c r="AU127" i="10" s="1"/>
  <c r="AS127" i="10" a="1"/>
  <c r="AS127" i="10" s="1"/>
  <c r="AQ127" i="10" a="1"/>
  <c r="AQ127" i="10" s="1"/>
  <c r="AO127" i="10" a="1"/>
  <c r="AO127" i="10" s="1"/>
  <c r="AM127" i="10" a="1"/>
  <c r="AM127" i="10" s="1"/>
  <c r="AK127" i="10" a="1"/>
  <c r="AK127" i="10" s="1"/>
  <c r="AI127" i="10" a="1"/>
  <c r="AI127" i="10" s="1"/>
  <c r="AG127" i="10" a="1"/>
  <c r="AG127" i="10" s="1"/>
  <c r="AE127" i="10" a="1"/>
  <c r="AE127" i="10" s="1"/>
  <c r="BD126" i="10" a="1"/>
  <c r="BD126" i="10" s="1"/>
  <c r="BB126" i="10" a="1"/>
  <c r="BB126" i="10" s="1"/>
  <c r="AZ126" i="10" a="1"/>
  <c r="AZ126" i="10" s="1"/>
  <c r="AX126" i="10" a="1"/>
  <c r="AX126" i="10" s="1"/>
  <c r="AV126" i="10" a="1"/>
  <c r="AV126" i="10" s="1"/>
  <c r="AT126" i="10" a="1"/>
  <c r="AT126" i="10" s="1"/>
  <c r="AR126" i="10" a="1"/>
  <c r="AR126" i="10" s="1"/>
  <c r="AP126" i="10" a="1"/>
  <c r="AP126" i="10" s="1"/>
  <c r="AN126" i="10" a="1"/>
  <c r="AN126" i="10" s="1"/>
  <c r="AL126" i="10" a="1"/>
  <c r="AL126" i="10" s="1"/>
  <c r="AJ126" i="10" a="1"/>
  <c r="AJ126" i="10" s="1"/>
  <c r="AH126" i="10" a="1"/>
  <c r="AH126" i="10" s="1"/>
  <c r="AF126" i="10" a="1"/>
  <c r="AF126" i="10" s="1"/>
  <c r="BE125" i="10" a="1"/>
  <c r="BE125" i="10" s="1"/>
  <c r="BC125" i="10" a="1"/>
  <c r="BC125" i="10" s="1"/>
  <c r="BA125" i="10" a="1"/>
  <c r="BA125" i="10" s="1"/>
  <c r="AY125" i="10" a="1"/>
  <c r="AY125" i="10" s="1"/>
  <c r="AW125" i="10" a="1"/>
  <c r="AW125" i="10" s="1"/>
  <c r="AU125" i="10" a="1"/>
  <c r="AU125" i="10" s="1"/>
  <c r="AS125" i="10" a="1"/>
  <c r="AS125" i="10" s="1"/>
  <c r="AQ125" i="10" a="1"/>
  <c r="AQ125" i="10" s="1"/>
  <c r="AO125" i="10" a="1"/>
  <c r="AO125" i="10" s="1"/>
  <c r="AM125" i="10" a="1"/>
  <c r="AM125" i="10" s="1"/>
  <c r="AK125" i="10" a="1"/>
  <c r="AK125" i="10" s="1"/>
  <c r="AI125" i="10" a="1"/>
  <c r="AI125" i="10" s="1"/>
  <c r="AG125" i="10" a="1"/>
  <c r="AG125" i="10" s="1"/>
  <c r="AE125" i="10" a="1"/>
  <c r="AE125" i="10" s="1"/>
  <c r="BD124" i="10" a="1"/>
  <c r="BD124" i="10" s="1"/>
  <c r="BB124" i="10" a="1"/>
  <c r="BB124" i="10" s="1"/>
  <c r="AZ124" i="10" a="1"/>
  <c r="AZ124" i="10" s="1"/>
  <c r="AX124" i="10" a="1"/>
  <c r="AX124" i="10" s="1"/>
  <c r="AV124" i="10" a="1"/>
  <c r="AV124" i="10" s="1"/>
  <c r="AT124" i="10" a="1"/>
  <c r="AT124" i="10" s="1"/>
  <c r="AR124" i="10" a="1"/>
  <c r="AR124" i="10" s="1"/>
  <c r="AP124" i="10" a="1"/>
  <c r="AP124" i="10" s="1"/>
  <c r="AN124" i="10" a="1"/>
  <c r="AN124" i="10" s="1"/>
  <c r="AL124" i="10" a="1"/>
  <c r="AL124" i="10" s="1"/>
  <c r="AJ124" i="10" a="1"/>
  <c r="AJ124" i="10" s="1"/>
  <c r="AH124" i="10" a="1"/>
  <c r="AH124" i="10" s="1"/>
  <c r="AF124" i="10" a="1"/>
  <c r="AF124" i="10" s="1"/>
  <c r="BE123" i="10" a="1"/>
  <c r="BE123" i="10" s="1"/>
  <c r="BC123" i="10" a="1"/>
  <c r="BC123" i="10" s="1"/>
  <c r="BA123" i="10" a="1"/>
  <c r="BA123" i="10" s="1"/>
  <c r="AY123" i="10" a="1"/>
  <c r="AY123" i="10" s="1"/>
  <c r="AW123" i="10" a="1"/>
  <c r="AW123" i="10" s="1"/>
  <c r="AU123" i="10" a="1"/>
  <c r="AU123" i="10" s="1"/>
  <c r="AS123" i="10" a="1"/>
  <c r="AS123" i="10" s="1"/>
  <c r="AQ123" i="10" a="1"/>
  <c r="AQ123" i="10" s="1"/>
  <c r="AO123" i="10" a="1"/>
  <c r="AO123" i="10" s="1"/>
  <c r="AM123" i="10" a="1"/>
  <c r="AM123" i="10" s="1"/>
  <c r="AK123" i="10" a="1"/>
  <c r="AK123" i="10" s="1"/>
  <c r="AI123" i="10" a="1"/>
  <c r="AI123" i="10" s="1"/>
  <c r="AG123" i="10" a="1"/>
  <c r="AG123" i="10" s="1"/>
  <c r="AE123" i="10" a="1"/>
  <c r="AE123" i="10" s="1"/>
  <c r="BD122" i="10" a="1"/>
  <c r="BD122" i="10" s="1"/>
  <c r="BB122" i="10" a="1"/>
  <c r="BB122" i="10" s="1"/>
  <c r="AZ122" i="10" a="1"/>
  <c r="AZ122" i="10" s="1"/>
  <c r="AX122" i="10" a="1"/>
  <c r="AX122" i="10" s="1"/>
  <c r="AV122" i="10" a="1"/>
  <c r="AV122" i="10" s="1"/>
  <c r="AT122" i="10" a="1"/>
  <c r="AT122" i="10" s="1"/>
  <c r="AR122" i="10" a="1"/>
  <c r="AR122" i="10" s="1"/>
  <c r="AP122" i="10" a="1"/>
  <c r="AP122" i="10" s="1"/>
  <c r="AN122" i="10" a="1"/>
  <c r="AN122" i="10" s="1"/>
  <c r="AL122" i="10" a="1"/>
  <c r="AL122" i="10" s="1"/>
  <c r="AJ122" i="10" a="1"/>
  <c r="AJ122" i="10" s="1"/>
  <c r="AH122" i="10" a="1"/>
  <c r="AH122" i="10" s="1"/>
  <c r="AF122" i="10" a="1"/>
  <c r="AF122" i="10" s="1"/>
  <c r="BE121" i="10" a="1"/>
  <c r="BE121" i="10" s="1"/>
  <c r="BC121" i="10" a="1"/>
  <c r="BC121" i="10" s="1"/>
  <c r="BA121" i="10" a="1"/>
  <c r="BA121" i="10" s="1"/>
  <c r="AY121" i="10" a="1"/>
  <c r="AY121" i="10" s="1"/>
  <c r="AW121" i="10" a="1"/>
  <c r="AW121" i="10" s="1"/>
  <c r="AU121" i="10" a="1"/>
  <c r="AU121" i="10" s="1"/>
  <c r="AS121" i="10" a="1"/>
  <c r="AS121" i="10" s="1"/>
  <c r="AQ121" i="10" a="1"/>
  <c r="AQ121" i="10" s="1"/>
  <c r="AO121" i="10" a="1"/>
  <c r="AO121" i="10" s="1"/>
  <c r="AM121" i="10" a="1"/>
  <c r="AM121" i="10" s="1"/>
  <c r="AK121" i="10" a="1"/>
  <c r="AK121" i="10" s="1"/>
  <c r="AI121" i="10" a="1"/>
  <c r="AI121" i="10" s="1"/>
  <c r="AG121" i="10" a="1"/>
  <c r="AG121" i="10" s="1"/>
  <c r="AE121" i="10" a="1"/>
  <c r="AE121" i="10" s="1"/>
  <c r="BD120" i="10" a="1"/>
  <c r="BD120" i="10" s="1"/>
  <c r="BB120" i="10" a="1"/>
  <c r="BB120" i="10" s="1"/>
  <c r="AZ120" i="10" a="1"/>
  <c r="AZ120" i="10" s="1"/>
  <c r="AX120" i="10" a="1"/>
  <c r="AX120" i="10" s="1"/>
  <c r="AV120" i="10" a="1"/>
  <c r="AV120" i="10" s="1"/>
  <c r="AT120" i="10" a="1"/>
  <c r="AT120" i="10" s="1"/>
  <c r="AR120" i="10" a="1"/>
  <c r="AR120" i="10" s="1"/>
  <c r="AP120" i="10" a="1"/>
  <c r="AP120" i="10" s="1"/>
  <c r="AN120" i="10" a="1"/>
  <c r="AN120" i="10" s="1"/>
  <c r="AL120" i="10" a="1"/>
  <c r="AL120" i="10" s="1"/>
  <c r="AJ120" i="10" a="1"/>
  <c r="AJ120" i="10" s="1"/>
  <c r="AH120" i="10" a="1"/>
  <c r="AH120" i="10" s="1"/>
  <c r="AF120" i="10" a="1"/>
  <c r="AF120" i="10" s="1"/>
  <c r="BE119" i="10" a="1"/>
  <c r="BE119" i="10" s="1"/>
  <c r="BC119" i="10" a="1"/>
  <c r="BC119" i="10" s="1"/>
  <c r="BA119" i="10" a="1"/>
  <c r="BA119" i="10" s="1"/>
  <c r="AY119" i="10" a="1"/>
  <c r="AY119" i="10" s="1"/>
  <c r="AW119" i="10" a="1"/>
  <c r="AW119" i="10" s="1"/>
  <c r="AU119" i="10" a="1"/>
  <c r="AU119" i="10" s="1"/>
  <c r="AS119" i="10" a="1"/>
  <c r="AS119" i="10" s="1"/>
  <c r="AQ119" i="10" a="1"/>
  <c r="AQ119" i="10" s="1"/>
  <c r="AO119" i="10" a="1"/>
  <c r="AO119" i="10" s="1"/>
  <c r="AM119" i="10" a="1"/>
  <c r="AM119" i="10" s="1"/>
  <c r="AK119" i="10" a="1"/>
  <c r="AK119" i="10" s="1"/>
  <c r="AI119" i="10" a="1"/>
  <c r="AI119" i="10" s="1"/>
  <c r="AG119" i="10" a="1"/>
  <c r="AG119" i="10" s="1"/>
  <c r="AE119" i="10" a="1"/>
  <c r="AE119" i="10" s="1"/>
  <c r="BD118" i="10" a="1"/>
  <c r="BD118" i="10" s="1"/>
  <c r="BB118" i="10" a="1"/>
  <c r="BB118" i="10" s="1"/>
  <c r="AZ118" i="10" a="1"/>
  <c r="AZ118" i="10" s="1"/>
  <c r="AX118" i="10" a="1"/>
  <c r="AX118" i="10" s="1"/>
  <c r="AV118" i="10" a="1"/>
  <c r="AV118" i="10" s="1"/>
  <c r="AT118" i="10" a="1"/>
  <c r="AT118" i="10" s="1"/>
  <c r="AR118" i="10" a="1"/>
  <c r="AR118" i="10" s="1"/>
  <c r="AP118" i="10" a="1"/>
  <c r="AP118" i="10" s="1"/>
  <c r="AN118" i="10" a="1"/>
  <c r="AN118" i="10" s="1"/>
  <c r="AL118" i="10" a="1"/>
  <c r="AL118" i="10" s="1"/>
  <c r="AJ118" i="10" a="1"/>
  <c r="AJ118" i="10" s="1"/>
  <c r="AH118" i="10" a="1"/>
  <c r="AH118" i="10" s="1"/>
  <c r="AF118" i="10" a="1"/>
  <c r="AF118" i="10" s="1"/>
  <c r="BE117" i="10" a="1"/>
  <c r="BE117" i="10" s="1"/>
  <c r="BC117" i="10" a="1"/>
  <c r="BC117" i="10" s="1"/>
  <c r="BA117" i="10" a="1"/>
  <c r="BA117" i="10" s="1"/>
  <c r="AY117" i="10" a="1"/>
  <c r="AY117" i="10" s="1"/>
  <c r="AW117" i="10" a="1"/>
  <c r="AW117" i="10" s="1"/>
  <c r="AU117" i="10" a="1"/>
  <c r="AU117" i="10" s="1"/>
  <c r="AS117" i="10" a="1"/>
  <c r="AS117" i="10" s="1"/>
  <c r="AQ117" i="10" a="1"/>
  <c r="AQ117" i="10" s="1"/>
  <c r="AO117" i="10" a="1"/>
  <c r="AO117" i="10" s="1"/>
  <c r="AM117" i="10" a="1"/>
  <c r="AM117" i="10" s="1"/>
  <c r="AK117" i="10" a="1"/>
  <c r="AK117" i="10" s="1"/>
  <c r="AI117" i="10" a="1"/>
  <c r="AI117" i="10" s="1"/>
  <c r="AG117" i="10" a="1"/>
  <c r="AG117" i="10" s="1"/>
  <c r="AE117" i="10" a="1"/>
  <c r="AE117" i="10" s="1"/>
  <c r="BD116" i="10" a="1"/>
  <c r="BD116" i="10" s="1"/>
  <c r="BB116" i="10" a="1"/>
  <c r="BB116" i="10" s="1"/>
  <c r="AZ116" i="10" a="1"/>
  <c r="AZ116" i="10" s="1"/>
  <c r="AX116" i="10" a="1"/>
  <c r="AX116" i="10" s="1"/>
  <c r="AV116" i="10" a="1"/>
  <c r="AV116" i="10" s="1"/>
  <c r="AT116" i="10" a="1"/>
  <c r="AT116" i="10" s="1"/>
  <c r="AR116" i="10" a="1"/>
  <c r="AR116" i="10" s="1"/>
  <c r="AP116" i="10" a="1"/>
  <c r="AP116" i="10" s="1"/>
  <c r="AN116" i="10" a="1"/>
  <c r="AN116" i="10" s="1"/>
  <c r="AL116" i="10" a="1"/>
  <c r="AL116" i="10" s="1"/>
  <c r="AJ116" i="10" a="1"/>
  <c r="AJ116" i="10" s="1"/>
  <c r="AH116" i="10" a="1"/>
  <c r="AH116" i="10" s="1"/>
  <c r="AF116" i="10" a="1"/>
  <c r="AF116" i="10" s="1"/>
  <c r="BE115" i="10" a="1"/>
  <c r="BE115" i="10" s="1"/>
  <c r="BC115" i="10" a="1"/>
  <c r="BC115" i="10" s="1"/>
  <c r="BA115" i="10" a="1"/>
  <c r="BA115" i="10" s="1"/>
  <c r="AY115" i="10" a="1"/>
  <c r="AY115" i="10" s="1"/>
  <c r="AW115" i="10" a="1"/>
  <c r="AW115" i="10" s="1"/>
  <c r="AU115" i="10" a="1"/>
  <c r="AU115" i="10" s="1"/>
  <c r="AS115" i="10" a="1"/>
  <c r="AS115" i="10" s="1"/>
  <c r="AQ115" i="10" a="1"/>
  <c r="AQ115" i="10" s="1"/>
  <c r="AO115" i="10" a="1"/>
  <c r="AO115" i="10" s="1"/>
  <c r="AM115" i="10" a="1"/>
  <c r="AM115" i="10" s="1"/>
  <c r="AK115" i="10" a="1"/>
  <c r="AK115" i="10" s="1"/>
  <c r="AI115" i="10" a="1"/>
  <c r="AI115" i="10" s="1"/>
  <c r="AG115" i="10" a="1"/>
  <c r="AG115" i="10" s="1"/>
  <c r="AE115" i="10" a="1"/>
  <c r="AE115" i="10" s="1"/>
  <c r="BD114" i="10" a="1"/>
  <c r="BD114" i="10" s="1"/>
  <c r="BB114" i="10" a="1"/>
  <c r="BB114" i="10" s="1"/>
  <c r="AZ114" i="10" a="1"/>
  <c r="AZ114" i="10" s="1"/>
  <c r="AX114" i="10" a="1"/>
  <c r="AX114" i="10" s="1"/>
  <c r="AV114" i="10" a="1"/>
  <c r="AV114" i="10" s="1"/>
  <c r="AT114" i="10" a="1"/>
  <c r="AT114" i="10" s="1"/>
  <c r="AR114" i="10" a="1"/>
  <c r="AR114" i="10" s="1"/>
  <c r="AP114" i="10" a="1"/>
  <c r="AP114" i="10" s="1"/>
  <c r="AN114" i="10" a="1"/>
  <c r="AN114" i="10" s="1"/>
  <c r="AL114" i="10" a="1"/>
  <c r="AL114" i="10" s="1"/>
  <c r="AJ114" i="10" a="1"/>
  <c r="AJ114" i="10" s="1"/>
  <c r="AH114" i="10" a="1"/>
  <c r="AH114" i="10" s="1"/>
  <c r="AF114" i="10" a="1"/>
  <c r="AF114" i="10" s="1"/>
  <c r="BE113" i="10" a="1"/>
  <c r="BE113" i="10" s="1"/>
  <c r="BC113" i="10" a="1"/>
  <c r="BC113" i="10" s="1"/>
  <c r="BA113" i="10" a="1"/>
  <c r="BA113" i="10" s="1"/>
  <c r="AY113" i="10" a="1"/>
  <c r="AY113" i="10" s="1"/>
  <c r="AW113" i="10" a="1"/>
  <c r="AW113" i="10" s="1"/>
  <c r="AU113" i="10" a="1"/>
  <c r="AU113" i="10" s="1"/>
  <c r="AS113" i="10" a="1"/>
  <c r="AS113" i="10" s="1"/>
  <c r="AQ113" i="10" a="1"/>
  <c r="AQ113" i="10" s="1"/>
  <c r="AO113" i="10" a="1"/>
  <c r="AO113" i="10" s="1"/>
  <c r="AM113" i="10" a="1"/>
  <c r="AM113" i="10" s="1"/>
  <c r="AK113" i="10" a="1"/>
  <c r="AK113" i="10" s="1"/>
  <c r="AI113" i="10" a="1"/>
  <c r="AI113" i="10" s="1"/>
  <c r="AG113" i="10" a="1"/>
  <c r="AG113" i="10" s="1"/>
  <c r="AE113" i="10" a="1"/>
  <c r="AE113" i="10" s="1"/>
  <c r="BD112" i="10" a="1"/>
  <c r="BD112" i="10" s="1"/>
  <c r="BB112" i="10" a="1"/>
  <c r="BB112" i="10" s="1"/>
  <c r="AZ112" i="10" a="1"/>
  <c r="AZ112" i="10" s="1"/>
  <c r="AX112" i="10" a="1"/>
  <c r="AX112" i="10" s="1"/>
  <c r="AV112" i="10" a="1"/>
  <c r="AV112" i="10" s="1"/>
  <c r="AT112" i="10" a="1"/>
  <c r="AT112" i="10" s="1"/>
  <c r="AR112" i="10" a="1"/>
  <c r="AR112" i="10" s="1"/>
  <c r="AP112" i="10" a="1"/>
  <c r="AP112" i="10" s="1"/>
  <c r="AN112" i="10" a="1"/>
  <c r="AN112" i="10" s="1"/>
  <c r="AL112" i="10" a="1"/>
  <c r="AL112" i="10" s="1"/>
  <c r="AJ112" i="10" a="1"/>
  <c r="AJ112" i="10" s="1"/>
  <c r="AH112" i="10" a="1"/>
  <c r="AH112" i="10" s="1"/>
  <c r="AF112" i="10" a="1"/>
  <c r="AF112" i="10" s="1"/>
  <c r="BE111" i="10" a="1"/>
  <c r="BE111" i="10" s="1"/>
  <c r="BC111" i="10" a="1"/>
  <c r="BC111" i="10" s="1"/>
  <c r="BA111" i="10" a="1"/>
  <c r="BA111" i="10" s="1"/>
  <c r="AY111" i="10" a="1"/>
  <c r="AY111" i="10" s="1"/>
  <c r="AW111" i="10" a="1"/>
  <c r="AW111" i="10" s="1"/>
  <c r="AU111" i="10" a="1"/>
  <c r="AU111" i="10" s="1"/>
  <c r="AS111" i="10" a="1"/>
  <c r="AS111" i="10" s="1"/>
  <c r="AQ111" i="10" a="1"/>
  <c r="AQ111" i="10" s="1"/>
  <c r="AO111" i="10" a="1"/>
  <c r="AO111" i="10" s="1"/>
  <c r="AM111" i="10" a="1"/>
  <c r="AM111" i="10" s="1"/>
  <c r="AK111" i="10" a="1"/>
  <c r="AK111" i="10" s="1"/>
  <c r="AI111" i="10" a="1"/>
  <c r="AI111" i="10" s="1"/>
  <c r="AG111" i="10" a="1"/>
  <c r="AG111" i="10" s="1"/>
  <c r="AE111" i="10" a="1"/>
  <c r="AE111" i="10" s="1"/>
  <c r="BD110" i="10" a="1"/>
  <c r="BD110" i="10" s="1"/>
  <c r="BB110" i="10" a="1"/>
  <c r="BB110" i="10" s="1"/>
  <c r="AZ110" i="10" a="1"/>
  <c r="AZ110" i="10" s="1"/>
  <c r="AX110" i="10" a="1"/>
  <c r="AX110" i="10" s="1"/>
  <c r="AV110" i="10" a="1"/>
  <c r="AV110" i="10" s="1"/>
  <c r="AT110" i="10" a="1"/>
  <c r="AT110" i="10" s="1"/>
  <c r="AR110" i="10" a="1"/>
  <c r="AR110" i="10" s="1"/>
  <c r="AP110" i="10" a="1"/>
  <c r="AP110" i="10" s="1"/>
  <c r="AN110" i="10" a="1"/>
  <c r="AN110" i="10" s="1"/>
  <c r="AL110" i="10" a="1"/>
  <c r="AL110" i="10" s="1"/>
  <c r="AJ110" i="10" a="1"/>
  <c r="AJ110" i="10" s="1"/>
  <c r="AH110" i="10" a="1"/>
  <c r="AH110" i="10" s="1"/>
  <c r="AF110" i="10" a="1"/>
  <c r="AF110" i="10" s="1"/>
  <c r="BE109" i="10" a="1"/>
  <c r="BE109" i="10" s="1"/>
  <c r="BC109" i="10" a="1"/>
  <c r="BC109" i="10" s="1"/>
  <c r="BA109" i="10" a="1"/>
  <c r="BA109" i="10" s="1"/>
  <c r="AY109" i="10" a="1"/>
  <c r="AY109" i="10" s="1"/>
  <c r="AW109" i="10" a="1"/>
  <c r="AW109" i="10" s="1"/>
  <c r="AU109" i="10" a="1"/>
  <c r="AU109" i="10" s="1"/>
  <c r="AS109" i="10" a="1"/>
  <c r="AS109" i="10" s="1"/>
  <c r="AQ109" i="10" a="1"/>
  <c r="AQ109" i="10" s="1"/>
  <c r="AO109" i="10" a="1"/>
  <c r="AO109" i="10" s="1"/>
  <c r="AM109" i="10" a="1"/>
  <c r="AM109" i="10" s="1"/>
  <c r="AK109" i="10" a="1"/>
  <c r="AK109" i="10" s="1"/>
  <c r="AI109" i="10" a="1"/>
  <c r="AI109" i="10" s="1"/>
  <c r="AG109" i="10" a="1"/>
  <c r="AG109" i="10" s="1"/>
  <c r="AE109" i="10" a="1"/>
  <c r="AE109" i="10" s="1"/>
  <c r="BD108" i="10" a="1"/>
  <c r="BD108" i="10" s="1"/>
  <c r="BB108" i="10" a="1"/>
  <c r="BB108" i="10" s="1"/>
  <c r="AZ108" i="10" a="1"/>
  <c r="AZ108" i="10" s="1"/>
  <c r="AX108" i="10" a="1"/>
  <c r="AX108" i="10" s="1"/>
  <c r="AV108" i="10" a="1"/>
  <c r="AV108" i="10" s="1"/>
  <c r="AT108" i="10" a="1"/>
  <c r="AT108" i="10" s="1"/>
  <c r="AR108" i="10" a="1"/>
  <c r="AR108" i="10" s="1"/>
  <c r="AP108" i="10" a="1"/>
  <c r="AP108" i="10" s="1"/>
  <c r="AN108" i="10" a="1"/>
  <c r="AN108" i="10" s="1"/>
  <c r="AL108" i="10" a="1"/>
  <c r="AL108" i="10" s="1"/>
  <c r="AJ108" i="10" a="1"/>
  <c r="AJ108" i="10" s="1"/>
  <c r="AH108" i="10" a="1"/>
  <c r="AH108" i="10" s="1"/>
  <c r="AF108" i="10" a="1"/>
  <c r="AF108" i="10" s="1"/>
  <c r="BE107" i="10" a="1"/>
  <c r="BE107" i="10" s="1"/>
  <c r="BC107" i="10" a="1"/>
  <c r="BC107" i="10" s="1"/>
  <c r="BA107" i="10" a="1"/>
  <c r="BA107" i="10" s="1"/>
  <c r="AY107" i="10" a="1"/>
  <c r="AY107" i="10" s="1"/>
  <c r="AW107" i="10" a="1"/>
  <c r="AW107" i="10" s="1"/>
  <c r="AU107" i="10" a="1"/>
  <c r="AU107" i="10" s="1"/>
  <c r="AS107" i="10" a="1"/>
  <c r="AS107" i="10" s="1"/>
  <c r="AQ107" i="10" a="1"/>
  <c r="AQ107" i="10" s="1"/>
  <c r="AO107" i="10" a="1"/>
  <c r="AO107" i="10" s="1"/>
  <c r="AM107" i="10" a="1"/>
  <c r="AM107" i="10" s="1"/>
  <c r="AK107" i="10" a="1"/>
  <c r="AK107" i="10" s="1"/>
  <c r="AI107" i="10" a="1"/>
  <c r="AI107" i="10" s="1"/>
  <c r="AG107" i="10" a="1"/>
  <c r="AG107" i="10" s="1"/>
  <c r="AE107" i="10" a="1"/>
  <c r="AE107" i="10" s="1"/>
  <c r="BD106" i="10" a="1"/>
  <c r="BD106" i="10" s="1"/>
  <c r="BB106" i="10" a="1"/>
  <c r="BB106" i="10" s="1"/>
  <c r="AZ106" i="10" a="1"/>
  <c r="AZ106" i="10" s="1"/>
  <c r="AX106" i="10" a="1"/>
  <c r="AX106" i="10" s="1"/>
  <c r="AV106" i="10" a="1"/>
  <c r="AV106" i="10" s="1"/>
  <c r="AT106" i="10" a="1"/>
  <c r="AT106" i="10" s="1"/>
  <c r="AR106" i="10" a="1"/>
  <c r="AR106" i="10" s="1"/>
  <c r="AP106" i="10" a="1"/>
  <c r="AP106" i="10" s="1"/>
  <c r="AN106" i="10" a="1"/>
  <c r="AN106" i="10" s="1"/>
  <c r="AL106" i="10" a="1"/>
  <c r="AL106" i="10" s="1"/>
  <c r="AJ106" i="10" a="1"/>
  <c r="AJ106" i="10" s="1"/>
  <c r="AH106" i="10" a="1"/>
  <c r="AH106" i="10" s="1"/>
  <c r="AF106" i="10" a="1"/>
  <c r="AF106" i="10" s="1"/>
  <c r="BE105" i="10" a="1"/>
  <c r="BE105" i="10" s="1"/>
  <c r="BC105" i="10" a="1"/>
  <c r="BC105" i="10" s="1"/>
  <c r="BA105" i="10" a="1"/>
  <c r="BA105" i="10" s="1"/>
  <c r="AY105" i="10" a="1"/>
  <c r="AY105" i="10" s="1"/>
  <c r="AW105" i="10" a="1"/>
  <c r="AW105" i="10" s="1"/>
  <c r="AU105" i="10" a="1"/>
  <c r="AU105" i="10" s="1"/>
  <c r="AS105" i="10" a="1"/>
  <c r="AS105" i="10" s="1"/>
  <c r="AQ105" i="10" a="1"/>
  <c r="AQ105" i="10" s="1"/>
  <c r="AO105" i="10" a="1"/>
  <c r="AO105" i="10" s="1"/>
  <c r="AM105" i="10" a="1"/>
  <c r="AM105" i="10" s="1"/>
  <c r="AK105" i="10" a="1"/>
  <c r="AK105" i="10" s="1"/>
  <c r="AI105" i="10" a="1"/>
  <c r="AI105" i="10" s="1"/>
  <c r="AG105" i="10" a="1"/>
  <c r="AG105" i="10" s="1"/>
  <c r="AE105" i="10" a="1"/>
  <c r="AE105" i="10" s="1"/>
  <c r="BD104" i="10" a="1"/>
  <c r="BD104" i="10" s="1"/>
  <c r="BB104" i="10" a="1"/>
  <c r="BB104" i="10" s="1"/>
  <c r="AZ104" i="10" a="1"/>
  <c r="AZ104" i="10" s="1"/>
  <c r="AX104" i="10" a="1"/>
  <c r="AX104" i="10" s="1"/>
  <c r="AV104" i="10" a="1"/>
  <c r="AV104" i="10" s="1"/>
  <c r="AT104" i="10" a="1"/>
  <c r="AT104" i="10" s="1"/>
  <c r="AR104" i="10" a="1"/>
  <c r="AR104" i="10" s="1"/>
  <c r="AP104" i="10" a="1"/>
  <c r="AP104" i="10" s="1"/>
  <c r="AN104" i="10" a="1"/>
  <c r="AN104" i="10" s="1"/>
  <c r="AL104" i="10" a="1"/>
  <c r="AL104" i="10" s="1"/>
  <c r="AJ104" i="10" a="1"/>
  <c r="AJ104" i="10" s="1"/>
  <c r="AH104" i="10" a="1"/>
  <c r="AH104" i="10" s="1"/>
  <c r="AF104" i="10" a="1"/>
  <c r="AF104" i="10" s="1"/>
  <c r="BE103" i="10" a="1"/>
  <c r="BE103" i="10" s="1"/>
  <c r="BC103" i="10" a="1"/>
  <c r="BC103" i="10" s="1"/>
  <c r="BA103" i="10" a="1"/>
  <c r="BA103" i="10" s="1"/>
  <c r="AY103" i="10" a="1"/>
  <c r="AY103" i="10" s="1"/>
  <c r="AW103" i="10" a="1"/>
  <c r="AW103" i="10" s="1"/>
  <c r="AU103" i="10" a="1"/>
  <c r="AU103" i="10" s="1"/>
  <c r="AS103" i="10" a="1"/>
  <c r="AS103" i="10" s="1"/>
  <c r="AQ103" i="10" a="1"/>
  <c r="AQ103" i="10" s="1"/>
  <c r="AO103" i="10" a="1"/>
  <c r="AO103" i="10" s="1"/>
  <c r="AM103" i="10" a="1"/>
  <c r="AM103" i="10" s="1"/>
  <c r="AK103" i="10" a="1"/>
  <c r="AK103" i="10" s="1"/>
  <c r="AI103" i="10" a="1"/>
  <c r="AI103" i="10" s="1"/>
  <c r="AG103" i="10" a="1"/>
  <c r="AG103" i="10" s="1"/>
  <c r="AE103" i="10" a="1"/>
  <c r="AE103" i="10" s="1"/>
  <c r="BD102" i="10" a="1"/>
  <c r="BD102" i="10" s="1"/>
  <c r="BB102" i="10" a="1"/>
  <c r="BB102" i="10" s="1"/>
  <c r="AZ102" i="10" a="1"/>
  <c r="AZ102" i="10" s="1"/>
  <c r="AX102" i="10" a="1"/>
  <c r="AX102" i="10" s="1"/>
  <c r="AV102" i="10" a="1"/>
  <c r="AV102" i="10" s="1"/>
  <c r="AT102" i="10" a="1"/>
  <c r="AT102" i="10" s="1"/>
  <c r="AR102" i="10" a="1"/>
  <c r="AR102" i="10" s="1"/>
  <c r="AP102" i="10" a="1"/>
  <c r="AP102" i="10" s="1"/>
  <c r="AN102" i="10" a="1"/>
  <c r="AN102" i="10" s="1"/>
  <c r="AL102" i="10" a="1"/>
  <c r="AL102" i="10" s="1"/>
  <c r="AJ102" i="10" a="1"/>
  <c r="AJ102" i="10" s="1"/>
  <c r="AH102" i="10" a="1"/>
  <c r="AH102" i="10" s="1"/>
  <c r="AF102" i="10" a="1"/>
  <c r="AF102" i="10" s="1"/>
  <c r="BE101" i="10" a="1"/>
  <c r="BE101" i="10" s="1"/>
  <c r="BC101" i="10" a="1"/>
  <c r="BC101" i="10" s="1"/>
  <c r="BA101" i="10" a="1"/>
  <c r="BA101" i="10" s="1"/>
  <c r="AY101" i="10" a="1"/>
  <c r="AY101" i="10" s="1"/>
  <c r="AW101" i="10" a="1"/>
  <c r="AW101" i="10" s="1"/>
  <c r="AU101" i="10" a="1"/>
  <c r="AU101" i="10" s="1"/>
  <c r="AS101" i="10" a="1"/>
  <c r="AS101" i="10" s="1"/>
  <c r="AQ101" i="10" a="1"/>
  <c r="AQ101" i="10" s="1"/>
  <c r="AO101" i="10" a="1"/>
  <c r="AO101" i="10" s="1"/>
  <c r="AM101" i="10" a="1"/>
  <c r="AM101" i="10" s="1"/>
  <c r="AK101" i="10" a="1"/>
  <c r="AK101" i="10" s="1"/>
  <c r="AI101" i="10" a="1"/>
  <c r="AI101" i="10" s="1"/>
  <c r="AG101" i="10" a="1"/>
  <c r="AG101" i="10" s="1"/>
  <c r="AE101" i="10" a="1"/>
  <c r="AE101" i="10" s="1"/>
  <c r="BD100" i="10" a="1"/>
  <c r="BD100" i="10" s="1"/>
  <c r="BB100" i="10" a="1"/>
  <c r="BB100" i="10" s="1"/>
  <c r="AZ100" i="10" a="1"/>
  <c r="AZ100" i="10" s="1"/>
  <c r="AX100" i="10" a="1"/>
  <c r="AX100" i="10" s="1"/>
  <c r="AV100" i="10" a="1"/>
  <c r="AV100" i="10" s="1"/>
  <c r="AP100" i="10" a="1"/>
  <c r="AP100" i="10" s="1"/>
  <c r="AN100" i="10" a="1"/>
  <c r="AN100" i="10" s="1"/>
  <c r="AL100" i="10" a="1"/>
  <c r="AL100" i="10" s="1"/>
  <c r="AJ100" i="10" a="1"/>
  <c r="AJ100" i="10" s="1"/>
  <c r="AH100" i="10" a="1"/>
  <c r="AH100" i="10" s="1"/>
  <c r="AF100" i="10" a="1"/>
  <c r="AF100" i="10" s="1"/>
  <c r="BE99" i="10" a="1"/>
  <c r="BE99" i="10" s="1"/>
  <c r="BC99" i="10" a="1"/>
  <c r="BC99" i="10" s="1"/>
  <c r="BA99" i="10" a="1"/>
  <c r="BA99" i="10" s="1"/>
  <c r="AY99" i="10" a="1"/>
  <c r="AY99" i="10" s="1"/>
  <c r="AW99" i="10" a="1"/>
  <c r="AW99" i="10" s="1"/>
  <c r="AU99" i="10" a="1"/>
  <c r="AU99" i="10" s="1"/>
  <c r="AS99" i="10" a="1"/>
  <c r="AS99" i="10" s="1"/>
  <c r="AQ99" i="10" a="1"/>
  <c r="AQ99" i="10" s="1"/>
  <c r="AO99" i="10" a="1"/>
  <c r="AO99" i="10" s="1"/>
  <c r="AM99" i="10" a="1"/>
  <c r="AM99" i="10" s="1"/>
  <c r="AK99" i="10" a="1"/>
  <c r="AK99" i="10" s="1"/>
  <c r="AI99" i="10" a="1"/>
  <c r="AI99" i="10" s="1"/>
  <c r="AG99" i="10" a="1"/>
  <c r="AG99" i="10" s="1"/>
  <c r="AE99" i="10" a="1"/>
  <c r="AE99" i="10" s="1"/>
  <c r="BD98" i="10" a="1"/>
  <c r="BD98" i="10" s="1"/>
  <c r="BB98" i="10" a="1"/>
  <c r="BB98" i="10" s="1"/>
  <c r="AZ98" i="10" a="1"/>
  <c r="AZ98" i="10" s="1"/>
  <c r="AX98" i="10" a="1"/>
  <c r="AX98" i="10" s="1"/>
  <c r="AV98" i="10" a="1"/>
  <c r="AV98" i="10" s="1"/>
  <c r="AT98" i="10" a="1"/>
  <c r="AT98" i="10" s="1"/>
  <c r="AR98" i="10" a="1"/>
  <c r="AR98" i="10" s="1"/>
  <c r="AP98" i="10" a="1"/>
  <c r="AP98" i="10" s="1"/>
  <c r="AN98" i="10" a="1"/>
  <c r="AN98" i="10" s="1"/>
  <c r="AL98" i="10" a="1"/>
  <c r="AL98" i="10" s="1"/>
  <c r="AJ98" i="10" a="1"/>
  <c r="AJ98" i="10" s="1"/>
  <c r="AH98" i="10" a="1"/>
  <c r="AH98" i="10" s="1"/>
  <c r="AF98" i="10" a="1"/>
  <c r="AF98" i="10" s="1"/>
  <c r="BE97" i="10" a="1"/>
  <c r="BE97" i="10" s="1"/>
  <c r="BC97" i="10" a="1"/>
  <c r="BC97" i="10" s="1"/>
  <c r="BA97" i="10" a="1"/>
  <c r="BA97" i="10" s="1"/>
  <c r="AY97" i="10" a="1"/>
  <c r="AY97" i="10" s="1"/>
  <c r="AW97" i="10" a="1"/>
  <c r="AW97" i="10" s="1"/>
  <c r="AU97" i="10" a="1"/>
  <c r="AU97" i="10" s="1"/>
  <c r="AS97" i="10" a="1"/>
  <c r="AS97" i="10" s="1"/>
  <c r="AQ97" i="10" a="1"/>
  <c r="AQ97" i="10" s="1"/>
  <c r="AO97" i="10" a="1"/>
  <c r="AO97" i="10" s="1"/>
  <c r="AM97" i="10" a="1"/>
  <c r="AM97" i="10" s="1"/>
  <c r="AK97" i="10" a="1"/>
  <c r="AK97" i="10" s="1"/>
  <c r="AI97" i="10" a="1"/>
  <c r="AI97" i="10" s="1"/>
  <c r="AG97" i="10" a="1"/>
  <c r="AG97" i="10" s="1"/>
  <c r="AE97" i="10" a="1"/>
  <c r="AE97" i="10" s="1"/>
  <c r="BD96" i="10" a="1"/>
  <c r="BD96" i="10" s="1"/>
  <c r="BB96" i="10" a="1"/>
  <c r="BB96" i="10" s="1"/>
  <c r="AZ96" i="10" a="1"/>
  <c r="AZ96" i="10" s="1"/>
  <c r="AX96" i="10" a="1"/>
  <c r="AX96" i="10" s="1"/>
  <c r="AV96" i="10" a="1"/>
  <c r="AV96" i="10" s="1"/>
  <c r="AT96" i="10" a="1"/>
  <c r="AT96" i="10" s="1"/>
  <c r="BC96" i="10" a="1"/>
  <c r="BC96" i="10" s="1"/>
  <c r="AY96" i="10" a="1"/>
  <c r="AY96" i="10" s="1"/>
  <c r="AU96" i="10" a="1"/>
  <c r="AU96" i="10" s="1"/>
  <c r="AR96" i="10" a="1"/>
  <c r="AR96" i="10" s="1"/>
  <c r="AP96" i="10" a="1"/>
  <c r="AP96" i="10" s="1"/>
  <c r="AN96" i="10" a="1"/>
  <c r="AN96" i="10" s="1"/>
  <c r="AL96" i="10" a="1"/>
  <c r="AL96" i="10" s="1"/>
  <c r="AJ96" i="10" a="1"/>
  <c r="AJ96" i="10" s="1"/>
  <c r="AH96" i="10" a="1"/>
  <c r="AH96" i="10" s="1"/>
  <c r="AF96" i="10" a="1"/>
  <c r="AF96" i="10" s="1"/>
  <c r="BE95" i="10" a="1"/>
  <c r="BE95" i="10" s="1"/>
  <c r="BC95" i="10" a="1"/>
  <c r="BC95" i="10" s="1"/>
  <c r="BA95" i="10" a="1"/>
  <c r="BA95" i="10" s="1"/>
  <c r="AY95" i="10" a="1"/>
  <c r="AY95" i="10" s="1"/>
  <c r="AW95" i="10" a="1"/>
  <c r="AW95" i="10" s="1"/>
  <c r="AU95" i="10" a="1"/>
  <c r="AU95" i="10" s="1"/>
  <c r="AS95" i="10" a="1"/>
  <c r="AS95" i="10" s="1"/>
  <c r="AQ95" i="10" a="1"/>
  <c r="AQ95" i="10" s="1"/>
  <c r="AO95" i="10" a="1"/>
  <c r="AO95" i="10" s="1"/>
  <c r="AM95" i="10" a="1"/>
  <c r="AM95" i="10" s="1"/>
  <c r="AK95" i="10" a="1"/>
  <c r="AK95" i="10" s="1"/>
  <c r="AI95" i="10" a="1"/>
  <c r="AI95" i="10" s="1"/>
  <c r="AG95" i="10" a="1"/>
  <c r="AG95" i="10" s="1"/>
  <c r="AE95" i="10" a="1"/>
  <c r="AE95" i="10" s="1"/>
  <c r="BD94" i="10" a="1"/>
  <c r="BD94" i="10" s="1"/>
  <c r="BB94" i="10" a="1"/>
  <c r="BB94" i="10" s="1"/>
  <c r="AZ94" i="10" a="1"/>
  <c r="AZ94" i="10" s="1"/>
  <c r="AX94" i="10" a="1"/>
  <c r="AX94" i="10" s="1"/>
  <c r="AV94" i="10" a="1"/>
  <c r="AV94" i="10" s="1"/>
  <c r="AT94" i="10" a="1"/>
  <c r="AT94" i="10" s="1"/>
  <c r="AR94" i="10" a="1"/>
  <c r="AR94" i="10" s="1"/>
  <c r="AP94" i="10" a="1"/>
  <c r="AP94" i="10" s="1"/>
  <c r="AN94" i="10" a="1"/>
  <c r="AN94" i="10" s="1"/>
  <c r="AL94" i="10" a="1"/>
  <c r="AL94" i="10" s="1"/>
  <c r="AJ94" i="10" a="1"/>
  <c r="AJ94" i="10" s="1"/>
  <c r="AH94" i="10" a="1"/>
  <c r="AH94" i="10" s="1"/>
  <c r="AF94" i="10" a="1"/>
  <c r="AF94" i="10" s="1"/>
  <c r="BE93" i="10" a="1"/>
  <c r="BE93" i="10" s="1"/>
  <c r="BC93" i="10" a="1"/>
  <c r="BC93" i="10" s="1"/>
  <c r="BA93" i="10" a="1"/>
  <c r="BA93" i="10" s="1"/>
  <c r="AY93" i="10" a="1"/>
  <c r="AY93" i="10" s="1"/>
  <c r="AW93" i="10" a="1"/>
  <c r="AW93" i="10" s="1"/>
  <c r="AU93" i="10" a="1"/>
  <c r="AU93" i="10" s="1"/>
  <c r="AS93" i="10" a="1"/>
  <c r="AS93" i="10" s="1"/>
  <c r="AQ93" i="10" a="1"/>
  <c r="AQ93" i="10" s="1"/>
  <c r="AO93" i="10" a="1"/>
  <c r="AO93" i="10" s="1"/>
  <c r="AM93" i="10" a="1"/>
  <c r="AM93" i="10" s="1"/>
  <c r="AK93" i="10" a="1"/>
  <c r="AK93" i="10" s="1"/>
  <c r="AI93" i="10" a="1"/>
  <c r="AI93" i="10" s="1"/>
  <c r="AG93" i="10" a="1"/>
  <c r="AG93" i="10" s="1"/>
  <c r="AE93" i="10" a="1"/>
  <c r="AE93" i="10" s="1"/>
  <c r="BD92" i="10" a="1"/>
  <c r="BD92" i="10" s="1"/>
  <c r="BB92" i="10" a="1"/>
  <c r="BB92" i="10" s="1"/>
  <c r="AZ92" i="10" a="1"/>
  <c r="AZ92" i="10" s="1"/>
  <c r="AX92" i="10" a="1"/>
  <c r="AX92" i="10" s="1"/>
  <c r="AV92" i="10" a="1"/>
  <c r="AV92" i="10" s="1"/>
  <c r="AT92" i="10" a="1"/>
  <c r="AT92" i="10" s="1"/>
  <c r="AR92" i="10" a="1"/>
  <c r="AR92" i="10" s="1"/>
  <c r="AP92" i="10" a="1"/>
  <c r="AP92" i="10" s="1"/>
  <c r="AN92" i="10" a="1"/>
  <c r="AN92" i="10" s="1"/>
  <c r="AL92" i="10" a="1"/>
  <c r="AL92" i="10" s="1"/>
  <c r="AJ92" i="10" a="1"/>
  <c r="AJ92" i="10" s="1"/>
  <c r="AH92" i="10" a="1"/>
  <c r="AH92" i="10" s="1"/>
  <c r="AF92" i="10" a="1"/>
  <c r="AF92" i="10" s="1"/>
  <c r="BE91" i="10" a="1"/>
  <c r="BE91" i="10" s="1"/>
  <c r="BC91" i="10" a="1"/>
  <c r="BC91" i="10" s="1"/>
  <c r="BA91" i="10" a="1"/>
  <c r="BA91" i="10" s="1"/>
  <c r="AY91" i="10" a="1"/>
  <c r="AY91" i="10" s="1"/>
  <c r="AW91" i="10" a="1"/>
  <c r="AW91" i="10" s="1"/>
  <c r="AU91" i="10" a="1"/>
  <c r="AU91" i="10" s="1"/>
  <c r="AS91" i="10" a="1"/>
  <c r="AS91" i="10" s="1"/>
  <c r="AQ91" i="10" a="1"/>
  <c r="AQ91" i="10" s="1"/>
  <c r="AO91" i="10" a="1"/>
  <c r="AO91" i="10" s="1"/>
  <c r="AM91" i="10" a="1"/>
  <c r="AM91" i="10" s="1"/>
  <c r="AK91" i="10" a="1"/>
  <c r="AK91" i="10" s="1"/>
  <c r="AI91" i="10" a="1"/>
  <c r="AI91" i="10" s="1"/>
  <c r="AG91" i="10" a="1"/>
  <c r="AG91" i="10" s="1"/>
  <c r="AE91" i="10" a="1"/>
  <c r="AE91" i="10" s="1"/>
  <c r="BD90" i="10" a="1"/>
  <c r="BD90" i="10" s="1"/>
  <c r="BB90" i="10" a="1"/>
  <c r="BB90" i="10" s="1"/>
  <c r="AZ90" i="10" a="1"/>
  <c r="AZ90" i="10" s="1"/>
  <c r="AX90" i="10" a="1"/>
  <c r="AX90" i="10" s="1"/>
  <c r="AV90" i="10" a="1"/>
  <c r="AV90" i="10" s="1"/>
  <c r="AT90" i="10" a="1"/>
  <c r="AT90" i="10" s="1"/>
  <c r="AR90" i="10" a="1"/>
  <c r="AR90" i="10" s="1"/>
  <c r="AP90" i="10" a="1"/>
  <c r="AP90" i="10" s="1"/>
  <c r="AN90" i="10" a="1"/>
  <c r="AN90" i="10" s="1"/>
  <c r="AL90" i="10" a="1"/>
  <c r="AL90" i="10" s="1"/>
  <c r="AJ90" i="10" a="1"/>
  <c r="AJ90" i="10" s="1"/>
  <c r="AH90" i="10" a="1"/>
  <c r="AH90" i="10" s="1"/>
  <c r="AF90" i="10" a="1"/>
  <c r="AF90" i="10" s="1"/>
  <c r="BA96" i="10" a="1"/>
  <c r="BA96" i="10" s="1"/>
  <c r="AW96" i="10" a="1"/>
  <c r="AW96" i="10" s="1"/>
  <c r="AS96" i="10" a="1"/>
  <c r="AS96" i="10" s="1"/>
  <c r="AQ96" i="10" a="1"/>
  <c r="AQ96" i="10" s="1"/>
  <c r="AO96" i="10" a="1"/>
  <c r="AO96" i="10" s="1"/>
  <c r="AM96" i="10" a="1"/>
  <c r="AM96" i="10" s="1"/>
  <c r="AK96" i="10" a="1"/>
  <c r="AK96" i="10" s="1"/>
  <c r="AI96" i="10" a="1"/>
  <c r="AI96" i="10" s="1"/>
  <c r="AG96" i="10" a="1"/>
  <c r="AG96" i="10" s="1"/>
  <c r="AE96" i="10" a="1"/>
  <c r="AE96" i="10" s="1"/>
  <c r="BD95" i="10" a="1"/>
  <c r="BD95" i="10" s="1"/>
  <c r="BB95" i="10" a="1"/>
  <c r="BB95" i="10" s="1"/>
  <c r="AZ95" i="10" a="1"/>
  <c r="AZ95" i="10" s="1"/>
  <c r="AX95" i="10" a="1"/>
  <c r="AX95" i="10" s="1"/>
  <c r="AV95" i="10" a="1"/>
  <c r="AV95" i="10" s="1"/>
  <c r="AT95" i="10" a="1"/>
  <c r="AT95" i="10" s="1"/>
  <c r="AR95" i="10" a="1"/>
  <c r="AR95" i="10" s="1"/>
  <c r="AP95" i="10" a="1"/>
  <c r="AP95" i="10" s="1"/>
  <c r="AN95" i="10" a="1"/>
  <c r="AN95" i="10" s="1"/>
  <c r="AL95" i="10" a="1"/>
  <c r="AL95" i="10" s="1"/>
  <c r="AJ95" i="10" a="1"/>
  <c r="AJ95" i="10" s="1"/>
  <c r="AH95" i="10" a="1"/>
  <c r="AH95" i="10" s="1"/>
  <c r="AF95" i="10" a="1"/>
  <c r="AF95" i="10" s="1"/>
  <c r="BE94" i="10" a="1"/>
  <c r="BE94" i="10" s="1"/>
  <c r="BC94" i="10" a="1"/>
  <c r="BC94" i="10" s="1"/>
  <c r="BA94" i="10" a="1"/>
  <c r="BA94" i="10" s="1"/>
  <c r="AY94" i="10" a="1"/>
  <c r="AY94" i="10" s="1"/>
  <c r="AW94" i="10" a="1"/>
  <c r="AW94" i="10" s="1"/>
  <c r="AU94" i="10" a="1"/>
  <c r="AU94" i="10" s="1"/>
  <c r="AS94" i="10" a="1"/>
  <c r="AS94" i="10" s="1"/>
  <c r="AQ94" i="10" a="1"/>
  <c r="AQ94" i="10" s="1"/>
  <c r="AO94" i="10" a="1"/>
  <c r="AO94" i="10" s="1"/>
  <c r="AM94" i="10" a="1"/>
  <c r="AM94" i="10" s="1"/>
  <c r="AK94" i="10" a="1"/>
  <c r="AK94" i="10" s="1"/>
  <c r="AI94" i="10" a="1"/>
  <c r="AI94" i="10" s="1"/>
  <c r="AG94" i="10" a="1"/>
  <c r="AG94" i="10" s="1"/>
  <c r="AE94" i="10" a="1"/>
  <c r="AE94" i="10" s="1"/>
  <c r="BD93" i="10" a="1"/>
  <c r="BD93" i="10" s="1"/>
  <c r="BB93" i="10" a="1"/>
  <c r="BB93" i="10" s="1"/>
  <c r="AZ93" i="10" a="1"/>
  <c r="AZ93" i="10" s="1"/>
  <c r="AX93" i="10" a="1"/>
  <c r="AX93" i="10" s="1"/>
  <c r="AV93" i="10" a="1"/>
  <c r="AV93" i="10" s="1"/>
  <c r="AT93" i="10" a="1"/>
  <c r="AT93" i="10" s="1"/>
  <c r="AR93" i="10" a="1"/>
  <c r="AR93" i="10" s="1"/>
  <c r="AP93" i="10" a="1"/>
  <c r="AP93" i="10" s="1"/>
  <c r="AN93" i="10" a="1"/>
  <c r="AN93" i="10" s="1"/>
  <c r="AL93" i="10" a="1"/>
  <c r="AL93" i="10" s="1"/>
  <c r="AJ93" i="10" a="1"/>
  <c r="AJ93" i="10" s="1"/>
  <c r="AH93" i="10" a="1"/>
  <c r="AH93" i="10" s="1"/>
  <c r="AF93" i="10" a="1"/>
  <c r="AF93" i="10" s="1"/>
  <c r="BE92" i="10" a="1"/>
  <c r="BE92" i="10" s="1"/>
  <c r="BC92" i="10" a="1"/>
  <c r="BC92" i="10" s="1"/>
  <c r="BA92" i="10" a="1"/>
  <c r="BA92" i="10" s="1"/>
  <c r="AY92" i="10" a="1"/>
  <c r="AY92" i="10" s="1"/>
  <c r="AW92" i="10" a="1"/>
  <c r="AW92" i="10" s="1"/>
  <c r="AU92" i="10" a="1"/>
  <c r="AU92" i="10" s="1"/>
  <c r="AS92" i="10" a="1"/>
  <c r="AS92" i="10" s="1"/>
  <c r="AQ92" i="10" a="1"/>
  <c r="AQ92" i="10" s="1"/>
  <c r="AO92" i="10" a="1"/>
  <c r="AO92" i="10" s="1"/>
  <c r="AM92" i="10" a="1"/>
  <c r="AM92" i="10" s="1"/>
  <c r="AK92" i="10" a="1"/>
  <c r="AK92" i="10" s="1"/>
  <c r="AI92" i="10" a="1"/>
  <c r="AI92" i="10" s="1"/>
  <c r="AG92" i="10" a="1"/>
  <c r="AG92" i="10" s="1"/>
  <c r="AE92" i="10" a="1"/>
  <c r="AE92" i="10" s="1"/>
  <c r="BD91" i="10" a="1"/>
  <c r="BD91" i="10" s="1"/>
  <c r="BB91" i="10" a="1"/>
  <c r="BB91" i="10" s="1"/>
  <c r="AZ91" i="10" a="1"/>
  <c r="AZ91" i="10" s="1"/>
  <c r="AX91" i="10" a="1"/>
  <c r="AX91" i="10" s="1"/>
  <c r="AV91" i="10" a="1"/>
  <c r="AV91" i="10" s="1"/>
  <c r="AT91" i="10" a="1"/>
  <c r="AT91" i="10" s="1"/>
  <c r="AR91" i="10" a="1"/>
  <c r="AR91" i="10" s="1"/>
  <c r="AP91" i="10" a="1"/>
  <c r="AP91" i="10" s="1"/>
  <c r="AN91" i="10" a="1"/>
  <c r="AN91" i="10" s="1"/>
  <c r="AL91" i="10" a="1"/>
  <c r="AL91" i="10" s="1"/>
  <c r="AJ91" i="10" a="1"/>
  <c r="AJ91" i="10" s="1"/>
  <c r="AH91" i="10" a="1"/>
  <c r="AH91" i="10" s="1"/>
  <c r="AF91" i="10" a="1"/>
  <c r="AF91" i="10" s="1"/>
  <c r="BE90" i="10" a="1"/>
  <c r="BE90" i="10" s="1"/>
  <c r="BC90" i="10" a="1"/>
  <c r="BC90" i="10" s="1"/>
  <c r="BA90" i="10" a="1"/>
  <c r="BA90" i="10" s="1"/>
  <c r="AY90" i="10" a="1"/>
  <c r="AY90" i="10" s="1"/>
  <c r="AW90" i="10" a="1"/>
  <c r="AW90" i="10" s="1"/>
  <c r="AU90" i="10" a="1"/>
  <c r="AU90" i="10" s="1"/>
  <c r="AS90" i="10" a="1"/>
  <c r="AS90" i="10" s="1"/>
  <c r="AQ90" i="10" a="1"/>
  <c r="AQ90" i="10" s="1"/>
  <c r="AO90" i="10" a="1"/>
  <c r="AO90" i="10" s="1"/>
  <c r="AM90" i="10" a="1"/>
  <c r="AM90" i="10" s="1"/>
  <c r="AK90" i="10" a="1"/>
  <c r="AK90" i="10" s="1"/>
  <c r="AI90" i="10" a="1"/>
  <c r="AI90" i="10" s="1"/>
  <c r="AG90" i="10" a="1"/>
  <c r="AG90" i="10" s="1"/>
  <c r="BF55" i="10"/>
  <c r="BF53" i="10"/>
  <c r="BF44" i="10"/>
  <c r="BF47" i="10"/>
  <c r="BF50" i="10"/>
  <c r="BF71" i="10"/>
  <c r="BF67" i="10"/>
  <c r="BF65" i="10"/>
  <c r="BF80" i="10"/>
  <c r="BF83" i="10"/>
  <c r="BF86" i="10"/>
  <c r="BF38" i="10"/>
  <c r="BF52" i="10"/>
  <c r="BF56" i="10"/>
  <c r="BF41" i="10"/>
  <c r="BF62" i="10"/>
  <c r="BF70" i="10"/>
  <c r="BF68" i="10"/>
  <c r="BF64" i="10"/>
  <c r="BF79" i="10"/>
  <c r="BF82" i="10"/>
  <c r="BF85" i="10"/>
  <c r="CJ6" i="10" a="1"/>
  <c r="CJ5" i="10" a="1"/>
  <c r="CL6" i="10" a="1"/>
  <c r="CL5" i="10" a="1"/>
  <c r="CN6" i="10" a="1"/>
  <c r="CN5" i="10" a="1"/>
  <c r="CP6" i="10" a="1"/>
  <c r="CP5" i="10" a="1"/>
  <c r="CR6" i="10" a="1"/>
  <c r="CR5" i="10" a="1"/>
  <c r="CT6" i="10" a="1"/>
  <c r="CT5" i="10" a="1"/>
  <c r="CV6" i="10" a="1"/>
  <c r="CV5" i="10" a="1"/>
  <c r="CX6" i="10" a="1"/>
  <c r="CX5" i="10" a="1"/>
  <c r="CZ6" i="10" a="1"/>
  <c r="CZ5" i="10" a="1"/>
  <c r="DB6" i="10" a="1"/>
  <c r="DB5" i="10" a="1"/>
  <c r="DD6" i="10" a="1"/>
  <c r="DD5" i="10" a="1"/>
  <c r="DF6" i="10" a="1"/>
  <c r="DF5" i="10" a="1"/>
  <c r="DG6" i="10" a="1"/>
  <c r="DG5" i="10" a="1"/>
  <c r="DI6" i="10" a="1"/>
  <c r="DI5" i="10" a="1"/>
  <c r="CK6" i="10" a="1"/>
  <c r="CK5" i="10" a="1"/>
  <c r="CM6" i="10" a="1"/>
  <c r="CM5" i="10" a="1"/>
  <c r="CO6" i="10" a="1"/>
  <c r="CO5" i="10" a="1"/>
  <c r="CQ6" i="10" a="1"/>
  <c r="CQ5" i="10" a="1"/>
  <c r="CS6" i="10" a="1"/>
  <c r="CS5" i="10" a="1"/>
  <c r="CU6" i="10" a="1"/>
  <c r="CU5" i="10" a="1"/>
  <c r="CW6" i="10" a="1"/>
  <c r="CW5" i="10" a="1"/>
  <c r="CY6" i="10" a="1"/>
  <c r="CY5" i="10" a="1"/>
  <c r="DA6" i="10" a="1"/>
  <c r="DA5" i="10" a="1"/>
  <c r="DC6" i="10" a="1"/>
  <c r="DC5" i="10" a="1"/>
  <c r="DE6" i="10" a="1"/>
  <c r="DE5" i="10" a="1"/>
  <c r="DG22" i="10" a="1"/>
  <c r="DG22" i="10" s="1"/>
  <c r="DH6" i="10" a="1"/>
  <c r="DH5" i="10" a="1"/>
  <c r="BR26" i="10"/>
  <c r="BR28" i="10"/>
  <c r="N11" i="4" s="1"/>
  <c r="BR11" i="10"/>
  <c r="H156" i="16" s="1"/>
  <c r="L156" i="16" s="1"/>
  <c r="BR15" i="10"/>
  <c r="H266" i="16" s="1"/>
  <c r="BR32" i="10"/>
  <c r="BR24" i="10"/>
  <c r="BR23" i="10"/>
  <c r="N10" i="4" s="1"/>
  <c r="BR31" i="10"/>
  <c r="BN8" i="10"/>
  <c r="BN27" i="10"/>
  <c r="J12" i="4" s="1"/>
  <c r="BN29" i="10"/>
  <c r="BN12" i="10"/>
  <c r="H180" i="16" s="1"/>
  <c r="L180" i="16" s="1"/>
  <c r="BN30" i="10"/>
  <c r="BN21" i="10"/>
  <c r="BN33" i="10"/>
  <c r="V148" i="10" a="1"/>
  <c r="V148" i="10" s="1"/>
  <c r="T148" i="10" a="1"/>
  <c r="T148" i="10" s="1"/>
  <c r="R148" i="10" a="1"/>
  <c r="R148" i="10" s="1"/>
  <c r="W147" i="10" a="1"/>
  <c r="W147" i="10" s="1"/>
  <c r="T147" i="10" a="1"/>
  <c r="T147" i="10" s="1"/>
  <c r="S147" i="10" a="1"/>
  <c r="S147" i="10" s="1"/>
  <c r="U146" i="10" a="1"/>
  <c r="U146" i="10" s="1"/>
  <c r="S146" i="10" a="1"/>
  <c r="S146" i="10" s="1"/>
  <c r="W145" i="10" a="1"/>
  <c r="W145" i="10" s="1"/>
  <c r="V145" i="10" a="1"/>
  <c r="V145" i="10" s="1"/>
  <c r="S145" i="10" a="1"/>
  <c r="S145" i="10" s="1"/>
  <c r="R145" i="10" a="1"/>
  <c r="R145" i="10" s="1"/>
  <c r="V144" i="10" a="1"/>
  <c r="V144" i="10" s="1"/>
  <c r="U144" i="10" a="1"/>
  <c r="U144" i="10" s="1"/>
  <c r="R144" i="10" a="1"/>
  <c r="R144" i="10" s="1"/>
  <c r="W143" i="10" a="1"/>
  <c r="W143" i="10" s="1"/>
  <c r="T143" i="10" a="1"/>
  <c r="T143" i="10" s="1"/>
  <c r="S143" i="10" a="1"/>
  <c r="S143" i="10" s="1"/>
  <c r="W142" i="10" a="1"/>
  <c r="W142" i="10" s="1"/>
  <c r="U142" i="10" a="1"/>
  <c r="U142" i="10" s="1"/>
  <c r="T142" i="10" a="1"/>
  <c r="T142" i="10" s="1"/>
  <c r="R142" i="10" a="1"/>
  <c r="R142" i="10" s="1"/>
  <c r="U141" i="10" a="1"/>
  <c r="U141" i="10" s="1"/>
  <c r="T141" i="10" a="1"/>
  <c r="T141" i="10" s="1"/>
  <c r="W140" i="10" a="1"/>
  <c r="W140" i="10" s="1"/>
  <c r="U140" i="10" a="1"/>
  <c r="U140" i="10" s="1"/>
  <c r="S140" i="10" a="1"/>
  <c r="S140" i="10" s="1"/>
  <c r="Y139" i="10" a="1"/>
  <c r="Y139" i="10" s="1"/>
  <c r="V139" i="10" a="1"/>
  <c r="V139" i="10" s="1"/>
  <c r="U139" i="10" a="1"/>
  <c r="U139" i="10" s="1"/>
  <c r="R139" i="10" a="1"/>
  <c r="R139" i="10" s="1"/>
  <c r="W138" i="10" a="1"/>
  <c r="W138" i="10" s="1"/>
  <c r="V138" i="10" a="1"/>
  <c r="V138" i="10" s="1"/>
  <c r="T138" i="10" a="1"/>
  <c r="T138" i="10" s="1"/>
  <c r="R138" i="10" a="1"/>
  <c r="R138" i="10" s="1"/>
  <c r="U137" i="10" a="1"/>
  <c r="U137" i="10" s="1"/>
  <c r="T137" i="10" a="1"/>
  <c r="T137" i="10" s="1"/>
  <c r="X136" i="10" a="1"/>
  <c r="X136" i="10" s="1"/>
  <c r="W136" i="10" a="1"/>
  <c r="W136" i="10" s="1"/>
  <c r="T136" i="10" a="1"/>
  <c r="T136" i="10" s="1"/>
  <c r="R136" i="10" a="1"/>
  <c r="R136" i="10" s="1"/>
  <c r="W135" i="10" a="1"/>
  <c r="W135" i="10" s="1"/>
  <c r="T135" i="10" a="1"/>
  <c r="T135" i="10" s="1"/>
  <c r="S135" i="10" a="1"/>
  <c r="S135" i="10" s="1"/>
  <c r="W134" i="10" a="1"/>
  <c r="W134" i="10" s="1"/>
  <c r="V134" i="10" a="1"/>
  <c r="V134" i="10" s="1"/>
  <c r="T134" i="10" a="1"/>
  <c r="T134" i="10" s="1"/>
  <c r="R134" i="10" a="1"/>
  <c r="R134" i="10" s="1"/>
  <c r="U133" i="10" a="1"/>
  <c r="U133" i="10" s="1"/>
  <c r="T133" i="10" a="1"/>
  <c r="T133" i="10" s="1"/>
  <c r="W132" i="10" a="1"/>
  <c r="W132" i="10" s="1"/>
  <c r="T132" i="10" a="1"/>
  <c r="T132" i="10" s="1"/>
  <c r="R132" i="10" a="1"/>
  <c r="R132" i="10" s="1"/>
  <c r="X131" i="10" a="1"/>
  <c r="X131" i="10" s="1"/>
  <c r="W131" i="10" a="1"/>
  <c r="W131" i="10" s="1"/>
  <c r="T131" i="10" a="1"/>
  <c r="T131" i="10" s="1"/>
  <c r="S131" i="10" a="1"/>
  <c r="S131" i="10" s="1"/>
  <c r="W130" i="10" a="1"/>
  <c r="W130" i="10" s="1"/>
  <c r="V130" i="10" a="1"/>
  <c r="V130" i="10" s="1"/>
  <c r="T130" i="10" a="1"/>
  <c r="T130" i="10" s="1"/>
  <c r="R130" i="10" a="1"/>
  <c r="R130" i="10" s="1"/>
  <c r="Y129" i="10" a="1"/>
  <c r="Y129" i="10" s="1"/>
  <c r="X129" i="10" a="1"/>
  <c r="X129" i="10" s="1"/>
  <c r="U129" i="10" a="1"/>
  <c r="U129" i="10" s="1"/>
  <c r="T129" i="10" a="1"/>
  <c r="T129" i="10" s="1"/>
  <c r="X128" i="10" a="1"/>
  <c r="X128" i="10" s="1"/>
  <c r="W128" i="10" a="1"/>
  <c r="W128" i="10" s="1"/>
  <c r="T128" i="10" a="1"/>
  <c r="T128" i="10" s="1"/>
  <c r="R128" i="10" a="1"/>
  <c r="R128" i="10" s="1"/>
  <c r="W127" i="10" a="1"/>
  <c r="W127" i="10" s="1"/>
  <c r="V127" i="10" a="1"/>
  <c r="V127" i="10" s="1"/>
  <c r="U127" i="10" a="1"/>
  <c r="U127" i="10" s="1"/>
  <c r="T127" i="10" a="1"/>
  <c r="T127" i="10" s="1"/>
  <c r="S127" i="10" a="1"/>
  <c r="S127" i="10" s="1"/>
  <c r="R127" i="10" a="1"/>
  <c r="R127" i="10" s="1"/>
  <c r="V126" i="10" a="1"/>
  <c r="V126" i="10" s="1"/>
  <c r="T126" i="10" a="1"/>
  <c r="T126" i="10" s="1"/>
  <c r="W125" i="10" a="1"/>
  <c r="W125" i="10" s="1"/>
  <c r="V125" i="10" a="1"/>
  <c r="V125" i="10" s="1"/>
  <c r="S125" i="10" a="1"/>
  <c r="S125" i="10" s="1"/>
  <c r="V124" i="10" a="1"/>
  <c r="V124" i="10" s="1"/>
  <c r="U124" i="10" a="1"/>
  <c r="U124" i="10" s="1"/>
  <c r="C2" i="18"/>
  <c r="W148" i="10" a="1"/>
  <c r="W148" i="10" s="1"/>
  <c r="U148" i="10" a="1"/>
  <c r="U148" i="10" s="1"/>
  <c r="S148" i="10" a="1"/>
  <c r="S148" i="10" s="1"/>
  <c r="V147" i="10" a="1"/>
  <c r="V147" i="10" s="1"/>
  <c r="U147" i="10" a="1"/>
  <c r="U147" i="10" s="1"/>
  <c r="R147" i="10" a="1"/>
  <c r="R147" i="10" s="1"/>
  <c r="W146" i="10" a="1"/>
  <c r="W146" i="10" s="1"/>
  <c r="V146" i="10" a="1"/>
  <c r="V146" i="10" s="1"/>
  <c r="T146" i="10" a="1"/>
  <c r="T146" i="10" s="1"/>
  <c r="R146" i="10" a="1"/>
  <c r="R146" i="10" s="1"/>
  <c r="U145" i="10" a="1"/>
  <c r="U145" i="10" s="1"/>
  <c r="T145" i="10" a="1"/>
  <c r="T145" i="10" s="1"/>
  <c r="W144" i="10" a="1"/>
  <c r="W144" i="10" s="1"/>
  <c r="T144" i="10" a="1"/>
  <c r="T144" i="10" s="1"/>
  <c r="S144" i="10" a="1"/>
  <c r="S144" i="10" s="1"/>
  <c r="V143" i="10" a="1"/>
  <c r="V143" i="10" s="1"/>
  <c r="U143" i="10" a="1"/>
  <c r="U143" i="10" s="1"/>
  <c r="R143" i="10" a="1"/>
  <c r="R143" i="10" s="1"/>
  <c r="V142" i="10" a="1"/>
  <c r="V142" i="10" s="1"/>
  <c r="S142" i="10" a="1"/>
  <c r="S142" i="10" s="1"/>
  <c r="W141" i="10" a="1"/>
  <c r="W141" i="10" s="1"/>
  <c r="V141" i="10" a="1"/>
  <c r="V141" i="10" s="1"/>
  <c r="S141" i="10" a="1"/>
  <c r="S141" i="10" s="1"/>
  <c r="R141" i="10" a="1"/>
  <c r="R141" i="10" s="1"/>
  <c r="V140" i="10" a="1"/>
  <c r="V140" i="10" s="1"/>
  <c r="T140" i="10" a="1"/>
  <c r="T140" i="10" s="1"/>
  <c r="R140" i="10" a="1"/>
  <c r="R140" i="10" s="1"/>
  <c r="X139" i="10" a="1"/>
  <c r="X139" i="10" s="1"/>
  <c r="W139" i="10" a="1"/>
  <c r="W139" i="10" s="1"/>
  <c r="T139" i="10" a="1"/>
  <c r="T139" i="10" s="1"/>
  <c r="S139" i="10" a="1"/>
  <c r="S139" i="10" s="1"/>
  <c r="Y138" i="10" a="1"/>
  <c r="Y138" i="10" s="1"/>
  <c r="X138" i="10" a="1"/>
  <c r="X138" i="10" s="1"/>
  <c r="U138" i="10" a="1"/>
  <c r="U138" i="10" s="1"/>
  <c r="S138" i="10" a="1"/>
  <c r="S138" i="10" s="1"/>
  <c r="W137" i="10" a="1"/>
  <c r="W137" i="10" s="1"/>
  <c r="V137" i="10" a="1"/>
  <c r="V137" i="10" s="1"/>
  <c r="S137" i="10" a="1"/>
  <c r="S137" i="10" s="1"/>
  <c r="R137" i="10" a="1"/>
  <c r="R137" i="10" s="1"/>
  <c r="Y136" i="10" a="1"/>
  <c r="Y136" i="10" s="1"/>
  <c r="V136" i="10" a="1"/>
  <c r="V136" i="10" s="1"/>
  <c r="U136" i="10" a="1"/>
  <c r="U136" i="10" s="1"/>
  <c r="S136" i="10" a="1"/>
  <c r="S136" i="10" s="1"/>
  <c r="V135" i="10" a="1"/>
  <c r="V135" i="10" s="1"/>
  <c r="U135" i="10" a="1"/>
  <c r="U135" i="10" s="1"/>
  <c r="R135" i="10" a="1"/>
  <c r="R135" i="10" s="1"/>
  <c r="U134" i="10" a="1"/>
  <c r="U134" i="10" s="1"/>
  <c r="S134" i="10" a="1"/>
  <c r="S134" i="10" s="1"/>
  <c r="W133" i="10" a="1"/>
  <c r="W133" i="10" s="1"/>
  <c r="V133" i="10" a="1"/>
  <c r="V133" i="10" s="1"/>
  <c r="S133" i="10" a="1"/>
  <c r="S133" i="10" s="1"/>
  <c r="R133" i="10" a="1"/>
  <c r="R133" i="10" s="1"/>
  <c r="V132" i="10" a="1"/>
  <c r="V132" i="10" s="1"/>
  <c r="U132" i="10" a="1"/>
  <c r="U132" i="10" s="1"/>
  <c r="S132" i="10" a="1"/>
  <c r="S132" i="10" s="1"/>
  <c r="Y131" i="10" a="1"/>
  <c r="Y131" i="10" s="1"/>
  <c r="V131" i="10" a="1"/>
  <c r="V131" i="10" s="1"/>
  <c r="U131" i="10" a="1"/>
  <c r="U131" i="10" s="1"/>
  <c r="R131" i="10" a="1"/>
  <c r="R131" i="10" s="1"/>
  <c r="Y130" i="10" a="1"/>
  <c r="Y130" i="10" s="1"/>
  <c r="X130" i="10" a="1"/>
  <c r="X130" i="10" s="1"/>
  <c r="U130" i="10" a="1"/>
  <c r="U130" i="10" s="1"/>
  <c r="S130" i="10" a="1"/>
  <c r="S130" i="10" s="1"/>
  <c r="W129" i="10" a="1"/>
  <c r="W129" i="10" s="1"/>
  <c r="V129" i="10" a="1"/>
  <c r="V129" i="10" s="1"/>
  <c r="S129" i="10" a="1"/>
  <c r="S129" i="10" s="1"/>
  <c r="R129" i="10" a="1"/>
  <c r="R129" i="10" s="1"/>
  <c r="Y128" i="10" a="1"/>
  <c r="Y128" i="10" s="1"/>
  <c r="V128" i="10" a="1"/>
  <c r="V128" i="10" s="1"/>
  <c r="U128" i="10" a="1"/>
  <c r="U128" i="10" s="1"/>
  <c r="S128" i="10" a="1"/>
  <c r="S128" i="10" s="1"/>
  <c r="U126" i="10" a="1"/>
  <c r="U126" i="10" s="1"/>
  <c r="R126" i="10" a="1"/>
  <c r="R126" i="10" s="1"/>
  <c r="U125" i="10" a="1"/>
  <c r="U125" i="10" s="1"/>
  <c r="R125" i="10" a="1"/>
  <c r="R125" i="10" s="1"/>
  <c r="W124" i="10" a="1"/>
  <c r="W124" i="10" s="1"/>
  <c r="T124" i="10" a="1"/>
  <c r="T124" i="10" s="1"/>
  <c r="S124" i="10" a="1"/>
  <c r="S124" i="10" s="1"/>
  <c r="U123" i="10" a="1"/>
  <c r="U123" i="10" s="1"/>
  <c r="S123" i="10" a="1"/>
  <c r="S123" i="10" s="1"/>
  <c r="W122" i="10" a="1"/>
  <c r="W122" i="10" s="1"/>
  <c r="V122" i="10" a="1"/>
  <c r="V122" i="10" s="1"/>
  <c r="S122" i="10" a="1"/>
  <c r="S122" i="10" s="1"/>
  <c r="R122" i="10" a="1"/>
  <c r="R122" i="10" s="1"/>
  <c r="Y121" i="10" a="1"/>
  <c r="Y121" i="10" s="1"/>
  <c r="X121" i="10" a="1"/>
  <c r="X121" i="10" s="1"/>
  <c r="V121" i="10" a="1"/>
  <c r="V121" i="10" s="1"/>
  <c r="U121" i="10" a="1"/>
  <c r="U121" i="10" s="1"/>
  <c r="R121" i="10" a="1"/>
  <c r="R121" i="10" s="1"/>
  <c r="W120" i="10" a="1"/>
  <c r="W120" i="10" s="1"/>
  <c r="T120" i="10" a="1"/>
  <c r="T120" i="10" s="1"/>
  <c r="S120" i="10" a="1"/>
  <c r="S120" i="10" s="1"/>
  <c r="W119" i="10" a="1"/>
  <c r="W119" i="10" s="1"/>
  <c r="U119" i="10" a="1"/>
  <c r="U119" i="10" s="1"/>
  <c r="T119" i="10" a="1"/>
  <c r="T119" i="10" s="1"/>
  <c r="W118" i="10" a="1"/>
  <c r="W118" i="10" s="1"/>
  <c r="V118" i="10" a="1"/>
  <c r="V118" i="10" s="1"/>
  <c r="S118" i="10" a="1"/>
  <c r="S118" i="10" s="1"/>
  <c r="R118" i="10" a="1"/>
  <c r="R118" i="10" s="1"/>
  <c r="V117" i="10" a="1"/>
  <c r="V117" i="10" s="1"/>
  <c r="T117" i="10" a="1"/>
  <c r="T117" i="10" s="1"/>
  <c r="R117" i="10" a="1"/>
  <c r="R117" i="10" s="1"/>
  <c r="X116" i="10" a="1"/>
  <c r="X116" i="10" s="1"/>
  <c r="W116" i="10" a="1"/>
  <c r="W116" i="10" s="1"/>
  <c r="T116" i="10" a="1"/>
  <c r="T116" i="10" s="1"/>
  <c r="S116" i="10" a="1"/>
  <c r="S116" i="10" s="1"/>
  <c r="Y115" i="10" a="1"/>
  <c r="Y115" i="10" s="1"/>
  <c r="X115" i="10" a="1"/>
  <c r="X115" i="10" s="1"/>
  <c r="U115" i="10" a="1"/>
  <c r="U115" i="10" s="1"/>
  <c r="S115" i="10" a="1"/>
  <c r="S115" i="10" s="1"/>
  <c r="W114" i="10" a="1"/>
  <c r="W114" i="10" s="1"/>
  <c r="V114" i="10" a="1"/>
  <c r="V114" i="10" s="1"/>
  <c r="S114" i="10" a="1"/>
  <c r="S114" i="10" s="1"/>
  <c r="R114" i="10" a="1"/>
  <c r="R114" i="10" s="1"/>
  <c r="V113" i="10" a="1"/>
  <c r="V113" i="10" s="1"/>
  <c r="U113" i="10" a="1"/>
  <c r="U113" i="10" s="1"/>
  <c r="R113" i="10" a="1"/>
  <c r="R113" i="10" s="1"/>
  <c r="X112" i="10" a="1"/>
  <c r="X112" i="10" s="1"/>
  <c r="W112" i="10" a="1"/>
  <c r="W112" i="10" s="1"/>
  <c r="T112" i="10" a="1"/>
  <c r="T112" i="10" s="1"/>
  <c r="S112" i="10" a="1"/>
  <c r="S112" i="10" s="1"/>
  <c r="Y111" i="10" a="1"/>
  <c r="Y111" i="10" s="1"/>
  <c r="W111" i="10" a="1"/>
  <c r="W111" i="10" s="1"/>
  <c r="U111" i="10" a="1"/>
  <c r="U111" i="10" s="1"/>
  <c r="T111" i="10" a="1"/>
  <c r="T111" i="10" s="1"/>
  <c r="W110" i="10" a="1"/>
  <c r="W110" i="10" s="1"/>
  <c r="V110" i="10" a="1"/>
  <c r="V110" i="10" s="1"/>
  <c r="S110" i="10" a="1"/>
  <c r="S110" i="10" s="1"/>
  <c r="R110" i="10" a="1"/>
  <c r="R110" i="10" s="1"/>
  <c r="V109" i="10" a="1"/>
  <c r="V109" i="10" s="1"/>
  <c r="T109" i="10" a="1"/>
  <c r="T109" i="10" s="1"/>
  <c r="R109" i="10" a="1"/>
  <c r="R109" i="10" s="1"/>
  <c r="X108" i="10" a="1"/>
  <c r="X108" i="10" s="1"/>
  <c r="W108" i="10" a="1"/>
  <c r="W108" i="10" s="1"/>
  <c r="T108" i="10" a="1"/>
  <c r="T108" i="10" s="1"/>
  <c r="S108" i="10" a="1"/>
  <c r="S108" i="10" s="1"/>
  <c r="Y107" i="10" a="1"/>
  <c r="Y107" i="10" s="1"/>
  <c r="X107" i="10" a="1"/>
  <c r="X107" i="10" s="1"/>
  <c r="U107" i="10" a="1"/>
  <c r="U107" i="10" s="1"/>
  <c r="S107" i="10" a="1"/>
  <c r="S107" i="10" s="1"/>
  <c r="W106" i="10" a="1"/>
  <c r="W106" i="10" s="1"/>
  <c r="V106" i="10" a="1"/>
  <c r="V106" i="10" s="1"/>
  <c r="S106" i="10" a="1"/>
  <c r="S106" i="10" s="1"/>
  <c r="R106" i="10" a="1"/>
  <c r="R106" i="10" s="1"/>
  <c r="Y105" i="10" a="1"/>
  <c r="Y105" i="10" s="1"/>
  <c r="X105" i="10" a="1"/>
  <c r="X105" i="10" s="1"/>
  <c r="V105" i="10" a="1"/>
  <c r="V105" i="10" s="1"/>
  <c r="U105" i="10" a="1"/>
  <c r="U105" i="10" s="1"/>
  <c r="R105" i="10" a="1"/>
  <c r="R105" i="10" s="1"/>
  <c r="X104" i="10" a="1"/>
  <c r="X104" i="10" s="1"/>
  <c r="W104" i="10" a="1"/>
  <c r="W104" i="10" s="1"/>
  <c r="T104" i="10" a="1"/>
  <c r="T104" i="10" s="1"/>
  <c r="S104" i="10" a="1"/>
  <c r="S104" i="10" s="1"/>
  <c r="Y103" i="10" a="1"/>
  <c r="Y103" i="10" s="1"/>
  <c r="W103" i="10" a="1"/>
  <c r="W103" i="10" s="1"/>
  <c r="U103" i="10" a="1"/>
  <c r="U103" i="10" s="1"/>
  <c r="T103" i="10" a="1"/>
  <c r="T103" i="10" s="1"/>
  <c r="W102" i="10" a="1"/>
  <c r="W102" i="10" s="1"/>
  <c r="V102" i="10" a="1"/>
  <c r="V102" i="10" s="1"/>
  <c r="S102" i="10" a="1"/>
  <c r="S102" i="10" s="1"/>
  <c r="V101" i="10" a="1"/>
  <c r="V101" i="10" s="1"/>
  <c r="T101" i="10" a="1"/>
  <c r="T101" i="10" s="1"/>
  <c r="R101" i="10" a="1"/>
  <c r="R101" i="10" s="1"/>
  <c r="X100" i="10" a="1"/>
  <c r="X100" i="10" s="1"/>
  <c r="W100" i="10" a="1"/>
  <c r="W100" i="10" s="1"/>
  <c r="T100" i="10" a="1"/>
  <c r="T100" i="10" s="1"/>
  <c r="S100" i="10" a="1"/>
  <c r="S100" i="10" s="1"/>
  <c r="Y99" i="10" a="1"/>
  <c r="Y99" i="10" s="1"/>
  <c r="X99" i="10" a="1"/>
  <c r="X99" i="10" s="1"/>
  <c r="U99" i="10" a="1"/>
  <c r="U99" i="10" s="1"/>
  <c r="S99" i="10" a="1"/>
  <c r="S99" i="10" s="1"/>
  <c r="W98" i="10" a="1"/>
  <c r="W98" i="10" s="1"/>
  <c r="V98" i="10" a="1"/>
  <c r="V98" i="10" s="1"/>
  <c r="S98" i="10" a="1"/>
  <c r="S98" i="10" s="1"/>
  <c r="R98" i="10" a="1"/>
  <c r="R98" i="10" s="1"/>
  <c r="Y97" i="10" a="1"/>
  <c r="Y97" i="10" s="1"/>
  <c r="X97" i="10" a="1"/>
  <c r="X97" i="10" s="1"/>
  <c r="V97" i="10" a="1"/>
  <c r="V97" i="10" s="1"/>
  <c r="U97" i="10" a="1"/>
  <c r="U97" i="10" s="1"/>
  <c r="R97" i="10" a="1"/>
  <c r="R97" i="10" s="1"/>
  <c r="X96" i="10" a="1"/>
  <c r="X96" i="10" s="1"/>
  <c r="W96" i="10" a="1"/>
  <c r="W96" i="10" s="1"/>
  <c r="T96" i="10" a="1"/>
  <c r="T96" i="10" s="1"/>
  <c r="S96" i="10" a="1"/>
  <c r="S96" i="10" s="1"/>
  <c r="Y95" i="10" a="1"/>
  <c r="Y95" i="10" s="1"/>
  <c r="W95" i="10" a="1"/>
  <c r="W95" i="10" s="1"/>
  <c r="U95" i="10" a="1"/>
  <c r="U95" i="10" s="1"/>
  <c r="T95" i="10" a="1"/>
  <c r="T95" i="10" s="1"/>
  <c r="W94" i="10" a="1"/>
  <c r="W94" i="10" s="1"/>
  <c r="V94" i="10" a="1"/>
  <c r="V94" i="10" s="1"/>
  <c r="S94" i="10" a="1"/>
  <c r="S94" i="10" s="1"/>
  <c r="R94" i="10" a="1"/>
  <c r="R94" i="10" s="1"/>
  <c r="V93" i="10" a="1"/>
  <c r="V93" i="10" s="1"/>
  <c r="T93" i="10" a="1"/>
  <c r="T93" i="10" s="1"/>
  <c r="R93" i="10" a="1"/>
  <c r="R93" i="10" s="1"/>
  <c r="X92" i="10" a="1"/>
  <c r="X92" i="10" s="1"/>
  <c r="W92" i="10" a="1"/>
  <c r="W92" i="10" s="1"/>
  <c r="T92" i="10" a="1"/>
  <c r="T92" i="10" s="1"/>
  <c r="S92" i="10" a="1"/>
  <c r="S92" i="10" s="1"/>
  <c r="Y91" i="10" a="1"/>
  <c r="Y91" i="10" s="1"/>
  <c r="X91" i="10" a="1"/>
  <c r="X91" i="10" s="1"/>
  <c r="U91" i="10" a="1"/>
  <c r="U91" i="10" s="1"/>
  <c r="S91" i="10" a="1"/>
  <c r="S91" i="10" s="1"/>
  <c r="X90" i="10" a="1"/>
  <c r="X90" i="10" s="1"/>
  <c r="V90" i="10" a="1"/>
  <c r="V90" i="10" s="1"/>
  <c r="T90" i="10" a="1"/>
  <c r="T90" i="10" s="1"/>
  <c r="R90" i="10" a="1"/>
  <c r="R90" i="10" s="1"/>
  <c r="R107" i="10" a="1"/>
  <c r="R107" i="10" s="1"/>
  <c r="X106" i="10" a="1"/>
  <c r="X106" i="10" s="1"/>
  <c r="T106" i="10" a="1"/>
  <c r="T106" i="10" s="1"/>
  <c r="T105" i="10" a="1"/>
  <c r="T105" i="10" s="1"/>
  <c r="Y104" i="10" a="1"/>
  <c r="Y104" i="10" s="1"/>
  <c r="U104" i="10" a="1"/>
  <c r="U104" i="10" s="1"/>
  <c r="X103" i="10" a="1"/>
  <c r="X103" i="10" s="1"/>
  <c r="S103" i="10" a="1"/>
  <c r="S103" i="10" s="1"/>
  <c r="Y102" i="10" a="1"/>
  <c r="Y102" i="10" s="1"/>
  <c r="U102" i="10" a="1"/>
  <c r="U102" i="10" s="1"/>
  <c r="Y101" i="10" a="1"/>
  <c r="Y101" i="10" s="1"/>
  <c r="W101" i="10" a="1"/>
  <c r="W101" i="10" s="1"/>
  <c r="S101" i="10" a="1"/>
  <c r="S101" i="10" s="1"/>
  <c r="V100" i="10" a="1"/>
  <c r="V100" i="10" s="1"/>
  <c r="R100" i="10" a="1"/>
  <c r="R100" i="10" s="1"/>
  <c r="V99" i="10" a="1"/>
  <c r="V99" i="10" s="1"/>
  <c r="R99" i="10" a="1"/>
  <c r="R99" i="10" s="1"/>
  <c r="X98" i="10" a="1"/>
  <c r="X98" i="10" s="1"/>
  <c r="T98" i="10" a="1"/>
  <c r="T98" i="10" s="1"/>
  <c r="T97" i="10" a="1"/>
  <c r="T97" i="10" s="1"/>
  <c r="Y96" i="10" a="1"/>
  <c r="Y96" i="10" s="1"/>
  <c r="U96" i="10" a="1"/>
  <c r="U96" i="10" s="1"/>
  <c r="X95" i="10" a="1"/>
  <c r="X95" i="10" s="1"/>
  <c r="S95" i="10" a="1"/>
  <c r="S95" i="10" s="1"/>
  <c r="Y94" i="10" a="1"/>
  <c r="Y94" i="10" s="1"/>
  <c r="U94" i="10" a="1"/>
  <c r="U94" i="10" s="1"/>
  <c r="Y93" i="10" a="1"/>
  <c r="Y93" i="10" s="1"/>
  <c r="W93" i="10" a="1"/>
  <c r="W93" i="10" s="1"/>
  <c r="S93" i="10" a="1"/>
  <c r="S93" i="10" s="1"/>
  <c r="V92" i="10" a="1"/>
  <c r="V92" i="10" s="1"/>
  <c r="R92" i="10" a="1"/>
  <c r="R92" i="10" s="1"/>
  <c r="V91" i="10" a="1"/>
  <c r="V91" i="10" s="1"/>
  <c r="R91" i="10" a="1"/>
  <c r="R91" i="10" s="1"/>
  <c r="W90" i="10" a="1"/>
  <c r="W90" i="10" s="1"/>
  <c r="S90" i="10" a="1"/>
  <c r="S90" i="10" s="1"/>
  <c r="W126" i="10" a="1"/>
  <c r="W126" i="10" s="1"/>
  <c r="S126" i="10" a="1"/>
  <c r="S126" i="10" s="1"/>
  <c r="T125" i="10" a="1"/>
  <c r="T125" i="10" s="1"/>
  <c r="R124" i="10" a="1"/>
  <c r="R124" i="10" s="1"/>
  <c r="W123" i="10" a="1"/>
  <c r="W123" i="10" s="1"/>
  <c r="V123" i="10" a="1"/>
  <c r="V123" i="10" s="1"/>
  <c r="T123" i="10" a="1"/>
  <c r="T123" i="10" s="1"/>
  <c r="R123" i="10" a="1"/>
  <c r="R123" i="10" s="1"/>
  <c r="Y122" i="10" a="1"/>
  <c r="Y122" i="10" s="1"/>
  <c r="X122" i="10" a="1"/>
  <c r="X122" i="10" s="1"/>
  <c r="U122" i="10" a="1"/>
  <c r="U122" i="10" s="1"/>
  <c r="T122" i="10" a="1"/>
  <c r="T122" i="10" s="1"/>
  <c r="W121" i="10" a="1"/>
  <c r="W121" i="10" s="1"/>
  <c r="T121" i="10" a="1"/>
  <c r="T121" i="10" s="1"/>
  <c r="S121" i="10" a="1"/>
  <c r="S121" i="10" s="1"/>
  <c r="V120" i="10" a="1"/>
  <c r="V120" i="10" s="1"/>
  <c r="U120" i="10" a="1"/>
  <c r="U120" i="10" s="1"/>
  <c r="R120" i="10" a="1"/>
  <c r="R120" i="10" s="1"/>
  <c r="V119" i="10" a="1"/>
  <c r="V119" i="10" s="1"/>
  <c r="S119" i="10" a="1"/>
  <c r="S119" i="10" s="1"/>
  <c r="R119" i="10" a="1"/>
  <c r="R119" i="10" s="1"/>
  <c r="Y118" i="10" a="1"/>
  <c r="Y118" i="10" s="1"/>
  <c r="X118" i="10" a="1"/>
  <c r="X118" i="10" s="1"/>
  <c r="U118" i="10" a="1"/>
  <c r="U118" i="10" s="1"/>
  <c r="T118" i="10" a="1"/>
  <c r="T118" i="10" s="1"/>
  <c r="Y117" i="10" a="1"/>
  <c r="Y117" i="10" s="1"/>
  <c r="X117" i="10" a="1"/>
  <c r="X117" i="10" s="1"/>
  <c r="W117" i="10" a="1"/>
  <c r="W117" i="10" s="1"/>
  <c r="U117" i="10" a="1"/>
  <c r="U117" i="10" s="1"/>
  <c r="S117" i="10" a="1"/>
  <c r="S117" i="10" s="1"/>
  <c r="Y116" i="10" a="1"/>
  <c r="Y116" i="10" s="1"/>
  <c r="V116" i="10" a="1"/>
  <c r="V116" i="10" s="1"/>
  <c r="U116" i="10" a="1"/>
  <c r="U116" i="10" s="1"/>
  <c r="R116" i="10" a="1"/>
  <c r="R116" i="10" s="1"/>
  <c r="W115" i="10" a="1"/>
  <c r="W115" i="10" s="1"/>
  <c r="V115" i="10" a="1"/>
  <c r="V115" i="10" s="1"/>
  <c r="T115" i="10" a="1"/>
  <c r="T115" i="10" s="1"/>
  <c r="R115" i="10" a="1"/>
  <c r="R115" i="10" s="1"/>
  <c r="U114" i="10" a="1"/>
  <c r="U114" i="10" s="1"/>
  <c r="T114" i="10" a="1"/>
  <c r="T114" i="10" s="1"/>
  <c r="W113" i="10" a="1"/>
  <c r="W113" i="10" s="1"/>
  <c r="T113" i="10" a="1"/>
  <c r="T113" i="10" s="1"/>
  <c r="S113" i="10" a="1"/>
  <c r="S113" i="10" s="1"/>
  <c r="Y112" i="10" a="1"/>
  <c r="Y112" i="10" s="1"/>
  <c r="V112" i="10" a="1"/>
  <c r="V112" i="10" s="1"/>
  <c r="U112" i="10" a="1"/>
  <c r="U112" i="10" s="1"/>
  <c r="R112" i="10" a="1"/>
  <c r="R112" i="10" s="1"/>
  <c r="X111" i="10" a="1"/>
  <c r="X111" i="10" s="1"/>
  <c r="V111" i="10" a="1"/>
  <c r="V111" i="10" s="1"/>
  <c r="S111" i="10" a="1"/>
  <c r="S111" i="10" s="1"/>
  <c r="R111" i="10" a="1"/>
  <c r="R111" i="10" s="1"/>
  <c r="Y110" i="10" a="1"/>
  <c r="Y110" i="10" s="1"/>
  <c r="X110" i="10" a="1"/>
  <c r="X110" i="10" s="1"/>
  <c r="U110" i="10" a="1"/>
  <c r="U110" i="10" s="1"/>
  <c r="T110" i="10" a="1"/>
  <c r="T110" i="10" s="1"/>
  <c r="Y109" i="10" a="1"/>
  <c r="Y109" i="10" s="1"/>
  <c r="X109" i="10" a="1"/>
  <c r="X109" i="10" s="1"/>
  <c r="W109" i="10" a="1"/>
  <c r="W109" i="10" s="1"/>
  <c r="U109" i="10" a="1"/>
  <c r="U109" i="10" s="1"/>
  <c r="S109" i="10" a="1"/>
  <c r="S109" i="10" s="1"/>
  <c r="Y108" i="10" a="1"/>
  <c r="Y108" i="10" s="1"/>
  <c r="V108" i="10" a="1"/>
  <c r="V108" i="10" s="1"/>
  <c r="U108" i="10" a="1"/>
  <c r="U108" i="10" s="1"/>
  <c r="R108" i="10" a="1"/>
  <c r="R108" i="10" s="1"/>
  <c r="W107" i="10" a="1"/>
  <c r="W107" i="10" s="1"/>
  <c r="V107" i="10" a="1"/>
  <c r="V107" i="10" s="1"/>
  <c r="T107" i="10" a="1"/>
  <c r="T107" i="10" s="1"/>
  <c r="Y106" i="10" a="1"/>
  <c r="Y106" i="10" s="1"/>
  <c r="U106" i="10" a="1"/>
  <c r="U106" i="10" s="1"/>
  <c r="W105" i="10" a="1"/>
  <c r="W105" i="10" s="1"/>
  <c r="S105" i="10" a="1"/>
  <c r="S105" i="10" s="1"/>
  <c r="V104" i="10" a="1"/>
  <c r="V104" i="10" s="1"/>
  <c r="R104" i="10" a="1"/>
  <c r="R104" i="10" s="1"/>
  <c r="V103" i="10" a="1"/>
  <c r="V103" i="10" s="1"/>
  <c r="X102" i="10" a="1"/>
  <c r="X102" i="10" s="1"/>
  <c r="T102" i="10" a="1"/>
  <c r="T102" i="10" s="1"/>
  <c r="X101" i="10" a="1"/>
  <c r="X101" i="10" s="1"/>
  <c r="U101" i="10" a="1"/>
  <c r="U101" i="10" s="1"/>
  <c r="Y100" i="10" a="1"/>
  <c r="Y100" i="10" s="1"/>
  <c r="U100" i="10" a="1"/>
  <c r="U100" i="10" s="1"/>
  <c r="W99" i="10" a="1"/>
  <c r="W99" i="10" s="1"/>
  <c r="T99" i="10" a="1"/>
  <c r="T99" i="10" s="1"/>
  <c r="Y98" i="10" a="1"/>
  <c r="Y98" i="10" s="1"/>
  <c r="U98" i="10" a="1"/>
  <c r="U98" i="10" s="1"/>
  <c r="W97" i="10" a="1"/>
  <c r="W97" i="10" s="1"/>
  <c r="S97" i="10" a="1"/>
  <c r="S97" i="10" s="1"/>
  <c r="V96" i="10" a="1"/>
  <c r="V96" i="10" s="1"/>
  <c r="R96" i="10" a="1"/>
  <c r="R96" i="10" s="1"/>
  <c r="V95" i="10" a="1"/>
  <c r="V95" i="10" s="1"/>
  <c r="R95" i="10" a="1"/>
  <c r="R95" i="10" s="1"/>
  <c r="X94" i="10" a="1"/>
  <c r="X94" i="10" s="1"/>
  <c r="T94" i="10" a="1"/>
  <c r="T94" i="10" s="1"/>
  <c r="X93" i="10" a="1"/>
  <c r="X93" i="10" s="1"/>
  <c r="U93" i="10" a="1"/>
  <c r="U93" i="10" s="1"/>
  <c r="Y92" i="10" a="1"/>
  <c r="Y92" i="10" s="1"/>
  <c r="U92" i="10" a="1"/>
  <c r="U92" i="10" s="1"/>
  <c r="W91" i="10" a="1"/>
  <c r="W91" i="10" s="1"/>
  <c r="T91" i="10" a="1"/>
  <c r="T91" i="10" s="1"/>
  <c r="Y90" i="10" a="1"/>
  <c r="Y90" i="10" s="1"/>
  <c r="U90" i="10" a="1"/>
  <c r="U90" i="10" s="1"/>
  <c r="CJ6" i="10"/>
  <c r="CJ5" i="10"/>
  <c r="CL5" i="10"/>
  <c r="CL6" i="10"/>
  <c r="CN6" i="10"/>
  <c r="CN5" i="10"/>
  <c r="CP5" i="10"/>
  <c r="CP6" i="10"/>
  <c r="CR5" i="10"/>
  <c r="CR6" i="10"/>
  <c r="CT5" i="10"/>
  <c r="CT6" i="10"/>
  <c r="CV6" i="10"/>
  <c r="CV5" i="10"/>
  <c r="CX6" i="10"/>
  <c r="CX5" i="10"/>
  <c r="CZ5" i="10"/>
  <c r="CZ6" i="10"/>
  <c r="DB5" i="10"/>
  <c r="DB6" i="10"/>
  <c r="E2" i="18"/>
  <c r="DD6" i="10"/>
  <c r="DD5" i="10"/>
  <c r="DF5" i="10"/>
  <c r="DF6" i="10"/>
  <c r="DG6" i="10"/>
  <c r="DG5" i="10"/>
  <c r="DI6" i="10"/>
  <c r="DI5" i="10"/>
  <c r="BG34" i="10"/>
  <c r="BM34" i="10"/>
  <c r="BO34" i="10"/>
  <c r="BQ34" i="10"/>
  <c r="BS34" i="10"/>
  <c r="BU34" i="10"/>
  <c r="BW34" i="10"/>
  <c r="BY34" i="10"/>
  <c r="BG35" i="10"/>
  <c r="BM35" i="10"/>
  <c r="BO35" i="10"/>
  <c r="BQ35" i="10"/>
  <c r="BS35" i="10"/>
  <c r="BU35" i="10"/>
  <c r="BW35" i="10"/>
  <c r="BY35" i="10"/>
  <c r="BF37" i="10"/>
  <c r="BF40" i="10"/>
  <c r="BF43" i="10"/>
  <c r="BR8" i="10"/>
  <c r="BR27" i="10"/>
  <c r="N12" i="4" s="1"/>
  <c r="BR29" i="10"/>
  <c r="BR12" i="10"/>
  <c r="H184" i="16" s="1"/>
  <c r="L184" i="16" s="1"/>
  <c r="BR30" i="10"/>
  <c r="BR21" i="10"/>
  <c r="BR33" i="10"/>
  <c r="BN26" i="10"/>
  <c r="BN11" i="10"/>
  <c r="H152" i="16" s="1"/>
  <c r="L152" i="16" s="1"/>
  <c r="BN32" i="10"/>
  <c r="BN24" i="10"/>
  <c r="BN23" i="10"/>
  <c r="J10" i="4" s="1"/>
  <c r="BW10" i="10"/>
  <c r="CK6" i="10"/>
  <c r="CK5" i="10"/>
  <c r="CM6" i="10"/>
  <c r="CM5" i="10"/>
  <c r="CO5" i="10"/>
  <c r="CO6" i="10"/>
  <c r="CQ6" i="10"/>
  <c r="CQ5" i="10"/>
  <c r="CS6" i="10"/>
  <c r="CS5" i="10"/>
  <c r="CU6" i="10"/>
  <c r="CU5" i="10"/>
  <c r="CW5" i="10"/>
  <c r="CW6" i="10"/>
  <c r="CY6" i="10"/>
  <c r="CY5" i="10"/>
  <c r="DA6" i="10"/>
  <c r="DA5" i="10"/>
  <c r="DC6" i="10"/>
  <c r="DC5" i="10"/>
  <c r="DE5" i="10"/>
  <c r="DE6" i="10"/>
  <c r="DH5" i="10"/>
  <c r="DH6" i="10"/>
  <c r="G2" i="18"/>
  <c r="I2" i="18"/>
  <c r="H275" i="16"/>
  <c r="L275" i="16" s="1"/>
  <c r="H192" i="16"/>
  <c r="L192" i="16" s="1"/>
  <c r="H170" i="16"/>
  <c r="L170" i="16" s="1"/>
  <c r="H141" i="16"/>
  <c r="L141" i="16" s="1"/>
  <c r="H111" i="16"/>
  <c r="L111" i="16" s="1"/>
  <c r="H137" i="16"/>
  <c r="L137" i="16" s="1"/>
  <c r="H279" i="16"/>
  <c r="L279" i="16" s="1"/>
  <c r="H7" i="16"/>
  <c r="H11" i="16"/>
  <c r="H17" i="16"/>
  <c r="H21" i="16"/>
  <c r="H25" i="16"/>
  <c r="H29" i="16"/>
  <c r="H56" i="16"/>
  <c r="L56" i="16" s="1"/>
  <c r="H82" i="16"/>
  <c r="L82" i="16" s="1"/>
  <c r="H86" i="16"/>
  <c r="L86" i="16" s="1"/>
  <c r="H113" i="16"/>
  <c r="L113" i="16" s="1"/>
  <c r="H138" i="16"/>
  <c r="L138" i="16" s="1"/>
  <c r="H142" i="16"/>
  <c r="L142" i="16" s="1"/>
  <c r="H165" i="16"/>
  <c r="L165" i="16" s="1"/>
  <c r="H169" i="16"/>
  <c r="L169" i="16" s="1"/>
  <c r="H196" i="16"/>
  <c r="L196" i="16" s="1"/>
  <c r="H278" i="16"/>
  <c r="L278" i="16" s="1"/>
  <c r="H8" i="16"/>
  <c r="H12" i="16"/>
  <c r="H16" i="16"/>
  <c r="H20" i="16"/>
  <c r="H24" i="16"/>
  <c r="H28" i="16"/>
  <c r="H53" i="16"/>
  <c r="L53" i="16" s="1"/>
  <c r="H57" i="16"/>
  <c r="L57" i="16" s="1"/>
  <c r="H81" i="16"/>
  <c r="L81" i="16" s="1"/>
  <c r="H85" i="16"/>
  <c r="L85" i="16" s="1"/>
  <c r="H110" i="16"/>
  <c r="L110" i="16" s="1"/>
  <c r="H114" i="16"/>
  <c r="L114" i="16" s="1"/>
  <c r="H164" i="16"/>
  <c r="L164" i="16" s="1"/>
  <c r="H168" i="16"/>
  <c r="L168" i="16" s="1"/>
  <c r="H193" i="16"/>
  <c r="L193" i="16" s="1"/>
  <c r="H197" i="16"/>
  <c r="L197" i="16" s="1"/>
  <c r="H280" i="16"/>
  <c r="L280" i="16" s="1"/>
  <c r="H13" i="16"/>
  <c r="H5" i="16"/>
  <c r="K5" i="16" s="1"/>
  <c r="H9" i="16"/>
  <c r="H15" i="16"/>
  <c r="H19" i="16"/>
  <c r="H23" i="16"/>
  <c r="H27" i="16"/>
  <c r="H31" i="16"/>
  <c r="H54" i="16"/>
  <c r="L54" i="16" s="1"/>
  <c r="H58" i="16"/>
  <c r="L58" i="16" s="1"/>
  <c r="H80" i="16"/>
  <c r="L80" i="16" s="1"/>
  <c r="H84" i="16"/>
  <c r="L84" i="16" s="1"/>
  <c r="H109" i="16"/>
  <c r="L109" i="16" s="1"/>
  <c r="H136" i="16"/>
  <c r="L136" i="16" s="1"/>
  <c r="H140" i="16"/>
  <c r="L140" i="16" s="1"/>
  <c r="H167" i="16"/>
  <c r="L167" i="16" s="1"/>
  <c r="H194" i="16"/>
  <c r="L194" i="16" s="1"/>
  <c r="H198" i="16"/>
  <c r="L198" i="16" s="1"/>
  <c r="H277" i="16"/>
  <c r="L277" i="16" s="1"/>
  <c r="H6" i="16"/>
  <c r="H14" i="16"/>
  <c r="H22" i="16"/>
  <c r="H30" i="16"/>
  <c r="H55" i="16"/>
  <c r="L55" i="16" s="1"/>
  <c r="H112" i="16"/>
  <c r="L112" i="16" s="1"/>
  <c r="H139" i="16"/>
  <c r="L139" i="16" s="1"/>
  <c r="H195" i="16"/>
  <c r="L195" i="16" s="1"/>
  <c r="H274" i="16"/>
  <c r="L274" i="16" s="1"/>
  <c r="H10" i="16"/>
  <c r="H18" i="16"/>
  <c r="H26" i="16"/>
  <c r="H59" i="16"/>
  <c r="L59" i="16" s="1"/>
  <c r="H83" i="16"/>
  <c r="L83" i="16" s="1"/>
  <c r="H108" i="16"/>
  <c r="L108" i="16" s="1"/>
  <c r="H166" i="16"/>
  <c r="L166" i="16" s="1"/>
  <c r="H276" i="16"/>
  <c r="L276" i="16" s="1"/>
  <c r="BH34" i="10"/>
  <c r="BJ34" i="10"/>
  <c r="BL34" i="10"/>
  <c r="BN34" i="10"/>
  <c r="BP34" i="10"/>
  <c r="BR34" i="10"/>
  <c r="BT34" i="10"/>
  <c r="BV34" i="10"/>
  <c r="BX34" i="10"/>
  <c r="BH35" i="10"/>
  <c r="BJ35" i="10"/>
  <c r="BL35" i="10"/>
  <c r="BN35" i="10"/>
  <c r="BP35" i="10"/>
  <c r="BR35" i="10"/>
  <c r="BT35" i="10"/>
  <c r="BV35" i="10"/>
  <c r="BX35" i="10"/>
  <c r="BF46" i="10"/>
  <c r="BF49" i="10"/>
  <c r="H726" i="16"/>
  <c r="P726" i="16"/>
  <c r="BY8" i="10"/>
  <c r="BY12" i="10"/>
  <c r="BY25" i="10"/>
  <c r="BW27" i="10"/>
  <c r="S12" i="4" s="1"/>
  <c r="BW11" i="10"/>
  <c r="H161" i="16" s="1"/>
  <c r="L161" i="16" s="1"/>
  <c r="BW24" i="10"/>
  <c r="BW33" i="10"/>
  <c r="BQ23" i="10"/>
  <c r="M10" i="4" s="1"/>
  <c r="BI27" i="10"/>
  <c r="E12" i="4" s="1"/>
  <c r="BI11" i="10"/>
  <c r="H147" i="16" s="1"/>
  <c r="L147" i="16" s="1"/>
  <c r="BI24" i="10"/>
  <c r="BI33" i="10"/>
  <c r="E10" i="5"/>
  <c r="BI19" i="10"/>
  <c r="E8" i="4" s="1"/>
  <c r="BF34" i="10"/>
  <c r="BY19" i="10"/>
  <c r="U8" i="4" s="1"/>
  <c r="BY31" i="10"/>
  <c r="U14" i="4" s="1"/>
  <c r="BU26" i="10"/>
  <c r="BU29" i="10"/>
  <c r="Q13" i="4" s="1"/>
  <c r="BU21" i="10"/>
  <c r="Q9" i="4" s="1"/>
  <c r="BU32" i="10"/>
  <c r="BQ30" i="10"/>
  <c r="BM8" i="10"/>
  <c r="BM12" i="10"/>
  <c r="BM25" i="10"/>
  <c r="BM31" i="10"/>
  <c r="I14" i="4" s="1"/>
  <c r="BJ26" i="10"/>
  <c r="BJ32" i="10"/>
  <c r="BG21" i="10"/>
  <c r="C9" i="4" s="1"/>
  <c r="BX28" i="10"/>
  <c r="T11" i="4" s="1"/>
  <c r="BX15" i="10"/>
  <c r="BX24" i="10"/>
  <c r="BX31" i="10"/>
  <c r="T14" i="4" s="1"/>
  <c r="BV28" i="10"/>
  <c r="R11" i="4" s="1"/>
  <c r="BV15" i="10"/>
  <c r="BV24" i="10"/>
  <c r="BV31" i="10"/>
  <c r="R14" i="4" s="1"/>
  <c r="BT28" i="10"/>
  <c r="P11" i="4" s="1"/>
  <c r="BT15" i="10"/>
  <c r="BT24" i="10"/>
  <c r="BT31" i="10"/>
  <c r="P14" i="4" s="1"/>
  <c r="BL15" i="10"/>
  <c r="BL24" i="10"/>
  <c r="BH15" i="10"/>
  <c r="BY7" i="10"/>
  <c r="H107" i="16" s="1"/>
  <c r="L107" i="16" s="1"/>
  <c r="BW9" i="10"/>
  <c r="H133" i="16" s="1"/>
  <c r="L133" i="16" s="1"/>
  <c r="BO9" i="10"/>
  <c r="H125" i="16" s="1"/>
  <c r="L125" i="16" s="1"/>
  <c r="BV3" i="10"/>
  <c r="BN3" i="10"/>
  <c r="BW20" i="10"/>
  <c r="S7" i="4" s="1"/>
  <c r="BV20" i="10"/>
  <c r="R7" i="4" s="1"/>
  <c r="BY28" i="10"/>
  <c r="U11" i="4" s="1"/>
  <c r="BY15" i="10"/>
  <c r="BY30" i="10"/>
  <c r="BY23" i="10"/>
  <c r="U10" i="4" s="1"/>
  <c r="BW8" i="10"/>
  <c r="BW12" i="10"/>
  <c r="BW25" i="10"/>
  <c r="BW31" i="10"/>
  <c r="S14" i="4" s="1"/>
  <c r="BU27" i="10"/>
  <c r="Q12" i="4" s="1"/>
  <c r="BU11" i="10"/>
  <c r="H159" i="16" s="1"/>
  <c r="L159" i="16" s="1"/>
  <c r="BU24" i="10"/>
  <c r="BU33" i="10"/>
  <c r="BR25" i="10"/>
  <c r="BQ26" i="10"/>
  <c r="BQ32" i="10"/>
  <c r="BN28" i="10"/>
  <c r="BN15" i="10"/>
  <c r="BN31" i="10"/>
  <c r="BM28" i="10"/>
  <c r="I11" i="4" s="1"/>
  <c r="BM15" i="10"/>
  <c r="BM30" i="10"/>
  <c r="BM23" i="10"/>
  <c r="I10" i="4" s="1"/>
  <c r="BJ21" i="10"/>
  <c r="BI8" i="10"/>
  <c r="BI12" i="10"/>
  <c r="BI25" i="10"/>
  <c r="BI31" i="10"/>
  <c r="E14" i="4" s="1"/>
  <c r="BX8" i="10"/>
  <c r="BX29" i="10"/>
  <c r="T13" i="4" s="1"/>
  <c r="BX30" i="10"/>
  <c r="BX25" i="10"/>
  <c r="BV8" i="10"/>
  <c r="BV29" i="10"/>
  <c r="R13" i="4" s="1"/>
  <c r="BV30" i="10"/>
  <c r="BV25" i="10"/>
  <c r="BT8" i="10"/>
  <c r="BT29" i="10"/>
  <c r="P13" i="4" s="1"/>
  <c r="BT30" i="10"/>
  <c r="BT25" i="10"/>
  <c r="BS26" i="10"/>
  <c r="BS29" i="10"/>
  <c r="O13" i="4" s="1"/>
  <c r="BS21" i="10"/>
  <c r="BS32" i="10"/>
  <c r="BO29" i="10"/>
  <c r="K13" i="4" s="1"/>
  <c r="BO21" i="10"/>
  <c r="BL29" i="10"/>
  <c r="H13" i="4" s="1"/>
  <c r="BK29" i="10"/>
  <c r="G13" i="4" s="1"/>
  <c r="BK32" i="10"/>
  <c r="BH25" i="10"/>
  <c r="BF32" i="10"/>
  <c r="DC9" i="10"/>
  <c r="BL9" i="10" s="1"/>
  <c r="H122" i="16" s="1"/>
  <c r="L122" i="16" s="1"/>
  <c r="CY3" i="10"/>
  <c r="CQ3" i="10"/>
  <c r="BJ7" i="10"/>
  <c r="H92" i="16" s="1"/>
  <c r="L92" i="16" s="1"/>
  <c r="BF3" i="10"/>
  <c r="BK9" i="10"/>
  <c r="H121" i="16" s="1"/>
  <c r="L121" i="16" s="1"/>
  <c r="BV7" i="10"/>
  <c r="H104" i="16" s="1"/>
  <c r="L104" i="16" s="1"/>
  <c r="CU3" i="10"/>
  <c r="BR3" i="10" s="1"/>
  <c r="BN7" i="10"/>
  <c r="H96" i="16" s="1"/>
  <c r="L96" i="16" s="1"/>
  <c r="CM3" i="10"/>
  <c r="DC20" i="10" a="1"/>
  <c r="DC20" i="10" s="1"/>
  <c r="CY18" i="10" a="1"/>
  <c r="CY18" i="10" s="1"/>
  <c r="CU20" i="10" a="1"/>
  <c r="CU20" i="10" s="1"/>
  <c r="BR20" i="10" s="1"/>
  <c r="N7" i="4" s="1"/>
  <c r="CQ18" i="10" a="1"/>
  <c r="CQ18" i="10" s="1"/>
  <c r="CM20" i="10" a="1"/>
  <c r="CM20" i="10" s="1"/>
  <c r="BR19" i="10"/>
  <c r="N8" i="4" s="1"/>
  <c r="CY10" i="10"/>
  <c r="CQ10" i="10"/>
  <c r="BW22" i="10"/>
  <c r="AT14" i="9"/>
  <c r="AA19" i="5"/>
  <c r="AA23" i="5" s="1"/>
  <c r="W16" i="5"/>
  <c r="W20" i="5" s="1"/>
  <c r="G169" i="10" a="1"/>
  <c r="G169" i="10" s="1"/>
  <c r="G168" i="10" a="1"/>
  <c r="G168" i="10" s="1"/>
  <c r="E168" i="10" a="1"/>
  <c r="E168" i="10" s="1"/>
  <c r="E167" i="10" a="1"/>
  <c r="E167" i="10" s="1"/>
  <c r="F166" i="10" a="1"/>
  <c r="F166" i="10" s="1"/>
  <c r="D166" i="10" a="1"/>
  <c r="D166" i="10" s="1"/>
  <c r="G165" i="10" a="1"/>
  <c r="G165" i="10" s="1"/>
  <c r="G164" i="10" a="1"/>
  <c r="G164" i="10" s="1"/>
  <c r="E164" i="10" a="1"/>
  <c r="E164" i="10" s="1"/>
  <c r="E163" i="10" a="1"/>
  <c r="E163" i="10" s="1"/>
  <c r="F162" i="10" a="1"/>
  <c r="F162" i="10" s="1"/>
  <c r="F161" i="10" a="1"/>
  <c r="F161" i="10" s="1"/>
  <c r="D160" i="10" a="1"/>
  <c r="D160" i="10" s="1"/>
  <c r="G159" i="10" a="1"/>
  <c r="G159" i="10" s="1"/>
  <c r="G158" i="10" a="1"/>
  <c r="G158" i="10" s="1"/>
  <c r="E158" i="10" a="1"/>
  <c r="E158" i="10" s="1"/>
  <c r="D157" i="10" a="1"/>
  <c r="D157" i="10" s="1"/>
  <c r="E155" i="10" a="1"/>
  <c r="E155" i="10" s="1"/>
  <c r="F154" i="10" a="1"/>
  <c r="F154" i="10" s="1"/>
  <c r="F153" i="10" a="1"/>
  <c r="F153" i="10" s="1"/>
  <c r="D152" i="10" a="1"/>
  <c r="D152" i="10" s="1"/>
  <c r="G151" i="10" a="1"/>
  <c r="G151" i="10" s="1"/>
  <c r="G150" i="10" a="1"/>
  <c r="G150" i="10" s="1"/>
  <c r="E150" i="10" a="1"/>
  <c r="E150" i="10" s="1"/>
  <c r="D149" i="10" a="1"/>
  <c r="D149" i="10" s="1"/>
  <c r="E148" i="10" a="1"/>
  <c r="E148" i="10" s="1"/>
  <c r="E147" i="10" a="1"/>
  <c r="E147" i="10" s="1"/>
  <c r="F146" i="10" a="1"/>
  <c r="F146" i="10" s="1"/>
  <c r="F145" i="10" a="1"/>
  <c r="F145" i="10" s="1"/>
  <c r="G143" i="10" a="1"/>
  <c r="G143" i="10" s="1"/>
  <c r="G142" i="10" a="1"/>
  <c r="G142" i="10" s="1"/>
  <c r="D142" i="10" a="1"/>
  <c r="D142" i="10" s="1"/>
  <c r="D141" i="10" a="1"/>
  <c r="D141" i="10" s="1"/>
  <c r="E140" i="10" a="1"/>
  <c r="E140" i="10" s="1"/>
  <c r="E139" i="10" a="1"/>
  <c r="E139" i="10" s="1"/>
  <c r="F138" i="10" a="1"/>
  <c r="F138" i="10" s="1"/>
  <c r="F137" i="10" a="1"/>
  <c r="F137" i="10" s="1"/>
  <c r="G135" i="10" a="1"/>
  <c r="G135" i="10" s="1"/>
  <c r="G134" i="10" a="1"/>
  <c r="G134" i="10" s="1"/>
  <c r="D134" i="10" a="1"/>
  <c r="D134" i="10" s="1"/>
  <c r="D133" i="10" a="1"/>
  <c r="D133" i="10" s="1"/>
  <c r="E132" i="10" a="1"/>
  <c r="E132" i="10" s="1"/>
  <c r="E131" i="10" a="1"/>
  <c r="E131" i="10" s="1"/>
  <c r="F130" i="10" a="1"/>
  <c r="F130" i="10" s="1"/>
  <c r="F129" i="10" a="1"/>
  <c r="F129" i="10" s="1"/>
  <c r="G127" i="10" a="1"/>
  <c r="G127" i="10" s="1"/>
  <c r="G126" i="10" a="1"/>
  <c r="G126" i="10" s="1"/>
  <c r="D126" i="10" a="1"/>
  <c r="D126" i="10" s="1"/>
  <c r="D125" i="10" a="1"/>
  <c r="D125" i="10" s="1"/>
  <c r="E124" i="10" a="1"/>
  <c r="E124" i="10" s="1"/>
  <c r="E123" i="10" a="1"/>
  <c r="E123" i="10" s="1"/>
  <c r="D169" i="10" a="1"/>
  <c r="D169" i="10" s="1"/>
  <c r="F167" i="10" a="1"/>
  <c r="F167" i="10" s="1"/>
  <c r="D165" i="10" a="1"/>
  <c r="D165" i="10" s="1"/>
  <c r="F163" i="10" a="1"/>
  <c r="F163" i="10" s="1"/>
  <c r="D162" i="10" a="1"/>
  <c r="D162" i="10" s="1"/>
  <c r="G161" i="10" a="1"/>
  <c r="G161" i="10" s="1"/>
  <c r="G160" i="10" a="1"/>
  <c r="G160" i="10" s="1"/>
  <c r="E160" i="10" a="1"/>
  <c r="E160" i="10" s="1"/>
  <c r="D159" i="10" a="1"/>
  <c r="D159" i="10" s="1"/>
  <c r="E157" i="10" a="1"/>
  <c r="E157" i="10" s="1"/>
  <c r="F156" i="10" a="1"/>
  <c r="F156" i="10" s="1"/>
  <c r="F155" i="10" a="1"/>
  <c r="F155" i="10" s="1"/>
  <c r="D154" i="10" a="1"/>
  <c r="D154" i="10" s="1"/>
  <c r="G153" i="10" a="1"/>
  <c r="G153" i="10" s="1"/>
  <c r="G152" i="10" a="1"/>
  <c r="G152" i="10" s="1"/>
  <c r="F169" i="10" a="1"/>
  <c r="F169" i="10" s="1"/>
  <c r="D168" i="10" a="1"/>
  <c r="D168" i="10" s="1"/>
  <c r="G167" i="10" a="1"/>
  <c r="G167" i="10" s="1"/>
  <c r="E166" i="10" a="1"/>
  <c r="E166" i="10" s="1"/>
  <c r="F165" i="10" a="1"/>
  <c r="F165" i="10" s="1"/>
  <c r="I165" i="10" s="1"/>
  <c r="D164" i="10" a="1"/>
  <c r="D164" i="10" s="1"/>
  <c r="G163" i="10" a="1"/>
  <c r="G163" i="10" s="1"/>
  <c r="E162" i="10" a="1"/>
  <c r="E162" i="10" s="1"/>
  <c r="E161" i="10" a="1"/>
  <c r="E161" i="10" s="1"/>
  <c r="E159" i="10" a="1"/>
  <c r="E159" i="10" s="1"/>
  <c r="G154" i="10" a="1"/>
  <c r="G154" i="10" s="1"/>
  <c r="F152" i="10" a="1"/>
  <c r="F152" i="10" s="1"/>
  <c r="I152" i="10" s="1"/>
  <c r="D151" i="10" a="1"/>
  <c r="D151" i="10" s="1"/>
  <c r="D150" i="10" a="1"/>
  <c r="D150" i="10" s="1"/>
  <c r="H150" i="10" s="1"/>
  <c r="G149" i="10" a="1"/>
  <c r="G149" i="10" s="1"/>
  <c r="F148" i="10" a="1"/>
  <c r="F148" i="10" s="1"/>
  <c r="D147" i="10" a="1"/>
  <c r="D147" i="10" s="1"/>
  <c r="H147" i="10" s="1"/>
  <c r="D146" i="10" a="1"/>
  <c r="D146" i="10" s="1"/>
  <c r="G144" i="10" a="1"/>
  <c r="G144" i="10" s="1"/>
  <c r="F143" i="10" a="1"/>
  <c r="F143" i="10" s="1"/>
  <c r="I143" i="10" s="1"/>
  <c r="F142" i="10" a="1"/>
  <c r="F142" i="10" s="1"/>
  <c r="I142" i="10" s="1"/>
  <c r="F139" i="10" a="1"/>
  <c r="F139" i="10" s="1"/>
  <c r="E138" i="10" a="1"/>
  <c r="E138" i="10" s="1"/>
  <c r="D137" i="10" a="1"/>
  <c r="D137" i="10" s="1"/>
  <c r="D136" i="10" a="1"/>
  <c r="D136" i="10" s="1"/>
  <c r="E133" i="10" a="1"/>
  <c r="E133" i="10" s="1"/>
  <c r="G132" i="10" a="1"/>
  <c r="G132" i="10" s="1"/>
  <c r="G131" i="10" a="1"/>
  <c r="G131" i="10" s="1"/>
  <c r="E129" i="10" a="1"/>
  <c r="E129" i="10" s="1"/>
  <c r="E128" i="10" a="1"/>
  <c r="E128" i="10" s="1"/>
  <c r="D127" i="10" a="1"/>
  <c r="D127" i="10" s="1"/>
  <c r="F125" i="10" a="1"/>
  <c r="F125" i="10" s="1"/>
  <c r="D124" i="10" a="1"/>
  <c r="D124" i="10" s="1"/>
  <c r="G122" i="10" a="1"/>
  <c r="G122" i="10" s="1"/>
  <c r="G121" i="10" a="1"/>
  <c r="G121" i="10" s="1"/>
  <c r="G120" i="10" a="1"/>
  <c r="G120" i="10" s="1"/>
  <c r="G119" i="10" a="1"/>
  <c r="G119" i="10" s="1"/>
  <c r="G118" i="10" a="1"/>
  <c r="G118" i="10" s="1"/>
  <c r="G117" i="10" a="1"/>
  <c r="G117" i="10" s="1"/>
  <c r="G116" i="10" a="1"/>
  <c r="G116" i="10" s="1"/>
  <c r="G115" i="10" a="1"/>
  <c r="G115" i="10" s="1"/>
  <c r="G114" i="10" a="1"/>
  <c r="G114" i="10" s="1"/>
  <c r="G113" i="10" a="1"/>
  <c r="G113" i="10" s="1"/>
  <c r="G112" i="10" a="1"/>
  <c r="G112" i="10" s="1"/>
  <c r="G111" i="10" a="1"/>
  <c r="G111" i="10" s="1"/>
  <c r="G110" i="10" a="1"/>
  <c r="G110" i="10" s="1"/>
  <c r="G109" i="10" a="1"/>
  <c r="G109" i="10" s="1"/>
  <c r="G108" i="10" a="1"/>
  <c r="G108" i="10" s="1"/>
  <c r="G107" i="10" a="1"/>
  <c r="G107" i="10" s="1"/>
  <c r="G106" i="10" a="1"/>
  <c r="G106" i="10" s="1"/>
  <c r="G105" i="10" a="1"/>
  <c r="G105" i="10" s="1"/>
  <c r="G104" i="10" a="1"/>
  <c r="G104" i="10" s="1"/>
  <c r="G103" i="10" a="1"/>
  <c r="G103" i="10" s="1"/>
  <c r="D103" i="10" a="1"/>
  <c r="D103" i="10" s="1"/>
  <c r="D102" i="10" a="1"/>
  <c r="D102" i="10" s="1"/>
  <c r="E101" i="10" a="1"/>
  <c r="E101" i="10" s="1"/>
  <c r="E100" i="10" a="1"/>
  <c r="E100" i="10" s="1"/>
  <c r="F99" i="10" a="1"/>
  <c r="F99" i="10" s="1"/>
  <c r="F98" i="10" a="1"/>
  <c r="F98" i="10" s="1"/>
  <c r="G96" i="10" a="1"/>
  <c r="G96" i="10" s="1"/>
  <c r="G95" i="10" a="1"/>
  <c r="G95" i="10" s="1"/>
  <c r="D95" i="10" a="1"/>
  <c r="D95" i="10" s="1"/>
  <c r="D94" i="10" a="1"/>
  <c r="D94" i="10" s="1"/>
  <c r="D93" i="10" a="1"/>
  <c r="D93" i="10" s="1"/>
  <c r="D92" i="10" a="1"/>
  <c r="D92" i="10" s="1"/>
  <c r="D91" i="10" a="1"/>
  <c r="D91" i="10" s="1"/>
  <c r="E169" i="10" a="1"/>
  <c r="E169" i="10" s="1"/>
  <c r="D167" i="10" a="1"/>
  <c r="D167" i="10" s="1"/>
  <c r="E165" i="10" a="1"/>
  <c r="E165" i="10" s="1"/>
  <c r="D163" i="10" a="1"/>
  <c r="D163" i="10" s="1"/>
  <c r="D161" i="10" a="1"/>
  <c r="D161" i="10" s="1"/>
  <c r="F158" i="10" a="1"/>
  <c r="F158" i="10" s="1"/>
  <c r="E156" i="10" a="1"/>
  <c r="E156" i="10" s="1"/>
  <c r="F149" i="10" a="1"/>
  <c r="F149" i="10" s="1"/>
  <c r="D148" i="10" a="1"/>
  <c r="D148" i="10" s="1"/>
  <c r="G146" i="10" a="1"/>
  <c r="G146" i="10" s="1"/>
  <c r="G145" i="10" a="1"/>
  <c r="G145" i="10" s="1"/>
  <c r="F144" i="10" a="1"/>
  <c r="F144" i="10" s="1"/>
  <c r="E143" i="10" a="1"/>
  <c r="E143" i="10" s="1"/>
  <c r="E142" i="10" a="1"/>
  <c r="E142" i="10" s="1"/>
  <c r="G141" i="10" a="1"/>
  <c r="G141" i="10" s="1"/>
  <c r="F140" i="10" a="1"/>
  <c r="F140" i="10" s="1"/>
  <c r="D139" i="10" a="1"/>
  <c r="D139" i="10" s="1"/>
  <c r="D138" i="10" a="1"/>
  <c r="D138" i="10" s="1"/>
  <c r="G136" i="10" a="1"/>
  <c r="G136" i="10" s="1"/>
  <c r="F135" i="10" a="1"/>
  <c r="F135" i="10" s="1"/>
  <c r="F134" i="10" a="1"/>
  <c r="F134" i="10" s="1"/>
  <c r="F131" i="10" a="1"/>
  <c r="F131" i="10" s="1"/>
  <c r="I131" i="10" s="1"/>
  <c r="E130" i="10" a="1"/>
  <c r="E130" i="10" s="1"/>
  <c r="D129" i="10" a="1"/>
  <c r="D129" i="10" s="1"/>
  <c r="D128" i="10" a="1"/>
  <c r="D128" i="10" s="1"/>
  <c r="E125" i="10" a="1"/>
  <c r="E125" i="10" s="1"/>
  <c r="G124" i="10" a="1"/>
  <c r="G124" i="10" s="1"/>
  <c r="G123" i="10" a="1"/>
  <c r="G123" i="10" s="1"/>
  <c r="F122" i="10" a="1"/>
  <c r="F122" i="10" s="1"/>
  <c r="F121" i="10" a="1"/>
  <c r="F121" i="10" s="1"/>
  <c r="F120" i="10" a="1"/>
  <c r="F120" i="10" s="1"/>
  <c r="F119" i="10" a="1"/>
  <c r="F119" i="10" s="1"/>
  <c r="F118" i="10" a="1"/>
  <c r="F118" i="10" s="1"/>
  <c r="F117" i="10" a="1"/>
  <c r="F117" i="10" s="1"/>
  <c r="F116" i="10" a="1"/>
  <c r="F116" i="10" s="1"/>
  <c r="F115" i="10" a="1"/>
  <c r="F115" i="10" s="1"/>
  <c r="F114" i="10" a="1"/>
  <c r="F114" i="10" s="1"/>
  <c r="F113" i="10" a="1"/>
  <c r="F113" i="10" s="1"/>
  <c r="F112" i="10" a="1"/>
  <c r="F112" i="10" s="1"/>
  <c r="F111" i="10" a="1"/>
  <c r="F111" i="10" s="1"/>
  <c r="F110" i="10" a="1"/>
  <c r="F110" i="10" s="1"/>
  <c r="F109" i="10" a="1"/>
  <c r="F109" i="10" s="1"/>
  <c r="F108" i="10" a="1"/>
  <c r="F108" i="10" s="1"/>
  <c r="F107" i="10" a="1"/>
  <c r="F107" i="10" s="1"/>
  <c r="F106" i="10" a="1"/>
  <c r="F106" i="10" s="1"/>
  <c r="F105" i="10" a="1"/>
  <c r="F105" i="10" s="1"/>
  <c r="F104" i="10" a="1"/>
  <c r="F104" i="10" s="1"/>
  <c r="G102" i="10" a="1"/>
  <c r="G102" i="10" s="1"/>
  <c r="G101" i="10" a="1"/>
  <c r="G101" i="10" s="1"/>
  <c r="D101" i="10" a="1"/>
  <c r="D101" i="10" s="1"/>
  <c r="H101" i="10" s="1"/>
  <c r="D100" i="10" a="1"/>
  <c r="D100" i="10" s="1"/>
  <c r="H100" i="10" s="1"/>
  <c r="E99" i="10" a="1"/>
  <c r="E99" i="10" s="1"/>
  <c r="E98" i="10" a="1"/>
  <c r="E98" i="10" s="1"/>
  <c r="F97" i="10" a="1"/>
  <c r="F97" i="10" s="1"/>
  <c r="F96" i="10" a="1"/>
  <c r="F96" i="10" s="1"/>
  <c r="G94" i="10" a="1"/>
  <c r="G94" i="10" s="1"/>
  <c r="G93" i="10" a="1"/>
  <c r="G93" i="10" s="1"/>
  <c r="G92" i="10" a="1"/>
  <c r="G92" i="10" s="1"/>
  <c r="G91" i="10" a="1"/>
  <c r="G91" i="10" s="1"/>
  <c r="G90" i="10" a="1"/>
  <c r="G90" i="10" s="1"/>
  <c r="F159" i="10" a="1"/>
  <c r="F159" i="10" s="1"/>
  <c r="D158" i="10" a="1"/>
  <c r="D158" i="10" s="1"/>
  <c r="G157" i="10" a="1"/>
  <c r="G157" i="10" s="1"/>
  <c r="E154" i="10" a="1"/>
  <c r="E154" i="10" s="1"/>
  <c r="E153" i="10" a="1"/>
  <c r="E153" i="10" s="1"/>
  <c r="E149" i="10" a="1"/>
  <c r="E149" i="10" s="1"/>
  <c r="G148" i="10" a="1"/>
  <c r="G148" i="10" s="1"/>
  <c r="D145" i="10" a="1"/>
  <c r="D145" i="10" s="1"/>
  <c r="F141" i="10" a="1"/>
  <c r="F141" i="10" s="1"/>
  <c r="G137" i="10" a="1"/>
  <c r="G137" i="10" s="1"/>
  <c r="E134" i="10" a="1"/>
  <c r="E134" i="10" s="1"/>
  <c r="G133" i="10" a="1"/>
  <c r="G133" i="10" s="1"/>
  <c r="G130" i="10" a="1"/>
  <c r="G130" i="10" s="1"/>
  <c r="E127" i="10" a="1"/>
  <c r="E127" i="10" s="1"/>
  <c r="F126" i="10" a="1"/>
  <c r="F126" i="10" s="1"/>
  <c r="I126" i="10" s="1"/>
  <c r="E122" i="10" a="1"/>
  <c r="E122" i="10" s="1"/>
  <c r="E120" i="10" a="1"/>
  <c r="E120" i="10" s="1"/>
  <c r="E118" i="10" a="1"/>
  <c r="E118" i="10" s="1"/>
  <c r="E116" i="10" a="1"/>
  <c r="E116" i="10" s="1"/>
  <c r="E114" i="10" a="1"/>
  <c r="E114" i="10" s="1"/>
  <c r="E112" i="10" a="1"/>
  <c r="E112" i="10" s="1"/>
  <c r="E110" i="10" a="1"/>
  <c r="E110" i="10" s="1"/>
  <c r="E108" i="10" a="1"/>
  <c r="E108" i="10" s="1"/>
  <c r="E106" i="10" a="1"/>
  <c r="E106" i="10" s="1"/>
  <c r="E104" i="10" a="1"/>
  <c r="E104" i="10" s="1"/>
  <c r="E102" i="10" a="1"/>
  <c r="E102" i="10" s="1"/>
  <c r="D99" i="10" a="1"/>
  <c r="D99" i="10" s="1"/>
  <c r="E97" i="10" a="1"/>
  <c r="E97" i="10" s="1"/>
  <c r="F95" i="10" a="1"/>
  <c r="F95" i="10" s="1"/>
  <c r="E92" i="10" a="1"/>
  <c r="E92" i="10" s="1"/>
  <c r="F91" i="10" a="1"/>
  <c r="F91" i="10" s="1"/>
  <c r="I91" i="10" s="1"/>
  <c r="D90" i="10" a="1"/>
  <c r="D90" i="10" s="1"/>
  <c r="F157" i="10" a="1"/>
  <c r="F157" i="10" s="1"/>
  <c r="G156" i="10" a="1"/>
  <c r="G156" i="10" s="1"/>
  <c r="D153" i="10" a="1"/>
  <c r="D153" i="10" s="1"/>
  <c r="G147" i="10" a="1"/>
  <c r="G147" i="10" s="1"/>
  <c r="E144" i="10" a="1"/>
  <c r="E144" i="10" s="1"/>
  <c r="E141" i="10" a="1"/>
  <c r="E141" i="10" s="1"/>
  <c r="G140" i="10" a="1"/>
  <c r="G140" i="10" s="1"/>
  <c r="E137" i="10" a="1"/>
  <c r="E137" i="10" s="1"/>
  <c r="F136" i="10" a="1"/>
  <c r="F136" i="10" s="1"/>
  <c r="F133" i="10" a="1"/>
  <c r="F133" i="10" s="1"/>
  <c r="F132" i="10" a="1"/>
  <c r="F132" i="10" s="1"/>
  <c r="D130" i="10" a="1"/>
  <c r="D130" i="10" s="1"/>
  <c r="E126" i="10" a="1"/>
  <c r="E126" i="10" s="1"/>
  <c r="G125" i="10" a="1"/>
  <c r="G125" i="10" s="1"/>
  <c r="D122" i="10" a="1"/>
  <c r="D122" i="10" s="1"/>
  <c r="D120" i="10" a="1"/>
  <c r="D120" i="10" s="1"/>
  <c r="D118" i="10" a="1"/>
  <c r="D118" i="10" s="1"/>
  <c r="D116" i="10" a="1"/>
  <c r="D116" i="10" s="1"/>
  <c r="D114" i="10" a="1"/>
  <c r="D114" i="10" s="1"/>
  <c r="D112" i="10" a="1"/>
  <c r="D112" i="10" s="1"/>
  <c r="D110" i="10" a="1"/>
  <c r="D110" i="10" s="1"/>
  <c r="D108" i="10" a="1"/>
  <c r="D108" i="10" s="1"/>
  <c r="D106" i="10" a="1"/>
  <c r="D106" i="10" s="1"/>
  <c r="D104" i="10" a="1"/>
  <c r="D104" i="10" s="1"/>
  <c r="D156" i="10" a="1"/>
  <c r="D156" i="10" s="1"/>
  <c r="G155" i="10" a="1"/>
  <c r="G155" i="10" s="1"/>
  <c r="E152" i="10" a="1"/>
  <c r="E152" i="10" s="1"/>
  <c r="F151" i="10" a="1"/>
  <c r="F151" i="10" s="1"/>
  <c r="F147" i="10" a="1"/>
  <c r="F147" i="10" s="1"/>
  <c r="D144" i="10" a="1"/>
  <c r="D144" i="10" s="1"/>
  <c r="D140" i="10" a="1"/>
  <c r="D140" i="10" s="1"/>
  <c r="E136" i="10" a="1"/>
  <c r="E136" i="10" s="1"/>
  <c r="E135" i="10" a="1"/>
  <c r="E135" i="10" s="1"/>
  <c r="D132" i="10" a="1"/>
  <c r="D132" i="10" s="1"/>
  <c r="H132" i="10" s="1"/>
  <c r="G129" i="10" a="1"/>
  <c r="G129" i="10" s="1"/>
  <c r="G128" i="10" a="1"/>
  <c r="G128" i="10" s="1"/>
  <c r="F124" i="10" a="1"/>
  <c r="F124" i="10" s="1"/>
  <c r="F123" i="10" a="1"/>
  <c r="F123" i="10" s="1"/>
  <c r="E121" i="10" a="1"/>
  <c r="E121" i="10" s="1"/>
  <c r="E119" i="10" a="1"/>
  <c r="E119" i="10" s="1"/>
  <c r="E117" i="10" a="1"/>
  <c r="E117" i="10" s="1"/>
  <c r="E115" i="10" a="1"/>
  <c r="E115" i="10" s="1"/>
  <c r="E113" i="10" a="1"/>
  <c r="E113" i="10" s="1"/>
  <c r="E111" i="10" a="1"/>
  <c r="E111" i="10" s="1"/>
  <c r="G162" i="10" a="1"/>
  <c r="G162" i="10" s="1"/>
  <c r="D109" i="10" a="1"/>
  <c r="D109" i="10" s="1"/>
  <c r="E107" i="10" a="1"/>
  <c r="E107" i="10" s="1"/>
  <c r="E103" i="10" a="1"/>
  <c r="E103" i="10" s="1"/>
  <c r="F102" i="10" a="1"/>
  <c r="F102" i="10" s="1"/>
  <c r="F101" i="10" a="1"/>
  <c r="F101" i="10" s="1"/>
  <c r="G100" i="10" a="1"/>
  <c r="G100" i="10" s="1"/>
  <c r="G97" i="10" a="1"/>
  <c r="G97" i="10" s="1"/>
  <c r="E95" i="10" a="1"/>
  <c r="E95" i="10" s="1"/>
  <c r="F94" i="10" a="1"/>
  <c r="F94" i="10" s="1"/>
  <c r="E90" i="10" a="1"/>
  <c r="E90" i="10" s="1"/>
  <c r="F164" i="10" a="1"/>
  <c r="F164" i="10" s="1"/>
  <c r="I164" i="10" s="1"/>
  <c r="E151" i="10" a="1"/>
  <c r="E151" i="10" s="1"/>
  <c r="F150" i="10" a="1"/>
  <c r="F150" i="10" s="1"/>
  <c r="D143" i="10" a="1"/>
  <c r="D143" i="10" s="1"/>
  <c r="D135" i="10" a="1"/>
  <c r="D135" i="10" s="1"/>
  <c r="D107" i="10" a="1"/>
  <c r="D107" i="10" s="1"/>
  <c r="E105" i="10" a="1"/>
  <c r="E105" i="10" s="1"/>
  <c r="F100" i="10" a="1"/>
  <c r="F100" i="10" s="1"/>
  <c r="I100" i="10" s="1"/>
  <c r="G99" i="10" a="1"/>
  <c r="G99" i="10" s="1"/>
  <c r="D97" i="10" a="1"/>
  <c r="D97" i="10" s="1"/>
  <c r="E94" i="10" a="1"/>
  <c r="E94" i="10" s="1"/>
  <c r="G166" i="10" a="1"/>
  <c r="G166" i="10" s="1"/>
  <c r="E146" i="10" a="1"/>
  <c r="E146" i="10" s="1"/>
  <c r="E145" i="10" a="1"/>
  <c r="E145" i="10" s="1"/>
  <c r="F128" i="10" a="1"/>
  <c r="F128" i="10" s="1"/>
  <c r="F127" i="10" a="1"/>
  <c r="F127" i="10" s="1"/>
  <c r="D105" i="10" a="1"/>
  <c r="D105" i="10" s="1"/>
  <c r="G98" i="10" a="1"/>
  <c r="G98" i="10" s="1"/>
  <c r="E96" i="10" a="1"/>
  <c r="E96" i="10" s="1"/>
  <c r="E93" i="10" a="1"/>
  <c r="E93" i="10" s="1"/>
  <c r="F92" i="10" a="1"/>
  <c r="F92" i="10" s="1"/>
  <c r="E91" i="10" a="1"/>
  <c r="E91" i="10" s="1"/>
  <c r="F160" i="10" a="1"/>
  <c r="F160" i="10" s="1"/>
  <c r="I160" i="10" s="1"/>
  <c r="D155" i="10" a="1"/>
  <c r="D155" i="10" s="1"/>
  <c r="D131" i="10" a="1"/>
  <c r="D131" i="10" s="1"/>
  <c r="F93" i="10" a="1"/>
  <c r="F93" i="10" s="1"/>
  <c r="I93" i="10" s="1"/>
  <c r="F103" i="10" a="1"/>
  <c r="F103" i="10" s="1"/>
  <c r="D98" i="10" a="1"/>
  <c r="D98" i="10" s="1"/>
  <c r="D96" i="10" a="1"/>
  <c r="D96" i="10" s="1"/>
  <c r="G139" i="10" a="1"/>
  <c r="G139" i="10" s="1"/>
  <c r="G138" i="10" a="1"/>
  <c r="G138" i="10" s="1"/>
  <c r="D123" i="10" a="1"/>
  <c r="D123" i="10" s="1"/>
  <c r="H123" i="10" s="1"/>
  <c r="D121" i="10" a="1"/>
  <c r="D121" i="10" s="1"/>
  <c r="D119" i="10" a="1"/>
  <c r="D119" i="10" s="1"/>
  <c r="D117" i="10" a="1"/>
  <c r="D117" i="10" s="1"/>
  <c r="D115" i="10" a="1"/>
  <c r="D115" i="10" s="1"/>
  <c r="D113" i="10" a="1"/>
  <c r="D113" i="10" s="1"/>
  <c r="D111" i="10" a="1"/>
  <c r="D111" i="10" s="1"/>
  <c r="E109" i="10" a="1"/>
  <c r="E109" i="10" s="1"/>
  <c r="F90" i="10" a="1"/>
  <c r="F90" i="10" s="1"/>
  <c r="F168" i="10" a="1"/>
  <c r="F168" i="10" s="1"/>
  <c r="CJ7" i="10"/>
  <c r="BI34" i="10"/>
  <c r="BK35" i="10"/>
  <c r="AT6" i="9"/>
  <c r="BY26" i="10"/>
  <c r="BY29" i="10"/>
  <c r="U13" i="4" s="1"/>
  <c r="BY21" i="10"/>
  <c r="U9" i="4" s="1"/>
  <c r="BY32" i="10"/>
  <c r="BW28" i="10"/>
  <c r="S11" i="4" s="1"/>
  <c r="BW15" i="10"/>
  <c r="BW30" i="10"/>
  <c r="BW23" i="10"/>
  <c r="S10" i="4" s="1"/>
  <c r="BU8" i="10"/>
  <c r="BU12" i="10"/>
  <c r="BU25" i="10"/>
  <c r="BU31" i="10"/>
  <c r="Q14" i="4" s="1"/>
  <c r="BQ11" i="10"/>
  <c r="H155" i="16" s="1"/>
  <c r="L155" i="16" s="1"/>
  <c r="BN25" i="10"/>
  <c r="BM26" i="10"/>
  <c r="BM29" i="10"/>
  <c r="I13" i="4" s="1"/>
  <c r="BM21" i="10"/>
  <c r="I9" i="4" s="1"/>
  <c r="BM32" i="10"/>
  <c r="BJ28" i="10"/>
  <c r="BJ24" i="10"/>
  <c r="BI28" i="10"/>
  <c r="E11" i="4" s="1"/>
  <c r="BI15" i="10"/>
  <c r="BI30" i="10"/>
  <c r="BI23" i="10"/>
  <c r="E10" i="4" s="1"/>
  <c r="BX26" i="10"/>
  <c r="BX11" i="10"/>
  <c r="H162" i="16" s="1"/>
  <c r="L162" i="16" s="1"/>
  <c r="BX32" i="10"/>
  <c r="BX23" i="10"/>
  <c r="T10" i="4" s="1"/>
  <c r="BV26" i="10"/>
  <c r="BV11" i="10"/>
  <c r="H160" i="16" s="1"/>
  <c r="L160" i="16" s="1"/>
  <c r="BV32" i="10"/>
  <c r="BV23" i="10"/>
  <c r="R10" i="4" s="1"/>
  <c r="BT26" i="10"/>
  <c r="BT11" i="10"/>
  <c r="H158" i="16" s="1"/>
  <c r="L158" i="16" s="1"/>
  <c r="BT32" i="10"/>
  <c r="BT23" i="10"/>
  <c r="P10" i="4" s="1"/>
  <c r="BP11" i="10"/>
  <c r="H154" i="16" s="1"/>
  <c r="L154" i="16" s="1"/>
  <c r="BP32" i="10"/>
  <c r="BL26" i="10"/>
  <c r="BL11" i="10"/>
  <c r="H150" i="16" s="1"/>
  <c r="L150" i="16" s="1"/>
  <c r="BL32" i="10"/>
  <c r="BL23" i="10"/>
  <c r="H10" i="4" s="1"/>
  <c r="BK24" i="10"/>
  <c r="BH26" i="10"/>
  <c r="BH11" i="10"/>
  <c r="H146" i="16" s="1"/>
  <c r="L146" i="16" s="1"/>
  <c r="BH32" i="10"/>
  <c r="BH23" i="10"/>
  <c r="D10" i="4" s="1"/>
  <c r="BW3" i="10"/>
  <c r="CY7" i="10"/>
  <c r="BH7" i="10" s="1"/>
  <c r="H90" i="16" s="1"/>
  <c r="BO3" i="10"/>
  <c r="CQ7" i="10"/>
  <c r="BG3" i="10"/>
  <c r="BX7" i="10"/>
  <c r="H106" i="16" s="1"/>
  <c r="L106" i="16" s="1"/>
  <c r="BT7" i="10"/>
  <c r="H102" i="16" s="1"/>
  <c r="L102" i="16" s="1"/>
  <c r="BL7" i="10"/>
  <c r="H94" i="16" s="1"/>
  <c r="L94" i="16" s="1"/>
  <c r="BV9" i="10"/>
  <c r="H132" i="16" s="1"/>
  <c r="L132" i="16" s="1"/>
  <c r="CU7" i="10"/>
  <c r="BR7" i="10" s="1"/>
  <c r="H100" i="16" s="1"/>
  <c r="L100" i="16" s="1"/>
  <c r="BN9" i="10"/>
  <c r="H124" i="16" s="1"/>
  <c r="L124" i="16" s="1"/>
  <c r="CM7" i="10"/>
  <c r="B7" i="9"/>
  <c r="B13" i="9" s="1"/>
  <c r="BW18" i="10"/>
  <c r="CY19" i="10" a="1"/>
  <c r="CY19" i="10" s="1"/>
  <c r="CQ19" i="10" a="1"/>
  <c r="CQ19" i="10" s="1"/>
  <c r="BT18" i="10"/>
  <c r="BX18" i="10"/>
  <c r="BV18" i="10"/>
  <c r="BN18" i="10"/>
  <c r="BS10" i="10"/>
  <c r="CY22" i="10" a="1"/>
  <c r="CY22" i="10" s="1"/>
  <c r="CQ22" i="10" a="1"/>
  <c r="CQ22" i="10" s="1"/>
  <c r="AT45" i="9"/>
  <c r="W18" i="5"/>
  <c r="W22" i="5" s="1"/>
  <c r="BF35" i="10"/>
  <c r="BF36" i="10" s="1"/>
  <c r="AT9" i="9"/>
  <c r="AT5" i="9"/>
  <c r="BY27" i="10"/>
  <c r="U12" i="4" s="1"/>
  <c r="BY11" i="10"/>
  <c r="H163" i="16" s="1"/>
  <c r="L163" i="16" s="1"/>
  <c r="BY24" i="10"/>
  <c r="BY33" i="10"/>
  <c r="BW26" i="10"/>
  <c r="BW29" i="10"/>
  <c r="S13" i="4" s="1"/>
  <c r="BW21" i="10"/>
  <c r="S9" i="4" s="1"/>
  <c r="BW32" i="10"/>
  <c r="BU28" i="10"/>
  <c r="Q11" i="4" s="1"/>
  <c r="BU15" i="10"/>
  <c r="BU30" i="10"/>
  <c r="BU23" i="10"/>
  <c r="Q10" i="4" s="1"/>
  <c r="BM27" i="10"/>
  <c r="I12" i="4" s="1"/>
  <c r="BM11" i="10"/>
  <c r="H151" i="16" s="1"/>
  <c r="L151" i="16" s="1"/>
  <c r="BM24" i="10"/>
  <c r="BM33" i="10"/>
  <c r="BJ29" i="10"/>
  <c r="BJ25" i="10"/>
  <c r="BI26" i="10"/>
  <c r="BI29" i="10"/>
  <c r="E13" i="4" s="1"/>
  <c r="BI21" i="10"/>
  <c r="E9" i="4" s="1"/>
  <c r="BI32" i="10"/>
  <c r="BX27" i="10"/>
  <c r="T12" i="4" s="1"/>
  <c r="BX12" i="10"/>
  <c r="BX21" i="10"/>
  <c r="T9" i="4" s="1"/>
  <c r="BX33" i="10"/>
  <c r="BV27" i="10"/>
  <c r="R12" i="4" s="1"/>
  <c r="BV12" i="10"/>
  <c r="BV21" i="10"/>
  <c r="R9" i="4" s="1"/>
  <c r="BV33" i="10"/>
  <c r="BT27" i="10"/>
  <c r="P12" i="4" s="1"/>
  <c r="BT12" i="10"/>
  <c r="BT21" i="10"/>
  <c r="P9" i="4" s="1"/>
  <c r="BT33" i="10"/>
  <c r="BS12" i="10"/>
  <c r="BS31" i="10"/>
  <c r="O14" i="4" s="1"/>
  <c r="BO8" i="10"/>
  <c r="BO12" i="10"/>
  <c r="BO25" i="10"/>
  <c r="BO31" i="10"/>
  <c r="BK31" i="10"/>
  <c r="G14" i="4" s="1"/>
  <c r="BF33" i="10"/>
  <c r="BF31" i="10"/>
  <c r="B14" i="4" s="1"/>
  <c r="DC3" i="10"/>
  <c r="BW7" i="10"/>
  <c r="H105" i="16" s="1"/>
  <c r="L105" i="16" s="1"/>
  <c r="CY9" i="10"/>
  <c r="BO7" i="10"/>
  <c r="H97" i="16" s="1"/>
  <c r="CQ9" i="10"/>
  <c r="BX9" i="10"/>
  <c r="H134" i="16" s="1"/>
  <c r="L134" i="16" s="1"/>
  <c r="BT3" i="10"/>
  <c r="BX3" i="10"/>
  <c r="BT9" i="10"/>
  <c r="H130" i="16" s="1"/>
  <c r="L130" i="16" s="1"/>
  <c r="BS7" i="10"/>
  <c r="H101" i="16" s="1"/>
  <c r="CU9" i="10"/>
  <c r="BR9" i="10" s="1"/>
  <c r="H128" i="16" s="1"/>
  <c r="L128" i="16" s="1"/>
  <c r="CM9" i="10"/>
  <c r="DC18" i="10" a="1"/>
  <c r="DC18" i="10" s="1"/>
  <c r="BW19" i="10"/>
  <c r="S8" i="4" s="1"/>
  <c r="CY20" i="10" a="1"/>
  <c r="CY20" i="10" s="1"/>
  <c r="CU18" i="10" a="1"/>
  <c r="CU18" i="10" s="1"/>
  <c r="BR18" i="10" s="1"/>
  <c r="CQ20" i="10" a="1"/>
  <c r="CQ20" i="10" s="1"/>
  <c r="CM18" i="10" a="1"/>
  <c r="CM18" i="10" s="1"/>
  <c r="BT20" i="10"/>
  <c r="BX20" i="10"/>
  <c r="BT19" i="10"/>
  <c r="BV19" i="10"/>
  <c r="R8" i="4" s="1"/>
  <c r="CU10" i="10"/>
  <c r="CM10" i="10"/>
  <c r="BT22" i="10"/>
  <c r="BX22" i="10"/>
  <c r="AT21" i="9"/>
  <c r="AA16" i="5"/>
  <c r="AA20" i="5" s="1"/>
  <c r="Y18" i="5"/>
  <c r="Y22" i="5" s="1"/>
  <c r="W19" i="5"/>
  <c r="W23" i="5" s="1"/>
  <c r="BT6" i="10"/>
  <c r="H74" i="16" s="1"/>
  <c r="L74" i="16" s="1"/>
  <c r="BT5" i="10"/>
  <c r="H47" i="16" s="1"/>
  <c r="L47" i="16" s="1"/>
  <c r="BX6" i="10"/>
  <c r="H78" i="16" s="1"/>
  <c r="L78" i="16" s="1"/>
  <c r="BX5" i="10"/>
  <c r="H51" i="16" s="1"/>
  <c r="L51" i="16" s="1"/>
  <c r="BK34" i="10"/>
  <c r="BI35" i="10"/>
  <c r="BI36" i="10" s="1"/>
  <c r="CJ78" i="10"/>
  <c r="E11" i="12" s="1"/>
  <c r="F11" i="12" s="1"/>
  <c r="G11" i="12" s="1"/>
  <c r="H11" i="12" s="1"/>
  <c r="I11" i="12" s="1"/>
  <c r="J11" i="12" s="1"/>
  <c r="K11" i="12" s="1"/>
  <c r="L11" i="12" s="1"/>
  <c r="M11" i="12" s="1"/>
  <c r="N11" i="12" s="1"/>
  <c r="O11" i="12" s="1"/>
  <c r="P11" i="12" s="1"/>
  <c r="Q11" i="12" s="1"/>
  <c r="R11" i="12" s="1"/>
  <c r="S11" i="12" s="1"/>
  <c r="T11" i="12" s="1"/>
  <c r="U11" i="12" s="1"/>
  <c r="V11" i="12" s="1"/>
  <c r="W11" i="12" s="1"/>
  <c r="X11" i="12" s="1"/>
  <c r="Y11" i="12" s="1"/>
  <c r="Z11" i="12" s="1"/>
  <c r="AA11" i="12" s="1"/>
  <c r="AB11" i="12" s="1"/>
  <c r="AC11" i="12" s="1"/>
  <c r="AD11" i="12" s="1"/>
  <c r="AE11" i="12" s="1"/>
  <c r="AF11" i="12" s="1"/>
  <c r="AG11" i="12" s="1"/>
  <c r="AH11" i="12" s="1"/>
  <c r="AI11" i="12" s="1"/>
  <c r="AJ11" i="12" s="1"/>
  <c r="AK11" i="12" s="1"/>
  <c r="AL11" i="12" s="1"/>
  <c r="AM11" i="12" s="1"/>
  <c r="AN11" i="12" s="1"/>
  <c r="AO11" i="12" s="1"/>
  <c r="AP11" i="12" s="1"/>
  <c r="AQ11" i="12" s="1"/>
  <c r="AR11" i="12" s="1"/>
  <c r="AS11" i="12" s="1"/>
  <c r="AT11" i="12" s="1"/>
  <c r="AU11" i="12" s="1"/>
  <c r="AV11" i="12" s="1"/>
  <c r="AW11" i="12" s="1"/>
  <c r="AX11" i="12" s="1"/>
  <c r="AY11" i="12" s="1"/>
  <c r="AZ11" i="12" s="1"/>
  <c r="BA11" i="12" s="1"/>
  <c r="BB11" i="12" s="1"/>
  <c r="BC11" i="12" s="1"/>
  <c r="BD11" i="12" s="1"/>
  <c r="BE11" i="12" s="1"/>
  <c r="BF11" i="12" s="1"/>
  <c r="BG11" i="12" s="1"/>
  <c r="BH11" i="12" s="1"/>
  <c r="BI11" i="12" s="1"/>
  <c r="BJ11" i="12" s="1"/>
  <c r="BK11" i="12" s="1"/>
  <c r="BL11" i="12" s="1"/>
  <c r="BM11" i="12" s="1"/>
  <c r="BN11" i="12" s="1"/>
  <c r="BO11" i="12" s="1"/>
  <c r="BP11" i="12" s="1"/>
  <c r="BQ11" i="12" s="1"/>
  <c r="BR11" i="12" s="1"/>
  <c r="BS11" i="12" s="1"/>
  <c r="BT11" i="12" s="1"/>
  <c r="BU11" i="12" s="1"/>
  <c r="BF76" i="10"/>
  <c r="AT8" i="9"/>
  <c r="AT4" i="9"/>
  <c r="DC10" i="10"/>
  <c r="DE22" i="10" a="1"/>
  <c r="DE22" i="10" s="1"/>
  <c r="DH10" i="10"/>
  <c r="CZ10" i="10"/>
  <c r="DI22" i="10" a="1"/>
  <c r="DI22" i="10" s="1"/>
  <c r="AB22" i="13"/>
  <c r="Z22" i="13"/>
  <c r="X22" i="13"/>
  <c r="BV36" i="10"/>
  <c r="CC78" i="10"/>
  <c r="AD2" i="5"/>
  <c r="AC22" i="13"/>
  <c r="AA22" i="13"/>
  <c r="Y22" i="13"/>
  <c r="W22" i="13"/>
  <c r="C12" i="13"/>
  <c r="Z3" i="9"/>
  <c r="AA3" i="9"/>
  <c r="AB5" i="9"/>
  <c r="X5" i="9"/>
  <c r="Y5" i="9"/>
  <c r="Z7" i="9"/>
  <c r="AA7" i="9"/>
  <c r="AB9" i="9"/>
  <c r="X9" i="9"/>
  <c r="Y9" i="9"/>
  <c r="Z11" i="9"/>
  <c r="AA11" i="9"/>
  <c r="AB13" i="9"/>
  <c r="X13" i="9"/>
  <c r="Y13" i="9"/>
  <c r="Y15" i="9"/>
  <c r="Z15" i="9"/>
  <c r="AA17" i="9"/>
  <c r="AB17" i="9"/>
  <c r="X17" i="9"/>
  <c r="Y19" i="9"/>
  <c r="Z19" i="9"/>
  <c r="AA21" i="9"/>
  <c r="AB21" i="9"/>
  <c r="X21" i="9"/>
  <c r="Y23" i="9"/>
  <c r="Z23" i="9"/>
  <c r="AA25" i="9"/>
  <c r="AB25" i="9"/>
  <c r="X25" i="9"/>
  <c r="Y27" i="9"/>
  <c r="Z27" i="9"/>
  <c r="AA29" i="9"/>
  <c r="AB29" i="9"/>
  <c r="X29" i="9"/>
  <c r="Y31" i="9"/>
  <c r="Z31" i="9"/>
  <c r="AA33" i="9"/>
  <c r="AB33" i="9"/>
  <c r="X33" i="9"/>
  <c r="Y35" i="9"/>
  <c r="Z35" i="9"/>
  <c r="AA37" i="9"/>
  <c r="AB37" i="9"/>
  <c r="X37" i="9"/>
  <c r="Y39" i="9"/>
  <c r="Z39" i="9"/>
  <c r="AA41" i="9"/>
  <c r="AB41" i="9"/>
  <c r="X41" i="9"/>
  <c r="Y43" i="9"/>
  <c r="Z43" i="9"/>
  <c r="AA45" i="9"/>
  <c r="AB45" i="9"/>
  <c r="X45" i="9"/>
  <c r="Y47" i="9"/>
  <c r="Z47" i="9"/>
  <c r="AA49" i="9"/>
  <c r="AB49" i="9"/>
  <c r="X49" i="9"/>
  <c r="Y51" i="9"/>
  <c r="Z51" i="9"/>
  <c r="AA53" i="9"/>
  <c r="AB53" i="9"/>
  <c r="X53" i="9"/>
  <c r="Y55" i="9"/>
  <c r="Z55" i="9"/>
  <c r="AA57" i="9"/>
  <c r="AB57" i="9"/>
  <c r="X57" i="9"/>
  <c r="Y59" i="9"/>
  <c r="Z59" i="9"/>
  <c r="AA61" i="9"/>
  <c r="AB61" i="9"/>
  <c r="X61" i="9"/>
  <c r="Y63" i="9"/>
  <c r="Z63" i="9"/>
  <c r="AA65" i="9"/>
  <c r="AB65" i="9"/>
  <c r="X65" i="9"/>
  <c r="Y67" i="9"/>
  <c r="Z67" i="9"/>
  <c r="AA69" i="9"/>
  <c r="AB69" i="9"/>
  <c r="X69" i="9"/>
  <c r="AB3" i="9"/>
  <c r="Y3" i="9"/>
  <c r="AA5" i="9"/>
  <c r="X7" i="9"/>
  <c r="Z9" i="9"/>
  <c r="AB11" i="9"/>
  <c r="Y11" i="9"/>
  <c r="AA13" i="9"/>
  <c r="AB15" i="9"/>
  <c r="Y17" i="9"/>
  <c r="AA19" i="9"/>
  <c r="X19" i="9"/>
  <c r="Z21" i="9"/>
  <c r="AB23" i="9"/>
  <c r="Y25" i="9"/>
  <c r="AA27" i="9"/>
  <c r="X27" i="9"/>
  <c r="Z29" i="9"/>
  <c r="AB31" i="9"/>
  <c r="Y33" i="9"/>
  <c r="AA35" i="9"/>
  <c r="X35" i="9"/>
  <c r="Z37" i="9"/>
  <c r="AB39" i="9"/>
  <c r="Y41" i="9"/>
  <c r="AA43" i="9"/>
  <c r="X43" i="9"/>
  <c r="Z45" i="9"/>
  <c r="AB47" i="9"/>
  <c r="Y49" i="9"/>
  <c r="AA51" i="9"/>
  <c r="X51" i="9"/>
  <c r="Z53" i="9"/>
  <c r="AB55" i="9"/>
  <c r="Y57" i="9"/>
  <c r="AA59" i="9"/>
  <c r="X59" i="9"/>
  <c r="Z61" i="9"/>
  <c r="AB63" i="9"/>
  <c r="Y65" i="9"/>
  <c r="AA67" i="9"/>
  <c r="X67" i="9"/>
  <c r="Z69" i="9"/>
  <c r="Y71" i="9"/>
  <c r="Z71" i="9"/>
  <c r="AA73" i="9"/>
  <c r="AB73" i="9"/>
  <c r="X73" i="9"/>
  <c r="Y75" i="9"/>
  <c r="Z75" i="9"/>
  <c r="AA77" i="9"/>
  <c r="AB77" i="9"/>
  <c r="X77" i="9"/>
  <c r="Y79" i="9"/>
  <c r="Z79" i="9"/>
  <c r="AA81" i="9"/>
  <c r="AB81" i="9"/>
  <c r="X81" i="9"/>
  <c r="Y4" i="9"/>
  <c r="Z4" i="9"/>
  <c r="AA6" i="9"/>
  <c r="AB6" i="9"/>
  <c r="X6" i="9"/>
  <c r="Y8" i="9"/>
  <c r="Z8" i="9"/>
  <c r="AA10" i="9"/>
  <c r="AB10" i="9"/>
  <c r="X10" i="9"/>
  <c r="Y12" i="9"/>
  <c r="Z12" i="9"/>
  <c r="AB14" i="9"/>
  <c r="Y14" i="9"/>
  <c r="X14" i="9"/>
  <c r="Z16" i="9"/>
  <c r="AA16" i="9"/>
  <c r="AB18" i="9"/>
  <c r="X18" i="9"/>
  <c r="Y18" i="9"/>
  <c r="Z20" i="9"/>
  <c r="AA20" i="9"/>
  <c r="AB22" i="9"/>
  <c r="X22" i="9"/>
  <c r="Y22" i="9"/>
  <c r="Z24" i="9"/>
  <c r="AA24" i="9"/>
  <c r="X3" i="9"/>
  <c r="Z5" i="9"/>
  <c r="AB7" i="9"/>
  <c r="Y7" i="9"/>
  <c r="AA9" i="9"/>
  <c r="X11" i="9"/>
  <c r="Z13" i="9"/>
  <c r="AA15" i="9"/>
  <c r="X15" i="9"/>
  <c r="Z17" i="9"/>
  <c r="AB19" i="9"/>
  <c r="Y21" i="9"/>
  <c r="AA23" i="9"/>
  <c r="X23" i="9"/>
  <c r="Z25" i="9"/>
  <c r="AB27" i="9"/>
  <c r="Y29" i="9"/>
  <c r="AA31" i="9"/>
  <c r="X31" i="9"/>
  <c r="Z33" i="9"/>
  <c r="AB35" i="9"/>
  <c r="Y37" i="9"/>
  <c r="AA39" i="9"/>
  <c r="X39" i="9"/>
  <c r="Z41" i="9"/>
  <c r="AB43" i="9"/>
  <c r="Y45" i="9"/>
  <c r="AA47" i="9"/>
  <c r="X47" i="9"/>
  <c r="Z49" i="9"/>
  <c r="AB51" i="9"/>
  <c r="Y53" i="9"/>
  <c r="AA55" i="9"/>
  <c r="X55" i="9"/>
  <c r="Z57" i="9"/>
  <c r="AB59" i="9"/>
  <c r="Y61" i="9"/>
  <c r="AA63" i="9"/>
  <c r="X63" i="9"/>
  <c r="Z65" i="9"/>
  <c r="AB67" i="9"/>
  <c r="Y69" i="9"/>
  <c r="AA71" i="9"/>
  <c r="AB71" i="9"/>
  <c r="X71" i="9"/>
  <c r="Y73" i="9"/>
  <c r="Z73" i="9"/>
  <c r="AA75" i="9"/>
  <c r="AB75" i="9"/>
  <c r="X75" i="9"/>
  <c r="Y77" i="9"/>
  <c r="Z77" i="9"/>
  <c r="AA79" i="9"/>
  <c r="AB79" i="9"/>
  <c r="X79" i="9"/>
  <c r="Y81" i="9"/>
  <c r="Z81" i="9"/>
  <c r="AA4" i="9"/>
  <c r="AB4" i="9"/>
  <c r="X4" i="9"/>
  <c r="Y6" i="9"/>
  <c r="Z6" i="9"/>
  <c r="AA8" i="9"/>
  <c r="AB8" i="9"/>
  <c r="X8" i="9"/>
  <c r="Y10" i="9"/>
  <c r="Z10" i="9"/>
  <c r="AA12" i="9"/>
  <c r="AB12" i="9"/>
  <c r="X12" i="9"/>
  <c r="AA14" i="9"/>
  <c r="AB16" i="9"/>
  <c r="Y16" i="9"/>
  <c r="AA18" i="9"/>
  <c r="X20" i="9"/>
  <c r="Z22" i="9"/>
  <c r="AB24" i="9"/>
  <c r="Y24" i="9"/>
  <c r="Z26" i="9"/>
  <c r="AA26" i="9"/>
  <c r="AB28" i="9"/>
  <c r="X28" i="9"/>
  <c r="Y28" i="9"/>
  <c r="Z30" i="9"/>
  <c r="AA30" i="9"/>
  <c r="AB32" i="9"/>
  <c r="X32" i="9"/>
  <c r="Y32" i="9"/>
  <c r="Z34" i="9"/>
  <c r="AA34" i="9"/>
  <c r="AB36" i="9"/>
  <c r="X36" i="9"/>
  <c r="Y36" i="9"/>
  <c r="Z38" i="9"/>
  <c r="AA38" i="9"/>
  <c r="AB40" i="9"/>
  <c r="X40" i="9"/>
  <c r="Y40" i="9"/>
  <c r="Z42" i="9"/>
  <c r="AA42" i="9"/>
  <c r="AB44" i="9"/>
  <c r="X44" i="9"/>
  <c r="Y44" i="9"/>
  <c r="Z46" i="9"/>
  <c r="AA46" i="9"/>
  <c r="AB48" i="9"/>
  <c r="X48" i="9"/>
  <c r="Y48" i="9"/>
  <c r="Z50" i="9"/>
  <c r="AA50" i="9"/>
  <c r="AB52" i="9"/>
  <c r="X52" i="9"/>
  <c r="Y52" i="9"/>
  <c r="Z54" i="9"/>
  <c r="AA54" i="9"/>
  <c r="AB56" i="9"/>
  <c r="X56" i="9"/>
  <c r="Y56" i="9"/>
  <c r="Z58" i="9"/>
  <c r="AA58" i="9"/>
  <c r="AB60" i="9"/>
  <c r="X60" i="9"/>
  <c r="Y60" i="9"/>
  <c r="Z62" i="9"/>
  <c r="AA62" i="9"/>
  <c r="AB64" i="9"/>
  <c r="X64" i="9"/>
  <c r="Y64" i="9"/>
  <c r="Z66" i="9"/>
  <c r="AA66" i="9"/>
  <c r="AB68" i="9"/>
  <c r="X68" i="9"/>
  <c r="Y68" i="9"/>
  <c r="Z70" i="9"/>
  <c r="AA70" i="9"/>
  <c r="AB72" i="9"/>
  <c r="X72" i="9"/>
  <c r="Y72" i="9"/>
  <c r="Z74" i="9"/>
  <c r="AA74" i="9"/>
  <c r="AB76" i="9"/>
  <c r="X76" i="9"/>
  <c r="Y76" i="9"/>
  <c r="Z78" i="9"/>
  <c r="AA78" i="9"/>
  <c r="AB80" i="9"/>
  <c r="X80" i="9"/>
  <c r="Y80" i="9"/>
  <c r="Z82" i="9"/>
  <c r="AA82" i="9"/>
  <c r="Z14" i="9"/>
  <c r="X16" i="9"/>
  <c r="Z18" i="9"/>
  <c r="AB20" i="9"/>
  <c r="Y20" i="9"/>
  <c r="AA22" i="9"/>
  <c r="X24" i="9"/>
  <c r="AB26" i="9"/>
  <c r="X26" i="9"/>
  <c r="Y26" i="9"/>
  <c r="Z28" i="9"/>
  <c r="AA28" i="9"/>
  <c r="AB30" i="9"/>
  <c r="X30" i="9"/>
  <c r="Y30" i="9"/>
  <c r="Z32" i="9"/>
  <c r="AA32" i="9"/>
  <c r="AB34" i="9"/>
  <c r="X34" i="9"/>
  <c r="Y34" i="9"/>
  <c r="Z36" i="9"/>
  <c r="AA36" i="9"/>
  <c r="AB38" i="9"/>
  <c r="X38" i="9"/>
  <c r="Y38" i="9"/>
  <c r="Z40" i="9"/>
  <c r="AA40" i="9"/>
  <c r="AB42" i="9"/>
  <c r="X42" i="9"/>
  <c r="Y42" i="9"/>
  <c r="Z44" i="9"/>
  <c r="AA44" i="9"/>
  <c r="AB46" i="9"/>
  <c r="X46" i="9"/>
  <c r="Y46" i="9"/>
  <c r="Z48" i="9"/>
  <c r="AA48" i="9"/>
  <c r="AB50" i="9"/>
  <c r="X50" i="9"/>
  <c r="Y50" i="9"/>
  <c r="Z52" i="9"/>
  <c r="AA52" i="9"/>
  <c r="AB54" i="9"/>
  <c r="X54" i="9"/>
  <c r="Y54" i="9"/>
  <c r="Z56" i="9"/>
  <c r="AA56" i="9"/>
  <c r="AB58" i="9"/>
  <c r="X58" i="9"/>
  <c r="Y58" i="9"/>
  <c r="Z60" i="9"/>
  <c r="AA60" i="9"/>
  <c r="AB62" i="9"/>
  <c r="X62" i="9"/>
  <c r="Y62" i="9"/>
  <c r="Z64" i="9"/>
  <c r="AA64" i="9"/>
  <c r="AB66" i="9"/>
  <c r="X66" i="9"/>
  <c r="Y66" i="9"/>
  <c r="Z68" i="9"/>
  <c r="AA68" i="9"/>
  <c r="AB70" i="9"/>
  <c r="X70" i="9"/>
  <c r="Y70" i="9"/>
  <c r="Z72" i="9"/>
  <c r="AA72" i="9"/>
  <c r="AB74" i="9"/>
  <c r="X74" i="9"/>
  <c r="Y74" i="9"/>
  <c r="Z76" i="9"/>
  <c r="AA76" i="9"/>
  <c r="AB78" i="9"/>
  <c r="X78" i="9"/>
  <c r="Y78" i="9"/>
  <c r="Z80" i="9"/>
  <c r="AA80" i="9"/>
  <c r="AB82" i="9"/>
  <c r="X82" i="9"/>
  <c r="Y82" i="9"/>
  <c r="C6" i="9"/>
  <c r="X5" i="5"/>
  <c r="X25" i="5" s="1"/>
  <c r="X18" i="5"/>
  <c r="X22" i="5" s="1"/>
  <c r="X19" i="5"/>
  <c r="X23" i="5" s="1"/>
  <c r="Z5" i="5"/>
  <c r="Z25" i="5" s="1"/>
  <c r="Z16" i="5"/>
  <c r="Z20" i="5" s="1"/>
  <c r="AB5" i="5"/>
  <c r="AB25" i="5" s="1"/>
  <c r="AB18" i="5"/>
  <c r="AB22" i="5" s="1"/>
  <c r="AB19" i="5"/>
  <c r="AB23" i="5" s="1"/>
  <c r="W8" i="4"/>
  <c r="Y8" i="4"/>
  <c r="AA8" i="4"/>
  <c r="V7" i="4"/>
  <c r="X7" i="4"/>
  <c r="Z7" i="4"/>
  <c r="AB7" i="4"/>
  <c r="C14" i="5"/>
  <c r="D14" i="5"/>
  <c r="V8" i="4"/>
  <c r="X8" i="4"/>
  <c r="Z8" i="4"/>
  <c r="AB8" i="4"/>
  <c r="W7" i="4"/>
  <c r="Y7" i="4"/>
  <c r="AA7" i="4"/>
  <c r="BF75" i="10"/>
  <c r="X4" i="5"/>
  <c r="Z4" i="5"/>
  <c r="AB4" i="5"/>
  <c r="W4" i="5"/>
  <c r="Y4" i="5"/>
  <c r="Y24" i="5" s="1"/>
  <c r="AA4" i="5"/>
  <c r="AA24" i="5" s="1"/>
  <c r="AC4" i="5"/>
  <c r="AC24" i="5" s="1"/>
  <c r="Z8" i="5"/>
  <c r="CP36" i="10"/>
  <c r="CR36" i="10"/>
  <c r="CZ36" i="10"/>
  <c r="DD36" i="10"/>
  <c r="DF36" i="10"/>
  <c r="DH36" i="10"/>
  <c r="BY36" i="10"/>
  <c r="CK36" i="10"/>
  <c r="CM36" i="10"/>
  <c r="CO36" i="10"/>
  <c r="CT36" i="10"/>
  <c r="CV36" i="10"/>
  <c r="DB36" i="10"/>
  <c r="EI14" i="12"/>
  <c r="EG14" i="12"/>
  <c r="EE14" i="12"/>
  <c r="EC14" i="12"/>
  <c r="EA14" i="12"/>
  <c r="DY14" i="12"/>
  <c r="DW14" i="12"/>
  <c r="DU14" i="12"/>
  <c r="DS14" i="12"/>
  <c r="DQ14" i="12"/>
  <c r="DO14" i="12"/>
  <c r="DM14" i="12"/>
  <c r="DK14" i="12"/>
  <c r="DI14" i="12"/>
  <c r="DG14" i="12"/>
  <c r="DE14" i="12"/>
  <c r="DC14" i="12"/>
  <c r="DA14" i="12"/>
  <c r="CY14" i="12"/>
  <c r="CW14" i="12"/>
  <c r="CU14" i="12"/>
  <c r="CS14" i="12"/>
  <c r="CQ14" i="12"/>
  <c r="CO14" i="12"/>
  <c r="CM14" i="12"/>
  <c r="CK14" i="12"/>
  <c r="CI14" i="12"/>
  <c r="CG14" i="12"/>
  <c r="CE14" i="12"/>
  <c r="CC14" i="12"/>
  <c r="CA14" i="12"/>
  <c r="BY14" i="12"/>
  <c r="BW14" i="12"/>
  <c r="EH14" i="12"/>
  <c r="EF14" i="12"/>
  <c r="ED14" i="12"/>
  <c r="EB14" i="12"/>
  <c r="DZ14" i="12"/>
  <c r="DX14" i="12"/>
  <c r="DV14" i="12"/>
  <c r="DT14" i="12"/>
  <c r="DR14" i="12"/>
  <c r="DP14" i="12"/>
  <c r="DN14" i="12"/>
  <c r="DL14" i="12"/>
  <c r="DJ14" i="12"/>
  <c r="DH14" i="12"/>
  <c r="DF14" i="12"/>
  <c r="DD14" i="12"/>
  <c r="DB14" i="12"/>
  <c r="CZ14" i="12"/>
  <c r="CX14" i="12"/>
  <c r="CV14" i="12"/>
  <c r="CT14" i="12"/>
  <c r="CR14" i="12"/>
  <c r="CP14" i="12"/>
  <c r="CN14" i="12"/>
  <c r="CL14" i="12"/>
  <c r="CJ14" i="12"/>
  <c r="CH14" i="12"/>
  <c r="CF14" i="12"/>
  <c r="CD14" i="12"/>
  <c r="CB14" i="12"/>
  <c r="BZ14" i="12"/>
  <c r="BX14" i="12"/>
  <c r="BV14" i="12"/>
  <c r="EI2" i="12"/>
  <c r="EG2" i="12"/>
  <c r="EE2" i="12"/>
  <c r="EC2" i="12"/>
  <c r="EA2" i="12"/>
  <c r="DY2" i="12"/>
  <c r="DW2" i="12"/>
  <c r="DU2" i="12"/>
  <c r="DS2" i="12"/>
  <c r="DQ2" i="12"/>
  <c r="DO2" i="12"/>
  <c r="DM2" i="12"/>
  <c r="DK2" i="12"/>
  <c r="DI2" i="12"/>
  <c r="DG2" i="12"/>
  <c r="DE2" i="12"/>
  <c r="DC2" i="12"/>
  <c r="DA2" i="12"/>
  <c r="CY2" i="12"/>
  <c r="CW2" i="12"/>
  <c r="CU2" i="12"/>
  <c r="CS2" i="12"/>
  <c r="CQ2" i="12"/>
  <c r="CO2" i="12"/>
  <c r="CM2" i="12"/>
  <c r="CK2" i="12"/>
  <c r="CI2" i="12"/>
  <c r="CG2" i="12"/>
  <c r="CE2" i="12"/>
  <c r="CC2" i="12"/>
  <c r="CA2" i="12"/>
  <c r="BY2" i="12"/>
  <c r="BW2" i="12"/>
  <c r="BZ2" i="12"/>
  <c r="BV2" i="12"/>
  <c r="EH2" i="12"/>
  <c r="EF2" i="12"/>
  <c r="ED2" i="12"/>
  <c r="EB2" i="12"/>
  <c r="DZ2" i="12"/>
  <c r="DX2" i="12"/>
  <c r="DV2" i="12"/>
  <c r="DT2" i="12"/>
  <c r="DR2" i="12"/>
  <c r="DP2" i="12"/>
  <c r="DN2" i="12"/>
  <c r="DL2" i="12"/>
  <c r="DJ2" i="12"/>
  <c r="DH2" i="12"/>
  <c r="DF2" i="12"/>
  <c r="DD2" i="12"/>
  <c r="DB2" i="12"/>
  <c r="CZ2" i="12"/>
  <c r="CX2" i="12"/>
  <c r="CV2" i="12"/>
  <c r="CT2" i="12"/>
  <c r="CR2" i="12"/>
  <c r="CP2" i="12"/>
  <c r="CN2" i="12"/>
  <c r="CL2" i="12"/>
  <c r="CJ2" i="12"/>
  <c r="CH2" i="12"/>
  <c r="CF2" i="12"/>
  <c r="CD2" i="12"/>
  <c r="CB2" i="12"/>
  <c r="BX2" i="12"/>
  <c r="D7" i="9"/>
  <c r="F7" i="9"/>
  <c r="BR36" i="10"/>
  <c r="CN36" i="10"/>
  <c r="BL36" i="10"/>
  <c r="CQ36" i="10"/>
  <c r="CS36" i="10"/>
  <c r="CU36" i="10"/>
  <c r="CW36" i="10"/>
  <c r="CX36" i="10"/>
  <c r="CY36" i="10"/>
  <c r="DA36" i="10"/>
  <c r="DC36" i="10"/>
  <c r="DE36" i="10"/>
  <c r="DG36" i="10"/>
  <c r="DI36" i="10"/>
  <c r="EI13" i="12"/>
  <c r="EG13" i="12"/>
  <c r="EE13" i="12"/>
  <c r="EC13" i="12"/>
  <c r="EA13" i="12"/>
  <c r="DY13" i="12"/>
  <c r="DW13" i="12"/>
  <c r="DU13" i="12"/>
  <c r="DS13" i="12"/>
  <c r="DQ13" i="12"/>
  <c r="DO13" i="12"/>
  <c r="DM13" i="12"/>
  <c r="DK13" i="12"/>
  <c r="DI13" i="12"/>
  <c r="DG13" i="12"/>
  <c r="DE13" i="12"/>
  <c r="DC13" i="12"/>
  <c r="DA13" i="12"/>
  <c r="CY13" i="12"/>
  <c r="CW13" i="12"/>
  <c r="CU13" i="12"/>
  <c r="CS13" i="12"/>
  <c r="CQ13" i="12"/>
  <c r="CO13" i="12"/>
  <c r="CM13" i="12"/>
  <c r="CK13" i="12"/>
  <c r="CI13" i="12"/>
  <c r="CG13" i="12"/>
  <c r="CE13" i="12"/>
  <c r="CC13" i="12"/>
  <c r="CA13" i="12"/>
  <c r="BY13" i="12"/>
  <c r="BW13" i="12"/>
  <c r="EH13" i="12"/>
  <c r="EF13" i="12"/>
  <c r="ED13" i="12"/>
  <c r="EB13" i="12"/>
  <c r="DZ13" i="12"/>
  <c r="DX13" i="12"/>
  <c r="DV13" i="12"/>
  <c r="DT13" i="12"/>
  <c r="DR13" i="12"/>
  <c r="DP13" i="12"/>
  <c r="DN13" i="12"/>
  <c r="DL13" i="12"/>
  <c r="DJ13" i="12"/>
  <c r="DH13" i="12"/>
  <c r="DF13" i="12"/>
  <c r="DD13" i="12"/>
  <c r="DB13" i="12"/>
  <c r="CZ13" i="12"/>
  <c r="CX13" i="12"/>
  <c r="CV13" i="12"/>
  <c r="CT13" i="12"/>
  <c r="CR13" i="12"/>
  <c r="CP13" i="12"/>
  <c r="CN13" i="12"/>
  <c r="CL13" i="12"/>
  <c r="CJ13" i="12"/>
  <c r="CH13" i="12"/>
  <c r="CF13" i="12"/>
  <c r="CD13" i="12"/>
  <c r="CB13" i="12"/>
  <c r="BZ13" i="12"/>
  <c r="BX13" i="12"/>
  <c r="BV1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EH3" i="12"/>
  <c r="EF3" i="12"/>
  <c r="ED3" i="12"/>
  <c r="EB3" i="12"/>
  <c r="DZ3" i="12"/>
  <c r="DX3" i="12"/>
  <c r="DV3" i="12"/>
  <c r="DT3" i="12"/>
  <c r="DR3" i="12"/>
  <c r="DP3" i="12"/>
  <c r="DN3" i="12"/>
  <c r="DL3" i="12"/>
  <c r="DJ3" i="12"/>
  <c r="DH3" i="12"/>
  <c r="DF3" i="12"/>
  <c r="DD3" i="12"/>
  <c r="DB3" i="12"/>
  <c r="CZ3" i="12"/>
  <c r="CX3" i="12"/>
  <c r="CV3" i="12"/>
  <c r="CT3" i="12"/>
  <c r="CR3" i="12"/>
  <c r="CP3" i="12"/>
  <c r="CN3" i="12"/>
  <c r="CL3" i="12"/>
  <c r="CJ3" i="12"/>
  <c r="CH3" i="12"/>
  <c r="CF3" i="12"/>
  <c r="CD3" i="12"/>
  <c r="CB3" i="12"/>
  <c r="BZ3" i="12"/>
  <c r="BX3" i="12"/>
  <c r="BV3" i="12"/>
  <c r="E14" i="12"/>
  <c r="F14" i="12" s="1"/>
  <c r="G14" i="12" s="1"/>
  <c r="H14" i="12" s="1"/>
  <c r="I14" i="12" s="1"/>
  <c r="J14" i="12" s="1"/>
  <c r="K14" i="12" s="1"/>
  <c r="L14" i="12" s="1"/>
  <c r="M14" i="12" s="1"/>
  <c r="N14" i="12" s="1"/>
  <c r="O14" i="12" s="1"/>
  <c r="P14" i="12" s="1"/>
  <c r="Q14" i="12" s="1"/>
  <c r="R14" i="12" s="1"/>
  <c r="S14" i="12" s="1"/>
  <c r="T14" i="12" s="1"/>
  <c r="U14" i="12" s="1"/>
  <c r="V14" i="12" s="1"/>
  <c r="W14" i="12" s="1"/>
  <c r="X14" i="12" s="1"/>
  <c r="Y14" i="12" s="1"/>
  <c r="Z14" i="12" s="1"/>
  <c r="AA14" i="12" s="1"/>
  <c r="AB14" i="12" s="1"/>
  <c r="AC14" i="12" s="1"/>
  <c r="AD14" i="12" s="1"/>
  <c r="AE14" i="12" s="1"/>
  <c r="AF14" i="12" s="1"/>
  <c r="AG14" i="12" s="1"/>
  <c r="AH14" i="12" s="1"/>
  <c r="AI14" i="12" s="1"/>
  <c r="AJ14" i="12" s="1"/>
  <c r="AK14" i="12" s="1"/>
  <c r="AL14" i="12" s="1"/>
  <c r="AM14" i="12" s="1"/>
  <c r="AN14" i="12" s="1"/>
  <c r="AO14" i="12" s="1"/>
  <c r="AP14" i="12" s="1"/>
  <c r="AQ14" i="12" s="1"/>
  <c r="AR14" i="12" s="1"/>
  <c r="AS14" i="12" s="1"/>
  <c r="AT14" i="12" s="1"/>
  <c r="AU14" i="12" s="1"/>
  <c r="AV14" i="12" s="1"/>
  <c r="AW14" i="12" s="1"/>
  <c r="AX14" i="12" s="1"/>
  <c r="AY14" i="12" s="1"/>
  <c r="AZ14" i="12" s="1"/>
  <c r="BA14" i="12" s="1"/>
  <c r="BB14" i="12" s="1"/>
  <c r="BC14" i="12" s="1"/>
  <c r="BD14" i="12" s="1"/>
  <c r="BE14" i="12" s="1"/>
  <c r="BF14" i="12" s="1"/>
  <c r="BG14" i="12" s="1"/>
  <c r="BH14" i="12" s="1"/>
  <c r="BI14" i="12" s="1"/>
  <c r="BJ14" i="12" s="1"/>
  <c r="BK14" i="12" s="1"/>
  <c r="BL14" i="12" s="1"/>
  <c r="BM14" i="12" s="1"/>
  <c r="BN14" i="12" s="1"/>
  <c r="BO14" i="12" s="1"/>
  <c r="BP14" i="12" s="1"/>
  <c r="BQ14" i="12" s="1"/>
  <c r="BR14" i="12" s="1"/>
  <c r="BS14" i="12" s="1"/>
  <c r="BT14" i="12" s="1"/>
  <c r="BU14" i="12" s="1"/>
  <c r="E13" i="12"/>
  <c r="F13" i="12" s="1"/>
  <c r="G13" i="12" s="1"/>
  <c r="H13" i="12" s="1"/>
  <c r="I13" i="12" s="1"/>
  <c r="J13" i="12" s="1"/>
  <c r="K13" i="12" s="1"/>
  <c r="L13" i="12" s="1"/>
  <c r="M13" i="12" s="1"/>
  <c r="N13" i="12" s="1"/>
  <c r="O13" i="12" s="1"/>
  <c r="P13" i="12" s="1"/>
  <c r="Q13" i="12" s="1"/>
  <c r="R13" i="12" s="1"/>
  <c r="S13" i="12" s="1"/>
  <c r="T13" i="12" s="1"/>
  <c r="U13" i="12" s="1"/>
  <c r="V13" i="12" s="1"/>
  <c r="W13" i="12" s="1"/>
  <c r="X13" i="12" s="1"/>
  <c r="Y13" i="12" s="1"/>
  <c r="Z13" i="12" s="1"/>
  <c r="AA13" i="12" s="1"/>
  <c r="AB13" i="12" s="1"/>
  <c r="AC13" i="12" s="1"/>
  <c r="AD13" i="12" s="1"/>
  <c r="AE13" i="12" s="1"/>
  <c r="AF13" i="12" s="1"/>
  <c r="AG13" i="12" s="1"/>
  <c r="AH13" i="12" s="1"/>
  <c r="AI13" i="12" s="1"/>
  <c r="AJ13" i="12" s="1"/>
  <c r="AK13" i="12" s="1"/>
  <c r="AL13" i="12" s="1"/>
  <c r="AM13" i="12" s="1"/>
  <c r="AN13" i="12" s="1"/>
  <c r="AO13" i="12" s="1"/>
  <c r="AP13" i="12" s="1"/>
  <c r="AQ13" i="12" s="1"/>
  <c r="AR13" i="12" s="1"/>
  <c r="AS13" i="12" s="1"/>
  <c r="AT13" i="12" s="1"/>
  <c r="AU13" i="12" s="1"/>
  <c r="AV13" i="12" s="1"/>
  <c r="AW13" i="12" s="1"/>
  <c r="AX13" i="12" s="1"/>
  <c r="AY13" i="12" s="1"/>
  <c r="AZ13" i="12" s="1"/>
  <c r="BA13" i="12" s="1"/>
  <c r="BB13" i="12" s="1"/>
  <c r="BC13" i="12" s="1"/>
  <c r="BD13" i="12" s="1"/>
  <c r="BE13" i="12" s="1"/>
  <c r="BF13" i="12" s="1"/>
  <c r="BG13" i="12" s="1"/>
  <c r="BH13" i="12" s="1"/>
  <c r="BI13" i="12" s="1"/>
  <c r="BJ13" i="12" s="1"/>
  <c r="BK13" i="12" s="1"/>
  <c r="BL13" i="12" s="1"/>
  <c r="BM13" i="12" s="1"/>
  <c r="BN13" i="12" s="1"/>
  <c r="BO13" i="12" s="1"/>
  <c r="BP13" i="12" s="1"/>
  <c r="BQ13" i="12" s="1"/>
  <c r="BR13" i="12" s="1"/>
  <c r="BS13" i="12" s="1"/>
  <c r="BT13" i="12" s="1"/>
  <c r="BU13" i="12" s="1"/>
  <c r="BH36" i="10"/>
  <c r="CL36" i="10"/>
  <c r="CJ81" i="10"/>
  <c r="E5" i="12" s="1"/>
  <c r="F5" i="12" s="1"/>
  <c r="G5" i="12" s="1"/>
  <c r="H5" i="12" s="1"/>
  <c r="I5" i="12" s="1"/>
  <c r="J5" i="12" s="1"/>
  <c r="K5" i="12" s="1"/>
  <c r="L5" i="12" s="1"/>
  <c r="M5" i="12" s="1"/>
  <c r="N5" i="12" s="1"/>
  <c r="O5" i="12" s="1"/>
  <c r="P5" i="12" s="1"/>
  <c r="Q5" i="12" s="1"/>
  <c r="R5" i="12" s="1"/>
  <c r="S5" i="12" s="1"/>
  <c r="T5" i="12" s="1"/>
  <c r="U5" i="12" s="1"/>
  <c r="V5" i="12" s="1"/>
  <c r="W5" i="12" s="1"/>
  <c r="X5" i="12" s="1"/>
  <c r="Y5" i="12" s="1"/>
  <c r="Z5" i="12" s="1"/>
  <c r="AA5" i="12" s="1"/>
  <c r="AB5" i="12" s="1"/>
  <c r="AC5" i="12" s="1"/>
  <c r="AD5" i="12" s="1"/>
  <c r="AE5" i="12" s="1"/>
  <c r="AF5" i="12" s="1"/>
  <c r="AG5" i="12" s="1"/>
  <c r="AH5" i="12" s="1"/>
  <c r="AI5" i="12" s="1"/>
  <c r="AJ5" i="12" s="1"/>
  <c r="AK5" i="12" s="1"/>
  <c r="AL5" i="12" s="1"/>
  <c r="AM5" i="12" s="1"/>
  <c r="AN5" i="12" s="1"/>
  <c r="AO5" i="12" s="1"/>
  <c r="AP5" i="12" s="1"/>
  <c r="AQ5" i="12" s="1"/>
  <c r="AR5" i="12" s="1"/>
  <c r="AS5" i="12" s="1"/>
  <c r="AT5" i="12" s="1"/>
  <c r="AU5" i="12" s="1"/>
  <c r="AV5" i="12" s="1"/>
  <c r="AW5" i="12" s="1"/>
  <c r="AX5" i="12" s="1"/>
  <c r="AY5" i="12" s="1"/>
  <c r="AZ5" i="12" s="1"/>
  <c r="BA5" i="12" s="1"/>
  <c r="BB5" i="12" s="1"/>
  <c r="BC5" i="12" s="1"/>
  <c r="BD5" i="12" s="1"/>
  <c r="BE5" i="12" s="1"/>
  <c r="BF5" i="12" s="1"/>
  <c r="BG5" i="12" s="1"/>
  <c r="BH5" i="12" s="1"/>
  <c r="BI5" i="12" s="1"/>
  <c r="BJ5" i="12" s="1"/>
  <c r="BK5" i="12" s="1"/>
  <c r="BL5" i="12" s="1"/>
  <c r="BM5" i="12" s="1"/>
  <c r="BN5" i="12" s="1"/>
  <c r="BO5" i="12" s="1"/>
  <c r="BP5" i="12" s="1"/>
  <c r="BQ5" i="12" s="1"/>
  <c r="BR5" i="12" s="1"/>
  <c r="BS5" i="12" s="1"/>
  <c r="BT5" i="12" s="1"/>
  <c r="BU5" i="12" s="1"/>
  <c r="CJ87" i="10"/>
  <c r="E9" i="12" s="1"/>
  <c r="F9" i="12" s="1"/>
  <c r="G9" i="12" s="1"/>
  <c r="H9" i="12" s="1"/>
  <c r="I9" i="12" s="1"/>
  <c r="J9" i="12" s="1"/>
  <c r="K9" i="12" s="1"/>
  <c r="L9" i="12" s="1"/>
  <c r="M9" i="12" s="1"/>
  <c r="N9" i="12" s="1"/>
  <c r="O9" i="12" s="1"/>
  <c r="P9" i="12" s="1"/>
  <c r="Q9" i="12" s="1"/>
  <c r="R9" i="12" s="1"/>
  <c r="S9" i="12" s="1"/>
  <c r="T9" i="12" s="1"/>
  <c r="U9" i="12" s="1"/>
  <c r="V9" i="12" s="1"/>
  <c r="W9" i="12" s="1"/>
  <c r="X9" i="12" s="1"/>
  <c r="Y9" i="12" s="1"/>
  <c r="Z9" i="12" s="1"/>
  <c r="AA9" i="12" s="1"/>
  <c r="AB9" i="12" s="1"/>
  <c r="AC9" i="12" s="1"/>
  <c r="AD9" i="12" s="1"/>
  <c r="AE9" i="12" s="1"/>
  <c r="AF9" i="12" s="1"/>
  <c r="AG9" i="12" s="1"/>
  <c r="AH9" i="12" s="1"/>
  <c r="AI9" i="12" s="1"/>
  <c r="AJ9" i="12" s="1"/>
  <c r="AK9" i="12" s="1"/>
  <c r="AL9" i="12" s="1"/>
  <c r="AM9" i="12" s="1"/>
  <c r="AN9" i="12" s="1"/>
  <c r="AO9" i="12" s="1"/>
  <c r="AP9" i="12" s="1"/>
  <c r="AQ9" i="12" s="1"/>
  <c r="AR9" i="12" s="1"/>
  <c r="AS9" i="12" s="1"/>
  <c r="AT9" i="12" s="1"/>
  <c r="AU9" i="12" s="1"/>
  <c r="AV9" i="12" s="1"/>
  <c r="AW9" i="12" s="1"/>
  <c r="AX9" i="12" s="1"/>
  <c r="AY9" i="12" s="1"/>
  <c r="AZ9" i="12" s="1"/>
  <c r="BA9" i="12" s="1"/>
  <c r="BB9" i="12" s="1"/>
  <c r="BC9" i="12" s="1"/>
  <c r="BD9" i="12" s="1"/>
  <c r="BE9" i="12" s="1"/>
  <c r="BF9" i="12" s="1"/>
  <c r="BG9" i="12" s="1"/>
  <c r="BH9" i="12" s="1"/>
  <c r="BI9" i="12" s="1"/>
  <c r="BJ9" i="12" s="1"/>
  <c r="BK9" i="12" s="1"/>
  <c r="BL9" i="12" s="1"/>
  <c r="BM9" i="12" s="1"/>
  <c r="BN9" i="12" s="1"/>
  <c r="BO9" i="12" s="1"/>
  <c r="BP9" i="12" s="1"/>
  <c r="BQ9" i="12" s="1"/>
  <c r="BR9" i="12" s="1"/>
  <c r="BS9" i="12" s="1"/>
  <c r="BT9" i="12" s="1"/>
  <c r="BU9" i="12" s="1"/>
  <c r="BF60" i="10"/>
  <c r="CJ39" i="10"/>
  <c r="CJ42" i="10"/>
  <c r="CJ45" i="10"/>
  <c r="CJ48" i="10"/>
  <c r="CJ63" i="10"/>
  <c r="E12" i="12" s="1"/>
  <c r="F12" i="12" s="1"/>
  <c r="G12" i="12" s="1"/>
  <c r="H12" i="12" s="1"/>
  <c r="I12" i="12" s="1"/>
  <c r="J12" i="12" s="1"/>
  <c r="K12" i="12" s="1"/>
  <c r="L12" i="12" s="1"/>
  <c r="M12" i="12" s="1"/>
  <c r="N12" i="12" s="1"/>
  <c r="O12" i="12" s="1"/>
  <c r="P12" i="12" s="1"/>
  <c r="Q12" i="12" s="1"/>
  <c r="R12" i="12" s="1"/>
  <c r="S12" i="12" s="1"/>
  <c r="T12" i="12" s="1"/>
  <c r="U12" i="12" s="1"/>
  <c r="V12" i="12" s="1"/>
  <c r="W12" i="12" s="1"/>
  <c r="X12" i="12" s="1"/>
  <c r="Y12" i="12" s="1"/>
  <c r="Z12" i="12" s="1"/>
  <c r="AA12" i="12" s="1"/>
  <c r="AB12" i="12" s="1"/>
  <c r="AC12" i="12" s="1"/>
  <c r="AD12" i="12" s="1"/>
  <c r="AE12" i="12" s="1"/>
  <c r="AF12" i="12" s="1"/>
  <c r="AG12" i="12" s="1"/>
  <c r="AH12" i="12" s="1"/>
  <c r="AI12" i="12" s="1"/>
  <c r="AJ12" i="12" s="1"/>
  <c r="AK12" i="12" s="1"/>
  <c r="AL12" i="12" s="1"/>
  <c r="AM12" i="12" s="1"/>
  <c r="AN12" i="12" s="1"/>
  <c r="AO12" i="12" s="1"/>
  <c r="AP12" i="12" s="1"/>
  <c r="AQ12" i="12" s="1"/>
  <c r="AR12" i="12" s="1"/>
  <c r="AS12" i="12" s="1"/>
  <c r="AT12" i="12" s="1"/>
  <c r="AU12" i="12" s="1"/>
  <c r="AV12" i="12" s="1"/>
  <c r="AW12" i="12" s="1"/>
  <c r="AX12" i="12" s="1"/>
  <c r="AY12" i="12" s="1"/>
  <c r="AZ12" i="12" s="1"/>
  <c r="BA12" i="12" s="1"/>
  <c r="BB12" i="12" s="1"/>
  <c r="BC12" i="12" s="1"/>
  <c r="BD12" i="12" s="1"/>
  <c r="BE12" i="12" s="1"/>
  <c r="BF12" i="12" s="1"/>
  <c r="BG12" i="12" s="1"/>
  <c r="BH12" i="12" s="1"/>
  <c r="BI12" i="12" s="1"/>
  <c r="BJ12" i="12" s="1"/>
  <c r="BK12" i="12" s="1"/>
  <c r="BL12" i="12" s="1"/>
  <c r="BM12" i="12" s="1"/>
  <c r="BN12" i="12" s="1"/>
  <c r="BO12" i="12" s="1"/>
  <c r="BP12" i="12" s="1"/>
  <c r="BQ12" i="12" s="1"/>
  <c r="BR12" i="12" s="1"/>
  <c r="BS12" i="12" s="1"/>
  <c r="BT12" i="12" s="1"/>
  <c r="BU12" i="12" s="1"/>
  <c r="CJ69" i="10"/>
  <c r="E8" i="12" s="1"/>
  <c r="F8" i="12" s="1"/>
  <c r="G8" i="12" s="1"/>
  <c r="H8" i="12" s="1"/>
  <c r="I8" i="12" s="1"/>
  <c r="J8" i="12" s="1"/>
  <c r="K8" i="12" s="1"/>
  <c r="L8" i="12" s="1"/>
  <c r="M8" i="12" s="1"/>
  <c r="N8" i="12" s="1"/>
  <c r="O8" i="12" s="1"/>
  <c r="P8" i="12" s="1"/>
  <c r="Q8" i="12" s="1"/>
  <c r="R8" i="12" s="1"/>
  <c r="S8" i="12" s="1"/>
  <c r="T8" i="12" s="1"/>
  <c r="U8" i="12" s="1"/>
  <c r="V8" i="12" s="1"/>
  <c r="W8" i="12" s="1"/>
  <c r="X8" i="12" s="1"/>
  <c r="Y8" i="12" s="1"/>
  <c r="Z8" i="12" s="1"/>
  <c r="AA8" i="12" s="1"/>
  <c r="AB8" i="12" s="1"/>
  <c r="AC8" i="12" s="1"/>
  <c r="AD8" i="12" s="1"/>
  <c r="AE8" i="12" s="1"/>
  <c r="AF8" i="12" s="1"/>
  <c r="AG8" i="12" s="1"/>
  <c r="AH8" i="12" s="1"/>
  <c r="AI8" i="12" s="1"/>
  <c r="AJ8" i="12" s="1"/>
  <c r="AK8" i="12" s="1"/>
  <c r="AL8" i="12" s="1"/>
  <c r="AM8" i="12" s="1"/>
  <c r="AN8" i="12" s="1"/>
  <c r="AO8" i="12" s="1"/>
  <c r="AP8" i="12" s="1"/>
  <c r="AQ8" i="12" s="1"/>
  <c r="AR8" i="12" s="1"/>
  <c r="AS8" i="12" s="1"/>
  <c r="AT8" i="12" s="1"/>
  <c r="AU8" i="12" s="1"/>
  <c r="AV8" i="12" s="1"/>
  <c r="AW8" i="12" s="1"/>
  <c r="AX8" i="12" s="1"/>
  <c r="AY8" i="12" s="1"/>
  <c r="AZ8" i="12" s="1"/>
  <c r="BA8" i="12" s="1"/>
  <c r="BB8" i="12" s="1"/>
  <c r="BC8" i="12" s="1"/>
  <c r="BD8" i="12" s="1"/>
  <c r="BE8" i="12" s="1"/>
  <c r="BF8" i="12" s="1"/>
  <c r="BG8" i="12" s="1"/>
  <c r="BH8" i="12" s="1"/>
  <c r="BI8" i="12" s="1"/>
  <c r="BJ8" i="12" s="1"/>
  <c r="BK8" i="12" s="1"/>
  <c r="BL8" i="12" s="1"/>
  <c r="BM8" i="12" s="1"/>
  <c r="BN8" i="12" s="1"/>
  <c r="BO8" i="12" s="1"/>
  <c r="BP8" i="12" s="1"/>
  <c r="BQ8" i="12" s="1"/>
  <c r="BR8" i="12" s="1"/>
  <c r="BS8" i="12" s="1"/>
  <c r="BT8" i="12" s="1"/>
  <c r="BU8" i="12" s="1"/>
  <c r="CJ84" i="10"/>
  <c r="E7" i="12" s="1"/>
  <c r="F7" i="12" s="1"/>
  <c r="G7" i="12" s="1"/>
  <c r="H7" i="12" s="1"/>
  <c r="I7" i="12" s="1"/>
  <c r="J7" i="12" s="1"/>
  <c r="K7" i="12" s="1"/>
  <c r="L7" i="12" s="1"/>
  <c r="M7" i="12" s="1"/>
  <c r="N7" i="12" s="1"/>
  <c r="O7" i="12" s="1"/>
  <c r="P7" i="12" s="1"/>
  <c r="Q7" i="12" s="1"/>
  <c r="R7" i="12" s="1"/>
  <c r="S7" i="12" s="1"/>
  <c r="T7" i="12" s="1"/>
  <c r="U7" i="12" s="1"/>
  <c r="V7" i="12" s="1"/>
  <c r="W7" i="12" s="1"/>
  <c r="X7" i="12" s="1"/>
  <c r="Y7" i="12" s="1"/>
  <c r="Z7" i="12" s="1"/>
  <c r="AA7" i="12" s="1"/>
  <c r="AB7" i="12" s="1"/>
  <c r="AC7" i="12" s="1"/>
  <c r="AD7" i="12" s="1"/>
  <c r="AE7" i="12" s="1"/>
  <c r="AF7" i="12" s="1"/>
  <c r="AG7" i="12" s="1"/>
  <c r="AH7" i="12" s="1"/>
  <c r="AI7" i="12" s="1"/>
  <c r="AJ7" i="12" s="1"/>
  <c r="AK7" i="12" s="1"/>
  <c r="AL7" i="12" s="1"/>
  <c r="AM7" i="12" s="1"/>
  <c r="AN7" i="12" s="1"/>
  <c r="AO7" i="12" s="1"/>
  <c r="AP7" i="12" s="1"/>
  <c r="AQ7" i="12" s="1"/>
  <c r="AR7" i="12" s="1"/>
  <c r="AS7" i="12" s="1"/>
  <c r="AT7" i="12" s="1"/>
  <c r="AU7" i="12" s="1"/>
  <c r="AV7" i="12" s="1"/>
  <c r="AW7" i="12" s="1"/>
  <c r="AX7" i="12" s="1"/>
  <c r="AY7" i="12" s="1"/>
  <c r="AZ7" i="12" s="1"/>
  <c r="BA7" i="12" s="1"/>
  <c r="BB7" i="12" s="1"/>
  <c r="BC7" i="12" s="1"/>
  <c r="BD7" i="12" s="1"/>
  <c r="BE7" i="12" s="1"/>
  <c r="BF7" i="12" s="1"/>
  <c r="BG7" i="12" s="1"/>
  <c r="BH7" i="12" s="1"/>
  <c r="BI7" i="12" s="1"/>
  <c r="BJ7" i="12" s="1"/>
  <c r="BK7" i="12" s="1"/>
  <c r="BL7" i="12" s="1"/>
  <c r="BM7" i="12" s="1"/>
  <c r="BN7" i="12" s="1"/>
  <c r="BO7" i="12" s="1"/>
  <c r="BP7" i="12" s="1"/>
  <c r="BQ7" i="12" s="1"/>
  <c r="BR7" i="12" s="1"/>
  <c r="BS7" i="12" s="1"/>
  <c r="BT7" i="12" s="1"/>
  <c r="BU7" i="12" s="1"/>
  <c r="BI72" i="10"/>
  <c r="BS51" i="10"/>
  <c r="CJ36" i="10"/>
  <c r="E2" i="12" s="1"/>
  <c r="F2" i="12" s="1"/>
  <c r="CJ57" i="10"/>
  <c r="E3" i="12" s="1"/>
  <c r="F3" i="12" s="1"/>
  <c r="G3" i="12" s="1"/>
  <c r="H3" i="12" s="1"/>
  <c r="I3" i="12" s="1"/>
  <c r="J3" i="12" s="1"/>
  <c r="K3" i="12" s="1"/>
  <c r="L3" i="12" s="1"/>
  <c r="M3" i="12" s="1"/>
  <c r="N3" i="12" s="1"/>
  <c r="O3" i="12" s="1"/>
  <c r="P3" i="12" s="1"/>
  <c r="Q3" i="12" s="1"/>
  <c r="R3" i="12" s="1"/>
  <c r="S3" i="12" s="1"/>
  <c r="T3" i="12" s="1"/>
  <c r="U3" i="12" s="1"/>
  <c r="V3" i="12" s="1"/>
  <c r="W3" i="12" s="1"/>
  <c r="X3" i="12" s="1"/>
  <c r="Y3" i="12" s="1"/>
  <c r="Z3" i="12" s="1"/>
  <c r="AA3" i="12" s="1"/>
  <c r="AB3" i="12" s="1"/>
  <c r="AC3" i="12" s="1"/>
  <c r="AD3" i="12" s="1"/>
  <c r="AE3" i="12" s="1"/>
  <c r="AF3" i="12" s="1"/>
  <c r="AG3" i="12" s="1"/>
  <c r="AH3" i="12" s="1"/>
  <c r="AI3" i="12" s="1"/>
  <c r="AJ3" i="12" s="1"/>
  <c r="AK3" i="12" s="1"/>
  <c r="AL3" i="12" s="1"/>
  <c r="AM3" i="12" s="1"/>
  <c r="AN3" i="12" s="1"/>
  <c r="AO3" i="12" s="1"/>
  <c r="AP3" i="12" s="1"/>
  <c r="AQ3" i="12" s="1"/>
  <c r="AR3" i="12" s="1"/>
  <c r="AS3" i="12" s="1"/>
  <c r="AT3" i="12" s="1"/>
  <c r="AU3" i="12" s="1"/>
  <c r="AV3" i="12" s="1"/>
  <c r="AW3" i="12" s="1"/>
  <c r="AX3" i="12" s="1"/>
  <c r="AY3" i="12" s="1"/>
  <c r="AZ3" i="12" s="1"/>
  <c r="BA3" i="12" s="1"/>
  <c r="BB3" i="12" s="1"/>
  <c r="BC3" i="12" s="1"/>
  <c r="BD3" i="12" s="1"/>
  <c r="BE3" i="12" s="1"/>
  <c r="BF3" i="12" s="1"/>
  <c r="BG3" i="12" s="1"/>
  <c r="BH3" i="12" s="1"/>
  <c r="BI3" i="12" s="1"/>
  <c r="BJ3" i="12" s="1"/>
  <c r="BK3" i="12" s="1"/>
  <c r="BL3" i="12" s="1"/>
  <c r="BM3" i="12" s="1"/>
  <c r="BN3" i="12" s="1"/>
  <c r="BO3" i="12" s="1"/>
  <c r="BP3" i="12" s="1"/>
  <c r="BQ3" i="12" s="1"/>
  <c r="BR3" i="12" s="1"/>
  <c r="BS3" i="12" s="1"/>
  <c r="BT3" i="12" s="1"/>
  <c r="BU3" i="12" s="1"/>
  <c r="CJ54" i="10"/>
  <c r="E4" i="12" s="1"/>
  <c r="F4" i="12" s="1"/>
  <c r="G4" i="12" s="1"/>
  <c r="H4" i="12" s="1"/>
  <c r="I4" i="12" s="1"/>
  <c r="J4" i="12" s="1"/>
  <c r="K4" i="12" s="1"/>
  <c r="L4" i="12" s="1"/>
  <c r="M4" i="12" s="1"/>
  <c r="N4" i="12" s="1"/>
  <c r="O4" i="12" s="1"/>
  <c r="P4" i="12" s="1"/>
  <c r="Q4" i="12" s="1"/>
  <c r="R4" i="12" s="1"/>
  <c r="S4" i="12" s="1"/>
  <c r="T4" i="12" s="1"/>
  <c r="U4" i="12" s="1"/>
  <c r="V4" i="12" s="1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BD4" i="12" s="1"/>
  <c r="BE4" i="12" s="1"/>
  <c r="BF4" i="12" s="1"/>
  <c r="BG4" i="12" s="1"/>
  <c r="BH4" i="12" s="1"/>
  <c r="BI4" i="12" s="1"/>
  <c r="BJ4" i="12" s="1"/>
  <c r="BK4" i="12" s="1"/>
  <c r="BL4" i="12" s="1"/>
  <c r="BM4" i="12" s="1"/>
  <c r="BN4" i="12" s="1"/>
  <c r="BO4" i="12" s="1"/>
  <c r="BP4" i="12" s="1"/>
  <c r="BQ4" i="12" s="1"/>
  <c r="BR4" i="12" s="1"/>
  <c r="BS4" i="12" s="1"/>
  <c r="BT4" i="12" s="1"/>
  <c r="BU4" i="12" s="1"/>
  <c r="CJ51" i="10"/>
  <c r="CJ72" i="10"/>
  <c r="E10" i="12" s="1"/>
  <c r="F10" i="12" s="1"/>
  <c r="G10" i="12" s="1"/>
  <c r="H10" i="12" s="1"/>
  <c r="I10" i="12" s="1"/>
  <c r="J10" i="12" s="1"/>
  <c r="K10" i="12" s="1"/>
  <c r="L10" i="12" s="1"/>
  <c r="M10" i="12" s="1"/>
  <c r="N10" i="12" s="1"/>
  <c r="O10" i="12" s="1"/>
  <c r="P10" i="12" s="1"/>
  <c r="Q10" i="12" s="1"/>
  <c r="R10" i="12" s="1"/>
  <c r="S10" i="12" s="1"/>
  <c r="T10" i="12" s="1"/>
  <c r="U10" i="12" s="1"/>
  <c r="V10" i="12" s="1"/>
  <c r="W10" i="12" s="1"/>
  <c r="X10" i="12" s="1"/>
  <c r="Y10" i="12" s="1"/>
  <c r="Z10" i="12" s="1"/>
  <c r="AA10" i="12" s="1"/>
  <c r="AB10" i="12" s="1"/>
  <c r="AC10" i="12" s="1"/>
  <c r="AD10" i="12" s="1"/>
  <c r="AE10" i="12" s="1"/>
  <c r="AF10" i="12" s="1"/>
  <c r="AG10" i="12" s="1"/>
  <c r="AH10" i="12" s="1"/>
  <c r="AI10" i="12" s="1"/>
  <c r="AJ10" i="12" s="1"/>
  <c r="AK10" i="12" s="1"/>
  <c r="AL10" i="12" s="1"/>
  <c r="AM10" i="12" s="1"/>
  <c r="AN10" i="12" s="1"/>
  <c r="AO10" i="12" s="1"/>
  <c r="AP10" i="12" s="1"/>
  <c r="AQ10" i="12" s="1"/>
  <c r="AR10" i="12" s="1"/>
  <c r="AS10" i="12" s="1"/>
  <c r="AT10" i="12" s="1"/>
  <c r="AU10" i="12" s="1"/>
  <c r="AV10" i="12" s="1"/>
  <c r="AW10" i="12" s="1"/>
  <c r="AX10" i="12" s="1"/>
  <c r="AY10" i="12" s="1"/>
  <c r="AZ10" i="12" s="1"/>
  <c r="BA10" i="12" s="1"/>
  <c r="BB10" i="12" s="1"/>
  <c r="BC10" i="12" s="1"/>
  <c r="BD10" i="12" s="1"/>
  <c r="BE10" i="12" s="1"/>
  <c r="BF10" i="12" s="1"/>
  <c r="BG10" i="12" s="1"/>
  <c r="BH10" i="12" s="1"/>
  <c r="BI10" i="12" s="1"/>
  <c r="BJ10" i="12" s="1"/>
  <c r="BK10" i="12" s="1"/>
  <c r="BL10" i="12" s="1"/>
  <c r="BM10" i="12" s="1"/>
  <c r="BN10" i="12" s="1"/>
  <c r="BO10" i="12" s="1"/>
  <c r="BP10" i="12" s="1"/>
  <c r="BQ10" i="12" s="1"/>
  <c r="BR10" i="12" s="1"/>
  <c r="BS10" i="12" s="1"/>
  <c r="BT10" i="12" s="1"/>
  <c r="BU10" i="12" s="1"/>
  <c r="CJ66" i="10"/>
  <c r="E6" i="12" s="1"/>
  <c r="F6" i="12" s="1"/>
  <c r="G6" i="12" s="1"/>
  <c r="H6" i="12" s="1"/>
  <c r="I6" i="12" s="1"/>
  <c r="J6" i="12" s="1"/>
  <c r="K6" i="12" s="1"/>
  <c r="L6" i="12" s="1"/>
  <c r="M6" i="12" s="1"/>
  <c r="N6" i="12" s="1"/>
  <c r="O6" i="12" s="1"/>
  <c r="P6" i="12" s="1"/>
  <c r="Q6" i="12" s="1"/>
  <c r="R6" i="12" s="1"/>
  <c r="S6" i="12" s="1"/>
  <c r="T6" i="12" s="1"/>
  <c r="U6" i="12" s="1"/>
  <c r="V6" i="12" s="1"/>
  <c r="W6" i="12" s="1"/>
  <c r="X6" i="12" s="1"/>
  <c r="Y6" i="12" s="1"/>
  <c r="Z6" i="12" s="1"/>
  <c r="AA6" i="12" s="1"/>
  <c r="AB6" i="12" s="1"/>
  <c r="AC6" i="12" s="1"/>
  <c r="AD6" i="12" s="1"/>
  <c r="AE6" i="12" s="1"/>
  <c r="AF6" i="12" s="1"/>
  <c r="AG6" i="12" s="1"/>
  <c r="AH6" i="12" s="1"/>
  <c r="AI6" i="12" s="1"/>
  <c r="AJ6" i="12" s="1"/>
  <c r="AK6" i="12" s="1"/>
  <c r="AL6" i="12" s="1"/>
  <c r="AM6" i="12" s="1"/>
  <c r="AN6" i="12" s="1"/>
  <c r="AO6" i="12" s="1"/>
  <c r="AP6" i="12" s="1"/>
  <c r="AQ6" i="12" s="1"/>
  <c r="AR6" i="12" s="1"/>
  <c r="AS6" i="12" s="1"/>
  <c r="AT6" i="12" s="1"/>
  <c r="AU6" i="12" s="1"/>
  <c r="AV6" i="12" s="1"/>
  <c r="AW6" i="12" s="1"/>
  <c r="AX6" i="12" s="1"/>
  <c r="AY6" i="12" s="1"/>
  <c r="AZ6" i="12" s="1"/>
  <c r="BA6" i="12" s="1"/>
  <c r="BB6" i="12" s="1"/>
  <c r="BC6" i="12" s="1"/>
  <c r="BD6" i="12" s="1"/>
  <c r="BE6" i="12" s="1"/>
  <c r="BF6" i="12" s="1"/>
  <c r="BG6" i="12" s="1"/>
  <c r="BH6" i="12" s="1"/>
  <c r="BI6" i="12" s="1"/>
  <c r="BJ6" i="12" s="1"/>
  <c r="BK6" i="12" s="1"/>
  <c r="BL6" i="12" s="1"/>
  <c r="BM6" i="12" s="1"/>
  <c r="BN6" i="12" s="1"/>
  <c r="BO6" i="12" s="1"/>
  <c r="BP6" i="12" s="1"/>
  <c r="BQ6" i="12" s="1"/>
  <c r="BR6" i="12" s="1"/>
  <c r="BS6" i="12" s="1"/>
  <c r="BT6" i="12" s="1"/>
  <c r="BU6" i="12" s="1"/>
  <c r="BP36" i="10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B444" i="8"/>
  <c r="BL57" i="10"/>
  <c r="BG42" i="10"/>
  <c r="BT45" i="10"/>
  <c r="CA78" i="10"/>
  <c r="U5" i="13"/>
  <c r="S5" i="13"/>
  <c r="Q5" i="13"/>
  <c r="O5" i="13"/>
  <c r="M5" i="13"/>
  <c r="K5" i="13"/>
  <c r="I5" i="13"/>
  <c r="G5" i="13"/>
  <c r="E5" i="13"/>
  <c r="C5" i="13"/>
  <c r="V5" i="13"/>
  <c r="T5" i="13"/>
  <c r="R5" i="13"/>
  <c r="P5" i="13"/>
  <c r="N5" i="13"/>
  <c r="L5" i="13"/>
  <c r="J5" i="13"/>
  <c r="H5" i="13"/>
  <c r="F5" i="13"/>
  <c r="D5" i="13"/>
  <c r="V9" i="13"/>
  <c r="T9" i="13"/>
  <c r="R9" i="13"/>
  <c r="P9" i="13"/>
  <c r="N9" i="13"/>
  <c r="L9" i="13"/>
  <c r="J9" i="13"/>
  <c r="F9" i="13"/>
  <c r="D9" i="13"/>
  <c r="U9" i="13"/>
  <c r="O9" i="13"/>
  <c r="M9" i="13"/>
  <c r="K9" i="13"/>
  <c r="G9" i="13"/>
  <c r="BX36" i="10"/>
  <c r="BT54" i="10"/>
  <c r="Q10" i="13" s="1"/>
  <c r="BH57" i="10"/>
  <c r="BW36" i="10"/>
  <c r="CA42" i="10"/>
  <c r="CC42" i="10"/>
  <c r="CE42" i="10"/>
  <c r="A6" i="5"/>
  <c r="A4" i="5"/>
  <c r="J11" i="4"/>
  <c r="K6" i="9"/>
  <c r="I6" i="9"/>
  <c r="N6" i="9"/>
  <c r="G6" i="9"/>
  <c r="K5" i="9"/>
  <c r="BQ39" i="10"/>
  <c r="BV39" i="10"/>
  <c r="BY39" i="10"/>
  <c r="BL39" i="10"/>
  <c r="BP39" i="10"/>
  <c r="BQ78" i="10"/>
  <c r="BU78" i="10"/>
  <c r="Q4" i="4" s="1"/>
  <c r="Q6" i="4" s="1"/>
  <c r="BW78" i="10"/>
  <c r="S4" i="4" s="1"/>
  <c r="S6" i="4" s="1"/>
  <c r="BI78" i="10"/>
  <c r="E4" i="4" s="1"/>
  <c r="E6" i="4" s="1"/>
  <c r="BS78" i="10"/>
  <c r="BG54" i="10"/>
  <c r="D10" i="13" s="1"/>
  <c r="BI54" i="10"/>
  <c r="F10" i="13" s="1"/>
  <c r="BK54" i="10"/>
  <c r="H10" i="13" s="1"/>
  <c r="BM54" i="10"/>
  <c r="J10" i="13" s="1"/>
  <c r="BO54" i="10"/>
  <c r="L10" i="13" s="1"/>
  <c r="BO57" i="10"/>
  <c r="BU57" i="10"/>
  <c r="BI57" i="10"/>
  <c r="BG57" i="10"/>
  <c r="BS57" i="10"/>
  <c r="BM57" i="10"/>
  <c r="B244" i="7"/>
  <c r="C14" i="7"/>
  <c r="D14" i="7" s="1"/>
  <c r="C234" i="8"/>
  <c r="D234" i="8" s="1"/>
  <c r="D235" i="8" s="1"/>
  <c r="C284" i="7"/>
  <c r="D284" i="7" s="1"/>
  <c r="B69" i="7"/>
  <c r="B199" i="8"/>
  <c r="B174" i="7"/>
  <c r="B274" i="7"/>
  <c r="C124" i="7"/>
  <c r="D124" i="7" s="1"/>
  <c r="B234" i="7"/>
  <c r="C399" i="7"/>
  <c r="D399" i="7" s="1"/>
  <c r="B64" i="8"/>
  <c r="C384" i="8"/>
  <c r="D384" i="8" s="1"/>
  <c r="D385" i="8" s="1"/>
  <c r="D386" i="8" s="1"/>
  <c r="D387" i="8" s="1"/>
  <c r="C64" i="8"/>
  <c r="D64" i="8" s="1"/>
  <c r="D65" i="8" s="1"/>
  <c r="C174" i="7"/>
  <c r="D174" i="7" s="1"/>
  <c r="B59" i="8"/>
  <c r="B14" i="8"/>
  <c r="B24" i="8"/>
  <c r="B9" i="8"/>
  <c r="B154" i="8"/>
  <c r="C119" i="7"/>
  <c r="D119" i="7" s="1"/>
  <c r="C329" i="8"/>
  <c r="D329" i="8" s="1"/>
  <c r="D330" i="8" s="1"/>
  <c r="C194" i="7"/>
  <c r="D194" i="7" s="1"/>
  <c r="B39" i="8"/>
  <c r="C29" i="8"/>
  <c r="D29" i="8" s="1"/>
  <c r="D30" i="8" s="1"/>
  <c r="B199" i="7"/>
  <c r="B384" i="8"/>
  <c r="C24" i="8"/>
  <c r="D24" i="8" s="1"/>
  <c r="D25" i="8" s="1"/>
  <c r="C144" i="7"/>
  <c r="D144" i="7" s="1"/>
  <c r="B419" i="7"/>
  <c r="B34" i="8"/>
  <c r="B409" i="8"/>
  <c r="B209" i="7"/>
  <c r="B164" i="7"/>
  <c r="C324" i="7"/>
  <c r="D324" i="7" s="1"/>
  <c r="C364" i="8"/>
  <c r="D364" i="8" s="1"/>
  <c r="D365" i="8" s="1"/>
  <c r="B34" i="7"/>
  <c r="C29" i="7"/>
  <c r="D29" i="7" s="1"/>
  <c r="C24" i="7"/>
  <c r="D24" i="7" s="1"/>
  <c r="C54" i="7"/>
  <c r="D54" i="7" s="1"/>
  <c r="B204" i="7"/>
  <c r="C334" i="7"/>
  <c r="D334" i="7" s="1"/>
  <c r="B194" i="7"/>
  <c r="B209" i="8"/>
  <c r="C79" i="7"/>
  <c r="D79" i="7" s="1"/>
  <c r="C154" i="7"/>
  <c r="D154" i="7" s="1"/>
  <c r="C219" i="7"/>
  <c r="D219" i="7" s="1"/>
  <c r="C124" i="8"/>
  <c r="D124" i="8" s="1"/>
  <c r="D125" i="8" s="1"/>
  <c r="C274" i="7"/>
  <c r="D274" i="7" s="1"/>
  <c r="B264" i="8"/>
  <c r="B64" i="7"/>
  <c r="B269" i="7"/>
  <c r="C239" i="7"/>
  <c r="D239" i="7" s="1"/>
  <c r="C329" i="7"/>
  <c r="D329" i="7" s="1"/>
  <c r="C409" i="7"/>
  <c r="D409" i="7" s="1"/>
  <c r="C54" i="8"/>
  <c r="D54" i="8" s="1"/>
  <c r="D55" i="8" s="1"/>
  <c r="C129" i="8"/>
  <c r="D129" i="8" s="1"/>
  <c r="D130" i="8" s="1"/>
  <c r="C214" i="8"/>
  <c r="D214" i="8" s="1"/>
  <c r="D215" i="8" s="1"/>
  <c r="C294" i="8"/>
  <c r="D294" i="8" s="1"/>
  <c r="D295" i="8" s="1"/>
  <c r="D296" i="8" s="1"/>
  <c r="C374" i="8"/>
  <c r="D374" i="8" s="1"/>
  <c r="D375" i="8" s="1"/>
  <c r="C389" i="8"/>
  <c r="D389" i="8" s="1"/>
  <c r="D390" i="8" s="1"/>
  <c r="C69" i="8"/>
  <c r="D69" i="8" s="1"/>
  <c r="D70" i="8" s="1"/>
  <c r="D71" i="8" s="1"/>
  <c r="D72" i="8" s="1"/>
  <c r="C179" i="7"/>
  <c r="D179" i="7" s="1"/>
  <c r="B94" i="8"/>
  <c r="B139" i="7"/>
  <c r="B19" i="8"/>
  <c r="B339" i="8"/>
  <c r="C409" i="8"/>
  <c r="D409" i="8" s="1"/>
  <c r="D410" i="8" s="1"/>
  <c r="B74" i="7"/>
  <c r="B134" i="8"/>
  <c r="B439" i="7"/>
  <c r="C159" i="7"/>
  <c r="D159" i="7" s="1"/>
  <c r="C44" i="8"/>
  <c r="D44" i="8" s="1"/>
  <c r="D45" i="8" s="1"/>
  <c r="C359" i="8"/>
  <c r="D359" i="8" s="1"/>
  <c r="D360" i="8" s="1"/>
  <c r="C94" i="8"/>
  <c r="D94" i="8" s="1"/>
  <c r="D95" i="8" s="1"/>
  <c r="B304" i="8"/>
  <c r="B149" i="7"/>
  <c r="B334" i="7"/>
  <c r="B119" i="8"/>
  <c r="B124" i="8"/>
  <c r="C104" i="7"/>
  <c r="D104" i="7" s="1"/>
  <c r="C274" i="8"/>
  <c r="D274" i="8" s="1"/>
  <c r="D275" i="8" s="1"/>
  <c r="D276" i="8" s="1"/>
  <c r="C299" i="7"/>
  <c r="D299" i="7" s="1"/>
  <c r="B134" i="7"/>
  <c r="C49" i="7"/>
  <c r="D49" i="7" s="1"/>
  <c r="C359" i="7"/>
  <c r="D359" i="7" s="1"/>
  <c r="B289" i="7"/>
  <c r="B229" i="8"/>
  <c r="C144" i="8"/>
  <c r="D144" i="8" s="1"/>
  <c r="D145" i="8" s="1"/>
  <c r="C384" i="7"/>
  <c r="D384" i="7" s="1"/>
  <c r="B359" i="7"/>
  <c r="B144" i="7"/>
  <c r="C224" i="7"/>
  <c r="D224" i="7" s="1"/>
  <c r="D225" i="7" s="1"/>
  <c r="D226" i="7" s="1"/>
  <c r="C439" i="7"/>
  <c r="D439" i="7" s="1"/>
  <c r="B319" i="7"/>
  <c r="C194" i="8"/>
  <c r="D194" i="8" s="1"/>
  <c r="D195" i="8" s="1"/>
  <c r="B264" i="7"/>
  <c r="B94" i="7"/>
  <c r="B269" i="8"/>
  <c r="C19" i="8"/>
  <c r="D19" i="8" s="1"/>
  <c r="D20" i="8" s="1"/>
  <c r="C224" i="8"/>
  <c r="D224" i="8" s="1"/>
  <c r="D225" i="8" s="1"/>
  <c r="C339" i="7"/>
  <c r="D339" i="7" s="1"/>
  <c r="B379" i="8"/>
  <c r="B179" i="7"/>
  <c r="B349" i="7"/>
  <c r="C179" i="8"/>
  <c r="D179" i="8" s="1"/>
  <c r="B329" i="8"/>
  <c r="B129" i="7"/>
  <c r="B84" i="7"/>
  <c r="B284" i="8"/>
  <c r="C289" i="7"/>
  <c r="D289" i="7" s="1"/>
  <c r="C139" i="8"/>
  <c r="D139" i="8" s="1"/>
  <c r="D140" i="8" s="1"/>
  <c r="B44" i="7"/>
  <c r="C239" i="8"/>
  <c r="D239" i="8" s="1"/>
  <c r="D240" i="8" s="1"/>
  <c r="C364" i="7"/>
  <c r="D364" i="7" s="1"/>
  <c r="B359" i="8"/>
  <c r="B159" i="7"/>
  <c r="C149" i="7"/>
  <c r="D149" i="7" s="1"/>
  <c r="C354" i="8"/>
  <c r="D354" i="8" s="1"/>
  <c r="D355" i="8" s="1"/>
  <c r="B434" i="8"/>
  <c r="B144" i="8"/>
  <c r="B79" i="8"/>
  <c r="B414" i="7"/>
  <c r="C134" i="8"/>
  <c r="D134" i="8" s="1"/>
  <c r="D135" i="8" s="1"/>
  <c r="B389" i="7"/>
  <c r="B184" i="7"/>
  <c r="C309" i="7"/>
  <c r="D309" i="7" s="1"/>
  <c r="C424" i="8"/>
  <c r="D424" i="8" s="1"/>
  <c r="C264" i="8"/>
  <c r="D264" i="8" s="1"/>
  <c r="D265" i="8" s="1"/>
  <c r="C99" i="8"/>
  <c r="D99" i="8" s="1"/>
  <c r="D100" i="8" s="1"/>
  <c r="C379" i="7"/>
  <c r="D379" i="7" s="1"/>
  <c r="C209" i="7"/>
  <c r="D209" i="7" s="1"/>
  <c r="C69" i="7"/>
  <c r="D69" i="7" s="1"/>
  <c r="B139" i="8"/>
  <c r="B259" i="7"/>
  <c r="B294" i="7"/>
  <c r="B389" i="8"/>
  <c r="B189" i="7"/>
  <c r="C129" i="7"/>
  <c r="D129" i="7" s="1"/>
  <c r="C319" i="8"/>
  <c r="D319" i="8" s="1"/>
  <c r="B184" i="8"/>
  <c r="B249" i="8"/>
  <c r="B369" i="7"/>
  <c r="B114" i="7"/>
  <c r="B314" i="8"/>
  <c r="B324" i="7"/>
  <c r="B204" i="8"/>
  <c r="C84" i="7"/>
  <c r="D84" i="7" s="1"/>
  <c r="C254" i="7"/>
  <c r="D254" i="7" s="1"/>
  <c r="C389" i="7"/>
  <c r="D389" i="7" s="1"/>
  <c r="C109" i="8"/>
  <c r="D109" i="8" s="1"/>
  <c r="C279" i="8"/>
  <c r="D279" i="8" s="1"/>
  <c r="D280" i="8" s="1"/>
  <c r="C439" i="8"/>
  <c r="D439" i="8" s="1"/>
  <c r="D440" i="8" s="1"/>
  <c r="C44" i="7"/>
  <c r="D44" i="7" s="1"/>
  <c r="B14" i="7"/>
  <c r="C19" i="7"/>
  <c r="D19" i="7" s="1"/>
  <c r="B39" i="7"/>
  <c r="C39" i="7"/>
  <c r="D39" i="7" s="1"/>
  <c r="B24" i="7"/>
  <c r="B324" i="8"/>
  <c r="B164" i="8"/>
  <c r="B444" i="7"/>
  <c r="B284" i="7"/>
  <c r="B124" i="7"/>
  <c r="C289" i="8"/>
  <c r="D289" i="8" s="1"/>
  <c r="C149" i="8"/>
  <c r="D149" i="8" s="1"/>
  <c r="D150" i="8" s="1"/>
  <c r="C414" i="7"/>
  <c r="D414" i="7" s="1"/>
  <c r="D415" i="7" s="1"/>
  <c r="C249" i="7"/>
  <c r="D249" i="7" s="1"/>
  <c r="C74" i="7"/>
  <c r="D74" i="7" s="1"/>
  <c r="B234" i="8"/>
  <c r="B354" i="7"/>
  <c r="B89" i="7"/>
  <c r="B249" i="7"/>
  <c r="B409" i="7"/>
  <c r="B129" i="8"/>
  <c r="B289" i="8"/>
  <c r="C59" i="7"/>
  <c r="D59" i="7" s="1"/>
  <c r="C94" i="7"/>
  <c r="D94" i="7" s="1"/>
  <c r="C134" i="7"/>
  <c r="D134" i="7" s="1"/>
  <c r="C169" i="7"/>
  <c r="D169" i="7" s="1"/>
  <c r="C199" i="7"/>
  <c r="D199" i="7" s="1"/>
  <c r="C379" i="8"/>
  <c r="D379" i="8" s="1"/>
  <c r="D380" i="8" s="1"/>
  <c r="C219" i="8"/>
  <c r="D219" i="8" s="1"/>
  <c r="C59" i="8"/>
  <c r="D59" i="8" s="1"/>
  <c r="D60" i="8" s="1"/>
  <c r="C344" i="7"/>
  <c r="D344" i="7" s="1"/>
  <c r="C204" i="7"/>
  <c r="D204" i="7" s="1"/>
  <c r="B424" i="8"/>
  <c r="B104" i="8"/>
  <c r="B224" i="7"/>
  <c r="B194" i="8"/>
  <c r="B109" i="7"/>
  <c r="B429" i="7"/>
  <c r="B309" i="8"/>
  <c r="C269" i="7"/>
  <c r="D269" i="7" s="1"/>
  <c r="C314" i="7"/>
  <c r="D314" i="7" s="1"/>
  <c r="C354" i="7"/>
  <c r="D354" i="7" s="1"/>
  <c r="C394" i="7"/>
  <c r="D394" i="7" s="1"/>
  <c r="C429" i="7"/>
  <c r="D429" i="7" s="1"/>
  <c r="C34" i="8"/>
  <c r="D34" i="8" s="1"/>
  <c r="C74" i="8"/>
  <c r="D74" i="8" s="1"/>
  <c r="D75" i="8" s="1"/>
  <c r="C114" i="8"/>
  <c r="D114" i="8" s="1"/>
  <c r="D115" i="8" s="1"/>
  <c r="C154" i="8"/>
  <c r="D154" i="8" s="1"/>
  <c r="D155" i="8" s="1"/>
  <c r="C189" i="8"/>
  <c r="D189" i="8" s="1"/>
  <c r="D190" i="8" s="1"/>
  <c r="C229" i="8"/>
  <c r="D229" i="8" s="1"/>
  <c r="D230" i="8" s="1"/>
  <c r="C269" i="8"/>
  <c r="D269" i="8" s="1"/>
  <c r="D270" i="8" s="1"/>
  <c r="C309" i="8"/>
  <c r="D309" i="8" s="1"/>
  <c r="D310" i="8" s="1"/>
  <c r="C349" i="8"/>
  <c r="D349" i="8" s="1"/>
  <c r="C394" i="8"/>
  <c r="D394" i="8" s="1"/>
  <c r="D395" i="8" s="1"/>
  <c r="C434" i="8"/>
  <c r="D434" i="8" s="1"/>
  <c r="D435" i="8" s="1"/>
  <c r="C304" i="8"/>
  <c r="D304" i="8" s="1"/>
  <c r="D305" i="8" s="1"/>
  <c r="C164" i="8"/>
  <c r="D164" i="8" s="1"/>
  <c r="D165" i="8" s="1"/>
  <c r="C434" i="7"/>
  <c r="D434" i="7" s="1"/>
  <c r="D435" i="7" s="1"/>
  <c r="C264" i="7"/>
  <c r="D264" i="7" s="1"/>
  <c r="C109" i="7"/>
  <c r="D109" i="7" s="1"/>
  <c r="B254" i="8"/>
  <c r="B374" i="7"/>
  <c r="B59" i="7"/>
  <c r="B219" i="7"/>
  <c r="B379" i="7"/>
  <c r="B99" i="8"/>
  <c r="B259" i="8"/>
  <c r="B419" i="8"/>
  <c r="B344" i="7"/>
  <c r="C104" i="8"/>
  <c r="D104" i="8" s="1"/>
  <c r="D105" i="8" s="1"/>
  <c r="B274" i="8"/>
  <c r="B229" i="7"/>
  <c r="B429" i="8"/>
  <c r="B254" i="7"/>
  <c r="B279" i="7"/>
  <c r="B159" i="8"/>
  <c r="C89" i="7"/>
  <c r="D89" i="7" s="1"/>
  <c r="C229" i="7"/>
  <c r="D229" i="7" s="1"/>
  <c r="C404" i="7"/>
  <c r="D404" i="7" s="1"/>
  <c r="C119" i="8"/>
  <c r="D119" i="8" s="1"/>
  <c r="D120" i="8" s="1"/>
  <c r="C284" i="8"/>
  <c r="D284" i="8" s="1"/>
  <c r="D285" i="8" s="1"/>
  <c r="C444" i="8"/>
  <c r="D444" i="8" s="1"/>
  <c r="D445" i="8" s="1"/>
  <c r="C249" i="8"/>
  <c r="D249" i="8" s="1"/>
  <c r="D250" i="8" s="1"/>
  <c r="C374" i="7"/>
  <c r="D374" i="7" s="1"/>
  <c r="C64" i="7"/>
  <c r="D64" i="7" s="1"/>
  <c r="B424" i="7"/>
  <c r="B114" i="8"/>
  <c r="B29" i="8"/>
  <c r="B214" i="8"/>
  <c r="B79" i="7"/>
  <c r="B399" i="7"/>
  <c r="B279" i="8"/>
  <c r="C399" i="8"/>
  <c r="D399" i="8" s="1"/>
  <c r="C79" i="8"/>
  <c r="D79" i="8" s="1"/>
  <c r="D80" i="8" s="1"/>
  <c r="D81" i="8" s="1"/>
  <c r="B169" i="8"/>
  <c r="B339" i="7"/>
  <c r="C419" i="7"/>
  <c r="D419" i="7" s="1"/>
  <c r="D420" i="7" s="1"/>
  <c r="C139" i="7"/>
  <c r="D139" i="7" s="1"/>
  <c r="B189" i="8"/>
  <c r="C159" i="8"/>
  <c r="D159" i="8" s="1"/>
  <c r="D160" i="8" s="1"/>
  <c r="B294" i="8"/>
  <c r="C259" i="7"/>
  <c r="D259" i="7" s="1"/>
  <c r="B344" i="8"/>
  <c r="B219" i="8"/>
  <c r="B334" i="8"/>
  <c r="B29" i="7"/>
  <c r="C84" i="8"/>
  <c r="D84" i="8" s="1"/>
  <c r="D85" i="8" s="1"/>
  <c r="B54" i="8"/>
  <c r="B309" i="7"/>
  <c r="B399" i="8"/>
  <c r="C234" i="7"/>
  <c r="D234" i="7" s="1"/>
  <c r="B394" i="7"/>
  <c r="C174" i="8"/>
  <c r="D174" i="8" s="1"/>
  <c r="C184" i="8"/>
  <c r="D184" i="8" s="1"/>
  <c r="D185" i="8" s="1"/>
  <c r="C304" i="7"/>
  <c r="D304" i="7" s="1"/>
  <c r="B299" i="8"/>
  <c r="B99" i="7"/>
  <c r="B69" i="8"/>
  <c r="C9" i="8"/>
  <c r="D9" i="8" s="1"/>
  <c r="D10" i="8" s="1"/>
  <c r="B89" i="8"/>
  <c r="B434" i="7"/>
  <c r="B44" i="8"/>
  <c r="C189" i="7"/>
  <c r="D189" i="7" s="1"/>
  <c r="C39" i="8"/>
  <c r="D39" i="8" s="1"/>
  <c r="B54" i="7"/>
  <c r="B19" i="7"/>
  <c r="B49" i="7"/>
  <c r="B404" i="8"/>
  <c r="B84" i="8"/>
  <c r="B364" i="7"/>
  <c r="C369" i="8"/>
  <c r="D369" i="8" s="1"/>
  <c r="D370" i="8" s="1"/>
  <c r="C49" i="8"/>
  <c r="D49" i="8" s="1"/>
  <c r="D50" i="8" s="1"/>
  <c r="C164" i="7"/>
  <c r="D164" i="7" s="1"/>
  <c r="B74" i="8"/>
  <c r="B169" i="7"/>
  <c r="B49" i="8"/>
  <c r="B369" i="8"/>
  <c r="C114" i="7"/>
  <c r="D114" i="7" s="1"/>
  <c r="C184" i="7"/>
  <c r="D184" i="7" s="1"/>
  <c r="C314" i="8"/>
  <c r="D314" i="8" s="1"/>
  <c r="C424" i="7"/>
  <c r="D424" i="7" s="1"/>
  <c r="D425" i="7" s="1"/>
  <c r="C99" i="7"/>
  <c r="D99" i="7" s="1"/>
  <c r="B384" i="7"/>
  <c r="B314" i="7"/>
  <c r="B149" i="8"/>
  <c r="C294" i="7"/>
  <c r="D294" i="7" s="1"/>
  <c r="C369" i="7"/>
  <c r="D369" i="7" s="1"/>
  <c r="C14" i="8"/>
  <c r="D14" i="8" s="1"/>
  <c r="D15" i="8" s="1"/>
  <c r="C89" i="8"/>
  <c r="D89" i="8" s="1"/>
  <c r="D90" i="8" s="1"/>
  <c r="C169" i="8"/>
  <c r="D169" i="8" s="1"/>
  <c r="D170" i="8" s="1"/>
  <c r="C254" i="8"/>
  <c r="D254" i="8" s="1"/>
  <c r="D255" i="8" s="1"/>
  <c r="C334" i="8"/>
  <c r="D334" i="8" s="1"/>
  <c r="D335" i="8" s="1"/>
  <c r="C414" i="8"/>
  <c r="D414" i="8" s="1"/>
  <c r="C244" i="8"/>
  <c r="D244" i="8" s="1"/>
  <c r="D245" i="8" s="1"/>
  <c r="C349" i="7"/>
  <c r="D349" i="7" s="1"/>
  <c r="B414" i="8"/>
  <c r="B214" i="7"/>
  <c r="B299" i="7"/>
  <c r="B179" i="8"/>
  <c r="B224" i="8"/>
  <c r="C214" i="7"/>
  <c r="D214" i="7" s="1"/>
  <c r="B109" i="8"/>
  <c r="B119" i="7"/>
  <c r="B319" i="8"/>
  <c r="C319" i="7"/>
  <c r="D319" i="7" s="1"/>
  <c r="C199" i="8"/>
  <c r="D199" i="8" s="1"/>
  <c r="C419" i="8"/>
  <c r="D419" i="8" s="1"/>
  <c r="D420" i="8" s="1"/>
  <c r="D421" i="8" s="1"/>
  <c r="C244" i="7"/>
  <c r="D244" i="7" s="1"/>
  <c r="B104" i="7"/>
  <c r="B349" i="8"/>
  <c r="B239" i="7"/>
  <c r="B439" i="8"/>
  <c r="C34" i="7"/>
  <c r="D34" i="7" s="1"/>
  <c r="B154" i="7"/>
  <c r="C299" i="8"/>
  <c r="D299" i="8" s="1"/>
  <c r="D300" i="8" s="1"/>
  <c r="C279" i="7"/>
  <c r="D279" i="7" s="1"/>
  <c r="C344" i="8"/>
  <c r="D344" i="8" s="1"/>
  <c r="J6" i="9"/>
  <c r="L6" i="9"/>
  <c r="M6" i="9"/>
  <c r="E6" i="9"/>
  <c r="H6" i="9"/>
  <c r="O6" i="9"/>
  <c r="L5" i="9"/>
  <c r="M5" i="9"/>
  <c r="H5" i="9"/>
  <c r="O5" i="9"/>
  <c r="BN36" i="10"/>
  <c r="BR39" i="10"/>
  <c r="BU39" i="10"/>
  <c r="BW39" i="10"/>
  <c r="BI39" i="10"/>
  <c r="BK39" i="10"/>
  <c r="BM39" i="10"/>
  <c r="BO39" i="10"/>
  <c r="BS39" i="10"/>
  <c r="BG39" i="10"/>
  <c r="BG78" i="10"/>
  <c r="C4" i="4" s="1"/>
  <c r="C6" i="4" s="1"/>
  <c r="BK78" i="10"/>
  <c r="G4" i="4" s="1"/>
  <c r="G6" i="4" s="1"/>
  <c r="BR78" i="10"/>
  <c r="BV78" i="10"/>
  <c r="BX78" i="10"/>
  <c r="BF78" i="10"/>
  <c r="B4" i="4" s="1"/>
  <c r="B6" i="4" s="1"/>
  <c r="BL78" i="10"/>
  <c r="H4" i="4" s="1"/>
  <c r="H6" i="4" s="1"/>
  <c r="BN54" i="10"/>
  <c r="K10" i="13" s="1"/>
  <c r="BY54" i="10"/>
  <c r="V10" i="13" s="1"/>
  <c r="BH54" i="10"/>
  <c r="E10" i="13" s="1"/>
  <c r="BN57" i="10"/>
  <c r="BT57" i="10"/>
  <c r="BY57" i="10"/>
  <c r="BT39" i="10"/>
  <c r="BJ39" i="10"/>
  <c r="K4" i="9"/>
  <c r="I4" i="9"/>
  <c r="M4" i="9"/>
  <c r="H4" i="9"/>
  <c r="BH39" i="10"/>
  <c r="BK57" i="10"/>
  <c r="X8" i="5"/>
  <c r="AB3" i="5"/>
  <c r="AB7" i="5"/>
  <c r="Y9" i="5"/>
  <c r="AC6" i="5"/>
  <c r="AA3" i="5"/>
  <c r="Y6" i="5"/>
  <c r="BN39" i="10"/>
  <c r="BR54" i="10"/>
  <c r="D6" i="9"/>
  <c r="B6" i="9"/>
  <c r="F4" i="9"/>
  <c r="DC22" i="10" a="1"/>
  <c r="DC22" i="10" s="1"/>
  <c r="BL22" i="10" s="1"/>
  <c r="BZ51" i="10"/>
  <c r="CB51" i="10"/>
  <c r="CD51" i="10"/>
  <c r="CF51" i="10"/>
  <c r="CE72" i="10"/>
  <c r="C8" i="9"/>
  <c r="E8" i="9"/>
  <c r="G8" i="9"/>
  <c r="I8" i="9"/>
  <c r="K8" i="9"/>
  <c r="M8" i="9"/>
  <c r="O8" i="9"/>
  <c r="O4" i="4"/>
  <c r="O6" i="4" s="1"/>
  <c r="W3" i="4"/>
  <c r="W5" i="4"/>
  <c r="W4" i="4"/>
  <c r="W6" i="4"/>
  <c r="Y3" i="4"/>
  <c r="Y5" i="4"/>
  <c r="Y4" i="4"/>
  <c r="Y6" i="4"/>
  <c r="AA3" i="4"/>
  <c r="AA5" i="4"/>
  <c r="AA4" i="4"/>
  <c r="AA6" i="4"/>
  <c r="BI42" i="10"/>
  <c r="BO42" i="10"/>
  <c r="BS42" i="10"/>
  <c r="BY42" i="10"/>
  <c r="BX45" i="10"/>
  <c r="BZ63" i="10"/>
  <c r="CB63" i="10"/>
  <c r="CD63" i="10"/>
  <c r="CF63" i="10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BF39" i="10"/>
  <c r="J4" i="9"/>
  <c r="L4" i="9"/>
  <c r="N4" i="9"/>
  <c r="G4" i="9"/>
  <c r="O4" i="9"/>
  <c r="BV54" i="10"/>
  <c r="S10" i="13" s="1"/>
  <c r="BJ22" i="10"/>
  <c r="BN22" i="10"/>
  <c r="BR22" i="10"/>
  <c r="BV22" i="10"/>
  <c r="BI22" i="10"/>
  <c r="B8" i="9"/>
  <c r="B14" i="9" s="1"/>
  <c r="D8" i="9"/>
  <c r="F8" i="9"/>
  <c r="H8" i="9"/>
  <c r="J8" i="9"/>
  <c r="L8" i="9"/>
  <c r="N8" i="9"/>
  <c r="N4" i="4"/>
  <c r="N6" i="4" s="1"/>
  <c r="R4" i="4"/>
  <c r="R6" i="4" s="1"/>
  <c r="T4" i="4"/>
  <c r="T6" i="4" s="1"/>
  <c r="V4" i="4"/>
  <c r="V6" i="4"/>
  <c r="V3" i="4"/>
  <c r="V5" i="4"/>
  <c r="X4" i="4"/>
  <c r="X6" i="4"/>
  <c r="X3" i="4"/>
  <c r="X5" i="4"/>
  <c r="Z4" i="4"/>
  <c r="Z6" i="4"/>
  <c r="Z3" i="4"/>
  <c r="Z5" i="4"/>
  <c r="AB4" i="4"/>
  <c r="AB6" i="4"/>
  <c r="AB3" i="4"/>
  <c r="AB5" i="4"/>
  <c r="BJ45" i="10"/>
  <c r="BN45" i="10"/>
  <c r="BU63" i="10"/>
  <c r="Q3" i="4" s="1"/>
  <c r="Q5" i="4" s="1"/>
  <c r="BW63" i="10"/>
  <c r="S3" i="4" s="1"/>
  <c r="S5" i="4" s="1"/>
  <c r="BY63" i="10"/>
  <c r="U3" i="4" s="1"/>
  <c r="U5" i="4" s="1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K13" i="9"/>
  <c r="D50" i="7"/>
  <c r="D51" i="7" s="1"/>
  <c r="D52" i="7" s="1"/>
  <c r="D360" i="7"/>
  <c r="AB6" i="5"/>
  <c r="AB9" i="5"/>
  <c r="Z3" i="5"/>
  <c r="AC9" i="5"/>
  <c r="AC8" i="5"/>
  <c r="AC7" i="5"/>
  <c r="Y8" i="5"/>
  <c r="Y7" i="5"/>
  <c r="W8" i="5"/>
  <c r="AC3" i="5"/>
  <c r="Y3" i="5"/>
  <c r="BZ81" i="10"/>
  <c r="CB81" i="10"/>
  <c r="CD81" i="10"/>
  <c r="CF81" i="10"/>
  <c r="BZ84" i="10"/>
  <c r="CB84" i="10"/>
  <c r="CD84" i="10"/>
  <c r="CF84" i="10"/>
  <c r="CA87" i="10"/>
  <c r="CC87" i="10"/>
  <c r="CE87" i="10"/>
  <c r="CA81" i="10"/>
  <c r="CC81" i="10"/>
  <c r="CE81" i="10"/>
  <c r="CA84" i="10"/>
  <c r="CC84" i="10"/>
  <c r="CE84" i="10"/>
  <c r="BZ87" i="10"/>
  <c r="CB87" i="10"/>
  <c r="CD87" i="10"/>
  <c r="CF87" i="10"/>
  <c r="BU84" i="10"/>
  <c r="BW84" i="10"/>
  <c r="BY84" i="10"/>
  <c r="H68" i="12" a="1"/>
  <c r="H68" i="12" s="1"/>
  <c r="G67" i="12" a="1"/>
  <c r="G67" i="12" s="1"/>
  <c r="H67" i="12" s="1" a="1"/>
  <c r="H67" i="12" s="1"/>
  <c r="CJ21" i="10"/>
  <c r="CJ20" i="10"/>
  <c r="CJ19" i="10"/>
  <c r="CJ18" i="10"/>
  <c r="CL20" i="10"/>
  <c r="CL19" i="10"/>
  <c r="CL18" i="10"/>
  <c r="CN20" i="10"/>
  <c r="CN19" i="10"/>
  <c r="CN18" i="10"/>
  <c r="CP20" i="10"/>
  <c r="CP19" i="10"/>
  <c r="CP18" i="10"/>
  <c r="CR10" i="10"/>
  <c r="CR20" i="10"/>
  <c r="CR19" i="10"/>
  <c r="C5" i="12"/>
  <c r="BF81" i="10"/>
  <c r="BH81" i="10"/>
  <c r="BJ81" i="10"/>
  <c r="BL81" i="10"/>
  <c r="BN81" i="10"/>
  <c r="BP81" i="10"/>
  <c r="BR81" i="10"/>
  <c r="BT81" i="10"/>
  <c r="BV81" i="10"/>
  <c r="BX81" i="10"/>
  <c r="BT72" i="10"/>
  <c r="Q9" i="13" s="1"/>
  <c r="BK72" i="10"/>
  <c r="H9" i="13" s="1"/>
  <c r="B91" i="10" a="1"/>
  <c r="B91" i="10" s="1"/>
  <c r="B92" i="10" a="1"/>
  <c r="B92" i="10" s="1"/>
  <c r="B93" i="10" a="1"/>
  <c r="B93" i="10" s="1"/>
  <c r="B94" i="10" a="1"/>
  <c r="B94" i="10" s="1"/>
  <c r="B95" i="10" a="1"/>
  <c r="B95" i="10" s="1"/>
  <c r="B96" i="10" a="1"/>
  <c r="B96" i="10" s="1"/>
  <c r="B163" i="10" a="1"/>
  <c r="B163" i="10" s="1"/>
  <c r="B155" i="10" a="1"/>
  <c r="B155" i="10" s="1"/>
  <c r="B147" i="10" a="1"/>
  <c r="B147" i="10" s="1"/>
  <c r="B139" i="10" a="1"/>
  <c r="B139" i="10" s="1"/>
  <c r="B131" i="10" a="1"/>
  <c r="B131" i="10" s="1"/>
  <c r="B123" i="10" a="1"/>
  <c r="B123" i="10" s="1"/>
  <c r="B115" i="10" a="1"/>
  <c r="B115" i="10" s="1"/>
  <c r="B107" i="10" a="1"/>
  <c r="B107" i="10" s="1"/>
  <c r="B99" i="10" a="1"/>
  <c r="B99" i="10" s="1"/>
  <c r="B164" i="10" a="1"/>
  <c r="B164" i="10" s="1"/>
  <c r="B156" i="10" a="1"/>
  <c r="B156" i="10" s="1"/>
  <c r="B148" i="10" a="1"/>
  <c r="B148" i="10" s="1"/>
  <c r="B140" i="10" a="1"/>
  <c r="B140" i="10" s="1"/>
  <c r="B132" i="10" a="1"/>
  <c r="B132" i="10" s="1"/>
  <c r="B124" i="10" a="1"/>
  <c r="B124" i="10" s="1"/>
  <c r="B116" i="10" a="1"/>
  <c r="B116" i="10" s="1"/>
  <c r="B108" i="10" a="1"/>
  <c r="B108" i="10" s="1"/>
  <c r="B100" i="10" a="1"/>
  <c r="B100" i="10" s="1"/>
  <c r="BG81" i="10"/>
  <c r="BI81" i="10"/>
  <c r="BK81" i="10"/>
  <c r="BM81" i="10"/>
  <c r="BO81" i="10"/>
  <c r="BQ81" i="10"/>
  <c r="BS81" i="10"/>
  <c r="BU81" i="10"/>
  <c r="BW81" i="10"/>
  <c r="BY81" i="10"/>
  <c r="CA63" i="10"/>
  <c r="CC63" i="10"/>
  <c r="CE63" i="10"/>
  <c r="C7" i="12"/>
  <c r="BF84" i="10"/>
  <c r="BH84" i="10"/>
  <c r="BJ84" i="10"/>
  <c r="BL84" i="10"/>
  <c r="BN84" i="10"/>
  <c r="BP84" i="10"/>
  <c r="BR84" i="10"/>
  <c r="BG84" i="10"/>
  <c r="BI84" i="10"/>
  <c r="BK84" i="10"/>
  <c r="BM84" i="10"/>
  <c r="BO84" i="10"/>
  <c r="BQ84" i="10"/>
  <c r="BS84" i="10"/>
  <c r="BT84" i="10"/>
  <c r="BV84" i="10"/>
  <c r="BX84" i="10"/>
  <c r="C9" i="12"/>
  <c r="BF87" i="10"/>
  <c r="BH87" i="10"/>
  <c r="BJ87" i="10"/>
  <c r="BL87" i="10"/>
  <c r="BN87" i="10"/>
  <c r="BP87" i="10"/>
  <c r="BR87" i="10"/>
  <c r="BT87" i="10"/>
  <c r="BV87" i="10"/>
  <c r="BX87" i="10"/>
  <c r="BG87" i="10"/>
  <c r="BI87" i="10"/>
  <c r="BK87" i="10"/>
  <c r="BM87" i="10"/>
  <c r="BO87" i="10"/>
  <c r="BQ87" i="10"/>
  <c r="BS87" i="10"/>
  <c r="BU87" i="10"/>
  <c r="BW87" i="10"/>
  <c r="BY87" i="10"/>
  <c r="BV72" i="10"/>
  <c r="S9" i="13" s="1"/>
  <c r="BH72" i="10"/>
  <c r="E9" i="13" s="1"/>
  <c r="BZ69" i="10"/>
  <c r="CB69" i="10"/>
  <c r="CD69" i="10"/>
  <c r="CF69" i="10"/>
  <c r="BZ66" i="10"/>
  <c r="CB66" i="10"/>
  <c r="CD66" i="10"/>
  <c r="CF66" i="10"/>
  <c r="CA66" i="10"/>
  <c r="CC66" i="10"/>
  <c r="CE66" i="10"/>
  <c r="CA69" i="10"/>
  <c r="CC69" i="10"/>
  <c r="CE69" i="10"/>
  <c r="BL72" i="10"/>
  <c r="I9" i="13" s="1"/>
  <c r="C10" i="12"/>
  <c r="BF72" i="10"/>
  <c r="C9" i="13" s="1"/>
  <c r="M13" i="9"/>
  <c r="D361" i="7"/>
  <c r="D362" i="7" s="1"/>
  <c r="L13" i="9"/>
  <c r="N13" i="9"/>
  <c r="H50" i="12" a="1"/>
  <c r="H50" i="12" s="1"/>
  <c r="O13" i="9"/>
  <c r="J13" i="9"/>
  <c r="I13" i="9"/>
  <c r="D245" i="7"/>
  <c r="D200" i="8"/>
  <c r="D160" i="7"/>
  <c r="D161" i="7" s="1"/>
  <c r="D180" i="7"/>
  <c r="D155" i="7"/>
  <c r="D156" i="7" s="1"/>
  <c r="D165" i="7"/>
  <c r="D166" i="7" s="1"/>
  <c r="F41" i="12" a="1"/>
  <c r="F41" i="12" s="1"/>
  <c r="G41" i="12" s="1" a="1"/>
  <c r="G41" i="12" s="1"/>
  <c r="H41" i="12" s="1" a="1"/>
  <c r="H41" i="12" s="1"/>
  <c r="H66" i="12" a="1"/>
  <c r="H66" i="12" s="1"/>
  <c r="I66" i="12" s="1" a="1"/>
  <c r="I66" i="12" s="1"/>
  <c r="D320" i="7"/>
  <c r="D215" i="7"/>
  <c r="D350" i="7"/>
  <c r="D415" i="8"/>
  <c r="D330" i="7"/>
  <c r="D185" i="7"/>
  <c r="D80" i="7"/>
  <c r="D335" i="7"/>
  <c r="D55" i="7"/>
  <c r="D25" i="7"/>
  <c r="D45" i="7"/>
  <c r="D390" i="7"/>
  <c r="D255" i="7"/>
  <c r="D85" i="7"/>
  <c r="D70" i="7"/>
  <c r="D210" i="7"/>
  <c r="D310" i="7"/>
  <c r="D150" i="7"/>
  <c r="D365" i="7"/>
  <c r="D180" i="8"/>
  <c r="D285" i="7"/>
  <c r="D30" i="7"/>
  <c r="D115" i="7"/>
  <c r="D315" i="8"/>
  <c r="D100" i="7"/>
  <c r="D295" i="7"/>
  <c r="D370" i="7"/>
  <c r="D130" i="7"/>
  <c r="D110" i="8"/>
  <c r="D340" i="7"/>
  <c r="F58" i="12" a="1"/>
  <c r="F58" i="12" s="1"/>
  <c r="F31" i="12" a="1"/>
  <c r="F31" i="12" s="1"/>
  <c r="G31" i="12" s="1" a="1"/>
  <c r="G31" i="12" s="1"/>
  <c r="F29" i="12" a="1"/>
  <c r="F29" i="12" s="1"/>
  <c r="G29" i="12" s="1" a="1"/>
  <c r="G29" i="12" s="1"/>
  <c r="BG63" i="10"/>
  <c r="C3" i="4" s="1"/>
  <c r="BI63" i="10"/>
  <c r="E3" i="4" s="1"/>
  <c r="BK63" i="10"/>
  <c r="G3" i="4" s="1"/>
  <c r="BM63" i="10"/>
  <c r="I3" i="4" s="1"/>
  <c r="BO63" i="10"/>
  <c r="BQ63" i="10"/>
  <c r="BS63" i="10"/>
  <c r="O3" i="4" s="1"/>
  <c r="BF63" i="10"/>
  <c r="B3" i="4" s="1"/>
  <c r="BH63" i="10"/>
  <c r="D3" i="4" s="1"/>
  <c r="BJ63" i="10"/>
  <c r="F3" i="4" s="1"/>
  <c r="BL63" i="10"/>
  <c r="H3" i="4" s="1"/>
  <c r="BN63" i="10"/>
  <c r="BP63" i="10"/>
  <c r="BR63" i="10"/>
  <c r="BT63" i="10"/>
  <c r="P3" i="4" s="1"/>
  <c r="BV63" i="10"/>
  <c r="R3" i="4" s="1"/>
  <c r="R5" i="4" s="1"/>
  <c r="BX63" i="10"/>
  <c r="T3" i="4" s="1"/>
  <c r="T5" i="4" s="1"/>
  <c r="C6" i="12"/>
  <c r="BH66" i="10"/>
  <c r="E7" i="13" s="1"/>
  <c r="BJ66" i="10"/>
  <c r="G7" i="13" s="1"/>
  <c r="BL66" i="10"/>
  <c r="I7" i="13" s="1"/>
  <c r="BN66" i="10"/>
  <c r="BP66" i="10"/>
  <c r="BR66" i="10"/>
  <c r="BT66" i="10"/>
  <c r="Q7" i="13" s="1"/>
  <c r="BV66" i="10"/>
  <c r="S7" i="13" s="1"/>
  <c r="BX66" i="10"/>
  <c r="U7" i="13" s="1"/>
  <c r="BG66" i="10"/>
  <c r="D7" i="13" s="1"/>
  <c r="BI66" i="10"/>
  <c r="F7" i="13" s="1"/>
  <c r="BK66" i="10"/>
  <c r="H7" i="13" s="1"/>
  <c r="BM66" i="10"/>
  <c r="J7" i="13" s="1"/>
  <c r="BO66" i="10"/>
  <c r="BQ66" i="10"/>
  <c r="BS66" i="10"/>
  <c r="P7" i="13" s="1"/>
  <c r="BU66" i="10"/>
  <c r="R7" i="13" s="1"/>
  <c r="BW66" i="10"/>
  <c r="T7" i="13" s="1"/>
  <c r="BY66" i="10"/>
  <c r="V7" i="13" s="1"/>
  <c r="BJ57" i="10"/>
  <c r="C8" i="12"/>
  <c r="BF69" i="10"/>
  <c r="BH69" i="10"/>
  <c r="E8" i="13" s="1"/>
  <c r="BJ69" i="10"/>
  <c r="G8" i="13" s="1"/>
  <c r="BL69" i="10"/>
  <c r="I8" i="13" s="1"/>
  <c r="BN69" i="10"/>
  <c r="BP69" i="10"/>
  <c r="BR69" i="10"/>
  <c r="BT69" i="10"/>
  <c r="Q8" i="13" s="1"/>
  <c r="BV69" i="10"/>
  <c r="S8" i="13" s="1"/>
  <c r="BX69" i="10"/>
  <c r="U8" i="13" s="1"/>
  <c r="D140" i="7"/>
  <c r="O9" i="4"/>
  <c r="BG69" i="10"/>
  <c r="D8" i="13" s="1"/>
  <c r="BI69" i="10"/>
  <c r="F8" i="13" s="1"/>
  <c r="BK69" i="10"/>
  <c r="H8" i="13" s="1"/>
  <c r="BM69" i="10"/>
  <c r="J8" i="13" s="1"/>
  <c r="BO69" i="10"/>
  <c r="BQ69" i="10"/>
  <c r="BS69" i="10"/>
  <c r="BU69" i="10"/>
  <c r="R4" i="5" s="1"/>
  <c r="BW69" i="10"/>
  <c r="T8" i="13" s="1"/>
  <c r="BY69" i="10"/>
  <c r="V8" i="13" s="1"/>
  <c r="BH45" i="10"/>
  <c r="BL45" i="10"/>
  <c r="BP45" i="10"/>
  <c r="BI45" i="10"/>
  <c r="BQ45" i="10"/>
  <c r="BU45" i="10"/>
  <c r="BY45" i="10"/>
  <c r="BR45" i="10"/>
  <c r="CA45" i="10"/>
  <c r="CC45" i="10"/>
  <c r="CE45" i="10"/>
  <c r="BF45" i="10"/>
  <c r="BG51" i="10"/>
  <c r="BZ48" i="10"/>
  <c r="CB48" i="10"/>
  <c r="CD48" i="10"/>
  <c r="CF48" i="10"/>
  <c r="BH48" i="10"/>
  <c r="BJ48" i="10"/>
  <c r="BL48" i="10"/>
  <c r="BN48" i="10"/>
  <c r="BP48" i="10"/>
  <c r="BR48" i="10"/>
  <c r="BT48" i="10"/>
  <c r="BV48" i="10"/>
  <c r="BX48" i="10"/>
  <c r="BG45" i="10"/>
  <c r="BG48" i="10"/>
  <c r="BZ45" i="10"/>
  <c r="CB45" i="10"/>
  <c r="CD45" i="10"/>
  <c r="CF45" i="10"/>
  <c r="CA48" i="10"/>
  <c r="CC48" i="10"/>
  <c r="CE48" i="10"/>
  <c r="BF48" i="10"/>
  <c r="D190" i="7"/>
  <c r="D325" i="7"/>
  <c r="S4" i="5"/>
  <c r="D125" i="7"/>
  <c r="D126" i="7" s="1"/>
  <c r="D175" i="7"/>
  <c r="BK51" i="10"/>
  <c r="D60" i="7"/>
  <c r="D200" i="7"/>
  <c r="D201" i="7" s="1"/>
  <c r="BI48" i="10"/>
  <c r="BK48" i="10"/>
  <c r="BM48" i="10"/>
  <c r="BO48" i="10"/>
  <c r="BQ48" i="10"/>
  <c r="BS48" i="10"/>
  <c r="BU48" i="10"/>
  <c r="BW48" i="10"/>
  <c r="BY48" i="10"/>
  <c r="CA51" i="10"/>
  <c r="CC51" i="10"/>
  <c r="CE51" i="10"/>
  <c r="F53" i="12" a="1"/>
  <c r="F53" i="12" s="1"/>
  <c r="G53" i="12" s="1" a="1"/>
  <c r="G53" i="12" s="1"/>
  <c r="G72" i="12" a="1"/>
  <c r="G72" i="12" s="1"/>
  <c r="D305" i="7"/>
  <c r="D306" i="7" s="1"/>
  <c r="D175" i="8"/>
  <c r="D176" i="8" s="1"/>
  <c r="D250" i="7"/>
  <c r="D40" i="7"/>
  <c r="G52" i="12" a="1"/>
  <c r="G52" i="12" s="1"/>
  <c r="H52" i="12" s="1" a="1"/>
  <c r="H52" i="12" s="1"/>
  <c r="I52" i="12" s="1" a="1"/>
  <c r="I52" i="12" s="1"/>
  <c r="D430" i="7"/>
  <c r="H62" i="12" a="1"/>
  <c r="H62" i="12" s="1"/>
  <c r="I62" i="12" s="1" a="1"/>
  <c r="I62" i="12" s="1"/>
  <c r="G64" i="12" a="1"/>
  <c r="G64" i="12" s="1"/>
  <c r="H64" i="12" s="1" a="1"/>
  <c r="H64" i="12" s="1"/>
  <c r="D270" i="7"/>
  <c r="D220" i="8"/>
  <c r="D135" i="7"/>
  <c r="D235" i="7"/>
  <c r="BQ51" i="10"/>
  <c r="BU51" i="10"/>
  <c r="BM42" i="10"/>
  <c r="BQ42" i="10"/>
  <c r="BU42" i="10"/>
  <c r="BK45" i="10"/>
  <c r="BM45" i="10"/>
  <c r="BO45" i="10"/>
  <c r="BS45" i="10"/>
  <c r="BW45" i="10"/>
  <c r="BF51" i="10"/>
  <c r="H70" i="12" a="1"/>
  <c r="H70" i="12" s="1"/>
  <c r="I70" i="12" s="1" a="1"/>
  <c r="I70" i="12" s="1"/>
  <c r="G48" i="12" a="1"/>
  <c r="G48" i="12" s="1"/>
  <c r="D355" i="7"/>
  <c r="F60" i="12" a="1"/>
  <c r="F60" i="12" s="1"/>
  <c r="D90" i="7"/>
  <c r="D375" i="7"/>
  <c r="D110" i="7"/>
  <c r="F45" i="12" a="1"/>
  <c r="F45" i="12" s="1"/>
  <c r="F46" i="12" a="1"/>
  <c r="F46" i="12" s="1"/>
  <c r="G46" i="12" s="1" a="1"/>
  <c r="G46" i="12" s="1"/>
  <c r="H46" i="12" s="1" a="1"/>
  <c r="H46" i="12" s="1"/>
  <c r="I46" i="12" s="1" a="1"/>
  <c r="I46" i="12" s="1"/>
  <c r="F44" i="12" a="1"/>
  <c r="F44" i="12" s="1"/>
  <c r="F26" i="12" a="1"/>
  <c r="F26" i="12" s="1"/>
  <c r="G26" i="12" s="1" a="1"/>
  <c r="G26" i="12" s="1"/>
  <c r="F18" i="12" a="1"/>
  <c r="F18" i="12" s="1"/>
  <c r="G18" i="12" s="1" a="1"/>
  <c r="G18" i="12" s="1"/>
  <c r="D300" i="7"/>
  <c r="D400" i="8"/>
  <c r="D440" i="7"/>
  <c r="F54" i="12" a="1"/>
  <c r="F54" i="12" s="1"/>
  <c r="F25" i="12" a="1"/>
  <c r="F25" i="12" s="1"/>
  <c r="D275" i="7"/>
  <c r="D220" i="7"/>
  <c r="G57" i="12" a="1"/>
  <c r="G57" i="12" s="1"/>
  <c r="F35" i="12" a="1"/>
  <c r="F35" i="12" s="1"/>
  <c r="G33" i="12" a="1"/>
  <c r="G33" i="12" s="1"/>
  <c r="F15" i="12" a="1"/>
  <c r="F15" i="12" s="1"/>
  <c r="G15" i="12" s="1" a="1"/>
  <c r="G15" i="12" s="1"/>
  <c r="F38" i="12" a="1"/>
  <c r="F38" i="12" s="1"/>
  <c r="F36" i="12" a="1"/>
  <c r="F36" i="12" s="1"/>
  <c r="G36" i="12" s="1" a="1"/>
  <c r="G36" i="12" s="1"/>
  <c r="H47" i="12" a="1"/>
  <c r="H47" i="12" s="1"/>
  <c r="I47" i="12" s="1" a="1"/>
  <c r="I47" i="12" s="1"/>
  <c r="H65" i="12" a="1"/>
  <c r="H65" i="12" s="1"/>
  <c r="H69" i="12" a="1"/>
  <c r="H69" i="12" s="1"/>
  <c r="H63" i="12" a="1"/>
  <c r="H63" i="12" s="1"/>
  <c r="I63" i="12" s="1" a="1"/>
  <c r="I63" i="12" s="1"/>
  <c r="I67" i="12" a="1"/>
  <c r="I67" i="12" s="1"/>
  <c r="J67" i="12" s="1" a="1"/>
  <c r="J67" i="12" s="1"/>
  <c r="K67" i="12" s="1" a="1"/>
  <c r="K67" i="12" s="1"/>
  <c r="I68" i="12" a="1"/>
  <c r="I68" i="12" s="1"/>
  <c r="J68" i="12" s="1" a="1"/>
  <c r="J68" i="12" s="1"/>
  <c r="D345" i="8"/>
  <c r="D35" i="7"/>
  <c r="I73" i="12" a="1"/>
  <c r="I73" i="12" s="1"/>
  <c r="J73" i="12" s="1" a="1"/>
  <c r="J73" i="12" s="1"/>
  <c r="K73" i="12" s="1" a="1"/>
  <c r="K73" i="12" s="1"/>
  <c r="D260" i="7"/>
  <c r="D280" i="7"/>
  <c r="H61" i="12" a="1"/>
  <c r="H61" i="12" s="1"/>
  <c r="D410" i="7"/>
  <c r="D240" i="7"/>
  <c r="D20" i="7"/>
  <c r="D145" i="7"/>
  <c r="D195" i="7"/>
  <c r="D120" i="7"/>
  <c r="D400" i="7"/>
  <c r="D65" i="7"/>
  <c r="D405" i="7"/>
  <c r="D230" i="7"/>
  <c r="D265" i="7"/>
  <c r="D350" i="8"/>
  <c r="D35" i="8"/>
  <c r="D395" i="7"/>
  <c r="D315" i="7"/>
  <c r="D205" i="7"/>
  <c r="D170" i="7"/>
  <c r="D95" i="7"/>
  <c r="D75" i="7"/>
  <c r="D290" i="8"/>
  <c r="D380" i="7"/>
  <c r="D290" i="7"/>
  <c r="D15" i="7"/>
  <c r="G20" i="12" a="1"/>
  <c r="G20" i="12" s="1"/>
  <c r="H20" i="12" s="1" a="1"/>
  <c r="H20" i="12" s="1"/>
  <c r="T4" i="5"/>
  <c r="F71" i="12" a="1"/>
  <c r="F71" i="12" s="1"/>
  <c r="G71" i="12" s="1" a="1"/>
  <c r="G71" i="12" s="1"/>
  <c r="F59" i="12" a="1"/>
  <c r="F59" i="12" s="1"/>
  <c r="F55" i="12" a="1"/>
  <c r="F55" i="12" s="1"/>
  <c r="G55" i="12" s="1" a="1"/>
  <c r="G55" i="12" s="1"/>
  <c r="H55" i="12" s="1" a="1"/>
  <c r="H55" i="12" s="1"/>
  <c r="F51" i="12" a="1"/>
  <c r="F51" i="12" s="1"/>
  <c r="G51" i="12" s="1" a="1"/>
  <c r="G51" i="12" s="1"/>
  <c r="D385" i="7"/>
  <c r="F49" i="12" a="1"/>
  <c r="F49" i="12" s="1"/>
  <c r="F56" i="12" a="1"/>
  <c r="F56" i="12" s="1"/>
  <c r="G56" i="12" s="1" a="1"/>
  <c r="G56" i="12" s="1"/>
  <c r="H56" i="12" s="1" a="1"/>
  <c r="H56" i="12" s="1"/>
  <c r="F37" i="12" a="1"/>
  <c r="F37" i="12" s="1"/>
  <c r="G37" i="12" s="1" a="1"/>
  <c r="G37" i="12" s="1"/>
  <c r="H37" i="12" s="1" a="1"/>
  <c r="H37" i="12" s="1"/>
  <c r="EH16" i="12" a="1"/>
  <c r="EH16" i="12" s="1"/>
  <c r="EF16" i="12" a="1"/>
  <c r="EF16" i="12" s="1"/>
  <c r="ED16" i="12" a="1"/>
  <c r="ED16" i="12" s="1"/>
  <c r="EB16" i="12" a="1"/>
  <c r="EB16" i="12" s="1"/>
  <c r="DZ16" i="12" a="1"/>
  <c r="DZ16" i="12" s="1"/>
  <c r="DX16" i="12" a="1"/>
  <c r="DX16" i="12" s="1"/>
  <c r="DV16" i="12" a="1"/>
  <c r="DV16" i="12" s="1"/>
  <c r="DT16" i="12" a="1"/>
  <c r="DT16" i="12" s="1"/>
  <c r="DR16" i="12" a="1"/>
  <c r="DR16" i="12" s="1"/>
  <c r="DP16" i="12" a="1"/>
  <c r="DP16" i="12" s="1"/>
  <c r="DN16" i="12" a="1"/>
  <c r="DN16" i="12" s="1"/>
  <c r="DL16" i="12" a="1"/>
  <c r="DL16" i="12" s="1"/>
  <c r="DJ16" i="12" a="1"/>
  <c r="DJ16" i="12" s="1"/>
  <c r="DH16" i="12" a="1"/>
  <c r="DH16" i="12" s="1"/>
  <c r="DF16" i="12" a="1"/>
  <c r="DF16" i="12" s="1"/>
  <c r="DD16" i="12" a="1"/>
  <c r="DD16" i="12" s="1"/>
  <c r="DB16" i="12" a="1"/>
  <c r="DB16" i="12" s="1"/>
  <c r="CZ16" i="12" a="1"/>
  <c r="CZ16" i="12" s="1"/>
  <c r="CX16" i="12" a="1"/>
  <c r="CX16" i="12" s="1"/>
  <c r="CV16" i="12" a="1"/>
  <c r="CV16" i="12" s="1"/>
  <c r="BK42" i="10"/>
  <c r="BW42" i="10"/>
  <c r="BF42" i="10"/>
  <c r="BH42" i="10"/>
  <c r="BJ42" i="10"/>
  <c r="BL42" i="10"/>
  <c r="BN42" i="10"/>
  <c r="BP42" i="10"/>
  <c r="BR42" i="10"/>
  <c r="BT42" i="10"/>
  <c r="BV42" i="10"/>
  <c r="BX42" i="10"/>
  <c r="L8" i="13" l="1"/>
  <c r="L7" i="13"/>
  <c r="N3" i="4"/>
  <c r="H673" i="16" s="1"/>
  <c r="P673" i="16" s="1"/>
  <c r="J3" i="4"/>
  <c r="M4" i="4"/>
  <c r="M6" i="4" s="1"/>
  <c r="N13" i="4"/>
  <c r="J13" i="4"/>
  <c r="M8" i="4"/>
  <c r="M9" i="4"/>
  <c r="M12" i="4"/>
  <c r="L12" i="4"/>
  <c r="M13" i="4"/>
  <c r="M11" i="4"/>
  <c r="K11" i="4"/>
  <c r="K12" i="4"/>
  <c r="W9" i="5"/>
  <c r="I628" i="16"/>
  <c r="L628" i="16"/>
  <c r="J628" i="16" a="1"/>
  <c r="J628" i="16" s="1"/>
  <c r="K628" i="16" a="1"/>
  <c r="K628" i="16" s="1"/>
  <c r="P628" i="16" s="1"/>
  <c r="I495" i="16"/>
  <c r="L495" i="16"/>
  <c r="J495" i="16" a="1"/>
  <c r="J495" i="16" s="1"/>
  <c r="K495" i="16" a="1"/>
  <c r="K495" i="16" s="1"/>
  <c r="P495" i="16" s="1"/>
  <c r="I657" i="16"/>
  <c r="L657" i="16"/>
  <c r="J657" i="16" a="1"/>
  <c r="J657" i="16" s="1"/>
  <c r="K657" i="16" a="1"/>
  <c r="K657" i="16" s="1"/>
  <c r="P657" i="16" s="1"/>
  <c r="I602" i="16"/>
  <c r="L602" i="16"/>
  <c r="K602" i="16" a="1"/>
  <c r="K602" i="16" s="1"/>
  <c r="P602" i="16" s="1"/>
  <c r="J602" i="16" a="1"/>
  <c r="J602" i="16" s="1"/>
  <c r="I574" i="16"/>
  <c r="L574" i="16"/>
  <c r="J574" i="16" a="1"/>
  <c r="J574" i="16" s="1"/>
  <c r="K574" i="16" a="1"/>
  <c r="K574" i="16" s="1"/>
  <c r="P574" i="16" s="1"/>
  <c r="I524" i="16"/>
  <c r="L524" i="16"/>
  <c r="K524" i="16" a="1"/>
  <c r="K524" i="16" s="1"/>
  <c r="P524" i="16" s="1"/>
  <c r="J524" i="16" a="1"/>
  <c r="J524" i="16" s="1"/>
  <c r="I469" i="16"/>
  <c r="L469" i="16"/>
  <c r="J469" i="16" a="1"/>
  <c r="J469" i="16" s="1"/>
  <c r="K469" i="16" a="1"/>
  <c r="K469" i="16" s="1"/>
  <c r="P469" i="16" s="1"/>
  <c r="I438" i="16"/>
  <c r="L438" i="16"/>
  <c r="K438" i="16" a="1"/>
  <c r="K438" i="16" s="1"/>
  <c r="P438" i="16" s="1"/>
  <c r="J438" i="16" a="1"/>
  <c r="J438" i="16" s="1"/>
  <c r="I492" i="16"/>
  <c r="L492" i="16"/>
  <c r="J492" i="16" a="1"/>
  <c r="J492" i="16" s="1"/>
  <c r="K492" i="16" a="1"/>
  <c r="K492" i="16" s="1"/>
  <c r="P492" i="16" s="1"/>
  <c r="I656" i="16"/>
  <c r="L656" i="16"/>
  <c r="J656" i="16" a="1"/>
  <c r="J656" i="16" s="1"/>
  <c r="K656" i="16" a="1"/>
  <c r="K656" i="16" s="1"/>
  <c r="P656" i="16" s="1"/>
  <c r="I601" i="16"/>
  <c r="J601" i="16" a="1"/>
  <c r="J601" i="16" s="1"/>
  <c r="L601" i="16"/>
  <c r="K601" i="16" a="1"/>
  <c r="K601" i="16" s="1"/>
  <c r="P601" i="16" s="1"/>
  <c r="K573" i="16" a="1"/>
  <c r="K573" i="16" s="1"/>
  <c r="P573" i="16" s="1"/>
  <c r="I573" i="16"/>
  <c r="L573" i="16"/>
  <c r="J573" i="16" a="1"/>
  <c r="J573" i="16" s="1"/>
  <c r="I545" i="16"/>
  <c r="J545" i="16" a="1"/>
  <c r="J545" i="16" s="1"/>
  <c r="L545" i="16"/>
  <c r="K545" i="16" a="1"/>
  <c r="K545" i="16" s="1"/>
  <c r="P545" i="16" s="1"/>
  <c r="I386" i="16"/>
  <c r="J386" i="16" a="1"/>
  <c r="J386" i="16" s="1"/>
  <c r="K386" i="16" a="1"/>
  <c r="K386" i="16" s="1"/>
  <c r="P386" i="16" s="1"/>
  <c r="L386" i="16"/>
  <c r="I384" i="16"/>
  <c r="L384" i="16"/>
  <c r="K384" i="16" a="1"/>
  <c r="K384" i="16" s="1"/>
  <c r="P384" i="16" s="1"/>
  <c r="J384" i="16" a="1"/>
  <c r="J384" i="16" s="1"/>
  <c r="I357" i="16"/>
  <c r="J357" i="16" a="1"/>
  <c r="J357" i="16" s="1"/>
  <c r="K357" i="16" a="1"/>
  <c r="K357" i="16" s="1"/>
  <c r="P357" i="16" s="1"/>
  <c r="L357" i="16"/>
  <c r="I470" i="16"/>
  <c r="J470" i="16" a="1"/>
  <c r="J470" i="16" s="1"/>
  <c r="K470" i="16" a="1"/>
  <c r="K470" i="16" s="1"/>
  <c r="P470" i="16" s="1"/>
  <c r="L470" i="16"/>
  <c r="I443" i="16"/>
  <c r="L443" i="16"/>
  <c r="J443" i="16" a="1"/>
  <c r="J443" i="16" s="1"/>
  <c r="K443" i="16" a="1"/>
  <c r="K443" i="16" s="1"/>
  <c r="P443" i="16" s="1"/>
  <c r="I389" i="16"/>
  <c r="K389" i="16" a="1"/>
  <c r="K389" i="16" s="1"/>
  <c r="P389" i="16" s="1"/>
  <c r="L389" i="16"/>
  <c r="J389" i="16" a="1"/>
  <c r="J389" i="16" s="1"/>
  <c r="I335" i="16"/>
  <c r="J335" i="16" a="1"/>
  <c r="J335" i="16" s="1"/>
  <c r="L335" i="16"/>
  <c r="K335" i="16" a="1"/>
  <c r="K335" i="16" s="1"/>
  <c r="P335" i="16" s="1"/>
  <c r="I548" i="16"/>
  <c r="J548" i="16" a="1"/>
  <c r="J548" i="16" s="1"/>
  <c r="K548" i="16" a="1"/>
  <c r="K548" i="16" s="1"/>
  <c r="P548" i="16" s="1"/>
  <c r="L548" i="16"/>
  <c r="I410" i="16"/>
  <c r="K410" i="16" a="1"/>
  <c r="K410" i="16" s="1"/>
  <c r="P410" i="16" s="1"/>
  <c r="L410" i="16"/>
  <c r="J410" i="16" a="1"/>
  <c r="J410" i="16" s="1"/>
  <c r="I356" i="16"/>
  <c r="J356" i="16" a="1"/>
  <c r="J356" i="16" s="1"/>
  <c r="L356" i="16"/>
  <c r="K356" i="16" a="1"/>
  <c r="K356" i="16" s="1"/>
  <c r="P356" i="16" s="1"/>
  <c r="I626" i="16"/>
  <c r="L626" i="16"/>
  <c r="J626" i="16" a="1"/>
  <c r="J626" i="16" s="1"/>
  <c r="K626" i="16" a="1"/>
  <c r="K626" i="16" s="1"/>
  <c r="P626" i="16" s="1"/>
  <c r="I497" i="16"/>
  <c r="L497" i="16"/>
  <c r="K497" i="16" a="1"/>
  <c r="K497" i="16" s="1"/>
  <c r="P497" i="16" s="1"/>
  <c r="J497" i="16" a="1"/>
  <c r="J497" i="16" s="1"/>
  <c r="I655" i="16"/>
  <c r="L655" i="16"/>
  <c r="K655" i="16" a="1"/>
  <c r="K655" i="16" s="1"/>
  <c r="P655" i="16" s="1"/>
  <c r="J655" i="16" a="1"/>
  <c r="J655" i="16" s="1"/>
  <c r="I600" i="16"/>
  <c r="L600" i="16"/>
  <c r="J600" i="16" a="1"/>
  <c r="J600" i="16" s="1"/>
  <c r="K600" i="16" a="1"/>
  <c r="K600" i="16" s="1"/>
  <c r="P600" i="16" s="1"/>
  <c r="I572" i="16"/>
  <c r="L572" i="16"/>
  <c r="J572" i="16" a="1"/>
  <c r="J572" i="16" s="1"/>
  <c r="K572" i="16" a="1"/>
  <c r="K572" i="16" s="1"/>
  <c r="P572" i="16" s="1"/>
  <c r="I522" i="16"/>
  <c r="L522" i="16"/>
  <c r="J522" i="16" a="1"/>
  <c r="J522" i="16" s="1"/>
  <c r="K522" i="16" a="1"/>
  <c r="K522" i="16" s="1"/>
  <c r="P522" i="16" s="1"/>
  <c r="I467" i="16"/>
  <c r="L467" i="16"/>
  <c r="K467" i="16" a="1"/>
  <c r="K467" i="16" s="1"/>
  <c r="P467" i="16" s="1"/>
  <c r="J467" i="16" a="1"/>
  <c r="J467" i="16" s="1"/>
  <c r="I631" i="16"/>
  <c r="L631" i="16"/>
  <c r="J631" i="16" a="1"/>
  <c r="J631" i="16" s="1"/>
  <c r="K631" i="16" a="1"/>
  <c r="K631" i="16" s="1"/>
  <c r="P631" i="16" s="1"/>
  <c r="I494" i="16"/>
  <c r="L494" i="16"/>
  <c r="J494" i="16" a="1"/>
  <c r="J494" i="16" s="1"/>
  <c r="K494" i="16" a="1"/>
  <c r="K494" i="16" s="1"/>
  <c r="P494" i="16" s="1"/>
  <c r="I654" i="16"/>
  <c r="L654" i="16"/>
  <c r="J654" i="16" a="1"/>
  <c r="J654" i="16" s="1"/>
  <c r="K654" i="16" a="1"/>
  <c r="K654" i="16" s="1"/>
  <c r="P654" i="16" s="1"/>
  <c r="I599" i="16"/>
  <c r="L599" i="16"/>
  <c r="K599" i="16" a="1"/>
  <c r="K599" i="16" s="1"/>
  <c r="P599" i="16" s="1"/>
  <c r="J599" i="16" a="1"/>
  <c r="J599" i="16" s="1"/>
  <c r="I551" i="16"/>
  <c r="L551" i="16"/>
  <c r="K551" i="16" a="1"/>
  <c r="K551" i="16" s="1"/>
  <c r="P551" i="16" s="1"/>
  <c r="J551" i="16" a="1"/>
  <c r="J551" i="16" s="1"/>
  <c r="I415" i="16"/>
  <c r="L415" i="16"/>
  <c r="J415" i="16" a="1"/>
  <c r="J415" i="16" s="1"/>
  <c r="K415" i="16" a="1"/>
  <c r="K415" i="16" s="1"/>
  <c r="P415" i="16" s="1"/>
  <c r="I334" i="16"/>
  <c r="L334" i="16"/>
  <c r="K334" i="16" a="1"/>
  <c r="K334" i="16" s="1"/>
  <c r="P334" i="16" s="1"/>
  <c r="J334" i="16" a="1"/>
  <c r="J334" i="16" s="1"/>
  <c r="I332" i="16"/>
  <c r="L332" i="16"/>
  <c r="J332" i="16" a="1"/>
  <c r="J332" i="16" s="1"/>
  <c r="K332" i="16" a="1"/>
  <c r="K332" i="16" s="1"/>
  <c r="P332" i="16" s="1"/>
  <c r="I523" i="16"/>
  <c r="L523" i="16"/>
  <c r="K523" i="16" a="1"/>
  <c r="K523" i="16" s="1"/>
  <c r="P523" i="16" s="1"/>
  <c r="J523" i="16" a="1"/>
  <c r="J523" i="16" s="1"/>
  <c r="I468" i="16"/>
  <c r="L468" i="16"/>
  <c r="K468" i="16" a="1"/>
  <c r="K468" i="16" s="1"/>
  <c r="P468" i="16" s="1"/>
  <c r="J468" i="16" a="1"/>
  <c r="J468" i="16" s="1"/>
  <c r="I441" i="16"/>
  <c r="L441" i="16"/>
  <c r="K441" i="16" a="1"/>
  <c r="K441" i="16" s="1"/>
  <c r="P441" i="16" s="1"/>
  <c r="J441" i="16" a="1"/>
  <c r="J441" i="16" s="1"/>
  <c r="I387" i="16"/>
  <c r="L387" i="16"/>
  <c r="J387" i="16" a="1"/>
  <c r="J387" i="16" s="1"/>
  <c r="K387" i="16" a="1"/>
  <c r="K387" i="16" s="1"/>
  <c r="P387" i="16" s="1"/>
  <c r="I333" i="16"/>
  <c r="L333" i="16"/>
  <c r="J333" i="16" a="1"/>
  <c r="J333" i="16" s="1"/>
  <c r="K333" i="16" a="1"/>
  <c r="K333" i="16" s="1"/>
  <c r="P333" i="16" s="1"/>
  <c r="I416" i="16"/>
  <c r="L416" i="16"/>
  <c r="K416" i="16" a="1"/>
  <c r="K416" i="16" s="1"/>
  <c r="P416" i="16" s="1"/>
  <c r="J416" i="16" a="1"/>
  <c r="J416" i="16" s="1"/>
  <c r="I362" i="16"/>
  <c r="L362" i="16"/>
  <c r="J362" i="16" a="1"/>
  <c r="J362" i="16" s="1"/>
  <c r="K362" i="16" a="1"/>
  <c r="K362" i="16" s="1"/>
  <c r="P362" i="16" s="1"/>
  <c r="K8" i="13"/>
  <c r="O7" i="13"/>
  <c r="K7" i="13"/>
  <c r="M3" i="4"/>
  <c r="M5" i="4" s="1"/>
  <c r="N8" i="13"/>
  <c r="M8" i="13"/>
  <c r="N7" i="13"/>
  <c r="M7" i="13"/>
  <c r="L3" i="4"/>
  <c r="K3" i="4"/>
  <c r="K5" i="4" s="1"/>
  <c r="J14" i="4"/>
  <c r="N9" i="4"/>
  <c r="J9" i="4"/>
  <c r="N14" i="4"/>
  <c r="K9" i="9"/>
  <c r="L10" i="4"/>
  <c r="M14" i="4"/>
  <c r="K10" i="4"/>
  <c r="BP8" i="10"/>
  <c r="I632" i="16"/>
  <c r="L632" i="16"/>
  <c r="J632" i="16" a="1"/>
  <c r="J632" i="16" s="1"/>
  <c r="K632" i="16" a="1"/>
  <c r="K632" i="16" s="1"/>
  <c r="P632" i="16" s="1"/>
  <c r="J491" i="16" a="1"/>
  <c r="J491" i="16" s="1"/>
  <c r="L491" i="16"/>
  <c r="I491" i="16"/>
  <c r="K491" i="16" a="1"/>
  <c r="K491" i="16" s="1"/>
  <c r="P491" i="16" s="1"/>
  <c r="I442" i="16"/>
  <c r="L442" i="16"/>
  <c r="J442" i="16" a="1"/>
  <c r="J442" i="16" s="1"/>
  <c r="K442" i="16" a="1"/>
  <c r="K442" i="16" s="1"/>
  <c r="P442" i="16" s="1"/>
  <c r="I653" i="16"/>
  <c r="L653" i="16"/>
  <c r="K653" i="16" a="1"/>
  <c r="K653" i="16" s="1"/>
  <c r="P653" i="16" s="1"/>
  <c r="J653" i="16" a="1"/>
  <c r="J653" i="16" s="1"/>
  <c r="I578" i="16"/>
  <c r="L578" i="16"/>
  <c r="J578" i="16" a="1"/>
  <c r="J578" i="16" s="1"/>
  <c r="K578" i="16" a="1"/>
  <c r="K578" i="16" s="1"/>
  <c r="P578" i="16" s="1"/>
  <c r="I550" i="16"/>
  <c r="L550" i="16"/>
  <c r="K550" i="16" a="1"/>
  <c r="K550" i="16" s="1"/>
  <c r="P550" i="16" s="1"/>
  <c r="J550" i="16" a="1"/>
  <c r="J550" i="16" s="1"/>
  <c r="I520" i="16"/>
  <c r="L520" i="16"/>
  <c r="K520" i="16" a="1"/>
  <c r="K520" i="16" s="1"/>
  <c r="P520" i="16" s="1"/>
  <c r="J520" i="16" a="1"/>
  <c r="J520" i="16" s="1"/>
  <c r="I465" i="16"/>
  <c r="L465" i="16"/>
  <c r="K465" i="16" a="1"/>
  <c r="K465" i="16" s="1"/>
  <c r="P465" i="16" s="1"/>
  <c r="J465" i="16" a="1"/>
  <c r="J465" i="16" s="1"/>
  <c r="I629" i="16"/>
  <c r="L629" i="16"/>
  <c r="J629" i="16" a="1"/>
  <c r="J629" i="16" s="1"/>
  <c r="K629" i="16" a="1"/>
  <c r="K629" i="16" s="1"/>
  <c r="P629" i="16" s="1"/>
  <c r="I496" i="16"/>
  <c r="L496" i="16"/>
  <c r="J496" i="16" a="1"/>
  <c r="J496" i="16" s="1"/>
  <c r="K496" i="16" a="1"/>
  <c r="K496" i="16" s="1"/>
  <c r="P496" i="16" s="1"/>
  <c r="I605" i="16"/>
  <c r="L605" i="16"/>
  <c r="J605" i="16" a="1"/>
  <c r="J605" i="16" s="1"/>
  <c r="K605" i="16" a="1"/>
  <c r="K605" i="16" s="1"/>
  <c r="P605" i="16" s="1"/>
  <c r="I577" i="16"/>
  <c r="L577" i="16"/>
  <c r="K577" i="16" a="1"/>
  <c r="K577" i="16" s="1"/>
  <c r="P577" i="16" s="1"/>
  <c r="J577" i="16" a="1"/>
  <c r="J577" i="16" s="1"/>
  <c r="I549" i="16"/>
  <c r="L549" i="16"/>
  <c r="J549" i="16" a="1"/>
  <c r="J549" i="16" s="1"/>
  <c r="K549" i="16" a="1"/>
  <c r="K549" i="16" s="1"/>
  <c r="P549" i="16" s="1"/>
  <c r="I411" i="16"/>
  <c r="L411" i="16"/>
  <c r="J411" i="16" a="1"/>
  <c r="J411" i="16" s="1"/>
  <c r="K411" i="16" a="1"/>
  <c r="K411" i="16" s="1"/>
  <c r="P411" i="16" s="1"/>
  <c r="I330" i="16"/>
  <c r="L330" i="16"/>
  <c r="J330" i="16" a="1"/>
  <c r="J330" i="16" s="1"/>
  <c r="K330" i="16" a="1"/>
  <c r="K330" i="16" s="1"/>
  <c r="P330" i="16" s="1"/>
  <c r="I413" i="16"/>
  <c r="L413" i="16"/>
  <c r="J413" i="16" a="1"/>
  <c r="J413" i="16" s="1"/>
  <c r="K413" i="16" a="1"/>
  <c r="K413" i="16" s="1"/>
  <c r="P413" i="16" s="1"/>
  <c r="I521" i="16"/>
  <c r="L521" i="16"/>
  <c r="J521" i="16" a="1"/>
  <c r="J521" i="16" s="1"/>
  <c r="K521" i="16" a="1"/>
  <c r="K521" i="16" s="1"/>
  <c r="P521" i="16" s="1"/>
  <c r="I466" i="16"/>
  <c r="L466" i="16"/>
  <c r="K466" i="16" a="1"/>
  <c r="K466" i="16" s="1"/>
  <c r="P466" i="16" s="1"/>
  <c r="J466" i="16" a="1"/>
  <c r="J466" i="16" s="1"/>
  <c r="I439" i="16"/>
  <c r="L439" i="16"/>
  <c r="K439" i="16" a="1"/>
  <c r="K439" i="16" s="1"/>
  <c r="P439" i="16" s="1"/>
  <c r="J439" i="16" a="1"/>
  <c r="J439" i="16" s="1"/>
  <c r="I385" i="16"/>
  <c r="L385" i="16"/>
  <c r="K385" i="16" a="1"/>
  <c r="K385" i="16" s="1"/>
  <c r="P385" i="16" s="1"/>
  <c r="J385" i="16" a="1"/>
  <c r="J385" i="16" s="1"/>
  <c r="I331" i="16"/>
  <c r="J331" i="16" a="1"/>
  <c r="J331" i="16" s="1"/>
  <c r="K331" i="16" a="1"/>
  <c r="K331" i="16" s="1"/>
  <c r="P331" i="16" s="1"/>
  <c r="L331" i="16"/>
  <c r="I414" i="16"/>
  <c r="J414" i="16" a="1"/>
  <c r="J414" i="16" s="1"/>
  <c r="L414" i="16"/>
  <c r="K414" i="16" a="1"/>
  <c r="K414" i="16" s="1"/>
  <c r="P414" i="16" s="1"/>
  <c r="I360" i="16"/>
  <c r="K360" i="16" a="1"/>
  <c r="K360" i="16" s="1"/>
  <c r="P360" i="16" s="1"/>
  <c r="L360" i="16"/>
  <c r="J360" i="16" a="1"/>
  <c r="J360" i="16" s="1"/>
  <c r="I630" i="16"/>
  <c r="L630" i="16"/>
  <c r="K630" i="16" a="1"/>
  <c r="K630" i="16" s="1"/>
  <c r="P630" i="16" s="1"/>
  <c r="J630" i="16" a="1"/>
  <c r="J630" i="16" s="1"/>
  <c r="I493" i="16"/>
  <c r="L493" i="16"/>
  <c r="J493" i="16" a="1"/>
  <c r="J493" i="16" s="1"/>
  <c r="K493" i="16" a="1"/>
  <c r="K493" i="16" s="1"/>
  <c r="P493" i="16" s="1"/>
  <c r="I659" i="16"/>
  <c r="L659" i="16"/>
  <c r="J659" i="16" a="1"/>
  <c r="J659" i="16" s="1"/>
  <c r="K659" i="16" a="1"/>
  <c r="K659" i="16" s="1"/>
  <c r="P659" i="16" s="1"/>
  <c r="I604" i="16"/>
  <c r="L604" i="16"/>
  <c r="K604" i="16" a="1"/>
  <c r="K604" i="16" s="1"/>
  <c r="P604" i="16" s="1"/>
  <c r="J604" i="16" a="1"/>
  <c r="J604" i="16" s="1"/>
  <c r="I576" i="16"/>
  <c r="L576" i="16"/>
  <c r="J576" i="16" a="1"/>
  <c r="J576" i="16" s="1"/>
  <c r="K576" i="16" a="1"/>
  <c r="K576" i="16" s="1"/>
  <c r="P576" i="16" s="1"/>
  <c r="I546" i="16"/>
  <c r="L546" i="16"/>
  <c r="J546" i="16" a="1"/>
  <c r="J546" i="16" s="1"/>
  <c r="K546" i="16" a="1"/>
  <c r="K546" i="16" s="1"/>
  <c r="P546" i="16" s="1"/>
  <c r="I518" i="16"/>
  <c r="L518" i="16"/>
  <c r="J518" i="16" a="1"/>
  <c r="J518" i="16" s="1"/>
  <c r="K518" i="16" a="1"/>
  <c r="K518" i="16" s="1"/>
  <c r="P518" i="16" s="1"/>
  <c r="I440" i="16"/>
  <c r="L440" i="16"/>
  <c r="J440" i="16" a="1"/>
  <c r="J440" i="16" s="1"/>
  <c r="K440" i="16" a="1"/>
  <c r="K440" i="16" s="1"/>
  <c r="P440" i="16" s="1"/>
  <c r="I627" i="16"/>
  <c r="L627" i="16"/>
  <c r="K627" i="16" a="1"/>
  <c r="K627" i="16" s="1"/>
  <c r="P627" i="16" s="1"/>
  <c r="J627" i="16" a="1"/>
  <c r="J627" i="16" s="1"/>
  <c r="I658" i="16"/>
  <c r="L658" i="16"/>
  <c r="J658" i="16" a="1"/>
  <c r="J658" i="16" s="1"/>
  <c r="K658" i="16" a="1"/>
  <c r="K658" i="16" s="1"/>
  <c r="P658" i="16" s="1"/>
  <c r="I603" i="16"/>
  <c r="L603" i="16"/>
  <c r="J603" i="16" a="1"/>
  <c r="J603" i="16" s="1"/>
  <c r="K603" i="16" a="1"/>
  <c r="K603" i="16" s="1"/>
  <c r="P603" i="16" s="1"/>
  <c r="I575" i="16"/>
  <c r="L575" i="16"/>
  <c r="J575" i="16" a="1"/>
  <c r="J575" i="16" s="1"/>
  <c r="K575" i="16" a="1"/>
  <c r="K575" i="16" s="1"/>
  <c r="P575" i="16" s="1"/>
  <c r="I547" i="16"/>
  <c r="L547" i="16"/>
  <c r="J547" i="16" a="1"/>
  <c r="J547" i="16" s="1"/>
  <c r="K547" i="16" a="1"/>
  <c r="K547" i="16" s="1"/>
  <c r="P547" i="16" s="1"/>
  <c r="I359" i="16"/>
  <c r="L359" i="16"/>
  <c r="K359" i="16" a="1"/>
  <c r="K359" i="16" s="1"/>
  <c r="P359" i="16" s="1"/>
  <c r="J359" i="16" a="1"/>
  <c r="J359" i="16" s="1"/>
  <c r="I388" i="16"/>
  <c r="L388" i="16"/>
  <c r="K388" i="16" a="1"/>
  <c r="K388" i="16" s="1"/>
  <c r="P388" i="16" s="1"/>
  <c r="J388" i="16" a="1"/>
  <c r="J388" i="16" s="1"/>
  <c r="I361" i="16"/>
  <c r="L361" i="16"/>
  <c r="K361" i="16" a="1"/>
  <c r="K361" i="16" s="1"/>
  <c r="P361" i="16" s="1"/>
  <c r="J361" i="16" a="1"/>
  <c r="J361" i="16" s="1"/>
  <c r="I519" i="16"/>
  <c r="L519" i="16"/>
  <c r="K519" i="16" a="1"/>
  <c r="K519" i="16" s="1"/>
  <c r="P519" i="16" s="1"/>
  <c r="J519" i="16" a="1"/>
  <c r="J519" i="16" s="1"/>
  <c r="I464" i="16"/>
  <c r="L464" i="16"/>
  <c r="K464" i="16" a="1"/>
  <c r="K464" i="16" s="1"/>
  <c r="P464" i="16" s="1"/>
  <c r="J464" i="16" a="1"/>
  <c r="J464" i="16" s="1"/>
  <c r="I437" i="16"/>
  <c r="L437" i="16"/>
  <c r="J437" i="16" a="1"/>
  <c r="J437" i="16" s="1"/>
  <c r="K437" i="16" a="1"/>
  <c r="K437" i="16" s="1"/>
  <c r="P437" i="16" s="1"/>
  <c r="I383" i="16"/>
  <c r="L383" i="16"/>
  <c r="K383" i="16" a="1"/>
  <c r="K383" i="16" s="1"/>
  <c r="P383" i="16" s="1"/>
  <c r="J383" i="16" a="1"/>
  <c r="J383" i="16" s="1"/>
  <c r="I329" i="16"/>
  <c r="L329" i="16"/>
  <c r="J329" i="16" a="1"/>
  <c r="J329" i="16" s="1"/>
  <c r="K329" i="16" a="1"/>
  <c r="K329" i="16" s="1"/>
  <c r="P329" i="16" s="1"/>
  <c r="I412" i="16"/>
  <c r="L412" i="16"/>
  <c r="K412" i="16" a="1"/>
  <c r="K412" i="16" s="1"/>
  <c r="P412" i="16" s="1"/>
  <c r="J412" i="16" a="1"/>
  <c r="J412" i="16" s="1"/>
  <c r="I358" i="16"/>
  <c r="L358" i="16"/>
  <c r="K358" i="16" a="1"/>
  <c r="K358" i="16" s="1"/>
  <c r="P358" i="16" s="1"/>
  <c r="J358" i="16" a="1"/>
  <c r="J358" i="16" s="1"/>
  <c r="K220" i="16" a="1"/>
  <c r="K220" i="16" s="1"/>
  <c r="L220" i="16"/>
  <c r="K222" i="16" a="1"/>
  <c r="K222" i="16" s="1"/>
  <c r="L222" i="16"/>
  <c r="K221" i="16" a="1"/>
  <c r="K221" i="16" s="1"/>
  <c r="L221" i="16"/>
  <c r="K224" i="16" a="1"/>
  <c r="K224" i="16" s="1"/>
  <c r="L224" i="16"/>
  <c r="K223" i="16" a="1"/>
  <c r="K223" i="16" s="1"/>
  <c r="L223" i="16"/>
  <c r="K226" i="16" a="1"/>
  <c r="K226" i="16" s="1"/>
  <c r="L226" i="16"/>
  <c r="K225" i="16" a="1"/>
  <c r="K225" i="16" s="1"/>
  <c r="L225" i="16"/>
  <c r="BK21" i="10"/>
  <c r="G9" i="4" s="1"/>
  <c r="BP21" i="10"/>
  <c r="L9" i="4" s="1"/>
  <c r="BO20" i="10"/>
  <c r="BK8" i="10"/>
  <c r="BG27" i="10"/>
  <c r="C12" i="4" s="1"/>
  <c r="BP25" i="10"/>
  <c r="BG31" i="10"/>
  <c r="C14" i="4" s="1"/>
  <c r="J30" i="12" a="1"/>
  <c r="J30" i="12" s="1"/>
  <c r="I40" i="12" a="1"/>
  <c r="I40" i="12" s="1"/>
  <c r="J40" i="12" s="1" a="1"/>
  <c r="J40" i="12" s="1"/>
  <c r="K40" i="12" s="1" a="1"/>
  <c r="K40" i="12" s="1"/>
  <c r="L40" i="12" s="1" a="1"/>
  <c r="L40" i="12" s="1"/>
  <c r="BO10" i="10"/>
  <c r="BK19" i="10"/>
  <c r="BG28" i="10"/>
  <c r="C11" i="4" s="1"/>
  <c r="H43" i="12" a="1"/>
  <c r="H43" i="12" s="1"/>
  <c r="I43" i="12" s="1" a="1"/>
  <c r="I43" i="12" s="1"/>
  <c r="J43" i="12" s="1" a="1"/>
  <c r="J43" i="12" s="1"/>
  <c r="BG22" i="10"/>
  <c r="BF28" i="10"/>
  <c r="B11" i="4" s="1"/>
  <c r="BG33" i="10"/>
  <c r="BP33" i="10"/>
  <c r="BG25" i="10"/>
  <c r="BP20" i="10"/>
  <c r="J5" i="9"/>
  <c r="M11" i="9" s="1"/>
  <c r="BK18" i="10"/>
  <c r="BG29" i="10"/>
  <c r="C13" i="4" s="1"/>
  <c r="BP24" i="10"/>
  <c r="BK3" i="10"/>
  <c r="BG18" i="10"/>
  <c r="BO19" i="10"/>
  <c r="BH10" i="10"/>
  <c r="BQ22" i="10"/>
  <c r="BG20" i="10"/>
  <c r="C7" i="4" s="1"/>
  <c r="BP7" i="10"/>
  <c r="H98" i="16" s="1"/>
  <c r="BH6" i="10"/>
  <c r="H62" i="16" s="1"/>
  <c r="P62" i="16" s="1"/>
  <c r="BK30" i="10"/>
  <c r="BP30" i="10"/>
  <c r="BG24" i="10"/>
  <c r="BP31" i="10"/>
  <c r="L14" i="4" s="1"/>
  <c r="G5" i="9"/>
  <c r="BL6" i="10"/>
  <c r="H66" i="16" s="1"/>
  <c r="L66" i="16" s="1"/>
  <c r="H32" i="12" a="1"/>
  <c r="H32" i="12" s="1"/>
  <c r="I32" i="12" s="1" a="1"/>
  <c r="I32" i="12" s="1"/>
  <c r="J32" i="12" s="1" a="1"/>
  <c r="J32" i="12" s="1"/>
  <c r="I22" i="12" a="1"/>
  <c r="I22" i="12" s="1"/>
  <c r="H27" i="12" a="1"/>
  <c r="H27" i="12" s="1"/>
  <c r="I27" i="12" s="1" a="1"/>
  <c r="I27" i="12" s="1"/>
  <c r="H17" i="12" a="1"/>
  <c r="H17" i="12" s="1"/>
  <c r="I168" i="10"/>
  <c r="H131" i="10"/>
  <c r="I92" i="10"/>
  <c r="I151" i="10"/>
  <c r="I135" i="10"/>
  <c r="H163" i="10"/>
  <c r="BP5" i="10"/>
  <c r="H43" i="16" s="1"/>
  <c r="L43" i="16" s="1"/>
  <c r="BL5" i="10"/>
  <c r="H39" i="16" s="1"/>
  <c r="L39" i="16" s="1"/>
  <c r="BG8" i="10"/>
  <c r="BG15" i="10"/>
  <c r="BG19" i="10"/>
  <c r="C8" i="4" s="1"/>
  <c r="BG10" i="10"/>
  <c r="BG30" i="10"/>
  <c r="BR10" i="10"/>
  <c r="H155" i="10"/>
  <c r="I127" i="10"/>
  <c r="H140" i="10"/>
  <c r="BP6" i="10"/>
  <c r="H70" i="16" s="1"/>
  <c r="L70" i="16" s="1"/>
  <c r="BK27" i="10"/>
  <c r="G12" i="4" s="1"/>
  <c r="BK20" i="10"/>
  <c r="BG9" i="10"/>
  <c r="H117" i="16" s="1"/>
  <c r="BK12" i="10"/>
  <c r="BP12" i="10"/>
  <c r="H182" i="16" s="1"/>
  <c r="BG12" i="10"/>
  <c r="BG7" i="10"/>
  <c r="H89" i="16" s="1"/>
  <c r="L89" i="16" s="1"/>
  <c r="AI73" i="9"/>
  <c r="AP73" i="9" s="1"/>
  <c r="BH3" i="10"/>
  <c r="BK25" i="10"/>
  <c r="BL3" i="10"/>
  <c r="I23" i="12" a="1"/>
  <c r="I23" i="12" s="1"/>
  <c r="J23" i="12" s="1" a="1"/>
  <c r="J23" i="12" s="1"/>
  <c r="K23" i="12" s="1" a="1"/>
  <c r="K23" i="12" s="1"/>
  <c r="AG5" i="9"/>
  <c r="AN5" i="9" s="1"/>
  <c r="I150" i="10"/>
  <c r="I159" i="10"/>
  <c r="H16" i="12" a="1"/>
  <c r="H16" i="12" s="1"/>
  <c r="I16" i="12" s="1" a="1"/>
  <c r="I16" i="12" s="1"/>
  <c r="Z24" i="5"/>
  <c r="BO22" i="10"/>
  <c r="H24" i="12" a="1"/>
  <c r="H24" i="12" s="1"/>
  <c r="F5" i="9"/>
  <c r="BK22" i="10"/>
  <c r="BH9" i="10"/>
  <c r="H118" i="16" s="1"/>
  <c r="L118" i="16" s="1"/>
  <c r="H28" i="12" a="1"/>
  <c r="H28" i="12" s="1"/>
  <c r="I28" i="12" s="1" a="1"/>
  <c r="I28" i="12" s="1"/>
  <c r="W24" i="5"/>
  <c r="BJ10" i="10"/>
  <c r="BH22" i="10"/>
  <c r="I94" i="10"/>
  <c r="I123" i="10"/>
  <c r="H158" i="10"/>
  <c r="H167" i="10"/>
  <c r="AF43" i="9"/>
  <c r="AM43" i="9" s="1"/>
  <c r="AH11" i="9"/>
  <c r="AO11" i="9" s="1"/>
  <c r="AI5" i="9"/>
  <c r="AP5" i="9" s="1"/>
  <c r="AI11" i="9"/>
  <c r="AP11" i="9" s="1"/>
  <c r="AC43" i="9"/>
  <c r="AJ43" i="9" s="1"/>
  <c r="AH47" i="9"/>
  <c r="AO47" i="9" s="1"/>
  <c r="AC3" i="9"/>
  <c r="AJ3" i="9" s="1"/>
  <c r="BS22" i="10"/>
  <c r="AF11" i="9"/>
  <c r="AM11" i="9" s="1"/>
  <c r="G58" i="12" a="1"/>
  <c r="G58" i="12" s="1"/>
  <c r="G59" i="12" a="1"/>
  <c r="G59" i="12" s="1"/>
  <c r="H59" i="12" s="1" a="1"/>
  <c r="H59" i="12" s="1"/>
  <c r="AH37" i="9"/>
  <c r="AO37" i="9" s="1"/>
  <c r="AC5" i="9"/>
  <c r="AJ5" i="9" s="1"/>
  <c r="H156" i="10"/>
  <c r="H96" i="10"/>
  <c r="H105" i="10"/>
  <c r="AG43" i="9"/>
  <c r="AN43" i="9" s="1"/>
  <c r="H107" i="10"/>
  <c r="I124" i="10"/>
  <c r="I136" i="10"/>
  <c r="I157" i="10"/>
  <c r="I95" i="10"/>
  <c r="I141" i="10"/>
  <c r="I134" i="10"/>
  <c r="H139" i="10"/>
  <c r="H161" i="10"/>
  <c r="AC29" i="9"/>
  <c r="AJ29" i="9" s="1"/>
  <c r="AG17" i="9"/>
  <c r="AN17" i="9" s="1"/>
  <c r="AF29" i="9"/>
  <c r="AM29" i="9" s="1"/>
  <c r="AH14" i="9"/>
  <c r="AO14" i="9" s="1"/>
  <c r="H5" i="18"/>
  <c r="H98" i="10"/>
  <c r="H143" i="10"/>
  <c r="I132" i="10"/>
  <c r="H153" i="10"/>
  <c r="I169" i="10"/>
  <c r="E5" i="18"/>
  <c r="B5" i="18"/>
  <c r="AI24" i="9"/>
  <c r="AP24" i="9" s="1"/>
  <c r="AF3" i="9"/>
  <c r="AM3" i="9" s="1"/>
  <c r="I128" i="10"/>
  <c r="I133" i="10"/>
  <c r="D753" i="16"/>
  <c r="I5" i="18"/>
  <c r="C5" i="18"/>
  <c r="D5" i="18"/>
  <c r="G5" i="18"/>
  <c r="F5" i="18"/>
  <c r="AF63" i="9"/>
  <c r="AM63" i="9" s="1"/>
  <c r="AC31" i="9"/>
  <c r="AJ31" i="9" s="1"/>
  <c r="K303" i="16" a="1"/>
  <c r="K303" i="16" s="1"/>
  <c r="P303" i="16" s="1"/>
  <c r="K302" i="16" a="1"/>
  <c r="K302" i="16" s="1"/>
  <c r="P302" i="16" s="1"/>
  <c r="K305" i="16" a="1"/>
  <c r="K305" i="16" s="1"/>
  <c r="P305" i="16" s="1"/>
  <c r="K304" i="16" a="1"/>
  <c r="K304" i="16" s="1"/>
  <c r="P304" i="16" s="1"/>
  <c r="K307" i="16" a="1"/>
  <c r="K307" i="16" s="1"/>
  <c r="P307" i="16" s="1"/>
  <c r="K306" i="16" a="1"/>
  <c r="K306" i="16" s="1"/>
  <c r="P306" i="16" s="1"/>
  <c r="K308" i="16" a="1"/>
  <c r="K308" i="16" s="1"/>
  <c r="P308" i="16" s="1"/>
  <c r="K247" i="16" a="1"/>
  <c r="K247" i="16" s="1"/>
  <c r="K249" i="16" a="1"/>
  <c r="K249" i="16" s="1"/>
  <c r="K251" i="16" a="1"/>
  <c r="K251" i="16" s="1"/>
  <c r="K253" i="16" a="1"/>
  <c r="K253" i="16" s="1"/>
  <c r="K248" i="16" a="1"/>
  <c r="K248" i="16" s="1"/>
  <c r="K250" i="16" a="1"/>
  <c r="K250" i="16" s="1"/>
  <c r="K252" i="16" a="1"/>
  <c r="K252" i="16" s="1"/>
  <c r="AH73" i="9"/>
  <c r="AO73" i="9" s="1"/>
  <c r="AH33" i="9"/>
  <c r="AO33" i="9" s="1"/>
  <c r="AG59" i="9"/>
  <c r="AN59" i="9" s="1"/>
  <c r="AC45" i="9"/>
  <c r="AJ45" i="9" s="1"/>
  <c r="AI43" i="9"/>
  <c r="AP43" i="9" s="1"/>
  <c r="AG37" i="9"/>
  <c r="AN37" i="9" s="1"/>
  <c r="AC11" i="9"/>
  <c r="AJ11" i="9" s="1"/>
  <c r="J303" i="16" a="1"/>
  <c r="J303" i="16" s="1"/>
  <c r="I303" i="16"/>
  <c r="J220" i="16" a="1"/>
  <c r="J220" i="16" s="1"/>
  <c r="P220" i="16"/>
  <c r="I220" i="16"/>
  <c r="J302" i="16" a="1"/>
  <c r="J302" i="16" s="1"/>
  <c r="I302" i="16"/>
  <c r="J305" i="16" a="1"/>
  <c r="J305" i="16" s="1"/>
  <c r="I305" i="16"/>
  <c r="J222" i="16" a="1"/>
  <c r="J222" i="16" s="1"/>
  <c r="P222" i="16"/>
  <c r="I222" i="16"/>
  <c r="J304" i="16" a="1"/>
  <c r="J304" i="16" s="1"/>
  <c r="I304" i="16"/>
  <c r="P221" i="16"/>
  <c r="J221" i="16" a="1"/>
  <c r="J221" i="16" s="1"/>
  <c r="I221" i="16"/>
  <c r="P247" i="16"/>
  <c r="J247" i="16" a="1"/>
  <c r="J247" i="16" s="1"/>
  <c r="I247" i="16"/>
  <c r="P249" i="16"/>
  <c r="J249" i="16" a="1"/>
  <c r="J249" i="16" s="1"/>
  <c r="I249" i="16"/>
  <c r="P251" i="16"/>
  <c r="J251" i="16" a="1"/>
  <c r="J251" i="16" s="1"/>
  <c r="I251" i="16"/>
  <c r="P253" i="16"/>
  <c r="J253" i="16" a="1"/>
  <c r="J253" i="16" s="1"/>
  <c r="I253" i="16"/>
  <c r="AH43" i="9"/>
  <c r="AO43" i="9" s="1"/>
  <c r="AF31" i="9"/>
  <c r="AM31" i="9" s="1"/>
  <c r="AF45" i="9"/>
  <c r="AM45" i="9" s="1"/>
  <c r="AG11" i="9"/>
  <c r="AN11" i="9" s="1"/>
  <c r="BK36" i="10"/>
  <c r="H113" i="10"/>
  <c r="H117" i="10"/>
  <c r="H121" i="10"/>
  <c r="I103" i="10"/>
  <c r="H135" i="10"/>
  <c r="I101" i="10"/>
  <c r="H144" i="10"/>
  <c r="H104" i="10"/>
  <c r="H108" i="10"/>
  <c r="H112" i="10"/>
  <c r="H116" i="10"/>
  <c r="H120" i="10"/>
  <c r="H130" i="10"/>
  <c r="I105" i="10"/>
  <c r="I107" i="10"/>
  <c r="I109" i="10"/>
  <c r="I111" i="10"/>
  <c r="I113" i="10"/>
  <c r="I115" i="10"/>
  <c r="I117" i="10"/>
  <c r="I119" i="10"/>
  <c r="I121" i="10"/>
  <c r="H129" i="10"/>
  <c r="H138" i="10"/>
  <c r="I144" i="10"/>
  <c r="I149" i="10"/>
  <c r="I158" i="10"/>
  <c r="H164" i="10"/>
  <c r="H168" i="10"/>
  <c r="F1098" i="16"/>
  <c r="F1102" i="16"/>
  <c r="J307" i="16" a="1"/>
  <c r="J307" i="16" s="1"/>
  <c r="I307" i="16"/>
  <c r="J224" i="16" a="1"/>
  <c r="J224" i="16" s="1"/>
  <c r="P224" i="16"/>
  <c r="I224" i="16"/>
  <c r="J306" i="16" a="1"/>
  <c r="J306" i="16" s="1"/>
  <c r="I306" i="16"/>
  <c r="J223" i="16" a="1"/>
  <c r="J223" i="16" s="1"/>
  <c r="P223" i="16"/>
  <c r="I223" i="16"/>
  <c r="J226" i="16" a="1"/>
  <c r="J226" i="16" s="1"/>
  <c r="P226" i="16"/>
  <c r="I226" i="16"/>
  <c r="J308" i="16" a="1"/>
  <c r="J308" i="16" s="1"/>
  <c r="I308" i="16"/>
  <c r="J225" i="16" a="1"/>
  <c r="J225" i="16" s="1"/>
  <c r="P225" i="16"/>
  <c r="I225" i="16"/>
  <c r="I248" i="16"/>
  <c r="P248" i="16"/>
  <c r="J248" i="16" a="1"/>
  <c r="J248" i="16" s="1"/>
  <c r="I250" i="16"/>
  <c r="P250" i="16"/>
  <c r="J250" i="16" a="1"/>
  <c r="J250" i="16" s="1"/>
  <c r="I252" i="16"/>
  <c r="P252" i="16"/>
  <c r="J252" i="16" a="1"/>
  <c r="J252" i="16" s="1"/>
  <c r="I1077" i="16" a="1"/>
  <c r="I1077" i="16" s="1"/>
  <c r="I1075" i="16" a="1"/>
  <c r="I1075" i="16" s="1"/>
  <c r="I1073" i="16" a="1"/>
  <c r="I1073" i="16" s="1"/>
  <c r="I1071" i="16" a="1"/>
  <c r="I1071" i="16" s="1"/>
  <c r="I1069" i="16" a="1"/>
  <c r="I1069" i="16" s="1"/>
  <c r="I1067" i="16" a="1"/>
  <c r="I1067" i="16" s="1"/>
  <c r="I1065" i="16" a="1"/>
  <c r="I1065" i="16" s="1"/>
  <c r="I1063" i="16" a="1"/>
  <c r="I1063" i="16" s="1"/>
  <c r="I1061" i="16" a="1"/>
  <c r="I1061" i="16" s="1"/>
  <c r="I1059" i="16" a="1"/>
  <c r="I1059" i="16" s="1"/>
  <c r="I1057" i="16" a="1"/>
  <c r="I1057" i="16" s="1"/>
  <c r="I1055" i="16" a="1"/>
  <c r="I1055" i="16" s="1"/>
  <c r="I1053" i="16" a="1"/>
  <c r="I1053" i="16" s="1"/>
  <c r="I1051" i="16" a="1"/>
  <c r="I1051" i="16" s="1"/>
  <c r="I1049" i="16" a="1"/>
  <c r="I1049" i="16" s="1"/>
  <c r="I1047" i="16" a="1"/>
  <c r="I1047" i="16" s="1"/>
  <c r="I1045" i="16" a="1"/>
  <c r="I1045" i="16" s="1"/>
  <c r="I1043" i="16" a="1"/>
  <c r="I1043" i="16" s="1"/>
  <c r="I1041" i="16" a="1"/>
  <c r="I1041" i="16" s="1"/>
  <c r="I1039" i="16" a="1"/>
  <c r="I1039" i="16" s="1"/>
  <c r="I1037" i="16" a="1"/>
  <c r="I1037" i="16" s="1"/>
  <c r="I1035" i="16" a="1"/>
  <c r="I1035" i="16" s="1"/>
  <c r="I1033" i="16" a="1"/>
  <c r="I1033" i="16" s="1"/>
  <c r="I1031" i="16" a="1"/>
  <c r="I1031" i="16" s="1"/>
  <c r="I1029" i="16" a="1"/>
  <c r="I1029" i="16" s="1"/>
  <c r="I1027" i="16" a="1"/>
  <c r="I1027" i="16" s="1"/>
  <c r="I1025" i="16" a="1"/>
  <c r="I1025" i="16" s="1"/>
  <c r="I1023" i="16" a="1"/>
  <c r="I1023" i="16" s="1"/>
  <c r="I1021" i="16" a="1"/>
  <c r="I1021" i="16" s="1"/>
  <c r="I1019" i="16" a="1"/>
  <c r="I1019" i="16" s="1"/>
  <c r="I1017" i="16" a="1"/>
  <c r="I1017" i="16" s="1"/>
  <c r="I1015" i="16" a="1"/>
  <c r="I1015" i="16" s="1"/>
  <c r="I1013" i="16" a="1"/>
  <c r="I1013" i="16" s="1"/>
  <c r="I1011" i="16" a="1"/>
  <c r="I1011" i="16" s="1"/>
  <c r="I1009" i="16" a="1"/>
  <c r="I1009" i="16" s="1"/>
  <c r="I1007" i="16" a="1"/>
  <c r="I1007" i="16" s="1"/>
  <c r="I1005" i="16" a="1"/>
  <c r="I1005" i="16" s="1"/>
  <c r="I1003" i="16" a="1"/>
  <c r="I1003" i="16" s="1"/>
  <c r="I1001" i="16" a="1"/>
  <c r="I1001" i="16" s="1"/>
  <c r="I999" i="16" a="1"/>
  <c r="I999" i="16" s="1"/>
  <c r="I997" i="16" a="1"/>
  <c r="I997" i="16" s="1"/>
  <c r="I995" i="16" a="1"/>
  <c r="I995" i="16" s="1"/>
  <c r="I993" i="16" a="1"/>
  <c r="I993" i="16" s="1"/>
  <c r="I991" i="16" a="1"/>
  <c r="I991" i="16" s="1"/>
  <c r="I989" i="16" a="1"/>
  <c r="I989" i="16" s="1"/>
  <c r="I987" i="16" a="1"/>
  <c r="I987" i="16" s="1"/>
  <c r="I1076" i="16" a="1"/>
  <c r="I1076" i="16" s="1"/>
  <c r="I1074" i="16" a="1"/>
  <c r="I1074" i="16" s="1"/>
  <c r="I1072" i="16" a="1"/>
  <c r="I1072" i="16" s="1"/>
  <c r="I1070" i="16" a="1"/>
  <c r="I1070" i="16" s="1"/>
  <c r="I1068" i="16" a="1"/>
  <c r="I1068" i="16" s="1"/>
  <c r="I1066" i="16" a="1"/>
  <c r="I1066" i="16" s="1"/>
  <c r="I1064" i="16" a="1"/>
  <c r="I1064" i="16" s="1"/>
  <c r="I1062" i="16" a="1"/>
  <c r="I1062" i="16" s="1"/>
  <c r="I1060" i="16" a="1"/>
  <c r="I1060" i="16" s="1"/>
  <c r="I1058" i="16" a="1"/>
  <c r="I1058" i="16" s="1"/>
  <c r="I1056" i="16" a="1"/>
  <c r="I1056" i="16" s="1"/>
  <c r="I1054" i="16" a="1"/>
  <c r="I1054" i="16" s="1"/>
  <c r="I1052" i="16" a="1"/>
  <c r="I1052" i="16" s="1"/>
  <c r="I1050" i="16" a="1"/>
  <c r="I1050" i="16" s="1"/>
  <c r="I1048" i="16" a="1"/>
  <c r="I1048" i="16" s="1"/>
  <c r="I1046" i="16" a="1"/>
  <c r="I1046" i="16" s="1"/>
  <c r="I1044" i="16" a="1"/>
  <c r="I1044" i="16" s="1"/>
  <c r="I1042" i="16" a="1"/>
  <c r="I1042" i="16" s="1"/>
  <c r="I1040" i="16" a="1"/>
  <c r="I1040" i="16" s="1"/>
  <c r="I1038" i="16" a="1"/>
  <c r="I1038" i="16" s="1"/>
  <c r="I1036" i="16" a="1"/>
  <c r="I1036" i="16" s="1"/>
  <c r="I1034" i="16" a="1"/>
  <c r="I1034" i="16" s="1"/>
  <c r="I1032" i="16" a="1"/>
  <c r="I1032" i="16" s="1"/>
  <c r="I1030" i="16" a="1"/>
  <c r="I1030" i="16" s="1"/>
  <c r="I1028" i="16" a="1"/>
  <c r="I1028" i="16" s="1"/>
  <c r="I1026" i="16" a="1"/>
  <c r="I1026" i="16" s="1"/>
  <c r="I1024" i="16" a="1"/>
  <c r="I1024" i="16" s="1"/>
  <c r="I1022" i="16" a="1"/>
  <c r="I1022" i="16" s="1"/>
  <c r="I1020" i="16" a="1"/>
  <c r="I1020" i="16" s="1"/>
  <c r="I1018" i="16" a="1"/>
  <c r="I1018" i="16" s="1"/>
  <c r="I1016" i="16" a="1"/>
  <c r="I1016" i="16" s="1"/>
  <c r="I1014" i="16" a="1"/>
  <c r="I1014" i="16" s="1"/>
  <c r="I1012" i="16" a="1"/>
  <c r="I1012" i="16" s="1"/>
  <c r="I1010" i="16" a="1"/>
  <c r="I1010" i="16" s="1"/>
  <c r="I1008" i="16" a="1"/>
  <c r="I1008" i="16" s="1"/>
  <c r="I1006" i="16" a="1"/>
  <c r="I1006" i="16" s="1"/>
  <c r="I1004" i="16" a="1"/>
  <c r="I1004" i="16" s="1"/>
  <c r="I1002" i="16" a="1"/>
  <c r="I1002" i="16" s="1"/>
  <c r="I1000" i="16" a="1"/>
  <c r="I1000" i="16" s="1"/>
  <c r="I998" i="16" a="1"/>
  <c r="I998" i="16" s="1"/>
  <c r="I996" i="16" a="1"/>
  <c r="I996" i="16" s="1"/>
  <c r="I994" i="16" a="1"/>
  <c r="I994" i="16" s="1"/>
  <c r="I992" i="16" a="1"/>
  <c r="I992" i="16" s="1"/>
  <c r="I990" i="16" a="1"/>
  <c r="I990" i="16" s="1"/>
  <c r="I988" i="16" a="1"/>
  <c r="I988" i="16" s="1"/>
  <c r="I986" i="16" a="1"/>
  <c r="I986" i="16" s="1"/>
  <c r="I985" i="16" a="1"/>
  <c r="I985" i="16" s="1"/>
  <c r="I983" i="16" a="1"/>
  <c r="I983" i="16" s="1"/>
  <c r="I981" i="16" a="1"/>
  <c r="I981" i="16" s="1"/>
  <c r="I979" i="16" a="1"/>
  <c r="I979" i="16" s="1"/>
  <c r="I977" i="16" a="1"/>
  <c r="I977" i="16" s="1"/>
  <c r="I975" i="16" a="1"/>
  <c r="I975" i="16" s="1"/>
  <c r="I973" i="16" a="1"/>
  <c r="I973" i="16" s="1"/>
  <c r="I971" i="16" a="1"/>
  <c r="I971" i="16" s="1"/>
  <c r="F1077" i="16"/>
  <c r="L1077" i="16" s="1"/>
  <c r="F1075" i="16"/>
  <c r="L1075" i="16" s="1"/>
  <c r="F1073" i="16"/>
  <c r="L1073" i="16" s="1"/>
  <c r="F1071" i="16"/>
  <c r="L1071" i="16" s="1"/>
  <c r="F1069" i="16"/>
  <c r="L1069" i="16" s="1"/>
  <c r="F1067" i="16"/>
  <c r="L1067" i="16" s="1"/>
  <c r="F1065" i="16"/>
  <c r="L1065" i="16" s="1"/>
  <c r="F1063" i="16"/>
  <c r="L1063" i="16" s="1"/>
  <c r="F1061" i="16"/>
  <c r="L1061" i="16" s="1"/>
  <c r="F1059" i="16"/>
  <c r="L1059" i="16" s="1"/>
  <c r="F1057" i="16"/>
  <c r="L1057" i="16" s="1"/>
  <c r="F1055" i="16"/>
  <c r="L1055" i="16" s="1"/>
  <c r="F1053" i="16"/>
  <c r="L1053" i="16" s="1"/>
  <c r="F1051" i="16"/>
  <c r="L1051" i="16" s="1"/>
  <c r="F1049" i="16"/>
  <c r="L1049" i="16" s="1"/>
  <c r="F1047" i="16"/>
  <c r="L1047" i="16" s="1"/>
  <c r="F1045" i="16"/>
  <c r="L1045" i="16" s="1"/>
  <c r="F1043" i="16"/>
  <c r="L1043" i="16" s="1"/>
  <c r="F1041" i="16"/>
  <c r="L1041" i="16" s="1"/>
  <c r="F1039" i="16"/>
  <c r="L1039" i="16" s="1"/>
  <c r="F1037" i="16"/>
  <c r="L1037" i="16" s="1"/>
  <c r="F1035" i="16"/>
  <c r="L1035" i="16" s="1"/>
  <c r="F1033" i="16"/>
  <c r="L1033" i="16" s="1"/>
  <c r="F1031" i="16"/>
  <c r="L1031" i="16" s="1"/>
  <c r="F1029" i="16"/>
  <c r="L1029" i="16" s="1"/>
  <c r="F1027" i="16"/>
  <c r="L1027" i="16" s="1"/>
  <c r="F1025" i="16"/>
  <c r="L1025" i="16" s="1"/>
  <c r="F1023" i="16"/>
  <c r="L1023" i="16" s="1"/>
  <c r="F1021" i="16"/>
  <c r="L1021" i="16" s="1"/>
  <c r="F1019" i="16"/>
  <c r="L1019" i="16" s="1"/>
  <c r="F1017" i="16"/>
  <c r="L1017" i="16" s="1"/>
  <c r="F1015" i="16"/>
  <c r="L1015" i="16" s="1"/>
  <c r="F1013" i="16"/>
  <c r="L1013" i="16" s="1"/>
  <c r="F1011" i="16"/>
  <c r="L1011" i="16" s="1"/>
  <c r="F1009" i="16"/>
  <c r="L1009" i="16" s="1"/>
  <c r="F1007" i="16"/>
  <c r="L1007" i="16" s="1"/>
  <c r="F1005" i="16"/>
  <c r="L1005" i="16" s="1"/>
  <c r="F1003" i="16"/>
  <c r="L1003" i="16" s="1"/>
  <c r="F1001" i="16"/>
  <c r="L1001" i="16" s="1"/>
  <c r="F999" i="16"/>
  <c r="L999" i="16" s="1"/>
  <c r="F997" i="16"/>
  <c r="L997" i="16" s="1"/>
  <c r="F995" i="16"/>
  <c r="L995" i="16" s="1"/>
  <c r="F993" i="16"/>
  <c r="L993" i="16" s="1"/>
  <c r="F991" i="16"/>
  <c r="L991" i="16" s="1"/>
  <c r="F989" i="16"/>
  <c r="L989" i="16" s="1"/>
  <c r="F987" i="16"/>
  <c r="L987" i="16" s="1"/>
  <c r="F985" i="16"/>
  <c r="L985" i="16" s="1"/>
  <c r="F983" i="16"/>
  <c r="L983" i="16" s="1"/>
  <c r="F981" i="16"/>
  <c r="L981" i="16" s="1"/>
  <c r="F979" i="16"/>
  <c r="L979" i="16" s="1"/>
  <c r="F977" i="16"/>
  <c r="L977" i="16" s="1"/>
  <c r="F975" i="16"/>
  <c r="L975" i="16" s="1"/>
  <c r="F973" i="16"/>
  <c r="L973" i="16" s="1"/>
  <c r="F971" i="16"/>
  <c r="L971" i="16" s="1"/>
  <c r="K1077" i="16"/>
  <c r="G1076" i="16"/>
  <c r="K1075" i="16"/>
  <c r="G1074" i="16"/>
  <c r="K1073" i="16"/>
  <c r="G1072" i="16"/>
  <c r="K1071" i="16"/>
  <c r="G1070" i="16"/>
  <c r="K1069" i="16"/>
  <c r="G1068" i="16"/>
  <c r="K1067" i="16"/>
  <c r="G1066" i="16"/>
  <c r="K1065" i="16"/>
  <c r="G1064" i="16"/>
  <c r="K1063" i="16"/>
  <c r="G1062" i="16"/>
  <c r="K1061" i="16"/>
  <c r="G1060" i="16"/>
  <c r="K1059" i="16"/>
  <c r="G1058" i="16"/>
  <c r="K1057" i="16"/>
  <c r="G1056" i="16"/>
  <c r="K1055" i="16"/>
  <c r="G1054" i="16"/>
  <c r="K1053" i="16"/>
  <c r="G1052" i="16"/>
  <c r="K1051" i="16"/>
  <c r="G1050" i="16"/>
  <c r="K1049" i="16"/>
  <c r="G1048" i="16"/>
  <c r="K1047" i="16"/>
  <c r="G1046" i="16"/>
  <c r="K1045" i="16"/>
  <c r="G1044" i="16"/>
  <c r="K1043" i="16"/>
  <c r="G1042" i="16"/>
  <c r="K1041" i="16"/>
  <c r="G1040" i="16"/>
  <c r="K1039" i="16"/>
  <c r="G1038" i="16"/>
  <c r="K1037" i="16"/>
  <c r="G1036" i="16"/>
  <c r="K1035" i="16"/>
  <c r="G1034" i="16"/>
  <c r="K1033" i="16"/>
  <c r="G1032" i="16"/>
  <c r="K1031" i="16"/>
  <c r="G1030" i="16"/>
  <c r="K1029" i="16"/>
  <c r="G1028" i="16"/>
  <c r="K1027" i="16"/>
  <c r="G1026" i="16"/>
  <c r="K1025" i="16"/>
  <c r="G1024" i="16"/>
  <c r="K1023" i="16"/>
  <c r="G1022" i="16"/>
  <c r="K1021" i="16"/>
  <c r="G1020" i="16"/>
  <c r="K1019" i="16"/>
  <c r="G1018" i="16"/>
  <c r="K1017" i="16"/>
  <c r="G1016" i="16"/>
  <c r="K1015" i="16"/>
  <c r="G1014" i="16"/>
  <c r="K1013" i="16"/>
  <c r="G1012" i="16"/>
  <c r="K1011" i="16"/>
  <c r="G1010" i="16"/>
  <c r="K1009" i="16"/>
  <c r="G1008" i="16"/>
  <c r="K1007" i="16"/>
  <c r="G1006" i="16"/>
  <c r="I984" i="16" a="1"/>
  <c r="I984" i="16" s="1"/>
  <c r="I982" i="16" a="1"/>
  <c r="I982" i="16" s="1"/>
  <c r="I980" i="16" a="1"/>
  <c r="I980" i="16" s="1"/>
  <c r="I978" i="16" a="1"/>
  <c r="I978" i="16" s="1"/>
  <c r="I976" i="16" a="1"/>
  <c r="I976" i="16" s="1"/>
  <c r="I974" i="16" a="1"/>
  <c r="I974" i="16" s="1"/>
  <c r="I972" i="16" a="1"/>
  <c r="I972" i="16" s="1"/>
  <c r="I970" i="16" a="1"/>
  <c r="I970" i="16" s="1"/>
  <c r="F1076" i="16"/>
  <c r="L1076" i="16" s="1"/>
  <c r="F1074" i="16"/>
  <c r="L1074" i="16" s="1"/>
  <c r="F1072" i="16"/>
  <c r="L1072" i="16" s="1"/>
  <c r="F1070" i="16"/>
  <c r="L1070" i="16" s="1"/>
  <c r="F1068" i="16"/>
  <c r="L1068" i="16" s="1"/>
  <c r="F1066" i="16"/>
  <c r="L1066" i="16" s="1"/>
  <c r="F1064" i="16"/>
  <c r="L1064" i="16" s="1"/>
  <c r="F1062" i="16"/>
  <c r="L1062" i="16" s="1"/>
  <c r="F1060" i="16"/>
  <c r="L1060" i="16" s="1"/>
  <c r="F1058" i="16"/>
  <c r="L1058" i="16" s="1"/>
  <c r="F1056" i="16"/>
  <c r="L1056" i="16" s="1"/>
  <c r="F1054" i="16"/>
  <c r="L1054" i="16" s="1"/>
  <c r="F1052" i="16"/>
  <c r="L1052" i="16" s="1"/>
  <c r="F1050" i="16"/>
  <c r="L1050" i="16" s="1"/>
  <c r="F1048" i="16"/>
  <c r="L1048" i="16" s="1"/>
  <c r="F1046" i="16"/>
  <c r="L1046" i="16" s="1"/>
  <c r="F1044" i="16"/>
  <c r="L1044" i="16" s="1"/>
  <c r="F1042" i="16"/>
  <c r="L1042" i="16" s="1"/>
  <c r="F1040" i="16"/>
  <c r="L1040" i="16" s="1"/>
  <c r="F1038" i="16"/>
  <c r="L1038" i="16" s="1"/>
  <c r="F1036" i="16"/>
  <c r="L1036" i="16" s="1"/>
  <c r="F1034" i="16"/>
  <c r="L1034" i="16" s="1"/>
  <c r="F1032" i="16"/>
  <c r="L1032" i="16" s="1"/>
  <c r="F1030" i="16"/>
  <c r="L1030" i="16" s="1"/>
  <c r="F1028" i="16"/>
  <c r="L1028" i="16" s="1"/>
  <c r="F1026" i="16"/>
  <c r="L1026" i="16" s="1"/>
  <c r="F1024" i="16"/>
  <c r="L1024" i="16" s="1"/>
  <c r="F1022" i="16"/>
  <c r="L1022" i="16" s="1"/>
  <c r="F1020" i="16"/>
  <c r="L1020" i="16" s="1"/>
  <c r="F1018" i="16"/>
  <c r="L1018" i="16" s="1"/>
  <c r="F1016" i="16"/>
  <c r="L1016" i="16" s="1"/>
  <c r="F1014" i="16"/>
  <c r="L1014" i="16" s="1"/>
  <c r="F1012" i="16"/>
  <c r="L1012" i="16" s="1"/>
  <c r="F1010" i="16"/>
  <c r="L1010" i="16" s="1"/>
  <c r="F1008" i="16"/>
  <c r="L1008" i="16" s="1"/>
  <c r="F1006" i="16"/>
  <c r="L1006" i="16" s="1"/>
  <c r="F1004" i="16"/>
  <c r="L1004" i="16" s="1"/>
  <c r="F1002" i="16"/>
  <c r="L1002" i="16" s="1"/>
  <c r="F1000" i="16"/>
  <c r="L1000" i="16" s="1"/>
  <c r="F998" i="16"/>
  <c r="L998" i="16" s="1"/>
  <c r="F996" i="16"/>
  <c r="L996" i="16" s="1"/>
  <c r="F994" i="16"/>
  <c r="L994" i="16" s="1"/>
  <c r="F992" i="16"/>
  <c r="L992" i="16" s="1"/>
  <c r="F990" i="16"/>
  <c r="L990" i="16" s="1"/>
  <c r="F988" i="16"/>
  <c r="L988" i="16" s="1"/>
  <c r="F986" i="16"/>
  <c r="L986" i="16" s="1"/>
  <c r="F984" i="16"/>
  <c r="L984" i="16" s="1"/>
  <c r="F982" i="16"/>
  <c r="L982" i="16" s="1"/>
  <c r="F980" i="16"/>
  <c r="L980" i="16" s="1"/>
  <c r="F978" i="16"/>
  <c r="L978" i="16" s="1"/>
  <c r="F976" i="16"/>
  <c r="L976" i="16" s="1"/>
  <c r="F974" i="16"/>
  <c r="L974" i="16" s="1"/>
  <c r="F972" i="16"/>
  <c r="L972" i="16" s="1"/>
  <c r="F970" i="16"/>
  <c r="L970" i="16" s="1"/>
  <c r="G1077" i="16"/>
  <c r="H1077" i="16" s="1"/>
  <c r="P1077" i="16" s="1"/>
  <c r="K1076" i="16"/>
  <c r="G1075" i="16"/>
  <c r="K1074" i="16"/>
  <c r="G1073" i="16"/>
  <c r="K1072" i="16"/>
  <c r="G1071" i="16"/>
  <c r="K1070" i="16"/>
  <c r="G1069" i="16"/>
  <c r="H1069" i="16" s="1"/>
  <c r="P1069" i="16" s="1"/>
  <c r="K1068" i="16"/>
  <c r="G1067" i="16"/>
  <c r="K1066" i="16"/>
  <c r="G1065" i="16"/>
  <c r="K1064" i="16"/>
  <c r="G1063" i="16"/>
  <c r="K1062" i="16"/>
  <c r="G1061" i="16"/>
  <c r="H1061" i="16" s="1"/>
  <c r="P1061" i="16" s="1"/>
  <c r="K1060" i="16"/>
  <c r="G1059" i="16"/>
  <c r="K1058" i="16"/>
  <c r="G1057" i="16"/>
  <c r="K1056" i="16"/>
  <c r="G1055" i="16"/>
  <c r="K1054" i="16"/>
  <c r="G1053" i="16"/>
  <c r="H1053" i="16" s="1"/>
  <c r="P1053" i="16" s="1"/>
  <c r="K1052" i="16"/>
  <c r="G1051" i="16"/>
  <c r="K1050" i="16"/>
  <c r="G1049" i="16"/>
  <c r="K1048" i="16"/>
  <c r="G1047" i="16"/>
  <c r="K1046" i="16"/>
  <c r="G1045" i="16"/>
  <c r="H1045" i="16" s="1"/>
  <c r="P1045" i="16" s="1"/>
  <c r="K1044" i="16"/>
  <c r="G1043" i="16"/>
  <c r="K1042" i="16"/>
  <c r="G1041" i="16"/>
  <c r="K1040" i="16"/>
  <c r="G1039" i="16"/>
  <c r="K1038" i="16"/>
  <c r="G1037" i="16"/>
  <c r="H1037" i="16" s="1"/>
  <c r="P1037" i="16" s="1"/>
  <c r="K1036" i="16"/>
  <c r="G1035" i="16"/>
  <c r="K1034" i="16"/>
  <c r="G1033" i="16"/>
  <c r="K1032" i="16"/>
  <c r="G1031" i="16"/>
  <c r="K1030" i="16"/>
  <c r="G1029" i="16"/>
  <c r="H1029" i="16" s="1"/>
  <c r="P1029" i="16" s="1"/>
  <c r="K1028" i="16"/>
  <c r="G1027" i="16"/>
  <c r="K1026" i="16"/>
  <c r="G1025" i="16"/>
  <c r="K1024" i="16"/>
  <c r="G1023" i="16"/>
  <c r="K1022" i="16"/>
  <c r="G1021" i="16"/>
  <c r="H1021" i="16" s="1"/>
  <c r="P1021" i="16" s="1"/>
  <c r="K1020" i="16"/>
  <c r="G1019" i="16"/>
  <c r="K1018" i="16"/>
  <c r="G1017" i="16"/>
  <c r="K1016" i="16"/>
  <c r="G1015" i="16"/>
  <c r="K1014" i="16"/>
  <c r="G1013" i="16"/>
  <c r="H1013" i="16" s="1"/>
  <c r="P1013" i="16" s="1"/>
  <c r="K1012" i="16"/>
  <c r="G1011" i="16"/>
  <c r="K1010" i="16"/>
  <c r="G1009" i="16"/>
  <c r="K1008" i="16"/>
  <c r="G1007" i="16"/>
  <c r="K1006" i="16"/>
  <c r="K1005" i="16"/>
  <c r="G1004" i="16"/>
  <c r="K1003" i="16"/>
  <c r="G1002" i="16"/>
  <c r="H1002" i="16" s="1"/>
  <c r="P1002" i="16" s="1"/>
  <c r="K1001" i="16"/>
  <c r="G1000" i="16"/>
  <c r="K999" i="16"/>
  <c r="G998" i="16"/>
  <c r="K997" i="16"/>
  <c r="G996" i="16"/>
  <c r="K995" i="16"/>
  <c r="G994" i="16"/>
  <c r="H994" i="16" s="1"/>
  <c r="P994" i="16" s="1"/>
  <c r="K993" i="16"/>
  <c r="G992" i="16"/>
  <c r="K991" i="16"/>
  <c r="G990" i="16"/>
  <c r="K989" i="16"/>
  <c r="G988" i="16"/>
  <c r="K987" i="16"/>
  <c r="G986" i="16"/>
  <c r="H986" i="16" s="1"/>
  <c r="P986" i="16" s="1"/>
  <c r="K985" i="16"/>
  <c r="G984" i="16"/>
  <c r="K983" i="16"/>
  <c r="G982" i="16"/>
  <c r="K981" i="16"/>
  <c r="G980" i="16"/>
  <c r="K979" i="16"/>
  <c r="G978" i="16"/>
  <c r="H978" i="16" s="1"/>
  <c r="P978" i="16" s="1"/>
  <c r="K977" i="16"/>
  <c r="G976" i="16"/>
  <c r="K975" i="16"/>
  <c r="G974" i="16"/>
  <c r="K973" i="16"/>
  <c r="G972" i="16"/>
  <c r="K971" i="16"/>
  <c r="G970" i="16"/>
  <c r="H970" i="16" s="1"/>
  <c r="K969" i="16"/>
  <c r="K967" i="16"/>
  <c r="K965" i="16"/>
  <c r="K963" i="16"/>
  <c r="K961" i="16"/>
  <c r="K959" i="16"/>
  <c r="K957" i="16"/>
  <c r="K955" i="16"/>
  <c r="K953" i="16"/>
  <c r="K951" i="16"/>
  <c r="K949" i="16"/>
  <c r="K947" i="16"/>
  <c r="K945" i="16"/>
  <c r="K943" i="16"/>
  <c r="K941" i="16"/>
  <c r="K939" i="16"/>
  <c r="K937" i="16"/>
  <c r="K935" i="16"/>
  <c r="K933" i="16"/>
  <c r="K931" i="16"/>
  <c r="K929" i="16"/>
  <c r="K927" i="16"/>
  <c r="K925" i="16"/>
  <c r="K923" i="16"/>
  <c r="K921" i="16"/>
  <c r="K919" i="16"/>
  <c r="K917" i="16"/>
  <c r="K915" i="16"/>
  <c r="K913" i="16"/>
  <c r="K911" i="16"/>
  <c r="K909" i="16"/>
  <c r="K907" i="16"/>
  <c r="K905" i="16"/>
  <c r="K903" i="16"/>
  <c r="K901" i="16"/>
  <c r="K899" i="16"/>
  <c r="K897" i="16"/>
  <c r="K895" i="16"/>
  <c r="K893" i="16"/>
  <c r="K891" i="16"/>
  <c r="K889" i="16"/>
  <c r="K887" i="16"/>
  <c r="K885" i="16"/>
  <c r="K883" i="16"/>
  <c r="K881" i="16"/>
  <c r="K879" i="16"/>
  <c r="K877" i="16"/>
  <c r="K875" i="16"/>
  <c r="K873" i="16"/>
  <c r="K871" i="16"/>
  <c r="K869" i="16"/>
  <c r="K867" i="16"/>
  <c r="K865" i="16"/>
  <c r="K863" i="16"/>
  <c r="I969" i="16" a="1"/>
  <c r="I969" i="16" s="1"/>
  <c r="F969" i="16"/>
  <c r="L969" i="16" s="1"/>
  <c r="G968" i="16"/>
  <c r="I967" i="16" a="1"/>
  <c r="I967" i="16" s="1"/>
  <c r="F967" i="16"/>
  <c r="L967" i="16" s="1"/>
  <c r="G966" i="16"/>
  <c r="I965" i="16" a="1"/>
  <c r="I965" i="16" s="1"/>
  <c r="F965" i="16"/>
  <c r="L965" i="16" s="1"/>
  <c r="G964" i="16"/>
  <c r="I963" i="16" a="1"/>
  <c r="I963" i="16" s="1"/>
  <c r="F963" i="16"/>
  <c r="L963" i="16" s="1"/>
  <c r="G962" i="16"/>
  <c r="I961" i="16" a="1"/>
  <c r="I961" i="16" s="1"/>
  <c r="F961" i="16"/>
  <c r="L961" i="16" s="1"/>
  <c r="G960" i="16"/>
  <c r="I959" i="16" a="1"/>
  <c r="I959" i="16" s="1"/>
  <c r="F959" i="16"/>
  <c r="L959" i="16" s="1"/>
  <c r="G958" i="16"/>
  <c r="I957" i="16" a="1"/>
  <c r="I957" i="16" s="1"/>
  <c r="F957" i="16"/>
  <c r="L957" i="16" s="1"/>
  <c r="G956" i="16"/>
  <c r="I955" i="16" a="1"/>
  <c r="I955" i="16" s="1"/>
  <c r="F955" i="16"/>
  <c r="L955" i="16" s="1"/>
  <c r="G954" i="16"/>
  <c r="I953" i="16" a="1"/>
  <c r="I953" i="16" s="1"/>
  <c r="F953" i="16"/>
  <c r="L953" i="16" s="1"/>
  <c r="G952" i="16"/>
  <c r="I951" i="16" a="1"/>
  <c r="I951" i="16" s="1"/>
  <c r="F951" i="16"/>
  <c r="L951" i="16" s="1"/>
  <c r="G950" i="16"/>
  <c r="I949" i="16" a="1"/>
  <c r="I949" i="16" s="1"/>
  <c r="F949" i="16"/>
  <c r="L949" i="16" s="1"/>
  <c r="G948" i="16"/>
  <c r="I947" i="16" a="1"/>
  <c r="I947" i="16" s="1"/>
  <c r="F947" i="16"/>
  <c r="L947" i="16" s="1"/>
  <c r="G946" i="16"/>
  <c r="I945" i="16" a="1"/>
  <c r="I945" i="16" s="1"/>
  <c r="F945" i="16"/>
  <c r="L945" i="16" s="1"/>
  <c r="G944" i="16"/>
  <c r="I943" i="16" a="1"/>
  <c r="I943" i="16" s="1"/>
  <c r="F943" i="16"/>
  <c r="L943" i="16" s="1"/>
  <c r="G942" i="16"/>
  <c r="I941" i="16" a="1"/>
  <c r="I941" i="16" s="1"/>
  <c r="F941" i="16"/>
  <c r="L941" i="16" s="1"/>
  <c r="G940" i="16"/>
  <c r="I939" i="16" a="1"/>
  <c r="I939" i="16" s="1"/>
  <c r="F939" i="16"/>
  <c r="L939" i="16" s="1"/>
  <c r="G938" i="16"/>
  <c r="I937" i="16" a="1"/>
  <c r="I937" i="16" s="1"/>
  <c r="F937" i="16"/>
  <c r="L937" i="16" s="1"/>
  <c r="G936" i="16"/>
  <c r="I935" i="16" a="1"/>
  <c r="I935" i="16" s="1"/>
  <c r="F935" i="16"/>
  <c r="L935" i="16" s="1"/>
  <c r="G934" i="16"/>
  <c r="I933" i="16" a="1"/>
  <c r="I933" i="16" s="1"/>
  <c r="F933" i="16"/>
  <c r="L933" i="16" s="1"/>
  <c r="G932" i="16"/>
  <c r="I931" i="16" a="1"/>
  <c r="I931" i="16" s="1"/>
  <c r="F931" i="16"/>
  <c r="L931" i="16" s="1"/>
  <c r="G930" i="16"/>
  <c r="G1005" i="16"/>
  <c r="K1004" i="16"/>
  <c r="G1003" i="16"/>
  <c r="K1002" i="16"/>
  <c r="G1001" i="16"/>
  <c r="H1001" i="16" s="1"/>
  <c r="P1001" i="16" s="1"/>
  <c r="K1000" i="16"/>
  <c r="G999" i="16"/>
  <c r="K998" i="16"/>
  <c r="G997" i="16"/>
  <c r="K996" i="16"/>
  <c r="G995" i="16"/>
  <c r="K994" i="16"/>
  <c r="G993" i="16"/>
  <c r="H993" i="16" s="1"/>
  <c r="P993" i="16" s="1"/>
  <c r="K992" i="16"/>
  <c r="G991" i="16"/>
  <c r="K990" i="16"/>
  <c r="G989" i="16"/>
  <c r="K988" i="16"/>
  <c r="G987" i="16"/>
  <c r="K986" i="16"/>
  <c r="G985" i="16"/>
  <c r="H985" i="16" s="1"/>
  <c r="P985" i="16" s="1"/>
  <c r="K984" i="16"/>
  <c r="G983" i="16"/>
  <c r="K982" i="16"/>
  <c r="G981" i="16"/>
  <c r="K980" i="16"/>
  <c r="G979" i="16"/>
  <c r="K978" i="16"/>
  <c r="G977" i="16"/>
  <c r="H977" i="16" s="1"/>
  <c r="P977" i="16" s="1"/>
  <c r="K976" i="16"/>
  <c r="G975" i="16"/>
  <c r="K974" i="16"/>
  <c r="G973" i="16"/>
  <c r="K972" i="16"/>
  <c r="G971" i="16"/>
  <c r="K970" i="16"/>
  <c r="K968" i="16"/>
  <c r="K966" i="16"/>
  <c r="K964" i="16"/>
  <c r="K962" i="16"/>
  <c r="K960" i="16"/>
  <c r="K958" i="16"/>
  <c r="K956" i="16"/>
  <c r="K954" i="16"/>
  <c r="K952" i="16"/>
  <c r="K950" i="16"/>
  <c r="K948" i="16"/>
  <c r="K946" i="16"/>
  <c r="K944" i="16"/>
  <c r="K942" i="16"/>
  <c r="K940" i="16"/>
  <c r="K938" i="16"/>
  <c r="K936" i="16"/>
  <c r="K934" i="16"/>
  <c r="K932" i="16"/>
  <c r="K930" i="16"/>
  <c r="K928" i="16"/>
  <c r="K926" i="16"/>
  <c r="K924" i="16"/>
  <c r="K922" i="16"/>
  <c r="K920" i="16"/>
  <c r="K918" i="16"/>
  <c r="K916" i="16"/>
  <c r="K914" i="16"/>
  <c r="K912" i="16"/>
  <c r="K910" i="16"/>
  <c r="K908" i="16"/>
  <c r="K906" i="16"/>
  <c r="K904" i="16"/>
  <c r="K902" i="16"/>
  <c r="K900" i="16"/>
  <c r="K898" i="16"/>
  <c r="K896" i="16"/>
  <c r="K894" i="16"/>
  <c r="K892" i="16"/>
  <c r="K890" i="16"/>
  <c r="K888" i="16"/>
  <c r="K886" i="16"/>
  <c r="K884" i="16"/>
  <c r="K882" i="16"/>
  <c r="K880" i="16"/>
  <c r="K878" i="16"/>
  <c r="K876" i="16"/>
  <c r="K874" i="16"/>
  <c r="K872" i="16"/>
  <c r="K870" i="16"/>
  <c r="K868" i="16"/>
  <c r="K866" i="16"/>
  <c r="K864" i="16"/>
  <c r="K862" i="16"/>
  <c r="G969" i="16"/>
  <c r="I968" i="16" a="1"/>
  <c r="I968" i="16" s="1"/>
  <c r="F968" i="16"/>
  <c r="L968" i="16" s="1"/>
  <c r="G967" i="16"/>
  <c r="I966" i="16" a="1"/>
  <c r="I966" i="16" s="1"/>
  <c r="F966" i="16"/>
  <c r="L966" i="16" s="1"/>
  <c r="G965" i="16"/>
  <c r="I964" i="16" a="1"/>
  <c r="I964" i="16" s="1"/>
  <c r="F964" i="16"/>
  <c r="L964" i="16" s="1"/>
  <c r="G963" i="16"/>
  <c r="I962" i="16" a="1"/>
  <c r="I962" i="16" s="1"/>
  <c r="F962" i="16"/>
  <c r="L962" i="16" s="1"/>
  <c r="G961" i="16"/>
  <c r="I960" i="16" a="1"/>
  <c r="I960" i="16" s="1"/>
  <c r="F960" i="16"/>
  <c r="L960" i="16" s="1"/>
  <c r="G959" i="16"/>
  <c r="I958" i="16" a="1"/>
  <c r="I958" i="16" s="1"/>
  <c r="F958" i="16"/>
  <c r="L958" i="16" s="1"/>
  <c r="G957" i="16"/>
  <c r="I956" i="16" a="1"/>
  <c r="I956" i="16" s="1"/>
  <c r="F956" i="16"/>
  <c r="L956" i="16" s="1"/>
  <c r="G955" i="16"/>
  <c r="I954" i="16" a="1"/>
  <c r="I954" i="16" s="1"/>
  <c r="F954" i="16"/>
  <c r="L954" i="16" s="1"/>
  <c r="G953" i="16"/>
  <c r="I952" i="16" a="1"/>
  <c r="I952" i="16" s="1"/>
  <c r="F952" i="16"/>
  <c r="L952" i="16" s="1"/>
  <c r="G951" i="16"/>
  <c r="I950" i="16" a="1"/>
  <c r="I950" i="16" s="1"/>
  <c r="F950" i="16"/>
  <c r="L950" i="16" s="1"/>
  <c r="G949" i="16"/>
  <c r="I948" i="16" a="1"/>
  <c r="I948" i="16" s="1"/>
  <c r="F948" i="16"/>
  <c r="L948" i="16" s="1"/>
  <c r="G947" i="16"/>
  <c r="I946" i="16" a="1"/>
  <c r="I946" i="16" s="1"/>
  <c r="F946" i="16"/>
  <c r="L946" i="16" s="1"/>
  <c r="G945" i="16"/>
  <c r="I944" i="16" a="1"/>
  <c r="I944" i="16" s="1"/>
  <c r="F944" i="16"/>
  <c r="L944" i="16" s="1"/>
  <c r="G943" i="16"/>
  <c r="I942" i="16" a="1"/>
  <c r="I942" i="16" s="1"/>
  <c r="F942" i="16"/>
  <c r="L942" i="16" s="1"/>
  <c r="G941" i="16"/>
  <c r="I940" i="16" a="1"/>
  <c r="I940" i="16" s="1"/>
  <c r="F940" i="16"/>
  <c r="L940" i="16" s="1"/>
  <c r="G939" i="16"/>
  <c r="I938" i="16" a="1"/>
  <c r="I938" i="16" s="1"/>
  <c r="F938" i="16"/>
  <c r="L938" i="16" s="1"/>
  <c r="G937" i="16"/>
  <c r="I936" i="16" a="1"/>
  <c r="I936" i="16" s="1"/>
  <c r="F936" i="16"/>
  <c r="L936" i="16" s="1"/>
  <c r="G935" i="16"/>
  <c r="I934" i="16" a="1"/>
  <c r="I934" i="16" s="1"/>
  <c r="F934" i="16"/>
  <c r="L934" i="16" s="1"/>
  <c r="G933" i="16"/>
  <c r="I932" i="16" a="1"/>
  <c r="I932" i="16" s="1"/>
  <c r="F932" i="16"/>
  <c r="L932" i="16" s="1"/>
  <c r="G931" i="16"/>
  <c r="I930" i="16" a="1"/>
  <c r="I930" i="16" s="1"/>
  <c r="F930" i="16"/>
  <c r="L930" i="16" s="1"/>
  <c r="G929" i="16"/>
  <c r="I929" i="16" a="1"/>
  <c r="I929" i="16" s="1"/>
  <c r="I928" i="16" a="1"/>
  <c r="I928" i="16" s="1"/>
  <c r="F928" i="16"/>
  <c r="L928" i="16" s="1"/>
  <c r="G927" i="16"/>
  <c r="I926" i="16" a="1"/>
  <c r="I926" i="16" s="1"/>
  <c r="F926" i="16"/>
  <c r="L926" i="16" s="1"/>
  <c r="G925" i="16"/>
  <c r="I924" i="16" a="1"/>
  <c r="I924" i="16" s="1"/>
  <c r="F924" i="16"/>
  <c r="L924" i="16" s="1"/>
  <c r="G923" i="16"/>
  <c r="I922" i="16" a="1"/>
  <c r="I922" i="16" s="1"/>
  <c r="F922" i="16"/>
  <c r="L922" i="16" s="1"/>
  <c r="G921" i="16"/>
  <c r="I920" i="16" a="1"/>
  <c r="I920" i="16" s="1"/>
  <c r="F920" i="16"/>
  <c r="L920" i="16" s="1"/>
  <c r="G919" i="16"/>
  <c r="I918" i="16" a="1"/>
  <c r="I918" i="16" s="1"/>
  <c r="F918" i="16"/>
  <c r="L918" i="16" s="1"/>
  <c r="G917" i="16"/>
  <c r="I916" i="16" a="1"/>
  <c r="I916" i="16" s="1"/>
  <c r="F916" i="16"/>
  <c r="L916" i="16" s="1"/>
  <c r="G915" i="16"/>
  <c r="I914" i="16" a="1"/>
  <c r="I914" i="16" s="1"/>
  <c r="F914" i="16"/>
  <c r="L914" i="16" s="1"/>
  <c r="G913" i="16"/>
  <c r="I912" i="16" a="1"/>
  <c r="I912" i="16" s="1"/>
  <c r="F912" i="16"/>
  <c r="L912" i="16" s="1"/>
  <c r="G911" i="16"/>
  <c r="I910" i="16" a="1"/>
  <c r="I910" i="16" s="1"/>
  <c r="F910" i="16"/>
  <c r="L910" i="16" s="1"/>
  <c r="G909" i="16"/>
  <c r="I908" i="16" a="1"/>
  <c r="I908" i="16" s="1"/>
  <c r="F908" i="16"/>
  <c r="L908" i="16" s="1"/>
  <c r="G907" i="16"/>
  <c r="I906" i="16" a="1"/>
  <c r="I906" i="16" s="1"/>
  <c r="F906" i="16"/>
  <c r="L906" i="16" s="1"/>
  <c r="G905" i="16"/>
  <c r="I904" i="16" a="1"/>
  <c r="I904" i="16" s="1"/>
  <c r="F904" i="16"/>
  <c r="L904" i="16" s="1"/>
  <c r="G903" i="16"/>
  <c r="I902" i="16" a="1"/>
  <c r="I902" i="16" s="1"/>
  <c r="F902" i="16"/>
  <c r="L902" i="16" s="1"/>
  <c r="G901" i="16"/>
  <c r="I900" i="16" a="1"/>
  <c r="I900" i="16" s="1"/>
  <c r="F900" i="16"/>
  <c r="L900" i="16" s="1"/>
  <c r="G899" i="16"/>
  <c r="I898" i="16" a="1"/>
  <c r="I898" i="16" s="1"/>
  <c r="F898" i="16"/>
  <c r="L898" i="16" s="1"/>
  <c r="G897" i="16"/>
  <c r="I896" i="16" a="1"/>
  <c r="I896" i="16" s="1"/>
  <c r="F896" i="16"/>
  <c r="L896" i="16" s="1"/>
  <c r="G895" i="16"/>
  <c r="I894" i="16" a="1"/>
  <c r="I894" i="16" s="1"/>
  <c r="F894" i="16"/>
  <c r="L894" i="16" s="1"/>
  <c r="G893" i="16"/>
  <c r="I892" i="16" a="1"/>
  <c r="I892" i="16" s="1"/>
  <c r="F892" i="16"/>
  <c r="L892" i="16" s="1"/>
  <c r="G891" i="16"/>
  <c r="I890" i="16" a="1"/>
  <c r="I890" i="16" s="1"/>
  <c r="F890" i="16"/>
  <c r="L890" i="16" s="1"/>
  <c r="G889" i="16"/>
  <c r="I888" i="16" a="1"/>
  <c r="I888" i="16" s="1"/>
  <c r="I886" i="16" a="1"/>
  <c r="I886" i="16" s="1"/>
  <c r="I884" i="16" a="1"/>
  <c r="I884" i="16" s="1"/>
  <c r="I882" i="16" a="1"/>
  <c r="I882" i="16" s="1"/>
  <c r="I880" i="16" a="1"/>
  <c r="I880" i="16" s="1"/>
  <c r="I878" i="16" a="1"/>
  <c r="I878" i="16" s="1"/>
  <c r="I876" i="16" a="1"/>
  <c r="I876" i="16" s="1"/>
  <c r="I874" i="16" a="1"/>
  <c r="I874" i="16" s="1"/>
  <c r="I872" i="16" a="1"/>
  <c r="I872" i="16" s="1"/>
  <c r="I870" i="16" a="1"/>
  <c r="I870" i="16" s="1"/>
  <c r="I868" i="16" a="1"/>
  <c r="I868" i="16" s="1"/>
  <c r="I866" i="16" a="1"/>
  <c r="I866" i="16" s="1"/>
  <c r="I864" i="16" a="1"/>
  <c r="I864" i="16" s="1"/>
  <c r="I863" i="16" a="1"/>
  <c r="I863" i="16" s="1"/>
  <c r="G887" i="16"/>
  <c r="G885" i="16"/>
  <c r="G883" i="16"/>
  <c r="G881" i="16"/>
  <c r="G879" i="16"/>
  <c r="G877" i="16"/>
  <c r="G875" i="16"/>
  <c r="G873" i="16"/>
  <c r="G871" i="16"/>
  <c r="G869" i="16"/>
  <c r="G867" i="16"/>
  <c r="G865" i="16"/>
  <c r="G863" i="16"/>
  <c r="F861" i="16"/>
  <c r="L861" i="16" s="1"/>
  <c r="F859" i="16"/>
  <c r="L859" i="16" s="1"/>
  <c r="F857" i="16"/>
  <c r="L857" i="16" s="1"/>
  <c r="F855" i="16"/>
  <c r="L855" i="16" s="1"/>
  <c r="F853" i="16"/>
  <c r="L853" i="16" s="1"/>
  <c r="F851" i="16"/>
  <c r="L851" i="16" s="1"/>
  <c r="F849" i="16"/>
  <c r="L849" i="16" s="1"/>
  <c r="F847" i="16"/>
  <c r="L847" i="16" s="1"/>
  <c r="F845" i="16"/>
  <c r="L845" i="16" s="1"/>
  <c r="F843" i="16"/>
  <c r="L843" i="16" s="1"/>
  <c r="F841" i="16"/>
  <c r="L841" i="16" s="1"/>
  <c r="F839" i="16"/>
  <c r="L839" i="16" s="1"/>
  <c r="F837" i="16"/>
  <c r="L837" i="16" s="1"/>
  <c r="F835" i="16"/>
  <c r="L835" i="16" s="1"/>
  <c r="F833" i="16"/>
  <c r="L833" i="16" s="1"/>
  <c r="F831" i="16"/>
  <c r="L831" i="16" s="1"/>
  <c r="F829" i="16"/>
  <c r="L829" i="16" s="1"/>
  <c r="F827" i="16"/>
  <c r="L827" i="16" s="1"/>
  <c r="F825" i="16"/>
  <c r="L825" i="16" s="1"/>
  <c r="F823" i="16"/>
  <c r="L823" i="16" s="1"/>
  <c r="F821" i="16"/>
  <c r="L821" i="16" s="1"/>
  <c r="F819" i="16"/>
  <c r="L819" i="16" s="1"/>
  <c r="F817" i="16"/>
  <c r="L817" i="16" s="1"/>
  <c r="F815" i="16"/>
  <c r="L815" i="16" s="1"/>
  <c r="F813" i="16"/>
  <c r="L813" i="16" s="1"/>
  <c r="F811" i="16"/>
  <c r="L811" i="16" s="1"/>
  <c r="F809" i="16"/>
  <c r="L809" i="16" s="1"/>
  <c r="F807" i="16"/>
  <c r="L807" i="16" s="1"/>
  <c r="F805" i="16"/>
  <c r="L805" i="16" s="1"/>
  <c r="F803" i="16"/>
  <c r="L803" i="16" s="1"/>
  <c r="F801" i="16"/>
  <c r="L801" i="16" s="1"/>
  <c r="F799" i="16"/>
  <c r="L799" i="16" s="1"/>
  <c r="F797" i="16"/>
  <c r="L797" i="16" s="1"/>
  <c r="F795" i="16"/>
  <c r="L795" i="16" s="1"/>
  <c r="F793" i="16"/>
  <c r="L793" i="16" s="1"/>
  <c r="F791" i="16"/>
  <c r="L791" i="16" s="1"/>
  <c r="F789" i="16"/>
  <c r="L789" i="16" s="1"/>
  <c r="F787" i="16"/>
  <c r="L787" i="16" s="1"/>
  <c r="F785" i="16"/>
  <c r="L785" i="16" s="1"/>
  <c r="F783" i="16"/>
  <c r="L783" i="16" s="1"/>
  <c r="F781" i="16"/>
  <c r="L781" i="16" s="1"/>
  <c r="F779" i="16"/>
  <c r="L779" i="16" s="1"/>
  <c r="F777" i="16"/>
  <c r="L777" i="16" s="1"/>
  <c r="F775" i="16"/>
  <c r="L775" i="16" s="1"/>
  <c r="F773" i="16"/>
  <c r="L773" i="16" s="1"/>
  <c r="F771" i="16"/>
  <c r="L771" i="16" s="1"/>
  <c r="F769" i="16"/>
  <c r="L769" i="16" s="1"/>
  <c r="F767" i="16"/>
  <c r="L767" i="16" s="1"/>
  <c r="F765" i="16"/>
  <c r="L765" i="16" s="1"/>
  <c r="F763" i="16"/>
  <c r="L763" i="16" s="1"/>
  <c r="F761" i="16"/>
  <c r="L761" i="16" s="1"/>
  <c r="F759" i="16"/>
  <c r="L759" i="16" s="1"/>
  <c r="F757" i="16"/>
  <c r="L757" i="16" s="1"/>
  <c r="F755" i="16"/>
  <c r="L755" i="16" s="1"/>
  <c r="F888" i="16"/>
  <c r="L888" i="16" s="1"/>
  <c r="F886" i="16"/>
  <c r="L886" i="16" s="1"/>
  <c r="F884" i="16"/>
  <c r="L884" i="16" s="1"/>
  <c r="F882" i="16"/>
  <c r="L882" i="16" s="1"/>
  <c r="F880" i="16"/>
  <c r="L880" i="16" s="1"/>
  <c r="F878" i="16"/>
  <c r="L878" i="16" s="1"/>
  <c r="F876" i="16"/>
  <c r="L876" i="16" s="1"/>
  <c r="F874" i="16"/>
  <c r="L874" i="16" s="1"/>
  <c r="F872" i="16"/>
  <c r="L872" i="16" s="1"/>
  <c r="F870" i="16"/>
  <c r="L870" i="16" s="1"/>
  <c r="F868" i="16"/>
  <c r="L868" i="16" s="1"/>
  <c r="F866" i="16"/>
  <c r="L866" i="16" s="1"/>
  <c r="F864" i="16"/>
  <c r="L864" i="16" s="1"/>
  <c r="F862" i="16"/>
  <c r="L862" i="16" s="1"/>
  <c r="F929" i="16"/>
  <c r="L929" i="16" s="1"/>
  <c r="G928" i="16"/>
  <c r="I927" i="16" a="1"/>
  <c r="I927" i="16" s="1"/>
  <c r="F927" i="16"/>
  <c r="L927" i="16" s="1"/>
  <c r="G926" i="16"/>
  <c r="I925" i="16" a="1"/>
  <c r="I925" i="16" s="1"/>
  <c r="F925" i="16"/>
  <c r="L925" i="16" s="1"/>
  <c r="G924" i="16"/>
  <c r="I923" i="16" a="1"/>
  <c r="I923" i="16" s="1"/>
  <c r="F923" i="16"/>
  <c r="L923" i="16" s="1"/>
  <c r="G922" i="16"/>
  <c r="I921" i="16" a="1"/>
  <c r="I921" i="16" s="1"/>
  <c r="F921" i="16"/>
  <c r="L921" i="16" s="1"/>
  <c r="G920" i="16"/>
  <c r="I919" i="16" a="1"/>
  <c r="I919" i="16" s="1"/>
  <c r="F919" i="16"/>
  <c r="L919" i="16" s="1"/>
  <c r="G918" i="16"/>
  <c r="I917" i="16" a="1"/>
  <c r="I917" i="16" s="1"/>
  <c r="F917" i="16"/>
  <c r="L917" i="16" s="1"/>
  <c r="G916" i="16"/>
  <c r="I915" i="16" a="1"/>
  <c r="I915" i="16" s="1"/>
  <c r="F915" i="16"/>
  <c r="L915" i="16" s="1"/>
  <c r="G914" i="16"/>
  <c r="I913" i="16" a="1"/>
  <c r="I913" i="16" s="1"/>
  <c r="F913" i="16"/>
  <c r="L913" i="16" s="1"/>
  <c r="G912" i="16"/>
  <c r="I911" i="16" a="1"/>
  <c r="I911" i="16" s="1"/>
  <c r="F911" i="16"/>
  <c r="L911" i="16" s="1"/>
  <c r="G910" i="16"/>
  <c r="I909" i="16" a="1"/>
  <c r="I909" i="16" s="1"/>
  <c r="F909" i="16"/>
  <c r="L909" i="16" s="1"/>
  <c r="G908" i="16"/>
  <c r="I907" i="16" a="1"/>
  <c r="I907" i="16" s="1"/>
  <c r="F907" i="16"/>
  <c r="L907" i="16" s="1"/>
  <c r="G906" i="16"/>
  <c r="I905" i="16" a="1"/>
  <c r="I905" i="16" s="1"/>
  <c r="F905" i="16"/>
  <c r="L905" i="16" s="1"/>
  <c r="G904" i="16"/>
  <c r="I903" i="16" a="1"/>
  <c r="I903" i="16" s="1"/>
  <c r="F903" i="16"/>
  <c r="L903" i="16" s="1"/>
  <c r="G902" i="16"/>
  <c r="I901" i="16" a="1"/>
  <c r="I901" i="16" s="1"/>
  <c r="F901" i="16"/>
  <c r="L901" i="16" s="1"/>
  <c r="G900" i="16"/>
  <c r="I899" i="16" a="1"/>
  <c r="I899" i="16" s="1"/>
  <c r="F899" i="16"/>
  <c r="L899" i="16" s="1"/>
  <c r="G898" i="16"/>
  <c r="I897" i="16" a="1"/>
  <c r="I897" i="16" s="1"/>
  <c r="F897" i="16"/>
  <c r="L897" i="16" s="1"/>
  <c r="G896" i="16"/>
  <c r="I895" i="16" a="1"/>
  <c r="I895" i="16" s="1"/>
  <c r="F895" i="16"/>
  <c r="L895" i="16" s="1"/>
  <c r="G894" i="16"/>
  <c r="I893" i="16" a="1"/>
  <c r="I893" i="16" s="1"/>
  <c r="F893" i="16"/>
  <c r="L893" i="16" s="1"/>
  <c r="G892" i="16"/>
  <c r="I891" i="16" a="1"/>
  <c r="I891" i="16" s="1"/>
  <c r="F891" i="16"/>
  <c r="L891" i="16" s="1"/>
  <c r="G890" i="16"/>
  <c r="I889" i="16" a="1"/>
  <c r="I889" i="16" s="1"/>
  <c r="F889" i="16"/>
  <c r="L889" i="16" s="1"/>
  <c r="I887" i="16" a="1"/>
  <c r="I887" i="16" s="1"/>
  <c r="I885" i="16" a="1"/>
  <c r="I885" i="16" s="1"/>
  <c r="I883" i="16" a="1"/>
  <c r="I883" i="16" s="1"/>
  <c r="I881" i="16" a="1"/>
  <c r="I881" i="16" s="1"/>
  <c r="I879" i="16" a="1"/>
  <c r="I879" i="16" s="1"/>
  <c r="I877" i="16" a="1"/>
  <c r="I877" i="16" s="1"/>
  <c r="I875" i="16" a="1"/>
  <c r="I875" i="16" s="1"/>
  <c r="I873" i="16" a="1"/>
  <c r="I873" i="16" s="1"/>
  <c r="I871" i="16" a="1"/>
  <c r="I871" i="16" s="1"/>
  <c r="I869" i="16" a="1"/>
  <c r="I869" i="16" s="1"/>
  <c r="I867" i="16" a="1"/>
  <c r="I867" i="16" s="1"/>
  <c r="I865" i="16" a="1"/>
  <c r="I865" i="16" s="1"/>
  <c r="I862" i="16" a="1"/>
  <c r="I862" i="16" s="1"/>
  <c r="G888" i="16"/>
  <c r="H888" i="16" s="1"/>
  <c r="P888" i="16" s="1"/>
  <c r="G886" i="16"/>
  <c r="G884" i="16"/>
  <c r="H884" i="16" s="1"/>
  <c r="P884" i="16" s="1"/>
  <c r="G882" i="16"/>
  <c r="G880" i="16"/>
  <c r="H880" i="16" s="1"/>
  <c r="P880" i="16" s="1"/>
  <c r="G878" i="16"/>
  <c r="G876" i="16"/>
  <c r="H876" i="16" s="1"/>
  <c r="P876" i="16" s="1"/>
  <c r="G874" i="16"/>
  <c r="G872" i="16"/>
  <c r="H872" i="16" s="1"/>
  <c r="P872" i="16" s="1"/>
  <c r="G870" i="16"/>
  <c r="G868" i="16"/>
  <c r="H868" i="16" s="1"/>
  <c r="P868" i="16" s="1"/>
  <c r="G866" i="16"/>
  <c r="G864" i="16"/>
  <c r="H864" i="16" s="1"/>
  <c r="P864" i="16" s="1"/>
  <c r="G862" i="16"/>
  <c r="F860" i="16"/>
  <c r="L860" i="16" s="1"/>
  <c r="F858" i="16"/>
  <c r="L858" i="16" s="1"/>
  <c r="F856" i="16"/>
  <c r="L856" i="16" s="1"/>
  <c r="F854" i="16"/>
  <c r="L854" i="16" s="1"/>
  <c r="F852" i="16"/>
  <c r="L852" i="16" s="1"/>
  <c r="F850" i="16"/>
  <c r="L850" i="16" s="1"/>
  <c r="F848" i="16"/>
  <c r="L848" i="16" s="1"/>
  <c r="F846" i="16"/>
  <c r="L846" i="16" s="1"/>
  <c r="F844" i="16"/>
  <c r="L844" i="16" s="1"/>
  <c r="F842" i="16"/>
  <c r="L842" i="16" s="1"/>
  <c r="F840" i="16"/>
  <c r="L840" i="16" s="1"/>
  <c r="F838" i="16"/>
  <c r="L838" i="16" s="1"/>
  <c r="F836" i="16"/>
  <c r="L836" i="16" s="1"/>
  <c r="F834" i="16"/>
  <c r="L834" i="16" s="1"/>
  <c r="F832" i="16"/>
  <c r="L832" i="16" s="1"/>
  <c r="F830" i="16"/>
  <c r="L830" i="16" s="1"/>
  <c r="F828" i="16"/>
  <c r="L828" i="16" s="1"/>
  <c r="F826" i="16"/>
  <c r="L826" i="16" s="1"/>
  <c r="F824" i="16"/>
  <c r="L824" i="16" s="1"/>
  <c r="F822" i="16"/>
  <c r="L822" i="16" s="1"/>
  <c r="F820" i="16"/>
  <c r="L820" i="16" s="1"/>
  <c r="F818" i="16"/>
  <c r="L818" i="16" s="1"/>
  <c r="F816" i="16"/>
  <c r="L816" i="16" s="1"/>
  <c r="F814" i="16"/>
  <c r="L814" i="16" s="1"/>
  <c r="F812" i="16"/>
  <c r="L812" i="16" s="1"/>
  <c r="F810" i="16"/>
  <c r="L810" i="16" s="1"/>
  <c r="F808" i="16"/>
  <c r="L808" i="16" s="1"/>
  <c r="F806" i="16"/>
  <c r="L806" i="16" s="1"/>
  <c r="F804" i="16"/>
  <c r="L804" i="16" s="1"/>
  <c r="F802" i="16"/>
  <c r="L802" i="16" s="1"/>
  <c r="F800" i="16"/>
  <c r="L800" i="16" s="1"/>
  <c r="F798" i="16"/>
  <c r="L798" i="16" s="1"/>
  <c r="F796" i="16"/>
  <c r="L796" i="16" s="1"/>
  <c r="F794" i="16"/>
  <c r="L794" i="16" s="1"/>
  <c r="F792" i="16"/>
  <c r="L792" i="16" s="1"/>
  <c r="F790" i="16"/>
  <c r="L790" i="16" s="1"/>
  <c r="F788" i="16"/>
  <c r="L788" i="16" s="1"/>
  <c r="F786" i="16"/>
  <c r="L786" i="16" s="1"/>
  <c r="F784" i="16"/>
  <c r="L784" i="16" s="1"/>
  <c r="F782" i="16"/>
  <c r="L782" i="16" s="1"/>
  <c r="F780" i="16"/>
  <c r="L780" i="16" s="1"/>
  <c r="F778" i="16"/>
  <c r="L778" i="16" s="1"/>
  <c r="F776" i="16"/>
  <c r="L776" i="16" s="1"/>
  <c r="F774" i="16"/>
  <c r="L774" i="16" s="1"/>
  <c r="F772" i="16"/>
  <c r="L772" i="16" s="1"/>
  <c r="F770" i="16"/>
  <c r="L770" i="16" s="1"/>
  <c r="F768" i="16"/>
  <c r="L768" i="16" s="1"/>
  <c r="F766" i="16"/>
  <c r="L766" i="16" s="1"/>
  <c r="F764" i="16"/>
  <c r="L764" i="16" s="1"/>
  <c r="F762" i="16"/>
  <c r="L762" i="16" s="1"/>
  <c r="F760" i="16"/>
  <c r="L760" i="16" s="1"/>
  <c r="F758" i="16"/>
  <c r="L758" i="16" s="1"/>
  <c r="F756" i="16"/>
  <c r="L756" i="16" s="1"/>
  <c r="F754" i="16"/>
  <c r="L754" i="16" s="1"/>
  <c r="F887" i="16"/>
  <c r="L887" i="16" s="1"/>
  <c r="F885" i="16"/>
  <c r="L885" i="16" s="1"/>
  <c r="F883" i="16"/>
  <c r="L883" i="16" s="1"/>
  <c r="F881" i="16"/>
  <c r="L881" i="16" s="1"/>
  <c r="F879" i="16"/>
  <c r="L879" i="16" s="1"/>
  <c r="F877" i="16"/>
  <c r="L877" i="16" s="1"/>
  <c r="F875" i="16"/>
  <c r="L875" i="16" s="1"/>
  <c r="F873" i="16"/>
  <c r="L873" i="16" s="1"/>
  <c r="F871" i="16"/>
  <c r="L871" i="16" s="1"/>
  <c r="F869" i="16"/>
  <c r="L869" i="16" s="1"/>
  <c r="F867" i="16"/>
  <c r="L867" i="16" s="1"/>
  <c r="F865" i="16"/>
  <c r="L865" i="16" s="1"/>
  <c r="F863" i="16"/>
  <c r="L863" i="16" s="1"/>
  <c r="B9" i="7"/>
  <c r="C9" i="7"/>
  <c r="D9" i="7" s="1"/>
  <c r="F1100" i="16"/>
  <c r="F1104" i="16"/>
  <c r="AG38" i="9"/>
  <c r="AN38" i="9" s="1"/>
  <c r="AH31" i="9"/>
  <c r="AO31" i="9" s="1"/>
  <c r="AC20" i="9"/>
  <c r="AJ20" i="9" s="1"/>
  <c r="AC79" i="9"/>
  <c r="AJ79" i="9" s="1"/>
  <c r="AC63" i="9"/>
  <c r="AJ63" i="9" s="1"/>
  <c r="H183" i="16"/>
  <c r="H269" i="16"/>
  <c r="H187" i="16"/>
  <c r="H271" i="16"/>
  <c r="H175" i="16"/>
  <c r="H176" i="16"/>
  <c r="H261" i="16"/>
  <c r="L261" i="16" s="1"/>
  <c r="H189" i="16"/>
  <c r="H273" i="16"/>
  <c r="H172" i="16"/>
  <c r="H256" i="16"/>
  <c r="L256" i="16" s="1"/>
  <c r="H259" i="16"/>
  <c r="H260" i="16"/>
  <c r="H263" i="16"/>
  <c r="H264" i="16"/>
  <c r="H267" i="16"/>
  <c r="H268" i="16"/>
  <c r="H270" i="16"/>
  <c r="H272" i="16"/>
  <c r="H179" i="16"/>
  <c r="L179" i="16" s="1"/>
  <c r="H191" i="16"/>
  <c r="F1080" i="16"/>
  <c r="H1080" i="16" a="1"/>
  <c r="H1080" i="16" s="1"/>
  <c r="F1084" i="16"/>
  <c r="H1084" i="16" a="1"/>
  <c r="H1084" i="16" s="1"/>
  <c r="F1088" i="16"/>
  <c r="H1088" i="16" a="1"/>
  <c r="H1088" i="16" s="1"/>
  <c r="F1092" i="16"/>
  <c r="H1092" i="16" a="1"/>
  <c r="H1092" i="16" s="1"/>
  <c r="F1096" i="16"/>
  <c r="H1096" i="16" a="1"/>
  <c r="H1096" i="16" s="1"/>
  <c r="F1079" i="16"/>
  <c r="H1079" i="16" a="1"/>
  <c r="H1079" i="16" s="1"/>
  <c r="F1083" i="16"/>
  <c r="H1083" i="16" a="1"/>
  <c r="H1083" i="16" s="1"/>
  <c r="F1087" i="16"/>
  <c r="H1087" i="16" a="1"/>
  <c r="H1087" i="16" s="1"/>
  <c r="F1091" i="16"/>
  <c r="H1091" i="16" a="1"/>
  <c r="H1091" i="16" s="1"/>
  <c r="F1095" i="16"/>
  <c r="H1095" i="16" a="1"/>
  <c r="H1095" i="16" s="1"/>
  <c r="F1099" i="16"/>
  <c r="F1103" i="16"/>
  <c r="H254" i="16"/>
  <c r="H174" i="16"/>
  <c r="H177" i="16"/>
  <c r="H178" i="16"/>
  <c r="H181" i="16"/>
  <c r="H185" i="16"/>
  <c r="H186" i="16"/>
  <c r="H188" i="16"/>
  <c r="H190" i="16"/>
  <c r="H255" i="16"/>
  <c r="L255" i="16" s="1"/>
  <c r="H173" i="16"/>
  <c r="H257" i="16"/>
  <c r="H258" i="16"/>
  <c r="H262" i="16"/>
  <c r="H265" i="16"/>
  <c r="F1082" i="16"/>
  <c r="H1082" i="16" a="1"/>
  <c r="H1082" i="16" s="1"/>
  <c r="F1086" i="16"/>
  <c r="H1086" i="16" a="1"/>
  <c r="H1086" i="16" s="1"/>
  <c r="F1090" i="16"/>
  <c r="H1090" i="16" a="1"/>
  <c r="H1090" i="16" s="1"/>
  <c r="F1094" i="16"/>
  <c r="H1094" i="16" a="1"/>
  <c r="H1094" i="16" s="1"/>
  <c r="F1081" i="16"/>
  <c r="H1081" i="16" a="1"/>
  <c r="H1081" i="16" s="1"/>
  <c r="F1085" i="16"/>
  <c r="H1085" i="16" a="1"/>
  <c r="H1085" i="16" s="1"/>
  <c r="F1089" i="16"/>
  <c r="H1089" i="16" a="1"/>
  <c r="H1089" i="16" s="1"/>
  <c r="F1093" i="16"/>
  <c r="H1093" i="16" a="1"/>
  <c r="H1093" i="16" s="1"/>
  <c r="F1097" i="16"/>
  <c r="H1097" i="16" a="1"/>
  <c r="H1097" i="16" s="1"/>
  <c r="F1078" i="16"/>
  <c r="H1078" i="16" a="1"/>
  <c r="H1078" i="16" s="1"/>
  <c r="AH79" i="9"/>
  <c r="AO79" i="9" s="1"/>
  <c r="AC22" i="9"/>
  <c r="AJ22" i="9" s="1"/>
  <c r="AE16" i="9"/>
  <c r="AL16" i="9" s="1"/>
  <c r="AF65" i="9"/>
  <c r="AM65" i="9" s="1"/>
  <c r="AG21" i="9"/>
  <c r="AN21" i="9" s="1"/>
  <c r="I90" i="10"/>
  <c r="H111" i="10"/>
  <c r="H115" i="10"/>
  <c r="H119" i="10"/>
  <c r="H97" i="10"/>
  <c r="I102" i="10"/>
  <c r="I147" i="10"/>
  <c r="H106" i="10"/>
  <c r="H110" i="10"/>
  <c r="H114" i="10"/>
  <c r="H118" i="10"/>
  <c r="H122" i="10"/>
  <c r="H99" i="10"/>
  <c r="I96" i="10"/>
  <c r="I104" i="10"/>
  <c r="I106" i="10"/>
  <c r="I108" i="10"/>
  <c r="I110" i="10"/>
  <c r="I112" i="10"/>
  <c r="I114" i="10"/>
  <c r="I116" i="10"/>
  <c r="I118" i="10"/>
  <c r="I120" i="10"/>
  <c r="I122" i="10"/>
  <c r="H128" i="10"/>
  <c r="H148" i="10"/>
  <c r="H124" i="10"/>
  <c r="D749" i="16"/>
  <c r="F1101" i="16"/>
  <c r="BF57" i="10"/>
  <c r="B329" i="7"/>
  <c r="B394" i="8"/>
  <c r="C209" i="8"/>
  <c r="D209" i="8" s="1"/>
  <c r="D210" i="8" s="1"/>
  <c r="B244" i="8"/>
  <c r="C204" i="8"/>
  <c r="D204" i="8" s="1"/>
  <c r="AA204" i="8" s="1"/>
  <c r="B364" i="8"/>
  <c r="B304" i="7"/>
  <c r="B174" i="8"/>
  <c r="C339" i="8"/>
  <c r="D339" i="8" s="1"/>
  <c r="D340" i="8" s="1"/>
  <c r="C429" i="8"/>
  <c r="D429" i="8" s="1"/>
  <c r="D430" i="8" s="1"/>
  <c r="C259" i="8"/>
  <c r="D259" i="8" s="1"/>
  <c r="D260" i="8" s="1"/>
  <c r="AD260" i="8" s="1"/>
  <c r="C404" i="8"/>
  <c r="D404" i="8" s="1"/>
  <c r="D405" i="8" s="1"/>
  <c r="AB405" i="8" s="1"/>
  <c r="C444" i="7"/>
  <c r="D444" i="7" s="1"/>
  <c r="D445" i="7" s="1"/>
  <c r="D446" i="7" s="1"/>
  <c r="AE446" i="7" s="1"/>
  <c r="B404" i="7"/>
  <c r="B354" i="8"/>
  <c r="B239" i="8"/>
  <c r="B374" i="8"/>
  <c r="C324" i="8"/>
  <c r="D324" i="8" s="1"/>
  <c r="D325" i="8" s="1"/>
  <c r="AD325" i="8" s="1"/>
  <c r="C8" i="13"/>
  <c r="P7" i="4"/>
  <c r="J51" i="16" a="1"/>
  <c r="J51" i="16" s="1"/>
  <c r="P51" i="16"/>
  <c r="I51" i="16"/>
  <c r="I47" i="16"/>
  <c r="P47" i="16"/>
  <c r="J47" i="16" a="1"/>
  <c r="J47" i="16" s="1"/>
  <c r="I93" i="16"/>
  <c r="J93" i="16" a="1"/>
  <c r="J93" i="16" s="1"/>
  <c r="P93" i="16"/>
  <c r="J101" i="16" a="1"/>
  <c r="J101" i="16" s="1"/>
  <c r="I101" i="16"/>
  <c r="P101" i="16"/>
  <c r="I97" i="16"/>
  <c r="J97" i="16" a="1"/>
  <c r="J97" i="16" s="1"/>
  <c r="P97" i="16"/>
  <c r="I105" i="16"/>
  <c r="J105" i="16" a="1"/>
  <c r="J105" i="16" s="1"/>
  <c r="P105" i="16"/>
  <c r="P132" i="16"/>
  <c r="I132" i="16"/>
  <c r="J132" i="16" a="1"/>
  <c r="J132" i="16" s="1"/>
  <c r="I102" i="16"/>
  <c r="J102" i="16" a="1"/>
  <c r="J102" i="16" s="1"/>
  <c r="P102" i="16"/>
  <c r="K116" i="16"/>
  <c r="I116" i="16"/>
  <c r="J116" i="16" a="1"/>
  <c r="J116" i="16" s="1"/>
  <c r="P116" i="16"/>
  <c r="P120" i="16"/>
  <c r="I120" i="16"/>
  <c r="J120" i="16" a="1"/>
  <c r="J120" i="16" s="1"/>
  <c r="I144" i="16"/>
  <c r="K144" i="16"/>
  <c r="K145" i="16" s="1"/>
  <c r="K146" i="16" s="1"/>
  <c r="K147" i="16" s="1"/>
  <c r="K148" i="16" s="1"/>
  <c r="K149" i="16" s="1"/>
  <c r="K150" i="16" s="1"/>
  <c r="K151" i="16" s="1"/>
  <c r="K152" i="16" s="1"/>
  <c r="K153" i="16" s="1"/>
  <c r="K154" i="16" s="1"/>
  <c r="K155" i="16" s="1"/>
  <c r="K156" i="16" s="1"/>
  <c r="K157" i="16" s="1"/>
  <c r="K158" i="16" s="1"/>
  <c r="K159" i="16" s="1"/>
  <c r="K160" i="16" s="1"/>
  <c r="K161" i="16" s="1"/>
  <c r="K162" i="16" s="1"/>
  <c r="K163" i="16" s="1"/>
  <c r="K164" i="16" s="1"/>
  <c r="K165" i="16" s="1"/>
  <c r="K166" i="16" s="1"/>
  <c r="K167" i="16" s="1"/>
  <c r="K168" i="16" s="1"/>
  <c r="K169" i="16" s="1"/>
  <c r="K170" i="16" s="1"/>
  <c r="K171" i="16" s="1"/>
  <c r="P171" i="16" s="1"/>
  <c r="J144" i="16" a="1"/>
  <c r="J144" i="16" s="1"/>
  <c r="P144" i="16"/>
  <c r="J146" i="16" a="1"/>
  <c r="J146" i="16" s="1"/>
  <c r="I146" i="16"/>
  <c r="P146" i="16"/>
  <c r="J149" i="16" a="1"/>
  <c r="J149" i="16" s="1"/>
  <c r="I149" i="16"/>
  <c r="P149" i="16"/>
  <c r="I150" i="16"/>
  <c r="P150" i="16"/>
  <c r="J150" i="16" a="1"/>
  <c r="J150" i="16" s="1"/>
  <c r="P153" i="16"/>
  <c r="I153" i="16"/>
  <c r="J153" i="16" a="1"/>
  <c r="J153" i="16" s="1"/>
  <c r="J154" i="16" a="1"/>
  <c r="J154" i="16" s="1"/>
  <c r="I154" i="16"/>
  <c r="P154" i="16"/>
  <c r="J157" i="16" a="1"/>
  <c r="J157" i="16" s="1"/>
  <c r="I157" i="16"/>
  <c r="P157" i="16"/>
  <c r="J158" i="16" a="1"/>
  <c r="J158" i="16" s="1"/>
  <c r="I158" i="16"/>
  <c r="P158" i="16"/>
  <c r="P160" i="16"/>
  <c r="J160" i="16" a="1"/>
  <c r="J160" i="16" s="1"/>
  <c r="I160" i="16"/>
  <c r="J162" i="16" a="1"/>
  <c r="J162" i="16" s="1"/>
  <c r="I162" i="16"/>
  <c r="P162" i="16"/>
  <c r="P133" i="16"/>
  <c r="J133" i="16" a="1"/>
  <c r="J133" i="16" s="1"/>
  <c r="I133" i="16"/>
  <c r="P161" i="16"/>
  <c r="J161" i="16" a="1"/>
  <c r="J161" i="16" s="1"/>
  <c r="I161" i="16"/>
  <c r="J78" i="16" a="1"/>
  <c r="J78" i="16" s="1"/>
  <c r="I78" i="16"/>
  <c r="P78" i="16" s="1"/>
  <c r="J74" i="16" a="1"/>
  <c r="J74" i="16" s="1"/>
  <c r="I74" i="16"/>
  <c r="P74" i="16" s="1"/>
  <c r="I122" i="16"/>
  <c r="J122" i="16" a="1"/>
  <c r="J122" i="16" s="1"/>
  <c r="P122" i="16"/>
  <c r="I130" i="16"/>
  <c r="P130" i="16"/>
  <c r="J130" i="16" a="1"/>
  <c r="J130" i="16" s="1"/>
  <c r="I134" i="16"/>
  <c r="J134" i="16" a="1"/>
  <c r="J134" i="16" s="1"/>
  <c r="P134" i="16"/>
  <c r="J151" i="16" a="1"/>
  <c r="J151" i="16" s="1"/>
  <c r="I151" i="16"/>
  <c r="P151" i="16"/>
  <c r="J163" i="16" a="1"/>
  <c r="J163" i="16" s="1"/>
  <c r="I163" i="16"/>
  <c r="P163" i="16"/>
  <c r="I124" i="16"/>
  <c r="J124" i="16" a="1"/>
  <c r="J124" i="16" s="1"/>
  <c r="P124" i="16"/>
  <c r="P94" i="16"/>
  <c r="J94" i="16" a="1"/>
  <c r="J94" i="16" s="1"/>
  <c r="I94" i="16"/>
  <c r="P90" i="16"/>
  <c r="I90" i="16"/>
  <c r="J90" i="16" a="1"/>
  <c r="J90" i="16" s="1"/>
  <c r="I106" i="16"/>
  <c r="P106" i="16"/>
  <c r="J106" i="16" a="1"/>
  <c r="J106" i="16" s="1"/>
  <c r="J128" i="16" a="1"/>
  <c r="J128" i="16" s="1"/>
  <c r="P128" i="16"/>
  <c r="I128" i="16"/>
  <c r="I155" i="16"/>
  <c r="J155" i="16" a="1"/>
  <c r="J155" i="16" s="1"/>
  <c r="P155" i="16"/>
  <c r="I96" i="16"/>
  <c r="J96" i="16" a="1"/>
  <c r="J96" i="16" s="1"/>
  <c r="P96" i="16"/>
  <c r="P104" i="16"/>
  <c r="J104" i="16" a="1"/>
  <c r="J104" i="16" s="1"/>
  <c r="I104" i="16"/>
  <c r="I121" i="16"/>
  <c r="J121" i="16" a="1"/>
  <c r="J121" i="16" s="1"/>
  <c r="P121" i="16"/>
  <c r="P92" i="16"/>
  <c r="I92" i="16"/>
  <c r="J92" i="16" a="1"/>
  <c r="J92" i="16" s="1"/>
  <c r="P145" i="16"/>
  <c r="J145" i="16" a="1"/>
  <c r="J145" i="16" s="1"/>
  <c r="I145" i="16"/>
  <c r="I159" i="16"/>
  <c r="J159" i="16" a="1"/>
  <c r="J159" i="16" s="1"/>
  <c r="P159" i="16"/>
  <c r="J129" i="16" a="1"/>
  <c r="J129" i="16" s="1"/>
  <c r="P129" i="16"/>
  <c r="I129" i="16"/>
  <c r="I125" i="16"/>
  <c r="J125" i="16" a="1"/>
  <c r="J125" i="16" s="1"/>
  <c r="P125" i="16"/>
  <c r="J107" i="16" a="1"/>
  <c r="J107" i="16" s="1"/>
  <c r="I107" i="16"/>
  <c r="P107" i="16"/>
  <c r="P148" i="16"/>
  <c r="J148" i="16" a="1"/>
  <c r="J148" i="16" s="1"/>
  <c r="I148" i="16"/>
  <c r="J147" i="16" a="1"/>
  <c r="J147" i="16" s="1"/>
  <c r="I147" i="16"/>
  <c r="P147" i="16"/>
  <c r="BN10" i="10"/>
  <c r="BL19" i="10"/>
  <c r="H8" i="4" s="1"/>
  <c r="BJ18" i="10"/>
  <c r="BJ20" i="10"/>
  <c r="BF18" i="10"/>
  <c r="D9" i="9" s="1"/>
  <c r="AI28" i="9"/>
  <c r="AP28" i="9" s="1"/>
  <c r="AH24" i="9"/>
  <c r="AO24" i="9" s="1"/>
  <c r="AF69" i="9"/>
  <c r="AM69" i="9" s="1"/>
  <c r="AI37" i="9"/>
  <c r="AP37" i="9" s="1"/>
  <c r="AF5" i="9"/>
  <c r="AM5" i="9" s="1"/>
  <c r="BT10" i="10"/>
  <c r="BQ10" i="10"/>
  <c r="BI18" i="10"/>
  <c r="BU20" i="10"/>
  <c r="Q7" i="4" s="1"/>
  <c r="BY18" i="10"/>
  <c r="BM19" i="10"/>
  <c r="I8" i="4" s="1"/>
  <c r="BI7" i="10"/>
  <c r="H91" i="16" s="1"/>
  <c r="L91" i="16" s="1"/>
  <c r="BQ7" i="10"/>
  <c r="H99" i="16" s="1"/>
  <c r="BU7" i="10"/>
  <c r="H103" i="16" s="1"/>
  <c r="L103" i="16" s="1"/>
  <c r="BF7" i="10"/>
  <c r="H88" i="16" s="1"/>
  <c r="BU10" i="10"/>
  <c r="BI20" i="10"/>
  <c r="E7" i="4" s="1"/>
  <c r="BQ20" i="10"/>
  <c r="M7" i="4" s="1"/>
  <c r="BU18" i="10"/>
  <c r="BI3" i="10"/>
  <c r="BQ3" i="10"/>
  <c r="BM3" i="10"/>
  <c r="BY9" i="10"/>
  <c r="H135" i="16" s="1"/>
  <c r="L135" i="16" s="1"/>
  <c r="BT36" i="10"/>
  <c r="BJ36" i="10"/>
  <c r="J266" i="16" a="1"/>
  <c r="J266" i="16" s="1"/>
  <c r="L266" i="16" s="1"/>
  <c r="I266" i="16"/>
  <c r="P266" i="16"/>
  <c r="I166" i="16"/>
  <c r="J166" i="16" a="1"/>
  <c r="J166" i="16" s="1"/>
  <c r="P166" i="16"/>
  <c r="P108" i="16"/>
  <c r="I108" i="16"/>
  <c r="J108" i="16" a="1"/>
  <c r="J108" i="16" s="1"/>
  <c r="J59" i="16" a="1"/>
  <c r="J59" i="16" s="1"/>
  <c r="P59" i="16"/>
  <c r="I59" i="16"/>
  <c r="I26" i="16"/>
  <c r="J26" i="16" a="1"/>
  <c r="J26" i="16" s="1"/>
  <c r="P26" i="16"/>
  <c r="L26" i="16"/>
  <c r="J10" i="16" a="1"/>
  <c r="J10" i="16" s="1"/>
  <c r="P10" i="16"/>
  <c r="I10" i="16"/>
  <c r="L10" i="16"/>
  <c r="I139" i="16"/>
  <c r="J139" i="16" a="1"/>
  <c r="J139" i="16" s="1"/>
  <c r="P139" i="16"/>
  <c r="I55" i="16"/>
  <c r="J55" i="16" a="1"/>
  <c r="J55" i="16" s="1"/>
  <c r="P55" i="16"/>
  <c r="L22" i="16"/>
  <c r="P22" i="16"/>
  <c r="I22" i="16"/>
  <c r="J22" i="16" a="1"/>
  <c r="J22" i="16" s="1"/>
  <c r="J6" i="16" a="1"/>
  <c r="J6" i="16" s="1"/>
  <c r="I6" i="16"/>
  <c r="L6" i="16"/>
  <c r="P6" i="16"/>
  <c r="I277" i="16"/>
  <c r="P277" i="16"/>
  <c r="J277" i="16" a="1"/>
  <c r="J277" i="16" s="1"/>
  <c r="J194" i="16" a="1"/>
  <c r="J194" i="16" s="1"/>
  <c r="P194" i="16"/>
  <c r="I194" i="16"/>
  <c r="J140" i="16" a="1"/>
  <c r="J140" i="16" s="1"/>
  <c r="P140" i="16"/>
  <c r="I140" i="16"/>
  <c r="J80" i="16" a="1"/>
  <c r="J80" i="16" s="1"/>
  <c r="I80" i="16"/>
  <c r="P80" i="16" s="1"/>
  <c r="J54" i="16" a="1"/>
  <c r="J54" i="16" s="1"/>
  <c r="P54" i="16"/>
  <c r="I54" i="16"/>
  <c r="L27" i="16"/>
  <c r="P27" i="16"/>
  <c r="J27" i="16" a="1"/>
  <c r="J27" i="16" s="1"/>
  <c r="I27" i="16"/>
  <c r="J19" i="16" a="1"/>
  <c r="J19" i="16" s="1"/>
  <c r="P19" i="16"/>
  <c r="I19" i="16"/>
  <c r="L19" i="16"/>
  <c r="L9" i="16"/>
  <c r="P9" i="16"/>
  <c r="I9" i="16"/>
  <c r="J9" i="16" a="1"/>
  <c r="J9" i="16" s="1"/>
  <c r="I280" i="16"/>
  <c r="P280" i="16"/>
  <c r="J280" i="16" a="1"/>
  <c r="J280" i="16" s="1"/>
  <c r="I193" i="16"/>
  <c r="J193" i="16" a="1"/>
  <c r="J193" i="16" s="1"/>
  <c r="P193" i="16"/>
  <c r="I168" i="16"/>
  <c r="J168" i="16" a="1"/>
  <c r="J168" i="16" s="1"/>
  <c r="P168" i="16"/>
  <c r="P110" i="16"/>
  <c r="J110" i="16" a="1"/>
  <c r="J110" i="16" s="1"/>
  <c r="I110" i="16"/>
  <c r="I85" i="16"/>
  <c r="P85" i="16" s="1"/>
  <c r="J85" i="16" a="1"/>
  <c r="J85" i="16" s="1"/>
  <c r="J53" i="16" a="1"/>
  <c r="J53" i="16" s="1"/>
  <c r="I53" i="16"/>
  <c r="P53" i="16"/>
  <c r="J28" i="16" a="1"/>
  <c r="J28" i="16" s="1"/>
  <c r="I28" i="16"/>
  <c r="P28" i="16"/>
  <c r="L28" i="16"/>
  <c r="J20" i="16" a="1"/>
  <c r="J20" i="16" s="1"/>
  <c r="P20" i="16"/>
  <c r="L20" i="16"/>
  <c r="I20" i="16"/>
  <c r="J12" i="16" a="1"/>
  <c r="J12" i="16" s="1"/>
  <c r="P12" i="16"/>
  <c r="L12" i="16"/>
  <c r="I12" i="16"/>
  <c r="J278" i="16" a="1"/>
  <c r="J278" i="16" s="1"/>
  <c r="I278" i="16"/>
  <c r="P278" i="16"/>
  <c r="J196" i="16" a="1"/>
  <c r="J196" i="16" s="1"/>
  <c r="P196" i="16"/>
  <c r="I196" i="16"/>
  <c r="J184" i="16" a="1"/>
  <c r="J184" i="16" s="1"/>
  <c r="P184" i="16"/>
  <c r="I184" i="16"/>
  <c r="J165" i="16" a="1"/>
  <c r="J165" i="16" s="1"/>
  <c r="I165" i="16"/>
  <c r="P165" i="16"/>
  <c r="J142" i="16" a="1"/>
  <c r="J142" i="16" s="1"/>
  <c r="I142" i="16"/>
  <c r="P142" i="16"/>
  <c r="J82" i="16" a="1"/>
  <c r="J82" i="16" s="1"/>
  <c r="I82" i="16"/>
  <c r="P82" i="16" s="1"/>
  <c r="P56" i="16"/>
  <c r="J56" i="16" a="1"/>
  <c r="J56" i="16" s="1"/>
  <c r="I56" i="16"/>
  <c r="I29" i="16"/>
  <c r="L29" i="16"/>
  <c r="J29" i="16" a="1"/>
  <c r="J29" i="16" s="1"/>
  <c r="P29" i="16"/>
  <c r="J21" i="16" a="1"/>
  <c r="J21" i="16" s="1"/>
  <c r="I21" i="16"/>
  <c r="P21" i="16"/>
  <c r="L21" i="16"/>
  <c r="J11" i="16" a="1"/>
  <c r="J11" i="16" s="1"/>
  <c r="I11" i="16"/>
  <c r="P11" i="16"/>
  <c r="I279" i="16"/>
  <c r="P279" i="16"/>
  <c r="J279" i="16" a="1"/>
  <c r="J279" i="16" s="1"/>
  <c r="P137" i="16"/>
  <c r="J137" i="16" a="1"/>
  <c r="J137" i="16" s="1"/>
  <c r="I137" i="16"/>
  <c r="J141" i="16" a="1"/>
  <c r="J141" i="16" s="1"/>
  <c r="I141" i="16"/>
  <c r="P141" i="16"/>
  <c r="I170" i="16"/>
  <c r="J170" i="16" a="1"/>
  <c r="J170" i="16" s="1"/>
  <c r="P170" i="16"/>
  <c r="P192" i="16"/>
  <c r="J192" i="16" a="1"/>
  <c r="J192" i="16" s="1"/>
  <c r="I192" i="16"/>
  <c r="J275" i="16" a="1"/>
  <c r="J275" i="16" s="1"/>
  <c r="I275" i="16"/>
  <c r="P275" i="16"/>
  <c r="BU36" i="10"/>
  <c r="BS36" i="10"/>
  <c r="BQ36" i="10"/>
  <c r="BO36" i="10"/>
  <c r="BM36" i="10"/>
  <c r="BG36" i="10"/>
  <c r="D751" i="16"/>
  <c r="D746" i="16"/>
  <c r="D750" i="16"/>
  <c r="L7" i="4"/>
  <c r="T7" i="4"/>
  <c r="G7" i="4"/>
  <c r="BN20" i="10"/>
  <c r="J7" i="4" s="1"/>
  <c r="BL18" i="10"/>
  <c r="BJ19" i="10"/>
  <c r="BH18" i="10"/>
  <c r="BH20" i="10"/>
  <c r="D7" i="4" s="1"/>
  <c r="BY22" i="10"/>
  <c r="AH50" i="9"/>
  <c r="AO50" i="9" s="1"/>
  <c r="AF34" i="9"/>
  <c r="AM34" i="9" s="1"/>
  <c r="AC4" i="9"/>
  <c r="AJ4" i="9" s="1"/>
  <c r="AF81" i="9"/>
  <c r="AM81" i="9" s="1"/>
  <c r="AC47" i="9"/>
  <c r="AJ47" i="9" s="1"/>
  <c r="AG39" i="9"/>
  <c r="AN39" i="9" s="1"/>
  <c r="AC15" i="9"/>
  <c r="AJ15" i="9" s="1"/>
  <c r="AC7" i="9"/>
  <c r="AJ7" i="9" s="1"/>
  <c r="AF24" i="9"/>
  <c r="AM24" i="9" s="1"/>
  <c r="AC18" i="9"/>
  <c r="AJ18" i="9" s="1"/>
  <c r="AI14" i="9"/>
  <c r="AP14" i="9" s="1"/>
  <c r="AC6" i="9"/>
  <c r="AJ6" i="9" s="1"/>
  <c r="AF71" i="9"/>
  <c r="AM71" i="9" s="1"/>
  <c r="AG61" i="9"/>
  <c r="AN61" i="9" s="1"/>
  <c r="AG57" i="9"/>
  <c r="AN57" i="9" s="1"/>
  <c r="AI55" i="9"/>
  <c r="AP55" i="9" s="1"/>
  <c r="AG51" i="9"/>
  <c r="AN51" i="9" s="1"/>
  <c r="AC49" i="9"/>
  <c r="AJ49" i="9" s="1"/>
  <c r="AI45" i="9"/>
  <c r="AP45" i="9" s="1"/>
  <c r="AG41" i="9"/>
  <c r="AN41" i="9" s="1"/>
  <c r="AG29" i="9"/>
  <c r="AN29" i="9" s="1"/>
  <c r="AG25" i="9"/>
  <c r="AN25" i="9" s="1"/>
  <c r="AI23" i="9"/>
  <c r="AP23" i="9" s="1"/>
  <c r="AH19" i="9"/>
  <c r="AO19" i="9" s="1"/>
  <c r="AH17" i="9"/>
  <c r="AO17" i="9" s="1"/>
  <c r="AI13" i="9"/>
  <c r="AP13" i="9" s="1"/>
  <c r="AG3" i="9"/>
  <c r="AN3" i="9" s="1"/>
  <c r="BV10" i="10"/>
  <c r="BY10" i="10"/>
  <c r="BI10" i="10"/>
  <c r="BM20" i="10"/>
  <c r="I7" i="4" s="1"/>
  <c r="BQ18" i="10"/>
  <c r="BI9" i="10"/>
  <c r="H119" i="16" s="1"/>
  <c r="L119" i="16" s="1"/>
  <c r="BQ9" i="10"/>
  <c r="H127" i="16" s="1"/>
  <c r="L127" i="16" s="1"/>
  <c r="BM9" i="10"/>
  <c r="H123" i="16" s="1"/>
  <c r="L123" i="16" s="1"/>
  <c r="BU9" i="10"/>
  <c r="H131" i="16" s="1"/>
  <c r="L131" i="16" s="1"/>
  <c r="BY3" i="10"/>
  <c r="BU22" i="10"/>
  <c r="BU19" i="10"/>
  <c r="Q8" i="4" s="1"/>
  <c r="BM7" i="10"/>
  <c r="H95" i="16" s="1"/>
  <c r="L95" i="16" s="1"/>
  <c r="H162" i="10"/>
  <c r="BM18" i="10"/>
  <c r="BY20" i="10"/>
  <c r="U7" i="4" s="1"/>
  <c r="BU3" i="10"/>
  <c r="I276" i="16"/>
  <c r="P276" i="16"/>
  <c r="J276" i="16" a="1"/>
  <c r="J276" i="16" s="1"/>
  <c r="I156" i="16"/>
  <c r="P156" i="16"/>
  <c r="J156" i="16" a="1"/>
  <c r="J156" i="16" s="1"/>
  <c r="J100" i="16" a="1"/>
  <c r="J100" i="16" s="1"/>
  <c r="P100" i="16"/>
  <c r="I100" i="16"/>
  <c r="J83" i="16" a="1"/>
  <c r="J83" i="16" s="1"/>
  <c r="I83" i="16"/>
  <c r="P83" i="16" s="1"/>
  <c r="J18" i="16" a="1"/>
  <c r="J18" i="16" s="1"/>
  <c r="I18" i="16"/>
  <c r="P18" i="16"/>
  <c r="L18" i="16"/>
  <c r="J274" i="16" a="1"/>
  <c r="J274" i="16" s="1"/>
  <c r="I274" i="16"/>
  <c r="P274" i="16"/>
  <c r="J195" i="16" a="1"/>
  <c r="J195" i="16" s="1"/>
  <c r="I195" i="16"/>
  <c r="P195" i="16"/>
  <c r="J112" i="16" a="1"/>
  <c r="J112" i="16" s="1"/>
  <c r="I112" i="16"/>
  <c r="P112" i="16"/>
  <c r="I30" i="16"/>
  <c r="J30" i="16" a="1"/>
  <c r="J30" i="16" s="1"/>
  <c r="P30" i="16"/>
  <c r="L30" i="16"/>
  <c r="I14" i="16"/>
  <c r="L14" i="16"/>
  <c r="P14" i="16"/>
  <c r="J14" i="16" a="1"/>
  <c r="J14" i="16" s="1"/>
  <c r="J198" i="16" a="1"/>
  <c r="J198" i="16" s="1"/>
  <c r="I198" i="16"/>
  <c r="P198" i="16"/>
  <c r="J167" i="16" a="1"/>
  <c r="J167" i="16" s="1"/>
  <c r="I167" i="16"/>
  <c r="P167" i="16"/>
  <c r="I136" i="16"/>
  <c r="P136" i="16"/>
  <c r="J136" i="16" a="1"/>
  <c r="J136" i="16" s="1"/>
  <c r="P109" i="16"/>
  <c r="J109" i="16" a="1"/>
  <c r="J109" i="16" s="1"/>
  <c r="I109" i="16"/>
  <c r="J84" i="16" a="1"/>
  <c r="J84" i="16" s="1"/>
  <c r="I84" i="16"/>
  <c r="P84" i="16" s="1"/>
  <c r="P58" i="16"/>
  <c r="J58" i="16" a="1"/>
  <c r="J58" i="16" s="1"/>
  <c r="I58" i="16"/>
  <c r="L31" i="16"/>
  <c r="I31" i="16"/>
  <c r="J31" i="16" a="1"/>
  <c r="J31" i="16" s="1"/>
  <c r="P31" i="16"/>
  <c r="L23" i="16"/>
  <c r="P23" i="16"/>
  <c r="J23" i="16" a="1"/>
  <c r="J23" i="16" s="1"/>
  <c r="I23" i="16"/>
  <c r="L15" i="16"/>
  <c r="I15" i="16"/>
  <c r="J15" i="16" a="1"/>
  <c r="J15" i="16" s="1"/>
  <c r="P15" i="16"/>
  <c r="I5" i="16"/>
  <c r="P5" i="16"/>
  <c r="J5" i="16" a="1"/>
  <c r="J5" i="16" s="1"/>
  <c r="L13" i="16"/>
  <c r="I13" i="16"/>
  <c r="P13" i="16"/>
  <c r="J13" i="16" a="1"/>
  <c r="J13" i="16" s="1"/>
  <c r="I197" i="16"/>
  <c r="J197" i="16" a="1"/>
  <c r="J197" i="16" s="1"/>
  <c r="P197" i="16"/>
  <c r="P164" i="16"/>
  <c r="J164" i="16" a="1"/>
  <c r="J164" i="16" s="1"/>
  <c r="I164" i="16"/>
  <c r="I152" i="16"/>
  <c r="J152" i="16" a="1"/>
  <c r="J152" i="16" s="1"/>
  <c r="P152" i="16"/>
  <c r="J114" i="16" a="1"/>
  <c r="J114" i="16" s="1"/>
  <c r="I114" i="16"/>
  <c r="P114" i="16"/>
  <c r="J81" i="16" a="1"/>
  <c r="J81" i="16" s="1"/>
  <c r="I81" i="16"/>
  <c r="P81" i="16" s="1"/>
  <c r="I57" i="16"/>
  <c r="J57" i="16" a="1"/>
  <c r="J57" i="16" s="1"/>
  <c r="P57" i="16"/>
  <c r="I24" i="16"/>
  <c r="J24" i="16" a="1"/>
  <c r="J24" i="16" s="1"/>
  <c r="P24" i="16"/>
  <c r="L24" i="16"/>
  <c r="J16" i="16" a="1"/>
  <c r="J16" i="16" s="1"/>
  <c r="I16" i="16"/>
  <c r="L16" i="16"/>
  <c r="P16" i="16"/>
  <c r="J8" i="16" a="1"/>
  <c r="J8" i="16" s="1"/>
  <c r="I8" i="16"/>
  <c r="P8" i="16"/>
  <c r="L8" i="16"/>
  <c r="P169" i="16"/>
  <c r="I169" i="16"/>
  <c r="J169" i="16" a="1"/>
  <c r="J169" i="16" s="1"/>
  <c r="J138" i="16" a="1"/>
  <c r="J138" i="16" s="1"/>
  <c r="I138" i="16"/>
  <c r="P138" i="16"/>
  <c r="I113" i="16"/>
  <c r="P113" i="16"/>
  <c r="J113" i="16" a="1"/>
  <c r="J113" i="16" s="1"/>
  <c r="I86" i="16"/>
  <c r="P86" i="16" s="1"/>
  <c r="J86" i="16" a="1"/>
  <c r="J86" i="16" s="1"/>
  <c r="L25" i="16"/>
  <c r="I25" i="16"/>
  <c r="P25" i="16"/>
  <c r="J25" i="16" a="1"/>
  <c r="J25" i="16" s="1"/>
  <c r="J17" i="16" a="1"/>
  <c r="J17" i="16" s="1"/>
  <c r="I17" i="16"/>
  <c r="P17" i="16"/>
  <c r="L17" i="16"/>
  <c r="J7" i="16" a="1"/>
  <c r="J7" i="16" s="1"/>
  <c r="L7" i="16"/>
  <c r="I7" i="16"/>
  <c r="P7" i="16"/>
  <c r="J111" i="16" a="1"/>
  <c r="J111" i="16" s="1"/>
  <c r="I111" i="16"/>
  <c r="P111" i="16"/>
  <c r="J180" i="16" a="1"/>
  <c r="J180" i="16" s="1"/>
  <c r="P180" i="16"/>
  <c r="I180" i="16"/>
  <c r="P8" i="4"/>
  <c r="G8" i="4"/>
  <c r="D747" i="16"/>
  <c r="D748" i="16"/>
  <c r="D752" i="16"/>
  <c r="AG8" i="9"/>
  <c r="AN8" i="9" s="1"/>
  <c r="AF77" i="9"/>
  <c r="AM77" i="9" s="1"/>
  <c r="AC27" i="9"/>
  <c r="AJ27" i="9" s="1"/>
  <c r="AC67" i="9"/>
  <c r="AJ67" i="9" s="1"/>
  <c r="AG9" i="9"/>
  <c r="AN9" i="9" s="1"/>
  <c r="AH21" i="9"/>
  <c r="AO21" i="9" s="1"/>
  <c r="AH55" i="9"/>
  <c r="AO55" i="9" s="1"/>
  <c r="AI29" i="9"/>
  <c r="AP29" i="9" s="1"/>
  <c r="AI81" i="9"/>
  <c r="AP81" i="9" s="1"/>
  <c r="AF26" i="9"/>
  <c r="AM26" i="9" s="1"/>
  <c r="AG20" i="9"/>
  <c r="AN20" i="9" s="1"/>
  <c r="AH45" i="9"/>
  <c r="AO45" i="9" s="1"/>
  <c r="AI8" i="9"/>
  <c r="AP8" i="9" s="1"/>
  <c r="AG73" i="9"/>
  <c r="AN73" i="9" s="1"/>
  <c r="AC71" i="9"/>
  <c r="AJ71" i="9" s="1"/>
  <c r="AG65" i="9"/>
  <c r="AN65" i="9" s="1"/>
  <c r="AG33" i="9"/>
  <c r="AN33" i="9" s="1"/>
  <c r="AC19" i="9"/>
  <c r="AJ19" i="9" s="1"/>
  <c r="AI7" i="9"/>
  <c r="AP7" i="9" s="1"/>
  <c r="AF67" i="9"/>
  <c r="AM67" i="9" s="1"/>
  <c r="AF61" i="9"/>
  <c r="AM61" i="9" s="1"/>
  <c r="AG47" i="9"/>
  <c r="AN47" i="9" s="1"/>
  <c r="AC35" i="9"/>
  <c r="AJ35" i="9" s="1"/>
  <c r="AH29" i="9"/>
  <c r="AO29" i="9" s="1"/>
  <c r="AI21" i="9"/>
  <c r="AP21" i="9" s="1"/>
  <c r="AG15" i="9"/>
  <c r="AN15" i="9" s="1"/>
  <c r="AF9" i="9"/>
  <c r="AM9" i="9" s="1"/>
  <c r="AI3" i="9"/>
  <c r="AP3" i="9" s="1"/>
  <c r="AF7" i="9"/>
  <c r="AM7" i="9" s="1"/>
  <c r="AH35" i="9"/>
  <c r="AO35" i="9" s="1"/>
  <c r="AH63" i="9"/>
  <c r="AO63" i="9" s="1"/>
  <c r="AF20" i="9"/>
  <c r="AM20" i="9" s="1"/>
  <c r="AF37" i="9"/>
  <c r="AM37" i="9" s="1"/>
  <c r="AF17" i="9"/>
  <c r="AM17" i="9" s="1"/>
  <c r="AF73" i="9"/>
  <c r="AM73" i="9" s="1"/>
  <c r="AI19" i="9"/>
  <c r="AP19" i="9" s="1"/>
  <c r="AI31" i="9"/>
  <c r="AP31" i="9" s="1"/>
  <c r="AI57" i="9"/>
  <c r="AP57" i="9" s="1"/>
  <c r="AG27" i="9"/>
  <c r="AN27" i="9" s="1"/>
  <c r="AG69" i="9"/>
  <c r="AN69" i="9" s="1"/>
  <c r="AC13" i="9"/>
  <c r="AJ13" i="9" s="1"/>
  <c r="AC37" i="9"/>
  <c r="AJ37" i="9" s="1"/>
  <c r="AC8" i="9"/>
  <c r="AJ8" i="9" s="1"/>
  <c r="AC65" i="9"/>
  <c r="AJ65" i="9" s="1"/>
  <c r="AF12" i="9"/>
  <c r="AM12" i="9" s="1"/>
  <c r="AF75" i="9"/>
  <c r="AM75" i="9" s="1"/>
  <c r="AC59" i="9"/>
  <c r="AJ59" i="9" s="1"/>
  <c r="AC41" i="9"/>
  <c r="AJ41" i="9" s="1"/>
  <c r="AI15" i="9"/>
  <c r="AP15" i="9" s="1"/>
  <c r="AG67" i="9"/>
  <c r="AN67" i="9" s="1"/>
  <c r="AC55" i="9"/>
  <c r="AJ55" i="9" s="1"/>
  <c r="AG24" i="9"/>
  <c r="AN24" i="9" s="1"/>
  <c r="AI10" i="9"/>
  <c r="AP10" i="9" s="1"/>
  <c r="AC51" i="9"/>
  <c r="AJ51" i="9" s="1"/>
  <c r="AI4" i="9"/>
  <c r="AP4" i="9" s="1"/>
  <c r="AG7" i="9"/>
  <c r="AN7" i="9" s="1"/>
  <c r="AH13" i="9"/>
  <c r="AO13" i="9" s="1"/>
  <c r="AH38" i="9"/>
  <c r="AO38" i="9" s="1"/>
  <c r="AH71" i="9"/>
  <c r="AO71" i="9" s="1"/>
  <c r="AF21" i="9"/>
  <c r="AM21" i="9" s="1"/>
  <c r="AF55" i="9"/>
  <c r="AM55" i="9" s="1"/>
  <c r="AF79" i="9"/>
  <c r="AM79" i="9" s="1"/>
  <c r="AI20" i="9"/>
  <c r="AP20" i="9" s="1"/>
  <c r="AI65" i="9"/>
  <c r="AP65" i="9" s="1"/>
  <c r="AG12" i="9"/>
  <c r="AN12" i="9" s="1"/>
  <c r="AG35" i="9"/>
  <c r="AN35" i="9" s="1"/>
  <c r="AG49" i="9"/>
  <c r="AN49" i="9" s="1"/>
  <c r="AG75" i="9"/>
  <c r="AN75" i="9" s="1"/>
  <c r="AC21" i="9"/>
  <c r="AJ21" i="9" s="1"/>
  <c r="AC10" i="9"/>
  <c r="AJ10" i="9" s="1"/>
  <c r="AC73" i="9"/>
  <c r="AJ73" i="9" s="1"/>
  <c r="AG4" i="9"/>
  <c r="AN4" i="9" s="1"/>
  <c r="AF6" i="9"/>
  <c r="AM6" i="9" s="1"/>
  <c r="AG6" i="9"/>
  <c r="AN6" i="9" s="1"/>
  <c r="AF8" i="9"/>
  <c r="AM8" i="9" s="1"/>
  <c r="AH15" i="9"/>
  <c r="AO15" i="9" s="1"/>
  <c r="AH25" i="9"/>
  <c r="AO25" i="9" s="1"/>
  <c r="AH39" i="9"/>
  <c r="AO39" i="9" s="1"/>
  <c r="AH49" i="9"/>
  <c r="AO49" i="9" s="1"/>
  <c r="AH57" i="9"/>
  <c r="AO57" i="9" s="1"/>
  <c r="AH65" i="9"/>
  <c r="AO65" i="9" s="1"/>
  <c r="AH81" i="9"/>
  <c r="AO81" i="9" s="1"/>
  <c r="AF23" i="9"/>
  <c r="AM23" i="9" s="1"/>
  <c r="AF39" i="9"/>
  <c r="AM39" i="9" s="1"/>
  <c r="AF47" i="9"/>
  <c r="AM47" i="9" s="1"/>
  <c r="AF13" i="9"/>
  <c r="AM13" i="9" s="1"/>
  <c r="AF18" i="9"/>
  <c r="AM18" i="9" s="1"/>
  <c r="AF57" i="9"/>
  <c r="AM57" i="9" s="1"/>
  <c r="AI12" i="9"/>
  <c r="AP12" i="9" s="1"/>
  <c r="AI17" i="9"/>
  <c r="AP17" i="9" s="1"/>
  <c r="AI25" i="9"/>
  <c r="AP25" i="9" s="1"/>
  <c r="AI39" i="9"/>
  <c r="AP39" i="9" s="1"/>
  <c r="AI47" i="9"/>
  <c r="AP47" i="9" s="1"/>
  <c r="AI59" i="9"/>
  <c r="AP59" i="9" s="1"/>
  <c r="AI67" i="9"/>
  <c r="AP67" i="9" s="1"/>
  <c r="AI75" i="9"/>
  <c r="AP75" i="9" s="1"/>
  <c r="AG13" i="9"/>
  <c r="AN13" i="9" s="1"/>
  <c r="AG18" i="9"/>
  <c r="AN18" i="9" s="1"/>
  <c r="AG23" i="9"/>
  <c r="AN23" i="9" s="1"/>
  <c r="AG77" i="9"/>
  <c r="AN77" i="9" s="1"/>
  <c r="AC23" i="9"/>
  <c r="AJ23" i="9" s="1"/>
  <c r="AC39" i="9"/>
  <c r="AJ39" i="9" s="1"/>
  <c r="AC57" i="9"/>
  <c r="AJ57" i="9" s="1"/>
  <c r="AC75" i="9"/>
  <c r="AJ75" i="9" s="1"/>
  <c r="D13" i="9"/>
  <c r="AH4" i="9"/>
  <c r="AO4" i="9" s="1"/>
  <c r="AH5" i="9"/>
  <c r="AO5" i="9" s="1"/>
  <c r="AH7" i="9"/>
  <c r="AO7" i="9" s="1"/>
  <c r="AH3" i="9"/>
  <c r="AO3" i="9" s="1"/>
  <c r="AH9" i="9"/>
  <c r="AO9" i="9" s="1"/>
  <c r="AH23" i="9"/>
  <c r="AO23" i="9" s="1"/>
  <c r="AH41" i="9"/>
  <c r="AO41" i="9" s="1"/>
  <c r="AH10" i="9"/>
  <c r="AO10" i="9" s="1"/>
  <c r="AH16" i="9"/>
  <c r="AO16" i="9" s="1"/>
  <c r="AH59" i="9"/>
  <c r="AO59" i="9" s="1"/>
  <c r="AH67" i="9"/>
  <c r="AO67" i="9" s="1"/>
  <c r="AH75" i="9"/>
  <c r="AO75" i="9" s="1"/>
  <c r="AF10" i="9"/>
  <c r="AM10" i="9" s="1"/>
  <c r="AF25" i="9"/>
  <c r="AM25" i="9" s="1"/>
  <c r="AF33" i="9"/>
  <c r="AM33" i="9" s="1"/>
  <c r="AF41" i="9"/>
  <c r="AM41" i="9" s="1"/>
  <c r="AF49" i="9"/>
  <c r="AM49" i="9" s="1"/>
  <c r="AF14" i="9"/>
  <c r="AM14" i="9" s="1"/>
  <c r="AF59" i="9"/>
  <c r="AM59" i="9" s="1"/>
  <c r="AI9" i="9"/>
  <c r="AP9" i="9" s="1"/>
  <c r="AI49" i="9"/>
  <c r="AP49" i="9" s="1"/>
  <c r="AI27" i="9"/>
  <c r="AP27" i="9" s="1"/>
  <c r="AI33" i="9"/>
  <c r="AP33" i="9" s="1"/>
  <c r="AI41" i="9"/>
  <c r="AP41" i="9" s="1"/>
  <c r="AI51" i="9"/>
  <c r="AP51" i="9" s="1"/>
  <c r="AI61" i="9"/>
  <c r="AP61" i="9" s="1"/>
  <c r="AI69" i="9"/>
  <c r="AP69" i="9" s="1"/>
  <c r="AI77" i="9"/>
  <c r="AP77" i="9" s="1"/>
  <c r="AG10" i="9"/>
  <c r="AN10" i="9" s="1"/>
  <c r="AG14" i="9"/>
  <c r="AN14" i="9" s="1"/>
  <c r="AG19" i="9"/>
  <c r="AN19" i="9" s="1"/>
  <c r="AG31" i="9"/>
  <c r="AN31" i="9" s="1"/>
  <c r="AG45" i="9"/>
  <c r="AN45" i="9" s="1"/>
  <c r="AG55" i="9"/>
  <c r="AN55" i="9" s="1"/>
  <c r="AG63" i="9"/>
  <c r="AN63" i="9" s="1"/>
  <c r="AG71" i="9"/>
  <c r="AN71" i="9" s="1"/>
  <c r="AG79" i="9"/>
  <c r="AN79" i="9" s="1"/>
  <c r="AC9" i="9"/>
  <c r="AJ9" i="9" s="1"/>
  <c r="AC17" i="9"/>
  <c r="AJ17" i="9" s="1"/>
  <c r="AC25" i="9"/>
  <c r="AJ25" i="9" s="1"/>
  <c r="AC33" i="9"/>
  <c r="AJ33" i="9" s="1"/>
  <c r="AC16" i="9"/>
  <c r="AJ16" i="9" s="1"/>
  <c r="AC61" i="9"/>
  <c r="AJ61" i="9" s="1"/>
  <c r="AC69" i="9"/>
  <c r="AJ69" i="9" s="1"/>
  <c r="AC77" i="9"/>
  <c r="AJ77" i="9" s="1"/>
  <c r="AF4" i="9"/>
  <c r="AM4" i="9" s="1"/>
  <c r="AH6" i="9"/>
  <c r="AO6" i="9" s="1"/>
  <c r="AI6" i="9"/>
  <c r="AP6" i="9" s="1"/>
  <c r="AH8" i="9"/>
  <c r="AO8" i="9" s="1"/>
  <c r="AH27" i="9"/>
  <c r="AO27" i="9" s="1"/>
  <c r="AH18" i="9"/>
  <c r="AO18" i="9" s="1"/>
  <c r="AH12" i="9"/>
  <c r="AO12" i="9" s="1"/>
  <c r="AH51" i="9"/>
  <c r="AO51" i="9" s="1"/>
  <c r="AH61" i="9"/>
  <c r="AO61" i="9" s="1"/>
  <c r="AH69" i="9"/>
  <c r="AO69" i="9" s="1"/>
  <c r="AH77" i="9"/>
  <c r="AO77" i="9" s="1"/>
  <c r="AF19" i="9"/>
  <c r="AM19" i="9" s="1"/>
  <c r="AF27" i="9"/>
  <c r="AM27" i="9" s="1"/>
  <c r="AF35" i="9"/>
  <c r="AM35" i="9" s="1"/>
  <c r="AF15" i="9"/>
  <c r="AM15" i="9" s="1"/>
  <c r="AF51" i="9"/>
  <c r="AM51" i="9" s="1"/>
  <c r="AI18" i="9"/>
  <c r="AP18" i="9" s="1"/>
  <c r="AI35" i="9"/>
  <c r="AP35" i="9" s="1"/>
  <c r="AI63" i="9"/>
  <c r="AP63" i="9" s="1"/>
  <c r="AI71" i="9"/>
  <c r="AP71" i="9" s="1"/>
  <c r="AI79" i="9"/>
  <c r="AP79" i="9" s="1"/>
  <c r="P5" i="4"/>
  <c r="J5" i="4"/>
  <c r="B5" i="4"/>
  <c r="H660" i="16"/>
  <c r="P660" i="16" s="1"/>
  <c r="I5" i="4"/>
  <c r="H5" i="4"/>
  <c r="H666" i="16"/>
  <c r="P666" i="16" s="1"/>
  <c r="O5" i="4"/>
  <c r="G5" i="4"/>
  <c r="H665" i="16"/>
  <c r="P665" i="16" s="1"/>
  <c r="N5" i="4"/>
  <c r="F5" i="4"/>
  <c r="E5" i="4"/>
  <c r="H663" i="16"/>
  <c r="P663" i="16" s="1"/>
  <c r="L5" i="4"/>
  <c r="D5" i="4"/>
  <c r="C5" i="4"/>
  <c r="H661" i="16"/>
  <c r="P661" i="16" s="1"/>
  <c r="AI76" i="9"/>
  <c r="AP76" i="9" s="1"/>
  <c r="AI70" i="9"/>
  <c r="AP70" i="9" s="1"/>
  <c r="AI60" i="9"/>
  <c r="AP60" i="9" s="1"/>
  <c r="AI54" i="9"/>
  <c r="AP54" i="9" s="1"/>
  <c r="AG44" i="9"/>
  <c r="AN44" i="9" s="1"/>
  <c r="AI38" i="9"/>
  <c r="AP38" i="9" s="1"/>
  <c r="AG28" i="9"/>
  <c r="AN28" i="9" s="1"/>
  <c r="AI78" i="9"/>
  <c r="AP78" i="9" s="1"/>
  <c r="AI72" i="9"/>
  <c r="AP72" i="9" s="1"/>
  <c r="AI62" i="9"/>
  <c r="AP62" i="9" s="1"/>
  <c r="AI56" i="9"/>
  <c r="AP56" i="9" s="1"/>
  <c r="AC52" i="9"/>
  <c r="AJ52" i="9" s="1"/>
  <c r="AH74" i="9"/>
  <c r="AO74" i="9" s="1"/>
  <c r="AI46" i="9"/>
  <c r="AP46" i="9" s="1"/>
  <c r="AG40" i="9"/>
  <c r="AN40" i="9" s="1"/>
  <c r="AG36" i="9"/>
  <c r="AN36" i="9" s="1"/>
  <c r="AI30" i="9"/>
  <c r="AP30" i="9" s="1"/>
  <c r="AF36" i="9"/>
  <c r="AM36" i="9" s="1"/>
  <c r="AC32" i="9"/>
  <c r="AJ32" i="9" s="1"/>
  <c r="AC12" i="9"/>
  <c r="AJ12" i="9" s="1"/>
  <c r="AC81" i="9"/>
  <c r="AJ81" i="9" s="1"/>
  <c r="AI32" i="9"/>
  <c r="AP32" i="9" s="1"/>
  <c r="AC14" i="9"/>
  <c r="AJ14" i="9" s="1"/>
  <c r="AH30" i="9"/>
  <c r="AO30" i="9" s="1"/>
  <c r="AI82" i="9"/>
  <c r="AP82" i="9" s="1"/>
  <c r="AC66" i="9"/>
  <c r="AJ66" i="9" s="1"/>
  <c r="AG50" i="9"/>
  <c r="AN50" i="9" s="1"/>
  <c r="AI48" i="9"/>
  <c r="AP48" i="9" s="1"/>
  <c r="AI34" i="9"/>
  <c r="AP34" i="9" s="1"/>
  <c r="AG32" i="9"/>
  <c r="AN32" i="9" s="1"/>
  <c r="AG81" i="9"/>
  <c r="AN81" i="9" s="1"/>
  <c r="AF44" i="9"/>
  <c r="AM44" i="9" s="1"/>
  <c r="AF66" i="9"/>
  <c r="AM66" i="9" s="1"/>
  <c r="AI44" i="9"/>
  <c r="AP44" i="9" s="1"/>
  <c r="AC28" i="9"/>
  <c r="AJ28" i="9" s="1"/>
  <c r="H109" i="10"/>
  <c r="I97" i="10"/>
  <c r="H93" i="10"/>
  <c r="I125" i="10"/>
  <c r="H137" i="10"/>
  <c r="I148" i="10"/>
  <c r="I156" i="10"/>
  <c r="H165" i="10"/>
  <c r="H166" i="10"/>
  <c r="H94" i="10"/>
  <c r="I98" i="10"/>
  <c r="H102" i="10"/>
  <c r="H127" i="10"/>
  <c r="I167" i="10"/>
  <c r="H125" i="10"/>
  <c r="I129" i="10"/>
  <c r="H133" i="10"/>
  <c r="I137" i="10"/>
  <c r="H141" i="10"/>
  <c r="I145" i="10"/>
  <c r="H149" i="10"/>
  <c r="H152" i="10"/>
  <c r="H157" i="10"/>
  <c r="H160" i="10"/>
  <c r="I166" i="10"/>
  <c r="AC44" i="9"/>
  <c r="AJ44" i="9" s="1"/>
  <c r="H90" i="10"/>
  <c r="H145" i="10"/>
  <c r="I140" i="10"/>
  <c r="H91" i="10"/>
  <c r="H95" i="10"/>
  <c r="I99" i="10"/>
  <c r="H103" i="10"/>
  <c r="I139" i="10"/>
  <c r="H146" i="10"/>
  <c r="H154" i="10"/>
  <c r="H159" i="10"/>
  <c r="H169" i="10"/>
  <c r="H126" i="10"/>
  <c r="I130" i="10"/>
  <c r="H134" i="10"/>
  <c r="I138" i="10"/>
  <c r="H142" i="10"/>
  <c r="I146" i="10"/>
  <c r="I153" i="10"/>
  <c r="I161" i="10"/>
  <c r="AI74" i="9"/>
  <c r="AP74" i="9" s="1"/>
  <c r="AI58" i="9"/>
  <c r="AP58" i="9" s="1"/>
  <c r="AI42" i="9"/>
  <c r="AP42" i="9" s="1"/>
  <c r="AH34" i="9"/>
  <c r="AO34" i="9" s="1"/>
  <c r="AI26" i="9"/>
  <c r="AP26" i="9" s="1"/>
  <c r="AI80" i="9"/>
  <c r="AP80" i="9" s="1"/>
  <c r="AI68" i="9"/>
  <c r="AP68" i="9" s="1"/>
  <c r="AI64" i="9"/>
  <c r="AP64" i="9" s="1"/>
  <c r="AG52" i="9"/>
  <c r="AN52" i="9" s="1"/>
  <c r="AG48" i="9"/>
  <c r="AN48" i="9" s="1"/>
  <c r="AC36" i="9"/>
  <c r="AJ36" i="9" s="1"/>
  <c r="H92" i="10"/>
  <c r="H136" i="10"/>
  <c r="H151" i="10"/>
  <c r="I155" i="10"/>
  <c r="I163" i="10"/>
  <c r="I154" i="10"/>
  <c r="I162" i="10"/>
  <c r="BL10" i="10"/>
  <c r="AH26" i="9"/>
  <c r="AO26" i="9" s="1"/>
  <c r="AH46" i="9"/>
  <c r="AO46" i="9" s="1"/>
  <c r="AF42" i="9"/>
  <c r="AM42" i="9" s="1"/>
  <c r="AF62" i="9"/>
  <c r="AM62" i="9" s="1"/>
  <c r="AF72" i="9"/>
  <c r="AM72" i="9" s="1"/>
  <c r="AI36" i="9"/>
  <c r="AP36" i="9" s="1"/>
  <c r="AI40" i="9"/>
  <c r="AP40" i="9" s="1"/>
  <c r="AG22" i="9"/>
  <c r="AN22" i="9" s="1"/>
  <c r="AG26" i="9"/>
  <c r="AN26" i="9" s="1"/>
  <c r="AG30" i="9"/>
  <c r="AN30" i="9" s="1"/>
  <c r="AG34" i="9"/>
  <c r="AN34" i="9" s="1"/>
  <c r="AG42" i="9"/>
  <c r="AN42" i="9" s="1"/>
  <c r="AG46" i="9"/>
  <c r="AN46" i="9" s="1"/>
  <c r="AC48" i="9"/>
  <c r="AJ48" i="9" s="1"/>
  <c r="AH52" i="9"/>
  <c r="AO52" i="9" s="1"/>
  <c r="BX10" i="10"/>
  <c r="BX19" i="10"/>
  <c r="T8" i="4" s="1"/>
  <c r="AF58" i="9"/>
  <c r="AM58" i="9" s="1"/>
  <c r="AH22" i="9"/>
  <c r="AO22" i="9" s="1"/>
  <c r="AH70" i="9"/>
  <c r="AO70" i="9" s="1"/>
  <c r="AF16" i="9"/>
  <c r="AM16" i="9" s="1"/>
  <c r="AF30" i="9"/>
  <c r="AM30" i="9" s="1"/>
  <c r="AF54" i="9"/>
  <c r="AM54" i="9" s="1"/>
  <c r="AI22" i="9"/>
  <c r="AP22" i="9" s="1"/>
  <c r="AI66" i="9"/>
  <c r="AP66" i="9" s="1"/>
  <c r="AG16" i="9"/>
  <c r="AN16" i="9" s="1"/>
  <c r="AC24" i="9"/>
  <c r="AJ24" i="9" s="1"/>
  <c r="BP19" i="10"/>
  <c r="L8" i="4" s="1"/>
  <c r="BP9" i="10"/>
  <c r="H126" i="16" s="1"/>
  <c r="L126" i="16" s="1"/>
  <c r="AH66" i="9"/>
  <c r="AO66" i="9" s="1"/>
  <c r="AF60" i="9"/>
  <c r="AM60" i="9" s="1"/>
  <c r="AF56" i="9"/>
  <c r="AM56" i="9" s="1"/>
  <c r="AC40" i="9"/>
  <c r="AJ40" i="9" s="1"/>
  <c r="AF64" i="9"/>
  <c r="AM64" i="9" s="1"/>
  <c r="AC58" i="9"/>
  <c r="AJ58" i="9" s="1"/>
  <c r="AF48" i="9"/>
  <c r="AM48" i="9" s="1"/>
  <c r="AH42" i="9"/>
  <c r="AO42" i="9" s="1"/>
  <c r="M14" i="9"/>
  <c r="BH19" i="10"/>
  <c r="D8" i="4" s="1"/>
  <c r="BF20" i="10"/>
  <c r="B7" i="4" s="1"/>
  <c r="BS6" i="10"/>
  <c r="H73" i="16" s="1"/>
  <c r="BK6" i="10"/>
  <c r="H65" i="16" s="1"/>
  <c r="L65" i="16" s="1"/>
  <c r="BV5" i="10"/>
  <c r="H49" i="16" s="1"/>
  <c r="L49" i="16" s="1"/>
  <c r="BN5" i="10"/>
  <c r="H41" i="16" s="1"/>
  <c r="L41" i="16" s="1"/>
  <c r="BU5" i="10"/>
  <c r="H48" i="16" s="1"/>
  <c r="L48" i="16" s="1"/>
  <c r="BM5" i="10"/>
  <c r="H40" i="16" s="1"/>
  <c r="L40" i="16" s="1"/>
  <c r="BF21" i="10"/>
  <c r="B9" i="4" s="1"/>
  <c r="BS5" i="10"/>
  <c r="H46" i="16" s="1"/>
  <c r="L46" i="16" s="1"/>
  <c r="BK5" i="10"/>
  <c r="H38" i="16" s="1"/>
  <c r="L38" i="16" s="1"/>
  <c r="BV6" i="10"/>
  <c r="H76" i="16" s="1"/>
  <c r="L76" i="16" s="1"/>
  <c r="BN6" i="10"/>
  <c r="H68" i="16" s="1"/>
  <c r="L68" i="16" s="1"/>
  <c r="BF6" i="10"/>
  <c r="BU6" i="10"/>
  <c r="H75" i="16" s="1"/>
  <c r="L75" i="16" s="1"/>
  <c r="BM6" i="10"/>
  <c r="H67" i="16" s="1"/>
  <c r="L67" i="16" s="1"/>
  <c r="BN19" i="10"/>
  <c r="J8" i="4" s="1"/>
  <c r="X24" i="5"/>
  <c r="AE11" i="9"/>
  <c r="AL11" i="9" s="1"/>
  <c r="BH5" i="10"/>
  <c r="H35" i="16" s="1"/>
  <c r="L35" i="16" s="1"/>
  <c r="BW5" i="10"/>
  <c r="H50" i="16" s="1"/>
  <c r="L50" i="16" s="1"/>
  <c r="BO5" i="10"/>
  <c r="H42" i="16" s="1"/>
  <c r="L42" i="16" s="1"/>
  <c r="BG5" i="10"/>
  <c r="H34" i="16" s="1"/>
  <c r="L34" i="16" s="1"/>
  <c r="BM22" i="10"/>
  <c r="BR5" i="10"/>
  <c r="H45" i="16" s="1"/>
  <c r="L45" i="16" s="1"/>
  <c r="BJ5" i="10"/>
  <c r="H37" i="16" s="1"/>
  <c r="L37" i="16" s="1"/>
  <c r="BM10" i="10"/>
  <c r="BY5" i="10"/>
  <c r="H52" i="16" s="1"/>
  <c r="L52" i="16" s="1"/>
  <c r="BQ5" i="10"/>
  <c r="H44" i="16" s="1"/>
  <c r="L44" i="16" s="1"/>
  <c r="BI5" i="10"/>
  <c r="H36" i="16" s="1"/>
  <c r="L36" i="16" s="1"/>
  <c r="BL20" i="10"/>
  <c r="H7" i="4" s="1"/>
  <c r="BF19" i="10"/>
  <c r="B8" i="4" s="1"/>
  <c r="F14" i="9"/>
  <c r="AC82" i="9"/>
  <c r="AJ82" i="9" s="1"/>
  <c r="BW6" i="10"/>
  <c r="H77" i="16" s="1"/>
  <c r="L77" i="16" s="1"/>
  <c r="BO6" i="10"/>
  <c r="H69" i="16" s="1"/>
  <c r="L69" i="16" s="1"/>
  <c r="BG6" i="10"/>
  <c r="H61" i="16" s="1"/>
  <c r="L61" i="16" s="1"/>
  <c r="BR6" i="10"/>
  <c r="H72" i="16" s="1"/>
  <c r="L72" i="16" s="1"/>
  <c r="BJ6" i="10"/>
  <c r="H64" i="16" s="1"/>
  <c r="L64" i="16" s="1"/>
  <c r="BF5" i="10"/>
  <c r="H33" i="16" s="1"/>
  <c r="L33" i="16" s="1"/>
  <c r="BY6" i="10"/>
  <c r="H79" i="16" s="1"/>
  <c r="L79" i="16" s="1"/>
  <c r="BQ6" i="10"/>
  <c r="H71" i="16" s="1"/>
  <c r="L71" i="16" s="1"/>
  <c r="BI6" i="10"/>
  <c r="H63" i="16" s="1"/>
  <c r="L63" i="16" s="1"/>
  <c r="V16" i="5"/>
  <c r="V20" i="5" s="1"/>
  <c r="U18" i="5"/>
  <c r="U22" i="5" s="1"/>
  <c r="K19" i="5"/>
  <c r="K23" i="5" s="1"/>
  <c r="N10" i="9"/>
  <c r="M12" i="9"/>
  <c r="I12" i="9"/>
  <c r="J10" i="9"/>
  <c r="V17" i="5" a="1"/>
  <c r="V17" i="5" s="1"/>
  <c r="V21" i="5" s="1"/>
  <c r="U19" i="5"/>
  <c r="U23" i="5" s="1"/>
  <c r="L10" i="9"/>
  <c r="N12" i="9"/>
  <c r="V18" i="5"/>
  <c r="V22" i="5" s="1"/>
  <c r="V19" i="5"/>
  <c r="V23" i="5" s="1"/>
  <c r="U17" i="5" a="1"/>
  <c r="U17" i="5" s="1"/>
  <c r="U21" i="5" s="1"/>
  <c r="U16" i="5"/>
  <c r="U20" i="5" s="1"/>
  <c r="B12" i="11" a="1"/>
  <c r="B12" i="11" s="1"/>
  <c r="D731" i="16" s="1"/>
  <c r="L731" i="16" s="1"/>
  <c r="AB24" i="5"/>
  <c r="AE12" i="9"/>
  <c r="AL12" i="9" s="1"/>
  <c r="AE4" i="9"/>
  <c r="AL4" i="9" s="1"/>
  <c r="AE55" i="9"/>
  <c r="AL55" i="9" s="1"/>
  <c r="AE39" i="9"/>
  <c r="AL39" i="9" s="1"/>
  <c r="AE23" i="9"/>
  <c r="AL23" i="9" s="1"/>
  <c r="AG82" i="9"/>
  <c r="AN82" i="9" s="1"/>
  <c r="AC76" i="9"/>
  <c r="AJ76" i="9" s="1"/>
  <c r="AG74" i="9"/>
  <c r="AN74" i="9" s="1"/>
  <c r="AC68" i="9"/>
  <c r="AJ68" i="9" s="1"/>
  <c r="AG58" i="9"/>
  <c r="AN58" i="9" s="1"/>
  <c r="AC50" i="9"/>
  <c r="AJ50" i="9" s="1"/>
  <c r="AC42" i="9"/>
  <c r="AJ42" i="9" s="1"/>
  <c r="AE75" i="9"/>
  <c r="AL75" i="9" s="1"/>
  <c r="AC80" i="9"/>
  <c r="AJ80" i="9" s="1"/>
  <c r="AG78" i="9"/>
  <c r="AN78" i="9" s="1"/>
  <c r="AC72" i="9"/>
  <c r="AJ72" i="9" s="1"/>
  <c r="AG70" i="9"/>
  <c r="AN70" i="9" s="1"/>
  <c r="AG66" i="9"/>
  <c r="AN66" i="9" s="1"/>
  <c r="AG62" i="9"/>
  <c r="AN62" i="9" s="1"/>
  <c r="AC60" i="9"/>
  <c r="AJ60" i="9" s="1"/>
  <c r="U4" i="13"/>
  <c r="U3" i="13"/>
  <c r="AC64" i="9"/>
  <c r="AJ64" i="9" s="1"/>
  <c r="AC56" i="9"/>
  <c r="AJ56" i="9" s="1"/>
  <c r="AC54" i="9"/>
  <c r="AJ54" i="9" s="1"/>
  <c r="AC46" i="9"/>
  <c r="AJ46" i="9" s="1"/>
  <c r="AC38" i="9"/>
  <c r="AJ38" i="9" s="1"/>
  <c r="AH36" i="9"/>
  <c r="AO36" i="9" s="1"/>
  <c r="AC34" i="9"/>
  <c r="AJ34" i="9" s="1"/>
  <c r="AF32" i="9"/>
  <c r="AM32" i="9" s="1"/>
  <c r="AC30" i="9"/>
  <c r="AJ30" i="9" s="1"/>
  <c r="AF28" i="9"/>
  <c r="AM28" i="9" s="1"/>
  <c r="AC26" i="9"/>
  <c r="AJ26" i="9" s="1"/>
  <c r="AH20" i="9"/>
  <c r="AO20" i="9" s="1"/>
  <c r="V5" i="5"/>
  <c r="V25" i="5" s="1"/>
  <c r="U5" i="5"/>
  <c r="U25" i="5" s="1"/>
  <c r="V3" i="13"/>
  <c r="V4" i="13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AC74" i="9"/>
  <c r="AJ74" i="9" s="1"/>
  <c r="I4" i="13"/>
  <c r="G3" i="13"/>
  <c r="K3" i="13"/>
  <c r="O3" i="13"/>
  <c r="S3" i="13"/>
  <c r="E4" i="13"/>
  <c r="M4" i="13"/>
  <c r="C4" i="13"/>
  <c r="K4" i="13"/>
  <c r="Q4" i="13"/>
  <c r="E3" i="13"/>
  <c r="I3" i="13"/>
  <c r="M3" i="13"/>
  <c r="Q3" i="13"/>
  <c r="Q22" i="13" s="1"/>
  <c r="G4" i="13"/>
  <c r="O4" i="13"/>
  <c r="O22" i="13" s="1"/>
  <c r="S4" i="13"/>
  <c r="S22" i="13" s="1"/>
  <c r="F3" i="13"/>
  <c r="J3" i="13"/>
  <c r="N3" i="13"/>
  <c r="R3" i="13"/>
  <c r="F4" i="13"/>
  <c r="J4" i="13"/>
  <c r="N4" i="13"/>
  <c r="R4" i="13"/>
  <c r="D3" i="13"/>
  <c r="H3" i="13"/>
  <c r="L3" i="13"/>
  <c r="P3" i="13"/>
  <c r="T3" i="13"/>
  <c r="D4" i="13"/>
  <c r="H4" i="13"/>
  <c r="L4" i="13"/>
  <c r="P4" i="13"/>
  <c r="T4" i="13"/>
  <c r="C3" i="13"/>
  <c r="C5" i="5"/>
  <c r="C25" i="5" s="1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C62" i="9"/>
  <c r="AJ62" i="9" s="1"/>
  <c r="AC70" i="9"/>
  <c r="AJ70" i="9" s="1"/>
  <c r="AC78" i="9"/>
  <c r="AJ78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D5" i="5"/>
  <c r="D25" i="5" s="1"/>
  <c r="E5" i="5"/>
  <c r="E25" i="5" s="1"/>
  <c r="F5" i="5"/>
  <c r="F25" i="5" s="1"/>
  <c r="G5" i="5"/>
  <c r="G25" i="5" s="1"/>
  <c r="H5" i="5"/>
  <c r="H25" i="5" s="1"/>
  <c r="I5" i="5"/>
  <c r="I25" i="5" s="1"/>
  <c r="J5" i="5"/>
  <c r="J25" i="5" s="1"/>
  <c r="K5" i="5"/>
  <c r="K25" i="5" s="1"/>
  <c r="L5" i="5"/>
  <c r="L25" i="5" s="1"/>
  <c r="M5" i="5"/>
  <c r="M25" i="5" s="1"/>
  <c r="N5" i="5"/>
  <c r="N25" i="5" s="1"/>
  <c r="O5" i="5"/>
  <c r="O25" i="5" s="1"/>
  <c r="P5" i="5"/>
  <c r="P25" i="5" s="1"/>
  <c r="Q5" i="5"/>
  <c r="Q25" i="5" s="1"/>
  <c r="R5" i="5"/>
  <c r="S5" i="5"/>
  <c r="T5" i="5"/>
  <c r="C7" i="11"/>
  <c r="E7" i="11"/>
  <c r="N4" i="5"/>
  <c r="C4" i="5"/>
  <c r="F4" i="5"/>
  <c r="O4" i="5"/>
  <c r="AF15" i="5"/>
  <c r="E13" i="9"/>
  <c r="AF14" i="5"/>
  <c r="AF13" i="5"/>
  <c r="R16" i="5"/>
  <c r="R20" i="5" s="1"/>
  <c r="AF11" i="5"/>
  <c r="AG11" i="5" s="1"/>
  <c r="AD13" i="5"/>
  <c r="AF12" i="5"/>
  <c r="O12" i="9"/>
  <c r="AD15" i="5"/>
  <c r="O18" i="5"/>
  <c r="O22" i="5" s="1"/>
  <c r="O10" i="9"/>
  <c r="AD14" i="5"/>
  <c r="AD11" i="5"/>
  <c r="M10" i="9"/>
  <c r="I10" i="9"/>
  <c r="L12" i="9"/>
  <c r="J12" i="9"/>
  <c r="C13" i="9"/>
  <c r="F13" i="9"/>
  <c r="H13" i="9"/>
  <c r="G13" i="9"/>
  <c r="G45" i="12" a="1"/>
  <c r="G45" i="12" s="1"/>
  <c r="H48" i="12" a="1"/>
  <c r="H48" i="12" s="1"/>
  <c r="I50" i="12" a="1"/>
  <c r="I50" i="12" s="1"/>
  <c r="J50" i="12" s="1" a="1"/>
  <c r="J50" i="12" s="1"/>
  <c r="G49" i="12" a="1"/>
  <c r="G49" i="12" s="1"/>
  <c r="G44" i="12" a="1"/>
  <c r="G44" i="12" s="1"/>
  <c r="G38" i="12" a="1"/>
  <c r="G38" i="12" s="1"/>
  <c r="G2" i="12"/>
  <c r="H2" i="12" s="1"/>
  <c r="I2" i="12" s="1"/>
  <c r="J2" i="12" s="1"/>
  <c r="K2" i="12" s="1"/>
  <c r="L2" i="12" s="1"/>
  <c r="M2" i="12" s="1"/>
  <c r="N2" i="12" s="1"/>
  <c r="O2" i="12" s="1"/>
  <c r="P2" i="12" s="1"/>
  <c r="Q2" i="12" s="1"/>
  <c r="R2" i="12" s="1"/>
  <c r="S2" i="12" s="1"/>
  <c r="T2" i="12" s="1"/>
  <c r="U2" i="12" s="1"/>
  <c r="V2" i="12" s="1"/>
  <c r="W2" i="12" s="1"/>
  <c r="X2" i="12" s="1"/>
  <c r="Y2" i="12" s="1"/>
  <c r="Z2" i="12" s="1"/>
  <c r="AA2" i="12" s="1"/>
  <c r="AB2" i="12" s="1"/>
  <c r="AC2" i="12" s="1"/>
  <c r="AD2" i="12" s="1"/>
  <c r="AE2" i="12" s="1"/>
  <c r="AF2" i="12" s="1"/>
  <c r="AG2" i="12" s="1"/>
  <c r="AH2" i="12" s="1"/>
  <c r="AI2" i="12" s="1"/>
  <c r="AJ2" i="12" s="1"/>
  <c r="AK2" i="12" s="1"/>
  <c r="AL2" i="12" s="1"/>
  <c r="AM2" i="12" s="1"/>
  <c r="AN2" i="12" s="1"/>
  <c r="AO2" i="12" s="1"/>
  <c r="AP2" i="12" s="1"/>
  <c r="AQ2" i="12" s="1"/>
  <c r="AR2" i="12" s="1"/>
  <c r="AS2" i="12" s="1"/>
  <c r="AT2" i="12" s="1"/>
  <c r="AU2" i="12" s="1"/>
  <c r="AV2" i="12" s="1"/>
  <c r="AW2" i="12" s="1"/>
  <c r="AX2" i="12" s="1"/>
  <c r="AY2" i="12" s="1"/>
  <c r="AZ2" i="12" s="1"/>
  <c r="BA2" i="12" s="1"/>
  <c r="BB2" i="12" s="1"/>
  <c r="BC2" i="12" s="1"/>
  <c r="BD2" i="12" s="1"/>
  <c r="BE2" i="12" s="1"/>
  <c r="BF2" i="12" s="1"/>
  <c r="BG2" i="12" s="1"/>
  <c r="BH2" i="12" s="1"/>
  <c r="BI2" i="12" s="1"/>
  <c r="BJ2" i="12" s="1"/>
  <c r="BK2" i="12" s="1"/>
  <c r="BL2" i="12" s="1"/>
  <c r="BM2" i="12" s="1"/>
  <c r="BN2" i="12" s="1"/>
  <c r="BO2" i="12" s="1"/>
  <c r="BP2" i="12" s="1"/>
  <c r="BQ2" i="12" s="1"/>
  <c r="BR2" i="12" s="1"/>
  <c r="BS2" i="12" s="1"/>
  <c r="BT2" i="12" s="1"/>
  <c r="BU2" i="12" s="1"/>
  <c r="BW57" i="10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AH66" i="4"/>
  <c r="AI66" i="4" s="1"/>
  <c r="AH17" i="4"/>
  <c r="AI17" i="4" s="1"/>
  <c r="AH81" i="4"/>
  <c r="AM81" i="4" s="1"/>
  <c r="C12" i="12"/>
  <c r="C4" i="12"/>
  <c r="N6" i="13"/>
  <c r="R6" i="13"/>
  <c r="T6" i="13"/>
  <c r="G6" i="13"/>
  <c r="O6" i="13"/>
  <c r="P8" i="13"/>
  <c r="O8" i="13"/>
  <c r="Q6" i="13"/>
  <c r="H6" i="13"/>
  <c r="M6" i="13"/>
  <c r="P6" i="13"/>
  <c r="AD15" i="13"/>
  <c r="AF15" i="13"/>
  <c r="AF14" i="13"/>
  <c r="AD14" i="13"/>
  <c r="AF21" i="13"/>
  <c r="AD21" i="13"/>
  <c r="AF20" i="13"/>
  <c r="AD20" i="13"/>
  <c r="C11" i="12"/>
  <c r="F6" i="13"/>
  <c r="J6" i="13"/>
  <c r="L6" i="13"/>
  <c r="C6" i="13"/>
  <c r="K6" i="13"/>
  <c r="S6" i="13"/>
  <c r="R8" i="13"/>
  <c r="C2" i="12"/>
  <c r="I6" i="13"/>
  <c r="D6" i="13"/>
  <c r="U6" i="13"/>
  <c r="E6" i="13"/>
  <c r="V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AJ81" i="4"/>
  <c r="AH49" i="4"/>
  <c r="AM49" i="4" s="1"/>
  <c r="F19" i="5"/>
  <c r="F23" i="5" s="1"/>
  <c r="G14" i="9"/>
  <c r="AH34" i="4"/>
  <c r="BP78" i="10"/>
  <c r="AH33" i="4"/>
  <c r="AJ33" i="4" s="1"/>
  <c r="AH82" i="4"/>
  <c r="AH50" i="4"/>
  <c r="AH18" i="4"/>
  <c r="AJ18" i="4" s="1"/>
  <c r="AH65" i="4"/>
  <c r="Q16" i="5"/>
  <c r="Q20" i="5" s="1"/>
  <c r="M16" i="5"/>
  <c r="M20" i="5" s="1"/>
  <c r="I18" i="5"/>
  <c r="I22" i="5" s="1"/>
  <c r="P18" i="5"/>
  <c r="P22" i="5" s="1"/>
  <c r="F18" i="5"/>
  <c r="F22" i="5" s="1"/>
  <c r="AH13" i="4"/>
  <c r="AL13" i="4" s="1"/>
  <c r="E14" i="9"/>
  <c r="AH74" i="4"/>
  <c r="AH58" i="4"/>
  <c r="AH42" i="4"/>
  <c r="AH26" i="4"/>
  <c r="AH10" i="4"/>
  <c r="AH73" i="4"/>
  <c r="AH57" i="4"/>
  <c r="AH41" i="4"/>
  <c r="AH25" i="4"/>
  <c r="AH87" i="4"/>
  <c r="G17" i="5" a="1"/>
  <c r="G17" i="5" s="1"/>
  <c r="G21" i="5" s="1"/>
  <c r="K12" i="9"/>
  <c r="I14" i="9"/>
  <c r="K14" i="9"/>
  <c r="L14" i="9"/>
  <c r="O14" i="9"/>
  <c r="AH86" i="4"/>
  <c r="AH78" i="4"/>
  <c r="AH70" i="4"/>
  <c r="AH62" i="4"/>
  <c r="AH54" i="4"/>
  <c r="AH46" i="4"/>
  <c r="AH38" i="4"/>
  <c r="AH30" i="4"/>
  <c r="AH22" i="4"/>
  <c r="AH14" i="4"/>
  <c r="AH85" i="4"/>
  <c r="AH77" i="4"/>
  <c r="AH69" i="4"/>
  <c r="AH61" i="4"/>
  <c r="AH53" i="4"/>
  <c r="AH45" i="4"/>
  <c r="AH37" i="4"/>
  <c r="AH29" i="4"/>
  <c r="AH21" i="4"/>
  <c r="H14" i="9"/>
  <c r="G18" i="5"/>
  <c r="G22" i="5" s="1"/>
  <c r="J18" i="5"/>
  <c r="J22" i="5" s="1"/>
  <c r="AH11" i="4"/>
  <c r="AK11" i="4" s="1"/>
  <c r="J66" i="12" a="1"/>
  <c r="J66" i="12" s="1"/>
  <c r="G9" i="9"/>
  <c r="BX54" i="10"/>
  <c r="U10" i="13" s="1"/>
  <c r="BJ54" i="10"/>
  <c r="G10" i="13" s="1"/>
  <c r="J52" i="12" a="1"/>
  <c r="J52" i="12" s="1"/>
  <c r="J19" i="12" a="1"/>
  <c r="J19" i="12" s="1"/>
  <c r="K19" i="12" s="1" a="1"/>
  <c r="K19" i="12" s="1"/>
  <c r="L19" i="12" s="1" a="1"/>
  <c r="L19" i="12" s="1"/>
  <c r="I64" i="12" a="1"/>
  <c r="I64" i="12" s="1"/>
  <c r="J64" i="12" s="1" a="1"/>
  <c r="J64" i="12" s="1"/>
  <c r="K64" i="12" s="1" a="1"/>
  <c r="K64" i="12" s="1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J42" i="12" a="1"/>
  <c r="J42" i="12" s="1"/>
  <c r="K42" i="12" s="1" a="1"/>
  <c r="K42" i="12" s="1"/>
  <c r="J62" i="12" a="1"/>
  <c r="J62" i="12" s="1"/>
  <c r="K62" i="12" s="1" a="1"/>
  <c r="K62" i="12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AH88" i="4"/>
  <c r="AH84" i="4"/>
  <c r="AH80" i="4"/>
  <c r="AH76" i="4"/>
  <c r="AH72" i="4"/>
  <c r="AH68" i="4"/>
  <c r="AH64" i="4"/>
  <c r="AH60" i="4"/>
  <c r="AH56" i="4"/>
  <c r="AH52" i="4"/>
  <c r="AH48" i="4"/>
  <c r="AH44" i="4"/>
  <c r="AH40" i="4"/>
  <c r="AH36" i="4"/>
  <c r="AH32" i="4"/>
  <c r="AH28" i="4"/>
  <c r="AH24" i="4"/>
  <c r="AH20" i="4"/>
  <c r="AH16" i="4"/>
  <c r="AH12" i="4"/>
  <c r="AH9" i="4"/>
  <c r="AH83" i="4"/>
  <c r="AH79" i="4"/>
  <c r="AH75" i="4"/>
  <c r="AH71" i="4"/>
  <c r="AH67" i="4"/>
  <c r="AH63" i="4"/>
  <c r="AH59" i="4"/>
  <c r="AH55" i="4"/>
  <c r="AH51" i="4"/>
  <c r="AH47" i="4"/>
  <c r="AH43" i="4"/>
  <c r="AH39" i="4"/>
  <c r="AH35" i="4"/>
  <c r="AH31" i="4"/>
  <c r="AH27" i="4"/>
  <c r="AH23" i="4"/>
  <c r="AH19" i="4"/>
  <c r="AH15" i="4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I48" i="12" a="1"/>
  <c r="I48" i="12" s="1"/>
  <c r="J48" i="12" s="1" a="1"/>
  <c r="J48" i="12" s="1"/>
  <c r="K48" i="12" s="1" a="1"/>
  <c r="K48" i="12" s="1"/>
  <c r="AF385" i="7"/>
  <c r="AD385" i="7"/>
  <c r="AB385" i="7"/>
  <c r="Z385" i="7"/>
  <c r="X385" i="7"/>
  <c r="V385" i="7"/>
  <c r="T385" i="7"/>
  <c r="R385" i="7"/>
  <c r="P385" i="7"/>
  <c r="N385" i="7"/>
  <c r="L385" i="7"/>
  <c r="J385" i="7"/>
  <c r="H385" i="7"/>
  <c r="F385" i="7"/>
  <c r="AE385" i="7"/>
  <c r="AC385" i="7"/>
  <c r="AA385" i="7"/>
  <c r="Y385" i="7"/>
  <c r="W385" i="7"/>
  <c r="U385" i="7"/>
  <c r="S385" i="7"/>
  <c r="Q385" i="7"/>
  <c r="O385" i="7"/>
  <c r="M385" i="7"/>
  <c r="K385" i="7"/>
  <c r="I385" i="7"/>
  <c r="G385" i="7"/>
  <c r="AE15" i="7"/>
  <c r="AC15" i="7"/>
  <c r="AA15" i="7"/>
  <c r="Y15" i="7"/>
  <c r="W15" i="7"/>
  <c r="U15" i="7"/>
  <c r="S15" i="7"/>
  <c r="Q15" i="7"/>
  <c r="O15" i="7"/>
  <c r="M15" i="7"/>
  <c r="K15" i="7"/>
  <c r="I15" i="7"/>
  <c r="G15" i="7"/>
  <c r="AF15" i="7"/>
  <c r="AD15" i="7"/>
  <c r="AB15" i="7"/>
  <c r="Z15" i="7"/>
  <c r="X15" i="7"/>
  <c r="V15" i="7"/>
  <c r="T15" i="7"/>
  <c r="R15" i="7"/>
  <c r="P15" i="7"/>
  <c r="N15" i="7"/>
  <c r="L15" i="7"/>
  <c r="J15" i="7"/>
  <c r="H15" i="7"/>
  <c r="F15" i="7"/>
  <c r="AF415" i="7"/>
  <c r="AD415" i="7"/>
  <c r="AB415" i="7"/>
  <c r="Z415" i="7"/>
  <c r="X415" i="7"/>
  <c r="V415" i="7"/>
  <c r="T415" i="7"/>
  <c r="R415" i="7"/>
  <c r="P415" i="7"/>
  <c r="N415" i="7"/>
  <c r="L415" i="7"/>
  <c r="J415" i="7"/>
  <c r="H415" i="7"/>
  <c r="F415" i="7"/>
  <c r="AE415" i="7"/>
  <c r="AC415" i="7"/>
  <c r="AA415" i="7"/>
  <c r="Y415" i="7"/>
  <c r="W415" i="7"/>
  <c r="U415" i="7"/>
  <c r="S415" i="7"/>
  <c r="Q415" i="7"/>
  <c r="O415" i="7"/>
  <c r="M415" i="7"/>
  <c r="K415" i="7"/>
  <c r="I415" i="7"/>
  <c r="G415" i="7"/>
  <c r="AE195" i="7"/>
  <c r="AC195" i="7"/>
  <c r="AA195" i="7"/>
  <c r="Y195" i="7"/>
  <c r="W195" i="7"/>
  <c r="U195" i="7"/>
  <c r="S195" i="7"/>
  <c r="Q195" i="7"/>
  <c r="O195" i="7"/>
  <c r="M195" i="7"/>
  <c r="K195" i="7"/>
  <c r="I195" i="7"/>
  <c r="G195" i="7"/>
  <c r="AF195" i="7"/>
  <c r="AD195" i="7"/>
  <c r="AB195" i="7"/>
  <c r="Z195" i="7"/>
  <c r="X195" i="7"/>
  <c r="V195" i="7"/>
  <c r="T195" i="7"/>
  <c r="R195" i="7"/>
  <c r="P195" i="7"/>
  <c r="N195" i="7"/>
  <c r="L195" i="7"/>
  <c r="J195" i="7"/>
  <c r="H195" i="7"/>
  <c r="F195" i="7"/>
  <c r="AE20" i="7"/>
  <c r="AC20" i="7"/>
  <c r="AA20" i="7"/>
  <c r="Y20" i="7"/>
  <c r="W20" i="7"/>
  <c r="U20" i="7"/>
  <c r="S20" i="7"/>
  <c r="Q20" i="7"/>
  <c r="O20" i="7"/>
  <c r="M20" i="7"/>
  <c r="K20" i="7"/>
  <c r="I20" i="7"/>
  <c r="G20" i="7"/>
  <c r="AF20" i="7"/>
  <c r="AD20" i="7"/>
  <c r="AB20" i="7"/>
  <c r="Z20" i="7"/>
  <c r="X20" i="7"/>
  <c r="V20" i="7"/>
  <c r="T20" i="7"/>
  <c r="R20" i="7"/>
  <c r="P20" i="7"/>
  <c r="N20" i="7"/>
  <c r="L20" i="7"/>
  <c r="J20" i="7"/>
  <c r="H20" i="7"/>
  <c r="F20" i="7"/>
  <c r="AE260" i="7"/>
  <c r="AC260" i="7"/>
  <c r="AA260" i="7"/>
  <c r="Y260" i="7"/>
  <c r="W260" i="7"/>
  <c r="U260" i="7"/>
  <c r="S260" i="7"/>
  <c r="Q260" i="7"/>
  <c r="O260" i="7"/>
  <c r="M260" i="7"/>
  <c r="K260" i="7"/>
  <c r="I260" i="7"/>
  <c r="G260" i="7"/>
  <c r="AF260" i="7"/>
  <c r="AD260" i="7"/>
  <c r="AB260" i="7"/>
  <c r="Z260" i="7"/>
  <c r="X260" i="7"/>
  <c r="V260" i="7"/>
  <c r="T260" i="7"/>
  <c r="R260" i="7"/>
  <c r="P260" i="7"/>
  <c r="N260" i="7"/>
  <c r="L260" i="7"/>
  <c r="J260" i="7"/>
  <c r="H260" i="7"/>
  <c r="F260" i="7"/>
  <c r="AF225" i="8"/>
  <c r="AD225" i="8"/>
  <c r="AB225" i="8"/>
  <c r="Z225" i="8"/>
  <c r="X225" i="8"/>
  <c r="V225" i="8"/>
  <c r="T225" i="8"/>
  <c r="R225" i="8"/>
  <c r="P225" i="8"/>
  <c r="N225" i="8"/>
  <c r="L225" i="8"/>
  <c r="J225" i="8"/>
  <c r="H225" i="8"/>
  <c r="F225" i="8"/>
  <c r="AE225" i="8"/>
  <c r="AC225" i="8"/>
  <c r="AA225" i="8"/>
  <c r="Y225" i="8"/>
  <c r="W225" i="8"/>
  <c r="U225" i="8"/>
  <c r="S225" i="8"/>
  <c r="Q225" i="8"/>
  <c r="O225" i="8"/>
  <c r="M225" i="8"/>
  <c r="K225" i="8"/>
  <c r="I225" i="8"/>
  <c r="G225" i="8"/>
  <c r="AE300" i="7"/>
  <c r="AC300" i="7"/>
  <c r="AA300" i="7"/>
  <c r="Y300" i="7"/>
  <c r="W300" i="7"/>
  <c r="U300" i="7"/>
  <c r="S300" i="7"/>
  <c r="Q300" i="7"/>
  <c r="O300" i="7"/>
  <c r="M300" i="7"/>
  <c r="K300" i="7"/>
  <c r="I300" i="7"/>
  <c r="G300" i="7"/>
  <c r="AF300" i="7"/>
  <c r="AD300" i="7"/>
  <c r="AB300" i="7"/>
  <c r="Z300" i="7"/>
  <c r="X300" i="7"/>
  <c r="V300" i="7"/>
  <c r="T300" i="7"/>
  <c r="R300" i="7"/>
  <c r="P300" i="7"/>
  <c r="N300" i="7"/>
  <c r="L300" i="7"/>
  <c r="J300" i="7"/>
  <c r="H300" i="7"/>
  <c r="F300" i="7"/>
  <c r="AE435" i="7"/>
  <c r="AC435" i="7"/>
  <c r="AA435" i="7"/>
  <c r="Y435" i="7"/>
  <c r="W435" i="7"/>
  <c r="U435" i="7"/>
  <c r="S435" i="7"/>
  <c r="Q435" i="7"/>
  <c r="O435" i="7"/>
  <c r="M435" i="7"/>
  <c r="K435" i="7"/>
  <c r="I435" i="7"/>
  <c r="G435" i="7"/>
  <c r="AF435" i="7"/>
  <c r="AD435" i="7"/>
  <c r="AB435" i="7"/>
  <c r="X435" i="7"/>
  <c r="T435" i="7"/>
  <c r="P435" i="7"/>
  <c r="L435" i="7"/>
  <c r="H435" i="7"/>
  <c r="Z435" i="7"/>
  <c r="V435" i="7"/>
  <c r="R435" i="7"/>
  <c r="N435" i="7"/>
  <c r="J435" i="7"/>
  <c r="F435" i="7"/>
  <c r="AE30" i="8"/>
  <c r="AC30" i="8"/>
  <c r="AA30" i="8"/>
  <c r="Y30" i="8"/>
  <c r="W30" i="8"/>
  <c r="U30" i="8"/>
  <c r="S30" i="8"/>
  <c r="Q30" i="8"/>
  <c r="O30" i="8"/>
  <c r="M30" i="8"/>
  <c r="K30" i="8"/>
  <c r="I30" i="8"/>
  <c r="G30" i="8"/>
  <c r="AF30" i="8"/>
  <c r="AD30" i="8"/>
  <c r="AB30" i="8"/>
  <c r="Z30" i="8"/>
  <c r="X30" i="8"/>
  <c r="V30" i="8"/>
  <c r="T30" i="8"/>
  <c r="R30" i="8"/>
  <c r="P30" i="8"/>
  <c r="N30" i="8"/>
  <c r="L30" i="8"/>
  <c r="J30" i="8"/>
  <c r="H30" i="8"/>
  <c r="F30" i="8"/>
  <c r="AF185" i="8"/>
  <c r="AD185" i="8"/>
  <c r="AB185" i="8"/>
  <c r="Z185" i="8"/>
  <c r="X185" i="8"/>
  <c r="V185" i="8"/>
  <c r="T185" i="8"/>
  <c r="R185" i="8"/>
  <c r="P185" i="8"/>
  <c r="N185" i="8"/>
  <c r="L185" i="8"/>
  <c r="J185" i="8"/>
  <c r="H185" i="8"/>
  <c r="F185" i="8"/>
  <c r="AE185" i="8"/>
  <c r="AC185" i="8"/>
  <c r="AA185" i="8"/>
  <c r="Y185" i="8"/>
  <c r="W185" i="8"/>
  <c r="U185" i="8"/>
  <c r="S185" i="8"/>
  <c r="Q185" i="8"/>
  <c r="O185" i="8"/>
  <c r="M185" i="8"/>
  <c r="K185" i="8"/>
  <c r="I185" i="8"/>
  <c r="G185" i="8"/>
  <c r="AF220" i="8"/>
  <c r="AD220" i="8"/>
  <c r="AB220" i="8"/>
  <c r="Z220" i="8"/>
  <c r="X220" i="8"/>
  <c r="V220" i="8"/>
  <c r="T220" i="8"/>
  <c r="R220" i="8"/>
  <c r="P220" i="8"/>
  <c r="N220" i="8"/>
  <c r="L220" i="8"/>
  <c r="J220" i="8"/>
  <c r="H220" i="8"/>
  <c r="F220" i="8"/>
  <c r="AE220" i="8"/>
  <c r="AC220" i="8"/>
  <c r="AA220" i="8"/>
  <c r="Y220" i="8"/>
  <c r="W220" i="8"/>
  <c r="U220" i="8"/>
  <c r="S220" i="8"/>
  <c r="Q220" i="8"/>
  <c r="O220" i="8"/>
  <c r="M220" i="8"/>
  <c r="K220" i="8"/>
  <c r="I220" i="8"/>
  <c r="G220" i="8"/>
  <c r="AF201" i="7"/>
  <c r="AD201" i="7"/>
  <c r="AB201" i="7"/>
  <c r="Z201" i="7"/>
  <c r="X201" i="7"/>
  <c r="V201" i="7"/>
  <c r="T201" i="7"/>
  <c r="R201" i="7"/>
  <c r="P201" i="7"/>
  <c r="N201" i="7"/>
  <c r="L201" i="7"/>
  <c r="J201" i="7"/>
  <c r="H201" i="7"/>
  <c r="F201" i="7"/>
  <c r="AE201" i="7"/>
  <c r="AC201" i="7"/>
  <c r="AA201" i="7"/>
  <c r="Y201" i="7"/>
  <c r="W201" i="7"/>
  <c r="U201" i="7"/>
  <c r="S201" i="7"/>
  <c r="Q201" i="7"/>
  <c r="O201" i="7"/>
  <c r="M201" i="7"/>
  <c r="K201" i="7"/>
  <c r="I201" i="7"/>
  <c r="G201" i="7"/>
  <c r="AE176" i="8"/>
  <c r="AC176" i="8"/>
  <c r="AA176" i="8"/>
  <c r="Y176" i="8"/>
  <c r="W176" i="8"/>
  <c r="U176" i="8"/>
  <c r="S176" i="8"/>
  <c r="Q176" i="8"/>
  <c r="O176" i="8"/>
  <c r="M176" i="8"/>
  <c r="K176" i="8"/>
  <c r="I176" i="8"/>
  <c r="G176" i="8"/>
  <c r="AF176" i="8"/>
  <c r="AD176" i="8"/>
  <c r="AB176" i="8"/>
  <c r="Z176" i="8"/>
  <c r="X176" i="8"/>
  <c r="V176" i="8"/>
  <c r="T176" i="8"/>
  <c r="R176" i="8"/>
  <c r="P176" i="8"/>
  <c r="N176" i="8"/>
  <c r="L176" i="8"/>
  <c r="J176" i="8"/>
  <c r="H176" i="8"/>
  <c r="F176" i="8"/>
  <c r="AA446" i="7"/>
  <c r="Y446" i="7"/>
  <c r="AF446" i="7"/>
  <c r="AD446" i="7"/>
  <c r="X446" i="7"/>
  <c r="T446" i="7"/>
  <c r="N446" i="7"/>
  <c r="L446" i="7"/>
  <c r="F446" i="7"/>
  <c r="V446" i="7"/>
  <c r="O446" i="7"/>
  <c r="M446" i="7"/>
  <c r="G446" i="7"/>
  <c r="AF126" i="7"/>
  <c r="AD126" i="7"/>
  <c r="AB126" i="7"/>
  <c r="Z126" i="7"/>
  <c r="X126" i="7"/>
  <c r="V126" i="7"/>
  <c r="T126" i="7"/>
  <c r="R126" i="7"/>
  <c r="P126" i="7"/>
  <c r="N126" i="7"/>
  <c r="L126" i="7"/>
  <c r="J126" i="7"/>
  <c r="H126" i="7"/>
  <c r="F126" i="7"/>
  <c r="AE126" i="7"/>
  <c r="AC126" i="7"/>
  <c r="AA126" i="7"/>
  <c r="Y126" i="7"/>
  <c r="W126" i="7"/>
  <c r="U126" i="7"/>
  <c r="S126" i="7"/>
  <c r="Q126" i="7"/>
  <c r="O126" i="7"/>
  <c r="M126" i="7"/>
  <c r="K126" i="7"/>
  <c r="I126" i="7"/>
  <c r="G126" i="7"/>
  <c r="AF325" i="8"/>
  <c r="AB325" i="8"/>
  <c r="X325" i="8"/>
  <c r="T325" i="8"/>
  <c r="P325" i="8"/>
  <c r="L325" i="8"/>
  <c r="H325" i="8"/>
  <c r="AE325" i="8"/>
  <c r="AA325" i="8"/>
  <c r="W325" i="8"/>
  <c r="S325" i="8"/>
  <c r="O325" i="8"/>
  <c r="K325" i="8"/>
  <c r="G325" i="8"/>
  <c r="AE340" i="7"/>
  <c r="AC340" i="7"/>
  <c r="AA340" i="7"/>
  <c r="Y340" i="7"/>
  <c r="W340" i="7"/>
  <c r="U340" i="7"/>
  <c r="S340" i="7"/>
  <c r="Q340" i="7"/>
  <c r="O340" i="7"/>
  <c r="M340" i="7"/>
  <c r="K340" i="7"/>
  <c r="I340" i="7"/>
  <c r="G340" i="7"/>
  <c r="AF340" i="7"/>
  <c r="AD340" i="7"/>
  <c r="AB340" i="7"/>
  <c r="Z340" i="7"/>
  <c r="X340" i="7"/>
  <c r="V340" i="7"/>
  <c r="T340" i="7"/>
  <c r="R340" i="7"/>
  <c r="P340" i="7"/>
  <c r="N340" i="7"/>
  <c r="L340" i="7"/>
  <c r="J340" i="7"/>
  <c r="H340" i="7"/>
  <c r="F340" i="7"/>
  <c r="AF360" i="8"/>
  <c r="AD360" i="8"/>
  <c r="AB360" i="8"/>
  <c r="Z360" i="8"/>
  <c r="X360" i="8"/>
  <c r="V360" i="8"/>
  <c r="T360" i="8"/>
  <c r="R360" i="8"/>
  <c r="P360" i="8"/>
  <c r="N360" i="8"/>
  <c r="L360" i="8"/>
  <c r="J360" i="8"/>
  <c r="H360" i="8"/>
  <c r="F360" i="8"/>
  <c r="AE360" i="8"/>
  <c r="AC360" i="8"/>
  <c r="AA360" i="8"/>
  <c r="Y360" i="8"/>
  <c r="W360" i="8"/>
  <c r="U360" i="8"/>
  <c r="S360" i="8"/>
  <c r="Q360" i="8"/>
  <c r="O360" i="8"/>
  <c r="M360" i="8"/>
  <c r="K360" i="8"/>
  <c r="I360" i="8"/>
  <c r="G360" i="8"/>
  <c r="AF95" i="8"/>
  <c r="AD95" i="8"/>
  <c r="AB95" i="8"/>
  <c r="Z95" i="8"/>
  <c r="X95" i="8"/>
  <c r="V95" i="8"/>
  <c r="T95" i="8"/>
  <c r="R95" i="8"/>
  <c r="P95" i="8"/>
  <c r="N95" i="8"/>
  <c r="L95" i="8"/>
  <c r="J95" i="8"/>
  <c r="H95" i="8"/>
  <c r="F95" i="8"/>
  <c r="AE95" i="8"/>
  <c r="AC95" i="8"/>
  <c r="AA95" i="8"/>
  <c r="Y95" i="8"/>
  <c r="W95" i="8"/>
  <c r="U95" i="8"/>
  <c r="S95" i="8"/>
  <c r="Q95" i="8"/>
  <c r="O95" i="8"/>
  <c r="M95" i="8"/>
  <c r="K95" i="8"/>
  <c r="I95" i="8"/>
  <c r="G95" i="8"/>
  <c r="AF390" i="8"/>
  <c r="AD390" i="8"/>
  <c r="AB390" i="8"/>
  <c r="Z390" i="8"/>
  <c r="X390" i="8"/>
  <c r="V390" i="8"/>
  <c r="T390" i="8"/>
  <c r="R390" i="8"/>
  <c r="P390" i="8"/>
  <c r="N390" i="8"/>
  <c r="L390" i="8"/>
  <c r="J390" i="8"/>
  <c r="H390" i="8"/>
  <c r="F390" i="8"/>
  <c r="AE390" i="8"/>
  <c r="AC390" i="8"/>
  <c r="AA390" i="8"/>
  <c r="Y390" i="8"/>
  <c r="W390" i="8"/>
  <c r="U390" i="8"/>
  <c r="S390" i="8"/>
  <c r="Q390" i="8"/>
  <c r="O390" i="8"/>
  <c r="M390" i="8"/>
  <c r="K390" i="8"/>
  <c r="I390" i="8"/>
  <c r="G390" i="8"/>
  <c r="AF215" i="8"/>
  <c r="AD215" i="8"/>
  <c r="AB215" i="8"/>
  <c r="Z215" i="8"/>
  <c r="X215" i="8"/>
  <c r="V215" i="8"/>
  <c r="T215" i="8"/>
  <c r="R215" i="8"/>
  <c r="P215" i="8"/>
  <c r="N215" i="8"/>
  <c r="L215" i="8"/>
  <c r="J215" i="8"/>
  <c r="H215" i="8"/>
  <c r="F215" i="8"/>
  <c r="AE215" i="8"/>
  <c r="AC215" i="8"/>
  <c r="AA215" i="8"/>
  <c r="Y215" i="8"/>
  <c r="W215" i="8"/>
  <c r="U215" i="8"/>
  <c r="S215" i="8"/>
  <c r="Q215" i="8"/>
  <c r="O215" i="8"/>
  <c r="M215" i="8"/>
  <c r="K215" i="8"/>
  <c r="I215" i="8"/>
  <c r="G215" i="8"/>
  <c r="AF370" i="7"/>
  <c r="AD370" i="7"/>
  <c r="AB370" i="7"/>
  <c r="Z370" i="7"/>
  <c r="X370" i="7"/>
  <c r="V370" i="7"/>
  <c r="T370" i="7"/>
  <c r="R370" i="7"/>
  <c r="P370" i="7"/>
  <c r="N370" i="7"/>
  <c r="AE370" i="7"/>
  <c r="AC370" i="7"/>
  <c r="AA370" i="7"/>
  <c r="Y370" i="7"/>
  <c r="W370" i="7"/>
  <c r="U370" i="7"/>
  <c r="S370" i="7"/>
  <c r="Q370" i="7"/>
  <c r="M370" i="7"/>
  <c r="K370" i="7"/>
  <c r="I370" i="7"/>
  <c r="G370" i="7"/>
  <c r="O370" i="7"/>
  <c r="L370" i="7"/>
  <c r="J370" i="7"/>
  <c r="H370" i="7"/>
  <c r="F370" i="7"/>
  <c r="AE100" i="7"/>
  <c r="AC100" i="7"/>
  <c r="AA100" i="7"/>
  <c r="Y100" i="7"/>
  <c r="W100" i="7"/>
  <c r="U100" i="7"/>
  <c r="S100" i="7"/>
  <c r="Q100" i="7"/>
  <c r="O100" i="7"/>
  <c r="M100" i="7"/>
  <c r="K100" i="7"/>
  <c r="I100" i="7"/>
  <c r="G100" i="7"/>
  <c r="AF100" i="7"/>
  <c r="AD100" i="7"/>
  <c r="AB100" i="7"/>
  <c r="Z100" i="7"/>
  <c r="X100" i="7"/>
  <c r="V100" i="7"/>
  <c r="T100" i="7"/>
  <c r="R100" i="7"/>
  <c r="P100" i="7"/>
  <c r="N100" i="7"/>
  <c r="L100" i="7"/>
  <c r="J100" i="7"/>
  <c r="H100" i="7"/>
  <c r="F100" i="7"/>
  <c r="AF315" i="8"/>
  <c r="AD315" i="8"/>
  <c r="AB315" i="8"/>
  <c r="Z315" i="8"/>
  <c r="X315" i="8"/>
  <c r="V315" i="8"/>
  <c r="T315" i="8"/>
  <c r="R315" i="8"/>
  <c r="P315" i="8"/>
  <c r="N315" i="8"/>
  <c r="L315" i="8"/>
  <c r="J315" i="8"/>
  <c r="H315" i="8"/>
  <c r="F315" i="8"/>
  <c r="AE315" i="8"/>
  <c r="AC315" i="8"/>
  <c r="AA315" i="8"/>
  <c r="Y315" i="8"/>
  <c r="W315" i="8"/>
  <c r="U315" i="8"/>
  <c r="S315" i="8"/>
  <c r="Q315" i="8"/>
  <c r="O315" i="8"/>
  <c r="M315" i="8"/>
  <c r="K315" i="8"/>
  <c r="I315" i="8"/>
  <c r="G315" i="8"/>
  <c r="AE30" i="7"/>
  <c r="AC30" i="7"/>
  <c r="AA30" i="7"/>
  <c r="Y30" i="7"/>
  <c r="W30" i="7"/>
  <c r="U30" i="7"/>
  <c r="S30" i="7"/>
  <c r="Q30" i="7"/>
  <c r="O30" i="7"/>
  <c r="M30" i="7"/>
  <c r="K30" i="7"/>
  <c r="I30" i="7"/>
  <c r="G30" i="7"/>
  <c r="AF30" i="7"/>
  <c r="AD30" i="7"/>
  <c r="AB30" i="7"/>
  <c r="Z30" i="7"/>
  <c r="X30" i="7"/>
  <c r="V30" i="7"/>
  <c r="T30" i="7"/>
  <c r="R30" i="7"/>
  <c r="P30" i="7"/>
  <c r="N30" i="7"/>
  <c r="L30" i="7"/>
  <c r="J30" i="7"/>
  <c r="H30" i="7"/>
  <c r="F30" i="7"/>
  <c r="AF195" i="8"/>
  <c r="AD195" i="8"/>
  <c r="AB195" i="8"/>
  <c r="Z195" i="8"/>
  <c r="X195" i="8"/>
  <c r="V195" i="8"/>
  <c r="T195" i="8"/>
  <c r="R195" i="8"/>
  <c r="P195" i="8"/>
  <c r="N195" i="8"/>
  <c r="L195" i="8"/>
  <c r="J195" i="8"/>
  <c r="H195" i="8"/>
  <c r="F195" i="8"/>
  <c r="AE195" i="8"/>
  <c r="AC195" i="8"/>
  <c r="AA195" i="8"/>
  <c r="Y195" i="8"/>
  <c r="W195" i="8"/>
  <c r="U195" i="8"/>
  <c r="S195" i="8"/>
  <c r="Q195" i="8"/>
  <c r="O195" i="8"/>
  <c r="M195" i="8"/>
  <c r="K195" i="8"/>
  <c r="I195" i="8"/>
  <c r="G195" i="8"/>
  <c r="AF240" i="8"/>
  <c r="AD240" i="8"/>
  <c r="AB240" i="8"/>
  <c r="Z240" i="8"/>
  <c r="X240" i="8"/>
  <c r="V240" i="8"/>
  <c r="T240" i="8"/>
  <c r="R240" i="8"/>
  <c r="P240" i="8"/>
  <c r="N240" i="8"/>
  <c r="L240" i="8"/>
  <c r="J240" i="8"/>
  <c r="H240" i="8"/>
  <c r="F240" i="8"/>
  <c r="AE240" i="8"/>
  <c r="AC240" i="8"/>
  <c r="AA240" i="8"/>
  <c r="Y240" i="8"/>
  <c r="W240" i="8"/>
  <c r="U240" i="8"/>
  <c r="S240" i="8"/>
  <c r="Q240" i="8"/>
  <c r="O240" i="8"/>
  <c r="M240" i="8"/>
  <c r="K240" i="8"/>
  <c r="I240" i="8"/>
  <c r="G240" i="8"/>
  <c r="AE150" i="7"/>
  <c r="AC150" i="7"/>
  <c r="AA150" i="7"/>
  <c r="Y150" i="7"/>
  <c r="W150" i="7"/>
  <c r="U150" i="7"/>
  <c r="S150" i="7"/>
  <c r="Q150" i="7"/>
  <c r="O150" i="7"/>
  <c r="M150" i="7"/>
  <c r="K150" i="7"/>
  <c r="I150" i="7"/>
  <c r="G150" i="7"/>
  <c r="AF150" i="7"/>
  <c r="AD150" i="7"/>
  <c r="AB150" i="7"/>
  <c r="Z150" i="7"/>
  <c r="X150" i="7"/>
  <c r="V150" i="7"/>
  <c r="T150" i="7"/>
  <c r="R150" i="7"/>
  <c r="P150" i="7"/>
  <c r="N150" i="7"/>
  <c r="L150" i="7"/>
  <c r="J150" i="7"/>
  <c r="H150" i="7"/>
  <c r="F150" i="7"/>
  <c r="AF135" i="8"/>
  <c r="AD135" i="8"/>
  <c r="AB135" i="8"/>
  <c r="Z135" i="8"/>
  <c r="X135" i="8"/>
  <c r="V135" i="8"/>
  <c r="T135" i="8"/>
  <c r="R135" i="8"/>
  <c r="P135" i="8"/>
  <c r="N135" i="8"/>
  <c r="L135" i="8"/>
  <c r="J135" i="8"/>
  <c r="H135" i="8"/>
  <c r="F135" i="8"/>
  <c r="AE135" i="8"/>
  <c r="AC135" i="8"/>
  <c r="AA135" i="8"/>
  <c r="Y135" i="8"/>
  <c r="W135" i="8"/>
  <c r="U135" i="8"/>
  <c r="S135" i="8"/>
  <c r="Q135" i="8"/>
  <c r="O135" i="8"/>
  <c r="M135" i="8"/>
  <c r="K135" i="8"/>
  <c r="I135" i="8"/>
  <c r="G135" i="8"/>
  <c r="AF265" i="8"/>
  <c r="AD265" i="8"/>
  <c r="AB265" i="8"/>
  <c r="Z265" i="8"/>
  <c r="X265" i="8"/>
  <c r="V265" i="8"/>
  <c r="T265" i="8"/>
  <c r="R265" i="8"/>
  <c r="P265" i="8"/>
  <c r="N265" i="8"/>
  <c r="L265" i="8"/>
  <c r="J265" i="8"/>
  <c r="H265" i="8"/>
  <c r="F265" i="8"/>
  <c r="AE265" i="8"/>
  <c r="AC265" i="8"/>
  <c r="AA265" i="8"/>
  <c r="Y265" i="8"/>
  <c r="W265" i="8"/>
  <c r="U265" i="8"/>
  <c r="S265" i="8"/>
  <c r="Q265" i="8"/>
  <c r="O265" i="8"/>
  <c r="M265" i="8"/>
  <c r="K265" i="8"/>
  <c r="I265" i="8"/>
  <c r="G265" i="8"/>
  <c r="AE210" i="7"/>
  <c r="AC210" i="7"/>
  <c r="AA210" i="7"/>
  <c r="Y210" i="7"/>
  <c r="W210" i="7"/>
  <c r="U210" i="7"/>
  <c r="S210" i="7"/>
  <c r="Q210" i="7"/>
  <c r="O210" i="7"/>
  <c r="M210" i="7"/>
  <c r="K210" i="7"/>
  <c r="I210" i="7"/>
  <c r="G210" i="7"/>
  <c r="AF210" i="7"/>
  <c r="AD210" i="7"/>
  <c r="AB210" i="7"/>
  <c r="Z210" i="7"/>
  <c r="X210" i="7"/>
  <c r="V210" i="7"/>
  <c r="T210" i="7"/>
  <c r="R210" i="7"/>
  <c r="P210" i="7"/>
  <c r="N210" i="7"/>
  <c r="L210" i="7"/>
  <c r="J210" i="7"/>
  <c r="H210" i="7"/>
  <c r="F210" i="7"/>
  <c r="AE85" i="7"/>
  <c r="AC85" i="7"/>
  <c r="AA85" i="7"/>
  <c r="Y85" i="7"/>
  <c r="W85" i="7"/>
  <c r="U85" i="7"/>
  <c r="S85" i="7"/>
  <c r="Q85" i="7"/>
  <c r="O85" i="7"/>
  <c r="M85" i="7"/>
  <c r="K85" i="7"/>
  <c r="I85" i="7"/>
  <c r="G85" i="7"/>
  <c r="AF85" i="7"/>
  <c r="AD85" i="7"/>
  <c r="AB85" i="7"/>
  <c r="Z85" i="7"/>
  <c r="X85" i="7"/>
  <c r="V85" i="7"/>
  <c r="T85" i="7"/>
  <c r="R85" i="7"/>
  <c r="P85" i="7"/>
  <c r="N85" i="7"/>
  <c r="L85" i="7"/>
  <c r="J85" i="7"/>
  <c r="H85" i="7"/>
  <c r="F85" i="7"/>
  <c r="AF390" i="7"/>
  <c r="AD390" i="7"/>
  <c r="AB390" i="7"/>
  <c r="Z390" i="7"/>
  <c r="X390" i="7"/>
  <c r="V390" i="7"/>
  <c r="T390" i="7"/>
  <c r="R390" i="7"/>
  <c r="P390" i="7"/>
  <c r="N390" i="7"/>
  <c r="L390" i="7"/>
  <c r="J390" i="7"/>
  <c r="H390" i="7"/>
  <c r="F390" i="7"/>
  <c r="AE390" i="7"/>
  <c r="AC390" i="7"/>
  <c r="AA390" i="7"/>
  <c r="Y390" i="7"/>
  <c r="W390" i="7"/>
  <c r="U390" i="7"/>
  <c r="S390" i="7"/>
  <c r="Q390" i="7"/>
  <c r="O390" i="7"/>
  <c r="M390" i="7"/>
  <c r="K390" i="7"/>
  <c r="I390" i="7"/>
  <c r="G390" i="7"/>
  <c r="AF440" i="8"/>
  <c r="AD440" i="8"/>
  <c r="AB440" i="8"/>
  <c r="Z440" i="8"/>
  <c r="X440" i="8"/>
  <c r="V440" i="8"/>
  <c r="T440" i="8"/>
  <c r="R440" i="8"/>
  <c r="P440" i="8"/>
  <c r="N440" i="8"/>
  <c r="L440" i="8"/>
  <c r="J440" i="8"/>
  <c r="H440" i="8"/>
  <c r="F440" i="8"/>
  <c r="AE440" i="8"/>
  <c r="AC440" i="8"/>
  <c r="AA440" i="8"/>
  <c r="Y440" i="8"/>
  <c r="W440" i="8"/>
  <c r="U440" i="8"/>
  <c r="S440" i="8"/>
  <c r="Q440" i="8"/>
  <c r="O440" i="8"/>
  <c r="M440" i="8"/>
  <c r="K440" i="8"/>
  <c r="I440" i="8"/>
  <c r="G440" i="8"/>
  <c r="AE25" i="7"/>
  <c r="AC25" i="7"/>
  <c r="AA25" i="7"/>
  <c r="Y25" i="7"/>
  <c r="W25" i="7"/>
  <c r="U25" i="7"/>
  <c r="S25" i="7"/>
  <c r="Q25" i="7"/>
  <c r="O25" i="7"/>
  <c r="M25" i="7"/>
  <c r="K25" i="7"/>
  <c r="I25" i="7"/>
  <c r="G25" i="7"/>
  <c r="AF25" i="7"/>
  <c r="AD25" i="7"/>
  <c r="AB25" i="7"/>
  <c r="Z25" i="7"/>
  <c r="X25" i="7"/>
  <c r="V25" i="7"/>
  <c r="T25" i="7"/>
  <c r="R25" i="7"/>
  <c r="P25" i="7"/>
  <c r="N25" i="7"/>
  <c r="L25" i="7"/>
  <c r="J25" i="7"/>
  <c r="H25" i="7"/>
  <c r="F25" i="7"/>
  <c r="AE335" i="7"/>
  <c r="AC335" i="7"/>
  <c r="AA335" i="7"/>
  <c r="Y335" i="7"/>
  <c r="W335" i="7"/>
  <c r="U335" i="7"/>
  <c r="S335" i="7"/>
  <c r="Q335" i="7"/>
  <c r="O335" i="7"/>
  <c r="M335" i="7"/>
  <c r="K335" i="7"/>
  <c r="I335" i="7"/>
  <c r="G335" i="7"/>
  <c r="AF335" i="7"/>
  <c r="AD335" i="7"/>
  <c r="AB335" i="7"/>
  <c r="Z335" i="7"/>
  <c r="X335" i="7"/>
  <c r="V335" i="7"/>
  <c r="T335" i="7"/>
  <c r="R335" i="7"/>
  <c r="P335" i="7"/>
  <c r="N335" i="7"/>
  <c r="L335" i="7"/>
  <c r="J335" i="7"/>
  <c r="H335" i="7"/>
  <c r="F335" i="7"/>
  <c r="AE185" i="7"/>
  <c r="AC185" i="7"/>
  <c r="AA185" i="7"/>
  <c r="Y185" i="7"/>
  <c r="W185" i="7"/>
  <c r="U185" i="7"/>
  <c r="S185" i="7"/>
  <c r="Q185" i="7"/>
  <c r="O185" i="7"/>
  <c r="M185" i="7"/>
  <c r="K185" i="7"/>
  <c r="I185" i="7"/>
  <c r="G185" i="7"/>
  <c r="AF185" i="7"/>
  <c r="AD185" i="7"/>
  <c r="AB185" i="7"/>
  <c r="Z185" i="7"/>
  <c r="X185" i="7"/>
  <c r="V185" i="7"/>
  <c r="T185" i="7"/>
  <c r="R185" i="7"/>
  <c r="P185" i="7"/>
  <c r="N185" i="7"/>
  <c r="L185" i="7"/>
  <c r="J185" i="7"/>
  <c r="H185" i="7"/>
  <c r="F185" i="7"/>
  <c r="AE330" i="7"/>
  <c r="AC330" i="7"/>
  <c r="AA330" i="7"/>
  <c r="Y330" i="7"/>
  <c r="W330" i="7"/>
  <c r="U330" i="7"/>
  <c r="S330" i="7"/>
  <c r="Q330" i="7"/>
  <c r="O330" i="7"/>
  <c r="M330" i="7"/>
  <c r="K330" i="7"/>
  <c r="I330" i="7"/>
  <c r="G330" i="7"/>
  <c r="AF330" i="7"/>
  <c r="AD330" i="7"/>
  <c r="AB330" i="7"/>
  <c r="Z330" i="7"/>
  <c r="X330" i="7"/>
  <c r="V330" i="7"/>
  <c r="T330" i="7"/>
  <c r="R330" i="7"/>
  <c r="P330" i="7"/>
  <c r="N330" i="7"/>
  <c r="L330" i="7"/>
  <c r="J330" i="7"/>
  <c r="H330" i="7"/>
  <c r="F330" i="7"/>
  <c r="AF90" i="8"/>
  <c r="AD90" i="8"/>
  <c r="AB90" i="8"/>
  <c r="Z90" i="8"/>
  <c r="X90" i="8"/>
  <c r="V90" i="8"/>
  <c r="T90" i="8"/>
  <c r="R90" i="8"/>
  <c r="P90" i="8"/>
  <c r="N90" i="8"/>
  <c r="L90" i="8"/>
  <c r="J90" i="8"/>
  <c r="H90" i="8"/>
  <c r="F90" i="8"/>
  <c r="AE90" i="8"/>
  <c r="AC90" i="8"/>
  <c r="AA90" i="8"/>
  <c r="Y90" i="8"/>
  <c r="W90" i="8"/>
  <c r="U90" i="8"/>
  <c r="S90" i="8"/>
  <c r="Q90" i="8"/>
  <c r="O90" i="8"/>
  <c r="M90" i="8"/>
  <c r="K90" i="8"/>
  <c r="I90" i="8"/>
  <c r="G90" i="8"/>
  <c r="AF335" i="8"/>
  <c r="AD335" i="8"/>
  <c r="AB335" i="8"/>
  <c r="Z335" i="8"/>
  <c r="X335" i="8"/>
  <c r="V335" i="8"/>
  <c r="T335" i="8"/>
  <c r="R335" i="8"/>
  <c r="P335" i="8"/>
  <c r="N335" i="8"/>
  <c r="L335" i="8"/>
  <c r="J335" i="8"/>
  <c r="H335" i="8"/>
  <c r="F335" i="8"/>
  <c r="AE335" i="8"/>
  <c r="AC335" i="8"/>
  <c r="AA335" i="8"/>
  <c r="Y335" i="8"/>
  <c r="W335" i="8"/>
  <c r="U335" i="8"/>
  <c r="S335" i="8"/>
  <c r="Q335" i="8"/>
  <c r="O335" i="8"/>
  <c r="M335" i="8"/>
  <c r="K335" i="8"/>
  <c r="I335" i="8"/>
  <c r="G335" i="8"/>
  <c r="AF415" i="8"/>
  <c r="AD415" i="8"/>
  <c r="AB415" i="8"/>
  <c r="Z415" i="8"/>
  <c r="X415" i="8"/>
  <c r="V415" i="8"/>
  <c r="T415" i="8"/>
  <c r="R415" i="8"/>
  <c r="P415" i="8"/>
  <c r="N415" i="8"/>
  <c r="L415" i="8"/>
  <c r="J415" i="8"/>
  <c r="H415" i="8"/>
  <c r="F415" i="8"/>
  <c r="AE415" i="8"/>
  <c r="AC415" i="8"/>
  <c r="AA415" i="8"/>
  <c r="Y415" i="8"/>
  <c r="W415" i="8"/>
  <c r="U415" i="8"/>
  <c r="S415" i="8"/>
  <c r="Q415" i="8"/>
  <c r="O415" i="8"/>
  <c r="M415" i="8"/>
  <c r="K415" i="8"/>
  <c r="I415" i="8"/>
  <c r="G415" i="8"/>
  <c r="AE350" i="7"/>
  <c r="AC350" i="7"/>
  <c r="AA350" i="7"/>
  <c r="Y350" i="7"/>
  <c r="W350" i="7"/>
  <c r="U350" i="7"/>
  <c r="S350" i="7"/>
  <c r="Q350" i="7"/>
  <c r="O350" i="7"/>
  <c r="M350" i="7"/>
  <c r="K350" i="7"/>
  <c r="I350" i="7"/>
  <c r="G350" i="7"/>
  <c r="AF350" i="7"/>
  <c r="AD350" i="7"/>
  <c r="AB350" i="7"/>
  <c r="Z350" i="7"/>
  <c r="X350" i="7"/>
  <c r="V350" i="7"/>
  <c r="T350" i="7"/>
  <c r="R350" i="7"/>
  <c r="P350" i="7"/>
  <c r="N350" i="7"/>
  <c r="L350" i="7"/>
  <c r="J350" i="7"/>
  <c r="H350" i="7"/>
  <c r="F350" i="7"/>
  <c r="AE320" i="7"/>
  <c r="AC320" i="7"/>
  <c r="AA320" i="7"/>
  <c r="Y320" i="7"/>
  <c r="W320" i="7"/>
  <c r="U320" i="7"/>
  <c r="S320" i="7"/>
  <c r="Q320" i="7"/>
  <c r="O320" i="7"/>
  <c r="M320" i="7"/>
  <c r="K320" i="7"/>
  <c r="I320" i="7"/>
  <c r="G320" i="7"/>
  <c r="AF320" i="7"/>
  <c r="AD320" i="7"/>
  <c r="AB320" i="7"/>
  <c r="Z320" i="7"/>
  <c r="X320" i="7"/>
  <c r="V320" i="7"/>
  <c r="T320" i="7"/>
  <c r="R320" i="7"/>
  <c r="P320" i="7"/>
  <c r="N320" i="7"/>
  <c r="L320" i="7"/>
  <c r="J320" i="7"/>
  <c r="H320" i="7"/>
  <c r="F320" i="7"/>
  <c r="AF166" i="7"/>
  <c r="AD166" i="7"/>
  <c r="AB166" i="7"/>
  <c r="Z166" i="7"/>
  <c r="X166" i="7"/>
  <c r="V166" i="7"/>
  <c r="T166" i="7"/>
  <c r="R166" i="7"/>
  <c r="P166" i="7"/>
  <c r="N166" i="7"/>
  <c r="L166" i="7"/>
  <c r="J166" i="7"/>
  <c r="H166" i="7"/>
  <c r="F166" i="7"/>
  <c r="AE166" i="7"/>
  <c r="AC166" i="7"/>
  <c r="AA166" i="7"/>
  <c r="Y166" i="7"/>
  <c r="W166" i="7"/>
  <c r="U166" i="7"/>
  <c r="S166" i="7"/>
  <c r="Q166" i="7"/>
  <c r="O166" i="7"/>
  <c r="M166" i="7"/>
  <c r="K166" i="7"/>
  <c r="I166" i="7"/>
  <c r="G166" i="7"/>
  <c r="AF161" i="7"/>
  <c r="AD161" i="7"/>
  <c r="AB161" i="7"/>
  <c r="Z161" i="7"/>
  <c r="X161" i="7"/>
  <c r="V161" i="7"/>
  <c r="T161" i="7"/>
  <c r="R161" i="7"/>
  <c r="P161" i="7"/>
  <c r="N161" i="7"/>
  <c r="L161" i="7"/>
  <c r="J161" i="7"/>
  <c r="H161" i="7"/>
  <c r="F161" i="7"/>
  <c r="AE161" i="7"/>
  <c r="AC161" i="7"/>
  <c r="AA161" i="7"/>
  <c r="Y161" i="7"/>
  <c r="W161" i="7"/>
  <c r="U161" i="7"/>
  <c r="S161" i="7"/>
  <c r="Q161" i="7"/>
  <c r="O161" i="7"/>
  <c r="M161" i="7"/>
  <c r="K161" i="7"/>
  <c r="I161" i="7"/>
  <c r="G161" i="7"/>
  <c r="AF156" i="7"/>
  <c r="AD156" i="7"/>
  <c r="AB156" i="7"/>
  <c r="Z156" i="7"/>
  <c r="X156" i="7"/>
  <c r="V156" i="7"/>
  <c r="T156" i="7"/>
  <c r="R156" i="7"/>
  <c r="P156" i="7"/>
  <c r="N156" i="7"/>
  <c r="L156" i="7"/>
  <c r="J156" i="7"/>
  <c r="H156" i="7"/>
  <c r="F156" i="7"/>
  <c r="AE156" i="7"/>
  <c r="AC156" i="7"/>
  <c r="AA156" i="7"/>
  <c r="Y156" i="7"/>
  <c r="W156" i="7"/>
  <c r="U156" i="7"/>
  <c r="S156" i="7"/>
  <c r="Q156" i="7"/>
  <c r="O156" i="7"/>
  <c r="M156" i="7"/>
  <c r="K156" i="7"/>
  <c r="I156" i="7"/>
  <c r="G156" i="7"/>
  <c r="AE165" i="7"/>
  <c r="AC165" i="7"/>
  <c r="AA165" i="7"/>
  <c r="Y165" i="7"/>
  <c r="W165" i="7"/>
  <c r="U165" i="7"/>
  <c r="S165" i="7"/>
  <c r="Q165" i="7"/>
  <c r="O165" i="7"/>
  <c r="M165" i="7"/>
  <c r="K165" i="7"/>
  <c r="I165" i="7"/>
  <c r="G165" i="7"/>
  <c r="AF165" i="7"/>
  <c r="AD165" i="7"/>
  <c r="AB165" i="7"/>
  <c r="Z165" i="7"/>
  <c r="X165" i="7"/>
  <c r="V165" i="7"/>
  <c r="T165" i="7"/>
  <c r="R165" i="7"/>
  <c r="P165" i="7"/>
  <c r="N165" i="7"/>
  <c r="L165" i="7"/>
  <c r="J165" i="7"/>
  <c r="H165" i="7"/>
  <c r="F165" i="7"/>
  <c r="AF140" i="8"/>
  <c r="AD140" i="8"/>
  <c r="AB140" i="8"/>
  <c r="Z140" i="8"/>
  <c r="X140" i="8"/>
  <c r="V140" i="8"/>
  <c r="T140" i="8"/>
  <c r="R140" i="8"/>
  <c r="P140" i="8"/>
  <c r="N140" i="8"/>
  <c r="L140" i="8"/>
  <c r="J140" i="8"/>
  <c r="H140" i="8"/>
  <c r="F140" i="8"/>
  <c r="AE140" i="8"/>
  <c r="AC140" i="8"/>
  <c r="AA140" i="8"/>
  <c r="Y140" i="8"/>
  <c r="W140" i="8"/>
  <c r="U140" i="8"/>
  <c r="S140" i="8"/>
  <c r="Q140" i="8"/>
  <c r="O140" i="8"/>
  <c r="M140" i="8"/>
  <c r="K140" i="8"/>
  <c r="I140" i="8"/>
  <c r="G140" i="8"/>
  <c r="AE50" i="8"/>
  <c r="AC50" i="8"/>
  <c r="AA50" i="8"/>
  <c r="Y50" i="8"/>
  <c r="W50" i="8"/>
  <c r="U50" i="8"/>
  <c r="S50" i="8"/>
  <c r="Q50" i="8"/>
  <c r="O50" i="8"/>
  <c r="M50" i="8"/>
  <c r="K50" i="8"/>
  <c r="I50" i="8"/>
  <c r="G50" i="8"/>
  <c r="AF50" i="8"/>
  <c r="AD50" i="8"/>
  <c r="AB50" i="8"/>
  <c r="Z50" i="8"/>
  <c r="X50" i="8"/>
  <c r="V50" i="8"/>
  <c r="T50" i="8"/>
  <c r="R50" i="8"/>
  <c r="P50" i="8"/>
  <c r="N50" i="8"/>
  <c r="L50" i="8"/>
  <c r="J50" i="8"/>
  <c r="H50" i="8"/>
  <c r="F50" i="8"/>
  <c r="AF130" i="8"/>
  <c r="AD130" i="8"/>
  <c r="AB130" i="8"/>
  <c r="Z130" i="8"/>
  <c r="X130" i="8"/>
  <c r="V130" i="8"/>
  <c r="T130" i="8"/>
  <c r="R130" i="8"/>
  <c r="P130" i="8"/>
  <c r="N130" i="8"/>
  <c r="L130" i="8"/>
  <c r="J130" i="8"/>
  <c r="H130" i="8"/>
  <c r="F130" i="8"/>
  <c r="AE130" i="8"/>
  <c r="AC130" i="8"/>
  <c r="AA130" i="8"/>
  <c r="Y130" i="8"/>
  <c r="W130" i="8"/>
  <c r="U130" i="8"/>
  <c r="S130" i="8"/>
  <c r="Q130" i="8"/>
  <c r="O130" i="8"/>
  <c r="M130" i="8"/>
  <c r="K130" i="8"/>
  <c r="I130" i="8"/>
  <c r="G130" i="8"/>
  <c r="AE180" i="7"/>
  <c r="AC180" i="7"/>
  <c r="AA180" i="7"/>
  <c r="Y180" i="7"/>
  <c r="W180" i="7"/>
  <c r="U180" i="7"/>
  <c r="S180" i="7"/>
  <c r="Q180" i="7"/>
  <c r="O180" i="7"/>
  <c r="M180" i="7"/>
  <c r="K180" i="7"/>
  <c r="I180" i="7"/>
  <c r="G180" i="7"/>
  <c r="AF180" i="7"/>
  <c r="AD180" i="7"/>
  <c r="AB180" i="7"/>
  <c r="Z180" i="7"/>
  <c r="X180" i="7"/>
  <c r="V180" i="7"/>
  <c r="T180" i="7"/>
  <c r="R180" i="7"/>
  <c r="P180" i="7"/>
  <c r="N180" i="7"/>
  <c r="L180" i="7"/>
  <c r="J180" i="7"/>
  <c r="H180" i="7"/>
  <c r="F180" i="7"/>
  <c r="AF200" i="8"/>
  <c r="AD200" i="8"/>
  <c r="AB200" i="8"/>
  <c r="Z200" i="8"/>
  <c r="X200" i="8"/>
  <c r="V200" i="8"/>
  <c r="T200" i="8"/>
  <c r="R200" i="8"/>
  <c r="P200" i="8"/>
  <c r="N200" i="8"/>
  <c r="L200" i="8"/>
  <c r="J200" i="8"/>
  <c r="H200" i="8"/>
  <c r="F200" i="8"/>
  <c r="AE200" i="8"/>
  <c r="AC200" i="8"/>
  <c r="AA200" i="8"/>
  <c r="Y200" i="8"/>
  <c r="W200" i="8"/>
  <c r="U200" i="8"/>
  <c r="S200" i="8"/>
  <c r="Q200" i="8"/>
  <c r="O200" i="8"/>
  <c r="M200" i="8"/>
  <c r="K200" i="8"/>
  <c r="I200" i="8"/>
  <c r="G200" i="8"/>
  <c r="AE245" i="7"/>
  <c r="AC245" i="7"/>
  <c r="AA245" i="7"/>
  <c r="Y245" i="7"/>
  <c r="W245" i="7"/>
  <c r="U245" i="7"/>
  <c r="S245" i="7"/>
  <c r="Q245" i="7"/>
  <c r="O245" i="7"/>
  <c r="M245" i="7"/>
  <c r="K245" i="7"/>
  <c r="I245" i="7"/>
  <c r="G245" i="7"/>
  <c r="AF245" i="7"/>
  <c r="AD245" i="7"/>
  <c r="AB245" i="7"/>
  <c r="Z245" i="7"/>
  <c r="X245" i="7"/>
  <c r="V245" i="7"/>
  <c r="T245" i="7"/>
  <c r="R245" i="7"/>
  <c r="P245" i="7"/>
  <c r="N245" i="7"/>
  <c r="L245" i="7"/>
  <c r="J245" i="7"/>
  <c r="H245" i="7"/>
  <c r="F245" i="7"/>
  <c r="AF420" i="7"/>
  <c r="AD420" i="7"/>
  <c r="AB420" i="7"/>
  <c r="Z420" i="7"/>
  <c r="X420" i="7"/>
  <c r="V420" i="7"/>
  <c r="T420" i="7"/>
  <c r="R420" i="7"/>
  <c r="P420" i="7"/>
  <c r="N420" i="7"/>
  <c r="L420" i="7"/>
  <c r="J420" i="7"/>
  <c r="H420" i="7"/>
  <c r="F420" i="7"/>
  <c r="AE420" i="7"/>
  <c r="AC420" i="7"/>
  <c r="AA420" i="7"/>
  <c r="Y420" i="7"/>
  <c r="W420" i="7"/>
  <c r="U420" i="7"/>
  <c r="S420" i="7"/>
  <c r="Q420" i="7"/>
  <c r="O420" i="7"/>
  <c r="M420" i="7"/>
  <c r="K420" i="7"/>
  <c r="I420" i="7"/>
  <c r="G420" i="7"/>
  <c r="AE362" i="7"/>
  <c r="AC362" i="7"/>
  <c r="AA362" i="7"/>
  <c r="Y362" i="7"/>
  <c r="W362" i="7"/>
  <c r="U362" i="7"/>
  <c r="S362" i="7"/>
  <c r="Q362" i="7"/>
  <c r="O362" i="7"/>
  <c r="M362" i="7"/>
  <c r="K362" i="7"/>
  <c r="I362" i="7"/>
  <c r="G362" i="7"/>
  <c r="AF362" i="7"/>
  <c r="AD362" i="7"/>
  <c r="AB362" i="7"/>
  <c r="Z362" i="7"/>
  <c r="X362" i="7"/>
  <c r="V362" i="7"/>
  <c r="T362" i="7"/>
  <c r="R362" i="7"/>
  <c r="P362" i="7"/>
  <c r="N362" i="7"/>
  <c r="L362" i="7"/>
  <c r="J362" i="7"/>
  <c r="H362" i="7"/>
  <c r="F362" i="7"/>
  <c r="AE52" i="7"/>
  <c r="AC52" i="7"/>
  <c r="AA52" i="7"/>
  <c r="Y52" i="7"/>
  <c r="W52" i="7"/>
  <c r="U52" i="7"/>
  <c r="S52" i="7"/>
  <c r="Q52" i="7"/>
  <c r="O52" i="7"/>
  <c r="M52" i="7"/>
  <c r="K52" i="7"/>
  <c r="I52" i="7"/>
  <c r="G52" i="7"/>
  <c r="AF52" i="7"/>
  <c r="AD52" i="7"/>
  <c r="AB52" i="7"/>
  <c r="Z52" i="7"/>
  <c r="X52" i="7"/>
  <c r="V52" i="7"/>
  <c r="T52" i="7"/>
  <c r="R52" i="7"/>
  <c r="P52" i="7"/>
  <c r="N52" i="7"/>
  <c r="L52" i="7"/>
  <c r="J52" i="7"/>
  <c r="H52" i="7"/>
  <c r="F52" i="7"/>
  <c r="AF51" i="7"/>
  <c r="AD51" i="7"/>
  <c r="AB51" i="7"/>
  <c r="Z51" i="7"/>
  <c r="X51" i="7"/>
  <c r="V51" i="7"/>
  <c r="T51" i="7"/>
  <c r="R51" i="7"/>
  <c r="P51" i="7"/>
  <c r="N51" i="7"/>
  <c r="L51" i="7"/>
  <c r="J51" i="7"/>
  <c r="H51" i="7"/>
  <c r="F51" i="7"/>
  <c r="AE51" i="7"/>
  <c r="AC51" i="7"/>
  <c r="AA51" i="7"/>
  <c r="Y51" i="7"/>
  <c r="W51" i="7"/>
  <c r="U51" i="7"/>
  <c r="S51" i="7"/>
  <c r="Q51" i="7"/>
  <c r="O51" i="7"/>
  <c r="M51" i="7"/>
  <c r="K51" i="7"/>
  <c r="I51" i="7"/>
  <c r="G51" i="7"/>
  <c r="AF145" i="8"/>
  <c r="AD145" i="8"/>
  <c r="AB145" i="8"/>
  <c r="Z145" i="8"/>
  <c r="X145" i="8"/>
  <c r="V145" i="8"/>
  <c r="T145" i="8"/>
  <c r="R145" i="8"/>
  <c r="P145" i="8"/>
  <c r="N145" i="8"/>
  <c r="L145" i="8"/>
  <c r="J145" i="8"/>
  <c r="H145" i="8"/>
  <c r="F145" i="8"/>
  <c r="AE145" i="8"/>
  <c r="AC145" i="8"/>
  <c r="AA145" i="8"/>
  <c r="Y145" i="8"/>
  <c r="W145" i="8"/>
  <c r="U145" i="8"/>
  <c r="S145" i="8"/>
  <c r="Q145" i="8"/>
  <c r="O145" i="8"/>
  <c r="M145" i="8"/>
  <c r="K145" i="8"/>
  <c r="I145" i="8"/>
  <c r="G145" i="8"/>
  <c r="AF275" i="8"/>
  <c r="AD275" i="8"/>
  <c r="AB275" i="8"/>
  <c r="Z275" i="8"/>
  <c r="X275" i="8"/>
  <c r="V275" i="8"/>
  <c r="T275" i="8"/>
  <c r="R275" i="8"/>
  <c r="P275" i="8"/>
  <c r="N275" i="8"/>
  <c r="L275" i="8"/>
  <c r="J275" i="8"/>
  <c r="H275" i="8"/>
  <c r="F275" i="8"/>
  <c r="AE275" i="8"/>
  <c r="AC275" i="8"/>
  <c r="AA275" i="8"/>
  <c r="Y275" i="8"/>
  <c r="W275" i="8"/>
  <c r="U275" i="8"/>
  <c r="S275" i="8"/>
  <c r="Q275" i="8"/>
  <c r="O275" i="8"/>
  <c r="M275" i="8"/>
  <c r="K275" i="8"/>
  <c r="I275" i="8"/>
  <c r="G275" i="8"/>
  <c r="H9" i="9"/>
  <c r="AF70" i="8"/>
  <c r="AD70" i="8"/>
  <c r="AB70" i="8"/>
  <c r="Z70" i="8"/>
  <c r="X70" i="8"/>
  <c r="V70" i="8"/>
  <c r="T70" i="8"/>
  <c r="R70" i="8"/>
  <c r="P70" i="8"/>
  <c r="N70" i="8"/>
  <c r="L70" i="8"/>
  <c r="J70" i="8"/>
  <c r="H70" i="8"/>
  <c r="F70" i="8"/>
  <c r="AE70" i="8"/>
  <c r="AC70" i="8"/>
  <c r="AA70" i="8"/>
  <c r="Y70" i="8"/>
  <c r="W70" i="8"/>
  <c r="U70" i="8"/>
  <c r="S70" i="8"/>
  <c r="Q70" i="8"/>
  <c r="O70" i="8"/>
  <c r="M70" i="8"/>
  <c r="K70" i="8"/>
  <c r="I70" i="8"/>
  <c r="G70" i="8"/>
  <c r="AE50" i="7"/>
  <c r="AC50" i="7"/>
  <c r="AA50" i="7"/>
  <c r="Y50" i="7"/>
  <c r="W50" i="7"/>
  <c r="U50" i="7"/>
  <c r="S50" i="7"/>
  <c r="Q50" i="7"/>
  <c r="O50" i="7"/>
  <c r="M50" i="7"/>
  <c r="K50" i="7"/>
  <c r="I50" i="7"/>
  <c r="G50" i="7"/>
  <c r="AF50" i="7"/>
  <c r="AD50" i="7"/>
  <c r="AB50" i="7"/>
  <c r="Z50" i="7"/>
  <c r="X50" i="7"/>
  <c r="V50" i="7"/>
  <c r="T50" i="7"/>
  <c r="R50" i="7"/>
  <c r="P50" i="7"/>
  <c r="N50" i="7"/>
  <c r="L50" i="7"/>
  <c r="J50" i="7"/>
  <c r="H50" i="7"/>
  <c r="F50" i="7"/>
  <c r="BR57" i="10"/>
  <c r="BU54" i="10"/>
  <c r="R10" i="13" s="1"/>
  <c r="BQ54" i="10"/>
  <c r="BT78" i="10"/>
  <c r="P4" i="4" s="1"/>
  <c r="P6" i="4" s="1"/>
  <c r="BJ78" i="10"/>
  <c r="O9" i="9"/>
  <c r="AE344" i="8"/>
  <c r="AC344" i="8"/>
  <c r="AA344" i="8"/>
  <c r="Y344" i="8"/>
  <c r="W344" i="8"/>
  <c r="U344" i="8"/>
  <c r="S344" i="8"/>
  <c r="Q344" i="8"/>
  <c r="O344" i="8"/>
  <c r="M344" i="8"/>
  <c r="K344" i="8"/>
  <c r="I344" i="8"/>
  <c r="G344" i="8"/>
  <c r="AF344" i="8"/>
  <c r="AD344" i="8"/>
  <c r="AB344" i="8"/>
  <c r="Z344" i="8"/>
  <c r="X344" i="8"/>
  <c r="V344" i="8"/>
  <c r="T344" i="8"/>
  <c r="R344" i="8"/>
  <c r="P344" i="8"/>
  <c r="N344" i="8"/>
  <c r="L344" i="8"/>
  <c r="J344" i="8"/>
  <c r="H344" i="8"/>
  <c r="F344" i="8"/>
  <c r="AE299" i="8"/>
  <c r="AC299" i="8"/>
  <c r="AA299" i="8"/>
  <c r="Y299" i="8"/>
  <c r="W299" i="8"/>
  <c r="U299" i="8"/>
  <c r="S299" i="8"/>
  <c r="Q299" i="8"/>
  <c r="O299" i="8"/>
  <c r="M299" i="8"/>
  <c r="K299" i="8"/>
  <c r="I299" i="8"/>
  <c r="G299" i="8"/>
  <c r="AF299" i="8"/>
  <c r="AD299" i="8"/>
  <c r="AB299" i="8"/>
  <c r="Z299" i="8"/>
  <c r="X299" i="8"/>
  <c r="V299" i="8"/>
  <c r="T299" i="8"/>
  <c r="R299" i="8"/>
  <c r="P299" i="8"/>
  <c r="N299" i="8"/>
  <c r="L299" i="8"/>
  <c r="J299" i="8"/>
  <c r="H299" i="8"/>
  <c r="F299" i="8"/>
  <c r="AF34" i="7"/>
  <c r="AD34" i="7"/>
  <c r="AB34" i="7"/>
  <c r="Z34" i="7"/>
  <c r="X34" i="7"/>
  <c r="V34" i="7"/>
  <c r="T34" i="7"/>
  <c r="R34" i="7"/>
  <c r="P34" i="7"/>
  <c r="N34" i="7"/>
  <c r="L34" i="7"/>
  <c r="J34" i="7"/>
  <c r="H34" i="7"/>
  <c r="F34" i="7"/>
  <c r="AE34" i="7"/>
  <c r="AC34" i="7"/>
  <c r="AA34" i="7"/>
  <c r="Y34" i="7"/>
  <c r="W34" i="7"/>
  <c r="U34" i="7"/>
  <c r="S34" i="7"/>
  <c r="Q34" i="7"/>
  <c r="O34" i="7"/>
  <c r="M34" i="7"/>
  <c r="K34" i="7"/>
  <c r="I34" i="7"/>
  <c r="G34" i="7"/>
  <c r="AE419" i="8"/>
  <c r="AC419" i="8"/>
  <c r="AA419" i="8"/>
  <c r="Y419" i="8"/>
  <c r="W419" i="8"/>
  <c r="U419" i="8"/>
  <c r="S419" i="8"/>
  <c r="Q419" i="8"/>
  <c r="O419" i="8"/>
  <c r="M419" i="8"/>
  <c r="K419" i="8"/>
  <c r="I419" i="8"/>
  <c r="G419" i="8"/>
  <c r="AF419" i="8"/>
  <c r="AD419" i="8"/>
  <c r="AB419" i="8"/>
  <c r="Z419" i="8"/>
  <c r="X419" i="8"/>
  <c r="V419" i="8"/>
  <c r="T419" i="8"/>
  <c r="R419" i="8"/>
  <c r="P419" i="8"/>
  <c r="N419" i="8"/>
  <c r="L419" i="8"/>
  <c r="J419" i="8"/>
  <c r="H419" i="8"/>
  <c r="F419" i="8"/>
  <c r="AF319" i="7"/>
  <c r="AD319" i="7"/>
  <c r="AB319" i="7"/>
  <c r="Z319" i="7"/>
  <c r="X319" i="7"/>
  <c r="V319" i="7"/>
  <c r="T319" i="7"/>
  <c r="R319" i="7"/>
  <c r="P319" i="7"/>
  <c r="N319" i="7"/>
  <c r="L319" i="7"/>
  <c r="J319" i="7"/>
  <c r="H319" i="7"/>
  <c r="F319" i="7"/>
  <c r="AE319" i="7"/>
  <c r="AC319" i="7"/>
  <c r="AA319" i="7"/>
  <c r="Y319" i="7"/>
  <c r="W319" i="7"/>
  <c r="U319" i="7"/>
  <c r="S319" i="7"/>
  <c r="Q319" i="7"/>
  <c r="O319" i="7"/>
  <c r="M319" i="7"/>
  <c r="K319" i="7"/>
  <c r="I319" i="7"/>
  <c r="G319" i="7"/>
  <c r="AF214" i="7"/>
  <c r="AD214" i="7"/>
  <c r="AB214" i="7"/>
  <c r="Z214" i="7"/>
  <c r="X214" i="7"/>
  <c r="V214" i="7"/>
  <c r="T214" i="7"/>
  <c r="R214" i="7"/>
  <c r="P214" i="7"/>
  <c r="N214" i="7"/>
  <c r="L214" i="7"/>
  <c r="J214" i="7"/>
  <c r="H214" i="7"/>
  <c r="F214" i="7"/>
  <c r="AE214" i="7"/>
  <c r="AC214" i="7"/>
  <c r="AA214" i="7"/>
  <c r="Y214" i="7"/>
  <c r="W214" i="7"/>
  <c r="U214" i="7"/>
  <c r="S214" i="7"/>
  <c r="Q214" i="7"/>
  <c r="O214" i="7"/>
  <c r="M214" i="7"/>
  <c r="K214" i="7"/>
  <c r="I214" i="7"/>
  <c r="G214" i="7"/>
  <c r="AF349" i="7"/>
  <c r="AD349" i="7"/>
  <c r="AB349" i="7"/>
  <c r="Z349" i="7"/>
  <c r="X349" i="7"/>
  <c r="V349" i="7"/>
  <c r="T349" i="7"/>
  <c r="R349" i="7"/>
  <c r="P349" i="7"/>
  <c r="N349" i="7"/>
  <c r="L349" i="7"/>
  <c r="J349" i="7"/>
  <c r="H349" i="7"/>
  <c r="F349" i="7"/>
  <c r="AE349" i="7"/>
  <c r="AC349" i="7"/>
  <c r="AA349" i="7"/>
  <c r="Y349" i="7"/>
  <c r="W349" i="7"/>
  <c r="U349" i="7"/>
  <c r="S349" i="7"/>
  <c r="Q349" i="7"/>
  <c r="O349" i="7"/>
  <c r="M349" i="7"/>
  <c r="K349" i="7"/>
  <c r="I349" i="7"/>
  <c r="G349" i="7"/>
  <c r="AE414" i="8"/>
  <c r="AC414" i="8"/>
  <c r="AA414" i="8"/>
  <c r="Y414" i="8"/>
  <c r="W414" i="8"/>
  <c r="U414" i="8"/>
  <c r="S414" i="8"/>
  <c r="Q414" i="8"/>
  <c r="O414" i="8"/>
  <c r="M414" i="8"/>
  <c r="K414" i="8"/>
  <c r="I414" i="8"/>
  <c r="G414" i="8"/>
  <c r="AF414" i="8"/>
  <c r="AD414" i="8"/>
  <c r="AB414" i="8"/>
  <c r="Z414" i="8"/>
  <c r="X414" i="8"/>
  <c r="V414" i="8"/>
  <c r="T414" i="8"/>
  <c r="R414" i="8"/>
  <c r="P414" i="8"/>
  <c r="N414" i="8"/>
  <c r="L414" i="8"/>
  <c r="J414" i="8"/>
  <c r="H414" i="8"/>
  <c r="F414" i="8"/>
  <c r="AE254" i="8"/>
  <c r="AC254" i="8"/>
  <c r="AA254" i="8"/>
  <c r="Y254" i="8"/>
  <c r="W254" i="8"/>
  <c r="U254" i="8"/>
  <c r="S254" i="8"/>
  <c r="Q254" i="8"/>
  <c r="O254" i="8"/>
  <c r="M254" i="8"/>
  <c r="K254" i="8"/>
  <c r="I254" i="8"/>
  <c r="G254" i="8"/>
  <c r="AF254" i="8"/>
  <c r="AD254" i="8"/>
  <c r="AB254" i="8"/>
  <c r="Z254" i="8"/>
  <c r="X254" i="8"/>
  <c r="V254" i="8"/>
  <c r="T254" i="8"/>
  <c r="R254" i="8"/>
  <c r="P254" i="8"/>
  <c r="N254" i="8"/>
  <c r="L254" i="8"/>
  <c r="J254" i="8"/>
  <c r="H254" i="8"/>
  <c r="F254" i="8"/>
  <c r="AE89" i="8"/>
  <c r="AC89" i="8"/>
  <c r="AA89" i="8"/>
  <c r="Y89" i="8"/>
  <c r="W89" i="8"/>
  <c r="U89" i="8"/>
  <c r="S89" i="8"/>
  <c r="Q89" i="8"/>
  <c r="O89" i="8"/>
  <c r="M89" i="8"/>
  <c r="K89" i="8"/>
  <c r="I89" i="8"/>
  <c r="G89" i="8"/>
  <c r="AF89" i="8"/>
  <c r="AD89" i="8"/>
  <c r="AB89" i="8"/>
  <c r="Z89" i="8"/>
  <c r="X89" i="8"/>
  <c r="V89" i="8"/>
  <c r="T89" i="8"/>
  <c r="R89" i="8"/>
  <c r="P89" i="8"/>
  <c r="N89" i="8"/>
  <c r="L89" i="8"/>
  <c r="J89" i="8"/>
  <c r="H89" i="8"/>
  <c r="F89" i="8"/>
  <c r="AF369" i="7"/>
  <c r="AD369" i="7"/>
  <c r="AB369" i="7"/>
  <c r="Z369" i="7"/>
  <c r="X369" i="7"/>
  <c r="V369" i="7"/>
  <c r="T369" i="7"/>
  <c r="R369" i="7"/>
  <c r="P369" i="7"/>
  <c r="N369" i="7"/>
  <c r="L369" i="7"/>
  <c r="J369" i="7"/>
  <c r="H369" i="7"/>
  <c r="F369" i="7"/>
  <c r="AE369" i="7"/>
  <c r="AC369" i="7"/>
  <c r="AA369" i="7"/>
  <c r="Y369" i="7"/>
  <c r="W369" i="7"/>
  <c r="U369" i="7"/>
  <c r="S369" i="7"/>
  <c r="Q369" i="7"/>
  <c r="O369" i="7"/>
  <c r="M369" i="7"/>
  <c r="K369" i="7"/>
  <c r="I369" i="7"/>
  <c r="G369" i="7"/>
  <c r="AE424" i="7"/>
  <c r="AC424" i="7"/>
  <c r="AA424" i="7"/>
  <c r="Y424" i="7"/>
  <c r="W424" i="7"/>
  <c r="U424" i="7"/>
  <c r="S424" i="7"/>
  <c r="Q424" i="7"/>
  <c r="O424" i="7"/>
  <c r="M424" i="7"/>
  <c r="K424" i="7"/>
  <c r="I424" i="7"/>
  <c r="G424" i="7"/>
  <c r="AF424" i="7"/>
  <c r="AD424" i="7"/>
  <c r="AB424" i="7"/>
  <c r="Z424" i="7"/>
  <c r="X424" i="7"/>
  <c r="V424" i="7"/>
  <c r="T424" i="7"/>
  <c r="R424" i="7"/>
  <c r="P424" i="7"/>
  <c r="N424" i="7"/>
  <c r="L424" i="7"/>
  <c r="J424" i="7"/>
  <c r="H424" i="7"/>
  <c r="F424" i="7"/>
  <c r="AF184" i="7"/>
  <c r="AD184" i="7"/>
  <c r="AB184" i="7"/>
  <c r="Z184" i="7"/>
  <c r="X184" i="7"/>
  <c r="V184" i="7"/>
  <c r="T184" i="7"/>
  <c r="R184" i="7"/>
  <c r="P184" i="7"/>
  <c r="N184" i="7"/>
  <c r="L184" i="7"/>
  <c r="J184" i="7"/>
  <c r="H184" i="7"/>
  <c r="F184" i="7"/>
  <c r="AE184" i="7"/>
  <c r="AC184" i="7"/>
  <c r="AA184" i="7"/>
  <c r="Y184" i="7"/>
  <c r="W184" i="7"/>
  <c r="U184" i="7"/>
  <c r="S184" i="7"/>
  <c r="Q184" i="7"/>
  <c r="O184" i="7"/>
  <c r="M184" i="7"/>
  <c r="K184" i="7"/>
  <c r="I184" i="7"/>
  <c r="G184" i="7"/>
  <c r="AF164" i="7"/>
  <c r="AD164" i="7"/>
  <c r="AB164" i="7"/>
  <c r="Z164" i="7"/>
  <c r="X164" i="7"/>
  <c r="V164" i="7"/>
  <c r="T164" i="7"/>
  <c r="R164" i="7"/>
  <c r="P164" i="7"/>
  <c r="N164" i="7"/>
  <c r="L164" i="7"/>
  <c r="J164" i="7"/>
  <c r="H164" i="7"/>
  <c r="F164" i="7"/>
  <c r="AE164" i="7"/>
  <c r="AC164" i="7"/>
  <c r="AA164" i="7"/>
  <c r="Y164" i="7"/>
  <c r="W164" i="7"/>
  <c r="U164" i="7"/>
  <c r="S164" i="7"/>
  <c r="Q164" i="7"/>
  <c r="O164" i="7"/>
  <c r="M164" i="7"/>
  <c r="K164" i="7"/>
  <c r="I164" i="7"/>
  <c r="G164" i="7"/>
  <c r="AE369" i="8"/>
  <c r="AC369" i="8"/>
  <c r="AA369" i="8"/>
  <c r="Y369" i="8"/>
  <c r="W369" i="8"/>
  <c r="U369" i="8"/>
  <c r="S369" i="8"/>
  <c r="Q369" i="8"/>
  <c r="O369" i="8"/>
  <c r="M369" i="8"/>
  <c r="K369" i="8"/>
  <c r="I369" i="8"/>
  <c r="G369" i="8"/>
  <c r="AF369" i="8"/>
  <c r="AD369" i="8"/>
  <c r="AB369" i="8"/>
  <c r="Z369" i="8"/>
  <c r="X369" i="8"/>
  <c r="V369" i="8"/>
  <c r="T369" i="8"/>
  <c r="R369" i="8"/>
  <c r="P369" i="8"/>
  <c r="N369" i="8"/>
  <c r="L369" i="8"/>
  <c r="J369" i="8"/>
  <c r="H369" i="8"/>
  <c r="F369" i="8"/>
  <c r="AF189" i="7"/>
  <c r="AD189" i="7"/>
  <c r="AB189" i="7"/>
  <c r="Z189" i="7"/>
  <c r="X189" i="7"/>
  <c r="V189" i="7"/>
  <c r="T189" i="7"/>
  <c r="R189" i="7"/>
  <c r="P189" i="7"/>
  <c r="N189" i="7"/>
  <c r="L189" i="7"/>
  <c r="J189" i="7"/>
  <c r="H189" i="7"/>
  <c r="F189" i="7"/>
  <c r="AE189" i="7"/>
  <c r="AC189" i="7"/>
  <c r="AA189" i="7"/>
  <c r="Y189" i="7"/>
  <c r="W189" i="7"/>
  <c r="U189" i="7"/>
  <c r="S189" i="7"/>
  <c r="Q189" i="7"/>
  <c r="O189" i="7"/>
  <c r="M189" i="7"/>
  <c r="K189" i="7"/>
  <c r="I189" i="7"/>
  <c r="G189" i="7"/>
  <c r="F9" i="8"/>
  <c r="AF9" i="8"/>
  <c r="AD9" i="8"/>
  <c r="AB9" i="8"/>
  <c r="Z9" i="8"/>
  <c r="X9" i="8"/>
  <c r="V9" i="8"/>
  <c r="T9" i="8"/>
  <c r="R9" i="8"/>
  <c r="P9" i="8"/>
  <c r="N9" i="8"/>
  <c r="L9" i="8"/>
  <c r="J9" i="8"/>
  <c r="H9" i="8"/>
  <c r="AE9" i="8"/>
  <c r="AC9" i="8"/>
  <c r="AA9" i="8"/>
  <c r="Y9" i="8"/>
  <c r="W9" i="8"/>
  <c r="U9" i="8"/>
  <c r="S9" i="8"/>
  <c r="Q9" i="8"/>
  <c r="O9" i="8"/>
  <c r="M9" i="8"/>
  <c r="K9" i="8"/>
  <c r="I9" i="8"/>
  <c r="G9" i="8"/>
  <c r="AF304" i="7"/>
  <c r="AD304" i="7"/>
  <c r="AB304" i="7"/>
  <c r="Z304" i="7"/>
  <c r="X304" i="7"/>
  <c r="V304" i="7"/>
  <c r="T304" i="7"/>
  <c r="R304" i="7"/>
  <c r="P304" i="7"/>
  <c r="N304" i="7"/>
  <c r="L304" i="7"/>
  <c r="J304" i="7"/>
  <c r="H304" i="7"/>
  <c r="F304" i="7"/>
  <c r="AE304" i="7"/>
  <c r="AC304" i="7"/>
  <c r="AA304" i="7"/>
  <c r="Y304" i="7"/>
  <c r="W304" i="7"/>
  <c r="U304" i="7"/>
  <c r="S304" i="7"/>
  <c r="Q304" i="7"/>
  <c r="O304" i="7"/>
  <c r="M304" i="7"/>
  <c r="K304" i="7"/>
  <c r="I304" i="7"/>
  <c r="G304" i="7"/>
  <c r="AE174" i="8"/>
  <c r="AC174" i="8"/>
  <c r="AA174" i="8"/>
  <c r="Y174" i="8"/>
  <c r="W174" i="8"/>
  <c r="U174" i="8"/>
  <c r="S174" i="8"/>
  <c r="Q174" i="8"/>
  <c r="O174" i="8"/>
  <c r="M174" i="8"/>
  <c r="K174" i="8"/>
  <c r="I174" i="8"/>
  <c r="G174" i="8"/>
  <c r="AF174" i="8"/>
  <c r="AD174" i="8"/>
  <c r="AB174" i="8"/>
  <c r="Z174" i="8"/>
  <c r="X174" i="8"/>
  <c r="V174" i="8"/>
  <c r="T174" i="8"/>
  <c r="R174" i="8"/>
  <c r="P174" i="8"/>
  <c r="N174" i="8"/>
  <c r="L174" i="8"/>
  <c r="J174" i="8"/>
  <c r="H174" i="8"/>
  <c r="F174" i="8"/>
  <c r="AF234" i="7"/>
  <c r="AD234" i="7"/>
  <c r="AB234" i="7"/>
  <c r="Z234" i="7"/>
  <c r="X234" i="7"/>
  <c r="V234" i="7"/>
  <c r="T234" i="7"/>
  <c r="R234" i="7"/>
  <c r="P234" i="7"/>
  <c r="N234" i="7"/>
  <c r="L234" i="7"/>
  <c r="J234" i="7"/>
  <c r="H234" i="7"/>
  <c r="F234" i="7"/>
  <c r="AE234" i="7"/>
  <c r="AC234" i="7"/>
  <c r="AA234" i="7"/>
  <c r="Y234" i="7"/>
  <c r="W234" i="7"/>
  <c r="U234" i="7"/>
  <c r="S234" i="7"/>
  <c r="Q234" i="7"/>
  <c r="O234" i="7"/>
  <c r="M234" i="7"/>
  <c r="K234" i="7"/>
  <c r="I234" i="7"/>
  <c r="G234" i="7"/>
  <c r="AE84" i="8"/>
  <c r="AC84" i="8"/>
  <c r="AA84" i="8"/>
  <c r="Y84" i="8"/>
  <c r="W84" i="8"/>
  <c r="U84" i="8"/>
  <c r="S84" i="8"/>
  <c r="Q84" i="8"/>
  <c r="O84" i="8"/>
  <c r="M84" i="8"/>
  <c r="K84" i="8"/>
  <c r="I84" i="8"/>
  <c r="G84" i="8"/>
  <c r="AF84" i="8"/>
  <c r="AD84" i="8"/>
  <c r="AB84" i="8"/>
  <c r="Z84" i="8"/>
  <c r="X84" i="8"/>
  <c r="V84" i="8"/>
  <c r="T84" i="8"/>
  <c r="R84" i="8"/>
  <c r="P84" i="8"/>
  <c r="N84" i="8"/>
  <c r="L84" i="8"/>
  <c r="J84" i="8"/>
  <c r="H84" i="8"/>
  <c r="F84" i="8"/>
  <c r="AE419" i="7"/>
  <c r="AC419" i="7"/>
  <c r="AA419" i="7"/>
  <c r="Y419" i="7"/>
  <c r="W419" i="7"/>
  <c r="U419" i="7"/>
  <c r="S419" i="7"/>
  <c r="Q419" i="7"/>
  <c r="O419" i="7"/>
  <c r="M419" i="7"/>
  <c r="K419" i="7"/>
  <c r="I419" i="7"/>
  <c r="G419" i="7"/>
  <c r="AF419" i="7"/>
  <c r="AD419" i="7"/>
  <c r="AB419" i="7"/>
  <c r="Z419" i="7"/>
  <c r="X419" i="7"/>
  <c r="V419" i="7"/>
  <c r="T419" i="7"/>
  <c r="R419" i="7"/>
  <c r="P419" i="7"/>
  <c r="N419" i="7"/>
  <c r="L419" i="7"/>
  <c r="J419" i="7"/>
  <c r="H419" i="7"/>
  <c r="F419" i="7"/>
  <c r="AE399" i="8"/>
  <c r="AC399" i="8"/>
  <c r="AA399" i="8"/>
  <c r="Y399" i="8"/>
  <c r="W399" i="8"/>
  <c r="U399" i="8"/>
  <c r="S399" i="8"/>
  <c r="Q399" i="8"/>
  <c r="O399" i="8"/>
  <c r="M399" i="8"/>
  <c r="K399" i="8"/>
  <c r="I399" i="8"/>
  <c r="G399" i="8"/>
  <c r="AF399" i="8"/>
  <c r="AD399" i="8"/>
  <c r="AB399" i="8"/>
  <c r="Z399" i="8"/>
  <c r="X399" i="8"/>
  <c r="V399" i="8"/>
  <c r="T399" i="8"/>
  <c r="R399" i="8"/>
  <c r="P399" i="8"/>
  <c r="N399" i="8"/>
  <c r="L399" i="8"/>
  <c r="J399" i="8"/>
  <c r="H399" i="8"/>
  <c r="F399" i="8"/>
  <c r="AF64" i="7"/>
  <c r="AD64" i="7"/>
  <c r="AB64" i="7"/>
  <c r="Z64" i="7"/>
  <c r="X64" i="7"/>
  <c r="V64" i="7"/>
  <c r="T64" i="7"/>
  <c r="R64" i="7"/>
  <c r="P64" i="7"/>
  <c r="N64" i="7"/>
  <c r="L64" i="7"/>
  <c r="J64" i="7"/>
  <c r="H64" i="7"/>
  <c r="F64" i="7"/>
  <c r="AE64" i="7"/>
  <c r="AC64" i="7"/>
  <c r="AA64" i="7"/>
  <c r="Y64" i="7"/>
  <c r="W64" i="7"/>
  <c r="U64" i="7"/>
  <c r="S64" i="7"/>
  <c r="Q64" i="7"/>
  <c r="O64" i="7"/>
  <c r="M64" i="7"/>
  <c r="K64" i="7"/>
  <c r="I64" i="7"/>
  <c r="G64" i="7"/>
  <c r="AE249" i="8"/>
  <c r="AC249" i="8"/>
  <c r="AA249" i="8"/>
  <c r="Y249" i="8"/>
  <c r="W249" i="8"/>
  <c r="U249" i="8"/>
  <c r="S249" i="8"/>
  <c r="Q249" i="8"/>
  <c r="O249" i="8"/>
  <c r="M249" i="8"/>
  <c r="K249" i="8"/>
  <c r="I249" i="8"/>
  <c r="G249" i="8"/>
  <c r="AF249" i="8"/>
  <c r="AD249" i="8"/>
  <c r="AB249" i="8"/>
  <c r="Z249" i="8"/>
  <c r="X249" i="8"/>
  <c r="V249" i="8"/>
  <c r="T249" i="8"/>
  <c r="R249" i="8"/>
  <c r="P249" i="8"/>
  <c r="N249" i="8"/>
  <c r="L249" i="8"/>
  <c r="J249" i="8"/>
  <c r="H249" i="8"/>
  <c r="F249" i="8"/>
  <c r="AE284" i="8"/>
  <c r="AC284" i="8"/>
  <c r="AA284" i="8"/>
  <c r="Y284" i="8"/>
  <c r="W284" i="8"/>
  <c r="U284" i="8"/>
  <c r="S284" i="8"/>
  <c r="Q284" i="8"/>
  <c r="O284" i="8"/>
  <c r="M284" i="8"/>
  <c r="K284" i="8"/>
  <c r="I284" i="8"/>
  <c r="G284" i="8"/>
  <c r="AF284" i="8"/>
  <c r="AD284" i="8"/>
  <c r="AB284" i="8"/>
  <c r="Z284" i="8"/>
  <c r="X284" i="8"/>
  <c r="V284" i="8"/>
  <c r="T284" i="8"/>
  <c r="R284" i="8"/>
  <c r="P284" i="8"/>
  <c r="N284" i="8"/>
  <c r="L284" i="8"/>
  <c r="J284" i="8"/>
  <c r="H284" i="8"/>
  <c r="F284" i="8"/>
  <c r="AE404" i="7"/>
  <c r="AC404" i="7"/>
  <c r="AA404" i="7"/>
  <c r="Y404" i="7"/>
  <c r="W404" i="7"/>
  <c r="U404" i="7"/>
  <c r="S404" i="7"/>
  <c r="Q404" i="7"/>
  <c r="O404" i="7"/>
  <c r="M404" i="7"/>
  <c r="K404" i="7"/>
  <c r="I404" i="7"/>
  <c r="G404" i="7"/>
  <c r="AF404" i="7"/>
  <c r="AD404" i="7"/>
  <c r="AB404" i="7"/>
  <c r="Z404" i="7"/>
  <c r="X404" i="7"/>
  <c r="V404" i="7"/>
  <c r="T404" i="7"/>
  <c r="R404" i="7"/>
  <c r="P404" i="7"/>
  <c r="N404" i="7"/>
  <c r="L404" i="7"/>
  <c r="J404" i="7"/>
  <c r="H404" i="7"/>
  <c r="F404" i="7"/>
  <c r="AF89" i="7"/>
  <c r="AD89" i="7"/>
  <c r="AB89" i="7"/>
  <c r="Z89" i="7"/>
  <c r="X89" i="7"/>
  <c r="V89" i="7"/>
  <c r="T89" i="7"/>
  <c r="R89" i="7"/>
  <c r="P89" i="7"/>
  <c r="N89" i="7"/>
  <c r="L89" i="7"/>
  <c r="J89" i="7"/>
  <c r="H89" i="7"/>
  <c r="F89" i="7"/>
  <c r="AE89" i="7"/>
  <c r="AC89" i="7"/>
  <c r="AA89" i="7"/>
  <c r="Y89" i="7"/>
  <c r="W89" i="7"/>
  <c r="U89" i="7"/>
  <c r="S89" i="7"/>
  <c r="Q89" i="7"/>
  <c r="O89" i="7"/>
  <c r="M89" i="7"/>
  <c r="K89" i="7"/>
  <c r="I89" i="7"/>
  <c r="G89" i="7"/>
  <c r="AF264" i="7"/>
  <c r="AD264" i="7"/>
  <c r="AB264" i="7"/>
  <c r="Z264" i="7"/>
  <c r="X264" i="7"/>
  <c r="V264" i="7"/>
  <c r="T264" i="7"/>
  <c r="R264" i="7"/>
  <c r="P264" i="7"/>
  <c r="N264" i="7"/>
  <c r="L264" i="7"/>
  <c r="J264" i="7"/>
  <c r="H264" i="7"/>
  <c r="F264" i="7"/>
  <c r="AE264" i="7"/>
  <c r="AC264" i="7"/>
  <c r="AA264" i="7"/>
  <c r="Y264" i="7"/>
  <c r="W264" i="7"/>
  <c r="U264" i="7"/>
  <c r="S264" i="7"/>
  <c r="Q264" i="7"/>
  <c r="O264" i="7"/>
  <c r="M264" i="7"/>
  <c r="K264" i="7"/>
  <c r="I264" i="7"/>
  <c r="G264" i="7"/>
  <c r="AE164" i="8"/>
  <c r="AC164" i="8"/>
  <c r="AA164" i="8"/>
  <c r="Y164" i="8"/>
  <c r="W164" i="8"/>
  <c r="U164" i="8"/>
  <c r="S164" i="8"/>
  <c r="Q164" i="8"/>
  <c r="O164" i="8"/>
  <c r="M164" i="8"/>
  <c r="K164" i="8"/>
  <c r="I164" i="8"/>
  <c r="G164" i="8"/>
  <c r="AF164" i="8"/>
  <c r="AD164" i="8"/>
  <c r="AB164" i="8"/>
  <c r="Z164" i="8"/>
  <c r="X164" i="8"/>
  <c r="V164" i="8"/>
  <c r="T164" i="8"/>
  <c r="R164" i="8"/>
  <c r="P164" i="8"/>
  <c r="N164" i="8"/>
  <c r="L164" i="8"/>
  <c r="J164" i="8"/>
  <c r="H164" i="8"/>
  <c r="F164" i="8"/>
  <c r="AE434" i="8"/>
  <c r="AC434" i="8"/>
  <c r="AA434" i="8"/>
  <c r="Y434" i="8"/>
  <c r="W434" i="8"/>
  <c r="U434" i="8"/>
  <c r="S434" i="8"/>
  <c r="Q434" i="8"/>
  <c r="O434" i="8"/>
  <c r="M434" i="8"/>
  <c r="K434" i="8"/>
  <c r="I434" i="8"/>
  <c r="G434" i="8"/>
  <c r="AF434" i="8"/>
  <c r="AD434" i="8"/>
  <c r="AB434" i="8"/>
  <c r="Z434" i="8"/>
  <c r="X434" i="8"/>
  <c r="V434" i="8"/>
  <c r="T434" i="8"/>
  <c r="R434" i="8"/>
  <c r="P434" i="8"/>
  <c r="N434" i="8"/>
  <c r="L434" i="8"/>
  <c r="J434" i="8"/>
  <c r="H434" i="8"/>
  <c r="F434" i="8"/>
  <c r="AE349" i="8"/>
  <c r="AC349" i="8"/>
  <c r="AA349" i="8"/>
  <c r="Y349" i="8"/>
  <c r="W349" i="8"/>
  <c r="U349" i="8"/>
  <c r="S349" i="8"/>
  <c r="Q349" i="8"/>
  <c r="O349" i="8"/>
  <c r="M349" i="8"/>
  <c r="K349" i="8"/>
  <c r="I349" i="8"/>
  <c r="G349" i="8"/>
  <c r="AF349" i="8"/>
  <c r="AD349" i="8"/>
  <c r="AB349" i="8"/>
  <c r="Z349" i="8"/>
  <c r="X349" i="8"/>
  <c r="V349" i="8"/>
  <c r="T349" i="8"/>
  <c r="R349" i="8"/>
  <c r="P349" i="8"/>
  <c r="N349" i="8"/>
  <c r="L349" i="8"/>
  <c r="J349" i="8"/>
  <c r="H349" i="8"/>
  <c r="F349" i="8"/>
  <c r="AE269" i="8"/>
  <c r="AC269" i="8"/>
  <c r="AA269" i="8"/>
  <c r="Y269" i="8"/>
  <c r="W269" i="8"/>
  <c r="U269" i="8"/>
  <c r="S269" i="8"/>
  <c r="Q269" i="8"/>
  <c r="O269" i="8"/>
  <c r="M269" i="8"/>
  <c r="K269" i="8"/>
  <c r="I269" i="8"/>
  <c r="G269" i="8"/>
  <c r="AF269" i="8"/>
  <c r="AD269" i="8"/>
  <c r="AB269" i="8"/>
  <c r="Z269" i="8"/>
  <c r="X269" i="8"/>
  <c r="V269" i="8"/>
  <c r="T269" i="8"/>
  <c r="R269" i="8"/>
  <c r="P269" i="8"/>
  <c r="N269" i="8"/>
  <c r="L269" i="8"/>
  <c r="J269" i="8"/>
  <c r="H269" i="8"/>
  <c r="F269" i="8"/>
  <c r="AE189" i="8"/>
  <c r="AC189" i="8"/>
  <c r="AA189" i="8"/>
  <c r="Y189" i="8"/>
  <c r="W189" i="8"/>
  <c r="U189" i="8"/>
  <c r="S189" i="8"/>
  <c r="Q189" i="8"/>
  <c r="O189" i="8"/>
  <c r="M189" i="8"/>
  <c r="K189" i="8"/>
  <c r="I189" i="8"/>
  <c r="G189" i="8"/>
  <c r="AF189" i="8"/>
  <c r="AD189" i="8"/>
  <c r="AB189" i="8"/>
  <c r="Z189" i="8"/>
  <c r="X189" i="8"/>
  <c r="V189" i="8"/>
  <c r="T189" i="8"/>
  <c r="R189" i="8"/>
  <c r="P189" i="8"/>
  <c r="N189" i="8"/>
  <c r="L189" i="8"/>
  <c r="J189" i="8"/>
  <c r="H189" i="8"/>
  <c r="F189" i="8"/>
  <c r="AE114" i="8"/>
  <c r="AC114" i="8"/>
  <c r="AA114" i="8"/>
  <c r="Y114" i="8"/>
  <c r="W114" i="8"/>
  <c r="U114" i="8"/>
  <c r="S114" i="8"/>
  <c r="Q114" i="8"/>
  <c r="O114" i="8"/>
  <c r="M114" i="8"/>
  <c r="K114" i="8"/>
  <c r="I114" i="8"/>
  <c r="G114" i="8"/>
  <c r="AF114" i="8"/>
  <c r="AD114" i="8"/>
  <c r="AB114" i="8"/>
  <c r="Z114" i="8"/>
  <c r="X114" i="8"/>
  <c r="V114" i="8"/>
  <c r="T114" i="8"/>
  <c r="R114" i="8"/>
  <c r="P114" i="8"/>
  <c r="N114" i="8"/>
  <c r="L114" i="8"/>
  <c r="J114" i="8"/>
  <c r="H114" i="8"/>
  <c r="F114" i="8"/>
  <c r="AF34" i="8"/>
  <c r="AD34" i="8"/>
  <c r="AB34" i="8"/>
  <c r="Z34" i="8"/>
  <c r="X34" i="8"/>
  <c r="V34" i="8"/>
  <c r="T34" i="8"/>
  <c r="R34" i="8"/>
  <c r="P34" i="8"/>
  <c r="N34" i="8"/>
  <c r="L34" i="8"/>
  <c r="J34" i="8"/>
  <c r="H34" i="8"/>
  <c r="F34" i="8"/>
  <c r="AE34" i="8"/>
  <c r="AC34" i="8"/>
  <c r="AA34" i="8"/>
  <c r="Y34" i="8"/>
  <c r="W34" i="8"/>
  <c r="U34" i="8"/>
  <c r="S34" i="8"/>
  <c r="Q34" i="8"/>
  <c r="O34" i="8"/>
  <c r="M34" i="8"/>
  <c r="K34" i="8"/>
  <c r="I34" i="8"/>
  <c r="G34" i="8"/>
  <c r="AE394" i="7"/>
  <c r="AC394" i="7"/>
  <c r="AA394" i="7"/>
  <c r="Y394" i="7"/>
  <c r="W394" i="7"/>
  <c r="U394" i="7"/>
  <c r="S394" i="7"/>
  <c r="Q394" i="7"/>
  <c r="O394" i="7"/>
  <c r="M394" i="7"/>
  <c r="K394" i="7"/>
  <c r="I394" i="7"/>
  <c r="G394" i="7"/>
  <c r="AF394" i="7"/>
  <c r="AD394" i="7"/>
  <c r="AB394" i="7"/>
  <c r="Z394" i="7"/>
  <c r="X394" i="7"/>
  <c r="V394" i="7"/>
  <c r="T394" i="7"/>
  <c r="R394" i="7"/>
  <c r="P394" i="7"/>
  <c r="N394" i="7"/>
  <c r="L394" i="7"/>
  <c r="J394" i="7"/>
  <c r="H394" i="7"/>
  <c r="F394" i="7"/>
  <c r="AF314" i="7"/>
  <c r="AD314" i="7"/>
  <c r="AB314" i="7"/>
  <c r="Z314" i="7"/>
  <c r="X314" i="7"/>
  <c r="V314" i="7"/>
  <c r="T314" i="7"/>
  <c r="R314" i="7"/>
  <c r="P314" i="7"/>
  <c r="N314" i="7"/>
  <c r="L314" i="7"/>
  <c r="J314" i="7"/>
  <c r="H314" i="7"/>
  <c r="F314" i="7"/>
  <c r="AE314" i="7"/>
  <c r="AC314" i="7"/>
  <c r="AA314" i="7"/>
  <c r="Y314" i="7"/>
  <c r="W314" i="7"/>
  <c r="U314" i="7"/>
  <c r="S314" i="7"/>
  <c r="Q314" i="7"/>
  <c r="O314" i="7"/>
  <c r="M314" i="7"/>
  <c r="K314" i="7"/>
  <c r="I314" i="7"/>
  <c r="G314" i="7"/>
  <c r="D345" i="7"/>
  <c r="AF344" i="7"/>
  <c r="AD344" i="7"/>
  <c r="AB344" i="7"/>
  <c r="Z344" i="7"/>
  <c r="X344" i="7"/>
  <c r="V344" i="7"/>
  <c r="T344" i="7"/>
  <c r="R344" i="7"/>
  <c r="P344" i="7"/>
  <c r="N344" i="7"/>
  <c r="L344" i="7"/>
  <c r="J344" i="7"/>
  <c r="H344" i="7"/>
  <c r="F344" i="7"/>
  <c r="AE344" i="7"/>
  <c r="AC344" i="7"/>
  <c r="AA344" i="7"/>
  <c r="Y344" i="7"/>
  <c r="W344" i="7"/>
  <c r="U344" i="7"/>
  <c r="S344" i="7"/>
  <c r="Q344" i="7"/>
  <c r="O344" i="7"/>
  <c r="M344" i="7"/>
  <c r="K344" i="7"/>
  <c r="I344" i="7"/>
  <c r="G344" i="7"/>
  <c r="AE219" i="8"/>
  <c r="AC219" i="8"/>
  <c r="AA219" i="8"/>
  <c r="Y219" i="8"/>
  <c r="W219" i="8"/>
  <c r="U219" i="8"/>
  <c r="S219" i="8"/>
  <c r="Q219" i="8"/>
  <c r="O219" i="8"/>
  <c r="M219" i="8"/>
  <c r="K219" i="8"/>
  <c r="I219" i="8"/>
  <c r="G219" i="8"/>
  <c r="AF219" i="8"/>
  <c r="AD219" i="8"/>
  <c r="AB219" i="8"/>
  <c r="Z219" i="8"/>
  <c r="X219" i="8"/>
  <c r="V219" i="8"/>
  <c r="T219" i="8"/>
  <c r="R219" i="8"/>
  <c r="P219" i="8"/>
  <c r="N219" i="8"/>
  <c r="L219" i="8"/>
  <c r="J219" i="8"/>
  <c r="H219" i="8"/>
  <c r="F219" i="8"/>
  <c r="AF199" i="7"/>
  <c r="AD199" i="7"/>
  <c r="AB199" i="7"/>
  <c r="Z199" i="7"/>
  <c r="X199" i="7"/>
  <c r="V199" i="7"/>
  <c r="T199" i="7"/>
  <c r="R199" i="7"/>
  <c r="P199" i="7"/>
  <c r="N199" i="7"/>
  <c r="L199" i="7"/>
  <c r="J199" i="7"/>
  <c r="H199" i="7"/>
  <c r="F199" i="7"/>
  <c r="AE199" i="7"/>
  <c r="AC199" i="7"/>
  <c r="AA199" i="7"/>
  <c r="Y199" i="7"/>
  <c r="W199" i="7"/>
  <c r="U199" i="7"/>
  <c r="S199" i="7"/>
  <c r="Q199" i="7"/>
  <c r="O199" i="7"/>
  <c r="M199" i="7"/>
  <c r="K199" i="7"/>
  <c r="I199" i="7"/>
  <c r="G199" i="7"/>
  <c r="AF134" i="7"/>
  <c r="AD134" i="7"/>
  <c r="AB134" i="7"/>
  <c r="Z134" i="7"/>
  <c r="X134" i="7"/>
  <c r="V134" i="7"/>
  <c r="T134" i="7"/>
  <c r="R134" i="7"/>
  <c r="P134" i="7"/>
  <c r="N134" i="7"/>
  <c r="L134" i="7"/>
  <c r="J134" i="7"/>
  <c r="H134" i="7"/>
  <c r="F134" i="7"/>
  <c r="AE134" i="7"/>
  <c r="AC134" i="7"/>
  <c r="AA134" i="7"/>
  <c r="Y134" i="7"/>
  <c r="W134" i="7"/>
  <c r="U134" i="7"/>
  <c r="S134" i="7"/>
  <c r="Q134" i="7"/>
  <c r="O134" i="7"/>
  <c r="M134" i="7"/>
  <c r="K134" i="7"/>
  <c r="I134" i="7"/>
  <c r="G134" i="7"/>
  <c r="AF59" i="7"/>
  <c r="AD59" i="7"/>
  <c r="AB59" i="7"/>
  <c r="Z59" i="7"/>
  <c r="X59" i="7"/>
  <c r="V59" i="7"/>
  <c r="T59" i="7"/>
  <c r="R59" i="7"/>
  <c r="P59" i="7"/>
  <c r="N59" i="7"/>
  <c r="L59" i="7"/>
  <c r="J59" i="7"/>
  <c r="H59" i="7"/>
  <c r="F59" i="7"/>
  <c r="AE59" i="7"/>
  <c r="AC59" i="7"/>
  <c r="AA59" i="7"/>
  <c r="Y59" i="7"/>
  <c r="W59" i="7"/>
  <c r="U59" i="7"/>
  <c r="S59" i="7"/>
  <c r="Q59" i="7"/>
  <c r="O59" i="7"/>
  <c r="M59" i="7"/>
  <c r="K59" i="7"/>
  <c r="I59" i="7"/>
  <c r="G59" i="7"/>
  <c r="AF74" i="7"/>
  <c r="AD74" i="7"/>
  <c r="AB74" i="7"/>
  <c r="Z74" i="7"/>
  <c r="X74" i="7"/>
  <c r="V74" i="7"/>
  <c r="T74" i="7"/>
  <c r="R74" i="7"/>
  <c r="P74" i="7"/>
  <c r="N74" i="7"/>
  <c r="L74" i="7"/>
  <c r="J74" i="7"/>
  <c r="H74" i="7"/>
  <c r="F74" i="7"/>
  <c r="AE74" i="7"/>
  <c r="AC74" i="7"/>
  <c r="AA74" i="7"/>
  <c r="Y74" i="7"/>
  <c r="W74" i="7"/>
  <c r="U74" i="7"/>
  <c r="S74" i="7"/>
  <c r="Q74" i="7"/>
  <c r="O74" i="7"/>
  <c r="M74" i="7"/>
  <c r="K74" i="7"/>
  <c r="I74" i="7"/>
  <c r="G74" i="7"/>
  <c r="AE414" i="7"/>
  <c r="AC414" i="7"/>
  <c r="AA414" i="7"/>
  <c r="Y414" i="7"/>
  <c r="W414" i="7"/>
  <c r="U414" i="7"/>
  <c r="S414" i="7"/>
  <c r="Q414" i="7"/>
  <c r="O414" i="7"/>
  <c r="M414" i="7"/>
  <c r="K414" i="7"/>
  <c r="I414" i="7"/>
  <c r="G414" i="7"/>
  <c r="AF414" i="7"/>
  <c r="AD414" i="7"/>
  <c r="AB414" i="7"/>
  <c r="Z414" i="7"/>
  <c r="X414" i="7"/>
  <c r="V414" i="7"/>
  <c r="T414" i="7"/>
  <c r="R414" i="7"/>
  <c r="P414" i="7"/>
  <c r="N414" i="7"/>
  <c r="L414" i="7"/>
  <c r="J414" i="7"/>
  <c r="H414" i="7"/>
  <c r="F414" i="7"/>
  <c r="AE289" i="8"/>
  <c r="AC289" i="8"/>
  <c r="AA289" i="8"/>
  <c r="Y289" i="8"/>
  <c r="W289" i="8"/>
  <c r="U289" i="8"/>
  <c r="S289" i="8"/>
  <c r="Q289" i="8"/>
  <c r="O289" i="8"/>
  <c r="M289" i="8"/>
  <c r="K289" i="8"/>
  <c r="I289" i="8"/>
  <c r="G289" i="8"/>
  <c r="AF289" i="8"/>
  <c r="AD289" i="8"/>
  <c r="AB289" i="8"/>
  <c r="Z289" i="8"/>
  <c r="X289" i="8"/>
  <c r="V289" i="8"/>
  <c r="T289" i="8"/>
  <c r="R289" i="8"/>
  <c r="P289" i="8"/>
  <c r="N289" i="8"/>
  <c r="L289" i="8"/>
  <c r="J289" i="8"/>
  <c r="H289" i="8"/>
  <c r="F289" i="8"/>
  <c r="AE439" i="8"/>
  <c r="AC439" i="8"/>
  <c r="AA439" i="8"/>
  <c r="Y439" i="8"/>
  <c r="W439" i="8"/>
  <c r="U439" i="8"/>
  <c r="S439" i="8"/>
  <c r="Q439" i="8"/>
  <c r="O439" i="8"/>
  <c r="M439" i="8"/>
  <c r="K439" i="8"/>
  <c r="I439" i="8"/>
  <c r="G439" i="8"/>
  <c r="AF439" i="8"/>
  <c r="AD439" i="8"/>
  <c r="AB439" i="8"/>
  <c r="Z439" i="8"/>
  <c r="X439" i="8"/>
  <c r="V439" i="8"/>
  <c r="T439" i="8"/>
  <c r="R439" i="8"/>
  <c r="P439" i="8"/>
  <c r="N439" i="8"/>
  <c r="L439" i="8"/>
  <c r="J439" i="8"/>
  <c r="H439" i="8"/>
  <c r="F439" i="8"/>
  <c r="AE109" i="8"/>
  <c r="AC109" i="8"/>
  <c r="AA109" i="8"/>
  <c r="Y109" i="8"/>
  <c r="W109" i="8"/>
  <c r="U109" i="8"/>
  <c r="S109" i="8"/>
  <c r="Q109" i="8"/>
  <c r="O109" i="8"/>
  <c r="M109" i="8"/>
  <c r="K109" i="8"/>
  <c r="I109" i="8"/>
  <c r="G109" i="8"/>
  <c r="AF109" i="8"/>
  <c r="AD109" i="8"/>
  <c r="AB109" i="8"/>
  <c r="Z109" i="8"/>
  <c r="X109" i="8"/>
  <c r="V109" i="8"/>
  <c r="T109" i="8"/>
  <c r="R109" i="8"/>
  <c r="P109" i="8"/>
  <c r="N109" i="8"/>
  <c r="L109" i="8"/>
  <c r="J109" i="8"/>
  <c r="H109" i="8"/>
  <c r="F109" i="8"/>
  <c r="AF254" i="7"/>
  <c r="AD254" i="7"/>
  <c r="AB254" i="7"/>
  <c r="Z254" i="7"/>
  <c r="X254" i="7"/>
  <c r="V254" i="7"/>
  <c r="T254" i="7"/>
  <c r="R254" i="7"/>
  <c r="P254" i="7"/>
  <c r="N254" i="7"/>
  <c r="L254" i="7"/>
  <c r="J254" i="7"/>
  <c r="H254" i="7"/>
  <c r="F254" i="7"/>
  <c r="AE254" i="7"/>
  <c r="AC254" i="7"/>
  <c r="AA254" i="7"/>
  <c r="Y254" i="7"/>
  <c r="W254" i="7"/>
  <c r="U254" i="7"/>
  <c r="S254" i="7"/>
  <c r="Q254" i="7"/>
  <c r="O254" i="7"/>
  <c r="M254" i="7"/>
  <c r="K254" i="7"/>
  <c r="I254" i="7"/>
  <c r="G254" i="7"/>
  <c r="AF129" i="7"/>
  <c r="AD129" i="7"/>
  <c r="AB129" i="7"/>
  <c r="Z129" i="7"/>
  <c r="X129" i="7"/>
  <c r="V129" i="7"/>
  <c r="T129" i="7"/>
  <c r="R129" i="7"/>
  <c r="P129" i="7"/>
  <c r="N129" i="7"/>
  <c r="L129" i="7"/>
  <c r="J129" i="7"/>
  <c r="H129" i="7"/>
  <c r="F129" i="7"/>
  <c r="AE129" i="7"/>
  <c r="AC129" i="7"/>
  <c r="AA129" i="7"/>
  <c r="Y129" i="7"/>
  <c r="W129" i="7"/>
  <c r="U129" i="7"/>
  <c r="S129" i="7"/>
  <c r="Q129" i="7"/>
  <c r="O129" i="7"/>
  <c r="M129" i="7"/>
  <c r="K129" i="7"/>
  <c r="I129" i="7"/>
  <c r="G129" i="7"/>
  <c r="AF69" i="7"/>
  <c r="AD69" i="7"/>
  <c r="AB69" i="7"/>
  <c r="Z69" i="7"/>
  <c r="X69" i="7"/>
  <c r="V69" i="7"/>
  <c r="T69" i="7"/>
  <c r="R69" i="7"/>
  <c r="P69" i="7"/>
  <c r="N69" i="7"/>
  <c r="L69" i="7"/>
  <c r="J69" i="7"/>
  <c r="H69" i="7"/>
  <c r="F69" i="7"/>
  <c r="AE69" i="7"/>
  <c r="AC69" i="7"/>
  <c r="AA69" i="7"/>
  <c r="Y69" i="7"/>
  <c r="W69" i="7"/>
  <c r="U69" i="7"/>
  <c r="S69" i="7"/>
  <c r="Q69" i="7"/>
  <c r="O69" i="7"/>
  <c r="M69" i="7"/>
  <c r="K69" i="7"/>
  <c r="I69" i="7"/>
  <c r="G69" i="7"/>
  <c r="AE379" i="7"/>
  <c r="AC379" i="7"/>
  <c r="AA379" i="7"/>
  <c r="Y379" i="7"/>
  <c r="W379" i="7"/>
  <c r="U379" i="7"/>
  <c r="S379" i="7"/>
  <c r="Q379" i="7"/>
  <c r="O379" i="7"/>
  <c r="M379" i="7"/>
  <c r="K379" i="7"/>
  <c r="I379" i="7"/>
  <c r="G379" i="7"/>
  <c r="AF379" i="7"/>
  <c r="AD379" i="7"/>
  <c r="AB379" i="7"/>
  <c r="Z379" i="7"/>
  <c r="X379" i="7"/>
  <c r="V379" i="7"/>
  <c r="T379" i="7"/>
  <c r="R379" i="7"/>
  <c r="P379" i="7"/>
  <c r="N379" i="7"/>
  <c r="L379" i="7"/>
  <c r="J379" i="7"/>
  <c r="H379" i="7"/>
  <c r="F379" i="7"/>
  <c r="AE264" i="8"/>
  <c r="AC264" i="8"/>
  <c r="AA264" i="8"/>
  <c r="Y264" i="8"/>
  <c r="W264" i="8"/>
  <c r="U264" i="8"/>
  <c r="S264" i="8"/>
  <c r="Q264" i="8"/>
  <c r="O264" i="8"/>
  <c r="M264" i="8"/>
  <c r="K264" i="8"/>
  <c r="I264" i="8"/>
  <c r="G264" i="8"/>
  <c r="AF264" i="8"/>
  <c r="AD264" i="8"/>
  <c r="AB264" i="8"/>
  <c r="Z264" i="8"/>
  <c r="X264" i="8"/>
  <c r="V264" i="8"/>
  <c r="T264" i="8"/>
  <c r="R264" i="8"/>
  <c r="P264" i="8"/>
  <c r="N264" i="8"/>
  <c r="L264" i="8"/>
  <c r="J264" i="8"/>
  <c r="H264" i="8"/>
  <c r="F264" i="8"/>
  <c r="AF309" i="7"/>
  <c r="AD309" i="7"/>
  <c r="AB309" i="7"/>
  <c r="Z309" i="7"/>
  <c r="X309" i="7"/>
  <c r="V309" i="7"/>
  <c r="T309" i="7"/>
  <c r="R309" i="7"/>
  <c r="P309" i="7"/>
  <c r="N309" i="7"/>
  <c r="L309" i="7"/>
  <c r="J309" i="7"/>
  <c r="H309" i="7"/>
  <c r="F309" i="7"/>
  <c r="AE309" i="7"/>
  <c r="AC309" i="7"/>
  <c r="AA309" i="7"/>
  <c r="Y309" i="7"/>
  <c r="W309" i="7"/>
  <c r="U309" i="7"/>
  <c r="S309" i="7"/>
  <c r="Q309" i="7"/>
  <c r="O309" i="7"/>
  <c r="M309" i="7"/>
  <c r="K309" i="7"/>
  <c r="I309" i="7"/>
  <c r="G309" i="7"/>
  <c r="AE354" i="8"/>
  <c r="AC354" i="8"/>
  <c r="AA354" i="8"/>
  <c r="Y354" i="8"/>
  <c r="W354" i="8"/>
  <c r="U354" i="8"/>
  <c r="S354" i="8"/>
  <c r="Q354" i="8"/>
  <c r="O354" i="8"/>
  <c r="M354" i="8"/>
  <c r="K354" i="8"/>
  <c r="I354" i="8"/>
  <c r="G354" i="8"/>
  <c r="AF354" i="8"/>
  <c r="AD354" i="8"/>
  <c r="AB354" i="8"/>
  <c r="Z354" i="8"/>
  <c r="X354" i="8"/>
  <c r="V354" i="8"/>
  <c r="T354" i="8"/>
  <c r="R354" i="8"/>
  <c r="P354" i="8"/>
  <c r="N354" i="8"/>
  <c r="L354" i="8"/>
  <c r="J354" i="8"/>
  <c r="H354" i="8"/>
  <c r="F354" i="8"/>
  <c r="AF364" i="7"/>
  <c r="AD364" i="7"/>
  <c r="AB364" i="7"/>
  <c r="Z364" i="7"/>
  <c r="X364" i="7"/>
  <c r="V364" i="7"/>
  <c r="T364" i="7"/>
  <c r="R364" i="7"/>
  <c r="P364" i="7"/>
  <c r="N364" i="7"/>
  <c r="L364" i="7"/>
  <c r="J364" i="7"/>
  <c r="H364" i="7"/>
  <c r="F364" i="7"/>
  <c r="AE364" i="7"/>
  <c r="AC364" i="7"/>
  <c r="AA364" i="7"/>
  <c r="Y364" i="7"/>
  <c r="W364" i="7"/>
  <c r="U364" i="7"/>
  <c r="S364" i="7"/>
  <c r="Q364" i="7"/>
  <c r="O364" i="7"/>
  <c r="M364" i="7"/>
  <c r="K364" i="7"/>
  <c r="I364" i="7"/>
  <c r="G364" i="7"/>
  <c r="AF289" i="7"/>
  <c r="AD289" i="7"/>
  <c r="AB289" i="7"/>
  <c r="Z289" i="7"/>
  <c r="X289" i="7"/>
  <c r="V289" i="7"/>
  <c r="T289" i="7"/>
  <c r="R289" i="7"/>
  <c r="P289" i="7"/>
  <c r="N289" i="7"/>
  <c r="L289" i="7"/>
  <c r="J289" i="7"/>
  <c r="H289" i="7"/>
  <c r="F289" i="7"/>
  <c r="AE289" i="7"/>
  <c r="AC289" i="7"/>
  <c r="AA289" i="7"/>
  <c r="Y289" i="7"/>
  <c r="W289" i="7"/>
  <c r="U289" i="7"/>
  <c r="S289" i="7"/>
  <c r="Q289" i="7"/>
  <c r="O289" i="7"/>
  <c r="M289" i="7"/>
  <c r="K289" i="7"/>
  <c r="I289" i="7"/>
  <c r="G289" i="7"/>
  <c r="AE224" i="8"/>
  <c r="AC224" i="8"/>
  <c r="AA224" i="8"/>
  <c r="Y224" i="8"/>
  <c r="W224" i="8"/>
  <c r="U224" i="8"/>
  <c r="S224" i="8"/>
  <c r="Q224" i="8"/>
  <c r="O224" i="8"/>
  <c r="M224" i="8"/>
  <c r="K224" i="8"/>
  <c r="I224" i="8"/>
  <c r="G224" i="8"/>
  <c r="AF224" i="8"/>
  <c r="AD224" i="8"/>
  <c r="AB224" i="8"/>
  <c r="Z224" i="8"/>
  <c r="X224" i="8"/>
  <c r="V224" i="8"/>
  <c r="T224" i="8"/>
  <c r="R224" i="8"/>
  <c r="P224" i="8"/>
  <c r="N224" i="8"/>
  <c r="L224" i="8"/>
  <c r="J224" i="8"/>
  <c r="H224" i="8"/>
  <c r="F224" i="8"/>
  <c r="AF224" i="7"/>
  <c r="AD224" i="7"/>
  <c r="AB224" i="7"/>
  <c r="Z224" i="7"/>
  <c r="X224" i="7"/>
  <c r="V224" i="7"/>
  <c r="T224" i="7"/>
  <c r="R224" i="7"/>
  <c r="P224" i="7"/>
  <c r="N224" i="7"/>
  <c r="L224" i="7"/>
  <c r="J224" i="7"/>
  <c r="H224" i="7"/>
  <c r="F224" i="7"/>
  <c r="AE224" i="7"/>
  <c r="AC224" i="7"/>
  <c r="AA224" i="7"/>
  <c r="Y224" i="7"/>
  <c r="W224" i="7"/>
  <c r="U224" i="7"/>
  <c r="S224" i="7"/>
  <c r="Q224" i="7"/>
  <c r="O224" i="7"/>
  <c r="M224" i="7"/>
  <c r="K224" i="7"/>
  <c r="I224" i="7"/>
  <c r="G224" i="7"/>
  <c r="AE144" i="8"/>
  <c r="AC144" i="8"/>
  <c r="AA144" i="8"/>
  <c r="Y144" i="8"/>
  <c r="W144" i="8"/>
  <c r="U144" i="8"/>
  <c r="S144" i="8"/>
  <c r="Q144" i="8"/>
  <c r="O144" i="8"/>
  <c r="M144" i="8"/>
  <c r="K144" i="8"/>
  <c r="I144" i="8"/>
  <c r="G144" i="8"/>
  <c r="AF144" i="8"/>
  <c r="AD144" i="8"/>
  <c r="AB144" i="8"/>
  <c r="Z144" i="8"/>
  <c r="X144" i="8"/>
  <c r="V144" i="8"/>
  <c r="T144" i="8"/>
  <c r="R144" i="8"/>
  <c r="P144" i="8"/>
  <c r="N144" i="8"/>
  <c r="L144" i="8"/>
  <c r="J144" i="8"/>
  <c r="H144" i="8"/>
  <c r="F144" i="8"/>
  <c r="AF49" i="7"/>
  <c r="AD49" i="7"/>
  <c r="AB49" i="7"/>
  <c r="Z49" i="7"/>
  <c r="X49" i="7"/>
  <c r="V49" i="7"/>
  <c r="T49" i="7"/>
  <c r="R49" i="7"/>
  <c r="P49" i="7"/>
  <c r="N49" i="7"/>
  <c r="L49" i="7"/>
  <c r="J49" i="7"/>
  <c r="H49" i="7"/>
  <c r="F49" i="7"/>
  <c r="AE49" i="7"/>
  <c r="AC49" i="7"/>
  <c r="AA49" i="7"/>
  <c r="Y49" i="7"/>
  <c r="W49" i="7"/>
  <c r="U49" i="7"/>
  <c r="S49" i="7"/>
  <c r="Q49" i="7"/>
  <c r="O49" i="7"/>
  <c r="M49" i="7"/>
  <c r="K49" i="7"/>
  <c r="I49" i="7"/>
  <c r="G49" i="7"/>
  <c r="AF299" i="7"/>
  <c r="AD299" i="7"/>
  <c r="AB299" i="7"/>
  <c r="Z299" i="7"/>
  <c r="X299" i="7"/>
  <c r="V299" i="7"/>
  <c r="T299" i="7"/>
  <c r="R299" i="7"/>
  <c r="P299" i="7"/>
  <c r="N299" i="7"/>
  <c r="L299" i="7"/>
  <c r="J299" i="7"/>
  <c r="H299" i="7"/>
  <c r="F299" i="7"/>
  <c r="AE299" i="7"/>
  <c r="AC299" i="7"/>
  <c r="AA299" i="7"/>
  <c r="Y299" i="7"/>
  <c r="W299" i="7"/>
  <c r="U299" i="7"/>
  <c r="S299" i="7"/>
  <c r="Q299" i="7"/>
  <c r="O299" i="7"/>
  <c r="M299" i="7"/>
  <c r="K299" i="7"/>
  <c r="I299" i="7"/>
  <c r="G299" i="7"/>
  <c r="D105" i="7"/>
  <c r="AF104" i="7"/>
  <c r="AD104" i="7"/>
  <c r="AB104" i="7"/>
  <c r="Z104" i="7"/>
  <c r="X104" i="7"/>
  <c r="V104" i="7"/>
  <c r="T104" i="7"/>
  <c r="R104" i="7"/>
  <c r="P104" i="7"/>
  <c r="N104" i="7"/>
  <c r="L104" i="7"/>
  <c r="J104" i="7"/>
  <c r="H104" i="7"/>
  <c r="F104" i="7"/>
  <c r="AE104" i="7"/>
  <c r="AC104" i="7"/>
  <c r="AA104" i="7"/>
  <c r="Y104" i="7"/>
  <c r="W104" i="7"/>
  <c r="U104" i="7"/>
  <c r="S104" i="7"/>
  <c r="Q104" i="7"/>
  <c r="O104" i="7"/>
  <c r="M104" i="7"/>
  <c r="K104" i="7"/>
  <c r="I104" i="7"/>
  <c r="G104" i="7"/>
  <c r="AE94" i="8"/>
  <c r="AC94" i="8"/>
  <c r="AA94" i="8"/>
  <c r="Y94" i="8"/>
  <c r="W94" i="8"/>
  <c r="U94" i="8"/>
  <c r="S94" i="8"/>
  <c r="Q94" i="8"/>
  <c r="O94" i="8"/>
  <c r="M94" i="8"/>
  <c r="K94" i="8"/>
  <c r="I94" i="8"/>
  <c r="G94" i="8"/>
  <c r="AF94" i="8"/>
  <c r="AD94" i="8"/>
  <c r="AB94" i="8"/>
  <c r="Z94" i="8"/>
  <c r="X94" i="8"/>
  <c r="V94" i="8"/>
  <c r="T94" i="8"/>
  <c r="R94" i="8"/>
  <c r="P94" i="8"/>
  <c r="N94" i="8"/>
  <c r="L94" i="8"/>
  <c r="J94" i="8"/>
  <c r="H94" i="8"/>
  <c r="F94" i="8"/>
  <c r="AF44" i="8"/>
  <c r="AD44" i="8"/>
  <c r="AB44" i="8"/>
  <c r="Z44" i="8"/>
  <c r="X44" i="8"/>
  <c r="V44" i="8"/>
  <c r="T44" i="8"/>
  <c r="R44" i="8"/>
  <c r="P44" i="8"/>
  <c r="N44" i="8"/>
  <c r="L44" i="8"/>
  <c r="J44" i="8"/>
  <c r="H44" i="8"/>
  <c r="F44" i="8"/>
  <c r="AE44" i="8"/>
  <c r="AC44" i="8"/>
  <c r="AA44" i="8"/>
  <c r="Y44" i="8"/>
  <c r="W44" i="8"/>
  <c r="U44" i="8"/>
  <c r="S44" i="8"/>
  <c r="Q44" i="8"/>
  <c r="O44" i="8"/>
  <c r="M44" i="8"/>
  <c r="K44" i="8"/>
  <c r="I44" i="8"/>
  <c r="G44" i="8"/>
  <c r="AF179" i="7"/>
  <c r="AD179" i="7"/>
  <c r="AB179" i="7"/>
  <c r="Z179" i="7"/>
  <c r="X179" i="7"/>
  <c r="V179" i="7"/>
  <c r="T179" i="7"/>
  <c r="R179" i="7"/>
  <c r="P179" i="7"/>
  <c r="N179" i="7"/>
  <c r="L179" i="7"/>
  <c r="J179" i="7"/>
  <c r="H179" i="7"/>
  <c r="F179" i="7"/>
  <c r="AE179" i="7"/>
  <c r="AC179" i="7"/>
  <c r="AA179" i="7"/>
  <c r="Y179" i="7"/>
  <c r="W179" i="7"/>
  <c r="U179" i="7"/>
  <c r="S179" i="7"/>
  <c r="Q179" i="7"/>
  <c r="O179" i="7"/>
  <c r="M179" i="7"/>
  <c r="K179" i="7"/>
  <c r="I179" i="7"/>
  <c r="G179" i="7"/>
  <c r="AE389" i="8"/>
  <c r="AC389" i="8"/>
  <c r="AA389" i="8"/>
  <c r="Y389" i="8"/>
  <c r="W389" i="8"/>
  <c r="U389" i="8"/>
  <c r="S389" i="8"/>
  <c r="Q389" i="8"/>
  <c r="O389" i="8"/>
  <c r="M389" i="8"/>
  <c r="K389" i="8"/>
  <c r="I389" i="8"/>
  <c r="G389" i="8"/>
  <c r="AF389" i="8"/>
  <c r="AD389" i="8"/>
  <c r="AB389" i="8"/>
  <c r="Z389" i="8"/>
  <c r="X389" i="8"/>
  <c r="V389" i="8"/>
  <c r="T389" i="8"/>
  <c r="R389" i="8"/>
  <c r="P389" i="8"/>
  <c r="N389" i="8"/>
  <c r="L389" i="8"/>
  <c r="J389" i="8"/>
  <c r="H389" i="8"/>
  <c r="F389" i="8"/>
  <c r="AE294" i="8"/>
  <c r="AC294" i="8"/>
  <c r="AA294" i="8"/>
  <c r="Y294" i="8"/>
  <c r="W294" i="8"/>
  <c r="U294" i="8"/>
  <c r="S294" i="8"/>
  <c r="Q294" i="8"/>
  <c r="O294" i="8"/>
  <c r="M294" i="8"/>
  <c r="K294" i="8"/>
  <c r="I294" i="8"/>
  <c r="G294" i="8"/>
  <c r="AF294" i="8"/>
  <c r="AD294" i="8"/>
  <c r="AB294" i="8"/>
  <c r="Z294" i="8"/>
  <c r="X294" i="8"/>
  <c r="V294" i="8"/>
  <c r="T294" i="8"/>
  <c r="R294" i="8"/>
  <c r="P294" i="8"/>
  <c r="N294" i="8"/>
  <c r="L294" i="8"/>
  <c r="J294" i="8"/>
  <c r="H294" i="8"/>
  <c r="F294" i="8"/>
  <c r="AE129" i="8"/>
  <c r="AC129" i="8"/>
  <c r="AA129" i="8"/>
  <c r="Y129" i="8"/>
  <c r="W129" i="8"/>
  <c r="U129" i="8"/>
  <c r="S129" i="8"/>
  <c r="Q129" i="8"/>
  <c r="O129" i="8"/>
  <c r="M129" i="8"/>
  <c r="K129" i="8"/>
  <c r="I129" i="8"/>
  <c r="G129" i="8"/>
  <c r="AF129" i="8"/>
  <c r="AD129" i="8"/>
  <c r="AB129" i="8"/>
  <c r="Z129" i="8"/>
  <c r="X129" i="8"/>
  <c r="V129" i="8"/>
  <c r="T129" i="8"/>
  <c r="R129" i="8"/>
  <c r="P129" i="8"/>
  <c r="N129" i="8"/>
  <c r="L129" i="8"/>
  <c r="J129" i="8"/>
  <c r="H129" i="8"/>
  <c r="F129" i="8"/>
  <c r="AE409" i="7"/>
  <c r="AC409" i="7"/>
  <c r="AA409" i="7"/>
  <c r="Y409" i="7"/>
  <c r="W409" i="7"/>
  <c r="U409" i="7"/>
  <c r="S409" i="7"/>
  <c r="Q409" i="7"/>
  <c r="O409" i="7"/>
  <c r="M409" i="7"/>
  <c r="K409" i="7"/>
  <c r="I409" i="7"/>
  <c r="G409" i="7"/>
  <c r="AF409" i="7"/>
  <c r="AD409" i="7"/>
  <c r="AB409" i="7"/>
  <c r="Z409" i="7"/>
  <c r="X409" i="7"/>
  <c r="V409" i="7"/>
  <c r="T409" i="7"/>
  <c r="R409" i="7"/>
  <c r="P409" i="7"/>
  <c r="N409" i="7"/>
  <c r="L409" i="7"/>
  <c r="J409" i="7"/>
  <c r="H409" i="7"/>
  <c r="F409" i="7"/>
  <c r="AF239" i="7"/>
  <c r="AD239" i="7"/>
  <c r="AB239" i="7"/>
  <c r="Z239" i="7"/>
  <c r="X239" i="7"/>
  <c r="V239" i="7"/>
  <c r="T239" i="7"/>
  <c r="R239" i="7"/>
  <c r="P239" i="7"/>
  <c r="N239" i="7"/>
  <c r="L239" i="7"/>
  <c r="J239" i="7"/>
  <c r="H239" i="7"/>
  <c r="F239" i="7"/>
  <c r="AE239" i="7"/>
  <c r="AC239" i="7"/>
  <c r="AA239" i="7"/>
  <c r="Y239" i="7"/>
  <c r="W239" i="7"/>
  <c r="U239" i="7"/>
  <c r="S239" i="7"/>
  <c r="Q239" i="7"/>
  <c r="O239" i="7"/>
  <c r="M239" i="7"/>
  <c r="K239" i="7"/>
  <c r="I239" i="7"/>
  <c r="G239" i="7"/>
  <c r="AF274" i="7"/>
  <c r="AD274" i="7"/>
  <c r="AB274" i="7"/>
  <c r="Z274" i="7"/>
  <c r="X274" i="7"/>
  <c r="V274" i="7"/>
  <c r="T274" i="7"/>
  <c r="R274" i="7"/>
  <c r="P274" i="7"/>
  <c r="N274" i="7"/>
  <c r="L274" i="7"/>
  <c r="J274" i="7"/>
  <c r="H274" i="7"/>
  <c r="F274" i="7"/>
  <c r="AE274" i="7"/>
  <c r="AC274" i="7"/>
  <c r="AA274" i="7"/>
  <c r="Y274" i="7"/>
  <c r="W274" i="7"/>
  <c r="U274" i="7"/>
  <c r="S274" i="7"/>
  <c r="Q274" i="7"/>
  <c r="O274" i="7"/>
  <c r="M274" i="7"/>
  <c r="K274" i="7"/>
  <c r="I274" i="7"/>
  <c r="G274" i="7"/>
  <c r="AF219" i="7"/>
  <c r="AD219" i="7"/>
  <c r="AB219" i="7"/>
  <c r="Z219" i="7"/>
  <c r="X219" i="7"/>
  <c r="V219" i="7"/>
  <c r="T219" i="7"/>
  <c r="R219" i="7"/>
  <c r="P219" i="7"/>
  <c r="N219" i="7"/>
  <c r="L219" i="7"/>
  <c r="J219" i="7"/>
  <c r="H219" i="7"/>
  <c r="F219" i="7"/>
  <c r="AE219" i="7"/>
  <c r="AC219" i="7"/>
  <c r="AA219" i="7"/>
  <c r="Y219" i="7"/>
  <c r="W219" i="7"/>
  <c r="U219" i="7"/>
  <c r="S219" i="7"/>
  <c r="Q219" i="7"/>
  <c r="O219" i="7"/>
  <c r="M219" i="7"/>
  <c r="K219" i="7"/>
  <c r="I219" i="7"/>
  <c r="G219" i="7"/>
  <c r="AF79" i="7"/>
  <c r="AD79" i="7"/>
  <c r="AB79" i="7"/>
  <c r="Z79" i="7"/>
  <c r="X79" i="7"/>
  <c r="V79" i="7"/>
  <c r="T79" i="7"/>
  <c r="R79" i="7"/>
  <c r="P79" i="7"/>
  <c r="N79" i="7"/>
  <c r="L79" i="7"/>
  <c r="J79" i="7"/>
  <c r="H79" i="7"/>
  <c r="F79" i="7"/>
  <c r="AE79" i="7"/>
  <c r="AC79" i="7"/>
  <c r="AA79" i="7"/>
  <c r="Y79" i="7"/>
  <c r="W79" i="7"/>
  <c r="U79" i="7"/>
  <c r="S79" i="7"/>
  <c r="Q79" i="7"/>
  <c r="O79" i="7"/>
  <c r="M79" i="7"/>
  <c r="K79" i="7"/>
  <c r="I79" i="7"/>
  <c r="G79" i="7"/>
  <c r="AE209" i="8"/>
  <c r="AA209" i="8"/>
  <c r="W209" i="8"/>
  <c r="S209" i="8"/>
  <c r="O209" i="8"/>
  <c r="K209" i="8"/>
  <c r="G209" i="8"/>
  <c r="AD209" i="8"/>
  <c r="Z209" i="8"/>
  <c r="V209" i="8"/>
  <c r="R209" i="8"/>
  <c r="N209" i="8"/>
  <c r="J209" i="8"/>
  <c r="F209" i="8"/>
  <c r="AF24" i="7"/>
  <c r="AD24" i="7"/>
  <c r="AB24" i="7"/>
  <c r="Z24" i="7"/>
  <c r="X24" i="7"/>
  <c r="V24" i="7"/>
  <c r="T24" i="7"/>
  <c r="R24" i="7"/>
  <c r="P24" i="7"/>
  <c r="N24" i="7"/>
  <c r="L24" i="7"/>
  <c r="J24" i="7"/>
  <c r="H24" i="7"/>
  <c r="F24" i="7"/>
  <c r="AE24" i="7"/>
  <c r="AC24" i="7"/>
  <c r="AA24" i="7"/>
  <c r="Y24" i="7"/>
  <c r="W24" i="7"/>
  <c r="U24" i="7"/>
  <c r="S24" i="7"/>
  <c r="Q24" i="7"/>
  <c r="O24" i="7"/>
  <c r="M24" i="7"/>
  <c r="K24" i="7"/>
  <c r="I24" i="7"/>
  <c r="G24" i="7"/>
  <c r="AE204" i="8"/>
  <c r="AC204" i="8"/>
  <c r="Y204" i="8"/>
  <c r="W204" i="8"/>
  <c r="U204" i="8"/>
  <c r="Q204" i="8"/>
  <c r="O204" i="8"/>
  <c r="M204" i="8"/>
  <c r="I204" i="8"/>
  <c r="G204" i="8"/>
  <c r="AF204" i="8"/>
  <c r="AB204" i="8"/>
  <c r="Z204" i="8"/>
  <c r="X204" i="8"/>
  <c r="T204" i="8"/>
  <c r="R204" i="8"/>
  <c r="P204" i="8"/>
  <c r="L204" i="8"/>
  <c r="J204" i="8"/>
  <c r="H204" i="8"/>
  <c r="D205" i="8"/>
  <c r="AF144" i="7"/>
  <c r="AD144" i="7"/>
  <c r="AB144" i="7"/>
  <c r="Z144" i="7"/>
  <c r="X144" i="7"/>
  <c r="V144" i="7"/>
  <c r="T144" i="7"/>
  <c r="R144" i="7"/>
  <c r="P144" i="7"/>
  <c r="N144" i="7"/>
  <c r="L144" i="7"/>
  <c r="J144" i="7"/>
  <c r="H144" i="7"/>
  <c r="F144" i="7"/>
  <c r="AE144" i="7"/>
  <c r="AC144" i="7"/>
  <c r="AA144" i="7"/>
  <c r="Y144" i="7"/>
  <c r="W144" i="7"/>
  <c r="U144" i="7"/>
  <c r="S144" i="7"/>
  <c r="Q144" i="7"/>
  <c r="O144" i="7"/>
  <c r="M144" i="7"/>
  <c r="K144" i="7"/>
  <c r="I144" i="7"/>
  <c r="G144" i="7"/>
  <c r="AE339" i="8"/>
  <c r="AC339" i="8"/>
  <c r="AA339" i="8"/>
  <c r="W339" i="8"/>
  <c r="U339" i="8"/>
  <c r="S339" i="8"/>
  <c r="O339" i="8"/>
  <c r="M339" i="8"/>
  <c r="K339" i="8"/>
  <c r="G339" i="8"/>
  <c r="AF339" i="8"/>
  <c r="AD339" i="8"/>
  <c r="Z339" i="8"/>
  <c r="X339" i="8"/>
  <c r="V339" i="8"/>
  <c r="R339" i="8"/>
  <c r="P339" i="8"/>
  <c r="N339" i="8"/>
  <c r="J339" i="8"/>
  <c r="H339" i="8"/>
  <c r="F339" i="8"/>
  <c r="AE429" i="8"/>
  <c r="AC429" i="8"/>
  <c r="AA429" i="8"/>
  <c r="Y429" i="8"/>
  <c r="W429" i="8"/>
  <c r="U429" i="8"/>
  <c r="S429" i="8"/>
  <c r="Q429" i="8"/>
  <c r="O429" i="8"/>
  <c r="M429" i="8"/>
  <c r="K429" i="8"/>
  <c r="I429" i="8"/>
  <c r="G429" i="8"/>
  <c r="AF429" i="8"/>
  <c r="AD429" i="8"/>
  <c r="AB429" i="8"/>
  <c r="Z429" i="8"/>
  <c r="X429" i="8"/>
  <c r="V429" i="8"/>
  <c r="T429" i="8"/>
  <c r="R429" i="8"/>
  <c r="P429" i="8"/>
  <c r="N429" i="8"/>
  <c r="L429" i="8"/>
  <c r="J429" i="8"/>
  <c r="H429" i="8"/>
  <c r="F429" i="8"/>
  <c r="AC259" i="8"/>
  <c r="AA259" i="8"/>
  <c r="Y259" i="8"/>
  <c r="U259" i="8"/>
  <c r="S259" i="8"/>
  <c r="Q259" i="8"/>
  <c r="M259" i="8"/>
  <c r="K259" i="8"/>
  <c r="I259" i="8"/>
  <c r="AF259" i="8"/>
  <c r="AD259" i="8"/>
  <c r="AB259" i="8"/>
  <c r="X259" i="8"/>
  <c r="V259" i="8"/>
  <c r="T259" i="8"/>
  <c r="P259" i="8"/>
  <c r="N259" i="8"/>
  <c r="L259" i="8"/>
  <c r="H259" i="8"/>
  <c r="F259" i="8"/>
  <c r="AA404" i="8"/>
  <c r="Y404" i="8"/>
  <c r="S404" i="8"/>
  <c r="Q404" i="8"/>
  <c r="K404" i="8"/>
  <c r="I404" i="8"/>
  <c r="AD404" i="8"/>
  <c r="AB404" i="8"/>
  <c r="V404" i="8"/>
  <c r="T404" i="8"/>
  <c r="N404" i="8"/>
  <c r="L404" i="8"/>
  <c r="F404" i="8"/>
  <c r="AF444" i="7"/>
  <c r="AD444" i="7"/>
  <c r="AB444" i="7"/>
  <c r="Z444" i="7"/>
  <c r="X444" i="7"/>
  <c r="V444" i="7"/>
  <c r="T444" i="7"/>
  <c r="R444" i="7"/>
  <c r="P444" i="7"/>
  <c r="N444" i="7"/>
  <c r="L444" i="7"/>
  <c r="J444" i="7"/>
  <c r="H444" i="7"/>
  <c r="F444" i="7"/>
  <c r="AE444" i="7"/>
  <c r="AC444" i="7"/>
  <c r="AA444" i="7"/>
  <c r="Y444" i="7"/>
  <c r="W444" i="7"/>
  <c r="U444" i="7"/>
  <c r="S444" i="7"/>
  <c r="Q444" i="7"/>
  <c r="O444" i="7"/>
  <c r="M444" i="7"/>
  <c r="K444" i="7"/>
  <c r="I444" i="7"/>
  <c r="G444" i="7"/>
  <c r="AE64" i="8"/>
  <c r="AC64" i="8"/>
  <c r="AA64" i="8"/>
  <c r="Y64" i="8"/>
  <c r="W64" i="8"/>
  <c r="U64" i="8"/>
  <c r="S64" i="8"/>
  <c r="Q64" i="8"/>
  <c r="O64" i="8"/>
  <c r="M64" i="8"/>
  <c r="K64" i="8"/>
  <c r="I64" i="8"/>
  <c r="G64" i="8"/>
  <c r="AF64" i="8"/>
  <c r="AD64" i="8"/>
  <c r="AB64" i="8"/>
  <c r="Z64" i="8"/>
  <c r="X64" i="8"/>
  <c r="V64" i="8"/>
  <c r="T64" i="8"/>
  <c r="R64" i="8"/>
  <c r="P64" i="8"/>
  <c r="N64" i="8"/>
  <c r="L64" i="8"/>
  <c r="J64" i="8"/>
  <c r="H64" i="8"/>
  <c r="F64" i="8"/>
  <c r="AE324" i="8"/>
  <c r="AC324" i="8"/>
  <c r="AA324" i="8"/>
  <c r="Y324" i="8"/>
  <c r="W324" i="8"/>
  <c r="U324" i="8"/>
  <c r="S324" i="8"/>
  <c r="Q324" i="8"/>
  <c r="O324" i="8"/>
  <c r="M324" i="8"/>
  <c r="K324" i="8"/>
  <c r="I324" i="8"/>
  <c r="G324" i="8"/>
  <c r="AF324" i="8"/>
  <c r="AD324" i="8"/>
  <c r="AB324" i="8"/>
  <c r="Z324" i="8"/>
  <c r="X324" i="8"/>
  <c r="V324" i="8"/>
  <c r="T324" i="8"/>
  <c r="R324" i="8"/>
  <c r="P324" i="8"/>
  <c r="N324" i="8"/>
  <c r="L324" i="8"/>
  <c r="J324" i="8"/>
  <c r="H324" i="8"/>
  <c r="F324" i="8"/>
  <c r="AF14" i="7"/>
  <c r="AD14" i="7"/>
  <c r="AB14" i="7"/>
  <c r="Z14" i="7"/>
  <c r="X14" i="7"/>
  <c r="V14" i="7"/>
  <c r="T14" i="7"/>
  <c r="R14" i="7"/>
  <c r="P14" i="7"/>
  <c r="N14" i="7"/>
  <c r="L14" i="7"/>
  <c r="J14" i="7"/>
  <c r="H14" i="7"/>
  <c r="F14" i="7"/>
  <c r="AE14" i="7"/>
  <c r="AC14" i="7"/>
  <c r="AA14" i="7"/>
  <c r="Y14" i="7"/>
  <c r="W14" i="7"/>
  <c r="U14" i="7"/>
  <c r="S14" i="7"/>
  <c r="Q14" i="7"/>
  <c r="O14" i="7"/>
  <c r="M14" i="7"/>
  <c r="K14" i="7"/>
  <c r="I14" i="7"/>
  <c r="G14" i="7"/>
  <c r="BF54" i="10"/>
  <c r="C10" i="13" s="1"/>
  <c r="C3" i="12"/>
  <c r="BQ57" i="10"/>
  <c r="BW54" i="10"/>
  <c r="T10" i="13" s="1"/>
  <c r="BS54" i="10"/>
  <c r="P10" i="13" s="1"/>
  <c r="BM78" i="10"/>
  <c r="I4" i="4" s="1"/>
  <c r="I6" i="4" s="1"/>
  <c r="BO78" i="10"/>
  <c r="K4" i="4" s="1"/>
  <c r="K6" i="4" s="1"/>
  <c r="BH78" i="10"/>
  <c r="D4" i="4" s="1"/>
  <c r="D6" i="4" s="1"/>
  <c r="AE20" i="8"/>
  <c r="AC20" i="8"/>
  <c r="AA20" i="8"/>
  <c r="Y20" i="8"/>
  <c r="W20" i="8"/>
  <c r="U20" i="8"/>
  <c r="S20" i="8"/>
  <c r="Q20" i="8"/>
  <c r="O20" i="8"/>
  <c r="M20" i="8"/>
  <c r="K20" i="8"/>
  <c r="I20" i="8"/>
  <c r="G20" i="8"/>
  <c r="AF20" i="8"/>
  <c r="AD20" i="8"/>
  <c r="AB20" i="8"/>
  <c r="Z20" i="8"/>
  <c r="X20" i="8"/>
  <c r="V20" i="8"/>
  <c r="T20" i="8"/>
  <c r="R20" i="8"/>
  <c r="P20" i="8"/>
  <c r="N20" i="8"/>
  <c r="L20" i="8"/>
  <c r="J20" i="8"/>
  <c r="H20" i="8"/>
  <c r="F20" i="8"/>
  <c r="AF380" i="7"/>
  <c r="AD380" i="7"/>
  <c r="AB380" i="7"/>
  <c r="Z380" i="7"/>
  <c r="X380" i="7"/>
  <c r="V380" i="7"/>
  <c r="T380" i="7"/>
  <c r="R380" i="7"/>
  <c r="P380" i="7"/>
  <c r="N380" i="7"/>
  <c r="L380" i="7"/>
  <c r="J380" i="7"/>
  <c r="H380" i="7"/>
  <c r="F380" i="7"/>
  <c r="AE380" i="7"/>
  <c r="AC380" i="7"/>
  <c r="AA380" i="7"/>
  <c r="Y380" i="7"/>
  <c r="W380" i="7"/>
  <c r="U380" i="7"/>
  <c r="S380" i="7"/>
  <c r="Q380" i="7"/>
  <c r="O380" i="7"/>
  <c r="M380" i="7"/>
  <c r="K380" i="7"/>
  <c r="I380" i="7"/>
  <c r="G380" i="7"/>
  <c r="AE95" i="7"/>
  <c r="AC95" i="7"/>
  <c r="AA95" i="7"/>
  <c r="Y95" i="7"/>
  <c r="W95" i="7"/>
  <c r="U95" i="7"/>
  <c r="S95" i="7"/>
  <c r="Q95" i="7"/>
  <c r="O95" i="7"/>
  <c r="M95" i="7"/>
  <c r="K95" i="7"/>
  <c r="I95" i="7"/>
  <c r="G95" i="7"/>
  <c r="AF95" i="7"/>
  <c r="AD95" i="7"/>
  <c r="AB95" i="7"/>
  <c r="Z95" i="7"/>
  <c r="X95" i="7"/>
  <c r="V95" i="7"/>
  <c r="T95" i="7"/>
  <c r="R95" i="7"/>
  <c r="P95" i="7"/>
  <c r="N95" i="7"/>
  <c r="L95" i="7"/>
  <c r="J95" i="7"/>
  <c r="H95" i="7"/>
  <c r="F95" i="7"/>
  <c r="AF380" i="8"/>
  <c r="AD380" i="8"/>
  <c r="AB380" i="8"/>
  <c r="Z380" i="8"/>
  <c r="X380" i="8"/>
  <c r="V380" i="8"/>
  <c r="T380" i="8"/>
  <c r="R380" i="8"/>
  <c r="P380" i="8"/>
  <c r="N380" i="8"/>
  <c r="L380" i="8"/>
  <c r="J380" i="8"/>
  <c r="H380" i="8"/>
  <c r="F380" i="8"/>
  <c r="AE380" i="8"/>
  <c r="AC380" i="8"/>
  <c r="AA380" i="8"/>
  <c r="Y380" i="8"/>
  <c r="W380" i="8"/>
  <c r="U380" i="8"/>
  <c r="S380" i="8"/>
  <c r="Q380" i="8"/>
  <c r="O380" i="8"/>
  <c r="M380" i="8"/>
  <c r="K380" i="8"/>
  <c r="I380" i="8"/>
  <c r="G380" i="8"/>
  <c r="AE205" i="7"/>
  <c r="AC205" i="7"/>
  <c r="AA205" i="7"/>
  <c r="Y205" i="7"/>
  <c r="W205" i="7"/>
  <c r="U205" i="7"/>
  <c r="S205" i="7"/>
  <c r="Q205" i="7"/>
  <c r="O205" i="7"/>
  <c r="M205" i="7"/>
  <c r="K205" i="7"/>
  <c r="I205" i="7"/>
  <c r="G205" i="7"/>
  <c r="AF205" i="7"/>
  <c r="AD205" i="7"/>
  <c r="AB205" i="7"/>
  <c r="Z205" i="7"/>
  <c r="X205" i="7"/>
  <c r="V205" i="7"/>
  <c r="T205" i="7"/>
  <c r="R205" i="7"/>
  <c r="P205" i="7"/>
  <c r="N205" i="7"/>
  <c r="L205" i="7"/>
  <c r="J205" i="7"/>
  <c r="H205" i="7"/>
  <c r="F205" i="7"/>
  <c r="AF395" i="7"/>
  <c r="AD395" i="7"/>
  <c r="AB395" i="7"/>
  <c r="Z395" i="7"/>
  <c r="X395" i="7"/>
  <c r="V395" i="7"/>
  <c r="T395" i="7"/>
  <c r="R395" i="7"/>
  <c r="P395" i="7"/>
  <c r="N395" i="7"/>
  <c r="L395" i="7"/>
  <c r="J395" i="7"/>
  <c r="H395" i="7"/>
  <c r="F395" i="7"/>
  <c r="AE395" i="7"/>
  <c r="AC395" i="7"/>
  <c r="AA395" i="7"/>
  <c r="Y395" i="7"/>
  <c r="W395" i="7"/>
  <c r="U395" i="7"/>
  <c r="S395" i="7"/>
  <c r="Q395" i="7"/>
  <c r="O395" i="7"/>
  <c r="M395" i="7"/>
  <c r="K395" i="7"/>
  <c r="I395" i="7"/>
  <c r="G395" i="7"/>
  <c r="AF115" i="8"/>
  <c r="AD115" i="8"/>
  <c r="AB115" i="8"/>
  <c r="Z115" i="8"/>
  <c r="X115" i="8"/>
  <c r="V115" i="8"/>
  <c r="T115" i="8"/>
  <c r="R115" i="8"/>
  <c r="P115" i="8"/>
  <c r="N115" i="8"/>
  <c r="L115" i="8"/>
  <c r="J115" i="8"/>
  <c r="H115" i="8"/>
  <c r="F115" i="8"/>
  <c r="AE115" i="8"/>
  <c r="AC115" i="8"/>
  <c r="AA115" i="8"/>
  <c r="Y115" i="8"/>
  <c r="W115" i="8"/>
  <c r="U115" i="8"/>
  <c r="S115" i="8"/>
  <c r="Q115" i="8"/>
  <c r="O115" i="8"/>
  <c r="M115" i="8"/>
  <c r="K115" i="8"/>
  <c r="I115" i="8"/>
  <c r="G115" i="8"/>
  <c r="AF270" i="8"/>
  <c r="AD270" i="8"/>
  <c r="AB270" i="8"/>
  <c r="Z270" i="8"/>
  <c r="X270" i="8"/>
  <c r="V270" i="8"/>
  <c r="T270" i="8"/>
  <c r="R270" i="8"/>
  <c r="P270" i="8"/>
  <c r="N270" i="8"/>
  <c r="L270" i="8"/>
  <c r="J270" i="8"/>
  <c r="H270" i="8"/>
  <c r="F270" i="8"/>
  <c r="AE270" i="8"/>
  <c r="AC270" i="8"/>
  <c r="AA270" i="8"/>
  <c r="Y270" i="8"/>
  <c r="W270" i="8"/>
  <c r="U270" i="8"/>
  <c r="S270" i="8"/>
  <c r="Q270" i="8"/>
  <c r="O270" i="8"/>
  <c r="M270" i="8"/>
  <c r="K270" i="8"/>
  <c r="I270" i="8"/>
  <c r="G270" i="8"/>
  <c r="AF435" i="8"/>
  <c r="AD435" i="8"/>
  <c r="AB435" i="8"/>
  <c r="Z435" i="8"/>
  <c r="X435" i="8"/>
  <c r="V435" i="8"/>
  <c r="T435" i="8"/>
  <c r="R435" i="8"/>
  <c r="P435" i="8"/>
  <c r="N435" i="8"/>
  <c r="L435" i="8"/>
  <c r="J435" i="8"/>
  <c r="H435" i="8"/>
  <c r="F435" i="8"/>
  <c r="AE435" i="8"/>
  <c r="AC435" i="8"/>
  <c r="AA435" i="8"/>
  <c r="Y435" i="8"/>
  <c r="W435" i="8"/>
  <c r="U435" i="8"/>
  <c r="S435" i="8"/>
  <c r="Q435" i="8"/>
  <c r="O435" i="8"/>
  <c r="M435" i="8"/>
  <c r="K435" i="8"/>
  <c r="I435" i="8"/>
  <c r="G435" i="8"/>
  <c r="AE265" i="7"/>
  <c r="AC265" i="7"/>
  <c r="AA265" i="7"/>
  <c r="Y265" i="7"/>
  <c r="W265" i="7"/>
  <c r="U265" i="7"/>
  <c r="S265" i="7"/>
  <c r="Q265" i="7"/>
  <c r="O265" i="7"/>
  <c r="M265" i="7"/>
  <c r="K265" i="7"/>
  <c r="I265" i="7"/>
  <c r="G265" i="7"/>
  <c r="AF265" i="7"/>
  <c r="AD265" i="7"/>
  <c r="AB265" i="7"/>
  <c r="Z265" i="7"/>
  <c r="X265" i="7"/>
  <c r="V265" i="7"/>
  <c r="T265" i="7"/>
  <c r="R265" i="7"/>
  <c r="P265" i="7"/>
  <c r="N265" i="7"/>
  <c r="L265" i="7"/>
  <c r="J265" i="7"/>
  <c r="H265" i="7"/>
  <c r="F265" i="7"/>
  <c r="AE230" i="7"/>
  <c r="AC230" i="7"/>
  <c r="AA230" i="7"/>
  <c r="Y230" i="7"/>
  <c r="W230" i="7"/>
  <c r="U230" i="7"/>
  <c r="S230" i="7"/>
  <c r="Q230" i="7"/>
  <c r="O230" i="7"/>
  <c r="M230" i="7"/>
  <c r="K230" i="7"/>
  <c r="I230" i="7"/>
  <c r="G230" i="7"/>
  <c r="AF230" i="7"/>
  <c r="AD230" i="7"/>
  <c r="AB230" i="7"/>
  <c r="Z230" i="7"/>
  <c r="X230" i="7"/>
  <c r="V230" i="7"/>
  <c r="T230" i="7"/>
  <c r="R230" i="7"/>
  <c r="P230" i="7"/>
  <c r="N230" i="7"/>
  <c r="L230" i="7"/>
  <c r="J230" i="7"/>
  <c r="H230" i="7"/>
  <c r="F230" i="7"/>
  <c r="AF285" i="8"/>
  <c r="AD285" i="8"/>
  <c r="AB285" i="8"/>
  <c r="Z285" i="8"/>
  <c r="X285" i="8"/>
  <c r="V285" i="8"/>
  <c r="T285" i="8"/>
  <c r="R285" i="8"/>
  <c r="P285" i="8"/>
  <c r="N285" i="8"/>
  <c r="L285" i="8"/>
  <c r="J285" i="8"/>
  <c r="H285" i="8"/>
  <c r="F285" i="8"/>
  <c r="AE285" i="8"/>
  <c r="AC285" i="8"/>
  <c r="AA285" i="8"/>
  <c r="Y285" i="8"/>
  <c r="W285" i="8"/>
  <c r="U285" i="8"/>
  <c r="S285" i="8"/>
  <c r="Q285" i="8"/>
  <c r="O285" i="8"/>
  <c r="M285" i="8"/>
  <c r="K285" i="8"/>
  <c r="I285" i="8"/>
  <c r="G285" i="8"/>
  <c r="AE65" i="7"/>
  <c r="AC65" i="7"/>
  <c r="AA65" i="7"/>
  <c r="Y65" i="7"/>
  <c r="W65" i="7"/>
  <c r="U65" i="7"/>
  <c r="S65" i="7"/>
  <c r="Q65" i="7"/>
  <c r="O65" i="7"/>
  <c r="M65" i="7"/>
  <c r="K65" i="7"/>
  <c r="I65" i="7"/>
  <c r="G65" i="7"/>
  <c r="AF65" i="7"/>
  <c r="AD65" i="7"/>
  <c r="AB65" i="7"/>
  <c r="Z65" i="7"/>
  <c r="X65" i="7"/>
  <c r="V65" i="7"/>
  <c r="T65" i="7"/>
  <c r="R65" i="7"/>
  <c r="P65" i="7"/>
  <c r="N65" i="7"/>
  <c r="L65" i="7"/>
  <c r="J65" i="7"/>
  <c r="H65" i="7"/>
  <c r="F65" i="7"/>
  <c r="AF65" i="8"/>
  <c r="AD65" i="8"/>
  <c r="AB65" i="8"/>
  <c r="Z65" i="8"/>
  <c r="X65" i="8"/>
  <c r="V65" i="8"/>
  <c r="T65" i="8"/>
  <c r="R65" i="8"/>
  <c r="P65" i="8"/>
  <c r="N65" i="8"/>
  <c r="L65" i="8"/>
  <c r="J65" i="8"/>
  <c r="H65" i="8"/>
  <c r="F65" i="8"/>
  <c r="AE65" i="8"/>
  <c r="AC65" i="8"/>
  <c r="AA65" i="8"/>
  <c r="Y65" i="8"/>
  <c r="W65" i="8"/>
  <c r="U65" i="8"/>
  <c r="S65" i="8"/>
  <c r="Q65" i="8"/>
  <c r="O65" i="8"/>
  <c r="M65" i="8"/>
  <c r="K65" i="8"/>
  <c r="I65" i="8"/>
  <c r="G65" i="8"/>
  <c r="AF330" i="8"/>
  <c r="AD330" i="8"/>
  <c r="AB330" i="8"/>
  <c r="Z330" i="8"/>
  <c r="X330" i="8"/>
  <c r="V330" i="8"/>
  <c r="T330" i="8"/>
  <c r="R330" i="8"/>
  <c r="P330" i="8"/>
  <c r="N330" i="8"/>
  <c r="L330" i="8"/>
  <c r="J330" i="8"/>
  <c r="H330" i="8"/>
  <c r="F330" i="8"/>
  <c r="AE330" i="8"/>
  <c r="AC330" i="8"/>
  <c r="AA330" i="8"/>
  <c r="Y330" i="8"/>
  <c r="W330" i="8"/>
  <c r="U330" i="8"/>
  <c r="S330" i="8"/>
  <c r="Q330" i="8"/>
  <c r="O330" i="8"/>
  <c r="M330" i="8"/>
  <c r="K330" i="8"/>
  <c r="I330" i="8"/>
  <c r="G330" i="8"/>
  <c r="AF430" i="8"/>
  <c r="AD430" i="8"/>
  <c r="AB430" i="8"/>
  <c r="Z430" i="8"/>
  <c r="X430" i="8"/>
  <c r="V430" i="8"/>
  <c r="T430" i="8"/>
  <c r="R430" i="8"/>
  <c r="P430" i="8"/>
  <c r="N430" i="8"/>
  <c r="L430" i="8"/>
  <c r="J430" i="8"/>
  <c r="H430" i="8"/>
  <c r="F430" i="8"/>
  <c r="AE430" i="8"/>
  <c r="AC430" i="8"/>
  <c r="AA430" i="8"/>
  <c r="Y430" i="8"/>
  <c r="W430" i="8"/>
  <c r="U430" i="8"/>
  <c r="S430" i="8"/>
  <c r="Q430" i="8"/>
  <c r="O430" i="8"/>
  <c r="M430" i="8"/>
  <c r="K430" i="8"/>
  <c r="I430" i="8"/>
  <c r="G430" i="8"/>
  <c r="AE25" i="8"/>
  <c r="AC25" i="8"/>
  <c r="AA25" i="8"/>
  <c r="Y25" i="8"/>
  <c r="W25" i="8"/>
  <c r="U25" i="8"/>
  <c r="S25" i="8"/>
  <c r="Q25" i="8"/>
  <c r="O25" i="8"/>
  <c r="M25" i="8"/>
  <c r="K25" i="8"/>
  <c r="I25" i="8"/>
  <c r="G25" i="8"/>
  <c r="AF25" i="8"/>
  <c r="AD25" i="8"/>
  <c r="AB25" i="8"/>
  <c r="Z25" i="8"/>
  <c r="X25" i="8"/>
  <c r="V25" i="8"/>
  <c r="T25" i="8"/>
  <c r="R25" i="8"/>
  <c r="P25" i="8"/>
  <c r="N25" i="8"/>
  <c r="L25" i="8"/>
  <c r="J25" i="8"/>
  <c r="H25" i="8"/>
  <c r="F25" i="8"/>
  <c r="AE240" i="7"/>
  <c r="AC240" i="7"/>
  <c r="AA240" i="7"/>
  <c r="Y240" i="7"/>
  <c r="W240" i="7"/>
  <c r="U240" i="7"/>
  <c r="S240" i="7"/>
  <c r="Q240" i="7"/>
  <c r="O240" i="7"/>
  <c r="M240" i="7"/>
  <c r="K240" i="7"/>
  <c r="I240" i="7"/>
  <c r="G240" i="7"/>
  <c r="AF240" i="7"/>
  <c r="AD240" i="7"/>
  <c r="AB240" i="7"/>
  <c r="Z240" i="7"/>
  <c r="X240" i="7"/>
  <c r="V240" i="7"/>
  <c r="T240" i="7"/>
  <c r="R240" i="7"/>
  <c r="P240" i="7"/>
  <c r="N240" i="7"/>
  <c r="L240" i="7"/>
  <c r="J240" i="7"/>
  <c r="H240" i="7"/>
  <c r="F240" i="7"/>
  <c r="AE35" i="7"/>
  <c r="AC35" i="7"/>
  <c r="AA35" i="7"/>
  <c r="Y35" i="7"/>
  <c r="W35" i="7"/>
  <c r="U35" i="7"/>
  <c r="S35" i="7"/>
  <c r="Q35" i="7"/>
  <c r="O35" i="7"/>
  <c r="M35" i="7"/>
  <c r="K35" i="7"/>
  <c r="I35" i="7"/>
  <c r="G35" i="7"/>
  <c r="AF35" i="7"/>
  <c r="AD35" i="7"/>
  <c r="AB35" i="7"/>
  <c r="Z35" i="7"/>
  <c r="X35" i="7"/>
  <c r="V35" i="7"/>
  <c r="T35" i="7"/>
  <c r="R35" i="7"/>
  <c r="P35" i="7"/>
  <c r="N35" i="7"/>
  <c r="L35" i="7"/>
  <c r="J35" i="7"/>
  <c r="H35" i="7"/>
  <c r="F35" i="7"/>
  <c r="AF345" i="8"/>
  <c r="AD345" i="8"/>
  <c r="AB345" i="8"/>
  <c r="Z345" i="8"/>
  <c r="X345" i="8"/>
  <c r="V345" i="8"/>
  <c r="T345" i="8"/>
  <c r="R345" i="8"/>
  <c r="P345" i="8"/>
  <c r="N345" i="8"/>
  <c r="L345" i="8"/>
  <c r="J345" i="8"/>
  <c r="H345" i="8"/>
  <c r="F345" i="8"/>
  <c r="AE345" i="8"/>
  <c r="AC345" i="8"/>
  <c r="AA345" i="8"/>
  <c r="Y345" i="8"/>
  <c r="W345" i="8"/>
  <c r="U345" i="8"/>
  <c r="S345" i="8"/>
  <c r="Q345" i="8"/>
  <c r="O345" i="8"/>
  <c r="M345" i="8"/>
  <c r="K345" i="8"/>
  <c r="I345" i="8"/>
  <c r="G345" i="8"/>
  <c r="AF370" i="8"/>
  <c r="AD370" i="8"/>
  <c r="AB370" i="8"/>
  <c r="Z370" i="8"/>
  <c r="X370" i="8"/>
  <c r="V370" i="8"/>
  <c r="T370" i="8"/>
  <c r="R370" i="8"/>
  <c r="P370" i="8"/>
  <c r="N370" i="8"/>
  <c r="L370" i="8"/>
  <c r="J370" i="8"/>
  <c r="H370" i="8"/>
  <c r="F370" i="8"/>
  <c r="AE370" i="8"/>
  <c r="AC370" i="8"/>
  <c r="AA370" i="8"/>
  <c r="Y370" i="8"/>
  <c r="W370" i="8"/>
  <c r="U370" i="8"/>
  <c r="S370" i="8"/>
  <c r="Q370" i="8"/>
  <c r="O370" i="8"/>
  <c r="M370" i="8"/>
  <c r="K370" i="8"/>
  <c r="I370" i="8"/>
  <c r="G370" i="8"/>
  <c r="AE275" i="7"/>
  <c r="AC275" i="7"/>
  <c r="AA275" i="7"/>
  <c r="Y275" i="7"/>
  <c r="W275" i="7"/>
  <c r="U275" i="7"/>
  <c r="S275" i="7"/>
  <c r="Q275" i="7"/>
  <c r="O275" i="7"/>
  <c r="M275" i="7"/>
  <c r="K275" i="7"/>
  <c r="I275" i="7"/>
  <c r="G275" i="7"/>
  <c r="AF275" i="7"/>
  <c r="AD275" i="7"/>
  <c r="AB275" i="7"/>
  <c r="Z275" i="7"/>
  <c r="X275" i="7"/>
  <c r="V275" i="7"/>
  <c r="T275" i="7"/>
  <c r="R275" i="7"/>
  <c r="P275" i="7"/>
  <c r="N275" i="7"/>
  <c r="L275" i="7"/>
  <c r="J275" i="7"/>
  <c r="H275" i="7"/>
  <c r="F275" i="7"/>
  <c r="AE110" i="7"/>
  <c r="AC110" i="7"/>
  <c r="AA110" i="7"/>
  <c r="Y110" i="7"/>
  <c r="W110" i="7"/>
  <c r="U110" i="7"/>
  <c r="S110" i="7"/>
  <c r="Q110" i="7"/>
  <c r="O110" i="7"/>
  <c r="M110" i="7"/>
  <c r="K110" i="7"/>
  <c r="I110" i="7"/>
  <c r="G110" i="7"/>
  <c r="AF110" i="7"/>
  <c r="AD110" i="7"/>
  <c r="AB110" i="7"/>
  <c r="Z110" i="7"/>
  <c r="X110" i="7"/>
  <c r="V110" i="7"/>
  <c r="T110" i="7"/>
  <c r="R110" i="7"/>
  <c r="P110" i="7"/>
  <c r="N110" i="7"/>
  <c r="L110" i="7"/>
  <c r="J110" i="7"/>
  <c r="H110" i="7"/>
  <c r="F110" i="7"/>
  <c r="AF445" i="8"/>
  <c r="AD445" i="8"/>
  <c r="AB445" i="8"/>
  <c r="Z445" i="8"/>
  <c r="X445" i="8"/>
  <c r="V445" i="8"/>
  <c r="T445" i="8"/>
  <c r="R445" i="8"/>
  <c r="P445" i="8"/>
  <c r="N445" i="8"/>
  <c r="L445" i="8"/>
  <c r="J445" i="8"/>
  <c r="H445" i="8"/>
  <c r="F445" i="8"/>
  <c r="AE445" i="8"/>
  <c r="AC445" i="8"/>
  <c r="AA445" i="8"/>
  <c r="Y445" i="8"/>
  <c r="W445" i="8"/>
  <c r="U445" i="8"/>
  <c r="S445" i="8"/>
  <c r="Q445" i="8"/>
  <c r="O445" i="8"/>
  <c r="M445" i="8"/>
  <c r="K445" i="8"/>
  <c r="I445" i="8"/>
  <c r="G445" i="8"/>
  <c r="AF75" i="8"/>
  <c r="AD75" i="8"/>
  <c r="AB75" i="8"/>
  <c r="Z75" i="8"/>
  <c r="X75" i="8"/>
  <c r="V75" i="8"/>
  <c r="T75" i="8"/>
  <c r="R75" i="8"/>
  <c r="P75" i="8"/>
  <c r="N75" i="8"/>
  <c r="L75" i="8"/>
  <c r="J75" i="8"/>
  <c r="H75" i="8"/>
  <c r="F75" i="8"/>
  <c r="AE75" i="8"/>
  <c r="AC75" i="8"/>
  <c r="AA75" i="8"/>
  <c r="Y75" i="8"/>
  <c r="W75" i="8"/>
  <c r="U75" i="8"/>
  <c r="S75" i="8"/>
  <c r="Q75" i="8"/>
  <c r="O75" i="8"/>
  <c r="M75" i="8"/>
  <c r="K75" i="8"/>
  <c r="I75" i="8"/>
  <c r="G75" i="8"/>
  <c r="AF306" i="7"/>
  <c r="AD306" i="7"/>
  <c r="AB306" i="7"/>
  <c r="AE306" i="7"/>
  <c r="AC306" i="7"/>
  <c r="Z306" i="7"/>
  <c r="X306" i="7"/>
  <c r="V306" i="7"/>
  <c r="T306" i="7"/>
  <c r="R306" i="7"/>
  <c r="P306" i="7"/>
  <c r="N306" i="7"/>
  <c r="L306" i="7"/>
  <c r="J306" i="7"/>
  <c r="H306" i="7"/>
  <c r="F306" i="7"/>
  <c r="AA306" i="7"/>
  <c r="Y306" i="7"/>
  <c r="W306" i="7"/>
  <c r="U306" i="7"/>
  <c r="S306" i="7"/>
  <c r="Q306" i="7"/>
  <c r="O306" i="7"/>
  <c r="M306" i="7"/>
  <c r="K306" i="7"/>
  <c r="I306" i="7"/>
  <c r="G306" i="7"/>
  <c r="AF150" i="8"/>
  <c r="AD150" i="8"/>
  <c r="AB150" i="8"/>
  <c r="Z150" i="8"/>
  <c r="X150" i="8"/>
  <c r="V150" i="8"/>
  <c r="T150" i="8"/>
  <c r="R150" i="8"/>
  <c r="P150" i="8"/>
  <c r="N150" i="8"/>
  <c r="L150" i="8"/>
  <c r="J150" i="8"/>
  <c r="H150" i="8"/>
  <c r="F150" i="8"/>
  <c r="AE150" i="8"/>
  <c r="AC150" i="8"/>
  <c r="AA150" i="8"/>
  <c r="Y150" i="8"/>
  <c r="W150" i="8"/>
  <c r="U150" i="8"/>
  <c r="S150" i="8"/>
  <c r="Q150" i="8"/>
  <c r="O150" i="8"/>
  <c r="M150" i="8"/>
  <c r="K150" i="8"/>
  <c r="I150" i="8"/>
  <c r="G150" i="8"/>
  <c r="AF395" i="8"/>
  <c r="AD395" i="8"/>
  <c r="AB395" i="8"/>
  <c r="Z395" i="8"/>
  <c r="X395" i="8"/>
  <c r="V395" i="8"/>
  <c r="T395" i="8"/>
  <c r="R395" i="8"/>
  <c r="P395" i="8"/>
  <c r="N395" i="8"/>
  <c r="L395" i="8"/>
  <c r="J395" i="8"/>
  <c r="H395" i="8"/>
  <c r="F395" i="8"/>
  <c r="AE395" i="8"/>
  <c r="AC395" i="8"/>
  <c r="AA395" i="8"/>
  <c r="Y395" i="8"/>
  <c r="W395" i="8"/>
  <c r="U395" i="8"/>
  <c r="S395" i="8"/>
  <c r="Q395" i="8"/>
  <c r="O395" i="8"/>
  <c r="M395" i="8"/>
  <c r="K395" i="8"/>
  <c r="I395" i="8"/>
  <c r="G395" i="8"/>
  <c r="AF430" i="7"/>
  <c r="AD430" i="7"/>
  <c r="AB430" i="7"/>
  <c r="Z430" i="7"/>
  <c r="X430" i="7"/>
  <c r="V430" i="7"/>
  <c r="T430" i="7"/>
  <c r="R430" i="7"/>
  <c r="P430" i="7"/>
  <c r="N430" i="7"/>
  <c r="L430" i="7"/>
  <c r="J430" i="7"/>
  <c r="H430" i="7"/>
  <c r="F430" i="7"/>
  <c r="AE430" i="7"/>
  <c r="AC430" i="7"/>
  <c r="AA430" i="7"/>
  <c r="Y430" i="7"/>
  <c r="W430" i="7"/>
  <c r="U430" i="7"/>
  <c r="S430" i="7"/>
  <c r="Q430" i="7"/>
  <c r="O430" i="7"/>
  <c r="M430" i="7"/>
  <c r="K430" i="7"/>
  <c r="I430" i="7"/>
  <c r="G430" i="7"/>
  <c r="AE250" i="7"/>
  <c r="AC250" i="7"/>
  <c r="AA250" i="7"/>
  <c r="Y250" i="7"/>
  <c r="W250" i="7"/>
  <c r="U250" i="7"/>
  <c r="S250" i="7"/>
  <c r="Q250" i="7"/>
  <c r="O250" i="7"/>
  <c r="M250" i="7"/>
  <c r="K250" i="7"/>
  <c r="I250" i="7"/>
  <c r="G250" i="7"/>
  <c r="AF250" i="7"/>
  <c r="AD250" i="7"/>
  <c r="AB250" i="7"/>
  <c r="Z250" i="7"/>
  <c r="X250" i="7"/>
  <c r="V250" i="7"/>
  <c r="T250" i="7"/>
  <c r="R250" i="7"/>
  <c r="P250" i="7"/>
  <c r="N250" i="7"/>
  <c r="L250" i="7"/>
  <c r="J250" i="7"/>
  <c r="H250" i="7"/>
  <c r="F250" i="7"/>
  <c r="AE305" i="7"/>
  <c r="AC305" i="7"/>
  <c r="AA305" i="7"/>
  <c r="Y305" i="7"/>
  <c r="W305" i="7"/>
  <c r="U305" i="7"/>
  <c r="S305" i="7"/>
  <c r="Q305" i="7"/>
  <c r="O305" i="7"/>
  <c r="M305" i="7"/>
  <c r="K305" i="7"/>
  <c r="I305" i="7"/>
  <c r="G305" i="7"/>
  <c r="AF305" i="7"/>
  <c r="AD305" i="7"/>
  <c r="AB305" i="7"/>
  <c r="Z305" i="7"/>
  <c r="X305" i="7"/>
  <c r="V305" i="7"/>
  <c r="T305" i="7"/>
  <c r="R305" i="7"/>
  <c r="P305" i="7"/>
  <c r="N305" i="7"/>
  <c r="L305" i="7"/>
  <c r="J305" i="7"/>
  <c r="H305" i="7"/>
  <c r="F305" i="7"/>
  <c r="AE60" i="7"/>
  <c r="AC60" i="7"/>
  <c r="AA60" i="7"/>
  <c r="Y60" i="7"/>
  <c r="W60" i="7"/>
  <c r="U60" i="7"/>
  <c r="S60" i="7"/>
  <c r="Q60" i="7"/>
  <c r="O60" i="7"/>
  <c r="M60" i="7"/>
  <c r="K60" i="7"/>
  <c r="I60" i="7"/>
  <c r="G60" i="7"/>
  <c r="AF60" i="7"/>
  <c r="AD60" i="7"/>
  <c r="AB60" i="7"/>
  <c r="Z60" i="7"/>
  <c r="X60" i="7"/>
  <c r="V60" i="7"/>
  <c r="T60" i="7"/>
  <c r="R60" i="7"/>
  <c r="P60" i="7"/>
  <c r="N60" i="7"/>
  <c r="L60" i="7"/>
  <c r="J60" i="7"/>
  <c r="H60" i="7"/>
  <c r="F60" i="7"/>
  <c r="AE175" i="7"/>
  <c r="AC175" i="7"/>
  <c r="AA175" i="7"/>
  <c r="Y175" i="7"/>
  <c r="W175" i="7"/>
  <c r="U175" i="7"/>
  <c r="S175" i="7"/>
  <c r="Q175" i="7"/>
  <c r="O175" i="7"/>
  <c r="M175" i="7"/>
  <c r="K175" i="7"/>
  <c r="I175" i="7"/>
  <c r="G175" i="7"/>
  <c r="AF175" i="7"/>
  <c r="AD175" i="7"/>
  <c r="AB175" i="7"/>
  <c r="Z175" i="7"/>
  <c r="X175" i="7"/>
  <c r="V175" i="7"/>
  <c r="T175" i="7"/>
  <c r="R175" i="7"/>
  <c r="P175" i="7"/>
  <c r="N175" i="7"/>
  <c r="L175" i="7"/>
  <c r="J175" i="7"/>
  <c r="H175" i="7"/>
  <c r="F175" i="7"/>
  <c r="AF85" i="8"/>
  <c r="AD85" i="8"/>
  <c r="AB85" i="8"/>
  <c r="Z85" i="8"/>
  <c r="X85" i="8"/>
  <c r="V85" i="8"/>
  <c r="T85" i="8"/>
  <c r="R85" i="8"/>
  <c r="P85" i="8"/>
  <c r="N85" i="8"/>
  <c r="L85" i="8"/>
  <c r="J85" i="8"/>
  <c r="H85" i="8"/>
  <c r="F85" i="8"/>
  <c r="AE85" i="8"/>
  <c r="AC85" i="8"/>
  <c r="AA85" i="8"/>
  <c r="Y85" i="8"/>
  <c r="W85" i="8"/>
  <c r="U85" i="8"/>
  <c r="S85" i="8"/>
  <c r="Q85" i="8"/>
  <c r="O85" i="8"/>
  <c r="M85" i="8"/>
  <c r="K85" i="8"/>
  <c r="I85" i="8"/>
  <c r="G85" i="8"/>
  <c r="AF365" i="8"/>
  <c r="AD365" i="8"/>
  <c r="AB365" i="8"/>
  <c r="Z365" i="8"/>
  <c r="X365" i="8"/>
  <c r="V365" i="8"/>
  <c r="T365" i="8"/>
  <c r="R365" i="8"/>
  <c r="P365" i="8"/>
  <c r="N365" i="8"/>
  <c r="L365" i="8"/>
  <c r="J365" i="8"/>
  <c r="H365" i="8"/>
  <c r="F365" i="8"/>
  <c r="AE365" i="8"/>
  <c r="AC365" i="8"/>
  <c r="AA365" i="8"/>
  <c r="Y365" i="8"/>
  <c r="W365" i="8"/>
  <c r="U365" i="8"/>
  <c r="S365" i="8"/>
  <c r="Q365" i="8"/>
  <c r="O365" i="8"/>
  <c r="M365" i="8"/>
  <c r="K365" i="8"/>
  <c r="I365" i="8"/>
  <c r="G365" i="8"/>
  <c r="AE190" i="7"/>
  <c r="AC190" i="7"/>
  <c r="AA190" i="7"/>
  <c r="Y190" i="7"/>
  <c r="W190" i="7"/>
  <c r="U190" i="7"/>
  <c r="S190" i="7"/>
  <c r="Q190" i="7"/>
  <c r="O190" i="7"/>
  <c r="M190" i="7"/>
  <c r="K190" i="7"/>
  <c r="I190" i="7"/>
  <c r="G190" i="7"/>
  <c r="AF190" i="7"/>
  <c r="AD190" i="7"/>
  <c r="AB190" i="7"/>
  <c r="Z190" i="7"/>
  <c r="X190" i="7"/>
  <c r="V190" i="7"/>
  <c r="T190" i="7"/>
  <c r="R190" i="7"/>
  <c r="P190" i="7"/>
  <c r="N190" i="7"/>
  <c r="L190" i="7"/>
  <c r="J190" i="7"/>
  <c r="H190" i="7"/>
  <c r="F190" i="7"/>
  <c r="N9" i="9"/>
  <c r="F9" i="9"/>
  <c r="AE290" i="7"/>
  <c r="AC290" i="7"/>
  <c r="AA290" i="7"/>
  <c r="Y290" i="7"/>
  <c r="W290" i="7"/>
  <c r="U290" i="7"/>
  <c r="S290" i="7"/>
  <c r="Q290" i="7"/>
  <c r="O290" i="7"/>
  <c r="M290" i="7"/>
  <c r="K290" i="7"/>
  <c r="I290" i="7"/>
  <c r="G290" i="7"/>
  <c r="AF290" i="7"/>
  <c r="AD290" i="7"/>
  <c r="AB290" i="7"/>
  <c r="Z290" i="7"/>
  <c r="X290" i="7"/>
  <c r="V290" i="7"/>
  <c r="T290" i="7"/>
  <c r="R290" i="7"/>
  <c r="P290" i="7"/>
  <c r="N290" i="7"/>
  <c r="L290" i="7"/>
  <c r="J290" i="7"/>
  <c r="H290" i="7"/>
  <c r="F290" i="7"/>
  <c r="AF290" i="8"/>
  <c r="AD290" i="8"/>
  <c r="AB290" i="8"/>
  <c r="Z290" i="8"/>
  <c r="X290" i="8"/>
  <c r="V290" i="8"/>
  <c r="T290" i="8"/>
  <c r="R290" i="8"/>
  <c r="P290" i="8"/>
  <c r="N290" i="8"/>
  <c r="L290" i="8"/>
  <c r="J290" i="8"/>
  <c r="H290" i="8"/>
  <c r="F290" i="8"/>
  <c r="AE290" i="8"/>
  <c r="AC290" i="8"/>
  <c r="AA290" i="8"/>
  <c r="Y290" i="8"/>
  <c r="W290" i="8"/>
  <c r="U290" i="8"/>
  <c r="S290" i="8"/>
  <c r="Q290" i="8"/>
  <c r="O290" i="8"/>
  <c r="M290" i="8"/>
  <c r="K290" i="8"/>
  <c r="I290" i="8"/>
  <c r="G290" i="8"/>
  <c r="AE75" i="7"/>
  <c r="AC75" i="7"/>
  <c r="AA75" i="7"/>
  <c r="Y75" i="7"/>
  <c r="W75" i="7"/>
  <c r="U75" i="7"/>
  <c r="S75" i="7"/>
  <c r="Q75" i="7"/>
  <c r="O75" i="7"/>
  <c r="M75" i="7"/>
  <c r="K75" i="7"/>
  <c r="I75" i="7"/>
  <c r="G75" i="7"/>
  <c r="AF75" i="7"/>
  <c r="AD75" i="7"/>
  <c r="AB75" i="7"/>
  <c r="Z75" i="7"/>
  <c r="X75" i="7"/>
  <c r="V75" i="7"/>
  <c r="T75" i="7"/>
  <c r="R75" i="7"/>
  <c r="P75" i="7"/>
  <c r="N75" i="7"/>
  <c r="L75" i="7"/>
  <c r="J75" i="7"/>
  <c r="H75" i="7"/>
  <c r="F75" i="7"/>
  <c r="AE170" i="7"/>
  <c r="AC170" i="7"/>
  <c r="AA170" i="7"/>
  <c r="Y170" i="7"/>
  <c r="W170" i="7"/>
  <c r="U170" i="7"/>
  <c r="S170" i="7"/>
  <c r="Q170" i="7"/>
  <c r="O170" i="7"/>
  <c r="M170" i="7"/>
  <c r="K170" i="7"/>
  <c r="I170" i="7"/>
  <c r="G170" i="7"/>
  <c r="AF170" i="7"/>
  <c r="AD170" i="7"/>
  <c r="AB170" i="7"/>
  <c r="Z170" i="7"/>
  <c r="X170" i="7"/>
  <c r="V170" i="7"/>
  <c r="T170" i="7"/>
  <c r="R170" i="7"/>
  <c r="P170" i="7"/>
  <c r="N170" i="7"/>
  <c r="L170" i="7"/>
  <c r="J170" i="7"/>
  <c r="H170" i="7"/>
  <c r="F170" i="7"/>
  <c r="AF60" i="8"/>
  <c r="AD60" i="8"/>
  <c r="AB60" i="8"/>
  <c r="Z60" i="8"/>
  <c r="X60" i="8"/>
  <c r="V60" i="8"/>
  <c r="T60" i="8"/>
  <c r="R60" i="8"/>
  <c r="P60" i="8"/>
  <c r="N60" i="8"/>
  <c r="L60" i="8"/>
  <c r="J60" i="8"/>
  <c r="H60" i="8"/>
  <c r="F60" i="8"/>
  <c r="AE60" i="8"/>
  <c r="AC60" i="8"/>
  <c r="AA60" i="8"/>
  <c r="Y60" i="8"/>
  <c r="W60" i="8"/>
  <c r="U60" i="8"/>
  <c r="S60" i="8"/>
  <c r="Q60" i="8"/>
  <c r="O60" i="8"/>
  <c r="M60" i="8"/>
  <c r="K60" i="8"/>
  <c r="I60" i="8"/>
  <c r="G60" i="8"/>
  <c r="AE315" i="7"/>
  <c r="AC315" i="7"/>
  <c r="AA315" i="7"/>
  <c r="Y315" i="7"/>
  <c r="W315" i="7"/>
  <c r="U315" i="7"/>
  <c r="S315" i="7"/>
  <c r="Q315" i="7"/>
  <c r="O315" i="7"/>
  <c r="M315" i="7"/>
  <c r="K315" i="7"/>
  <c r="I315" i="7"/>
  <c r="G315" i="7"/>
  <c r="AF315" i="7"/>
  <c r="AD315" i="7"/>
  <c r="AB315" i="7"/>
  <c r="Z315" i="7"/>
  <c r="X315" i="7"/>
  <c r="V315" i="7"/>
  <c r="T315" i="7"/>
  <c r="R315" i="7"/>
  <c r="P315" i="7"/>
  <c r="N315" i="7"/>
  <c r="L315" i="7"/>
  <c r="J315" i="7"/>
  <c r="H315" i="7"/>
  <c r="F315" i="7"/>
  <c r="AE35" i="8"/>
  <c r="AC35" i="8"/>
  <c r="AA35" i="8"/>
  <c r="Y35" i="8"/>
  <c r="W35" i="8"/>
  <c r="U35" i="8"/>
  <c r="S35" i="8"/>
  <c r="Q35" i="8"/>
  <c r="O35" i="8"/>
  <c r="M35" i="8"/>
  <c r="K35" i="8"/>
  <c r="I35" i="8"/>
  <c r="G35" i="8"/>
  <c r="AF35" i="8"/>
  <c r="AD35" i="8"/>
  <c r="AB35" i="8"/>
  <c r="Z35" i="8"/>
  <c r="X35" i="8"/>
  <c r="V35" i="8"/>
  <c r="T35" i="8"/>
  <c r="R35" i="8"/>
  <c r="P35" i="8"/>
  <c r="N35" i="8"/>
  <c r="L35" i="8"/>
  <c r="J35" i="8"/>
  <c r="H35" i="8"/>
  <c r="F35" i="8"/>
  <c r="AF190" i="8"/>
  <c r="AD190" i="8"/>
  <c r="AB190" i="8"/>
  <c r="Z190" i="8"/>
  <c r="X190" i="8"/>
  <c r="V190" i="8"/>
  <c r="T190" i="8"/>
  <c r="R190" i="8"/>
  <c r="P190" i="8"/>
  <c r="N190" i="8"/>
  <c r="L190" i="8"/>
  <c r="J190" i="8"/>
  <c r="H190" i="8"/>
  <c r="F190" i="8"/>
  <c r="AE190" i="8"/>
  <c r="AC190" i="8"/>
  <c r="AA190" i="8"/>
  <c r="Y190" i="8"/>
  <c r="W190" i="8"/>
  <c r="U190" i="8"/>
  <c r="S190" i="8"/>
  <c r="Q190" i="8"/>
  <c r="O190" i="8"/>
  <c r="M190" i="8"/>
  <c r="K190" i="8"/>
  <c r="I190" i="8"/>
  <c r="G190" i="8"/>
  <c r="AF350" i="8"/>
  <c r="AD350" i="8"/>
  <c r="AB350" i="8"/>
  <c r="Z350" i="8"/>
  <c r="X350" i="8"/>
  <c r="V350" i="8"/>
  <c r="T350" i="8"/>
  <c r="R350" i="8"/>
  <c r="P350" i="8"/>
  <c r="N350" i="8"/>
  <c r="L350" i="8"/>
  <c r="J350" i="8"/>
  <c r="H350" i="8"/>
  <c r="F350" i="8"/>
  <c r="AE350" i="8"/>
  <c r="AC350" i="8"/>
  <c r="AA350" i="8"/>
  <c r="Y350" i="8"/>
  <c r="W350" i="8"/>
  <c r="U350" i="8"/>
  <c r="S350" i="8"/>
  <c r="Q350" i="8"/>
  <c r="O350" i="8"/>
  <c r="M350" i="8"/>
  <c r="K350" i="8"/>
  <c r="I350" i="8"/>
  <c r="G350" i="8"/>
  <c r="AF165" i="8"/>
  <c r="AD165" i="8"/>
  <c r="AB165" i="8"/>
  <c r="Z165" i="8"/>
  <c r="X165" i="8"/>
  <c r="V165" i="8"/>
  <c r="T165" i="8"/>
  <c r="R165" i="8"/>
  <c r="P165" i="8"/>
  <c r="N165" i="8"/>
  <c r="L165" i="8"/>
  <c r="J165" i="8"/>
  <c r="H165" i="8"/>
  <c r="F165" i="8"/>
  <c r="AE165" i="8"/>
  <c r="AC165" i="8"/>
  <c r="AA165" i="8"/>
  <c r="Y165" i="8"/>
  <c r="W165" i="8"/>
  <c r="U165" i="8"/>
  <c r="S165" i="8"/>
  <c r="Q165" i="8"/>
  <c r="O165" i="8"/>
  <c r="M165" i="8"/>
  <c r="K165" i="8"/>
  <c r="I165" i="8"/>
  <c r="G165" i="8"/>
  <c r="AF105" i="8"/>
  <c r="AD105" i="8"/>
  <c r="AB105" i="8"/>
  <c r="Z105" i="8"/>
  <c r="X105" i="8"/>
  <c r="V105" i="8"/>
  <c r="T105" i="8"/>
  <c r="R105" i="8"/>
  <c r="P105" i="8"/>
  <c r="N105" i="8"/>
  <c r="L105" i="8"/>
  <c r="J105" i="8"/>
  <c r="H105" i="8"/>
  <c r="F105" i="8"/>
  <c r="AE105" i="8"/>
  <c r="AC105" i="8"/>
  <c r="AA105" i="8"/>
  <c r="Y105" i="8"/>
  <c r="W105" i="8"/>
  <c r="U105" i="8"/>
  <c r="S105" i="8"/>
  <c r="Q105" i="8"/>
  <c r="O105" i="8"/>
  <c r="M105" i="8"/>
  <c r="K105" i="8"/>
  <c r="I105" i="8"/>
  <c r="G105" i="8"/>
  <c r="AF405" i="7"/>
  <c r="AD405" i="7"/>
  <c r="AB405" i="7"/>
  <c r="Z405" i="7"/>
  <c r="X405" i="7"/>
  <c r="V405" i="7"/>
  <c r="T405" i="7"/>
  <c r="R405" i="7"/>
  <c r="P405" i="7"/>
  <c r="N405" i="7"/>
  <c r="L405" i="7"/>
  <c r="J405" i="7"/>
  <c r="H405" i="7"/>
  <c r="F405" i="7"/>
  <c r="AE405" i="7"/>
  <c r="AC405" i="7"/>
  <c r="AA405" i="7"/>
  <c r="Y405" i="7"/>
  <c r="W405" i="7"/>
  <c r="U405" i="7"/>
  <c r="S405" i="7"/>
  <c r="Q405" i="7"/>
  <c r="O405" i="7"/>
  <c r="M405" i="7"/>
  <c r="K405" i="7"/>
  <c r="I405" i="7"/>
  <c r="G405" i="7"/>
  <c r="AF250" i="8"/>
  <c r="AD250" i="8"/>
  <c r="AB250" i="8"/>
  <c r="Z250" i="8"/>
  <c r="X250" i="8"/>
  <c r="V250" i="8"/>
  <c r="T250" i="8"/>
  <c r="R250" i="8"/>
  <c r="P250" i="8"/>
  <c r="N250" i="8"/>
  <c r="L250" i="8"/>
  <c r="J250" i="8"/>
  <c r="H250" i="8"/>
  <c r="F250" i="8"/>
  <c r="AE250" i="8"/>
  <c r="AC250" i="8"/>
  <c r="AA250" i="8"/>
  <c r="Y250" i="8"/>
  <c r="W250" i="8"/>
  <c r="U250" i="8"/>
  <c r="S250" i="8"/>
  <c r="Q250" i="8"/>
  <c r="O250" i="8"/>
  <c r="M250" i="8"/>
  <c r="K250" i="8"/>
  <c r="I250" i="8"/>
  <c r="G250" i="8"/>
  <c r="AF400" i="7"/>
  <c r="AD400" i="7"/>
  <c r="AB400" i="7"/>
  <c r="Z400" i="7"/>
  <c r="X400" i="7"/>
  <c r="V400" i="7"/>
  <c r="T400" i="7"/>
  <c r="R400" i="7"/>
  <c r="P400" i="7"/>
  <c r="N400" i="7"/>
  <c r="L400" i="7"/>
  <c r="J400" i="7"/>
  <c r="H400" i="7"/>
  <c r="F400" i="7"/>
  <c r="AE400" i="7"/>
  <c r="AC400" i="7"/>
  <c r="AA400" i="7"/>
  <c r="Y400" i="7"/>
  <c r="W400" i="7"/>
  <c r="U400" i="7"/>
  <c r="S400" i="7"/>
  <c r="Q400" i="7"/>
  <c r="O400" i="7"/>
  <c r="M400" i="7"/>
  <c r="K400" i="7"/>
  <c r="I400" i="7"/>
  <c r="G400" i="7"/>
  <c r="AE120" i="7"/>
  <c r="AC120" i="7"/>
  <c r="AA120" i="7"/>
  <c r="Y120" i="7"/>
  <c r="W120" i="7"/>
  <c r="U120" i="7"/>
  <c r="S120" i="7"/>
  <c r="Q120" i="7"/>
  <c r="O120" i="7"/>
  <c r="M120" i="7"/>
  <c r="K120" i="7"/>
  <c r="I120" i="7"/>
  <c r="G120" i="7"/>
  <c r="AF120" i="7"/>
  <c r="AD120" i="7"/>
  <c r="AB120" i="7"/>
  <c r="Z120" i="7"/>
  <c r="X120" i="7"/>
  <c r="V120" i="7"/>
  <c r="T120" i="7"/>
  <c r="R120" i="7"/>
  <c r="P120" i="7"/>
  <c r="N120" i="7"/>
  <c r="L120" i="7"/>
  <c r="J120" i="7"/>
  <c r="H120" i="7"/>
  <c r="F120" i="7"/>
  <c r="AF405" i="8"/>
  <c r="AD405" i="8"/>
  <c r="Z405" i="8"/>
  <c r="X405" i="8"/>
  <c r="V405" i="8"/>
  <c r="R405" i="8"/>
  <c r="P405" i="8"/>
  <c r="N405" i="8"/>
  <c r="J405" i="8"/>
  <c r="H405" i="8"/>
  <c r="F405" i="8"/>
  <c r="AC405" i="8"/>
  <c r="AA405" i="8"/>
  <c r="Y405" i="8"/>
  <c r="U405" i="8"/>
  <c r="S405" i="8"/>
  <c r="Q405" i="8"/>
  <c r="M405" i="8"/>
  <c r="K405" i="8"/>
  <c r="I405" i="8"/>
  <c r="AF260" i="8"/>
  <c r="AB260" i="8"/>
  <c r="Z260" i="8"/>
  <c r="X260" i="8"/>
  <c r="T260" i="8"/>
  <c r="R260" i="8"/>
  <c r="P260" i="8"/>
  <c r="L260" i="8"/>
  <c r="J260" i="8"/>
  <c r="H260" i="8"/>
  <c r="AE260" i="8"/>
  <c r="AC260" i="8"/>
  <c r="AA260" i="8"/>
  <c r="W260" i="8"/>
  <c r="U260" i="8"/>
  <c r="S260" i="8"/>
  <c r="O260" i="8"/>
  <c r="M260" i="8"/>
  <c r="K260" i="8"/>
  <c r="G260" i="8"/>
  <c r="AF340" i="8"/>
  <c r="AD340" i="8"/>
  <c r="AB340" i="8"/>
  <c r="Z340" i="8"/>
  <c r="X340" i="8"/>
  <c r="V340" i="8"/>
  <c r="T340" i="8"/>
  <c r="R340" i="8"/>
  <c r="P340" i="8"/>
  <c r="N340" i="8"/>
  <c r="L340" i="8"/>
  <c r="J340" i="8"/>
  <c r="H340" i="8"/>
  <c r="F340" i="8"/>
  <c r="AE340" i="8"/>
  <c r="AC340" i="8"/>
  <c r="AA340" i="8"/>
  <c r="Y340" i="8"/>
  <c r="W340" i="8"/>
  <c r="U340" i="8"/>
  <c r="S340" i="8"/>
  <c r="Q340" i="8"/>
  <c r="O340" i="8"/>
  <c r="M340" i="8"/>
  <c r="K340" i="8"/>
  <c r="I340" i="8"/>
  <c r="G340" i="8"/>
  <c r="AE145" i="7"/>
  <c r="AC145" i="7"/>
  <c r="AA145" i="7"/>
  <c r="Y145" i="7"/>
  <c r="W145" i="7"/>
  <c r="U145" i="7"/>
  <c r="S145" i="7"/>
  <c r="Q145" i="7"/>
  <c r="O145" i="7"/>
  <c r="M145" i="7"/>
  <c r="K145" i="7"/>
  <c r="I145" i="7"/>
  <c r="G145" i="7"/>
  <c r="AF145" i="7"/>
  <c r="AD145" i="7"/>
  <c r="AB145" i="7"/>
  <c r="Z145" i="7"/>
  <c r="X145" i="7"/>
  <c r="V145" i="7"/>
  <c r="T145" i="7"/>
  <c r="R145" i="7"/>
  <c r="P145" i="7"/>
  <c r="N145" i="7"/>
  <c r="L145" i="7"/>
  <c r="J145" i="7"/>
  <c r="H145" i="7"/>
  <c r="F145" i="7"/>
  <c r="AF410" i="7"/>
  <c r="AD410" i="7"/>
  <c r="AB410" i="7"/>
  <c r="Z410" i="7"/>
  <c r="X410" i="7"/>
  <c r="V410" i="7"/>
  <c r="T410" i="7"/>
  <c r="R410" i="7"/>
  <c r="P410" i="7"/>
  <c r="N410" i="7"/>
  <c r="L410" i="7"/>
  <c r="J410" i="7"/>
  <c r="H410" i="7"/>
  <c r="F410" i="7"/>
  <c r="AE410" i="7"/>
  <c r="AC410" i="7"/>
  <c r="AA410" i="7"/>
  <c r="Y410" i="7"/>
  <c r="W410" i="7"/>
  <c r="U410" i="7"/>
  <c r="S410" i="7"/>
  <c r="Q410" i="7"/>
  <c r="O410" i="7"/>
  <c r="M410" i="7"/>
  <c r="K410" i="7"/>
  <c r="I410" i="7"/>
  <c r="G410" i="7"/>
  <c r="J70" i="12" a="1"/>
  <c r="J70" i="12" s="1"/>
  <c r="K70" i="12" s="1" a="1"/>
  <c r="K70" i="12" s="1"/>
  <c r="AE280" i="7"/>
  <c r="AC280" i="7"/>
  <c r="AA280" i="7"/>
  <c r="Y280" i="7"/>
  <c r="W280" i="7"/>
  <c r="U280" i="7"/>
  <c r="S280" i="7"/>
  <c r="Q280" i="7"/>
  <c r="O280" i="7"/>
  <c r="M280" i="7"/>
  <c r="K280" i="7"/>
  <c r="I280" i="7"/>
  <c r="G280" i="7"/>
  <c r="AF280" i="7"/>
  <c r="AD280" i="7"/>
  <c r="AB280" i="7"/>
  <c r="Z280" i="7"/>
  <c r="X280" i="7"/>
  <c r="V280" i="7"/>
  <c r="T280" i="7"/>
  <c r="R280" i="7"/>
  <c r="P280" i="7"/>
  <c r="N280" i="7"/>
  <c r="L280" i="7"/>
  <c r="J280" i="7"/>
  <c r="H280" i="7"/>
  <c r="F280" i="7"/>
  <c r="AF160" i="8"/>
  <c r="AD160" i="8"/>
  <c r="AB160" i="8"/>
  <c r="Z160" i="8"/>
  <c r="X160" i="8"/>
  <c r="V160" i="8"/>
  <c r="T160" i="8"/>
  <c r="R160" i="8"/>
  <c r="P160" i="8"/>
  <c r="N160" i="8"/>
  <c r="L160" i="8"/>
  <c r="J160" i="8"/>
  <c r="H160" i="8"/>
  <c r="F160" i="8"/>
  <c r="AE160" i="8"/>
  <c r="AC160" i="8"/>
  <c r="AA160" i="8"/>
  <c r="Y160" i="8"/>
  <c r="W160" i="8"/>
  <c r="U160" i="8"/>
  <c r="S160" i="8"/>
  <c r="Q160" i="8"/>
  <c r="O160" i="8"/>
  <c r="M160" i="8"/>
  <c r="K160" i="8"/>
  <c r="I160" i="8"/>
  <c r="G160" i="8"/>
  <c r="AE220" i="7"/>
  <c r="AC220" i="7"/>
  <c r="AA220" i="7"/>
  <c r="Y220" i="7"/>
  <c r="W220" i="7"/>
  <c r="U220" i="7"/>
  <c r="S220" i="7"/>
  <c r="Q220" i="7"/>
  <c r="O220" i="7"/>
  <c r="M220" i="7"/>
  <c r="K220" i="7"/>
  <c r="I220" i="7"/>
  <c r="G220" i="7"/>
  <c r="AF220" i="7"/>
  <c r="AD220" i="7"/>
  <c r="AB220" i="7"/>
  <c r="Z220" i="7"/>
  <c r="X220" i="7"/>
  <c r="V220" i="7"/>
  <c r="T220" i="7"/>
  <c r="R220" i="7"/>
  <c r="P220" i="7"/>
  <c r="N220" i="7"/>
  <c r="L220" i="7"/>
  <c r="J220" i="7"/>
  <c r="H220" i="7"/>
  <c r="F220" i="7"/>
  <c r="AE440" i="7"/>
  <c r="AC440" i="7"/>
  <c r="AA440" i="7"/>
  <c r="Y440" i="7"/>
  <c r="W440" i="7"/>
  <c r="U440" i="7"/>
  <c r="S440" i="7"/>
  <c r="Q440" i="7"/>
  <c r="O440" i="7"/>
  <c r="M440" i="7"/>
  <c r="K440" i="7"/>
  <c r="I440" i="7"/>
  <c r="G440" i="7"/>
  <c r="AF440" i="7"/>
  <c r="AD440" i="7"/>
  <c r="AB440" i="7"/>
  <c r="Z440" i="7"/>
  <c r="X440" i="7"/>
  <c r="V440" i="7"/>
  <c r="T440" i="7"/>
  <c r="R440" i="7"/>
  <c r="P440" i="7"/>
  <c r="N440" i="7"/>
  <c r="L440" i="7"/>
  <c r="J440" i="7"/>
  <c r="H440" i="7"/>
  <c r="F440" i="7"/>
  <c r="AF400" i="8"/>
  <c r="AD400" i="8"/>
  <c r="AB400" i="8"/>
  <c r="Z400" i="8"/>
  <c r="X400" i="8"/>
  <c r="V400" i="8"/>
  <c r="T400" i="8"/>
  <c r="R400" i="8"/>
  <c r="P400" i="8"/>
  <c r="N400" i="8"/>
  <c r="L400" i="8"/>
  <c r="J400" i="8"/>
  <c r="H400" i="8"/>
  <c r="F400" i="8"/>
  <c r="AE400" i="8"/>
  <c r="AC400" i="8"/>
  <c r="AA400" i="8"/>
  <c r="Y400" i="8"/>
  <c r="W400" i="8"/>
  <c r="U400" i="8"/>
  <c r="S400" i="8"/>
  <c r="Q400" i="8"/>
  <c r="O400" i="8"/>
  <c r="M400" i="8"/>
  <c r="K400" i="8"/>
  <c r="I400" i="8"/>
  <c r="G400" i="8"/>
  <c r="AF120" i="8"/>
  <c r="AD120" i="8"/>
  <c r="AB120" i="8"/>
  <c r="Z120" i="8"/>
  <c r="X120" i="8"/>
  <c r="V120" i="8"/>
  <c r="T120" i="8"/>
  <c r="R120" i="8"/>
  <c r="P120" i="8"/>
  <c r="N120" i="8"/>
  <c r="L120" i="8"/>
  <c r="J120" i="8"/>
  <c r="H120" i="8"/>
  <c r="F120" i="8"/>
  <c r="AE120" i="8"/>
  <c r="AC120" i="8"/>
  <c r="AA120" i="8"/>
  <c r="Y120" i="8"/>
  <c r="W120" i="8"/>
  <c r="U120" i="8"/>
  <c r="S120" i="8"/>
  <c r="Q120" i="8"/>
  <c r="O120" i="8"/>
  <c r="M120" i="8"/>
  <c r="K120" i="8"/>
  <c r="I120" i="8"/>
  <c r="G120" i="8"/>
  <c r="AF375" i="7"/>
  <c r="AD375" i="7"/>
  <c r="AB375" i="7"/>
  <c r="Z375" i="7"/>
  <c r="X375" i="7"/>
  <c r="V375" i="7"/>
  <c r="T375" i="7"/>
  <c r="R375" i="7"/>
  <c r="P375" i="7"/>
  <c r="N375" i="7"/>
  <c r="L375" i="7"/>
  <c r="J375" i="7"/>
  <c r="H375" i="7"/>
  <c r="F375" i="7"/>
  <c r="AE375" i="7"/>
  <c r="AC375" i="7"/>
  <c r="AA375" i="7"/>
  <c r="Y375" i="7"/>
  <c r="W375" i="7"/>
  <c r="U375" i="7"/>
  <c r="S375" i="7"/>
  <c r="Q375" i="7"/>
  <c r="O375" i="7"/>
  <c r="M375" i="7"/>
  <c r="K375" i="7"/>
  <c r="I375" i="7"/>
  <c r="G375" i="7"/>
  <c r="AF300" i="8"/>
  <c r="AD300" i="8"/>
  <c r="AB300" i="8"/>
  <c r="Z300" i="8"/>
  <c r="X300" i="8"/>
  <c r="V300" i="8"/>
  <c r="T300" i="8"/>
  <c r="R300" i="8"/>
  <c r="P300" i="8"/>
  <c r="N300" i="8"/>
  <c r="L300" i="8"/>
  <c r="J300" i="8"/>
  <c r="H300" i="8"/>
  <c r="F300" i="8"/>
  <c r="AE300" i="8"/>
  <c r="AC300" i="8"/>
  <c r="AA300" i="8"/>
  <c r="Y300" i="8"/>
  <c r="W300" i="8"/>
  <c r="U300" i="8"/>
  <c r="S300" i="8"/>
  <c r="Q300" i="8"/>
  <c r="O300" i="8"/>
  <c r="M300" i="8"/>
  <c r="K300" i="8"/>
  <c r="I300" i="8"/>
  <c r="G300" i="8"/>
  <c r="AE90" i="7"/>
  <c r="AC90" i="7"/>
  <c r="AA90" i="7"/>
  <c r="Y90" i="7"/>
  <c r="W90" i="7"/>
  <c r="U90" i="7"/>
  <c r="S90" i="7"/>
  <c r="Q90" i="7"/>
  <c r="O90" i="7"/>
  <c r="M90" i="7"/>
  <c r="K90" i="7"/>
  <c r="I90" i="7"/>
  <c r="G90" i="7"/>
  <c r="AF90" i="7"/>
  <c r="AD90" i="7"/>
  <c r="AB90" i="7"/>
  <c r="Z90" i="7"/>
  <c r="X90" i="7"/>
  <c r="V90" i="7"/>
  <c r="T90" i="7"/>
  <c r="R90" i="7"/>
  <c r="P90" i="7"/>
  <c r="N90" i="7"/>
  <c r="L90" i="7"/>
  <c r="J90" i="7"/>
  <c r="H90" i="7"/>
  <c r="F90" i="7"/>
  <c r="AF155" i="8"/>
  <c r="AD155" i="8"/>
  <c r="AB155" i="8"/>
  <c r="Z155" i="8"/>
  <c r="X155" i="8"/>
  <c r="V155" i="8"/>
  <c r="T155" i="8"/>
  <c r="R155" i="8"/>
  <c r="P155" i="8"/>
  <c r="N155" i="8"/>
  <c r="L155" i="8"/>
  <c r="J155" i="8"/>
  <c r="H155" i="8"/>
  <c r="F155" i="8"/>
  <c r="AE155" i="8"/>
  <c r="AC155" i="8"/>
  <c r="AA155" i="8"/>
  <c r="Y155" i="8"/>
  <c r="W155" i="8"/>
  <c r="U155" i="8"/>
  <c r="S155" i="8"/>
  <c r="Q155" i="8"/>
  <c r="O155" i="8"/>
  <c r="M155" i="8"/>
  <c r="K155" i="8"/>
  <c r="I155" i="8"/>
  <c r="G155" i="8"/>
  <c r="AE355" i="7"/>
  <c r="AC355" i="7"/>
  <c r="AA355" i="7"/>
  <c r="Y355" i="7"/>
  <c r="W355" i="7"/>
  <c r="U355" i="7"/>
  <c r="S355" i="7"/>
  <c r="Q355" i="7"/>
  <c r="O355" i="7"/>
  <c r="M355" i="7"/>
  <c r="K355" i="7"/>
  <c r="I355" i="7"/>
  <c r="G355" i="7"/>
  <c r="AF355" i="7"/>
  <c r="AD355" i="7"/>
  <c r="AB355" i="7"/>
  <c r="Z355" i="7"/>
  <c r="X355" i="7"/>
  <c r="V355" i="7"/>
  <c r="T355" i="7"/>
  <c r="R355" i="7"/>
  <c r="P355" i="7"/>
  <c r="N355" i="7"/>
  <c r="L355" i="7"/>
  <c r="J355" i="7"/>
  <c r="H355" i="7"/>
  <c r="F355" i="7"/>
  <c r="D196" i="8"/>
  <c r="D197" i="8" s="1"/>
  <c r="AE235" i="7"/>
  <c r="AC235" i="7"/>
  <c r="AA235" i="7"/>
  <c r="Y235" i="7"/>
  <c r="W235" i="7"/>
  <c r="U235" i="7"/>
  <c r="S235" i="7"/>
  <c r="Q235" i="7"/>
  <c r="O235" i="7"/>
  <c r="M235" i="7"/>
  <c r="K235" i="7"/>
  <c r="I235" i="7"/>
  <c r="G235" i="7"/>
  <c r="AF235" i="7"/>
  <c r="AD235" i="7"/>
  <c r="AB235" i="7"/>
  <c r="Z235" i="7"/>
  <c r="X235" i="7"/>
  <c r="V235" i="7"/>
  <c r="T235" i="7"/>
  <c r="R235" i="7"/>
  <c r="P235" i="7"/>
  <c r="N235" i="7"/>
  <c r="L235" i="7"/>
  <c r="J235" i="7"/>
  <c r="H235" i="7"/>
  <c r="F235" i="7"/>
  <c r="AE10" i="8"/>
  <c r="AC10" i="8"/>
  <c r="AA10" i="8"/>
  <c r="Y10" i="8"/>
  <c r="W10" i="8"/>
  <c r="U10" i="8"/>
  <c r="S10" i="8"/>
  <c r="Q10" i="8"/>
  <c r="O10" i="8"/>
  <c r="M10" i="8"/>
  <c r="K10" i="8"/>
  <c r="I10" i="8"/>
  <c r="G10" i="8"/>
  <c r="AF10" i="8"/>
  <c r="AD10" i="8"/>
  <c r="AB10" i="8"/>
  <c r="Z10" i="8"/>
  <c r="X10" i="8"/>
  <c r="V10" i="8"/>
  <c r="T10" i="8"/>
  <c r="R10" i="8"/>
  <c r="P10" i="8"/>
  <c r="N10" i="8"/>
  <c r="L10" i="8"/>
  <c r="J10" i="8"/>
  <c r="H10" i="8"/>
  <c r="F10" i="8"/>
  <c r="AE135" i="7"/>
  <c r="AC135" i="7"/>
  <c r="AA135" i="7"/>
  <c r="Y135" i="7"/>
  <c r="W135" i="7"/>
  <c r="U135" i="7"/>
  <c r="S135" i="7"/>
  <c r="Q135" i="7"/>
  <c r="O135" i="7"/>
  <c r="M135" i="7"/>
  <c r="K135" i="7"/>
  <c r="I135" i="7"/>
  <c r="G135" i="7"/>
  <c r="AF135" i="7"/>
  <c r="AD135" i="7"/>
  <c r="AB135" i="7"/>
  <c r="Z135" i="7"/>
  <c r="X135" i="7"/>
  <c r="V135" i="7"/>
  <c r="T135" i="7"/>
  <c r="R135" i="7"/>
  <c r="P135" i="7"/>
  <c r="N135" i="7"/>
  <c r="L135" i="7"/>
  <c r="J135" i="7"/>
  <c r="H135" i="7"/>
  <c r="F135" i="7"/>
  <c r="AE270" i="7"/>
  <c r="AC270" i="7"/>
  <c r="AA270" i="7"/>
  <c r="Y270" i="7"/>
  <c r="W270" i="7"/>
  <c r="U270" i="7"/>
  <c r="S270" i="7"/>
  <c r="Q270" i="7"/>
  <c r="O270" i="7"/>
  <c r="M270" i="7"/>
  <c r="K270" i="7"/>
  <c r="I270" i="7"/>
  <c r="G270" i="7"/>
  <c r="AF270" i="7"/>
  <c r="AD270" i="7"/>
  <c r="AB270" i="7"/>
  <c r="Z270" i="7"/>
  <c r="X270" i="7"/>
  <c r="V270" i="7"/>
  <c r="T270" i="7"/>
  <c r="R270" i="7"/>
  <c r="P270" i="7"/>
  <c r="N270" i="7"/>
  <c r="L270" i="7"/>
  <c r="J270" i="7"/>
  <c r="H270" i="7"/>
  <c r="F270" i="7"/>
  <c r="AF305" i="8"/>
  <c r="AD305" i="8"/>
  <c r="AB305" i="8"/>
  <c r="Z305" i="8"/>
  <c r="X305" i="8"/>
  <c r="V305" i="8"/>
  <c r="T305" i="8"/>
  <c r="R305" i="8"/>
  <c r="P305" i="8"/>
  <c r="N305" i="8"/>
  <c r="L305" i="8"/>
  <c r="J305" i="8"/>
  <c r="H305" i="8"/>
  <c r="F305" i="8"/>
  <c r="AE305" i="8"/>
  <c r="AC305" i="8"/>
  <c r="AA305" i="8"/>
  <c r="Y305" i="8"/>
  <c r="W305" i="8"/>
  <c r="U305" i="8"/>
  <c r="S305" i="8"/>
  <c r="Q305" i="8"/>
  <c r="O305" i="8"/>
  <c r="M305" i="8"/>
  <c r="K305" i="8"/>
  <c r="I305" i="8"/>
  <c r="G305" i="8"/>
  <c r="AF387" i="8"/>
  <c r="AD387" i="8"/>
  <c r="AB387" i="8"/>
  <c r="Z387" i="8"/>
  <c r="X387" i="8"/>
  <c r="V387" i="8"/>
  <c r="T387" i="8"/>
  <c r="R387" i="8"/>
  <c r="P387" i="8"/>
  <c r="N387" i="8"/>
  <c r="L387" i="8"/>
  <c r="J387" i="8"/>
  <c r="H387" i="8"/>
  <c r="F387" i="8"/>
  <c r="AE387" i="8"/>
  <c r="AC387" i="8"/>
  <c r="AA387" i="8"/>
  <c r="Y387" i="8"/>
  <c r="W387" i="8"/>
  <c r="U387" i="8"/>
  <c r="S387" i="8"/>
  <c r="Q387" i="8"/>
  <c r="O387" i="8"/>
  <c r="M387" i="8"/>
  <c r="K387" i="8"/>
  <c r="I387" i="8"/>
  <c r="G387" i="8"/>
  <c r="AF230" i="8"/>
  <c r="AD230" i="8"/>
  <c r="AB230" i="8"/>
  <c r="Z230" i="8"/>
  <c r="X230" i="8"/>
  <c r="V230" i="8"/>
  <c r="T230" i="8"/>
  <c r="R230" i="8"/>
  <c r="P230" i="8"/>
  <c r="N230" i="8"/>
  <c r="L230" i="8"/>
  <c r="J230" i="8"/>
  <c r="H230" i="8"/>
  <c r="F230" i="8"/>
  <c r="AE230" i="8"/>
  <c r="AC230" i="8"/>
  <c r="AA230" i="8"/>
  <c r="Y230" i="8"/>
  <c r="W230" i="8"/>
  <c r="U230" i="8"/>
  <c r="S230" i="8"/>
  <c r="Q230" i="8"/>
  <c r="O230" i="8"/>
  <c r="M230" i="8"/>
  <c r="K230" i="8"/>
  <c r="I230" i="8"/>
  <c r="G230" i="8"/>
  <c r="D311" i="8"/>
  <c r="D312" i="8" s="1"/>
  <c r="D313" i="8" s="1"/>
  <c r="AF310" i="8"/>
  <c r="AD310" i="8"/>
  <c r="AB310" i="8"/>
  <c r="Z310" i="8"/>
  <c r="X310" i="8"/>
  <c r="V310" i="8"/>
  <c r="T310" i="8"/>
  <c r="R310" i="8"/>
  <c r="P310" i="8"/>
  <c r="N310" i="8"/>
  <c r="L310" i="8"/>
  <c r="J310" i="8"/>
  <c r="H310" i="8"/>
  <c r="F310" i="8"/>
  <c r="AE310" i="8"/>
  <c r="AC310" i="8"/>
  <c r="AA310" i="8"/>
  <c r="Y310" i="8"/>
  <c r="W310" i="8"/>
  <c r="U310" i="8"/>
  <c r="S310" i="8"/>
  <c r="Q310" i="8"/>
  <c r="O310" i="8"/>
  <c r="M310" i="8"/>
  <c r="K310" i="8"/>
  <c r="I310" i="8"/>
  <c r="G310" i="8"/>
  <c r="AE386" i="8"/>
  <c r="AC386" i="8"/>
  <c r="AA386" i="8"/>
  <c r="Y386" i="8"/>
  <c r="W386" i="8"/>
  <c r="U386" i="8"/>
  <c r="S386" i="8"/>
  <c r="Q386" i="8"/>
  <c r="O386" i="8"/>
  <c r="M386" i="8"/>
  <c r="K386" i="8"/>
  <c r="I386" i="8"/>
  <c r="G386" i="8"/>
  <c r="AF386" i="8"/>
  <c r="AD386" i="8"/>
  <c r="AB386" i="8"/>
  <c r="Z386" i="8"/>
  <c r="X386" i="8"/>
  <c r="V386" i="8"/>
  <c r="T386" i="8"/>
  <c r="R386" i="8"/>
  <c r="P386" i="8"/>
  <c r="N386" i="8"/>
  <c r="L386" i="8"/>
  <c r="J386" i="8"/>
  <c r="H386" i="8"/>
  <c r="F386" i="8"/>
  <c r="AE40" i="7"/>
  <c r="AC40" i="7"/>
  <c r="AA40" i="7"/>
  <c r="Y40" i="7"/>
  <c r="W40" i="7"/>
  <c r="U40" i="7"/>
  <c r="S40" i="7"/>
  <c r="Q40" i="7"/>
  <c r="O40" i="7"/>
  <c r="M40" i="7"/>
  <c r="K40" i="7"/>
  <c r="I40" i="7"/>
  <c r="G40" i="7"/>
  <c r="AF40" i="7"/>
  <c r="AD40" i="7"/>
  <c r="AB40" i="7"/>
  <c r="Z40" i="7"/>
  <c r="X40" i="7"/>
  <c r="V40" i="7"/>
  <c r="T40" i="7"/>
  <c r="R40" i="7"/>
  <c r="P40" i="7"/>
  <c r="N40" i="7"/>
  <c r="L40" i="7"/>
  <c r="J40" i="7"/>
  <c r="H40" i="7"/>
  <c r="F40" i="7"/>
  <c r="AF175" i="8"/>
  <c r="AD175" i="8"/>
  <c r="AB175" i="8"/>
  <c r="Z175" i="8"/>
  <c r="X175" i="8"/>
  <c r="V175" i="8"/>
  <c r="T175" i="8"/>
  <c r="R175" i="8"/>
  <c r="P175" i="8"/>
  <c r="N175" i="8"/>
  <c r="L175" i="8"/>
  <c r="J175" i="8"/>
  <c r="H175" i="8"/>
  <c r="F175" i="8"/>
  <c r="AE175" i="8"/>
  <c r="AC175" i="8"/>
  <c r="AA175" i="8"/>
  <c r="Y175" i="8"/>
  <c r="W175" i="8"/>
  <c r="U175" i="8"/>
  <c r="S175" i="8"/>
  <c r="Q175" i="8"/>
  <c r="O175" i="8"/>
  <c r="M175" i="8"/>
  <c r="K175" i="8"/>
  <c r="I175" i="8"/>
  <c r="G175" i="8"/>
  <c r="AE200" i="7"/>
  <c r="AC200" i="7"/>
  <c r="AA200" i="7"/>
  <c r="Y200" i="7"/>
  <c r="W200" i="7"/>
  <c r="U200" i="7"/>
  <c r="S200" i="7"/>
  <c r="Q200" i="7"/>
  <c r="O200" i="7"/>
  <c r="M200" i="7"/>
  <c r="K200" i="7"/>
  <c r="I200" i="7"/>
  <c r="G200" i="7"/>
  <c r="AF200" i="7"/>
  <c r="AD200" i="7"/>
  <c r="AB200" i="7"/>
  <c r="Z200" i="7"/>
  <c r="X200" i="7"/>
  <c r="V200" i="7"/>
  <c r="T200" i="7"/>
  <c r="R200" i="7"/>
  <c r="P200" i="7"/>
  <c r="N200" i="7"/>
  <c r="L200" i="7"/>
  <c r="J200" i="7"/>
  <c r="H200" i="7"/>
  <c r="F200" i="7"/>
  <c r="D191" i="7"/>
  <c r="AF385" i="8"/>
  <c r="AD385" i="8"/>
  <c r="AB385" i="8"/>
  <c r="Z385" i="8"/>
  <c r="X385" i="8"/>
  <c r="V385" i="8"/>
  <c r="T385" i="8"/>
  <c r="R385" i="8"/>
  <c r="P385" i="8"/>
  <c r="N385" i="8"/>
  <c r="L385" i="8"/>
  <c r="J385" i="8"/>
  <c r="H385" i="8"/>
  <c r="F385" i="8"/>
  <c r="AE385" i="8"/>
  <c r="AC385" i="8"/>
  <c r="AA385" i="8"/>
  <c r="Y385" i="8"/>
  <c r="W385" i="8"/>
  <c r="U385" i="8"/>
  <c r="S385" i="8"/>
  <c r="Q385" i="8"/>
  <c r="O385" i="8"/>
  <c r="M385" i="8"/>
  <c r="K385" i="8"/>
  <c r="I385" i="8"/>
  <c r="G385" i="8"/>
  <c r="AE125" i="7"/>
  <c r="AC125" i="7"/>
  <c r="AA125" i="7"/>
  <c r="Y125" i="7"/>
  <c r="W125" i="7"/>
  <c r="U125" i="7"/>
  <c r="S125" i="7"/>
  <c r="Q125" i="7"/>
  <c r="O125" i="7"/>
  <c r="M125" i="7"/>
  <c r="K125" i="7"/>
  <c r="I125" i="7"/>
  <c r="G125" i="7"/>
  <c r="AF125" i="7"/>
  <c r="AD125" i="7"/>
  <c r="AB125" i="7"/>
  <c r="Z125" i="7"/>
  <c r="X125" i="7"/>
  <c r="V125" i="7"/>
  <c r="T125" i="7"/>
  <c r="R125" i="7"/>
  <c r="P125" i="7"/>
  <c r="N125" i="7"/>
  <c r="L125" i="7"/>
  <c r="J125" i="7"/>
  <c r="H125" i="7"/>
  <c r="F125" i="7"/>
  <c r="AE325" i="7"/>
  <c r="AC325" i="7"/>
  <c r="AA325" i="7"/>
  <c r="Y325" i="7"/>
  <c r="W325" i="7"/>
  <c r="U325" i="7"/>
  <c r="S325" i="7"/>
  <c r="Q325" i="7"/>
  <c r="O325" i="7"/>
  <c r="M325" i="7"/>
  <c r="K325" i="7"/>
  <c r="I325" i="7"/>
  <c r="G325" i="7"/>
  <c r="AF325" i="7"/>
  <c r="AD325" i="7"/>
  <c r="AB325" i="7"/>
  <c r="Z325" i="7"/>
  <c r="X325" i="7"/>
  <c r="V325" i="7"/>
  <c r="T325" i="7"/>
  <c r="R325" i="7"/>
  <c r="P325" i="7"/>
  <c r="N325" i="7"/>
  <c r="L325" i="7"/>
  <c r="J325" i="7"/>
  <c r="H325" i="7"/>
  <c r="F325" i="7"/>
  <c r="AE81" i="8"/>
  <c r="AC81" i="8"/>
  <c r="AA81" i="8"/>
  <c r="Y81" i="8"/>
  <c r="W81" i="8"/>
  <c r="U81" i="8"/>
  <c r="S81" i="8"/>
  <c r="Q81" i="8"/>
  <c r="O81" i="8"/>
  <c r="M81" i="8"/>
  <c r="K81" i="8"/>
  <c r="I81" i="8"/>
  <c r="G81" i="8"/>
  <c r="AF81" i="8"/>
  <c r="AD81" i="8"/>
  <c r="AB81" i="8"/>
  <c r="Z81" i="8"/>
  <c r="X81" i="8"/>
  <c r="V81" i="8"/>
  <c r="T81" i="8"/>
  <c r="R81" i="8"/>
  <c r="P81" i="8"/>
  <c r="N81" i="8"/>
  <c r="L81" i="8"/>
  <c r="J81" i="8"/>
  <c r="H81" i="8"/>
  <c r="F81" i="8"/>
  <c r="L4" i="5"/>
  <c r="AE140" i="7"/>
  <c r="AC140" i="7"/>
  <c r="AA140" i="7"/>
  <c r="Y140" i="7"/>
  <c r="W140" i="7"/>
  <c r="U140" i="7"/>
  <c r="S140" i="7"/>
  <c r="Q140" i="7"/>
  <c r="O140" i="7"/>
  <c r="M140" i="7"/>
  <c r="K140" i="7"/>
  <c r="I140" i="7"/>
  <c r="G140" i="7"/>
  <c r="AF140" i="7"/>
  <c r="AD140" i="7"/>
  <c r="AB140" i="7"/>
  <c r="Z140" i="7"/>
  <c r="X140" i="7"/>
  <c r="V140" i="7"/>
  <c r="T140" i="7"/>
  <c r="R140" i="7"/>
  <c r="P140" i="7"/>
  <c r="N140" i="7"/>
  <c r="L140" i="7"/>
  <c r="J140" i="7"/>
  <c r="H140" i="7"/>
  <c r="F140" i="7"/>
  <c r="BF66" i="10"/>
  <c r="C7" i="13" s="1"/>
  <c r="AF110" i="8"/>
  <c r="AD110" i="8"/>
  <c r="AB110" i="8"/>
  <c r="Z110" i="8"/>
  <c r="X110" i="8"/>
  <c r="V110" i="8"/>
  <c r="T110" i="8"/>
  <c r="R110" i="8"/>
  <c r="P110" i="8"/>
  <c r="N110" i="8"/>
  <c r="L110" i="8"/>
  <c r="J110" i="8"/>
  <c r="H110" i="8"/>
  <c r="F110" i="8"/>
  <c r="AE110" i="8"/>
  <c r="AC110" i="8"/>
  <c r="AA110" i="8"/>
  <c r="Y110" i="8"/>
  <c r="W110" i="8"/>
  <c r="U110" i="8"/>
  <c r="S110" i="8"/>
  <c r="Q110" i="8"/>
  <c r="O110" i="8"/>
  <c r="M110" i="8"/>
  <c r="K110" i="8"/>
  <c r="I110" i="8"/>
  <c r="G110" i="8"/>
  <c r="AE130" i="7"/>
  <c r="AC130" i="7"/>
  <c r="AA130" i="7"/>
  <c r="Y130" i="7"/>
  <c r="W130" i="7"/>
  <c r="U130" i="7"/>
  <c r="S130" i="7"/>
  <c r="Q130" i="7"/>
  <c r="O130" i="7"/>
  <c r="M130" i="7"/>
  <c r="K130" i="7"/>
  <c r="I130" i="7"/>
  <c r="G130" i="7"/>
  <c r="AF130" i="7"/>
  <c r="AD130" i="7"/>
  <c r="AB130" i="7"/>
  <c r="Z130" i="7"/>
  <c r="X130" i="7"/>
  <c r="V130" i="7"/>
  <c r="T130" i="7"/>
  <c r="R130" i="7"/>
  <c r="P130" i="7"/>
  <c r="N130" i="7"/>
  <c r="L130" i="7"/>
  <c r="J130" i="7"/>
  <c r="H130" i="7"/>
  <c r="F130" i="7"/>
  <c r="AF410" i="8"/>
  <c r="AD410" i="8"/>
  <c r="AB410" i="8"/>
  <c r="Z410" i="8"/>
  <c r="X410" i="8"/>
  <c r="V410" i="8"/>
  <c r="T410" i="8"/>
  <c r="R410" i="8"/>
  <c r="P410" i="8"/>
  <c r="N410" i="8"/>
  <c r="L410" i="8"/>
  <c r="J410" i="8"/>
  <c r="H410" i="8"/>
  <c r="F410" i="8"/>
  <c r="AE410" i="8"/>
  <c r="AC410" i="8"/>
  <c r="AA410" i="8"/>
  <c r="Y410" i="8"/>
  <c r="W410" i="8"/>
  <c r="U410" i="8"/>
  <c r="S410" i="8"/>
  <c r="Q410" i="8"/>
  <c r="O410" i="8"/>
  <c r="M410" i="8"/>
  <c r="K410" i="8"/>
  <c r="I410" i="8"/>
  <c r="G410" i="8"/>
  <c r="AF255" i="8"/>
  <c r="AD255" i="8"/>
  <c r="AB255" i="8"/>
  <c r="Z255" i="8"/>
  <c r="X255" i="8"/>
  <c r="V255" i="8"/>
  <c r="T255" i="8"/>
  <c r="R255" i="8"/>
  <c r="P255" i="8"/>
  <c r="N255" i="8"/>
  <c r="L255" i="8"/>
  <c r="J255" i="8"/>
  <c r="H255" i="8"/>
  <c r="F255" i="8"/>
  <c r="AE255" i="8"/>
  <c r="AC255" i="8"/>
  <c r="AA255" i="8"/>
  <c r="Y255" i="8"/>
  <c r="W255" i="8"/>
  <c r="U255" i="8"/>
  <c r="S255" i="8"/>
  <c r="Q255" i="8"/>
  <c r="O255" i="8"/>
  <c r="M255" i="8"/>
  <c r="K255" i="8"/>
  <c r="I255" i="8"/>
  <c r="G255" i="8"/>
  <c r="AF55" i="8"/>
  <c r="AD55" i="8"/>
  <c r="AB55" i="8"/>
  <c r="Z55" i="8"/>
  <c r="X55" i="8"/>
  <c r="V55" i="8"/>
  <c r="T55" i="8"/>
  <c r="R55" i="8"/>
  <c r="P55" i="8"/>
  <c r="N55" i="8"/>
  <c r="L55" i="8"/>
  <c r="J55" i="8"/>
  <c r="H55" i="8"/>
  <c r="F55" i="8"/>
  <c r="AE55" i="8"/>
  <c r="AC55" i="8"/>
  <c r="AA55" i="8"/>
  <c r="Y55" i="8"/>
  <c r="W55" i="8"/>
  <c r="U55" i="8"/>
  <c r="S55" i="8"/>
  <c r="Q55" i="8"/>
  <c r="O55" i="8"/>
  <c r="M55" i="8"/>
  <c r="K55" i="8"/>
  <c r="I55" i="8"/>
  <c r="G55" i="8"/>
  <c r="AE295" i="7"/>
  <c r="AC295" i="7"/>
  <c r="AA295" i="7"/>
  <c r="Y295" i="7"/>
  <c r="W295" i="7"/>
  <c r="U295" i="7"/>
  <c r="S295" i="7"/>
  <c r="Q295" i="7"/>
  <c r="O295" i="7"/>
  <c r="M295" i="7"/>
  <c r="K295" i="7"/>
  <c r="I295" i="7"/>
  <c r="G295" i="7"/>
  <c r="AF295" i="7"/>
  <c r="AD295" i="7"/>
  <c r="AB295" i="7"/>
  <c r="Z295" i="7"/>
  <c r="X295" i="7"/>
  <c r="V295" i="7"/>
  <c r="T295" i="7"/>
  <c r="R295" i="7"/>
  <c r="P295" i="7"/>
  <c r="N295" i="7"/>
  <c r="L295" i="7"/>
  <c r="J295" i="7"/>
  <c r="H295" i="7"/>
  <c r="F295" i="7"/>
  <c r="AF425" i="7"/>
  <c r="AD425" i="7"/>
  <c r="AB425" i="7"/>
  <c r="Z425" i="7"/>
  <c r="X425" i="7"/>
  <c r="V425" i="7"/>
  <c r="T425" i="7"/>
  <c r="R425" i="7"/>
  <c r="P425" i="7"/>
  <c r="N425" i="7"/>
  <c r="L425" i="7"/>
  <c r="J425" i="7"/>
  <c r="H425" i="7"/>
  <c r="F425" i="7"/>
  <c r="AE425" i="7"/>
  <c r="AC425" i="7"/>
  <c r="AA425" i="7"/>
  <c r="Y425" i="7"/>
  <c r="W425" i="7"/>
  <c r="U425" i="7"/>
  <c r="S425" i="7"/>
  <c r="Q425" i="7"/>
  <c r="O425" i="7"/>
  <c r="M425" i="7"/>
  <c r="K425" i="7"/>
  <c r="I425" i="7"/>
  <c r="G425" i="7"/>
  <c r="AE115" i="7"/>
  <c r="AC115" i="7"/>
  <c r="AA115" i="7"/>
  <c r="Y115" i="7"/>
  <c r="W115" i="7"/>
  <c r="U115" i="7"/>
  <c r="S115" i="7"/>
  <c r="Q115" i="7"/>
  <c r="O115" i="7"/>
  <c r="M115" i="7"/>
  <c r="K115" i="7"/>
  <c r="I115" i="7"/>
  <c r="G115" i="7"/>
  <c r="AF115" i="7"/>
  <c r="AD115" i="7"/>
  <c r="AB115" i="7"/>
  <c r="Z115" i="7"/>
  <c r="X115" i="7"/>
  <c r="V115" i="7"/>
  <c r="T115" i="7"/>
  <c r="R115" i="7"/>
  <c r="P115" i="7"/>
  <c r="N115" i="7"/>
  <c r="L115" i="7"/>
  <c r="J115" i="7"/>
  <c r="H115" i="7"/>
  <c r="F115" i="7"/>
  <c r="AE285" i="7"/>
  <c r="AC285" i="7"/>
  <c r="AA285" i="7"/>
  <c r="Y285" i="7"/>
  <c r="W285" i="7"/>
  <c r="U285" i="7"/>
  <c r="S285" i="7"/>
  <c r="Q285" i="7"/>
  <c r="O285" i="7"/>
  <c r="M285" i="7"/>
  <c r="K285" i="7"/>
  <c r="I285" i="7"/>
  <c r="G285" i="7"/>
  <c r="AF285" i="7"/>
  <c r="AD285" i="7"/>
  <c r="AB285" i="7"/>
  <c r="Z285" i="7"/>
  <c r="X285" i="7"/>
  <c r="V285" i="7"/>
  <c r="T285" i="7"/>
  <c r="R285" i="7"/>
  <c r="P285" i="7"/>
  <c r="N285" i="7"/>
  <c r="L285" i="7"/>
  <c r="J285" i="7"/>
  <c r="H285" i="7"/>
  <c r="F285" i="7"/>
  <c r="D201" i="8"/>
  <c r="D202" i="8" s="1"/>
  <c r="AF180" i="8"/>
  <c r="AD180" i="8"/>
  <c r="AB180" i="8"/>
  <c r="Z180" i="8"/>
  <c r="X180" i="8"/>
  <c r="V180" i="8"/>
  <c r="T180" i="8"/>
  <c r="R180" i="8"/>
  <c r="P180" i="8"/>
  <c r="N180" i="8"/>
  <c r="L180" i="8"/>
  <c r="J180" i="8"/>
  <c r="H180" i="8"/>
  <c r="F180" i="8"/>
  <c r="AE180" i="8"/>
  <c r="AC180" i="8"/>
  <c r="AA180" i="8"/>
  <c r="Y180" i="8"/>
  <c r="W180" i="8"/>
  <c r="U180" i="8"/>
  <c r="S180" i="8"/>
  <c r="Q180" i="8"/>
  <c r="O180" i="8"/>
  <c r="M180" i="8"/>
  <c r="K180" i="8"/>
  <c r="I180" i="8"/>
  <c r="G180" i="8"/>
  <c r="AE365" i="7"/>
  <c r="AC365" i="7"/>
  <c r="AA365" i="7"/>
  <c r="Y365" i="7"/>
  <c r="W365" i="7"/>
  <c r="U365" i="7"/>
  <c r="S365" i="7"/>
  <c r="Q365" i="7"/>
  <c r="O365" i="7"/>
  <c r="M365" i="7"/>
  <c r="K365" i="7"/>
  <c r="I365" i="7"/>
  <c r="G365" i="7"/>
  <c r="AF365" i="7"/>
  <c r="AD365" i="7"/>
  <c r="AB365" i="7"/>
  <c r="Z365" i="7"/>
  <c r="X365" i="7"/>
  <c r="V365" i="7"/>
  <c r="T365" i="7"/>
  <c r="R365" i="7"/>
  <c r="P365" i="7"/>
  <c r="N365" i="7"/>
  <c r="L365" i="7"/>
  <c r="J365" i="7"/>
  <c r="H365" i="7"/>
  <c r="F365" i="7"/>
  <c r="AF355" i="8"/>
  <c r="AD355" i="8"/>
  <c r="AB355" i="8"/>
  <c r="Z355" i="8"/>
  <c r="X355" i="8"/>
  <c r="V355" i="8"/>
  <c r="T355" i="8"/>
  <c r="R355" i="8"/>
  <c r="P355" i="8"/>
  <c r="N355" i="8"/>
  <c r="L355" i="8"/>
  <c r="J355" i="8"/>
  <c r="H355" i="8"/>
  <c r="F355" i="8"/>
  <c r="AE355" i="8"/>
  <c r="AC355" i="8"/>
  <c r="AA355" i="8"/>
  <c r="Y355" i="8"/>
  <c r="W355" i="8"/>
  <c r="U355" i="8"/>
  <c r="S355" i="8"/>
  <c r="Q355" i="8"/>
  <c r="O355" i="8"/>
  <c r="M355" i="8"/>
  <c r="K355" i="8"/>
  <c r="I355" i="8"/>
  <c r="G355" i="8"/>
  <c r="AE310" i="7"/>
  <c r="AC310" i="7"/>
  <c r="AA310" i="7"/>
  <c r="Y310" i="7"/>
  <c r="W310" i="7"/>
  <c r="U310" i="7"/>
  <c r="S310" i="7"/>
  <c r="Q310" i="7"/>
  <c r="O310" i="7"/>
  <c r="M310" i="7"/>
  <c r="K310" i="7"/>
  <c r="I310" i="7"/>
  <c r="G310" i="7"/>
  <c r="AF310" i="7"/>
  <c r="AD310" i="7"/>
  <c r="AB310" i="7"/>
  <c r="Z310" i="7"/>
  <c r="X310" i="7"/>
  <c r="V310" i="7"/>
  <c r="T310" i="7"/>
  <c r="R310" i="7"/>
  <c r="P310" i="7"/>
  <c r="N310" i="7"/>
  <c r="L310" i="7"/>
  <c r="J310" i="7"/>
  <c r="H310" i="7"/>
  <c r="F310" i="7"/>
  <c r="AF100" i="8"/>
  <c r="AD100" i="8"/>
  <c r="AB100" i="8"/>
  <c r="Z100" i="8"/>
  <c r="X100" i="8"/>
  <c r="V100" i="8"/>
  <c r="T100" i="8"/>
  <c r="R100" i="8"/>
  <c r="P100" i="8"/>
  <c r="N100" i="8"/>
  <c r="L100" i="8"/>
  <c r="J100" i="8"/>
  <c r="H100" i="8"/>
  <c r="F100" i="8"/>
  <c r="AE100" i="8"/>
  <c r="AC100" i="8"/>
  <c r="AA100" i="8"/>
  <c r="Y100" i="8"/>
  <c r="W100" i="8"/>
  <c r="U100" i="8"/>
  <c r="S100" i="8"/>
  <c r="Q100" i="8"/>
  <c r="O100" i="8"/>
  <c r="M100" i="8"/>
  <c r="K100" i="8"/>
  <c r="I100" i="8"/>
  <c r="G100" i="8"/>
  <c r="AE70" i="7"/>
  <c r="AC70" i="7"/>
  <c r="AA70" i="7"/>
  <c r="Y70" i="7"/>
  <c r="W70" i="7"/>
  <c r="U70" i="7"/>
  <c r="S70" i="7"/>
  <c r="Q70" i="7"/>
  <c r="O70" i="7"/>
  <c r="M70" i="7"/>
  <c r="K70" i="7"/>
  <c r="I70" i="7"/>
  <c r="G70" i="7"/>
  <c r="AF70" i="7"/>
  <c r="AD70" i="7"/>
  <c r="AB70" i="7"/>
  <c r="Z70" i="7"/>
  <c r="X70" i="7"/>
  <c r="V70" i="7"/>
  <c r="T70" i="7"/>
  <c r="R70" i="7"/>
  <c r="P70" i="7"/>
  <c r="N70" i="7"/>
  <c r="L70" i="7"/>
  <c r="J70" i="7"/>
  <c r="H70" i="7"/>
  <c r="F70" i="7"/>
  <c r="AE255" i="7"/>
  <c r="AC255" i="7"/>
  <c r="AA255" i="7"/>
  <c r="Y255" i="7"/>
  <c r="W255" i="7"/>
  <c r="U255" i="7"/>
  <c r="S255" i="7"/>
  <c r="Q255" i="7"/>
  <c r="O255" i="7"/>
  <c r="M255" i="7"/>
  <c r="K255" i="7"/>
  <c r="I255" i="7"/>
  <c r="G255" i="7"/>
  <c r="AF255" i="7"/>
  <c r="AD255" i="7"/>
  <c r="AB255" i="7"/>
  <c r="Z255" i="7"/>
  <c r="X255" i="7"/>
  <c r="V255" i="7"/>
  <c r="T255" i="7"/>
  <c r="R255" i="7"/>
  <c r="P255" i="7"/>
  <c r="N255" i="7"/>
  <c r="L255" i="7"/>
  <c r="J255" i="7"/>
  <c r="H255" i="7"/>
  <c r="F255" i="7"/>
  <c r="AF280" i="8"/>
  <c r="AD280" i="8"/>
  <c r="AB280" i="8"/>
  <c r="Z280" i="8"/>
  <c r="X280" i="8"/>
  <c r="V280" i="8"/>
  <c r="T280" i="8"/>
  <c r="R280" i="8"/>
  <c r="P280" i="8"/>
  <c r="N280" i="8"/>
  <c r="L280" i="8"/>
  <c r="J280" i="8"/>
  <c r="H280" i="8"/>
  <c r="F280" i="8"/>
  <c r="AE280" i="8"/>
  <c r="AC280" i="8"/>
  <c r="AA280" i="8"/>
  <c r="Y280" i="8"/>
  <c r="W280" i="8"/>
  <c r="U280" i="8"/>
  <c r="S280" i="8"/>
  <c r="Q280" i="8"/>
  <c r="O280" i="8"/>
  <c r="M280" i="8"/>
  <c r="K280" i="8"/>
  <c r="I280" i="8"/>
  <c r="G280" i="8"/>
  <c r="AE45" i="7"/>
  <c r="AC45" i="7"/>
  <c r="AA45" i="7"/>
  <c r="Y45" i="7"/>
  <c r="W45" i="7"/>
  <c r="U45" i="7"/>
  <c r="S45" i="7"/>
  <c r="Q45" i="7"/>
  <c r="O45" i="7"/>
  <c r="M45" i="7"/>
  <c r="K45" i="7"/>
  <c r="I45" i="7"/>
  <c r="G45" i="7"/>
  <c r="AF45" i="7"/>
  <c r="AD45" i="7"/>
  <c r="AB45" i="7"/>
  <c r="Z45" i="7"/>
  <c r="X45" i="7"/>
  <c r="V45" i="7"/>
  <c r="T45" i="7"/>
  <c r="R45" i="7"/>
  <c r="P45" i="7"/>
  <c r="N45" i="7"/>
  <c r="L45" i="7"/>
  <c r="J45" i="7"/>
  <c r="H45" i="7"/>
  <c r="F45" i="7"/>
  <c r="AE55" i="7"/>
  <c r="AC55" i="7"/>
  <c r="AA55" i="7"/>
  <c r="Y55" i="7"/>
  <c r="W55" i="7"/>
  <c r="U55" i="7"/>
  <c r="S55" i="7"/>
  <c r="Q55" i="7"/>
  <c r="O55" i="7"/>
  <c r="M55" i="7"/>
  <c r="K55" i="7"/>
  <c r="I55" i="7"/>
  <c r="G55" i="7"/>
  <c r="AF55" i="7"/>
  <c r="AD55" i="7"/>
  <c r="AB55" i="7"/>
  <c r="Z55" i="7"/>
  <c r="X55" i="7"/>
  <c r="V55" i="7"/>
  <c r="T55" i="7"/>
  <c r="R55" i="7"/>
  <c r="P55" i="7"/>
  <c r="N55" i="7"/>
  <c r="L55" i="7"/>
  <c r="J55" i="7"/>
  <c r="H55" i="7"/>
  <c r="F55" i="7"/>
  <c r="AE80" i="7"/>
  <c r="AC80" i="7"/>
  <c r="AA80" i="7"/>
  <c r="Y80" i="7"/>
  <c r="W80" i="7"/>
  <c r="U80" i="7"/>
  <c r="S80" i="7"/>
  <c r="Q80" i="7"/>
  <c r="O80" i="7"/>
  <c r="M80" i="7"/>
  <c r="K80" i="7"/>
  <c r="I80" i="7"/>
  <c r="G80" i="7"/>
  <c r="AF80" i="7"/>
  <c r="AD80" i="7"/>
  <c r="AB80" i="7"/>
  <c r="Z80" i="7"/>
  <c r="X80" i="7"/>
  <c r="V80" i="7"/>
  <c r="T80" i="7"/>
  <c r="R80" i="7"/>
  <c r="P80" i="7"/>
  <c r="N80" i="7"/>
  <c r="L80" i="7"/>
  <c r="J80" i="7"/>
  <c r="H80" i="7"/>
  <c r="F80" i="7"/>
  <c r="AF125" i="8"/>
  <c r="AD125" i="8"/>
  <c r="AB125" i="8"/>
  <c r="Z125" i="8"/>
  <c r="X125" i="8"/>
  <c r="V125" i="8"/>
  <c r="T125" i="8"/>
  <c r="R125" i="8"/>
  <c r="P125" i="8"/>
  <c r="N125" i="8"/>
  <c r="L125" i="8"/>
  <c r="J125" i="8"/>
  <c r="H125" i="8"/>
  <c r="F125" i="8"/>
  <c r="AE125" i="8"/>
  <c r="AC125" i="8"/>
  <c r="AA125" i="8"/>
  <c r="Y125" i="8"/>
  <c r="W125" i="8"/>
  <c r="U125" i="8"/>
  <c r="S125" i="8"/>
  <c r="Q125" i="8"/>
  <c r="O125" i="8"/>
  <c r="M125" i="8"/>
  <c r="K125" i="8"/>
  <c r="I125" i="8"/>
  <c r="G125" i="8"/>
  <c r="AE15" i="8"/>
  <c r="AC15" i="8"/>
  <c r="AA15" i="8"/>
  <c r="Y15" i="8"/>
  <c r="W15" i="8"/>
  <c r="U15" i="8"/>
  <c r="S15" i="8"/>
  <c r="Q15" i="8"/>
  <c r="O15" i="8"/>
  <c r="M15" i="8"/>
  <c r="K15" i="8"/>
  <c r="I15" i="8"/>
  <c r="G15" i="8"/>
  <c r="AF15" i="8"/>
  <c r="AD15" i="8"/>
  <c r="AB15" i="8"/>
  <c r="Z15" i="8"/>
  <c r="X15" i="8"/>
  <c r="V15" i="8"/>
  <c r="T15" i="8"/>
  <c r="R15" i="8"/>
  <c r="P15" i="8"/>
  <c r="N15" i="8"/>
  <c r="L15" i="8"/>
  <c r="J15" i="8"/>
  <c r="H15" i="8"/>
  <c r="F15" i="8"/>
  <c r="AF170" i="8"/>
  <c r="AD170" i="8"/>
  <c r="AB170" i="8"/>
  <c r="Z170" i="8"/>
  <c r="X170" i="8"/>
  <c r="V170" i="8"/>
  <c r="T170" i="8"/>
  <c r="R170" i="8"/>
  <c r="P170" i="8"/>
  <c r="N170" i="8"/>
  <c r="L170" i="8"/>
  <c r="J170" i="8"/>
  <c r="H170" i="8"/>
  <c r="F170" i="8"/>
  <c r="AE170" i="8"/>
  <c r="AC170" i="8"/>
  <c r="AA170" i="8"/>
  <c r="Y170" i="8"/>
  <c r="W170" i="8"/>
  <c r="U170" i="8"/>
  <c r="S170" i="8"/>
  <c r="Q170" i="8"/>
  <c r="O170" i="8"/>
  <c r="M170" i="8"/>
  <c r="K170" i="8"/>
  <c r="I170" i="8"/>
  <c r="G170" i="8"/>
  <c r="AF375" i="8"/>
  <c r="AD375" i="8"/>
  <c r="AB375" i="8"/>
  <c r="Z375" i="8"/>
  <c r="X375" i="8"/>
  <c r="V375" i="8"/>
  <c r="T375" i="8"/>
  <c r="R375" i="8"/>
  <c r="P375" i="8"/>
  <c r="N375" i="8"/>
  <c r="L375" i="8"/>
  <c r="J375" i="8"/>
  <c r="H375" i="8"/>
  <c r="F375" i="8"/>
  <c r="AE375" i="8"/>
  <c r="AC375" i="8"/>
  <c r="AA375" i="8"/>
  <c r="Y375" i="8"/>
  <c r="W375" i="8"/>
  <c r="U375" i="8"/>
  <c r="S375" i="8"/>
  <c r="Q375" i="8"/>
  <c r="O375" i="8"/>
  <c r="M375" i="8"/>
  <c r="K375" i="8"/>
  <c r="I375" i="8"/>
  <c r="G375" i="8"/>
  <c r="AF245" i="8"/>
  <c r="AD245" i="8"/>
  <c r="AB245" i="8"/>
  <c r="Z245" i="8"/>
  <c r="X245" i="8"/>
  <c r="V245" i="8"/>
  <c r="T245" i="8"/>
  <c r="R245" i="8"/>
  <c r="P245" i="8"/>
  <c r="N245" i="8"/>
  <c r="L245" i="8"/>
  <c r="J245" i="8"/>
  <c r="H245" i="8"/>
  <c r="F245" i="8"/>
  <c r="AE245" i="8"/>
  <c r="AC245" i="8"/>
  <c r="AA245" i="8"/>
  <c r="Y245" i="8"/>
  <c r="W245" i="8"/>
  <c r="U245" i="8"/>
  <c r="S245" i="8"/>
  <c r="Q245" i="8"/>
  <c r="O245" i="8"/>
  <c r="M245" i="8"/>
  <c r="K245" i="8"/>
  <c r="I245" i="8"/>
  <c r="G245" i="8"/>
  <c r="AE215" i="7"/>
  <c r="AC215" i="7"/>
  <c r="AA215" i="7"/>
  <c r="Y215" i="7"/>
  <c r="W215" i="7"/>
  <c r="U215" i="7"/>
  <c r="S215" i="7"/>
  <c r="Q215" i="7"/>
  <c r="O215" i="7"/>
  <c r="M215" i="7"/>
  <c r="K215" i="7"/>
  <c r="I215" i="7"/>
  <c r="G215" i="7"/>
  <c r="AF215" i="7"/>
  <c r="AD215" i="7"/>
  <c r="AB215" i="7"/>
  <c r="Z215" i="7"/>
  <c r="X215" i="7"/>
  <c r="V215" i="7"/>
  <c r="T215" i="7"/>
  <c r="R215" i="7"/>
  <c r="P215" i="7"/>
  <c r="N215" i="7"/>
  <c r="L215" i="7"/>
  <c r="J215" i="7"/>
  <c r="H215" i="7"/>
  <c r="F215" i="7"/>
  <c r="AE45" i="8"/>
  <c r="AC45" i="8"/>
  <c r="AA45" i="8"/>
  <c r="Y45" i="8"/>
  <c r="W45" i="8"/>
  <c r="U45" i="8"/>
  <c r="S45" i="8"/>
  <c r="Q45" i="8"/>
  <c r="O45" i="8"/>
  <c r="M45" i="8"/>
  <c r="K45" i="8"/>
  <c r="I45" i="8"/>
  <c r="G45" i="8"/>
  <c r="AF45" i="8"/>
  <c r="AD45" i="8"/>
  <c r="AB45" i="8"/>
  <c r="Z45" i="8"/>
  <c r="X45" i="8"/>
  <c r="V45" i="8"/>
  <c r="T45" i="8"/>
  <c r="R45" i="8"/>
  <c r="P45" i="8"/>
  <c r="N45" i="8"/>
  <c r="L45" i="8"/>
  <c r="J45" i="8"/>
  <c r="H45" i="8"/>
  <c r="F45" i="8"/>
  <c r="AE421" i="8"/>
  <c r="AC421" i="8"/>
  <c r="AA421" i="8"/>
  <c r="Y421" i="8"/>
  <c r="W421" i="8"/>
  <c r="U421" i="8"/>
  <c r="S421" i="8"/>
  <c r="Q421" i="8"/>
  <c r="O421" i="8"/>
  <c r="M421" i="8"/>
  <c r="K421" i="8"/>
  <c r="I421" i="8"/>
  <c r="G421" i="8"/>
  <c r="AF421" i="8"/>
  <c r="AD421" i="8"/>
  <c r="AB421" i="8"/>
  <c r="Z421" i="8"/>
  <c r="X421" i="8"/>
  <c r="V421" i="8"/>
  <c r="T421" i="8"/>
  <c r="R421" i="8"/>
  <c r="P421" i="8"/>
  <c r="N421" i="8"/>
  <c r="L421" i="8"/>
  <c r="J421" i="8"/>
  <c r="H421" i="8"/>
  <c r="F421" i="8"/>
  <c r="AE296" i="8"/>
  <c r="AC296" i="8"/>
  <c r="AA296" i="8"/>
  <c r="Y296" i="8"/>
  <c r="W296" i="8"/>
  <c r="U296" i="8"/>
  <c r="S296" i="8"/>
  <c r="Q296" i="8"/>
  <c r="O296" i="8"/>
  <c r="M296" i="8"/>
  <c r="K296" i="8"/>
  <c r="I296" i="8"/>
  <c r="G296" i="8"/>
  <c r="AF296" i="8"/>
  <c r="AD296" i="8"/>
  <c r="AB296" i="8"/>
  <c r="Z296" i="8"/>
  <c r="X296" i="8"/>
  <c r="V296" i="8"/>
  <c r="T296" i="8"/>
  <c r="R296" i="8"/>
  <c r="P296" i="8"/>
  <c r="N296" i="8"/>
  <c r="L296" i="8"/>
  <c r="J296" i="8"/>
  <c r="H296" i="8"/>
  <c r="F296" i="8"/>
  <c r="AF72" i="8"/>
  <c r="AD72" i="8"/>
  <c r="AB72" i="8"/>
  <c r="Z72" i="8"/>
  <c r="X72" i="8"/>
  <c r="V72" i="8"/>
  <c r="T72" i="8"/>
  <c r="R72" i="8"/>
  <c r="P72" i="8"/>
  <c r="N72" i="8"/>
  <c r="L72" i="8"/>
  <c r="J72" i="8"/>
  <c r="H72" i="8"/>
  <c r="F72" i="8"/>
  <c r="AE72" i="8"/>
  <c r="AC72" i="8"/>
  <c r="AA72" i="8"/>
  <c r="Y72" i="8"/>
  <c r="W72" i="8"/>
  <c r="U72" i="8"/>
  <c r="S72" i="8"/>
  <c r="Q72" i="8"/>
  <c r="O72" i="8"/>
  <c r="M72" i="8"/>
  <c r="K72" i="8"/>
  <c r="I72" i="8"/>
  <c r="G72" i="8"/>
  <c r="AF80" i="8"/>
  <c r="AD80" i="8"/>
  <c r="AB80" i="8"/>
  <c r="Z80" i="8"/>
  <c r="X80" i="8"/>
  <c r="V80" i="8"/>
  <c r="T80" i="8"/>
  <c r="R80" i="8"/>
  <c r="P80" i="8"/>
  <c r="N80" i="8"/>
  <c r="L80" i="8"/>
  <c r="J80" i="8"/>
  <c r="H80" i="8"/>
  <c r="F80" i="8"/>
  <c r="AE80" i="8"/>
  <c r="AC80" i="8"/>
  <c r="AA80" i="8"/>
  <c r="Y80" i="8"/>
  <c r="W80" i="8"/>
  <c r="U80" i="8"/>
  <c r="S80" i="8"/>
  <c r="Q80" i="8"/>
  <c r="O80" i="8"/>
  <c r="M80" i="8"/>
  <c r="K80" i="8"/>
  <c r="I80" i="8"/>
  <c r="G80" i="8"/>
  <c r="D236" i="8"/>
  <c r="D237" i="8" s="1"/>
  <c r="AF235" i="8"/>
  <c r="AD235" i="8"/>
  <c r="AB235" i="8"/>
  <c r="Z235" i="8"/>
  <c r="X235" i="8"/>
  <c r="V235" i="8"/>
  <c r="T235" i="8"/>
  <c r="R235" i="8"/>
  <c r="P235" i="8"/>
  <c r="N235" i="8"/>
  <c r="L235" i="8"/>
  <c r="J235" i="8"/>
  <c r="H235" i="8"/>
  <c r="F235" i="8"/>
  <c r="AE235" i="8"/>
  <c r="AC235" i="8"/>
  <c r="AA235" i="8"/>
  <c r="Y235" i="8"/>
  <c r="W235" i="8"/>
  <c r="U235" i="8"/>
  <c r="S235" i="8"/>
  <c r="Q235" i="8"/>
  <c r="O235" i="8"/>
  <c r="M235" i="8"/>
  <c r="K235" i="8"/>
  <c r="I235" i="8"/>
  <c r="G235" i="8"/>
  <c r="AF210" i="8"/>
  <c r="AD210" i="8"/>
  <c r="AB210" i="8"/>
  <c r="Z210" i="8"/>
  <c r="X210" i="8"/>
  <c r="V210" i="8"/>
  <c r="T210" i="8"/>
  <c r="R210" i="8"/>
  <c r="P210" i="8"/>
  <c r="N210" i="8"/>
  <c r="L210" i="8"/>
  <c r="J210" i="8"/>
  <c r="H210" i="8"/>
  <c r="F210" i="8"/>
  <c r="AE210" i="8"/>
  <c r="AC210" i="8"/>
  <c r="AA210" i="8"/>
  <c r="Y210" i="8"/>
  <c r="W210" i="8"/>
  <c r="U210" i="8"/>
  <c r="S210" i="8"/>
  <c r="Q210" i="8"/>
  <c r="O210" i="8"/>
  <c r="M210" i="8"/>
  <c r="K210" i="8"/>
  <c r="I210" i="8"/>
  <c r="G210" i="8"/>
  <c r="AE155" i="7"/>
  <c r="AC155" i="7"/>
  <c r="AA155" i="7"/>
  <c r="Y155" i="7"/>
  <c r="W155" i="7"/>
  <c r="U155" i="7"/>
  <c r="S155" i="7"/>
  <c r="Q155" i="7"/>
  <c r="O155" i="7"/>
  <c r="M155" i="7"/>
  <c r="K155" i="7"/>
  <c r="I155" i="7"/>
  <c r="G155" i="7"/>
  <c r="AF155" i="7"/>
  <c r="AD155" i="7"/>
  <c r="AB155" i="7"/>
  <c r="Z155" i="7"/>
  <c r="X155" i="7"/>
  <c r="V155" i="7"/>
  <c r="T155" i="7"/>
  <c r="R155" i="7"/>
  <c r="P155" i="7"/>
  <c r="N155" i="7"/>
  <c r="L155" i="7"/>
  <c r="J155" i="7"/>
  <c r="H155" i="7"/>
  <c r="F155" i="7"/>
  <c r="AF295" i="8"/>
  <c r="AD295" i="8"/>
  <c r="AB295" i="8"/>
  <c r="Z295" i="8"/>
  <c r="X295" i="8"/>
  <c r="V295" i="8"/>
  <c r="T295" i="8"/>
  <c r="R295" i="8"/>
  <c r="P295" i="8"/>
  <c r="N295" i="8"/>
  <c r="L295" i="8"/>
  <c r="J295" i="8"/>
  <c r="H295" i="8"/>
  <c r="F295" i="8"/>
  <c r="AE295" i="8"/>
  <c r="AC295" i="8"/>
  <c r="AA295" i="8"/>
  <c r="Y295" i="8"/>
  <c r="W295" i="8"/>
  <c r="U295" i="8"/>
  <c r="S295" i="8"/>
  <c r="Q295" i="8"/>
  <c r="O295" i="8"/>
  <c r="M295" i="8"/>
  <c r="K295" i="8"/>
  <c r="I295" i="8"/>
  <c r="G295" i="8"/>
  <c r="AE160" i="7"/>
  <c r="AC160" i="7"/>
  <c r="AA160" i="7"/>
  <c r="Y160" i="7"/>
  <c r="W160" i="7"/>
  <c r="U160" i="7"/>
  <c r="S160" i="7"/>
  <c r="Q160" i="7"/>
  <c r="O160" i="7"/>
  <c r="M160" i="7"/>
  <c r="K160" i="7"/>
  <c r="I160" i="7"/>
  <c r="G160" i="7"/>
  <c r="AF160" i="7"/>
  <c r="AD160" i="7"/>
  <c r="AB160" i="7"/>
  <c r="Z160" i="7"/>
  <c r="X160" i="7"/>
  <c r="V160" i="7"/>
  <c r="T160" i="7"/>
  <c r="R160" i="7"/>
  <c r="P160" i="7"/>
  <c r="N160" i="7"/>
  <c r="L160" i="7"/>
  <c r="J160" i="7"/>
  <c r="H160" i="7"/>
  <c r="F160" i="7"/>
  <c r="AF420" i="8"/>
  <c r="AD420" i="8"/>
  <c r="AB420" i="8"/>
  <c r="Z420" i="8"/>
  <c r="X420" i="8"/>
  <c r="V420" i="8"/>
  <c r="T420" i="8"/>
  <c r="R420" i="8"/>
  <c r="P420" i="8"/>
  <c r="N420" i="8"/>
  <c r="L420" i="8"/>
  <c r="J420" i="8"/>
  <c r="H420" i="8"/>
  <c r="F420" i="8"/>
  <c r="AE420" i="8"/>
  <c r="AC420" i="8"/>
  <c r="AA420" i="8"/>
  <c r="Y420" i="8"/>
  <c r="W420" i="8"/>
  <c r="U420" i="8"/>
  <c r="S420" i="8"/>
  <c r="Q420" i="8"/>
  <c r="O420" i="8"/>
  <c r="M420" i="8"/>
  <c r="K420" i="8"/>
  <c r="I420" i="8"/>
  <c r="G420" i="8"/>
  <c r="AE71" i="8"/>
  <c r="AC71" i="8"/>
  <c r="AA71" i="8"/>
  <c r="Y71" i="8"/>
  <c r="W71" i="8"/>
  <c r="U71" i="8"/>
  <c r="S71" i="8"/>
  <c r="Q71" i="8"/>
  <c r="O71" i="8"/>
  <c r="M71" i="8"/>
  <c r="K71" i="8"/>
  <c r="I71" i="8"/>
  <c r="G71" i="8"/>
  <c r="AF71" i="8"/>
  <c r="AD71" i="8"/>
  <c r="AB71" i="8"/>
  <c r="Z71" i="8"/>
  <c r="X71" i="8"/>
  <c r="V71" i="8"/>
  <c r="T71" i="8"/>
  <c r="R71" i="8"/>
  <c r="P71" i="8"/>
  <c r="N71" i="8"/>
  <c r="L71" i="8"/>
  <c r="J71" i="8"/>
  <c r="H71" i="8"/>
  <c r="F71" i="8"/>
  <c r="AE276" i="8"/>
  <c r="AC276" i="8"/>
  <c r="AA276" i="8"/>
  <c r="Y276" i="8"/>
  <c r="W276" i="8"/>
  <c r="U276" i="8"/>
  <c r="S276" i="8"/>
  <c r="Q276" i="8"/>
  <c r="O276" i="8"/>
  <c r="M276" i="8"/>
  <c r="K276" i="8"/>
  <c r="I276" i="8"/>
  <c r="G276" i="8"/>
  <c r="AF276" i="8"/>
  <c r="AD276" i="8"/>
  <c r="AB276" i="8"/>
  <c r="Z276" i="8"/>
  <c r="X276" i="8"/>
  <c r="V276" i="8"/>
  <c r="T276" i="8"/>
  <c r="R276" i="8"/>
  <c r="P276" i="8"/>
  <c r="N276" i="8"/>
  <c r="L276" i="8"/>
  <c r="J276" i="8"/>
  <c r="H276" i="8"/>
  <c r="F276" i="8"/>
  <c r="AF226" i="7"/>
  <c r="AD226" i="7"/>
  <c r="AB226" i="7"/>
  <c r="Z226" i="7"/>
  <c r="X226" i="7"/>
  <c r="V226" i="7"/>
  <c r="T226" i="7"/>
  <c r="R226" i="7"/>
  <c r="P226" i="7"/>
  <c r="N226" i="7"/>
  <c r="L226" i="7"/>
  <c r="J226" i="7"/>
  <c r="H226" i="7"/>
  <c r="F226" i="7"/>
  <c r="AE226" i="7"/>
  <c r="AC226" i="7"/>
  <c r="AA226" i="7"/>
  <c r="Y226" i="7"/>
  <c r="W226" i="7"/>
  <c r="U226" i="7"/>
  <c r="S226" i="7"/>
  <c r="Q226" i="7"/>
  <c r="O226" i="7"/>
  <c r="M226" i="7"/>
  <c r="K226" i="7"/>
  <c r="I226" i="7"/>
  <c r="G226" i="7"/>
  <c r="AF361" i="7"/>
  <c r="AD361" i="7"/>
  <c r="AB361" i="7"/>
  <c r="Z361" i="7"/>
  <c r="X361" i="7"/>
  <c r="V361" i="7"/>
  <c r="T361" i="7"/>
  <c r="R361" i="7"/>
  <c r="P361" i="7"/>
  <c r="N361" i="7"/>
  <c r="L361" i="7"/>
  <c r="J361" i="7"/>
  <c r="H361" i="7"/>
  <c r="F361" i="7"/>
  <c r="AE361" i="7"/>
  <c r="AC361" i="7"/>
  <c r="AA361" i="7"/>
  <c r="Y361" i="7"/>
  <c r="W361" i="7"/>
  <c r="U361" i="7"/>
  <c r="S361" i="7"/>
  <c r="Q361" i="7"/>
  <c r="O361" i="7"/>
  <c r="M361" i="7"/>
  <c r="K361" i="7"/>
  <c r="I361" i="7"/>
  <c r="G361" i="7"/>
  <c r="AE445" i="7"/>
  <c r="AC445" i="7"/>
  <c r="AA445" i="7"/>
  <c r="Y445" i="7"/>
  <c r="W445" i="7"/>
  <c r="U445" i="7"/>
  <c r="S445" i="7"/>
  <c r="Q445" i="7"/>
  <c r="O445" i="7"/>
  <c r="M445" i="7"/>
  <c r="K445" i="7"/>
  <c r="I445" i="7"/>
  <c r="G445" i="7"/>
  <c r="AF445" i="7"/>
  <c r="AD445" i="7"/>
  <c r="AB445" i="7"/>
  <c r="Z445" i="7"/>
  <c r="X445" i="7"/>
  <c r="V445" i="7"/>
  <c r="T445" i="7"/>
  <c r="R445" i="7"/>
  <c r="P445" i="7"/>
  <c r="N445" i="7"/>
  <c r="L445" i="7"/>
  <c r="J445" i="7"/>
  <c r="H445" i="7"/>
  <c r="F445" i="7"/>
  <c r="AE225" i="7"/>
  <c r="AC225" i="7"/>
  <c r="AA225" i="7"/>
  <c r="Y225" i="7"/>
  <c r="W225" i="7"/>
  <c r="U225" i="7"/>
  <c r="S225" i="7"/>
  <c r="Q225" i="7"/>
  <c r="O225" i="7"/>
  <c r="M225" i="7"/>
  <c r="K225" i="7"/>
  <c r="I225" i="7"/>
  <c r="G225" i="7"/>
  <c r="AF225" i="7"/>
  <c r="AD225" i="7"/>
  <c r="AB225" i="7"/>
  <c r="Z225" i="7"/>
  <c r="X225" i="7"/>
  <c r="V225" i="7"/>
  <c r="T225" i="7"/>
  <c r="R225" i="7"/>
  <c r="P225" i="7"/>
  <c r="N225" i="7"/>
  <c r="L225" i="7"/>
  <c r="J225" i="7"/>
  <c r="H225" i="7"/>
  <c r="F225" i="7"/>
  <c r="AE360" i="7"/>
  <c r="AC360" i="7"/>
  <c r="AA360" i="7"/>
  <c r="Y360" i="7"/>
  <c r="W360" i="7"/>
  <c r="U360" i="7"/>
  <c r="S360" i="7"/>
  <c r="Q360" i="7"/>
  <c r="O360" i="7"/>
  <c r="M360" i="7"/>
  <c r="K360" i="7"/>
  <c r="I360" i="7"/>
  <c r="G360" i="7"/>
  <c r="AF360" i="7"/>
  <c r="AD360" i="7"/>
  <c r="AB360" i="7"/>
  <c r="Z360" i="7"/>
  <c r="X360" i="7"/>
  <c r="V360" i="7"/>
  <c r="T360" i="7"/>
  <c r="R360" i="7"/>
  <c r="P360" i="7"/>
  <c r="N360" i="7"/>
  <c r="L360" i="7"/>
  <c r="J360" i="7"/>
  <c r="H360" i="7"/>
  <c r="F360" i="7"/>
  <c r="F17" i="5" a="1"/>
  <c r="F17" i="5" s="1"/>
  <c r="F21" i="5" s="1"/>
  <c r="D14" i="9"/>
  <c r="F6" i="9"/>
  <c r="C18" i="5"/>
  <c r="C22" i="5" s="1"/>
  <c r="M9" i="9"/>
  <c r="BX57" i="10"/>
  <c r="BV57" i="10"/>
  <c r="BP57" i="10"/>
  <c r="BL54" i="10"/>
  <c r="I10" i="13" s="1"/>
  <c r="BN78" i="10"/>
  <c r="J4" i="4" s="1"/>
  <c r="J6" i="4" s="1"/>
  <c r="C13" i="12"/>
  <c r="AF279" i="7"/>
  <c r="AD279" i="7"/>
  <c r="AB279" i="7"/>
  <c r="Z279" i="7"/>
  <c r="X279" i="7"/>
  <c r="V279" i="7"/>
  <c r="T279" i="7"/>
  <c r="R279" i="7"/>
  <c r="P279" i="7"/>
  <c r="N279" i="7"/>
  <c r="L279" i="7"/>
  <c r="J279" i="7"/>
  <c r="H279" i="7"/>
  <c r="F279" i="7"/>
  <c r="AE279" i="7"/>
  <c r="AC279" i="7"/>
  <c r="AA279" i="7"/>
  <c r="Y279" i="7"/>
  <c r="W279" i="7"/>
  <c r="U279" i="7"/>
  <c r="S279" i="7"/>
  <c r="Q279" i="7"/>
  <c r="O279" i="7"/>
  <c r="M279" i="7"/>
  <c r="K279" i="7"/>
  <c r="I279" i="7"/>
  <c r="G279" i="7"/>
  <c r="AF244" i="7"/>
  <c r="AD244" i="7"/>
  <c r="AB244" i="7"/>
  <c r="Z244" i="7"/>
  <c r="X244" i="7"/>
  <c r="V244" i="7"/>
  <c r="T244" i="7"/>
  <c r="R244" i="7"/>
  <c r="P244" i="7"/>
  <c r="N244" i="7"/>
  <c r="AE244" i="7"/>
  <c r="AC244" i="7"/>
  <c r="AA244" i="7"/>
  <c r="Y244" i="7"/>
  <c r="W244" i="7"/>
  <c r="U244" i="7"/>
  <c r="S244" i="7"/>
  <c r="Q244" i="7"/>
  <c r="O244" i="7"/>
  <c r="L244" i="7"/>
  <c r="J244" i="7"/>
  <c r="H244" i="7"/>
  <c r="F244" i="7"/>
  <c r="M244" i="7"/>
  <c r="K244" i="7"/>
  <c r="I244" i="7"/>
  <c r="G244" i="7"/>
  <c r="AE199" i="8"/>
  <c r="AC199" i="8"/>
  <c r="AA199" i="8"/>
  <c r="Y199" i="8"/>
  <c r="W199" i="8"/>
  <c r="U199" i="8"/>
  <c r="S199" i="8"/>
  <c r="Q199" i="8"/>
  <c r="O199" i="8"/>
  <c r="M199" i="8"/>
  <c r="K199" i="8"/>
  <c r="I199" i="8"/>
  <c r="G199" i="8"/>
  <c r="AF199" i="8"/>
  <c r="AD199" i="8"/>
  <c r="AB199" i="8"/>
  <c r="Z199" i="8"/>
  <c r="X199" i="8"/>
  <c r="V199" i="8"/>
  <c r="T199" i="8"/>
  <c r="R199" i="8"/>
  <c r="P199" i="8"/>
  <c r="N199" i="8"/>
  <c r="L199" i="8"/>
  <c r="J199" i="8"/>
  <c r="H199" i="8"/>
  <c r="F199" i="8"/>
  <c r="AE244" i="8"/>
  <c r="AC244" i="8"/>
  <c r="AA244" i="8"/>
  <c r="Y244" i="8"/>
  <c r="W244" i="8"/>
  <c r="U244" i="8"/>
  <c r="S244" i="8"/>
  <c r="Q244" i="8"/>
  <c r="O244" i="8"/>
  <c r="M244" i="8"/>
  <c r="K244" i="8"/>
  <c r="I244" i="8"/>
  <c r="G244" i="8"/>
  <c r="AF244" i="8"/>
  <c r="AD244" i="8"/>
  <c r="AB244" i="8"/>
  <c r="Z244" i="8"/>
  <c r="X244" i="8"/>
  <c r="V244" i="8"/>
  <c r="T244" i="8"/>
  <c r="R244" i="8"/>
  <c r="P244" i="8"/>
  <c r="N244" i="8"/>
  <c r="L244" i="8"/>
  <c r="J244" i="8"/>
  <c r="H244" i="8"/>
  <c r="F244" i="8"/>
  <c r="AE334" i="8"/>
  <c r="AC334" i="8"/>
  <c r="AA334" i="8"/>
  <c r="Y334" i="8"/>
  <c r="W334" i="8"/>
  <c r="U334" i="8"/>
  <c r="S334" i="8"/>
  <c r="Q334" i="8"/>
  <c r="O334" i="8"/>
  <c r="M334" i="8"/>
  <c r="K334" i="8"/>
  <c r="I334" i="8"/>
  <c r="G334" i="8"/>
  <c r="AF334" i="8"/>
  <c r="AD334" i="8"/>
  <c r="AB334" i="8"/>
  <c r="Z334" i="8"/>
  <c r="X334" i="8"/>
  <c r="V334" i="8"/>
  <c r="T334" i="8"/>
  <c r="R334" i="8"/>
  <c r="P334" i="8"/>
  <c r="N334" i="8"/>
  <c r="L334" i="8"/>
  <c r="J334" i="8"/>
  <c r="H334" i="8"/>
  <c r="F334" i="8"/>
  <c r="AE169" i="8"/>
  <c r="AC169" i="8"/>
  <c r="AA169" i="8"/>
  <c r="Y169" i="8"/>
  <c r="W169" i="8"/>
  <c r="U169" i="8"/>
  <c r="S169" i="8"/>
  <c r="Q169" i="8"/>
  <c r="O169" i="8"/>
  <c r="M169" i="8"/>
  <c r="K169" i="8"/>
  <c r="I169" i="8"/>
  <c r="G169" i="8"/>
  <c r="AF169" i="8"/>
  <c r="AD169" i="8"/>
  <c r="AB169" i="8"/>
  <c r="Z169" i="8"/>
  <c r="X169" i="8"/>
  <c r="V169" i="8"/>
  <c r="T169" i="8"/>
  <c r="R169" i="8"/>
  <c r="P169" i="8"/>
  <c r="N169" i="8"/>
  <c r="L169" i="8"/>
  <c r="J169" i="8"/>
  <c r="H169" i="8"/>
  <c r="F169" i="8"/>
  <c r="AF14" i="8"/>
  <c r="AD14" i="8"/>
  <c r="AB14" i="8"/>
  <c r="Z14" i="8"/>
  <c r="X14" i="8"/>
  <c r="V14" i="8"/>
  <c r="T14" i="8"/>
  <c r="R14" i="8"/>
  <c r="P14" i="8"/>
  <c r="N14" i="8"/>
  <c r="L14" i="8"/>
  <c r="J14" i="8"/>
  <c r="H14" i="8"/>
  <c r="F14" i="8"/>
  <c r="AE14" i="8"/>
  <c r="AC14" i="8"/>
  <c r="AA14" i="8"/>
  <c r="Y14" i="8"/>
  <c r="W14" i="8"/>
  <c r="U14" i="8"/>
  <c r="S14" i="8"/>
  <c r="Q14" i="8"/>
  <c r="O14" i="8"/>
  <c r="M14" i="8"/>
  <c r="K14" i="8"/>
  <c r="I14" i="8"/>
  <c r="G14" i="8"/>
  <c r="AF294" i="7"/>
  <c r="AD294" i="7"/>
  <c r="AB294" i="7"/>
  <c r="Z294" i="7"/>
  <c r="X294" i="7"/>
  <c r="V294" i="7"/>
  <c r="T294" i="7"/>
  <c r="R294" i="7"/>
  <c r="P294" i="7"/>
  <c r="N294" i="7"/>
  <c r="L294" i="7"/>
  <c r="J294" i="7"/>
  <c r="H294" i="7"/>
  <c r="F294" i="7"/>
  <c r="AE294" i="7"/>
  <c r="AC294" i="7"/>
  <c r="AA294" i="7"/>
  <c r="Y294" i="7"/>
  <c r="W294" i="7"/>
  <c r="U294" i="7"/>
  <c r="S294" i="7"/>
  <c r="Q294" i="7"/>
  <c r="O294" i="7"/>
  <c r="M294" i="7"/>
  <c r="K294" i="7"/>
  <c r="I294" i="7"/>
  <c r="G294" i="7"/>
  <c r="AF99" i="7"/>
  <c r="AD99" i="7"/>
  <c r="AB99" i="7"/>
  <c r="Z99" i="7"/>
  <c r="X99" i="7"/>
  <c r="V99" i="7"/>
  <c r="T99" i="7"/>
  <c r="R99" i="7"/>
  <c r="P99" i="7"/>
  <c r="N99" i="7"/>
  <c r="L99" i="7"/>
  <c r="J99" i="7"/>
  <c r="H99" i="7"/>
  <c r="F99" i="7"/>
  <c r="AE99" i="7"/>
  <c r="AC99" i="7"/>
  <c r="AA99" i="7"/>
  <c r="Y99" i="7"/>
  <c r="W99" i="7"/>
  <c r="U99" i="7"/>
  <c r="S99" i="7"/>
  <c r="Q99" i="7"/>
  <c r="O99" i="7"/>
  <c r="M99" i="7"/>
  <c r="K99" i="7"/>
  <c r="I99" i="7"/>
  <c r="G99" i="7"/>
  <c r="AE314" i="8"/>
  <c r="AC314" i="8"/>
  <c r="AA314" i="8"/>
  <c r="Y314" i="8"/>
  <c r="W314" i="8"/>
  <c r="U314" i="8"/>
  <c r="S314" i="8"/>
  <c r="Q314" i="8"/>
  <c r="O314" i="8"/>
  <c r="M314" i="8"/>
  <c r="K314" i="8"/>
  <c r="I314" i="8"/>
  <c r="G314" i="8"/>
  <c r="AF314" i="8"/>
  <c r="AD314" i="8"/>
  <c r="AB314" i="8"/>
  <c r="Z314" i="8"/>
  <c r="X314" i="8"/>
  <c r="V314" i="8"/>
  <c r="T314" i="8"/>
  <c r="R314" i="8"/>
  <c r="P314" i="8"/>
  <c r="N314" i="8"/>
  <c r="L314" i="8"/>
  <c r="J314" i="8"/>
  <c r="H314" i="8"/>
  <c r="F314" i="8"/>
  <c r="AF114" i="7"/>
  <c r="AD114" i="7"/>
  <c r="AB114" i="7"/>
  <c r="Z114" i="7"/>
  <c r="X114" i="7"/>
  <c r="V114" i="7"/>
  <c r="T114" i="7"/>
  <c r="R114" i="7"/>
  <c r="P114" i="7"/>
  <c r="N114" i="7"/>
  <c r="L114" i="7"/>
  <c r="J114" i="7"/>
  <c r="H114" i="7"/>
  <c r="F114" i="7"/>
  <c r="AE114" i="7"/>
  <c r="AC114" i="7"/>
  <c r="AA114" i="7"/>
  <c r="Y114" i="7"/>
  <c r="W114" i="7"/>
  <c r="U114" i="7"/>
  <c r="S114" i="7"/>
  <c r="Q114" i="7"/>
  <c r="O114" i="7"/>
  <c r="M114" i="7"/>
  <c r="K114" i="7"/>
  <c r="I114" i="7"/>
  <c r="G114" i="7"/>
  <c r="AF49" i="8"/>
  <c r="AD49" i="8"/>
  <c r="AB49" i="8"/>
  <c r="Z49" i="8"/>
  <c r="X49" i="8"/>
  <c r="V49" i="8"/>
  <c r="T49" i="8"/>
  <c r="R49" i="8"/>
  <c r="P49" i="8"/>
  <c r="N49" i="8"/>
  <c r="L49" i="8"/>
  <c r="J49" i="8"/>
  <c r="H49" i="8"/>
  <c r="F49" i="8"/>
  <c r="AE49" i="8"/>
  <c r="AC49" i="8"/>
  <c r="AA49" i="8"/>
  <c r="Y49" i="8"/>
  <c r="W49" i="8"/>
  <c r="U49" i="8"/>
  <c r="S49" i="8"/>
  <c r="Q49" i="8"/>
  <c r="O49" i="8"/>
  <c r="M49" i="8"/>
  <c r="K49" i="8"/>
  <c r="I49" i="8"/>
  <c r="G49" i="8"/>
  <c r="D40" i="8"/>
  <c r="AF39" i="8"/>
  <c r="AD39" i="8"/>
  <c r="AB39" i="8"/>
  <c r="Z39" i="8"/>
  <c r="X39" i="8"/>
  <c r="V39" i="8"/>
  <c r="T39" i="8"/>
  <c r="R39" i="8"/>
  <c r="P39" i="8"/>
  <c r="N39" i="8"/>
  <c r="L39" i="8"/>
  <c r="J39" i="8"/>
  <c r="H39" i="8"/>
  <c r="F39" i="8"/>
  <c r="AE39" i="8"/>
  <c r="AC39" i="8"/>
  <c r="AA39" i="8"/>
  <c r="Y39" i="8"/>
  <c r="W39" i="8"/>
  <c r="U39" i="8"/>
  <c r="S39" i="8"/>
  <c r="Q39" i="8"/>
  <c r="O39" i="8"/>
  <c r="M39" i="8"/>
  <c r="K39" i="8"/>
  <c r="I39" i="8"/>
  <c r="G39" i="8"/>
  <c r="AE184" i="8"/>
  <c r="AC184" i="8"/>
  <c r="AA184" i="8"/>
  <c r="Y184" i="8"/>
  <c r="W184" i="8"/>
  <c r="U184" i="8"/>
  <c r="S184" i="8"/>
  <c r="Q184" i="8"/>
  <c r="O184" i="8"/>
  <c r="M184" i="8"/>
  <c r="K184" i="8"/>
  <c r="I184" i="8"/>
  <c r="G184" i="8"/>
  <c r="AF184" i="8"/>
  <c r="AD184" i="8"/>
  <c r="AB184" i="8"/>
  <c r="Z184" i="8"/>
  <c r="X184" i="8"/>
  <c r="V184" i="8"/>
  <c r="T184" i="8"/>
  <c r="R184" i="8"/>
  <c r="P184" i="8"/>
  <c r="N184" i="8"/>
  <c r="L184" i="8"/>
  <c r="J184" i="8"/>
  <c r="H184" i="8"/>
  <c r="F184" i="8"/>
  <c r="AF259" i="7"/>
  <c r="AD259" i="7"/>
  <c r="AB259" i="7"/>
  <c r="Z259" i="7"/>
  <c r="X259" i="7"/>
  <c r="V259" i="7"/>
  <c r="T259" i="7"/>
  <c r="R259" i="7"/>
  <c r="P259" i="7"/>
  <c r="N259" i="7"/>
  <c r="L259" i="7"/>
  <c r="J259" i="7"/>
  <c r="H259" i="7"/>
  <c r="F259" i="7"/>
  <c r="AE259" i="7"/>
  <c r="AC259" i="7"/>
  <c r="AA259" i="7"/>
  <c r="Y259" i="7"/>
  <c r="W259" i="7"/>
  <c r="U259" i="7"/>
  <c r="S259" i="7"/>
  <c r="Q259" i="7"/>
  <c r="O259" i="7"/>
  <c r="M259" i="7"/>
  <c r="K259" i="7"/>
  <c r="I259" i="7"/>
  <c r="G259" i="7"/>
  <c r="AE159" i="8"/>
  <c r="AC159" i="8"/>
  <c r="AA159" i="8"/>
  <c r="Y159" i="8"/>
  <c r="W159" i="8"/>
  <c r="U159" i="8"/>
  <c r="S159" i="8"/>
  <c r="Q159" i="8"/>
  <c r="O159" i="8"/>
  <c r="M159" i="8"/>
  <c r="K159" i="8"/>
  <c r="I159" i="8"/>
  <c r="G159" i="8"/>
  <c r="AF159" i="8"/>
  <c r="AD159" i="8"/>
  <c r="AB159" i="8"/>
  <c r="Z159" i="8"/>
  <c r="X159" i="8"/>
  <c r="V159" i="8"/>
  <c r="T159" i="8"/>
  <c r="R159" i="8"/>
  <c r="P159" i="8"/>
  <c r="N159" i="8"/>
  <c r="L159" i="8"/>
  <c r="J159" i="8"/>
  <c r="H159" i="8"/>
  <c r="F159" i="8"/>
  <c r="AF139" i="7"/>
  <c r="AD139" i="7"/>
  <c r="AB139" i="7"/>
  <c r="Z139" i="7"/>
  <c r="X139" i="7"/>
  <c r="V139" i="7"/>
  <c r="T139" i="7"/>
  <c r="R139" i="7"/>
  <c r="P139" i="7"/>
  <c r="N139" i="7"/>
  <c r="L139" i="7"/>
  <c r="J139" i="7"/>
  <c r="H139" i="7"/>
  <c r="F139" i="7"/>
  <c r="AE139" i="7"/>
  <c r="AC139" i="7"/>
  <c r="AA139" i="7"/>
  <c r="Y139" i="7"/>
  <c r="W139" i="7"/>
  <c r="U139" i="7"/>
  <c r="S139" i="7"/>
  <c r="Q139" i="7"/>
  <c r="O139" i="7"/>
  <c r="M139" i="7"/>
  <c r="K139" i="7"/>
  <c r="I139" i="7"/>
  <c r="G139" i="7"/>
  <c r="AE79" i="8"/>
  <c r="AC79" i="8"/>
  <c r="AA79" i="8"/>
  <c r="Y79" i="8"/>
  <c r="W79" i="8"/>
  <c r="U79" i="8"/>
  <c r="S79" i="8"/>
  <c r="Q79" i="8"/>
  <c r="O79" i="8"/>
  <c r="M79" i="8"/>
  <c r="K79" i="8"/>
  <c r="I79" i="8"/>
  <c r="G79" i="8"/>
  <c r="AF79" i="8"/>
  <c r="AD79" i="8"/>
  <c r="AB79" i="8"/>
  <c r="Z79" i="8"/>
  <c r="X79" i="8"/>
  <c r="V79" i="8"/>
  <c r="T79" i="8"/>
  <c r="R79" i="8"/>
  <c r="P79" i="8"/>
  <c r="N79" i="8"/>
  <c r="L79" i="8"/>
  <c r="J79" i="8"/>
  <c r="H79" i="8"/>
  <c r="F79" i="8"/>
  <c r="AE374" i="7"/>
  <c r="AC374" i="7"/>
  <c r="AA374" i="7"/>
  <c r="Y374" i="7"/>
  <c r="W374" i="7"/>
  <c r="U374" i="7"/>
  <c r="S374" i="7"/>
  <c r="Q374" i="7"/>
  <c r="O374" i="7"/>
  <c r="M374" i="7"/>
  <c r="K374" i="7"/>
  <c r="I374" i="7"/>
  <c r="G374" i="7"/>
  <c r="AF374" i="7"/>
  <c r="AD374" i="7"/>
  <c r="AB374" i="7"/>
  <c r="Z374" i="7"/>
  <c r="X374" i="7"/>
  <c r="V374" i="7"/>
  <c r="T374" i="7"/>
  <c r="R374" i="7"/>
  <c r="P374" i="7"/>
  <c r="N374" i="7"/>
  <c r="L374" i="7"/>
  <c r="J374" i="7"/>
  <c r="H374" i="7"/>
  <c r="F374" i="7"/>
  <c r="AE444" i="8"/>
  <c r="AC444" i="8"/>
  <c r="AA444" i="8"/>
  <c r="Y444" i="8"/>
  <c r="W444" i="8"/>
  <c r="U444" i="8"/>
  <c r="S444" i="8"/>
  <c r="Q444" i="8"/>
  <c r="O444" i="8"/>
  <c r="M444" i="8"/>
  <c r="K444" i="8"/>
  <c r="I444" i="8"/>
  <c r="G444" i="8"/>
  <c r="AF444" i="8"/>
  <c r="AD444" i="8"/>
  <c r="AB444" i="8"/>
  <c r="Z444" i="8"/>
  <c r="X444" i="8"/>
  <c r="V444" i="8"/>
  <c r="T444" i="8"/>
  <c r="R444" i="8"/>
  <c r="P444" i="8"/>
  <c r="N444" i="8"/>
  <c r="L444" i="8"/>
  <c r="J444" i="8"/>
  <c r="H444" i="8"/>
  <c r="F444" i="8"/>
  <c r="AE119" i="8"/>
  <c r="AC119" i="8"/>
  <c r="AA119" i="8"/>
  <c r="Y119" i="8"/>
  <c r="W119" i="8"/>
  <c r="U119" i="8"/>
  <c r="S119" i="8"/>
  <c r="Q119" i="8"/>
  <c r="O119" i="8"/>
  <c r="M119" i="8"/>
  <c r="K119" i="8"/>
  <c r="I119" i="8"/>
  <c r="G119" i="8"/>
  <c r="AF119" i="8"/>
  <c r="AD119" i="8"/>
  <c r="AB119" i="8"/>
  <c r="Z119" i="8"/>
  <c r="X119" i="8"/>
  <c r="V119" i="8"/>
  <c r="T119" i="8"/>
  <c r="R119" i="8"/>
  <c r="P119" i="8"/>
  <c r="N119" i="8"/>
  <c r="L119" i="8"/>
  <c r="J119" i="8"/>
  <c r="H119" i="8"/>
  <c r="F119" i="8"/>
  <c r="AF229" i="7"/>
  <c r="AD229" i="7"/>
  <c r="AB229" i="7"/>
  <c r="Z229" i="7"/>
  <c r="X229" i="7"/>
  <c r="V229" i="7"/>
  <c r="T229" i="7"/>
  <c r="R229" i="7"/>
  <c r="P229" i="7"/>
  <c r="N229" i="7"/>
  <c r="L229" i="7"/>
  <c r="J229" i="7"/>
  <c r="H229" i="7"/>
  <c r="F229" i="7"/>
  <c r="AE229" i="7"/>
  <c r="AC229" i="7"/>
  <c r="AA229" i="7"/>
  <c r="Y229" i="7"/>
  <c r="W229" i="7"/>
  <c r="U229" i="7"/>
  <c r="S229" i="7"/>
  <c r="Q229" i="7"/>
  <c r="O229" i="7"/>
  <c r="M229" i="7"/>
  <c r="K229" i="7"/>
  <c r="I229" i="7"/>
  <c r="G229" i="7"/>
  <c r="AE104" i="8"/>
  <c r="AC104" i="8"/>
  <c r="AA104" i="8"/>
  <c r="Y104" i="8"/>
  <c r="W104" i="8"/>
  <c r="U104" i="8"/>
  <c r="S104" i="8"/>
  <c r="Q104" i="8"/>
  <c r="O104" i="8"/>
  <c r="M104" i="8"/>
  <c r="K104" i="8"/>
  <c r="I104" i="8"/>
  <c r="G104" i="8"/>
  <c r="AF104" i="8"/>
  <c r="AD104" i="8"/>
  <c r="AB104" i="8"/>
  <c r="Z104" i="8"/>
  <c r="X104" i="8"/>
  <c r="V104" i="8"/>
  <c r="T104" i="8"/>
  <c r="R104" i="8"/>
  <c r="P104" i="8"/>
  <c r="N104" i="8"/>
  <c r="L104" i="8"/>
  <c r="J104" i="8"/>
  <c r="H104" i="8"/>
  <c r="F104" i="8"/>
  <c r="AF109" i="7"/>
  <c r="AD109" i="7"/>
  <c r="AB109" i="7"/>
  <c r="Z109" i="7"/>
  <c r="X109" i="7"/>
  <c r="V109" i="7"/>
  <c r="T109" i="7"/>
  <c r="R109" i="7"/>
  <c r="P109" i="7"/>
  <c r="N109" i="7"/>
  <c r="L109" i="7"/>
  <c r="J109" i="7"/>
  <c r="H109" i="7"/>
  <c r="F109" i="7"/>
  <c r="AE109" i="7"/>
  <c r="AC109" i="7"/>
  <c r="AA109" i="7"/>
  <c r="Y109" i="7"/>
  <c r="W109" i="7"/>
  <c r="U109" i="7"/>
  <c r="S109" i="7"/>
  <c r="Q109" i="7"/>
  <c r="O109" i="7"/>
  <c r="M109" i="7"/>
  <c r="K109" i="7"/>
  <c r="I109" i="7"/>
  <c r="G109" i="7"/>
  <c r="AF434" i="7"/>
  <c r="AD434" i="7"/>
  <c r="AB434" i="7"/>
  <c r="Z434" i="7"/>
  <c r="X434" i="7"/>
  <c r="V434" i="7"/>
  <c r="T434" i="7"/>
  <c r="R434" i="7"/>
  <c r="P434" i="7"/>
  <c r="N434" i="7"/>
  <c r="L434" i="7"/>
  <c r="J434" i="7"/>
  <c r="H434" i="7"/>
  <c r="F434" i="7"/>
  <c r="AE434" i="7"/>
  <c r="AA434" i="7"/>
  <c r="W434" i="7"/>
  <c r="S434" i="7"/>
  <c r="O434" i="7"/>
  <c r="K434" i="7"/>
  <c r="G434" i="7"/>
  <c r="AC434" i="7"/>
  <c r="Y434" i="7"/>
  <c r="U434" i="7"/>
  <c r="Q434" i="7"/>
  <c r="M434" i="7"/>
  <c r="I434" i="7"/>
  <c r="AE304" i="8"/>
  <c r="AC304" i="8"/>
  <c r="AA304" i="8"/>
  <c r="Y304" i="8"/>
  <c r="W304" i="8"/>
  <c r="U304" i="8"/>
  <c r="S304" i="8"/>
  <c r="Q304" i="8"/>
  <c r="O304" i="8"/>
  <c r="M304" i="8"/>
  <c r="K304" i="8"/>
  <c r="I304" i="8"/>
  <c r="G304" i="8"/>
  <c r="AF304" i="8"/>
  <c r="AD304" i="8"/>
  <c r="AB304" i="8"/>
  <c r="Z304" i="8"/>
  <c r="X304" i="8"/>
  <c r="V304" i="8"/>
  <c r="T304" i="8"/>
  <c r="R304" i="8"/>
  <c r="P304" i="8"/>
  <c r="N304" i="8"/>
  <c r="L304" i="8"/>
  <c r="J304" i="8"/>
  <c r="H304" i="8"/>
  <c r="F304" i="8"/>
  <c r="AE394" i="8"/>
  <c r="AC394" i="8"/>
  <c r="AA394" i="8"/>
  <c r="Y394" i="8"/>
  <c r="W394" i="8"/>
  <c r="U394" i="8"/>
  <c r="S394" i="8"/>
  <c r="Q394" i="8"/>
  <c r="O394" i="8"/>
  <c r="M394" i="8"/>
  <c r="K394" i="8"/>
  <c r="I394" i="8"/>
  <c r="G394" i="8"/>
  <c r="AF394" i="8"/>
  <c r="AD394" i="8"/>
  <c r="AB394" i="8"/>
  <c r="Z394" i="8"/>
  <c r="X394" i="8"/>
  <c r="V394" i="8"/>
  <c r="T394" i="8"/>
  <c r="R394" i="8"/>
  <c r="P394" i="8"/>
  <c r="N394" i="8"/>
  <c r="L394" i="8"/>
  <c r="J394" i="8"/>
  <c r="H394" i="8"/>
  <c r="F394" i="8"/>
  <c r="AE309" i="8"/>
  <c r="AC309" i="8"/>
  <c r="AA309" i="8"/>
  <c r="Y309" i="8"/>
  <c r="W309" i="8"/>
  <c r="U309" i="8"/>
  <c r="S309" i="8"/>
  <c r="Q309" i="8"/>
  <c r="O309" i="8"/>
  <c r="M309" i="8"/>
  <c r="K309" i="8"/>
  <c r="I309" i="8"/>
  <c r="G309" i="8"/>
  <c r="AF309" i="8"/>
  <c r="AD309" i="8"/>
  <c r="AB309" i="8"/>
  <c r="Z309" i="8"/>
  <c r="X309" i="8"/>
  <c r="V309" i="8"/>
  <c r="T309" i="8"/>
  <c r="R309" i="8"/>
  <c r="P309" i="8"/>
  <c r="N309" i="8"/>
  <c r="L309" i="8"/>
  <c r="J309" i="8"/>
  <c r="H309" i="8"/>
  <c r="F309" i="8"/>
  <c r="AE229" i="8"/>
  <c r="AC229" i="8"/>
  <c r="AA229" i="8"/>
  <c r="Y229" i="8"/>
  <c r="W229" i="8"/>
  <c r="U229" i="8"/>
  <c r="S229" i="8"/>
  <c r="Q229" i="8"/>
  <c r="O229" i="8"/>
  <c r="M229" i="8"/>
  <c r="K229" i="8"/>
  <c r="I229" i="8"/>
  <c r="G229" i="8"/>
  <c r="AF229" i="8"/>
  <c r="AD229" i="8"/>
  <c r="AB229" i="8"/>
  <c r="Z229" i="8"/>
  <c r="X229" i="8"/>
  <c r="V229" i="8"/>
  <c r="T229" i="8"/>
  <c r="R229" i="8"/>
  <c r="P229" i="8"/>
  <c r="N229" i="8"/>
  <c r="L229" i="8"/>
  <c r="J229" i="8"/>
  <c r="H229" i="8"/>
  <c r="F229" i="8"/>
  <c r="AE154" i="8"/>
  <c r="AC154" i="8"/>
  <c r="AA154" i="8"/>
  <c r="Y154" i="8"/>
  <c r="W154" i="8"/>
  <c r="U154" i="8"/>
  <c r="S154" i="8"/>
  <c r="Q154" i="8"/>
  <c r="O154" i="8"/>
  <c r="M154" i="8"/>
  <c r="K154" i="8"/>
  <c r="I154" i="8"/>
  <c r="G154" i="8"/>
  <c r="AF154" i="8"/>
  <c r="AD154" i="8"/>
  <c r="AB154" i="8"/>
  <c r="Z154" i="8"/>
  <c r="X154" i="8"/>
  <c r="V154" i="8"/>
  <c r="T154" i="8"/>
  <c r="R154" i="8"/>
  <c r="P154" i="8"/>
  <c r="N154" i="8"/>
  <c r="L154" i="8"/>
  <c r="J154" i="8"/>
  <c r="H154" i="8"/>
  <c r="F154" i="8"/>
  <c r="AE74" i="8"/>
  <c r="AC74" i="8"/>
  <c r="AA74" i="8"/>
  <c r="Y74" i="8"/>
  <c r="W74" i="8"/>
  <c r="U74" i="8"/>
  <c r="S74" i="8"/>
  <c r="Q74" i="8"/>
  <c r="O74" i="8"/>
  <c r="M74" i="8"/>
  <c r="K74" i="8"/>
  <c r="I74" i="8"/>
  <c r="G74" i="8"/>
  <c r="AF74" i="8"/>
  <c r="AD74" i="8"/>
  <c r="AB74" i="8"/>
  <c r="Z74" i="8"/>
  <c r="X74" i="8"/>
  <c r="V74" i="8"/>
  <c r="T74" i="8"/>
  <c r="R74" i="8"/>
  <c r="P74" i="8"/>
  <c r="N74" i="8"/>
  <c r="L74" i="8"/>
  <c r="J74" i="8"/>
  <c r="H74" i="8"/>
  <c r="F74" i="8"/>
  <c r="AE429" i="7"/>
  <c r="AC429" i="7"/>
  <c r="AA429" i="7"/>
  <c r="Y429" i="7"/>
  <c r="W429" i="7"/>
  <c r="U429" i="7"/>
  <c r="S429" i="7"/>
  <c r="Q429" i="7"/>
  <c r="O429" i="7"/>
  <c r="M429" i="7"/>
  <c r="K429" i="7"/>
  <c r="I429" i="7"/>
  <c r="G429" i="7"/>
  <c r="AF429" i="7"/>
  <c r="AD429" i="7"/>
  <c r="AB429" i="7"/>
  <c r="Z429" i="7"/>
  <c r="X429" i="7"/>
  <c r="V429" i="7"/>
  <c r="T429" i="7"/>
  <c r="R429" i="7"/>
  <c r="P429" i="7"/>
  <c r="N429" i="7"/>
  <c r="L429" i="7"/>
  <c r="J429" i="7"/>
  <c r="H429" i="7"/>
  <c r="F429" i="7"/>
  <c r="AF354" i="7"/>
  <c r="AD354" i="7"/>
  <c r="AB354" i="7"/>
  <c r="Z354" i="7"/>
  <c r="X354" i="7"/>
  <c r="V354" i="7"/>
  <c r="T354" i="7"/>
  <c r="R354" i="7"/>
  <c r="P354" i="7"/>
  <c r="N354" i="7"/>
  <c r="L354" i="7"/>
  <c r="J354" i="7"/>
  <c r="H354" i="7"/>
  <c r="F354" i="7"/>
  <c r="AE354" i="7"/>
  <c r="AC354" i="7"/>
  <c r="AA354" i="7"/>
  <c r="Y354" i="7"/>
  <c r="W354" i="7"/>
  <c r="U354" i="7"/>
  <c r="S354" i="7"/>
  <c r="Q354" i="7"/>
  <c r="O354" i="7"/>
  <c r="M354" i="7"/>
  <c r="K354" i="7"/>
  <c r="I354" i="7"/>
  <c r="G354" i="7"/>
  <c r="AF269" i="7"/>
  <c r="AD269" i="7"/>
  <c r="AB269" i="7"/>
  <c r="Z269" i="7"/>
  <c r="X269" i="7"/>
  <c r="V269" i="7"/>
  <c r="T269" i="7"/>
  <c r="R269" i="7"/>
  <c r="P269" i="7"/>
  <c r="N269" i="7"/>
  <c r="L269" i="7"/>
  <c r="J269" i="7"/>
  <c r="H269" i="7"/>
  <c r="F269" i="7"/>
  <c r="AE269" i="7"/>
  <c r="AC269" i="7"/>
  <c r="AA269" i="7"/>
  <c r="Y269" i="7"/>
  <c r="W269" i="7"/>
  <c r="U269" i="7"/>
  <c r="S269" i="7"/>
  <c r="Q269" i="7"/>
  <c r="O269" i="7"/>
  <c r="M269" i="7"/>
  <c r="K269" i="7"/>
  <c r="I269" i="7"/>
  <c r="G269" i="7"/>
  <c r="AF204" i="7"/>
  <c r="AD204" i="7"/>
  <c r="AB204" i="7"/>
  <c r="Z204" i="7"/>
  <c r="X204" i="7"/>
  <c r="V204" i="7"/>
  <c r="T204" i="7"/>
  <c r="R204" i="7"/>
  <c r="P204" i="7"/>
  <c r="N204" i="7"/>
  <c r="L204" i="7"/>
  <c r="J204" i="7"/>
  <c r="H204" i="7"/>
  <c r="F204" i="7"/>
  <c r="AE204" i="7"/>
  <c r="AC204" i="7"/>
  <c r="AA204" i="7"/>
  <c r="Y204" i="7"/>
  <c r="W204" i="7"/>
  <c r="U204" i="7"/>
  <c r="S204" i="7"/>
  <c r="Q204" i="7"/>
  <c r="O204" i="7"/>
  <c r="M204" i="7"/>
  <c r="K204" i="7"/>
  <c r="I204" i="7"/>
  <c r="G204" i="7"/>
  <c r="AE59" i="8"/>
  <c r="AC59" i="8"/>
  <c r="AA59" i="8"/>
  <c r="Y59" i="8"/>
  <c r="W59" i="8"/>
  <c r="U59" i="8"/>
  <c r="S59" i="8"/>
  <c r="Q59" i="8"/>
  <c r="O59" i="8"/>
  <c r="M59" i="8"/>
  <c r="K59" i="8"/>
  <c r="I59" i="8"/>
  <c r="G59" i="8"/>
  <c r="AF59" i="8"/>
  <c r="AD59" i="8"/>
  <c r="AB59" i="8"/>
  <c r="Z59" i="8"/>
  <c r="X59" i="8"/>
  <c r="V59" i="8"/>
  <c r="T59" i="8"/>
  <c r="R59" i="8"/>
  <c r="P59" i="8"/>
  <c r="N59" i="8"/>
  <c r="L59" i="8"/>
  <c r="J59" i="8"/>
  <c r="H59" i="8"/>
  <c r="F59" i="8"/>
  <c r="AE379" i="8"/>
  <c r="AC379" i="8"/>
  <c r="AA379" i="8"/>
  <c r="Y379" i="8"/>
  <c r="W379" i="8"/>
  <c r="U379" i="8"/>
  <c r="S379" i="8"/>
  <c r="Q379" i="8"/>
  <c r="O379" i="8"/>
  <c r="M379" i="8"/>
  <c r="K379" i="8"/>
  <c r="I379" i="8"/>
  <c r="G379" i="8"/>
  <c r="AF379" i="8"/>
  <c r="AD379" i="8"/>
  <c r="AB379" i="8"/>
  <c r="Z379" i="8"/>
  <c r="X379" i="8"/>
  <c r="V379" i="8"/>
  <c r="T379" i="8"/>
  <c r="R379" i="8"/>
  <c r="P379" i="8"/>
  <c r="N379" i="8"/>
  <c r="L379" i="8"/>
  <c r="J379" i="8"/>
  <c r="H379" i="8"/>
  <c r="F379" i="8"/>
  <c r="AF169" i="7"/>
  <c r="AD169" i="7"/>
  <c r="AB169" i="7"/>
  <c r="Z169" i="7"/>
  <c r="X169" i="7"/>
  <c r="V169" i="7"/>
  <c r="T169" i="7"/>
  <c r="R169" i="7"/>
  <c r="P169" i="7"/>
  <c r="N169" i="7"/>
  <c r="L169" i="7"/>
  <c r="J169" i="7"/>
  <c r="H169" i="7"/>
  <c r="F169" i="7"/>
  <c r="AE169" i="7"/>
  <c r="AC169" i="7"/>
  <c r="AA169" i="7"/>
  <c r="Y169" i="7"/>
  <c r="W169" i="7"/>
  <c r="U169" i="7"/>
  <c r="S169" i="7"/>
  <c r="Q169" i="7"/>
  <c r="O169" i="7"/>
  <c r="M169" i="7"/>
  <c r="K169" i="7"/>
  <c r="I169" i="7"/>
  <c r="G169" i="7"/>
  <c r="AF94" i="7"/>
  <c r="AD94" i="7"/>
  <c r="AB94" i="7"/>
  <c r="Z94" i="7"/>
  <c r="X94" i="7"/>
  <c r="V94" i="7"/>
  <c r="T94" i="7"/>
  <c r="R94" i="7"/>
  <c r="P94" i="7"/>
  <c r="N94" i="7"/>
  <c r="L94" i="7"/>
  <c r="J94" i="7"/>
  <c r="H94" i="7"/>
  <c r="F94" i="7"/>
  <c r="AE94" i="7"/>
  <c r="AC94" i="7"/>
  <c r="AA94" i="7"/>
  <c r="Y94" i="7"/>
  <c r="W94" i="7"/>
  <c r="U94" i="7"/>
  <c r="S94" i="7"/>
  <c r="Q94" i="7"/>
  <c r="O94" i="7"/>
  <c r="M94" i="7"/>
  <c r="K94" i="7"/>
  <c r="I94" i="7"/>
  <c r="G94" i="7"/>
  <c r="AF249" i="7"/>
  <c r="AD249" i="7"/>
  <c r="AB249" i="7"/>
  <c r="Z249" i="7"/>
  <c r="X249" i="7"/>
  <c r="V249" i="7"/>
  <c r="T249" i="7"/>
  <c r="R249" i="7"/>
  <c r="P249" i="7"/>
  <c r="N249" i="7"/>
  <c r="L249" i="7"/>
  <c r="J249" i="7"/>
  <c r="H249" i="7"/>
  <c r="F249" i="7"/>
  <c r="AE249" i="7"/>
  <c r="AC249" i="7"/>
  <c r="AA249" i="7"/>
  <c r="Y249" i="7"/>
  <c r="W249" i="7"/>
  <c r="U249" i="7"/>
  <c r="S249" i="7"/>
  <c r="Q249" i="7"/>
  <c r="O249" i="7"/>
  <c r="M249" i="7"/>
  <c r="K249" i="7"/>
  <c r="I249" i="7"/>
  <c r="G249" i="7"/>
  <c r="AE149" i="8"/>
  <c r="AC149" i="8"/>
  <c r="AA149" i="8"/>
  <c r="Y149" i="8"/>
  <c r="W149" i="8"/>
  <c r="U149" i="8"/>
  <c r="S149" i="8"/>
  <c r="Q149" i="8"/>
  <c r="O149" i="8"/>
  <c r="M149" i="8"/>
  <c r="K149" i="8"/>
  <c r="I149" i="8"/>
  <c r="G149" i="8"/>
  <c r="AF149" i="8"/>
  <c r="AD149" i="8"/>
  <c r="AB149" i="8"/>
  <c r="Z149" i="8"/>
  <c r="X149" i="8"/>
  <c r="V149" i="8"/>
  <c r="T149" i="8"/>
  <c r="R149" i="8"/>
  <c r="P149" i="8"/>
  <c r="N149" i="8"/>
  <c r="L149" i="8"/>
  <c r="J149" i="8"/>
  <c r="H149" i="8"/>
  <c r="F149" i="8"/>
  <c r="AF39" i="7"/>
  <c r="AD39" i="7"/>
  <c r="AB39" i="7"/>
  <c r="Z39" i="7"/>
  <c r="X39" i="7"/>
  <c r="V39" i="7"/>
  <c r="T39" i="7"/>
  <c r="R39" i="7"/>
  <c r="P39" i="7"/>
  <c r="N39" i="7"/>
  <c r="L39" i="7"/>
  <c r="J39" i="7"/>
  <c r="H39" i="7"/>
  <c r="F39" i="7"/>
  <c r="AE39" i="7"/>
  <c r="AC39" i="7"/>
  <c r="AA39" i="7"/>
  <c r="Y39" i="7"/>
  <c r="W39" i="7"/>
  <c r="U39" i="7"/>
  <c r="S39" i="7"/>
  <c r="Q39" i="7"/>
  <c r="O39" i="7"/>
  <c r="M39" i="7"/>
  <c r="K39" i="7"/>
  <c r="I39" i="7"/>
  <c r="G39" i="7"/>
  <c r="AF19" i="7"/>
  <c r="AD19" i="7"/>
  <c r="AB19" i="7"/>
  <c r="Z19" i="7"/>
  <c r="X19" i="7"/>
  <c r="V19" i="7"/>
  <c r="T19" i="7"/>
  <c r="R19" i="7"/>
  <c r="P19" i="7"/>
  <c r="N19" i="7"/>
  <c r="L19" i="7"/>
  <c r="J19" i="7"/>
  <c r="H19" i="7"/>
  <c r="F19" i="7"/>
  <c r="AE19" i="7"/>
  <c r="AC19" i="7"/>
  <c r="AA19" i="7"/>
  <c r="Y19" i="7"/>
  <c r="W19" i="7"/>
  <c r="U19" i="7"/>
  <c r="S19" i="7"/>
  <c r="Q19" i="7"/>
  <c r="O19" i="7"/>
  <c r="M19" i="7"/>
  <c r="K19" i="7"/>
  <c r="I19" i="7"/>
  <c r="G19" i="7"/>
  <c r="AF44" i="7"/>
  <c r="AD44" i="7"/>
  <c r="AB44" i="7"/>
  <c r="Z44" i="7"/>
  <c r="X44" i="7"/>
  <c r="V44" i="7"/>
  <c r="T44" i="7"/>
  <c r="R44" i="7"/>
  <c r="P44" i="7"/>
  <c r="N44" i="7"/>
  <c r="L44" i="7"/>
  <c r="J44" i="7"/>
  <c r="H44" i="7"/>
  <c r="F44" i="7"/>
  <c r="AE44" i="7"/>
  <c r="AC44" i="7"/>
  <c r="AA44" i="7"/>
  <c r="Y44" i="7"/>
  <c r="W44" i="7"/>
  <c r="U44" i="7"/>
  <c r="S44" i="7"/>
  <c r="Q44" i="7"/>
  <c r="O44" i="7"/>
  <c r="M44" i="7"/>
  <c r="K44" i="7"/>
  <c r="I44" i="7"/>
  <c r="G44" i="7"/>
  <c r="AE279" i="8"/>
  <c r="AC279" i="8"/>
  <c r="AA279" i="8"/>
  <c r="Y279" i="8"/>
  <c r="W279" i="8"/>
  <c r="U279" i="8"/>
  <c r="S279" i="8"/>
  <c r="Q279" i="8"/>
  <c r="O279" i="8"/>
  <c r="M279" i="8"/>
  <c r="K279" i="8"/>
  <c r="I279" i="8"/>
  <c r="G279" i="8"/>
  <c r="AF279" i="8"/>
  <c r="AD279" i="8"/>
  <c r="AB279" i="8"/>
  <c r="Z279" i="8"/>
  <c r="X279" i="8"/>
  <c r="V279" i="8"/>
  <c r="T279" i="8"/>
  <c r="R279" i="8"/>
  <c r="P279" i="8"/>
  <c r="N279" i="8"/>
  <c r="L279" i="8"/>
  <c r="J279" i="8"/>
  <c r="H279" i="8"/>
  <c r="F279" i="8"/>
  <c r="AE389" i="7"/>
  <c r="AC389" i="7"/>
  <c r="AA389" i="7"/>
  <c r="Y389" i="7"/>
  <c r="W389" i="7"/>
  <c r="U389" i="7"/>
  <c r="S389" i="7"/>
  <c r="Q389" i="7"/>
  <c r="O389" i="7"/>
  <c r="M389" i="7"/>
  <c r="K389" i="7"/>
  <c r="I389" i="7"/>
  <c r="G389" i="7"/>
  <c r="AF389" i="7"/>
  <c r="AD389" i="7"/>
  <c r="AB389" i="7"/>
  <c r="Z389" i="7"/>
  <c r="X389" i="7"/>
  <c r="V389" i="7"/>
  <c r="T389" i="7"/>
  <c r="R389" i="7"/>
  <c r="P389" i="7"/>
  <c r="N389" i="7"/>
  <c r="L389" i="7"/>
  <c r="J389" i="7"/>
  <c r="H389" i="7"/>
  <c r="F389" i="7"/>
  <c r="AF84" i="7"/>
  <c r="AD84" i="7"/>
  <c r="AB84" i="7"/>
  <c r="Z84" i="7"/>
  <c r="X84" i="7"/>
  <c r="V84" i="7"/>
  <c r="T84" i="7"/>
  <c r="R84" i="7"/>
  <c r="P84" i="7"/>
  <c r="N84" i="7"/>
  <c r="L84" i="7"/>
  <c r="J84" i="7"/>
  <c r="H84" i="7"/>
  <c r="F84" i="7"/>
  <c r="AE84" i="7"/>
  <c r="AC84" i="7"/>
  <c r="AA84" i="7"/>
  <c r="Y84" i="7"/>
  <c r="W84" i="7"/>
  <c r="U84" i="7"/>
  <c r="S84" i="7"/>
  <c r="Q84" i="7"/>
  <c r="O84" i="7"/>
  <c r="M84" i="7"/>
  <c r="K84" i="7"/>
  <c r="I84" i="7"/>
  <c r="G84" i="7"/>
  <c r="D320" i="8"/>
  <c r="AE319" i="8"/>
  <c r="AC319" i="8"/>
  <c r="AA319" i="8"/>
  <c r="Y319" i="8"/>
  <c r="W319" i="8"/>
  <c r="U319" i="8"/>
  <c r="S319" i="8"/>
  <c r="Q319" i="8"/>
  <c r="O319" i="8"/>
  <c r="M319" i="8"/>
  <c r="K319" i="8"/>
  <c r="I319" i="8"/>
  <c r="G319" i="8"/>
  <c r="AF319" i="8"/>
  <c r="AD319" i="8"/>
  <c r="AB319" i="8"/>
  <c r="Z319" i="8"/>
  <c r="X319" i="8"/>
  <c r="V319" i="8"/>
  <c r="T319" i="8"/>
  <c r="R319" i="8"/>
  <c r="P319" i="8"/>
  <c r="N319" i="8"/>
  <c r="L319" i="8"/>
  <c r="J319" i="8"/>
  <c r="H319" i="8"/>
  <c r="F319" i="8"/>
  <c r="AF209" i="7"/>
  <c r="AD209" i="7"/>
  <c r="AB209" i="7"/>
  <c r="Z209" i="7"/>
  <c r="X209" i="7"/>
  <c r="V209" i="7"/>
  <c r="T209" i="7"/>
  <c r="R209" i="7"/>
  <c r="P209" i="7"/>
  <c r="N209" i="7"/>
  <c r="L209" i="7"/>
  <c r="J209" i="7"/>
  <c r="H209" i="7"/>
  <c r="F209" i="7"/>
  <c r="AE209" i="7"/>
  <c r="AC209" i="7"/>
  <c r="AA209" i="7"/>
  <c r="Y209" i="7"/>
  <c r="W209" i="7"/>
  <c r="U209" i="7"/>
  <c r="S209" i="7"/>
  <c r="Q209" i="7"/>
  <c r="O209" i="7"/>
  <c r="M209" i="7"/>
  <c r="K209" i="7"/>
  <c r="I209" i="7"/>
  <c r="G209" i="7"/>
  <c r="AE99" i="8"/>
  <c r="AC99" i="8"/>
  <c r="AA99" i="8"/>
  <c r="Y99" i="8"/>
  <c r="W99" i="8"/>
  <c r="U99" i="8"/>
  <c r="S99" i="8"/>
  <c r="Q99" i="8"/>
  <c r="O99" i="8"/>
  <c r="M99" i="8"/>
  <c r="K99" i="8"/>
  <c r="I99" i="8"/>
  <c r="G99" i="8"/>
  <c r="AF99" i="8"/>
  <c r="AD99" i="8"/>
  <c r="AB99" i="8"/>
  <c r="Z99" i="8"/>
  <c r="X99" i="8"/>
  <c r="V99" i="8"/>
  <c r="T99" i="8"/>
  <c r="R99" i="8"/>
  <c r="P99" i="8"/>
  <c r="N99" i="8"/>
  <c r="L99" i="8"/>
  <c r="J99" i="8"/>
  <c r="H99" i="8"/>
  <c r="F99" i="8"/>
  <c r="D425" i="8"/>
  <c r="AE424" i="8"/>
  <c r="AC424" i="8"/>
  <c r="AA424" i="8"/>
  <c r="Y424" i="8"/>
  <c r="W424" i="8"/>
  <c r="U424" i="8"/>
  <c r="S424" i="8"/>
  <c r="Q424" i="8"/>
  <c r="O424" i="8"/>
  <c r="M424" i="8"/>
  <c r="K424" i="8"/>
  <c r="I424" i="8"/>
  <c r="G424" i="8"/>
  <c r="AF424" i="8"/>
  <c r="AD424" i="8"/>
  <c r="AB424" i="8"/>
  <c r="Z424" i="8"/>
  <c r="X424" i="8"/>
  <c r="V424" i="8"/>
  <c r="T424" i="8"/>
  <c r="R424" i="8"/>
  <c r="P424" i="8"/>
  <c r="N424" i="8"/>
  <c r="L424" i="8"/>
  <c r="J424" i="8"/>
  <c r="H424" i="8"/>
  <c r="F424" i="8"/>
  <c r="AE134" i="8"/>
  <c r="AC134" i="8"/>
  <c r="AA134" i="8"/>
  <c r="Y134" i="8"/>
  <c r="W134" i="8"/>
  <c r="U134" i="8"/>
  <c r="S134" i="8"/>
  <c r="Q134" i="8"/>
  <c r="O134" i="8"/>
  <c r="M134" i="8"/>
  <c r="K134" i="8"/>
  <c r="I134" i="8"/>
  <c r="G134" i="8"/>
  <c r="AF134" i="8"/>
  <c r="AD134" i="8"/>
  <c r="AB134" i="8"/>
  <c r="Z134" i="8"/>
  <c r="X134" i="8"/>
  <c r="V134" i="8"/>
  <c r="T134" i="8"/>
  <c r="R134" i="8"/>
  <c r="P134" i="8"/>
  <c r="N134" i="8"/>
  <c r="L134" i="8"/>
  <c r="J134" i="8"/>
  <c r="H134" i="8"/>
  <c r="F134" i="8"/>
  <c r="AF149" i="7"/>
  <c r="AD149" i="7"/>
  <c r="AB149" i="7"/>
  <c r="Z149" i="7"/>
  <c r="X149" i="7"/>
  <c r="V149" i="7"/>
  <c r="T149" i="7"/>
  <c r="R149" i="7"/>
  <c r="P149" i="7"/>
  <c r="N149" i="7"/>
  <c r="L149" i="7"/>
  <c r="J149" i="7"/>
  <c r="H149" i="7"/>
  <c r="F149" i="7"/>
  <c r="AE149" i="7"/>
  <c r="AC149" i="7"/>
  <c r="AA149" i="7"/>
  <c r="Y149" i="7"/>
  <c r="W149" i="7"/>
  <c r="U149" i="7"/>
  <c r="S149" i="7"/>
  <c r="Q149" i="7"/>
  <c r="O149" i="7"/>
  <c r="M149" i="7"/>
  <c r="K149" i="7"/>
  <c r="I149" i="7"/>
  <c r="G149" i="7"/>
  <c r="AE239" i="8"/>
  <c r="AC239" i="8"/>
  <c r="AA239" i="8"/>
  <c r="Y239" i="8"/>
  <c r="W239" i="8"/>
  <c r="U239" i="8"/>
  <c r="S239" i="8"/>
  <c r="Q239" i="8"/>
  <c r="O239" i="8"/>
  <c r="M239" i="8"/>
  <c r="K239" i="8"/>
  <c r="I239" i="8"/>
  <c r="G239" i="8"/>
  <c r="AF239" i="8"/>
  <c r="AD239" i="8"/>
  <c r="AB239" i="8"/>
  <c r="Z239" i="8"/>
  <c r="X239" i="8"/>
  <c r="V239" i="8"/>
  <c r="T239" i="8"/>
  <c r="R239" i="8"/>
  <c r="P239" i="8"/>
  <c r="N239" i="8"/>
  <c r="L239" i="8"/>
  <c r="J239" i="8"/>
  <c r="H239" i="8"/>
  <c r="F239" i="8"/>
  <c r="AE139" i="8"/>
  <c r="AC139" i="8"/>
  <c r="AA139" i="8"/>
  <c r="Y139" i="8"/>
  <c r="W139" i="8"/>
  <c r="U139" i="8"/>
  <c r="S139" i="8"/>
  <c r="Q139" i="8"/>
  <c r="O139" i="8"/>
  <c r="M139" i="8"/>
  <c r="K139" i="8"/>
  <c r="I139" i="8"/>
  <c r="G139" i="8"/>
  <c r="AF139" i="8"/>
  <c r="AD139" i="8"/>
  <c r="AB139" i="8"/>
  <c r="Z139" i="8"/>
  <c r="X139" i="8"/>
  <c r="V139" i="8"/>
  <c r="T139" i="8"/>
  <c r="R139" i="8"/>
  <c r="P139" i="8"/>
  <c r="N139" i="8"/>
  <c r="L139" i="8"/>
  <c r="J139" i="8"/>
  <c r="H139" i="8"/>
  <c r="F139" i="8"/>
  <c r="AE179" i="8"/>
  <c r="AC179" i="8"/>
  <c r="AA179" i="8"/>
  <c r="Y179" i="8"/>
  <c r="W179" i="8"/>
  <c r="U179" i="8"/>
  <c r="S179" i="8"/>
  <c r="Q179" i="8"/>
  <c r="O179" i="8"/>
  <c r="M179" i="8"/>
  <c r="K179" i="8"/>
  <c r="I179" i="8"/>
  <c r="G179" i="8"/>
  <c r="AF179" i="8"/>
  <c r="AD179" i="8"/>
  <c r="AB179" i="8"/>
  <c r="Z179" i="8"/>
  <c r="X179" i="8"/>
  <c r="V179" i="8"/>
  <c r="T179" i="8"/>
  <c r="R179" i="8"/>
  <c r="P179" i="8"/>
  <c r="N179" i="8"/>
  <c r="L179" i="8"/>
  <c r="J179" i="8"/>
  <c r="H179" i="8"/>
  <c r="F179" i="8"/>
  <c r="AF339" i="7"/>
  <c r="AD339" i="7"/>
  <c r="AB339" i="7"/>
  <c r="Z339" i="7"/>
  <c r="X339" i="7"/>
  <c r="V339" i="7"/>
  <c r="T339" i="7"/>
  <c r="R339" i="7"/>
  <c r="P339" i="7"/>
  <c r="N339" i="7"/>
  <c r="L339" i="7"/>
  <c r="J339" i="7"/>
  <c r="H339" i="7"/>
  <c r="F339" i="7"/>
  <c r="AE339" i="7"/>
  <c r="AC339" i="7"/>
  <c r="AA339" i="7"/>
  <c r="Y339" i="7"/>
  <c r="W339" i="7"/>
  <c r="U339" i="7"/>
  <c r="S339" i="7"/>
  <c r="Q339" i="7"/>
  <c r="O339" i="7"/>
  <c r="M339" i="7"/>
  <c r="K339" i="7"/>
  <c r="I339" i="7"/>
  <c r="G339" i="7"/>
  <c r="AF19" i="8"/>
  <c r="AD19" i="8"/>
  <c r="AB19" i="8"/>
  <c r="Z19" i="8"/>
  <c r="X19" i="8"/>
  <c r="V19" i="8"/>
  <c r="T19" i="8"/>
  <c r="R19" i="8"/>
  <c r="P19" i="8"/>
  <c r="N19" i="8"/>
  <c r="L19" i="8"/>
  <c r="J19" i="8"/>
  <c r="H19" i="8"/>
  <c r="F19" i="8"/>
  <c r="AE19" i="8"/>
  <c r="AC19" i="8"/>
  <c r="AA19" i="8"/>
  <c r="Y19" i="8"/>
  <c r="W19" i="8"/>
  <c r="U19" i="8"/>
  <c r="S19" i="8"/>
  <c r="Q19" i="8"/>
  <c r="O19" i="8"/>
  <c r="M19" i="8"/>
  <c r="K19" i="8"/>
  <c r="I19" i="8"/>
  <c r="G19" i="8"/>
  <c r="AE194" i="8"/>
  <c r="AC194" i="8"/>
  <c r="AA194" i="8"/>
  <c r="Y194" i="8"/>
  <c r="W194" i="8"/>
  <c r="U194" i="8"/>
  <c r="S194" i="8"/>
  <c r="Q194" i="8"/>
  <c r="O194" i="8"/>
  <c r="M194" i="8"/>
  <c r="K194" i="8"/>
  <c r="I194" i="8"/>
  <c r="G194" i="8"/>
  <c r="AF194" i="8"/>
  <c r="AD194" i="8"/>
  <c r="AB194" i="8"/>
  <c r="Z194" i="8"/>
  <c r="X194" i="8"/>
  <c r="V194" i="8"/>
  <c r="T194" i="8"/>
  <c r="R194" i="8"/>
  <c r="P194" i="8"/>
  <c r="N194" i="8"/>
  <c r="L194" i="8"/>
  <c r="J194" i="8"/>
  <c r="H194" i="8"/>
  <c r="F194" i="8"/>
  <c r="AF439" i="7"/>
  <c r="AD439" i="7"/>
  <c r="AB439" i="7"/>
  <c r="Z439" i="7"/>
  <c r="X439" i="7"/>
  <c r="V439" i="7"/>
  <c r="T439" i="7"/>
  <c r="R439" i="7"/>
  <c r="P439" i="7"/>
  <c r="N439" i="7"/>
  <c r="L439" i="7"/>
  <c r="J439" i="7"/>
  <c r="H439" i="7"/>
  <c r="F439" i="7"/>
  <c r="AE439" i="7"/>
  <c r="AC439" i="7"/>
  <c r="AA439" i="7"/>
  <c r="Y439" i="7"/>
  <c r="W439" i="7"/>
  <c r="U439" i="7"/>
  <c r="S439" i="7"/>
  <c r="Q439" i="7"/>
  <c r="O439" i="7"/>
  <c r="M439" i="7"/>
  <c r="K439" i="7"/>
  <c r="I439" i="7"/>
  <c r="G439" i="7"/>
  <c r="AE384" i="7"/>
  <c r="AC384" i="7"/>
  <c r="AA384" i="7"/>
  <c r="Y384" i="7"/>
  <c r="W384" i="7"/>
  <c r="U384" i="7"/>
  <c r="S384" i="7"/>
  <c r="Q384" i="7"/>
  <c r="O384" i="7"/>
  <c r="M384" i="7"/>
  <c r="K384" i="7"/>
  <c r="I384" i="7"/>
  <c r="G384" i="7"/>
  <c r="AF384" i="7"/>
  <c r="AD384" i="7"/>
  <c r="AB384" i="7"/>
  <c r="Z384" i="7"/>
  <c r="X384" i="7"/>
  <c r="V384" i="7"/>
  <c r="T384" i="7"/>
  <c r="R384" i="7"/>
  <c r="P384" i="7"/>
  <c r="N384" i="7"/>
  <c r="L384" i="7"/>
  <c r="J384" i="7"/>
  <c r="H384" i="7"/>
  <c r="F384" i="7"/>
  <c r="AF359" i="7"/>
  <c r="AD359" i="7"/>
  <c r="AB359" i="7"/>
  <c r="Z359" i="7"/>
  <c r="X359" i="7"/>
  <c r="V359" i="7"/>
  <c r="T359" i="7"/>
  <c r="R359" i="7"/>
  <c r="P359" i="7"/>
  <c r="N359" i="7"/>
  <c r="L359" i="7"/>
  <c r="J359" i="7"/>
  <c r="H359" i="7"/>
  <c r="F359" i="7"/>
  <c r="AE359" i="7"/>
  <c r="AC359" i="7"/>
  <c r="AA359" i="7"/>
  <c r="Y359" i="7"/>
  <c r="W359" i="7"/>
  <c r="U359" i="7"/>
  <c r="S359" i="7"/>
  <c r="Q359" i="7"/>
  <c r="O359" i="7"/>
  <c r="M359" i="7"/>
  <c r="K359" i="7"/>
  <c r="I359" i="7"/>
  <c r="G359" i="7"/>
  <c r="AE274" i="8"/>
  <c r="AC274" i="8"/>
  <c r="AA274" i="8"/>
  <c r="Y274" i="8"/>
  <c r="W274" i="8"/>
  <c r="U274" i="8"/>
  <c r="S274" i="8"/>
  <c r="Q274" i="8"/>
  <c r="O274" i="8"/>
  <c r="M274" i="8"/>
  <c r="K274" i="8"/>
  <c r="I274" i="8"/>
  <c r="G274" i="8"/>
  <c r="AF274" i="8"/>
  <c r="AD274" i="8"/>
  <c r="AB274" i="8"/>
  <c r="Z274" i="8"/>
  <c r="X274" i="8"/>
  <c r="V274" i="8"/>
  <c r="T274" i="8"/>
  <c r="R274" i="8"/>
  <c r="P274" i="8"/>
  <c r="N274" i="8"/>
  <c r="L274" i="8"/>
  <c r="J274" i="8"/>
  <c r="H274" i="8"/>
  <c r="F274" i="8"/>
  <c r="AE359" i="8"/>
  <c r="AC359" i="8"/>
  <c r="AA359" i="8"/>
  <c r="Y359" i="8"/>
  <c r="W359" i="8"/>
  <c r="U359" i="8"/>
  <c r="S359" i="8"/>
  <c r="Q359" i="8"/>
  <c r="O359" i="8"/>
  <c r="M359" i="8"/>
  <c r="K359" i="8"/>
  <c r="I359" i="8"/>
  <c r="G359" i="8"/>
  <c r="AF359" i="8"/>
  <c r="AD359" i="8"/>
  <c r="AB359" i="8"/>
  <c r="Z359" i="8"/>
  <c r="X359" i="8"/>
  <c r="V359" i="8"/>
  <c r="T359" i="8"/>
  <c r="R359" i="8"/>
  <c r="P359" i="8"/>
  <c r="N359" i="8"/>
  <c r="L359" i="8"/>
  <c r="J359" i="8"/>
  <c r="H359" i="8"/>
  <c r="F359" i="8"/>
  <c r="AF159" i="7"/>
  <c r="AD159" i="7"/>
  <c r="AB159" i="7"/>
  <c r="Z159" i="7"/>
  <c r="X159" i="7"/>
  <c r="V159" i="7"/>
  <c r="T159" i="7"/>
  <c r="R159" i="7"/>
  <c r="P159" i="7"/>
  <c r="N159" i="7"/>
  <c r="L159" i="7"/>
  <c r="J159" i="7"/>
  <c r="H159" i="7"/>
  <c r="F159" i="7"/>
  <c r="AE159" i="7"/>
  <c r="AC159" i="7"/>
  <c r="AA159" i="7"/>
  <c r="Y159" i="7"/>
  <c r="W159" i="7"/>
  <c r="U159" i="7"/>
  <c r="S159" i="7"/>
  <c r="Q159" i="7"/>
  <c r="O159" i="7"/>
  <c r="M159" i="7"/>
  <c r="K159" i="7"/>
  <c r="I159" i="7"/>
  <c r="G159" i="7"/>
  <c r="AE409" i="8"/>
  <c r="AC409" i="8"/>
  <c r="AA409" i="8"/>
  <c r="Y409" i="8"/>
  <c r="W409" i="8"/>
  <c r="U409" i="8"/>
  <c r="S409" i="8"/>
  <c r="Q409" i="8"/>
  <c r="O409" i="8"/>
  <c r="M409" i="8"/>
  <c r="K409" i="8"/>
  <c r="I409" i="8"/>
  <c r="G409" i="8"/>
  <c r="AF409" i="8"/>
  <c r="AD409" i="8"/>
  <c r="AB409" i="8"/>
  <c r="Z409" i="8"/>
  <c r="X409" i="8"/>
  <c r="V409" i="8"/>
  <c r="T409" i="8"/>
  <c r="R409" i="8"/>
  <c r="P409" i="8"/>
  <c r="N409" i="8"/>
  <c r="L409" i="8"/>
  <c r="J409" i="8"/>
  <c r="H409" i="8"/>
  <c r="F409" i="8"/>
  <c r="AE69" i="8"/>
  <c r="AC69" i="8"/>
  <c r="AA69" i="8"/>
  <c r="Y69" i="8"/>
  <c r="W69" i="8"/>
  <c r="U69" i="8"/>
  <c r="S69" i="8"/>
  <c r="Q69" i="8"/>
  <c r="O69" i="8"/>
  <c r="M69" i="8"/>
  <c r="K69" i="8"/>
  <c r="I69" i="8"/>
  <c r="G69" i="8"/>
  <c r="AF69" i="8"/>
  <c r="AD69" i="8"/>
  <c r="AB69" i="8"/>
  <c r="Z69" i="8"/>
  <c r="X69" i="8"/>
  <c r="V69" i="8"/>
  <c r="T69" i="8"/>
  <c r="R69" i="8"/>
  <c r="P69" i="8"/>
  <c r="N69" i="8"/>
  <c r="L69" i="8"/>
  <c r="J69" i="8"/>
  <c r="H69" i="8"/>
  <c r="F69" i="8"/>
  <c r="AE374" i="8"/>
  <c r="AC374" i="8"/>
  <c r="AA374" i="8"/>
  <c r="Y374" i="8"/>
  <c r="W374" i="8"/>
  <c r="U374" i="8"/>
  <c r="S374" i="8"/>
  <c r="Q374" i="8"/>
  <c r="O374" i="8"/>
  <c r="M374" i="8"/>
  <c r="K374" i="8"/>
  <c r="I374" i="8"/>
  <c r="G374" i="8"/>
  <c r="AF374" i="8"/>
  <c r="AD374" i="8"/>
  <c r="AB374" i="8"/>
  <c r="Z374" i="8"/>
  <c r="X374" i="8"/>
  <c r="V374" i="8"/>
  <c r="T374" i="8"/>
  <c r="R374" i="8"/>
  <c r="P374" i="8"/>
  <c r="N374" i="8"/>
  <c r="L374" i="8"/>
  <c r="J374" i="8"/>
  <c r="H374" i="8"/>
  <c r="F374" i="8"/>
  <c r="AE214" i="8"/>
  <c r="AC214" i="8"/>
  <c r="AA214" i="8"/>
  <c r="Y214" i="8"/>
  <c r="W214" i="8"/>
  <c r="U214" i="8"/>
  <c r="S214" i="8"/>
  <c r="Q214" i="8"/>
  <c r="O214" i="8"/>
  <c r="M214" i="8"/>
  <c r="K214" i="8"/>
  <c r="I214" i="8"/>
  <c r="G214" i="8"/>
  <c r="AF214" i="8"/>
  <c r="AD214" i="8"/>
  <c r="AB214" i="8"/>
  <c r="Z214" i="8"/>
  <c r="X214" i="8"/>
  <c r="V214" i="8"/>
  <c r="T214" i="8"/>
  <c r="R214" i="8"/>
  <c r="P214" i="8"/>
  <c r="N214" i="8"/>
  <c r="L214" i="8"/>
  <c r="J214" i="8"/>
  <c r="H214" i="8"/>
  <c r="F214" i="8"/>
  <c r="AE54" i="8"/>
  <c r="AC54" i="8"/>
  <c r="AA54" i="8"/>
  <c r="Y54" i="8"/>
  <c r="W54" i="8"/>
  <c r="U54" i="8"/>
  <c r="S54" i="8"/>
  <c r="Q54" i="8"/>
  <c r="O54" i="8"/>
  <c r="M54" i="8"/>
  <c r="K54" i="8"/>
  <c r="I54" i="8"/>
  <c r="G54" i="8"/>
  <c r="AF54" i="8"/>
  <c r="AD54" i="8"/>
  <c r="AB54" i="8"/>
  <c r="Z54" i="8"/>
  <c r="X54" i="8"/>
  <c r="V54" i="8"/>
  <c r="T54" i="8"/>
  <c r="R54" i="8"/>
  <c r="P54" i="8"/>
  <c r="N54" i="8"/>
  <c r="L54" i="8"/>
  <c r="J54" i="8"/>
  <c r="H54" i="8"/>
  <c r="F54" i="8"/>
  <c r="AF329" i="7"/>
  <c r="AD329" i="7"/>
  <c r="AB329" i="7"/>
  <c r="Z329" i="7"/>
  <c r="X329" i="7"/>
  <c r="V329" i="7"/>
  <c r="T329" i="7"/>
  <c r="R329" i="7"/>
  <c r="P329" i="7"/>
  <c r="N329" i="7"/>
  <c r="L329" i="7"/>
  <c r="J329" i="7"/>
  <c r="H329" i="7"/>
  <c r="F329" i="7"/>
  <c r="AE329" i="7"/>
  <c r="AC329" i="7"/>
  <c r="AA329" i="7"/>
  <c r="Y329" i="7"/>
  <c r="W329" i="7"/>
  <c r="U329" i="7"/>
  <c r="S329" i="7"/>
  <c r="Q329" i="7"/>
  <c r="O329" i="7"/>
  <c r="M329" i="7"/>
  <c r="K329" i="7"/>
  <c r="I329" i="7"/>
  <c r="G329" i="7"/>
  <c r="AE124" i="8"/>
  <c r="AC124" i="8"/>
  <c r="AA124" i="8"/>
  <c r="Y124" i="8"/>
  <c r="W124" i="8"/>
  <c r="U124" i="8"/>
  <c r="S124" i="8"/>
  <c r="Q124" i="8"/>
  <c r="O124" i="8"/>
  <c r="M124" i="8"/>
  <c r="K124" i="8"/>
  <c r="I124" i="8"/>
  <c r="G124" i="8"/>
  <c r="AF124" i="8"/>
  <c r="AD124" i="8"/>
  <c r="AB124" i="8"/>
  <c r="Z124" i="8"/>
  <c r="X124" i="8"/>
  <c r="V124" i="8"/>
  <c r="T124" i="8"/>
  <c r="R124" i="8"/>
  <c r="P124" i="8"/>
  <c r="N124" i="8"/>
  <c r="L124" i="8"/>
  <c r="J124" i="8"/>
  <c r="H124" i="8"/>
  <c r="F124" i="8"/>
  <c r="AF154" i="7"/>
  <c r="AD154" i="7"/>
  <c r="AB154" i="7"/>
  <c r="Z154" i="7"/>
  <c r="X154" i="7"/>
  <c r="V154" i="7"/>
  <c r="T154" i="7"/>
  <c r="R154" i="7"/>
  <c r="P154" i="7"/>
  <c r="N154" i="7"/>
  <c r="L154" i="7"/>
  <c r="J154" i="7"/>
  <c r="H154" i="7"/>
  <c r="F154" i="7"/>
  <c r="AE154" i="7"/>
  <c r="AC154" i="7"/>
  <c r="AA154" i="7"/>
  <c r="Y154" i="7"/>
  <c r="W154" i="7"/>
  <c r="U154" i="7"/>
  <c r="S154" i="7"/>
  <c r="Q154" i="7"/>
  <c r="O154" i="7"/>
  <c r="M154" i="7"/>
  <c r="K154" i="7"/>
  <c r="I154" i="7"/>
  <c r="G154" i="7"/>
  <c r="AF334" i="7"/>
  <c r="AD334" i="7"/>
  <c r="AB334" i="7"/>
  <c r="Z334" i="7"/>
  <c r="X334" i="7"/>
  <c r="V334" i="7"/>
  <c r="T334" i="7"/>
  <c r="R334" i="7"/>
  <c r="P334" i="7"/>
  <c r="N334" i="7"/>
  <c r="L334" i="7"/>
  <c r="J334" i="7"/>
  <c r="H334" i="7"/>
  <c r="F334" i="7"/>
  <c r="AE334" i="7"/>
  <c r="AC334" i="7"/>
  <c r="AA334" i="7"/>
  <c r="Y334" i="7"/>
  <c r="W334" i="7"/>
  <c r="U334" i="7"/>
  <c r="S334" i="7"/>
  <c r="Q334" i="7"/>
  <c r="O334" i="7"/>
  <c r="M334" i="7"/>
  <c r="K334" i="7"/>
  <c r="I334" i="7"/>
  <c r="G334" i="7"/>
  <c r="AF54" i="7"/>
  <c r="AD54" i="7"/>
  <c r="AB54" i="7"/>
  <c r="Z54" i="7"/>
  <c r="X54" i="7"/>
  <c r="V54" i="7"/>
  <c r="T54" i="7"/>
  <c r="R54" i="7"/>
  <c r="P54" i="7"/>
  <c r="N54" i="7"/>
  <c r="L54" i="7"/>
  <c r="J54" i="7"/>
  <c r="H54" i="7"/>
  <c r="F54" i="7"/>
  <c r="AE54" i="7"/>
  <c r="AC54" i="7"/>
  <c r="AA54" i="7"/>
  <c r="Y54" i="7"/>
  <c r="W54" i="7"/>
  <c r="U54" i="7"/>
  <c r="S54" i="7"/>
  <c r="Q54" i="7"/>
  <c r="O54" i="7"/>
  <c r="M54" i="7"/>
  <c r="K54" i="7"/>
  <c r="I54" i="7"/>
  <c r="G54" i="7"/>
  <c r="AF29" i="7"/>
  <c r="AD29" i="7"/>
  <c r="AB29" i="7"/>
  <c r="Z29" i="7"/>
  <c r="X29" i="7"/>
  <c r="V29" i="7"/>
  <c r="T29" i="7"/>
  <c r="R29" i="7"/>
  <c r="P29" i="7"/>
  <c r="N29" i="7"/>
  <c r="L29" i="7"/>
  <c r="J29" i="7"/>
  <c r="H29" i="7"/>
  <c r="F29" i="7"/>
  <c r="AE29" i="7"/>
  <c r="AC29" i="7"/>
  <c r="AA29" i="7"/>
  <c r="Y29" i="7"/>
  <c r="W29" i="7"/>
  <c r="U29" i="7"/>
  <c r="S29" i="7"/>
  <c r="Q29" i="7"/>
  <c r="O29" i="7"/>
  <c r="M29" i="7"/>
  <c r="K29" i="7"/>
  <c r="I29" i="7"/>
  <c r="G29" i="7"/>
  <c r="AE364" i="8"/>
  <c r="AC364" i="8"/>
  <c r="AA364" i="8"/>
  <c r="Y364" i="8"/>
  <c r="W364" i="8"/>
  <c r="U364" i="8"/>
  <c r="S364" i="8"/>
  <c r="Q364" i="8"/>
  <c r="O364" i="8"/>
  <c r="M364" i="8"/>
  <c r="K364" i="8"/>
  <c r="I364" i="8"/>
  <c r="G364" i="8"/>
  <c r="AF364" i="8"/>
  <c r="AD364" i="8"/>
  <c r="AB364" i="8"/>
  <c r="Z364" i="8"/>
  <c r="X364" i="8"/>
  <c r="V364" i="8"/>
  <c r="T364" i="8"/>
  <c r="R364" i="8"/>
  <c r="P364" i="8"/>
  <c r="N364" i="8"/>
  <c r="L364" i="8"/>
  <c r="J364" i="8"/>
  <c r="H364" i="8"/>
  <c r="F364" i="8"/>
  <c r="AF324" i="7"/>
  <c r="AD324" i="7"/>
  <c r="AB324" i="7"/>
  <c r="Z324" i="7"/>
  <c r="X324" i="7"/>
  <c r="V324" i="7"/>
  <c r="T324" i="7"/>
  <c r="R324" i="7"/>
  <c r="P324" i="7"/>
  <c r="N324" i="7"/>
  <c r="L324" i="7"/>
  <c r="J324" i="7"/>
  <c r="H324" i="7"/>
  <c r="F324" i="7"/>
  <c r="AE324" i="7"/>
  <c r="AC324" i="7"/>
  <c r="AA324" i="7"/>
  <c r="Y324" i="7"/>
  <c r="W324" i="7"/>
  <c r="U324" i="7"/>
  <c r="S324" i="7"/>
  <c r="Q324" i="7"/>
  <c r="O324" i="7"/>
  <c r="M324" i="7"/>
  <c r="K324" i="7"/>
  <c r="I324" i="7"/>
  <c r="G324" i="7"/>
  <c r="AF24" i="8"/>
  <c r="AD24" i="8"/>
  <c r="AB24" i="8"/>
  <c r="Z24" i="8"/>
  <c r="X24" i="8"/>
  <c r="V24" i="8"/>
  <c r="T24" i="8"/>
  <c r="R24" i="8"/>
  <c r="P24" i="8"/>
  <c r="N24" i="8"/>
  <c r="L24" i="8"/>
  <c r="J24" i="8"/>
  <c r="H24" i="8"/>
  <c r="F24" i="8"/>
  <c r="AE24" i="8"/>
  <c r="AC24" i="8"/>
  <c r="AA24" i="8"/>
  <c r="Y24" i="8"/>
  <c r="W24" i="8"/>
  <c r="U24" i="8"/>
  <c r="S24" i="8"/>
  <c r="Q24" i="8"/>
  <c r="O24" i="8"/>
  <c r="M24" i="8"/>
  <c r="K24" i="8"/>
  <c r="I24" i="8"/>
  <c r="G24" i="8"/>
  <c r="AF29" i="8"/>
  <c r="AD29" i="8"/>
  <c r="AB29" i="8"/>
  <c r="Z29" i="8"/>
  <c r="X29" i="8"/>
  <c r="V29" i="8"/>
  <c r="T29" i="8"/>
  <c r="R29" i="8"/>
  <c r="P29" i="8"/>
  <c r="N29" i="8"/>
  <c r="L29" i="8"/>
  <c r="J29" i="8"/>
  <c r="H29" i="8"/>
  <c r="F29" i="8"/>
  <c r="AE29" i="8"/>
  <c r="AC29" i="8"/>
  <c r="AA29" i="8"/>
  <c r="Y29" i="8"/>
  <c r="W29" i="8"/>
  <c r="U29" i="8"/>
  <c r="S29" i="8"/>
  <c r="Q29" i="8"/>
  <c r="O29" i="8"/>
  <c r="M29" i="8"/>
  <c r="K29" i="8"/>
  <c r="I29" i="8"/>
  <c r="G29" i="8"/>
  <c r="AF194" i="7"/>
  <c r="AD194" i="7"/>
  <c r="AB194" i="7"/>
  <c r="Z194" i="7"/>
  <c r="X194" i="7"/>
  <c r="V194" i="7"/>
  <c r="T194" i="7"/>
  <c r="R194" i="7"/>
  <c r="P194" i="7"/>
  <c r="N194" i="7"/>
  <c r="L194" i="7"/>
  <c r="J194" i="7"/>
  <c r="H194" i="7"/>
  <c r="F194" i="7"/>
  <c r="AE194" i="7"/>
  <c r="AC194" i="7"/>
  <c r="AA194" i="7"/>
  <c r="Y194" i="7"/>
  <c r="W194" i="7"/>
  <c r="U194" i="7"/>
  <c r="S194" i="7"/>
  <c r="Q194" i="7"/>
  <c r="O194" i="7"/>
  <c r="M194" i="7"/>
  <c r="K194" i="7"/>
  <c r="I194" i="7"/>
  <c r="G194" i="7"/>
  <c r="AE329" i="8"/>
  <c r="AC329" i="8"/>
  <c r="AA329" i="8"/>
  <c r="Y329" i="8"/>
  <c r="W329" i="8"/>
  <c r="U329" i="8"/>
  <c r="S329" i="8"/>
  <c r="Q329" i="8"/>
  <c r="O329" i="8"/>
  <c r="M329" i="8"/>
  <c r="K329" i="8"/>
  <c r="I329" i="8"/>
  <c r="G329" i="8"/>
  <c r="AF329" i="8"/>
  <c r="AD329" i="8"/>
  <c r="AB329" i="8"/>
  <c r="Z329" i="8"/>
  <c r="X329" i="8"/>
  <c r="V329" i="8"/>
  <c r="T329" i="8"/>
  <c r="R329" i="8"/>
  <c r="P329" i="8"/>
  <c r="N329" i="8"/>
  <c r="L329" i="8"/>
  <c r="J329" i="8"/>
  <c r="H329" i="8"/>
  <c r="F329" i="8"/>
  <c r="AF119" i="7"/>
  <c r="AD119" i="7"/>
  <c r="AB119" i="7"/>
  <c r="Z119" i="7"/>
  <c r="X119" i="7"/>
  <c r="V119" i="7"/>
  <c r="T119" i="7"/>
  <c r="R119" i="7"/>
  <c r="P119" i="7"/>
  <c r="N119" i="7"/>
  <c r="L119" i="7"/>
  <c r="J119" i="7"/>
  <c r="H119" i="7"/>
  <c r="F119" i="7"/>
  <c r="AE119" i="7"/>
  <c r="AC119" i="7"/>
  <c r="AA119" i="7"/>
  <c r="Y119" i="7"/>
  <c r="W119" i="7"/>
  <c r="U119" i="7"/>
  <c r="S119" i="7"/>
  <c r="Q119" i="7"/>
  <c r="O119" i="7"/>
  <c r="M119" i="7"/>
  <c r="K119" i="7"/>
  <c r="I119" i="7"/>
  <c r="G119" i="7"/>
  <c r="AF174" i="7"/>
  <c r="AD174" i="7"/>
  <c r="AB174" i="7"/>
  <c r="Z174" i="7"/>
  <c r="X174" i="7"/>
  <c r="V174" i="7"/>
  <c r="T174" i="7"/>
  <c r="R174" i="7"/>
  <c r="P174" i="7"/>
  <c r="N174" i="7"/>
  <c r="L174" i="7"/>
  <c r="J174" i="7"/>
  <c r="H174" i="7"/>
  <c r="F174" i="7"/>
  <c r="AE174" i="7"/>
  <c r="AC174" i="7"/>
  <c r="AA174" i="7"/>
  <c r="Y174" i="7"/>
  <c r="W174" i="7"/>
  <c r="U174" i="7"/>
  <c r="S174" i="7"/>
  <c r="Q174" i="7"/>
  <c r="O174" i="7"/>
  <c r="M174" i="7"/>
  <c r="K174" i="7"/>
  <c r="I174" i="7"/>
  <c r="G174" i="7"/>
  <c r="AE384" i="8"/>
  <c r="AC384" i="8"/>
  <c r="AA384" i="8"/>
  <c r="Y384" i="8"/>
  <c r="W384" i="8"/>
  <c r="U384" i="8"/>
  <c r="S384" i="8"/>
  <c r="Q384" i="8"/>
  <c r="O384" i="8"/>
  <c r="M384" i="8"/>
  <c r="K384" i="8"/>
  <c r="I384" i="8"/>
  <c r="G384" i="8"/>
  <c r="AF384" i="8"/>
  <c r="AD384" i="8"/>
  <c r="AB384" i="8"/>
  <c r="Z384" i="8"/>
  <c r="X384" i="8"/>
  <c r="V384" i="8"/>
  <c r="T384" i="8"/>
  <c r="R384" i="8"/>
  <c r="P384" i="8"/>
  <c r="N384" i="8"/>
  <c r="L384" i="8"/>
  <c r="J384" i="8"/>
  <c r="H384" i="8"/>
  <c r="F384" i="8"/>
  <c r="AE399" i="7"/>
  <c r="AC399" i="7"/>
  <c r="AA399" i="7"/>
  <c r="Y399" i="7"/>
  <c r="W399" i="7"/>
  <c r="U399" i="7"/>
  <c r="S399" i="7"/>
  <c r="Q399" i="7"/>
  <c r="O399" i="7"/>
  <c r="M399" i="7"/>
  <c r="K399" i="7"/>
  <c r="I399" i="7"/>
  <c r="G399" i="7"/>
  <c r="AF399" i="7"/>
  <c r="AD399" i="7"/>
  <c r="AB399" i="7"/>
  <c r="Z399" i="7"/>
  <c r="X399" i="7"/>
  <c r="V399" i="7"/>
  <c r="T399" i="7"/>
  <c r="R399" i="7"/>
  <c r="P399" i="7"/>
  <c r="N399" i="7"/>
  <c r="L399" i="7"/>
  <c r="J399" i="7"/>
  <c r="H399" i="7"/>
  <c r="F399" i="7"/>
  <c r="AF124" i="7"/>
  <c r="AD124" i="7"/>
  <c r="AB124" i="7"/>
  <c r="Z124" i="7"/>
  <c r="X124" i="7"/>
  <c r="V124" i="7"/>
  <c r="T124" i="7"/>
  <c r="R124" i="7"/>
  <c r="P124" i="7"/>
  <c r="N124" i="7"/>
  <c r="L124" i="7"/>
  <c r="J124" i="7"/>
  <c r="H124" i="7"/>
  <c r="F124" i="7"/>
  <c r="AE124" i="7"/>
  <c r="AC124" i="7"/>
  <c r="AA124" i="7"/>
  <c r="Y124" i="7"/>
  <c r="W124" i="7"/>
  <c r="U124" i="7"/>
  <c r="S124" i="7"/>
  <c r="Q124" i="7"/>
  <c r="O124" i="7"/>
  <c r="M124" i="7"/>
  <c r="K124" i="7"/>
  <c r="I124" i="7"/>
  <c r="G124" i="7"/>
  <c r="AF284" i="7"/>
  <c r="AD284" i="7"/>
  <c r="AB284" i="7"/>
  <c r="Z284" i="7"/>
  <c r="X284" i="7"/>
  <c r="V284" i="7"/>
  <c r="T284" i="7"/>
  <c r="R284" i="7"/>
  <c r="P284" i="7"/>
  <c r="N284" i="7"/>
  <c r="L284" i="7"/>
  <c r="J284" i="7"/>
  <c r="H284" i="7"/>
  <c r="F284" i="7"/>
  <c r="AE284" i="7"/>
  <c r="AC284" i="7"/>
  <c r="AA284" i="7"/>
  <c r="Y284" i="7"/>
  <c r="W284" i="7"/>
  <c r="U284" i="7"/>
  <c r="S284" i="7"/>
  <c r="Q284" i="7"/>
  <c r="O284" i="7"/>
  <c r="M284" i="7"/>
  <c r="K284" i="7"/>
  <c r="I284" i="7"/>
  <c r="G284" i="7"/>
  <c r="AE234" i="8"/>
  <c r="AC234" i="8"/>
  <c r="AA234" i="8"/>
  <c r="Y234" i="8"/>
  <c r="W234" i="8"/>
  <c r="U234" i="8"/>
  <c r="S234" i="8"/>
  <c r="Q234" i="8"/>
  <c r="O234" i="8"/>
  <c r="M234" i="8"/>
  <c r="K234" i="8"/>
  <c r="I234" i="8"/>
  <c r="G234" i="8"/>
  <c r="AF234" i="8"/>
  <c r="AD234" i="8"/>
  <c r="AB234" i="8"/>
  <c r="Z234" i="8"/>
  <c r="X234" i="8"/>
  <c r="V234" i="8"/>
  <c r="T234" i="8"/>
  <c r="R234" i="8"/>
  <c r="P234" i="8"/>
  <c r="N234" i="8"/>
  <c r="L234" i="8"/>
  <c r="J234" i="8"/>
  <c r="H234" i="8"/>
  <c r="F234" i="8"/>
  <c r="BY78" i="10"/>
  <c r="U4" i="4" s="1"/>
  <c r="U6" i="4" s="1"/>
  <c r="D61" i="7"/>
  <c r="D62" i="7" s="1"/>
  <c r="D176" i="7"/>
  <c r="D177" i="7" s="1"/>
  <c r="D178" i="7" s="1"/>
  <c r="D211" i="8"/>
  <c r="H31" i="12" a="1"/>
  <c r="H31" i="12" s="1"/>
  <c r="I31" i="12" s="1" a="1"/>
  <c r="I31" i="12" s="1"/>
  <c r="J31" i="12" s="1" a="1"/>
  <c r="J31" i="12" s="1"/>
  <c r="K31" i="12" s="1" a="1"/>
  <c r="K31" i="12" s="1"/>
  <c r="H29" i="12" a="1"/>
  <c r="H29" i="12" s="1"/>
  <c r="I29" i="12" s="1" a="1"/>
  <c r="I29" i="12" s="1"/>
  <c r="J29" i="12" s="1" a="1"/>
  <c r="J29" i="12" s="1"/>
  <c r="H58" i="12" a="1"/>
  <c r="H58" i="12" s="1"/>
  <c r="I58" i="12" s="1" a="1"/>
  <c r="I58" i="12" s="1"/>
  <c r="U4" i="5"/>
  <c r="Q4" i="5"/>
  <c r="E4" i="5"/>
  <c r="I9" i="9"/>
  <c r="F11" i="4"/>
  <c r="D4" i="9"/>
  <c r="B4" i="9"/>
  <c r="AM18" i="4"/>
  <c r="AJ13" i="4"/>
  <c r="AM11" i="4"/>
  <c r="AJ9" i="4"/>
  <c r="AM9" i="4"/>
  <c r="AK9" i="4"/>
  <c r="AL9" i="4"/>
  <c r="AI9" i="4"/>
  <c r="L9" i="9"/>
  <c r="F13" i="4"/>
  <c r="D146" i="8"/>
  <c r="C4" i="9"/>
  <c r="AM10" i="4"/>
  <c r="D366" i="8"/>
  <c r="D367" i="8" s="1"/>
  <c r="D227" i="7"/>
  <c r="D53" i="7"/>
  <c r="D277" i="8"/>
  <c r="D141" i="8"/>
  <c r="D363" i="7"/>
  <c r="D51" i="8"/>
  <c r="D131" i="8"/>
  <c r="D181" i="7"/>
  <c r="D246" i="7"/>
  <c r="D421" i="7"/>
  <c r="D341" i="7"/>
  <c r="D361" i="8"/>
  <c r="D131" i="7"/>
  <c r="D96" i="8"/>
  <c r="D216" i="8"/>
  <c r="D101" i="7"/>
  <c r="D316" i="8"/>
  <c r="D31" i="7"/>
  <c r="D286" i="7"/>
  <c r="D181" i="8"/>
  <c r="D151" i="7"/>
  <c r="D266" i="8"/>
  <c r="D101" i="8"/>
  <c r="D211" i="7"/>
  <c r="D86" i="7"/>
  <c r="D256" i="7"/>
  <c r="D391" i="7"/>
  <c r="D281" i="8"/>
  <c r="D441" i="8"/>
  <c r="D46" i="7"/>
  <c r="D26" i="7"/>
  <c r="D56" i="7"/>
  <c r="D336" i="7"/>
  <c r="D81" i="7"/>
  <c r="D186" i="7"/>
  <c r="D126" i="8"/>
  <c r="D376" i="8"/>
  <c r="D416" i="8"/>
  <c r="D351" i="7"/>
  <c r="D216" i="7"/>
  <c r="D46" i="8"/>
  <c r="D167" i="7"/>
  <c r="D297" i="8"/>
  <c r="D157" i="7"/>
  <c r="D73" i="8"/>
  <c r="D111" i="8"/>
  <c r="D411" i="8"/>
  <c r="D391" i="8"/>
  <c r="D256" i="8"/>
  <c r="D56" i="8"/>
  <c r="D371" i="7"/>
  <c r="D296" i="7"/>
  <c r="D426" i="7"/>
  <c r="D116" i="7"/>
  <c r="D241" i="8"/>
  <c r="D366" i="7"/>
  <c r="D356" i="8"/>
  <c r="D136" i="8"/>
  <c r="D311" i="7"/>
  <c r="D71" i="7"/>
  <c r="D331" i="7"/>
  <c r="D16" i="8"/>
  <c r="D91" i="8"/>
  <c r="D171" i="8"/>
  <c r="D336" i="8"/>
  <c r="D246" i="8"/>
  <c r="D321" i="7"/>
  <c r="D422" i="8"/>
  <c r="D162" i="7"/>
  <c r="C14" i="12"/>
  <c r="D141" i="7"/>
  <c r="D82" i="8"/>
  <c r="D326" i="7"/>
  <c r="D326" i="8"/>
  <c r="D86" i="8"/>
  <c r="D192" i="7"/>
  <c r="H53" i="12" a="1"/>
  <c r="H53" i="12" s="1"/>
  <c r="I53" i="12" s="1" a="1"/>
  <c r="I53" i="12" s="1"/>
  <c r="J53" i="12" s="1" a="1"/>
  <c r="J53" i="12" s="1"/>
  <c r="H72" i="12" a="1"/>
  <c r="H72" i="12" s="1"/>
  <c r="I72" i="12" s="1" a="1"/>
  <c r="I72" i="12" s="1"/>
  <c r="D251" i="7"/>
  <c r="D41" i="7"/>
  <c r="D127" i="7"/>
  <c r="D431" i="7"/>
  <c r="D231" i="8"/>
  <c r="D447" i="7"/>
  <c r="D31" i="8"/>
  <c r="D236" i="7"/>
  <c r="D11" i="8"/>
  <c r="D221" i="8"/>
  <c r="D271" i="7"/>
  <c r="D307" i="7"/>
  <c r="D186" i="8"/>
  <c r="D151" i="8"/>
  <c r="D136" i="7"/>
  <c r="D396" i="8"/>
  <c r="D306" i="8"/>
  <c r="D202" i="7"/>
  <c r="D177" i="8"/>
  <c r="D388" i="8"/>
  <c r="H15" i="12" a="1"/>
  <c r="H15" i="12" s="1"/>
  <c r="I15" i="12" s="1" a="1"/>
  <c r="I15" i="12" s="1"/>
  <c r="H26" i="12" a="1"/>
  <c r="H26" i="12" s="1"/>
  <c r="I26" i="12" s="1" a="1"/>
  <c r="I26" i="12" s="1"/>
  <c r="D436" i="7"/>
  <c r="D156" i="8"/>
  <c r="D91" i="7"/>
  <c r="G60" i="12" a="1"/>
  <c r="G60" i="12" s="1"/>
  <c r="D76" i="8"/>
  <c r="D356" i="7"/>
  <c r="L62" i="12" a="1"/>
  <c r="L62" i="12" s="1"/>
  <c r="M62" i="12" s="1" a="1"/>
  <c r="M62" i="12" s="1"/>
  <c r="D111" i="7"/>
  <c r="D446" i="8"/>
  <c r="D301" i="8"/>
  <c r="H18" i="12" a="1"/>
  <c r="H18" i="12" s="1"/>
  <c r="I18" i="12" s="1" a="1"/>
  <c r="I18" i="12" s="1"/>
  <c r="J18" i="12" s="1" a="1"/>
  <c r="J18" i="12" s="1"/>
  <c r="H44" i="12" a="1"/>
  <c r="H44" i="12" s="1"/>
  <c r="H45" i="12" a="1"/>
  <c r="H45" i="12" s="1"/>
  <c r="I45" i="12" s="1" a="1"/>
  <c r="I45" i="12" s="1"/>
  <c r="J45" i="12" s="1" a="1"/>
  <c r="J45" i="12" s="1"/>
  <c r="D121" i="8"/>
  <c r="D376" i="7"/>
  <c r="H33" i="12" a="1"/>
  <c r="H33" i="12" s="1"/>
  <c r="G25" i="12" a="1"/>
  <c r="G25" i="12" s="1"/>
  <c r="H25" i="12" s="1" a="1"/>
  <c r="H25" i="12" s="1"/>
  <c r="G54" i="12" a="1"/>
  <c r="G54" i="12" s="1"/>
  <c r="H54" i="12" s="1" a="1"/>
  <c r="H54" i="12" s="1"/>
  <c r="I54" i="12" s="1" a="1"/>
  <c r="I54" i="12" s="1"/>
  <c r="D441" i="7"/>
  <c r="D226" i="8"/>
  <c r="D301" i="7"/>
  <c r="H36" i="12" a="1"/>
  <c r="H36" i="12" s="1"/>
  <c r="H38" i="12" a="1"/>
  <c r="H38" i="12" s="1"/>
  <c r="G35" i="12" a="1"/>
  <c r="G35" i="12" s="1"/>
  <c r="H35" i="12" s="1" a="1"/>
  <c r="H35" i="12" s="1"/>
  <c r="H57" i="12" a="1"/>
  <c r="H57" i="12" s="1"/>
  <c r="D371" i="8"/>
  <c r="D221" i="7"/>
  <c r="D276" i="7"/>
  <c r="D401" i="8"/>
  <c r="L73" i="12" a="1"/>
  <c r="L73" i="12" s="1"/>
  <c r="M73" i="12" s="1" a="1"/>
  <c r="M73" i="12" s="1"/>
  <c r="L48" i="12" a="1"/>
  <c r="L48" i="12" s="1"/>
  <c r="M48" i="12" s="1" a="1"/>
  <c r="M48" i="12" s="1"/>
  <c r="K21" i="12" a="1"/>
  <c r="K21" i="12" s="1"/>
  <c r="J47" i="12" a="1"/>
  <c r="J47" i="12" s="1"/>
  <c r="K47" i="12" s="1" a="1"/>
  <c r="K47" i="12" s="1"/>
  <c r="L47" i="12" s="1" a="1"/>
  <c r="L47" i="12" s="1"/>
  <c r="M47" i="12" s="1" a="1"/>
  <c r="M47" i="12" s="1"/>
  <c r="L23" i="12" a="1"/>
  <c r="L23" i="12" s="1"/>
  <c r="M23" i="12" s="1" a="1"/>
  <c r="M23" i="12" s="1"/>
  <c r="L64" i="12" a="1"/>
  <c r="L64" i="12" s="1"/>
  <c r="L67" i="12" a="1"/>
  <c r="L67" i="12" s="1"/>
  <c r="M67" i="12" s="1" a="1"/>
  <c r="M67" i="12" s="1"/>
  <c r="N67" i="12" s="1" a="1"/>
  <c r="N67" i="12" s="1"/>
  <c r="J63" i="12" a="1"/>
  <c r="J63" i="12" s="1"/>
  <c r="K63" i="12" s="1" a="1"/>
  <c r="K63" i="12" s="1"/>
  <c r="I37" i="12" a="1"/>
  <c r="I37" i="12" s="1"/>
  <c r="J37" i="12" s="1" a="1"/>
  <c r="J37" i="12" s="1"/>
  <c r="F9" i="4"/>
  <c r="E9" i="9"/>
  <c r="H49" i="12" a="1"/>
  <c r="H49" i="12" s="1"/>
  <c r="I49" i="12" s="1" a="1"/>
  <c r="I49" i="12" s="1"/>
  <c r="J49" i="12" s="1" a="1"/>
  <c r="J49" i="12" s="1"/>
  <c r="I34" i="12" a="1"/>
  <c r="I34" i="12" s="1"/>
  <c r="J34" i="12" s="1" a="1"/>
  <c r="J34" i="12" s="1"/>
  <c r="D386" i="7"/>
  <c r="H51" i="12" a="1"/>
  <c r="H51" i="12" s="1"/>
  <c r="I51" i="12" s="1" a="1"/>
  <c r="I51" i="12" s="1"/>
  <c r="J51" i="12" s="1" a="1"/>
  <c r="J51" i="12" s="1"/>
  <c r="I59" i="12" a="1"/>
  <c r="I59" i="12" s="1"/>
  <c r="J59" i="12" s="1" a="1"/>
  <c r="J59" i="12" s="1"/>
  <c r="H71" i="12" a="1"/>
  <c r="H71" i="12" s="1"/>
  <c r="I71" i="12" s="1" a="1"/>
  <c r="I71" i="12" s="1"/>
  <c r="J46" i="12" a="1"/>
  <c r="J46" i="12" s="1"/>
  <c r="K46" i="12" s="1" a="1"/>
  <c r="K46" i="12" s="1"/>
  <c r="L46" i="12" s="1" a="1"/>
  <c r="L46" i="12" s="1"/>
  <c r="I20" i="12" a="1"/>
  <c r="I20" i="12" s="1"/>
  <c r="J20" i="12" s="1" a="1"/>
  <c r="J20" i="12" s="1"/>
  <c r="K20" i="12" s="1" a="1"/>
  <c r="K20" i="12" s="1"/>
  <c r="D21" i="8"/>
  <c r="D291" i="7"/>
  <c r="D291" i="8"/>
  <c r="D171" i="7"/>
  <c r="D381" i="8"/>
  <c r="D316" i="7"/>
  <c r="D396" i="7"/>
  <c r="D36" i="8"/>
  <c r="D116" i="8"/>
  <c r="D271" i="8"/>
  <c r="D436" i="8"/>
  <c r="D266" i="7"/>
  <c r="D106" i="8"/>
  <c r="D231" i="7"/>
  <c r="D286" i="8"/>
  <c r="D251" i="8"/>
  <c r="K32" i="12" a="1"/>
  <c r="K32" i="12" s="1"/>
  <c r="L32" i="12" s="1" a="1"/>
  <c r="L32" i="12" s="1"/>
  <c r="D331" i="8"/>
  <c r="D196" i="7"/>
  <c r="D146" i="7"/>
  <c r="D241" i="7"/>
  <c r="D411" i="7"/>
  <c r="K66" i="12" a="1"/>
  <c r="K66" i="12" s="1"/>
  <c r="L66" i="12" s="1" a="1"/>
  <c r="L66" i="12" s="1"/>
  <c r="K50" i="12" a="1"/>
  <c r="K50" i="12" s="1"/>
  <c r="L50" i="12" s="1" a="1"/>
  <c r="L50" i="12" s="1"/>
  <c r="D36" i="7"/>
  <c r="I36" i="7" s="1"/>
  <c r="I69" i="12" a="1"/>
  <c r="I69" i="12" s="1"/>
  <c r="I65" i="12" a="1"/>
  <c r="I65" i="12" s="1"/>
  <c r="K30" i="12" a="1"/>
  <c r="K30" i="12" s="1"/>
  <c r="L30" i="12" s="1" a="1"/>
  <c r="L30" i="12" s="1"/>
  <c r="I56" i="12" a="1"/>
  <c r="I56" i="12" s="1"/>
  <c r="J9" i="9"/>
  <c r="F12" i="4"/>
  <c r="I55" i="12" a="1"/>
  <c r="I55" i="12" s="1"/>
  <c r="J55" i="12" s="1" a="1"/>
  <c r="J55" i="12" s="1"/>
  <c r="D16" i="7"/>
  <c r="J28" i="12" a="1"/>
  <c r="J28" i="12" s="1"/>
  <c r="K28" i="12" s="1" a="1"/>
  <c r="K28" i="12" s="1"/>
  <c r="D381" i="7"/>
  <c r="D416" i="7"/>
  <c r="D76" i="7"/>
  <c r="D96" i="7"/>
  <c r="D61" i="8"/>
  <c r="D206" i="7"/>
  <c r="D191" i="8"/>
  <c r="D351" i="8"/>
  <c r="D166" i="8"/>
  <c r="D406" i="7"/>
  <c r="D66" i="7"/>
  <c r="K43" i="12" a="1"/>
  <c r="K43" i="12" s="1"/>
  <c r="L43" i="12" s="1" a="1"/>
  <c r="L43" i="12" s="1"/>
  <c r="M43" i="12" s="1" a="1"/>
  <c r="M43" i="12" s="1"/>
  <c r="D401" i="7"/>
  <c r="D66" i="8"/>
  <c r="D121" i="7"/>
  <c r="D406" i="8"/>
  <c r="D261" i="8"/>
  <c r="D431" i="8"/>
  <c r="D341" i="8"/>
  <c r="D26" i="8"/>
  <c r="D21" i="7"/>
  <c r="L70" i="12" a="1"/>
  <c r="L70" i="12" s="1"/>
  <c r="D281" i="7"/>
  <c r="D261" i="7"/>
  <c r="I39" i="12" a="1"/>
  <c r="I39" i="12" s="1"/>
  <c r="I41" i="12" a="1"/>
  <c r="I41" i="12" s="1"/>
  <c r="J22" i="12" a="1"/>
  <c r="J22" i="12" s="1"/>
  <c r="K22" i="12" s="1" a="1"/>
  <c r="K22" i="12" s="1"/>
  <c r="K52" i="12" a="1"/>
  <c r="K52" i="12" s="1"/>
  <c r="L42" i="12" a="1"/>
  <c r="L42" i="12" s="1"/>
  <c r="D161" i="8"/>
  <c r="D346" i="8"/>
  <c r="M40" i="12" a="1"/>
  <c r="M40" i="12" s="1"/>
  <c r="K68" i="12" a="1"/>
  <c r="K68" i="12" s="1"/>
  <c r="I61" i="12" a="1"/>
  <c r="I61" i="12" s="1"/>
  <c r="H672" i="16" l="1"/>
  <c r="P672" i="16" s="1"/>
  <c r="K8" i="4"/>
  <c r="K9" i="4"/>
  <c r="N10" i="13"/>
  <c r="M10" i="13"/>
  <c r="K7" i="4"/>
  <c r="K14" i="4"/>
  <c r="O10" i="13"/>
  <c r="I173" i="16"/>
  <c r="L173" i="16"/>
  <c r="L90" i="16"/>
  <c r="L97" i="16"/>
  <c r="L101" i="16"/>
  <c r="I265" i="16"/>
  <c r="L265" i="16"/>
  <c r="P258" i="16"/>
  <c r="L258" i="16"/>
  <c r="I254" i="16"/>
  <c r="J270" i="16" a="1"/>
  <c r="J270" i="16" s="1"/>
  <c r="L270" i="16"/>
  <c r="I267" i="16"/>
  <c r="L267" i="16"/>
  <c r="J263" i="16" a="1"/>
  <c r="J263" i="16" s="1"/>
  <c r="L263" i="16"/>
  <c r="J259" i="16" a="1"/>
  <c r="J259" i="16" s="1"/>
  <c r="L259" i="16"/>
  <c r="I271" i="16"/>
  <c r="L271" i="16"/>
  <c r="J269" i="16" a="1"/>
  <c r="J269" i="16" s="1"/>
  <c r="L269" i="16"/>
  <c r="J262" i="16" a="1"/>
  <c r="J262" i="16" s="1"/>
  <c r="L262" i="16"/>
  <c r="I257" i="16"/>
  <c r="L257" i="16"/>
  <c r="I272" i="16"/>
  <c r="L272" i="16"/>
  <c r="I268" i="16"/>
  <c r="L268" i="16"/>
  <c r="J264" i="16" a="1"/>
  <c r="J264" i="16" s="1"/>
  <c r="L264" i="16" s="1"/>
  <c r="I260" i="16"/>
  <c r="L260" i="16"/>
  <c r="I273" i="16"/>
  <c r="L273" i="16"/>
  <c r="I190" i="16"/>
  <c r="L190" i="16"/>
  <c r="P186" i="16"/>
  <c r="L186" i="16"/>
  <c r="I181" i="16"/>
  <c r="L181" i="16"/>
  <c r="P177" i="16"/>
  <c r="L177" i="16"/>
  <c r="J172" i="16" a="1"/>
  <c r="J172" i="16" s="1"/>
  <c r="I189" i="16"/>
  <c r="L189" i="16"/>
  <c r="J176" i="16" a="1"/>
  <c r="J176" i="16" s="1"/>
  <c r="L176" i="16"/>
  <c r="J188" i="16" a="1"/>
  <c r="J188" i="16" s="1"/>
  <c r="L188" i="16"/>
  <c r="I185" i="16"/>
  <c r="L185" i="16"/>
  <c r="J178" i="16" a="1"/>
  <c r="J178" i="16" s="1"/>
  <c r="J174" i="16" a="1"/>
  <c r="J174" i="16" s="1"/>
  <c r="L174" i="16"/>
  <c r="J191" i="16" a="1"/>
  <c r="J191" i="16" s="1"/>
  <c r="L191" i="16"/>
  <c r="J175" i="16" a="1"/>
  <c r="J175" i="16" s="1"/>
  <c r="L175" i="16"/>
  <c r="J187" i="16" a="1"/>
  <c r="J187" i="16" s="1"/>
  <c r="L187" i="16"/>
  <c r="P182" i="16"/>
  <c r="L182" i="16"/>
  <c r="I117" i="16"/>
  <c r="L117" i="16"/>
  <c r="P98" i="16"/>
  <c r="L98" i="16"/>
  <c r="I446" i="7"/>
  <c r="Q446" i="7"/>
  <c r="H446" i="7"/>
  <c r="P446" i="7"/>
  <c r="Z446" i="7"/>
  <c r="U446" i="7"/>
  <c r="AC446" i="7"/>
  <c r="K446" i="7"/>
  <c r="S446" i="7"/>
  <c r="J446" i="7"/>
  <c r="R446" i="7"/>
  <c r="AB446" i="7"/>
  <c r="W446" i="7"/>
  <c r="L339" i="8"/>
  <c r="T339" i="8"/>
  <c r="AB339" i="8"/>
  <c r="I339" i="8"/>
  <c r="Q339" i="8"/>
  <c r="Y339" i="8"/>
  <c r="F204" i="8"/>
  <c r="N204" i="8"/>
  <c r="V204" i="8"/>
  <c r="AD204" i="8"/>
  <c r="K204" i="8"/>
  <c r="S204" i="8"/>
  <c r="J62" i="16" a="1"/>
  <c r="J62" i="16" s="1"/>
  <c r="I62" i="16"/>
  <c r="J11" i="9"/>
  <c r="O11" i="9"/>
  <c r="K11" i="9"/>
  <c r="I11" i="9"/>
  <c r="L11" i="9"/>
  <c r="N11" i="9"/>
  <c r="I98" i="16"/>
  <c r="J98" i="16" a="1"/>
  <c r="J98" i="16" s="1"/>
  <c r="I66" i="16"/>
  <c r="E11" i="9"/>
  <c r="J66" i="16" a="1"/>
  <c r="J66" i="16" s="1"/>
  <c r="P66" i="16"/>
  <c r="M325" i="8"/>
  <c r="U325" i="8"/>
  <c r="AC325" i="8"/>
  <c r="J325" i="8"/>
  <c r="R325" i="8"/>
  <c r="Z325" i="8"/>
  <c r="I325" i="8"/>
  <c r="Q325" i="8"/>
  <c r="Y325" i="8"/>
  <c r="F325" i="8"/>
  <c r="N325" i="8"/>
  <c r="V325" i="8"/>
  <c r="I260" i="8"/>
  <c r="Q260" i="8"/>
  <c r="Y260" i="8"/>
  <c r="F260" i="8"/>
  <c r="N260" i="8"/>
  <c r="V260" i="8"/>
  <c r="J259" i="8"/>
  <c r="R259" i="8"/>
  <c r="Z259" i="8"/>
  <c r="G259" i="8"/>
  <c r="O259" i="8"/>
  <c r="W259" i="8"/>
  <c r="AE259" i="8"/>
  <c r="L209" i="8"/>
  <c r="T209" i="8"/>
  <c r="AB209" i="8"/>
  <c r="I209" i="8"/>
  <c r="Q209" i="8"/>
  <c r="Y209" i="8"/>
  <c r="H209" i="8"/>
  <c r="P209" i="8"/>
  <c r="X209" i="8"/>
  <c r="AF209" i="8"/>
  <c r="M209" i="8"/>
  <c r="U209" i="8"/>
  <c r="AC209" i="8"/>
  <c r="P117" i="16"/>
  <c r="P89" i="16"/>
  <c r="J39" i="16" a="1"/>
  <c r="J39" i="16" s="1"/>
  <c r="J118" i="16" a="1"/>
  <c r="J118" i="16" s="1"/>
  <c r="P39" i="16"/>
  <c r="I39" i="16"/>
  <c r="J89" i="16" a="1"/>
  <c r="J89" i="16" s="1"/>
  <c r="J117" i="16" a="1"/>
  <c r="J117" i="16" s="1"/>
  <c r="I89" i="16"/>
  <c r="K117" i="16"/>
  <c r="K118" i="16" s="1"/>
  <c r="K119" i="16" s="1"/>
  <c r="K120" i="16" s="1"/>
  <c r="K121" i="16" s="1"/>
  <c r="K122" i="16" s="1"/>
  <c r="K123" i="16" s="1"/>
  <c r="K124" i="16" s="1"/>
  <c r="K125" i="16" s="1"/>
  <c r="K126" i="16" s="1"/>
  <c r="K127" i="16" s="1"/>
  <c r="K128" i="16" s="1"/>
  <c r="K129" i="16" s="1"/>
  <c r="K130" i="16" s="1"/>
  <c r="K131" i="16" s="1"/>
  <c r="K132" i="16" s="1"/>
  <c r="K133" i="16" s="1"/>
  <c r="K134" i="16" s="1"/>
  <c r="K135" i="16" s="1"/>
  <c r="K136" i="16" s="1"/>
  <c r="K137" i="16" s="1"/>
  <c r="K138" i="16" s="1"/>
  <c r="K139" i="16" s="1"/>
  <c r="K140" i="16" s="1"/>
  <c r="K141" i="16" s="1"/>
  <c r="K142" i="16" s="1"/>
  <c r="K143" i="16" s="1"/>
  <c r="P143" i="16" s="1"/>
  <c r="F11" i="9"/>
  <c r="C11" i="9"/>
  <c r="G11" i="9"/>
  <c r="H11" i="9"/>
  <c r="D11" i="9"/>
  <c r="I70" i="16"/>
  <c r="P70" i="16" s="1"/>
  <c r="B11" i="9"/>
  <c r="P43" i="16"/>
  <c r="J70" i="16" a="1"/>
  <c r="J70" i="16" s="1"/>
  <c r="J27" i="12" a="1"/>
  <c r="J27" i="12" s="1"/>
  <c r="K27" i="12" s="1" a="1"/>
  <c r="K27" i="12" s="1"/>
  <c r="L27" i="12" s="1" a="1"/>
  <c r="L27" i="12" s="1"/>
  <c r="I43" i="16"/>
  <c r="I17" i="12" a="1"/>
  <c r="I17" i="12" s="1"/>
  <c r="J17" i="12" s="1" a="1"/>
  <c r="J17" i="12" s="1"/>
  <c r="K17" i="12" s="1" a="1"/>
  <c r="K17" i="12" s="1"/>
  <c r="J43" i="16" a="1"/>
  <c r="J43" i="16" s="1"/>
  <c r="J16" i="12" a="1"/>
  <c r="J16" i="12" s="1"/>
  <c r="K16" i="12" s="1" a="1"/>
  <c r="K16" i="12" s="1"/>
  <c r="P118" i="16"/>
  <c r="I118" i="16"/>
  <c r="I24" i="12" a="1"/>
  <c r="I24" i="12" s="1"/>
  <c r="J24" i="12" s="1" a="1"/>
  <c r="J24" i="12" s="1"/>
  <c r="F7" i="11"/>
  <c r="H2" i="16" s="1"/>
  <c r="D7" i="11"/>
  <c r="H404" i="8"/>
  <c r="P404" i="8"/>
  <c r="X404" i="8"/>
  <c r="AF404" i="8"/>
  <c r="M404" i="8"/>
  <c r="U404" i="8"/>
  <c r="AC404" i="8"/>
  <c r="G405" i="8"/>
  <c r="O405" i="8"/>
  <c r="W405" i="8"/>
  <c r="AE405" i="8"/>
  <c r="L405" i="8"/>
  <c r="T405" i="8"/>
  <c r="J404" i="8"/>
  <c r="R404" i="8"/>
  <c r="Z404" i="8"/>
  <c r="G404" i="8"/>
  <c r="O404" i="8"/>
  <c r="W404" i="8"/>
  <c r="AE404" i="8"/>
  <c r="H862" i="16"/>
  <c r="P862" i="16" s="1"/>
  <c r="P970" i="16"/>
  <c r="AK33" i="4"/>
  <c r="H1009" i="16"/>
  <c r="P1009" i="16" s="1"/>
  <c r="H1017" i="16"/>
  <c r="P1017" i="16" s="1"/>
  <c r="H1025" i="16"/>
  <c r="P1025" i="16" s="1"/>
  <c r="H1033" i="16"/>
  <c r="P1033" i="16" s="1"/>
  <c r="H1041" i="16"/>
  <c r="P1041" i="16" s="1"/>
  <c r="H1049" i="16"/>
  <c r="P1049" i="16" s="1"/>
  <c r="H1057" i="16"/>
  <c r="P1057" i="16" s="1"/>
  <c r="H1065" i="16"/>
  <c r="P1065" i="16" s="1"/>
  <c r="H1073" i="16"/>
  <c r="P1073" i="16" s="1"/>
  <c r="H973" i="16"/>
  <c r="P973" i="16" s="1"/>
  <c r="H981" i="16"/>
  <c r="P981" i="16" s="1"/>
  <c r="H989" i="16"/>
  <c r="P989" i="16" s="1"/>
  <c r="H997" i="16"/>
  <c r="P997" i="16" s="1"/>
  <c r="H1005" i="16"/>
  <c r="P1005" i="16" s="1"/>
  <c r="H974" i="16"/>
  <c r="P974" i="16" s="1"/>
  <c r="H982" i="16"/>
  <c r="P982" i="16" s="1"/>
  <c r="H990" i="16"/>
  <c r="P990" i="16" s="1"/>
  <c r="H998" i="16"/>
  <c r="P998" i="16" s="1"/>
  <c r="J179" i="16" a="1"/>
  <c r="J179" i="16" s="1"/>
  <c r="H866" i="16"/>
  <c r="P866" i="16" s="1"/>
  <c r="H870" i="16"/>
  <c r="P870" i="16" s="1"/>
  <c r="H874" i="16"/>
  <c r="P874" i="16" s="1"/>
  <c r="H878" i="16"/>
  <c r="P878" i="16" s="1"/>
  <c r="H882" i="16"/>
  <c r="P882" i="16" s="1"/>
  <c r="H886" i="16"/>
  <c r="P886" i="16" s="1"/>
  <c r="P255" i="16"/>
  <c r="I256" i="16"/>
  <c r="I264" i="16"/>
  <c r="I175" i="16"/>
  <c r="P262" i="16"/>
  <c r="J181" i="16" a="1"/>
  <c r="J181" i="16" s="1"/>
  <c r="I191" i="16"/>
  <c r="P260" i="16"/>
  <c r="P273" i="16"/>
  <c r="P183" i="16"/>
  <c r="P263" i="16"/>
  <c r="J257" i="16" a="1"/>
  <c r="J257" i="16" s="1"/>
  <c r="J185" i="16" a="1"/>
  <c r="J185" i="16" s="1"/>
  <c r="J177" i="16" a="1"/>
  <c r="J177" i="16" s="1"/>
  <c r="P264" i="16"/>
  <c r="J256" i="16" a="1"/>
  <c r="J256" i="16" s="1"/>
  <c r="P261" i="16"/>
  <c r="P187" i="16"/>
  <c r="P265" i="16"/>
  <c r="J258" i="16" a="1"/>
  <c r="J258" i="16" s="1"/>
  <c r="J173" i="16" a="1"/>
  <c r="J173" i="16" s="1"/>
  <c r="I178" i="16"/>
  <c r="L178" i="16" s="1"/>
  <c r="H971" i="16"/>
  <c r="P971" i="16" s="1"/>
  <c r="H975" i="16"/>
  <c r="P975" i="16" s="1"/>
  <c r="H979" i="16"/>
  <c r="P979" i="16" s="1"/>
  <c r="H983" i="16"/>
  <c r="P983" i="16" s="1"/>
  <c r="J182" i="16" a="1"/>
  <c r="J182" i="16" s="1"/>
  <c r="I172" i="16"/>
  <c r="P189" i="16"/>
  <c r="P176" i="16"/>
  <c r="P271" i="16"/>
  <c r="I269" i="16"/>
  <c r="P188" i="16"/>
  <c r="J254" i="16" a="1"/>
  <c r="J254" i="16" s="1"/>
  <c r="L254" i="16" s="1"/>
  <c r="H972" i="16"/>
  <c r="P972" i="16" s="1"/>
  <c r="I179" i="16"/>
  <c r="I270" i="16"/>
  <c r="J267" i="16" a="1"/>
  <c r="J267" i="16" s="1"/>
  <c r="I263" i="16"/>
  <c r="I259" i="16"/>
  <c r="K172" i="16"/>
  <c r="K173" i="16" s="1"/>
  <c r="K174" i="16" s="1"/>
  <c r="K175" i="16" s="1"/>
  <c r="K176" i="16" s="1"/>
  <c r="K177" i="16" s="1"/>
  <c r="K178" i="16" s="1"/>
  <c r="K179" i="16" s="1"/>
  <c r="K180" i="16" s="1"/>
  <c r="K181" i="16" s="1"/>
  <c r="K182" i="16" s="1"/>
  <c r="K183" i="16" s="1"/>
  <c r="K184" i="16" s="1"/>
  <c r="K185" i="16" s="1"/>
  <c r="K186" i="16" s="1"/>
  <c r="K187" i="16" s="1"/>
  <c r="K188" i="16" s="1"/>
  <c r="K189" i="16" s="1"/>
  <c r="K190" i="16" s="1"/>
  <c r="K191" i="16" s="1"/>
  <c r="K192" i="16" s="1"/>
  <c r="K193" i="16" s="1"/>
  <c r="K194" i="16" s="1"/>
  <c r="K195" i="16" s="1"/>
  <c r="K196" i="16" s="1"/>
  <c r="K197" i="16" s="1"/>
  <c r="K198" i="16" s="1"/>
  <c r="K199" i="16" s="1"/>
  <c r="P199" i="16" s="1"/>
  <c r="I176" i="16"/>
  <c r="J271" i="16" a="1"/>
  <c r="J271" i="16" s="1"/>
  <c r="I262" i="16"/>
  <c r="J255" i="16" a="1"/>
  <c r="J255" i="16" s="1"/>
  <c r="P181" i="16"/>
  <c r="I177" i="16"/>
  <c r="P254" i="16"/>
  <c r="P179" i="16"/>
  <c r="P270" i="16"/>
  <c r="P267" i="16"/>
  <c r="P259" i="16"/>
  <c r="P172" i="16"/>
  <c r="J189" i="16" a="1"/>
  <c r="J189" i="16" s="1"/>
  <c r="P269" i="16"/>
  <c r="P257" i="16"/>
  <c r="I255" i="16"/>
  <c r="I188" i="16"/>
  <c r="P185" i="16"/>
  <c r="K254" i="16"/>
  <c r="K255" i="16" s="1"/>
  <c r="K256" i="16" s="1"/>
  <c r="K257" i="16" s="1"/>
  <c r="K258" i="16" s="1"/>
  <c r="K259" i="16" s="1"/>
  <c r="K260" i="16" s="1"/>
  <c r="K261" i="16" s="1"/>
  <c r="K262" i="16" s="1"/>
  <c r="K263" i="16" s="1"/>
  <c r="K264" i="16" s="1"/>
  <c r="K265" i="16" s="1"/>
  <c r="K266" i="16" s="1"/>
  <c r="K267" i="16" s="1"/>
  <c r="K268" i="16" s="1"/>
  <c r="K269" i="16" s="1"/>
  <c r="K270" i="16" s="1"/>
  <c r="K271" i="16" s="1"/>
  <c r="K272" i="16" s="1"/>
  <c r="K273" i="16" s="1"/>
  <c r="K274" i="16" s="1"/>
  <c r="K275" i="16" s="1"/>
  <c r="K276" i="16" s="1"/>
  <c r="K277" i="16" s="1"/>
  <c r="K278" i="16" s="1"/>
  <c r="K279" i="16" s="1"/>
  <c r="K280" i="16" s="1"/>
  <c r="K281" i="16" s="1"/>
  <c r="P281" i="16" s="1"/>
  <c r="H976" i="16"/>
  <c r="P976" i="16" s="1"/>
  <c r="H980" i="16"/>
  <c r="P980" i="16" s="1"/>
  <c r="H992" i="16"/>
  <c r="P992" i="16" s="1"/>
  <c r="H996" i="16"/>
  <c r="P996" i="16" s="1"/>
  <c r="H1000" i="16"/>
  <c r="P1000" i="16" s="1"/>
  <c r="H1004" i="16"/>
  <c r="P1004" i="16" s="1"/>
  <c r="P191" i="16"/>
  <c r="J272" i="16" a="1"/>
  <c r="J272" i="16" s="1"/>
  <c r="J268" i="16" a="1"/>
  <c r="J268" i="16" s="1"/>
  <c r="J261" i="16" a="1"/>
  <c r="J261" i="16" s="1"/>
  <c r="I187" i="16"/>
  <c r="I183" i="16"/>
  <c r="I258" i="16"/>
  <c r="P173" i="16"/>
  <c r="P178" i="16"/>
  <c r="P174" i="16"/>
  <c r="J190" i="16" a="1"/>
  <c r="J190" i="16" s="1"/>
  <c r="J186" i="16" a="1"/>
  <c r="J186" i="16" s="1"/>
  <c r="I174" i="16"/>
  <c r="P272" i="16"/>
  <c r="P268" i="16"/>
  <c r="J260" i="16" a="1"/>
  <c r="J260" i="16" s="1"/>
  <c r="P256" i="16"/>
  <c r="J273" i="16" a="1"/>
  <c r="J273" i="16" s="1"/>
  <c r="I261" i="16"/>
  <c r="P175" i="16"/>
  <c r="J183" i="16" a="1"/>
  <c r="J183" i="16" s="1"/>
  <c r="J265" i="16" a="1"/>
  <c r="J265" i="16" s="1"/>
  <c r="P190" i="16"/>
  <c r="I186" i="16"/>
  <c r="I182" i="16"/>
  <c r="H892" i="16"/>
  <c r="P892" i="16" s="1"/>
  <c r="H896" i="16"/>
  <c r="P896" i="16" s="1"/>
  <c r="H900" i="16"/>
  <c r="P900" i="16" s="1"/>
  <c r="H904" i="16"/>
  <c r="P904" i="16" s="1"/>
  <c r="H908" i="16"/>
  <c r="P908" i="16" s="1"/>
  <c r="H912" i="16"/>
  <c r="P912" i="16" s="1"/>
  <c r="H916" i="16"/>
  <c r="P916" i="16" s="1"/>
  <c r="H920" i="16"/>
  <c r="P920" i="16" s="1"/>
  <c r="H924" i="16"/>
  <c r="P924" i="16" s="1"/>
  <c r="H928" i="16"/>
  <c r="P928" i="16" s="1"/>
  <c r="H933" i="16"/>
  <c r="P933" i="16" s="1"/>
  <c r="H937" i="16"/>
  <c r="P937" i="16" s="1"/>
  <c r="H941" i="16"/>
  <c r="P941" i="16" s="1"/>
  <c r="H945" i="16"/>
  <c r="P945" i="16" s="1"/>
  <c r="H949" i="16"/>
  <c r="P949" i="16" s="1"/>
  <c r="H953" i="16"/>
  <c r="P953" i="16" s="1"/>
  <c r="H957" i="16"/>
  <c r="P957" i="16" s="1"/>
  <c r="H961" i="16"/>
  <c r="P961" i="16" s="1"/>
  <c r="H965" i="16"/>
  <c r="P965" i="16" s="1"/>
  <c r="H969" i="16"/>
  <c r="P969" i="16" s="1"/>
  <c r="H987" i="16"/>
  <c r="P987" i="16" s="1"/>
  <c r="H991" i="16"/>
  <c r="P991" i="16" s="1"/>
  <c r="H995" i="16"/>
  <c r="P995" i="16" s="1"/>
  <c r="H999" i="16"/>
  <c r="P999" i="16" s="1"/>
  <c r="H1003" i="16"/>
  <c r="P1003" i="16" s="1"/>
  <c r="H1007" i="16"/>
  <c r="P1007" i="16" s="1"/>
  <c r="H1011" i="16"/>
  <c r="P1011" i="16" s="1"/>
  <c r="H1015" i="16"/>
  <c r="P1015" i="16" s="1"/>
  <c r="H1019" i="16"/>
  <c r="P1019" i="16" s="1"/>
  <c r="H1023" i="16"/>
  <c r="P1023" i="16" s="1"/>
  <c r="H1027" i="16"/>
  <c r="P1027" i="16" s="1"/>
  <c r="H1031" i="16"/>
  <c r="P1031" i="16" s="1"/>
  <c r="H1035" i="16"/>
  <c r="P1035" i="16" s="1"/>
  <c r="H1039" i="16"/>
  <c r="P1039" i="16" s="1"/>
  <c r="H1043" i="16"/>
  <c r="P1043" i="16" s="1"/>
  <c r="H1047" i="16"/>
  <c r="P1047" i="16" s="1"/>
  <c r="H1051" i="16"/>
  <c r="P1051" i="16" s="1"/>
  <c r="H1055" i="16"/>
  <c r="P1055" i="16" s="1"/>
  <c r="H1059" i="16"/>
  <c r="P1059" i="16" s="1"/>
  <c r="H1063" i="16"/>
  <c r="P1063" i="16" s="1"/>
  <c r="H1067" i="16"/>
  <c r="P1067" i="16" s="1"/>
  <c r="H1071" i="16"/>
  <c r="P1071" i="16" s="1"/>
  <c r="H1075" i="16"/>
  <c r="P1075" i="16" s="1"/>
  <c r="H890" i="16"/>
  <c r="P890" i="16" s="1"/>
  <c r="H894" i="16"/>
  <c r="P894" i="16" s="1"/>
  <c r="H898" i="16"/>
  <c r="P898" i="16" s="1"/>
  <c r="H902" i="16"/>
  <c r="P902" i="16" s="1"/>
  <c r="H906" i="16"/>
  <c r="P906" i="16" s="1"/>
  <c r="H910" i="16"/>
  <c r="P910" i="16" s="1"/>
  <c r="H914" i="16"/>
  <c r="P914" i="16" s="1"/>
  <c r="H918" i="16"/>
  <c r="P918" i="16" s="1"/>
  <c r="H922" i="16"/>
  <c r="P922" i="16" s="1"/>
  <c r="H926" i="16"/>
  <c r="P926" i="16" s="1"/>
  <c r="H931" i="16"/>
  <c r="P931" i="16" s="1"/>
  <c r="H935" i="16"/>
  <c r="P935" i="16" s="1"/>
  <c r="H939" i="16"/>
  <c r="P939" i="16" s="1"/>
  <c r="H943" i="16"/>
  <c r="P943" i="16" s="1"/>
  <c r="H947" i="16"/>
  <c r="P947" i="16" s="1"/>
  <c r="H951" i="16"/>
  <c r="P951" i="16" s="1"/>
  <c r="H955" i="16"/>
  <c r="P955" i="16" s="1"/>
  <c r="H959" i="16"/>
  <c r="P959" i="16" s="1"/>
  <c r="H963" i="16"/>
  <c r="P963" i="16" s="1"/>
  <c r="H967" i="16"/>
  <c r="P967" i="16" s="1"/>
  <c r="H984" i="16"/>
  <c r="P984" i="16" s="1"/>
  <c r="H988" i="16"/>
  <c r="P988" i="16" s="1"/>
  <c r="K1087" i="16" a="1"/>
  <c r="K1087" i="16" s="1"/>
  <c r="P1087" i="16" s="1"/>
  <c r="H863" i="16"/>
  <c r="P863" i="16" s="1"/>
  <c r="H867" i="16"/>
  <c r="P867" i="16" s="1"/>
  <c r="H871" i="16"/>
  <c r="P871" i="16" s="1"/>
  <c r="H875" i="16"/>
  <c r="P875" i="16" s="1"/>
  <c r="H879" i="16"/>
  <c r="P879" i="16" s="1"/>
  <c r="H883" i="16"/>
  <c r="P883" i="16" s="1"/>
  <c r="H887" i="16"/>
  <c r="P887" i="16" s="1"/>
  <c r="H891" i="16"/>
  <c r="P891" i="16" s="1"/>
  <c r="H895" i="16"/>
  <c r="P895" i="16" s="1"/>
  <c r="H899" i="16"/>
  <c r="P899" i="16" s="1"/>
  <c r="H903" i="16"/>
  <c r="P903" i="16" s="1"/>
  <c r="H907" i="16"/>
  <c r="P907" i="16" s="1"/>
  <c r="H911" i="16"/>
  <c r="P911" i="16" s="1"/>
  <c r="H915" i="16"/>
  <c r="P915" i="16" s="1"/>
  <c r="H919" i="16"/>
  <c r="P919" i="16" s="1"/>
  <c r="H923" i="16"/>
  <c r="P923" i="16" s="1"/>
  <c r="H927" i="16"/>
  <c r="P927" i="16" s="1"/>
  <c r="H929" i="16"/>
  <c r="P929" i="16" s="1"/>
  <c r="H932" i="16"/>
  <c r="P932" i="16" s="1"/>
  <c r="H936" i="16"/>
  <c r="P936" i="16" s="1"/>
  <c r="H940" i="16"/>
  <c r="P940" i="16" s="1"/>
  <c r="H944" i="16"/>
  <c r="P944" i="16" s="1"/>
  <c r="H948" i="16"/>
  <c r="P948" i="16" s="1"/>
  <c r="H952" i="16"/>
  <c r="P952" i="16" s="1"/>
  <c r="H956" i="16"/>
  <c r="P956" i="16" s="1"/>
  <c r="H960" i="16"/>
  <c r="P960" i="16" s="1"/>
  <c r="H964" i="16"/>
  <c r="P964" i="16" s="1"/>
  <c r="H968" i="16"/>
  <c r="P968" i="16" s="1"/>
  <c r="AD9" i="7"/>
  <c r="Z9" i="7"/>
  <c r="V9" i="7"/>
  <c r="R9" i="7"/>
  <c r="N9" i="7"/>
  <c r="J9" i="7"/>
  <c r="F9" i="7"/>
  <c r="AC9" i="7"/>
  <c r="Y9" i="7"/>
  <c r="U9" i="7"/>
  <c r="Q9" i="7"/>
  <c r="M9" i="7"/>
  <c r="I9" i="7"/>
  <c r="D10" i="7"/>
  <c r="AF9" i="7"/>
  <c r="AB9" i="7"/>
  <c r="X9" i="7"/>
  <c r="T9" i="7"/>
  <c r="P9" i="7"/>
  <c r="L9" i="7"/>
  <c r="H9" i="7"/>
  <c r="AE9" i="7"/>
  <c r="AA9" i="7"/>
  <c r="W9" i="7"/>
  <c r="S9" i="7"/>
  <c r="O9" i="7"/>
  <c r="K9" i="7"/>
  <c r="G9" i="7"/>
  <c r="H865" i="16"/>
  <c r="P865" i="16" s="1"/>
  <c r="H869" i="16"/>
  <c r="P869" i="16" s="1"/>
  <c r="H873" i="16"/>
  <c r="P873" i="16" s="1"/>
  <c r="H877" i="16"/>
  <c r="P877" i="16" s="1"/>
  <c r="H881" i="16"/>
  <c r="P881" i="16" s="1"/>
  <c r="H885" i="16"/>
  <c r="P885" i="16" s="1"/>
  <c r="H889" i="16"/>
  <c r="P889" i="16" s="1"/>
  <c r="H893" i="16"/>
  <c r="P893" i="16" s="1"/>
  <c r="H897" i="16"/>
  <c r="P897" i="16" s="1"/>
  <c r="H901" i="16"/>
  <c r="P901" i="16" s="1"/>
  <c r="H905" i="16"/>
  <c r="P905" i="16" s="1"/>
  <c r="H909" i="16"/>
  <c r="P909" i="16" s="1"/>
  <c r="H913" i="16"/>
  <c r="P913" i="16" s="1"/>
  <c r="H917" i="16"/>
  <c r="P917" i="16" s="1"/>
  <c r="H921" i="16"/>
  <c r="P921" i="16" s="1"/>
  <c r="H925" i="16"/>
  <c r="P925" i="16" s="1"/>
  <c r="H930" i="16"/>
  <c r="P930" i="16" s="1"/>
  <c r="H934" i="16"/>
  <c r="P934" i="16" s="1"/>
  <c r="H938" i="16"/>
  <c r="P938" i="16" s="1"/>
  <c r="H942" i="16"/>
  <c r="P942" i="16" s="1"/>
  <c r="H946" i="16"/>
  <c r="P946" i="16" s="1"/>
  <c r="H950" i="16"/>
  <c r="P950" i="16" s="1"/>
  <c r="H954" i="16"/>
  <c r="P954" i="16" s="1"/>
  <c r="H958" i="16"/>
  <c r="P958" i="16" s="1"/>
  <c r="H962" i="16"/>
  <c r="P962" i="16" s="1"/>
  <c r="H966" i="16"/>
  <c r="P966" i="16" s="1"/>
  <c r="H1006" i="16"/>
  <c r="P1006" i="16" s="1"/>
  <c r="H1008" i="16"/>
  <c r="P1008" i="16" s="1"/>
  <c r="H1010" i="16"/>
  <c r="P1010" i="16" s="1"/>
  <c r="H1012" i="16"/>
  <c r="P1012" i="16" s="1"/>
  <c r="H1014" i="16"/>
  <c r="P1014" i="16" s="1"/>
  <c r="H1016" i="16"/>
  <c r="P1016" i="16" s="1"/>
  <c r="H1018" i="16"/>
  <c r="P1018" i="16" s="1"/>
  <c r="H1020" i="16"/>
  <c r="P1020" i="16" s="1"/>
  <c r="H1022" i="16"/>
  <c r="P1022" i="16" s="1"/>
  <c r="H1024" i="16"/>
  <c r="P1024" i="16" s="1"/>
  <c r="H1026" i="16"/>
  <c r="P1026" i="16" s="1"/>
  <c r="H1028" i="16"/>
  <c r="P1028" i="16" s="1"/>
  <c r="H1030" i="16"/>
  <c r="P1030" i="16" s="1"/>
  <c r="H1032" i="16"/>
  <c r="P1032" i="16" s="1"/>
  <c r="H1034" i="16"/>
  <c r="P1034" i="16" s="1"/>
  <c r="H1036" i="16"/>
  <c r="P1036" i="16" s="1"/>
  <c r="H1038" i="16"/>
  <c r="P1038" i="16" s="1"/>
  <c r="H1040" i="16"/>
  <c r="P1040" i="16" s="1"/>
  <c r="H1042" i="16"/>
  <c r="P1042" i="16" s="1"/>
  <c r="H1044" i="16"/>
  <c r="P1044" i="16" s="1"/>
  <c r="H1046" i="16"/>
  <c r="P1046" i="16" s="1"/>
  <c r="H1048" i="16"/>
  <c r="P1048" i="16" s="1"/>
  <c r="H1050" i="16"/>
  <c r="P1050" i="16" s="1"/>
  <c r="H1052" i="16"/>
  <c r="P1052" i="16" s="1"/>
  <c r="H1054" i="16"/>
  <c r="P1054" i="16" s="1"/>
  <c r="H1056" i="16"/>
  <c r="P1056" i="16" s="1"/>
  <c r="H1058" i="16"/>
  <c r="P1058" i="16" s="1"/>
  <c r="H1060" i="16"/>
  <c r="P1060" i="16" s="1"/>
  <c r="H1062" i="16"/>
  <c r="P1062" i="16" s="1"/>
  <c r="H1064" i="16"/>
  <c r="P1064" i="16" s="1"/>
  <c r="H1066" i="16"/>
  <c r="P1066" i="16" s="1"/>
  <c r="H1068" i="16"/>
  <c r="P1068" i="16" s="1"/>
  <c r="H1070" i="16"/>
  <c r="P1070" i="16" s="1"/>
  <c r="H1072" i="16"/>
  <c r="P1072" i="16" s="1"/>
  <c r="H1074" i="16"/>
  <c r="P1074" i="16" s="1"/>
  <c r="H1076" i="16"/>
  <c r="P1076" i="16" s="1"/>
  <c r="K1092" i="16" a="1"/>
  <c r="K1092" i="16" s="1"/>
  <c r="P1092" i="16" s="1"/>
  <c r="K1088" i="16" a="1"/>
  <c r="K1088" i="16" s="1"/>
  <c r="P1088" i="16" s="1"/>
  <c r="K1084" i="16" a="1"/>
  <c r="K1084" i="16" s="1"/>
  <c r="P1084" i="16" s="1"/>
  <c r="K1080" i="16" a="1"/>
  <c r="K1080" i="16" s="1"/>
  <c r="P1080" i="16" s="1"/>
  <c r="K1085" i="16" a="1"/>
  <c r="K1085" i="16" s="1"/>
  <c r="P1085" i="16" s="1"/>
  <c r="K1086" i="16" a="1"/>
  <c r="K1086" i="16" s="1"/>
  <c r="P1086" i="16" s="1"/>
  <c r="H60" i="16"/>
  <c r="L60" i="16" s="1"/>
  <c r="H87" i="16"/>
  <c r="P87" i="16" s="1"/>
  <c r="P1078" i="16"/>
  <c r="K1078" i="16" a="1"/>
  <c r="K1078" i="16" s="1"/>
  <c r="P1097" i="16"/>
  <c r="K1097" i="16" a="1"/>
  <c r="K1097" i="16" s="1"/>
  <c r="P1093" i="16"/>
  <c r="K1093" i="16" a="1"/>
  <c r="K1093" i="16" s="1"/>
  <c r="P1089" i="16"/>
  <c r="K1089" i="16" a="1"/>
  <c r="K1089" i="16" s="1"/>
  <c r="P1081" i="16"/>
  <c r="K1081" i="16" a="1"/>
  <c r="K1081" i="16" s="1"/>
  <c r="P1094" i="16"/>
  <c r="K1094" i="16" a="1"/>
  <c r="K1094" i="16" s="1"/>
  <c r="P1090" i="16"/>
  <c r="K1090" i="16" a="1"/>
  <c r="K1090" i="16" s="1"/>
  <c r="P1082" i="16"/>
  <c r="K1082" i="16" a="1"/>
  <c r="K1082" i="16" s="1"/>
  <c r="P1095" i="16"/>
  <c r="K1095" i="16" a="1"/>
  <c r="K1095" i="16" s="1"/>
  <c r="P1091" i="16"/>
  <c r="K1091" i="16" a="1"/>
  <c r="K1091" i="16" s="1"/>
  <c r="P1083" i="16"/>
  <c r="K1083" i="16" a="1"/>
  <c r="K1083" i="16" s="1"/>
  <c r="P1079" i="16"/>
  <c r="K1079" i="16" a="1"/>
  <c r="K1079" i="16" s="1"/>
  <c r="P1096" i="16"/>
  <c r="K1096" i="16" a="1"/>
  <c r="K1096" i="16" s="1"/>
  <c r="L62" i="16"/>
  <c r="L11" i="16"/>
  <c r="L5" i="16"/>
  <c r="J71" i="16" a="1"/>
  <c r="J71" i="16" s="1"/>
  <c r="I71" i="16"/>
  <c r="P71" i="16" s="1"/>
  <c r="J33" i="16" a="1"/>
  <c r="J33" i="16" s="1"/>
  <c r="I33" i="16"/>
  <c r="P33" i="16"/>
  <c r="J72" i="16" a="1"/>
  <c r="J72" i="16" s="1"/>
  <c r="I72" i="16"/>
  <c r="P72" i="16" s="1"/>
  <c r="I69" i="16"/>
  <c r="P69" i="16" s="1"/>
  <c r="J69" i="16" a="1"/>
  <c r="J69" i="16" s="1"/>
  <c r="I36" i="16"/>
  <c r="J36" i="16" a="1"/>
  <c r="J36" i="16" s="1"/>
  <c r="P36" i="16"/>
  <c r="J52" i="16" a="1"/>
  <c r="J52" i="16" s="1"/>
  <c r="I52" i="16"/>
  <c r="P52" i="16"/>
  <c r="I37" i="16"/>
  <c r="J37" i="16" a="1"/>
  <c r="J37" i="16" s="1"/>
  <c r="P37" i="16"/>
  <c r="J42" i="16" a="1"/>
  <c r="J42" i="16" s="1"/>
  <c r="P42" i="16"/>
  <c r="I42" i="16"/>
  <c r="J35" i="16" a="1"/>
  <c r="J35" i="16" s="1"/>
  <c r="P35" i="16"/>
  <c r="I35" i="16"/>
  <c r="J67" i="16" a="1"/>
  <c r="J67" i="16" s="1"/>
  <c r="P67" i="16"/>
  <c r="I67" i="16"/>
  <c r="J76" i="16" a="1"/>
  <c r="J76" i="16" s="1"/>
  <c r="I76" i="16"/>
  <c r="P76" i="16" s="1"/>
  <c r="I46" i="16"/>
  <c r="J46" i="16" a="1"/>
  <c r="J46" i="16" s="1"/>
  <c r="P46" i="16"/>
  <c r="J40" i="16" a="1"/>
  <c r="J40" i="16" s="1"/>
  <c r="I40" i="16"/>
  <c r="P40" i="16"/>
  <c r="J41" i="16" a="1"/>
  <c r="J41" i="16" s="1"/>
  <c r="P41" i="16"/>
  <c r="I41" i="16"/>
  <c r="J65" i="16" a="1"/>
  <c r="J65" i="16" s="1"/>
  <c r="I65" i="16"/>
  <c r="P65" i="16"/>
  <c r="D744" i="16"/>
  <c r="I95" i="16"/>
  <c r="J95" i="16" a="1"/>
  <c r="J95" i="16" s="1"/>
  <c r="P95" i="16"/>
  <c r="J131" i="16" a="1"/>
  <c r="J131" i="16" s="1"/>
  <c r="I131" i="16"/>
  <c r="P131" i="16"/>
  <c r="J123" i="16" a="1"/>
  <c r="J123" i="16" s="1"/>
  <c r="P123" i="16"/>
  <c r="I123" i="16"/>
  <c r="J127" i="16" a="1"/>
  <c r="J127" i="16" s="1"/>
  <c r="I127" i="16"/>
  <c r="P127" i="16"/>
  <c r="J119" i="16" a="1"/>
  <c r="J119" i="16" s="1"/>
  <c r="I119" i="16"/>
  <c r="P119" i="16"/>
  <c r="H731" i="16"/>
  <c r="P731" i="16"/>
  <c r="J63" i="16" a="1"/>
  <c r="J63" i="16" s="1"/>
  <c r="P63" i="16"/>
  <c r="I63" i="16"/>
  <c r="J79" i="16" a="1"/>
  <c r="J79" i="16" s="1"/>
  <c r="I79" i="16"/>
  <c r="P79" i="16" s="1"/>
  <c r="J64" i="16" a="1"/>
  <c r="J64" i="16" s="1"/>
  <c r="I64" i="16"/>
  <c r="P64" i="16"/>
  <c r="J61" i="16" a="1"/>
  <c r="J61" i="16" s="1"/>
  <c r="P61" i="16"/>
  <c r="I61" i="16"/>
  <c r="I77" i="16"/>
  <c r="P77" i="16" s="1"/>
  <c r="J77" i="16" a="1"/>
  <c r="J77" i="16" s="1"/>
  <c r="J44" i="16" a="1"/>
  <c r="J44" i="16" s="1"/>
  <c r="P44" i="16"/>
  <c r="I44" i="16"/>
  <c r="I45" i="16"/>
  <c r="J45" i="16" a="1"/>
  <c r="J45" i="16" s="1"/>
  <c r="P45" i="16"/>
  <c r="I34" i="16"/>
  <c r="J34" i="16" a="1"/>
  <c r="J34" i="16" s="1"/>
  <c r="P34" i="16"/>
  <c r="J50" i="16" a="1"/>
  <c r="J50" i="16" s="1"/>
  <c r="I50" i="16"/>
  <c r="P50" i="16"/>
  <c r="J75" i="16" a="1"/>
  <c r="J75" i="16" s="1"/>
  <c r="I75" i="16"/>
  <c r="P75" i="16" s="1"/>
  <c r="I68" i="16"/>
  <c r="J68" i="16" a="1"/>
  <c r="J68" i="16" s="1"/>
  <c r="P68" i="16"/>
  <c r="P38" i="16"/>
  <c r="J38" i="16" a="1"/>
  <c r="J38" i="16" s="1"/>
  <c r="I38" i="16"/>
  <c r="J48" i="16" a="1"/>
  <c r="J48" i="16" s="1"/>
  <c r="I48" i="16"/>
  <c r="P48" i="16"/>
  <c r="J49" i="16" a="1"/>
  <c r="J49" i="16" s="1"/>
  <c r="P49" i="16"/>
  <c r="I49" i="16"/>
  <c r="J73" i="16" a="1"/>
  <c r="J73" i="16" s="1"/>
  <c r="I73" i="16"/>
  <c r="J126" i="16" a="1"/>
  <c r="J126" i="16" s="1"/>
  <c r="I126" i="16"/>
  <c r="P126" i="16"/>
  <c r="I135" i="16"/>
  <c r="J135" i="16" a="1"/>
  <c r="J135" i="16" s="1"/>
  <c r="P135" i="16"/>
  <c r="J88" i="16" a="1"/>
  <c r="J88" i="16" s="1"/>
  <c r="K88" i="16"/>
  <c r="K89" i="16" s="1"/>
  <c r="K90" i="16" s="1"/>
  <c r="K91" i="16" s="1"/>
  <c r="K92" i="16" s="1"/>
  <c r="K93" i="16" s="1"/>
  <c r="K94" i="16" s="1"/>
  <c r="K95" i="16" s="1"/>
  <c r="K96" i="16" s="1"/>
  <c r="K97" i="16" s="1"/>
  <c r="K98" i="16" s="1"/>
  <c r="K99" i="16" s="1"/>
  <c r="K100" i="16" s="1"/>
  <c r="K101" i="16" s="1"/>
  <c r="K102" i="16" s="1"/>
  <c r="K103" i="16" s="1"/>
  <c r="K104" i="16" s="1"/>
  <c r="K105" i="16" s="1"/>
  <c r="K106" i="16" s="1"/>
  <c r="K107" i="16" s="1"/>
  <c r="K108" i="16" s="1"/>
  <c r="K109" i="16" s="1"/>
  <c r="K110" i="16" s="1"/>
  <c r="K111" i="16" s="1"/>
  <c r="K112" i="16" s="1"/>
  <c r="P88" i="16"/>
  <c r="I88" i="16"/>
  <c r="I103" i="16"/>
  <c r="P103" i="16"/>
  <c r="J103" i="16" a="1"/>
  <c r="J103" i="16" s="1"/>
  <c r="J99" i="16" a="1"/>
  <c r="J99" i="16" s="1"/>
  <c r="I99" i="16"/>
  <c r="P99" i="16"/>
  <c r="I91" i="16"/>
  <c r="J91" i="16" a="1"/>
  <c r="J91" i="16" s="1"/>
  <c r="P91" i="16"/>
  <c r="U24" i="5"/>
  <c r="AE13" i="5"/>
  <c r="AE14" i="5"/>
  <c r="AE15" i="5"/>
  <c r="AG389" i="8"/>
  <c r="AH389" i="8" s="1"/>
  <c r="AG34" i="8"/>
  <c r="AH34" i="8" s="1"/>
  <c r="AG174" i="8"/>
  <c r="AH174" i="8" s="1"/>
  <c r="AG369" i="8"/>
  <c r="AH369" i="8" s="1"/>
  <c r="AE11" i="5"/>
  <c r="AG12" i="5"/>
  <c r="AG13" i="5"/>
  <c r="AG89" i="8"/>
  <c r="AH89" i="8" s="1"/>
  <c r="AG14" i="5"/>
  <c r="H669" i="16"/>
  <c r="P669" i="16" s="1"/>
  <c r="H667" i="16"/>
  <c r="P667" i="16" s="1"/>
  <c r="H668" i="16"/>
  <c r="P668" i="16" s="1"/>
  <c r="H662" i="16"/>
  <c r="P662" i="16" s="1"/>
  <c r="H674" i="16"/>
  <c r="P674" i="16" s="1"/>
  <c r="AG414" i="8"/>
  <c r="AH414" i="8" s="1"/>
  <c r="AG419" i="8"/>
  <c r="AH419" i="8" s="1"/>
  <c r="AG145" i="8"/>
  <c r="AG50" i="8"/>
  <c r="AG15" i="5"/>
  <c r="AG304" i="7"/>
  <c r="AH304" i="7" s="1"/>
  <c r="AG369" i="7"/>
  <c r="AH369" i="7" s="1"/>
  <c r="AG214" i="7"/>
  <c r="AH214" i="7" s="1"/>
  <c r="AG319" i="7"/>
  <c r="AH319" i="7" s="1"/>
  <c r="AG344" i="8"/>
  <c r="AH344" i="8" s="1"/>
  <c r="AG50" i="7"/>
  <c r="AG52" i="7"/>
  <c r="AG200" i="8"/>
  <c r="AG180" i="7"/>
  <c r="AD16" i="5"/>
  <c r="AD19" i="5"/>
  <c r="M22" i="13"/>
  <c r="AD17" i="5"/>
  <c r="AG129" i="8"/>
  <c r="AH129" i="8" s="1"/>
  <c r="AG94" i="8"/>
  <c r="AH94" i="8" s="1"/>
  <c r="AG144" i="8"/>
  <c r="AH144" i="8" s="1"/>
  <c r="AG289" i="7"/>
  <c r="AH289" i="7" s="1"/>
  <c r="AG379" i="7"/>
  <c r="AH379" i="7" s="1"/>
  <c r="AG254" i="7"/>
  <c r="AH254" i="7" s="1"/>
  <c r="AG109" i="8"/>
  <c r="AH109" i="8" s="1"/>
  <c r="AG289" i="8"/>
  <c r="AH289" i="8" s="1"/>
  <c r="AG414" i="7"/>
  <c r="AH414" i="7" s="1"/>
  <c r="AG59" i="7"/>
  <c r="AH59" i="7" s="1"/>
  <c r="AG199" i="7"/>
  <c r="AH199" i="7" s="1"/>
  <c r="AG14" i="7"/>
  <c r="AH14" i="7" s="1"/>
  <c r="AG189" i="8"/>
  <c r="AH189" i="8" s="1"/>
  <c r="AG269" i="8"/>
  <c r="AH269" i="8" s="1"/>
  <c r="AG349" i="8"/>
  <c r="AH349" i="8" s="1"/>
  <c r="AG444" i="7"/>
  <c r="AH444" i="7" s="1"/>
  <c r="AG429" i="8"/>
  <c r="AH429" i="8" s="1"/>
  <c r="AG24" i="7"/>
  <c r="AH24" i="7" s="1"/>
  <c r="AG79" i="7"/>
  <c r="AH79" i="7" s="1"/>
  <c r="AG274" i="7"/>
  <c r="AH274" i="7" s="1"/>
  <c r="AG294" i="8"/>
  <c r="AH294" i="8" s="1"/>
  <c r="AG134" i="7"/>
  <c r="AH134" i="7" s="1"/>
  <c r="AG74" i="7"/>
  <c r="AH74" i="7" s="1"/>
  <c r="AG219" i="8"/>
  <c r="AH219" i="8" s="1"/>
  <c r="AG344" i="7"/>
  <c r="AH344" i="7" s="1"/>
  <c r="AG314" i="7"/>
  <c r="AH314" i="7" s="1"/>
  <c r="AG394" i="7"/>
  <c r="AH394" i="7" s="1"/>
  <c r="AG114" i="8"/>
  <c r="AH114" i="8" s="1"/>
  <c r="AG434" i="8"/>
  <c r="AH434" i="8" s="1"/>
  <c r="AG164" i="8"/>
  <c r="AH164" i="8" s="1"/>
  <c r="AG264" i="7"/>
  <c r="AH264" i="7" s="1"/>
  <c r="AG89" i="7"/>
  <c r="AH89" i="7" s="1"/>
  <c r="AG404" i="7"/>
  <c r="AH404" i="7" s="1"/>
  <c r="AG284" i="8"/>
  <c r="AH284" i="8" s="1"/>
  <c r="AG249" i="8"/>
  <c r="AH249" i="8" s="1"/>
  <c r="AG64" i="7"/>
  <c r="AH64" i="7" s="1"/>
  <c r="AG399" i="8"/>
  <c r="AH399" i="8" s="1"/>
  <c r="AG419" i="7"/>
  <c r="AH419" i="7" s="1"/>
  <c r="AG84" i="8"/>
  <c r="AH84" i="8" s="1"/>
  <c r="AG234" i="7"/>
  <c r="AH234" i="7" s="1"/>
  <c r="AG189" i="7"/>
  <c r="AH189" i="7" s="1"/>
  <c r="AG164" i="7"/>
  <c r="AH164" i="7" s="1"/>
  <c r="AG184" i="7"/>
  <c r="AH184" i="7" s="1"/>
  <c r="AG424" i="7"/>
  <c r="AH424" i="7" s="1"/>
  <c r="AG254" i="8"/>
  <c r="AH254" i="8" s="1"/>
  <c r="AG349" i="7"/>
  <c r="AH349" i="7" s="1"/>
  <c r="AG34" i="7"/>
  <c r="AH34" i="7" s="1"/>
  <c r="AG299" i="8"/>
  <c r="AH299" i="8" s="1"/>
  <c r="AG70" i="8"/>
  <c r="AG9" i="8"/>
  <c r="AH9" i="8" s="1"/>
  <c r="AG364" i="7"/>
  <c r="AH364" i="7" s="1"/>
  <c r="U22" i="13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G279" i="7"/>
  <c r="AH279" i="7" s="1"/>
  <c r="AG445" i="7"/>
  <c r="AG420" i="8"/>
  <c r="AG160" i="7"/>
  <c r="AG155" i="7"/>
  <c r="AG285" i="7"/>
  <c r="AG125" i="7"/>
  <c r="AG175" i="8"/>
  <c r="AG80" i="8"/>
  <c r="AG324" i="8"/>
  <c r="AH324" i="8" s="1"/>
  <c r="AG64" i="8"/>
  <c r="AH64" i="8" s="1"/>
  <c r="AG179" i="7"/>
  <c r="AH179" i="7" s="1"/>
  <c r="AG224" i="7"/>
  <c r="AH224" i="7" s="1"/>
  <c r="AG224" i="8"/>
  <c r="AH224" i="8" s="1"/>
  <c r="AG354" i="8"/>
  <c r="AH354" i="8" s="1"/>
  <c r="AG264" i="8"/>
  <c r="AH264" i="8" s="1"/>
  <c r="AG69" i="7"/>
  <c r="AH69" i="7" s="1"/>
  <c r="AG439" i="8"/>
  <c r="AH439" i="8" s="1"/>
  <c r="AG226" i="7"/>
  <c r="AG235" i="8"/>
  <c r="AG280" i="8"/>
  <c r="AG144" i="7"/>
  <c r="AH144" i="7" s="1"/>
  <c r="AG219" i="7"/>
  <c r="AH219" i="7" s="1"/>
  <c r="AG44" i="8"/>
  <c r="AH44" i="8" s="1"/>
  <c r="AG104" i="7"/>
  <c r="AH104" i="7" s="1"/>
  <c r="AG299" i="7"/>
  <c r="AH299" i="7" s="1"/>
  <c r="AG309" i="7"/>
  <c r="AH309" i="7" s="1"/>
  <c r="AG129" i="7"/>
  <c r="AH129" i="7" s="1"/>
  <c r="AG294" i="7"/>
  <c r="AH294" i="7" s="1"/>
  <c r="AG244" i="7"/>
  <c r="AH244" i="7" s="1"/>
  <c r="AD18" i="5"/>
  <c r="M19" i="12" a="1"/>
  <c r="M19" i="12" s="1"/>
  <c r="N19" i="12" s="1" a="1"/>
  <c r="N19" i="12" s="1"/>
  <c r="AG59" i="8"/>
  <c r="AH59" i="8" s="1"/>
  <c r="AG139" i="7"/>
  <c r="AH139" i="7" s="1"/>
  <c r="AG194" i="8"/>
  <c r="AH194" i="8" s="1"/>
  <c r="AG209" i="7"/>
  <c r="AH209" i="7" s="1"/>
  <c r="AG389" i="7"/>
  <c r="AH389" i="7" s="1"/>
  <c r="AG169" i="7"/>
  <c r="AH169" i="7" s="1"/>
  <c r="AG229" i="8"/>
  <c r="AH229" i="8" s="1"/>
  <c r="AG374" i="7"/>
  <c r="AH374" i="7" s="1"/>
  <c r="AG99" i="8"/>
  <c r="AH99" i="8" s="1"/>
  <c r="AG179" i="8"/>
  <c r="AH179" i="8" s="1"/>
  <c r="AG69" i="8"/>
  <c r="AH69" i="8" s="1"/>
  <c r="AG359" i="8"/>
  <c r="AH359" i="8" s="1"/>
  <c r="AG384" i="7"/>
  <c r="AH384" i="7" s="1"/>
  <c r="AG239" i="8"/>
  <c r="AH239" i="8" s="1"/>
  <c r="AG424" i="8"/>
  <c r="AH424" i="8" s="1"/>
  <c r="AG19" i="7"/>
  <c r="AH19" i="7" s="1"/>
  <c r="AG149" i="8"/>
  <c r="AH149" i="8" s="1"/>
  <c r="AG354" i="7"/>
  <c r="AH354" i="7" s="1"/>
  <c r="AG429" i="7"/>
  <c r="AH429" i="7" s="1"/>
  <c r="AG304" i="8"/>
  <c r="AH304" i="8" s="1"/>
  <c r="AG119" i="8"/>
  <c r="AH119" i="8" s="1"/>
  <c r="AG259" i="7"/>
  <c r="AH259" i="7" s="1"/>
  <c r="AG314" i="8"/>
  <c r="AH314" i="8" s="1"/>
  <c r="AG169" i="8"/>
  <c r="AH169" i="8" s="1"/>
  <c r="AG334" i="8"/>
  <c r="AH334" i="8" s="1"/>
  <c r="AG244" i="8"/>
  <c r="AH244" i="8" s="1"/>
  <c r="AG199" i="8"/>
  <c r="AH199" i="8" s="1"/>
  <c r="AG114" i="7"/>
  <c r="AH114" i="7" s="1"/>
  <c r="AG99" i="7"/>
  <c r="AH99" i="7" s="1"/>
  <c r="AG14" i="8"/>
  <c r="AH14" i="8" s="1"/>
  <c r="AI81" i="4"/>
  <c r="AK81" i="4"/>
  <c r="AD6" i="13"/>
  <c r="AM13" i="4"/>
  <c r="AL81" i="4"/>
  <c r="AJ66" i="4"/>
  <c r="AL66" i="4"/>
  <c r="AK66" i="4"/>
  <c r="AM66" i="4"/>
  <c r="AG234" i="8"/>
  <c r="AH234" i="8" s="1"/>
  <c r="AG154" i="7"/>
  <c r="AH154" i="7" s="1"/>
  <c r="AG214" i="8"/>
  <c r="AH214" i="8" s="1"/>
  <c r="AG339" i="7"/>
  <c r="AH339" i="7" s="1"/>
  <c r="AG139" i="8"/>
  <c r="AH139" i="8" s="1"/>
  <c r="AG149" i="7"/>
  <c r="AH149" i="7" s="1"/>
  <c r="AG134" i="8"/>
  <c r="AH134" i="8" s="1"/>
  <c r="AG319" i="8"/>
  <c r="AH319" i="8" s="1"/>
  <c r="AG84" i="7"/>
  <c r="AH84" i="7" s="1"/>
  <c r="AG279" i="8"/>
  <c r="AH279" i="8" s="1"/>
  <c r="AG94" i="7"/>
  <c r="AH94" i="7" s="1"/>
  <c r="AG379" i="8"/>
  <c r="AH379" i="8" s="1"/>
  <c r="AG204" i="7"/>
  <c r="AH204" i="7" s="1"/>
  <c r="AG74" i="8"/>
  <c r="AH74" i="8" s="1"/>
  <c r="AG154" i="8"/>
  <c r="AH154" i="8" s="1"/>
  <c r="AG309" i="8"/>
  <c r="AH309" i="8" s="1"/>
  <c r="AG394" i="8"/>
  <c r="AH394" i="8" s="1"/>
  <c r="AG104" i="8"/>
  <c r="AH104" i="8" s="1"/>
  <c r="AG444" i="8"/>
  <c r="AH444" i="8" s="1"/>
  <c r="AG79" i="8"/>
  <c r="AH79" i="8" s="1"/>
  <c r="AG159" i="8"/>
  <c r="AH159" i="8" s="1"/>
  <c r="AG184" i="8"/>
  <c r="AH184" i="8" s="1"/>
  <c r="AG39" i="8"/>
  <c r="AH39" i="8" s="1"/>
  <c r="AG49" i="8"/>
  <c r="AH49" i="8" s="1"/>
  <c r="AJ17" i="4"/>
  <c r="AL17" i="4"/>
  <c r="AG284" i="7"/>
  <c r="AH284" i="7" s="1"/>
  <c r="AG174" i="7"/>
  <c r="AH174" i="7" s="1"/>
  <c r="AG439" i="7"/>
  <c r="AH439" i="7" s="1"/>
  <c r="AG44" i="7"/>
  <c r="AH44" i="7" s="1"/>
  <c r="AG39" i="7"/>
  <c r="AH39" i="7" s="1"/>
  <c r="AG249" i="7"/>
  <c r="AH249" i="7" s="1"/>
  <c r="AG269" i="7"/>
  <c r="AH269" i="7" s="1"/>
  <c r="AG434" i="7"/>
  <c r="AH434" i="7" s="1"/>
  <c r="AG109" i="7"/>
  <c r="AH109" i="7" s="1"/>
  <c r="AG229" i="7"/>
  <c r="AH229" i="7" s="1"/>
  <c r="AK17" i="4"/>
  <c r="AM17" i="4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AJ49" i="4"/>
  <c r="AI49" i="4"/>
  <c r="AL49" i="4"/>
  <c r="AK49" i="4"/>
  <c r="AM34" i="4"/>
  <c r="AK34" i="4"/>
  <c r="AJ34" i="4"/>
  <c r="AI34" i="4"/>
  <c r="AL34" i="4"/>
  <c r="L4" i="4"/>
  <c r="H671" i="16" s="1"/>
  <c r="P671" i="16" s="1"/>
  <c r="M4" i="5"/>
  <c r="M24" i="5" s="1"/>
  <c r="AI13" i="4"/>
  <c r="AK13" i="4"/>
  <c r="AI11" i="4"/>
  <c r="AM33" i="4"/>
  <c r="AL33" i="4"/>
  <c r="AI33" i="4"/>
  <c r="AK65" i="4"/>
  <c r="AL65" i="4"/>
  <c r="AJ65" i="4"/>
  <c r="AI65" i="4"/>
  <c r="AM65" i="4"/>
  <c r="AI50" i="4"/>
  <c r="AL50" i="4"/>
  <c r="AK50" i="4"/>
  <c r="AM50" i="4"/>
  <c r="AJ50" i="4"/>
  <c r="AK18" i="4"/>
  <c r="AL18" i="4"/>
  <c r="AI18" i="4"/>
  <c r="AK82" i="4"/>
  <c r="AM82" i="4"/>
  <c r="AJ82" i="4"/>
  <c r="AL82" i="4"/>
  <c r="AI82" i="4"/>
  <c r="AI25" i="4"/>
  <c r="AK25" i="4"/>
  <c r="AL25" i="4"/>
  <c r="AM25" i="4"/>
  <c r="AJ25" i="4"/>
  <c r="AI57" i="4"/>
  <c r="AJ57" i="4"/>
  <c r="AL57" i="4"/>
  <c r="AK57" i="4"/>
  <c r="AM57" i="4"/>
  <c r="AI10" i="4"/>
  <c r="AL10" i="4"/>
  <c r="AK10" i="4"/>
  <c r="AJ10" i="4"/>
  <c r="AK42" i="4"/>
  <c r="AI42" i="4"/>
  <c r="AJ42" i="4"/>
  <c r="AM42" i="4"/>
  <c r="AL42" i="4"/>
  <c r="AM74" i="4"/>
  <c r="AL74" i="4"/>
  <c r="AK74" i="4"/>
  <c r="AJ74" i="4"/>
  <c r="AI74" i="4"/>
  <c r="AJ87" i="4"/>
  <c r="AM87" i="4"/>
  <c r="AK87" i="4"/>
  <c r="AL87" i="4"/>
  <c r="AI87" i="4"/>
  <c r="AL41" i="4"/>
  <c r="AK41" i="4"/>
  <c r="AI41" i="4"/>
  <c r="AJ41" i="4"/>
  <c r="AM41" i="4"/>
  <c r="AJ73" i="4"/>
  <c r="AM73" i="4"/>
  <c r="AL73" i="4"/>
  <c r="AI73" i="4"/>
  <c r="AK73" i="4"/>
  <c r="AI26" i="4"/>
  <c r="AK26" i="4"/>
  <c r="AM26" i="4"/>
  <c r="AJ26" i="4"/>
  <c r="AL26" i="4"/>
  <c r="AL58" i="4"/>
  <c r="AM58" i="4"/>
  <c r="AK58" i="4"/>
  <c r="AI58" i="4"/>
  <c r="AJ58" i="4"/>
  <c r="AL11" i="4"/>
  <c r="AJ11" i="4"/>
  <c r="AG29" i="8"/>
  <c r="AH29" i="8" s="1"/>
  <c r="AG324" i="7"/>
  <c r="AH324" i="7" s="1"/>
  <c r="AG29" i="7"/>
  <c r="AH29" i="7" s="1"/>
  <c r="AG54" i="7"/>
  <c r="AH54" i="7" s="1"/>
  <c r="AK21" i="4"/>
  <c r="AL21" i="4"/>
  <c r="AM21" i="4"/>
  <c r="AI21" i="4"/>
  <c r="AJ21" i="4"/>
  <c r="AL37" i="4"/>
  <c r="AM37" i="4"/>
  <c r="AJ37" i="4"/>
  <c r="AK37" i="4"/>
  <c r="AI37" i="4"/>
  <c r="AI53" i="4"/>
  <c r="AL53" i="4"/>
  <c r="AM53" i="4"/>
  <c r="AK53" i="4"/>
  <c r="AJ53" i="4"/>
  <c r="AK69" i="4"/>
  <c r="AL69" i="4"/>
  <c r="AM69" i="4"/>
  <c r="AJ69" i="4"/>
  <c r="AI69" i="4"/>
  <c r="AK85" i="4"/>
  <c r="AJ85" i="4"/>
  <c r="AL85" i="4"/>
  <c r="AM85" i="4"/>
  <c r="AI85" i="4"/>
  <c r="AL22" i="4"/>
  <c r="AK22" i="4"/>
  <c r="AJ22" i="4"/>
  <c r="AI22" i="4"/>
  <c r="AM22" i="4"/>
  <c r="AK38" i="4"/>
  <c r="AI38" i="4"/>
  <c r="AL38" i="4"/>
  <c r="AJ38" i="4"/>
  <c r="AM38" i="4"/>
  <c r="AM54" i="4"/>
  <c r="AK54" i="4"/>
  <c r="AI54" i="4"/>
  <c r="AL54" i="4"/>
  <c r="AJ54" i="4"/>
  <c r="AI70" i="4"/>
  <c r="AM70" i="4"/>
  <c r="AJ70" i="4"/>
  <c r="AL70" i="4"/>
  <c r="AK70" i="4"/>
  <c r="AK86" i="4"/>
  <c r="AM86" i="4"/>
  <c r="AJ86" i="4"/>
  <c r="AI86" i="4"/>
  <c r="AL86" i="4"/>
  <c r="AJ29" i="4"/>
  <c r="AM29" i="4"/>
  <c r="AI29" i="4"/>
  <c r="AK29" i="4"/>
  <c r="AL29" i="4"/>
  <c r="AM45" i="4"/>
  <c r="AL45" i="4"/>
  <c r="AJ45" i="4"/>
  <c r="AI45" i="4"/>
  <c r="AK45" i="4"/>
  <c r="AJ61" i="4"/>
  <c r="AL61" i="4"/>
  <c r="AM61" i="4"/>
  <c r="AI61" i="4"/>
  <c r="AK61" i="4"/>
  <c r="AM77" i="4"/>
  <c r="AL77" i="4"/>
  <c r="AK77" i="4"/>
  <c r="AI77" i="4"/>
  <c r="AJ77" i="4"/>
  <c r="AL14" i="4"/>
  <c r="AI14" i="4"/>
  <c r="AJ14" i="4"/>
  <c r="AK14" i="4"/>
  <c r="AM14" i="4"/>
  <c r="AK30" i="4"/>
  <c r="AL30" i="4"/>
  <c r="AM30" i="4"/>
  <c r="AJ30" i="4"/>
  <c r="AI30" i="4"/>
  <c r="AI46" i="4"/>
  <c r="AK46" i="4"/>
  <c r="AJ46" i="4"/>
  <c r="AL46" i="4"/>
  <c r="AM46" i="4"/>
  <c r="AL62" i="4"/>
  <c r="AM62" i="4"/>
  <c r="AK62" i="4"/>
  <c r="AI62" i="4"/>
  <c r="AJ62" i="4"/>
  <c r="AI78" i="4"/>
  <c r="AL78" i="4"/>
  <c r="AM78" i="4"/>
  <c r="AJ78" i="4"/>
  <c r="AK78" i="4"/>
  <c r="AG399" i="7"/>
  <c r="AH399" i="7" s="1"/>
  <c r="AG384" i="8"/>
  <c r="AH384" i="8" s="1"/>
  <c r="AG329" i="8"/>
  <c r="AH329" i="8" s="1"/>
  <c r="AG24" i="8"/>
  <c r="AH24" i="8" s="1"/>
  <c r="AG364" i="8"/>
  <c r="AH364" i="8" s="1"/>
  <c r="AG334" i="7"/>
  <c r="AH334" i="7" s="1"/>
  <c r="AG124" i="8"/>
  <c r="AH124" i="8" s="1"/>
  <c r="AG329" i="7"/>
  <c r="AH329" i="7" s="1"/>
  <c r="AG54" i="8"/>
  <c r="AH54" i="8" s="1"/>
  <c r="AG374" i="8"/>
  <c r="AH374" i="8" s="1"/>
  <c r="AG409" i="8"/>
  <c r="AH409" i="8" s="1"/>
  <c r="AG159" i="7"/>
  <c r="AH159" i="7" s="1"/>
  <c r="AG274" i="8"/>
  <c r="AH274" i="8" s="1"/>
  <c r="AG359" i="7"/>
  <c r="AH359" i="7" s="1"/>
  <c r="AG19" i="8"/>
  <c r="AH19" i="8" s="1"/>
  <c r="AG124" i="7"/>
  <c r="AH124" i="7" s="1"/>
  <c r="AG119" i="7"/>
  <c r="AH119" i="7" s="1"/>
  <c r="AG194" i="7"/>
  <c r="AH194" i="7" s="1"/>
  <c r="AK19" i="4"/>
  <c r="AL19" i="4"/>
  <c r="AI19" i="4"/>
  <c r="AM19" i="4"/>
  <c r="AJ19" i="4"/>
  <c r="AI27" i="4"/>
  <c r="AK27" i="4"/>
  <c r="AM27" i="4"/>
  <c r="AJ27" i="4"/>
  <c r="AL27" i="4"/>
  <c r="AK35" i="4"/>
  <c r="AI35" i="4"/>
  <c r="AM35" i="4"/>
  <c r="AJ35" i="4"/>
  <c r="AL35" i="4"/>
  <c r="AK43" i="4"/>
  <c r="AL43" i="4"/>
  <c r="AJ43" i="4"/>
  <c r="AM43" i="4"/>
  <c r="AI43" i="4"/>
  <c r="AK51" i="4"/>
  <c r="AM51" i="4"/>
  <c r="AJ51" i="4"/>
  <c r="AI51" i="4"/>
  <c r="AL51" i="4"/>
  <c r="AJ59" i="4"/>
  <c r="AK59" i="4"/>
  <c r="AL59" i="4"/>
  <c r="AI59" i="4"/>
  <c r="AM59" i="4"/>
  <c r="AL67" i="4"/>
  <c r="AJ67" i="4"/>
  <c r="AI67" i="4"/>
  <c r="AM67" i="4"/>
  <c r="AK67" i="4"/>
  <c r="AM75" i="4"/>
  <c r="AI75" i="4"/>
  <c r="AK75" i="4"/>
  <c r="AJ75" i="4"/>
  <c r="AL75" i="4"/>
  <c r="AL83" i="4"/>
  <c r="AK83" i="4"/>
  <c r="AM83" i="4"/>
  <c r="AJ83" i="4"/>
  <c r="AI83" i="4"/>
  <c r="AL12" i="4"/>
  <c r="AK12" i="4"/>
  <c r="AI12" i="4"/>
  <c r="AJ12" i="4"/>
  <c r="AM12" i="4"/>
  <c r="AL20" i="4"/>
  <c r="AI20" i="4"/>
  <c r="AK20" i="4"/>
  <c r="AJ20" i="4"/>
  <c r="AJ28" i="4"/>
  <c r="AL28" i="4"/>
  <c r="AK28" i="4"/>
  <c r="AI28" i="4"/>
  <c r="AM28" i="4"/>
  <c r="AL36" i="4"/>
  <c r="AI36" i="4"/>
  <c r="AJ36" i="4"/>
  <c r="AK36" i="4"/>
  <c r="AM36" i="4"/>
  <c r="AL44" i="4"/>
  <c r="AJ44" i="4"/>
  <c r="AK44" i="4"/>
  <c r="AM44" i="4"/>
  <c r="AI44" i="4"/>
  <c r="AM52" i="4"/>
  <c r="AL52" i="4"/>
  <c r="AK52" i="4"/>
  <c r="AJ52" i="4"/>
  <c r="AI52" i="4"/>
  <c r="AM60" i="4"/>
  <c r="AJ60" i="4"/>
  <c r="AK60" i="4"/>
  <c r="AL60" i="4"/>
  <c r="AI60" i="4"/>
  <c r="AK68" i="4"/>
  <c r="AM68" i="4"/>
  <c r="AJ68" i="4"/>
  <c r="AI68" i="4"/>
  <c r="AL68" i="4"/>
  <c r="AI76" i="4"/>
  <c r="AM76" i="4"/>
  <c r="AJ76" i="4"/>
  <c r="AL76" i="4"/>
  <c r="AK76" i="4"/>
  <c r="AL84" i="4"/>
  <c r="AM84" i="4"/>
  <c r="AI84" i="4"/>
  <c r="AK84" i="4"/>
  <c r="AJ84" i="4"/>
  <c r="AM15" i="4"/>
  <c r="AL15" i="4"/>
  <c r="AJ15" i="4"/>
  <c r="AI15" i="4"/>
  <c r="AK15" i="4"/>
  <c r="AJ23" i="4"/>
  <c r="AI23" i="4"/>
  <c r="AL23" i="4"/>
  <c r="AK23" i="4"/>
  <c r="AM23" i="4"/>
  <c r="AL31" i="4"/>
  <c r="AM31" i="4"/>
  <c r="AJ31" i="4"/>
  <c r="AK31" i="4"/>
  <c r="AI31" i="4"/>
  <c r="AM39" i="4"/>
  <c r="AI39" i="4"/>
  <c r="AK39" i="4"/>
  <c r="AJ39" i="4"/>
  <c r="AL39" i="4"/>
  <c r="AJ47" i="4"/>
  <c r="AI47" i="4"/>
  <c r="AM47" i="4"/>
  <c r="AL47" i="4"/>
  <c r="AK47" i="4"/>
  <c r="AL55" i="4"/>
  <c r="AK55" i="4"/>
  <c r="AI55" i="4"/>
  <c r="AM55" i="4"/>
  <c r="AJ55" i="4"/>
  <c r="AJ63" i="4"/>
  <c r="AI63" i="4"/>
  <c r="AM63" i="4"/>
  <c r="AK63" i="4"/>
  <c r="AL63" i="4"/>
  <c r="AJ71" i="4"/>
  <c r="AM71" i="4"/>
  <c r="AK71" i="4"/>
  <c r="AL71" i="4"/>
  <c r="AI71" i="4"/>
  <c r="AJ79" i="4"/>
  <c r="AM79" i="4"/>
  <c r="AL79" i="4"/>
  <c r="AK79" i="4"/>
  <c r="AI79" i="4"/>
  <c r="AI16" i="4"/>
  <c r="AJ16" i="4"/>
  <c r="AM16" i="4"/>
  <c r="AK16" i="4"/>
  <c r="AL16" i="4"/>
  <c r="AK24" i="4"/>
  <c r="AJ24" i="4"/>
  <c r="AM24" i="4"/>
  <c r="AL24" i="4"/>
  <c r="AI24" i="4"/>
  <c r="AL32" i="4"/>
  <c r="AM32" i="4"/>
  <c r="AJ32" i="4"/>
  <c r="AI32" i="4"/>
  <c r="AK32" i="4"/>
  <c r="AK40" i="4"/>
  <c r="AM40" i="4"/>
  <c r="AI40" i="4"/>
  <c r="AJ40" i="4"/>
  <c r="AL40" i="4"/>
  <c r="AM48" i="4"/>
  <c r="AL48" i="4"/>
  <c r="AI48" i="4"/>
  <c r="AJ48" i="4"/>
  <c r="AK48" i="4"/>
  <c r="AI56" i="4"/>
  <c r="AK56" i="4"/>
  <c r="AM56" i="4"/>
  <c r="AJ56" i="4"/>
  <c r="AL56" i="4"/>
  <c r="AL64" i="4"/>
  <c r="AJ64" i="4"/>
  <c r="AK64" i="4"/>
  <c r="AI64" i="4"/>
  <c r="AM64" i="4"/>
  <c r="AM72" i="4"/>
  <c r="AK72" i="4"/>
  <c r="AI72" i="4"/>
  <c r="AL72" i="4"/>
  <c r="AJ72" i="4"/>
  <c r="AJ80" i="4"/>
  <c r="AM80" i="4"/>
  <c r="AL80" i="4"/>
  <c r="AK80" i="4"/>
  <c r="AI80" i="4"/>
  <c r="AK88" i="4"/>
  <c r="AM88" i="4"/>
  <c r="AJ88" i="4"/>
  <c r="AL88" i="4"/>
  <c r="AI88" i="4"/>
  <c r="AM20" i="4"/>
  <c r="K18" i="12" a="1"/>
  <c r="K18" i="12" s="1"/>
  <c r="AF281" i="7"/>
  <c r="AD281" i="7"/>
  <c r="AB281" i="7"/>
  <c r="Z281" i="7"/>
  <c r="X281" i="7"/>
  <c r="V281" i="7"/>
  <c r="T281" i="7"/>
  <c r="R281" i="7"/>
  <c r="P281" i="7"/>
  <c r="N281" i="7"/>
  <c r="L281" i="7"/>
  <c r="J281" i="7"/>
  <c r="H281" i="7"/>
  <c r="F281" i="7"/>
  <c r="AE281" i="7"/>
  <c r="AC281" i="7"/>
  <c r="AA281" i="7"/>
  <c r="Y281" i="7"/>
  <c r="W281" i="7"/>
  <c r="U281" i="7"/>
  <c r="S281" i="7"/>
  <c r="Q281" i="7"/>
  <c r="O281" i="7"/>
  <c r="M281" i="7"/>
  <c r="K281" i="7"/>
  <c r="I281" i="7"/>
  <c r="G281" i="7"/>
  <c r="AF21" i="7"/>
  <c r="AD21" i="7"/>
  <c r="AB21" i="7"/>
  <c r="Z21" i="7"/>
  <c r="X21" i="7"/>
  <c r="V21" i="7"/>
  <c r="T21" i="7"/>
  <c r="R21" i="7"/>
  <c r="P21" i="7"/>
  <c r="N21" i="7"/>
  <c r="L21" i="7"/>
  <c r="J21" i="7"/>
  <c r="H21" i="7"/>
  <c r="F21" i="7"/>
  <c r="AE21" i="7"/>
  <c r="AC21" i="7"/>
  <c r="AA21" i="7"/>
  <c r="Y21" i="7"/>
  <c r="W21" i="7"/>
  <c r="U21" i="7"/>
  <c r="S21" i="7"/>
  <c r="Q21" i="7"/>
  <c r="O21" i="7"/>
  <c r="M21" i="7"/>
  <c r="K21" i="7"/>
  <c r="I21" i="7"/>
  <c r="G21" i="7"/>
  <c r="AE341" i="8"/>
  <c r="AC341" i="8"/>
  <c r="AA341" i="8"/>
  <c r="Y341" i="8"/>
  <c r="W341" i="8"/>
  <c r="U341" i="8"/>
  <c r="S341" i="8"/>
  <c r="Q341" i="8"/>
  <c r="O341" i="8"/>
  <c r="M341" i="8"/>
  <c r="K341" i="8"/>
  <c r="I341" i="8"/>
  <c r="G341" i="8"/>
  <c r="AF341" i="8"/>
  <c r="AD341" i="8"/>
  <c r="AB341" i="8"/>
  <c r="Z341" i="8"/>
  <c r="X341" i="8"/>
  <c r="V341" i="8"/>
  <c r="T341" i="8"/>
  <c r="R341" i="8"/>
  <c r="P341" i="8"/>
  <c r="N341" i="8"/>
  <c r="L341" i="8"/>
  <c r="J341" i="8"/>
  <c r="H341" i="8"/>
  <c r="F341" i="8"/>
  <c r="AE401" i="7"/>
  <c r="AC401" i="7"/>
  <c r="AA401" i="7"/>
  <c r="Y401" i="7"/>
  <c r="W401" i="7"/>
  <c r="AF401" i="7"/>
  <c r="AD401" i="7"/>
  <c r="AB401" i="7"/>
  <c r="Z401" i="7"/>
  <c r="X401" i="7"/>
  <c r="U401" i="7"/>
  <c r="S401" i="7"/>
  <c r="Q401" i="7"/>
  <c r="O401" i="7"/>
  <c r="M401" i="7"/>
  <c r="K401" i="7"/>
  <c r="I401" i="7"/>
  <c r="G401" i="7"/>
  <c r="V401" i="7"/>
  <c r="T401" i="7"/>
  <c r="R401" i="7"/>
  <c r="P401" i="7"/>
  <c r="N401" i="7"/>
  <c r="L401" i="7"/>
  <c r="J401" i="7"/>
  <c r="H401" i="7"/>
  <c r="F401" i="7"/>
  <c r="AE406" i="7"/>
  <c r="AC406" i="7"/>
  <c r="AA406" i="7"/>
  <c r="Y406" i="7"/>
  <c r="W406" i="7"/>
  <c r="U406" i="7"/>
  <c r="S406" i="7"/>
  <c r="Q406" i="7"/>
  <c r="O406" i="7"/>
  <c r="M406" i="7"/>
  <c r="K406" i="7"/>
  <c r="I406" i="7"/>
  <c r="G406" i="7"/>
  <c r="AF406" i="7"/>
  <c r="AD406" i="7"/>
  <c r="AB406" i="7"/>
  <c r="Z406" i="7"/>
  <c r="X406" i="7"/>
  <c r="V406" i="7"/>
  <c r="T406" i="7"/>
  <c r="R406" i="7"/>
  <c r="P406" i="7"/>
  <c r="N406" i="7"/>
  <c r="L406" i="7"/>
  <c r="J406" i="7"/>
  <c r="H406" i="7"/>
  <c r="F406" i="7"/>
  <c r="AE351" i="8"/>
  <c r="AC351" i="8"/>
  <c r="AA351" i="8"/>
  <c r="Y351" i="8"/>
  <c r="W351" i="8"/>
  <c r="U351" i="8"/>
  <c r="S351" i="8"/>
  <c r="Q351" i="8"/>
  <c r="O351" i="8"/>
  <c r="M351" i="8"/>
  <c r="K351" i="8"/>
  <c r="I351" i="8"/>
  <c r="G351" i="8"/>
  <c r="AF351" i="8"/>
  <c r="AD351" i="8"/>
  <c r="AB351" i="8"/>
  <c r="Z351" i="8"/>
  <c r="X351" i="8"/>
  <c r="V351" i="8"/>
  <c r="T351" i="8"/>
  <c r="R351" i="8"/>
  <c r="P351" i="8"/>
  <c r="N351" i="8"/>
  <c r="L351" i="8"/>
  <c r="J351" i="8"/>
  <c r="H351" i="8"/>
  <c r="F351" i="8"/>
  <c r="AF76" i="7"/>
  <c r="AD76" i="7"/>
  <c r="AB76" i="7"/>
  <c r="Z76" i="7"/>
  <c r="X76" i="7"/>
  <c r="V76" i="7"/>
  <c r="T76" i="7"/>
  <c r="R76" i="7"/>
  <c r="P76" i="7"/>
  <c r="N76" i="7"/>
  <c r="L76" i="7"/>
  <c r="J76" i="7"/>
  <c r="H76" i="7"/>
  <c r="F76" i="7"/>
  <c r="AE76" i="7"/>
  <c r="AC76" i="7"/>
  <c r="AA76" i="7"/>
  <c r="Y76" i="7"/>
  <c r="W76" i="7"/>
  <c r="U76" i="7"/>
  <c r="S76" i="7"/>
  <c r="Q76" i="7"/>
  <c r="O76" i="7"/>
  <c r="M76" i="7"/>
  <c r="K76" i="7"/>
  <c r="I76" i="7"/>
  <c r="G76" i="7"/>
  <c r="AE411" i="7"/>
  <c r="AC411" i="7"/>
  <c r="AA411" i="7"/>
  <c r="Y411" i="7"/>
  <c r="W411" i="7"/>
  <c r="U411" i="7"/>
  <c r="S411" i="7"/>
  <c r="Q411" i="7"/>
  <c r="O411" i="7"/>
  <c r="M411" i="7"/>
  <c r="K411" i="7"/>
  <c r="I411" i="7"/>
  <c r="G411" i="7"/>
  <c r="AF411" i="7"/>
  <c r="AD411" i="7"/>
  <c r="AB411" i="7"/>
  <c r="Z411" i="7"/>
  <c r="X411" i="7"/>
  <c r="V411" i="7"/>
  <c r="T411" i="7"/>
  <c r="R411" i="7"/>
  <c r="P411" i="7"/>
  <c r="N411" i="7"/>
  <c r="L411" i="7"/>
  <c r="J411" i="7"/>
  <c r="H411" i="7"/>
  <c r="F411" i="7"/>
  <c r="AF146" i="7"/>
  <c r="AD146" i="7"/>
  <c r="AB146" i="7"/>
  <c r="Z146" i="7"/>
  <c r="X146" i="7"/>
  <c r="V146" i="7"/>
  <c r="T146" i="7"/>
  <c r="R146" i="7"/>
  <c r="P146" i="7"/>
  <c r="N146" i="7"/>
  <c r="L146" i="7"/>
  <c r="J146" i="7"/>
  <c r="H146" i="7"/>
  <c r="F146" i="7"/>
  <c r="AE146" i="7"/>
  <c r="AC146" i="7"/>
  <c r="AA146" i="7"/>
  <c r="Y146" i="7"/>
  <c r="W146" i="7"/>
  <c r="U146" i="7"/>
  <c r="S146" i="7"/>
  <c r="Q146" i="7"/>
  <c r="O146" i="7"/>
  <c r="M146" i="7"/>
  <c r="K146" i="7"/>
  <c r="I146" i="7"/>
  <c r="G146" i="7"/>
  <c r="AE331" i="8"/>
  <c r="AC331" i="8"/>
  <c r="AA331" i="8"/>
  <c r="Y331" i="8"/>
  <c r="W331" i="8"/>
  <c r="U331" i="8"/>
  <c r="S331" i="8"/>
  <c r="Q331" i="8"/>
  <c r="O331" i="8"/>
  <c r="M331" i="8"/>
  <c r="K331" i="8"/>
  <c r="I331" i="8"/>
  <c r="G331" i="8"/>
  <c r="AF331" i="8"/>
  <c r="AD331" i="8"/>
  <c r="AB331" i="8"/>
  <c r="Z331" i="8"/>
  <c r="X331" i="8"/>
  <c r="V331" i="8"/>
  <c r="T331" i="8"/>
  <c r="R331" i="8"/>
  <c r="P331" i="8"/>
  <c r="N331" i="8"/>
  <c r="L331" i="8"/>
  <c r="J331" i="8"/>
  <c r="H331" i="8"/>
  <c r="F331" i="8"/>
  <c r="AE271" i="8"/>
  <c r="AC271" i="8"/>
  <c r="AA271" i="8"/>
  <c r="Y271" i="8"/>
  <c r="W271" i="8"/>
  <c r="U271" i="8"/>
  <c r="S271" i="8"/>
  <c r="Q271" i="8"/>
  <c r="O271" i="8"/>
  <c r="M271" i="8"/>
  <c r="K271" i="8"/>
  <c r="I271" i="8"/>
  <c r="G271" i="8"/>
  <c r="AF271" i="8"/>
  <c r="AD271" i="8"/>
  <c r="AB271" i="8"/>
  <c r="Z271" i="8"/>
  <c r="X271" i="8"/>
  <c r="V271" i="8"/>
  <c r="T271" i="8"/>
  <c r="R271" i="8"/>
  <c r="P271" i="8"/>
  <c r="N271" i="8"/>
  <c r="L271" i="8"/>
  <c r="J271" i="8"/>
  <c r="H271" i="8"/>
  <c r="F271" i="8"/>
  <c r="AE116" i="8"/>
  <c r="AC116" i="8"/>
  <c r="AA116" i="8"/>
  <c r="Y116" i="8"/>
  <c r="W116" i="8"/>
  <c r="U116" i="8"/>
  <c r="S116" i="8"/>
  <c r="Q116" i="8"/>
  <c r="O116" i="8"/>
  <c r="M116" i="8"/>
  <c r="K116" i="8"/>
  <c r="I116" i="8"/>
  <c r="G116" i="8"/>
  <c r="AF116" i="8"/>
  <c r="AD116" i="8"/>
  <c r="AB116" i="8"/>
  <c r="Z116" i="8"/>
  <c r="X116" i="8"/>
  <c r="V116" i="8"/>
  <c r="T116" i="8"/>
  <c r="R116" i="8"/>
  <c r="P116" i="8"/>
  <c r="N116" i="8"/>
  <c r="L116" i="8"/>
  <c r="J116" i="8"/>
  <c r="H116" i="8"/>
  <c r="F116" i="8"/>
  <c r="AF316" i="7"/>
  <c r="AD316" i="7"/>
  <c r="AB316" i="7"/>
  <c r="Z316" i="7"/>
  <c r="X316" i="7"/>
  <c r="V316" i="7"/>
  <c r="T316" i="7"/>
  <c r="R316" i="7"/>
  <c r="P316" i="7"/>
  <c r="N316" i="7"/>
  <c r="L316" i="7"/>
  <c r="J316" i="7"/>
  <c r="H316" i="7"/>
  <c r="F316" i="7"/>
  <c r="AE316" i="7"/>
  <c r="AC316" i="7"/>
  <c r="AA316" i="7"/>
  <c r="Y316" i="7"/>
  <c r="W316" i="7"/>
  <c r="U316" i="7"/>
  <c r="S316" i="7"/>
  <c r="Q316" i="7"/>
  <c r="O316" i="7"/>
  <c r="M316" i="7"/>
  <c r="K316" i="7"/>
  <c r="I316" i="7"/>
  <c r="G316" i="7"/>
  <c r="AE401" i="8"/>
  <c r="AC401" i="8"/>
  <c r="AA401" i="8"/>
  <c r="Y401" i="8"/>
  <c r="W401" i="8"/>
  <c r="U401" i="8"/>
  <c r="S401" i="8"/>
  <c r="Q401" i="8"/>
  <c r="O401" i="8"/>
  <c r="M401" i="8"/>
  <c r="K401" i="8"/>
  <c r="I401" i="8"/>
  <c r="G401" i="8"/>
  <c r="AF401" i="8"/>
  <c r="AD401" i="8"/>
  <c r="AB401" i="8"/>
  <c r="Z401" i="8"/>
  <c r="X401" i="8"/>
  <c r="V401" i="8"/>
  <c r="T401" i="8"/>
  <c r="R401" i="8"/>
  <c r="P401" i="8"/>
  <c r="N401" i="8"/>
  <c r="L401" i="8"/>
  <c r="J401" i="8"/>
  <c r="H401" i="8"/>
  <c r="F401" i="8"/>
  <c r="AE371" i="8"/>
  <c r="AC371" i="8"/>
  <c r="AA371" i="8"/>
  <c r="Y371" i="8"/>
  <c r="W371" i="8"/>
  <c r="U371" i="8"/>
  <c r="S371" i="8"/>
  <c r="Q371" i="8"/>
  <c r="O371" i="8"/>
  <c r="M371" i="8"/>
  <c r="K371" i="8"/>
  <c r="I371" i="8"/>
  <c r="G371" i="8"/>
  <c r="AF371" i="8"/>
  <c r="AD371" i="8"/>
  <c r="AB371" i="8"/>
  <c r="Z371" i="8"/>
  <c r="X371" i="8"/>
  <c r="V371" i="8"/>
  <c r="T371" i="8"/>
  <c r="R371" i="8"/>
  <c r="P371" i="8"/>
  <c r="N371" i="8"/>
  <c r="L371" i="8"/>
  <c r="J371" i="8"/>
  <c r="H371" i="8"/>
  <c r="F371" i="8"/>
  <c r="AF301" i="7"/>
  <c r="AD301" i="7"/>
  <c r="AB301" i="7"/>
  <c r="Z301" i="7"/>
  <c r="X301" i="7"/>
  <c r="V301" i="7"/>
  <c r="T301" i="7"/>
  <c r="R301" i="7"/>
  <c r="P301" i="7"/>
  <c r="N301" i="7"/>
  <c r="L301" i="7"/>
  <c r="J301" i="7"/>
  <c r="H301" i="7"/>
  <c r="F301" i="7"/>
  <c r="AE301" i="7"/>
  <c r="AC301" i="7"/>
  <c r="AA301" i="7"/>
  <c r="Y301" i="7"/>
  <c r="W301" i="7"/>
  <c r="U301" i="7"/>
  <c r="S301" i="7"/>
  <c r="Q301" i="7"/>
  <c r="O301" i="7"/>
  <c r="M301" i="7"/>
  <c r="K301" i="7"/>
  <c r="I301" i="7"/>
  <c r="G301" i="7"/>
  <c r="AE226" i="8"/>
  <c r="AC226" i="8"/>
  <c r="AA226" i="8"/>
  <c r="Y226" i="8"/>
  <c r="W226" i="8"/>
  <c r="U226" i="8"/>
  <c r="S226" i="8"/>
  <c r="Q226" i="8"/>
  <c r="O226" i="8"/>
  <c r="M226" i="8"/>
  <c r="K226" i="8"/>
  <c r="I226" i="8"/>
  <c r="G226" i="8"/>
  <c r="AF226" i="8"/>
  <c r="AD226" i="8"/>
  <c r="AB226" i="8"/>
  <c r="Z226" i="8"/>
  <c r="X226" i="8"/>
  <c r="V226" i="8"/>
  <c r="T226" i="8"/>
  <c r="R226" i="8"/>
  <c r="P226" i="8"/>
  <c r="N226" i="8"/>
  <c r="L226" i="8"/>
  <c r="J226" i="8"/>
  <c r="H226" i="8"/>
  <c r="F226" i="8"/>
  <c r="AE301" i="8"/>
  <c r="AC301" i="8"/>
  <c r="AA301" i="8"/>
  <c r="Y301" i="8"/>
  <c r="W301" i="8"/>
  <c r="U301" i="8"/>
  <c r="S301" i="8"/>
  <c r="Q301" i="8"/>
  <c r="O301" i="8"/>
  <c r="M301" i="8"/>
  <c r="K301" i="8"/>
  <c r="I301" i="8"/>
  <c r="G301" i="8"/>
  <c r="AF301" i="8"/>
  <c r="AD301" i="8"/>
  <c r="AB301" i="8"/>
  <c r="Z301" i="8"/>
  <c r="X301" i="8"/>
  <c r="V301" i="8"/>
  <c r="T301" i="8"/>
  <c r="R301" i="8"/>
  <c r="P301" i="8"/>
  <c r="N301" i="8"/>
  <c r="L301" i="8"/>
  <c r="J301" i="8"/>
  <c r="H301" i="8"/>
  <c r="F301" i="8"/>
  <c r="AE446" i="8"/>
  <c r="AC446" i="8"/>
  <c r="AA446" i="8"/>
  <c r="Y446" i="8"/>
  <c r="W446" i="8"/>
  <c r="U446" i="8"/>
  <c r="S446" i="8"/>
  <c r="Q446" i="8"/>
  <c r="O446" i="8"/>
  <c r="M446" i="8"/>
  <c r="K446" i="8"/>
  <c r="I446" i="8"/>
  <c r="G446" i="8"/>
  <c r="AF446" i="8"/>
  <c r="AD446" i="8"/>
  <c r="AB446" i="8"/>
  <c r="Z446" i="8"/>
  <c r="X446" i="8"/>
  <c r="V446" i="8"/>
  <c r="T446" i="8"/>
  <c r="R446" i="8"/>
  <c r="P446" i="8"/>
  <c r="N446" i="8"/>
  <c r="L446" i="8"/>
  <c r="J446" i="8"/>
  <c r="H446" i="8"/>
  <c r="F446" i="8"/>
  <c r="AF436" i="7"/>
  <c r="AD436" i="7"/>
  <c r="AB436" i="7"/>
  <c r="Z436" i="7"/>
  <c r="X436" i="7"/>
  <c r="V436" i="7"/>
  <c r="T436" i="7"/>
  <c r="R436" i="7"/>
  <c r="P436" i="7"/>
  <c r="N436" i="7"/>
  <c r="L436" i="7"/>
  <c r="J436" i="7"/>
  <c r="H436" i="7"/>
  <c r="F436" i="7"/>
  <c r="AE436" i="7"/>
  <c r="AC436" i="7"/>
  <c r="AA436" i="7"/>
  <c r="Y436" i="7"/>
  <c r="W436" i="7"/>
  <c r="U436" i="7"/>
  <c r="S436" i="7"/>
  <c r="Q436" i="7"/>
  <c r="O436" i="7"/>
  <c r="M436" i="7"/>
  <c r="K436" i="7"/>
  <c r="I436" i="7"/>
  <c r="G436" i="7"/>
  <c r="AE396" i="8"/>
  <c r="AC396" i="8"/>
  <c r="AA396" i="8"/>
  <c r="Y396" i="8"/>
  <c r="W396" i="8"/>
  <c r="U396" i="8"/>
  <c r="S396" i="8"/>
  <c r="Q396" i="8"/>
  <c r="O396" i="8"/>
  <c r="M396" i="8"/>
  <c r="K396" i="8"/>
  <c r="I396" i="8"/>
  <c r="G396" i="8"/>
  <c r="AF396" i="8"/>
  <c r="AD396" i="8"/>
  <c r="AB396" i="8"/>
  <c r="Z396" i="8"/>
  <c r="X396" i="8"/>
  <c r="V396" i="8"/>
  <c r="T396" i="8"/>
  <c r="R396" i="8"/>
  <c r="P396" i="8"/>
  <c r="N396" i="8"/>
  <c r="L396" i="8"/>
  <c r="J396" i="8"/>
  <c r="H396" i="8"/>
  <c r="F396" i="8"/>
  <c r="AF136" i="7"/>
  <c r="AD136" i="7"/>
  <c r="AB136" i="7"/>
  <c r="Z136" i="7"/>
  <c r="X136" i="7"/>
  <c r="V136" i="7"/>
  <c r="T136" i="7"/>
  <c r="R136" i="7"/>
  <c r="P136" i="7"/>
  <c r="N136" i="7"/>
  <c r="L136" i="7"/>
  <c r="J136" i="7"/>
  <c r="H136" i="7"/>
  <c r="F136" i="7"/>
  <c r="AE136" i="7"/>
  <c r="AC136" i="7"/>
  <c r="AA136" i="7"/>
  <c r="Y136" i="7"/>
  <c r="W136" i="7"/>
  <c r="U136" i="7"/>
  <c r="S136" i="7"/>
  <c r="Q136" i="7"/>
  <c r="O136" i="7"/>
  <c r="M136" i="7"/>
  <c r="K136" i="7"/>
  <c r="I136" i="7"/>
  <c r="G136" i="7"/>
  <c r="AF11" i="8"/>
  <c r="AD11" i="8"/>
  <c r="AB11" i="8"/>
  <c r="Z11" i="8"/>
  <c r="X11" i="8"/>
  <c r="V11" i="8"/>
  <c r="T11" i="8"/>
  <c r="R11" i="8"/>
  <c r="P11" i="8"/>
  <c r="N11" i="8"/>
  <c r="L11" i="8"/>
  <c r="J11" i="8"/>
  <c r="H11" i="8"/>
  <c r="F11" i="8"/>
  <c r="AE11" i="8"/>
  <c r="AC11" i="8"/>
  <c r="AA11" i="8"/>
  <c r="Y11" i="8"/>
  <c r="W11" i="8"/>
  <c r="U11" i="8"/>
  <c r="S11" i="8"/>
  <c r="Q11" i="8"/>
  <c r="O11" i="8"/>
  <c r="M11" i="8"/>
  <c r="K11" i="8"/>
  <c r="I11" i="8"/>
  <c r="G11" i="8"/>
  <c r="AF31" i="8"/>
  <c r="AD31" i="8"/>
  <c r="AB31" i="8"/>
  <c r="Z31" i="8"/>
  <c r="X31" i="8"/>
  <c r="V31" i="8"/>
  <c r="T31" i="8"/>
  <c r="R31" i="8"/>
  <c r="P31" i="8"/>
  <c r="N31" i="8"/>
  <c r="L31" i="8"/>
  <c r="J31" i="8"/>
  <c r="H31" i="8"/>
  <c r="F31" i="8"/>
  <c r="AE31" i="8"/>
  <c r="AC31" i="8"/>
  <c r="AA31" i="8"/>
  <c r="Y31" i="8"/>
  <c r="W31" i="8"/>
  <c r="U31" i="8"/>
  <c r="S31" i="8"/>
  <c r="Q31" i="8"/>
  <c r="O31" i="8"/>
  <c r="M31" i="8"/>
  <c r="K31" i="8"/>
  <c r="I31" i="8"/>
  <c r="G31" i="8"/>
  <c r="AE62" i="7"/>
  <c r="AC62" i="7"/>
  <c r="AA62" i="7"/>
  <c r="Y62" i="7"/>
  <c r="W62" i="7"/>
  <c r="U62" i="7"/>
  <c r="S62" i="7"/>
  <c r="Q62" i="7"/>
  <c r="O62" i="7"/>
  <c r="M62" i="7"/>
  <c r="K62" i="7"/>
  <c r="I62" i="7"/>
  <c r="G62" i="7"/>
  <c r="AF62" i="7"/>
  <c r="AD62" i="7"/>
  <c r="AB62" i="7"/>
  <c r="Z62" i="7"/>
  <c r="X62" i="7"/>
  <c r="V62" i="7"/>
  <c r="T62" i="7"/>
  <c r="R62" i="7"/>
  <c r="P62" i="7"/>
  <c r="N62" i="7"/>
  <c r="L62" i="7"/>
  <c r="J62" i="7"/>
  <c r="H62" i="7"/>
  <c r="F62" i="7"/>
  <c r="AF237" i="8"/>
  <c r="AD237" i="8"/>
  <c r="AB237" i="8"/>
  <c r="Z237" i="8"/>
  <c r="X237" i="8"/>
  <c r="V237" i="8"/>
  <c r="T237" i="8"/>
  <c r="R237" i="8"/>
  <c r="P237" i="8"/>
  <c r="N237" i="8"/>
  <c r="L237" i="8"/>
  <c r="J237" i="8"/>
  <c r="H237" i="8"/>
  <c r="F237" i="8"/>
  <c r="AE237" i="8"/>
  <c r="AC237" i="8"/>
  <c r="AA237" i="8"/>
  <c r="Y237" i="8"/>
  <c r="W237" i="8"/>
  <c r="U237" i="8"/>
  <c r="S237" i="8"/>
  <c r="Q237" i="8"/>
  <c r="O237" i="8"/>
  <c r="M237" i="8"/>
  <c r="K237" i="8"/>
  <c r="I237" i="8"/>
  <c r="G237" i="8"/>
  <c r="AF331" i="7"/>
  <c r="AD331" i="7"/>
  <c r="AB331" i="7"/>
  <c r="Z331" i="7"/>
  <c r="X331" i="7"/>
  <c r="V331" i="7"/>
  <c r="T331" i="7"/>
  <c r="R331" i="7"/>
  <c r="P331" i="7"/>
  <c r="N331" i="7"/>
  <c r="L331" i="7"/>
  <c r="J331" i="7"/>
  <c r="H331" i="7"/>
  <c r="F331" i="7"/>
  <c r="AE331" i="7"/>
  <c r="AC331" i="7"/>
  <c r="AA331" i="7"/>
  <c r="Y331" i="7"/>
  <c r="W331" i="7"/>
  <c r="U331" i="7"/>
  <c r="S331" i="7"/>
  <c r="Q331" i="7"/>
  <c r="O331" i="7"/>
  <c r="M331" i="7"/>
  <c r="K331" i="7"/>
  <c r="I331" i="7"/>
  <c r="G331" i="7"/>
  <c r="AF311" i="7"/>
  <c r="AD311" i="7"/>
  <c r="AB311" i="7"/>
  <c r="Z311" i="7"/>
  <c r="X311" i="7"/>
  <c r="V311" i="7"/>
  <c r="T311" i="7"/>
  <c r="R311" i="7"/>
  <c r="P311" i="7"/>
  <c r="N311" i="7"/>
  <c r="L311" i="7"/>
  <c r="J311" i="7"/>
  <c r="H311" i="7"/>
  <c r="F311" i="7"/>
  <c r="AE311" i="7"/>
  <c r="AC311" i="7"/>
  <c r="AA311" i="7"/>
  <c r="Y311" i="7"/>
  <c r="W311" i="7"/>
  <c r="U311" i="7"/>
  <c r="S311" i="7"/>
  <c r="Q311" i="7"/>
  <c r="O311" i="7"/>
  <c r="M311" i="7"/>
  <c r="K311" i="7"/>
  <c r="I311" i="7"/>
  <c r="G311" i="7"/>
  <c r="AE241" i="8"/>
  <c r="AC241" i="8"/>
  <c r="AA241" i="8"/>
  <c r="Y241" i="8"/>
  <c r="W241" i="8"/>
  <c r="U241" i="8"/>
  <c r="S241" i="8"/>
  <c r="Q241" i="8"/>
  <c r="O241" i="8"/>
  <c r="M241" i="8"/>
  <c r="K241" i="8"/>
  <c r="I241" i="8"/>
  <c r="G241" i="8"/>
  <c r="AF241" i="8"/>
  <c r="AD241" i="8"/>
  <c r="AB241" i="8"/>
  <c r="Z241" i="8"/>
  <c r="X241" i="8"/>
  <c r="V241" i="8"/>
  <c r="T241" i="8"/>
  <c r="R241" i="8"/>
  <c r="P241" i="8"/>
  <c r="N241" i="8"/>
  <c r="L241" i="8"/>
  <c r="J241" i="8"/>
  <c r="H241" i="8"/>
  <c r="F241" i="8"/>
  <c r="AE371" i="7"/>
  <c r="AC371" i="7"/>
  <c r="AA371" i="7"/>
  <c r="Y371" i="7"/>
  <c r="W371" i="7"/>
  <c r="U371" i="7"/>
  <c r="S371" i="7"/>
  <c r="Q371" i="7"/>
  <c r="O371" i="7"/>
  <c r="M371" i="7"/>
  <c r="K371" i="7"/>
  <c r="I371" i="7"/>
  <c r="G371" i="7"/>
  <c r="AF371" i="7"/>
  <c r="AD371" i="7"/>
  <c r="AB371" i="7"/>
  <c r="Z371" i="7"/>
  <c r="X371" i="7"/>
  <c r="V371" i="7"/>
  <c r="T371" i="7"/>
  <c r="R371" i="7"/>
  <c r="P371" i="7"/>
  <c r="N371" i="7"/>
  <c r="L371" i="7"/>
  <c r="J371" i="7"/>
  <c r="H371" i="7"/>
  <c r="F371" i="7"/>
  <c r="AE411" i="8"/>
  <c r="AC411" i="8"/>
  <c r="AA411" i="8"/>
  <c r="Y411" i="8"/>
  <c r="W411" i="8"/>
  <c r="U411" i="8"/>
  <c r="S411" i="8"/>
  <c r="Q411" i="8"/>
  <c r="O411" i="8"/>
  <c r="M411" i="8"/>
  <c r="K411" i="8"/>
  <c r="I411" i="8"/>
  <c r="G411" i="8"/>
  <c r="AF411" i="8"/>
  <c r="AD411" i="8"/>
  <c r="AB411" i="8"/>
  <c r="Z411" i="8"/>
  <c r="X411" i="8"/>
  <c r="V411" i="8"/>
  <c r="T411" i="8"/>
  <c r="R411" i="8"/>
  <c r="P411" i="8"/>
  <c r="N411" i="8"/>
  <c r="L411" i="8"/>
  <c r="J411" i="8"/>
  <c r="H411" i="8"/>
  <c r="F411" i="8"/>
  <c r="AE157" i="7"/>
  <c r="AC157" i="7"/>
  <c r="AA157" i="7"/>
  <c r="Y157" i="7"/>
  <c r="W157" i="7"/>
  <c r="U157" i="7"/>
  <c r="S157" i="7"/>
  <c r="Q157" i="7"/>
  <c r="O157" i="7"/>
  <c r="M157" i="7"/>
  <c r="K157" i="7"/>
  <c r="I157" i="7"/>
  <c r="G157" i="7"/>
  <c r="AF157" i="7"/>
  <c r="AD157" i="7"/>
  <c r="AB157" i="7"/>
  <c r="Z157" i="7"/>
  <c r="X157" i="7"/>
  <c r="V157" i="7"/>
  <c r="T157" i="7"/>
  <c r="R157" i="7"/>
  <c r="P157" i="7"/>
  <c r="N157" i="7"/>
  <c r="L157" i="7"/>
  <c r="J157" i="7"/>
  <c r="H157" i="7"/>
  <c r="F157" i="7"/>
  <c r="AF216" i="7"/>
  <c r="AD216" i="7"/>
  <c r="AB216" i="7"/>
  <c r="Z216" i="7"/>
  <c r="X216" i="7"/>
  <c r="V216" i="7"/>
  <c r="T216" i="7"/>
  <c r="R216" i="7"/>
  <c r="P216" i="7"/>
  <c r="N216" i="7"/>
  <c r="L216" i="7"/>
  <c r="J216" i="7"/>
  <c r="H216" i="7"/>
  <c r="F216" i="7"/>
  <c r="AE216" i="7"/>
  <c r="AC216" i="7"/>
  <c r="AA216" i="7"/>
  <c r="Y216" i="7"/>
  <c r="W216" i="7"/>
  <c r="U216" i="7"/>
  <c r="S216" i="7"/>
  <c r="Q216" i="7"/>
  <c r="O216" i="7"/>
  <c r="M216" i="7"/>
  <c r="K216" i="7"/>
  <c r="I216" i="7"/>
  <c r="G216" i="7"/>
  <c r="AF186" i="7"/>
  <c r="AD186" i="7"/>
  <c r="AB186" i="7"/>
  <c r="Z186" i="7"/>
  <c r="X186" i="7"/>
  <c r="V186" i="7"/>
  <c r="T186" i="7"/>
  <c r="R186" i="7"/>
  <c r="P186" i="7"/>
  <c r="N186" i="7"/>
  <c r="L186" i="7"/>
  <c r="J186" i="7"/>
  <c r="H186" i="7"/>
  <c r="F186" i="7"/>
  <c r="AE186" i="7"/>
  <c r="AC186" i="7"/>
  <c r="AA186" i="7"/>
  <c r="Y186" i="7"/>
  <c r="W186" i="7"/>
  <c r="U186" i="7"/>
  <c r="S186" i="7"/>
  <c r="Q186" i="7"/>
  <c r="O186" i="7"/>
  <c r="M186" i="7"/>
  <c r="K186" i="7"/>
  <c r="I186" i="7"/>
  <c r="G186" i="7"/>
  <c r="AF26" i="7"/>
  <c r="AD26" i="7"/>
  <c r="AB26" i="7"/>
  <c r="Z26" i="7"/>
  <c r="X26" i="7"/>
  <c r="V26" i="7"/>
  <c r="T26" i="7"/>
  <c r="R26" i="7"/>
  <c r="P26" i="7"/>
  <c r="N26" i="7"/>
  <c r="L26" i="7"/>
  <c r="J26" i="7"/>
  <c r="H26" i="7"/>
  <c r="F26" i="7"/>
  <c r="AE26" i="7"/>
  <c r="AC26" i="7"/>
  <c r="AA26" i="7"/>
  <c r="Y26" i="7"/>
  <c r="W26" i="7"/>
  <c r="U26" i="7"/>
  <c r="S26" i="7"/>
  <c r="Q26" i="7"/>
  <c r="O26" i="7"/>
  <c r="M26" i="7"/>
  <c r="K26" i="7"/>
  <c r="I26" i="7"/>
  <c r="G26" i="7"/>
  <c r="AF86" i="7"/>
  <c r="AD86" i="7"/>
  <c r="AB86" i="7"/>
  <c r="Z86" i="7"/>
  <c r="X86" i="7"/>
  <c r="V86" i="7"/>
  <c r="T86" i="7"/>
  <c r="R86" i="7"/>
  <c r="P86" i="7"/>
  <c r="N86" i="7"/>
  <c r="L86" i="7"/>
  <c r="J86" i="7"/>
  <c r="H86" i="7"/>
  <c r="F86" i="7"/>
  <c r="AE86" i="7"/>
  <c r="AC86" i="7"/>
  <c r="AA86" i="7"/>
  <c r="Y86" i="7"/>
  <c r="W86" i="7"/>
  <c r="U86" i="7"/>
  <c r="S86" i="7"/>
  <c r="Q86" i="7"/>
  <c r="O86" i="7"/>
  <c r="M86" i="7"/>
  <c r="K86" i="7"/>
  <c r="I86" i="7"/>
  <c r="G86" i="7"/>
  <c r="AE266" i="8"/>
  <c r="AC266" i="8"/>
  <c r="AA266" i="8"/>
  <c r="Y266" i="8"/>
  <c r="W266" i="8"/>
  <c r="U266" i="8"/>
  <c r="S266" i="8"/>
  <c r="Q266" i="8"/>
  <c r="O266" i="8"/>
  <c r="M266" i="8"/>
  <c r="K266" i="8"/>
  <c r="I266" i="8"/>
  <c r="G266" i="8"/>
  <c r="AF266" i="8"/>
  <c r="AD266" i="8"/>
  <c r="AB266" i="8"/>
  <c r="Z266" i="8"/>
  <c r="X266" i="8"/>
  <c r="V266" i="8"/>
  <c r="T266" i="8"/>
  <c r="R266" i="8"/>
  <c r="P266" i="8"/>
  <c r="N266" i="8"/>
  <c r="L266" i="8"/>
  <c r="J266" i="8"/>
  <c r="H266" i="8"/>
  <c r="F266" i="8"/>
  <c r="AF31" i="7"/>
  <c r="AD31" i="7"/>
  <c r="AB31" i="7"/>
  <c r="Z31" i="7"/>
  <c r="X31" i="7"/>
  <c r="V31" i="7"/>
  <c r="T31" i="7"/>
  <c r="R31" i="7"/>
  <c r="P31" i="7"/>
  <c r="N31" i="7"/>
  <c r="L31" i="7"/>
  <c r="J31" i="7"/>
  <c r="H31" i="7"/>
  <c r="F31" i="7"/>
  <c r="AE31" i="7"/>
  <c r="AC31" i="7"/>
  <c r="AA31" i="7"/>
  <c r="Y31" i="7"/>
  <c r="W31" i="7"/>
  <c r="U31" i="7"/>
  <c r="S31" i="7"/>
  <c r="Q31" i="7"/>
  <c r="O31" i="7"/>
  <c r="M31" i="7"/>
  <c r="K31" i="7"/>
  <c r="I31" i="7"/>
  <c r="G31" i="7"/>
  <c r="AE96" i="8"/>
  <c r="AC96" i="8"/>
  <c r="AA96" i="8"/>
  <c r="Y96" i="8"/>
  <c r="W96" i="8"/>
  <c r="U96" i="8"/>
  <c r="S96" i="8"/>
  <c r="Q96" i="8"/>
  <c r="O96" i="8"/>
  <c r="M96" i="8"/>
  <c r="K96" i="8"/>
  <c r="I96" i="8"/>
  <c r="G96" i="8"/>
  <c r="AF96" i="8"/>
  <c r="AD96" i="8"/>
  <c r="AB96" i="8"/>
  <c r="Z96" i="8"/>
  <c r="X96" i="8"/>
  <c r="V96" i="8"/>
  <c r="T96" i="8"/>
  <c r="R96" i="8"/>
  <c r="P96" i="8"/>
  <c r="N96" i="8"/>
  <c r="L96" i="8"/>
  <c r="J96" i="8"/>
  <c r="H96" i="8"/>
  <c r="F96" i="8"/>
  <c r="AE361" i="8"/>
  <c r="AC361" i="8"/>
  <c r="AA361" i="8"/>
  <c r="Y361" i="8"/>
  <c r="W361" i="8"/>
  <c r="U361" i="8"/>
  <c r="S361" i="8"/>
  <c r="Q361" i="8"/>
  <c r="O361" i="8"/>
  <c r="M361" i="8"/>
  <c r="K361" i="8"/>
  <c r="I361" i="8"/>
  <c r="G361" i="8"/>
  <c r="AF361" i="8"/>
  <c r="AD361" i="8"/>
  <c r="AB361" i="8"/>
  <c r="Z361" i="8"/>
  <c r="X361" i="8"/>
  <c r="V361" i="8"/>
  <c r="T361" i="8"/>
  <c r="R361" i="8"/>
  <c r="P361" i="8"/>
  <c r="N361" i="8"/>
  <c r="L361" i="8"/>
  <c r="J361" i="8"/>
  <c r="H361" i="8"/>
  <c r="F361" i="8"/>
  <c r="AF246" i="7"/>
  <c r="AD246" i="7"/>
  <c r="AB246" i="7"/>
  <c r="Z246" i="7"/>
  <c r="X246" i="7"/>
  <c r="V246" i="7"/>
  <c r="T246" i="7"/>
  <c r="R246" i="7"/>
  <c r="P246" i="7"/>
  <c r="N246" i="7"/>
  <c r="L246" i="7"/>
  <c r="J246" i="7"/>
  <c r="H246" i="7"/>
  <c r="F246" i="7"/>
  <c r="AE246" i="7"/>
  <c r="AC246" i="7"/>
  <c r="AA246" i="7"/>
  <c r="Y246" i="7"/>
  <c r="W246" i="7"/>
  <c r="U246" i="7"/>
  <c r="S246" i="7"/>
  <c r="Q246" i="7"/>
  <c r="O246" i="7"/>
  <c r="M246" i="7"/>
  <c r="K246" i="7"/>
  <c r="I246" i="7"/>
  <c r="G246" i="7"/>
  <c r="AE131" i="8"/>
  <c r="AC131" i="8"/>
  <c r="AA131" i="8"/>
  <c r="Y131" i="8"/>
  <c r="W131" i="8"/>
  <c r="U131" i="8"/>
  <c r="S131" i="8"/>
  <c r="Q131" i="8"/>
  <c r="O131" i="8"/>
  <c r="M131" i="8"/>
  <c r="K131" i="8"/>
  <c r="I131" i="8"/>
  <c r="G131" i="8"/>
  <c r="AF131" i="8"/>
  <c r="AD131" i="8"/>
  <c r="AB131" i="8"/>
  <c r="Z131" i="8"/>
  <c r="X131" i="8"/>
  <c r="V131" i="8"/>
  <c r="T131" i="8"/>
  <c r="R131" i="8"/>
  <c r="P131" i="8"/>
  <c r="N131" i="8"/>
  <c r="L131" i="8"/>
  <c r="J131" i="8"/>
  <c r="H131" i="8"/>
  <c r="F131" i="8"/>
  <c r="AE141" i="8"/>
  <c r="AC141" i="8"/>
  <c r="AA141" i="8"/>
  <c r="Y141" i="8"/>
  <c r="W141" i="8"/>
  <c r="U141" i="8"/>
  <c r="S141" i="8"/>
  <c r="Q141" i="8"/>
  <c r="O141" i="8"/>
  <c r="M141" i="8"/>
  <c r="K141" i="8"/>
  <c r="I141" i="8"/>
  <c r="G141" i="8"/>
  <c r="AF141" i="8"/>
  <c r="AD141" i="8"/>
  <c r="AB141" i="8"/>
  <c r="Z141" i="8"/>
  <c r="X141" i="8"/>
  <c r="V141" i="8"/>
  <c r="T141" i="8"/>
  <c r="R141" i="8"/>
  <c r="P141" i="8"/>
  <c r="N141" i="8"/>
  <c r="L141" i="8"/>
  <c r="J141" i="8"/>
  <c r="H141" i="8"/>
  <c r="F141" i="8"/>
  <c r="AE227" i="7"/>
  <c r="AC227" i="7"/>
  <c r="AA227" i="7"/>
  <c r="Y227" i="7"/>
  <c r="W227" i="7"/>
  <c r="U227" i="7"/>
  <c r="S227" i="7"/>
  <c r="Q227" i="7"/>
  <c r="O227" i="7"/>
  <c r="M227" i="7"/>
  <c r="K227" i="7"/>
  <c r="I227" i="7"/>
  <c r="G227" i="7"/>
  <c r="AF227" i="7"/>
  <c r="AD227" i="7"/>
  <c r="AB227" i="7"/>
  <c r="Z227" i="7"/>
  <c r="X227" i="7"/>
  <c r="V227" i="7"/>
  <c r="T227" i="7"/>
  <c r="R227" i="7"/>
  <c r="P227" i="7"/>
  <c r="N227" i="7"/>
  <c r="L227" i="7"/>
  <c r="J227" i="7"/>
  <c r="H227" i="7"/>
  <c r="F227" i="7"/>
  <c r="AF312" i="8"/>
  <c r="AD312" i="8"/>
  <c r="AB312" i="8"/>
  <c r="Z312" i="8"/>
  <c r="X312" i="8"/>
  <c r="V312" i="8"/>
  <c r="T312" i="8"/>
  <c r="R312" i="8"/>
  <c r="P312" i="8"/>
  <c r="N312" i="8"/>
  <c r="L312" i="8"/>
  <c r="J312" i="8"/>
  <c r="H312" i="8"/>
  <c r="F312" i="8"/>
  <c r="AE312" i="8"/>
  <c r="AC312" i="8"/>
  <c r="AA312" i="8"/>
  <c r="Y312" i="8"/>
  <c r="W312" i="8"/>
  <c r="U312" i="8"/>
  <c r="S312" i="8"/>
  <c r="Q312" i="8"/>
  <c r="O312" i="8"/>
  <c r="M312" i="8"/>
  <c r="K312" i="8"/>
  <c r="I312" i="8"/>
  <c r="G312" i="8"/>
  <c r="AE236" i="8"/>
  <c r="AC236" i="8"/>
  <c r="AA236" i="8"/>
  <c r="Y236" i="8"/>
  <c r="W236" i="8"/>
  <c r="U236" i="8"/>
  <c r="S236" i="8"/>
  <c r="Q236" i="8"/>
  <c r="O236" i="8"/>
  <c r="M236" i="8"/>
  <c r="K236" i="8"/>
  <c r="I236" i="8"/>
  <c r="G236" i="8"/>
  <c r="AF236" i="8"/>
  <c r="AD236" i="8"/>
  <c r="AB236" i="8"/>
  <c r="Z236" i="8"/>
  <c r="X236" i="8"/>
  <c r="V236" i="8"/>
  <c r="T236" i="8"/>
  <c r="R236" i="8"/>
  <c r="P236" i="8"/>
  <c r="N236" i="8"/>
  <c r="L236" i="8"/>
  <c r="J236" i="8"/>
  <c r="H236" i="8"/>
  <c r="F236" i="8"/>
  <c r="AF191" i="7"/>
  <c r="AD191" i="7"/>
  <c r="AB191" i="7"/>
  <c r="Z191" i="7"/>
  <c r="X191" i="7"/>
  <c r="V191" i="7"/>
  <c r="T191" i="7"/>
  <c r="R191" i="7"/>
  <c r="P191" i="7"/>
  <c r="N191" i="7"/>
  <c r="L191" i="7"/>
  <c r="J191" i="7"/>
  <c r="H191" i="7"/>
  <c r="F191" i="7"/>
  <c r="AE191" i="7"/>
  <c r="AC191" i="7"/>
  <c r="AA191" i="7"/>
  <c r="Y191" i="7"/>
  <c r="W191" i="7"/>
  <c r="U191" i="7"/>
  <c r="S191" i="7"/>
  <c r="Q191" i="7"/>
  <c r="O191" i="7"/>
  <c r="M191" i="7"/>
  <c r="K191" i="7"/>
  <c r="I191" i="7"/>
  <c r="G191" i="7"/>
  <c r="AE311" i="8"/>
  <c r="AC311" i="8"/>
  <c r="AA311" i="8"/>
  <c r="Y311" i="8"/>
  <c r="W311" i="8"/>
  <c r="U311" i="8"/>
  <c r="S311" i="8"/>
  <c r="Q311" i="8"/>
  <c r="O311" i="8"/>
  <c r="M311" i="8"/>
  <c r="K311" i="8"/>
  <c r="I311" i="8"/>
  <c r="G311" i="8"/>
  <c r="AF311" i="8"/>
  <c r="AD311" i="8"/>
  <c r="AB311" i="8"/>
  <c r="Z311" i="8"/>
  <c r="X311" i="8"/>
  <c r="V311" i="8"/>
  <c r="T311" i="8"/>
  <c r="R311" i="8"/>
  <c r="P311" i="8"/>
  <c r="N311" i="8"/>
  <c r="L311" i="8"/>
  <c r="J311" i="8"/>
  <c r="H311" i="8"/>
  <c r="F311" i="8"/>
  <c r="AE196" i="8"/>
  <c r="AC196" i="8"/>
  <c r="AA196" i="8"/>
  <c r="Y196" i="8"/>
  <c r="W196" i="8"/>
  <c r="U196" i="8"/>
  <c r="S196" i="8"/>
  <c r="Q196" i="8"/>
  <c r="O196" i="8"/>
  <c r="M196" i="8"/>
  <c r="K196" i="8"/>
  <c r="I196" i="8"/>
  <c r="G196" i="8"/>
  <c r="AF196" i="8"/>
  <c r="AD196" i="8"/>
  <c r="AB196" i="8"/>
  <c r="Z196" i="8"/>
  <c r="X196" i="8"/>
  <c r="V196" i="8"/>
  <c r="T196" i="8"/>
  <c r="R196" i="8"/>
  <c r="P196" i="8"/>
  <c r="N196" i="8"/>
  <c r="L196" i="8"/>
  <c r="J196" i="8"/>
  <c r="H196" i="8"/>
  <c r="F196" i="8"/>
  <c r="AG49" i="7"/>
  <c r="AH49" i="7" s="1"/>
  <c r="AE345" i="7"/>
  <c r="AC345" i="7"/>
  <c r="AA345" i="7"/>
  <c r="Y345" i="7"/>
  <c r="W345" i="7"/>
  <c r="U345" i="7"/>
  <c r="S345" i="7"/>
  <c r="Q345" i="7"/>
  <c r="O345" i="7"/>
  <c r="M345" i="7"/>
  <c r="K345" i="7"/>
  <c r="I345" i="7"/>
  <c r="G345" i="7"/>
  <c r="AF345" i="7"/>
  <c r="AD345" i="7"/>
  <c r="AB345" i="7"/>
  <c r="Z345" i="7"/>
  <c r="X345" i="7"/>
  <c r="V345" i="7"/>
  <c r="T345" i="7"/>
  <c r="R345" i="7"/>
  <c r="P345" i="7"/>
  <c r="N345" i="7"/>
  <c r="L345" i="7"/>
  <c r="J345" i="7"/>
  <c r="H345" i="7"/>
  <c r="F345" i="7"/>
  <c r="D346" i="7"/>
  <c r="G4" i="5"/>
  <c r="G24" i="5" s="1"/>
  <c r="F4" i="4"/>
  <c r="V4" i="5"/>
  <c r="V24" i="5" s="1"/>
  <c r="AF26" i="8"/>
  <c r="AD26" i="8"/>
  <c r="AB26" i="8"/>
  <c r="Z26" i="8"/>
  <c r="X26" i="8"/>
  <c r="V26" i="8"/>
  <c r="T26" i="8"/>
  <c r="R26" i="8"/>
  <c r="P26" i="8"/>
  <c r="N26" i="8"/>
  <c r="L26" i="8"/>
  <c r="J26" i="8"/>
  <c r="H26" i="8"/>
  <c r="F26" i="8"/>
  <c r="AE26" i="8"/>
  <c r="AC26" i="8"/>
  <c r="AA26" i="8"/>
  <c r="Y26" i="8"/>
  <c r="W26" i="8"/>
  <c r="U26" i="8"/>
  <c r="S26" i="8"/>
  <c r="Q26" i="8"/>
  <c r="O26" i="8"/>
  <c r="M26" i="8"/>
  <c r="K26" i="8"/>
  <c r="I26" i="8"/>
  <c r="G26" i="8"/>
  <c r="AE66" i="8"/>
  <c r="AC66" i="8"/>
  <c r="AA66" i="8"/>
  <c r="Y66" i="8"/>
  <c r="W66" i="8"/>
  <c r="U66" i="8"/>
  <c r="S66" i="8"/>
  <c r="Q66" i="8"/>
  <c r="O66" i="8"/>
  <c r="M66" i="8"/>
  <c r="K66" i="8"/>
  <c r="I66" i="8"/>
  <c r="G66" i="8"/>
  <c r="AF66" i="8"/>
  <c r="AD66" i="8"/>
  <c r="AB66" i="8"/>
  <c r="Z66" i="8"/>
  <c r="X66" i="8"/>
  <c r="V66" i="8"/>
  <c r="T66" i="8"/>
  <c r="R66" i="8"/>
  <c r="P66" i="8"/>
  <c r="N66" i="8"/>
  <c r="L66" i="8"/>
  <c r="J66" i="8"/>
  <c r="H66" i="8"/>
  <c r="F66" i="8"/>
  <c r="AF66" i="7"/>
  <c r="AD66" i="7"/>
  <c r="AB66" i="7"/>
  <c r="Z66" i="7"/>
  <c r="X66" i="7"/>
  <c r="V66" i="7"/>
  <c r="T66" i="7"/>
  <c r="R66" i="7"/>
  <c r="P66" i="7"/>
  <c r="N66" i="7"/>
  <c r="L66" i="7"/>
  <c r="J66" i="7"/>
  <c r="H66" i="7"/>
  <c r="F66" i="7"/>
  <c r="AE66" i="7"/>
  <c r="AC66" i="7"/>
  <c r="AA66" i="7"/>
  <c r="Y66" i="7"/>
  <c r="W66" i="7"/>
  <c r="U66" i="7"/>
  <c r="S66" i="7"/>
  <c r="Q66" i="7"/>
  <c r="O66" i="7"/>
  <c r="M66" i="7"/>
  <c r="K66" i="7"/>
  <c r="I66" i="7"/>
  <c r="G66" i="7"/>
  <c r="AE166" i="8"/>
  <c r="AC166" i="8"/>
  <c r="AA166" i="8"/>
  <c r="Y166" i="8"/>
  <c r="W166" i="8"/>
  <c r="U166" i="8"/>
  <c r="S166" i="8"/>
  <c r="Q166" i="8"/>
  <c r="O166" i="8"/>
  <c r="M166" i="8"/>
  <c r="K166" i="8"/>
  <c r="I166" i="8"/>
  <c r="G166" i="8"/>
  <c r="AF166" i="8"/>
  <c r="AD166" i="8"/>
  <c r="AB166" i="8"/>
  <c r="Z166" i="8"/>
  <c r="X166" i="8"/>
  <c r="V166" i="8"/>
  <c r="T166" i="8"/>
  <c r="R166" i="8"/>
  <c r="P166" i="8"/>
  <c r="N166" i="8"/>
  <c r="L166" i="8"/>
  <c r="J166" i="8"/>
  <c r="H166" i="8"/>
  <c r="F166" i="8"/>
  <c r="AE191" i="8"/>
  <c r="AC191" i="8"/>
  <c r="AA191" i="8"/>
  <c r="Y191" i="8"/>
  <c r="W191" i="8"/>
  <c r="U191" i="8"/>
  <c r="S191" i="8"/>
  <c r="Q191" i="8"/>
  <c r="O191" i="8"/>
  <c r="M191" i="8"/>
  <c r="K191" i="8"/>
  <c r="I191" i="8"/>
  <c r="G191" i="8"/>
  <c r="AF191" i="8"/>
  <c r="AD191" i="8"/>
  <c r="AB191" i="8"/>
  <c r="Z191" i="8"/>
  <c r="X191" i="8"/>
  <c r="V191" i="8"/>
  <c r="T191" i="8"/>
  <c r="R191" i="8"/>
  <c r="P191" i="8"/>
  <c r="N191" i="8"/>
  <c r="L191" i="8"/>
  <c r="J191" i="8"/>
  <c r="H191" i="8"/>
  <c r="F191" i="8"/>
  <c r="AE61" i="8"/>
  <c r="AC61" i="8"/>
  <c r="AA61" i="8"/>
  <c r="Y61" i="8"/>
  <c r="W61" i="8"/>
  <c r="U61" i="8"/>
  <c r="S61" i="8"/>
  <c r="Q61" i="8"/>
  <c r="O61" i="8"/>
  <c r="M61" i="8"/>
  <c r="K61" i="8"/>
  <c r="I61" i="8"/>
  <c r="G61" i="8"/>
  <c r="AF61" i="8"/>
  <c r="AD61" i="8"/>
  <c r="AB61" i="8"/>
  <c r="Z61" i="8"/>
  <c r="X61" i="8"/>
  <c r="V61" i="8"/>
  <c r="T61" i="8"/>
  <c r="R61" i="8"/>
  <c r="P61" i="8"/>
  <c r="N61" i="8"/>
  <c r="L61" i="8"/>
  <c r="J61" i="8"/>
  <c r="H61" i="8"/>
  <c r="F61" i="8"/>
  <c r="AE416" i="7"/>
  <c r="AC416" i="7"/>
  <c r="AA416" i="7"/>
  <c r="Y416" i="7"/>
  <c r="W416" i="7"/>
  <c r="U416" i="7"/>
  <c r="S416" i="7"/>
  <c r="Q416" i="7"/>
  <c r="O416" i="7"/>
  <c r="M416" i="7"/>
  <c r="K416" i="7"/>
  <c r="I416" i="7"/>
  <c r="G416" i="7"/>
  <c r="AF416" i="7"/>
  <c r="AD416" i="7"/>
  <c r="AB416" i="7"/>
  <c r="Z416" i="7"/>
  <c r="X416" i="7"/>
  <c r="V416" i="7"/>
  <c r="T416" i="7"/>
  <c r="R416" i="7"/>
  <c r="P416" i="7"/>
  <c r="N416" i="7"/>
  <c r="L416" i="7"/>
  <c r="J416" i="7"/>
  <c r="H416" i="7"/>
  <c r="F416" i="7"/>
  <c r="AF16" i="7"/>
  <c r="AD16" i="7"/>
  <c r="AB16" i="7"/>
  <c r="Z16" i="7"/>
  <c r="X16" i="7"/>
  <c r="V16" i="7"/>
  <c r="T16" i="7"/>
  <c r="R16" i="7"/>
  <c r="P16" i="7"/>
  <c r="N16" i="7"/>
  <c r="L16" i="7"/>
  <c r="J16" i="7"/>
  <c r="H16" i="7"/>
  <c r="F16" i="7"/>
  <c r="AE16" i="7"/>
  <c r="AC16" i="7"/>
  <c r="AA16" i="7"/>
  <c r="Y16" i="7"/>
  <c r="W16" i="7"/>
  <c r="U16" i="7"/>
  <c r="S16" i="7"/>
  <c r="Q16" i="7"/>
  <c r="O16" i="7"/>
  <c r="M16" i="7"/>
  <c r="K16" i="7"/>
  <c r="I16" i="7"/>
  <c r="G16" i="7"/>
  <c r="AF36" i="7"/>
  <c r="AD36" i="7"/>
  <c r="AB36" i="7"/>
  <c r="Z36" i="7"/>
  <c r="X36" i="7"/>
  <c r="V36" i="7"/>
  <c r="T36" i="7"/>
  <c r="R36" i="7"/>
  <c r="P36" i="7"/>
  <c r="N36" i="7"/>
  <c r="L36" i="7"/>
  <c r="J36" i="7"/>
  <c r="H36" i="7"/>
  <c r="F36" i="7"/>
  <c r="AE36" i="7"/>
  <c r="AC36" i="7"/>
  <c r="AA36" i="7"/>
  <c r="Y36" i="7"/>
  <c r="W36" i="7"/>
  <c r="U36" i="7"/>
  <c r="S36" i="7"/>
  <c r="Q36" i="7"/>
  <c r="O36" i="7"/>
  <c r="M36" i="7"/>
  <c r="K36" i="7"/>
  <c r="G36" i="7"/>
  <c r="AF196" i="7"/>
  <c r="AD196" i="7"/>
  <c r="AB196" i="7"/>
  <c r="Z196" i="7"/>
  <c r="X196" i="7"/>
  <c r="V196" i="7"/>
  <c r="T196" i="7"/>
  <c r="R196" i="7"/>
  <c r="P196" i="7"/>
  <c r="N196" i="7"/>
  <c r="L196" i="7"/>
  <c r="J196" i="7"/>
  <c r="H196" i="7"/>
  <c r="F196" i="7"/>
  <c r="AE196" i="7"/>
  <c r="AC196" i="7"/>
  <c r="AA196" i="7"/>
  <c r="Y196" i="7"/>
  <c r="W196" i="7"/>
  <c r="U196" i="7"/>
  <c r="S196" i="7"/>
  <c r="Q196" i="7"/>
  <c r="O196" i="7"/>
  <c r="M196" i="7"/>
  <c r="K196" i="7"/>
  <c r="I196" i="7"/>
  <c r="G196" i="7"/>
  <c r="AE381" i="8"/>
  <c r="AC381" i="8"/>
  <c r="AA381" i="8"/>
  <c r="Y381" i="8"/>
  <c r="W381" i="8"/>
  <c r="U381" i="8"/>
  <c r="S381" i="8"/>
  <c r="Q381" i="8"/>
  <c r="O381" i="8"/>
  <c r="M381" i="8"/>
  <c r="K381" i="8"/>
  <c r="I381" i="8"/>
  <c r="G381" i="8"/>
  <c r="AF381" i="8"/>
  <c r="AD381" i="8"/>
  <c r="AB381" i="8"/>
  <c r="Z381" i="8"/>
  <c r="X381" i="8"/>
  <c r="V381" i="8"/>
  <c r="T381" i="8"/>
  <c r="R381" i="8"/>
  <c r="P381" i="8"/>
  <c r="N381" i="8"/>
  <c r="L381" i="8"/>
  <c r="J381" i="8"/>
  <c r="H381" i="8"/>
  <c r="F381" i="8"/>
  <c r="AE291" i="8"/>
  <c r="AC291" i="8"/>
  <c r="AA291" i="8"/>
  <c r="Y291" i="8"/>
  <c r="W291" i="8"/>
  <c r="U291" i="8"/>
  <c r="S291" i="8"/>
  <c r="Q291" i="8"/>
  <c r="O291" i="8"/>
  <c r="M291" i="8"/>
  <c r="K291" i="8"/>
  <c r="I291" i="8"/>
  <c r="G291" i="8"/>
  <c r="AF291" i="8"/>
  <c r="AD291" i="8"/>
  <c r="AB291" i="8"/>
  <c r="Z291" i="8"/>
  <c r="X291" i="8"/>
  <c r="V291" i="8"/>
  <c r="T291" i="8"/>
  <c r="R291" i="8"/>
  <c r="P291" i="8"/>
  <c r="N291" i="8"/>
  <c r="L291" i="8"/>
  <c r="J291" i="8"/>
  <c r="H291" i="8"/>
  <c r="F291" i="8"/>
  <c r="AF291" i="7"/>
  <c r="AD291" i="7"/>
  <c r="AB291" i="7"/>
  <c r="Z291" i="7"/>
  <c r="X291" i="7"/>
  <c r="V291" i="7"/>
  <c r="T291" i="7"/>
  <c r="R291" i="7"/>
  <c r="P291" i="7"/>
  <c r="N291" i="7"/>
  <c r="L291" i="7"/>
  <c r="J291" i="7"/>
  <c r="H291" i="7"/>
  <c r="F291" i="7"/>
  <c r="AE291" i="7"/>
  <c r="AC291" i="7"/>
  <c r="AA291" i="7"/>
  <c r="Y291" i="7"/>
  <c r="W291" i="7"/>
  <c r="U291" i="7"/>
  <c r="S291" i="7"/>
  <c r="Q291" i="7"/>
  <c r="O291" i="7"/>
  <c r="M291" i="7"/>
  <c r="K291" i="7"/>
  <c r="I291" i="7"/>
  <c r="G291" i="7"/>
  <c r="AF21" i="8"/>
  <c r="AD21" i="8"/>
  <c r="AB21" i="8"/>
  <c r="Z21" i="8"/>
  <c r="X21" i="8"/>
  <c r="V21" i="8"/>
  <c r="T21" i="8"/>
  <c r="R21" i="8"/>
  <c r="P21" i="8"/>
  <c r="N21" i="8"/>
  <c r="L21" i="8"/>
  <c r="J21" i="8"/>
  <c r="H21" i="8"/>
  <c r="F21" i="8"/>
  <c r="AE21" i="8"/>
  <c r="AC21" i="8"/>
  <c r="AA21" i="8"/>
  <c r="Y21" i="8"/>
  <c r="W21" i="8"/>
  <c r="U21" i="8"/>
  <c r="S21" i="8"/>
  <c r="Q21" i="8"/>
  <c r="O21" i="8"/>
  <c r="M21" i="8"/>
  <c r="K21" i="8"/>
  <c r="I21" i="8"/>
  <c r="G21" i="8"/>
  <c r="AF221" i="7"/>
  <c r="AD221" i="7"/>
  <c r="AB221" i="7"/>
  <c r="Z221" i="7"/>
  <c r="X221" i="7"/>
  <c r="V221" i="7"/>
  <c r="T221" i="7"/>
  <c r="R221" i="7"/>
  <c r="P221" i="7"/>
  <c r="N221" i="7"/>
  <c r="L221" i="7"/>
  <c r="J221" i="7"/>
  <c r="H221" i="7"/>
  <c r="F221" i="7"/>
  <c r="AE221" i="7"/>
  <c r="AC221" i="7"/>
  <c r="AA221" i="7"/>
  <c r="Y221" i="7"/>
  <c r="W221" i="7"/>
  <c r="U221" i="7"/>
  <c r="S221" i="7"/>
  <c r="Q221" i="7"/>
  <c r="O221" i="7"/>
  <c r="M221" i="7"/>
  <c r="K221" i="7"/>
  <c r="I221" i="7"/>
  <c r="G221" i="7"/>
  <c r="AE376" i="7"/>
  <c r="AC376" i="7"/>
  <c r="AA376" i="7"/>
  <c r="Y376" i="7"/>
  <c r="W376" i="7"/>
  <c r="U376" i="7"/>
  <c r="S376" i="7"/>
  <c r="Q376" i="7"/>
  <c r="O376" i="7"/>
  <c r="M376" i="7"/>
  <c r="K376" i="7"/>
  <c r="I376" i="7"/>
  <c r="G376" i="7"/>
  <c r="AF376" i="7"/>
  <c r="AD376" i="7"/>
  <c r="AB376" i="7"/>
  <c r="Z376" i="7"/>
  <c r="X376" i="7"/>
  <c r="V376" i="7"/>
  <c r="T376" i="7"/>
  <c r="R376" i="7"/>
  <c r="P376" i="7"/>
  <c r="N376" i="7"/>
  <c r="L376" i="7"/>
  <c r="J376" i="7"/>
  <c r="H376" i="7"/>
  <c r="F376" i="7"/>
  <c r="AE121" i="8"/>
  <c r="AC121" i="8"/>
  <c r="AA121" i="8"/>
  <c r="Y121" i="8"/>
  <c r="W121" i="8"/>
  <c r="U121" i="8"/>
  <c r="S121" i="8"/>
  <c r="Q121" i="8"/>
  <c r="O121" i="8"/>
  <c r="M121" i="8"/>
  <c r="K121" i="8"/>
  <c r="I121" i="8"/>
  <c r="G121" i="8"/>
  <c r="AF121" i="8"/>
  <c r="AD121" i="8"/>
  <c r="AB121" i="8"/>
  <c r="Z121" i="8"/>
  <c r="X121" i="8"/>
  <c r="V121" i="8"/>
  <c r="T121" i="8"/>
  <c r="R121" i="8"/>
  <c r="P121" i="8"/>
  <c r="N121" i="8"/>
  <c r="L121" i="8"/>
  <c r="J121" i="8"/>
  <c r="H121" i="8"/>
  <c r="F121" i="8"/>
  <c r="AF111" i="7"/>
  <c r="AD111" i="7"/>
  <c r="AB111" i="7"/>
  <c r="Z111" i="7"/>
  <c r="X111" i="7"/>
  <c r="V111" i="7"/>
  <c r="T111" i="7"/>
  <c r="R111" i="7"/>
  <c r="P111" i="7"/>
  <c r="N111" i="7"/>
  <c r="L111" i="7"/>
  <c r="J111" i="7"/>
  <c r="H111" i="7"/>
  <c r="F111" i="7"/>
  <c r="AE111" i="7"/>
  <c r="AC111" i="7"/>
  <c r="AA111" i="7"/>
  <c r="Y111" i="7"/>
  <c r="W111" i="7"/>
  <c r="U111" i="7"/>
  <c r="S111" i="7"/>
  <c r="Q111" i="7"/>
  <c r="O111" i="7"/>
  <c r="M111" i="7"/>
  <c r="K111" i="7"/>
  <c r="I111" i="7"/>
  <c r="G111" i="7"/>
  <c r="AE76" i="8"/>
  <c r="AC76" i="8"/>
  <c r="AA76" i="8"/>
  <c r="Y76" i="8"/>
  <c r="W76" i="8"/>
  <c r="U76" i="8"/>
  <c r="S76" i="8"/>
  <c r="Q76" i="8"/>
  <c r="O76" i="8"/>
  <c r="M76" i="8"/>
  <c r="K76" i="8"/>
  <c r="I76" i="8"/>
  <c r="G76" i="8"/>
  <c r="AF76" i="8"/>
  <c r="AD76" i="8"/>
  <c r="AB76" i="8"/>
  <c r="Z76" i="8"/>
  <c r="X76" i="8"/>
  <c r="V76" i="8"/>
  <c r="T76" i="8"/>
  <c r="R76" i="8"/>
  <c r="P76" i="8"/>
  <c r="N76" i="8"/>
  <c r="L76" i="8"/>
  <c r="J76" i="8"/>
  <c r="H76" i="8"/>
  <c r="F76" i="8"/>
  <c r="AF177" i="8"/>
  <c r="AD177" i="8"/>
  <c r="AB177" i="8"/>
  <c r="Z177" i="8"/>
  <c r="X177" i="8"/>
  <c r="V177" i="8"/>
  <c r="T177" i="8"/>
  <c r="R177" i="8"/>
  <c r="P177" i="8"/>
  <c r="N177" i="8"/>
  <c r="L177" i="8"/>
  <c r="J177" i="8"/>
  <c r="H177" i="8"/>
  <c r="F177" i="8"/>
  <c r="AE177" i="8"/>
  <c r="AC177" i="8"/>
  <c r="AA177" i="8"/>
  <c r="Y177" i="8"/>
  <c r="W177" i="8"/>
  <c r="U177" i="8"/>
  <c r="S177" i="8"/>
  <c r="Q177" i="8"/>
  <c r="O177" i="8"/>
  <c r="M177" i="8"/>
  <c r="K177" i="8"/>
  <c r="I177" i="8"/>
  <c r="G177" i="8"/>
  <c r="AE151" i="8"/>
  <c r="AC151" i="8"/>
  <c r="AA151" i="8"/>
  <c r="Y151" i="8"/>
  <c r="W151" i="8"/>
  <c r="U151" i="8"/>
  <c r="S151" i="8"/>
  <c r="Q151" i="8"/>
  <c r="O151" i="8"/>
  <c r="M151" i="8"/>
  <c r="K151" i="8"/>
  <c r="I151" i="8"/>
  <c r="G151" i="8"/>
  <c r="AF151" i="8"/>
  <c r="AD151" i="8"/>
  <c r="AB151" i="8"/>
  <c r="Z151" i="8"/>
  <c r="X151" i="8"/>
  <c r="V151" i="8"/>
  <c r="T151" i="8"/>
  <c r="R151" i="8"/>
  <c r="P151" i="8"/>
  <c r="N151" i="8"/>
  <c r="L151" i="8"/>
  <c r="J151" i="8"/>
  <c r="H151" i="8"/>
  <c r="F151" i="8"/>
  <c r="AE186" i="8"/>
  <c r="AC186" i="8"/>
  <c r="AA186" i="8"/>
  <c r="Y186" i="8"/>
  <c r="W186" i="8"/>
  <c r="U186" i="8"/>
  <c r="S186" i="8"/>
  <c r="Q186" i="8"/>
  <c r="O186" i="8"/>
  <c r="M186" i="8"/>
  <c r="K186" i="8"/>
  <c r="I186" i="8"/>
  <c r="G186" i="8"/>
  <c r="AF186" i="8"/>
  <c r="AD186" i="8"/>
  <c r="AB186" i="8"/>
  <c r="Z186" i="8"/>
  <c r="X186" i="8"/>
  <c r="V186" i="8"/>
  <c r="T186" i="8"/>
  <c r="R186" i="8"/>
  <c r="P186" i="8"/>
  <c r="N186" i="8"/>
  <c r="L186" i="8"/>
  <c r="J186" i="8"/>
  <c r="H186" i="8"/>
  <c r="F186" i="8"/>
  <c r="AF197" i="8"/>
  <c r="AD197" i="8"/>
  <c r="AB197" i="8"/>
  <c r="Z197" i="8"/>
  <c r="X197" i="8"/>
  <c r="V197" i="8"/>
  <c r="T197" i="8"/>
  <c r="R197" i="8"/>
  <c r="P197" i="8"/>
  <c r="N197" i="8"/>
  <c r="L197" i="8"/>
  <c r="J197" i="8"/>
  <c r="H197" i="8"/>
  <c r="F197" i="8"/>
  <c r="AE197" i="8"/>
  <c r="AC197" i="8"/>
  <c r="AA197" i="8"/>
  <c r="Y197" i="8"/>
  <c r="W197" i="8"/>
  <c r="U197" i="8"/>
  <c r="S197" i="8"/>
  <c r="Q197" i="8"/>
  <c r="O197" i="8"/>
  <c r="M197" i="8"/>
  <c r="K197" i="8"/>
  <c r="I197" i="8"/>
  <c r="G197" i="8"/>
  <c r="AE221" i="8"/>
  <c r="AC221" i="8"/>
  <c r="AA221" i="8"/>
  <c r="Y221" i="8"/>
  <c r="W221" i="8"/>
  <c r="U221" i="8"/>
  <c r="S221" i="8"/>
  <c r="Q221" i="8"/>
  <c r="O221" i="8"/>
  <c r="M221" i="8"/>
  <c r="K221" i="8"/>
  <c r="I221" i="8"/>
  <c r="G221" i="8"/>
  <c r="AF221" i="8"/>
  <c r="AD221" i="8"/>
  <c r="AB221" i="8"/>
  <c r="Z221" i="8"/>
  <c r="X221" i="8"/>
  <c r="V221" i="8"/>
  <c r="T221" i="8"/>
  <c r="R221" i="8"/>
  <c r="P221" i="8"/>
  <c r="N221" i="8"/>
  <c r="L221" i="8"/>
  <c r="J221" i="8"/>
  <c r="H221" i="8"/>
  <c r="F221" i="8"/>
  <c r="AF236" i="7"/>
  <c r="AD236" i="7"/>
  <c r="AB236" i="7"/>
  <c r="Z236" i="7"/>
  <c r="X236" i="7"/>
  <c r="V236" i="7"/>
  <c r="T236" i="7"/>
  <c r="R236" i="7"/>
  <c r="P236" i="7"/>
  <c r="N236" i="7"/>
  <c r="L236" i="7"/>
  <c r="J236" i="7"/>
  <c r="H236" i="7"/>
  <c r="F236" i="7"/>
  <c r="AE236" i="7"/>
  <c r="AC236" i="7"/>
  <c r="AA236" i="7"/>
  <c r="Y236" i="7"/>
  <c r="W236" i="7"/>
  <c r="U236" i="7"/>
  <c r="S236" i="7"/>
  <c r="Q236" i="7"/>
  <c r="O236" i="7"/>
  <c r="M236" i="7"/>
  <c r="K236" i="7"/>
  <c r="I236" i="7"/>
  <c r="G236" i="7"/>
  <c r="AF447" i="7"/>
  <c r="AD447" i="7"/>
  <c r="AB447" i="7"/>
  <c r="Z447" i="7"/>
  <c r="X447" i="7"/>
  <c r="V447" i="7"/>
  <c r="T447" i="7"/>
  <c r="R447" i="7"/>
  <c r="P447" i="7"/>
  <c r="N447" i="7"/>
  <c r="L447" i="7"/>
  <c r="J447" i="7"/>
  <c r="H447" i="7"/>
  <c r="F447" i="7"/>
  <c r="AE447" i="7"/>
  <c r="AC447" i="7"/>
  <c r="AA447" i="7"/>
  <c r="Y447" i="7"/>
  <c r="W447" i="7"/>
  <c r="U447" i="7"/>
  <c r="S447" i="7"/>
  <c r="Q447" i="7"/>
  <c r="O447" i="7"/>
  <c r="M447" i="7"/>
  <c r="K447" i="7"/>
  <c r="I447" i="7"/>
  <c r="G447" i="7"/>
  <c r="AF41" i="7"/>
  <c r="AD41" i="7"/>
  <c r="AB41" i="7"/>
  <c r="Z41" i="7"/>
  <c r="X41" i="7"/>
  <c r="V41" i="7"/>
  <c r="T41" i="7"/>
  <c r="R41" i="7"/>
  <c r="P41" i="7"/>
  <c r="N41" i="7"/>
  <c r="L41" i="7"/>
  <c r="J41" i="7"/>
  <c r="H41" i="7"/>
  <c r="F41" i="7"/>
  <c r="AE41" i="7"/>
  <c r="AC41" i="7"/>
  <c r="AA41" i="7"/>
  <c r="Y41" i="7"/>
  <c r="W41" i="7"/>
  <c r="U41" i="7"/>
  <c r="S41" i="7"/>
  <c r="Q41" i="7"/>
  <c r="O41" i="7"/>
  <c r="M41" i="7"/>
  <c r="K41" i="7"/>
  <c r="I41" i="7"/>
  <c r="G41" i="7"/>
  <c r="AE192" i="7"/>
  <c r="AC192" i="7"/>
  <c r="AA192" i="7"/>
  <c r="Y192" i="7"/>
  <c r="W192" i="7"/>
  <c r="U192" i="7"/>
  <c r="S192" i="7"/>
  <c r="Q192" i="7"/>
  <c r="O192" i="7"/>
  <c r="M192" i="7"/>
  <c r="K192" i="7"/>
  <c r="I192" i="7"/>
  <c r="G192" i="7"/>
  <c r="AF192" i="7"/>
  <c r="AD192" i="7"/>
  <c r="AB192" i="7"/>
  <c r="Z192" i="7"/>
  <c r="X192" i="7"/>
  <c r="V192" i="7"/>
  <c r="T192" i="7"/>
  <c r="R192" i="7"/>
  <c r="P192" i="7"/>
  <c r="N192" i="7"/>
  <c r="L192" i="7"/>
  <c r="J192" i="7"/>
  <c r="H192" i="7"/>
  <c r="F192" i="7"/>
  <c r="AE326" i="8"/>
  <c r="AC326" i="8"/>
  <c r="AA326" i="8"/>
  <c r="Y326" i="8"/>
  <c r="W326" i="8"/>
  <c r="U326" i="8"/>
  <c r="S326" i="8"/>
  <c r="Q326" i="8"/>
  <c r="O326" i="8"/>
  <c r="M326" i="8"/>
  <c r="K326" i="8"/>
  <c r="I326" i="8"/>
  <c r="G326" i="8"/>
  <c r="AF326" i="8"/>
  <c r="AD326" i="8"/>
  <c r="AB326" i="8"/>
  <c r="Z326" i="8"/>
  <c r="X326" i="8"/>
  <c r="V326" i="8"/>
  <c r="T326" i="8"/>
  <c r="R326" i="8"/>
  <c r="P326" i="8"/>
  <c r="N326" i="8"/>
  <c r="L326" i="8"/>
  <c r="J326" i="8"/>
  <c r="H326" i="8"/>
  <c r="F326" i="8"/>
  <c r="AF82" i="8"/>
  <c r="AD82" i="8"/>
  <c r="AB82" i="8"/>
  <c r="Z82" i="8"/>
  <c r="X82" i="8"/>
  <c r="V82" i="8"/>
  <c r="T82" i="8"/>
  <c r="R82" i="8"/>
  <c r="P82" i="8"/>
  <c r="N82" i="8"/>
  <c r="L82" i="8"/>
  <c r="J82" i="8"/>
  <c r="H82" i="8"/>
  <c r="F82" i="8"/>
  <c r="AE82" i="8"/>
  <c r="AC82" i="8"/>
  <c r="AA82" i="8"/>
  <c r="Y82" i="8"/>
  <c r="W82" i="8"/>
  <c r="U82" i="8"/>
  <c r="S82" i="8"/>
  <c r="Q82" i="8"/>
  <c r="O82" i="8"/>
  <c r="M82" i="8"/>
  <c r="K82" i="8"/>
  <c r="I82" i="8"/>
  <c r="G82" i="8"/>
  <c r="AF141" i="7"/>
  <c r="AD141" i="7"/>
  <c r="AB141" i="7"/>
  <c r="Z141" i="7"/>
  <c r="X141" i="7"/>
  <c r="V141" i="7"/>
  <c r="T141" i="7"/>
  <c r="R141" i="7"/>
  <c r="P141" i="7"/>
  <c r="N141" i="7"/>
  <c r="L141" i="7"/>
  <c r="J141" i="7"/>
  <c r="H141" i="7"/>
  <c r="F141" i="7"/>
  <c r="AE141" i="7"/>
  <c r="AC141" i="7"/>
  <c r="AA141" i="7"/>
  <c r="Y141" i="7"/>
  <c r="W141" i="7"/>
  <c r="U141" i="7"/>
  <c r="S141" i="7"/>
  <c r="Q141" i="7"/>
  <c r="O141" i="7"/>
  <c r="M141" i="7"/>
  <c r="K141" i="7"/>
  <c r="I141" i="7"/>
  <c r="G141" i="7"/>
  <c r="AF422" i="8"/>
  <c r="AD422" i="8"/>
  <c r="AB422" i="8"/>
  <c r="Z422" i="8"/>
  <c r="X422" i="8"/>
  <c r="V422" i="8"/>
  <c r="T422" i="8"/>
  <c r="R422" i="8"/>
  <c r="P422" i="8"/>
  <c r="N422" i="8"/>
  <c r="L422" i="8"/>
  <c r="J422" i="8"/>
  <c r="H422" i="8"/>
  <c r="F422" i="8"/>
  <c r="AE422" i="8"/>
  <c r="AC422" i="8"/>
  <c r="AA422" i="8"/>
  <c r="Y422" i="8"/>
  <c r="W422" i="8"/>
  <c r="U422" i="8"/>
  <c r="S422" i="8"/>
  <c r="Q422" i="8"/>
  <c r="O422" i="8"/>
  <c r="M422" i="8"/>
  <c r="K422" i="8"/>
  <c r="I422" i="8"/>
  <c r="G422" i="8"/>
  <c r="AE336" i="8"/>
  <c r="AC336" i="8"/>
  <c r="AA336" i="8"/>
  <c r="Y336" i="8"/>
  <c r="W336" i="8"/>
  <c r="U336" i="8"/>
  <c r="S336" i="8"/>
  <c r="Q336" i="8"/>
  <c r="O336" i="8"/>
  <c r="M336" i="8"/>
  <c r="K336" i="8"/>
  <c r="I336" i="8"/>
  <c r="G336" i="8"/>
  <c r="AF336" i="8"/>
  <c r="AD336" i="8"/>
  <c r="AB336" i="8"/>
  <c r="Z336" i="8"/>
  <c r="X336" i="8"/>
  <c r="V336" i="8"/>
  <c r="T336" i="8"/>
  <c r="R336" i="8"/>
  <c r="P336" i="8"/>
  <c r="N336" i="8"/>
  <c r="L336" i="8"/>
  <c r="J336" i="8"/>
  <c r="H336" i="8"/>
  <c r="F336" i="8"/>
  <c r="AE91" i="8"/>
  <c r="AC91" i="8"/>
  <c r="AA91" i="8"/>
  <c r="Y91" i="8"/>
  <c r="W91" i="8"/>
  <c r="U91" i="8"/>
  <c r="S91" i="8"/>
  <c r="Q91" i="8"/>
  <c r="O91" i="8"/>
  <c r="M91" i="8"/>
  <c r="K91" i="8"/>
  <c r="I91" i="8"/>
  <c r="G91" i="8"/>
  <c r="AF91" i="8"/>
  <c r="AD91" i="8"/>
  <c r="AB91" i="8"/>
  <c r="Z91" i="8"/>
  <c r="X91" i="8"/>
  <c r="V91" i="8"/>
  <c r="T91" i="8"/>
  <c r="R91" i="8"/>
  <c r="P91" i="8"/>
  <c r="N91" i="8"/>
  <c r="L91" i="8"/>
  <c r="J91" i="8"/>
  <c r="H91" i="8"/>
  <c r="F91" i="8"/>
  <c r="AE356" i="8"/>
  <c r="AC356" i="8"/>
  <c r="AA356" i="8"/>
  <c r="Y356" i="8"/>
  <c r="W356" i="8"/>
  <c r="U356" i="8"/>
  <c r="S356" i="8"/>
  <c r="Q356" i="8"/>
  <c r="O356" i="8"/>
  <c r="M356" i="8"/>
  <c r="K356" i="8"/>
  <c r="I356" i="8"/>
  <c r="G356" i="8"/>
  <c r="AF356" i="8"/>
  <c r="AD356" i="8"/>
  <c r="AB356" i="8"/>
  <c r="Z356" i="8"/>
  <c r="X356" i="8"/>
  <c r="V356" i="8"/>
  <c r="T356" i="8"/>
  <c r="R356" i="8"/>
  <c r="P356" i="8"/>
  <c r="N356" i="8"/>
  <c r="L356" i="8"/>
  <c r="J356" i="8"/>
  <c r="H356" i="8"/>
  <c r="F356" i="8"/>
  <c r="AE426" i="7"/>
  <c r="AC426" i="7"/>
  <c r="AA426" i="7"/>
  <c r="Y426" i="7"/>
  <c r="W426" i="7"/>
  <c r="U426" i="7"/>
  <c r="S426" i="7"/>
  <c r="Q426" i="7"/>
  <c r="O426" i="7"/>
  <c r="M426" i="7"/>
  <c r="K426" i="7"/>
  <c r="I426" i="7"/>
  <c r="G426" i="7"/>
  <c r="AF426" i="7"/>
  <c r="AD426" i="7"/>
  <c r="AB426" i="7"/>
  <c r="Z426" i="7"/>
  <c r="X426" i="7"/>
  <c r="V426" i="7"/>
  <c r="T426" i="7"/>
  <c r="R426" i="7"/>
  <c r="P426" i="7"/>
  <c r="N426" i="7"/>
  <c r="L426" i="7"/>
  <c r="J426" i="7"/>
  <c r="H426" i="7"/>
  <c r="F426" i="7"/>
  <c r="AE256" i="8"/>
  <c r="AC256" i="8"/>
  <c r="AA256" i="8"/>
  <c r="Y256" i="8"/>
  <c r="W256" i="8"/>
  <c r="U256" i="8"/>
  <c r="S256" i="8"/>
  <c r="Q256" i="8"/>
  <c r="O256" i="8"/>
  <c r="M256" i="8"/>
  <c r="K256" i="8"/>
  <c r="I256" i="8"/>
  <c r="G256" i="8"/>
  <c r="AF256" i="8"/>
  <c r="AD256" i="8"/>
  <c r="AB256" i="8"/>
  <c r="Z256" i="8"/>
  <c r="X256" i="8"/>
  <c r="V256" i="8"/>
  <c r="T256" i="8"/>
  <c r="R256" i="8"/>
  <c r="P256" i="8"/>
  <c r="N256" i="8"/>
  <c r="L256" i="8"/>
  <c r="J256" i="8"/>
  <c r="H256" i="8"/>
  <c r="F256" i="8"/>
  <c r="AE167" i="7"/>
  <c r="AC167" i="7"/>
  <c r="AA167" i="7"/>
  <c r="Y167" i="7"/>
  <c r="W167" i="7"/>
  <c r="U167" i="7"/>
  <c r="S167" i="7"/>
  <c r="Q167" i="7"/>
  <c r="O167" i="7"/>
  <c r="M167" i="7"/>
  <c r="K167" i="7"/>
  <c r="I167" i="7"/>
  <c r="G167" i="7"/>
  <c r="AF167" i="7"/>
  <c r="AD167" i="7"/>
  <c r="AB167" i="7"/>
  <c r="Z167" i="7"/>
  <c r="X167" i="7"/>
  <c r="V167" i="7"/>
  <c r="T167" i="7"/>
  <c r="R167" i="7"/>
  <c r="P167" i="7"/>
  <c r="N167" i="7"/>
  <c r="L167" i="7"/>
  <c r="J167" i="7"/>
  <c r="H167" i="7"/>
  <c r="F167" i="7"/>
  <c r="AE376" i="8"/>
  <c r="AC376" i="8"/>
  <c r="AA376" i="8"/>
  <c r="Y376" i="8"/>
  <c r="W376" i="8"/>
  <c r="U376" i="8"/>
  <c r="S376" i="8"/>
  <c r="Q376" i="8"/>
  <c r="O376" i="8"/>
  <c r="M376" i="8"/>
  <c r="K376" i="8"/>
  <c r="I376" i="8"/>
  <c r="G376" i="8"/>
  <c r="AF376" i="8"/>
  <c r="AD376" i="8"/>
  <c r="AB376" i="8"/>
  <c r="Z376" i="8"/>
  <c r="X376" i="8"/>
  <c r="V376" i="8"/>
  <c r="T376" i="8"/>
  <c r="R376" i="8"/>
  <c r="P376" i="8"/>
  <c r="N376" i="8"/>
  <c r="L376" i="8"/>
  <c r="J376" i="8"/>
  <c r="H376" i="8"/>
  <c r="F376" i="8"/>
  <c r="AF336" i="7"/>
  <c r="AD336" i="7"/>
  <c r="AB336" i="7"/>
  <c r="Z336" i="7"/>
  <c r="X336" i="7"/>
  <c r="V336" i="7"/>
  <c r="T336" i="7"/>
  <c r="R336" i="7"/>
  <c r="P336" i="7"/>
  <c r="N336" i="7"/>
  <c r="L336" i="7"/>
  <c r="J336" i="7"/>
  <c r="H336" i="7"/>
  <c r="F336" i="7"/>
  <c r="AE336" i="7"/>
  <c r="AC336" i="7"/>
  <c r="AA336" i="7"/>
  <c r="Y336" i="7"/>
  <c r="W336" i="7"/>
  <c r="U336" i="7"/>
  <c r="S336" i="7"/>
  <c r="Q336" i="7"/>
  <c r="O336" i="7"/>
  <c r="M336" i="7"/>
  <c r="K336" i="7"/>
  <c r="I336" i="7"/>
  <c r="G336" i="7"/>
  <c r="AE441" i="8"/>
  <c r="AC441" i="8"/>
  <c r="AA441" i="8"/>
  <c r="Y441" i="8"/>
  <c r="W441" i="8"/>
  <c r="U441" i="8"/>
  <c r="S441" i="8"/>
  <c r="Q441" i="8"/>
  <c r="O441" i="8"/>
  <c r="M441" i="8"/>
  <c r="K441" i="8"/>
  <c r="I441" i="8"/>
  <c r="G441" i="8"/>
  <c r="AF441" i="8"/>
  <c r="AD441" i="8"/>
  <c r="AB441" i="8"/>
  <c r="Z441" i="8"/>
  <c r="X441" i="8"/>
  <c r="V441" i="8"/>
  <c r="T441" i="8"/>
  <c r="R441" i="8"/>
  <c r="P441" i="8"/>
  <c r="N441" i="8"/>
  <c r="L441" i="8"/>
  <c r="J441" i="8"/>
  <c r="H441" i="8"/>
  <c r="F441" i="8"/>
  <c r="AE281" i="8"/>
  <c r="AC281" i="8"/>
  <c r="AA281" i="8"/>
  <c r="Y281" i="8"/>
  <c r="W281" i="8"/>
  <c r="U281" i="8"/>
  <c r="S281" i="8"/>
  <c r="Q281" i="8"/>
  <c r="O281" i="8"/>
  <c r="M281" i="8"/>
  <c r="K281" i="8"/>
  <c r="I281" i="8"/>
  <c r="G281" i="8"/>
  <c r="AF281" i="8"/>
  <c r="AD281" i="8"/>
  <c r="AB281" i="8"/>
  <c r="Z281" i="8"/>
  <c r="X281" i="8"/>
  <c r="V281" i="8"/>
  <c r="T281" i="8"/>
  <c r="R281" i="8"/>
  <c r="P281" i="8"/>
  <c r="N281" i="8"/>
  <c r="L281" i="8"/>
  <c r="J281" i="8"/>
  <c r="H281" i="8"/>
  <c r="F281" i="8"/>
  <c r="AF211" i="7"/>
  <c r="AD211" i="7"/>
  <c r="AB211" i="7"/>
  <c r="Z211" i="7"/>
  <c r="X211" i="7"/>
  <c r="V211" i="7"/>
  <c r="T211" i="7"/>
  <c r="R211" i="7"/>
  <c r="P211" i="7"/>
  <c r="N211" i="7"/>
  <c r="L211" i="7"/>
  <c r="J211" i="7"/>
  <c r="H211" i="7"/>
  <c r="F211" i="7"/>
  <c r="AE211" i="7"/>
  <c r="AC211" i="7"/>
  <c r="AA211" i="7"/>
  <c r="Y211" i="7"/>
  <c r="W211" i="7"/>
  <c r="U211" i="7"/>
  <c r="S211" i="7"/>
  <c r="Q211" i="7"/>
  <c r="O211" i="7"/>
  <c r="M211" i="7"/>
  <c r="K211" i="7"/>
  <c r="I211" i="7"/>
  <c r="G211" i="7"/>
  <c r="AE181" i="8"/>
  <c r="AC181" i="8"/>
  <c r="AA181" i="8"/>
  <c r="Y181" i="8"/>
  <c r="W181" i="8"/>
  <c r="U181" i="8"/>
  <c r="S181" i="8"/>
  <c r="Q181" i="8"/>
  <c r="O181" i="8"/>
  <c r="M181" i="8"/>
  <c r="K181" i="8"/>
  <c r="I181" i="8"/>
  <c r="G181" i="8"/>
  <c r="AF181" i="8"/>
  <c r="AD181" i="8"/>
  <c r="AB181" i="8"/>
  <c r="Z181" i="8"/>
  <c r="X181" i="8"/>
  <c r="V181" i="8"/>
  <c r="T181" i="8"/>
  <c r="R181" i="8"/>
  <c r="P181" i="8"/>
  <c r="N181" i="8"/>
  <c r="L181" i="8"/>
  <c r="J181" i="8"/>
  <c r="H181" i="8"/>
  <c r="F181" i="8"/>
  <c r="AF101" i="7"/>
  <c r="AD101" i="7"/>
  <c r="AB101" i="7"/>
  <c r="Z101" i="7"/>
  <c r="X101" i="7"/>
  <c r="V101" i="7"/>
  <c r="T101" i="7"/>
  <c r="R101" i="7"/>
  <c r="P101" i="7"/>
  <c r="N101" i="7"/>
  <c r="L101" i="7"/>
  <c r="J101" i="7"/>
  <c r="H101" i="7"/>
  <c r="F101" i="7"/>
  <c r="AE101" i="7"/>
  <c r="AC101" i="7"/>
  <c r="AA101" i="7"/>
  <c r="Y101" i="7"/>
  <c r="W101" i="7"/>
  <c r="U101" i="7"/>
  <c r="S101" i="7"/>
  <c r="Q101" i="7"/>
  <c r="O101" i="7"/>
  <c r="M101" i="7"/>
  <c r="K101" i="7"/>
  <c r="I101" i="7"/>
  <c r="G101" i="7"/>
  <c r="AE51" i="8"/>
  <c r="AC51" i="8"/>
  <c r="AA51" i="8"/>
  <c r="Y51" i="8"/>
  <c r="AF51" i="8"/>
  <c r="AD51" i="8"/>
  <c r="AB51" i="8"/>
  <c r="X51" i="8"/>
  <c r="V51" i="8"/>
  <c r="T51" i="8"/>
  <c r="R51" i="8"/>
  <c r="P51" i="8"/>
  <c r="N51" i="8"/>
  <c r="L51" i="8"/>
  <c r="J51" i="8"/>
  <c r="H51" i="8"/>
  <c r="F51" i="8"/>
  <c r="Z51" i="8"/>
  <c r="W51" i="8"/>
  <c r="U51" i="8"/>
  <c r="S51" i="8"/>
  <c r="Q51" i="8"/>
  <c r="O51" i="8"/>
  <c r="M51" i="8"/>
  <c r="K51" i="8"/>
  <c r="I51" i="8"/>
  <c r="G51" i="8"/>
  <c r="AF277" i="8"/>
  <c r="AD277" i="8"/>
  <c r="AB277" i="8"/>
  <c r="Z277" i="8"/>
  <c r="X277" i="8"/>
  <c r="V277" i="8"/>
  <c r="T277" i="8"/>
  <c r="R277" i="8"/>
  <c r="P277" i="8"/>
  <c r="N277" i="8"/>
  <c r="L277" i="8"/>
  <c r="J277" i="8"/>
  <c r="H277" i="8"/>
  <c r="F277" i="8"/>
  <c r="AE277" i="8"/>
  <c r="AC277" i="8"/>
  <c r="AA277" i="8"/>
  <c r="Y277" i="8"/>
  <c r="W277" i="8"/>
  <c r="U277" i="8"/>
  <c r="S277" i="8"/>
  <c r="Q277" i="8"/>
  <c r="O277" i="8"/>
  <c r="M277" i="8"/>
  <c r="K277" i="8"/>
  <c r="I277" i="8"/>
  <c r="G277" i="8"/>
  <c r="AE211" i="8"/>
  <c r="AC211" i="8"/>
  <c r="AA211" i="8"/>
  <c r="Y211" i="8"/>
  <c r="W211" i="8"/>
  <c r="U211" i="8"/>
  <c r="S211" i="8"/>
  <c r="Q211" i="8"/>
  <c r="O211" i="8"/>
  <c r="M211" i="8"/>
  <c r="K211" i="8"/>
  <c r="I211" i="8"/>
  <c r="G211" i="8"/>
  <c r="AF211" i="8"/>
  <c r="AD211" i="8"/>
  <c r="AB211" i="8"/>
  <c r="Z211" i="8"/>
  <c r="X211" i="8"/>
  <c r="V211" i="8"/>
  <c r="T211" i="8"/>
  <c r="R211" i="8"/>
  <c r="P211" i="8"/>
  <c r="N211" i="8"/>
  <c r="L211" i="8"/>
  <c r="J211" i="8"/>
  <c r="H211" i="8"/>
  <c r="F211" i="8"/>
  <c r="AF61" i="7"/>
  <c r="AD61" i="7"/>
  <c r="AB61" i="7"/>
  <c r="Z61" i="7"/>
  <c r="X61" i="7"/>
  <c r="V61" i="7"/>
  <c r="T61" i="7"/>
  <c r="R61" i="7"/>
  <c r="P61" i="7"/>
  <c r="N61" i="7"/>
  <c r="L61" i="7"/>
  <c r="J61" i="7"/>
  <c r="H61" i="7"/>
  <c r="F61" i="7"/>
  <c r="AE61" i="7"/>
  <c r="AC61" i="7"/>
  <c r="AA61" i="7"/>
  <c r="Y61" i="7"/>
  <c r="W61" i="7"/>
  <c r="U61" i="7"/>
  <c r="S61" i="7"/>
  <c r="Q61" i="7"/>
  <c r="O61" i="7"/>
  <c r="M61" i="7"/>
  <c r="K61" i="7"/>
  <c r="I61" i="7"/>
  <c r="G61" i="7"/>
  <c r="AE346" i="8"/>
  <c r="AC346" i="8"/>
  <c r="AA346" i="8"/>
  <c r="Y346" i="8"/>
  <c r="W346" i="8"/>
  <c r="U346" i="8"/>
  <c r="S346" i="8"/>
  <c r="Q346" i="8"/>
  <c r="O346" i="8"/>
  <c r="M346" i="8"/>
  <c r="K346" i="8"/>
  <c r="I346" i="8"/>
  <c r="G346" i="8"/>
  <c r="AF346" i="8"/>
  <c r="AD346" i="8"/>
  <c r="AB346" i="8"/>
  <c r="Z346" i="8"/>
  <c r="X346" i="8"/>
  <c r="V346" i="8"/>
  <c r="T346" i="8"/>
  <c r="R346" i="8"/>
  <c r="P346" i="8"/>
  <c r="N346" i="8"/>
  <c r="L346" i="8"/>
  <c r="J346" i="8"/>
  <c r="H346" i="8"/>
  <c r="F346" i="8"/>
  <c r="AE161" i="8"/>
  <c r="AC161" i="8"/>
  <c r="AA161" i="8"/>
  <c r="Y161" i="8"/>
  <c r="W161" i="8"/>
  <c r="U161" i="8"/>
  <c r="S161" i="8"/>
  <c r="Q161" i="8"/>
  <c r="O161" i="8"/>
  <c r="M161" i="8"/>
  <c r="K161" i="8"/>
  <c r="I161" i="8"/>
  <c r="G161" i="8"/>
  <c r="AF161" i="8"/>
  <c r="AD161" i="8"/>
  <c r="AB161" i="8"/>
  <c r="Z161" i="8"/>
  <c r="X161" i="8"/>
  <c r="V161" i="8"/>
  <c r="T161" i="8"/>
  <c r="R161" i="8"/>
  <c r="P161" i="8"/>
  <c r="N161" i="8"/>
  <c r="L161" i="8"/>
  <c r="J161" i="8"/>
  <c r="H161" i="8"/>
  <c r="F161" i="8"/>
  <c r="AF261" i="7"/>
  <c r="AD261" i="7"/>
  <c r="AB261" i="7"/>
  <c r="Z261" i="7"/>
  <c r="X261" i="7"/>
  <c r="V261" i="7"/>
  <c r="T261" i="7"/>
  <c r="R261" i="7"/>
  <c r="P261" i="7"/>
  <c r="N261" i="7"/>
  <c r="L261" i="7"/>
  <c r="J261" i="7"/>
  <c r="H261" i="7"/>
  <c r="F261" i="7"/>
  <c r="AE261" i="7"/>
  <c r="AC261" i="7"/>
  <c r="AA261" i="7"/>
  <c r="Y261" i="7"/>
  <c r="W261" i="7"/>
  <c r="U261" i="7"/>
  <c r="S261" i="7"/>
  <c r="Q261" i="7"/>
  <c r="O261" i="7"/>
  <c r="M261" i="7"/>
  <c r="K261" i="7"/>
  <c r="I261" i="7"/>
  <c r="G261" i="7"/>
  <c r="AE431" i="8"/>
  <c r="AC431" i="8"/>
  <c r="AA431" i="8"/>
  <c r="Y431" i="8"/>
  <c r="W431" i="8"/>
  <c r="U431" i="8"/>
  <c r="S431" i="8"/>
  <c r="Q431" i="8"/>
  <c r="O431" i="8"/>
  <c r="M431" i="8"/>
  <c r="K431" i="8"/>
  <c r="I431" i="8"/>
  <c r="G431" i="8"/>
  <c r="AF431" i="8"/>
  <c r="AD431" i="8"/>
  <c r="AB431" i="8"/>
  <c r="Z431" i="8"/>
  <c r="X431" i="8"/>
  <c r="V431" i="8"/>
  <c r="T431" i="8"/>
  <c r="R431" i="8"/>
  <c r="P431" i="8"/>
  <c r="N431" i="8"/>
  <c r="L431" i="8"/>
  <c r="J431" i="8"/>
  <c r="H431" i="8"/>
  <c r="F431" i="8"/>
  <c r="AE261" i="8"/>
  <c r="AC261" i="8"/>
  <c r="AA261" i="8"/>
  <c r="Y261" i="8"/>
  <c r="W261" i="8"/>
  <c r="U261" i="8"/>
  <c r="S261" i="8"/>
  <c r="Q261" i="8"/>
  <c r="O261" i="8"/>
  <c r="M261" i="8"/>
  <c r="K261" i="8"/>
  <c r="I261" i="8"/>
  <c r="G261" i="8"/>
  <c r="AF261" i="8"/>
  <c r="AD261" i="8"/>
  <c r="AB261" i="8"/>
  <c r="Z261" i="8"/>
  <c r="X261" i="8"/>
  <c r="V261" i="8"/>
  <c r="T261" i="8"/>
  <c r="R261" i="8"/>
  <c r="P261" i="8"/>
  <c r="N261" i="8"/>
  <c r="L261" i="8"/>
  <c r="J261" i="8"/>
  <c r="H261" i="8"/>
  <c r="F261" i="8"/>
  <c r="AE406" i="8"/>
  <c r="AC406" i="8"/>
  <c r="AA406" i="8"/>
  <c r="Y406" i="8"/>
  <c r="W406" i="8"/>
  <c r="U406" i="8"/>
  <c r="S406" i="8"/>
  <c r="Q406" i="8"/>
  <c r="O406" i="8"/>
  <c r="M406" i="8"/>
  <c r="K406" i="8"/>
  <c r="I406" i="8"/>
  <c r="G406" i="8"/>
  <c r="AF406" i="8"/>
  <c r="AD406" i="8"/>
  <c r="AB406" i="8"/>
  <c r="Z406" i="8"/>
  <c r="X406" i="8"/>
  <c r="V406" i="8"/>
  <c r="T406" i="8"/>
  <c r="R406" i="8"/>
  <c r="P406" i="8"/>
  <c r="N406" i="8"/>
  <c r="L406" i="8"/>
  <c r="J406" i="8"/>
  <c r="H406" i="8"/>
  <c r="F406" i="8"/>
  <c r="AF121" i="7"/>
  <c r="AD121" i="7"/>
  <c r="AB121" i="7"/>
  <c r="Z121" i="7"/>
  <c r="X121" i="7"/>
  <c r="V121" i="7"/>
  <c r="T121" i="7"/>
  <c r="R121" i="7"/>
  <c r="P121" i="7"/>
  <c r="N121" i="7"/>
  <c r="L121" i="7"/>
  <c r="J121" i="7"/>
  <c r="H121" i="7"/>
  <c r="F121" i="7"/>
  <c r="AE121" i="7"/>
  <c r="AC121" i="7"/>
  <c r="AA121" i="7"/>
  <c r="Y121" i="7"/>
  <c r="W121" i="7"/>
  <c r="U121" i="7"/>
  <c r="S121" i="7"/>
  <c r="Q121" i="7"/>
  <c r="O121" i="7"/>
  <c r="M121" i="7"/>
  <c r="K121" i="7"/>
  <c r="I121" i="7"/>
  <c r="G121" i="7"/>
  <c r="AF206" i="7"/>
  <c r="AD206" i="7"/>
  <c r="AB206" i="7"/>
  <c r="Z206" i="7"/>
  <c r="X206" i="7"/>
  <c r="V206" i="7"/>
  <c r="T206" i="7"/>
  <c r="R206" i="7"/>
  <c r="P206" i="7"/>
  <c r="N206" i="7"/>
  <c r="L206" i="7"/>
  <c r="J206" i="7"/>
  <c r="H206" i="7"/>
  <c r="F206" i="7"/>
  <c r="AE206" i="7"/>
  <c r="AC206" i="7"/>
  <c r="AA206" i="7"/>
  <c r="Y206" i="7"/>
  <c r="W206" i="7"/>
  <c r="U206" i="7"/>
  <c r="S206" i="7"/>
  <c r="Q206" i="7"/>
  <c r="O206" i="7"/>
  <c r="M206" i="7"/>
  <c r="K206" i="7"/>
  <c r="I206" i="7"/>
  <c r="G206" i="7"/>
  <c r="AF96" i="7"/>
  <c r="AD96" i="7"/>
  <c r="AB96" i="7"/>
  <c r="Z96" i="7"/>
  <c r="X96" i="7"/>
  <c r="V96" i="7"/>
  <c r="T96" i="7"/>
  <c r="R96" i="7"/>
  <c r="P96" i="7"/>
  <c r="N96" i="7"/>
  <c r="L96" i="7"/>
  <c r="J96" i="7"/>
  <c r="H96" i="7"/>
  <c r="F96" i="7"/>
  <c r="AE96" i="7"/>
  <c r="AC96" i="7"/>
  <c r="AA96" i="7"/>
  <c r="Y96" i="7"/>
  <c r="W96" i="7"/>
  <c r="U96" i="7"/>
  <c r="S96" i="7"/>
  <c r="Q96" i="7"/>
  <c r="O96" i="7"/>
  <c r="M96" i="7"/>
  <c r="K96" i="7"/>
  <c r="I96" i="7"/>
  <c r="G96" i="7"/>
  <c r="AE381" i="7"/>
  <c r="AC381" i="7"/>
  <c r="AA381" i="7"/>
  <c r="Y381" i="7"/>
  <c r="W381" i="7"/>
  <c r="U381" i="7"/>
  <c r="S381" i="7"/>
  <c r="Q381" i="7"/>
  <c r="O381" i="7"/>
  <c r="M381" i="7"/>
  <c r="K381" i="7"/>
  <c r="I381" i="7"/>
  <c r="G381" i="7"/>
  <c r="AF381" i="7"/>
  <c r="AD381" i="7"/>
  <c r="AB381" i="7"/>
  <c r="Z381" i="7"/>
  <c r="X381" i="7"/>
  <c r="V381" i="7"/>
  <c r="T381" i="7"/>
  <c r="R381" i="7"/>
  <c r="P381" i="7"/>
  <c r="N381" i="7"/>
  <c r="L381" i="7"/>
  <c r="J381" i="7"/>
  <c r="H381" i="7"/>
  <c r="F381" i="7"/>
  <c r="AF241" i="7"/>
  <c r="AD241" i="7"/>
  <c r="AB241" i="7"/>
  <c r="Z241" i="7"/>
  <c r="X241" i="7"/>
  <c r="V241" i="7"/>
  <c r="T241" i="7"/>
  <c r="R241" i="7"/>
  <c r="P241" i="7"/>
  <c r="N241" i="7"/>
  <c r="L241" i="7"/>
  <c r="J241" i="7"/>
  <c r="H241" i="7"/>
  <c r="F241" i="7"/>
  <c r="AE241" i="7"/>
  <c r="AC241" i="7"/>
  <c r="AA241" i="7"/>
  <c r="Y241" i="7"/>
  <c r="W241" i="7"/>
  <c r="U241" i="7"/>
  <c r="S241" i="7"/>
  <c r="Q241" i="7"/>
  <c r="O241" i="7"/>
  <c r="M241" i="7"/>
  <c r="K241" i="7"/>
  <c r="I241" i="7"/>
  <c r="G241" i="7"/>
  <c r="AE251" i="8"/>
  <c r="AC251" i="8"/>
  <c r="AA251" i="8"/>
  <c r="Y251" i="8"/>
  <c r="W251" i="8"/>
  <c r="U251" i="8"/>
  <c r="S251" i="8"/>
  <c r="Q251" i="8"/>
  <c r="O251" i="8"/>
  <c r="M251" i="8"/>
  <c r="K251" i="8"/>
  <c r="I251" i="8"/>
  <c r="G251" i="8"/>
  <c r="AF251" i="8"/>
  <c r="AD251" i="8"/>
  <c r="AB251" i="8"/>
  <c r="Z251" i="8"/>
  <c r="X251" i="8"/>
  <c r="V251" i="8"/>
  <c r="T251" i="8"/>
  <c r="R251" i="8"/>
  <c r="P251" i="8"/>
  <c r="N251" i="8"/>
  <c r="L251" i="8"/>
  <c r="J251" i="8"/>
  <c r="H251" i="8"/>
  <c r="F251" i="8"/>
  <c r="AE286" i="8"/>
  <c r="AC286" i="8"/>
  <c r="AA286" i="8"/>
  <c r="Y286" i="8"/>
  <c r="W286" i="8"/>
  <c r="U286" i="8"/>
  <c r="S286" i="8"/>
  <c r="Q286" i="8"/>
  <c r="O286" i="8"/>
  <c r="M286" i="8"/>
  <c r="K286" i="8"/>
  <c r="I286" i="8"/>
  <c r="G286" i="8"/>
  <c r="AF286" i="8"/>
  <c r="AD286" i="8"/>
  <c r="AB286" i="8"/>
  <c r="Z286" i="8"/>
  <c r="X286" i="8"/>
  <c r="V286" i="8"/>
  <c r="T286" i="8"/>
  <c r="R286" i="8"/>
  <c r="P286" i="8"/>
  <c r="N286" i="8"/>
  <c r="L286" i="8"/>
  <c r="J286" i="8"/>
  <c r="H286" i="8"/>
  <c r="F286" i="8"/>
  <c r="AF231" i="7"/>
  <c r="AD231" i="7"/>
  <c r="AB231" i="7"/>
  <c r="Z231" i="7"/>
  <c r="X231" i="7"/>
  <c r="V231" i="7"/>
  <c r="T231" i="7"/>
  <c r="R231" i="7"/>
  <c r="P231" i="7"/>
  <c r="N231" i="7"/>
  <c r="L231" i="7"/>
  <c r="J231" i="7"/>
  <c r="H231" i="7"/>
  <c r="F231" i="7"/>
  <c r="AE231" i="7"/>
  <c r="AC231" i="7"/>
  <c r="AA231" i="7"/>
  <c r="Y231" i="7"/>
  <c r="W231" i="7"/>
  <c r="U231" i="7"/>
  <c r="S231" i="7"/>
  <c r="Q231" i="7"/>
  <c r="O231" i="7"/>
  <c r="M231" i="7"/>
  <c r="K231" i="7"/>
  <c r="I231" i="7"/>
  <c r="G231" i="7"/>
  <c r="AE106" i="8"/>
  <c r="AC106" i="8"/>
  <c r="AA106" i="8"/>
  <c r="Y106" i="8"/>
  <c r="W106" i="8"/>
  <c r="U106" i="8"/>
  <c r="S106" i="8"/>
  <c r="Q106" i="8"/>
  <c r="O106" i="8"/>
  <c r="M106" i="8"/>
  <c r="K106" i="8"/>
  <c r="I106" i="8"/>
  <c r="G106" i="8"/>
  <c r="AF106" i="8"/>
  <c r="AD106" i="8"/>
  <c r="AB106" i="8"/>
  <c r="Z106" i="8"/>
  <c r="X106" i="8"/>
  <c r="V106" i="8"/>
  <c r="T106" i="8"/>
  <c r="R106" i="8"/>
  <c r="P106" i="8"/>
  <c r="N106" i="8"/>
  <c r="L106" i="8"/>
  <c r="J106" i="8"/>
  <c r="H106" i="8"/>
  <c r="F106" i="8"/>
  <c r="AF266" i="7"/>
  <c r="AD266" i="7"/>
  <c r="AB266" i="7"/>
  <c r="Z266" i="7"/>
  <c r="X266" i="7"/>
  <c r="V266" i="7"/>
  <c r="T266" i="7"/>
  <c r="R266" i="7"/>
  <c r="P266" i="7"/>
  <c r="N266" i="7"/>
  <c r="L266" i="7"/>
  <c r="J266" i="7"/>
  <c r="H266" i="7"/>
  <c r="F266" i="7"/>
  <c r="AE266" i="7"/>
  <c r="AC266" i="7"/>
  <c r="AA266" i="7"/>
  <c r="Y266" i="7"/>
  <c r="W266" i="7"/>
  <c r="U266" i="7"/>
  <c r="S266" i="7"/>
  <c r="Q266" i="7"/>
  <c r="O266" i="7"/>
  <c r="M266" i="7"/>
  <c r="K266" i="7"/>
  <c r="I266" i="7"/>
  <c r="G266" i="7"/>
  <c r="AE436" i="8"/>
  <c r="AC436" i="8"/>
  <c r="AA436" i="8"/>
  <c r="Y436" i="8"/>
  <c r="W436" i="8"/>
  <c r="U436" i="8"/>
  <c r="S436" i="8"/>
  <c r="Q436" i="8"/>
  <c r="O436" i="8"/>
  <c r="M436" i="8"/>
  <c r="K436" i="8"/>
  <c r="I436" i="8"/>
  <c r="G436" i="8"/>
  <c r="AF436" i="8"/>
  <c r="AD436" i="8"/>
  <c r="AB436" i="8"/>
  <c r="Z436" i="8"/>
  <c r="X436" i="8"/>
  <c r="V436" i="8"/>
  <c r="T436" i="8"/>
  <c r="R436" i="8"/>
  <c r="P436" i="8"/>
  <c r="N436" i="8"/>
  <c r="L436" i="8"/>
  <c r="J436" i="8"/>
  <c r="H436" i="8"/>
  <c r="F436" i="8"/>
  <c r="AF36" i="8"/>
  <c r="AD36" i="8"/>
  <c r="AB36" i="8"/>
  <c r="Z36" i="8"/>
  <c r="X36" i="8"/>
  <c r="V36" i="8"/>
  <c r="T36" i="8"/>
  <c r="R36" i="8"/>
  <c r="P36" i="8"/>
  <c r="N36" i="8"/>
  <c r="L36" i="8"/>
  <c r="J36" i="8"/>
  <c r="H36" i="8"/>
  <c r="F36" i="8"/>
  <c r="AE36" i="8"/>
  <c r="AC36" i="8"/>
  <c r="AA36" i="8"/>
  <c r="Y36" i="8"/>
  <c r="W36" i="8"/>
  <c r="U36" i="8"/>
  <c r="S36" i="8"/>
  <c r="Q36" i="8"/>
  <c r="O36" i="8"/>
  <c r="M36" i="8"/>
  <c r="K36" i="8"/>
  <c r="I36" i="8"/>
  <c r="G36" i="8"/>
  <c r="AE396" i="7"/>
  <c r="AC396" i="7"/>
  <c r="AA396" i="7"/>
  <c r="Y396" i="7"/>
  <c r="W396" i="7"/>
  <c r="U396" i="7"/>
  <c r="S396" i="7"/>
  <c r="Q396" i="7"/>
  <c r="O396" i="7"/>
  <c r="M396" i="7"/>
  <c r="K396" i="7"/>
  <c r="I396" i="7"/>
  <c r="G396" i="7"/>
  <c r="AF396" i="7"/>
  <c r="AD396" i="7"/>
  <c r="AB396" i="7"/>
  <c r="Z396" i="7"/>
  <c r="X396" i="7"/>
  <c r="V396" i="7"/>
  <c r="T396" i="7"/>
  <c r="R396" i="7"/>
  <c r="P396" i="7"/>
  <c r="N396" i="7"/>
  <c r="L396" i="7"/>
  <c r="J396" i="7"/>
  <c r="H396" i="7"/>
  <c r="F396" i="7"/>
  <c r="AF171" i="7"/>
  <c r="AD171" i="7"/>
  <c r="AB171" i="7"/>
  <c r="Z171" i="7"/>
  <c r="X171" i="7"/>
  <c r="V171" i="7"/>
  <c r="T171" i="7"/>
  <c r="R171" i="7"/>
  <c r="P171" i="7"/>
  <c r="N171" i="7"/>
  <c r="L171" i="7"/>
  <c r="J171" i="7"/>
  <c r="H171" i="7"/>
  <c r="F171" i="7"/>
  <c r="AE171" i="7"/>
  <c r="AC171" i="7"/>
  <c r="AA171" i="7"/>
  <c r="Y171" i="7"/>
  <c r="W171" i="7"/>
  <c r="U171" i="7"/>
  <c r="S171" i="7"/>
  <c r="Q171" i="7"/>
  <c r="O171" i="7"/>
  <c r="M171" i="7"/>
  <c r="K171" i="7"/>
  <c r="I171" i="7"/>
  <c r="G171" i="7"/>
  <c r="AE386" i="7"/>
  <c r="AC386" i="7"/>
  <c r="AA386" i="7"/>
  <c r="Y386" i="7"/>
  <c r="W386" i="7"/>
  <c r="U386" i="7"/>
  <c r="S386" i="7"/>
  <c r="Q386" i="7"/>
  <c r="O386" i="7"/>
  <c r="M386" i="7"/>
  <c r="K386" i="7"/>
  <c r="I386" i="7"/>
  <c r="G386" i="7"/>
  <c r="AF386" i="7"/>
  <c r="AD386" i="7"/>
  <c r="AB386" i="7"/>
  <c r="Z386" i="7"/>
  <c r="X386" i="7"/>
  <c r="V386" i="7"/>
  <c r="T386" i="7"/>
  <c r="R386" i="7"/>
  <c r="P386" i="7"/>
  <c r="N386" i="7"/>
  <c r="L386" i="7"/>
  <c r="J386" i="7"/>
  <c r="H386" i="7"/>
  <c r="F386" i="7"/>
  <c r="AF276" i="7"/>
  <c r="AD276" i="7"/>
  <c r="AB276" i="7"/>
  <c r="Z276" i="7"/>
  <c r="X276" i="7"/>
  <c r="V276" i="7"/>
  <c r="T276" i="7"/>
  <c r="R276" i="7"/>
  <c r="P276" i="7"/>
  <c r="N276" i="7"/>
  <c r="L276" i="7"/>
  <c r="J276" i="7"/>
  <c r="H276" i="7"/>
  <c r="F276" i="7"/>
  <c r="AE276" i="7"/>
  <c r="AC276" i="7"/>
  <c r="AA276" i="7"/>
  <c r="Y276" i="7"/>
  <c r="W276" i="7"/>
  <c r="U276" i="7"/>
  <c r="S276" i="7"/>
  <c r="Q276" i="7"/>
  <c r="O276" i="7"/>
  <c r="M276" i="7"/>
  <c r="K276" i="7"/>
  <c r="I276" i="7"/>
  <c r="G276" i="7"/>
  <c r="AF441" i="7"/>
  <c r="AD441" i="7"/>
  <c r="AB441" i="7"/>
  <c r="Z441" i="7"/>
  <c r="X441" i="7"/>
  <c r="V441" i="7"/>
  <c r="T441" i="7"/>
  <c r="R441" i="7"/>
  <c r="P441" i="7"/>
  <c r="N441" i="7"/>
  <c r="L441" i="7"/>
  <c r="J441" i="7"/>
  <c r="H441" i="7"/>
  <c r="F441" i="7"/>
  <c r="AE441" i="7"/>
  <c r="AC441" i="7"/>
  <c r="AA441" i="7"/>
  <c r="Y441" i="7"/>
  <c r="W441" i="7"/>
  <c r="U441" i="7"/>
  <c r="S441" i="7"/>
  <c r="Q441" i="7"/>
  <c r="O441" i="7"/>
  <c r="M441" i="7"/>
  <c r="K441" i="7"/>
  <c r="I441" i="7"/>
  <c r="G441" i="7"/>
  <c r="AF356" i="7"/>
  <c r="AD356" i="7"/>
  <c r="AB356" i="7"/>
  <c r="Z356" i="7"/>
  <c r="X356" i="7"/>
  <c r="V356" i="7"/>
  <c r="T356" i="7"/>
  <c r="R356" i="7"/>
  <c r="P356" i="7"/>
  <c r="N356" i="7"/>
  <c r="L356" i="7"/>
  <c r="J356" i="7"/>
  <c r="H356" i="7"/>
  <c r="F356" i="7"/>
  <c r="AE356" i="7"/>
  <c r="AC356" i="7"/>
  <c r="AA356" i="7"/>
  <c r="Y356" i="7"/>
  <c r="W356" i="7"/>
  <c r="U356" i="7"/>
  <c r="S356" i="7"/>
  <c r="Q356" i="7"/>
  <c r="O356" i="7"/>
  <c r="M356" i="7"/>
  <c r="K356" i="7"/>
  <c r="I356" i="7"/>
  <c r="G356" i="7"/>
  <c r="AF91" i="7"/>
  <c r="AD91" i="7"/>
  <c r="AB91" i="7"/>
  <c r="Z91" i="7"/>
  <c r="X91" i="7"/>
  <c r="V91" i="7"/>
  <c r="T91" i="7"/>
  <c r="R91" i="7"/>
  <c r="P91" i="7"/>
  <c r="N91" i="7"/>
  <c r="L91" i="7"/>
  <c r="J91" i="7"/>
  <c r="H91" i="7"/>
  <c r="F91" i="7"/>
  <c r="AE91" i="7"/>
  <c r="AC91" i="7"/>
  <c r="AA91" i="7"/>
  <c r="Y91" i="7"/>
  <c r="W91" i="7"/>
  <c r="U91" i="7"/>
  <c r="S91" i="7"/>
  <c r="Q91" i="7"/>
  <c r="O91" i="7"/>
  <c r="M91" i="7"/>
  <c r="K91" i="7"/>
  <c r="I91" i="7"/>
  <c r="G91" i="7"/>
  <c r="AE156" i="8"/>
  <c r="AC156" i="8"/>
  <c r="AA156" i="8"/>
  <c r="Y156" i="8"/>
  <c r="W156" i="8"/>
  <c r="U156" i="8"/>
  <c r="S156" i="8"/>
  <c r="Q156" i="8"/>
  <c r="O156" i="8"/>
  <c r="M156" i="8"/>
  <c r="K156" i="8"/>
  <c r="I156" i="8"/>
  <c r="G156" i="8"/>
  <c r="AF156" i="8"/>
  <c r="AD156" i="8"/>
  <c r="AB156" i="8"/>
  <c r="Z156" i="8"/>
  <c r="X156" i="8"/>
  <c r="V156" i="8"/>
  <c r="T156" i="8"/>
  <c r="R156" i="8"/>
  <c r="P156" i="8"/>
  <c r="N156" i="8"/>
  <c r="L156" i="8"/>
  <c r="J156" i="8"/>
  <c r="H156" i="8"/>
  <c r="F156" i="8"/>
  <c r="AE202" i="7"/>
  <c r="AC202" i="7"/>
  <c r="AA202" i="7"/>
  <c r="Y202" i="7"/>
  <c r="W202" i="7"/>
  <c r="U202" i="7"/>
  <c r="S202" i="7"/>
  <c r="Q202" i="7"/>
  <c r="O202" i="7"/>
  <c r="M202" i="7"/>
  <c r="K202" i="7"/>
  <c r="I202" i="7"/>
  <c r="G202" i="7"/>
  <c r="AF202" i="7"/>
  <c r="AD202" i="7"/>
  <c r="AB202" i="7"/>
  <c r="Z202" i="7"/>
  <c r="X202" i="7"/>
  <c r="V202" i="7"/>
  <c r="T202" i="7"/>
  <c r="R202" i="7"/>
  <c r="P202" i="7"/>
  <c r="N202" i="7"/>
  <c r="L202" i="7"/>
  <c r="J202" i="7"/>
  <c r="H202" i="7"/>
  <c r="F202" i="7"/>
  <c r="AE306" i="8"/>
  <c r="AC306" i="8"/>
  <c r="AA306" i="8"/>
  <c r="Y306" i="8"/>
  <c r="W306" i="8"/>
  <c r="U306" i="8"/>
  <c r="S306" i="8"/>
  <c r="Q306" i="8"/>
  <c r="O306" i="8"/>
  <c r="M306" i="8"/>
  <c r="K306" i="8"/>
  <c r="I306" i="8"/>
  <c r="G306" i="8"/>
  <c r="AF306" i="8"/>
  <c r="AD306" i="8"/>
  <c r="AB306" i="8"/>
  <c r="Z306" i="8"/>
  <c r="X306" i="8"/>
  <c r="V306" i="8"/>
  <c r="T306" i="8"/>
  <c r="R306" i="8"/>
  <c r="P306" i="8"/>
  <c r="N306" i="8"/>
  <c r="L306" i="8"/>
  <c r="J306" i="8"/>
  <c r="H306" i="8"/>
  <c r="F306" i="8"/>
  <c r="AE307" i="7"/>
  <c r="AC307" i="7"/>
  <c r="AA307" i="7"/>
  <c r="Y307" i="7"/>
  <c r="W307" i="7"/>
  <c r="U307" i="7"/>
  <c r="S307" i="7"/>
  <c r="Q307" i="7"/>
  <c r="O307" i="7"/>
  <c r="M307" i="7"/>
  <c r="K307" i="7"/>
  <c r="I307" i="7"/>
  <c r="G307" i="7"/>
  <c r="AF307" i="7"/>
  <c r="AD307" i="7"/>
  <c r="AB307" i="7"/>
  <c r="Z307" i="7"/>
  <c r="X307" i="7"/>
  <c r="V307" i="7"/>
  <c r="T307" i="7"/>
  <c r="R307" i="7"/>
  <c r="P307" i="7"/>
  <c r="N307" i="7"/>
  <c r="L307" i="7"/>
  <c r="J307" i="7"/>
  <c r="H307" i="7"/>
  <c r="F307" i="7"/>
  <c r="AF271" i="7"/>
  <c r="AD271" i="7"/>
  <c r="AB271" i="7"/>
  <c r="Z271" i="7"/>
  <c r="X271" i="7"/>
  <c r="V271" i="7"/>
  <c r="T271" i="7"/>
  <c r="R271" i="7"/>
  <c r="P271" i="7"/>
  <c r="N271" i="7"/>
  <c r="L271" i="7"/>
  <c r="J271" i="7"/>
  <c r="H271" i="7"/>
  <c r="F271" i="7"/>
  <c r="AE271" i="7"/>
  <c r="AC271" i="7"/>
  <c r="AA271" i="7"/>
  <c r="Y271" i="7"/>
  <c r="W271" i="7"/>
  <c r="U271" i="7"/>
  <c r="S271" i="7"/>
  <c r="Q271" i="7"/>
  <c r="O271" i="7"/>
  <c r="M271" i="7"/>
  <c r="K271" i="7"/>
  <c r="I271" i="7"/>
  <c r="G271" i="7"/>
  <c r="AE231" i="8"/>
  <c r="AC231" i="8"/>
  <c r="AA231" i="8"/>
  <c r="Y231" i="8"/>
  <c r="W231" i="8"/>
  <c r="U231" i="8"/>
  <c r="S231" i="8"/>
  <c r="Q231" i="8"/>
  <c r="O231" i="8"/>
  <c r="M231" i="8"/>
  <c r="K231" i="8"/>
  <c r="I231" i="8"/>
  <c r="G231" i="8"/>
  <c r="AF231" i="8"/>
  <c r="AD231" i="8"/>
  <c r="AB231" i="8"/>
  <c r="Z231" i="8"/>
  <c r="X231" i="8"/>
  <c r="V231" i="8"/>
  <c r="T231" i="8"/>
  <c r="R231" i="8"/>
  <c r="P231" i="8"/>
  <c r="N231" i="8"/>
  <c r="L231" i="8"/>
  <c r="J231" i="8"/>
  <c r="H231" i="8"/>
  <c r="F231" i="8"/>
  <c r="AF431" i="7"/>
  <c r="AD431" i="7"/>
  <c r="AB431" i="7"/>
  <c r="Z431" i="7"/>
  <c r="X431" i="7"/>
  <c r="V431" i="7"/>
  <c r="T431" i="7"/>
  <c r="R431" i="7"/>
  <c r="P431" i="7"/>
  <c r="N431" i="7"/>
  <c r="L431" i="7"/>
  <c r="J431" i="7"/>
  <c r="H431" i="7"/>
  <c r="F431" i="7"/>
  <c r="AC431" i="7"/>
  <c r="Y431" i="7"/>
  <c r="U431" i="7"/>
  <c r="Q431" i="7"/>
  <c r="M431" i="7"/>
  <c r="I431" i="7"/>
  <c r="AE431" i="7"/>
  <c r="AA431" i="7"/>
  <c r="W431" i="7"/>
  <c r="S431" i="7"/>
  <c r="O431" i="7"/>
  <c r="K431" i="7"/>
  <c r="G431" i="7"/>
  <c r="AE127" i="7"/>
  <c r="AC127" i="7"/>
  <c r="AA127" i="7"/>
  <c r="Y127" i="7"/>
  <c r="W127" i="7"/>
  <c r="U127" i="7"/>
  <c r="S127" i="7"/>
  <c r="Q127" i="7"/>
  <c r="O127" i="7"/>
  <c r="M127" i="7"/>
  <c r="K127" i="7"/>
  <c r="I127" i="7"/>
  <c r="G127" i="7"/>
  <c r="AF127" i="7"/>
  <c r="AD127" i="7"/>
  <c r="AB127" i="7"/>
  <c r="Z127" i="7"/>
  <c r="X127" i="7"/>
  <c r="V127" i="7"/>
  <c r="T127" i="7"/>
  <c r="R127" i="7"/>
  <c r="P127" i="7"/>
  <c r="N127" i="7"/>
  <c r="L127" i="7"/>
  <c r="J127" i="7"/>
  <c r="H127" i="7"/>
  <c r="F127" i="7"/>
  <c r="AF251" i="7"/>
  <c r="AD251" i="7"/>
  <c r="AB251" i="7"/>
  <c r="Z251" i="7"/>
  <c r="X251" i="7"/>
  <c r="V251" i="7"/>
  <c r="T251" i="7"/>
  <c r="R251" i="7"/>
  <c r="P251" i="7"/>
  <c r="N251" i="7"/>
  <c r="L251" i="7"/>
  <c r="J251" i="7"/>
  <c r="H251" i="7"/>
  <c r="F251" i="7"/>
  <c r="AE251" i="7"/>
  <c r="AC251" i="7"/>
  <c r="AA251" i="7"/>
  <c r="Y251" i="7"/>
  <c r="W251" i="7"/>
  <c r="U251" i="7"/>
  <c r="S251" i="7"/>
  <c r="Q251" i="7"/>
  <c r="O251" i="7"/>
  <c r="M251" i="7"/>
  <c r="K251" i="7"/>
  <c r="I251" i="7"/>
  <c r="G251" i="7"/>
  <c r="AE86" i="8"/>
  <c r="AC86" i="8"/>
  <c r="AA86" i="8"/>
  <c r="Y86" i="8"/>
  <c r="W86" i="8"/>
  <c r="U86" i="8"/>
  <c r="S86" i="8"/>
  <c r="Q86" i="8"/>
  <c r="O86" i="8"/>
  <c r="M86" i="8"/>
  <c r="K86" i="8"/>
  <c r="I86" i="8"/>
  <c r="G86" i="8"/>
  <c r="AF86" i="8"/>
  <c r="AD86" i="8"/>
  <c r="AB86" i="8"/>
  <c r="Z86" i="8"/>
  <c r="X86" i="8"/>
  <c r="V86" i="8"/>
  <c r="T86" i="8"/>
  <c r="R86" i="8"/>
  <c r="P86" i="8"/>
  <c r="N86" i="8"/>
  <c r="L86" i="8"/>
  <c r="J86" i="8"/>
  <c r="H86" i="8"/>
  <c r="F86" i="8"/>
  <c r="AF367" i="8"/>
  <c r="AD367" i="8"/>
  <c r="AB367" i="8"/>
  <c r="Z367" i="8"/>
  <c r="X367" i="8"/>
  <c r="V367" i="8"/>
  <c r="T367" i="8"/>
  <c r="R367" i="8"/>
  <c r="P367" i="8"/>
  <c r="N367" i="8"/>
  <c r="L367" i="8"/>
  <c r="J367" i="8"/>
  <c r="H367" i="8"/>
  <c r="F367" i="8"/>
  <c r="AE367" i="8"/>
  <c r="AC367" i="8"/>
  <c r="AA367" i="8"/>
  <c r="Y367" i="8"/>
  <c r="W367" i="8"/>
  <c r="U367" i="8"/>
  <c r="S367" i="8"/>
  <c r="Q367" i="8"/>
  <c r="O367" i="8"/>
  <c r="M367" i="8"/>
  <c r="K367" i="8"/>
  <c r="I367" i="8"/>
  <c r="G367" i="8"/>
  <c r="AF326" i="7"/>
  <c r="AD326" i="7"/>
  <c r="AB326" i="7"/>
  <c r="Z326" i="7"/>
  <c r="X326" i="7"/>
  <c r="V326" i="7"/>
  <c r="T326" i="7"/>
  <c r="R326" i="7"/>
  <c r="P326" i="7"/>
  <c r="N326" i="7"/>
  <c r="L326" i="7"/>
  <c r="J326" i="7"/>
  <c r="H326" i="7"/>
  <c r="F326" i="7"/>
  <c r="AE326" i="7"/>
  <c r="AC326" i="7"/>
  <c r="AA326" i="7"/>
  <c r="Y326" i="7"/>
  <c r="W326" i="7"/>
  <c r="U326" i="7"/>
  <c r="S326" i="7"/>
  <c r="Q326" i="7"/>
  <c r="O326" i="7"/>
  <c r="M326" i="7"/>
  <c r="K326" i="7"/>
  <c r="I326" i="7"/>
  <c r="G326" i="7"/>
  <c r="D212" i="8"/>
  <c r="D213" i="8" s="1"/>
  <c r="AE162" i="7"/>
  <c r="AC162" i="7"/>
  <c r="AA162" i="7"/>
  <c r="Y162" i="7"/>
  <c r="W162" i="7"/>
  <c r="U162" i="7"/>
  <c r="S162" i="7"/>
  <c r="Q162" i="7"/>
  <c r="O162" i="7"/>
  <c r="M162" i="7"/>
  <c r="K162" i="7"/>
  <c r="I162" i="7"/>
  <c r="G162" i="7"/>
  <c r="AF162" i="7"/>
  <c r="AD162" i="7"/>
  <c r="AB162" i="7"/>
  <c r="Z162" i="7"/>
  <c r="X162" i="7"/>
  <c r="V162" i="7"/>
  <c r="T162" i="7"/>
  <c r="R162" i="7"/>
  <c r="P162" i="7"/>
  <c r="N162" i="7"/>
  <c r="L162" i="7"/>
  <c r="J162" i="7"/>
  <c r="H162" i="7"/>
  <c r="F162" i="7"/>
  <c r="AF321" i="7"/>
  <c r="AD321" i="7"/>
  <c r="AB321" i="7"/>
  <c r="Z321" i="7"/>
  <c r="X321" i="7"/>
  <c r="V321" i="7"/>
  <c r="T321" i="7"/>
  <c r="R321" i="7"/>
  <c r="P321" i="7"/>
  <c r="N321" i="7"/>
  <c r="L321" i="7"/>
  <c r="J321" i="7"/>
  <c r="H321" i="7"/>
  <c r="F321" i="7"/>
  <c r="AE321" i="7"/>
  <c r="AC321" i="7"/>
  <c r="AA321" i="7"/>
  <c r="Y321" i="7"/>
  <c r="W321" i="7"/>
  <c r="U321" i="7"/>
  <c r="S321" i="7"/>
  <c r="Q321" i="7"/>
  <c r="O321" i="7"/>
  <c r="M321" i="7"/>
  <c r="K321" i="7"/>
  <c r="I321" i="7"/>
  <c r="G321" i="7"/>
  <c r="AE246" i="8"/>
  <c r="AC246" i="8"/>
  <c r="AA246" i="8"/>
  <c r="Y246" i="8"/>
  <c r="W246" i="8"/>
  <c r="U246" i="8"/>
  <c r="S246" i="8"/>
  <c r="Q246" i="8"/>
  <c r="O246" i="8"/>
  <c r="M246" i="8"/>
  <c r="K246" i="8"/>
  <c r="I246" i="8"/>
  <c r="G246" i="8"/>
  <c r="AF246" i="8"/>
  <c r="AD246" i="8"/>
  <c r="AB246" i="8"/>
  <c r="Z246" i="8"/>
  <c r="X246" i="8"/>
  <c r="V246" i="8"/>
  <c r="T246" i="8"/>
  <c r="R246" i="8"/>
  <c r="P246" i="8"/>
  <c r="N246" i="8"/>
  <c r="L246" i="8"/>
  <c r="J246" i="8"/>
  <c r="H246" i="8"/>
  <c r="F246" i="8"/>
  <c r="AE171" i="8"/>
  <c r="AC171" i="8"/>
  <c r="AA171" i="8"/>
  <c r="Y171" i="8"/>
  <c r="W171" i="8"/>
  <c r="U171" i="8"/>
  <c r="S171" i="8"/>
  <c r="Q171" i="8"/>
  <c r="O171" i="8"/>
  <c r="M171" i="8"/>
  <c r="K171" i="8"/>
  <c r="I171" i="8"/>
  <c r="G171" i="8"/>
  <c r="AF171" i="8"/>
  <c r="AD171" i="8"/>
  <c r="AB171" i="8"/>
  <c r="Z171" i="8"/>
  <c r="X171" i="8"/>
  <c r="V171" i="8"/>
  <c r="T171" i="8"/>
  <c r="R171" i="8"/>
  <c r="P171" i="8"/>
  <c r="N171" i="8"/>
  <c r="L171" i="8"/>
  <c r="J171" i="8"/>
  <c r="H171" i="8"/>
  <c r="F171" i="8"/>
  <c r="AF16" i="8"/>
  <c r="AD16" i="8"/>
  <c r="AB16" i="8"/>
  <c r="Z16" i="8"/>
  <c r="X16" i="8"/>
  <c r="V16" i="8"/>
  <c r="T16" i="8"/>
  <c r="R16" i="8"/>
  <c r="P16" i="8"/>
  <c r="N16" i="8"/>
  <c r="L16" i="8"/>
  <c r="J16" i="8"/>
  <c r="H16" i="8"/>
  <c r="F16" i="8"/>
  <c r="AE16" i="8"/>
  <c r="AC16" i="8"/>
  <c r="AA16" i="8"/>
  <c r="Y16" i="8"/>
  <c r="W16" i="8"/>
  <c r="U16" i="8"/>
  <c r="S16" i="8"/>
  <c r="Q16" i="8"/>
  <c r="O16" i="8"/>
  <c r="M16" i="8"/>
  <c r="K16" i="8"/>
  <c r="I16" i="8"/>
  <c r="G16" i="8"/>
  <c r="AF71" i="7"/>
  <c r="AD71" i="7"/>
  <c r="AB71" i="7"/>
  <c r="Z71" i="7"/>
  <c r="X71" i="7"/>
  <c r="V71" i="7"/>
  <c r="T71" i="7"/>
  <c r="R71" i="7"/>
  <c r="P71" i="7"/>
  <c r="N71" i="7"/>
  <c r="L71" i="7"/>
  <c r="J71" i="7"/>
  <c r="H71" i="7"/>
  <c r="F71" i="7"/>
  <c r="AE71" i="7"/>
  <c r="AC71" i="7"/>
  <c r="AA71" i="7"/>
  <c r="Y71" i="7"/>
  <c r="W71" i="7"/>
  <c r="U71" i="7"/>
  <c r="S71" i="7"/>
  <c r="Q71" i="7"/>
  <c r="O71" i="7"/>
  <c r="M71" i="7"/>
  <c r="K71" i="7"/>
  <c r="I71" i="7"/>
  <c r="G71" i="7"/>
  <c r="AE136" i="8"/>
  <c r="AC136" i="8"/>
  <c r="AA136" i="8"/>
  <c r="Y136" i="8"/>
  <c r="W136" i="8"/>
  <c r="U136" i="8"/>
  <c r="S136" i="8"/>
  <c r="Q136" i="8"/>
  <c r="O136" i="8"/>
  <c r="M136" i="8"/>
  <c r="K136" i="8"/>
  <c r="I136" i="8"/>
  <c r="G136" i="8"/>
  <c r="AF136" i="8"/>
  <c r="AD136" i="8"/>
  <c r="AB136" i="8"/>
  <c r="Z136" i="8"/>
  <c r="X136" i="8"/>
  <c r="V136" i="8"/>
  <c r="T136" i="8"/>
  <c r="R136" i="8"/>
  <c r="P136" i="8"/>
  <c r="N136" i="8"/>
  <c r="L136" i="8"/>
  <c r="J136" i="8"/>
  <c r="H136" i="8"/>
  <c r="F136" i="8"/>
  <c r="AF366" i="7"/>
  <c r="AD366" i="7"/>
  <c r="AB366" i="7"/>
  <c r="Z366" i="7"/>
  <c r="X366" i="7"/>
  <c r="V366" i="7"/>
  <c r="T366" i="7"/>
  <c r="R366" i="7"/>
  <c r="P366" i="7"/>
  <c r="N366" i="7"/>
  <c r="L366" i="7"/>
  <c r="J366" i="7"/>
  <c r="H366" i="7"/>
  <c r="F366" i="7"/>
  <c r="AE366" i="7"/>
  <c r="AC366" i="7"/>
  <c r="AA366" i="7"/>
  <c r="Y366" i="7"/>
  <c r="W366" i="7"/>
  <c r="U366" i="7"/>
  <c r="S366" i="7"/>
  <c r="Q366" i="7"/>
  <c r="O366" i="7"/>
  <c r="M366" i="7"/>
  <c r="K366" i="7"/>
  <c r="I366" i="7"/>
  <c r="G366" i="7"/>
  <c r="AF202" i="8"/>
  <c r="AD202" i="8"/>
  <c r="AB202" i="8"/>
  <c r="Z202" i="8"/>
  <c r="X202" i="8"/>
  <c r="V202" i="8"/>
  <c r="T202" i="8"/>
  <c r="R202" i="8"/>
  <c r="P202" i="8"/>
  <c r="N202" i="8"/>
  <c r="L202" i="8"/>
  <c r="J202" i="8"/>
  <c r="H202" i="8"/>
  <c r="F202" i="8"/>
  <c r="AE202" i="8"/>
  <c r="AC202" i="8"/>
  <c r="AA202" i="8"/>
  <c r="Y202" i="8"/>
  <c r="W202" i="8"/>
  <c r="U202" i="8"/>
  <c r="S202" i="8"/>
  <c r="Q202" i="8"/>
  <c r="O202" i="8"/>
  <c r="M202" i="8"/>
  <c r="K202" i="8"/>
  <c r="I202" i="8"/>
  <c r="G202" i="8"/>
  <c r="AF116" i="7"/>
  <c r="AD116" i="7"/>
  <c r="AB116" i="7"/>
  <c r="Z116" i="7"/>
  <c r="X116" i="7"/>
  <c r="V116" i="7"/>
  <c r="T116" i="7"/>
  <c r="R116" i="7"/>
  <c r="P116" i="7"/>
  <c r="N116" i="7"/>
  <c r="L116" i="7"/>
  <c r="J116" i="7"/>
  <c r="H116" i="7"/>
  <c r="F116" i="7"/>
  <c r="AE116" i="7"/>
  <c r="AC116" i="7"/>
  <c r="AA116" i="7"/>
  <c r="Y116" i="7"/>
  <c r="W116" i="7"/>
  <c r="U116" i="7"/>
  <c r="S116" i="7"/>
  <c r="Q116" i="7"/>
  <c r="O116" i="7"/>
  <c r="M116" i="7"/>
  <c r="K116" i="7"/>
  <c r="I116" i="7"/>
  <c r="G116" i="7"/>
  <c r="AF296" i="7"/>
  <c r="AD296" i="7"/>
  <c r="AB296" i="7"/>
  <c r="Z296" i="7"/>
  <c r="X296" i="7"/>
  <c r="V296" i="7"/>
  <c r="T296" i="7"/>
  <c r="R296" i="7"/>
  <c r="P296" i="7"/>
  <c r="N296" i="7"/>
  <c r="L296" i="7"/>
  <c r="J296" i="7"/>
  <c r="H296" i="7"/>
  <c r="F296" i="7"/>
  <c r="AE296" i="7"/>
  <c r="AC296" i="7"/>
  <c r="AA296" i="7"/>
  <c r="Y296" i="7"/>
  <c r="W296" i="7"/>
  <c r="U296" i="7"/>
  <c r="S296" i="7"/>
  <c r="Q296" i="7"/>
  <c r="O296" i="7"/>
  <c r="M296" i="7"/>
  <c r="K296" i="7"/>
  <c r="I296" i="7"/>
  <c r="G296" i="7"/>
  <c r="AE56" i="8"/>
  <c r="AC56" i="8"/>
  <c r="AA56" i="8"/>
  <c r="Y56" i="8"/>
  <c r="W56" i="8"/>
  <c r="U56" i="8"/>
  <c r="S56" i="8"/>
  <c r="Q56" i="8"/>
  <c r="O56" i="8"/>
  <c r="M56" i="8"/>
  <c r="K56" i="8"/>
  <c r="I56" i="8"/>
  <c r="G56" i="8"/>
  <c r="AF56" i="8"/>
  <c r="AD56" i="8"/>
  <c r="AB56" i="8"/>
  <c r="Z56" i="8"/>
  <c r="X56" i="8"/>
  <c r="V56" i="8"/>
  <c r="T56" i="8"/>
  <c r="R56" i="8"/>
  <c r="P56" i="8"/>
  <c r="N56" i="8"/>
  <c r="L56" i="8"/>
  <c r="J56" i="8"/>
  <c r="H56" i="8"/>
  <c r="F56" i="8"/>
  <c r="AE391" i="8"/>
  <c r="AC391" i="8"/>
  <c r="AA391" i="8"/>
  <c r="Y391" i="8"/>
  <c r="W391" i="8"/>
  <c r="U391" i="8"/>
  <c r="S391" i="8"/>
  <c r="Q391" i="8"/>
  <c r="O391" i="8"/>
  <c r="M391" i="8"/>
  <c r="K391" i="8"/>
  <c r="I391" i="8"/>
  <c r="G391" i="8"/>
  <c r="AF391" i="8"/>
  <c r="AD391" i="8"/>
  <c r="AB391" i="8"/>
  <c r="Z391" i="8"/>
  <c r="X391" i="8"/>
  <c r="V391" i="8"/>
  <c r="T391" i="8"/>
  <c r="R391" i="8"/>
  <c r="P391" i="8"/>
  <c r="N391" i="8"/>
  <c r="L391" i="8"/>
  <c r="J391" i="8"/>
  <c r="H391" i="8"/>
  <c r="F391" i="8"/>
  <c r="AE111" i="8"/>
  <c r="AC111" i="8"/>
  <c r="AA111" i="8"/>
  <c r="Y111" i="8"/>
  <c r="W111" i="8"/>
  <c r="U111" i="8"/>
  <c r="S111" i="8"/>
  <c r="Q111" i="8"/>
  <c r="O111" i="8"/>
  <c r="M111" i="8"/>
  <c r="K111" i="8"/>
  <c r="I111" i="8"/>
  <c r="G111" i="8"/>
  <c r="AF111" i="8"/>
  <c r="AD111" i="8"/>
  <c r="AB111" i="8"/>
  <c r="Z111" i="8"/>
  <c r="X111" i="8"/>
  <c r="V111" i="8"/>
  <c r="T111" i="8"/>
  <c r="R111" i="8"/>
  <c r="P111" i="8"/>
  <c r="N111" i="8"/>
  <c r="L111" i="8"/>
  <c r="J111" i="8"/>
  <c r="H111" i="8"/>
  <c r="F111" i="8"/>
  <c r="AF297" i="8"/>
  <c r="AD297" i="8"/>
  <c r="AB297" i="8"/>
  <c r="Z297" i="8"/>
  <c r="X297" i="8"/>
  <c r="V297" i="8"/>
  <c r="T297" i="8"/>
  <c r="R297" i="8"/>
  <c r="P297" i="8"/>
  <c r="N297" i="8"/>
  <c r="L297" i="8"/>
  <c r="J297" i="8"/>
  <c r="H297" i="8"/>
  <c r="F297" i="8"/>
  <c r="AE297" i="8"/>
  <c r="AC297" i="8"/>
  <c r="AA297" i="8"/>
  <c r="Y297" i="8"/>
  <c r="W297" i="8"/>
  <c r="U297" i="8"/>
  <c r="S297" i="8"/>
  <c r="Q297" i="8"/>
  <c r="O297" i="8"/>
  <c r="M297" i="8"/>
  <c r="K297" i="8"/>
  <c r="I297" i="8"/>
  <c r="G297" i="8"/>
  <c r="AF46" i="8"/>
  <c r="AD46" i="8"/>
  <c r="AB46" i="8"/>
  <c r="Z46" i="8"/>
  <c r="X46" i="8"/>
  <c r="V46" i="8"/>
  <c r="T46" i="8"/>
  <c r="R46" i="8"/>
  <c r="P46" i="8"/>
  <c r="N46" i="8"/>
  <c r="L46" i="8"/>
  <c r="J46" i="8"/>
  <c r="H46" i="8"/>
  <c r="F46" i="8"/>
  <c r="AE46" i="8"/>
  <c r="AC46" i="8"/>
  <c r="AA46" i="8"/>
  <c r="Y46" i="8"/>
  <c r="W46" i="8"/>
  <c r="U46" i="8"/>
  <c r="S46" i="8"/>
  <c r="Q46" i="8"/>
  <c r="O46" i="8"/>
  <c r="M46" i="8"/>
  <c r="K46" i="8"/>
  <c r="I46" i="8"/>
  <c r="G46" i="8"/>
  <c r="AF351" i="7"/>
  <c r="AD351" i="7"/>
  <c r="AB351" i="7"/>
  <c r="Z351" i="7"/>
  <c r="X351" i="7"/>
  <c r="V351" i="7"/>
  <c r="T351" i="7"/>
  <c r="R351" i="7"/>
  <c r="P351" i="7"/>
  <c r="N351" i="7"/>
  <c r="L351" i="7"/>
  <c r="J351" i="7"/>
  <c r="H351" i="7"/>
  <c r="F351" i="7"/>
  <c r="AE351" i="7"/>
  <c r="AC351" i="7"/>
  <c r="AA351" i="7"/>
  <c r="Y351" i="7"/>
  <c r="W351" i="7"/>
  <c r="U351" i="7"/>
  <c r="S351" i="7"/>
  <c r="Q351" i="7"/>
  <c r="O351" i="7"/>
  <c r="M351" i="7"/>
  <c r="K351" i="7"/>
  <c r="I351" i="7"/>
  <c r="G351" i="7"/>
  <c r="AE416" i="8"/>
  <c r="AC416" i="8"/>
  <c r="AA416" i="8"/>
  <c r="Y416" i="8"/>
  <c r="W416" i="8"/>
  <c r="U416" i="8"/>
  <c r="S416" i="8"/>
  <c r="Q416" i="8"/>
  <c r="O416" i="8"/>
  <c r="M416" i="8"/>
  <c r="K416" i="8"/>
  <c r="I416" i="8"/>
  <c r="G416" i="8"/>
  <c r="AF416" i="8"/>
  <c r="AD416" i="8"/>
  <c r="AB416" i="8"/>
  <c r="Z416" i="8"/>
  <c r="X416" i="8"/>
  <c r="V416" i="8"/>
  <c r="T416" i="8"/>
  <c r="R416" i="8"/>
  <c r="P416" i="8"/>
  <c r="N416" i="8"/>
  <c r="L416" i="8"/>
  <c r="J416" i="8"/>
  <c r="H416" i="8"/>
  <c r="F416" i="8"/>
  <c r="AE126" i="8"/>
  <c r="AC126" i="8"/>
  <c r="AA126" i="8"/>
  <c r="Y126" i="8"/>
  <c r="W126" i="8"/>
  <c r="U126" i="8"/>
  <c r="S126" i="8"/>
  <c r="Q126" i="8"/>
  <c r="O126" i="8"/>
  <c r="M126" i="8"/>
  <c r="K126" i="8"/>
  <c r="I126" i="8"/>
  <c r="G126" i="8"/>
  <c r="AF126" i="8"/>
  <c r="AD126" i="8"/>
  <c r="AB126" i="8"/>
  <c r="Z126" i="8"/>
  <c r="X126" i="8"/>
  <c r="V126" i="8"/>
  <c r="T126" i="8"/>
  <c r="R126" i="8"/>
  <c r="P126" i="8"/>
  <c r="N126" i="8"/>
  <c r="L126" i="8"/>
  <c r="J126" i="8"/>
  <c r="H126" i="8"/>
  <c r="F126" i="8"/>
  <c r="AF81" i="7"/>
  <c r="AD81" i="7"/>
  <c r="AB81" i="7"/>
  <c r="Z81" i="7"/>
  <c r="X81" i="7"/>
  <c r="V81" i="7"/>
  <c r="T81" i="7"/>
  <c r="R81" i="7"/>
  <c r="P81" i="7"/>
  <c r="N81" i="7"/>
  <c r="L81" i="7"/>
  <c r="J81" i="7"/>
  <c r="H81" i="7"/>
  <c r="F81" i="7"/>
  <c r="AE81" i="7"/>
  <c r="AC81" i="7"/>
  <c r="AA81" i="7"/>
  <c r="Y81" i="7"/>
  <c r="W81" i="7"/>
  <c r="U81" i="7"/>
  <c r="S81" i="7"/>
  <c r="Q81" i="7"/>
  <c r="O81" i="7"/>
  <c r="M81" i="7"/>
  <c r="K81" i="7"/>
  <c r="I81" i="7"/>
  <c r="G81" i="7"/>
  <c r="AF56" i="7"/>
  <c r="AD56" i="7"/>
  <c r="AB56" i="7"/>
  <c r="Z56" i="7"/>
  <c r="X56" i="7"/>
  <c r="V56" i="7"/>
  <c r="T56" i="7"/>
  <c r="R56" i="7"/>
  <c r="P56" i="7"/>
  <c r="N56" i="7"/>
  <c r="L56" i="7"/>
  <c r="J56" i="7"/>
  <c r="H56" i="7"/>
  <c r="F56" i="7"/>
  <c r="AE56" i="7"/>
  <c r="AC56" i="7"/>
  <c r="AA56" i="7"/>
  <c r="Y56" i="7"/>
  <c r="W56" i="7"/>
  <c r="U56" i="7"/>
  <c r="S56" i="7"/>
  <c r="Q56" i="7"/>
  <c r="O56" i="7"/>
  <c r="M56" i="7"/>
  <c r="K56" i="7"/>
  <c r="I56" i="7"/>
  <c r="G56" i="7"/>
  <c r="AF46" i="7"/>
  <c r="AD46" i="7"/>
  <c r="AB46" i="7"/>
  <c r="Z46" i="7"/>
  <c r="X46" i="7"/>
  <c r="V46" i="7"/>
  <c r="T46" i="7"/>
  <c r="R46" i="7"/>
  <c r="P46" i="7"/>
  <c r="N46" i="7"/>
  <c r="L46" i="7"/>
  <c r="J46" i="7"/>
  <c r="H46" i="7"/>
  <c r="F46" i="7"/>
  <c r="AE46" i="7"/>
  <c r="AC46" i="7"/>
  <c r="AA46" i="7"/>
  <c r="Y46" i="7"/>
  <c r="W46" i="7"/>
  <c r="U46" i="7"/>
  <c r="S46" i="7"/>
  <c r="Q46" i="7"/>
  <c r="O46" i="7"/>
  <c r="M46" i="7"/>
  <c r="K46" i="7"/>
  <c r="I46" i="7"/>
  <c r="G46" i="7"/>
  <c r="AE391" i="7"/>
  <c r="AC391" i="7"/>
  <c r="AA391" i="7"/>
  <c r="Y391" i="7"/>
  <c r="W391" i="7"/>
  <c r="U391" i="7"/>
  <c r="S391" i="7"/>
  <c r="Q391" i="7"/>
  <c r="O391" i="7"/>
  <c r="M391" i="7"/>
  <c r="K391" i="7"/>
  <c r="I391" i="7"/>
  <c r="G391" i="7"/>
  <c r="AF391" i="7"/>
  <c r="AD391" i="7"/>
  <c r="AB391" i="7"/>
  <c r="Z391" i="7"/>
  <c r="X391" i="7"/>
  <c r="V391" i="7"/>
  <c r="T391" i="7"/>
  <c r="R391" i="7"/>
  <c r="P391" i="7"/>
  <c r="N391" i="7"/>
  <c r="L391" i="7"/>
  <c r="J391" i="7"/>
  <c r="H391" i="7"/>
  <c r="F391" i="7"/>
  <c r="AF256" i="7"/>
  <c r="AD256" i="7"/>
  <c r="AB256" i="7"/>
  <c r="Z256" i="7"/>
  <c r="X256" i="7"/>
  <c r="V256" i="7"/>
  <c r="T256" i="7"/>
  <c r="R256" i="7"/>
  <c r="P256" i="7"/>
  <c r="N256" i="7"/>
  <c r="L256" i="7"/>
  <c r="J256" i="7"/>
  <c r="H256" i="7"/>
  <c r="F256" i="7"/>
  <c r="AE256" i="7"/>
  <c r="AC256" i="7"/>
  <c r="AA256" i="7"/>
  <c r="Y256" i="7"/>
  <c r="W256" i="7"/>
  <c r="U256" i="7"/>
  <c r="S256" i="7"/>
  <c r="Q256" i="7"/>
  <c r="O256" i="7"/>
  <c r="M256" i="7"/>
  <c r="K256" i="7"/>
  <c r="I256" i="7"/>
  <c r="G256" i="7"/>
  <c r="AE101" i="8"/>
  <c r="AC101" i="8"/>
  <c r="AA101" i="8"/>
  <c r="Y101" i="8"/>
  <c r="W101" i="8"/>
  <c r="U101" i="8"/>
  <c r="S101" i="8"/>
  <c r="Q101" i="8"/>
  <c r="O101" i="8"/>
  <c r="M101" i="8"/>
  <c r="K101" i="8"/>
  <c r="I101" i="8"/>
  <c r="G101" i="8"/>
  <c r="AF101" i="8"/>
  <c r="AD101" i="8"/>
  <c r="AB101" i="8"/>
  <c r="Z101" i="8"/>
  <c r="X101" i="8"/>
  <c r="V101" i="8"/>
  <c r="T101" i="8"/>
  <c r="R101" i="8"/>
  <c r="P101" i="8"/>
  <c r="N101" i="8"/>
  <c r="L101" i="8"/>
  <c r="J101" i="8"/>
  <c r="H101" i="8"/>
  <c r="F101" i="8"/>
  <c r="AF151" i="7"/>
  <c r="AD151" i="7"/>
  <c r="AB151" i="7"/>
  <c r="Z151" i="7"/>
  <c r="X151" i="7"/>
  <c r="V151" i="7"/>
  <c r="T151" i="7"/>
  <c r="R151" i="7"/>
  <c r="P151" i="7"/>
  <c r="N151" i="7"/>
  <c r="L151" i="7"/>
  <c r="J151" i="7"/>
  <c r="H151" i="7"/>
  <c r="F151" i="7"/>
  <c r="AE151" i="7"/>
  <c r="AC151" i="7"/>
  <c r="AA151" i="7"/>
  <c r="Y151" i="7"/>
  <c r="W151" i="7"/>
  <c r="U151" i="7"/>
  <c r="S151" i="7"/>
  <c r="Q151" i="7"/>
  <c r="O151" i="7"/>
  <c r="M151" i="7"/>
  <c r="K151" i="7"/>
  <c r="I151" i="7"/>
  <c r="G151" i="7"/>
  <c r="AF286" i="7"/>
  <c r="AD286" i="7"/>
  <c r="AB286" i="7"/>
  <c r="Z286" i="7"/>
  <c r="X286" i="7"/>
  <c r="V286" i="7"/>
  <c r="T286" i="7"/>
  <c r="R286" i="7"/>
  <c r="P286" i="7"/>
  <c r="N286" i="7"/>
  <c r="L286" i="7"/>
  <c r="J286" i="7"/>
  <c r="H286" i="7"/>
  <c r="F286" i="7"/>
  <c r="AE286" i="7"/>
  <c r="AC286" i="7"/>
  <c r="AA286" i="7"/>
  <c r="Y286" i="7"/>
  <c r="W286" i="7"/>
  <c r="U286" i="7"/>
  <c r="S286" i="7"/>
  <c r="Q286" i="7"/>
  <c r="O286" i="7"/>
  <c r="M286" i="7"/>
  <c r="K286" i="7"/>
  <c r="I286" i="7"/>
  <c r="G286" i="7"/>
  <c r="AE316" i="8"/>
  <c r="AC316" i="8"/>
  <c r="AA316" i="8"/>
  <c r="Y316" i="8"/>
  <c r="W316" i="8"/>
  <c r="U316" i="8"/>
  <c r="S316" i="8"/>
  <c r="Q316" i="8"/>
  <c r="O316" i="8"/>
  <c r="M316" i="8"/>
  <c r="K316" i="8"/>
  <c r="I316" i="8"/>
  <c r="G316" i="8"/>
  <c r="AF316" i="8"/>
  <c r="AD316" i="8"/>
  <c r="AB316" i="8"/>
  <c r="Z316" i="8"/>
  <c r="X316" i="8"/>
  <c r="V316" i="8"/>
  <c r="T316" i="8"/>
  <c r="R316" i="8"/>
  <c r="P316" i="8"/>
  <c r="N316" i="8"/>
  <c r="L316" i="8"/>
  <c r="J316" i="8"/>
  <c r="H316" i="8"/>
  <c r="F316" i="8"/>
  <c r="AE216" i="8"/>
  <c r="AC216" i="8"/>
  <c r="AA216" i="8"/>
  <c r="Y216" i="8"/>
  <c r="W216" i="8"/>
  <c r="U216" i="8"/>
  <c r="S216" i="8"/>
  <c r="Q216" i="8"/>
  <c r="O216" i="8"/>
  <c r="M216" i="8"/>
  <c r="K216" i="8"/>
  <c r="I216" i="8"/>
  <c r="G216" i="8"/>
  <c r="AF216" i="8"/>
  <c r="AD216" i="8"/>
  <c r="AB216" i="8"/>
  <c r="Z216" i="8"/>
  <c r="X216" i="8"/>
  <c r="V216" i="8"/>
  <c r="T216" i="8"/>
  <c r="R216" i="8"/>
  <c r="P216" i="8"/>
  <c r="N216" i="8"/>
  <c r="L216" i="8"/>
  <c r="J216" i="8"/>
  <c r="H216" i="8"/>
  <c r="F216" i="8"/>
  <c r="AF131" i="7"/>
  <c r="AD131" i="7"/>
  <c r="AB131" i="7"/>
  <c r="Z131" i="7"/>
  <c r="X131" i="7"/>
  <c r="V131" i="7"/>
  <c r="T131" i="7"/>
  <c r="R131" i="7"/>
  <c r="P131" i="7"/>
  <c r="N131" i="7"/>
  <c r="L131" i="7"/>
  <c r="J131" i="7"/>
  <c r="H131" i="7"/>
  <c r="F131" i="7"/>
  <c r="AE131" i="7"/>
  <c r="AC131" i="7"/>
  <c r="AA131" i="7"/>
  <c r="Y131" i="7"/>
  <c r="W131" i="7"/>
  <c r="U131" i="7"/>
  <c r="S131" i="7"/>
  <c r="Q131" i="7"/>
  <c r="O131" i="7"/>
  <c r="M131" i="7"/>
  <c r="K131" i="7"/>
  <c r="I131" i="7"/>
  <c r="G131" i="7"/>
  <c r="AF341" i="7"/>
  <c r="AD341" i="7"/>
  <c r="AB341" i="7"/>
  <c r="Z341" i="7"/>
  <c r="X341" i="7"/>
  <c r="V341" i="7"/>
  <c r="T341" i="7"/>
  <c r="R341" i="7"/>
  <c r="P341" i="7"/>
  <c r="N341" i="7"/>
  <c r="L341" i="7"/>
  <c r="J341" i="7"/>
  <c r="H341" i="7"/>
  <c r="F341" i="7"/>
  <c r="AE341" i="7"/>
  <c r="AC341" i="7"/>
  <c r="AA341" i="7"/>
  <c r="Y341" i="7"/>
  <c r="W341" i="7"/>
  <c r="U341" i="7"/>
  <c r="S341" i="7"/>
  <c r="Q341" i="7"/>
  <c r="O341" i="7"/>
  <c r="M341" i="7"/>
  <c r="K341" i="7"/>
  <c r="I341" i="7"/>
  <c r="G341" i="7"/>
  <c r="AE421" i="7"/>
  <c r="AC421" i="7"/>
  <c r="AA421" i="7"/>
  <c r="Y421" i="7"/>
  <c r="W421" i="7"/>
  <c r="U421" i="7"/>
  <c r="S421" i="7"/>
  <c r="Q421" i="7"/>
  <c r="O421" i="7"/>
  <c r="M421" i="7"/>
  <c r="K421" i="7"/>
  <c r="I421" i="7"/>
  <c r="G421" i="7"/>
  <c r="AF421" i="7"/>
  <c r="AD421" i="7"/>
  <c r="AB421" i="7"/>
  <c r="Z421" i="7"/>
  <c r="X421" i="7"/>
  <c r="V421" i="7"/>
  <c r="T421" i="7"/>
  <c r="R421" i="7"/>
  <c r="P421" i="7"/>
  <c r="N421" i="7"/>
  <c r="L421" i="7"/>
  <c r="J421" i="7"/>
  <c r="H421" i="7"/>
  <c r="F421" i="7"/>
  <c r="AF181" i="7"/>
  <c r="AD181" i="7"/>
  <c r="AB181" i="7"/>
  <c r="Z181" i="7"/>
  <c r="X181" i="7"/>
  <c r="V181" i="7"/>
  <c r="T181" i="7"/>
  <c r="R181" i="7"/>
  <c r="P181" i="7"/>
  <c r="N181" i="7"/>
  <c r="L181" i="7"/>
  <c r="J181" i="7"/>
  <c r="H181" i="7"/>
  <c r="F181" i="7"/>
  <c r="AE181" i="7"/>
  <c r="AC181" i="7"/>
  <c r="AA181" i="7"/>
  <c r="Y181" i="7"/>
  <c r="W181" i="7"/>
  <c r="U181" i="7"/>
  <c r="S181" i="7"/>
  <c r="Q181" i="7"/>
  <c r="O181" i="7"/>
  <c r="M181" i="7"/>
  <c r="K181" i="7"/>
  <c r="I181" i="7"/>
  <c r="G181" i="7"/>
  <c r="AE366" i="8"/>
  <c r="AC366" i="8"/>
  <c r="AA366" i="8"/>
  <c r="Y366" i="8"/>
  <c r="W366" i="8"/>
  <c r="U366" i="8"/>
  <c r="S366" i="8"/>
  <c r="Q366" i="8"/>
  <c r="O366" i="8"/>
  <c r="M366" i="8"/>
  <c r="K366" i="8"/>
  <c r="I366" i="8"/>
  <c r="G366" i="8"/>
  <c r="AF366" i="8"/>
  <c r="AD366" i="8"/>
  <c r="AB366" i="8"/>
  <c r="Z366" i="8"/>
  <c r="X366" i="8"/>
  <c r="V366" i="8"/>
  <c r="T366" i="8"/>
  <c r="R366" i="8"/>
  <c r="P366" i="8"/>
  <c r="N366" i="8"/>
  <c r="L366" i="8"/>
  <c r="J366" i="8"/>
  <c r="H366" i="8"/>
  <c r="F366" i="8"/>
  <c r="AE177" i="7"/>
  <c r="AC177" i="7"/>
  <c r="AA177" i="7"/>
  <c r="Y177" i="7"/>
  <c r="W177" i="7"/>
  <c r="U177" i="7"/>
  <c r="S177" i="7"/>
  <c r="Q177" i="7"/>
  <c r="O177" i="7"/>
  <c r="M177" i="7"/>
  <c r="K177" i="7"/>
  <c r="I177" i="7"/>
  <c r="G177" i="7"/>
  <c r="AF177" i="7"/>
  <c r="AD177" i="7"/>
  <c r="AB177" i="7"/>
  <c r="Z177" i="7"/>
  <c r="X177" i="7"/>
  <c r="V177" i="7"/>
  <c r="T177" i="7"/>
  <c r="R177" i="7"/>
  <c r="P177" i="7"/>
  <c r="N177" i="7"/>
  <c r="L177" i="7"/>
  <c r="J177" i="7"/>
  <c r="H177" i="7"/>
  <c r="F177" i="7"/>
  <c r="AE146" i="8"/>
  <c r="AC146" i="8"/>
  <c r="AA146" i="8"/>
  <c r="Y146" i="8"/>
  <c r="W146" i="8"/>
  <c r="U146" i="8"/>
  <c r="S146" i="8"/>
  <c r="Q146" i="8"/>
  <c r="O146" i="8"/>
  <c r="M146" i="8"/>
  <c r="K146" i="8"/>
  <c r="I146" i="8"/>
  <c r="G146" i="8"/>
  <c r="AF146" i="8"/>
  <c r="AD146" i="8"/>
  <c r="AB146" i="8"/>
  <c r="Z146" i="8"/>
  <c r="X146" i="8"/>
  <c r="V146" i="8"/>
  <c r="T146" i="8"/>
  <c r="R146" i="8"/>
  <c r="P146" i="8"/>
  <c r="N146" i="8"/>
  <c r="L146" i="8"/>
  <c r="J146" i="8"/>
  <c r="H146" i="8"/>
  <c r="F146" i="8"/>
  <c r="AF176" i="7"/>
  <c r="AD176" i="7"/>
  <c r="AB176" i="7"/>
  <c r="Z176" i="7"/>
  <c r="X176" i="7"/>
  <c r="V176" i="7"/>
  <c r="T176" i="7"/>
  <c r="R176" i="7"/>
  <c r="P176" i="7"/>
  <c r="N176" i="7"/>
  <c r="L176" i="7"/>
  <c r="J176" i="7"/>
  <c r="H176" i="7"/>
  <c r="F176" i="7"/>
  <c r="AE176" i="7"/>
  <c r="AC176" i="7"/>
  <c r="AA176" i="7"/>
  <c r="Y176" i="7"/>
  <c r="W176" i="7"/>
  <c r="U176" i="7"/>
  <c r="S176" i="7"/>
  <c r="Q176" i="7"/>
  <c r="O176" i="7"/>
  <c r="M176" i="7"/>
  <c r="K176" i="7"/>
  <c r="I176" i="7"/>
  <c r="G176" i="7"/>
  <c r="AF425" i="8"/>
  <c r="AD425" i="8"/>
  <c r="AB425" i="8"/>
  <c r="Z425" i="8"/>
  <c r="X425" i="8"/>
  <c r="V425" i="8"/>
  <c r="T425" i="8"/>
  <c r="R425" i="8"/>
  <c r="P425" i="8"/>
  <c r="N425" i="8"/>
  <c r="L425" i="8"/>
  <c r="J425" i="8"/>
  <c r="H425" i="8"/>
  <c r="F425" i="8"/>
  <c r="AE425" i="8"/>
  <c r="AC425" i="8"/>
  <c r="AA425" i="8"/>
  <c r="Y425" i="8"/>
  <c r="W425" i="8"/>
  <c r="U425" i="8"/>
  <c r="S425" i="8"/>
  <c r="Q425" i="8"/>
  <c r="O425" i="8"/>
  <c r="M425" i="8"/>
  <c r="K425" i="8"/>
  <c r="I425" i="8"/>
  <c r="G425" i="8"/>
  <c r="D426" i="8"/>
  <c r="AF320" i="8"/>
  <c r="AD320" i="8"/>
  <c r="AB320" i="8"/>
  <c r="Z320" i="8"/>
  <c r="X320" i="8"/>
  <c r="V320" i="8"/>
  <c r="T320" i="8"/>
  <c r="R320" i="8"/>
  <c r="P320" i="8"/>
  <c r="N320" i="8"/>
  <c r="L320" i="8"/>
  <c r="J320" i="8"/>
  <c r="H320" i="8"/>
  <c r="F320" i="8"/>
  <c r="AE320" i="8"/>
  <c r="AC320" i="8"/>
  <c r="AA320" i="8"/>
  <c r="Y320" i="8"/>
  <c r="W320" i="8"/>
  <c r="U320" i="8"/>
  <c r="S320" i="8"/>
  <c r="Q320" i="8"/>
  <c r="O320" i="8"/>
  <c r="M320" i="8"/>
  <c r="K320" i="8"/>
  <c r="I320" i="8"/>
  <c r="G320" i="8"/>
  <c r="D321" i="8"/>
  <c r="AE40" i="8"/>
  <c r="AC40" i="8"/>
  <c r="AA40" i="8"/>
  <c r="Y40" i="8"/>
  <c r="W40" i="8"/>
  <c r="U40" i="8"/>
  <c r="S40" i="8"/>
  <c r="Q40" i="8"/>
  <c r="O40" i="8"/>
  <c r="M40" i="8"/>
  <c r="K40" i="8"/>
  <c r="I40" i="8"/>
  <c r="G40" i="8"/>
  <c r="AF40" i="8"/>
  <c r="AD40" i="8"/>
  <c r="AB40" i="8"/>
  <c r="Z40" i="8"/>
  <c r="X40" i="8"/>
  <c r="V40" i="8"/>
  <c r="T40" i="8"/>
  <c r="R40" i="8"/>
  <c r="P40" i="8"/>
  <c r="N40" i="8"/>
  <c r="L40" i="8"/>
  <c r="J40" i="8"/>
  <c r="H40" i="8"/>
  <c r="F40" i="8"/>
  <c r="D41" i="8"/>
  <c r="G12" i="9"/>
  <c r="B12" i="9"/>
  <c r="C12" i="9"/>
  <c r="D12" i="9"/>
  <c r="H12" i="9"/>
  <c r="E12" i="9"/>
  <c r="F12" i="9"/>
  <c r="AE201" i="8"/>
  <c r="AC201" i="8"/>
  <c r="AA201" i="8"/>
  <c r="Y201" i="8"/>
  <c r="W201" i="8"/>
  <c r="U201" i="8"/>
  <c r="S201" i="8"/>
  <c r="Q201" i="8"/>
  <c r="O201" i="8"/>
  <c r="M201" i="8"/>
  <c r="K201" i="8"/>
  <c r="I201" i="8"/>
  <c r="G201" i="8"/>
  <c r="AF201" i="8"/>
  <c r="AD201" i="8"/>
  <c r="AB201" i="8"/>
  <c r="Z201" i="8"/>
  <c r="X201" i="8"/>
  <c r="V201" i="8"/>
  <c r="T201" i="8"/>
  <c r="R201" i="8"/>
  <c r="P201" i="8"/>
  <c r="N201" i="8"/>
  <c r="L201" i="8"/>
  <c r="J201" i="8"/>
  <c r="H201" i="8"/>
  <c r="F201" i="8"/>
  <c r="AF205" i="8"/>
  <c r="AD205" i="8"/>
  <c r="AB205" i="8"/>
  <c r="Z205" i="8"/>
  <c r="X205" i="8"/>
  <c r="V205" i="8"/>
  <c r="T205" i="8"/>
  <c r="R205" i="8"/>
  <c r="P205" i="8"/>
  <c r="N205" i="8"/>
  <c r="L205" i="8"/>
  <c r="J205" i="8"/>
  <c r="H205" i="8"/>
  <c r="F205" i="8"/>
  <c r="AE205" i="8"/>
  <c r="AC205" i="8"/>
  <c r="AA205" i="8"/>
  <c r="Y205" i="8"/>
  <c r="W205" i="8"/>
  <c r="U205" i="8"/>
  <c r="S205" i="8"/>
  <c r="Q205" i="8"/>
  <c r="O205" i="8"/>
  <c r="M205" i="8"/>
  <c r="K205" i="8"/>
  <c r="I205" i="8"/>
  <c r="G205" i="8"/>
  <c r="D206" i="8"/>
  <c r="AG239" i="7"/>
  <c r="AH239" i="7" s="1"/>
  <c r="AG409" i="7"/>
  <c r="AH409" i="7" s="1"/>
  <c r="AE105" i="7"/>
  <c r="AC105" i="7"/>
  <c r="AA105" i="7"/>
  <c r="Y105" i="7"/>
  <c r="W105" i="7"/>
  <c r="U105" i="7"/>
  <c r="S105" i="7"/>
  <c r="Q105" i="7"/>
  <c r="O105" i="7"/>
  <c r="M105" i="7"/>
  <c r="K105" i="7"/>
  <c r="I105" i="7"/>
  <c r="G105" i="7"/>
  <c r="AF105" i="7"/>
  <c r="AD105" i="7"/>
  <c r="AB105" i="7"/>
  <c r="Z105" i="7"/>
  <c r="X105" i="7"/>
  <c r="V105" i="7"/>
  <c r="T105" i="7"/>
  <c r="R105" i="7"/>
  <c r="P105" i="7"/>
  <c r="N105" i="7"/>
  <c r="L105" i="7"/>
  <c r="J105" i="7"/>
  <c r="H105" i="7"/>
  <c r="F105" i="7"/>
  <c r="D106" i="7"/>
  <c r="K4" i="5"/>
  <c r="K24" i="5" s="1"/>
  <c r="J4" i="5"/>
  <c r="J24" i="5" s="1"/>
  <c r="AE388" i="8"/>
  <c r="AC388" i="8"/>
  <c r="AA388" i="8"/>
  <c r="Y388" i="8"/>
  <c r="W388" i="8"/>
  <c r="U388" i="8"/>
  <c r="S388" i="8"/>
  <c r="Q388" i="8"/>
  <c r="O388" i="8"/>
  <c r="M388" i="8"/>
  <c r="K388" i="8"/>
  <c r="I388" i="8"/>
  <c r="G388" i="8"/>
  <c r="AF388" i="8"/>
  <c r="AD388" i="8"/>
  <c r="AB388" i="8"/>
  <c r="Z388" i="8"/>
  <c r="X388" i="8"/>
  <c r="V388" i="8"/>
  <c r="T388" i="8"/>
  <c r="R388" i="8"/>
  <c r="P388" i="8"/>
  <c r="N388" i="8"/>
  <c r="L388" i="8"/>
  <c r="J388" i="8"/>
  <c r="H388" i="8"/>
  <c r="F388" i="8"/>
  <c r="AE363" i="7"/>
  <c r="AC363" i="7"/>
  <c r="AA363" i="7"/>
  <c r="Y363" i="7"/>
  <c r="W363" i="7"/>
  <c r="U363" i="7"/>
  <c r="S363" i="7"/>
  <c r="Q363" i="7"/>
  <c r="O363" i="7"/>
  <c r="M363" i="7"/>
  <c r="K363" i="7"/>
  <c r="I363" i="7"/>
  <c r="G363" i="7"/>
  <c r="AF363" i="7"/>
  <c r="AD363" i="7"/>
  <c r="AB363" i="7"/>
  <c r="Z363" i="7"/>
  <c r="X363" i="7"/>
  <c r="V363" i="7"/>
  <c r="T363" i="7"/>
  <c r="R363" i="7"/>
  <c r="P363" i="7"/>
  <c r="N363" i="7"/>
  <c r="L363" i="7"/>
  <c r="J363" i="7"/>
  <c r="H363" i="7"/>
  <c r="F363" i="7"/>
  <c r="AE313" i="8"/>
  <c r="AC313" i="8"/>
  <c r="AA313" i="8"/>
  <c r="Y313" i="8"/>
  <c r="W313" i="8"/>
  <c r="U313" i="8"/>
  <c r="S313" i="8"/>
  <c r="Q313" i="8"/>
  <c r="O313" i="8"/>
  <c r="M313" i="8"/>
  <c r="K313" i="8"/>
  <c r="I313" i="8"/>
  <c r="G313" i="8"/>
  <c r="AF313" i="8"/>
  <c r="AD313" i="8"/>
  <c r="AB313" i="8"/>
  <c r="Z313" i="8"/>
  <c r="X313" i="8"/>
  <c r="V313" i="8"/>
  <c r="T313" i="8"/>
  <c r="R313" i="8"/>
  <c r="P313" i="8"/>
  <c r="N313" i="8"/>
  <c r="L313" i="8"/>
  <c r="J313" i="8"/>
  <c r="H313" i="8"/>
  <c r="F313" i="8"/>
  <c r="AF178" i="7"/>
  <c r="AD178" i="7"/>
  <c r="AB178" i="7"/>
  <c r="Z178" i="7"/>
  <c r="X178" i="7"/>
  <c r="V178" i="7"/>
  <c r="T178" i="7"/>
  <c r="R178" i="7"/>
  <c r="P178" i="7"/>
  <c r="N178" i="7"/>
  <c r="L178" i="7"/>
  <c r="J178" i="7"/>
  <c r="H178" i="7"/>
  <c r="F178" i="7"/>
  <c r="AE178" i="7"/>
  <c r="AC178" i="7"/>
  <c r="AA178" i="7"/>
  <c r="Y178" i="7"/>
  <c r="W178" i="7"/>
  <c r="U178" i="7"/>
  <c r="S178" i="7"/>
  <c r="Q178" i="7"/>
  <c r="O178" i="7"/>
  <c r="M178" i="7"/>
  <c r="K178" i="7"/>
  <c r="I178" i="7"/>
  <c r="G178" i="7"/>
  <c r="AE73" i="8"/>
  <c r="AC73" i="8"/>
  <c r="AA73" i="8"/>
  <c r="Y73" i="8"/>
  <c r="W73" i="8"/>
  <c r="U73" i="8"/>
  <c r="S73" i="8"/>
  <c r="Q73" i="8"/>
  <c r="O73" i="8"/>
  <c r="M73" i="8"/>
  <c r="K73" i="8"/>
  <c r="I73" i="8"/>
  <c r="G73" i="8"/>
  <c r="AF73" i="8"/>
  <c r="AD73" i="8"/>
  <c r="AB73" i="8"/>
  <c r="Z73" i="8"/>
  <c r="X73" i="8"/>
  <c r="V73" i="8"/>
  <c r="T73" i="8"/>
  <c r="R73" i="8"/>
  <c r="P73" i="8"/>
  <c r="N73" i="8"/>
  <c r="L73" i="8"/>
  <c r="J73" i="8"/>
  <c r="H73" i="8"/>
  <c r="F73" i="8"/>
  <c r="N15" i="9"/>
  <c r="AE53" i="7"/>
  <c r="AC53" i="7"/>
  <c r="AA53" i="7"/>
  <c r="Y53" i="7"/>
  <c r="W53" i="7"/>
  <c r="U53" i="7"/>
  <c r="S53" i="7"/>
  <c r="Q53" i="7"/>
  <c r="O53" i="7"/>
  <c r="M53" i="7"/>
  <c r="K53" i="7"/>
  <c r="I53" i="7"/>
  <c r="G53" i="7"/>
  <c r="AF53" i="7"/>
  <c r="AD53" i="7"/>
  <c r="AB53" i="7"/>
  <c r="Z53" i="7"/>
  <c r="X53" i="7"/>
  <c r="V53" i="7"/>
  <c r="T53" i="7"/>
  <c r="R53" i="7"/>
  <c r="P53" i="7"/>
  <c r="N53" i="7"/>
  <c r="L53" i="7"/>
  <c r="J53" i="7"/>
  <c r="H53" i="7"/>
  <c r="F53" i="7"/>
  <c r="C10" i="9"/>
  <c r="AG360" i="7"/>
  <c r="AG165" i="7"/>
  <c r="AG60" i="7"/>
  <c r="AG85" i="8"/>
  <c r="AG386" i="8"/>
  <c r="AG51" i="7"/>
  <c r="AG275" i="8"/>
  <c r="AG140" i="8"/>
  <c r="AG195" i="8"/>
  <c r="AG225" i="7"/>
  <c r="AG40" i="7"/>
  <c r="AG385" i="8"/>
  <c r="AG175" i="7"/>
  <c r="AG365" i="8"/>
  <c r="J58" i="12" a="1"/>
  <c r="J58" i="12" s="1"/>
  <c r="K58" i="12" s="1" a="1"/>
  <c r="K58" i="12" s="1"/>
  <c r="C9" i="9"/>
  <c r="F8" i="4"/>
  <c r="B9" i="9"/>
  <c r="F7" i="4"/>
  <c r="D147" i="8"/>
  <c r="E10" i="9"/>
  <c r="F10" i="9"/>
  <c r="B10" i="9"/>
  <c r="H10" i="9"/>
  <c r="G10" i="9"/>
  <c r="D10" i="9"/>
  <c r="AG310" i="8"/>
  <c r="AG430" i="7"/>
  <c r="AG305" i="7"/>
  <c r="AG361" i="7"/>
  <c r="AG210" i="8"/>
  <c r="AG276" i="8"/>
  <c r="D278" i="8"/>
  <c r="D228" i="7"/>
  <c r="D422" i="7"/>
  <c r="D247" i="7"/>
  <c r="AG245" i="7"/>
  <c r="AG130" i="8"/>
  <c r="D52" i="8"/>
  <c r="D142" i="8"/>
  <c r="AG190" i="7"/>
  <c r="AG420" i="7"/>
  <c r="AG71" i="8"/>
  <c r="D182" i="7"/>
  <c r="D132" i="8"/>
  <c r="AG362" i="7"/>
  <c r="AG295" i="8"/>
  <c r="D163" i="7"/>
  <c r="D423" i="8"/>
  <c r="AG245" i="8"/>
  <c r="D247" i="8"/>
  <c r="AG335" i="8"/>
  <c r="D92" i="8"/>
  <c r="AG90" i="8"/>
  <c r="D17" i="8"/>
  <c r="AG15" i="8"/>
  <c r="AG330" i="7"/>
  <c r="D332" i="7"/>
  <c r="D72" i="7"/>
  <c r="AG310" i="7"/>
  <c r="D357" i="8"/>
  <c r="AG365" i="7"/>
  <c r="D367" i="7"/>
  <c r="D203" i="8"/>
  <c r="D117" i="7"/>
  <c r="AG115" i="7"/>
  <c r="D427" i="7"/>
  <c r="D297" i="7"/>
  <c r="AG295" i="7"/>
  <c r="AG370" i="7"/>
  <c r="D372" i="7"/>
  <c r="D57" i="8"/>
  <c r="AG255" i="8"/>
  <c r="AG410" i="8"/>
  <c r="D298" i="8"/>
  <c r="AG45" i="8"/>
  <c r="D217" i="7"/>
  <c r="D417" i="8"/>
  <c r="D377" i="8"/>
  <c r="AG375" i="8"/>
  <c r="D127" i="8"/>
  <c r="AG125" i="8"/>
  <c r="AG185" i="7"/>
  <c r="D187" i="7"/>
  <c r="D82" i="7"/>
  <c r="AG335" i="7"/>
  <c r="D337" i="7"/>
  <c r="AG55" i="7"/>
  <c r="D57" i="7"/>
  <c r="D27" i="7"/>
  <c r="D47" i="7"/>
  <c r="AG45" i="7"/>
  <c r="D442" i="8"/>
  <c r="AG440" i="8"/>
  <c r="D392" i="7"/>
  <c r="D257" i="7"/>
  <c r="AG255" i="7"/>
  <c r="AG85" i="7"/>
  <c r="AG210" i="7"/>
  <c r="D267" i="8"/>
  <c r="AG265" i="8"/>
  <c r="AG150" i="7"/>
  <c r="D152" i="7"/>
  <c r="D182" i="8"/>
  <c r="AG180" i="8"/>
  <c r="D32" i="7"/>
  <c r="AG315" i="8"/>
  <c r="D317" i="8"/>
  <c r="D217" i="8"/>
  <c r="AG215" i="8"/>
  <c r="D97" i="8"/>
  <c r="D132" i="7"/>
  <c r="D342" i="7"/>
  <c r="AG340" i="7"/>
  <c r="D238" i="8"/>
  <c r="AG161" i="7"/>
  <c r="AG421" i="8"/>
  <c r="AG320" i="7"/>
  <c r="D322" i="7"/>
  <c r="D337" i="8"/>
  <c r="AG170" i="8"/>
  <c r="D172" i="8"/>
  <c r="AG70" i="7"/>
  <c r="D312" i="7"/>
  <c r="AG135" i="8"/>
  <c r="D137" i="8"/>
  <c r="AG355" i="8"/>
  <c r="AG240" i="8"/>
  <c r="D242" i="8"/>
  <c r="AG425" i="7"/>
  <c r="AG55" i="8"/>
  <c r="D257" i="8"/>
  <c r="AG390" i="8"/>
  <c r="D392" i="8"/>
  <c r="D412" i="8"/>
  <c r="D112" i="8"/>
  <c r="AG110" i="8"/>
  <c r="AG72" i="8"/>
  <c r="AG156" i="7"/>
  <c r="D158" i="7"/>
  <c r="AG296" i="8"/>
  <c r="D168" i="7"/>
  <c r="AG166" i="7"/>
  <c r="D47" i="8"/>
  <c r="AG215" i="7"/>
  <c r="D352" i="7"/>
  <c r="AG350" i="7"/>
  <c r="AG415" i="8"/>
  <c r="AG80" i="7"/>
  <c r="AG25" i="7"/>
  <c r="D282" i="8"/>
  <c r="AG390" i="7"/>
  <c r="D87" i="7"/>
  <c r="D212" i="7"/>
  <c r="D102" i="8"/>
  <c r="AG100" i="8"/>
  <c r="D287" i="7"/>
  <c r="AG30" i="7"/>
  <c r="AG100" i="7"/>
  <c r="D102" i="7"/>
  <c r="AG95" i="8"/>
  <c r="AG130" i="7"/>
  <c r="D362" i="8"/>
  <c r="AG360" i="8"/>
  <c r="D142" i="7"/>
  <c r="AG140" i="7"/>
  <c r="AG325" i="7"/>
  <c r="AG81" i="8"/>
  <c r="AG405" i="7"/>
  <c r="D327" i="7"/>
  <c r="D83" i="8"/>
  <c r="D368" i="8"/>
  <c r="D87" i="8"/>
  <c r="D327" i="8"/>
  <c r="AG200" i="7"/>
  <c r="D193" i="7"/>
  <c r="AG387" i="8"/>
  <c r="K53" i="12" a="1"/>
  <c r="K53" i="12" s="1"/>
  <c r="L53" i="12" s="1" a="1"/>
  <c r="L53" i="12" s="1"/>
  <c r="J72" i="12" a="1"/>
  <c r="J72" i="12" s="1"/>
  <c r="AG126" i="7"/>
  <c r="D128" i="7"/>
  <c r="D42" i="7"/>
  <c r="AG250" i="7"/>
  <c r="AG230" i="8"/>
  <c r="D252" i="7"/>
  <c r="D448" i="7"/>
  <c r="D232" i="8"/>
  <c r="D432" i="7"/>
  <c r="D63" i="7"/>
  <c r="AG176" i="8"/>
  <c r="D203" i="7"/>
  <c r="AG305" i="8"/>
  <c r="D397" i="8"/>
  <c r="AG150" i="8"/>
  <c r="D187" i="8"/>
  <c r="D308" i="7"/>
  <c r="AG306" i="7"/>
  <c r="D198" i="8"/>
  <c r="D222" i="8"/>
  <c r="AG220" i="8"/>
  <c r="D12" i="8"/>
  <c r="D237" i="7"/>
  <c r="D178" i="8"/>
  <c r="AG201" i="7"/>
  <c r="D307" i="8"/>
  <c r="AG395" i="8"/>
  <c r="D137" i="7"/>
  <c r="AG135" i="7"/>
  <c r="D152" i="8"/>
  <c r="AG185" i="8"/>
  <c r="AG270" i="7"/>
  <c r="D272" i="7"/>
  <c r="AG10" i="8"/>
  <c r="AG235" i="7"/>
  <c r="D32" i="8"/>
  <c r="AG30" i="8"/>
  <c r="J15" i="12" a="1"/>
  <c r="J15" i="12" s="1"/>
  <c r="K15" i="12" s="1" a="1"/>
  <c r="K15" i="12" s="1"/>
  <c r="J26" i="12" a="1"/>
  <c r="J26" i="12" s="1"/>
  <c r="K26" i="12" s="1" a="1"/>
  <c r="K26" i="12" s="1"/>
  <c r="AG355" i="7"/>
  <c r="AG155" i="8"/>
  <c r="N62" i="12" a="1"/>
  <c r="N62" i="12" s="1"/>
  <c r="O62" i="12" s="1" a="1"/>
  <c r="O62" i="12" s="1"/>
  <c r="P62" i="12" s="1" a="1"/>
  <c r="P62" i="12" s="1"/>
  <c r="D357" i="7"/>
  <c r="D77" i="8"/>
  <c r="AG75" i="8"/>
  <c r="D92" i="7"/>
  <c r="AG90" i="7"/>
  <c r="D157" i="8"/>
  <c r="H60" i="12" a="1"/>
  <c r="H60" i="12" s="1"/>
  <c r="AG435" i="7"/>
  <c r="D437" i="7"/>
  <c r="AG120" i="8"/>
  <c r="K45" i="12" a="1"/>
  <c r="K45" i="12" s="1"/>
  <c r="L45" i="12" s="1" a="1"/>
  <c r="L45" i="12" s="1"/>
  <c r="AG445" i="8"/>
  <c r="AG110" i="7"/>
  <c r="AG375" i="7"/>
  <c r="D377" i="7"/>
  <c r="D122" i="8"/>
  <c r="I44" i="12" a="1"/>
  <c r="I44" i="12" s="1"/>
  <c r="J44" i="12" s="1" a="1"/>
  <c r="J44" i="12" s="1"/>
  <c r="D302" i="8"/>
  <c r="AG300" i="8"/>
  <c r="D447" i="8"/>
  <c r="D112" i="7"/>
  <c r="AG275" i="7"/>
  <c r="I38" i="12" a="1"/>
  <c r="I38" i="12" s="1"/>
  <c r="J38" i="12" s="1" a="1"/>
  <c r="J38" i="12" s="1"/>
  <c r="D302" i="7"/>
  <c r="AG300" i="7"/>
  <c r="D442" i="7"/>
  <c r="J54" i="12" a="1"/>
  <c r="J54" i="12" s="1"/>
  <c r="I25" i="12" a="1"/>
  <c r="I25" i="12" s="1"/>
  <c r="J25" i="12" s="1" a="1"/>
  <c r="J25" i="12" s="1"/>
  <c r="L18" i="12" a="1"/>
  <c r="L18" i="12" s="1"/>
  <c r="M18" i="12" s="1" a="1"/>
  <c r="M18" i="12" s="1"/>
  <c r="M64" i="12" a="1"/>
  <c r="M64" i="12" s="1"/>
  <c r="N64" i="12" s="1" a="1"/>
  <c r="N64" i="12" s="1"/>
  <c r="AG400" i="8"/>
  <c r="D402" i="8"/>
  <c r="D277" i="7"/>
  <c r="D222" i="7"/>
  <c r="AG220" i="7"/>
  <c r="AG370" i="8"/>
  <c r="D372" i="8"/>
  <c r="I57" i="12" a="1"/>
  <c r="I57" i="12" s="1"/>
  <c r="I35" i="12" a="1"/>
  <c r="I35" i="12" s="1"/>
  <c r="I36" i="12" a="1"/>
  <c r="I36" i="12" s="1"/>
  <c r="J36" i="12" s="1" a="1"/>
  <c r="J36" i="12" s="1"/>
  <c r="AG225" i="8"/>
  <c r="D227" i="8"/>
  <c r="AG440" i="7"/>
  <c r="I33" i="12" a="1"/>
  <c r="I33" i="12" s="1"/>
  <c r="M66" i="12" a="1"/>
  <c r="M66" i="12" s="1"/>
  <c r="N66" i="12" s="1" a="1"/>
  <c r="N66" i="12" s="1"/>
  <c r="M32" i="12" a="1"/>
  <c r="M32" i="12" s="1"/>
  <c r="N32" i="12" s="1" a="1"/>
  <c r="N32" i="12" s="1"/>
  <c r="K59" i="12" a="1"/>
  <c r="K59" i="12" s="1"/>
  <c r="L59" i="12" s="1" a="1"/>
  <c r="L59" i="12" s="1"/>
  <c r="N23" i="12" a="1"/>
  <c r="N23" i="12" s="1"/>
  <c r="O23" i="12" s="1" a="1"/>
  <c r="O23" i="12" s="1"/>
  <c r="N43" i="12" a="1"/>
  <c r="N43" i="12" s="1"/>
  <c r="O43" i="12" s="1" a="1"/>
  <c r="O43" i="12" s="1"/>
  <c r="L28" i="12" a="1"/>
  <c r="L28" i="12" s="1"/>
  <c r="M28" i="12" s="1" a="1"/>
  <c r="M28" i="12" s="1"/>
  <c r="N28" i="12" s="1" a="1"/>
  <c r="N28" i="12" s="1"/>
  <c r="M46" i="12" a="1"/>
  <c r="M46" i="12" s="1"/>
  <c r="N46" i="12" s="1" a="1"/>
  <c r="N46" i="12" s="1"/>
  <c r="J71" i="12" a="1"/>
  <c r="J71" i="12" s="1"/>
  <c r="K71" i="12" s="1" a="1"/>
  <c r="K71" i="12" s="1"/>
  <c r="K49" i="12" a="1"/>
  <c r="K49" i="12" s="1"/>
  <c r="L49" i="12" s="1" a="1"/>
  <c r="L49" i="12" s="1"/>
  <c r="M49" i="12" s="1" a="1"/>
  <c r="M49" i="12" s="1"/>
  <c r="K37" i="12" a="1"/>
  <c r="K37" i="12" s="1"/>
  <c r="L37" i="12" s="1" a="1"/>
  <c r="L37" i="12" s="1"/>
  <c r="M37" i="12" s="1" a="1"/>
  <c r="M37" i="12" s="1"/>
  <c r="N73" i="12" a="1"/>
  <c r="N73" i="12" s="1"/>
  <c r="O73" i="12" s="1" a="1"/>
  <c r="O73" i="12" s="1"/>
  <c r="N40" i="12" a="1"/>
  <c r="N40" i="12" s="1"/>
  <c r="D347" i="8"/>
  <c r="D162" i="8"/>
  <c r="AG160" i="8"/>
  <c r="J41" i="12" a="1"/>
  <c r="J41" i="12" s="1"/>
  <c r="K41" i="12" s="1" a="1"/>
  <c r="K41" i="12" s="1"/>
  <c r="J39" i="12" a="1"/>
  <c r="J39" i="12" s="1"/>
  <c r="AG280" i="7"/>
  <c r="D282" i="7"/>
  <c r="D27" i="8"/>
  <c r="AG340" i="8"/>
  <c r="D432" i="8"/>
  <c r="D262" i="8"/>
  <c r="D67" i="8"/>
  <c r="AG65" i="8"/>
  <c r="D402" i="7"/>
  <c r="AG65" i="7"/>
  <c r="AG165" i="8"/>
  <c r="AG190" i="8"/>
  <c r="D192" i="8"/>
  <c r="D62" i="8"/>
  <c r="AG60" i="8"/>
  <c r="D97" i="7"/>
  <c r="AG75" i="7"/>
  <c r="AG415" i="7"/>
  <c r="D417" i="7"/>
  <c r="AG380" i="7"/>
  <c r="AG15" i="7"/>
  <c r="D17" i="7"/>
  <c r="J65" i="12" a="1"/>
  <c r="J65" i="12" s="1"/>
  <c r="K65" i="12" s="1" a="1"/>
  <c r="K65" i="12" s="1"/>
  <c r="L31" i="12" a="1"/>
  <c r="L31" i="12" s="1"/>
  <c r="M31" i="12" s="1" a="1"/>
  <c r="M31" i="12" s="1"/>
  <c r="N31" i="12" s="1" a="1"/>
  <c r="N31" i="12" s="1"/>
  <c r="L52" i="12" a="1"/>
  <c r="L52" i="12" s="1"/>
  <c r="M52" i="12" s="1" a="1"/>
  <c r="M52" i="12" s="1"/>
  <c r="AG240" i="7"/>
  <c r="D147" i="7"/>
  <c r="AG145" i="7"/>
  <c r="AG195" i="7"/>
  <c r="AG330" i="8"/>
  <c r="D332" i="8"/>
  <c r="D287" i="8"/>
  <c r="AG105" i="8"/>
  <c r="D267" i="7"/>
  <c r="AG435" i="8"/>
  <c r="AG270" i="8"/>
  <c r="AG115" i="8"/>
  <c r="AG395" i="7"/>
  <c r="AG315" i="7"/>
  <c r="AG380" i="8"/>
  <c r="D292" i="8"/>
  <c r="D292" i="7"/>
  <c r="AG290" i="7"/>
  <c r="D22" i="8"/>
  <c r="L20" i="12" a="1"/>
  <c r="L20" i="12" s="1"/>
  <c r="K51" i="12" a="1"/>
  <c r="K51" i="12" s="1"/>
  <c r="AG385" i="7"/>
  <c r="D387" i="7"/>
  <c r="K34" i="12" a="1"/>
  <c r="K34" i="12" s="1"/>
  <c r="O67" i="12" a="1"/>
  <c r="O67" i="12" s="1"/>
  <c r="P67" i="12" s="1" a="1"/>
  <c r="P67" i="12" s="1"/>
  <c r="N47" i="12" a="1"/>
  <c r="N47" i="12" s="1"/>
  <c r="L68" i="12" a="1"/>
  <c r="L68" i="12" s="1"/>
  <c r="N48" i="12" a="1"/>
  <c r="N48" i="12" s="1"/>
  <c r="L22" i="12" a="1"/>
  <c r="L22" i="12" s="1"/>
  <c r="M22" i="12" s="1" a="1"/>
  <c r="M22" i="12" s="1"/>
  <c r="K29" i="12" a="1"/>
  <c r="K29" i="12" s="1"/>
  <c r="AG345" i="8"/>
  <c r="AG260" i="7"/>
  <c r="D262" i="7"/>
  <c r="M70" i="12" a="1"/>
  <c r="M70" i="12" s="1"/>
  <c r="AG20" i="7"/>
  <c r="D22" i="7"/>
  <c r="AG25" i="8"/>
  <c r="D342" i="8"/>
  <c r="AG430" i="8"/>
  <c r="D407" i="8"/>
  <c r="D122" i="7"/>
  <c r="AG120" i="7"/>
  <c r="AG400" i="7"/>
  <c r="D67" i="7"/>
  <c r="D407" i="7"/>
  <c r="D167" i="8"/>
  <c r="AG350" i="8"/>
  <c r="D352" i="8"/>
  <c r="AG205" i="7"/>
  <c r="D207" i="7"/>
  <c r="AG95" i="7"/>
  <c r="D77" i="7"/>
  <c r="D382" i="7"/>
  <c r="K55" i="12" a="1"/>
  <c r="K55" i="12" s="1"/>
  <c r="M15" i="9"/>
  <c r="L15" i="9"/>
  <c r="J15" i="9"/>
  <c r="I15" i="9"/>
  <c r="O15" i="9"/>
  <c r="J56" i="12" a="1"/>
  <c r="J56" i="12" s="1"/>
  <c r="K56" i="12" s="1" a="1"/>
  <c r="K56" i="12" s="1"/>
  <c r="J61" i="12" a="1"/>
  <c r="J61" i="12" s="1"/>
  <c r="K61" i="12" s="1" a="1"/>
  <c r="K61" i="12" s="1"/>
  <c r="D37" i="7"/>
  <c r="I37" i="7" s="1"/>
  <c r="AG35" i="7"/>
  <c r="M42" i="12" a="1"/>
  <c r="M42" i="12" s="1"/>
  <c r="N42" i="12" s="1" a="1"/>
  <c r="N42" i="12" s="1"/>
  <c r="M50" i="12" a="1"/>
  <c r="M50" i="12" s="1"/>
  <c r="D412" i="7"/>
  <c r="AG410" i="7"/>
  <c r="D242" i="7"/>
  <c r="D197" i="7"/>
  <c r="AG250" i="8"/>
  <c r="D252" i="8"/>
  <c r="AG285" i="8"/>
  <c r="D232" i="7"/>
  <c r="AG230" i="7"/>
  <c r="D107" i="8"/>
  <c r="AG265" i="7"/>
  <c r="D437" i="8"/>
  <c r="D272" i="8"/>
  <c r="D117" i="8"/>
  <c r="AG35" i="8"/>
  <c r="D37" i="8"/>
  <c r="D397" i="7"/>
  <c r="D317" i="7"/>
  <c r="D382" i="8"/>
  <c r="AG170" i="7"/>
  <c r="D172" i="7"/>
  <c r="AG290" i="8"/>
  <c r="AG20" i="8"/>
  <c r="K15" i="9"/>
  <c r="M30" i="12" a="1"/>
  <c r="M30" i="12" s="1"/>
  <c r="L63" i="12" a="1"/>
  <c r="L63" i="12" s="1"/>
  <c r="J69" i="12" a="1"/>
  <c r="J69" i="12" s="1"/>
  <c r="L21" i="12" a="1"/>
  <c r="L21" i="12" s="1"/>
  <c r="L99" i="16" l="1"/>
  <c r="L172" i="16"/>
  <c r="L88" i="16"/>
  <c r="L183" i="16"/>
  <c r="AG446" i="7"/>
  <c r="AH446" i="7" s="1"/>
  <c r="AG204" i="8"/>
  <c r="AH204" i="8" s="1"/>
  <c r="AG339" i="8"/>
  <c r="AH339" i="8" s="1"/>
  <c r="M27" i="12" a="1"/>
  <c r="M27" i="12" s="1"/>
  <c r="N27" i="12" s="1" a="1"/>
  <c r="N27" i="12" s="1"/>
  <c r="AG325" i="8"/>
  <c r="AH325" i="8" s="1"/>
  <c r="AH81" i="8"/>
  <c r="AG209" i="8"/>
  <c r="AH209" i="8" s="1"/>
  <c r="AG259" i="8"/>
  <c r="AH259" i="8" s="1"/>
  <c r="AG260" i="8"/>
  <c r="L17" i="12" a="1"/>
  <c r="L17" i="12" s="1"/>
  <c r="K24" i="12" a="1"/>
  <c r="K24" i="12" s="1"/>
  <c r="L24" i="12" s="1" a="1"/>
  <c r="L24" i="12" s="1"/>
  <c r="L16" i="12" a="1"/>
  <c r="L16" i="12" s="1"/>
  <c r="M16" i="12" s="1" a="1"/>
  <c r="M16" i="12" s="1"/>
  <c r="N16" i="12" s="1" a="1"/>
  <c r="N16" i="12" s="1"/>
  <c r="O16" i="12" s="1" a="1"/>
  <c r="O16" i="12" s="1"/>
  <c r="P16" i="12" s="1" a="1"/>
  <c r="P16" i="12" s="1"/>
  <c r="AH80" i="8"/>
  <c r="AH310" i="8"/>
  <c r="AH195" i="8"/>
  <c r="AG404" i="8"/>
  <c r="AH404" i="8" s="1"/>
  <c r="AG405" i="8"/>
  <c r="L73" i="16"/>
  <c r="P73" i="16" s="1"/>
  <c r="D738" i="16" a="1"/>
  <c r="D738" i="16" s="1"/>
  <c r="D705" i="16" a="1"/>
  <c r="D705" i="16" s="1"/>
  <c r="D704" i="16" a="1"/>
  <c r="D704" i="16" s="1"/>
  <c r="D743" i="16" a="1"/>
  <c r="D743" i="16" s="1"/>
  <c r="D703" i="16" a="1"/>
  <c r="D703" i="16" s="1"/>
  <c r="D742" i="16" a="1"/>
  <c r="D742" i="16" s="1"/>
  <c r="D739" i="16" a="1"/>
  <c r="D739" i="16" s="1"/>
  <c r="D706" i="16" a="1"/>
  <c r="D706" i="16" s="1"/>
  <c r="AH50" i="8"/>
  <c r="AH235" i="8"/>
  <c r="AH365" i="7"/>
  <c r="AH255" i="7"/>
  <c r="AH420" i="8"/>
  <c r="P60" i="16"/>
  <c r="I60" i="16"/>
  <c r="J60" i="16" a="1"/>
  <c r="J60" i="16" s="1"/>
  <c r="AG9" i="7"/>
  <c r="AH9" i="7" s="1"/>
  <c r="D11" i="7"/>
  <c r="AE10" i="7"/>
  <c r="AA10" i="7"/>
  <c r="W10" i="7"/>
  <c r="S10" i="7"/>
  <c r="O10" i="7"/>
  <c r="K10" i="7"/>
  <c r="G10" i="7"/>
  <c r="AD10" i="7"/>
  <c r="Z10" i="7"/>
  <c r="V10" i="7"/>
  <c r="R10" i="7"/>
  <c r="N10" i="7"/>
  <c r="J10" i="7"/>
  <c r="F10" i="7"/>
  <c r="AC10" i="7"/>
  <c r="Y10" i="7"/>
  <c r="U10" i="7"/>
  <c r="Q10" i="7"/>
  <c r="M10" i="7"/>
  <c r="I10" i="7"/>
  <c r="AF10" i="7"/>
  <c r="AB10" i="7"/>
  <c r="X10" i="7"/>
  <c r="T10" i="7"/>
  <c r="P10" i="7"/>
  <c r="L10" i="7"/>
  <c r="H10" i="7"/>
  <c r="BN14" i="10"/>
  <c r="H235" i="16" s="1"/>
  <c r="L235" i="16" s="1"/>
  <c r="BV14" i="10"/>
  <c r="H243" i="16" s="1"/>
  <c r="L243" i="16" s="1"/>
  <c r="BW14" i="10"/>
  <c r="H244" i="16" s="1"/>
  <c r="L244" i="16" s="1"/>
  <c r="K114" i="16"/>
  <c r="K115" i="16" s="1"/>
  <c r="P115" i="16" s="1"/>
  <c r="K113" i="16"/>
  <c r="L2" i="16"/>
  <c r="P2" i="16"/>
  <c r="O2" i="16" s="1"/>
  <c r="AH395" i="8"/>
  <c r="AH350" i="8"/>
  <c r="AH115" i="7"/>
  <c r="AH295" i="8"/>
  <c r="AH71" i="8"/>
  <c r="AH325" i="7"/>
  <c r="AH345" i="8"/>
  <c r="AH280" i="8"/>
  <c r="AH315" i="7"/>
  <c r="AH185" i="8"/>
  <c r="AH290" i="7"/>
  <c r="AH165" i="8"/>
  <c r="AH120" i="8"/>
  <c r="AH150" i="8"/>
  <c r="AH305" i="7"/>
  <c r="AH260" i="7"/>
  <c r="AH110" i="7"/>
  <c r="AH130" i="8"/>
  <c r="AH300" i="7"/>
  <c r="AH415" i="7"/>
  <c r="AH95" i="7"/>
  <c r="AH395" i="7"/>
  <c r="AH445" i="8"/>
  <c r="AH125" i="7"/>
  <c r="AH85" i="8"/>
  <c r="AH75" i="7"/>
  <c r="AH140" i="7"/>
  <c r="AH280" i="7"/>
  <c r="AH185" i="7"/>
  <c r="AH380" i="7"/>
  <c r="AH170" i="7"/>
  <c r="AH190" i="8"/>
  <c r="AH10" i="8"/>
  <c r="AH135" i="8"/>
  <c r="AH245" i="8"/>
  <c r="AH160" i="7"/>
  <c r="AH90" i="7"/>
  <c r="AH70" i="8"/>
  <c r="AH275" i="8"/>
  <c r="AH380" i="8"/>
  <c r="AH175" i="8"/>
  <c r="AH355" i="8"/>
  <c r="AH310" i="7"/>
  <c r="AH175" i="7"/>
  <c r="AH95" i="8"/>
  <c r="AH430" i="7"/>
  <c r="AH226" i="7"/>
  <c r="AH51" i="7"/>
  <c r="AH60" i="7"/>
  <c r="AH230" i="7"/>
  <c r="AH115" i="8"/>
  <c r="AH65" i="7"/>
  <c r="AH235" i="7"/>
  <c r="AH230" i="8"/>
  <c r="AH156" i="7"/>
  <c r="AH55" i="8"/>
  <c r="AH55" i="7"/>
  <c r="AH365" i="8"/>
  <c r="AH200" i="8"/>
  <c r="AH400" i="8"/>
  <c r="AH200" i="7"/>
  <c r="AH405" i="7"/>
  <c r="AH255" i="8"/>
  <c r="AH195" i="7"/>
  <c r="AH415" i="8"/>
  <c r="AH45" i="8"/>
  <c r="AH145" i="8"/>
  <c r="F6" i="4"/>
  <c r="H664" i="16"/>
  <c r="P664" i="16" s="1"/>
  <c r="L6" i="4"/>
  <c r="H670" i="16"/>
  <c r="P670" i="16" s="1"/>
  <c r="AG191" i="7"/>
  <c r="AH191" i="7" s="1"/>
  <c r="AH20" i="8"/>
  <c r="AH65" i="8"/>
  <c r="AH390" i="7"/>
  <c r="AH150" i="7"/>
  <c r="AH335" i="8"/>
  <c r="AH25" i="7"/>
  <c r="AH15" i="7"/>
  <c r="AH60" i="8"/>
  <c r="AH155" i="7"/>
  <c r="AH70" i="7"/>
  <c r="AH385" i="7"/>
  <c r="AH330" i="8"/>
  <c r="AH126" i="7"/>
  <c r="AH45" i="7"/>
  <c r="AH295" i="7"/>
  <c r="AH420" i="7"/>
  <c r="AH165" i="7"/>
  <c r="AH50" i="7"/>
  <c r="AG196" i="8"/>
  <c r="AH196" i="8" s="1"/>
  <c r="AG311" i="8"/>
  <c r="AH311" i="8" s="1"/>
  <c r="AH445" i="7"/>
  <c r="AG236" i="8"/>
  <c r="AH236" i="8" s="1"/>
  <c r="AG312" i="8"/>
  <c r="AH160" i="8"/>
  <c r="AH355" i="7"/>
  <c r="AH270" i="7"/>
  <c r="AH305" i="8"/>
  <c r="AH285" i="7"/>
  <c r="AH360" i="8"/>
  <c r="AH130" i="7"/>
  <c r="AH30" i="7"/>
  <c r="AH240" i="8"/>
  <c r="AH170" i="8"/>
  <c r="AH265" i="8"/>
  <c r="AH210" i="7"/>
  <c r="AH375" i="8"/>
  <c r="AH385" i="8"/>
  <c r="AH40" i="7"/>
  <c r="AH140" i="8"/>
  <c r="AH180" i="7"/>
  <c r="AH360" i="7"/>
  <c r="AG211" i="8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G177" i="7"/>
  <c r="AG201" i="8"/>
  <c r="AH201" i="8" s="1"/>
  <c r="AG366" i="8"/>
  <c r="AH366" i="8" s="1"/>
  <c r="AH52" i="7"/>
  <c r="AD4" i="5"/>
  <c r="AG105" i="7"/>
  <c r="AH105" i="7" s="1"/>
  <c r="AG40" i="8"/>
  <c r="AH40" i="8" s="1"/>
  <c r="AH225" i="7"/>
  <c r="AG345" i="7"/>
  <c r="AH345" i="7" s="1"/>
  <c r="AF382" i="8"/>
  <c r="AD382" i="8"/>
  <c r="AB382" i="8"/>
  <c r="Z382" i="8"/>
  <c r="X382" i="8"/>
  <c r="V382" i="8"/>
  <c r="T382" i="8"/>
  <c r="R382" i="8"/>
  <c r="P382" i="8"/>
  <c r="N382" i="8"/>
  <c r="L382" i="8"/>
  <c r="J382" i="8"/>
  <c r="H382" i="8"/>
  <c r="F382" i="8"/>
  <c r="AE382" i="8"/>
  <c r="AC382" i="8"/>
  <c r="AA382" i="8"/>
  <c r="Y382" i="8"/>
  <c r="W382" i="8"/>
  <c r="U382" i="8"/>
  <c r="S382" i="8"/>
  <c r="Q382" i="8"/>
  <c r="O382" i="8"/>
  <c r="M382" i="8"/>
  <c r="K382" i="8"/>
  <c r="I382" i="8"/>
  <c r="G382" i="8"/>
  <c r="AF397" i="7"/>
  <c r="AD397" i="7"/>
  <c r="AB397" i="7"/>
  <c r="Z397" i="7"/>
  <c r="X397" i="7"/>
  <c r="V397" i="7"/>
  <c r="T397" i="7"/>
  <c r="R397" i="7"/>
  <c r="P397" i="7"/>
  <c r="N397" i="7"/>
  <c r="L397" i="7"/>
  <c r="J397" i="7"/>
  <c r="H397" i="7"/>
  <c r="F397" i="7"/>
  <c r="AE397" i="7"/>
  <c r="AC397" i="7"/>
  <c r="AA397" i="7"/>
  <c r="Y397" i="7"/>
  <c r="W397" i="7"/>
  <c r="U397" i="7"/>
  <c r="S397" i="7"/>
  <c r="Q397" i="7"/>
  <c r="O397" i="7"/>
  <c r="M397" i="7"/>
  <c r="K397" i="7"/>
  <c r="I397" i="7"/>
  <c r="G397" i="7"/>
  <c r="AF252" i="8"/>
  <c r="AD252" i="8"/>
  <c r="AB252" i="8"/>
  <c r="Z252" i="8"/>
  <c r="X252" i="8"/>
  <c r="V252" i="8"/>
  <c r="T252" i="8"/>
  <c r="R252" i="8"/>
  <c r="P252" i="8"/>
  <c r="N252" i="8"/>
  <c r="L252" i="8"/>
  <c r="J252" i="8"/>
  <c r="H252" i="8"/>
  <c r="F252" i="8"/>
  <c r="AE252" i="8"/>
  <c r="AC252" i="8"/>
  <c r="AA252" i="8"/>
  <c r="Y252" i="8"/>
  <c r="W252" i="8"/>
  <c r="U252" i="8"/>
  <c r="S252" i="8"/>
  <c r="Q252" i="8"/>
  <c r="O252" i="8"/>
  <c r="M252" i="8"/>
  <c r="K252" i="8"/>
  <c r="I252" i="8"/>
  <c r="G252" i="8"/>
  <c r="AE67" i="7"/>
  <c r="AC67" i="7"/>
  <c r="AA67" i="7"/>
  <c r="Y67" i="7"/>
  <c r="W67" i="7"/>
  <c r="U67" i="7"/>
  <c r="S67" i="7"/>
  <c r="Q67" i="7"/>
  <c r="O67" i="7"/>
  <c r="M67" i="7"/>
  <c r="K67" i="7"/>
  <c r="I67" i="7"/>
  <c r="G67" i="7"/>
  <c r="AF67" i="7"/>
  <c r="AD67" i="7"/>
  <c r="AB67" i="7"/>
  <c r="Z67" i="7"/>
  <c r="X67" i="7"/>
  <c r="V67" i="7"/>
  <c r="T67" i="7"/>
  <c r="R67" i="7"/>
  <c r="P67" i="7"/>
  <c r="N67" i="7"/>
  <c r="L67" i="7"/>
  <c r="J67" i="7"/>
  <c r="H67" i="7"/>
  <c r="F67" i="7"/>
  <c r="AF342" i="8"/>
  <c r="AD342" i="8"/>
  <c r="AB342" i="8"/>
  <c r="Z342" i="8"/>
  <c r="X342" i="8"/>
  <c r="V342" i="8"/>
  <c r="T342" i="8"/>
  <c r="R342" i="8"/>
  <c r="P342" i="8"/>
  <c r="N342" i="8"/>
  <c r="L342" i="8"/>
  <c r="J342" i="8"/>
  <c r="H342" i="8"/>
  <c r="F342" i="8"/>
  <c r="AE342" i="8"/>
  <c r="AC342" i="8"/>
  <c r="AA342" i="8"/>
  <c r="Y342" i="8"/>
  <c r="W342" i="8"/>
  <c r="U342" i="8"/>
  <c r="S342" i="8"/>
  <c r="Q342" i="8"/>
  <c r="O342" i="8"/>
  <c r="M342" i="8"/>
  <c r="K342" i="8"/>
  <c r="I342" i="8"/>
  <c r="G342" i="8"/>
  <c r="AE262" i="7"/>
  <c r="AC262" i="7"/>
  <c r="AA262" i="7"/>
  <c r="Y262" i="7"/>
  <c r="W262" i="7"/>
  <c r="U262" i="7"/>
  <c r="S262" i="7"/>
  <c r="Q262" i="7"/>
  <c r="O262" i="7"/>
  <c r="M262" i="7"/>
  <c r="K262" i="7"/>
  <c r="I262" i="7"/>
  <c r="G262" i="7"/>
  <c r="AF262" i="7"/>
  <c r="AD262" i="7"/>
  <c r="AB262" i="7"/>
  <c r="Z262" i="7"/>
  <c r="X262" i="7"/>
  <c r="V262" i="7"/>
  <c r="T262" i="7"/>
  <c r="R262" i="7"/>
  <c r="P262" i="7"/>
  <c r="N262" i="7"/>
  <c r="L262" i="7"/>
  <c r="J262" i="7"/>
  <c r="H262" i="7"/>
  <c r="F262" i="7"/>
  <c r="AE267" i="7"/>
  <c r="AC267" i="7"/>
  <c r="AA267" i="7"/>
  <c r="Y267" i="7"/>
  <c r="W267" i="7"/>
  <c r="U267" i="7"/>
  <c r="S267" i="7"/>
  <c r="Q267" i="7"/>
  <c r="O267" i="7"/>
  <c r="M267" i="7"/>
  <c r="K267" i="7"/>
  <c r="I267" i="7"/>
  <c r="G267" i="7"/>
  <c r="AF267" i="7"/>
  <c r="AD267" i="7"/>
  <c r="AB267" i="7"/>
  <c r="Z267" i="7"/>
  <c r="X267" i="7"/>
  <c r="V267" i="7"/>
  <c r="T267" i="7"/>
  <c r="R267" i="7"/>
  <c r="P267" i="7"/>
  <c r="N267" i="7"/>
  <c r="L267" i="7"/>
  <c r="J267" i="7"/>
  <c r="H267" i="7"/>
  <c r="F267" i="7"/>
  <c r="AF332" i="8"/>
  <c r="AD332" i="8"/>
  <c r="AB332" i="8"/>
  <c r="Z332" i="8"/>
  <c r="X332" i="8"/>
  <c r="V332" i="8"/>
  <c r="T332" i="8"/>
  <c r="R332" i="8"/>
  <c r="P332" i="8"/>
  <c r="N332" i="8"/>
  <c r="L332" i="8"/>
  <c r="J332" i="8"/>
  <c r="H332" i="8"/>
  <c r="F332" i="8"/>
  <c r="AE332" i="8"/>
  <c r="AC332" i="8"/>
  <c r="AA332" i="8"/>
  <c r="Y332" i="8"/>
  <c r="W332" i="8"/>
  <c r="U332" i="8"/>
  <c r="S332" i="8"/>
  <c r="Q332" i="8"/>
  <c r="O332" i="8"/>
  <c r="M332" i="8"/>
  <c r="K332" i="8"/>
  <c r="I332" i="8"/>
  <c r="G332" i="8"/>
  <c r="AF417" i="7"/>
  <c r="AD417" i="7"/>
  <c r="AB417" i="7"/>
  <c r="Z417" i="7"/>
  <c r="X417" i="7"/>
  <c r="V417" i="7"/>
  <c r="T417" i="7"/>
  <c r="R417" i="7"/>
  <c r="P417" i="7"/>
  <c r="N417" i="7"/>
  <c r="L417" i="7"/>
  <c r="J417" i="7"/>
  <c r="H417" i="7"/>
  <c r="F417" i="7"/>
  <c r="AE417" i="7"/>
  <c r="AC417" i="7"/>
  <c r="AA417" i="7"/>
  <c r="Y417" i="7"/>
  <c r="W417" i="7"/>
  <c r="U417" i="7"/>
  <c r="S417" i="7"/>
  <c r="Q417" i="7"/>
  <c r="O417" i="7"/>
  <c r="M417" i="7"/>
  <c r="K417" i="7"/>
  <c r="I417" i="7"/>
  <c r="G417" i="7"/>
  <c r="AF192" i="8"/>
  <c r="AD192" i="8"/>
  <c r="AB192" i="8"/>
  <c r="Z192" i="8"/>
  <c r="X192" i="8"/>
  <c r="V192" i="8"/>
  <c r="T192" i="8"/>
  <c r="R192" i="8"/>
  <c r="P192" i="8"/>
  <c r="N192" i="8"/>
  <c r="L192" i="8"/>
  <c r="J192" i="8"/>
  <c r="H192" i="8"/>
  <c r="F192" i="8"/>
  <c r="AE192" i="8"/>
  <c r="AC192" i="8"/>
  <c r="AA192" i="8"/>
  <c r="Y192" i="8"/>
  <c r="W192" i="8"/>
  <c r="U192" i="8"/>
  <c r="S192" i="8"/>
  <c r="Q192" i="8"/>
  <c r="O192" i="8"/>
  <c r="M192" i="8"/>
  <c r="K192" i="8"/>
  <c r="I192" i="8"/>
  <c r="G192" i="8"/>
  <c r="AF262" i="8"/>
  <c r="AD262" i="8"/>
  <c r="AB262" i="8"/>
  <c r="Z262" i="8"/>
  <c r="X262" i="8"/>
  <c r="V262" i="8"/>
  <c r="T262" i="8"/>
  <c r="R262" i="8"/>
  <c r="P262" i="8"/>
  <c r="N262" i="8"/>
  <c r="L262" i="8"/>
  <c r="J262" i="8"/>
  <c r="H262" i="8"/>
  <c r="F262" i="8"/>
  <c r="AE262" i="8"/>
  <c r="AC262" i="8"/>
  <c r="AA262" i="8"/>
  <c r="Y262" i="8"/>
  <c r="W262" i="8"/>
  <c r="U262" i="8"/>
  <c r="S262" i="8"/>
  <c r="Q262" i="8"/>
  <c r="O262" i="8"/>
  <c r="M262" i="8"/>
  <c r="K262" i="8"/>
  <c r="I262" i="8"/>
  <c r="G262" i="8"/>
  <c r="AE282" i="7"/>
  <c r="AC282" i="7"/>
  <c r="AA282" i="7"/>
  <c r="Y282" i="7"/>
  <c r="W282" i="7"/>
  <c r="U282" i="7"/>
  <c r="S282" i="7"/>
  <c r="Q282" i="7"/>
  <c r="O282" i="7"/>
  <c r="M282" i="7"/>
  <c r="K282" i="7"/>
  <c r="I282" i="7"/>
  <c r="G282" i="7"/>
  <c r="AF282" i="7"/>
  <c r="AD282" i="7"/>
  <c r="AB282" i="7"/>
  <c r="Z282" i="7"/>
  <c r="X282" i="7"/>
  <c r="V282" i="7"/>
  <c r="T282" i="7"/>
  <c r="R282" i="7"/>
  <c r="P282" i="7"/>
  <c r="N282" i="7"/>
  <c r="L282" i="7"/>
  <c r="J282" i="7"/>
  <c r="H282" i="7"/>
  <c r="F282" i="7"/>
  <c r="AE317" i="7"/>
  <c r="AC317" i="7"/>
  <c r="AA317" i="7"/>
  <c r="Y317" i="7"/>
  <c r="W317" i="7"/>
  <c r="U317" i="7"/>
  <c r="S317" i="7"/>
  <c r="Q317" i="7"/>
  <c r="O317" i="7"/>
  <c r="M317" i="7"/>
  <c r="K317" i="7"/>
  <c r="I317" i="7"/>
  <c r="G317" i="7"/>
  <c r="AF317" i="7"/>
  <c r="AD317" i="7"/>
  <c r="AB317" i="7"/>
  <c r="Z317" i="7"/>
  <c r="X317" i="7"/>
  <c r="V317" i="7"/>
  <c r="T317" i="7"/>
  <c r="R317" i="7"/>
  <c r="P317" i="7"/>
  <c r="N317" i="7"/>
  <c r="L317" i="7"/>
  <c r="J317" i="7"/>
  <c r="H317" i="7"/>
  <c r="F317" i="7"/>
  <c r="AE37" i="8"/>
  <c r="AC37" i="8"/>
  <c r="AA37" i="8"/>
  <c r="Y37" i="8"/>
  <c r="W37" i="8"/>
  <c r="U37" i="8"/>
  <c r="S37" i="8"/>
  <c r="Q37" i="8"/>
  <c r="O37" i="8"/>
  <c r="M37" i="8"/>
  <c r="K37" i="8"/>
  <c r="I37" i="8"/>
  <c r="G37" i="8"/>
  <c r="AF37" i="8"/>
  <c r="AD37" i="8"/>
  <c r="AB37" i="8"/>
  <c r="Z37" i="8"/>
  <c r="X37" i="8"/>
  <c r="V37" i="8"/>
  <c r="T37" i="8"/>
  <c r="R37" i="8"/>
  <c r="P37" i="8"/>
  <c r="N37" i="8"/>
  <c r="L37" i="8"/>
  <c r="J37" i="8"/>
  <c r="H37" i="8"/>
  <c r="F37" i="8"/>
  <c r="AF117" i="8"/>
  <c r="AD117" i="8"/>
  <c r="AB117" i="8"/>
  <c r="Z117" i="8"/>
  <c r="X117" i="8"/>
  <c r="V117" i="8"/>
  <c r="T117" i="8"/>
  <c r="R117" i="8"/>
  <c r="P117" i="8"/>
  <c r="N117" i="8"/>
  <c r="L117" i="8"/>
  <c r="J117" i="8"/>
  <c r="H117" i="8"/>
  <c r="F117" i="8"/>
  <c r="AE117" i="8"/>
  <c r="AC117" i="8"/>
  <c r="AA117" i="8"/>
  <c r="Y117" i="8"/>
  <c r="W117" i="8"/>
  <c r="U117" i="8"/>
  <c r="S117" i="8"/>
  <c r="Q117" i="8"/>
  <c r="O117" i="8"/>
  <c r="M117" i="8"/>
  <c r="K117" i="8"/>
  <c r="I117" i="8"/>
  <c r="G117" i="8"/>
  <c r="AF272" i="8"/>
  <c r="AD272" i="8"/>
  <c r="AB272" i="8"/>
  <c r="Z272" i="8"/>
  <c r="X272" i="8"/>
  <c r="V272" i="8"/>
  <c r="T272" i="8"/>
  <c r="R272" i="8"/>
  <c r="P272" i="8"/>
  <c r="N272" i="8"/>
  <c r="L272" i="8"/>
  <c r="J272" i="8"/>
  <c r="H272" i="8"/>
  <c r="F272" i="8"/>
  <c r="AE272" i="8"/>
  <c r="AC272" i="8"/>
  <c r="AA272" i="8"/>
  <c r="Y272" i="8"/>
  <c r="W272" i="8"/>
  <c r="U272" i="8"/>
  <c r="S272" i="8"/>
  <c r="Q272" i="8"/>
  <c r="O272" i="8"/>
  <c r="M272" i="8"/>
  <c r="K272" i="8"/>
  <c r="I272" i="8"/>
  <c r="G272" i="8"/>
  <c r="AF107" i="8"/>
  <c r="AD107" i="8"/>
  <c r="AB107" i="8"/>
  <c r="Z107" i="8"/>
  <c r="X107" i="8"/>
  <c r="V107" i="8"/>
  <c r="T107" i="8"/>
  <c r="R107" i="8"/>
  <c r="P107" i="8"/>
  <c r="N107" i="8"/>
  <c r="L107" i="8"/>
  <c r="J107" i="8"/>
  <c r="H107" i="8"/>
  <c r="F107" i="8"/>
  <c r="AE107" i="8"/>
  <c r="AC107" i="8"/>
  <c r="AA107" i="8"/>
  <c r="Y107" i="8"/>
  <c r="W107" i="8"/>
  <c r="U107" i="8"/>
  <c r="S107" i="8"/>
  <c r="Q107" i="8"/>
  <c r="O107" i="8"/>
  <c r="M107" i="8"/>
  <c r="K107" i="8"/>
  <c r="I107" i="8"/>
  <c r="G107" i="8"/>
  <c r="AE232" i="7"/>
  <c r="AC232" i="7"/>
  <c r="AA232" i="7"/>
  <c r="Y232" i="7"/>
  <c r="W232" i="7"/>
  <c r="U232" i="7"/>
  <c r="S232" i="7"/>
  <c r="Q232" i="7"/>
  <c r="O232" i="7"/>
  <c r="M232" i="7"/>
  <c r="K232" i="7"/>
  <c r="I232" i="7"/>
  <c r="G232" i="7"/>
  <c r="AF232" i="7"/>
  <c r="AD232" i="7"/>
  <c r="AB232" i="7"/>
  <c r="Z232" i="7"/>
  <c r="X232" i="7"/>
  <c r="V232" i="7"/>
  <c r="T232" i="7"/>
  <c r="R232" i="7"/>
  <c r="P232" i="7"/>
  <c r="N232" i="7"/>
  <c r="L232" i="7"/>
  <c r="J232" i="7"/>
  <c r="H232" i="7"/>
  <c r="F232" i="7"/>
  <c r="AE242" i="7"/>
  <c r="AC242" i="7"/>
  <c r="AA242" i="7"/>
  <c r="Y242" i="7"/>
  <c r="W242" i="7"/>
  <c r="U242" i="7"/>
  <c r="S242" i="7"/>
  <c r="Q242" i="7"/>
  <c r="O242" i="7"/>
  <c r="M242" i="7"/>
  <c r="K242" i="7"/>
  <c r="I242" i="7"/>
  <c r="G242" i="7"/>
  <c r="AF242" i="7"/>
  <c r="AD242" i="7"/>
  <c r="AB242" i="7"/>
  <c r="Z242" i="7"/>
  <c r="X242" i="7"/>
  <c r="V242" i="7"/>
  <c r="T242" i="7"/>
  <c r="R242" i="7"/>
  <c r="P242" i="7"/>
  <c r="N242" i="7"/>
  <c r="L242" i="7"/>
  <c r="J242" i="7"/>
  <c r="H242" i="7"/>
  <c r="F242" i="7"/>
  <c r="AF412" i="7"/>
  <c r="AD412" i="7"/>
  <c r="AB412" i="7"/>
  <c r="Z412" i="7"/>
  <c r="X412" i="7"/>
  <c r="V412" i="7"/>
  <c r="T412" i="7"/>
  <c r="R412" i="7"/>
  <c r="P412" i="7"/>
  <c r="N412" i="7"/>
  <c r="L412" i="7"/>
  <c r="J412" i="7"/>
  <c r="H412" i="7"/>
  <c r="F412" i="7"/>
  <c r="AE412" i="7"/>
  <c r="AC412" i="7"/>
  <c r="AA412" i="7"/>
  <c r="Y412" i="7"/>
  <c r="W412" i="7"/>
  <c r="U412" i="7"/>
  <c r="S412" i="7"/>
  <c r="Q412" i="7"/>
  <c r="O412" i="7"/>
  <c r="M412" i="7"/>
  <c r="K412" i="7"/>
  <c r="I412" i="7"/>
  <c r="G412" i="7"/>
  <c r="AE37" i="7"/>
  <c r="AC37" i="7"/>
  <c r="AA37" i="7"/>
  <c r="Y37" i="7"/>
  <c r="W37" i="7"/>
  <c r="U37" i="7"/>
  <c r="S37" i="7"/>
  <c r="Q37" i="7"/>
  <c r="O37" i="7"/>
  <c r="M37" i="7"/>
  <c r="K37" i="7"/>
  <c r="G37" i="7"/>
  <c r="AF37" i="7"/>
  <c r="AD37" i="7"/>
  <c r="AB37" i="7"/>
  <c r="Z37" i="7"/>
  <c r="X37" i="7"/>
  <c r="V37" i="7"/>
  <c r="T37" i="7"/>
  <c r="R37" i="7"/>
  <c r="P37" i="7"/>
  <c r="N37" i="7"/>
  <c r="L37" i="7"/>
  <c r="J37" i="7"/>
  <c r="H37" i="7"/>
  <c r="F37" i="7"/>
  <c r="AF382" i="7"/>
  <c r="AD382" i="7"/>
  <c r="AB382" i="7"/>
  <c r="Z382" i="7"/>
  <c r="X382" i="7"/>
  <c r="V382" i="7"/>
  <c r="T382" i="7"/>
  <c r="R382" i="7"/>
  <c r="P382" i="7"/>
  <c r="N382" i="7"/>
  <c r="L382" i="7"/>
  <c r="J382" i="7"/>
  <c r="H382" i="7"/>
  <c r="F382" i="7"/>
  <c r="AE382" i="7"/>
  <c r="AC382" i="7"/>
  <c r="AA382" i="7"/>
  <c r="Y382" i="7"/>
  <c r="W382" i="7"/>
  <c r="U382" i="7"/>
  <c r="S382" i="7"/>
  <c r="Q382" i="7"/>
  <c r="O382" i="7"/>
  <c r="M382" i="7"/>
  <c r="K382" i="7"/>
  <c r="I382" i="7"/>
  <c r="G382" i="7"/>
  <c r="AE207" i="7"/>
  <c r="AC207" i="7"/>
  <c r="AA207" i="7"/>
  <c r="Y207" i="7"/>
  <c r="W207" i="7"/>
  <c r="U207" i="7"/>
  <c r="S207" i="7"/>
  <c r="Q207" i="7"/>
  <c r="O207" i="7"/>
  <c r="M207" i="7"/>
  <c r="K207" i="7"/>
  <c r="I207" i="7"/>
  <c r="G207" i="7"/>
  <c r="AF207" i="7"/>
  <c r="AD207" i="7"/>
  <c r="AB207" i="7"/>
  <c r="Z207" i="7"/>
  <c r="X207" i="7"/>
  <c r="V207" i="7"/>
  <c r="T207" i="7"/>
  <c r="R207" i="7"/>
  <c r="P207" i="7"/>
  <c r="N207" i="7"/>
  <c r="L207" i="7"/>
  <c r="J207" i="7"/>
  <c r="H207" i="7"/>
  <c r="F207" i="7"/>
  <c r="AF167" i="8"/>
  <c r="AD167" i="8"/>
  <c r="AB167" i="8"/>
  <c r="Z167" i="8"/>
  <c r="X167" i="8"/>
  <c r="V167" i="8"/>
  <c r="T167" i="8"/>
  <c r="R167" i="8"/>
  <c r="P167" i="8"/>
  <c r="N167" i="8"/>
  <c r="L167" i="8"/>
  <c r="J167" i="8"/>
  <c r="H167" i="8"/>
  <c r="F167" i="8"/>
  <c r="AE167" i="8"/>
  <c r="AC167" i="8"/>
  <c r="AA167" i="8"/>
  <c r="Y167" i="8"/>
  <c r="W167" i="8"/>
  <c r="U167" i="8"/>
  <c r="S167" i="8"/>
  <c r="Q167" i="8"/>
  <c r="O167" i="8"/>
  <c r="M167" i="8"/>
  <c r="K167" i="8"/>
  <c r="I167" i="8"/>
  <c r="G167" i="8"/>
  <c r="AF407" i="8"/>
  <c r="AD407" i="8"/>
  <c r="AB407" i="8"/>
  <c r="Z407" i="8"/>
  <c r="X407" i="8"/>
  <c r="V407" i="8"/>
  <c r="T407" i="8"/>
  <c r="R407" i="8"/>
  <c r="P407" i="8"/>
  <c r="N407" i="8"/>
  <c r="L407" i="8"/>
  <c r="J407" i="8"/>
  <c r="H407" i="8"/>
  <c r="F407" i="8"/>
  <c r="AE407" i="8"/>
  <c r="AC407" i="8"/>
  <c r="AA407" i="8"/>
  <c r="Y407" i="8"/>
  <c r="W407" i="8"/>
  <c r="U407" i="8"/>
  <c r="S407" i="8"/>
  <c r="Q407" i="8"/>
  <c r="O407" i="8"/>
  <c r="M407" i="8"/>
  <c r="K407" i="8"/>
  <c r="I407" i="8"/>
  <c r="G407" i="8"/>
  <c r="AE22" i="7"/>
  <c r="AC22" i="7"/>
  <c r="AA22" i="7"/>
  <c r="Y22" i="7"/>
  <c r="W22" i="7"/>
  <c r="U22" i="7"/>
  <c r="S22" i="7"/>
  <c r="Q22" i="7"/>
  <c r="O22" i="7"/>
  <c r="M22" i="7"/>
  <c r="K22" i="7"/>
  <c r="I22" i="7"/>
  <c r="G22" i="7"/>
  <c r="AF22" i="7"/>
  <c r="AD22" i="7"/>
  <c r="AB22" i="7"/>
  <c r="Z22" i="7"/>
  <c r="X22" i="7"/>
  <c r="V22" i="7"/>
  <c r="T22" i="7"/>
  <c r="R22" i="7"/>
  <c r="P22" i="7"/>
  <c r="N22" i="7"/>
  <c r="L22" i="7"/>
  <c r="J22" i="7"/>
  <c r="H22" i="7"/>
  <c r="F22" i="7"/>
  <c r="AF387" i="7"/>
  <c r="AD387" i="7"/>
  <c r="AB387" i="7"/>
  <c r="Z387" i="7"/>
  <c r="X387" i="7"/>
  <c r="V387" i="7"/>
  <c r="T387" i="7"/>
  <c r="R387" i="7"/>
  <c r="P387" i="7"/>
  <c r="N387" i="7"/>
  <c r="L387" i="7"/>
  <c r="J387" i="7"/>
  <c r="H387" i="7"/>
  <c r="F387" i="7"/>
  <c r="AE387" i="7"/>
  <c r="AC387" i="7"/>
  <c r="AA387" i="7"/>
  <c r="Y387" i="7"/>
  <c r="W387" i="7"/>
  <c r="U387" i="7"/>
  <c r="S387" i="7"/>
  <c r="Q387" i="7"/>
  <c r="O387" i="7"/>
  <c r="M387" i="7"/>
  <c r="K387" i="7"/>
  <c r="I387" i="7"/>
  <c r="G387" i="7"/>
  <c r="AE292" i="7"/>
  <c r="AC292" i="7"/>
  <c r="AA292" i="7"/>
  <c r="Y292" i="7"/>
  <c r="W292" i="7"/>
  <c r="U292" i="7"/>
  <c r="S292" i="7"/>
  <c r="Q292" i="7"/>
  <c r="O292" i="7"/>
  <c r="M292" i="7"/>
  <c r="K292" i="7"/>
  <c r="I292" i="7"/>
  <c r="G292" i="7"/>
  <c r="AF292" i="7"/>
  <c r="AD292" i="7"/>
  <c r="AB292" i="7"/>
  <c r="Z292" i="7"/>
  <c r="X292" i="7"/>
  <c r="V292" i="7"/>
  <c r="T292" i="7"/>
  <c r="R292" i="7"/>
  <c r="P292" i="7"/>
  <c r="N292" i="7"/>
  <c r="L292" i="7"/>
  <c r="J292" i="7"/>
  <c r="H292" i="7"/>
  <c r="F292" i="7"/>
  <c r="AF292" i="8"/>
  <c r="AD292" i="8"/>
  <c r="AB292" i="8"/>
  <c r="Z292" i="8"/>
  <c r="X292" i="8"/>
  <c r="V292" i="8"/>
  <c r="T292" i="8"/>
  <c r="R292" i="8"/>
  <c r="P292" i="8"/>
  <c r="N292" i="8"/>
  <c r="L292" i="8"/>
  <c r="J292" i="8"/>
  <c r="H292" i="8"/>
  <c r="F292" i="8"/>
  <c r="AE292" i="8"/>
  <c r="AC292" i="8"/>
  <c r="AA292" i="8"/>
  <c r="Y292" i="8"/>
  <c r="W292" i="8"/>
  <c r="U292" i="8"/>
  <c r="S292" i="8"/>
  <c r="Q292" i="8"/>
  <c r="O292" i="8"/>
  <c r="M292" i="8"/>
  <c r="K292" i="8"/>
  <c r="I292" i="8"/>
  <c r="G292" i="8"/>
  <c r="AF287" i="8"/>
  <c r="AD287" i="8"/>
  <c r="AB287" i="8"/>
  <c r="Z287" i="8"/>
  <c r="X287" i="8"/>
  <c r="V287" i="8"/>
  <c r="T287" i="8"/>
  <c r="R287" i="8"/>
  <c r="P287" i="8"/>
  <c r="N287" i="8"/>
  <c r="L287" i="8"/>
  <c r="J287" i="8"/>
  <c r="H287" i="8"/>
  <c r="F287" i="8"/>
  <c r="AE287" i="8"/>
  <c r="AC287" i="8"/>
  <c r="AA287" i="8"/>
  <c r="Y287" i="8"/>
  <c r="W287" i="8"/>
  <c r="U287" i="8"/>
  <c r="S287" i="8"/>
  <c r="Q287" i="8"/>
  <c r="O287" i="8"/>
  <c r="M287" i="8"/>
  <c r="K287" i="8"/>
  <c r="I287" i="8"/>
  <c r="G287" i="8"/>
  <c r="AE147" i="7"/>
  <c r="AC147" i="7"/>
  <c r="AA147" i="7"/>
  <c r="Y147" i="7"/>
  <c r="W147" i="7"/>
  <c r="U147" i="7"/>
  <c r="S147" i="7"/>
  <c r="Q147" i="7"/>
  <c r="O147" i="7"/>
  <c r="M147" i="7"/>
  <c r="K147" i="7"/>
  <c r="I147" i="7"/>
  <c r="G147" i="7"/>
  <c r="AF147" i="7"/>
  <c r="AD147" i="7"/>
  <c r="AB147" i="7"/>
  <c r="Z147" i="7"/>
  <c r="X147" i="7"/>
  <c r="V147" i="7"/>
  <c r="T147" i="7"/>
  <c r="R147" i="7"/>
  <c r="P147" i="7"/>
  <c r="N147" i="7"/>
  <c r="L147" i="7"/>
  <c r="J147" i="7"/>
  <c r="H147" i="7"/>
  <c r="F147" i="7"/>
  <c r="AE17" i="7"/>
  <c r="AC17" i="7"/>
  <c r="AA17" i="7"/>
  <c r="Y17" i="7"/>
  <c r="W17" i="7"/>
  <c r="U17" i="7"/>
  <c r="S17" i="7"/>
  <c r="Q17" i="7"/>
  <c r="O17" i="7"/>
  <c r="M17" i="7"/>
  <c r="K17" i="7"/>
  <c r="I17" i="7"/>
  <c r="G17" i="7"/>
  <c r="AF17" i="7"/>
  <c r="AD17" i="7"/>
  <c r="AB17" i="7"/>
  <c r="Z17" i="7"/>
  <c r="X17" i="7"/>
  <c r="V17" i="7"/>
  <c r="T17" i="7"/>
  <c r="R17" i="7"/>
  <c r="P17" i="7"/>
  <c r="N17" i="7"/>
  <c r="L17" i="7"/>
  <c r="J17" i="7"/>
  <c r="H17" i="7"/>
  <c r="F17" i="7"/>
  <c r="AE97" i="7"/>
  <c r="AC97" i="7"/>
  <c r="AA97" i="7"/>
  <c r="Y97" i="7"/>
  <c r="W97" i="7"/>
  <c r="U97" i="7"/>
  <c r="S97" i="7"/>
  <c r="Q97" i="7"/>
  <c r="O97" i="7"/>
  <c r="M97" i="7"/>
  <c r="K97" i="7"/>
  <c r="I97" i="7"/>
  <c r="G97" i="7"/>
  <c r="AF97" i="7"/>
  <c r="AD97" i="7"/>
  <c r="AB97" i="7"/>
  <c r="Z97" i="7"/>
  <c r="X97" i="7"/>
  <c r="V97" i="7"/>
  <c r="T97" i="7"/>
  <c r="R97" i="7"/>
  <c r="P97" i="7"/>
  <c r="N97" i="7"/>
  <c r="L97" i="7"/>
  <c r="J97" i="7"/>
  <c r="H97" i="7"/>
  <c r="F97" i="7"/>
  <c r="AF67" i="8"/>
  <c r="AD67" i="8"/>
  <c r="AB67" i="8"/>
  <c r="Z67" i="8"/>
  <c r="X67" i="8"/>
  <c r="V67" i="8"/>
  <c r="T67" i="8"/>
  <c r="R67" i="8"/>
  <c r="P67" i="8"/>
  <c r="N67" i="8"/>
  <c r="L67" i="8"/>
  <c r="J67" i="8"/>
  <c r="H67" i="8"/>
  <c r="F67" i="8"/>
  <c r="AE67" i="8"/>
  <c r="AC67" i="8"/>
  <c r="AA67" i="8"/>
  <c r="Y67" i="8"/>
  <c r="W67" i="8"/>
  <c r="U67" i="8"/>
  <c r="S67" i="8"/>
  <c r="Q67" i="8"/>
  <c r="O67" i="8"/>
  <c r="M67" i="8"/>
  <c r="K67" i="8"/>
  <c r="I67" i="8"/>
  <c r="G67" i="8"/>
  <c r="AF432" i="8"/>
  <c r="AD432" i="8"/>
  <c r="AB432" i="8"/>
  <c r="Z432" i="8"/>
  <c r="X432" i="8"/>
  <c r="V432" i="8"/>
  <c r="T432" i="8"/>
  <c r="R432" i="8"/>
  <c r="P432" i="8"/>
  <c r="N432" i="8"/>
  <c r="L432" i="8"/>
  <c r="J432" i="8"/>
  <c r="H432" i="8"/>
  <c r="F432" i="8"/>
  <c r="AE432" i="8"/>
  <c r="AC432" i="8"/>
  <c r="AA432" i="8"/>
  <c r="Y432" i="8"/>
  <c r="W432" i="8"/>
  <c r="U432" i="8"/>
  <c r="S432" i="8"/>
  <c r="Q432" i="8"/>
  <c r="O432" i="8"/>
  <c r="M432" i="8"/>
  <c r="K432" i="8"/>
  <c r="I432" i="8"/>
  <c r="G432" i="8"/>
  <c r="AE27" i="8"/>
  <c r="AC27" i="8"/>
  <c r="AA27" i="8"/>
  <c r="Y27" i="8"/>
  <c r="W27" i="8"/>
  <c r="U27" i="8"/>
  <c r="S27" i="8"/>
  <c r="Q27" i="8"/>
  <c r="O27" i="8"/>
  <c r="M27" i="8"/>
  <c r="K27" i="8"/>
  <c r="I27" i="8"/>
  <c r="G27" i="8"/>
  <c r="AF27" i="8"/>
  <c r="AD27" i="8"/>
  <c r="AB27" i="8"/>
  <c r="Z27" i="8"/>
  <c r="X27" i="8"/>
  <c r="V27" i="8"/>
  <c r="T27" i="8"/>
  <c r="R27" i="8"/>
  <c r="P27" i="8"/>
  <c r="N27" i="8"/>
  <c r="L27" i="8"/>
  <c r="J27" i="8"/>
  <c r="H27" i="8"/>
  <c r="F27" i="8"/>
  <c r="AF162" i="8"/>
  <c r="AD162" i="8"/>
  <c r="AB162" i="8"/>
  <c r="Z162" i="8"/>
  <c r="X162" i="8"/>
  <c r="V162" i="8"/>
  <c r="T162" i="8"/>
  <c r="R162" i="8"/>
  <c r="P162" i="8"/>
  <c r="N162" i="8"/>
  <c r="L162" i="8"/>
  <c r="J162" i="8"/>
  <c r="H162" i="8"/>
  <c r="F162" i="8"/>
  <c r="AE162" i="8"/>
  <c r="AC162" i="8"/>
  <c r="AA162" i="8"/>
  <c r="Y162" i="8"/>
  <c r="W162" i="8"/>
  <c r="U162" i="8"/>
  <c r="S162" i="8"/>
  <c r="Q162" i="8"/>
  <c r="O162" i="8"/>
  <c r="M162" i="8"/>
  <c r="K162" i="8"/>
  <c r="I162" i="8"/>
  <c r="G162" i="8"/>
  <c r="AF347" i="8"/>
  <c r="AD347" i="8"/>
  <c r="AB347" i="8"/>
  <c r="Z347" i="8"/>
  <c r="X347" i="8"/>
  <c r="V347" i="8"/>
  <c r="T347" i="8"/>
  <c r="R347" i="8"/>
  <c r="P347" i="8"/>
  <c r="N347" i="8"/>
  <c r="L347" i="8"/>
  <c r="J347" i="8"/>
  <c r="H347" i="8"/>
  <c r="F347" i="8"/>
  <c r="AE347" i="8"/>
  <c r="AC347" i="8"/>
  <c r="AA347" i="8"/>
  <c r="Y347" i="8"/>
  <c r="W347" i="8"/>
  <c r="U347" i="8"/>
  <c r="S347" i="8"/>
  <c r="Q347" i="8"/>
  <c r="O347" i="8"/>
  <c r="M347" i="8"/>
  <c r="K347" i="8"/>
  <c r="I347" i="8"/>
  <c r="G347" i="8"/>
  <c r="AF227" i="8"/>
  <c r="AD227" i="8"/>
  <c r="AB227" i="8"/>
  <c r="Z227" i="8"/>
  <c r="X227" i="8"/>
  <c r="V227" i="8"/>
  <c r="T227" i="8"/>
  <c r="R227" i="8"/>
  <c r="P227" i="8"/>
  <c r="N227" i="8"/>
  <c r="L227" i="8"/>
  <c r="J227" i="8"/>
  <c r="H227" i="8"/>
  <c r="F227" i="8"/>
  <c r="AE227" i="8"/>
  <c r="AC227" i="8"/>
  <c r="AA227" i="8"/>
  <c r="Y227" i="8"/>
  <c r="W227" i="8"/>
  <c r="U227" i="8"/>
  <c r="S227" i="8"/>
  <c r="Q227" i="8"/>
  <c r="O227" i="8"/>
  <c r="M227" i="8"/>
  <c r="K227" i="8"/>
  <c r="I227" i="8"/>
  <c r="G227" i="8"/>
  <c r="AE222" i="7"/>
  <c r="AC222" i="7"/>
  <c r="AA222" i="7"/>
  <c r="Y222" i="7"/>
  <c r="W222" i="7"/>
  <c r="U222" i="7"/>
  <c r="S222" i="7"/>
  <c r="Q222" i="7"/>
  <c r="O222" i="7"/>
  <c r="M222" i="7"/>
  <c r="K222" i="7"/>
  <c r="I222" i="7"/>
  <c r="G222" i="7"/>
  <c r="AF222" i="7"/>
  <c r="AD222" i="7"/>
  <c r="AB222" i="7"/>
  <c r="Z222" i="7"/>
  <c r="X222" i="7"/>
  <c r="V222" i="7"/>
  <c r="T222" i="7"/>
  <c r="R222" i="7"/>
  <c r="P222" i="7"/>
  <c r="N222" i="7"/>
  <c r="L222" i="7"/>
  <c r="J222" i="7"/>
  <c r="H222" i="7"/>
  <c r="F222" i="7"/>
  <c r="AF447" i="8"/>
  <c r="AD447" i="8"/>
  <c r="AB447" i="8"/>
  <c r="Z447" i="8"/>
  <c r="X447" i="8"/>
  <c r="V447" i="8"/>
  <c r="T447" i="8"/>
  <c r="R447" i="8"/>
  <c r="P447" i="8"/>
  <c r="N447" i="8"/>
  <c r="L447" i="8"/>
  <c r="J447" i="8"/>
  <c r="H447" i="8"/>
  <c r="F447" i="8"/>
  <c r="AE447" i="8"/>
  <c r="AC447" i="8"/>
  <c r="AA447" i="8"/>
  <c r="Y447" i="8"/>
  <c r="W447" i="8"/>
  <c r="U447" i="8"/>
  <c r="S447" i="8"/>
  <c r="Q447" i="8"/>
  <c r="O447" i="8"/>
  <c r="M447" i="8"/>
  <c r="K447" i="8"/>
  <c r="I447" i="8"/>
  <c r="G447" i="8"/>
  <c r="AF122" i="8"/>
  <c r="AD122" i="8"/>
  <c r="AB122" i="8"/>
  <c r="Z122" i="8"/>
  <c r="X122" i="8"/>
  <c r="V122" i="8"/>
  <c r="T122" i="8"/>
  <c r="R122" i="8"/>
  <c r="P122" i="8"/>
  <c r="N122" i="8"/>
  <c r="L122" i="8"/>
  <c r="J122" i="8"/>
  <c r="H122" i="8"/>
  <c r="F122" i="8"/>
  <c r="AE122" i="8"/>
  <c r="AC122" i="8"/>
  <c r="AA122" i="8"/>
  <c r="Y122" i="8"/>
  <c r="W122" i="8"/>
  <c r="U122" i="8"/>
  <c r="S122" i="8"/>
  <c r="Q122" i="8"/>
  <c r="O122" i="8"/>
  <c r="M122" i="8"/>
  <c r="K122" i="8"/>
  <c r="I122" i="8"/>
  <c r="G122" i="8"/>
  <c r="AF377" i="7"/>
  <c r="AD377" i="7"/>
  <c r="AB377" i="7"/>
  <c r="Z377" i="7"/>
  <c r="X377" i="7"/>
  <c r="V377" i="7"/>
  <c r="T377" i="7"/>
  <c r="R377" i="7"/>
  <c r="P377" i="7"/>
  <c r="N377" i="7"/>
  <c r="L377" i="7"/>
  <c r="J377" i="7"/>
  <c r="H377" i="7"/>
  <c r="F377" i="7"/>
  <c r="AE377" i="7"/>
  <c r="AC377" i="7"/>
  <c r="AA377" i="7"/>
  <c r="Y377" i="7"/>
  <c r="W377" i="7"/>
  <c r="U377" i="7"/>
  <c r="S377" i="7"/>
  <c r="Q377" i="7"/>
  <c r="O377" i="7"/>
  <c r="M377" i="7"/>
  <c r="K377" i="7"/>
  <c r="I377" i="7"/>
  <c r="G377" i="7"/>
  <c r="AE437" i="7"/>
  <c r="AC437" i="7"/>
  <c r="AA437" i="7"/>
  <c r="Y437" i="7"/>
  <c r="W437" i="7"/>
  <c r="U437" i="7"/>
  <c r="S437" i="7"/>
  <c r="Q437" i="7"/>
  <c r="O437" i="7"/>
  <c r="M437" i="7"/>
  <c r="K437" i="7"/>
  <c r="I437" i="7"/>
  <c r="G437" i="7"/>
  <c r="AF437" i="7"/>
  <c r="AD437" i="7"/>
  <c r="AB437" i="7"/>
  <c r="Z437" i="7"/>
  <c r="X437" i="7"/>
  <c r="V437" i="7"/>
  <c r="T437" i="7"/>
  <c r="R437" i="7"/>
  <c r="P437" i="7"/>
  <c r="N437" i="7"/>
  <c r="L437" i="7"/>
  <c r="J437" i="7"/>
  <c r="H437" i="7"/>
  <c r="F437" i="7"/>
  <c r="AE92" i="7"/>
  <c r="AC92" i="7"/>
  <c r="AA92" i="7"/>
  <c r="Y92" i="7"/>
  <c r="W92" i="7"/>
  <c r="U92" i="7"/>
  <c r="S92" i="7"/>
  <c r="Q92" i="7"/>
  <c r="O92" i="7"/>
  <c r="M92" i="7"/>
  <c r="K92" i="7"/>
  <c r="I92" i="7"/>
  <c r="G92" i="7"/>
  <c r="AF92" i="7"/>
  <c r="AD92" i="7"/>
  <c r="AB92" i="7"/>
  <c r="Z92" i="7"/>
  <c r="X92" i="7"/>
  <c r="V92" i="7"/>
  <c r="T92" i="7"/>
  <c r="R92" i="7"/>
  <c r="P92" i="7"/>
  <c r="N92" i="7"/>
  <c r="L92" i="7"/>
  <c r="J92" i="7"/>
  <c r="H92" i="7"/>
  <c r="F92" i="7"/>
  <c r="AE357" i="7"/>
  <c r="AC357" i="7"/>
  <c r="AA357" i="7"/>
  <c r="Y357" i="7"/>
  <c r="W357" i="7"/>
  <c r="U357" i="7"/>
  <c r="S357" i="7"/>
  <c r="Q357" i="7"/>
  <c r="O357" i="7"/>
  <c r="M357" i="7"/>
  <c r="K357" i="7"/>
  <c r="I357" i="7"/>
  <c r="G357" i="7"/>
  <c r="AF357" i="7"/>
  <c r="AD357" i="7"/>
  <c r="AB357" i="7"/>
  <c r="Z357" i="7"/>
  <c r="X357" i="7"/>
  <c r="V357" i="7"/>
  <c r="T357" i="7"/>
  <c r="R357" i="7"/>
  <c r="P357" i="7"/>
  <c r="N357" i="7"/>
  <c r="L357" i="7"/>
  <c r="J357" i="7"/>
  <c r="H357" i="7"/>
  <c r="F357" i="7"/>
  <c r="AF152" i="8"/>
  <c r="AD152" i="8"/>
  <c r="AB152" i="8"/>
  <c r="Z152" i="8"/>
  <c r="X152" i="8"/>
  <c r="V152" i="8"/>
  <c r="T152" i="8"/>
  <c r="R152" i="8"/>
  <c r="P152" i="8"/>
  <c r="N152" i="8"/>
  <c r="L152" i="8"/>
  <c r="J152" i="8"/>
  <c r="H152" i="8"/>
  <c r="F152" i="8"/>
  <c r="AE152" i="8"/>
  <c r="AC152" i="8"/>
  <c r="AA152" i="8"/>
  <c r="Y152" i="8"/>
  <c r="W152" i="8"/>
  <c r="U152" i="8"/>
  <c r="S152" i="8"/>
  <c r="Q152" i="8"/>
  <c r="O152" i="8"/>
  <c r="M152" i="8"/>
  <c r="K152" i="8"/>
  <c r="I152" i="8"/>
  <c r="G152" i="8"/>
  <c r="AE137" i="7"/>
  <c r="AC137" i="7"/>
  <c r="AA137" i="7"/>
  <c r="Y137" i="7"/>
  <c r="W137" i="7"/>
  <c r="U137" i="7"/>
  <c r="S137" i="7"/>
  <c r="Q137" i="7"/>
  <c r="O137" i="7"/>
  <c r="M137" i="7"/>
  <c r="K137" i="7"/>
  <c r="I137" i="7"/>
  <c r="G137" i="7"/>
  <c r="AF137" i="7"/>
  <c r="AD137" i="7"/>
  <c r="AB137" i="7"/>
  <c r="Z137" i="7"/>
  <c r="X137" i="7"/>
  <c r="V137" i="7"/>
  <c r="T137" i="7"/>
  <c r="R137" i="7"/>
  <c r="P137" i="7"/>
  <c r="N137" i="7"/>
  <c r="L137" i="7"/>
  <c r="J137" i="7"/>
  <c r="H137" i="7"/>
  <c r="F137" i="7"/>
  <c r="AF222" i="8"/>
  <c r="AD222" i="8"/>
  <c r="AB222" i="8"/>
  <c r="Z222" i="8"/>
  <c r="X222" i="8"/>
  <c r="V222" i="8"/>
  <c r="T222" i="8"/>
  <c r="R222" i="8"/>
  <c r="P222" i="8"/>
  <c r="N222" i="8"/>
  <c r="L222" i="8"/>
  <c r="J222" i="8"/>
  <c r="H222" i="8"/>
  <c r="F222" i="8"/>
  <c r="AE222" i="8"/>
  <c r="AC222" i="8"/>
  <c r="AA222" i="8"/>
  <c r="Y222" i="8"/>
  <c r="W222" i="8"/>
  <c r="U222" i="8"/>
  <c r="S222" i="8"/>
  <c r="Q222" i="8"/>
  <c r="O222" i="8"/>
  <c r="M222" i="8"/>
  <c r="K222" i="8"/>
  <c r="I222" i="8"/>
  <c r="G222" i="8"/>
  <c r="AF397" i="8"/>
  <c r="AD397" i="8"/>
  <c r="AB397" i="8"/>
  <c r="Z397" i="8"/>
  <c r="X397" i="8"/>
  <c r="V397" i="8"/>
  <c r="T397" i="8"/>
  <c r="R397" i="8"/>
  <c r="P397" i="8"/>
  <c r="N397" i="8"/>
  <c r="L397" i="8"/>
  <c r="J397" i="8"/>
  <c r="H397" i="8"/>
  <c r="F397" i="8"/>
  <c r="AE397" i="8"/>
  <c r="AC397" i="8"/>
  <c r="AA397" i="8"/>
  <c r="Y397" i="8"/>
  <c r="W397" i="8"/>
  <c r="U397" i="8"/>
  <c r="S397" i="8"/>
  <c r="Q397" i="8"/>
  <c r="O397" i="8"/>
  <c r="M397" i="8"/>
  <c r="K397" i="8"/>
  <c r="I397" i="8"/>
  <c r="G397" i="8"/>
  <c r="AE432" i="7"/>
  <c r="AC432" i="7"/>
  <c r="AA432" i="7"/>
  <c r="Y432" i="7"/>
  <c r="W432" i="7"/>
  <c r="U432" i="7"/>
  <c r="S432" i="7"/>
  <c r="Q432" i="7"/>
  <c r="O432" i="7"/>
  <c r="M432" i="7"/>
  <c r="K432" i="7"/>
  <c r="I432" i="7"/>
  <c r="G432" i="7"/>
  <c r="AD432" i="7"/>
  <c r="Z432" i="7"/>
  <c r="V432" i="7"/>
  <c r="R432" i="7"/>
  <c r="N432" i="7"/>
  <c r="J432" i="7"/>
  <c r="F432" i="7"/>
  <c r="AF432" i="7"/>
  <c r="AB432" i="7"/>
  <c r="X432" i="7"/>
  <c r="T432" i="7"/>
  <c r="P432" i="7"/>
  <c r="L432" i="7"/>
  <c r="H432" i="7"/>
  <c r="AE252" i="7"/>
  <c r="AC252" i="7"/>
  <c r="AA252" i="7"/>
  <c r="Y252" i="7"/>
  <c r="W252" i="7"/>
  <c r="U252" i="7"/>
  <c r="S252" i="7"/>
  <c r="Q252" i="7"/>
  <c r="O252" i="7"/>
  <c r="M252" i="7"/>
  <c r="K252" i="7"/>
  <c r="I252" i="7"/>
  <c r="G252" i="7"/>
  <c r="AF252" i="7"/>
  <c r="AD252" i="7"/>
  <c r="AB252" i="7"/>
  <c r="Z252" i="7"/>
  <c r="X252" i="7"/>
  <c r="V252" i="7"/>
  <c r="T252" i="7"/>
  <c r="R252" i="7"/>
  <c r="P252" i="7"/>
  <c r="N252" i="7"/>
  <c r="L252" i="7"/>
  <c r="J252" i="7"/>
  <c r="H252" i="7"/>
  <c r="F252" i="7"/>
  <c r="AF87" i="8"/>
  <c r="AD87" i="8"/>
  <c r="AB87" i="8"/>
  <c r="Z87" i="8"/>
  <c r="X87" i="8"/>
  <c r="V87" i="8"/>
  <c r="T87" i="8"/>
  <c r="R87" i="8"/>
  <c r="P87" i="8"/>
  <c r="N87" i="8"/>
  <c r="L87" i="8"/>
  <c r="J87" i="8"/>
  <c r="H87" i="8"/>
  <c r="F87" i="8"/>
  <c r="AE87" i="8"/>
  <c r="AC87" i="8"/>
  <c r="AA87" i="8"/>
  <c r="Y87" i="8"/>
  <c r="W87" i="8"/>
  <c r="U87" i="8"/>
  <c r="S87" i="8"/>
  <c r="Q87" i="8"/>
  <c r="O87" i="8"/>
  <c r="M87" i="8"/>
  <c r="K87" i="8"/>
  <c r="I87" i="8"/>
  <c r="G87" i="8"/>
  <c r="AE142" i="7"/>
  <c r="AC142" i="7"/>
  <c r="AA142" i="7"/>
  <c r="Y142" i="7"/>
  <c r="W142" i="7"/>
  <c r="U142" i="7"/>
  <c r="S142" i="7"/>
  <c r="Q142" i="7"/>
  <c r="O142" i="7"/>
  <c r="M142" i="7"/>
  <c r="K142" i="7"/>
  <c r="I142" i="7"/>
  <c r="G142" i="7"/>
  <c r="AF142" i="7"/>
  <c r="AD142" i="7"/>
  <c r="AB142" i="7"/>
  <c r="Z142" i="7"/>
  <c r="X142" i="7"/>
  <c r="V142" i="7"/>
  <c r="T142" i="7"/>
  <c r="R142" i="7"/>
  <c r="P142" i="7"/>
  <c r="N142" i="7"/>
  <c r="L142" i="7"/>
  <c r="J142" i="7"/>
  <c r="H142" i="7"/>
  <c r="F142" i="7"/>
  <c r="AE102" i="7"/>
  <c r="AC102" i="7"/>
  <c r="AA102" i="7"/>
  <c r="Y102" i="7"/>
  <c r="W102" i="7"/>
  <c r="U102" i="7"/>
  <c r="S102" i="7"/>
  <c r="Q102" i="7"/>
  <c r="O102" i="7"/>
  <c r="M102" i="7"/>
  <c r="K102" i="7"/>
  <c r="I102" i="7"/>
  <c r="G102" i="7"/>
  <c r="AF102" i="7"/>
  <c r="AD102" i="7"/>
  <c r="AB102" i="7"/>
  <c r="Z102" i="7"/>
  <c r="X102" i="7"/>
  <c r="V102" i="7"/>
  <c r="T102" i="7"/>
  <c r="R102" i="7"/>
  <c r="P102" i="7"/>
  <c r="N102" i="7"/>
  <c r="L102" i="7"/>
  <c r="J102" i="7"/>
  <c r="H102" i="7"/>
  <c r="F102" i="7"/>
  <c r="AE212" i="7"/>
  <c r="AC212" i="7"/>
  <c r="AA212" i="7"/>
  <c r="Y212" i="7"/>
  <c r="W212" i="7"/>
  <c r="U212" i="7"/>
  <c r="S212" i="7"/>
  <c r="Q212" i="7"/>
  <c r="O212" i="7"/>
  <c r="M212" i="7"/>
  <c r="K212" i="7"/>
  <c r="I212" i="7"/>
  <c r="G212" i="7"/>
  <c r="AF212" i="7"/>
  <c r="AD212" i="7"/>
  <c r="AB212" i="7"/>
  <c r="Z212" i="7"/>
  <c r="X212" i="7"/>
  <c r="V212" i="7"/>
  <c r="T212" i="7"/>
  <c r="R212" i="7"/>
  <c r="P212" i="7"/>
  <c r="N212" i="7"/>
  <c r="L212" i="7"/>
  <c r="J212" i="7"/>
  <c r="H212" i="7"/>
  <c r="F212" i="7"/>
  <c r="AF282" i="8"/>
  <c r="AD282" i="8"/>
  <c r="AB282" i="8"/>
  <c r="Z282" i="8"/>
  <c r="X282" i="8"/>
  <c r="V282" i="8"/>
  <c r="T282" i="8"/>
  <c r="R282" i="8"/>
  <c r="P282" i="8"/>
  <c r="N282" i="8"/>
  <c r="L282" i="8"/>
  <c r="J282" i="8"/>
  <c r="H282" i="8"/>
  <c r="F282" i="8"/>
  <c r="AE282" i="8"/>
  <c r="AC282" i="8"/>
  <c r="AA282" i="8"/>
  <c r="Y282" i="8"/>
  <c r="W282" i="8"/>
  <c r="U282" i="8"/>
  <c r="S282" i="8"/>
  <c r="Q282" i="8"/>
  <c r="O282" i="8"/>
  <c r="M282" i="8"/>
  <c r="K282" i="8"/>
  <c r="I282" i="8"/>
  <c r="G282" i="8"/>
  <c r="AF412" i="8"/>
  <c r="AD412" i="8"/>
  <c r="AB412" i="8"/>
  <c r="Z412" i="8"/>
  <c r="X412" i="8"/>
  <c r="V412" i="8"/>
  <c r="T412" i="8"/>
  <c r="R412" i="8"/>
  <c r="P412" i="8"/>
  <c r="N412" i="8"/>
  <c r="L412" i="8"/>
  <c r="J412" i="8"/>
  <c r="H412" i="8"/>
  <c r="F412" i="8"/>
  <c r="AE412" i="8"/>
  <c r="AC412" i="8"/>
  <c r="AA412" i="8"/>
  <c r="Y412" i="8"/>
  <c r="W412" i="8"/>
  <c r="U412" i="8"/>
  <c r="S412" i="8"/>
  <c r="Q412" i="8"/>
  <c r="O412" i="8"/>
  <c r="M412" i="8"/>
  <c r="K412" i="8"/>
  <c r="I412" i="8"/>
  <c r="G412" i="8"/>
  <c r="AF242" i="8"/>
  <c r="AD242" i="8"/>
  <c r="AB242" i="8"/>
  <c r="Z242" i="8"/>
  <c r="X242" i="8"/>
  <c r="V242" i="8"/>
  <c r="T242" i="8"/>
  <c r="R242" i="8"/>
  <c r="P242" i="8"/>
  <c r="N242" i="8"/>
  <c r="L242" i="8"/>
  <c r="J242" i="8"/>
  <c r="H242" i="8"/>
  <c r="F242" i="8"/>
  <c r="AE242" i="8"/>
  <c r="AC242" i="8"/>
  <c r="AA242" i="8"/>
  <c r="Y242" i="8"/>
  <c r="W242" i="8"/>
  <c r="U242" i="8"/>
  <c r="S242" i="8"/>
  <c r="Q242" i="8"/>
  <c r="O242" i="8"/>
  <c r="M242" i="8"/>
  <c r="K242" i="8"/>
  <c r="I242" i="8"/>
  <c r="G242" i="8"/>
  <c r="AF172" i="8"/>
  <c r="AD172" i="8"/>
  <c r="AB172" i="8"/>
  <c r="Z172" i="8"/>
  <c r="X172" i="8"/>
  <c r="V172" i="8"/>
  <c r="T172" i="8"/>
  <c r="R172" i="8"/>
  <c r="P172" i="8"/>
  <c r="N172" i="8"/>
  <c r="L172" i="8"/>
  <c r="J172" i="8"/>
  <c r="H172" i="8"/>
  <c r="F172" i="8"/>
  <c r="AE172" i="8"/>
  <c r="AC172" i="8"/>
  <c r="AA172" i="8"/>
  <c r="Y172" i="8"/>
  <c r="W172" i="8"/>
  <c r="U172" i="8"/>
  <c r="S172" i="8"/>
  <c r="Q172" i="8"/>
  <c r="O172" i="8"/>
  <c r="M172" i="8"/>
  <c r="K172" i="8"/>
  <c r="I172" i="8"/>
  <c r="G172" i="8"/>
  <c r="AF337" i="8"/>
  <c r="AD337" i="8"/>
  <c r="AB337" i="8"/>
  <c r="Z337" i="8"/>
  <c r="X337" i="8"/>
  <c r="V337" i="8"/>
  <c r="T337" i="8"/>
  <c r="R337" i="8"/>
  <c r="P337" i="8"/>
  <c r="N337" i="8"/>
  <c r="L337" i="8"/>
  <c r="J337" i="8"/>
  <c r="H337" i="8"/>
  <c r="F337" i="8"/>
  <c r="AE337" i="8"/>
  <c r="AC337" i="8"/>
  <c r="AA337" i="8"/>
  <c r="Y337" i="8"/>
  <c r="W337" i="8"/>
  <c r="U337" i="8"/>
  <c r="S337" i="8"/>
  <c r="Q337" i="8"/>
  <c r="O337" i="8"/>
  <c r="M337" i="8"/>
  <c r="K337" i="8"/>
  <c r="I337" i="8"/>
  <c r="G337" i="8"/>
  <c r="AE132" i="7"/>
  <c r="AC132" i="7"/>
  <c r="AA132" i="7"/>
  <c r="Y132" i="7"/>
  <c r="W132" i="7"/>
  <c r="U132" i="7"/>
  <c r="S132" i="7"/>
  <c r="Q132" i="7"/>
  <c r="O132" i="7"/>
  <c r="M132" i="7"/>
  <c r="K132" i="7"/>
  <c r="I132" i="7"/>
  <c r="G132" i="7"/>
  <c r="AF132" i="7"/>
  <c r="AD132" i="7"/>
  <c r="AB132" i="7"/>
  <c r="Z132" i="7"/>
  <c r="X132" i="7"/>
  <c r="V132" i="7"/>
  <c r="T132" i="7"/>
  <c r="R132" i="7"/>
  <c r="P132" i="7"/>
  <c r="N132" i="7"/>
  <c r="L132" i="7"/>
  <c r="J132" i="7"/>
  <c r="H132" i="7"/>
  <c r="F132" i="7"/>
  <c r="AF317" i="8"/>
  <c r="AD317" i="8"/>
  <c r="AB317" i="8"/>
  <c r="Z317" i="8"/>
  <c r="X317" i="8"/>
  <c r="V317" i="8"/>
  <c r="T317" i="8"/>
  <c r="R317" i="8"/>
  <c r="P317" i="8"/>
  <c r="N317" i="8"/>
  <c r="L317" i="8"/>
  <c r="J317" i="8"/>
  <c r="H317" i="8"/>
  <c r="F317" i="8"/>
  <c r="AE317" i="8"/>
  <c r="AC317" i="8"/>
  <c r="AA317" i="8"/>
  <c r="Y317" i="8"/>
  <c r="W317" i="8"/>
  <c r="U317" i="8"/>
  <c r="S317" i="8"/>
  <c r="Q317" i="8"/>
  <c r="O317" i="8"/>
  <c r="M317" i="8"/>
  <c r="K317" i="8"/>
  <c r="I317" i="8"/>
  <c r="G317" i="8"/>
  <c r="AE32" i="7"/>
  <c r="AC32" i="7"/>
  <c r="AA32" i="7"/>
  <c r="Y32" i="7"/>
  <c r="W32" i="7"/>
  <c r="U32" i="7"/>
  <c r="S32" i="7"/>
  <c r="Q32" i="7"/>
  <c r="O32" i="7"/>
  <c r="M32" i="7"/>
  <c r="K32" i="7"/>
  <c r="I32" i="7"/>
  <c r="G32" i="7"/>
  <c r="AF32" i="7"/>
  <c r="AD32" i="7"/>
  <c r="AB32" i="7"/>
  <c r="Z32" i="7"/>
  <c r="X32" i="7"/>
  <c r="V32" i="7"/>
  <c r="T32" i="7"/>
  <c r="R32" i="7"/>
  <c r="P32" i="7"/>
  <c r="N32" i="7"/>
  <c r="L32" i="7"/>
  <c r="J32" i="7"/>
  <c r="H32" i="7"/>
  <c r="F32" i="7"/>
  <c r="AF182" i="8"/>
  <c r="AD182" i="8"/>
  <c r="AB182" i="8"/>
  <c r="Z182" i="8"/>
  <c r="X182" i="8"/>
  <c r="V182" i="8"/>
  <c r="T182" i="8"/>
  <c r="R182" i="8"/>
  <c r="P182" i="8"/>
  <c r="N182" i="8"/>
  <c r="L182" i="8"/>
  <c r="J182" i="8"/>
  <c r="H182" i="8"/>
  <c r="F182" i="8"/>
  <c r="AE182" i="8"/>
  <c r="AC182" i="8"/>
  <c r="AA182" i="8"/>
  <c r="Y182" i="8"/>
  <c r="W182" i="8"/>
  <c r="U182" i="8"/>
  <c r="S182" i="8"/>
  <c r="Q182" i="8"/>
  <c r="O182" i="8"/>
  <c r="M182" i="8"/>
  <c r="K182" i="8"/>
  <c r="I182" i="8"/>
  <c r="G182" i="8"/>
  <c r="AF267" i="8"/>
  <c r="AD267" i="8"/>
  <c r="AB267" i="8"/>
  <c r="Z267" i="8"/>
  <c r="X267" i="8"/>
  <c r="V267" i="8"/>
  <c r="T267" i="8"/>
  <c r="R267" i="8"/>
  <c r="P267" i="8"/>
  <c r="N267" i="8"/>
  <c r="L267" i="8"/>
  <c r="J267" i="8"/>
  <c r="H267" i="8"/>
  <c r="F267" i="8"/>
  <c r="AE267" i="8"/>
  <c r="AC267" i="8"/>
  <c r="AA267" i="8"/>
  <c r="Y267" i="8"/>
  <c r="W267" i="8"/>
  <c r="U267" i="8"/>
  <c r="S267" i="8"/>
  <c r="Q267" i="8"/>
  <c r="O267" i="8"/>
  <c r="M267" i="8"/>
  <c r="K267" i="8"/>
  <c r="I267" i="8"/>
  <c r="G267" i="8"/>
  <c r="AF392" i="7"/>
  <c r="AD392" i="7"/>
  <c r="AB392" i="7"/>
  <c r="Z392" i="7"/>
  <c r="X392" i="7"/>
  <c r="V392" i="7"/>
  <c r="T392" i="7"/>
  <c r="R392" i="7"/>
  <c r="P392" i="7"/>
  <c r="N392" i="7"/>
  <c r="L392" i="7"/>
  <c r="J392" i="7"/>
  <c r="H392" i="7"/>
  <c r="F392" i="7"/>
  <c r="AE392" i="7"/>
  <c r="AC392" i="7"/>
  <c r="AA392" i="7"/>
  <c r="Y392" i="7"/>
  <c r="W392" i="7"/>
  <c r="U392" i="7"/>
  <c r="S392" i="7"/>
  <c r="Q392" i="7"/>
  <c r="O392" i="7"/>
  <c r="M392" i="7"/>
  <c r="K392" i="7"/>
  <c r="I392" i="7"/>
  <c r="G392" i="7"/>
  <c r="AF442" i="8"/>
  <c r="AD442" i="8"/>
  <c r="AB442" i="8"/>
  <c r="Z442" i="8"/>
  <c r="X442" i="8"/>
  <c r="V442" i="8"/>
  <c r="T442" i="8"/>
  <c r="R442" i="8"/>
  <c r="P442" i="8"/>
  <c r="N442" i="8"/>
  <c r="L442" i="8"/>
  <c r="J442" i="8"/>
  <c r="H442" i="8"/>
  <c r="F442" i="8"/>
  <c r="AE442" i="8"/>
  <c r="AC442" i="8"/>
  <c r="AA442" i="8"/>
  <c r="Y442" i="8"/>
  <c r="W442" i="8"/>
  <c r="U442" i="8"/>
  <c r="S442" i="8"/>
  <c r="Q442" i="8"/>
  <c r="O442" i="8"/>
  <c r="M442" i="8"/>
  <c r="K442" i="8"/>
  <c r="I442" i="8"/>
  <c r="G442" i="8"/>
  <c r="AE47" i="7"/>
  <c r="AC47" i="7"/>
  <c r="AA47" i="7"/>
  <c r="Y47" i="7"/>
  <c r="W47" i="7"/>
  <c r="U47" i="7"/>
  <c r="S47" i="7"/>
  <c r="Q47" i="7"/>
  <c r="O47" i="7"/>
  <c r="M47" i="7"/>
  <c r="K47" i="7"/>
  <c r="I47" i="7"/>
  <c r="G47" i="7"/>
  <c r="AF47" i="7"/>
  <c r="AD47" i="7"/>
  <c r="AB47" i="7"/>
  <c r="Z47" i="7"/>
  <c r="X47" i="7"/>
  <c r="V47" i="7"/>
  <c r="T47" i="7"/>
  <c r="R47" i="7"/>
  <c r="P47" i="7"/>
  <c r="N47" i="7"/>
  <c r="L47" i="7"/>
  <c r="J47" i="7"/>
  <c r="H47" i="7"/>
  <c r="F47" i="7"/>
  <c r="AE57" i="7"/>
  <c r="AC57" i="7"/>
  <c r="AA57" i="7"/>
  <c r="Y57" i="7"/>
  <c r="W57" i="7"/>
  <c r="U57" i="7"/>
  <c r="S57" i="7"/>
  <c r="Q57" i="7"/>
  <c r="O57" i="7"/>
  <c r="M57" i="7"/>
  <c r="K57" i="7"/>
  <c r="I57" i="7"/>
  <c r="G57" i="7"/>
  <c r="AF57" i="7"/>
  <c r="AD57" i="7"/>
  <c r="AB57" i="7"/>
  <c r="Z57" i="7"/>
  <c r="X57" i="7"/>
  <c r="V57" i="7"/>
  <c r="T57" i="7"/>
  <c r="R57" i="7"/>
  <c r="P57" i="7"/>
  <c r="N57" i="7"/>
  <c r="L57" i="7"/>
  <c r="J57" i="7"/>
  <c r="H57" i="7"/>
  <c r="F57" i="7"/>
  <c r="AE337" i="7"/>
  <c r="AC337" i="7"/>
  <c r="AA337" i="7"/>
  <c r="Y337" i="7"/>
  <c r="W337" i="7"/>
  <c r="U337" i="7"/>
  <c r="S337" i="7"/>
  <c r="Q337" i="7"/>
  <c r="O337" i="7"/>
  <c r="M337" i="7"/>
  <c r="K337" i="7"/>
  <c r="I337" i="7"/>
  <c r="G337" i="7"/>
  <c r="AF337" i="7"/>
  <c r="AD337" i="7"/>
  <c r="AB337" i="7"/>
  <c r="Z337" i="7"/>
  <c r="X337" i="7"/>
  <c r="V337" i="7"/>
  <c r="T337" i="7"/>
  <c r="R337" i="7"/>
  <c r="P337" i="7"/>
  <c r="N337" i="7"/>
  <c r="L337" i="7"/>
  <c r="J337" i="7"/>
  <c r="H337" i="7"/>
  <c r="F337" i="7"/>
  <c r="AE82" i="7"/>
  <c r="AC82" i="7"/>
  <c r="AA82" i="7"/>
  <c r="Y82" i="7"/>
  <c r="W82" i="7"/>
  <c r="U82" i="7"/>
  <c r="S82" i="7"/>
  <c r="Q82" i="7"/>
  <c r="O82" i="7"/>
  <c r="M82" i="7"/>
  <c r="K82" i="7"/>
  <c r="I82" i="7"/>
  <c r="G82" i="7"/>
  <c r="AF82" i="7"/>
  <c r="AD82" i="7"/>
  <c r="AB82" i="7"/>
  <c r="Z82" i="7"/>
  <c r="X82" i="7"/>
  <c r="V82" i="7"/>
  <c r="T82" i="7"/>
  <c r="R82" i="7"/>
  <c r="P82" i="7"/>
  <c r="N82" i="7"/>
  <c r="L82" i="7"/>
  <c r="J82" i="7"/>
  <c r="H82" i="7"/>
  <c r="F82" i="7"/>
  <c r="AF127" i="8"/>
  <c r="AD127" i="8"/>
  <c r="AB127" i="8"/>
  <c r="Z127" i="8"/>
  <c r="X127" i="8"/>
  <c r="V127" i="8"/>
  <c r="T127" i="8"/>
  <c r="R127" i="8"/>
  <c r="P127" i="8"/>
  <c r="N127" i="8"/>
  <c r="L127" i="8"/>
  <c r="J127" i="8"/>
  <c r="H127" i="8"/>
  <c r="F127" i="8"/>
  <c r="AE127" i="8"/>
  <c r="AC127" i="8"/>
  <c r="AA127" i="8"/>
  <c r="Y127" i="8"/>
  <c r="W127" i="8"/>
  <c r="U127" i="8"/>
  <c r="S127" i="8"/>
  <c r="Q127" i="8"/>
  <c r="O127" i="8"/>
  <c r="M127" i="8"/>
  <c r="K127" i="8"/>
  <c r="I127" i="8"/>
  <c r="G127" i="8"/>
  <c r="AF377" i="8"/>
  <c r="AD377" i="8"/>
  <c r="AB377" i="8"/>
  <c r="Z377" i="8"/>
  <c r="X377" i="8"/>
  <c r="V377" i="8"/>
  <c r="T377" i="8"/>
  <c r="R377" i="8"/>
  <c r="P377" i="8"/>
  <c r="N377" i="8"/>
  <c r="L377" i="8"/>
  <c r="J377" i="8"/>
  <c r="H377" i="8"/>
  <c r="F377" i="8"/>
  <c r="AE377" i="8"/>
  <c r="AC377" i="8"/>
  <c r="AA377" i="8"/>
  <c r="Y377" i="8"/>
  <c r="W377" i="8"/>
  <c r="U377" i="8"/>
  <c r="S377" i="8"/>
  <c r="Q377" i="8"/>
  <c r="O377" i="8"/>
  <c r="M377" i="8"/>
  <c r="K377" i="8"/>
  <c r="I377" i="8"/>
  <c r="G377" i="8"/>
  <c r="AF57" i="8"/>
  <c r="AD57" i="8"/>
  <c r="AB57" i="8"/>
  <c r="Z57" i="8"/>
  <c r="X57" i="8"/>
  <c r="V57" i="8"/>
  <c r="T57" i="8"/>
  <c r="R57" i="8"/>
  <c r="P57" i="8"/>
  <c r="N57" i="8"/>
  <c r="L57" i="8"/>
  <c r="J57" i="8"/>
  <c r="H57" i="8"/>
  <c r="F57" i="8"/>
  <c r="AE57" i="8"/>
  <c r="AC57" i="8"/>
  <c r="AA57" i="8"/>
  <c r="Y57" i="8"/>
  <c r="W57" i="8"/>
  <c r="U57" i="8"/>
  <c r="S57" i="8"/>
  <c r="Q57" i="8"/>
  <c r="O57" i="8"/>
  <c r="M57" i="8"/>
  <c r="K57" i="8"/>
  <c r="I57" i="8"/>
  <c r="G57" i="8"/>
  <c r="AE297" i="7"/>
  <c r="AC297" i="7"/>
  <c r="AA297" i="7"/>
  <c r="Y297" i="7"/>
  <c r="W297" i="7"/>
  <c r="U297" i="7"/>
  <c r="S297" i="7"/>
  <c r="Q297" i="7"/>
  <c r="O297" i="7"/>
  <c r="M297" i="7"/>
  <c r="K297" i="7"/>
  <c r="I297" i="7"/>
  <c r="G297" i="7"/>
  <c r="AF297" i="7"/>
  <c r="AD297" i="7"/>
  <c r="AB297" i="7"/>
  <c r="Z297" i="7"/>
  <c r="X297" i="7"/>
  <c r="V297" i="7"/>
  <c r="T297" i="7"/>
  <c r="R297" i="7"/>
  <c r="P297" i="7"/>
  <c r="N297" i="7"/>
  <c r="L297" i="7"/>
  <c r="J297" i="7"/>
  <c r="H297" i="7"/>
  <c r="F297" i="7"/>
  <c r="AE332" i="7"/>
  <c r="AC332" i="7"/>
  <c r="AA332" i="7"/>
  <c r="Y332" i="7"/>
  <c r="W332" i="7"/>
  <c r="U332" i="7"/>
  <c r="S332" i="7"/>
  <c r="Q332" i="7"/>
  <c r="O332" i="7"/>
  <c r="M332" i="7"/>
  <c r="K332" i="7"/>
  <c r="I332" i="7"/>
  <c r="G332" i="7"/>
  <c r="AF332" i="7"/>
  <c r="AD332" i="7"/>
  <c r="AB332" i="7"/>
  <c r="Z332" i="7"/>
  <c r="X332" i="7"/>
  <c r="V332" i="7"/>
  <c r="T332" i="7"/>
  <c r="R332" i="7"/>
  <c r="P332" i="7"/>
  <c r="N332" i="7"/>
  <c r="L332" i="7"/>
  <c r="J332" i="7"/>
  <c r="H332" i="7"/>
  <c r="F332" i="7"/>
  <c r="AE182" i="7"/>
  <c r="AC182" i="7"/>
  <c r="AA182" i="7"/>
  <c r="Y182" i="7"/>
  <c r="W182" i="7"/>
  <c r="U182" i="7"/>
  <c r="S182" i="7"/>
  <c r="Q182" i="7"/>
  <c r="O182" i="7"/>
  <c r="M182" i="7"/>
  <c r="K182" i="7"/>
  <c r="I182" i="7"/>
  <c r="G182" i="7"/>
  <c r="AF182" i="7"/>
  <c r="AD182" i="7"/>
  <c r="AB182" i="7"/>
  <c r="Z182" i="7"/>
  <c r="X182" i="7"/>
  <c r="V182" i="7"/>
  <c r="T182" i="7"/>
  <c r="R182" i="7"/>
  <c r="P182" i="7"/>
  <c r="N182" i="7"/>
  <c r="L182" i="7"/>
  <c r="J182" i="7"/>
  <c r="H182" i="7"/>
  <c r="F182" i="7"/>
  <c r="AF52" i="8"/>
  <c r="AD52" i="8"/>
  <c r="AB52" i="8"/>
  <c r="Z52" i="8"/>
  <c r="X52" i="8"/>
  <c r="V52" i="8"/>
  <c r="T52" i="8"/>
  <c r="R52" i="8"/>
  <c r="P52" i="8"/>
  <c r="N52" i="8"/>
  <c r="L52" i="8"/>
  <c r="J52" i="8"/>
  <c r="H52" i="8"/>
  <c r="F52" i="8"/>
  <c r="AE52" i="8"/>
  <c r="AC52" i="8"/>
  <c r="AA52" i="8"/>
  <c r="Y52" i="8"/>
  <c r="W52" i="8"/>
  <c r="U52" i="8"/>
  <c r="S52" i="8"/>
  <c r="Q52" i="8"/>
  <c r="O52" i="8"/>
  <c r="M52" i="8"/>
  <c r="K52" i="8"/>
  <c r="I52" i="8"/>
  <c r="G52" i="8"/>
  <c r="AF422" i="7"/>
  <c r="AD422" i="7"/>
  <c r="AB422" i="7"/>
  <c r="Z422" i="7"/>
  <c r="X422" i="7"/>
  <c r="V422" i="7"/>
  <c r="T422" i="7"/>
  <c r="R422" i="7"/>
  <c r="P422" i="7"/>
  <c r="N422" i="7"/>
  <c r="L422" i="7"/>
  <c r="J422" i="7"/>
  <c r="H422" i="7"/>
  <c r="F422" i="7"/>
  <c r="AE422" i="7"/>
  <c r="AC422" i="7"/>
  <c r="AA422" i="7"/>
  <c r="Y422" i="7"/>
  <c r="W422" i="7"/>
  <c r="U422" i="7"/>
  <c r="S422" i="7"/>
  <c r="Q422" i="7"/>
  <c r="O422" i="7"/>
  <c r="M422" i="7"/>
  <c r="K422" i="7"/>
  <c r="I422" i="7"/>
  <c r="G422" i="7"/>
  <c r="AF147" i="8"/>
  <c r="AD147" i="8"/>
  <c r="AB147" i="8"/>
  <c r="Z147" i="8"/>
  <c r="X147" i="8"/>
  <c r="V147" i="8"/>
  <c r="T147" i="8"/>
  <c r="R147" i="8"/>
  <c r="P147" i="8"/>
  <c r="N147" i="8"/>
  <c r="L147" i="8"/>
  <c r="J147" i="8"/>
  <c r="H147" i="8"/>
  <c r="F147" i="8"/>
  <c r="AE147" i="8"/>
  <c r="AC147" i="8"/>
  <c r="AA147" i="8"/>
  <c r="Y147" i="8"/>
  <c r="W147" i="8"/>
  <c r="U147" i="8"/>
  <c r="S147" i="8"/>
  <c r="Q147" i="8"/>
  <c r="O147" i="8"/>
  <c r="M147" i="8"/>
  <c r="K147" i="8"/>
  <c r="I147" i="8"/>
  <c r="G147" i="8"/>
  <c r="AF106" i="7"/>
  <c r="AD106" i="7"/>
  <c r="AB106" i="7"/>
  <c r="Z106" i="7"/>
  <c r="X106" i="7"/>
  <c r="V106" i="7"/>
  <c r="T106" i="7"/>
  <c r="R106" i="7"/>
  <c r="P106" i="7"/>
  <c r="N106" i="7"/>
  <c r="L106" i="7"/>
  <c r="J106" i="7"/>
  <c r="H106" i="7"/>
  <c r="F106" i="7"/>
  <c r="AE106" i="7"/>
  <c r="AC106" i="7"/>
  <c r="AA106" i="7"/>
  <c r="Y106" i="7"/>
  <c r="W106" i="7"/>
  <c r="U106" i="7"/>
  <c r="S106" i="7"/>
  <c r="Q106" i="7"/>
  <c r="O106" i="7"/>
  <c r="M106" i="7"/>
  <c r="K106" i="7"/>
  <c r="I106" i="7"/>
  <c r="G106" i="7"/>
  <c r="D107" i="7"/>
  <c r="AE206" i="8"/>
  <c r="AC206" i="8"/>
  <c r="AA206" i="8"/>
  <c r="Y206" i="8"/>
  <c r="W206" i="8"/>
  <c r="U206" i="8"/>
  <c r="S206" i="8"/>
  <c r="Q206" i="8"/>
  <c r="O206" i="8"/>
  <c r="M206" i="8"/>
  <c r="K206" i="8"/>
  <c r="I206" i="8"/>
  <c r="G206" i="8"/>
  <c r="AF206" i="8"/>
  <c r="AD206" i="8"/>
  <c r="AB206" i="8"/>
  <c r="Z206" i="8"/>
  <c r="X206" i="8"/>
  <c r="V206" i="8"/>
  <c r="T206" i="8"/>
  <c r="R206" i="8"/>
  <c r="P206" i="8"/>
  <c r="N206" i="8"/>
  <c r="L206" i="8"/>
  <c r="J206" i="8"/>
  <c r="H206" i="8"/>
  <c r="F206" i="8"/>
  <c r="D207" i="8"/>
  <c r="AG205" i="8"/>
  <c r="AH205" i="8" s="1"/>
  <c r="AF41" i="8"/>
  <c r="AD41" i="8"/>
  <c r="AB41" i="8"/>
  <c r="Z41" i="8"/>
  <c r="X41" i="8"/>
  <c r="V41" i="8"/>
  <c r="T41" i="8"/>
  <c r="R41" i="8"/>
  <c r="P41" i="8"/>
  <c r="N41" i="8"/>
  <c r="L41" i="8"/>
  <c r="J41" i="8"/>
  <c r="H41" i="8"/>
  <c r="F41" i="8"/>
  <c r="AE41" i="8"/>
  <c r="AC41" i="8"/>
  <c r="AA41" i="8"/>
  <c r="Y41" i="8"/>
  <c r="W41" i="8"/>
  <c r="U41" i="8"/>
  <c r="S41" i="8"/>
  <c r="Q41" i="8"/>
  <c r="O41" i="8"/>
  <c r="M41" i="8"/>
  <c r="K41" i="8"/>
  <c r="I41" i="8"/>
  <c r="G41" i="8"/>
  <c r="D42" i="8"/>
  <c r="AE321" i="8"/>
  <c r="AC321" i="8"/>
  <c r="AA321" i="8"/>
  <c r="Y321" i="8"/>
  <c r="W321" i="8"/>
  <c r="U321" i="8"/>
  <c r="S321" i="8"/>
  <c r="Q321" i="8"/>
  <c r="O321" i="8"/>
  <c r="M321" i="8"/>
  <c r="K321" i="8"/>
  <c r="I321" i="8"/>
  <c r="G321" i="8"/>
  <c r="AF321" i="8"/>
  <c r="AD321" i="8"/>
  <c r="AB321" i="8"/>
  <c r="Z321" i="8"/>
  <c r="X321" i="8"/>
  <c r="V321" i="8"/>
  <c r="T321" i="8"/>
  <c r="R321" i="8"/>
  <c r="P321" i="8"/>
  <c r="N321" i="8"/>
  <c r="L321" i="8"/>
  <c r="J321" i="8"/>
  <c r="H321" i="8"/>
  <c r="F321" i="8"/>
  <c r="D322" i="8"/>
  <c r="AG320" i="8"/>
  <c r="AH320" i="8" s="1"/>
  <c r="AE426" i="8"/>
  <c r="AC426" i="8"/>
  <c r="AA426" i="8"/>
  <c r="Y426" i="8"/>
  <c r="W426" i="8"/>
  <c r="U426" i="8"/>
  <c r="S426" i="8"/>
  <c r="Q426" i="8"/>
  <c r="O426" i="8"/>
  <c r="M426" i="8"/>
  <c r="K426" i="8"/>
  <c r="I426" i="8"/>
  <c r="G426" i="8"/>
  <c r="AF426" i="8"/>
  <c r="AD426" i="8"/>
  <c r="AB426" i="8"/>
  <c r="Z426" i="8"/>
  <c r="X426" i="8"/>
  <c r="V426" i="8"/>
  <c r="T426" i="8"/>
  <c r="R426" i="8"/>
  <c r="P426" i="8"/>
  <c r="N426" i="8"/>
  <c r="L426" i="8"/>
  <c r="J426" i="8"/>
  <c r="H426" i="8"/>
  <c r="F426" i="8"/>
  <c r="D427" i="8"/>
  <c r="AG425" i="8"/>
  <c r="AH425" i="8" s="1"/>
  <c r="AF346" i="7"/>
  <c r="AD346" i="7"/>
  <c r="AB346" i="7"/>
  <c r="Z346" i="7"/>
  <c r="X346" i="7"/>
  <c r="V346" i="7"/>
  <c r="T346" i="7"/>
  <c r="R346" i="7"/>
  <c r="P346" i="7"/>
  <c r="N346" i="7"/>
  <c r="L346" i="7"/>
  <c r="J346" i="7"/>
  <c r="H346" i="7"/>
  <c r="F346" i="7"/>
  <c r="AE346" i="7"/>
  <c r="AC346" i="7"/>
  <c r="AA346" i="7"/>
  <c r="Y346" i="7"/>
  <c r="W346" i="7"/>
  <c r="U346" i="7"/>
  <c r="S346" i="7"/>
  <c r="Q346" i="7"/>
  <c r="O346" i="7"/>
  <c r="M346" i="7"/>
  <c r="K346" i="7"/>
  <c r="I346" i="7"/>
  <c r="G346" i="7"/>
  <c r="D347" i="7"/>
  <c r="AE172" i="7"/>
  <c r="AC172" i="7"/>
  <c r="AA172" i="7"/>
  <c r="Y172" i="7"/>
  <c r="W172" i="7"/>
  <c r="U172" i="7"/>
  <c r="S172" i="7"/>
  <c r="Q172" i="7"/>
  <c r="O172" i="7"/>
  <c r="M172" i="7"/>
  <c r="K172" i="7"/>
  <c r="I172" i="7"/>
  <c r="G172" i="7"/>
  <c r="AF172" i="7"/>
  <c r="AD172" i="7"/>
  <c r="AB172" i="7"/>
  <c r="Z172" i="7"/>
  <c r="X172" i="7"/>
  <c r="V172" i="7"/>
  <c r="T172" i="7"/>
  <c r="R172" i="7"/>
  <c r="P172" i="7"/>
  <c r="N172" i="7"/>
  <c r="L172" i="7"/>
  <c r="J172" i="7"/>
  <c r="H172" i="7"/>
  <c r="F172" i="7"/>
  <c r="AF437" i="8"/>
  <c r="AD437" i="8"/>
  <c r="AB437" i="8"/>
  <c r="Z437" i="8"/>
  <c r="X437" i="8"/>
  <c r="V437" i="8"/>
  <c r="T437" i="8"/>
  <c r="R437" i="8"/>
  <c r="P437" i="8"/>
  <c r="N437" i="8"/>
  <c r="L437" i="8"/>
  <c r="J437" i="8"/>
  <c r="H437" i="8"/>
  <c r="F437" i="8"/>
  <c r="AE437" i="8"/>
  <c r="AC437" i="8"/>
  <c r="AA437" i="8"/>
  <c r="Y437" i="8"/>
  <c r="W437" i="8"/>
  <c r="U437" i="8"/>
  <c r="S437" i="8"/>
  <c r="Q437" i="8"/>
  <c r="O437" i="8"/>
  <c r="M437" i="8"/>
  <c r="K437" i="8"/>
  <c r="I437" i="8"/>
  <c r="G437" i="8"/>
  <c r="AE197" i="7"/>
  <c r="AC197" i="7"/>
  <c r="AA197" i="7"/>
  <c r="Y197" i="7"/>
  <c r="W197" i="7"/>
  <c r="U197" i="7"/>
  <c r="S197" i="7"/>
  <c r="Q197" i="7"/>
  <c r="O197" i="7"/>
  <c r="M197" i="7"/>
  <c r="K197" i="7"/>
  <c r="I197" i="7"/>
  <c r="G197" i="7"/>
  <c r="AF197" i="7"/>
  <c r="AD197" i="7"/>
  <c r="AB197" i="7"/>
  <c r="Z197" i="7"/>
  <c r="X197" i="7"/>
  <c r="V197" i="7"/>
  <c r="T197" i="7"/>
  <c r="R197" i="7"/>
  <c r="P197" i="7"/>
  <c r="N197" i="7"/>
  <c r="L197" i="7"/>
  <c r="J197" i="7"/>
  <c r="H197" i="7"/>
  <c r="F197" i="7"/>
  <c r="AE77" i="7"/>
  <c r="AC77" i="7"/>
  <c r="AA77" i="7"/>
  <c r="Y77" i="7"/>
  <c r="W77" i="7"/>
  <c r="U77" i="7"/>
  <c r="S77" i="7"/>
  <c r="Q77" i="7"/>
  <c r="O77" i="7"/>
  <c r="M77" i="7"/>
  <c r="K77" i="7"/>
  <c r="I77" i="7"/>
  <c r="G77" i="7"/>
  <c r="AF77" i="7"/>
  <c r="AD77" i="7"/>
  <c r="AB77" i="7"/>
  <c r="Z77" i="7"/>
  <c r="X77" i="7"/>
  <c r="V77" i="7"/>
  <c r="T77" i="7"/>
  <c r="R77" i="7"/>
  <c r="P77" i="7"/>
  <c r="N77" i="7"/>
  <c r="L77" i="7"/>
  <c r="J77" i="7"/>
  <c r="H77" i="7"/>
  <c r="F77" i="7"/>
  <c r="AF352" i="8"/>
  <c r="AD352" i="8"/>
  <c r="AB352" i="8"/>
  <c r="Z352" i="8"/>
  <c r="X352" i="8"/>
  <c r="V352" i="8"/>
  <c r="T352" i="8"/>
  <c r="R352" i="8"/>
  <c r="P352" i="8"/>
  <c r="N352" i="8"/>
  <c r="L352" i="8"/>
  <c r="J352" i="8"/>
  <c r="H352" i="8"/>
  <c r="F352" i="8"/>
  <c r="AE352" i="8"/>
  <c r="AC352" i="8"/>
  <c r="AA352" i="8"/>
  <c r="Y352" i="8"/>
  <c r="W352" i="8"/>
  <c r="U352" i="8"/>
  <c r="S352" i="8"/>
  <c r="Q352" i="8"/>
  <c r="O352" i="8"/>
  <c r="M352" i="8"/>
  <c r="K352" i="8"/>
  <c r="I352" i="8"/>
  <c r="G352" i="8"/>
  <c r="AF407" i="7"/>
  <c r="AD407" i="7"/>
  <c r="AB407" i="7"/>
  <c r="Z407" i="7"/>
  <c r="X407" i="7"/>
  <c r="V407" i="7"/>
  <c r="T407" i="7"/>
  <c r="R407" i="7"/>
  <c r="P407" i="7"/>
  <c r="N407" i="7"/>
  <c r="L407" i="7"/>
  <c r="J407" i="7"/>
  <c r="H407" i="7"/>
  <c r="F407" i="7"/>
  <c r="AE407" i="7"/>
  <c r="AC407" i="7"/>
  <c r="AA407" i="7"/>
  <c r="Y407" i="7"/>
  <c r="W407" i="7"/>
  <c r="U407" i="7"/>
  <c r="S407" i="7"/>
  <c r="Q407" i="7"/>
  <c r="O407" i="7"/>
  <c r="M407" i="7"/>
  <c r="K407" i="7"/>
  <c r="I407" i="7"/>
  <c r="G407" i="7"/>
  <c r="AE122" i="7"/>
  <c r="AC122" i="7"/>
  <c r="AA122" i="7"/>
  <c r="Y122" i="7"/>
  <c r="W122" i="7"/>
  <c r="U122" i="7"/>
  <c r="S122" i="7"/>
  <c r="Q122" i="7"/>
  <c r="O122" i="7"/>
  <c r="M122" i="7"/>
  <c r="K122" i="7"/>
  <c r="I122" i="7"/>
  <c r="G122" i="7"/>
  <c r="AF122" i="7"/>
  <c r="AD122" i="7"/>
  <c r="AB122" i="7"/>
  <c r="Z122" i="7"/>
  <c r="X122" i="7"/>
  <c r="V122" i="7"/>
  <c r="T122" i="7"/>
  <c r="R122" i="7"/>
  <c r="P122" i="7"/>
  <c r="N122" i="7"/>
  <c r="L122" i="7"/>
  <c r="J122" i="7"/>
  <c r="H122" i="7"/>
  <c r="F122" i="7"/>
  <c r="AE22" i="8"/>
  <c r="AC22" i="8"/>
  <c r="AA22" i="8"/>
  <c r="Y22" i="8"/>
  <c r="W22" i="8"/>
  <c r="U22" i="8"/>
  <c r="S22" i="8"/>
  <c r="Q22" i="8"/>
  <c r="O22" i="8"/>
  <c r="M22" i="8"/>
  <c r="K22" i="8"/>
  <c r="I22" i="8"/>
  <c r="G22" i="8"/>
  <c r="AF22" i="8"/>
  <c r="AD22" i="8"/>
  <c r="AB22" i="8"/>
  <c r="Z22" i="8"/>
  <c r="X22" i="8"/>
  <c r="V22" i="8"/>
  <c r="T22" i="8"/>
  <c r="R22" i="8"/>
  <c r="P22" i="8"/>
  <c r="N22" i="8"/>
  <c r="L22" i="8"/>
  <c r="J22" i="8"/>
  <c r="H22" i="8"/>
  <c r="F22" i="8"/>
  <c r="AF62" i="8"/>
  <c r="AD62" i="8"/>
  <c r="AB62" i="8"/>
  <c r="Z62" i="8"/>
  <c r="X62" i="8"/>
  <c r="V62" i="8"/>
  <c r="T62" i="8"/>
  <c r="R62" i="8"/>
  <c r="P62" i="8"/>
  <c r="N62" i="8"/>
  <c r="L62" i="8"/>
  <c r="J62" i="8"/>
  <c r="H62" i="8"/>
  <c r="F62" i="8"/>
  <c r="AE62" i="8"/>
  <c r="AC62" i="8"/>
  <c r="AA62" i="8"/>
  <c r="Y62" i="8"/>
  <c r="W62" i="8"/>
  <c r="U62" i="8"/>
  <c r="S62" i="8"/>
  <c r="Q62" i="8"/>
  <c r="O62" i="8"/>
  <c r="M62" i="8"/>
  <c r="K62" i="8"/>
  <c r="I62" i="8"/>
  <c r="G62" i="8"/>
  <c r="AF402" i="7"/>
  <c r="AD402" i="7"/>
  <c r="AB402" i="7"/>
  <c r="Z402" i="7"/>
  <c r="X402" i="7"/>
  <c r="V402" i="7"/>
  <c r="T402" i="7"/>
  <c r="R402" i="7"/>
  <c r="P402" i="7"/>
  <c r="N402" i="7"/>
  <c r="L402" i="7"/>
  <c r="J402" i="7"/>
  <c r="H402" i="7"/>
  <c r="F402" i="7"/>
  <c r="AE402" i="7"/>
  <c r="AC402" i="7"/>
  <c r="AA402" i="7"/>
  <c r="Y402" i="7"/>
  <c r="W402" i="7"/>
  <c r="U402" i="7"/>
  <c r="S402" i="7"/>
  <c r="Q402" i="7"/>
  <c r="O402" i="7"/>
  <c r="M402" i="7"/>
  <c r="K402" i="7"/>
  <c r="I402" i="7"/>
  <c r="G402" i="7"/>
  <c r="AF372" i="8"/>
  <c r="AD372" i="8"/>
  <c r="AB372" i="8"/>
  <c r="Z372" i="8"/>
  <c r="X372" i="8"/>
  <c r="V372" i="8"/>
  <c r="T372" i="8"/>
  <c r="R372" i="8"/>
  <c r="P372" i="8"/>
  <c r="N372" i="8"/>
  <c r="L372" i="8"/>
  <c r="J372" i="8"/>
  <c r="H372" i="8"/>
  <c r="F372" i="8"/>
  <c r="AE372" i="8"/>
  <c r="AC372" i="8"/>
  <c r="AA372" i="8"/>
  <c r="Y372" i="8"/>
  <c r="W372" i="8"/>
  <c r="U372" i="8"/>
  <c r="S372" i="8"/>
  <c r="Q372" i="8"/>
  <c r="O372" i="8"/>
  <c r="M372" i="8"/>
  <c r="K372" i="8"/>
  <c r="I372" i="8"/>
  <c r="G372" i="8"/>
  <c r="AE277" i="7"/>
  <c r="AC277" i="7"/>
  <c r="AA277" i="7"/>
  <c r="Y277" i="7"/>
  <c r="W277" i="7"/>
  <c r="U277" i="7"/>
  <c r="S277" i="7"/>
  <c r="Q277" i="7"/>
  <c r="O277" i="7"/>
  <c r="M277" i="7"/>
  <c r="K277" i="7"/>
  <c r="I277" i="7"/>
  <c r="G277" i="7"/>
  <c r="AF277" i="7"/>
  <c r="AD277" i="7"/>
  <c r="AB277" i="7"/>
  <c r="Z277" i="7"/>
  <c r="X277" i="7"/>
  <c r="V277" i="7"/>
  <c r="T277" i="7"/>
  <c r="R277" i="7"/>
  <c r="P277" i="7"/>
  <c r="N277" i="7"/>
  <c r="L277" i="7"/>
  <c r="J277" i="7"/>
  <c r="H277" i="7"/>
  <c r="F277" i="7"/>
  <c r="AF402" i="8"/>
  <c r="AD402" i="8"/>
  <c r="AB402" i="8"/>
  <c r="Z402" i="8"/>
  <c r="X402" i="8"/>
  <c r="V402" i="8"/>
  <c r="T402" i="8"/>
  <c r="R402" i="8"/>
  <c r="P402" i="8"/>
  <c r="N402" i="8"/>
  <c r="L402" i="8"/>
  <c r="J402" i="8"/>
  <c r="H402" i="8"/>
  <c r="F402" i="8"/>
  <c r="AE402" i="8"/>
  <c r="AC402" i="8"/>
  <c r="AA402" i="8"/>
  <c r="Y402" i="8"/>
  <c r="W402" i="8"/>
  <c r="U402" i="8"/>
  <c r="S402" i="8"/>
  <c r="Q402" i="8"/>
  <c r="O402" i="8"/>
  <c r="M402" i="8"/>
  <c r="K402" i="8"/>
  <c r="I402" i="8"/>
  <c r="G402" i="8"/>
  <c r="AE442" i="7"/>
  <c r="AC442" i="7"/>
  <c r="AA442" i="7"/>
  <c r="Y442" i="7"/>
  <c r="W442" i="7"/>
  <c r="U442" i="7"/>
  <c r="S442" i="7"/>
  <c r="Q442" i="7"/>
  <c r="O442" i="7"/>
  <c r="M442" i="7"/>
  <c r="K442" i="7"/>
  <c r="I442" i="7"/>
  <c r="G442" i="7"/>
  <c r="AF442" i="7"/>
  <c r="AD442" i="7"/>
  <c r="AB442" i="7"/>
  <c r="Z442" i="7"/>
  <c r="X442" i="7"/>
  <c r="V442" i="7"/>
  <c r="T442" i="7"/>
  <c r="R442" i="7"/>
  <c r="P442" i="7"/>
  <c r="N442" i="7"/>
  <c r="L442" i="7"/>
  <c r="J442" i="7"/>
  <c r="H442" i="7"/>
  <c r="F442" i="7"/>
  <c r="AE302" i="7"/>
  <c r="AC302" i="7"/>
  <c r="AA302" i="7"/>
  <c r="Y302" i="7"/>
  <c r="W302" i="7"/>
  <c r="U302" i="7"/>
  <c r="S302" i="7"/>
  <c r="Q302" i="7"/>
  <c r="O302" i="7"/>
  <c r="M302" i="7"/>
  <c r="K302" i="7"/>
  <c r="I302" i="7"/>
  <c r="G302" i="7"/>
  <c r="AF302" i="7"/>
  <c r="AD302" i="7"/>
  <c r="AB302" i="7"/>
  <c r="Z302" i="7"/>
  <c r="X302" i="7"/>
  <c r="V302" i="7"/>
  <c r="T302" i="7"/>
  <c r="R302" i="7"/>
  <c r="P302" i="7"/>
  <c r="N302" i="7"/>
  <c r="L302" i="7"/>
  <c r="J302" i="7"/>
  <c r="H302" i="7"/>
  <c r="F302" i="7"/>
  <c r="AE112" i="7"/>
  <c r="AC112" i="7"/>
  <c r="AA112" i="7"/>
  <c r="Y112" i="7"/>
  <c r="W112" i="7"/>
  <c r="U112" i="7"/>
  <c r="S112" i="7"/>
  <c r="Q112" i="7"/>
  <c r="O112" i="7"/>
  <c r="M112" i="7"/>
  <c r="K112" i="7"/>
  <c r="I112" i="7"/>
  <c r="G112" i="7"/>
  <c r="AF112" i="7"/>
  <c r="AD112" i="7"/>
  <c r="AB112" i="7"/>
  <c r="Z112" i="7"/>
  <c r="X112" i="7"/>
  <c r="V112" i="7"/>
  <c r="T112" i="7"/>
  <c r="R112" i="7"/>
  <c r="P112" i="7"/>
  <c r="N112" i="7"/>
  <c r="L112" i="7"/>
  <c r="J112" i="7"/>
  <c r="H112" i="7"/>
  <c r="F112" i="7"/>
  <c r="AF302" i="8"/>
  <c r="AD302" i="8"/>
  <c r="AB302" i="8"/>
  <c r="Z302" i="8"/>
  <c r="X302" i="8"/>
  <c r="V302" i="8"/>
  <c r="T302" i="8"/>
  <c r="R302" i="8"/>
  <c r="P302" i="8"/>
  <c r="N302" i="8"/>
  <c r="L302" i="8"/>
  <c r="J302" i="8"/>
  <c r="H302" i="8"/>
  <c r="F302" i="8"/>
  <c r="AE302" i="8"/>
  <c r="AC302" i="8"/>
  <c r="AA302" i="8"/>
  <c r="Y302" i="8"/>
  <c r="W302" i="8"/>
  <c r="U302" i="8"/>
  <c r="S302" i="8"/>
  <c r="Q302" i="8"/>
  <c r="O302" i="8"/>
  <c r="M302" i="8"/>
  <c r="K302" i="8"/>
  <c r="I302" i="8"/>
  <c r="G302" i="8"/>
  <c r="AF157" i="8"/>
  <c r="AD157" i="8"/>
  <c r="AB157" i="8"/>
  <c r="Z157" i="8"/>
  <c r="X157" i="8"/>
  <c r="V157" i="8"/>
  <c r="T157" i="8"/>
  <c r="R157" i="8"/>
  <c r="P157" i="8"/>
  <c r="N157" i="8"/>
  <c r="L157" i="8"/>
  <c r="J157" i="8"/>
  <c r="H157" i="8"/>
  <c r="F157" i="8"/>
  <c r="AE157" i="8"/>
  <c r="AC157" i="8"/>
  <c r="AA157" i="8"/>
  <c r="Y157" i="8"/>
  <c r="W157" i="8"/>
  <c r="U157" i="8"/>
  <c r="S157" i="8"/>
  <c r="Q157" i="8"/>
  <c r="O157" i="8"/>
  <c r="M157" i="8"/>
  <c r="K157" i="8"/>
  <c r="I157" i="8"/>
  <c r="G157" i="8"/>
  <c r="AF77" i="8"/>
  <c r="AD77" i="8"/>
  <c r="AB77" i="8"/>
  <c r="Z77" i="8"/>
  <c r="X77" i="8"/>
  <c r="V77" i="8"/>
  <c r="T77" i="8"/>
  <c r="R77" i="8"/>
  <c r="P77" i="8"/>
  <c r="N77" i="8"/>
  <c r="L77" i="8"/>
  <c r="J77" i="8"/>
  <c r="H77" i="8"/>
  <c r="F77" i="8"/>
  <c r="AE77" i="8"/>
  <c r="AC77" i="8"/>
  <c r="AA77" i="8"/>
  <c r="Y77" i="8"/>
  <c r="W77" i="8"/>
  <c r="U77" i="8"/>
  <c r="S77" i="8"/>
  <c r="Q77" i="8"/>
  <c r="O77" i="8"/>
  <c r="M77" i="8"/>
  <c r="K77" i="8"/>
  <c r="I77" i="8"/>
  <c r="G77" i="8"/>
  <c r="AE32" i="8"/>
  <c r="AC32" i="8"/>
  <c r="AA32" i="8"/>
  <c r="Y32" i="8"/>
  <c r="W32" i="8"/>
  <c r="U32" i="8"/>
  <c r="S32" i="8"/>
  <c r="Q32" i="8"/>
  <c r="O32" i="8"/>
  <c r="M32" i="8"/>
  <c r="K32" i="8"/>
  <c r="I32" i="8"/>
  <c r="G32" i="8"/>
  <c r="AF32" i="8"/>
  <c r="AD32" i="8"/>
  <c r="AB32" i="8"/>
  <c r="Z32" i="8"/>
  <c r="X32" i="8"/>
  <c r="V32" i="8"/>
  <c r="T32" i="8"/>
  <c r="R32" i="8"/>
  <c r="P32" i="8"/>
  <c r="N32" i="8"/>
  <c r="L32" i="8"/>
  <c r="J32" i="8"/>
  <c r="H32" i="8"/>
  <c r="F32" i="8"/>
  <c r="AE272" i="7"/>
  <c r="AC272" i="7"/>
  <c r="AA272" i="7"/>
  <c r="Y272" i="7"/>
  <c r="W272" i="7"/>
  <c r="U272" i="7"/>
  <c r="S272" i="7"/>
  <c r="Q272" i="7"/>
  <c r="O272" i="7"/>
  <c r="M272" i="7"/>
  <c r="K272" i="7"/>
  <c r="I272" i="7"/>
  <c r="G272" i="7"/>
  <c r="AF272" i="7"/>
  <c r="AD272" i="7"/>
  <c r="AB272" i="7"/>
  <c r="Z272" i="7"/>
  <c r="X272" i="7"/>
  <c r="V272" i="7"/>
  <c r="T272" i="7"/>
  <c r="R272" i="7"/>
  <c r="P272" i="7"/>
  <c r="N272" i="7"/>
  <c r="L272" i="7"/>
  <c r="J272" i="7"/>
  <c r="H272" i="7"/>
  <c r="F272" i="7"/>
  <c r="AF307" i="8"/>
  <c r="AD307" i="8"/>
  <c r="AB307" i="8"/>
  <c r="Z307" i="8"/>
  <c r="X307" i="8"/>
  <c r="V307" i="8"/>
  <c r="T307" i="8"/>
  <c r="R307" i="8"/>
  <c r="P307" i="8"/>
  <c r="N307" i="8"/>
  <c r="L307" i="8"/>
  <c r="J307" i="8"/>
  <c r="H307" i="8"/>
  <c r="F307" i="8"/>
  <c r="AE307" i="8"/>
  <c r="AC307" i="8"/>
  <c r="AA307" i="8"/>
  <c r="Y307" i="8"/>
  <c r="W307" i="8"/>
  <c r="U307" i="8"/>
  <c r="S307" i="8"/>
  <c r="Q307" i="8"/>
  <c r="O307" i="8"/>
  <c r="M307" i="8"/>
  <c r="K307" i="8"/>
  <c r="I307" i="8"/>
  <c r="G307" i="8"/>
  <c r="AE237" i="7"/>
  <c r="AC237" i="7"/>
  <c r="AA237" i="7"/>
  <c r="Y237" i="7"/>
  <c r="W237" i="7"/>
  <c r="U237" i="7"/>
  <c r="S237" i="7"/>
  <c r="Q237" i="7"/>
  <c r="O237" i="7"/>
  <c r="M237" i="7"/>
  <c r="K237" i="7"/>
  <c r="I237" i="7"/>
  <c r="G237" i="7"/>
  <c r="AF237" i="7"/>
  <c r="AD237" i="7"/>
  <c r="AB237" i="7"/>
  <c r="Z237" i="7"/>
  <c r="X237" i="7"/>
  <c r="V237" i="7"/>
  <c r="T237" i="7"/>
  <c r="R237" i="7"/>
  <c r="P237" i="7"/>
  <c r="N237" i="7"/>
  <c r="L237" i="7"/>
  <c r="J237" i="7"/>
  <c r="H237" i="7"/>
  <c r="F237" i="7"/>
  <c r="AE12" i="8"/>
  <c r="AC12" i="8"/>
  <c r="AA12" i="8"/>
  <c r="Y12" i="8"/>
  <c r="W12" i="8"/>
  <c r="U12" i="8"/>
  <c r="S12" i="8"/>
  <c r="Q12" i="8"/>
  <c r="O12" i="8"/>
  <c r="M12" i="8"/>
  <c r="K12" i="8"/>
  <c r="I12" i="8"/>
  <c r="G12" i="8"/>
  <c r="AF12" i="8"/>
  <c r="AD12" i="8"/>
  <c r="AB12" i="8"/>
  <c r="Z12" i="8"/>
  <c r="X12" i="8"/>
  <c r="V12" i="8"/>
  <c r="T12" i="8"/>
  <c r="R12" i="8"/>
  <c r="P12" i="8"/>
  <c r="N12" i="8"/>
  <c r="L12" i="8"/>
  <c r="J12" i="8"/>
  <c r="H12" i="8"/>
  <c r="F12" i="8"/>
  <c r="AF187" i="8"/>
  <c r="AD187" i="8"/>
  <c r="AB187" i="8"/>
  <c r="Z187" i="8"/>
  <c r="X187" i="8"/>
  <c r="V187" i="8"/>
  <c r="T187" i="8"/>
  <c r="R187" i="8"/>
  <c r="P187" i="8"/>
  <c r="N187" i="8"/>
  <c r="L187" i="8"/>
  <c r="J187" i="8"/>
  <c r="H187" i="8"/>
  <c r="F187" i="8"/>
  <c r="AE187" i="8"/>
  <c r="AC187" i="8"/>
  <c r="AA187" i="8"/>
  <c r="Y187" i="8"/>
  <c r="W187" i="8"/>
  <c r="U187" i="8"/>
  <c r="S187" i="8"/>
  <c r="Q187" i="8"/>
  <c r="O187" i="8"/>
  <c r="M187" i="8"/>
  <c r="K187" i="8"/>
  <c r="I187" i="8"/>
  <c r="G187" i="8"/>
  <c r="AF232" i="8"/>
  <c r="AD232" i="8"/>
  <c r="AB232" i="8"/>
  <c r="Z232" i="8"/>
  <c r="X232" i="8"/>
  <c r="V232" i="8"/>
  <c r="T232" i="8"/>
  <c r="R232" i="8"/>
  <c r="P232" i="8"/>
  <c r="N232" i="8"/>
  <c r="L232" i="8"/>
  <c r="J232" i="8"/>
  <c r="H232" i="8"/>
  <c r="F232" i="8"/>
  <c r="AE232" i="8"/>
  <c r="AC232" i="8"/>
  <c r="AA232" i="8"/>
  <c r="Y232" i="8"/>
  <c r="W232" i="8"/>
  <c r="U232" i="8"/>
  <c r="S232" i="8"/>
  <c r="Q232" i="8"/>
  <c r="O232" i="8"/>
  <c r="M232" i="8"/>
  <c r="K232" i="8"/>
  <c r="I232" i="8"/>
  <c r="G232" i="8"/>
  <c r="AE42" i="7"/>
  <c r="AC42" i="7"/>
  <c r="AA42" i="7"/>
  <c r="Y42" i="7"/>
  <c r="W42" i="7"/>
  <c r="U42" i="7"/>
  <c r="S42" i="7"/>
  <c r="Q42" i="7"/>
  <c r="O42" i="7"/>
  <c r="M42" i="7"/>
  <c r="K42" i="7"/>
  <c r="I42" i="7"/>
  <c r="G42" i="7"/>
  <c r="AF42" i="7"/>
  <c r="AD42" i="7"/>
  <c r="AB42" i="7"/>
  <c r="Z42" i="7"/>
  <c r="X42" i="7"/>
  <c r="V42" i="7"/>
  <c r="T42" i="7"/>
  <c r="R42" i="7"/>
  <c r="P42" i="7"/>
  <c r="N42" i="7"/>
  <c r="L42" i="7"/>
  <c r="J42" i="7"/>
  <c r="H42" i="7"/>
  <c r="F42" i="7"/>
  <c r="AF327" i="8"/>
  <c r="AD327" i="8"/>
  <c r="AB327" i="8"/>
  <c r="Z327" i="8"/>
  <c r="X327" i="8"/>
  <c r="V327" i="8"/>
  <c r="T327" i="8"/>
  <c r="R327" i="8"/>
  <c r="P327" i="8"/>
  <c r="N327" i="8"/>
  <c r="L327" i="8"/>
  <c r="J327" i="8"/>
  <c r="H327" i="8"/>
  <c r="F327" i="8"/>
  <c r="AE327" i="8"/>
  <c r="AC327" i="8"/>
  <c r="AA327" i="8"/>
  <c r="Y327" i="8"/>
  <c r="W327" i="8"/>
  <c r="U327" i="8"/>
  <c r="S327" i="8"/>
  <c r="Q327" i="8"/>
  <c r="O327" i="8"/>
  <c r="M327" i="8"/>
  <c r="K327" i="8"/>
  <c r="I327" i="8"/>
  <c r="G327" i="8"/>
  <c r="AE327" i="7"/>
  <c r="AC327" i="7"/>
  <c r="AA327" i="7"/>
  <c r="Y327" i="7"/>
  <c r="W327" i="7"/>
  <c r="U327" i="7"/>
  <c r="S327" i="7"/>
  <c r="Q327" i="7"/>
  <c r="O327" i="7"/>
  <c r="M327" i="7"/>
  <c r="K327" i="7"/>
  <c r="I327" i="7"/>
  <c r="G327" i="7"/>
  <c r="AF327" i="7"/>
  <c r="AD327" i="7"/>
  <c r="AB327" i="7"/>
  <c r="Z327" i="7"/>
  <c r="X327" i="7"/>
  <c r="V327" i="7"/>
  <c r="T327" i="7"/>
  <c r="R327" i="7"/>
  <c r="P327" i="7"/>
  <c r="N327" i="7"/>
  <c r="L327" i="7"/>
  <c r="J327" i="7"/>
  <c r="H327" i="7"/>
  <c r="F327" i="7"/>
  <c r="AF362" i="8"/>
  <c r="AD362" i="8"/>
  <c r="AB362" i="8"/>
  <c r="Z362" i="8"/>
  <c r="X362" i="8"/>
  <c r="V362" i="8"/>
  <c r="T362" i="8"/>
  <c r="R362" i="8"/>
  <c r="P362" i="8"/>
  <c r="N362" i="8"/>
  <c r="L362" i="8"/>
  <c r="J362" i="8"/>
  <c r="H362" i="8"/>
  <c r="F362" i="8"/>
  <c r="AE362" i="8"/>
  <c r="AC362" i="8"/>
  <c r="AA362" i="8"/>
  <c r="Y362" i="8"/>
  <c r="W362" i="8"/>
  <c r="U362" i="8"/>
  <c r="S362" i="8"/>
  <c r="Q362" i="8"/>
  <c r="O362" i="8"/>
  <c r="M362" i="8"/>
  <c r="K362" i="8"/>
  <c r="I362" i="8"/>
  <c r="G362" i="8"/>
  <c r="AE287" i="7"/>
  <c r="AC287" i="7"/>
  <c r="AA287" i="7"/>
  <c r="Y287" i="7"/>
  <c r="W287" i="7"/>
  <c r="U287" i="7"/>
  <c r="S287" i="7"/>
  <c r="Q287" i="7"/>
  <c r="O287" i="7"/>
  <c r="M287" i="7"/>
  <c r="K287" i="7"/>
  <c r="I287" i="7"/>
  <c r="G287" i="7"/>
  <c r="AF287" i="7"/>
  <c r="AD287" i="7"/>
  <c r="AB287" i="7"/>
  <c r="Z287" i="7"/>
  <c r="X287" i="7"/>
  <c r="V287" i="7"/>
  <c r="T287" i="7"/>
  <c r="R287" i="7"/>
  <c r="P287" i="7"/>
  <c r="N287" i="7"/>
  <c r="L287" i="7"/>
  <c r="J287" i="7"/>
  <c r="H287" i="7"/>
  <c r="F287" i="7"/>
  <c r="AF102" i="8"/>
  <c r="AD102" i="8"/>
  <c r="AB102" i="8"/>
  <c r="Z102" i="8"/>
  <c r="X102" i="8"/>
  <c r="V102" i="8"/>
  <c r="T102" i="8"/>
  <c r="R102" i="8"/>
  <c r="P102" i="8"/>
  <c r="N102" i="8"/>
  <c r="L102" i="8"/>
  <c r="J102" i="8"/>
  <c r="H102" i="8"/>
  <c r="F102" i="8"/>
  <c r="AE102" i="8"/>
  <c r="AC102" i="8"/>
  <c r="AA102" i="8"/>
  <c r="Y102" i="8"/>
  <c r="W102" i="8"/>
  <c r="U102" i="8"/>
  <c r="S102" i="8"/>
  <c r="Q102" i="8"/>
  <c r="O102" i="8"/>
  <c r="M102" i="8"/>
  <c r="K102" i="8"/>
  <c r="I102" i="8"/>
  <c r="G102" i="8"/>
  <c r="AE87" i="7"/>
  <c r="AC87" i="7"/>
  <c r="AA87" i="7"/>
  <c r="Y87" i="7"/>
  <c r="W87" i="7"/>
  <c r="U87" i="7"/>
  <c r="S87" i="7"/>
  <c r="Q87" i="7"/>
  <c r="O87" i="7"/>
  <c r="M87" i="7"/>
  <c r="K87" i="7"/>
  <c r="I87" i="7"/>
  <c r="G87" i="7"/>
  <c r="AF87" i="7"/>
  <c r="AD87" i="7"/>
  <c r="AB87" i="7"/>
  <c r="Z87" i="7"/>
  <c r="X87" i="7"/>
  <c r="V87" i="7"/>
  <c r="T87" i="7"/>
  <c r="R87" i="7"/>
  <c r="P87" i="7"/>
  <c r="N87" i="7"/>
  <c r="L87" i="7"/>
  <c r="J87" i="7"/>
  <c r="H87" i="7"/>
  <c r="F87" i="7"/>
  <c r="AE352" i="7"/>
  <c r="AC352" i="7"/>
  <c r="AA352" i="7"/>
  <c r="Y352" i="7"/>
  <c r="W352" i="7"/>
  <c r="U352" i="7"/>
  <c r="S352" i="7"/>
  <c r="Q352" i="7"/>
  <c r="O352" i="7"/>
  <c r="M352" i="7"/>
  <c r="K352" i="7"/>
  <c r="I352" i="7"/>
  <c r="G352" i="7"/>
  <c r="AF352" i="7"/>
  <c r="AD352" i="7"/>
  <c r="AB352" i="7"/>
  <c r="Z352" i="7"/>
  <c r="X352" i="7"/>
  <c r="V352" i="7"/>
  <c r="T352" i="7"/>
  <c r="R352" i="7"/>
  <c r="P352" i="7"/>
  <c r="N352" i="7"/>
  <c r="L352" i="7"/>
  <c r="J352" i="7"/>
  <c r="H352" i="7"/>
  <c r="F352" i="7"/>
  <c r="AE47" i="8"/>
  <c r="AC47" i="8"/>
  <c r="AA47" i="8"/>
  <c r="Y47" i="8"/>
  <c r="W47" i="8"/>
  <c r="U47" i="8"/>
  <c r="S47" i="8"/>
  <c r="Q47" i="8"/>
  <c r="O47" i="8"/>
  <c r="M47" i="8"/>
  <c r="K47" i="8"/>
  <c r="I47" i="8"/>
  <c r="G47" i="8"/>
  <c r="AF47" i="8"/>
  <c r="AD47" i="8"/>
  <c r="AB47" i="8"/>
  <c r="Z47" i="8"/>
  <c r="X47" i="8"/>
  <c r="V47" i="8"/>
  <c r="T47" i="8"/>
  <c r="R47" i="8"/>
  <c r="P47" i="8"/>
  <c r="N47" i="8"/>
  <c r="L47" i="8"/>
  <c r="J47" i="8"/>
  <c r="H47" i="8"/>
  <c r="F47" i="8"/>
  <c r="AF112" i="8"/>
  <c r="AD112" i="8"/>
  <c r="AB112" i="8"/>
  <c r="Z112" i="8"/>
  <c r="X112" i="8"/>
  <c r="V112" i="8"/>
  <c r="T112" i="8"/>
  <c r="R112" i="8"/>
  <c r="P112" i="8"/>
  <c r="N112" i="8"/>
  <c r="L112" i="8"/>
  <c r="J112" i="8"/>
  <c r="H112" i="8"/>
  <c r="F112" i="8"/>
  <c r="AE112" i="8"/>
  <c r="AC112" i="8"/>
  <c r="AA112" i="8"/>
  <c r="Y112" i="8"/>
  <c r="W112" i="8"/>
  <c r="U112" i="8"/>
  <c r="S112" i="8"/>
  <c r="Q112" i="8"/>
  <c r="O112" i="8"/>
  <c r="M112" i="8"/>
  <c r="K112" i="8"/>
  <c r="I112" i="8"/>
  <c r="G112" i="8"/>
  <c r="AF392" i="8"/>
  <c r="AD392" i="8"/>
  <c r="AB392" i="8"/>
  <c r="Z392" i="8"/>
  <c r="X392" i="8"/>
  <c r="V392" i="8"/>
  <c r="T392" i="8"/>
  <c r="R392" i="8"/>
  <c r="P392" i="8"/>
  <c r="N392" i="8"/>
  <c r="L392" i="8"/>
  <c r="J392" i="8"/>
  <c r="H392" i="8"/>
  <c r="F392" i="8"/>
  <c r="AE392" i="8"/>
  <c r="AC392" i="8"/>
  <c r="AA392" i="8"/>
  <c r="Y392" i="8"/>
  <c r="W392" i="8"/>
  <c r="U392" i="8"/>
  <c r="S392" i="8"/>
  <c r="Q392" i="8"/>
  <c r="O392" i="8"/>
  <c r="M392" i="8"/>
  <c r="K392" i="8"/>
  <c r="I392" i="8"/>
  <c r="G392" i="8"/>
  <c r="AF257" i="8"/>
  <c r="AD257" i="8"/>
  <c r="AB257" i="8"/>
  <c r="Z257" i="8"/>
  <c r="X257" i="8"/>
  <c r="V257" i="8"/>
  <c r="T257" i="8"/>
  <c r="R257" i="8"/>
  <c r="P257" i="8"/>
  <c r="N257" i="8"/>
  <c r="L257" i="8"/>
  <c r="J257" i="8"/>
  <c r="H257" i="8"/>
  <c r="F257" i="8"/>
  <c r="AE257" i="8"/>
  <c r="AC257" i="8"/>
  <c r="AA257" i="8"/>
  <c r="Y257" i="8"/>
  <c r="W257" i="8"/>
  <c r="U257" i="8"/>
  <c r="S257" i="8"/>
  <c r="Q257" i="8"/>
  <c r="O257" i="8"/>
  <c r="M257" i="8"/>
  <c r="K257" i="8"/>
  <c r="I257" i="8"/>
  <c r="G257" i="8"/>
  <c r="AF137" i="8"/>
  <c r="AD137" i="8"/>
  <c r="AB137" i="8"/>
  <c r="Z137" i="8"/>
  <c r="X137" i="8"/>
  <c r="V137" i="8"/>
  <c r="T137" i="8"/>
  <c r="R137" i="8"/>
  <c r="P137" i="8"/>
  <c r="N137" i="8"/>
  <c r="L137" i="8"/>
  <c r="J137" i="8"/>
  <c r="H137" i="8"/>
  <c r="F137" i="8"/>
  <c r="AE137" i="8"/>
  <c r="AC137" i="8"/>
  <c r="AA137" i="8"/>
  <c r="Y137" i="8"/>
  <c r="W137" i="8"/>
  <c r="U137" i="8"/>
  <c r="S137" i="8"/>
  <c r="Q137" i="8"/>
  <c r="O137" i="8"/>
  <c r="M137" i="8"/>
  <c r="K137" i="8"/>
  <c r="I137" i="8"/>
  <c r="G137" i="8"/>
  <c r="AE312" i="7"/>
  <c r="AC312" i="7"/>
  <c r="AA312" i="7"/>
  <c r="Y312" i="7"/>
  <c r="W312" i="7"/>
  <c r="U312" i="7"/>
  <c r="S312" i="7"/>
  <c r="Q312" i="7"/>
  <c r="O312" i="7"/>
  <c r="M312" i="7"/>
  <c r="K312" i="7"/>
  <c r="I312" i="7"/>
  <c r="G312" i="7"/>
  <c r="AF312" i="7"/>
  <c r="AD312" i="7"/>
  <c r="AB312" i="7"/>
  <c r="Z312" i="7"/>
  <c r="X312" i="7"/>
  <c r="V312" i="7"/>
  <c r="T312" i="7"/>
  <c r="R312" i="7"/>
  <c r="P312" i="7"/>
  <c r="N312" i="7"/>
  <c r="L312" i="7"/>
  <c r="J312" i="7"/>
  <c r="H312" i="7"/>
  <c r="F312" i="7"/>
  <c r="AE322" i="7"/>
  <c r="AC322" i="7"/>
  <c r="AA322" i="7"/>
  <c r="Y322" i="7"/>
  <c r="W322" i="7"/>
  <c r="U322" i="7"/>
  <c r="S322" i="7"/>
  <c r="Q322" i="7"/>
  <c r="O322" i="7"/>
  <c r="M322" i="7"/>
  <c r="K322" i="7"/>
  <c r="I322" i="7"/>
  <c r="G322" i="7"/>
  <c r="AF322" i="7"/>
  <c r="AD322" i="7"/>
  <c r="AB322" i="7"/>
  <c r="Z322" i="7"/>
  <c r="X322" i="7"/>
  <c r="V322" i="7"/>
  <c r="T322" i="7"/>
  <c r="R322" i="7"/>
  <c r="P322" i="7"/>
  <c r="N322" i="7"/>
  <c r="L322" i="7"/>
  <c r="J322" i="7"/>
  <c r="H322" i="7"/>
  <c r="F322" i="7"/>
  <c r="AE342" i="7"/>
  <c r="AC342" i="7"/>
  <c r="AA342" i="7"/>
  <c r="Y342" i="7"/>
  <c r="W342" i="7"/>
  <c r="U342" i="7"/>
  <c r="S342" i="7"/>
  <c r="Q342" i="7"/>
  <c r="O342" i="7"/>
  <c r="M342" i="7"/>
  <c r="K342" i="7"/>
  <c r="I342" i="7"/>
  <c r="G342" i="7"/>
  <c r="AF342" i="7"/>
  <c r="AD342" i="7"/>
  <c r="AB342" i="7"/>
  <c r="Z342" i="7"/>
  <c r="X342" i="7"/>
  <c r="V342" i="7"/>
  <c r="T342" i="7"/>
  <c r="R342" i="7"/>
  <c r="P342" i="7"/>
  <c r="N342" i="7"/>
  <c r="L342" i="7"/>
  <c r="J342" i="7"/>
  <c r="H342" i="7"/>
  <c r="F342" i="7"/>
  <c r="AF97" i="8"/>
  <c r="AD97" i="8"/>
  <c r="AB97" i="8"/>
  <c r="Z97" i="8"/>
  <c r="X97" i="8"/>
  <c r="V97" i="8"/>
  <c r="T97" i="8"/>
  <c r="R97" i="8"/>
  <c r="P97" i="8"/>
  <c r="N97" i="8"/>
  <c r="L97" i="8"/>
  <c r="J97" i="8"/>
  <c r="H97" i="8"/>
  <c r="F97" i="8"/>
  <c r="AE97" i="8"/>
  <c r="AC97" i="8"/>
  <c r="AA97" i="8"/>
  <c r="Y97" i="8"/>
  <c r="W97" i="8"/>
  <c r="U97" i="8"/>
  <c r="S97" i="8"/>
  <c r="Q97" i="8"/>
  <c r="O97" i="8"/>
  <c r="M97" i="8"/>
  <c r="K97" i="8"/>
  <c r="I97" i="8"/>
  <c r="G97" i="8"/>
  <c r="AF217" i="8"/>
  <c r="AD217" i="8"/>
  <c r="AB217" i="8"/>
  <c r="Z217" i="8"/>
  <c r="X217" i="8"/>
  <c r="V217" i="8"/>
  <c r="T217" i="8"/>
  <c r="R217" i="8"/>
  <c r="P217" i="8"/>
  <c r="N217" i="8"/>
  <c r="L217" i="8"/>
  <c r="J217" i="8"/>
  <c r="H217" i="8"/>
  <c r="F217" i="8"/>
  <c r="AE217" i="8"/>
  <c r="AC217" i="8"/>
  <c r="AA217" i="8"/>
  <c r="Y217" i="8"/>
  <c r="W217" i="8"/>
  <c r="U217" i="8"/>
  <c r="S217" i="8"/>
  <c r="Q217" i="8"/>
  <c r="O217" i="8"/>
  <c r="M217" i="8"/>
  <c r="K217" i="8"/>
  <c r="I217" i="8"/>
  <c r="G217" i="8"/>
  <c r="AE152" i="7"/>
  <c r="AC152" i="7"/>
  <c r="AA152" i="7"/>
  <c r="Y152" i="7"/>
  <c r="W152" i="7"/>
  <c r="U152" i="7"/>
  <c r="S152" i="7"/>
  <c r="Q152" i="7"/>
  <c r="O152" i="7"/>
  <c r="M152" i="7"/>
  <c r="K152" i="7"/>
  <c r="I152" i="7"/>
  <c r="G152" i="7"/>
  <c r="AF152" i="7"/>
  <c r="AD152" i="7"/>
  <c r="AB152" i="7"/>
  <c r="Z152" i="7"/>
  <c r="X152" i="7"/>
  <c r="V152" i="7"/>
  <c r="T152" i="7"/>
  <c r="R152" i="7"/>
  <c r="P152" i="7"/>
  <c r="N152" i="7"/>
  <c r="L152" i="7"/>
  <c r="J152" i="7"/>
  <c r="H152" i="7"/>
  <c r="F152" i="7"/>
  <c r="AE257" i="7"/>
  <c r="AC257" i="7"/>
  <c r="AA257" i="7"/>
  <c r="Y257" i="7"/>
  <c r="W257" i="7"/>
  <c r="U257" i="7"/>
  <c r="S257" i="7"/>
  <c r="Q257" i="7"/>
  <c r="O257" i="7"/>
  <c r="M257" i="7"/>
  <c r="K257" i="7"/>
  <c r="I257" i="7"/>
  <c r="G257" i="7"/>
  <c r="AF257" i="7"/>
  <c r="AD257" i="7"/>
  <c r="AB257" i="7"/>
  <c r="Z257" i="7"/>
  <c r="X257" i="7"/>
  <c r="V257" i="7"/>
  <c r="T257" i="7"/>
  <c r="R257" i="7"/>
  <c r="P257" i="7"/>
  <c r="N257" i="7"/>
  <c r="L257" i="7"/>
  <c r="J257" i="7"/>
  <c r="H257" i="7"/>
  <c r="F257" i="7"/>
  <c r="AE27" i="7"/>
  <c r="AC27" i="7"/>
  <c r="AA27" i="7"/>
  <c r="Y27" i="7"/>
  <c r="W27" i="7"/>
  <c r="U27" i="7"/>
  <c r="S27" i="7"/>
  <c r="Q27" i="7"/>
  <c r="O27" i="7"/>
  <c r="M27" i="7"/>
  <c r="K27" i="7"/>
  <c r="I27" i="7"/>
  <c r="G27" i="7"/>
  <c r="AF27" i="7"/>
  <c r="AD27" i="7"/>
  <c r="AB27" i="7"/>
  <c r="Z27" i="7"/>
  <c r="X27" i="7"/>
  <c r="V27" i="7"/>
  <c r="T27" i="7"/>
  <c r="R27" i="7"/>
  <c r="P27" i="7"/>
  <c r="N27" i="7"/>
  <c r="L27" i="7"/>
  <c r="J27" i="7"/>
  <c r="H27" i="7"/>
  <c r="F27" i="7"/>
  <c r="AE187" i="7"/>
  <c r="AC187" i="7"/>
  <c r="AA187" i="7"/>
  <c r="Y187" i="7"/>
  <c r="W187" i="7"/>
  <c r="U187" i="7"/>
  <c r="S187" i="7"/>
  <c r="Q187" i="7"/>
  <c r="O187" i="7"/>
  <c r="M187" i="7"/>
  <c r="K187" i="7"/>
  <c r="I187" i="7"/>
  <c r="G187" i="7"/>
  <c r="AF187" i="7"/>
  <c r="AD187" i="7"/>
  <c r="AB187" i="7"/>
  <c r="Z187" i="7"/>
  <c r="X187" i="7"/>
  <c r="V187" i="7"/>
  <c r="T187" i="7"/>
  <c r="R187" i="7"/>
  <c r="P187" i="7"/>
  <c r="N187" i="7"/>
  <c r="L187" i="7"/>
  <c r="J187" i="7"/>
  <c r="H187" i="7"/>
  <c r="F187" i="7"/>
  <c r="AF417" i="8"/>
  <c r="AD417" i="8"/>
  <c r="AB417" i="8"/>
  <c r="Z417" i="8"/>
  <c r="X417" i="8"/>
  <c r="V417" i="8"/>
  <c r="T417" i="8"/>
  <c r="R417" i="8"/>
  <c r="P417" i="8"/>
  <c r="N417" i="8"/>
  <c r="L417" i="8"/>
  <c r="J417" i="8"/>
  <c r="H417" i="8"/>
  <c r="F417" i="8"/>
  <c r="AE417" i="8"/>
  <c r="AC417" i="8"/>
  <c r="AA417" i="8"/>
  <c r="Y417" i="8"/>
  <c r="W417" i="8"/>
  <c r="U417" i="8"/>
  <c r="S417" i="8"/>
  <c r="Q417" i="8"/>
  <c r="O417" i="8"/>
  <c r="M417" i="8"/>
  <c r="K417" i="8"/>
  <c r="I417" i="8"/>
  <c r="G417" i="8"/>
  <c r="AE217" i="7"/>
  <c r="AC217" i="7"/>
  <c r="AA217" i="7"/>
  <c r="Y217" i="7"/>
  <c r="W217" i="7"/>
  <c r="U217" i="7"/>
  <c r="S217" i="7"/>
  <c r="Q217" i="7"/>
  <c r="O217" i="7"/>
  <c r="M217" i="7"/>
  <c r="K217" i="7"/>
  <c r="I217" i="7"/>
  <c r="G217" i="7"/>
  <c r="AF217" i="7"/>
  <c r="AD217" i="7"/>
  <c r="AB217" i="7"/>
  <c r="Z217" i="7"/>
  <c r="X217" i="7"/>
  <c r="V217" i="7"/>
  <c r="T217" i="7"/>
  <c r="R217" i="7"/>
  <c r="P217" i="7"/>
  <c r="N217" i="7"/>
  <c r="L217" i="7"/>
  <c r="J217" i="7"/>
  <c r="H217" i="7"/>
  <c r="F217" i="7"/>
  <c r="AF372" i="7"/>
  <c r="AD372" i="7"/>
  <c r="AB372" i="7"/>
  <c r="Z372" i="7"/>
  <c r="X372" i="7"/>
  <c r="V372" i="7"/>
  <c r="T372" i="7"/>
  <c r="R372" i="7"/>
  <c r="P372" i="7"/>
  <c r="N372" i="7"/>
  <c r="L372" i="7"/>
  <c r="J372" i="7"/>
  <c r="H372" i="7"/>
  <c r="F372" i="7"/>
  <c r="AE372" i="7"/>
  <c r="AC372" i="7"/>
  <c r="AA372" i="7"/>
  <c r="Y372" i="7"/>
  <c r="W372" i="7"/>
  <c r="U372" i="7"/>
  <c r="S372" i="7"/>
  <c r="Q372" i="7"/>
  <c r="O372" i="7"/>
  <c r="M372" i="7"/>
  <c r="K372" i="7"/>
  <c r="I372" i="7"/>
  <c r="G372" i="7"/>
  <c r="AF427" i="7"/>
  <c r="AD427" i="7"/>
  <c r="AB427" i="7"/>
  <c r="Z427" i="7"/>
  <c r="X427" i="7"/>
  <c r="V427" i="7"/>
  <c r="T427" i="7"/>
  <c r="R427" i="7"/>
  <c r="P427" i="7"/>
  <c r="N427" i="7"/>
  <c r="L427" i="7"/>
  <c r="J427" i="7"/>
  <c r="H427" i="7"/>
  <c r="F427" i="7"/>
  <c r="AE427" i="7"/>
  <c r="AC427" i="7"/>
  <c r="AA427" i="7"/>
  <c r="Y427" i="7"/>
  <c r="W427" i="7"/>
  <c r="U427" i="7"/>
  <c r="S427" i="7"/>
  <c r="Q427" i="7"/>
  <c r="O427" i="7"/>
  <c r="M427" i="7"/>
  <c r="K427" i="7"/>
  <c r="I427" i="7"/>
  <c r="G427" i="7"/>
  <c r="AE117" i="7"/>
  <c r="AC117" i="7"/>
  <c r="AA117" i="7"/>
  <c r="Y117" i="7"/>
  <c r="W117" i="7"/>
  <c r="U117" i="7"/>
  <c r="S117" i="7"/>
  <c r="Q117" i="7"/>
  <c r="O117" i="7"/>
  <c r="M117" i="7"/>
  <c r="K117" i="7"/>
  <c r="AF117" i="7"/>
  <c r="AD117" i="7"/>
  <c r="AB117" i="7"/>
  <c r="Z117" i="7"/>
  <c r="X117" i="7"/>
  <c r="V117" i="7"/>
  <c r="T117" i="7"/>
  <c r="R117" i="7"/>
  <c r="P117" i="7"/>
  <c r="N117" i="7"/>
  <c r="L117" i="7"/>
  <c r="I117" i="7"/>
  <c r="G117" i="7"/>
  <c r="J117" i="7"/>
  <c r="H117" i="7"/>
  <c r="F117" i="7"/>
  <c r="AE367" i="7"/>
  <c r="AC367" i="7"/>
  <c r="AA367" i="7"/>
  <c r="Y367" i="7"/>
  <c r="W367" i="7"/>
  <c r="U367" i="7"/>
  <c r="S367" i="7"/>
  <c r="Q367" i="7"/>
  <c r="O367" i="7"/>
  <c r="M367" i="7"/>
  <c r="K367" i="7"/>
  <c r="I367" i="7"/>
  <c r="G367" i="7"/>
  <c r="AF367" i="7"/>
  <c r="AD367" i="7"/>
  <c r="AB367" i="7"/>
  <c r="Z367" i="7"/>
  <c r="X367" i="7"/>
  <c r="V367" i="7"/>
  <c r="T367" i="7"/>
  <c r="R367" i="7"/>
  <c r="P367" i="7"/>
  <c r="N367" i="7"/>
  <c r="L367" i="7"/>
  <c r="J367" i="7"/>
  <c r="H367" i="7"/>
  <c r="F367" i="7"/>
  <c r="AF357" i="8"/>
  <c r="AD357" i="8"/>
  <c r="AB357" i="8"/>
  <c r="Z357" i="8"/>
  <c r="X357" i="8"/>
  <c r="V357" i="8"/>
  <c r="T357" i="8"/>
  <c r="R357" i="8"/>
  <c r="P357" i="8"/>
  <c r="N357" i="8"/>
  <c r="L357" i="8"/>
  <c r="J357" i="8"/>
  <c r="H357" i="8"/>
  <c r="F357" i="8"/>
  <c r="AE357" i="8"/>
  <c r="AC357" i="8"/>
  <c r="AA357" i="8"/>
  <c r="Y357" i="8"/>
  <c r="W357" i="8"/>
  <c r="U357" i="8"/>
  <c r="S357" i="8"/>
  <c r="Q357" i="8"/>
  <c r="O357" i="8"/>
  <c r="M357" i="8"/>
  <c r="K357" i="8"/>
  <c r="I357" i="8"/>
  <c r="G357" i="8"/>
  <c r="AE72" i="7"/>
  <c r="AC72" i="7"/>
  <c r="AA72" i="7"/>
  <c r="Y72" i="7"/>
  <c r="W72" i="7"/>
  <c r="U72" i="7"/>
  <c r="S72" i="7"/>
  <c r="Q72" i="7"/>
  <c r="O72" i="7"/>
  <c r="M72" i="7"/>
  <c r="K72" i="7"/>
  <c r="I72" i="7"/>
  <c r="G72" i="7"/>
  <c r="AF72" i="7"/>
  <c r="AD72" i="7"/>
  <c r="AB72" i="7"/>
  <c r="Z72" i="7"/>
  <c r="X72" i="7"/>
  <c r="V72" i="7"/>
  <c r="T72" i="7"/>
  <c r="R72" i="7"/>
  <c r="P72" i="7"/>
  <c r="N72" i="7"/>
  <c r="L72" i="7"/>
  <c r="J72" i="7"/>
  <c r="H72" i="7"/>
  <c r="F72" i="7"/>
  <c r="AE17" i="8"/>
  <c r="AC17" i="8"/>
  <c r="AA17" i="8"/>
  <c r="Y17" i="8"/>
  <c r="W17" i="8"/>
  <c r="U17" i="8"/>
  <c r="S17" i="8"/>
  <c r="Q17" i="8"/>
  <c r="O17" i="8"/>
  <c r="M17" i="8"/>
  <c r="K17" i="8"/>
  <c r="I17" i="8"/>
  <c r="G17" i="8"/>
  <c r="AF17" i="8"/>
  <c r="AD17" i="8"/>
  <c r="AB17" i="8"/>
  <c r="Z17" i="8"/>
  <c r="X17" i="8"/>
  <c r="V17" i="8"/>
  <c r="T17" i="8"/>
  <c r="R17" i="8"/>
  <c r="P17" i="8"/>
  <c r="N17" i="8"/>
  <c r="L17" i="8"/>
  <c r="J17" i="8"/>
  <c r="H17" i="8"/>
  <c r="F17" i="8"/>
  <c r="AF92" i="8"/>
  <c r="AD92" i="8"/>
  <c r="AB92" i="8"/>
  <c r="Z92" i="8"/>
  <c r="X92" i="8"/>
  <c r="V92" i="8"/>
  <c r="T92" i="8"/>
  <c r="R92" i="8"/>
  <c r="P92" i="8"/>
  <c r="N92" i="8"/>
  <c r="L92" i="8"/>
  <c r="J92" i="8"/>
  <c r="H92" i="8"/>
  <c r="F92" i="8"/>
  <c r="AE92" i="8"/>
  <c r="AC92" i="8"/>
  <c r="AA92" i="8"/>
  <c r="Y92" i="8"/>
  <c r="W92" i="8"/>
  <c r="U92" i="8"/>
  <c r="S92" i="8"/>
  <c r="Q92" i="8"/>
  <c r="O92" i="8"/>
  <c r="M92" i="8"/>
  <c r="K92" i="8"/>
  <c r="I92" i="8"/>
  <c r="G92" i="8"/>
  <c r="AF247" i="8"/>
  <c r="AD247" i="8"/>
  <c r="AB247" i="8"/>
  <c r="Z247" i="8"/>
  <c r="X247" i="8"/>
  <c r="V247" i="8"/>
  <c r="T247" i="8"/>
  <c r="R247" i="8"/>
  <c r="P247" i="8"/>
  <c r="N247" i="8"/>
  <c r="L247" i="8"/>
  <c r="J247" i="8"/>
  <c r="H247" i="8"/>
  <c r="F247" i="8"/>
  <c r="AE247" i="8"/>
  <c r="AC247" i="8"/>
  <c r="AA247" i="8"/>
  <c r="Y247" i="8"/>
  <c r="W247" i="8"/>
  <c r="U247" i="8"/>
  <c r="S247" i="8"/>
  <c r="Q247" i="8"/>
  <c r="O247" i="8"/>
  <c r="M247" i="8"/>
  <c r="K247" i="8"/>
  <c r="I247" i="8"/>
  <c r="G247" i="8"/>
  <c r="AF132" i="8"/>
  <c r="AD132" i="8"/>
  <c r="AB132" i="8"/>
  <c r="Z132" i="8"/>
  <c r="X132" i="8"/>
  <c r="V132" i="8"/>
  <c r="T132" i="8"/>
  <c r="R132" i="8"/>
  <c r="P132" i="8"/>
  <c r="N132" i="8"/>
  <c r="L132" i="8"/>
  <c r="J132" i="8"/>
  <c r="H132" i="8"/>
  <c r="F132" i="8"/>
  <c r="AE132" i="8"/>
  <c r="AC132" i="8"/>
  <c r="AA132" i="8"/>
  <c r="Y132" i="8"/>
  <c r="W132" i="8"/>
  <c r="U132" i="8"/>
  <c r="S132" i="8"/>
  <c r="Q132" i="8"/>
  <c r="O132" i="8"/>
  <c r="M132" i="8"/>
  <c r="K132" i="8"/>
  <c r="I132" i="8"/>
  <c r="G132" i="8"/>
  <c r="AF142" i="8"/>
  <c r="AD142" i="8"/>
  <c r="AB142" i="8"/>
  <c r="Z142" i="8"/>
  <c r="X142" i="8"/>
  <c r="V142" i="8"/>
  <c r="T142" i="8"/>
  <c r="R142" i="8"/>
  <c r="P142" i="8"/>
  <c r="N142" i="8"/>
  <c r="L142" i="8"/>
  <c r="J142" i="8"/>
  <c r="H142" i="8"/>
  <c r="F142" i="8"/>
  <c r="AE142" i="8"/>
  <c r="AC142" i="8"/>
  <c r="AA142" i="8"/>
  <c r="Y142" i="8"/>
  <c r="W142" i="8"/>
  <c r="U142" i="8"/>
  <c r="S142" i="8"/>
  <c r="Q142" i="8"/>
  <c r="O142" i="8"/>
  <c r="M142" i="8"/>
  <c r="K142" i="8"/>
  <c r="I142" i="8"/>
  <c r="G142" i="8"/>
  <c r="AE247" i="7"/>
  <c r="AC247" i="7"/>
  <c r="AA247" i="7"/>
  <c r="Y247" i="7"/>
  <c r="W247" i="7"/>
  <c r="U247" i="7"/>
  <c r="S247" i="7"/>
  <c r="Q247" i="7"/>
  <c r="O247" i="7"/>
  <c r="M247" i="7"/>
  <c r="K247" i="7"/>
  <c r="I247" i="7"/>
  <c r="G247" i="7"/>
  <c r="AF247" i="7"/>
  <c r="AD247" i="7"/>
  <c r="AB247" i="7"/>
  <c r="Z247" i="7"/>
  <c r="X247" i="7"/>
  <c r="V247" i="7"/>
  <c r="T247" i="7"/>
  <c r="R247" i="7"/>
  <c r="P247" i="7"/>
  <c r="N247" i="7"/>
  <c r="L247" i="7"/>
  <c r="J247" i="7"/>
  <c r="H247" i="7"/>
  <c r="F247" i="7"/>
  <c r="AF212" i="8"/>
  <c r="AD212" i="8"/>
  <c r="AB212" i="8"/>
  <c r="Z212" i="8"/>
  <c r="X212" i="8"/>
  <c r="V212" i="8"/>
  <c r="T212" i="8"/>
  <c r="R212" i="8"/>
  <c r="P212" i="8"/>
  <c r="N212" i="8"/>
  <c r="L212" i="8"/>
  <c r="J212" i="8"/>
  <c r="H212" i="8"/>
  <c r="F212" i="8"/>
  <c r="AE212" i="8"/>
  <c r="AC212" i="8"/>
  <c r="AA212" i="8"/>
  <c r="Y212" i="8"/>
  <c r="W212" i="8"/>
  <c r="U212" i="8"/>
  <c r="S212" i="8"/>
  <c r="Q212" i="8"/>
  <c r="O212" i="8"/>
  <c r="M212" i="8"/>
  <c r="K212" i="8"/>
  <c r="I212" i="8"/>
  <c r="G212" i="8"/>
  <c r="AF448" i="7"/>
  <c r="AD448" i="7"/>
  <c r="AB448" i="7"/>
  <c r="Z448" i="7"/>
  <c r="X448" i="7"/>
  <c r="V448" i="7"/>
  <c r="T448" i="7"/>
  <c r="R448" i="7"/>
  <c r="P448" i="7"/>
  <c r="N448" i="7"/>
  <c r="L448" i="7"/>
  <c r="J448" i="7"/>
  <c r="H448" i="7"/>
  <c r="F448" i="7"/>
  <c r="AE448" i="7"/>
  <c r="AC448" i="7"/>
  <c r="AA448" i="7"/>
  <c r="Y448" i="7"/>
  <c r="W448" i="7"/>
  <c r="U448" i="7"/>
  <c r="S448" i="7"/>
  <c r="Q448" i="7"/>
  <c r="O448" i="7"/>
  <c r="M448" i="7"/>
  <c r="K448" i="7"/>
  <c r="I448" i="7"/>
  <c r="G448" i="7"/>
  <c r="AE423" i="8"/>
  <c r="AC423" i="8"/>
  <c r="AA423" i="8"/>
  <c r="Y423" i="8"/>
  <c r="W423" i="8"/>
  <c r="U423" i="8"/>
  <c r="S423" i="8"/>
  <c r="Q423" i="8"/>
  <c r="O423" i="8"/>
  <c r="M423" i="8"/>
  <c r="K423" i="8"/>
  <c r="I423" i="8"/>
  <c r="G423" i="8"/>
  <c r="AF423" i="8"/>
  <c r="AD423" i="8"/>
  <c r="AB423" i="8"/>
  <c r="Z423" i="8"/>
  <c r="X423" i="8"/>
  <c r="V423" i="8"/>
  <c r="T423" i="8"/>
  <c r="R423" i="8"/>
  <c r="P423" i="8"/>
  <c r="N423" i="8"/>
  <c r="L423" i="8"/>
  <c r="J423" i="8"/>
  <c r="H423" i="8"/>
  <c r="F423" i="8"/>
  <c r="AE368" i="8"/>
  <c r="AC368" i="8"/>
  <c r="AA368" i="8"/>
  <c r="Y368" i="8"/>
  <c r="W368" i="8"/>
  <c r="U368" i="8"/>
  <c r="S368" i="8"/>
  <c r="Q368" i="8"/>
  <c r="O368" i="8"/>
  <c r="M368" i="8"/>
  <c r="K368" i="8"/>
  <c r="I368" i="8"/>
  <c r="G368" i="8"/>
  <c r="AF368" i="8"/>
  <c r="AD368" i="8"/>
  <c r="AB368" i="8"/>
  <c r="Z368" i="8"/>
  <c r="X368" i="8"/>
  <c r="V368" i="8"/>
  <c r="T368" i="8"/>
  <c r="R368" i="8"/>
  <c r="P368" i="8"/>
  <c r="N368" i="8"/>
  <c r="L368" i="8"/>
  <c r="J368" i="8"/>
  <c r="H368" i="8"/>
  <c r="F368" i="8"/>
  <c r="AF308" i="7"/>
  <c r="AD308" i="7"/>
  <c r="AB308" i="7"/>
  <c r="Z308" i="7"/>
  <c r="X308" i="7"/>
  <c r="V308" i="7"/>
  <c r="T308" i="7"/>
  <c r="R308" i="7"/>
  <c r="P308" i="7"/>
  <c r="N308" i="7"/>
  <c r="L308" i="7"/>
  <c r="J308" i="7"/>
  <c r="H308" i="7"/>
  <c r="F308" i="7"/>
  <c r="AE308" i="7"/>
  <c r="AC308" i="7"/>
  <c r="AA308" i="7"/>
  <c r="Y308" i="7"/>
  <c r="W308" i="7"/>
  <c r="U308" i="7"/>
  <c r="S308" i="7"/>
  <c r="Q308" i="7"/>
  <c r="O308" i="7"/>
  <c r="M308" i="7"/>
  <c r="K308" i="7"/>
  <c r="I308" i="7"/>
  <c r="G308" i="7"/>
  <c r="AE298" i="8"/>
  <c r="AC298" i="8"/>
  <c r="AA298" i="8"/>
  <c r="Y298" i="8"/>
  <c r="W298" i="8"/>
  <c r="U298" i="8"/>
  <c r="S298" i="8"/>
  <c r="Q298" i="8"/>
  <c r="O298" i="8"/>
  <c r="M298" i="8"/>
  <c r="K298" i="8"/>
  <c r="I298" i="8"/>
  <c r="G298" i="8"/>
  <c r="AF298" i="8"/>
  <c r="AD298" i="8"/>
  <c r="AB298" i="8"/>
  <c r="Z298" i="8"/>
  <c r="X298" i="8"/>
  <c r="V298" i="8"/>
  <c r="T298" i="8"/>
  <c r="R298" i="8"/>
  <c r="P298" i="8"/>
  <c r="N298" i="8"/>
  <c r="L298" i="8"/>
  <c r="J298" i="8"/>
  <c r="H298" i="8"/>
  <c r="F298" i="8"/>
  <c r="AE278" i="8"/>
  <c r="AC278" i="8"/>
  <c r="AA278" i="8"/>
  <c r="Y278" i="8"/>
  <c r="W278" i="8"/>
  <c r="U278" i="8"/>
  <c r="S278" i="8"/>
  <c r="Q278" i="8"/>
  <c r="O278" i="8"/>
  <c r="M278" i="8"/>
  <c r="K278" i="8"/>
  <c r="I278" i="8"/>
  <c r="G278" i="8"/>
  <c r="AF278" i="8"/>
  <c r="AD278" i="8"/>
  <c r="AB278" i="8"/>
  <c r="Z278" i="8"/>
  <c r="X278" i="8"/>
  <c r="V278" i="8"/>
  <c r="T278" i="8"/>
  <c r="R278" i="8"/>
  <c r="P278" i="8"/>
  <c r="N278" i="8"/>
  <c r="L278" i="8"/>
  <c r="J278" i="8"/>
  <c r="H278" i="8"/>
  <c r="F278" i="8"/>
  <c r="AE238" i="8"/>
  <c r="AC238" i="8"/>
  <c r="AA238" i="8"/>
  <c r="Y238" i="8"/>
  <c r="W238" i="8"/>
  <c r="U238" i="8"/>
  <c r="S238" i="8"/>
  <c r="Q238" i="8"/>
  <c r="O238" i="8"/>
  <c r="M238" i="8"/>
  <c r="K238" i="8"/>
  <c r="I238" i="8"/>
  <c r="G238" i="8"/>
  <c r="AF238" i="8"/>
  <c r="AD238" i="8"/>
  <c r="AB238" i="8"/>
  <c r="Z238" i="8"/>
  <c r="X238" i="8"/>
  <c r="V238" i="8"/>
  <c r="T238" i="8"/>
  <c r="R238" i="8"/>
  <c r="P238" i="8"/>
  <c r="N238" i="8"/>
  <c r="L238" i="8"/>
  <c r="J238" i="8"/>
  <c r="H238" i="8"/>
  <c r="F238" i="8"/>
  <c r="AF228" i="7"/>
  <c r="AD228" i="7"/>
  <c r="AB228" i="7"/>
  <c r="Z228" i="7"/>
  <c r="X228" i="7"/>
  <c r="V228" i="7"/>
  <c r="T228" i="7"/>
  <c r="R228" i="7"/>
  <c r="P228" i="7"/>
  <c r="N228" i="7"/>
  <c r="L228" i="7"/>
  <c r="J228" i="7"/>
  <c r="H228" i="7"/>
  <c r="F228" i="7"/>
  <c r="AE228" i="7"/>
  <c r="AC228" i="7"/>
  <c r="AA228" i="7"/>
  <c r="Y228" i="7"/>
  <c r="W228" i="7"/>
  <c r="U228" i="7"/>
  <c r="S228" i="7"/>
  <c r="Q228" i="7"/>
  <c r="O228" i="7"/>
  <c r="M228" i="7"/>
  <c r="K228" i="7"/>
  <c r="I228" i="7"/>
  <c r="G228" i="7"/>
  <c r="AE213" i="8"/>
  <c r="AC213" i="8"/>
  <c r="AA213" i="8"/>
  <c r="Y213" i="8"/>
  <c r="W213" i="8"/>
  <c r="U213" i="8"/>
  <c r="S213" i="8"/>
  <c r="Q213" i="8"/>
  <c r="O213" i="8"/>
  <c r="M213" i="8"/>
  <c r="K213" i="8"/>
  <c r="I213" i="8"/>
  <c r="G213" i="8"/>
  <c r="AF213" i="8"/>
  <c r="AD213" i="8"/>
  <c r="AB213" i="8"/>
  <c r="Z213" i="8"/>
  <c r="X213" i="8"/>
  <c r="V213" i="8"/>
  <c r="T213" i="8"/>
  <c r="R213" i="8"/>
  <c r="P213" i="8"/>
  <c r="N213" i="8"/>
  <c r="L213" i="8"/>
  <c r="J213" i="8"/>
  <c r="H213" i="8"/>
  <c r="F213" i="8"/>
  <c r="AE203" i="8"/>
  <c r="AC203" i="8"/>
  <c r="AA203" i="8"/>
  <c r="Y203" i="8"/>
  <c r="W203" i="8"/>
  <c r="U203" i="8"/>
  <c r="S203" i="8"/>
  <c r="Q203" i="8"/>
  <c r="O203" i="8"/>
  <c r="M203" i="8"/>
  <c r="K203" i="8"/>
  <c r="I203" i="8"/>
  <c r="G203" i="8"/>
  <c r="AF203" i="8"/>
  <c r="AD203" i="8"/>
  <c r="AB203" i="8"/>
  <c r="Z203" i="8"/>
  <c r="X203" i="8"/>
  <c r="V203" i="8"/>
  <c r="T203" i="8"/>
  <c r="R203" i="8"/>
  <c r="P203" i="8"/>
  <c r="N203" i="8"/>
  <c r="L203" i="8"/>
  <c r="J203" i="8"/>
  <c r="H203" i="8"/>
  <c r="F203" i="8"/>
  <c r="AE203" i="7"/>
  <c r="AC203" i="7"/>
  <c r="AA203" i="7"/>
  <c r="Y203" i="7"/>
  <c r="W203" i="7"/>
  <c r="U203" i="7"/>
  <c r="S203" i="7"/>
  <c r="Q203" i="7"/>
  <c r="O203" i="7"/>
  <c r="M203" i="7"/>
  <c r="K203" i="7"/>
  <c r="I203" i="7"/>
  <c r="G203" i="7"/>
  <c r="AF203" i="7"/>
  <c r="AD203" i="7"/>
  <c r="AB203" i="7"/>
  <c r="Z203" i="7"/>
  <c r="X203" i="7"/>
  <c r="V203" i="7"/>
  <c r="T203" i="7"/>
  <c r="R203" i="7"/>
  <c r="P203" i="7"/>
  <c r="N203" i="7"/>
  <c r="L203" i="7"/>
  <c r="J203" i="7"/>
  <c r="H203" i="7"/>
  <c r="F203" i="7"/>
  <c r="AE198" i="8"/>
  <c r="AC198" i="8"/>
  <c r="AA198" i="8"/>
  <c r="Y198" i="8"/>
  <c r="W198" i="8"/>
  <c r="U198" i="8"/>
  <c r="S198" i="8"/>
  <c r="Q198" i="8"/>
  <c r="O198" i="8"/>
  <c r="M198" i="8"/>
  <c r="K198" i="8"/>
  <c r="I198" i="8"/>
  <c r="G198" i="8"/>
  <c r="AF198" i="8"/>
  <c r="AD198" i="8"/>
  <c r="AB198" i="8"/>
  <c r="Z198" i="8"/>
  <c r="X198" i="8"/>
  <c r="V198" i="8"/>
  <c r="T198" i="8"/>
  <c r="R198" i="8"/>
  <c r="P198" i="8"/>
  <c r="N198" i="8"/>
  <c r="L198" i="8"/>
  <c r="J198" i="8"/>
  <c r="H198" i="8"/>
  <c r="F198" i="8"/>
  <c r="AE193" i="7"/>
  <c r="AC193" i="7"/>
  <c r="AA193" i="7"/>
  <c r="Y193" i="7"/>
  <c r="W193" i="7"/>
  <c r="U193" i="7"/>
  <c r="S193" i="7"/>
  <c r="Q193" i="7"/>
  <c r="O193" i="7"/>
  <c r="M193" i="7"/>
  <c r="K193" i="7"/>
  <c r="I193" i="7"/>
  <c r="G193" i="7"/>
  <c r="AF193" i="7"/>
  <c r="AD193" i="7"/>
  <c r="AB193" i="7"/>
  <c r="Z193" i="7"/>
  <c r="X193" i="7"/>
  <c r="V193" i="7"/>
  <c r="T193" i="7"/>
  <c r="R193" i="7"/>
  <c r="P193" i="7"/>
  <c r="N193" i="7"/>
  <c r="L193" i="7"/>
  <c r="J193" i="7"/>
  <c r="H193" i="7"/>
  <c r="F193" i="7"/>
  <c r="AE178" i="8"/>
  <c r="AC178" i="8"/>
  <c r="AA178" i="8"/>
  <c r="Y178" i="8"/>
  <c r="W178" i="8"/>
  <c r="U178" i="8"/>
  <c r="S178" i="8"/>
  <c r="Q178" i="8"/>
  <c r="O178" i="8"/>
  <c r="M178" i="8"/>
  <c r="K178" i="8"/>
  <c r="I178" i="8"/>
  <c r="G178" i="8"/>
  <c r="AF178" i="8"/>
  <c r="AD178" i="8"/>
  <c r="AB178" i="8"/>
  <c r="Z178" i="8"/>
  <c r="X178" i="8"/>
  <c r="V178" i="8"/>
  <c r="T178" i="8"/>
  <c r="R178" i="8"/>
  <c r="P178" i="8"/>
  <c r="N178" i="8"/>
  <c r="L178" i="8"/>
  <c r="J178" i="8"/>
  <c r="H178" i="8"/>
  <c r="F178" i="8"/>
  <c r="AF168" i="7"/>
  <c r="AD168" i="7"/>
  <c r="AB168" i="7"/>
  <c r="Z168" i="7"/>
  <c r="X168" i="7"/>
  <c r="V168" i="7"/>
  <c r="T168" i="7"/>
  <c r="R168" i="7"/>
  <c r="P168" i="7"/>
  <c r="N168" i="7"/>
  <c r="L168" i="7"/>
  <c r="J168" i="7"/>
  <c r="H168" i="7"/>
  <c r="F168" i="7"/>
  <c r="AE168" i="7"/>
  <c r="AC168" i="7"/>
  <c r="AA168" i="7"/>
  <c r="Y168" i="7"/>
  <c r="W168" i="7"/>
  <c r="U168" i="7"/>
  <c r="S168" i="7"/>
  <c r="Q168" i="7"/>
  <c r="O168" i="7"/>
  <c r="M168" i="7"/>
  <c r="K168" i="7"/>
  <c r="I168" i="7"/>
  <c r="G168" i="7"/>
  <c r="AE163" i="7"/>
  <c r="AC163" i="7"/>
  <c r="AA163" i="7"/>
  <c r="Y163" i="7"/>
  <c r="W163" i="7"/>
  <c r="U163" i="7"/>
  <c r="S163" i="7"/>
  <c r="Q163" i="7"/>
  <c r="O163" i="7"/>
  <c r="M163" i="7"/>
  <c r="K163" i="7"/>
  <c r="I163" i="7"/>
  <c r="G163" i="7"/>
  <c r="AF163" i="7"/>
  <c r="AD163" i="7"/>
  <c r="AB163" i="7"/>
  <c r="Z163" i="7"/>
  <c r="X163" i="7"/>
  <c r="V163" i="7"/>
  <c r="T163" i="7"/>
  <c r="R163" i="7"/>
  <c r="P163" i="7"/>
  <c r="N163" i="7"/>
  <c r="L163" i="7"/>
  <c r="J163" i="7"/>
  <c r="H163" i="7"/>
  <c r="F163" i="7"/>
  <c r="C15" i="9"/>
  <c r="AF158" i="7"/>
  <c r="AD158" i="7"/>
  <c r="AB158" i="7"/>
  <c r="Z158" i="7"/>
  <c r="X158" i="7"/>
  <c r="V158" i="7"/>
  <c r="T158" i="7"/>
  <c r="R158" i="7"/>
  <c r="P158" i="7"/>
  <c r="N158" i="7"/>
  <c r="L158" i="7"/>
  <c r="J158" i="7"/>
  <c r="H158" i="7"/>
  <c r="F158" i="7"/>
  <c r="AE158" i="7"/>
  <c r="AC158" i="7"/>
  <c r="AA158" i="7"/>
  <c r="Y158" i="7"/>
  <c r="W158" i="7"/>
  <c r="U158" i="7"/>
  <c r="S158" i="7"/>
  <c r="Q158" i="7"/>
  <c r="O158" i="7"/>
  <c r="M158" i="7"/>
  <c r="K158" i="7"/>
  <c r="I158" i="7"/>
  <c r="G158" i="7"/>
  <c r="AF128" i="7"/>
  <c r="AD128" i="7"/>
  <c r="AB128" i="7"/>
  <c r="Z128" i="7"/>
  <c r="X128" i="7"/>
  <c r="V128" i="7"/>
  <c r="T128" i="7"/>
  <c r="R128" i="7"/>
  <c r="P128" i="7"/>
  <c r="N128" i="7"/>
  <c r="L128" i="7"/>
  <c r="J128" i="7"/>
  <c r="H128" i="7"/>
  <c r="F128" i="7"/>
  <c r="AE128" i="7"/>
  <c r="AC128" i="7"/>
  <c r="AA128" i="7"/>
  <c r="Y128" i="7"/>
  <c r="W128" i="7"/>
  <c r="U128" i="7"/>
  <c r="S128" i="7"/>
  <c r="Q128" i="7"/>
  <c r="O128" i="7"/>
  <c r="M128" i="7"/>
  <c r="K128" i="7"/>
  <c r="I128" i="7"/>
  <c r="G128" i="7"/>
  <c r="AE83" i="8"/>
  <c r="AC83" i="8"/>
  <c r="AA83" i="8"/>
  <c r="Y83" i="8"/>
  <c r="W83" i="8"/>
  <c r="U83" i="8"/>
  <c r="S83" i="8"/>
  <c r="Q83" i="8"/>
  <c r="O83" i="8"/>
  <c r="M83" i="8"/>
  <c r="K83" i="8"/>
  <c r="I83" i="8"/>
  <c r="G83" i="8"/>
  <c r="AF83" i="8"/>
  <c r="AD83" i="8"/>
  <c r="AB83" i="8"/>
  <c r="Z83" i="8"/>
  <c r="X83" i="8"/>
  <c r="V83" i="8"/>
  <c r="T83" i="8"/>
  <c r="R83" i="8"/>
  <c r="P83" i="8"/>
  <c r="N83" i="8"/>
  <c r="L83" i="8"/>
  <c r="J83" i="8"/>
  <c r="H83" i="8"/>
  <c r="F83" i="8"/>
  <c r="E15" i="9"/>
  <c r="AH276" i="8"/>
  <c r="AH72" i="8"/>
  <c r="AE63" i="7"/>
  <c r="AC63" i="7"/>
  <c r="AA63" i="7"/>
  <c r="Y63" i="7"/>
  <c r="W63" i="7"/>
  <c r="U63" i="7"/>
  <c r="S63" i="7"/>
  <c r="Q63" i="7"/>
  <c r="O63" i="7"/>
  <c r="M63" i="7"/>
  <c r="K63" i="7"/>
  <c r="I63" i="7"/>
  <c r="G63" i="7"/>
  <c r="AF63" i="7"/>
  <c r="AD63" i="7"/>
  <c r="AB63" i="7"/>
  <c r="Z63" i="7"/>
  <c r="X63" i="7"/>
  <c r="V63" i="7"/>
  <c r="T63" i="7"/>
  <c r="R63" i="7"/>
  <c r="P63" i="7"/>
  <c r="N63" i="7"/>
  <c r="L63" i="7"/>
  <c r="J63" i="7"/>
  <c r="H63" i="7"/>
  <c r="F63" i="7"/>
  <c r="AH362" i="7"/>
  <c r="AH387" i="8"/>
  <c r="AH361" i="7"/>
  <c r="D15" i="9"/>
  <c r="H15" i="9"/>
  <c r="AH190" i="7"/>
  <c r="AH386" i="8"/>
  <c r="AH306" i="7"/>
  <c r="AG61" i="7"/>
  <c r="AH61" i="7" s="1"/>
  <c r="AG176" i="7"/>
  <c r="AH176" i="7" s="1"/>
  <c r="L58" i="12" a="1"/>
  <c r="L58" i="12" s="1"/>
  <c r="M58" i="12" s="1" a="1"/>
  <c r="M58" i="12" s="1"/>
  <c r="D148" i="8"/>
  <c r="AG146" i="8"/>
  <c r="G15" i="9"/>
  <c r="F15" i="9"/>
  <c r="AG116" i="7"/>
  <c r="AH116" i="7" s="1"/>
  <c r="AG51" i="8"/>
  <c r="AH51" i="8" s="1"/>
  <c r="AG227" i="7"/>
  <c r="AG277" i="8"/>
  <c r="AG53" i="7"/>
  <c r="AH53" i="7" s="1"/>
  <c r="AG181" i="7"/>
  <c r="AG141" i="8"/>
  <c r="D53" i="8"/>
  <c r="AG421" i="7"/>
  <c r="AG363" i="7"/>
  <c r="AH363" i="7" s="1"/>
  <c r="D133" i="8"/>
  <c r="AG131" i="8"/>
  <c r="AH131" i="8" s="1"/>
  <c r="D183" i="7"/>
  <c r="D143" i="8"/>
  <c r="AH245" i="7"/>
  <c r="D248" i="7"/>
  <c r="AG246" i="7"/>
  <c r="AH246" i="7" s="1"/>
  <c r="D423" i="7"/>
  <c r="AG101" i="7"/>
  <c r="AH101" i="7" s="1"/>
  <c r="D103" i="7"/>
  <c r="AH100" i="7"/>
  <c r="AG286" i="7"/>
  <c r="AH100" i="8"/>
  <c r="D103" i="8"/>
  <c r="AG211" i="7"/>
  <c r="D88" i="7"/>
  <c r="D283" i="8"/>
  <c r="D353" i="7"/>
  <c r="AH215" i="7"/>
  <c r="AG46" i="8"/>
  <c r="D48" i="8"/>
  <c r="AG167" i="7"/>
  <c r="AH167" i="7" s="1"/>
  <c r="AG111" i="8"/>
  <c r="AH111" i="8" s="1"/>
  <c r="D413" i="8"/>
  <c r="D393" i="8"/>
  <c r="AG391" i="8"/>
  <c r="AH391" i="8" s="1"/>
  <c r="D243" i="8"/>
  <c r="AG241" i="8"/>
  <c r="D313" i="7"/>
  <c r="AH110" i="8"/>
  <c r="D173" i="8"/>
  <c r="AG171" i="8"/>
  <c r="AG321" i="7"/>
  <c r="AH321" i="7" s="1"/>
  <c r="AH421" i="8"/>
  <c r="AG237" i="8"/>
  <c r="AG341" i="7"/>
  <c r="AH341" i="7" s="1"/>
  <c r="D343" i="7"/>
  <c r="AG131" i="7"/>
  <c r="D133" i="7"/>
  <c r="AG96" i="8"/>
  <c r="AH215" i="8"/>
  <c r="D218" i="8"/>
  <c r="AH180" i="8"/>
  <c r="D183" i="8"/>
  <c r="AG181" i="8"/>
  <c r="AH181" i="8" s="1"/>
  <c r="D153" i="7"/>
  <c r="AG266" i="8"/>
  <c r="AH85" i="7"/>
  <c r="D258" i="7"/>
  <c r="AG441" i="8"/>
  <c r="AH441" i="8" s="1"/>
  <c r="AG46" i="7"/>
  <c r="D48" i="7"/>
  <c r="D28" i="7"/>
  <c r="D58" i="7"/>
  <c r="AG56" i="7"/>
  <c r="AH56" i="7" s="1"/>
  <c r="AH335" i="7"/>
  <c r="AG81" i="7"/>
  <c r="AH81" i="7" s="1"/>
  <c r="D188" i="7"/>
  <c r="AG186" i="7"/>
  <c r="AH125" i="8"/>
  <c r="D128" i="8"/>
  <c r="D378" i="8"/>
  <c r="AG376" i="8"/>
  <c r="D418" i="8"/>
  <c r="AH390" i="8"/>
  <c r="D218" i="7"/>
  <c r="AG297" i="8"/>
  <c r="AG371" i="7"/>
  <c r="AH371" i="7" s="1"/>
  <c r="AG296" i="7"/>
  <c r="D368" i="7"/>
  <c r="AG356" i="8"/>
  <c r="D358" i="8"/>
  <c r="D333" i="7"/>
  <c r="AH330" i="7"/>
  <c r="AG16" i="8"/>
  <c r="AH16" i="8" s="1"/>
  <c r="AH90" i="8"/>
  <c r="D93" i="8"/>
  <c r="AG91" i="8"/>
  <c r="D248" i="8"/>
  <c r="AG422" i="8"/>
  <c r="AH422" i="8" s="1"/>
  <c r="AG162" i="7"/>
  <c r="AH162" i="7" s="1"/>
  <c r="D363" i="8"/>
  <c r="AG361" i="8"/>
  <c r="D288" i="7"/>
  <c r="AG101" i="8"/>
  <c r="AH101" i="8" s="1"/>
  <c r="D213" i="7"/>
  <c r="AG86" i="7"/>
  <c r="AG281" i="8"/>
  <c r="AH80" i="7"/>
  <c r="AH350" i="7"/>
  <c r="AG351" i="7"/>
  <c r="AH351" i="7" s="1"/>
  <c r="AH166" i="7"/>
  <c r="AG157" i="7"/>
  <c r="AG73" i="8"/>
  <c r="AH73" i="8" s="1"/>
  <c r="D113" i="8"/>
  <c r="AG411" i="8"/>
  <c r="AH411" i="8" s="1"/>
  <c r="AG256" i="8"/>
  <c r="D258" i="8"/>
  <c r="AH425" i="7"/>
  <c r="D138" i="8"/>
  <c r="AG136" i="8"/>
  <c r="AH136" i="8" s="1"/>
  <c r="AG311" i="7"/>
  <c r="AG336" i="8"/>
  <c r="D338" i="8"/>
  <c r="D323" i="7"/>
  <c r="AH320" i="7"/>
  <c r="AH161" i="7"/>
  <c r="AH296" i="8"/>
  <c r="AH340" i="7"/>
  <c r="D98" i="8"/>
  <c r="AG216" i="8"/>
  <c r="AH216" i="8" s="1"/>
  <c r="AG316" i="8"/>
  <c r="D318" i="8"/>
  <c r="AH315" i="8"/>
  <c r="AG31" i="7"/>
  <c r="AH31" i="7" s="1"/>
  <c r="D33" i="7"/>
  <c r="AG151" i="7"/>
  <c r="AH151" i="7" s="1"/>
  <c r="D268" i="8"/>
  <c r="AG256" i="7"/>
  <c r="D393" i="7"/>
  <c r="AG391" i="7"/>
  <c r="AH391" i="7" s="1"/>
  <c r="AH440" i="8"/>
  <c r="D443" i="8"/>
  <c r="AG26" i="7"/>
  <c r="AG336" i="7"/>
  <c r="D338" i="7"/>
  <c r="D83" i="7"/>
  <c r="AG126" i="8"/>
  <c r="AG416" i="8"/>
  <c r="AG216" i="7"/>
  <c r="AH216" i="7" s="1"/>
  <c r="AH410" i="8"/>
  <c r="AG56" i="8"/>
  <c r="D58" i="8"/>
  <c r="D373" i="7"/>
  <c r="AH370" i="7"/>
  <c r="D298" i="7"/>
  <c r="D428" i="7"/>
  <c r="AG426" i="7"/>
  <c r="D118" i="7"/>
  <c r="AG202" i="8"/>
  <c r="AG366" i="7"/>
  <c r="D73" i="7"/>
  <c r="AG71" i="7"/>
  <c r="AG331" i="7"/>
  <c r="AH15" i="8"/>
  <c r="D18" i="8"/>
  <c r="AG246" i="8"/>
  <c r="AG141" i="7"/>
  <c r="D143" i="7"/>
  <c r="AG326" i="7"/>
  <c r="AG82" i="8"/>
  <c r="AH82" i="8" s="1"/>
  <c r="D328" i="7"/>
  <c r="AG367" i="8"/>
  <c r="D328" i="8"/>
  <c r="D88" i="8"/>
  <c r="AG86" i="8"/>
  <c r="AG326" i="8"/>
  <c r="AG192" i="7"/>
  <c r="M53" i="12" a="1"/>
  <c r="M53" i="12" s="1"/>
  <c r="N53" i="12" s="1" a="1"/>
  <c r="N53" i="12" s="1"/>
  <c r="O53" i="12" s="1" a="1"/>
  <c r="O53" i="12" s="1"/>
  <c r="K72" i="12" a="1"/>
  <c r="K72" i="12" s="1"/>
  <c r="AH250" i="7"/>
  <c r="AG41" i="7"/>
  <c r="AG127" i="7"/>
  <c r="D253" i="7"/>
  <c r="AG251" i="7"/>
  <c r="D43" i="7"/>
  <c r="AG431" i="7"/>
  <c r="D433" i="7"/>
  <c r="D233" i="8"/>
  <c r="AG448" i="7"/>
  <c r="AG447" i="7"/>
  <c r="AG62" i="7"/>
  <c r="AG231" i="8"/>
  <c r="AH30" i="8"/>
  <c r="AG271" i="7"/>
  <c r="AH271" i="7" s="1"/>
  <c r="D153" i="8"/>
  <c r="AG151" i="8"/>
  <c r="AH151" i="8" s="1"/>
  <c r="AH135" i="7"/>
  <c r="D138" i="7"/>
  <c r="D308" i="8"/>
  <c r="AH201" i="7"/>
  <c r="AG177" i="8"/>
  <c r="AH177" i="8" s="1"/>
  <c r="AG236" i="7"/>
  <c r="AH236" i="7" s="1"/>
  <c r="AG11" i="8"/>
  <c r="AH11" i="8" s="1"/>
  <c r="AH220" i="8"/>
  <c r="D223" i="8"/>
  <c r="AG178" i="7"/>
  <c r="AG197" i="8"/>
  <c r="AG307" i="7"/>
  <c r="AG186" i="8"/>
  <c r="AH186" i="8" s="1"/>
  <c r="D188" i="8"/>
  <c r="AH176" i="8"/>
  <c r="AG31" i="8"/>
  <c r="AH31" i="8" s="1"/>
  <c r="D33" i="8"/>
  <c r="D273" i="7"/>
  <c r="AG136" i="7"/>
  <c r="AH136" i="7" s="1"/>
  <c r="AG306" i="8"/>
  <c r="D238" i="7"/>
  <c r="D13" i="8"/>
  <c r="AG221" i="8"/>
  <c r="AH221" i="8" s="1"/>
  <c r="D398" i="8"/>
  <c r="AG396" i="8"/>
  <c r="AG202" i="7"/>
  <c r="AG388" i="8"/>
  <c r="AH388" i="8" s="1"/>
  <c r="L15" i="12" a="1"/>
  <c r="L15" i="12" s="1"/>
  <c r="M15" i="12" s="1" a="1"/>
  <c r="M15" i="12" s="1"/>
  <c r="N15" i="12" s="1" a="1"/>
  <c r="N15" i="12" s="1"/>
  <c r="L26" i="12" a="1"/>
  <c r="L26" i="12" s="1"/>
  <c r="M26" i="12" s="1" a="1"/>
  <c r="M26" i="12" s="1"/>
  <c r="AG436" i="7"/>
  <c r="AH436" i="7" s="1"/>
  <c r="D438" i="7"/>
  <c r="AH435" i="7"/>
  <c r="AG156" i="8"/>
  <c r="AH156" i="8" s="1"/>
  <c r="AG91" i="7"/>
  <c r="D78" i="8"/>
  <c r="AG76" i="8"/>
  <c r="AH76" i="8" s="1"/>
  <c r="D358" i="7"/>
  <c r="AG356" i="7"/>
  <c r="AH75" i="8"/>
  <c r="AG313" i="8"/>
  <c r="AH155" i="8"/>
  <c r="I60" i="12" a="1"/>
  <c r="I60" i="12" s="1"/>
  <c r="J60" i="12" s="1" a="1"/>
  <c r="J60" i="12" s="1"/>
  <c r="D158" i="8"/>
  <c r="D93" i="7"/>
  <c r="K44" i="12" a="1"/>
  <c r="K44" i="12" s="1"/>
  <c r="L44" i="12" s="1" a="1"/>
  <c r="L44" i="12" s="1"/>
  <c r="M44" i="12" s="1" a="1"/>
  <c r="M44" i="12" s="1"/>
  <c r="Q62" i="12" a="1"/>
  <c r="Q62" i="12" s="1"/>
  <c r="R62" i="12" s="1" a="1"/>
  <c r="R62" i="12" s="1"/>
  <c r="AG226" i="8"/>
  <c r="AH226" i="8" s="1"/>
  <c r="K36" i="12" a="1"/>
  <c r="K36" i="12" s="1"/>
  <c r="L36" i="12" s="1" a="1"/>
  <c r="L36" i="12" s="1"/>
  <c r="D113" i="7"/>
  <c r="AG111" i="7"/>
  <c r="AG446" i="8"/>
  <c r="AH446" i="8" s="1"/>
  <c r="D448" i="8"/>
  <c r="AG301" i="8"/>
  <c r="AH301" i="8" s="1"/>
  <c r="AG121" i="8"/>
  <c r="D123" i="8"/>
  <c r="D378" i="7"/>
  <c r="AG376" i="7"/>
  <c r="M45" i="12" a="1"/>
  <c r="M45" i="12" s="1"/>
  <c r="AH300" i="8"/>
  <c r="D303" i="8"/>
  <c r="AH375" i="7"/>
  <c r="K25" i="12" a="1"/>
  <c r="K25" i="12" s="1"/>
  <c r="L25" i="12" s="1" a="1"/>
  <c r="L25" i="12" s="1"/>
  <c r="Q67" i="12" a="1"/>
  <c r="Q67" i="12" s="1"/>
  <c r="R67" i="12" s="1" a="1"/>
  <c r="R67" i="12" s="1"/>
  <c r="S67" i="12" s="1" a="1"/>
  <c r="S67" i="12" s="1"/>
  <c r="P73" i="12" a="1"/>
  <c r="P73" i="12" s="1"/>
  <c r="Q73" i="12" s="1" a="1"/>
  <c r="Q73" i="12" s="1"/>
  <c r="R73" i="12" s="1" a="1"/>
  <c r="R73" i="12" s="1"/>
  <c r="N49" i="12" a="1"/>
  <c r="N49" i="12" s="1"/>
  <c r="O49" i="12" s="1" a="1"/>
  <c r="O49" i="12" s="1"/>
  <c r="P49" i="12" s="1" a="1"/>
  <c r="P49" i="12" s="1"/>
  <c r="J33" i="12" a="1"/>
  <c r="J33" i="12" s="1"/>
  <c r="AH440" i="7"/>
  <c r="D228" i="8"/>
  <c r="J35" i="12" a="1"/>
  <c r="J35" i="12" s="1"/>
  <c r="AG371" i="8"/>
  <c r="AH371" i="8" s="1"/>
  <c r="D373" i="8"/>
  <c r="AH220" i="7"/>
  <c r="D403" i="8"/>
  <c r="N18" i="12" a="1"/>
  <c r="N18" i="12" s="1"/>
  <c r="O18" i="12" s="1" a="1"/>
  <c r="O18" i="12" s="1"/>
  <c r="P18" i="12" s="1" a="1"/>
  <c r="P18" i="12" s="1"/>
  <c r="K54" i="12" a="1"/>
  <c r="K54" i="12" s="1"/>
  <c r="L54" i="12" s="1" a="1"/>
  <c r="L54" i="12" s="1"/>
  <c r="D443" i="7"/>
  <c r="D303" i="7"/>
  <c r="K38" i="12" a="1"/>
  <c r="K38" i="12" s="1"/>
  <c r="O64" i="12" a="1"/>
  <c r="O64" i="12" s="1"/>
  <c r="P64" i="12" s="1" a="1"/>
  <c r="P64" i="12" s="1"/>
  <c r="P43" i="12" a="1"/>
  <c r="P43" i="12" s="1"/>
  <c r="Q43" i="12" s="1" a="1"/>
  <c r="Q43" i="12" s="1"/>
  <c r="R43" i="12" s="1" a="1"/>
  <c r="R43" i="12" s="1"/>
  <c r="M59" i="12" a="1"/>
  <c r="M59" i="12" s="1"/>
  <c r="N59" i="12" s="1" a="1"/>
  <c r="N59" i="12" s="1"/>
  <c r="O59" i="12" s="1" a="1"/>
  <c r="O59" i="12" s="1"/>
  <c r="P59" i="12" s="1" a="1"/>
  <c r="P59" i="12" s="1"/>
  <c r="AH225" i="8"/>
  <c r="AH370" i="8"/>
  <c r="D223" i="7"/>
  <c r="AG221" i="7"/>
  <c r="D278" i="7"/>
  <c r="AG276" i="7"/>
  <c r="AH276" i="7" s="1"/>
  <c r="AG401" i="8"/>
  <c r="AH401" i="8" s="1"/>
  <c r="AG441" i="7"/>
  <c r="AH441" i="7" s="1"/>
  <c r="AG301" i="7"/>
  <c r="AH301" i="7" s="1"/>
  <c r="J57" i="12" a="1"/>
  <c r="J57" i="12" s="1"/>
  <c r="K57" i="12" s="1" a="1"/>
  <c r="K57" i="12" s="1"/>
  <c r="AH275" i="7"/>
  <c r="AH290" i="8"/>
  <c r="AG171" i="7"/>
  <c r="AH171" i="7" s="1"/>
  <c r="D383" i="8"/>
  <c r="D318" i="7"/>
  <c r="D398" i="7"/>
  <c r="D118" i="8"/>
  <c r="D273" i="8"/>
  <c r="AG271" i="8"/>
  <c r="AH271" i="8" s="1"/>
  <c r="AG436" i="8"/>
  <c r="AH436" i="8" s="1"/>
  <c r="D438" i="8"/>
  <c r="AG106" i="8"/>
  <c r="AH106" i="8" s="1"/>
  <c r="D108" i="8"/>
  <c r="AG231" i="7"/>
  <c r="AH231" i="7" s="1"/>
  <c r="D233" i="7"/>
  <c r="D253" i="8"/>
  <c r="AG251" i="8"/>
  <c r="AH251" i="8" s="1"/>
  <c r="AG241" i="7"/>
  <c r="AH241" i="7" s="1"/>
  <c r="D243" i="7"/>
  <c r="AH410" i="7"/>
  <c r="D413" i="7"/>
  <c r="AG36" i="7"/>
  <c r="AH36" i="7" s="1"/>
  <c r="AG381" i="7"/>
  <c r="D168" i="8"/>
  <c r="AG406" i="7"/>
  <c r="AH250" i="8"/>
  <c r="AG66" i="7"/>
  <c r="D123" i="7"/>
  <c r="AG406" i="8"/>
  <c r="AH430" i="8"/>
  <c r="D343" i="8"/>
  <c r="D23" i="7"/>
  <c r="N70" i="12" a="1"/>
  <c r="N70" i="12" s="1"/>
  <c r="O70" i="12" s="1" a="1"/>
  <c r="O70" i="12" s="1"/>
  <c r="N52" i="12" a="1"/>
  <c r="N52" i="12" s="1"/>
  <c r="O52" i="12" s="1" a="1"/>
  <c r="O52" i="12" s="1"/>
  <c r="AH35" i="7"/>
  <c r="O31" i="12" a="1"/>
  <c r="O31" i="12" s="1"/>
  <c r="P31" i="12" s="1" a="1"/>
  <c r="P31" i="12" s="1"/>
  <c r="M21" i="12" a="1"/>
  <c r="M21" i="12" s="1"/>
  <c r="M68" i="12" a="1"/>
  <c r="M68" i="12" s="1"/>
  <c r="N68" i="12" s="1" a="1"/>
  <c r="N68" i="12" s="1"/>
  <c r="M63" i="12" a="1"/>
  <c r="M63" i="12" s="1"/>
  <c r="D388" i="7"/>
  <c r="L51" i="12" a="1"/>
  <c r="L51" i="12" s="1"/>
  <c r="M51" i="12" s="1" a="1"/>
  <c r="M51" i="12" s="1"/>
  <c r="N51" i="12" s="1" a="1"/>
  <c r="N51" i="12" s="1"/>
  <c r="D23" i="8"/>
  <c r="D293" i="7"/>
  <c r="AG291" i="8"/>
  <c r="AH291" i="8" s="1"/>
  <c r="D293" i="8"/>
  <c r="AH205" i="7"/>
  <c r="D268" i="7"/>
  <c r="AG266" i="7"/>
  <c r="AH285" i="8"/>
  <c r="AH120" i="7"/>
  <c r="AG331" i="8"/>
  <c r="AH25" i="8"/>
  <c r="AH240" i="7"/>
  <c r="L65" i="12" a="1"/>
  <c r="L65" i="12" s="1"/>
  <c r="AG16" i="7"/>
  <c r="AG416" i="7"/>
  <c r="D418" i="7"/>
  <c r="AG96" i="7"/>
  <c r="AH96" i="7" s="1"/>
  <c r="D98" i="7"/>
  <c r="D63" i="8"/>
  <c r="AG61" i="8"/>
  <c r="AG191" i="8"/>
  <c r="AH270" i="8"/>
  <c r="AG401" i="7"/>
  <c r="AH401" i="7" s="1"/>
  <c r="D403" i="7"/>
  <c r="AH400" i="7"/>
  <c r="D263" i="8"/>
  <c r="AG261" i="8"/>
  <c r="D433" i="8"/>
  <c r="AG431" i="8"/>
  <c r="AH431" i="8" s="1"/>
  <c r="AH145" i="7"/>
  <c r="K39" i="12" a="1"/>
  <c r="K39" i="12" s="1"/>
  <c r="D348" i="8"/>
  <c r="AG346" i="8"/>
  <c r="AH346" i="8" s="1"/>
  <c r="O47" i="12" a="1"/>
  <c r="O47" i="12" s="1"/>
  <c r="P47" i="12" s="1" a="1"/>
  <c r="P47" i="12" s="1"/>
  <c r="M20" i="12" a="1"/>
  <c r="M20" i="12" s="1"/>
  <c r="N50" i="12" a="1"/>
  <c r="N50" i="12" s="1"/>
  <c r="L55" i="12" a="1"/>
  <c r="L55" i="12" s="1"/>
  <c r="M55" i="12" s="1" a="1"/>
  <c r="M55" i="12" s="1"/>
  <c r="N55" i="12" s="1" a="1"/>
  <c r="N55" i="12" s="1"/>
  <c r="P23" i="12" a="1"/>
  <c r="P23" i="12" s="1"/>
  <c r="N22" i="12" a="1"/>
  <c r="N22" i="12" s="1"/>
  <c r="O19" i="12" a="1"/>
  <c r="O19" i="12" s="1"/>
  <c r="K69" i="12" a="1"/>
  <c r="K69" i="12" s="1"/>
  <c r="L69" i="12" s="1" a="1"/>
  <c r="L69" i="12" s="1"/>
  <c r="M69" i="12" s="1" a="1"/>
  <c r="M69" i="12" s="1"/>
  <c r="D173" i="7"/>
  <c r="AG381" i="8"/>
  <c r="AG316" i="7"/>
  <c r="AH316" i="7" s="1"/>
  <c r="AG396" i="7"/>
  <c r="AH396" i="7" s="1"/>
  <c r="AG36" i="8"/>
  <c r="AH36" i="8" s="1"/>
  <c r="D38" i="8"/>
  <c r="AG116" i="8"/>
  <c r="AH265" i="7"/>
  <c r="AG196" i="7"/>
  <c r="D198" i="7"/>
  <c r="AG411" i="7"/>
  <c r="AH411" i="7" s="1"/>
  <c r="O42" i="12" a="1"/>
  <c r="O42" i="12" s="1"/>
  <c r="D38" i="7"/>
  <c r="L61" i="12" a="1"/>
  <c r="L61" i="12" s="1"/>
  <c r="M61" i="12" s="1" a="1"/>
  <c r="M61" i="12" s="1"/>
  <c r="N30" i="12" a="1"/>
  <c r="N30" i="12" s="1"/>
  <c r="L56" i="12" a="1"/>
  <c r="L56" i="12" s="1"/>
  <c r="O28" i="12" a="1"/>
  <c r="O28" i="12" s="1"/>
  <c r="D383" i="7"/>
  <c r="D78" i="7"/>
  <c r="AG76" i="7"/>
  <c r="AG206" i="7"/>
  <c r="D208" i="7"/>
  <c r="D353" i="8"/>
  <c r="AG351" i="8"/>
  <c r="AH351" i="8" s="1"/>
  <c r="AG166" i="8"/>
  <c r="D408" i="7"/>
  <c r="D68" i="7"/>
  <c r="AG121" i="7"/>
  <c r="AH121" i="7" s="1"/>
  <c r="D408" i="8"/>
  <c r="AG341" i="8"/>
  <c r="AG21" i="7"/>
  <c r="AG261" i="7"/>
  <c r="D263" i="7"/>
  <c r="L29" i="12" a="1"/>
  <c r="L29" i="12" s="1"/>
  <c r="M29" i="12" s="1" a="1"/>
  <c r="M29" i="12" s="1"/>
  <c r="Q16" i="12" a="1"/>
  <c r="Q16" i="12" s="1"/>
  <c r="AG386" i="7"/>
  <c r="O46" i="12" a="1"/>
  <c r="O46" i="12" s="1"/>
  <c r="P46" i="12" s="1" a="1"/>
  <c r="P46" i="12" s="1"/>
  <c r="AG21" i="8"/>
  <c r="AH21" i="8" s="1"/>
  <c r="AG291" i="7"/>
  <c r="AH291" i="7" s="1"/>
  <c r="AH35" i="8"/>
  <c r="AH435" i="8"/>
  <c r="D288" i="8"/>
  <c r="AG286" i="8"/>
  <c r="AH286" i="8" s="1"/>
  <c r="D333" i="8"/>
  <c r="AG146" i="7"/>
  <c r="AH146" i="7" s="1"/>
  <c r="D148" i="7"/>
  <c r="AH20" i="7"/>
  <c r="D18" i="7"/>
  <c r="D193" i="8"/>
  <c r="AH105" i="8"/>
  <c r="D68" i="8"/>
  <c r="AG66" i="8"/>
  <c r="D28" i="8"/>
  <c r="AG26" i="8"/>
  <c r="AG281" i="7"/>
  <c r="AH281" i="7" s="1"/>
  <c r="D283" i="7"/>
  <c r="L41" i="12" a="1"/>
  <c r="L41" i="12" s="1"/>
  <c r="AG161" i="8"/>
  <c r="AH161" i="8" s="1"/>
  <c r="D163" i="8"/>
  <c r="O40" i="12" a="1"/>
  <c r="O40" i="12" s="1"/>
  <c r="O27" i="12" a="1"/>
  <c r="O27" i="12" s="1"/>
  <c r="N37" i="12" a="1"/>
  <c r="N37" i="12" s="1"/>
  <c r="L71" i="12" a="1"/>
  <c r="L71" i="12" s="1"/>
  <c r="O48" i="12" a="1"/>
  <c r="O48" i="12" s="1"/>
  <c r="L34" i="12" a="1"/>
  <c r="L34" i="12" s="1"/>
  <c r="O32" i="12" a="1"/>
  <c r="O32" i="12" s="1"/>
  <c r="O66" i="12" a="1"/>
  <c r="O66" i="12" s="1"/>
  <c r="AH340" i="8" l="1"/>
  <c r="AH260" i="8"/>
  <c r="AH211" i="8"/>
  <c r="AH210" i="8"/>
  <c r="M17" i="12" a="1"/>
  <c r="M17" i="12" s="1"/>
  <c r="N17" i="12" s="1" a="1"/>
  <c r="N17" i="12" s="1"/>
  <c r="M24" i="12" a="1"/>
  <c r="M24" i="12" s="1"/>
  <c r="AH406" i="8"/>
  <c r="AH405" i="8"/>
  <c r="K244" i="16" a="1"/>
  <c r="K244" i="16" s="1"/>
  <c r="K243" i="16" a="1"/>
  <c r="K243" i="16" s="1"/>
  <c r="K235" i="16" a="1"/>
  <c r="K235" i="16" s="1"/>
  <c r="AG10" i="7"/>
  <c r="AD11" i="7"/>
  <c r="Z11" i="7"/>
  <c r="V11" i="7"/>
  <c r="R11" i="7"/>
  <c r="N11" i="7"/>
  <c r="J11" i="7"/>
  <c r="F11" i="7"/>
  <c r="AC11" i="7"/>
  <c r="Y11" i="7"/>
  <c r="U11" i="7"/>
  <c r="Q11" i="7"/>
  <c r="M11" i="7"/>
  <c r="I11" i="7"/>
  <c r="D12" i="7"/>
  <c r="AF11" i="7"/>
  <c r="AB11" i="7"/>
  <c r="X11" i="7"/>
  <c r="T11" i="7"/>
  <c r="P11" i="7"/>
  <c r="L11" i="7"/>
  <c r="H11" i="7"/>
  <c r="AE11" i="7"/>
  <c r="AA11" i="7"/>
  <c r="W11" i="7"/>
  <c r="S11" i="7"/>
  <c r="O11" i="7"/>
  <c r="K11" i="7"/>
  <c r="G11" i="7"/>
  <c r="P244" i="16"/>
  <c r="J244" i="16" a="1"/>
  <c r="J244" i="16" s="1"/>
  <c r="I244" i="16"/>
  <c r="I243" i="16"/>
  <c r="P243" i="16"/>
  <c r="J243" i="16" a="1"/>
  <c r="J243" i="16" s="1"/>
  <c r="P235" i="16"/>
  <c r="I235" i="16"/>
  <c r="J235" i="16" a="1"/>
  <c r="J235" i="16" s="1"/>
  <c r="BW17" i="10"/>
  <c r="BX16" i="10"/>
  <c r="BV17" i="10"/>
  <c r="BN17" i="10"/>
  <c r="BY16" i="10"/>
  <c r="BU17" i="10"/>
  <c r="BV16" i="10"/>
  <c r="BT17" i="10"/>
  <c r="BN16" i="10"/>
  <c r="BW16" i="10"/>
  <c r="BT16" i="10"/>
  <c r="BY17" i="10"/>
  <c r="BU16" i="10"/>
  <c r="BX17" i="10"/>
  <c r="BY13" i="10"/>
  <c r="H219" i="16" s="1"/>
  <c r="BU13" i="10"/>
  <c r="H215" i="16" s="1"/>
  <c r="BX13" i="10"/>
  <c r="H218" i="16" s="1"/>
  <c r="L218" i="16" s="1"/>
  <c r="BT13" i="10"/>
  <c r="H214" i="16" s="1"/>
  <c r="BW13" i="10"/>
  <c r="H217" i="16" s="1"/>
  <c r="BV13" i="10"/>
  <c r="H216" i="16" s="1"/>
  <c r="BN13" i="10"/>
  <c r="H208" i="16" s="1"/>
  <c r="L208" i="16" s="1"/>
  <c r="BY14" i="10"/>
  <c r="H246" i="16" s="1"/>
  <c r="L246" i="16" s="1"/>
  <c r="BU14" i="10"/>
  <c r="H242" i="16" s="1"/>
  <c r="L242" i="16" s="1"/>
  <c r="BX14" i="10"/>
  <c r="H245" i="16" s="1"/>
  <c r="L245" i="16" s="1"/>
  <c r="BT14" i="10"/>
  <c r="H241" i="16" s="1"/>
  <c r="L241" i="16" s="1"/>
  <c r="O3" i="16"/>
  <c r="O4" i="16" s="1"/>
  <c r="O5" i="16" s="1"/>
  <c r="O6" i="16" s="1"/>
  <c r="O7" i="16" s="1"/>
  <c r="O8" i="16" s="1"/>
  <c r="O9" i="16" s="1"/>
  <c r="O10" i="16" s="1"/>
  <c r="O11" i="16" s="1"/>
  <c r="O12" i="16" s="1"/>
  <c r="O13" i="16" s="1"/>
  <c r="O14" i="16" s="1"/>
  <c r="O15" i="16" s="1"/>
  <c r="O16" i="16" s="1"/>
  <c r="O17" i="16" s="1"/>
  <c r="O18" i="16" s="1"/>
  <c r="O19" i="16" s="1"/>
  <c r="O20" i="16" s="1"/>
  <c r="O21" i="16" s="1"/>
  <c r="O22" i="16" s="1"/>
  <c r="O23" i="16" s="1"/>
  <c r="O24" i="16" s="1"/>
  <c r="O25" i="16" s="1"/>
  <c r="O26" i="16" s="1"/>
  <c r="O27" i="16" s="1"/>
  <c r="O28" i="16" s="1"/>
  <c r="O29" i="16" s="1"/>
  <c r="O30" i="16" s="1"/>
  <c r="O31" i="16" s="1"/>
  <c r="O32" i="16" s="1"/>
  <c r="O33" i="16" s="1"/>
  <c r="O34" i="16" s="1"/>
  <c r="O35" i="16" s="1"/>
  <c r="O36" i="16" s="1"/>
  <c r="O37" i="16" s="1"/>
  <c r="O38" i="16" s="1"/>
  <c r="O39" i="16" s="1"/>
  <c r="O40" i="16" s="1"/>
  <c r="O41" i="16" s="1"/>
  <c r="O42" i="16" s="1"/>
  <c r="O43" i="16" s="1"/>
  <c r="O44" i="16" s="1"/>
  <c r="O45" i="16" s="1"/>
  <c r="O46" i="16" s="1"/>
  <c r="O47" i="16" s="1"/>
  <c r="O48" i="16" s="1"/>
  <c r="O49" i="16" s="1"/>
  <c r="O50" i="16" s="1"/>
  <c r="O51" i="16" s="1"/>
  <c r="O52" i="16" s="1"/>
  <c r="O53" i="16" s="1"/>
  <c r="O54" i="16" s="1"/>
  <c r="O55" i="16" s="1"/>
  <c r="O56" i="16" s="1"/>
  <c r="O57" i="16" s="1"/>
  <c r="O58" i="16" s="1"/>
  <c r="O59" i="16" s="1"/>
  <c r="O60" i="16" s="1"/>
  <c r="O61" i="16" s="1"/>
  <c r="O62" i="16" s="1"/>
  <c r="O63" i="16" s="1"/>
  <c r="O64" i="16" s="1"/>
  <c r="O65" i="16" s="1"/>
  <c r="O66" i="16" s="1"/>
  <c r="O67" i="16" s="1"/>
  <c r="O68" i="16" s="1"/>
  <c r="O69" i="16" s="1"/>
  <c r="O70" i="16" s="1"/>
  <c r="O71" i="16" s="1"/>
  <c r="O72" i="16" s="1"/>
  <c r="O73" i="16" s="1"/>
  <c r="O74" i="16" s="1"/>
  <c r="O75" i="16" s="1"/>
  <c r="O76" i="16" s="1"/>
  <c r="O77" i="16" s="1"/>
  <c r="O78" i="16" s="1"/>
  <c r="O79" i="16" s="1"/>
  <c r="O80" i="16" s="1"/>
  <c r="O81" i="16" s="1"/>
  <c r="O82" i="16" s="1"/>
  <c r="O83" i="16" s="1"/>
  <c r="O84" i="16" s="1"/>
  <c r="O85" i="16" s="1"/>
  <c r="O86" i="16" s="1"/>
  <c r="O87" i="16" s="1"/>
  <c r="O88" i="16" s="1"/>
  <c r="O89" i="16" s="1"/>
  <c r="O90" i="16" s="1"/>
  <c r="O91" i="16" s="1"/>
  <c r="O92" i="16" s="1"/>
  <c r="O93" i="16" s="1"/>
  <c r="O94" i="16" s="1"/>
  <c r="O95" i="16" s="1"/>
  <c r="O96" i="16" s="1"/>
  <c r="O97" i="16" s="1"/>
  <c r="O98" i="16" s="1"/>
  <c r="O99" i="16" s="1"/>
  <c r="O100" i="16" s="1"/>
  <c r="O101" i="16" s="1"/>
  <c r="O102" i="16" s="1"/>
  <c r="O103" i="16" s="1"/>
  <c r="O104" i="16" s="1"/>
  <c r="O105" i="16" s="1"/>
  <c r="O106" i="16" s="1"/>
  <c r="O107" i="16" s="1"/>
  <c r="O108" i="16" s="1"/>
  <c r="O109" i="16" s="1"/>
  <c r="O110" i="16" s="1"/>
  <c r="O111" i="16" s="1"/>
  <c r="O112" i="16" s="1"/>
  <c r="O113" i="16" s="1"/>
  <c r="O114" i="16" s="1"/>
  <c r="O115" i="16" s="1"/>
  <c r="O116" i="16" s="1"/>
  <c r="O117" i="16" s="1"/>
  <c r="O118" i="16" s="1"/>
  <c r="O119" i="16" s="1"/>
  <c r="O120" i="16" s="1"/>
  <c r="O121" i="16" s="1"/>
  <c r="O122" i="16" s="1"/>
  <c r="O123" i="16" s="1"/>
  <c r="O124" i="16" s="1"/>
  <c r="O125" i="16" s="1"/>
  <c r="O126" i="16" s="1"/>
  <c r="O127" i="16" s="1"/>
  <c r="O128" i="16" s="1"/>
  <c r="O129" i="16" s="1"/>
  <c r="O130" i="16" s="1"/>
  <c r="O131" i="16" s="1"/>
  <c r="O132" i="16" s="1"/>
  <c r="O133" i="16" s="1"/>
  <c r="O134" i="16" s="1"/>
  <c r="O135" i="16" s="1"/>
  <c r="O136" i="16" s="1"/>
  <c r="O137" i="16" s="1"/>
  <c r="O138" i="16" s="1"/>
  <c r="O139" i="16" s="1"/>
  <c r="O140" i="16" s="1"/>
  <c r="O141" i="16" s="1"/>
  <c r="O142" i="16" s="1"/>
  <c r="O143" i="16" s="1"/>
  <c r="O144" i="16" s="1"/>
  <c r="O145" i="16" s="1"/>
  <c r="O146" i="16" s="1"/>
  <c r="O147" i="16" s="1"/>
  <c r="O148" i="16" s="1"/>
  <c r="O149" i="16" s="1"/>
  <c r="O150" i="16" s="1"/>
  <c r="O151" i="16" s="1"/>
  <c r="O152" i="16" s="1"/>
  <c r="O153" i="16" s="1"/>
  <c r="O154" i="16" s="1"/>
  <c r="O155" i="16" s="1"/>
  <c r="O156" i="16" s="1"/>
  <c r="O157" i="16" s="1"/>
  <c r="O158" i="16" s="1"/>
  <c r="O159" i="16" s="1"/>
  <c r="O160" i="16" s="1"/>
  <c r="O161" i="16" s="1"/>
  <c r="O162" i="16" s="1"/>
  <c r="O163" i="16" s="1"/>
  <c r="O164" i="16" s="1"/>
  <c r="O165" i="16" s="1"/>
  <c r="O166" i="16" s="1"/>
  <c r="O167" i="16" s="1"/>
  <c r="O168" i="16" s="1"/>
  <c r="O169" i="16" s="1"/>
  <c r="O170" i="16" s="1"/>
  <c r="O171" i="16" s="1"/>
  <c r="O172" i="16" s="1"/>
  <c r="O173" i="16" s="1"/>
  <c r="O174" i="16" s="1"/>
  <c r="O175" i="16" s="1"/>
  <c r="O176" i="16" s="1"/>
  <c r="O177" i="16" s="1"/>
  <c r="O178" i="16" s="1"/>
  <c r="O179" i="16" s="1"/>
  <c r="O180" i="16" s="1"/>
  <c r="O181" i="16" s="1"/>
  <c r="O182" i="16" s="1"/>
  <c r="O183" i="16" s="1"/>
  <c r="O184" i="16" s="1"/>
  <c r="O185" i="16" s="1"/>
  <c r="O186" i="16" s="1"/>
  <c r="O187" i="16" s="1"/>
  <c r="O188" i="16" s="1"/>
  <c r="O189" i="16" s="1"/>
  <c r="O190" i="16" s="1"/>
  <c r="O191" i="16" s="1"/>
  <c r="O192" i="16" s="1"/>
  <c r="O193" i="16" s="1"/>
  <c r="O194" i="16" s="1"/>
  <c r="O195" i="16" s="1"/>
  <c r="O196" i="16" s="1"/>
  <c r="O197" i="16" s="1"/>
  <c r="O198" i="16" s="1"/>
  <c r="O199" i="16" s="1"/>
  <c r="AH312" i="8"/>
  <c r="AH313" i="8"/>
  <c r="N58" i="12" a="1"/>
  <c r="N58" i="12" s="1"/>
  <c r="O58" i="12" s="1" a="1"/>
  <c r="O58" i="12" s="1"/>
  <c r="AH202" i="8"/>
  <c r="Q64" i="12" a="1"/>
  <c r="Q64" i="12" s="1"/>
  <c r="R64" i="12" s="1" a="1"/>
  <c r="R64" i="12" s="1"/>
  <c r="AH178" i="7"/>
  <c r="AG212" i="8"/>
  <c r="AH212" i="8" s="1"/>
  <c r="AG321" i="8"/>
  <c r="AH321" i="8" s="1"/>
  <c r="Q18" i="12" a="1"/>
  <c r="Q18" i="12" s="1"/>
  <c r="R18" i="12" s="1" a="1"/>
  <c r="R18" i="12" s="1"/>
  <c r="S18" i="12" s="1" a="1"/>
  <c r="S18" i="12" s="1"/>
  <c r="AE347" i="7"/>
  <c r="AC347" i="7"/>
  <c r="AA347" i="7"/>
  <c r="Y347" i="7"/>
  <c r="W347" i="7"/>
  <c r="U347" i="7"/>
  <c r="S347" i="7"/>
  <c r="Q347" i="7"/>
  <c r="O347" i="7"/>
  <c r="M347" i="7"/>
  <c r="K347" i="7"/>
  <c r="I347" i="7"/>
  <c r="G347" i="7"/>
  <c r="AF347" i="7"/>
  <c r="AD347" i="7"/>
  <c r="AB347" i="7"/>
  <c r="Z347" i="7"/>
  <c r="X347" i="7"/>
  <c r="V347" i="7"/>
  <c r="T347" i="7"/>
  <c r="R347" i="7"/>
  <c r="P347" i="7"/>
  <c r="N347" i="7"/>
  <c r="L347" i="7"/>
  <c r="J347" i="7"/>
  <c r="H347" i="7"/>
  <c r="F347" i="7"/>
  <c r="D348" i="7"/>
  <c r="AG346" i="7"/>
  <c r="AH346" i="7" s="1"/>
  <c r="AG426" i="8"/>
  <c r="AF322" i="8"/>
  <c r="AD322" i="8"/>
  <c r="AB322" i="8"/>
  <c r="Z322" i="8"/>
  <c r="X322" i="8"/>
  <c r="V322" i="8"/>
  <c r="T322" i="8"/>
  <c r="R322" i="8"/>
  <c r="P322" i="8"/>
  <c r="N322" i="8"/>
  <c r="L322" i="8"/>
  <c r="J322" i="8"/>
  <c r="H322" i="8"/>
  <c r="F322" i="8"/>
  <c r="AE322" i="8"/>
  <c r="AC322" i="8"/>
  <c r="AA322" i="8"/>
  <c r="Y322" i="8"/>
  <c r="W322" i="8"/>
  <c r="U322" i="8"/>
  <c r="S322" i="8"/>
  <c r="Q322" i="8"/>
  <c r="O322" i="8"/>
  <c r="M322" i="8"/>
  <c r="K322" i="8"/>
  <c r="I322" i="8"/>
  <c r="G322" i="8"/>
  <c r="D323" i="8"/>
  <c r="AE42" i="8"/>
  <c r="AC42" i="8"/>
  <c r="AA42" i="8"/>
  <c r="Y42" i="8"/>
  <c r="W42" i="8"/>
  <c r="U42" i="8"/>
  <c r="S42" i="8"/>
  <c r="Q42" i="8"/>
  <c r="O42" i="8"/>
  <c r="M42" i="8"/>
  <c r="K42" i="8"/>
  <c r="I42" i="8"/>
  <c r="G42" i="8"/>
  <c r="AF42" i="8"/>
  <c r="AD42" i="8"/>
  <c r="AB42" i="8"/>
  <c r="Z42" i="8"/>
  <c r="X42" i="8"/>
  <c r="V42" i="8"/>
  <c r="T42" i="8"/>
  <c r="R42" i="8"/>
  <c r="P42" i="8"/>
  <c r="N42" i="8"/>
  <c r="L42" i="8"/>
  <c r="J42" i="8"/>
  <c r="H42" i="8"/>
  <c r="F42" i="8"/>
  <c r="D43" i="8"/>
  <c r="AG41" i="8"/>
  <c r="AH41" i="8" s="1"/>
  <c r="AG206" i="8"/>
  <c r="AF427" i="8"/>
  <c r="AD427" i="8"/>
  <c r="AB427" i="8"/>
  <c r="Z427" i="8"/>
  <c r="X427" i="8"/>
  <c r="V427" i="8"/>
  <c r="T427" i="8"/>
  <c r="R427" i="8"/>
  <c r="P427" i="8"/>
  <c r="N427" i="8"/>
  <c r="L427" i="8"/>
  <c r="J427" i="8"/>
  <c r="H427" i="8"/>
  <c r="F427" i="8"/>
  <c r="AE427" i="8"/>
  <c r="AC427" i="8"/>
  <c r="AA427" i="8"/>
  <c r="Y427" i="8"/>
  <c r="W427" i="8"/>
  <c r="U427" i="8"/>
  <c r="S427" i="8"/>
  <c r="Q427" i="8"/>
  <c r="O427" i="8"/>
  <c r="M427" i="8"/>
  <c r="K427" i="8"/>
  <c r="I427" i="8"/>
  <c r="G427" i="8"/>
  <c r="D428" i="8"/>
  <c r="AF207" i="8"/>
  <c r="AD207" i="8"/>
  <c r="AB207" i="8"/>
  <c r="Z207" i="8"/>
  <c r="X207" i="8"/>
  <c r="V207" i="8"/>
  <c r="T207" i="8"/>
  <c r="R207" i="8"/>
  <c r="P207" i="8"/>
  <c r="N207" i="8"/>
  <c r="L207" i="8"/>
  <c r="J207" i="8"/>
  <c r="H207" i="8"/>
  <c r="F207" i="8"/>
  <c r="AE207" i="8"/>
  <c r="AC207" i="8"/>
  <c r="AA207" i="8"/>
  <c r="Y207" i="8"/>
  <c r="W207" i="8"/>
  <c r="U207" i="8"/>
  <c r="S207" i="8"/>
  <c r="Q207" i="8"/>
  <c r="O207" i="8"/>
  <c r="M207" i="8"/>
  <c r="K207" i="8"/>
  <c r="I207" i="8"/>
  <c r="G207" i="8"/>
  <c r="D208" i="8"/>
  <c r="AE107" i="7"/>
  <c r="AC107" i="7"/>
  <c r="AA107" i="7"/>
  <c r="Y107" i="7"/>
  <c r="W107" i="7"/>
  <c r="U107" i="7"/>
  <c r="S107" i="7"/>
  <c r="Q107" i="7"/>
  <c r="O107" i="7"/>
  <c r="M107" i="7"/>
  <c r="K107" i="7"/>
  <c r="I107" i="7"/>
  <c r="G107" i="7"/>
  <c r="AF107" i="7"/>
  <c r="AD107" i="7"/>
  <c r="AB107" i="7"/>
  <c r="Z107" i="7"/>
  <c r="X107" i="7"/>
  <c r="V107" i="7"/>
  <c r="T107" i="7"/>
  <c r="R107" i="7"/>
  <c r="P107" i="7"/>
  <c r="N107" i="7"/>
  <c r="L107" i="7"/>
  <c r="J107" i="7"/>
  <c r="H107" i="7"/>
  <c r="F107" i="7"/>
  <c r="D108" i="7"/>
  <c r="AG106" i="7"/>
  <c r="AH106" i="7" s="1"/>
  <c r="AE448" i="8"/>
  <c r="AC448" i="8"/>
  <c r="AA448" i="8"/>
  <c r="Y448" i="8"/>
  <c r="W448" i="8"/>
  <c r="U448" i="8"/>
  <c r="S448" i="8"/>
  <c r="Q448" i="8"/>
  <c r="O448" i="8"/>
  <c r="M448" i="8"/>
  <c r="K448" i="8"/>
  <c r="I448" i="8"/>
  <c r="G448" i="8"/>
  <c r="AF448" i="8"/>
  <c r="AD448" i="8"/>
  <c r="AB448" i="8"/>
  <c r="Z448" i="8"/>
  <c r="X448" i="8"/>
  <c r="V448" i="8"/>
  <c r="T448" i="8"/>
  <c r="R448" i="8"/>
  <c r="P448" i="8"/>
  <c r="N448" i="8"/>
  <c r="L448" i="8"/>
  <c r="J448" i="8"/>
  <c r="H448" i="8"/>
  <c r="F448" i="8"/>
  <c r="AE443" i="8"/>
  <c r="AC443" i="8"/>
  <c r="AA443" i="8"/>
  <c r="Y443" i="8"/>
  <c r="W443" i="8"/>
  <c r="U443" i="8"/>
  <c r="S443" i="8"/>
  <c r="Q443" i="8"/>
  <c r="O443" i="8"/>
  <c r="M443" i="8"/>
  <c r="K443" i="8"/>
  <c r="I443" i="8"/>
  <c r="G443" i="8"/>
  <c r="AF443" i="8"/>
  <c r="AD443" i="8"/>
  <c r="AB443" i="8"/>
  <c r="Z443" i="8"/>
  <c r="X443" i="8"/>
  <c r="V443" i="8"/>
  <c r="T443" i="8"/>
  <c r="R443" i="8"/>
  <c r="P443" i="8"/>
  <c r="N443" i="8"/>
  <c r="L443" i="8"/>
  <c r="J443" i="8"/>
  <c r="H443" i="8"/>
  <c r="F443" i="8"/>
  <c r="AE443" i="7"/>
  <c r="AC443" i="7"/>
  <c r="AA443" i="7"/>
  <c r="Y443" i="7"/>
  <c r="W443" i="7"/>
  <c r="U443" i="7"/>
  <c r="S443" i="7"/>
  <c r="Q443" i="7"/>
  <c r="O443" i="7"/>
  <c r="M443" i="7"/>
  <c r="K443" i="7"/>
  <c r="I443" i="7"/>
  <c r="G443" i="7"/>
  <c r="AF443" i="7"/>
  <c r="AD443" i="7"/>
  <c r="AB443" i="7"/>
  <c r="Z443" i="7"/>
  <c r="X443" i="7"/>
  <c r="V443" i="7"/>
  <c r="T443" i="7"/>
  <c r="R443" i="7"/>
  <c r="P443" i="7"/>
  <c r="N443" i="7"/>
  <c r="L443" i="7"/>
  <c r="J443" i="7"/>
  <c r="H443" i="7"/>
  <c r="F443" i="7"/>
  <c r="AE438" i="8"/>
  <c r="AC438" i="8"/>
  <c r="AA438" i="8"/>
  <c r="Y438" i="8"/>
  <c r="W438" i="8"/>
  <c r="U438" i="8"/>
  <c r="S438" i="8"/>
  <c r="Q438" i="8"/>
  <c r="O438" i="8"/>
  <c r="M438" i="8"/>
  <c r="K438" i="8"/>
  <c r="I438" i="8"/>
  <c r="G438" i="8"/>
  <c r="AF438" i="8"/>
  <c r="AD438" i="8"/>
  <c r="AB438" i="8"/>
  <c r="Z438" i="8"/>
  <c r="X438" i="8"/>
  <c r="V438" i="8"/>
  <c r="T438" i="8"/>
  <c r="R438" i="8"/>
  <c r="P438" i="8"/>
  <c r="N438" i="8"/>
  <c r="L438" i="8"/>
  <c r="J438" i="8"/>
  <c r="H438" i="8"/>
  <c r="F438" i="8"/>
  <c r="AF438" i="7"/>
  <c r="AD438" i="7"/>
  <c r="AB438" i="7"/>
  <c r="Z438" i="7"/>
  <c r="X438" i="7"/>
  <c r="V438" i="7"/>
  <c r="T438" i="7"/>
  <c r="R438" i="7"/>
  <c r="P438" i="7"/>
  <c r="N438" i="7"/>
  <c r="L438" i="7"/>
  <c r="J438" i="7"/>
  <c r="H438" i="7"/>
  <c r="F438" i="7"/>
  <c r="AE438" i="7"/>
  <c r="AC438" i="7"/>
  <c r="AA438" i="7"/>
  <c r="Y438" i="7"/>
  <c r="W438" i="7"/>
  <c r="U438" i="7"/>
  <c r="S438" i="7"/>
  <c r="Q438" i="7"/>
  <c r="O438" i="7"/>
  <c r="M438" i="7"/>
  <c r="K438" i="7"/>
  <c r="I438" i="7"/>
  <c r="G438" i="7"/>
  <c r="AE433" i="8"/>
  <c r="AC433" i="8"/>
  <c r="AA433" i="8"/>
  <c r="Y433" i="8"/>
  <c r="W433" i="8"/>
  <c r="U433" i="8"/>
  <c r="S433" i="8"/>
  <c r="Q433" i="8"/>
  <c r="O433" i="8"/>
  <c r="M433" i="8"/>
  <c r="K433" i="8"/>
  <c r="I433" i="8"/>
  <c r="G433" i="8"/>
  <c r="AF433" i="8"/>
  <c r="AD433" i="8"/>
  <c r="AB433" i="8"/>
  <c r="Z433" i="8"/>
  <c r="X433" i="8"/>
  <c r="V433" i="8"/>
  <c r="T433" i="8"/>
  <c r="R433" i="8"/>
  <c r="P433" i="8"/>
  <c r="N433" i="8"/>
  <c r="L433" i="8"/>
  <c r="J433" i="8"/>
  <c r="H433" i="8"/>
  <c r="F433" i="8"/>
  <c r="AE433" i="7"/>
  <c r="AC433" i="7"/>
  <c r="AA433" i="7"/>
  <c r="Y433" i="7"/>
  <c r="W433" i="7"/>
  <c r="U433" i="7"/>
  <c r="S433" i="7"/>
  <c r="Q433" i="7"/>
  <c r="O433" i="7"/>
  <c r="M433" i="7"/>
  <c r="K433" i="7"/>
  <c r="I433" i="7"/>
  <c r="G433" i="7"/>
  <c r="AF433" i="7"/>
  <c r="AD433" i="7"/>
  <c r="AB433" i="7"/>
  <c r="Z433" i="7"/>
  <c r="X433" i="7"/>
  <c r="V433" i="7"/>
  <c r="T433" i="7"/>
  <c r="R433" i="7"/>
  <c r="P433" i="7"/>
  <c r="N433" i="7"/>
  <c r="L433" i="7"/>
  <c r="J433" i="7"/>
  <c r="H433" i="7"/>
  <c r="F433" i="7"/>
  <c r="AF428" i="7"/>
  <c r="AD428" i="7"/>
  <c r="AB428" i="7"/>
  <c r="Z428" i="7"/>
  <c r="X428" i="7"/>
  <c r="V428" i="7"/>
  <c r="T428" i="7"/>
  <c r="R428" i="7"/>
  <c r="P428" i="7"/>
  <c r="N428" i="7"/>
  <c r="L428" i="7"/>
  <c r="J428" i="7"/>
  <c r="H428" i="7"/>
  <c r="F428" i="7"/>
  <c r="AE428" i="7"/>
  <c r="AC428" i="7"/>
  <c r="AA428" i="7"/>
  <c r="Y428" i="7"/>
  <c r="W428" i="7"/>
  <c r="U428" i="7"/>
  <c r="S428" i="7"/>
  <c r="Q428" i="7"/>
  <c r="O428" i="7"/>
  <c r="M428" i="7"/>
  <c r="K428" i="7"/>
  <c r="I428" i="7"/>
  <c r="G428" i="7"/>
  <c r="AE423" i="7"/>
  <c r="AC423" i="7"/>
  <c r="AA423" i="7"/>
  <c r="Y423" i="7"/>
  <c r="W423" i="7"/>
  <c r="U423" i="7"/>
  <c r="S423" i="7"/>
  <c r="Q423" i="7"/>
  <c r="O423" i="7"/>
  <c r="M423" i="7"/>
  <c r="K423" i="7"/>
  <c r="I423" i="7"/>
  <c r="G423" i="7"/>
  <c r="AF423" i="7"/>
  <c r="AD423" i="7"/>
  <c r="AB423" i="7"/>
  <c r="Z423" i="7"/>
  <c r="X423" i="7"/>
  <c r="V423" i="7"/>
  <c r="T423" i="7"/>
  <c r="R423" i="7"/>
  <c r="P423" i="7"/>
  <c r="N423" i="7"/>
  <c r="L423" i="7"/>
  <c r="J423" i="7"/>
  <c r="H423" i="7"/>
  <c r="F423" i="7"/>
  <c r="AE418" i="8"/>
  <c r="AC418" i="8"/>
  <c r="AA418" i="8"/>
  <c r="Y418" i="8"/>
  <c r="W418" i="8"/>
  <c r="U418" i="8"/>
  <c r="S418" i="8"/>
  <c r="Q418" i="8"/>
  <c r="O418" i="8"/>
  <c r="M418" i="8"/>
  <c r="K418" i="8"/>
  <c r="I418" i="8"/>
  <c r="G418" i="8"/>
  <c r="AF418" i="8"/>
  <c r="AD418" i="8"/>
  <c r="AB418" i="8"/>
  <c r="Z418" i="8"/>
  <c r="X418" i="8"/>
  <c r="V418" i="8"/>
  <c r="T418" i="8"/>
  <c r="R418" i="8"/>
  <c r="P418" i="8"/>
  <c r="N418" i="8"/>
  <c r="L418" i="8"/>
  <c r="J418" i="8"/>
  <c r="H418" i="8"/>
  <c r="F418" i="8"/>
  <c r="AF418" i="7"/>
  <c r="AD418" i="7"/>
  <c r="AB418" i="7"/>
  <c r="Z418" i="7"/>
  <c r="X418" i="7"/>
  <c r="V418" i="7"/>
  <c r="T418" i="7"/>
  <c r="R418" i="7"/>
  <c r="P418" i="7"/>
  <c r="N418" i="7"/>
  <c r="L418" i="7"/>
  <c r="J418" i="7"/>
  <c r="H418" i="7"/>
  <c r="F418" i="7"/>
  <c r="AE418" i="7"/>
  <c r="AC418" i="7"/>
  <c r="AA418" i="7"/>
  <c r="Y418" i="7"/>
  <c r="W418" i="7"/>
  <c r="U418" i="7"/>
  <c r="S418" i="7"/>
  <c r="Q418" i="7"/>
  <c r="O418" i="7"/>
  <c r="M418" i="7"/>
  <c r="K418" i="7"/>
  <c r="I418" i="7"/>
  <c r="G418" i="7"/>
  <c r="AE413" i="8"/>
  <c r="AC413" i="8"/>
  <c r="AA413" i="8"/>
  <c r="Y413" i="8"/>
  <c r="W413" i="8"/>
  <c r="U413" i="8"/>
  <c r="S413" i="8"/>
  <c r="Q413" i="8"/>
  <c r="O413" i="8"/>
  <c r="M413" i="8"/>
  <c r="K413" i="8"/>
  <c r="I413" i="8"/>
  <c r="G413" i="8"/>
  <c r="AF413" i="8"/>
  <c r="AD413" i="8"/>
  <c r="AB413" i="8"/>
  <c r="Z413" i="8"/>
  <c r="X413" i="8"/>
  <c r="V413" i="8"/>
  <c r="T413" i="8"/>
  <c r="R413" i="8"/>
  <c r="P413" i="8"/>
  <c r="N413" i="8"/>
  <c r="L413" i="8"/>
  <c r="J413" i="8"/>
  <c r="H413" i="8"/>
  <c r="F413" i="8"/>
  <c r="AE413" i="7"/>
  <c r="AC413" i="7"/>
  <c r="AA413" i="7"/>
  <c r="Y413" i="7"/>
  <c r="W413" i="7"/>
  <c r="U413" i="7"/>
  <c r="S413" i="7"/>
  <c r="Q413" i="7"/>
  <c r="O413" i="7"/>
  <c r="M413" i="7"/>
  <c r="K413" i="7"/>
  <c r="I413" i="7"/>
  <c r="G413" i="7"/>
  <c r="AF413" i="7"/>
  <c r="AD413" i="7"/>
  <c r="AB413" i="7"/>
  <c r="Z413" i="7"/>
  <c r="X413" i="7"/>
  <c r="V413" i="7"/>
  <c r="T413" i="7"/>
  <c r="R413" i="7"/>
  <c r="P413" i="7"/>
  <c r="N413" i="7"/>
  <c r="L413" i="7"/>
  <c r="J413" i="7"/>
  <c r="H413" i="7"/>
  <c r="F413" i="7"/>
  <c r="AE408" i="8"/>
  <c r="AC408" i="8"/>
  <c r="AA408" i="8"/>
  <c r="Y408" i="8"/>
  <c r="W408" i="8"/>
  <c r="U408" i="8"/>
  <c r="S408" i="8"/>
  <c r="Q408" i="8"/>
  <c r="O408" i="8"/>
  <c r="M408" i="8"/>
  <c r="K408" i="8"/>
  <c r="I408" i="8"/>
  <c r="G408" i="8"/>
  <c r="AF408" i="8"/>
  <c r="AD408" i="8"/>
  <c r="AB408" i="8"/>
  <c r="Z408" i="8"/>
  <c r="X408" i="8"/>
  <c r="V408" i="8"/>
  <c r="T408" i="8"/>
  <c r="R408" i="8"/>
  <c r="P408" i="8"/>
  <c r="N408" i="8"/>
  <c r="L408" i="8"/>
  <c r="J408" i="8"/>
  <c r="H408" i="8"/>
  <c r="F408" i="8"/>
  <c r="AF408" i="7"/>
  <c r="AD408" i="7"/>
  <c r="AB408" i="7"/>
  <c r="Z408" i="7"/>
  <c r="X408" i="7"/>
  <c r="V408" i="7"/>
  <c r="T408" i="7"/>
  <c r="R408" i="7"/>
  <c r="P408" i="7"/>
  <c r="N408" i="7"/>
  <c r="L408" i="7"/>
  <c r="J408" i="7"/>
  <c r="H408" i="7"/>
  <c r="F408" i="7"/>
  <c r="AE408" i="7"/>
  <c r="AC408" i="7"/>
  <c r="AA408" i="7"/>
  <c r="Y408" i="7"/>
  <c r="W408" i="7"/>
  <c r="U408" i="7"/>
  <c r="S408" i="7"/>
  <c r="Q408" i="7"/>
  <c r="O408" i="7"/>
  <c r="M408" i="7"/>
  <c r="K408" i="7"/>
  <c r="I408" i="7"/>
  <c r="G408" i="7"/>
  <c r="AE403" i="8"/>
  <c r="AC403" i="8"/>
  <c r="AA403" i="8"/>
  <c r="Y403" i="8"/>
  <c r="W403" i="8"/>
  <c r="U403" i="8"/>
  <c r="S403" i="8"/>
  <c r="Q403" i="8"/>
  <c r="O403" i="8"/>
  <c r="M403" i="8"/>
  <c r="K403" i="8"/>
  <c r="I403" i="8"/>
  <c r="G403" i="8"/>
  <c r="AF403" i="8"/>
  <c r="AD403" i="8"/>
  <c r="AB403" i="8"/>
  <c r="Z403" i="8"/>
  <c r="X403" i="8"/>
  <c r="V403" i="8"/>
  <c r="T403" i="8"/>
  <c r="R403" i="8"/>
  <c r="P403" i="8"/>
  <c r="N403" i="8"/>
  <c r="L403" i="8"/>
  <c r="J403" i="8"/>
  <c r="H403" i="8"/>
  <c r="F403" i="8"/>
  <c r="AE403" i="7"/>
  <c r="AC403" i="7"/>
  <c r="AA403" i="7"/>
  <c r="Y403" i="7"/>
  <c r="W403" i="7"/>
  <c r="U403" i="7"/>
  <c r="S403" i="7"/>
  <c r="Q403" i="7"/>
  <c r="O403" i="7"/>
  <c r="M403" i="7"/>
  <c r="K403" i="7"/>
  <c r="I403" i="7"/>
  <c r="G403" i="7"/>
  <c r="AF403" i="7"/>
  <c r="AD403" i="7"/>
  <c r="AB403" i="7"/>
  <c r="Z403" i="7"/>
  <c r="X403" i="7"/>
  <c r="V403" i="7"/>
  <c r="T403" i="7"/>
  <c r="R403" i="7"/>
  <c r="P403" i="7"/>
  <c r="N403" i="7"/>
  <c r="L403" i="7"/>
  <c r="J403" i="7"/>
  <c r="H403" i="7"/>
  <c r="F403" i="7"/>
  <c r="AE398" i="8"/>
  <c r="AC398" i="8"/>
  <c r="AA398" i="8"/>
  <c r="Y398" i="8"/>
  <c r="W398" i="8"/>
  <c r="U398" i="8"/>
  <c r="S398" i="8"/>
  <c r="Q398" i="8"/>
  <c r="O398" i="8"/>
  <c r="M398" i="8"/>
  <c r="K398" i="8"/>
  <c r="I398" i="8"/>
  <c r="G398" i="8"/>
  <c r="AF398" i="8"/>
  <c r="AD398" i="8"/>
  <c r="AB398" i="8"/>
  <c r="Z398" i="8"/>
  <c r="X398" i="8"/>
  <c r="V398" i="8"/>
  <c r="T398" i="8"/>
  <c r="R398" i="8"/>
  <c r="P398" i="8"/>
  <c r="N398" i="8"/>
  <c r="L398" i="8"/>
  <c r="J398" i="8"/>
  <c r="H398" i="8"/>
  <c r="F398" i="8"/>
  <c r="AF398" i="7"/>
  <c r="AD398" i="7"/>
  <c r="AB398" i="7"/>
  <c r="Z398" i="7"/>
  <c r="X398" i="7"/>
  <c r="V398" i="7"/>
  <c r="T398" i="7"/>
  <c r="R398" i="7"/>
  <c r="P398" i="7"/>
  <c r="N398" i="7"/>
  <c r="L398" i="7"/>
  <c r="J398" i="7"/>
  <c r="H398" i="7"/>
  <c r="F398" i="7"/>
  <c r="AE398" i="7"/>
  <c r="AC398" i="7"/>
  <c r="AA398" i="7"/>
  <c r="Y398" i="7"/>
  <c r="W398" i="7"/>
  <c r="U398" i="7"/>
  <c r="S398" i="7"/>
  <c r="Q398" i="7"/>
  <c r="O398" i="7"/>
  <c r="M398" i="7"/>
  <c r="K398" i="7"/>
  <c r="I398" i="7"/>
  <c r="G398" i="7"/>
  <c r="AE393" i="8"/>
  <c r="AC393" i="8"/>
  <c r="AA393" i="8"/>
  <c r="Y393" i="8"/>
  <c r="W393" i="8"/>
  <c r="U393" i="8"/>
  <c r="S393" i="8"/>
  <c r="Q393" i="8"/>
  <c r="O393" i="8"/>
  <c r="M393" i="8"/>
  <c r="K393" i="8"/>
  <c r="I393" i="8"/>
  <c r="G393" i="8"/>
  <c r="AF393" i="8"/>
  <c r="AD393" i="8"/>
  <c r="AB393" i="8"/>
  <c r="Z393" i="8"/>
  <c r="X393" i="8"/>
  <c r="V393" i="8"/>
  <c r="T393" i="8"/>
  <c r="R393" i="8"/>
  <c r="P393" i="8"/>
  <c r="N393" i="8"/>
  <c r="L393" i="8"/>
  <c r="J393" i="8"/>
  <c r="H393" i="8"/>
  <c r="F393" i="8"/>
  <c r="AE393" i="7"/>
  <c r="AC393" i="7"/>
  <c r="AA393" i="7"/>
  <c r="Y393" i="7"/>
  <c r="W393" i="7"/>
  <c r="U393" i="7"/>
  <c r="S393" i="7"/>
  <c r="Q393" i="7"/>
  <c r="O393" i="7"/>
  <c r="M393" i="7"/>
  <c r="K393" i="7"/>
  <c r="I393" i="7"/>
  <c r="G393" i="7"/>
  <c r="AF393" i="7"/>
  <c r="AD393" i="7"/>
  <c r="AB393" i="7"/>
  <c r="Z393" i="7"/>
  <c r="X393" i="7"/>
  <c r="V393" i="7"/>
  <c r="T393" i="7"/>
  <c r="R393" i="7"/>
  <c r="P393" i="7"/>
  <c r="N393" i="7"/>
  <c r="L393" i="7"/>
  <c r="J393" i="7"/>
  <c r="H393" i="7"/>
  <c r="F393" i="7"/>
  <c r="AF388" i="7"/>
  <c r="AD388" i="7"/>
  <c r="AB388" i="7"/>
  <c r="Z388" i="7"/>
  <c r="X388" i="7"/>
  <c r="V388" i="7"/>
  <c r="T388" i="7"/>
  <c r="R388" i="7"/>
  <c r="P388" i="7"/>
  <c r="N388" i="7"/>
  <c r="L388" i="7"/>
  <c r="J388" i="7"/>
  <c r="H388" i="7"/>
  <c r="F388" i="7"/>
  <c r="AE388" i="7"/>
  <c r="AC388" i="7"/>
  <c r="AA388" i="7"/>
  <c r="Y388" i="7"/>
  <c r="W388" i="7"/>
  <c r="U388" i="7"/>
  <c r="S388" i="7"/>
  <c r="Q388" i="7"/>
  <c r="O388" i="7"/>
  <c r="M388" i="7"/>
  <c r="K388" i="7"/>
  <c r="I388" i="7"/>
  <c r="G388" i="7"/>
  <c r="AE383" i="8"/>
  <c r="AC383" i="8"/>
  <c r="AA383" i="8"/>
  <c r="Y383" i="8"/>
  <c r="W383" i="8"/>
  <c r="U383" i="8"/>
  <c r="S383" i="8"/>
  <c r="Q383" i="8"/>
  <c r="O383" i="8"/>
  <c r="M383" i="8"/>
  <c r="K383" i="8"/>
  <c r="I383" i="8"/>
  <c r="G383" i="8"/>
  <c r="AF383" i="8"/>
  <c r="AD383" i="8"/>
  <c r="AB383" i="8"/>
  <c r="Z383" i="8"/>
  <c r="X383" i="8"/>
  <c r="V383" i="8"/>
  <c r="T383" i="8"/>
  <c r="R383" i="8"/>
  <c r="P383" i="8"/>
  <c r="N383" i="8"/>
  <c r="L383" i="8"/>
  <c r="J383" i="8"/>
  <c r="H383" i="8"/>
  <c r="F383" i="8"/>
  <c r="AE383" i="7"/>
  <c r="AC383" i="7"/>
  <c r="AA383" i="7"/>
  <c r="Y383" i="7"/>
  <c r="W383" i="7"/>
  <c r="U383" i="7"/>
  <c r="S383" i="7"/>
  <c r="Q383" i="7"/>
  <c r="O383" i="7"/>
  <c r="M383" i="7"/>
  <c r="K383" i="7"/>
  <c r="I383" i="7"/>
  <c r="G383" i="7"/>
  <c r="AF383" i="7"/>
  <c r="AD383" i="7"/>
  <c r="AB383" i="7"/>
  <c r="Z383" i="7"/>
  <c r="X383" i="7"/>
  <c r="V383" i="7"/>
  <c r="T383" i="7"/>
  <c r="R383" i="7"/>
  <c r="P383" i="7"/>
  <c r="N383" i="7"/>
  <c r="L383" i="7"/>
  <c r="J383" i="7"/>
  <c r="H383" i="7"/>
  <c r="F383" i="7"/>
  <c r="AE378" i="8"/>
  <c r="AC378" i="8"/>
  <c r="AA378" i="8"/>
  <c r="Y378" i="8"/>
  <c r="W378" i="8"/>
  <c r="U378" i="8"/>
  <c r="S378" i="8"/>
  <c r="Q378" i="8"/>
  <c r="O378" i="8"/>
  <c r="M378" i="8"/>
  <c r="K378" i="8"/>
  <c r="I378" i="8"/>
  <c r="G378" i="8"/>
  <c r="AF378" i="8"/>
  <c r="AD378" i="8"/>
  <c r="AB378" i="8"/>
  <c r="Z378" i="8"/>
  <c r="X378" i="8"/>
  <c r="V378" i="8"/>
  <c r="T378" i="8"/>
  <c r="R378" i="8"/>
  <c r="P378" i="8"/>
  <c r="N378" i="8"/>
  <c r="L378" i="8"/>
  <c r="J378" i="8"/>
  <c r="H378" i="8"/>
  <c r="F378" i="8"/>
  <c r="AF378" i="7"/>
  <c r="AD378" i="7"/>
  <c r="AB378" i="7"/>
  <c r="Z378" i="7"/>
  <c r="X378" i="7"/>
  <c r="V378" i="7"/>
  <c r="T378" i="7"/>
  <c r="R378" i="7"/>
  <c r="P378" i="7"/>
  <c r="N378" i="7"/>
  <c r="L378" i="7"/>
  <c r="J378" i="7"/>
  <c r="H378" i="7"/>
  <c r="F378" i="7"/>
  <c r="AE378" i="7"/>
  <c r="AC378" i="7"/>
  <c r="AA378" i="7"/>
  <c r="Y378" i="7"/>
  <c r="W378" i="7"/>
  <c r="U378" i="7"/>
  <c r="S378" i="7"/>
  <c r="Q378" i="7"/>
  <c r="O378" i="7"/>
  <c r="M378" i="7"/>
  <c r="K378" i="7"/>
  <c r="I378" i="7"/>
  <c r="G378" i="7"/>
  <c r="AE373" i="8"/>
  <c r="AC373" i="8"/>
  <c r="AA373" i="8"/>
  <c r="Y373" i="8"/>
  <c r="W373" i="8"/>
  <c r="U373" i="8"/>
  <c r="S373" i="8"/>
  <c r="Q373" i="8"/>
  <c r="O373" i="8"/>
  <c r="M373" i="8"/>
  <c r="K373" i="8"/>
  <c r="I373" i="8"/>
  <c r="G373" i="8"/>
  <c r="AF373" i="8"/>
  <c r="AD373" i="8"/>
  <c r="AB373" i="8"/>
  <c r="Z373" i="8"/>
  <c r="X373" i="8"/>
  <c r="V373" i="8"/>
  <c r="T373" i="8"/>
  <c r="R373" i="8"/>
  <c r="P373" i="8"/>
  <c r="N373" i="8"/>
  <c r="L373" i="8"/>
  <c r="J373" i="8"/>
  <c r="H373" i="8"/>
  <c r="F373" i="8"/>
  <c r="AE373" i="7"/>
  <c r="AC373" i="7"/>
  <c r="AA373" i="7"/>
  <c r="Y373" i="7"/>
  <c r="W373" i="7"/>
  <c r="U373" i="7"/>
  <c r="S373" i="7"/>
  <c r="Q373" i="7"/>
  <c r="O373" i="7"/>
  <c r="M373" i="7"/>
  <c r="K373" i="7"/>
  <c r="I373" i="7"/>
  <c r="G373" i="7"/>
  <c r="AF373" i="7"/>
  <c r="AD373" i="7"/>
  <c r="AB373" i="7"/>
  <c r="Z373" i="7"/>
  <c r="X373" i="7"/>
  <c r="V373" i="7"/>
  <c r="T373" i="7"/>
  <c r="R373" i="7"/>
  <c r="P373" i="7"/>
  <c r="N373" i="7"/>
  <c r="L373" i="7"/>
  <c r="J373" i="7"/>
  <c r="H373" i="7"/>
  <c r="F373" i="7"/>
  <c r="AF368" i="7"/>
  <c r="AD368" i="7"/>
  <c r="AB368" i="7"/>
  <c r="Z368" i="7"/>
  <c r="X368" i="7"/>
  <c r="V368" i="7"/>
  <c r="T368" i="7"/>
  <c r="R368" i="7"/>
  <c r="P368" i="7"/>
  <c r="N368" i="7"/>
  <c r="L368" i="7"/>
  <c r="J368" i="7"/>
  <c r="H368" i="7"/>
  <c r="F368" i="7"/>
  <c r="AE368" i="7"/>
  <c r="AC368" i="7"/>
  <c r="AA368" i="7"/>
  <c r="Y368" i="7"/>
  <c r="W368" i="7"/>
  <c r="U368" i="7"/>
  <c r="S368" i="7"/>
  <c r="Q368" i="7"/>
  <c r="O368" i="7"/>
  <c r="M368" i="7"/>
  <c r="K368" i="7"/>
  <c r="I368" i="7"/>
  <c r="G368" i="7"/>
  <c r="AE363" i="8"/>
  <c r="AC363" i="8"/>
  <c r="AA363" i="8"/>
  <c r="Y363" i="8"/>
  <c r="W363" i="8"/>
  <c r="U363" i="8"/>
  <c r="S363" i="8"/>
  <c r="Q363" i="8"/>
  <c r="O363" i="8"/>
  <c r="M363" i="8"/>
  <c r="K363" i="8"/>
  <c r="I363" i="8"/>
  <c r="G363" i="8"/>
  <c r="AF363" i="8"/>
  <c r="AD363" i="8"/>
  <c r="AB363" i="8"/>
  <c r="Z363" i="8"/>
  <c r="X363" i="8"/>
  <c r="V363" i="8"/>
  <c r="T363" i="8"/>
  <c r="R363" i="8"/>
  <c r="P363" i="8"/>
  <c r="N363" i="8"/>
  <c r="L363" i="8"/>
  <c r="J363" i="8"/>
  <c r="H363" i="8"/>
  <c r="F363" i="8"/>
  <c r="AE358" i="8"/>
  <c r="AC358" i="8"/>
  <c r="AA358" i="8"/>
  <c r="Y358" i="8"/>
  <c r="W358" i="8"/>
  <c r="U358" i="8"/>
  <c r="S358" i="8"/>
  <c r="Q358" i="8"/>
  <c r="O358" i="8"/>
  <c r="M358" i="8"/>
  <c r="K358" i="8"/>
  <c r="I358" i="8"/>
  <c r="G358" i="8"/>
  <c r="AF358" i="8"/>
  <c r="AD358" i="8"/>
  <c r="AB358" i="8"/>
  <c r="Z358" i="8"/>
  <c r="X358" i="8"/>
  <c r="V358" i="8"/>
  <c r="T358" i="8"/>
  <c r="R358" i="8"/>
  <c r="P358" i="8"/>
  <c r="N358" i="8"/>
  <c r="L358" i="8"/>
  <c r="J358" i="8"/>
  <c r="H358" i="8"/>
  <c r="F358" i="8"/>
  <c r="AF358" i="7"/>
  <c r="AD358" i="7"/>
  <c r="AB358" i="7"/>
  <c r="Z358" i="7"/>
  <c r="X358" i="7"/>
  <c r="V358" i="7"/>
  <c r="T358" i="7"/>
  <c r="R358" i="7"/>
  <c r="P358" i="7"/>
  <c r="N358" i="7"/>
  <c r="L358" i="7"/>
  <c r="J358" i="7"/>
  <c r="H358" i="7"/>
  <c r="F358" i="7"/>
  <c r="AE358" i="7"/>
  <c r="AC358" i="7"/>
  <c r="AA358" i="7"/>
  <c r="Y358" i="7"/>
  <c r="W358" i="7"/>
  <c r="U358" i="7"/>
  <c r="S358" i="7"/>
  <c r="Q358" i="7"/>
  <c r="O358" i="7"/>
  <c r="M358" i="7"/>
  <c r="K358" i="7"/>
  <c r="I358" i="7"/>
  <c r="G358" i="7"/>
  <c r="AE353" i="8"/>
  <c r="AC353" i="8"/>
  <c r="AA353" i="8"/>
  <c r="Y353" i="8"/>
  <c r="W353" i="8"/>
  <c r="U353" i="8"/>
  <c r="S353" i="8"/>
  <c r="Q353" i="8"/>
  <c r="O353" i="8"/>
  <c r="M353" i="8"/>
  <c r="K353" i="8"/>
  <c r="I353" i="8"/>
  <c r="G353" i="8"/>
  <c r="AF353" i="8"/>
  <c r="AD353" i="8"/>
  <c r="AB353" i="8"/>
  <c r="Z353" i="8"/>
  <c r="X353" i="8"/>
  <c r="V353" i="8"/>
  <c r="T353" i="8"/>
  <c r="R353" i="8"/>
  <c r="P353" i="8"/>
  <c r="N353" i="8"/>
  <c r="L353" i="8"/>
  <c r="J353" i="8"/>
  <c r="H353" i="8"/>
  <c r="F353" i="8"/>
  <c r="AE353" i="7"/>
  <c r="AC353" i="7"/>
  <c r="AA353" i="7"/>
  <c r="Y353" i="7"/>
  <c r="W353" i="7"/>
  <c r="U353" i="7"/>
  <c r="S353" i="7"/>
  <c r="Q353" i="7"/>
  <c r="O353" i="7"/>
  <c r="M353" i="7"/>
  <c r="K353" i="7"/>
  <c r="I353" i="7"/>
  <c r="G353" i="7"/>
  <c r="AF353" i="7"/>
  <c r="AD353" i="7"/>
  <c r="AB353" i="7"/>
  <c r="Z353" i="7"/>
  <c r="X353" i="7"/>
  <c r="V353" i="7"/>
  <c r="T353" i="7"/>
  <c r="R353" i="7"/>
  <c r="P353" i="7"/>
  <c r="N353" i="7"/>
  <c r="L353" i="7"/>
  <c r="J353" i="7"/>
  <c r="H353" i="7"/>
  <c r="F353" i="7"/>
  <c r="AE348" i="8"/>
  <c r="AC348" i="8"/>
  <c r="AA348" i="8"/>
  <c r="Y348" i="8"/>
  <c r="W348" i="8"/>
  <c r="U348" i="8"/>
  <c r="S348" i="8"/>
  <c r="Q348" i="8"/>
  <c r="O348" i="8"/>
  <c r="M348" i="8"/>
  <c r="K348" i="8"/>
  <c r="I348" i="8"/>
  <c r="G348" i="8"/>
  <c r="AF348" i="8"/>
  <c r="AD348" i="8"/>
  <c r="AB348" i="8"/>
  <c r="Z348" i="8"/>
  <c r="X348" i="8"/>
  <c r="V348" i="8"/>
  <c r="T348" i="8"/>
  <c r="R348" i="8"/>
  <c r="P348" i="8"/>
  <c r="N348" i="8"/>
  <c r="L348" i="8"/>
  <c r="J348" i="8"/>
  <c r="H348" i="8"/>
  <c r="F348" i="8"/>
  <c r="AE343" i="8"/>
  <c r="AC343" i="8"/>
  <c r="AA343" i="8"/>
  <c r="Y343" i="8"/>
  <c r="W343" i="8"/>
  <c r="U343" i="8"/>
  <c r="S343" i="8"/>
  <c r="Q343" i="8"/>
  <c r="O343" i="8"/>
  <c r="M343" i="8"/>
  <c r="K343" i="8"/>
  <c r="I343" i="8"/>
  <c r="G343" i="8"/>
  <c r="AF343" i="8"/>
  <c r="AD343" i="8"/>
  <c r="AB343" i="8"/>
  <c r="Z343" i="8"/>
  <c r="X343" i="8"/>
  <c r="V343" i="8"/>
  <c r="T343" i="8"/>
  <c r="R343" i="8"/>
  <c r="P343" i="8"/>
  <c r="N343" i="8"/>
  <c r="L343" i="8"/>
  <c r="J343" i="8"/>
  <c r="H343" i="8"/>
  <c r="F343" i="8"/>
  <c r="AE343" i="7"/>
  <c r="AC343" i="7"/>
  <c r="AA343" i="7"/>
  <c r="Y343" i="7"/>
  <c r="W343" i="7"/>
  <c r="U343" i="7"/>
  <c r="S343" i="7"/>
  <c r="Q343" i="7"/>
  <c r="O343" i="7"/>
  <c r="M343" i="7"/>
  <c r="K343" i="7"/>
  <c r="I343" i="7"/>
  <c r="G343" i="7"/>
  <c r="AF343" i="7"/>
  <c r="AD343" i="7"/>
  <c r="AB343" i="7"/>
  <c r="Z343" i="7"/>
  <c r="X343" i="7"/>
  <c r="V343" i="7"/>
  <c r="T343" i="7"/>
  <c r="R343" i="7"/>
  <c r="P343" i="7"/>
  <c r="N343" i="7"/>
  <c r="L343" i="7"/>
  <c r="J343" i="7"/>
  <c r="H343" i="7"/>
  <c r="F343" i="7"/>
  <c r="AE338" i="8"/>
  <c r="AC338" i="8"/>
  <c r="AA338" i="8"/>
  <c r="Y338" i="8"/>
  <c r="W338" i="8"/>
  <c r="U338" i="8"/>
  <c r="S338" i="8"/>
  <c r="Q338" i="8"/>
  <c r="O338" i="8"/>
  <c r="M338" i="8"/>
  <c r="K338" i="8"/>
  <c r="I338" i="8"/>
  <c r="G338" i="8"/>
  <c r="AF338" i="8"/>
  <c r="AD338" i="8"/>
  <c r="AB338" i="8"/>
  <c r="Z338" i="8"/>
  <c r="X338" i="8"/>
  <c r="V338" i="8"/>
  <c r="T338" i="8"/>
  <c r="R338" i="8"/>
  <c r="P338" i="8"/>
  <c r="N338" i="8"/>
  <c r="L338" i="8"/>
  <c r="J338" i="8"/>
  <c r="H338" i="8"/>
  <c r="F338" i="8"/>
  <c r="AF338" i="7"/>
  <c r="AD338" i="7"/>
  <c r="AB338" i="7"/>
  <c r="Z338" i="7"/>
  <c r="X338" i="7"/>
  <c r="V338" i="7"/>
  <c r="T338" i="7"/>
  <c r="R338" i="7"/>
  <c r="P338" i="7"/>
  <c r="N338" i="7"/>
  <c r="L338" i="7"/>
  <c r="J338" i="7"/>
  <c r="H338" i="7"/>
  <c r="F338" i="7"/>
  <c r="AE338" i="7"/>
  <c r="AC338" i="7"/>
  <c r="AA338" i="7"/>
  <c r="Y338" i="7"/>
  <c r="W338" i="7"/>
  <c r="U338" i="7"/>
  <c r="S338" i="7"/>
  <c r="Q338" i="7"/>
  <c r="O338" i="7"/>
  <c r="M338" i="7"/>
  <c r="K338" i="7"/>
  <c r="I338" i="7"/>
  <c r="G338" i="7"/>
  <c r="AE333" i="8"/>
  <c r="AC333" i="8"/>
  <c r="AA333" i="8"/>
  <c r="Y333" i="8"/>
  <c r="W333" i="8"/>
  <c r="U333" i="8"/>
  <c r="S333" i="8"/>
  <c r="Q333" i="8"/>
  <c r="O333" i="8"/>
  <c r="M333" i="8"/>
  <c r="K333" i="8"/>
  <c r="I333" i="8"/>
  <c r="G333" i="8"/>
  <c r="AF333" i="8"/>
  <c r="AD333" i="8"/>
  <c r="AB333" i="8"/>
  <c r="Z333" i="8"/>
  <c r="X333" i="8"/>
  <c r="V333" i="8"/>
  <c r="T333" i="8"/>
  <c r="R333" i="8"/>
  <c r="P333" i="8"/>
  <c r="N333" i="8"/>
  <c r="L333" i="8"/>
  <c r="J333" i="8"/>
  <c r="H333" i="8"/>
  <c r="F333" i="8"/>
  <c r="AE333" i="7"/>
  <c r="AC333" i="7"/>
  <c r="AA333" i="7"/>
  <c r="Y333" i="7"/>
  <c r="W333" i="7"/>
  <c r="U333" i="7"/>
  <c r="S333" i="7"/>
  <c r="Q333" i="7"/>
  <c r="O333" i="7"/>
  <c r="M333" i="7"/>
  <c r="K333" i="7"/>
  <c r="I333" i="7"/>
  <c r="G333" i="7"/>
  <c r="AF333" i="7"/>
  <c r="AD333" i="7"/>
  <c r="AB333" i="7"/>
  <c r="Z333" i="7"/>
  <c r="X333" i="7"/>
  <c r="V333" i="7"/>
  <c r="T333" i="7"/>
  <c r="R333" i="7"/>
  <c r="P333" i="7"/>
  <c r="N333" i="7"/>
  <c r="L333" i="7"/>
  <c r="J333" i="7"/>
  <c r="H333" i="7"/>
  <c r="F333" i="7"/>
  <c r="AE328" i="8"/>
  <c r="AC328" i="8"/>
  <c r="AA328" i="8"/>
  <c r="Y328" i="8"/>
  <c r="W328" i="8"/>
  <c r="U328" i="8"/>
  <c r="S328" i="8"/>
  <c r="Q328" i="8"/>
  <c r="O328" i="8"/>
  <c r="M328" i="8"/>
  <c r="K328" i="8"/>
  <c r="I328" i="8"/>
  <c r="G328" i="8"/>
  <c r="AF328" i="8"/>
  <c r="AD328" i="8"/>
  <c r="AB328" i="8"/>
  <c r="Z328" i="8"/>
  <c r="X328" i="8"/>
  <c r="V328" i="8"/>
  <c r="T328" i="8"/>
  <c r="R328" i="8"/>
  <c r="P328" i="8"/>
  <c r="N328" i="8"/>
  <c r="L328" i="8"/>
  <c r="J328" i="8"/>
  <c r="H328" i="8"/>
  <c r="F328" i="8"/>
  <c r="AF328" i="7"/>
  <c r="AD328" i="7"/>
  <c r="AB328" i="7"/>
  <c r="Z328" i="7"/>
  <c r="X328" i="7"/>
  <c r="V328" i="7"/>
  <c r="T328" i="7"/>
  <c r="R328" i="7"/>
  <c r="P328" i="7"/>
  <c r="N328" i="7"/>
  <c r="L328" i="7"/>
  <c r="J328" i="7"/>
  <c r="H328" i="7"/>
  <c r="F328" i="7"/>
  <c r="AE328" i="7"/>
  <c r="AC328" i="7"/>
  <c r="AA328" i="7"/>
  <c r="Y328" i="7"/>
  <c r="W328" i="7"/>
  <c r="U328" i="7"/>
  <c r="S328" i="7"/>
  <c r="Q328" i="7"/>
  <c r="O328" i="7"/>
  <c r="M328" i="7"/>
  <c r="K328" i="7"/>
  <c r="I328" i="7"/>
  <c r="G328" i="7"/>
  <c r="AE323" i="7"/>
  <c r="AC323" i="7"/>
  <c r="AA323" i="7"/>
  <c r="Y323" i="7"/>
  <c r="W323" i="7"/>
  <c r="U323" i="7"/>
  <c r="S323" i="7"/>
  <c r="Q323" i="7"/>
  <c r="O323" i="7"/>
  <c r="M323" i="7"/>
  <c r="K323" i="7"/>
  <c r="I323" i="7"/>
  <c r="G323" i="7"/>
  <c r="AF323" i="7"/>
  <c r="AD323" i="7"/>
  <c r="AB323" i="7"/>
  <c r="Z323" i="7"/>
  <c r="X323" i="7"/>
  <c r="V323" i="7"/>
  <c r="T323" i="7"/>
  <c r="R323" i="7"/>
  <c r="P323" i="7"/>
  <c r="N323" i="7"/>
  <c r="L323" i="7"/>
  <c r="J323" i="7"/>
  <c r="H323" i="7"/>
  <c r="F323" i="7"/>
  <c r="AE318" i="8"/>
  <c r="AC318" i="8"/>
  <c r="AA318" i="8"/>
  <c r="Y318" i="8"/>
  <c r="W318" i="8"/>
  <c r="U318" i="8"/>
  <c r="S318" i="8"/>
  <c r="Q318" i="8"/>
  <c r="O318" i="8"/>
  <c r="M318" i="8"/>
  <c r="K318" i="8"/>
  <c r="I318" i="8"/>
  <c r="G318" i="8"/>
  <c r="AF318" i="8"/>
  <c r="AD318" i="8"/>
  <c r="AB318" i="8"/>
  <c r="Z318" i="8"/>
  <c r="X318" i="8"/>
  <c r="V318" i="8"/>
  <c r="T318" i="8"/>
  <c r="R318" i="8"/>
  <c r="P318" i="8"/>
  <c r="N318" i="8"/>
  <c r="L318" i="8"/>
  <c r="J318" i="8"/>
  <c r="H318" i="8"/>
  <c r="F318" i="8"/>
  <c r="AF318" i="7"/>
  <c r="AD318" i="7"/>
  <c r="AB318" i="7"/>
  <c r="Z318" i="7"/>
  <c r="X318" i="7"/>
  <c r="V318" i="7"/>
  <c r="T318" i="7"/>
  <c r="R318" i="7"/>
  <c r="P318" i="7"/>
  <c r="N318" i="7"/>
  <c r="L318" i="7"/>
  <c r="J318" i="7"/>
  <c r="H318" i="7"/>
  <c r="F318" i="7"/>
  <c r="AE318" i="7"/>
  <c r="AC318" i="7"/>
  <c r="AA318" i="7"/>
  <c r="Y318" i="7"/>
  <c r="W318" i="7"/>
  <c r="U318" i="7"/>
  <c r="S318" i="7"/>
  <c r="Q318" i="7"/>
  <c r="O318" i="7"/>
  <c r="M318" i="7"/>
  <c r="K318" i="7"/>
  <c r="I318" i="7"/>
  <c r="G318" i="7"/>
  <c r="AE313" i="7"/>
  <c r="AC313" i="7"/>
  <c r="AA313" i="7"/>
  <c r="Y313" i="7"/>
  <c r="W313" i="7"/>
  <c r="U313" i="7"/>
  <c r="S313" i="7"/>
  <c r="Q313" i="7"/>
  <c r="O313" i="7"/>
  <c r="M313" i="7"/>
  <c r="K313" i="7"/>
  <c r="I313" i="7"/>
  <c r="G313" i="7"/>
  <c r="AF313" i="7"/>
  <c r="AD313" i="7"/>
  <c r="AB313" i="7"/>
  <c r="Z313" i="7"/>
  <c r="X313" i="7"/>
  <c r="V313" i="7"/>
  <c r="T313" i="7"/>
  <c r="R313" i="7"/>
  <c r="P313" i="7"/>
  <c r="N313" i="7"/>
  <c r="L313" i="7"/>
  <c r="J313" i="7"/>
  <c r="H313" i="7"/>
  <c r="F313" i="7"/>
  <c r="AE308" i="8"/>
  <c r="AC308" i="8"/>
  <c r="AA308" i="8"/>
  <c r="Y308" i="8"/>
  <c r="W308" i="8"/>
  <c r="U308" i="8"/>
  <c r="S308" i="8"/>
  <c r="Q308" i="8"/>
  <c r="O308" i="8"/>
  <c r="M308" i="8"/>
  <c r="K308" i="8"/>
  <c r="I308" i="8"/>
  <c r="G308" i="8"/>
  <c r="AF308" i="8"/>
  <c r="AD308" i="8"/>
  <c r="AB308" i="8"/>
  <c r="Z308" i="8"/>
  <c r="X308" i="8"/>
  <c r="V308" i="8"/>
  <c r="T308" i="8"/>
  <c r="R308" i="8"/>
  <c r="P308" i="8"/>
  <c r="N308" i="8"/>
  <c r="L308" i="8"/>
  <c r="J308" i="8"/>
  <c r="H308" i="8"/>
  <c r="F308" i="8"/>
  <c r="AE303" i="8"/>
  <c r="AC303" i="8"/>
  <c r="AA303" i="8"/>
  <c r="Y303" i="8"/>
  <c r="W303" i="8"/>
  <c r="U303" i="8"/>
  <c r="S303" i="8"/>
  <c r="Q303" i="8"/>
  <c r="O303" i="8"/>
  <c r="M303" i="8"/>
  <c r="K303" i="8"/>
  <c r="I303" i="8"/>
  <c r="G303" i="8"/>
  <c r="AF303" i="8"/>
  <c r="AD303" i="8"/>
  <c r="AB303" i="8"/>
  <c r="Z303" i="8"/>
  <c r="X303" i="8"/>
  <c r="V303" i="8"/>
  <c r="T303" i="8"/>
  <c r="R303" i="8"/>
  <c r="P303" i="8"/>
  <c r="N303" i="8"/>
  <c r="L303" i="8"/>
  <c r="J303" i="8"/>
  <c r="H303" i="8"/>
  <c r="F303" i="8"/>
  <c r="AE303" i="7"/>
  <c r="AC303" i="7"/>
  <c r="AA303" i="7"/>
  <c r="Y303" i="7"/>
  <c r="W303" i="7"/>
  <c r="U303" i="7"/>
  <c r="S303" i="7"/>
  <c r="Q303" i="7"/>
  <c r="O303" i="7"/>
  <c r="M303" i="7"/>
  <c r="K303" i="7"/>
  <c r="I303" i="7"/>
  <c r="G303" i="7"/>
  <c r="AF303" i="7"/>
  <c r="AD303" i="7"/>
  <c r="AB303" i="7"/>
  <c r="Z303" i="7"/>
  <c r="X303" i="7"/>
  <c r="V303" i="7"/>
  <c r="T303" i="7"/>
  <c r="R303" i="7"/>
  <c r="P303" i="7"/>
  <c r="N303" i="7"/>
  <c r="L303" i="7"/>
  <c r="J303" i="7"/>
  <c r="H303" i="7"/>
  <c r="F303" i="7"/>
  <c r="AF298" i="7"/>
  <c r="AD298" i="7"/>
  <c r="AB298" i="7"/>
  <c r="Z298" i="7"/>
  <c r="X298" i="7"/>
  <c r="V298" i="7"/>
  <c r="T298" i="7"/>
  <c r="R298" i="7"/>
  <c r="P298" i="7"/>
  <c r="N298" i="7"/>
  <c r="L298" i="7"/>
  <c r="J298" i="7"/>
  <c r="H298" i="7"/>
  <c r="F298" i="7"/>
  <c r="AE298" i="7"/>
  <c r="AC298" i="7"/>
  <c r="AA298" i="7"/>
  <c r="Y298" i="7"/>
  <c r="W298" i="7"/>
  <c r="U298" i="7"/>
  <c r="S298" i="7"/>
  <c r="Q298" i="7"/>
  <c r="O298" i="7"/>
  <c r="M298" i="7"/>
  <c r="K298" i="7"/>
  <c r="I298" i="7"/>
  <c r="G298" i="7"/>
  <c r="AE293" i="8"/>
  <c r="AC293" i="8"/>
  <c r="AA293" i="8"/>
  <c r="Y293" i="8"/>
  <c r="W293" i="8"/>
  <c r="U293" i="8"/>
  <c r="S293" i="8"/>
  <c r="Q293" i="8"/>
  <c r="O293" i="8"/>
  <c r="M293" i="8"/>
  <c r="K293" i="8"/>
  <c r="I293" i="8"/>
  <c r="G293" i="8"/>
  <c r="AF293" i="8"/>
  <c r="AD293" i="8"/>
  <c r="AB293" i="8"/>
  <c r="Z293" i="8"/>
  <c r="X293" i="8"/>
  <c r="V293" i="8"/>
  <c r="T293" i="8"/>
  <c r="R293" i="8"/>
  <c r="P293" i="8"/>
  <c r="N293" i="8"/>
  <c r="L293" i="8"/>
  <c r="J293" i="8"/>
  <c r="H293" i="8"/>
  <c r="F293" i="8"/>
  <c r="AE293" i="7"/>
  <c r="AC293" i="7"/>
  <c r="AA293" i="7"/>
  <c r="Y293" i="7"/>
  <c r="W293" i="7"/>
  <c r="U293" i="7"/>
  <c r="S293" i="7"/>
  <c r="Q293" i="7"/>
  <c r="O293" i="7"/>
  <c r="M293" i="7"/>
  <c r="K293" i="7"/>
  <c r="I293" i="7"/>
  <c r="G293" i="7"/>
  <c r="AF293" i="7"/>
  <c r="AD293" i="7"/>
  <c r="AB293" i="7"/>
  <c r="Z293" i="7"/>
  <c r="X293" i="7"/>
  <c r="V293" i="7"/>
  <c r="T293" i="7"/>
  <c r="R293" i="7"/>
  <c r="P293" i="7"/>
  <c r="N293" i="7"/>
  <c r="L293" i="7"/>
  <c r="J293" i="7"/>
  <c r="H293" i="7"/>
  <c r="F293" i="7"/>
  <c r="AE288" i="8"/>
  <c r="AC288" i="8"/>
  <c r="AA288" i="8"/>
  <c r="Y288" i="8"/>
  <c r="W288" i="8"/>
  <c r="U288" i="8"/>
  <c r="S288" i="8"/>
  <c r="Q288" i="8"/>
  <c r="O288" i="8"/>
  <c r="M288" i="8"/>
  <c r="K288" i="8"/>
  <c r="I288" i="8"/>
  <c r="G288" i="8"/>
  <c r="AF288" i="8"/>
  <c r="AD288" i="8"/>
  <c r="AB288" i="8"/>
  <c r="Z288" i="8"/>
  <c r="X288" i="8"/>
  <c r="V288" i="8"/>
  <c r="T288" i="8"/>
  <c r="R288" i="8"/>
  <c r="P288" i="8"/>
  <c r="N288" i="8"/>
  <c r="L288" i="8"/>
  <c r="J288" i="8"/>
  <c r="H288" i="8"/>
  <c r="F288" i="8"/>
  <c r="AF288" i="7"/>
  <c r="AD288" i="7"/>
  <c r="AB288" i="7"/>
  <c r="Z288" i="7"/>
  <c r="X288" i="7"/>
  <c r="V288" i="7"/>
  <c r="T288" i="7"/>
  <c r="R288" i="7"/>
  <c r="P288" i="7"/>
  <c r="N288" i="7"/>
  <c r="L288" i="7"/>
  <c r="J288" i="7"/>
  <c r="H288" i="7"/>
  <c r="F288" i="7"/>
  <c r="AE288" i="7"/>
  <c r="AC288" i="7"/>
  <c r="AA288" i="7"/>
  <c r="Y288" i="7"/>
  <c r="W288" i="7"/>
  <c r="U288" i="7"/>
  <c r="S288" i="7"/>
  <c r="Q288" i="7"/>
  <c r="O288" i="7"/>
  <c r="M288" i="7"/>
  <c r="K288" i="7"/>
  <c r="I288" i="7"/>
  <c r="G288" i="7"/>
  <c r="AE283" i="8"/>
  <c r="AC283" i="8"/>
  <c r="AA283" i="8"/>
  <c r="Y283" i="8"/>
  <c r="W283" i="8"/>
  <c r="U283" i="8"/>
  <c r="S283" i="8"/>
  <c r="Q283" i="8"/>
  <c r="O283" i="8"/>
  <c r="M283" i="8"/>
  <c r="K283" i="8"/>
  <c r="I283" i="8"/>
  <c r="G283" i="8"/>
  <c r="AF283" i="8"/>
  <c r="AD283" i="8"/>
  <c r="AB283" i="8"/>
  <c r="Z283" i="8"/>
  <c r="X283" i="8"/>
  <c r="V283" i="8"/>
  <c r="T283" i="8"/>
  <c r="R283" i="8"/>
  <c r="P283" i="8"/>
  <c r="N283" i="8"/>
  <c r="L283" i="8"/>
  <c r="J283" i="8"/>
  <c r="H283" i="8"/>
  <c r="F283" i="8"/>
  <c r="AE283" i="7"/>
  <c r="AC283" i="7"/>
  <c r="AA283" i="7"/>
  <c r="Y283" i="7"/>
  <c r="W283" i="7"/>
  <c r="U283" i="7"/>
  <c r="S283" i="7"/>
  <c r="Q283" i="7"/>
  <c r="O283" i="7"/>
  <c r="M283" i="7"/>
  <c r="K283" i="7"/>
  <c r="I283" i="7"/>
  <c r="G283" i="7"/>
  <c r="AF283" i="7"/>
  <c r="AD283" i="7"/>
  <c r="AB283" i="7"/>
  <c r="Z283" i="7"/>
  <c r="X283" i="7"/>
  <c r="V283" i="7"/>
  <c r="T283" i="7"/>
  <c r="R283" i="7"/>
  <c r="P283" i="7"/>
  <c r="N283" i="7"/>
  <c r="L283" i="7"/>
  <c r="J283" i="7"/>
  <c r="H283" i="7"/>
  <c r="F283" i="7"/>
  <c r="AF278" i="7"/>
  <c r="AD278" i="7"/>
  <c r="AB278" i="7"/>
  <c r="Z278" i="7"/>
  <c r="X278" i="7"/>
  <c r="V278" i="7"/>
  <c r="T278" i="7"/>
  <c r="R278" i="7"/>
  <c r="P278" i="7"/>
  <c r="N278" i="7"/>
  <c r="L278" i="7"/>
  <c r="J278" i="7"/>
  <c r="H278" i="7"/>
  <c r="F278" i="7"/>
  <c r="AE278" i="7"/>
  <c r="AC278" i="7"/>
  <c r="AA278" i="7"/>
  <c r="Y278" i="7"/>
  <c r="W278" i="7"/>
  <c r="U278" i="7"/>
  <c r="S278" i="7"/>
  <c r="Q278" i="7"/>
  <c r="O278" i="7"/>
  <c r="M278" i="7"/>
  <c r="K278" i="7"/>
  <c r="I278" i="7"/>
  <c r="G278" i="7"/>
  <c r="AE273" i="8"/>
  <c r="AC273" i="8"/>
  <c r="AA273" i="8"/>
  <c r="Y273" i="8"/>
  <c r="W273" i="8"/>
  <c r="U273" i="8"/>
  <c r="S273" i="8"/>
  <c r="Q273" i="8"/>
  <c r="O273" i="8"/>
  <c r="M273" i="8"/>
  <c r="K273" i="8"/>
  <c r="I273" i="8"/>
  <c r="G273" i="8"/>
  <c r="AF273" i="8"/>
  <c r="AD273" i="8"/>
  <c r="AB273" i="8"/>
  <c r="Z273" i="8"/>
  <c r="X273" i="8"/>
  <c r="V273" i="8"/>
  <c r="T273" i="8"/>
  <c r="R273" i="8"/>
  <c r="P273" i="8"/>
  <c r="N273" i="8"/>
  <c r="L273" i="8"/>
  <c r="J273" i="8"/>
  <c r="H273" i="8"/>
  <c r="F273" i="8"/>
  <c r="AE273" i="7"/>
  <c r="AC273" i="7"/>
  <c r="AA273" i="7"/>
  <c r="Y273" i="7"/>
  <c r="W273" i="7"/>
  <c r="U273" i="7"/>
  <c r="S273" i="7"/>
  <c r="Q273" i="7"/>
  <c r="O273" i="7"/>
  <c r="M273" i="7"/>
  <c r="K273" i="7"/>
  <c r="I273" i="7"/>
  <c r="G273" i="7"/>
  <c r="AF273" i="7"/>
  <c r="AD273" i="7"/>
  <c r="AB273" i="7"/>
  <c r="Z273" i="7"/>
  <c r="X273" i="7"/>
  <c r="V273" i="7"/>
  <c r="T273" i="7"/>
  <c r="R273" i="7"/>
  <c r="P273" i="7"/>
  <c r="N273" i="7"/>
  <c r="L273" i="7"/>
  <c r="J273" i="7"/>
  <c r="H273" i="7"/>
  <c r="F273" i="7"/>
  <c r="AE268" i="8"/>
  <c r="AC268" i="8"/>
  <c r="AA268" i="8"/>
  <c r="Y268" i="8"/>
  <c r="W268" i="8"/>
  <c r="U268" i="8"/>
  <c r="S268" i="8"/>
  <c r="Q268" i="8"/>
  <c r="O268" i="8"/>
  <c r="M268" i="8"/>
  <c r="K268" i="8"/>
  <c r="I268" i="8"/>
  <c r="G268" i="8"/>
  <c r="AF268" i="8"/>
  <c r="AD268" i="8"/>
  <c r="AB268" i="8"/>
  <c r="Z268" i="8"/>
  <c r="X268" i="8"/>
  <c r="V268" i="8"/>
  <c r="T268" i="8"/>
  <c r="R268" i="8"/>
  <c r="P268" i="8"/>
  <c r="N268" i="8"/>
  <c r="L268" i="8"/>
  <c r="J268" i="8"/>
  <c r="H268" i="8"/>
  <c r="F268" i="8"/>
  <c r="AF268" i="7"/>
  <c r="AD268" i="7"/>
  <c r="AB268" i="7"/>
  <c r="Z268" i="7"/>
  <c r="X268" i="7"/>
  <c r="V268" i="7"/>
  <c r="T268" i="7"/>
  <c r="R268" i="7"/>
  <c r="P268" i="7"/>
  <c r="N268" i="7"/>
  <c r="L268" i="7"/>
  <c r="J268" i="7"/>
  <c r="H268" i="7"/>
  <c r="F268" i="7"/>
  <c r="AE268" i="7"/>
  <c r="AC268" i="7"/>
  <c r="AA268" i="7"/>
  <c r="Y268" i="7"/>
  <c r="W268" i="7"/>
  <c r="U268" i="7"/>
  <c r="S268" i="7"/>
  <c r="Q268" i="7"/>
  <c r="O268" i="7"/>
  <c r="M268" i="7"/>
  <c r="K268" i="7"/>
  <c r="I268" i="7"/>
  <c r="G268" i="7"/>
  <c r="AE263" i="8"/>
  <c r="AC263" i="8"/>
  <c r="AA263" i="8"/>
  <c r="Y263" i="8"/>
  <c r="W263" i="8"/>
  <c r="U263" i="8"/>
  <c r="S263" i="8"/>
  <c r="Q263" i="8"/>
  <c r="O263" i="8"/>
  <c r="M263" i="8"/>
  <c r="K263" i="8"/>
  <c r="I263" i="8"/>
  <c r="G263" i="8"/>
  <c r="AF263" i="8"/>
  <c r="AD263" i="8"/>
  <c r="AB263" i="8"/>
  <c r="Z263" i="8"/>
  <c r="X263" i="8"/>
  <c r="V263" i="8"/>
  <c r="T263" i="8"/>
  <c r="R263" i="8"/>
  <c r="P263" i="8"/>
  <c r="N263" i="8"/>
  <c r="L263" i="8"/>
  <c r="J263" i="8"/>
  <c r="H263" i="8"/>
  <c r="F263" i="8"/>
  <c r="AE263" i="7"/>
  <c r="AC263" i="7"/>
  <c r="AA263" i="7"/>
  <c r="Y263" i="7"/>
  <c r="W263" i="7"/>
  <c r="U263" i="7"/>
  <c r="S263" i="7"/>
  <c r="Q263" i="7"/>
  <c r="O263" i="7"/>
  <c r="M263" i="7"/>
  <c r="K263" i="7"/>
  <c r="I263" i="7"/>
  <c r="G263" i="7"/>
  <c r="AF263" i="7"/>
  <c r="AD263" i="7"/>
  <c r="AB263" i="7"/>
  <c r="Z263" i="7"/>
  <c r="X263" i="7"/>
  <c r="V263" i="7"/>
  <c r="T263" i="7"/>
  <c r="R263" i="7"/>
  <c r="P263" i="7"/>
  <c r="N263" i="7"/>
  <c r="L263" i="7"/>
  <c r="J263" i="7"/>
  <c r="H263" i="7"/>
  <c r="F263" i="7"/>
  <c r="AE258" i="8"/>
  <c r="AC258" i="8"/>
  <c r="AA258" i="8"/>
  <c r="Y258" i="8"/>
  <c r="W258" i="8"/>
  <c r="U258" i="8"/>
  <c r="S258" i="8"/>
  <c r="Q258" i="8"/>
  <c r="O258" i="8"/>
  <c r="M258" i="8"/>
  <c r="K258" i="8"/>
  <c r="I258" i="8"/>
  <c r="G258" i="8"/>
  <c r="AF258" i="8"/>
  <c r="AD258" i="8"/>
  <c r="AB258" i="8"/>
  <c r="Z258" i="8"/>
  <c r="X258" i="8"/>
  <c r="V258" i="8"/>
  <c r="T258" i="8"/>
  <c r="R258" i="8"/>
  <c r="P258" i="8"/>
  <c r="N258" i="8"/>
  <c r="L258" i="8"/>
  <c r="J258" i="8"/>
  <c r="H258" i="8"/>
  <c r="F258" i="8"/>
  <c r="AF258" i="7"/>
  <c r="AD258" i="7"/>
  <c r="AB258" i="7"/>
  <c r="Z258" i="7"/>
  <c r="X258" i="7"/>
  <c r="V258" i="7"/>
  <c r="T258" i="7"/>
  <c r="R258" i="7"/>
  <c r="P258" i="7"/>
  <c r="N258" i="7"/>
  <c r="L258" i="7"/>
  <c r="J258" i="7"/>
  <c r="H258" i="7"/>
  <c r="F258" i="7"/>
  <c r="AE258" i="7"/>
  <c r="AC258" i="7"/>
  <c r="AA258" i="7"/>
  <c r="Y258" i="7"/>
  <c r="W258" i="7"/>
  <c r="U258" i="7"/>
  <c r="S258" i="7"/>
  <c r="Q258" i="7"/>
  <c r="O258" i="7"/>
  <c r="M258" i="7"/>
  <c r="K258" i="7"/>
  <c r="I258" i="7"/>
  <c r="G258" i="7"/>
  <c r="AE253" i="8"/>
  <c r="AC253" i="8"/>
  <c r="AA253" i="8"/>
  <c r="Y253" i="8"/>
  <c r="W253" i="8"/>
  <c r="U253" i="8"/>
  <c r="S253" i="8"/>
  <c r="Q253" i="8"/>
  <c r="O253" i="8"/>
  <c r="M253" i="8"/>
  <c r="K253" i="8"/>
  <c r="I253" i="8"/>
  <c r="G253" i="8"/>
  <c r="AF253" i="8"/>
  <c r="AD253" i="8"/>
  <c r="AB253" i="8"/>
  <c r="Z253" i="8"/>
  <c r="X253" i="8"/>
  <c r="V253" i="8"/>
  <c r="T253" i="8"/>
  <c r="R253" i="8"/>
  <c r="P253" i="8"/>
  <c r="N253" i="8"/>
  <c r="L253" i="8"/>
  <c r="J253" i="8"/>
  <c r="H253" i="8"/>
  <c r="F253" i="8"/>
  <c r="AE253" i="7"/>
  <c r="AC253" i="7"/>
  <c r="AA253" i="7"/>
  <c r="Y253" i="7"/>
  <c r="W253" i="7"/>
  <c r="U253" i="7"/>
  <c r="S253" i="7"/>
  <c r="Q253" i="7"/>
  <c r="O253" i="7"/>
  <c r="M253" i="7"/>
  <c r="K253" i="7"/>
  <c r="I253" i="7"/>
  <c r="G253" i="7"/>
  <c r="AF253" i="7"/>
  <c r="AD253" i="7"/>
  <c r="AB253" i="7"/>
  <c r="Z253" i="7"/>
  <c r="X253" i="7"/>
  <c r="V253" i="7"/>
  <c r="T253" i="7"/>
  <c r="R253" i="7"/>
  <c r="P253" i="7"/>
  <c r="N253" i="7"/>
  <c r="L253" i="7"/>
  <c r="J253" i="7"/>
  <c r="H253" i="7"/>
  <c r="F253" i="7"/>
  <c r="AE248" i="8"/>
  <c r="AC248" i="8"/>
  <c r="AA248" i="8"/>
  <c r="Y248" i="8"/>
  <c r="W248" i="8"/>
  <c r="U248" i="8"/>
  <c r="S248" i="8"/>
  <c r="Q248" i="8"/>
  <c r="O248" i="8"/>
  <c r="M248" i="8"/>
  <c r="K248" i="8"/>
  <c r="I248" i="8"/>
  <c r="G248" i="8"/>
  <c r="AF248" i="8"/>
  <c r="AD248" i="8"/>
  <c r="AB248" i="8"/>
  <c r="Z248" i="8"/>
  <c r="X248" i="8"/>
  <c r="V248" i="8"/>
  <c r="T248" i="8"/>
  <c r="R248" i="8"/>
  <c r="P248" i="8"/>
  <c r="N248" i="8"/>
  <c r="L248" i="8"/>
  <c r="J248" i="8"/>
  <c r="H248" i="8"/>
  <c r="F248" i="8"/>
  <c r="AF248" i="7"/>
  <c r="AD248" i="7"/>
  <c r="AB248" i="7"/>
  <c r="Z248" i="7"/>
  <c r="X248" i="7"/>
  <c r="V248" i="7"/>
  <c r="T248" i="7"/>
  <c r="R248" i="7"/>
  <c r="P248" i="7"/>
  <c r="N248" i="7"/>
  <c r="L248" i="7"/>
  <c r="J248" i="7"/>
  <c r="H248" i="7"/>
  <c r="F248" i="7"/>
  <c r="AE248" i="7"/>
  <c r="AC248" i="7"/>
  <c r="AA248" i="7"/>
  <c r="Y248" i="7"/>
  <c r="W248" i="7"/>
  <c r="U248" i="7"/>
  <c r="S248" i="7"/>
  <c r="Q248" i="7"/>
  <c r="O248" i="7"/>
  <c r="M248" i="7"/>
  <c r="K248" i="7"/>
  <c r="I248" i="7"/>
  <c r="G248" i="7"/>
  <c r="AE243" i="8"/>
  <c r="AC243" i="8"/>
  <c r="AA243" i="8"/>
  <c r="Y243" i="8"/>
  <c r="W243" i="8"/>
  <c r="U243" i="8"/>
  <c r="S243" i="8"/>
  <c r="Q243" i="8"/>
  <c r="O243" i="8"/>
  <c r="M243" i="8"/>
  <c r="K243" i="8"/>
  <c r="I243" i="8"/>
  <c r="G243" i="8"/>
  <c r="AF243" i="8"/>
  <c r="AD243" i="8"/>
  <c r="AB243" i="8"/>
  <c r="Z243" i="8"/>
  <c r="X243" i="8"/>
  <c r="V243" i="8"/>
  <c r="T243" i="8"/>
  <c r="R243" i="8"/>
  <c r="P243" i="8"/>
  <c r="N243" i="8"/>
  <c r="L243" i="8"/>
  <c r="J243" i="8"/>
  <c r="H243" i="8"/>
  <c r="F243" i="8"/>
  <c r="AE243" i="7"/>
  <c r="AC243" i="7"/>
  <c r="AA243" i="7"/>
  <c r="Y243" i="7"/>
  <c r="W243" i="7"/>
  <c r="U243" i="7"/>
  <c r="S243" i="7"/>
  <c r="Q243" i="7"/>
  <c r="O243" i="7"/>
  <c r="M243" i="7"/>
  <c r="K243" i="7"/>
  <c r="I243" i="7"/>
  <c r="G243" i="7"/>
  <c r="AF243" i="7"/>
  <c r="AD243" i="7"/>
  <c r="AB243" i="7"/>
  <c r="Z243" i="7"/>
  <c r="X243" i="7"/>
  <c r="V243" i="7"/>
  <c r="T243" i="7"/>
  <c r="R243" i="7"/>
  <c r="P243" i="7"/>
  <c r="N243" i="7"/>
  <c r="L243" i="7"/>
  <c r="J243" i="7"/>
  <c r="H243" i="7"/>
  <c r="F243" i="7"/>
  <c r="AF238" i="7"/>
  <c r="AD238" i="7"/>
  <c r="AB238" i="7"/>
  <c r="Z238" i="7"/>
  <c r="X238" i="7"/>
  <c r="V238" i="7"/>
  <c r="T238" i="7"/>
  <c r="R238" i="7"/>
  <c r="P238" i="7"/>
  <c r="N238" i="7"/>
  <c r="L238" i="7"/>
  <c r="J238" i="7"/>
  <c r="H238" i="7"/>
  <c r="F238" i="7"/>
  <c r="AE238" i="7"/>
  <c r="AC238" i="7"/>
  <c r="AA238" i="7"/>
  <c r="Y238" i="7"/>
  <c r="W238" i="7"/>
  <c r="U238" i="7"/>
  <c r="S238" i="7"/>
  <c r="Q238" i="7"/>
  <c r="O238" i="7"/>
  <c r="M238" i="7"/>
  <c r="K238" i="7"/>
  <c r="I238" i="7"/>
  <c r="G238" i="7"/>
  <c r="AE233" i="8"/>
  <c r="AC233" i="8"/>
  <c r="AA233" i="8"/>
  <c r="Y233" i="8"/>
  <c r="W233" i="8"/>
  <c r="U233" i="8"/>
  <c r="S233" i="8"/>
  <c r="Q233" i="8"/>
  <c r="O233" i="8"/>
  <c r="M233" i="8"/>
  <c r="K233" i="8"/>
  <c r="I233" i="8"/>
  <c r="G233" i="8"/>
  <c r="AF233" i="8"/>
  <c r="AD233" i="8"/>
  <c r="AB233" i="8"/>
  <c r="Z233" i="8"/>
  <c r="X233" i="8"/>
  <c r="V233" i="8"/>
  <c r="T233" i="8"/>
  <c r="R233" i="8"/>
  <c r="P233" i="8"/>
  <c r="N233" i="8"/>
  <c r="L233" i="8"/>
  <c r="J233" i="8"/>
  <c r="H233" i="8"/>
  <c r="F233" i="8"/>
  <c r="AE233" i="7"/>
  <c r="AC233" i="7"/>
  <c r="AA233" i="7"/>
  <c r="Y233" i="7"/>
  <c r="W233" i="7"/>
  <c r="U233" i="7"/>
  <c r="S233" i="7"/>
  <c r="Q233" i="7"/>
  <c r="O233" i="7"/>
  <c r="M233" i="7"/>
  <c r="K233" i="7"/>
  <c r="I233" i="7"/>
  <c r="G233" i="7"/>
  <c r="AF233" i="7"/>
  <c r="AD233" i="7"/>
  <c r="AB233" i="7"/>
  <c r="Z233" i="7"/>
  <c r="X233" i="7"/>
  <c r="V233" i="7"/>
  <c r="T233" i="7"/>
  <c r="R233" i="7"/>
  <c r="P233" i="7"/>
  <c r="N233" i="7"/>
  <c r="L233" i="7"/>
  <c r="J233" i="7"/>
  <c r="H233" i="7"/>
  <c r="F233" i="7"/>
  <c r="AE228" i="8"/>
  <c r="AC228" i="8"/>
  <c r="AA228" i="8"/>
  <c r="Y228" i="8"/>
  <c r="W228" i="8"/>
  <c r="U228" i="8"/>
  <c r="S228" i="8"/>
  <c r="Q228" i="8"/>
  <c r="O228" i="8"/>
  <c r="M228" i="8"/>
  <c r="K228" i="8"/>
  <c r="I228" i="8"/>
  <c r="G228" i="8"/>
  <c r="AF228" i="8"/>
  <c r="AD228" i="8"/>
  <c r="AB228" i="8"/>
  <c r="Z228" i="8"/>
  <c r="X228" i="8"/>
  <c r="V228" i="8"/>
  <c r="T228" i="8"/>
  <c r="R228" i="8"/>
  <c r="P228" i="8"/>
  <c r="N228" i="8"/>
  <c r="L228" i="8"/>
  <c r="J228" i="8"/>
  <c r="H228" i="8"/>
  <c r="F228" i="8"/>
  <c r="AE223" i="8"/>
  <c r="AC223" i="8"/>
  <c r="AA223" i="8"/>
  <c r="Y223" i="8"/>
  <c r="W223" i="8"/>
  <c r="U223" i="8"/>
  <c r="S223" i="8"/>
  <c r="Q223" i="8"/>
  <c r="O223" i="8"/>
  <c r="M223" i="8"/>
  <c r="K223" i="8"/>
  <c r="I223" i="8"/>
  <c r="G223" i="8"/>
  <c r="AF223" i="8"/>
  <c r="AD223" i="8"/>
  <c r="AB223" i="8"/>
  <c r="Z223" i="8"/>
  <c r="X223" i="8"/>
  <c r="V223" i="8"/>
  <c r="T223" i="8"/>
  <c r="R223" i="8"/>
  <c r="P223" i="8"/>
  <c r="N223" i="8"/>
  <c r="L223" i="8"/>
  <c r="J223" i="8"/>
  <c r="H223" i="8"/>
  <c r="F223" i="8"/>
  <c r="AE223" i="7"/>
  <c r="AC223" i="7"/>
  <c r="AA223" i="7"/>
  <c r="Y223" i="7"/>
  <c r="W223" i="7"/>
  <c r="U223" i="7"/>
  <c r="S223" i="7"/>
  <c r="Q223" i="7"/>
  <c r="O223" i="7"/>
  <c r="M223" i="7"/>
  <c r="K223" i="7"/>
  <c r="I223" i="7"/>
  <c r="G223" i="7"/>
  <c r="AF223" i="7"/>
  <c r="AD223" i="7"/>
  <c r="AB223" i="7"/>
  <c r="Z223" i="7"/>
  <c r="X223" i="7"/>
  <c r="V223" i="7"/>
  <c r="T223" i="7"/>
  <c r="R223" i="7"/>
  <c r="P223" i="7"/>
  <c r="N223" i="7"/>
  <c r="L223" i="7"/>
  <c r="J223" i="7"/>
  <c r="H223" i="7"/>
  <c r="F223" i="7"/>
  <c r="AE218" i="8"/>
  <c r="AC218" i="8"/>
  <c r="AA218" i="8"/>
  <c r="Y218" i="8"/>
  <c r="W218" i="8"/>
  <c r="U218" i="8"/>
  <c r="S218" i="8"/>
  <c r="Q218" i="8"/>
  <c r="O218" i="8"/>
  <c r="M218" i="8"/>
  <c r="K218" i="8"/>
  <c r="I218" i="8"/>
  <c r="G218" i="8"/>
  <c r="AF218" i="8"/>
  <c r="AD218" i="8"/>
  <c r="AB218" i="8"/>
  <c r="Z218" i="8"/>
  <c r="X218" i="8"/>
  <c r="V218" i="8"/>
  <c r="T218" i="8"/>
  <c r="R218" i="8"/>
  <c r="P218" i="8"/>
  <c r="N218" i="8"/>
  <c r="L218" i="8"/>
  <c r="J218" i="8"/>
  <c r="H218" i="8"/>
  <c r="F218" i="8"/>
  <c r="AF218" i="7"/>
  <c r="AD218" i="7"/>
  <c r="AB218" i="7"/>
  <c r="Z218" i="7"/>
  <c r="X218" i="7"/>
  <c r="V218" i="7"/>
  <c r="T218" i="7"/>
  <c r="R218" i="7"/>
  <c r="P218" i="7"/>
  <c r="N218" i="7"/>
  <c r="L218" i="7"/>
  <c r="J218" i="7"/>
  <c r="H218" i="7"/>
  <c r="F218" i="7"/>
  <c r="AE218" i="7"/>
  <c r="AC218" i="7"/>
  <c r="AA218" i="7"/>
  <c r="Y218" i="7"/>
  <c r="W218" i="7"/>
  <c r="U218" i="7"/>
  <c r="S218" i="7"/>
  <c r="Q218" i="7"/>
  <c r="O218" i="7"/>
  <c r="M218" i="7"/>
  <c r="K218" i="7"/>
  <c r="I218" i="7"/>
  <c r="G218" i="7"/>
  <c r="AE213" i="7"/>
  <c r="AC213" i="7"/>
  <c r="AA213" i="7"/>
  <c r="Y213" i="7"/>
  <c r="W213" i="7"/>
  <c r="U213" i="7"/>
  <c r="S213" i="7"/>
  <c r="Q213" i="7"/>
  <c r="O213" i="7"/>
  <c r="M213" i="7"/>
  <c r="K213" i="7"/>
  <c r="I213" i="7"/>
  <c r="G213" i="7"/>
  <c r="AF213" i="7"/>
  <c r="AD213" i="7"/>
  <c r="AB213" i="7"/>
  <c r="Z213" i="7"/>
  <c r="X213" i="7"/>
  <c r="V213" i="7"/>
  <c r="T213" i="7"/>
  <c r="R213" i="7"/>
  <c r="P213" i="7"/>
  <c r="N213" i="7"/>
  <c r="L213" i="7"/>
  <c r="J213" i="7"/>
  <c r="H213" i="7"/>
  <c r="F213" i="7"/>
  <c r="AF208" i="7"/>
  <c r="AD208" i="7"/>
  <c r="AB208" i="7"/>
  <c r="Z208" i="7"/>
  <c r="X208" i="7"/>
  <c r="V208" i="7"/>
  <c r="T208" i="7"/>
  <c r="R208" i="7"/>
  <c r="P208" i="7"/>
  <c r="N208" i="7"/>
  <c r="L208" i="7"/>
  <c r="J208" i="7"/>
  <c r="H208" i="7"/>
  <c r="F208" i="7"/>
  <c r="AE208" i="7"/>
  <c r="AC208" i="7"/>
  <c r="AA208" i="7"/>
  <c r="Y208" i="7"/>
  <c r="W208" i="7"/>
  <c r="U208" i="7"/>
  <c r="S208" i="7"/>
  <c r="Q208" i="7"/>
  <c r="O208" i="7"/>
  <c r="M208" i="7"/>
  <c r="K208" i="7"/>
  <c r="I208" i="7"/>
  <c r="G208" i="7"/>
  <c r="AF198" i="7"/>
  <c r="AD198" i="7"/>
  <c r="AB198" i="7"/>
  <c r="Z198" i="7"/>
  <c r="X198" i="7"/>
  <c r="V198" i="7"/>
  <c r="T198" i="7"/>
  <c r="R198" i="7"/>
  <c r="P198" i="7"/>
  <c r="N198" i="7"/>
  <c r="L198" i="7"/>
  <c r="J198" i="7"/>
  <c r="H198" i="7"/>
  <c r="F198" i="7"/>
  <c r="AE198" i="7"/>
  <c r="AC198" i="7"/>
  <c r="AA198" i="7"/>
  <c r="Y198" i="7"/>
  <c r="W198" i="7"/>
  <c r="U198" i="7"/>
  <c r="S198" i="7"/>
  <c r="Q198" i="7"/>
  <c r="O198" i="7"/>
  <c r="M198" i="7"/>
  <c r="K198" i="7"/>
  <c r="I198" i="7"/>
  <c r="G198" i="7"/>
  <c r="AE193" i="8"/>
  <c r="AC193" i="8"/>
  <c r="AA193" i="8"/>
  <c r="Y193" i="8"/>
  <c r="W193" i="8"/>
  <c r="U193" i="8"/>
  <c r="S193" i="8"/>
  <c r="Q193" i="8"/>
  <c r="O193" i="8"/>
  <c r="M193" i="8"/>
  <c r="K193" i="8"/>
  <c r="I193" i="8"/>
  <c r="G193" i="8"/>
  <c r="AF193" i="8"/>
  <c r="AD193" i="8"/>
  <c r="AB193" i="8"/>
  <c r="Z193" i="8"/>
  <c r="X193" i="8"/>
  <c r="V193" i="8"/>
  <c r="T193" i="8"/>
  <c r="R193" i="8"/>
  <c r="P193" i="8"/>
  <c r="N193" i="8"/>
  <c r="L193" i="8"/>
  <c r="J193" i="8"/>
  <c r="H193" i="8"/>
  <c r="F193" i="8"/>
  <c r="AE188" i="8"/>
  <c r="AC188" i="8"/>
  <c r="AA188" i="8"/>
  <c r="Y188" i="8"/>
  <c r="W188" i="8"/>
  <c r="U188" i="8"/>
  <c r="S188" i="8"/>
  <c r="Q188" i="8"/>
  <c r="O188" i="8"/>
  <c r="M188" i="8"/>
  <c r="K188" i="8"/>
  <c r="I188" i="8"/>
  <c r="G188" i="8"/>
  <c r="AF188" i="8"/>
  <c r="AD188" i="8"/>
  <c r="AB188" i="8"/>
  <c r="Z188" i="8"/>
  <c r="X188" i="8"/>
  <c r="V188" i="8"/>
  <c r="T188" i="8"/>
  <c r="R188" i="8"/>
  <c r="P188" i="8"/>
  <c r="N188" i="8"/>
  <c r="L188" i="8"/>
  <c r="J188" i="8"/>
  <c r="H188" i="8"/>
  <c r="F188" i="8"/>
  <c r="AF188" i="7"/>
  <c r="AD188" i="7"/>
  <c r="AB188" i="7"/>
  <c r="Z188" i="7"/>
  <c r="X188" i="7"/>
  <c r="V188" i="7"/>
  <c r="T188" i="7"/>
  <c r="R188" i="7"/>
  <c r="P188" i="7"/>
  <c r="N188" i="7"/>
  <c r="L188" i="7"/>
  <c r="J188" i="7"/>
  <c r="H188" i="7"/>
  <c r="F188" i="7"/>
  <c r="AE188" i="7"/>
  <c r="AC188" i="7"/>
  <c r="AA188" i="7"/>
  <c r="Y188" i="7"/>
  <c r="W188" i="7"/>
  <c r="U188" i="7"/>
  <c r="S188" i="7"/>
  <c r="Q188" i="7"/>
  <c r="O188" i="7"/>
  <c r="M188" i="7"/>
  <c r="K188" i="7"/>
  <c r="I188" i="7"/>
  <c r="G188" i="7"/>
  <c r="AE183" i="8"/>
  <c r="AC183" i="8"/>
  <c r="AA183" i="8"/>
  <c r="Y183" i="8"/>
  <c r="W183" i="8"/>
  <c r="U183" i="8"/>
  <c r="S183" i="8"/>
  <c r="Q183" i="8"/>
  <c r="O183" i="8"/>
  <c r="M183" i="8"/>
  <c r="K183" i="8"/>
  <c r="I183" i="8"/>
  <c r="G183" i="8"/>
  <c r="AF183" i="8"/>
  <c r="AD183" i="8"/>
  <c r="AB183" i="8"/>
  <c r="Z183" i="8"/>
  <c r="X183" i="8"/>
  <c r="V183" i="8"/>
  <c r="T183" i="8"/>
  <c r="R183" i="8"/>
  <c r="P183" i="8"/>
  <c r="N183" i="8"/>
  <c r="L183" i="8"/>
  <c r="J183" i="8"/>
  <c r="H183" i="8"/>
  <c r="F183" i="8"/>
  <c r="AE183" i="7"/>
  <c r="AC183" i="7"/>
  <c r="AA183" i="7"/>
  <c r="Y183" i="7"/>
  <c r="W183" i="7"/>
  <c r="U183" i="7"/>
  <c r="S183" i="7"/>
  <c r="Q183" i="7"/>
  <c r="O183" i="7"/>
  <c r="M183" i="7"/>
  <c r="K183" i="7"/>
  <c r="I183" i="7"/>
  <c r="G183" i="7"/>
  <c r="AF183" i="7"/>
  <c r="AD183" i="7"/>
  <c r="AB183" i="7"/>
  <c r="Z183" i="7"/>
  <c r="X183" i="7"/>
  <c r="V183" i="7"/>
  <c r="T183" i="7"/>
  <c r="R183" i="7"/>
  <c r="P183" i="7"/>
  <c r="N183" i="7"/>
  <c r="L183" i="7"/>
  <c r="J183" i="7"/>
  <c r="H183" i="7"/>
  <c r="F183" i="7"/>
  <c r="AE173" i="8"/>
  <c r="AC173" i="8"/>
  <c r="AA173" i="8"/>
  <c r="Y173" i="8"/>
  <c r="W173" i="8"/>
  <c r="U173" i="8"/>
  <c r="S173" i="8"/>
  <c r="Q173" i="8"/>
  <c r="O173" i="8"/>
  <c r="M173" i="8"/>
  <c r="K173" i="8"/>
  <c r="I173" i="8"/>
  <c r="G173" i="8"/>
  <c r="AF173" i="8"/>
  <c r="AD173" i="8"/>
  <c r="AB173" i="8"/>
  <c r="Z173" i="8"/>
  <c r="X173" i="8"/>
  <c r="V173" i="8"/>
  <c r="T173" i="8"/>
  <c r="R173" i="8"/>
  <c r="P173" i="8"/>
  <c r="N173" i="8"/>
  <c r="L173" i="8"/>
  <c r="J173" i="8"/>
  <c r="H173" i="8"/>
  <c r="F173" i="8"/>
  <c r="AE173" i="7"/>
  <c r="AC173" i="7"/>
  <c r="AA173" i="7"/>
  <c r="Y173" i="7"/>
  <c r="W173" i="7"/>
  <c r="U173" i="7"/>
  <c r="S173" i="7"/>
  <c r="Q173" i="7"/>
  <c r="O173" i="7"/>
  <c r="M173" i="7"/>
  <c r="K173" i="7"/>
  <c r="I173" i="7"/>
  <c r="G173" i="7"/>
  <c r="AF173" i="7"/>
  <c r="AD173" i="7"/>
  <c r="AB173" i="7"/>
  <c r="Z173" i="7"/>
  <c r="X173" i="7"/>
  <c r="V173" i="7"/>
  <c r="T173" i="7"/>
  <c r="R173" i="7"/>
  <c r="P173" i="7"/>
  <c r="N173" i="7"/>
  <c r="L173" i="7"/>
  <c r="J173" i="7"/>
  <c r="H173" i="7"/>
  <c r="F173" i="7"/>
  <c r="AE168" i="8"/>
  <c r="AC168" i="8"/>
  <c r="AA168" i="8"/>
  <c r="Y168" i="8"/>
  <c r="W168" i="8"/>
  <c r="U168" i="8"/>
  <c r="S168" i="8"/>
  <c r="Q168" i="8"/>
  <c r="O168" i="8"/>
  <c r="M168" i="8"/>
  <c r="K168" i="8"/>
  <c r="I168" i="8"/>
  <c r="G168" i="8"/>
  <c r="AF168" i="8"/>
  <c r="AD168" i="8"/>
  <c r="AB168" i="8"/>
  <c r="Z168" i="8"/>
  <c r="X168" i="8"/>
  <c r="V168" i="8"/>
  <c r="T168" i="8"/>
  <c r="R168" i="8"/>
  <c r="P168" i="8"/>
  <c r="N168" i="8"/>
  <c r="L168" i="8"/>
  <c r="J168" i="8"/>
  <c r="H168" i="8"/>
  <c r="F168" i="8"/>
  <c r="AE163" i="8"/>
  <c r="AC163" i="8"/>
  <c r="AA163" i="8"/>
  <c r="Y163" i="8"/>
  <c r="W163" i="8"/>
  <c r="U163" i="8"/>
  <c r="S163" i="8"/>
  <c r="Q163" i="8"/>
  <c r="O163" i="8"/>
  <c r="M163" i="8"/>
  <c r="K163" i="8"/>
  <c r="I163" i="8"/>
  <c r="G163" i="8"/>
  <c r="AF163" i="8"/>
  <c r="AD163" i="8"/>
  <c r="AB163" i="8"/>
  <c r="Z163" i="8"/>
  <c r="X163" i="8"/>
  <c r="V163" i="8"/>
  <c r="T163" i="8"/>
  <c r="R163" i="8"/>
  <c r="P163" i="8"/>
  <c r="N163" i="8"/>
  <c r="L163" i="8"/>
  <c r="J163" i="8"/>
  <c r="H163" i="8"/>
  <c r="F163" i="8"/>
  <c r="AE158" i="8"/>
  <c r="AC158" i="8"/>
  <c r="AA158" i="8"/>
  <c r="Y158" i="8"/>
  <c r="W158" i="8"/>
  <c r="U158" i="8"/>
  <c r="S158" i="8"/>
  <c r="Q158" i="8"/>
  <c r="O158" i="8"/>
  <c r="M158" i="8"/>
  <c r="K158" i="8"/>
  <c r="I158" i="8"/>
  <c r="G158" i="8"/>
  <c r="AF158" i="8"/>
  <c r="AD158" i="8"/>
  <c r="AB158" i="8"/>
  <c r="Z158" i="8"/>
  <c r="X158" i="8"/>
  <c r="V158" i="8"/>
  <c r="T158" i="8"/>
  <c r="R158" i="8"/>
  <c r="P158" i="8"/>
  <c r="N158" i="8"/>
  <c r="L158" i="8"/>
  <c r="J158" i="8"/>
  <c r="H158" i="8"/>
  <c r="F158" i="8"/>
  <c r="AE153" i="8"/>
  <c r="AC153" i="8"/>
  <c r="AA153" i="8"/>
  <c r="Y153" i="8"/>
  <c r="W153" i="8"/>
  <c r="U153" i="8"/>
  <c r="S153" i="8"/>
  <c r="Q153" i="8"/>
  <c r="O153" i="8"/>
  <c r="M153" i="8"/>
  <c r="K153" i="8"/>
  <c r="I153" i="8"/>
  <c r="G153" i="8"/>
  <c r="AF153" i="8"/>
  <c r="AD153" i="8"/>
  <c r="AB153" i="8"/>
  <c r="Z153" i="8"/>
  <c r="X153" i="8"/>
  <c r="V153" i="8"/>
  <c r="T153" i="8"/>
  <c r="R153" i="8"/>
  <c r="P153" i="8"/>
  <c r="N153" i="8"/>
  <c r="L153" i="8"/>
  <c r="J153" i="8"/>
  <c r="H153" i="8"/>
  <c r="F153" i="8"/>
  <c r="AE153" i="7"/>
  <c r="AC153" i="7"/>
  <c r="AA153" i="7"/>
  <c r="Y153" i="7"/>
  <c r="W153" i="7"/>
  <c r="U153" i="7"/>
  <c r="S153" i="7"/>
  <c r="Q153" i="7"/>
  <c r="O153" i="7"/>
  <c r="M153" i="7"/>
  <c r="K153" i="7"/>
  <c r="I153" i="7"/>
  <c r="G153" i="7"/>
  <c r="AF153" i="7"/>
  <c r="AD153" i="7"/>
  <c r="AB153" i="7"/>
  <c r="Z153" i="7"/>
  <c r="X153" i="7"/>
  <c r="V153" i="7"/>
  <c r="T153" i="7"/>
  <c r="R153" i="7"/>
  <c r="P153" i="7"/>
  <c r="N153" i="7"/>
  <c r="L153" i="7"/>
  <c r="J153" i="7"/>
  <c r="H153" i="7"/>
  <c r="F153" i="7"/>
  <c r="AE148" i="8"/>
  <c r="AC148" i="8"/>
  <c r="AA148" i="8"/>
  <c r="Y148" i="8"/>
  <c r="W148" i="8"/>
  <c r="U148" i="8"/>
  <c r="S148" i="8"/>
  <c r="Q148" i="8"/>
  <c r="O148" i="8"/>
  <c r="M148" i="8"/>
  <c r="K148" i="8"/>
  <c r="I148" i="8"/>
  <c r="G148" i="8"/>
  <c r="AF148" i="8"/>
  <c r="AD148" i="8"/>
  <c r="AB148" i="8"/>
  <c r="Z148" i="8"/>
  <c r="X148" i="8"/>
  <c r="V148" i="8"/>
  <c r="T148" i="8"/>
  <c r="R148" i="8"/>
  <c r="P148" i="8"/>
  <c r="N148" i="8"/>
  <c r="L148" i="8"/>
  <c r="J148" i="8"/>
  <c r="H148" i="8"/>
  <c r="F148" i="8"/>
  <c r="AF148" i="7"/>
  <c r="AD148" i="7"/>
  <c r="AB148" i="7"/>
  <c r="Z148" i="7"/>
  <c r="X148" i="7"/>
  <c r="V148" i="7"/>
  <c r="T148" i="7"/>
  <c r="R148" i="7"/>
  <c r="P148" i="7"/>
  <c r="N148" i="7"/>
  <c r="L148" i="7"/>
  <c r="J148" i="7"/>
  <c r="H148" i="7"/>
  <c r="F148" i="7"/>
  <c r="AE148" i="7"/>
  <c r="AC148" i="7"/>
  <c r="AA148" i="7"/>
  <c r="Y148" i="7"/>
  <c r="W148" i="7"/>
  <c r="U148" i="7"/>
  <c r="S148" i="7"/>
  <c r="Q148" i="7"/>
  <c r="O148" i="7"/>
  <c r="M148" i="7"/>
  <c r="K148" i="7"/>
  <c r="I148" i="7"/>
  <c r="G148" i="7"/>
  <c r="AE143" i="8"/>
  <c r="AC143" i="8"/>
  <c r="AA143" i="8"/>
  <c r="Y143" i="8"/>
  <c r="W143" i="8"/>
  <c r="U143" i="8"/>
  <c r="S143" i="8"/>
  <c r="Q143" i="8"/>
  <c r="O143" i="8"/>
  <c r="M143" i="8"/>
  <c r="K143" i="8"/>
  <c r="I143" i="8"/>
  <c r="G143" i="8"/>
  <c r="AF143" i="8"/>
  <c r="AD143" i="8"/>
  <c r="AB143" i="8"/>
  <c r="Z143" i="8"/>
  <c r="X143" i="8"/>
  <c r="V143" i="8"/>
  <c r="T143" i="8"/>
  <c r="R143" i="8"/>
  <c r="P143" i="8"/>
  <c r="N143" i="8"/>
  <c r="L143" i="8"/>
  <c r="J143" i="8"/>
  <c r="H143" i="8"/>
  <c r="F143" i="8"/>
  <c r="AE143" i="7"/>
  <c r="AC143" i="7"/>
  <c r="AA143" i="7"/>
  <c r="Y143" i="7"/>
  <c r="W143" i="7"/>
  <c r="U143" i="7"/>
  <c r="S143" i="7"/>
  <c r="Q143" i="7"/>
  <c r="O143" i="7"/>
  <c r="M143" i="7"/>
  <c r="K143" i="7"/>
  <c r="I143" i="7"/>
  <c r="G143" i="7"/>
  <c r="AF143" i="7"/>
  <c r="AD143" i="7"/>
  <c r="AB143" i="7"/>
  <c r="Z143" i="7"/>
  <c r="X143" i="7"/>
  <c r="V143" i="7"/>
  <c r="T143" i="7"/>
  <c r="R143" i="7"/>
  <c r="P143" i="7"/>
  <c r="N143" i="7"/>
  <c r="L143" i="7"/>
  <c r="J143" i="7"/>
  <c r="H143" i="7"/>
  <c r="F143" i="7"/>
  <c r="AE138" i="8"/>
  <c r="AC138" i="8"/>
  <c r="AA138" i="8"/>
  <c r="Y138" i="8"/>
  <c r="W138" i="8"/>
  <c r="U138" i="8"/>
  <c r="S138" i="8"/>
  <c r="Q138" i="8"/>
  <c r="O138" i="8"/>
  <c r="M138" i="8"/>
  <c r="K138" i="8"/>
  <c r="I138" i="8"/>
  <c r="G138" i="8"/>
  <c r="AF138" i="8"/>
  <c r="AD138" i="8"/>
  <c r="AB138" i="8"/>
  <c r="Z138" i="8"/>
  <c r="X138" i="8"/>
  <c r="V138" i="8"/>
  <c r="T138" i="8"/>
  <c r="R138" i="8"/>
  <c r="P138" i="8"/>
  <c r="N138" i="8"/>
  <c r="L138" i="8"/>
  <c r="J138" i="8"/>
  <c r="H138" i="8"/>
  <c r="F138" i="8"/>
  <c r="AF138" i="7"/>
  <c r="AD138" i="7"/>
  <c r="AB138" i="7"/>
  <c r="Z138" i="7"/>
  <c r="X138" i="7"/>
  <c r="V138" i="7"/>
  <c r="T138" i="7"/>
  <c r="R138" i="7"/>
  <c r="P138" i="7"/>
  <c r="N138" i="7"/>
  <c r="L138" i="7"/>
  <c r="J138" i="7"/>
  <c r="H138" i="7"/>
  <c r="F138" i="7"/>
  <c r="AE138" i="7"/>
  <c r="AC138" i="7"/>
  <c r="AA138" i="7"/>
  <c r="Y138" i="7"/>
  <c r="W138" i="7"/>
  <c r="U138" i="7"/>
  <c r="S138" i="7"/>
  <c r="Q138" i="7"/>
  <c r="O138" i="7"/>
  <c r="M138" i="7"/>
  <c r="K138" i="7"/>
  <c r="I138" i="7"/>
  <c r="G138" i="7"/>
  <c r="AE133" i="8"/>
  <c r="AC133" i="8"/>
  <c r="AA133" i="8"/>
  <c r="Y133" i="8"/>
  <c r="W133" i="8"/>
  <c r="U133" i="8"/>
  <c r="S133" i="8"/>
  <c r="Q133" i="8"/>
  <c r="O133" i="8"/>
  <c r="M133" i="8"/>
  <c r="K133" i="8"/>
  <c r="I133" i="8"/>
  <c r="G133" i="8"/>
  <c r="AF133" i="8"/>
  <c r="AD133" i="8"/>
  <c r="AB133" i="8"/>
  <c r="Z133" i="8"/>
  <c r="X133" i="8"/>
  <c r="V133" i="8"/>
  <c r="T133" i="8"/>
  <c r="R133" i="8"/>
  <c r="P133" i="8"/>
  <c r="N133" i="8"/>
  <c r="L133" i="8"/>
  <c r="J133" i="8"/>
  <c r="H133" i="8"/>
  <c r="F133" i="8"/>
  <c r="AE133" i="7"/>
  <c r="AC133" i="7"/>
  <c r="AA133" i="7"/>
  <c r="Y133" i="7"/>
  <c r="W133" i="7"/>
  <c r="U133" i="7"/>
  <c r="S133" i="7"/>
  <c r="Q133" i="7"/>
  <c r="O133" i="7"/>
  <c r="M133" i="7"/>
  <c r="K133" i="7"/>
  <c r="I133" i="7"/>
  <c r="G133" i="7"/>
  <c r="AF133" i="7"/>
  <c r="AD133" i="7"/>
  <c r="AB133" i="7"/>
  <c r="Z133" i="7"/>
  <c r="X133" i="7"/>
  <c r="V133" i="7"/>
  <c r="T133" i="7"/>
  <c r="R133" i="7"/>
  <c r="P133" i="7"/>
  <c r="N133" i="7"/>
  <c r="L133" i="7"/>
  <c r="J133" i="7"/>
  <c r="H133" i="7"/>
  <c r="F133" i="7"/>
  <c r="AE128" i="8"/>
  <c r="AC128" i="8"/>
  <c r="AA128" i="8"/>
  <c r="Y128" i="8"/>
  <c r="W128" i="8"/>
  <c r="U128" i="8"/>
  <c r="S128" i="8"/>
  <c r="Q128" i="8"/>
  <c r="O128" i="8"/>
  <c r="M128" i="8"/>
  <c r="K128" i="8"/>
  <c r="I128" i="8"/>
  <c r="G128" i="8"/>
  <c r="AF128" i="8"/>
  <c r="AD128" i="8"/>
  <c r="AB128" i="8"/>
  <c r="Z128" i="8"/>
  <c r="X128" i="8"/>
  <c r="V128" i="8"/>
  <c r="T128" i="8"/>
  <c r="R128" i="8"/>
  <c r="P128" i="8"/>
  <c r="N128" i="8"/>
  <c r="L128" i="8"/>
  <c r="J128" i="8"/>
  <c r="H128" i="8"/>
  <c r="F128" i="8"/>
  <c r="AE123" i="8"/>
  <c r="AC123" i="8"/>
  <c r="AA123" i="8"/>
  <c r="Y123" i="8"/>
  <c r="W123" i="8"/>
  <c r="U123" i="8"/>
  <c r="S123" i="8"/>
  <c r="Q123" i="8"/>
  <c r="O123" i="8"/>
  <c r="M123" i="8"/>
  <c r="K123" i="8"/>
  <c r="I123" i="8"/>
  <c r="G123" i="8"/>
  <c r="AF123" i="8"/>
  <c r="AD123" i="8"/>
  <c r="AB123" i="8"/>
  <c r="Z123" i="8"/>
  <c r="X123" i="8"/>
  <c r="V123" i="8"/>
  <c r="T123" i="8"/>
  <c r="R123" i="8"/>
  <c r="P123" i="8"/>
  <c r="N123" i="8"/>
  <c r="L123" i="8"/>
  <c r="J123" i="8"/>
  <c r="H123" i="8"/>
  <c r="F123" i="8"/>
  <c r="AE123" i="7"/>
  <c r="AC123" i="7"/>
  <c r="AA123" i="7"/>
  <c r="Y123" i="7"/>
  <c r="W123" i="7"/>
  <c r="U123" i="7"/>
  <c r="S123" i="7"/>
  <c r="Q123" i="7"/>
  <c r="O123" i="7"/>
  <c r="M123" i="7"/>
  <c r="K123" i="7"/>
  <c r="I123" i="7"/>
  <c r="G123" i="7"/>
  <c r="AF123" i="7"/>
  <c r="AD123" i="7"/>
  <c r="AB123" i="7"/>
  <c r="Z123" i="7"/>
  <c r="X123" i="7"/>
  <c r="V123" i="7"/>
  <c r="T123" i="7"/>
  <c r="R123" i="7"/>
  <c r="P123" i="7"/>
  <c r="N123" i="7"/>
  <c r="L123" i="7"/>
  <c r="J123" i="7"/>
  <c r="H123" i="7"/>
  <c r="F123" i="7"/>
  <c r="AE118" i="8"/>
  <c r="AC118" i="8"/>
  <c r="AA118" i="8"/>
  <c r="Y118" i="8"/>
  <c r="W118" i="8"/>
  <c r="U118" i="8"/>
  <c r="S118" i="8"/>
  <c r="Q118" i="8"/>
  <c r="O118" i="8"/>
  <c r="M118" i="8"/>
  <c r="K118" i="8"/>
  <c r="I118" i="8"/>
  <c r="G118" i="8"/>
  <c r="AF118" i="8"/>
  <c r="AD118" i="8"/>
  <c r="AB118" i="8"/>
  <c r="Z118" i="8"/>
  <c r="X118" i="8"/>
  <c r="V118" i="8"/>
  <c r="T118" i="8"/>
  <c r="R118" i="8"/>
  <c r="P118" i="8"/>
  <c r="N118" i="8"/>
  <c r="L118" i="8"/>
  <c r="J118" i="8"/>
  <c r="H118" i="8"/>
  <c r="F118" i="8"/>
  <c r="AF118" i="7"/>
  <c r="AD118" i="7"/>
  <c r="AB118" i="7"/>
  <c r="Z118" i="7"/>
  <c r="X118" i="7"/>
  <c r="V118" i="7"/>
  <c r="T118" i="7"/>
  <c r="R118" i="7"/>
  <c r="P118" i="7"/>
  <c r="N118" i="7"/>
  <c r="L118" i="7"/>
  <c r="J118" i="7"/>
  <c r="H118" i="7"/>
  <c r="F118" i="7"/>
  <c r="AE118" i="7"/>
  <c r="AC118" i="7"/>
  <c r="AA118" i="7"/>
  <c r="Y118" i="7"/>
  <c r="W118" i="7"/>
  <c r="U118" i="7"/>
  <c r="S118" i="7"/>
  <c r="Q118" i="7"/>
  <c r="O118" i="7"/>
  <c r="M118" i="7"/>
  <c r="K118" i="7"/>
  <c r="I118" i="7"/>
  <c r="G118" i="7"/>
  <c r="AE113" i="8"/>
  <c r="AC113" i="8"/>
  <c r="AA113" i="8"/>
  <c r="Y113" i="8"/>
  <c r="W113" i="8"/>
  <c r="U113" i="8"/>
  <c r="S113" i="8"/>
  <c r="Q113" i="8"/>
  <c r="O113" i="8"/>
  <c r="M113" i="8"/>
  <c r="K113" i="8"/>
  <c r="I113" i="8"/>
  <c r="G113" i="8"/>
  <c r="AF113" i="8"/>
  <c r="AD113" i="8"/>
  <c r="AB113" i="8"/>
  <c r="Z113" i="8"/>
  <c r="X113" i="8"/>
  <c r="V113" i="8"/>
  <c r="T113" i="8"/>
  <c r="R113" i="8"/>
  <c r="P113" i="8"/>
  <c r="N113" i="8"/>
  <c r="L113" i="8"/>
  <c r="J113" i="8"/>
  <c r="H113" i="8"/>
  <c r="F113" i="8"/>
  <c r="AE113" i="7"/>
  <c r="AC113" i="7"/>
  <c r="AA113" i="7"/>
  <c r="Y113" i="7"/>
  <c r="W113" i="7"/>
  <c r="U113" i="7"/>
  <c r="S113" i="7"/>
  <c r="Q113" i="7"/>
  <c r="O113" i="7"/>
  <c r="M113" i="7"/>
  <c r="K113" i="7"/>
  <c r="I113" i="7"/>
  <c r="G113" i="7"/>
  <c r="AF113" i="7"/>
  <c r="AD113" i="7"/>
  <c r="AB113" i="7"/>
  <c r="Z113" i="7"/>
  <c r="X113" i="7"/>
  <c r="V113" i="7"/>
  <c r="T113" i="7"/>
  <c r="R113" i="7"/>
  <c r="P113" i="7"/>
  <c r="N113" i="7"/>
  <c r="L113" i="7"/>
  <c r="J113" i="7"/>
  <c r="H113" i="7"/>
  <c r="F113" i="7"/>
  <c r="AE108" i="8"/>
  <c r="AC108" i="8"/>
  <c r="AA108" i="8"/>
  <c r="Y108" i="8"/>
  <c r="W108" i="8"/>
  <c r="U108" i="8"/>
  <c r="S108" i="8"/>
  <c r="Q108" i="8"/>
  <c r="O108" i="8"/>
  <c r="M108" i="8"/>
  <c r="K108" i="8"/>
  <c r="I108" i="8"/>
  <c r="G108" i="8"/>
  <c r="AF108" i="8"/>
  <c r="AD108" i="8"/>
  <c r="AB108" i="8"/>
  <c r="Z108" i="8"/>
  <c r="X108" i="8"/>
  <c r="V108" i="8"/>
  <c r="T108" i="8"/>
  <c r="R108" i="8"/>
  <c r="P108" i="8"/>
  <c r="N108" i="8"/>
  <c r="L108" i="8"/>
  <c r="J108" i="8"/>
  <c r="H108" i="8"/>
  <c r="F108" i="8"/>
  <c r="AE103" i="8"/>
  <c r="AC103" i="8"/>
  <c r="AA103" i="8"/>
  <c r="Y103" i="8"/>
  <c r="W103" i="8"/>
  <c r="U103" i="8"/>
  <c r="S103" i="8"/>
  <c r="Q103" i="8"/>
  <c r="O103" i="8"/>
  <c r="M103" i="8"/>
  <c r="K103" i="8"/>
  <c r="I103" i="8"/>
  <c r="G103" i="8"/>
  <c r="AF103" i="8"/>
  <c r="AD103" i="8"/>
  <c r="AB103" i="8"/>
  <c r="Z103" i="8"/>
  <c r="X103" i="8"/>
  <c r="V103" i="8"/>
  <c r="T103" i="8"/>
  <c r="R103" i="8"/>
  <c r="P103" i="8"/>
  <c r="N103" i="8"/>
  <c r="L103" i="8"/>
  <c r="J103" i="8"/>
  <c r="H103" i="8"/>
  <c r="F103" i="8"/>
  <c r="AE103" i="7"/>
  <c r="AC103" i="7"/>
  <c r="AA103" i="7"/>
  <c r="Y103" i="7"/>
  <c r="W103" i="7"/>
  <c r="U103" i="7"/>
  <c r="S103" i="7"/>
  <c r="Q103" i="7"/>
  <c r="O103" i="7"/>
  <c r="M103" i="7"/>
  <c r="K103" i="7"/>
  <c r="I103" i="7"/>
  <c r="G103" i="7"/>
  <c r="AF103" i="7"/>
  <c r="AD103" i="7"/>
  <c r="AB103" i="7"/>
  <c r="Z103" i="7"/>
  <c r="X103" i="7"/>
  <c r="V103" i="7"/>
  <c r="T103" i="7"/>
  <c r="R103" i="7"/>
  <c r="P103" i="7"/>
  <c r="N103" i="7"/>
  <c r="L103" i="7"/>
  <c r="J103" i="7"/>
  <c r="H103" i="7"/>
  <c r="F103" i="7"/>
  <c r="AE98" i="8"/>
  <c r="AC98" i="8"/>
  <c r="AA98" i="8"/>
  <c r="Y98" i="8"/>
  <c r="W98" i="8"/>
  <c r="U98" i="8"/>
  <c r="S98" i="8"/>
  <c r="Q98" i="8"/>
  <c r="O98" i="8"/>
  <c r="M98" i="8"/>
  <c r="K98" i="8"/>
  <c r="I98" i="8"/>
  <c r="G98" i="8"/>
  <c r="AF98" i="8"/>
  <c r="AD98" i="8"/>
  <c r="AB98" i="8"/>
  <c r="Z98" i="8"/>
  <c r="X98" i="8"/>
  <c r="V98" i="8"/>
  <c r="T98" i="8"/>
  <c r="R98" i="8"/>
  <c r="P98" i="8"/>
  <c r="N98" i="8"/>
  <c r="L98" i="8"/>
  <c r="J98" i="8"/>
  <c r="H98" i="8"/>
  <c r="F98" i="8"/>
  <c r="AF98" i="7"/>
  <c r="AD98" i="7"/>
  <c r="AB98" i="7"/>
  <c r="Z98" i="7"/>
  <c r="X98" i="7"/>
  <c r="V98" i="7"/>
  <c r="T98" i="7"/>
  <c r="R98" i="7"/>
  <c r="P98" i="7"/>
  <c r="N98" i="7"/>
  <c r="L98" i="7"/>
  <c r="J98" i="7"/>
  <c r="H98" i="7"/>
  <c r="F98" i="7"/>
  <c r="AE98" i="7"/>
  <c r="AC98" i="7"/>
  <c r="AA98" i="7"/>
  <c r="Y98" i="7"/>
  <c r="W98" i="7"/>
  <c r="U98" i="7"/>
  <c r="S98" i="7"/>
  <c r="Q98" i="7"/>
  <c r="O98" i="7"/>
  <c r="M98" i="7"/>
  <c r="K98" i="7"/>
  <c r="I98" i="7"/>
  <c r="G98" i="7"/>
  <c r="AE93" i="8"/>
  <c r="AC93" i="8"/>
  <c r="AA93" i="8"/>
  <c r="Y93" i="8"/>
  <c r="W93" i="8"/>
  <c r="U93" i="8"/>
  <c r="S93" i="8"/>
  <c r="Q93" i="8"/>
  <c r="O93" i="8"/>
  <c r="M93" i="8"/>
  <c r="K93" i="8"/>
  <c r="I93" i="8"/>
  <c r="G93" i="8"/>
  <c r="AF93" i="8"/>
  <c r="AD93" i="8"/>
  <c r="AB93" i="8"/>
  <c r="Z93" i="8"/>
  <c r="X93" i="8"/>
  <c r="V93" i="8"/>
  <c r="T93" i="8"/>
  <c r="R93" i="8"/>
  <c r="P93" i="8"/>
  <c r="N93" i="8"/>
  <c r="L93" i="8"/>
  <c r="J93" i="8"/>
  <c r="H93" i="8"/>
  <c r="F93" i="8"/>
  <c r="AE93" i="7"/>
  <c r="AC93" i="7"/>
  <c r="AA93" i="7"/>
  <c r="Y93" i="7"/>
  <c r="W93" i="7"/>
  <c r="U93" i="7"/>
  <c r="S93" i="7"/>
  <c r="Q93" i="7"/>
  <c r="O93" i="7"/>
  <c r="M93" i="7"/>
  <c r="K93" i="7"/>
  <c r="I93" i="7"/>
  <c r="G93" i="7"/>
  <c r="AF93" i="7"/>
  <c r="AD93" i="7"/>
  <c r="AB93" i="7"/>
  <c r="Z93" i="7"/>
  <c r="X93" i="7"/>
  <c r="V93" i="7"/>
  <c r="T93" i="7"/>
  <c r="R93" i="7"/>
  <c r="P93" i="7"/>
  <c r="N93" i="7"/>
  <c r="L93" i="7"/>
  <c r="J93" i="7"/>
  <c r="H93" i="7"/>
  <c r="F93" i="7"/>
  <c r="AE88" i="8"/>
  <c r="AC88" i="8"/>
  <c r="AA88" i="8"/>
  <c r="Y88" i="8"/>
  <c r="W88" i="8"/>
  <c r="U88" i="8"/>
  <c r="S88" i="8"/>
  <c r="Q88" i="8"/>
  <c r="O88" i="8"/>
  <c r="M88" i="8"/>
  <c r="K88" i="8"/>
  <c r="I88" i="8"/>
  <c r="G88" i="8"/>
  <c r="AF88" i="8"/>
  <c r="AD88" i="8"/>
  <c r="AB88" i="8"/>
  <c r="Z88" i="8"/>
  <c r="X88" i="8"/>
  <c r="V88" i="8"/>
  <c r="T88" i="8"/>
  <c r="R88" i="8"/>
  <c r="P88" i="8"/>
  <c r="N88" i="8"/>
  <c r="L88" i="8"/>
  <c r="J88" i="8"/>
  <c r="H88" i="8"/>
  <c r="F88" i="8"/>
  <c r="AF88" i="7"/>
  <c r="AD88" i="7"/>
  <c r="AB88" i="7"/>
  <c r="Z88" i="7"/>
  <c r="X88" i="7"/>
  <c r="V88" i="7"/>
  <c r="T88" i="7"/>
  <c r="R88" i="7"/>
  <c r="P88" i="7"/>
  <c r="N88" i="7"/>
  <c r="L88" i="7"/>
  <c r="J88" i="7"/>
  <c r="H88" i="7"/>
  <c r="F88" i="7"/>
  <c r="AE88" i="7"/>
  <c r="AC88" i="7"/>
  <c r="AA88" i="7"/>
  <c r="Y88" i="7"/>
  <c r="W88" i="7"/>
  <c r="U88" i="7"/>
  <c r="S88" i="7"/>
  <c r="Q88" i="7"/>
  <c r="O88" i="7"/>
  <c r="M88" i="7"/>
  <c r="K88" i="7"/>
  <c r="I88" i="7"/>
  <c r="G88" i="7"/>
  <c r="AE83" i="7"/>
  <c r="AC83" i="7"/>
  <c r="AA83" i="7"/>
  <c r="Y83" i="7"/>
  <c r="W83" i="7"/>
  <c r="U83" i="7"/>
  <c r="S83" i="7"/>
  <c r="Q83" i="7"/>
  <c r="O83" i="7"/>
  <c r="M83" i="7"/>
  <c r="K83" i="7"/>
  <c r="I83" i="7"/>
  <c r="G83" i="7"/>
  <c r="AF83" i="7"/>
  <c r="AD83" i="7"/>
  <c r="AB83" i="7"/>
  <c r="Z83" i="7"/>
  <c r="X83" i="7"/>
  <c r="V83" i="7"/>
  <c r="T83" i="7"/>
  <c r="R83" i="7"/>
  <c r="P83" i="7"/>
  <c r="N83" i="7"/>
  <c r="L83" i="7"/>
  <c r="J83" i="7"/>
  <c r="H83" i="7"/>
  <c r="F83" i="7"/>
  <c r="AE78" i="8"/>
  <c r="AC78" i="8"/>
  <c r="AA78" i="8"/>
  <c r="Y78" i="8"/>
  <c r="W78" i="8"/>
  <c r="U78" i="8"/>
  <c r="S78" i="8"/>
  <c r="Q78" i="8"/>
  <c r="O78" i="8"/>
  <c r="M78" i="8"/>
  <c r="K78" i="8"/>
  <c r="I78" i="8"/>
  <c r="G78" i="8"/>
  <c r="AF78" i="8"/>
  <c r="AD78" i="8"/>
  <c r="AB78" i="8"/>
  <c r="Z78" i="8"/>
  <c r="X78" i="8"/>
  <c r="V78" i="8"/>
  <c r="T78" i="8"/>
  <c r="R78" i="8"/>
  <c r="P78" i="8"/>
  <c r="N78" i="8"/>
  <c r="L78" i="8"/>
  <c r="J78" i="8"/>
  <c r="H78" i="8"/>
  <c r="F78" i="8"/>
  <c r="AF78" i="7"/>
  <c r="AD78" i="7"/>
  <c r="AB78" i="7"/>
  <c r="Z78" i="7"/>
  <c r="X78" i="7"/>
  <c r="V78" i="7"/>
  <c r="T78" i="7"/>
  <c r="R78" i="7"/>
  <c r="P78" i="7"/>
  <c r="N78" i="7"/>
  <c r="L78" i="7"/>
  <c r="J78" i="7"/>
  <c r="H78" i="7"/>
  <c r="F78" i="7"/>
  <c r="AE78" i="7"/>
  <c r="AC78" i="7"/>
  <c r="AA78" i="7"/>
  <c r="Y78" i="7"/>
  <c r="W78" i="7"/>
  <c r="U78" i="7"/>
  <c r="S78" i="7"/>
  <c r="Q78" i="7"/>
  <c r="O78" i="7"/>
  <c r="M78" i="7"/>
  <c r="K78" i="7"/>
  <c r="I78" i="7"/>
  <c r="G78" i="7"/>
  <c r="AE73" i="7"/>
  <c r="AC73" i="7"/>
  <c r="AA73" i="7"/>
  <c r="Y73" i="7"/>
  <c r="W73" i="7"/>
  <c r="U73" i="7"/>
  <c r="S73" i="7"/>
  <c r="Q73" i="7"/>
  <c r="O73" i="7"/>
  <c r="M73" i="7"/>
  <c r="K73" i="7"/>
  <c r="I73" i="7"/>
  <c r="G73" i="7"/>
  <c r="AF73" i="7"/>
  <c r="AD73" i="7"/>
  <c r="AB73" i="7"/>
  <c r="Z73" i="7"/>
  <c r="X73" i="7"/>
  <c r="V73" i="7"/>
  <c r="T73" i="7"/>
  <c r="R73" i="7"/>
  <c r="P73" i="7"/>
  <c r="N73" i="7"/>
  <c r="L73" i="7"/>
  <c r="J73" i="7"/>
  <c r="H73" i="7"/>
  <c r="F73" i="7"/>
  <c r="AE68" i="8"/>
  <c r="AC68" i="8"/>
  <c r="AA68" i="8"/>
  <c r="Y68" i="8"/>
  <c r="W68" i="8"/>
  <c r="U68" i="8"/>
  <c r="S68" i="8"/>
  <c r="Q68" i="8"/>
  <c r="O68" i="8"/>
  <c r="M68" i="8"/>
  <c r="K68" i="8"/>
  <c r="I68" i="8"/>
  <c r="G68" i="8"/>
  <c r="AF68" i="8"/>
  <c r="AD68" i="8"/>
  <c r="AB68" i="8"/>
  <c r="Z68" i="8"/>
  <c r="X68" i="8"/>
  <c r="V68" i="8"/>
  <c r="T68" i="8"/>
  <c r="R68" i="8"/>
  <c r="P68" i="8"/>
  <c r="N68" i="8"/>
  <c r="L68" i="8"/>
  <c r="J68" i="8"/>
  <c r="H68" i="8"/>
  <c r="F68" i="8"/>
  <c r="AF68" i="7"/>
  <c r="AD68" i="7"/>
  <c r="AB68" i="7"/>
  <c r="Z68" i="7"/>
  <c r="X68" i="7"/>
  <c r="V68" i="7"/>
  <c r="T68" i="7"/>
  <c r="R68" i="7"/>
  <c r="P68" i="7"/>
  <c r="N68" i="7"/>
  <c r="L68" i="7"/>
  <c r="J68" i="7"/>
  <c r="H68" i="7"/>
  <c r="F68" i="7"/>
  <c r="AE68" i="7"/>
  <c r="AC68" i="7"/>
  <c r="AA68" i="7"/>
  <c r="Y68" i="7"/>
  <c r="W68" i="7"/>
  <c r="U68" i="7"/>
  <c r="S68" i="7"/>
  <c r="Q68" i="7"/>
  <c r="O68" i="7"/>
  <c r="M68" i="7"/>
  <c r="K68" i="7"/>
  <c r="I68" i="7"/>
  <c r="G68" i="7"/>
  <c r="AE63" i="8"/>
  <c r="AC63" i="8"/>
  <c r="AA63" i="8"/>
  <c r="Y63" i="8"/>
  <c r="W63" i="8"/>
  <c r="U63" i="8"/>
  <c r="S63" i="8"/>
  <c r="Q63" i="8"/>
  <c r="O63" i="8"/>
  <c r="M63" i="8"/>
  <c r="K63" i="8"/>
  <c r="I63" i="8"/>
  <c r="G63" i="8"/>
  <c r="AF63" i="8"/>
  <c r="AD63" i="8"/>
  <c r="AB63" i="8"/>
  <c r="Z63" i="8"/>
  <c r="X63" i="8"/>
  <c r="V63" i="8"/>
  <c r="T63" i="8"/>
  <c r="R63" i="8"/>
  <c r="P63" i="8"/>
  <c r="N63" i="8"/>
  <c r="L63" i="8"/>
  <c r="J63" i="8"/>
  <c r="H63" i="8"/>
  <c r="F63" i="8"/>
  <c r="AE58" i="8"/>
  <c r="AC58" i="8"/>
  <c r="AA58" i="8"/>
  <c r="Y58" i="8"/>
  <c r="W58" i="8"/>
  <c r="U58" i="8"/>
  <c r="S58" i="8"/>
  <c r="Q58" i="8"/>
  <c r="O58" i="8"/>
  <c r="M58" i="8"/>
  <c r="K58" i="8"/>
  <c r="I58" i="8"/>
  <c r="G58" i="8"/>
  <c r="AF58" i="8"/>
  <c r="AD58" i="8"/>
  <c r="AB58" i="8"/>
  <c r="Z58" i="8"/>
  <c r="X58" i="8"/>
  <c r="V58" i="8"/>
  <c r="T58" i="8"/>
  <c r="R58" i="8"/>
  <c r="P58" i="8"/>
  <c r="N58" i="8"/>
  <c r="L58" i="8"/>
  <c r="J58" i="8"/>
  <c r="H58" i="8"/>
  <c r="F58" i="8"/>
  <c r="AF58" i="7"/>
  <c r="AD58" i="7"/>
  <c r="AB58" i="7"/>
  <c r="Z58" i="7"/>
  <c r="X58" i="7"/>
  <c r="V58" i="7"/>
  <c r="T58" i="7"/>
  <c r="R58" i="7"/>
  <c r="P58" i="7"/>
  <c r="N58" i="7"/>
  <c r="L58" i="7"/>
  <c r="J58" i="7"/>
  <c r="H58" i="7"/>
  <c r="F58" i="7"/>
  <c r="AE58" i="7"/>
  <c r="AC58" i="7"/>
  <c r="AA58" i="7"/>
  <c r="Y58" i="7"/>
  <c r="W58" i="7"/>
  <c r="U58" i="7"/>
  <c r="S58" i="7"/>
  <c r="Q58" i="7"/>
  <c r="O58" i="7"/>
  <c r="M58" i="7"/>
  <c r="K58" i="7"/>
  <c r="I58" i="7"/>
  <c r="G58" i="7"/>
  <c r="AE53" i="8"/>
  <c r="AC53" i="8"/>
  <c r="AA53" i="8"/>
  <c r="Y53" i="8"/>
  <c r="W53" i="8"/>
  <c r="U53" i="8"/>
  <c r="S53" i="8"/>
  <c r="Q53" i="8"/>
  <c r="O53" i="8"/>
  <c r="M53" i="8"/>
  <c r="K53" i="8"/>
  <c r="I53" i="8"/>
  <c r="G53" i="8"/>
  <c r="AF53" i="8"/>
  <c r="AD53" i="8"/>
  <c r="AB53" i="8"/>
  <c r="Z53" i="8"/>
  <c r="X53" i="8"/>
  <c r="V53" i="8"/>
  <c r="T53" i="8"/>
  <c r="R53" i="8"/>
  <c r="P53" i="8"/>
  <c r="N53" i="8"/>
  <c r="L53" i="8"/>
  <c r="J53" i="8"/>
  <c r="H53" i="8"/>
  <c r="F53" i="8"/>
  <c r="AE48" i="8"/>
  <c r="AC48" i="8"/>
  <c r="AA48" i="8"/>
  <c r="Y48" i="8"/>
  <c r="W48" i="8"/>
  <c r="U48" i="8"/>
  <c r="S48" i="8"/>
  <c r="Q48" i="8"/>
  <c r="O48" i="8"/>
  <c r="M48" i="8"/>
  <c r="K48" i="8"/>
  <c r="I48" i="8"/>
  <c r="G48" i="8"/>
  <c r="AF48" i="8"/>
  <c r="AD48" i="8"/>
  <c r="AB48" i="8"/>
  <c r="Z48" i="8"/>
  <c r="X48" i="8"/>
  <c r="V48" i="8"/>
  <c r="T48" i="8"/>
  <c r="R48" i="8"/>
  <c r="P48" i="8"/>
  <c r="N48" i="8"/>
  <c r="L48" i="8"/>
  <c r="J48" i="8"/>
  <c r="H48" i="8"/>
  <c r="F48" i="8"/>
  <c r="AH177" i="7"/>
  <c r="AF48" i="7"/>
  <c r="AD48" i="7"/>
  <c r="AB48" i="7"/>
  <c r="Z48" i="7"/>
  <c r="X48" i="7"/>
  <c r="V48" i="7"/>
  <c r="T48" i="7"/>
  <c r="R48" i="7"/>
  <c r="P48" i="7"/>
  <c r="N48" i="7"/>
  <c r="L48" i="7"/>
  <c r="J48" i="7"/>
  <c r="H48" i="7"/>
  <c r="F48" i="7"/>
  <c r="AE48" i="7"/>
  <c r="AC48" i="7"/>
  <c r="AA48" i="7"/>
  <c r="Y48" i="7"/>
  <c r="W48" i="7"/>
  <c r="U48" i="7"/>
  <c r="S48" i="7"/>
  <c r="Q48" i="7"/>
  <c r="O48" i="7"/>
  <c r="M48" i="7"/>
  <c r="K48" i="7"/>
  <c r="I48" i="7"/>
  <c r="G48" i="7"/>
  <c r="AE43" i="7"/>
  <c r="AC43" i="7"/>
  <c r="AA43" i="7"/>
  <c r="Y43" i="7"/>
  <c r="W43" i="7"/>
  <c r="U43" i="7"/>
  <c r="S43" i="7"/>
  <c r="Q43" i="7"/>
  <c r="O43" i="7"/>
  <c r="M43" i="7"/>
  <c r="K43" i="7"/>
  <c r="I43" i="7"/>
  <c r="G43" i="7"/>
  <c r="AF43" i="7"/>
  <c r="AD43" i="7"/>
  <c r="AB43" i="7"/>
  <c r="Z43" i="7"/>
  <c r="X43" i="7"/>
  <c r="V43" i="7"/>
  <c r="T43" i="7"/>
  <c r="R43" i="7"/>
  <c r="P43" i="7"/>
  <c r="N43" i="7"/>
  <c r="L43" i="7"/>
  <c r="J43" i="7"/>
  <c r="H43" i="7"/>
  <c r="F43" i="7"/>
  <c r="AE38" i="8"/>
  <c r="AC38" i="8"/>
  <c r="AA38" i="8"/>
  <c r="Y38" i="8"/>
  <c r="W38" i="8"/>
  <c r="U38" i="8"/>
  <c r="S38" i="8"/>
  <c r="Q38" i="8"/>
  <c r="O38" i="8"/>
  <c r="M38" i="8"/>
  <c r="K38" i="8"/>
  <c r="I38" i="8"/>
  <c r="G38" i="8"/>
  <c r="AF38" i="8"/>
  <c r="AD38" i="8"/>
  <c r="AB38" i="8"/>
  <c r="Z38" i="8"/>
  <c r="X38" i="8"/>
  <c r="V38" i="8"/>
  <c r="T38" i="8"/>
  <c r="R38" i="8"/>
  <c r="P38" i="8"/>
  <c r="N38" i="8"/>
  <c r="L38" i="8"/>
  <c r="J38" i="8"/>
  <c r="H38" i="8"/>
  <c r="F38" i="8"/>
  <c r="AF38" i="7"/>
  <c r="AD38" i="7"/>
  <c r="AB38" i="7"/>
  <c r="Z38" i="7"/>
  <c r="X38" i="7"/>
  <c r="V38" i="7"/>
  <c r="T38" i="7"/>
  <c r="R38" i="7"/>
  <c r="P38" i="7"/>
  <c r="N38" i="7"/>
  <c r="L38" i="7"/>
  <c r="J38" i="7"/>
  <c r="H38" i="7"/>
  <c r="F38" i="7"/>
  <c r="AE38" i="7"/>
  <c r="AC38" i="7"/>
  <c r="AA38" i="7"/>
  <c r="Y38" i="7"/>
  <c r="W38" i="7"/>
  <c r="U38" i="7"/>
  <c r="S38" i="7"/>
  <c r="Q38" i="7"/>
  <c r="O38" i="7"/>
  <c r="M38" i="7"/>
  <c r="K38" i="7"/>
  <c r="I38" i="7"/>
  <c r="G38" i="7"/>
  <c r="AE33" i="8"/>
  <c r="AC33" i="8"/>
  <c r="AA33" i="8"/>
  <c r="Y33" i="8"/>
  <c r="W33" i="8"/>
  <c r="U33" i="8"/>
  <c r="S33" i="8"/>
  <c r="Q33" i="8"/>
  <c r="O33" i="8"/>
  <c r="M33" i="8"/>
  <c r="K33" i="8"/>
  <c r="I33" i="8"/>
  <c r="G33" i="8"/>
  <c r="AF33" i="8"/>
  <c r="AD33" i="8"/>
  <c r="AB33" i="8"/>
  <c r="Z33" i="8"/>
  <c r="X33" i="8"/>
  <c r="V33" i="8"/>
  <c r="T33" i="8"/>
  <c r="R33" i="8"/>
  <c r="P33" i="8"/>
  <c r="N33" i="8"/>
  <c r="L33" i="8"/>
  <c r="J33" i="8"/>
  <c r="H33" i="8"/>
  <c r="F33" i="8"/>
  <c r="AE33" i="7"/>
  <c r="AC33" i="7"/>
  <c r="AA33" i="7"/>
  <c r="Y33" i="7"/>
  <c r="W33" i="7"/>
  <c r="U33" i="7"/>
  <c r="S33" i="7"/>
  <c r="Q33" i="7"/>
  <c r="O33" i="7"/>
  <c r="M33" i="7"/>
  <c r="K33" i="7"/>
  <c r="I33" i="7"/>
  <c r="G33" i="7"/>
  <c r="AF33" i="7"/>
  <c r="AD33" i="7"/>
  <c r="AB33" i="7"/>
  <c r="Z33" i="7"/>
  <c r="X33" i="7"/>
  <c r="V33" i="7"/>
  <c r="T33" i="7"/>
  <c r="R33" i="7"/>
  <c r="P33" i="7"/>
  <c r="N33" i="7"/>
  <c r="L33" i="7"/>
  <c r="J33" i="7"/>
  <c r="H33" i="7"/>
  <c r="F33" i="7"/>
  <c r="AE28" i="8"/>
  <c r="AC28" i="8"/>
  <c r="AA28" i="8"/>
  <c r="Y28" i="8"/>
  <c r="W28" i="8"/>
  <c r="U28" i="8"/>
  <c r="S28" i="8"/>
  <c r="Q28" i="8"/>
  <c r="O28" i="8"/>
  <c r="M28" i="8"/>
  <c r="K28" i="8"/>
  <c r="I28" i="8"/>
  <c r="G28" i="8"/>
  <c r="AF28" i="8"/>
  <c r="AD28" i="8"/>
  <c r="AB28" i="8"/>
  <c r="Z28" i="8"/>
  <c r="X28" i="8"/>
  <c r="V28" i="8"/>
  <c r="T28" i="8"/>
  <c r="R28" i="8"/>
  <c r="P28" i="8"/>
  <c r="N28" i="8"/>
  <c r="L28" i="8"/>
  <c r="J28" i="8"/>
  <c r="H28" i="8"/>
  <c r="F28" i="8"/>
  <c r="AF28" i="7"/>
  <c r="AD28" i="7"/>
  <c r="AB28" i="7"/>
  <c r="Z28" i="7"/>
  <c r="X28" i="7"/>
  <c r="V28" i="7"/>
  <c r="T28" i="7"/>
  <c r="R28" i="7"/>
  <c r="P28" i="7"/>
  <c r="N28" i="7"/>
  <c r="L28" i="7"/>
  <c r="J28" i="7"/>
  <c r="H28" i="7"/>
  <c r="F28" i="7"/>
  <c r="AE28" i="7"/>
  <c r="AC28" i="7"/>
  <c r="AA28" i="7"/>
  <c r="Y28" i="7"/>
  <c r="W28" i="7"/>
  <c r="U28" i="7"/>
  <c r="S28" i="7"/>
  <c r="Q28" i="7"/>
  <c r="O28" i="7"/>
  <c r="M28" i="7"/>
  <c r="K28" i="7"/>
  <c r="I28" i="7"/>
  <c r="G28" i="7"/>
  <c r="AE23" i="8"/>
  <c r="AC23" i="8"/>
  <c r="AA23" i="8"/>
  <c r="Y23" i="8"/>
  <c r="W23" i="8"/>
  <c r="U23" i="8"/>
  <c r="S23" i="8"/>
  <c r="Q23" i="8"/>
  <c r="O23" i="8"/>
  <c r="M23" i="8"/>
  <c r="K23" i="8"/>
  <c r="I23" i="8"/>
  <c r="G23" i="8"/>
  <c r="AF23" i="8"/>
  <c r="AD23" i="8"/>
  <c r="AB23" i="8"/>
  <c r="Z23" i="8"/>
  <c r="X23" i="8"/>
  <c r="V23" i="8"/>
  <c r="T23" i="8"/>
  <c r="R23" i="8"/>
  <c r="P23" i="8"/>
  <c r="N23" i="8"/>
  <c r="L23" i="8"/>
  <c r="J23" i="8"/>
  <c r="H23" i="8"/>
  <c r="F23" i="8"/>
  <c r="AE23" i="7"/>
  <c r="AC23" i="7"/>
  <c r="AA23" i="7"/>
  <c r="Y23" i="7"/>
  <c r="W23" i="7"/>
  <c r="U23" i="7"/>
  <c r="S23" i="7"/>
  <c r="Q23" i="7"/>
  <c r="O23" i="7"/>
  <c r="M23" i="7"/>
  <c r="K23" i="7"/>
  <c r="I23" i="7"/>
  <c r="G23" i="7"/>
  <c r="AF23" i="7"/>
  <c r="AD23" i="7"/>
  <c r="AB23" i="7"/>
  <c r="Z23" i="7"/>
  <c r="X23" i="7"/>
  <c r="V23" i="7"/>
  <c r="T23" i="7"/>
  <c r="R23" i="7"/>
  <c r="P23" i="7"/>
  <c r="N23" i="7"/>
  <c r="L23" i="7"/>
  <c r="J23" i="7"/>
  <c r="H23" i="7"/>
  <c r="F23" i="7"/>
  <c r="AE18" i="8"/>
  <c r="AC18" i="8"/>
  <c r="AA18" i="8"/>
  <c r="Y18" i="8"/>
  <c r="W18" i="8"/>
  <c r="U18" i="8"/>
  <c r="S18" i="8"/>
  <c r="Q18" i="8"/>
  <c r="O18" i="8"/>
  <c r="M18" i="8"/>
  <c r="K18" i="8"/>
  <c r="I18" i="8"/>
  <c r="G18" i="8"/>
  <c r="AF18" i="8"/>
  <c r="AD18" i="8"/>
  <c r="AB18" i="8"/>
  <c r="Z18" i="8"/>
  <c r="X18" i="8"/>
  <c r="V18" i="8"/>
  <c r="T18" i="8"/>
  <c r="R18" i="8"/>
  <c r="P18" i="8"/>
  <c r="N18" i="8"/>
  <c r="L18" i="8"/>
  <c r="J18" i="8"/>
  <c r="H18" i="8"/>
  <c r="F18" i="8"/>
  <c r="AF18" i="7"/>
  <c r="AD18" i="7"/>
  <c r="AB18" i="7"/>
  <c r="Z18" i="7"/>
  <c r="X18" i="7"/>
  <c r="V18" i="7"/>
  <c r="T18" i="7"/>
  <c r="R18" i="7"/>
  <c r="P18" i="7"/>
  <c r="N18" i="7"/>
  <c r="L18" i="7"/>
  <c r="J18" i="7"/>
  <c r="H18" i="7"/>
  <c r="F18" i="7"/>
  <c r="AE18" i="7"/>
  <c r="AC18" i="7"/>
  <c r="AA18" i="7"/>
  <c r="Y18" i="7"/>
  <c r="W18" i="7"/>
  <c r="U18" i="7"/>
  <c r="S18" i="7"/>
  <c r="Q18" i="7"/>
  <c r="O18" i="7"/>
  <c r="M18" i="7"/>
  <c r="K18" i="7"/>
  <c r="I18" i="7"/>
  <c r="G18" i="7"/>
  <c r="AE13" i="8"/>
  <c r="AC13" i="8"/>
  <c r="AA13" i="8"/>
  <c r="Y13" i="8"/>
  <c r="W13" i="8"/>
  <c r="U13" i="8"/>
  <c r="S13" i="8"/>
  <c r="Q13" i="8"/>
  <c r="O13" i="8"/>
  <c r="M13" i="8"/>
  <c r="K13" i="8"/>
  <c r="I13" i="8"/>
  <c r="G13" i="8"/>
  <c r="AF13" i="8"/>
  <c r="AD13" i="8"/>
  <c r="AB13" i="8"/>
  <c r="Z13" i="8"/>
  <c r="X13" i="8"/>
  <c r="V13" i="8"/>
  <c r="T13" i="8"/>
  <c r="R13" i="8"/>
  <c r="P13" i="8"/>
  <c r="N13" i="8"/>
  <c r="L13" i="8"/>
  <c r="J13" i="8"/>
  <c r="H13" i="8"/>
  <c r="F13" i="8"/>
  <c r="AH146" i="8"/>
  <c r="AG147" i="8"/>
  <c r="AH147" i="8" s="1"/>
  <c r="AG87" i="7"/>
  <c r="AH87" i="7" s="1"/>
  <c r="AG102" i="8"/>
  <c r="AH102" i="8" s="1"/>
  <c r="AG228" i="7"/>
  <c r="AH228" i="7" s="1"/>
  <c r="AH277" i="8"/>
  <c r="AG278" i="8"/>
  <c r="AH278" i="8" s="1"/>
  <c r="AH227" i="7"/>
  <c r="AG247" i="7"/>
  <c r="AH247" i="7" s="1"/>
  <c r="AG142" i="8"/>
  <c r="AH142" i="8" s="1"/>
  <c r="AG182" i="7"/>
  <c r="AH182" i="7" s="1"/>
  <c r="AG132" i="8"/>
  <c r="AH132" i="8" s="1"/>
  <c r="AG52" i="8"/>
  <c r="AH141" i="8"/>
  <c r="AH181" i="7"/>
  <c r="AG372" i="7"/>
  <c r="AH372" i="7" s="1"/>
  <c r="AG422" i="7"/>
  <c r="AH422" i="7" s="1"/>
  <c r="AH421" i="7"/>
  <c r="AG213" i="8"/>
  <c r="AH246" i="8"/>
  <c r="AH71" i="7"/>
  <c r="AG117" i="7"/>
  <c r="AG427" i="7"/>
  <c r="AH427" i="7" s="1"/>
  <c r="AG297" i="7"/>
  <c r="AH297" i="7" s="1"/>
  <c r="AG392" i="7"/>
  <c r="AH392" i="7" s="1"/>
  <c r="AG32" i="7"/>
  <c r="AH32" i="7" s="1"/>
  <c r="AH316" i="8"/>
  <c r="AG317" i="8"/>
  <c r="AG97" i="8"/>
  <c r="AH97" i="8" s="1"/>
  <c r="AG238" i="8"/>
  <c r="AH238" i="8" s="1"/>
  <c r="AG337" i="8"/>
  <c r="AH337" i="8" s="1"/>
  <c r="AH311" i="7"/>
  <c r="AG137" i="8"/>
  <c r="AH137" i="8" s="1"/>
  <c r="AH426" i="7"/>
  <c r="AG158" i="7"/>
  <c r="AH158" i="7" s="1"/>
  <c r="AH281" i="8"/>
  <c r="AG212" i="7"/>
  <c r="AH212" i="7" s="1"/>
  <c r="AG423" i="8"/>
  <c r="AH423" i="8" s="1"/>
  <c r="AG92" i="8"/>
  <c r="AH92" i="8" s="1"/>
  <c r="AH91" i="8"/>
  <c r="AH331" i="7"/>
  <c r="AH366" i="7"/>
  <c r="AG367" i="7"/>
  <c r="AH367" i="7" s="1"/>
  <c r="AG203" i="8"/>
  <c r="AH203" i="8" s="1"/>
  <c r="AH296" i="7"/>
  <c r="AG417" i="8"/>
  <c r="AH417" i="8" s="1"/>
  <c r="AH376" i="8"/>
  <c r="AG377" i="8"/>
  <c r="AH377" i="8" s="1"/>
  <c r="AH126" i="8"/>
  <c r="AH336" i="7"/>
  <c r="AG27" i="7"/>
  <c r="AH27" i="7" s="1"/>
  <c r="AG47" i="7"/>
  <c r="AH46" i="7"/>
  <c r="AG257" i="7"/>
  <c r="AH257" i="7" s="1"/>
  <c r="AG152" i="7"/>
  <c r="AG182" i="8"/>
  <c r="AH182" i="8" s="1"/>
  <c r="AG217" i="8"/>
  <c r="AH217" i="8" s="1"/>
  <c r="AH96" i="8"/>
  <c r="AG342" i="7"/>
  <c r="AH237" i="8"/>
  <c r="AH171" i="8"/>
  <c r="AG172" i="8"/>
  <c r="AH172" i="8" s="1"/>
  <c r="AG312" i="7"/>
  <c r="AG242" i="8"/>
  <c r="AH242" i="8" s="1"/>
  <c r="AH297" i="8"/>
  <c r="AG168" i="7"/>
  <c r="AH168" i="7" s="1"/>
  <c r="AH416" i="8"/>
  <c r="AG282" i="8"/>
  <c r="AG102" i="7"/>
  <c r="AG163" i="7"/>
  <c r="AH163" i="7" s="1"/>
  <c r="AG17" i="8"/>
  <c r="AH17" i="8" s="1"/>
  <c r="AG72" i="7"/>
  <c r="AH72" i="7" s="1"/>
  <c r="AG57" i="8"/>
  <c r="AH57" i="8" s="1"/>
  <c r="AH56" i="8"/>
  <c r="AG298" i="8"/>
  <c r="AH298" i="8" s="1"/>
  <c r="AG82" i="7"/>
  <c r="AH82" i="7" s="1"/>
  <c r="AG337" i="7"/>
  <c r="AH26" i="7"/>
  <c r="AG442" i="8"/>
  <c r="AH256" i="7"/>
  <c r="AG267" i="8"/>
  <c r="AH267" i="8" s="1"/>
  <c r="AG322" i="7"/>
  <c r="AH336" i="8"/>
  <c r="AG257" i="8"/>
  <c r="AH256" i="8"/>
  <c r="AG112" i="8"/>
  <c r="AH112" i="8" s="1"/>
  <c r="AH157" i="7"/>
  <c r="AH86" i="7"/>
  <c r="AG287" i="7"/>
  <c r="AH287" i="7" s="1"/>
  <c r="AH361" i="8"/>
  <c r="AG362" i="8"/>
  <c r="AH362" i="8" s="1"/>
  <c r="AG247" i="8"/>
  <c r="AH247" i="8" s="1"/>
  <c r="AG332" i="7"/>
  <c r="AH332" i="7" s="1"/>
  <c r="AG357" i="8"/>
  <c r="AH357" i="8" s="1"/>
  <c r="AH356" i="8"/>
  <c r="AG217" i="7"/>
  <c r="AH217" i="7" s="1"/>
  <c r="AG127" i="8"/>
  <c r="AH186" i="7"/>
  <c r="AG187" i="7"/>
  <c r="AG57" i="7"/>
  <c r="AH57" i="7" s="1"/>
  <c r="AH266" i="8"/>
  <c r="AG132" i="7"/>
  <c r="AH132" i="7" s="1"/>
  <c r="AH131" i="7"/>
  <c r="AH241" i="8"/>
  <c r="AG392" i="8"/>
  <c r="AH392" i="8" s="1"/>
  <c r="AG412" i="8"/>
  <c r="AG47" i="8"/>
  <c r="AH47" i="8" s="1"/>
  <c r="AH46" i="8"/>
  <c r="AG352" i="7"/>
  <c r="AH211" i="7"/>
  <c r="AH286" i="7"/>
  <c r="AG142" i="7"/>
  <c r="AH142" i="7" s="1"/>
  <c r="AH141" i="7"/>
  <c r="AG327" i="7"/>
  <c r="AH327" i="7" s="1"/>
  <c r="AG83" i="8"/>
  <c r="AH83" i="8" s="1"/>
  <c r="AH326" i="7"/>
  <c r="AH367" i="8"/>
  <c r="AG368" i="8"/>
  <c r="AH368" i="8" s="1"/>
  <c r="AH326" i="8"/>
  <c r="AG87" i="8"/>
  <c r="AH87" i="8" s="1"/>
  <c r="AH86" i="8"/>
  <c r="AG327" i="8"/>
  <c r="AH327" i="8" s="1"/>
  <c r="M36" i="12" a="1"/>
  <c r="M36" i="12" s="1"/>
  <c r="N36" i="12" s="1" a="1"/>
  <c r="N36" i="12" s="1"/>
  <c r="O36" i="12" s="1" a="1"/>
  <c r="O36" i="12" s="1"/>
  <c r="AG63" i="7"/>
  <c r="AH63" i="7" s="1"/>
  <c r="AH192" i="7"/>
  <c r="AG193" i="7"/>
  <c r="AH193" i="7" s="1"/>
  <c r="P53" i="12" a="1"/>
  <c r="P53" i="12" s="1"/>
  <c r="Q53" i="12" s="1" a="1"/>
  <c r="Q53" i="12" s="1"/>
  <c r="L72" i="12" a="1"/>
  <c r="L72" i="12" s="1"/>
  <c r="AH127" i="7"/>
  <c r="AH251" i="7"/>
  <c r="AG42" i="7"/>
  <c r="AH42" i="7" s="1"/>
  <c r="AG252" i="7"/>
  <c r="AH252" i="7" s="1"/>
  <c r="AG128" i="7"/>
  <c r="AH128" i="7" s="1"/>
  <c r="AH41" i="7"/>
  <c r="AH231" i="8"/>
  <c r="AG232" i="8"/>
  <c r="AH232" i="8" s="1"/>
  <c r="AH431" i="7"/>
  <c r="AH62" i="7"/>
  <c r="AH448" i="7"/>
  <c r="AH447" i="7"/>
  <c r="AG432" i="7"/>
  <c r="AG203" i="7"/>
  <c r="AH203" i="7" s="1"/>
  <c r="AH396" i="8"/>
  <c r="AG397" i="8"/>
  <c r="AG308" i="7"/>
  <c r="AH308" i="7" s="1"/>
  <c r="AG198" i="8"/>
  <c r="AH198" i="8" s="1"/>
  <c r="AG237" i="7"/>
  <c r="AH237" i="7" s="1"/>
  <c r="AH306" i="8"/>
  <c r="AG272" i="7"/>
  <c r="AG32" i="8"/>
  <c r="AH32" i="8" s="1"/>
  <c r="AG187" i="8"/>
  <c r="AH197" i="8"/>
  <c r="AG222" i="8"/>
  <c r="AH222" i="8" s="1"/>
  <c r="AH202" i="7"/>
  <c r="AG307" i="8"/>
  <c r="AH307" i="8" s="1"/>
  <c r="AG137" i="7"/>
  <c r="AH137" i="7" s="1"/>
  <c r="AG152" i="8"/>
  <c r="AG12" i="8"/>
  <c r="AH12" i="8" s="1"/>
  <c r="AG178" i="8"/>
  <c r="AH178" i="8" s="1"/>
  <c r="AH307" i="7"/>
  <c r="K60" i="12" a="1"/>
  <c r="K60" i="12" s="1"/>
  <c r="L60" i="12" s="1" a="1"/>
  <c r="L60" i="12" s="1"/>
  <c r="M60" i="12" s="1" a="1"/>
  <c r="M60" i="12" s="1"/>
  <c r="N26" i="12" a="1"/>
  <c r="N26" i="12" s="1"/>
  <c r="O26" i="12" s="1" a="1"/>
  <c r="O26" i="12" s="1"/>
  <c r="P26" i="12" s="1" a="1"/>
  <c r="P26" i="12" s="1"/>
  <c r="N44" i="12" a="1"/>
  <c r="N44" i="12" s="1"/>
  <c r="O44" i="12" s="1" a="1"/>
  <c r="O44" i="12" s="1"/>
  <c r="AG157" i="8"/>
  <c r="AH157" i="8" s="1"/>
  <c r="AH356" i="7"/>
  <c r="AH91" i="7"/>
  <c r="AG437" i="7"/>
  <c r="AH437" i="7" s="1"/>
  <c r="S62" i="12" a="1"/>
  <c r="S62" i="12" s="1"/>
  <c r="T62" i="12" s="1" a="1"/>
  <c r="T62" i="12" s="1"/>
  <c r="U62" i="12" s="1" a="1"/>
  <c r="U62" i="12" s="1"/>
  <c r="AG92" i="7"/>
  <c r="AH92" i="7" s="1"/>
  <c r="AG357" i="7"/>
  <c r="AH357" i="7" s="1"/>
  <c r="AG77" i="8"/>
  <c r="AH77" i="8" s="1"/>
  <c r="AG302" i="8"/>
  <c r="AH376" i="7"/>
  <c r="AG448" i="8"/>
  <c r="AG447" i="8"/>
  <c r="AH111" i="7"/>
  <c r="AG112" i="7"/>
  <c r="AH112" i="7" s="1"/>
  <c r="N45" i="12" a="1"/>
  <c r="N45" i="12" s="1"/>
  <c r="AG377" i="7"/>
  <c r="AH377" i="7" s="1"/>
  <c r="AG122" i="8"/>
  <c r="AH122" i="8" s="1"/>
  <c r="AH121" i="8"/>
  <c r="M25" i="12" a="1"/>
  <c r="M25" i="12" s="1"/>
  <c r="O68" i="12" a="1"/>
  <c r="O68" i="12" s="1"/>
  <c r="T67" i="12" a="1"/>
  <c r="T67" i="12" s="1"/>
  <c r="U67" i="12" s="1" a="1"/>
  <c r="U67" i="12" s="1"/>
  <c r="AG302" i="7"/>
  <c r="AH302" i="7" s="1"/>
  <c r="AH221" i="7"/>
  <c r="AG372" i="8"/>
  <c r="AG227" i="8"/>
  <c r="K33" i="12" a="1"/>
  <c r="K33" i="12" s="1"/>
  <c r="L33" i="12" s="1" a="1"/>
  <c r="L33" i="12" s="1"/>
  <c r="T18" i="12" a="1"/>
  <c r="T18" i="12" s="1"/>
  <c r="U18" i="12" s="1" a="1"/>
  <c r="U18" i="12" s="1"/>
  <c r="L57" i="12" a="1"/>
  <c r="L57" i="12" s="1"/>
  <c r="M57" i="12" s="1" a="1"/>
  <c r="M57" i="12" s="1"/>
  <c r="N57" i="12" s="1" a="1"/>
  <c r="N57" i="12" s="1"/>
  <c r="AG277" i="7"/>
  <c r="AH277" i="7" s="1"/>
  <c r="AG222" i="7"/>
  <c r="AH222" i="7" s="1"/>
  <c r="L38" i="12" a="1"/>
  <c r="L38" i="12" s="1"/>
  <c r="M38" i="12" s="1" a="1"/>
  <c r="M38" i="12" s="1"/>
  <c r="AG442" i="7"/>
  <c r="AH442" i="7" s="1"/>
  <c r="M54" i="12" a="1"/>
  <c r="M54" i="12" s="1"/>
  <c r="AG402" i="8"/>
  <c r="K35" i="12" a="1"/>
  <c r="K35" i="12" s="1"/>
  <c r="P68" i="12" a="1"/>
  <c r="P68" i="12" s="1"/>
  <c r="O15" i="12" a="1"/>
  <c r="O15" i="12" s="1"/>
  <c r="P15" i="12" s="1" a="1"/>
  <c r="P15" i="12" s="1"/>
  <c r="Q15" i="12" s="1" a="1"/>
  <c r="Q15" i="12" s="1"/>
  <c r="P48" i="12" a="1"/>
  <c r="P48" i="12" s="1"/>
  <c r="Q48" i="12" s="1" a="1"/>
  <c r="Q48" i="12" s="1"/>
  <c r="AG162" i="8"/>
  <c r="AH162" i="8" s="1"/>
  <c r="AG27" i="8"/>
  <c r="AH27" i="8" s="1"/>
  <c r="AH66" i="8"/>
  <c r="AG17" i="7"/>
  <c r="AH17" i="7" s="1"/>
  <c r="AG332" i="8"/>
  <c r="AH332" i="8" s="1"/>
  <c r="AH386" i="7"/>
  <c r="O37" i="12" a="1"/>
  <c r="O37" i="12" s="1"/>
  <c r="P37" i="12" s="1" a="1"/>
  <c r="P37" i="12" s="1"/>
  <c r="AH261" i="7"/>
  <c r="AG407" i="7"/>
  <c r="AH407" i="7" s="1"/>
  <c r="AH166" i="8"/>
  <c r="AG77" i="7"/>
  <c r="AH77" i="7" s="1"/>
  <c r="AG382" i="7"/>
  <c r="AH382" i="7" s="1"/>
  <c r="M56" i="12" a="1"/>
  <c r="M56" i="12" s="1"/>
  <c r="N56" i="12" s="1" a="1"/>
  <c r="N56" i="12" s="1"/>
  <c r="AH196" i="7"/>
  <c r="AH116" i="8"/>
  <c r="AH381" i="8"/>
  <c r="AG172" i="7"/>
  <c r="N69" i="12" a="1"/>
  <c r="N69" i="12" s="1"/>
  <c r="O69" i="12" s="1" a="1"/>
  <c r="O69" i="12" s="1"/>
  <c r="P58" i="12" a="1"/>
  <c r="P58" i="12" s="1"/>
  <c r="Q58" i="12" s="1" a="1"/>
  <c r="Q58" i="12" s="1"/>
  <c r="M71" i="12" a="1"/>
  <c r="M71" i="12" s="1"/>
  <c r="Q47" i="12" a="1"/>
  <c r="Q47" i="12" s="1"/>
  <c r="AG432" i="8"/>
  <c r="AH432" i="8" s="1"/>
  <c r="AG402" i="7"/>
  <c r="AG417" i="7"/>
  <c r="AH417" i="7" s="1"/>
  <c r="AH16" i="7"/>
  <c r="M65" i="12" a="1"/>
  <c r="M65" i="12" s="1"/>
  <c r="N65" i="12" s="1" a="1"/>
  <c r="N65" i="12" s="1"/>
  <c r="P42" i="12" a="1"/>
  <c r="P42" i="12" s="1"/>
  <c r="Q42" i="12" s="1" a="1"/>
  <c r="Q42" i="12" s="1"/>
  <c r="R42" i="12" s="1" a="1"/>
  <c r="R42" i="12" s="1"/>
  <c r="AH21" i="7"/>
  <c r="AH26" i="8"/>
  <c r="AG292" i="8"/>
  <c r="AH292" i="8" s="1"/>
  <c r="AG22" i="8"/>
  <c r="AH22" i="8" s="1"/>
  <c r="Q46" i="12" a="1"/>
  <c r="Q46" i="12" s="1"/>
  <c r="R46" i="12" s="1" a="1"/>
  <c r="R46" i="12" s="1"/>
  <c r="O51" i="12" a="1"/>
  <c r="O51" i="12" s="1"/>
  <c r="AG387" i="7"/>
  <c r="Q49" i="12" a="1"/>
  <c r="Q49" i="12" s="1"/>
  <c r="R49" i="12" s="1" a="1"/>
  <c r="R49" i="12" s="1"/>
  <c r="N63" i="12" a="1"/>
  <c r="N63" i="12" s="1"/>
  <c r="N21" i="12" a="1"/>
  <c r="N21" i="12" s="1"/>
  <c r="AG22" i="7"/>
  <c r="AH22" i="7" s="1"/>
  <c r="AG342" i="8"/>
  <c r="AH342" i="8" s="1"/>
  <c r="AH66" i="7"/>
  <c r="AG167" i="8"/>
  <c r="AH167" i="8" s="1"/>
  <c r="AG252" i="8"/>
  <c r="AH266" i="7"/>
  <c r="AG437" i="8"/>
  <c r="AG272" i="8"/>
  <c r="AG397" i="7"/>
  <c r="AH397" i="7" s="1"/>
  <c r="AG382" i="8"/>
  <c r="AH382" i="8" s="1"/>
  <c r="Q23" i="12" a="1"/>
  <c r="Q23" i="12" s="1"/>
  <c r="R23" i="12" s="1" a="1"/>
  <c r="R23" i="12" s="1"/>
  <c r="S23" i="12" s="1" a="1"/>
  <c r="S23" i="12" s="1"/>
  <c r="S73" i="12" a="1"/>
  <c r="S73" i="12" s="1"/>
  <c r="T73" i="12" s="1" a="1"/>
  <c r="T73" i="12" s="1"/>
  <c r="U73" i="12" s="1" a="1"/>
  <c r="U73" i="12" s="1"/>
  <c r="N20" i="12" a="1"/>
  <c r="N20" i="12" s="1"/>
  <c r="O50" i="12" a="1"/>
  <c r="O50" i="12" s="1"/>
  <c r="P66" i="12" a="1"/>
  <c r="P66" i="12" s="1"/>
  <c r="Q66" i="12" s="1" a="1"/>
  <c r="Q66" i="12" s="1"/>
  <c r="O55" i="12" a="1"/>
  <c r="O55" i="12" s="1"/>
  <c r="P27" i="12" a="1"/>
  <c r="P27" i="12" s="1"/>
  <c r="Q27" i="12" s="1" a="1"/>
  <c r="Q27" i="12" s="1"/>
  <c r="AG282" i="7"/>
  <c r="AH282" i="7" s="1"/>
  <c r="AG67" i="8"/>
  <c r="AH67" i="8" s="1"/>
  <c r="AG192" i="8"/>
  <c r="AH192" i="8" s="1"/>
  <c r="AG147" i="7"/>
  <c r="AG287" i="8"/>
  <c r="AH287" i="8" s="1"/>
  <c r="Q59" i="12" a="1"/>
  <c r="Q59" i="12" s="1"/>
  <c r="R59" i="12" s="1" a="1"/>
  <c r="R59" i="12" s="1"/>
  <c r="M34" i="12" a="1"/>
  <c r="M34" i="12" s="1"/>
  <c r="AG262" i="7"/>
  <c r="AH262" i="7" s="1"/>
  <c r="AG407" i="8"/>
  <c r="AH407" i="8" s="1"/>
  <c r="AG67" i="7"/>
  <c r="AH67" i="7" s="1"/>
  <c r="AG352" i="8"/>
  <c r="AH352" i="8" s="1"/>
  <c r="AG207" i="7"/>
  <c r="AH207" i="7" s="1"/>
  <c r="AH76" i="7"/>
  <c r="O30" i="12" a="1"/>
  <c r="O30" i="12" s="1"/>
  <c r="P30" i="12" s="1" a="1"/>
  <c r="P30" i="12" s="1"/>
  <c r="N61" i="12" a="1"/>
  <c r="N61" i="12" s="1"/>
  <c r="AG37" i="7"/>
  <c r="AH37" i="7" s="1"/>
  <c r="AG197" i="7"/>
  <c r="AH197" i="7" s="1"/>
  <c r="P32" i="12" a="1"/>
  <c r="P32" i="12" s="1"/>
  <c r="Q32" i="12" s="1" a="1"/>
  <c r="Q32" i="12" s="1"/>
  <c r="R32" i="12" s="1" a="1"/>
  <c r="R32" i="12" s="1"/>
  <c r="S32" i="12" s="1" a="1"/>
  <c r="S32" i="12" s="1"/>
  <c r="AG37" i="8"/>
  <c r="AH37" i="8" s="1"/>
  <c r="O22" i="12" a="1"/>
  <c r="O22" i="12" s="1"/>
  <c r="P22" i="12" s="1" a="1"/>
  <c r="P22" i="12" s="1"/>
  <c r="S64" i="12" a="1"/>
  <c r="S64" i="12" s="1"/>
  <c r="P28" i="12" a="1"/>
  <c r="P28" i="12" s="1"/>
  <c r="R16" i="12" a="1"/>
  <c r="R16" i="12" s="1"/>
  <c r="P40" i="12" a="1"/>
  <c r="P40" i="12" s="1"/>
  <c r="Q40" i="12" s="1" a="1"/>
  <c r="Q40" i="12" s="1"/>
  <c r="AG347" i="8"/>
  <c r="AH347" i="8" s="1"/>
  <c r="M41" i="12" a="1"/>
  <c r="M41" i="12" s="1"/>
  <c r="L39" i="12" a="1"/>
  <c r="L39" i="12" s="1"/>
  <c r="AH341" i="8"/>
  <c r="AH261" i="8"/>
  <c r="AG262" i="8"/>
  <c r="AH262" i="8" s="1"/>
  <c r="AH191" i="8"/>
  <c r="AH61" i="8"/>
  <c r="AG62" i="8"/>
  <c r="AG97" i="7"/>
  <c r="AH416" i="7"/>
  <c r="P19" i="12" a="1"/>
  <c r="P19" i="12" s="1"/>
  <c r="Q31" i="12" a="1"/>
  <c r="Q31" i="12" s="1"/>
  <c r="AH331" i="8"/>
  <c r="AG267" i="7"/>
  <c r="AH267" i="7" s="1"/>
  <c r="AH206" i="7"/>
  <c r="AG292" i="7"/>
  <c r="N29" i="12" a="1"/>
  <c r="N29" i="12" s="1"/>
  <c r="P70" i="12" a="1"/>
  <c r="P70" i="12" s="1"/>
  <c r="AG122" i="7"/>
  <c r="AH122" i="7" s="1"/>
  <c r="AH406" i="7"/>
  <c r="AH381" i="7"/>
  <c r="AG412" i="7"/>
  <c r="AG242" i="7"/>
  <c r="AG232" i="7"/>
  <c r="AG107" i="8"/>
  <c r="AG117" i="8"/>
  <c r="AH117" i="8" s="1"/>
  <c r="AG317" i="7"/>
  <c r="S43" i="12" a="1"/>
  <c r="S43" i="12" s="1"/>
  <c r="P52" i="12" a="1"/>
  <c r="P52" i="12" s="1"/>
  <c r="K216" i="16" l="1" a="1"/>
  <c r="K216" i="16" s="1"/>
  <c r="L216" i="16"/>
  <c r="K219" i="16" a="1"/>
  <c r="K219" i="16" s="1"/>
  <c r="L219" i="16"/>
  <c r="K217" i="16" a="1"/>
  <c r="K217" i="16" s="1"/>
  <c r="L217" i="16"/>
  <c r="K214" i="16" a="1"/>
  <c r="K214" i="16" s="1"/>
  <c r="L214" i="16"/>
  <c r="K215" i="16" a="1"/>
  <c r="K215" i="16" s="1"/>
  <c r="L215" i="16"/>
  <c r="O17" i="12" a="1"/>
  <c r="O17" i="12" s="1"/>
  <c r="P17" i="12" s="1" a="1"/>
  <c r="P17" i="12" s="1"/>
  <c r="Q17" i="12" s="1" a="1"/>
  <c r="Q17" i="12" s="1"/>
  <c r="R17" i="12" s="1" a="1"/>
  <c r="R17" i="12" s="1"/>
  <c r="N24" i="12" a="1"/>
  <c r="N24" i="12" s="1"/>
  <c r="H298" i="16"/>
  <c r="H352" i="16"/>
  <c r="L352" i="16" s="1"/>
  <c r="H406" i="16"/>
  <c r="L406" i="16" s="1"/>
  <c r="H433" i="16"/>
  <c r="L433" i="16" s="1"/>
  <c r="H379" i="16"/>
  <c r="L379" i="16" s="1"/>
  <c r="H325" i="16"/>
  <c r="L325" i="16" s="1"/>
  <c r="H460" i="16"/>
  <c r="L460" i="16" s="1"/>
  <c r="H513" i="16"/>
  <c r="L513" i="16" s="1"/>
  <c r="H567" i="16"/>
  <c r="L567" i="16" s="1"/>
  <c r="H648" i="16"/>
  <c r="L648" i="16" s="1"/>
  <c r="H621" i="16"/>
  <c r="L621" i="16" s="1"/>
  <c r="H594" i="16"/>
  <c r="L594" i="16" s="1"/>
  <c r="H486" i="16"/>
  <c r="L486" i="16" s="1"/>
  <c r="H540" i="16"/>
  <c r="L540" i="16" s="1"/>
  <c r="H560" i="16"/>
  <c r="L560" i="16" s="1"/>
  <c r="H641" i="16"/>
  <c r="L641" i="16" s="1"/>
  <c r="H479" i="16"/>
  <c r="L479" i="16" s="1"/>
  <c r="H614" i="16"/>
  <c r="L614" i="16" s="1"/>
  <c r="H587" i="16"/>
  <c r="L587" i="16" s="1"/>
  <c r="H506" i="16"/>
  <c r="L506" i="16" s="1"/>
  <c r="H533" i="16"/>
  <c r="L533" i="16" s="1"/>
  <c r="H542" i="16"/>
  <c r="L542" i="16" s="1"/>
  <c r="H515" i="16"/>
  <c r="L515" i="16" s="1"/>
  <c r="H569" i="16"/>
  <c r="L569" i="16" s="1"/>
  <c r="H650" i="16"/>
  <c r="L650" i="16" s="1"/>
  <c r="H488" i="16"/>
  <c r="L488" i="16" s="1"/>
  <c r="H623" i="16"/>
  <c r="L623" i="16" s="1"/>
  <c r="H596" i="16"/>
  <c r="L596" i="16" s="1"/>
  <c r="H543" i="16"/>
  <c r="L543" i="16" s="1"/>
  <c r="H489" i="16"/>
  <c r="L489" i="16" s="1"/>
  <c r="H570" i="16"/>
  <c r="L570" i="16" s="1"/>
  <c r="H651" i="16"/>
  <c r="L651" i="16" s="1"/>
  <c r="H624" i="16"/>
  <c r="L624" i="16" s="1"/>
  <c r="H597" i="16"/>
  <c r="L597" i="16" s="1"/>
  <c r="H516" i="16"/>
  <c r="L516" i="16" s="1"/>
  <c r="H297" i="16"/>
  <c r="L297" i="16" s="1"/>
  <c r="H351" i="16"/>
  <c r="L351" i="16" s="1"/>
  <c r="H324" i="16"/>
  <c r="L324" i="16" s="1"/>
  <c r="H378" i="16"/>
  <c r="L378" i="16" s="1"/>
  <c r="H432" i="16"/>
  <c r="L432" i="16" s="1"/>
  <c r="H405" i="16"/>
  <c r="L405" i="16" s="1"/>
  <c r="H459" i="16"/>
  <c r="L459" i="16" s="1"/>
  <c r="H301" i="16"/>
  <c r="H409" i="16"/>
  <c r="L409" i="16" s="1"/>
  <c r="H355" i="16"/>
  <c r="L355" i="16" s="1"/>
  <c r="H328" i="16"/>
  <c r="L328" i="16" s="1"/>
  <c r="H382" i="16"/>
  <c r="L382" i="16" s="1"/>
  <c r="H463" i="16"/>
  <c r="L463" i="16" s="1"/>
  <c r="H436" i="16"/>
  <c r="L436" i="16" s="1"/>
  <c r="H490" i="16"/>
  <c r="L490" i="16" s="1"/>
  <c r="H544" i="16"/>
  <c r="L544" i="16" s="1"/>
  <c r="H517" i="16"/>
  <c r="L517" i="16" s="1"/>
  <c r="H571" i="16"/>
  <c r="L571" i="16" s="1"/>
  <c r="H652" i="16"/>
  <c r="L652" i="16" s="1"/>
  <c r="H625" i="16"/>
  <c r="L625" i="16" s="1"/>
  <c r="H598" i="16"/>
  <c r="L598" i="16" s="1"/>
  <c r="H296" i="16"/>
  <c r="L296" i="16" s="1"/>
  <c r="H350" i="16"/>
  <c r="L350" i="16" s="1"/>
  <c r="H458" i="16"/>
  <c r="L458" i="16" s="1"/>
  <c r="H377" i="16"/>
  <c r="L377" i="16" s="1"/>
  <c r="H323" i="16"/>
  <c r="L323" i="16" s="1"/>
  <c r="H404" i="16"/>
  <c r="L404" i="16" s="1"/>
  <c r="H431" i="16"/>
  <c r="L431" i="16" s="1"/>
  <c r="H290" i="16"/>
  <c r="L290" i="16" s="1"/>
  <c r="H452" i="16"/>
  <c r="L452" i="16" s="1"/>
  <c r="H317" i="16"/>
  <c r="L317" i="16" s="1"/>
  <c r="H371" i="16"/>
  <c r="L371" i="16" s="1"/>
  <c r="H425" i="16"/>
  <c r="L425" i="16" s="1"/>
  <c r="H344" i="16"/>
  <c r="L344" i="16" s="1"/>
  <c r="H398" i="16"/>
  <c r="L398" i="16" s="1"/>
  <c r="H568" i="16"/>
  <c r="L568" i="16" s="1"/>
  <c r="H649" i="16"/>
  <c r="L649" i="16" s="1"/>
  <c r="H487" i="16"/>
  <c r="L487" i="16" s="1"/>
  <c r="H622" i="16"/>
  <c r="L622" i="16" s="1"/>
  <c r="H595" i="16"/>
  <c r="L595" i="16" s="1"/>
  <c r="H514" i="16"/>
  <c r="L514" i="16" s="1"/>
  <c r="H541" i="16"/>
  <c r="L541" i="16" s="1"/>
  <c r="H299" i="16"/>
  <c r="L299" i="16" s="1"/>
  <c r="H353" i="16"/>
  <c r="L353" i="16" s="1"/>
  <c r="H407" i="16"/>
  <c r="L407" i="16" s="1"/>
  <c r="H380" i="16"/>
  <c r="L380" i="16" s="1"/>
  <c r="H461" i="16"/>
  <c r="L461" i="16" s="1"/>
  <c r="H326" i="16"/>
  <c r="L326" i="16" s="1"/>
  <c r="H434" i="16"/>
  <c r="L434" i="16" s="1"/>
  <c r="H620" i="16"/>
  <c r="L620" i="16" s="1"/>
  <c r="H593" i="16"/>
  <c r="L593" i="16" s="1"/>
  <c r="H512" i="16"/>
  <c r="L512" i="16" s="1"/>
  <c r="H539" i="16"/>
  <c r="L539" i="16" s="1"/>
  <c r="H485" i="16"/>
  <c r="L485" i="16" s="1"/>
  <c r="H566" i="16"/>
  <c r="L566" i="16" s="1"/>
  <c r="H647" i="16"/>
  <c r="L647" i="16" s="1"/>
  <c r="H300" i="16"/>
  <c r="H327" i="16"/>
  <c r="L327" i="16" s="1"/>
  <c r="H408" i="16"/>
  <c r="L408" i="16" s="1"/>
  <c r="H462" i="16"/>
  <c r="L462" i="16" s="1"/>
  <c r="H354" i="16"/>
  <c r="L354" i="16" s="1"/>
  <c r="H435" i="16"/>
  <c r="L435" i="16" s="1"/>
  <c r="H381" i="16"/>
  <c r="L381" i="16" s="1"/>
  <c r="K245" i="16" a="1"/>
  <c r="K245" i="16" s="1"/>
  <c r="K242" i="16" a="1"/>
  <c r="K242" i="16" s="1"/>
  <c r="K246" i="16" a="1"/>
  <c r="K246" i="16" s="1"/>
  <c r="I245" i="16"/>
  <c r="J245" i="16" a="1"/>
  <c r="J245" i="16" s="1"/>
  <c r="P245" i="16"/>
  <c r="P242" i="16"/>
  <c r="J242" i="16" a="1"/>
  <c r="J242" i="16" s="1"/>
  <c r="I242" i="16"/>
  <c r="J208" i="16" a="1"/>
  <c r="J208" i="16" s="1"/>
  <c r="I208" i="16"/>
  <c r="P208" i="16"/>
  <c r="J216" i="16" a="1"/>
  <c r="J216" i="16" s="1"/>
  <c r="P216" i="16"/>
  <c r="I216" i="16"/>
  <c r="P218" i="16"/>
  <c r="J218" i="16" a="1"/>
  <c r="J218" i="16" s="1"/>
  <c r="I218" i="16"/>
  <c r="J219" i="16" a="1"/>
  <c r="J219" i="16" s="1"/>
  <c r="P219" i="16"/>
  <c r="I219" i="16"/>
  <c r="AG11" i="7"/>
  <c r="AH11" i="7" s="1"/>
  <c r="P241" i="16"/>
  <c r="I241" i="16"/>
  <c r="J241" i="16" a="1"/>
  <c r="J241" i="16" s="1"/>
  <c r="I246" i="16"/>
  <c r="P246" i="16"/>
  <c r="J246" i="16" a="1"/>
  <c r="J246" i="16" s="1"/>
  <c r="I217" i="16"/>
  <c r="J217" i="16" a="1"/>
  <c r="J217" i="16" s="1"/>
  <c r="P217" i="16"/>
  <c r="J214" i="16" a="1"/>
  <c r="J214" i="16" s="1"/>
  <c r="P214" i="16"/>
  <c r="I214" i="16"/>
  <c r="I215" i="16"/>
  <c r="P215" i="16"/>
  <c r="J215" i="16" a="1"/>
  <c r="J215" i="16" s="1"/>
  <c r="AE12" i="7"/>
  <c r="AA12" i="7"/>
  <c r="W12" i="7"/>
  <c r="S12" i="7"/>
  <c r="O12" i="7"/>
  <c r="K12" i="7"/>
  <c r="G12" i="7"/>
  <c r="AD12" i="7"/>
  <c r="Z12" i="7"/>
  <c r="V12" i="7"/>
  <c r="R12" i="7"/>
  <c r="N12" i="7"/>
  <c r="J12" i="7"/>
  <c r="F12" i="7"/>
  <c r="AC12" i="7"/>
  <c r="Y12" i="7"/>
  <c r="U12" i="7"/>
  <c r="Q12" i="7"/>
  <c r="M12" i="7"/>
  <c r="I12" i="7"/>
  <c r="AF12" i="7"/>
  <c r="AB12" i="7"/>
  <c r="X12" i="7"/>
  <c r="T12" i="7"/>
  <c r="P12" i="7"/>
  <c r="L12" i="7"/>
  <c r="H12" i="7"/>
  <c r="D13" i="7"/>
  <c r="AH10" i="7"/>
  <c r="AH213" i="8"/>
  <c r="Q68" i="12" a="1"/>
  <c r="Q68" i="12" s="1"/>
  <c r="R68" i="12" s="1" a="1"/>
  <c r="R68" i="12" s="1"/>
  <c r="S68" i="12" s="1" a="1"/>
  <c r="S68" i="12" s="1"/>
  <c r="T68" i="12" s="1" a="1"/>
  <c r="T68" i="12" s="1"/>
  <c r="P44" i="12" a="1"/>
  <c r="P44" i="12" s="1"/>
  <c r="AG42" i="8"/>
  <c r="AH42" i="8" s="1"/>
  <c r="AG347" i="7"/>
  <c r="AH347" i="7" s="1"/>
  <c r="V18" i="12" a="1"/>
  <c r="V18" i="12" s="1"/>
  <c r="W18" i="12" s="1" a="1"/>
  <c r="W18" i="12" s="1"/>
  <c r="X18" i="12" s="1" a="1"/>
  <c r="X18" i="12" s="1"/>
  <c r="O56" i="12" a="1"/>
  <c r="O56" i="12" s="1"/>
  <c r="P56" i="12" s="1" a="1"/>
  <c r="P56" i="12" s="1"/>
  <c r="Q56" i="12" s="1" a="1"/>
  <c r="Q56" i="12" s="1"/>
  <c r="AF108" i="7"/>
  <c r="AB108" i="7"/>
  <c r="X108" i="7"/>
  <c r="T108" i="7"/>
  <c r="P108" i="7"/>
  <c r="L108" i="7"/>
  <c r="H108" i="7"/>
  <c r="AE108" i="7"/>
  <c r="AA108" i="7"/>
  <c r="W108" i="7"/>
  <c r="S108" i="7"/>
  <c r="O108" i="7"/>
  <c r="K108" i="7"/>
  <c r="G108" i="7"/>
  <c r="AD108" i="7"/>
  <c r="Z108" i="7"/>
  <c r="V108" i="7"/>
  <c r="R108" i="7"/>
  <c r="N108" i="7"/>
  <c r="J108" i="7"/>
  <c r="F108" i="7"/>
  <c r="AC108" i="7"/>
  <c r="Y108" i="7"/>
  <c r="U108" i="7"/>
  <c r="Q108" i="7"/>
  <c r="M108" i="7"/>
  <c r="I108" i="7"/>
  <c r="AE208" i="8"/>
  <c r="AA208" i="8"/>
  <c r="W208" i="8"/>
  <c r="S208" i="8"/>
  <c r="O208" i="8"/>
  <c r="K208" i="8"/>
  <c r="G208" i="8"/>
  <c r="AD208" i="8"/>
  <c r="Z208" i="8"/>
  <c r="V208" i="8"/>
  <c r="R208" i="8"/>
  <c r="N208" i="8"/>
  <c r="J208" i="8"/>
  <c r="F208" i="8"/>
  <c r="AC208" i="8"/>
  <c r="Y208" i="8"/>
  <c r="U208" i="8"/>
  <c r="Q208" i="8"/>
  <c r="M208" i="8"/>
  <c r="I208" i="8"/>
  <c r="AF208" i="8"/>
  <c r="AB208" i="8"/>
  <c r="X208" i="8"/>
  <c r="T208" i="8"/>
  <c r="P208" i="8"/>
  <c r="L208" i="8"/>
  <c r="H208" i="8"/>
  <c r="AG207" i="8"/>
  <c r="AH207" i="8" s="1"/>
  <c r="AG107" i="7"/>
  <c r="AH107" i="7" s="1"/>
  <c r="AE428" i="8"/>
  <c r="AA428" i="8"/>
  <c r="W428" i="8"/>
  <c r="S428" i="8"/>
  <c r="O428" i="8"/>
  <c r="K428" i="8"/>
  <c r="G428" i="8"/>
  <c r="AD428" i="8"/>
  <c r="Z428" i="8"/>
  <c r="V428" i="8"/>
  <c r="R428" i="8"/>
  <c r="N428" i="8"/>
  <c r="J428" i="8"/>
  <c r="F428" i="8"/>
  <c r="AC428" i="8"/>
  <c r="Y428" i="8"/>
  <c r="U428" i="8"/>
  <c r="Q428" i="8"/>
  <c r="M428" i="8"/>
  <c r="I428" i="8"/>
  <c r="AF428" i="8"/>
  <c r="AB428" i="8"/>
  <c r="X428" i="8"/>
  <c r="T428" i="8"/>
  <c r="P428" i="8"/>
  <c r="L428" i="8"/>
  <c r="H428" i="8"/>
  <c r="AG427" i="8"/>
  <c r="AH427" i="8" s="1"/>
  <c r="AH206" i="8"/>
  <c r="AC43" i="8"/>
  <c r="Y43" i="8"/>
  <c r="U43" i="8"/>
  <c r="Q43" i="8"/>
  <c r="M43" i="8"/>
  <c r="I43" i="8"/>
  <c r="AF43" i="8"/>
  <c r="AB43" i="8"/>
  <c r="X43" i="8"/>
  <c r="T43" i="8"/>
  <c r="P43" i="8"/>
  <c r="L43" i="8"/>
  <c r="H43" i="8"/>
  <c r="AE43" i="8"/>
  <c r="AA43" i="8"/>
  <c r="W43" i="8"/>
  <c r="S43" i="8"/>
  <c r="O43" i="8"/>
  <c r="K43" i="8"/>
  <c r="G43" i="8"/>
  <c r="AD43" i="8"/>
  <c r="Z43" i="8"/>
  <c r="V43" i="8"/>
  <c r="R43" i="8"/>
  <c r="N43" i="8"/>
  <c r="J43" i="8"/>
  <c r="F43" i="8"/>
  <c r="AC323" i="8"/>
  <c r="Y323" i="8"/>
  <c r="U323" i="8"/>
  <c r="Q323" i="8"/>
  <c r="M323" i="8"/>
  <c r="I323" i="8"/>
  <c r="AF323" i="8"/>
  <c r="AB323" i="8"/>
  <c r="X323" i="8"/>
  <c r="T323" i="8"/>
  <c r="P323" i="8"/>
  <c r="L323" i="8"/>
  <c r="H323" i="8"/>
  <c r="AE323" i="8"/>
  <c r="AA323" i="8"/>
  <c r="W323" i="8"/>
  <c r="S323" i="8"/>
  <c r="O323" i="8"/>
  <c r="K323" i="8"/>
  <c r="G323" i="8"/>
  <c r="AD323" i="8"/>
  <c r="Z323" i="8"/>
  <c r="V323" i="8"/>
  <c r="R323" i="8"/>
  <c r="N323" i="8"/>
  <c r="J323" i="8"/>
  <c r="F323" i="8"/>
  <c r="AG322" i="8"/>
  <c r="AH322" i="8" s="1"/>
  <c r="AH426" i="8"/>
  <c r="AF348" i="7"/>
  <c r="AB348" i="7"/>
  <c r="X348" i="7"/>
  <c r="T348" i="7"/>
  <c r="P348" i="7"/>
  <c r="L348" i="7"/>
  <c r="H348" i="7"/>
  <c r="AE348" i="7"/>
  <c r="AA348" i="7"/>
  <c r="W348" i="7"/>
  <c r="S348" i="7"/>
  <c r="O348" i="7"/>
  <c r="K348" i="7"/>
  <c r="G348" i="7"/>
  <c r="AD348" i="7"/>
  <c r="Z348" i="7"/>
  <c r="V348" i="7"/>
  <c r="R348" i="7"/>
  <c r="N348" i="7"/>
  <c r="J348" i="7"/>
  <c r="F348" i="7"/>
  <c r="AC348" i="7"/>
  <c r="Y348" i="7"/>
  <c r="U348" i="7"/>
  <c r="Q348" i="7"/>
  <c r="M348" i="7"/>
  <c r="I348" i="7"/>
  <c r="AG148" i="8"/>
  <c r="AH148" i="8" s="1"/>
  <c r="AG223" i="7"/>
  <c r="AH223" i="7" s="1"/>
  <c r="AG363" i="8"/>
  <c r="AH363" i="8" s="1"/>
  <c r="AG143" i="8"/>
  <c r="AH143" i="8" s="1"/>
  <c r="AG423" i="7"/>
  <c r="AH423" i="7" s="1"/>
  <c r="AG53" i="8"/>
  <c r="AH53" i="8" s="1"/>
  <c r="AG183" i="7"/>
  <c r="AH183" i="7" s="1"/>
  <c r="AH52" i="8"/>
  <c r="AG133" i="8"/>
  <c r="AH133" i="8" s="1"/>
  <c r="AG248" i="7"/>
  <c r="AH248" i="7" s="1"/>
  <c r="AG343" i="7"/>
  <c r="AH343" i="7" s="1"/>
  <c r="AG153" i="7"/>
  <c r="AH187" i="7"/>
  <c r="AG128" i="8"/>
  <c r="AH128" i="8" s="1"/>
  <c r="AG418" i="8"/>
  <c r="AH418" i="8" s="1"/>
  <c r="AG218" i="7"/>
  <c r="AH218" i="7" s="1"/>
  <c r="AG368" i="7"/>
  <c r="AH368" i="7" s="1"/>
  <c r="AH257" i="8"/>
  <c r="AH322" i="7"/>
  <c r="AG33" i="7"/>
  <c r="AH33" i="7" s="1"/>
  <c r="AH442" i="8"/>
  <c r="AG428" i="7"/>
  <c r="AH428" i="7" s="1"/>
  <c r="AH102" i="7"/>
  <c r="AG103" i="8"/>
  <c r="AH103" i="8" s="1"/>
  <c r="AG88" i="7"/>
  <c r="AH88" i="7" s="1"/>
  <c r="AG353" i="7"/>
  <c r="AH353" i="7" s="1"/>
  <c r="AG393" i="8"/>
  <c r="AH393" i="8" s="1"/>
  <c r="AH342" i="7"/>
  <c r="AG133" i="7"/>
  <c r="AH133" i="7" s="1"/>
  <c r="AG183" i="8"/>
  <c r="AH183" i="8" s="1"/>
  <c r="AH47" i="7"/>
  <c r="AG28" i="7"/>
  <c r="AH28" i="7" s="1"/>
  <c r="AH337" i="7"/>
  <c r="AG378" i="8"/>
  <c r="AH378" i="8" s="1"/>
  <c r="AG358" i="8"/>
  <c r="AH358" i="8" s="1"/>
  <c r="AG333" i="7"/>
  <c r="AH333" i="7" s="1"/>
  <c r="AG93" i="8"/>
  <c r="AH93" i="8" s="1"/>
  <c r="AG248" i="8"/>
  <c r="AH248" i="8" s="1"/>
  <c r="AH282" i="8"/>
  <c r="AH352" i="7"/>
  <c r="AG113" i="8"/>
  <c r="AH113" i="8" s="1"/>
  <c r="AG138" i="8"/>
  <c r="AH138" i="8" s="1"/>
  <c r="AG98" i="8"/>
  <c r="AH98" i="8" s="1"/>
  <c r="AG443" i="8"/>
  <c r="AH443" i="8" s="1"/>
  <c r="AG298" i="7"/>
  <c r="AH298" i="7" s="1"/>
  <c r="AG18" i="8"/>
  <c r="AH18" i="8" s="1"/>
  <c r="AG103" i="7"/>
  <c r="AH103" i="7" s="1"/>
  <c r="AG413" i="8"/>
  <c r="AH413" i="8" s="1"/>
  <c r="AH412" i="8"/>
  <c r="AG313" i="7"/>
  <c r="AH313" i="7" s="1"/>
  <c r="AG188" i="7"/>
  <c r="AH188" i="7" s="1"/>
  <c r="AG58" i="8"/>
  <c r="AH58" i="8" s="1"/>
  <c r="AG73" i="7"/>
  <c r="AH73" i="7" s="1"/>
  <c r="AG283" i="8"/>
  <c r="AH283" i="8" s="1"/>
  <c r="AG48" i="8"/>
  <c r="AH48" i="8" s="1"/>
  <c r="AG243" i="8"/>
  <c r="AH243" i="8" s="1"/>
  <c r="AG173" i="8"/>
  <c r="AH173" i="8" s="1"/>
  <c r="AG218" i="8"/>
  <c r="AH218" i="8" s="1"/>
  <c r="AH152" i="7"/>
  <c r="AH153" i="7"/>
  <c r="AG258" i="7"/>
  <c r="AH258" i="7" s="1"/>
  <c r="AG48" i="7"/>
  <c r="AH48" i="7" s="1"/>
  <c r="AG58" i="7"/>
  <c r="AH58" i="7" s="1"/>
  <c r="AH127" i="8"/>
  <c r="AG288" i="7"/>
  <c r="AH288" i="7" s="1"/>
  <c r="AG213" i="7"/>
  <c r="AH213" i="7" s="1"/>
  <c r="AG258" i="8"/>
  <c r="AH258" i="8" s="1"/>
  <c r="AH312" i="7"/>
  <c r="AG338" i="8"/>
  <c r="AH338" i="8" s="1"/>
  <c r="AG323" i="7"/>
  <c r="AH323" i="7" s="1"/>
  <c r="AG318" i="8"/>
  <c r="AH318" i="8" s="1"/>
  <c r="AG268" i="8"/>
  <c r="AH268" i="8" s="1"/>
  <c r="AG393" i="7"/>
  <c r="AH393" i="7" s="1"/>
  <c r="AG338" i="7"/>
  <c r="AH338" i="7" s="1"/>
  <c r="AG83" i="7"/>
  <c r="AH83" i="7" s="1"/>
  <c r="AG373" i="7"/>
  <c r="AH373" i="7" s="1"/>
  <c r="AH117" i="7"/>
  <c r="AG118" i="7"/>
  <c r="AH118" i="7" s="1"/>
  <c r="AH317" i="8"/>
  <c r="AG143" i="7"/>
  <c r="AH143" i="7" s="1"/>
  <c r="AG328" i="7"/>
  <c r="AH328" i="7" s="1"/>
  <c r="AG88" i="8"/>
  <c r="AH88" i="8" s="1"/>
  <c r="AG328" i="8"/>
  <c r="AH328" i="8" s="1"/>
  <c r="R53" i="12" a="1"/>
  <c r="R53" i="12" s="1"/>
  <c r="S53" i="12" s="1" a="1"/>
  <c r="S53" i="12" s="1"/>
  <c r="M72" i="12" a="1"/>
  <c r="M72" i="12" s="1"/>
  <c r="AG253" i="7"/>
  <c r="AH253" i="7" s="1"/>
  <c r="AG43" i="7"/>
  <c r="AH43" i="7" s="1"/>
  <c r="AH432" i="7"/>
  <c r="AG433" i="7"/>
  <c r="AH433" i="7" s="1"/>
  <c r="AG233" i="8"/>
  <c r="AH233" i="8" s="1"/>
  <c r="AG223" i="8"/>
  <c r="AH223" i="8" s="1"/>
  <c r="AG398" i="8"/>
  <c r="AH398" i="8" s="1"/>
  <c r="AH152" i="8"/>
  <c r="AG153" i="8"/>
  <c r="AH153" i="8" s="1"/>
  <c r="AG138" i="7"/>
  <c r="AH138" i="7" s="1"/>
  <c r="AG33" i="8"/>
  <c r="AH33" i="8" s="1"/>
  <c r="AH397" i="8"/>
  <c r="AG308" i="8"/>
  <c r="AH308" i="8" s="1"/>
  <c r="AG188" i="8"/>
  <c r="AH188" i="8" s="1"/>
  <c r="AG238" i="7"/>
  <c r="AH238" i="7" s="1"/>
  <c r="AH187" i="8"/>
  <c r="AG273" i="7"/>
  <c r="AH273" i="7" s="1"/>
  <c r="AH272" i="7"/>
  <c r="AG13" i="8"/>
  <c r="AH13" i="8" s="1"/>
  <c r="Q26" i="12" a="1"/>
  <c r="Q26" i="12" s="1"/>
  <c r="R26" i="12" s="1" a="1"/>
  <c r="R26" i="12" s="1"/>
  <c r="S26" i="12" s="1" a="1"/>
  <c r="S26" i="12" s="1"/>
  <c r="AG28" i="8"/>
  <c r="AH28" i="8" s="1"/>
  <c r="AG438" i="7"/>
  <c r="AH438" i="7" s="1"/>
  <c r="AG93" i="7"/>
  <c r="AH93" i="7" s="1"/>
  <c r="AG78" i="8"/>
  <c r="AH78" i="8" s="1"/>
  <c r="AG358" i="7"/>
  <c r="AH358" i="7" s="1"/>
  <c r="AG158" i="8"/>
  <c r="AH158" i="8" s="1"/>
  <c r="N60" i="12" a="1"/>
  <c r="N60" i="12" s="1"/>
  <c r="V62" i="12" a="1"/>
  <c r="V62" i="12" s="1"/>
  <c r="W62" i="12" s="1" a="1"/>
  <c r="W62" i="12" s="1"/>
  <c r="X62" i="12" s="1" a="1"/>
  <c r="X62" i="12" s="1"/>
  <c r="AG113" i="7"/>
  <c r="AH113" i="7" s="1"/>
  <c r="AG123" i="8"/>
  <c r="AH123" i="8" s="1"/>
  <c r="AG303" i="8"/>
  <c r="AH303" i="8" s="1"/>
  <c r="AH302" i="8"/>
  <c r="AG378" i="7"/>
  <c r="AH378" i="7" s="1"/>
  <c r="O45" i="12" a="1"/>
  <c r="O45" i="12" s="1"/>
  <c r="AH448" i="8"/>
  <c r="AH447" i="8"/>
  <c r="R27" i="12" a="1"/>
  <c r="R27" i="12" s="1"/>
  <c r="S27" i="12" s="1" a="1"/>
  <c r="S27" i="12" s="1"/>
  <c r="T27" i="12" s="1" a="1"/>
  <c r="T27" i="12" s="1"/>
  <c r="AH402" i="8"/>
  <c r="AG443" i="7"/>
  <c r="AH443" i="7" s="1"/>
  <c r="AG278" i="7"/>
  <c r="AH278" i="7" s="1"/>
  <c r="M33" i="12" a="1"/>
  <c r="M33" i="12" s="1"/>
  <c r="N33" i="12" s="1" a="1"/>
  <c r="N33" i="12" s="1"/>
  <c r="AH227" i="8"/>
  <c r="AG403" i="8"/>
  <c r="AH403" i="8" s="1"/>
  <c r="N54" i="12" a="1"/>
  <c r="N54" i="12" s="1"/>
  <c r="AG78" i="7"/>
  <c r="AH78" i="7" s="1"/>
  <c r="L35" i="12" a="1"/>
  <c r="L35" i="12" s="1"/>
  <c r="AG373" i="8"/>
  <c r="AH373" i="8" s="1"/>
  <c r="AG303" i="7"/>
  <c r="AH303" i="7" s="1"/>
  <c r="AG228" i="8"/>
  <c r="AH228" i="8" s="1"/>
  <c r="AH372" i="8"/>
  <c r="N38" i="12" a="1"/>
  <c r="N38" i="12" s="1"/>
  <c r="N25" i="12" a="1"/>
  <c r="N25" i="12" s="1"/>
  <c r="T43" i="12" a="1"/>
  <c r="T43" i="12" s="1"/>
  <c r="U43" i="12" s="1" a="1"/>
  <c r="U43" i="12" s="1"/>
  <c r="AG398" i="7"/>
  <c r="AH398" i="7" s="1"/>
  <c r="AH232" i="7"/>
  <c r="AH242" i="7"/>
  <c r="AG413" i="7"/>
  <c r="AH413" i="7" s="1"/>
  <c r="AG23" i="7"/>
  <c r="AH23" i="7" s="1"/>
  <c r="Q70" i="12" a="1"/>
  <c r="Q70" i="12" s="1"/>
  <c r="R70" i="12" s="1" a="1"/>
  <c r="R70" i="12" s="1"/>
  <c r="O57" i="12" a="1"/>
  <c r="O57" i="12" s="1"/>
  <c r="P57" i="12" s="1" a="1"/>
  <c r="P57" i="12" s="1"/>
  <c r="AG23" i="8"/>
  <c r="AH23" i="8" s="1"/>
  <c r="AG293" i="8"/>
  <c r="AH293" i="8" s="1"/>
  <c r="AH292" i="7"/>
  <c r="AH97" i="7"/>
  <c r="AG63" i="8"/>
  <c r="AH63" i="8" s="1"/>
  <c r="AH62" i="8"/>
  <c r="R40" i="12" a="1"/>
  <c r="R40" i="12" s="1"/>
  <c r="S40" i="12" s="1" a="1"/>
  <c r="S40" i="12" s="1"/>
  <c r="T40" i="12" s="1" a="1"/>
  <c r="T40" i="12" s="1"/>
  <c r="Q22" i="12" a="1"/>
  <c r="Q22" i="12" s="1"/>
  <c r="R22" i="12" s="1" a="1"/>
  <c r="R22" i="12" s="1"/>
  <c r="P69" i="12" a="1"/>
  <c r="P69" i="12" s="1"/>
  <c r="Q69" i="12" s="1" a="1"/>
  <c r="Q69" i="12" s="1"/>
  <c r="AG198" i="7"/>
  <c r="AH198" i="7" s="1"/>
  <c r="AH412" i="7"/>
  <c r="AG38" i="7"/>
  <c r="AH38" i="7" s="1"/>
  <c r="AG353" i="8"/>
  <c r="AH353" i="8" s="1"/>
  <c r="AG408" i="8"/>
  <c r="AH408" i="8" s="1"/>
  <c r="Q44" i="12" a="1"/>
  <c r="Q44" i="12" s="1"/>
  <c r="R44" i="12" s="1" a="1"/>
  <c r="R44" i="12" s="1"/>
  <c r="AG193" i="8"/>
  <c r="AH193" i="8" s="1"/>
  <c r="AG68" i="8"/>
  <c r="AH68" i="8" s="1"/>
  <c r="AG283" i="7"/>
  <c r="AH283" i="7" s="1"/>
  <c r="Q19" i="12" a="1"/>
  <c r="Q19" i="12" s="1"/>
  <c r="R19" i="12" s="1" a="1"/>
  <c r="R19" i="12" s="1"/>
  <c r="T23" i="12" a="1"/>
  <c r="T23" i="12" s="1"/>
  <c r="U23" i="12" s="1" a="1"/>
  <c r="U23" i="12" s="1"/>
  <c r="AH272" i="8"/>
  <c r="AH437" i="8"/>
  <c r="AG438" i="8"/>
  <c r="AH438" i="8" s="1"/>
  <c r="AG108" i="8"/>
  <c r="AH108" i="8" s="1"/>
  <c r="AH252" i="8"/>
  <c r="AG243" i="7"/>
  <c r="AH243" i="7" s="1"/>
  <c r="Q28" i="12" a="1"/>
  <c r="Q28" i="12" s="1"/>
  <c r="O21" i="12" a="1"/>
  <c r="O21" i="12" s="1"/>
  <c r="AG293" i="7"/>
  <c r="AH293" i="7" s="1"/>
  <c r="Q52" i="12" a="1"/>
  <c r="Q52" i="12" s="1"/>
  <c r="O65" i="12" a="1"/>
  <c r="O65" i="12" s="1"/>
  <c r="P65" i="12" s="1" a="1"/>
  <c r="P65" i="12" s="1"/>
  <c r="Q30" i="12" a="1"/>
  <c r="Q30" i="12" s="1"/>
  <c r="R30" i="12" s="1" a="1"/>
  <c r="R30" i="12" s="1"/>
  <c r="AG418" i="7"/>
  <c r="AH418" i="7" s="1"/>
  <c r="AG433" i="8"/>
  <c r="AH433" i="8" s="1"/>
  <c r="M39" i="12" a="1"/>
  <c r="M39" i="12" s="1"/>
  <c r="N39" i="12" s="1" a="1"/>
  <c r="N39" i="12" s="1"/>
  <c r="AG348" i="8"/>
  <c r="AH348" i="8" s="1"/>
  <c r="R47" i="12" a="1"/>
  <c r="R47" i="12" s="1"/>
  <c r="S47" i="12" s="1" a="1"/>
  <c r="S47" i="12" s="1"/>
  <c r="P51" i="12" a="1"/>
  <c r="P51" i="12" s="1"/>
  <c r="S46" i="12" a="1"/>
  <c r="S46" i="12" s="1"/>
  <c r="T46" i="12" s="1" a="1"/>
  <c r="T46" i="12" s="1"/>
  <c r="R58" i="12" a="1"/>
  <c r="R58" i="12" s="1"/>
  <c r="S59" i="12" a="1"/>
  <c r="S59" i="12" s="1"/>
  <c r="T59" i="12" s="1" a="1"/>
  <c r="T59" i="12" s="1"/>
  <c r="AG68" i="7"/>
  <c r="AH68" i="7" s="1"/>
  <c r="P36" i="12" a="1"/>
  <c r="P36" i="12" s="1"/>
  <c r="AH387" i="7"/>
  <c r="AG288" i="8"/>
  <c r="AH288" i="8" s="1"/>
  <c r="R48" i="12" a="1"/>
  <c r="R48" i="12" s="1"/>
  <c r="S48" i="12" s="1" a="1"/>
  <c r="S48" i="12" s="1"/>
  <c r="T32" i="12" a="1"/>
  <c r="T32" i="12" s="1"/>
  <c r="S49" i="12" a="1"/>
  <c r="S49" i="12" s="1"/>
  <c r="AH107" i="8"/>
  <c r="AG168" i="8"/>
  <c r="AH168" i="8" s="1"/>
  <c r="AG388" i="7"/>
  <c r="AH388" i="7" s="1"/>
  <c r="AH317" i="7"/>
  <c r="AG98" i="7"/>
  <c r="AH98" i="7" s="1"/>
  <c r="AG263" i="8"/>
  <c r="AH263" i="8" s="1"/>
  <c r="T64" i="12" a="1"/>
  <c r="T64" i="12" s="1"/>
  <c r="AG173" i="7"/>
  <c r="AH173" i="7" s="1"/>
  <c r="AG383" i="7"/>
  <c r="AH383" i="7" s="1"/>
  <c r="AG408" i="7"/>
  <c r="AH408" i="7" s="1"/>
  <c r="AG263" i="7"/>
  <c r="AH263" i="7" s="1"/>
  <c r="Q37" i="12" a="1"/>
  <c r="Q37" i="12" s="1"/>
  <c r="AG333" i="8"/>
  <c r="AH333" i="8" s="1"/>
  <c r="AG163" i="8"/>
  <c r="AH163" i="8" s="1"/>
  <c r="V73" i="12" a="1"/>
  <c r="V73" i="12" s="1"/>
  <c r="AG383" i="8"/>
  <c r="AH383" i="8" s="1"/>
  <c r="AG318" i="7"/>
  <c r="AH318" i="7" s="1"/>
  <c r="AG118" i="8"/>
  <c r="AH118" i="8" s="1"/>
  <c r="AG273" i="8"/>
  <c r="AH273" i="8" s="1"/>
  <c r="AG233" i="7"/>
  <c r="AH233" i="7" s="1"/>
  <c r="AG253" i="8"/>
  <c r="AH253" i="8" s="1"/>
  <c r="AG123" i="7"/>
  <c r="AH123" i="7" s="1"/>
  <c r="AG343" i="8"/>
  <c r="AH343" i="8" s="1"/>
  <c r="R31" i="12" a="1"/>
  <c r="R31" i="12" s="1"/>
  <c r="S31" i="12" s="1" a="1"/>
  <c r="S31" i="12" s="1"/>
  <c r="O63" i="12" a="1"/>
  <c r="O63" i="12" s="1"/>
  <c r="AG268" i="7"/>
  <c r="AH268" i="7" s="1"/>
  <c r="S42" i="12" a="1"/>
  <c r="S42" i="12" s="1"/>
  <c r="O29" i="12" a="1"/>
  <c r="O29" i="12" s="1"/>
  <c r="P29" i="12" s="1" a="1"/>
  <c r="P29" i="12" s="1"/>
  <c r="AH402" i="7"/>
  <c r="AG403" i="7"/>
  <c r="AH403" i="7" s="1"/>
  <c r="AH147" i="7"/>
  <c r="S16" i="12" a="1"/>
  <c r="S16" i="12" s="1"/>
  <c r="O20" i="12" a="1"/>
  <c r="O20" i="12" s="1"/>
  <c r="P55" i="12" a="1"/>
  <c r="P55" i="12" s="1"/>
  <c r="N34" i="12" a="1"/>
  <c r="N34" i="12" s="1"/>
  <c r="AH172" i="7"/>
  <c r="AG38" i="8"/>
  <c r="AH38" i="8" s="1"/>
  <c r="AG208" i="7"/>
  <c r="AH208" i="7" s="1"/>
  <c r="O61" i="12" a="1"/>
  <c r="O61" i="12" s="1"/>
  <c r="N71" i="12" a="1"/>
  <c r="N71" i="12" s="1"/>
  <c r="AG148" i="7"/>
  <c r="AH148" i="7" s="1"/>
  <c r="AG18" i="7"/>
  <c r="AH18" i="7" s="1"/>
  <c r="R66" i="12" a="1"/>
  <c r="R66" i="12" s="1"/>
  <c r="R15" i="12" a="1"/>
  <c r="R15" i="12" s="1"/>
  <c r="P50" i="12" a="1"/>
  <c r="P50" i="12" s="1"/>
  <c r="V67" i="12" a="1"/>
  <c r="V67" i="12" s="1"/>
  <c r="N41" i="12" a="1"/>
  <c r="N41" i="12" s="1"/>
  <c r="J300" i="16" l="1" a="1"/>
  <c r="J300" i="16" s="1"/>
  <c r="L300" i="16"/>
  <c r="I301" i="16"/>
  <c r="L301" i="16"/>
  <c r="J298" i="16" a="1"/>
  <c r="J298" i="16" s="1"/>
  <c r="L298" i="16"/>
  <c r="O24" i="12" a="1"/>
  <c r="O24" i="12" s="1"/>
  <c r="I300" i="16"/>
  <c r="J299" i="16" a="1"/>
  <c r="J299" i="16" s="1"/>
  <c r="K298" i="16" a="1"/>
  <c r="K298" i="16" s="1"/>
  <c r="P298" i="16" s="1"/>
  <c r="K300" i="16" a="1"/>
  <c r="K300" i="16" s="1"/>
  <c r="P300" i="16" s="1"/>
  <c r="I299" i="16"/>
  <c r="I297" i="16"/>
  <c r="K297" i="16" a="1"/>
  <c r="K297" i="16" s="1"/>
  <c r="P297" i="16" s="1"/>
  <c r="J297" i="16" a="1"/>
  <c r="J297" i="16" s="1"/>
  <c r="K296" i="16" a="1"/>
  <c r="K296" i="16" s="1"/>
  <c r="P296" i="16" s="1"/>
  <c r="I296" i="16"/>
  <c r="J296" i="16" a="1"/>
  <c r="J296" i="16" s="1"/>
  <c r="J290" i="16" a="1"/>
  <c r="J290" i="16" s="1"/>
  <c r="K301" i="16" a="1"/>
  <c r="K301" i="16" s="1"/>
  <c r="P301" i="16" s="1"/>
  <c r="I298" i="16"/>
  <c r="J301" i="16" a="1"/>
  <c r="J301" i="16" s="1"/>
  <c r="K290" i="16" a="1"/>
  <c r="K290" i="16" s="1"/>
  <c r="P290" i="16" s="1"/>
  <c r="K299" i="16" a="1"/>
  <c r="K299" i="16" s="1"/>
  <c r="P299" i="16" s="1"/>
  <c r="I290" i="16"/>
  <c r="I435" i="16"/>
  <c r="K435" i="16" a="1"/>
  <c r="K435" i="16" s="1"/>
  <c r="P435" i="16" s="1"/>
  <c r="J435" i="16" a="1"/>
  <c r="J435" i="16" s="1"/>
  <c r="I327" i="16"/>
  <c r="K327" i="16" a="1"/>
  <c r="K327" i="16" s="1"/>
  <c r="P327" i="16" s="1"/>
  <c r="J327" i="16" a="1"/>
  <c r="J327" i="16" s="1"/>
  <c r="I647" i="16"/>
  <c r="J647" i="16" a="1"/>
  <c r="J647" i="16" s="1"/>
  <c r="K647" i="16" a="1"/>
  <c r="K647" i="16" s="1"/>
  <c r="P647" i="16" s="1"/>
  <c r="I512" i="16"/>
  <c r="K512" i="16" a="1"/>
  <c r="K512" i="16" s="1"/>
  <c r="P512" i="16" s="1"/>
  <c r="J512" i="16" a="1"/>
  <c r="J512" i="16" s="1"/>
  <c r="I326" i="16"/>
  <c r="J326" i="16" a="1"/>
  <c r="J326" i="16" s="1"/>
  <c r="K326" i="16" a="1"/>
  <c r="K326" i="16" s="1"/>
  <c r="P326" i="16" s="1"/>
  <c r="I353" i="16"/>
  <c r="K353" i="16" a="1"/>
  <c r="K353" i="16" s="1"/>
  <c r="P353" i="16" s="1"/>
  <c r="J353" i="16" a="1"/>
  <c r="J353" i="16" s="1"/>
  <c r="I622" i="16"/>
  <c r="K622" i="16" a="1"/>
  <c r="K622" i="16" s="1"/>
  <c r="P622" i="16" s="1"/>
  <c r="J622" i="16" a="1"/>
  <c r="J622" i="16" s="1"/>
  <c r="I425" i="16"/>
  <c r="K425" i="16" a="1"/>
  <c r="K425" i="16" s="1"/>
  <c r="P425" i="16" s="1"/>
  <c r="J425" i="16" a="1"/>
  <c r="J425" i="16" s="1"/>
  <c r="I431" i="16"/>
  <c r="K431" i="16" a="1"/>
  <c r="K431" i="16" s="1"/>
  <c r="P431" i="16" s="1"/>
  <c r="J431" i="16" a="1"/>
  <c r="J431" i="16" s="1"/>
  <c r="I458" i="16"/>
  <c r="K458" i="16" a="1"/>
  <c r="K458" i="16" s="1"/>
  <c r="P458" i="16" s="1"/>
  <c r="J458" i="16" a="1"/>
  <c r="J458" i="16" s="1"/>
  <c r="I625" i="16"/>
  <c r="J625" i="16" a="1"/>
  <c r="J625" i="16" s="1"/>
  <c r="K625" i="16" a="1"/>
  <c r="K625" i="16" s="1"/>
  <c r="I544" i="16"/>
  <c r="J544" i="16" a="1"/>
  <c r="J544" i="16" s="1"/>
  <c r="K544" i="16" a="1"/>
  <c r="K544" i="16" s="1"/>
  <c r="I382" i="16"/>
  <c r="J382" i="16" a="1"/>
  <c r="J382" i="16" s="1"/>
  <c r="K382" i="16" a="1"/>
  <c r="K382" i="16" s="1"/>
  <c r="P382" i="16" s="1"/>
  <c r="I378" i="16"/>
  <c r="J378" i="16" a="1"/>
  <c r="J378" i="16" s="1"/>
  <c r="K378" i="16" a="1"/>
  <c r="K378" i="16" s="1"/>
  <c r="P378" i="16" s="1"/>
  <c r="I516" i="16"/>
  <c r="J516" i="16" a="1"/>
  <c r="J516" i="16" s="1"/>
  <c r="K516" i="16" a="1"/>
  <c r="K516" i="16" s="1"/>
  <c r="P516" i="16" s="1"/>
  <c r="I570" i="16"/>
  <c r="K570" i="16" a="1"/>
  <c r="K570" i="16" s="1"/>
  <c r="P570" i="16" s="1"/>
  <c r="J570" i="16" a="1"/>
  <c r="J570" i="16" s="1"/>
  <c r="K488" i="16" a="1"/>
  <c r="K488" i="16" s="1"/>
  <c r="P488" i="16" s="1"/>
  <c r="J488" i="16" a="1"/>
  <c r="J488" i="16" s="1"/>
  <c r="I488" i="16"/>
  <c r="I542" i="16"/>
  <c r="K542" i="16" a="1"/>
  <c r="K542" i="16" s="1"/>
  <c r="P542" i="16" s="1"/>
  <c r="J542" i="16" a="1"/>
  <c r="J542" i="16" s="1"/>
  <c r="I533" i="16"/>
  <c r="J533" i="16" a="1"/>
  <c r="J533" i="16" s="1"/>
  <c r="K533" i="16" a="1"/>
  <c r="K533" i="16" s="1"/>
  <c r="P533" i="16" s="1"/>
  <c r="I479" i="16"/>
  <c r="K479" i="16" a="1"/>
  <c r="K479" i="16" s="1"/>
  <c r="P479" i="16" s="1"/>
  <c r="J479" i="16" a="1"/>
  <c r="J479" i="16" s="1"/>
  <c r="I486" i="16"/>
  <c r="J486" i="16" a="1"/>
  <c r="J486" i="16" s="1"/>
  <c r="K486" i="16" a="1"/>
  <c r="K486" i="16" s="1"/>
  <c r="P486" i="16" s="1"/>
  <c r="I567" i="16"/>
  <c r="K567" i="16" a="1"/>
  <c r="K567" i="16" s="1"/>
  <c r="P567" i="16" s="1"/>
  <c r="J567" i="16" a="1"/>
  <c r="J567" i="16" s="1"/>
  <c r="I379" i="16"/>
  <c r="K379" i="16" a="1"/>
  <c r="K379" i="16" s="1"/>
  <c r="P379" i="16" s="1"/>
  <c r="J379" i="16" a="1"/>
  <c r="J379" i="16" s="1"/>
  <c r="I354" i="16"/>
  <c r="J354" i="16" a="1"/>
  <c r="J354" i="16" s="1"/>
  <c r="K354" i="16" a="1"/>
  <c r="K354" i="16" s="1"/>
  <c r="P354" i="16" s="1"/>
  <c r="I566" i="16"/>
  <c r="K566" i="16" a="1"/>
  <c r="K566" i="16" s="1"/>
  <c r="P566" i="16" s="1"/>
  <c r="J566" i="16" a="1"/>
  <c r="J566" i="16" s="1"/>
  <c r="I593" i="16"/>
  <c r="J593" i="16" a="1"/>
  <c r="J593" i="16" s="1"/>
  <c r="K593" i="16" a="1"/>
  <c r="K593" i="16" s="1"/>
  <c r="P593" i="16" s="1"/>
  <c r="I461" i="16"/>
  <c r="K461" i="16" a="1"/>
  <c r="K461" i="16" s="1"/>
  <c r="P461" i="16" s="1"/>
  <c r="J461" i="16" a="1"/>
  <c r="J461" i="16" s="1"/>
  <c r="I541" i="16"/>
  <c r="J541" i="16" a="1"/>
  <c r="J541" i="16" s="1"/>
  <c r="K541" i="16" a="1"/>
  <c r="K541" i="16" s="1"/>
  <c r="P541" i="16" s="1"/>
  <c r="I487" i="16"/>
  <c r="J487" i="16" a="1"/>
  <c r="J487" i="16" s="1"/>
  <c r="K487" i="16" a="1"/>
  <c r="K487" i="16" s="1"/>
  <c r="P487" i="16" s="1"/>
  <c r="I371" i="16"/>
  <c r="J371" i="16" a="1"/>
  <c r="J371" i="16" s="1"/>
  <c r="K371" i="16" a="1"/>
  <c r="K371" i="16" s="1"/>
  <c r="P371" i="16" s="1"/>
  <c r="I404" i="16"/>
  <c r="K404" i="16" a="1"/>
  <c r="K404" i="16" s="1"/>
  <c r="P404" i="16" s="1"/>
  <c r="J404" i="16" a="1"/>
  <c r="J404" i="16" s="1"/>
  <c r="I350" i="16"/>
  <c r="J350" i="16" a="1"/>
  <c r="J350" i="16" s="1"/>
  <c r="K350" i="16" a="1"/>
  <c r="K350" i="16" s="1"/>
  <c r="P350" i="16" s="1"/>
  <c r="I652" i="16"/>
  <c r="J652" i="16" a="1"/>
  <c r="J652" i="16" s="1"/>
  <c r="K652" i="16" a="1"/>
  <c r="K652" i="16" s="1"/>
  <c r="I490" i="16"/>
  <c r="J490" i="16" a="1"/>
  <c r="J490" i="16" s="1"/>
  <c r="K490" i="16" a="1"/>
  <c r="K490" i="16" s="1"/>
  <c r="P490" i="16" s="1"/>
  <c r="I328" i="16"/>
  <c r="K328" i="16" a="1"/>
  <c r="K328" i="16" s="1"/>
  <c r="P328" i="16" s="1"/>
  <c r="J328" i="16" a="1"/>
  <c r="J328" i="16" s="1"/>
  <c r="I459" i="16"/>
  <c r="J459" i="16" a="1"/>
  <c r="J459" i="16" s="1"/>
  <c r="K459" i="16" a="1"/>
  <c r="K459" i="16" s="1"/>
  <c r="P459" i="16" s="1"/>
  <c r="I324" i="16"/>
  <c r="K324" i="16" a="1"/>
  <c r="K324" i="16" s="1"/>
  <c r="P324" i="16" s="1"/>
  <c r="J324" i="16" a="1"/>
  <c r="J324" i="16" s="1"/>
  <c r="I597" i="16"/>
  <c r="J597" i="16" a="1"/>
  <c r="J597" i="16" s="1"/>
  <c r="K597" i="16" a="1"/>
  <c r="K597" i="16" s="1"/>
  <c r="P597" i="16" s="1"/>
  <c r="K489" i="16" a="1"/>
  <c r="K489" i="16" s="1"/>
  <c r="P489" i="16" s="1"/>
  <c r="I489" i="16"/>
  <c r="J489" i="16" a="1"/>
  <c r="J489" i="16" s="1"/>
  <c r="I650" i="16"/>
  <c r="K650" i="16" a="1"/>
  <c r="K650" i="16" s="1"/>
  <c r="P650" i="16" s="1"/>
  <c r="J650" i="16" a="1"/>
  <c r="J650" i="16" s="1"/>
  <c r="I506" i="16"/>
  <c r="K506" i="16" a="1"/>
  <c r="K506" i="16" s="1"/>
  <c r="P506" i="16" s="1"/>
  <c r="J506" i="16" a="1"/>
  <c r="J506" i="16" s="1"/>
  <c r="I641" i="16"/>
  <c r="K641" i="16" a="1"/>
  <c r="K641" i="16" s="1"/>
  <c r="P641" i="16" s="1"/>
  <c r="J641" i="16" a="1"/>
  <c r="J641" i="16" s="1"/>
  <c r="I594" i="16"/>
  <c r="K594" i="16" a="1"/>
  <c r="K594" i="16" s="1"/>
  <c r="P594" i="16" s="1"/>
  <c r="J594" i="16" a="1"/>
  <c r="J594" i="16" s="1"/>
  <c r="I513" i="16"/>
  <c r="J513" i="16" a="1"/>
  <c r="J513" i="16" s="1"/>
  <c r="K513" i="16" a="1"/>
  <c r="K513" i="16" s="1"/>
  <c r="P513" i="16" s="1"/>
  <c r="I433" i="16"/>
  <c r="K433" i="16" a="1"/>
  <c r="K433" i="16" s="1"/>
  <c r="P433" i="16" s="1"/>
  <c r="J433" i="16" a="1"/>
  <c r="J433" i="16" s="1"/>
  <c r="I462" i="16"/>
  <c r="J462" i="16" a="1"/>
  <c r="J462" i="16" s="1"/>
  <c r="K462" i="16" a="1"/>
  <c r="K462" i="16" s="1"/>
  <c r="P462" i="16" s="1"/>
  <c r="I485" i="16"/>
  <c r="K485" i="16" a="1"/>
  <c r="K485" i="16" s="1"/>
  <c r="P485" i="16" s="1"/>
  <c r="J485" i="16" a="1"/>
  <c r="J485" i="16" s="1"/>
  <c r="I620" i="16"/>
  <c r="K620" i="16" a="1"/>
  <c r="K620" i="16" s="1"/>
  <c r="P620" i="16" s="1"/>
  <c r="J620" i="16" a="1"/>
  <c r="J620" i="16" s="1"/>
  <c r="I380" i="16"/>
  <c r="K380" i="16" a="1"/>
  <c r="K380" i="16" s="1"/>
  <c r="P380" i="16" s="1"/>
  <c r="J380" i="16" a="1"/>
  <c r="J380" i="16" s="1"/>
  <c r="I514" i="16"/>
  <c r="K514" i="16" a="1"/>
  <c r="K514" i="16" s="1"/>
  <c r="P514" i="16" s="1"/>
  <c r="J514" i="16" a="1"/>
  <c r="J514" i="16" s="1"/>
  <c r="I649" i="16"/>
  <c r="J649" i="16" a="1"/>
  <c r="J649" i="16" s="1"/>
  <c r="K649" i="16" a="1"/>
  <c r="K649" i="16" s="1"/>
  <c r="P649" i="16" s="1"/>
  <c r="I398" i="16"/>
  <c r="K398" i="16" a="1"/>
  <c r="K398" i="16" s="1"/>
  <c r="P398" i="16" s="1"/>
  <c r="J398" i="16" a="1"/>
  <c r="J398" i="16" s="1"/>
  <c r="I317" i="16"/>
  <c r="J317" i="16" a="1"/>
  <c r="J317" i="16" s="1"/>
  <c r="K317" i="16" a="1"/>
  <c r="K317" i="16" s="1"/>
  <c r="P317" i="16" s="1"/>
  <c r="I323" i="16"/>
  <c r="K323" i="16" a="1"/>
  <c r="K323" i="16" s="1"/>
  <c r="P323" i="16" s="1"/>
  <c r="J323" i="16" a="1"/>
  <c r="J323" i="16" s="1"/>
  <c r="I571" i="16"/>
  <c r="J571" i="16" a="1"/>
  <c r="J571" i="16" s="1"/>
  <c r="K571" i="16" a="1"/>
  <c r="K571" i="16" s="1"/>
  <c r="I436" i="16"/>
  <c r="K436" i="16" a="1"/>
  <c r="K436" i="16" s="1"/>
  <c r="P436" i="16" s="1"/>
  <c r="J436" i="16" a="1"/>
  <c r="J436" i="16" s="1"/>
  <c r="I355" i="16"/>
  <c r="K355" i="16" a="1"/>
  <c r="K355" i="16" s="1"/>
  <c r="P355" i="16" s="1"/>
  <c r="J355" i="16" a="1"/>
  <c r="J355" i="16" s="1"/>
  <c r="I405" i="16"/>
  <c r="K405" i="16" a="1"/>
  <c r="K405" i="16" s="1"/>
  <c r="P405" i="16" s="1"/>
  <c r="J405" i="16" a="1"/>
  <c r="J405" i="16" s="1"/>
  <c r="I351" i="16"/>
  <c r="K351" i="16" a="1"/>
  <c r="K351" i="16" s="1"/>
  <c r="P351" i="16" s="1"/>
  <c r="J351" i="16" a="1"/>
  <c r="J351" i="16" s="1"/>
  <c r="I624" i="16"/>
  <c r="K624" i="16" a="1"/>
  <c r="K624" i="16" s="1"/>
  <c r="P624" i="16" s="1"/>
  <c r="J624" i="16" a="1"/>
  <c r="J624" i="16" s="1"/>
  <c r="I543" i="16"/>
  <c r="K543" i="16" a="1"/>
  <c r="K543" i="16" s="1"/>
  <c r="P543" i="16" s="1"/>
  <c r="J543" i="16" a="1"/>
  <c r="J543" i="16" s="1"/>
  <c r="I596" i="16"/>
  <c r="K596" i="16" a="1"/>
  <c r="K596" i="16" s="1"/>
  <c r="P596" i="16" s="1"/>
  <c r="J596" i="16" a="1"/>
  <c r="J596" i="16" s="1"/>
  <c r="I569" i="16"/>
  <c r="J569" i="16" a="1"/>
  <c r="J569" i="16" s="1"/>
  <c r="K569" i="16" a="1"/>
  <c r="K569" i="16" s="1"/>
  <c r="P569" i="16" s="1"/>
  <c r="I587" i="16"/>
  <c r="K587" i="16" a="1"/>
  <c r="K587" i="16" s="1"/>
  <c r="P587" i="16" s="1"/>
  <c r="J587" i="16" a="1"/>
  <c r="J587" i="16" s="1"/>
  <c r="I560" i="16"/>
  <c r="K560" i="16" a="1"/>
  <c r="K560" i="16" s="1"/>
  <c r="P560" i="16" s="1"/>
  <c r="J560" i="16" a="1"/>
  <c r="J560" i="16" s="1"/>
  <c r="I621" i="16"/>
  <c r="J621" i="16" a="1"/>
  <c r="J621" i="16" s="1"/>
  <c r="K621" i="16" a="1"/>
  <c r="K621" i="16" s="1"/>
  <c r="P621" i="16" s="1"/>
  <c r="I460" i="16"/>
  <c r="K460" i="16" a="1"/>
  <c r="K460" i="16" s="1"/>
  <c r="P460" i="16" s="1"/>
  <c r="J460" i="16" a="1"/>
  <c r="J460" i="16" s="1"/>
  <c r="I406" i="16"/>
  <c r="J406" i="16" a="1"/>
  <c r="J406" i="16" s="1"/>
  <c r="K406" i="16" a="1"/>
  <c r="K406" i="16" s="1"/>
  <c r="P406" i="16" s="1"/>
  <c r="I381" i="16"/>
  <c r="K381" i="16" a="1"/>
  <c r="K381" i="16" s="1"/>
  <c r="P381" i="16" s="1"/>
  <c r="J381" i="16" a="1"/>
  <c r="J381" i="16" s="1"/>
  <c r="I408" i="16"/>
  <c r="K408" i="16" a="1"/>
  <c r="K408" i="16" s="1"/>
  <c r="P408" i="16" s="1"/>
  <c r="J408" i="16" a="1"/>
  <c r="J408" i="16" s="1"/>
  <c r="I539" i="16"/>
  <c r="K539" i="16" a="1"/>
  <c r="K539" i="16" s="1"/>
  <c r="P539" i="16" s="1"/>
  <c r="J539" i="16" a="1"/>
  <c r="J539" i="16" s="1"/>
  <c r="I434" i="16"/>
  <c r="J434" i="16" a="1"/>
  <c r="J434" i="16" s="1"/>
  <c r="K434" i="16" a="1"/>
  <c r="K434" i="16" s="1"/>
  <c r="P434" i="16" s="1"/>
  <c r="I407" i="16"/>
  <c r="K407" i="16" a="1"/>
  <c r="K407" i="16" s="1"/>
  <c r="P407" i="16" s="1"/>
  <c r="J407" i="16" a="1"/>
  <c r="J407" i="16" s="1"/>
  <c r="I595" i="16"/>
  <c r="K595" i="16" a="1"/>
  <c r="K595" i="16" s="1"/>
  <c r="P595" i="16" s="1"/>
  <c r="J595" i="16" a="1"/>
  <c r="J595" i="16" s="1"/>
  <c r="I568" i="16"/>
  <c r="K568" i="16" a="1"/>
  <c r="K568" i="16" s="1"/>
  <c r="P568" i="16" s="1"/>
  <c r="J568" i="16" a="1"/>
  <c r="J568" i="16" s="1"/>
  <c r="I344" i="16"/>
  <c r="J344" i="16" a="1"/>
  <c r="J344" i="16" s="1"/>
  <c r="K344" i="16" a="1"/>
  <c r="K344" i="16" s="1"/>
  <c r="P344" i="16" s="1"/>
  <c r="I452" i="16"/>
  <c r="J452" i="16" a="1"/>
  <c r="J452" i="16" s="1"/>
  <c r="K452" i="16" a="1"/>
  <c r="K452" i="16" s="1"/>
  <c r="P452" i="16" s="1"/>
  <c r="I377" i="16"/>
  <c r="K377" i="16" a="1"/>
  <c r="K377" i="16" s="1"/>
  <c r="P377" i="16" s="1"/>
  <c r="J377" i="16" a="1"/>
  <c r="J377" i="16" s="1"/>
  <c r="I598" i="16"/>
  <c r="J598" i="16" a="1"/>
  <c r="J598" i="16" s="1"/>
  <c r="K598" i="16" a="1"/>
  <c r="K598" i="16" s="1"/>
  <c r="I517" i="16"/>
  <c r="J517" i="16" a="1"/>
  <c r="J517" i="16" s="1"/>
  <c r="K517" i="16" a="1"/>
  <c r="K517" i="16" s="1"/>
  <c r="I463" i="16"/>
  <c r="K463" i="16" a="1"/>
  <c r="K463" i="16" s="1"/>
  <c r="P463" i="16" s="1"/>
  <c r="J463" i="16" a="1"/>
  <c r="J463" i="16" s="1"/>
  <c r="I409" i="16"/>
  <c r="K409" i="16" a="1"/>
  <c r="K409" i="16" s="1"/>
  <c r="P409" i="16" s="1"/>
  <c r="J409" i="16" a="1"/>
  <c r="J409" i="16" s="1"/>
  <c r="I432" i="16"/>
  <c r="K432" i="16" a="1"/>
  <c r="K432" i="16" s="1"/>
  <c r="P432" i="16" s="1"/>
  <c r="J432" i="16" a="1"/>
  <c r="J432" i="16" s="1"/>
  <c r="I651" i="16"/>
  <c r="J651" i="16" a="1"/>
  <c r="J651" i="16" s="1"/>
  <c r="K651" i="16" a="1"/>
  <c r="K651" i="16" s="1"/>
  <c r="P651" i="16" s="1"/>
  <c r="I623" i="16"/>
  <c r="K623" i="16" a="1"/>
  <c r="K623" i="16" s="1"/>
  <c r="P623" i="16" s="1"/>
  <c r="J623" i="16" a="1"/>
  <c r="J623" i="16" s="1"/>
  <c r="I515" i="16"/>
  <c r="K515" i="16" a="1"/>
  <c r="K515" i="16" s="1"/>
  <c r="P515" i="16" s="1"/>
  <c r="J515" i="16" a="1"/>
  <c r="J515" i="16" s="1"/>
  <c r="I614" i="16"/>
  <c r="K614" i="16" a="1"/>
  <c r="K614" i="16" s="1"/>
  <c r="P614" i="16" s="1"/>
  <c r="J614" i="16" a="1"/>
  <c r="J614" i="16" s="1"/>
  <c r="I540" i="16"/>
  <c r="K540" i="16" a="1"/>
  <c r="K540" i="16" s="1"/>
  <c r="P540" i="16" s="1"/>
  <c r="J540" i="16" a="1"/>
  <c r="J540" i="16" s="1"/>
  <c r="I648" i="16"/>
  <c r="K648" i="16" a="1"/>
  <c r="K648" i="16" s="1"/>
  <c r="P648" i="16" s="1"/>
  <c r="J648" i="16" a="1"/>
  <c r="J648" i="16" s="1"/>
  <c r="I325" i="16"/>
  <c r="K325" i="16" a="1"/>
  <c r="K325" i="16" s="1"/>
  <c r="P325" i="16" s="1"/>
  <c r="J325" i="16" a="1"/>
  <c r="J325" i="16" s="1"/>
  <c r="I352" i="16"/>
  <c r="K352" i="16" a="1"/>
  <c r="K352" i="16" s="1"/>
  <c r="P352" i="16" s="1"/>
  <c r="J352" i="16" a="1"/>
  <c r="J352" i="16" s="1"/>
  <c r="K241" i="16" a="1"/>
  <c r="K241" i="16" s="1"/>
  <c r="K218" i="16" a="1"/>
  <c r="K218" i="16" s="1"/>
  <c r="K208" i="16" a="1"/>
  <c r="K208" i="16" s="1"/>
  <c r="AC13" i="7"/>
  <c r="Y13" i="7"/>
  <c r="Y6" i="7" s="1"/>
  <c r="U13" i="7"/>
  <c r="U3" i="7" s="1"/>
  <c r="Q13" i="7"/>
  <c r="Q3" i="7" s="1"/>
  <c r="M13" i="7"/>
  <c r="M4" i="7" s="1" a="1"/>
  <c r="M4" i="7" s="1"/>
  <c r="I13" i="7"/>
  <c r="I4" i="7" s="1" a="1"/>
  <c r="I4" i="7" s="1"/>
  <c r="AF13" i="7"/>
  <c r="AB13" i="7"/>
  <c r="X13" i="7"/>
  <c r="X4" i="7" s="1" a="1"/>
  <c r="X4" i="7" s="1"/>
  <c r="T13" i="7"/>
  <c r="T5" i="7" s="1"/>
  <c r="P13" i="7"/>
  <c r="P5" i="7" s="1"/>
  <c r="L13" i="7"/>
  <c r="L3" i="7" s="1"/>
  <c r="H13" i="7"/>
  <c r="H6" i="7" s="1"/>
  <c r="AG13" i="7"/>
  <c r="AE13" i="7"/>
  <c r="AA13" i="7"/>
  <c r="W13" i="7"/>
  <c r="W5" i="7" s="1"/>
  <c r="S13" i="7"/>
  <c r="S7" i="7" s="1"/>
  <c r="O13" i="7"/>
  <c r="O5" i="7" s="1"/>
  <c r="K13" i="7"/>
  <c r="K4" i="7" s="1" a="1"/>
  <c r="K4" i="7" s="1"/>
  <c r="G13" i="7"/>
  <c r="G4" i="7" s="1" a="1"/>
  <c r="G4" i="7" s="1"/>
  <c r="AD13" i="7"/>
  <c r="Z13" i="7"/>
  <c r="V13" i="7"/>
  <c r="V3" i="7" s="1"/>
  <c r="R13" i="7"/>
  <c r="R4" i="7" s="1" a="1"/>
  <c r="R4" i="7" s="1"/>
  <c r="N13" i="7"/>
  <c r="N4" i="7" s="1" a="1"/>
  <c r="N4" i="7" s="1"/>
  <c r="J13" i="7"/>
  <c r="J7" i="7" s="1"/>
  <c r="F13" i="7"/>
  <c r="F3" i="7" s="1"/>
  <c r="AG12" i="7"/>
  <c r="AH12" i="7" s="1"/>
  <c r="T7" i="7"/>
  <c r="U4" i="8" a="1"/>
  <c r="U4" i="8" s="1"/>
  <c r="M4" i="8" a="1"/>
  <c r="M4" i="8" s="1"/>
  <c r="K7" i="8"/>
  <c r="F7" i="8"/>
  <c r="G3" i="8"/>
  <c r="O6" i="8"/>
  <c r="R5" i="8"/>
  <c r="G7" i="8"/>
  <c r="L3" i="8"/>
  <c r="T7" i="8"/>
  <c r="Y4" i="8" a="1"/>
  <c r="Y4" i="8" s="1"/>
  <c r="J4" i="8" a="1"/>
  <c r="J4" i="8" s="1"/>
  <c r="R6" i="8"/>
  <c r="W7" i="8"/>
  <c r="L6" i="8"/>
  <c r="Y7" i="8"/>
  <c r="F6" i="8"/>
  <c r="J7" i="8"/>
  <c r="K5" i="8"/>
  <c r="H7" i="8"/>
  <c r="U3" i="8"/>
  <c r="W5" i="8"/>
  <c r="N7" i="8"/>
  <c r="M5" i="8"/>
  <c r="R7" i="8"/>
  <c r="S17" i="12" a="1"/>
  <c r="S17" i="12" s="1"/>
  <c r="F4" i="8" a="1"/>
  <c r="F4" i="8" s="1"/>
  <c r="N6" i="8"/>
  <c r="V7" i="8"/>
  <c r="S7" i="8"/>
  <c r="H6" i="8"/>
  <c r="P4" i="8" a="1"/>
  <c r="P4" i="8" s="1"/>
  <c r="M6" i="8"/>
  <c r="U5" i="8"/>
  <c r="J5" i="8"/>
  <c r="V5" i="8"/>
  <c r="G4" i="8" a="1"/>
  <c r="G4" i="8" s="1"/>
  <c r="M3" i="8"/>
  <c r="W4" i="8" a="1"/>
  <c r="W4" i="8" s="1"/>
  <c r="L7" i="8"/>
  <c r="T5" i="8"/>
  <c r="F4" i="7" a="1"/>
  <c r="F4" i="7" s="1"/>
  <c r="P5" i="8"/>
  <c r="Q4" i="8" a="1"/>
  <c r="Q4" i="8" s="1"/>
  <c r="P7" i="8"/>
  <c r="X6" i="8"/>
  <c r="U7" i="8"/>
  <c r="W6" i="8"/>
  <c r="J3" i="8"/>
  <c r="R4" i="8" a="1"/>
  <c r="R4" i="8" s="1"/>
  <c r="G5" i="8"/>
  <c r="O4" i="8" a="1"/>
  <c r="O4" i="8" s="1"/>
  <c r="W3" i="8"/>
  <c r="L4" i="8" a="1"/>
  <c r="L4" i="8" s="1"/>
  <c r="T3" i="8"/>
  <c r="I6" i="8"/>
  <c r="Q3" i="8"/>
  <c r="Y3" i="8"/>
  <c r="F3" i="8"/>
  <c r="N4" i="8" a="1"/>
  <c r="N4" i="8" s="1"/>
  <c r="V6" i="8"/>
  <c r="K6" i="8"/>
  <c r="S4" i="8" a="1"/>
  <c r="S4" i="8" s="1"/>
  <c r="H5" i="8"/>
  <c r="X7" i="8"/>
  <c r="I4" i="8" a="1"/>
  <c r="I4" i="8" s="1"/>
  <c r="V3" i="8"/>
  <c r="V4" i="8" a="1"/>
  <c r="V4" i="8" s="1"/>
  <c r="G6" i="8"/>
  <c r="X3" i="8"/>
  <c r="O7" i="8"/>
  <c r="F5" i="8"/>
  <c r="K3" i="8"/>
  <c r="N3" i="8"/>
  <c r="K4" i="8" a="1"/>
  <c r="K4" i="8" s="1"/>
  <c r="S6" i="8"/>
  <c r="P3" i="8"/>
  <c r="U6" i="8"/>
  <c r="T6" i="8"/>
  <c r="J6" i="8"/>
  <c r="R3" i="8"/>
  <c r="O5" i="8"/>
  <c r="L5" i="8"/>
  <c r="T4" i="8" a="1"/>
  <c r="T4" i="8" s="1"/>
  <c r="I5" i="8"/>
  <c r="Q6" i="8"/>
  <c r="Y5" i="8"/>
  <c r="H3" i="8"/>
  <c r="P6" i="8"/>
  <c r="X5" i="8"/>
  <c r="M7" i="8"/>
  <c r="Y4" i="7" a="1"/>
  <c r="Y4" i="7" s="1"/>
  <c r="Q7" i="8"/>
  <c r="I3" i="8"/>
  <c r="I7" i="8"/>
  <c r="AD10" i="13" s="1"/>
  <c r="H4" i="8" a="1"/>
  <c r="H4" i="8" s="1"/>
  <c r="S3" i="8"/>
  <c r="S5" i="8"/>
  <c r="Q5" i="8"/>
  <c r="Y6" i="8"/>
  <c r="AD9" i="13" s="1"/>
  <c r="N5" i="8"/>
  <c r="X4" i="8" a="1"/>
  <c r="X4" i="8" s="1"/>
  <c r="AD7" i="13" s="1"/>
  <c r="Y5" i="7"/>
  <c r="O3" i="8"/>
  <c r="AG43" i="8"/>
  <c r="AH43" i="8" s="1"/>
  <c r="AG208" i="8"/>
  <c r="AH208" i="8" s="1"/>
  <c r="AG108" i="7"/>
  <c r="AH108" i="7" s="1"/>
  <c r="AG348" i="7"/>
  <c r="AH348" i="7" s="1"/>
  <c r="AG323" i="8"/>
  <c r="AH323" i="8" s="1"/>
  <c r="AG428" i="8"/>
  <c r="AH428" i="8" s="1"/>
  <c r="T53" i="12" a="1"/>
  <c r="T53" i="12" s="1"/>
  <c r="U53" i="12" s="1" a="1"/>
  <c r="U53" i="12" s="1"/>
  <c r="N72" i="12" a="1"/>
  <c r="N72" i="12" s="1"/>
  <c r="O72" i="12" s="1" a="1"/>
  <c r="O72" i="12" s="1"/>
  <c r="P72" i="12" s="1" a="1"/>
  <c r="P72" i="12" s="1"/>
  <c r="O60" i="12" a="1"/>
  <c r="O60" i="12" s="1"/>
  <c r="P60" i="12" s="1" a="1"/>
  <c r="P60" i="12" s="1"/>
  <c r="O33" i="12" a="1"/>
  <c r="O33" i="12" s="1"/>
  <c r="P33" i="12" s="1" a="1"/>
  <c r="P33" i="12" s="1"/>
  <c r="Q33" i="12" s="1" a="1"/>
  <c r="Q33" i="12" s="1"/>
  <c r="R33" i="12" s="1" a="1"/>
  <c r="R33" i="12" s="1"/>
  <c r="P45" i="12" a="1"/>
  <c r="P45" i="12" s="1"/>
  <c r="Q45" i="12" s="1" a="1"/>
  <c r="Q45" i="12" s="1"/>
  <c r="R45" i="12" s="1" a="1"/>
  <c r="R45" i="12" s="1"/>
  <c r="O38" i="12" a="1"/>
  <c r="O38" i="12" s="1"/>
  <c r="M35" i="12" a="1"/>
  <c r="M35" i="12" s="1"/>
  <c r="O25" i="12" a="1"/>
  <c r="O25" i="12" s="1"/>
  <c r="O54" i="12" a="1"/>
  <c r="O54" i="12" s="1"/>
  <c r="W67" i="12" a="1"/>
  <c r="W67" i="12" s="1"/>
  <c r="S15" i="12" a="1"/>
  <c r="S15" i="12" s="1"/>
  <c r="T15" i="12" s="1" a="1"/>
  <c r="T15" i="12" s="1"/>
  <c r="T48" i="12" a="1"/>
  <c r="T48" i="12" s="1"/>
  <c r="U48" i="12" s="1" a="1"/>
  <c r="U48" i="12" s="1"/>
  <c r="Q55" i="12" a="1"/>
  <c r="Q55" i="12" s="1"/>
  <c r="R55" i="12" s="1" a="1"/>
  <c r="R55" i="12" s="1"/>
  <c r="O34" i="12" a="1"/>
  <c r="O34" i="12" s="1"/>
  <c r="P34" i="12" s="1" a="1"/>
  <c r="P34" i="12" s="1"/>
  <c r="O41" i="12" a="1"/>
  <c r="O41" i="12" s="1"/>
  <c r="P41" i="12" s="1" a="1"/>
  <c r="P41" i="12" s="1"/>
  <c r="U59" i="12" a="1"/>
  <c r="U59" i="12" s="1"/>
  <c r="V59" i="12" s="1" a="1"/>
  <c r="V59" i="12" s="1"/>
  <c r="W59" i="12" s="1" a="1"/>
  <c r="W59" i="12" s="1"/>
  <c r="T42" i="12" a="1"/>
  <c r="T42" i="12" s="1"/>
  <c r="Q36" i="12" a="1"/>
  <c r="Q36" i="12" s="1"/>
  <c r="R69" i="12" a="1"/>
  <c r="R69" i="12" s="1"/>
  <c r="T26" i="12" a="1"/>
  <c r="T26" i="12" s="1"/>
  <c r="Q51" i="12" a="1"/>
  <c r="Q51" i="12" s="1"/>
  <c r="R51" i="12" s="1" a="1"/>
  <c r="R51" i="12" s="1"/>
  <c r="T16" i="12" a="1"/>
  <c r="T16" i="12" s="1"/>
  <c r="U16" i="12" s="1" a="1"/>
  <c r="U16" i="12" s="1"/>
  <c r="T47" i="12" a="1"/>
  <c r="T47" i="12" s="1"/>
  <c r="S30" i="12" a="1"/>
  <c r="S30" i="12" s="1"/>
  <c r="T30" i="12" s="1" a="1"/>
  <c r="T30" i="12" s="1"/>
  <c r="Q65" i="12" a="1"/>
  <c r="Q65" i="12" s="1"/>
  <c r="P21" i="12" a="1"/>
  <c r="P21" i="12" s="1"/>
  <c r="S70" i="12" a="1"/>
  <c r="S70" i="12" s="1"/>
  <c r="T70" i="12" s="1" a="1"/>
  <c r="T70" i="12" s="1"/>
  <c r="V23" i="12" a="1"/>
  <c r="V23" i="12" s="1"/>
  <c r="W73" i="12" a="1"/>
  <c r="W73" i="12" s="1"/>
  <c r="X73" i="12" s="1" a="1"/>
  <c r="X73" i="12" s="1"/>
  <c r="T17" i="12" a="1"/>
  <c r="T17" i="12" s="1"/>
  <c r="S22" i="12" a="1"/>
  <c r="S22" i="12" s="1"/>
  <c r="T22" i="12" s="1" a="1"/>
  <c r="T22" i="12" s="1"/>
  <c r="R28" i="12" a="1"/>
  <c r="R28" i="12" s="1"/>
  <c r="S28" i="12" s="1" a="1"/>
  <c r="S28" i="12" s="1"/>
  <c r="V43" i="12" a="1"/>
  <c r="V43" i="12" s="1"/>
  <c r="R37" i="12" a="1"/>
  <c r="R37" i="12" s="1"/>
  <c r="O71" i="12" a="1"/>
  <c r="O71" i="12" s="1"/>
  <c r="P20" i="12" a="1"/>
  <c r="P20" i="12" s="1"/>
  <c r="P63" i="12" a="1"/>
  <c r="P63" i="12" s="1"/>
  <c r="Y62" i="12" a="1"/>
  <c r="Y62" i="12" s="1"/>
  <c r="U27" i="12" a="1"/>
  <c r="U27" i="12" s="1"/>
  <c r="V27" i="12" s="1" a="1"/>
  <c r="V27" i="12" s="1"/>
  <c r="U64" i="12" a="1"/>
  <c r="U64" i="12" s="1"/>
  <c r="T49" i="12" a="1"/>
  <c r="T49" i="12" s="1"/>
  <c r="U49" i="12" s="1" a="1"/>
  <c r="U49" i="12" s="1"/>
  <c r="V49" i="12" s="1" a="1"/>
  <c r="V49" i="12" s="1"/>
  <c r="Y18" i="12" a="1"/>
  <c r="Y18" i="12" s="1"/>
  <c r="U40" i="12" a="1"/>
  <c r="U40" i="12" s="1"/>
  <c r="U32" i="12" a="1"/>
  <c r="U32" i="12" s="1"/>
  <c r="S19" i="12" a="1"/>
  <c r="S19" i="12" s="1"/>
  <c r="T19" i="12" s="1" a="1"/>
  <c r="T19" i="12" s="1"/>
  <c r="U19" i="12" s="1" a="1"/>
  <c r="U19" i="12" s="1"/>
  <c r="S66" i="12" a="1"/>
  <c r="S66" i="12" s="1"/>
  <c r="S58" i="12" a="1"/>
  <c r="S58" i="12" s="1"/>
  <c r="T58" i="12" s="1" a="1"/>
  <c r="T58" i="12" s="1"/>
  <c r="U46" i="12" a="1"/>
  <c r="U46" i="12" s="1"/>
  <c r="U68" i="12" a="1"/>
  <c r="U68" i="12" s="1"/>
  <c r="O39" i="12" a="1"/>
  <c r="O39" i="12" s="1"/>
  <c r="T31" i="12" a="1"/>
  <c r="T31" i="12" s="1"/>
  <c r="R56" i="12" a="1"/>
  <c r="R56" i="12" s="1"/>
  <c r="Q50" i="12" a="1"/>
  <c r="Q50" i="12" s="1"/>
  <c r="S44" i="12" a="1"/>
  <c r="S44" i="12" s="1"/>
  <c r="Q29" i="12" a="1"/>
  <c r="Q29" i="12" s="1"/>
  <c r="P61" i="12" a="1"/>
  <c r="P61" i="12" s="1"/>
  <c r="R52" i="12" a="1"/>
  <c r="R52" i="12" s="1"/>
  <c r="Q57" i="12" a="1"/>
  <c r="Q57" i="12" s="1"/>
  <c r="P24" i="12" l="1" a="1"/>
  <c r="P24" i="12" s="1"/>
  <c r="I7" i="7"/>
  <c r="F9" i="5" s="1"/>
  <c r="Q9" i="5"/>
  <c r="Q7" i="7"/>
  <c r="N9" i="5" s="1"/>
  <c r="M3" i="7"/>
  <c r="J3" i="5" s="1"/>
  <c r="L5" i="7"/>
  <c r="I7" i="5" s="1"/>
  <c r="Q6" i="7"/>
  <c r="N8" i="5" s="1"/>
  <c r="K5" i="7"/>
  <c r="H7" i="5" s="1"/>
  <c r="P652" i="16"/>
  <c r="P517" i="16"/>
  <c r="P598" i="16"/>
  <c r="P544" i="16"/>
  <c r="P625" i="16"/>
  <c r="P571" i="16"/>
  <c r="H3" i="7"/>
  <c r="E3" i="5" s="1"/>
  <c r="Q5" i="7"/>
  <c r="N7" i="5" s="1"/>
  <c r="H5" i="7"/>
  <c r="E7" i="5" s="1"/>
  <c r="M5" i="7"/>
  <c r="J7" i="5" s="1"/>
  <c r="W3" i="7"/>
  <c r="T3" i="5" s="1"/>
  <c r="M7" i="7"/>
  <c r="J9" i="5" s="1"/>
  <c r="W4" i="7" a="1"/>
  <c r="W4" i="7" s="1"/>
  <c r="T6" i="5" s="1"/>
  <c r="U7" i="7"/>
  <c r="R9" i="5" s="1"/>
  <c r="Q4" i="7" a="1"/>
  <c r="Q4" i="7" s="1"/>
  <c r="N6" i="5" s="1"/>
  <c r="N7" i="7"/>
  <c r="K9" i="5" s="1"/>
  <c r="L6" i="7"/>
  <c r="I8" i="5" s="1"/>
  <c r="N5" i="7"/>
  <c r="K7" i="5" s="1"/>
  <c r="L4" i="7" a="1"/>
  <c r="L4" i="7" s="1"/>
  <c r="I6" i="5" s="1"/>
  <c r="V7" i="7"/>
  <c r="S9" i="5" s="1"/>
  <c r="K7" i="7"/>
  <c r="H9" i="5" s="1"/>
  <c r="F7" i="7"/>
  <c r="C9" i="5" s="1"/>
  <c r="V5" i="7"/>
  <c r="S7" i="5" s="1"/>
  <c r="S3" i="7"/>
  <c r="P3" i="5" s="1"/>
  <c r="N3" i="7"/>
  <c r="K3" i="5" s="1"/>
  <c r="T4" i="7" a="1"/>
  <c r="T4" i="7" s="1"/>
  <c r="Q6" i="5" s="1"/>
  <c r="Y3" i="7"/>
  <c r="V3" i="5" s="1"/>
  <c r="C6" i="5"/>
  <c r="K3" i="7"/>
  <c r="H3" i="5" s="1"/>
  <c r="N6" i="7"/>
  <c r="K8" i="5" s="1"/>
  <c r="V6" i="7"/>
  <c r="S8" i="5" s="1"/>
  <c r="V4" i="7" a="1"/>
  <c r="V4" i="7" s="1"/>
  <c r="S6" i="5" s="1"/>
  <c r="R5" i="7"/>
  <c r="O7" i="5" s="1"/>
  <c r="R6" i="7"/>
  <c r="O8" i="5" s="1"/>
  <c r="J6" i="7"/>
  <c r="G8" i="5" s="1"/>
  <c r="H4" i="7" a="1"/>
  <c r="H4" i="7" s="1"/>
  <c r="E6" i="5" s="1"/>
  <c r="R3" i="7"/>
  <c r="O3" i="5" s="1"/>
  <c r="M6" i="7"/>
  <c r="J8" i="5" s="1"/>
  <c r="X3" i="7"/>
  <c r="U3" i="5" s="1"/>
  <c r="G6" i="7"/>
  <c r="D8" i="5" s="1"/>
  <c r="U4" i="7" a="1"/>
  <c r="U4" i="7" s="1"/>
  <c r="R6" i="5" s="1"/>
  <c r="U5" i="7"/>
  <c r="R7" i="5" s="1"/>
  <c r="X7" i="7"/>
  <c r="U9" i="5" s="1"/>
  <c r="P4" i="7" a="1"/>
  <c r="P4" i="7" s="1"/>
  <c r="M6" i="5" s="1"/>
  <c r="X5" i="7"/>
  <c r="U7" i="5" s="1"/>
  <c r="U6" i="7"/>
  <c r="R8" i="5" s="1"/>
  <c r="O3" i="7"/>
  <c r="L3" i="5" s="1"/>
  <c r="J4" i="7" a="1"/>
  <c r="J4" i="7" s="1"/>
  <c r="G6" i="5" s="1"/>
  <c r="J3" i="7"/>
  <c r="G3" i="5" s="1"/>
  <c r="O7" i="7"/>
  <c r="L9" i="5" s="1"/>
  <c r="O4" i="7" a="1"/>
  <c r="O4" i="7" s="1"/>
  <c r="L6" i="5" s="1"/>
  <c r="F5" i="7"/>
  <c r="C7" i="5" s="1"/>
  <c r="S6" i="7"/>
  <c r="P8" i="5" s="1"/>
  <c r="S5" i="7"/>
  <c r="P7" i="5" s="1"/>
  <c r="S4" i="7" a="1"/>
  <c r="S4" i="7" s="1"/>
  <c r="P6" i="5" s="1"/>
  <c r="L7" i="7"/>
  <c r="I9" i="5" s="1"/>
  <c r="J5" i="7"/>
  <c r="G7" i="5" s="1"/>
  <c r="AH13" i="7"/>
  <c r="G3" i="7"/>
  <c r="D3" i="5" s="1"/>
  <c r="W7" i="7"/>
  <c r="T9" i="5" s="1"/>
  <c r="P7" i="7"/>
  <c r="M9" i="5" s="1"/>
  <c r="F6" i="7"/>
  <c r="C8" i="5" s="1"/>
  <c r="V6" i="5"/>
  <c r="T6" i="7"/>
  <c r="Q8" i="5" s="1"/>
  <c r="T3" i="7"/>
  <c r="Q3" i="5" s="1"/>
  <c r="I3" i="7"/>
  <c r="F3" i="5" s="1"/>
  <c r="I6" i="7"/>
  <c r="F8" i="5" s="1"/>
  <c r="K6" i="7"/>
  <c r="H8" i="5" s="1"/>
  <c r="I5" i="7"/>
  <c r="F7" i="5" s="1"/>
  <c r="Y7" i="7"/>
  <c r="V9" i="5" s="1"/>
  <c r="G5" i="7"/>
  <c r="D7" i="5" s="1"/>
  <c r="W6" i="7"/>
  <c r="T8" i="5" s="1"/>
  <c r="G7" i="7"/>
  <c r="D9" i="5" s="1"/>
  <c r="I3" i="5"/>
  <c r="P6" i="7"/>
  <c r="M8" i="5" s="1"/>
  <c r="P3" i="7"/>
  <c r="M3" i="5" s="1"/>
  <c r="H7" i="7"/>
  <c r="E9" i="5" s="1"/>
  <c r="X6" i="7"/>
  <c r="U8" i="5" s="1"/>
  <c r="O6" i="7"/>
  <c r="L8" i="5" s="1"/>
  <c r="R7" i="7"/>
  <c r="O9" i="5" s="1"/>
  <c r="P9" i="5"/>
  <c r="V7" i="5"/>
  <c r="J6" i="5"/>
  <c r="T7" i="5"/>
  <c r="E8" i="5"/>
  <c r="H6" i="5"/>
  <c r="K6" i="5"/>
  <c r="O6" i="5"/>
  <c r="R3" i="5"/>
  <c r="M7" i="5"/>
  <c r="Q7" i="5"/>
  <c r="G9" i="5"/>
  <c r="C3" i="5"/>
  <c r="N3" i="5"/>
  <c r="S3" i="5"/>
  <c r="F6" i="5"/>
  <c r="D6" i="5"/>
  <c r="AG7" i="8"/>
  <c r="AD5" i="13"/>
  <c r="L7" i="5"/>
  <c r="AG5" i="8"/>
  <c r="AG6" i="8"/>
  <c r="V8" i="5"/>
  <c r="AD8" i="13"/>
  <c r="U6" i="5"/>
  <c r="AG4" i="8"/>
  <c r="AG3" i="8"/>
  <c r="Q72" i="12" a="1"/>
  <c r="Q72" i="12" s="1"/>
  <c r="R72" i="12" s="1" a="1"/>
  <c r="R72" i="12" s="1"/>
  <c r="V53" i="12" a="1"/>
  <c r="V53" i="12" s="1"/>
  <c r="W53" i="12" s="1" a="1"/>
  <c r="W53" i="12" s="1"/>
  <c r="Q60" i="12" a="1"/>
  <c r="Q60" i="12" s="1"/>
  <c r="R60" i="12" s="1" a="1"/>
  <c r="R60" i="12" s="1"/>
  <c r="S60" i="12" s="1" a="1"/>
  <c r="S60" i="12" s="1"/>
  <c r="S45" i="12" a="1"/>
  <c r="S45" i="12" s="1"/>
  <c r="S33" i="12" a="1"/>
  <c r="S33" i="12" s="1"/>
  <c r="T33" i="12" s="1" a="1"/>
  <c r="T33" i="12" s="1"/>
  <c r="U33" i="12" s="1" a="1"/>
  <c r="U33" i="12" s="1"/>
  <c r="X59" i="12" a="1"/>
  <c r="X59" i="12" s="1"/>
  <c r="Y59" i="12" s="1" a="1"/>
  <c r="Y59" i="12" s="1"/>
  <c r="N35" i="12" a="1"/>
  <c r="N35" i="12" s="1"/>
  <c r="O35" i="12" s="1" a="1"/>
  <c r="O35" i="12" s="1"/>
  <c r="P35" i="12" s="1" a="1"/>
  <c r="P35" i="12" s="1"/>
  <c r="P38" i="12" a="1"/>
  <c r="P38" i="12" s="1"/>
  <c r="Q38" i="12" s="1" a="1"/>
  <c r="Q38" i="12" s="1"/>
  <c r="P54" i="12" a="1"/>
  <c r="P54" i="12" s="1"/>
  <c r="P25" i="12" a="1"/>
  <c r="P25" i="12" s="1"/>
  <c r="R29" i="12" a="1"/>
  <c r="R29" i="12" s="1"/>
  <c r="S29" i="12" s="1" a="1"/>
  <c r="S29" i="12" s="1"/>
  <c r="P39" i="12" a="1"/>
  <c r="P39" i="12" s="1"/>
  <c r="Q39" i="12" s="1" a="1"/>
  <c r="Q39" i="12" s="1"/>
  <c r="V68" i="12" a="1"/>
  <c r="V68" i="12" s="1"/>
  <c r="W68" i="12" s="1" a="1"/>
  <c r="W68" i="12" s="1"/>
  <c r="V46" i="12" a="1"/>
  <c r="V46" i="12" s="1"/>
  <c r="W46" i="12" s="1" a="1"/>
  <c r="W46" i="12" s="1"/>
  <c r="V32" i="12" a="1"/>
  <c r="V32" i="12" s="1"/>
  <c r="W49" i="12" a="1"/>
  <c r="W49" i="12" s="1"/>
  <c r="X49" i="12" s="1" a="1"/>
  <c r="X49" i="12" s="1"/>
  <c r="Y49" i="12" s="1" a="1"/>
  <c r="Y49" i="12" s="1"/>
  <c r="T66" i="12" a="1"/>
  <c r="T66" i="12" s="1"/>
  <c r="U66" i="12" s="1" a="1"/>
  <c r="U66" i="12" s="1"/>
  <c r="V66" i="12" s="1" a="1"/>
  <c r="V66" i="12" s="1"/>
  <c r="W43" i="12" a="1"/>
  <c r="W43" i="12" s="1"/>
  <c r="V16" i="12" a="1"/>
  <c r="V16" i="12" s="1"/>
  <c r="W16" i="12" s="1" a="1"/>
  <c r="W16" i="12" s="1"/>
  <c r="U22" i="12" a="1"/>
  <c r="U22" i="12" s="1"/>
  <c r="T44" i="12" a="1"/>
  <c r="T44" i="12" s="1"/>
  <c r="U17" i="12" a="1"/>
  <c r="U17" i="12" s="1"/>
  <c r="Y73" i="12" a="1"/>
  <c r="Y73" i="12" s="1"/>
  <c r="Z73" i="12" s="1" a="1"/>
  <c r="Z73" i="12" s="1"/>
  <c r="V19" i="12" a="1"/>
  <c r="V19" i="12" s="1"/>
  <c r="W19" i="12" s="1" a="1"/>
  <c r="W19" i="12" s="1"/>
  <c r="U47" i="12" a="1"/>
  <c r="U47" i="12" s="1"/>
  <c r="V47" i="12" s="1" a="1"/>
  <c r="V47" i="12" s="1"/>
  <c r="W47" i="12" s="1" a="1"/>
  <c r="W47" i="12" s="1"/>
  <c r="S51" i="12" a="1"/>
  <c r="S51" i="12" s="1"/>
  <c r="T51" i="12" s="1" a="1"/>
  <c r="T51" i="12" s="1"/>
  <c r="U51" i="12" s="1" a="1"/>
  <c r="U51" i="12" s="1"/>
  <c r="U26" i="12" a="1"/>
  <c r="U26" i="12" s="1"/>
  <c r="Q61" i="12" a="1"/>
  <c r="Q61" i="12" s="1"/>
  <c r="R36" i="12" a="1"/>
  <c r="R36" i="12" s="1"/>
  <c r="S55" i="12" a="1"/>
  <c r="S55" i="12" s="1"/>
  <c r="T55" i="12" s="1" a="1"/>
  <c r="T55" i="12" s="1"/>
  <c r="V48" i="12" a="1"/>
  <c r="V48" i="12" s="1"/>
  <c r="S52" i="12" a="1"/>
  <c r="S52" i="12" s="1"/>
  <c r="R50" i="12" a="1"/>
  <c r="R50" i="12" s="1"/>
  <c r="U58" i="12" a="1"/>
  <c r="U58" i="12" s="1"/>
  <c r="U70" i="12" a="1"/>
  <c r="U70" i="12" s="1"/>
  <c r="V64" i="12" a="1"/>
  <c r="V64" i="12" s="1"/>
  <c r="Q63" i="12" a="1"/>
  <c r="Q63" i="12" s="1"/>
  <c r="R63" i="12" s="1" a="1"/>
  <c r="R63" i="12" s="1"/>
  <c r="Z62" i="12" a="1"/>
  <c r="Z62" i="12" s="1"/>
  <c r="AA62" i="12" s="1" a="1"/>
  <c r="AA62" i="12" s="1"/>
  <c r="P71" i="12" a="1"/>
  <c r="P71" i="12" s="1"/>
  <c r="V40" i="12" a="1"/>
  <c r="V40" i="12" s="1"/>
  <c r="W27" i="12" a="1"/>
  <c r="W27" i="12" s="1"/>
  <c r="S37" i="12" a="1"/>
  <c r="S37" i="12" s="1"/>
  <c r="T28" i="12" a="1"/>
  <c r="T28" i="12" s="1"/>
  <c r="Q34" i="12" a="1"/>
  <c r="Q34" i="12" s="1"/>
  <c r="W23" i="12" a="1"/>
  <c r="W23" i="12" s="1"/>
  <c r="Q21" i="12" a="1"/>
  <c r="Q21" i="12" s="1"/>
  <c r="R65" i="12" a="1"/>
  <c r="R65" i="12" s="1"/>
  <c r="Z18" i="12" a="1"/>
  <c r="Z18" i="12" s="1"/>
  <c r="S69" i="12" a="1"/>
  <c r="S69" i="12" s="1"/>
  <c r="Q41" i="12" a="1"/>
  <c r="Q41" i="12" s="1"/>
  <c r="U42" i="12" a="1"/>
  <c r="U42" i="12" s="1"/>
  <c r="V42" i="12" s="1" a="1"/>
  <c r="V42" i="12" s="1"/>
  <c r="U30" i="12" a="1"/>
  <c r="U30" i="12" s="1"/>
  <c r="V30" i="12" s="1" a="1"/>
  <c r="V30" i="12" s="1"/>
  <c r="S56" i="12" a="1"/>
  <c r="S56" i="12" s="1"/>
  <c r="U31" i="12" a="1"/>
  <c r="U31" i="12" s="1"/>
  <c r="Q20" i="12" a="1"/>
  <c r="Q20" i="12" s="1"/>
  <c r="X67" i="12" a="1"/>
  <c r="X67" i="12" s="1"/>
  <c r="U15" i="12" a="1"/>
  <c r="U15" i="12" s="1"/>
  <c r="V15" i="12" s="1" a="1"/>
  <c r="V15" i="12" s="1"/>
  <c r="R57" i="12" a="1"/>
  <c r="R57" i="12" s="1"/>
  <c r="Q24" i="12" l="1" a="1"/>
  <c r="Q24" i="12" s="1"/>
  <c r="AG4" i="7"/>
  <c r="AG5" i="7"/>
  <c r="AG7" i="7"/>
  <c r="AG3" i="7"/>
  <c r="AG6" i="7"/>
  <c r="AD8" i="5"/>
  <c r="AD6" i="5"/>
  <c r="AD7" i="5"/>
  <c r="AD9" i="5"/>
  <c r="AD3" i="5"/>
  <c r="Z59" i="12" a="1"/>
  <c r="Z59" i="12" s="1"/>
  <c r="AA59" i="12" s="1" a="1"/>
  <c r="AA59" i="12" s="1"/>
  <c r="AB59" i="12" s="1" a="1"/>
  <c r="AB59" i="12" s="1"/>
  <c r="X53" i="12" a="1"/>
  <c r="X53" i="12" s="1"/>
  <c r="Y53" i="12" s="1" a="1"/>
  <c r="Y53" i="12" s="1"/>
  <c r="S72" i="12" a="1"/>
  <c r="S72" i="12" s="1"/>
  <c r="T60" i="12" a="1"/>
  <c r="T60" i="12" s="1"/>
  <c r="U60" i="12" s="1" a="1"/>
  <c r="U60" i="12" s="1"/>
  <c r="V33" i="12" a="1"/>
  <c r="V33" i="12" s="1"/>
  <c r="W33" i="12" s="1" a="1"/>
  <c r="W33" i="12" s="1"/>
  <c r="X33" i="12" s="1" a="1"/>
  <c r="X33" i="12" s="1"/>
  <c r="Y33" i="12" s="1" a="1"/>
  <c r="Y33" i="12" s="1"/>
  <c r="T45" i="12" a="1"/>
  <c r="T45" i="12" s="1"/>
  <c r="S36" i="12" a="1"/>
  <c r="S36" i="12" s="1"/>
  <c r="T36" i="12" s="1" a="1"/>
  <c r="T36" i="12" s="1"/>
  <c r="U36" i="12" s="1" a="1"/>
  <c r="U36" i="12" s="1"/>
  <c r="Q35" i="12" a="1"/>
  <c r="Q35" i="12" s="1"/>
  <c r="R35" i="12" s="1" a="1"/>
  <c r="R35" i="12" s="1"/>
  <c r="R38" i="12" a="1"/>
  <c r="R38" i="12" s="1"/>
  <c r="Q25" i="12" a="1"/>
  <c r="Q25" i="12" s="1"/>
  <c r="Q54" i="12" a="1"/>
  <c r="Q54" i="12" s="1"/>
  <c r="W15" i="12" a="1"/>
  <c r="W15" i="12" s="1"/>
  <c r="W30" i="12" a="1"/>
  <c r="W30" i="12" s="1"/>
  <c r="X30" i="12" s="1" a="1"/>
  <c r="X30" i="12" s="1"/>
  <c r="Y30" i="12" s="1" a="1"/>
  <c r="Y30" i="12" s="1"/>
  <c r="W42" i="12" a="1"/>
  <c r="W42" i="12" s="1"/>
  <c r="X47" i="12" a="1"/>
  <c r="X47" i="12" s="1"/>
  <c r="Y47" i="12" s="1" a="1"/>
  <c r="Y47" i="12" s="1"/>
  <c r="R21" i="12" a="1"/>
  <c r="R21" i="12" s="1"/>
  <c r="T29" i="12" a="1"/>
  <c r="T29" i="12" s="1"/>
  <c r="S63" i="12" a="1"/>
  <c r="S63" i="12" s="1"/>
  <c r="T63" i="12" s="1" a="1"/>
  <c r="T63" i="12" s="1"/>
  <c r="U63" i="12" s="1" a="1"/>
  <c r="U63" i="12" s="1"/>
  <c r="AB62" i="12" a="1"/>
  <c r="AB62" i="12" s="1"/>
  <c r="AC62" i="12" s="1" a="1"/>
  <c r="AC62" i="12" s="1"/>
  <c r="R34" i="12" a="1"/>
  <c r="R34" i="12" s="1"/>
  <c r="S34" i="12" s="1" a="1"/>
  <c r="S34" i="12" s="1"/>
  <c r="W64" i="12" a="1"/>
  <c r="W64" i="12" s="1"/>
  <c r="V58" i="12" a="1"/>
  <c r="V58" i="12" s="1"/>
  <c r="T52" i="12" a="1"/>
  <c r="T52" i="12" s="1"/>
  <c r="U55" i="12" a="1"/>
  <c r="U55" i="12" s="1"/>
  <c r="V55" i="12" s="1" a="1"/>
  <c r="V55" i="12" s="1"/>
  <c r="V26" i="12" a="1"/>
  <c r="V26" i="12" s="1"/>
  <c r="S50" i="12" a="1"/>
  <c r="S50" i="12" s="1"/>
  <c r="V17" i="12" a="1"/>
  <c r="V17" i="12" s="1"/>
  <c r="U44" i="12" a="1"/>
  <c r="U44" i="12" s="1"/>
  <c r="U29" i="12" a="1"/>
  <c r="U29" i="12" s="1"/>
  <c r="V22" i="12" a="1"/>
  <c r="V22" i="12" s="1"/>
  <c r="X43" i="12" a="1"/>
  <c r="X43" i="12" s="1"/>
  <c r="T37" i="12" a="1"/>
  <c r="T37" i="12" s="1"/>
  <c r="U37" i="12" s="1" a="1"/>
  <c r="U37" i="12" s="1"/>
  <c r="R61" i="12" a="1"/>
  <c r="R61" i="12" s="1"/>
  <c r="S61" i="12" s="1" a="1"/>
  <c r="S61" i="12" s="1"/>
  <c r="AA18" i="12" a="1"/>
  <c r="AA18" i="12" s="1"/>
  <c r="W32" i="12" a="1"/>
  <c r="W32" i="12" s="1"/>
  <c r="X46" i="12" a="1"/>
  <c r="X46" i="12" s="1"/>
  <c r="Y46" i="12" s="1" a="1"/>
  <c r="Y46" i="12" s="1"/>
  <c r="X68" i="12" a="1"/>
  <c r="X68" i="12" s="1"/>
  <c r="Y68" i="12" s="1" a="1"/>
  <c r="Y68" i="12" s="1"/>
  <c r="T50" i="12" a="1"/>
  <c r="T50" i="12" s="1"/>
  <c r="Y67" i="12" a="1"/>
  <c r="Y67" i="12" s="1"/>
  <c r="Z67" i="12" s="1" a="1"/>
  <c r="Z67" i="12" s="1"/>
  <c r="V31" i="12" a="1"/>
  <c r="V31" i="12" s="1"/>
  <c r="W31" i="12" s="1" a="1"/>
  <c r="W31" i="12" s="1"/>
  <c r="T56" i="12" a="1"/>
  <c r="T56" i="12" s="1"/>
  <c r="T69" i="12" a="1"/>
  <c r="T69" i="12" s="1"/>
  <c r="U69" i="12" s="1" a="1"/>
  <c r="U69" i="12" s="1"/>
  <c r="V51" i="12" a="1"/>
  <c r="V51" i="12" s="1"/>
  <c r="S65" i="12" a="1"/>
  <c r="S65" i="12" s="1"/>
  <c r="T65" i="12" s="1" a="1"/>
  <c r="T65" i="12" s="1"/>
  <c r="X23" i="12" a="1"/>
  <c r="X23" i="12" s="1"/>
  <c r="X27" i="12" a="1"/>
  <c r="X27" i="12" s="1"/>
  <c r="Y27" i="12" s="1" a="1"/>
  <c r="Y27" i="12" s="1"/>
  <c r="W40" i="12" a="1"/>
  <c r="W40" i="12" s="1"/>
  <c r="Q71" i="12" a="1"/>
  <c r="Q71" i="12" s="1"/>
  <c r="W48" i="12" a="1"/>
  <c r="W48" i="12" s="1"/>
  <c r="X48" i="12" s="1" a="1"/>
  <c r="X48" i="12" s="1"/>
  <c r="Y48" i="12" s="1" a="1"/>
  <c r="Y48" i="12" s="1"/>
  <c r="R20" i="12" a="1"/>
  <c r="R20" i="12" s="1"/>
  <c r="S57" i="12" a="1"/>
  <c r="S57" i="12" s="1"/>
  <c r="T57" i="12" s="1" a="1"/>
  <c r="T57" i="12" s="1"/>
  <c r="U57" i="12" s="1" a="1"/>
  <c r="U57" i="12" s="1"/>
  <c r="W66" i="12" a="1"/>
  <c r="W66" i="12" s="1"/>
  <c r="U28" i="12" a="1"/>
  <c r="U28" i="12" s="1"/>
  <c r="X19" i="12" a="1"/>
  <c r="X19" i="12" s="1"/>
  <c r="Y19" i="12" s="1" a="1"/>
  <c r="Y19" i="12" s="1"/>
  <c r="X16" i="12" a="1"/>
  <c r="X16" i="12" s="1"/>
  <c r="R41" i="12" a="1"/>
  <c r="R41" i="12" s="1"/>
  <c r="Z49" i="12" a="1"/>
  <c r="Z49" i="12" s="1"/>
  <c r="R39" i="12" a="1"/>
  <c r="R39" i="12" s="1"/>
  <c r="V70" i="12" a="1"/>
  <c r="V70" i="12" s="1"/>
  <c r="AA73" i="12" a="1"/>
  <c r="AA73" i="12" s="1"/>
  <c r="R24" i="12" l="1" a="1"/>
  <c r="R24" i="12" s="1"/>
  <c r="V29" i="12" a="1"/>
  <c r="V29" i="12" s="1"/>
  <c r="W29" i="12" s="1" a="1"/>
  <c r="W29" i="12" s="1"/>
  <c r="X29" i="12" s="1" a="1"/>
  <c r="X29" i="12" s="1"/>
  <c r="Z53" i="12" a="1"/>
  <c r="Z53" i="12" s="1"/>
  <c r="AA53" i="12" s="1" a="1"/>
  <c r="AA53" i="12" s="1"/>
  <c r="T72" i="12" a="1"/>
  <c r="T72" i="12" s="1"/>
  <c r="V60" i="12" a="1"/>
  <c r="V60" i="12" s="1"/>
  <c r="W60" i="12" s="1" a="1"/>
  <c r="W60" i="12" s="1"/>
  <c r="AC59" i="12" a="1"/>
  <c r="AC59" i="12" s="1"/>
  <c r="AD59" i="12" s="1" a="1"/>
  <c r="AD59" i="12" s="1"/>
  <c r="U45" i="12" a="1"/>
  <c r="U45" i="12" s="1"/>
  <c r="V45" i="12" s="1" a="1"/>
  <c r="V45" i="12" s="1"/>
  <c r="W45" i="12" s="1" a="1"/>
  <c r="W45" i="12" s="1"/>
  <c r="R25" i="12" a="1"/>
  <c r="R25" i="12" s="1"/>
  <c r="R54" i="12" a="1"/>
  <c r="R54" i="12" s="1"/>
  <c r="S35" i="12" a="1"/>
  <c r="S35" i="12" s="1"/>
  <c r="S38" i="12" a="1"/>
  <c r="S38" i="12" s="1"/>
  <c r="Z47" i="12" a="1"/>
  <c r="Z47" i="12" s="1"/>
  <c r="AA47" i="12" s="1" a="1"/>
  <c r="AA47" i="12" s="1"/>
  <c r="AB47" i="12" s="1" a="1"/>
  <c r="AB47" i="12" s="1"/>
  <c r="S20" i="12" a="1"/>
  <c r="S20" i="12" s="1"/>
  <c r="Z48" i="12" a="1"/>
  <c r="Z48" i="12" s="1"/>
  <c r="AA48" i="12" s="1" a="1"/>
  <c r="AA48" i="12" s="1"/>
  <c r="Y16" i="12" a="1"/>
  <c r="Y16" i="12" s="1"/>
  <c r="Z16" i="12" s="1" a="1"/>
  <c r="Z16" i="12" s="1"/>
  <c r="U56" i="12" a="1"/>
  <c r="U56" i="12" s="1"/>
  <c r="V56" i="12" s="1" a="1"/>
  <c r="V56" i="12" s="1"/>
  <c r="T61" i="12" a="1"/>
  <c r="T61" i="12" s="1"/>
  <c r="U61" i="12" s="1" a="1"/>
  <c r="U61" i="12" s="1"/>
  <c r="V37" i="12" a="1"/>
  <c r="V37" i="12" s="1"/>
  <c r="W37" i="12" s="1" a="1"/>
  <c r="W37" i="12" s="1"/>
  <c r="W22" i="12" a="1"/>
  <c r="W22" i="12" s="1"/>
  <c r="X22" i="12" s="1" a="1"/>
  <c r="X22" i="12" s="1"/>
  <c r="AA49" i="12" a="1"/>
  <c r="AA49" i="12" s="1"/>
  <c r="AB49" i="12" s="1" a="1"/>
  <c r="AB49" i="12" s="1"/>
  <c r="W26" i="12" a="1"/>
  <c r="W26" i="12" s="1"/>
  <c r="U52" i="12" a="1"/>
  <c r="U52" i="12" s="1"/>
  <c r="V52" i="12" s="1" a="1"/>
  <c r="V52" i="12" s="1"/>
  <c r="T34" i="12" a="1"/>
  <c r="T34" i="12" s="1"/>
  <c r="U34" i="12" s="1" a="1"/>
  <c r="U34" i="12" s="1"/>
  <c r="V63" i="12" a="1"/>
  <c r="V63" i="12" s="1"/>
  <c r="AD62" i="12" a="1"/>
  <c r="AD62" i="12" s="1"/>
  <c r="S21" i="12" a="1"/>
  <c r="S21" i="12" s="1"/>
  <c r="T21" i="12" s="1" a="1"/>
  <c r="T21" i="12" s="1"/>
  <c r="Z30" i="12" a="1"/>
  <c r="Z30" i="12" s="1"/>
  <c r="X15" i="12" a="1"/>
  <c r="X15" i="12" s="1"/>
  <c r="Y15" i="12" s="1" a="1"/>
  <c r="Y15" i="12" s="1"/>
  <c r="Z68" i="12" a="1"/>
  <c r="Z68" i="12" s="1"/>
  <c r="S41" i="12" a="1"/>
  <c r="S41" i="12" s="1"/>
  <c r="W70" i="12" a="1"/>
  <c r="W70" i="12" s="1"/>
  <c r="X70" i="12" s="1" a="1"/>
  <c r="X70" i="12" s="1"/>
  <c r="V28" i="12" a="1"/>
  <c r="V28" i="12" s="1"/>
  <c r="W28" i="12" s="1" a="1"/>
  <c r="W28" i="12" s="1"/>
  <c r="X28" i="12" s="1" a="1"/>
  <c r="X28" i="12" s="1"/>
  <c r="X66" i="12" a="1"/>
  <c r="X66" i="12" s="1"/>
  <c r="X40" i="12" a="1"/>
  <c r="X40" i="12" s="1"/>
  <c r="V57" i="12" a="1"/>
  <c r="V57" i="12" s="1"/>
  <c r="Y23" i="12" a="1"/>
  <c r="Y23" i="12" s="1"/>
  <c r="Z23" i="12" s="1" a="1"/>
  <c r="Z23" i="12" s="1"/>
  <c r="V69" i="12" a="1"/>
  <c r="V69" i="12" s="1"/>
  <c r="AA67" i="12" a="1"/>
  <c r="AA67" i="12" s="1"/>
  <c r="Z46" i="12" a="1"/>
  <c r="Z46" i="12" s="1"/>
  <c r="X32" i="12" a="1"/>
  <c r="X32" i="12" s="1"/>
  <c r="Y32" i="12" s="1" a="1"/>
  <c r="Y32" i="12" s="1"/>
  <c r="Z33" i="12" a="1"/>
  <c r="Z33" i="12" s="1"/>
  <c r="Y43" i="12" a="1"/>
  <c r="Y43" i="12" s="1"/>
  <c r="Z43" i="12" s="1" a="1"/>
  <c r="Z43" i="12" s="1"/>
  <c r="V44" i="12" a="1"/>
  <c r="V44" i="12" s="1"/>
  <c r="W44" i="12" s="1" a="1"/>
  <c r="W44" i="12" s="1"/>
  <c r="W17" i="12" a="1"/>
  <c r="W17" i="12" s="1"/>
  <c r="AB73" i="12" a="1"/>
  <c r="AB73" i="12" s="1"/>
  <c r="W51" i="12" a="1"/>
  <c r="W51" i="12" s="1"/>
  <c r="V36" i="12" a="1"/>
  <c r="V36" i="12" s="1"/>
  <c r="W55" i="12" a="1"/>
  <c r="W55" i="12" s="1"/>
  <c r="X55" i="12" s="1" a="1"/>
  <c r="X55" i="12" s="1"/>
  <c r="U50" i="12" a="1"/>
  <c r="U50" i="12" s="1"/>
  <c r="Z27" i="12" a="1"/>
  <c r="Z27" i="12" s="1"/>
  <c r="X31" i="12" a="1"/>
  <c r="X31" i="12" s="1"/>
  <c r="Z19" i="12" a="1"/>
  <c r="Z19" i="12" s="1"/>
  <c r="AB18" i="12" a="1"/>
  <c r="AB18" i="12" s="1"/>
  <c r="X64" i="12" a="1"/>
  <c r="X64" i="12" s="1"/>
  <c r="R71" i="12" a="1"/>
  <c r="R71" i="12" s="1"/>
  <c r="U65" i="12" a="1"/>
  <c r="U65" i="12" s="1"/>
  <c r="X42" i="12" a="1"/>
  <c r="X42" i="12" s="1"/>
  <c r="W57" i="12" a="1"/>
  <c r="W57" i="12" s="1"/>
  <c r="S39" i="12" a="1"/>
  <c r="S39" i="12" s="1"/>
  <c r="W58" i="12" a="1"/>
  <c r="W58" i="12" s="1"/>
  <c r="S24" i="12" l="1" a="1"/>
  <c r="S24" i="12" s="1"/>
  <c r="T20" i="12" a="1"/>
  <c r="T20" i="12" s="1"/>
  <c r="U20" i="12" s="1" a="1"/>
  <c r="U20" i="12" s="1"/>
  <c r="V20" i="12" s="1" a="1"/>
  <c r="V20" i="12" s="1"/>
  <c r="W20" i="12" s="1" a="1"/>
  <c r="W20" i="12" s="1"/>
  <c r="AB53" i="12" a="1"/>
  <c r="AB53" i="12" s="1"/>
  <c r="AC53" i="12" s="1" a="1"/>
  <c r="AC53" i="12" s="1"/>
  <c r="U72" i="12" a="1"/>
  <c r="U72" i="12" s="1"/>
  <c r="AE59" i="12" a="1"/>
  <c r="AE59" i="12" s="1"/>
  <c r="AF59" i="12" s="1" a="1"/>
  <c r="AF59" i="12" s="1"/>
  <c r="AG59" i="12" s="1" a="1"/>
  <c r="AG59" i="12" s="1"/>
  <c r="AB48" i="12" a="1"/>
  <c r="AB48" i="12" s="1"/>
  <c r="X60" i="12" a="1"/>
  <c r="X60" i="12" s="1"/>
  <c r="Y60" i="12" s="1" a="1"/>
  <c r="Y60" i="12" s="1"/>
  <c r="X45" i="12" a="1"/>
  <c r="X45" i="12" s="1"/>
  <c r="T38" i="12" a="1"/>
  <c r="T38" i="12" s="1"/>
  <c r="U38" i="12" s="1" a="1"/>
  <c r="U38" i="12" s="1"/>
  <c r="T35" i="12" a="1"/>
  <c r="T35" i="12" s="1"/>
  <c r="S54" i="12" a="1"/>
  <c r="S54" i="12" s="1"/>
  <c r="S25" i="12" a="1"/>
  <c r="S25" i="12" s="1"/>
  <c r="AA23" i="12" a="1"/>
  <c r="AA23" i="12" s="1"/>
  <c r="AB23" i="12" s="1" a="1"/>
  <c r="AB23" i="12" s="1"/>
  <c r="V65" i="12" a="1"/>
  <c r="V65" i="12" s="1"/>
  <c r="W65" i="12" s="1" a="1"/>
  <c r="W65" i="12" s="1"/>
  <c r="X65" i="12" s="1" a="1"/>
  <c r="X65" i="12" s="1"/>
  <c r="S71" i="12" a="1"/>
  <c r="S71" i="12" s="1"/>
  <c r="T71" i="12" s="1" a="1"/>
  <c r="T71" i="12" s="1"/>
  <c r="U71" i="12" s="1" a="1"/>
  <c r="U71" i="12" s="1"/>
  <c r="Y31" i="12" a="1"/>
  <c r="Y31" i="12" s="1"/>
  <c r="Z31" i="12" s="1" a="1"/>
  <c r="Z31" i="12" s="1"/>
  <c r="X57" i="12" a="1"/>
  <c r="X57" i="12" s="1"/>
  <c r="Y57" i="12" s="1" a="1"/>
  <c r="Y57" i="12" s="1"/>
  <c r="X51" i="12" a="1"/>
  <c r="X51" i="12" s="1"/>
  <c r="Y51" i="12" s="1" a="1"/>
  <c r="Y51" i="12" s="1"/>
  <c r="Z51" i="12" s="1" a="1"/>
  <c r="Z51" i="12" s="1"/>
  <c r="AA51" i="12" s="1" a="1"/>
  <c r="AA51" i="12" s="1"/>
  <c r="Y28" i="12" a="1"/>
  <c r="Y28" i="12" s="1"/>
  <c r="Z28" i="12" s="1" a="1"/>
  <c r="Z28" i="12" s="1"/>
  <c r="Z15" i="12" a="1"/>
  <c r="Z15" i="12" s="1"/>
  <c r="AA30" i="12" a="1"/>
  <c r="AA30" i="12" s="1"/>
  <c r="AE62" i="12" a="1"/>
  <c r="AE62" i="12" s="1"/>
  <c r="AF62" i="12" s="1" a="1"/>
  <c r="AF62" i="12" s="1"/>
  <c r="Y64" i="12" a="1"/>
  <c r="Y64" i="12" s="1"/>
  <c r="Z64" i="12" s="1" a="1"/>
  <c r="Z64" i="12" s="1"/>
  <c r="AA64" i="12" s="1" a="1"/>
  <c r="AA64" i="12" s="1"/>
  <c r="AB64" i="12" s="1" a="1"/>
  <c r="AB64" i="12" s="1"/>
  <c r="V34" i="12" a="1"/>
  <c r="V34" i="12" s="1"/>
  <c r="W34" i="12" s="1" a="1"/>
  <c r="W34" i="12" s="1"/>
  <c r="X26" i="12" a="1"/>
  <c r="X26" i="12" s="1"/>
  <c r="Y26" i="12" s="1" a="1"/>
  <c r="Y26" i="12" s="1"/>
  <c r="Y22" i="12" a="1"/>
  <c r="Y22" i="12" s="1"/>
  <c r="V61" i="12" a="1"/>
  <c r="V61" i="12" s="1"/>
  <c r="W61" i="12" s="1" a="1"/>
  <c r="W61" i="12" s="1"/>
  <c r="AA33" i="12" a="1"/>
  <c r="AA33" i="12" s="1"/>
  <c r="AB67" i="12" a="1"/>
  <c r="AB67" i="12" s="1"/>
  <c r="T41" i="12" a="1"/>
  <c r="T41" i="12" s="1"/>
  <c r="U41" i="12" s="1" a="1"/>
  <c r="U41" i="12" s="1"/>
  <c r="AA68" i="12" a="1"/>
  <c r="AA68" i="12" s="1"/>
  <c r="AB68" i="12" s="1" a="1"/>
  <c r="AB68" i="12" s="1"/>
  <c r="Y42" i="12" a="1"/>
  <c r="Y42" i="12" s="1"/>
  <c r="AC18" i="12" a="1"/>
  <c r="AC18" i="12" s="1"/>
  <c r="V50" i="12" a="1"/>
  <c r="V50" i="12" s="1"/>
  <c r="W50" i="12" s="1" a="1"/>
  <c r="W50" i="12" s="1"/>
  <c r="Y55" i="12" a="1"/>
  <c r="Y55" i="12" s="1"/>
  <c r="Z55" i="12" s="1" a="1"/>
  <c r="Z55" i="12" s="1"/>
  <c r="W36" i="12" a="1"/>
  <c r="W36" i="12" s="1"/>
  <c r="X17" i="12" a="1"/>
  <c r="X17" i="12" s="1"/>
  <c r="X44" i="12" a="1"/>
  <c r="X44" i="12" s="1"/>
  <c r="AA43" i="12" a="1"/>
  <c r="AA43" i="12" s="1"/>
  <c r="AB43" i="12" s="1" a="1"/>
  <c r="AB43" i="12" s="1"/>
  <c r="Z32" i="12" a="1"/>
  <c r="Z32" i="12" s="1"/>
  <c r="W69" i="12" a="1"/>
  <c r="W69" i="12" s="1"/>
  <c r="X69" i="12" s="1" a="1"/>
  <c r="X69" i="12" s="1"/>
  <c r="Y40" i="12" a="1"/>
  <c r="Y40" i="12" s="1"/>
  <c r="Y66" i="12" a="1"/>
  <c r="Y66" i="12" s="1"/>
  <c r="Y70" i="12" a="1"/>
  <c r="Y70" i="12" s="1"/>
  <c r="Z70" i="12" s="1" a="1"/>
  <c r="Z70" i="12" s="1"/>
  <c r="AC73" i="12" a="1"/>
  <c r="AC73" i="12" s="1"/>
  <c r="AD73" i="12" s="1" a="1"/>
  <c r="AD73" i="12" s="1"/>
  <c r="AA16" i="12" a="1"/>
  <c r="AA16" i="12" s="1"/>
  <c r="U21" i="12" a="1"/>
  <c r="U21" i="12" s="1"/>
  <c r="Y29" i="12" a="1"/>
  <c r="Y29" i="12" s="1"/>
  <c r="W63" i="12" a="1"/>
  <c r="W63" i="12" s="1"/>
  <c r="AC49" i="12" a="1"/>
  <c r="AC49" i="12" s="1"/>
  <c r="X58" i="12" a="1"/>
  <c r="X58" i="12" s="1"/>
  <c r="AC47" i="12" a="1"/>
  <c r="AC47" i="12" s="1"/>
  <c r="X37" i="12" a="1"/>
  <c r="X37" i="12" s="1"/>
  <c r="AA46" i="12" a="1"/>
  <c r="AA46" i="12" s="1"/>
  <c r="AB46" i="12" s="1" a="1"/>
  <c r="AB46" i="12" s="1"/>
  <c r="W56" i="12" a="1"/>
  <c r="W56" i="12" s="1"/>
  <c r="T39" i="12" a="1"/>
  <c r="T39" i="12" s="1"/>
  <c r="AA27" i="12" a="1"/>
  <c r="AA27" i="12" s="1"/>
  <c r="AB27" i="12" s="1" a="1"/>
  <c r="AB27" i="12" s="1"/>
  <c r="AC48" i="12" a="1"/>
  <c r="AC48" i="12" s="1"/>
  <c r="AA19" i="12" a="1"/>
  <c r="AA19" i="12" s="1"/>
  <c r="W52" i="12" a="1"/>
  <c r="W52" i="12" s="1"/>
  <c r="T24" i="12" l="1" a="1"/>
  <c r="T24" i="12" s="1"/>
  <c r="Z60" i="12" a="1"/>
  <c r="Z60" i="12" s="1"/>
  <c r="AA60" i="12" s="1" a="1"/>
  <c r="AA60" i="12" s="1"/>
  <c r="AD53" i="12" a="1"/>
  <c r="AD53" i="12" s="1"/>
  <c r="AE53" i="12" s="1" a="1"/>
  <c r="AE53" i="12" s="1"/>
  <c r="AF53" i="12" s="1" a="1"/>
  <c r="AF53" i="12" s="1"/>
  <c r="V72" i="12" a="1"/>
  <c r="V72" i="12" s="1"/>
  <c r="V41" i="12" a="1"/>
  <c r="V41" i="12" s="1"/>
  <c r="W41" i="12" s="1" a="1"/>
  <c r="W41" i="12" s="1"/>
  <c r="Y45" i="12" a="1"/>
  <c r="Y45" i="12" s="1"/>
  <c r="AA28" i="12" a="1"/>
  <c r="AA28" i="12" s="1"/>
  <c r="T25" i="12" a="1"/>
  <c r="T25" i="12" s="1"/>
  <c r="U25" i="12" s="1" a="1"/>
  <c r="U25" i="12" s="1"/>
  <c r="T54" i="12" a="1"/>
  <c r="T54" i="12" s="1"/>
  <c r="U54" i="12" s="1" a="1"/>
  <c r="U54" i="12" s="1"/>
  <c r="V54" i="12" s="1" a="1"/>
  <c r="V54" i="12" s="1"/>
  <c r="V38" i="12" a="1"/>
  <c r="V38" i="12" s="1"/>
  <c r="U35" i="12" a="1"/>
  <c r="U35" i="12" s="1"/>
  <c r="AD48" i="12" a="1"/>
  <c r="AD48" i="12" s="1"/>
  <c r="AE48" i="12" s="1" a="1"/>
  <c r="AE48" i="12" s="1"/>
  <c r="AC46" i="12" a="1"/>
  <c r="AC46" i="12" s="1"/>
  <c r="AD46" i="12" s="1" a="1"/>
  <c r="AD46" i="12" s="1"/>
  <c r="AE46" i="12" s="1" a="1"/>
  <c r="AE46" i="12" s="1"/>
  <c r="Y37" i="12" a="1"/>
  <c r="Y37" i="12" s="1"/>
  <c r="Z37" i="12" s="1" a="1"/>
  <c r="Z37" i="12" s="1"/>
  <c r="AA37" i="12" s="1" a="1"/>
  <c r="AA37" i="12" s="1"/>
  <c r="Z66" i="12" a="1"/>
  <c r="Z66" i="12" s="1"/>
  <c r="Y69" i="12" a="1"/>
  <c r="Y69" i="12" s="1"/>
  <c r="Z69" i="12" s="1" a="1"/>
  <c r="Z69" i="12" s="1"/>
  <c r="Y58" i="12" a="1"/>
  <c r="Y58" i="12" s="1"/>
  <c r="Z58" i="12" s="1" a="1"/>
  <c r="Z58" i="12" s="1"/>
  <c r="AB33" i="12" a="1"/>
  <c r="AB33" i="12" s="1"/>
  <c r="AA31" i="12" a="1"/>
  <c r="AA31" i="12" s="1"/>
  <c r="X61" i="12" a="1"/>
  <c r="X61" i="12" s="1"/>
  <c r="Z22" i="12" a="1"/>
  <c r="Z22" i="12" s="1"/>
  <c r="X34" i="12" a="1"/>
  <c r="X34" i="12" s="1"/>
  <c r="AA55" i="12" a="1"/>
  <c r="AA55" i="12" s="1"/>
  <c r="AB55" i="12" s="1" a="1"/>
  <c r="AB55" i="12" s="1"/>
  <c r="AG62" i="12" a="1"/>
  <c r="AG62" i="12" s="1"/>
  <c r="AH62" i="12" s="1" a="1"/>
  <c r="AH62" i="12" s="1"/>
  <c r="AB30" i="12" a="1"/>
  <c r="AB30" i="12" s="1"/>
  <c r="AA15" i="12" a="1"/>
  <c r="AA15" i="12" s="1"/>
  <c r="AB51" i="12" a="1"/>
  <c r="AB51" i="12" s="1"/>
  <c r="AD18" i="12" a="1"/>
  <c r="AD18" i="12" s="1"/>
  <c r="AE18" i="12" s="1" a="1"/>
  <c r="AE18" i="12" s="1"/>
  <c r="Y17" i="12" a="1"/>
  <c r="Y17" i="12" s="1"/>
  <c r="Z57" i="12" a="1"/>
  <c r="Z57" i="12" s="1"/>
  <c r="V71" i="12" a="1"/>
  <c r="V71" i="12" s="1"/>
  <c r="W71" i="12" s="1" a="1"/>
  <c r="W71" i="12" s="1"/>
  <c r="X52" i="12" a="1"/>
  <c r="X52" i="12" s="1"/>
  <c r="Y52" i="12" s="1" a="1"/>
  <c r="Y52" i="12" s="1"/>
  <c r="Z52" i="12" s="1" a="1"/>
  <c r="Z52" i="12" s="1"/>
  <c r="AA52" i="12" s="1" a="1"/>
  <c r="AA52" i="12" s="1"/>
  <c r="AC27" i="12" a="1"/>
  <c r="AC27" i="12" s="1"/>
  <c r="X63" i="12" a="1"/>
  <c r="X63" i="12" s="1"/>
  <c r="Z29" i="12" a="1"/>
  <c r="Z29" i="12" s="1"/>
  <c r="AA29" i="12" s="1" a="1"/>
  <c r="AA29" i="12" s="1"/>
  <c r="AD47" i="12" a="1"/>
  <c r="AD47" i="12" s="1"/>
  <c r="AB16" i="12" a="1"/>
  <c r="AB16" i="12" s="1"/>
  <c r="Z40" i="12" a="1"/>
  <c r="Z40" i="12" s="1"/>
  <c r="AA40" i="12" s="1" a="1"/>
  <c r="AA40" i="12" s="1"/>
  <c r="AA32" i="12" a="1"/>
  <c r="AA32" i="12" s="1"/>
  <c r="AB32" i="12" s="1" a="1"/>
  <c r="AB32" i="12" s="1"/>
  <c r="Y44" i="12" a="1"/>
  <c r="Y44" i="12" s="1"/>
  <c r="Z44" i="12" s="1" a="1"/>
  <c r="Z44" i="12" s="1"/>
  <c r="X36" i="12" a="1"/>
  <c r="X36" i="12" s="1"/>
  <c r="X50" i="12" a="1"/>
  <c r="X50" i="12" s="1"/>
  <c r="Y50" i="12" s="1" a="1"/>
  <c r="Y50" i="12" s="1"/>
  <c r="V21" i="12" a="1"/>
  <c r="V21" i="12" s="1"/>
  <c r="Z42" i="12" a="1"/>
  <c r="Z42" i="12" s="1"/>
  <c r="AA42" i="12" s="1" a="1"/>
  <c r="AA42" i="12" s="1"/>
  <c r="AC68" i="12" a="1"/>
  <c r="AC68" i="12" s="1"/>
  <c r="AB19" i="12" a="1"/>
  <c r="AB19" i="12" s="1"/>
  <c r="AC19" i="12" s="1" a="1"/>
  <c r="AC19" i="12" s="1"/>
  <c r="X56" i="12" a="1"/>
  <c r="X56" i="12" s="1"/>
  <c r="AC67" i="12" a="1"/>
  <c r="AC67" i="12" s="1"/>
  <c r="AA70" i="12" a="1"/>
  <c r="AA70" i="12" s="1"/>
  <c r="AE73" i="12" a="1"/>
  <c r="AE73" i="12" s="1"/>
  <c r="AB60" i="12" a="1"/>
  <c r="AB60" i="12" s="1"/>
  <c r="AC60" i="12" s="1" a="1"/>
  <c r="AC60" i="12" s="1"/>
  <c r="Z26" i="12" a="1"/>
  <c r="Z26" i="12" s="1"/>
  <c r="AC64" i="12" a="1"/>
  <c r="AC64" i="12" s="1"/>
  <c r="AC23" i="12" a="1"/>
  <c r="AC23" i="12" s="1"/>
  <c r="W21" i="12" a="1"/>
  <c r="W21" i="12" s="1"/>
  <c r="X21" i="12" s="1" a="1"/>
  <c r="X21" i="12" s="1"/>
  <c r="AH59" i="12" a="1"/>
  <c r="AH59" i="12" s="1"/>
  <c r="AC43" i="12" a="1"/>
  <c r="AC43" i="12" s="1"/>
  <c r="AC51" i="12" a="1"/>
  <c r="AC51" i="12" s="1"/>
  <c r="X20" i="12" a="1"/>
  <c r="X20" i="12" s="1"/>
  <c r="Y20" i="12" s="1" a="1"/>
  <c r="Y20" i="12" s="1"/>
  <c r="Y65" i="12" a="1"/>
  <c r="Y65" i="12" s="1"/>
  <c r="U39" i="12" a="1"/>
  <c r="U39" i="12" s="1"/>
  <c r="AD49" i="12" a="1"/>
  <c r="AD49" i="12" s="1"/>
  <c r="U24" i="12" l="1" a="1"/>
  <c r="U24" i="12" s="1"/>
  <c r="AF48" i="12" a="1"/>
  <c r="AF48" i="12" s="1"/>
  <c r="AG48" i="12" s="1" a="1"/>
  <c r="AG48" i="12" s="1"/>
  <c r="AH48" i="12" s="1" a="1"/>
  <c r="AH48" i="12" s="1"/>
  <c r="W72" i="12" a="1"/>
  <c r="W72" i="12" s="1"/>
  <c r="V25" i="12" a="1"/>
  <c r="V25" i="12" s="1"/>
  <c r="Z45" i="12" a="1"/>
  <c r="Z45" i="12" s="1"/>
  <c r="W54" i="12" a="1"/>
  <c r="W54" i="12" s="1"/>
  <c r="X54" i="12" s="1" a="1"/>
  <c r="X54" i="12" s="1"/>
  <c r="Y54" i="12" s="1" a="1"/>
  <c r="Y54" i="12" s="1"/>
  <c r="Z54" i="12" s="1" a="1"/>
  <c r="Z54" i="12" s="1"/>
  <c r="V35" i="12" a="1"/>
  <c r="V35" i="12" s="1"/>
  <c r="W35" i="12" s="1" a="1"/>
  <c r="W35" i="12" s="1"/>
  <c r="X35" i="12" s="1" a="1"/>
  <c r="X35" i="12" s="1"/>
  <c r="W25" i="12" a="1"/>
  <c r="W25" i="12" s="1"/>
  <c r="X25" i="12" s="1" a="1"/>
  <c r="X25" i="12" s="1"/>
  <c r="AB28" i="12" a="1"/>
  <c r="AB28" i="12" s="1"/>
  <c r="AC28" i="12" s="1" a="1"/>
  <c r="AC28" i="12" s="1"/>
  <c r="W38" i="12" a="1"/>
  <c r="W38" i="12" s="1"/>
  <c r="X38" i="12" s="1" a="1"/>
  <c r="X38" i="12" s="1"/>
  <c r="AD60" i="12" a="1"/>
  <c r="AD60" i="12" s="1"/>
  <c r="AE60" i="12" s="1" a="1"/>
  <c r="AE60" i="12" s="1"/>
  <c r="V39" i="12" a="1"/>
  <c r="V39" i="12" s="1"/>
  <c r="W39" i="12" s="1" a="1"/>
  <c r="W39" i="12" s="1"/>
  <c r="AI59" i="12" a="1"/>
  <c r="AI59" i="12" s="1"/>
  <c r="Y21" i="12" a="1"/>
  <c r="Y21" i="12" s="1"/>
  <c r="Z21" i="12" s="1" a="1"/>
  <c r="Z21" i="12" s="1"/>
  <c r="AD68" i="12" a="1"/>
  <c r="AD68" i="12" s="1"/>
  <c r="Z20" i="12" a="1"/>
  <c r="Z20" i="12" s="1"/>
  <c r="AB42" i="12" a="1"/>
  <c r="AB42" i="12" s="1"/>
  <c r="AD64" i="12" a="1"/>
  <c r="AD64" i="12" s="1"/>
  <c r="AC55" i="12" a="1"/>
  <c r="AC55" i="12" s="1"/>
  <c r="Y36" i="12" a="1"/>
  <c r="Y36" i="12" s="1"/>
  <c r="Z36" i="12" s="1" a="1"/>
  <c r="Z36" i="12" s="1"/>
  <c r="Z65" i="12" a="1"/>
  <c r="Z65" i="12" s="1"/>
  <c r="AF73" i="12" a="1"/>
  <c r="AF73" i="12" s="1"/>
  <c r="AG73" i="12" s="1" a="1"/>
  <c r="AG73" i="12" s="1"/>
  <c r="AD43" i="12" a="1"/>
  <c r="AD43" i="12" s="1"/>
  <c r="AA69" i="12" a="1"/>
  <c r="AA69" i="12" s="1"/>
  <c r="AB69" i="12" s="1" a="1"/>
  <c r="AB69" i="12" s="1"/>
  <c r="AC30" i="12" a="1"/>
  <c r="AC30" i="12" s="1"/>
  <c r="AD30" i="12" s="1" a="1"/>
  <c r="AD30" i="12" s="1"/>
  <c r="AI62" i="12" a="1"/>
  <c r="AI62" i="12" s="1"/>
  <c r="AJ62" i="12" s="1" a="1"/>
  <c r="AJ62" i="12" s="1"/>
  <c r="AA26" i="12" a="1"/>
  <c r="AA26" i="12" s="1"/>
  <c r="AA22" i="12" a="1"/>
  <c r="AA22" i="12" s="1"/>
  <c r="AC33" i="12" a="1"/>
  <c r="AC33" i="12" s="1"/>
  <c r="AD33" i="12" s="1" a="1"/>
  <c r="AD33" i="12" s="1"/>
  <c r="AG53" i="12" a="1"/>
  <c r="AG53" i="12" s="1"/>
  <c r="AE47" i="12" a="1"/>
  <c r="AE47" i="12" s="1"/>
  <c r="AF47" i="12" s="1" a="1"/>
  <c r="AF47" i="12" s="1"/>
  <c r="AA58" i="12" a="1"/>
  <c r="AA58" i="12" s="1"/>
  <c r="AB58" i="12" s="1" a="1"/>
  <c r="AB58" i="12" s="1"/>
  <c r="AF18" i="12" a="1"/>
  <c r="AF18" i="12" s="1"/>
  <c r="AA66" i="12" a="1"/>
  <c r="AA66" i="12" s="1"/>
  <c r="AB66" i="12" s="1" a="1"/>
  <c r="AB66" i="12" s="1"/>
  <c r="AD27" i="12" a="1"/>
  <c r="AD27" i="12" s="1"/>
  <c r="AE27" i="12" s="1" a="1"/>
  <c r="AE27" i="12" s="1"/>
  <c r="AD67" i="12" a="1"/>
  <c r="AD67" i="12" s="1"/>
  <c r="Y56" i="12" a="1"/>
  <c r="Y56" i="12" s="1"/>
  <c r="AD19" i="12" a="1"/>
  <c r="AD19" i="12" s="1"/>
  <c r="AE19" i="12" s="1" a="1"/>
  <c r="AE19" i="12" s="1"/>
  <c r="AA44" i="12" a="1"/>
  <c r="AA44" i="12" s="1"/>
  <c r="AB44" i="12" s="1" a="1"/>
  <c r="AB44" i="12" s="1"/>
  <c r="AC32" i="12" a="1"/>
  <c r="AC32" i="12" s="1"/>
  <c r="AD32" i="12" s="1" a="1"/>
  <c r="AD32" i="12" s="1"/>
  <c r="AB40" i="12" a="1"/>
  <c r="AB40" i="12" s="1"/>
  <c r="AC40" i="12" s="1" a="1"/>
  <c r="AC40" i="12" s="1"/>
  <c r="AC16" i="12" a="1"/>
  <c r="AC16" i="12" s="1"/>
  <c r="AD16" i="12" s="1" a="1"/>
  <c r="AD16" i="12" s="1"/>
  <c r="AB29" i="12" a="1"/>
  <c r="AB29" i="12" s="1"/>
  <c r="Y63" i="12" a="1"/>
  <c r="Y63" i="12" s="1"/>
  <c r="X71" i="12" a="1"/>
  <c r="X71" i="12" s="1"/>
  <c r="AA57" i="12" a="1"/>
  <c r="AA57" i="12" s="1"/>
  <c r="AB57" i="12" s="1" a="1"/>
  <c r="AB57" i="12" s="1"/>
  <c r="AD51" i="12" a="1"/>
  <c r="AD51" i="12" s="1"/>
  <c r="Z17" i="12" a="1"/>
  <c r="Z17" i="12" s="1"/>
  <c r="AE49" i="12" a="1"/>
  <c r="AE49" i="12" s="1"/>
  <c r="AB15" i="12" a="1"/>
  <c r="AB15" i="12" s="1"/>
  <c r="AC15" i="12" s="1" a="1"/>
  <c r="AC15" i="12" s="1"/>
  <c r="AB52" i="12" a="1"/>
  <c r="AB52" i="12" s="1"/>
  <c r="AC52" i="12" s="1" a="1"/>
  <c r="AC52" i="12" s="1"/>
  <c r="Y61" i="12" a="1"/>
  <c r="Y61" i="12" s="1"/>
  <c r="Y34" i="12" a="1"/>
  <c r="Y34" i="12" s="1"/>
  <c r="AB70" i="12" a="1"/>
  <c r="AB70" i="12" s="1"/>
  <c r="AF46" i="12" a="1"/>
  <c r="AF46" i="12" s="1"/>
  <c r="AD23" i="12" a="1"/>
  <c r="AD23" i="12" s="1"/>
  <c r="X41" i="12" a="1"/>
  <c r="X41" i="12" s="1"/>
  <c r="AB31" i="12" a="1"/>
  <c r="AB31" i="12" s="1"/>
  <c r="AB37" i="12" a="1"/>
  <c r="AB37" i="12" s="1"/>
  <c r="Z50" i="12" a="1"/>
  <c r="Z50" i="12" s="1"/>
  <c r="V24" i="12" l="1" a="1"/>
  <c r="V24" i="12" s="1"/>
  <c r="AF60" i="12" a="1"/>
  <c r="AF60" i="12" s="1"/>
  <c r="AG60" i="12" s="1" a="1"/>
  <c r="AG60" i="12" s="1"/>
  <c r="X72" i="12" a="1"/>
  <c r="X72" i="12" s="1"/>
  <c r="Y72" i="12" s="1" a="1"/>
  <c r="Y72" i="12" s="1"/>
  <c r="AA54" i="12" a="1"/>
  <c r="AA54" i="12" s="1"/>
  <c r="AB54" i="12" s="1" a="1"/>
  <c r="AB54" i="12" s="1"/>
  <c r="AC54" i="12" s="1" a="1"/>
  <c r="AC54" i="12" s="1"/>
  <c r="AA45" i="12" a="1"/>
  <c r="AA45" i="12" s="1"/>
  <c r="AB45" i="12" s="1" a="1"/>
  <c r="AB45" i="12" s="1"/>
  <c r="AC45" i="12" s="1" a="1"/>
  <c r="AC45" i="12" s="1"/>
  <c r="Y35" i="12" a="1"/>
  <c r="Y35" i="12" s="1"/>
  <c r="Z35" i="12" s="1" a="1"/>
  <c r="Z35" i="12" s="1"/>
  <c r="AA35" i="12" s="1" a="1"/>
  <c r="AA35" i="12" s="1"/>
  <c r="AD40" i="12" a="1"/>
  <c r="AD40" i="12" s="1"/>
  <c r="AE40" i="12" s="1" a="1"/>
  <c r="AE40" i="12" s="1"/>
  <c r="AE67" i="12" a="1"/>
  <c r="AE67" i="12" s="1"/>
  <c r="AF67" i="12" s="1" a="1"/>
  <c r="AF67" i="12" s="1"/>
  <c r="AG67" i="12" s="1" a="1"/>
  <c r="AG67" i="12" s="1"/>
  <c r="Y38" i="12" a="1"/>
  <c r="Y38" i="12" s="1"/>
  <c r="AD28" i="12" a="1"/>
  <c r="AD28" i="12" s="1"/>
  <c r="AE28" i="12" s="1" a="1"/>
  <c r="AE28" i="12" s="1"/>
  <c r="Y25" i="12" a="1"/>
  <c r="Y25" i="12" s="1"/>
  <c r="Z25" i="12" s="1" a="1"/>
  <c r="Z25" i="12" s="1"/>
  <c r="AC31" i="12" a="1"/>
  <c r="AC31" i="12" s="1"/>
  <c r="AD31" i="12" s="1" a="1"/>
  <c r="AD31" i="12" s="1"/>
  <c r="AE23" i="12" a="1"/>
  <c r="AE23" i="12" s="1"/>
  <c r="AF23" i="12" s="1" a="1"/>
  <c r="AF23" i="12" s="1"/>
  <c r="Z34" i="12" a="1"/>
  <c r="Z34" i="12" s="1"/>
  <c r="AA34" i="12" s="1" a="1"/>
  <c r="AA34" i="12" s="1"/>
  <c r="AC70" i="12" a="1"/>
  <c r="AC70" i="12" s="1"/>
  <c r="AA17" i="12" a="1"/>
  <c r="AA17" i="12" s="1"/>
  <c r="Z63" i="12" a="1"/>
  <c r="Z63" i="12" s="1"/>
  <c r="AA63" i="12" s="1" a="1"/>
  <c r="AA63" i="12" s="1"/>
  <c r="AB63" i="12" s="1" a="1"/>
  <c r="AB63" i="12" s="1"/>
  <c r="AC69" i="12" a="1"/>
  <c r="AC69" i="12" s="1"/>
  <c r="AD69" i="12" s="1" a="1"/>
  <c r="AD69" i="12" s="1"/>
  <c r="AA50" i="12" a="1"/>
  <c r="AA50" i="12" s="1"/>
  <c r="AB50" i="12" s="1" a="1"/>
  <c r="AB50" i="12" s="1"/>
  <c r="AF27" i="12" a="1"/>
  <c r="AF27" i="12" s="1"/>
  <c r="AG27" i="12" s="1" a="1"/>
  <c r="AG27" i="12" s="1"/>
  <c r="AG46" i="12" a="1"/>
  <c r="AG46" i="12" s="1"/>
  <c r="AE30" i="12" a="1"/>
  <c r="AE30" i="12" s="1"/>
  <c r="AE24" i="12" a="1"/>
  <c r="AE24" i="12" s="1"/>
  <c r="AH73" i="12" a="1"/>
  <c r="AH73" i="12" s="1"/>
  <c r="AI73" i="12" s="1" a="1"/>
  <c r="AI73" i="12" s="1"/>
  <c r="AE32" i="12" a="1"/>
  <c r="AE32" i="12" s="1"/>
  <c r="AF32" i="12" s="1" a="1"/>
  <c r="AF32" i="12" s="1"/>
  <c r="AC44" i="12" a="1"/>
  <c r="AC44" i="12" s="1"/>
  <c r="AD44" i="12" s="1" a="1"/>
  <c r="AD44" i="12" s="1"/>
  <c r="AA36" i="12" a="1"/>
  <c r="AA36" i="12" s="1"/>
  <c r="AB36" i="12" s="1" a="1"/>
  <c r="AB36" i="12" s="1"/>
  <c r="AD55" i="12" a="1"/>
  <c r="AD55" i="12" s="1"/>
  <c r="AA20" i="12" a="1"/>
  <c r="AA20" i="12" s="1"/>
  <c r="AA21" i="12" a="1"/>
  <c r="AA21" i="12" s="1"/>
  <c r="AB21" i="12" s="1" a="1"/>
  <c r="AB21" i="12" s="1"/>
  <c r="AA65" i="12" a="1"/>
  <c r="AA65" i="12" s="1"/>
  <c r="AB65" i="12" s="1" a="1"/>
  <c r="AB65" i="12" s="1"/>
  <c r="Y41" i="12" a="1"/>
  <c r="Y41" i="12" s="1"/>
  <c r="Z41" i="12" s="1" a="1"/>
  <c r="Z41" i="12" s="1"/>
  <c r="AC66" i="12" a="1"/>
  <c r="AC66" i="12" s="1"/>
  <c r="AD66" i="12" s="1" a="1"/>
  <c r="AD66" i="12" s="1"/>
  <c r="AE66" i="12" s="1" a="1"/>
  <c r="AE66" i="12" s="1"/>
  <c r="Z61" i="12" a="1"/>
  <c r="Z61" i="12" s="1"/>
  <c r="AD52" i="12" a="1"/>
  <c r="AD52" i="12" s="1"/>
  <c r="AE52" i="12" s="1" a="1"/>
  <c r="AE52" i="12" s="1"/>
  <c r="AF52" i="12" s="1" a="1"/>
  <c r="AF52" i="12" s="1"/>
  <c r="AD15" i="12" a="1"/>
  <c r="AD15" i="12" s="1"/>
  <c r="AE15" i="12" s="1" a="1"/>
  <c r="AE15" i="12" s="1"/>
  <c r="AF24" i="12" a="1"/>
  <c r="AF24" i="12" s="1"/>
  <c r="AC57" i="12" a="1"/>
  <c r="AC57" i="12" s="1"/>
  <c r="Y71" i="12" a="1"/>
  <c r="Y71" i="12" s="1"/>
  <c r="Z71" i="12" s="1" a="1"/>
  <c r="Z71" i="12" s="1"/>
  <c r="X39" i="12" a="1"/>
  <c r="X39" i="12" s="1"/>
  <c r="AC37" i="12" a="1"/>
  <c r="AC37" i="12" s="1"/>
  <c r="AG47" i="12" a="1"/>
  <c r="AG47" i="12" s="1"/>
  <c r="AH47" i="12" s="1" a="1"/>
  <c r="AH47" i="12" s="1"/>
  <c r="AC29" i="12" a="1"/>
  <c r="AC29" i="12" s="1"/>
  <c r="AD29" i="12" s="1" a="1"/>
  <c r="AD29" i="12" s="1"/>
  <c r="AE16" i="12" a="1"/>
  <c r="AE16" i="12" s="1"/>
  <c r="AF19" i="12" a="1"/>
  <c r="AF19" i="12" s="1"/>
  <c r="AG19" i="12" s="1" a="1"/>
  <c r="AG19" i="12" s="1"/>
  <c r="Z56" i="12" a="1"/>
  <c r="Z56" i="12" s="1"/>
  <c r="AG18" i="12" a="1"/>
  <c r="AG18" i="12" s="1"/>
  <c r="AH18" i="12" s="1" a="1"/>
  <c r="AH18" i="12" s="1"/>
  <c r="AH53" i="12" a="1"/>
  <c r="AH53" i="12" s="1"/>
  <c r="AE33" i="12" a="1"/>
  <c r="AE33" i="12" s="1"/>
  <c r="AB22" i="12" a="1"/>
  <c r="AB22" i="12" s="1"/>
  <c r="AB26" i="12" a="1"/>
  <c r="AB26" i="12" s="1"/>
  <c r="AK62" i="12" a="1"/>
  <c r="AK62" i="12" s="1"/>
  <c r="AE51" i="12" a="1"/>
  <c r="AE51" i="12" s="1"/>
  <c r="AI48" i="12" a="1"/>
  <c r="AI48" i="12" s="1"/>
  <c r="AC58" i="12" a="1"/>
  <c r="AC58" i="12" s="1"/>
  <c r="AF49" i="12" a="1"/>
  <c r="AF49" i="12" s="1"/>
  <c r="AG49" i="12" s="1" a="1"/>
  <c r="AG49" i="12" s="1"/>
  <c r="AC42" i="12" a="1"/>
  <c r="AC42" i="12" s="1"/>
  <c r="AE68" i="12" a="1"/>
  <c r="AE68" i="12" s="1"/>
  <c r="AF68" i="12" s="1" a="1"/>
  <c r="AF68" i="12" s="1"/>
  <c r="AE64" i="12" a="1"/>
  <c r="AE64" i="12" s="1"/>
  <c r="AJ59" i="12" a="1"/>
  <c r="AJ59" i="12" s="1"/>
  <c r="AE43" i="12" a="1"/>
  <c r="AE43" i="12" s="1"/>
  <c r="W24" i="12" l="1" a="1"/>
  <c r="W24" i="12" s="1"/>
  <c r="X24" i="12" s="1" a="1"/>
  <c r="X24" i="12" s="1"/>
  <c r="Y24" i="12" s="1" a="1"/>
  <c r="Y24" i="12" s="1"/>
  <c r="AF40" i="12" a="1"/>
  <c r="AF40" i="12" s="1"/>
  <c r="Z72" i="12" a="1"/>
  <c r="Z72" i="12" s="1"/>
  <c r="AA72" i="12" s="1" a="1"/>
  <c r="AA72" i="12" s="1"/>
  <c r="AB35" i="12" a="1"/>
  <c r="AB35" i="12" s="1"/>
  <c r="AC35" i="12" s="1" a="1"/>
  <c r="AC35" i="12" s="1"/>
  <c r="AD45" i="12" a="1"/>
  <c r="AD45" i="12" s="1"/>
  <c r="AF28" i="12" a="1"/>
  <c r="AF28" i="12" s="1"/>
  <c r="AG28" i="12" s="1" a="1"/>
  <c r="AG28" i="12" s="1"/>
  <c r="AH28" i="12" s="1" a="1"/>
  <c r="AH28" i="12" s="1"/>
  <c r="AD54" i="12" a="1"/>
  <c r="AD54" i="12" s="1"/>
  <c r="AE54" i="12" s="1" a="1"/>
  <c r="AE54" i="12" s="1"/>
  <c r="AF54" i="12" s="1" a="1"/>
  <c r="AF54" i="12" s="1"/>
  <c r="Z38" i="12" a="1"/>
  <c r="Z38" i="12" s="1"/>
  <c r="AA38" i="12" s="1" a="1"/>
  <c r="AA38" i="12" s="1"/>
  <c r="AA25" i="12" a="1"/>
  <c r="AA25" i="12" s="1"/>
  <c r="AI47" i="12" a="1"/>
  <c r="AI47" i="12" s="1"/>
  <c r="AJ47" i="12" s="1" a="1"/>
  <c r="AJ47" i="12" s="1"/>
  <c r="AH19" i="12" a="1"/>
  <c r="AH19" i="12" s="1"/>
  <c r="AI19" i="12" s="1" a="1"/>
  <c r="AI19" i="12" s="1"/>
  <c r="AG52" i="12" a="1"/>
  <c r="AG52" i="12" s="1"/>
  <c r="AH52" i="12" s="1" a="1"/>
  <c r="AH52" i="12" s="1"/>
  <c r="AA41" i="12" a="1"/>
  <c r="AA41" i="12" s="1"/>
  <c r="AB41" i="12" s="1" a="1"/>
  <c r="AB41" i="12" s="1"/>
  <c r="AC41" i="12" s="1" a="1"/>
  <c r="AC41" i="12" s="1"/>
  <c r="AD42" i="12" a="1"/>
  <c r="AD42" i="12" s="1"/>
  <c r="AA56" i="12" a="1"/>
  <c r="AA56" i="12" s="1"/>
  <c r="AB56" i="12" s="1" a="1"/>
  <c r="AB56" i="12" s="1"/>
  <c r="AF16" i="12" a="1"/>
  <c r="AF16" i="12" s="1"/>
  <c r="AC65" i="12" a="1"/>
  <c r="AC65" i="12" s="1"/>
  <c r="AD65" i="12" s="1" a="1"/>
  <c r="AD65" i="12" s="1"/>
  <c r="AJ48" i="12" a="1"/>
  <c r="AJ48" i="12" s="1"/>
  <c r="AE55" i="12" a="1"/>
  <c r="AE55" i="12" s="1"/>
  <c r="AF30" i="12" a="1"/>
  <c r="AF30" i="12" s="1"/>
  <c r="AC36" i="12" a="1"/>
  <c r="AC36" i="12" s="1"/>
  <c r="AC50" i="12" a="1"/>
  <c r="AC50" i="12" s="1"/>
  <c r="Y39" i="12" a="1"/>
  <c r="Y39" i="12" s="1"/>
  <c r="AJ73" i="12" a="1"/>
  <c r="AJ73" i="12" s="1"/>
  <c r="AK73" i="12" s="1" a="1"/>
  <c r="AK73" i="12" s="1"/>
  <c r="AI18" i="12" a="1"/>
  <c r="AI18" i="12" s="1"/>
  <c r="AG40" i="12" a="1"/>
  <c r="AG40" i="12" s="1"/>
  <c r="AH46" i="12" a="1"/>
  <c r="AH46" i="12" s="1"/>
  <c r="AI46" i="12" s="1" a="1"/>
  <c r="AI46" i="12" s="1"/>
  <c r="AH27" i="12" a="1"/>
  <c r="AH27" i="12" s="1"/>
  <c r="AI27" i="12" s="1" a="1"/>
  <c r="AI27" i="12" s="1"/>
  <c r="AC63" i="12" a="1"/>
  <c r="AC63" i="12" s="1"/>
  <c r="AD63" i="12" s="1" a="1"/>
  <c r="AD63" i="12" s="1"/>
  <c r="AE63" i="12" s="1" a="1"/>
  <c r="AE63" i="12" s="1"/>
  <c r="AD70" i="12" a="1"/>
  <c r="AD70" i="12" s="1"/>
  <c r="AA61" i="12" a="1"/>
  <c r="AA61" i="12" s="1"/>
  <c r="AB34" i="12" a="1"/>
  <c r="AB34" i="12" s="1"/>
  <c r="AC34" i="12" s="1" a="1"/>
  <c r="AC34" i="12" s="1"/>
  <c r="AE31" i="12" a="1"/>
  <c r="AE31" i="12" s="1"/>
  <c r="AF31" i="12" s="1" a="1"/>
  <c r="AF31" i="12" s="1"/>
  <c r="AH60" i="12" a="1"/>
  <c r="AH60" i="12" s="1"/>
  <c r="AK59" i="12" a="1"/>
  <c r="AK59" i="12" s="1"/>
  <c r="AG68" i="12" a="1"/>
  <c r="AG68" i="12" s="1"/>
  <c r="AF51" i="12" a="1"/>
  <c r="AF51" i="12" s="1"/>
  <c r="AL62" i="12" a="1"/>
  <c r="AL62" i="12" s="1"/>
  <c r="AD58" i="12" a="1"/>
  <c r="AD58" i="12" s="1"/>
  <c r="AC26" i="12" a="1"/>
  <c r="AC26" i="12" s="1"/>
  <c r="AH49" i="12" a="1"/>
  <c r="AH49" i="12" s="1"/>
  <c r="AC22" i="12" a="1"/>
  <c r="AC22" i="12" s="1"/>
  <c r="AF33" i="12" a="1"/>
  <c r="AF33" i="12" s="1"/>
  <c r="AI53" i="12" a="1"/>
  <c r="AI53" i="12" s="1"/>
  <c r="AE44" i="12" a="1"/>
  <c r="AE44" i="12" s="1"/>
  <c r="AE29" i="12" a="1"/>
  <c r="AE29" i="12" s="1"/>
  <c r="AA71" i="12" a="1"/>
  <c r="AA71" i="12" s="1"/>
  <c r="AD57" i="12" a="1"/>
  <c r="AD57" i="12" s="1"/>
  <c r="AG24" i="12" a="1"/>
  <c r="AG24" i="12" s="1"/>
  <c r="AH24" i="12" s="1" a="1"/>
  <c r="AH24" i="12" s="1"/>
  <c r="AI24" i="12" s="1" a="1"/>
  <c r="AI24" i="12" s="1"/>
  <c r="AF15" i="12" a="1"/>
  <c r="AF15" i="12" s="1"/>
  <c r="AF43" i="12" a="1"/>
  <c r="AF43" i="12" s="1"/>
  <c r="AC21" i="12" a="1"/>
  <c r="AC21" i="12" s="1"/>
  <c r="AB20" i="12" a="1"/>
  <c r="AB20" i="12" s="1"/>
  <c r="AF64" i="12" a="1"/>
  <c r="AF64" i="12" s="1"/>
  <c r="AG32" i="12" a="1"/>
  <c r="AG32" i="12" s="1"/>
  <c r="AD37" i="12" a="1"/>
  <c r="AD37" i="12" s="1"/>
  <c r="AH67" i="12" a="1"/>
  <c r="AH67" i="12" s="1"/>
  <c r="AG23" i="12" a="1"/>
  <c r="AG23" i="12" s="1"/>
  <c r="AB17" i="12" a="1"/>
  <c r="AB17" i="12" s="1"/>
  <c r="AE69" i="12" a="1"/>
  <c r="AE69" i="12" s="1"/>
  <c r="AF66" i="12" a="1"/>
  <c r="AF66" i="12" s="1"/>
  <c r="Z24" i="12" l="1" a="1"/>
  <c r="Z24" i="12" s="1"/>
  <c r="AA24" i="12" s="1" a="1"/>
  <c r="AA24" i="12" s="1"/>
  <c r="AB24" i="12" s="1" a="1"/>
  <c r="AB24" i="12" s="1"/>
  <c r="AD35" i="12" a="1"/>
  <c r="AD35" i="12" s="1"/>
  <c r="AE35" i="12" s="1" a="1"/>
  <c r="AE35" i="12" s="1"/>
  <c r="AF35" i="12" s="1" a="1"/>
  <c r="AF35" i="12" s="1"/>
  <c r="AB72" i="12" a="1"/>
  <c r="AB72" i="12" s="1"/>
  <c r="AC72" i="12" s="1" a="1"/>
  <c r="AC72" i="12" s="1"/>
  <c r="AE45" i="12" a="1"/>
  <c r="AE45" i="12" s="1"/>
  <c r="AJ19" i="12" a="1"/>
  <c r="AJ19" i="12" s="1"/>
  <c r="AK19" i="12" s="1" a="1"/>
  <c r="AK19" i="12" s="1"/>
  <c r="AD34" i="12" a="1"/>
  <c r="AD34" i="12" s="1"/>
  <c r="AE34" i="12" s="1" a="1"/>
  <c r="AE34" i="12" s="1"/>
  <c r="AB25" i="12" a="1"/>
  <c r="AB25" i="12" s="1"/>
  <c r="AB38" i="12" a="1"/>
  <c r="AB38" i="12" s="1"/>
  <c r="AC38" i="12" s="1" a="1"/>
  <c r="AC38" i="12" s="1"/>
  <c r="AD38" i="12" s="1" a="1"/>
  <c r="AD38" i="12" s="1"/>
  <c r="AF69" i="12" a="1"/>
  <c r="AF69" i="12" s="1"/>
  <c r="AG69" i="12" s="1" a="1"/>
  <c r="AG69" i="12" s="1"/>
  <c r="AC17" i="12" a="1"/>
  <c r="AC17" i="12" s="1"/>
  <c r="AD17" i="12" s="1" a="1"/>
  <c r="AD17" i="12" s="1"/>
  <c r="AI67" i="12" a="1"/>
  <c r="AI67" i="12" s="1"/>
  <c r="AC20" i="12" a="1"/>
  <c r="AC20" i="12" s="1"/>
  <c r="AD20" i="12" s="1" a="1"/>
  <c r="AD20" i="12" s="1"/>
  <c r="AE20" i="12" s="1" a="1"/>
  <c r="AE20" i="12" s="1"/>
  <c r="AD41" i="12" a="1"/>
  <c r="AD41" i="12" s="1"/>
  <c r="AE57" i="12" a="1"/>
  <c r="AE57" i="12" s="1"/>
  <c r="AF57" i="12" s="1" a="1"/>
  <c r="AF57" i="12" s="1"/>
  <c r="AF29" i="12" a="1"/>
  <c r="AF29" i="12" s="1"/>
  <c r="AG29" i="12" s="1" a="1"/>
  <c r="AG29" i="12" s="1"/>
  <c r="AH29" i="12" s="1" a="1"/>
  <c r="AH29" i="12" s="1"/>
  <c r="AD21" i="12" a="1"/>
  <c r="AD21" i="12" s="1"/>
  <c r="AM62" i="12" a="1"/>
  <c r="AM62" i="12" s="1"/>
  <c r="AI49" i="12" a="1"/>
  <c r="AI49" i="12" s="1"/>
  <c r="AJ49" i="12" s="1" a="1"/>
  <c r="AJ49" i="12" s="1"/>
  <c r="AL59" i="12" a="1"/>
  <c r="AL59" i="12" s="1"/>
  <c r="AL73" i="12" a="1"/>
  <c r="AL73" i="12" s="1"/>
  <c r="AM73" i="12" s="1" a="1"/>
  <c r="AM73" i="12" s="1"/>
  <c r="AN73" i="12" s="1" a="1"/>
  <c r="AN73" i="12" s="1"/>
  <c r="AJ27" i="12" a="1"/>
  <c r="AJ27" i="12" s="1"/>
  <c r="AK27" i="12" s="1" a="1"/>
  <c r="AK27" i="12" s="1"/>
  <c r="AL27" i="12" s="1" a="1"/>
  <c r="AL27" i="12" s="1"/>
  <c r="AJ46" i="12" a="1"/>
  <c r="AJ46" i="12" s="1"/>
  <c r="AK46" i="12" s="1" a="1"/>
  <c r="AK46" i="12" s="1"/>
  <c r="AL46" i="12" s="1" a="1"/>
  <c r="AL46" i="12" s="1"/>
  <c r="AH40" i="12" a="1"/>
  <c r="AH40" i="12" s="1"/>
  <c r="Z39" i="12" a="1"/>
  <c r="Z39" i="12" s="1"/>
  <c r="AG30" i="12" a="1"/>
  <c r="AG30" i="12" s="1"/>
  <c r="AF55" i="12" a="1"/>
  <c r="AF55" i="12" s="1"/>
  <c r="AG64" i="12" a="1"/>
  <c r="AG64" i="12" s="1"/>
  <c r="AE65" i="12" a="1"/>
  <c r="AE65" i="12" s="1"/>
  <c r="AB61" i="12" a="1"/>
  <c r="AB61" i="12" s="1"/>
  <c r="AC61" i="12" s="1" a="1"/>
  <c r="AC61" i="12" s="1"/>
  <c r="AD61" i="12" s="1" a="1"/>
  <c r="AD61" i="12" s="1"/>
  <c r="AJ24" i="12" a="1"/>
  <c r="AJ24" i="12" s="1"/>
  <c r="AE37" i="12" a="1"/>
  <c r="AE37" i="12" s="1"/>
  <c r="AF37" i="12" s="1" a="1"/>
  <c r="AF37" i="12" s="1"/>
  <c r="AH32" i="12" a="1"/>
  <c r="AH32" i="12" s="1"/>
  <c r="AI32" i="12" s="1" a="1"/>
  <c r="AI32" i="12" s="1"/>
  <c r="AC56" i="12" a="1"/>
  <c r="AC56" i="12" s="1"/>
  <c r="AD56" i="12" s="1" a="1"/>
  <c r="AD56" i="12" s="1"/>
  <c r="AI28" i="12" a="1"/>
  <c r="AI28" i="12" s="1"/>
  <c r="AJ28" i="12" s="1" a="1"/>
  <c r="AJ28" i="12" s="1"/>
  <c r="AJ18" i="12" a="1"/>
  <c r="AJ18" i="12" s="1"/>
  <c r="AJ53" i="12" a="1"/>
  <c r="AJ53" i="12" s="1"/>
  <c r="AD22" i="12" a="1"/>
  <c r="AD22" i="12" s="1"/>
  <c r="AE22" i="12" s="1" a="1"/>
  <c r="AE22" i="12" s="1"/>
  <c r="AF22" i="12" s="1" a="1"/>
  <c r="AF22" i="12" s="1"/>
  <c r="AK48" i="12" a="1"/>
  <c r="AK48" i="12" s="1"/>
  <c r="AL48" i="12" s="1" a="1"/>
  <c r="AL48" i="12" s="1"/>
  <c r="AM48" i="12" s="1" a="1"/>
  <c r="AM48" i="12" s="1"/>
  <c r="AG43" i="12" a="1"/>
  <c r="AG43" i="12" s="1"/>
  <c r="AH43" i="12" s="1" a="1"/>
  <c r="AH43" i="12" s="1"/>
  <c r="AB71" i="12" a="1"/>
  <c r="AB71" i="12" s="1"/>
  <c r="AK47" i="12" a="1"/>
  <c r="AK47" i="12" s="1"/>
  <c r="AG66" i="12" a="1"/>
  <c r="AG66" i="12" s="1"/>
  <c r="AF44" i="12" a="1"/>
  <c r="AF44" i="12" s="1"/>
  <c r="AG44" i="12" s="1" a="1"/>
  <c r="AG44" i="12" s="1"/>
  <c r="AG33" i="12" a="1"/>
  <c r="AG33" i="12" s="1"/>
  <c r="AG51" i="12" a="1"/>
  <c r="AG51" i="12" s="1"/>
  <c r="AH68" i="12" a="1"/>
  <c r="AH68" i="12" s="1"/>
  <c r="AH64" i="12" a="1"/>
  <c r="AH64" i="12" s="1"/>
  <c r="AI60" i="12" a="1"/>
  <c r="AI60" i="12" s="1"/>
  <c r="AE70" i="12" a="1"/>
  <c r="AE70" i="12" s="1"/>
  <c r="AF70" i="12" s="1" a="1"/>
  <c r="AF70" i="12" s="1"/>
  <c r="AH23" i="12" a="1"/>
  <c r="AH23" i="12" s="1"/>
  <c r="AF63" i="12" a="1"/>
  <c r="AF63" i="12" s="1"/>
  <c r="AG63" i="12" s="1" a="1"/>
  <c r="AG63" i="12" s="1"/>
  <c r="AG54" i="12" a="1"/>
  <c r="AG54" i="12" s="1"/>
  <c r="AE58" i="12" a="1"/>
  <c r="AE58" i="12" s="1"/>
  <c r="AD26" i="12" a="1"/>
  <c r="AD26" i="12" s="1"/>
  <c r="AD36" i="12" a="1"/>
  <c r="AD36" i="12" s="1"/>
  <c r="AG15" i="12" a="1"/>
  <c r="AG15" i="12" s="1"/>
  <c r="AG16" i="12" a="1"/>
  <c r="AG16" i="12" s="1"/>
  <c r="AD50" i="12" a="1"/>
  <c r="AD50" i="12" s="1"/>
  <c r="AE42" i="12" a="1"/>
  <c r="AE42" i="12" s="1"/>
  <c r="AG31" i="12" a="1"/>
  <c r="AG31" i="12" s="1"/>
  <c r="AH31" i="12" s="1" a="1"/>
  <c r="AH31" i="12" s="1"/>
  <c r="AI52" i="12" a="1"/>
  <c r="AI52" i="12" s="1"/>
  <c r="AC24" i="12" l="1" a="1"/>
  <c r="AC24" i="12" s="1"/>
  <c r="AD24" i="12" s="1" a="1"/>
  <c r="AD24" i="12" s="1"/>
  <c r="AM59" i="12" a="1"/>
  <c r="AM59" i="12" s="1"/>
  <c r="AN59" i="12" s="1" a="1"/>
  <c r="AN59" i="12" s="1"/>
  <c r="AD72" i="12" a="1"/>
  <c r="AD72" i="12" s="1"/>
  <c r="AE72" i="12" s="1" a="1"/>
  <c r="AE72" i="12" s="1"/>
  <c r="AF45" i="12" a="1"/>
  <c r="AF45" i="12" s="1"/>
  <c r="AG45" i="12" s="1" a="1"/>
  <c r="AG45" i="12" s="1"/>
  <c r="AL19" i="12" a="1"/>
  <c r="AL19" i="12" s="1"/>
  <c r="AM19" i="12" s="1" a="1"/>
  <c r="AM19" i="12" s="1"/>
  <c r="AN19" i="12" s="1" a="1"/>
  <c r="AN19" i="12" s="1"/>
  <c r="AE38" i="12" a="1"/>
  <c r="AE38" i="12" s="1"/>
  <c r="AF38" i="12" s="1" a="1"/>
  <c r="AF38" i="12" s="1"/>
  <c r="AC25" i="12" a="1"/>
  <c r="AC25" i="12" s="1"/>
  <c r="AE17" i="12" a="1"/>
  <c r="AE17" i="12" s="1"/>
  <c r="AO59" i="12" a="1"/>
  <c r="AO59" i="12" s="1"/>
  <c r="AK49" i="12" a="1"/>
  <c r="AK49" i="12" s="1"/>
  <c r="AL49" i="12" s="1" a="1"/>
  <c r="AL49" i="12" s="1"/>
  <c r="AH16" i="12" a="1"/>
  <c r="AH16" i="12" s="1"/>
  <c r="AI16" i="12" s="1" a="1"/>
  <c r="AI16" i="12" s="1"/>
  <c r="AH15" i="12" a="1"/>
  <c r="AH15" i="12" s="1"/>
  <c r="AI15" i="12" s="1" a="1"/>
  <c r="AI15" i="12" s="1"/>
  <c r="AJ15" i="12" s="1" a="1"/>
  <c r="AJ15" i="12" s="1"/>
  <c r="AE26" i="12" a="1"/>
  <c r="AE26" i="12" s="1"/>
  <c r="AF26" i="12" s="1" a="1"/>
  <c r="AF26" i="12" s="1"/>
  <c r="AM46" i="12" a="1"/>
  <c r="AM46" i="12" s="1"/>
  <c r="AJ60" i="12" a="1"/>
  <c r="AJ60" i="12" s="1"/>
  <c r="AI68" i="12" a="1"/>
  <c r="AI68" i="12" s="1"/>
  <c r="AJ68" i="12" s="1" a="1"/>
  <c r="AJ68" i="12" s="1"/>
  <c r="AK68" i="12" s="1" a="1"/>
  <c r="AK68" i="12" s="1"/>
  <c r="AI23" i="12" a="1"/>
  <c r="AI23" i="12" s="1"/>
  <c r="AJ52" i="12" a="1"/>
  <c r="AJ52" i="12" s="1"/>
  <c r="AI31" i="12" a="1"/>
  <c r="AI31" i="12" s="1"/>
  <c r="AJ31" i="12" s="1" a="1"/>
  <c r="AJ31" i="12" s="1"/>
  <c r="AN48" i="12" a="1"/>
  <c r="AN48" i="12" s="1"/>
  <c r="AO48" i="12" s="1" a="1"/>
  <c r="AO48" i="12" s="1"/>
  <c r="AK28" i="12" a="1"/>
  <c r="AK28" i="12" s="1"/>
  <c r="AE61" i="12" a="1"/>
  <c r="AE61" i="12" s="1"/>
  <c r="AF61" i="12" s="1" a="1"/>
  <c r="AF61" i="12" s="1"/>
  <c r="AF65" i="12" a="1"/>
  <c r="AF65" i="12" s="1"/>
  <c r="AI43" i="12" a="1"/>
  <c r="AI43" i="12" s="1"/>
  <c r="AJ43" i="12" s="1" a="1"/>
  <c r="AJ43" i="12" s="1"/>
  <c r="AK43" i="12" s="1" a="1"/>
  <c r="AK43" i="12" s="1"/>
  <c r="AH44" i="12" a="1"/>
  <c r="AH44" i="12" s="1"/>
  <c r="AI44" i="12" s="1" a="1"/>
  <c r="AI44" i="12" s="1"/>
  <c r="AH30" i="12" a="1"/>
  <c r="AH30" i="12" s="1"/>
  <c r="AI30" i="12" s="1" a="1"/>
  <c r="AI30" i="12" s="1"/>
  <c r="AJ30" i="12" s="1" a="1"/>
  <c r="AJ30" i="12" s="1"/>
  <c r="AA39" i="12" a="1"/>
  <c r="AA39" i="12" s="1"/>
  <c r="AI40" i="12" a="1"/>
  <c r="AI40" i="12" s="1"/>
  <c r="AJ40" i="12" s="1" a="1"/>
  <c r="AJ40" i="12" s="1"/>
  <c r="AF58" i="12" a="1"/>
  <c r="AF58" i="12" s="1"/>
  <c r="AG58" i="12" s="1" a="1"/>
  <c r="AG58" i="12" s="1"/>
  <c r="AL47" i="12" a="1"/>
  <c r="AL47" i="12" s="1"/>
  <c r="AN62" i="12" a="1"/>
  <c r="AN62" i="12" s="1"/>
  <c r="AH66" i="12" a="1"/>
  <c r="AH66" i="12" s="1"/>
  <c r="AE21" i="12" a="1"/>
  <c r="AE21" i="12" s="1"/>
  <c r="AI29" i="12" a="1"/>
  <c r="AI29" i="12" s="1"/>
  <c r="AJ29" i="12" s="1" a="1"/>
  <c r="AJ29" i="12" s="1"/>
  <c r="AK29" i="12" s="1" a="1"/>
  <c r="AK29" i="12" s="1"/>
  <c r="AF20" i="12" a="1"/>
  <c r="AF20" i="12" s="1"/>
  <c r="AG20" i="12" s="1" a="1"/>
  <c r="AG20" i="12" s="1"/>
  <c r="AJ67" i="12" a="1"/>
  <c r="AJ67" i="12" s="1"/>
  <c r="AO73" i="12" a="1"/>
  <c r="AO73" i="12" s="1"/>
  <c r="AG22" i="12" a="1"/>
  <c r="AG22" i="12" s="1"/>
  <c r="AH22" i="12" s="1" a="1"/>
  <c r="AH22" i="12" s="1"/>
  <c r="AE50" i="12" a="1"/>
  <c r="AE50" i="12" s="1"/>
  <c r="AF50" i="12" s="1" a="1"/>
  <c r="AF50" i="12" s="1"/>
  <c r="AH54" i="12" a="1"/>
  <c r="AH54" i="12" s="1"/>
  <c r="AG37" i="12" a="1"/>
  <c r="AG37" i="12" s="1"/>
  <c r="AG70" i="12" a="1"/>
  <c r="AG70" i="12" s="1"/>
  <c r="AI64" i="12" a="1"/>
  <c r="AI64" i="12" s="1"/>
  <c r="AH33" i="12" a="1"/>
  <c r="AH33" i="12" s="1"/>
  <c r="AH69" i="12" a="1"/>
  <c r="AH69" i="12" s="1"/>
  <c r="AI69" i="12" s="1" a="1"/>
  <c r="AI69" i="12" s="1"/>
  <c r="AF34" i="12" a="1"/>
  <c r="AF34" i="12" s="1"/>
  <c r="AC71" i="12" a="1"/>
  <c r="AC71" i="12" s="1"/>
  <c r="AF42" i="12" a="1"/>
  <c r="AF42" i="12" s="1"/>
  <c r="AK53" i="12" a="1"/>
  <c r="AK53" i="12" s="1"/>
  <c r="AK18" i="12" a="1"/>
  <c r="AK18" i="12" s="1"/>
  <c r="AL18" i="12" s="1" a="1"/>
  <c r="AL18" i="12" s="1"/>
  <c r="AM18" i="12" s="1" a="1"/>
  <c r="AM18" i="12" s="1"/>
  <c r="AG55" i="12" a="1"/>
  <c r="AG55" i="12" s="1"/>
  <c r="AH55" i="12" s="1" a="1"/>
  <c r="AH55" i="12" s="1"/>
  <c r="AE36" i="12" a="1"/>
  <c r="AE36" i="12" s="1"/>
  <c r="AG35" i="12" a="1"/>
  <c r="AG35" i="12" s="1"/>
  <c r="AM27" i="12" a="1"/>
  <c r="AM27" i="12" s="1"/>
  <c r="AN27" i="12" s="1" a="1"/>
  <c r="AN27" i="12" s="1"/>
  <c r="AH63" i="12" a="1"/>
  <c r="AH63" i="12" s="1"/>
  <c r="AH51" i="12" a="1"/>
  <c r="AH51" i="12" s="1"/>
  <c r="AJ32" i="12" a="1"/>
  <c r="AJ32" i="12" s="1"/>
  <c r="AG57" i="12" a="1"/>
  <c r="AG57" i="12" s="1"/>
  <c r="AK24" i="12" a="1"/>
  <c r="AK24" i="12" s="1"/>
  <c r="AE56" i="12" a="1"/>
  <c r="AE56" i="12" s="1"/>
  <c r="AF56" i="12" s="1" a="1"/>
  <c r="AF56" i="12" s="1"/>
  <c r="AE41" i="12" a="1"/>
  <c r="AE41" i="12" s="1"/>
  <c r="AF72" i="12" l="1" a="1"/>
  <c r="AF72" i="12" s="1"/>
  <c r="AG72" i="12" s="1" a="1"/>
  <c r="AG72" i="12" s="1"/>
  <c r="AH45" i="12" a="1"/>
  <c r="AH45" i="12" s="1"/>
  <c r="AI45" i="12" s="1" a="1"/>
  <c r="AI45" i="12" s="1"/>
  <c r="AJ45" i="12" s="1" a="1"/>
  <c r="AJ45" i="12" s="1"/>
  <c r="AL68" i="12" a="1"/>
  <c r="AL68" i="12" s="1"/>
  <c r="AM68" i="12" s="1" a="1"/>
  <c r="AM68" i="12" s="1"/>
  <c r="AO19" i="12" a="1"/>
  <c r="AO19" i="12" s="1"/>
  <c r="AP19" i="12" s="1" a="1"/>
  <c r="AP19" i="12" s="1"/>
  <c r="AD25" i="12" a="1"/>
  <c r="AD25" i="12" s="1"/>
  <c r="AE25" i="12" s="1" a="1"/>
  <c r="AE25" i="12" s="1"/>
  <c r="AG38" i="12" a="1"/>
  <c r="AG38" i="12" s="1"/>
  <c r="AH38" i="12" s="1" a="1"/>
  <c r="AH38" i="12" s="1"/>
  <c r="AI38" i="12" s="1" a="1"/>
  <c r="AI38" i="12" s="1"/>
  <c r="AK15" i="12" a="1"/>
  <c r="AK15" i="12" s="1"/>
  <c r="AL15" i="12" s="1" a="1"/>
  <c r="AL15" i="12" s="1"/>
  <c r="AF41" i="12" a="1"/>
  <c r="AF41" i="12" s="1"/>
  <c r="AG41" i="12" s="1" a="1"/>
  <c r="AG41" i="12" s="1"/>
  <c r="AM49" i="12" a="1"/>
  <c r="AM49" i="12" s="1"/>
  <c r="AO27" i="12" a="1"/>
  <c r="AO27" i="12" s="1"/>
  <c r="AI33" i="12" a="1"/>
  <c r="AI33" i="12" s="1"/>
  <c r="AJ33" i="12" s="1" a="1"/>
  <c r="AJ33" i="12" s="1"/>
  <c r="AI51" i="12" a="1"/>
  <c r="AI51" i="12" s="1"/>
  <c r="AK31" i="12" a="1"/>
  <c r="AK31" i="12" s="1"/>
  <c r="AL31" i="12" s="1" a="1"/>
  <c r="AL31" i="12" s="1"/>
  <c r="AH58" i="12" a="1"/>
  <c r="AH58" i="12" s="1"/>
  <c r="AI58" i="12" s="1" a="1"/>
  <c r="AI58" i="12" s="1"/>
  <c r="AI54" i="12" a="1"/>
  <c r="AI54" i="12" s="1"/>
  <c r="AJ54" i="12" s="1" a="1"/>
  <c r="AJ54" i="12" s="1"/>
  <c r="AP73" i="12" a="1"/>
  <c r="AP73" i="12" s="1"/>
  <c r="AQ73" i="12" s="1" a="1"/>
  <c r="AQ73" i="12" s="1"/>
  <c r="AR73" i="12" s="1" a="1"/>
  <c r="AR73" i="12" s="1"/>
  <c r="AK67" i="12" a="1"/>
  <c r="AK67" i="12" s="1"/>
  <c r="AL29" i="12" a="1"/>
  <c r="AL29" i="12" s="1"/>
  <c r="AF21" i="12" a="1"/>
  <c r="AF21" i="12" s="1"/>
  <c r="AG21" i="12" s="1" a="1"/>
  <c r="AG21" i="12" s="1"/>
  <c r="AI66" i="12" a="1"/>
  <c r="AI66" i="12" s="1"/>
  <c r="AM47" i="12" a="1"/>
  <c r="AM47" i="12" s="1"/>
  <c r="AK40" i="12" a="1"/>
  <c r="AK40" i="12" s="1"/>
  <c r="AB39" i="12" a="1"/>
  <c r="AB39" i="12" s="1"/>
  <c r="AC39" i="12" s="1" a="1"/>
  <c r="AC39" i="12" s="1"/>
  <c r="AH35" i="12" a="1"/>
  <c r="AH35" i="12" s="1"/>
  <c r="AJ16" i="12" a="1"/>
  <c r="AJ16" i="12" s="1"/>
  <c r="AK16" i="12" s="1" a="1"/>
  <c r="AK16" i="12" s="1"/>
  <c r="AL28" i="12" a="1"/>
  <c r="AL28" i="12" s="1"/>
  <c r="AJ64" i="12" a="1"/>
  <c r="AJ64" i="12" s="1"/>
  <c r="AJ44" i="12" a="1"/>
  <c r="AJ44" i="12" s="1"/>
  <c r="AK44" i="12" s="1" a="1"/>
  <c r="AK44" i="12" s="1"/>
  <c r="AI22" i="12" a="1"/>
  <c r="AI22" i="12" s="1"/>
  <c r="AH70" i="12" a="1"/>
  <c r="AH70" i="12" s="1"/>
  <c r="AI70" i="12" s="1" a="1"/>
  <c r="AI70" i="12" s="1"/>
  <c r="AI63" i="12" a="1"/>
  <c r="AI63" i="12" s="1"/>
  <c r="AJ63" i="12" s="1" a="1"/>
  <c r="AJ63" i="12" s="1"/>
  <c r="AK63" i="12" s="1" a="1"/>
  <c r="AK63" i="12" s="1"/>
  <c r="AN46" i="12" a="1"/>
  <c r="AN46" i="12" s="1"/>
  <c r="AG26" i="12" a="1"/>
  <c r="AG26" i="12" s="1"/>
  <c r="AJ69" i="12" a="1"/>
  <c r="AJ69" i="12" s="1"/>
  <c r="AK69" i="12" s="1" a="1"/>
  <c r="AK69" i="12" s="1"/>
  <c r="AL69" i="12" s="1" a="1"/>
  <c r="AL69" i="12" s="1"/>
  <c r="AP59" i="12" a="1"/>
  <c r="AP59" i="12" s="1"/>
  <c r="AM29" i="12" a="1"/>
  <c r="AM29" i="12" s="1"/>
  <c r="AN29" i="12" s="1" a="1"/>
  <c r="AN29" i="12" s="1"/>
  <c r="AL43" i="12" a="1"/>
  <c r="AL43" i="12" s="1"/>
  <c r="AM43" i="12" s="1" a="1"/>
  <c r="AM43" i="12" s="1"/>
  <c r="AN43" i="12" s="1" a="1"/>
  <c r="AN43" i="12" s="1"/>
  <c r="AP48" i="12" a="1"/>
  <c r="AP48" i="12" s="1"/>
  <c r="AQ48" i="12" s="1" a="1"/>
  <c r="AQ48" i="12" s="1"/>
  <c r="AR48" i="12" s="1" a="1"/>
  <c r="AR48" i="12" s="1"/>
  <c r="AL24" i="12" a="1"/>
  <c r="AL24" i="12" s="1"/>
  <c r="AJ51" i="12" a="1"/>
  <c r="AJ51" i="12" s="1"/>
  <c r="AI55" i="12" a="1"/>
  <c r="AI55" i="12" s="1"/>
  <c r="AG56" i="12" a="1"/>
  <c r="AG56" i="12" s="1"/>
  <c r="AN18" i="12" a="1"/>
  <c r="AN18" i="12" s="1"/>
  <c r="AO18" i="12" s="1" a="1"/>
  <c r="AO18" i="12" s="1"/>
  <c r="AL53" i="12" a="1"/>
  <c r="AL53" i="12" s="1"/>
  <c r="AD71" i="12" a="1"/>
  <c r="AD71" i="12" s="1"/>
  <c r="AE71" i="12" s="1" a="1"/>
  <c r="AE71" i="12" s="1"/>
  <c r="AH20" i="12" a="1"/>
  <c r="AH20" i="12" s="1"/>
  <c r="AH37" i="12" a="1"/>
  <c r="AH37" i="12" s="1"/>
  <c r="AI37" i="12" s="1" a="1"/>
  <c r="AI37" i="12" s="1"/>
  <c r="AG50" i="12" a="1"/>
  <c r="AG50" i="12" s="1"/>
  <c r="AG34" i="12" a="1"/>
  <c r="AG34" i="12" s="1"/>
  <c r="AH57" i="12" a="1"/>
  <c r="AH57" i="12" s="1"/>
  <c r="AO62" i="12" a="1"/>
  <c r="AO62" i="12" s="1"/>
  <c r="AK30" i="12" a="1"/>
  <c r="AK30" i="12" s="1"/>
  <c r="AG65" i="12" a="1"/>
  <c r="AG65" i="12" s="1"/>
  <c r="AH65" i="12" s="1" a="1"/>
  <c r="AH65" i="12" s="1"/>
  <c r="AG61" i="12" a="1"/>
  <c r="AG61" i="12" s="1"/>
  <c r="AK32" i="12" a="1"/>
  <c r="AK32" i="12" s="1"/>
  <c r="AG42" i="12" a="1"/>
  <c r="AG42" i="12" s="1"/>
  <c r="AH42" i="12" s="1" a="1"/>
  <c r="AH42" i="12" s="1"/>
  <c r="AK52" i="12" a="1"/>
  <c r="AK52" i="12" s="1"/>
  <c r="AJ23" i="12" a="1"/>
  <c r="AJ23" i="12" s="1"/>
  <c r="AK60" i="12" a="1"/>
  <c r="AK60" i="12" s="1"/>
  <c r="AF36" i="12" a="1"/>
  <c r="AF36" i="12" s="1"/>
  <c r="AF17" i="12" a="1"/>
  <c r="AF17" i="12" s="1"/>
  <c r="AN49" i="12" l="1" a="1"/>
  <c r="AN49" i="12" s="1"/>
  <c r="A10" i="17"/>
  <c r="C10" i="17"/>
  <c r="D12" i="17"/>
  <c r="C12" i="17"/>
  <c r="D11" i="17"/>
  <c r="C11" i="17"/>
  <c r="B10" i="17"/>
  <c r="AM31" i="12" a="1"/>
  <c r="AM31" i="12" s="1"/>
  <c r="AN31" i="12" s="1" a="1"/>
  <c r="AN31" i="12" s="1"/>
  <c r="AO31" i="12" s="1" a="1"/>
  <c r="AO31" i="12" s="1"/>
  <c r="AP31" i="12" s="1" a="1"/>
  <c r="AP31" i="12" s="1"/>
  <c r="AK54" i="12" a="1"/>
  <c r="AK54" i="12" s="1"/>
  <c r="AL54" i="12" s="1" a="1"/>
  <c r="AL54" i="12" s="1"/>
  <c r="AM54" i="12" s="1" a="1"/>
  <c r="AM54" i="12" s="1"/>
  <c r="AN54" i="12" s="1" a="1"/>
  <c r="AN54" i="12" s="1"/>
  <c r="AH72" i="12" a="1"/>
  <c r="AH72" i="12" s="1"/>
  <c r="AI72" i="12" s="1" a="1"/>
  <c r="AI72" i="12" s="1"/>
  <c r="AQ19" i="12" a="1"/>
  <c r="AQ19" i="12" s="1"/>
  <c r="AR19" i="12" s="1" a="1"/>
  <c r="AR19" i="12" s="1"/>
  <c r="AS19" i="12" s="1" a="1"/>
  <c r="AS19" i="12" s="1"/>
  <c r="AK45" i="12" a="1"/>
  <c r="AK45" i="12" s="1"/>
  <c r="AL45" i="12" s="1" a="1"/>
  <c r="AL45" i="12" s="1"/>
  <c r="AM45" i="12" s="1" a="1"/>
  <c r="AM45" i="12" s="1"/>
  <c r="AN68" i="12" a="1"/>
  <c r="AN68" i="12" s="1"/>
  <c r="AO68" i="12" s="1" a="1"/>
  <c r="AO68" i="12" s="1"/>
  <c r="AP68" i="12" s="1" a="1"/>
  <c r="AP68" i="12" s="1"/>
  <c r="AF25" i="12" a="1"/>
  <c r="AF25" i="12" s="1"/>
  <c r="AG25" i="12" s="1" a="1"/>
  <c r="AG25" i="12" s="1"/>
  <c r="AH25" i="12" s="1" a="1"/>
  <c r="AH25" i="12" s="1"/>
  <c r="AH21" i="12" a="1"/>
  <c r="AH21" i="12" s="1"/>
  <c r="AI21" i="12" s="1" a="1"/>
  <c r="AI21" i="12" s="1"/>
  <c r="AJ38" i="12" a="1"/>
  <c r="AJ38" i="12" s="1"/>
  <c r="AK38" i="12" s="1" a="1"/>
  <c r="AK38" i="12" s="1"/>
  <c r="AL60" i="12" a="1"/>
  <c r="AL60" i="12" s="1"/>
  <c r="AM60" i="12" s="1" a="1"/>
  <c r="AM60" i="12" s="1"/>
  <c r="AH61" i="12" a="1"/>
  <c r="AH61" i="12" s="1"/>
  <c r="AI65" i="12" a="1"/>
  <c r="AI65" i="12" s="1"/>
  <c r="AJ65" i="12" s="1" a="1"/>
  <c r="AJ65" i="12" s="1"/>
  <c r="AK65" i="12" s="1" a="1"/>
  <c r="AK65" i="12" s="1"/>
  <c r="AL30" i="12" a="1"/>
  <c r="AL30" i="12" s="1"/>
  <c r="AH34" i="12" a="1"/>
  <c r="AH34" i="12" s="1"/>
  <c r="AI34" i="12" s="1" a="1"/>
  <c r="AI34" i="12" s="1"/>
  <c r="AF71" i="12" a="1"/>
  <c r="AF71" i="12" s="1"/>
  <c r="AK51" i="12" a="1"/>
  <c r="AK51" i="12" s="1"/>
  <c r="AG17" i="12" a="1"/>
  <c r="AG17" i="12" s="1"/>
  <c r="AH17" i="12" s="1" a="1"/>
  <c r="AH17" i="12" s="1"/>
  <c r="AO43" i="12" a="1"/>
  <c r="AO43" i="12" s="1"/>
  <c r="AP43" i="12" s="1" a="1"/>
  <c r="AP43" i="12" s="1"/>
  <c r="AQ59" i="12" a="1"/>
  <c r="AQ59" i="12" s="1"/>
  <c r="AI42" i="12" a="1"/>
  <c r="AI42" i="12" s="1"/>
  <c r="AJ42" i="12" s="1" a="1"/>
  <c r="AJ42" i="12" s="1"/>
  <c r="AL16" i="12" a="1"/>
  <c r="AL16" i="12" s="1"/>
  <c r="AH26" i="12" a="1"/>
  <c r="AH26" i="12" s="1"/>
  <c r="AJ22" i="12" a="1"/>
  <c r="AJ22" i="12" s="1"/>
  <c r="AK23" i="12" a="1"/>
  <c r="AK23" i="12" s="1"/>
  <c r="AL23" i="12" s="1" a="1"/>
  <c r="AL23" i="12" s="1"/>
  <c r="AI20" i="12" a="1"/>
  <c r="AI20" i="12" s="1"/>
  <c r="AJ20" i="12" s="1" a="1"/>
  <c r="AJ20" i="12" s="1"/>
  <c r="AK64" i="12" a="1"/>
  <c r="AK64" i="12" s="1"/>
  <c r="AL52" i="12" a="1"/>
  <c r="AL52" i="12" s="1"/>
  <c r="AM28" i="12" a="1"/>
  <c r="AM28" i="12" s="1"/>
  <c r="AD39" i="12" a="1"/>
  <c r="AD39" i="12" s="1"/>
  <c r="AE39" i="12" s="1" a="1"/>
  <c r="AE39" i="12" s="1"/>
  <c r="AO29" i="12" a="1"/>
  <c r="AO29" i="12" s="1"/>
  <c r="AP29" i="12" s="1" a="1"/>
  <c r="AP29" i="12" s="1"/>
  <c r="AL67" i="12" a="1"/>
  <c r="AL67" i="12" s="1"/>
  <c r="AM67" i="12" s="1" a="1"/>
  <c r="AM67" i="12" s="1"/>
  <c r="AH50" i="12" a="1"/>
  <c r="AH50" i="12" s="1"/>
  <c r="AI50" i="12" s="1" a="1"/>
  <c r="AI50" i="12" s="1"/>
  <c r="AJ58" i="12" a="1"/>
  <c r="AJ58" i="12" s="1"/>
  <c r="AJ70" i="12" a="1"/>
  <c r="AJ70" i="12" s="1"/>
  <c r="AK33" i="12" a="1"/>
  <c r="AK33" i="12" s="1"/>
  <c r="AI57" i="12" a="1"/>
  <c r="AI57" i="12" s="1"/>
  <c r="AJ57" i="12" s="1" a="1"/>
  <c r="AJ57" i="12" s="1"/>
  <c r="AK57" i="12" s="1" a="1"/>
  <c r="AK57" i="12" s="1"/>
  <c r="AP18" i="12" a="1"/>
  <c r="AP18" i="12" s="1"/>
  <c r="AI35" i="12" a="1"/>
  <c r="AI35" i="12" s="1"/>
  <c r="AL32" i="12" a="1"/>
  <c r="AL32" i="12" s="1"/>
  <c r="AM32" i="12" s="1" a="1"/>
  <c r="AM32" i="12" s="1"/>
  <c r="AN32" i="12" s="1" a="1"/>
  <c r="AN32" i="12" s="1"/>
  <c r="AH41" i="12" a="1"/>
  <c r="AH41" i="12" s="1"/>
  <c r="AM15" i="12" a="1"/>
  <c r="AM15" i="12" s="1"/>
  <c r="AS48" i="12" a="1"/>
  <c r="AS48" i="12" s="1"/>
  <c r="AJ55" i="12" a="1"/>
  <c r="AJ55" i="12" s="1"/>
  <c r="AH56" i="12" a="1"/>
  <c r="AH56" i="12" s="1"/>
  <c r="AO49" i="12" a="1"/>
  <c r="AO49" i="12" s="1"/>
  <c r="AG36" i="12" a="1"/>
  <c r="AG36" i="12" s="1"/>
  <c r="AO46" i="12" a="1"/>
  <c r="AO46" i="12" s="1"/>
  <c r="AL40" i="12" a="1"/>
  <c r="AL40" i="12" s="1"/>
  <c r="AM40" i="12" s="1" a="1"/>
  <c r="AM40" i="12" s="1"/>
  <c r="AJ37" i="12" a="1"/>
  <c r="AJ37" i="12" s="1"/>
  <c r="AN47" i="12" a="1"/>
  <c r="AN47" i="12" s="1"/>
  <c r="AP62" i="12" a="1"/>
  <c r="AP62" i="12" s="1"/>
  <c r="AJ66" i="12" a="1"/>
  <c r="AJ66" i="12" s="1"/>
  <c r="AL44" i="12" a="1"/>
  <c r="AL44" i="12" s="1"/>
  <c r="AM24" i="12" a="1"/>
  <c r="AM24" i="12" s="1"/>
  <c r="AS73" i="12" a="1"/>
  <c r="AS73" i="12" s="1"/>
  <c r="AM69" i="12" a="1"/>
  <c r="AM69" i="12" s="1"/>
  <c r="AL63" i="12" a="1"/>
  <c r="AL63" i="12" s="1"/>
  <c r="AM53" i="12" a="1"/>
  <c r="AM53" i="12" s="1"/>
  <c r="AP27" i="12" a="1"/>
  <c r="AP27" i="12" s="1"/>
  <c r="AR59" i="12" l="1" a="1"/>
  <c r="AR59" i="12" s="1"/>
  <c r="C4" i="17"/>
  <c r="D4" i="17"/>
  <c r="D3" i="17"/>
  <c r="C3" i="17"/>
  <c r="B4" i="17"/>
  <c r="A4" i="17"/>
  <c r="B3" i="17"/>
  <c r="A3" i="17"/>
  <c r="A5" i="17"/>
  <c r="D9" i="17"/>
  <c r="C6" i="17"/>
  <c r="C5" i="17"/>
  <c r="D5" i="17"/>
  <c r="B9" i="17"/>
  <c r="D8" i="17"/>
  <c r="D7" i="17"/>
  <c r="A8" i="17"/>
  <c r="B5" i="17"/>
  <c r="B7" i="17"/>
  <c r="A12" i="17"/>
  <c r="A11" i="17"/>
  <c r="C7" i="17"/>
  <c r="C8" i="17"/>
  <c r="A7" i="17"/>
  <c r="B8" i="17"/>
  <c r="B6" i="17"/>
  <c r="B11" i="17"/>
  <c r="C9" i="17"/>
  <c r="A9" i="17"/>
  <c r="B12" i="17"/>
  <c r="D6" i="17"/>
  <c r="A6" i="17"/>
  <c r="D10" i="17"/>
  <c r="AJ72" i="12" a="1"/>
  <c r="AJ72" i="12" s="1"/>
  <c r="AK72" i="12" s="1" a="1"/>
  <c r="AK72" i="12" s="1"/>
  <c r="AN45" i="12" a="1"/>
  <c r="AN45" i="12" s="1"/>
  <c r="AO45" i="12" s="1" a="1"/>
  <c r="AO45" i="12" s="1"/>
  <c r="AN28" i="12" a="1"/>
  <c r="AN28" i="12" s="1"/>
  <c r="AO28" i="12" s="1" a="1"/>
  <c r="AO28" i="12" s="1"/>
  <c r="AI25" i="12" a="1"/>
  <c r="AI25" i="12" s="1"/>
  <c r="AM63" i="12" a="1"/>
  <c r="AM63" i="12" s="1"/>
  <c r="AN63" i="12" s="1" a="1"/>
  <c r="AN63" i="12" s="1"/>
  <c r="AO63" i="12" s="1" a="1"/>
  <c r="AO63" i="12" s="1"/>
  <c r="AN24" i="12" a="1"/>
  <c r="AN24" i="12" s="1"/>
  <c r="AK66" i="12" a="1"/>
  <c r="AK66" i="12" s="1"/>
  <c r="AL66" i="12" s="1" a="1"/>
  <c r="AL66" i="12" s="1"/>
  <c r="AQ27" i="12" a="1"/>
  <c r="AQ27" i="12" s="1"/>
  <c r="AK55" i="12" a="1"/>
  <c r="AK55" i="12" s="1"/>
  <c r="AL33" i="12" a="1"/>
  <c r="AL33" i="12" s="1"/>
  <c r="AN67" i="12" a="1"/>
  <c r="AN67" i="12" s="1"/>
  <c r="AO67" i="12" s="1" a="1"/>
  <c r="AO67" i="12" s="1"/>
  <c r="AO47" i="12" a="1"/>
  <c r="AO47" i="12" s="1"/>
  <c r="AQ31" i="12" a="1"/>
  <c r="AQ31" i="12" s="1"/>
  <c r="AM52" i="12" a="1"/>
  <c r="AM52" i="12" s="1"/>
  <c r="AN52" i="12" s="1" a="1"/>
  <c r="AN52" i="12" s="1"/>
  <c r="AO52" i="12" s="1" a="1"/>
  <c r="AO52" i="12" s="1"/>
  <c r="AP52" i="12" s="1" a="1"/>
  <c r="AP52" i="12" s="1"/>
  <c r="AQ52" i="12" s="1" a="1"/>
  <c r="AQ52" i="12" s="1"/>
  <c r="AQ29" i="12" a="1"/>
  <c r="AQ29" i="12" s="1"/>
  <c r="AR29" i="12" s="1" a="1"/>
  <c r="AR29" i="12" s="1"/>
  <c r="AN69" i="12" a="1"/>
  <c r="AN69" i="12" s="1"/>
  <c r="AR31" i="12" a="1"/>
  <c r="AR31" i="12" s="1"/>
  <c r="AM23" i="12" a="1"/>
  <c r="AM23" i="12" s="1"/>
  <c r="AN23" i="12" s="1" a="1"/>
  <c r="AN23" i="12" s="1"/>
  <c r="AO23" i="12" s="1" a="1"/>
  <c r="AO23" i="12" s="1"/>
  <c r="AP46" i="12" a="1"/>
  <c r="AP46" i="12" s="1"/>
  <c r="AQ46" i="12" s="1" a="1"/>
  <c r="AQ46" i="12" s="1"/>
  <c r="AI26" i="12" a="1"/>
  <c r="AI26" i="12" s="1"/>
  <c r="AS31" i="12" a="1"/>
  <c r="AS31" i="12" s="1"/>
  <c r="AS59" i="12" a="1"/>
  <c r="AS59" i="12" s="1"/>
  <c r="AI17" i="12" a="1"/>
  <c r="AI17" i="12" s="1"/>
  <c r="AJ17" i="12" s="1" a="1"/>
  <c r="AJ17" i="12" s="1"/>
  <c r="AK20" i="12" a="1"/>
  <c r="AK20" i="12" s="1"/>
  <c r="AL20" i="12" s="1" a="1"/>
  <c r="AL20" i="12" s="1"/>
  <c r="AI56" i="12" a="1"/>
  <c r="AI56" i="12" s="1"/>
  <c r="AN53" i="12" a="1"/>
  <c r="AN53" i="12" s="1"/>
  <c r="AG71" i="12" a="1"/>
  <c r="AG71" i="12" s="1"/>
  <c r="AH71" i="12" s="1" a="1"/>
  <c r="AH71" i="12" s="1"/>
  <c r="AK70" i="12" a="1"/>
  <c r="AK70" i="12" s="1"/>
  <c r="AJ50" i="12" a="1"/>
  <c r="AJ50" i="12" s="1"/>
  <c r="AK50" i="12" s="1" a="1"/>
  <c r="AK50" i="12" s="1"/>
  <c r="AF39" i="12" a="1"/>
  <c r="AF39" i="12" s="1"/>
  <c r="AQ62" i="12" a="1"/>
  <c r="AQ62" i="12" s="1"/>
  <c r="AO69" i="12" a="1"/>
  <c r="AO69" i="12" s="1"/>
  <c r="AN40" i="12" a="1"/>
  <c r="AN40" i="12" s="1"/>
  <c r="AO40" i="12" s="1" a="1"/>
  <c r="AO40" i="12" s="1"/>
  <c r="AK42" i="12" a="1"/>
  <c r="AK42" i="12" s="1"/>
  <c r="AN15" i="12" a="1"/>
  <c r="AN15" i="12" s="1"/>
  <c r="AR27" i="12" a="1"/>
  <c r="AR27" i="12" s="1"/>
  <c r="AQ18" i="12" a="1"/>
  <c r="AQ18" i="12" s="1"/>
  <c r="AT19" i="12" a="1"/>
  <c r="AT19" i="12" s="1"/>
  <c r="AL57" i="12" a="1"/>
  <c r="AL57" i="12" s="1"/>
  <c r="AM57" i="12" s="1" a="1"/>
  <c r="AM57" i="12" s="1"/>
  <c r="AM33" i="12" a="1"/>
  <c r="AM33" i="12" s="1"/>
  <c r="AK58" i="12" a="1"/>
  <c r="AK58" i="12" s="1"/>
  <c r="AH36" i="12" a="1"/>
  <c r="AH36" i="12" s="1"/>
  <c r="AJ35" i="12" a="1"/>
  <c r="AJ35" i="12" s="1"/>
  <c r="AO54" i="12" a="1"/>
  <c r="AO54" i="12" s="1"/>
  <c r="AL64" i="12" a="1"/>
  <c r="AL64" i="12" s="1"/>
  <c r="AK22" i="12" a="1"/>
  <c r="AK22" i="12" s="1"/>
  <c r="AQ68" i="12" a="1"/>
  <c r="AQ68" i="12" s="1"/>
  <c r="AM44" i="12" a="1"/>
  <c r="AM44" i="12" s="1"/>
  <c r="AM16" i="12" a="1"/>
  <c r="AM16" i="12" s="1"/>
  <c r="AQ43" i="12" a="1"/>
  <c r="AQ43" i="12" s="1"/>
  <c r="AO32" i="12" a="1"/>
  <c r="AO32" i="12" s="1"/>
  <c r="AK37" i="12" a="1"/>
  <c r="AK37" i="12" s="1"/>
  <c r="AJ34" i="12" a="1"/>
  <c r="AJ34" i="12" s="1"/>
  <c r="AM30" i="12" a="1"/>
  <c r="AM30" i="12" s="1"/>
  <c r="AL65" i="12" a="1"/>
  <c r="AL65" i="12" s="1"/>
  <c r="AI61" i="12" a="1"/>
  <c r="AI61" i="12" s="1"/>
  <c r="AN60" i="12" a="1"/>
  <c r="AN60" i="12" s="1"/>
  <c r="AL38" i="12" a="1"/>
  <c r="AL38" i="12" s="1"/>
  <c r="AJ21" i="12" a="1"/>
  <c r="AJ21" i="12" s="1"/>
  <c r="AL51" i="12" a="1"/>
  <c r="AL51" i="12" s="1"/>
  <c r="AT48" i="12" a="1"/>
  <c r="AT48" i="12" s="1"/>
  <c r="AI41" i="12" a="1"/>
  <c r="AI41" i="12" s="1"/>
  <c r="AT73" i="12" a="1"/>
  <c r="AT73" i="12" s="1"/>
  <c r="AP49" i="12" a="1"/>
  <c r="AP49" i="12" s="1"/>
  <c r="AL72" i="12" l="1" a="1"/>
  <c r="AL72" i="12" s="1"/>
  <c r="AM72" i="12" s="1" a="1"/>
  <c r="AM72" i="12" s="1"/>
  <c r="AN72" i="12" s="1" a="1"/>
  <c r="AN72" i="12" s="1"/>
  <c r="AP45" i="12" a="1"/>
  <c r="AP45" i="12" s="1"/>
  <c r="AQ45" i="12" s="1" a="1"/>
  <c r="AQ45" i="12" s="1"/>
  <c r="AR45" i="12" s="1" a="1"/>
  <c r="AR45" i="12" s="1"/>
  <c r="AS45" i="12" s="1" a="1"/>
  <c r="AS45" i="12" s="1"/>
  <c r="AR52" i="12" a="1"/>
  <c r="AR52" i="12" s="1"/>
  <c r="AS52" i="12" s="1" a="1"/>
  <c r="AS52" i="12" s="1"/>
  <c r="AT52" i="12" s="1" a="1"/>
  <c r="AT52" i="12" s="1"/>
  <c r="AP28" i="12" a="1"/>
  <c r="AP28" i="12" s="1"/>
  <c r="AQ28" i="12" s="1" a="1"/>
  <c r="AQ28" i="12" s="1"/>
  <c r="AR28" i="12" s="1" a="1"/>
  <c r="AR28" i="12" s="1"/>
  <c r="AJ56" i="12" a="1"/>
  <c r="AJ56" i="12" s="1"/>
  <c r="AK56" i="12" s="1" a="1"/>
  <c r="AK56" i="12" s="1"/>
  <c r="AJ25" i="12" a="1"/>
  <c r="AJ25" i="12" s="1"/>
  <c r="AU48" i="12" a="1"/>
  <c r="AU48" i="12" s="1"/>
  <c r="AM38" i="12" a="1"/>
  <c r="AM38" i="12" s="1"/>
  <c r="AN38" i="12" s="1" a="1"/>
  <c r="AN38" i="12" s="1"/>
  <c r="AO38" i="12" s="1" a="1"/>
  <c r="AO38" i="12" s="1"/>
  <c r="AO60" i="12" a="1"/>
  <c r="AO60" i="12" s="1"/>
  <c r="AP60" i="12" s="1" a="1"/>
  <c r="AP60" i="12" s="1"/>
  <c r="AQ60" i="12" s="1" a="1"/>
  <c r="AQ60" i="12" s="1"/>
  <c r="AJ61" i="12" a="1"/>
  <c r="AJ61" i="12" s="1"/>
  <c r="AK34" i="12" a="1"/>
  <c r="AK34" i="12" s="1"/>
  <c r="AL34" i="12" s="1" a="1"/>
  <c r="AL34" i="12" s="1"/>
  <c r="AN16" i="12" a="1"/>
  <c r="AN16" i="12" s="1"/>
  <c r="AO16" i="12" s="1" a="1"/>
  <c r="AO16" i="12" s="1"/>
  <c r="AP54" i="12" a="1"/>
  <c r="AP54" i="12" s="1"/>
  <c r="AL58" i="12" a="1"/>
  <c r="AL58" i="12" s="1"/>
  <c r="AR18" i="12" a="1"/>
  <c r="AR18" i="12" s="1"/>
  <c r="AP40" i="12" a="1"/>
  <c r="AP40" i="12" s="1"/>
  <c r="AQ40" i="12" s="1" a="1"/>
  <c r="AQ40" i="12" s="1"/>
  <c r="AU73" i="12" a="1"/>
  <c r="AU73" i="12" s="1"/>
  <c r="AV73" i="12" s="1" a="1"/>
  <c r="AV73" i="12" s="1"/>
  <c r="AW73" i="12" s="1" a="1"/>
  <c r="AW73" i="12" s="1"/>
  <c r="AL37" i="12" a="1"/>
  <c r="AL37" i="12" s="1"/>
  <c r="AM37" i="12" s="1" a="1"/>
  <c r="AM37" i="12" s="1"/>
  <c r="AL70" i="12" a="1"/>
  <c r="AL70" i="12" s="1"/>
  <c r="AM20" i="12" a="1"/>
  <c r="AM20" i="12" s="1"/>
  <c r="AR43" i="12" a="1"/>
  <c r="AR43" i="12" s="1"/>
  <c r="AT31" i="12" a="1"/>
  <c r="AT31" i="12" s="1"/>
  <c r="AP47" i="12" a="1"/>
  <c r="AP47" i="12" s="1"/>
  <c r="AQ47" i="12" s="1" a="1"/>
  <c r="AQ47" i="12" s="1"/>
  <c r="AS27" i="12" a="1"/>
  <c r="AS27" i="12" s="1"/>
  <c r="AT27" i="12" s="1" a="1"/>
  <c r="AT27" i="12" s="1"/>
  <c r="AQ49" i="12" a="1"/>
  <c r="AQ49" i="12" s="1"/>
  <c r="AR49" i="12" s="1" a="1"/>
  <c r="AR49" i="12" s="1"/>
  <c r="AR46" i="12" a="1"/>
  <c r="AR46" i="12" s="1"/>
  <c r="AS46" i="12" s="1" a="1"/>
  <c r="AS46" i="12" s="1"/>
  <c r="AT46" i="12" s="1" a="1"/>
  <c r="AT46" i="12" s="1"/>
  <c r="AP63" i="12" a="1"/>
  <c r="AP63" i="12" s="1"/>
  <c r="AQ63" i="12" s="1" a="1"/>
  <c r="AQ63" i="12" s="1"/>
  <c r="AO24" i="12" a="1"/>
  <c r="AO24" i="12" s="1"/>
  <c r="AO53" i="12" a="1"/>
  <c r="AO53" i="12" s="1"/>
  <c r="AP53" i="12" s="1" a="1"/>
  <c r="AP53" i="12" s="1"/>
  <c r="AQ53" i="12" s="1" a="1"/>
  <c r="AQ53" i="12" s="1"/>
  <c r="AM51" i="12" a="1"/>
  <c r="AM51" i="12" s="1"/>
  <c r="AN51" i="12" s="1" a="1"/>
  <c r="AN51" i="12" s="1"/>
  <c r="AK21" i="12" a="1"/>
  <c r="AK21" i="12" s="1"/>
  <c r="AN30" i="12" a="1"/>
  <c r="AN30" i="12" s="1"/>
  <c r="AO30" i="12" s="1" a="1"/>
  <c r="AO30" i="12" s="1"/>
  <c r="AR68" i="12" a="1"/>
  <c r="AR68" i="12" s="1"/>
  <c r="AP23" i="12" a="1"/>
  <c r="AP23" i="12" s="1"/>
  <c r="AQ23" i="12" s="1" a="1"/>
  <c r="AQ23" i="12" s="1"/>
  <c r="AL22" i="12" a="1"/>
  <c r="AL22" i="12" s="1"/>
  <c r="AK35" i="12" a="1"/>
  <c r="AK35" i="12" s="1"/>
  <c r="AP67" i="12" a="1"/>
  <c r="AP67" i="12" s="1"/>
  <c r="AU19" i="12" a="1"/>
  <c r="AU19" i="12" s="1"/>
  <c r="AV19" i="12" s="1" a="1"/>
  <c r="AV19" i="12" s="1"/>
  <c r="AI36" i="12" a="1"/>
  <c r="AI36" i="12" s="1"/>
  <c r="AO15" i="12" a="1"/>
  <c r="AO15" i="12" s="1"/>
  <c r="AN57" i="12" a="1"/>
  <c r="AN57" i="12" s="1"/>
  <c r="AP69" i="12" a="1"/>
  <c r="AP69" i="12" s="1"/>
  <c r="AN33" i="12" a="1"/>
  <c r="AN33" i="12" s="1"/>
  <c r="AO33" i="12" s="1" a="1"/>
  <c r="AO33" i="12" s="1"/>
  <c r="AK17" i="12" a="1"/>
  <c r="AK17" i="12" s="1"/>
  <c r="AM65" i="12" a="1"/>
  <c r="AM65" i="12" s="1"/>
  <c r="AI71" i="12" a="1"/>
  <c r="AI71" i="12" s="1"/>
  <c r="AL42" i="12" a="1"/>
  <c r="AL42" i="12" s="1"/>
  <c r="AT59" i="12" a="1"/>
  <c r="AT59" i="12" s="1"/>
  <c r="AJ26" i="12" a="1"/>
  <c r="AJ26" i="12" s="1"/>
  <c r="AK26" i="12" s="1" a="1"/>
  <c r="AK26" i="12" s="1"/>
  <c r="AS29" i="12" a="1"/>
  <c r="AS29" i="12" s="1"/>
  <c r="AM64" i="12" a="1"/>
  <c r="AM64" i="12" s="1"/>
  <c r="AL55" i="12" a="1"/>
  <c r="AL55" i="12" s="1"/>
  <c r="AM55" i="12" s="1" a="1"/>
  <c r="AM55" i="12" s="1"/>
  <c r="AJ41" i="12" a="1"/>
  <c r="AJ41" i="12" s="1"/>
  <c r="AP32" i="12" a="1"/>
  <c r="AP32" i="12" s="1"/>
  <c r="AR62" i="12" a="1"/>
  <c r="AR62" i="12" s="1"/>
  <c r="AM66" i="12" a="1"/>
  <c r="AM66" i="12" s="1"/>
  <c r="AN44" i="12" a="1"/>
  <c r="AN44" i="12" s="1"/>
  <c r="AG39" i="12" a="1"/>
  <c r="AG39" i="12" s="1"/>
  <c r="AL50" i="12" a="1"/>
  <c r="AL50" i="12" s="1"/>
  <c r="AU27" i="12" l="1" a="1"/>
  <c r="AU27" i="12" s="1"/>
  <c r="AV27" i="12" s="1" a="1"/>
  <c r="AV27" i="12" s="1"/>
  <c r="AR63" i="12" a="1"/>
  <c r="AR63" i="12" s="1"/>
  <c r="AS63" i="12" s="1" a="1"/>
  <c r="AS63" i="12" s="1"/>
  <c r="AO72" i="12" a="1"/>
  <c r="AO72" i="12" s="1"/>
  <c r="AR40" i="12" a="1"/>
  <c r="AR40" i="12" s="1"/>
  <c r="AS40" i="12" s="1" a="1"/>
  <c r="AS40" i="12" s="1"/>
  <c r="AT40" i="12" s="1" a="1"/>
  <c r="AT40" i="12" s="1"/>
  <c r="AL56" i="12" a="1"/>
  <c r="AL56" i="12" s="1"/>
  <c r="AR23" i="12" a="1"/>
  <c r="AR23" i="12" s="1"/>
  <c r="AS23" i="12" s="1" a="1"/>
  <c r="AS23" i="12" s="1"/>
  <c r="AX73" i="12" a="1"/>
  <c r="AX73" i="12" s="1"/>
  <c r="AY73" i="12" s="1" a="1"/>
  <c r="AY73" i="12" s="1"/>
  <c r="AK25" i="12" a="1"/>
  <c r="AK25" i="12" s="1"/>
  <c r="AU46" i="12" a="1"/>
  <c r="AU46" i="12" s="1"/>
  <c r="AV46" i="12" s="1" a="1"/>
  <c r="AV46" i="12" s="1"/>
  <c r="AR47" i="12" a="1"/>
  <c r="AR47" i="12" s="1"/>
  <c r="AS47" i="12" s="1" a="1"/>
  <c r="AS47" i="12" s="1"/>
  <c r="AH39" i="12" a="1"/>
  <c r="AH39" i="12" s="1"/>
  <c r="AI39" i="12" s="1" a="1"/>
  <c r="AI39" i="12" s="1"/>
  <c r="AS62" i="12" a="1"/>
  <c r="AS62" i="12" s="1"/>
  <c r="AN55" i="12" a="1"/>
  <c r="AN55" i="12" s="1"/>
  <c r="AU59" i="12" a="1"/>
  <c r="AU59" i="12" s="1"/>
  <c r="AR53" i="12" a="1"/>
  <c r="AR53" i="12" s="1"/>
  <c r="AS53" i="12" s="1" a="1"/>
  <c r="AS53" i="12" s="1"/>
  <c r="AM42" i="12" a="1"/>
  <c r="AM42" i="12" s="1"/>
  <c r="AN42" i="12" s="1" a="1"/>
  <c r="AN42" i="12" s="1"/>
  <c r="AO42" i="12" s="1" a="1"/>
  <c r="AO42" i="12" s="1"/>
  <c r="AJ71" i="12" a="1"/>
  <c r="AJ71" i="12" s="1"/>
  <c r="AK71" i="12" s="1" a="1"/>
  <c r="AK71" i="12" s="1"/>
  <c r="AP38" i="12" a="1"/>
  <c r="AP38" i="12" s="1"/>
  <c r="AQ38" i="12" s="1" a="1"/>
  <c r="AQ38" i="12" s="1"/>
  <c r="AW19" i="12" a="1"/>
  <c r="AW19" i="12" s="1"/>
  <c r="AX19" i="12" s="1" a="1"/>
  <c r="AX19" i="12" s="1"/>
  <c r="AN65" i="12" a="1"/>
  <c r="AN65" i="12" s="1"/>
  <c r="AO65" i="12" s="1" a="1"/>
  <c r="AO65" i="12" s="1"/>
  <c r="AO51" i="12" a="1"/>
  <c r="AO51" i="12" s="1"/>
  <c r="AP24" i="12" a="1"/>
  <c r="AP24" i="12" s="1"/>
  <c r="AQ67" i="12" a="1"/>
  <c r="AQ67" i="12" s="1"/>
  <c r="AR67" i="12" s="1" a="1"/>
  <c r="AR67" i="12" s="1"/>
  <c r="AO57" i="12" a="1"/>
  <c r="AO57" i="12" s="1"/>
  <c r="AU31" i="12" a="1"/>
  <c r="AU31" i="12" s="1"/>
  <c r="AO44" i="12" a="1"/>
  <c r="AO44" i="12" s="1"/>
  <c r="AN20" i="12" a="1"/>
  <c r="AN20" i="12" s="1"/>
  <c r="AS18" i="12" a="1"/>
  <c r="AS18" i="12" s="1"/>
  <c r="AM58" i="12" a="1"/>
  <c r="AM58" i="12" s="1"/>
  <c r="AQ54" i="12" a="1"/>
  <c r="AQ54" i="12" s="1"/>
  <c r="AN64" i="12" a="1"/>
  <c r="AN64" i="12" s="1"/>
  <c r="AO64" i="12" s="1" a="1"/>
  <c r="AO64" i="12" s="1"/>
  <c r="AP16" i="12" a="1"/>
  <c r="AP16" i="12" s="1"/>
  <c r="AQ16" i="12" s="1" a="1"/>
  <c r="AQ16" i="12" s="1"/>
  <c r="AM34" i="12" a="1"/>
  <c r="AM34" i="12" s="1"/>
  <c r="AN34" i="12" s="1" a="1"/>
  <c r="AN34" i="12" s="1"/>
  <c r="AO34" i="12" s="1" a="1"/>
  <c r="AO34" i="12" s="1"/>
  <c r="AR60" i="12" a="1"/>
  <c r="AR60" i="12" s="1"/>
  <c r="AS60" i="12" s="1" a="1"/>
  <c r="AS60" i="12" s="1"/>
  <c r="AV48" i="12" a="1"/>
  <c r="AV48" i="12" s="1"/>
  <c r="AK41" i="12" a="1"/>
  <c r="AK41" i="12" s="1"/>
  <c r="AL41" i="12" s="1" a="1"/>
  <c r="AL41" i="12" s="1"/>
  <c r="AP33" i="12" a="1"/>
  <c r="AP33" i="12" s="1"/>
  <c r="AS28" i="12" a="1"/>
  <c r="AS28" i="12" s="1"/>
  <c r="AL26" i="12" a="1"/>
  <c r="AL26" i="12" s="1"/>
  <c r="AM26" i="12" s="1" a="1"/>
  <c r="AM26" i="12" s="1"/>
  <c r="AL17" i="12" a="1"/>
  <c r="AL17" i="12" s="1"/>
  <c r="AP15" i="12" a="1"/>
  <c r="AP15" i="12" s="1"/>
  <c r="AM22" i="12" a="1"/>
  <c r="AM22" i="12" s="1"/>
  <c r="AS68" i="12" a="1"/>
  <c r="AS68" i="12" s="1"/>
  <c r="AT68" i="12" s="1" a="1"/>
  <c r="AT68" i="12" s="1"/>
  <c r="AP30" i="12" a="1"/>
  <c r="AP30" i="12" s="1"/>
  <c r="AN66" i="12" a="1"/>
  <c r="AN66" i="12" s="1"/>
  <c r="AM50" i="12" a="1"/>
  <c r="AM50" i="12" s="1"/>
  <c r="AN50" i="12" s="1" a="1"/>
  <c r="AN50" i="12" s="1"/>
  <c r="AQ32" i="12" a="1"/>
  <c r="AQ32" i="12" s="1"/>
  <c r="AM70" i="12" a="1"/>
  <c r="AM70" i="12" s="1"/>
  <c r="AJ36" i="12" a="1"/>
  <c r="AJ36" i="12" s="1"/>
  <c r="AQ69" i="12" a="1"/>
  <c r="AQ69" i="12" s="1"/>
  <c r="AN37" i="12" a="1"/>
  <c r="AN37" i="12" s="1"/>
  <c r="AS49" i="12" a="1"/>
  <c r="AS49" i="12" s="1"/>
  <c r="AL35" i="12" a="1"/>
  <c r="AL35" i="12" s="1"/>
  <c r="AS43" i="12" a="1"/>
  <c r="AS43" i="12" s="1"/>
  <c r="AK61" i="12" a="1"/>
  <c r="AK61" i="12" s="1"/>
  <c r="AL21" i="12" a="1"/>
  <c r="AL21" i="12" s="1"/>
  <c r="AM21" i="12" s="1" a="1"/>
  <c r="AM21" i="12" s="1"/>
  <c r="AT29" i="12" a="1"/>
  <c r="AT29" i="12" s="1"/>
  <c r="AU52" i="12" a="1"/>
  <c r="AU52" i="12" s="1"/>
  <c r="AT45" i="12" a="1"/>
  <c r="AT45" i="12" s="1"/>
  <c r="AV59" i="12" l="1" a="1"/>
  <c r="AV59" i="12" s="1"/>
  <c r="AZ73" i="12" a="1"/>
  <c r="AZ73" i="12" s="1"/>
  <c r="AT63" i="12" a="1"/>
  <c r="AT63" i="12" s="1"/>
  <c r="AP72" i="12" a="1"/>
  <c r="AP72" i="12" s="1"/>
  <c r="AQ72" i="12" s="1" a="1"/>
  <c r="AQ72" i="12" s="1"/>
  <c r="AU68" i="12" a="1"/>
  <c r="AU68" i="12" s="1"/>
  <c r="AV68" i="12" s="1" a="1"/>
  <c r="AV68" i="12" s="1"/>
  <c r="AW68" i="12" s="1" a="1"/>
  <c r="AW68" i="12" s="1"/>
  <c r="AP42" i="12" a="1"/>
  <c r="AP42" i="12" s="1"/>
  <c r="AQ42" i="12" s="1" a="1"/>
  <c r="AQ42" i="12" s="1"/>
  <c r="AR42" i="12" s="1" a="1"/>
  <c r="AR42" i="12" s="1"/>
  <c r="AW46" i="12" a="1"/>
  <c r="AW46" i="12" s="1"/>
  <c r="AX46" i="12" s="1" a="1"/>
  <c r="AX46" i="12" s="1"/>
  <c r="AM56" i="12" a="1"/>
  <c r="AM56" i="12" s="1"/>
  <c r="AN56" i="12" s="1" a="1"/>
  <c r="AN56" i="12" s="1"/>
  <c r="AL25" i="12" a="1"/>
  <c r="AL25" i="12" s="1"/>
  <c r="AR38" i="12" a="1"/>
  <c r="AR38" i="12" s="1"/>
  <c r="AS38" i="12" s="1" a="1"/>
  <c r="AS38" i="12" s="1"/>
  <c r="AU29" i="12" a="1"/>
  <c r="AU29" i="12" s="1"/>
  <c r="AV29" i="12" s="1" a="1"/>
  <c r="AV29" i="12" s="1"/>
  <c r="AT43" i="12" a="1"/>
  <c r="AT43" i="12" s="1"/>
  <c r="AU43" i="12" s="1" a="1"/>
  <c r="AU43" i="12" s="1"/>
  <c r="AV52" i="12" a="1"/>
  <c r="AV52" i="12" s="1"/>
  <c r="AW52" i="12" s="1" a="1"/>
  <c r="AW52" i="12" s="1"/>
  <c r="AT49" i="12" a="1"/>
  <c r="AT49" i="12" s="1"/>
  <c r="AU49" i="12" s="1" a="1"/>
  <c r="AU49" i="12" s="1"/>
  <c r="AW27" i="12" a="1"/>
  <c r="AW27" i="12" s="1"/>
  <c r="AO37" i="12" a="1"/>
  <c r="AO37" i="12" s="1"/>
  <c r="AP37" i="12" s="1" a="1"/>
  <c r="AP37" i="12" s="1"/>
  <c r="AN70" i="12" a="1"/>
  <c r="AN70" i="12" s="1"/>
  <c r="AV49" i="12" a="1"/>
  <c r="AV49" i="12" s="1"/>
  <c r="AT53" i="12" a="1"/>
  <c r="AT53" i="12" s="1"/>
  <c r="AU53" i="12" s="1" a="1"/>
  <c r="AU53" i="12" s="1"/>
  <c r="AV53" i="12" s="1" a="1"/>
  <c r="AV53" i="12" s="1"/>
  <c r="AQ33" i="12" a="1"/>
  <c r="AQ33" i="12" s="1"/>
  <c r="AR33" i="12" s="1" a="1"/>
  <c r="AR33" i="12" s="1"/>
  <c r="AM41" i="12" a="1"/>
  <c r="AM41" i="12" s="1"/>
  <c r="AR32" i="12" a="1"/>
  <c r="AR32" i="12" s="1"/>
  <c r="AS32" i="12" s="1" a="1"/>
  <c r="AS32" i="12" s="1"/>
  <c r="AU63" i="12" a="1"/>
  <c r="AU63" i="12" s="1"/>
  <c r="AV63" i="12" s="1" a="1"/>
  <c r="AV63" i="12" s="1"/>
  <c r="AW48" i="12" a="1"/>
  <c r="AW48" i="12" s="1"/>
  <c r="AX48" i="12" s="1" a="1"/>
  <c r="AX48" i="12" s="1"/>
  <c r="AT60" i="12" a="1"/>
  <c r="AT60" i="12" s="1"/>
  <c r="AU60" i="12" s="1" a="1"/>
  <c r="AU60" i="12" s="1"/>
  <c r="AV60" i="12" s="1" a="1"/>
  <c r="AV60" i="12" s="1"/>
  <c r="AR16" i="12" a="1"/>
  <c r="AR16" i="12" s="1"/>
  <c r="AS16" i="12" s="1" a="1"/>
  <c r="AS16" i="12" s="1"/>
  <c r="AR54" i="12" a="1"/>
  <c r="AR54" i="12" s="1"/>
  <c r="AM35" i="12" a="1"/>
  <c r="AM35" i="12" s="1"/>
  <c r="AN35" i="12" s="1" a="1"/>
  <c r="AN35" i="12" s="1"/>
  <c r="AN58" i="12" a="1"/>
  <c r="AN58" i="12" s="1"/>
  <c r="AO58" i="12" s="1" a="1"/>
  <c r="AO58" i="12" s="1"/>
  <c r="AP58" i="12" s="1" a="1"/>
  <c r="AP58" i="12" s="1"/>
  <c r="AT18" i="12" a="1"/>
  <c r="AT18" i="12" s="1"/>
  <c r="AU18" i="12" s="1" a="1"/>
  <c r="AU18" i="12" s="1"/>
  <c r="BA73" i="12" a="1"/>
  <c r="BA73" i="12" s="1"/>
  <c r="BB73" i="12" s="1" a="1"/>
  <c r="BB73" i="12" s="1"/>
  <c r="AP64" i="12" a="1"/>
  <c r="AP64" i="12" s="1"/>
  <c r="AP57" i="12" a="1"/>
  <c r="AP57" i="12" s="1"/>
  <c r="AS67" i="12" a="1"/>
  <c r="AS67" i="12" s="1"/>
  <c r="AP51" i="12" a="1"/>
  <c r="AP51" i="12" s="1"/>
  <c r="AP65" i="12" a="1"/>
  <c r="AP65" i="12" s="1"/>
  <c r="AO55" i="12" a="1"/>
  <c r="AO55" i="12" s="1"/>
  <c r="AT23" i="12" a="1"/>
  <c r="AT23" i="12" s="1"/>
  <c r="AU40" i="12" a="1"/>
  <c r="AU40" i="12" s="1"/>
  <c r="AV40" i="12" s="1" a="1"/>
  <c r="AV40" i="12" s="1"/>
  <c r="AU45" i="12" a="1"/>
  <c r="AU45" i="12" s="1"/>
  <c r="AR69" i="12" a="1"/>
  <c r="AR69" i="12" s="1"/>
  <c r="AT47" i="12" a="1"/>
  <c r="AT47" i="12" s="1"/>
  <c r="AP34" i="12" a="1"/>
  <c r="AP34" i="12" s="1"/>
  <c r="AQ34" i="12" s="1" a="1"/>
  <c r="AQ34" i="12" s="1"/>
  <c r="AR34" i="12" s="1" a="1"/>
  <c r="AR34" i="12" s="1"/>
  <c r="AN22" i="12" a="1"/>
  <c r="AN22" i="12" s="1"/>
  <c r="AO22" i="12" s="1" a="1"/>
  <c r="AO22" i="12" s="1"/>
  <c r="AY19" i="12" a="1"/>
  <c r="AY19" i="12" s="1"/>
  <c r="AQ15" i="12" a="1"/>
  <c r="AQ15" i="12" s="1"/>
  <c r="AR15" i="12" s="1" a="1"/>
  <c r="AR15" i="12" s="1"/>
  <c r="AL71" i="12" a="1"/>
  <c r="AL71" i="12" s="1"/>
  <c r="AM71" i="12" s="1" a="1"/>
  <c r="AM71" i="12" s="1"/>
  <c r="AT28" i="12" a="1"/>
  <c r="AT28" i="12" s="1"/>
  <c r="AO50" i="12" a="1"/>
  <c r="AO50" i="12" s="1"/>
  <c r="AN21" i="12" a="1"/>
  <c r="AN21" i="12" s="1"/>
  <c r="AL61" i="12" a="1"/>
  <c r="AL61" i="12" s="1"/>
  <c r="AJ39" i="12" a="1"/>
  <c r="AJ39" i="12" s="1"/>
  <c r="AO20" i="12" a="1"/>
  <c r="AO20" i="12" s="1"/>
  <c r="AV31" i="12" a="1"/>
  <c r="AV31" i="12" s="1"/>
  <c r="AO66" i="12" a="1"/>
  <c r="AO66" i="12" s="1"/>
  <c r="AP44" i="12" a="1"/>
  <c r="AP44" i="12" s="1"/>
  <c r="AQ24" i="12" a="1"/>
  <c r="AQ24" i="12" s="1"/>
  <c r="AR24" i="12" s="1" a="1"/>
  <c r="AR24" i="12" s="1"/>
  <c r="AW59" i="12" a="1"/>
  <c r="AW59" i="12" s="1"/>
  <c r="AM17" i="12" a="1"/>
  <c r="AM17" i="12" s="1"/>
  <c r="AQ30" i="12" a="1"/>
  <c r="AQ30" i="12" s="1"/>
  <c r="AK36" i="12" a="1"/>
  <c r="AK36" i="12" s="1"/>
  <c r="AN26" i="12" a="1"/>
  <c r="AN26" i="12" s="1"/>
  <c r="AT62" i="12" a="1"/>
  <c r="AT62" i="12" s="1"/>
  <c r="AN71" i="12" l="1" a="1"/>
  <c r="AN71" i="12" s="1"/>
  <c r="AO71" i="12" s="1" a="1"/>
  <c r="AO71" i="12" s="1"/>
  <c r="AT32" i="12" a="1"/>
  <c r="AT32" i="12" s="1"/>
  <c r="AU32" i="12" s="1" a="1"/>
  <c r="AU32" i="12" s="1"/>
  <c r="AT16" i="12" a="1"/>
  <c r="AT16" i="12" s="1"/>
  <c r="AU16" i="12" s="1" a="1"/>
  <c r="AU16" i="12" s="1"/>
  <c r="AX68" i="12" a="1"/>
  <c r="AX68" i="12" s="1"/>
  <c r="AY68" i="12" s="1" a="1"/>
  <c r="AY68" i="12" s="1"/>
  <c r="AR72" i="12" a="1"/>
  <c r="AR72" i="12" s="1"/>
  <c r="AS72" i="12" s="1" a="1"/>
  <c r="AS72" i="12" s="1"/>
  <c r="AT72" i="12" s="1" a="1"/>
  <c r="AT72" i="12" s="1"/>
  <c r="AU72" i="12" s="1" a="1"/>
  <c r="AU72" i="12" s="1"/>
  <c r="AM25" i="12" a="1"/>
  <c r="AM25" i="12" s="1"/>
  <c r="AN25" i="12" s="1" a="1"/>
  <c r="AN25" i="12" s="1"/>
  <c r="AO25" i="12" s="1" a="1"/>
  <c r="AO25" i="12" s="1"/>
  <c r="AO56" i="12" a="1"/>
  <c r="AO56" i="12" s="1"/>
  <c r="AY46" i="12" a="1"/>
  <c r="AY46" i="12" s="1"/>
  <c r="AZ46" i="12" s="1" a="1"/>
  <c r="AZ46" i="12" s="1"/>
  <c r="AW60" i="12" a="1"/>
  <c r="AW60" i="12" s="1"/>
  <c r="AU62" i="12" a="1"/>
  <c r="AU62" i="12" s="1"/>
  <c r="AV62" i="12" s="1" a="1"/>
  <c r="AV62" i="12" s="1"/>
  <c r="AW62" i="12" s="1" a="1"/>
  <c r="AW62" i="12" s="1"/>
  <c r="AN17" i="12" a="1"/>
  <c r="AN17" i="12" s="1"/>
  <c r="AO17" i="12" s="1" a="1"/>
  <c r="AO17" i="12" s="1"/>
  <c r="AP17" i="12" s="1" a="1"/>
  <c r="AP17" i="12" s="1"/>
  <c r="AK39" i="12" a="1"/>
  <c r="AK39" i="12" s="1"/>
  <c r="AL39" i="12" s="1" a="1"/>
  <c r="AL39" i="12" s="1"/>
  <c r="AM39" i="12" s="1" a="1"/>
  <c r="AM39" i="12" s="1"/>
  <c r="AX59" i="12" a="1"/>
  <c r="AX59" i="12" s="1"/>
  <c r="AQ65" i="12" a="1"/>
  <c r="AQ65" i="12" s="1"/>
  <c r="AR65" i="12" s="1" a="1"/>
  <c r="AR65" i="12" s="1"/>
  <c r="AS33" i="12" a="1"/>
  <c r="AS33" i="12" s="1"/>
  <c r="AQ51" i="12" a="1"/>
  <c r="AQ51" i="12" s="1"/>
  <c r="AQ57" i="12" a="1"/>
  <c r="AQ57" i="12" s="1"/>
  <c r="AR57" i="12" s="1" a="1"/>
  <c r="AR57" i="12" s="1"/>
  <c r="AV18" i="12" a="1"/>
  <c r="AV18" i="12" s="1"/>
  <c r="AW18" i="12" s="1" a="1"/>
  <c r="AW18" i="12" s="1"/>
  <c r="AO35" i="12" a="1"/>
  <c r="AO35" i="12" s="1"/>
  <c r="AP35" i="12" s="1" a="1"/>
  <c r="AP35" i="12" s="1"/>
  <c r="AM61" i="12" a="1"/>
  <c r="AM61" i="12" s="1"/>
  <c r="AN61" i="12" s="1" a="1"/>
  <c r="AN61" i="12" s="1"/>
  <c r="AY48" i="12" a="1"/>
  <c r="AY48" i="12" s="1"/>
  <c r="AN41" i="12" a="1"/>
  <c r="AN41" i="12" s="1"/>
  <c r="AZ19" i="12" a="1"/>
  <c r="AZ19" i="12" s="1"/>
  <c r="AR30" i="12" a="1"/>
  <c r="AR30" i="12" s="1"/>
  <c r="AW53" i="12" a="1"/>
  <c r="AW53" i="12" s="1"/>
  <c r="AV43" i="12" a="1"/>
  <c r="AV43" i="12" s="1"/>
  <c r="AW29" i="12" a="1"/>
  <c r="AW29" i="12" s="1"/>
  <c r="AT38" i="12" a="1"/>
  <c r="AT38" i="12" s="1"/>
  <c r="AQ64" i="12" a="1"/>
  <c r="AQ64" i="12" s="1"/>
  <c r="AR64" i="12" s="1" a="1"/>
  <c r="AR64" i="12" s="1"/>
  <c r="AS24" i="12" a="1"/>
  <c r="AS24" i="12" s="1"/>
  <c r="AT24" i="12" s="1" a="1"/>
  <c r="AT24" i="12" s="1"/>
  <c r="AQ44" i="12" a="1"/>
  <c r="AQ44" i="12" s="1"/>
  <c r="AW31" i="12" a="1"/>
  <c r="AW31" i="12" s="1"/>
  <c r="AP20" i="12" a="1"/>
  <c r="AP20" i="12" s="1"/>
  <c r="AX52" i="12" a="1"/>
  <c r="AX52" i="12" s="1"/>
  <c r="AP66" i="12" a="1"/>
  <c r="AP66" i="12" s="1"/>
  <c r="AP50" i="12" a="1"/>
  <c r="AP50" i="12" s="1"/>
  <c r="AU28" i="12" a="1"/>
  <c r="AU28" i="12" s="1"/>
  <c r="AS15" i="12" a="1"/>
  <c r="AS15" i="12" s="1"/>
  <c r="AT15" i="12" s="1" a="1"/>
  <c r="AT15" i="12" s="1"/>
  <c r="AL36" i="12" a="1"/>
  <c r="AL36" i="12" s="1"/>
  <c r="AS34" i="12" a="1"/>
  <c r="AS34" i="12" s="1"/>
  <c r="AO21" i="12" a="1"/>
  <c r="AO21" i="12" s="1"/>
  <c r="AV45" i="12" a="1"/>
  <c r="AV45" i="12" s="1"/>
  <c r="AU23" i="12" a="1"/>
  <c r="AU23" i="12" s="1"/>
  <c r="AV23" i="12" s="1" a="1"/>
  <c r="AV23" i="12" s="1"/>
  <c r="AP55" i="12" a="1"/>
  <c r="AP55" i="12" s="1"/>
  <c r="AY59" i="12" a="1"/>
  <c r="AY59" i="12" s="1"/>
  <c r="AS42" i="12" a="1"/>
  <c r="AS42" i="12" s="1"/>
  <c r="AQ37" i="12" a="1"/>
  <c r="AQ37" i="12" s="1"/>
  <c r="AS69" i="12" a="1"/>
  <c r="AS69" i="12" s="1"/>
  <c r="AQ58" i="12" a="1"/>
  <c r="AQ58" i="12" s="1"/>
  <c r="AS54" i="12" a="1"/>
  <c r="AS54" i="12" s="1"/>
  <c r="AT54" i="12" s="1" a="1"/>
  <c r="AT54" i="12" s="1"/>
  <c r="AO26" i="12" a="1"/>
  <c r="AO26" i="12" s="1"/>
  <c r="AW40" i="12" a="1"/>
  <c r="AW40" i="12" s="1"/>
  <c r="AP22" i="12" a="1"/>
  <c r="AP22" i="12" s="1"/>
  <c r="AO70" i="12" a="1"/>
  <c r="AO70" i="12" s="1"/>
  <c r="AX27" i="12" a="1"/>
  <c r="AX27" i="12" s="1"/>
  <c r="AW49" i="12" a="1"/>
  <c r="AW49" i="12" s="1"/>
  <c r="AU47" i="12" a="1"/>
  <c r="AU47" i="12" s="1"/>
  <c r="AX60" i="12" a="1"/>
  <c r="AX60" i="12" s="1"/>
  <c r="AW63" i="12" a="1"/>
  <c r="AW63" i="12" s="1"/>
  <c r="AX63" i="12" s="1" a="1"/>
  <c r="AX63" i="12" s="1"/>
  <c r="BC73" i="12" a="1"/>
  <c r="BC73" i="12" s="1"/>
  <c r="AT67" i="12" a="1"/>
  <c r="AT67" i="12" s="1"/>
  <c r="AV32" i="12" l="1" a="1"/>
  <c r="AV32" i="12" s="1"/>
  <c r="AW32" i="12" s="1" a="1"/>
  <c r="AW32" i="12" s="1"/>
  <c r="AV72" i="12" a="1"/>
  <c r="AV72" i="12" s="1"/>
  <c r="BA46" i="12" a="1"/>
  <c r="BA46" i="12" s="1"/>
  <c r="BB46" i="12" s="1" a="1"/>
  <c r="BB46" i="12" s="1"/>
  <c r="BC46" i="12" s="1" a="1"/>
  <c r="BC46" i="12" s="1"/>
  <c r="BD46" i="12" s="1" a="1"/>
  <c r="BD46" i="12" s="1"/>
  <c r="AQ17" i="12" a="1"/>
  <c r="AQ17" i="12" s="1"/>
  <c r="AR17" i="12" s="1" a="1"/>
  <c r="AR17" i="12" s="1"/>
  <c r="AZ59" i="12" a="1"/>
  <c r="AZ59" i="12" s="1"/>
  <c r="BA59" i="12" s="1" a="1"/>
  <c r="BA59" i="12" s="1"/>
  <c r="AP56" i="12" a="1"/>
  <c r="AP56" i="12" s="1"/>
  <c r="AP25" i="12" a="1"/>
  <c r="AP25" i="12" s="1"/>
  <c r="AW23" i="12" a="1"/>
  <c r="AW23" i="12" s="1"/>
  <c r="AU67" i="12" a="1"/>
  <c r="AU67" i="12" s="1"/>
  <c r="AV47" i="12" a="1"/>
  <c r="AV47" i="12" s="1"/>
  <c r="AW47" i="12" s="1" a="1"/>
  <c r="AW47" i="12" s="1"/>
  <c r="AT69" i="12" a="1"/>
  <c r="AT69" i="12" s="1"/>
  <c r="AU69" i="12" s="1" a="1"/>
  <c r="AU69" i="12" s="1"/>
  <c r="AX40" i="12" a="1"/>
  <c r="AX40" i="12" s="1"/>
  <c r="AY40" i="12" s="1" a="1"/>
  <c r="AY40" i="12" s="1"/>
  <c r="BD73" i="12" a="1"/>
  <c r="BD73" i="12" s="1"/>
  <c r="BE73" i="12" s="1" a="1"/>
  <c r="BE73" i="12" s="1"/>
  <c r="AT34" i="12" a="1"/>
  <c r="AT34" i="12" s="1"/>
  <c r="AN39" i="12" a="1"/>
  <c r="AN39" i="12" s="1"/>
  <c r="AX31" i="12" a="1"/>
  <c r="AX31" i="12" s="1"/>
  <c r="AT42" i="12" a="1"/>
  <c r="AT42" i="12" s="1"/>
  <c r="AP21" i="12" a="1"/>
  <c r="AP21" i="12" s="1"/>
  <c r="AQ21" i="12" s="1" a="1"/>
  <c r="AQ21" i="12" s="1"/>
  <c r="AR21" i="12" s="1" a="1"/>
  <c r="AR21" i="12" s="1"/>
  <c r="AY52" i="12" a="1"/>
  <c r="AY52" i="12" s="1"/>
  <c r="AV28" i="12" a="1"/>
  <c r="AV28" i="12" s="1"/>
  <c r="AW28" i="12" s="1" a="1"/>
  <c r="AW28" i="12" s="1"/>
  <c r="AX28" i="12" s="1" a="1"/>
  <c r="AX28" i="12" s="1"/>
  <c r="AO41" i="12" a="1"/>
  <c r="AO41" i="12" s="1"/>
  <c r="AY63" i="12" a="1"/>
  <c r="AY63" i="12" s="1"/>
  <c r="AZ63" i="12" s="1" a="1"/>
  <c r="AZ63" i="12" s="1"/>
  <c r="BA63" i="12" s="1" a="1"/>
  <c r="BA63" i="12" s="1"/>
  <c r="AU54" i="12" a="1"/>
  <c r="AU54" i="12" s="1"/>
  <c r="AV54" i="12" s="1" a="1"/>
  <c r="AV54" i="12" s="1"/>
  <c r="AQ35" i="12" a="1"/>
  <c r="AQ35" i="12" s="1"/>
  <c r="AV67" i="12" a="1"/>
  <c r="AV67" i="12" s="1"/>
  <c r="AX18" i="12" a="1"/>
  <c r="AX18" i="12" s="1"/>
  <c r="AY18" i="12" s="1" a="1"/>
  <c r="AY18" i="12" s="1"/>
  <c r="AS57" i="12" a="1"/>
  <c r="AS57" i="12" s="1"/>
  <c r="AT57" i="12" s="1" a="1"/>
  <c r="AT57" i="12" s="1"/>
  <c r="AR51" i="12" a="1"/>
  <c r="AR51" i="12" s="1"/>
  <c r="AS65" i="12" a="1"/>
  <c r="AS65" i="12" s="1"/>
  <c r="AV16" i="12" a="1"/>
  <c r="AV16" i="12" s="1"/>
  <c r="AR44" i="12" a="1"/>
  <c r="AR44" i="12" s="1"/>
  <c r="AX62" i="12" a="1"/>
  <c r="AX62" i="12" s="1"/>
  <c r="AY62" i="12" s="1" a="1"/>
  <c r="AY62" i="12" s="1"/>
  <c r="AU38" i="12" a="1"/>
  <c r="AU38" i="12" s="1"/>
  <c r="AV38" i="12" s="1" a="1"/>
  <c r="AV38" i="12" s="1"/>
  <c r="AZ48" i="12" a="1"/>
  <c r="AZ48" i="12" s="1"/>
  <c r="AX49" i="12" a="1"/>
  <c r="AX49" i="12" s="1"/>
  <c r="AY49" i="12" s="1" a="1"/>
  <c r="AY49" i="12" s="1"/>
  <c r="AY27" i="12" a="1"/>
  <c r="AY27" i="12" s="1"/>
  <c r="AP70" i="12" a="1"/>
  <c r="AP70" i="12" s="1"/>
  <c r="AQ22" i="12" a="1"/>
  <c r="AQ22" i="12" s="1"/>
  <c r="AR22" i="12" s="1" a="1"/>
  <c r="AR22" i="12" s="1"/>
  <c r="AR58" i="12" a="1"/>
  <c r="AR58" i="12" s="1"/>
  <c r="AS58" i="12" s="1" a="1"/>
  <c r="AS58" i="12" s="1"/>
  <c r="AR37" i="12" a="1"/>
  <c r="AR37" i="12" s="1"/>
  <c r="AQ55" i="12" a="1"/>
  <c r="AQ55" i="12" s="1"/>
  <c r="AY60" i="12" a="1"/>
  <c r="AY60" i="12" s="1"/>
  <c r="AU15" i="12" a="1"/>
  <c r="AU15" i="12" s="1"/>
  <c r="AV15" i="12" s="1" a="1"/>
  <c r="AV15" i="12" s="1"/>
  <c r="AQ50" i="12" a="1"/>
  <c r="AQ50" i="12" s="1"/>
  <c r="AQ20" i="12" a="1"/>
  <c r="AQ20" i="12" s="1"/>
  <c r="AU24" i="12" a="1"/>
  <c r="AU24" i="12" s="1"/>
  <c r="AP71" i="12" a="1"/>
  <c r="AP71" i="12" s="1"/>
  <c r="AS64" i="12" a="1"/>
  <c r="AS64" i="12" s="1"/>
  <c r="AX29" i="12" a="1"/>
  <c r="AX29" i="12" s="1"/>
  <c r="AW43" i="12" a="1"/>
  <c r="AW43" i="12" s="1"/>
  <c r="AX43" i="12" s="1" a="1"/>
  <c r="AX43" i="12" s="1"/>
  <c r="AS30" i="12" a="1"/>
  <c r="AS30" i="12" s="1"/>
  <c r="AZ68" i="12" a="1"/>
  <c r="AZ68" i="12" s="1"/>
  <c r="BA19" i="12" a="1"/>
  <c r="BA19" i="12" s="1"/>
  <c r="AP26" i="12" a="1"/>
  <c r="AP26" i="12" s="1"/>
  <c r="AX32" i="12" a="1"/>
  <c r="AX32" i="12" s="1"/>
  <c r="AY32" i="12" s="1" a="1"/>
  <c r="AY32" i="12" s="1"/>
  <c r="AX53" i="12" a="1"/>
  <c r="AX53" i="12" s="1"/>
  <c r="AY53" i="12" s="1" a="1"/>
  <c r="AY53" i="12" s="1"/>
  <c r="AO61" i="12" a="1"/>
  <c r="AO61" i="12" s="1"/>
  <c r="AT33" i="12" a="1"/>
  <c r="AT33" i="12" s="1"/>
  <c r="AM36" i="12" a="1"/>
  <c r="AM36" i="12" s="1"/>
  <c r="AQ66" i="12" a="1"/>
  <c r="AQ66" i="12" s="1"/>
  <c r="AW45" i="12" a="1"/>
  <c r="AW45" i="12" s="1"/>
  <c r="AZ49" i="12" l="1" a="1"/>
  <c r="AZ49" i="12" s="1"/>
  <c r="BA49" i="12" s="1" a="1"/>
  <c r="BA49" i="12" s="1"/>
  <c r="BB59" i="12" a="1"/>
  <c r="BB59" i="12" s="1"/>
  <c r="BC59" i="12" s="1" a="1"/>
  <c r="BC59" i="12" s="1"/>
  <c r="BD59" i="12" s="1" a="1"/>
  <c r="BD59" i="12" s="1"/>
  <c r="BE59" i="12" s="1" a="1"/>
  <c r="BE59" i="12" s="1"/>
  <c r="AW72" i="12" a="1"/>
  <c r="AW72" i="12" s="1"/>
  <c r="AX72" i="12" s="1" a="1"/>
  <c r="AX72" i="12" s="1"/>
  <c r="AV69" i="12" a="1"/>
  <c r="AV69" i="12" s="1"/>
  <c r="AW69" i="12" s="1" a="1"/>
  <c r="AW69" i="12" s="1"/>
  <c r="AX47" i="12" a="1"/>
  <c r="AX47" i="12" s="1"/>
  <c r="AY47" i="12" s="1" a="1"/>
  <c r="AY47" i="12" s="1"/>
  <c r="AQ56" i="12" a="1"/>
  <c r="AQ56" i="12" s="1"/>
  <c r="AQ25" i="12" a="1"/>
  <c r="AQ25" i="12" s="1"/>
  <c r="AX45" i="12" a="1"/>
  <c r="AX45" i="12" s="1"/>
  <c r="AY45" i="12" s="1" a="1"/>
  <c r="AY45" i="12" s="1"/>
  <c r="BB19" i="12" a="1"/>
  <c r="BB19" i="12" s="1"/>
  <c r="AT30" i="12" a="1"/>
  <c r="AT30" i="12" s="1"/>
  <c r="AY29" i="12" a="1"/>
  <c r="AY29" i="12" s="1"/>
  <c r="AZ29" i="12" s="1" a="1"/>
  <c r="AZ29" i="12" s="1"/>
  <c r="BA29" i="12" s="1" a="1"/>
  <c r="BA29" i="12" s="1"/>
  <c r="AV24" i="12" a="1"/>
  <c r="AV24" i="12" s="1"/>
  <c r="AW24" i="12" s="1" a="1"/>
  <c r="AW24" i="12" s="1"/>
  <c r="AX24" i="12" s="1" a="1"/>
  <c r="AX24" i="12" s="1"/>
  <c r="AR20" i="12" a="1"/>
  <c r="AR20" i="12" s="1"/>
  <c r="AS20" i="12" s="1" a="1"/>
  <c r="AS20" i="12" s="1"/>
  <c r="AR50" i="12" a="1"/>
  <c r="AR50" i="12" s="1"/>
  <c r="AS50" i="12" s="1" a="1"/>
  <c r="AS50" i="12" s="1"/>
  <c r="AT50" i="12" s="1" a="1"/>
  <c r="AT50" i="12" s="1"/>
  <c r="AQ71" i="12" a="1"/>
  <c r="AQ71" i="12" s="1"/>
  <c r="AR55" i="12" a="1"/>
  <c r="AR55" i="12" s="1"/>
  <c r="AS55" i="12" s="1" a="1"/>
  <c r="AS55" i="12" s="1"/>
  <c r="AS37" i="12" a="1"/>
  <c r="AS37" i="12" s="1"/>
  <c r="AT58" i="12" a="1"/>
  <c r="AT58" i="12" s="1"/>
  <c r="AQ70" i="12" a="1"/>
  <c r="AQ70" i="12" s="1"/>
  <c r="AR70" i="12" s="1" a="1"/>
  <c r="AR70" i="12" s="1"/>
  <c r="AS70" i="12" s="1" a="1"/>
  <c r="AS70" i="12" s="1"/>
  <c r="AZ27" i="12" a="1"/>
  <c r="AZ27" i="12" s="1"/>
  <c r="BB49" i="12" a="1"/>
  <c r="BB49" i="12" s="1"/>
  <c r="BB63" i="12" a="1"/>
  <c r="BB63" i="12" s="1"/>
  <c r="AS17" i="12" a="1"/>
  <c r="AS17" i="12" s="1"/>
  <c r="AW16" i="12" a="1"/>
  <c r="AW16" i="12" s="1"/>
  <c r="AS44" i="12" a="1"/>
  <c r="AS44" i="12" s="1"/>
  <c r="AT44" i="12" s="1" a="1"/>
  <c r="AT44" i="12" s="1"/>
  <c r="AT65" i="12" a="1"/>
  <c r="AT65" i="12" s="1"/>
  <c r="AU65" i="12" s="1" a="1"/>
  <c r="AU65" i="12" s="1"/>
  <c r="AS51" i="12" a="1"/>
  <c r="AS51" i="12" s="1"/>
  <c r="AT51" i="12" s="1" a="1"/>
  <c r="AT51" i="12" s="1"/>
  <c r="AZ18" i="12" a="1"/>
  <c r="AZ18" i="12" s="1"/>
  <c r="AR35" i="12" a="1"/>
  <c r="AR35" i="12" s="1"/>
  <c r="AP41" i="12" a="1"/>
  <c r="AP41" i="12" s="1"/>
  <c r="AY43" i="12" a="1"/>
  <c r="AY43" i="12" s="1"/>
  <c r="AZ43" i="12" s="1" a="1"/>
  <c r="AZ43" i="12" s="1"/>
  <c r="AZ52" i="12" a="1"/>
  <c r="AZ52" i="12" s="1"/>
  <c r="BA52" i="12" s="1" a="1"/>
  <c r="BA52" i="12" s="1"/>
  <c r="AY31" i="12" a="1"/>
  <c r="AY31" i="12" s="1"/>
  <c r="AW15" i="12" a="1"/>
  <c r="AW15" i="12" s="1"/>
  <c r="AX15" i="12" s="1" a="1"/>
  <c r="AX15" i="12" s="1"/>
  <c r="AS22" i="12" a="1"/>
  <c r="AS22" i="12" s="1"/>
  <c r="AO39" i="12" a="1"/>
  <c r="AO39" i="12" s="1"/>
  <c r="BF73" i="12" a="1"/>
  <c r="BF73" i="12" s="1"/>
  <c r="AX23" i="12" a="1"/>
  <c r="AX23" i="12" s="1"/>
  <c r="AY23" i="12" s="1" a="1"/>
  <c r="AY23" i="12" s="1"/>
  <c r="AZ62" i="12" a="1"/>
  <c r="AZ62" i="12" s="1"/>
  <c r="AZ53" i="12" a="1"/>
  <c r="AZ53" i="12" s="1"/>
  <c r="BA53" i="12" s="1" a="1"/>
  <c r="BA53" i="12" s="1"/>
  <c r="BB53" i="12" s="1" a="1"/>
  <c r="BB53" i="12" s="1"/>
  <c r="AZ32" i="12" a="1"/>
  <c r="AZ32" i="12" s="1"/>
  <c r="BA32" i="12" s="1" a="1"/>
  <c r="BA32" i="12" s="1"/>
  <c r="AR66" i="12" a="1"/>
  <c r="AR66" i="12" s="1"/>
  <c r="AZ40" i="12" a="1"/>
  <c r="AZ40" i="12" s="1"/>
  <c r="AZ60" i="12" a="1"/>
  <c r="AZ60" i="12" s="1"/>
  <c r="AW38" i="12" a="1"/>
  <c r="AW38" i="12" s="1"/>
  <c r="AX38" i="12" s="1" a="1"/>
  <c r="AX38" i="12" s="1"/>
  <c r="AQ26" i="12" a="1"/>
  <c r="AQ26" i="12" s="1"/>
  <c r="AR26" i="12" s="1" a="1"/>
  <c r="AR26" i="12" s="1"/>
  <c r="AN36" i="12" a="1"/>
  <c r="AN36" i="12" s="1"/>
  <c r="AW54" i="12" a="1"/>
  <c r="AW54" i="12" s="1"/>
  <c r="BA48" i="12" a="1"/>
  <c r="BA48" i="12" s="1"/>
  <c r="AY28" i="12" a="1"/>
  <c r="AY28" i="12" s="1"/>
  <c r="AZ28" i="12" s="1" a="1"/>
  <c r="AZ28" i="12" s="1"/>
  <c r="BA68" i="12" a="1"/>
  <c r="BA68" i="12" s="1"/>
  <c r="AS21" i="12" a="1"/>
  <c r="AS21" i="12" s="1"/>
  <c r="AT21" i="12" s="1" a="1"/>
  <c r="AT21" i="12" s="1"/>
  <c r="BE46" i="12" a="1"/>
  <c r="BE46" i="12" s="1"/>
  <c r="AT64" i="12" a="1"/>
  <c r="AT64" i="12" s="1"/>
  <c r="AU42" i="12" a="1"/>
  <c r="AU42" i="12" s="1"/>
  <c r="AU34" i="12" a="1"/>
  <c r="AU34" i="12" s="1"/>
  <c r="AV34" i="12" s="1" a="1"/>
  <c r="AV34" i="12" s="1"/>
  <c r="AW67" i="12" a="1"/>
  <c r="AW67" i="12" s="1"/>
  <c r="AU33" i="12" a="1"/>
  <c r="AU33" i="12" s="1"/>
  <c r="AU57" i="12" a="1"/>
  <c r="AU57" i="12" s="1"/>
  <c r="AP61" i="12" a="1"/>
  <c r="AP61" i="12" s="1"/>
  <c r="AY72" i="12" l="1" a="1"/>
  <c r="AY72" i="12" s="1"/>
  <c r="AZ47" i="12" a="1"/>
  <c r="AZ47" i="12" s="1"/>
  <c r="BA47" i="12" s="1" a="1"/>
  <c r="BA47" i="12" s="1"/>
  <c r="BB47" i="12" s="1" a="1"/>
  <c r="BB47" i="12" s="1"/>
  <c r="AX69" i="12" a="1"/>
  <c r="AX69" i="12" s="1"/>
  <c r="AY69" i="12" s="1" a="1"/>
  <c r="AY69" i="12" s="1"/>
  <c r="AR56" i="12" a="1"/>
  <c r="AR56" i="12" s="1"/>
  <c r="AR25" i="12" a="1"/>
  <c r="AR25" i="12" s="1"/>
  <c r="BF59" i="12" a="1"/>
  <c r="BF59" i="12" s="1"/>
  <c r="AU50" i="12" a="1"/>
  <c r="AU50" i="12" s="1"/>
  <c r="AX67" i="12" a="1"/>
  <c r="AX67" i="12" s="1"/>
  <c r="AY67" i="12" s="1" a="1"/>
  <c r="AY67" i="12" s="1"/>
  <c r="AW34" i="12" a="1"/>
  <c r="AW34" i="12" s="1"/>
  <c r="AV42" i="12" a="1"/>
  <c r="AV42" i="12" s="1"/>
  <c r="BB68" i="12" a="1"/>
  <c r="BB68" i="12" s="1"/>
  <c r="BC68" i="12" s="1" a="1"/>
  <c r="BC68" i="12" s="1"/>
  <c r="BB48" i="12" a="1"/>
  <c r="BB48" i="12" s="1"/>
  <c r="BC48" i="12" s="1" a="1"/>
  <c r="BC48" i="12" s="1"/>
  <c r="AX54" i="12" a="1"/>
  <c r="AX54" i="12" s="1"/>
  <c r="AY54" i="12" s="1" a="1"/>
  <c r="AY54" i="12" s="1"/>
  <c r="AY38" i="12" a="1"/>
  <c r="AY38" i="12" s="1"/>
  <c r="AZ38" i="12" s="1" a="1"/>
  <c r="AZ38" i="12" s="1"/>
  <c r="AY15" i="12" a="1"/>
  <c r="AY15" i="12" s="1"/>
  <c r="AZ15" i="12" s="1" a="1"/>
  <c r="AZ15" i="12" s="1"/>
  <c r="AT20" i="12" a="1"/>
  <c r="AT20" i="12" s="1"/>
  <c r="AU20" i="12" s="1" a="1"/>
  <c r="AU20" i="12" s="1"/>
  <c r="AV20" i="12" s="1" a="1"/>
  <c r="AV20" i="12" s="1"/>
  <c r="BB32" i="12" a="1"/>
  <c r="BB32" i="12" s="1"/>
  <c r="AS66" i="12" a="1"/>
  <c r="AS66" i="12" s="1"/>
  <c r="BC53" i="12" a="1"/>
  <c r="BC53" i="12" s="1"/>
  <c r="BA40" i="12" a="1"/>
  <c r="BA40" i="12" s="1"/>
  <c r="BB40" i="12" s="1" a="1"/>
  <c r="BB40" i="12" s="1"/>
  <c r="AZ23" i="12" a="1"/>
  <c r="AZ23" i="12" s="1"/>
  <c r="AP39" i="12" a="1"/>
  <c r="AP39" i="12" s="1"/>
  <c r="AQ39" i="12" s="1" a="1"/>
  <c r="AQ39" i="12" s="1"/>
  <c r="BA60" i="12" a="1"/>
  <c r="BA60" i="12" s="1"/>
  <c r="BB60" i="12" s="1" a="1"/>
  <c r="BB60" i="12" s="1"/>
  <c r="BC60" i="12" s="1" a="1"/>
  <c r="BC60" i="12" s="1"/>
  <c r="BD60" i="12" s="1" a="1"/>
  <c r="BD60" i="12" s="1"/>
  <c r="AY24" i="12" a="1"/>
  <c r="AY24" i="12" s="1"/>
  <c r="AO36" i="12" a="1"/>
  <c r="AO36" i="12" s="1"/>
  <c r="AP36" i="12" s="1" a="1"/>
  <c r="AP36" i="12" s="1"/>
  <c r="AQ36" i="12" s="1" a="1"/>
  <c r="AQ36" i="12" s="1"/>
  <c r="BA43" i="12" a="1"/>
  <c r="BA43" i="12" s="1"/>
  <c r="BB43" i="12" s="1" a="1"/>
  <c r="BB43" i="12" s="1"/>
  <c r="BC43" i="12" s="1" a="1"/>
  <c r="BC43" i="12" s="1"/>
  <c r="AQ41" i="12" a="1"/>
  <c r="AQ41" i="12" s="1"/>
  <c r="AS35" i="12" a="1"/>
  <c r="AS35" i="12" s="1"/>
  <c r="BA18" i="12" a="1"/>
  <c r="BA18" i="12" s="1"/>
  <c r="BB18" i="12" s="1" a="1"/>
  <c r="BB18" i="12" s="1"/>
  <c r="AV57" i="12" a="1"/>
  <c r="AV57" i="12" s="1"/>
  <c r="AW57" i="12" s="1" a="1"/>
  <c r="AW57" i="12" s="1"/>
  <c r="AU51" i="12" a="1"/>
  <c r="AU51" i="12" s="1"/>
  <c r="AV51" i="12" s="1" a="1"/>
  <c r="AV51" i="12" s="1"/>
  <c r="AX16" i="12" a="1"/>
  <c r="AX16" i="12" s="1"/>
  <c r="BA62" i="12" a="1"/>
  <c r="BA62" i="12" s="1"/>
  <c r="BB62" i="12" s="1" a="1"/>
  <c r="BB62" i="12" s="1"/>
  <c r="BC63" i="12" a="1"/>
  <c r="BC63" i="12" s="1"/>
  <c r="BC49" i="12" a="1"/>
  <c r="BC49" i="12" s="1"/>
  <c r="AU58" i="12" a="1"/>
  <c r="AU58" i="12" s="1"/>
  <c r="AV58" i="12" s="1" a="1"/>
  <c r="AV58" i="12" s="1"/>
  <c r="AT55" i="12" a="1"/>
  <c r="AT55" i="12" s="1"/>
  <c r="AV50" i="12" a="1"/>
  <c r="AV50" i="12" s="1"/>
  <c r="AU64" i="12" a="1"/>
  <c r="AU64" i="12" s="1"/>
  <c r="AU30" i="12" a="1"/>
  <c r="AU30" i="12" s="1"/>
  <c r="BF46" i="12" a="1"/>
  <c r="BF46" i="12" s="1"/>
  <c r="BG46" i="12" s="1" a="1"/>
  <c r="BG46" i="12" s="1"/>
  <c r="BD53" i="12" a="1"/>
  <c r="BD53" i="12" s="1"/>
  <c r="BE53" i="12" s="1" a="1"/>
  <c r="BE53" i="12" s="1"/>
  <c r="AQ61" i="12" a="1"/>
  <c r="AQ61" i="12" s="1"/>
  <c r="AR61" i="12" s="1" a="1"/>
  <c r="AR61" i="12" s="1"/>
  <c r="BA28" i="12" a="1"/>
  <c r="BA28" i="12" s="1"/>
  <c r="AU21" i="12" a="1"/>
  <c r="AU21" i="12" s="1"/>
  <c r="AT22" i="12" a="1"/>
  <c r="AT22" i="12" s="1"/>
  <c r="AZ31" i="12" a="1"/>
  <c r="AZ31" i="12" s="1"/>
  <c r="BB52" i="12" a="1"/>
  <c r="BB52" i="12" s="1"/>
  <c r="AV65" i="12" a="1"/>
  <c r="AV65" i="12" s="1"/>
  <c r="AU44" i="12" a="1"/>
  <c r="AU44" i="12" s="1"/>
  <c r="AT17" i="12" a="1"/>
  <c r="AT17" i="12" s="1"/>
  <c r="AU17" i="12" s="1" a="1"/>
  <c r="AU17" i="12" s="1"/>
  <c r="BG73" i="12" a="1"/>
  <c r="BG73" i="12" s="1"/>
  <c r="BH73" i="12" s="1" a="1"/>
  <c r="BH73" i="12" s="1"/>
  <c r="BA27" i="12" a="1"/>
  <c r="BA27" i="12" s="1"/>
  <c r="AT70" i="12" a="1"/>
  <c r="AT70" i="12" s="1"/>
  <c r="AS26" i="12" a="1"/>
  <c r="AS26" i="12" s="1"/>
  <c r="AT37" i="12" a="1"/>
  <c r="AT37" i="12" s="1"/>
  <c r="AU37" i="12" s="1" a="1"/>
  <c r="AU37" i="12" s="1"/>
  <c r="AU55" i="12" a="1"/>
  <c r="AU55" i="12" s="1"/>
  <c r="AV55" i="12" s="1" a="1"/>
  <c r="AV55" i="12" s="1"/>
  <c r="AZ45" i="12" a="1"/>
  <c r="AZ45" i="12" s="1"/>
  <c r="BA45" i="12" s="1" a="1"/>
  <c r="BA45" i="12" s="1"/>
  <c r="BB29" i="12" a="1"/>
  <c r="BB29" i="12" s="1"/>
  <c r="BC19" i="12" a="1"/>
  <c r="BC19" i="12" s="1"/>
  <c r="AV33" i="12" a="1"/>
  <c r="AV33" i="12" s="1"/>
  <c r="AR71" i="12" a="1"/>
  <c r="AR71" i="12" s="1"/>
  <c r="BG59" i="12" a="1"/>
  <c r="BG59" i="12" s="1"/>
  <c r="AZ72" i="12" l="1" a="1"/>
  <c r="AZ72" i="12" s="1"/>
  <c r="AZ54" i="12" a="1"/>
  <c r="AZ54" i="12" s="1"/>
  <c r="BA54" i="12" s="1" a="1"/>
  <c r="BA54" i="12" s="1"/>
  <c r="AZ69" i="12" a="1"/>
  <c r="AZ69" i="12" s="1"/>
  <c r="BA69" i="12" s="1" a="1"/>
  <c r="BA69" i="12" s="1"/>
  <c r="AW51" i="12" a="1"/>
  <c r="AW51" i="12" s="1"/>
  <c r="AX51" i="12" s="1" a="1"/>
  <c r="AX51" i="12" s="1"/>
  <c r="BH59" i="12" a="1"/>
  <c r="BH59" i="12" s="1"/>
  <c r="BI59" i="12" s="1" a="1"/>
  <c r="BI59" i="12" s="1"/>
  <c r="BJ59" i="12" s="1" a="1"/>
  <c r="BJ59" i="12" s="1"/>
  <c r="AX57" i="12" a="1"/>
  <c r="AX57" i="12" s="1"/>
  <c r="AY57" i="12" s="1" a="1"/>
  <c r="AY57" i="12" s="1"/>
  <c r="AS25" i="12" a="1"/>
  <c r="AS25" i="12" s="1"/>
  <c r="AS56" i="12" a="1"/>
  <c r="AS56" i="12" s="1"/>
  <c r="BC40" i="12" a="1"/>
  <c r="BC40" i="12" s="1"/>
  <c r="BD43" i="12" a="1"/>
  <c r="BD43" i="12" s="1"/>
  <c r="BE43" i="12" s="1" a="1"/>
  <c r="BE43" i="12" s="1"/>
  <c r="AV37" i="12" a="1"/>
  <c r="AV37" i="12" s="1"/>
  <c r="AW37" i="12" s="1" a="1"/>
  <c r="AW37" i="12" s="1"/>
  <c r="BC52" i="12" a="1"/>
  <c r="BC52" i="12" s="1"/>
  <c r="BD52" i="12" s="1" a="1"/>
  <c r="BD52" i="12" s="1"/>
  <c r="BA31" i="12" a="1"/>
  <c r="BA31" i="12" s="1"/>
  <c r="BC47" i="12" a="1"/>
  <c r="BC47" i="12" s="1"/>
  <c r="BB45" i="12" a="1"/>
  <c r="BB45" i="12" s="1"/>
  <c r="BC45" i="12" s="1" a="1"/>
  <c r="BC45" i="12" s="1"/>
  <c r="BD68" i="12" a="1"/>
  <c r="BD68" i="12" s="1"/>
  <c r="AS61" i="12" a="1"/>
  <c r="AS61" i="12" s="1"/>
  <c r="AT61" i="12" s="1" a="1"/>
  <c r="AT61" i="12" s="1"/>
  <c r="AZ67" i="12" a="1"/>
  <c r="AZ67" i="12" s="1"/>
  <c r="BA67" i="12" s="1" a="1"/>
  <c r="BA67" i="12" s="1"/>
  <c r="BB67" i="12" s="1" a="1"/>
  <c r="BB67" i="12" s="1"/>
  <c r="BA15" i="12" a="1"/>
  <c r="BA15" i="12" s="1"/>
  <c r="AU22" i="12" a="1"/>
  <c r="AU22" i="12" s="1"/>
  <c r="AV22" i="12" s="1" a="1"/>
  <c r="AV22" i="12" s="1"/>
  <c r="AW22" i="12" s="1" a="1"/>
  <c r="AW22" i="12" s="1"/>
  <c r="AV21" i="12" a="1"/>
  <c r="AV21" i="12" s="1"/>
  <c r="AW21" i="12" s="1" a="1"/>
  <c r="AW21" i="12" s="1"/>
  <c r="AW58" i="12" a="1"/>
  <c r="AW58" i="12" s="1"/>
  <c r="AX58" i="12" s="1" a="1"/>
  <c r="AX58" i="12" s="1"/>
  <c r="BB27" i="12" a="1"/>
  <c r="BB27" i="12" s="1"/>
  <c r="BC27" i="12" s="1" a="1"/>
  <c r="BC27" i="12" s="1"/>
  <c r="BD27" i="12" s="1" a="1"/>
  <c r="BD27" i="12" s="1"/>
  <c r="BE27" i="12" s="1" a="1"/>
  <c r="BE27" i="12" s="1"/>
  <c r="BD63" i="12" a="1"/>
  <c r="BD63" i="12" s="1"/>
  <c r="AZ24" i="12" a="1"/>
  <c r="AZ24" i="12" s="1"/>
  <c r="AW20" i="12" a="1"/>
  <c r="AW20" i="12" s="1"/>
  <c r="BA23" i="12" a="1"/>
  <c r="BA23" i="12" s="1"/>
  <c r="BC32" i="12" a="1"/>
  <c r="BC32" i="12" s="1"/>
  <c r="AR36" i="12" a="1"/>
  <c r="AR36" i="12" s="1"/>
  <c r="AT26" i="12" a="1"/>
  <c r="AT26" i="12" s="1"/>
  <c r="BB28" i="12" a="1"/>
  <c r="BB28" i="12" s="1"/>
  <c r="AV64" i="12" a="1"/>
  <c r="AV64" i="12" s="1"/>
  <c r="AW42" i="12" a="1"/>
  <c r="AW42" i="12" s="1"/>
  <c r="AX42" i="12" s="1" a="1"/>
  <c r="AX42" i="12" s="1"/>
  <c r="AX34" i="12" a="1"/>
  <c r="AX34" i="12" s="1"/>
  <c r="AW50" i="12" a="1"/>
  <c r="AW50" i="12" s="1"/>
  <c r="AX50" i="12" s="1" a="1"/>
  <c r="AX50" i="12" s="1"/>
  <c r="BC62" i="12" a="1"/>
  <c r="BC62" i="12" s="1"/>
  <c r="BF53" i="12" a="1"/>
  <c r="BF53" i="12" s="1"/>
  <c r="BG53" i="12" s="1" a="1"/>
  <c r="BG53" i="12" s="1"/>
  <c r="AS71" i="12" a="1"/>
  <c r="AS71" i="12" s="1"/>
  <c r="AT71" i="12" s="1" a="1"/>
  <c r="AT71" i="12" s="1"/>
  <c r="BD19" i="12" a="1"/>
  <c r="BD19" i="12" s="1"/>
  <c r="BI73" i="12" a="1"/>
  <c r="BI73" i="12" s="1"/>
  <c r="AV17" i="12" a="1"/>
  <c r="AV17" i="12" s="1"/>
  <c r="AV44" i="12" a="1"/>
  <c r="AV44" i="12" s="1"/>
  <c r="AW33" i="12" a="1"/>
  <c r="AW33" i="12" s="1"/>
  <c r="AX33" i="12" s="1" a="1"/>
  <c r="AX33" i="12" s="1"/>
  <c r="AV30" i="12" a="1"/>
  <c r="AV30" i="12" s="1"/>
  <c r="BC29" i="12" a="1"/>
  <c r="BC29" i="12" s="1"/>
  <c r="AW55" i="12" a="1"/>
  <c r="AW55" i="12" s="1"/>
  <c r="AX55" i="12" s="1" a="1"/>
  <c r="AX55" i="12" s="1"/>
  <c r="BD49" i="12" a="1"/>
  <c r="BD49" i="12" s="1"/>
  <c r="BE49" i="12" s="1" a="1"/>
  <c r="BE49" i="12" s="1"/>
  <c r="AY16" i="12" a="1"/>
  <c r="AY16" i="12" s="1"/>
  <c r="AZ16" i="12" s="1" a="1"/>
  <c r="AZ16" i="12" s="1"/>
  <c r="AW65" i="12" a="1"/>
  <c r="AW65" i="12" s="1"/>
  <c r="AX65" i="12" s="1" a="1"/>
  <c r="AX65" i="12" s="1"/>
  <c r="BC18" i="12" a="1"/>
  <c r="BC18" i="12" s="1"/>
  <c r="AT35" i="12" a="1"/>
  <c r="AT35" i="12" s="1"/>
  <c r="AR41" i="12" a="1"/>
  <c r="AR41" i="12" s="1"/>
  <c r="AS41" i="12" s="1" a="1"/>
  <c r="AS41" i="12" s="1"/>
  <c r="AR39" i="12" a="1"/>
  <c r="AR39" i="12" s="1"/>
  <c r="BE60" i="12" a="1"/>
  <c r="BE60" i="12" s="1"/>
  <c r="AT66" i="12" a="1"/>
  <c r="AT66" i="12" s="1"/>
  <c r="AU70" i="12" a="1"/>
  <c r="AU70" i="12" s="1"/>
  <c r="BA38" i="12" a="1"/>
  <c r="BA38" i="12" s="1"/>
  <c r="BB38" i="12" s="1" a="1"/>
  <c r="BB38" i="12" s="1"/>
  <c r="BD48" i="12" a="1"/>
  <c r="BD48" i="12" s="1"/>
  <c r="BE48" i="12" s="1" a="1"/>
  <c r="BE48" i="12" s="1"/>
  <c r="BH46" i="12" a="1"/>
  <c r="BH46" i="12" s="1"/>
  <c r="AY34" i="12" a="1"/>
  <c r="AY34" i="12" s="1"/>
  <c r="AZ34" i="12" s="1" a="1"/>
  <c r="AZ34" i="12" s="1"/>
  <c r="BB54" i="12" l="1" a="1"/>
  <c r="BB54" i="12" s="1"/>
  <c r="BC54" i="12" s="1" a="1"/>
  <c r="BC54" i="12" s="1"/>
  <c r="AY51" i="12" a="1"/>
  <c r="AY51" i="12" s="1"/>
  <c r="AZ51" i="12" s="1" a="1"/>
  <c r="AZ51" i="12" s="1"/>
  <c r="AU61" i="12" a="1"/>
  <c r="AU61" i="12" s="1"/>
  <c r="BA72" i="12" a="1"/>
  <c r="BA72" i="12" s="1"/>
  <c r="BB72" i="12" s="1" a="1"/>
  <c r="BB72" i="12" s="1"/>
  <c r="BC72" i="12" s="1" a="1"/>
  <c r="BC72" i="12" s="1"/>
  <c r="BB69" i="12" a="1"/>
  <c r="BB69" i="12" s="1"/>
  <c r="BC69" i="12" s="1" a="1"/>
  <c r="BC69" i="12" s="1"/>
  <c r="BA34" i="12" a="1"/>
  <c r="BA34" i="12" s="1"/>
  <c r="BB34" i="12" s="1" a="1"/>
  <c r="BB34" i="12" s="1"/>
  <c r="AT56" i="12" a="1"/>
  <c r="AT56" i="12" s="1"/>
  <c r="AT25" i="12" a="1"/>
  <c r="AT25" i="12" s="1"/>
  <c r="BF27" i="12" a="1"/>
  <c r="BF27" i="12" s="1"/>
  <c r="BG27" i="12" s="1" a="1"/>
  <c r="BG27" i="12" s="1"/>
  <c r="AX21" i="12" a="1"/>
  <c r="AX21" i="12" s="1"/>
  <c r="AY21" i="12" s="1" a="1"/>
  <c r="AY21" i="12" s="1"/>
  <c r="BC67" i="12" a="1"/>
  <c r="BC67" i="12" s="1"/>
  <c r="BD67" i="12" s="1" a="1"/>
  <c r="BD67" i="12" s="1"/>
  <c r="BI46" i="12" a="1"/>
  <c r="BI46" i="12" s="1"/>
  <c r="BJ46" i="12" s="1" a="1"/>
  <c r="BJ46" i="12" s="1"/>
  <c r="BK46" i="12" s="1" a="1"/>
  <c r="BK46" i="12" s="1"/>
  <c r="BC38" i="12" a="1"/>
  <c r="BC38" i="12" s="1"/>
  <c r="BD38" i="12" s="1" a="1"/>
  <c r="BD38" i="12" s="1"/>
  <c r="BE38" i="12" s="1" a="1"/>
  <c r="BE38" i="12" s="1"/>
  <c r="BH53" i="12" a="1"/>
  <c r="BH53" i="12" s="1"/>
  <c r="AS39" i="12" a="1"/>
  <c r="AS39" i="12" s="1"/>
  <c r="AT39" i="12" s="1" a="1"/>
  <c r="AT39" i="12" s="1"/>
  <c r="AU39" i="12" s="1" a="1"/>
  <c r="AU39" i="12" s="1"/>
  <c r="BA16" i="12" a="1"/>
  <c r="BA16" i="12" s="1"/>
  <c r="BB16" i="12" s="1" a="1"/>
  <c r="BB16" i="12" s="1"/>
  <c r="BF49" i="12" a="1"/>
  <c r="BF49" i="12" s="1"/>
  <c r="BD29" i="12" a="1"/>
  <c r="BD29" i="12" s="1"/>
  <c r="AW30" i="12" a="1"/>
  <c r="AW30" i="12" s="1"/>
  <c r="AX30" i="12" s="1" a="1"/>
  <c r="AX30" i="12" s="1"/>
  <c r="AX22" i="12" a="1"/>
  <c r="AX22" i="12" s="1"/>
  <c r="AY22" i="12" s="1" a="1"/>
  <c r="AY22" i="12" s="1"/>
  <c r="AZ22" i="12" s="1" a="1"/>
  <c r="AZ22" i="12" s="1"/>
  <c r="AW44" i="12" a="1"/>
  <c r="AW44" i="12" s="1"/>
  <c r="AX44" i="12" s="1" a="1"/>
  <c r="AX44" i="12" s="1"/>
  <c r="AY33" i="12" a="1"/>
  <c r="AY33" i="12" s="1"/>
  <c r="AZ33" i="12" s="1" a="1"/>
  <c r="AZ33" i="12" s="1"/>
  <c r="BK59" i="12" a="1"/>
  <c r="BK59" i="12" s="1"/>
  <c r="AY50" i="12" a="1"/>
  <c r="AY50" i="12" s="1"/>
  <c r="AZ50" i="12" s="1" a="1"/>
  <c r="AZ50" i="12" s="1"/>
  <c r="BC28" i="12" a="1"/>
  <c r="BC28" i="12" s="1"/>
  <c r="AS36" i="12" a="1"/>
  <c r="AS36" i="12" s="1"/>
  <c r="BB23" i="12" a="1"/>
  <c r="BB23" i="12" s="1"/>
  <c r="BC23" i="12" s="1" a="1"/>
  <c r="BC23" i="12" s="1"/>
  <c r="BF43" i="12" a="1"/>
  <c r="BF43" i="12" s="1"/>
  <c r="AV70" i="12" a="1"/>
  <c r="AV70" i="12" s="1"/>
  <c r="AW70" i="12" s="1" a="1"/>
  <c r="AW70" i="12" s="1"/>
  <c r="AU26" i="12" a="1"/>
  <c r="AU26" i="12" s="1"/>
  <c r="BD45" i="12" a="1"/>
  <c r="BD45" i="12" s="1"/>
  <c r="AZ57" i="12" a="1"/>
  <c r="AZ57" i="12" s="1"/>
  <c r="AW17" i="12" a="1"/>
  <c r="AW17" i="12" s="1"/>
  <c r="AU71" i="12" a="1"/>
  <c r="AU71" i="12" s="1"/>
  <c r="BF48" i="12" a="1"/>
  <c r="BF48" i="12" s="1"/>
  <c r="AY55" i="12" a="1"/>
  <c r="AY55" i="12" s="1"/>
  <c r="AZ55" i="12" s="1" a="1"/>
  <c r="AZ55" i="12" s="1"/>
  <c r="AX20" i="12" a="1"/>
  <c r="AX20" i="12" s="1"/>
  <c r="BJ73" i="12" a="1"/>
  <c r="BJ73" i="12" s="1"/>
  <c r="BE45" i="12" a="1"/>
  <c r="BE45" i="12" s="1"/>
  <c r="BA51" i="12" a="1"/>
  <c r="BA51" i="12" s="1"/>
  <c r="BB51" i="12" s="1" a="1"/>
  <c r="BB51" i="12" s="1"/>
  <c r="BD62" i="12" a="1"/>
  <c r="BD62" i="12" s="1"/>
  <c r="AU66" i="12" a="1"/>
  <c r="AU66" i="12" s="1"/>
  <c r="AT41" i="12" a="1"/>
  <c r="AT41" i="12" s="1"/>
  <c r="AU41" i="12" s="1" a="1"/>
  <c r="AU41" i="12" s="1"/>
  <c r="AU35" i="12" a="1"/>
  <c r="AU35" i="12" s="1"/>
  <c r="AV35" i="12" s="1" a="1"/>
  <c r="AV35" i="12" s="1"/>
  <c r="BF60" i="12" a="1"/>
  <c r="BF60" i="12" s="1"/>
  <c r="AY42" i="12" a="1"/>
  <c r="AY42" i="12" s="1"/>
  <c r="BD32" i="12" a="1"/>
  <c r="BD32" i="12" s="1"/>
  <c r="BA24" i="12" a="1"/>
  <c r="BA24" i="12" s="1"/>
  <c r="BB24" i="12" s="1" a="1"/>
  <c r="BB24" i="12" s="1"/>
  <c r="BE63" i="12" a="1"/>
  <c r="BE63" i="12" s="1"/>
  <c r="BF63" i="12" s="1" a="1"/>
  <c r="BF63" i="12" s="1"/>
  <c r="AY58" i="12" a="1"/>
  <c r="AY58" i="12" s="1"/>
  <c r="BB15" i="12" a="1"/>
  <c r="BB15" i="12" s="1"/>
  <c r="AW64" i="12" a="1"/>
  <c r="AW64" i="12" s="1"/>
  <c r="AV61" i="12" a="1"/>
  <c r="AV61" i="12" s="1"/>
  <c r="AW61" i="12" s="1" a="1"/>
  <c r="AW61" i="12" s="1"/>
  <c r="BE68" i="12" a="1"/>
  <c r="BE68" i="12" s="1"/>
  <c r="BD47" i="12" a="1"/>
  <c r="BD47" i="12" s="1"/>
  <c r="BE52" i="12" a="1"/>
  <c r="BE52" i="12" s="1"/>
  <c r="BF52" i="12" s="1" a="1"/>
  <c r="BF52" i="12" s="1"/>
  <c r="BG52" i="12" s="1" a="1"/>
  <c r="BG52" i="12" s="1"/>
  <c r="BE29" i="12" a="1"/>
  <c r="BE29" i="12" s="1"/>
  <c r="AY65" i="12" a="1"/>
  <c r="AY65" i="12" s="1"/>
  <c r="AX37" i="12" a="1"/>
  <c r="AX37" i="12" s="1"/>
  <c r="BE19" i="12" a="1"/>
  <c r="BE19" i="12" s="1"/>
  <c r="BI53" i="12" a="1"/>
  <c r="BI53" i="12" s="1"/>
  <c r="BD18" i="12" a="1"/>
  <c r="BD18" i="12" s="1"/>
  <c r="BB31" i="12" a="1"/>
  <c r="BB31" i="12" s="1"/>
  <c r="BC31" i="12" s="1" a="1"/>
  <c r="BC31" i="12" s="1"/>
  <c r="BD40" i="12" a="1"/>
  <c r="BD40" i="12" s="1"/>
  <c r="BL59" i="12" l="1" a="1"/>
  <c r="BL59" i="12" s="1"/>
  <c r="BD54" i="12" a="1"/>
  <c r="BD54" i="12" s="1"/>
  <c r="BD72" i="12" a="1"/>
  <c r="BD72" i="12" s="1"/>
  <c r="BE72" i="12" s="1" a="1"/>
  <c r="BE72" i="12" s="1"/>
  <c r="BF72" i="12" s="1" a="1"/>
  <c r="BF72" i="12" s="1"/>
  <c r="BD69" i="12" a="1"/>
  <c r="BD69" i="12" s="1"/>
  <c r="BE69" i="12" s="1" a="1"/>
  <c r="BE69" i="12" s="1"/>
  <c r="AV39" i="12" a="1"/>
  <c r="AV39" i="12" s="1"/>
  <c r="BC34" i="12" a="1"/>
  <c r="BC34" i="12" s="1"/>
  <c r="BD34" i="12" s="1" a="1"/>
  <c r="BD34" i="12" s="1"/>
  <c r="AU56" i="12" a="1"/>
  <c r="AU56" i="12" s="1"/>
  <c r="AV56" i="12" s="1" a="1"/>
  <c r="AV56" i="12" s="1"/>
  <c r="AW56" i="12" s="1" a="1"/>
  <c r="AW56" i="12" s="1"/>
  <c r="BH52" i="12" a="1"/>
  <c r="BH52" i="12" s="1"/>
  <c r="BI52" i="12" s="1" a="1"/>
  <c r="BI52" i="12" s="1"/>
  <c r="BJ52" i="12" s="1" a="1"/>
  <c r="BJ52" i="12" s="1"/>
  <c r="BK52" i="12" s="1" a="1"/>
  <c r="BK52" i="12" s="1"/>
  <c r="BL52" i="12" s="1" a="1"/>
  <c r="BL52" i="12" s="1"/>
  <c r="AU25" i="12" a="1"/>
  <c r="AU25" i="12" s="1"/>
  <c r="BF38" i="12" a="1"/>
  <c r="BF38" i="12" s="1"/>
  <c r="BG38" i="12" s="1" a="1"/>
  <c r="BG38" i="12" s="1"/>
  <c r="AZ21" i="12" a="1"/>
  <c r="AZ21" i="12" s="1"/>
  <c r="BE47" i="12" a="1"/>
  <c r="BE47" i="12" s="1"/>
  <c r="BC15" i="12" a="1"/>
  <c r="BC15" i="12" s="1"/>
  <c r="BD15" i="12" s="1" a="1"/>
  <c r="BD15" i="12" s="1"/>
  <c r="BE15" i="12" s="1" a="1"/>
  <c r="BE15" i="12" s="1"/>
  <c r="BF15" i="12" s="1" a="1"/>
  <c r="BF15" i="12" s="1"/>
  <c r="BA33" i="12" a="1"/>
  <c r="BA33" i="12" s="1"/>
  <c r="BB33" i="12" s="1" a="1"/>
  <c r="BB33" i="12" s="1"/>
  <c r="AW35" i="12" a="1"/>
  <c r="AW35" i="12" s="1"/>
  <c r="AZ42" i="12" a="1"/>
  <c r="AZ42" i="12" s="1"/>
  <c r="BA42" i="12" s="1" a="1"/>
  <c r="BA42" i="12" s="1"/>
  <c r="BF29" i="12" a="1"/>
  <c r="BF29" i="12" s="1"/>
  <c r="AV71" i="12" a="1"/>
  <c r="AV71" i="12" s="1"/>
  <c r="AW71" i="12" s="1" a="1"/>
  <c r="AW71" i="12" s="1"/>
  <c r="AV26" i="12" a="1"/>
  <c r="AV26" i="12" s="1"/>
  <c r="AW26" i="12" s="1" a="1"/>
  <c r="AW26" i="12" s="1"/>
  <c r="AZ58" i="12" a="1"/>
  <c r="AZ58" i="12" s="1"/>
  <c r="BL46" i="12" a="1"/>
  <c r="BL46" i="12" s="1"/>
  <c r="BM46" i="12" s="1" a="1"/>
  <c r="BM46" i="12" s="1"/>
  <c r="BG60" i="12" a="1"/>
  <c r="BG60" i="12" s="1"/>
  <c r="BH60" i="12" s="1" a="1"/>
  <c r="BH60" i="12" s="1"/>
  <c r="BJ53" i="12" a="1"/>
  <c r="BJ53" i="12" s="1"/>
  <c r="BK53" i="12" s="1" a="1"/>
  <c r="BK53" i="12" s="1"/>
  <c r="BG48" i="12" a="1"/>
  <c r="BG48" i="12" s="1"/>
  <c r="BC51" i="12" a="1"/>
  <c r="BC51" i="12" s="1"/>
  <c r="BE67" i="12" a="1"/>
  <c r="BE67" i="12" s="1"/>
  <c r="BF67" i="12" s="1" a="1"/>
  <c r="BF67" i="12" s="1"/>
  <c r="BG67" i="12" s="1" a="1"/>
  <c r="BG67" i="12" s="1"/>
  <c r="BG43" i="12" a="1"/>
  <c r="BG43" i="12" s="1"/>
  <c r="BK73" i="12" a="1"/>
  <c r="BK73" i="12" s="1"/>
  <c r="BL73" i="12" s="1" a="1"/>
  <c r="BL73" i="12" s="1"/>
  <c r="AY30" i="12" a="1"/>
  <c r="AY30" i="12" s="1"/>
  <c r="AZ30" i="12" s="1" a="1"/>
  <c r="AZ30" i="12" s="1"/>
  <c r="BC16" i="12" a="1"/>
  <c r="BC16" i="12" s="1"/>
  <c r="BE40" i="12" a="1"/>
  <c r="BE40" i="12" s="1"/>
  <c r="BF40" i="12" s="1" a="1"/>
  <c r="BF40" i="12" s="1"/>
  <c r="BG40" i="12" s="1" a="1"/>
  <c r="BG40" i="12" s="1"/>
  <c r="BD31" i="12" a="1"/>
  <c r="BD31" i="12" s="1"/>
  <c r="BE31" i="12" s="1" a="1"/>
  <c r="BE31" i="12" s="1"/>
  <c r="BF19" i="12" a="1"/>
  <c r="BF19" i="12" s="1"/>
  <c r="BG19" i="12" s="1" a="1"/>
  <c r="BG19" i="12" s="1"/>
  <c r="AY37" i="12" a="1"/>
  <c r="AY37" i="12" s="1"/>
  <c r="BH27" i="12" a="1"/>
  <c r="BH27" i="12" s="1"/>
  <c r="BI27" i="12" s="1" a="1"/>
  <c r="BI27" i="12" s="1"/>
  <c r="AY44" i="12" a="1"/>
  <c r="AY44" i="12" s="1"/>
  <c r="BF68" i="12" a="1"/>
  <c r="BF68" i="12" s="1"/>
  <c r="BG68" i="12" s="1" a="1"/>
  <c r="BG68" i="12" s="1"/>
  <c r="AX61" i="12" a="1"/>
  <c r="AX61" i="12" s="1"/>
  <c r="AX64" i="12" a="1"/>
  <c r="AX64" i="12" s="1"/>
  <c r="BA55" i="12" a="1"/>
  <c r="BA55" i="12" s="1"/>
  <c r="BC24" i="12" a="1"/>
  <c r="BC24" i="12" s="1"/>
  <c r="BD24" i="12" s="1" a="1"/>
  <c r="BD24" i="12" s="1"/>
  <c r="BE18" i="12" a="1"/>
  <c r="BE18" i="12" s="1"/>
  <c r="BF18" i="12" s="1" a="1"/>
  <c r="BF18" i="12" s="1"/>
  <c r="AV41" i="12" a="1"/>
  <c r="AV41" i="12" s="1"/>
  <c r="AV66" i="12" a="1"/>
  <c r="AV66" i="12" s="1"/>
  <c r="AY20" i="12" a="1"/>
  <c r="AY20" i="12" s="1"/>
  <c r="AZ20" i="12" s="1" a="1"/>
  <c r="AZ20" i="12" s="1"/>
  <c r="BA20" i="12" s="1" a="1"/>
  <c r="BA20" i="12" s="1"/>
  <c r="AX17" i="12" a="1"/>
  <c r="AX17" i="12" s="1"/>
  <c r="AY17" i="12" s="1" a="1"/>
  <c r="AY17" i="12" s="1"/>
  <c r="BF45" i="12" a="1"/>
  <c r="BF45" i="12" s="1"/>
  <c r="BG45" i="12" s="1" a="1"/>
  <c r="BG45" i="12" s="1"/>
  <c r="BA57" i="12" a="1"/>
  <c r="BA57" i="12" s="1"/>
  <c r="BB57" i="12" s="1" a="1"/>
  <c r="BB57" i="12" s="1"/>
  <c r="BC57" i="12" s="1" a="1"/>
  <c r="BC57" i="12" s="1"/>
  <c r="BD57" i="12" s="1" a="1"/>
  <c r="BD57" i="12" s="1"/>
  <c r="BA22" i="12" a="1"/>
  <c r="BA22" i="12" s="1"/>
  <c r="BB22" i="12" s="1" a="1"/>
  <c r="BB22" i="12" s="1"/>
  <c r="BG63" i="12" a="1"/>
  <c r="BG63" i="12" s="1"/>
  <c r="BE62" i="12" a="1"/>
  <c r="BE62" i="12" s="1"/>
  <c r="BD23" i="12" a="1"/>
  <c r="BD23" i="12" s="1"/>
  <c r="BE32" i="12" a="1"/>
  <c r="BE32" i="12" s="1"/>
  <c r="AT36" i="12" a="1"/>
  <c r="AT36" i="12" s="1"/>
  <c r="BD28" i="12" a="1"/>
  <c r="BD28" i="12" s="1"/>
  <c r="BE28" i="12" s="1" a="1"/>
  <c r="BE28" i="12" s="1"/>
  <c r="BA50" i="12" a="1"/>
  <c r="BA50" i="12" s="1"/>
  <c r="AZ65" i="12" a="1"/>
  <c r="AZ65" i="12" s="1"/>
  <c r="BG49" i="12" a="1"/>
  <c r="BG49" i="12" s="1"/>
  <c r="BH49" i="12" s="1" a="1"/>
  <c r="BH49" i="12" s="1"/>
  <c r="AX70" i="12" a="1"/>
  <c r="AX70" i="12" s="1"/>
  <c r="BE54" i="12" a="1"/>
  <c r="BE54" i="12" s="1"/>
  <c r="BG29" i="12" a="1"/>
  <c r="BG29" i="12" s="1"/>
  <c r="BH29" i="12" s="1" a="1"/>
  <c r="BH29" i="12" s="1"/>
  <c r="BM59" i="12" l="1" a="1"/>
  <c r="BM59" i="12" s="1"/>
  <c r="BG72" i="12" a="1"/>
  <c r="BG72" i="12" s="1"/>
  <c r="BH72" i="12" s="1" a="1"/>
  <c r="BH72" i="12" s="1"/>
  <c r="BI72" i="12" s="1" a="1"/>
  <c r="BI72" i="12" s="1"/>
  <c r="BC33" i="12" a="1"/>
  <c r="BC33" i="12" s="1"/>
  <c r="BD33" i="12" s="1" a="1"/>
  <c r="BD33" i="12" s="1"/>
  <c r="BF69" i="12" a="1"/>
  <c r="BF69" i="12" s="1"/>
  <c r="BG69" i="12" s="1" a="1"/>
  <c r="BG69" i="12" s="1"/>
  <c r="BI49" i="12" a="1"/>
  <c r="BI49" i="12" s="1"/>
  <c r="BJ49" i="12" s="1" a="1"/>
  <c r="BJ49" i="12" s="1"/>
  <c r="BK49" i="12" s="1" a="1"/>
  <c r="BK49" i="12" s="1"/>
  <c r="BL49" i="12" s="1" a="1"/>
  <c r="BL49" i="12" s="1"/>
  <c r="BE34" i="12" a="1"/>
  <c r="BE34" i="12" s="1"/>
  <c r="BF34" i="12" s="1" a="1"/>
  <c r="BF34" i="12" s="1"/>
  <c r="AZ17" i="12" a="1"/>
  <c r="AZ17" i="12" s="1"/>
  <c r="BA17" i="12" s="1" a="1"/>
  <c r="BA17" i="12" s="1"/>
  <c r="BF31" i="12" a="1"/>
  <c r="BF31" i="12" s="1"/>
  <c r="BG31" i="12" s="1" a="1"/>
  <c r="BG31" i="12" s="1"/>
  <c r="BL53" i="12" a="1"/>
  <c r="BL53" i="12" s="1"/>
  <c r="BM53" i="12" s="1" a="1"/>
  <c r="BM53" i="12" s="1"/>
  <c r="BN53" i="12" s="1" a="1"/>
  <c r="BN53" i="12" s="1"/>
  <c r="BO53" i="12" s="1" a="1"/>
  <c r="BO53" i="12" s="1"/>
  <c r="BE24" i="12" a="1"/>
  <c r="BE24" i="12" s="1"/>
  <c r="BH40" i="12" a="1"/>
  <c r="BH40" i="12" s="1"/>
  <c r="BI40" i="12" s="1" a="1"/>
  <c r="BI40" i="12" s="1"/>
  <c r="BH67" i="12" a="1"/>
  <c r="BH67" i="12" s="1"/>
  <c r="BI67" i="12" s="1" a="1"/>
  <c r="BI67" i="12" s="1"/>
  <c r="AX71" i="12" a="1"/>
  <c r="AX71" i="12" s="1"/>
  <c r="AY71" i="12" s="1" a="1"/>
  <c r="AY71" i="12" s="1"/>
  <c r="AV25" i="12" a="1"/>
  <c r="AV25" i="12" s="1"/>
  <c r="AX56" i="12" a="1"/>
  <c r="AX56" i="12" s="1"/>
  <c r="AW39" i="12" a="1"/>
  <c r="AW39" i="12" s="1"/>
  <c r="BB50" i="12" a="1"/>
  <c r="BB50" i="12" s="1"/>
  <c r="BF28" i="12" a="1"/>
  <c r="BF28" i="12" s="1"/>
  <c r="BI29" i="12" a="1"/>
  <c r="BI29" i="12" s="1"/>
  <c r="BJ29" i="12" s="1" a="1"/>
  <c r="BJ29" i="12" s="1"/>
  <c r="BB20" i="12" a="1"/>
  <c r="BB20" i="12" s="1"/>
  <c r="BC20" i="12" s="1" a="1"/>
  <c r="BC20" i="12" s="1"/>
  <c r="AW41" i="12" a="1"/>
  <c r="AW41" i="12" s="1"/>
  <c r="BF32" i="12" a="1"/>
  <c r="BF32" i="12" s="1"/>
  <c r="BG32" i="12" s="1" a="1"/>
  <c r="BG32" i="12" s="1"/>
  <c r="AY61" i="12" a="1"/>
  <c r="AY61" i="12" s="1"/>
  <c r="AZ61" i="12" s="1" a="1"/>
  <c r="AZ61" i="12" s="1"/>
  <c r="BH19" i="12" a="1"/>
  <c r="BH19" i="12" s="1"/>
  <c r="BB55" i="12" a="1"/>
  <c r="BB55" i="12" s="1"/>
  <c r="BC55" i="12" s="1" a="1"/>
  <c r="BC55" i="12" s="1"/>
  <c r="BC22" i="12" a="1"/>
  <c r="BC22" i="12" s="1"/>
  <c r="BD22" i="12" s="1" a="1"/>
  <c r="BD22" i="12" s="1"/>
  <c r="BH43" i="12" a="1"/>
  <c r="BH43" i="12" s="1"/>
  <c r="AY70" i="12" a="1"/>
  <c r="AY70" i="12" s="1"/>
  <c r="AY64" i="12" a="1"/>
  <c r="AY64" i="12" s="1"/>
  <c r="BA58" i="12" a="1"/>
  <c r="BA58" i="12" s="1"/>
  <c r="BB58" i="12" s="1" a="1"/>
  <c r="BB58" i="12" s="1"/>
  <c r="AX26" i="12" a="1"/>
  <c r="AX26" i="12" s="1"/>
  <c r="AY26" i="12" s="1" a="1"/>
  <c r="AY26" i="12" s="1"/>
  <c r="AZ26" i="12" s="1" a="1"/>
  <c r="AZ26" i="12" s="1"/>
  <c r="AZ37" i="12" a="1"/>
  <c r="AZ37" i="12" s="1"/>
  <c r="AX35" i="12" a="1"/>
  <c r="AX35" i="12" s="1"/>
  <c r="BD51" i="12" a="1"/>
  <c r="BD51" i="12" s="1"/>
  <c r="BH68" i="12" a="1"/>
  <c r="BH68" i="12" s="1"/>
  <c r="BI68" i="12" s="1" a="1"/>
  <c r="BI68" i="12" s="1"/>
  <c r="BF47" i="12" a="1"/>
  <c r="BF47" i="12" s="1"/>
  <c r="BA21" i="12" a="1"/>
  <c r="BA21" i="12" s="1"/>
  <c r="BB21" i="12" s="1" a="1"/>
  <c r="BB21" i="12" s="1"/>
  <c r="BH38" i="12" a="1"/>
  <c r="BH38" i="12" s="1"/>
  <c r="BF54" i="12" a="1"/>
  <c r="BF54" i="12" s="1"/>
  <c r="BG54" i="12" s="1" a="1"/>
  <c r="BG54" i="12" s="1"/>
  <c r="BH45" i="12" a="1"/>
  <c r="BH45" i="12" s="1"/>
  <c r="BI45" i="12" s="1" a="1"/>
  <c r="BI45" i="12" s="1"/>
  <c r="BE57" i="12" a="1"/>
  <c r="BE57" i="12" s="1"/>
  <c r="AU36" i="12" a="1"/>
  <c r="AU36" i="12" s="1"/>
  <c r="AV36" i="12" s="1" a="1"/>
  <c r="AV36" i="12" s="1"/>
  <c r="BN46" i="12" a="1"/>
  <c r="BN46" i="12" s="1"/>
  <c r="BF62" i="12" a="1"/>
  <c r="BF62" i="12" s="1"/>
  <c r="AW66" i="12" a="1"/>
  <c r="AW66" i="12" s="1"/>
  <c r="BG18" i="12" a="1"/>
  <c r="BG18" i="12" s="1"/>
  <c r="BH18" i="12" s="1" a="1"/>
  <c r="BH18" i="12" s="1"/>
  <c r="BB42" i="12" a="1"/>
  <c r="BB42" i="12" s="1"/>
  <c r="BC42" i="12" s="1" a="1"/>
  <c r="BC42" i="12" s="1"/>
  <c r="BA65" i="12" a="1"/>
  <c r="BA65" i="12" s="1"/>
  <c r="BB65" i="12" s="1" a="1"/>
  <c r="BB65" i="12" s="1"/>
  <c r="BD16" i="12" a="1"/>
  <c r="BD16" i="12" s="1"/>
  <c r="BE16" i="12" s="1" a="1"/>
  <c r="BE16" i="12" s="1"/>
  <c r="BA30" i="12" a="1"/>
  <c r="BA30" i="12" s="1"/>
  <c r="BB30" i="12" s="1" a="1"/>
  <c r="BB30" i="12" s="1"/>
  <c r="AZ44" i="12" a="1"/>
  <c r="AZ44" i="12" s="1"/>
  <c r="BJ27" i="12" a="1"/>
  <c r="BJ27" i="12" s="1"/>
  <c r="BI60" i="12" a="1"/>
  <c r="BI60" i="12" s="1"/>
  <c r="BJ60" i="12" s="1" a="1"/>
  <c r="BJ60" i="12" s="1"/>
  <c r="BE23" i="12" a="1"/>
  <c r="BE23" i="12" s="1"/>
  <c r="BG15" i="12" a="1"/>
  <c r="BG15" i="12" s="1"/>
  <c r="BH63" i="12" a="1"/>
  <c r="BH63" i="12" s="1"/>
  <c r="AZ64" i="12" a="1"/>
  <c r="AZ64" i="12" s="1"/>
  <c r="BH48" i="12" a="1"/>
  <c r="BH48" i="12" s="1"/>
  <c r="BF24" i="12" a="1"/>
  <c r="BF24" i="12" s="1"/>
  <c r="BN59" i="12" l="1" a="1"/>
  <c r="BN59" i="12" s="1"/>
  <c r="BM49" i="12" a="1"/>
  <c r="BM49" i="12" s="1"/>
  <c r="BN49" i="12" s="1" a="1"/>
  <c r="BN49" i="12" s="1"/>
  <c r="BO49" i="12" s="1" a="1"/>
  <c r="BO49" i="12" s="1"/>
  <c r="BH31" i="12" a="1"/>
  <c r="BH31" i="12" s="1"/>
  <c r="BJ72" i="12" a="1"/>
  <c r="BJ72" i="12" s="1"/>
  <c r="BK72" i="12" s="1" a="1"/>
  <c r="BK72" i="12" s="1"/>
  <c r="BL72" i="12" s="1" a="1"/>
  <c r="BL72" i="12" s="1"/>
  <c r="BE33" i="12" a="1"/>
  <c r="BE33" i="12" s="1"/>
  <c r="BF33" i="12" s="1" a="1"/>
  <c r="BF33" i="12" s="1"/>
  <c r="BH69" i="12" a="1"/>
  <c r="BH69" i="12" s="1"/>
  <c r="BI69" i="12" s="1" a="1"/>
  <c r="BI69" i="12" s="1"/>
  <c r="BG34" i="12" a="1"/>
  <c r="BG34" i="12" s="1"/>
  <c r="BH34" i="12" s="1" a="1"/>
  <c r="BH34" i="12" s="1"/>
  <c r="BI34" i="12" s="1" a="1"/>
  <c r="BI34" i="12" s="1"/>
  <c r="BD20" i="12" a="1"/>
  <c r="BD20" i="12" s="1"/>
  <c r="BE20" i="12" s="1" a="1"/>
  <c r="BE20" i="12" s="1"/>
  <c r="BF20" i="12" s="1" a="1"/>
  <c r="BF20" i="12" s="1"/>
  <c r="AW25" i="12" a="1"/>
  <c r="AW25" i="12" s="1"/>
  <c r="AX25" i="12" s="1" a="1"/>
  <c r="AX25" i="12" s="1"/>
  <c r="AY56" i="12" a="1"/>
  <c r="AY56" i="12" s="1"/>
  <c r="AZ56" i="12" s="1" a="1"/>
  <c r="AZ56" i="12" s="1"/>
  <c r="BB17" i="12" a="1"/>
  <c r="BB17" i="12" s="1"/>
  <c r="BC17" i="12" s="1" a="1"/>
  <c r="BC17" i="12" s="1"/>
  <c r="AX39" i="12" a="1"/>
  <c r="AX39" i="12" s="1"/>
  <c r="BK29" i="12" a="1"/>
  <c r="BK29" i="12" s="1"/>
  <c r="BJ68" i="12" a="1"/>
  <c r="BJ68" i="12" s="1"/>
  <c r="BK68" i="12" s="1" a="1"/>
  <c r="BK68" i="12" s="1"/>
  <c r="BL68" i="12" s="1" a="1"/>
  <c r="BL68" i="12" s="1"/>
  <c r="BC58" i="12" a="1"/>
  <c r="BC58" i="12" s="1"/>
  <c r="BD58" i="12" s="1" a="1"/>
  <c r="BD58" i="12" s="1"/>
  <c r="BP53" i="12" a="1"/>
  <c r="BP53" i="12" s="1"/>
  <c r="BQ53" i="12" s="1" a="1"/>
  <c r="BQ53" i="12" s="1"/>
  <c r="BA64" i="12" a="1"/>
  <c r="BA64" i="12" s="1"/>
  <c r="BB64" i="12" s="1" a="1"/>
  <c r="BB64" i="12" s="1"/>
  <c r="AZ71" i="12" a="1"/>
  <c r="AZ71" i="12" s="1"/>
  <c r="BA71" i="12" s="1" a="1"/>
  <c r="BA71" i="12" s="1"/>
  <c r="BA44" i="12" a="1"/>
  <c r="BA44" i="12" s="1"/>
  <c r="BC65" i="12" a="1"/>
  <c r="BC65" i="12" s="1"/>
  <c r="BD65" i="12" s="1" a="1"/>
  <c r="BD65" i="12" s="1"/>
  <c r="BG47" i="12" a="1"/>
  <c r="BG47" i="12" s="1"/>
  <c r="BH15" i="12" a="1"/>
  <c r="BH15" i="12" s="1"/>
  <c r="BI15" i="12" s="1" a="1"/>
  <c r="BI15" i="12" s="1"/>
  <c r="BE51" i="12" a="1"/>
  <c r="BE51" i="12" s="1"/>
  <c r="BF51" i="12" s="1" a="1"/>
  <c r="BF51" i="12" s="1"/>
  <c r="AY35" i="12" a="1"/>
  <c r="AY35" i="12" s="1"/>
  <c r="BD42" i="12" a="1"/>
  <c r="BD42" i="12" s="1"/>
  <c r="BE42" i="12" s="1" a="1"/>
  <c r="BE42" i="12" s="1"/>
  <c r="BD55" i="12" a="1"/>
  <c r="BD55" i="12" s="1"/>
  <c r="BE55" i="12" s="1" a="1"/>
  <c r="BE55" i="12" s="1"/>
  <c r="BF55" i="12" s="1" a="1"/>
  <c r="BF55" i="12" s="1"/>
  <c r="BB44" i="12" a="1"/>
  <c r="BB44" i="12" s="1"/>
  <c r="BJ67" i="12" a="1"/>
  <c r="BJ67" i="12" s="1"/>
  <c r="BK67" i="12" s="1" a="1"/>
  <c r="BK67" i="12" s="1"/>
  <c r="BL67" i="12" s="1" a="1"/>
  <c r="BL67" i="12" s="1"/>
  <c r="BA61" i="12" a="1"/>
  <c r="BA61" i="12" s="1"/>
  <c r="BA37" i="12" a="1"/>
  <c r="BA37" i="12" s="1"/>
  <c r="AX41" i="12" a="1"/>
  <c r="AX41" i="12" s="1"/>
  <c r="AY41" i="12" s="1" a="1"/>
  <c r="AY41" i="12" s="1"/>
  <c r="BF57" i="12" a="1"/>
  <c r="BF57" i="12" s="1"/>
  <c r="BG62" i="12" a="1"/>
  <c r="BG62" i="12" s="1"/>
  <c r="BF23" i="12" a="1"/>
  <c r="BF23" i="12" s="1"/>
  <c r="AX66" i="12" a="1"/>
  <c r="AX66" i="12" s="1"/>
  <c r="BO46" i="12" a="1"/>
  <c r="BO46" i="12" s="1"/>
  <c r="BP46" i="12" s="1" a="1"/>
  <c r="BP46" i="12" s="1"/>
  <c r="BE22" i="12" a="1"/>
  <c r="BE22" i="12" s="1"/>
  <c r="BH54" i="12" a="1"/>
  <c r="BH54" i="12" s="1"/>
  <c r="BI48" i="12" a="1"/>
  <c r="BI48" i="12" s="1"/>
  <c r="BJ48" i="12" s="1" a="1"/>
  <c r="BJ48" i="12" s="1"/>
  <c r="BA26" i="12" a="1"/>
  <c r="BA26" i="12" s="1"/>
  <c r="BK60" i="12" a="1"/>
  <c r="BK60" i="12" s="1"/>
  <c r="BL60" i="12" s="1" a="1"/>
  <c r="BL60" i="12" s="1"/>
  <c r="BC30" i="12" a="1"/>
  <c r="BC30" i="12" s="1"/>
  <c r="BD30" i="12" s="1" a="1"/>
  <c r="BD30" i="12" s="1"/>
  <c r="BF16" i="12" a="1"/>
  <c r="BF16" i="12" s="1"/>
  <c r="BI31" i="12" a="1"/>
  <c r="BI31" i="12" s="1"/>
  <c r="BG24" i="12" a="1"/>
  <c r="BG24" i="12" s="1"/>
  <c r="BI18" i="12" a="1"/>
  <c r="BI18" i="12" s="1"/>
  <c r="BJ18" i="12" s="1" a="1"/>
  <c r="BJ18" i="12" s="1"/>
  <c r="AW36" i="12" a="1"/>
  <c r="AW36" i="12" s="1"/>
  <c r="AX36" i="12" s="1" a="1"/>
  <c r="AX36" i="12" s="1"/>
  <c r="BJ45" i="12" a="1"/>
  <c r="BJ45" i="12" s="1"/>
  <c r="BK45" i="12" s="1" a="1"/>
  <c r="BK45" i="12" s="1"/>
  <c r="BL45" i="12" s="1" a="1"/>
  <c r="BL45" i="12" s="1"/>
  <c r="BC21" i="12" a="1"/>
  <c r="BC21" i="12" s="1"/>
  <c r="BD21" i="12" s="1" a="1"/>
  <c r="BD21" i="12" s="1"/>
  <c r="BI43" i="12" a="1"/>
  <c r="BI43" i="12" s="1"/>
  <c r="AZ70" i="12" a="1"/>
  <c r="AZ70" i="12" s="1"/>
  <c r="BK27" i="12" a="1"/>
  <c r="BK27" i="12" s="1"/>
  <c r="BJ40" i="12" a="1"/>
  <c r="BJ40" i="12" s="1"/>
  <c r="BI19" i="12" a="1"/>
  <c r="BI19" i="12" s="1"/>
  <c r="BJ19" i="12" s="1" a="1"/>
  <c r="BJ19" i="12" s="1"/>
  <c r="BI63" i="12" a="1"/>
  <c r="BI63" i="12" s="1"/>
  <c r="BH32" i="12" a="1"/>
  <c r="BH32" i="12" s="1"/>
  <c r="BG23" i="12" a="1"/>
  <c r="BG23" i="12" s="1"/>
  <c r="BG28" i="12" a="1"/>
  <c r="BG28" i="12" s="1"/>
  <c r="BC50" i="12" a="1"/>
  <c r="BC50" i="12" s="1"/>
  <c r="BI38" i="12" a="1"/>
  <c r="BI38" i="12" s="1"/>
  <c r="BO59" i="12" l="1" a="1"/>
  <c r="BO59" i="12" s="1"/>
  <c r="BQ59" i="12" s="1" a="1"/>
  <c r="BQ59" i="12" s="1"/>
  <c r="BP49" i="12" a="1"/>
  <c r="BP49" i="12" s="1"/>
  <c r="BP59" i="12" a="1"/>
  <c r="BP59" i="12" s="1"/>
  <c r="BM45" i="12" a="1"/>
  <c r="BM45" i="12" s="1"/>
  <c r="BN45" i="12" s="1" a="1"/>
  <c r="BN45" i="12" s="1"/>
  <c r="BC64" i="12" a="1"/>
  <c r="BC64" i="12" s="1"/>
  <c r="BG33" i="12" a="1"/>
  <c r="BG33" i="12" s="1"/>
  <c r="BH33" i="12" s="1" a="1"/>
  <c r="BH33" i="12" s="1"/>
  <c r="BJ69" i="12" a="1"/>
  <c r="BJ69" i="12" s="1"/>
  <c r="BK69" i="12" s="1" a="1"/>
  <c r="BK69" i="12" s="1"/>
  <c r="BL69" i="12" s="1" a="1"/>
  <c r="BL69" i="12" s="1"/>
  <c r="BE65" i="12" a="1"/>
  <c r="BE65" i="12" s="1"/>
  <c r="BF65" i="12" s="1" a="1"/>
  <c r="BF65" i="12" s="1"/>
  <c r="BB71" i="12" a="1"/>
  <c r="BB71" i="12" s="1"/>
  <c r="BA56" i="12" a="1"/>
  <c r="BA56" i="12" s="1"/>
  <c r="BB56" i="12" s="1" a="1"/>
  <c r="BB56" i="12" s="1"/>
  <c r="BD17" i="12" a="1"/>
  <c r="BD17" i="12" s="1"/>
  <c r="BE17" i="12" s="1" a="1"/>
  <c r="BE17" i="12" s="1"/>
  <c r="BK18" i="12" a="1"/>
  <c r="BK18" i="12" s="1"/>
  <c r="BG16" i="12" a="1"/>
  <c r="BG16" i="12" s="1"/>
  <c r="BH16" i="12" s="1" a="1"/>
  <c r="BH16" i="12" s="1"/>
  <c r="AY25" i="12" a="1"/>
  <c r="AY25" i="12" s="1"/>
  <c r="AY39" i="12" a="1"/>
  <c r="AY39" i="12" s="1"/>
  <c r="BK48" i="12" a="1"/>
  <c r="BK48" i="12" s="1"/>
  <c r="BL48" i="12" s="1" a="1"/>
  <c r="BL48" i="12" s="1"/>
  <c r="BC71" i="12" a="1"/>
  <c r="BC71" i="12" s="1"/>
  <c r="BK19" i="12" a="1"/>
  <c r="BK19" i="12" s="1"/>
  <c r="BL19" i="12" s="1" a="1"/>
  <c r="BL19" i="12" s="1"/>
  <c r="BK40" i="12" a="1"/>
  <c r="BK40" i="12" s="1"/>
  <c r="BL40" i="12" s="1" a="1"/>
  <c r="BL40" i="12" s="1"/>
  <c r="BA70" i="12" a="1"/>
  <c r="BA70" i="12" s="1"/>
  <c r="BD64" i="12" a="1"/>
  <c r="BD64" i="12" s="1"/>
  <c r="BL18" i="12" a="1"/>
  <c r="BL18" i="12" s="1"/>
  <c r="BB26" i="12" a="1"/>
  <c r="BB26" i="12" s="1"/>
  <c r="BC26" i="12" s="1" a="1"/>
  <c r="BC26" i="12" s="1"/>
  <c r="BI54" i="12" a="1"/>
  <c r="BI54" i="12" s="1"/>
  <c r="BJ15" i="12" a="1"/>
  <c r="BJ15" i="12" s="1"/>
  <c r="BK15" i="12" s="1" a="1"/>
  <c r="BK15" i="12" s="1"/>
  <c r="BJ38" i="12" a="1"/>
  <c r="BJ38" i="12" s="1"/>
  <c r="BD50" i="12" a="1"/>
  <c r="BD50" i="12" s="1"/>
  <c r="BG20" i="12" a="1"/>
  <c r="BG20" i="12" s="1"/>
  <c r="AZ41" i="12" a="1"/>
  <c r="AZ41" i="12" s="1"/>
  <c r="BA41" i="12" s="1" a="1"/>
  <c r="BA41" i="12" s="1"/>
  <c r="BI32" i="12" a="1"/>
  <c r="BI32" i="12" s="1"/>
  <c r="BF22" i="12" a="1"/>
  <c r="BF22" i="12" s="1"/>
  <c r="BG22" i="12" s="1" a="1"/>
  <c r="BG22" i="12" s="1"/>
  <c r="BQ46" i="12" a="1"/>
  <c r="BQ46" i="12" s="1"/>
  <c r="BR46" i="12" s="1" a="1"/>
  <c r="BR46" i="12" s="1"/>
  <c r="BB61" i="12" a="1"/>
  <c r="BB61" i="12" s="1"/>
  <c r="BK38" i="12" a="1"/>
  <c r="BK38" i="12" s="1"/>
  <c r="AY36" i="12" a="1"/>
  <c r="AY36" i="12" s="1"/>
  <c r="BH24" i="12" a="1"/>
  <c r="BH24" i="12" s="1"/>
  <c r="BC44" i="12" a="1"/>
  <c r="BC44" i="12" s="1"/>
  <c r="BJ63" i="12" a="1"/>
  <c r="BJ63" i="12" s="1"/>
  <c r="BK63" i="12" s="1" a="1"/>
  <c r="BK63" i="12" s="1"/>
  <c r="AY66" i="12" a="1"/>
  <c r="AY66" i="12" s="1"/>
  <c r="BR53" i="12" a="1"/>
  <c r="BR53" i="12" s="1"/>
  <c r="BH28" i="12" a="1"/>
  <c r="BH28" i="12" s="1"/>
  <c r="BI28" i="12" s="1" a="1"/>
  <c r="BI28" i="12" s="1"/>
  <c r="BJ43" i="12" a="1"/>
  <c r="BJ43" i="12" s="1"/>
  <c r="BE21" i="12" a="1"/>
  <c r="BE21" i="12" s="1"/>
  <c r="BF42" i="12" a="1"/>
  <c r="BF42" i="12" s="1"/>
  <c r="BG42" i="12" s="1" a="1"/>
  <c r="BG42" i="12" s="1"/>
  <c r="BE30" i="12" a="1"/>
  <c r="BE30" i="12" s="1"/>
  <c r="BH62" i="12" a="1"/>
  <c r="BH62" i="12" s="1"/>
  <c r="BB37" i="12" a="1"/>
  <c r="BB37" i="12" s="1"/>
  <c r="BJ31" i="12" a="1"/>
  <c r="BJ31" i="12" s="1"/>
  <c r="BJ34" i="12" a="1"/>
  <c r="BJ34" i="12" s="1"/>
  <c r="BG55" i="12" a="1"/>
  <c r="BG55" i="12" s="1"/>
  <c r="AZ35" i="12" a="1"/>
  <c r="AZ35" i="12" s="1"/>
  <c r="BA35" i="12" s="1" a="1"/>
  <c r="BA35" i="12" s="1"/>
  <c r="BG51" i="12" a="1"/>
  <c r="BG51" i="12" s="1"/>
  <c r="BH23" i="12" a="1"/>
  <c r="BH23" i="12" s="1"/>
  <c r="BH47" i="12" a="1"/>
  <c r="BH47" i="12" s="1"/>
  <c r="BL27" i="12" a="1"/>
  <c r="BL27" i="12" s="1"/>
  <c r="BE58" i="12" a="1"/>
  <c r="BE58" i="12" s="1"/>
  <c r="BL29" i="12" a="1"/>
  <c r="BL29" i="12" s="1"/>
  <c r="BG57" i="12" a="1"/>
  <c r="BG57" i="12" s="1"/>
  <c r="BR59" i="12" l="1" a="1"/>
  <c r="BR59" i="12" s="1"/>
  <c r="BS59" i="12" s="1" a="1"/>
  <c r="BS59" i="12" s="1"/>
  <c r="BQ49" i="12" a="1"/>
  <c r="BQ49" i="12" s="1"/>
  <c r="BM48" i="12" a="1"/>
  <c r="BM48" i="12" s="1"/>
  <c r="BN48" i="12" s="1" a="1"/>
  <c r="BN48" i="12" s="1"/>
  <c r="BO45" i="12" a="1"/>
  <c r="BO45" i="12" s="1"/>
  <c r="BC56" i="12" a="1"/>
  <c r="BC56" i="12" s="1"/>
  <c r="BI33" i="12" a="1"/>
  <c r="BI33" i="12" s="1"/>
  <c r="BJ33" i="12" s="1" a="1"/>
  <c r="BJ33" i="12" s="1"/>
  <c r="BK33" i="12" s="1" a="1"/>
  <c r="BK33" i="12" s="1"/>
  <c r="BI16" i="12" a="1"/>
  <c r="BI16" i="12" s="1"/>
  <c r="BJ16" i="12" s="1" a="1"/>
  <c r="BJ16" i="12" s="1"/>
  <c r="BK16" i="12" s="1" a="1"/>
  <c r="BK16" i="12" s="1"/>
  <c r="BG65" i="12" a="1"/>
  <c r="BG65" i="12" s="1"/>
  <c r="BH65" i="12" s="1" a="1"/>
  <c r="BH65" i="12" s="1"/>
  <c r="AZ25" i="12" a="1"/>
  <c r="AZ25" i="12" s="1"/>
  <c r="BA25" i="12" s="1" a="1"/>
  <c r="BA25" i="12" s="1"/>
  <c r="BB25" i="12" s="1" a="1"/>
  <c r="BB25" i="12" s="1"/>
  <c r="BL38" i="12" a="1"/>
  <c r="BL38" i="12" s="1"/>
  <c r="AZ39" i="12" a="1"/>
  <c r="AZ39" i="12" s="1"/>
  <c r="BA39" i="12" s="1" a="1"/>
  <c r="BA39" i="12" s="1"/>
  <c r="BF17" i="12" a="1"/>
  <c r="BF17" i="12" s="1"/>
  <c r="BG17" i="12" s="1" a="1"/>
  <c r="BG17" i="12" s="1"/>
  <c r="BD56" i="12" a="1"/>
  <c r="BD56" i="12" s="1"/>
  <c r="BL63" i="12" a="1"/>
  <c r="BL63" i="12" s="1"/>
  <c r="BH51" i="12" a="1"/>
  <c r="BH51" i="12" s="1"/>
  <c r="BI51" i="12" s="1" a="1"/>
  <c r="BI51" i="12" s="1"/>
  <c r="BK34" i="12" a="1"/>
  <c r="BK34" i="12" s="1"/>
  <c r="BL34" i="12" s="1" a="1"/>
  <c r="BL34" i="12" s="1"/>
  <c r="BM34" i="12" s="1" a="1"/>
  <c r="BM34" i="12" s="1"/>
  <c r="BK31" i="12" a="1"/>
  <c r="BK31" i="12" s="1"/>
  <c r="BL31" i="12" s="1" a="1"/>
  <c r="BL31" i="12" s="1"/>
  <c r="BC37" i="12" a="1"/>
  <c r="BC37" i="12" s="1"/>
  <c r="BI62" i="12" a="1"/>
  <c r="BI62" i="12" s="1"/>
  <c r="BF30" i="12" a="1"/>
  <c r="BF30" i="12" s="1"/>
  <c r="BG30" i="12" s="1" a="1"/>
  <c r="BG30" i="12" s="1"/>
  <c r="BH30" i="12" s="1" a="1"/>
  <c r="BH30" i="12" s="1"/>
  <c r="BS53" i="12" a="1"/>
  <c r="BS53" i="12" s="1"/>
  <c r="BT53" i="12" s="1" a="1"/>
  <c r="BT53" i="12" s="1"/>
  <c r="BU53" i="12" s="1" a="1"/>
  <c r="BU53" i="12" s="1"/>
  <c r="BD44" i="12" a="1"/>
  <c r="BD44" i="12" s="1"/>
  <c r="AZ36" i="12" a="1"/>
  <c r="AZ36" i="12" s="1"/>
  <c r="AZ66" i="12" a="1"/>
  <c r="AZ66" i="12" s="1"/>
  <c r="BA66" i="12" s="1" a="1"/>
  <c r="BA66" i="12" s="1"/>
  <c r="BS46" i="12" a="1"/>
  <c r="BS46" i="12" s="1"/>
  <c r="BL15" i="12" a="1"/>
  <c r="BL15" i="12" s="1"/>
  <c r="BM15" i="12" s="1" a="1"/>
  <c r="BM15" i="12" s="1"/>
  <c r="BN15" i="12" s="1" a="1"/>
  <c r="BN15" i="12" s="1"/>
  <c r="BE64" i="12" a="1"/>
  <c r="BE64" i="12" s="1"/>
  <c r="BB70" i="12" a="1"/>
  <c r="BB70" i="12" s="1"/>
  <c r="BM40" i="12" a="1"/>
  <c r="BM40" i="12" s="1"/>
  <c r="BM19" i="12" a="1"/>
  <c r="BM19" i="12" s="1"/>
  <c r="BN19" i="12" s="1" a="1"/>
  <c r="BN19" i="12" s="1"/>
  <c r="BJ32" i="12" a="1"/>
  <c r="BJ32" i="12" s="1"/>
  <c r="BK32" i="12" s="1" a="1"/>
  <c r="BK32" i="12" s="1"/>
  <c r="BJ28" i="12" a="1"/>
  <c r="BJ28" i="12" s="1"/>
  <c r="BF64" i="12" a="1"/>
  <c r="BF64" i="12" s="1"/>
  <c r="BF58" i="12" a="1"/>
  <c r="BF58" i="12" s="1"/>
  <c r="BG58" i="12" s="1" a="1"/>
  <c r="BG58" i="12" s="1"/>
  <c r="BH58" i="12" s="1" a="1"/>
  <c r="BH58" i="12" s="1"/>
  <c r="BH42" i="12" a="1"/>
  <c r="BH42" i="12" s="1"/>
  <c r="BI42" i="12" s="1" a="1"/>
  <c r="BI42" i="12" s="1"/>
  <c r="BH55" i="12" a="1"/>
  <c r="BH55" i="12" s="1"/>
  <c r="BI55" i="12" s="1" a="1"/>
  <c r="BI55" i="12" s="1"/>
  <c r="BH22" i="12" a="1"/>
  <c r="BH22" i="12" s="1"/>
  <c r="BM27" i="12" a="1"/>
  <c r="BM27" i="12" s="1"/>
  <c r="BF21" i="12" a="1"/>
  <c r="BF21" i="12" s="1"/>
  <c r="BG21" i="12" s="1" a="1"/>
  <c r="BG21" i="12" s="1"/>
  <c r="BK43" i="12" a="1"/>
  <c r="BK43" i="12" s="1"/>
  <c r="BM29" i="12" a="1"/>
  <c r="BM29" i="12" s="1"/>
  <c r="BI24" i="12" a="1"/>
  <c r="BI24" i="12" s="1"/>
  <c r="BJ62" i="12" a="1"/>
  <c r="BJ62" i="12" s="1"/>
  <c r="BK62" i="12" s="1" a="1"/>
  <c r="BK62" i="12" s="1"/>
  <c r="BI47" i="12" a="1"/>
  <c r="BI47" i="12" s="1"/>
  <c r="BB35" i="12" a="1"/>
  <c r="BB35" i="12" s="1"/>
  <c r="BB41" i="12" a="1"/>
  <c r="BB41" i="12" s="1"/>
  <c r="BH20" i="12" a="1"/>
  <c r="BH20" i="12" s="1"/>
  <c r="BH57" i="12" a="1"/>
  <c r="BH57" i="12" s="1"/>
  <c r="BJ54" i="12" a="1"/>
  <c r="BJ54" i="12" s="1"/>
  <c r="BD26" i="12" a="1"/>
  <c r="BD26" i="12" s="1"/>
  <c r="BE26" i="12" s="1" a="1"/>
  <c r="BE26" i="12" s="1"/>
  <c r="BM18" i="12" a="1"/>
  <c r="BM18" i="12" s="1"/>
  <c r="BN18" i="12" s="1" a="1"/>
  <c r="BN18" i="12" s="1"/>
  <c r="BI23" i="12" a="1"/>
  <c r="BI23" i="12" s="1"/>
  <c r="BE50" i="12" a="1"/>
  <c r="BE50" i="12" s="1"/>
  <c r="BC61" i="12" a="1"/>
  <c r="BC61" i="12" s="1"/>
  <c r="BD71" i="12" a="1"/>
  <c r="BD71" i="12" s="1"/>
  <c r="BE71" i="12" s="1" a="1"/>
  <c r="BE71" i="12" s="1"/>
  <c r="BR49" i="12" l="1" a="1"/>
  <c r="BR49" i="12" s="1"/>
  <c r="BU49" i="12" s="1" a="1"/>
  <c r="BU49" i="12" s="1"/>
  <c r="BT59" i="12" a="1"/>
  <c r="BT59" i="12" s="1"/>
  <c r="BU59" i="12" s="1" a="1"/>
  <c r="BU59" i="12" s="1"/>
  <c r="BT49" i="12" a="1"/>
  <c r="BT49" i="12" s="1"/>
  <c r="BS49" i="12" a="1"/>
  <c r="BS49" i="12" s="1"/>
  <c r="BO48" i="12" a="1"/>
  <c r="BO48" i="12" s="1"/>
  <c r="BM38" i="12" a="1"/>
  <c r="BM38" i="12" s="1"/>
  <c r="BN38" i="12" s="1" a="1"/>
  <c r="BN38" i="12" s="1"/>
  <c r="BJ51" i="12" a="1"/>
  <c r="BJ51" i="12" s="1"/>
  <c r="BL33" i="12" a="1"/>
  <c r="BL33" i="12" s="1"/>
  <c r="BM33" i="12" s="1" a="1"/>
  <c r="BM33" i="12" s="1"/>
  <c r="BC25" i="12" a="1"/>
  <c r="BC25" i="12" s="1"/>
  <c r="BD25" i="12" s="1" a="1"/>
  <c r="BD25" i="12" s="1"/>
  <c r="BE25" i="12" s="1" a="1"/>
  <c r="BE25" i="12" s="1"/>
  <c r="BL16" i="12" a="1"/>
  <c r="BL16" i="12" s="1"/>
  <c r="BM16" i="12" s="1" a="1"/>
  <c r="BM16" i="12" s="1"/>
  <c r="BI65" i="12" a="1"/>
  <c r="BI65" i="12" s="1"/>
  <c r="BJ65" i="12" s="1" a="1"/>
  <c r="BJ65" i="12" s="1"/>
  <c r="BK65" i="12" s="1" a="1"/>
  <c r="BK65" i="12" s="1"/>
  <c r="BL65" i="12" s="1" a="1"/>
  <c r="BL65" i="12" s="1"/>
  <c r="BJ55" i="12" a="1"/>
  <c r="BJ55" i="12" s="1"/>
  <c r="BH17" i="12" a="1"/>
  <c r="BH17" i="12" s="1"/>
  <c r="BF71" i="12" a="1"/>
  <c r="BF71" i="12" s="1"/>
  <c r="BG71" i="12" s="1" a="1"/>
  <c r="BG71" i="12" s="1"/>
  <c r="BK51" i="12" a="1"/>
  <c r="BK51" i="12" s="1"/>
  <c r="BL51" i="12" s="1" a="1"/>
  <c r="BL51" i="12" s="1"/>
  <c r="BM31" i="12" a="1"/>
  <c r="BM31" i="12" s="1"/>
  <c r="BN31" i="12" s="1" a="1"/>
  <c r="BN31" i="12" s="1"/>
  <c r="BO31" i="12" s="1" a="1"/>
  <c r="BO31" i="12" s="1"/>
  <c r="BB39" i="12" a="1"/>
  <c r="BB39" i="12" s="1"/>
  <c r="BE56" i="12" a="1"/>
  <c r="BE56" i="12" s="1"/>
  <c r="BO18" i="12" a="1"/>
  <c r="BO18" i="12" s="1"/>
  <c r="BK55" i="12" a="1"/>
  <c r="BK55" i="12" s="1"/>
  <c r="BI58" i="12" a="1"/>
  <c r="BI58" i="12" s="1"/>
  <c r="BJ58" i="12" s="1" a="1"/>
  <c r="BJ58" i="12" s="1"/>
  <c r="BJ42" i="12" a="1"/>
  <c r="BJ42" i="12" s="1"/>
  <c r="BK42" i="12" s="1" a="1"/>
  <c r="BK42" i="12" s="1"/>
  <c r="BL62" i="12" a="1"/>
  <c r="BL62" i="12" s="1"/>
  <c r="BF50" i="12" a="1"/>
  <c r="BF50" i="12" s="1"/>
  <c r="BC41" i="12" a="1"/>
  <c r="BC41" i="12" s="1"/>
  <c r="BJ47" i="12" a="1"/>
  <c r="BJ47" i="12" s="1"/>
  <c r="BH21" i="12" a="1"/>
  <c r="BH21" i="12" s="1"/>
  <c r="BI21" i="12" s="1" a="1"/>
  <c r="BI21" i="12" s="1"/>
  <c r="BL55" i="12" a="1"/>
  <c r="BL55" i="12" s="1"/>
  <c r="BM55" i="12" s="1" a="1"/>
  <c r="BM55" i="12" s="1"/>
  <c r="BC35" i="12" a="1"/>
  <c r="BC35" i="12" s="1"/>
  <c r="BN27" i="12" a="1"/>
  <c r="BN27" i="12" s="1"/>
  <c r="BI57" i="12" a="1"/>
  <c r="BI57" i="12" s="1"/>
  <c r="BJ57" i="12" s="1" a="1"/>
  <c r="BJ57" i="12" s="1"/>
  <c r="BJ23" i="12" a="1"/>
  <c r="BJ23" i="12" s="1"/>
  <c r="BK23" i="12" s="1" a="1"/>
  <c r="BK23" i="12" s="1"/>
  <c r="BK28" i="12" a="1"/>
  <c r="BK28" i="12" s="1"/>
  <c r="BO19" i="12" a="1"/>
  <c r="BO19" i="12" s="1"/>
  <c r="BP19" i="12" s="1" a="1"/>
  <c r="BP19" i="12" s="1"/>
  <c r="BN40" i="12" a="1"/>
  <c r="BN40" i="12" s="1"/>
  <c r="BO40" i="12" s="1" a="1"/>
  <c r="BO40" i="12" s="1"/>
  <c r="BG64" i="12" a="1"/>
  <c r="BG64" i="12" s="1"/>
  <c r="BB66" i="12" a="1"/>
  <c r="BB66" i="12" s="1"/>
  <c r="BA36" i="12" a="1"/>
  <c r="BA36" i="12" s="1"/>
  <c r="BB36" i="12" s="1" a="1"/>
  <c r="BB36" i="12" s="1"/>
  <c r="BC36" i="12" s="1" a="1"/>
  <c r="BC36" i="12" s="1"/>
  <c r="BE44" i="12" a="1"/>
  <c r="BE44" i="12" s="1"/>
  <c r="BT46" i="12" a="1"/>
  <c r="BT46" i="12" s="1"/>
  <c r="BU46" i="12" s="1" a="1"/>
  <c r="BU46" i="12" s="1"/>
  <c r="BF26" i="12" a="1"/>
  <c r="BF26" i="12" s="1"/>
  <c r="BG26" i="12" s="1" a="1"/>
  <c r="BG26" i="12" s="1"/>
  <c r="BK54" i="12" a="1"/>
  <c r="BK54" i="12" s="1"/>
  <c r="BL54" i="12" s="1" a="1"/>
  <c r="BL54" i="12" s="1"/>
  <c r="BC66" i="12" a="1"/>
  <c r="BC66" i="12" s="1"/>
  <c r="BI20" i="12" a="1"/>
  <c r="BI20" i="12" s="1"/>
  <c r="BD41" i="12" a="1"/>
  <c r="BD41" i="12" s="1"/>
  <c r="BD61" i="12" a="1"/>
  <c r="BD61" i="12" s="1"/>
  <c r="BJ24" i="12" a="1"/>
  <c r="BJ24" i="12" s="1"/>
  <c r="BN29" i="12" a="1"/>
  <c r="BN29" i="12" s="1"/>
  <c r="BL43" i="12" a="1"/>
  <c r="BL43" i="12" s="1"/>
  <c r="BL32" i="12" a="1"/>
  <c r="BL32" i="12" s="1"/>
  <c r="BM32" i="12" s="1" a="1"/>
  <c r="BM32" i="12" s="1"/>
  <c r="BN32" i="12" s="1" a="1"/>
  <c r="BN32" i="12" s="1"/>
  <c r="BC70" i="12" a="1"/>
  <c r="BC70" i="12" s="1"/>
  <c r="BO15" i="12" a="1"/>
  <c r="BO15" i="12" s="1"/>
  <c r="BP15" i="12" s="1" a="1"/>
  <c r="BP15" i="12" s="1"/>
  <c r="BI30" i="12" a="1"/>
  <c r="BI30" i="12" s="1"/>
  <c r="BD35" i="12" a="1"/>
  <c r="BD35" i="12" s="1"/>
  <c r="BE35" i="12" s="1" a="1"/>
  <c r="BE35" i="12" s="1"/>
  <c r="BK47" i="12" a="1"/>
  <c r="BK47" i="12" s="1"/>
  <c r="BI22" i="12" a="1"/>
  <c r="BI22" i="12" s="1"/>
  <c r="BJ22" i="12" s="1" a="1"/>
  <c r="BJ22" i="12" s="1"/>
  <c r="BD37" i="12" a="1"/>
  <c r="BD37" i="12" s="1"/>
  <c r="BN34" i="12" a="1"/>
  <c r="BN34" i="12" s="1"/>
  <c r="BM63" i="12" a="1"/>
  <c r="BM63" i="12" s="1"/>
  <c r="BH71" i="12" l="1" a="1"/>
  <c r="BH71" i="12" s="1"/>
  <c r="BI71" i="12" s="1" a="1"/>
  <c r="BI71" i="12" s="1"/>
  <c r="BJ71" i="12" s="1" a="1"/>
  <c r="BJ71" i="12" s="1"/>
  <c r="BK71" i="12" s="1" a="1"/>
  <c r="BK71" i="12" s="1"/>
  <c r="BO38" i="12" a="1"/>
  <c r="BO38" i="12" s="1"/>
  <c r="BK58" i="12" a="1"/>
  <c r="BK58" i="12" s="1"/>
  <c r="BL58" i="12" s="1" a="1"/>
  <c r="BL58" i="12" s="1"/>
  <c r="BN33" i="12" a="1"/>
  <c r="BN33" i="12" s="1"/>
  <c r="BF25" i="12" a="1"/>
  <c r="BF25" i="12" s="1"/>
  <c r="BG25" i="12" s="1" a="1"/>
  <c r="BG25" i="12" s="1"/>
  <c r="BH25" i="12" s="1" a="1"/>
  <c r="BH25" i="12" s="1"/>
  <c r="BJ21" i="12" a="1"/>
  <c r="BJ21" i="12" s="1"/>
  <c r="BK21" i="12" s="1" a="1"/>
  <c r="BK21" i="12" s="1"/>
  <c r="BL21" i="12" s="1" a="1"/>
  <c r="BL21" i="12" s="1"/>
  <c r="BN16" i="12" a="1"/>
  <c r="BN16" i="12" s="1"/>
  <c r="BO16" i="12" s="1" a="1"/>
  <c r="BO16" i="12" s="1"/>
  <c r="BP16" i="12" s="1" a="1"/>
  <c r="BP16" i="12" s="1"/>
  <c r="BQ16" i="12" s="1" a="1"/>
  <c r="BQ16" i="12" s="1"/>
  <c r="BK57" i="12" a="1"/>
  <c r="BK57" i="12" s="1"/>
  <c r="BL57" i="12" s="1" a="1"/>
  <c r="BL57" i="12" s="1"/>
  <c r="BC39" i="12" a="1"/>
  <c r="BC39" i="12" s="1"/>
  <c r="BI17" i="12" a="1"/>
  <c r="BI17" i="12" s="1"/>
  <c r="BF56" i="12" a="1"/>
  <c r="BF56" i="12" s="1"/>
  <c r="BM54" i="12" a="1"/>
  <c r="BM54" i="12" s="1"/>
  <c r="BN54" i="12" s="1" a="1"/>
  <c r="BN54" i="12" s="1"/>
  <c r="BQ15" i="12" a="1"/>
  <c r="BQ15" i="12" s="1"/>
  <c r="BR15" i="12" s="1" a="1"/>
  <c r="BR15" i="12" s="1"/>
  <c r="BN55" i="12" a="1"/>
  <c r="BN55" i="12" s="1"/>
  <c r="BO55" i="12" s="1" a="1"/>
  <c r="BO55" i="12" s="1"/>
  <c r="BL42" i="12" a="1"/>
  <c r="BL42" i="12" s="1"/>
  <c r="BN63" i="12" a="1"/>
  <c r="BN63" i="12" s="1"/>
  <c r="BO63" i="12" s="1" a="1"/>
  <c r="BO63" i="12" s="1"/>
  <c r="BE37" i="12" a="1"/>
  <c r="BE37" i="12" s="1"/>
  <c r="BF37" i="12" s="1" a="1"/>
  <c r="BF37" i="12" s="1"/>
  <c r="BK22" i="12" a="1"/>
  <c r="BK22" i="12" s="1"/>
  <c r="BL22" i="12" s="1" a="1"/>
  <c r="BL22" i="12" s="1"/>
  <c r="BO32" i="12" a="1"/>
  <c r="BO32" i="12" s="1"/>
  <c r="BP32" i="12" s="1" a="1"/>
  <c r="BP32" i="12" s="1"/>
  <c r="BL23" i="12" a="1"/>
  <c r="BL23" i="12" s="1"/>
  <c r="BK24" i="12" a="1"/>
  <c r="BK24" i="12" s="1"/>
  <c r="BH26" i="12" a="1"/>
  <c r="BH26" i="12" s="1"/>
  <c r="BI26" i="12" s="1" a="1"/>
  <c r="BI26" i="12" s="1"/>
  <c r="BF44" i="12" a="1"/>
  <c r="BF44" i="12" s="1"/>
  <c r="BD36" i="12" a="1"/>
  <c r="BD36" i="12" s="1"/>
  <c r="BE36" i="12" s="1" a="1"/>
  <c r="BE36" i="12" s="1"/>
  <c r="BJ20" i="12" a="1"/>
  <c r="BJ20" i="12" s="1"/>
  <c r="BH64" i="12" a="1"/>
  <c r="BH64" i="12" s="1"/>
  <c r="BQ19" i="12" a="1"/>
  <c r="BQ19" i="12" s="1"/>
  <c r="BR19" i="12" s="1" a="1"/>
  <c r="BR19" i="12" s="1"/>
  <c r="BP31" i="12" a="1"/>
  <c r="BP31" i="12" s="1"/>
  <c r="BQ31" i="12" s="1" a="1"/>
  <c r="BQ31" i="12" s="1"/>
  <c r="BM43" i="12" a="1"/>
  <c r="BM43" i="12" s="1"/>
  <c r="BN43" i="12" s="1" a="1"/>
  <c r="BN43" i="12" s="1"/>
  <c r="BL47" i="12" a="1"/>
  <c r="BL47" i="12" s="1"/>
  <c r="BE41" i="12" a="1"/>
  <c r="BE41" i="12" s="1"/>
  <c r="BF41" i="12" s="1" a="1"/>
  <c r="BF41" i="12" s="1"/>
  <c r="BG41" i="12" s="1" a="1"/>
  <c r="BG41" i="12" s="1"/>
  <c r="BH41" i="12" s="1" a="1"/>
  <c r="BH41" i="12" s="1"/>
  <c r="BD70" i="12" a="1"/>
  <c r="BD70" i="12" s="1"/>
  <c r="BP18" i="12" a="1"/>
  <c r="BP18" i="12" s="1"/>
  <c r="BJ30" i="12" a="1"/>
  <c r="BJ30" i="12" s="1"/>
  <c r="BP40" i="12" a="1"/>
  <c r="BP40" i="12" s="1"/>
  <c r="BL28" i="12" a="1"/>
  <c r="BL28" i="12" s="1"/>
  <c r="BO29" i="12" a="1"/>
  <c r="BO29" i="12" s="1"/>
  <c r="BE61" i="12" a="1"/>
  <c r="BE61" i="12" s="1"/>
  <c r="BG50" i="12" a="1"/>
  <c r="BG50" i="12" s="1"/>
  <c r="BO27" i="12" a="1"/>
  <c r="BO27" i="12" s="1"/>
  <c r="BO34" i="12" a="1"/>
  <c r="BO34" i="12" s="1"/>
  <c r="BP34" i="12" s="1" a="1"/>
  <c r="BP34" i="12" s="1"/>
  <c r="BD66" i="12" a="1"/>
  <c r="BD66" i="12" s="1"/>
  <c r="BF35" i="12" a="1"/>
  <c r="BF35" i="12" s="1"/>
  <c r="BM58" i="12" l="1" a="1"/>
  <c r="BM58" i="12" s="1"/>
  <c r="BN58" i="12" a="1"/>
  <c r="BN58" i="12" s="1"/>
  <c r="BL71" i="12" a="1"/>
  <c r="BL71" i="12" s="1"/>
  <c r="BS15" i="12" a="1"/>
  <c r="BS15" i="12" s="1"/>
  <c r="BT15" i="12" s="1" a="1"/>
  <c r="BT15" i="12" s="1"/>
  <c r="BU15" i="12" s="1" a="1"/>
  <c r="BU15" i="12" s="1"/>
  <c r="BM22" i="12" a="1"/>
  <c r="BM22" i="12" s="1"/>
  <c r="BN22" i="12" s="1" a="1"/>
  <c r="BN22" i="12" s="1"/>
  <c r="BO22" i="12" s="1" a="1"/>
  <c r="BO22" i="12" s="1"/>
  <c r="BO33" i="12" a="1"/>
  <c r="BO33" i="12" s="1"/>
  <c r="BG56" i="12" a="1"/>
  <c r="BG56" i="12" s="1"/>
  <c r="BH56" i="12" s="1" a="1"/>
  <c r="BH56" i="12" s="1"/>
  <c r="BJ17" i="12" a="1"/>
  <c r="BJ17" i="12" s="1"/>
  <c r="BI25" i="12" a="1"/>
  <c r="BI25" i="12" s="1"/>
  <c r="BD39" i="12" a="1"/>
  <c r="BD39" i="12" s="1"/>
  <c r="BE39" i="12" s="1" a="1"/>
  <c r="BE39" i="12" s="1"/>
  <c r="BP63" i="12" a="1"/>
  <c r="BP63" i="12" s="1"/>
  <c r="BQ63" i="12" s="1" a="1"/>
  <c r="BQ63" i="12" s="1"/>
  <c r="BR63" i="12" s="1" a="1"/>
  <c r="BR63" i="12" s="1"/>
  <c r="BS63" i="12" s="1" a="1"/>
  <c r="BS63" i="12" s="1"/>
  <c r="BR31" i="12" a="1"/>
  <c r="BR31" i="12" s="1"/>
  <c r="BS31" i="12" s="1" a="1"/>
  <c r="BS31" i="12" s="1"/>
  <c r="BP29" i="12" a="1"/>
  <c r="BP29" i="12" s="1"/>
  <c r="BQ29" i="12" s="1" a="1"/>
  <c r="BQ29" i="12" s="1"/>
  <c r="BR29" i="12" s="1" a="1"/>
  <c r="BR29" i="12" s="1"/>
  <c r="BM28" i="12" a="1"/>
  <c r="BM28" i="12" s="1"/>
  <c r="BK30" i="12" a="1"/>
  <c r="BK30" i="12" s="1"/>
  <c r="BH50" i="12" a="1"/>
  <c r="BH50" i="12" s="1"/>
  <c r="BI50" i="12" s="1" a="1"/>
  <c r="BI50" i="12" s="1"/>
  <c r="BJ50" i="12" s="1" a="1"/>
  <c r="BJ50" i="12" s="1"/>
  <c r="BE66" i="12" a="1"/>
  <c r="BE66" i="12" s="1"/>
  <c r="BF66" i="12" s="1" a="1"/>
  <c r="BF66" i="12" s="1"/>
  <c r="BO43" i="12" a="1"/>
  <c r="BO43" i="12" s="1"/>
  <c r="BS19" i="12" a="1"/>
  <c r="BS19" i="12" s="1"/>
  <c r="BT19" i="12" s="1" a="1"/>
  <c r="BT19" i="12" s="1"/>
  <c r="BU19" i="12" s="1" a="1"/>
  <c r="BU19" i="12" s="1"/>
  <c r="BI64" i="12" a="1"/>
  <c r="BI64" i="12" s="1"/>
  <c r="BI41" i="12" a="1"/>
  <c r="BI41" i="12" s="1"/>
  <c r="BK20" i="12" a="1"/>
  <c r="BK20" i="12" s="1"/>
  <c r="BL24" i="12" a="1"/>
  <c r="BL24" i="12" s="1"/>
  <c r="BG35" i="12" a="1"/>
  <c r="BG35" i="12" s="1"/>
  <c r="BH35" i="12" s="1" a="1"/>
  <c r="BH35" i="12" s="1"/>
  <c r="BI35" i="12" s="1" a="1"/>
  <c r="BI35" i="12" s="1"/>
  <c r="BM47" i="12" a="1"/>
  <c r="BM47" i="12" s="1"/>
  <c r="BQ32" i="12" a="1"/>
  <c r="BQ32" i="12" s="1"/>
  <c r="BG37" i="12" a="1"/>
  <c r="BG37" i="12" s="1"/>
  <c r="BM42" i="12" a="1"/>
  <c r="BM42" i="12" s="1"/>
  <c r="BP55" i="12" a="1"/>
  <c r="BP55" i="12" s="1"/>
  <c r="BR16" i="12" a="1"/>
  <c r="BR16" i="12" s="1"/>
  <c r="BS16" i="12" s="1" a="1"/>
  <c r="BS16" i="12" s="1"/>
  <c r="BM21" i="12" a="1"/>
  <c r="BM21" i="12" s="1"/>
  <c r="BO54" i="12" a="1"/>
  <c r="BO54" i="12" s="1"/>
  <c r="BP27" i="12" a="1"/>
  <c r="BP27" i="12" s="1"/>
  <c r="BQ27" i="12" s="1" a="1"/>
  <c r="BQ27" i="12" s="1"/>
  <c r="BR27" i="12" s="1" a="1"/>
  <c r="BR27" i="12" s="1"/>
  <c r="BN28" i="12" a="1"/>
  <c r="BN28" i="12" s="1"/>
  <c r="BQ40" i="12" a="1"/>
  <c r="BQ40" i="12" s="1"/>
  <c r="BQ18" i="12" a="1"/>
  <c r="BQ18" i="12" s="1"/>
  <c r="BE70" i="12" a="1"/>
  <c r="BE70" i="12" s="1"/>
  <c r="BF70" i="12" s="1" a="1"/>
  <c r="BF70" i="12" s="1"/>
  <c r="BJ26" i="12" a="1"/>
  <c r="BJ26" i="12" s="1"/>
  <c r="BF61" i="12" a="1"/>
  <c r="BF61" i="12" s="1"/>
  <c r="BQ34" i="12" a="1"/>
  <c r="BQ34" i="12" s="1"/>
  <c r="BR34" i="12" s="1" a="1"/>
  <c r="BR34" i="12" s="1"/>
  <c r="BF36" i="12" a="1"/>
  <c r="BF36" i="12" s="1"/>
  <c r="BG44" i="12" a="1"/>
  <c r="BG44" i="12" s="1"/>
  <c r="BL30" i="12" a="1"/>
  <c r="BL30" i="12" s="1"/>
  <c r="BM23" i="12" a="1"/>
  <c r="BM23" i="12" s="1"/>
  <c r="BN23" i="12" s="1" a="1"/>
  <c r="BN23" i="12" s="1"/>
  <c r="BO58" i="12" l="1" a="1"/>
  <c r="BO58" i="12" s="1"/>
  <c r="BG70" i="12" a="1"/>
  <c r="BG70" i="12" s="1"/>
  <c r="BH70" i="12" s="1" a="1"/>
  <c r="BH70" i="12" s="1"/>
  <c r="BP33" i="12" a="1"/>
  <c r="BP33" i="12" s="1"/>
  <c r="BQ33" i="12" s="1" a="1"/>
  <c r="BQ33" i="12" s="1"/>
  <c r="BI56" i="12" a="1"/>
  <c r="BI56" i="12" s="1"/>
  <c r="BJ56" i="12" s="1" a="1"/>
  <c r="BJ56" i="12" s="1"/>
  <c r="BM30" i="12" a="1"/>
  <c r="BM30" i="12" s="1"/>
  <c r="BN30" i="12" s="1" a="1"/>
  <c r="BN30" i="12" s="1"/>
  <c r="BJ25" i="12" a="1"/>
  <c r="BJ25" i="12" s="1"/>
  <c r="BK25" i="12" s="1" a="1"/>
  <c r="BK25" i="12" s="1"/>
  <c r="BF39" i="12" a="1"/>
  <c r="BF39" i="12" s="1"/>
  <c r="BK17" i="12" a="1"/>
  <c r="BK17" i="12" s="1"/>
  <c r="BL17" i="12" s="1" a="1"/>
  <c r="BL17" i="12" s="1"/>
  <c r="BT16" i="12" a="1"/>
  <c r="BT16" i="12" s="1"/>
  <c r="BU16" i="12" s="1" a="1"/>
  <c r="BU16" i="12" s="1"/>
  <c r="BK50" i="12" a="1"/>
  <c r="BK50" i="12" s="1"/>
  <c r="BL50" i="12" s="1" a="1"/>
  <c r="BL50" i="12" s="1"/>
  <c r="BG66" i="12" a="1"/>
  <c r="BG66" i="12" s="1"/>
  <c r="BH66" i="12" s="1" a="1"/>
  <c r="BH66" i="12" s="1"/>
  <c r="BT63" i="12" a="1"/>
  <c r="BT63" i="12" s="1"/>
  <c r="BU63" i="12" s="1" a="1"/>
  <c r="BU63" i="12" s="1"/>
  <c r="BO23" i="12" a="1"/>
  <c r="BO23" i="12" s="1"/>
  <c r="BP23" i="12" s="1" a="1"/>
  <c r="BP23" i="12" s="1"/>
  <c r="BG61" i="12" a="1"/>
  <c r="BG61" i="12" s="1"/>
  <c r="BH61" i="12" s="1" a="1"/>
  <c r="BH61" i="12" s="1"/>
  <c r="BI61" i="12" s="1" a="1"/>
  <c r="BI61" i="12" s="1"/>
  <c r="BJ61" i="12" s="1" a="1"/>
  <c r="BJ61" i="12" s="1"/>
  <c r="BR18" i="12" a="1"/>
  <c r="BR18" i="12" s="1"/>
  <c r="BS18" i="12" s="1" a="1"/>
  <c r="BS18" i="12" s="1"/>
  <c r="BS27" i="12" a="1"/>
  <c r="BS27" i="12" s="1"/>
  <c r="BT27" i="12" s="1" a="1"/>
  <c r="BT27" i="12" s="1"/>
  <c r="BU27" i="12" s="1" a="1"/>
  <c r="BU27" i="12" s="1"/>
  <c r="BQ55" i="12" a="1"/>
  <c r="BQ55" i="12" s="1"/>
  <c r="BR55" i="12" s="1" a="1"/>
  <c r="BR55" i="12" s="1"/>
  <c r="BR32" i="12" a="1"/>
  <c r="BR32" i="12" s="1"/>
  <c r="BS32" i="12" s="1" a="1"/>
  <c r="BS32" i="12" s="1"/>
  <c r="BM24" i="12" a="1"/>
  <c r="BM24" i="12" s="1"/>
  <c r="BN24" i="12" s="1" a="1"/>
  <c r="BN24" i="12" s="1"/>
  <c r="BL20" i="12" a="1"/>
  <c r="BL20" i="12" s="1"/>
  <c r="BM20" i="12" s="1" a="1"/>
  <c r="BM20" i="12" s="1"/>
  <c r="BN20" i="12" s="1" a="1"/>
  <c r="BN20" i="12" s="1"/>
  <c r="BP43" i="12" a="1"/>
  <c r="BP43" i="12" s="1"/>
  <c r="BQ43" i="12" s="1" a="1"/>
  <c r="BQ43" i="12" s="1"/>
  <c r="BJ41" i="12" a="1"/>
  <c r="BJ41" i="12" s="1"/>
  <c r="BS29" i="12" a="1"/>
  <c r="BS29" i="12" s="1"/>
  <c r="BT29" i="12" s="1" a="1"/>
  <c r="BT29" i="12" s="1"/>
  <c r="BS34" i="12" a="1"/>
  <c r="BS34" i="12" s="1"/>
  <c r="BT34" i="12" s="1" a="1"/>
  <c r="BT34" i="12" s="1"/>
  <c r="BR40" i="12" a="1"/>
  <c r="BR40" i="12" s="1"/>
  <c r="BS40" i="12" s="1" a="1"/>
  <c r="BS40" i="12" s="1"/>
  <c r="BP54" i="12" a="1"/>
  <c r="BP54" i="12" s="1"/>
  <c r="BH37" i="12" a="1"/>
  <c r="BH37" i="12" s="1"/>
  <c r="BT31" i="12" a="1"/>
  <c r="BT31" i="12" s="1"/>
  <c r="BU31" i="12" s="1" a="1"/>
  <c r="BU31" i="12" s="1"/>
  <c r="BP22" i="12" a="1"/>
  <c r="BP22" i="12" s="1"/>
  <c r="BG36" i="12" a="1"/>
  <c r="BG36" i="12" s="1"/>
  <c r="BK26" i="12" a="1"/>
  <c r="BK26" i="12" s="1"/>
  <c r="BL26" i="12" s="1" a="1"/>
  <c r="BL26" i="12" s="1"/>
  <c r="BN42" i="12" a="1"/>
  <c r="BN42" i="12" s="1"/>
  <c r="BN21" i="12" a="1"/>
  <c r="BN21" i="12" s="1"/>
  <c r="BO21" i="12" s="1" a="1"/>
  <c r="BO21" i="12" s="1"/>
  <c r="BP21" i="12" s="1" a="1"/>
  <c r="BP21" i="12" s="1"/>
  <c r="BN47" i="12" a="1"/>
  <c r="BN47" i="12" s="1"/>
  <c r="BJ35" i="12" a="1"/>
  <c r="BJ35" i="12" s="1"/>
  <c r="BH44" i="12" a="1"/>
  <c r="BH44" i="12" s="1"/>
  <c r="BI44" i="12" s="1" a="1"/>
  <c r="BI44" i="12" s="1"/>
  <c r="BJ64" i="12" a="1"/>
  <c r="BJ64" i="12" s="1"/>
  <c r="BO28" i="12" a="1"/>
  <c r="BO28" i="12" s="1"/>
  <c r="BP58" i="12" l="1" a="1"/>
  <c r="BP58" i="12" s="1"/>
  <c r="BM50" i="12" a="1"/>
  <c r="BM50" i="12" s="1"/>
  <c r="BN50" i="12" s="1" a="1"/>
  <c r="BN50" i="12" s="1"/>
  <c r="BO50" i="12" s="1" a="1"/>
  <c r="BO50" i="12" s="1"/>
  <c r="BR33" i="12" a="1"/>
  <c r="BR33" i="12" s="1"/>
  <c r="BK56" i="12" a="1"/>
  <c r="BK56" i="12" s="1"/>
  <c r="BL56" i="12" s="1" a="1"/>
  <c r="BL56" i="12" s="1"/>
  <c r="BT40" i="12" a="1"/>
  <c r="BT40" i="12" s="1"/>
  <c r="BU40" i="12" s="1" a="1"/>
  <c r="BU40" i="12" s="1"/>
  <c r="BS55" i="12" a="1"/>
  <c r="BS55" i="12" s="1"/>
  <c r="BT55" i="12" s="1" a="1"/>
  <c r="BT55" i="12" s="1"/>
  <c r="BL25" i="12" a="1"/>
  <c r="BL25" i="12" s="1"/>
  <c r="BG39" i="12" a="1"/>
  <c r="BG39" i="12" s="1"/>
  <c r="BH39" i="12" s="1" a="1"/>
  <c r="BH39" i="12" s="1"/>
  <c r="BT32" i="12" a="1"/>
  <c r="BT32" i="12" s="1"/>
  <c r="BU32" i="12" s="1" a="1"/>
  <c r="BU32" i="12" s="1"/>
  <c r="BM17" i="12" a="1"/>
  <c r="BM17" i="12" s="1"/>
  <c r="BQ23" i="12" a="1"/>
  <c r="BQ23" i="12" s="1"/>
  <c r="BR23" i="12" s="1" a="1"/>
  <c r="BR23" i="12" s="1"/>
  <c r="BS23" i="12" s="1" a="1"/>
  <c r="BS23" i="12" s="1"/>
  <c r="BT23" i="12" s="1" a="1"/>
  <c r="BT23" i="12" s="1"/>
  <c r="BO42" i="12" a="1"/>
  <c r="BO42" i="12" s="1"/>
  <c r="BP42" i="12" s="1" a="1"/>
  <c r="BP42" i="12" s="1"/>
  <c r="BK35" i="12" a="1"/>
  <c r="BK35" i="12" s="1"/>
  <c r="BL35" i="12" s="1" a="1"/>
  <c r="BL35" i="12" s="1"/>
  <c r="BM35" i="12" s="1" a="1"/>
  <c r="BM35" i="12" s="1"/>
  <c r="BQ22" i="12" a="1"/>
  <c r="BQ22" i="12" s="1"/>
  <c r="BI37" i="12" a="1"/>
  <c r="BI37" i="12" s="1"/>
  <c r="BO20" i="12" a="1"/>
  <c r="BO20" i="12" s="1"/>
  <c r="BP20" i="12" s="1" a="1"/>
  <c r="BP20" i="12" s="1"/>
  <c r="BK61" i="12" a="1"/>
  <c r="BK61" i="12" s="1"/>
  <c r="BL61" i="12" s="1" a="1"/>
  <c r="BL61" i="12" s="1"/>
  <c r="BO24" i="12" a="1"/>
  <c r="BO24" i="12" s="1"/>
  <c r="BP24" i="12" s="1" a="1"/>
  <c r="BP24" i="12" s="1"/>
  <c r="BQ54" i="12" a="1"/>
  <c r="BQ54" i="12" s="1"/>
  <c r="BI70" i="12" a="1"/>
  <c r="BI70" i="12" s="1"/>
  <c r="BO30" i="12" a="1"/>
  <c r="BO30" i="12" s="1"/>
  <c r="BI66" i="12" a="1"/>
  <c r="BI66" i="12" s="1"/>
  <c r="BJ66" i="12" s="1" a="1"/>
  <c r="BJ66" i="12" s="1"/>
  <c r="BO47" i="12" a="1"/>
  <c r="BO47" i="12" s="1"/>
  <c r="BT18" i="12" a="1"/>
  <c r="BT18" i="12" s="1"/>
  <c r="BU18" i="12" s="1" a="1"/>
  <c r="BU18" i="12" s="1"/>
  <c r="BU34" i="12" a="1"/>
  <c r="BU34" i="12" s="1"/>
  <c r="BQ21" i="12" a="1"/>
  <c r="BQ21" i="12" s="1"/>
  <c r="BH36" i="12" a="1"/>
  <c r="BH36" i="12" s="1"/>
  <c r="BI36" i="12" s="1" a="1"/>
  <c r="BI36" i="12" s="1"/>
  <c r="BJ36" i="12" s="1" a="1"/>
  <c r="BJ36" i="12" s="1"/>
  <c r="BP28" i="12" a="1"/>
  <c r="BP28" i="12" s="1"/>
  <c r="BK41" i="12" a="1"/>
  <c r="BK41" i="12" s="1"/>
  <c r="BR43" i="12" a="1"/>
  <c r="BR43" i="12" s="1"/>
  <c r="BS43" i="12" s="1" a="1"/>
  <c r="BS43" i="12" s="1"/>
  <c r="BK64" i="12" a="1"/>
  <c r="BK64" i="12" s="1"/>
  <c r="BJ44" i="12" a="1"/>
  <c r="BJ44" i="12" s="1"/>
  <c r="BK44" i="12" s="1" a="1"/>
  <c r="BK44" i="12" s="1"/>
  <c r="BM26" i="12" a="1"/>
  <c r="BM26" i="12" s="1"/>
  <c r="BQ24" i="12" a="1"/>
  <c r="BQ24" i="12" s="1"/>
  <c r="BR24" i="12" s="1" a="1"/>
  <c r="BR24" i="12" s="1"/>
  <c r="BU29" i="12" a="1"/>
  <c r="BU29" i="12" s="1"/>
  <c r="BQ58" i="12" l="1" a="1"/>
  <c r="BQ58" i="12" s="1"/>
  <c r="BR58" i="12" s="1" a="1"/>
  <c r="BR58" i="12" s="1"/>
  <c r="BS33" i="12" a="1"/>
  <c r="BS33" i="12" s="1"/>
  <c r="BT33" i="12" s="1" a="1"/>
  <c r="BT33" i="12" s="1"/>
  <c r="BM56" i="12" a="1"/>
  <c r="BM56" i="12" s="1"/>
  <c r="BN56" i="12" s="1" a="1"/>
  <c r="BN56" i="12" s="1"/>
  <c r="BI39" i="12" a="1"/>
  <c r="BI39" i="12" s="1"/>
  <c r="BJ39" i="12" s="1" a="1"/>
  <c r="BJ39" i="12" s="1"/>
  <c r="BN17" i="12" a="1"/>
  <c r="BN17" i="12" s="1"/>
  <c r="BU55" i="12" a="1"/>
  <c r="BU55" i="12" s="1"/>
  <c r="BM25" i="12" a="1"/>
  <c r="BM25" i="12" s="1"/>
  <c r="BT43" i="12" a="1"/>
  <c r="BT43" i="12" s="1"/>
  <c r="BU43" i="12" s="1" a="1"/>
  <c r="BU43" i="12" s="1"/>
  <c r="BU23" i="12" a="1"/>
  <c r="BU23" i="12" s="1"/>
  <c r="BM61" i="12" a="1"/>
  <c r="BM61" i="12" s="1"/>
  <c r="BN61" i="12" s="1" a="1"/>
  <c r="BN61" i="12" s="1"/>
  <c r="BJ70" i="12" a="1"/>
  <c r="BJ70" i="12" s="1"/>
  <c r="BK70" i="12" s="1" a="1"/>
  <c r="BK70" i="12" s="1"/>
  <c r="BL70" i="12" s="1" a="1"/>
  <c r="BL70" i="12" s="1"/>
  <c r="BR54" i="12" a="1"/>
  <c r="BR54" i="12" s="1"/>
  <c r="BS54" i="12" s="1" a="1"/>
  <c r="BS54" i="12" s="1"/>
  <c r="BP30" i="12" a="1"/>
  <c r="BP30" i="12" s="1"/>
  <c r="BJ37" i="12" a="1"/>
  <c r="BJ37" i="12" s="1"/>
  <c r="BQ42" i="12" a="1"/>
  <c r="BQ42" i="12" s="1"/>
  <c r="BL64" i="12" a="1"/>
  <c r="BL64" i="12" s="1"/>
  <c r="BM64" i="12" s="1" a="1"/>
  <c r="BM64" i="12" s="1"/>
  <c r="BN64" i="12" s="1" a="1"/>
  <c r="BN64" i="12" s="1"/>
  <c r="BQ20" i="12" a="1"/>
  <c r="BQ20" i="12" s="1"/>
  <c r="BR20" i="12" s="1" a="1"/>
  <c r="BR20" i="12" s="1"/>
  <c r="BS20" i="12" s="1" a="1"/>
  <c r="BS20" i="12" s="1"/>
  <c r="BT20" i="12" s="1" a="1"/>
  <c r="BT20" i="12" s="1"/>
  <c r="BS24" i="12" a="1"/>
  <c r="BS24" i="12" s="1"/>
  <c r="BT24" i="12" s="1" a="1"/>
  <c r="BT24" i="12" s="1"/>
  <c r="BL44" i="12" a="1"/>
  <c r="BL44" i="12" s="1"/>
  <c r="BM44" i="12" s="1" a="1"/>
  <c r="BM44" i="12" s="1"/>
  <c r="BN35" i="12" a="1"/>
  <c r="BN35" i="12" s="1"/>
  <c r="BO35" i="12" s="1" a="1"/>
  <c r="BO35" i="12" s="1"/>
  <c r="BL41" i="12" a="1"/>
  <c r="BL41" i="12" s="1"/>
  <c r="BK36" i="12" a="1"/>
  <c r="BK36" i="12" s="1"/>
  <c r="BL36" i="12" s="1" a="1"/>
  <c r="BL36" i="12" s="1"/>
  <c r="BR21" i="12" a="1"/>
  <c r="BR21" i="12" s="1"/>
  <c r="BS21" i="12" s="1" a="1"/>
  <c r="BS21" i="12" s="1"/>
  <c r="BK66" i="12" a="1"/>
  <c r="BK66" i="12" s="1"/>
  <c r="BL66" i="12" s="1" a="1"/>
  <c r="BL66" i="12" s="1"/>
  <c r="BN26" i="12" a="1"/>
  <c r="BN26" i="12" s="1"/>
  <c r="BQ28" i="12" a="1"/>
  <c r="BQ28" i="12" s="1"/>
  <c r="BR22" i="12" a="1"/>
  <c r="BR22" i="12" s="1"/>
  <c r="BP47" i="12" a="1"/>
  <c r="BP47" i="12" s="1"/>
  <c r="BS58" i="12" l="1" a="1"/>
  <c r="BS58" i="12" s="1"/>
  <c r="BT58" i="12" s="1" a="1"/>
  <c r="BT58" i="12" s="1"/>
  <c r="BP35" i="12" a="1"/>
  <c r="BP35" i="12" s="1"/>
  <c r="BN44" i="12" a="1"/>
  <c r="BN44" i="12" s="1"/>
  <c r="BO44" i="12" s="1" a="1"/>
  <c r="BO44" i="12" s="1"/>
  <c r="BU33" i="12" a="1"/>
  <c r="BU33" i="12" s="1"/>
  <c r="BO56" i="12" a="1"/>
  <c r="BO56" i="12" s="1"/>
  <c r="BP56" i="12" s="1" a="1"/>
  <c r="BP56" i="12" s="1"/>
  <c r="BT54" i="12" a="1"/>
  <c r="BT54" i="12" s="1"/>
  <c r="BU54" i="12" s="1" a="1"/>
  <c r="BU54" i="12" s="1"/>
  <c r="BU24" i="12" a="1"/>
  <c r="BU24" i="12" s="1"/>
  <c r="BN25" i="12" a="1"/>
  <c r="BN25" i="12" s="1"/>
  <c r="BO25" i="12" s="1" a="1"/>
  <c r="BO25" i="12" s="1"/>
  <c r="BO17" i="12" a="1"/>
  <c r="BO17" i="12" s="1"/>
  <c r="BP17" i="12" s="1" a="1"/>
  <c r="BP17" i="12" s="1"/>
  <c r="BK39" i="12" a="1"/>
  <c r="BK39" i="12" s="1"/>
  <c r="BL39" i="12" s="1" a="1"/>
  <c r="BL39" i="12" s="1"/>
  <c r="BU20" i="12" a="1"/>
  <c r="BU20" i="12" s="1"/>
  <c r="BR28" i="12" a="1"/>
  <c r="BR28" i="12" s="1"/>
  <c r="BM36" i="12" a="1"/>
  <c r="BM36" i="12" s="1"/>
  <c r="BN36" i="12" s="1" a="1"/>
  <c r="BN36" i="12" s="1"/>
  <c r="BO36" i="12" s="1" a="1"/>
  <c r="BO36" i="12" s="1"/>
  <c r="BQ35" i="12" a="1"/>
  <c r="BQ35" i="12" s="1"/>
  <c r="BR35" i="12" s="1" a="1"/>
  <c r="BR35" i="12" s="1"/>
  <c r="BR42" i="12" a="1"/>
  <c r="BR42" i="12" s="1"/>
  <c r="BK37" i="12" a="1"/>
  <c r="BK37" i="12" s="1"/>
  <c r="BL37" i="12" s="1" a="1"/>
  <c r="BL37" i="12" s="1"/>
  <c r="BO64" i="12" a="1"/>
  <c r="BO64" i="12" s="1"/>
  <c r="BS22" i="12" a="1"/>
  <c r="BS22" i="12" s="1"/>
  <c r="BT22" i="12" s="1" a="1"/>
  <c r="BT22" i="12" s="1"/>
  <c r="BT21" i="12" a="1"/>
  <c r="BT21" i="12" s="1"/>
  <c r="BU21" i="12" s="1" a="1"/>
  <c r="BU21" i="12" s="1"/>
  <c r="BO26" i="12" a="1"/>
  <c r="BO26" i="12" s="1"/>
  <c r="BQ30" i="12" a="1"/>
  <c r="BQ30" i="12" s="1"/>
  <c r="BR30" i="12" s="1" a="1"/>
  <c r="BR30" i="12" s="1"/>
  <c r="BQ47" i="12" a="1"/>
  <c r="BQ47" i="12" s="1"/>
  <c r="BO61" i="12" a="1"/>
  <c r="BO61" i="12" s="1"/>
  <c r="BM41" i="12" a="1"/>
  <c r="BM41" i="12" s="1"/>
  <c r="BU58" i="12" l="1" a="1"/>
  <c r="BU58" i="12" s="1"/>
  <c r="BM39" i="12" a="1"/>
  <c r="BM39" i="12" s="1"/>
  <c r="BN39" i="12" s="1" a="1"/>
  <c r="BN39" i="12" s="1"/>
  <c r="BO39" i="12" s="1" a="1"/>
  <c r="BO39" i="12" s="1"/>
  <c r="BQ56" i="12" a="1"/>
  <c r="BQ56" i="12" s="1"/>
  <c r="BR56" i="12" s="1" a="1"/>
  <c r="BR56" i="12" s="1"/>
  <c r="BQ17" i="12" a="1"/>
  <c r="BQ17" i="12" s="1"/>
  <c r="BP25" i="12" a="1"/>
  <c r="BP25" i="12" s="1"/>
  <c r="BS35" i="12" a="1"/>
  <c r="BS35" i="12" s="1"/>
  <c r="BT35" i="12" s="1" a="1"/>
  <c r="BT35" i="12" s="1"/>
  <c r="BU35" i="12" s="1" a="1"/>
  <c r="BU35" i="12" s="1"/>
  <c r="BS42" i="12" a="1"/>
  <c r="BS42" i="12" s="1"/>
  <c r="BT42" i="12" s="1" a="1"/>
  <c r="BT42" i="12" s="1"/>
  <c r="BP36" i="12" a="1"/>
  <c r="BP36" i="12" s="1"/>
  <c r="BS28" i="12" a="1"/>
  <c r="BS28" i="12" s="1"/>
  <c r="BT28" i="12" s="1" a="1"/>
  <c r="BT28" i="12" s="1"/>
  <c r="BP61" i="12" a="1"/>
  <c r="BP61" i="12" s="1"/>
  <c r="BU22" i="12" a="1"/>
  <c r="BU22" i="12" s="1"/>
  <c r="BM37" i="12" a="1"/>
  <c r="BM37" i="12" s="1"/>
  <c r="BP64" i="12" a="1"/>
  <c r="BP64" i="12" s="1"/>
  <c r="BP26" i="12" a="1"/>
  <c r="BP26" i="12" s="1"/>
  <c r="BN41" i="12" a="1"/>
  <c r="BN41" i="12" s="1"/>
  <c r="BO41" i="12" s="1" a="1"/>
  <c r="BO41" i="12" s="1"/>
  <c r="BS30" i="12" a="1"/>
  <c r="BS30" i="12" s="1"/>
  <c r="BT30" i="12" s="1" a="1"/>
  <c r="BT30" i="12" s="1"/>
  <c r="BR47" i="12" a="1"/>
  <c r="BR47" i="12" s="1"/>
  <c r="BS56" i="12" l="1" a="1"/>
  <c r="BS56" i="12" s="1"/>
  <c r="BT56" i="12" s="1" a="1"/>
  <c r="BT56" i="12" s="1"/>
  <c r="BU56" i="12" s="1" a="1"/>
  <c r="BU56" i="12" s="1"/>
  <c r="BQ25" i="12" a="1"/>
  <c r="BQ25" i="12" s="1"/>
  <c r="BR17" i="12" a="1"/>
  <c r="BR17" i="12" s="1"/>
  <c r="BU30" i="12" a="1"/>
  <c r="BU30" i="12" s="1"/>
  <c r="BP41" i="12" a="1"/>
  <c r="BP41" i="12" s="1"/>
  <c r="BQ41" i="12" s="1" a="1"/>
  <c r="BQ41" i="12" s="1"/>
  <c r="BU42" i="12" a="1"/>
  <c r="BU42" i="12" s="1"/>
  <c r="BQ64" i="12" a="1"/>
  <c r="BQ64" i="12" s="1"/>
  <c r="BR64" i="12" s="1" a="1"/>
  <c r="BR64" i="12" s="1"/>
  <c r="BS64" i="12" s="1" a="1"/>
  <c r="BS64" i="12" s="1"/>
  <c r="BN37" i="12" a="1"/>
  <c r="BN37" i="12" s="1"/>
  <c r="BS47" i="12" a="1"/>
  <c r="BS47" i="12" s="1"/>
  <c r="BT47" i="12" s="1" a="1"/>
  <c r="BT47" i="12" s="1"/>
  <c r="BQ61" i="12" a="1"/>
  <c r="BQ61" i="12" s="1"/>
  <c r="BR61" i="12" s="1" a="1"/>
  <c r="BR61" i="12" s="1"/>
  <c r="BQ26" i="12" a="1"/>
  <c r="BQ26" i="12" s="1"/>
  <c r="BR26" i="12" s="1" a="1"/>
  <c r="BR26" i="12" s="1"/>
  <c r="BQ36" i="12" a="1"/>
  <c r="BQ36" i="12" s="1"/>
  <c r="BU28" i="12" a="1"/>
  <c r="BU28" i="12" s="1"/>
  <c r="BS17" i="12" l="1" a="1"/>
  <c r="BS17" i="12" s="1"/>
  <c r="BT17" i="12" s="1" a="1"/>
  <c r="BT17" i="12" s="1"/>
  <c r="BU17" i="12" s="1" a="1"/>
  <c r="BU17" i="12" s="1"/>
  <c r="BR25" i="12" a="1"/>
  <c r="BR25" i="12" s="1"/>
  <c r="BR41" i="12" a="1"/>
  <c r="BR41" i="12" s="1"/>
  <c r="BS41" i="12" s="1" a="1"/>
  <c r="BS41" i="12" s="1"/>
  <c r="BO37" i="12" a="1"/>
  <c r="BO37" i="12" s="1"/>
  <c r="BP37" i="12" s="1" a="1"/>
  <c r="BP37" i="12" s="1"/>
  <c r="BT64" i="12" a="1"/>
  <c r="BT64" i="12" s="1"/>
  <c r="BU64" i="12" s="1" a="1"/>
  <c r="BU64" i="12" s="1"/>
  <c r="BS26" i="12" a="1"/>
  <c r="BS26" i="12" s="1"/>
  <c r="BT26" i="12" s="1" a="1"/>
  <c r="BT26" i="12" s="1"/>
  <c r="BR36" i="12" a="1"/>
  <c r="BR36" i="12" s="1"/>
  <c r="BS36" i="12" s="1" a="1"/>
  <c r="BS36" i="12" s="1"/>
  <c r="BS61" i="12" a="1"/>
  <c r="BS61" i="12" s="1"/>
  <c r="BU47" i="12" a="1"/>
  <c r="BU47" i="12" s="1"/>
  <c r="BQ37" i="12" l="1" a="1"/>
  <c r="BQ37" i="12" s="1"/>
  <c r="BR37" i="12" s="1" a="1"/>
  <c r="BR37" i="12" s="1"/>
  <c r="BT41" i="12" a="1"/>
  <c r="BT41" i="12" s="1"/>
  <c r="BU41" i="12" s="1" a="1"/>
  <c r="BU41" i="12" s="1"/>
  <c r="BS25" i="12" a="1"/>
  <c r="BS25" i="12" s="1"/>
  <c r="BT25" i="12" s="1" a="1"/>
  <c r="BT25" i="12" s="1"/>
  <c r="BU26" i="12" a="1"/>
  <c r="BU26" i="12" s="1"/>
  <c r="BT36" i="12" a="1"/>
  <c r="BT36" i="12" s="1"/>
  <c r="BU36" i="12" s="1" a="1"/>
  <c r="BU36" i="12" s="1"/>
  <c r="BT61" i="12" a="1"/>
  <c r="BT61" i="12" s="1"/>
  <c r="BU61" i="12" s="1" a="1"/>
  <c r="BU61" i="12" s="1"/>
  <c r="BS37" i="12" l="1" a="1"/>
  <c r="BS37" i="12" s="1"/>
  <c r="BT37" i="12" s="1" a="1"/>
  <c r="BT37" i="12" s="1"/>
  <c r="BU37" i="12" s="1" a="1"/>
  <c r="BU37" i="12" s="1"/>
  <c r="BU25" i="12" a="1"/>
  <c r="BU25" i="12" s="1"/>
  <c r="AG53" i="9"/>
  <c r="AC53" i="9"/>
  <c r="AJ53" i="9" s="1"/>
  <c r="AD53" i="9"/>
  <c r="AQ53" i="9" s="1"/>
  <c r="AH53" i="9"/>
  <c r="AO53" i="9" s="1"/>
  <c r="AF53" i="9"/>
  <c r="AI53" i="9"/>
  <c r="AP53" i="9" s="1"/>
  <c r="AM53" i="9" l="1"/>
  <c r="AW54" i="9" a="1"/>
  <c r="AW54" i="9" s="1"/>
  <c r="A70" i="9" s="1"/>
  <c r="F70" i="9" s="1"/>
  <c r="AR53" i="9"/>
  <c r="AW10" i="9" a="1"/>
  <c r="AW10" i="9" s="1"/>
  <c r="A26" i="9" s="1"/>
  <c r="F26" i="9" s="1"/>
  <c r="AK53" i="9"/>
  <c r="AN53" i="9"/>
  <c r="AW7" i="9" l="1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  <c r="H745" i="16" a="1"/>
  <c r="AA116" i="10"/>
  <c r="AA112" i="10"/>
  <c r="AA108" i="10"/>
  <c r="AA104" i="10"/>
  <c r="AA100" i="10"/>
  <c r="AA96" i="10"/>
  <c r="AA92" i="10"/>
  <c r="AA117" i="10"/>
  <c r="AA113" i="10"/>
  <c r="AA109" i="10"/>
  <c r="AA105" i="10"/>
  <c r="AA101" i="10"/>
  <c r="AA97" i="10"/>
  <c r="AA93" i="10"/>
  <c r="AA118" i="10"/>
  <c r="AA110" i="10"/>
  <c r="AA102" i="10"/>
  <c r="AA94" i="10"/>
  <c r="AA115" i="10"/>
  <c r="AA107" i="10"/>
  <c r="AA99" i="10"/>
  <c r="AA114" i="10"/>
  <c r="AA106" i="10"/>
  <c r="AA98" i="10"/>
  <c r="AA119" i="10"/>
  <c r="AA111" i="10"/>
  <c r="AA103" i="10"/>
  <c r="AA95" i="10"/>
  <c r="AA91" i="10"/>
  <c r="AA90" i="10"/>
  <c r="G798" i="16" l="1" a="1"/>
  <c r="G798" i="16" s="1"/>
  <c r="H798" i="16" s="1" a="1"/>
  <c r="H798" i="16" s="1"/>
  <c r="K798" i="16" s="1" a="1"/>
  <c r="K798" i="16" s="1"/>
  <c r="CR17" i="10" a="1"/>
  <c r="CR17" i="10" s="1"/>
  <c r="CL17" i="10" a="1"/>
  <c r="CL17" i="10" s="1"/>
  <c r="CT17" i="10" a="1"/>
  <c r="CT17" i="10" s="1"/>
  <c r="CN17" i="10" a="1"/>
  <c r="CN17" i="10" s="1"/>
  <c r="H744" i="16"/>
  <c r="L744" i="16" s="1"/>
  <c r="G755" i="16" a="1"/>
  <c r="G755" i="16" s="1"/>
  <c r="H755" i="16" s="1" a="1"/>
  <c r="H755" i="16" s="1"/>
  <c r="K755" i="16" s="1" a="1"/>
  <c r="K755" i="16" s="1"/>
  <c r="G757" i="16" a="1"/>
  <c r="G757" i="16" s="1"/>
  <c r="H757" i="16" s="1" a="1"/>
  <c r="H757" i="16" s="1"/>
  <c r="K757" i="16" s="1" a="1"/>
  <c r="K757" i="16" s="1"/>
  <c r="G759" i="16" a="1"/>
  <c r="G759" i="16" s="1"/>
  <c r="H759" i="16" s="1" a="1"/>
  <c r="H759" i="16" s="1"/>
  <c r="K759" i="16" s="1" a="1"/>
  <c r="K759" i="16" s="1"/>
  <c r="G761" i="16" a="1"/>
  <c r="G761" i="16" s="1"/>
  <c r="H761" i="16" s="1" a="1"/>
  <c r="H761" i="16" s="1"/>
  <c r="K761" i="16" s="1" a="1"/>
  <c r="K761" i="16" s="1"/>
  <c r="G763" i="16" a="1"/>
  <c r="G763" i="16" s="1"/>
  <c r="H763" i="16" s="1" a="1"/>
  <c r="H763" i="16" s="1"/>
  <c r="K763" i="16" s="1" a="1"/>
  <c r="K763" i="16" s="1"/>
  <c r="G765" i="16" a="1"/>
  <c r="G765" i="16" s="1"/>
  <c r="H765" i="16" s="1" a="1"/>
  <c r="H765" i="16" s="1"/>
  <c r="K765" i="16" s="1" a="1"/>
  <c r="K765" i="16" s="1"/>
  <c r="G767" i="16" a="1"/>
  <c r="G767" i="16" s="1"/>
  <c r="H767" i="16" s="1" a="1"/>
  <c r="H767" i="16" s="1"/>
  <c r="K767" i="16" s="1" a="1"/>
  <c r="K767" i="16" s="1"/>
  <c r="P767" i="16" s="1"/>
  <c r="G769" i="16" a="1"/>
  <c r="G769" i="16" s="1"/>
  <c r="H769" i="16" s="1" a="1"/>
  <c r="H769" i="16" s="1"/>
  <c r="K769" i="16" s="1" a="1"/>
  <c r="K769" i="16" s="1"/>
  <c r="G771" i="16" a="1"/>
  <c r="G771" i="16" s="1"/>
  <c r="H771" i="16" s="1" a="1"/>
  <c r="H771" i="16" s="1"/>
  <c r="K771" i="16" s="1" a="1"/>
  <c r="K771" i="16" s="1"/>
  <c r="G773" i="16" a="1"/>
  <c r="G773" i="16" s="1"/>
  <c r="H773" i="16" s="1" a="1"/>
  <c r="H773" i="16" s="1"/>
  <c r="K773" i="16" s="1" a="1"/>
  <c r="K773" i="16" s="1"/>
  <c r="G775" i="16" a="1"/>
  <c r="G775" i="16" s="1"/>
  <c r="H775" i="16" s="1" a="1"/>
  <c r="H775" i="16" s="1"/>
  <c r="K775" i="16" s="1" a="1"/>
  <c r="K775" i="16" s="1"/>
  <c r="G777" i="16" a="1"/>
  <c r="G777" i="16" s="1"/>
  <c r="H777" i="16" s="1" a="1"/>
  <c r="H777" i="16" s="1"/>
  <c r="K777" i="16" s="1" a="1"/>
  <c r="K777" i="16" s="1"/>
  <c r="G779" i="16" a="1"/>
  <c r="G779" i="16" s="1"/>
  <c r="H779" i="16" s="1" a="1"/>
  <c r="H779" i="16" s="1"/>
  <c r="K779" i="16" s="1" a="1"/>
  <c r="K779" i="16" s="1"/>
  <c r="G781" i="16" a="1"/>
  <c r="G781" i="16" s="1"/>
  <c r="H781" i="16" s="1" a="1"/>
  <c r="H781" i="16" s="1"/>
  <c r="K781" i="16" s="1" a="1"/>
  <c r="K781" i="16" s="1"/>
  <c r="G783" i="16" a="1"/>
  <c r="G783" i="16" s="1"/>
  <c r="H783" i="16" s="1" a="1"/>
  <c r="H783" i="16" s="1"/>
  <c r="K783" i="16" s="1" a="1"/>
  <c r="K783" i="16" s="1"/>
  <c r="G785" i="16" a="1"/>
  <c r="G785" i="16" s="1"/>
  <c r="H785" i="16" s="1" a="1"/>
  <c r="H785" i="16" s="1"/>
  <c r="K785" i="16" s="1" a="1"/>
  <c r="K785" i="16" s="1"/>
  <c r="G787" i="16" a="1"/>
  <c r="G787" i="16" s="1"/>
  <c r="H787" i="16" s="1" a="1"/>
  <c r="H787" i="16" s="1"/>
  <c r="K787" i="16" s="1" a="1"/>
  <c r="K787" i="16" s="1"/>
  <c r="G789" i="16" a="1"/>
  <c r="G789" i="16" s="1"/>
  <c r="H789" i="16" s="1" a="1"/>
  <c r="H789" i="16" s="1"/>
  <c r="K789" i="16" s="1" a="1"/>
  <c r="K789" i="16" s="1"/>
  <c r="G791" i="16" a="1"/>
  <c r="G791" i="16" s="1"/>
  <c r="H791" i="16" s="1" a="1"/>
  <c r="H791" i="16" s="1"/>
  <c r="K791" i="16" s="1" a="1"/>
  <c r="K791" i="16" s="1"/>
  <c r="G793" i="16" a="1"/>
  <c r="G793" i="16" s="1"/>
  <c r="H793" i="16" s="1" a="1"/>
  <c r="H793" i="16" s="1"/>
  <c r="K793" i="16" s="1" a="1"/>
  <c r="K793" i="16" s="1"/>
  <c r="G795" i="16" a="1"/>
  <c r="G795" i="16" s="1"/>
  <c r="H795" i="16" s="1" a="1"/>
  <c r="H795" i="16" s="1"/>
  <c r="K795" i="16" s="1" a="1"/>
  <c r="K795" i="16" s="1"/>
  <c r="G797" i="16" a="1"/>
  <c r="G797" i="16" s="1"/>
  <c r="H797" i="16" s="1" a="1"/>
  <c r="H797" i="16" s="1"/>
  <c r="K797" i="16" s="1" a="1"/>
  <c r="K797" i="16" s="1"/>
  <c r="G799" i="16" a="1"/>
  <c r="G799" i="16" s="1"/>
  <c r="H799" i="16" s="1" a="1"/>
  <c r="H799" i="16" s="1"/>
  <c r="K799" i="16" s="1" a="1"/>
  <c r="K799" i="16" s="1"/>
  <c r="CJ13" i="10" a="1"/>
  <c r="CJ13" i="10" s="1"/>
  <c r="CS17" i="10" a="1"/>
  <c r="CS17" i="10" s="1"/>
  <c r="CM17" i="10" a="1"/>
  <c r="CM17" i="10" s="1"/>
  <c r="CU17" i="10" a="1"/>
  <c r="CU17" i="10" s="1"/>
  <c r="CO17" i="10" a="1"/>
  <c r="CO17" i="10" s="1"/>
  <c r="G754" i="16" a="1"/>
  <c r="G754" i="16" s="1"/>
  <c r="H754" i="16" s="1" a="1"/>
  <c r="H754" i="16" s="1"/>
  <c r="K754" i="16" s="1" a="1"/>
  <c r="K754" i="16" s="1"/>
  <c r="G756" i="16" a="1"/>
  <c r="G756" i="16" s="1"/>
  <c r="H756" i="16" s="1" a="1"/>
  <c r="H756" i="16" s="1"/>
  <c r="K756" i="16" s="1" a="1"/>
  <c r="K756" i="16" s="1"/>
  <c r="G758" i="16" a="1"/>
  <c r="G758" i="16" s="1"/>
  <c r="H758" i="16" s="1" a="1"/>
  <c r="H758" i="16" s="1"/>
  <c r="K758" i="16" s="1" a="1"/>
  <c r="K758" i="16" s="1"/>
  <c r="G760" i="16" a="1"/>
  <c r="G760" i="16" s="1"/>
  <c r="H760" i="16" s="1" a="1"/>
  <c r="H760" i="16" s="1"/>
  <c r="K760" i="16" s="1" a="1"/>
  <c r="K760" i="16" s="1"/>
  <c r="G762" i="16" a="1"/>
  <c r="G762" i="16" s="1"/>
  <c r="H762" i="16" s="1" a="1"/>
  <c r="H762" i="16" s="1"/>
  <c r="K762" i="16" s="1" a="1"/>
  <c r="K762" i="16" s="1"/>
  <c r="G764" i="16" a="1"/>
  <c r="G764" i="16" s="1"/>
  <c r="H764" i="16" s="1" a="1"/>
  <c r="H764" i="16" s="1"/>
  <c r="K764" i="16" s="1" a="1"/>
  <c r="K764" i="16" s="1"/>
  <c r="G766" i="16" a="1"/>
  <c r="G766" i="16" s="1"/>
  <c r="H766" i="16" s="1" a="1"/>
  <c r="H766" i="16" s="1"/>
  <c r="K766" i="16" s="1" a="1"/>
  <c r="K766" i="16" s="1"/>
  <c r="G768" i="16" a="1"/>
  <c r="G768" i="16" s="1"/>
  <c r="H768" i="16" s="1" a="1"/>
  <c r="H768" i="16" s="1"/>
  <c r="K768" i="16" s="1" a="1"/>
  <c r="K768" i="16" s="1"/>
  <c r="G770" i="16" a="1"/>
  <c r="G770" i="16" s="1"/>
  <c r="H770" i="16" s="1" a="1"/>
  <c r="H770" i="16" s="1"/>
  <c r="K770" i="16" s="1" a="1"/>
  <c r="K770" i="16" s="1"/>
  <c r="G772" i="16" a="1"/>
  <c r="G772" i="16" s="1"/>
  <c r="H772" i="16" s="1" a="1"/>
  <c r="H772" i="16" s="1"/>
  <c r="K772" i="16" s="1" a="1"/>
  <c r="K772" i="16" s="1"/>
  <c r="G774" i="16" a="1"/>
  <c r="G774" i="16" s="1"/>
  <c r="H774" i="16" s="1" a="1"/>
  <c r="H774" i="16" s="1"/>
  <c r="K774" i="16" s="1" a="1"/>
  <c r="K774" i="16" s="1"/>
  <c r="G776" i="16" a="1"/>
  <c r="G776" i="16" s="1"/>
  <c r="H776" i="16" s="1" a="1"/>
  <c r="H776" i="16" s="1"/>
  <c r="K776" i="16" s="1" a="1"/>
  <c r="K776" i="16" s="1"/>
  <c r="G778" i="16" a="1"/>
  <c r="G778" i="16" s="1"/>
  <c r="H778" i="16" s="1" a="1"/>
  <c r="H778" i="16" s="1"/>
  <c r="K778" i="16" s="1" a="1"/>
  <c r="K778" i="16" s="1"/>
  <c r="G780" i="16" a="1"/>
  <c r="G780" i="16" s="1"/>
  <c r="H780" i="16" s="1" a="1"/>
  <c r="H780" i="16" s="1"/>
  <c r="K780" i="16" s="1" a="1"/>
  <c r="K780" i="16" s="1"/>
  <c r="G782" i="16" a="1"/>
  <c r="G782" i="16" s="1"/>
  <c r="H782" i="16" s="1" a="1"/>
  <c r="H782" i="16" s="1"/>
  <c r="K782" i="16" s="1" a="1"/>
  <c r="K782" i="16" s="1"/>
  <c r="G784" i="16" a="1"/>
  <c r="G784" i="16" s="1"/>
  <c r="H784" i="16" s="1" a="1"/>
  <c r="H784" i="16" s="1"/>
  <c r="K784" i="16" s="1" a="1"/>
  <c r="K784" i="16" s="1"/>
  <c r="G786" i="16" a="1"/>
  <c r="G786" i="16" s="1"/>
  <c r="H786" i="16" s="1" a="1"/>
  <c r="H786" i="16" s="1"/>
  <c r="K786" i="16" s="1" a="1"/>
  <c r="K786" i="16" s="1"/>
  <c r="G788" i="16" a="1"/>
  <c r="G788" i="16" s="1"/>
  <c r="H788" i="16" s="1" a="1"/>
  <c r="H788" i="16" s="1"/>
  <c r="K788" i="16" s="1" a="1"/>
  <c r="K788" i="16" s="1"/>
  <c r="G790" i="16" a="1"/>
  <c r="G790" i="16" s="1"/>
  <c r="H790" i="16" s="1" a="1"/>
  <c r="H790" i="16" s="1"/>
  <c r="K790" i="16" s="1" a="1"/>
  <c r="K790" i="16" s="1"/>
  <c r="G792" i="16" a="1"/>
  <c r="G792" i="16" s="1"/>
  <c r="H792" i="16" s="1" a="1"/>
  <c r="H792" i="16" s="1"/>
  <c r="K792" i="16" s="1" a="1"/>
  <c r="K792" i="16" s="1"/>
  <c r="G794" i="16" a="1"/>
  <c r="G794" i="16" s="1"/>
  <c r="H794" i="16" s="1" a="1"/>
  <c r="H794" i="16" s="1"/>
  <c r="K794" i="16" s="1" a="1"/>
  <c r="K794" i="16" s="1"/>
  <c r="G796" i="16" a="1"/>
  <c r="G796" i="16" s="1"/>
  <c r="H796" i="16" s="1" a="1"/>
  <c r="H796" i="16" s="1"/>
  <c r="K796" i="16" s="1" a="1"/>
  <c r="K796" i="16" s="1"/>
  <c r="B10" i="18" a="1"/>
  <c r="B10" i="18" s="1"/>
  <c r="G17" i="18" a="1"/>
  <c r="G17" i="18" s="1"/>
  <c r="G10" i="18" a="1"/>
  <c r="G10" i="18" s="1"/>
  <c r="CY17" i="10" a="1"/>
  <c r="CY17" i="10" s="1"/>
  <c r="BH17" i="10" s="1"/>
  <c r="D10" i="18" a="1"/>
  <c r="D10" i="18" s="1"/>
  <c r="F17" i="18" a="1"/>
  <c r="F17" i="18" s="1"/>
  <c r="E10" i="18" a="1"/>
  <c r="E10" i="18" s="1"/>
  <c r="DC17" i="10" a="1"/>
  <c r="DC17" i="10" s="1"/>
  <c r="DG17" i="10" a="1"/>
  <c r="DG17" i="10" s="1"/>
  <c r="BQ17" i="10" s="1"/>
  <c r="CZ16" i="10" a="1"/>
  <c r="CZ16" i="10" s="1"/>
  <c r="DD16" i="10" a="1"/>
  <c r="DD16" i="10" s="1"/>
  <c r="DH16" i="10" a="1"/>
  <c r="DH16" i="10" s="1"/>
  <c r="CX14" i="10" a="1"/>
  <c r="CX14" i="10" s="1"/>
  <c r="DF14" i="10" a="1"/>
  <c r="DF14" i="10" s="1"/>
  <c r="CY14" i="10" a="1"/>
  <c r="CY14" i="10" s="1"/>
  <c r="DG14" i="10" a="1"/>
  <c r="DG14" i="10" s="1"/>
  <c r="C17" i="18" a="1"/>
  <c r="C17" i="18" s="1"/>
  <c r="C10" i="18" a="1"/>
  <c r="C10" i="18" s="1"/>
  <c r="B17" i="18" a="1"/>
  <c r="B17" i="18" s="1"/>
  <c r="I17" i="18" a="1"/>
  <c r="I17" i="18" s="1"/>
  <c r="I10" i="18" a="1"/>
  <c r="I10" i="18" s="1"/>
  <c r="CX16" i="10" a="1"/>
  <c r="CX16" i="10" s="1"/>
  <c r="DB16" i="10" a="1"/>
  <c r="DB16" i="10" s="1"/>
  <c r="DF16" i="10" a="1"/>
  <c r="DF16" i="10" s="1"/>
  <c r="CX17" i="10" a="1"/>
  <c r="CX17" i="10" s="1"/>
  <c r="DB17" i="10" a="1"/>
  <c r="DB17" i="10" s="1"/>
  <c r="BK17" i="10" s="1"/>
  <c r="DF17" i="10" a="1"/>
  <c r="DF17" i="10" s="1"/>
  <c r="BP17" i="10" s="1"/>
  <c r="DB14" i="10" a="1"/>
  <c r="DB14" i="10" s="1"/>
  <c r="DA14" i="10" a="1"/>
  <c r="DA14" i="10" s="1"/>
  <c r="DI14" i="10" a="1"/>
  <c r="DI14" i="10" s="1"/>
  <c r="DD14" i="10" a="1"/>
  <c r="DD14" i="10" s="1"/>
  <c r="DC14" i="10" a="1"/>
  <c r="DC14" i="10" s="1"/>
  <c r="H17" i="18" a="1"/>
  <c r="H17" i="18" s="1"/>
  <c r="CW17" i="10" a="1"/>
  <c r="CW17" i="10" s="1"/>
  <c r="DE17" i="10" a="1"/>
  <c r="DE17" i="10" s="1"/>
  <c r="BO17" i="10" s="1"/>
  <c r="CW16" i="10" a="1"/>
  <c r="CW16" i="10" s="1"/>
  <c r="DE16" i="10" a="1"/>
  <c r="DE16" i="10" s="1"/>
  <c r="CX13" i="10" a="1"/>
  <c r="CX13" i="10" s="1"/>
  <c r="DF13" i="10" a="1"/>
  <c r="DF13" i="10" s="1"/>
  <c r="DI13" i="10" a="1"/>
  <c r="DI13" i="10" s="1"/>
  <c r="F10" i="18" a="1"/>
  <c r="F10" i="18" s="1"/>
  <c r="H738" i="16" a="1"/>
  <c r="H738" i="16" s="1"/>
  <c r="L738" i="16" s="1" a="1"/>
  <c r="L738" i="16" s="1"/>
  <c r="F15" i="18" s="1"/>
  <c r="H747" i="16"/>
  <c r="L747" i="16" s="1"/>
  <c r="B8" i="18" s="1"/>
  <c r="H750" i="16"/>
  <c r="L750" i="16" s="1"/>
  <c r="F7" i="18" s="1"/>
  <c r="CW13" i="10" a="1"/>
  <c r="CW13" i="10" s="1"/>
  <c r="BF13" i="10" s="1"/>
  <c r="H200" i="16" s="1"/>
  <c r="H10" i="18" a="1"/>
  <c r="H10" i="18" s="1"/>
  <c r="DA17" i="10" a="1"/>
  <c r="DA17" i="10" s="1"/>
  <c r="BJ17" i="10" s="1"/>
  <c r="DI17" i="10" a="1"/>
  <c r="DI17" i="10" s="1"/>
  <c r="DA16" i="10" a="1"/>
  <c r="DA16" i="10" s="1"/>
  <c r="DI16" i="10" a="1"/>
  <c r="DI16" i="10" s="1"/>
  <c r="DB13" i="10" a="1"/>
  <c r="DB13" i="10" s="1"/>
  <c r="DE13" i="10" a="1"/>
  <c r="DE13" i="10" s="1"/>
  <c r="D17" i="18" a="1"/>
  <c r="D17" i="18" s="1"/>
  <c r="E17" i="18" a="1"/>
  <c r="E17" i="18" s="1"/>
  <c r="CY16" i="10" a="1"/>
  <c r="CY16" i="10" s="1"/>
  <c r="DC16" i="10" a="1"/>
  <c r="DC16" i="10" s="1"/>
  <c r="DG16" i="10" a="1"/>
  <c r="DG16" i="10" s="1"/>
  <c r="DD17" i="10" a="1"/>
  <c r="DD17" i="10" s="1"/>
  <c r="CW14" i="10" a="1"/>
  <c r="CW14" i="10" s="1"/>
  <c r="CZ14" i="10" a="1"/>
  <c r="CZ14" i="10" s="1"/>
  <c r="CZ13" i="10" a="1"/>
  <c r="CZ13" i="10" s="1"/>
  <c r="DD13" i="10" a="1"/>
  <c r="DD13" i="10" s="1"/>
  <c r="CY13" i="10" a="1"/>
  <c r="CY13" i="10" s="1"/>
  <c r="DC13" i="10" a="1"/>
  <c r="DC13" i="10" s="1"/>
  <c r="D740" i="16" a="1"/>
  <c r="D740" i="16" s="1"/>
  <c r="H740" i="16" s="1" a="1"/>
  <c r="H740" i="16" s="1"/>
  <c r="L740" i="16" s="1" a="1"/>
  <c r="L740" i="16" s="1"/>
  <c r="B22" i="18" s="1"/>
  <c r="D737" i="16" a="1"/>
  <c r="D737" i="16" s="1"/>
  <c r="H737" i="16" s="1" a="1"/>
  <c r="H737" i="16" s="1"/>
  <c r="L737" i="16" s="1" a="1"/>
  <c r="L737" i="16" s="1"/>
  <c r="D15" i="18" s="1"/>
  <c r="D741" i="16" a="1"/>
  <c r="D741" i="16" s="1"/>
  <c r="H741" i="16" s="1" a="1"/>
  <c r="H741" i="16" s="1"/>
  <c r="L741" i="16" s="1" a="1"/>
  <c r="L741" i="16" s="1"/>
  <c r="D22" i="18" s="1"/>
  <c r="CZ17" i="10" a="1"/>
  <c r="CZ17" i="10" s="1"/>
  <c r="BI17" i="10" s="1"/>
  <c r="DH17" i="10" a="1"/>
  <c r="DH17" i="10" s="1"/>
  <c r="BR17" i="10" s="1"/>
  <c r="DE14" i="10" a="1"/>
  <c r="DE14" i="10" s="1"/>
  <c r="DH14" i="10" a="1"/>
  <c r="DH14" i="10" s="1"/>
  <c r="DA13" i="10" a="1"/>
  <c r="DA13" i="10" s="1"/>
  <c r="DH13" i="10" a="1"/>
  <c r="DH13" i="10" s="1"/>
  <c r="DG13" i="10" a="1"/>
  <c r="DG13" i="10" s="1"/>
  <c r="H746" i="16"/>
  <c r="L746" i="16" s="1"/>
  <c r="B7" i="18" s="1"/>
  <c r="H749" i="16"/>
  <c r="L749" i="16" s="1"/>
  <c r="D8" i="18" s="1"/>
  <c r="H752" i="16"/>
  <c r="L752" i="16" s="1"/>
  <c r="H7" i="18" s="1"/>
  <c r="D714" i="16" a="1"/>
  <c r="D714" i="16" s="1"/>
  <c r="H714" i="16" s="1" a="1"/>
  <c r="H714" i="16" s="1"/>
  <c r="H743" i="16" a="1"/>
  <c r="H743" i="16" s="1"/>
  <c r="L743" i="16" s="1" a="1"/>
  <c r="L743" i="16" s="1"/>
  <c r="H22" i="18" s="1"/>
  <c r="H703" i="16" a="1"/>
  <c r="H703" i="16" s="1"/>
  <c r="H704" i="16" a="1"/>
  <c r="H704" i="16" s="1"/>
  <c r="D736" i="16" a="1"/>
  <c r="D736" i="16" s="1"/>
  <c r="H736" i="16" s="1" a="1"/>
  <c r="H736" i="16" s="1"/>
  <c r="L736" i="16" s="1" a="1"/>
  <c r="L736" i="16" s="1"/>
  <c r="B15" i="18" s="1"/>
  <c r="H705" i="16" a="1"/>
  <c r="H705" i="16" s="1"/>
  <c r="D695" i="16" a="1"/>
  <c r="D695" i="16" s="1"/>
  <c r="H695" i="16" s="1" a="1"/>
  <c r="H695" i="16" s="1"/>
  <c r="D696" i="16" a="1"/>
  <c r="D696" i="16" s="1"/>
  <c r="H696" i="16" s="1" a="1"/>
  <c r="H696" i="16" s="1"/>
  <c r="A12" i="5"/>
  <c r="AD12" i="5" s="1"/>
  <c r="AE12" i="5" s="1"/>
  <c r="H739" i="16" a="1"/>
  <c r="H739" i="16" s="1"/>
  <c r="L739" i="16" s="1" a="1"/>
  <c r="L739" i="16" s="1"/>
  <c r="H15" i="18" s="1"/>
  <c r="H742" i="16" a="1"/>
  <c r="H742" i="16" s="1"/>
  <c r="L742" i="16" s="1" a="1"/>
  <c r="L742" i="16" s="1"/>
  <c r="F22" i="18" s="1"/>
  <c r="H751" i="16"/>
  <c r="L751" i="16" s="1"/>
  <c r="F8" i="18" s="1"/>
  <c r="H748" i="16"/>
  <c r="L748" i="16" s="1"/>
  <c r="D7" i="18" s="1"/>
  <c r="H753" i="16"/>
  <c r="L753" i="16" s="1"/>
  <c r="H8" i="18" s="1"/>
  <c r="D716" i="16" a="1"/>
  <c r="D716" i="16" s="1"/>
  <c r="H716" i="16" s="1" a="1"/>
  <c r="H716" i="16" s="1"/>
  <c r="H706" i="16" a="1"/>
  <c r="H706" i="16" s="1"/>
  <c r="D715" i="16" a="1"/>
  <c r="D715" i="16" s="1"/>
  <c r="H715" i="16" s="1" a="1"/>
  <c r="H715" i="16" s="1"/>
  <c r="D693" i="16" a="1"/>
  <c r="D693" i="16" s="1"/>
  <c r="H693" i="16" s="1" a="1"/>
  <c r="H693" i="16" s="1"/>
  <c r="D713" i="16" a="1"/>
  <c r="D713" i="16" s="1"/>
  <c r="H713" i="16" s="1" a="1"/>
  <c r="H713" i="16" s="1"/>
  <c r="D694" i="16" a="1"/>
  <c r="D694" i="16" s="1"/>
  <c r="H694" i="16" s="1" a="1"/>
  <c r="H694" i="16" s="1"/>
  <c r="CV14" i="10" a="1"/>
  <c r="CV14" i="10" s="1"/>
  <c r="BS14" i="10" s="1"/>
  <c r="H240" i="16" s="1"/>
  <c r="CU14" i="10" a="1"/>
  <c r="CU14" i="10" s="1"/>
  <c r="BR14" i="10" s="1"/>
  <c r="H239" i="16" s="1"/>
  <c r="CR14" i="10" a="1"/>
  <c r="CR14" i="10" s="1"/>
  <c r="BO14" i="10" s="1"/>
  <c r="H236" i="16" s="1"/>
  <c r="CQ14" i="10" a="1"/>
  <c r="CQ14" i="10" s="1"/>
  <c r="BM14" i="10" s="1"/>
  <c r="H234" i="16" s="1"/>
  <c r="CP14" i="10" a="1"/>
  <c r="CP14" i="10" s="1"/>
  <c r="BL14" i="10" s="1"/>
  <c r="H233" i="16" s="1"/>
  <c r="CM14" i="10" a="1"/>
  <c r="CM14" i="10" s="1"/>
  <c r="BI14" i="10" s="1"/>
  <c r="H230" i="16" s="1"/>
  <c r="CL14" i="10" a="1"/>
  <c r="CL14" i="10" s="1"/>
  <c r="BH14" i="10" s="1"/>
  <c r="H229" i="16" s="1"/>
  <c r="CV13" i="10" a="1"/>
  <c r="CV13" i="10" s="1"/>
  <c r="BS13" i="10" s="1"/>
  <c r="H213" i="16" s="1"/>
  <c r="CS13" i="10" a="1"/>
  <c r="CS13" i="10" s="1"/>
  <c r="BP13" i="10" s="1"/>
  <c r="H210" i="16" s="1"/>
  <c r="CR13" i="10" a="1"/>
  <c r="CR13" i="10" s="1"/>
  <c r="BO13" i="10" s="1"/>
  <c r="H209" i="16" s="1"/>
  <c r="CP13" i="10" a="1"/>
  <c r="CP13" i="10" s="1"/>
  <c r="BL13" i="10" s="1"/>
  <c r="H206" i="16" s="1"/>
  <c r="CO13" i="10" a="1"/>
  <c r="CO13" i="10" s="1"/>
  <c r="BK13" i="10" s="1"/>
  <c r="H205" i="16" s="1"/>
  <c r="CK13" i="10" a="1"/>
  <c r="CK13" i="10" s="1"/>
  <c r="BG13" i="10" s="1"/>
  <c r="H201" i="16" s="1"/>
  <c r="CT14" i="10" a="1"/>
  <c r="CT14" i="10" s="1"/>
  <c r="BQ14" i="10" s="1"/>
  <c r="H238" i="16" s="1"/>
  <c r="CS14" i="10" a="1"/>
  <c r="CS14" i="10" s="1"/>
  <c r="BP14" i="10" s="1"/>
  <c r="H237" i="16" s="1"/>
  <c r="CO14" i="10" a="1"/>
  <c r="CO14" i="10" s="1"/>
  <c r="BK14" i="10" s="1"/>
  <c r="H232" i="16" s="1"/>
  <c r="CN14" i="10" a="1"/>
  <c r="CN14" i="10" s="1"/>
  <c r="BJ14" i="10" s="1"/>
  <c r="H231" i="16" s="1"/>
  <c r="CK14" i="10" a="1"/>
  <c r="CK14" i="10" s="1"/>
  <c r="BG14" i="10" s="1"/>
  <c r="H228" i="16" s="1"/>
  <c r="CJ14" i="10" a="1"/>
  <c r="CJ14" i="10" s="1"/>
  <c r="BF14" i="10" s="1"/>
  <c r="H227" i="16" s="1"/>
  <c r="CU13" i="10" a="1"/>
  <c r="CU13" i="10" s="1"/>
  <c r="BR13" i="10" s="1"/>
  <c r="H212" i="16" s="1"/>
  <c r="CT13" i="10" a="1"/>
  <c r="CT13" i="10" s="1"/>
  <c r="BQ13" i="10" s="1"/>
  <c r="H211" i="16" s="1"/>
  <c r="CQ13" i="10" a="1"/>
  <c r="CQ13" i="10" s="1"/>
  <c r="BM13" i="10" s="1"/>
  <c r="H207" i="16" s="1"/>
  <c r="CN13" i="10" a="1"/>
  <c r="CN13" i="10" s="1"/>
  <c r="BJ13" i="10" s="1"/>
  <c r="H204" i="16" s="1"/>
  <c r="CL13" i="10" a="1"/>
  <c r="CL13" i="10" s="1"/>
  <c r="BH13" i="10" s="1"/>
  <c r="H202" i="16" s="1"/>
  <c r="CM13" i="10" a="1"/>
  <c r="CM13" i="10" s="1"/>
  <c r="BI13" i="10" s="1"/>
  <c r="H203" i="16" s="1"/>
  <c r="CV16" i="10" a="1"/>
  <c r="CV16" i="10" s="1"/>
  <c r="BS16" i="10" s="1"/>
  <c r="CS16" i="10" a="1"/>
  <c r="CS16" i="10" s="1"/>
  <c r="BP16" i="10" s="1"/>
  <c r="CR16" i="10" a="1"/>
  <c r="CR16" i="10" s="1"/>
  <c r="BO16" i="10" s="1"/>
  <c r="CP16" i="10" a="1"/>
  <c r="CP16" i="10" s="1"/>
  <c r="BL16" i="10" s="1"/>
  <c r="CO16" i="10" a="1"/>
  <c r="CO16" i="10" s="1"/>
  <c r="BK16" i="10" s="1"/>
  <c r="CL16" i="10" a="1"/>
  <c r="CL16" i="10" s="1"/>
  <c r="BH16" i="10" s="1"/>
  <c r="AC90" i="10"/>
  <c r="G861" i="16" a="1"/>
  <c r="G861" i="16" s="1"/>
  <c r="H861" i="16" s="1" a="1"/>
  <c r="H861" i="16" s="1"/>
  <c r="G860" i="16" a="1"/>
  <c r="G860" i="16" s="1"/>
  <c r="H860" i="16" s="1" a="1"/>
  <c r="H860" i="16" s="1"/>
  <c r="G859" i="16" a="1"/>
  <c r="G859" i="16" s="1"/>
  <c r="H859" i="16" s="1" a="1"/>
  <c r="H859" i="16" s="1"/>
  <c r="G858" i="16" a="1"/>
  <c r="G858" i="16" s="1"/>
  <c r="H858" i="16" s="1" a="1"/>
  <c r="H858" i="16" s="1"/>
  <c r="G857" i="16" a="1"/>
  <c r="G857" i="16" s="1"/>
  <c r="H857" i="16" s="1" a="1"/>
  <c r="H857" i="16" s="1"/>
  <c r="G856" i="16" a="1"/>
  <c r="G856" i="16" s="1"/>
  <c r="H856" i="16" s="1" a="1"/>
  <c r="H856" i="16" s="1"/>
  <c r="G855" i="16" a="1"/>
  <c r="G855" i="16" s="1"/>
  <c r="H855" i="16" s="1" a="1"/>
  <c r="H855" i="16" s="1"/>
  <c r="G854" i="16" a="1"/>
  <c r="G854" i="16" s="1"/>
  <c r="H854" i="16" s="1" a="1"/>
  <c r="H854" i="16" s="1"/>
  <c r="G853" i="16" a="1"/>
  <c r="G853" i="16" s="1"/>
  <c r="H853" i="16" s="1" a="1"/>
  <c r="H853" i="16" s="1"/>
  <c r="G852" i="16" a="1"/>
  <c r="G852" i="16" s="1"/>
  <c r="H852" i="16" s="1" a="1"/>
  <c r="H852" i="16" s="1"/>
  <c r="G851" i="16" a="1"/>
  <c r="G851" i="16" s="1"/>
  <c r="H851" i="16" s="1" a="1"/>
  <c r="H851" i="16" s="1"/>
  <c r="G850" i="16" a="1"/>
  <c r="G850" i="16" s="1"/>
  <c r="H850" i="16" s="1" a="1"/>
  <c r="H850" i="16" s="1"/>
  <c r="G849" i="16" a="1"/>
  <c r="G849" i="16" s="1"/>
  <c r="H849" i="16" s="1" a="1"/>
  <c r="H849" i="16" s="1"/>
  <c r="G848" i="16" a="1"/>
  <c r="G848" i="16" s="1"/>
  <c r="H848" i="16" s="1" a="1"/>
  <c r="H848" i="16" s="1"/>
  <c r="G847" i="16" a="1"/>
  <c r="G847" i="16" s="1"/>
  <c r="H847" i="16" s="1" a="1"/>
  <c r="H847" i="16" s="1"/>
  <c r="G846" i="16" a="1"/>
  <c r="G846" i="16" s="1"/>
  <c r="H846" i="16" s="1" a="1"/>
  <c r="H846" i="16" s="1"/>
  <c r="G845" i="16" a="1"/>
  <c r="G845" i="16" s="1"/>
  <c r="H845" i="16" s="1" a="1"/>
  <c r="H845" i="16" s="1"/>
  <c r="G844" i="16" a="1"/>
  <c r="G844" i="16" s="1"/>
  <c r="H844" i="16" s="1" a="1"/>
  <c r="H844" i="16" s="1"/>
  <c r="CK16" i="10" a="1"/>
  <c r="CK16" i="10" s="1"/>
  <c r="BG16" i="10" s="1"/>
  <c r="CJ16" i="10" a="1"/>
  <c r="CJ16" i="10" s="1"/>
  <c r="BF16" i="10" s="1"/>
  <c r="CU16" i="10" a="1"/>
  <c r="CU16" i="10" s="1"/>
  <c r="BR16" i="10" s="1"/>
  <c r="CT16" i="10" a="1"/>
  <c r="CT16" i="10" s="1"/>
  <c r="BQ16" i="10" s="1"/>
  <c r="CQ16" i="10" a="1"/>
  <c r="CQ16" i="10" s="1"/>
  <c r="BM16" i="10" s="1"/>
  <c r="CN16" i="10" a="1"/>
  <c r="CN16" i="10" s="1"/>
  <c r="BJ16" i="10" s="1"/>
  <c r="CM16" i="10" a="1"/>
  <c r="CM16" i="10" s="1"/>
  <c r="BI16" i="10" s="1"/>
  <c r="AC91" i="10"/>
  <c r="CV17" i="10" a="1"/>
  <c r="CV17" i="10" s="1"/>
  <c r="BS17" i="10" s="1"/>
  <c r="CP17" i="10" a="1"/>
  <c r="CP17" i="10" s="1"/>
  <c r="BL17" i="10" s="1"/>
  <c r="CQ17" i="10" a="1"/>
  <c r="CQ17" i="10" s="1"/>
  <c r="BM17" i="10" s="1"/>
  <c r="CJ17" i="10" a="1"/>
  <c r="CJ17" i="10" s="1"/>
  <c r="BF17" i="10" s="1"/>
  <c r="CK17" i="10" a="1"/>
  <c r="CK17" i="10" s="1"/>
  <c r="BG17" i="10" s="1"/>
  <c r="D745" i="16" a="1"/>
  <c r="D745" i="16" s="1"/>
  <c r="H745" i="16" s="1"/>
  <c r="P744" i="16"/>
  <c r="P754" i="16"/>
  <c r="P755" i="16"/>
  <c r="P756" i="16"/>
  <c r="P757" i="16"/>
  <c r="P758" i="16"/>
  <c r="P759" i="16"/>
  <c r="P760" i="16"/>
  <c r="P761" i="16"/>
  <c r="P762" i="16"/>
  <c r="P763" i="16"/>
  <c r="P764" i="16"/>
  <c r="P765" i="16"/>
  <c r="P766" i="16"/>
  <c r="P768" i="16"/>
  <c r="P769" i="16"/>
  <c r="P772" i="16"/>
  <c r="P773" i="16"/>
  <c r="P774" i="16"/>
  <c r="P776" i="16"/>
  <c r="P777" i="16"/>
  <c r="P780" i="16"/>
  <c r="P781" i="16"/>
  <c r="P782" i="16"/>
  <c r="P784" i="16"/>
  <c r="P785" i="16"/>
  <c r="P788" i="16"/>
  <c r="P789" i="16"/>
  <c r="P790" i="16"/>
  <c r="P792" i="16"/>
  <c r="P793" i="16"/>
  <c r="P796" i="16"/>
  <c r="P797" i="16"/>
  <c r="P798" i="16"/>
  <c r="G800" i="16" a="1"/>
  <c r="G800" i="16" s="1"/>
  <c r="H800" i="16" s="1" a="1"/>
  <c r="H800" i="16" s="1"/>
  <c r="G801" i="16" a="1"/>
  <c r="G801" i="16" s="1"/>
  <c r="H801" i="16" s="1" a="1"/>
  <c r="H801" i="16" s="1"/>
  <c r="G802" i="16" a="1"/>
  <c r="G802" i="16" s="1"/>
  <c r="H802" i="16" s="1" a="1"/>
  <c r="H802" i="16" s="1"/>
  <c r="G803" i="16" a="1"/>
  <c r="G803" i="16" s="1"/>
  <c r="H803" i="16" s="1" a="1"/>
  <c r="H803" i="16" s="1"/>
  <c r="G804" i="16" a="1"/>
  <c r="G804" i="16" s="1"/>
  <c r="H804" i="16" s="1" a="1"/>
  <c r="H804" i="16" s="1"/>
  <c r="G805" i="16" a="1"/>
  <c r="G805" i="16" s="1"/>
  <c r="H805" i="16" s="1" a="1"/>
  <c r="H805" i="16" s="1"/>
  <c r="G806" i="16" a="1"/>
  <c r="G806" i="16" s="1"/>
  <c r="H806" i="16" s="1" a="1"/>
  <c r="H806" i="16" s="1"/>
  <c r="G807" i="16" a="1"/>
  <c r="G807" i="16" s="1"/>
  <c r="H807" i="16" s="1" a="1"/>
  <c r="H807" i="16" s="1"/>
  <c r="G808" i="16" a="1"/>
  <c r="G808" i="16" s="1"/>
  <c r="H808" i="16" s="1" a="1"/>
  <c r="H808" i="16" s="1"/>
  <c r="G809" i="16" a="1"/>
  <c r="G809" i="16" s="1"/>
  <c r="H809" i="16" s="1" a="1"/>
  <c r="H809" i="16" s="1"/>
  <c r="G810" i="16" a="1"/>
  <c r="G810" i="16" s="1"/>
  <c r="H810" i="16" s="1" a="1"/>
  <c r="H810" i="16" s="1"/>
  <c r="G811" i="16" a="1"/>
  <c r="G811" i="16" s="1"/>
  <c r="H811" i="16" s="1" a="1"/>
  <c r="H811" i="16" s="1"/>
  <c r="G812" i="16" a="1"/>
  <c r="G812" i="16" s="1"/>
  <c r="H812" i="16" s="1" a="1"/>
  <c r="H812" i="16" s="1"/>
  <c r="G813" i="16" a="1"/>
  <c r="G813" i="16" s="1"/>
  <c r="H813" i="16" s="1" a="1"/>
  <c r="H813" i="16" s="1"/>
  <c r="G814" i="16" a="1"/>
  <c r="G814" i="16" s="1"/>
  <c r="H814" i="16" s="1" a="1"/>
  <c r="H814" i="16" s="1"/>
  <c r="G815" i="16" a="1"/>
  <c r="G815" i="16" s="1"/>
  <c r="H815" i="16" s="1" a="1"/>
  <c r="H815" i="16" s="1"/>
  <c r="G816" i="16" a="1"/>
  <c r="G816" i="16" s="1"/>
  <c r="H816" i="16" s="1" a="1"/>
  <c r="H816" i="16" s="1"/>
  <c r="G817" i="16" a="1"/>
  <c r="G817" i="16" s="1"/>
  <c r="H817" i="16" s="1" a="1"/>
  <c r="H817" i="16" s="1"/>
  <c r="G818" i="16" a="1"/>
  <c r="G818" i="16" s="1"/>
  <c r="H818" i="16" s="1" a="1"/>
  <c r="H818" i="16" s="1"/>
  <c r="G819" i="16" a="1"/>
  <c r="G819" i="16" s="1"/>
  <c r="H819" i="16" s="1" a="1"/>
  <c r="H819" i="16" s="1"/>
  <c r="G820" i="16" a="1"/>
  <c r="G820" i="16" s="1"/>
  <c r="H820" i="16" s="1" a="1"/>
  <c r="H820" i="16" s="1"/>
  <c r="G821" i="16" a="1"/>
  <c r="G821" i="16" s="1"/>
  <c r="H821" i="16" s="1" a="1"/>
  <c r="H821" i="16" s="1"/>
  <c r="G822" i="16" a="1"/>
  <c r="G822" i="16" s="1"/>
  <c r="H822" i="16" s="1" a="1"/>
  <c r="H822" i="16" s="1"/>
  <c r="G823" i="16" a="1"/>
  <c r="G823" i="16" s="1"/>
  <c r="H823" i="16" s="1" a="1"/>
  <c r="H823" i="16" s="1"/>
  <c r="G824" i="16" a="1"/>
  <c r="G824" i="16" s="1"/>
  <c r="H824" i="16" s="1" a="1"/>
  <c r="H824" i="16" s="1"/>
  <c r="G825" i="16" a="1"/>
  <c r="G825" i="16" s="1"/>
  <c r="H825" i="16" s="1" a="1"/>
  <c r="H825" i="16" s="1"/>
  <c r="G826" i="16" a="1"/>
  <c r="G826" i="16" s="1"/>
  <c r="H826" i="16" s="1" a="1"/>
  <c r="H826" i="16" s="1"/>
  <c r="G827" i="16" a="1"/>
  <c r="G827" i="16" s="1"/>
  <c r="H827" i="16" s="1" a="1"/>
  <c r="H827" i="16" s="1"/>
  <c r="G828" i="16" a="1"/>
  <c r="G828" i="16" s="1"/>
  <c r="H828" i="16" s="1" a="1"/>
  <c r="H828" i="16" s="1"/>
  <c r="G829" i="16" a="1"/>
  <c r="G829" i="16" s="1"/>
  <c r="H829" i="16" s="1" a="1"/>
  <c r="H829" i="16" s="1"/>
  <c r="G830" i="16" a="1"/>
  <c r="G830" i="16" s="1"/>
  <c r="H830" i="16" s="1" a="1"/>
  <c r="H830" i="16" s="1"/>
  <c r="G831" i="16" a="1"/>
  <c r="G831" i="16" s="1"/>
  <c r="H831" i="16" s="1" a="1"/>
  <c r="H831" i="16" s="1"/>
  <c r="G832" i="16" a="1"/>
  <c r="G832" i="16" s="1"/>
  <c r="H832" i="16" s="1" a="1"/>
  <c r="H832" i="16" s="1"/>
  <c r="G833" i="16" a="1"/>
  <c r="G833" i="16" s="1"/>
  <c r="H833" i="16" s="1" a="1"/>
  <c r="H833" i="16" s="1"/>
  <c r="G834" i="16" a="1"/>
  <c r="G834" i="16" s="1"/>
  <c r="H834" i="16" s="1" a="1"/>
  <c r="H834" i="16" s="1"/>
  <c r="G835" i="16" a="1"/>
  <c r="G835" i="16" s="1"/>
  <c r="H835" i="16" s="1" a="1"/>
  <c r="H835" i="16" s="1"/>
  <c r="G836" i="16" a="1"/>
  <c r="G836" i="16" s="1"/>
  <c r="H836" i="16" s="1" a="1"/>
  <c r="H836" i="16" s="1"/>
  <c r="G837" i="16" a="1"/>
  <c r="G837" i="16" s="1"/>
  <c r="H837" i="16" s="1" a="1"/>
  <c r="H837" i="16" s="1"/>
  <c r="G838" i="16" a="1"/>
  <c r="G838" i="16" s="1"/>
  <c r="H838" i="16" s="1" a="1"/>
  <c r="H838" i="16" s="1"/>
  <c r="G839" i="16" a="1"/>
  <c r="G839" i="16" s="1"/>
  <c r="H839" i="16" s="1" a="1"/>
  <c r="H839" i="16" s="1"/>
  <c r="G840" i="16" a="1"/>
  <c r="G840" i="16" s="1"/>
  <c r="H840" i="16" s="1" a="1"/>
  <c r="H840" i="16" s="1"/>
  <c r="G841" i="16" a="1"/>
  <c r="G841" i="16" s="1"/>
  <c r="H841" i="16" s="1" a="1"/>
  <c r="H841" i="16" s="1"/>
  <c r="G842" i="16" a="1"/>
  <c r="G842" i="16" s="1"/>
  <c r="H842" i="16" s="1" a="1"/>
  <c r="H842" i="16" s="1"/>
  <c r="G843" i="16" a="1"/>
  <c r="G843" i="16" s="1"/>
  <c r="H843" i="16" s="1" a="1"/>
  <c r="H843" i="16" s="1"/>
  <c r="AC95" i="10"/>
  <c r="AC111" i="10"/>
  <c r="AC98" i="10"/>
  <c r="AC114" i="10"/>
  <c r="AC107" i="10"/>
  <c r="AC94" i="10"/>
  <c r="AC110" i="10"/>
  <c r="AC93" i="10"/>
  <c r="AC101" i="10"/>
  <c r="AC109" i="10"/>
  <c r="AC117" i="10"/>
  <c r="AC96" i="10"/>
  <c r="AC104" i="10"/>
  <c r="AC112" i="10"/>
  <c r="AC103" i="10"/>
  <c r="AC119" i="10"/>
  <c r="AC106" i="10"/>
  <c r="AC99" i="10"/>
  <c r="AC115" i="10"/>
  <c r="AC102" i="10"/>
  <c r="AC118" i="10"/>
  <c r="AC97" i="10"/>
  <c r="AC105" i="10"/>
  <c r="AC113" i="10"/>
  <c r="H1105" i="16" a="1"/>
  <c r="H1105" i="16" s="1"/>
  <c r="P1105" i="16" s="1"/>
  <c r="AC100" i="10"/>
  <c r="AC108" i="10"/>
  <c r="AC116" i="10"/>
  <c r="P794" i="16" l="1"/>
  <c r="P786" i="16"/>
  <c r="P778" i="16"/>
  <c r="P770" i="16"/>
  <c r="P799" i="16"/>
  <c r="P795" i="16"/>
  <c r="P791" i="16"/>
  <c r="P787" i="16"/>
  <c r="P783" i="16"/>
  <c r="P779" i="16"/>
  <c r="P775" i="16"/>
  <c r="P771" i="16"/>
  <c r="H474" i="16"/>
  <c r="H609" i="16"/>
  <c r="H501" i="16"/>
  <c r="H528" i="16"/>
  <c r="H636" i="16"/>
  <c r="H555" i="16"/>
  <c r="H582" i="16"/>
  <c r="H476" i="16"/>
  <c r="H557" i="16"/>
  <c r="H611" i="16"/>
  <c r="H638" i="16"/>
  <c r="H584" i="16"/>
  <c r="H530" i="16"/>
  <c r="H503" i="16"/>
  <c r="H473" i="16"/>
  <c r="H581" i="16"/>
  <c r="H608" i="16"/>
  <c r="H500" i="16"/>
  <c r="H635" i="16"/>
  <c r="H554" i="16"/>
  <c r="H527" i="16"/>
  <c r="H645" i="16"/>
  <c r="H537" i="16"/>
  <c r="H483" i="16"/>
  <c r="H564" i="16"/>
  <c r="H591" i="16"/>
  <c r="H510" i="16"/>
  <c r="H618" i="16"/>
  <c r="H475" i="16"/>
  <c r="H637" i="16"/>
  <c r="H529" i="16"/>
  <c r="H610" i="16"/>
  <c r="H502" i="16"/>
  <c r="H583" i="16"/>
  <c r="H556" i="16"/>
  <c r="J200" i="16" a="1"/>
  <c r="J200" i="16" s="1"/>
  <c r="K200" i="16" s="1" a="1"/>
  <c r="K200" i="16" s="1"/>
  <c r="L200" i="16" s="1"/>
  <c r="I200" i="16"/>
  <c r="P200" i="16"/>
  <c r="O200" i="16" s="1"/>
  <c r="H615" i="16"/>
  <c r="H507" i="16"/>
  <c r="H642" i="16"/>
  <c r="H534" i="16"/>
  <c r="H561" i="16"/>
  <c r="H588" i="16"/>
  <c r="H480" i="16"/>
  <c r="H589" i="16"/>
  <c r="H481" i="16"/>
  <c r="H535" i="16"/>
  <c r="H616" i="16"/>
  <c r="H562" i="16"/>
  <c r="H508" i="16"/>
  <c r="H643" i="16"/>
  <c r="H563" i="16"/>
  <c r="H590" i="16"/>
  <c r="H482" i="16"/>
  <c r="H509" i="16"/>
  <c r="H644" i="16"/>
  <c r="H536" i="16"/>
  <c r="H617" i="16"/>
  <c r="AC92" i="10"/>
  <c r="F1108" i="16" s="1" a="1"/>
  <c r="F1108" i="16" s="1"/>
  <c r="K843" i="16" a="1"/>
  <c r="K843" i="16" s="1"/>
  <c r="P843" i="16"/>
  <c r="K841" i="16" a="1"/>
  <c r="K841" i="16" s="1"/>
  <c r="P841" i="16"/>
  <c r="K839" i="16" a="1"/>
  <c r="K839" i="16" s="1"/>
  <c r="P839" i="16"/>
  <c r="K837" i="16" a="1"/>
  <c r="K837" i="16" s="1"/>
  <c r="P837" i="16"/>
  <c r="K835" i="16" a="1"/>
  <c r="K835" i="16" s="1"/>
  <c r="P835" i="16"/>
  <c r="K833" i="16" a="1"/>
  <c r="K833" i="16" s="1"/>
  <c r="P833" i="16"/>
  <c r="K831" i="16" a="1"/>
  <c r="K831" i="16" s="1"/>
  <c r="P831" i="16"/>
  <c r="K829" i="16" a="1"/>
  <c r="K829" i="16" s="1"/>
  <c r="P829" i="16"/>
  <c r="K827" i="16" a="1"/>
  <c r="K827" i="16" s="1"/>
  <c r="P827" i="16"/>
  <c r="K825" i="16" a="1"/>
  <c r="K825" i="16" s="1"/>
  <c r="P825" i="16"/>
  <c r="K823" i="16" a="1"/>
  <c r="K823" i="16" s="1"/>
  <c r="P823" i="16"/>
  <c r="K821" i="16" a="1"/>
  <c r="K821" i="16" s="1"/>
  <c r="P821" i="16"/>
  <c r="K819" i="16" a="1"/>
  <c r="K819" i="16" s="1"/>
  <c r="P819" i="16"/>
  <c r="K817" i="16" a="1"/>
  <c r="K817" i="16" s="1"/>
  <c r="P817" i="16"/>
  <c r="K815" i="16" a="1"/>
  <c r="K815" i="16" s="1"/>
  <c r="P815" i="16"/>
  <c r="K813" i="16" a="1"/>
  <c r="K813" i="16" s="1"/>
  <c r="P813" i="16"/>
  <c r="K811" i="16" a="1"/>
  <c r="K811" i="16" s="1"/>
  <c r="P811" i="16"/>
  <c r="K809" i="16" a="1"/>
  <c r="K809" i="16" s="1"/>
  <c r="P809" i="16"/>
  <c r="K807" i="16" a="1"/>
  <c r="K807" i="16" s="1"/>
  <c r="P807" i="16"/>
  <c r="K805" i="16" a="1"/>
  <c r="K805" i="16" s="1"/>
  <c r="P805" i="16"/>
  <c r="K803" i="16" a="1"/>
  <c r="K803" i="16" s="1"/>
  <c r="P803" i="16"/>
  <c r="K801" i="16" a="1"/>
  <c r="K801" i="16" s="1"/>
  <c r="P801" i="16"/>
  <c r="H472" i="16"/>
  <c r="H553" i="16"/>
  <c r="H634" i="16"/>
  <c r="H580" i="16"/>
  <c r="H499" i="16"/>
  <c r="H607" i="16"/>
  <c r="H526" i="16"/>
  <c r="H478" i="16"/>
  <c r="H532" i="16"/>
  <c r="H640" i="16"/>
  <c r="H613" i="16"/>
  <c r="H586" i="16"/>
  <c r="H559" i="16"/>
  <c r="H505" i="16"/>
  <c r="H619" i="16"/>
  <c r="H646" i="16"/>
  <c r="H592" i="16"/>
  <c r="H565" i="16"/>
  <c r="H511" i="16"/>
  <c r="H484" i="16"/>
  <c r="H538" i="16"/>
  <c r="H366" i="16"/>
  <c r="H420" i="16"/>
  <c r="H447" i="16"/>
  <c r="H339" i="16"/>
  <c r="H312" i="16"/>
  <c r="H393" i="16"/>
  <c r="H285" i="16"/>
  <c r="H451" i="16"/>
  <c r="H424" i="16"/>
  <c r="H343" i="16"/>
  <c r="H316" i="16"/>
  <c r="H397" i="16"/>
  <c r="H370" i="16"/>
  <c r="H289" i="16"/>
  <c r="H402" i="16"/>
  <c r="H294" i="16"/>
  <c r="H456" i="16"/>
  <c r="H429" i="16"/>
  <c r="H321" i="16"/>
  <c r="H348" i="16"/>
  <c r="H375" i="16"/>
  <c r="H418" i="16"/>
  <c r="H310" i="16"/>
  <c r="H391" i="16"/>
  <c r="H364" i="16"/>
  <c r="H283" i="16"/>
  <c r="H445" i="16"/>
  <c r="H337" i="16"/>
  <c r="K845" i="16" a="1"/>
  <c r="K845" i="16" s="1"/>
  <c r="P845" i="16"/>
  <c r="K847" i="16" a="1"/>
  <c r="K847" i="16" s="1"/>
  <c r="P847" i="16"/>
  <c r="K849" i="16" a="1"/>
  <c r="K849" i="16" s="1"/>
  <c r="P849" i="16"/>
  <c r="K851" i="16" a="1"/>
  <c r="K851" i="16" s="1"/>
  <c r="P851" i="16"/>
  <c r="K853" i="16" a="1"/>
  <c r="K853" i="16" s="1"/>
  <c r="P853" i="16"/>
  <c r="K855" i="16" a="1"/>
  <c r="K855" i="16" s="1"/>
  <c r="P855" i="16"/>
  <c r="K857" i="16" a="1"/>
  <c r="K857" i="16" s="1"/>
  <c r="P857" i="16"/>
  <c r="K859" i="16" a="1"/>
  <c r="K859" i="16" s="1"/>
  <c r="P859" i="16"/>
  <c r="K861" i="16" a="1"/>
  <c r="K861" i="16" s="1"/>
  <c r="P861" i="16"/>
  <c r="H446" i="16"/>
  <c r="H338" i="16"/>
  <c r="H392" i="16"/>
  <c r="H419" i="16"/>
  <c r="H311" i="16"/>
  <c r="H284" i="16"/>
  <c r="H365" i="16"/>
  <c r="H450" i="16"/>
  <c r="H342" i="16"/>
  <c r="H288" i="16"/>
  <c r="H423" i="16"/>
  <c r="H315" i="16"/>
  <c r="H396" i="16"/>
  <c r="H369" i="16"/>
  <c r="H454" i="16"/>
  <c r="H346" i="16"/>
  <c r="H292" i="16"/>
  <c r="H373" i="16"/>
  <c r="H400" i="16"/>
  <c r="H427" i="16"/>
  <c r="H319" i="16"/>
  <c r="L203" i="16"/>
  <c r="I203" i="16"/>
  <c r="J203" i="16" a="1"/>
  <c r="J203" i="16" s="1"/>
  <c r="K203" i="16" a="1"/>
  <c r="K203" i="16" s="1"/>
  <c r="P203" i="16"/>
  <c r="L204" i="16"/>
  <c r="K204" i="16" a="1"/>
  <c r="K204" i="16" s="1"/>
  <c r="J204" i="16" a="1"/>
  <c r="J204" i="16" s="1"/>
  <c r="I204" i="16"/>
  <c r="P204" i="16"/>
  <c r="I211" i="16"/>
  <c r="J211" i="16" a="1"/>
  <c r="J211" i="16" s="1"/>
  <c r="L211" i="16"/>
  <c r="K211" i="16" a="1"/>
  <c r="K211" i="16" s="1"/>
  <c r="P211" i="16"/>
  <c r="J227" i="16" a="1"/>
  <c r="J227" i="16" s="1"/>
  <c r="L227" i="16"/>
  <c r="I227" i="16"/>
  <c r="P227" i="16"/>
  <c r="K227" i="16" a="1"/>
  <c r="K227" i="16" s="1"/>
  <c r="I231" i="16"/>
  <c r="J231" i="16" a="1"/>
  <c r="J231" i="16" s="1"/>
  <c r="K231" i="16" a="1"/>
  <c r="K231" i="16" s="1"/>
  <c r="L231" i="16"/>
  <c r="P231" i="16"/>
  <c r="L237" i="16"/>
  <c r="J237" i="16" a="1"/>
  <c r="J237" i="16" s="1"/>
  <c r="P237" i="16"/>
  <c r="I237" i="16"/>
  <c r="K237" i="16" a="1"/>
  <c r="K237" i="16" s="1"/>
  <c r="K201" i="16" a="1"/>
  <c r="K201" i="16" s="1"/>
  <c r="L201" i="16"/>
  <c r="J201" i="16" a="1"/>
  <c r="J201" i="16" s="1"/>
  <c r="I201" i="16"/>
  <c r="P201" i="16"/>
  <c r="L206" i="16"/>
  <c r="K206" i="16" a="1"/>
  <c r="K206" i="16" s="1"/>
  <c r="I206" i="16"/>
  <c r="P206" i="16"/>
  <c r="J206" i="16" a="1"/>
  <c r="J206" i="16" s="1"/>
  <c r="K210" i="16" a="1"/>
  <c r="K210" i="16" s="1"/>
  <c r="L210" i="16"/>
  <c r="I210" i="16"/>
  <c r="P210" i="16"/>
  <c r="J210" i="16" a="1"/>
  <c r="J210" i="16" s="1"/>
  <c r="J229" i="16" a="1"/>
  <c r="J229" i="16" s="1"/>
  <c r="I229" i="16"/>
  <c r="P229" i="16"/>
  <c r="I233" i="16"/>
  <c r="K233" i="16" a="1"/>
  <c r="K233" i="16" s="1"/>
  <c r="J233" i="16" a="1"/>
  <c r="J233" i="16" s="1"/>
  <c r="L233" i="16"/>
  <c r="P233" i="16"/>
  <c r="I236" i="16"/>
  <c r="K236" i="16" s="1" a="1"/>
  <c r="K236" i="16" s="1"/>
  <c r="L236" i="16" s="1"/>
  <c r="J236" i="16" a="1"/>
  <c r="J236" i="16" s="1"/>
  <c r="P236" i="16"/>
  <c r="I240" i="16"/>
  <c r="J240" i="16" a="1"/>
  <c r="J240" i="16" s="1"/>
  <c r="L240" i="16"/>
  <c r="K240" i="16" a="1"/>
  <c r="K240" i="16" s="1"/>
  <c r="P240" i="16"/>
  <c r="I713" i="16" a="1"/>
  <c r="I713" i="16" s="1"/>
  <c r="J713" i="16" a="1"/>
  <c r="J713" i="16" s="1"/>
  <c r="K713" i="16" a="1"/>
  <c r="K713" i="16" s="1"/>
  <c r="L713" i="16"/>
  <c r="H12" i="18" s="1"/>
  <c r="J715" i="16" a="1"/>
  <c r="J715" i="16" s="1"/>
  <c r="I715" i="16" a="1"/>
  <c r="I715" i="16" s="1"/>
  <c r="K715" i="16" a="1"/>
  <c r="K715" i="16" s="1"/>
  <c r="L715" i="16"/>
  <c r="H19" i="18" s="1"/>
  <c r="K716" i="16" a="1"/>
  <c r="K716" i="16" s="1"/>
  <c r="I716" i="16" a="1"/>
  <c r="I716" i="16" s="1"/>
  <c r="J716" i="16" a="1"/>
  <c r="J716" i="16" s="1"/>
  <c r="L716" i="16"/>
  <c r="H20" i="18" s="1"/>
  <c r="I695" i="16" a="1"/>
  <c r="I695" i="16" s="1"/>
  <c r="K695" i="16" a="1"/>
  <c r="K695" i="16" s="1"/>
  <c r="J695" i="16" a="1"/>
  <c r="J695" i="16" s="1"/>
  <c r="K703" i="16" a="1"/>
  <c r="K703" i="16" s="1"/>
  <c r="J703" i="16" a="1"/>
  <c r="J703" i="16" s="1"/>
  <c r="I703" i="16" a="1"/>
  <c r="I703" i="16" s="1"/>
  <c r="L703" i="16"/>
  <c r="F12" i="18" s="1"/>
  <c r="J714" i="16" a="1"/>
  <c r="J714" i="16" s="1"/>
  <c r="K714" i="16" a="1"/>
  <c r="K714" i="16" s="1"/>
  <c r="I714" i="16" a="1"/>
  <c r="I714" i="16" s="1"/>
  <c r="L714" i="16"/>
  <c r="H13" i="18" s="1"/>
  <c r="K842" i="16" a="1"/>
  <c r="K842" i="16" s="1"/>
  <c r="P842" i="16"/>
  <c r="K840" i="16" a="1"/>
  <c r="K840" i="16" s="1"/>
  <c r="P840" i="16"/>
  <c r="K838" i="16" a="1"/>
  <c r="K838" i="16" s="1"/>
  <c r="P838" i="16"/>
  <c r="K836" i="16" a="1"/>
  <c r="K836" i="16" s="1"/>
  <c r="P836" i="16"/>
  <c r="K834" i="16" a="1"/>
  <c r="K834" i="16" s="1"/>
  <c r="P834" i="16"/>
  <c r="K832" i="16" a="1"/>
  <c r="K832" i="16" s="1"/>
  <c r="P832" i="16"/>
  <c r="K830" i="16" a="1"/>
  <c r="K830" i="16" s="1"/>
  <c r="P830" i="16"/>
  <c r="K828" i="16" a="1"/>
  <c r="K828" i="16" s="1"/>
  <c r="P828" i="16"/>
  <c r="K826" i="16" a="1"/>
  <c r="K826" i="16" s="1"/>
  <c r="P826" i="16"/>
  <c r="K824" i="16" a="1"/>
  <c r="K824" i="16" s="1"/>
  <c r="P824" i="16"/>
  <c r="K822" i="16" a="1"/>
  <c r="K822" i="16" s="1"/>
  <c r="P822" i="16"/>
  <c r="K820" i="16" a="1"/>
  <c r="K820" i="16" s="1"/>
  <c r="P820" i="16"/>
  <c r="K818" i="16" a="1"/>
  <c r="K818" i="16" s="1"/>
  <c r="P818" i="16"/>
  <c r="K816" i="16" a="1"/>
  <c r="K816" i="16" s="1"/>
  <c r="P816" i="16"/>
  <c r="K814" i="16" a="1"/>
  <c r="K814" i="16" s="1"/>
  <c r="P814" i="16"/>
  <c r="K812" i="16" a="1"/>
  <c r="K812" i="16" s="1"/>
  <c r="P812" i="16"/>
  <c r="K810" i="16" a="1"/>
  <c r="K810" i="16" s="1"/>
  <c r="P810" i="16"/>
  <c r="K808" i="16" a="1"/>
  <c r="K808" i="16" s="1"/>
  <c r="P808" i="16"/>
  <c r="K806" i="16" a="1"/>
  <c r="K806" i="16" s="1"/>
  <c r="P806" i="16"/>
  <c r="K804" i="16" a="1"/>
  <c r="K804" i="16" s="1"/>
  <c r="P804" i="16"/>
  <c r="K802" i="16" a="1"/>
  <c r="K802" i="16" s="1"/>
  <c r="P802" i="16"/>
  <c r="K800" i="16" a="1"/>
  <c r="K800" i="16" s="1"/>
  <c r="P800" i="16"/>
  <c r="L745" i="16"/>
  <c r="P745" i="16"/>
  <c r="H471" i="16"/>
  <c r="H633" i="16"/>
  <c r="H525" i="16"/>
  <c r="H606" i="16"/>
  <c r="H552" i="16"/>
  <c r="H498" i="16"/>
  <c r="H579" i="16"/>
  <c r="H477" i="16"/>
  <c r="H585" i="16"/>
  <c r="H558" i="16"/>
  <c r="H531" i="16"/>
  <c r="H612" i="16"/>
  <c r="H504" i="16"/>
  <c r="H639" i="16"/>
  <c r="H394" i="16"/>
  <c r="H286" i="16"/>
  <c r="H340" i="16"/>
  <c r="H367" i="16"/>
  <c r="H448" i="16"/>
  <c r="H421" i="16"/>
  <c r="H313" i="16"/>
  <c r="H428" i="16"/>
  <c r="H320" i="16"/>
  <c r="H455" i="16"/>
  <c r="H347" i="16"/>
  <c r="H374" i="16"/>
  <c r="H401" i="16"/>
  <c r="H293" i="16"/>
  <c r="H282" i="16"/>
  <c r="H390" i="16"/>
  <c r="H444" i="16"/>
  <c r="H363" i="16"/>
  <c r="H336" i="16"/>
  <c r="H417" i="16"/>
  <c r="H309" i="16"/>
  <c r="K844" i="16" a="1"/>
  <c r="K844" i="16" s="1"/>
  <c r="P844" i="16"/>
  <c r="K846" i="16" a="1"/>
  <c r="K846" i="16" s="1"/>
  <c r="P846" i="16" s="1"/>
  <c r="K848" i="16" a="1"/>
  <c r="K848" i="16" s="1"/>
  <c r="P848" i="16"/>
  <c r="K850" i="16" a="1"/>
  <c r="K850" i="16" s="1"/>
  <c r="P850" i="16"/>
  <c r="K852" i="16" a="1"/>
  <c r="K852" i="16" s="1"/>
  <c r="P852" i="16"/>
  <c r="K854" i="16" a="1"/>
  <c r="K854" i="16" s="1"/>
  <c r="P854" i="16"/>
  <c r="K856" i="16" a="1"/>
  <c r="K856" i="16" s="1"/>
  <c r="P856" i="16"/>
  <c r="K858" i="16" a="1"/>
  <c r="K858" i="16" s="1"/>
  <c r="P858" i="16"/>
  <c r="K860" i="16" a="1"/>
  <c r="K860" i="16" s="1"/>
  <c r="P860" i="16"/>
  <c r="F1107" i="16" a="1"/>
  <c r="F1107" i="16" s="1"/>
  <c r="F1106" i="16" a="1"/>
  <c r="F1106" i="16" s="1"/>
  <c r="H422" i="16"/>
  <c r="H314" i="16"/>
  <c r="H368" i="16"/>
  <c r="H395" i="16"/>
  <c r="H287" i="16"/>
  <c r="H449" i="16"/>
  <c r="H341" i="16"/>
  <c r="H372" i="16"/>
  <c r="H318" i="16"/>
  <c r="H399" i="16"/>
  <c r="H291" i="16"/>
  <c r="H426" i="16"/>
  <c r="H453" i="16"/>
  <c r="H345" i="16"/>
  <c r="H430" i="16"/>
  <c r="H403" i="16"/>
  <c r="H322" i="16"/>
  <c r="H295" i="16"/>
  <c r="H457" i="16"/>
  <c r="H376" i="16"/>
  <c r="H349" i="16"/>
  <c r="J202" i="16" a="1"/>
  <c r="J202" i="16" s="1"/>
  <c r="P202" i="16"/>
  <c r="I202" i="16"/>
  <c r="K207" i="16" a="1"/>
  <c r="K207" i="16" s="1"/>
  <c r="L207" i="16"/>
  <c r="J207" i="16" a="1"/>
  <c r="J207" i="16" s="1"/>
  <c r="P207" i="16"/>
  <c r="I207" i="16"/>
  <c r="J212" i="16" a="1"/>
  <c r="J212" i="16" s="1"/>
  <c r="K212" i="16" s="1" a="1"/>
  <c r="K212" i="16" s="1"/>
  <c r="L212" i="16" s="1"/>
  <c r="I212" i="16"/>
  <c r="P212" i="16"/>
  <c r="I228" i="16"/>
  <c r="J228" i="16" a="1"/>
  <c r="J228" i="16" s="1"/>
  <c r="K228" i="16" a="1"/>
  <c r="K228" i="16" s="1"/>
  <c r="L228" i="16"/>
  <c r="P228" i="16"/>
  <c r="L232" i="16"/>
  <c r="I232" i="16"/>
  <c r="K232" i="16" a="1"/>
  <c r="K232" i="16" s="1"/>
  <c r="J232" i="16" a="1"/>
  <c r="J232" i="16" s="1"/>
  <c r="P232" i="16"/>
  <c r="I238" i="16"/>
  <c r="K238" i="16" a="1"/>
  <c r="K238" i="16" s="1"/>
  <c r="J238" i="16" a="1"/>
  <c r="J238" i="16" s="1"/>
  <c r="L238" i="16"/>
  <c r="P238" i="16"/>
  <c r="L205" i="16"/>
  <c r="I205" i="16"/>
  <c r="K205" i="16" a="1"/>
  <c r="K205" i="16" s="1"/>
  <c r="J205" i="16" a="1"/>
  <c r="J205" i="16" s="1"/>
  <c r="P205" i="16"/>
  <c r="J209" i="16" a="1"/>
  <c r="J209" i="16" s="1"/>
  <c r="I209" i="16"/>
  <c r="K209" i="16" s="1" a="1"/>
  <c r="K209" i="16" s="1"/>
  <c r="L209" i="16" s="1"/>
  <c r="P209" i="16"/>
  <c r="I213" i="16"/>
  <c r="L213" i="16"/>
  <c r="J213" i="16" a="1"/>
  <c r="J213" i="16" s="1"/>
  <c r="K213" i="16" a="1"/>
  <c r="K213" i="16" s="1"/>
  <c r="P213" i="16"/>
  <c r="J230" i="16" a="1"/>
  <c r="J230" i="16" s="1"/>
  <c r="I230" i="16"/>
  <c r="L230" i="16"/>
  <c r="P230" i="16"/>
  <c r="K230" i="16" a="1"/>
  <c r="K230" i="16" s="1"/>
  <c r="I234" i="16"/>
  <c r="K234" i="16" a="1"/>
  <c r="K234" i="16" s="1"/>
  <c r="J234" i="16" a="1"/>
  <c r="J234" i="16" s="1"/>
  <c r="L234" i="16"/>
  <c r="P234" i="16"/>
  <c r="I239" i="16"/>
  <c r="J239" i="16" a="1"/>
  <c r="J239" i="16" s="1"/>
  <c r="K239" i="16" s="1" a="1"/>
  <c r="K239" i="16" s="1"/>
  <c r="L239" i="16" s="1"/>
  <c r="P239" i="16"/>
  <c r="I694" i="16" a="1"/>
  <c r="I694" i="16" s="1"/>
  <c r="J694" i="16" a="1"/>
  <c r="J694" i="16" s="1"/>
  <c r="K694" i="16" a="1"/>
  <c r="K694" i="16" s="1"/>
  <c r="K693" i="16" a="1"/>
  <c r="K693" i="16" s="1"/>
  <c r="I693" i="16" a="1"/>
  <c r="I693" i="16" s="1"/>
  <c r="J693" i="16" a="1"/>
  <c r="J693" i="16" s="1"/>
  <c r="K706" i="16" a="1"/>
  <c r="K706" i="16" s="1"/>
  <c r="J706" i="16" a="1"/>
  <c r="J706" i="16" s="1"/>
  <c r="L706" i="16"/>
  <c r="F20" i="18" s="1"/>
  <c r="I706" i="16" a="1"/>
  <c r="I706" i="16" s="1"/>
  <c r="I696" i="16" a="1"/>
  <c r="I696" i="16" s="1"/>
  <c r="J696" i="16" a="1"/>
  <c r="J696" i="16" s="1"/>
  <c r="K696" i="16" a="1"/>
  <c r="K696" i="16" s="1"/>
  <c r="L696" i="16" s="1"/>
  <c r="D20" i="18" s="1"/>
  <c r="L705" i="16"/>
  <c r="F19" i="18" s="1"/>
  <c r="J705" i="16" a="1"/>
  <c r="J705" i="16" s="1"/>
  <c r="I705" i="16" a="1"/>
  <c r="I705" i="16" s="1"/>
  <c r="K705" i="16" a="1"/>
  <c r="K705" i="16" s="1"/>
  <c r="I704" i="16" a="1"/>
  <c r="I704" i="16" s="1"/>
  <c r="J704" i="16" a="1"/>
  <c r="J704" i="16" s="1"/>
  <c r="K704" i="16" a="1"/>
  <c r="K704" i="16" s="1"/>
  <c r="L704" i="16"/>
  <c r="F13" i="18" s="1"/>
  <c r="F1109" i="16" l="1" a="1"/>
  <c r="F1109" i="16" s="1"/>
  <c r="O201" i="16"/>
  <c r="O202" i="16" s="1"/>
  <c r="L694" i="16"/>
  <c r="D13" i="18" s="1"/>
  <c r="L693" i="16"/>
  <c r="D12" i="18" s="1"/>
  <c r="L695" i="16"/>
  <c r="D19" i="18" s="1"/>
  <c r="K202" i="16" a="1"/>
  <c r="K202" i="16" s="1"/>
  <c r="L202" i="16" s="1"/>
  <c r="K229" i="16" a="1"/>
  <c r="K229" i="16" s="1"/>
  <c r="L229" i="16" s="1"/>
  <c r="I376" i="16"/>
  <c r="J376" i="16" a="1"/>
  <c r="J376" i="16" s="1"/>
  <c r="K376" i="16" a="1"/>
  <c r="K376" i="16" s="1"/>
  <c r="L376" i="16"/>
  <c r="P376" i="16"/>
  <c r="I295" i="16"/>
  <c r="L295" i="16"/>
  <c r="K295" i="16" a="1"/>
  <c r="K295" i="16" s="1"/>
  <c r="J295" i="16" a="1"/>
  <c r="J295" i="16" s="1"/>
  <c r="P295" i="16"/>
  <c r="L403" i="16"/>
  <c r="I403" i="16"/>
  <c r="J403" i="16" a="1"/>
  <c r="J403" i="16" s="1"/>
  <c r="K403" i="16" a="1"/>
  <c r="K403" i="16" s="1"/>
  <c r="P403" i="16" s="1"/>
  <c r="L345" i="16"/>
  <c r="I345" i="16"/>
  <c r="J345" i="16" a="1"/>
  <c r="J345" i="16" s="1"/>
  <c r="K345" i="16" a="1"/>
  <c r="K345" i="16" s="1"/>
  <c r="P345" i="16" s="1"/>
  <c r="L426" i="16"/>
  <c r="I426" i="16"/>
  <c r="K426" i="16" a="1"/>
  <c r="K426" i="16" s="1"/>
  <c r="J426" i="16" a="1"/>
  <c r="J426" i="16" s="1"/>
  <c r="P426" i="16"/>
  <c r="I399" i="16"/>
  <c r="J399" i="16" a="1"/>
  <c r="J399" i="16" s="1"/>
  <c r="L399" i="16"/>
  <c r="K399" i="16" a="1"/>
  <c r="K399" i="16" s="1"/>
  <c r="P399" i="16" s="1"/>
  <c r="I372" i="16"/>
  <c r="K372" i="16" a="1"/>
  <c r="K372" i="16" s="1"/>
  <c r="P372" i="16" s="1"/>
  <c r="J372" i="16" a="1"/>
  <c r="J372" i="16" s="1"/>
  <c r="L372" i="16"/>
  <c r="I449" i="16"/>
  <c r="J449" i="16" a="1"/>
  <c r="J449" i="16" s="1"/>
  <c r="K449" i="16" a="1"/>
  <c r="K449" i="16" s="1"/>
  <c r="L449" i="16"/>
  <c r="P449" i="16"/>
  <c r="J395" i="16" a="1"/>
  <c r="J395" i="16" s="1"/>
  <c r="I395" i="16"/>
  <c r="K395" i="16" a="1"/>
  <c r="K395" i="16" s="1"/>
  <c r="L395" i="16"/>
  <c r="P395" i="16"/>
  <c r="L314" i="16"/>
  <c r="I314" i="16"/>
  <c r="K314" i="16" a="1"/>
  <c r="K314" i="16" s="1"/>
  <c r="P314" i="16" s="1"/>
  <c r="J314" i="16" a="1"/>
  <c r="J314" i="16" s="1"/>
  <c r="G1106" i="16"/>
  <c r="H1106" i="16"/>
  <c r="G1107" i="16"/>
  <c r="H1107" i="16"/>
  <c r="I309" i="16"/>
  <c r="K309" i="16" a="1"/>
  <c r="K309" i="16" s="1"/>
  <c r="P309" i="16" s="1"/>
  <c r="L309" i="16"/>
  <c r="J309" i="16" a="1"/>
  <c r="J309" i="16" s="1"/>
  <c r="L336" i="16"/>
  <c r="I336" i="16"/>
  <c r="J336" i="16" a="1"/>
  <c r="J336" i="16" s="1"/>
  <c r="K336" i="16" a="1"/>
  <c r="K336" i="16" s="1"/>
  <c r="P336" i="16" s="1"/>
  <c r="L444" i="16"/>
  <c r="K444" i="16" a="1"/>
  <c r="K444" i="16" s="1"/>
  <c r="P444" i="16" s="1"/>
  <c r="I444" i="16"/>
  <c r="J444" i="16" a="1"/>
  <c r="J444" i="16" s="1"/>
  <c r="I282" i="16"/>
  <c r="J282" i="16" a="1"/>
  <c r="J282" i="16" s="1"/>
  <c r="L282" i="16"/>
  <c r="K282" i="16" a="1"/>
  <c r="K282" i="16" s="1"/>
  <c r="P282" i="16" s="1"/>
  <c r="I401" i="16"/>
  <c r="J401" i="16" a="1"/>
  <c r="J401" i="16" s="1"/>
  <c r="K401" i="16" a="1"/>
  <c r="K401" i="16" s="1"/>
  <c r="L401" i="16"/>
  <c r="P401" i="16"/>
  <c r="I347" i="16"/>
  <c r="K347" i="16" a="1"/>
  <c r="K347" i="16" s="1"/>
  <c r="P347" i="16" s="1"/>
  <c r="J347" i="16" a="1"/>
  <c r="J347" i="16" s="1"/>
  <c r="L347" i="16"/>
  <c r="J320" i="16" a="1"/>
  <c r="J320" i="16" s="1"/>
  <c r="I320" i="16"/>
  <c r="K320" i="16" a="1"/>
  <c r="K320" i="16" s="1"/>
  <c r="L320" i="16"/>
  <c r="P320" i="16"/>
  <c r="L313" i="16"/>
  <c r="I313" i="16"/>
  <c r="K313" i="16" a="1"/>
  <c r="K313" i="16" s="1"/>
  <c r="J313" i="16" a="1"/>
  <c r="J313" i="16" s="1"/>
  <c r="P313" i="16"/>
  <c r="I448" i="16"/>
  <c r="K448" i="16" a="1"/>
  <c r="K448" i="16" s="1"/>
  <c r="P448" i="16" s="1"/>
  <c r="J448" i="16" a="1"/>
  <c r="J448" i="16" s="1"/>
  <c r="L448" i="16"/>
  <c r="K340" i="16" a="1"/>
  <c r="K340" i="16" s="1"/>
  <c r="I340" i="16"/>
  <c r="J340" i="16" a="1"/>
  <c r="J340" i="16" s="1"/>
  <c r="L340" i="16"/>
  <c r="P340" i="16"/>
  <c r="I394" i="16"/>
  <c r="K394" i="16" a="1"/>
  <c r="K394" i="16" s="1"/>
  <c r="P394" i="16" s="1"/>
  <c r="J394" i="16" a="1"/>
  <c r="J394" i="16" s="1"/>
  <c r="L394" i="16"/>
  <c r="L504" i="16"/>
  <c r="I504" i="16"/>
  <c r="J504" i="16" a="1"/>
  <c r="J504" i="16" s="1"/>
  <c r="K504" i="16" a="1"/>
  <c r="K504" i="16" s="1"/>
  <c r="P504" i="16" s="1"/>
  <c r="I531" i="16"/>
  <c r="K531" i="16" a="1"/>
  <c r="K531" i="16" s="1"/>
  <c r="P531" i="16" s="1"/>
  <c r="L531" i="16"/>
  <c r="J531" i="16" a="1"/>
  <c r="J531" i="16" s="1"/>
  <c r="L585" i="16"/>
  <c r="I585" i="16"/>
  <c r="J585" i="16" a="1"/>
  <c r="J585" i="16" s="1"/>
  <c r="K585" i="16" a="1"/>
  <c r="K585" i="16" s="1"/>
  <c r="P585" i="16" s="1"/>
  <c r="I579" i="16"/>
  <c r="J579" i="16" a="1"/>
  <c r="J579" i="16" s="1"/>
  <c r="K579" i="16" a="1"/>
  <c r="K579" i="16" s="1"/>
  <c r="L579" i="16"/>
  <c r="P579" i="16"/>
  <c r="I552" i="16"/>
  <c r="J552" i="16" a="1"/>
  <c r="J552" i="16" s="1"/>
  <c r="K552" i="16" a="1"/>
  <c r="K552" i="16" s="1"/>
  <c r="L552" i="16"/>
  <c r="P552" i="16"/>
  <c r="I525" i="16"/>
  <c r="K525" i="16" a="1"/>
  <c r="K525" i="16" s="1"/>
  <c r="P525" i="16" s="1"/>
  <c r="J525" i="16" a="1"/>
  <c r="J525" i="16" s="1"/>
  <c r="L525" i="16"/>
  <c r="L471" i="16"/>
  <c r="I471" i="16"/>
  <c r="J471" i="16" a="1"/>
  <c r="J471" i="16" s="1"/>
  <c r="K471" i="16" a="1"/>
  <c r="K471" i="16" s="1"/>
  <c r="P471" i="16" s="1"/>
  <c r="I427" i="16"/>
  <c r="K427" i="16" a="1"/>
  <c r="K427" i="16" s="1"/>
  <c r="P427" i="16" s="1"/>
  <c r="J427" i="16" a="1"/>
  <c r="J427" i="16" s="1"/>
  <c r="L427" i="16"/>
  <c r="K373" i="16" a="1"/>
  <c r="K373" i="16" s="1"/>
  <c r="I373" i="16"/>
  <c r="J373" i="16" a="1"/>
  <c r="J373" i="16" s="1"/>
  <c r="L373" i="16"/>
  <c r="P373" i="16"/>
  <c r="I346" i="16"/>
  <c r="K346" i="16" a="1"/>
  <c r="K346" i="16" s="1"/>
  <c r="P346" i="16" s="1"/>
  <c r="J346" i="16" a="1"/>
  <c r="J346" i="16" s="1"/>
  <c r="L346" i="16"/>
  <c r="L369" i="16"/>
  <c r="I369" i="16"/>
  <c r="K369" i="16" a="1"/>
  <c r="K369" i="16" s="1"/>
  <c r="J369" i="16" a="1"/>
  <c r="J369" i="16" s="1"/>
  <c r="P369" i="16"/>
  <c r="I315" i="16"/>
  <c r="K315" i="16" a="1"/>
  <c r="K315" i="16" s="1"/>
  <c r="P315" i="16" s="1"/>
  <c r="J315" i="16" a="1"/>
  <c r="J315" i="16" s="1"/>
  <c r="L315" i="16"/>
  <c r="I288" i="16"/>
  <c r="K288" i="16" a="1"/>
  <c r="K288" i="16" s="1"/>
  <c r="P288" i="16" s="1"/>
  <c r="J288" i="16" a="1"/>
  <c r="J288" i="16" s="1"/>
  <c r="L288" i="16"/>
  <c r="L450" i="16"/>
  <c r="J450" i="16" a="1"/>
  <c r="J450" i="16" s="1"/>
  <c r="I450" i="16"/>
  <c r="K450" i="16" a="1"/>
  <c r="K450" i="16" s="1"/>
  <c r="P450" i="16" s="1"/>
  <c r="I284" i="16"/>
  <c r="J284" i="16" a="1"/>
  <c r="J284" i="16" s="1"/>
  <c r="K284" i="16" a="1"/>
  <c r="K284" i="16" s="1"/>
  <c r="L284" i="16"/>
  <c r="P284" i="16"/>
  <c r="I419" i="16"/>
  <c r="K419" i="16" a="1"/>
  <c r="K419" i="16" s="1"/>
  <c r="P419" i="16" s="1"/>
  <c r="J419" i="16" a="1"/>
  <c r="J419" i="16" s="1"/>
  <c r="L419" i="16"/>
  <c r="I338" i="16"/>
  <c r="K338" i="16" a="1"/>
  <c r="K338" i="16" s="1"/>
  <c r="P338" i="16" s="1"/>
  <c r="J338" i="16" a="1"/>
  <c r="J338" i="16" s="1"/>
  <c r="L338" i="16"/>
  <c r="L337" i="16"/>
  <c r="I337" i="16"/>
  <c r="K337" i="16" a="1"/>
  <c r="K337" i="16" s="1"/>
  <c r="J337" i="16" a="1"/>
  <c r="J337" i="16" s="1"/>
  <c r="P337" i="16"/>
  <c r="I283" i="16"/>
  <c r="K283" i="16" a="1"/>
  <c r="K283" i="16" s="1"/>
  <c r="P283" i="16" s="1"/>
  <c r="J283" i="16" a="1"/>
  <c r="J283" i="16" s="1"/>
  <c r="L283" i="16"/>
  <c r="I391" i="16"/>
  <c r="K391" i="16" a="1"/>
  <c r="K391" i="16" s="1"/>
  <c r="P391" i="16" s="1"/>
  <c r="J391" i="16" a="1"/>
  <c r="J391" i="16" s="1"/>
  <c r="L391" i="16"/>
  <c r="I418" i="16"/>
  <c r="J418" i="16" a="1"/>
  <c r="J418" i="16" s="1"/>
  <c r="K418" i="16" a="1"/>
  <c r="K418" i="16" s="1"/>
  <c r="L418" i="16"/>
  <c r="P418" i="16"/>
  <c r="L348" i="16"/>
  <c r="I348" i="16"/>
  <c r="J348" i="16" a="1"/>
  <c r="J348" i="16" s="1"/>
  <c r="K348" i="16" a="1"/>
  <c r="K348" i="16" s="1"/>
  <c r="P348" i="16" s="1"/>
  <c r="I429" i="16"/>
  <c r="J429" i="16" a="1"/>
  <c r="J429" i="16" s="1"/>
  <c r="K429" i="16" a="1"/>
  <c r="K429" i="16" s="1"/>
  <c r="L429" i="16"/>
  <c r="P429" i="16"/>
  <c r="I294" i="16"/>
  <c r="J294" i="16" a="1"/>
  <c r="J294" i="16" s="1"/>
  <c r="K294" i="16" a="1"/>
  <c r="K294" i="16" s="1"/>
  <c r="L294" i="16"/>
  <c r="P294" i="16"/>
  <c r="L289" i="16"/>
  <c r="I289" i="16"/>
  <c r="K289" i="16" a="1"/>
  <c r="K289" i="16" s="1"/>
  <c r="J289" i="16" a="1"/>
  <c r="J289" i="16" s="1"/>
  <c r="P289" i="16"/>
  <c r="J397" i="16" a="1"/>
  <c r="J397" i="16" s="1"/>
  <c r="I397" i="16"/>
  <c r="K397" i="16" a="1"/>
  <c r="K397" i="16" s="1"/>
  <c r="L397" i="16"/>
  <c r="P397" i="16"/>
  <c r="L343" i="16"/>
  <c r="I343" i="16"/>
  <c r="J343" i="16" a="1"/>
  <c r="J343" i="16" s="1"/>
  <c r="K343" i="16" a="1"/>
  <c r="K343" i="16" s="1"/>
  <c r="P343" i="16" s="1"/>
  <c r="I451" i="16"/>
  <c r="K451" i="16" a="1"/>
  <c r="K451" i="16" s="1"/>
  <c r="P451" i="16" s="1"/>
  <c r="J451" i="16" a="1"/>
  <c r="J451" i="16" s="1"/>
  <c r="L451" i="16"/>
  <c r="L393" i="16"/>
  <c r="I393" i="16"/>
  <c r="K393" i="16" a="1"/>
  <c r="K393" i="16" s="1"/>
  <c r="J393" i="16" a="1"/>
  <c r="J393" i="16" s="1"/>
  <c r="P393" i="16"/>
  <c r="L339" i="16"/>
  <c r="I339" i="16"/>
  <c r="K339" i="16" a="1"/>
  <c r="K339" i="16" s="1"/>
  <c r="J339" i="16" a="1"/>
  <c r="J339" i="16" s="1"/>
  <c r="P339" i="16"/>
  <c r="I420" i="16"/>
  <c r="J420" i="16" a="1"/>
  <c r="J420" i="16" s="1"/>
  <c r="K420" i="16" a="1"/>
  <c r="K420" i="16" s="1"/>
  <c r="P420" i="16" s="1"/>
  <c r="L420" i="16"/>
  <c r="L538" i="16"/>
  <c r="I538" i="16"/>
  <c r="J538" i="16" a="1"/>
  <c r="J538" i="16" s="1"/>
  <c r="K538" i="16" a="1"/>
  <c r="K538" i="16" s="1"/>
  <c r="P538" i="16" s="1"/>
  <c r="I511" i="16"/>
  <c r="J511" i="16" a="1"/>
  <c r="J511" i="16" s="1"/>
  <c r="K511" i="16" a="1"/>
  <c r="K511" i="16" s="1"/>
  <c r="L511" i="16"/>
  <c r="P511" i="16"/>
  <c r="L592" i="16"/>
  <c r="I592" i="16"/>
  <c r="J592" i="16" a="1"/>
  <c r="J592" i="16" s="1"/>
  <c r="K592" i="16" a="1"/>
  <c r="K592" i="16" s="1"/>
  <c r="P592" i="16" s="1"/>
  <c r="L619" i="16"/>
  <c r="I619" i="16"/>
  <c r="J619" i="16" a="1"/>
  <c r="J619" i="16" s="1"/>
  <c r="K619" i="16" a="1"/>
  <c r="K619" i="16" s="1"/>
  <c r="P619" i="16" s="1"/>
  <c r="I559" i="16"/>
  <c r="J559" i="16" a="1"/>
  <c r="J559" i="16" s="1"/>
  <c r="K559" i="16" a="1"/>
  <c r="K559" i="16" s="1"/>
  <c r="L559" i="16"/>
  <c r="P559" i="16"/>
  <c r="L613" i="16"/>
  <c r="I613" i="16"/>
  <c r="J613" i="16" a="1"/>
  <c r="J613" i="16" s="1"/>
  <c r="K613" i="16" a="1"/>
  <c r="K613" i="16" s="1"/>
  <c r="P613" i="16" s="1"/>
  <c r="I532" i="16"/>
  <c r="J532" i="16" a="1"/>
  <c r="J532" i="16" s="1"/>
  <c r="K532" i="16" a="1"/>
  <c r="K532" i="16" s="1"/>
  <c r="L532" i="16"/>
  <c r="P532" i="16"/>
  <c r="I526" i="16"/>
  <c r="L526" i="16"/>
  <c r="K526" i="16" a="1"/>
  <c r="K526" i="16" s="1"/>
  <c r="J526" i="16" a="1"/>
  <c r="J526" i="16" s="1"/>
  <c r="P526" i="16"/>
  <c r="I499" i="16"/>
  <c r="K499" i="16" a="1"/>
  <c r="K499" i="16" s="1"/>
  <c r="P499" i="16" s="1"/>
  <c r="J499" i="16" a="1"/>
  <c r="J499" i="16" s="1"/>
  <c r="L499" i="16"/>
  <c r="L634" i="16"/>
  <c r="I634" i="16"/>
  <c r="K634" i="16" a="1"/>
  <c r="K634" i="16" s="1"/>
  <c r="J634" i="16" a="1"/>
  <c r="J634" i="16" s="1"/>
  <c r="P634" i="16"/>
  <c r="I472" i="16"/>
  <c r="K472" i="16" a="1"/>
  <c r="K472" i="16" s="1"/>
  <c r="J472" i="16" a="1"/>
  <c r="J472" i="16" s="1"/>
  <c r="P472" i="16"/>
  <c r="L472" i="16"/>
  <c r="L617" i="16"/>
  <c r="J617" i="16" a="1"/>
  <c r="J617" i="16" s="1"/>
  <c r="I617" i="16"/>
  <c r="K617" i="16" a="1"/>
  <c r="K617" i="16" s="1"/>
  <c r="P617" i="16" s="1"/>
  <c r="I644" i="16"/>
  <c r="J644" i="16" a="1"/>
  <c r="J644" i="16" s="1"/>
  <c r="K644" i="16" a="1"/>
  <c r="K644" i="16" s="1"/>
  <c r="L644" i="16"/>
  <c r="P644" i="16"/>
  <c r="L482" i="16"/>
  <c r="I482" i="16"/>
  <c r="J482" i="16" a="1"/>
  <c r="J482" i="16" s="1"/>
  <c r="K482" i="16" a="1"/>
  <c r="K482" i="16" s="1"/>
  <c r="P482" i="16" s="1"/>
  <c r="L563" i="16"/>
  <c r="I563" i="16"/>
  <c r="J563" i="16" a="1"/>
  <c r="J563" i="16" s="1"/>
  <c r="K563" i="16" a="1"/>
  <c r="K563" i="16" s="1"/>
  <c r="P563" i="16" s="1"/>
  <c r="L508" i="16"/>
  <c r="I508" i="16"/>
  <c r="J508" i="16" a="1"/>
  <c r="J508" i="16" s="1"/>
  <c r="K508" i="16" a="1"/>
  <c r="K508" i="16" s="1"/>
  <c r="P508" i="16" s="1"/>
  <c r="I616" i="16"/>
  <c r="K616" i="16" a="1"/>
  <c r="K616" i="16" s="1"/>
  <c r="P616" i="16" s="1"/>
  <c r="J616" i="16" a="1"/>
  <c r="J616" i="16" s="1"/>
  <c r="L616" i="16"/>
  <c r="K481" i="16" a="1"/>
  <c r="K481" i="16" s="1"/>
  <c r="I481" i="16"/>
  <c r="J481" i="16" a="1"/>
  <c r="J481" i="16" s="1"/>
  <c r="L481" i="16"/>
  <c r="P481" i="16"/>
  <c r="I480" i="16"/>
  <c r="J480" i="16" a="1"/>
  <c r="J480" i="16" s="1"/>
  <c r="J561" i="16" a="1"/>
  <c r="J561" i="16" s="1"/>
  <c r="I561" i="16"/>
  <c r="J642" i="16" a="1"/>
  <c r="J642" i="16" s="1"/>
  <c r="I642" i="16"/>
  <c r="I615" i="16"/>
  <c r="J615" i="16" a="1"/>
  <c r="J615" i="16" s="1"/>
  <c r="I556" i="16"/>
  <c r="J556" i="16" a="1"/>
  <c r="J556" i="16" s="1"/>
  <c r="K556" i="16" a="1"/>
  <c r="K556" i="16" s="1"/>
  <c r="L556" i="16"/>
  <c r="P556" i="16"/>
  <c r="L502" i="16"/>
  <c r="I502" i="16"/>
  <c r="J502" i="16" a="1"/>
  <c r="J502" i="16" s="1"/>
  <c r="K502" i="16" a="1"/>
  <c r="K502" i="16" s="1"/>
  <c r="P502" i="16" s="1"/>
  <c r="K529" i="16" a="1"/>
  <c r="K529" i="16" s="1"/>
  <c r="I529" i="16"/>
  <c r="J529" i="16" a="1"/>
  <c r="J529" i="16" s="1"/>
  <c r="L529" i="16"/>
  <c r="P529" i="16"/>
  <c r="L475" i="16"/>
  <c r="I475" i="16"/>
  <c r="J475" i="16" a="1"/>
  <c r="J475" i="16" s="1"/>
  <c r="K475" i="16" a="1"/>
  <c r="K475" i="16" s="1"/>
  <c r="P475" i="16" s="1"/>
  <c r="L510" i="16"/>
  <c r="I510" i="16"/>
  <c r="K510" i="16" a="1"/>
  <c r="K510" i="16" s="1"/>
  <c r="J510" i="16" a="1"/>
  <c r="J510" i="16" s="1"/>
  <c r="P510" i="16"/>
  <c r="L564" i="16"/>
  <c r="I564" i="16"/>
  <c r="J564" i="16" a="1"/>
  <c r="J564" i="16" s="1"/>
  <c r="K564" i="16" a="1"/>
  <c r="K564" i="16" s="1"/>
  <c r="P564" i="16" s="1"/>
  <c r="I537" i="16"/>
  <c r="K537" i="16" a="1"/>
  <c r="K537" i="16" s="1"/>
  <c r="P537" i="16" s="1"/>
  <c r="L537" i="16"/>
  <c r="J537" i="16" a="1"/>
  <c r="J537" i="16" s="1"/>
  <c r="L554" i="16"/>
  <c r="I554" i="16"/>
  <c r="J554" i="16" a="1"/>
  <c r="J554" i="16" s="1"/>
  <c r="K554" i="16" a="1"/>
  <c r="K554" i="16" s="1"/>
  <c r="P554" i="16" s="1"/>
  <c r="I500" i="16"/>
  <c r="J500" i="16" a="1"/>
  <c r="J500" i="16" s="1"/>
  <c r="K500" i="16" a="1"/>
  <c r="K500" i="16" s="1"/>
  <c r="L500" i="16"/>
  <c r="P500" i="16"/>
  <c r="I581" i="16"/>
  <c r="J581" i="16" a="1"/>
  <c r="J581" i="16" s="1"/>
  <c r="K581" i="16" a="1"/>
  <c r="K581" i="16" s="1"/>
  <c r="L581" i="16"/>
  <c r="P581" i="16"/>
  <c r="I503" i="16"/>
  <c r="J503" i="16" a="1"/>
  <c r="J503" i="16" s="1"/>
  <c r="K503" i="16" a="1"/>
  <c r="K503" i="16" s="1"/>
  <c r="L503" i="16"/>
  <c r="P503" i="16"/>
  <c r="L584" i="16"/>
  <c r="I584" i="16"/>
  <c r="J584" i="16" a="1"/>
  <c r="J584" i="16" s="1"/>
  <c r="K584" i="16" a="1"/>
  <c r="K584" i="16" s="1"/>
  <c r="P584" i="16" s="1"/>
  <c r="I611" i="16"/>
  <c r="J611" i="16" a="1"/>
  <c r="J611" i="16" s="1"/>
  <c r="K611" i="16" a="1"/>
  <c r="K611" i="16" s="1"/>
  <c r="L611" i="16"/>
  <c r="P611" i="16"/>
  <c r="I476" i="16"/>
  <c r="K476" i="16" a="1"/>
  <c r="K476" i="16" s="1"/>
  <c r="P476" i="16" s="1"/>
  <c r="J476" i="16" a="1"/>
  <c r="J476" i="16" s="1"/>
  <c r="L476" i="16"/>
  <c r="K555" i="16" a="1"/>
  <c r="K555" i="16" s="1"/>
  <c r="I555" i="16"/>
  <c r="J555" i="16" a="1"/>
  <c r="J555" i="16" s="1"/>
  <c r="L555" i="16"/>
  <c r="P555" i="16"/>
  <c r="L528" i="16"/>
  <c r="I528" i="16"/>
  <c r="K528" i="16" a="1"/>
  <c r="K528" i="16" s="1"/>
  <c r="J528" i="16" a="1"/>
  <c r="J528" i="16" s="1"/>
  <c r="P528" i="16"/>
  <c r="L609" i="16"/>
  <c r="I609" i="16"/>
  <c r="J609" i="16" a="1"/>
  <c r="J609" i="16" s="1"/>
  <c r="K609" i="16" a="1"/>
  <c r="K609" i="16" s="1"/>
  <c r="P609" i="16" s="1"/>
  <c r="L349" i="16"/>
  <c r="I349" i="16"/>
  <c r="K349" i="16" a="1"/>
  <c r="K349" i="16" s="1"/>
  <c r="J349" i="16" a="1"/>
  <c r="J349" i="16" s="1"/>
  <c r="P349" i="16"/>
  <c r="L457" i="16"/>
  <c r="I457" i="16"/>
  <c r="K457" i="16" a="1"/>
  <c r="K457" i="16" s="1"/>
  <c r="J457" i="16" a="1"/>
  <c r="J457" i="16" s="1"/>
  <c r="P457" i="16"/>
  <c r="I322" i="16"/>
  <c r="K322" i="16" a="1"/>
  <c r="K322" i="16" s="1"/>
  <c r="P322" i="16" s="1"/>
  <c r="J322" i="16" a="1"/>
  <c r="J322" i="16" s="1"/>
  <c r="L322" i="16"/>
  <c r="I430" i="16"/>
  <c r="K430" i="16" a="1"/>
  <c r="K430" i="16" s="1"/>
  <c r="P430" i="16" s="1"/>
  <c r="J430" i="16" a="1"/>
  <c r="J430" i="16" s="1"/>
  <c r="L430" i="16"/>
  <c r="I453" i="16"/>
  <c r="J453" i="16" a="1"/>
  <c r="J453" i="16" s="1"/>
  <c r="K453" i="16" a="1"/>
  <c r="K453" i="16" s="1"/>
  <c r="L453" i="16"/>
  <c r="P453" i="16"/>
  <c r="L291" i="16"/>
  <c r="I291" i="16"/>
  <c r="J291" i="16" a="1"/>
  <c r="J291" i="16" s="1"/>
  <c r="K291" i="16" a="1"/>
  <c r="K291" i="16" s="1"/>
  <c r="P291" i="16" s="1"/>
  <c r="I318" i="16"/>
  <c r="K318" i="16" a="1"/>
  <c r="K318" i="16" s="1"/>
  <c r="P318" i="16" s="1"/>
  <c r="J318" i="16" a="1"/>
  <c r="J318" i="16" s="1"/>
  <c r="L318" i="16"/>
  <c r="L341" i="16"/>
  <c r="I341" i="16"/>
  <c r="K341" i="16" a="1"/>
  <c r="K341" i="16" s="1"/>
  <c r="J341" i="16" a="1"/>
  <c r="J341" i="16" s="1"/>
  <c r="P341" i="16"/>
  <c r="I287" i="16"/>
  <c r="K287" i="16" a="1"/>
  <c r="K287" i="16" s="1"/>
  <c r="P287" i="16" s="1"/>
  <c r="J287" i="16" a="1"/>
  <c r="J287" i="16" s="1"/>
  <c r="L287" i="16"/>
  <c r="I368" i="16"/>
  <c r="K368" i="16" a="1"/>
  <c r="K368" i="16" s="1"/>
  <c r="P368" i="16" s="1"/>
  <c r="J368" i="16" a="1"/>
  <c r="J368" i="16" s="1"/>
  <c r="L368" i="16"/>
  <c r="I422" i="16"/>
  <c r="K422" i="16" a="1"/>
  <c r="K422" i="16" s="1"/>
  <c r="P422" i="16" s="1"/>
  <c r="J422" i="16" a="1"/>
  <c r="J422" i="16" s="1"/>
  <c r="L422" i="16"/>
  <c r="G1109" i="16"/>
  <c r="H1109" i="16"/>
  <c r="G1108" i="16"/>
  <c r="H1108" i="16"/>
  <c r="L417" i="16"/>
  <c r="I417" i="16"/>
  <c r="K417" i="16" a="1"/>
  <c r="K417" i="16" s="1"/>
  <c r="J417" i="16" a="1"/>
  <c r="J417" i="16" s="1"/>
  <c r="P417" i="16"/>
  <c r="I363" i="16"/>
  <c r="K363" i="16" a="1"/>
  <c r="K363" i="16" s="1"/>
  <c r="P363" i="16" s="1"/>
  <c r="J363" i="16" a="1"/>
  <c r="J363" i="16" s="1"/>
  <c r="L363" i="16"/>
  <c r="L390" i="16"/>
  <c r="I390" i="16"/>
  <c r="K390" i="16" a="1"/>
  <c r="K390" i="16" s="1"/>
  <c r="J390" i="16" a="1"/>
  <c r="J390" i="16" s="1"/>
  <c r="P390" i="16"/>
  <c r="I293" i="16"/>
  <c r="K293" i="16" a="1"/>
  <c r="K293" i="16" s="1"/>
  <c r="P293" i="16" s="1"/>
  <c r="L293" i="16"/>
  <c r="J293" i="16" a="1"/>
  <c r="J293" i="16" s="1"/>
  <c r="I374" i="16"/>
  <c r="L374" i="16"/>
  <c r="J374" i="16" a="1"/>
  <c r="J374" i="16" s="1"/>
  <c r="K374" i="16" a="1"/>
  <c r="K374" i="16" s="1"/>
  <c r="P374" i="16" s="1"/>
  <c r="I455" i="16"/>
  <c r="K455" i="16" a="1"/>
  <c r="K455" i="16" s="1"/>
  <c r="P455" i="16" s="1"/>
  <c r="J455" i="16" a="1"/>
  <c r="J455" i="16" s="1"/>
  <c r="L455" i="16"/>
  <c r="L428" i="16"/>
  <c r="I428" i="16"/>
  <c r="J428" i="16" a="1"/>
  <c r="J428" i="16" s="1"/>
  <c r="K428" i="16" a="1"/>
  <c r="K428" i="16" s="1"/>
  <c r="P428" i="16" s="1"/>
  <c r="I421" i="16"/>
  <c r="J421" i="16" a="1"/>
  <c r="J421" i="16" s="1"/>
  <c r="K421" i="16" a="1"/>
  <c r="K421" i="16" s="1"/>
  <c r="L421" i="16"/>
  <c r="P421" i="16"/>
  <c r="L367" i="16"/>
  <c r="I367" i="16"/>
  <c r="K367" i="16" a="1"/>
  <c r="K367" i="16" s="1"/>
  <c r="J367" i="16" a="1"/>
  <c r="J367" i="16" s="1"/>
  <c r="P367" i="16"/>
  <c r="I286" i="16"/>
  <c r="J286" i="16" a="1"/>
  <c r="J286" i="16" s="1"/>
  <c r="K286" i="16" a="1"/>
  <c r="K286" i="16" s="1"/>
  <c r="L286" i="16"/>
  <c r="P286" i="16"/>
  <c r="L639" i="16"/>
  <c r="I639" i="16"/>
  <c r="J639" i="16" a="1"/>
  <c r="J639" i="16" s="1"/>
  <c r="K639" i="16" a="1"/>
  <c r="K639" i="16" s="1"/>
  <c r="P639" i="16" s="1"/>
  <c r="I612" i="16"/>
  <c r="L612" i="16"/>
  <c r="K612" i="16" a="1"/>
  <c r="K612" i="16" s="1"/>
  <c r="J612" i="16" a="1"/>
  <c r="J612" i="16" s="1"/>
  <c r="P612" i="16"/>
  <c r="I558" i="16"/>
  <c r="J558" i="16" a="1"/>
  <c r="J558" i="16" s="1"/>
  <c r="K558" i="16" a="1"/>
  <c r="K558" i="16" s="1"/>
  <c r="L558" i="16"/>
  <c r="P558" i="16"/>
  <c r="I477" i="16"/>
  <c r="J477" i="16" a="1"/>
  <c r="J477" i="16" s="1"/>
  <c r="K477" i="16" a="1"/>
  <c r="K477" i="16" s="1"/>
  <c r="L477" i="16"/>
  <c r="P477" i="16"/>
  <c r="I498" i="16"/>
  <c r="K498" i="16" a="1"/>
  <c r="K498" i="16" s="1"/>
  <c r="P498" i="16" s="1"/>
  <c r="J498" i="16" a="1"/>
  <c r="J498" i="16" s="1"/>
  <c r="L498" i="16"/>
  <c r="L606" i="16"/>
  <c r="I606" i="16"/>
  <c r="J606" i="16" a="1"/>
  <c r="J606" i="16" s="1"/>
  <c r="K606" i="16" a="1"/>
  <c r="K606" i="16" s="1"/>
  <c r="P606" i="16" s="1"/>
  <c r="L633" i="16"/>
  <c r="I633" i="16"/>
  <c r="J633" i="16" a="1"/>
  <c r="J633" i="16" s="1"/>
  <c r="K633" i="16" a="1"/>
  <c r="K633" i="16" s="1"/>
  <c r="P633" i="16" s="1"/>
  <c r="L319" i="16"/>
  <c r="I319" i="16"/>
  <c r="J319" i="16" a="1"/>
  <c r="J319" i="16" s="1"/>
  <c r="K319" i="16" a="1"/>
  <c r="K319" i="16" s="1"/>
  <c r="P319" i="16" s="1"/>
  <c r="I400" i="16"/>
  <c r="K400" i="16" a="1"/>
  <c r="K400" i="16" s="1"/>
  <c r="P400" i="16" s="1"/>
  <c r="J400" i="16" a="1"/>
  <c r="J400" i="16" s="1"/>
  <c r="L400" i="16"/>
  <c r="L292" i="16"/>
  <c r="I292" i="16"/>
  <c r="K292" i="16" a="1"/>
  <c r="K292" i="16" s="1"/>
  <c r="P292" i="16" s="1"/>
  <c r="J292" i="16" a="1"/>
  <c r="J292" i="16" s="1"/>
  <c r="L454" i="16"/>
  <c r="I454" i="16"/>
  <c r="J454" i="16" a="1"/>
  <c r="J454" i="16" s="1"/>
  <c r="K454" i="16" a="1"/>
  <c r="K454" i="16" s="1"/>
  <c r="P454" i="16" s="1"/>
  <c r="I396" i="16"/>
  <c r="K396" i="16" a="1"/>
  <c r="K396" i="16" s="1"/>
  <c r="P396" i="16" s="1"/>
  <c r="J396" i="16" a="1"/>
  <c r="J396" i="16" s="1"/>
  <c r="L396" i="16"/>
  <c r="I423" i="16"/>
  <c r="J423" i="16" a="1"/>
  <c r="J423" i="16" s="1"/>
  <c r="K423" i="16" a="1"/>
  <c r="K423" i="16" s="1"/>
  <c r="L423" i="16"/>
  <c r="P423" i="16"/>
  <c r="I342" i="16"/>
  <c r="K342" i="16" a="1"/>
  <c r="K342" i="16" s="1"/>
  <c r="P342" i="16" s="1"/>
  <c r="J342" i="16" a="1"/>
  <c r="J342" i="16" s="1"/>
  <c r="L342" i="16"/>
  <c r="L365" i="16"/>
  <c r="J365" i="16" a="1"/>
  <c r="J365" i="16" s="1"/>
  <c r="I365" i="16"/>
  <c r="K365" i="16" a="1"/>
  <c r="K365" i="16" s="1"/>
  <c r="P365" i="16" s="1"/>
  <c r="L311" i="16"/>
  <c r="J311" i="16" a="1"/>
  <c r="J311" i="16" s="1"/>
  <c r="I311" i="16"/>
  <c r="K311" i="16" a="1"/>
  <c r="K311" i="16" s="1"/>
  <c r="P311" i="16" s="1"/>
  <c r="I392" i="16"/>
  <c r="K392" i="16" a="1"/>
  <c r="K392" i="16" s="1"/>
  <c r="P392" i="16" s="1"/>
  <c r="J392" i="16" a="1"/>
  <c r="J392" i="16" s="1"/>
  <c r="L392" i="16"/>
  <c r="I446" i="16"/>
  <c r="J446" i="16" a="1"/>
  <c r="J446" i="16" s="1"/>
  <c r="L446" i="16"/>
  <c r="K446" i="16" a="1"/>
  <c r="K446" i="16" s="1"/>
  <c r="P446" i="16" s="1"/>
  <c r="L445" i="16"/>
  <c r="I445" i="16"/>
  <c r="J445" i="16" a="1"/>
  <c r="J445" i="16" s="1"/>
  <c r="K445" i="16" a="1"/>
  <c r="K445" i="16" s="1"/>
  <c r="P445" i="16" s="1"/>
  <c r="I364" i="16"/>
  <c r="J364" i="16" a="1"/>
  <c r="J364" i="16" s="1"/>
  <c r="K364" i="16" a="1"/>
  <c r="K364" i="16" s="1"/>
  <c r="L364" i="16"/>
  <c r="P364" i="16"/>
  <c r="L310" i="16"/>
  <c r="I310" i="16"/>
  <c r="K310" i="16" a="1"/>
  <c r="K310" i="16" s="1"/>
  <c r="P310" i="16" s="1"/>
  <c r="J310" i="16" a="1"/>
  <c r="J310" i="16" s="1"/>
  <c r="I375" i="16"/>
  <c r="J375" i="16" a="1"/>
  <c r="J375" i="16" s="1"/>
  <c r="K375" i="16" a="1"/>
  <c r="K375" i="16" s="1"/>
  <c r="L375" i="16"/>
  <c r="P375" i="16"/>
  <c r="L321" i="16"/>
  <c r="I321" i="16"/>
  <c r="K321" i="16" a="1"/>
  <c r="K321" i="16" s="1"/>
  <c r="P321" i="16" s="1"/>
  <c r="J321" i="16" a="1"/>
  <c r="J321" i="16" s="1"/>
  <c r="L456" i="16"/>
  <c r="K456" i="16" a="1"/>
  <c r="K456" i="16" s="1"/>
  <c r="P456" i="16" s="1"/>
  <c r="I456" i="16"/>
  <c r="J456" i="16" a="1"/>
  <c r="J456" i="16" s="1"/>
  <c r="I402" i="16"/>
  <c r="K402" i="16" a="1"/>
  <c r="K402" i="16" s="1"/>
  <c r="P402" i="16" s="1"/>
  <c r="J402" i="16" a="1"/>
  <c r="J402" i="16" s="1"/>
  <c r="L402" i="16"/>
  <c r="I370" i="16"/>
  <c r="J370" i="16" a="1"/>
  <c r="J370" i="16" s="1"/>
  <c r="K370" i="16" a="1"/>
  <c r="K370" i="16" s="1"/>
  <c r="L370" i="16"/>
  <c r="P370" i="16"/>
  <c r="L316" i="16"/>
  <c r="I316" i="16"/>
  <c r="K316" i="16" a="1"/>
  <c r="K316" i="16" s="1"/>
  <c r="P316" i="16" s="1"/>
  <c r="J316" i="16" a="1"/>
  <c r="J316" i="16" s="1"/>
  <c r="I424" i="16"/>
  <c r="J424" i="16" a="1"/>
  <c r="J424" i="16" s="1"/>
  <c r="K424" i="16" a="1"/>
  <c r="K424" i="16" s="1"/>
  <c r="L424" i="16"/>
  <c r="P424" i="16"/>
  <c r="I285" i="16"/>
  <c r="K285" i="16" a="1"/>
  <c r="K285" i="16" s="1"/>
  <c r="P285" i="16" s="1"/>
  <c r="L285" i="16"/>
  <c r="J285" i="16" a="1"/>
  <c r="J285" i="16" s="1"/>
  <c r="I312" i="16"/>
  <c r="K312" i="16" a="1"/>
  <c r="K312" i="16" s="1"/>
  <c r="P312" i="16" s="1"/>
  <c r="J312" i="16" a="1"/>
  <c r="J312" i="16" s="1"/>
  <c r="L312" i="16"/>
  <c r="L447" i="16"/>
  <c r="I447" i="16"/>
  <c r="K447" i="16" a="1"/>
  <c r="K447" i="16" s="1"/>
  <c r="J447" i="16" a="1"/>
  <c r="J447" i="16" s="1"/>
  <c r="P447" i="16"/>
  <c r="I366" i="16"/>
  <c r="K366" i="16" a="1"/>
  <c r="K366" i="16" s="1"/>
  <c r="P366" i="16" s="1"/>
  <c r="J366" i="16" a="1"/>
  <c r="J366" i="16" s="1"/>
  <c r="L366" i="16"/>
  <c r="I484" i="16"/>
  <c r="K484" i="16" a="1"/>
  <c r="K484" i="16" s="1"/>
  <c r="P484" i="16" s="1"/>
  <c r="J484" i="16" a="1"/>
  <c r="J484" i="16" s="1"/>
  <c r="L484" i="16"/>
  <c r="I565" i="16"/>
  <c r="K565" i="16" a="1"/>
  <c r="K565" i="16" s="1"/>
  <c r="P565" i="16" s="1"/>
  <c r="J565" i="16" a="1"/>
  <c r="J565" i="16" s="1"/>
  <c r="L565" i="16"/>
  <c r="I646" i="16"/>
  <c r="J646" i="16" a="1"/>
  <c r="J646" i="16" s="1"/>
  <c r="K646" i="16" a="1"/>
  <c r="K646" i="16" s="1"/>
  <c r="L646" i="16"/>
  <c r="P646" i="16"/>
  <c r="L505" i="16"/>
  <c r="I505" i="16"/>
  <c r="J505" i="16" a="1"/>
  <c r="J505" i="16" s="1"/>
  <c r="K505" i="16" a="1"/>
  <c r="K505" i="16" s="1"/>
  <c r="P505" i="16" s="1"/>
  <c r="L586" i="16"/>
  <c r="I586" i="16"/>
  <c r="K586" i="16" a="1"/>
  <c r="K586" i="16" s="1"/>
  <c r="P586" i="16" s="1"/>
  <c r="J586" i="16" a="1"/>
  <c r="J586" i="16" s="1"/>
  <c r="L640" i="16"/>
  <c r="I640" i="16"/>
  <c r="K640" i="16" a="1"/>
  <c r="K640" i="16" s="1"/>
  <c r="J640" i="16" a="1"/>
  <c r="J640" i="16" s="1"/>
  <c r="P640" i="16"/>
  <c r="I478" i="16"/>
  <c r="K478" i="16" a="1"/>
  <c r="K478" i="16" s="1"/>
  <c r="P478" i="16" s="1"/>
  <c r="J478" i="16" a="1"/>
  <c r="J478" i="16" s="1"/>
  <c r="L478" i="16"/>
  <c r="L607" i="16"/>
  <c r="I607" i="16"/>
  <c r="J607" i="16" a="1"/>
  <c r="J607" i="16" s="1"/>
  <c r="K607" i="16" a="1"/>
  <c r="K607" i="16" s="1"/>
  <c r="P607" i="16" s="1"/>
  <c r="I580" i="16"/>
  <c r="K580" i="16" a="1"/>
  <c r="K580" i="16" s="1"/>
  <c r="P580" i="16" s="1"/>
  <c r="L580" i="16"/>
  <c r="J580" i="16" a="1"/>
  <c r="J580" i="16" s="1"/>
  <c r="L553" i="16"/>
  <c r="J553" i="16" a="1"/>
  <c r="J553" i="16" s="1"/>
  <c r="I553" i="16"/>
  <c r="K553" i="16" a="1"/>
  <c r="K553" i="16" s="1"/>
  <c r="P553" i="16" s="1"/>
  <c r="I536" i="16"/>
  <c r="K536" i="16" a="1"/>
  <c r="K536" i="16" s="1"/>
  <c r="P536" i="16" s="1"/>
  <c r="J536" i="16" a="1"/>
  <c r="J536" i="16" s="1"/>
  <c r="L536" i="16"/>
  <c r="I509" i="16"/>
  <c r="J509" i="16" a="1"/>
  <c r="J509" i="16" s="1"/>
  <c r="K509" i="16" a="1"/>
  <c r="K509" i="16" s="1"/>
  <c r="L509" i="16"/>
  <c r="P509" i="16"/>
  <c r="L590" i="16"/>
  <c r="I590" i="16"/>
  <c r="J590" i="16" a="1"/>
  <c r="J590" i="16" s="1"/>
  <c r="K590" i="16" a="1"/>
  <c r="K590" i="16" s="1"/>
  <c r="P590" i="16" s="1"/>
  <c r="I643" i="16"/>
  <c r="J643" i="16" a="1"/>
  <c r="J643" i="16" s="1"/>
  <c r="K643" i="16" a="1"/>
  <c r="K643" i="16" s="1"/>
  <c r="L643" i="16"/>
  <c r="P643" i="16"/>
  <c r="I562" i="16"/>
  <c r="K562" i="16" a="1"/>
  <c r="K562" i="16" s="1"/>
  <c r="P562" i="16" s="1"/>
  <c r="J562" i="16" a="1"/>
  <c r="J562" i="16" s="1"/>
  <c r="L562" i="16"/>
  <c r="L535" i="16"/>
  <c r="I535" i="16"/>
  <c r="J535" i="16" a="1"/>
  <c r="J535" i="16" s="1"/>
  <c r="K535" i="16" a="1"/>
  <c r="K535" i="16" s="1"/>
  <c r="P535" i="16" s="1"/>
  <c r="I589" i="16"/>
  <c r="J589" i="16" a="1"/>
  <c r="J589" i="16" s="1"/>
  <c r="K589" i="16" a="1"/>
  <c r="K589" i="16" s="1"/>
  <c r="L589" i="16"/>
  <c r="P589" i="16"/>
  <c r="J588" i="16" a="1"/>
  <c r="J588" i="16" s="1"/>
  <c r="I588" i="16"/>
  <c r="I534" i="16"/>
  <c r="J534" i="16" a="1"/>
  <c r="J534" i="16" s="1"/>
  <c r="I507" i="16"/>
  <c r="J507" i="16" a="1"/>
  <c r="J507" i="16" s="1"/>
  <c r="C13" i="17"/>
  <c r="D13" i="17"/>
  <c r="B13" i="17"/>
  <c r="A13" i="17"/>
  <c r="L583" i="16"/>
  <c r="I583" i="16"/>
  <c r="K583" i="16" a="1"/>
  <c r="K583" i="16" s="1"/>
  <c r="P583" i="16" s="1"/>
  <c r="J583" i="16" a="1"/>
  <c r="J583" i="16" s="1"/>
  <c r="I610" i="16"/>
  <c r="J610" i="16" a="1"/>
  <c r="J610" i="16" s="1"/>
  <c r="K610" i="16" a="1"/>
  <c r="K610" i="16" s="1"/>
  <c r="L610" i="16"/>
  <c r="P610" i="16"/>
  <c r="I637" i="16"/>
  <c r="K637" i="16" a="1"/>
  <c r="K637" i="16" s="1"/>
  <c r="P637" i="16" s="1"/>
  <c r="J637" i="16" a="1"/>
  <c r="J637" i="16" s="1"/>
  <c r="L637" i="16"/>
  <c r="I618" i="16"/>
  <c r="L618" i="16"/>
  <c r="K618" i="16" a="1"/>
  <c r="K618" i="16" s="1"/>
  <c r="P618" i="16" s="1"/>
  <c r="J618" i="16" a="1"/>
  <c r="J618" i="16" s="1"/>
  <c r="L591" i="16"/>
  <c r="I591" i="16"/>
  <c r="J591" i="16" a="1"/>
  <c r="J591" i="16" s="1"/>
  <c r="K591" i="16" a="1"/>
  <c r="K591" i="16" s="1"/>
  <c r="P591" i="16" s="1"/>
  <c r="I483" i="16"/>
  <c r="J483" i="16" a="1"/>
  <c r="J483" i="16" s="1"/>
  <c r="K483" i="16" a="1"/>
  <c r="K483" i="16" s="1"/>
  <c r="L483" i="16"/>
  <c r="P483" i="16"/>
  <c r="I645" i="16"/>
  <c r="K645" i="16" a="1"/>
  <c r="K645" i="16" s="1"/>
  <c r="P645" i="16" s="1"/>
  <c r="J645" i="16" a="1"/>
  <c r="J645" i="16" s="1"/>
  <c r="L645" i="16"/>
  <c r="L527" i="16"/>
  <c r="I527" i="16"/>
  <c r="J527" i="16" a="1"/>
  <c r="J527" i="16" s="1"/>
  <c r="K527" i="16" a="1"/>
  <c r="K527" i="16" s="1"/>
  <c r="P527" i="16" s="1"/>
  <c r="L635" i="16"/>
  <c r="J635" i="16" a="1"/>
  <c r="J635" i="16" s="1"/>
  <c r="I635" i="16"/>
  <c r="K635" i="16" a="1"/>
  <c r="K635" i="16" s="1"/>
  <c r="P635" i="16" s="1"/>
  <c r="I608" i="16"/>
  <c r="L608" i="16"/>
  <c r="J608" i="16" a="1"/>
  <c r="J608" i="16" s="1"/>
  <c r="K608" i="16" a="1"/>
  <c r="K608" i="16" s="1"/>
  <c r="P608" i="16" s="1"/>
  <c r="I473" i="16"/>
  <c r="J473" i="16" a="1"/>
  <c r="J473" i="16" s="1"/>
  <c r="K473" i="16" a="1"/>
  <c r="K473" i="16" s="1"/>
  <c r="P473" i="16" s="1"/>
  <c r="L473" i="16"/>
  <c r="L530" i="16"/>
  <c r="I530" i="16"/>
  <c r="K530" i="16" a="1"/>
  <c r="K530" i="16" s="1"/>
  <c r="J530" i="16" a="1"/>
  <c r="J530" i="16" s="1"/>
  <c r="P530" i="16"/>
  <c r="L638" i="16"/>
  <c r="I638" i="16"/>
  <c r="J638" i="16" a="1"/>
  <c r="J638" i="16" s="1"/>
  <c r="K638" i="16" a="1"/>
  <c r="K638" i="16" s="1"/>
  <c r="P638" i="16" s="1"/>
  <c r="I557" i="16"/>
  <c r="K557" i="16" a="1"/>
  <c r="K557" i="16" s="1"/>
  <c r="P557" i="16" s="1"/>
  <c r="J557" i="16" a="1"/>
  <c r="J557" i="16" s="1"/>
  <c r="L557" i="16"/>
  <c r="I582" i="16"/>
  <c r="J582" i="16" a="1"/>
  <c r="J582" i="16" s="1"/>
  <c r="K582" i="16" a="1"/>
  <c r="K582" i="16" s="1"/>
  <c r="P582" i="16" s="1"/>
  <c r="L582" i="16"/>
  <c r="I636" i="16"/>
  <c r="J636" i="16" a="1"/>
  <c r="J636" i="16" s="1"/>
  <c r="K636" i="16" a="1"/>
  <c r="K636" i="16" s="1"/>
  <c r="P636" i="16" s="1"/>
  <c r="L636" i="16"/>
  <c r="L501" i="16"/>
  <c r="I501" i="16"/>
  <c r="J501" i="16" a="1"/>
  <c r="J501" i="16" s="1"/>
  <c r="K501" i="16" a="1"/>
  <c r="K501" i="16" s="1"/>
  <c r="P501" i="16" s="1"/>
  <c r="I474" i="16"/>
  <c r="K474" i="16" a="1"/>
  <c r="K474" i="16" s="1"/>
  <c r="P474" i="16" s="1"/>
  <c r="J474" i="16" a="1"/>
  <c r="J474" i="16" s="1"/>
  <c r="L474" i="16"/>
  <c r="D14" i="17" l="1"/>
  <c r="C14" i="17"/>
  <c r="O203" i="16"/>
  <c r="O204" i="16" s="1"/>
  <c r="O205" i="16" s="1"/>
  <c r="A14" i="17"/>
  <c r="B14" i="17"/>
  <c r="K561" i="16" a="1"/>
  <c r="K561" i="16" s="1"/>
  <c r="L561" i="16" s="1"/>
  <c r="K615" i="16" a="1"/>
  <c r="K615" i="16" s="1"/>
  <c r="K642" i="16" a="1"/>
  <c r="K642" i="16" s="1"/>
  <c r="P642" i="16" s="1"/>
  <c r="K480" i="16" a="1"/>
  <c r="K480" i="16" s="1"/>
  <c r="K507" i="16" a="1"/>
  <c r="K507" i="16" s="1"/>
  <c r="L507" i="16" s="1"/>
  <c r="K534" i="16" a="1"/>
  <c r="K534" i="16" s="1"/>
  <c r="K588" i="16" a="1"/>
  <c r="K588" i="16" s="1"/>
  <c r="L588" i="16" s="1"/>
  <c r="O206" i="16"/>
  <c r="O207" i="16" s="1"/>
  <c r="O208" i="16" s="1"/>
  <c r="O209" i="16" s="1"/>
  <c r="O210" i="16" s="1"/>
  <c r="O211" i="16" s="1"/>
  <c r="O212" i="16" s="1"/>
  <c r="O213" i="16" s="1"/>
  <c r="O214" i="16" s="1"/>
  <c r="O215" i="16" s="1"/>
  <c r="O216" i="16" s="1"/>
  <c r="O217" i="16" s="1"/>
  <c r="O218" i="16" s="1"/>
  <c r="O219" i="16" s="1"/>
  <c r="O220" i="16" s="1"/>
  <c r="O221" i="16" s="1"/>
  <c r="O222" i="16" s="1"/>
  <c r="O223" i="16" s="1"/>
  <c r="O224" i="16" s="1"/>
  <c r="O225" i="16" s="1"/>
  <c r="O226" i="16" s="1"/>
  <c r="O227" i="16" s="1"/>
  <c r="O228" i="16" s="1"/>
  <c r="O229" i="16" s="1"/>
  <c r="O230" i="16" s="1"/>
  <c r="O231" i="16" s="1"/>
  <c r="O232" i="16" s="1"/>
  <c r="O233" i="16" s="1"/>
  <c r="O234" i="16" s="1"/>
  <c r="O235" i="16" s="1"/>
  <c r="O236" i="16" s="1"/>
  <c r="O237" i="16" s="1"/>
  <c r="O238" i="16" s="1"/>
  <c r="O239" i="16" s="1"/>
  <c r="O240" i="16" s="1"/>
  <c r="O241" i="16" s="1"/>
  <c r="O242" i="16" s="1"/>
  <c r="O243" i="16" s="1"/>
  <c r="O244" i="16" s="1"/>
  <c r="O245" i="16" s="1"/>
  <c r="O246" i="16" s="1"/>
  <c r="O247" i="16" s="1"/>
  <c r="O248" i="16" s="1"/>
  <c r="O249" i="16" s="1"/>
  <c r="O250" i="16" s="1"/>
  <c r="O251" i="16" s="1"/>
  <c r="O252" i="16" s="1"/>
  <c r="O253" i="16" s="1"/>
  <c r="O254" i="16" s="1"/>
  <c r="O255" i="16" s="1"/>
  <c r="O256" i="16" s="1"/>
  <c r="O257" i="16" s="1"/>
  <c r="O258" i="16" s="1"/>
  <c r="O259" i="16" s="1"/>
  <c r="O260" i="16" s="1"/>
  <c r="O261" i="16" s="1"/>
  <c r="O262" i="16" s="1"/>
  <c r="O263" i="16" s="1"/>
  <c r="O264" i="16" s="1"/>
  <c r="O265" i="16" s="1"/>
  <c r="O266" i="16" s="1"/>
  <c r="O267" i="16" s="1"/>
  <c r="O268" i="16" s="1"/>
  <c r="O269" i="16" s="1"/>
  <c r="O270" i="16" s="1"/>
  <c r="O271" i="16" s="1"/>
  <c r="O272" i="16" s="1"/>
  <c r="O273" i="16" s="1"/>
  <c r="O274" i="16" s="1"/>
  <c r="O275" i="16" s="1"/>
  <c r="O276" i="16" s="1"/>
  <c r="O277" i="16" s="1"/>
  <c r="O278" i="16" s="1"/>
  <c r="O279" i="16" s="1"/>
  <c r="O280" i="16" s="1"/>
  <c r="O281" i="16" s="1"/>
  <c r="C15" i="17"/>
  <c r="B17" i="17"/>
  <c r="A16" i="17"/>
  <c r="C18" i="17"/>
  <c r="A15" i="17"/>
  <c r="B18" i="17"/>
  <c r="C16" i="17"/>
  <c r="A17" i="17"/>
  <c r="D18" i="17"/>
  <c r="A18" i="17"/>
  <c r="D19" i="17"/>
  <c r="B19" i="17"/>
  <c r="B16" i="17"/>
  <c r="D17" i="17"/>
  <c r="C17" i="17"/>
  <c r="D16" i="17"/>
  <c r="B15" i="17"/>
  <c r="A19" i="17"/>
  <c r="D15" i="17"/>
  <c r="C19" i="17"/>
  <c r="L615" i="16"/>
  <c r="P615" i="16"/>
  <c r="L642" i="16"/>
  <c r="L480" i="16"/>
  <c r="P480" i="16"/>
  <c r="O282" i="16"/>
  <c r="O283" i="16" s="1"/>
  <c r="O284" i="16" s="1"/>
  <c r="O285" i="16" s="1"/>
  <c r="P507" i="16"/>
  <c r="L534" i="16"/>
  <c r="P534" i="16"/>
  <c r="P588" i="16"/>
  <c r="L1108" i="16"/>
  <c r="K1108" i="16"/>
  <c r="P1108" i="16" s="1"/>
  <c r="K1109" i="16"/>
  <c r="L1109" i="16"/>
  <c r="P1109" i="16"/>
  <c r="P561" i="16"/>
  <c r="K1107" i="16"/>
  <c r="L1107" i="16"/>
  <c r="P1107" i="16"/>
  <c r="L1106" i="16"/>
  <c r="K1106" i="16"/>
  <c r="P1106" i="16" s="1"/>
  <c r="O286" i="16" l="1"/>
  <c r="O287" i="16" s="1"/>
  <c r="O288" i="16" s="1"/>
  <c r="O289" i="16" s="1"/>
  <c r="O290" i="16" s="1"/>
  <c r="O291" i="16" s="1"/>
  <c r="O292" i="16" s="1"/>
  <c r="O293" i="16" s="1"/>
  <c r="O294" i="16" s="1"/>
  <c r="O295" i="16" s="1"/>
  <c r="O296" i="16" s="1"/>
  <c r="O297" i="16" s="1"/>
  <c r="O298" i="16" s="1"/>
  <c r="O299" i="16" s="1"/>
  <c r="O300" i="16" s="1"/>
  <c r="O301" i="16" s="1"/>
  <c r="O302" i="16" s="1"/>
  <c r="O303" i="16" s="1"/>
  <c r="O304" i="16" s="1"/>
  <c r="O305" i="16" s="1"/>
  <c r="O306" i="16" s="1"/>
  <c r="O307" i="16" s="1"/>
  <c r="O308" i="16" s="1"/>
  <c r="O309" i="16" s="1"/>
  <c r="O310" i="16" s="1"/>
  <c r="O311" i="16" s="1"/>
  <c r="O312" i="16" s="1"/>
  <c r="O313" i="16" s="1"/>
  <c r="O314" i="16" s="1"/>
  <c r="O315" i="16" s="1"/>
  <c r="O316" i="16" s="1"/>
  <c r="O317" i="16" s="1"/>
  <c r="O318" i="16" s="1"/>
  <c r="O319" i="16" s="1"/>
  <c r="O320" i="16" s="1"/>
  <c r="O321" i="16" s="1"/>
  <c r="O322" i="16" s="1"/>
  <c r="O323" i="16" s="1"/>
  <c r="O324" i="16" s="1"/>
  <c r="O325" i="16" s="1"/>
  <c r="O326" i="16" s="1"/>
  <c r="O327" i="16" s="1"/>
  <c r="O328" i="16" s="1"/>
  <c r="O329" i="16" s="1"/>
  <c r="O330" i="16" s="1"/>
  <c r="O331" i="16" s="1"/>
  <c r="O332" i="16" s="1"/>
  <c r="O333" i="16" s="1"/>
  <c r="O334" i="16" s="1"/>
  <c r="O335" i="16" s="1"/>
  <c r="O336" i="16" s="1"/>
  <c r="O337" i="16" s="1"/>
  <c r="O338" i="16" s="1"/>
  <c r="O339" i="16" s="1"/>
  <c r="O340" i="16" s="1"/>
  <c r="O341" i="16" s="1"/>
  <c r="O342" i="16" s="1"/>
  <c r="O343" i="16" s="1"/>
  <c r="O344" i="16" s="1"/>
  <c r="O345" i="16" s="1"/>
  <c r="O346" i="16" s="1"/>
  <c r="O347" i="16" s="1"/>
  <c r="O348" i="16" s="1"/>
  <c r="O349" i="16" s="1"/>
  <c r="O350" i="16" s="1"/>
  <c r="O351" i="16" s="1"/>
  <c r="O352" i="16" s="1"/>
  <c r="O353" i="16" s="1"/>
  <c r="O354" i="16" s="1"/>
  <c r="O355" i="16" s="1"/>
  <c r="O356" i="16" s="1"/>
  <c r="O357" i="16" s="1"/>
  <c r="O358" i="16" s="1"/>
  <c r="O359" i="16" s="1"/>
  <c r="O360" i="16" s="1"/>
  <c r="O361" i="16" s="1"/>
  <c r="O362" i="16" s="1"/>
  <c r="O363" i="16" s="1"/>
  <c r="O364" i="16" s="1"/>
  <c r="O365" i="16" s="1"/>
  <c r="O366" i="16" s="1"/>
  <c r="O367" i="16" s="1"/>
  <c r="O368" i="16" s="1"/>
  <c r="O369" i="16" s="1"/>
  <c r="O370" i="16" s="1"/>
  <c r="O371" i="16" s="1"/>
  <c r="O372" i="16" s="1"/>
  <c r="O373" i="16" s="1"/>
  <c r="O374" i="16" s="1"/>
  <c r="O375" i="16" s="1"/>
  <c r="O376" i="16" s="1"/>
  <c r="O377" i="16" s="1"/>
  <c r="O378" i="16" s="1"/>
  <c r="O379" i="16" s="1"/>
  <c r="O380" i="16" s="1"/>
  <c r="O381" i="16" s="1"/>
  <c r="O382" i="16" s="1"/>
  <c r="O383" i="16" s="1"/>
  <c r="O384" i="16" s="1"/>
  <c r="O385" i="16" s="1"/>
  <c r="O386" i="16" s="1"/>
  <c r="O387" i="16" s="1"/>
  <c r="O388" i="16" s="1"/>
  <c r="O389" i="16" s="1"/>
  <c r="O390" i="16" s="1"/>
  <c r="O391" i="16" s="1"/>
  <c r="O392" i="16" s="1"/>
  <c r="O393" i="16" s="1"/>
  <c r="O394" i="16" s="1"/>
  <c r="O395" i="16" s="1"/>
  <c r="O396" i="16" s="1"/>
  <c r="O397" i="16" s="1"/>
  <c r="O398" i="16" s="1"/>
  <c r="O399" i="16" s="1"/>
  <c r="O400" i="16" s="1"/>
  <c r="O401" i="16" s="1"/>
  <c r="O402" i="16" s="1"/>
  <c r="O403" i="16" s="1"/>
  <c r="O404" i="16" s="1"/>
  <c r="O405" i="16" s="1"/>
  <c r="O406" i="16" s="1"/>
  <c r="O407" i="16" s="1"/>
  <c r="O408" i="16" s="1"/>
  <c r="O409" i="16" s="1"/>
  <c r="O410" i="16" s="1"/>
  <c r="O411" i="16" s="1"/>
  <c r="O412" i="16" s="1"/>
  <c r="O413" i="16" s="1"/>
  <c r="O414" i="16" s="1"/>
  <c r="O415" i="16" s="1"/>
  <c r="O416" i="16" s="1"/>
  <c r="O417" i="16" s="1"/>
  <c r="O418" i="16" s="1"/>
  <c r="O419" i="16" s="1"/>
  <c r="O420" i="16" s="1"/>
  <c r="O421" i="16" s="1"/>
  <c r="O422" i="16" s="1"/>
  <c r="O423" i="16" s="1"/>
  <c r="O424" i="16" s="1"/>
  <c r="O425" i="16" s="1"/>
  <c r="O426" i="16" s="1"/>
  <c r="O427" i="16" s="1"/>
  <c r="O428" i="16" s="1"/>
  <c r="O429" i="16" s="1"/>
  <c r="O430" i="16" s="1"/>
  <c r="O431" i="16" s="1"/>
  <c r="O432" i="16" s="1"/>
  <c r="O433" i="16" s="1"/>
  <c r="O434" i="16" s="1"/>
  <c r="O435" i="16" s="1"/>
  <c r="O436" i="16" s="1"/>
  <c r="O437" i="16" s="1"/>
  <c r="O438" i="16" s="1"/>
  <c r="O439" i="16" s="1"/>
  <c r="O440" i="16" s="1"/>
  <c r="O441" i="16" s="1"/>
  <c r="O442" i="16" s="1"/>
  <c r="O443" i="16" s="1"/>
  <c r="O444" i="16" s="1"/>
  <c r="O445" i="16" s="1"/>
  <c r="O446" i="16" s="1"/>
  <c r="O447" i="16" s="1"/>
  <c r="O448" i="16" s="1"/>
  <c r="O449" i="16" s="1"/>
  <c r="O450" i="16" s="1"/>
  <c r="O451" i="16" s="1"/>
  <c r="O452" i="16" s="1"/>
  <c r="O453" i="16" s="1"/>
  <c r="O454" i="16" s="1"/>
  <c r="O455" i="16" s="1"/>
  <c r="O456" i="16" s="1"/>
  <c r="O457" i="16" s="1"/>
  <c r="O458" i="16" s="1"/>
  <c r="O459" i="16" s="1"/>
  <c r="O460" i="16" s="1"/>
  <c r="O461" i="16" s="1"/>
  <c r="O462" i="16" s="1"/>
  <c r="O463" i="16" s="1"/>
  <c r="O464" i="16" s="1"/>
  <c r="O465" i="16" s="1"/>
  <c r="O466" i="16" s="1"/>
  <c r="O467" i="16" s="1"/>
  <c r="O468" i="16" s="1"/>
  <c r="O469" i="16" s="1"/>
  <c r="O470" i="16" s="1"/>
  <c r="O471" i="16" s="1"/>
  <c r="O472" i="16" s="1"/>
  <c r="O473" i="16" s="1"/>
  <c r="O474" i="16" s="1"/>
  <c r="O475" i="16" s="1"/>
  <c r="O476" i="16" s="1"/>
  <c r="O477" i="16" s="1"/>
  <c r="O478" i="16" s="1"/>
  <c r="O479" i="16" s="1"/>
  <c r="O480" i="16" s="1"/>
  <c r="O481" i="16" s="1"/>
  <c r="O482" i="16" s="1"/>
  <c r="O483" i="16" s="1"/>
  <c r="O484" i="16" s="1"/>
  <c r="O485" i="16" s="1"/>
  <c r="O486" i="16" s="1"/>
  <c r="O487" i="16" s="1"/>
  <c r="O488" i="16" s="1"/>
  <c r="O489" i="16" s="1"/>
  <c r="O490" i="16" s="1"/>
  <c r="O491" i="16" s="1"/>
  <c r="O492" i="16" s="1"/>
  <c r="O493" i="16" s="1"/>
  <c r="O494" i="16" s="1"/>
  <c r="O495" i="16" s="1"/>
  <c r="O496" i="16" s="1"/>
  <c r="O497" i="16" s="1"/>
  <c r="O498" i="16" s="1"/>
  <c r="O499" i="16" s="1"/>
  <c r="O500" i="16" s="1"/>
  <c r="O501" i="16" s="1"/>
  <c r="O502" i="16" s="1"/>
  <c r="O503" i="16" s="1"/>
  <c r="O504" i="16" s="1"/>
  <c r="O505" i="16" s="1"/>
  <c r="O506" i="16" s="1"/>
  <c r="O507" i="16" s="1"/>
  <c r="B20" i="17" l="1"/>
  <c r="D20" i="17"/>
  <c r="O508" i="16"/>
  <c r="O509" i="16" s="1"/>
  <c r="O510" i="16" s="1"/>
  <c r="O511" i="16" s="1"/>
  <c r="O512" i="16" s="1"/>
  <c r="O513" i="16" s="1"/>
  <c r="O514" i="16" s="1"/>
  <c r="O515" i="16" s="1"/>
  <c r="O516" i="16" s="1"/>
  <c r="O517" i="16" s="1"/>
  <c r="O518" i="16" s="1"/>
  <c r="O519" i="16" s="1"/>
  <c r="O520" i="16" s="1"/>
  <c r="O521" i="16" s="1"/>
  <c r="O522" i="16" s="1"/>
  <c r="O523" i="16" s="1"/>
  <c r="O524" i="16" s="1"/>
  <c r="O525" i="16" s="1"/>
  <c r="O526" i="16" s="1"/>
  <c r="O527" i="16" s="1"/>
  <c r="O528" i="16" s="1"/>
  <c r="O529" i="16" s="1"/>
  <c r="O530" i="16" s="1"/>
  <c r="O531" i="16" s="1"/>
  <c r="O532" i="16" s="1"/>
  <c r="O533" i="16" s="1"/>
  <c r="O534" i="16" s="1"/>
  <c r="O535" i="16" s="1"/>
  <c r="O536" i="16" s="1"/>
  <c r="O537" i="16" s="1"/>
  <c r="O538" i="16" s="1"/>
  <c r="O539" i="16" s="1"/>
  <c r="O540" i="16" s="1"/>
  <c r="O541" i="16" s="1"/>
  <c r="O542" i="16" s="1"/>
  <c r="O543" i="16" s="1"/>
  <c r="O544" i="16" s="1"/>
  <c r="O545" i="16" s="1"/>
  <c r="O546" i="16" s="1"/>
  <c r="O547" i="16" s="1"/>
  <c r="O548" i="16" s="1"/>
  <c r="O549" i="16" s="1"/>
  <c r="O550" i="16" s="1"/>
  <c r="O551" i="16" s="1"/>
  <c r="O552" i="16" s="1"/>
  <c r="O553" i="16" s="1"/>
  <c r="O554" i="16" s="1"/>
  <c r="O555" i="16" s="1"/>
  <c r="O556" i="16" s="1"/>
  <c r="O557" i="16" s="1"/>
  <c r="O558" i="16" s="1"/>
  <c r="O559" i="16" s="1"/>
  <c r="O560" i="16" s="1"/>
  <c r="O561" i="16" s="1"/>
  <c r="O562" i="16" s="1"/>
  <c r="O563" i="16" s="1"/>
  <c r="O564" i="16" s="1"/>
  <c r="O565" i="16" s="1"/>
  <c r="O566" i="16" s="1"/>
  <c r="O567" i="16" s="1"/>
  <c r="O568" i="16" s="1"/>
  <c r="O569" i="16" s="1"/>
  <c r="O570" i="16" s="1"/>
  <c r="O571" i="16" s="1"/>
  <c r="O572" i="16" s="1"/>
  <c r="O573" i="16" s="1"/>
  <c r="O574" i="16" s="1"/>
  <c r="O575" i="16" s="1"/>
  <c r="O576" i="16" s="1"/>
  <c r="O577" i="16" s="1"/>
  <c r="O578" i="16" s="1"/>
  <c r="O579" i="16" s="1"/>
  <c r="O580" i="16" s="1"/>
  <c r="O581" i="16" s="1"/>
  <c r="O582" i="16" s="1"/>
  <c r="O583" i="16" s="1"/>
  <c r="O584" i="16" s="1"/>
  <c r="O585" i="16" s="1"/>
  <c r="O586" i="16" s="1"/>
  <c r="O587" i="16" s="1"/>
  <c r="O588" i="16" s="1"/>
  <c r="O589" i="16" s="1"/>
  <c r="O590" i="16" s="1"/>
  <c r="O591" i="16" s="1"/>
  <c r="O592" i="16" s="1"/>
  <c r="O593" i="16" s="1"/>
  <c r="O594" i="16" s="1"/>
  <c r="O595" i="16" s="1"/>
  <c r="O596" i="16" s="1"/>
  <c r="O597" i="16" s="1"/>
  <c r="O598" i="16" s="1"/>
  <c r="O599" i="16" s="1"/>
  <c r="O600" i="16" s="1"/>
  <c r="O601" i="16" s="1"/>
  <c r="O602" i="16" s="1"/>
  <c r="O603" i="16" s="1"/>
  <c r="O604" i="16" s="1"/>
  <c r="O605" i="16" s="1"/>
  <c r="O606" i="16" s="1"/>
  <c r="O607" i="16" s="1"/>
  <c r="O608" i="16" s="1"/>
  <c r="O609" i="16" s="1"/>
  <c r="O610" i="16" s="1"/>
  <c r="O611" i="16" s="1"/>
  <c r="O612" i="16" s="1"/>
  <c r="O613" i="16" s="1"/>
  <c r="O614" i="16" s="1"/>
  <c r="O615" i="16" s="1"/>
  <c r="O616" i="16" s="1"/>
  <c r="O617" i="16" s="1"/>
  <c r="O618" i="16" s="1"/>
  <c r="O619" i="16" s="1"/>
  <c r="O620" i="16" s="1"/>
  <c r="O621" i="16" s="1"/>
  <c r="O622" i="16" s="1"/>
  <c r="O623" i="16" s="1"/>
  <c r="O624" i="16" s="1"/>
  <c r="O625" i="16" s="1"/>
  <c r="O626" i="16" s="1"/>
  <c r="O627" i="16" s="1"/>
  <c r="O628" i="16" s="1"/>
  <c r="O629" i="16" s="1"/>
  <c r="O630" i="16" s="1"/>
  <c r="O631" i="16" s="1"/>
  <c r="O632" i="16" s="1"/>
  <c r="O633" i="16" s="1"/>
  <c r="O634" i="16" s="1"/>
  <c r="O635" i="16" s="1"/>
  <c r="O636" i="16" s="1"/>
  <c r="O637" i="16" s="1"/>
  <c r="O638" i="16" s="1"/>
  <c r="O639" i="16" s="1"/>
  <c r="O640" i="16" s="1"/>
  <c r="O641" i="16" s="1"/>
  <c r="O642" i="16" s="1"/>
  <c r="O643" i="16" s="1"/>
  <c r="O644" i="16" s="1"/>
  <c r="O645" i="16" s="1"/>
  <c r="O646" i="16" s="1"/>
  <c r="O647" i="16" s="1"/>
  <c r="O648" i="16" s="1"/>
  <c r="O649" i="16" s="1"/>
  <c r="O650" i="16" s="1"/>
  <c r="O651" i="16" s="1"/>
  <c r="O652" i="16" s="1"/>
  <c r="O653" i="16" s="1"/>
  <c r="O654" i="16" s="1"/>
  <c r="O655" i="16" s="1"/>
  <c r="O656" i="16" s="1"/>
  <c r="O657" i="16" s="1"/>
  <c r="O658" i="16" s="1"/>
  <c r="O659" i="16" s="1"/>
  <c r="O660" i="16" s="1"/>
  <c r="O661" i="16" s="1"/>
  <c r="O662" i="16" s="1"/>
  <c r="O663" i="16" s="1"/>
  <c r="O664" i="16" s="1"/>
  <c r="O665" i="16" s="1"/>
  <c r="O666" i="16" s="1"/>
  <c r="O667" i="16" s="1"/>
  <c r="O668" i="16" s="1"/>
  <c r="O669" i="16" s="1"/>
  <c r="O670" i="16" s="1"/>
  <c r="O671" i="16" s="1"/>
  <c r="O672" i="16" s="1"/>
  <c r="O673" i="16" s="1"/>
  <c r="O674" i="16" s="1"/>
  <c r="O675" i="16" s="1"/>
  <c r="O676" i="16" s="1"/>
  <c r="O677" i="16" s="1"/>
  <c r="O678" i="16" s="1"/>
  <c r="O679" i="16" s="1"/>
  <c r="O680" i="16" s="1"/>
  <c r="O681" i="16" s="1"/>
  <c r="O682" i="16" s="1"/>
  <c r="O683" i="16" s="1"/>
  <c r="O684" i="16" s="1"/>
  <c r="O685" i="16" s="1"/>
  <c r="O686" i="16" s="1"/>
  <c r="O687" i="16" s="1"/>
  <c r="O688" i="16" s="1"/>
  <c r="O689" i="16" s="1"/>
  <c r="O690" i="16" s="1"/>
  <c r="O691" i="16" s="1"/>
  <c r="O692" i="16" s="1"/>
  <c r="O693" i="16" s="1"/>
  <c r="O694" i="16" s="1"/>
  <c r="O695" i="16" s="1"/>
  <c r="O696" i="16" s="1"/>
  <c r="O697" i="16" s="1"/>
  <c r="O698" i="16" s="1"/>
  <c r="O699" i="16" s="1"/>
  <c r="O700" i="16" s="1"/>
  <c r="O701" i="16" s="1"/>
  <c r="O702" i="16" s="1"/>
  <c r="O703" i="16" s="1"/>
  <c r="O704" i="16" s="1"/>
  <c r="O705" i="16" s="1"/>
  <c r="O706" i="16" s="1"/>
  <c r="O707" i="16" s="1"/>
  <c r="O708" i="16" s="1"/>
  <c r="O709" i="16" s="1"/>
  <c r="O710" i="16" s="1"/>
  <c r="O711" i="16" s="1"/>
  <c r="O712" i="16" s="1"/>
  <c r="O713" i="16" s="1"/>
  <c r="O714" i="16" s="1"/>
  <c r="O715" i="16" s="1"/>
  <c r="O716" i="16" s="1"/>
  <c r="O717" i="16" s="1"/>
  <c r="O718" i="16" s="1"/>
  <c r="O719" i="16" s="1"/>
  <c r="O720" i="16" s="1"/>
  <c r="O721" i="16" s="1"/>
  <c r="O722" i="16" s="1"/>
  <c r="O723" i="16" s="1"/>
  <c r="O724" i="16" s="1"/>
  <c r="O725" i="16" s="1"/>
  <c r="O726" i="16" s="1"/>
  <c r="O727" i="16" s="1"/>
  <c r="O728" i="16" s="1"/>
  <c r="O729" i="16" s="1"/>
  <c r="O730" i="16" s="1"/>
  <c r="O731" i="16" s="1"/>
  <c r="O732" i="16" s="1"/>
  <c r="O733" i="16" s="1"/>
  <c r="O734" i="16" s="1"/>
  <c r="O735" i="16" s="1"/>
  <c r="O736" i="16" s="1"/>
  <c r="O737" i="16" s="1"/>
  <c r="O738" i="16" s="1"/>
  <c r="O739" i="16" s="1"/>
  <c r="O740" i="16" s="1"/>
  <c r="O741" i="16" s="1"/>
  <c r="O742" i="16" s="1"/>
  <c r="O743" i="16" s="1"/>
  <c r="O744" i="16" s="1"/>
  <c r="O745" i="16" s="1"/>
  <c r="O746" i="16" s="1"/>
  <c r="O747" i="16" s="1"/>
  <c r="O748" i="16" s="1"/>
  <c r="O749" i="16" s="1"/>
  <c r="O750" i="16" s="1"/>
  <c r="O751" i="16" s="1"/>
  <c r="O752" i="16" s="1"/>
  <c r="O753" i="16" s="1"/>
  <c r="O754" i="16" s="1"/>
  <c r="O755" i="16" s="1"/>
  <c r="O756" i="16" s="1"/>
  <c r="O757" i="16" s="1"/>
  <c r="O758" i="16" s="1"/>
  <c r="O759" i="16" s="1"/>
  <c r="O760" i="16" s="1"/>
  <c r="O761" i="16" s="1"/>
  <c r="O762" i="16" s="1"/>
  <c r="O763" i="16" s="1"/>
  <c r="O764" i="16" s="1"/>
  <c r="O765" i="16" s="1"/>
  <c r="O766" i="16" s="1"/>
  <c r="O767" i="16" s="1"/>
  <c r="O768" i="16" s="1"/>
  <c r="O769" i="16" s="1"/>
  <c r="O770" i="16" s="1"/>
  <c r="O771" i="16" s="1"/>
  <c r="O772" i="16" s="1"/>
  <c r="O773" i="16" s="1"/>
  <c r="O774" i="16" s="1"/>
  <c r="O775" i="16" s="1"/>
  <c r="O776" i="16" s="1"/>
  <c r="O777" i="16" s="1"/>
  <c r="O778" i="16" s="1"/>
  <c r="O779" i="16" s="1"/>
  <c r="O780" i="16" s="1"/>
  <c r="O781" i="16" s="1"/>
  <c r="O782" i="16" s="1"/>
  <c r="O783" i="16" s="1"/>
  <c r="O784" i="16" s="1"/>
  <c r="O785" i="16" s="1"/>
  <c r="O786" i="16" s="1"/>
  <c r="O787" i="16" s="1"/>
  <c r="O788" i="16" s="1"/>
  <c r="O789" i="16" s="1"/>
  <c r="O790" i="16" s="1"/>
  <c r="O791" i="16" s="1"/>
  <c r="O792" i="16" s="1"/>
  <c r="O793" i="16" s="1"/>
  <c r="O794" i="16" s="1"/>
  <c r="O795" i="16" s="1"/>
  <c r="O796" i="16" s="1"/>
  <c r="O797" i="16" s="1"/>
  <c r="O798" i="16" s="1"/>
  <c r="O799" i="16" s="1"/>
  <c r="O800" i="16" s="1"/>
  <c r="O801" i="16" s="1"/>
  <c r="O802" i="16" s="1"/>
  <c r="O803" i="16" s="1"/>
  <c r="O804" i="16" s="1"/>
  <c r="O805" i="16" s="1"/>
  <c r="O806" i="16" s="1"/>
  <c r="O807" i="16" s="1"/>
  <c r="O808" i="16" s="1"/>
  <c r="O809" i="16" s="1"/>
  <c r="O810" i="16" s="1"/>
  <c r="O811" i="16" s="1"/>
  <c r="O812" i="16" s="1"/>
  <c r="O813" i="16" s="1"/>
  <c r="O814" i="16" s="1"/>
  <c r="O815" i="16" s="1"/>
  <c r="O816" i="16" s="1"/>
  <c r="O817" i="16" s="1"/>
  <c r="O818" i="16" s="1"/>
  <c r="O819" i="16" s="1"/>
  <c r="O820" i="16" s="1"/>
  <c r="O821" i="16" s="1"/>
  <c r="O822" i="16" s="1"/>
  <c r="O823" i="16" s="1"/>
  <c r="O824" i="16" s="1"/>
  <c r="O825" i="16" s="1"/>
  <c r="O826" i="16" s="1"/>
  <c r="O827" i="16" s="1"/>
  <c r="O828" i="16" s="1"/>
  <c r="O829" i="16" s="1"/>
  <c r="O830" i="16" s="1"/>
  <c r="O831" i="16" s="1"/>
  <c r="O832" i="16" s="1"/>
  <c r="O833" i="16" s="1"/>
  <c r="O834" i="16" s="1"/>
  <c r="O835" i="16" s="1"/>
  <c r="O836" i="16" s="1"/>
  <c r="O837" i="16" s="1"/>
  <c r="O838" i="16" s="1"/>
  <c r="O839" i="16" s="1"/>
  <c r="O840" i="16" s="1"/>
  <c r="O841" i="16" s="1"/>
  <c r="O842" i="16" s="1"/>
  <c r="O843" i="16" s="1"/>
  <c r="O844" i="16" s="1"/>
  <c r="O845" i="16" s="1"/>
  <c r="O846" i="16" s="1"/>
  <c r="O847" i="16" s="1"/>
  <c r="O848" i="16" s="1"/>
  <c r="O849" i="16" s="1"/>
  <c r="O850" i="16" s="1"/>
  <c r="O851" i="16" s="1"/>
  <c r="O852" i="16" s="1"/>
  <c r="O853" i="16" s="1"/>
  <c r="O854" i="16" s="1"/>
  <c r="O855" i="16" s="1"/>
  <c r="O856" i="16" s="1"/>
  <c r="O857" i="16" s="1"/>
  <c r="O858" i="16" s="1"/>
  <c r="O859" i="16" s="1"/>
  <c r="O860" i="16" s="1"/>
  <c r="O861" i="16" s="1"/>
  <c r="O862" i="16" s="1"/>
  <c r="O863" i="16" s="1"/>
  <c r="O864" i="16" s="1"/>
  <c r="O865" i="16" s="1"/>
  <c r="O866" i="16" s="1"/>
  <c r="O867" i="16" s="1"/>
  <c r="O868" i="16" s="1"/>
  <c r="O869" i="16" s="1"/>
  <c r="O870" i="16" s="1"/>
  <c r="O871" i="16" s="1"/>
  <c r="O872" i="16" s="1"/>
  <c r="O873" i="16" s="1"/>
  <c r="O874" i="16" s="1"/>
  <c r="O875" i="16" s="1"/>
  <c r="O876" i="16" s="1"/>
  <c r="O877" i="16" s="1"/>
  <c r="O878" i="16" s="1"/>
  <c r="O879" i="16" s="1"/>
  <c r="O880" i="16" s="1"/>
  <c r="O881" i="16" s="1"/>
  <c r="O882" i="16" s="1"/>
  <c r="O883" i="16" s="1"/>
  <c r="O884" i="16" s="1"/>
  <c r="O885" i="16" s="1"/>
  <c r="O886" i="16" s="1"/>
  <c r="O887" i="16" s="1"/>
  <c r="O888" i="16" s="1"/>
  <c r="O889" i="16" s="1"/>
  <c r="O890" i="16" s="1"/>
  <c r="O891" i="16" s="1"/>
  <c r="O892" i="16" s="1"/>
  <c r="O893" i="16" s="1"/>
  <c r="O894" i="16" s="1"/>
  <c r="O895" i="16" s="1"/>
  <c r="O896" i="16" s="1"/>
  <c r="O897" i="16" s="1"/>
  <c r="O898" i="16" s="1"/>
  <c r="O899" i="16" s="1"/>
  <c r="O900" i="16" s="1"/>
  <c r="O901" i="16" s="1"/>
  <c r="O902" i="16" s="1"/>
  <c r="O903" i="16" s="1"/>
  <c r="O904" i="16" s="1"/>
  <c r="O905" i="16" s="1"/>
  <c r="O906" i="16" s="1"/>
  <c r="O907" i="16" s="1"/>
  <c r="O908" i="16" s="1"/>
  <c r="O909" i="16" s="1"/>
  <c r="O910" i="16" s="1"/>
  <c r="O911" i="16" s="1"/>
  <c r="O912" i="16" s="1"/>
  <c r="O913" i="16" s="1"/>
  <c r="O914" i="16" s="1"/>
  <c r="O915" i="16" s="1"/>
  <c r="O916" i="16" s="1"/>
  <c r="O917" i="16" s="1"/>
  <c r="O918" i="16" s="1"/>
  <c r="O919" i="16" s="1"/>
  <c r="O920" i="16" s="1"/>
  <c r="O921" i="16" s="1"/>
  <c r="O922" i="16" s="1"/>
  <c r="O923" i="16" s="1"/>
  <c r="O924" i="16" s="1"/>
  <c r="O925" i="16" s="1"/>
  <c r="O926" i="16" s="1"/>
  <c r="O927" i="16" s="1"/>
  <c r="O928" i="16" s="1"/>
  <c r="O929" i="16" s="1"/>
  <c r="O930" i="16" s="1"/>
  <c r="O931" i="16" s="1"/>
  <c r="O932" i="16" s="1"/>
  <c r="O933" i="16" s="1"/>
  <c r="O934" i="16" s="1"/>
  <c r="O935" i="16" s="1"/>
  <c r="O936" i="16" s="1"/>
  <c r="O937" i="16" s="1"/>
  <c r="O938" i="16" s="1"/>
  <c r="O939" i="16" s="1"/>
  <c r="O940" i="16" s="1"/>
  <c r="O941" i="16" s="1"/>
  <c r="O942" i="16" s="1"/>
  <c r="O943" i="16" s="1"/>
  <c r="O944" i="16" s="1"/>
  <c r="O945" i="16" s="1"/>
  <c r="O946" i="16" s="1"/>
  <c r="O947" i="16" s="1"/>
  <c r="O948" i="16" s="1"/>
  <c r="O949" i="16" s="1"/>
  <c r="O950" i="16" s="1"/>
  <c r="O951" i="16" s="1"/>
  <c r="O952" i="16" s="1"/>
  <c r="O953" i="16" s="1"/>
  <c r="O954" i="16" s="1"/>
  <c r="O955" i="16" s="1"/>
  <c r="O956" i="16" s="1"/>
  <c r="O957" i="16" s="1"/>
  <c r="O958" i="16" s="1"/>
  <c r="O959" i="16" s="1"/>
  <c r="O960" i="16" s="1"/>
  <c r="O961" i="16" s="1"/>
  <c r="O962" i="16" s="1"/>
  <c r="O963" i="16" s="1"/>
  <c r="O964" i="16" s="1"/>
  <c r="O965" i="16" s="1"/>
  <c r="O966" i="16" s="1"/>
  <c r="O967" i="16" s="1"/>
  <c r="O968" i="16" s="1"/>
  <c r="O969" i="16" s="1"/>
  <c r="O970" i="16" s="1"/>
  <c r="O971" i="16" s="1"/>
  <c r="O972" i="16" s="1"/>
  <c r="O973" i="16" s="1"/>
  <c r="O974" i="16" s="1"/>
  <c r="O975" i="16" s="1"/>
  <c r="O976" i="16" s="1"/>
  <c r="O977" i="16" s="1"/>
  <c r="O978" i="16" s="1"/>
  <c r="O979" i="16" s="1"/>
  <c r="O980" i="16" s="1"/>
  <c r="O981" i="16" s="1"/>
  <c r="O982" i="16" s="1"/>
  <c r="O983" i="16" s="1"/>
  <c r="O984" i="16" s="1"/>
  <c r="O985" i="16" s="1"/>
  <c r="O986" i="16" s="1"/>
  <c r="O987" i="16" s="1"/>
  <c r="O988" i="16" s="1"/>
  <c r="O989" i="16" s="1"/>
  <c r="O990" i="16" s="1"/>
  <c r="O991" i="16" s="1"/>
  <c r="O992" i="16" s="1"/>
  <c r="O993" i="16" s="1"/>
  <c r="O994" i="16" s="1"/>
  <c r="O995" i="16" s="1"/>
  <c r="O996" i="16" s="1"/>
  <c r="O997" i="16" s="1"/>
  <c r="O998" i="16" s="1"/>
  <c r="O999" i="16" s="1"/>
  <c r="O1000" i="16" s="1"/>
  <c r="O1001" i="16" s="1"/>
  <c r="O1002" i="16" s="1"/>
  <c r="O1003" i="16" s="1"/>
  <c r="O1004" i="16" s="1"/>
  <c r="O1005" i="16" s="1"/>
  <c r="O1006" i="16" s="1"/>
  <c r="O1007" i="16" s="1"/>
  <c r="O1008" i="16" s="1"/>
  <c r="O1009" i="16" s="1"/>
  <c r="O1010" i="16" s="1"/>
  <c r="O1011" i="16" s="1"/>
  <c r="O1012" i="16" s="1"/>
  <c r="O1013" i="16" s="1"/>
  <c r="O1014" i="16" s="1"/>
  <c r="O1015" i="16" s="1"/>
  <c r="O1016" i="16" s="1"/>
  <c r="O1017" i="16" s="1"/>
  <c r="O1018" i="16" s="1"/>
  <c r="O1019" i="16" s="1"/>
  <c r="O1020" i="16" s="1"/>
  <c r="O1021" i="16" s="1"/>
  <c r="O1022" i="16" s="1"/>
  <c r="O1023" i="16" s="1"/>
  <c r="O1024" i="16" s="1"/>
  <c r="O1025" i="16" s="1"/>
  <c r="O1026" i="16" s="1"/>
  <c r="O1027" i="16" s="1"/>
  <c r="O1028" i="16" s="1"/>
  <c r="O1029" i="16" s="1"/>
  <c r="O1030" i="16" s="1"/>
  <c r="O1031" i="16" s="1"/>
  <c r="O1032" i="16" s="1"/>
  <c r="O1033" i="16" s="1"/>
  <c r="O1034" i="16" s="1"/>
  <c r="O1035" i="16" s="1"/>
  <c r="O1036" i="16" s="1"/>
  <c r="O1037" i="16" s="1"/>
  <c r="O1038" i="16" s="1"/>
  <c r="O1039" i="16" s="1"/>
  <c r="O1040" i="16" s="1"/>
  <c r="O1041" i="16" s="1"/>
  <c r="O1042" i="16" s="1"/>
  <c r="O1043" i="16" s="1"/>
  <c r="O1044" i="16" s="1"/>
  <c r="O1045" i="16" s="1"/>
  <c r="O1046" i="16" s="1"/>
  <c r="O1047" i="16" s="1"/>
  <c r="O1048" i="16" s="1"/>
  <c r="O1049" i="16" s="1"/>
  <c r="O1050" i="16" s="1"/>
  <c r="O1051" i="16" s="1"/>
  <c r="O1052" i="16" s="1"/>
  <c r="O1053" i="16" s="1"/>
  <c r="O1054" i="16" s="1"/>
  <c r="O1055" i="16" s="1"/>
  <c r="O1056" i="16" s="1"/>
  <c r="O1057" i="16" s="1"/>
  <c r="O1058" i="16" s="1"/>
  <c r="O1059" i="16" s="1"/>
  <c r="O1060" i="16" s="1"/>
  <c r="O1061" i="16" s="1"/>
  <c r="O1062" i="16" s="1"/>
  <c r="O1063" i="16" s="1"/>
  <c r="O1064" i="16" s="1"/>
  <c r="O1065" i="16" s="1"/>
  <c r="O1066" i="16" s="1"/>
  <c r="O1067" i="16" s="1"/>
  <c r="O1068" i="16" s="1"/>
  <c r="O1069" i="16" s="1"/>
  <c r="O1070" i="16" s="1"/>
  <c r="O1071" i="16" s="1"/>
  <c r="O1072" i="16" s="1"/>
  <c r="O1073" i="16" s="1"/>
  <c r="O1074" i="16" s="1"/>
  <c r="O1075" i="16" s="1"/>
  <c r="O1076" i="16" s="1"/>
  <c r="O1077" i="16" s="1"/>
  <c r="O1078" i="16" s="1"/>
  <c r="O1079" i="16" s="1"/>
  <c r="O1080" i="16" s="1"/>
  <c r="O1081" i="16" s="1"/>
  <c r="O1082" i="16" s="1"/>
  <c r="O1083" i="16" s="1"/>
  <c r="O1084" i="16" s="1"/>
  <c r="O1085" i="16" s="1"/>
  <c r="O1086" i="16" s="1"/>
  <c r="O1087" i="16" s="1"/>
  <c r="O1088" i="16" s="1"/>
  <c r="O1089" i="16" s="1"/>
  <c r="O1090" i="16" s="1"/>
  <c r="O1091" i="16" s="1"/>
  <c r="O1092" i="16" s="1"/>
  <c r="O1093" i="16" s="1"/>
  <c r="O1094" i="16" s="1"/>
  <c r="O1095" i="16" s="1"/>
  <c r="O1096" i="16" s="1"/>
  <c r="O1097" i="16" s="1"/>
  <c r="O1098" i="16" s="1"/>
  <c r="O1099" i="16" s="1"/>
  <c r="O1100" i="16" s="1"/>
  <c r="O1101" i="16" s="1"/>
  <c r="O1102" i="16" s="1"/>
  <c r="O1103" i="16" s="1"/>
  <c r="O1104" i="16" s="1"/>
  <c r="O1105" i="16" s="1"/>
  <c r="O1106" i="16" s="1"/>
  <c r="O1107" i="16" s="1"/>
  <c r="O1108" i="16" s="1"/>
  <c r="O1109" i="16" s="1"/>
  <c r="A20" i="17"/>
  <c r="C20" i="17"/>
  <c r="C65" i="17" l="1"/>
  <c r="B35" i="17"/>
  <c r="B85" i="17"/>
  <c r="B42" i="17"/>
  <c r="C51" i="17"/>
  <c r="D83" i="17"/>
  <c r="A22" i="17"/>
  <c r="A32" i="17"/>
  <c r="C32" i="17"/>
  <c r="C34" i="17"/>
  <c r="B29" i="17"/>
  <c r="B25" i="17"/>
  <c r="A42" i="17"/>
  <c r="B31" i="17"/>
  <c r="D37" i="17"/>
  <c r="D43" i="17"/>
  <c r="B52" i="17"/>
  <c r="B47" i="17"/>
  <c r="D33" i="17"/>
  <c r="A83" i="17"/>
  <c r="D48" i="17"/>
  <c r="B70" i="17"/>
  <c r="A23" i="17"/>
  <c r="D22" i="17"/>
  <c r="B80" i="17"/>
  <c r="D27" i="17"/>
  <c r="B49" i="17"/>
  <c r="C55" i="17"/>
  <c r="B51" i="17"/>
  <c r="D40" i="17"/>
  <c r="B64" i="17"/>
  <c r="C79" i="17"/>
  <c r="A31" i="17"/>
  <c r="B37" i="17"/>
  <c r="D46" i="17"/>
  <c r="C21" i="17"/>
  <c r="A79" i="17"/>
  <c r="C33" i="17"/>
  <c r="A91" i="17"/>
  <c r="C99" i="17"/>
  <c r="C85" i="17"/>
  <c r="B68" i="17"/>
  <c r="D57" i="17"/>
  <c r="A35" i="17"/>
  <c r="A84" i="17"/>
  <c r="D71" i="17"/>
  <c r="A40" i="17"/>
  <c r="B67" i="17"/>
  <c r="C59" i="17"/>
  <c r="C83" i="17"/>
  <c r="A27" i="17"/>
  <c r="B93" i="17"/>
  <c r="C60" i="17"/>
  <c r="C86" i="17"/>
  <c r="A60" i="17"/>
  <c r="D60" i="17"/>
  <c r="D41" i="17"/>
  <c r="D35" i="17"/>
  <c r="B81" i="17"/>
  <c r="B36" i="17"/>
  <c r="D79" i="17"/>
  <c r="A63" i="17"/>
  <c r="A25" i="17"/>
  <c r="A74" i="17"/>
  <c r="D95" i="17"/>
  <c r="C69" i="17"/>
  <c r="C66" i="17"/>
  <c r="D87" i="17"/>
  <c r="D81" i="17"/>
  <c r="A59" i="17"/>
  <c r="D59" i="17"/>
  <c r="D70" i="17"/>
  <c r="B91" i="17"/>
  <c r="C28" i="17"/>
  <c r="A37" i="17"/>
  <c r="A30" i="17"/>
  <c r="D96" i="17"/>
  <c r="A28" i="17"/>
  <c r="D30" i="17"/>
  <c r="A62" i="17"/>
  <c r="B32" i="17"/>
  <c r="A95" i="17"/>
  <c r="D62" i="17"/>
  <c r="B86" i="17"/>
  <c r="D89" i="17"/>
  <c r="D29" i="17"/>
  <c r="B24" i="17"/>
  <c r="A61" i="17"/>
  <c r="C84" i="17"/>
  <c r="B30" i="17"/>
  <c r="A29" i="17"/>
  <c r="A50" i="17"/>
  <c r="D32" i="17"/>
  <c r="C46" i="17"/>
  <c r="D25" i="17"/>
  <c r="A21" i="17"/>
  <c r="D64" i="17"/>
  <c r="B55" i="17"/>
  <c r="B79" i="17"/>
  <c r="B44" i="17"/>
  <c r="C44" i="17"/>
  <c r="C54" i="17"/>
  <c r="C49" i="17"/>
  <c r="A53" i="17"/>
  <c r="B26" i="17"/>
  <c r="C63" i="17"/>
  <c r="A68" i="17"/>
  <c r="C68" i="17"/>
  <c r="A99" i="17"/>
  <c r="A93" i="17"/>
  <c r="D47" i="17"/>
  <c r="C94" i="17"/>
  <c r="D55" i="17"/>
  <c r="D86" i="17"/>
  <c r="A64" i="17"/>
  <c r="A46" i="17"/>
  <c r="D67" i="17"/>
  <c r="C56" i="17"/>
  <c r="A69" i="17"/>
  <c r="B90" i="17"/>
  <c r="C38" i="17"/>
  <c r="B23" i="17"/>
  <c r="B74" i="17"/>
  <c r="B33" i="17"/>
  <c r="B100" i="17"/>
  <c r="C27" i="17"/>
  <c r="B28" i="17"/>
  <c r="C26" i="17"/>
  <c r="B54" i="17"/>
  <c r="C43" i="17"/>
  <c r="A100" i="17"/>
  <c r="D53" i="17"/>
  <c r="D63" i="17"/>
  <c r="C75" i="17"/>
  <c r="B77" i="17"/>
  <c r="B95" i="17"/>
  <c r="B57" i="17"/>
  <c r="A89" i="17"/>
  <c r="A94" i="17"/>
  <c r="C90" i="17"/>
  <c r="A75" i="17"/>
  <c r="D85" i="17"/>
  <c r="D49" i="17"/>
  <c r="D82" i="17"/>
  <c r="B83" i="17"/>
  <c r="D38" i="17"/>
  <c r="A52" i="17"/>
  <c r="D44" i="17"/>
  <c r="B66" i="17"/>
  <c r="A87" i="17"/>
  <c r="B71" i="17"/>
  <c r="A51" i="17"/>
  <c r="D97" i="17"/>
  <c r="A66" i="17"/>
  <c r="D69" i="17"/>
  <c r="D21" i="17"/>
  <c r="D91" i="17"/>
  <c r="D80" i="17"/>
  <c r="C95" i="17"/>
  <c r="C72" i="17"/>
  <c r="C87" i="17"/>
  <c r="A85" i="17"/>
  <c r="D72" i="17"/>
  <c r="B40" i="17"/>
  <c r="A96" i="17"/>
  <c r="C76" i="17"/>
  <c r="A33" i="17"/>
  <c r="C91" i="17"/>
  <c r="D75" i="17"/>
  <c r="B73" i="17"/>
  <c r="A54" i="17"/>
  <c r="D78" i="17"/>
  <c r="A97" i="17"/>
  <c r="B65" i="17"/>
  <c r="A72" i="17"/>
  <c r="C93" i="17"/>
  <c r="B41" i="17"/>
  <c r="B98" i="17"/>
  <c r="C52" i="17"/>
  <c r="D76" i="17"/>
  <c r="C47" i="17"/>
  <c r="D39" i="17"/>
  <c r="B60" i="17"/>
  <c r="B22" i="17"/>
  <c r="D94" i="17"/>
  <c r="B59" i="17"/>
  <c r="A78" i="17"/>
  <c r="B97" i="17"/>
  <c r="B45" i="17"/>
  <c r="C39" i="17"/>
  <c r="C57" i="17"/>
  <c r="B89" i="17"/>
  <c r="D34" i="17"/>
  <c r="B82" i="17"/>
  <c r="D73" i="17"/>
  <c r="B62" i="17"/>
  <c r="B84" i="17"/>
  <c r="D50" i="17"/>
  <c r="C29" i="17"/>
  <c r="C73" i="17"/>
  <c r="C61" i="17"/>
  <c r="D65" i="17"/>
  <c r="A43" i="17"/>
  <c r="A71" i="17"/>
  <c r="B96" i="17"/>
  <c r="D45" i="17"/>
  <c r="D93" i="17"/>
  <c r="C35" i="17"/>
  <c r="C30" i="17"/>
  <c r="D84" i="17"/>
  <c r="D92" i="17"/>
  <c r="A44" i="17"/>
  <c r="C24" i="17"/>
  <c r="A77" i="17"/>
  <c r="A57" i="17"/>
  <c r="C80" i="17"/>
  <c r="A73" i="17"/>
  <c r="C70" i="17"/>
  <c r="A45" i="17"/>
  <c r="B76" i="17"/>
  <c r="D42" i="17"/>
  <c r="C98" i="17"/>
  <c r="A48" i="17"/>
  <c r="C36" i="17"/>
  <c r="A76" i="17"/>
  <c r="C31" i="17"/>
  <c r="C78" i="17"/>
  <c r="C25" i="17"/>
  <c r="B92" i="17"/>
  <c r="D31" i="17"/>
  <c r="A26" i="17"/>
  <c r="D51" i="17"/>
  <c r="B75" i="17"/>
  <c r="B94" i="17"/>
  <c r="C50" i="17"/>
  <c r="A36" i="17"/>
  <c r="B34" i="17"/>
  <c r="A65" i="17"/>
  <c r="A38" i="17"/>
  <c r="B63" i="17"/>
  <c r="D23" i="17"/>
  <c r="A24" i="17"/>
  <c r="D100" i="17"/>
  <c r="C22" i="17"/>
  <c r="C82" i="17"/>
  <c r="B56" i="17"/>
  <c r="B72" i="17"/>
  <c r="D99" i="17"/>
  <c r="C58" i="17"/>
  <c r="C77" i="17"/>
  <c r="A90" i="17"/>
  <c r="C67" i="17"/>
  <c r="A39" i="17"/>
  <c r="B69" i="17"/>
  <c r="C40" i="17"/>
  <c r="A47" i="17"/>
  <c r="A67" i="17"/>
  <c r="C62" i="17"/>
  <c r="C71" i="17"/>
  <c r="D24" i="17"/>
  <c r="A55" i="17"/>
  <c r="C53" i="17"/>
  <c r="A56" i="17"/>
  <c r="C89" i="17"/>
  <c r="D52" i="17"/>
  <c r="C37" i="17"/>
  <c r="D88" i="17"/>
  <c r="C45" i="17"/>
  <c r="D26" i="17"/>
  <c r="B78" i="17"/>
  <c r="B61" i="17"/>
  <c r="A34" i="17"/>
  <c r="B21" i="17"/>
  <c r="D28" i="17"/>
  <c r="D58" i="17"/>
  <c r="B38" i="17"/>
  <c r="D90" i="17"/>
  <c r="A82" i="17"/>
  <c r="C88" i="17"/>
  <c r="D54" i="17"/>
  <c r="C74" i="17"/>
  <c r="D77" i="17"/>
  <c r="C92" i="17"/>
  <c r="A58" i="17"/>
  <c r="C81" i="17"/>
  <c r="B53" i="17"/>
  <c r="C42" i="17"/>
  <c r="C48" i="17"/>
  <c r="D98" i="17"/>
  <c r="C41" i="17"/>
  <c r="B99" i="17"/>
  <c r="C23" i="17"/>
  <c r="D56" i="17"/>
  <c r="A41" i="17"/>
  <c r="A70" i="17"/>
  <c r="D68" i="17"/>
  <c r="C96" i="17"/>
  <c r="A98" i="17"/>
  <c r="B58" i="17"/>
  <c r="A88" i="17"/>
  <c r="D36" i="17"/>
  <c r="A92" i="17"/>
  <c r="A49" i="17"/>
  <c r="B48" i="17"/>
  <c r="B88" i="17"/>
  <c r="A86" i="17"/>
  <c r="D61" i="17"/>
  <c r="D66" i="17"/>
  <c r="D74" i="17"/>
  <c r="C100" i="17"/>
  <c r="B87" i="17"/>
  <c r="B39" i="17"/>
  <c r="A80" i="17"/>
  <c r="C64" i="17"/>
  <c r="A81" i="17"/>
  <c r="B27" i="17"/>
  <c r="C97" i="17"/>
  <c r="B50" i="17"/>
  <c r="B43" i="17"/>
  <c r="B46" i="17"/>
</calcChain>
</file>

<file path=xl/comments1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saveData="1">
    <webPr sourceData="1" parsePre="1" consecutive="1" xl2000="1" url="http://dgcs.undefined.at:8080/rating/ranking" htmlTables="1">
      <tables count="1">
        <x v="3"/>
      </tables>
    </webPr>
  </connection>
  <connection id="2" name="Verbindung1" type="4" refreshedVersion="4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<sst xmlns="http://schemas.openxmlformats.org/spreadsheetml/2006/main" count="4978" uniqueCount="662">
  <si>
    <t>M</t>
  </si>
  <si>
    <t>Karl Seper</t>
  </si>
  <si>
    <t>Mike Bischof-Horak</t>
  </si>
  <si>
    <t>Bernd Wender</t>
  </si>
  <si>
    <t>David Wojak</t>
  </si>
  <si>
    <t>Bernd Kolmanz</t>
  </si>
  <si>
    <t>Michael Paulus</t>
  </si>
  <si>
    <t>Reinhold Schachner</t>
  </si>
  <si>
    <t>Rudolf Haag</t>
  </si>
  <si>
    <t>Christian Klima</t>
  </si>
  <si>
    <t>W</t>
  </si>
  <si>
    <t>Michael Greilinger</t>
  </si>
  <si>
    <t>Andreas Nechi</t>
  </si>
  <si>
    <t>Gerhard Fluch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</si>
  <si>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</si>
  <si>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</si>
  <si>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</si>
  <si>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</si>
  <si>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</si>
  <si>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</si>
  <si>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</si>
  <si>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</si>
  <si>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</si>
  <si>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</si>
  <si>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</si>
  <si>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</si>
  <si>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</si>
  <si>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</si>
  <si>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</si>
  <si>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</si>
  <si>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</si>
  <si>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</si>
  <si>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</si>
  <si>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</si>
  <si>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</si>
  <si>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</si>
  <si>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</si>
  <si>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</si>
  <si>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</si>
  <si>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</si>
  <si>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</si>
  <si>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</si>
  <si>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</si>
  <si>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</si>
  <si>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</si>
  <si>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</si>
  <si>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</si>
  <si>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</si>
  <si>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</si>
  <si>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Total-Ranking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</si>
  <si>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</si>
  <si>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</si>
  <si>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</si>
  <si>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</si>
  <si>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</si>
  <si>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</si>
  <si>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</si>
  <si>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</si>
  <si>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</si>
  <si>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</si>
  <si>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</si>
  <si>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</si>
  <si>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</si>
  <si>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</si>
  <si>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</si>
  <si>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</si>
  <si>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</si>
  <si>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</si>
  <si>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</si>
  <si>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</si>
  <si>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</si>
  <si>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</si>
  <si>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</si>
  <si>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</si>
  <si>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</si>
  <si>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</si>
  <si>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</si>
  <si>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</si>
  <si>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</si>
  <si>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</si>
  <si>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</si>
  <si>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</si>
  <si>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</si>
  <si>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</si>
  <si>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</si>
  <si>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</si>
  <si>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</si>
  <si>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</si>
  <si>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</si>
  <si>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</si>
  <si>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</si>
  <si>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</si>
  <si>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</si>
  <si>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</si>
  <si>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</si>
  <si>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</si>
  <si>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</si>
  <si>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</si>
  <si>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</si>
  <si>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</si>
  <si>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</si>
  <si>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</si>
  <si>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</si>
  <si>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</si>
  <si>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</si>
  <si>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</si>
  <si>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</si>
  <si>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</si>
  <si>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</si>
  <si>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</si>
  <si>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</si>
  <si>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</si>
  <si>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</si>
  <si>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</si>
  <si>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</si>
  <si>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</si>
  <si>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</si>
  <si>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</si>
  <si>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</si>
  <si>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</si>
  <si>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</si>
  <si>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</si>
  <si>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</si>
  <si>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</si>
  <si>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</si>
  <si>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</si>
  <si>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</si>
  <si>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</si>
  <si>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</si>
  <si>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</si>
  <si>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</si>
  <si>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</si>
  <si>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</si>
  <si>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</si>
  <si>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</si>
  <si>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</si>
  <si>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</si>
  <si>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</si>
  <si>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</si>
  <si>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</si>
  <si>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</si>
  <si>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</si>
  <si>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</si>
  <si>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</si>
  <si>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</si>
  <si>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</si>
  <si>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</si>
  <si>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</si>
  <si>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</si>
  <si>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</si>
  <si>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</si>
  <si>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</si>
  <si>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</si>
  <si>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</si>
  <si>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</si>
  <si>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</si>
  <si>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</si>
  <si>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</si>
  <si>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</si>
  <si>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</si>
  <si>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</si>
  <si>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</si>
  <si>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</si>
  <si>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</si>
  <si>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</si>
  <si>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</si>
  <si>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</si>
  <si>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</si>
  <si>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</si>
  <si>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</si>
  <si>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</si>
  <si>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</si>
  <si>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</si>
  <si>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</si>
  <si>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</si>
  <si>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</si>
  <si>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</si>
  <si>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</si>
  <si>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</si>
  <si>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</si>
  <si>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</si>
  <si>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</si>
  <si>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</si>
  <si>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</si>
  <si>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</si>
  <si>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</si>
  <si>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</si>
  <si>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</si>
  <si>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</si>
  <si>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</si>
  <si>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Werner Mooshammer</t>
  </si>
  <si>
    <t>Thomas Spritzendorfer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</si>
  <si>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</si>
  <si>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</si>
  <si>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</si>
  <si>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</si>
  <si>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</si>
  <si>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</si>
  <si>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</si>
  <si>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</si>
  <si>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</si>
  <si>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</si>
  <si>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</si>
  <si>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</si>
  <si>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</si>
  <si>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</si>
  <si>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</si>
  <si>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</si>
  <si>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</si>
  <si>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</si>
  <si>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</si>
  <si>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</si>
  <si>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</si>
  <si>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</si>
  <si>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</si>
  <si>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</si>
  <si>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</si>
  <si>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</si>
  <si>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</si>
  <si>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</si>
  <si>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</si>
  <si>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</si>
  <si>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</si>
  <si>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</si>
  <si>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</si>
  <si>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</si>
  <si>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</si>
  <si>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</si>
  <si>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</si>
  <si>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</si>
  <si>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</si>
  <si>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</si>
  <si>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</si>
  <si>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# No Birdies</t>
  </si>
  <si>
    <t># No Bogeys</t>
  </si>
  <si>
    <t># No Double-Bogeys</t>
  </si>
  <si>
    <t># No Triple-Bogeys</t>
  </si>
  <si>
    <t># No Oh Dears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</si>
  <si>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</si>
  <si>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</si>
  <si>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</si>
  <si>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</si>
  <si>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</si>
  <si>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</si>
  <si>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</si>
  <si>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</si>
  <si>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</si>
  <si>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</si>
  <si>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</si>
  <si>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</si>
  <si>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</si>
  <si>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</si>
  <si>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</si>
  <si>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</si>
  <si>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</si>
  <si>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</si>
  <si>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</si>
  <si>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</si>
  <si>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</si>
  <si>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</si>
  <si>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</si>
  <si>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</si>
  <si>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Total</t>
  </si>
  <si>
    <t>Best Round 1 Men</t>
  </si>
  <si>
    <t>Best Round 2 Men</t>
  </si>
  <si>
    <t>Best Round 3 Men</t>
  </si>
  <si>
    <t>Best Final Men</t>
  </si>
  <si>
    <t>Best Round Total Men</t>
  </si>
  <si>
    <t>Best Round 1 Women</t>
  </si>
  <si>
    <t>Best Round 2 Women</t>
  </si>
  <si>
    <t>Best Round 3 Women</t>
  </si>
  <si>
    <t>Best Final Women</t>
  </si>
  <si>
    <t>Best Round Total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</si>
  <si>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</si>
  <si>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</si>
  <si>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</si>
  <si>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</si>
  <si>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</si>
  <si>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</si>
  <si>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</si>
  <si>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</si>
  <si>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</si>
  <si>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</si>
  <si>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</si>
  <si>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</si>
  <si>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</si>
  <si>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</si>
  <si>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Best/Worst-Difference Men</t>
  </si>
  <si>
    <t>Best/Worst-Difference Women</t>
  </si>
  <si>
    <t>G/M/W</t>
  </si>
  <si>
    <t>Header</t>
  </si>
  <si>
    <t>only finished players considered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</si>
  <si>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</si>
  <si>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</si>
  <si>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</si>
  <si>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</si>
  <si>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</si>
  <si>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</si>
  <si>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</si>
  <si>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</si>
  <si>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Always Under Par</t>
  </si>
  <si>
    <t># Players who improved / worsened</t>
  </si>
  <si>
    <t>Best/Worst-Difference Top 5 Men</t>
  </si>
  <si>
    <t>Best/Worst-Difference Top 5 Women</t>
  </si>
  <si>
    <t>rel. Rating Men</t>
  </si>
  <si>
    <t>rel. Rating Women</t>
  </si>
  <si>
    <t>M2</t>
  </si>
  <si>
    <t>M3</t>
  </si>
  <si>
    <t>M4</t>
  </si>
  <si>
    <t>M5</t>
  </si>
  <si>
    <t>W2</t>
  </si>
  <si>
    <t>W3</t>
  </si>
  <si>
    <t>W4</t>
  </si>
  <si>
    <t>W5</t>
  </si>
  <si>
    <t># No Eagles</t>
  </si>
  <si>
    <t># No Aces</t>
  </si>
  <si>
    <t># Scores under par / over par</t>
  </si>
  <si>
    <t>Iron City Ice Crush 2013</t>
  </si>
  <si>
    <t>(Eisenstadt / 16.2.2013)</t>
  </si>
  <si>
    <t>Harald Neumayr</t>
  </si>
  <si>
    <t>Wolfgang Pratl</t>
  </si>
  <si>
    <t>Thomas Kremser</t>
  </si>
  <si>
    <t>Susanne Giendl</t>
  </si>
  <si>
    <t>Ousama El Nabriss</t>
  </si>
  <si>
    <t>Sebastian Sattler</t>
  </si>
  <si>
    <t>Richard Fasching</t>
  </si>
  <si>
    <t>Bernadette Brandeis</t>
  </si>
  <si>
    <t>Christian Stepanek</t>
  </si>
  <si>
    <t>Manuel Schrenk</t>
  </si>
  <si>
    <t>Mathias Kern</t>
  </si>
  <si>
    <t>Michaela Trimmel</t>
  </si>
  <si>
    <t>Othmar Ernst</t>
  </si>
  <si>
    <t>Alexander Früh</t>
  </si>
  <si>
    <t>NF</t>
  </si>
  <si>
    <t>Das Hole 9 wurde wetterbedingt nicht gespielt</t>
  </si>
  <si>
    <t>Pos</t>
  </si>
  <si>
    <t>Events</t>
  </si>
  <si>
    <t>1 up</t>
  </si>
  <si>
    <t>Otfried Derschmidt</t>
  </si>
  <si>
    <t>1039.24</t>
  </si>
  <si>
    <t>2 down</t>
  </si>
  <si>
    <t>Günther Kaimberger</t>
  </si>
  <si>
    <t>1027.39</t>
  </si>
  <si>
    <t>3 empty</t>
  </si>
  <si>
    <t>1015.59</t>
  </si>
  <si>
    <t>Mike Gordon (US)</t>
  </si>
  <si>
    <t>1013.8</t>
  </si>
  <si>
    <t>4 empty</t>
  </si>
  <si>
    <t>1009.75</t>
  </si>
  <si>
    <t>5 up</t>
  </si>
  <si>
    <t>Phillip Gould</t>
  </si>
  <si>
    <t>6 down</t>
  </si>
  <si>
    <t>7 up</t>
  </si>
  <si>
    <t>Johannes Petz</t>
  </si>
  <si>
    <t>Ted Winkelbeiner (DE)</t>
  </si>
  <si>
    <t>8 down</t>
  </si>
  <si>
    <t>Stefan Bachleitner</t>
  </si>
  <si>
    <t>986.4</t>
  </si>
  <si>
    <t>Dani Hatvani (HU)</t>
  </si>
  <si>
    <t>9 down</t>
  </si>
  <si>
    <t>Derek Robins (UK)</t>
  </si>
  <si>
    <t>10 down</t>
  </si>
  <si>
    <t>Wolfgang Pachler</t>
  </si>
  <si>
    <t>11 down</t>
  </si>
  <si>
    <t>Til Schönmayr</t>
  </si>
  <si>
    <t>12 empty</t>
  </si>
  <si>
    <t>Harald Dehner</t>
  </si>
  <si>
    <t>13 empty</t>
  </si>
  <si>
    <t>14 empty</t>
  </si>
  <si>
    <t>Norbert Eder</t>
  </si>
  <si>
    <t>965.2</t>
  </si>
  <si>
    <t>Jesse Hawkins (DE)</t>
  </si>
  <si>
    <t>Sebastian Tatra</t>
  </si>
  <si>
    <t>15 empty</t>
  </si>
  <si>
    <t>16 empty</t>
  </si>
  <si>
    <t>Johannes Hielfer</t>
  </si>
  <si>
    <t>Peter Prinz</t>
  </si>
  <si>
    <t>Luká? Filandr (CZ)</t>
  </si>
  <si>
    <t>Jonathan Gewirtz (US)</t>
  </si>
  <si>
    <t>946.72</t>
  </si>
  <si>
    <t>Dirk Bergold (DE)</t>
  </si>
  <si>
    <t>945.56</t>
  </si>
  <si>
    <t>Martin Kricka (SK)</t>
  </si>
  <si>
    <t>17 empty</t>
  </si>
  <si>
    <t>Andy Barth</t>
  </si>
  <si>
    <t>Tobias Fuchs (IS)</t>
  </si>
  <si>
    <t>Michael Kobella (DE)</t>
  </si>
  <si>
    <t>18 empty</t>
  </si>
  <si>
    <t>Lukas Oberhuemer</t>
  </si>
  <si>
    <t>19 up</t>
  </si>
  <si>
    <t>József Jesztl (HU)</t>
  </si>
  <si>
    <t>Sebastian Ratu (FI)</t>
  </si>
  <si>
    <t>20 empty</t>
  </si>
  <si>
    <t>Franz Hable</t>
  </si>
  <si>
    <t>923.44</t>
  </si>
  <si>
    <t>21 down</t>
  </si>
  <si>
    <t>Clemens Toscani</t>
  </si>
  <si>
    <t>22 down</t>
  </si>
  <si>
    <t>Daniel Maier</t>
  </si>
  <si>
    <t>23 down</t>
  </si>
  <si>
    <t>Max Hable</t>
  </si>
  <si>
    <t>Dylan Cooper (HU)</t>
  </si>
  <si>
    <t>24 down</t>
  </si>
  <si>
    <t>Mike Kalcher</t>
  </si>
  <si>
    <t>25 down</t>
  </si>
  <si>
    <t>Stefan Gollinger</t>
  </si>
  <si>
    <t>Michael Kulmer</t>
  </si>
  <si>
    <t>26 down</t>
  </si>
  <si>
    <t>Peter Pichler</t>
  </si>
  <si>
    <t>27 empty</t>
  </si>
  <si>
    <t>Martin Zeilbauer</t>
  </si>
  <si>
    <t>28 empty</t>
  </si>
  <si>
    <t>Markus Riepler</t>
  </si>
  <si>
    <t>matthias neubauer</t>
  </si>
  <si>
    <t>Dávid Petri (HU)</t>
  </si>
  <si>
    <t>29 down</t>
  </si>
  <si>
    <t>Simon Ceh</t>
  </si>
  <si>
    <t>30 up</t>
  </si>
  <si>
    <t>Laszló Bak (HU)</t>
  </si>
  <si>
    <t>31 down</t>
  </si>
  <si>
    <t>Martin Gutternigg</t>
  </si>
  <si>
    <t>32 down</t>
  </si>
  <si>
    <t>Jonas Marosi</t>
  </si>
  <si>
    <t>Robert Rossi</t>
  </si>
  <si>
    <t>33 up</t>
  </si>
  <si>
    <t>Gerhard Petz</t>
  </si>
  <si>
    <t>Aaron Maxwell Andrews (US)</t>
  </si>
  <si>
    <t>34 down</t>
  </si>
  <si>
    <t>Günter Grobner</t>
  </si>
  <si>
    <t>Dinko ?imenc (HR)</t>
  </si>
  <si>
    <t>35 down</t>
  </si>
  <si>
    <t>Roland Schönmayr</t>
  </si>
  <si>
    <t>Predrag Persak (HR)</t>
  </si>
  <si>
    <t>Jasper Ettema</t>
  </si>
  <si>
    <t>36 down</t>
  </si>
  <si>
    <t>37 down</t>
  </si>
  <si>
    <t>Arno Lingenhel</t>
  </si>
  <si>
    <t>860.88</t>
  </si>
  <si>
    <t>Rainer Zeller</t>
  </si>
  <si>
    <t>860.37</t>
  </si>
  <si>
    <t>Bernhard Pucher</t>
  </si>
  <si>
    <t>Rudolf Haag (DE)</t>
  </si>
  <si>
    <t>38 empty</t>
  </si>
  <si>
    <t>Michl Priester</t>
  </si>
  <si>
    <t>Radule Mikic (HR)</t>
  </si>
  <si>
    <t>39 down</t>
  </si>
  <si>
    <t>Florian Gruber</t>
  </si>
  <si>
    <t>Péter Krámer (HU)</t>
  </si>
  <si>
    <t>Philipp Toscani</t>
  </si>
  <si>
    <t>40 down</t>
  </si>
  <si>
    <t>Eric Osterwinter</t>
  </si>
  <si>
    <t>41 down</t>
  </si>
  <si>
    <t>Katharina Gusenbauer</t>
  </si>
  <si>
    <t>42 down</t>
  </si>
  <si>
    <t>Harald Nutz</t>
  </si>
  <si>
    <t>837.21</t>
  </si>
  <si>
    <t>Zvonko Slavic (HR)</t>
  </si>
  <si>
    <t>837.05</t>
  </si>
  <si>
    <t>Tommy Vacca (US)</t>
  </si>
  <si>
    <t>43 down</t>
  </si>
  <si>
    <t>Georg Stocker</t>
  </si>
  <si>
    <t>44 up</t>
  </si>
  <si>
    <t>45 down</t>
  </si>
  <si>
    <t>Klaus Auracher</t>
  </si>
  <si>
    <t>46 up</t>
  </si>
  <si>
    <t>Wolf Naetar</t>
  </si>
  <si>
    <t>Robert Mayer (DE)</t>
  </si>
  <si>
    <t>826.56</t>
  </si>
  <si>
    <t>47 down</t>
  </si>
  <si>
    <t>Mathias Gutdeutsch</t>
  </si>
  <si>
    <t>Stefan Schedlik</t>
  </si>
  <si>
    <t>Adam Schneiter</t>
  </si>
  <si>
    <t>Csaba Balsai (HU)</t>
  </si>
  <si>
    <t>Elija Feigl</t>
  </si>
  <si>
    <t>Péter Hársfai (HU)</t>
  </si>
  <si>
    <t>Aki Vuckovic (HR)</t>
  </si>
  <si>
    <t>48 down</t>
  </si>
  <si>
    <t>Hannes Mühllechner</t>
  </si>
  <si>
    <t>49 down</t>
  </si>
  <si>
    <t>Roman Steinkellner</t>
  </si>
  <si>
    <t>50 down</t>
  </si>
  <si>
    <t>Gerold Lehner</t>
  </si>
  <si>
    <t>Christine Stelzhammer</t>
  </si>
  <si>
    <t>Robert Sitzenfrei</t>
  </si>
  <si>
    <t>Andreas Emberger</t>
  </si>
  <si>
    <t>Lucas Konstantinoff (DE)</t>
  </si>
  <si>
    <t>Markku Riihonen (FI)</t>
  </si>
  <si>
    <t>Johann Schnaiter (DE)</t>
  </si>
  <si>
    <t>Andreas Hahn</t>
  </si>
  <si>
    <t>Harald Kucera (DE)</t>
  </si>
  <si>
    <t>Manuel Hanke</t>
  </si>
  <si>
    <t>Benny Zalán (HU)</t>
  </si>
  <si>
    <t>Georg Anegg</t>
  </si>
  <si>
    <t>Marcus Holzmüller (DE)</t>
  </si>
  <si>
    <t>Markus Woletz</t>
  </si>
  <si>
    <t>Natalie Mossig (DE)</t>
  </si>
  <si>
    <t>51 empty</t>
  </si>
  <si>
    <t>Klaus Egger</t>
  </si>
  <si>
    <t>52 empty</t>
  </si>
  <si>
    <t>Stefan Topolovec</t>
  </si>
  <si>
    <t>János Kazai (HU)</t>
  </si>
  <si>
    <t>53 empty</t>
  </si>
  <si>
    <t>54 empty</t>
  </si>
  <si>
    <t>Jakob Gusenbauer</t>
  </si>
  <si>
    <t>767.33</t>
  </si>
  <si>
    <t>Bálint Kazai (HU)</t>
  </si>
  <si>
    <t>Róbert Furka (HU)</t>
  </si>
  <si>
    <t>55 down</t>
  </si>
  <si>
    <t>Irmgard Derschmidt</t>
  </si>
  <si>
    <t>56 up</t>
  </si>
  <si>
    <t>Marek Nemecek (CZ)</t>
  </si>
  <si>
    <t>57 down</t>
  </si>
  <si>
    <t>Anton Szankovich</t>
  </si>
  <si>
    <t>58 down</t>
  </si>
  <si>
    <t>59 down</t>
  </si>
  <si>
    <t>Helmut Hnizdo</t>
  </si>
  <si>
    <t>60 down</t>
  </si>
  <si>
    <t>Roland Dunzendorfer</t>
  </si>
  <si>
    <t>Caroline Gould</t>
  </si>
  <si>
    <t>Christopher Kranz (DE)</t>
  </si>
  <si>
    <t>746.52</t>
  </si>
  <si>
    <t>Tanja Höll (DE)</t>
  </si>
  <si>
    <t>61 empty</t>
  </si>
  <si>
    <t>Manfred Knapp</t>
  </si>
  <si>
    <t>Niki Gräser</t>
  </si>
  <si>
    <t>Olivier Bernaud</t>
  </si>
  <si>
    <t>Nils Haag (DE)</t>
  </si>
  <si>
    <t>731.72</t>
  </si>
  <si>
    <t>62 down</t>
  </si>
  <si>
    <t>Michael Tittl</t>
  </si>
  <si>
    <t>63 up</t>
  </si>
  <si>
    <t>Michael Seitlinger</t>
  </si>
  <si>
    <t>64 down</t>
  </si>
  <si>
    <t>Birgit Lingenhel</t>
  </si>
  <si>
    <t>728.7</t>
  </si>
  <si>
    <t>65 down</t>
  </si>
  <si>
    <t>Helmut Heizeneder</t>
  </si>
  <si>
    <t>66 down</t>
  </si>
  <si>
    <t>67 down</t>
  </si>
  <si>
    <t>Kathi Winzer</t>
  </si>
  <si>
    <t>723.51</t>
  </si>
  <si>
    <t>Andreas Kucera (DE)</t>
  </si>
  <si>
    <t>68 up</t>
  </si>
  <si>
    <t>Tom Hlina</t>
  </si>
  <si>
    <t>László Vass (HU)</t>
  </si>
  <si>
    <t>69 down</t>
  </si>
  <si>
    <t>Veronika Prakisch</t>
  </si>
  <si>
    <t>715.75</t>
  </si>
  <si>
    <t>Alexander Mann</t>
  </si>
  <si>
    <t>70 down</t>
  </si>
  <si>
    <t>Wiltrud Derschmidt</t>
  </si>
  <si>
    <t>8kob Poliz.eu</t>
  </si>
  <si>
    <t>71 down</t>
  </si>
  <si>
    <t>72 down</t>
  </si>
  <si>
    <t>Dominik Killinger</t>
  </si>
  <si>
    <t>Roland Binder</t>
  </si>
  <si>
    <t>73 down</t>
  </si>
  <si>
    <t>Robert Groissboeck</t>
  </si>
  <si>
    <t>Wolfram Pirstinger</t>
  </si>
  <si>
    <t>Marion Le Merrer</t>
  </si>
  <si>
    <t>74 empty</t>
  </si>
  <si>
    <t>Magda Kiss</t>
  </si>
  <si>
    <t>75 down</t>
  </si>
  <si>
    <t>Barbara Helbich</t>
  </si>
  <si>
    <t>Clemens Gamsjaeger</t>
  </si>
  <si>
    <t>Daniel Oswald</t>
  </si>
  <si>
    <t>Dániel Versics (HU)</t>
  </si>
  <si>
    <t>76 down</t>
  </si>
  <si>
    <t>Markus Fuchs</t>
  </si>
  <si>
    <t>Gert Hofstätter</t>
  </si>
  <si>
    <t>Marcel Gala (SK)</t>
  </si>
  <si>
    <t>Richard Hazod</t>
  </si>
  <si>
    <t>Bernhard Palmetshofer</t>
  </si>
  <si>
    <t>77 down</t>
  </si>
  <si>
    <t>Gabriele Gould</t>
  </si>
  <si>
    <t>Florian Wallisch</t>
  </si>
  <si>
    <t>78 up</t>
  </si>
  <si>
    <t>Verena Droschke</t>
  </si>
  <si>
    <t>658.64</t>
  </si>
  <si>
    <t>Vanja Brozovic (HR)</t>
  </si>
  <si>
    <t>Matthias Palmetshofer</t>
  </si>
  <si>
    <t>79 down</t>
  </si>
  <si>
    <t>Paul Moustakakis</t>
  </si>
  <si>
    <t>80 down</t>
  </si>
  <si>
    <t>Erich Riegler</t>
  </si>
  <si>
    <t>Patrick Buchberger</t>
  </si>
  <si>
    <t>Georg Kapeller</t>
  </si>
  <si>
    <t>81 down</t>
  </si>
  <si>
    <t>Eva Pirchenfellner</t>
  </si>
  <si>
    <t>Markus Birkenmeier (CH)</t>
  </si>
  <si>
    <t>Georg Pitterle</t>
  </si>
  <si>
    <t>Jakob Petz</t>
  </si>
  <si>
    <t>David Angerer</t>
  </si>
  <si>
    <t>Christoph Schedlik</t>
  </si>
  <si>
    <t>Christopher Spirk</t>
  </si>
  <si>
    <t>Gerhard Pichler</t>
  </si>
  <si>
    <t>82 down</t>
  </si>
  <si>
    <t>Florian Lingenhel</t>
  </si>
  <si>
    <t>Johannes Nepp</t>
  </si>
  <si>
    <t>Simon Niederbacher</t>
  </si>
  <si>
    <t>83 down</t>
  </si>
  <si>
    <t>Isa Priester</t>
  </si>
  <si>
    <t>Thomas Riepler</t>
  </si>
  <si>
    <t>Andreas Neulinger</t>
  </si>
  <si>
    <t>Angi Linder</t>
  </si>
  <si>
    <t>Maja ?imenc (HR)</t>
  </si>
  <si>
    <t>Rebecca Kiermaier (DE)</t>
  </si>
  <si>
    <t>Chris Hurwitz</t>
  </si>
  <si>
    <t>84 down</t>
  </si>
  <si>
    <t>Melissa Gollinger</t>
  </si>
  <si>
    <t>Sonja Palmetshofer</t>
  </si>
  <si>
    <t>85 down</t>
  </si>
  <si>
    <t>Babsi Emmerer</t>
  </si>
  <si>
    <t>587.56</t>
  </si>
  <si>
    <t>Tobias Kaposi</t>
  </si>
  <si>
    <t>Hannes Buchberger</t>
  </si>
  <si>
    <t>Franz Strauch (DE)</t>
  </si>
  <si>
    <t>86 down</t>
  </si>
  <si>
    <t>563.96</t>
  </si>
  <si>
    <t>Karl Hinterlechner (IT)</t>
  </si>
  <si>
    <t>Robin Binder</t>
  </si>
  <si>
    <t>Laurenz Schaurhofer</t>
  </si>
  <si>
    <t>527.49</t>
  </si>
  <si>
    <t>Jeroen Vanoverschelde (BE)</t>
  </si>
  <si>
    <t>Adrian Tappe (DE)</t>
  </si>
  <si>
    <t>Vladimir Spacil (SK)</t>
  </si>
  <si>
    <t>87 up</t>
  </si>
  <si>
    <t>88 down</t>
  </si>
  <si>
    <t>Sylvie Steinkellner</t>
  </si>
  <si>
    <t>89 down</t>
  </si>
  <si>
    <t>Waltraud Brunner</t>
  </si>
  <si>
    <t>90 down</t>
  </si>
  <si>
    <t>Silvia Baumann</t>
  </si>
  <si>
    <t>Róbert Hatvani (HU)</t>
  </si>
  <si>
    <t>Manfred Spindelberger</t>
  </si>
  <si>
    <t>91 down</t>
  </si>
  <si>
    <t>Julia Lindorfer</t>
  </si>
  <si>
    <t>92 down</t>
  </si>
  <si>
    <t>Waltraud Paulus</t>
  </si>
  <si>
    <t>Leopold Reiter</t>
  </si>
  <si>
    <t>Ute Dehner</t>
  </si>
  <si>
    <t>Valentin Maier</t>
  </si>
  <si>
    <t>Barbara Toscani</t>
  </si>
  <si>
    <t>Danica Pajtak (HR)</t>
  </si>
  <si>
    <t>Kathrin Pallauf</t>
  </si>
  <si>
    <t>Richard Rupp</t>
  </si>
  <si>
    <t>Gerhard Hemmelmayr</t>
  </si>
  <si>
    <t>284.46</t>
  </si>
  <si>
    <t>Ursula Neulinger</t>
  </si>
  <si>
    <t>Kornél Kazai (HU)</t>
  </si>
  <si>
    <t>Gabriela Galova (SK)</t>
  </si>
  <si>
    <t>Rafaela K</t>
  </si>
  <si>
    <t>Samuel Miko</t>
  </si>
  <si>
    <t>Jonas Neulinger</t>
  </si>
  <si>
    <t>Elias Schmidt</t>
  </si>
  <si>
    <t>Astrid Rockenbauer</t>
  </si>
  <si>
    <t>Jasna Gordon (HR)</t>
  </si>
  <si>
    <t>Skill-O-Meter</t>
  </si>
  <si>
    <t>Player(s) with missing Skill-O-Meter</t>
  </si>
  <si>
    <t>Rating-Difference</t>
  </si>
  <si>
    <t>Average-Score Men</t>
  </si>
  <si>
    <t>Average-Score Women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</si>
</sst>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9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477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0" fontId="0" fillId="2" borderId="32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4" fillId="2" borderId="38" xfId="0" applyFont="1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4" fillId="6" borderId="14" xfId="0" applyFont="1" applyFill="1" applyBorder="1" applyAlignment="1">
      <alignment horizontal="center"/>
    </xf>
    <xf numFmtId="0" fontId="4" fillId="6" borderId="49" xfId="0" applyFont="1" applyFill="1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7" borderId="57" xfId="0" applyFont="1" applyFill="1" applyBorder="1" applyAlignment="1">
      <alignment horizontal="center"/>
    </xf>
    <xf numFmtId="0" fontId="4" fillId="7" borderId="62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4" fillId="5" borderId="19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164" fontId="0" fillId="6" borderId="40" xfId="0" applyNumberFormat="1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2" fontId="0" fillId="8" borderId="0" xfId="0" applyNumberFormat="1" applyFill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10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80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0" fillId="6" borderId="13" xfId="0" applyNumberFormat="1" applyFill="1" applyBorder="1" applyAlignment="1">
      <alignment horizontal="center"/>
    </xf>
    <xf numFmtId="164" fontId="0" fillId="6" borderId="14" xfId="0" applyNumberFormat="1" applyFill="1" applyBorder="1" applyAlignment="1">
      <alignment horizontal="center"/>
    </xf>
    <xf numFmtId="164" fontId="0" fillId="6" borderId="49" xfId="0" applyNumberFormat="1" applyFill="1" applyBorder="1" applyAlignment="1">
      <alignment horizontal="center"/>
    </xf>
    <xf numFmtId="164" fontId="11" fillId="8" borderId="24" xfId="0" applyNumberFormat="1" applyFont="1" applyFill="1" applyBorder="1"/>
    <xf numFmtId="0" fontId="11" fillId="8" borderId="0" xfId="0" applyFont="1" applyFill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ont="1"/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3" fontId="0" fillId="0" borderId="0" xfId="0" applyNumberFormat="1" applyFont="1" applyFill="1"/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">
    <cellStyle name="Hyperlink" xfId="2" builtinId="8"/>
    <cellStyle name="Standard" xfId="0" builtinId="0"/>
    <cellStyle name="Standard 2" xfId="1"/>
    <cellStyle name="Stil 1" xfId="3"/>
  </cellStyles>
  <dxfs count="69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99CC"/>
      <color rgb="FF99CCFF"/>
      <color rgb="FFFFCC99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56E-2"/>
          <c:w val="0.59651176228965985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31"/>
                <c:pt idx="0">
                  <c:v>Harald Neumayr</c:v>
                </c:pt>
                <c:pt idx="1">
                  <c:v>Karl Seper</c:v>
                </c:pt>
                <c:pt idx="2">
                  <c:v>Bernd Wender</c:v>
                </c:pt>
                <c:pt idx="3">
                  <c:v>David Wojak</c:v>
                </c:pt>
                <c:pt idx="4">
                  <c:v>Mike Bischof-Horak</c:v>
                </c:pt>
                <c:pt idx="5">
                  <c:v>Werner Mooshammer</c:v>
                </c:pt>
                <c:pt idx="6">
                  <c:v>Rudolf Haag</c:v>
                </c:pt>
                <c:pt idx="7">
                  <c:v>Bernd Kolmanz</c:v>
                </c:pt>
                <c:pt idx="8">
                  <c:v>Gerhard Fluch</c:v>
                </c:pt>
                <c:pt idx="9">
                  <c:v>Michael Greilinger</c:v>
                </c:pt>
                <c:pt idx="10">
                  <c:v>Andreas Nechi</c:v>
                </c:pt>
                <c:pt idx="11">
                  <c:v>Christian Klima</c:v>
                </c:pt>
                <c:pt idx="12">
                  <c:v>Michael Paulus</c:v>
                </c:pt>
                <c:pt idx="13">
                  <c:v>Michl Priester</c:v>
                </c:pt>
                <c:pt idx="14">
                  <c:v>Wolfgang Pratl</c:v>
                </c:pt>
                <c:pt idx="15">
                  <c:v>Reinhold Schachner</c:v>
                </c:pt>
                <c:pt idx="16">
                  <c:v>Thomas Kremser</c:v>
                </c:pt>
                <c:pt idx="17">
                  <c:v>Susanne Giendl</c:v>
                </c:pt>
                <c:pt idx="18">
                  <c:v>Ousama El Nabriss</c:v>
                </c:pt>
                <c:pt idx="19">
                  <c:v>Sebastian Sattler</c:v>
                </c:pt>
                <c:pt idx="20">
                  <c:v>Thomas Spritzendorfer</c:v>
                </c:pt>
                <c:pt idx="21">
                  <c:v>Magda Kiss</c:v>
                </c:pt>
                <c:pt idx="22">
                  <c:v>Wiltrud Derschmidt</c:v>
                </c:pt>
                <c:pt idx="23">
                  <c:v>Richard Fasching</c:v>
                </c:pt>
                <c:pt idx="24">
                  <c:v>Bernadette Brandeis</c:v>
                </c:pt>
                <c:pt idx="25">
                  <c:v>Christian Stepanek</c:v>
                </c:pt>
                <c:pt idx="26">
                  <c:v>Manuel Schrenk</c:v>
                </c:pt>
                <c:pt idx="27">
                  <c:v>Mathias Kern</c:v>
                </c:pt>
                <c:pt idx="28">
                  <c:v>Michaela Trimmel</c:v>
                </c:pt>
                <c:pt idx="29">
                  <c:v>Othmar Ernst</c:v>
                </c:pt>
                <c:pt idx="30">
                  <c:v>Alexander Früh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31"/>
                <c:pt idx="0">
                  <c:v>-6</c:v>
                </c:pt>
                <c:pt idx="1">
                  <c:v>-3</c:v>
                </c:pt>
                <c:pt idx="2">
                  <c:v>-4</c:v>
                </c:pt>
                <c:pt idx="3">
                  <c:v>-3</c:v>
                </c:pt>
                <c:pt idx="4">
                  <c:v>-2</c:v>
                </c:pt>
                <c:pt idx="5">
                  <c:v>-3</c:v>
                </c:pt>
                <c:pt idx="6">
                  <c:v>-2</c:v>
                </c:pt>
                <c:pt idx="7">
                  <c:v>0</c:v>
                </c:pt>
                <c:pt idx="8">
                  <c:v>0</c:v>
                </c:pt>
                <c:pt idx="9">
                  <c:v>-2</c:v>
                </c:pt>
                <c:pt idx="10">
                  <c:v>-1</c:v>
                </c:pt>
                <c:pt idx="11">
                  <c:v>-1</c:v>
                </c:pt>
                <c:pt idx="12">
                  <c:v>0</c:v>
                </c:pt>
                <c:pt idx="13">
                  <c:v>-2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0</c:v>
                </c:pt>
                <c:pt idx="18">
                  <c:v>-1</c:v>
                </c:pt>
                <c:pt idx="19">
                  <c:v>0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31"/>
                <c:pt idx="0">
                  <c:v>7</c:v>
                </c:pt>
                <c:pt idx="1">
                  <c:v>5</c:v>
                </c:pt>
                <c:pt idx="2">
                  <c:v>11</c:v>
                </c:pt>
                <c:pt idx="3">
                  <c:v>6</c:v>
                </c:pt>
                <c:pt idx="4">
                  <c:v>10</c:v>
                </c:pt>
                <c:pt idx="5">
                  <c:v>5</c:v>
                </c:pt>
                <c:pt idx="6">
                  <c:v>8</c:v>
                </c:pt>
                <c:pt idx="7">
                  <c:v>3</c:v>
                </c:pt>
                <c:pt idx="8">
                  <c:v>10</c:v>
                </c:pt>
                <c:pt idx="9">
                  <c:v>8</c:v>
                </c:pt>
                <c:pt idx="10">
                  <c:v>7</c:v>
                </c:pt>
                <c:pt idx="11">
                  <c:v>9</c:v>
                </c:pt>
                <c:pt idx="12">
                  <c:v>7</c:v>
                </c:pt>
                <c:pt idx="13">
                  <c:v>8</c:v>
                </c:pt>
                <c:pt idx="14">
                  <c:v>8</c:v>
                </c:pt>
                <c:pt idx="15">
                  <c:v>9</c:v>
                </c:pt>
                <c:pt idx="16">
                  <c:v>13</c:v>
                </c:pt>
                <c:pt idx="17">
                  <c:v>14</c:v>
                </c:pt>
                <c:pt idx="18">
                  <c:v>10</c:v>
                </c:pt>
                <c:pt idx="19">
                  <c:v>8</c:v>
                </c:pt>
                <c:pt idx="20">
                  <c:v>12</c:v>
                </c:pt>
                <c:pt idx="21">
                  <c:v>12</c:v>
                </c:pt>
                <c:pt idx="22">
                  <c:v>10</c:v>
                </c:pt>
                <c:pt idx="23">
                  <c:v>10</c:v>
                </c:pt>
                <c:pt idx="24">
                  <c:v>15</c:v>
                </c:pt>
                <c:pt idx="25">
                  <c:v>14</c:v>
                </c:pt>
                <c:pt idx="26">
                  <c:v>16</c:v>
                </c:pt>
                <c:pt idx="27">
                  <c:v>7</c:v>
                </c:pt>
                <c:pt idx="28">
                  <c:v>9</c:v>
                </c:pt>
                <c:pt idx="29">
                  <c:v>6</c:v>
                </c:pt>
                <c:pt idx="30">
                  <c:v>7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7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7</c:v>
                </c:pt>
                <c:pt idx="23">
                  <c:v>8</c:v>
                </c:pt>
                <c:pt idx="24">
                  <c:v>7</c:v>
                </c:pt>
                <c:pt idx="25">
                  <c:v>7</c:v>
                </c:pt>
                <c:pt idx="26">
                  <c:v>8</c:v>
                </c:pt>
                <c:pt idx="27">
                  <c:v>12</c:v>
                </c:pt>
                <c:pt idx="28">
                  <c:v>13</c:v>
                </c:pt>
                <c:pt idx="29">
                  <c:v>15</c:v>
                </c:pt>
                <c:pt idx="30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33572224"/>
        <c:axId val="246425856"/>
      </c:barChart>
      <c:catAx>
        <c:axId val="2335722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46425856"/>
        <c:crosses val="autoZero"/>
        <c:auto val="1"/>
        <c:lblAlgn val="ctr"/>
        <c:lblOffset val="100"/>
        <c:tickLblSkip val="1"/>
        <c:noMultiLvlLbl val="0"/>
      </c:catAx>
      <c:valAx>
        <c:axId val="24642585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335722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861E-4"/>
          <c:y val="1.5802298361353481E-2"/>
          <c:w val="0.99553513370510349"/>
          <c:h val="2.3673476626232565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74144"/>
        <c:axId val="99575680"/>
      </c:lineChart>
      <c:catAx>
        <c:axId val="9957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99575680"/>
        <c:crosses val="autoZero"/>
        <c:auto val="1"/>
        <c:lblAlgn val="ctr"/>
        <c:lblOffset val="100"/>
        <c:noMultiLvlLbl val="0"/>
      </c:catAx>
      <c:valAx>
        <c:axId val="995756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95741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01"/>
          <c:y val="3.50877491664894E-2"/>
          <c:w val="0.4494966610186390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1.9607843137254902E-2</c:v>
                </c:pt>
                <c:pt idx="2">
                  <c:v>0.60784313725490191</c:v>
                </c:pt>
                <c:pt idx="3">
                  <c:v>0.25490196078431371</c:v>
                </c:pt>
                <c:pt idx="4">
                  <c:v>7.8431372549019607E-2</c:v>
                </c:pt>
                <c:pt idx="5">
                  <c:v>1.9607843137254902E-2</c:v>
                </c:pt>
                <c:pt idx="6">
                  <c:v>1.9607843137254902E-2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</c:v>
                </c:pt>
                <c:pt idx="3">
                  <c:v>0.5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596480"/>
        <c:axId val="178602368"/>
      </c:lineChart>
      <c:catAx>
        <c:axId val="17859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78602368"/>
        <c:crosses val="autoZero"/>
        <c:auto val="1"/>
        <c:lblAlgn val="ctr"/>
        <c:lblOffset val="100"/>
        <c:noMultiLvlLbl val="0"/>
      </c:catAx>
      <c:valAx>
        <c:axId val="17860236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85964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01"/>
          <c:y val="3.50877491664894E-2"/>
          <c:w val="0.4494966610186390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619904"/>
        <c:axId val="178621440"/>
      </c:lineChart>
      <c:catAx>
        <c:axId val="17861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78621440"/>
        <c:crosses val="autoZero"/>
        <c:auto val="1"/>
        <c:lblAlgn val="ctr"/>
        <c:lblOffset val="100"/>
        <c:noMultiLvlLbl val="0"/>
      </c:catAx>
      <c:valAx>
        <c:axId val="17862144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86199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01"/>
          <c:y val="3.50877491664894E-2"/>
          <c:w val="0.4494966610186390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81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Harald Neumayr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-1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27"/>
                <c:pt idx="0">
                  <c:v>0</c:v>
                </c:pt>
                <c:pt idx="1">
                  <c:v>0.68000000000000016</c:v>
                </c:pt>
                <c:pt idx="2">
                  <c:v>0.76000000000000023</c:v>
                </c:pt>
                <c:pt idx="3">
                  <c:v>1.9200000000000004</c:v>
                </c:pt>
                <c:pt idx="4">
                  <c:v>2.0400000000000005</c:v>
                </c:pt>
                <c:pt idx="5">
                  <c:v>2.5200000000000005</c:v>
                </c:pt>
                <c:pt idx="6">
                  <c:v>3.6800000000000006</c:v>
                </c:pt>
                <c:pt idx="7">
                  <c:v>4.0400000000000009</c:v>
                </c:pt>
                <c:pt idx="8">
                  <c:v>4.2800000000000011</c:v>
                </c:pt>
                <c:pt idx="9">
                  <c:v>5.3200000000000012</c:v>
                </c:pt>
                <c:pt idx="10">
                  <c:v>6.6000000000000014</c:v>
                </c:pt>
                <c:pt idx="11">
                  <c:v>7.4800000000000013</c:v>
                </c:pt>
                <c:pt idx="12">
                  <c:v>8.3600000000000012</c:v>
                </c:pt>
                <c:pt idx="13">
                  <c:v>9.5200000000000014</c:v>
                </c:pt>
                <c:pt idx="14">
                  <c:v>9.9046153846153864</c:v>
                </c:pt>
                <c:pt idx="15">
                  <c:v>9.8661538461538481</c:v>
                </c:pt>
                <c:pt idx="16">
                  <c:v>11.020000000000003</c:v>
                </c:pt>
                <c:pt idx="17">
                  <c:v>11.250769230769233</c:v>
                </c:pt>
                <c:pt idx="18">
                  <c:v>11.635384615384618</c:v>
                </c:pt>
                <c:pt idx="19">
                  <c:v>12.59692307692308</c:v>
                </c:pt>
                <c:pt idx="20">
                  <c:v>13.135384615384618</c:v>
                </c:pt>
                <c:pt idx="21">
                  <c:v>13.289230769230771</c:v>
                </c:pt>
                <c:pt idx="22">
                  <c:v>14.09692307692308</c:v>
                </c:pt>
                <c:pt idx="23">
                  <c:v>15.520000000000003</c:v>
                </c:pt>
                <c:pt idx="24">
                  <c:v>16.250769230769233</c:v>
                </c:pt>
                <c:pt idx="25">
                  <c:v>17.250769230769233</c:v>
                </c:pt>
                <c:pt idx="26">
                  <c:v>18.28923076923077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27"/>
                <c:pt idx="0">
                  <c:v>0</c:v>
                </c:pt>
                <c:pt idx="1">
                  <c:v>0.16666666666666652</c:v>
                </c:pt>
                <c:pt idx="2">
                  <c:v>-0.16666666666666696</c:v>
                </c:pt>
                <c:pt idx="3">
                  <c:v>0.16666666666666652</c:v>
                </c:pt>
                <c:pt idx="4">
                  <c:v>0.33333333333333304</c:v>
                </c:pt>
                <c:pt idx="5">
                  <c:v>0.66666666666666652</c:v>
                </c:pt>
                <c:pt idx="6">
                  <c:v>1.333333333333333</c:v>
                </c:pt>
                <c:pt idx="7">
                  <c:v>1.6666666666666665</c:v>
                </c:pt>
                <c:pt idx="8">
                  <c:v>1.333333333333333</c:v>
                </c:pt>
                <c:pt idx="9">
                  <c:v>1.5</c:v>
                </c:pt>
                <c:pt idx="10">
                  <c:v>2.1666666666666665</c:v>
                </c:pt>
                <c:pt idx="11">
                  <c:v>2.5</c:v>
                </c:pt>
                <c:pt idx="12">
                  <c:v>2.5</c:v>
                </c:pt>
                <c:pt idx="13">
                  <c:v>3</c:v>
                </c:pt>
                <c:pt idx="14">
                  <c:v>2.8333333333333335</c:v>
                </c:pt>
                <c:pt idx="15">
                  <c:v>2.166666666666667</c:v>
                </c:pt>
                <c:pt idx="16">
                  <c:v>2.5000000000000004</c:v>
                </c:pt>
                <c:pt idx="17">
                  <c:v>2.5000000000000004</c:v>
                </c:pt>
                <c:pt idx="18">
                  <c:v>2.3333333333333339</c:v>
                </c:pt>
                <c:pt idx="19">
                  <c:v>3.1666666666666674</c:v>
                </c:pt>
                <c:pt idx="20">
                  <c:v>3.5000000000000009</c:v>
                </c:pt>
                <c:pt idx="21">
                  <c:v>3.3333333333333344</c:v>
                </c:pt>
                <c:pt idx="22">
                  <c:v>3.8333333333333344</c:v>
                </c:pt>
                <c:pt idx="23">
                  <c:v>5.1666666666666679</c:v>
                </c:pt>
                <c:pt idx="24">
                  <c:v>5.1666666666666679</c:v>
                </c:pt>
                <c:pt idx="25">
                  <c:v>6.0000000000000018</c:v>
                </c:pt>
                <c:pt idx="26">
                  <c:v>6.1666666666666687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64672"/>
        <c:axId val="244766592"/>
      </c:lineChart>
      <c:catAx>
        <c:axId val="2447646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726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44766592"/>
        <c:crosses val="autoZero"/>
        <c:auto val="1"/>
        <c:lblAlgn val="ctr"/>
        <c:lblOffset val="0"/>
        <c:tickLblSkip val="13"/>
        <c:tickMarkSkip val="13"/>
        <c:noMultiLvlLbl val="0"/>
      </c:catAx>
      <c:valAx>
        <c:axId val="244766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4476467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169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6</c:v>
                </c:pt>
                <c:pt idx="9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277056"/>
        <c:axId val="247278976"/>
      </c:barChart>
      <c:catAx>
        <c:axId val="24727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47278976"/>
        <c:crosses val="autoZero"/>
        <c:auto val="1"/>
        <c:lblAlgn val="ctr"/>
        <c:lblOffset val="0"/>
        <c:noMultiLvlLbl val="0"/>
      </c:catAx>
      <c:valAx>
        <c:axId val="24727897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47277056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5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479E-2"/>
          <c:y val="0.16355670576143039"/>
          <c:w val="0.86763938852691369"/>
          <c:h val="0.80380926160453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</c:v>
                </c:pt>
                <c:pt idx="8">
                  <c:v>-1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47304960"/>
        <c:axId val="247306496"/>
      </c:barChart>
      <c:catAx>
        <c:axId val="247304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47306496"/>
        <c:crosses val="autoZero"/>
        <c:auto val="1"/>
        <c:lblAlgn val="ctr"/>
        <c:lblOffset val="100"/>
        <c:tickLblSkip val="1"/>
        <c:noMultiLvlLbl val="0"/>
      </c:catAx>
      <c:valAx>
        <c:axId val="24730649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4730496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293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059E-2"/>
          <c:y val="0.19140868681737397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13"/>
                <c:pt idx="0">
                  <c:v>-0.5</c:v>
                </c:pt>
                <c:pt idx="1">
                  <c:v>0</c:v>
                </c:pt>
                <c:pt idx="2">
                  <c:v>0.66666666666666652</c:v>
                </c:pt>
                <c:pt idx="3">
                  <c:v>-8.3333333333333481E-2</c:v>
                </c:pt>
                <c:pt idx="4">
                  <c:v>0.41666666666666652</c:v>
                </c:pt>
                <c:pt idx="5">
                  <c:v>-0.25</c:v>
                </c:pt>
                <c:pt idx="6">
                  <c:v>-0.33333333333333348</c:v>
                </c:pt>
                <c:pt idx="7">
                  <c:v>-0.75</c:v>
                </c:pt>
                <c:pt idx="8">
                  <c:v>0.16666666666666696</c:v>
                </c:pt>
                <c:pt idx="9">
                  <c:v>-0.5</c:v>
                </c:pt>
                <c:pt idx="10">
                  <c:v>-0.16666666666666652</c:v>
                </c:pt>
                <c:pt idx="11">
                  <c:v>8.3333333333333481E-2</c:v>
                </c:pt>
                <c:pt idx="12">
                  <c:v>-0.33333333333333304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319552"/>
        <c:axId val="247321728"/>
      </c:barChart>
      <c:catAx>
        <c:axId val="24731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78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47321728"/>
        <c:crosses val="autoZero"/>
        <c:auto val="1"/>
        <c:lblAlgn val="ctr"/>
        <c:lblOffset val="0"/>
        <c:noMultiLvlLbl val="0"/>
      </c:catAx>
      <c:valAx>
        <c:axId val="247321728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4731955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059E-2"/>
          <c:y val="0.19140868681737397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13"/>
                <c:pt idx="0">
                  <c:v>-0.5</c:v>
                </c:pt>
                <c:pt idx="1">
                  <c:v>-0.5</c:v>
                </c:pt>
                <c:pt idx="2">
                  <c:v>1</c:v>
                </c:pt>
                <c:pt idx="3">
                  <c:v>0</c:v>
                </c:pt>
                <c:pt idx="4">
                  <c:v>0.5</c:v>
                </c:pt>
                <c:pt idx="5">
                  <c:v>0.5</c:v>
                </c:pt>
                <c:pt idx="6">
                  <c:v>0</c:v>
                </c:pt>
                <c:pt idx="7">
                  <c:v>-1</c:v>
                </c:pt>
                <c:pt idx="8">
                  <c:v>0.5</c:v>
                </c:pt>
                <c:pt idx="9">
                  <c:v>0.5</c:v>
                </c:pt>
                <c:pt idx="10">
                  <c:v>0</c:v>
                </c:pt>
                <c:pt idx="11">
                  <c:v>0.5</c:v>
                </c:pt>
                <c:pt idx="12">
                  <c:v>0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596544"/>
        <c:axId val="247598464"/>
      </c:barChart>
      <c:catAx>
        <c:axId val="24759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78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47598464"/>
        <c:crosses val="autoZero"/>
        <c:auto val="1"/>
        <c:lblAlgn val="ctr"/>
        <c:lblOffset val="0"/>
        <c:noMultiLvlLbl val="0"/>
      </c:catAx>
      <c:valAx>
        <c:axId val="24759846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4759654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03"/>
          <c:y val="0.24245701845408871"/>
          <c:w val="0.84418478778235517"/>
          <c:h val="0.669685649758897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-1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13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17</c:v>
                </c:pt>
                <c:pt idx="23">
                  <c:v>18</c:v>
                </c:pt>
                <c:pt idx="24">
                  <c:v>19</c:v>
                </c:pt>
                <c:pt idx="25">
                  <c:v>20</c:v>
                </c:pt>
                <c:pt idx="26">
                  <c:v>22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590720"/>
        <c:axId val="252592896"/>
      </c:lineChart>
      <c:catAx>
        <c:axId val="2525907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2592896"/>
        <c:crosses val="autoZero"/>
        <c:auto val="1"/>
        <c:lblAlgn val="ctr"/>
        <c:lblOffset val="0"/>
        <c:tickLblSkip val="13"/>
        <c:tickMarkSkip val="13"/>
        <c:noMultiLvlLbl val="0"/>
      </c:catAx>
      <c:valAx>
        <c:axId val="252592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259072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12E-3"/>
          <c:y val="9.3370770514150853E-2"/>
          <c:w val="0.9938996335135543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  <c:pt idx="12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607872"/>
        <c:axId val="252610048"/>
      </c:barChart>
      <c:catAx>
        <c:axId val="2526078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6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2610048"/>
        <c:crosses val="autoZero"/>
        <c:auto val="1"/>
        <c:lblAlgn val="ctr"/>
        <c:lblOffset val="0"/>
        <c:tickMarkSkip val="1"/>
        <c:noMultiLvlLbl val="0"/>
      </c:catAx>
      <c:valAx>
        <c:axId val="25261004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260787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04"/>
          <c:y val="4.2060826312794774E-3"/>
          <c:w val="0.76116042792600269"/>
          <c:h val="0.25115184946615166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89965E-2"/>
          <c:y val="0.2235558393038708"/>
          <c:w val="0.95292942858369711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3"/>
                <c:pt idx="0" formatCode="General">
                  <c:v>0</c:v>
                </c:pt>
                <c:pt idx="1">
                  <c:v>-0.5</c:v>
                </c:pt>
                <c:pt idx="2" formatCode="General">
                  <c:v>0.29999999999999982</c:v>
                </c:pt>
                <c:pt idx="3" formatCode="General">
                  <c:v>0.10000000000000009</c:v>
                </c:pt>
                <c:pt idx="4" formatCode="General">
                  <c:v>0.10000000000000009</c:v>
                </c:pt>
                <c:pt idx="5" formatCode="General">
                  <c:v>0.79999999999999982</c:v>
                </c:pt>
                <c:pt idx="6" formatCode="General">
                  <c:v>0.29999999999999982</c:v>
                </c:pt>
                <c:pt idx="7" formatCode="General">
                  <c:v>-0.20000000000000018</c:v>
                </c:pt>
                <c:pt idx="8" formatCode="General">
                  <c:v>0.29999999999999982</c:v>
                </c:pt>
                <c:pt idx="9" formatCode="General">
                  <c:v>1</c:v>
                </c:pt>
                <c:pt idx="10" formatCode="General">
                  <c:v>0.20000000000000018</c:v>
                </c:pt>
                <c:pt idx="11" formatCode="General">
                  <c:v>0.39999999999999991</c:v>
                </c:pt>
                <c:pt idx="12" formatCode="General">
                  <c:v>0.29999999999999982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3"/>
                <c:pt idx="0" formatCode="General">
                  <c:v>0.89999999999999991</c:v>
                </c:pt>
                <c:pt idx="1">
                  <c:v>0.20000000000000018</c:v>
                </c:pt>
                <c:pt idx="2" formatCode="General">
                  <c:v>1.5999999999999996</c:v>
                </c:pt>
                <c:pt idx="3" formatCode="General">
                  <c:v>0.5</c:v>
                </c:pt>
                <c:pt idx="4" formatCode="General">
                  <c:v>0.79999999999999982</c:v>
                </c:pt>
                <c:pt idx="5" formatCode="General">
                  <c:v>1.5</c:v>
                </c:pt>
                <c:pt idx="6" formatCode="General">
                  <c:v>0.70000000000000018</c:v>
                </c:pt>
                <c:pt idx="7" formatCode="General">
                  <c:v>0.60000000000000009</c:v>
                </c:pt>
                <c:pt idx="8" formatCode="General">
                  <c:v>1.7999999999999998</c:v>
                </c:pt>
                <c:pt idx="9" formatCode="General">
                  <c:v>1.9000000000000004</c:v>
                </c:pt>
                <c:pt idx="10" formatCode="General">
                  <c:v>1.0999999999999996</c:v>
                </c:pt>
                <c:pt idx="11" formatCode="General">
                  <c:v>1.4000000000000004</c:v>
                </c:pt>
                <c:pt idx="12" formatCode="General">
                  <c:v>1.7999999999999998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871552"/>
        <c:axId val="337122048"/>
      </c:barChart>
      <c:catAx>
        <c:axId val="30887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217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3712204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337122048"/>
        <c:scaling>
          <c:orientation val="minMax"/>
          <c:max val="2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08871552"/>
        <c:crosses val="autoZero"/>
        <c:crossBetween val="between"/>
        <c:majorUnit val="0.5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6</c:v>
                </c:pt>
                <c:pt idx="9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3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629376"/>
        <c:axId val="252631296"/>
      </c:barChart>
      <c:catAx>
        <c:axId val="2526293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6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2631296"/>
        <c:crosses val="autoZero"/>
        <c:auto val="1"/>
        <c:lblAlgn val="ctr"/>
        <c:lblOffset val="0"/>
        <c:tickMarkSkip val="1"/>
        <c:noMultiLvlLbl val="0"/>
      </c:catAx>
      <c:valAx>
        <c:axId val="25263129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262937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04"/>
          <c:y val="4.2060826312794774E-3"/>
          <c:w val="0.76116042792600269"/>
          <c:h val="0.25115184946615166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498496"/>
        <c:axId val="253500416"/>
      </c:barChart>
      <c:catAx>
        <c:axId val="2534984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3500416"/>
        <c:crosses val="autoZero"/>
        <c:auto val="1"/>
        <c:lblAlgn val="ctr"/>
        <c:lblOffset val="0"/>
        <c:tickMarkSkip val="1"/>
        <c:noMultiLvlLbl val="0"/>
      </c:catAx>
      <c:valAx>
        <c:axId val="25350041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349849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04"/>
          <c:y val="4.2060826312794774E-3"/>
          <c:w val="0.76116042792600269"/>
          <c:h val="0.25115184946615166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519744"/>
        <c:axId val="253521920"/>
      </c:barChart>
      <c:catAx>
        <c:axId val="2535197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3521920"/>
        <c:crosses val="autoZero"/>
        <c:auto val="1"/>
        <c:lblAlgn val="ctr"/>
        <c:lblOffset val="0"/>
        <c:tickMarkSkip val="1"/>
        <c:noMultiLvlLbl val="0"/>
      </c:catAx>
      <c:valAx>
        <c:axId val="25352192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351974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04"/>
          <c:y val="4.2060826312794774E-3"/>
          <c:w val="0.76116042792600269"/>
          <c:h val="0.25115184946615166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536896"/>
        <c:axId val="253555456"/>
      </c:barChart>
      <c:catAx>
        <c:axId val="2535368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3555456"/>
        <c:crosses val="autoZero"/>
        <c:auto val="1"/>
        <c:lblAlgn val="ctr"/>
        <c:lblOffset val="0"/>
        <c:tickMarkSkip val="1"/>
        <c:noMultiLvlLbl val="0"/>
      </c:catAx>
      <c:valAx>
        <c:axId val="25355545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353689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04"/>
          <c:y val="4.2060826312794774E-3"/>
          <c:w val="0.76116042792600269"/>
          <c:h val="0.25115184946615166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095"/>
          <c:w val="0.90917873676370731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13"/>
                <c:pt idx="0">
                  <c:v>-1</c:v>
                </c:pt>
                <c:pt idx="1">
                  <c:v>-0.5</c:v>
                </c:pt>
                <c:pt idx="2" formatCode="General">
                  <c:v>0</c:v>
                </c:pt>
                <c:pt idx="3" formatCode="General">
                  <c:v>-1</c:v>
                </c:pt>
                <c:pt idx="4" formatCode="General">
                  <c:v>0</c:v>
                </c:pt>
                <c:pt idx="5" formatCode="General">
                  <c:v>-0.5</c:v>
                </c:pt>
                <c:pt idx="6" formatCode="General">
                  <c:v>-1</c:v>
                </c:pt>
                <c:pt idx="7" formatCode="General">
                  <c:v>-1</c:v>
                </c:pt>
                <c:pt idx="8" formatCode="General">
                  <c:v>0</c:v>
                </c:pt>
                <c:pt idx="9" formatCode="General">
                  <c:v>-1</c:v>
                </c:pt>
                <c:pt idx="10" formatCode="General">
                  <c:v>-1.5</c:v>
                </c:pt>
                <c:pt idx="11" formatCode="General">
                  <c:v>-0.5</c:v>
                </c:pt>
                <c:pt idx="12" formatCode="General">
                  <c:v>-1.5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572992"/>
        <c:axId val="253579264"/>
      </c:barChart>
      <c:catAx>
        <c:axId val="253572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614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53579264"/>
        <c:crosses val="autoZero"/>
        <c:auto val="1"/>
        <c:lblAlgn val="ctr"/>
        <c:lblOffset val="0"/>
        <c:noMultiLvlLbl val="0"/>
      </c:catAx>
      <c:valAx>
        <c:axId val="25357926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649E-4"/>
              <c:y val="0.2952099737532809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5357299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Harald Neumayr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-1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Karl Seper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David Wojak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6</c:v>
                </c:pt>
                <c:pt idx="24">
                  <c:v>6</c:v>
                </c:pt>
                <c:pt idx="25">
                  <c:v>7</c:v>
                </c:pt>
                <c:pt idx="26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044160"/>
        <c:axId val="396054912"/>
      </c:lineChart>
      <c:catAx>
        <c:axId val="3960441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96054912"/>
        <c:crosses val="autoZero"/>
        <c:auto val="1"/>
        <c:lblAlgn val="ctr"/>
        <c:lblOffset val="0"/>
        <c:tickLblSkip val="13"/>
        <c:tickMarkSkip val="13"/>
        <c:noMultiLvlLbl val="0"/>
      </c:catAx>
      <c:valAx>
        <c:axId val="396054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9604416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13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17</c:v>
                </c:pt>
                <c:pt idx="23">
                  <c:v>18</c:v>
                </c:pt>
                <c:pt idx="24">
                  <c:v>19</c:v>
                </c:pt>
                <c:pt idx="25">
                  <c:v>20</c:v>
                </c:pt>
                <c:pt idx="2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Magda Kiss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2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10</c:v>
                </c:pt>
                <c:pt idx="11">
                  <c:v>11</c:v>
                </c:pt>
                <c:pt idx="12">
                  <c:v>13</c:v>
                </c:pt>
                <c:pt idx="13">
                  <c:v>15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24</c:v>
                </c:pt>
                <c:pt idx="24">
                  <c:v>25</c:v>
                </c:pt>
                <c:pt idx="25">
                  <c:v>25</c:v>
                </c:pt>
                <c:pt idx="2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Wiltrud Derschmidt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12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18</c:v>
                </c:pt>
                <c:pt idx="20">
                  <c:v>19</c:v>
                </c:pt>
                <c:pt idx="21">
                  <c:v>19</c:v>
                </c:pt>
                <c:pt idx="22">
                  <c:v>21</c:v>
                </c:pt>
                <c:pt idx="23">
                  <c:v>24</c:v>
                </c:pt>
                <c:pt idx="24">
                  <c:v>24</c:v>
                </c:pt>
                <c:pt idx="25">
                  <c:v>27</c:v>
                </c:pt>
                <c:pt idx="2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Bernadette Brandeis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30</c:v>
                </c:pt>
                <c:pt idx="26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88192"/>
        <c:axId val="448442752"/>
      </c:lineChart>
      <c:catAx>
        <c:axId val="446888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448442752"/>
        <c:crosses val="autoZero"/>
        <c:auto val="1"/>
        <c:lblAlgn val="ctr"/>
        <c:lblOffset val="0"/>
        <c:tickLblSkip val="13"/>
        <c:tickMarkSkip val="13"/>
        <c:noMultiLvlLbl val="0"/>
      </c:catAx>
      <c:valAx>
        <c:axId val="448442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4688819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309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22"/>
          <c:w val="0.84819715717353639"/>
          <c:h val="0.8291128847151617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'Tournament-Statistic'!$B$8:$AB$8</c:f>
              <c:numCache>
                <c:formatCode>General</c:formatCode>
                <c:ptCount val="13"/>
                <c:pt idx="0">
                  <c:v>-1</c:v>
                </c:pt>
                <c:pt idx="1">
                  <c:v>-9</c:v>
                </c:pt>
                <c:pt idx="2">
                  <c:v>-1</c:v>
                </c:pt>
                <c:pt idx="3">
                  <c:v>-6</c:v>
                </c:pt>
                <c:pt idx="4">
                  <c:v>-5</c:v>
                </c:pt>
                <c:pt idx="5">
                  <c:v>0</c:v>
                </c:pt>
                <c:pt idx="6">
                  <c:v>0</c:v>
                </c:pt>
                <c:pt idx="7">
                  <c:v>-5</c:v>
                </c:pt>
                <c:pt idx="8">
                  <c:v>-1</c:v>
                </c:pt>
                <c:pt idx="9">
                  <c:v>0</c:v>
                </c:pt>
                <c:pt idx="10">
                  <c:v>-1</c:v>
                </c:pt>
                <c:pt idx="11">
                  <c:v>-2</c:v>
                </c:pt>
                <c:pt idx="12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'Tournament-Statistic'!$B$9:$AB$9</c:f>
              <c:numCache>
                <c:formatCode>General</c:formatCode>
                <c:ptCount val="13"/>
                <c:pt idx="0">
                  <c:v>13</c:v>
                </c:pt>
                <c:pt idx="1">
                  <c:v>10</c:v>
                </c:pt>
                <c:pt idx="2">
                  <c:v>20</c:v>
                </c:pt>
                <c:pt idx="3">
                  <c:v>11</c:v>
                </c:pt>
                <c:pt idx="4">
                  <c:v>15</c:v>
                </c:pt>
                <c:pt idx="5">
                  <c:v>22</c:v>
                </c:pt>
                <c:pt idx="6">
                  <c:v>16</c:v>
                </c:pt>
                <c:pt idx="7">
                  <c:v>11</c:v>
                </c:pt>
                <c:pt idx="8">
                  <c:v>20</c:v>
                </c:pt>
                <c:pt idx="9">
                  <c:v>29</c:v>
                </c:pt>
                <c:pt idx="10">
                  <c:v>21</c:v>
                </c:pt>
                <c:pt idx="11">
                  <c:v>19</c:v>
                </c:pt>
                <c:pt idx="12">
                  <c:v>17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'Tournament-Statistic'!$B$10:$AB$10</c:f>
              <c:numCache>
                <c:formatCode>General</c:formatCode>
                <c:ptCount val="13"/>
                <c:pt idx="0">
                  <c:v>6</c:v>
                </c:pt>
                <c:pt idx="1">
                  <c:v>0</c:v>
                </c:pt>
                <c:pt idx="2">
                  <c:v>17</c:v>
                </c:pt>
                <c:pt idx="3">
                  <c:v>2</c:v>
                </c:pt>
                <c:pt idx="4">
                  <c:v>5</c:v>
                </c:pt>
                <c:pt idx="5">
                  <c:v>15</c:v>
                </c:pt>
                <c:pt idx="6">
                  <c:v>3</c:v>
                </c:pt>
                <c:pt idx="7">
                  <c:v>2</c:v>
                </c:pt>
                <c:pt idx="8">
                  <c:v>11</c:v>
                </c:pt>
                <c:pt idx="9">
                  <c:v>18</c:v>
                </c:pt>
                <c:pt idx="10">
                  <c:v>10</c:v>
                </c:pt>
                <c:pt idx="11">
                  <c:v>13</c:v>
                </c:pt>
                <c:pt idx="12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494547712"/>
        <c:axId val="494549248"/>
      </c:barChart>
      <c:catAx>
        <c:axId val="4945477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494549248"/>
        <c:crosses val="autoZero"/>
        <c:auto val="1"/>
        <c:lblAlgn val="ctr"/>
        <c:lblOffset val="100"/>
        <c:tickLblSkip val="1"/>
        <c:noMultiLvlLbl val="0"/>
      </c:catAx>
      <c:valAx>
        <c:axId val="49454924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49454771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586"/>
          <c:w val="0.844513526718250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'Tournament-Statistic'!$B$12:$AB$12</c:f>
              <c:numCache>
                <c:formatCode>General</c:formatCode>
                <c:ptCount val="13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'Tournament-Statistic'!$B$13:$AB$13</c:f>
              <c:numCache>
                <c:formatCode>General</c:formatCode>
                <c:ptCount val="13"/>
                <c:pt idx="0">
                  <c:v>5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7</c:v>
                </c:pt>
                <c:pt idx="7">
                  <c:v>6</c:v>
                </c:pt>
                <c:pt idx="8">
                  <c:v>3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  <c:pt idx="12">
                  <c:v>4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Parameter!$B$8:$N$8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</c:numCache>
            </c:numRef>
          </c:cat>
          <c:val>
            <c:numRef>
              <c:f>'Tournament-Statistic'!$B$14:$AB$14</c:f>
              <c:numCache>
                <c:formatCode>General</c:formatCode>
                <c:ptCount val="13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7</c:v>
                </c:pt>
                <c:pt idx="10">
                  <c:v>3</c:v>
                </c:pt>
                <c:pt idx="11">
                  <c:v>4</c:v>
                </c:pt>
                <c:pt idx="12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576026496"/>
        <c:axId val="99549184"/>
      </c:barChart>
      <c:catAx>
        <c:axId val="5760264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99549184"/>
        <c:crosses val="autoZero"/>
        <c:auto val="1"/>
        <c:lblAlgn val="ctr"/>
        <c:lblOffset val="100"/>
        <c:tickLblSkip val="1"/>
        <c:noMultiLvlLbl val="0"/>
      </c:catAx>
      <c:valAx>
        <c:axId val="9954918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5760264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</c:v>
                </c:pt>
                <c:pt idx="3">
                  <c:v>0.24</c:v>
                </c:pt>
                <c:pt idx="4">
                  <c:v>0.08</c:v>
                </c:pt>
                <c:pt idx="5">
                  <c:v>0.04</c:v>
                </c:pt>
                <c:pt idx="6">
                  <c:v>0.04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0.4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986624"/>
        <c:axId val="96988160"/>
      </c:lineChart>
      <c:catAx>
        <c:axId val="9698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96988160"/>
        <c:crosses val="autoZero"/>
        <c:auto val="1"/>
        <c:lblAlgn val="ctr"/>
        <c:lblOffset val="100"/>
        <c:noMultiLvlLbl val="0"/>
      </c:catAx>
      <c:valAx>
        <c:axId val="9698816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69866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01"/>
          <c:y val="3.50877491664894E-2"/>
          <c:w val="0.4494966610186390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3.8461538461538464E-2</c:v>
                </c:pt>
                <c:pt idx="2">
                  <c:v>0.61538461538461542</c:v>
                </c:pt>
                <c:pt idx="3">
                  <c:v>0.26923076923076922</c:v>
                </c:pt>
                <c:pt idx="4">
                  <c:v>7.6923076923076927E-2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</c:v>
                </c:pt>
                <c:pt idx="3">
                  <c:v>0.6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99392"/>
        <c:axId val="99505280"/>
      </c:lineChart>
      <c:catAx>
        <c:axId val="9949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99505280"/>
        <c:crosses val="autoZero"/>
        <c:auto val="1"/>
        <c:lblAlgn val="ctr"/>
        <c:lblOffset val="100"/>
        <c:noMultiLvlLbl val="0"/>
      </c:catAx>
      <c:valAx>
        <c:axId val="995052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94993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01"/>
          <c:y val="3.50877491664894E-2"/>
          <c:w val="0.4494966610186390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47008"/>
        <c:axId val="99548544"/>
      </c:lineChart>
      <c:catAx>
        <c:axId val="9954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99548544"/>
        <c:crosses val="autoZero"/>
        <c:auto val="1"/>
        <c:lblAlgn val="ctr"/>
        <c:lblOffset val="100"/>
        <c:noMultiLvlLbl val="0"/>
      </c:catAx>
      <c:valAx>
        <c:axId val="9954854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95470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01"/>
          <c:y val="3.50877491664894E-2"/>
          <c:w val="0.4494966610186390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38</xdr:col>
      <xdr:colOff>123824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31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31</xdr:col>
      <xdr:colOff>200025</xdr:colOff>
      <xdr:row>19</xdr:row>
      <xdr:rowOff>38100</xdr:rowOff>
    </xdr:from>
    <xdr:to>
      <xdr:col>38</xdr:col>
      <xdr:colOff>123826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31</xdr:col>
      <xdr:colOff>200025</xdr:colOff>
      <xdr:row>27</xdr:row>
      <xdr:rowOff>19050</xdr:rowOff>
    </xdr:from>
    <xdr:to>
      <xdr:col>38</xdr:col>
      <xdr:colOff>123826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29</xdr:col>
      <xdr:colOff>733424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32</xdr:col>
      <xdr:colOff>1400175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30</xdr:col>
      <xdr:colOff>0</xdr:colOff>
      <xdr:row>9</xdr:row>
      <xdr:rowOff>171452</xdr:rowOff>
    </xdr:from>
    <xdr:to>
      <xdr:col>31</xdr:col>
      <xdr:colOff>1438275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31</xdr:col>
      <xdr:colOff>1466850</xdr:colOff>
      <xdr:row>9</xdr:row>
      <xdr:rowOff>171450</xdr:rowOff>
    </xdr:from>
    <xdr:to>
      <xdr:col>32</xdr:col>
      <xdr:colOff>1400175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38</xdr:col>
      <xdr:colOff>600075</xdr:colOff>
      <xdr:row>26</xdr:row>
      <xdr:rowOff>129633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38</xdr:col>
      <xdr:colOff>600075</xdr:colOff>
      <xdr:row>31</xdr:row>
      <xdr:rowOff>116274</xdr:rowOff>
    </xdr:to>
    <xdr:graphicFrame macro="">
      <xdr:nvGraphicFramePr>
        <xdr:cNvPr id="15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38</xdr:col>
      <xdr:colOff>600075</xdr:colOff>
      <xdr:row>36</xdr:row>
      <xdr:rowOff>102916</xdr:rowOff>
    </xdr:to>
    <xdr:graphicFrame macro="">
      <xdr:nvGraphicFramePr>
        <xdr:cNvPr id="16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38</xdr:col>
      <xdr:colOff>600075</xdr:colOff>
      <xdr:row>41</xdr:row>
      <xdr:rowOff>89557</xdr:rowOff>
    </xdr:to>
    <xdr:graphicFrame macro="">
      <xdr:nvGraphicFramePr>
        <xdr:cNvPr id="17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38</xdr:col>
      <xdr:colOff>600075</xdr:colOff>
      <xdr:row>46</xdr:row>
      <xdr:rowOff>76199</xdr:rowOff>
    </xdr:to>
    <xdr:graphicFrame macro="">
      <xdr:nvGraphicFramePr>
        <xdr:cNvPr id="18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38</xdr:col>
      <xdr:colOff>600075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Harald Neumayr vs. Avg. Comparision-Player (Susanne Giendl)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47625</xdr:colOff>
      <xdr:row>0</xdr:row>
      <xdr:rowOff>0</xdr:rowOff>
    </xdr:from>
    <xdr:to>
      <xdr:col>20</xdr:col>
      <xdr:colOff>576679</xdr:colOff>
      <xdr:row>14</xdr:row>
      <xdr:rowOff>180975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5" y="0"/>
          <a:ext cx="3939004" cy="347662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queryTables/queryTable1.xml><?xml version="1.0" encoding="utf-8"?>
<queryTable xmlns="http://schemas.openxmlformats.org/spreadsheetml/2006/main" name="ranking_1" backgroundRefresh="0" preserveFormatting="0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74" customWidth="1"/>
    <col min="2" max="2" width="11.42578125" style="274"/>
    <col min="3" max="3" width="4.85546875" style="274" customWidth="1"/>
    <col min="4" max="4" width="9.85546875" style="274" customWidth="1"/>
    <col min="5" max="5" width="2.28515625" style="274" customWidth="1"/>
    <col min="6" max="7" width="11.42578125" style="274"/>
    <col min="8" max="8" width="12" style="274" customWidth="1"/>
    <col min="9" max="9" width="8.85546875" style="274" customWidth="1"/>
    <col min="10" max="26" width="11.42578125" style="274"/>
    <col min="27" max="27" width="0" style="274" hidden="1" customWidth="1"/>
    <col min="28" max="16384" width="11.42578125" style="274"/>
  </cols>
  <sheetData>
    <row r="1" spans="1:27" ht="23.25" x14ac:dyDescent="0.35">
      <c r="A1" s="273" t="s">
        <v>192</v>
      </c>
    </row>
    <row r="2" spans="1:27" ht="3" customHeight="1" thickBot="1" x14ac:dyDescent="0.3">
      <c r="AA2" s="274" t="s">
        <v>161</v>
      </c>
    </row>
    <row r="3" spans="1:27" ht="27.75" customHeight="1" thickBot="1" x14ac:dyDescent="0.3">
      <c r="A3" s="363" t="str">
        <f>Parameter!B10 &amp; "   "&amp;Parameter!B11</f>
        <v>Iron City Ice Crush 2013   (Eisenstadt / 16.2.2013)</v>
      </c>
      <c r="B3" s="364"/>
      <c r="C3" s="364"/>
      <c r="D3" s="364"/>
      <c r="E3" s="364"/>
      <c r="F3" s="364"/>
      <c r="G3" s="364"/>
      <c r="H3" s="364"/>
      <c r="I3" s="364"/>
      <c r="J3" s="364"/>
      <c r="K3" s="365"/>
      <c r="AA3" s="274" t="s">
        <v>163</v>
      </c>
    </row>
    <row r="4" spans="1:27" x14ac:dyDescent="0.25">
      <c r="A4" s="274" t="s">
        <v>193</v>
      </c>
      <c r="B4" s="274" t="s">
        <v>334</v>
      </c>
      <c r="AA4" s="274" t="s">
        <v>164</v>
      </c>
    </row>
    <row r="6" spans="1:27" ht="23.25" x14ac:dyDescent="0.35">
      <c r="A6" s="273" t="s">
        <v>160</v>
      </c>
    </row>
    <row r="7" spans="1:27" ht="15" customHeight="1" thickBot="1" x14ac:dyDescent="0.3">
      <c r="A7" s="274" t="s">
        <v>204</v>
      </c>
      <c r="AA7" s="274" t="s">
        <v>161</v>
      </c>
    </row>
    <row r="8" spans="1:27" ht="15" customHeight="1" thickBot="1" x14ac:dyDescent="0.3">
      <c r="A8" s="274" t="s">
        <v>162</v>
      </c>
      <c r="D8" s="275"/>
      <c r="AA8" s="274" t="s">
        <v>163</v>
      </c>
    </row>
    <row r="9" spans="1:27" x14ac:dyDescent="0.25">
      <c r="A9" s="274" t="s">
        <v>178</v>
      </c>
      <c r="AA9" s="274" t="s">
        <v>164</v>
      </c>
    </row>
    <row r="11" spans="1:27" ht="23.25" x14ac:dyDescent="0.35">
      <c r="A11" s="273" t="s">
        <v>165</v>
      </c>
    </row>
    <row r="12" spans="1:27" x14ac:dyDescent="0.25">
      <c r="A12" s="274" t="s">
        <v>187</v>
      </c>
    </row>
    <row r="13" spans="1:27" x14ac:dyDescent="0.25">
      <c r="A13" s="274" t="s">
        <v>194</v>
      </c>
      <c r="J13" s="276" t="s">
        <v>177</v>
      </c>
    </row>
    <row r="14" spans="1:27" ht="9.75" customHeight="1" x14ac:dyDescent="0.25"/>
    <row r="15" spans="1:27" ht="46.5" x14ac:dyDescent="0.7">
      <c r="A15" s="366" t="s">
        <v>166</v>
      </c>
      <c r="B15" s="366"/>
      <c r="C15" s="366"/>
      <c r="D15" s="366"/>
      <c r="E15" s="312" t="s">
        <v>167</v>
      </c>
    </row>
    <row r="16" spans="1:27" x14ac:dyDescent="0.25">
      <c r="A16" s="315" t="s">
        <v>168</v>
      </c>
      <c r="B16" s="315"/>
      <c r="C16" s="315"/>
      <c r="D16" s="315"/>
      <c r="E16" s="315"/>
    </row>
    <row r="17" spans="1:8" x14ac:dyDescent="0.25">
      <c r="A17" s="274" t="s">
        <v>169</v>
      </c>
      <c r="B17" s="313" t="s">
        <v>170</v>
      </c>
    </row>
    <row r="18" spans="1:8" x14ac:dyDescent="0.25">
      <c r="A18" s="274" t="s">
        <v>171</v>
      </c>
      <c r="B18" s="313" t="s">
        <v>9</v>
      </c>
    </row>
    <row r="19" spans="1:8" x14ac:dyDescent="0.25">
      <c r="A19" s="274" t="s">
        <v>172</v>
      </c>
      <c r="B19" s="313" t="s">
        <v>11</v>
      </c>
    </row>
    <row r="20" spans="1:8" ht="9" customHeight="1" x14ac:dyDescent="0.25"/>
    <row r="21" spans="1:8" x14ac:dyDescent="0.25">
      <c r="A21" s="367" t="s">
        <v>173</v>
      </c>
      <c r="B21" s="367"/>
      <c r="C21" s="367"/>
      <c r="D21" s="367"/>
      <c r="E21" s="367"/>
    </row>
    <row r="25" spans="1:8" ht="12.75" customHeight="1" x14ac:dyDescent="0.25"/>
    <row r="26" spans="1:8" ht="12.75" customHeight="1" x14ac:dyDescent="0.25">
      <c r="A26" s="368" t="s">
        <v>174</v>
      </c>
      <c r="B26" s="368"/>
      <c r="C26" s="368"/>
      <c r="D26" s="368"/>
    </row>
    <row r="27" spans="1:8" ht="9" customHeight="1" x14ac:dyDescent="0.25"/>
    <row r="28" spans="1:8" x14ac:dyDescent="0.25">
      <c r="A28" s="274" t="s">
        <v>188</v>
      </c>
    </row>
    <row r="29" spans="1:8" x14ac:dyDescent="0.25">
      <c r="A29" s="274" t="s">
        <v>175</v>
      </c>
      <c r="F29" s="314" t="s">
        <v>176</v>
      </c>
      <c r="G29" s="314"/>
      <c r="H29" s="314"/>
    </row>
  </sheetData>
  <sheetProtection password="DF65" sheet="1" objects="1" scenarios="1"/>
  <mergeCells count="4">
    <mergeCell ref="A3:K3"/>
    <mergeCell ref="A15:D15"/>
    <mergeCell ref="A21:E21"/>
    <mergeCell ref="A26:D26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EZ178"/>
  <sheetViews>
    <sheetView topLeftCell="T1" workbookViewId="0">
      <pane ySplit="1" topLeftCell="A89" activePane="bottomLeft" state="frozen"/>
      <selection pane="bottomLeft" activeCell="Y101" sqref="Y101"/>
    </sheetView>
  </sheetViews>
  <sheetFormatPr baseColWidth="10" defaultColWidth="11.42578125" defaultRowHeight="15" x14ac:dyDescent="0.25"/>
  <cols>
    <col min="1" max="30" width="11.42578125" style="2" customWidth="1"/>
    <col min="31" max="84" width="4.28515625" style="78" customWidth="1"/>
    <col min="85" max="85" width="26" customWidth="1"/>
    <col min="88" max="150" width="4.28515625" style="91" customWidth="1"/>
    <col min="151" max="156" width="4.28515625" customWidth="1"/>
  </cols>
  <sheetData>
    <row r="1" spans="8:156" s="73" customFormat="1" ht="71.25" customHeight="1" x14ac:dyDescent="0.25">
      <c r="H1" s="317" t="s">
        <v>205</v>
      </c>
      <c r="I1" s="317" t="s">
        <v>206</v>
      </c>
      <c r="J1" s="316" t="s">
        <v>21</v>
      </c>
      <c r="K1" s="316" t="s">
        <v>22</v>
      </c>
      <c r="L1" s="316" t="s">
        <v>23</v>
      </c>
      <c r="M1" s="316" t="s">
        <v>24</v>
      </c>
      <c r="N1" s="316" t="s">
        <v>25</v>
      </c>
      <c r="O1" s="316" t="s">
        <v>195</v>
      </c>
      <c r="P1" s="316" t="s">
        <v>196</v>
      </c>
      <c r="Q1" s="316" t="s">
        <v>197</v>
      </c>
      <c r="R1" s="317" t="s">
        <v>207</v>
      </c>
      <c r="S1" s="317" t="s">
        <v>208</v>
      </c>
      <c r="T1" s="317" t="s">
        <v>209</v>
      </c>
      <c r="U1" s="317" t="s">
        <v>210</v>
      </c>
      <c r="V1" s="317" t="s">
        <v>211</v>
      </c>
      <c r="W1" s="317" t="s">
        <v>212</v>
      </c>
      <c r="X1" s="317" t="s">
        <v>213</v>
      </c>
      <c r="Y1" s="317" t="s">
        <v>214</v>
      </c>
      <c r="Z1" s="317" t="s">
        <v>299</v>
      </c>
      <c r="AA1" s="316" t="s">
        <v>198</v>
      </c>
      <c r="AB1" s="356" t="s">
        <v>657</v>
      </c>
      <c r="AC1" s="356" t="s">
        <v>659</v>
      </c>
      <c r="AD1" s="317" t="s">
        <v>106</v>
      </c>
      <c r="AE1" s="77" t="str">
        <f t="shared" ref="AE1:BE1" si="0">AE$88&amp;"/"&amp;AE$89</f>
        <v>Under Par/1</v>
      </c>
      <c r="AF1" s="77" t="str">
        <f t="shared" si="0"/>
        <v>Under Par/2</v>
      </c>
      <c r="AG1" s="77" t="str">
        <f t="shared" si="0"/>
        <v>Under Par/3</v>
      </c>
      <c r="AH1" s="77" t="str">
        <f t="shared" si="0"/>
        <v>Under Par/4</v>
      </c>
      <c r="AI1" s="77" t="str">
        <f t="shared" si="0"/>
        <v>Under Par/5</v>
      </c>
      <c r="AJ1" s="77" t="str">
        <f t="shared" si="0"/>
        <v>Under Par/6</v>
      </c>
      <c r="AK1" s="77" t="str">
        <f t="shared" si="0"/>
        <v>Under Par/7</v>
      </c>
      <c r="AL1" s="77" t="str">
        <f t="shared" si="0"/>
        <v>Under Par/8</v>
      </c>
      <c r="AM1" s="77" t="str">
        <f t="shared" si="0"/>
        <v>Under Par/9</v>
      </c>
      <c r="AN1" s="77" t="str">
        <f t="shared" si="0"/>
        <v>Under Par/10</v>
      </c>
      <c r="AO1" s="77" t="str">
        <f t="shared" si="0"/>
        <v>Under Par/11</v>
      </c>
      <c r="AP1" s="77" t="str">
        <f t="shared" si="0"/>
        <v>Under Par/12</v>
      </c>
      <c r="AQ1" s="77" t="str">
        <f t="shared" si="0"/>
        <v>Under Par/13</v>
      </c>
      <c r="AR1" s="77" t="str">
        <f t="shared" si="0"/>
        <v>Under Par/14</v>
      </c>
      <c r="AS1" s="77" t="str">
        <f t="shared" si="0"/>
        <v>Under Par/15</v>
      </c>
      <c r="AT1" s="77" t="str">
        <f t="shared" si="0"/>
        <v>Under Par/16</v>
      </c>
      <c r="AU1" s="77" t="str">
        <f t="shared" si="0"/>
        <v>Under Par/17</v>
      </c>
      <c r="AV1" s="77" t="str">
        <f t="shared" si="0"/>
        <v>Under Par/18</v>
      </c>
      <c r="AW1" s="77" t="str">
        <f t="shared" si="0"/>
        <v>Under Par/19</v>
      </c>
      <c r="AX1" s="77" t="str">
        <f t="shared" si="0"/>
        <v>Under Par/20</v>
      </c>
      <c r="AY1" s="77" t="str">
        <f t="shared" si="0"/>
        <v>Under Par/21</v>
      </c>
      <c r="AZ1" s="77" t="str">
        <f t="shared" si="0"/>
        <v>Under Par/22</v>
      </c>
      <c r="BA1" s="77" t="str">
        <f t="shared" si="0"/>
        <v>Under Par/23</v>
      </c>
      <c r="BB1" s="77" t="str">
        <f t="shared" si="0"/>
        <v>Under Par/24</v>
      </c>
      <c r="BC1" s="77" t="str">
        <f t="shared" si="0"/>
        <v>Under Par/25</v>
      </c>
      <c r="BD1" s="77" t="str">
        <f t="shared" si="0"/>
        <v>Under Par/26</v>
      </c>
      <c r="BE1" s="77" t="str">
        <f t="shared" si="0"/>
        <v>Under Par/27</v>
      </c>
      <c r="BF1" s="77" t="str">
        <f t="shared" ref="BF1:CF1" si="1">BF$88&amp;"/"&amp;BF$89</f>
        <v>Total/1</v>
      </c>
      <c r="BG1" s="77" t="str">
        <f t="shared" si="1"/>
        <v>Total/2</v>
      </c>
      <c r="BH1" s="77" t="str">
        <f t="shared" si="1"/>
        <v>Total/3</v>
      </c>
      <c r="BI1" s="77" t="str">
        <f t="shared" si="1"/>
        <v>Total/4</v>
      </c>
      <c r="BJ1" s="77" t="str">
        <f t="shared" si="1"/>
        <v>Total/5</v>
      </c>
      <c r="BK1" s="77" t="str">
        <f t="shared" si="1"/>
        <v>Total/6</v>
      </c>
      <c r="BL1" s="77" t="str">
        <f t="shared" si="1"/>
        <v>Total/7</v>
      </c>
      <c r="BM1" s="77" t="str">
        <f t="shared" si="1"/>
        <v>Total/8</v>
      </c>
      <c r="BN1" s="77" t="str">
        <f t="shared" si="1"/>
        <v>Total/9</v>
      </c>
      <c r="BO1" s="77" t="str">
        <f t="shared" si="1"/>
        <v>Total/10</v>
      </c>
      <c r="BP1" s="77" t="str">
        <f t="shared" si="1"/>
        <v>Total/11</v>
      </c>
      <c r="BQ1" s="77" t="str">
        <f t="shared" si="1"/>
        <v>Total/12</v>
      </c>
      <c r="BR1" s="77" t="str">
        <f t="shared" si="1"/>
        <v>Total/13</v>
      </c>
      <c r="BS1" s="77" t="str">
        <f t="shared" si="1"/>
        <v>Total/14</v>
      </c>
      <c r="BT1" s="77" t="str">
        <f t="shared" si="1"/>
        <v>Total/15</v>
      </c>
      <c r="BU1" s="77" t="str">
        <f t="shared" si="1"/>
        <v>Total/16</v>
      </c>
      <c r="BV1" s="77" t="str">
        <f t="shared" si="1"/>
        <v>Total/17</v>
      </c>
      <c r="BW1" s="77" t="str">
        <f t="shared" si="1"/>
        <v>Total/18</v>
      </c>
      <c r="BX1" s="77" t="str">
        <f t="shared" si="1"/>
        <v>Total/19</v>
      </c>
      <c r="BY1" s="77" t="str">
        <f t="shared" si="1"/>
        <v>Total/20</v>
      </c>
      <c r="BZ1" s="77" t="str">
        <f t="shared" si="1"/>
        <v>Total/21</v>
      </c>
      <c r="CA1" s="77" t="str">
        <f t="shared" si="1"/>
        <v>Total/22</v>
      </c>
      <c r="CB1" s="77" t="str">
        <f t="shared" si="1"/>
        <v>Total/23</v>
      </c>
      <c r="CC1" s="77" t="str">
        <f t="shared" si="1"/>
        <v>Total/24</v>
      </c>
      <c r="CD1" s="77" t="str">
        <f t="shared" si="1"/>
        <v>Total/25</v>
      </c>
      <c r="CE1" s="77" t="str">
        <f t="shared" si="1"/>
        <v>Total/26</v>
      </c>
      <c r="CF1" s="77" t="str">
        <f t="shared" si="1"/>
        <v>Total/27</v>
      </c>
      <c r="CG1" s="35" t="s">
        <v>56</v>
      </c>
      <c r="CJ1" s="88" t="str">
        <f>CJ$88&amp;"/"&amp;CJ$89</f>
        <v>Round 1/1</v>
      </c>
      <c r="CK1" s="88" t="str">
        <f>CK$88&amp;"/"&amp;CK$89</f>
        <v>Round 1/2</v>
      </c>
      <c r="CL1" s="88" t="str">
        <f>CL$88&amp;"/"&amp;CL$89</f>
        <v>Round 1/3</v>
      </c>
      <c r="CM1" s="88" t="str">
        <f>CM$88&amp;"/"&amp;CM$89</f>
        <v>Round 1/4</v>
      </c>
      <c r="CN1" s="88" t="str">
        <f>CN$88&amp;"/"&amp;CN$89</f>
        <v>Round 1/5</v>
      </c>
      <c r="CO1" s="88" t="str">
        <f t="shared" ref="CO1:DI1" si="2">CO$88&amp;"/"&amp;CO$89</f>
        <v>Round 1/6</v>
      </c>
      <c r="CP1" s="88" t="str">
        <f t="shared" si="2"/>
        <v>Round 1/7</v>
      </c>
      <c r="CQ1" s="88" t="str">
        <f t="shared" si="2"/>
        <v>Round 1/8</v>
      </c>
      <c r="CR1" s="88" t="str">
        <f t="shared" si="2"/>
        <v>Round 1/10</v>
      </c>
      <c r="CS1" s="88" t="str">
        <f t="shared" si="2"/>
        <v>Round 1/11</v>
      </c>
      <c r="CT1" s="88" t="str">
        <f t="shared" si="2"/>
        <v>Round 1/12</v>
      </c>
      <c r="CU1" s="88" t="str">
        <f t="shared" si="2"/>
        <v>Round 1/13</v>
      </c>
      <c r="CV1" s="88" t="str">
        <f t="shared" si="2"/>
        <v>Round 1/14</v>
      </c>
      <c r="CW1" s="88" t="str">
        <f t="shared" si="2"/>
        <v>Round 2/1</v>
      </c>
      <c r="CX1" s="88" t="str">
        <f t="shared" si="2"/>
        <v>Round 2/2</v>
      </c>
      <c r="CY1" s="88" t="str">
        <f t="shared" si="2"/>
        <v>Round 2/3</v>
      </c>
      <c r="CZ1" s="88" t="str">
        <f t="shared" si="2"/>
        <v>Round 2/4</v>
      </c>
      <c r="DA1" s="88" t="str">
        <f t="shared" si="2"/>
        <v>Round 2/5</v>
      </c>
      <c r="DB1" s="88" t="str">
        <f t="shared" si="2"/>
        <v>Round 2/6</v>
      </c>
      <c r="DC1" s="88" t="str">
        <f t="shared" si="2"/>
        <v>Round 2/7</v>
      </c>
      <c r="DD1" s="88" t="str">
        <f t="shared" si="2"/>
        <v>Round 2/8</v>
      </c>
      <c r="DE1" s="88" t="str">
        <f t="shared" si="2"/>
        <v>Round 2/10</v>
      </c>
      <c r="DF1" s="88" t="str">
        <f t="shared" si="2"/>
        <v>Round 2/11</v>
      </c>
      <c r="DG1" s="88" t="str">
        <f t="shared" si="2"/>
        <v>Round 2/12</v>
      </c>
      <c r="DH1" s="88" t="str">
        <f t="shared" si="2"/>
        <v>Round 2/13</v>
      </c>
      <c r="DI1" s="88" t="str">
        <f t="shared" si="2"/>
        <v>Round 2/14</v>
      </c>
      <c r="DJ1" s="88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  <c r="EK1" s="88"/>
      <c r="EL1" s="88"/>
      <c r="EM1" s="88"/>
      <c r="EN1" s="88"/>
      <c r="EO1" s="88"/>
      <c r="EP1" s="88"/>
      <c r="EQ1" s="88"/>
      <c r="ER1" s="88"/>
      <c r="ES1" s="88"/>
      <c r="ET1" s="88"/>
      <c r="EU1" s="88"/>
      <c r="EV1" s="88"/>
      <c r="EW1" s="88"/>
      <c r="EX1" s="88"/>
      <c r="EY1" s="88"/>
      <c r="EZ1" s="88"/>
    </row>
    <row r="2" spans="8:156" s="35" customFormat="1" x14ac:dyDescent="0.25"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>
        <f>INDEX(Parameter!$9:$9,,MATCH(BF$89,Parameter!$8:$8,0))</f>
        <v>3</v>
      </c>
      <c r="BG2" s="75">
        <f>INDEX(Parameter!$9:$9,,MATCH(BG$89,Parameter!$8:$8,0))</f>
        <v>3</v>
      </c>
      <c r="BH2" s="75">
        <f>INDEX(Parameter!$9:$9,,MATCH(BH$89,Parameter!$8:$8,0))</f>
        <v>3</v>
      </c>
      <c r="BI2" s="75">
        <f>INDEX(Parameter!$9:$9,,MATCH(BI$89,Parameter!$8:$8,0))</f>
        <v>3</v>
      </c>
      <c r="BJ2" s="75">
        <f>INDEX(Parameter!$9:$9,,MATCH(BJ$89,Parameter!$8:$8,0))</f>
        <v>3</v>
      </c>
      <c r="BK2" s="75">
        <f>INDEX(Parameter!$9:$9,,MATCH(BK$89,Parameter!$8:$8,0))</f>
        <v>3</v>
      </c>
      <c r="BL2" s="75">
        <f>INDEX(Parameter!$9:$9,,MATCH(BL$89,Parameter!$8:$8,0))</f>
        <v>3</v>
      </c>
      <c r="BM2" s="75">
        <f>INDEX(Parameter!$9:$9,,MATCH(BM$89,Parameter!$8:$8,0))</f>
        <v>3</v>
      </c>
      <c r="BN2" s="75" t="str">
        <f>INDEX(Parameter!$9:$9,,MATCH(BN$89,Parameter!$8:$8,0))</f>
        <v>no</v>
      </c>
      <c r="BO2" s="75">
        <f>INDEX(Parameter!$9:$9,,MATCH(BO$89,Parameter!$8:$8,0))</f>
        <v>4</v>
      </c>
      <c r="BP2" s="75">
        <f>INDEX(Parameter!$9:$9,,MATCH(BP$89,Parameter!$8:$8,0))</f>
        <v>3</v>
      </c>
      <c r="BQ2" s="75">
        <f>INDEX(Parameter!$9:$9,,MATCH(BQ$89,Parameter!$8:$8,0))</f>
        <v>3</v>
      </c>
      <c r="BR2" s="75">
        <f>INDEX(Parameter!$9:$9,,MATCH(BR$89,Parameter!$8:$8,0))</f>
        <v>3</v>
      </c>
      <c r="BS2" s="75">
        <f>INDEX(Parameter!$9:$9,,MATCH(BS$89,Parameter!$8:$8,0))</f>
        <v>4</v>
      </c>
      <c r="BT2" s="75" t="str">
        <f>INDEX(Parameter!$9:$9,,MATCH(BT$89,Parameter!$8:$8,0))</f>
        <v>no</v>
      </c>
      <c r="BU2" s="75" t="str">
        <f>INDEX(Parameter!$9:$9,,MATCH(BU$89,Parameter!$8:$8,0))</f>
        <v>no</v>
      </c>
      <c r="BV2" s="75" t="str">
        <f>INDEX(Parameter!$9:$9,,MATCH(BV$89,Parameter!$8:$8,0))</f>
        <v>no</v>
      </c>
      <c r="BW2" s="75" t="str">
        <f>INDEX(Parameter!$9:$9,,MATCH(BW$89,Parameter!$8:$8,0))</f>
        <v>no</v>
      </c>
      <c r="BX2" s="75" t="str">
        <f>INDEX(Parameter!$9:$9,,MATCH(BX$89,Parameter!$8:$8,0))</f>
        <v>no</v>
      </c>
      <c r="BY2" s="75" t="str">
        <f>INDEX(Parameter!$9:$9,,MATCH(BY$89,Parameter!$8:$8,0))</f>
        <v>no</v>
      </c>
      <c r="BZ2" s="75" t="str">
        <f>INDEX(Parameter!$9:$9,,MATCH(BZ$89,Parameter!$8:$8,0))</f>
        <v>no</v>
      </c>
      <c r="CA2" s="75" t="str">
        <f>INDEX(Parameter!$9:$9,,MATCH(CA$89,Parameter!$8:$8,0))</f>
        <v>no</v>
      </c>
      <c r="CB2" s="75" t="str">
        <f>INDEX(Parameter!$9:$9,,MATCH(CB$89,Parameter!$8:$8,0))</f>
        <v>no</v>
      </c>
      <c r="CC2" s="75" t="str">
        <f>INDEX(Parameter!$9:$9,,MATCH(CC$89,Parameter!$8:$8,0))</f>
        <v>no</v>
      </c>
      <c r="CD2" s="75" t="str">
        <f>INDEX(Parameter!$9:$9,,MATCH(CD$89,Parameter!$8:$8,0))</f>
        <v>no</v>
      </c>
      <c r="CE2" s="75" t="str">
        <f>INDEX(Parameter!$9:$9,,MATCH(CE$89,Parameter!$8:$8,0))</f>
        <v>no</v>
      </c>
      <c r="CF2" s="75" t="str">
        <f>INDEX(Parameter!$9:$9,,MATCH(CF$89,Parameter!$8:$8,0))</f>
        <v>no</v>
      </c>
      <c r="CG2" s="35" t="s">
        <v>15</v>
      </c>
      <c r="CJ2" s="89">
        <f>INDEX(Parameter!$9:$9,,MATCH(CJ$89,Parameter!$8:$8,0))</f>
        <v>3</v>
      </c>
      <c r="CK2" s="89">
        <f>INDEX(Parameter!$9:$9,,MATCH(CK$89,Parameter!$8:$8,0))</f>
        <v>3</v>
      </c>
      <c r="CL2" s="89">
        <f>INDEX(Parameter!$9:$9,,MATCH(CL$89,Parameter!$8:$8,0))</f>
        <v>3</v>
      </c>
      <c r="CM2" s="89">
        <f>INDEX(Parameter!$9:$9,,MATCH(CM$89,Parameter!$8:$8,0))</f>
        <v>3</v>
      </c>
      <c r="CN2" s="89">
        <f>INDEX(Parameter!$9:$9,,MATCH(CN$89,Parameter!$8:$8,0))</f>
        <v>3</v>
      </c>
      <c r="CO2" s="89">
        <f>INDEX(Parameter!$9:$9,,MATCH(CO$89,Parameter!$8:$8,0))</f>
        <v>3</v>
      </c>
      <c r="CP2" s="89">
        <f>INDEX(Parameter!$9:$9,,MATCH(CP$89,Parameter!$8:$8,0))</f>
        <v>3</v>
      </c>
      <c r="CQ2" s="89">
        <f>INDEX(Parameter!$9:$9,,MATCH(CQ$89,Parameter!$8:$8,0))</f>
        <v>3</v>
      </c>
      <c r="CR2" s="89">
        <f>INDEX(Parameter!$9:$9,,MATCH(CR$89,Parameter!$8:$8,0))</f>
        <v>4</v>
      </c>
      <c r="CS2" s="89">
        <f>INDEX(Parameter!$9:$9,,MATCH(CS$89,Parameter!$8:$8,0))</f>
        <v>3</v>
      </c>
      <c r="CT2" s="89">
        <f>INDEX(Parameter!$9:$9,,MATCH(CT$89,Parameter!$8:$8,0))</f>
        <v>3</v>
      </c>
      <c r="CU2" s="89">
        <f>INDEX(Parameter!$9:$9,,MATCH(CU$89,Parameter!$8:$8,0))</f>
        <v>3</v>
      </c>
      <c r="CV2" s="89">
        <f>INDEX(Parameter!$9:$9,,MATCH(CV$89,Parameter!$8:$8,0))</f>
        <v>4</v>
      </c>
      <c r="CW2" s="89">
        <f>INDEX(Parameter!$9:$9,,MATCH(CW$89,Parameter!$8:$8,0))</f>
        <v>3</v>
      </c>
      <c r="CX2" s="89">
        <f>INDEX(Parameter!$9:$9,,MATCH(CX$89,Parameter!$8:$8,0))</f>
        <v>3</v>
      </c>
      <c r="CY2" s="89">
        <f>INDEX(Parameter!$9:$9,,MATCH(CY$89,Parameter!$8:$8,0))</f>
        <v>3</v>
      </c>
      <c r="CZ2" s="89">
        <f>INDEX(Parameter!$9:$9,,MATCH(CZ$89,Parameter!$8:$8,0))</f>
        <v>3</v>
      </c>
      <c r="DA2" s="89">
        <f>INDEX(Parameter!$9:$9,,MATCH(DA$89,Parameter!$8:$8,0))</f>
        <v>3</v>
      </c>
      <c r="DB2" s="89">
        <f>INDEX(Parameter!$9:$9,,MATCH(DB$89,Parameter!$8:$8,0))</f>
        <v>3</v>
      </c>
      <c r="DC2" s="89">
        <f>INDEX(Parameter!$9:$9,,MATCH(DC$89,Parameter!$8:$8,0))</f>
        <v>3</v>
      </c>
      <c r="DD2" s="89">
        <f>INDEX(Parameter!$9:$9,,MATCH(DD$89,Parameter!$8:$8,0))</f>
        <v>3</v>
      </c>
      <c r="DE2" s="89">
        <f>INDEX(Parameter!$9:$9,,MATCH(DE$89,Parameter!$8:$8,0))</f>
        <v>4</v>
      </c>
      <c r="DF2" s="89">
        <f>INDEX(Parameter!$9:$9,,MATCH(DF$89,Parameter!$8:$8,0))</f>
        <v>3</v>
      </c>
      <c r="DG2" s="89">
        <f>INDEX(Parameter!$9:$9,,MATCH(DG$89,Parameter!$8:$8,0))</f>
        <v>3</v>
      </c>
      <c r="DH2" s="89">
        <f>INDEX(Parameter!$9:$9,,MATCH(DH$89,Parameter!$8:$8,0))</f>
        <v>3</v>
      </c>
      <c r="DI2" s="89">
        <f>INDEX(Parameter!$9:$9,,MATCH(DI$89,Parameter!$8:$8,0))</f>
        <v>4</v>
      </c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  <c r="EK2" s="89"/>
      <c r="EL2" s="89"/>
      <c r="EM2" s="89"/>
      <c r="EN2" s="89"/>
      <c r="EO2" s="89"/>
      <c r="EP2" s="89"/>
      <c r="EQ2" s="89"/>
      <c r="ER2" s="89"/>
      <c r="ES2" s="89"/>
      <c r="ET2" s="89"/>
      <c r="EU2" s="89"/>
      <c r="EV2" s="89"/>
      <c r="EW2" s="89"/>
      <c r="EX2" s="89"/>
      <c r="EY2" s="89"/>
      <c r="EZ2" s="89"/>
    </row>
    <row r="3" spans="8:156" s="35" customFormat="1" x14ac:dyDescent="0.25"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>
        <f t="shared" ref="BF3:BO17" si="3">SUMIF($CJ$89:$HN$89,BF$89,$CJ3:$HN3)</f>
        <v>34</v>
      </c>
      <c r="BG3" s="75">
        <f t="shared" si="3"/>
        <v>38</v>
      </c>
      <c r="BH3" s="75">
        <f t="shared" si="3"/>
        <v>13</v>
      </c>
      <c r="BI3" s="75">
        <f t="shared" si="3"/>
        <v>36</v>
      </c>
      <c r="BJ3" s="75">
        <f t="shared" si="3"/>
        <v>29</v>
      </c>
      <c r="BK3" s="75">
        <f t="shared" si="3"/>
        <v>15</v>
      </c>
      <c r="BL3" s="75">
        <f t="shared" si="3"/>
        <v>35</v>
      </c>
      <c r="BM3" s="75">
        <f t="shared" si="3"/>
        <v>37</v>
      </c>
      <c r="BN3" s="75">
        <f t="shared" si="3"/>
        <v>0</v>
      </c>
      <c r="BO3" s="75">
        <f t="shared" si="3"/>
        <v>20</v>
      </c>
      <c r="BP3" s="75">
        <f t="shared" ref="BP3:BY17" si="4">SUMIF($CJ$89:$HN$89,BP$89,$CJ3:$HN3)</f>
        <v>5</v>
      </c>
      <c r="BQ3" s="75">
        <f t="shared" si="4"/>
        <v>21</v>
      </c>
      <c r="BR3" s="75">
        <f t="shared" si="4"/>
        <v>18</v>
      </c>
      <c r="BS3" s="75">
        <f t="shared" si="4"/>
        <v>14</v>
      </c>
      <c r="BT3" s="75">
        <f t="shared" si="4"/>
        <v>0</v>
      </c>
      <c r="BU3" s="75">
        <f t="shared" si="4"/>
        <v>0</v>
      </c>
      <c r="BV3" s="75">
        <f t="shared" si="4"/>
        <v>0</v>
      </c>
      <c r="BW3" s="75">
        <f t="shared" si="4"/>
        <v>0</v>
      </c>
      <c r="BX3" s="75">
        <f t="shared" si="4"/>
        <v>0</v>
      </c>
      <c r="BY3" s="75">
        <f t="shared" si="4"/>
        <v>0</v>
      </c>
      <c r="BZ3" s="75">
        <f t="shared" ref="BZ3:CF17" si="5">SUMIF($CJ$89:$HN$89,BZ$89,$CJ3:$HN3)</f>
        <v>0</v>
      </c>
      <c r="CA3" s="75">
        <f t="shared" si="5"/>
        <v>0</v>
      </c>
      <c r="CB3" s="75">
        <f t="shared" si="5"/>
        <v>0</v>
      </c>
      <c r="CC3" s="75">
        <f t="shared" si="5"/>
        <v>0</v>
      </c>
      <c r="CD3" s="75">
        <f t="shared" si="5"/>
        <v>0</v>
      </c>
      <c r="CE3" s="75">
        <f t="shared" si="5"/>
        <v>0</v>
      </c>
      <c r="CF3" s="75">
        <f t="shared" si="5"/>
        <v>0</v>
      </c>
      <c r="CG3" s="35" t="s">
        <v>50</v>
      </c>
      <c r="CJ3" s="89">
        <f t="shared" ref="CJ3:DI3" si="6">COUNTIF(CJ$90:CJ$485,"="&amp;CJ$2)</f>
        <v>17</v>
      </c>
      <c r="CK3" s="89">
        <f t="shared" si="6"/>
        <v>22</v>
      </c>
      <c r="CL3" s="89">
        <f t="shared" si="6"/>
        <v>8</v>
      </c>
      <c r="CM3" s="89">
        <f t="shared" si="6"/>
        <v>19</v>
      </c>
      <c r="CN3" s="89">
        <f t="shared" si="6"/>
        <v>11</v>
      </c>
      <c r="CO3" s="89">
        <f t="shared" si="6"/>
        <v>7</v>
      </c>
      <c r="CP3" s="89">
        <f t="shared" si="6"/>
        <v>16</v>
      </c>
      <c r="CQ3" s="89">
        <f t="shared" si="6"/>
        <v>15</v>
      </c>
      <c r="CR3" s="89">
        <f t="shared" si="6"/>
        <v>9</v>
      </c>
      <c r="CS3" s="89">
        <f t="shared" si="6"/>
        <v>5</v>
      </c>
      <c r="CT3" s="89">
        <f t="shared" si="6"/>
        <v>10</v>
      </c>
      <c r="CU3" s="89">
        <f t="shared" si="6"/>
        <v>9</v>
      </c>
      <c r="CV3" s="89">
        <f t="shared" si="6"/>
        <v>7</v>
      </c>
      <c r="CW3" s="89">
        <f t="shared" si="6"/>
        <v>17</v>
      </c>
      <c r="CX3" s="89">
        <f t="shared" si="6"/>
        <v>16</v>
      </c>
      <c r="CY3" s="89">
        <f t="shared" si="6"/>
        <v>5</v>
      </c>
      <c r="CZ3" s="89">
        <f t="shared" si="6"/>
        <v>17</v>
      </c>
      <c r="DA3" s="89">
        <f t="shared" si="6"/>
        <v>18</v>
      </c>
      <c r="DB3" s="89">
        <f t="shared" si="6"/>
        <v>8</v>
      </c>
      <c r="DC3" s="89">
        <f t="shared" si="6"/>
        <v>19</v>
      </c>
      <c r="DD3" s="89">
        <f t="shared" si="6"/>
        <v>22</v>
      </c>
      <c r="DE3" s="89">
        <f t="shared" si="6"/>
        <v>11</v>
      </c>
      <c r="DF3" s="89">
        <f t="shared" si="6"/>
        <v>0</v>
      </c>
      <c r="DG3" s="89">
        <f t="shared" si="6"/>
        <v>11</v>
      </c>
      <c r="DH3" s="89">
        <f t="shared" si="6"/>
        <v>9</v>
      </c>
      <c r="DI3" s="89">
        <f t="shared" si="6"/>
        <v>7</v>
      </c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/>
      <c r="EF3" s="89"/>
      <c r="EG3" s="89"/>
      <c r="EH3" s="89"/>
      <c r="EI3" s="89"/>
      <c r="EJ3" s="89"/>
      <c r="EK3" s="89"/>
      <c r="EL3" s="89"/>
      <c r="EM3" s="89"/>
      <c r="EN3" s="89"/>
      <c r="EO3" s="89"/>
      <c r="EP3" s="89"/>
      <c r="EQ3" s="89"/>
      <c r="ER3" s="89"/>
      <c r="ES3" s="89"/>
      <c r="ET3" s="89"/>
      <c r="EU3" s="89"/>
      <c r="EV3" s="89"/>
      <c r="EW3" s="89"/>
      <c r="EX3" s="89"/>
      <c r="EY3" s="89"/>
      <c r="EZ3" s="89"/>
    </row>
    <row r="4" spans="8:156" s="35" customFormat="1" x14ac:dyDescent="0.25"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>
        <f t="shared" si="3"/>
        <v>0</v>
      </c>
      <c r="BG4" s="75">
        <f t="shared" si="3"/>
        <v>0</v>
      </c>
      <c r="BH4" s="75">
        <f t="shared" si="3"/>
        <v>0</v>
      </c>
      <c r="BI4" s="75">
        <f t="shared" si="3"/>
        <v>0</v>
      </c>
      <c r="BJ4" s="75">
        <f t="shared" si="3"/>
        <v>0</v>
      </c>
      <c r="BK4" s="75">
        <f t="shared" si="3"/>
        <v>0</v>
      </c>
      <c r="BL4" s="75">
        <f t="shared" si="3"/>
        <v>0</v>
      </c>
      <c r="BM4" s="75">
        <f t="shared" si="3"/>
        <v>0</v>
      </c>
      <c r="BN4" s="75">
        <f t="shared" si="3"/>
        <v>0</v>
      </c>
      <c r="BO4" s="75">
        <f t="shared" si="3"/>
        <v>0</v>
      </c>
      <c r="BP4" s="75">
        <f t="shared" si="4"/>
        <v>0</v>
      </c>
      <c r="BQ4" s="75">
        <f t="shared" si="4"/>
        <v>0</v>
      </c>
      <c r="BR4" s="75">
        <f t="shared" si="4"/>
        <v>0</v>
      </c>
      <c r="BS4" s="75">
        <f t="shared" si="4"/>
        <v>0</v>
      </c>
      <c r="BT4" s="75">
        <f t="shared" si="4"/>
        <v>0</v>
      </c>
      <c r="BU4" s="75">
        <f t="shared" si="4"/>
        <v>0</v>
      </c>
      <c r="BV4" s="75">
        <f t="shared" si="4"/>
        <v>0</v>
      </c>
      <c r="BW4" s="75">
        <f t="shared" si="4"/>
        <v>0</v>
      </c>
      <c r="BX4" s="75">
        <f t="shared" si="4"/>
        <v>0</v>
      </c>
      <c r="BY4" s="75">
        <f t="shared" si="4"/>
        <v>0</v>
      </c>
      <c r="BZ4" s="75">
        <f t="shared" si="5"/>
        <v>0</v>
      </c>
      <c r="CA4" s="75">
        <f t="shared" si="5"/>
        <v>0</v>
      </c>
      <c r="CB4" s="75">
        <f t="shared" si="5"/>
        <v>0</v>
      </c>
      <c r="CC4" s="75">
        <f t="shared" si="5"/>
        <v>0</v>
      </c>
      <c r="CD4" s="75">
        <f t="shared" si="5"/>
        <v>0</v>
      </c>
      <c r="CE4" s="75">
        <f t="shared" si="5"/>
        <v>0</v>
      </c>
      <c r="CF4" s="75">
        <f t="shared" si="5"/>
        <v>0</v>
      </c>
      <c r="CG4" s="35" t="s">
        <v>199</v>
      </c>
      <c r="CJ4" s="89">
        <f>COUNTIF(CJ$90:CJ$485,1)</f>
        <v>0</v>
      </c>
      <c r="CK4" s="89">
        <f t="shared" ref="CK4:DI4" si="7">COUNTIF(CK$90:CK$485,1)</f>
        <v>0</v>
      </c>
      <c r="CL4" s="89">
        <f t="shared" si="7"/>
        <v>0</v>
      </c>
      <c r="CM4" s="89">
        <f t="shared" si="7"/>
        <v>0</v>
      </c>
      <c r="CN4" s="89">
        <f t="shared" si="7"/>
        <v>0</v>
      </c>
      <c r="CO4" s="89">
        <f t="shared" si="7"/>
        <v>0</v>
      </c>
      <c r="CP4" s="89">
        <f t="shared" si="7"/>
        <v>0</v>
      </c>
      <c r="CQ4" s="89">
        <f t="shared" si="7"/>
        <v>0</v>
      </c>
      <c r="CR4" s="89">
        <f t="shared" si="7"/>
        <v>0</v>
      </c>
      <c r="CS4" s="89">
        <f t="shared" si="7"/>
        <v>0</v>
      </c>
      <c r="CT4" s="89">
        <f t="shared" si="7"/>
        <v>0</v>
      </c>
      <c r="CU4" s="89">
        <f t="shared" si="7"/>
        <v>0</v>
      </c>
      <c r="CV4" s="89">
        <f t="shared" si="7"/>
        <v>0</v>
      </c>
      <c r="CW4" s="89">
        <f t="shared" si="7"/>
        <v>0</v>
      </c>
      <c r="CX4" s="89">
        <f t="shared" si="7"/>
        <v>0</v>
      </c>
      <c r="CY4" s="89">
        <f t="shared" si="7"/>
        <v>0</v>
      </c>
      <c r="CZ4" s="89">
        <f t="shared" si="7"/>
        <v>0</v>
      </c>
      <c r="DA4" s="89">
        <f t="shared" si="7"/>
        <v>0</v>
      </c>
      <c r="DB4" s="89">
        <f t="shared" si="7"/>
        <v>0</v>
      </c>
      <c r="DC4" s="89">
        <f t="shared" si="7"/>
        <v>0</v>
      </c>
      <c r="DD4" s="89">
        <f t="shared" si="7"/>
        <v>0</v>
      </c>
      <c r="DE4" s="89">
        <f t="shared" si="7"/>
        <v>0</v>
      </c>
      <c r="DF4" s="89">
        <f t="shared" si="7"/>
        <v>0</v>
      </c>
      <c r="DG4" s="89">
        <f t="shared" si="7"/>
        <v>0</v>
      </c>
      <c r="DH4" s="89">
        <f t="shared" si="7"/>
        <v>0</v>
      </c>
      <c r="DI4" s="89">
        <f t="shared" si="7"/>
        <v>0</v>
      </c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  <c r="EK4" s="89"/>
      <c r="EL4" s="89"/>
      <c r="EM4" s="89"/>
      <c r="EN4" s="89"/>
      <c r="EO4" s="89"/>
      <c r="EP4" s="89"/>
      <c r="EQ4" s="89"/>
      <c r="ER4" s="89"/>
      <c r="ES4" s="89"/>
      <c r="ET4" s="89"/>
      <c r="EU4" s="89"/>
      <c r="EV4" s="89"/>
      <c r="EW4" s="89"/>
      <c r="EX4" s="89"/>
      <c r="EY4" s="89"/>
      <c r="EZ4" s="89"/>
    </row>
    <row r="5" spans="8:156" s="35" customFormat="1" x14ac:dyDescent="0.25"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>
        <f t="shared" si="3"/>
        <v>0</v>
      </c>
      <c r="BG5" s="75">
        <f t="shared" si="3"/>
        <v>0</v>
      </c>
      <c r="BH5" s="75">
        <f t="shared" si="3"/>
        <v>0</v>
      </c>
      <c r="BI5" s="75">
        <f t="shared" si="3"/>
        <v>0</v>
      </c>
      <c r="BJ5" s="75">
        <f t="shared" si="3"/>
        <v>0</v>
      </c>
      <c r="BK5" s="75">
        <f t="shared" si="3"/>
        <v>0</v>
      </c>
      <c r="BL5" s="75">
        <f t="shared" si="3"/>
        <v>0</v>
      </c>
      <c r="BM5" s="75">
        <f t="shared" si="3"/>
        <v>0</v>
      </c>
      <c r="BN5" s="75">
        <f t="shared" si="3"/>
        <v>0</v>
      </c>
      <c r="BO5" s="75">
        <f t="shared" si="3"/>
        <v>0</v>
      </c>
      <c r="BP5" s="75">
        <f t="shared" si="4"/>
        <v>0</v>
      </c>
      <c r="BQ5" s="75">
        <f t="shared" si="4"/>
        <v>0</v>
      </c>
      <c r="BR5" s="75">
        <f t="shared" si="4"/>
        <v>0</v>
      </c>
      <c r="BS5" s="75">
        <f t="shared" si="4"/>
        <v>0</v>
      </c>
      <c r="BT5" s="75">
        <f t="shared" si="4"/>
        <v>0</v>
      </c>
      <c r="BU5" s="75">
        <f t="shared" si="4"/>
        <v>0</v>
      </c>
      <c r="BV5" s="75">
        <f t="shared" si="4"/>
        <v>0</v>
      </c>
      <c r="BW5" s="75">
        <f t="shared" si="4"/>
        <v>0</v>
      </c>
      <c r="BX5" s="75">
        <f t="shared" si="4"/>
        <v>0</v>
      </c>
      <c r="BY5" s="75">
        <f t="shared" si="4"/>
        <v>0</v>
      </c>
      <c r="BZ5" s="75">
        <f t="shared" si="5"/>
        <v>0</v>
      </c>
      <c r="CA5" s="75">
        <f t="shared" si="5"/>
        <v>0</v>
      </c>
      <c r="CB5" s="75">
        <f t="shared" si="5"/>
        <v>0</v>
      </c>
      <c r="CC5" s="75">
        <f t="shared" si="5"/>
        <v>0</v>
      </c>
      <c r="CD5" s="75">
        <f t="shared" si="5"/>
        <v>0</v>
      </c>
      <c r="CE5" s="75">
        <f t="shared" si="5"/>
        <v>0</v>
      </c>
      <c r="CF5" s="75">
        <f t="shared" si="5"/>
        <v>0</v>
      </c>
      <c r="CG5" s="35" t="s">
        <v>200</v>
      </c>
      <c r="CJ5" s="89">
        <f t="array" ref="CJ5">SUM((CJ$90:CJ$485=CJ$2-3)*(CJ$90:CJ$485&gt;1))</f>
        <v>0</v>
      </c>
      <c r="CK5" s="89">
        <f t="array" ref="CK5">SUM((CK$90:CK$485=CK$2-3)*(CK$90:CK$485&gt;1))</f>
        <v>0</v>
      </c>
      <c r="CL5" s="89">
        <f t="array" ref="CL5">SUM((CL$90:CL$485=CL$2-3)*(CL$90:CL$485&gt;1))</f>
        <v>0</v>
      </c>
      <c r="CM5" s="89">
        <f t="array" ref="CM5">SUM((CM$90:CM$485=CM$2-3)*(CM$90:CM$485&gt;1))</f>
        <v>0</v>
      </c>
      <c r="CN5" s="89">
        <f t="array" ref="CN5">SUM((CN$90:CN$485=CN$2-3)*(CN$90:CN$485&gt;1))</f>
        <v>0</v>
      </c>
      <c r="CO5" s="89">
        <f t="array" ref="CO5">SUM((CO$90:CO$485=CO$2-3)*(CO$90:CO$485&gt;1))</f>
        <v>0</v>
      </c>
      <c r="CP5" s="89">
        <f t="array" ref="CP5">SUM((CP$90:CP$485=CP$2-3)*(CP$90:CP$485&gt;1))</f>
        <v>0</v>
      </c>
      <c r="CQ5" s="89">
        <f t="array" ref="CQ5">SUM((CQ$90:CQ$485=CQ$2-3)*(CQ$90:CQ$485&gt;1))</f>
        <v>0</v>
      </c>
      <c r="CR5" s="89">
        <f t="array" ref="CR5">SUM((CR$90:CR$485=CR$2-3)*(CR$90:CR$485&gt;1))</f>
        <v>0</v>
      </c>
      <c r="CS5" s="89">
        <f t="array" ref="CS5">SUM((CS$90:CS$485=CS$2-3)*(CS$90:CS$485&gt;1))</f>
        <v>0</v>
      </c>
      <c r="CT5" s="89">
        <f t="array" ref="CT5">SUM((CT$90:CT$485=CT$2-3)*(CT$90:CT$485&gt;1))</f>
        <v>0</v>
      </c>
      <c r="CU5" s="89">
        <f t="array" ref="CU5">SUM((CU$90:CU$485=CU$2-3)*(CU$90:CU$485&gt;1))</f>
        <v>0</v>
      </c>
      <c r="CV5" s="89">
        <f t="array" ref="CV5">SUM((CV$90:CV$485=CV$2-3)*(CV$90:CV$485&gt;1))</f>
        <v>0</v>
      </c>
      <c r="CW5" s="89">
        <f t="array" ref="CW5">SUM((CW$90:CW$485=CW$2-3)*(CW$90:CW$485&gt;1))</f>
        <v>0</v>
      </c>
      <c r="CX5" s="89">
        <f t="array" ref="CX5">SUM((CX$90:CX$485=CX$2-3)*(CX$90:CX$485&gt;1))</f>
        <v>0</v>
      </c>
      <c r="CY5" s="89">
        <f t="array" ref="CY5">SUM((CY$90:CY$485=CY$2-3)*(CY$90:CY$485&gt;1))</f>
        <v>0</v>
      </c>
      <c r="CZ5" s="89">
        <f t="array" ref="CZ5">SUM((CZ$90:CZ$485=CZ$2-3)*(CZ$90:CZ$485&gt;1))</f>
        <v>0</v>
      </c>
      <c r="DA5" s="89">
        <f t="array" ref="DA5">SUM((DA$90:DA$485=DA$2-3)*(DA$90:DA$485&gt;1))</f>
        <v>0</v>
      </c>
      <c r="DB5" s="89">
        <f t="array" ref="DB5">SUM((DB$90:DB$485=DB$2-3)*(DB$90:DB$485&gt;1))</f>
        <v>0</v>
      </c>
      <c r="DC5" s="89">
        <f t="array" ref="DC5">SUM((DC$90:DC$485=DC$2-3)*(DC$90:DC$485&gt;1))</f>
        <v>0</v>
      </c>
      <c r="DD5" s="89">
        <f t="array" ref="DD5">SUM((DD$90:DD$485=DD$2-3)*(DD$90:DD$485&gt;1))</f>
        <v>0</v>
      </c>
      <c r="DE5" s="89">
        <f t="array" ref="DE5">SUM((DE$90:DE$485=DE$2-3)*(DE$90:DE$485&gt;1))</f>
        <v>0</v>
      </c>
      <c r="DF5" s="89">
        <f t="array" ref="DF5">SUM((DF$90:DF$485=DF$2-3)*(DF$90:DF$485&gt;1))</f>
        <v>0</v>
      </c>
      <c r="DG5" s="89">
        <f t="array" ref="DG5">SUM((DG$90:DG$485=DG$2-3)*(DG$90:DG$485&gt;1))</f>
        <v>0</v>
      </c>
      <c r="DH5" s="89">
        <f t="array" ref="DH5">SUM((DH$90:DH$485=DH$2-3)*(DH$90:DH$485&gt;1))</f>
        <v>0</v>
      </c>
      <c r="DI5" s="89">
        <f t="array" ref="DI5">SUM((DI$90:DI$485=DI$2-3)*(DI$90:DI$485&gt;1))</f>
        <v>0</v>
      </c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</row>
    <row r="6" spans="8:156" s="35" customFormat="1" x14ac:dyDescent="0.25"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>
        <f t="shared" si="3"/>
        <v>0</v>
      </c>
      <c r="BG6" s="75">
        <f t="shared" si="3"/>
        <v>0</v>
      </c>
      <c r="BH6" s="75">
        <f t="shared" si="3"/>
        <v>0</v>
      </c>
      <c r="BI6" s="75">
        <f t="shared" si="3"/>
        <v>0</v>
      </c>
      <c r="BJ6" s="75">
        <f t="shared" si="3"/>
        <v>0</v>
      </c>
      <c r="BK6" s="75">
        <f t="shared" si="3"/>
        <v>0</v>
      </c>
      <c r="BL6" s="75">
        <f t="shared" si="3"/>
        <v>0</v>
      </c>
      <c r="BM6" s="75">
        <f t="shared" si="3"/>
        <v>0</v>
      </c>
      <c r="BN6" s="75">
        <f t="shared" si="3"/>
        <v>0</v>
      </c>
      <c r="BO6" s="75">
        <f t="shared" si="3"/>
        <v>0</v>
      </c>
      <c r="BP6" s="75">
        <f t="shared" si="4"/>
        <v>0</v>
      </c>
      <c r="BQ6" s="75">
        <f t="shared" si="4"/>
        <v>0</v>
      </c>
      <c r="BR6" s="75">
        <f t="shared" si="4"/>
        <v>0</v>
      </c>
      <c r="BS6" s="75">
        <f t="shared" si="4"/>
        <v>0</v>
      </c>
      <c r="BT6" s="75">
        <f t="shared" si="4"/>
        <v>0</v>
      </c>
      <c r="BU6" s="75">
        <f t="shared" si="4"/>
        <v>0</v>
      </c>
      <c r="BV6" s="75">
        <f t="shared" si="4"/>
        <v>0</v>
      </c>
      <c r="BW6" s="75">
        <f t="shared" si="4"/>
        <v>0</v>
      </c>
      <c r="BX6" s="75">
        <f t="shared" si="4"/>
        <v>0</v>
      </c>
      <c r="BY6" s="75">
        <f t="shared" si="4"/>
        <v>0</v>
      </c>
      <c r="BZ6" s="75">
        <f t="shared" si="5"/>
        <v>0</v>
      </c>
      <c r="CA6" s="75">
        <f t="shared" si="5"/>
        <v>0</v>
      </c>
      <c r="CB6" s="75">
        <f t="shared" si="5"/>
        <v>0</v>
      </c>
      <c r="CC6" s="75">
        <f t="shared" si="5"/>
        <v>0</v>
      </c>
      <c r="CD6" s="75">
        <f t="shared" si="5"/>
        <v>0</v>
      </c>
      <c r="CE6" s="75">
        <f t="shared" si="5"/>
        <v>0</v>
      </c>
      <c r="CF6" s="75">
        <f t="shared" si="5"/>
        <v>0</v>
      </c>
      <c r="CG6" s="35" t="s">
        <v>201</v>
      </c>
      <c r="CJ6" s="89">
        <f t="array" ref="CJ6">SUM((CJ$90:CJ$485=CJ$2-2)*(CJ$90:CJ$485&gt;1))</f>
        <v>0</v>
      </c>
      <c r="CK6" s="89">
        <f t="array" ref="CK6">SUM((CK$90:CK$485=CK$2-2)*(CK$90:CK$485&gt;1))</f>
        <v>0</v>
      </c>
      <c r="CL6" s="89">
        <f t="array" ref="CL6">SUM((CL$90:CL$485=CL$2-2)*(CL$90:CL$485&gt;1))</f>
        <v>0</v>
      </c>
      <c r="CM6" s="89">
        <f t="array" ref="CM6">SUM((CM$90:CM$485=CM$2-2)*(CM$90:CM$485&gt;1))</f>
        <v>0</v>
      </c>
      <c r="CN6" s="89">
        <f t="array" ref="CN6">SUM((CN$90:CN$485=CN$2-2)*(CN$90:CN$485&gt;1))</f>
        <v>0</v>
      </c>
      <c r="CO6" s="89">
        <f t="array" ref="CO6">SUM((CO$90:CO$485=CO$2-2)*(CO$90:CO$485&gt;1))</f>
        <v>0</v>
      </c>
      <c r="CP6" s="89">
        <f t="array" ref="CP6">SUM((CP$90:CP$485=CP$2-2)*(CP$90:CP$485&gt;1))</f>
        <v>0</v>
      </c>
      <c r="CQ6" s="89">
        <f t="array" ref="CQ6">SUM((CQ$90:CQ$485=CQ$2-2)*(CQ$90:CQ$485&gt;1))</f>
        <v>0</v>
      </c>
      <c r="CR6" s="89">
        <f t="array" ref="CR6">SUM((CR$90:CR$485=CR$2-2)*(CR$90:CR$485&gt;1))</f>
        <v>0</v>
      </c>
      <c r="CS6" s="89">
        <f t="array" ref="CS6">SUM((CS$90:CS$485=CS$2-2)*(CS$90:CS$485&gt;1))</f>
        <v>0</v>
      </c>
      <c r="CT6" s="89">
        <f t="array" ref="CT6">SUM((CT$90:CT$485=CT$2-2)*(CT$90:CT$485&gt;1))</f>
        <v>0</v>
      </c>
      <c r="CU6" s="89">
        <f t="array" ref="CU6">SUM((CU$90:CU$485=CU$2-2)*(CU$90:CU$485&gt;1))</f>
        <v>0</v>
      </c>
      <c r="CV6" s="89">
        <f t="array" ref="CV6">SUM((CV$90:CV$485=CV$2-2)*(CV$90:CV$485&gt;1))</f>
        <v>0</v>
      </c>
      <c r="CW6" s="89">
        <f t="array" ref="CW6">SUM((CW$90:CW$485=CW$2-2)*(CW$90:CW$485&gt;1))</f>
        <v>0</v>
      </c>
      <c r="CX6" s="89">
        <f t="array" ref="CX6">SUM((CX$90:CX$485=CX$2-2)*(CX$90:CX$485&gt;1))</f>
        <v>0</v>
      </c>
      <c r="CY6" s="89">
        <f t="array" ref="CY6">SUM((CY$90:CY$485=CY$2-2)*(CY$90:CY$485&gt;1))</f>
        <v>0</v>
      </c>
      <c r="CZ6" s="89">
        <f t="array" ref="CZ6">SUM((CZ$90:CZ$485=CZ$2-2)*(CZ$90:CZ$485&gt;1))</f>
        <v>0</v>
      </c>
      <c r="DA6" s="89">
        <f t="array" ref="DA6">SUM((DA$90:DA$485=DA$2-2)*(DA$90:DA$485&gt;1))</f>
        <v>0</v>
      </c>
      <c r="DB6" s="89">
        <f t="array" ref="DB6">SUM((DB$90:DB$485=DB$2-2)*(DB$90:DB$485&gt;1))</f>
        <v>0</v>
      </c>
      <c r="DC6" s="89">
        <f t="array" ref="DC6">SUM((DC$90:DC$485=DC$2-2)*(DC$90:DC$485&gt;1))</f>
        <v>0</v>
      </c>
      <c r="DD6" s="89">
        <f t="array" ref="DD6">SUM((DD$90:DD$485=DD$2-2)*(DD$90:DD$485&gt;1))</f>
        <v>0</v>
      </c>
      <c r="DE6" s="89">
        <f t="array" ref="DE6">SUM((DE$90:DE$485=DE$2-2)*(DE$90:DE$485&gt;1))</f>
        <v>0</v>
      </c>
      <c r="DF6" s="89">
        <f t="array" ref="DF6">SUM((DF$90:DF$485=DF$2-2)*(DF$90:DF$485&gt;1))</f>
        <v>0</v>
      </c>
      <c r="DG6" s="89">
        <f t="array" ref="DG6">SUM((DG$90:DG$485=DG$2-2)*(DG$90:DG$485&gt;1))</f>
        <v>0</v>
      </c>
      <c r="DH6" s="89">
        <f t="array" ref="DH6">SUM((DH$90:DH$485=DH$2-2)*(DH$90:DH$485&gt;1))</f>
        <v>0</v>
      </c>
      <c r="DI6" s="89">
        <f t="array" ref="DI6">SUM((DI$90:DI$485=DI$2-2)*(DI$90:DI$485&gt;1))</f>
        <v>0</v>
      </c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</row>
    <row r="7" spans="8:156" s="35" customFormat="1" x14ac:dyDescent="0.25"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>
        <f t="shared" si="3"/>
        <v>1</v>
      </c>
      <c r="BG7" s="75">
        <f t="shared" si="3"/>
        <v>10</v>
      </c>
      <c r="BH7" s="75">
        <f t="shared" si="3"/>
        <v>1</v>
      </c>
      <c r="BI7" s="75">
        <f t="shared" si="3"/>
        <v>7</v>
      </c>
      <c r="BJ7" s="75">
        <f t="shared" si="3"/>
        <v>5</v>
      </c>
      <c r="BK7" s="75">
        <f t="shared" si="3"/>
        <v>0</v>
      </c>
      <c r="BL7" s="75">
        <f t="shared" si="3"/>
        <v>0</v>
      </c>
      <c r="BM7" s="75">
        <f t="shared" si="3"/>
        <v>5</v>
      </c>
      <c r="BN7" s="75">
        <f t="shared" si="3"/>
        <v>0</v>
      </c>
      <c r="BO7" s="75">
        <f t="shared" si="3"/>
        <v>1</v>
      </c>
      <c r="BP7" s="75">
        <f t="shared" si="4"/>
        <v>0</v>
      </c>
      <c r="BQ7" s="75">
        <f t="shared" si="4"/>
        <v>1</v>
      </c>
      <c r="BR7" s="75">
        <f t="shared" si="4"/>
        <v>2</v>
      </c>
      <c r="BS7" s="75">
        <f t="shared" si="4"/>
        <v>1</v>
      </c>
      <c r="BT7" s="75">
        <f t="shared" si="4"/>
        <v>0</v>
      </c>
      <c r="BU7" s="75">
        <f t="shared" si="4"/>
        <v>0</v>
      </c>
      <c r="BV7" s="75">
        <f t="shared" si="4"/>
        <v>0</v>
      </c>
      <c r="BW7" s="75">
        <f t="shared" si="4"/>
        <v>0</v>
      </c>
      <c r="BX7" s="75">
        <f t="shared" si="4"/>
        <v>0</v>
      </c>
      <c r="BY7" s="75">
        <f t="shared" si="4"/>
        <v>0</v>
      </c>
      <c r="BZ7" s="75">
        <f t="shared" si="5"/>
        <v>0</v>
      </c>
      <c r="CA7" s="75">
        <f t="shared" si="5"/>
        <v>0</v>
      </c>
      <c r="CB7" s="75">
        <f t="shared" si="5"/>
        <v>0</v>
      </c>
      <c r="CC7" s="75">
        <f t="shared" si="5"/>
        <v>0</v>
      </c>
      <c r="CD7" s="75">
        <f t="shared" si="5"/>
        <v>0</v>
      </c>
      <c r="CE7" s="75">
        <f t="shared" si="5"/>
        <v>0</v>
      </c>
      <c r="CF7" s="75">
        <f t="shared" si="5"/>
        <v>0</v>
      </c>
      <c r="CG7" s="35" t="s">
        <v>51</v>
      </c>
      <c r="CJ7" s="89">
        <f>COUNTIF(CJ$90:CJ$485,"="&amp;CJ$2-1)</f>
        <v>0</v>
      </c>
      <c r="CK7" s="89">
        <f t="shared" ref="CK7:DI7" si="8">COUNTIF(CK$90:CK$485,"="&amp;CK$2-1)</f>
        <v>3</v>
      </c>
      <c r="CL7" s="89">
        <f t="shared" si="8"/>
        <v>0</v>
      </c>
      <c r="CM7" s="89">
        <f t="shared" si="8"/>
        <v>4</v>
      </c>
      <c r="CN7" s="89">
        <f t="shared" si="8"/>
        <v>3</v>
      </c>
      <c r="CO7" s="89">
        <f t="shared" si="8"/>
        <v>0</v>
      </c>
      <c r="CP7" s="89">
        <f t="shared" si="8"/>
        <v>0</v>
      </c>
      <c r="CQ7" s="89">
        <f t="shared" si="8"/>
        <v>3</v>
      </c>
      <c r="CR7" s="89">
        <f t="shared" si="8"/>
        <v>1</v>
      </c>
      <c r="CS7" s="89">
        <f t="shared" si="8"/>
        <v>0</v>
      </c>
      <c r="CT7" s="89">
        <f t="shared" si="8"/>
        <v>0</v>
      </c>
      <c r="CU7" s="89">
        <f t="shared" si="8"/>
        <v>2</v>
      </c>
      <c r="CV7" s="89">
        <f t="shared" si="8"/>
        <v>0</v>
      </c>
      <c r="CW7" s="89">
        <f t="shared" si="8"/>
        <v>1</v>
      </c>
      <c r="CX7" s="89">
        <f t="shared" si="8"/>
        <v>7</v>
      </c>
      <c r="CY7" s="89">
        <f t="shared" si="8"/>
        <v>1</v>
      </c>
      <c r="CZ7" s="89">
        <f t="shared" si="8"/>
        <v>3</v>
      </c>
      <c r="DA7" s="89">
        <f t="shared" si="8"/>
        <v>2</v>
      </c>
      <c r="DB7" s="89">
        <f t="shared" si="8"/>
        <v>0</v>
      </c>
      <c r="DC7" s="89">
        <f t="shared" si="8"/>
        <v>0</v>
      </c>
      <c r="DD7" s="89">
        <f t="shared" si="8"/>
        <v>2</v>
      </c>
      <c r="DE7" s="89">
        <f t="shared" si="8"/>
        <v>0</v>
      </c>
      <c r="DF7" s="89">
        <f t="shared" si="8"/>
        <v>0</v>
      </c>
      <c r="DG7" s="89">
        <f t="shared" si="8"/>
        <v>1</v>
      </c>
      <c r="DH7" s="89">
        <f t="shared" si="8"/>
        <v>0</v>
      </c>
      <c r="DI7" s="89">
        <f t="shared" si="8"/>
        <v>1</v>
      </c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</row>
    <row r="8" spans="8:156" s="35" customFormat="1" x14ac:dyDescent="0.25"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>
        <f t="shared" si="3"/>
        <v>0</v>
      </c>
      <c r="BG8" s="75">
        <f t="shared" si="3"/>
        <v>0</v>
      </c>
      <c r="BH8" s="75">
        <f t="shared" si="3"/>
        <v>0</v>
      </c>
      <c r="BI8" s="75">
        <f t="shared" si="3"/>
        <v>0</v>
      </c>
      <c r="BJ8" s="75">
        <f t="shared" si="3"/>
        <v>0</v>
      </c>
      <c r="BK8" s="75">
        <f t="shared" si="3"/>
        <v>0</v>
      </c>
      <c r="BL8" s="75">
        <f t="shared" si="3"/>
        <v>0</v>
      </c>
      <c r="BM8" s="75">
        <f t="shared" si="3"/>
        <v>0</v>
      </c>
      <c r="BN8" s="75">
        <f t="shared" si="3"/>
        <v>0</v>
      </c>
      <c r="BO8" s="75">
        <f t="shared" si="3"/>
        <v>0</v>
      </c>
      <c r="BP8" s="75">
        <f t="shared" si="4"/>
        <v>0</v>
      </c>
      <c r="BQ8" s="75">
        <f t="shared" si="4"/>
        <v>0</v>
      </c>
      <c r="BR8" s="75">
        <f t="shared" si="4"/>
        <v>0</v>
      </c>
      <c r="BS8" s="75">
        <f t="shared" si="4"/>
        <v>0</v>
      </c>
      <c r="BT8" s="75">
        <f t="shared" si="4"/>
        <v>0</v>
      </c>
      <c r="BU8" s="75">
        <f t="shared" si="4"/>
        <v>0</v>
      </c>
      <c r="BV8" s="75">
        <f t="shared" si="4"/>
        <v>0</v>
      </c>
      <c r="BW8" s="75">
        <f t="shared" si="4"/>
        <v>0</v>
      </c>
      <c r="BX8" s="75">
        <f t="shared" si="4"/>
        <v>0</v>
      </c>
      <c r="BY8" s="75">
        <f t="shared" si="4"/>
        <v>0</v>
      </c>
      <c r="BZ8" s="75">
        <f t="shared" si="5"/>
        <v>0</v>
      </c>
      <c r="CA8" s="75">
        <f t="shared" si="5"/>
        <v>0</v>
      </c>
      <c r="CB8" s="75">
        <f t="shared" si="5"/>
        <v>0</v>
      </c>
      <c r="CC8" s="75">
        <f t="shared" si="5"/>
        <v>0</v>
      </c>
      <c r="CD8" s="75">
        <f t="shared" si="5"/>
        <v>0</v>
      </c>
      <c r="CE8" s="75">
        <f t="shared" si="5"/>
        <v>0</v>
      </c>
      <c r="CF8" s="75">
        <f t="shared" si="5"/>
        <v>0</v>
      </c>
      <c r="CG8" s="35" t="s">
        <v>52</v>
      </c>
      <c r="CJ8" s="89">
        <f t="array" ref="CJ8">SUM((CJ$90:CJ$485&lt;CJ$2-1)*(CJ$90:CJ$485&gt;0))</f>
        <v>0</v>
      </c>
      <c r="CK8" s="89">
        <f t="array" ref="CK8">SUM((CK$90:CK$485&lt;CK$2-1)*(CK$90:CK$485&gt;0))</f>
        <v>0</v>
      </c>
      <c r="CL8" s="89">
        <f t="array" ref="CL8">SUM((CL$90:CL$485&lt;CL$2-1)*(CL$90:CL$485&gt;0))</f>
        <v>0</v>
      </c>
      <c r="CM8" s="89">
        <f t="array" ref="CM8">SUM((CM$90:CM$485&lt;CM$2-1)*(CM$90:CM$485&gt;0))</f>
        <v>0</v>
      </c>
      <c r="CN8" s="89">
        <f t="array" ref="CN8">SUM((CN$90:CN$485&lt;CN$2-1)*(CN$90:CN$485&gt;0))</f>
        <v>0</v>
      </c>
      <c r="CO8" s="89">
        <f t="array" ref="CO8">SUM((CO$90:CO$485&lt;CO$2-1)*(CO$90:CO$485&gt;0))</f>
        <v>0</v>
      </c>
      <c r="CP8" s="89">
        <f t="array" ref="CP8">SUM((CP$90:CP$485&lt;CP$2-1)*(CP$90:CP$485&gt;0))</f>
        <v>0</v>
      </c>
      <c r="CQ8" s="89">
        <f t="array" ref="CQ8">SUM((CQ$90:CQ$485&lt;CQ$2-1)*(CQ$90:CQ$485&gt;0))</f>
        <v>0</v>
      </c>
      <c r="CR8" s="89">
        <f t="array" ref="CR8">SUM((CR$90:CR$485&lt;CR$2-1)*(CR$90:CR$485&gt;0))</f>
        <v>0</v>
      </c>
      <c r="CS8" s="89">
        <f t="array" ref="CS8">SUM((CS$90:CS$485&lt;CS$2-1)*(CS$90:CS$485&gt;0))</f>
        <v>0</v>
      </c>
      <c r="CT8" s="89">
        <f t="array" ref="CT8">SUM((CT$90:CT$485&lt;CT$2-1)*(CT$90:CT$485&gt;0))</f>
        <v>0</v>
      </c>
      <c r="CU8" s="89">
        <f t="array" ref="CU8">SUM((CU$90:CU$485&lt;CU$2-1)*(CU$90:CU$485&gt;0))</f>
        <v>0</v>
      </c>
      <c r="CV8" s="89">
        <f t="array" ref="CV8">SUM((CV$90:CV$485&lt;CV$2-1)*(CV$90:CV$485&gt;0))</f>
        <v>0</v>
      </c>
      <c r="CW8" s="89">
        <f t="array" ref="CW8">SUM((CW$90:CW$485&lt;CW$2-1)*(CW$90:CW$485&gt;0))</f>
        <v>0</v>
      </c>
      <c r="CX8" s="89">
        <f t="array" ref="CX8">SUM((CX$90:CX$485&lt;CX$2-1)*(CX$90:CX$485&gt;0))</f>
        <v>0</v>
      </c>
      <c r="CY8" s="89">
        <f t="array" ref="CY8">SUM((CY$90:CY$485&lt;CY$2-1)*(CY$90:CY$485&gt;0))</f>
        <v>0</v>
      </c>
      <c r="CZ8" s="89">
        <f t="array" ref="CZ8">SUM((CZ$90:CZ$485&lt;CZ$2-1)*(CZ$90:CZ$485&gt;0))</f>
        <v>0</v>
      </c>
      <c r="DA8" s="89">
        <f t="array" ref="DA8">SUM((DA$90:DA$485&lt;DA$2-1)*(DA$90:DA$485&gt;0))</f>
        <v>0</v>
      </c>
      <c r="DB8" s="89">
        <f t="array" ref="DB8">SUM((DB$90:DB$485&lt;DB$2-1)*(DB$90:DB$485&gt;0))</f>
        <v>0</v>
      </c>
      <c r="DC8" s="89">
        <f t="array" ref="DC8">SUM((DC$90:DC$485&lt;DC$2-1)*(DC$90:DC$485&gt;0))</f>
        <v>0</v>
      </c>
      <c r="DD8" s="89">
        <f t="array" ref="DD8">SUM((DD$90:DD$485&lt;DD$2-1)*(DD$90:DD$485&gt;0))</f>
        <v>0</v>
      </c>
      <c r="DE8" s="89">
        <f t="array" ref="DE8">SUM((DE$90:DE$485&lt;DE$2-1)*(DE$90:DE$485&gt;0))</f>
        <v>0</v>
      </c>
      <c r="DF8" s="89">
        <f t="array" ref="DF8">SUM((DF$90:DF$485&lt;DF$2-1)*(DF$90:DF$485&gt;0))</f>
        <v>0</v>
      </c>
      <c r="DG8" s="89">
        <f t="array" ref="DG8">SUM((DG$90:DG$485&lt;DG$2-1)*(DG$90:DG$485&gt;0))</f>
        <v>0</v>
      </c>
      <c r="DH8" s="89">
        <f t="array" ref="DH8">SUM((DH$90:DH$485&lt;DH$2-1)*(DH$90:DH$485&gt;0))</f>
        <v>0</v>
      </c>
      <c r="DI8" s="89">
        <f t="array" ref="DI8">SUM((DI$90:DI$485&lt;DI$2-1)*(DI$90:DI$485&gt;0))</f>
        <v>0</v>
      </c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</row>
    <row r="9" spans="8:156" s="35" customFormat="1" x14ac:dyDescent="0.25"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>
        <f t="shared" si="3"/>
        <v>18</v>
      </c>
      <c r="BG9" s="75">
        <f t="shared" si="3"/>
        <v>13</v>
      </c>
      <c r="BH9" s="75">
        <f t="shared" si="3"/>
        <v>25</v>
      </c>
      <c r="BI9" s="75">
        <f t="shared" si="3"/>
        <v>15</v>
      </c>
      <c r="BJ9" s="75">
        <f t="shared" si="3"/>
        <v>21</v>
      </c>
      <c r="BK9" s="75">
        <f t="shared" si="3"/>
        <v>27</v>
      </c>
      <c r="BL9" s="75">
        <f t="shared" si="3"/>
        <v>23</v>
      </c>
      <c r="BM9" s="75">
        <f t="shared" si="3"/>
        <v>17</v>
      </c>
      <c r="BN9" s="75">
        <f t="shared" si="3"/>
        <v>0</v>
      </c>
      <c r="BO9" s="75">
        <f t="shared" si="3"/>
        <v>23</v>
      </c>
      <c r="BP9" s="75">
        <f t="shared" si="4"/>
        <v>31</v>
      </c>
      <c r="BQ9" s="75">
        <f t="shared" si="4"/>
        <v>26</v>
      </c>
      <c r="BR9" s="75">
        <f t="shared" si="4"/>
        <v>24</v>
      </c>
      <c r="BS9" s="75">
        <f t="shared" si="4"/>
        <v>21</v>
      </c>
      <c r="BT9" s="75">
        <f t="shared" si="4"/>
        <v>0</v>
      </c>
      <c r="BU9" s="75">
        <f t="shared" si="4"/>
        <v>0</v>
      </c>
      <c r="BV9" s="75">
        <f t="shared" si="4"/>
        <v>0</v>
      </c>
      <c r="BW9" s="75">
        <f t="shared" si="4"/>
        <v>0</v>
      </c>
      <c r="BX9" s="75">
        <f t="shared" si="4"/>
        <v>0</v>
      </c>
      <c r="BY9" s="75">
        <f t="shared" si="4"/>
        <v>0</v>
      </c>
      <c r="BZ9" s="75">
        <f t="shared" si="5"/>
        <v>0</v>
      </c>
      <c r="CA9" s="75">
        <f t="shared" si="5"/>
        <v>0</v>
      </c>
      <c r="CB9" s="75">
        <f t="shared" si="5"/>
        <v>0</v>
      </c>
      <c r="CC9" s="75">
        <f t="shared" si="5"/>
        <v>0</v>
      </c>
      <c r="CD9" s="75">
        <f t="shared" si="5"/>
        <v>0</v>
      </c>
      <c r="CE9" s="75">
        <f t="shared" si="5"/>
        <v>0</v>
      </c>
      <c r="CF9" s="75">
        <f t="shared" si="5"/>
        <v>0</v>
      </c>
      <c r="CG9" s="35" t="s">
        <v>53</v>
      </c>
      <c r="CJ9" s="89">
        <f t="shared" ref="CJ9:DI9" si="9">COUNTIF(CJ$90:CJ$485,"="&amp;CJ$2+1)</f>
        <v>8</v>
      </c>
      <c r="CK9" s="89">
        <f t="shared" si="9"/>
        <v>5</v>
      </c>
      <c r="CL9" s="89">
        <f t="shared" si="9"/>
        <v>10</v>
      </c>
      <c r="CM9" s="89">
        <f t="shared" si="9"/>
        <v>5</v>
      </c>
      <c r="CN9" s="89">
        <f t="shared" si="9"/>
        <v>12</v>
      </c>
      <c r="CO9" s="89">
        <f t="shared" si="9"/>
        <v>11</v>
      </c>
      <c r="CP9" s="89">
        <f t="shared" si="9"/>
        <v>14</v>
      </c>
      <c r="CQ9" s="89">
        <f t="shared" si="9"/>
        <v>11</v>
      </c>
      <c r="CR9" s="89">
        <f t="shared" si="9"/>
        <v>11</v>
      </c>
      <c r="CS9" s="89">
        <f t="shared" si="9"/>
        <v>12</v>
      </c>
      <c r="CT9" s="89">
        <f t="shared" si="9"/>
        <v>13</v>
      </c>
      <c r="CU9" s="89">
        <f t="shared" si="9"/>
        <v>10</v>
      </c>
      <c r="CV9" s="89">
        <f t="shared" si="9"/>
        <v>10</v>
      </c>
      <c r="CW9" s="89">
        <f t="shared" si="9"/>
        <v>10</v>
      </c>
      <c r="CX9" s="89">
        <f t="shared" si="9"/>
        <v>8</v>
      </c>
      <c r="CY9" s="89">
        <f t="shared" si="9"/>
        <v>15</v>
      </c>
      <c r="CZ9" s="89">
        <f t="shared" si="9"/>
        <v>10</v>
      </c>
      <c r="DA9" s="89">
        <f t="shared" si="9"/>
        <v>9</v>
      </c>
      <c r="DB9" s="89">
        <f t="shared" si="9"/>
        <v>16</v>
      </c>
      <c r="DC9" s="89">
        <f t="shared" si="9"/>
        <v>9</v>
      </c>
      <c r="DD9" s="89">
        <f t="shared" si="9"/>
        <v>6</v>
      </c>
      <c r="DE9" s="89">
        <f t="shared" si="9"/>
        <v>12</v>
      </c>
      <c r="DF9" s="89">
        <f t="shared" si="9"/>
        <v>19</v>
      </c>
      <c r="DG9" s="89">
        <f t="shared" si="9"/>
        <v>13</v>
      </c>
      <c r="DH9" s="89">
        <f t="shared" si="9"/>
        <v>14</v>
      </c>
      <c r="DI9" s="89">
        <f t="shared" si="9"/>
        <v>11</v>
      </c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</row>
    <row r="10" spans="8:156" s="35" customFormat="1" x14ac:dyDescent="0.25"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>
        <f t="shared" si="3"/>
        <v>8</v>
      </c>
      <c r="BG10" s="75">
        <f t="shared" si="3"/>
        <v>0</v>
      </c>
      <c r="BH10" s="75">
        <f t="shared" si="3"/>
        <v>22</v>
      </c>
      <c r="BI10" s="75">
        <f t="shared" si="3"/>
        <v>3</v>
      </c>
      <c r="BJ10" s="75">
        <f t="shared" si="3"/>
        <v>6</v>
      </c>
      <c r="BK10" s="75">
        <f t="shared" si="3"/>
        <v>19</v>
      </c>
      <c r="BL10" s="75">
        <f t="shared" si="3"/>
        <v>3</v>
      </c>
      <c r="BM10" s="75">
        <f t="shared" si="3"/>
        <v>2</v>
      </c>
      <c r="BN10" s="75">
        <f t="shared" si="3"/>
        <v>0</v>
      </c>
      <c r="BO10" s="75">
        <f t="shared" si="3"/>
        <v>17</v>
      </c>
      <c r="BP10" s="75">
        <f t="shared" si="4"/>
        <v>25</v>
      </c>
      <c r="BQ10" s="75">
        <f t="shared" si="4"/>
        <v>13</v>
      </c>
      <c r="BR10" s="75">
        <f t="shared" si="4"/>
        <v>17</v>
      </c>
      <c r="BS10" s="75">
        <f t="shared" si="4"/>
        <v>25</v>
      </c>
      <c r="BT10" s="75">
        <f t="shared" si="4"/>
        <v>0</v>
      </c>
      <c r="BU10" s="75">
        <f t="shared" si="4"/>
        <v>0</v>
      </c>
      <c r="BV10" s="75">
        <f t="shared" si="4"/>
        <v>0</v>
      </c>
      <c r="BW10" s="75">
        <f t="shared" si="4"/>
        <v>0</v>
      </c>
      <c r="BX10" s="75">
        <f t="shared" si="4"/>
        <v>0</v>
      </c>
      <c r="BY10" s="75">
        <f t="shared" si="4"/>
        <v>0</v>
      </c>
      <c r="BZ10" s="75">
        <f t="shared" si="5"/>
        <v>0</v>
      </c>
      <c r="CA10" s="75">
        <f t="shared" si="5"/>
        <v>0</v>
      </c>
      <c r="CB10" s="75">
        <f t="shared" si="5"/>
        <v>0</v>
      </c>
      <c r="CC10" s="75">
        <f t="shared" si="5"/>
        <v>0</v>
      </c>
      <c r="CD10" s="75">
        <f t="shared" si="5"/>
        <v>0</v>
      </c>
      <c r="CE10" s="75">
        <f t="shared" si="5"/>
        <v>0</v>
      </c>
      <c r="CF10" s="75">
        <f t="shared" si="5"/>
        <v>0</v>
      </c>
      <c r="CG10" s="35" t="s">
        <v>54</v>
      </c>
      <c r="CJ10" s="89">
        <f t="shared" ref="CJ10:DI10" si="10">COUNTIF(CJ$90:CJ$485,"&gt;"&amp;CJ$2+1)</f>
        <v>5</v>
      </c>
      <c r="CK10" s="89">
        <f t="shared" si="10"/>
        <v>0</v>
      </c>
      <c r="CL10" s="89">
        <f t="shared" si="10"/>
        <v>12</v>
      </c>
      <c r="CM10" s="89">
        <f t="shared" si="10"/>
        <v>2</v>
      </c>
      <c r="CN10" s="89">
        <f t="shared" si="10"/>
        <v>4</v>
      </c>
      <c r="CO10" s="89">
        <f t="shared" si="10"/>
        <v>12</v>
      </c>
      <c r="CP10" s="89">
        <f t="shared" si="10"/>
        <v>0</v>
      </c>
      <c r="CQ10" s="89">
        <f t="shared" si="10"/>
        <v>1</v>
      </c>
      <c r="CR10" s="89">
        <f t="shared" si="10"/>
        <v>9</v>
      </c>
      <c r="CS10" s="89">
        <f t="shared" si="10"/>
        <v>13</v>
      </c>
      <c r="CT10" s="89">
        <f t="shared" si="10"/>
        <v>7</v>
      </c>
      <c r="CU10" s="89">
        <f t="shared" si="10"/>
        <v>9</v>
      </c>
      <c r="CV10" s="89">
        <f t="shared" si="10"/>
        <v>13</v>
      </c>
      <c r="CW10" s="89">
        <f t="shared" si="10"/>
        <v>3</v>
      </c>
      <c r="CX10" s="89">
        <f t="shared" si="10"/>
        <v>0</v>
      </c>
      <c r="CY10" s="89">
        <f t="shared" si="10"/>
        <v>10</v>
      </c>
      <c r="CZ10" s="89">
        <f t="shared" si="10"/>
        <v>1</v>
      </c>
      <c r="DA10" s="89">
        <f t="shared" si="10"/>
        <v>2</v>
      </c>
      <c r="DB10" s="89">
        <f t="shared" si="10"/>
        <v>7</v>
      </c>
      <c r="DC10" s="89">
        <f t="shared" si="10"/>
        <v>3</v>
      </c>
      <c r="DD10" s="89">
        <f t="shared" si="10"/>
        <v>1</v>
      </c>
      <c r="DE10" s="89">
        <f t="shared" si="10"/>
        <v>8</v>
      </c>
      <c r="DF10" s="89">
        <f t="shared" si="10"/>
        <v>12</v>
      </c>
      <c r="DG10" s="89">
        <f t="shared" si="10"/>
        <v>6</v>
      </c>
      <c r="DH10" s="89">
        <f t="shared" si="10"/>
        <v>8</v>
      </c>
      <c r="DI10" s="89">
        <f t="shared" si="10"/>
        <v>12</v>
      </c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</row>
    <row r="11" spans="8:156" s="35" customFormat="1" x14ac:dyDescent="0.25"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>
        <f t="shared" si="3"/>
        <v>6</v>
      </c>
      <c r="BG11" s="75">
        <f t="shared" si="3"/>
        <v>0</v>
      </c>
      <c r="BH11" s="75">
        <f t="shared" si="3"/>
        <v>15</v>
      </c>
      <c r="BI11" s="75">
        <f t="shared" si="3"/>
        <v>3</v>
      </c>
      <c r="BJ11" s="75">
        <f t="shared" si="3"/>
        <v>4</v>
      </c>
      <c r="BK11" s="75">
        <f t="shared" si="3"/>
        <v>15</v>
      </c>
      <c r="BL11" s="75">
        <f t="shared" si="3"/>
        <v>2</v>
      </c>
      <c r="BM11" s="75">
        <f t="shared" si="3"/>
        <v>2</v>
      </c>
      <c r="BN11" s="75">
        <f t="shared" si="3"/>
        <v>0</v>
      </c>
      <c r="BO11" s="75">
        <f t="shared" si="3"/>
        <v>11</v>
      </c>
      <c r="BP11" s="75">
        <f t="shared" si="4"/>
        <v>19</v>
      </c>
      <c r="BQ11" s="75">
        <f t="shared" si="4"/>
        <v>12</v>
      </c>
      <c r="BR11" s="75">
        <f t="shared" si="4"/>
        <v>12</v>
      </c>
      <c r="BS11" s="75">
        <f t="shared" si="4"/>
        <v>21</v>
      </c>
      <c r="BT11" s="75">
        <f t="shared" si="4"/>
        <v>0</v>
      </c>
      <c r="BU11" s="75">
        <f t="shared" si="4"/>
        <v>0</v>
      </c>
      <c r="BV11" s="75">
        <f t="shared" si="4"/>
        <v>0</v>
      </c>
      <c r="BW11" s="75">
        <f t="shared" si="4"/>
        <v>0</v>
      </c>
      <c r="BX11" s="75">
        <f t="shared" si="4"/>
        <v>0</v>
      </c>
      <c r="BY11" s="75">
        <f t="shared" si="4"/>
        <v>0</v>
      </c>
      <c r="BZ11" s="75">
        <f t="shared" si="5"/>
        <v>0</v>
      </c>
      <c r="CA11" s="75">
        <f t="shared" si="5"/>
        <v>0</v>
      </c>
      <c r="CB11" s="75">
        <f t="shared" si="5"/>
        <v>0</v>
      </c>
      <c r="CC11" s="75">
        <f t="shared" si="5"/>
        <v>0</v>
      </c>
      <c r="CD11" s="75">
        <f t="shared" si="5"/>
        <v>0</v>
      </c>
      <c r="CE11" s="75">
        <f t="shared" si="5"/>
        <v>0</v>
      </c>
      <c r="CF11" s="75">
        <f t="shared" si="5"/>
        <v>0</v>
      </c>
      <c r="CG11" s="35" t="s">
        <v>95</v>
      </c>
      <c r="CJ11" s="89">
        <f t="array" ref="CJ11">COUNTIF(CJ$90:CJ$485,"="&amp;CJ$2+2)</f>
        <v>3</v>
      </c>
      <c r="CK11" s="89">
        <f t="array" ref="CK11">COUNTIF(CK$90:CK$485,"="&amp;CK$2+2)</f>
        <v>0</v>
      </c>
      <c r="CL11" s="89">
        <f t="array" ref="CL11">COUNTIF(CL$90:CL$485,"="&amp;CL$2+2)</f>
        <v>9</v>
      </c>
      <c r="CM11" s="89">
        <f t="array" ref="CM11">COUNTIF(CM$90:CM$485,"="&amp;CM$2+2)</f>
        <v>2</v>
      </c>
      <c r="CN11" s="89">
        <f t="array" ref="CN11">COUNTIF(CN$90:CN$485,"="&amp;CN$2+2)</f>
        <v>3</v>
      </c>
      <c r="CO11" s="89">
        <f t="array" ref="CO11">COUNTIF(CO$90:CO$485,"="&amp;CO$2+2)</f>
        <v>9</v>
      </c>
      <c r="CP11" s="89">
        <f t="array" ref="CP11">COUNTIF(CP$90:CP$485,"="&amp;CP$2+2)</f>
        <v>0</v>
      </c>
      <c r="CQ11" s="89">
        <f t="array" ref="CQ11">COUNTIF(CQ$90:CQ$485,"="&amp;CQ$2+2)</f>
        <v>1</v>
      </c>
      <c r="CR11" s="89">
        <f t="array" ref="CR11">COUNTIF(CR$90:CR$485,"="&amp;CR$2+2)</f>
        <v>6</v>
      </c>
      <c r="CS11" s="89">
        <f t="array" ref="CS11">COUNTIF(CS$90:CS$485,"="&amp;CS$2+2)</f>
        <v>10</v>
      </c>
      <c r="CT11" s="89">
        <f t="array" ref="CT11">COUNTIF(CT$90:CT$485,"="&amp;CT$2+2)</f>
        <v>6</v>
      </c>
      <c r="CU11" s="89">
        <f t="array" ref="CU11">COUNTIF(CU$90:CU$485,"="&amp;CU$2+2)</f>
        <v>7</v>
      </c>
      <c r="CV11" s="89">
        <f t="array" ref="CV11">COUNTIF(CV$90:CV$485,"="&amp;CV$2+2)</f>
        <v>11</v>
      </c>
      <c r="CW11" s="89">
        <f t="array" ref="CW11">COUNTIF(CW$90:CW$485,"="&amp;CW$2+2)</f>
        <v>3</v>
      </c>
      <c r="CX11" s="89">
        <f t="array" ref="CX11">COUNTIF(CX$90:CX$485,"="&amp;CX$2+2)</f>
        <v>0</v>
      </c>
      <c r="CY11" s="89">
        <f t="array" ref="CY11">COUNTIF(CY$90:CY$485,"="&amp;CY$2+2)</f>
        <v>6</v>
      </c>
      <c r="CZ11" s="89">
        <f t="array" ref="CZ11">COUNTIF(CZ$90:CZ$485,"="&amp;CZ$2+2)</f>
        <v>1</v>
      </c>
      <c r="DA11" s="89">
        <f t="array" ref="DA11">COUNTIF(DA$90:DA$485,"="&amp;DA$2+2)</f>
        <v>1</v>
      </c>
      <c r="DB11" s="89">
        <f t="array" ref="DB11">COUNTIF(DB$90:DB$485,"="&amp;DB$2+2)</f>
        <v>6</v>
      </c>
      <c r="DC11" s="89">
        <f t="array" ref="DC11">COUNTIF(DC$90:DC$485,"="&amp;DC$2+2)</f>
        <v>2</v>
      </c>
      <c r="DD11" s="89">
        <f t="array" ref="DD11">COUNTIF(DD$90:DD$485,"="&amp;DD$2+2)</f>
        <v>1</v>
      </c>
      <c r="DE11" s="89">
        <f t="array" ref="DE11">COUNTIF(DE$90:DE$485,"="&amp;DE$2+2)</f>
        <v>5</v>
      </c>
      <c r="DF11" s="89">
        <f t="array" ref="DF11">COUNTIF(DF$90:DF$485,"="&amp;DF$2+2)</f>
        <v>9</v>
      </c>
      <c r="DG11" s="89">
        <f t="array" ref="DG11">COUNTIF(DG$90:DG$485,"="&amp;DG$2+2)</f>
        <v>6</v>
      </c>
      <c r="DH11" s="89">
        <f t="array" ref="DH11">COUNTIF(DH$90:DH$485,"="&amp;DH$2+2)</f>
        <v>5</v>
      </c>
      <c r="DI11" s="89">
        <f t="array" ref="DI11">COUNTIF(DI$90:DI$485,"="&amp;DI$2+2)</f>
        <v>10</v>
      </c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</row>
    <row r="12" spans="8:156" s="35" customFormat="1" x14ac:dyDescent="0.25"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>
        <f t="shared" si="3"/>
        <v>1</v>
      </c>
      <c r="BG12" s="75">
        <f t="shared" si="3"/>
        <v>0</v>
      </c>
      <c r="BH12" s="75">
        <f t="shared" si="3"/>
        <v>7</v>
      </c>
      <c r="BI12" s="75">
        <f t="shared" si="3"/>
        <v>0</v>
      </c>
      <c r="BJ12" s="75">
        <f t="shared" si="3"/>
        <v>2</v>
      </c>
      <c r="BK12" s="75">
        <f t="shared" si="3"/>
        <v>4</v>
      </c>
      <c r="BL12" s="75">
        <f t="shared" si="3"/>
        <v>1</v>
      </c>
      <c r="BM12" s="75">
        <f t="shared" si="3"/>
        <v>0</v>
      </c>
      <c r="BN12" s="75">
        <f t="shared" si="3"/>
        <v>0</v>
      </c>
      <c r="BO12" s="75">
        <f t="shared" si="3"/>
        <v>4</v>
      </c>
      <c r="BP12" s="75">
        <f t="shared" si="4"/>
        <v>5</v>
      </c>
      <c r="BQ12" s="75">
        <f t="shared" si="4"/>
        <v>1</v>
      </c>
      <c r="BR12" s="75">
        <f t="shared" si="4"/>
        <v>4</v>
      </c>
      <c r="BS12" s="75">
        <f t="shared" si="4"/>
        <v>4</v>
      </c>
      <c r="BT12" s="75">
        <f t="shared" si="4"/>
        <v>0</v>
      </c>
      <c r="BU12" s="75">
        <f t="shared" si="4"/>
        <v>0</v>
      </c>
      <c r="BV12" s="75">
        <f t="shared" si="4"/>
        <v>0</v>
      </c>
      <c r="BW12" s="75">
        <f t="shared" si="4"/>
        <v>0</v>
      </c>
      <c r="BX12" s="75">
        <f t="shared" si="4"/>
        <v>0</v>
      </c>
      <c r="BY12" s="75">
        <f t="shared" si="4"/>
        <v>0</v>
      </c>
      <c r="BZ12" s="75">
        <f t="shared" si="5"/>
        <v>0</v>
      </c>
      <c r="CA12" s="75">
        <f t="shared" si="5"/>
        <v>0</v>
      </c>
      <c r="CB12" s="75">
        <f t="shared" si="5"/>
        <v>0</v>
      </c>
      <c r="CC12" s="75">
        <f t="shared" si="5"/>
        <v>0</v>
      </c>
      <c r="CD12" s="75">
        <f t="shared" si="5"/>
        <v>0</v>
      </c>
      <c r="CE12" s="75">
        <f t="shared" si="5"/>
        <v>0</v>
      </c>
      <c r="CF12" s="75">
        <f t="shared" si="5"/>
        <v>0</v>
      </c>
      <c r="CG12" s="35" t="s">
        <v>96</v>
      </c>
      <c r="CJ12" s="89">
        <f t="array" ref="CJ12">COUNTIF(CJ$90:CJ$485,"="&amp;CJ$2+3)</f>
        <v>1</v>
      </c>
      <c r="CK12" s="89">
        <f t="array" ref="CK12">COUNTIF(CK$90:CK$485,"="&amp;CK$2+3)</f>
        <v>0</v>
      </c>
      <c r="CL12" s="89">
        <f t="array" ref="CL12">COUNTIF(CL$90:CL$485,"="&amp;CL$2+3)</f>
        <v>3</v>
      </c>
      <c r="CM12" s="89">
        <f t="array" ref="CM12">COUNTIF(CM$90:CM$485,"="&amp;CM$2+3)</f>
        <v>0</v>
      </c>
      <c r="CN12" s="89">
        <f t="array" ref="CN12">COUNTIF(CN$90:CN$485,"="&amp;CN$2+3)</f>
        <v>1</v>
      </c>
      <c r="CO12" s="89">
        <f t="array" ref="CO12">COUNTIF(CO$90:CO$485,"="&amp;CO$2+3)</f>
        <v>3</v>
      </c>
      <c r="CP12" s="89">
        <f t="array" ref="CP12">COUNTIF(CP$90:CP$485,"="&amp;CP$2+3)</f>
        <v>0</v>
      </c>
      <c r="CQ12" s="89">
        <f t="array" ref="CQ12">COUNTIF(CQ$90:CQ$485,"="&amp;CQ$2+3)</f>
        <v>0</v>
      </c>
      <c r="CR12" s="89">
        <f t="array" ref="CR12">COUNTIF(CR$90:CR$485,"="&amp;CR$2+3)</f>
        <v>2</v>
      </c>
      <c r="CS12" s="89">
        <f t="array" ref="CS12">COUNTIF(CS$90:CS$485,"="&amp;CS$2+3)</f>
        <v>2</v>
      </c>
      <c r="CT12" s="89">
        <f t="array" ref="CT12">COUNTIF(CT$90:CT$485,"="&amp;CT$2+3)</f>
        <v>1</v>
      </c>
      <c r="CU12" s="89">
        <f t="array" ref="CU12">COUNTIF(CU$90:CU$485,"="&amp;CU$2+3)</f>
        <v>2</v>
      </c>
      <c r="CV12" s="89">
        <f t="array" ref="CV12">COUNTIF(CV$90:CV$485,"="&amp;CV$2+3)</f>
        <v>2</v>
      </c>
      <c r="CW12" s="89">
        <f t="array" ref="CW12">COUNTIF(CW$90:CW$485,"="&amp;CW$2+3)</f>
        <v>0</v>
      </c>
      <c r="CX12" s="89">
        <f t="array" ref="CX12">COUNTIF(CX$90:CX$485,"="&amp;CX$2+3)</f>
        <v>0</v>
      </c>
      <c r="CY12" s="89">
        <f t="array" ref="CY12">COUNTIF(CY$90:CY$485,"="&amp;CY$2+3)</f>
        <v>4</v>
      </c>
      <c r="CZ12" s="89">
        <f t="array" ref="CZ12">COUNTIF(CZ$90:CZ$485,"="&amp;CZ$2+3)</f>
        <v>0</v>
      </c>
      <c r="DA12" s="89">
        <f t="array" ref="DA12">COUNTIF(DA$90:DA$485,"="&amp;DA$2+3)</f>
        <v>1</v>
      </c>
      <c r="DB12" s="89">
        <f t="array" ref="DB12">COUNTIF(DB$90:DB$485,"="&amp;DB$2+3)</f>
        <v>1</v>
      </c>
      <c r="DC12" s="89">
        <f t="array" ref="DC12">COUNTIF(DC$90:DC$485,"="&amp;DC$2+3)</f>
        <v>1</v>
      </c>
      <c r="DD12" s="89">
        <f t="array" ref="DD12">COUNTIF(DD$90:DD$485,"="&amp;DD$2+3)</f>
        <v>0</v>
      </c>
      <c r="DE12" s="89">
        <f t="array" ref="DE12">COUNTIF(DE$90:DE$485,"="&amp;DE$2+3)</f>
        <v>2</v>
      </c>
      <c r="DF12" s="89">
        <f t="array" ref="DF12">COUNTIF(DF$90:DF$485,"="&amp;DF$2+3)</f>
        <v>3</v>
      </c>
      <c r="DG12" s="89">
        <f t="array" ref="DG12">COUNTIF(DG$90:DG$485,"="&amp;DG$2+3)</f>
        <v>0</v>
      </c>
      <c r="DH12" s="89">
        <f t="array" ref="DH12">COUNTIF(DH$90:DH$485,"="&amp;DH$2+3)</f>
        <v>2</v>
      </c>
      <c r="DI12" s="89">
        <f t="array" ref="DI12">COUNTIF(DI$90:DI$485,"="&amp;DI$2+3)</f>
        <v>2</v>
      </c>
      <c r="DJ12" s="89"/>
      <c r="DK12" s="89"/>
      <c r="DL12" s="89"/>
      <c r="DM12" s="89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89"/>
      <c r="DZ12" s="89"/>
      <c r="EA12" s="89"/>
      <c r="EB12" s="89"/>
      <c r="EC12" s="89"/>
      <c r="ED12" s="89"/>
      <c r="EE12" s="89"/>
      <c r="EF12" s="89"/>
      <c r="EG12" s="89"/>
      <c r="EH12" s="89"/>
      <c r="EI12" s="89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</row>
    <row r="13" spans="8:156" s="35" customFormat="1" x14ac:dyDescent="0.25"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>
        <f t="shared" si="3"/>
        <v>1</v>
      </c>
      <c r="BG13" s="75">
        <f t="shared" si="3"/>
        <v>0</v>
      </c>
      <c r="BH13" s="75">
        <f t="shared" si="3"/>
        <v>1</v>
      </c>
      <c r="BI13" s="75">
        <f t="shared" si="3"/>
        <v>0</v>
      </c>
      <c r="BJ13" s="75">
        <f t="shared" si="3"/>
        <v>0</v>
      </c>
      <c r="BK13" s="75">
        <f t="shared" si="3"/>
        <v>0</v>
      </c>
      <c r="BL13" s="75">
        <f t="shared" si="3"/>
        <v>0</v>
      </c>
      <c r="BM13" s="75">
        <f t="shared" si="3"/>
        <v>0</v>
      </c>
      <c r="BN13" s="75">
        <f t="shared" si="3"/>
        <v>0</v>
      </c>
      <c r="BO13" s="75">
        <f t="shared" si="3"/>
        <v>1</v>
      </c>
      <c r="BP13" s="75">
        <f t="shared" si="4"/>
        <v>0</v>
      </c>
      <c r="BQ13" s="75">
        <f t="shared" si="4"/>
        <v>0</v>
      </c>
      <c r="BR13" s="75">
        <f t="shared" si="4"/>
        <v>1</v>
      </c>
      <c r="BS13" s="75">
        <f t="shared" si="4"/>
        <v>0</v>
      </c>
      <c r="BT13" s="75">
        <f t="shared" si="4"/>
        <v>0</v>
      </c>
      <c r="BU13" s="75">
        <f t="shared" si="4"/>
        <v>0</v>
      </c>
      <c r="BV13" s="75">
        <f t="shared" si="4"/>
        <v>0</v>
      </c>
      <c r="BW13" s="75">
        <f t="shared" si="4"/>
        <v>0</v>
      </c>
      <c r="BX13" s="75">
        <f t="shared" si="4"/>
        <v>0</v>
      </c>
      <c r="BY13" s="75">
        <f t="shared" si="4"/>
        <v>0</v>
      </c>
      <c r="BZ13" s="75">
        <f t="shared" si="5"/>
        <v>0</v>
      </c>
      <c r="CA13" s="75">
        <f t="shared" si="5"/>
        <v>0</v>
      </c>
      <c r="CB13" s="75">
        <f t="shared" si="5"/>
        <v>0</v>
      </c>
      <c r="CC13" s="75">
        <f t="shared" si="5"/>
        <v>0</v>
      </c>
      <c r="CD13" s="75">
        <f t="shared" si="5"/>
        <v>0</v>
      </c>
      <c r="CE13" s="75">
        <f t="shared" si="5"/>
        <v>0</v>
      </c>
      <c r="CF13" s="75">
        <f t="shared" si="5"/>
        <v>0</v>
      </c>
      <c r="CG13" s="35" t="str">
        <f>"# Triple-Bogeys Men Rating &gt; "&amp;Parameter!$B$14</f>
        <v># Triple-Bogeys Men Rating &gt; 850</v>
      </c>
      <c r="CJ13" s="89">
        <f t="array" ref="CJ13">SUM(IF((CJ$90:CJ$485=CJ$2+3)*($AA$90:$AA$485&gt;Parameter!$B$14)*($CH$90:$CH$485="M"),1))</f>
        <v>1</v>
      </c>
      <c r="CK13" s="89">
        <f t="array" ref="CK13">SUM(IF((CK$90:CK$485=CK$2+3)*($AA$90:$AA$485&gt;Parameter!$B$14)*($CH$90:$CH$485="M"),1))</f>
        <v>0</v>
      </c>
      <c r="CL13" s="89">
        <f t="array" ref="CL13">SUM(IF((CL$90:CL$485=CL$2+3)*($AA$90:$AA$485&gt;Parameter!$B$14)*($CH$90:$CH$485="M"),1))</f>
        <v>0</v>
      </c>
      <c r="CM13" s="89">
        <f t="array" ref="CM13">SUM(IF((CM$90:CM$485=CM$2+3)*($AA$90:$AA$485&gt;Parameter!$B$14)*($CH$90:$CH$485="M"),1))</f>
        <v>0</v>
      </c>
      <c r="CN13" s="89">
        <f t="array" ref="CN13">SUM(IF((CN$90:CN$485=CN$2+3)*($AA$90:$AA$485&gt;Parameter!$B$14)*($CH$90:$CH$485="M"),1))</f>
        <v>0</v>
      </c>
      <c r="CO13" s="89">
        <f t="array" ref="CO13">SUM(IF((CO$90:CO$485=CO$2+3)*($AA$90:$AA$485&gt;Parameter!$B$14)*($CH$90:$CH$485="M"),1))</f>
        <v>0</v>
      </c>
      <c r="CP13" s="89">
        <f t="array" ref="CP13">SUM(IF((CP$90:CP$485=CP$2+3)*($AA$90:$AA$485&gt;Parameter!$B$14)*($CH$90:$CH$485="M"),1))</f>
        <v>0</v>
      </c>
      <c r="CQ13" s="89">
        <f t="array" ref="CQ13">SUM(IF((CQ$90:CQ$485=CQ$2+3)*($AA$90:$AA$485&gt;Parameter!$B$14)*($CH$90:$CH$485="M"),1))</f>
        <v>0</v>
      </c>
      <c r="CR13" s="89">
        <f t="array" ref="CR13">SUM(IF((CR$90:CR$485=CR$2+3)*($AA$90:$AA$485&gt;Parameter!$B$14)*($CH$90:$CH$485="M"),1))</f>
        <v>1</v>
      </c>
      <c r="CS13" s="89">
        <f t="array" ref="CS13">SUM(IF((CS$90:CS$485=CS$2+3)*($AA$90:$AA$485&gt;Parameter!$B$14)*($CH$90:$CH$485="M"),1))</f>
        <v>0</v>
      </c>
      <c r="CT13" s="89">
        <f t="array" ref="CT13">SUM(IF((CT$90:CT$485=CT$2+3)*($AA$90:$AA$485&gt;Parameter!$B$14)*($CH$90:$CH$485="M"),1))</f>
        <v>0</v>
      </c>
      <c r="CU13" s="89">
        <f t="array" ref="CU13">SUM(IF((CU$90:CU$485=CU$2+3)*($AA$90:$AA$485&gt;Parameter!$B$14)*($CH$90:$CH$485="M"),1))</f>
        <v>1</v>
      </c>
      <c r="CV13" s="89">
        <f t="array" ref="CV13">SUM(IF((CV$90:CV$485=CV$2+3)*($AA$90:$AA$485&gt;Parameter!$B$14)*($CH$90:$CH$485="M"),1))</f>
        <v>0</v>
      </c>
      <c r="CW13" s="89">
        <f t="array" ref="CW13">SUM(IF((CW$90:CW$485=CW$2+3)*($AA$90:$AA$485&gt;Parameter!$B$14)*($CH$90:$CH$485="M"),1))</f>
        <v>0</v>
      </c>
      <c r="CX13" s="89">
        <f t="array" ref="CX13">SUM(IF((CX$90:CX$485=CX$2+3)*($AA$90:$AA$485&gt;Parameter!$B$14)*($CH$90:$CH$485="M"),1))</f>
        <v>0</v>
      </c>
      <c r="CY13" s="89">
        <f t="array" ref="CY13">SUM(IF((CY$90:CY$485=CY$2+3)*($AA$90:$AA$485&gt;Parameter!$B$14)*($CH$90:$CH$485="M"),1))</f>
        <v>1</v>
      </c>
      <c r="CZ13" s="89">
        <f t="array" ref="CZ13">SUM(IF((CZ$90:CZ$485=CZ$2+3)*($AA$90:$AA$485&gt;Parameter!$B$14)*($CH$90:$CH$485="M"),1))</f>
        <v>0</v>
      </c>
      <c r="DA13" s="89">
        <f t="array" ref="DA13">SUM(IF((DA$90:DA$485=DA$2+3)*($AA$90:$AA$485&gt;Parameter!$B$14)*($CH$90:$CH$485="M"),1))</f>
        <v>0</v>
      </c>
      <c r="DB13" s="89">
        <f t="array" ref="DB13">SUM(IF((DB$90:DB$485=DB$2+3)*($AA$90:$AA$485&gt;Parameter!$B$14)*($CH$90:$CH$485="M"),1))</f>
        <v>0</v>
      </c>
      <c r="DC13" s="89">
        <f t="array" ref="DC13">SUM(IF((DC$90:DC$485=DC$2+3)*($AA$90:$AA$485&gt;Parameter!$B$14)*($CH$90:$CH$485="M"),1))</f>
        <v>0</v>
      </c>
      <c r="DD13" s="89">
        <f t="array" ref="DD13">SUM(IF((DD$90:DD$485=DD$2+3)*($AA$90:$AA$485&gt;Parameter!$B$14)*($CH$90:$CH$485="M"),1))</f>
        <v>0</v>
      </c>
      <c r="DE13" s="89">
        <f t="array" ref="DE13">SUM(IF((DE$90:DE$485=DE$2+3)*($AA$90:$AA$485&gt;Parameter!$B$14)*($CH$90:$CH$485="M"),1))</f>
        <v>0</v>
      </c>
      <c r="DF13" s="89">
        <f t="array" ref="DF13">SUM(IF((DF$90:DF$485=DF$2+3)*($AA$90:$AA$485&gt;Parameter!$B$14)*($CH$90:$CH$485="M"),1))</f>
        <v>0</v>
      </c>
      <c r="DG13" s="89">
        <f t="array" ref="DG13">SUM(IF((DG$90:DG$485=DG$2+3)*($AA$90:$AA$485&gt;Parameter!$B$14)*($CH$90:$CH$485="M"),1))</f>
        <v>0</v>
      </c>
      <c r="DH13" s="89">
        <f t="array" ref="DH13">SUM(IF((DH$90:DH$485=DH$2+3)*($AA$90:$AA$485&gt;Parameter!$B$14)*($CH$90:$CH$485="M"),1))</f>
        <v>0</v>
      </c>
      <c r="DI13" s="89">
        <f t="array" ref="DI13">SUM(IF((DI$90:DI$485=DI$2+3)*($AA$90:$AA$485&gt;Parameter!$B$14)*($CH$90:$CH$485="M"),1))</f>
        <v>0</v>
      </c>
      <c r="DJ13" s="89"/>
      <c r="DK13" s="89"/>
      <c r="DL13" s="89"/>
      <c r="DM13" s="89"/>
      <c r="DN13" s="89"/>
      <c r="DO13" s="89"/>
      <c r="DP13" s="89"/>
      <c r="DQ13" s="89"/>
      <c r="DR13" s="89"/>
      <c r="DS13" s="89"/>
      <c r="DT13" s="89"/>
      <c r="DU13" s="89"/>
      <c r="DV13" s="89"/>
      <c r="DW13" s="89"/>
      <c r="DX13" s="89"/>
      <c r="DY13" s="89"/>
      <c r="DZ13" s="89"/>
      <c r="EA13" s="89"/>
      <c r="EB13" s="89"/>
      <c r="EC13" s="89"/>
      <c r="ED13" s="89"/>
      <c r="EE13" s="89"/>
      <c r="EF13" s="89"/>
      <c r="EG13" s="89"/>
      <c r="EH13" s="89"/>
      <c r="EI13" s="89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</row>
    <row r="14" spans="8:156" s="35" customFormat="1" x14ac:dyDescent="0.25"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>
        <f t="shared" si="3"/>
        <v>0</v>
      </c>
      <c r="BG14" s="75">
        <f t="shared" si="3"/>
        <v>0</v>
      </c>
      <c r="BH14" s="75">
        <f t="shared" si="3"/>
        <v>1</v>
      </c>
      <c r="BI14" s="75">
        <f t="shared" si="3"/>
        <v>0</v>
      </c>
      <c r="BJ14" s="75">
        <f t="shared" si="3"/>
        <v>0</v>
      </c>
      <c r="BK14" s="75">
        <f t="shared" si="3"/>
        <v>2</v>
      </c>
      <c r="BL14" s="75">
        <f t="shared" si="3"/>
        <v>0</v>
      </c>
      <c r="BM14" s="75">
        <f t="shared" si="3"/>
        <v>0</v>
      </c>
      <c r="BN14" s="75">
        <f t="shared" si="3"/>
        <v>0</v>
      </c>
      <c r="BO14" s="75">
        <f t="shared" si="3"/>
        <v>1</v>
      </c>
      <c r="BP14" s="75">
        <f t="shared" si="4"/>
        <v>3</v>
      </c>
      <c r="BQ14" s="75">
        <f t="shared" si="4"/>
        <v>0</v>
      </c>
      <c r="BR14" s="75">
        <f t="shared" si="4"/>
        <v>1</v>
      </c>
      <c r="BS14" s="75">
        <f t="shared" si="4"/>
        <v>2</v>
      </c>
      <c r="BT14" s="75">
        <f t="shared" si="4"/>
        <v>0</v>
      </c>
      <c r="BU14" s="75">
        <f t="shared" si="4"/>
        <v>0</v>
      </c>
      <c r="BV14" s="75">
        <f t="shared" si="4"/>
        <v>0</v>
      </c>
      <c r="BW14" s="75">
        <f t="shared" si="4"/>
        <v>0</v>
      </c>
      <c r="BX14" s="75">
        <f t="shared" si="4"/>
        <v>0</v>
      </c>
      <c r="BY14" s="75">
        <f t="shared" si="4"/>
        <v>0</v>
      </c>
      <c r="BZ14" s="75">
        <f t="shared" si="5"/>
        <v>0</v>
      </c>
      <c r="CA14" s="75">
        <f t="shared" si="5"/>
        <v>0</v>
      </c>
      <c r="CB14" s="75">
        <f t="shared" si="5"/>
        <v>0</v>
      </c>
      <c r="CC14" s="75">
        <f t="shared" si="5"/>
        <v>0</v>
      </c>
      <c r="CD14" s="75">
        <f t="shared" si="5"/>
        <v>0</v>
      </c>
      <c r="CE14" s="75">
        <f t="shared" si="5"/>
        <v>0</v>
      </c>
      <c r="CF14" s="75">
        <f t="shared" si="5"/>
        <v>0</v>
      </c>
      <c r="CG14" s="35" t="str">
        <f>"# Triple-Bogeys Women Rating &gt; "&amp;Parameter!$B$15</f>
        <v># Triple-Bogeys Women Rating &gt; 600</v>
      </c>
      <c r="CJ14" s="89">
        <f t="array" ref="CJ14">SUM(IF((CJ$90:CJ$485=CJ$2+3)*($AA$90:$AA$485&gt;Parameter!$B$15)*($CH$90:$CH$485="W"),1))</f>
        <v>0</v>
      </c>
      <c r="CK14" s="89">
        <f t="array" ref="CK14">SUM(IF((CK$90:CK$485=CK$2+3)*($AA$90:$AA$485&gt;Parameter!$B$15)*($CH$90:$CH$485="W"),1))</f>
        <v>0</v>
      </c>
      <c r="CL14" s="89">
        <f t="array" ref="CL14">SUM(IF((CL$90:CL$485=CL$2+3)*($AA$90:$AA$485&gt;Parameter!$B$15)*($CH$90:$CH$485="W"),1))</f>
        <v>1</v>
      </c>
      <c r="CM14" s="89">
        <f t="array" ref="CM14">SUM(IF((CM$90:CM$485=CM$2+3)*($AA$90:$AA$485&gt;Parameter!$B$15)*($CH$90:$CH$485="W"),1))</f>
        <v>0</v>
      </c>
      <c r="CN14" s="89">
        <f t="array" ref="CN14">SUM(IF((CN$90:CN$485=CN$2+3)*($AA$90:$AA$485&gt;Parameter!$B$15)*($CH$90:$CH$485="W"),1))</f>
        <v>0</v>
      </c>
      <c r="CO14" s="89">
        <f t="array" ref="CO14">SUM(IF((CO$90:CO$485=CO$2+3)*($AA$90:$AA$485&gt;Parameter!$B$15)*($CH$90:$CH$485="W"),1))</f>
        <v>1</v>
      </c>
      <c r="CP14" s="89">
        <f t="array" ref="CP14">SUM(IF((CP$90:CP$485=CP$2+3)*($AA$90:$AA$485&gt;Parameter!$B$15)*($CH$90:$CH$485="W"),1))</f>
        <v>0</v>
      </c>
      <c r="CQ14" s="89">
        <f t="array" ref="CQ14">SUM(IF((CQ$90:CQ$485=CQ$2+3)*($AA$90:$AA$485&gt;Parameter!$B$15)*($CH$90:$CH$485="W"),1))</f>
        <v>0</v>
      </c>
      <c r="CR14" s="89">
        <f t="array" ref="CR14">SUM(IF((CR$90:CR$485=CR$2+3)*($AA$90:$AA$485&gt;Parameter!$B$15)*($CH$90:$CH$485="W"),1))</f>
        <v>0</v>
      </c>
      <c r="CS14" s="89">
        <f t="array" ref="CS14">SUM(IF((CS$90:CS$485=CS$2+3)*($AA$90:$AA$485&gt;Parameter!$B$15)*($CH$90:$CH$485="W"),1))</f>
        <v>2</v>
      </c>
      <c r="CT14" s="89">
        <f t="array" ref="CT14">SUM(IF((CT$90:CT$485=CT$2+3)*($AA$90:$AA$485&gt;Parameter!$B$15)*($CH$90:$CH$485="W"),1))</f>
        <v>0</v>
      </c>
      <c r="CU14" s="89">
        <f t="array" ref="CU14">SUM(IF((CU$90:CU$485=CU$2+3)*($AA$90:$AA$485&gt;Parameter!$B$15)*($CH$90:$CH$485="W"),1))</f>
        <v>0</v>
      </c>
      <c r="CV14" s="89">
        <f t="array" ref="CV14">SUM(IF((CV$90:CV$485=CV$2+3)*($AA$90:$AA$485&gt;Parameter!$B$15)*($CH$90:$CH$485="W"),1))</f>
        <v>1</v>
      </c>
      <c r="CW14" s="89">
        <f t="array" ref="CW14">SUM(IF((CW$90:CW$485=CW$2+3)*($AA$90:$AA$485&gt;Parameter!$B$15)*($CH$90:$CH$485="W"),1))</f>
        <v>0</v>
      </c>
      <c r="CX14" s="89">
        <f t="array" ref="CX14">SUM(IF((CX$90:CX$485=CX$2+3)*($AA$90:$AA$485&gt;Parameter!$B$15)*($CH$90:$CH$485="W"),1))</f>
        <v>0</v>
      </c>
      <c r="CY14" s="89">
        <f t="array" ref="CY14">SUM(IF((CY$90:CY$485=CY$2+3)*($AA$90:$AA$485&gt;Parameter!$B$15)*($CH$90:$CH$485="W"),1))</f>
        <v>0</v>
      </c>
      <c r="CZ14" s="89">
        <f t="array" ref="CZ14">SUM(IF((CZ$90:CZ$485=CZ$2+3)*($AA$90:$AA$485&gt;Parameter!$B$15)*($CH$90:$CH$485="W"),1))</f>
        <v>0</v>
      </c>
      <c r="DA14" s="89">
        <f t="array" ref="DA14">SUM(IF((DA$90:DA$485=DA$2+3)*($AA$90:$AA$485&gt;Parameter!$B$15)*($CH$90:$CH$485="W"),1))</f>
        <v>0</v>
      </c>
      <c r="DB14" s="89">
        <f t="array" ref="DB14">SUM(IF((DB$90:DB$485=DB$2+3)*($AA$90:$AA$485&gt;Parameter!$B$15)*($CH$90:$CH$485="W"),1))</f>
        <v>1</v>
      </c>
      <c r="DC14" s="89">
        <f t="array" ref="DC14">SUM(IF((DC$90:DC$485=DC$2+3)*($AA$90:$AA$485&gt;Parameter!$B$15)*($CH$90:$CH$485="W"),1))</f>
        <v>0</v>
      </c>
      <c r="DD14" s="89">
        <f t="array" ref="DD14">SUM(IF((DD$90:DD$485=DD$2+3)*($AA$90:$AA$485&gt;Parameter!$B$15)*($CH$90:$CH$485="W"),1))</f>
        <v>0</v>
      </c>
      <c r="DE14" s="89">
        <f t="array" ref="DE14">SUM(IF((DE$90:DE$485=DE$2+3)*($AA$90:$AA$485&gt;Parameter!$B$15)*($CH$90:$CH$485="W"),1))</f>
        <v>1</v>
      </c>
      <c r="DF14" s="89">
        <f t="array" ref="DF14">SUM(IF((DF$90:DF$485=DF$2+3)*($AA$90:$AA$485&gt;Parameter!$B$15)*($CH$90:$CH$485="W"),1))</f>
        <v>1</v>
      </c>
      <c r="DG14" s="89">
        <f t="array" ref="DG14">SUM(IF((DG$90:DG$485=DG$2+3)*($AA$90:$AA$485&gt;Parameter!$B$15)*($CH$90:$CH$485="W"),1))</f>
        <v>0</v>
      </c>
      <c r="DH14" s="89">
        <f t="array" ref="DH14">SUM(IF((DH$90:DH$485=DH$2+3)*($AA$90:$AA$485&gt;Parameter!$B$15)*($CH$90:$CH$485="W"),1))</f>
        <v>1</v>
      </c>
      <c r="DI14" s="89">
        <f t="array" ref="DI14">SUM(IF((DI$90:DI$485=DI$2+3)*($AA$90:$AA$485&gt;Parameter!$B$15)*($CH$90:$CH$485="W"),1))</f>
        <v>1</v>
      </c>
      <c r="DJ14" s="89"/>
      <c r="DK14" s="89"/>
      <c r="DL14" s="89"/>
      <c r="DM14" s="89"/>
      <c r="DN14" s="89"/>
      <c r="DO14" s="89"/>
      <c r="DP14" s="89"/>
      <c r="DQ14" s="89"/>
      <c r="DR14" s="89"/>
      <c r="DS14" s="89"/>
      <c r="DT14" s="89"/>
      <c r="DU14" s="89"/>
      <c r="DV14" s="89"/>
      <c r="DW14" s="89"/>
      <c r="DX14" s="89"/>
      <c r="DY14" s="89"/>
      <c r="DZ14" s="89"/>
      <c r="EA14" s="89"/>
      <c r="EB14" s="89"/>
      <c r="EC14" s="89"/>
      <c r="ED14" s="89"/>
      <c r="EE14" s="89"/>
      <c r="EF14" s="89"/>
      <c r="EG14" s="89"/>
      <c r="EH14" s="89"/>
      <c r="EI14" s="89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</row>
    <row r="15" spans="8:156" s="35" customFormat="1" x14ac:dyDescent="0.25"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>
        <f t="shared" ref="BF15:BO26" si="11">SUMIF($CJ$89:$HN$89,BF$89,$CJ15:$HN15)</f>
        <v>1</v>
      </c>
      <c r="BG15" s="75">
        <f t="shared" si="11"/>
        <v>0</v>
      </c>
      <c r="BH15" s="75">
        <f t="shared" si="11"/>
        <v>0</v>
      </c>
      <c r="BI15" s="75">
        <f t="shared" si="11"/>
        <v>0</v>
      </c>
      <c r="BJ15" s="75">
        <f t="shared" si="11"/>
        <v>0</v>
      </c>
      <c r="BK15" s="75">
        <f t="shared" si="11"/>
        <v>0</v>
      </c>
      <c r="BL15" s="75">
        <f t="shared" si="11"/>
        <v>0</v>
      </c>
      <c r="BM15" s="75">
        <f t="shared" si="11"/>
        <v>0</v>
      </c>
      <c r="BN15" s="75">
        <f t="shared" si="11"/>
        <v>0</v>
      </c>
      <c r="BO15" s="75">
        <f t="shared" si="11"/>
        <v>2</v>
      </c>
      <c r="BP15" s="75">
        <f t="shared" ref="BP15:BY26" si="12">SUMIF($CJ$89:$HN$89,BP$89,$CJ15:$HN15)</f>
        <v>1</v>
      </c>
      <c r="BQ15" s="75">
        <f t="shared" si="12"/>
        <v>0</v>
      </c>
      <c r="BR15" s="75">
        <f t="shared" si="12"/>
        <v>1</v>
      </c>
      <c r="BS15" s="75">
        <f t="shared" si="12"/>
        <v>0</v>
      </c>
      <c r="BT15" s="75">
        <f t="shared" si="12"/>
        <v>0</v>
      </c>
      <c r="BU15" s="75">
        <f t="shared" si="12"/>
        <v>0</v>
      </c>
      <c r="BV15" s="75">
        <f t="shared" si="12"/>
        <v>0</v>
      </c>
      <c r="BW15" s="75">
        <f t="shared" si="12"/>
        <v>0</v>
      </c>
      <c r="BX15" s="75">
        <f t="shared" si="12"/>
        <v>0</v>
      </c>
      <c r="BY15" s="75">
        <f t="shared" si="12"/>
        <v>0</v>
      </c>
      <c r="BZ15" s="75">
        <f t="shared" ref="BZ15:CF26" si="13">SUMIF($CJ$89:$HN$89,BZ$89,$CJ15:$HN15)</f>
        <v>0</v>
      </c>
      <c r="CA15" s="75">
        <f t="shared" si="13"/>
        <v>0</v>
      </c>
      <c r="CB15" s="75">
        <f t="shared" si="13"/>
        <v>0</v>
      </c>
      <c r="CC15" s="75">
        <f t="shared" si="13"/>
        <v>0</v>
      </c>
      <c r="CD15" s="75">
        <f t="shared" si="13"/>
        <v>0</v>
      </c>
      <c r="CE15" s="75">
        <f t="shared" si="13"/>
        <v>0</v>
      </c>
      <c r="CF15" s="75">
        <f t="shared" si="13"/>
        <v>0</v>
      </c>
      <c r="CG15" s="35" t="s">
        <v>97</v>
      </c>
      <c r="CJ15" s="89">
        <f t="array" ref="CJ15">COUNTIF(CJ$90:CJ$485,"&gt;"&amp;CJ$2+3)</f>
        <v>1</v>
      </c>
      <c r="CK15" s="89">
        <f t="array" ref="CK15">COUNTIF(CK$90:CK$485,"&gt;"&amp;CK$2+3)</f>
        <v>0</v>
      </c>
      <c r="CL15" s="89">
        <f t="array" ref="CL15">COUNTIF(CL$90:CL$485,"&gt;"&amp;CL$2+3)</f>
        <v>0</v>
      </c>
      <c r="CM15" s="89">
        <f t="array" ref="CM15">COUNTIF(CM$90:CM$485,"&gt;"&amp;CM$2+3)</f>
        <v>0</v>
      </c>
      <c r="CN15" s="89">
        <f t="array" ref="CN15">COUNTIF(CN$90:CN$485,"&gt;"&amp;CN$2+3)</f>
        <v>0</v>
      </c>
      <c r="CO15" s="89">
        <f t="array" ref="CO15">COUNTIF(CO$90:CO$485,"&gt;"&amp;CO$2+3)</f>
        <v>0</v>
      </c>
      <c r="CP15" s="89">
        <f t="array" ref="CP15">COUNTIF(CP$90:CP$485,"&gt;"&amp;CP$2+3)</f>
        <v>0</v>
      </c>
      <c r="CQ15" s="89">
        <f t="array" ref="CQ15">COUNTIF(CQ$90:CQ$485,"&gt;"&amp;CQ$2+3)</f>
        <v>0</v>
      </c>
      <c r="CR15" s="89">
        <f t="array" ref="CR15">COUNTIF(CR$90:CR$485,"&gt;"&amp;CR$2+3)</f>
        <v>1</v>
      </c>
      <c r="CS15" s="89">
        <f t="array" ref="CS15">COUNTIF(CS$90:CS$485,"&gt;"&amp;CS$2+3)</f>
        <v>1</v>
      </c>
      <c r="CT15" s="89">
        <f t="array" ref="CT15">COUNTIF(CT$90:CT$485,"&gt;"&amp;CT$2+3)</f>
        <v>0</v>
      </c>
      <c r="CU15" s="89">
        <f t="array" ref="CU15">COUNTIF(CU$90:CU$485,"&gt;"&amp;CU$2+3)</f>
        <v>0</v>
      </c>
      <c r="CV15" s="89">
        <f t="array" ref="CV15">COUNTIF(CV$90:CV$485,"&gt;"&amp;CV$2+3)</f>
        <v>0</v>
      </c>
      <c r="CW15" s="89">
        <f t="array" ref="CW15">COUNTIF(CW$90:CW$485,"&gt;"&amp;CW$2+3)</f>
        <v>0</v>
      </c>
      <c r="CX15" s="89">
        <f t="array" ref="CX15">COUNTIF(CX$90:CX$485,"&gt;"&amp;CX$2+3)</f>
        <v>0</v>
      </c>
      <c r="CY15" s="89">
        <f t="array" ref="CY15">COUNTIF(CY$90:CY$485,"&gt;"&amp;CY$2+3)</f>
        <v>0</v>
      </c>
      <c r="CZ15" s="89">
        <f t="array" ref="CZ15">COUNTIF(CZ$90:CZ$485,"&gt;"&amp;CZ$2+3)</f>
        <v>0</v>
      </c>
      <c r="DA15" s="89">
        <f t="array" ref="DA15">COUNTIF(DA$90:DA$485,"&gt;"&amp;DA$2+3)</f>
        <v>0</v>
      </c>
      <c r="DB15" s="89">
        <f t="array" ref="DB15">COUNTIF(DB$90:DB$485,"&gt;"&amp;DB$2+3)</f>
        <v>0</v>
      </c>
      <c r="DC15" s="89">
        <f t="array" ref="DC15">COUNTIF(DC$90:DC$485,"&gt;"&amp;DC$2+3)</f>
        <v>0</v>
      </c>
      <c r="DD15" s="89">
        <f t="array" ref="DD15">COUNTIF(DD$90:DD$485,"&gt;"&amp;DD$2+3)</f>
        <v>0</v>
      </c>
      <c r="DE15" s="89">
        <f t="array" ref="DE15">COUNTIF(DE$90:DE$485,"&gt;"&amp;DE$2+3)</f>
        <v>1</v>
      </c>
      <c r="DF15" s="89">
        <f t="array" ref="DF15">COUNTIF(DF$90:DF$485,"&gt;"&amp;DF$2+3)</f>
        <v>0</v>
      </c>
      <c r="DG15" s="89">
        <f t="array" ref="DG15">COUNTIF(DG$90:DG$485,"&gt;"&amp;DG$2+3)</f>
        <v>0</v>
      </c>
      <c r="DH15" s="89">
        <f t="array" ref="DH15">COUNTIF(DH$90:DH$485,"&gt;"&amp;DH$2+3)</f>
        <v>1</v>
      </c>
      <c r="DI15" s="89">
        <f t="array" ref="DI15">COUNTIF(DI$90:DI$485,"&gt;"&amp;DI$2+3)</f>
        <v>0</v>
      </c>
      <c r="DJ15" s="89"/>
      <c r="DK15" s="89"/>
      <c r="DL15" s="89"/>
      <c r="DM15" s="89"/>
      <c r="DN15" s="89"/>
      <c r="DO15" s="89"/>
      <c r="DP15" s="89"/>
      <c r="DQ15" s="89"/>
      <c r="DR15" s="89"/>
      <c r="DS15" s="89"/>
      <c r="DT15" s="89"/>
      <c r="DU15" s="89"/>
      <c r="DV15" s="89"/>
      <c r="DW15" s="89"/>
      <c r="DX15" s="89"/>
      <c r="DY15" s="89"/>
      <c r="DZ15" s="89"/>
      <c r="EA15" s="89"/>
      <c r="EB15" s="89"/>
      <c r="EC15" s="89"/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</row>
    <row r="16" spans="8:156" s="35" customFormat="1" x14ac:dyDescent="0.25"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>
        <f t="shared" si="3"/>
        <v>0</v>
      </c>
      <c r="BG16" s="75">
        <f t="shared" si="3"/>
        <v>0</v>
      </c>
      <c r="BH16" s="75">
        <f t="shared" si="3"/>
        <v>0</v>
      </c>
      <c r="BI16" s="75">
        <f t="shared" si="3"/>
        <v>0</v>
      </c>
      <c r="BJ16" s="75">
        <f t="shared" si="3"/>
        <v>0</v>
      </c>
      <c r="BK16" s="75">
        <f t="shared" si="3"/>
        <v>0</v>
      </c>
      <c r="BL16" s="75">
        <f t="shared" si="3"/>
        <v>0</v>
      </c>
      <c r="BM16" s="75">
        <f t="shared" si="3"/>
        <v>0</v>
      </c>
      <c r="BN16" s="75">
        <f t="shared" si="3"/>
        <v>0</v>
      </c>
      <c r="BO16" s="75">
        <f t="shared" si="3"/>
        <v>0</v>
      </c>
      <c r="BP16" s="75">
        <f t="shared" si="4"/>
        <v>0</v>
      </c>
      <c r="BQ16" s="75">
        <f t="shared" si="4"/>
        <v>0</v>
      </c>
      <c r="BR16" s="75">
        <f t="shared" si="4"/>
        <v>0</v>
      </c>
      <c r="BS16" s="75">
        <f t="shared" si="4"/>
        <v>0</v>
      </c>
      <c r="BT16" s="75">
        <f t="shared" si="4"/>
        <v>0</v>
      </c>
      <c r="BU16" s="75">
        <f t="shared" si="4"/>
        <v>0</v>
      </c>
      <c r="BV16" s="75">
        <f t="shared" si="4"/>
        <v>0</v>
      </c>
      <c r="BW16" s="75">
        <f t="shared" si="4"/>
        <v>0</v>
      </c>
      <c r="BX16" s="75">
        <f t="shared" si="4"/>
        <v>0</v>
      </c>
      <c r="BY16" s="75">
        <f t="shared" si="4"/>
        <v>0</v>
      </c>
      <c r="BZ16" s="75">
        <f t="shared" si="5"/>
        <v>0</v>
      </c>
      <c r="CA16" s="75">
        <f t="shared" si="5"/>
        <v>0</v>
      </c>
      <c r="CB16" s="75">
        <f t="shared" si="5"/>
        <v>0</v>
      </c>
      <c r="CC16" s="75">
        <f t="shared" si="5"/>
        <v>0</v>
      </c>
      <c r="CD16" s="75">
        <f t="shared" si="5"/>
        <v>0</v>
      </c>
      <c r="CE16" s="75">
        <f t="shared" si="5"/>
        <v>0</v>
      </c>
      <c r="CF16" s="75">
        <f t="shared" si="5"/>
        <v>0</v>
      </c>
      <c r="CG16" s="35" t="str">
        <f>"# Oh dear Men Rating &gt; "&amp;Parameter!$B$14</f>
        <v># Oh dear Men Rating &gt; 850</v>
      </c>
      <c r="CJ16" s="89">
        <f t="array" ref="CJ16">SUM(IF((CJ$90:CJ$485&gt;CJ$2+3)*($AA$90:$AA$485&gt;Parameter!$B$14)*($CH$90:$CH$485="M"),1))</f>
        <v>0</v>
      </c>
      <c r="CK16" s="89">
        <f t="array" ref="CK16">SUM(IF((CK$90:CK$485&gt;CK$2+3)*($AA$90:$AA$485&gt;Parameter!$B$14)*($CH$90:$CH$485="M"),1))</f>
        <v>0</v>
      </c>
      <c r="CL16" s="89">
        <f t="array" ref="CL16">SUM(IF((CL$90:CL$485&gt;CL$2+3)*($AA$90:$AA$485&gt;Parameter!$B$14)*($CH$90:$CH$485="M"),1))</f>
        <v>0</v>
      </c>
      <c r="CM16" s="89">
        <f t="array" ref="CM16">SUM(IF((CM$90:CM$485&gt;CM$2+3)*($AA$90:$AA$485&gt;Parameter!$B$14)*($CH$90:$CH$485="M"),1))</f>
        <v>0</v>
      </c>
      <c r="CN16" s="89">
        <f t="array" ref="CN16">SUM(IF((CN$90:CN$485&gt;CN$2+3)*($AA$90:$AA$485&gt;Parameter!$B$14)*($CH$90:$CH$485="M"),1))</f>
        <v>0</v>
      </c>
      <c r="CO16" s="89">
        <f t="array" ref="CO16">SUM(IF((CO$90:CO$485&gt;CO$2+3)*($AA$90:$AA$485&gt;Parameter!$B$14)*($CH$90:$CH$485="M"),1))</f>
        <v>0</v>
      </c>
      <c r="CP16" s="89">
        <f t="array" ref="CP16">SUM(IF((CP$90:CP$485&gt;CP$2+3)*($AA$90:$AA$485&gt;Parameter!$B$14)*($CH$90:$CH$485="M"),1))</f>
        <v>0</v>
      </c>
      <c r="CQ16" s="89">
        <f t="array" ref="CQ16">SUM(IF((CQ$90:CQ$485&gt;CQ$2+3)*($AA$90:$AA$485&gt;Parameter!$B$14)*($CH$90:$CH$485="M"),1))</f>
        <v>0</v>
      </c>
      <c r="CR16" s="89">
        <f t="array" ref="CR16">SUM(IF((CR$90:CR$485&gt;CR$2+3)*($AA$90:$AA$485&gt;Parameter!$B$14)*($CH$90:$CH$485="M"),1))</f>
        <v>0</v>
      </c>
      <c r="CS16" s="89">
        <f t="array" ref="CS16">SUM(IF((CS$90:CS$485&gt;CS$2+3)*($AA$90:$AA$485&gt;Parameter!$B$14)*($CH$90:$CH$485="M"),1))</f>
        <v>0</v>
      </c>
      <c r="CT16" s="89">
        <f t="array" ref="CT16">SUM(IF((CT$90:CT$485&gt;CT$2+3)*($AA$90:$AA$485&gt;Parameter!$B$14)*($CH$90:$CH$485="M"),1))</f>
        <v>0</v>
      </c>
      <c r="CU16" s="89">
        <f t="array" ref="CU16">SUM(IF((CU$90:CU$485&gt;CU$2+3)*($AA$90:$AA$485&gt;Parameter!$B$14)*($CH$90:$CH$485="M"),1))</f>
        <v>0</v>
      </c>
      <c r="CV16" s="89">
        <f t="array" ref="CV16">SUM(IF((CV$90:CV$485&gt;CV$2+3)*($AA$90:$AA$485&gt;Parameter!$B$14)*($CH$90:$CH$485="M"),1))</f>
        <v>0</v>
      </c>
      <c r="CW16" s="89">
        <f t="array" ref="CW16">SUM(IF((CW$90:CW$485&gt;CW$2+3)*($AA$90:$AA$485&gt;Parameter!$B$14)*($CH$90:$CH$485="M"),1))</f>
        <v>0</v>
      </c>
      <c r="CX16" s="89">
        <f t="array" ref="CX16">SUM(IF((CX$90:CX$485&gt;CX$2+3)*($AA$90:$AA$485&gt;Parameter!$B$14)*($CH$90:$CH$485="M"),1))</f>
        <v>0</v>
      </c>
      <c r="CY16" s="89">
        <f t="array" ref="CY16">SUM(IF((CY$90:CY$485&gt;CY$2+3)*($AA$90:$AA$485&gt;Parameter!$B$14)*($CH$90:$CH$485="M"),1))</f>
        <v>0</v>
      </c>
      <c r="CZ16" s="89">
        <f t="array" ref="CZ16">SUM(IF((CZ$90:CZ$485&gt;CZ$2+3)*($AA$90:$AA$485&gt;Parameter!$B$14)*($CH$90:$CH$485="M"),1))</f>
        <v>0</v>
      </c>
      <c r="DA16" s="89">
        <f t="array" ref="DA16">SUM(IF((DA$90:DA$485&gt;DA$2+3)*($AA$90:$AA$485&gt;Parameter!$B$14)*($CH$90:$CH$485="M"),1))</f>
        <v>0</v>
      </c>
      <c r="DB16" s="89">
        <f t="array" ref="DB16">SUM(IF((DB$90:DB$485&gt;DB$2+3)*($AA$90:$AA$485&gt;Parameter!$B$14)*($CH$90:$CH$485="M"),1))</f>
        <v>0</v>
      </c>
      <c r="DC16" s="89">
        <f t="array" ref="DC16">SUM(IF((DC$90:DC$485&gt;DC$2+3)*($AA$90:$AA$485&gt;Parameter!$B$14)*($CH$90:$CH$485="M"),1))</f>
        <v>0</v>
      </c>
      <c r="DD16" s="89">
        <f t="array" ref="DD16">SUM(IF((DD$90:DD$485&gt;DD$2+3)*($AA$90:$AA$485&gt;Parameter!$B$14)*($CH$90:$CH$485="M"),1))</f>
        <v>0</v>
      </c>
      <c r="DE16" s="89">
        <f t="array" ref="DE16">SUM(IF((DE$90:DE$485&gt;DE$2+3)*($AA$90:$AA$485&gt;Parameter!$B$14)*($CH$90:$CH$485="M"),1))</f>
        <v>0</v>
      </c>
      <c r="DF16" s="89">
        <f t="array" ref="DF16">SUM(IF((DF$90:DF$485&gt;DF$2+3)*($AA$90:$AA$485&gt;Parameter!$B$14)*($CH$90:$CH$485="M"),1))</f>
        <v>0</v>
      </c>
      <c r="DG16" s="89">
        <f t="array" ref="DG16">SUM(IF((DG$90:DG$485&gt;DG$2+3)*($AA$90:$AA$485&gt;Parameter!$B$14)*($CH$90:$CH$485="M"),1))</f>
        <v>0</v>
      </c>
      <c r="DH16" s="89">
        <f t="array" ref="DH16">SUM(IF((DH$90:DH$485&gt;DH$2+3)*($AA$90:$AA$485&gt;Parameter!$B$14)*($CH$90:$CH$485="M"),1))</f>
        <v>0</v>
      </c>
      <c r="DI16" s="89">
        <f t="array" ref="DI16">SUM(IF((DI$90:DI$485&gt;DI$2+3)*($AA$90:$AA$485&gt;Parameter!$B$14)*($CH$90:$CH$485="M"),1))</f>
        <v>0</v>
      </c>
      <c r="DJ16" s="89"/>
      <c r="DK16" s="89"/>
      <c r="DL16" s="89"/>
      <c r="DM16" s="89"/>
      <c r="DN16" s="89"/>
      <c r="DO16" s="89"/>
      <c r="DP16" s="89"/>
      <c r="DQ16" s="89"/>
      <c r="DR16" s="89"/>
      <c r="DS16" s="89"/>
      <c r="DT16" s="89"/>
      <c r="DU16" s="89"/>
      <c r="DV16" s="89"/>
      <c r="DW16" s="89"/>
      <c r="DX16" s="89"/>
      <c r="DY16" s="89"/>
      <c r="DZ16" s="89"/>
      <c r="EA16" s="89"/>
      <c r="EB16" s="89"/>
      <c r="EC16" s="89"/>
      <c r="ED16" s="89"/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</row>
    <row r="17" spans="31:156" s="35" customFormat="1" x14ac:dyDescent="0.25"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>
        <f t="shared" si="3"/>
        <v>0</v>
      </c>
      <c r="BG17" s="75">
        <f t="shared" si="3"/>
        <v>0</v>
      </c>
      <c r="BH17" s="75">
        <f t="shared" si="3"/>
        <v>0</v>
      </c>
      <c r="BI17" s="75">
        <f t="shared" si="3"/>
        <v>0</v>
      </c>
      <c r="BJ17" s="75">
        <f t="shared" si="3"/>
        <v>0</v>
      </c>
      <c r="BK17" s="75">
        <f t="shared" si="3"/>
        <v>0</v>
      </c>
      <c r="BL17" s="75">
        <f t="shared" si="3"/>
        <v>0</v>
      </c>
      <c r="BM17" s="75">
        <f t="shared" si="3"/>
        <v>0</v>
      </c>
      <c r="BN17" s="75">
        <f t="shared" si="3"/>
        <v>0</v>
      </c>
      <c r="BO17" s="75">
        <f t="shared" si="3"/>
        <v>1</v>
      </c>
      <c r="BP17" s="75">
        <f t="shared" si="4"/>
        <v>0</v>
      </c>
      <c r="BQ17" s="75">
        <f t="shared" si="4"/>
        <v>0</v>
      </c>
      <c r="BR17" s="75">
        <f t="shared" si="4"/>
        <v>0</v>
      </c>
      <c r="BS17" s="75">
        <f t="shared" si="4"/>
        <v>0</v>
      </c>
      <c r="BT17" s="75">
        <f t="shared" si="4"/>
        <v>0</v>
      </c>
      <c r="BU17" s="75">
        <f t="shared" si="4"/>
        <v>0</v>
      </c>
      <c r="BV17" s="75">
        <f t="shared" si="4"/>
        <v>0</v>
      </c>
      <c r="BW17" s="75">
        <f t="shared" si="4"/>
        <v>0</v>
      </c>
      <c r="BX17" s="75">
        <f t="shared" si="4"/>
        <v>0</v>
      </c>
      <c r="BY17" s="75">
        <f t="shared" si="4"/>
        <v>0</v>
      </c>
      <c r="BZ17" s="75">
        <f t="shared" si="5"/>
        <v>0</v>
      </c>
      <c r="CA17" s="75">
        <f t="shared" si="5"/>
        <v>0</v>
      </c>
      <c r="CB17" s="75">
        <f t="shared" si="5"/>
        <v>0</v>
      </c>
      <c r="CC17" s="75">
        <f t="shared" si="5"/>
        <v>0</v>
      </c>
      <c r="CD17" s="75">
        <f t="shared" si="5"/>
        <v>0</v>
      </c>
      <c r="CE17" s="75">
        <f t="shared" si="5"/>
        <v>0</v>
      </c>
      <c r="CF17" s="75">
        <f t="shared" si="5"/>
        <v>0</v>
      </c>
      <c r="CG17" s="35" t="str">
        <f>"# Oh dear Women Rating &gt; "&amp;Parameter!$B$15</f>
        <v># Oh dear Women Rating &gt; 600</v>
      </c>
      <c r="CJ17" s="89">
        <f t="array" ref="CJ17">SUM(IF((CJ$90:CJ$485&gt;CJ$2+3)*($AA$90:$AA$485&gt;Parameter!$B$15)*($CH$90:$CH$485="W"),1))</f>
        <v>0</v>
      </c>
      <c r="CK17" s="89">
        <f t="array" ref="CK17">SUM(IF((CK$90:CK$485&gt;CK$2+3)*($AA$90:$AA$485&gt;Parameter!$B$15)*($CH$90:$CH$485="W"),1))</f>
        <v>0</v>
      </c>
      <c r="CL17" s="89">
        <f t="array" ref="CL17">SUM(IF((CL$90:CL$485&gt;CL$2+3)*($AA$90:$AA$485&gt;Parameter!$B$15)*($CH$90:$CH$485="W"),1))</f>
        <v>0</v>
      </c>
      <c r="CM17" s="89">
        <f t="array" ref="CM17">SUM(IF((CM$90:CM$485&gt;CM$2+3)*($AA$90:$AA$485&gt;Parameter!$B$15)*($CH$90:$CH$485="W"),1))</f>
        <v>0</v>
      </c>
      <c r="CN17" s="89">
        <f t="array" ref="CN17">SUM(IF((CN$90:CN$485&gt;CN$2+3)*($AA$90:$AA$485&gt;Parameter!$B$15)*($CH$90:$CH$485="W"),1))</f>
        <v>0</v>
      </c>
      <c r="CO17" s="89">
        <f t="array" ref="CO17">SUM(IF((CO$90:CO$485&gt;CO$2+3)*($AA$90:$AA$485&gt;Parameter!$B$15)*($CH$90:$CH$485="W"),1))</f>
        <v>0</v>
      </c>
      <c r="CP17" s="89">
        <f t="array" ref="CP17">SUM(IF((CP$90:CP$485&gt;CP$2+3)*($AA$90:$AA$485&gt;Parameter!$B$15)*($CH$90:$CH$485="W"),1))</f>
        <v>0</v>
      </c>
      <c r="CQ17" s="89">
        <f t="array" ref="CQ17">SUM(IF((CQ$90:CQ$485&gt;CQ$2+3)*($AA$90:$AA$485&gt;Parameter!$B$15)*($CH$90:$CH$485="W"),1))</f>
        <v>0</v>
      </c>
      <c r="CR17" s="89">
        <f t="array" ref="CR17">SUM(IF((CR$90:CR$485&gt;CR$2+3)*($AA$90:$AA$485&gt;Parameter!$B$15)*($CH$90:$CH$485="W"),1))</f>
        <v>0</v>
      </c>
      <c r="CS17" s="89">
        <f t="array" ref="CS17">SUM(IF((CS$90:CS$485&gt;CS$2+3)*($AA$90:$AA$485&gt;Parameter!$B$15)*($CH$90:$CH$485="W"),1))</f>
        <v>0</v>
      </c>
      <c r="CT17" s="89">
        <f t="array" ref="CT17">SUM(IF((CT$90:CT$485&gt;CT$2+3)*($AA$90:$AA$485&gt;Parameter!$B$15)*($CH$90:$CH$485="W"),1))</f>
        <v>0</v>
      </c>
      <c r="CU17" s="89">
        <f t="array" ref="CU17">SUM(IF((CU$90:CU$485&gt;CU$2+3)*($AA$90:$AA$485&gt;Parameter!$B$15)*($CH$90:$CH$485="W"),1))</f>
        <v>0</v>
      </c>
      <c r="CV17" s="89">
        <f t="array" ref="CV17">SUM(IF((CV$90:CV$485&gt;CV$2+3)*($AA$90:$AA$485&gt;Parameter!$B$15)*($CH$90:$CH$485="W"),1))</f>
        <v>0</v>
      </c>
      <c r="CW17" s="89">
        <f t="array" ref="CW17">SUM(IF((CW$90:CW$485&gt;CW$2+3)*($AA$90:$AA$485&gt;Parameter!$B$15)*($CH$90:$CH$485="W"),1))</f>
        <v>0</v>
      </c>
      <c r="CX17" s="89">
        <f t="array" ref="CX17">SUM(IF((CX$90:CX$485&gt;CX$2+3)*($AA$90:$AA$485&gt;Parameter!$B$15)*($CH$90:$CH$485="W"),1))</f>
        <v>0</v>
      </c>
      <c r="CY17" s="89">
        <f t="array" ref="CY17">SUM(IF((CY$90:CY$485&gt;CY$2+3)*($AA$90:$AA$485&gt;Parameter!$B$15)*($CH$90:$CH$485="W"),1))</f>
        <v>0</v>
      </c>
      <c r="CZ17" s="89">
        <f t="array" ref="CZ17">SUM(IF((CZ$90:CZ$485&gt;CZ$2+3)*($AA$90:$AA$485&gt;Parameter!$B$15)*($CH$90:$CH$485="W"),1))</f>
        <v>0</v>
      </c>
      <c r="DA17" s="89">
        <f t="array" ref="DA17">SUM(IF((DA$90:DA$485&gt;DA$2+3)*($AA$90:$AA$485&gt;Parameter!$B$15)*($CH$90:$CH$485="W"),1))</f>
        <v>0</v>
      </c>
      <c r="DB17" s="89">
        <f t="array" ref="DB17">SUM(IF((DB$90:DB$485&gt;DB$2+3)*($AA$90:$AA$485&gt;Parameter!$B$15)*($CH$90:$CH$485="W"),1))</f>
        <v>0</v>
      </c>
      <c r="DC17" s="89">
        <f t="array" ref="DC17">SUM(IF((DC$90:DC$485&gt;DC$2+3)*($AA$90:$AA$485&gt;Parameter!$B$15)*($CH$90:$CH$485="W"),1))</f>
        <v>0</v>
      </c>
      <c r="DD17" s="89">
        <f t="array" ref="DD17">SUM(IF((DD$90:DD$485&gt;DD$2+3)*($AA$90:$AA$485&gt;Parameter!$B$15)*($CH$90:$CH$485="W"),1))</f>
        <v>0</v>
      </c>
      <c r="DE17" s="89">
        <f t="array" ref="DE17">SUM(IF((DE$90:DE$485&gt;DE$2+3)*($AA$90:$AA$485&gt;Parameter!$B$15)*($CH$90:$CH$485="W"),1))</f>
        <v>1</v>
      </c>
      <c r="DF17" s="89">
        <f t="array" ref="DF17">SUM(IF((DF$90:DF$485&gt;DF$2+3)*($AA$90:$AA$485&gt;Parameter!$B$15)*($CH$90:$CH$485="W"),1))</f>
        <v>0</v>
      </c>
      <c r="DG17" s="89">
        <f t="array" ref="DG17">SUM(IF((DG$90:DG$485&gt;DG$2+3)*($AA$90:$AA$485&gt;Parameter!$B$15)*($CH$90:$CH$485="W"),1))</f>
        <v>0</v>
      </c>
      <c r="DH17" s="89">
        <f t="array" ref="DH17">SUM(IF((DH$90:DH$485&gt;DH$2+3)*($AA$90:$AA$485&gt;Parameter!$B$15)*($CH$90:$CH$485="W"),1))</f>
        <v>0</v>
      </c>
      <c r="DI17" s="89">
        <f t="array" ref="DI17">SUM(IF((DI$90:DI$485&gt;DI$2+3)*($AA$90:$AA$485&gt;Parameter!$B$15)*($CH$90:$CH$485="W"),1))</f>
        <v>0</v>
      </c>
      <c r="DJ17" s="89"/>
      <c r="DK17" s="89"/>
      <c r="DL17" s="89"/>
      <c r="DM17" s="89"/>
      <c r="DN17" s="89"/>
      <c r="DO17" s="89"/>
      <c r="DP17" s="89"/>
      <c r="DQ17" s="89"/>
      <c r="DR17" s="89"/>
      <c r="DS17" s="89"/>
      <c r="DT17" s="89"/>
      <c r="DU17" s="89"/>
      <c r="DV17" s="89"/>
      <c r="DW17" s="89"/>
      <c r="DX17" s="89"/>
      <c r="DY17" s="89"/>
      <c r="DZ17" s="89"/>
      <c r="EA17" s="89"/>
      <c r="EB17" s="89"/>
      <c r="EC17" s="89"/>
      <c r="ED17" s="89"/>
      <c r="EE17" s="89"/>
      <c r="EF17" s="89"/>
      <c r="EG17" s="89"/>
      <c r="EH17" s="89"/>
      <c r="EI17" s="89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</row>
    <row r="18" spans="31:156" s="35" customFormat="1" x14ac:dyDescent="0.25"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>
        <f t="shared" si="11"/>
        <v>31</v>
      </c>
      <c r="BG18" s="75">
        <f t="shared" si="11"/>
        <v>32</v>
      </c>
      <c r="BH18" s="75">
        <f t="shared" si="11"/>
        <v>13</v>
      </c>
      <c r="BI18" s="75">
        <f t="shared" si="11"/>
        <v>32</v>
      </c>
      <c r="BJ18" s="75">
        <f t="shared" si="11"/>
        <v>26</v>
      </c>
      <c r="BK18" s="75">
        <f t="shared" si="11"/>
        <v>14</v>
      </c>
      <c r="BL18" s="75">
        <f t="shared" si="11"/>
        <v>32</v>
      </c>
      <c r="BM18" s="75">
        <f t="shared" si="11"/>
        <v>33</v>
      </c>
      <c r="BN18" s="75">
        <f t="shared" si="11"/>
        <v>0</v>
      </c>
      <c r="BO18" s="75">
        <f t="shared" si="11"/>
        <v>19</v>
      </c>
      <c r="BP18" s="75">
        <f t="shared" si="12"/>
        <v>4</v>
      </c>
      <c r="BQ18" s="75">
        <f t="shared" si="12"/>
        <v>19</v>
      </c>
      <c r="BR18" s="75">
        <f t="shared" si="12"/>
        <v>17</v>
      </c>
      <c r="BS18" s="75">
        <f t="shared" si="12"/>
        <v>14</v>
      </c>
      <c r="BT18" s="75">
        <f t="shared" si="12"/>
        <v>0</v>
      </c>
      <c r="BU18" s="75">
        <f t="shared" si="12"/>
        <v>0</v>
      </c>
      <c r="BV18" s="75">
        <f t="shared" si="12"/>
        <v>0</v>
      </c>
      <c r="BW18" s="75">
        <f t="shared" si="12"/>
        <v>0</v>
      </c>
      <c r="BX18" s="75">
        <f t="shared" si="12"/>
        <v>0</v>
      </c>
      <c r="BY18" s="75">
        <f t="shared" si="12"/>
        <v>0</v>
      </c>
      <c r="BZ18" s="75">
        <f t="shared" si="13"/>
        <v>0</v>
      </c>
      <c r="CA18" s="75">
        <f t="shared" si="13"/>
        <v>0</v>
      </c>
      <c r="CB18" s="75">
        <f t="shared" si="13"/>
        <v>0</v>
      </c>
      <c r="CC18" s="75">
        <f t="shared" si="13"/>
        <v>0</v>
      </c>
      <c r="CD18" s="75">
        <f t="shared" si="13"/>
        <v>0</v>
      </c>
      <c r="CE18" s="75">
        <f t="shared" si="13"/>
        <v>0</v>
      </c>
      <c r="CF18" s="75">
        <f t="shared" si="13"/>
        <v>0</v>
      </c>
      <c r="CG18" s="35" t="s">
        <v>82</v>
      </c>
      <c r="CJ18" s="89">
        <f t="array" ref="CJ18">SUM((CJ$90:CJ$485=CJ$2)*($CH$90:$CH$485="M"))</f>
        <v>15</v>
      </c>
      <c r="CK18" s="89">
        <f t="array" ref="CK18">SUM((CK$90:CK$485=CK$2)*($CH$90:$CH$485="M"))</f>
        <v>17</v>
      </c>
      <c r="CL18" s="89">
        <f t="array" ref="CL18">SUM((CL$90:CL$485=CL$2)*($CH$90:$CH$485="M"))</f>
        <v>8</v>
      </c>
      <c r="CM18" s="89">
        <f t="array" ref="CM18">SUM((CM$90:CM$485=CM$2)*($CH$90:$CH$485="M"))</f>
        <v>17</v>
      </c>
      <c r="CN18" s="89">
        <f t="array" ref="CN18">SUM((CN$90:CN$485=CN$2)*($CH$90:$CH$485="M"))</f>
        <v>11</v>
      </c>
      <c r="CO18" s="89">
        <f t="array" ref="CO18">SUM((CO$90:CO$485=CO$2)*($CH$90:$CH$485="M"))</f>
        <v>7</v>
      </c>
      <c r="CP18" s="89">
        <f t="array" ref="CP18">SUM((CP$90:CP$485=CP$2)*($CH$90:$CH$485="M"))</f>
        <v>16</v>
      </c>
      <c r="CQ18" s="89">
        <f t="array" ref="CQ18">SUM((CQ$90:CQ$485=CQ$2)*($CH$90:$CH$485="M"))</f>
        <v>14</v>
      </c>
      <c r="CR18" s="89">
        <f t="array" ref="CR18">SUM((CR$90:CR$485=CR$2)*($CH$90:$CH$485="M"))</f>
        <v>8</v>
      </c>
      <c r="CS18" s="89">
        <f t="array" ref="CS18">SUM((CS$90:CS$485=CS$2)*($CH$90:$CH$485="M"))</f>
        <v>4</v>
      </c>
      <c r="CT18" s="89">
        <f t="array" ref="CT18">SUM((CT$90:CT$485=CT$2)*($CH$90:$CH$485="M"))</f>
        <v>9</v>
      </c>
      <c r="CU18" s="89">
        <f t="array" ref="CU18">SUM((CU$90:CU$485=CU$2)*($CH$90:$CH$485="M"))</f>
        <v>9</v>
      </c>
      <c r="CV18" s="89">
        <f t="array" ref="CV18">SUM((CV$90:CV$485=CV$2)*($CH$90:$CH$485="M"))</f>
        <v>7</v>
      </c>
      <c r="CW18" s="89">
        <f t="array" ref="CW18">SUM((CW$90:CW$485=CW$2)*($CH$90:$CH$485="M"))</f>
        <v>16</v>
      </c>
      <c r="CX18" s="89">
        <f t="array" ref="CX18">SUM((CX$90:CX$485=CX$2)*($CH$90:$CH$485="M"))</f>
        <v>15</v>
      </c>
      <c r="CY18" s="89">
        <f t="array" ref="CY18">SUM((CY$90:CY$485=CY$2)*($CH$90:$CH$485="M"))</f>
        <v>5</v>
      </c>
      <c r="CZ18" s="89">
        <f t="array" ref="CZ18">SUM((CZ$90:CZ$485=CZ$2)*($CH$90:$CH$485="M"))</f>
        <v>15</v>
      </c>
      <c r="DA18" s="89">
        <f t="array" ref="DA18">SUM((DA$90:DA$485=DA$2)*($CH$90:$CH$485="M"))</f>
        <v>15</v>
      </c>
      <c r="DB18" s="89">
        <f t="array" ref="DB18">SUM((DB$90:DB$485=DB$2)*($CH$90:$CH$485="M"))</f>
        <v>7</v>
      </c>
      <c r="DC18" s="89">
        <f t="array" ref="DC18">SUM((DC$90:DC$485=DC$2)*($CH$90:$CH$485="M"))</f>
        <v>16</v>
      </c>
      <c r="DD18" s="89">
        <f t="array" ref="DD18">SUM((DD$90:DD$485=DD$2)*($CH$90:$CH$485="M"))</f>
        <v>19</v>
      </c>
      <c r="DE18" s="89">
        <f t="array" ref="DE18">SUM((DE$90:DE$485=DE$2)*($CH$90:$CH$485="M"))</f>
        <v>11</v>
      </c>
      <c r="DF18" s="89">
        <f t="array" ref="DF18">SUM((DF$90:DF$485=DF$2)*($CH$90:$CH$485="M"))</f>
        <v>0</v>
      </c>
      <c r="DG18" s="89">
        <f t="array" ref="DG18">SUM((DG$90:DG$485=DG$2)*($CH$90:$CH$485="M"))</f>
        <v>10</v>
      </c>
      <c r="DH18" s="89">
        <f t="array" ref="DH18">SUM((DH$90:DH$485=DH$2)*($CH$90:$CH$485="M"))</f>
        <v>8</v>
      </c>
      <c r="DI18" s="89">
        <f t="array" ref="DI18">SUM((DI$90:DI$485=DI$2)*($CH$90:$CH$485="M"))</f>
        <v>7</v>
      </c>
      <c r="DJ18" s="89"/>
      <c r="DK18" s="89"/>
      <c r="DL18" s="89"/>
      <c r="DM18" s="89"/>
      <c r="DN18" s="89"/>
      <c r="DO18" s="89"/>
      <c r="DP18" s="89"/>
      <c r="DQ18" s="89"/>
      <c r="DR18" s="89"/>
      <c r="DS18" s="89"/>
      <c r="DT18" s="89"/>
      <c r="DU18" s="89"/>
      <c r="DV18" s="89"/>
      <c r="DW18" s="89"/>
      <c r="DX18" s="89"/>
      <c r="DY18" s="89"/>
      <c r="DZ18" s="89"/>
      <c r="EA18" s="89"/>
      <c r="EB18" s="89"/>
      <c r="EC18" s="89"/>
      <c r="ED18" s="89"/>
      <c r="EE18" s="89"/>
      <c r="EF18" s="89"/>
      <c r="EG18" s="89"/>
      <c r="EH18" s="89"/>
      <c r="EI18" s="89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</row>
    <row r="19" spans="31:156" s="35" customFormat="1" x14ac:dyDescent="0.25"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>
        <f t="shared" si="11"/>
        <v>1</v>
      </c>
      <c r="BG19" s="75">
        <f t="shared" si="11"/>
        <v>9</v>
      </c>
      <c r="BH19" s="75">
        <f t="shared" si="11"/>
        <v>1</v>
      </c>
      <c r="BI19" s="75">
        <f t="shared" si="11"/>
        <v>6</v>
      </c>
      <c r="BJ19" s="75">
        <f t="shared" si="11"/>
        <v>5</v>
      </c>
      <c r="BK19" s="75">
        <f t="shared" si="11"/>
        <v>0</v>
      </c>
      <c r="BL19" s="75">
        <f t="shared" si="11"/>
        <v>0</v>
      </c>
      <c r="BM19" s="75">
        <f t="shared" si="11"/>
        <v>5</v>
      </c>
      <c r="BN19" s="75">
        <f t="shared" si="11"/>
        <v>0</v>
      </c>
      <c r="BO19" s="75">
        <f t="shared" si="11"/>
        <v>1</v>
      </c>
      <c r="BP19" s="75">
        <f t="shared" si="12"/>
        <v>0</v>
      </c>
      <c r="BQ19" s="75">
        <f t="shared" si="12"/>
        <v>1</v>
      </c>
      <c r="BR19" s="75">
        <f t="shared" si="12"/>
        <v>2</v>
      </c>
      <c r="BS19" s="75">
        <f t="shared" si="12"/>
        <v>1</v>
      </c>
      <c r="BT19" s="75">
        <f t="shared" si="12"/>
        <v>0</v>
      </c>
      <c r="BU19" s="75">
        <f t="shared" si="12"/>
        <v>0</v>
      </c>
      <c r="BV19" s="75">
        <f t="shared" si="12"/>
        <v>0</v>
      </c>
      <c r="BW19" s="75">
        <f t="shared" si="12"/>
        <v>0</v>
      </c>
      <c r="BX19" s="75">
        <f t="shared" si="12"/>
        <v>0</v>
      </c>
      <c r="BY19" s="75">
        <f t="shared" si="12"/>
        <v>0</v>
      </c>
      <c r="BZ19" s="75">
        <f t="shared" si="13"/>
        <v>0</v>
      </c>
      <c r="CA19" s="75">
        <f t="shared" si="13"/>
        <v>0</v>
      </c>
      <c r="CB19" s="75">
        <f t="shared" si="13"/>
        <v>0</v>
      </c>
      <c r="CC19" s="75">
        <f t="shared" si="13"/>
        <v>0</v>
      </c>
      <c r="CD19" s="75">
        <f t="shared" si="13"/>
        <v>0</v>
      </c>
      <c r="CE19" s="75">
        <f t="shared" si="13"/>
        <v>0</v>
      </c>
      <c r="CF19" s="75">
        <f t="shared" si="13"/>
        <v>0</v>
      </c>
      <c r="CG19" s="35" t="s">
        <v>83</v>
      </c>
      <c r="CJ19" s="89">
        <f t="array" ref="CJ19">SUM((CJ$90:CJ$485=CJ$2-1)*($CH$90:$CH$485="M"))</f>
        <v>0</v>
      </c>
      <c r="CK19" s="89">
        <f t="array" ref="CK19">SUM((CK$90:CK$485=CK$2-1)*($CH$90:$CH$485="M"))</f>
        <v>3</v>
      </c>
      <c r="CL19" s="89">
        <f t="array" ref="CL19">SUM((CL$90:CL$485=CL$2-1)*($CH$90:$CH$485="M"))</f>
        <v>0</v>
      </c>
      <c r="CM19" s="89">
        <f t="array" ref="CM19">SUM((CM$90:CM$485=CM$2-1)*($CH$90:$CH$485="M"))</f>
        <v>3</v>
      </c>
      <c r="CN19" s="89">
        <f t="array" ref="CN19">SUM((CN$90:CN$485=CN$2-1)*($CH$90:$CH$485="M"))</f>
        <v>3</v>
      </c>
      <c r="CO19" s="89">
        <f t="array" ref="CO19">SUM((CO$90:CO$485=CO$2-1)*($CH$90:$CH$485="M"))</f>
        <v>0</v>
      </c>
      <c r="CP19" s="89">
        <f t="array" ref="CP19">SUM((CP$90:CP$485=CP$2-1)*($CH$90:$CH$485="M"))</f>
        <v>0</v>
      </c>
      <c r="CQ19" s="89">
        <f t="array" ref="CQ19">SUM((CQ$90:CQ$485=CQ$2-1)*($CH$90:$CH$485="M"))</f>
        <v>3</v>
      </c>
      <c r="CR19" s="89">
        <f t="array" ref="CR19">SUM((CR$90:CR$485=CR$2-1)*($CH$90:$CH$485="M"))</f>
        <v>1</v>
      </c>
      <c r="CS19" s="89">
        <f t="array" ref="CS19">SUM((CS$90:CS$485=CS$2-1)*($CH$90:$CH$485="M"))</f>
        <v>0</v>
      </c>
      <c r="CT19" s="89">
        <f t="array" ref="CT19">SUM((CT$90:CT$485=CT$2-1)*($CH$90:$CH$485="M"))</f>
        <v>0</v>
      </c>
      <c r="CU19" s="89">
        <f t="array" ref="CU19">SUM((CU$90:CU$485=CU$2-1)*($CH$90:$CH$485="M"))</f>
        <v>2</v>
      </c>
      <c r="CV19" s="89">
        <f t="array" ref="CV19">SUM((CV$90:CV$485=CV$2-1)*($CH$90:$CH$485="M"))</f>
        <v>0</v>
      </c>
      <c r="CW19" s="89">
        <f t="array" ref="CW19">SUM((CW$90:CW$485=CW$2-1)*($CH$90:$CH$485="M"))</f>
        <v>1</v>
      </c>
      <c r="CX19" s="89">
        <f t="array" ref="CX19">SUM((CX$90:CX$485=CX$2-1)*($CH$90:$CH$485="M"))</f>
        <v>6</v>
      </c>
      <c r="CY19" s="89">
        <f t="array" ref="CY19">SUM((CY$90:CY$485=CY$2-1)*($CH$90:$CH$485="M"))</f>
        <v>1</v>
      </c>
      <c r="CZ19" s="89">
        <f t="array" ref="CZ19">SUM((CZ$90:CZ$485=CZ$2-1)*($CH$90:$CH$485="M"))</f>
        <v>3</v>
      </c>
      <c r="DA19" s="89">
        <f t="array" ref="DA19">SUM((DA$90:DA$485=DA$2-1)*($CH$90:$CH$485="M"))</f>
        <v>2</v>
      </c>
      <c r="DB19" s="89">
        <f t="array" ref="DB19">SUM((DB$90:DB$485=DB$2-1)*($CH$90:$CH$485="M"))</f>
        <v>0</v>
      </c>
      <c r="DC19" s="89">
        <f t="array" ref="DC19">SUM((DC$90:DC$485=DC$2-1)*($CH$90:$CH$485="M"))</f>
        <v>0</v>
      </c>
      <c r="DD19" s="89">
        <f t="array" ref="DD19">SUM((DD$90:DD$485=DD$2-1)*($CH$90:$CH$485="M"))</f>
        <v>2</v>
      </c>
      <c r="DE19" s="89">
        <f t="array" ref="DE19">SUM((DE$90:DE$485=DE$2-1)*($CH$90:$CH$485="M"))</f>
        <v>0</v>
      </c>
      <c r="DF19" s="89">
        <f t="array" ref="DF19">SUM((DF$90:DF$485=DF$2-1)*($CH$90:$CH$485="M"))</f>
        <v>0</v>
      </c>
      <c r="DG19" s="89">
        <f t="array" ref="DG19">SUM((DG$90:DG$485=DG$2-1)*($CH$90:$CH$485="M"))</f>
        <v>1</v>
      </c>
      <c r="DH19" s="89">
        <f t="array" ref="DH19">SUM((DH$90:DH$485=DH$2-1)*($CH$90:$CH$485="M"))</f>
        <v>0</v>
      </c>
      <c r="DI19" s="89">
        <f t="array" ref="DI19">SUM((DI$90:DI$485=DI$2-1)*($CH$90:$CH$485="M"))</f>
        <v>1</v>
      </c>
      <c r="DJ19" s="89"/>
      <c r="DK19" s="89"/>
      <c r="DL19" s="89"/>
      <c r="DM19" s="89"/>
      <c r="DN19" s="89"/>
      <c r="DO19" s="89"/>
      <c r="DP19" s="89"/>
      <c r="DQ19" s="89"/>
      <c r="DR19" s="89"/>
      <c r="DS19" s="89"/>
      <c r="DT19" s="89"/>
      <c r="DU19" s="89"/>
      <c r="DV19" s="89"/>
      <c r="DW19" s="89"/>
      <c r="DX19" s="89"/>
      <c r="DY19" s="89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</row>
    <row r="20" spans="31:156" s="35" customFormat="1" x14ac:dyDescent="0.25"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>
        <f t="shared" si="11"/>
        <v>0</v>
      </c>
      <c r="BG20" s="75">
        <f t="shared" si="11"/>
        <v>0</v>
      </c>
      <c r="BH20" s="75">
        <f t="shared" si="11"/>
        <v>0</v>
      </c>
      <c r="BI20" s="75">
        <f t="shared" si="11"/>
        <v>0</v>
      </c>
      <c r="BJ20" s="75">
        <f t="shared" si="11"/>
        <v>0</v>
      </c>
      <c r="BK20" s="75">
        <f t="shared" si="11"/>
        <v>0</v>
      </c>
      <c r="BL20" s="75">
        <f t="shared" si="11"/>
        <v>0</v>
      </c>
      <c r="BM20" s="75">
        <f t="shared" si="11"/>
        <v>0</v>
      </c>
      <c r="BN20" s="75">
        <f t="shared" si="11"/>
        <v>0</v>
      </c>
      <c r="BO20" s="75">
        <f t="shared" si="11"/>
        <v>0</v>
      </c>
      <c r="BP20" s="75">
        <f t="shared" si="12"/>
        <v>0</v>
      </c>
      <c r="BQ20" s="75">
        <f t="shared" si="12"/>
        <v>0</v>
      </c>
      <c r="BR20" s="75">
        <f t="shared" si="12"/>
        <v>0</v>
      </c>
      <c r="BS20" s="75">
        <f t="shared" si="12"/>
        <v>0</v>
      </c>
      <c r="BT20" s="75">
        <f t="shared" si="12"/>
        <v>0</v>
      </c>
      <c r="BU20" s="75">
        <f t="shared" si="12"/>
        <v>0</v>
      </c>
      <c r="BV20" s="75">
        <f t="shared" si="12"/>
        <v>0</v>
      </c>
      <c r="BW20" s="75">
        <f t="shared" si="12"/>
        <v>0</v>
      </c>
      <c r="BX20" s="75">
        <f t="shared" si="12"/>
        <v>0</v>
      </c>
      <c r="BY20" s="75">
        <f t="shared" si="12"/>
        <v>0</v>
      </c>
      <c r="BZ20" s="75">
        <f t="shared" si="13"/>
        <v>0</v>
      </c>
      <c r="CA20" s="75">
        <f t="shared" si="13"/>
        <v>0</v>
      </c>
      <c r="CB20" s="75">
        <f t="shared" si="13"/>
        <v>0</v>
      </c>
      <c r="CC20" s="75">
        <f t="shared" si="13"/>
        <v>0</v>
      </c>
      <c r="CD20" s="75">
        <f t="shared" si="13"/>
        <v>0</v>
      </c>
      <c r="CE20" s="75">
        <f t="shared" si="13"/>
        <v>0</v>
      </c>
      <c r="CF20" s="75">
        <f t="shared" si="13"/>
        <v>0</v>
      </c>
      <c r="CG20" s="35" t="s">
        <v>84</v>
      </c>
      <c r="CJ20" s="89">
        <f t="array" ref="CJ20">SUM((CJ$90:CJ$485&lt;CJ$2-1)*(CJ$90:CJ$485&gt;0)*($CH$90:$CH$485="M"))</f>
        <v>0</v>
      </c>
      <c r="CK20" s="89">
        <f t="array" ref="CK20">SUM((CK$90:CK$485&lt;CK$2-1)*(CK$90:CK$485&gt;0)*($CH$90:$CH$485="M"))</f>
        <v>0</v>
      </c>
      <c r="CL20" s="89">
        <f t="array" ref="CL20">SUM((CL$90:CL$485&lt;CL$2-1)*(CL$90:CL$485&gt;0)*($CH$90:$CH$485="M"))</f>
        <v>0</v>
      </c>
      <c r="CM20" s="89">
        <f t="array" ref="CM20">SUM((CM$90:CM$485&lt;CM$2-1)*(CM$90:CM$485&gt;0)*($CH$90:$CH$485="M"))</f>
        <v>0</v>
      </c>
      <c r="CN20" s="89">
        <f t="array" ref="CN20">SUM((CN$90:CN$485&lt;CN$2-1)*(CN$90:CN$485&gt;0)*($CH$90:$CH$485="M"))</f>
        <v>0</v>
      </c>
      <c r="CO20" s="89">
        <f t="array" ref="CO20">SUM((CO$90:CO$485&lt;CO$2-1)*(CO$90:CO$485&gt;0)*($CH$90:$CH$485="M"))</f>
        <v>0</v>
      </c>
      <c r="CP20" s="89">
        <f t="array" ref="CP20">SUM((CP$90:CP$485&lt;CP$2-1)*(CP$90:CP$485&gt;0)*($CH$90:$CH$485="M"))</f>
        <v>0</v>
      </c>
      <c r="CQ20" s="89">
        <f t="array" ref="CQ20">SUM((CQ$90:CQ$485&lt;CQ$2-1)*(CQ$90:CQ$485&gt;0)*($CH$90:$CH$485="M"))</f>
        <v>0</v>
      </c>
      <c r="CR20" s="89">
        <f t="array" ref="CR20">SUM((CR$90:CR$485&lt;CR$2-1)*(CR$90:CR$485&gt;0)*($CH$90:$CH$485="M"))</f>
        <v>0</v>
      </c>
      <c r="CS20" s="89">
        <f t="array" ref="CS20">SUM((CS$90:CS$485&lt;CS$2-1)*(CS$90:CS$485&gt;0)*($CH$90:$CH$485="M"))</f>
        <v>0</v>
      </c>
      <c r="CT20" s="89">
        <f t="array" ref="CT20">SUM((CT$90:CT$485&lt;CT$2-1)*(CT$90:CT$485&gt;0)*($CH$90:$CH$485="M"))</f>
        <v>0</v>
      </c>
      <c r="CU20" s="89">
        <f t="array" ref="CU20">SUM((CU$90:CU$485&lt;CU$2-1)*(CU$90:CU$485&gt;0)*($CH$90:$CH$485="M"))</f>
        <v>0</v>
      </c>
      <c r="CV20" s="89">
        <f t="array" ref="CV20">SUM((CV$90:CV$485&lt;CV$2-1)*(CV$90:CV$485&gt;0)*($CH$90:$CH$485="M"))</f>
        <v>0</v>
      </c>
      <c r="CW20" s="89">
        <f t="array" ref="CW20">SUM((CW$90:CW$485&lt;CW$2-1)*(CW$90:CW$485&gt;0)*($CH$90:$CH$485="M"))</f>
        <v>0</v>
      </c>
      <c r="CX20" s="89">
        <f t="array" ref="CX20">SUM((CX$90:CX$485&lt;CX$2-1)*(CX$90:CX$485&gt;0)*($CH$90:$CH$485="M"))</f>
        <v>0</v>
      </c>
      <c r="CY20" s="89">
        <f t="array" ref="CY20">SUM((CY$90:CY$485&lt;CY$2-1)*(CY$90:CY$485&gt;0)*($CH$90:$CH$485="M"))</f>
        <v>0</v>
      </c>
      <c r="CZ20" s="89">
        <f t="array" ref="CZ20">SUM((CZ$90:CZ$485&lt;CZ$2-1)*(CZ$90:CZ$485&gt;0)*($CH$90:$CH$485="M"))</f>
        <v>0</v>
      </c>
      <c r="DA20" s="89">
        <f t="array" ref="DA20">SUM((DA$90:DA$485&lt;DA$2-1)*(DA$90:DA$485&gt;0)*($CH$90:$CH$485="M"))</f>
        <v>0</v>
      </c>
      <c r="DB20" s="89">
        <f t="array" ref="DB20">SUM((DB$90:DB$485&lt;DB$2-1)*(DB$90:DB$485&gt;0)*($CH$90:$CH$485="M"))</f>
        <v>0</v>
      </c>
      <c r="DC20" s="89">
        <f t="array" ref="DC20">SUM((DC$90:DC$485&lt;DC$2-1)*(DC$90:DC$485&gt;0)*($CH$90:$CH$485="M"))</f>
        <v>0</v>
      </c>
      <c r="DD20" s="89">
        <f t="array" ref="DD20">SUM((DD$90:DD$485&lt;DD$2-1)*(DD$90:DD$485&gt;0)*($CH$90:$CH$485="M"))</f>
        <v>0</v>
      </c>
      <c r="DE20" s="89">
        <f t="array" ref="DE20">SUM((DE$90:DE$485&lt;DE$2-1)*(DE$90:DE$485&gt;0)*($CH$90:$CH$485="M"))</f>
        <v>0</v>
      </c>
      <c r="DF20" s="89">
        <f t="array" ref="DF20">SUM((DF$90:DF$485&lt;DF$2-1)*(DF$90:DF$485&gt;0)*($CH$90:$CH$485="M"))</f>
        <v>0</v>
      </c>
      <c r="DG20" s="89">
        <f t="array" ref="DG20">SUM((DG$90:DG$485&lt;DG$2-1)*(DG$90:DG$485&gt;0)*($CH$90:$CH$485="M"))</f>
        <v>0</v>
      </c>
      <c r="DH20" s="89">
        <f t="array" ref="DH20">SUM((DH$90:DH$485&lt;DH$2-1)*(DH$90:DH$485&gt;0)*($CH$90:$CH$485="M"))</f>
        <v>0</v>
      </c>
      <c r="DI20" s="89">
        <f t="array" ref="DI20">SUM((DI$90:DI$485&lt;DI$2-1)*(DI$90:DI$485&gt;0)*($CH$90:$CH$485="M"))</f>
        <v>0</v>
      </c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</row>
    <row r="21" spans="31:156" s="35" customFormat="1" x14ac:dyDescent="0.25"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>
        <f t="shared" si="11"/>
        <v>13</v>
      </c>
      <c r="BG21" s="75">
        <f t="shared" si="11"/>
        <v>10</v>
      </c>
      <c r="BH21" s="75">
        <f t="shared" si="11"/>
        <v>20</v>
      </c>
      <c r="BI21" s="75">
        <f t="shared" si="11"/>
        <v>11</v>
      </c>
      <c r="BJ21" s="75">
        <f t="shared" si="11"/>
        <v>15</v>
      </c>
      <c r="BK21" s="75">
        <f t="shared" si="11"/>
        <v>22</v>
      </c>
      <c r="BL21" s="75">
        <f t="shared" si="11"/>
        <v>16</v>
      </c>
      <c r="BM21" s="75">
        <f t="shared" si="11"/>
        <v>11</v>
      </c>
      <c r="BN21" s="75">
        <f t="shared" si="11"/>
        <v>0</v>
      </c>
      <c r="BO21" s="75">
        <f t="shared" si="11"/>
        <v>20</v>
      </c>
      <c r="BP21" s="75">
        <f t="shared" si="12"/>
        <v>29</v>
      </c>
      <c r="BQ21" s="75">
        <f t="shared" si="12"/>
        <v>21</v>
      </c>
      <c r="BR21" s="75">
        <f t="shared" si="12"/>
        <v>19</v>
      </c>
      <c r="BS21" s="75">
        <f t="shared" si="12"/>
        <v>17</v>
      </c>
      <c r="BT21" s="75">
        <f t="shared" si="12"/>
        <v>0</v>
      </c>
      <c r="BU21" s="75">
        <f t="shared" si="12"/>
        <v>0</v>
      </c>
      <c r="BV21" s="75">
        <f t="shared" si="12"/>
        <v>0</v>
      </c>
      <c r="BW21" s="75">
        <f t="shared" si="12"/>
        <v>0</v>
      </c>
      <c r="BX21" s="75">
        <f t="shared" si="12"/>
        <v>0</v>
      </c>
      <c r="BY21" s="75">
        <f t="shared" si="12"/>
        <v>0</v>
      </c>
      <c r="BZ21" s="75">
        <f t="shared" si="13"/>
        <v>0</v>
      </c>
      <c r="CA21" s="75">
        <f t="shared" si="13"/>
        <v>0</v>
      </c>
      <c r="CB21" s="75">
        <f t="shared" si="13"/>
        <v>0</v>
      </c>
      <c r="CC21" s="75">
        <f t="shared" si="13"/>
        <v>0</v>
      </c>
      <c r="CD21" s="75">
        <f t="shared" si="13"/>
        <v>0</v>
      </c>
      <c r="CE21" s="75">
        <f t="shared" si="13"/>
        <v>0</v>
      </c>
      <c r="CF21" s="75">
        <f t="shared" si="13"/>
        <v>0</v>
      </c>
      <c r="CG21" s="35" t="s">
        <v>85</v>
      </c>
      <c r="CJ21" s="89">
        <f t="array" ref="CJ21">SUM((CJ$90:CJ$485=CJ$2+1)*($CH$90:$CH$485="M"))</f>
        <v>6</v>
      </c>
      <c r="CK21" s="89">
        <f t="array" ref="CK21">SUM((CK$90:CK$485=CK$2+1)*($CH$90:$CH$485="M"))</f>
        <v>5</v>
      </c>
      <c r="CL21" s="89">
        <f t="array" ref="CL21">SUM((CL$90:CL$485=CL$2+1)*($CH$90:$CH$485="M"))</f>
        <v>7</v>
      </c>
      <c r="CM21" s="89">
        <f t="array" ref="CM21">SUM((CM$90:CM$485=CM$2+1)*($CH$90:$CH$485="M"))</f>
        <v>4</v>
      </c>
      <c r="CN21" s="89">
        <f t="array" ref="CN21">SUM((CN$90:CN$485=CN$2+1)*($CH$90:$CH$485="M"))</f>
        <v>8</v>
      </c>
      <c r="CO21" s="89">
        <f t="array" ref="CO21">SUM((CO$90:CO$485=CO$2+1)*($CH$90:$CH$485="M"))</f>
        <v>9</v>
      </c>
      <c r="CP21" s="89">
        <f t="array" ref="CP21">SUM((CP$90:CP$485=CP$2+1)*($CH$90:$CH$485="M"))</f>
        <v>9</v>
      </c>
      <c r="CQ21" s="89">
        <f t="array" ref="CQ21">SUM((CQ$90:CQ$485=CQ$2+1)*($CH$90:$CH$485="M"))</f>
        <v>7</v>
      </c>
      <c r="CR21" s="89">
        <f t="array" ref="CR21">SUM((CR$90:CR$485=CR$2+1)*($CH$90:$CH$485="M"))</f>
        <v>10</v>
      </c>
      <c r="CS21" s="89">
        <f t="array" ref="CS21">SUM((CS$90:CS$485=CS$2+1)*($CH$90:$CH$485="M"))</f>
        <v>12</v>
      </c>
      <c r="CT21" s="89">
        <f t="array" ref="CT21">SUM((CT$90:CT$485=CT$2+1)*($CH$90:$CH$485="M"))</f>
        <v>11</v>
      </c>
      <c r="CU21" s="89">
        <f t="array" ref="CU21">SUM((CU$90:CU$485=CU$2+1)*($CH$90:$CH$485="M"))</f>
        <v>6</v>
      </c>
      <c r="CV21" s="89">
        <f t="array" ref="CV21">SUM((CV$90:CV$485=CV$2+1)*($CH$90:$CH$485="M"))</f>
        <v>8</v>
      </c>
      <c r="CW21" s="89">
        <f t="array" ref="CW21">SUM((CW$90:CW$485=CW$2+1)*($CH$90:$CH$485="M"))</f>
        <v>7</v>
      </c>
      <c r="CX21" s="89">
        <f t="array" ref="CX21">SUM((CX$90:CX$485=CX$2+1)*($CH$90:$CH$485="M"))</f>
        <v>5</v>
      </c>
      <c r="CY21" s="89">
        <f t="array" ref="CY21">SUM((CY$90:CY$485=CY$2+1)*($CH$90:$CH$485="M"))</f>
        <v>13</v>
      </c>
      <c r="CZ21" s="89">
        <f t="array" ref="CZ21">SUM((CZ$90:CZ$485=CZ$2+1)*($CH$90:$CH$485="M"))</f>
        <v>7</v>
      </c>
      <c r="DA21" s="89">
        <f t="array" ref="DA21">SUM((DA$90:DA$485=DA$2+1)*($CH$90:$CH$485="M"))</f>
        <v>7</v>
      </c>
      <c r="DB21" s="89">
        <f t="array" ref="DB21">SUM((DB$90:DB$485=DB$2+1)*($CH$90:$CH$485="M"))</f>
        <v>13</v>
      </c>
      <c r="DC21" s="89">
        <f t="array" ref="DC21">SUM((DC$90:DC$485=DC$2+1)*($CH$90:$CH$485="M"))</f>
        <v>7</v>
      </c>
      <c r="DD21" s="89">
        <f t="array" ref="DD21">SUM((DD$90:DD$485=DD$2+1)*($CH$90:$CH$485="M"))</f>
        <v>4</v>
      </c>
      <c r="DE21" s="89">
        <f t="array" ref="DE21">SUM((DE$90:DE$485=DE$2+1)*($CH$90:$CH$485="M"))</f>
        <v>10</v>
      </c>
      <c r="DF21" s="89">
        <f t="array" ref="DF21">SUM((DF$90:DF$485=DF$2+1)*($CH$90:$CH$485="M"))</f>
        <v>17</v>
      </c>
      <c r="DG21" s="89">
        <f t="array" ref="DG21">SUM((DG$90:DG$485=DG$2+1)*($CH$90:$CH$485="M"))</f>
        <v>10</v>
      </c>
      <c r="DH21" s="89">
        <f t="array" ref="DH21">SUM((DH$90:DH$485=DH$2+1)*($CH$90:$CH$485="M"))</f>
        <v>13</v>
      </c>
      <c r="DI21" s="89">
        <f t="array" ref="DI21">SUM((DI$90:DI$485=DI$2+1)*($CH$90:$CH$485="M"))</f>
        <v>9</v>
      </c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</row>
    <row r="22" spans="31:156" s="35" customFormat="1" x14ac:dyDescent="0.25"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>
        <f t="shared" si="11"/>
        <v>4</v>
      </c>
      <c r="BG22" s="75">
        <f t="shared" si="11"/>
        <v>0</v>
      </c>
      <c r="BH22" s="75">
        <f t="shared" si="11"/>
        <v>11</v>
      </c>
      <c r="BI22" s="75">
        <f t="shared" si="11"/>
        <v>2</v>
      </c>
      <c r="BJ22" s="75">
        <f t="shared" si="11"/>
        <v>3</v>
      </c>
      <c r="BK22" s="75">
        <f t="shared" si="11"/>
        <v>13</v>
      </c>
      <c r="BL22" s="75">
        <f t="shared" si="11"/>
        <v>2</v>
      </c>
      <c r="BM22" s="75">
        <f t="shared" si="11"/>
        <v>2</v>
      </c>
      <c r="BN22" s="75">
        <f t="shared" si="11"/>
        <v>0</v>
      </c>
      <c r="BO22" s="75">
        <f t="shared" si="11"/>
        <v>7</v>
      </c>
      <c r="BP22" s="75">
        <f t="shared" si="12"/>
        <v>15</v>
      </c>
      <c r="BQ22" s="75">
        <f t="shared" si="12"/>
        <v>9</v>
      </c>
      <c r="BR22" s="75">
        <f t="shared" si="12"/>
        <v>9</v>
      </c>
      <c r="BS22" s="75">
        <f t="shared" si="12"/>
        <v>17</v>
      </c>
      <c r="BT22" s="75">
        <f t="shared" si="12"/>
        <v>0</v>
      </c>
      <c r="BU22" s="75">
        <f t="shared" si="12"/>
        <v>0</v>
      </c>
      <c r="BV22" s="75">
        <f t="shared" si="12"/>
        <v>0</v>
      </c>
      <c r="BW22" s="75">
        <f t="shared" si="12"/>
        <v>0</v>
      </c>
      <c r="BX22" s="75">
        <f t="shared" si="12"/>
        <v>0</v>
      </c>
      <c r="BY22" s="75">
        <f t="shared" si="12"/>
        <v>0</v>
      </c>
      <c r="BZ22" s="75">
        <f t="shared" si="13"/>
        <v>0</v>
      </c>
      <c r="CA22" s="75">
        <f t="shared" si="13"/>
        <v>0</v>
      </c>
      <c r="CB22" s="75">
        <f t="shared" si="13"/>
        <v>0</v>
      </c>
      <c r="CC22" s="75">
        <f t="shared" si="13"/>
        <v>0</v>
      </c>
      <c r="CD22" s="75">
        <f t="shared" si="13"/>
        <v>0</v>
      </c>
      <c r="CE22" s="75">
        <f t="shared" si="13"/>
        <v>0</v>
      </c>
      <c r="CF22" s="75">
        <f t="shared" si="13"/>
        <v>0</v>
      </c>
      <c r="CG22" s="35" t="s">
        <v>99</v>
      </c>
      <c r="CJ22" s="89">
        <f t="array" ref="CJ22">SUM((CJ$90:CJ$485=CJ$2+2)*($CH$90:$CH$485="M"))</f>
        <v>2</v>
      </c>
      <c r="CK22" s="89">
        <f t="array" ref="CK22">SUM((CK$90:CK$485=CK$2+2)*($CH$90:$CH$485="M"))</f>
        <v>0</v>
      </c>
      <c r="CL22" s="89">
        <f t="array" ref="CL22">SUM((CL$90:CL$485=CL$2+2)*($CH$90:$CH$485="M"))</f>
        <v>8</v>
      </c>
      <c r="CM22" s="89">
        <f t="array" ref="CM22">SUM((CM$90:CM$485=CM$2+2)*($CH$90:$CH$485="M"))</f>
        <v>1</v>
      </c>
      <c r="CN22" s="89">
        <f t="array" ref="CN22">SUM((CN$90:CN$485=CN$2+2)*($CH$90:$CH$485="M"))</f>
        <v>2</v>
      </c>
      <c r="CO22" s="89">
        <f t="array" ref="CO22">SUM((CO$90:CO$485=CO$2+2)*($CH$90:$CH$485="M"))</f>
        <v>7</v>
      </c>
      <c r="CP22" s="89">
        <f t="array" ref="CP22">SUM((CP$90:CP$485=CP$2+2)*($CH$90:$CH$485="M"))</f>
        <v>0</v>
      </c>
      <c r="CQ22" s="89">
        <f t="array" ref="CQ22">SUM((CQ$90:CQ$485=CQ$2+2)*($CH$90:$CH$485="M"))</f>
        <v>1</v>
      </c>
      <c r="CR22" s="89">
        <f t="array" ref="CR22">SUM((CR$90:CR$485=CR$2+2)*($CH$90:$CH$485="M"))</f>
        <v>3</v>
      </c>
      <c r="CS22" s="89">
        <f t="array" ref="CS22">SUM((CS$90:CS$485=CS$2+2)*($CH$90:$CH$485="M"))</f>
        <v>8</v>
      </c>
      <c r="CT22" s="89">
        <f t="array" ref="CT22">SUM((CT$90:CT$485=CT$2+2)*($CH$90:$CH$485="M"))</f>
        <v>4</v>
      </c>
      <c r="CU22" s="89">
        <f t="array" ref="CU22">SUM((CU$90:CU$485=CU$2+2)*($CH$90:$CH$485="M"))</f>
        <v>6</v>
      </c>
      <c r="CV22" s="89">
        <f t="array" ref="CV22">SUM((CV$90:CV$485=CV$2+2)*($CH$90:$CH$485="M"))</f>
        <v>9</v>
      </c>
      <c r="CW22" s="89">
        <f t="array" ref="CW22">SUM((CW$90:CW$485=CW$2+2)*($CH$90:$CH$485="M"))</f>
        <v>2</v>
      </c>
      <c r="CX22" s="89">
        <f t="array" ref="CX22">SUM((CX$90:CX$485=CX$2+2)*($CH$90:$CH$485="M"))</f>
        <v>0</v>
      </c>
      <c r="CY22" s="89">
        <f t="array" ref="CY22">SUM((CY$90:CY$485=CY$2+2)*($CH$90:$CH$485="M"))</f>
        <v>3</v>
      </c>
      <c r="CZ22" s="89">
        <f t="array" ref="CZ22">SUM((CZ$90:CZ$485=CZ$2+2)*($CH$90:$CH$485="M"))</f>
        <v>1</v>
      </c>
      <c r="DA22" s="89">
        <f t="array" ref="DA22">SUM((DA$90:DA$485=DA$2+2)*($CH$90:$CH$485="M"))</f>
        <v>1</v>
      </c>
      <c r="DB22" s="89">
        <f t="array" ref="DB22">SUM((DB$90:DB$485=DB$2+2)*($CH$90:$CH$485="M"))</f>
        <v>6</v>
      </c>
      <c r="DC22" s="89">
        <f t="array" ref="DC22">SUM((DC$90:DC$485=DC$2+2)*($CH$90:$CH$485="M"))</f>
        <v>2</v>
      </c>
      <c r="DD22" s="89">
        <f t="array" ref="DD22">SUM((DD$90:DD$485=DD$2+2)*($CH$90:$CH$485="M"))</f>
        <v>1</v>
      </c>
      <c r="DE22" s="89">
        <f t="array" ref="DE22">SUM((DE$90:DE$485=DE$2+2)*($CH$90:$CH$485="M"))</f>
        <v>4</v>
      </c>
      <c r="DF22" s="89">
        <f t="array" ref="DF22">SUM((DF$90:DF$485=DF$2+2)*($CH$90:$CH$485="M"))</f>
        <v>7</v>
      </c>
      <c r="DG22" s="89">
        <f t="array" ref="DG22">SUM((DG$90:DG$485=DG$2+2)*($CH$90:$CH$485="M"))</f>
        <v>5</v>
      </c>
      <c r="DH22" s="89">
        <f t="array" ref="DH22">SUM((DH$90:DH$485=DH$2+2)*($CH$90:$CH$485="M"))</f>
        <v>3</v>
      </c>
      <c r="DI22" s="89">
        <f t="array" ref="DI22">SUM((DI$90:DI$485=DI$2+2)*($CH$90:$CH$485="M"))</f>
        <v>8</v>
      </c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  <c r="EG22" s="89"/>
      <c r="EH22" s="89"/>
      <c r="EI22" s="89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</row>
    <row r="23" spans="31:156" s="35" customFormat="1" x14ac:dyDescent="0.25"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>
        <f t="shared" si="11"/>
        <v>6</v>
      </c>
      <c r="BG23" s="75">
        <f t="shared" si="11"/>
        <v>0</v>
      </c>
      <c r="BH23" s="75">
        <f t="shared" si="11"/>
        <v>17</v>
      </c>
      <c r="BI23" s="75">
        <f t="shared" si="11"/>
        <v>2</v>
      </c>
      <c r="BJ23" s="75">
        <f t="shared" si="11"/>
        <v>5</v>
      </c>
      <c r="BK23" s="75">
        <f t="shared" si="11"/>
        <v>15</v>
      </c>
      <c r="BL23" s="75">
        <f t="shared" si="11"/>
        <v>3</v>
      </c>
      <c r="BM23" s="75">
        <f t="shared" si="11"/>
        <v>2</v>
      </c>
      <c r="BN23" s="75">
        <f t="shared" si="11"/>
        <v>0</v>
      </c>
      <c r="BO23" s="75">
        <f t="shared" si="11"/>
        <v>11</v>
      </c>
      <c r="BP23" s="75">
        <f t="shared" si="12"/>
        <v>18</v>
      </c>
      <c r="BQ23" s="75">
        <f t="shared" si="12"/>
        <v>10</v>
      </c>
      <c r="BR23" s="75">
        <f t="shared" si="12"/>
        <v>13</v>
      </c>
      <c r="BS23" s="75">
        <f t="shared" si="12"/>
        <v>19</v>
      </c>
      <c r="BT23" s="75">
        <f t="shared" si="12"/>
        <v>0</v>
      </c>
      <c r="BU23" s="75">
        <f t="shared" si="12"/>
        <v>0</v>
      </c>
      <c r="BV23" s="75">
        <f t="shared" si="12"/>
        <v>0</v>
      </c>
      <c r="BW23" s="75">
        <f t="shared" si="12"/>
        <v>0</v>
      </c>
      <c r="BX23" s="75">
        <f t="shared" si="12"/>
        <v>0</v>
      </c>
      <c r="BY23" s="75">
        <f t="shared" si="12"/>
        <v>0</v>
      </c>
      <c r="BZ23" s="75">
        <f t="shared" si="13"/>
        <v>0</v>
      </c>
      <c r="CA23" s="75">
        <f t="shared" si="13"/>
        <v>0</v>
      </c>
      <c r="CB23" s="75">
        <f t="shared" si="13"/>
        <v>0</v>
      </c>
      <c r="CC23" s="75">
        <f t="shared" si="13"/>
        <v>0</v>
      </c>
      <c r="CD23" s="75">
        <f t="shared" si="13"/>
        <v>0</v>
      </c>
      <c r="CE23" s="75">
        <f t="shared" si="13"/>
        <v>0</v>
      </c>
      <c r="CF23" s="75">
        <f t="shared" si="13"/>
        <v>0</v>
      </c>
      <c r="CG23" s="35" t="s">
        <v>86</v>
      </c>
      <c r="CJ23" s="89">
        <f t="array" ref="CJ23">SUM((CJ$90:CJ$485&gt;CJ$2+1)*($CH$90:$CH$485="M"))</f>
        <v>4</v>
      </c>
      <c r="CK23" s="89">
        <f t="array" ref="CK23">SUM((CK$90:CK$485&gt;CK$2+1)*($CH$90:$CH$485="M"))</f>
        <v>0</v>
      </c>
      <c r="CL23" s="89">
        <f t="array" ref="CL23">SUM((CL$90:CL$485&gt;CL$2+1)*($CH$90:$CH$485="M"))</f>
        <v>10</v>
      </c>
      <c r="CM23" s="89">
        <f t="array" ref="CM23">SUM((CM$90:CM$485&gt;CM$2+1)*($CH$90:$CH$485="M"))</f>
        <v>1</v>
      </c>
      <c r="CN23" s="89">
        <f t="array" ref="CN23">SUM((CN$90:CN$485&gt;CN$2+1)*($CH$90:$CH$485="M"))</f>
        <v>3</v>
      </c>
      <c r="CO23" s="89">
        <f t="array" ref="CO23">SUM((CO$90:CO$485&gt;CO$2+1)*($CH$90:$CH$485="M"))</f>
        <v>9</v>
      </c>
      <c r="CP23" s="89">
        <f t="array" ref="CP23">SUM((CP$90:CP$485&gt;CP$2+1)*($CH$90:$CH$485="M"))</f>
        <v>0</v>
      </c>
      <c r="CQ23" s="89">
        <f t="array" ref="CQ23">SUM((CQ$90:CQ$485&gt;CQ$2+1)*($CH$90:$CH$485="M"))</f>
        <v>1</v>
      </c>
      <c r="CR23" s="89">
        <f t="array" ref="CR23">SUM((CR$90:CR$485&gt;CR$2+1)*($CH$90:$CH$485="M"))</f>
        <v>6</v>
      </c>
      <c r="CS23" s="89">
        <f t="array" ref="CS23">SUM((CS$90:CS$485&gt;CS$2+1)*($CH$90:$CH$485="M"))</f>
        <v>9</v>
      </c>
      <c r="CT23" s="89">
        <f t="array" ref="CT23">SUM((CT$90:CT$485&gt;CT$2+1)*($CH$90:$CH$485="M"))</f>
        <v>5</v>
      </c>
      <c r="CU23" s="89">
        <f t="array" ref="CU23">SUM((CU$90:CU$485&gt;CU$2+1)*($CH$90:$CH$485="M"))</f>
        <v>8</v>
      </c>
      <c r="CV23" s="89">
        <f t="array" ref="CV23">SUM((CV$90:CV$485&gt;CV$2+1)*($CH$90:$CH$485="M"))</f>
        <v>10</v>
      </c>
      <c r="CW23" s="89">
        <f t="array" ref="CW23">SUM((CW$90:CW$485&gt;CW$2+1)*($CH$90:$CH$485="M"))</f>
        <v>2</v>
      </c>
      <c r="CX23" s="89">
        <f t="array" ref="CX23">SUM((CX$90:CX$485&gt;CX$2+1)*($CH$90:$CH$485="M"))</f>
        <v>0</v>
      </c>
      <c r="CY23" s="89">
        <f t="array" ref="CY23">SUM((CY$90:CY$485&gt;CY$2+1)*($CH$90:$CH$485="M"))</f>
        <v>7</v>
      </c>
      <c r="CZ23" s="89">
        <f t="array" ref="CZ23">SUM((CZ$90:CZ$485&gt;CZ$2+1)*($CH$90:$CH$485="M"))</f>
        <v>1</v>
      </c>
      <c r="DA23" s="89">
        <f t="array" ref="DA23">SUM((DA$90:DA$485&gt;DA$2+1)*($CH$90:$CH$485="M"))</f>
        <v>2</v>
      </c>
      <c r="DB23" s="89">
        <f t="array" ref="DB23">SUM((DB$90:DB$485&gt;DB$2+1)*($CH$90:$CH$485="M"))</f>
        <v>6</v>
      </c>
      <c r="DC23" s="89">
        <f t="array" ref="DC23">SUM((DC$90:DC$485&gt;DC$2+1)*($CH$90:$CH$485="M"))</f>
        <v>3</v>
      </c>
      <c r="DD23" s="89">
        <f t="array" ref="DD23">SUM((DD$90:DD$485&gt;DD$2+1)*($CH$90:$CH$485="M"))</f>
        <v>1</v>
      </c>
      <c r="DE23" s="89">
        <f t="array" ref="DE23">SUM((DE$90:DE$485&gt;DE$2+1)*($CH$90:$CH$485="M"))</f>
        <v>5</v>
      </c>
      <c r="DF23" s="89">
        <f t="array" ref="DF23">SUM((DF$90:DF$485&gt;DF$2+1)*($CH$90:$CH$485="M"))</f>
        <v>9</v>
      </c>
      <c r="DG23" s="89">
        <f t="array" ref="DG23">SUM((DG$90:DG$485&gt;DG$2+1)*($CH$90:$CH$485="M"))</f>
        <v>5</v>
      </c>
      <c r="DH23" s="89">
        <f t="array" ref="DH23">SUM((DH$90:DH$485&gt;DH$2+1)*($CH$90:$CH$485="M"))</f>
        <v>5</v>
      </c>
      <c r="DI23" s="89">
        <f t="array" ref="DI23">SUM((DI$90:DI$485&gt;DI$2+1)*($CH$90:$CH$485="M"))</f>
        <v>9</v>
      </c>
      <c r="DJ23" s="89"/>
      <c r="DK23" s="89"/>
      <c r="DL23" s="89"/>
      <c r="DM23" s="89"/>
      <c r="DN23" s="89"/>
      <c r="DO23" s="89"/>
      <c r="DP23" s="89"/>
      <c r="DQ23" s="89"/>
      <c r="DR23" s="89"/>
      <c r="DS23" s="89"/>
      <c r="DT23" s="89"/>
      <c r="DU23" s="89"/>
      <c r="DV23" s="89"/>
      <c r="DW23" s="89"/>
      <c r="DX23" s="89"/>
      <c r="DY23" s="89"/>
      <c r="DZ23" s="89"/>
      <c r="EA23" s="89"/>
      <c r="EB23" s="89"/>
      <c r="EC23" s="89"/>
      <c r="ED23" s="89"/>
      <c r="EE23" s="89"/>
      <c r="EF23" s="89"/>
      <c r="EG23" s="89"/>
      <c r="EH23" s="89"/>
      <c r="EI23" s="89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</row>
    <row r="24" spans="31:156" s="35" customFormat="1" x14ac:dyDescent="0.25"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>
        <f t="shared" si="11"/>
        <v>1</v>
      </c>
      <c r="BG24" s="75">
        <f t="shared" si="11"/>
        <v>0</v>
      </c>
      <c r="BH24" s="75">
        <f t="shared" si="11"/>
        <v>6</v>
      </c>
      <c r="BI24" s="75">
        <f t="shared" si="11"/>
        <v>0</v>
      </c>
      <c r="BJ24" s="75">
        <f t="shared" si="11"/>
        <v>2</v>
      </c>
      <c r="BK24" s="75">
        <f t="shared" si="11"/>
        <v>2</v>
      </c>
      <c r="BL24" s="75">
        <f t="shared" si="11"/>
        <v>1</v>
      </c>
      <c r="BM24" s="75">
        <f t="shared" si="11"/>
        <v>0</v>
      </c>
      <c r="BN24" s="75">
        <f t="shared" si="11"/>
        <v>0</v>
      </c>
      <c r="BO24" s="75">
        <f t="shared" si="11"/>
        <v>3</v>
      </c>
      <c r="BP24" s="75">
        <f t="shared" si="12"/>
        <v>2</v>
      </c>
      <c r="BQ24" s="75">
        <f t="shared" si="12"/>
        <v>1</v>
      </c>
      <c r="BR24" s="75">
        <f t="shared" si="12"/>
        <v>3</v>
      </c>
      <c r="BS24" s="75">
        <f t="shared" si="12"/>
        <v>2</v>
      </c>
      <c r="BT24" s="75">
        <f t="shared" si="12"/>
        <v>0</v>
      </c>
      <c r="BU24" s="75">
        <f t="shared" si="12"/>
        <v>0</v>
      </c>
      <c r="BV24" s="75">
        <f t="shared" si="12"/>
        <v>0</v>
      </c>
      <c r="BW24" s="75">
        <f t="shared" si="12"/>
        <v>0</v>
      </c>
      <c r="BX24" s="75">
        <f t="shared" si="12"/>
        <v>0</v>
      </c>
      <c r="BY24" s="75">
        <f t="shared" si="12"/>
        <v>0</v>
      </c>
      <c r="BZ24" s="75">
        <f t="shared" si="13"/>
        <v>0</v>
      </c>
      <c r="CA24" s="75">
        <f t="shared" si="13"/>
        <v>0</v>
      </c>
      <c r="CB24" s="75">
        <f t="shared" si="13"/>
        <v>0</v>
      </c>
      <c r="CC24" s="75">
        <f t="shared" si="13"/>
        <v>0</v>
      </c>
      <c r="CD24" s="75">
        <f t="shared" si="13"/>
        <v>0</v>
      </c>
      <c r="CE24" s="75">
        <f t="shared" si="13"/>
        <v>0</v>
      </c>
      <c r="CF24" s="75">
        <f t="shared" si="13"/>
        <v>0</v>
      </c>
      <c r="CG24" s="35" t="s">
        <v>98</v>
      </c>
      <c r="CJ24" s="89">
        <f t="array" ref="CJ24">SUM((CJ$90:CJ$485=CJ$2+3)*($CH$90:$CH$485="M"))</f>
        <v>1</v>
      </c>
      <c r="CK24" s="89">
        <f t="array" ref="CK24">SUM((CK$90:CK$485=CK$2+3)*($CH$90:$CH$485="M"))</f>
        <v>0</v>
      </c>
      <c r="CL24" s="89">
        <f t="array" ref="CL24">SUM((CL$90:CL$485=CL$2+3)*($CH$90:$CH$485="M"))</f>
        <v>2</v>
      </c>
      <c r="CM24" s="89">
        <f t="array" ref="CM24">SUM((CM$90:CM$485=CM$2+3)*($CH$90:$CH$485="M"))</f>
        <v>0</v>
      </c>
      <c r="CN24" s="89">
        <f t="array" ref="CN24">SUM((CN$90:CN$485=CN$2+3)*($CH$90:$CH$485="M"))</f>
        <v>1</v>
      </c>
      <c r="CO24" s="89">
        <f t="array" ref="CO24">SUM((CO$90:CO$485=CO$2+3)*($CH$90:$CH$485="M"))</f>
        <v>2</v>
      </c>
      <c r="CP24" s="89">
        <f t="array" ref="CP24">SUM((CP$90:CP$485=CP$2+3)*($CH$90:$CH$485="M"))</f>
        <v>0</v>
      </c>
      <c r="CQ24" s="89">
        <f t="array" ref="CQ24">SUM((CQ$90:CQ$485=CQ$2+3)*($CH$90:$CH$485="M"))</f>
        <v>0</v>
      </c>
      <c r="CR24" s="89">
        <f t="array" ref="CR24">SUM((CR$90:CR$485=CR$2+3)*($CH$90:$CH$485="M"))</f>
        <v>2</v>
      </c>
      <c r="CS24" s="89">
        <f t="array" ref="CS24">SUM((CS$90:CS$485=CS$2+3)*($CH$90:$CH$485="M"))</f>
        <v>0</v>
      </c>
      <c r="CT24" s="89">
        <f t="array" ref="CT24">SUM((CT$90:CT$485=CT$2+3)*($CH$90:$CH$485="M"))</f>
        <v>1</v>
      </c>
      <c r="CU24" s="89">
        <f t="array" ref="CU24">SUM((CU$90:CU$485=CU$2+3)*($CH$90:$CH$485="M"))</f>
        <v>2</v>
      </c>
      <c r="CV24" s="89">
        <f t="array" ref="CV24">SUM((CV$90:CV$485=CV$2+3)*($CH$90:$CH$485="M"))</f>
        <v>1</v>
      </c>
      <c r="CW24" s="89">
        <f t="array" ref="CW24">SUM((CW$90:CW$485=CW$2+3)*($CH$90:$CH$485="M"))</f>
        <v>0</v>
      </c>
      <c r="CX24" s="89">
        <f t="array" ref="CX24">SUM((CX$90:CX$485=CX$2+3)*($CH$90:$CH$485="M"))</f>
        <v>0</v>
      </c>
      <c r="CY24" s="89">
        <f t="array" ref="CY24">SUM((CY$90:CY$485=CY$2+3)*($CH$90:$CH$485="M"))</f>
        <v>4</v>
      </c>
      <c r="CZ24" s="89">
        <f t="array" ref="CZ24">SUM((CZ$90:CZ$485=CZ$2+3)*($CH$90:$CH$485="M"))</f>
        <v>0</v>
      </c>
      <c r="DA24" s="89">
        <f t="array" ref="DA24">SUM((DA$90:DA$485=DA$2+3)*($CH$90:$CH$485="M"))</f>
        <v>1</v>
      </c>
      <c r="DB24" s="89">
        <f t="array" ref="DB24">SUM((DB$90:DB$485=DB$2+3)*($CH$90:$CH$485="M"))</f>
        <v>0</v>
      </c>
      <c r="DC24" s="89">
        <f t="array" ref="DC24">SUM((DC$90:DC$485=DC$2+3)*($CH$90:$CH$485="M"))</f>
        <v>1</v>
      </c>
      <c r="DD24" s="89">
        <f t="array" ref="DD24">SUM((DD$90:DD$485=DD$2+3)*($CH$90:$CH$485="M"))</f>
        <v>0</v>
      </c>
      <c r="DE24" s="89">
        <f t="array" ref="DE24">SUM((DE$90:DE$485=DE$2+3)*($CH$90:$CH$485="M"))</f>
        <v>1</v>
      </c>
      <c r="DF24" s="89">
        <f t="array" ref="DF24">SUM((DF$90:DF$485=DF$2+3)*($CH$90:$CH$485="M"))</f>
        <v>2</v>
      </c>
      <c r="DG24" s="89">
        <f t="array" ref="DG24">SUM((DG$90:DG$485=DG$2+3)*($CH$90:$CH$485="M"))</f>
        <v>0</v>
      </c>
      <c r="DH24" s="89">
        <f t="array" ref="DH24">SUM((DH$90:DH$485=DH$2+3)*($CH$90:$CH$485="M"))</f>
        <v>1</v>
      </c>
      <c r="DI24" s="89">
        <f t="array" ref="DI24">SUM((DI$90:DI$485=DI$2+3)*($CH$90:$CH$485="M"))</f>
        <v>1</v>
      </c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</row>
    <row r="25" spans="31:156" s="35" customFormat="1" x14ac:dyDescent="0.25"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>
        <f t="shared" si="11"/>
        <v>1</v>
      </c>
      <c r="BG25" s="75">
        <f t="shared" si="11"/>
        <v>0</v>
      </c>
      <c r="BH25" s="75">
        <f t="shared" si="11"/>
        <v>0</v>
      </c>
      <c r="BI25" s="75">
        <f t="shared" si="11"/>
        <v>0</v>
      </c>
      <c r="BJ25" s="75">
        <f t="shared" si="11"/>
        <v>0</v>
      </c>
      <c r="BK25" s="75">
        <f t="shared" si="11"/>
        <v>0</v>
      </c>
      <c r="BL25" s="75">
        <f t="shared" si="11"/>
        <v>0</v>
      </c>
      <c r="BM25" s="75">
        <f t="shared" si="11"/>
        <v>0</v>
      </c>
      <c r="BN25" s="75">
        <f t="shared" si="11"/>
        <v>0</v>
      </c>
      <c r="BO25" s="75">
        <f t="shared" si="11"/>
        <v>1</v>
      </c>
      <c r="BP25" s="75">
        <f t="shared" si="12"/>
        <v>1</v>
      </c>
      <c r="BQ25" s="75">
        <f t="shared" si="12"/>
        <v>0</v>
      </c>
      <c r="BR25" s="75">
        <f t="shared" si="12"/>
        <v>1</v>
      </c>
      <c r="BS25" s="75">
        <f t="shared" si="12"/>
        <v>0</v>
      </c>
      <c r="BT25" s="75">
        <f t="shared" si="12"/>
        <v>0</v>
      </c>
      <c r="BU25" s="75">
        <f t="shared" si="12"/>
        <v>0</v>
      </c>
      <c r="BV25" s="75">
        <f t="shared" si="12"/>
        <v>0</v>
      </c>
      <c r="BW25" s="75">
        <f t="shared" si="12"/>
        <v>0</v>
      </c>
      <c r="BX25" s="75">
        <f t="shared" si="12"/>
        <v>0</v>
      </c>
      <c r="BY25" s="75">
        <f t="shared" si="12"/>
        <v>0</v>
      </c>
      <c r="BZ25" s="75">
        <f t="shared" si="13"/>
        <v>0</v>
      </c>
      <c r="CA25" s="75">
        <f t="shared" si="13"/>
        <v>0</v>
      </c>
      <c r="CB25" s="75">
        <f t="shared" si="13"/>
        <v>0</v>
      </c>
      <c r="CC25" s="75">
        <f t="shared" si="13"/>
        <v>0</v>
      </c>
      <c r="CD25" s="75">
        <f t="shared" si="13"/>
        <v>0</v>
      </c>
      <c r="CE25" s="75">
        <f t="shared" si="13"/>
        <v>0</v>
      </c>
      <c r="CF25" s="75">
        <f t="shared" si="13"/>
        <v>0</v>
      </c>
      <c r="CG25" s="35" t="s">
        <v>100</v>
      </c>
      <c r="CJ25" s="89">
        <f t="array" ref="CJ25">SUM((CJ$90:CJ$485&gt;CJ$2+3)*($CH$90:$CH$485="M"))</f>
        <v>1</v>
      </c>
      <c r="CK25" s="89">
        <f t="array" ref="CK25">SUM((CK$90:CK$485&gt;CK$2+3)*($CH$90:$CH$485="M"))</f>
        <v>0</v>
      </c>
      <c r="CL25" s="89">
        <f t="array" ref="CL25">SUM((CL$90:CL$485&gt;CL$2+3)*($CH$90:$CH$485="M"))</f>
        <v>0</v>
      </c>
      <c r="CM25" s="89">
        <f t="array" ref="CM25">SUM((CM$90:CM$485&gt;CM$2+3)*($CH$90:$CH$485="M"))</f>
        <v>0</v>
      </c>
      <c r="CN25" s="89">
        <f t="array" ref="CN25">SUM((CN$90:CN$485&gt;CN$2+3)*($CH$90:$CH$485="M"))</f>
        <v>0</v>
      </c>
      <c r="CO25" s="89">
        <f t="array" ref="CO25">SUM((CO$90:CO$485&gt;CO$2+3)*($CH$90:$CH$485="M"))</f>
        <v>0</v>
      </c>
      <c r="CP25" s="89">
        <f t="array" ref="CP25">SUM((CP$90:CP$485&gt;CP$2+3)*($CH$90:$CH$485="M"))</f>
        <v>0</v>
      </c>
      <c r="CQ25" s="89">
        <f t="array" ref="CQ25">SUM((CQ$90:CQ$485&gt;CQ$2+3)*($CH$90:$CH$485="M"))</f>
        <v>0</v>
      </c>
      <c r="CR25" s="89">
        <f t="array" ref="CR25">SUM((CR$90:CR$485&gt;CR$2+3)*($CH$90:$CH$485="M"))</f>
        <v>1</v>
      </c>
      <c r="CS25" s="89">
        <f t="array" ref="CS25">SUM((CS$90:CS$485&gt;CS$2+3)*($CH$90:$CH$485="M"))</f>
        <v>1</v>
      </c>
      <c r="CT25" s="89">
        <f t="array" ref="CT25">SUM((CT$90:CT$485&gt;CT$2+3)*($CH$90:$CH$485="M"))</f>
        <v>0</v>
      </c>
      <c r="CU25" s="89">
        <f t="array" ref="CU25">SUM((CU$90:CU$485&gt;CU$2+3)*($CH$90:$CH$485="M"))</f>
        <v>0</v>
      </c>
      <c r="CV25" s="89">
        <f t="array" ref="CV25">SUM((CV$90:CV$485&gt;CV$2+3)*($CH$90:$CH$485="M"))</f>
        <v>0</v>
      </c>
      <c r="CW25" s="89">
        <f t="array" ref="CW25">SUM((CW$90:CW$485&gt;CW$2+3)*($CH$90:$CH$485="M"))</f>
        <v>0</v>
      </c>
      <c r="CX25" s="89">
        <f t="array" ref="CX25">SUM((CX$90:CX$485&gt;CX$2+3)*($CH$90:$CH$485="M"))</f>
        <v>0</v>
      </c>
      <c r="CY25" s="89">
        <f t="array" ref="CY25">SUM((CY$90:CY$485&gt;CY$2+3)*($CH$90:$CH$485="M"))</f>
        <v>0</v>
      </c>
      <c r="CZ25" s="89">
        <f t="array" ref="CZ25">SUM((CZ$90:CZ$485&gt;CZ$2+3)*($CH$90:$CH$485="M"))</f>
        <v>0</v>
      </c>
      <c r="DA25" s="89">
        <f t="array" ref="DA25">SUM((DA$90:DA$485&gt;DA$2+3)*($CH$90:$CH$485="M"))</f>
        <v>0</v>
      </c>
      <c r="DB25" s="89">
        <f t="array" ref="DB25">SUM((DB$90:DB$485&gt;DB$2+3)*($CH$90:$CH$485="M"))</f>
        <v>0</v>
      </c>
      <c r="DC25" s="89">
        <f t="array" ref="DC25">SUM((DC$90:DC$485&gt;DC$2+3)*($CH$90:$CH$485="M"))</f>
        <v>0</v>
      </c>
      <c r="DD25" s="89">
        <f t="array" ref="DD25">SUM((DD$90:DD$485&gt;DD$2+3)*($CH$90:$CH$485="M"))</f>
        <v>0</v>
      </c>
      <c r="DE25" s="89">
        <f t="array" ref="DE25">SUM((DE$90:DE$485&gt;DE$2+3)*($CH$90:$CH$485="M"))</f>
        <v>0</v>
      </c>
      <c r="DF25" s="89">
        <f t="array" ref="DF25">SUM((DF$90:DF$485&gt;DF$2+3)*($CH$90:$CH$485="M"))</f>
        <v>0</v>
      </c>
      <c r="DG25" s="89">
        <f t="array" ref="DG25">SUM((DG$90:DG$485&gt;DG$2+3)*($CH$90:$CH$485="M"))</f>
        <v>0</v>
      </c>
      <c r="DH25" s="89">
        <f t="array" ref="DH25">SUM((DH$90:DH$485&gt;DH$2+3)*($CH$90:$CH$485="M"))</f>
        <v>1</v>
      </c>
      <c r="DI25" s="89">
        <f t="array" ref="DI25">SUM((DI$90:DI$485&gt;DI$2+3)*($CH$90:$CH$485="M"))</f>
        <v>0</v>
      </c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  <c r="EG25" s="89"/>
      <c r="EH25" s="89"/>
      <c r="EI25" s="89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</row>
    <row r="26" spans="31:156" s="35" customFormat="1" x14ac:dyDescent="0.25"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>
        <f t="shared" si="11"/>
        <v>3</v>
      </c>
      <c r="BG26" s="75">
        <f t="shared" si="11"/>
        <v>6</v>
      </c>
      <c r="BH26" s="75">
        <f t="shared" si="11"/>
        <v>0</v>
      </c>
      <c r="BI26" s="75">
        <f t="shared" si="11"/>
        <v>4</v>
      </c>
      <c r="BJ26" s="75">
        <f t="shared" si="11"/>
        <v>3</v>
      </c>
      <c r="BK26" s="75">
        <f t="shared" si="11"/>
        <v>1</v>
      </c>
      <c r="BL26" s="75">
        <f t="shared" si="11"/>
        <v>3</v>
      </c>
      <c r="BM26" s="75">
        <f t="shared" si="11"/>
        <v>4</v>
      </c>
      <c r="BN26" s="75">
        <f t="shared" si="11"/>
        <v>0</v>
      </c>
      <c r="BO26" s="75">
        <f t="shared" si="11"/>
        <v>1</v>
      </c>
      <c r="BP26" s="75">
        <f t="shared" si="12"/>
        <v>1</v>
      </c>
      <c r="BQ26" s="75">
        <f t="shared" si="12"/>
        <v>2</v>
      </c>
      <c r="BR26" s="75">
        <f t="shared" si="12"/>
        <v>1</v>
      </c>
      <c r="BS26" s="75">
        <f t="shared" si="12"/>
        <v>0</v>
      </c>
      <c r="BT26" s="75">
        <f t="shared" si="12"/>
        <v>0</v>
      </c>
      <c r="BU26" s="75">
        <f t="shared" si="12"/>
        <v>0</v>
      </c>
      <c r="BV26" s="75">
        <f t="shared" si="12"/>
        <v>0</v>
      </c>
      <c r="BW26" s="75">
        <f t="shared" si="12"/>
        <v>0</v>
      </c>
      <c r="BX26" s="75">
        <f t="shared" si="12"/>
        <v>0</v>
      </c>
      <c r="BY26" s="75">
        <f t="shared" si="12"/>
        <v>0</v>
      </c>
      <c r="BZ26" s="75">
        <f t="shared" si="13"/>
        <v>0</v>
      </c>
      <c r="CA26" s="75">
        <f t="shared" si="13"/>
        <v>0</v>
      </c>
      <c r="CB26" s="75">
        <f t="shared" si="13"/>
        <v>0</v>
      </c>
      <c r="CC26" s="75">
        <f t="shared" si="13"/>
        <v>0</v>
      </c>
      <c r="CD26" s="75">
        <f t="shared" si="13"/>
        <v>0</v>
      </c>
      <c r="CE26" s="75">
        <f t="shared" si="13"/>
        <v>0</v>
      </c>
      <c r="CF26" s="75">
        <f t="shared" si="13"/>
        <v>0</v>
      </c>
      <c r="CG26" s="35" t="s">
        <v>87</v>
      </c>
      <c r="CJ26" s="89">
        <f t="array" ref="CJ26">SUM((CJ$90:CJ$485=CJ$2)*($CH$90:$CH$485="W"))</f>
        <v>2</v>
      </c>
      <c r="CK26" s="89">
        <f t="array" ref="CK26">SUM((CK$90:CK$485=CK$2)*($CH$90:$CH$485="W"))</f>
        <v>5</v>
      </c>
      <c r="CL26" s="89">
        <f t="array" ref="CL26">SUM((CL$90:CL$485=CL$2)*($CH$90:$CH$485="W"))</f>
        <v>0</v>
      </c>
      <c r="CM26" s="89">
        <f t="array" ref="CM26">SUM((CM$90:CM$485=CM$2)*($CH$90:$CH$485="W"))</f>
        <v>2</v>
      </c>
      <c r="CN26" s="89">
        <f t="array" ref="CN26">SUM((CN$90:CN$485=CN$2)*($CH$90:$CH$485="W"))</f>
        <v>0</v>
      </c>
      <c r="CO26" s="89">
        <f t="array" ref="CO26">SUM((CO$90:CO$485=CO$2)*($CH$90:$CH$485="W"))</f>
        <v>0</v>
      </c>
      <c r="CP26" s="89">
        <f t="array" ref="CP26">SUM((CP$90:CP$485=CP$2)*($CH$90:$CH$485="W"))</f>
        <v>0</v>
      </c>
      <c r="CQ26" s="89">
        <f t="array" ref="CQ26">SUM((CQ$90:CQ$485=CQ$2)*($CH$90:$CH$485="W"))</f>
        <v>1</v>
      </c>
      <c r="CR26" s="89">
        <f t="array" ref="CR26">SUM((CR$90:CR$485=CR$2)*($CH$90:$CH$485="W"))</f>
        <v>1</v>
      </c>
      <c r="CS26" s="89">
        <f t="array" ref="CS26">SUM((CS$90:CS$485=CS$2)*($CH$90:$CH$485="W"))</f>
        <v>1</v>
      </c>
      <c r="CT26" s="89">
        <f t="array" ref="CT26">SUM((CT$90:CT$485=CT$2)*($CH$90:$CH$485="W"))</f>
        <v>1</v>
      </c>
      <c r="CU26" s="89">
        <f t="array" ref="CU26">SUM((CU$90:CU$485=CU$2)*($CH$90:$CH$485="W"))</f>
        <v>0</v>
      </c>
      <c r="CV26" s="89">
        <f t="array" ref="CV26">SUM((CV$90:CV$485=CV$2)*($CH$90:$CH$485="W"))</f>
        <v>0</v>
      </c>
      <c r="CW26" s="89">
        <f t="array" ref="CW26">SUM((CW$90:CW$485=CW$2)*($CH$90:$CH$485="W"))</f>
        <v>1</v>
      </c>
      <c r="CX26" s="89">
        <f t="array" ref="CX26">SUM((CX$90:CX$485=CX$2)*($CH$90:$CH$485="W"))</f>
        <v>1</v>
      </c>
      <c r="CY26" s="89">
        <f t="array" ref="CY26">SUM((CY$90:CY$485=CY$2)*($CH$90:$CH$485="W"))</f>
        <v>0</v>
      </c>
      <c r="CZ26" s="89">
        <f t="array" ref="CZ26">SUM((CZ$90:CZ$485=CZ$2)*($CH$90:$CH$485="W"))</f>
        <v>2</v>
      </c>
      <c r="DA26" s="89">
        <f t="array" ref="DA26">SUM((DA$90:DA$485=DA$2)*($CH$90:$CH$485="W"))</f>
        <v>3</v>
      </c>
      <c r="DB26" s="89">
        <f t="array" ref="DB26">SUM((DB$90:DB$485=DB$2)*($CH$90:$CH$485="W"))</f>
        <v>1</v>
      </c>
      <c r="DC26" s="89">
        <f t="array" ref="DC26">SUM((DC$90:DC$485=DC$2)*($CH$90:$CH$485="W"))</f>
        <v>3</v>
      </c>
      <c r="DD26" s="89">
        <f t="array" ref="DD26">SUM((DD$90:DD$485=DD$2)*($CH$90:$CH$485="W"))</f>
        <v>3</v>
      </c>
      <c r="DE26" s="89">
        <f t="array" ref="DE26">SUM((DE$90:DE$485=DE$2)*($CH$90:$CH$485="W"))</f>
        <v>0</v>
      </c>
      <c r="DF26" s="89">
        <f t="array" ref="DF26">SUM((DF$90:DF$485=DF$2)*($CH$90:$CH$485="W"))</f>
        <v>0</v>
      </c>
      <c r="DG26" s="89">
        <f t="array" ref="DG26">SUM((DG$90:DG$485=DG$2)*($CH$90:$CH$485="W"))</f>
        <v>1</v>
      </c>
      <c r="DH26" s="89">
        <f t="array" ref="DH26">SUM((DH$90:DH$485=DH$2)*($CH$90:$CH$485="W"))</f>
        <v>1</v>
      </c>
      <c r="DI26" s="89">
        <f t="array" ref="DI26">SUM((DI$90:DI$485=DI$2)*($CH$90:$CH$485="W"))</f>
        <v>0</v>
      </c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  <c r="EG26" s="89"/>
      <c r="EH26" s="89"/>
      <c r="EI26" s="89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</row>
    <row r="27" spans="31:156" s="35" customFormat="1" x14ac:dyDescent="0.25"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>
        <f t="shared" ref="BF27:BO33" si="14">SUMIF($CJ$89:$HN$89,BF$89,$CJ27:$HN27)</f>
        <v>0</v>
      </c>
      <c r="BG27" s="75">
        <f t="shared" si="14"/>
        <v>1</v>
      </c>
      <c r="BH27" s="75">
        <f t="shared" si="14"/>
        <v>0</v>
      </c>
      <c r="BI27" s="75">
        <f t="shared" si="14"/>
        <v>1</v>
      </c>
      <c r="BJ27" s="75">
        <f t="shared" si="14"/>
        <v>0</v>
      </c>
      <c r="BK27" s="75">
        <f t="shared" si="14"/>
        <v>0</v>
      </c>
      <c r="BL27" s="75">
        <f t="shared" si="14"/>
        <v>0</v>
      </c>
      <c r="BM27" s="75">
        <f t="shared" si="14"/>
        <v>0</v>
      </c>
      <c r="BN27" s="75">
        <f t="shared" si="14"/>
        <v>0</v>
      </c>
      <c r="BO27" s="75">
        <f t="shared" si="14"/>
        <v>0</v>
      </c>
      <c r="BP27" s="75">
        <f t="shared" ref="BP27:BY33" si="15">SUMIF($CJ$89:$HN$89,BP$89,$CJ27:$HN27)</f>
        <v>0</v>
      </c>
      <c r="BQ27" s="75">
        <f t="shared" si="15"/>
        <v>0</v>
      </c>
      <c r="BR27" s="75">
        <f t="shared" si="15"/>
        <v>0</v>
      </c>
      <c r="BS27" s="75">
        <f t="shared" si="15"/>
        <v>0</v>
      </c>
      <c r="BT27" s="75">
        <f t="shared" si="15"/>
        <v>0</v>
      </c>
      <c r="BU27" s="75">
        <f t="shared" si="15"/>
        <v>0</v>
      </c>
      <c r="BV27" s="75">
        <f t="shared" si="15"/>
        <v>0</v>
      </c>
      <c r="BW27" s="75">
        <f t="shared" si="15"/>
        <v>0</v>
      </c>
      <c r="BX27" s="75">
        <f t="shared" si="15"/>
        <v>0</v>
      </c>
      <c r="BY27" s="75">
        <f t="shared" si="15"/>
        <v>0</v>
      </c>
      <c r="BZ27" s="75">
        <f t="shared" ref="BZ27:CF33" si="16">SUMIF($CJ$89:$HN$89,BZ$89,$CJ27:$HN27)</f>
        <v>0</v>
      </c>
      <c r="CA27" s="75">
        <f t="shared" si="16"/>
        <v>0</v>
      </c>
      <c r="CB27" s="75">
        <f t="shared" si="16"/>
        <v>0</v>
      </c>
      <c r="CC27" s="75">
        <f t="shared" si="16"/>
        <v>0</v>
      </c>
      <c r="CD27" s="75">
        <f t="shared" si="16"/>
        <v>0</v>
      </c>
      <c r="CE27" s="75">
        <f t="shared" si="16"/>
        <v>0</v>
      </c>
      <c r="CF27" s="75">
        <f t="shared" si="16"/>
        <v>0</v>
      </c>
      <c r="CG27" s="35" t="s">
        <v>88</v>
      </c>
      <c r="CJ27" s="89">
        <f t="array" ref="CJ27">SUM((CJ$90:CJ$485=CJ$2-1)*($CH$90:$CH$485="W"))</f>
        <v>0</v>
      </c>
      <c r="CK27" s="89">
        <f t="array" ref="CK27">SUM((CK$90:CK$485=CK$2-1)*($CH$90:$CH$485="W"))</f>
        <v>0</v>
      </c>
      <c r="CL27" s="89">
        <f t="array" ref="CL27">SUM((CL$90:CL$485=CL$2-1)*($CH$90:$CH$485="W"))</f>
        <v>0</v>
      </c>
      <c r="CM27" s="89">
        <f t="array" ref="CM27">SUM((CM$90:CM$485=CM$2-1)*($CH$90:$CH$485="W"))</f>
        <v>1</v>
      </c>
      <c r="CN27" s="89">
        <f t="array" ref="CN27">SUM((CN$90:CN$485=CN$2-1)*($CH$90:$CH$485="W"))</f>
        <v>0</v>
      </c>
      <c r="CO27" s="89">
        <f t="array" ref="CO27">SUM((CO$90:CO$485=CO$2-1)*($CH$90:$CH$485="W"))</f>
        <v>0</v>
      </c>
      <c r="CP27" s="89">
        <f t="array" ref="CP27">SUM((CP$90:CP$485=CP$2-1)*($CH$90:$CH$485="W"))</f>
        <v>0</v>
      </c>
      <c r="CQ27" s="89">
        <f t="array" ref="CQ27">SUM((CQ$90:CQ$485=CQ$2-1)*($CH$90:$CH$485="W"))</f>
        <v>0</v>
      </c>
      <c r="CR27" s="89">
        <f t="array" ref="CR27">SUM((CR$90:CR$485=CR$2-1)*($CH$90:$CH$485="W"))</f>
        <v>0</v>
      </c>
      <c r="CS27" s="89">
        <f t="array" ref="CS27">SUM((CS$90:CS$485=CS$2-1)*($CH$90:$CH$485="W"))</f>
        <v>0</v>
      </c>
      <c r="CT27" s="89">
        <f t="array" ref="CT27">SUM((CT$90:CT$485=CT$2-1)*($CH$90:$CH$485="W"))</f>
        <v>0</v>
      </c>
      <c r="CU27" s="89">
        <f t="array" ref="CU27">SUM((CU$90:CU$485=CU$2-1)*($CH$90:$CH$485="W"))</f>
        <v>0</v>
      </c>
      <c r="CV27" s="89">
        <f t="array" ref="CV27">SUM((CV$90:CV$485=CV$2-1)*($CH$90:$CH$485="W"))</f>
        <v>0</v>
      </c>
      <c r="CW27" s="89">
        <f t="array" ref="CW27">SUM((CW$90:CW$485=CW$2-1)*($CH$90:$CH$485="W"))</f>
        <v>0</v>
      </c>
      <c r="CX27" s="89">
        <f t="array" ref="CX27">SUM((CX$90:CX$485=CX$2-1)*($CH$90:$CH$485="W"))</f>
        <v>1</v>
      </c>
      <c r="CY27" s="89">
        <f t="array" ref="CY27">SUM((CY$90:CY$485=CY$2-1)*($CH$90:$CH$485="W"))</f>
        <v>0</v>
      </c>
      <c r="CZ27" s="89">
        <f t="array" ref="CZ27">SUM((CZ$90:CZ$485=CZ$2-1)*($CH$90:$CH$485="W"))</f>
        <v>0</v>
      </c>
      <c r="DA27" s="89">
        <f t="array" ref="DA27">SUM((DA$90:DA$485=DA$2-1)*($CH$90:$CH$485="W"))</f>
        <v>0</v>
      </c>
      <c r="DB27" s="89">
        <f t="array" ref="DB27">SUM((DB$90:DB$485=DB$2-1)*($CH$90:$CH$485="W"))</f>
        <v>0</v>
      </c>
      <c r="DC27" s="89">
        <f t="array" ref="DC27">SUM((DC$90:DC$485=DC$2-1)*($CH$90:$CH$485="W"))</f>
        <v>0</v>
      </c>
      <c r="DD27" s="89">
        <f t="array" ref="DD27">SUM((DD$90:DD$485=DD$2-1)*($CH$90:$CH$485="W"))</f>
        <v>0</v>
      </c>
      <c r="DE27" s="89">
        <f t="array" ref="DE27">SUM((DE$90:DE$485=DE$2-1)*($CH$90:$CH$485="W"))</f>
        <v>0</v>
      </c>
      <c r="DF27" s="89">
        <f t="array" ref="DF27">SUM((DF$90:DF$485=DF$2-1)*($CH$90:$CH$485="W"))</f>
        <v>0</v>
      </c>
      <c r="DG27" s="89">
        <f t="array" ref="DG27">SUM((DG$90:DG$485=DG$2-1)*($CH$90:$CH$485="W"))</f>
        <v>0</v>
      </c>
      <c r="DH27" s="89">
        <f t="array" ref="DH27">SUM((DH$90:DH$485=DH$2-1)*($CH$90:$CH$485="W"))</f>
        <v>0</v>
      </c>
      <c r="DI27" s="89">
        <f t="array" ref="DI27">SUM((DI$90:DI$485=DI$2-1)*($CH$90:$CH$485="W"))</f>
        <v>0</v>
      </c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9"/>
      <c r="EG27" s="89"/>
      <c r="EH27" s="89"/>
      <c r="EI27" s="89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</row>
    <row r="28" spans="31:156" s="35" customFormat="1" x14ac:dyDescent="0.25"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>
        <f t="shared" si="14"/>
        <v>0</v>
      </c>
      <c r="BG28" s="75">
        <f t="shared" si="14"/>
        <v>0</v>
      </c>
      <c r="BH28" s="75">
        <f t="shared" si="14"/>
        <v>0</v>
      </c>
      <c r="BI28" s="75">
        <f t="shared" si="14"/>
        <v>0</v>
      </c>
      <c r="BJ28" s="75">
        <f t="shared" si="14"/>
        <v>0</v>
      </c>
      <c r="BK28" s="75">
        <f t="shared" si="14"/>
        <v>0</v>
      </c>
      <c r="BL28" s="75">
        <f t="shared" si="14"/>
        <v>0</v>
      </c>
      <c r="BM28" s="75">
        <f t="shared" si="14"/>
        <v>0</v>
      </c>
      <c r="BN28" s="75">
        <f t="shared" si="14"/>
        <v>0</v>
      </c>
      <c r="BO28" s="75">
        <f t="shared" si="14"/>
        <v>0</v>
      </c>
      <c r="BP28" s="75">
        <f t="shared" si="15"/>
        <v>0</v>
      </c>
      <c r="BQ28" s="75">
        <f t="shared" si="15"/>
        <v>0</v>
      </c>
      <c r="BR28" s="75">
        <f t="shared" si="15"/>
        <v>0</v>
      </c>
      <c r="BS28" s="75">
        <f t="shared" si="15"/>
        <v>0</v>
      </c>
      <c r="BT28" s="75">
        <f t="shared" si="15"/>
        <v>0</v>
      </c>
      <c r="BU28" s="75">
        <f t="shared" si="15"/>
        <v>0</v>
      </c>
      <c r="BV28" s="75">
        <f t="shared" si="15"/>
        <v>0</v>
      </c>
      <c r="BW28" s="75">
        <f t="shared" si="15"/>
        <v>0</v>
      </c>
      <c r="BX28" s="75">
        <f t="shared" si="15"/>
        <v>0</v>
      </c>
      <c r="BY28" s="75">
        <f t="shared" si="15"/>
        <v>0</v>
      </c>
      <c r="BZ28" s="75">
        <f t="shared" si="16"/>
        <v>0</v>
      </c>
      <c r="CA28" s="75">
        <f t="shared" si="16"/>
        <v>0</v>
      </c>
      <c r="CB28" s="75">
        <f t="shared" si="16"/>
        <v>0</v>
      </c>
      <c r="CC28" s="75">
        <f t="shared" si="16"/>
        <v>0</v>
      </c>
      <c r="CD28" s="75">
        <f t="shared" si="16"/>
        <v>0</v>
      </c>
      <c r="CE28" s="75">
        <f t="shared" si="16"/>
        <v>0</v>
      </c>
      <c r="CF28" s="75">
        <f t="shared" si="16"/>
        <v>0</v>
      </c>
      <c r="CG28" s="35" t="s">
        <v>89</v>
      </c>
      <c r="CJ28" s="89">
        <f t="array" ref="CJ28">SUM((CJ$90:CJ$485&lt;CJ$2-1)*(CJ$90:CJ$485&gt;0)*($CH$90:$CH$485="W"))</f>
        <v>0</v>
      </c>
      <c r="CK28" s="89">
        <f t="array" ref="CK28">SUM((CK$90:CK$485&lt;CK$2-1)*(CK$90:CK$485&gt;0)*($CH$90:$CH$485="W"))</f>
        <v>0</v>
      </c>
      <c r="CL28" s="89">
        <f t="array" ref="CL28">SUM((CL$90:CL$485&lt;CL$2-1)*(CL$90:CL$485&gt;0)*($CH$90:$CH$485="W"))</f>
        <v>0</v>
      </c>
      <c r="CM28" s="89">
        <f t="array" ref="CM28">SUM((CM$90:CM$485&lt;CM$2-1)*(CM$90:CM$485&gt;0)*($CH$90:$CH$485="W"))</f>
        <v>0</v>
      </c>
      <c r="CN28" s="89">
        <f t="array" ref="CN28">SUM((CN$90:CN$485&lt;CN$2-1)*(CN$90:CN$485&gt;0)*($CH$90:$CH$485="W"))</f>
        <v>0</v>
      </c>
      <c r="CO28" s="89">
        <f t="array" ref="CO28">SUM((CO$90:CO$485&lt;CO$2-1)*(CO$90:CO$485&gt;0)*($CH$90:$CH$485="W"))</f>
        <v>0</v>
      </c>
      <c r="CP28" s="89">
        <f t="array" ref="CP28">SUM((CP$90:CP$485&lt;CP$2-1)*(CP$90:CP$485&gt;0)*($CH$90:$CH$485="W"))</f>
        <v>0</v>
      </c>
      <c r="CQ28" s="89">
        <f t="array" ref="CQ28">SUM((CQ$90:CQ$485&lt;CQ$2-1)*(CQ$90:CQ$485&gt;0)*($CH$90:$CH$485="W"))</f>
        <v>0</v>
      </c>
      <c r="CR28" s="89">
        <f t="array" ref="CR28">SUM((CR$90:CR$485&lt;CR$2-1)*(CR$90:CR$485&gt;0)*($CH$90:$CH$485="W"))</f>
        <v>0</v>
      </c>
      <c r="CS28" s="89">
        <f t="array" ref="CS28">SUM((CS$90:CS$485&lt;CS$2-1)*(CS$90:CS$485&gt;0)*($CH$90:$CH$485="W"))</f>
        <v>0</v>
      </c>
      <c r="CT28" s="89">
        <f t="array" ref="CT28">SUM((CT$90:CT$485&lt;CT$2-1)*(CT$90:CT$485&gt;0)*($CH$90:$CH$485="W"))</f>
        <v>0</v>
      </c>
      <c r="CU28" s="89">
        <f t="array" ref="CU28">SUM((CU$90:CU$485&lt;CU$2-1)*(CU$90:CU$485&gt;0)*($CH$90:$CH$485="W"))</f>
        <v>0</v>
      </c>
      <c r="CV28" s="89">
        <f t="array" ref="CV28">SUM((CV$90:CV$485&lt;CV$2-1)*(CV$90:CV$485&gt;0)*($CH$90:$CH$485="W"))</f>
        <v>0</v>
      </c>
      <c r="CW28" s="89">
        <f t="array" ref="CW28">SUM((CW$90:CW$485&lt;CW$2-1)*(CW$90:CW$485&gt;0)*($CH$90:$CH$485="W"))</f>
        <v>0</v>
      </c>
      <c r="CX28" s="89">
        <f t="array" ref="CX28">SUM((CX$90:CX$485&lt;CX$2-1)*(CX$90:CX$485&gt;0)*($CH$90:$CH$485="W"))</f>
        <v>0</v>
      </c>
      <c r="CY28" s="89">
        <f t="array" ref="CY28">SUM((CY$90:CY$485&lt;CY$2-1)*(CY$90:CY$485&gt;0)*($CH$90:$CH$485="W"))</f>
        <v>0</v>
      </c>
      <c r="CZ28" s="89">
        <f t="array" ref="CZ28">SUM((CZ$90:CZ$485&lt;CZ$2-1)*(CZ$90:CZ$485&gt;0)*($CH$90:$CH$485="W"))</f>
        <v>0</v>
      </c>
      <c r="DA28" s="89">
        <f t="array" ref="DA28">SUM((DA$90:DA$485&lt;DA$2-1)*(DA$90:DA$485&gt;0)*($CH$90:$CH$485="W"))</f>
        <v>0</v>
      </c>
      <c r="DB28" s="89">
        <f t="array" ref="DB28">SUM((DB$90:DB$485&lt;DB$2-1)*(DB$90:DB$485&gt;0)*($CH$90:$CH$485="W"))</f>
        <v>0</v>
      </c>
      <c r="DC28" s="89">
        <f t="array" ref="DC28">SUM((DC$90:DC$485&lt;DC$2-1)*(DC$90:DC$485&gt;0)*($CH$90:$CH$485="W"))</f>
        <v>0</v>
      </c>
      <c r="DD28" s="89">
        <f t="array" ref="DD28">SUM((DD$90:DD$485&lt;DD$2-1)*(DD$90:DD$485&gt;0)*($CH$90:$CH$485="W"))</f>
        <v>0</v>
      </c>
      <c r="DE28" s="89">
        <f t="array" ref="DE28">SUM((DE$90:DE$485&lt;DE$2-1)*(DE$90:DE$485&gt;0)*($CH$90:$CH$485="W"))</f>
        <v>0</v>
      </c>
      <c r="DF28" s="89">
        <f t="array" ref="DF28">SUM((DF$90:DF$485&lt;DF$2-1)*(DF$90:DF$485&gt;0)*($CH$90:$CH$485="W"))</f>
        <v>0</v>
      </c>
      <c r="DG28" s="89">
        <f t="array" ref="DG28">SUM((DG$90:DG$485&lt;DG$2-1)*(DG$90:DG$485&gt;0)*($CH$90:$CH$485="W"))</f>
        <v>0</v>
      </c>
      <c r="DH28" s="89">
        <f t="array" ref="DH28">SUM((DH$90:DH$485&lt;DH$2-1)*(DH$90:DH$485&gt;0)*($CH$90:$CH$485="W"))</f>
        <v>0</v>
      </c>
      <c r="DI28" s="89">
        <f t="array" ref="DI28">SUM((DI$90:DI$485&lt;DI$2-1)*(DI$90:DI$485&gt;0)*($CH$90:$CH$485="W"))</f>
        <v>0</v>
      </c>
      <c r="DJ28" s="89"/>
      <c r="DK28" s="89"/>
      <c r="DL28" s="89"/>
      <c r="DM28" s="89"/>
      <c r="DN28" s="89"/>
      <c r="DO28" s="89"/>
      <c r="DP28" s="89"/>
      <c r="DQ28" s="89"/>
      <c r="DR28" s="89"/>
      <c r="DS28" s="89"/>
      <c r="DT28" s="89"/>
      <c r="DU28" s="89"/>
      <c r="DV28" s="89"/>
      <c r="DW28" s="89"/>
      <c r="DX28" s="89"/>
      <c r="DY28" s="89"/>
      <c r="DZ28" s="89"/>
      <c r="EA28" s="89"/>
      <c r="EB28" s="89"/>
      <c r="EC28" s="89"/>
      <c r="ED28" s="89"/>
      <c r="EE28" s="89"/>
      <c r="EF28" s="89"/>
      <c r="EG28" s="89"/>
      <c r="EH28" s="89"/>
      <c r="EI28" s="89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</row>
    <row r="29" spans="31:156" s="35" customFormat="1" x14ac:dyDescent="0.25"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>
        <f t="shared" si="14"/>
        <v>5</v>
      </c>
      <c r="BG29" s="75">
        <f t="shared" si="14"/>
        <v>3</v>
      </c>
      <c r="BH29" s="75">
        <f t="shared" si="14"/>
        <v>5</v>
      </c>
      <c r="BI29" s="75">
        <f t="shared" si="14"/>
        <v>4</v>
      </c>
      <c r="BJ29" s="75">
        <f t="shared" si="14"/>
        <v>6</v>
      </c>
      <c r="BK29" s="75">
        <f t="shared" si="14"/>
        <v>5</v>
      </c>
      <c r="BL29" s="75">
        <f t="shared" si="14"/>
        <v>7</v>
      </c>
      <c r="BM29" s="75">
        <f t="shared" si="14"/>
        <v>6</v>
      </c>
      <c r="BN29" s="75">
        <f t="shared" si="14"/>
        <v>0</v>
      </c>
      <c r="BO29" s="75">
        <f t="shared" si="14"/>
        <v>3</v>
      </c>
      <c r="BP29" s="75">
        <f t="shared" si="15"/>
        <v>2</v>
      </c>
      <c r="BQ29" s="75">
        <f t="shared" si="15"/>
        <v>5</v>
      </c>
      <c r="BR29" s="75">
        <f t="shared" si="15"/>
        <v>5</v>
      </c>
      <c r="BS29" s="75">
        <f t="shared" si="15"/>
        <v>4</v>
      </c>
      <c r="BT29" s="75">
        <f t="shared" si="15"/>
        <v>0</v>
      </c>
      <c r="BU29" s="75">
        <f t="shared" si="15"/>
        <v>0</v>
      </c>
      <c r="BV29" s="75">
        <f t="shared" si="15"/>
        <v>0</v>
      </c>
      <c r="BW29" s="75">
        <f t="shared" si="15"/>
        <v>0</v>
      </c>
      <c r="BX29" s="75">
        <f t="shared" si="15"/>
        <v>0</v>
      </c>
      <c r="BY29" s="75">
        <f t="shared" si="15"/>
        <v>0</v>
      </c>
      <c r="BZ29" s="75">
        <f t="shared" si="16"/>
        <v>0</v>
      </c>
      <c r="CA29" s="75">
        <f t="shared" si="16"/>
        <v>0</v>
      </c>
      <c r="CB29" s="75">
        <f t="shared" si="16"/>
        <v>0</v>
      </c>
      <c r="CC29" s="75">
        <f t="shared" si="16"/>
        <v>0</v>
      </c>
      <c r="CD29" s="75">
        <f t="shared" si="16"/>
        <v>0</v>
      </c>
      <c r="CE29" s="75">
        <f t="shared" si="16"/>
        <v>0</v>
      </c>
      <c r="CF29" s="75">
        <f t="shared" si="16"/>
        <v>0</v>
      </c>
      <c r="CG29" s="35" t="s">
        <v>90</v>
      </c>
      <c r="CJ29" s="89">
        <f t="array" ref="CJ29">SUM((CJ$90:CJ$485=CJ$2+1)*($CH$90:$CH$485="W"))</f>
        <v>2</v>
      </c>
      <c r="CK29" s="89">
        <f t="array" ref="CK29">SUM((CK$90:CK$485=CK$2+1)*($CH$90:$CH$485="W"))</f>
        <v>0</v>
      </c>
      <c r="CL29" s="89">
        <f t="array" ref="CL29">SUM((CL$90:CL$485=CL$2+1)*($CH$90:$CH$485="W"))</f>
        <v>3</v>
      </c>
      <c r="CM29" s="89">
        <f t="array" ref="CM29">SUM((CM$90:CM$485=CM$2+1)*($CH$90:$CH$485="W"))</f>
        <v>1</v>
      </c>
      <c r="CN29" s="89">
        <f t="array" ref="CN29">SUM((CN$90:CN$485=CN$2+1)*($CH$90:$CH$485="W"))</f>
        <v>4</v>
      </c>
      <c r="CO29" s="89">
        <f t="array" ref="CO29">SUM((CO$90:CO$485=CO$2+1)*($CH$90:$CH$485="W"))</f>
        <v>2</v>
      </c>
      <c r="CP29" s="89">
        <f t="array" ref="CP29">SUM((CP$90:CP$485=CP$2+1)*($CH$90:$CH$485="W"))</f>
        <v>5</v>
      </c>
      <c r="CQ29" s="89">
        <f t="array" ref="CQ29">SUM((CQ$90:CQ$485=CQ$2+1)*($CH$90:$CH$485="W"))</f>
        <v>4</v>
      </c>
      <c r="CR29" s="89">
        <f t="array" ref="CR29">SUM((CR$90:CR$485=CR$2+1)*($CH$90:$CH$485="W"))</f>
        <v>1</v>
      </c>
      <c r="CS29" s="89">
        <f t="array" ref="CS29">SUM((CS$90:CS$485=CS$2+1)*($CH$90:$CH$485="W"))</f>
        <v>0</v>
      </c>
      <c r="CT29" s="89">
        <f t="array" ref="CT29">SUM((CT$90:CT$485=CT$2+1)*($CH$90:$CH$485="W"))</f>
        <v>2</v>
      </c>
      <c r="CU29" s="89">
        <f t="array" ref="CU29">SUM((CU$90:CU$485=CU$2+1)*($CH$90:$CH$485="W"))</f>
        <v>4</v>
      </c>
      <c r="CV29" s="89">
        <f t="array" ref="CV29">SUM((CV$90:CV$485=CV$2+1)*($CH$90:$CH$485="W"))</f>
        <v>2</v>
      </c>
      <c r="CW29" s="89">
        <f t="array" ref="CW29">SUM((CW$90:CW$485=CW$2+1)*($CH$90:$CH$485="W"))</f>
        <v>3</v>
      </c>
      <c r="CX29" s="89">
        <f t="array" ref="CX29">SUM((CX$90:CX$485=CX$2+1)*($CH$90:$CH$485="W"))</f>
        <v>3</v>
      </c>
      <c r="CY29" s="89">
        <f t="array" ref="CY29">SUM((CY$90:CY$485=CY$2+1)*($CH$90:$CH$485="W"))</f>
        <v>2</v>
      </c>
      <c r="CZ29" s="89">
        <f t="array" ref="CZ29">SUM((CZ$90:CZ$485=CZ$2+1)*($CH$90:$CH$485="W"))</f>
        <v>3</v>
      </c>
      <c r="DA29" s="89">
        <f t="array" ref="DA29">SUM((DA$90:DA$485=DA$2+1)*($CH$90:$CH$485="W"))</f>
        <v>2</v>
      </c>
      <c r="DB29" s="89">
        <f t="array" ref="DB29">SUM((DB$90:DB$485=DB$2+1)*($CH$90:$CH$485="W"))</f>
        <v>3</v>
      </c>
      <c r="DC29" s="89">
        <f t="array" ref="DC29">SUM((DC$90:DC$485=DC$2+1)*($CH$90:$CH$485="W"))</f>
        <v>2</v>
      </c>
      <c r="DD29" s="89">
        <f t="array" ref="DD29">SUM((DD$90:DD$485=DD$2+1)*($CH$90:$CH$485="W"))</f>
        <v>2</v>
      </c>
      <c r="DE29" s="89">
        <f t="array" ref="DE29">SUM((DE$90:DE$485=DE$2+1)*($CH$90:$CH$485="W"))</f>
        <v>2</v>
      </c>
      <c r="DF29" s="89">
        <f t="array" ref="DF29">SUM((DF$90:DF$485=DF$2+1)*($CH$90:$CH$485="W"))</f>
        <v>2</v>
      </c>
      <c r="DG29" s="89">
        <f t="array" ref="DG29">SUM((DG$90:DG$485=DG$2+1)*($CH$90:$CH$485="W"))</f>
        <v>3</v>
      </c>
      <c r="DH29" s="89">
        <f t="array" ref="DH29">SUM((DH$90:DH$485=DH$2+1)*($CH$90:$CH$485="W"))</f>
        <v>1</v>
      </c>
      <c r="DI29" s="89">
        <f t="array" ref="DI29">SUM((DI$90:DI$485=DI$2+1)*($CH$90:$CH$485="W"))</f>
        <v>2</v>
      </c>
      <c r="DJ29" s="89"/>
      <c r="DK29" s="89"/>
      <c r="DL29" s="89"/>
      <c r="DM29" s="89"/>
      <c r="DN29" s="89"/>
      <c r="DO29" s="89"/>
      <c r="DP29" s="89"/>
      <c r="DQ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9"/>
      <c r="EG29" s="89"/>
      <c r="EH29" s="89"/>
      <c r="EI29" s="89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</row>
    <row r="30" spans="31:156" s="35" customFormat="1" x14ac:dyDescent="0.25"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>
        <f t="shared" si="14"/>
        <v>2</v>
      </c>
      <c r="BG30" s="75">
        <f t="shared" si="14"/>
        <v>0</v>
      </c>
      <c r="BH30" s="75">
        <f t="shared" si="14"/>
        <v>4</v>
      </c>
      <c r="BI30" s="75">
        <f t="shared" si="14"/>
        <v>1</v>
      </c>
      <c r="BJ30" s="75">
        <f t="shared" si="14"/>
        <v>1</v>
      </c>
      <c r="BK30" s="75">
        <f t="shared" si="14"/>
        <v>2</v>
      </c>
      <c r="BL30" s="75">
        <f t="shared" si="14"/>
        <v>0</v>
      </c>
      <c r="BM30" s="75">
        <f t="shared" si="14"/>
        <v>0</v>
      </c>
      <c r="BN30" s="75">
        <f t="shared" si="14"/>
        <v>0</v>
      </c>
      <c r="BO30" s="75">
        <f t="shared" si="14"/>
        <v>4</v>
      </c>
      <c r="BP30" s="75">
        <f t="shared" si="15"/>
        <v>4</v>
      </c>
      <c r="BQ30" s="75">
        <f t="shared" si="15"/>
        <v>3</v>
      </c>
      <c r="BR30" s="75">
        <f t="shared" si="15"/>
        <v>3</v>
      </c>
      <c r="BS30" s="75">
        <f t="shared" si="15"/>
        <v>4</v>
      </c>
      <c r="BT30" s="75">
        <f t="shared" si="15"/>
        <v>0</v>
      </c>
      <c r="BU30" s="75">
        <f t="shared" si="15"/>
        <v>0</v>
      </c>
      <c r="BV30" s="75">
        <f t="shared" si="15"/>
        <v>0</v>
      </c>
      <c r="BW30" s="75">
        <f t="shared" si="15"/>
        <v>0</v>
      </c>
      <c r="BX30" s="75">
        <f t="shared" si="15"/>
        <v>0</v>
      </c>
      <c r="BY30" s="75">
        <f t="shared" si="15"/>
        <v>0</v>
      </c>
      <c r="BZ30" s="75">
        <f t="shared" si="16"/>
        <v>0</v>
      </c>
      <c r="CA30" s="75">
        <f t="shared" si="16"/>
        <v>0</v>
      </c>
      <c r="CB30" s="75">
        <f t="shared" si="16"/>
        <v>0</v>
      </c>
      <c r="CC30" s="75">
        <f t="shared" si="16"/>
        <v>0</v>
      </c>
      <c r="CD30" s="75">
        <f t="shared" si="16"/>
        <v>0</v>
      </c>
      <c r="CE30" s="75">
        <f t="shared" si="16"/>
        <v>0</v>
      </c>
      <c r="CF30" s="75">
        <f t="shared" si="16"/>
        <v>0</v>
      </c>
      <c r="CG30" s="35" t="s">
        <v>101</v>
      </c>
      <c r="CJ30" s="89">
        <f t="array" ref="CJ30">SUM((CJ$90:CJ$485=CJ$2+2)*($CH$90:$CH$485="W"))</f>
        <v>1</v>
      </c>
      <c r="CK30" s="89">
        <f t="array" ref="CK30">SUM((CK$90:CK$485=CK$2+2)*($CH$90:$CH$485="W"))</f>
        <v>0</v>
      </c>
      <c r="CL30" s="89">
        <f t="array" ref="CL30">SUM((CL$90:CL$485=CL$2+2)*($CH$90:$CH$485="W"))</f>
        <v>1</v>
      </c>
      <c r="CM30" s="89">
        <f t="array" ref="CM30">SUM((CM$90:CM$485=CM$2+2)*($CH$90:$CH$485="W"))</f>
        <v>1</v>
      </c>
      <c r="CN30" s="89">
        <f t="array" ref="CN30">SUM((CN$90:CN$485=CN$2+2)*($CH$90:$CH$485="W"))</f>
        <v>1</v>
      </c>
      <c r="CO30" s="89">
        <f t="array" ref="CO30">SUM((CO$90:CO$485=CO$2+2)*($CH$90:$CH$485="W"))</f>
        <v>2</v>
      </c>
      <c r="CP30" s="89">
        <f t="array" ref="CP30">SUM((CP$90:CP$485=CP$2+2)*($CH$90:$CH$485="W"))</f>
        <v>0</v>
      </c>
      <c r="CQ30" s="89">
        <f t="array" ref="CQ30">SUM((CQ$90:CQ$485=CQ$2+2)*($CH$90:$CH$485="W"))</f>
        <v>0</v>
      </c>
      <c r="CR30" s="89">
        <f t="array" ref="CR30">SUM((CR$90:CR$485=CR$2+2)*($CH$90:$CH$485="W"))</f>
        <v>3</v>
      </c>
      <c r="CS30" s="89">
        <f t="array" ref="CS30">SUM((CS$90:CS$485=CS$2+2)*($CH$90:$CH$485="W"))</f>
        <v>2</v>
      </c>
      <c r="CT30" s="89">
        <f t="array" ref="CT30">SUM((CT$90:CT$485=CT$2+2)*($CH$90:$CH$485="W"))</f>
        <v>2</v>
      </c>
      <c r="CU30" s="89">
        <f t="array" ref="CU30">SUM((CU$90:CU$485=CU$2+2)*($CH$90:$CH$485="W"))</f>
        <v>1</v>
      </c>
      <c r="CV30" s="89">
        <f t="array" ref="CV30">SUM((CV$90:CV$485=CV$2+2)*($CH$90:$CH$485="W"))</f>
        <v>2</v>
      </c>
      <c r="CW30" s="89">
        <f t="array" ref="CW30">SUM((CW$90:CW$485=CW$2+2)*($CH$90:$CH$485="W"))</f>
        <v>1</v>
      </c>
      <c r="CX30" s="89">
        <f t="array" ref="CX30">SUM((CX$90:CX$485=CX$2+2)*($CH$90:$CH$485="W"))</f>
        <v>0</v>
      </c>
      <c r="CY30" s="89">
        <f t="array" ref="CY30">SUM((CY$90:CY$485=CY$2+2)*($CH$90:$CH$485="W"))</f>
        <v>3</v>
      </c>
      <c r="CZ30" s="89">
        <f t="array" ref="CZ30">SUM((CZ$90:CZ$485=CZ$2+2)*($CH$90:$CH$485="W"))</f>
        <v>0</v>
      </c>
      <c r="DA30" s="89">
        <f t="array" ref="DA30">SUM((DA$90:DA$485=DA$2+2)*($CH$90:$CH$485="W"))</f>
        <v>0</v>
      </c>
      <c r="DB30" s="89">
        <f t="array" ref="DB30">SUM((DB$90:DB$485=DB$2+2)*($CH$90:$CH$485="W"))</f>
        <v>0</v>
      </c>
      <c r="DC30" s="89">
        <f t="array" ref="DC30">SUM((DC$90:DC$485=DC$2+2)*($CH$90:$CH$485="W"))</f>
        <v>0</v>
      </c>
      <c r="DD30" s="89">
        <f t="array" ref="DD30">SUM((DD$90:DD$485=DD$2+2)*($CH$90:$CH$485="W"))</f>
        <v>0</v>
      </c>
      <c r="DE30" s="89">
        <f t="array" ref="DE30">SUM((DE$90:DE$485=DE$2+2)*($CH$90:$CH$485="W"))</f>
        <v>1</v>
      </c>
      <c r="DF30" s="89">
        <f t="array" ref="DF30">SUM((DF$90:DF$485=DF$2+2)*($CH$90:$CH$485="W"))</f>
        <v>2</v>
      </c>
      <c r="DG30" s="89">
        <f t="array" ref="DG30">SUM((DG$90:DG$485=DG$2+2)*($CH$90:$CH$485="W"))</f>
        <v>1</v>
      </c>
      <c r="DH30" s="89">
        <f t="array" ref="DH30">SUM((DH$90:DH$485=DH$2+2)*($CH$90:$CH$485="W"))</f>
        <v>2</v>
      </c>
      <c r="DI30" s="89">
        <f t="array" ref="DI30">SUM((DI$90:DI$485=DI$2+2)*($CH$90:$CH$485="W"))</f>
        <v>2</v>
      </c>
      <c r="DJ30" s="89"/>
      <c r="DK30" s="89"/>
      <c r="DL30" s="89"/>
      <c r="DM30" s="89"/>
      <c r="DN30" s="89"/>
      <c r="DO30" s="89"/>
      <c r="DP30" s="89"/>
      <c r="DQ30" s="89"/>
      <c r="DR30" s="89"/>
      <c r="DS30" s="89"/>
      <c r="DT30" s="89"/>
      <c r="DU30" s="89"/>
      <c r="DV30" s="89"/>
      <c r="DW30" s="89"/>
      <c r="DX30" s="89"/>
      <c r="DY30" s="89"/>
      <c r="DZ30" s="89"/>
      <c r="EA30" s="89"/>
      <c r="EB30" s="89"/>
      <c r="EC30" s="89"/>
      <c r="ED30" s="89"/>
      <c r="EE30" s="89"/>
      <c r="EF30" s="89"/>
      <c r="EG30" s="89"/>
      <c r="EH30" s="89"/>
      <c r="EI30" s="89"/>
      <c r="EJ30" s="89"/>
      <c r="EK30" s="89"/>
      <c r="EL30" s="89"/>
      <c r="EM30" s="89"/>
      <c r="EN30" s="89"/>
      <c r="EO30" s="89"/>
      <c r="EP30" s="89"/>
      <c r="EQ30" s="89"/>
      <c r="ER30" s="89"/>
      <c r="ES30" s="89"/>
      <c r="ET30" s="89"/>
      <c r="EU30" s="89"/>
      <c r="EV30" s="89"/>
      <c r="EW30" s="89"/>
      <c r="EX30" s="89"/>
      <c r="EY30" s="89"/>
      <c r="EZ30" s="89"/>
    </row>
    <row r="31" spans="31:156" s="35" customFormat="1" x14ac:dyDescent="0.25"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>
        <f t="shared" si="14"/>
        <v>2</v>
      </c>
      <c r="BG31" s="75">
        <f t="shared" si="14"/>
        <v>0</v>
      </c>
      <c r="BH31" s="75">
        <f t="shared" si="14"/>
        <v>5</v>
      </c>
      <c r="BI31" s="75">
        <f t="shared" si="14"/>
        <v>1</v>
      </c>
      <c r="BJ31" s="75">
        <f t="shared" si="14"/>
        <v>1</v>
      </c>
      <c r="BK31" s="75">
        <f t="shared" si="14"/>
        <v>4</v>
      </c>
      <c r="BL31" s="75">
        <f t="shared" si="14"/>
        <v>0</v>
      </c>
      <c r="BM31" s="75">
        <f t="shared" si="14"/>
        <v>0</v>
      </c>
      <c r="BN31" s="75">
        <f t="shared" si="14"/>
        <v>0</v>
      </c>
      <c r="BO31" s="75">
        <f t="shared" si="14"/>
        <v>6</v>
      </c>
      <c r="BP31" s="75">
        <f t="shared" si="15"/>
        <v>7</v>
      </c>
      <c r="BQ31" s="75">
        <f t="shared" si="15"/>
        <v>3</v>
      </c>
      <c r="BR31" s="75">
        <f t="shared" si="15"/>
        <v>4</v>
      </c>
      <c r="BS31" s="75">
        <f t="shared" si="15"/>
        <v>6</v>
      </c>
      <c r="BT31" s="75">
        <f t="shared" si="15"/>
        <v>0</v>
      </c>
      <c r="BU31" s="75">
        <f t="shared" si="15"/>
        <v>0</v>
      </c>
      <c r="BV31" s="75">
        <f t="shared" si="15"/>
        <v>0</v>
      </c>
      <c r="BW31" s="75">
        <f t="shared" si="15"/>
        <v>0</v>
      </c>
      <c r="BX31" s="75">
        <f t="shared" si="15"/>
        <v>0</v>
      </c>
      <c r="BY31" s="75">
        <f t="shared" si="15"/>
        <v>0</v>
      </c>
      <c r="BZ31" s="75">
        <f t="shared" si="16"/>
        <v>0</v>
      </c>
      <c r="CA31" s="75">
        <f t="shared" si="16"/>
        <v>0</v>
      </c>
      <c r="CB31" s="75">
        <f t="shared" si="16"/>
        <v>0</v>
      </c>
      <c r="CC31" s="75">
        <f t="shared" si="16"/>
        <v>0</v>
      </c>
      <c r="CD31" s="75">
        <f t="shared" si="16"/>
        <v>0</v>
      </c>
      <c r="CE31" s="75">
        <f t="shared" si="16"/>
        <v>0</v>
      </c>
      <c r="CF31" s="75">
        <f t="shared" si="16"/>
        <v>0</v>
      </c>
      <c r="CG31" s="35" t="s">
        <v>91</v>
      </c>
      <c r="CJ31" s="89">
        <f t="array" ref="CJ31">SUM((CJ$90:CJ$485&gt;CJ$2+1)*($CH$90:$CH$485="W"))</f>
        <v>1</v>
      </c>
      <c r="CK31" s="89">
        <f t="array" ref="CK31">SUM((CK$90:CK$485&gt;CK$2+1)*($CH$90:$CH$485="W"))</f>
        <v>0</v>
      </c>
      <c r="CL31" s="89">
        <f t="array" ref="CL31">SUM((CL$90:CL$485&gt;CL$2+1)*($CH$90:$CH$485="W"))</f>
        <v>2</v>
      </c>
      <c r="CM31" s="89">
        <f t="array" ref="CM31">SUM((CM$90:CM$485&gt;CM$2+1)*($CH$90:$CH$485="W"))</f>
        <v>1</v>
      </c>
      <c r="CN31" s="89">
        <f t="array" ref="CN31">SUM((CN$90:CN$485&gt;CN$2+1)*($CH$90:$CH$485="W"))</f>
        <v>1</v>
      </c>
      <c r="CO31" s="89">
        <f t="array" ref="CO31">SUM((CO$90:CO$485&gt;CO$2+1)*($CH$90:$CH$485="W"))</f>
        <v>3</v>
      </c>
      <c r="CP31" s="89">
        <f t="array" ref="CP31">SUM((CP$90:CP$485&gt;CP$2+1)*($CH$90:$CH$485="W"))</f>
        <v>0</v>
      </c>
      <c r="CQ31" s="89">
        <f t="array" ref="CQ31">SUM((CQ$90:CQ$485&gt;CQ$2+1)*($CH$90:$CH$485="W"))</f>
        <v>0</v>
      </c>
      <c r="CR31" s="89">
        <f t="array" ref="CR31">SUM((CR$90:CR$485&gt;CR$2+1)*($CH$90:$CH$485="W"))</f>
        <v>3</v>
      </c>
      <c r="CS31" s="89">
        <f t="array" ref="CS31">SUM((CS$90:CS$485&gt;CS$2+1)*($CH$90:$CH$485="W"))</f>
        <v>4</v>
      </c>
      <c r="CT31" s="89">
        <f t="array" ref="CT31">SUM((CT$90:CT$485&gt;CT$2+1)*($CH$90:$CH$485="W"))</f>
        <v>2</v>
      </c>
      <c r="CU31" s="89">
        <f t="array" ref="CU31">SUM((CU$90:CU$485&gt;CU$2+1)*($CH$90:$CH$485="W"))</f>
        <v>1</v>
      </c>
      <c r="CV31" s="89">
        <f t="array" ref="CV31">SUM((CV$90:CV$485&gt;CV$2+1)*($CH$90:$CH$485="W"))</f>
        <v>3</v>
      </c>
      <c r="CW31" s="89">
        <f t="array" ref="CW31">SUM((CW$90:CW$485&gt;CW$2+1)*($CH$90:$CH$485="W"))</f>
        <v>1</v>
      </c>
      <c r="CX31" s="89">
        <f t="array" ref="CX31">SUM((CX$90:CX$485&gt;CX$2+1)*($CH$90:$CH$485="W"))</f>
        <v>0</v>
      </c>
      <c r="CY31" s="89">
        <f t="array" ref="CY31">SUM((CY$90:CY$485&gt;CY$2+1)*($CH$90:$CH$485="W"))</f>
        <v>3</v>
      </c>
      <c r="CZ31" s="89">
        <f t="array" ref="CZ31">SUM((CZ$90:CZ$485&gt;CZ$2+1)*($CH$90:$CH$485="W"))</f>
        <v>0</v>
      </c>
      <c r="DA31" s="89">
        <f t="array" ref="DA31">SUM((DA$90:DA$485&gt;DA$2+1)*($CH$90:$CH$485="W"))</f>
        <v>0</v>
      </c>
      <c r="DB31" s="89">
        <f t="array" ref="DB31">SUM((DB$90:DB$485&gt;DB$2+1)*($CH$90:$CH$485="W"))</f>
        <v>1</v>
      </c>
      <c r="DC31" s="89">
        <f t="array" ref="DC31">SUM((DC$90:DC$485&gt;DC$2+1)*($CH$90:$CH$485="W"))</f>
        <v>0</v>
      </c>
      <c r="DD31" s="89">
        <f t="array" ref="DD31">SUM((DD$90:DD$485&gt;DD$2+1)*($CH$90:$CH$485="W"))</f>
        <v>0</v>
      </c>
      <c r="DE31" s="89">
        <f t="array" ref="DE31">SUM((DE$90:DE$485&gt;DE$2+1)*($CH$90:$CH$485="W"))</f>
        <v>3</v>
      </c>
      <c r="DF31" s="89">
        <f t="array" ref="DF31">SUM((DF$90:DF$485&gt;DF$2+1)*($CH$90:$CH$485="W"))</f>
        <v>3</v>
      </c>
      <c r="DG31" s="89">
        <f t="array" ref="DG31">SUM((DG$90:DG$485&gt;DG$2+1)*($CH$90:$CH$485="W"))</f>
        <v>1</v>
      </c>
      <c r="DH31" s="89">
        <f t="array" ref="DH31">SUM((DH$90:DH$485&gt;DH$2+1)*($CH$90:$CH$485="W"))</f>
        <v>3</v>
      </c>
      <c r="DI31" s="89">
        <f t="array" ref="DI31">SUM((DI$90:DI$485&gt;DI$2+1)*($CH$90:$CH$485="W"))</f>
        <v>3</v>
      </c>
      <c r="DJ31" s="89"/>
      <c r="DK31" s="89"/>
      <c r="DL31" s="89"/>
      <c r="DM31" s="89"/>
      <c r="DN31" s="89"/>
      <c r="DO31" s="89"/>
      <c r="DP31" s="89"/>
      <c r="DQ31" s="89"/>
      <c r="DR31" s="89"/>
      <c r="DS31" s="89"/>
      <c r="DT31" s="89"/>
      <c r="DU31" s="89"/>
      <c r="DV31" s="89"/>
      <c r="DW31" s="89"/>
      <c r="DX31" s="89"/>
      <c r="DY31" s="89"/>
      <c r="DZ31" s="89"/>
      <c r="EA31" s="89"/>
      <c r="EB31" s="89"/>
      <c r="EC31" s="89"/>
      <c r="ED31" s="89"/>
      <c r="EE31" s="89"/>
      <c r="EF31" s="89"/>
      <c r="EG31" s="89"/>
      <c r="EH31" s="89"/>
      <c r="EI31" s="89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</row>
    <row r="32" spans="31:156" s="35" customFormat="1" x14ac:dyDescent="0.25"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>
        <f t="shared" si="14"/>
        <v>0</v>
      </c>
      <c r="BG32" s="75">
        <f t="shared" si="14"/>
        <v>0</v>
      </c>
      <c r="BH32" s="75">
        <f t="shared" si="14"/>
        <v>1</v>
      </c>
      <c r="BI32" s="75">
        <f t="shared" si="14"/>
        <v>0</v>
      </c>
      <c r="BJ32" s="75">
        <f t="shared" si="14"/>
        <v>0</v>
      </c>
      <c r="BK32" s="75">
        <f t="shared" si="14"/>
        <v>2</v>
      </c>
      <c r="BL32" s="75">
        <f t="shared" si="14"/>
        <v>0</v>
      </c>
      <c r="BM32" s="75">
        <f t="shared" si="14"/>
        <v>0</v>
      </c>
      <c r="BN32" s="75">
        <f t="shared" si="14"/>
        <v>0</v>
      </c>
      <c r="BO32" s="75">
        <f t="shared" si="14"/>
        <v>1</v>
      </c>
      <c r="BP32" s="75">
        <f t="shared" si="15"/>
        <v>3</v>
      </c>
      <c r="BQ32" s="75">
        <f t="shared" si="15"/>
        <v>0</v>
      </c>
      <c r="BR32" s="75">
        <f t="shared" si="15"/>
        <v>1</v>
      </c>
      <c r="BS32" s="75">
        <f t="shared" si="15"/>
        <v>2</v>
      </c>
      <c r="BT32" s="75">
        <f t="shared" si="15"/>
        <v>0</v>
      </c>
      <c r="BU32" s="75">
        <f t="shared" si="15"/>
        <v>0</v>
      </c>
      <c r="BV32" s="75">
        <f t="shared" si="15"/>
        <v>0</v>
      </c>
      <c r="BW32" s="75">
        <f t="shared" si="15"/>
        <v>0</v>
      </c>
      <c r="BX32" s="75">
        <f t="shared" si="15"/>
        <v>0</v>
      </c>
      <c r="BY32" s="75">
        <f t="shared" si="15"/>
        <v>0</v>
      </c>
      <c r="BZ32" s="75">
        <f t="shared" si="16"/>
        <v>0</v>
      </c>
      <c r="CA32" s="75">
        <f t="shared" si="16"/>
        <v>0</v>
      </c>
      <c r="CB32" s="75">
        <f t="shared" si="16"/>
        <v>0</v>
      </c>
      <c r="CC32" s="75">
        <f t="shared" si="16"/>
        <v>0</v>
      </c>
      <c r="CD32" s="75">
        <f t="shared" si="16"/>
        <v>0</v>
      </c>
      <c r="CE32" s="75">
        <f t="shared" si="16"/>
        <v>0</v>
      </c>
      <c r="CF32" s="75">
        <f t="shared" si="16"/>
        <v>0</v>
      </c>
      <c r="CG32" s="35" t="s">
        <v>103</v>
      </c>
      <c r="CJ32" s="89">
        <f t="array" ref="CJ32">SUM((CJ$90:CJ$485=CJ$2+3)*($CH$90:$CH$485="W"))</f>
        <v>0</v>
      </c>
      <c r="CK32" s="89">
        <f t="array" ref="CK32">SUM((CK$90:CK$485=CK$2+3)*($CH$90:$CH$485="W"))</f>
        <v>0</v>
      </c>
      <c r="CL32" s="89">
        <f t="array" ref="CL32">SUM((CL$90:CL$485=CL$2+3)*($CH$90:$CH$485="W"))</f>
        <v>1</v>
      </c>
      <c r="CM32" s="89">
        <f t="array" ref="CM32">SUM((CM$90:CM$485=CM$2+3)*($CH$90:$CH$485="W"))</f>
        <v>0</v>
      </c>
      <c r="CN32" s="89">
        <f t="array" ref="CN32">SUM((CN$90:CN$485=CN$2+3)*($CH$90:$CH$485="W"))</f>
        <v>0</v>
      </c>
      <c r="CO32" s="89">
        <f t="array" ref="CO32">SUM((CO$90:CO$485=CO$2+3)*($CH$90:$CH$485="W"))</f>
        <v>1</v>
      </c>
      <c r="CP32" s="89">
        <f t="array" ref="CP32">SUM((CP$90:CP$485=CP$2+3)*($CH$90:$CH$485="W"))</f>
        <v>0</v>
      </c>
      <c r="CQ32" s="89">
        <f t="array" ref="CQ32">SUM((CQ$90:CQ$485=CQ$2+3)*($CH$90:$CH$485="W"))</f>
        <v>0</v>
      </c>
      <c r="CR32" s="89">
        <f t="array" ref="CR32">SUM((CR$90:CR$485=CR$2+3)*($CH$90:$CH$485="W"))</f>
        <v>0</v>
      </c>
      <c r="CS32" s="89">
        <f t="array" ref="CS32">SUM((CS$90:CS$485=CS$2+3)*($CH$90:$CH$485="W"))</f>
        <v>2</v>
      </c>
      <c r="CT32" s="89">
        <f t="array" ref="CT32">SUM((CT$90:CT$485=CT$2+3)*($CH$90:$CH$485="W"))</f>
        <v>0</v>
      </c>
      <c r="CU32" s="89">
        <f t="array" ref="CU32">SUM((CU$90:CU$485=CU$2+3)*($CH$90:$CH$485="W"))</f>
        <v>0</v>
      </c>
      <c r="CV32" s="89">
        <f t="array" ref="CV32">SUM((CV$90:CV$485=CV$2+3)*($CH$90:$CH$485="W"))</f>
        <v>1</v>
      </c>
      <c r="CW32" s="89">
        <f t="array" ref="CW32">SUM((CW$90:CW$485=CW$2+3)*($CH$90:$CH$485="W"))</f>
        <v>0</v>
      </c>
      <c r="CX32" s="89">
        <f t="array" ref="CX32">SUM((CX$90:CX$485=CX$2+3)*($CH$90:$CH$485="W"))</f>
        <v>0</v>
      </c>
      <c r="CY32" s="89">
        <f t="array" ref="CY32">SUM((CY$90:CY$485=CY$2+3)*($CH$90:$CH$485="W"))</f>
        <v>0</v>
      </c>
      <c r="CZ32" s="89">
        <f t="array" ref="CZ32">SUM((CZ$90:CZ$485=CZ$2+3)*($CH$90:$CH$485="W"))</f>
        <v>0</v>
      </c>
      <c r="DA32" s="89">
        <f t="array" ref="DA32">SUM((DA$90:DA$485=DA$2+3)*($CH$90:$CH$485="W"))</f>
        <v>0</v>
      </c>
      <c r="DB32" s="89">
        <f t="array" ref="DB32">SUM((DB$90:DB$485=DB$2+3)*($CH$90:$CH$485="W"))</f>
        <v>1</v>
      </c>
      <c r="DC32" s="89">
        <f t="array" ref="DC32">SUM((DC$90:DC$485=DC$2+3)*($CH$90:$CH$485="W"))</f>
        <v>0</v>
      </c>
      <c r="DD32" s="89">
        <f t="array" ref="DD32">SUM((DD$90:DD$485=DD$2+3)*($CH$90:$CH$485="W"))</f>
        <v>0</v>
      </c>
      <c r="DE32" s="89">
        <f t="array" ref="DE32">SUM((DE$90:DE$485=DE$2+3)*($CH$90:$CH$485="W"))</f>
        <v>1</v>
      </c>
      <c r="DF32" s="89">
        <f t="array" ref="DF32">SUM((DF$90:DF$485=DF$2+3)*($CH$90:$CH$485="W"))</f>
        <v>1</v>
      </c>
      <c r="DG32" s="89">
        <f t="array" ref="DG32">SUM((DG$90:DG$485=DG$2+3)*($CH$90:$CH$485="W"))</f>
        <v>0</v>
      </c>
      <c r="DH32" s="89">
        <f t="array" ref="DH32">SUM((DH$90:DH$485=DH$2+3)*($CH$90:$CH$485="W"))</f>
        <v>1</v>
      </c>
      <c r="DI32" s="89">
        <f t="array" ref="DI32">SUM((DI$90:DI$485=DI$2+3)*($CH$90:$CH$485="W"))</f>
        <v>1</v>
      </c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</row>
    <row r="33" spans="31:156" s="35" customFormat="1" x14ac:dyDescent="0.25"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>
        <f t="shared" si="14"/>
        <v>0</v>
      </c>
      <c r="BG33" s="75">
        <f t="shared" si="14"/>
        <v>0</v>
      </c>
      <c r="BH33" s="75">
        <f t="shared" si="14"/>
        <v>0</v>
      </c>
      <c r="BI33" s="75">
        <f t="shared" si="14"/>
        <v>0</v>
      </c>
      <c r="BJ33" s="75">
        <f t="shared" si="14"/>
        <v>0</v>
      </c>
      <c r="BK33" s="75">
        <f t="shared" si="14"/>
        <v>0</v>
      </c>
      <c r="BL33" s="75">
        <f t="shared" si="14"/>
        <v>0</v>
      </c>
      <c r="BM33" s="75">
        <f t="shared" si="14"/>
        <v>0</v>
      </c>
      <c r="BN33" s="75">
        <f t="shared" si="14"/>
        <v>0</v>
      </c>
      <c r="BO33" s="75">
        <f t="shared" si="14"/>
        <v>1</v>
      </c>
      <c r="BP33" s="75">
        <f t="shared" si="15"/>
        <v>0</v>
      </c>
      <c r="BQ33" s="75">
        <f t="shared" si="15"/>
        <v>0</v>
      </c>
      <c r="BR33" s="75">
        <f t="shared" si="15"/>
        <v>0</v>
      </c>
      <c r="BS33" s="75">
        <f t="shared" si="15"/>
        <v>0</v>
      </c>
      <c r="BT33" s="75">
        <f t="shared" si="15"/>
        <v>0</v>
      </c>
      <c r="BU33" s="75">
        <f t="shared" si="15"/>
        <v>0</v>
      </c>
      <c r="BV33" s="75">
        <f t="shared" si="15"/>
        <v>0</v>
      </c>
      <c r="BW33" s="75">
        <f t="shared" si="15"/>
        <v>0</v>
      </c>
      <c r="BX33" s="75">
        <f t="shared" si="15"/>
        <v>0</v>
      </c>
      <c r="BY33" s="75">
        <f t="shared" si="15"/>
        <v>0</v>
      </c>
      <c r="BZ33" s="75">
        <f t="shared" si="16"/>
        <v>0</v>
      </c>
      <c r="CA33" s="75">
        <f t="shared" si="16"/>
        <v>0</v>
      </c>
      <c r="CB33" s="75">
        <f t="shared" si="16"/>
        <v>0</v>
      </c>
      <c r="CC33" s="75">
        <f t="shared" si="16"/>
        <v>0</v>
      </c>
      <c r="CD33" s="75">
        <f t="shared" si="16"/>
        <v>0</v>
      </c>
      <c r="CE33" s="75">
        <f t="shared" si="16"/>
        <v>0</v>
      </c>
      <c r="CF33" s="75">
        <f t="shared" si="16"/>
        <v>0</v>
      </c>
      <c r="CG33" s="35" t="s">
        <v>102</v>
      </c>
      <c r="CJ33" s="89">
        <f t="array" ref="CJ33">SUM((CJ$90:CJ$485&gt;CJ$2+3)*($CH$90:$CH$485="W"))</f>
        <v>0</v>
      </c>
      <c r="CK33" s="89">
        <f t="array" ref="CK33">SUM((CK$90:CK$485&gt;CK$2+3)*($CH$90:$CH$485="W"))</f>
        <v>0</v>
      </c>
      <c r="CL33" s="89">
        <f t="array" ref="CL33">SUM((CL$90:CL$485&gt;CL$2+3)*($CH$90:$CH$485="W"))</f>
        <v>0</v>
      </c>
      <c r="CM33" s="89">
        <f t="array" ref="CM33">SUM((CM$90:CM$485&gt;CM$2+3)*($CH$90:$CH$485="W"))</f>
        <v>0</v>
      </c>
      <c r="CN33" s="89">
        <f t="array" ref="CN33">SUM((CN$90:CN$485&gt;CN$2+3)*($CH$90:$CH$485="W"))</f>
        <v>0</v>
      </c>
      <c r="CO33" s="89">
        <f t="array" ref="CO33">SUM((CO$90:CO$485&gt;CO$2+3)*($CH$90:$CH$485="W"))</f>
        <v>0</v>
      </c>
      <c r="CP33" s="89">
        <f t="array" ref="CP33">SUM((CP$90:CP$485&gt;CP$2+3)*($CH$90:$CH$485="W"))</f>
        <v>0</v>
      </c>
      <c r="CQ33" s="89">
        <f t="array" ref="CQ33">SUM((CQ$90:CQ$485&gt;CQ$2+3)*($CH$90:$CH$485="W"))</f>
        <v>0</v>
      </c>
      <c r="CR33" s="89">
        <f t="array" ref="CR33">SUM((CR$90:CR$485&gt;CR$2+3)*($CH$90:$CH$485="W"))</f>
        <v>0</v>
      </c>
      <c r="CS33" s="89">
        <f t="array" ref="CS33">SUM((CS$90:CS$485&gt;CS$2+3)*($CH$90:$CH$485="W"))</f>
        <v>0</v>
      </c>
      <c r="CT33" s="89">
        <f t="array" ref="CT33">SUM((CT$90:CT$485&gt;CT$2+3)*($CH$90:$CH$485="W"))</f>
        <v>0</v>
      </c>
      <c r="CU33" s="89">
        <f t="array" ref="CU33">SUM((CU$90:CU$485&gt;CU$2+3)*($CH$90:$CH$485="W"))</f>
        <v>0</v>
      </c>
      <c r="CV33" s="89">
        <f t="array" ref="CV33">SUM((CV$90:CV$485&gt;CV$2+3)*($CH$90:$CH$485="W"))</f>
        <v>0</v>
      </c>
      <c r="CW33" s="89">
        <f t="array" ref="CW33">SUM((CW$90:CW$485&gt;CW$2+3)*($CH$90:$CH$485="W"))</f>
        <v>0</v>
      </c>
      <c r="CX33" s="89">
        <f t="array" ref="CX33">SUM((CX$90:CX$485&gt;CX$2+3)*($CH$90:$CH$485="W"))</f>
        <v>0</v>
      </c>
      <c r="CY33" s="89">
        <f t="array" ref="CY33">SUM((CY$90:CY$485&gt;CY$2+3)*($CH$90:$CH$485="W"))</f>
        <v>0</v>
      </c>
      <c r="CZ33" s="89">
        <f t="array" ref="CZ33">SUM((CZ$90:CZ$485&gt;CZ$2+3)*($CH$90:$CH$485="W"))</f>
        <v>0</v>
      </c>
      <c r="DA33" s="89">
        <f t="array" ref="DA33">SUM((DA$90:DA$485&gt;DA$2+3)*($CH$90:$CH$485="W"))</f>
        <v>0</v>
      </c>
      <c r="DB33" s="89">
        <f t="array" ref="DB33">SUM((DB$90:DB$485&gt;DB$2+3)*($CH$90:$CH$485="W"))</f>
        <v>0</v>
      </c>
      <c r="DC33" s="89">
        <f t="array" ref="DC33">SUM((DC$90:DC$485&gt;DC$2+3)*($CH$90:$CH$485="W"))</f>
        <v>0</v>
      </c>
      <c r="DD33" s="89">
        <f t="array" ref="DD33">SUM((DD$90:DD$485&gt;DD$2+3)*($CH$90:$CH$485="W"))</f>
        <v>0</v>
      </c>
      <c r="DE33" s="89">
        <f t="array" ref="DE33">SUM((DE$90:DE$485&gt;DE$2+3)*($CH$90:$CH$485="W"))</f>
        <v>1</v>
      </c>
      <c r="DF33" s="89">
        <f t="array" ref="DF33">SUM((DF$90:DF$485&gt;DF$2+3)*($CH$90:$CH$485="W"))</f>
        <v>0</v>
      </c>
      <c r="DG33" s="89">
        <f t="array" ref="DG33">SUM((DG$90:DG$485&gt;DG$2+3)*($CH$90:$CH$485="W"))</f>
        <v>0</v>
      </c>
      <c r="DH33" s="89">
        <f t="array" ref="DH33">SUM((DH$90:DH$485&gt;DH$2+3)*($CH$90:$CH$485="W"))</f>
        <v>0</v>
      </c>
      <c r="DI33" s="89">
        <f t="array" ref="DI33">SUM((DI$90:DI$485&gt;DI$2+3)*($CH$90:$CH$485="W"))</f>
        <v>0</v>
      </c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  <c r="EG33" s="89"/>
      <c r="EH33" s="89"/>
      <c r="EI33" s="89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</row>
    <row r="34" spans="31:156" s="35" customFormat="1" x14ac:dyDescent="0.25"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>
        <f>SUMIF($CJ$89:$HN$89,BF$89,$CJ34:$HN34)</f>
        <v>219</v>
      </c>
      <c r="BG34" s="75">
        <f>SUMIF($CJ$89:$HN$89,BG$89,$CJ34:$HN34)/COUNTIF($CJ$89:$HN$89,BG$89)</f>
        <v>93</v>
      </c>
      <c r="BH34" s="75">
        <f>SUMIF($CJ$89:$HN$89,BH$89,$CJ34:$HN34)/COUNTIF($CJ$89:$HN$89,BH$89)</f>
        <v>129</v>
      </c>
      <c r="BI34" s="75">
        <f t="shared" ref="BI34:BR35" si="17">SUMIF($CJ$89:$HN$89,BI$89,$CJ34:$HN34)</f>
        <v>197</v>
      </c>
      <c r="BJ34" s="75">
        <f t="shared" si="17"/>
        <v>213</v>
      </c>
      <c r="BK34" s="75">
        <f t="shared" si="17"/>
        <v>252</v>
      </c>
      <c r="BL34" s="75">
        <f t="shared" si="17"/>
        <v>213</v>
      </c>
      <c r="BM34" s="75">
        <f t="shared" si="17"/>
        <v>199</v>
      </c>
      <c r="BN34" s="75">
        <f t="shared" si="17"/>
        <v>0</v>
      </c>
      <c r="BO34" s="75">
        <f t="shared" si="17"/>
        <v>309</v>
      </c>
      <c r="BP34" s="75">
        <f t="shared" si="17"/>
        <v>271</v>
      </c>
      <c r="BQ34" s="75">
        <f t="shared" si="17"/>
        <v>235</v>
      </c>
      <c r="BR34" s="75">
        <f t="shared" si="17"/>
        <v>245</v>
      </c>
      <c r="BS34" s="75">
        <f t="shared" ref="BS34:CF35" si="18">SUMIF($CJ$89:$HN$89,BS$89,$CJ34:$HN34)</f>
        <v>318</v>
      </c>
      <c r="BT34" s="75">
        <f t="shared" si="18"/>
        <v>0</v>
      </c>
      <c r="BU34" s="75">
        <f t="shared" si="18"/>
        <v>0</v>
      </c>
      <c r="BV34" s="75">
        <f t="shared" si="18"/>
        <v>0</v>
      </c>
      <c r="BW34" s="75">
        <f t="shared" si="18"/>
        <v>0</v>
      </c>
      <c r="BX34" s="75">
        <f t="shared" si="18"/>
        <v>0</v>
      </c>
      <c r="BY34" s="75">
        <f t="shared" si="18"/>
        <v>0</v>
      </c>
      <c r="BZ34" s="75">
        <f t="shared" si="18"/>
        <v>0</v>
      </c>
      <c r="CA34" s="75">
        <f t="shared" si="18"/>
        <v>0</v>
      </c>
      <c r="CB34" s="75">
        <f t="shared" si="18"/>
        <v>0</v>
      </c>
      <c r="CC34" s="75">
        <f t="shared" si="18"/>
        <v>0</v>
      </c>
      <c r="CD34" s="75">
        <f t="shared" si="18"/>
        <v>0</v>
      </c>
      <c r="CE34" s="75">
        <f t="shared" si="18"/>
        <v>0</v>
      </c>
      <c r="CF34" s="75">
        <f t="shared" si="18"/>
        <v>0</v>
      </c>
      <c r="CG34" s="35" t="s">
        <v>57</v>
      </c>
      <c r="CJ34" s="89">
        <f t="shared" ref="CJ34:DI34" si="19">SUMIF(CJ$90:CJ$485,"&gt;0")</f>
        <v>111</v>
      </c>
      <c r="CK34" s="89">
        <f t="shared" si="19"/>
        <v>92</v>
      </c>
      <c r="CL34" s="89">
        <f t="shared" si="19"/>
        <v>127</v>
      </c>
      <c r="CM34" s="89">
        <f t="shared" si="19"/>
        <v>95</v>
      </c>
      <c r="CN34" s="89">
        <f t="shared" si="19"/>
        <v>108</v>
      </c>
      <c r="CO34" s="89">
        <f t="shared" si="19"/>
        <v>128</v>
      </c>
      <c r="CP34" s="89">
        <f t="shared" si="19"/>
        <v>104</v>
      </c>
      <c r="CQ34" s="89">
        <f t="shared" si="19"/>
        <v>100</v>
      </c>
      <c r="CR34" s="89">
        <f t="shared" si="19"/>
        <v>153</v>
      </c>
      <c r="CS34" s="89">
        <f t="shared" si="19"/>
        <v>132</v>
      </c>
      <c r="CT34" s="89">
        <f t="shared" si="19"/>
        <v>118</v>
      </c>
      <c r="CU34" s="89">
        <f t="shared" si="19"/>
        <v>118</v>
      </c>
      <c r="CV34" s="89">
        <f t="shared" si="19"/>
        <v>158</v>
      </c>
      <c r="CW34" s="89">
        <f t="shared" si="19"/>
        <v>108</v>
      </c>
      <c r="CX34" s="89">
        <f t="shared" si="19"/>
        <v>94</v>
      </c>
      <c r="CY34" s="89">
        <f t="shared" si="19"/>
        <v>131</v>
      </c>
      <c r="CZ34" s="89">
        <f t="shared" si="19"/>
        <v>102</v>
      </c>
      <c r="DA34" s="89">
        <f t="shared" si="19"/>
        <v>105</v>
      </c>
      <c r="DB34" s="89">
        <f t="shared" si="19"/>
        <v>124</v>
      </c>
      <c r="DC34" s="89">
        <f t="shared" si="19"/>
        <v>109</v>
      </c>
      <c r="DD34" s="89">
        <f t="shared" si="19"/>
        <v>99</v>
      </c>
      <c r="DE34" s="89">
        <f t="shared" si="19"/>
        <v>156</v>
      </c>
      <c r="DF34" s="89">
        <f t="shared" si="19"/>
        <v>139</v>
      </c>
      <c r="DG34" s="89">
        <f t="shared" si="19"/>
        <v>117</v>
      </c>
      <c r="DH34" s="89">
        <f t="shared" si="19"/>
        <v>127</v>
      </c>
      <c r="DI34" s="89">
        <f t="shared" si="19"/>
        <v>160</v>
      </c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  <c r="EG34" s="89"/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</row>
    <row r="35" spans="31:156" s="35" customFormat="1" x14ac:dyDescent="0.25"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>
        <f>SUMIF($CJ$89:$HN$89,BF$89,$CJ35:$HN35)</f>
        <v>61</v>
      </c>
      <c r="BG35" s="75">
        <f>SUMIF($CJ$89:$HN$89,BG$89,$CJ35:$HN35)/COUNTIF($CJ$89:$HN$89,BG$89)</f>
        <v>30.5</v>
      </c>
      <c r="BH35" s="75">
        <f>SUMIF($CJ$89:$HN$89,BH$89,$CJ35:$HN35)/COUNTIF($CJ$89:$HN$89,BH$89)</f>
        <v>30.5</v>
      </c>
      <c r="BI35" s="75">
        <f t="shared" si="17"/>
        <v>61</v>
      </c>
      <c r="BJ35" s="75">
        <f t="shared" si="17"/>
        <v>61</v>
      </c>
      <c r="BK35" s="75">
        <f t="shared" si="17"/>
        <v>61</v>
      </c>
      <c r="BL35" s="75">
        <f t="shared" si="17"/>
        <v>61</v>
      </c>
      <c r="BM35" s="75">
        <f t="shared" si="17"/>
        <v>61</v>
      </c>
      <c r="BN35" s="75">
        <f t="shared" si="17"/>
        <v>0</v>
      </c>
      <c r="BO35" s="75">
        <f t="shared" si="17"/>
        <v>61</v>
      </c>
      <c r="BP35" s="75">
        <f t="shared" si="17"/>
        <v>61</v>
      </c>
      <c r="BQ35" s="75">
        <f t="shared" si="17"/>
        <v>61</v>
      </c>
      <c r="BR35" s="75">
        <f t="shared" si="17"/>
        <v>61</v>
      </c>
      <c r="BS35" s="75">
        <f t="shared" si="18"/>
        <v>61</v>
      </c>
      <c r="BT35" s="75">
        <f t="shared" si="18"/>
        <v>0</v>
      </c>
      <c r="BU35" s="75">
        <f t="shared" si="18"/>
        <v>0</v>
      </c>
      <c r="BV35" s="75">
        <f t="shared" si="18"/>
        <v>0</v>
      </c>
      <c r="BW35" s="75">
        <f t="shared" si="18"/>
        <v>0</v>
      </c>
      <c r="BX35" s="75">
        <f t="shared" si="18"/>
        <v>0</v>
      </c>
      <c r="BY35" s="75">
        <f t="shared" si="18"/>
        <v>0</v>
      </c>
      <c r="BZ35" s="75">
        <f t="shared" si="18"/>
        <v>0</v>
      </c>
      <c r="CA35" s="75">
        <f t="shared" si="18"/>
        <v>0</v>
      </c>
      <c r="CB35" s="75">
        <f t="shared" si="18"/>
        <v>0</v>
      </c>
      <c r="CC35" s="75">
        <f t="shared" si="18"/>
        <v>0</v>
      </c>
      <c r="CD35" s="75">
        <f t="shared" si="18"/>
        <v>0</v>
      </c>
      <c r="CE35" s="75">
        <f t="shared" si="18"/>
        <v>0</v>
      </c>
      <c r="CF35" s="75">
        <f t="shared" si="18"/>
        <v>0</v>
      </c>
      <c r="CG35" s="35" t="s">
        <v>58</v>
      </c>
      <c r="CJ35" s="89">
        <f t="shared" ref="CJ35:DI35" si="20">COUNTIF(CJ$90:CJ$485,"&gt;0")</f>
        <v>30</v>
      </c>
      <c r="CK35" s="89">
        <f t="shared" si="20"/>
        <v>30</v>
      </c>
      <c r="CL35" s="89">
        <f t="shared" si="20"/>
        <v>30</v>
      </c>
      <c r="CM35" s="89">
        <f t="shared" si="20"/>
        <v>30</v>
      </c>
      <c r="CN35" s="89">
        <f t="shared" si="20"/>
        <v>30</v>
      </c>
      <c r="CO35" s="89">
        <f t="shared" si="20"/>
        <v>30</v>
      </c>
      <c r="CP35" s="89">
        <f t="shared" si="20"/>
        <v>30</v>
      </c>
      <c r="CQ35" s="89">
        <f t="shared" si="20"/>
        <v>30</v>
      </c>
      <c r="CR35" s="89">
        <f t="shared" si="20"/>
        <v>30</v>
      </c>
      <c r="CS35" s="89">
        <f t="shared" si="20"/>
        <v>30</v>
      </c>
      <c r="CT35" s="89">
        <f t="shared" si="20"/>
        <v>30</v>
      </c>
      <c r="CU35" s="89">
        <f t="shared" si="20"/>
        <v>30</v>
      </c>
      <c r="CV35" s="89">
        <f t="shared" si="20"/>
        <v>30</v>
      </c>
      <c r="CW35" s="89">
        <f t="shared" si="20"/>
        <v>31</v>
      </c>
      <c r="CX35" s="89">
        <f t="shared" si="20"/>
        <v>31</v>
      </c>
      <c r="CY35" s="89">
        <f t="shared" si="20"/>
        <v>31</v>
      </c>
      <c r="CZ35" s="89">
        <f t="shared" si="20"/>
        <v>31</v>
      </c>
      <c r="DA35" s="89">
        <f t="shared" si="20"/>
        <v>31</v>
      </c>
      <c r="DB35" s="89">
        <f t="shared" si="20"/>
        <v>31</v>
      </c>
      <c r="DC35" s="89">
        <f t="shared" si="20"/>
        <v>31</v>
      </c>
      <c r="DD35" s="89">
        <f t="shared" si="20"/>
        <v>31</v>
      </c>
      <c r="DE35" s="89">
        <f t="shared" si="20"/>
        <v>31</v>
      </c>
      <c r="DF35" s="89">
        <f t="shared" si="20"/>
        <v>31</v>
      </c>
      <c r="DG35" s="89">
        <f t="shared" si="20"/>
        <v>31</v>
      </c>
      <c r="DH35" s="89">
        <f t="shared" si="20"/>
        <v>31</v>
      </c>
      <c r="DI35" s="89">
        <f t="shared" si="20"/>
        <v>31</v>
      </c>
      <c r="DJ35" s="89"/>
      <c r="DK35" s="89"/>
      <c r="DL35" s="89"/>
      <c r="DM35" s="89"/>
      <c r="DN35" s="89"/>
      <c r="DO35" s="89"/>
      <c r="DP35" s="89"/>
      <c r="DQ35" s="89"/>
      <c r="DR35" s="89"/>
      <c r="DS35" s="89"/>
      <c r="DT35" s="89"/>
      <c r="DU35" s="89"/>
      <c r="DV35" s="89"/>
      <c r="DW35" s="89"/>
      <c r="DX35" s="89"/>
      <c r="DY35" s="89"/>
      <c r="DZ35" s="89"/>
      <c r="EA35" s="89"/>
      <c r="EB35" s="89"/>
      <c r="EC35" s="89"/>
      <c r="ED35" s="89"/>
      <c r="EE35" s="89"/>
      <c r="EF35" s="89"/>
      <c r="EG35" s="89"/>
      <c r="EH35" s="89"/>
      <c r="EI35" s="89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</row>
    <row r="36" spans="31:156" s="35" customFormat="1" x14ac:dyDescent="0.25"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>
        <f t="shared" ref="BF36:CF36" si="21">BF34/BF35</f>
        <v>3.5901639344262297</v>
      </c>
      <c r="BG36" s="75">
        <f t="shared" si="21"/>
        <v>3.0491803278688523</v>
      </c>
      <c r="BH36" s="75">
        <f t="shared" si="21"/>
        <v>4.2295081967213113</v>
      </c>
      <c r="BI36" s="75">
        <f t="shared" si="21"/>
        <v>3.2295081967213113</v>
      </c>
      <c r="BJ36" s="75">
        <f t="shared" si="21"/>
        <v>3.4918032786885247</v>
      </c>
      <c r="BK36" s="75">
        <f t="shared" si="21"/>
        <v>4.1311475409836067</v>
      </c>
      <c r="BL36" s="75">
        <f t="shared" si="21"/>
        <v>3.4918032786885247</v>
      </c>
      <c r="BM36" s="75">
        <f t="shared" si="21"/>
        <v>3.262295081967213</v>
      </c>
      <c r="BN36" s="75" t="e">
        <f t="shared" si="21"/>
        <v>#DIV/0!</v>
      </c>
      <c r="BO36" s="75">
        <f t="shared" si="21"/>
        <v>5.0655737704918034</v>
      </c>
      <c r="BP36" s="75">
        <f t="shared" si="21"/>
        <v>4.442622950819672</v>
      </c>
      <c r="BQ36" s="75">
        <f t="shared" si="21"/>
        <v>3.8524590163934427</v>
      </c>
      <c r="BR36" s="75">
        <f t="shared" si="21"/>
        <v>4.0163934426229506</v>
      </c>
      <c r="BS36" s="75">
        <f t="shared" si="21"/>
        <v>5.2131147540983607</v>
      </c>
      <c r="BT36" s="75" t="e">
        <f t="shared" si="21"/>
        <v>#DIV/0!</v>
      </c>
      <c r="BU36" s="75" t="e">
        <f t="shared" si="21"/>
        <v>#DIV/0!</v>
      </c>
      <c r="BV36" s="75" t="e">
        <f t="shared" si="21"/>
        <v>#DIV/0!</v>
      </c>
      <c r="BW36" s="75" t="e">
        <f t="shared" si="21"/>
        <v>#DIV/0!</v>
      </c>
      <c r="BX36" s="75" t="e">
        <f t="shared" si="21"/>
        <v>#DIV/0!</v>
      </c>
      <c r="BY36" s="75" t="e">
        <f t="shared" si="21"/>
        <v>#DIV/0!</v>
      </c>
      <c r="BZ36" s="75" t="e">
        <f t="shared" si="21"/>
        <v>#DIV/0!</v>
      </c>
      <c r="CA36" s="75" t="e">
        <f t="shared" si="21"/>
        <v>#DIV/0!</v>
      </c>
      <c r="CB36" s="75" t="e">
        <f t="shared" si="21"/>
        <v>#DIV/0!</v>
      </c>
      <c r="CC36" s="75" t="e">
        <f t="shared" si="21"/>
        <v>#DIV/0!</v>
      </c>
      <c r="CD36" s="75" t="e">
        <f t="shared" si="21"/>
        <v>#DIV/0!</v>
      </c>
      <c r="CE36" s="75" t="e">
        <f t="shared" si="21"/>
        <v>#DIV/0!</v>
      </c>
      <c r="CF36" s="75" t="e">
        <f t="shared" si="21"/>
        <v>#DIV/0!</v>
      </c>
      <c r="CG36" s="35" t="s">
        <v>16</v>
      </c>
      <c r="CJ36" s="89">
        <f>IF(CJ35=0,0,CJ34/CJ35)</f>
        <v>3.7</v>
      </c>
      <c r="CK36" s="89">
        <f t="shared" ref="CK36:DI36" si="22">IF(CK35=0,0,CK34/CK35)</f>
        <v>3.0666666666666669</v>
      </c>
      <c r="CL36" s="89">
        <f t="shared" si="22"/>
        <v>4.2333333333333334</v>
      </c>
      <c r="CM36" s="89">
        <f t="shared" si="22"/>
        <v>3.1666666666666665</v>
      </c>
      <c r="CN36" s="89">
        <f t="shared" si="22"/>
        <v>3.6</v>
      </c>
      <c r="CO36" s="89">
        <f t="shared" si="22"/>
        <v>4.2666666666666666</v>
      </c>
      <c r="CP36" s="89">
        <f t="shared" si="22"/>
        <v>3.4666666666666668</v>
      </c>
      <c r="CQ36" s="89">
        <f t="shared" si="22"/>
        <v>3.3333333333333335</v>
      </c>
      <c r="CR36" s="89">
        <f t="shared" si="22"/>
        <v>5.0999999999999996</v>
      </c>
      <c r="CS36" s="89">
        <f t="shared" si="22"/>
        <v>4.4000000000000004</v>
      </c>
      <c r="CT36" s="89">
        <f t="shared" si="22"/>
        <v>3.9333333333333331</v>
      </c>
      <c r="CU36" s="89">
        <f t="shared" si="22"/>
        <v>3.9333333333333331</v>
      </c>
      <c r="CV36" s="89">
        <f t="shared" si="22"/>
        <v>5.2666666666666666</v>
      </c>
      <c r="CW36" s="89">
        <f t="shared" si="22"/>
        <v>3.4838709677419355</v>
      </c>
      <c r="CX36" s="89">
        <f t="shared" si="22"/>
        <v>3.032258064516129</v>
      </c>
      <c r="CY36" s="89">
        <f t="shared" si="22"/>
        <v>4.225806451612903</v>
      </c>
      <c r="CZ36" s="89">
        <f t="shared" si="22"/>
        <v>3.2903225806451615</v>
      </c>
      <c r="DA36" s="89">
        <f t="shared" si="22"/>
        <v>3.3870967741935485</v>
      </c>
      <c r="DB36" s="89">
        <f t="shared" si="22"/>
        <v>4</v>
      </c>
      <c r="DC36" s="89">
        <f t="shared" si="22"/>
        <v>3.5161290322580645</v>
      </c>
      <c r="DD36" s="89">
        <f t="shared" si="22"/>
        <v>3.193548387096774</v>
      </c>
      <c r="DE36" s="89">
        <f t="shared" si="22"/>
        <v>5.032258064516129</v>
      </c>
      <c r="DF36" s="89">
        <f t="shared" si="22"/>
        <v>4.4838709677419351</v>
      </c>
      <c r="DG36" s="89">
        <f t="shared" si="22"/>
        <v>3.774193548387097</v>
      </c>
      <c r="DH36" s="89">
        <f t="shared" si="22"/>
        <v>4.096774193548387</v>
      </c>
      <c r="DI36" s="89">
        <f t="shared" si="22"/>
        <v>5.161290322580645</v>
      </c>
      <c r="DJ36" s="89"/>
      <c r="DK36" s="89"/>
      <c r="DL36" s="89"/>
      <c r="DM36" s="89"/>
      <c r="DN36" s="89"/>
      <c r="DO36" s="89"/>
      <c r="DP36" s="89"/>
      <c r="DQ36" s="89"/>
      <c r="DR36" s="89"/>
      <c r="DS36" s="89"/>
      <c r="DT36" s="89"/>
      <c r="DU36" s="89"/>
      <c r="DV36" s="89"/>
      <c r="DW36" s="89"/>
      <c r="DX36" s="89"/>
      <c r="DY36" s="89"/>
      <c r="DZ36" s="89"/>
      <c r="EA36" s="89"/>
      <c r="EB36" s="89"/>
      <c r="EC36" s="89"/>
      <c r="ED36" s="89"/>
      <c r="EE36" s="89"/>
      <c r="EF36" s="89"/>
      <c r="EG36" s="89"/>
      <c r="EH36" s="89"/>
      <c r="EI36" s="89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</row>
    <row r="37" spans="31:156" s="35" customFormat="1" x14ac:dyDescent="0.25"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>
        <f t="shared" ref="BF37:BO38" si="23">SUMIF($CJ$89:$HN$89,BF$89,$CJ37:$HN37)</f>
        <v>12</v>
      </c>
      <c r="BG37" s="75">
        <f t="shared" si="23"/>
        <v>11</v>
      </c>
      <c r="BH37" s="75">
        <f t="shared" si="23"/>
        <v>16</v>
      </c>
      <c r="BI37" s="75">
        <f t="shared" si="23"/>
        <v>14</v>
      </c>
      <c r="BJ37" s="75">
        <f t="shared" si="23"/>
        <v>14</v>
      </c>
      <c r="BK37" s="75">
        <f t="shared" si="23"/>
        <v>15</v>
      </c>
      <c r="BL37" s="75">
        <f t="shared" si="23"/>
        <v>14</v>
      </c>
      <c r="BM37" s="75">
        <f t="shared" si="23"/>
        <v>10</v>
      </c>
      <c r="BN37" s="75">
        <f t="shared" si="23"/>
        <v>0</v>
      </c>
      <c r="BO37" s="75">
        <f t="shared" si="23"/>
        <v>18</v>
      </c>
      <c r="BP37" s="75">
        <f t="shared" ref="BP37:BY38" si="24">SUMIF($CJ$89:$HN$89,BP$89,$CJ37:$HN37)</f>
        <v>16</v>
      </c>
      <c r="BQ37" s="75">
        <f t="shared" si="24"/>
        <v>15</v>
      </c>
      <c r="BR37" s="75">
        <f t="shared" si="24"/>
        <v>15</v>
      </c>
      <c r="BS37" s="75">
        <f t="shared" si="24"/>
        <v>19</v>
      </c>
      <c r="BT37" s="75">
        <f t="shared" si="24"/>
        <v>0</v>
      </c>
      <c r="BU37" s="75">
        <f t="shared" si="24"/>
        <v>0</v>
      </c>
      <c r="BV37" s="75">
        <f t="shared" si="24"/>
        <v>0</v>
      </c>
      <c r="BW37" s="75">
        <f t="shared" si="24"/>
        <v>0</v>
      </c>
      <c r="BX37" s="75">
        <f t="shared" si="24"/>
        <v>0</v>
      </c>
      <c r="BY37" s="75">
        <f t="shared" si="24"/>
        <v>0</v>
      </c>
      <c r="BZ37" s="75">
        <f t="shared" ref="BZ37:CF38" si="25">SUMIF($CJ$89:$HN$89,BZ$89,$CJ37:$HN37)</f>
        <v>0</v>
      </c>
      <c r="CA37" s="75">
        <f t="shared" si="25"/>
        <v>0</v>
      </c>
      <c r="CB37" s="75">
        <f t="shared" si="25"/>
        <v>0</v>
      </c>
      <c r="CC37" s="75">
        <f t="shared" si="25"/>
        <v>0</v>
      </c>
      <c r="CD37" s="75">
        <f t="shared" si="25"/>
        <v>0</v>
      </c>
      <c r="CE37" s="75">
        <f t="shared" si="25"/>
        <v>0</v>
      </c>
      <c r="CF37" s="75">
        <f t="shared" si="25"/>
        <v>0</v>
      </c>
      <c r="CG37" s="35" t="s">
        <v>59</v>
      </c>
      <c r="CJ37" s="89">
        <f t="shared" ref="CJ37:DI37" si="26">SUMIF($CI$90:$CI$485,"1",CJ$90:CJ$485)</f>
        <v>6</v>
      </c>
      <c r="CK37" s="89">
        <f t="shared" si="26"/>
        <v>6</v>
      </c>
      <c r="CL37" s="89">
        <f t="shared" si="26"/>
        <v>8</v>
      </c>
      <c r="CM37" s="89">
        <f t="shared" si="26"/>
        <v>8</v>
      </c>
      <c r="CN37" s="89">
        <f t="shared" si="26"/>
        <v>8</v>
      </c>
      <c r="CO37" s="89">
        <f t="shared" si="26"/>
        <v>7</v>
      </c>
      <c r="CP37" s="89">
        <f t="shared" si="26"/>
        <v>7</v>
      </c>
      <c r="CQ37" s="89">
        <f t="shared" si="26"/>
        <v>5</v>
      </c>
      <c r="CR37" s="89">
        <f t="shared" si="26"/>
        <v>7</v>
      </c>
      <c r="CS37" s="89">
        <f t="shared" si="26"/>
        <v>8</v>
      </c>
      <c r="CT37" s="89">
        <f t="shared" si="26"/>
        <v>9</v>
      </c>
      <c r="CU37" s="89">
        <f t="shared" si="26"/>
        <v>7</v>
      </c>
      <c r="CV37" s="89">
        <f t="shared" si="26"/>
        <v>9</v>
      </c>
      <c r="CW37" s="89">
        <f t="shared" si="26"/>
        <v>6</v>
      </c>
      <c r="CX37" s="89">
        <f t="shared" si="26"/>
        <v>5</v>
      </c>
      <c r="CY37" s="89">
        <f t="shared" si="26"/>
        <v>8</v>
      </c>
      <c r="CZ37" s="89">
        <f t="shared" si="26"/>
        <v>6</v>
      </c>
      <c r="DA37" s="89">
        <f t="shared" si="26"/>
        <v>6</v>
      </c>
      <c r="DB37" s="89">
        <f t="shared" si="26"/>
        <v>8</v>
      </c>
      <c r="DC37" s="89">
        <f t="shared" si="26"/>
        <v>7</v>
      </c>
      <c r="DD37" s="89">
        <f t="shared" si="26"/>
        <v>5</v>
      </c>
      <c r="DE37" s="89">
        <f t="shared" si="26"/>
        <v>11</v>
      </c>
      <c r="DF37" s="89">
        <f t="shared" si="26"/>
        <v>8</v>
      </c>
      <c r="DG37" s="89">
        <f t="shared" si="26"/>
        <v>6</v>
      </c>
      <c r="DH37" s="89">
        <f t="shared" si="26"/>
        <v>8</v>
      </c>
      <c r="DI37" s="89">
        <f t="shared" si="26"/>
        <v>10</v>
      </c>
      <c r="DJ37" s="89"/>
      <c r="DK37" s="89"/>
      <c r="DL37" s="89"/>
      <c r="DM37" s="89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/>
      <c r="EF37" s="89"/>
      <c r="EG37" s="89"/>
      <c r="EH37" s="89"/>
      <c r="EI37" s="89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</row>
    <row r="38" spans="31:156" s="35" customFormat="1" x14ac:dyDescent="0.25"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>
        <f t="shared" si="23"/>
        <v>4</v>
      </c>
      <c r="BG38" s="75">
        <f t="shared" si="23"/>
        <v>4</v>
      </c>
      <c r="BH38" s="75">
        <f t="shared" si="23"/>
        <v>4</v>
      </c>
      <c r="BI38" s="75">
        <f t="shared" si="23"/>
        <v>4</v>
      </c>
      <c r="BJ38" s="75">
        <f t="shared" si="23"/>
        <v>4</v>
      </c>
      <c r="BK38" s="75">
        <f t="shared" si="23"/>
        <v>4</v>
      </c>
      <c r="BL38" s="75">
        <f t="shared" si="23"/>
        <v>4</v>
      </c>
      <c r="BM38" s="75">
        <f t="shared" si="23"/>
        <v>4</v>
      </c>
      <c r="BN38" s="75">
        <f t="shared" si="23"/>
        <v>0</v>
      </c>
      <c r="BO38" s="75">
        <f t="shared" si="23"/>
        <v>4</v>
      </c>
      <c r="BP38" s="75">
        <f t="shared" si="24"/>
        <v>4</v>
      </c>
      <c r="BQ38" s="75">
        <f t="shared" si="24"/>
        <v>4</v>
      </c>
      <c r="BR38" s="75">
        <f t="shared" si="24"/>
        <v>4</v>
      </c>
      <c r="BS38" s="75">
        <f t="shared" si="24"/>
        <v>4</v>
      </c>
      <c r="BT38" s="75">
        <f t="shared" si="24"/>
        <v>0</v>
      </c>
      <c r="BU38" s="75">
        <f t="shared" si="24"/>
        <v>0</v>
      </c>
      <c r="BV38" s="75">
        <f t="shared" si="24"/>
        <v>0</v>
      </c>
      <c r="BW38" s="75">
        <f t="shared" si="24"/>
        <v>0</v>
      </c>
      <c r="BX38" s="75">
        <f t="shared" si="24"/>
        <v>0</v>
      </c>
      <c r="BY38" s="75">
        <f t="shared" si="24"/>
        <v>0</v>
      </c>
      <c r="BZ38" s="75">
        <f t="shared" si="25"/>
        <v>0</v>
      </c>
      <c r="CA38" s="75">
        <f t="shared" si="25"/>
        <v>0</v>
      </c>
      <c r="CB38" s="75">
        <f t="shared" si="25"/>
        <v>0</v>
      </c>
      <c r="CC38" s="75">
        <f t="shared" si="25"/>
        <v>0</v>
      </c>
      <c r="CD38" s="75">
        <f t="shared" si="25"/>
        <v>0</v>
      </c>
      <c r="CE38" s="75">
        <f t="shared" si="25"/>
        <v>0</v>
      </c>
      <c r="CF38" s="75">
        <f t="shared" si="25"/>
        <v>0</v>
      </c>
      <c r="CG38" s="35" t="s">
        <v>60</v>
      </c>
      <c r="CJ38" s="89">
        <f t="array" ref="CJ38">SUM((CJ$90:CJ$485&gt;0)*($CI$90:$CI$485=1))</f>
        <v>2</v>
      </c>
      <c r="CK38" s="89">
        <f t="array" ref="CK38">SUM((CK$90:CK$485&gt;0)*($CI$90:$CI$485=1))</f>
        <v>2</v>
      </c>
      <c r="CL38" s="89">
        <f t="array" ref="CL38">SUM((CL$90:CL$485&gt;0)*($CI$90:$CI$485=1))</f>
        <v>2</v>
      </c>
      <c r="CM38" s="89">
        <f t="array" ref="CM38">SUM((CM$90:CM$485&gt;0)*($CI$90:$CI$485=1))</f>
        <v>2</v>
      </c>
      <c r="CN38" s="89">
        <f t="array" ref="CN38">SUM((CN$90:CN$485&gt;0)*($CI$90:$CI$485=1))</f>
        <v>2</v>
      </c>
      <c r="CO38" s="89">
        <f t="array" ref="CO38">SUM((CO$90:CO$485&gt;0)*($CI$90:$CI$485=1))</f>
        <v>2</v>
      </c>
      <c r="CP38" s="89">
        <f t="array" ref="CP38">SUM((CP$90:CP$485&gt;0)*($CI$90:$CI$485=1))</f>
        <v>2</v>
      </c>
      <c r="CQ38" s="89">
        <f t="array" ref="CQ38">SUM((CQ$90:CQ$485&gt;0)*($CI$90:$CI$485=1))</f>
        <v>2</v>
      </c>
      <c r="CR38" s="89">
        <f t="array" ref="CR38">SUM((CR$90:CR$485&gt;0)*($CI$90:$CI$485=1))</f>
        <v>2</v>
      </c>
      <c r="CS38" s="89">
        <f t="array" ref="CS38">SUM((CS$90:CS$485&gt;0)*($CI$90:$CI$485=1))</f>
        <v>2</v>
      </c>
      <c r="CT38" s="89">
        <f t="array" ref="CT38">SUM((CT$90:CT$485&gt;0)*($CI$90:$CI$485=1))</f>
        <v>2</v>
      </c>
      <c r="CU38" s="89">
        <f t="array" ref="CU38">SUM((CU$90:CU$485&gt;0)*($CI$90:$CI$485=1))</f>
        <v>2</v>
      </c>
      <c r="CV38" s="89">
        <f t="array" ref="CV38">SUM((CV$90:CV$485&gt;0)*($CI$90:$CI$485=1))</f>
        <v>2</v>
      </c>
      <c r="CW38" s="89">
        <f t="array" ref="CW38">SUM((CW$90:CW$485&gt;0)*($CI$90:$CI$485=1))</f>
        <v>2</v>
      </c>
      <c r="CX38" s="89">
        <f t="array" ref="CX38">SUM((CX$90:CX$485&gt;0)*($CI$90:$CI$485=1))</f>
        <v>2</v>
      </c>
      <c r="CY38" s="89">
        <f t="array" ref="CY38">SUM((CY$90:CY$485&gt;0)*($CI$90:$CI$485=1))</f>
        <v>2</v>
      </c>
      <c r="CZ38" s="89">
        <f t="array" ref="CZ38">SUM((CZ$90:CZ$485&gt;0)*($CI$90:$CI$485=1))</f>
        <v>2</v>
      </c>
      <c r="DA38" s="89">
        <f t="array" ref="DA38">SUM((DA$90:DA$485&gt;0)*($CI$90:$CI$485=1))</f>
        <v>2</v>
      </c>
      <c r="DB38" s="89">
        <f t="array" ref="DB38">SUM((DB$90:DB$485&gt;0)*($CI$90:$CI$485=1))</f>
        <v>2</v>
      </c>
      <c r="DC38" s="89">
        <f t="array" ref="DC38">SUM((DC$90:DC$485&gt;0)*($CI$90:$CI$485=1))</f>
        <v>2</v>
      </c>
      <c r="DD38" s="89">
        <f t="array" ref="DD38">SUM((DD$90:DD$485&gt;0)*($CI$90:$CI$485=1))</f>
        <v>2</v>
      </c>
      <c r="DE38" s="89">
        <f t="array" ref="DE38">SUM((DE$90:DE$485&gt;0)*($CI$90:$CI$485=1))</f>
        <v>2</v>
      </c>
      <c r="DF38" s="89">
        <f t="array" ref="DF38">SUM((DF$90:DF$485&gt;0)*($CI$90:$CI$485=1))</f>
        <v>2</v>
      </c>
      <c r="DG38" s="89">
        <f t="array" ref="DG38">SUM((DG$90:DG$485&gt;0)*($CI$90:$CI$485=1))</f>
        <v>2</v>
      </c>
      <c r="DH38" s="89">
        <f t="array" ref="DH38">SUM((DH$90:DH$485&gt;0)*($CI$90:$CI$485=1))</f>
        <v>2</v>
      </c>
      <c r="DI38" s="89">
        <f t="array" ref="DI38">SUM((DI$90:DI$485&gt;0)*($CI$90:$CI$485=1))</f>
        <v>2</v>
      </c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  <c r="EG38" s="89"/>
      <c r="EH38" s="89"/>
      <c r="EI38" s="89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</row>
    <row r="39" spans="31:156" s="35" customFormat="1" x14ac:dyDescent="0.25"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>
        <f t="shared" ref="BF39:CF39" si="27">BF37/BF38</f>
        <v>3</v>
      </c>
      <c r="BG39" s="75">
        <f t="shared" si="27"/>
        <v>2.75</v>
      </c>
      <c r="BH39" s="75">
        <f t="shared" si="27"/>
        <v>4</v>
      </c>
      <c r="BI39" s="75">
        <f t="shared" si="27"/>
        <v>3.5</v>
      </c>
      <c r="BJ39" s="75">
        <f t="shared" si="27"/>
        <v>3.5</v>
      </c>
      <c r="BK39" s="75">
        <f t="shared" si="27"/>
        <v>3.75</v>
      </c>
      <c r="BL39" s="75">
        <f t="shared" si="27"/>
        <v>3.5</v>
      </c>
      <c r="BM39" s="75">
        <f t="shared" si="27"/>
        <v>2.5</v>
      </c>
      <c r="BN39" s="75" t="e">
        <f t="shared" si="27"/>
        <v>#DIV/0!</v>
      </c>
      <c r="BO39" s="75">
        <f t="shared" si="27"/>
        <v>4.5</v>
      </c>
      <c r="BP39" s="75">
        <f t="shared" si="27"/>
        <v>4</v>
      </c>
      <c r="BQ39" s="75">
        <f t="shared" si="27"/>
        <v>3.75</v>
      </c>
      <c r="BR39" s="75">
        <f t="shared" si="27"/>
        <v>3.75</v>
      </c>
      <c r="BS39" s="75">
        <f t="shared" si="27"/>
        <v>4.75</v>
      </c>
      <c r="BT39" s="75" t="e">
        <f t="shared" si="27"/>
        <v>#DIV/0!</v>
      </c>
      <c r="BU39" s="75" t="e">
        <f t="shared" si="27"/>
        <v>#DIV/0!</v>
      </c>
      <c r="BV39" s="75" t="e">
        <f t="shared" si="27"/>
        <v>#DIV/0!</v>
      </c>
      <c r="BW39" s="75" t="e">
        <f t="shared" si="27"/>
        <v>#DIV/0!</v>
      </c>
      <c r="BX39" s="75" t="e">
        <f t="shared" si="27"/>
        <v>#DIV/0!</v>
      </c>
      <c r="BY39" s="75" t="e">
        <f t="shared" si="27"/>
        <v>#DIV/0!</v>
      </c>
      <c r="BZ39" s="75" t="e">
        <f t="shared" si="27"/>
        <v>#DIV/0!</v>
      </c>
      <c r="CA39" s="75" t="e">
        <f t="shared" si="27"/>
        <v>#DIV/0!</v>
      </c>
      <c r="CB39" s="75" t="e">
        <f t="shared" si="27"/>
        <v>#DIV/0!</v>
      </c>
      <c r="CC39" s="75" t="e">
        <f t="shared" si="27"/>
        <v>#DIV/0!</v>
      </c>
      <c r="CD39" s="75" t="e">
        <f t="shared" si="27"/>
        <v>#DIV/0!</v>
      </c>
      <c r="CE39" s="75" t="e">
        <f t="shared" si="27"/>
        <v>#DIV/0!</v>
      </c>
      <c r="CF39" s="75" t="e">
        <f t="shared" si="27"/>
        <v>#DIV/0!</v>
      </c>
      <c r="CG39" s="35" t="s">
        <v>18</v>
      </c>
      <c r="CJ39" s="89">
        <f>IF(CJ38=0,0,CJ37/CJ38)</f>
        <v>3</v>
      </c>
      <c r="CK39" s="89">
        <f t="shared" ref="CK39:DI39" si="28">IF(CK38=0,0,CK37/CK38)</f>
        <v>3</v>
      </c>
      <c r="CL39" s="89">
        <f t="shared" si="28"/>
        <v>4</v>
      </c>
      <c r="CM39" s="89">
        <f t="shared" si="28"/>
        <v>4</v>
      </c>
      <c r="CN39" s="89">
        <f t="shared" si="28"/>
        <v>4</v>
      </c>
      <c r="CO39" s="89">
        <f t="shared" si="28"/>
        <v>3.5</v>
      </c>
      <c r="CP39" s="89">
        <f t="shared" si="28"/>
        <v>3.5</v>
      </c>
      <c r="CQ39" s="89">
        <f t="shared" si="28"/>
        <v>2.5</v>
      </c>
      <c r="CR39" s="89">
        <f t="shared" si="28"/>
        <v>3.5</v>
      </c>
      <c r="CS39" s="89">
        <f t="shared" si="28"/>
        <v>4</v>
      </c>
      <c r="CT39" s="89">
        <f t="shared" si="28"/>
        <v>4.5</v>
      </c>
      <c r="CU39" s="89">
        <f t="shared" si="28"/>
        <v>3.5</v>
      </c>
      <c r="CV39" s="89">
        <f t="shared" si="28"/>
        <v>4.5</v>
      </c>
      <c r="CW39" s="89">
        <f t="shared" si="28"/>
        <v>3</v>
      </c>
      <c r="CX39" s="89">
        <f t="shared" si="28"/>
        <v>2.5</v>
      </c>
      <c r="CY39" s="89">
        <f t="shared" si="28"/>
        <v>4</v>
      </c>
      <c r="CZ39" s="89">
        <f t="shared" si="28"/>
        <v>3</v>
      </c>
      <c r="DA39" s="89">
        <f t="shared" si="28"/>
        <v>3</v>
      </c>
      <c r="DB39" s="89">
        <f t="shared" si="28"/>
        <v>4</v>
      </c>
      <c r="DC39" s="89">
        <f t="shared" si="28"/>
        <v>3.5</v>
      </c>
      <c r="DD39" s="89">
        <f t="shared" si="28"/>
        <v>2.5</v>
      </c>
      <c r="DE39" s="89">
        <f t="shared" si="28"/>
        <v>5.5</v>
      </c>
      <c r="DF39" s="89">
        <f t="shared" si="28"/>
        <v>4</v>
      </c>
      <c r="DG39" s="89">
        <f t="shared" si="28"/>
        <v>3</v>
      </c>
      <c r="DH39" s="89">
        <f t="shared" si="28"/>
        <v>4</v>
      </c>
      <c r="DI39" s="89">
        <f t="shared" si="28"/>
        <v>5</v>
      </c>
      <c r="DJ39" s="89"/>
      <c r="DK39" s="89"/>
      <c r="DL39" s="89"/>
      <c r="DM39" s="89"/>
      <c r="DN39" s="89"/>
      <c r="DO39" s="89"/>
      <c r="DP39" s="89"/>
      <c r="DQ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/>
      <c r="EF39" s="89"/>
      <c r="EG39" s="89"/>
      <c r="EH39" s="89"/>
      <c r="EI39" s="89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</row>
    <row r="40" spans="31:156" s="35" customFormat="1" x14ac:dyDescent="0.25"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>
        <f t="shared" ref="BF40:BO41" si="29">SUMIF($CJ$89:$HN$89,BF$89,$CJ40:$HN40)</f>
        <v>75</v>
      </c>
      <c r="BG40" s="75">
        <f t="shared" si="29"/>
        <v>62</v>
      </c>
      <c r="BH40" s="75">
        <f t="shared" si="29"/>
        <v>86</v>
      </c>
      <c r="BI40" s="75">
        <f t="shared" si="29"/>
        <v>72</v>
      </c>
      <c r="BJ40" s="75">
        <f t="shared" si="29"/>
        <v>75</v>
      </c>
      <c r="BK40" s="75">
        <f t="shared" si="29"/>
        <v>90</v>
      </c>
      <c r="BL40" s="75">
        <f t="shared" si="29"/>
        <v>77</v>
      </c>
      <c r="BM40" s="75">
        <f t="shared" si="29"/>
        <v>69</v>
      </c>
      <c r="BN40" s="75">
        <f t="shared" si="29"/>
        <v>0</v>
      </c>
      <c r="BO40" s="75">
        <f t="shared" si="29"/>
        <v>110</v>
      </c>
      <c r="BP40" s="75">
        <f t="shared" ref="BP40:BY41" si="30">SUMIF($CJ$89:$HN$89,BP$89,$CJ40:$HN40)</f>
        <v>97</v>
      </c>
      <c r="BQ40" s="75">
        <f t="shared" si="30"/>
        <v>79</v>
      </c>
      <c r="BR40" s="75">
        <f t="shared" si="30"/>
        <v>85</v>
      </c>
      <c r="BS40" s="75">
        <f t="shared" si="30"/>
        <v>110</v>
      </c>
      <c r="BT40" s="75">
        <f t="shared" si="30"/>
        <v>0</v>
      </c>
      <c r="BU40" s="75">
        <f t="shared" si="30"/>
        <v>0</v>
      </c>
      <c r="BV40" s="75">
        <f t="shared" si="30"/>
        <v>0</v>
      </c>
      <c r="BW40" s="75">
        <f t="shared" si="30"/>
        <v>0</v>
      </c>
      <c r="BX40" s="75">
        <f t="shared" si="30"/>
        <v>0</v>
      </c>
      <c r="BY40" s="75">
        <f t="shared" si="30"/>
        <v>0</v>
      </c>
      <c r="BZ40" s="75">
        <f t="shared" ref="BZ40:CF41" si="31">SUMIF($CJ$89:$HN$89,BZ$89,$CJ40:$HN40)</f>
        <v>0</v>
      </c>
      <c r="CA40" s="75">
        <f t="shared" si="31"/>
        <v>0</v>
      </c>
      <c r="CB40" s="75">
        <f t="shared" si="31"/>
        <v>0</v>
      </c>
      <c r="CC40" s="75">
        <f t="shared" si="31"/>
        <v>0</v>
      </c>
      <c r="CD40" s="75">
        <f t="shared" si="31"/>
        <v>0</v>
      </c>
      <c r="CE40" s="75">
        <f t="shared" si="31"/>
        <v>0</v>
      </c>
      <c r="CF40" s="75">
        <f t="shared" si="31"/>
        <v>0</v>
      </c>
      <c r="CG40" s="35" t="s">
        <v>61</v>
      </c>
      <c r="CJ40" s="89">
        <f t="shared" ref="CJ40:DI40" si="32">SUMIF($CI$90:$CI$485,"&lt;6",CJ$90:CJ$485)</f>
        <v>38</v>
      </c>
      <c r="CK40" s="89">
        <f t="shared" si="32"/>
        <v>31</v>
      </c>
      <c r="CL40" s="89">
        <f t="shared" si="32"/>
        <v>43</v>
      </c>
      <c r="CM40" s="89">
        <f t="shared" si="32"/>
        <v>36</v>
      </c>
      <c r="CN40" s="89">
        <f t="shared" si="32"/>
        <v>41</v>
      </c>
      <c r="CO40" s="89">
        <f t="shared" si="32"/>
        <v>46</v>
      </c>
      <c r="CP40" s="89">
        <f t="shared" si="32"/>
        <v>40</v>
      </c>
      <c r="CQ40" s="89">
        <f t="shared" si="32"/>
        <v>35</v>
      </c>
      <c r="CR40" s="89">
        <f t="shared" si="32"/>
        <v>52</v>
      </c>
      <c r="CS40" s="89">
        <f t="shared" si="32"/>
        <v>47</v>
      </c>
      <c r="CT40" s="89">
        <f t="shared" si="32"/>
        <v>41</v>
      </c>
      <c r="CU40" s="89">
        <f t="shared" si="32"/>
        <v>39</v>
      </c>
      <c r="CV40" s="89">
        <f t="shared" si="32"/>
        <v>56</v>
      </c>
      <c r="CW40" s="89">
        <f t="shared" si="32"/>
        <v>37</v>
      </c>
      <c r="CX40" s="89">
        <f t="shared" si="32"/>
        <v>31</v>
      </c>
      <c r="CY40" s="89">
        <f t="shared" si="32"/>
        <v>43</v>
      </c>
      <c r="CZ40" s="89">
        <f t="shared" si="32"/>
        <v>36</v>
      </c>
      <c r="DA40" s="89">
        <f t="shared" si="32"/>
        <v>34</v>
      </c>
      <c r="DB40" s="89">
        <f t="shared" si="32"/>
        <v>44</v>
      </c>
      <c r="DC40" s="89">
        <f t="shared" si="32"/>
        <v>37</v>
      </c>
      <c r="DD40" s="89">
        <f t="shared" si="32"/>
        <v>34</v>
      </c>
      <c r="DE40" s="89">
        <f t="shared" si="32"/>
        <v>58</v>
      </c>
      <c r="DF40" s="89">
        <f t="shared" si="32"/>
        <v>50</v>
      </c>
      <c r="DG40" s="89">
        <f t="shared" si="32"/>
        <v>38</v>
      </c>
      <c r="DH40" s="89">
        <f t="shared" si="32"/>
        <v>46</v>
      </c>
      <c r="DI40" s="89">
        <f t="shared" si="32"/>
        <v>54</v>
      </c>
      <c r="DJ40" s="89"/>
      <c r="DK40" s="89"/>
      <c r="DL40" s="89"/>
      <c r="DM40" s="89"/>
      <c r="DN40" s="89"/>
      <c r="DO40" s="89"/>
      <c r="DP40" s="89"/>
      <c r="DQ40" s="89"/>
      <c r="DR40" s="89"/>
      <c r="DS40" s="89"/>
      <c r="DT40" s="89"/>
      <c r="DU40" s="89"/>
      <c r="DV40" s="89"/>
      <c r="DW40" s="89"/>
      <c r="DX40" s="89"/>
      <c r="DY40" s="89"/>
      <c r="DZ40" s="89"/>
      <c r="EA40" s="89"/>
      <c r="EB40" s="89"/>
      <c r="EC40" s="89"/>
      <c r="ED40" s="89"/>
      <c r="EE40" s="89"/>
      <c r="EF40" s="89"/>
      <c r="EG40" s="89"/>
      <c r="EH40" s="89"/>
      <c r="EI40" s="89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</row>
    <row r="41" spans="31:156" s="35" customFormat="1" x14ac:dyDescent="0.25"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>
        <f t="shared" si="29"/>
        <v>22</v>
      </c>
      <c r="BG41" s="75">
        <f t="shared" si="29"/>
        <v>22</v>
      </c>
      <c r="BH41" s="75">
        <f t="shared" si="29"/>
        <v>22</v>
      </c>
      <c r="BI41" s="75">
        <f t="shared" si="29"/>
        <v>22</v>
      </c>
      <c r="BJ41" s="75">
        <f t="shared" si="29"/>
        <v>22</v>
      </c>
      <c r="BK41" s="75">
        <f t="shared" si="29"/>
        <v>22</v>
      </c>
      <c r="BL41" s="75">
        <f t="shared" si="29"/>
        <v>22</v>
      </c>
      <c r="BM41" s="75">
        <f t="shared" si="29"/>
        <v>22</v>
      </c>
      <c r="BN41" s="75">
        <f t="shared" si="29"/>
        <v>0</v>
      </c>
      <c r="BO41" s="75">
        <f t="shared" si="29"/>
        <v>22</v>
      </c>
      <c r="BP41" s="75">
        <f t="shared" si="30"/>
        <v>22</v>
      </c>
      <c r="BQ41" s="75">
        <f t="shared" si="30"/>
        <v>22</v>
      </c>
      <c r="BR41" s="75">
        <f t="shared" si="30"/>
        <v>22</v>
      </c>
      <c r="BS41" s="75">
        <f t="shared" si="30"/>
        <v>22</v>
      </c>
      <c r="BT41" s="75">
        <f t="shared" si="30"/>
        <v>0</v>
      </c>
      <c r="BU41" s="75">
        <f t="shared" si="30"/>
        <v>0</v>
      </c>
      <c r="BV41" s="75">
        <f t="shared" si="30"/>
        <v>0</v>
      </c>
      <c r="BW41" s="75">
        <f t="shared" si="30"/>
        <v>0</v>
      </c>
      <c r="BX41" s="75">
        <f t="shared" si="30"/>
        <v>0</v>
      </c>
      <c r="BY41" s="75">
        <f t="shared" si="30"/>
        <v>0</v>
      </c>
      <c r="BZ41" s="75">
        <f t="shared" si="31"/>
        <v>0</v>
      </c>
      <c r="CA41" s="75">
        <f t="shared" si="31"/>
        <v>0</v>
      </c>
      <c r="CB41" s="75">
        <f t="shared" si="31"/>
        <v>0</v>
      </c>
      <c r="CC41" s="75">
        <f t="shared" si="31"/>
        <v>0</v>
      </c>
      <c r="CD41" s="75">
        <f t="shared" si="31"/>
        <v>0</v>
      </c>
      <c r="CE41" s="75">
        <f t="shared" si="31"/>
        <v>0</v>
      </c>
      <c r="CF41" s="75">
        <f t="shared" si="31"/>
        <v>0</v>
      </c>
      <c r="CG41" s="35" t="s">
        <v>62</v>
      </c>
      <c r="CJ41" s="89">
        <f t="array" ref="CJ41">SUM((CJ$90:CJ$485&gt;0)*($CI$90:$CI$485&lt;6))</f>
        <v>11</v>
      </c>
      <c r="CK41" s="89">
        <f t="array" ref="CK41">SUM((CK$90:CK$485&gt;0)*($CI$90:$CI$485&lt;6))</f>
        <v>11</v>
      </c>
      <c r="CL41" s="89">
        <f t="array" ref="CL41">SUM((CL$90:CL$485&gt;0)*($CI$90:$CI$485&lt;6))</f>
        <v>11</v>
      </c>
      <c r="CM41" s="89">
        <f t="array" ref="CM41">SUM((CM$90:CM$485&gt;0)*($CI$90:$CI$485&lt;6))</f>
        <v>11</v>
      </c>
      <c r="CN41" s="89">
        <f t="array" ref="CN41">SUM((CN$90:CN$485&gt;0)*($CI$90:$CI$485&lt;6))</f>
        <v>11</v>
      </c>
      <c r="CO41" s="89">
        <f t="array" ref="CO41">SUM((CO$90:CO$485&gt;0)*($CI$90:$CI$485&lt;6))</f>
        <v>11</v>
      </c>
      <c r="CP41" s="89">
        <f t="array" ref="CP41">SUM((CP$90:CP$485&gt;0)*($CI$90:$CI$485&lt;6))</f>
        <v>11</v>
      </c>
      <c r="CQ41" s="89">
        <f t="array" ref="CQ41">SUM((CQ$90:CQ$485&gt;0)*($CI$90:$CI$485&lt;6))</f>
        <v>11</v>
      </c>
      <c r="CR41" s="89">
        <f t="array" ref="CR41">SUM((CR$90:CR$485&gt;0)*($CI$90:$CI$485&lt;6))</f>
        <v>11</v>
      </c>
      <c r="CS41" s="89">
        <f t="array" ref="CS41">SUM((CS$90:CS$485&gt;0)*($CI$90:$CI$485&lt;6))</f>
        <v>11</v>
      </c>
      <c r="CT41" s="89">
        <f t="array" ref="CT41">SUM((CT$90:CT$485&gt;0)*($CI$90:$CI$485&lt;6))</f>
        <v>11</v>
      </c>
      <c r="CU41" s="89">
        <f t="array" ref="CU41">SUM((CU$90:CU$485&gt;0)*($CI$90:$CI$485&lt;6))</f>
        <v>11</v>
      </c>
      <c r="CV41" s="89">
        <f t="array" ref="CV41">SUM((CV$90:CV$485&gt;0)*($CI$90:$CI$485&lt;6))</f>
        <v>11</v>
      </c>
      <c r="CW41" s="89">
        <f t="array" ref="CW41">SUM((CW$90:CW$485&gt;0)*($CI$90:$CI$485&lt;6))</f>
        <v>11</v>
      </c>
      <c r="CX41" s="89">
        <f t="array" ref="CX41">SUM((CX$90:CX$485&gt;0)*($CI$90:$CI$485&lt;6))</f>
        <v>11</v>
      </c>
      <c r="CY41" s="89">
        <f t="array" ref="CY41">SUM((CY$90:CY$485&gt;0)*($CI$90:$CI$485&lt;6))</f>
        <v>11</v>
      </c>
      <c r="CZ41" s="89">
        <f t="array" ref="CZ41">SUM((CZ$90:CZ$485&gt;0)*($CI$90:$CI$485&lt;6))</f>
        <v>11</v>
      </c>
      <c r="DA41" s="89">
        <f t="array" ref="DA41">SUM((DA$90:DA$485&gt;0)*($CI$90:$CI$485&lt;6))</f>
        <v>11</v>
      </c>
      <c r="DB41" s="89">
        <f t="array" ref="DB41">SUM((DB$90:DB$485&gt;0)*($CI$90:$CI$485&lt;6))</f>
        <v>11</v>
      </c>
      <c r="DC41" s="89">
        <f t="array" ref="DC41">SUM((DC$90:DC$485&gt;0)*($CI$90:$CI$485&lt;6))</f>
        <v>11</v>
      </c>
      <c r="DD41" s="89">
        <f t="array" ref="DD41">SUM((DD$90:DD$485&gt;0)*($CI$90:$CI$485&lt;6))</f>
        <v>11</v>
      </c>
      <c r="DE41" s="89">
        <f t="array" ref="DE41">SUM((DE$90:DE$485&gt;0)*($CI$90:$CI$485&lt;6))</f>
        <v>11</v>
      </c>
      <c r="DF41" s="89">
        <f t="array" ref="DF41">SUM((DF$90:DF$485&gt;0)*($CI$90:$CI$485&lt;6))</f>
        <v>11</v>
      </c>
      <c r="DG41" s="89">
        <f t="array" ref="DG41">SUM((DG$90:DG$485&gt;0)*($CI$90:$CI$485&lt;6))</f>
        <v>11</v>
      </c>
      <c r="DH41" s="89">
        <f t="array" ref="DH41">SUM((DH$90:DH$485&gt;0)*($CI$90:$CI$485&lt;6))</f>
        <v>11</v>
      </c>
      <c r="DI41" s="89">
        <f t="array" ref="DI41">SUM((DI$90:DI$485&gt;0)*($CI$90:$CI$485&lt;6))</f>
        <v>11</v>
      </c>
      <c r="DJ41" s="89"/>
      <c r="DK41" s="89"/>
      <c r="DL41" s="89"/>
      <c r="DM41" s="89"/>
      <c r="DN41" s="89"/>
      <c r="DO41" s="89"/>
      <c r="DP41" s="89"/>
      <c r="DQ41" s="89"/>
      <c r="DR41" s="89"/>
      <c r="DS41" s="89"/>
      <c r="DT41" s="89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  <c r="EG41" s="89"/>
      <c r="EH41" s="89"/>
      <c r="EI41" s="89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</row>
    <row r="42" spans="31:156" s="35" customFormat="1" x14ac:dyDescent="0.25"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>
        <f t="shared" ref="BF42:CF42" si="33">BF40/BF41</f>
        <v>3.4090909090909092</v>
      </c>
      <c r="BG42" s="75">
        <f t="shared" si="33"/>
        <v>2.8181818181818183</v>
      </c>
      <c r="BH42" s="75">
        <f t="shared" si="33"/>
        <v>3.9090909090909092</v>
      </c>
      <c r="BI42" s="75">
        <f t="shared" si="33"/>
        <v>3.2727272727272729</v>
      </c>
      <c r="BJ42" s="75">
        <f t="shared" si="33"/>
        <v>3.4090909090909092</v>
      </c>
      <c r="BK42" s="75">
        <f t="shared" si="33"/>
        <v>4.0909090909090908</v>
      </c>
      <c r="BL42" s="75">
        <f t="shared" si="33"/>
        <v>3.5</v>
      </c>
      <c r="BM42" s="75">
        <f t="shared" si="33"/>
        <v>3.1363636363636362</v>
      </c>
      <c r="BN42" s="75" t="e">
        <f t="shared" si="33"/>
        <v>#DIV/0!</v>
      </c>
      <c r="BO42" s="75">
        <f t="shared" si="33"/>
        <v>5</v>
      </c>
      <c r="BP42" s="75">
        <f t="shared" si="33"/>
        <v>4.4090909090909092</v>
      </c>
      <c r="BQ42" s="75">
        <f t="shared" si="33"/>
        <v>3.5909090909090908</v>
      </c>
      <c r="BR42" s="75">
        <f t="shared" si="33"/>
        <v>3.8636363636363638</v>
      </c>
      <c r="BS42" s="75">
        <f t="shared" si="33"/>
        <v>5</v>
      </c>
      <c r="BT42" s="75" t="e">
        <f t="shared" si="33"/>
        <v>#DIV/0!</v>
      </c>
      <c r="BU42" s="75" t="e">
        <f t="shared" si="33"/>
        <v>#DIV/0!</v>
      </c>
      <c r="BV42" s="75" t="e">
        <f t="shared" si="33"/>
        <v>#DIV/0!</v>
      </c>
      <c r="BW42" s="75" t="e">
        <f t="shared" si="33"/>
        <v>#DIV/0!</v>
      </c>
      <c r="BX42" s="75" t="e">
        <f t="shared" si="33"/>
        <v>#DIV/0!</v>
      </c>
      <c r="BY42" s="75" t="e">
        <f t="shared" si="33"/>
        <v>#DIV/0!</v>
      </c>
      <c r="BZ42" s="75" t="e">
        <f t="shared" si="33"/>
        <v>#DIV/0!</v>
      </c>
      <c r="CA42" s="75" t="e">
        <f t="shared" si="33"/>
        <v>#DIV/0!</v>
      </c>
      <c r="CB42" s="75" t="e">
        <f t="shared" si="33"/>
        <v>#DIV/0!</v>
      </c>
      <c r="CC42" s="75" t="e">
        <f t="shared" si="33"/>
        <v>#DIV/0!</v>
      </c>
      <c r="CD42" s="75" t="e">
        <f t="shared" si="33"/>
        <v>#DIV/0!</v>
      </c>
      <c r="CE42" s="75" t="e">
        <f t="shared" si="33"/>
        <v>#DIV/0!</v>
      </c>
      <c r="CF42" s="75" t="e">
        <f t="shared" si="33"/>
        <v>#DIV/0!</v>
      </c>
      <c r="CG42" s="35" t="s">
        <v>17</v>
      </c>
      <c r="CJ42" s="89">
        <f>IF(CJ41=0,0,CJ40/CJ41)</f>
        <v>3.4545454545454546</v>
      </c>
      <c r="CK42" s="89">
        <f t="shared" ref="CK42:DI42" si="34">IF(CK41=0,0,CK40/CK41)</f>
        <v>2.8181818181818183</v>
      </c>
      <c r="CL42" s="89">
        <f t="shared" si="34"/>
        <v>3.9090909090909092</v>
      </c>
      <c r="CM42" s="89">
        <f t="shared" si="34"/>
        <v>3.2727272727272729</v>
      </c>
      <c r="CN42" s="89">
        <f t="shared" si="34"/>
        <v>3.7272727272727271</v>
      </c>
      <c r="CO42" s="89">
        <f t="shared" si="34"/>
        <v>4.1818181818181817</v>
      </c>
      <c r="CP42" s="89">
        <f t="shared" si="34"/>
        <v>3.6363636363636362</v>
      </c>
      <c r="CQ42" s="89">
        <f t="shared" si="34"/>
        <v>3.1818181818181817</v>
      </c>
      <c r="CR42" s="89">
        <f t="shared" si="34"/>
        <v>4.7272727272727275</v>
      </c>
      <c r="CS42" s="89">
        <f t="shared" si="34"/>
        <v>4.2727272727272725</v>
      </c>
      <c r="CT42" s="89">
        <f t="shared" si="34"/>
        <v>3.7272727272727271</v>
      </c>
      <c r="CU42" s="89">
        <f t="shared" si="34"/>
        <v>3.5454545454545454</v>
      </c>
      <c r="CV42" s="89">
        <f t="shared" si="34"/>
        <v>5.0909090909090908</v>
      </c>
      <c r="CW42" s="89">
        <f t="shared" si="34"/>
        <v>3.3636363636363638</v>
      </c>
      <c r="CX42" s="89">
        <f t="shared" si="34"/>
        <v>2.8181818181818183</v>
      </c>
      <c r="CY42" s="89">
        <f t="shared" si="34"/>
        <v>3.9090909090909092</v>
      </c>
      <c r="CZ42" s="89">
        <f t="shared" si="34"/>
        <v>3.2727272727272729</v>
      </c>
      <c r="DA42" s="89">
        <f t="shared" si="34"/>
        <v>3.0909090909090908</v>
      </c>
      <c r="DB42" s="89">
        <f t="shared" si="34"/>
        <v>4</v>
      </c>
      <c r="DC42" s="89">
        <f t="shared" si="34"/>
        <v>3.3636363636363638</v>
      </c>
      <c r="DD42" s="89">
        <f t="shared" si="34"/>
        <v>3.0909090909090908</v>
      </c>
      <c r="DE42" s="89">
        <f t="shared" si="34"/>
        <v>5.2727272727272725</v>
      </c>
      <c r="DF42" s="89">
        <f t="shared" si="34"/>
        <v>4.5454545454545459</v>
      </c>
      <c r="DG42" s="89">
        <f t="shared" si="34"/>
        <v>3.4545454545454546</v>
      </c>
      <c r="DH42" s="89">
        <f t="shared" si="34"/>
        <v>4.1818181818181817</v>
      </c>
      <c r="DI42" s="89">
        <f t="shared" si="34"/>
        <v>4.9090909090909092</v>
      </c>
      <c r="DJ42" s="89"/>
      <c r="DK42" s="89"/>
      <c r="DL42" s="89"/>
      <c r="DM42" s="89"/>
      <c r="DN42" s="89"/>
      <c r="DO42" s="89"/>
      <c r="DP42" s="89"/>
      <c r="DQ42" s="89"/>
      <c r="DR42" s="89"/>
      <c r="DS42" s="89"/>
      <c r="DT42" s="89"/>
      <c r="DU42" s="89"/>
      <c r="DV42" s="89"/>
      <c r="DW42" s="89"/>
      <c r="DX42" s="89"/>
      <c r="DY42" s="89"/>
      <c r="DZ42" s="89"/>
      <c r="EA42" s="89"/>
      <c r="EB42" s="89"/>
      <c r="EC42" s="89"/>
      <c r="ED42" s="89"/>
      <c r="EE42" s="89"/>
      <c r="EF42" s="89"/>
      <c r="EG42" s="89"/>
      <c r="EH42" s="89"/>
      <c r="EI42" s="89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</row>
    <row r="43" spans="31:156" s="35" customFormat="1" x14ac:dyDescent="0.25"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>
        <f t="shared" ref="BF43:BO44" si="35">SUMIF($CJ$89:$HN$89,BF$89,$CJ43:$HN43)</f>
        <v>101</v>
      </c>
      <c r="BG43" s="75">
        <f t="shared" si="35"/>
        <v>84</v>
      </c>
      <c r="BH43" s="75">
        <f t="shared" si="35"/>
        <v>119</v>
      </c>
      <c r="BI43" s="75">
        <f t="shared" si="35"/>
        <v>96</v>
      </c>
      <c r="BJ43" s="75">
        <f t="shared" si="35"/>
        <v>100</v>
      </c>
      <c r="BK43" s="75">
        <f t="shared" si="35"/>
        <v>122</v>
      </c>
      <c r="BL43" s="75">
        <f t="shared" si="35"/>
        <v>101</v>
      </c>
      <c r="BM43" s="75">
        <f t="shared" si="35"/>
        <v>93</v>
      </c>
      <c r="BN43" s="75">
        <f t="shared" si="35"/>
        <v>0</v>
      </c>
      <c r="BO43" s="75">
        <f t="shared" si="35"/>
        <v>146</v>
      </c>
      <c r="BP43" s="75">
        <f t="shared" ref="BP43:BY44" si="36">SUMIF($CJ$89:$HN$89,BP$89,$CJ43:$HN43)</f>
        <v>129</v>
      </c>
      <c r="BQ43" s="75">
        <f t="shared" si="36"/>
        <v>106</v>
      </c>
      <c r="BR43" s="75">
        <f t="shared" si="36"/>
        <v>112</v>
      </c>
      <c r="BS43" s="75">
        <f t="shared" si="36"/>
        <v>150</v>
      </c>
      <c r="BT43" s="75">
        <f t="shared" si="36"/>
        <v>0</v>
      </c>
      <c r="BU43" s="75">
        <f t="shared" si="36"/>
        <v>0</v>
      </c>
      <c r="BV43" s="75">
        <f t="shared" si="36"/>
        <v>0</v>
      </c>
      <c r="BW43" s="75">
        <f t="shared" si="36"/>
        <v>0</v>
      </c>
      <c r="BX43" s="75">
        <f t="shared" si="36"/>
        <v>0</v>
      </c>
      <c r="BY43" s="75">
        <f t="shared" si="36"/>
        <v>0</v>
      </c>
      <c r="BZ43" s="75">
        <f t="shared" ref="BZ43:CF44" si="37">SUMIF($CJ$89:$HN$89,BZ$89,$CJ43:$HN43)</f>
        <v>0</v>
      </c>
      <c r="CA43" s="75">
        <f t="shared" si="37"/>
        <v>0</v>
      </c>
      <c r="CB43" s="75">
        <f t="shared" si="37"/>
        <v>0</v>
      </c>
      <c r="CC43" s="75">
        <f t="shared" si="37"/>
        <v>0</v>
      </c>
      <c r="CD43" s="75">
        <f t="shared" si="37"/>
        <v>0</v>
      </c>
      <c r="CE43" s="75">
        <f t="shared" si="37"/>
        <v>0</v>
      </c>
      <c r="CF43" s="75">
        <f t="shared" si="37"/>
        <v>0</v>
      </c>
      <c r="CG43" s="35" t="s">
        <v>121</v>
      </c>
      <c r="CJ43" s="89">
        <f t="shared" ref="CJ43:DI43" si="38">SUMIF($CI$90:$CI$485,"&lt;11",CJ$90:CJ$485)</f>
        <v>50</v>
      </c>
      <c r="CK43" s="89">
        <f t="shared" si="38"/>
        <v>42</v>
      </c>
      <c r="CL43" s="89">
        <f t="shared" si="38"/>
        <v>58</v>
      </c>
      <c r="CM43" s="89">
        <f t="shared" si="38"/>
        <v>49</v>
      </c>
      <c r="CN43" s="89">
        <f t="shared" si="38"/>
        <v>54</v>
      </c>
      <c r="CO43" s="89">
        <f t="shared" si="38"/>
        <v>62</v>
      </c>
      <c r="CP43" s="89">
        <f t="shared" si="38"/>
        <v>52</v>
      </c>
      <c r="CQ43" s="89">
        <f t="shared" si="38"/>
        <v>47</v>
      </c>
      <c r="CR43" s="89">
        <f t="shared" si="38"/>
        <v>70</v>
      </c>
      <c r="CS43" s="89">
        <f t="shared" si="38"/>
        <v>62</v>
      </c>
      <c r="CT43" s="89">
        <f t="shared" si="38"/>
        <v>56</v>
      </c>
      <c r="CU43" s="89">
        <f t="shared" si="38"/>
        <v>53</v>
      </c>
      <c r="CV43" s="89">
        <f t="shared" si="38"/>
        <v>77</v>
      </c>
      <c r="CW43" s="89">
        <f t="shared" si="38"/>
        <v>51</v>
      </c>
      <c r="CX43" s="89">
        <f t="shared" si="38"/>
        <v>42</v>
      </c>
      <c r="CY43" s="89">
        <f t="shared" si="38"/>
        <v>61</v>
      </c>
      <c r="CZ43" s="89">
        <f t="shared" si="38"/>
        <v>47</v>
      </c>
      <c r="DA43" s="89">
        <f t="shared" si="38"/>
        <v>46</v>
      </c>
      <c r="DB43" s="89">
        <f t="shared" si="38"/>
        <v>60</v>
      </c>
      <c r="DC43" s="89">
        <f t="shared" si="38"/>
        <v>49</v>
      </c>
      <c r="DD43" s="89">
        <f t="shared" si="38"/>
        <v>46</v>
      </c>
      <c r="DE43" s="89">
        <f t="shared" si="38"/>
        <v>76</v>
      </c>
      <c r="DF43" s="89">
        <f t="shared" si="38"/>
        <v>67</v>
      </c>
      <c r="DG43" s="89">
        <f t="shared" si="38"/>
        <v>50</v>
      </c>
      <c r="DH43" s="89">
        <f t="shared" si="38"/>
        <v>59</v>
      </c>
      <c r="DI43" s="89">
        <f t="shared" si="38"/>
        <v>73</v>
      </c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  <c r="EG43" s="89"/>
      <c r="EH43" s="89"/>
      <c r="EI43" s="89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</row>
    <row r="44" spans="31:156" s="35" customFormat="1" x14ac:dyDescent="0.25"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>
        <f t="shared" si="35"/>
        <v>30</v>
      </c>
      <c r="BG44" s="75">
        <f t="shared" si="35"/>
        <v>30</v>
      </c>
      <c r="BH44" s="75">
        <f t="shared" si="35"/>
        <v>30</v>
      </c>
      <c r="BI44" s="75">
        <f t="shared" si="35"/>
        <v>30</v>
      </c>
      <c r="BJ44" s="75">
        <f t="shared" si="35"/>
        <v>30</v>
      </c>
      <c r="BK44" s="75">
        <f t="shared" si="35"/>
        <v>30</v>
      </c>
      <c r="BL44" s="75">
        <f t="shared" si="35"/>
        <v>30</v>
      </c>
      <c r="BM44" s="75">
        <f t="shared" si="35"/>
        <v>30</v>
      </c>
      <c r="BN44" s="75">
        <f t="shared" si="35"/>
        <v>0</v>
      </c>
      <c r="BO44" s="75">
        <f t="shared" si="35"/>
        <v>30</v>
      </c>
      <c r="BP44" s="75">
        <f t="shared" si="36"/>
        <v>30</v>
      </c>
      <c r="BQ44" s="75">
        <f t="shared" si="36"/>
        <v>30</v>
      </c>
      <c r="BR44" s="75">
        <f t="shared" si="36"/>
        <v>30</v>
      </c>
      <c r="BS44" s="75">
        <f t="shared" si="36"/>
        <v>30</v>
      </c>
      <c r="BT44" s="75">
        <f t="shared" si="36"/>
        <v>0</v>
      </c>
      <c r="BU44" s="75">
        <f t="shared" si="36"/>
        <v>0</v>
      </c>
      <c r="BV44" s="75">
        <f t="shared" si="36"/>
        <v>0</v>
      </c>
      <c r="BW44" s="75">
        <f t="shared" si="36"/>
        <v>0</v>
      </c>
      <c r="BX44" s="75">
        <f t="shared" si="36"/>
        <v>0</v>
      </c>
      <c r="BY44" s="75">
        <f t="shared" si="36"/>
        <v>0</v>
      </c>
      <c r="BZ44" s="75">
        <f t="shared" si="37"/>
        <v>0</v>
      </c>
      <c r="CA44" s="75">
        <f t="shared" si="37"/>
        <v>0</v>
      </c>
      <c r="CB44" s="75">
        <f t="shared" si="37"/>
        <v>0</v>
      </c>
      <c r="CC44" s="75">
        <f t="shared" si="37"/>
        <v>0</v>
      </c>
      <c r="CD44" s="75">
        <f t="shared" si="37"/>
        <v>0</v>
      </c>
      <c r="CE44" s="75">
        <f t="shared" si="37"/>
        <v>0</v>
      </c>
      <c r="CF44" s="75">
        <f t="shared" si="37"/>
        <v>0</v>
      </c>
      <c r="CG44" s="35" t="s">
        <v>122</v>
      </c>
      <c r="CJ44" s="89">
        <f t="array" ref="CJ44">SUM((CJ$90:CJ$485&gt;0)*($CI$90:$CI$485&lt;11))</f>
        <v>15</v>
      </c>
      <c r="CK44" s="89">
        <f t="array" ref="CK44">SUM((CK$90:CK$485&gt;0)*($CI$90:$CI$485&lt;11))</f>
        <v>15</v>
      </c>
      <c r="CL44" s="89">
        <f t="array" ref="CL44">SUM((CL$90:CL$485&gt;0)*($CI$90:$CI$485&lt;11))</f>
        <v>15</v>
      </c>
      <c r="CM44" s="89">
        <f t="array" ref="CM44">SUM((CM$90:CM$485&gt;0)*($CI$90:$CI$485&lt;11))</f>
        <v>15</v>
      </c>
      <c r="CN44" s="89">
        <f t="array" ref="CN44">SUM((CN$90:CN$485&gt;0)*($CI$90:$CI$485&lt;11))</f>
        <v>15</v>
      </c>
      <c r="CO44" s="89">
        <f t="array" ref="CO44">SUM((CO$90:CO$485&gt;0)*($CI$90:$CI$485&lt;11))</f>
        <v>15</v>
      </c>
      <c r="CP44" s="89">
        <f t="array" ref="CP44">SUM((CP$90:CP$485&gt;0)*($CI$90:$CI$485&lt;11))</f>
        <v>15</v>
      </c>
      <c r="CQ44" s="89">
        <f t="array" ref="CQ44">SUM((CQ$90:CQ$485&gt;0)*($CI$90:$CI$485&lt;11))</f>
        <v>15</v>
      </c>
      <c r="CR44" s="89">
        <f t="array" ref="CR44">SUM((CR$90:CR$485&gt;0)*($CI$90:$CI$485&lt;11))</f>
        <v>15</v>
      </c>
      <c r="CS44" s="89">
        <f t="array" ref="CS44">SUM((CS$90:CS$485&gt;0)*($CI$90:$CI$485&lt;11))</f>
        <v>15</v>
      </c>
      <c r="CT44" s="89">
        <f t="array" ref="CT44">SUM((CT$90:CT$485&gt;0)*($CI$90:$CI$485&lt;11))</f>
        <v>15</v>
      </c>
      <c r="CU44" s="89">
        <f t="array" ref="CU44">SUM((CU$90:CU$485&gt;0)*($CI$90:$CI$485&lt;11))</f>
        <v>15</v>
      </c>
      <c r="CV44" s="89">
        <f t="array" ref="CV44">SUM((CV$90:CV$485&gt;0)*($CI$90:$CI$485&lt;11))</f>
        <v>15</v>
      </c>
      <c r="CW44" s="89">
        <f t="array" ref="CW44">SUM((CW$90:CW$485&gt;0)*($CI$90:$CI$485&lt;11))</f>
        <v>15</v>
      </c>
      <c r="CX44" s="89">
        <f t="array" ref="CX44">SUM((CX$90:CX$485&gt;0)*($CI$90:$CI$485&lt;11))</f>
        <v>15</v>
      </c>
      <c r="CY44" s="89">
        <f t="array" ref="CY44">SUM((CY$90:CY$485&gt;0)*($CI$90:$CI$485&lt;11))</f>
        <v>15</v>
      </c>
      <c r="CZ44" s="89">
        <f t="array" ref="CZ44">SUM((CZ$90:CZ$485&gt;0)*($CI$90:$CI$485&lt;11))</f>
        <v>15</v>
      </c>
      <c r="DA44" s="89">
        <f t="array" ref="DA44">SUM((DA$90:DA$485&gt;0)*($CI$90:$CI$485&lt;11))</f>
        <v>15</v>
      </c>
      <c r="DB44" s="89">
        <f t="array" ref="DB44">SUM((DB$90:DB$485&gt;0)*($CI$90:$CI$485&lt;11))</f>
        <v>15</v>
      </c>
      <c r="DC44" s="89">
        <f t="array" ref="DC44">SUM((DC$90:DC$485&gt;0)*($CI$90:$CI$485&lt;11))</f>
        <v>15</v>
      </c>
      <c r="DD44" s="89">
        <f t="array" ref="DD44">SUM((DD$90:DD$485&gt;0)*($CI$90:$CI$485&lt;11))</f>
        <v>15</v>
      </c>
      <c r="DE44" s="89">
        <f t="array" ref="DE44">SUM((DE$90:DE$485&gt;0)*($CI$90:$CI$485&lt;11))</f>
        <v>15</v>
      </c>
      <c r="DF44" s="89">
        <f t="array" ref="DF44">SUM((DF$90:DF$485&gt;0)*($CI$90:$CI$485&lt;11))</f>
        <v>15</v>
      </c>
      <c r="DG44" s="89">
        <f t="array" ref="DG44">SUM((DG$90:DG$485&gt;0)*($CI$90:$CI$485&lt;11))</f>
        <v>15</v>
      </c>
      <c r="DH44" s="89">
        <f t="array" ref="DH44">SUM((DH$90:DH$485&gt;0)*($CI$90:$CI$485&lt;11))</f>
        <v>15</v>
      </c>
      <c r="DI44" s="89">
        <f t="array" ref="DI44">SUM((DI$90:DI$485&gt;0)*($CI$90:$CI$485&lt;11))</f>
        <v>15</v>
      </c>
      <c r="DJ44" s="89"/>
      <c r="DK44" s="89"/>
      <c r="DL44" s="89"/>
      <c r="DM44" s="89"/>
      <c r="DN44" s="89"/>
      <c r="DO44" s="89"/>
      <c r="DP44" s="89"/>
      <c r="DQ44" s="89"/>
      <c r="DR44" s="89"/>
      <c r="DS44" s="89"/>
      <c r="DT44" s="89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/>
      <c r="EF44" s="89"/>
      <c r="EG44" s="89"/>
      <c r="EH44" s="89"/>
      <c r="EI44" s="89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</row>
    <row r="45" spans="31:156" s="35" customFormat="1" x14ac:dyDescent="0.25"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>
        <f t="shared" ref="BF45:CF45" si="39">BF43/BF44</f>
        <v>3.3666666666666667</v>
      </c>
      <c r="BG45" s="75">
        <f t="shared" si="39"/>
        <v>2.8</v>
      </c>
      <c r="BH45" s="75">
        <f t="shared" si="39"/>
        <v>3.9666666666666668</v>
      </c>
      <c r="BI45" s="75">
        <f t="shared" si="39"/>
        <v>3.2</v>
      </c>
      <c r="BJ45" s="75">
        <f t="shared" si="39"/>
        <v>3.3333333333333335</v>
      </c>
      <c r="BK45" s="75">
        <f t="shared" si="39"/>
        <v>4.0666666666666664</v>
      </c>
      <c r="BL45" s="75">
        <f t="shared" si="39"/>
        <v>3.3666666666666667</v>
      </c>
      <c r="BM45" s="75">
        <f t="shared" si="39"/>
        <v>3.1</v>
      </c>
      <c r="BN45" s="75" t="e">
        <f t="shared" si="39"/>
        <v>#DIV/0!</v>
      </c>
      <c r="BO45" s="75">
        <f t="shared" si="39"/>
        <v>4.8666666666666663</v>
      </c>
      <c r="BP45" s="75">
        <f t="shared" si="39"/>
        <v>4.3</v>
      </c>
      <c r="BQ45" s="75">
        <f t="shared" si="39"/>
        <v>3.5333333333333332</v>
      </c>
      <c r="BR45" s="75">
        <f t="shared" si="39"/>
        <v>3.7333333333333334</v>
      </c>
      <c r="BS45" s="75">
        <f t="shared" si="39"/>
        <v>5</v>
      </c>
      <c r="BT45" s="75" t="e">
        <f t="shared" si="39"/>
        <v>#DIV/0!</v>
      </c>
      <c r="BU45" s="75" t="e">
        <f t="shared" si="39"/>
        <v>#DIV/0!</v>
      </c>
      <c r="BV45" s="75" t="e">
        <f t="shared" si="39"/>
        <v>#DIV/0!</v>
      </c>
      <c r="BW45" s="75" t="e">
        <f t="shared" si="39"/>
        <v>#DIV/0!</v>
      </c>
      <c r="BX45" s="75" t="e">
        <f t="shared" si="39"/>
        <v>#DIV/0!</v>
      </c>
      <c r="BY45" s="75" t="e">
        <f t="shared" si="39"/>
        <v>#DIV/0!</v>
      </c>
      <c r="BZ45" s="75" t="e">
        <f t="shared" si="39"/>
        <v>#DIV/0!</v>
      </c>
      <c r="CA45" s="75" t="e">
        <f t="shared" si="39"/>
        <v>#DIV/0!</v>
      </c>
      <c r="CB45" s="75" t="e">
        <f t="shared" si="39"/>
        <v>#DIV/0!</v>
      </c>
      <c r="CC45" s="75" t="e">
        <f t="shared" si="39"/>
        <v>#DIV/0!</v>
      </c>
      <c r="CD45" s="75" t="e">
        <f t="shared" si="39"/>
        <v>#DIV/0!</v>
      </c>
      <c r="CE45" s="75" t="e">
        <f t="shared" si="39"/>
        <v>#DIV/0!</v>
      </c>
      <c r="CF45" s="75" t="e">
        <f t="shared" si="39"/>
        <v>#DIV/0!</v>
      </c>
      <c r="CG45" s="35" t="s">
        <v>123</v>
      </c>
      <c r="CJ45" s="89">
        <f>IF(CJ44=0,0,CJ43/CJ44)</f>
        <v>3.3333333333333335</v>
      </c>
      <c r="CK45" s="89">
        <f t="shared" ref="CK45:DI45" si="40">IF(CK44=0,0,CK43/CK44)</f>
        <v>2.8</v>
      </c>
      <c r="CL45" s="89">
        <f t="shared" si="40"/>
        <v>3.8666666666666667</v>
      </c>
      <c r="CM45" s="89">
        <f t="shared" si="40"/>
        <v>3.2666666666666666</v>
      </c>
      <c r="CN45" s="89">
        <f t="shared" si="40"/>
        <v>3.6</v>
      </c>
      <c r="CO45" s="89">
        <f t="shared" si="40"/>
        <v>4.1333333333333337</v>
      </c>
      <c r="CP45" s="89">
        <f t="shared" si="40"/>
        <v>3.4666666666666668</v>
      </c>
      <c r="CQ45" s="89">
        <f t="shared" si="40"/>
        <v>3.1333333333333333</v>
      </c>
      <c r="CR45" s="89">
        <f t="shared" si="40"/>
        <v>4.666666666666667</v>
      </c>
      <c r="CS45" s="89">
        <f t="shared" si="40"/>
        <v>4.1333333333333337</v>
      </c>
      <c r="CT45" s="89">
        <f t="shared" si="40"/>
        <v>3.7333333333333334</v>
      </c>
      <c r="CU45" s="89">
        <f t="shared" si="40"/>
        <v>3.5333333333333332</v>
      </c>
      <c r="CV45" s="89">
        <f t="shared" si="40"/>
        <v>5.1333333333333337</v>
      </c>
      <c r="CW45" s="89">
        <f t="shared" si="40"/>
        <v>3.4</v>
      </c>
      <c r="CX45" s="89">
        <f t="shared" si="40"/>
        <v>2.8</v>
      </c>
      <c r="CY45" s="89">
        <f t="shared" si="40"/>
        <v>4.0666666666666664</v>
      </c>
      <c r="CZ45" s="89">
        <f t="shared" si="40"/>
        <v>3.1333333333333333</v>
      </c>
      <c r="DA45" s="89">
        <f t="shared" si="40"/>
        <v>3.0666666666666669</v>
      </c>
      <c r="DB45" s="89">
        <f t="shared" si="40"/>
        <v>4</v>
      </c>
      <c r="DC45" s="89">
        <f t="shared" si="40"/>
        <v>3.2666666666666666</v>
      </c>
      <c r="DD45" s="89">
        <f t="shared" si="40"/>
        <v>3.0666666666666669</v>
      </c>
      <c r="DE45" s="89">
        <f t="shared" si="40"/>
        <v>5.0666666666666664</v>
      </c>
      <c r="DF45" s="89">
        <f t="shared" si="40"/>
        <v>4.4666666666666668</v>
      </c>
      <c r="DG45" s="89">
        <f t="shared" si="40"/>
        <v>3.3333333333333335</v>
      </c>
      <c r="DH45" s="89">
        <f t="shared" si="40"/>
        <v>3.9333333333333331</v>
      </c>
      <c r="DI45" s="89">
        <f t="shared" si="40"/>
        <v>4.8666666666666663</v>
      </c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/>
      <c r="EF45" s="89"/>
      <c r="EG45" s="89"/>
      <c r="EH45" s="89"/>
      <c r="EI45" s="89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</row>
    <row r="46" spans="31:156" s="35" customFormat="1" x14ac:dyDescent="0.25"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>
        <f t="shared" ref="BF46:BO47" si="41">SUMIF($CJ$89:$HN$89,BF$89,$CJ46:$HN46)</f>
        <v>171</v>
      </c>
      <c r="BG46" s="75">
        <f t="shared" si="41"/>
        <v>147</v>
      </c>
      <c r="BH46" s="75">
        <f t="shared" si="41"/>
        <v>206</v>
      </c>
      <c r="BI46" s="75">
        <f t="shared" si="41"/>
        <v>159</v>
      </c>
      <c r="BJ46" s="75">
        <f t="shared" si="41"/>
        <v>167</v>
      </c>
      <c r="BK46" s="75">
        <f t="shared" si="41"/>
        <v>201</v>
      </c>
      <c r="BL46" s="75">
        <f t="shared" si="41"/>
        <v>168</v>
      </c>
      <c r="BM46" s="75">
        <f t="shared" si="41"/>
        <v>159</v>
      </c>
      <c r="BN46" s="75">
        <f t="shared" si="41"/>
        <v>0</v>
      </c>
      <c r="BO46" s="75">
        <f t="shared" si="41"/>
        <v>246</v>
      </c>
      <c r="BP46" s="75">
        <f t="shared" ref="BP46:BY47" si="42">SUMIF($CJ$89:$HN$89,BP$89,$CJ46:$HN46)</f>
        <v>216</v>
      </c>
      <c r="BQ46" s="75">
        <f t="shared" si="42"/>
        <v>185</v>
      </c>
      <c r="BR46" s="75">
        <f t="shared" si="42"/>
        <v>194</v>
      </c>
      <c r="BS46" s="75">
        <f t="shared" si="42"/>
        <v>253</v>
      </c>
      <c r="BT46" s="75">
        <f t="shared" si="42"/>
        <v>0</v>
      </c>
      <c r="BU46" s="75">
        <f t="shared" si="42"/>
        <v>0</v>
      </c>
      <c r="BV46" s="75">
        <f t="shared" si="42"/>
        <v>0</v>
      </c>
      <c r="BW46" s="75">
        <f t="shared" si="42"/>
        <v>0</v>
      </c>
      <c r="BX46" s="75">
        <f t="shared" si="42"/>
        <v>0</v>
      </c>
      <c r="BY46" s="75">
        <f t="shared" si="42"/>
        <v>0</v>
      </c>
      <c r="BZ46" s="75">
        <f t="shared" ref="BZ46:CF47" si="43">SUMIF($CJ$89:$HN$89,BZ$89,$CJ46:$HN46)</f>
        <v>0</v>
      </c>
      <c r="CA46" s="75">
        <f t="shared" si="43"/>
        <v>0</v>
      </c>
      <c r="CB46" s="75">
        <f t="shared" si="43"/>
        <v>0</v>
      </c>
      <c r="CC46" s="75">
        <f t="shared" si="43"/>
        <v>0</v>
      </c>
      <c r="CD46" s="75">
        <f t="shared" si="43"/>
        <v>0</v>
      </c>
      <c r="CE46" s="75">
        <f t="shared" si="43"/>
        <v>0</v>
      </c>
      <c r="CF46" s="75">
        <f t="shared" si="43"/>
        <v>0</v>
      </c>
      <c r="CG46" s="35" t="s">
        <v>124</v>
      </c>
      <c r="CJ46" s="89">
        <f t="shared" ref="CJ46:DI46" si="44">SUMIF($CI$90:$CI$485,"&lt;21",CJ$90:CJ$485)</f>
        <v>88</v>
      </c>
      <c r="CK46" s="89">
        <f t="shared" si="44"/>
        <v>74</v>
      </c>
      <c r="CL46" s="89">
        <f t="shared" si="44"/>
        <v>103</v>
      </c>
      <c r="CM46" s="89">
        <f t="shared" si="44"/>
        <v>78</v>
      </c>
      <c r="CN46" s="89">
        <f t="shared" si="44"/>
        <v>88</v>
      </c>
      <c r="CO46" s="89">
        <f t="shared" si="44"/>
        <v>103</v>
      </c>
      <c r="CP46" s="89">
        <f t="shared" si="44"/>
        <v>85</v>
      </c>
      <c r="CQ46" s="89">
        <f t="shared" si="44"/>
        <v>82</v>
      </c>
      <c r="CR46" s="89">
        <f t="shared" si="44"/>
        <v>122</v>
      </c>
      <c r="CS46" s="89">
        <f t="shared" si="44"/>
        <v>105</v>
      </c>
      <c r="CT46" s="89">
        <f t="shared" si="44"/>
        <v>95</v>
      </c>
      <c r="CU46" s="89">
        <f t="shared" si="44"/>
        <v>94</v>
      </c>
      <c r="CV46" s="89">
        <f t="shared" si="44"/>
        <v>129</v>
      </c>
      <c r="CW46" s="89">
        <f t="shared" si="44"/>
        <v>83</v>
      </c>
      <c r="CX46" s="89">
        <f t="shared" si="44"/>
        <v>73</v>
      </c>
      <c r="CY46" s="89">
        <f t="shared" si="44"/>
        <v>103</v>
      </c>
      <c r="CZ46" s="89">
        <f t="shared" si="44"/>
        <v>81</v>
      </c>
      <c r="DA46" s="89">
        <f t="shared" si="44"/>
        <v>79</v>
      </c>
      <c r="DB46" s="89">
        <f t="shared" si="44"/>
        <v>98</v>
      </c>
      <c r="DC46" s="89">
        <f t="shared" si="44"/>
        <v>83</v>
      </c>
      <c r="DD46" s="89">
        <f t="shared" si="44"/>
        <v>77</v>
      </c>
      <c r="DE46" s="89">
        <f t="shared" si="44"/>
        <v>124</v>
      </c>
      <c r="DF46" s="89">
        <f t="shared" si="44"/>
        <v>111</v>
      </c>
      <c r="DG46" s="89">
        <f t="shared" si="44"/>
        <v>90</v>
      </c>
      <c r="DH46" s="89">
        <f t="shared" si="44"/>
        <v>100</v>
      </c>
      <c r="DI46" s="89">
        <f t="shared" si="44"/>
        <v>124</v>
      </c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89"/>
      <c r="DU46" s="89"/>
      <c r="DV46" s="89"/>
      <c r="DW46" s="89"/>
      <c r="DX46" s="89"/>
      <c r="DY46" s="89"/>
      <c r="DZ46" s="89"/>
      <c r="EA46" s="89"/>
      <c r="EB46" s="89"/>
      <c r="EC46" s="89"/>
      <c r="ED46" s="89"/>
      <c r="EE46" s="89"/>
      <c r="EF46" s="89"/>
      <c r="EG46" s="89"/>
      <c r="EH46" s="89"/>
      <c r="EI46" s="89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</row>
    <row r="47" spans="31:156" s="35" customFormat="1" x14ac:dyDescent="0.25"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>
        <f t="shared" si="41"/>
        <v>50</v>
      </c>
      <c r="BG47" s="75">
        <f t="shared" si="41"/>
        <v>50</v>
      </c>
      <c r="BH47" s="75">
        <f t="shared" si="41"/>
        <v>50</v>
      </c>
      <c r="BI47" s="75">
        <f t="shared" si="41"/>
        <v>50</v>
      </c>
      <c r="BJ47" s="75">
        <f t="shared" si="41"/>
        <v>50</v>
      </c>
      <c r="BK47" s="75">
        <f t="shared" si="41"/>
        <v>50</v>
      </c>
      <c r="BL47" s="75">
        <f t="shared" si="41"/>
        <v>50</v>
      </c>
      <c r="BM47" s="75">
        <f t="shared" si="41"/>
        <v>50</v>
      </c>
      <c r="BN47" s="75">
        <f t="shared" si="41"/>
        <v>0</v>
      </c>
      <c r="BO47" s="75">
        <f t="shared" si="41"/>
        <v>50</v>
      </c>
      <c r="BP47" s="75">
        <f t="shared" si="42"/>
        <v>50</v>
      </c>
      <c r="BQ47" s="75">
        <f t="shared" si="42"/>
        <v>50</v>
      </c>
      <c r="BR47" s="75">
        <f t="shared" si="42"/>
        <v>50</v>
      </c>
      <c r="BS47" s="75">
        <f t="shared" si="42"/>
        <v>50</v>
      </c>
      <c r="BT47" s="75">
        <f t="shared" si="42"/>
        <v>0</v>
      </c>
      <c r="BU47" s="75">
        <f t="shared" si="42"/>
        <v>0</v>
      </c>
      <c r="BV47" s="75">
        <f t="shared" si="42"/>
        <v>0</v>
      </c>
      <c r="BW47" s="75">
        <f t="shared" si="42"/>
        <v>0</v>
      </c>
      <c r="BX47" s="75">
        <f t="shared" si="42"/>
        <v>0</v>
      </c>
      <c r="BY47" s="75">
        <f t="shared" si="42"/>
        <v>0</v>
      </c>
      <c r="BZ47" s="75">
        <f t="shared" si="43"/>
        <v>0</v>
      </c>
      <c r="CA47" s="75">
        <f t="shared" si="43"/>
        <v>0</v>
      </c>
      <c r="CB47" s="75">
        <f t="shared" si="43"/>
        <v>0</v>
      </c>
      <c r="CC47" s="75">
        <f t="shared" si="43"/>
        <v>0</v>
      </c>
      <c r="CD47" s="75">
        <f t="shared" si="43"/>
        <v>0</v>
      </c>
      <c r="CE47" s="75">
        <f t="shared" si="43"/>
        <v>0</v>
      </c>
      <c r="CF47" s="75">
        <f t="shared" si="43"/>
        <v>0</v>
      </c>
      <c r="CG47" s="35" t="s">
        <v>125</v>
      </c>
      <c r="CJ47" s="89">
        <f t="array" ref="CJ47">SUM((CJ$90:CJ$485&gt;0)*($CI$90:$CI$485&lt;21))</f>
        <v>25</v>
      </c>
      <c r="CK47" s="89">
        <f t="array" ref="CK47">SUM((CK$90:CK$485&gt;0)*($CI$90:$CI$485&lt;21))</f>
        <v>25</v>
      </c>
      <c r="CL47" s="89">
        <f t="array" ref="CL47">SUM((CL$90:CL$485&gt;0)*($CI$90:$CI$485&lt;21))</f>
        <v>25</v>
      </c>
      <c r="CM47" s="89">
        <f t="array" ref="CM47">SUM((CM$90:CM$485&gt;0)*($CI$90:$CI$485&lt;21))</f>
        <v>25</v>
      </c>
      <c r="CN47" s="89">
        <f t="array" ref="CN47">SUM((CN$90:CN$485&gt;0)*($CI$90:$CI$485&lt;21))</f>
        <v>25</v>
      </c>
      <c r="CO47" s="89">
        <f t="array" ref="CO47">SUM((CO$90:CO$485&gt;0)*($CI$90:$CI$485&lt;21))</f>
        <v>25</v>
      </c>
      <c r="CP47" s="89">
        <f t="array" ref="CP47">SUM((CP$90:CP$485&gt;0)*($CI$90:$CI$485&lt;21))</f>
        <v>25</v>
      </c>
      <c r="CQ47" s="89">
        <f t="array" ref="CQ47">SUM((CQ$90:CQ$485&gt;0)*($CI$90:$CI$485&lt;21))</f>
        <v>25</v>
      </c>
      <c r="CR47" s="89">
        <f t="array" ref="CR47">SUM((CR$90:CR$485&gt;0)*($CI$90:$CI$485&lt;21))</f>
        <v>25</v>
      </c>
      <c r="CS47" s="89">
        <f t="array" ref="CS47">SUM((CS$90:CS$485&gt;0)*($CI$90:$CI$485&lt;21))</f>
        <v>25</v>
      </c>
      <c r="CT47" s="89">
        <f t="array" ref="CT47">SUM((CT$90:CT$485&gt;0)*($CI$90:$CI$485&lt;21))</f>
        <v>25</v>
      </c>
      <c r="CU47" s="89">
        <f t="array" ref="CU47">SUM((CU$90:CU$485&gt;0)*($CI$90:$CI$485&lt;21))</f>
        <v>25</v>
      </c>
      <c r="CV47" s="89">
        <f t="array" ref="CV47">SUM((CV$90:CV$485&gt;0)*($CI$90:$CI$485&lt;21))</f>
        <v>25</v>
      </c>
      <c r="CW47" s="89">
        <f t="array" ref="CW47">SUM((CW$90:CW$485&gt;0)*($CI$90:$CI$485&lt;21))</f>
        <v>25</v>
      </c>
      <c r="CX47" s="89">
        <f t="array" ref="CX47">SUM((CX$90:CX$485&gt;0)*($CI$90:$CI$485&lt;21))</f>
        <v>25</v>
      </c>
      <c r="CY47" s="89">
        <f t="array" ref="CY47">SUM((CY$90:CY$485&gt;0)*($CI$90:$CI$485&lt;21))</f>
        <v>25</v>
      </c>
      <c r="CZ47" s="89">
        <f t="array" ref="CZ47">SUM((CZ$90:CZ$485&gt;0)*($CI$90:$CI$485&lt;21))</f>
        <v>25</v>
      </c>
      <c r="DA47" s="89">
        <f t="array" ref="DA47">SUM((DA$90:DA$485&gt;0)*($CI$90:$CI$485&lt;21))</f>
        <v>25</v>
      </c>
      <c r="DB47" s="89">
        <f t="array" ref="DB47">SUM((DB$90:DB$485&gt;0)*($CI$90:$CI$485&lt;21))</f>
        <v>25</v>
      </c>
      <c r="DC47" s="89">
        <f t="array" ref="DC47">SUM((DC$90:DC$485&gt;0)*($CI$90:$CI$485&lt;21))</f>
        <v>25</v>
      </c>
      <c r="DD47" s="89">
        <f t="array" ref="DD47">SUM((DD$90:DD$485&gt;0)*($CI$90:$CI$485&lt;21))</f>
        <v>25</v>
      </c>
      <c r="DE47" s="89">
        <f t="array" ref="DE47">SUM((DE$90:DE$485&gt;0)*($CI$90:$CI$485&lt;21))</f>
        <v>25</v>
      </c>
      <c r="DF47" s="89">
        <f t="array" ref="DF47">SUM((DF$90:DF$485&gt;0)*($CI$90:$CI$485&lt;21))</f>
        <v>25</v>
      </c>
      <c r="DG47" s="89">
        <f t="array" ref="DG47">SUM((DG$90:DG$485&gt;0)*($CI$90:$CI$485&lt;21))</f>
        <v>25</v>
      </c>
      <c r="DH47" s="89">
        <f t="array" ref="DH47">SUM((DH$90:DH$485&gt;0)*($CI$90:$CI$485&lt;21))</f>
        <v>25</v>
      </c>
      <c r="DI47" s="89">
        <f t="array" ref="DI47">SUM((DI$90:DI$485&gt;0)*($CI$90:$CI$485&lt;21))</f>
        <v>25</v>
      </c>
      <c r="DJ47" s="89"/>
      <c r="DK47" s="89"/>
      <c r="DL47" s="89"/>
      <c r="DM47" s="89"/>
      <c r="DN47" s="89"/>
      <c r="DO47" s="89"/>
      <c r="DP47" s="89"/>
      <c r="DQ47" s="89"/>
      <c r="DR47" s="89"/>
      <c r="DS47" s="89"/>
      <c r="DT47" s="89"/>
      <c r="DU47" s="89"/>
      <c r="DV47" s="89"/>
      <c r="DW47" s="89"/>
      <c r="DX47" s="89"/>
      <c r="DY47" s="89"/>
      <c r="DZ47" s="89"/>
      <c r="EA47" s="89"/>
      <c r="EB47" s="89"/>
      <c r="EC47" s="89"/>
      <c r="ED47" s="89"/>
      <c r="EE47" s="89"/>
      <c r="EF47" s="89"/>
      <c r="EG47" s="89"/>
      <c r="EH47" s="89"/>
      <c r="EI47" s="89"/>
      <c r="EJ47" s="89"/>
      <c r="EK47" s="89"/>
      <c r="EL47" s="89"/>
      <c r="EM47" s="89"/>
      <c r="EN47" s="89"/>
      <c r="EO47" s="89"/>
      <c r="EP47" s="89"/>
      <c r="EQ47" s="89"/>
      <c r="ER47" s="89"/>
      <c r="ES47" s="89"/>
      <c r="ET47" s="89"/>
      <c r="EU47" s="89"/>
      <c r="EV47" s="89"/>
      <c r="EW47" s="89"/>
      <c r="EX47" s="89"/>
      <c r="EY47" s="89"/>
      <c r="EZ47" s="89"/>
    </row>
    <row r="48" spans="31:156" s="35" customFormat="1" x14ac:dyDescent="0.25"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>
        <f t="shared" ref="BF48:CF48" si="45">BF46/BF47</f>
        <v>3.42</v>
      </c>
      <c r="BG48" s="75">
        <f t="shared" si="45"/>
        <v>2.94</v>
      </c>
      <c r="BH48" s="75">
        <f t="shared" si="45"/>
        <v>4.12</v>
      </c>
      <c r="BI48" s="75">
        <f t="shared" si="45"/>
        <v>3.18</v>
      </c>
      <c r="BJ48" s="75">
        <f t="shared" si="45"/>
        <v>3.34</v>
      </c>
      <c r="BK48" s="75">
        <f t="shared" si="45"/>
        <v>4.0199999999999996</v>
      </c>
      <c r="BL48" s="75">
        <f t="shared" si="45"/>
        <v>3.36</v>
      </c>
      <c r="BM48" s="75">
        <f t="shared" si="45"/>
        <v>3.18</v>
      </c>
      <c r="BN48" s="75" t="e">
        <f t="shared" si="45"/>
        <v>#DIV/0!</v>
      </c>
      <c r="BO48" s="75">
        <f t="shared" si="45"/>
        <v>4.92</v>
      </c>
      <c r="BP48" s="75">
        <f t="shared" si="45"/>
        <v>4.32</v>
      </c>
      <c r="BQ48" s="75">
        <f t="shared" si="45"/>
        <v>3.7</v>
      </c>
      <c r="BR48" s="75">
        <f t="shared" si="45"/>
        <v>3.88</v>
      </c>
      <c r="BS48" s="75">
        <f t="shared" si="45"/>
        <v>5.0599999999999996</v>
      </c>
      <c r="BT48" s="75" t="e">
        <f t="shared" si="45"/>
        <v>#DIV/0!</v>
      </c>
      <c r="BU48" s="75" t="e">
        <f t="shared" si="45"/>
        <v>#DIV/0!</v>
      </c>
      <c r="BV48" s="75" t="e">
        <f t="shared" si="45"/>
        <v>#DIV/0!</v>
      </c>
      <c r="BW48" s="75" t="e">
        <f t="shared" si="45"/>
        <v>#DIV/0!</v>
      </c>
      <c r="BX48" s="75" t="e">
        <f t="shared" si="45"/>
        <v>#DIV/0!</v>
      </c>
      <c r="BY48" s="75" t="e">
        <f t="shared" si="45"/>
        <v>#DIV/0!</v>
      </c>
      <c r="BZ48" s="75" t="e">
        <f t="shared" si="45"/>
        <v>#DIV/0!</v>
      </c>
      <c r="CA48" s="75" t="e">
        <f t="shared" si="45"/>
        <v>#DIV/0!</v>
      </c>
      <c r="CB48" s="75" t="e">
        <f t="shared" si="45"/>
        <v>#DIV/0!</v>
      </c>
      <c r="CC48" s="75" t="e">
        <f t="shared" si="45"/>
        <v>#DIV/0!</v>
      </c>
      <c r="CD48" s="75" t="e">
        <f t="shared" si="45"/>
        <v>#DIV/0!</v>
      </c>
      <c r="CE48" s="75" t="e">
        <f t="shared" si="45"/>
        <v>#DIV/0!</v>
      </c>
      <c r="CF48" s="75" t="e">
        <f t="shared" si="45"/>
        <v>#DIV/0!</v>
      </c>
      <c r="CG48" s="35" t="s">
        <v>126</v>
      </c>
      <c r="CJ48" s="89">
        <f>IF(CJ47=0,0,CJ46/CJ47)</f>
        <v>3.52</v>
      </c>
      <c r="CK48" s="89">
        <f t="shared" ref="CK48:DI48" si="46">IF(CK47=0,0,CK46/CK47)</f>
        <v>2.96</v>
      </c>
      <c r="CL48" s="89">
        <f t="shared" si="46"/>
        <v>4.12</v>
      </c>
      <c r="CM48" s="89">
        <f t="shared" si="46"/>
        <v>3.12</v>
      </c>
      <c r="CN48" s="89">
        <f t="shared" si="46"/>
        <v>3.52</v>
      </c>
      <c r="CO48" s="89">
        <f t="shared" si="46"/>
        <v>4.12</v>
      </c>
      <c r="CP48" s="89">
        <f t="shared" si="46"/>
        <v>3.4</v>
      </c>
      <c r="CQ48" s="89">
        <f t="shared" si="46"/>
        <v>3.28</v>
      </c>
      <c r="CR48" s="89">
        <f t="shared" si="46"/>
        <v>4.88</v>
      </c>
      <c r="CS48" s="89">
        <f t="shared" si="46"/>
        <v>4.2</v>
      </c>
      <c r="CT48" s="89">
        <f t="shared" si="46"/>
        <v>3.8</v>
      </c>
      <c r="CU48" s="89">
        <f t="shared" si="46"/>
        <v>3.76</v>
      </c>
      <c r="CV48" s="89">
        <f t="shared" si="46"/>
        <v>5.16</v>
      </c>
      <c r="CW48" s="89">
        <f t="shared" si="46"/>
        <v>3.32</v>
      </c>
      <c r="CX48" s="89">
        <f t="shared" si="46"/>
        <v>2.92</v>
      </c>
      <c r="CY48" s="89">
        <f t="shared" si="46"/>
        <v>4.12</v>
      </c>
      <c r="CZ48" s="89">
        <f t="shared" si="46"/>
        <v>3.24</v>
      </c>
      <c r="DA48" s="89">
        <f t="shared" si="46"/>
        <v>3.16</v>
      </c>
      <c r="DB48" s="89">
        <f t="shared" si="46"/>
        <v>3.92</v>
      </c>
      <c r="DC48" s="89">
        <f t="shared" si="46"/>
        <v>3.32</v>
      </c>
      <c r="DD48" s="89">
        <f t="shared" si="46"/>
        <v>3.08</v>
      </c>
      <c r="DE48" s="89">
        <f t="shared" si="46"/>
        <v>4.96</v>
      </c>
      <c r="DF48" s="89">
        <f t="shared" si="46"/>
        <v>4.4400000000000004</v>
      </c>
      <c r="DG48" s="89">
        <f t="shared" si="46"/>
        <v>3.6</v>
      </c>
      <c r="DH48" s="89">
        <f t="shared" si="46"/>
        <v>4</v>
      </c>
      <c r="DI48" s="89">
        <f t="shared" si="46"/>
        <v>4.96</v>
      </c>
      <c r="DJ48" s="89"/>
      <c r="DK48" s="89"/>
      <c r="DL48" s="89"/>
      <c r="DM48" s="89"/>
      <c r="DN48" s="89"/>
      <c r="DO48" s="89"/>
      <c r="DP48" s="89"/>
      <c r="DQ48" s="89"/>
      <c r="DR48" s="89"/>
      <c r="DS48" s="89"/>
      <c r="DT48" s="89"/>
      <c r="DU48" s="89"/>
      <c r="DV48" s="89"/>
      <c r="DW48" s="89"/>
      <c r="DX48" s="89"/>
      <c r="DY48" s="89"/>
      <c r="DZ48" s="89"/>
      <c r="EA48" s="89"/>
      <c r="EB48" s="89"/>
      <c r="EC48" s="89"/>
      <c r="ED48" s="89"/>
      <c r="EE48" s="89"/>
      <c r="EF48" s="89"/>
      <c r="EG48" s="89"/>
      <c r="EH48" s="89"/>
      <c r="EI48" s="89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</row>
    <row r="49" spans="31:156" s="35" customFormat="1" x14ac:dyDescent="0.25"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>
        <f t="shared" ref="BF49:BO50" si="47">SUMIF($CJ$89:$HN$89,BF$89,$CJ49:$HN49)</f>
        <v>215</v>
      </c>
      <c r="BG49" s="75">
        <f t="shared" si="47"/>
        <v>182</v>
      </c>
      <c r="BH49" s="75">
        <f t="shared" si="47"/>
        <v>254</v>
      </c>
      <c r="BI49" s="75">
        <f t="shared" si="47"/>
        <v>194</v>
      </c>
      <c r="BJ49" s="75">
        <f t="shared" si="47"/>
        <v>207</v>
      </c>
      <c r="BK49" s="75">
        <f t="shared" si="47"/>
        <v>248</v>
      </c>
      <c r="BL49" s="75">
        <f t="shared" si="47"/>
        <v>209</v>
      </c>
      <c r="BM49" s="75">
        <f t="shared" si="47"/>
        <v>194</v>
      </c>
      <c r="BN49" s="75">
        <f t="shared" si="47"/>
        <v>0</v>
      </c>
      <c r="BO49" s="75">
        <f t="shared" si="47"/>
        <v>303</v>
      </c>
      <c r="BP49" s="75">
        <f t="shared" ref="BP49:BY50" si="48">SUMIF($CJ$89:$HN$89,BP$89,$CJ49:$HN49)</f>
        <v>267</v>
      </c>
      <c r="BQ49" s="75">
        <f t="shared" si="48"/>
        <v>231</v>
      </c>
      <c r="BR49" s="75">
        <f t="shared" si="48"/>
        <v>240</v>
      </c>
      <c r="BS49" s="75">
        <f t="shared" si="48"/>
        <v>312</v>
      </c>
      <c r="BT49" s="75">
        <f t="shared" si="48"/>
        <v>0</v>
      </c>
      <c r="BU49" s="75">
        <f t="shared" si="48"/>
        <v>0</v>
      </c>
      <c r="BV49" s="75">
        <f t="shared" si="48"/>
        <v>0</v>
      </c>
      <c r="BW49" s="75">
        <f t="shared" si="48"/>
        <v>0</v>
      </c>
      <c r="BX49" s="75">
        <f t="shared" si="48"/>
        <v>0</v>
      </c>
      <c r="BY49" s="75">
        <f t="shared" si="48"/>
        <v>0</v>
      </c>
      <c r="BZ49" s="75">
        <f t="shared" ref="BZ49:CF50" si="49">SUMIF($CJ$89:$HN$89,BZ$89,$CJ49:$HN49)</f>
        <v>0</v>
      </c>
      <c r="CA49" s="75">
        <f t="shared" si="49"/>
        <v>0</v>
      </c>
      <c r="CB49" s="75">
        <f t="shared" si="49"/>
        <v>0</v>
      </c>
      <c r="CC49" s="75">
        <f t="shared" si="49"/>
        <v>0</v>
      </c>
      <c r="CD49" s="75">
        <f t="shared" si="49"/>
        <v>0</v>
      </c>
      <c r="CE49" s="75">
        <f t="shared" si="49"/>
        <v>0</v>
      </c>
      <c r="CF49" s="75">
        <f t="shared" si="49"/>
        <v>0</v>
      </c>
      <c r="CG49" s="35" t="s">
        <v>127</v>
      </c>
      <c r="CJ49" s="89">
        <f t="shared" ref="CJ49:DI49" si="50">SUMIF($CI$90:$CI$485,"&lt;31",CJ$90:CJ$485)</f>
        <v>111</v>
      </c>
      <c r="CK49" s="89">
        <f t="shared" si="50"/>
        <v>92</v>
      </c>
      <c r="CL49" s="89">
        <f t="shared" si="50"/>
        <v>127</v>
      </c>
      <c r="CM49" s="89">
        <f t="shared" si="50"/>
        <v>95</v>
      </c>
      <c r="CN49" s="89">
        <f t="shared" si="50"/>
        <v>108</v>
      </c>
      <c r="CO49" s="89">
        <f t="shared" si="50"/>
        <v>128</v>
      </c>
      <c r="CP49" s="89">
        <f t="shared" si="50"/>
        <v>104</v>
      </c>
      <c r="CQ49" s="89">
        <f t="shared" si="50"/>
        <v>100</v>
      </c>
      <c r="CR49" s="89">
        <f t="shared" si="50"/>
        <v>153</v>
      </c>
      <c r="CS49" s="89">
        <f t="shared" si="50"/>
        <v>132</v>
      </c>
      <c r="CT49" s="89">
        <f t="shared" si="50"/>
        <v>118</v>
      </c>
      <c r="CU49" s="89">
        <f t="shared" si="50"/>
        <v>118</v>
      </c>
      <c r="CV49" s="89">
        <f t="shared" si="50"/>
        <v>158</v>
      </c>
      <c r="CW49" s="89">
        <f t="shared" si="50"/>
        <v>104</v>
      </c>
      <c r="CX49" s="89">
        <f t="shared" si="50"/>
        <v>90</v>
      </c>
      <c r="CY49" s="89">
        <f t="shared" si="50"/>
        <v>127</v>
      </c>
      <c r="CZ49" s="89">
        <f t="shared" si="50"/>
        <v>99</v>
      </c>
      <c r="DA49" s="89">
        <f t="shared" si="50"/>
        <v>99</v>
      </c>
      <c r="DB49" s="89">
        <f t="shared" si="50"/>
        <v>120</v>
      </c>
      <c r="DC49" s="89">
        <f t="shared" si="50"/>
        <v>105</v>
      </c>
      <c r="DD49" s="89">
        <f t="shared" si="50"/>
        <v>94</v>
      </c>
      <c r="DE49" s="89">
        <f t="shared" si="50"/>
        <v>150</v>
      </c>
      <c r="DF49" s="89">
        <f t="shared" si="50"/>
        <v>135</v>
      </c>
      <c r="DG49" s="89">
        <f t="shared" si="50"/>
        <v>113</v>
      </c>
      <c r="DH49" s="89">
        <f t="shared" si="50"/>
        <v>122</v>
      </c>
      <c r="DI49" s="89">
        <f t="shared" si="50"/>
        <v>154</v>
      </c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</row>
    <row r="50" spans="31:156" s="35" customFormat="1" x14ac:dyDescent="0.25"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>
        <f t="shared" si="47"/>
        <v>60</v>
      </c>
      <c r="BG50" s="75">
        <f t="shared" si="47"/>
        <v>60</v>
      </c>
      <c r="BH50" s="75">
        <f t="shared" si="47"/>
        <v>60</v>
      </c>
      <c r="BI50" s="75">
        <f t="shared" si="47"/>
        <v>60</v>
      </c>
      <c r="BJ50" s="75">
        <f t="shared" si="47"/>
        <v>60</v>
      </c>
      <c r="BK50" s="75">
        <f t="shared" si="47"/>
        <v>60</v>
      </c>
      <c r="BL50" s="75">
        <f t="shared" si="47"/>
        <v>60</v>
      </c>
      <c r="BM50" s="75">
        <f t="shared" si="47"/>
        <v>60</v>
      </c>
      <c r="BN50" s="75">
        <f t="shared" si="47"/>
        <v>0</v>
      </c>
      <c r="BO50" s="75">
        <f t="shared" si="47"/>
        <v>60</v>
      </c>
      <c r="BP50" s="75">
        <f t="shared" si="48"/>
        <v>60</v>
      </c>
      <c r="BQ50" s="75">
        <f t="shared" si="48"/>
        <v>60</v>
      </c>
      <c r="BR50" s="75">
        <f t="shared" si="48"/>
        <v>60</v>
      </c>
      <c r="BS50" s="75">
        <f t="shared" si="48"/>
        <v>60</v>
      </c>
      <c r="BT50" s="75">
        <f t="shared" si="48"/>
        <v>0</v>
      </c>
      <c r="BU50" s="75">
        <f t="shared" si="48"/>
        <v>0</v>
      </c>
      <c r="BV50" s="75">
        <f t="shared" si="48"/>
        <v>0</v>
      </c>
      <c r="BW50" s="75">
        <f t="shared" si="48"/>
        <v>0</v>
      </c>
      <c r="BX50" s="75">
        <f t="shared" si="48"/>
        <v>0</v>
      </c>
      <c r="BY50" s="75">
        <f t="shared" si="48"/>
        <v>0</v>
      </c>
      <c r="BZ50" s="75">
        <f t="shared" si="49"/>
        <v>0</v>
      </c>
      <c r="CA50" s="75">
        <f t="shared" si="49"/>
        <v>0</v>
      </c>
      <c r="CB50" s="75">
        <f t="shared" si="49"/>
        <v>0</v>
      </c>
      <c r="CC50" s="75">
        <f t="shared" si="49"/>
        <v>0</v>
      </c>
      <c r="CD50" s="75">
        <f t="shared" si="49"/>
        <v>0</v>
      </c>
      <c r="CE50" s="75">
        <f t="shared" si="49"/>
        <v>0</v>
      </c>
      <c r="CF50" s="75">
        <f t="shared" si="49"/>
        <v>0</v>
      </c>
      <c r="CG50" s="35" t="s">
        <v>128</v>
      </c>
      <c r="CJ50" s="89">
        <f t="array" ref="CJ50">SUM((CJ$90:CJ$485&gt;0)*($CI$90:$CI$485&lt;31))</f>
        <v>30</v>
      </c>
      <c r="CK50" s="89">
        <f t="array" ref="CK50">SUM((CK$90:CK$485&gt;0)*($CI$90:$CI$485&lt;31))</f>
        <v>30</v>
      </c>
      <c r="CL50" s="89">
        <f t="array" ref="CL50">SUM((CL$90:CL$485&gt;0)*($CI$90:$CI$485&lt;31))</f>
        <v>30</v>
      </c>
      <c r="CM50" s="89">
        <f t="array" ref="CM50">SUM((CM$90:CM$485&gt;0)*($CI$90:$CI$485&lt;31))</f>
        <v>30</v>
      </c>
      <c r="CN50" s="89">
        <f t="array" ref="CN50">SUM((CN$90:CN$485&gt;0)*($CI$90:$CI$485&lt;31))</f>
        <v>30</v>
      </c>
      <c r="CO50" s="89">
        <f t="array" ref="CO50">SUM((CO$90:CO$485&gt;0)*($CI$90:$CI$485&lt;31))</f>
        <v>30</v>
      </c>
      <c r="CP50" s="89">
        <f t="array" ref="CP50">SUM((CP$90:CP$485&gt;0)*($CI$90:$CI$485&lt;31))</f>
        <v>30</v>
      </c>
      <c r="CQ50" s="89">
        <f t="array" ref="CQ50">SUM((CQ$90:CQ$485&gt;0)*($CI$90:$CI$485&lt;31))</f>
        <v>30</v>
      </c>
      <c r="CR50" s="89">
        <f t="array" ref="CR50">SUM((CR$90:CR$485&gt;0)*($CI$90:$CI$485&lt;31))</f>
        <v>30</v>
      </c>
      <c r="CS50" s="89">
        <f t="array" ref="CS50">SUM((CS$90:CS$485&gt;0)*($CI$90:$CI$485&lt;31))</f>
        <v>30</v>
      </c>
      <c r="CT50" s="89">
        <f t="array" ref="CT50">SUM((CT$90:CT$485&gt;0)*($CI$90:$CI$485&lt;31))</f>
        <v>30</v>
      </c>
      <c r="CU50" s="89">
        <f t="array" ref="CU50">SUM((CU$90:CU$485&gt;0)*($CI$90:$CI$485&lt;31))</f>
        <v>30</v>
      </c>
      <c r="CV50" s="89">
        <f t="array" ref="CV50">SUM((CV$90:CV$485&gt;0)*($CI$90:$CI$485&lt;31))</f>
        <v>30</v>
      </c>
      <c r="CW50" s="89">
        <f t="array" ref="CW50">SUM((CW$90:CW$485&gt;0)*($CI$90:$CI$485&lt;31))</f>
        <v>30</v>
      </c>
      <c r="CX50" s="89">
        <f t="array" ref="CX50">SUM((CX$90:CX$485&gt;0)*($CI$90:$CI$485&lt;31))</f>
        <v>30</v>
      </c>
      <c r="CY50" s="89">
        <f t="array" ref="CY50">SUM((CY$90:CY$485&gt;0)*($CI$90:$CI$485&lt;31))</f>
        <v>30</v>
      </c>
      <c r="CZ50" s="89">
        <f t="array" ref="CZ50">SUM((CZ$90:CZ$485&gt;0)*($CI$90:$CI$485&lt;31))</f>
        <v>30</v>
      </c>
      <c r="DA50" s="89">
        <f t="array" ref="DA50">SUM((DA$90:DA$485&gt;0)*($CI$90:$CI$485&lt;31))</f>
        <v>30</v>
      </c>
      <c r="DB50" s="89">
        <f t="array" ref="DB50">SUM((DB$90:DB$485&gt;0)*($CI$90:$CI$485&lt;31))</f>
        <v>30</v>
      </c>
      <c r="DC50" s="89">
        <f t="array" ref="DC50">SUM((DC$90:DC$485&gt;0)*($CI$90:$CI$485&lt;31))</f>
        <v>30</v>
      </c>
      <c r="DD50" s="89">
        <f t="array" ref="DD50">SUM((DD$90:DD$485&gt;0)*($CI$90:$CI$485&lt;31))</f>
        <v>30</v>
      </c>
      <c r="DE50" s="89">
        <f t="array" ref="DE50">SUM((DE$90:DE$485&gt;0)*($CI$90:$CI$485&lt;31))</f>
        <v>30</v>
      </c>
      <c r="DF50" s="89">
        <f t="array" ref="DF50">SUM((DF$90:DF$485&gt;0)*($CI$90:$CI$485&lt;31))</f>
        <v>30</v>
      </c>
      <c r="DG50" s="89">
        <f t="array" ref="DG50">SUM((DG$90:DG$485&gt;0)*($CI$90:$CI$485&lt;31))</f>
        <v>30</v>
      </c>
      <c r="DH50" s="89">
        <f t="array" ref="DH50">SUM((DH$90:DH$485&gt;0)*($CI$90:$CI$485&lt;31))</f>
        <v>30</v>
      </c>
      <c r="DI50" s="89">
        <f t="array" ref="DI50">SUM((DI$90:DI$485&gt;0)*($CI$90:$CI$485&lt;31))</f>
        <v>30</v>
      </c>
      <c r="DJ50" s="89"/>
      <c r="DK50" s="89"/>
      <c r="DL50" s="89"/>
      <c r="DM50" s="89"/>
      <c r="DN50" s="89"/>
      <c r="DO50" s="89"/>
      <c r="DP50" s="89"/>
      <c r="DQ50" s="89"/>
      <c r="DR50" s="89"/>
      <c r="DS50" s="89"/>
      <c r="DT50" s="89"/>
      <c r="DU50" s="89"/>
      <c r="DV50" s="89"/>
      <c r="DW50" s="89"/>
      <c r="DX50" s="89"/>
      <c r="DY50" s="89"/>
      <c r="DZ50" s="89"/>
      <c r="EA50" s="89"/>
      <c r="EB50" s="89"/>
      <c r="EC50" s="89"/>
      <c r="ED50" s="89"/>
      <c r="EE50" s="89"/>
      <c r="EF50" s="89"/>
      <c r="EG50" s="89"/>
      <c r="EH50" s="89"/>
      <c r="EI50" s="89"/>
      <c r="EJ50" s="89"/>
      <c r="EK50" s="89"/>
      <c r="EL50" s="89"/>
      <c r="EM50" s="89"/>
      <c r="EN50" s="89"/>
      <c r="EO50" s="89"/>
      <c r="EP50" s="89"/>
      <c r="EQ50" s="89"/>
      <c r="ER50" s="89"/>
      <c r="ES50" s="89"/>
      <c r="ET50" s="89"/>
      <c r="EU50" s="89"/>
      <c r="EV50" s="89"/>
      <c r="EW50" s="89"/>
      <c r="EX50" s="89"/>
      <c r="EY50" s="89"/>
      <c r="EZ50" s="89"/>
    </row>
    <row r="51" spans="31:156" s="35" customFormat="1" x14ac:dyDescent="0.25"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>
        <f t="shared" ref="BF51:CF51" si="51">BF49/BF50</f>
        <v>3.5833333333333335</v>
      </c>
      <c r="BG51" s="75">
        <f t="shared" si="51"/>
        <v>3.0333333333333332</v>
      </c>
      <c r="BH51" s="75">
        <f t="shared" si="51"/>
        <v>4.2333333333333334</v>
      </c>
      <c r="BI51" s="75">
        <f t="shared" si="51"/>
        <v>3.2333333333333334</v>
      </c>
      <c r="BJ51" s="75">
        <f t="shared" si="51"/>
        <v>3.45</v>
      </c>
      <c r="BK51" s="75">
        <f t="shared" si="51"/>
        <v>4.1333333333333337</v>
      </c>
      <c r="BL51" s="75">
        <f t="shared" si="51"/>
        <v>3.4833333333333334</v>
      </c>
      <c r="BM51" s="75">
        <f t="shared" si="51"/>
        <v>3.2333333333333334</v>
      </c>
      <c r="BN51" s="75" t="e">
        <f t="shared" si="51"/>
        <v>#DIV/0!</v>
      </c>
      <c r="BO51" s="75">
        <f t="shared" si="51"/>
        <v>5.05</v>
      </c>
      <c r="BP51" s="75">
        <f t="shared" si="51"/>
        <v>4.45</v>
      </c>
      <c r="BQ51" s="75">
        <f t="shared" si="51"/>
        <v>3.85</v>
      </c>
      <c r="BR51" s="75">
        <f t="shared" si="51"/>
        <v>4</v>
      </c>
      <c r="BS51" s="75">
        <f t="shared" si="51"/>
        <v>5.2</v>
      </c>
      <c r="BT51" s="75" t="e">
        <f t="shared" si="51"/>
        <v>#DIV/0!</v>
      </c>
      <c r="BU51" s="75" t="e">
        <f t="shared" si="51"/>
        <v>#DIV/0!</v>
      </c>
      <c r="BV51" s="75" t="e">
        <f t="shared" si="51"/>
        <v>#DIV/0!</v>
      </c>
      <c r="BW51" s="75" t="e">
        <f t="shared" si="51"/>
        <v>#DIV/0!</v>
      </c>
      <c r="BX51" s="75" t="e">
        <f t="shared" si="51"/>
        <v>#DIV/0!</v>
      </c>
      <c r="BY51" s="75" t="e">
        <f t="shared" si="51"/>
        <v>#DIV/0!</v>
      </c>
      <c r="BZ51" s="75" t="e">
        <f t="shared" si="51"/>
        <v>#DIV/0!</v>
      </c>
      <c r="CA51" s="75" t="e">
        <f t="shared" si="51"/>
        <v>#DIV/0!</v>
      </c>
      <c r="CB51" s="75" t="e">
        <f t="shared" si="51"/>
        <v>#DIV/0!</v>
      </c>
      <c r="CC51" s="75" t="e">
        <f t="shared" si="51"/>
        <v>#DIV/0!</v>
      </c>
      <c r="CD51" s="75" t="e">
        <f t="shared" si="51"/>
        <v>#DIV/0!</v>
      </c>
      <c r="CE51" s="75" t="e">
        <f t="shared" si="51"/>
        <v>#DIV/0!</v>
      </c>
      <c r="CF51" s="75" t="e">
        <f t="shared" si="51"/>
        <v>#DIV/0!</v>
      </c>
      <c r="CG51" s="35" t="s">
        <v>129</v>
      </c>
      <c r="CJ51" s="89">
        <f>IF(CJ50=0,0,CJ49/CJ50)</f>
        <v>3.7</v>
      </c>
      <c r="CK51" s="89">
        <f t="shared" ref="CK51:DI51" si="52">IF(CK50=0,0,CK49/CK50)</f>
        <v>3.0666666666666669</v>
      </c>
      <c r="CL51" s="89">
        <f t="shared" si="52"/>
        <v>4.2333333333333334</v>
      </c>
      <c r="CM51" s="89">
        <f t="shared" si="52"/>
        <v>3.1666666666666665</v>
      </c>
      <c r="CN51" s="89">
        <f t="shared" si="52"/>
        <v>3.6</v>
      </c>
      <c r="CO51" s="89">
        <f t="shared" si="52"/>
        <v>4.2666666666666666</v>
      </c>
      <c r="CP51" s="89">
        <f t="shared" si="52"/>
        <v>3.4666666666666668</v>
      </c>
      <c r="CQ51" s="89">
        <f t="shared" si="52"/>
        <v>3.3333333333333335</v>
      </c>
      <c r="CR51" s="89">
        <f t="shared" si="52"/>
        <v>5.0999999999999996</v>
      </c>
      <c r="CS51" s="89">
        <f t="shared" si="52"/>
        <v>4.4000000000000004</v>
      </c>
      <c r="CT51" s="89">
        <f t="shared" si="52"/>
        <v>3.9333333333333331</v>
      </c>
      <c r="CU51" s="89">
        <f t="shared" si="52"/>
        <v>3.9333333333333331</v>
      </c>
      <c r="CV51" s="89">
        <f t="shared" si="52"/>
        <v>5.2666666666666666</v>
      </c>
      <c r="CW51" s="89">
        <f t="shared" si="52"/>
        <v>3.4666666666666668</v>
      </c>
      <c r="CX51" s="89">
        <f t="shared" si="52"/>
        <v>3</v>
      </c>
      <c r="CY51" s="89">
        <f t="shared" si="52"/>
        <v>4.2333333333333334</v>
      </c>
      <c r="CZ51" s="89">
        <f t="shared" si="52"/>
        <v>3.3</v>
      </c>
      <c r="DA51" s="89">
        <f t="shared" si="52"/>
        <v>3.3</v>
      </c>
      <c r="DB51" s="89">
        <f t="shared" si="52"/>
        <v>4</v>
      </c>
      <c r="DC51" s="89">
        <f t="shared" si="52"/>
        <v>3.5</v>
      </c>
      <c r="DD51" s="89">
        <f t="shared" si="52"/>
        <v>3.1333333333333333</v>
      </c>
      <c r="DE51" s="89">
        <f t="shared" si="52"/>
        <v>5</v>
      </c>
      <c r="DF51" s="89">
        <f t="shared" si="52"/>
        <v>4.5</v>
      </c>
      <c r="DG51" s="89">
        <f t="shared" si="52"/>
        <v>3.7666666666666666</v>
      </c>
      <c r="DH51" s="89">
        <f t="shared" si="52"/>
        <v>4.0666666666666664</v>
      </c>
      <c r="DI51" s="89">
        <f t="shared" si="52"/>
        <v>5.1333333333333337</v>
      </c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</row>
    <row r="52" spans="31:156" s="35" customFormat="1" x14ac:dyDescent="0.25"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>
        <f t="shared" ref="BF52:BO53" si="53">SUMIF($CJ$89:$HN$89,BF$89,$CJ52:$HN52)</f>
        <v>180</v>
      </c>
      <c r="BG52" s="75">
        <f t="shared" si="53"/>
        <v>154</v>
      </c>
      <c r="BH52" s="75">
        <f t="shared" si="53"/>
        <v>212</v>
      </c>
      <c r="BI52" s="75">
        <f t="shared" si="53"/>
        <v>162</v>
      </c>
      <c r="BJ52" s="75">
        <f t="shared" si="53"/>
        <v>175</v>
      </c>
      <c r="BK52" s="75">
        <f t="shared" si="53"/>
        <v>207</v>
      </c>
      <c r="BL52" s="75">
        <f t="shared" si="53"/>
        <v>176</v>
      </c>
      <c r="BM52" s="75">
        <f t="shared" si="53"/>
        <v>163</v>
      </c>
      <c r="BN52" s="75">
        <f t="shared" si="53"/>
        <v>0</v>
      </c>
      <c r="BO52" s="75">
        <f t="shared" si="53"/>
        <v>251</v>
      </c>
      <c r="BP52" s="75">
        <f t="shared" ref="BP52:BY53" si="54">SUMIF($CJ$89:$HN$89,BP$89,$CJ52:$HN52)</f>
        <v>222</v>
      </c>
      <c r="BQ52" s="75">
        <f t="shared" si="54"/>
        <v>194</v>
      </c>
      <c r="BR52" s="75">
        <f t="shared" si="54"/>
        <v>201</v>
      </c>
      <c r="BS52" s="75">
        <f t="shared" si="54"/>
        <v>260</v>
      </c>
      <c r="BT52" s="75">
        <f t="shared" si="54"/>
        <v>0</v>
      </c>
      <c r="BU52" s="75">
        <f t="shared" si="54"/>
        <v>0</v>
      </c>
      <c r="BV52" s="75">
        <f t="shared" si="54"/>
        <v>0</v>
      </c>
      <c r="BW52" s="75">
        <f t="shared" si="54"/>
        <v>0</v>
      </c>
      <c r="BX52" s="75">
        <f t="shared" si="54"/>
        <v>0</v>
      </c>
      <c r="BY52" s="75">
        <f t="shared" si="54"/>
        <v>0</v>
      </c>
      <c r="BZ52" s="75">
        <f t="shared" ref="BZ52:CF53" si="55">SUMIF($CJ$89:$HN$89,BZ$89,$CJ52:$HN52)</f>
        <v>0</v>
      </c>
      <c r="CA52" s="75">
        <f t="shared" si="55"/>
        <v>0</v>
      </c>
      <c r="CB52" s="75">
        <f t="shared" si="55"/>
        <v>0</v>
      </c>
      <c r="CC52" s="75">
        <f t="shared" si="55"/>
        <v>0</v>
      </c>
      <c r="CD52" s="75">
        <f t="shared" si="55"/>
        <v>0</v>
      </c>
      <c r="CE52" s="75">
        <f t="shared" si="55"/>
        <v>0</v>
      </c>
      <c r="CF52" s="75">
        <f t="shared" si="55"/>
        <v>0</v>
      </c>
      <c r="CG52" s="35" t="s">
        <v>74</v>
      </c>
      <c r="CJ52" s="89">
        <f t="array" ref="CJ52">SUM((CJ$90:CJ$485)*($CH$90:$CH$485="M"))</f>
        <v>92</v>
      </c>
      <c r="CK52" s="89">
        <f t="array" ref="CK52">SUM((CK$90:CK$485)*($CH$90:$CH$485="M"))</f>
        <v>77</v>
      </c>
      <c r="CL52" s="89">
        <f t="array" ref="CL52">SUM((CL$90:CL$485)*($CH$90:$CH$485="M"))</f>
        <v>104</v>
      </c>
      <c r="CM52" s="89">
        <f t="array" ref="CM52">SUM((CM$90:CM$485)*($CH$90:$CH$485="M"))</f>
        <v>78</v>
      </c>
      <c r="CN52" s="89">
        <f t="array" ref="CN52">SUM((CN$90:CN$485)*($CH$90:$CH$485="M"))</f>
        <v>87</v>
      </c>
      <c r="CO52" s="89">
        <f t="array" ref="CO52">SUM((CO$90:CO$485)*($CH$90:$CH$485="M"))</f>
        <v>104</v>
      </c>
      <c r="CP52" s="89">
        <f t="array" ref="CP52">SUM((CP$90:CP$485)*($CH$90:$CH$485="M"))</f>
        <v>84</v>
      </c>
      <c r="CQ52" s="89">
        <f t="array" ref="CQ52">SUM((CQ$90:CQ$485)*($CH$90:$CH$485="M"))</f>
        <v>81</v>
      </c>
      <c r="CR52" s="89">
        <f t="array" ref="CR52">SUM((CR$90:CR$485)*($CH$90:$CH$485="M"))</f>
        <v>126</v>
      </c>
      <c r="CS52" s="89">
        <f t="array" ref="CS52">SUM((CS$90:CS$485)*($CH$90:$CH$485="M"))</f>
        <v>107</v>
      </c>
      <c r="CT52" s="89">
        <f t="array" ref="CT52">SUM((CT$90:CT$485)*($CH$90:$CH$485="M"))</f>
        <v>97</v>
      </c>
      <c r="CU52" s="89">
        <f t="array" ref="CU52">SUM((CU$90:CU$485)*($CH$90:$CH$485="M"))</f>
        <v>97</v>
      </c>
      <c r="CV52" s="89">
        <f t="array" ref="CV52">SUM((CV$90:CV$485)*($CH$90:$CH$485="M"))</f>
        <v>129</v>
      </c>
      <c r="CW52" s="89">
        <f t="array" ref="CW52">SUM((CW$90:CW$485)*($CH$90:$CH$485="M"))</f>
        <v>88</v>
      </c>
      <c r="CX52" s="89">
        <f t="array" ref="CX52">SUM((CX$90:CX$485)*($CH$90:$CH$485="M"))</f>
        <v>77</v>
      </c>
      <c r="CY52" s="89">
        <f t="array" ref="CY52">SUM((CY$90:CY$485)*($CH$90:$CH$485="M"))</f>
        <v>108</v>
      </c>
      <c r="CZ52" s="89">
        <f t="array" ref="CZ52">SUM((CZ$90:CZ$485)*($CH$90:$CH$485="M"))</f>
        <v>84</v>
      </c>
      <c r="DA52" s="89">
        <f t="array" ref="DA52">SUM((DA$90:DA$485)*($CH$90:$CH$485="M"))</f>
        <v>88</v>
      </c>
      <c r="DB52" s="89">
        <f t="array" ref="DB52">SUM((DB$90:DB$485)*($CH$90:$CH$485="M"))</f>
        <v>103</v>
      </c>
      <c r="DC52" s="89">
        <f t="array" ref="DC52">SUM((DC$90:DC$485)*($CH$90:$CH$485="M"))</f>
        <v>92</v>
      </c>
      <c r="DD52" s="89">
        <f t="array" ref="DD52">SUM((DD$90:DD$485)*($CH$90:$CH$485="M"))</f>
        <v>82</v>
      </c>
      <c r="DE52" s="89">
        <f t="array" ref="DE52">SUM((DE$90:DE$485)*($CH$90:$CH$485="M"))</f>
        <v>125</v>
      </c>
      <c r="DF52" s="89">
        <f t="array" ref="DF52">SUM((DF$90:DF$485)*($CH$90:$CH$485="M"))</f>
        <v>115</v>
      </c>
      <c r="DG52" s="89">
        <f t="array" ref="DG52">SUM((DG$90:DG$485)*($CH$90:$CH$485="M"))</f>
        <v>97</v>
      </c>
      <c r="DH52" s="89">
        <f t="array" ref="DH52">SUM((DH$90:DH$485)*($CH$90:$CH$485="M"))</f>
        <v>104</v>
      </c>
      <c r="DI52" s="89">
        <f t="array" ref="DI52">SUM((DI$90:DI$485)*($CH$90:$CH$485="M"))</f>
        <v>131</v>
      </c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</row>
    <row r="53" spans="31:156" s="35" customFormat="1" x14ac:dyDescent="0.25"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>
        <f t="shared" si="53"/>
        <v>51</v>
      </c>
      <c r="BG53" s="75">
        <f t="shared" si="53"/>
        <v>51</v>
      </c>
      <c r="BH53" s="75">
        <f t="shared" si="53"/>
        <v>51</v>
      </c>
      <c r="BI53" s="75">
        <f t="shared" si="53"/>
        <v>51</v>
      </c>
      <c r="BJ53" s="75">
        <f t="shared" si="53"/>
        <v>51</v>
      </c>
      <c r="BK53" s="75">
        <f t="shared" si="53"/>
        <v>51</v>
      </c>
      <c r="BL53" s="75">
        <f t="shared" si="53"/>
        <v>51</v>
      </c>
      <c r="BM53" s="75">
        <f t="shared" si="53"/>
        <v>51</v>
      </c>
      <c r="BN53" s="75">
        <f t="shared" si="53"/>
        <v>0</v>
      </c>
      <c r="BO53" s="75">
        <f t="shared" si="53"/>
        <v>51</v>
      </c>
      <c r="BP53" s="75">
        <f t="shared" si="54"/>
        <v>51</v>
      </c>
      <c r="BQ53" s="75">
        <f t="shared" si="54"/>
        <v>51</v>
      </c>
      <c r="BR53" s="75">
        <f t="shared" si="54"/>
        <v>51</v>
      </c>
      <c r="BS53" s="75">
        <f t="shared" si="54"/>
        <v>51</v>
      </c>
      <c r="BT53" s="75">
        <f t="shared" si="54"/>
        <v>0</v>
      </c>
      <c r="BU53" s="75">
        <f t="shared" si="54"/>
        <v>0</v>
      </c>
      <c r="BV53" s="75">
        <f t="shared" si="54"/>
        <v>0</v>
      </c>
      <c r="BW53" s="75">
        <f t="shared" si="54"/>
        <v>0</v>
      </c>
      <c r="BX53" s="75">
        <f t="shared" si="54"/>
        <v>0</v>
      </c>
      <c r="BY53" s="75">
        <f t="shared" si="54"/>
        <v>0</v>
      </c>
      <c r="BZ53" s="75">
        <f t="shared" si="55"/>
        <v>0</v>
      </c>
      <c r="CA53" s="75">
        <f t="shared" si="55"/>
        <v>0</v>
      </c>
      <c r="CB53" s="75">
        <f t="shared" si="55"/>
        <v>0</v>
      </c>
      <c r="CC53" s="75">
        <f t="shared" si="55"/>
        <v>0</v>
      </c>
      <c r="CD53" s="75">
        <f t="shared" si="55"/>
        <v>0</v>
      </c>
      <c r="CE53" s="75">
        <f t="shared" si="55"/>
        <v>0</v>
      </c>
      <c r="CF53" s="75">
        <f t="shared" si="55"/>
        <v>0</v>
      </c>
      <c r="CG53" s="35" t="s">
        <v>75</v>
      </c>
      <c r="CJ53" s="89">
        <f t="array" ref="CJ53">SUM((CJ$90:CJ$485&gt;0)*($CH$90:$CH$485="M"))</f>
        <v>25</v>
      </c>
      <c r="CK53" s="89">
        <f t="array" ref="CK53">SUM((CK$90:CK$485&gt;0)*($CH$90:$CH$485="M"))</f>
        <v>25</v>
      </c>
      <c r="CL53" s="89">
        <f t="array" ref="CL53">SUM((CL$90:CL$485&gt;0)*($CH$90:$CH$485="M"))</f>
        <v>25</v>
      </c>
      <c r="CM53" s="89">
        <f t="array" ref="CM53">SUM((CM$90:CM$485&gt;0)*($CH$90:$CH$485="M"))</f>
        <v>25</v>
      </c>
      <c r="CN53" s="89">
        <f t="array" ref="CN53">SUM((CN$90:CN$485&gt;0)*($CH$90:$CH$485="M"))</f>
        <v>25</v>
      </c>
      <c r="CO53" s="89">
        <f t="array" ref="CO53">SUM((CO$90:CO$485&gt;0)*($CH$90:$CH$485="M"))</f>
        <v>25</v>
      </c>
      <c r="CP53" s="89">
        <f t="array" ref="CP53">SUM((CP$90:CP$485&gt;0)*($CH$90:$CH$485="M"))</f>
        <v>25</v>
      </c>
      <c r="CQ53" s="89">
        <f t="array" ref="CQ53">SUM((CQ$90:CQ$485&gt;0)*($CH$90:$CH$485="M"))</f>
        <v>25</v>
      </c>
      <c r="CR53" s="89">
        <f t="array" ref="CR53">SUM((CR$90:CR$485&gt;0)*($CH$90:$CH$485="M"))</f>
        <v>25</v>
      </c>
      <c r="CS53" s="89">
        <f t="array" ref="CS53">SUM((CS$90:CS$485&gt;0)*($CH$90:$CH$485="M"))</f>
        <v>25</v>
      </c>
      <c r="CT53" s="89">
        <f t="array" ref="CT53">SUM((CT$90:CT$485&gt;0)*($CH$90:$CH$485="M"))</f>
        <v>25</v>
      </c>
      <c r="CU53" s="89">
        <f t="array" ref="CU53">SUM((CU$90:CU$485&gt;0)*($CH$90:$CH$485="M"))</f>
        <v>25</v>
      </c>
      <c r="CV53" s="89">
        <f t="array" ref="CV53">SUM((CV$90:CV$485&gt;0)*($CH$90:$CH$485="M"))</f>
        <v>25</v>
      </c>
      <c r="CW53" s="89">
        <f t="array" ref="CW53">SUM((CW$90:CW$485&gt;0)*($CH$90:$CH$485="M"))</f>
        <v>26</v>
      </c>
      <c r="CX53" s="89">
        <f t="array" ref="CX53">SUM((CX$90:CX$485&gt;0)*($CH$90:$CH$485="M"))</f>
        <v>26</v>
      </c>
      <c r="CY53" s="89">
        <f t="array" ref="CY53">SUM((CY$90:CY$485&gt;0)*($CH$90:$CH$485="M"))</f>
        <v>26</v>
      </c>
      <c r="CZ53" s="89">
        <f t="array" ref="CZ53">SUM((CZ$90:CZ$485&gt;0)*($CH$90:$CH$485="M"))</f>
        <v>26</v>
      </c>
      <c r="DA53" s="89">
        <f t="array" ref="DA53">SUM((DA$90:DA$485&gt;0)*($CH$90:$CH$485="M"))</f>
        <v>26</v>
      </c>
      <c r="DB53" s="89">
        <f t="array" ref="DB53">SUM((DB$90:DB$485&gt;0)*($CH$90:$CH$485="M"))</f>
        <v>26</v>
      </c>
      <c r="DC53" s="89">
        <f t="array" ref="DC53">SUM((DC$90:DC$485&gt;0)*($CH$90:$CH$485="M"))</f>
        <v>26</v>
      </c>
      <c r="DD53" s="89">
        <f t="array" ref="DD53">SUM((DD$90:DD$485&gt;0)*($CH$90:$CH$485="M"))</f>
        <v>26</v>
      </c>
      <c r="DE53" s="89">
        <f t="array" ref="DE53">SUM((DE$90:DE$485&gt;0)*($CH$90:$CH$485="M"))</f>
        <v>26</v>
      </c>
      <c r="DF53" s="89">
        <f t="array" ref="DF53">SUM((DF$90:DF$485&gt;0)*($CH$90:$CH$485="M"))</f>
        <v>26</v>
      </c>
      <c r="DG53" s="89">
        <f t="array" ref="DG53">SUM((DG$90:DG$485&gt;0)*($CH$90:$CH$485="M"))</f>
        <v>26</v>
      </c>
      <c r="DH53" s="89">
        <f t="array" ref="DH53">SUM((DH$90:DH$485&gt;0)*($CH$90:$CH$485="M"))</f>
        <v>26</v>
      </c>
      <c r="DI53" s="89">
        <f t="array" ref="DI53">SUM((DI$90:DI$485&gt;0)*($CH$90:$CH$485="M"))</f>
        <v>26</v>
      </c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/>
      <c r="EF53" s="89"/>
      <c r="EG53" s="89"/>
      <c r="EH53" s="89"/>
      <c r="EI53" s="89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</row>
    <row r="54" spans="31:156" s="35" customFormat="1" x14ac:dyDescent="0.25"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>
        <f t="shared" ref="BF54:CF54" si="56">BF52/BF53</f>
        <v>3.5294117647058822</v>
      </c>
      <c r="BG54" s="75">
        <f t="shared" si="56"/>
        <v>3.0196078431372548</v>
      </c>
      <c r="BH54" s="75">
        <f t="shared" si="56"/>
        <v>4.1568627450980395</v>
      </c>
      <c r="BI54" s="75">
        <f t="shared" si="56"/>
        <v>3.1764705882352939</v>
      </c>
      <c r="BJ54" s="75">
        <f t="shared" si="56"/>
        <v>3.4313725490196076</v>
      </c>
      <c r="BK54" s="75">
        <f t="shared" si="56"/>
        <v>4.0588235294117645</v>
      </c>
      <c r="BL54" s="75">
        <f t="shared" si="56"/>
        <v>3.4509803921568629</v>
      </c>
      <c r="BM54" s="75">
        <f t="shared" si="56"/>
        <v>3.1960784313725492</v>
      </c>
      <c r="BN54" s="75" t="e">
        <f t="shared" si="56"/>
        <v>#DIV/0!</v>
      </c>
      <c r="BO54" s="75">
        <f t="shared" si="56"/>
        <v>4.9215686274509807</v>
      </c>
      <c r="BP54" s="75">
        <f t="shared" si="56"/>
        <v>4.3529411764705879</v>
      </c>
      <c r="BQ54" s="75">
        <f t="shared" si="56"/>
        <v>3.8039215686274508</v>
      </c>
      <c r="BR54" s="75">
        <f t="shared" si="56"/>
        <v>3.9411764705882355</v>
      </c>
      <c r="BS54" s="75">
        <f t="shared" si="56"/>
        <v>5.0980392156862742</v>
      </c>
      <c r="BT54" s="75" t="e">
        <f t="shared" si="56"/>
        <v>#DIV/0!</v>
      </c>
      <c r="BU54" s="75" t="e">
        <f t="shared" si="56"/>
        <v>#DIV/0!</v>
      </c>
      <c r="BV54" s="75" t="e">
        <f t="shared" si="56"/>
        <v>#DIV/0!</v>
      </c>
      <c r="BW54" s="75" t="e">
        <f t="shared" si="56"/>
        <v>#DIV/0!</v>
      </c>
      <c r="BX54" s="75" t="e">
        <f t="shared" si="56"/>
        <v>#DIV/0!</v>
      </c>
      <c r="BY54" s="75" t="e">
        <f t="shared" si="56"/>
        <v>#DIV/0!</v>
      </c>
      <c r="BZ54" s="75" t="e">
        <f t="shared" si="56"/>
        <v>#DIV/0!</v>
      </c>
      <c r="CA54" s="75" t="e">
        <f t="shared" si="56"/>
        <v>#DIV/0!</v>
      </c>
      <c r="CB54" s="75" t="e">
        <f t="shared" si="56"/>
        <v>#DIV/0!</v>
      </c>
      <c r="CC54" s="75" t="e">
        <f t="shared" si="56"/>
        <v>#DIV/0!</v>
      </c>
      <c r="CD54" s="75" t="e">
        <f t="shared" si="56"/>
        <v>#DIV/0!</v>
      </c>
      <c r="CE54" s="75" t="e">
        <f t="shared" si="56"/>
        <v>#DIV/0!</v>
      </c>
      <c r="CF54" s="75" t="e">
        <f t="shared" si="56"/>
        <v>#DIV/0!</v>
      </c>
      <c r="CG54" s="35" t="s">
        <v>76</v>
      </c>
      <c r="CJ54" s="89">
        <f>IF(CJ53=0,0,CJ52/CJ53)</f>
        <v>3.68</v>
      </c>
      <c r="CK54" s="89">
        <f t="shared" ref="CK54:DI54" si="57">IF(CK53=0,0,CK52/CK53)</f>
        <v>3.08</v>
      </c>
      <c r="CL54" s="89">
        <f t="shared" si="57"/>
        <v>4.16</v>
      </c>
      <c r="CM54" s="89">
        <f t="shared" si="57"/>
        <v>3.12</v>
      </c>
      <c r="CN54" s="89">
        <f t="shared" si="57"/>
        <v>3.48</v>
      </c>
      <c r="CO54" s="89">
        <f t="shared" si="57"/>
        <v>4.16</v>
      </c>
      <c r="CP54" s="89">
        <f t="shared" si="57"/>
        <v>3.36</v>
      </c>
      <c r="CQ54" s="89">
        <f t="shared" si="57"/>
        <v>3.24</v>
      </c>
      <c r="CR54" s="89">
        <f t="shared" si="57"/>
        <v>5.04</v>
      </c>
      <c r="CS54" s="89">
        <f t="shared" si="57"/>
        <v>4.28</v>
      </c>
      <c r="CT54" s="89">
        <f t="shared" si="57"/>
        <v>3.88</v>
      </c>
      <c r="CU54" s="89">
        <f t="shared" si="57"/>
        <v>3.88</v>
      </c>
      <c r="CV54" s="89">
        <f t="shared" si="57"/>
        <v>5.16</v>
      </c>
      <c r="CW54" s="89">
        <f t="shared" si="57"/>
        <v>3.3846153846153846</v>
      </c>
      <c r="CX54" s="89">
        <f t="shared" si="57"/>
        <v>2.9615384615384617</v>
      </c>
      <c r="CY54" s="89">
        <f t="shared" si="57"/>
        <v>4.1538461538461542</v>
      </c>
      <c r="CZ54" s="89">
        <f t="shared" si="57"/>
        <v>3.2307692307692308</v>
      </c>
      <c r="DA54" s="89">
        <f t="shared" si="57"/>
        <v>3.3846153846153846</v>
      </c>
      <c r="DB54" s="89">
        <f t="shared" si="57"/>
        <v>3.9615384615384617</v>
      </c>
      <c r="DC54" s="89">
        <f t="shared" si="57"/>
        <v>3.5384615384615383</v>
      </c>
      <c r="DD54" s="89">
        <f t="shared" si="57"/>
        <v>3.1538461538461537</v>
      </c>
      <c r="DE54" s="89">
        <f t="shared" si="57"/>
        <v>4.8076923076923075</v>
      </c>
      <c r="DF54" s="89">
        <f t="shared" si="57"/>
        <v>4.4230769230769234</v>
      </c>
      <c r="DG54" s="89">
        <f t="shared" si="57"/>
        <v>3.7307692307692308</v>
      </c>
      <c r="DH54" s="89">
        <f t="shared" si="57"/>
        <v>4</v>
      </c>
      <c r="DI54" s="89">
        <f t="shared" si="57"/>
        <v>5.0384615384615383</v>
      </c>
      <c r="DJ54" s="89"/>
      <c r="DK54" s="89"/>
      <c r="DL54" s="89"/>
      <c r="DM54" s="89"/>
      <c r="DN54" s="89"/>
      <c r="DO54" s="89"/>
      <c r="DP54" s="89"/>
      <c r="DQ54" s="89"/>
      <c r="DR54" s="89"/>
      <c r="DS54" s="89"/>
      <c r="DT54" s="89"/>
      <c r="DU54" s="89"/>
      <c r="DV54" s="89"/>
      <c r="DW54" s="89"/>
      <c r="DX54" s="89"/>
      <c r="DY54" s="89"/>
      <c r="DZ54" s="89"/>
      <c r="EA54" s="89"/>
      <c r="EB54" s="89"/>
      <c r="EC54" s="89"/>
      <c r="ED54" s="89"/>
      <c r="EE54" s="89"/>
      <c r="EF54" s="89"/>
      <c r="EG54" s="89"/>
      <c r="EH54" s="89"/>
      <c r="EI54" s="89"/>
      <c r="EJ54" s="89"/>
      <c r="EK54" s="89"/>
      <c r="EL54" s="89"/>
      <c r="EM54" s="89"/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</row>
    <row r="55" spans="31:156" s="35" customFormat="1" x14ac:dyDescent="0.25"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>
        <f t="shared" ref="BF55:BO56" si="58">SUMIF($CJ$89:$HN$89,BF$89,$CJ55:$HN55)</f>
        <v>39</v>
      </c>
      <c r="BG55" s="75">
        <f t="shared" si="58"/>
        <v>32</v>
      </c>
      <c r="BH55" s="75">
        <f t="shared" si="58"/>
        <v>46</v>
      </c>
      <c r="BI55" s="75">
        <f t="shared" si="58"/>
        <v>35</v>
      </c>
      <c r="BJ55" s="75">
        <f t="shared" si="58"/>
        <v>38</v>
      </c>
      <c r="BK55" s="75">
        <f t="shared" si="58"/>
        <v>45</v>
      </c>
      <c r="BL55" s="75">
        <f t="shared" si="58"/>
        <v>37</v>
      </c>
      <c r="BM55" s="75">
        <f t="shared" si="58"/>
        <v>36</v>
      </c>
      <c r="BN55" s="75">
        <f t="shared" si="58"/>
        <v>0</v>
      </c>
      <c r="BO55" s="75">
        <f t="shared" si="58"/>
        <v>58</v>
      </c>
      <c r="BP55" s="75">
        <f t="shared" ref="BP55:BY56" si="59">SUMIF($CJ$89:$HN$89,BP$89,$CJ55:$HN55)</f>
        <v>49</v>
      </c>
      <c r="BQ55" s="75">
        <f t="shared" si="59"/>
        <v>41</v>
      </c>
      <c r="BR55" s="75">
        <f t="shared" si="59"/>
        <v>44</v>
      </c>
      <c r="BS55" s="75">
        <f t="shared" si="59"/>
        <v>58</v>
      </c>
      <c r="BT55" s="75">
        <f t="shared" si="59"/>
        <v>0</v>
      </c>
      <c r="BU55" s="75">
        <f t="shared" si="59"/>
        <v>0</v>
      </c>
      <c r="BV55" s="75">
        <f t="shared" si="59"/>
        <v>0</v>
      </c>
      <c r="BW55" s="75">
        <f t="shared" si="59"/>
        <v>0</v>
      </c>
      <c r="BX55" s="75">
        <f t="shared" si="59"/>
        <v>0</v>
      </c>
      <c r="BY55" s="75">
        <f t="shared" si="59"/>
        <v>0</v>
      </c>
      <c r="BZ55" s="75">
        <f t="shared" ref="BZ55:CF56" si="60">SUMIF($CJ$89:$HN$89,BZ$89,$CJ55:$HN55)</f>
        <v>0</v>
      </c>
      <c r="CA55" s="75">
        <f t="shared" si="60"/>
        <v>0</v>
      </c>
      <c r="CB55" s="75">
        <f t="shared" si="60"/>
        <v>0</v>
      </c>
      <c r="CC55" s="75">
        <f t="shared" si="60"/>
        <v>0</v>
      </c>
      <c r="CD55" s="75">
        <f t="shared" si="60"/>
        <v>0</v>
      </c>
      <c r="CE55" s="75">
        <f t="shared" si="60"/>
        <v>0</v>
      </c>
      <c r="CF55" s="75">
        <f t="shared" si="60"/>
        <v>0</v>
      </c>
      <c r="CG55" s="35" t="s">
        <v>77</v>
      </c>
      <c r="CJ55" s="89">
        <f t="array" ref="CJ55">SUM((CJ$90:CJ$485)*($CH$90:$CH$485="W"))</f>
        <v>19</v>
      </c>
      <c r="CK55" s="89">
        <f t="array" ref="CK55">SUM((CK$90:CK$485)*($CH$90:$CH$485="W"))</f>
        <v>15</v>
      </c>
      <c r="CL55" s="89">
        <f t="array" ref="CL55">SUM((CL$90:CL$485)*($CH$90:$CH$485="W"))</f>
        <v>23</v>
      </c>
      <c r="CM55" s="89">
        <f t="array" ref="CM55">SUM((CM$90:CM$485)*($CH$90:$CH$485="W"))</f>
        <v>17</v>
      </c>
      <c r="CN55" s="89">
        <f t="array" ref="CN55">SUM((CN$90:CN$485)*($CH$90:$CH$485="W"))</f>
        <v>21</v>
      </c>
      <c r="CO55" s="89">
        <f t="array" ref="CO55">SUM((CO$90:CO$485)*($CH$90:$CH$485="W"))</f>
        <v>24</v>
      </c>
      <c r="CP55" s="89">
        <f t="array" ref="CP55">SUM((CP$90:CP$485)*($CH$90:$CH$485="W"))</f>
        <v>20</v>
      </c>
      <c r="CQ55" s="89">
        <f t="array" ref="CQ55">SUM((CQ$90:CQ$485)*($CH$90:$CH$485="W"))</f>
        <v>19</v>
      </c>
      <c r="CR55" s="89">
        <f t="array" ref="CR55">SUM((CR$90:CR$485)*($CH$90:$CH$485="W"))</f>
        <v>27</v>
      </c>
      <c r="CS55" s="89">
        <f t="array" ref="CS55">SUM((CS$90:CS$485)*($CH$90:$CH$485="W"))</f>
        <v>25</v>
      </c>
      <c r="CT55" s="89">
        <f t="array" ref="CT55">SUM((CT$90:CT$485)*($CH$90:$CH$485="W"))</f>
        <v>21</v>
      </c>
      <c r="CU55" s="89">
        <f t="array" ref="CU55">SUM((CU$90:CU$485)*($CH$90:$CH$485="W"))</f>
        <v>21</v>
      </c>
      <c r="CV55" s="89">
        <f t="array" ref="CV55">SUM((CV$90:CV$485)*($CH$90:$CH$485="W"))</f>
        <v>29</v>
      </c>
      <c r="CW55" s="89">
        <f t="array" ref="CW55">SUM((CW$90:CW$485)*($CH$90:$CH$485="W"))</f>
        <v>20</v>
      </c>
      <c r="CX55" s="89">
        <f t="array" ref="CX55">SUM((CX$90:CX$485)*($CH$90:$CH$485="W"))</f>
        <v>17</v>
      </c>
      <c r="CY55" s="89">
        <f t="array" ref="CY55">SUM((CY$90:CY$485)*($CH$90:$CH$485="W"))</f>
        <v>23</v>
      </c>
      <c r="CZ55" s="89">
        <f t="array" ref="CZ55">SUM((CZ$90:CZ$485)*($CH$90:$CH$485="W"))</f>
        <v>18</v>
      </c>
      <c r="DA55" s="89">
        <f t="array" ref="DA55">SUM((DA$90:DA$485)*($CH$90:$CH$485="W"))</f>
        <v>17</v>
      </c>
      <c r="DB55" s="89">
        <f t="array" ref="DB55">SUM((DB$90:DB$485)*($CH$90:$CH$485="W"))</f>
        <v>21</v>
      </c>
      <c r="DC55" s="89">
        <f t="array" ref="DC55">SUM((DC$90:DC$485)*($CH$90:$CH$485="W"))</f>
        <v>17</v>
      </c>
      <c r="DD55" s="89">
        <f t="array" ref="DD55">SUM((DD$90:DD$485)*($CH$90:$CH$485="W"))</f>
        <v>17</v>
      </c>
      <c r="DE55" s="89">
        <f t="array" ref="DE55">SUM((DE$90:DE$485)*($CH$90:$CH$485="W"))</f>
        <v>31</v>
      </c>
      <c r="DF55" s="89">
        <f t="array" ref="DF55">SUM((DF$90:DF$485)*($CH$90:$CH$485="W"))</f>
        <v>24</v>
      </c>
      <c r="DG55" s="89">
        <f t="array" ref="DG55">SUM((DG$90:DG$485)*($CH$90:$CH$485="W"))</f>
        <v>20</v>
      </c>
      <c r="DH55" s="89">
        <f t="array" ref="DH55">SUM((DH$90:DH$485)*($CH$90:$CH$485="W"))</f>
        <v>23</v>
      </c>
      <c r="DI55" s="89">
        <f t="array" ref="DI55">SUM((DI$90:DI$485)*($CH$90:$CH$485="W"))</f>
        <v>29</v>
      </c>
      <c r="DJ55" s="89"/>
      <c r="DK55" s="89"/>
      <c r="DL55" s="89"/>
      <c r="DM55" s="89"/>
      <c r="DN55" s="89"/>
      <c r="DO55" s="89"/>
      <c r="DP55" s="89"/>
      <c r="DQ55" s="89"/>
      <c r="DR55" s="89"/>
      <c r="DS55" s="89"/>
      <c r="DT55" s="89"/>
      <c r="DU55" s="89"/>
      <c r="DV55" s="89"/>
      <c r="DW55" s="89"/>
      <c r="DX55" s="89"/>
      <c r="DY55" s="89"/>
      <c r="DZ55" s="89"/>
      <c r="EA55" s="89"/>
      <c r="EB55" s="89"/>
      <c r="EC55" s="89"/>
      <c r="ED55" s="89"/>
      <c r="EE55" s="89"/>
      <c r="EF55" s="89"/>
      <c r="EG55" s="89"/>
      <c r="EH55" s="89"/>
      <c r="EI55" s="89"/>
      <c r="EJ55" s="89"/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</row>
    <row r="56" spans="31:156" s="35" customFormat="1" x14ac:dyDescent="0.25"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>
        <f t="shared" si="58"/>
        <v>10</v>
      </c>
      <c r="BG56" s="75">
        <f t="shared" si="58"/>
        <v>10</v>
      </c>
      <c r="BH56" s="75">
        <f t="shared" si="58"/>
        <v>10</v>
      </c>
      <c r="BI56" s="75">
        <f t="shared" si="58"/>
        <v>10</v>
      </c>
      <c r="BJ56" s="75">
        <f t="shared" si="58"/>
        <v>10</v>
      </c>
      <c r="BK56" s="75">
        <f t="shared" si="58"/>
        <v>10</v>
      </c>
      <c r="BL56" s="75">
        <f t="shared" si="58"/>
        <v>10</v>
      </c>
      <c r="BM56" s="75">
        <f t="shared" si="58"/>
        <v>10</v>
      </c>
      <c r="BN56" s="75">
        <f t="shared" si="58"/>
        <v>0</v>
      </c>
      <c r="BO56" s="75">
        <f t="shared" si="58"/>
        <v>10</v>
      </c>
      <c r="BP56" s="75">
        <f t="shared" si="59"/>
        <v>10</v>
      </c>
      <c r="BQ56" s="75">
        <f t="shared" si="59"/>
        <v>10</v>
      </c>
      <c r="BR56" s="75">
        <f t="shared" si="59"/>
        <v>10</v>
      </c>
      <c r="BS56" s="75">
        <f t="shared" si="59"/>
        <v>10</v>
      </c>
      <c r="BT56" s="75">
        <f t="shared" si="59"/>
        <v>0</v>
      </c>
      <c r="BU56" s="75">
        <f t="shared" si="59"/>
        <v>0</v>
      </c>
      <c r="BV56" s="75">
        <f t="shared" si="59"/>
        <v>0</v>
      </c>
      <c r="BW56" s="75">
        <f t="shared" si="59"/>
        <v>0</v>
      </c>
      <c r="BX56" s="75">
        <f t="shared" si="59"/>
        <v>0</v>
      </c>
      <c r="BY56" s="75">
        <f t="shared" si="59"/>
        <v>0</v>
      </c>
      <c r="BZ56" s="75">
        <f t="shared" si="60"/>
        <v>0</v>
      </c>
      <c r="CA56" s="75">
        <f t="shared" si="60"/>
        <v>0</v>
      </c>
      <c r="CB56" s="75">
        <f t="shared" si="60"/>
        <v>0</v>
      </c>
      <c r="CC56" s="75">
        <f t="shared" si="60"/>
        <v>0</v>
      </c>
      <c r="CD56" s="75">
        <f t="shared" si="60"/>
        <v>0</v>
      </c>
      <c r="CE56" s="75">
        <f t="shared" si="60"/>
        <v>0</v>
      </c>
      <c r="CF56" s="75">
        <f t="shared" si="60"/>
        <v>0</v>
      </c>
      <c r="CG56" s="35" t="s">
        <v>78</v>
      </c>
      <c r="CJ56" s="89">
        <f t="array" ref="CJ56">SUM((CJ$90:CJ$485&gt;0)*($CH$90:$CH$485="W"))</f>
        <v>5</v>
      </c>
      <c r="CK56" s="89">
        <f t="array" ref="CK56">SUM((CK$90:CK$485&gt;0)*($CH$90:$CH$485="W"))</f>
        <v>5</v>
      </c>
      <c r="CL56" s="89">
        <f t="array" ref="CL56">SUM((CL$90:CL$485&gt;0)*($CH$90:$CH$485="W"))</f>
        <v>5</v>
      </c>
      <c r="CM56" s="89">
        <f t="array" ref="CM56">SUM((CM$90:CM$485&gt;0)*($CH$90:$CH$485="W"))</f>
        <v>5</v>
      </c>
      <c r="CN56" s="89">
        <f t="array" ref="CN56">SUM((CN$90:CN$485&gt;0)*($CH$90:$CH$485="W"))</f>
        <v>5</v>
      </c>
      <c r="CO56" s="89">
        <f t="array" ref="CO56">SUM((CO$90:CO$485&gt;0)*($CH$90:$CH$485="W"))</f>
        <v>5</v>
      </c>
      <c r="CP56" s="89">
        <f t="array" ref="CP56">SUM((CP$90:CP$485&gt;0)*($CH$90:$CH$485="W"))</f>
        <v>5</v>
      </c>
      <c r="CQ56" s="89">
        <f t="array" ref="CQ56">SUM((CQ$90:CQ$485&gt;0)*($CH$90:$CH$485="W"))</f>
        <v>5</v>
      </c>
      <c r="CR56" s="89">
        <f t="array" ref="CR56">SUM((CR$90:CR$485&gt;0)*($CH$90:$CH$485="W"))</f>
        <v>5</v>
      </c>
      <c r="CS56" s="89">
        <f t="array" ref="CS56">SUM((CS$90:CS$485&gt;0)*($CH$90:$CH$485="W"))</f>
        <v>5</v>
      </c>
      <c r="CT56" s="89">
        <f t="array" ref="CT56">SUM((CT$90:CT$485&gt;0)*($CH$90:$CH$485="W"))</f>
        <v>5</v>
      </c>
      <c r="CU56" s="89">
        <f t="array" ref="CU56">SUM((CU$90:CU$485&gt;0)*($CH$90:$CH$485="W"))</f>
        <v>5</v>
      </c>
      <c r="CV56" s="89">
        <f t="array" ref="CV56">SUM((CV$90:CV$485&gt;0)*($CH$90:$CH$485="W"))</f>
        <v>5</v>
      </c>
      <c r="CW56" s="89">
        <f t="array" ref="CW56">SUM((CW$90:CW$485&gt;0)*($CH$90:$CH$485="W"))</f>
        <v>5</v>
      </c>
      <c r="CX56" s="89">
        <f t="array" ref="CX56">SUM((CX$90:CX$485&gt;0)*($CH$90:$CH$485="W"))</f>
        <v>5</v>
      </c>
      <c r="CY56" s="89">
        <f t="array" ref="CY56">SUM((CY$90:CY$485&gt;0)*($CH$90:$CH$485="W"))</f>
        <v>5</v>
      </c>
      <c r="CZ56" s="89">
        <f t="array" ref="CZ56">SUM((CZ$90:CZ$485&gt;0)*($CH$90:$CH$485="W"))</f>
        <v>5</v>
      </c>
      <c r="DA56" s="89">
        <f t="array" ref="DA56">SUM((DA$90:DA$485&gt;0)*($CH$90:$CH$485="W"))</f>
        <v>5</v>
      </c>
      <c r="DB56" s="89">
        <f t="array" ref="DB56">SUM((DB$90:DB$485&gt;0)*($CH$90:$CH$485="W"))</f>
        <v>5</v>
      </c>
      <c r="DC56" s="89">
        <f t="array" ref="DC56">SUM((DC$90:DC$485&gt;0)*($CH$90:$CH$485="W"))</f>
        <v>5</v>
      </c>
      <c r="DD56" s="89">
        <f t="array" ref="DD56">SUM((DD$90:DD$485&gt;0)*($CH$90:$CH$485="W"))</f>
        <v>5</v>
      </c>
      <c r="DE56" s="89">
        <f t="array" ref="DE56">SUM((DE$90:DE$485&gt;0)*($CH$90:$CH$485="W"))</f>
        <v>5</v>
      </c>
      <c r="DF56" s="89">
        <f t="array" ref="DF56">SUM((DF$90:DF$485&gt;0)*($CH$90:$CH$485="W"))</f>
        <v>5</v>
      </c>
      <c r="DG56" s="89">
        <f t="array" ref="DG56">SUM((DG$90:DG$485&gt;0)*($CH$90:$CH$485="W"))</f>
        <v>5</v>
      </c>
      <c r="DH56" s="89">
        <f t="array" ref="DH56">SUM((DH$90:DH$485&gt;0)*($CH$90:$CH$485="W"))</f>
        <v>5</v>
      </c>
      <c r="DI56" s="89">
        <f t="array" ref="DI56">SUM((DI$90:DI$485&gt;0)*($CH$90:$CH$485="W"))</f>
        <v>5</v>
      </c>
      <c r="DJ56" s="89"/>
      <c r="DK56" s="89"/>
      <c r="DL56" s="89"/>
      <c r="DM56" s="89"/>
      <c r="DN56" s="89"/>
      <c r="DO56" s="89"/>
      <c r="DP56" s="89"/>
      <c r="DQ56" s="89"/>
      <c r="DR56" s="89"/>
      <c r="DS56" s="89"/>
      <c r="DT56" s="89"/>
      <c r="DU56" s="89"/>
      <c r="DV56" s="89"/>
      <c r="DW56" s="89"/>
      <c r="DX56" s="89"/>
      <c r="DY56" s="89"/>
      <c r="DZ56" s="89"/>
      <c r="EA56" s="89"/>
      <c r="EB56" s="89"/>
      <c r="EC56" s="89"/>
      <c r="ED56" s="89"/>
      <c r="EE56" s="89"/>
      <c r="EF56" s="89"/>
      <c r="EG56" s="89"/>
      <c r="EH56" s="89"/>
      <c r="EI56" s="89"/>
      <c r="EJ56" s="89"/>
      <c r="EK56" s="89"/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89"/>
      <c r="EZ56" s="89"/>
    </row>
    <row r="57" spans="31:156" s="35" customFormat="1" x14ac:dyDescent="0.25"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>
        <f t="shared" ref="BF57:CF57" si="61">BF55/BF56</f>
        <v>3.9</v>
      </c>
      <c r="BG57" s="75">
        <f t="shared" si="61"/>
        <v>3.2</v>
      </c>
      <c r="BH57" s="75">
        <f t="shared" si="61"/>
        <v>4.5999999999999996</v>
      </c>
      <c r="BI57" s="75">
        <f t="shared" si="61"/>
        <v>3.5</v>
      </c>
      <c r="BJ57" s="75">
        <f t="shared" si="61"/>
        <v>3.8</v>
      </c>
      <c r="BK57" s="75">
        <f t="shared" si="61"/>
        <v>4.5</v>
      </c>
      <c r="BL57" s="75">
        <f t="shared" si="61"/>
        <v>3.7</v>
      </c>
      <c r="BM57" s="75">
        <f t="shared" si="61"/>
        <v>3.6</v>
      </c>
      <c r="BN57" s="75" t="e">
        <f t="shared" si="61"/>
        <v>#DIV/0!</v>
      </c>
      <c r="BO57" s="75">
        <f t="shared" si="61"/>
        <v>5.8</v>
      </c>
      <c r="BP57" s="75">
        <f t="shared" si="61"/>
        <v>4.9000000000000004</v>
      </c>
      <c r="BQ57" s="75">
        <f t="shared" si="61"/>
        <v>4.0999999999999996</v>
      </c>
      <c r="BR57" s="75">
        <f t="shared" si="61"/>
        <v>4.4000000000000004</v>
      </c>
      <c r="BS57" s="75">
        <f t="shared" si="61"/>
        <v>5.8</v>
      </c>
      <c r="BT57" s="75" t="e">
        <f t="shared" si="61"/>
        <v>#DIV/0!</v>
      </c>
      <c r="BU57" s="75" t="e">
        <f t="shared" si="61"/>
        <v>#DIV/0!</v>
      </c>
      <c r="BV57" s="75" t="e">
        <f t="shared" si="61"/>
        <v>#DIV/0!</v>
      </c>
      <c r="BW57" s="75" t="e">
        <f t="shared" si="61"/>
        <v>#DIV/0!</v>
      </c>
      <c r="BX57" s="75" t="e">
        <f t="shared" si="61"/>
        <v>#DIV/0!</v>
      </c>
      <c r="BY57" s="75" t="e">
        <f t="shared" si="61"/>
        <v>#DIV/0!</v>
      </c>
      <c r="BZ57" s="75" t="e">
        <f t="shared" si="61"/>
        <v>#DIV/0!</v>
      </c>
      <c r="CA57" s="75" t="e">
        <f t="shared" si="61"/>
        <v>#DIV/0!</v>
      </c>
      <c r="CB57" s="75" t="e">
        <f t="shared" si="61"/>
        <v>#DIV/0!</v>
      </c>
      <c r="CC57" s="75" t="e">
        <f t="shared" si="61"/>
        <v>#DIV/0!</v>
      </c>
      <c r="CD57" s="75" t="e">
        <f t="shared" si="61"/>
        <v>#DIV/0!</v>
      </c>
      <c r="CE57" s="75" t="e">
        <f t="shared" si="61"/>
        <v>#DIV/0!</v>
      </c>
      <c r="CF57" s="75" t="e">
        <f t="shared" si="61"/>
        <v>#DIV/0!</v>
      </c>
      <c r="CG57" s="35" t="s">
        <v>79</v>
      </c>
      <c r="CJ57" s="89">
        <f>IF(CJ56=0,0,CJ55/CJ56)</f>
        <v>3.8</v>
      </c>
      <c r="CK57" s="89">
        <f t="shared" ref="CK57:DI57" si="62">IF(CK56=0,0,CK55/CK56)</f>
        <v>3</v>
      </c>
      <c r="CL57" s="89">
        <f t="shared" si="62"/>
        <v>4.5999999999999996</v>
      </c>
      <c r="CM57" s="89">
        <f t="shared" si="62"/>
        <v>3.4</v>
      </c>
      <c r="CN57" s="89">
        <f t="shared" si="62"/>
        <v>4.2</v>
      </c>
      <c r="CO57" s="89">
        <f t="shared" si="62"/>
        <v>4.8</v>
      </c>
      <c r="CP57" s="89">
        <f t="shared" si="62"/>
        <v>4</v>
      </c>
      <c r="CQ57" s="89">
        <f t="shared" si="62"/>
        <v>3.8</v>
      </c>
      <c r="CR57" s="89">
        <f t="shared" si="62"/>
        <v>5.4</v>
      </c>
      <c r="CS57" s="89">
        <f t="shared" si="62"/>
        <v>5</v>
      </c>
      <c r="CT57" s="89">
        <f t="shared" si="62"/>
        <v>4.2</v>
      </c>
      <c r="CU57" s="89">
        <f t="shared" si="62"/>
        <v>4.2</v>
      </c>
      <c r="CV57" s="89">
        <f t="shared" si="62"/>
        <v>5.8</v>
      </c>
      <c r="CW57" s="89">
        <f t="shared" si="62"/>
        <v>4</v>
      </c>
      <c r="CX57" s="89">
        <f t="shared" si="62"/>
        <v>3.4</v>
      </c>
      <c r="CY57" s="89">
        <f t="shared" si="62"/>
        <v>4.5999999999999996</v>
      </c>
      <c r="CZ57" s="89">
        <f t="shared" si="62"/>
        <v>3.6</v>
      </c>
      <c r="DA57" s="89">
        <f t="shared" si="62"/>
        <v>3.4</v>
      </c>
      <c r="DB57" s="89">
        <f t="shared" si="62"/>
        <v>4.2</v>
      </c>
      <c r="DC57" s="89">
        <f t="shared" si="62"/>
        <v>3.4</v>
      </c>
      <c r="DD57" s="89">
        <f t="shared" si="62"/>
        <v>3.4</v>
      </c>
      <c r="DE57" s="89">
        <f t="shared" si="62"/>
        <v>6.2</v>
      </c>
      <c r="DF57" s="89">
        <f t="shared" si="62"/>
        <v>4.8</v>
      </c>
      <c r="DG57" s="89">
        <f t="shared" si="62"/>
        <v>4</v>
      </c>
      <c r="DH57" s="89">
        <f t="shared" si="62"/>
        <v>4.5999999999999996</v>
      </c>
      <c r="DI57" s="89">
        <f t="shared" si="62"/>
        <v>5.8</v>
      </c>
      <c r="DJ57" s="89"/>
      <c r="DK57" s="89"/>
      <c r="DL57" s="89"/>
      <c r="DM57" s="89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 s="89"/>
      <c r="EA57" s="89"/>
      <c r="EB57" s="89"/>
      <c r="EC57" s="89"/>
      <c r="ED57" s="89"/>
      <c r="EE57" s="89"/>
      <c r="EF57" s="89"/>
      <c r="EG57" s="89"/>
      <c r="EH57" s="89"/>
      <c r="EI57" s="89"/>
      <c r="EJ57" s="89"/>
      <c r="EK57" s="89"/>
      <c r="EL57" s="89"/>
      <c r="EM57" s="89"/>
      <c r="EN57" s="89"/>
      <c r="EO57" s="89"/>
      <c r="EP57" s="89"/>
      <c r="EQ57" s="89"/>
      <c r="ER57" s="89"/>
      <c r="ES57" s="89"/>
      <c r="ET57" s="89"/>
      <c r="EU57" s="89"/>
      <c r="EV57" s="89"/>
      <c r="EW57" s="89"/>
      <c r="EX57" s="89"/>
      <c r="EY57" s="89"/>
      <c r="EZ57" s="89"/>
    </row>
    <row r="58" spans="31:156" s="35" customFormat="1" x14ac:dyDescent="0.25"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>
        <f t="shared" ref="BF58:BO59" si="63">SUMIF($CJ$89:$HN$89,BF$89,$CJ58:$HN58)</f>
        <v>5</v>
      </c>
      <c r="BG58" s="75">
        <f t="shared" si="63"/>
        <v>5</v>
      </c>
      <c r="BH58" s="75">
        <f t="shared" si="63"/>
        <v>8</v>
      </c>
      <c r="BI58" s="75">
        <f t="shared" si="63"/>
        <v>6</v>
      </c>
      <c r="BJ58" s="75">
        <f t="shared" si="63"/>
        <v>7</v>
      </c>
      <c r="BK58" s="75">
        <f t="shared" si="63"/>
        <v>7</v>
      </c>
      <c r="BL58" s="75">
        <f t="shared" si="63"/>
        <v>6</v>
      </c>
      <c r="BM58" s="75">
        <f t="shared" si="63"/>
        <v>4</v>
      </c>
      <c r="BN58" s="75">
        <f t="shared" si="63"/>
        <v>0</v>
      </c>
      <c r="BO58" s="75">
        <f t="shared" si="63"/>
        <v>9</v>
      </c>
      <c r="BP58" s="75">
        <f t="shared" ref="BP58:BY59" si="64">SUMIF($CJ$89:$HN$89,BP$89,$CJ58:$HN58)</f>
        <v>7</v>
      </c>
      <c r="BQ58" s="75">
        <f t="shared" si="64"/>
        <v>6</v>
      </c>
      <c r="BR58" s="75">
        <f t="shared" si="64"/>
        <v>7</v>
      </c>
      <c r="BS58" s="75">
        <f t="shared" si="64"/>
        <v>8</v>
      </c>
      <c r="BT58" s="75">
        <f t="shared" si="64"/>
        <v>0</v>
      </c>
      <c r="BU58" s="75">
        <f t="shared" si="64"/>
        <v>0</v>
      </c>
      <c r="BV58" s="75">
        <f t="shared" si="64"/>
        <v>0</v>
      </c>
      <c r="BW58" s="75">
        <f t="shared" si="64"/>
        <v>0</v>
      </c>
      <c r="BX58" s="75">
        <f t="shared" si="64"/>
        <v>0</v>
      </c>
      <c r="BY58" s="75">
        <f t="shared" si="64"/>
        <v>0</v>
      </c>
      <c r="BZ58" s="75">
        <f t="shared" ref="BZ58:CF59" si="65">SUMIF($CJ$89:$HN$89,BZ$89,$CJ58:$HN58)</f>
        <v>0</v>
      </c>
      <c r="CA58" s="75">
        <f t="shared" si="65"/>
        <v>0</v>
      </c>
      <c r="CB58" s="75">
        <f t="shared" si="65"/>
        <v>0</v>
      </c>
      <c r="CC58" s="75">
        <f t="shared" si="65"/>
        <v>0</v>
      </c>
      <c r="CD58" s="75">
        <f t="shared" si="65"/>
        <v>0</v>
      </c>
      <c r="CE58" s="75">
        <f t="shared" si="65"/>
        <v>0</v>
      </c>
      <c r="CF58" s="75">
        <f t="shared" si="65"/>
        <v>0</v>
      </c>
      <c r="CG58" s="35" t="s">
        <v>150</v>
      </c>
      <c r="CJ58" s="89">
        <f t="array" ref="CJ58">SUM((CJ$90:CJ$485)*($CI$90:$CI$485=1)*($CH$90:$CH$485="M"))</f>
        <v>3</v>
      </c>
      <c r="CK58" s="89">
        <f t="array" ref="CK58">SUM((CK$90:CK$485)*($CI$90:$CI$485=1)*($CH$90:$CH$485="M"))</f>
        <v>3</v>
      </c>
      <c r="CL58" s="89">
        <f t="array" ref="CL58">SUM((CL$90:CL$485)*($CI$90:$CI$485=1)*($CH$90:$CH$485="M"))</f>
        <v>4</v>
      </c>
      <c r="CM58" s="89">
        <f t="array" ref="CM58">SUM((CM$90:CM$485)*($CI$90:$CI$485=1)*($CH$90:$CH$485="M"))</f>
        <v>3</v>
      </c>
      <c r="CN58" s="89">
        <f t="array" ref="CN58">SUM((CN$90:CN$485)*($CI$90:$CI$485=1)*($CH$90:$CH$485="M"))</f>
        <v>4</v>
      </c>
      <c r="CO58" s="89">
        <f t="array" ref="CO58">SUM((CO$90:CO$485)*($CI$90:$CI$485=1)*($CH$90:$CH$485="M"))</f>
        <v>3</v>
      </c>
      <c r="CP58" s="89">
        <f t="array" ref="CP58">SUM((CP$90:CP$485)*($CI$90:$CI$485=1)*($CH$90:$CH$485="M"))</f>
        <v>3</v>
      </c>
      <c r="CQ58" s="89">
        <f t="array" ref="CQ58">SUM((CQ$90:CQ$485)*($CI$90:$CI$485=1)*($CH$90:$CH$485="M"))</f>
        <v>2</v>
      </c>
      <c r="CR58" s="89">
        <f t="array" ref="CR58">SUM((CR$90:CR$485)*($CI$90:$CI$485=1)*($CH$90:$CH$485="M"))</f>
        <v>3</v>
      </c>
      <c r="CS58" s="89">
        <f t="array" ref="CS58">SUM((CS$90:CS$485)*($CI$90:$CI$485=1)*($CH$90:$CH$485="M"))</f>
        <v>3</v>
      </c>
      <c r="CT58" s="89">
        <f t="array" ref="CT58">SUM((CT$90:CT$485)*($CI$90:$CI$485=1)*($CH$90:$CH$485="M"))</f>
        <v>4</v>
      </c>
      <c r="CU58" s="89">
        <f t="array" ref="CU58">SUM((CU$90:CU$485)*($CI$90:$CI$485=1)*($CH$90:$CH$485="M"))</f>
        <v>3</v>
      </c>
      <c r="CV58" s="89">
        <f t="array" ref="CV58">SUM((CV$90:CV$485)*($CI$90:$CI$485=1)*($CH$90:$CH$485="M"))</f>
        <v>4</v>
      </c>
      <c r="CW58" s="89">
        <f t="array" ref="CW58">SUM((CW$90:CW$485)*($CI$90:$CI$485=1)*($CH$90:$CH$485="M"))</f>
        <v>2</v>
      </c>
      <c r="CX58" s="89">
        <f t="array" ref="CX58">SUM((CX$90:CX$485)*($CI$90:$CI$485=1)*($CH$90:$CH$485="M"))</f>
        <v>2</v>
      </c>
      <c r="CY58" s="89">
        <f t="array" ref="CY58">SUM((CY$90:CY$485)*($CI$90:$CI$485=1)*($CH$90:$CH$485="M"))</f>
        <v>4</v>
      </c>
      <c r="CZ58" s="89">
        <f t="array" ref="CZ58">SUM((CZ$90:CZ$485)*($CI$90:$CI$485=1)*($CH$90:$CH$485="M"))</f>
        <v>3</v>
      </c>
      <c r="DA58" s="89">
        <f t="array" ref="DA58">SUM((DA$90:DA$485)*($CI$90:$CI$485=1)*($CH$90:$CH$485="M"))</f>
        <v>3</v>
      </c>
      <c r="DB58" s="89">
        <f t="array" ref="DB58">SUM((DB$90:DB$485)*($CI$90:$CI$485=1)*($CH$90:$CH$485="M"))</f>
        <v>4</v>
      </c>
      <c r="DC58" s="89">
        <f t="array" ref="DC58">SUM((DC$90:DC$485)*($CI$90:$CI$485=1)*($CH$90:$CH$485="M"))</f>
        <v>3</v>
      </c>
      <c r="DD58" s="89">
        <f t="array" ref="DD58">SUM((DD$90:DD$485)*($CI$90:$CI$485=1)*($CH$90:$CH$485="M"))</f>
        <v>2</v>
      </c>
      <c r="DE58" s="89">
        <f t="array" ref="DE58">SUM((DE$90:DE$485)*($CI$90:$CI$485=1)*($CH$90:$CH$485="M"))</f>
        <v>6</v>
      </c>
      <c r="DF58" s="89">
        <f t="array" ref="DF58">SUM((DF$90:DF$485)*($CI$90:$CI$485=1)*($CH$90:$CH$485="M"))</f>
        <v>4</v>
      </c>
      <c r="DG58" s="89">
        <f t="array" ref="DG58">SUM((DG$90:DG$485)*($CI$90:$CI$485=1)*($CH$90:$CH$485="M"))</f>
        <v>2</v>
      </c>
      <c r="DH58" s="89">
        <f t="array" ref="DH58">SUM((DH$90:DH$485)*($CI$90:$CI$485=1)*($CH$90:$CH$485="M"))</f>
        <v>4</v>
      </c>
      <c r="DI58" s="89">
        <f t="array" ref="DI58">SUM((DI$90:DI$485)*($CI$90:$CI$485=1)*($CH$90:$CH$485="M"))</f>
        <v>4</v>
      </c>
      <c r="DJ58" s="89"/>
      <c r="DK58" s="89"/>
      <c r="DL58" s="89"/>
      <c r="DM58" s="89"/>
      <c r="DN58" s="89"/>
      <c r="DO58" s="89"/>
      <c r="DP58" s="89"/>
      <c r="DQ58" s="89"/>
      <c r="DR58" s="89"/>
      <c r="DS58" s="89"/>
      <c r="DT58" s="89"/>
      <c r="DU58" s="89"/>
      <c r="DV58" s="89"/>
      <c r="DW58" s="89"/>
      <c r="DX58" s="89"/>
      <c r="DY58" s="89"/>
      <c r="DZ58" s="89"/>
      <c r="EA58" s="89"/>
      <c r="EB58" s="89"/>
      <c r="EC58" s="89"/>
      <c r="ED58" s="89"/>
      <c r="EE58" s="89"/>
      <c r="EF58" s="89"/>
      <c r="EG58" s="89"/>
      <c r="EH58" s="89"/>
      <c r="EI58" s="89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</row>
    <row r="59" spans="31:156" s="35" customFormat="1" x14ac:dyDescent="0.25"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>
        <f t="shared" si="63"/>
        <v>2</v>
      </c>
      <c r="BG59" s="75">
        <f t="shared" si="63"/>
        <v>2</v>
      </c>
      <c r="BH59" s="75">
        <f t="shared" si="63"/>
        <v>2</v>
      </c>
      <c r="BI59" s="75">
        <f t="shared" si="63"/>
        <v>2</v>
      </c>
      <c r="BJ59" s="75">
        <f t="shared" si="63"/>
        <v>2</v>
      </c>
      <c r="BK59" s="75">
        <f t="shared" si="63"/>
        <v>2</v>
      </c>
      <c r="BL59" s="75">
        <f t="shared" si="63"/>
        <v>2</v>
      </c>
      <c r="BM59" s="75">
        <f t="shared" si="63"/>
        <v>2</v>
      </c>
      <c r="BN59" s="75">
        <f t="shared" si="63"/>
        <v>0</v>
      </c>
      <c r="BO59" s="75">
        <f t="shared" si="63"/>
        <v>2</v>
      </c>
      <c r="BP59" s="75">
        <f t="shared" si="64"/>
        <v>2</v>
      </c>
      <c r="BQ59" s="75">
        <f t="shared" si="64"/>
        <v>2</v>
      </c>
      <c r="BR59" s="75">
        <f t="shared" si="64"/>
        <v>2</v>
      </c>
      <c r="BS59" s="75">
        <f t="shared" si="64"/>
        <v>2</v>
      </c>
      <c r="BT59" s="75">
        <f t="shared" si="64"/>
        <v>0</v>
      </c>
      <c r="BU59" s="75">
        <f t="shared" si="64"/>
        <v>0</v>
      </c>
      <c r="BV59" s="75">
        <f t="shared" si="64"/>
        <v>0</v>
      </c>
      <c r="BW59" s="75">
        <f t="shared" si="64"/>
        <v>0</v>
      </c>
      <c r="BX59" s="75">
        <f t="shared" si="64"/>
        <v>0</v>
      </c>
      <c r="BY59" s="75">
        <f t="shared" si="64"/>
        <v>0</v>
      </c>
      <c r="BZ59" s="75">
        <f t="shared" si="65"/>
        <v>0</v>
      </c>
      <c r="CA59" s="75">
        <f t="shared" si="65"/>
        <v>0</v>
      </c>
      <c r="CB59" s="75">
        <f t="shared" si="65"/>
        <v>0</v>
      </c>
      <c r="CC59" s="75">
        <f t="shared" si="65"/>
        <v>0</v>
      </c>
      <c r="CD59" s="75">
        <f t="shared" si="65"/>
        <v>0</v>
      </c>
      <c r="CE59" s="75">
        <f t="shared" si="65"/>
        <v>0</v>
      </c>
      <c r="CF59" s="75">
        <f t="shared" si="65"/>
        <v>0</v>
      </c>
      <c r="CG59" s="35" t="s">
        <v>151</v>
      </c>
      <c r="CJ59" s="89">
        <f t="array" ref="CJ59">SUM((CJ$90:CJ$485&gt;0)*($CI$90:$CI$485=1)*($CH$90:$CH$485="M"))</f>
        <v>1</v>
      </c>
      <c r="CK59" s="89">
        <f t="array" ref="CK59">SUM((CK$90:CK$485&gt;0)*($CI$90:$CI$485=1)*($CH$90:$CH$485="M"))</f>
        <v>1</v>
      </c>
      <c r="CL59" s="89">
        <f t="array" ref="CL59">SUM((CL$90:CL$485&gt;0)*($CI$90:$CI$485=1)*($CH$90:$CH$485="M"))</f>
        <v>1</v>
      </c>
      <c r="CM59" s="89">
        <f t="array" ref="CM59">SUM((CM$90:CM$485&gt;0)*($CI$90:$CI$485=1)*($CH$90:$CH$485="M"))</f>
        <v>1</v>
      </c>
      <c r="CN59" s="89">
        <f t="array" ref="CN59">SUM((CN$90:CN$485&gt;0)*($CI$90:$CI$485=1)*($CH$90:$CH$485="M"))</f>
        <v>1</v>
      </c>
      <c r="CO59" s="89">
        <f t="array" ref="CO59">SUM((CO$90:CO$485&gt;0)*($CI$90:$CI$485=1)*($CH$90:$CH$485="M"))</f>
        <v>1</v>
      </c>
      <c r="CP59" s="89">
        <f t="array" ref="CP59">SUM((CP$90:CP$485&gt;0)*($CI$90:$CI$485=1)*($CH$90:$CH$485="M"))</f>
        <v>1</v>
      </c>
      <c r="CQ59" s="89">
        <f t="array" ref="CQ59">SUM((CQ$90:CQ$485&gt;0)*($CI$90:$CI$485=1)*($CH$90:$CH$485="M"))</f>
        <v>1</v>
      </c>
      <c r="CR59" s="89">
        <f t="array" ref="CR59">SUM((CR$90:CR$485&gt;0)*($CI$90:$CI$485=1)*($CH$90:$CH$485="M"))</f>
        <v>1</v>
      </c>
      <c r="CS59" s="89">
        <f t="array" ref="CS59">SUM((CS$90:CS$485&gt;0)*($CI$90:$CI$485=1)*($CH$90:$CH$485="M"))</f>
        <v>1</v>
      </c>
      <c r="CT59" s="89">
        <f t="array" ref="CT59">SUM((CT$90:CT$485&gt;0)*($CI$90:$CI$485=1)*($CH$90:$CH$485="M"))</f>
        <v>1</v>
      </c>
      <c r="CU59" s="89">
        <f t="array" ref="CU59">SUM((CU$90:CU$485&gt;0)*($CI$90:$CI$485=1)*($CH$90:$CH$485="M"))</f>
        <v>1</v>
      </c>
      <c r="CV59" s="89">
        <f t="array" ref="CV59">SUM((CV$90:CV$485&gt;0)*($CI$90:$CI$485=1)*($CH$90:$CH$485="M"))</f>
        <v>1</v>
      </c>
      <c r="CW59" s="89">
        <f t="array" ref="CW59">SUM((CW$90:CW$485&gt;0)*($CI$90:$CI$485=1)*($CH$90:$CH$485="M"))</f>
        <v>1</v>
      </c>
      <c r="CX59" s="89">
        <f t="array" ref="CX59">SUM((CX$90:CX$485&gt;0)*($CI$90:$CI$485=1)*($CH$90:$CH$485="M"))</f>
        <v>1</v>
      </c>
      <c r="CY59" s="89">
        <f t="array" ref="CY59">SUM((CY$90:CY$485&gt;0)*($CI$90:$CI$485=1)*($CH$90:$CH$485="M"))</f>
        <v>1</v>
      </c>
      <c r="CZ59" s="89">
        <f t="array" ref="CZ59">SUM((CZ$90:CZ$485&gt;0)*($CI$90:$CI$485=1)*($CH$90:$CH$485="M"))</f>
        <v>1</v>
      </c>
      <c r="DA59" s="89">
        <f t="array" ref="DA59">SUM((DA$90:DA$485&gt;0)*($CI$90:$CI$485=1)*($CH$90:$CH$485="M"))</f>
        <v>1</v>
      </c>
      <c r="DB59" s="89">
        <f t="array" ref="DB59">SUM((DB$90:DB$485&gt;0)*($CI$90:$CI$485=1)*($CH$90:$CH$485="M"))</f>
        <v>1</v>
      </c>
      <c r="DC59" s="89">
        <f t="array" ref="DC59">SUM((DC$90:DC$485&gt;0)*($CI$90:$CI$485=1)*($CH$90:$CH$485="M"))</f>
        <v>1</v>
      </c>
      <c r="DD59" s="89">
        <f t="array" ref="DD59">SUM((DD$90:DD$485&gt;0)*($CI$90:$CI$485=1)*($CH$90:$CH$485="M"))</f>
        <v>1</v>
      </c>
      <c r="DE59" s="89">
        <f t="array" ref="DE59">SUM((DE$90:DE$485&gt;0)*($CI$90:$CI$485=1)*($CH$90:$CH$485="M"))</f>
        <v>1</v>
      </c>
      <c r="DF59" s="89">
        <f t="array" ref="DF59">SUM((DF$90:DF$485&gt;0)*($CI$90:$CI$485=1)*($CH$90:$CH$485="M"))</f>
        <v>1</v>
      </c>
      <c r="DG59" s="89">
        <f t="array" ref="DG59">SUM((DG$90:DG$485&gt;0)*($CI$90:$CI$485=1)*($CH$90:$CH$485="M"))</f>
        <v>1</v>
      </c>
      <c r="DH59" s="89">
        <f t="array" ref="DH59">SUM((DH$90:DH$485&gt;0)*($CI$90:$CI$485=1)*($CH$90:$CH$485="M"))</f>
        <v>1</v>
      </c>
      <c r="DI59" s="89">
        <f t="array" ref="DI59">SUM((DI$90:DI$485&gt;0)*($CI$90:$CI$485=1)*($CH$90:$CH$485="M"))</f>
        <v>1</v>
      </c>
      <c r="DJ59" s="89"/>
      <c r="DK59" s="89"/>
      <c r="DL59" s="89"/>
      <c r="DM59" s="89"/>
      <c r="DN59" s="89"/>
      <c r="DO59" s="89"/>
      <c r="DP59" s="89"/>
      <c r="DQ59" s="89"/>
      <c r="DR59" s="89"/>
      <c r="DS59" s="89"/>
      <c r="DT59" s="89"/>
      <c r="DU59" s="89"/>
      <c r="DV59" s="89"/>
      <c r="DW59" s="89"/>
      <c r="DX59" s="89"/>
      <c r="DY59" s="89"/>
      <c r="DZ59" s="89"/>
      <c r="EA59" s="89"/>
      <c r="EB59" s="89"/>
      <c r="EC59" s="89"/>
      <c r="ED59" s="89"/>
      <c r="EE59" s="89"/>
      <c r="EF59" s="89"/>
      <c r="EG59" s="89"/>
      <c r="EH59" s="89"/>
      <c r="EI59" s="89"/>
      <c r="EJ59" s="89"/>
      <c r="EK59" s="89"/>
      <c r="EL59" s="89"/>
      <c r="EM59" s="89"/>
      <c r="EN59" s="89"/>
      <c r="EO59" s="89"/>
      <c r="EP59" s="89"/>
      <c r="EQ59" s="89"/>
      <c r="ER59" s="89"/>
      <c r="ES59" s="89"/>
      <c r="ET59" s="89"/>
      <c r="EU59" s="89"/>
      <c r="EV59" s="89"/>
      <c r="EW59" s="89"/>
      <c r="EX59" s="89"/>
      <c r="EY59" s="89"/>
      <c r="EZ59" s="89"/>
    </row>
    <row r="60" spans="31:156" s="35" customFormat="1" x14ac:dyDescent="0.25"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>
        <f t="shared" ref="BF60:CF60" si="66">BF58/BF59</f>
        <v>2.5</v>
      </c>
      <c r="BG60" s="75">
        <f t="shared" si="66"/>
        <v>2.5</v>
      </c>
      <c r="BH60" s="75">
        <f t="shared" si="66"/>
        <v>4</v>
      </c>
      <c r="BI60" s="75">
        <f t="shared" si="66"/>
        <v>3</v>
      </c>
      <c r="BJ60" s="75">
        <f t="shared" si="66"/>
        <v>3.5</v>
      </c>
      <c r="BK60" s="75">
        <f t="shared" si="66"/>
        <v>3.5</v>
      </c>
      <c r="BL60" s="75">
        <f t="shared" si="66"/>
        <v>3</v>
      </c>
      <c r="BM60" s="75">
        <f t="shared" si="66"/>
        <v>2</v>
      </c>
      <c r="BN60" s="75" t="e">
        <f t="shared" si="66"/>
        <v>#DIV/0!</v>
      </c>
      <c r="BO60" s="75">
        <f t="shared" si="66"/>
        <v>4.5</v>
      </c>
      <c r="BP60" s="75">
        <f t="shared" si="66"/>
        <v>3.5</v>
      </c>
      <c r="BQ60" s="75">
        <f t="shared" si="66"/>
        <v>3</v>
      </c>
      <c r="BR60" s="75">
        <f t="shared" si="66"/>
        <v>3.5</v>
      </c>
      <c r="BS60" s="75">
        <f t="shared" si="66"/>
        <v>4</v>
      </c>
      <c r="BT60" s="75" t="e">
        <f t="shared" si="66"/>
        <v>#DIV/0!</v>
      </c>
      <c r="BU60" s="75" t="e">
        <f t="shared" si="66"/>
        <v>#DIV/0!</v>
      </c>
      <c r="BV60" s="75" t="e">
        <f t="shared" si="66"/>
        <v>#DIV/0!</v>
      </c>
      <c r="BW60" s="75" t="e">
        <f t="shared" si="66"/>
        <v>#DIV/0!</v>
      </c>
      <c r="BX60" s="75" t="e">
        <f t="shared" si="66"/>
        <v>#DIV/0!</v>
      </c>
      <c r="BY60" s="75" t="e">
        <f t="shared" si="66"/>
        <v>#DIV/0!</v>
      </c>
      <c r="BZ60" s="75" t="e">
        <f t="shared" si="66"/>
        <v>#DIV/0!</v>
      </c>
      <c r="CA60" s="75" t="e">
        <f t="shared" si="66"/>
        <v>#DIV/0!</v>
      </c>
      <c r="CB60" s="75" t="e">
        <f t="shared" si="66"/>
        <v>#DIV/0!</v>
      </c>
      <c r="CC60" s="75" t="e">
        <f t="shared" si="66"/>
        <v>#DIV/0!</v>
      </c>
      <c r="CD60" s="75" t="e">
        <f t="shared" si="66"/>
        <v>#DIV/0!</v>
      </c>
      <c r="CE60" s="75" t="e">
        <f t="shared" si="66"/>
        <v>#DIV/0!</v>
      </c>
      <c r="CF60" s="75" t="e">
        <f t="shared" si="66"/>
        <v>#DIV/0!</v>
      </c>
      <c r="CG60" s="35" t="s">
        <v>185</v>
      </c>
      <c r="CJ60" s="89">
        <f>IF(CJ59=0,0,CJ58/CJ59)</f>
        <v>3</v>
      </c>
      <c r="CK60" s="89">
        <f t="shared" ref="CK60:DI60" si="67">IF(CK59=0,0,CK58/CK59)</f>
        <v>3</v>
      </c>
      <c r="CL60" s="89">
        <f t="shared" si="67"/>
        <v>4</v>
      </c>
      <c r="CM60" s="89">
        <f t="shared" si="67"/>
        <v>3</v>
      </c>
      <c r="CN60" s="89">
        <f t="shared" si="67"/>
        <v>4</v>
      </c>
      <c r="CO60" s="89">
        <f t="shared" si="67"/>
        <v>3</v>
      </c>
      <c r="CP60" s="89">
        <f t="shared" si="67"/>
        <v>3</v>
      </c>
      <c r="CQ60" s="89">
        <f t="shared" si="67"/>
        <v>2</v>
      </c>
      <c r="CR60" s="89">
        <f t="shared" si="67"/>
        <v>3</v>
      </c>
      <c r="CS60" s="89">
        <f t="shared" si="67"/>
        <v>3</v>
      </c>
      <c r="CT60" s="89">
        <f t="shared" si="67"/>
        <v>4</v>
      </c>
      <c r="CU60" s="89">
        <f t="shared" si="67"/>
        <v>3</v>
      </c>
      <c r="CV60" s="89">
        <f t="shared" si="67"/>
        <v>4</v>
      </c>
      <c r="CW60" s="89">
        <f t="shared" si="67"/>
        <v>2</v>
      </c>
      <c r="CX60" s="89">
        <f t="shared" si="67"/>
        <v>2</v>
      </c>
      <c r="CY60" s="89">
        <f t="shared" si="67"/>
        <v>4</v>
      </c>
      <c r="CZ60" s="89">
        <f t="shared" si="67"/>
        <v>3</v>
      </c>
      <c r="DA60" s="89">
        <f t="shared" si="67"/>
        <v>3</v>
      </c>
      <c r="DB60" s="89">
        <f t="shared" si="67"/>
        <v>4</v>
      </c>
      <c r="DC60" s="89">
        <f t="shared" si="67"/>
        <v>3</v>
      </c>
      <c r="DD60" s="89">
        <f t="shared" si="67"/>
        <v>2</v>
      </c>
      <c r="DE60" s="89">
        <f t="shared" si="67"/>
        <v>6</v>
      </c>
      <c r="DF60" s="89">
        <f t="shared" si="67"/>
        <v>4</v>
      </c>
      <c r="DG60" s="89">
        <f t="shared" si="67"/>
        <v>2</v>
      </c>
      <c r="DH60" s="89">
        <f t="shared" si="67"/>
        <v>4</v>
      </c>
      <c r="DI60" s="89">
        <f t="shared" si="67"/>
        <v>4</v>
      </c>
      <c r="DJ60" s="89"/>
      <c r="DK60" s="89"/>
      <c r="DL60" s="89"/>
      <c r="DM60" s="89"/>
      <c r="DN60" s="89"/>
      <c r="DO60" s="89"/>
      <c r="DP60" s="89"/>
      <c r="DQ60" s="89"/>
      <c r="DR60" s="89"/>
      <c r="DS60" s="89"/>
      <c r="DT60" s="89"/>
      <c r="DU60" s="89"/>
      <c r="DV60" s="89"/>
      <c r="DW60" s="89"/>
      <c r="DX60" s="89"/>
      <c r="DY60" s="89"/>
      <c r="DZ60" s="89"/>
      <c r="EA60" s="89"/>
      <c r="EB60" s="89"/>
      <c r="EC60" s="89"/>
      <c r="ED60" s="89"/>
      <c r="EE60" s="89"/>
      <c r="EF60" s="89"/>
      <c r="EG60" s="89"/>
      <c r="EH60" s="89"/>
      <c r="EI60" s="89"/>
      <c r="EJ60" s="89"/>
      <c r="EK60" s="89"/>
      <c r="EL60" s="89"/>
      <c r="EM60" s="89"/>
      <c r="EN60" s="89"/>
      <c r="EO60" s="89"/>
      <c r="EP60" s="89"/>
      <c r="EQ60" s="89"/>
      <c r="ER60" s="89"/>
      <c r="ES60" s="89"/>
      <c r="ET60" s="89"/>
      <c r="EU60" s="89"/>
      <c r="EV60" s="89"/>
      <c r="EW60" s="89"/>
      <c r="EX60" s="89"/>
      <c r="EY60" s="89"/>
      <c r="EZ60" s="89"/>
    </row>
    <row r="61" spans="31:156" s="35" customFormat="1" x14ac:dyDescent="0.25"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>
        <f t="shared" ref="BF61:BO62" si="68">SUMIF($CJ$89:$HN$89,BF$89,$CJ61:$HN61)</f>
        <v>36</v>
      </c>
      <c r="BG61" s="75">
        <f t="shared" si="68"/>
        <v>30</v>
      </c>
      <c r="BH61" s="75">
        <f t="shared" si="68"/>
        <v>40</v>
      </c>
      <c r="BI61" s="75">
        <f t="shared" si="68"/>
        <v>37</v>
      </c>
      <c r="BJ61" s="75">
        <f t="shared" si="68"/>
        <v>37</v>
      </c>
      <c r="BK61" s="75">
        <f t="shared" si="68"/>
        <v>45</v>
      </c>
      <c r="BL61" s="75">
        <f t="shared" si="68"/>
        <v>40</v>
      </c>
      <c r="BM61" s="75">
        <f t="shared" si="68"/>
        <v>33</v>
      </c>
      <c r="BN61" s="75">
        <f t="shared" si="68"/>
        <v>0</v>
      </c>
      <c r="BO61" s="75">
        <f t="shared" si="68"/>
        <v>52</v>
      </c>
      <c r="BP61" s="75">
        <f t="shared" ref="BP61:BY62" si="69">SUMIF($CJ$89:$HN$89,BP$89,$CJ61:$HN61)</f>
        <v>48</v>
      </c>
      <c r="BQ61" s="75">
        <f t="shared" si="69"/>
        <v>38</v>
      </c>
      <c r="BR61" s="75">
        <f t="shared" si="69"/>
        <v>41</v>
      </c>
      <c r="BS61" s="75">
        <f t="shared" si="69"/>
        <v>52</v>
      </c>
      <c r="BT61" s="75">
        <f t="shared" si="69"/>
        <v>0</v>
      </c>
      <c r="BU61" s="75">
        <f t="shared" si="69"/>
        <v>0</v>
      </c>
      <c r="BV61" s="75">
        <f t="shared" si="69"/>
        <v>0</v>
      </c>
      <c r="BW61" s="75">
        <f t="shared" si="69"/>
        <v>0</v>
      </c>
      <c r="BX61" s="75">
        <f t="shared" si="69"/>
        <v>0</v>
      </c>
      <c r="BY61" s="75">
        <f t="shared" si="69"/>
        <v>0</v>
      </c>
      <c r="BZ61" s="75">
        <f t="shared" ref="BZ61:CF62" si="70">SUMIF($CJ$89:$HN$89,BZ$89,$CJ61:$HN61)</f>
        <v>0</v>
      </c>
      <c r="CA61" s="75">
        <f t="shared" si="70"/>
        <v>0</v>
      </c>
      <c r="CB61" s="75">
        <f t="shared" si="70"/>
        <v>0</v>
      </c>
      <c r="CC61" s="75">
        <f t="shared" si="70"/>
        <v>0</v>
      </c>
      <c r="CD61" s="75">
        <f t="shared" si="70"/>
        <v>0</v>
      </c>
      <c r="CE61" s="75">
        <f t="shared" si="70"/>
        <v>0</v>
      </c>
      <c r="CF61" s="75">
        <f t="shared" si="70"/>
        <v>0</v>
      </c>
      <c r="CG61" s="35" t="s">
        <v>63</v>
      </c>
      <c r="CJ61" s="89">
        <f t="array" ref="CJ61">SUM((CJ$90:CJ$485)*($CI$90:$CI$485&lt;6)*($CH$90:$CH$485="M"))</f>
        <v>19</v>
      </c>
      <c r="CK61" s="89">
        <f t="array" ref="CK61">SUM((CK$90:CK$485)*($CI$90:$CI$485&lt;6)*($CH$90:$CH$485="M"))</f>
        <v>16</v>
      </c>
      <c r="CL61" s="89">
        <f t="array" ref="CL61">SUM((CL$90:CL$485)*($CI$90:$CI$485&lt;6)*($CH$90:$CH$485="M"))</f>
        <v>20</v>
      </c>
      <c r="CM61" s="89">
        <f t="array" ref="CM61">SUM((CM$90:CM$485)*($CI$90:$CI$485&lt;6)*($CH$90:$CH$485="M"))</f>
        <v>19</v>
      </c>
      <c r="CN61" s="89">
        <f t="array" ref="CN61">SUM((CN$90:CN$485)*($CI$90:$CI$485&lt;6)*($CH$90:$CH$485="M"))</f>
        <v>20</v>
      </c>
      <c r="CO61" s="89">
        <f t="array" ref="CO61">SUM((CO$90:CO$485)*($CI$90:$CI$485&lt;6)*($CH$90:$CH$485="M"))</f>
        <v>22</v>
      </c>
      <c r="CP61" s="89">
        <f t="array" ref="CP61">SUM((CP$90:CP$485)*($CI$90:$CI$485&lt;6)*($CH$90:$CH$485="M"))</f>
        <v>20</v>
      </c>
      <c r="CQ61" s="89">
        <f t="array" ref="CQ61">SUM((CQ$90:CQ$485)*($CI$90:$CI$485&lt;6)*($CH$90:$CH$485="M"))</f>
        <v>16</v>
      </c>
      <c r="CR61" s="89">
        <f t="array" ref="CR61">SUM((CR$90:CR$485)*($CI$90:$CI$485&lt;6)*($CH$90:$CH$485="M"))</f>
        <v>25</v>
      </c>
      <c r="CS61" s="89">
        <f t="array" ref="CS61">SUM((CS$90:CS$485)*($CI$90:$CI$485&lt;6)*($CH$90:$CH$485="M"))</f>
        <v>22</v>
      </c>
      <c r="CT61" s="89">
        <f t="array" ref="CT61">SUM((CT$90:CT$485)*($CI$90:$CI$485&lt;6)*($CH$90:$CH$485="M"))</f>
        <v>20</v>
      </c>
      <c r="CU61" s="89">
        <f t="array" ref="CU61">SUM((CU$90:CU$485)*($CI$90:$CI$485&lt;6)*($CH$90:$CH$485="M"))</f>
        <v>18</v>
      </c>
      <c r="CV61" s="89">
        <f t="array" ref="CV61">SUM((CV$90:CV$485)*($CI$90:$CI$485&lt;6)*($CH$90:$CH$485="M"))</f>
        <v>27</v>
      </c>
      <c r="CW61" s="89">
        <f t="array" ref="CW61">SUM((CW$90:CW$485)*($CI$90:$CI$485&lt;6)*($CH$90:$CH$485="M"))</f>
        <v>17</v>
      </c>
      <c r="CX61" s="89">
        <f t="array" ref="CX61">SUM((CX$90:CX$485)*($CI$90:$CI$485&lt;6)*($CH$90:$CH$485="M"))</f>
        <v>14</v>
      </c>
      <c r="CY61" s="89">
        <f t="array" ref="CY61">SUM((CY$90:CY$485)*($CI$90:$CI$485&lt;6)*($CH$90:$CH$485="M"))</f>
        <v>20</v>
      </c>
      <c r="CZ61" s="89">
        <f t="array" ref="CZ61">SUM((CZ$90:CZ$485)*($CI$90:$CI$485&lt;6)*($CH$90:$CH$485="M"))</f>
        <v>18</v>
      </c>
      <c r="DA61" s="89">
        <f t="array" ref="DA61">SUM((DA$90:DA$485)*($CI$90:$CI$485&lt;6)*($CH$90:$CH$485="M"))</f>
        <v>17</v>
      </c>
      <c r="DB61" s="89">
        <f t="array" ref="DB61">SUM((DB$90:DB$485)*($CI$90:$CI$485&lt;6)*($CH$90:$CH$485="M"))</f>
        <v>23</v>
      </c>
      <c r="DC61" s="89">
        <f t="array" ref="DC61">SUM((DC$90:DC$485)*($CI$90:$CI$485&lt;6)*($CH$90:$CH$485="M"))</f>
        <v>20</v>
      </c>
      <c r="DD61" s="89">
        <f t="array" ref="DD61">SUM((DD$90:DD$485)*($CI$90:$CI$485&lt;6)*($CH$90:$CH$485="M"))</f>
        <v>17</v>
      </c>
      <c r="DE61" s="89">
        <f t="array" ref="DE61">SUM((DE$90:DE$485)*($CI$90:$CI$485&lt;6)*($CH$90:$CH$485="M"))</f>
        <v>27</v>
      </c>
      <c r="DF61" s="89">
        <f t="array" ref="DF61">SUM((DF$90:DF$485)*($CI$90:$CI$485&lt;6)*($CH$90:$CH$485="M"))</f>
        <v>26</v>
      </c>
      <c r="DG61" s="89">
        <f t="array" ref="DG61">SUM((DG$90:DG$485)*($CI$90:$CI$485&lt;6)*($CH$90:$CH$485="M"))</f>
        <v>18</v>
      </c>
      <c r="DH61" s="89">
        <f t="array" ref="DH61">SUM((DH$90:DH$485)*($CI$90:$CI$485&lt;6)*($CH$90:$CH$485="M"))</f>
        <v>23</v>
      </c>
      <c r="DI61" s="89">
        <f t="array" ref="DI61">SUM((DI$90:DI$485)*($CI$90:$CI$485&lt;6)*($CH$90:$CH$485="M"))</f>
        <v>25</v>
      </c>
      <c r="DJ61" s="89"/>
      <c r="DK61" s="89"/>
      <c r="DL61" s="89"/>
      <c r="DM61" s="89"/>
      <c r="DN61" s="89"/>
      <c r="DO61" s="89"/>
      <c r="DP61" s="89"/>
      <c r="DQ61" s="89"/>
      <c r="DR61" s="89"/>
      <c r="DS61" s="89"/>
      <c r="DT61" s="89"/>
      <c r="DU61" s="89"/>
      <c r="DV61" s="89"/>
      <c r="DW61" s="89"/>
      <c r="DX61" s="89"/>
      <c r="DY61" s="89"/>
      <c r="DZ61" s="89"/>
      <c r="EA61" s="89"/>
      <c r="EB61" s="89"/>
      <c r="EC61" s="89"/>
      <c r="ED61" s="89"/>
      <c r="EE61" s="89"/>
      <c r="EF61" s="89"/>
      <c r="EG61" s="89"/>
      <c r="EH61" s="89"/>
      <c r="EI61" s="89"/>
      <c r="EJ61" s="89"/>
      <c r="EK61" s="89"/>
      <c r="EL61" s="89"/>
      <c r="EM61" s="89"/>
      <c r="EN61" s="89"/>
      <c r="EO61" s="89"/>
      <c r="EP61" s="89"/>
      <c r="EQ61" s="89"/>
      <c r="ER61" s="89"/>
      <c r="ES61" s="89"/>
      <c r="ET61" s="89"/>
      <c r="EU61" s="89"/>
      <c r="EV61" s="89"/>
      <c r="EW61" s="89"/>
      <c r="EX61" s="89"/>
      <c r="EY61" s="89"/>
      <c r="EZ61" s="89"/>
    </row>
    <row r="62" spans="31:156" s="35" customFormat="1" x14ac:dyDescent="0.25"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>
        <f t="shared" si="68"/>
        <v>12</v>
      </c>
      <c r="BG62" s="75">
        <f t="shared" si="68"/>
        <v>12</v>
      </c>
      <c r="BH62" s="75">
        <f t="shared" si="68"/>
        <v>12</v>
      </c>
      <c r="BI62" s="75">
        <f t="shared" si="68"/>
        <v>12</v>
      </c>
      <c r="BJ62" s="75">
        <f t="shared" si="68"/>
        <v>12</v>
      </c>
      <c r="BK62" s="75">
        <f t="shared" si="68"/>
        <v>12</v>
      </c>
      <c r="BL62" s="75">
        <f t="shared" si="68"/>
        <v>12</v>
      </c>
      <c r="BM62" s="75">
        <f t="shared" si="68"/>
        <v>12</v>
      </c>
      <c r="BN62" s="75">
        <f t="shared" si="68"/>
        <v>0</v>
      </c>
      <c r="BO62" s="75">
        <f t="shared" si="68"/>
        <v>12</v>
      </c>
      <c r="BP62" s="75">
        <f t="shared" si="69"/>
        <v>12</v>
      </c>
      <c r="BQ62" s="75">
        <f t="shared" si="69"/>
        <v>12</v>
      </c>
      <c r="BR62" s="75">
        <f t="shared" si="69"/>
        <v>12</v>
      </c>
      <c r="BS62" s="75">
        <f t="shared" si="69"/>
        <v>12</v>
      </c>
      <c r="BT62" s="75">
        <f t="shared" si="69"/>
        <v>0</v>
      </c>
      <c r="BU62" s="75">
        <f t="shared" si="69"/>
        <v>0</v>
      </c>
      <c r="BV62" s="75">
        <f t="shared" si="69"/>
        <v>0</v>
      </c>
      <c r="BW62" s="75">
        <f t="shared" si="69"/>
        <v>0</v>
      </c>
      <c r="BX62" s="75">
        <f t="shared" si="69"/>
        <v>0</v>
      </c>
      <c r="BY62" s="75">
        <f t="shared" si="69"/>
        <v>0</v>
      </c>
      <c r="BZ62" s="75">
        <f t="shared" si="70"/>
        <v>0</v>
      </c>
      <c r="CA62" s="75">
        <f t="shared" si="70"/>
        <v>0</v>
      </c>
      <c r="CB62" s="75">
        <f t="shared" si="70"/>
        <v>0</v>
      </c>
      <c r="CC62" s="75">
        <f t="shared" si="70"/>
        <v>0</v>
      </c>
      <c r="CD62" s="75">
        <f t="shared" si="70"/>
        <v>0</v>
      </c>
      <c r="CE62" s="75">
        <f t="shared" si="70"/>
        <v>0</v>
      </c>
      <c r="CF62" s="75">
        <f t="shared" si="70"/>
        <v>0</v>
      </c>
      <c r="CG62" s="35" t="s">
        <v>64</v>
      </c>
      <c r="CJ62" s="89">
        <f t="array" ref="CJ62">SUM((CJ$90:CJ$485&gt;0)*($CI$90:$CI$485&lt;6)*($CH$90:$CH$485="M"))</f>
        <v>6</v>
      </c>
      <c r="CK62" s="89">
        <f t="array" ref="CK62">SUM((CK$90:CK$485&gt;0)*($CI$90:$CI$485&lt;6)*($CH$90:$CH$485="M"))</f>
        <v>6</v>
      </c>
      <c r="CL62" s="89">
        <f t="array" ref="CL62">SUM((CL$90:CL$485&gt;0)*($CI$90:$CI$485&lt;6)*($CH$90:$CH$485="M"))</f>
        <v>6</v>
      </c>
      <c r="CM62" s="89">
        <f t="array" ref="CM62">SUM((CM$90:CM$485&gt;0)*($CI$90:$CI$485&lt;6)*($CH$90:$CH$485="M"))</f>
        <v>6</v>
      </c>
      <c r="CN62" s="89">
        <f t="array" ref="CN62">SUM((CN$90:CN$485&gt;0)*($CI$90:$CI$485&lt;6)*($CH$90:$CH$485="M"))</f>
        <v>6</v>
      </c>
      <c r="CO62" s="89">
        <f t="array" ref="CO62">SUM((CO$90:CO$485&gt;0)*($CI$90:$CI$485&lt;6)*($CH$90:$CH$485="M"))</f>
        <v>6</v>
      </c>
      <c r="CP62" s="89">
        <f t="array" ref="CP62">SUM((CP$90:CP$485&gt;0)*($CI$90:$CI$485&lt;6)*($CH$90:$CH$485="M"))</f>
        <v>6</v>
      </c>
      <c r="CQ62" s="89">
        <f t="array" ref="CQ62">SUM((CQ$90:CQ$485&gt;0)*($CI$90:$CI$485&lt;6)*($CH$90:$CH$485="M"))</f>
        <v>6</v>
      </c>
      <c r="CR62" s="89">
        <f t="array" ref="CR62">SUM((CR$90:CR$485&gt;0)*($CI$90:$CI$485&lt;6)*($CH$90:$CH$485="M"))</f>
        <v>6</v>
      </c>
      <c r="CS62" s="89">
        <f t="array" ref="CS62">SUM((CS$90:CS$485&gt;0)*($CI$90:$CI$485&lt;6)*($CH$90:$CH$485="M"))</f>
        <v>6</v>
      </c>
      <c r="CT62" s="89">
        <f t="array" ref="CT62">SUM((CT$90:CT$485&gt;0)*($CI$90:$CI$485&lt;6)*($CH$90:$CH$485="M"))</f>
        <v>6</v>
      </c>
      <c r="CU62" s="89">
        <f t="array" ref="CU62">SUM((CU$90:CU$485&gt;0)*($CI$90:$CI$485&lt;6)*($CH$90:$CH$485="M"))</f>
        <v>6</v>
      </c>
      <c r="CV62" s="89">
        <f t="array" ref="CV62">SUM((CV$90:CV$485&gt;0)*($CI$90:$CI$485&lt;6)*($CH$90:$CH$485="M"))</f>
        <v>6</v>
      </c>
      <c r="CW62" s="89">
        <f t="array" ref="CW62">SUM((CW$90:CW$485&gt;0)*($CI$90:$CI$485&lt;6)*($CH$90:$CH$485="M"))</f>
        <v>6</v>
      </c>
      <c r="CX62" s="89">
        <f t="array" ref="CX62">SUM((CX$90:CX$485&gt;0)*($CI$90:$CI$485&lt;6)*($CH$90:$CH$485="M"))</f>
        <v>6</v>
      </c>
      <c r="CY62" s="89">
        <f t="array" ref="CY62">SUM((CY$90:CY$485&gt;0)*($CI$90:$CI$485&lt;6)*($CH$90:$CH$485="M"))</f>
        <v>6</v>
      </c>
      <c r="CZ62" s="89">
        <f t="array" ref="CZ62">SUM((CZ$90:CZ$485&gt;0)*($CI$90:$CI$485&lt;6)*($CH$90:$CH$485="M"))</f>
        <v>6</v>
      </c>
      <c r="DA62" s="89">
        <f t="array" ref="DA62">SUM((DA$90:DA$485&gt;0)*($CI$90:$CI$485&lt;6)*($CH$90:$CH$485="M"))</f>
        <v>6</v>
      </c>
      <c r="DB62" s="89">
        <f t="array" ref="DB62">SUM((DB$90:DB$485&gt;0)*($CI$90:$CI$485&lt;6)*($CH$90:$CH$485="M"))</f>
        <v>6</v>
      </c>
      <c r="DC62" s="89">
        <f t="array" ref="DC62">SUM((DC$90:DC$485&gt;0)*($CI$90:$CI$485&lt;6)*($CH$90:$CH$485="M"))</f>
        <v>6</v>
      </c>
      <c r="DD62" s="89">
        <f t="array" ref="DD62">SUM((DD$90:DD$485&gt;0)*($CI$90:$CI$485&lt;6)*($CH$90:$CH$485="M"))</f>
        <v>6</v>
      </c>
      <c r="DE62" s="89">
        <f t="array" ref="DE62">SUM((DE$90:DE$485&gt;0)*($CI$90:$CI$485&lt;6)*($CH$90:$CH$485="M"))</f>
        <v>6</v>
      </c>
      <c r="DF62" s="89">
        <f t="array" ref="DF62">SUM((DF$90:DF$485&gt;0)*($CI$90:$CI$485&lt;6)*($CH$90:$CH$485="M"))</f>
        <v>6</v>
      </c>
      <c r="DG62" s="89">
        <f t="array" ref="DG62">SUM((DG$90:DG$485&gt;0)*($CI$90:$CI$485&lt;6)*($CH$90:$CH$485="M"))</f>
        <v>6</v>
      </c>
      <c r="DH62" s="89">
        <f t="array" ref="DH62">SUM((DH$90:DH$485&gt;0)*($CI$90:$CI$485&lt;6)*($CH$90:$CH$485="M"))</f>
        <v>6</v>
      </c>
      <c r="DI62" s="89">
        <f t="array" ref="DI62">SUM((DI$90:DI$485&gt;0)*($CI$90:$CI$485&lt;6)*($CH$90:$CH$485="M"))</f>
        <v>6</v>
      </c>
      <c r="DJ62" s="89"/>
      <c r="DK62" s="89"/>
      <c r="DL62" s="89"/>
      <c r="DM62" s="89"/>
      <c r="DN62" s="89"/>
      <c r="DO62" s="89"/>
      <c r="DP62" s="89"/>
      <c r="DQ62" s="89"/>
      <c r="DR62" s="89"/>
      <c r="DS62" s="89"/>
      <c r="DT62" s="89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/>
      <c r="EF62" s="89"/>
      <c r="EG62" s="89"/>
      <c r="EH62" s="89"/>
      <c r="EI62" s="89"/>
      <c r="EJ62" s="89"/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  <c r="EV62" s="89"/>
      <c r="EW62" s="89"/>
      <c r="EX62" s="89"/>
      <c r="EY62" s="89"/>
      <c r="EZ62" s="89"/>
    </row>
    <row r="63" spans="31:156" s="35" customFormat="1" x14ac:dyDescent="0.25"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>
        <f t="shared" ref="BF63:CF63" si="71">BF61/BF62</f>
        <v>3</v>
      </c>
      <c r="BG63" s="75">
        <f t="shared" si="71"/>
        <v>2.5</v>
      </c>
      <c r="BH63" s="75">
        <f t="shared" si="71"/>
        <v>3.3333333333333335</v>
      </c>
      <c r="BI63" s="75">
        <f t="shared" si="71"/>
        <v>3.0833333333333335</v>
      </c>
      <c r="BJ63" s="75">
        <f t="shared" si="71"/>
        <v>3.0833333333333335</v>
      </c>
      <c r="BK63" s="75">
        <f t="shared" si="71"/>
        <v>3.75</v>
      </c>
      <c r="BL63" s="75">
        <f t="shared" si="71"/>
        <v>3.3333333333333335</v>
      </c>
      <c r="BM63" s="75">
        <f t="shared" si="71"/>
        <v>2.75</v>
      </c>
      <c r="BN63" s="75" t="e">
        <f t="shared" si="71"/>
        <v>#DIV/0!</v>
      </c>
      <c r="BO63" s="75">
        <f t="shared" si="71"/>
        <v>4.333333333333333</v>
      </c>
      <c r="BP63" s="75">
        <f t="shared" si="71"/>
        <v>4</v>
      </c>
      <c r="BQ63" s="75">
        <f t="shared" si="71"/>
        <v>3.1666666666666665</v>
      </c>
      <c r="BR63" s="75">
        <f t="shared" si="71"/>
        <v>3.4166666666666665</v>
      </c>
      <c r="BS63" s="75">
        <f t="shared" si="71"/>
        <v>4.333333333333333</v>
      </c>
      <c r="BT63" s="75" t="e">
        <f t="shared" si="71"/>
        <v>#DIV/0!</v>
      </c>
      <c r="BU63" s="75" t="e">
        <f t="shared" si="71"/>
        <v>#DIV/0!</v>
      </c>
      <c r="BV63" s="75" t="e">
        <f t="shared" si="71"/>
        <v>#DIV/0!</v>
      </c>
      <c r="BW63" s="75" t="e">
        <f t="shared" si="71"/>
        <v>#DIV/0!</v>
      </c>
      <c r="BX63" s="75" t="e">
        <f t="shared" si="71"/>
        <v>#DIV/0!</v>
      </c>
      <c r="BY63" s="75" t="e">
        <f t="shared" si="71"/>
        <v>#DIV/0!</v>
      </c>
      <c r="BZ63" s="75" t="e">
        <f t="shared" si="71"/>
        <v>#DIV/0!</v>
      </c>
      <c r="CA63" s="75" t="e">
        <f t="shared" si="71"/>
        <v>#DIV/0!</v>
      </c>
      <c r="CB63" s="75" t="e">
        <f t="shared" si="71"/>
        <v>#DIV/0!</v>
      </c>
      <c r="CC63" s="75" t="e">
        <f t="shared" si="71"/>
        <v>#DIV/0!</v>
      </c>
      <c r="CD63" s="75" t="e">
        <f t="shared" si="71"/>
        <v>#DIV/0!</v>
      </c>
      <c r="CE63" s="75" t="e">
        <f t="shared" si="71"/>
        <v>#DIV/0!</v>
      </c>
      <c r="CF63" s="75" t="e">
        <f t="shared" si="71"/>
        <v>#DIV/0!</v>
      </c>
      <c r="CG63" s="35" t="s">
        <v>65</v>
      </c>
      <c r="CJ63" s="89">
        <f>IF(CJ62=0,0,CJ61/CJ62)</f>
        <v>3.1666666666666665</v>
      </c>
      <c r="CK63" s="89">
        <f t="shared" ref="CK63:DI63" si="72">IF(CK62=0,0,CK61/CK62)</f>
        <v>2.6666666666666665</v>
      </c>
      <c r="CL63" s="89">
        <f t="shared" si="72"/>
        <v>3.3333333333333335</v>
      </c>
      <c r="CM63" s="89">
        <f t="shared" si="72"/>
        <v>3.1666666666666665</v>
      </c>
      <c r="CN63" s="89">
        <f t="shared" si="72"/>
        <v>3.3333333333333335</v>
      </c>
      <c r="CO63" s="89">
        <f t="shared" si="72"/>
        <v>3.6666666666666665</v>
      </c>
      <c r="CP63" s="89">
        <f t="shared" si="72"/>
        <v>3.3333333333333335</v>
      </c>
      <c r="CQ63" s="89">
        <f t="shared" si="72"/>
        <v>2.6666666666666665</v>
      </c>
      <c r="CR63" s="89">
        <f t="shared" si="72"/>
        <v>4.166666666666667</v>
      </c>
      <c r="CS63" s="89">
        <f t="shared" si="72"/>
        <v>3.6666666666666665</v>
      </c>
      <c r="CT63" s="89">
        <f t="shared" si="72"/>
        <v>3.3333333333333335</v>
      </c>
      <c r="CU63" s="89">
        <f t="shared" si="72"/>
        <v>3</v>
      </c>
      <c r="CV63" s="89">
        <f t="shared" si="72"/>
        <v>4.5</v>
      </c>
      <c r="CW63" s="89">
        <f t="shared" si="72"/>
        <v>2.8333333333333335</v>
      </c>
      <c r="CX63" s="89">
        <f t="shared" si="72"/>
        <v>2.3333333333333335</v>
      </c>
      <c r="CY63" s="89">
        <f t="shared" si="72"/>
        <v>3.3333333333333335</v>
      </c>
      <c r="CZ63" s="89">
        <f t="shared" si="72"/>
        <v>3</v>
      </c>
      <c r="DA63" s="89">
        <f t="shared" si="72"/>
        <v>2.8333333333333335</v>
      </c>
      <c r="DB63" s="89">
        <f t="shared" si="72"/>
        <v>3.8333333333333335</v>
      </c>
      <c r="DC63" s="89">
        <f t="shared" si="72"/>
        <v>3.3333333333333335</v>
      </c>
      <c r="DD63" s="89">
        <f t="shared" si="72"/>
        <v>2.8333333333333335</v>
      </c>
      <c r="DE63" s="89">
        <f t="shared" si="72"/>
        <v>4.5</v>
      </c>
      <c r="DF63" s="89">
        <f t="shared" si="72"/>
        <v>4.333333333333333</v>
      </c>
      <c r="DG63" s="89">
        <f t="shared" si="72"/>
        <v>3</v>
      </c>
      <c r="DH63" s="89">
        <f t="shared" si="72"/>
        <v>3.8333333333333335</v>
      </c>
      <c r="DI63" s="89">
        <f t="shared" si="72"/>
        <v>4.166666666666667</v>
      </c>
      <c r="DJ63" s="89"/>
      <c r="DK63" s="89"/>
      <c r="DL63" s="89"/>
      <c r="DM63" s="89"/>
      <c r="DN63" s="89"/>
      <c r="DO63" s="89"/>
      <c r="DP63" s="89"/>
      <c r="DQ63" s="89"/>
      <c r="DR63" s="89"/>
      <c r="DS63" s="89"/>
      <c r="DT63" s="89"/>
      <c r="DU63" s="89"/>
      <c r="DV63" s="89"/>
      <c r="DW63" s="89"/>
      <c r="DX63" s="89"/>
      <c r="DY63" s="89"/>
      <c r="DZ63" s="89"/>
      <c r="EA63" s="89"/>
      <c r="EB63" s="89"/>
      <c r="EC63" s="89"/>
      <c r="ED63" s="89"/>
      <c r="EE63" s="89"/>
      <c r="EF63" s="89"/>
      <c r="EG63" s="89"/>
      <c r="EH63" s="89"/>
      <c r="EI63" s="89"/>
      <c r="EJ63" s="89"/>
      <c r="EK63" s="89"/>
      <c r="EL63" s="89"/>
      <c r="EM63" s="89"/>
      <c r="EN63" s="89"/>
      <c r="EO63" s="89"/>
      <c r="EP63" s="89"/>
      <c r="EQ63" s="89"/>
      <c r="ER63" s="89"/>
      <c r="ES63" s="89"/>
      <c r="ET63" s="89"/>
      <c r="EU63" s="89"/>
      <c r="EV63" s="89"/>
      <c r="EW63" s="89"/>
      <c r="EX63" s="89"/>
      <c r="EY63" s="89"/>
      <c r="EZ63" s="89"/>
    </row>
    <row r="64" spans="31:156" s="35" customFormat="1" x14ac:dyDescent="0.25"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>
        <f t="shared" ref="BF64:BO65" si="73">SUMIF($CJ$89:$HN$89,BF$89,$CJ64:$HN64)</f>
        <v>62</v>
      </c>
      <c r="BG64" s="75">
        <f t="shared" si="73"/>
        <v>52</v>
      </c>
      <c r="BH64" s="75">
        <f t="shared" si="73"/>
        <v>73</v>
      </c>
      <c r="BI64" s="75">
        <f t="shared" si="73"/>
        <v>61</v>
      </c>
      <c r="BJ64" s="75">
        <f t="shared" si="73"/>
        <v>62</v>
      </c>
      <c r="BK64" s="75">
        <f t="shared" si="73"/>
        <v>77</v>
      </c>
      <c r="BL64" s="75">
        <f t="shared" si="73"/>
        <v>64</v>
      </c>
      <c r="BM64" s="75">
        <f t="shared" si="73"/>
        <v>57</v>
      </c>
      <c r="BN64" s="75">
        <f t="shared" si="73"/>
        <v>0</v>
      </c>
      <c r="BO64" s="75">
        <f t="shared" si="73"/>
        <v>88</v>
      </c>
      <c r="BP64" s="75">
        <f t="shared" ref="BP64:BY65" si="74">SUMIF($CJ$89:$HN$89,BP$89,$CJ64:$HN64)</f>
        <v>80</v>
      </c>
      <c r="BQ64" s="75">
        <f t="shared" si="74"/>
        <v>65</v>
      </c>
      <c r="BR64" s="75">
        <f t="shared" si="74"/>
        <v>68</v>
      </c>
      <c r="BS64" s="75">
        <f t="shared" si="74"/>
        <v>92</v>
      </c>
      <c r="BT64" s="75">
        <f t="shared" si="74"/>
        <v>0</v>
      </c>
      <c r="BU64" s="75">
        <f t="shared" si="74"/>
        <v>0</v>
      </c>
      <c r="BV64" s="75">
        <f t="shared" si="74"/>
        <v>0</v>
      </c>
      <c r="BW64" s="75">
        <f t="shared" si="74"/>
        <v>0</v>
      </c>
      <c r="BX64" s="75">
        <f t="shared" si="74"/>
        <v>0</v>
      </c>
      <c r="BY64" s="75">
        <f t="shared" si="74"/>
        <v>0</v>
      </c>
      <c r="BZ64" s="75">
        <f t="shared" ref="BZ64:CF65" si="75">SUMIF($CJ$89:$HN$89,BZ$89,$CJ64:$HN64)</f>
        <v>0</v>
      </c>
      <c r="CA64" s="75">
        <f t="shared" si="75"/>
        <v>0</v>
      </c>
      <c r="CB64" s="75">
        <f t="shared" si="75"/>
        <v>0</v>
      </c>
      <c r="CC64" s="75">
        <f t="shared" si="75"/>
        <v>0</v>
      </c>
      <c r="CD64" s="75">
        <f t="shared" si="75"/>
        <v>0</v>
      </c>
      <c r="CE64" s="75">
        <f t="shared" si="75"/>
        <v>0</v>
      </c>
      <c r="CF64" s="75">
        <f t="shared" si="75"/>
        <v>0</v>
      </c>
      <c r="CG64" s="35" t="s">
        <v>130</v>
      </c>
      <c r="CJ64" s="89">
        <f t="array" ref="CJ64">SUM((CJ$90:CJ$485)*($CI$90:$CI$485&lt;11)*($CH$90:$CH$485="M"))</f>
        <v>31</v>
      </c>
      <c r="CK64" s="89">
        <f t="array" ref="CK64">SUM((CK$90:CK$485)*($CI$90:$CI$485&lt;11)*($CH$90:$CH$485="M"))</f>
        <v>27</v>
      </c>
      <c r="CL64" s="89">
        <f t="array" ref="CL64">SUM((CL$90:CL$485)*($CI$90:$CI$485&lt;11)*($CH$90:$CH$485="M"))</f>
        <v>35</v>
      </c>
      <c r="CM64" s="89">
        <f t="array" ref="CM64">SUM((CM$90:CM$485)*($CI$90:$CI$485&lt;11)*($CH$90:$CH$485="M"))</f>
        <v>32</v>
      </c>
      <c r="CN64" s="89">
        <f t="array" ref="CN64">SUM((CN$90:CN$485)*($CI$90:$CI$485&lt;11)*($CH$90:$CH$485="M"))</f>
        <v>33</v>
      </c>
      <c r="CO64" s="89">
        <f t="array" ref="CO64">SUM((CO$90:CO$485)*($CI$90:$CI$485&lt;11)*($CH$90:$CH$485="M"))</f>
        <v>38</v>
      </c>
      <c r="CP64" s="89">
        <f t="array" ref="CP64">SUM((CP$90:CP$485)*($CI$90:$CI$485&lt;11)*($CH$90:$CH$485="M"))</f>
        <v>32</v>
      </c>
      <c r="CQ64" s="89">
        <f t="array" ref="CQ64">SUM((CQ$90:CQ$485)*($CI$90:$CI$485&lt;11)*($CH$90:$CH$485="M"))</f>
        <v>28</v>
      </c>
      <c r="CR64" s="89">
        <f t="array" ref="CR64">SUM((CR$90:CR$485)*($CI$90:$CI$485&lt;11)*($CH$90:$CH$485="M"))</f>
        <v>43</v>
      </c>
      <c r="CS64" s="89">
        <f t="array" ref="CS64">SUM((CS$90:CS$485)*($CI$90:$CI$485&lt;11)*($CH$90:$CH$485="M"))</f>
        <v>37</v>
      </c>
      <c r="CT64" s="89">
        <f t="array" ref="CT64">SUM((CT$90:CT$485)*($CI$90:$CI$485&lt;11)*($CH$90:$CH$485="M"))</f>
        <v>35</v>
      </c>
      <c r="CU64" s="89">
        <f t="array" ref="CU64">SUM((CU$90:CU$485)*($CI$90:$CI$485&lt;11)*($CH$90:$CH$485="M"))</f>
        <v>32</v>
      </c>
      <c r="CV64" s="89">
        <f t="array" ref="CV64">SUM((CV$90:CV$485)*($CI$90:$CI$485&lt;11)*($CH$90:$CH$485="M"))</f>
        <v>48</v>
      </c>
      <c r="CW64" s="89">
        <f t="array" ref="CW64">SUM((CW$90:CW$485)*($CI$90:$CI$485&lt;11)*($CH$90:$CH$485="M"))</f>
        <v>31</v>
      </c>
      <c r="CX64" s="89">
        <f t="array" ref="CX64">SUM((CX$90:CX$485)*($CI$90:$CI$485&lt;11)*($CH$90:$CH$485="M"))</f>
        <v>25</v>
      </c>
      <c r="CY64" s="89">
        <f t="array" ref="CY64">SUM((CY$90:CY$485)*($CI$90:$CI$485&lt;11)*($CH$90:$CH$485="M"))</f>
        <v>38</v>
      </c>
      <c r="CZ64" s="89">
        <f t="array" ref="CZ64">SUM((CZ$90:CZ$485)*($CI$90:$CI$485&lt;11)*($CH$90:$CH$485="M"))</f>
        <v>29</v>
      </c>
      <c r="DA64" s="89">
        <f t="array" ref="DA64">SUM((DA$90:DA$485)*($CI$90:$CI$485&lt;11)*($CH$90:$CH$485="M"))</f>
        <v>29</v>
      </c>
      <c r="DB64" s="89">
        <f t="array" ref="DB64">SUM((DB$90:DB$485)*($CI$90:$CI$485&lt;11)*($CH$90:$CH$485="M"))</f>
        <v>39</v>
      </c>
      <c r="DC64" s="89">
        <f t="array" ref="DC64">SUM((DC$90:DC$485)*($CI$90:$CI$485&lt;11)*($CH$90:$CH$485="M"))</f>
        <v>32</v>
      </c>
      <c r="DD64" s="89">
        <f t="array" ref="DD64">SUM((DD$90:DD$485)*($CI$90:$CI$485&lt;11)*($CH$90:$CH$485="M"))</f>
        <v>29</v>
      </c>
      <c r="DE64" s="89">
        <f t="array" ref="DE64">SUM((DE$90:DE$485)*($CI$90:$CI$485&lt;11)*($CH$90:$CH$485="M"))</f>
        <v>45</v>
      </c>
      <c r="DF64" s="89">
        <f t="array" ref="DF64">SUM((DF$90:DF$485)*($CI$90:$CI$485&lt;11)*($CH$90:$CH$485="M"))</f>
        <v>43</v>
      </c>
      <c r="DG64" s="89">
        <f t="array" ref="DG64">SUM((DG$90:DG$485)*($CI$90:$CI$485&lt;11)*($CH$90:$CH$485="M"))</f>
        <v>30</v>
      </c>
      <c r="DH64" s="89">
        <f t="array" ref="DH64">SUM((DH$90:DH$485)*($CI$90:$CI$485&lt;11)*($CH$90:$CH$485="M"))</f>
        <v>36</v>
      </c>
      <c r="DI64" s="89">
        <f t="array" ref="DI64">SUM((DI$90:DI$485)*($CI$90:$CI$485&lt;11)*($CH$90:$CH$485="M"))</f>
        <v>44</v>
      </c>
      <c r="DJ64" s="89"/>
      <c r="DK64" s="89"/>
      <c r="DL64" s="89"/>
      <c r="DM64" s="89"/>
      <c r="DN64" s="89"/>
      <c r="DO64" s="89"/>
      <c r="DP64" s="89"/>
      <c r="DQ64" s="89"/>
      <c r="DR64" s="89"/>
      <c r="DS64" s="89"/>
      <c r="DT64" s="89"/>
      <c r="DU64" s="89"/>
      <c r="DV64" s="89"/>
      <c r="DW64" s="89"/>
      <c r="DX64" s="89"/>
      <c r="DY64" s="89"/>
      <c r="DZ64" s="89"/>
      <c r="EA64" s="89"/>
      <c r="EB64" s="89"/>
      <c r="EC64" s="89"/>
      <c r="ED64" s="89"/>
      <c r="EE64" s="89"/>
      <c r="EF64" s="89"/>
      <c r="EG64" s="89"/>
      <c r="EH64" s="89"/>
      <c r="EI64" s="89"/>
      <c r="EJ64" s="89"/>
      <c r="EK64" s="89"/>
      <c r="EL64" s="89"/>
      <c r="EM64" s="89"/>
      <c r="EN64" s="89"/>
      <c r="EO64" s="89"/>
      <c r="EP64" s="89"/>
      <c r="EQ64" s="89"/>
      <c r="ER64" s="89"/>
      <c r="ES64" s="89"/>
      <c r="ET64" s="89"/>
      <c r="EU64" s="89"/>
      <c r="EV64" s="89"/>
      <c r="EW64" s="89"/>
      <c r="EX64" s="89"/>
      <c r="EY64" s="89"/>
      <c r="EZ64" s="89"/>
    </row>
    <row r="65" spans="31:156" s="35" customFormat="1" x14ac:dyDescent="0.25"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>
        <f t="shared" si="73"/>
        <v>20</v>
      </c>
      <c r="BG65" s="75">
        <f t="shared" si="73"/>
        <v>20</v>
      </c>
      <c r="BH65" s="75">
        <f t="shared" si="73"/>
        <v>20</v>
      </c>
      <c r="BI65" s="75">
        <f t="shared" si="73"/>
        <v>20</v>
      </c>
      <c r="BJ65" s="75">
        <f t="shared" si="73"/>
        <v>20</v>
      </c>
      <c r="BK65" s="75">
        <f t="shared" si="73"/>
        <v>20</v>
      </c>
      <c r="BL65" s="75">
        <f t="shared" si="73"/>
        <v>20</v>
      </c>
      <c r="BM65" s="75">
        <f t="shared" si="73"/>
        <v>20</v>
      </c>
      <c r="BN65" s="75">
        <f t="shared" si="73"/>
        <v>0</v>
      </c>
      <c r="BO65" s="75">
        <f t="shared" si="73"/>
        <v>20</v>
      </c>
      <c r="BP65" s="75">
        <f t="shared" si="74"/>
        <v>20</v>
      </c>
      <c r="BQ65" s="75">
        <f t="shared" si="74"/>
        <v>20</v>
      </c>
      <c r="BR65" s="75">
        <f t="shared" si="74"/>
        <v>20</v>
      </c>
      <c r="BS65" s="75">
        <f t="shared" si="74"/>
        <v>20</v>
      </c>
      <c r="BT65" s="75">
        <f t="shared" si="74"/>
        <v>0</v>
      </c>
      <c r="BU65" s="75">
        <f t="shared" si="74"/>
        <v>0</v>
      </c>
      <c r="BV65" s="75">
        <f t="shared" si="74"/>
        <v>0</v>
      </c>
      <c r="BW65" s="75">
        <f t="shared" si="74"/>
        <v>0</v>
      </c>
      <c r="BX65" s="75">
        <f t="shared" si="74"/>
        <v>0</v>
      </c>
      <c r="BY65" s="75">
        <f t="shared" si="74"/>
        <v>0</v>
      </c>
      <c r="BZ65" s="75">
        <f t="shared" si="75"/>
        <v>0</v>
      </c>
      <c r="CA65" s="75">
        <f t="shared" si="75"/>
        <v>0</v>
      </c>
      <c r="CB65" s="75">
        <f t="shared" si="75"/>
        <v>0</v>
      </c>
      <c r="CC65" s="75">
        <f t="shared" si="75"/>
        <v>0</v>
      </c>
      <c r="CD65" s="75">
        <f t="shared" si="75"/>
        <v>0</v>
      </c>
      <c r="CE65" s="75">
        <f t="shared" si="75"/>
        <v>0</v>
      </c>
      <c r="CF65" s="75">
        <f t="shared" si="75"/>
        <v>0</v>
      </c>
      <c r="CG65" s="35" t="s">
        <v>131</v>
      </c>
      <c r="CJ65" s="89">
        <f t="array" ref="CJ65">SUM((CJ$90:CJ$485&gt;0)*($CI$90:$CI$485&lt;11)*($CH$90:$CH$485="M"))</f>
        <v>10</v>
      </c>
      <c r="CK65" s="89">
        <f t="array" ref="CK65">SUM((CK$90:CK$485&gt;0)*($CI$90:$CI$485&lt;11)*($CH$90:$CH$485="M"))</f>
        <v>10</v>
      </c>
      <c r="CL65" s="89">
        <f t="array" ref="CL65">SUM((CL$90:CL$485&gt;0)*($CI$90:$CI$485&lt;11)*($CH$90:$CH$485="M"))</f>
        <v>10</v>
      </c>
      <c r="CM65" s="89">
        <f t="array" ref="CM65">SUM((CM$90:CM$485&gt;0)*($CI$90:$CI$485&lt;11)*($CH$90:$CH$485="M"))</f>
        <v>10</v>
      </c>
      <c r="CN65" s="89">
        <f t="array" ref="CN65">SUM((CN$90:CN$485&gt;0)*($CI$90:$CI$485&lt;11)*($CH$90:$CH$485="M"))</f>
        <v>10</v>
      </c>
      <c r="CO65" s="89">
        <f t="array" ref="CO65">SUM((CO$90:CO$485&gt;0)*($CI$90:$CI$485&lt;11)*($CH$90:$CH$485="M"))</f>
        <v>10</v>
      </c>
      <c r="CP65" s="89">
        <f t="array" ref="CP65">SUM((CP$90:CP$485&gt;0)*($CI$90:$CI$485&lt;11)*($CH$90:$CH$485="M"))</f>
        <v>10</v>
      </c>
      <c r="CQ65" s="89">
        <f t="array" ref="CQ65">SUM((CQ$90:CQ$485&gt;0)*($CI$90:$CI$485&lt;11)*($CH$90:$CH$485="M"))</f>
        <v>10</v>
      </c>
      <c r="CR65" s="89">
        <f t="array" ref="CR65">SUM((CR$90:CR$485&gt;0)*($CI$90:$CI$485&lt;11)*($CH$90:$CH$485="M"))</f>
        <v>10</v>
      </c>
      <c r="CS65" s="89">
        <f t="array" ref="CS65">SUM((CS$90:CS$485&gt;0)*($CI$90:$CI$485&lt;11)*($CH$90:$CH$485="M"))</f>
        <v>10</v>
      </c>
      <c r="CT65" s="89">
        <f t="array" ref="CT65">SUM((CT$90:CT$485&gt;0)*($CI$90:$CI$485&lt;11)*($CH$90:$CH$485="M"))</f>
        <v>10</v>
      </c>
      <c r="CU65" s="89">
        <f t="array" ref="CU65">SUM((CU$90:CU$485&gt;0)*($CI$90:$CI$485&lt;11)*($CH$90:$CH$485="M"))</f>
        <v>10</v>
      </c>
      <c r="CV65" s="89">
        <f t="array" ref="CV65">SUM((CV$90:CV$485&gt;0)*($CI$90:$CI$485&lt;11)*($CH$90:$CH$485="M"))</f>
        <v>10</v>
      </c>
      <c r="CW65" s="89">
        <f t="array" ref="CW65">SUM((CW$90:CW$485&gt;0)*($CI$90:$CI$485&lt;11)*($CH$90:$CH$485="M"))</f>
        <v>10</v>
      </c>
      <c r="CX65" s="89">
        <f t="array" ref="CX65">SUM((CX$90:CX$485&gt;0)*($CI$90:$CI$485&lt;11)*($CH$90:$CH$485="M"))</f>
        <v>10</v>
      </c>
      <c r="CY65" s="89">
        <f t="array" ref="CY65">SUM((CY$90:CY$485&gt;0)*($CI$90:$CI$485&lt;11)*($CH$90:$CH$485="M"))</f>
        <v>10</v>
      </c>
      <c r="CZ65" s="89">
        <f t="array" ref="CZ65">SUM((CZ$90:CZ$485&gt;0)*($CI$90:$CI$485&lt;11)*($CH$90:$CH$485="M"))</f>
        <v>10</v>
      </c>
      <c r="DA65" s="89">
        <f t="array" ref="DA65">SUM((DA$90:DA$485&gt;0)*($CI$90:$CI$485&lt;11)*($CH$90:$CH$485="M"))</f>
        <v>10</v>
      </c>
      <c r="DB65" s="89">
        <f t="array" ref="DB65">SUM((DB$90:DB$485&gt;0)*($CI$90:$CI$485&lt;11)*($CH$90:$CH$485="M"))</f>
        <v>10</v>
      </c>
      <c r="DC65" s="89">
        <f t="array" ref="DC65">SUM((DC$90:DC$485&gt;0)*($CI$90:$CI$485&lt;11)*($CH$90:$CH$485="M"))</f>
        <v>10</v>
      </c>
      <c r="DD65" s="89">
        <f t="array" ref="DD65">SUM((DD$90:DD$485&gt;0)*($CI$90:$CI$485&lt;11)*($CH$90:$CH$485="M"))</f>
        <v>10</v>
      </c>
      <c r="DE65" s="89">
        <f t="array" ref="DE65">SUM((DE$90:DE$485&gt;0)*($CI$90:$CI$485&lt;11)*($CH$90:$CH$485="M"))</f>
        <v>10</v>
      </c>
      <c r="DF65" s="89">
        <f t="array" ref="DF65">SUM((DF$90:DF$485&gt;0)*($CI$90:$CI$485&lt;11)*($CH$90:$CH$485="M"))</f>
        <v>10</v>
      </c>
      <c r="DG65" s="89">
        <f t="array" ref="DG65">SUM((DG$90:DG$485&gt;0)*($CI$90:$CI$485&lt;11)*($CH$90:$CH$485="M"))</f>
        <v>10</v>
      </c>
      <c r="DH65" s="89">
        <f t="array" ref="DH65">SUM((DH$90:DH$485&gt;0)*($CI$90:$CI$485&lt;11)*($CH$90:$CH$485="M"))</f>
        <v>10</v>
      </c>
      <c r="DI65" s="89">
        <f t="array" ref="DI65">SUM((DI$90:DI$485&gt;0)*($CI$90:$CI$485&lt;11)*($CH$90:$CH$485="M"))</f>
        <v>10</v>
      </c>
      <c r="DJ65" s="89"/>
      <c r="DK65" s="89"/>
      <c r="DL65" s="89"/>
      <c r="DM65" s="89"/>
      <c r="DN65" s="89"/>
      <c r="DO65" s="89"/>
      <c r="DP65" s="89"/>
      <c r="DQ65" s="89"/>
      <c r="DR65" s="89"/>
      <c r="DS65" s="89"/>
      <c r="DT65" s="89"/>
      <c r="DU65" s="89"/>
      <c r="DV65" s="89"/>
      <c r="DW65" s="89"/>
      <c r="DX65" s="89"/>
      <c r="DY65" s="89"/>
      <c r="DZ65" s="89"/>
      <c r="EA65" s="89"/>
      <c r="EB65" s="89"/>
      <c r="EC65" s="89"/>
      <c r="ED65" s="89"/>
      <c r="EE65" s="89"/>
      <c r="EF65" s="89"/>
      <c r="EG65" s="89"/>
      <c r="EH65" s="89"/>
      <c r="EI65" s="89"/>
      <c r="EJ65" s="89"/>
      <c r="EK65" s="89"/>
      <c r="EL65" s="89"/>
      <c r="EM65" s="89"/>
      <c r="EN65" s="89"/>
      <c r="EO65" s="89"/>
      <c r="EP65" s="89"/>
      <c r="EQ65" s="89"/>
      <c r="ER65" s="89"/>
      <c r="ES65" s="89"/>
      <c r="ET65" s="89"/>
      <c r="EU65" s="89"/>
      <c r="EV65" s="89"/>
      <c r="EW65" s="89"/>
      <c r="EX65" s="89"/>
      <c r="EY65" s="89"/>
      <c r="EZ65" s="89"/>
    </row>
    <row r="66" spans="31:156" s="35" customFormat="1" x14ac:dyDescent="0.25"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>
        <f t="shared" ref="BF66:CF66" si="76">BF64/BF65</f>
        <v>3.1</v>
      </c>
      <c r="BG66" s="75">
        <f t="shared" si="76"/>
        <v>2.6</v>
      </c>
      <c r="BH66" s="75">
        <f t="shared" si="76"/>
        <v>3.65</v>
      </c>
      <c r="BI66" s="75">
        <f t="shared" si="76"/>
        <v>3.05</v>
      </c>
      <c r="BJ66" s="75">
        <f t="shared" si="76"/>
        <v>3.1</v>
      </c>
      <c r="BK66" s="75">
        <f t="shared" si="76"/>
        <v>3.85</v>
      </c>
      <c r="BL66" s="75">
        <f t="shared" si="76"/>
        <v>3.2</v>
      </c>
      <c r="BM66" s="75">
        <f t="shared" si="76"/>
        <v>2.85</v>
      </c>
      <c r="BN66" s="75" t="e">
        <f t="shared" si="76"/>
        <v>#DIV/0!</v>
      </c>
      <c r="BO66" s="75">
        <f t="shared" si="76"/>
        <v>4.4000000000000004</v>
      </c>
      <c r="BP66" s="75">
        <f t="shared" si="76"/>
        <v>4</v>
      </c>
      <c r="BQ66" s="75">
        <f t="shared" si="76"/>
        <v>3.25</v>
      </c>
      <c r="BR66" s="75">
        <f t="shared" si="76"/>
        <v>3.4</v>
      </c>
      <c r="BS66" s="75">
        <f t="shared" si="76"/>
        <v>4.5999999999999996</v>
      </c>
      <c r="BT66" s="75" t="e">
        <f t="shared" si="76"/>
        <v>#DIV/0!</v>
      </c>
      <c r="BU66" s="75" t="e">
        <f t="shared" si="76"/>
        <v>#DIV/0!</v>
      </c>
      <c r="BV66" s="75" t="e">
        <f t="shared" si="76"/>
        <v>#DIV/0!</v>
      </c>
      <c r="BW66" s="75" t="e">
        <f t="shared" si="76"/>
        <v>#DIV/0!</v>
      </c>
      <c r="BX66" s="75" t="e">
        <f t="shared" si="76"/>
        <v>#DIV/0!</v>
      </c>
      <c r="BY66" s="75" t="e">
        <f t="shared" si="76"/>
        <v>#DIV/0!</v>
      </c>
      <c r="BZ66" s="75" t="e">
        <f t="shared" si="76"/>
        <v>#DIV/0!</v>
      </c>
      <c r="CA66" s="75" t="e">
        <f t="shared" si="76"/>
        <v>#DIV/0!</v>
      </c>
      <c r="CB66" s="75" t="e">
        <f t="shared" si="76"/>
        <v>#DIV/0!</v>
      </c>
      <c r="CC66" s="75" t="e">
        <f t="shared" si="76"/>
        <v>#DIV/0!</v>
      </c>
      <c r="CD66" s="75" t="e">
        <f t="shared" si="76"/>
        <v>#DIV/0!</v>
      </c>
      <c r="CE66" s="75" t="e">
        <f t="shared" si="76"/>
        <v>#DIV/0!</v>
      </c>
      <c r="CF66" s="75" t="e">
        <f t="shared" si="76"/>
        <v>#DIV/0!</v>
      </c>
      <c r="CG66" s="35" t="s">
        <v>132</v>
      </c>
      <c r="CJ66" s="89">
        <f>IF(CJ65=0,0,CJ64/CJ65)</f>
        <v>3.1</v>
      </c>
      <c r="CK66" s="89">
        <f t="shared" ref="CK66:DI66" si="77">IF(CK65=0,0,CK64/CK65)</f>
        <v>2.7</v>
      </c>
      <c r="CL66" s="89">
        <f t="shared" si="77"/>
        <v>3.5</v>
      </c>
      <c r="CM66" s="89">
        <f t="shared" si="77"/>
        <v>3.2</v>
      </c>
      <c r="CN66" s="89">
        <f t="shared" si="77"/>
        <v>3.3</v>
      </c>
      <c r="CO66" s="89">
        <f t="shared" si="77"/>
        <v>3.8</v>
      </c>
      <c r="CP66" s="89">
        <f t="shared" si="77"/>
        <v>3.2</v>
      </c>
      <c r="CQ66" s="89">
        <f t="shared" si="77"/>
        <v>2.8</v>
      </c>
      <c r="CR66" s="89">
        <f t="shared" si="77"/>
        <v>4.3</v>
      </c>
      <c r="CS66" s="89">
        <f t="shared" si="77"/>
        <v>3.7</v>
      </c>
      <c r="CT66" s="89">
        <f t="shared" si="77"/>
        <v>3.5</v>
      </c>
      <c r="CU66" s="89">
        <f t="shared" si="77"/>
        <v>3.2</v>
      </c>
      <c r="CV66" s="89">
        <f t="shared" si="77"/>
        <v>4.8</v>
      </c>
      <c r="CW66" s="89">
        <f t="shared" si="77"/>
        <v>3.1</v>
      </c>
      <c r="CX66" s="89">
        <f t="shared" si="77"/>
        <v>2.5</v>
      </c>
      <c r="CY66" s="89">
        <f t="shared" si="77"/>
        <v>3.8</v>
      </c>
      <c r="CZ66" s="89">
        <f t="shared" si="77"/>
        <v>2.9</v>
      </c>
      <c r="DA66" s="89">
        <f t="shared" si="77"/>
        <v>2.9</v>
      </c>
      <c r="DB66" s="89">
        <f t="shared" si="77"/>
        <v>3.9</v>
      </c>
      <c r="DC66" s="89">
        <f t="shared" si="77"/>
        <v>3.2</v>
      </c>
      <c r="DD66" s="89">
        <f t="shared" si="77"/>
        <v>2.9</v>
      </c>
      <c r="DE66" s="89">
        <f t="shared" si="77"/>
        <v>4.5</v>
      </c>
      <c r="DF66" s="89">
        <f t="shared" si="77"/>
        <v>4.3</v>
      </c>
      <c r="DG66" s="89">
        <f t="shared" si="77"/>
        <v>3</v>
      </c>
      <c r="DH66" s="89">
        <f t="shared" si="77"/>
        <v>3.6</v>
      </c>
      <c r="DI66" s="89">
        <f t="shared" si="77"/>
        <v>4.4000000000000004</v>
      </c>
      <c r="DJ66" s="89"/>
      <c r="DK66" s="89"/>
      <c r="DL66" s="89"/>
      <c r="DM66" s="89"/>
      <c r="DN66" s="89"/>
      <c r="DO66" s="89"/>
      <c r="DP66" s="89"/>
      <c r="DQ66" s="89"/>
      <c r="DR66" s="89"/>
      <c r="DS66" s="89"/>
      <c r="DT66" s="89"/>
      <c r="DU66" s="89"/>
      <c r="DV66" s="89"/>
      <c r="DW66" s="89"/>
      <c r="DX66" s="89"/>
      <c r="DY66" s="89"/>
      <c r="DZ66" s="89"/>
      <c r="EA66" s="89"/>
      <c r="EB66" s="89"/>
      <c r="EC66" s="89"/>
      <c r="ED66" s="89"/>
      <c r="EE66" s="89"/>
      <c r="EF66" s="89"/>
      <c r="EG66" s="89"/>
      <c r="EH66" s="89"/>
      <c r="EI66" s="89"/>
      <c r="EJ66" s="89"/>
      <c r="EK66" s="89"/>
      <c r="EL66" s="89"/>
      <c r="EM66" s="89"/>
      <c r="EN66" s="89"/>
      <c r="EO66" s="89"/>
      <c r="EP66" s="89"/>
      <c r="EQ66" s="89"/>
      <c r="ER66" s="89"/>
      <c r="ES66" s="89"/>
      <c r="ET66" s="89"/>
      <c r="EU66" s="89"/>
      <c r="EV66" s="89"/>
      <c r="EW66" s="89"/>
      <c r="EX66" s="89"/>
      <c r="EY66" s="89"/>
      <c r="EZ66" s="89"/>
    </row>
    <row r="67" spans="31:156" s="35" customFormat="1" x14ac:dyDescent="0.25"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>
        <f t="shared" ref="BF67:BO68" si="78">SUMIF($CJ$89:$HN$89,BF$89,$CJ67:$HN67)</f>
        <v>132</v>
      </c>
      <c r="BG67" s="75">
        <f t="shared" si="78"/>
        <v>115</v>
      </c>
      <c r="BH67" s="75">
        <f t="shared" si="78"/>
        <v>160</v>
      </c>
      <c r="BI67" s="75">
        <f t="shared" si="78"/>
        <v>124</v>
      </c>
      <c r="BJ67" s="75">
        <f t="shared" si="78"/>
        <v>129</v>
      </c>
      <c r="BK67" s="75">
        <f t="shared" si="78"/>
        <v>156</v>
      </c>
      <c r="BL67" s="75">
        <f t="shared" si="78"/>
        <v>131</v>
      </c>
      <c r="BM67" s="75">
        <f t="shared" si="78"/>
        <v>123</v>
      </c>
      <c r="BN67" s="75">
        <f t="shared" si="78"/>
        <v>0</v>
      </c>
      <c r="BO67" s="75">
        <f t="shared" si="78"/>
        <v>188</v>
      </c>
      <c r="BP67" s="75">
        <f t="shared" ref="BP67:BY68" si="79">SUMIF($CJ$89:$HN$89,BP$89,$CJ67:$HN67)</f>
        <v>167</v>
      </c>
      <c r="BQ67" s="75">
        <f t="shared" si="79"/>
        <v>144</v>
      </c>
      <c r="BR67" s="75">
        <f t="shared" si="79"/>
        <v>150</v>
      </c>
      <c r="BS67" s="75">
        <f t="shared" si="79"/>
        <v>195</v>
      </c>
      <c r="BT67" s="75">
        <f t="shared" si="79"/>
        <v>0</v>
      </c>
      <c r="BU67" s="75">
        <f t="shared" si="79"/>
        <v>0</v>
      </c>
      <c r="BV67" s="75">
        <f t="shared" si="79"/>
        <v>0</v>
      </c>
      <c r="BW67" s="75">
        <f t="shared" si="79"/>
        <v>0</v>
      </c>
      <c r="BX67" s="75">
        <f t="shared" si="79"/>
        <v>0</v>
      </c>
      <c r="BY67" s="75">
        <f t="shared" si="79"/>
        <v>0</v>
      </c>
      <c r="BZ67" s="75">
        <f t="shared" ref="BZ67:CF68" si="80">SUMIF($CJ$89:$HN$89,BZ$89,$CJ67:$HN67)</f>
        <v>0</v>
      </c>
      <c r="CA67" s="75">
        <f t="shared" si="80"/>
        <v>0</v>
      </c>
      <c r="CB67" s="75">
        <f t="shared" si="80"/>
        <v>0</v>
      </c>
      <c r="CC67" s="75">
        <f t="shared" si="80"/>
        <v>0</v>
      </c>
      <c r="CD67" s="75">
        <f t="shared" si="80"/>
        <v>0</v>
      </c>
      <c r="CE67" s="75">
        <f t="shared" si="80"/>
        <v>0</v>
      </c>
      <c r="CF67" s="75">
        <f t="shared" si="80"/>
        <v>0</v>
      </c>
      <c r="CG67" s="35" t="s">
        <v>133</v>
      </c>
      <c r="CJ67" s="89">
        <f t="array" ref="CJ67">SUM((CJ$90:CJ$485)*($CI$90:$CI$485&lt;21)*($CH$90:$CH$485="M"))</f>
        <v>69</v>
      </c>
      <c r="CK67" s="89">
        <f t="array" ref="CK67">SUM((CK$90:CK$485)*($CI$90:$CI$485&lt;21)*($CH$90:$CH$485="M"))</f>
        <v>59</v>
      </c>
      <c r="CL67" s="89">
        <f t="array" ref="CL67">SUM((CL$90:CL$485)*($CI$90:$CI$485&lt;21)*($CH$90:$CH$485="M"))</f>
        <v>80</v>
      </c>
      <c r="CM67" s="89">
        <f t="array" ref="CM67">SUM((CM$90:CM$485)*($CI$90:$CI$485&lt;21)*($CH$90:$CH$485="M"))</f>
        <v>61</v>
      </c>
      <c r="CN67" s="89">
        <f t="array" ref="CN67">SUM((CN$90:CN$485)*($CI$90:$CI$485&lt;21)*($CH$90:$CH$485="M"))</f>
        <v>67</v>
      </c>
      <c r="CO67" s="89">
        <f t="array" ref="CO67">SUM((CO$90:CO$485)*($CI$90:$CI$485&lt;21)*($CH$90:$CH$485="M"))</f>
        <v>79</v>
      </c>
      <c r="CP67" s="89">
        <f t="array" ref="CP67">SUM((CP$90:CP$485)*($CI$90:$CI$485&lt;21)*($CH$90:$CH$485="M"))</f>
        <v>65</v>
      </c>
      <c r="CQ67" s="89">
        <f t="array" ref="CQ67">SUM((CQ$90:CQ$485)*($CI$90:$CI$485&lt;21)*($CH$90:$CH$485="M"))</f>
        <v>63</v>
      </c>
      <c r="CR67" s="89">
        <f t="array" ref="CR67">SUM((CR$90:CR$485)*($CI$90:$CI$485&lt;21)*($CH$90:$CH$485="M"))</f>
        <v>95</v>
      </c>
      <c r="CS67" s="89">
        <f t="array" ref="CS67">SUM((CS$90:CS$485)*($CI$90:$CI$485&lt;21)*($CH$90:$CH$485="M"))</f>
        <v>80</v>
      </c>
      <c r="CT67" s="89">
        <f t="array" ref="CT67">SUM((CT$90:CT$485)*($CI$90:$CI$485&lt;21)*($CH$90:$CH$485="M"))</f>
        <v>74</v>
      </c>
      <c r="CU67" s="89">
        <f t="array" ref="CU67">SUM((CU$90:CU$485)*($CI$90:$CI$485&lt;21)*($CH$90:$CH$485="M"))</f>
        <v>73</v>
      </c>
      <c r="CV67" s="89">
        <f t="array" ref="CV67">SUM((CV$90:CV$485)*($CI$90:$CI$485&lt;21)*($CH$90:$CH$485="M"))</f>
        <v>100</v>
      </c>
      <c r="CW67" s="89">
        <f t="array" ref="CW67">SUM((CW$90:CW$485)*($CI$90:$CI$485&lt;21)*($CH$90:$CH$485="M"))</f>
        <v>63</v>
      </c>
      <c r="CX67" s="89">
        <f t="array" ref="CX67">SUM((CX$90:CX$485)*($CI$90:$CI$485&lt;21)*($CH$90:$CH$485="M"))</f>
        <v>56</v>
      </c>
      <c r="CY67" s="89">
        <f t="array" ref="CY67">SUM((CY$90:CY$485)*($CI$90:$CI$485&lt;21)*($CH$90:$CH$485="M"))</f>
        <v>80</v>
      </c>
      <c r="CZ67" s="89">
        <f t="array" ref="CZ67">SUM((CZ$90:CZ$485)*($CI$90:$CI$485&lt;21)*($CH$90:$CH$485="M"))</f>
        <v>63</v>
      </c>
      <c r="DA67" s="89">
        <f t="array" ref="DA67">SUM((DA$90:DA$485)*($CI$90:$CI$485&lt;21)*($CH$90:$CH$485="M"))</f>
        <v>62</v>
      </c>
      <c r="DB67" s="89">
        <f t="array" ref="DB67">SUM((DB$90:DB$485)*($CI$90:$CI$485&lt;21)*($CH$90:$CH$485="M"))</f>
        <v>77</v>
      </c>
      <c r="DC67" s="89">
        <f t="array" ref="DC67">SUM((DC$90:DC$485)*($CI$90:$CI$485&lt;21)*($CH$90:$CH$485="M"))</f>
        <v>66</v>
      </c>
      <c r="DD67" s="89">
        <f t="array" ref="DD67">SUM((DD$90:DD$485)*($CI$90:$CI$485&lt;21)*($CH$90:$CH$485="M"))</f>
        <v>60</v>
      </c>
      <c r="DE67" s="89">
        <f t="array" ref="DE67">SUM((DE$90:DE$485)*($CI$90:$CI$485&lt;21)*($CH$90:$CH$485="M"))</f>
        <v>93</v>
      </c>
      <c r="DF67" s="89">
        <f t="array" ref="DF67">SUM((DF$90:DF$485)*($CI$90:$CI$485&lt;21)*($CH$90:$CH$485="M"))</f>
        <v>87</v>
      </c>
      <c r="DG67" s="89">
        <f t="array" ref="DG67">SUM((DG$90:DG$485)*($CI$90:$CI$485&lt;21)*($CH$90:$CH$485="M"))</f>
        <v>70</v>
      </c>
      <c r="DH67" s="89">
        <f t="array" ref="DH67">SUM((DH$90:DH$485)*($CI$90:$CI$485&lt;21)*($CH$90:$CH$485="M"))</f>
        <v>77</v>
      </c>
      <c r="DI67" s="89">
        <f t="array" ref="DI67">SUM((DI$90:DI$485)*($CI$90:$CI$485&lt;21)*($CH$90:$CH$485="M"))</f>
        <v>95</v>
      </c>
      <c r="DJ67" s="89"/>
      <c r="DK67" s="89"/>
      <c r="DL67" s="89"/>
      <c r="DM67" s="89"/>
      <c r="DN67" s="89"/>
      <c r="DO67" s="89"/>
      <c r="DP67" s="89"/>
      <c r="DQ67" s="89"/>
      <c r="DR67" s="89"/>
      <c r="DS67" s="89"/>
      <c r="DT67" s="89"/>
      <c r="DU67" s="89"/>
      <c r="DV67" s="89"/>
      <c r="DW67" s="89"/>
      <c r="DX67" s="89"/>
      <c r="DY67" s="89"/>
      <c r="DZ67" s="89"/>
      <c r="EA67" s="89"/>
      <c r="EB67" s="89"/>
      <c r="EC67" s="89"/>
      <c r="ED67" s="89"/>
      <c r="EE67" s="89"/>
      <c r="EF67" s="89"/>
      <c r="EG67" s="89"/>
      <c r="EH67" s="89"/>
      <c r="EI67" s="89"/>
      <c r="EJ67" s="89"/>
      <c r="EK67" s="89"/>
      <c r="EL67" s="89"/>
      <c r="EM67" s="89"/>
      <c r="EN67" s="89"/>
      <c r="EO67" s="89"/>
      <c r="EP67" s="89"/>
      <c r="EQ67" s="89"/>
      <c r="ER67" s="89"/>
      <c r="ES67" s="89"/>
      <c r="ET67" s="89"/>
      <c r="EU67" s="89"/>
      <c r="EV67" s="89"/>
      <c r="EW67" s="89"/>
      <c r="EX67" s="89"/>
      <c r="EY67" s="89"/>
      <c r="EZ67" s="89"/>
    </row>
    <row r="68" spans="31:156" s="35" customFormat="1" x14ac:dyDescent="0.25"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>
        <f t="shared" si="78"/>
        <v>40</v>
      </c>
      <c r="BG68" s="75">
        <f t="shared" si="78"/>
        <v>40</v>
      </c>
      <c r="BH68" s="75">
        <f t="shared" si="78"/>
        <v>40</v>
      </c>
      <c r="BI68" s="75">
        <f t="shared" si="78"/>
        <v>40</v>
      </c>
      <c r="BJ68" s="75">
        <f t="shared" si="78"/>
        <v>40</v>
      </c>
      <c r="BK68" s="75">
        <f t="shared" si="78"/>
        <v>40</v>
      </c>
      <c r="BL68" s="75">
        <f t="shared" si="78"/>
        <v>40</v>
      </c>
      <c r="BM68" s="75">
        <f t="shared" si="78"/>
        <v>40</v>
      </c>
      <c r="BN68" s="75">
        <f t="shared" si="78"/>
        <v>0</v>
      </c>
      <c r="BO68" s="75">
        <f t="shared" si="78"/>
        <v>40</v>
      </c>
      <c r="BP68" s="75">
        <f t="shared" si="79"/>
        <v>40</v>
      </c>
      <c r="BQ68" s="75">
        <f t="shared" si="79"/>
        <v>40</v>
      </c>
      <c r="BR68" s="75">
        <f t="shared" si="79"/>
        <v>40</v>
      </c>
      <c r="BS68" s="75">
        <f t="shared" si="79"/>
        <v>40</v>
      </c>
      <c r="BT68" s="75">
        <f t="shared" si="79"/>
        <v>0</v>
      </c>
      <c r="BU68" s="75">
        <f t="shared" si="79"/>
        <v>0</v>
      </c>
      <c r="BV68" s="75">
        <f t="shared" si="79"/>
        <v>0</v>
      </c>
      <c r="BW68" s="75">
        <f t="shared" si="79"/>
        <v>0</v>
      </c>
      <c r="BX68" s="75">
        <f t="shared" si="79"/>
        <v>0</v>
      </c>
      <c r="BY68" s="75">
        <f t="shared" si="79"/>
        <v>0</v>
      </c>
      <c r="BZ68" s="75">
        <f t="shared" si="80"/>
        <v>0</v>
      </c>
      <c r="CA68" s="75">
        <f t="shared" si="80"/>
        <v>0</v>
      </c>
      <c r="CB68" s="75">
        <f t="shared" si="80"/>
        <v>0</v>
      </c>
      <c r="CC68" s="75">
        <f t="shared" si="80"/>
        <v>0</v>
      </c>
      <c r="CD68" s="75">
        <f t="shared" si="80"/>
        <v>0</v>
      </c>
      <c r="CE68" s="75">
        <f t="shared" si="80"/>
        <v>0</v>
      </c>
      <c r="CF68" s="75">
        <f t="shared" si="80"/>
        <v>0</v>
      </c>
      <c r="CG68" s="35" t="s">
        <v>134</v>
      </c>
      <c r="CJ68" s="89">
        <f t="array" ref="CJ68">SUM((CJ$90:CJ$485&gt;0)*($CI$90:$CI$485&lt;21)*($CH$90:$CH$485="M"))</f>
        <v>20</v>
      </c>
      <c r="CK68" s="89">
        <f t="array" ref="CK68">SUM((CK$90:CK$485&gt;0)*($CI$90:$CI$485&lt;21)*($CH$90:$CH$485="M"))</f>
        <v>20</v>
      </c>
      <c r="CL68" s="89">
        <f t="array" ref="CL68">SUM((CL$90:CL$485&gt;0)*($CI$90:$CI$485&lt;21)*($CH$90:$CH$485="M"))</f>
        <v>20</v>
      </c>
      <c r="CM68" s="89">
        <f t="array" ref="CM68">SUM((CM$90:CM$485&gt;0)*($CI$90:$CI$485&lt;21)*($CH$90:$CH$485="M"))</f>
        <v>20</v>
      </c>
      <c r="CN68" s="89">
        <f t="array" ref="CN68">SUM((CN$90:CN$485&gt;0)*($CI$90:$CI$485&lt;21)*($CH$90:$CH$485="M"))</f>
        <v>20</v>
      </c>
      <c r="CO68" s="89">
        <f t="array" ref="CO68">SUM((CO$90:CO$485&gt;0)*($CI$90:$CI$485&lt;21)*($CH$90:$CH$485="M"))</f>
        <v>20</v>
      </c>
      <c r="CP68" s="89">
        <f t="array" ref="CP68">SUM((CP$90:CP$485&gt;0)*($CI$90:$CI$485&lt;21)*($CH$90:$CH$485="M"))</f>
        <v>20</v>
      </c>
      <c r="CQ68" s="89">
        <f t="array" ref="CQ68">SUM((CQ$90:CQ$485&gt;0)*($CI$90:$CI$485&lt;21)*($CH$90:$CH$485="M"))</f>
        <v>20</v>
      </c>
      <c r="CR68" s="89">
        <f t="array" ref="CR68">SUM((CR$90:CR$485&gt;0)*($CI$90:$CI$485&lt;21)*($CH$90:$CH$485="M"))</f>
        <v>20</v>
      </c>
      <c r="CS68" s="89">
        <f t="array" ref="CS68">SUM((CS$90:CS$485&gt;0)*($CI$90:$CI$485&lt;21)*($CH$90:$CH$485="M"))</f>
        <v>20</v>
      </c>
      <c r="CT68" s="89">
        <f t="array" ref="CT68">SUM((CT$90:CT$485&gt;0)*($CI$90:$CI$485&lt;21)*($CH$90:$CH$485="M"))</f>
        <v>20</v>
      </c>
      <c r="CU68" s="89">
        <f t="array" ref="CU68">SUM((CU$90:CU$485&gt;0)*($CI$90:$CI$485&lt;21)*($CH$90:$CH$485="M"))</f>
        <v>20</v>
      </c>
      <c r="CV68" s="89">
        <f t="array" ref="CV68">SUM((CV$90:CV$485&gt;0)*($CI$90:$CI$485&lt;21)*($CH$90:$CH$485="M"))</f>
        <v>20</v>
      </c>
      <c r="CW68" s="89">
        <f t="array" ref="CW68">SUM((CW$90:CW$485&gt;0)*($CI$90:$CI$485&lt;21)*($CH$90:$CH$485="M"))</f>
        <v>20</v>
      </c>
      <c r="CX68" s="89">
        <f t="array" ref="CX68">SUM((CX$90:CX$485&gt;0)*($CI$90:$CI$485&lt;21)*($CH$90:$CH$485="M"))</f>
        <v>20</v>
      </c>
      <c r="CY68" s="89">
        <f t="array" ref="CY68">SUM((CY$90:CY$485&gt;0)*($CI$90:$CI$485&lt;21)*($CH$90:$CH$485="M"))</f>
        <v>20</v>
      </c>
      <c r="CZ68" s="89">
        <f t="array" ref="CZ68">SUM((CZ$90:CZ$485&gt;0)*($CI$90:$CI$485&lt;21)*($CH$90:$CH$485="M"))</f>
        <v>20</v>
      </c>
      <c r="DA68" s="89">
        <f t="array" ref="DA68">SUM((DA$90:DA$485&gt;0)*($CI$90:$CI$485&lt;21)*($CH$90:$CH$485="M"))</f>
        <v>20</v>
      </c>
      <c r="DB68" s="89">
        <f t="array" ref="DB68">SUM((DB$90:DB$485&gt;0)*($CI$90:$CI$485&lt;21)*($CH$90:$CH$485="M"))</f>
        <v>20</v>
      </c>
      <c r="DC68" s="89">
        <f t="array" ref="DC68">SUM((DC$90:DC$485&gt;0)*($CI$90:$CI$485&lt;21)*($CH$90:$CH$485="M"))</f>
        <v>20</v>
      </c>
      <c r="DD68" s="89">
        <f t="array" ref="DD68">SUM((DD$90:DD$485&gt;0)*($CI$90:$CI$485&lt;21)*($CH$90:$CH$485="M"))</f>
        <v>20</v>
      </c>
      <c r="DE68" s="89">
        <f t="array" ref="DE68">SUM((DE$90:DE$485&gt;0)*($CI$90:$CI$485&lt;21)*($CH$90:$CH$485="M"))</f>
        <v>20</v>
      </c>
      <c r="DF68" s="89">
        <f t="array" ref="DF68">SUM((DF$90:DF$485&gt;0)*($CI$90:$CI$485&lt;21)*($CH$90:$CH$485="M"))</f>
        <v>20</v>
      </c>
      <c r="DG68" s="89">
        <f t="array" ref="DG68">SUM((DG$90:DG$485&gt;0)*($CI$90:$CI$485&lt;21)*($CH$90:$CH$485="M"))</f>
        <v>20</v>
      </c>
      <c r="DH68" s="89">
        <f t="array" ref="DH68">SUM((DH$90:DH$485&gt;0)*($CI$90:$CI$485&lt;21)*($CH$90:$CH$485="M"))</f>
        <v>20</v>
      </c>
      <c r="DI68" s="89">
        <f t="array" ref="DI68">SUM((DI$90:DI$485&gt;0)*($CI$90:$CI$485&lt;21)*($CH$90:$CH$485="M"))</f>
        <v>20</v>
      </c>
      <c r="DJ68" s="89"/>
      <c r="DK68" s="89"/>
      <c r="DL68" s="89"/>
      <c r="DM68" s="89"/>
      <c r="DN68" s="89"/>
      <c r="DO68" s="89"/>
      <c r="DP68" s="89"/>
      <c r="DQ68" s="89"/>
      <c r="DR68" s="89"/>
      <c r="DS68" s="89"/>
      <c r="DT68" s="89"/>
      <c r="DU68" s="89"/>
      <c r="DV68" s="89"/>
      <c r="DW68" s="89"/>
      <c r="DX68" s="89"/>
      <c r="DY68" s="89"/>
      <c r="DZ68" s="89"/>
      <c r="EA68" s="89"/>
      <c r="EB68" s="89"/>
      <c r="EC68" s="89"/>
      <c r="ED68" s="89"/>
      <c r="EE68" s="89"/>
      <c r="EF68" s="89"/>
      <c r="EG68" s="89"/>
      <c r="EH68" s="89"/>
      <c r="EI68" s="89"/>
      <c r="EJ68" s="89"/>
      <c r="EK68" s="89"/>
      <c r="EL68" s="89"/>
      <c r="EM68" s="89"/>
      <c r="EN68" s="89"/>
      <c r="EO68" s="89"/>
      <c r="EP68" s="89"/>
      <c r="EQ68" s="89"/>
      <c r="ER68" s="89"/>
      <c r="ES68" s="89"/>
      <c r="ET68" s="89"/>
      <c r="EU68" s="89"/>
      <c r="EV68" s="89"/>
      <c r="EW68" s="89"/>
      <c r="EX68" s="89"/>
      <c r="EY68" s="89"/>
      <c r="EZ68" s="89"/>
    </row>
    <row r="69" spans="31:156" s="35" customFormat="1" x14ac:dyDescent="0.25"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>
        <f t="shared" ref="BF69:CF69" si="81">BF67/BF68</f>
        <v>3.3</v>
      </c>
      <c r="BG69" s="75">
        <f t="shared" si="81"/>
        <v>2.875</v>
      </c>
      <c r="BH69" s="75">
        <f t="shared" si="81"/>
        <v>4</v>
      </c>
      <c r="BI69" s="75">
        <f t="shared" si="81"/>
        <v>3.1</v>
      </c>
      <c r="BJ69" s="75">
        <f t="shared" si="81"/>
        <v>3.2250000000000001</v>
      </c>
      <c r="BK69" s="75">
        <f t="shared" si="81"/>
        <v>3.9</v>
      </c>
      <c r="BL69" s="75">
        <f t="shared" si="81"/>
        <v>3.2749999999999999</v>
      </c>
      <c r="BM69" s="75">
        <f t="shared" si="81"/>
        <v>3.0750000000000002</v>
      </c>
      <c r="BN69" s="75" t="e">
        <f t="shared" si="81"/>
        <v>#DIV/0!</v>
      </c>
      <c r="BO69" s="75">
        <f t="shared" si="81"/>
        <v>4.7</v>
      </c>
      <c r="BP69" s="75">
        <f t="shared" si="81"/>
        <v>4.1749999999999998</v>
      </c>
      <c r="BQ69" s="75">
        <f t="shared" si="81"/>
        <v>3.6</v>
      </c>
      <c r="BR69" s="75">
        <f t="shared" si="81"/>
        <v>3.75</v>
      </c>
      <c r="BS69" s="75">
        <f t="shared" si="81"/>
        <v>4.875</v>
      </c>
      <c r="BT69" s="75" t="e">
        <f t="shared" si="81"/>
        <v>#DIV/0!</v>
      </c>
      <c r="BU69" s="75" t="e">
        <f t="shared" si="81"/>
        <v>#DIV/0!</v>
      </c>
      <c r="BV69" s="75" t="e">
        <f t="shared" si="81"/>
        <v>#DIV/0!</v>
      </c>
      <c r="BW69" s="75" t="e">
        <f t="shared" si="81"/>
        <v>#DIV/0!</v>
      </c>
      <c r="BX69" s="75" t="e">
        <f t="shared" si="81"/>
        <v>#DIV/0!</v>
      </c>
      <c r="BY69" s="75" t="e">
        <f t="shared" si="81"/>
        <v>#DIV/0!</v>
      </c>
      <c r="BZ69" s="75" t="e">
        <f t="shared" si="81"/>
        <v>#DIV/0!</v>
      </c>
      <c r="CA69" s="75" t="e">
        <f t="shared" si="81"/>
        <v>#DIV/0!</v>
      </c>
      <c r="CB69" s="75" t="e">
        <f t="shared" si="81"/>
        <v>#DIV/0!</v>
      </c>
      <c r="CC69" s="75" t="e">
        <f t="shared" si="81"/>
        <v>#DIV/0!</v>
      </c>
      <c r="CD69" s="75" t="e">
        <f t="shared" si="81"/>
        <v>#DIV/0!</v>
      </c>
      <c r="CE69" s="75" t="e">
        <f t="shared" si="81"/>
        <v>#DIV/0!</v>
      </c>
      <c r="CF69" s="75" t="e">
        <f t="shared" si="81"/>
        <v>#DIV/0!</v>
      </c>
      <c r="CG69" s="35" t="s">
        <v>135</v>
      </c>
      <c r="CJ69" s="89">
        <f>IF(CJ68=0,0,CJ67/CJ68)</f>
        <v>3.45</v>
      </c>
      <c r="CK69" s="89">
        <f t="shared" ref="CK69:DI69" si="82">IF(CK68=0,0,CK67/CK68)</f>
        <v>2.95</v>
      </c>
      <c r="CL69" s="89">
        <f t="shared" si="82"/>
        <v>4</v>
      </c>
      <c r="CM69" s="89">
        <f t="shared" si="82"/>
        <v>3.05</v>
      </c>
      <c r="CN69" s="89">
        <f t="shared" si="82"/>
        <v>3.35</v>
      </c>
      <c r="CO69" s="89">
        <f t="shared" si="82"/>
        <v>3.95</v>
      </c>
      <c r="CP69" s="89">
        <f t="shared" si="82"/>
        <v>3.25</v>
      </c>
      <c r="CQ69" s="89">
        <f t="shared" si="82"/>
        <v>3.15</v>
      </c>
      <c r="CR69" s="89">
        <f t="shared" si="82"/>
        <v>4.75</v>
      </c>
      <c r="CS69" s="89">
        <f t="shared" si="82"/>
        <v>4</v>
      </c>
      <c r="CT69" s="89">
        <f t="shared" si="82"/>
        <v>3.7</v>
      </c>
      <c r="CU69" s="89">
        <f t="shared" si="82"/>
        <v>3.65</v>
      </c>
      <c r="CV69" s="89">
        <f t="shared" si="82"/>
        <v>5</v>
      </c>
      <c r="CW69" s="89">
        <f t="shared" si="82"/>
        <v>3.15</v>
      </c>
      <c r="CX69" s="89">
        <f t="shared" si="82"/>
        <v>2.8</v>
      </c>
      <c r="CY69" s="89">
        <f t="shared" si="82"/>
        <v>4</v>
      </c>
      <c r="CZ69" s="89">
        <f t="shared" si="82"/>
        <v>3.15</v>
      </c>
      <c r="DA69" s="89">
        <f t="shared" si="82"/>
        <v>3.1</v>
      </c>
      <c r="DB69" s="89">
        <f t="shared" si="82"/>
        <v>3.85</v>
      </c>
      <c r="DC69" s="89">
        <f t="shared" si="82"/>
        <v>3.3</v>
      </c>
      <c r="DD69" s="89">
        <f t="shared" si="82"/>
        <v>3</v>
      </c>
      <c r="DE69" s="89">
        <f t="shared" si="82"/>
        <v>4.6500000000000004</v>
      </c>
      <c r="DF69" s="89">
        <f t="shared" si="82"/>
        <v>4.3499999999999996</v>
      </c>
      <c r="DG69" s="89">
        <f t="shared" si="82"/>
        <v>3.5</v>
      </c>
      <c r="DH69" s="89">
        <f t="shared" si="82"/>
        <v>3.85</v>
      </c>
      <c r="DI69" s="89">
        <f t="shared" si="82"/>
        <v>4.75</v>
      </c>
      <c r="DJ69" s="89"/>
      <c r="DK69" s="89"/>
      <c r="DL69" s="89"/>
      <c r="DM69" s="89"/>
      <c r="DN69" s="89"/>
      <c r="DO69" s="89"/>
      <c r="DP69" s="89"/>
      <c r="DQ69" s="89"/>
      <c r="DR69" s="89"/>
      <c r="DS69" s="89"/>
      <c r="DT69" s="89"/>
      <c r="DU69" s="89"/>
      <c r="DV69" s="89"/>
      <c r="DW69" s="89"/>
      <c r="DX69" s="89"/>
      <c r="DY69" s="89"/>
      <c r="DZ69" s="89"/>
      <c r="EA69" s="89"/>
      <c r="EB69" s="89"/>
      <c r="EC69" s="89"/>
      <c r="ED69" s="89"/>
      <c r="EE69" s="89"/>
      <c r="EF69" s="89"/>
      <c r="EG69" s="89"/>
      <c r="EH69" s="89"/>
      <c r="EI69" s="89"/>
      <c r="EJ69" s="89"/>
      <c r="EK69" s="89"/>
      <c r="EL69" s="89"/>
      <c r="EM69" s="89"/>
      <c r="EN69" s="89"/>
      <c r="EO69" s="89"/>
      <c r="EP69" s="89"/>
      <c r="EQ69" s="89"/>
      <c r="ER69" s="89"/>
      <c r="ES69" s="89"/>
      <c r="ET69" s="89"/>
      <c r="EU69" s="89"/>
      <c r="EV69" s="89"/>
      <c r="EW69" s="89"/>
      <c r="EX69" s="89"/>
      <c r="EY69" s="89"/>
      <c r="EZ69" s="89"/>
    </row>
    <row r="70" spans="31:156" s="35" customFormat="1" x14ac:dyDescent="0.25"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>
        <f t="shared" ref="BF70:BO71" si="83">SUMIF($CJ$89:$HN$89,BF$89,$CJ70:$HN70)</f>
        <v>176</v>
      </c>
      <c r="BG70" s="75">
        <f t="shared" si="83"/>
        <v>150</v>
      </c>
      <c r="BH70" s="75">
        <f t="shared" si="83"/>
        <v>208</v>
      </c>
      <c r="BI70" s="75">
        <f t="shared" si="83"/>
        <v>159</v>
      </c>
      <c r="BJ70" s="75">
        <f t="shared" si="83"/>
        <v>169</v>
      </c>
      <c r="BK70" s="75">
        <f t="shared" si="83"/>
        <v>203</v>
      </c>
      <c r="BL70" s="75">
        <f t="shared" si="83"/>
        <v>172</v>
      </c>
      <c r="BM70" s="75">
        <f t="shared" si="83"/>
        <v>158</v>
      </c>
      <c r="BN70" s="75">
        <f t="shared" si="83"/>
        <v>0</v>
      </c>
      <c r="BO70" s="75">
        <f t="shared" si="83"/>
        <v>245</v>
      </c>
      <c r="BP70" s="75">
        <f t="shared" ref="BP70:BY71" si="84">SUMIF($CJ$89:$HN$89,BP$89,$CJ70:$HN70)</f>
        <v>218</v>
      </c>
      <c r="BQ70" s="75">
        <f t="shared" si="84"/>
        <v>190</v>
      </c>
      <c r="BR70" s="75">
        <f t="shared" si="84"/>
        <v>196</v>
      </c>
      <c r="BS70" s="75">
        <f t="shared" si="84"/>
        <v>254</v>
      </c>
      <c r="BT70" s="75">
        <f t="shared" si="84"/>
        <v>0</v>
      </c>
      <c r="BU70" s="75">
        <f t="shared" si="84"/>
        <v>0</v>
      </c>
      <c r="BV70" s="75">
        <f t="shared" si="84"/>
        <v>0</v>
      </c>
      <c r="BW70" s="75">
        <f t="shared" si="84"/>
        <v>0</v>
      </c>
      <c r="BX70" s="75">
        <f t="shared" si="84"/>
        <v>0</v>
      </c>
      <c r="BY70" s="75">
        <f t="shared" si="84"/>
        <v>0</v>
      </c>
      <c r="BZ70" s="75">
        <f t="shared" ref="BZ70:CF71" si="85">SUMIF($CJ$89:$HN$89,BZ$89,$CJ70:$HN70)</f>
        <v>0</v>
      </c>
      <c r="CA70" s="75">
        <f t="shared" si="85"/>
        <v>0</v>
      </c>
      <c r="CB70" s="75">
        <f t="shared" si="85"/>
        <v>0</v>
      </c>
      <c r="CC70" s="75">
        <f t="shared" si="85"/>
        <v>0</v>
      </c>
      <c r="CD70" s="75">
        <f t="shared" si="85"/>
        <v>0</v>
      </c>
      <c r="CE70" s="75">
        <f t="shared" si="85"/>
        <v>0</v>
      </c>
      <c r="CF70" s="75">
        <f t="shared" si="85"/>
        <v>0</v>
      </c>
      <c r="CG70" s="35" t="s">
        <v>136</v>
      </c>
      <c r="CJ70" s="89">
        <f t="array" ref="CJ70">SUM((CJ$90:CJ$485)*($CI$90:$CI$485&lt;31)*($CH$90:$CH$485="M"))</f>
        <v>92</v>
      </c>
      <c r="CK70" s="89">
        <f t="array" ref="CK70">SUM((CK$90:CK$485)*($CI$90:$CI$485&lt;31)*($CH$90:$CH$485="M"))</f>
        <v>77</v>
      </c>
      <c r="CL70" s="89">
        <f t="array" ref="CL70">SUM((CL$90:CL$485)*($CI$90:$CI$485&lt;31)*($CH$90:$CH$485="M"))</f>
        <v>104</v>
      </c>
      <c r="CM70" s="89">
        <f t="array" ref="CM70">SUM((CM$90:CM$485)*($CI$90:$CI$485&lt;31)*($CH$90:$CH$485="M"))</f>
        <v>78</v>
      </c>
      <c r="CN70" s="89">
        <f t="array" ref="CN70">SUM((CN$90:CN$485)*($CI$90:$CI$485&lt;31)*($CH$90:$CH$485="M"))</f>
        <v>87</v>
      </c>
      <c r="CO70" s="89">
        <f t="array" ref="CO70">SUM((CO$90:CO$485)*($CI$90:$CI$485&lt;31)*($CH$90:$CH$485="M"))</f>
        <v>104</v>
      </c>
      <c r="CP70" s="89">
        <f t="array" ref="CP70">SUM((CP$90:CP$485)*($CI$90:$CI$485&lt;31)*($CH$90:$CH$485="M"))</f>
        <v>84</v>
      </c>
      <c r="CQ70" s="89">
        <f t="array" ref="CQ70">SUM((CQ$90:CQ$485)*($CI$90:$CI$485&lt;31)*($CH$90:$CH$485="M"))</f>
        <v>81</v>
      </c>
      <c r="CR70" s="89">
        <f t="array" ref="CR70">SUM((CR$90:CR$485)*($CI$90:$CI$485&lt;31)*($CH$90:$CH$485="M"))</f>
        <v>126</v>
      </c>
      <c r="CS70" s="89">
        <f t="array" ref="CS70">SUM((CS$90:CS$485)*($CI$90:$CI$485&lt;31)*($CH$90:$CH$485="M"))</f>
        <v>107</v>
      </c>
      <c r="CT70" s="89">
        <f t="array" ref="CT70">SUM((CT$90:CT$485)*($CI$90:$CI$485&lt;31)*($CH$90:$CH$485="M"))</f>
        <v>97</v>
      </c>
      <c r="CU70" s="89">
        <f t="array" ref="CU70">SUM((CU$90:CU$485)*($CI$90:$CI$485&lt;31)*($CH$90:$CH$485="M"))</f>
        <v>97</v>
      </c>
      <c r="CV70" s="89">
        <f t="array" ref="CV70">SUM((CV$90:CV$485)*($CI$90:$CI$485&lt;31)*($CH$90:$CH$485="M"))</f>
        <v>129</v>
      </c>
      <c r="CW70" s="89">
        <f t="array" ref="CW70">SUM((CW$90:CW$485)*($CI$90:$CI$485&lt;31)*($CH$90:$CH$485="M"))</f>
        <v>84</v>
      </c>
      <c r="CX70" s="89">
        <f t="array" ref="CX70">SUM((CX$90:CX$485)*($CI$90:$CI$485&lt;31)*($CH$90:$CH$485="M"))</f>
        <v>73</v>
      </c>
      <c r="CY70" s="89">
        <f t="array" ref="CY70">SUM((CY$90:CY$485)*($CI$90:$CI$485&lt;31)*($CH$90:$CH$485="M"))</f>
        <v>104</v>
      </c>
      <c r="CZ70" s="89">
        <f t="array" ref="CZ70">SUM((CZ$90:CZ$485)*($CI$90:$CI$485&lt;31)*($CH$90:$CH$485="M"))</f>
        <v>81</v>
      </c>
      <c r="DA70" s="89">
        <f t="array" ref="DA70">SUM((DA$90:DA$485)*($CI$90:$CI$485&lt;31)*($CH$90:$CH$485="M"))</f>
        <v>82</v>
      </c>
      <c r="DB70" s="89">
        <f t="array" ref="DB70">SUM((DB$90:DB$485)*($CI$90:$CI$485&lt;31)*($CH$90:$CH$485="M"))</f>
        <v>99</v>
      </c>
      <c r="DC70" s="89">
        <f t="array" ref="DC70">SUM((DC$90:DC$485)*($CI$90:$CI$485&lt;31)*($CH$90:$CH$485="M"))</f>
        <v>88</v>
      </c>
      <c r="DD70" s="89">
        <f t="array" ref="DD70">SUM((DD$90:DD$485)*($CI$90:$CI$485&lt;31)*($CH$90:$CH$485="M"))</f>
        <v>77</v>
      </c>
      <c r="DE70" s="89">
        <f t="array" ref="DE70">SUM((DE$90:DE$485)*($CI$90:$CI$485&lt;31)*($CH$90:$CH$485="M"))</f>
        <v>119</v>
      </c>
      <c r="DF70" s="89">
        <f t="array" ref="DF70">SUM((DF$90:DF$485)*($CI$90:$CI$485&lt;31)*($CH$90:$CH$485="M"))</f>
        <v>111</v>
      </c>
      <c r="DG70" s="89">
        <f t="array" ref="DG70">SUM((DG$90:DG$485)*($CI$90:$CI$485&lt;31)*($CH$90:$CH$485="M"))</f>
        <v>93</v>
      </c>
      <c r="DH70" s="89">
        <f t="array" ref="DH70">SUM((DH$90:DH$485)*($CI$90:$CI$485&lt;31)*($CH$90:$CH$485="M"))</f>
        <v>99</v>
      </c>
      <c r="DI70" s="89">
        <f t="array" ref="DI70">SUM((DI$90:DI$485)*($CI$90:$CI$485&lt;31)*($CH$90:$CH$485="M"))</f>
        <v>125</v>
      </c>
      <c r="DJ70" s="89"/>
      <c r="DK70" s="89"/>
      <c r="DL70" s="89"/>
      <c r="DM70" s="89"/>
      <c r="DN70" s="89"/>
      <c r="DO70" s="89"/>
      <c r="DP70" s="89"/>
      <c r="DQ70" s="89"/>
      <c r="DR70" s="89"/>
      <c r="DS70" s="89"/>
      <c r="DT70" s="89"/>
      <c r="DU70" s="89"/>
      <c r="DV70" s="89"/>
      <c r="DW70" s="89"/>
      <c r="DX70" s="89"/>
      <c r="DY70" s="89"/>
      <c r="DZ70" s="89"/>
      <c r="EA70" s="89"/>
      <c r="EB70" s="89"/>
      <c r="EC70" s="89"/>
      <c r="ED70" s="89"/>
      <c r="EE70" s="89"/>
      <c r="EF70" s="89"/>
      <c r="EG70" s="89"/>
      <c r="EH70" s="89"/>
      <c r="EI70" s="89"/>
      <c r="EJ70" s="89"/>
      <c r="EK70" s="89"/>
      <c r="EL70" s="89"/>
      <c r="EM70" s="89"/>
      <c r="EN70" s="89"/>
      <c r="EO70" s="89"/>
      <c r="EP70" s="89"/>
      <c r="EQ70" s="89"/>
      <c r="ER70" s="89"/>
      <c r="ES70" s="89"/>
      <c r="ET70" s="89"/>
      <c r="EU70" s="89"/>
      <c r="EV70" s="89"/>
      <c r="EW70" s="89"/>
      <c r="EX70" s="89"/>
      <c r="EY70" s="89"/>
      <c r="EZ70" s="89"/>
    </row>
    <row r="71" spans="31:156" s="35" customFormat="1" x14ac:dyDescent="0.25"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>
        <f t="shared" si="83"/>
        <v>50</v>
      </c>
      <c r="BG71" s="75">
        <f t="shared" si="83"/>
        <v>50</v>
      </c>
      <c r="BH71" s="75">
        <f t="shared" si="83"/>
        <v>50</v>
      </c>
      <c r="BI71" s="75">
        <f t="shared" si="83"/>
        <v>50</v>
      </c>
      <c r="BJ71" s="75">
        <f t="shared" si="83"/>
        <v>50</v>
      </c>
      <c r="BK71" s="75">
        <f t="shared" si="83"/>
        <v>50</v>
      </c>
      <c r="BL71" s="75">
        <f t="shared" si="83"/>
        <v>50</v>
      </c>
      <c r="BM71" s="75">
        <f t="shared" si="83"/>
        <v>50</v>
      </c>
      <c r="BN71" s="75">
        <f t="shared" si="83"/>
        <v>0</v>
      </c>
      <c r="BO71" s="75">
        <f t="shared" si="83"/>
        <v>50</v>
      </c>
      <c r="BP71" s="75">
        <f t="shared" si="84"/>
        <v>50</v>
      </c>
      <c r="BQ71" s="75">
        <f t="shared" si="84"/>
        <v>50</v>
      </c>
      <c r="BR71" s="75">
        <f t="shared" si="84"/>
        <v>50</v>
      </c>
      <c r="BS71" s="75">
        <f t="shared" si="84"/>
        <v>50</v>
      </c>
      <c r="BT71" s="75">
        <f t="shared" si="84"/>
        <v>0</v>
      </c>
      <c r="BU71" s="75">
        <f t="shared" si="84"/>
        <v>0</v>
      </c>
      <c r="BV71" s="75">
        <f t="shared" si="84"/>
        <v>0</v>
      </c>
      <c r="BW71" s="75">
        <f t="shared" si="84"/>
        <v>0</v>
      </c>
      <c r="BX71" s="75">
        <f t="shared" si="84"/>
        <v>0</v>
      </c>
      <c r="BY71" s="75">
        <f t="shared" si="84"/>
        <v>0</v>
      </c>
      <c r="BZ71" s="75">
        <f t="shared" si="85"/>
        <v>0</v>
      </c>
      <c r="CA71" s="75">
        <f t="shared" si="85"/>
        <v>0</v>
      </c>
      <c r="CB71" s="75">
        <f t="shared" si="85"/>
        <v>0</v>
      </c>
      <c r="CC71" s="75">
        <f t="shared" si="85"/>
        <v>0</v>
      </c>
      <c r="CD71" s="75">
        <f t="shared" si="85"/>
        <v>0</v>
      </c>
      <c r="CE71" s="75">
        <f t="shared" si="85"/>
        <v>0</v>
      </c>
      <c r="CF71" s="75">
        <f t="shared" si="85"/>
        <v>0</v>
      </c>
      <c r="CG71" s="35" t="s">
        <v>137</v>
      </c>
      <c r="CJ71" s="89">
        <f t="array" ref="CJ71">SUM((CJ$90:CJ$485&gt;0)*($CI$90:$CI$485&lt;31)*($CH$90:$CH$485="M"))</f>
        <v>25</v>
      </c>
      <c r="CK71" s="89">
        <f t="array" ref="CK71">SUM((CK$90:CK$485&gt;0)*($CI$90:$CI$485&lt;31)*($CH$90:$CH$485="M"))</f>
        <v>25</v>
      </c>
      <c r="CL71" s="89">
        <f t="array" ref="CL71">SUM((CL$90:CL$485&gt;0)*($CI$90:$CI$485&lt;31)*($CH$90:$CH$485="M"))</f>
        <v>25</v>
      </c>
      <c r="CM71" s="89">
        <f t="array" ref="CM71">SUM((CM$90:CM$485&gt;0)*($CI$90:$CI$485&lt;31)*($CH$90:$CH$485="M"))</f>
        <v>25</v>
      </c>
      <c r="CN71" s="89">
        <f t="array" ref="CN71">SUM((CN$90:CN$485&gt;0)*($CI$90:$CI$485&lt;31)*($CH$90:$CH$485="M"))</f>
        <v>25</v>
      </c>
      <c r="CO71" s="89">
        <f t="array" ref="CO71">SUM((CO$90:CO$485&gt;0)*($CI$90:$CI$485&lt;31)*($CH$90:$CH$485="M"))</f>
        <v>25</v>
      </c>
      <c r="CP71" s="89">
        <f t="array" ref="CP71">SUM((CP$90:CP$485&gt;0)*($CI$90:$CI$485&lt;31)*($CH$90:$CH$485="M"))</f>
        <v>25</v>
      </c>
      <c r="CQ71" s="89">
        <f t="array" ref="CQ71">SUM((CQ$90:CQ$485&gt;0)*($CI$90:$CI$485&lt;31)*($CH$90:$CH$485="M"))</f>
        <v>25</v>
      </c>
      <c r="CR71" s="89">
        <f t="array" ref="CR71">SUM((CR$90:CR$485&gt;0)*($CI$90:$CI$485&lt;31)*($CH$90:$CH$485="M"))</f>
        <v>25</v>
      </c>
      <c r="CS71" s="89">
        <f t="array" ref="CS71">SUM((CS$90:CS$485&gt;0)*($CI$90:$CI$485&lt;31)*($CH$90:$CH$485="M"))</f>
        <v>25</v>
      </c>
      <c r="CT71" s="89">
        <f t="array" ref="CT71">SUM((CT$90:CT$485&gt;0)*($CI$90:$CI$485&lt;31)*($CH$90:$CH$485="M"))</f>
        <v>25</v>
      </c>
      <c r="CU71" s="89">
        <f t="array" ref="CU71">SUM((CU$90:CU$485&gt;0)*($CI$90:$CI$485&lt;31)*($CH$90:$CH$485="M"))</f>
        <v>25</v>
      </c>
      <c r="CV71" s="89">
        <f t="array" ref="CV71">SUM((CV$90:CV$485&gt;0)*($CI$90:$CI$485&lt;31)*($CH$90:$CH$485="M"))</f>
        <v>25</v>
      </c>
      <c r="CW71" s="89">
        <f t="array" ref="CW71">SUM((CW$90:CW$485&gt;0)*($CI$90:$CI$485&lt;31)*($CH$90:$CH$485="M"))</f>
        <v>25</v>
      </c>
      <c r="CX71" s="89">
        <f t="array" ref="CX71">SUM((CX$90:CX$485&gt;0)*($CI$90:$CI$485&lt;31)*($CH$90:$CH$485="M"))</f>
        <v>25</v>
      </c>
      <c r="CY71" s="89">
        <f t="array" ref="CY71">SUM((CY$90:CY$485&gt;0)*($CI$90:$CI$485&lt;31)*($CH$90:$CH$485="M"))</f>
        <v>25</v>
      </c>
      <c r="CZ71" s="89">
        <f t="array" ref="CZ71">SUM((CZ$90:CZ$485&gt;0)*($CI$90:$CI$485&lt;31)*($CH$90:$CH$485="M"))</f>
        <v>25</v>
      </c>
      <c r="DA71" s="89">
        <f t="array" ref="DA71">SUM((DA$90:DA$485&gt;0)*($CI$90:$CI$485&lt;31)*($CH$90:$CH$485="M"))</f>
        <v>25</v>
      </c>
      <c r="DB71" s="89">
        <f t="array" ref="DB71">SUM((DB$90:DB$485&gt;0)*($CI$90:$CI$485&lt;31)*($CH$90:$CH$485="M"))</f>
        <v>25</v>
      </c>
      <c r="DC71" s="89">
        <f t="array" ref="DC71">SUM((DC$90:DC$485&gt;0)*($CI$90:$CI$485&lt;31)*($CH$90:$CH$485="M"))</f>
        <v>25</v>
      </c>
      <c r="DD71" s="89">
        <f t="array" ref="DD71">SUM((DD$90:DD$485&gt;0)*($CI$90:$CI$485&lt;31)*($CH$90:$CH$485="M"))</f>
        <v>25</v>
      </c>
      <c r="DE71" s="89">
        <f t="array" ref="DE71">SUM((DE$90:DE$485&gt;0)*($CI$90:$CI$485&lt;31)*($CH$90:$CH$485="M"))</f>
        <v>25</v>
      </c>
      <c r="DF71" s="89">
        <f t="array" ref="DF71">SUM((DF$90:DF$485&gt;0)*($CI$90:$CI$485&lt;31)*($CH$90:$CH$485="M"))</f>
        <v>25</v>
      </c>
      <c r="DG71" s="89">
        <f t="array" ref="DG71">SUM((DG$90:DG$485&gt;0)*($CI$90:$CI$485&lt;31)*($CH$90:$CH$485="M"))</f>
        <v>25</v>
      </c>
      <c r="DH71" s="89">
        <f t="array" ref="DH71">SUM((DH$90:DH$485&gt;0)*($CI$90:$CI$485&lt;31)*($CH$90:$CH$485="M"))</f>
        <v>25</v>
      </c>
      <c r="DI71" s="89">
        <f t="array" ref="DI71">SUM((DI$90:DI$485&gt;0)*($CI$90:$CI$485&lt;31)*($CH$90:$CH$485="M"))</f>
        <v>25</v>
      </c>
      <c r="DJ71" s="89"/>
      <c r="DK71" s="89"/>
      <c r="DL71" s="89"/>
      <c r="DM71" s="89"/>
      <c r="DN71" s="89"/>
      <c r="DO71" s="89"/>
      <c r="DP71" s="89"/>
      <c r="DQ71" s="89"/>
      <c r="DR71" s="89"/>
      <c r="DS71" s="89"/>
      <c r="DT71" s="89"/>
      <c r="DU71" s="89"/>
      <c r="DV71" s="89"/>
      <c r="DW71" s="89"/>
      <c r="DX71" s="89"/>
      <c r="DY71" s="89"/>
      <c r="DZ71" s="89"/>
      <c r="EA71" s="89"/>
      <c r="EB71" s="89"/>
      <c r="EC71" s="89"/>
      <c r="ED71" s="89"/>
      <c r="EE71" s="89"/>
      <c r="EF71" s="89"/>
      <c r="EG71" s="89"/>
      <c r="EH71" s="89"/>
      <c r="EI71" s="89"/>
      <c r="EJ71" s="89"/>
      <c r="EK71" s="89"/>
      <c r="EL71" s="89"/>
      <c r="EM71" s="89"/>
      <c r="EN71" s="89"/>
      <c r="EO71" s="89"/>
      <c r="EP71" s="89"/>
      <c r="EQ71" s="89"/>
      <c r="ER71" s="89"/>
      <c r="ES71" s="89"/>
      <c r="ET71" s="89"/>
      <c r="EU71" s="89"/>
      <c r="EV71" s="89"/>
      <c r="EW71" s="89"/>
      <c r="EX71" s="89"/>
      <c r="EY71" s="89"/>
      <c r="EZ71" s="89"/>
    </row>
    <row r="72" spans="31:156" s="35" customFormat="1" x14ac:dyDescent="0.25"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>
        <f t="shared" ref="BF72:CF72" si="86">BF70/BF71</f>
        <v>3.52</v>
      </c>
      <c r="BG72" s="75">
        <f t="shared" si="86"/>
        <v>3</v>
      </c>
      <c r="BH72" s="75">
        <f t="shared" si="86"/>
        <v>4.16</v>
      </c>
      <c r="BI72" s="75">
        <f t="shared" si="86"/>
        <v>3.18</v>
      </c>
      <c r="BJ72" s="75">
        <f t="shared" si="86"/>
        <v>3.38</v>
      </c>
      <c r="BK72" s="75">
        <f t="shared" si="86"/>
        <v>4.0599999999999996</v>
      </c>
      <c r="BL72" s="75">
        <f t="shared" si="86"/>
        <v>3.44</v>
      </c>
      <c r="BM72" s="75">
        <f t="shared" si="86"/>
        <v>3.16</v>
      </c>
      <c r="BN72" s="75" t="e">
        <f t="shared" si="86"/>
        <v>#DIV/0!</v>
      </c>
      <c r="BO72" s="75">
        <f t="shared" si="86"/>
        <v>4.9000000000000004</v>
      </c>
      <c r="BP72" s="75">
        <f t="shared" si="86"/>
        <v>4.3600000000000003</v>
      </c>
      <c r="BQ72" s="75">
        <f t="shared" si="86"/>
        <v>3.8</v>
      </c>
      <c r="BR72" s="75">
        <f t="shared" si="86"/>
        <v>3.92</v>
      </c>
      <c r="BS72" s="75">
        <f t="shared" si="86"/>
        <v>5.08</v>
      </c>
      <c r="BT72" s="75" t="e">
        <f t="shared" si="86"/>
        <v>#DIV/0!</v>
      </c>
      <c r="BU72" s="75" t="e">
        <f t="shared" si="86"/>
        <v>#DIV/0!</v>
      </c>
      <c r="BV72" s="75" t="e">
        <f t="shared" si="86"/>
        <v>#DIV/0!</v>
      </c>
      <c r="BW72" s="75" t="e">
        <f t="shared" si="86"/>
        <v>#DIV/0!</v>
      </c>
      <c r="BX72" s="75" t="e">
        <f t="shared" si="86"/>
        <v>#DIV/0!</v>
      </c>
      <c r="BY72" s="75" t="e">
        <f t="shared" si="86"/>
        <v>#DIV/0!</v>
      </c>
      <c r="BZ72" s="75" t="e">
        <f t="shared" si="86"/>
        <v>#DIV/0!</v>
      </c>
      <c r="CA72" s="75" t="e">
        <f t="shared" si="86"/>
        <v>#DIV/0!</v>
      </c>
      <c r="CB72" s="75" t="e">
        <f t="shared" si="86"/>
        <v>#DIV/0!</v>
      </c>
      <c r="CC72" s="75" t="e">
        <f t="shared" si="86"/>
        <v>#DIV/0!</v>
      </c>
      <c r="CD72" s="75" t="e">
        <f t="shared" si="86"/>
        <v>#DIV/0!</v>
      </c>
      <c r="CE72" s="75" t="e">
        <f t="shared" si="86"/>
        <v>#DIV/0!</v>
      </c>
      <c r="CF72" s="75" t="e">
        <f t="shared" si="86"/>
        <v>#DIV/0!</v>
      </c>
      <c r="CG72" s="35" t="s">
        <v>138</v>
      </c>
      <c r="CJ72" s="89">
        <f>IF(CJ71=0,0,CJ70/CJ71)</f>
        <v>3.68</v>
      </c>
      <c r="CK72" s="89">
        <f t="shared" ref="CK72:DI72" si="87">IF(CK71=0,0,CK70/CK71)</f>
        <v>3.08</v>
      </c>
      <c r="CL72" s="89">
        <f t="shared" si="87"/>
        <v>4.16</v>
      </c>
      <c r="CM72" s="89">
        <f t="shared" si="87"/>
        <v>3.12</v>
      </c>
      <c r="CN72" s="89">
        <f t="shared" si="87"/>
        <v>3.48</v>
      </c>
      <c r="CO72" s="89">
        <f t="shared" si="87"/>
        <v>4.16</v>
      </c>
      <c r="CP72" s="89">
        <f t="shared" si="87"/>
        <v>3.36</v>
      </c>
      <c r="CQ72" s="89">
        <f t="shared" si="87"/>
        <v>3.24</v>
      </c>
      <c r="CR72" s="89">
        <f t="shared" si="87"/>
        <v>5.04</v>
      </c>
      <c r="CS72" s="89">
        <f t="shared" si="87"/>
        <v>4.28</v>
      </c>
      <c r="CT72" s="89">
        <f t="shared" si="87"/>
        <v>3.88</v>
      </c>
      <c r="CU72" s="89">
        <f t="shared" si="87"/>
        <v>3.88</v>
      </c>
      <c r="CV72" s="89">
        <f t="shared" si="87"/>
        <v>5.16</v>
      </c>
      <c r="CW72" s="89">
        <f t="shared" si="87"/>
        <v>3.36</v>
      </c>
      <c r="CX72" s="89">
        <f t="shared" si="87"/>
        <v>2.92</v>
      </c>
      <c r="CY72" s="89">
        <f t="shared" si="87"/>
        <v>4.16</v>
      </c>
      <c r="CZ72" s="89">
        <f t="shared" si="87"/>
        <v>3.24</v>
      </c>
      <c r="DA72" s="89">
        <f t="shared" si="87"/>
        <v>3.28</v>
      </c>
      <c r="DB72" s="89">
        <f t="shared" si="87"/>
        <v>3.96</v>
      </c>
      <c r="DC72" s="89">
        <f t="shared" si="87"/>
        <v>3.52</v>
      </c>
      <c r="DD72" s="89">
        <f t="shared" si="87"/>
        <v>3.08</v>
      </c>
      <c r="DE72" s="89">
        <f t="shared" si="87"/>
        <v>4.76</v>
      </c>
      <c r="DF72" s="89">
        <f t="shared" si="87"/>
        <v>4.4400000000000004</v>
      </c>
      <c r="DG72" s="89">
        <f t="shared" si="87"/>
        <v>3.72</v>
      </c>
      <c r="DH72" s="89">
        <f t="shared" si="87"/>
        <v>3.96</v>
      </c>
      <c r="DI72" s="89">
        <f t="shared" si="87"/>
        <v>5</v>
      </c>
      <c r="DJ72" s="89"/>
      <c r="DK72" s="89"/>
      <c r="DL72" s="89"/>
      <c r="DM72" s="89"/>
      <c r="DN72" s="89"/>
      <c r="DO72" s="89"/>
      <c r="DP72" s="89"/>
      <c r="DQ72" s="89"/>
      <c r="DR72" s="89"/>
      <c r="DS72" s="89"/>
      <c r="DT72" s="89"/>
      <c r="DU72" s="89"/>
      <c r="DV72" s="89"/>
      <c r="DW72" s="89"/>
      <c r="DX72" s="89"/>
      <c r="DY72" s="89"/>
      <c r="DZ72" s="89"/>
      <c r="EA72" s="89"/>
      <c r="EB72" s="89"/>
      <c r="EC72" s="89"/>
      <c r="ED72" s="89"/>
      <c r="EE72" s="89"/>
      <c r="EF72" s="89"/>
      <c r="EG72" s="89"/>
      <c r="EH72" s="89"/>
      <c r="EI72" s="89"/>
      <c r="EJ72" s="89"/>
      <c r="EK72" s="89"/>
      <c r="EL72" s="89"/>
      <c r="EM72" s="89"/>
      <c r="EN72" s="89"/>
      <c r="EO72" s="89"/>
      <c r="EP72" s="89"/>
      <c r="EQ72" s="89"/>
      <c r="ER72" s="89"/>
      <c r="ES72" s="89"/>
      <c r="ET72" s="89"/>
      <c r="EU72" s="89"/>
      <c r="EV72" s="89"/>
      <c r="EW72" s="89"/>
      <c r="EX72" s="89"/>
      <c r="EY72" s="89"/>
      <c r="EZ72" s="89"/>
    </row>
    <row r="73" spans="31:156" s="35" customFormat="1" x14ac:dyDescent="0.25"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>
        <f t="shared" ref="BF73:BO74" si="88">SUMIF($CJ$89:$HN$89,BF$89,$CJ73:$HN73)</f>
        <v>7</v>
      </c>
      <c r="BG73" s="75">
        <f t="shared" si="88"/>
        <v>6</v>
      </c>
      <c r="BH73" s="75">
        <f t="shared" si="88"/>
        <v>8</v>
      </c>
      <c r="BI73" s="75">
        <f t="shared" si="88"/>
        <v>8</v>
      </c>
      <c r="BJ73" s="75">
        <f t="shared" si="88"/>
        <v>7</v>
      </c>
      <c r="BK73" s="75">
        <f t="shared" si="88"/>
        <v>8</v>
      </c>
      <c r="BL73" s="75">
        <f t="shared" si="88"/>
        <v>8</v>
      </c>
      <c r="BM73" s="75">
        <f t="shared" si="88"/>
        <v>6</v>
      </c>
      <c r="BN73" s="75">
        <f t="shared" si="88"/>
        <v>0</v>
      </c>
      <c r="BO73" s="75">
        <f t="shared" si="88"/>
        <v>9</v>
      </c>
      <c r="BP73" s="75">
        <f t="shared" ref="BP73:BY74" si="89">SUMIF($CJ$89:$HN$89,BP$89,$CJ73:$HN73)</f>
        <v>9</v>
      </c>
      <c r="BQ73" s="75">
        <f t="shared" si="89"/>
        <v>9</v>
      </c>
      <c r="BR73" s="75">
        <f t="shared" si="89"/>
        <v>8</v>
      </c>
      <c r="BS73" s="75">
        <f t="shared" si="89"/>
        <v>11</v>
      </c>
      <c r="BT73" s="75">
        <f t="shared" si="89"/>
        <v>0</v>
      </c>
      <c r="BU73" s="75">
        <f t="shared" si="89"/>
        <v>0</v>
      </c>
      <c r="BV73" s="75">
        <f t="shared" si="89"/>
        <v>0</v>
      </c>
      <c r="BW73" s="75">
        <f t="shared" si="89"/>
        <v>0</v>
      </c>
      <c r="BX73" s="75">
        <f t="shared" si="89"/>
        <v>0</v>
      </c>
      <c r="BY73" s="75">
        <f t="shared" si="89"/>
        <v>0</v>
      </c>
      <c r="BZ73" s="75">
        <f t="shared" ref="BZ73:CF74" si="90">SUMIF($CJ$89:$HN$89,BZ$89,$CJ73:$HN73)</f>
        <v>0</v>
      </c>
      <c r="CA73" s="75">
        <f t="shared" si="90"/>
        <v>0</v>
      </c>
      <c r="CB73" s="75">
        <f t="shared" si="90"/>
        <v>0</v>
      </c>
      <c r="CC73" s="75">
        <f t="shared" si="90"/>
        <v>0</v>
      </c>
      <c r="CD73" s="75">
        <f t="shared" si="90"/>
        <v>0</v>
      </c>
      <c r="CE73" s="75">
        <f t="shared" si="90"/>
        <v>0</v>
      </c>
      <c r="CF73" s="75">
        <f t="shared" si="90"/>
        <v>0</v>
      </c>
      <c r="CG73" s="35" t="s">
        <v>152</v>
      </c>
      <c r="CJ73" s="89">
        <f t="array" ref="CJ73">SUM((CJ$90:CJ$485)*($CI$90:$CI$485=1)*($CH$90:$CH$485="W"))</f>
        <v>3</v>
      </c>
      <c r="CK73" s="89">
        <f t="array" ref="CK73">SUM((CK$90:CK$485)*($CI$90:$CI$485=1)*($CH$90:$CH$485="W"))</f>
        <v>3</v>
      </c>
      <c r="CL73" s="89">
        <f t="array" ref="CL73">SUM((CL$90:CL$485)*($CI$90:$CI$485=1)*($CH$90:$CH$485="W"))</f>
        <v>4</v>
      </c>
      <c r="CM73" s="89">
        <f t="array" ref="CM73">SUM((CM$90:CM$485)*($CI$90:$CI$485=1)*($CH$90:$CH$485="W"))</f>
        <v>5</v>
      </c>
      <c r="CN73" s="89">
        <f t="array" ref="CN73">SUM((CN$90:CN$485)*($CI$90:$CI$485=1)*($CH$90:$CH$485="W"))</f>
        <v>4</v>
      </c>
      <c r="CO73" s="89">
        <f t="array" ref="CO73">SUM((CO$90:CO$485)*($CI$90:$CI$485=1)*($CH$90:$CH$485="W"))</f>
        <v>4</v>
      </c>
      <c r="CP73" s="89">
        <f t="array" ref="CP73">SUM((CP$90:CP$485)*($CI$90:$CI$485=1)*($CH$90:$CH$485="W"))</f>
        <v>4</v>
      </c>
      <c r="CQ73" s="89">
        <f t="array" ref="CQ73">SUM((CQ$90:CQ$485)*($CI$90:$CI$485=1)*($CH$90:$CH$485="W"))</f>
        <v>3</v>
      </c>
      <c r="CR73" s="89">
        <f t="array" ref="CR73">SUM((CR$90:CR$485)*($CI$90:$CI$485=1)*($CH$90:$CH$485="W"))</f>
        <v>4</v>
      </c>
      <c r="CS73" s="89">
        <f t="array" ref="CS73">SUM((CS$90:CS$485)*($CI$90:$CI$485=1)*($CH$90:$CH$485="W"))</f>
        <v>5</v>
      </c>
      <c r="CT73" s="89">
        <f t="array" ref="CT73">SUM((CT$90:CT$485)*($CI$90:$CI$485=1)*($CH$90:$CH$485="W"))</f>
        <v>5</v>
      </c>
      <c r="CU73" s="89">
        <f t="array" ref="CU73">SUM((CU$90:CU$485)*($CI$90:$CI$485=1)*($CH$90:$CH$485="W"))</f>
        <v>4</v>
      </c>
      <c r="CV73" s="89">
        <f t="array" ref="CV73">SUM((CV$90:CV$485)*($CI$90:$CI$485=1)*($CH$90:$CH$485="W"))</f>
        <v>5</v>
      </c>
      <c r="CW73" s="89">
        <f t="array" ref="CW73">SUM((CW$90:CW$485)*($CI$90:$CI$485=1)*($CH$90:$CH$485="W"))</f>
        <v>4</v>
      </c>
      <c r="CX73" s="89">
        <f t="array" ref="CX73">SUM((CX$90:CX$485)*($CI$90:$CI$485=1)*($CH$90:$CH$485="W"))</f>
        <v>3</v>
      </c>
      <c r="CY73" s="89">
        <f t="array" ref="CY73">SUM((CY$90:CY$485)*($CI$90:$CI$485=1)*($CH$90:$CH$485="W"))</f>
        <v>4</v>
      </c>
      <c r="CZ73" s="89">
        <f t="array" ref="CZ73">SUM((CZ$90:CZ$485)*($CI$90:$CI$485=1)*($CH$90:$CH$485="W"))</f>
        <v>3</v>
      </c>
      <c r="DA73" s="89">
        <f t="array" ref="DA73">SUM((DA$90:DA$485)*($CI$90:$CI$485=1)*($CH$90:$CH$485="W"))</f>
        <v>3</v>
      </c>
      <c r="DB73" s="89">
        <f t="array" ref="DB73">SUM((DB$90:DB$485)*($CI$90:$CI$485=1)*($CH$90:$CH$485="W"))</f>
        <v>4</v>
      </c>
      <c r="DC73" s="89">
        <f t="array" ref="DC73">SUM((DC$90:DC$485)*($CI$90:$CI$485=1)*($CH$90:$CH$485="W"))</f>
        <v>4</v>
      </c>
      <c r="DD73" s="89">
        <f t="array" ref="DD73">SUM((DD$90:DD$485)*($CI$90:$CI$485=1)*($CH$90:$CH$485="W"))</f>
        <v>3</v>
      </c>
      <c r="DE73" s="89">
        <f t="array" ref="DE73">SUM((DE$90:DE$485)*($CI$90:$CI$485=1)*($CH$90:$CH$485="W"))</f>
        <v>5</v>
      </c>
      <c r="DF73" s="89">
        <f t="array" ref="DF73">SUM((DF$90:DF$485)*($CI$90:$CI$485=1)*($CH$90:$CH$485="W"))</f>
        <v>4</v>
      </c>
      <c r="DG73" s="89">
        <f t="array" ref="DG73">SUM((DG$90:DG$485)*($CI$90:$CI$485=1)*($CH$90:$CH$485="W"))</f>
        <v>4</v>
      </c>
      <c r="DH73" s="89">
        <f t="array" ref="DH73">SUM((DH$90:DH$485)*($CI$90:$CI$485=1)*($CH$90:$CH$485="W"))</f>
        <v>4</v>
      </c>
      <c r="DI73" s="89">
        <f t="array" ref="DI73">SUM((DI$90:DI$485)*($CI$90:$CI$485=1)*($CH$90:$CH$485="W"))</f>
        <v>6</v>
      </c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89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  <c r="EG73" s="89"/>
      <c r="EH73" s="89"/>
      <c r="EI73" s="89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89"/>
      <c r="EW73" s="89"/>
      <c r="EX73" s="89"/>
      <c r="EY73" s="89"/>
      <c r="EZ73" s="89"/>
    </row>
    <row r="74" spans="31:156" s="35" customFormat="1" x14ac:dyDescent="0.25"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>
        <f t="shared" si="88"/>
        <v>2</v>
      </c>
      <c r="BG74" s="75">
        <f t="shared" si="88"/>
        <v>2</v>
      </c>
      <c r="BH74" s="75">
        <f t="shared" si="88"/>
        <v>2</v>
      </c>
      <c r="BI74" s="75">
        <f t="shared" si="88"/>
        <v>2</v>
      </c>
      <c r="BJ74" s="75">
        <f t="shared" si="88"/>
        <v>2</v>
      </c>
      <c r="BK74" s="75">
        <f t="shared" si="88"/>
        <v>2</v>
      </c>
      <c r="BL74" s="75">
        <f t="shared" si="88"/>
        <v>2</v>
      </c>
      <c r="BM74" s="75">
        <f t="shared" si="88"/>
        <v>2</v>
      </c>
      <c r="BN74" s="75">
        <f t="shared" si="88"/>
        <v>0</v>
      </c>
      <c r="BO74" s="75">
        <f t="shared" si="88"/>
        <v>2</v>
      </c>
      <c r="BP74" s="75">
        <f t="shared" si="89"/>
        <v>2</v>
      </c>
      <c r="BQ74" s="75">
        <f t="shared" si="89"/>
        <v>2</v>
      </c>
      <c r="BR74" s="75">
        <f t="shared" si="89"/>
        <v>2</v>
      </c>
      <c r="BS74" s="75">
        <f t="shared" si="89"/>
        <v>2</v>
      </c>
      <c r="BT74" s="75">
        <f t="shared" si="89"/>
        <v>0</v>
      </c>
      <c r="BU74" s="75">
        <f t="shared" si="89"/>
        <v>0</v>
      </c>
      <c r="BV74" s="75">
        <f t="shared" si="89"/>
        <v>0</v>
      </c>
      <c r="BW74" s="75">
        <f t="shared" si="89"/>
        <v>0</v>
      </c>
      <c r="BX74" s="75">
        <f t="shared" si="89"/>
        <v>0</v>
      </c>
      <c r="BY74" s="75">
        <f t="shared" si="89"/>
        <v>0</v>
      </c>
      <c r="BZ74" s="75">
        <f t="shared" si="90"/>
        <v>0</v>
      </c>
      <c r="CA74" s="75">
        <f t="shared" si="90"/>
        <v>0</v>
      </c>
      <c r="CB74" s="75">
        <f t="shared" si="90"/>
        <v>0</v>
      </c>
      <c r="CC74" s="75">
        <f t="shared" si="90"/>
        <v>0</v>
      </c>
      <c r="CD74" s="75">
        <f t="shared" si="90"/>
        <v>0</v>
      </c>
      <c r="CE74" s="75">
        <f t="shared" si="90"/>
        <v>0</v>
      </c>
      <c r="CF74" s="75">
        <f t="shared" si="90"/>
        <v>0</v>
      </c>
      <c r="CG74" s="35" t="s">
        <v>153</v>
      </c>
      <c r="CJ74" s="89">
        <f t="array" ref="CJ74">SUM((CJ$90:CJ$485&gt;0)*($CI$90:$CI$485=1)*($CH$90:$CH$485="W"))</f>
        <v>1</v>
      </c>
      <c r="CK74" s="89">
        <f t="array" ref="CK74">SUM((CK$90:CK$485&gt;0)*($CI$90:$CI$485=1)*($CH$90:$CH$485="W"))</f>
        <v>1</v>
      </c>
      <c r="CL74" s="89">
        <f t="array" ref="CL74">SUM((CL$90:CL$485&gt;0)*($CI$90:$CI$485=1)*($CH$90:$CH$485="W"))</f>
        <v>1</v>
      </c>
      <c r="CM74" s="89">
        <f t="array" ref="CM74">SUM((CM$90:CM$485&gt;0)*($CI$90:$CI$485=1)*($CH$90:$CH$485="W"))</f>
        <v>1</v>
      </c>
      <c r="CN74" s="89">
        <f t="array" ref="CN74">SUM((CN$90:CN$485&gt;0)*($CI$90:$CI$485=1)*($CH$90:$CH$485="W"))</f>
        <v>1</v>
      </c>
      <c r="CO74" s="89">
        <f t="array" ref="CO74">SUM((CO$90:CO$485&gt;0)*($CI$90:$CI$485=1)*($CH$90:$CH$485="W"))</f>
        <v>1</v>
      </c>
      <c r="CP74" s="89">
        <f t="array" ref="CP74">SUM((CP$90:CP$485&gt;0)*($CI$90:$CI$485=1)*($CH$90:$CH$485="W"))</f>
        <v>1</v>
      </c>
      <c r="CQ74" s="89">
        <f t="array" ref="CQ74">SUM((CQ$90:CQ$485&gt;0)*($CI$90:$CI$485=1)*($CH$90:$CH$485="W"))</f>
        <v>1</v>
      </c>
      <c r="CR74" s="89">
        <f t="array" ref="CR74">SUM((CR$90:CR$485&gt;0)*($CI$90:$CI$485=1)*($CH$90:$CH$485="W"))</f>
        <v>1</v>
      </c>
      <c r="CS74" s="89">
        <f t="array" ref="CS74">SUM((CS$90:CS$485&gt;0)*($CI$90:$CI$485=1)*($CH$90:$CH$485="W"))</f>
        <v>1</v>
      </c>
      <c r="CT74" s="89">
        <f t="array" ref="CT74">SUM((CT$90:CT$485&gt;0)*($CI$90:$CI$485=1)*($CH$90:$CH$485="W"))</f>
        <v>1</v>
      </c>
      <c r="CU74" s="89">
        <f t="array" ref="CU74">SUM((CU$90:CU$485&gt;0)*($CI$90:$CI$485=1)*($CH$90:$CH$485="W"))</f>
        <v>1</v>
      </c>
      <c r="CV74" s="89">
        <f t="array" ref="CV74">SUM((CV$90:CV$485&gt;0)*($CI$90:$CI$485=1)*($CH$90:$CH$485="W"))</f>
        <v>1</v>
      </c>
      <c r="CW74" s="89">
        <f t="array" ref="CW74">SUM((CW$90:CW$485&gt;0)*($CI$90:$CI$485=1)*($CH$90:$CH$485="W"))</f>
        <v>1</v>
      </c>
      <c r="CX74" s="89">
        <f t="array" ref="CX74">SUM((CX$90:CX$485&gt;0)*($CI$90:$CI$485=1)*($CH$90:$CH$485="W"))</f>
        <v>1</v>
      </c>
      <c r="CY74" s="89">
        <f t="array" ref="CY74">SUM((CY$90:CY$485&gt;0)*($CI$90:$CI$485=1)*($CH$90:$CH$485="W"))</f>
        <v>1</v>
      </c>
      <c r="CZ74" s="89">
        <f t="array" ref="CZ74">SUM((CZ$90:CZ$485&gt;0)*($CI$90:$CI$485=1)*($CH$90:$CH$485="W"))</f>
        <v>1</v>
      </c>
      <c r="DA74" s="89">
        <f t="array" ref="DA74">SUM((DA$90:DA$485&gt;0)*($CI$90:$CI$485=1)*($CH$90:$CH$485="W"))</f>
        <v>1</v>
      </c>
      <c r="DB74" s="89">
        <f t="array" ref="DB74">SUM((DB$90:DB$485&gt;0)*($CI$90:$CI$485=1)*($CH$90:$CH$485="W"))</f>
        <v>1</v>
      </c>
      <c r="DC74" s="89">
        <f t="array" ref="DC74">SUM((DC$90:DC$485&gt;0)*($CI$90:$CI$485=1)*($CH$90:$CH$485="W"))</f>
        <v>1</v>
      </c>
      <c r="DD74" s="89">
        <f t="array" ref="DD74">SUM((DD$90:DD$485&gt;0)*($CI$90:$CI$485=1)*($CH$90:$CH$485="W"))</f>
        <v>1</v>
      </c>
      <c r="DE74" s="89">
        <f t="array" ref="DE74">SUM((DE$90:DE$485&gt;0)*($CI$90:$CI$485=1)*($CH$90:$CH$485="W"))</f>
        <v>1</v>
      </c>
      <c r="DF74" s="89">
        <f t="array" ref="DF74">SUM((DF$90:DF$485&gt;0)*($CI$90:$CI$485=1)*($CH$90:$CH$485="W"))</f>
        <v>1</v>
      </c>
      <c r="DG74" s="89">
        <f t="array" ref="DG74">SUM((DG$90:DG$485&gt;0)*($CI$90:$CI$485=1)*($CH$90:$CH$485="W"))</f>
        <v>1</v>
      </c>
      <c r="DH74" s="89">
        <f t="array" ref="DH74">SUM((DH$90:DH$485&gt;0)*($CI$90:$CI$485=1)*($CH$90:$CH$485="W"))</f>
        <v>1</v>
      </c>
      <c r="DI74" s="89">
        <f t="array" ref="DI74">SUM((DI$90:DI$485&gt;0)*($CI$90:$CI$485=1)*($CH$90:$CH$485="W"))</f>
        <v>1</v>
      </c>
      <c r="DJ74" s="89"/>
      <c r="DK74" s="89"/>
      <c r="DL74" s="89"/>
      <c r="DM74" s="89"/>
      <c r="DN74" s="89"/>
      <c r="DO74" s="89"/>
      <c r="DP74" s="89"/>
      <c r="DQ74" s="89"/>
      <c r="DR74" s="89"/>
      <c r="DS74" s="89"/>
      <c r="DT74" s="89"/>
      <c r="DU74" s="89"/>
      <c r="DV74" s="89"/>
      <c r="DW74" s="89"/>
      <c r="DX74" s="89"/>
      <c r="DY74" s="89"/>
      <c r="DZ74" s="89"/>
      <c r="EA74" s="89"/>
      <c r="EB74" s="89"/>
      <c r="EC74" s="89"/>
      <c r="ED74" s="89"/>
      <c r="EE74" s="89"/>
      <c r="EF74" s="89"/>
      <c r="EG74" s="89"/>
      <c r="EH74" s="89"/>
      <c r="EI74" s="89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89"/>
      <c r="EW74" s="89"/>
      <c r="EX74" s="89"/>
      <c r="EY74" s="89"/>
      <c r="EZ74" s="89"/>
    </row>
    <row r="75" spans="31:156" s="35" customFormat="1" x14ac:dyDescent="0.25"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>
        <f t="shared" ref="BF75:CF75" si="91">BF73/BF74</f>
        <v>3.5</v>
      </c>
      <c r="BG75" s="75">
        <f t="shared" si="91"/>
        <v>3</v>
      </c>
      <c r="BH75" s="75">
        <f t="shared" si="91"/>
        <v>4</v>
      </c>
      <c r="BI75" s="75">
        <f t="shared" si="91"/>
        <v>4</v>
      </c>
      <c r="BJ75" s="75">
        <f t="shared" si="91"/>
        <v>3.5</v>
      </c>
      <c r="BK75" s="75">
        <f t="shared" si="91"/>
        <v>4</v>
      </c>
      <c r="BL75" s="75">
        <f t="shared" si="91"/>
        <v>4</v>
      </c>
      <c r="BM75" s="75">
        <f t="shared" si="91"/>
        <v>3</v>
      </c>
      <c r="BN75" s="75" t="e">
        <f t="shared" si="91"/>
        <v>#DIV/0!</v>
      </c>
      <c r="BO75" s="75">
        <f t="shared" si="91"/>
        <v>4.5</v>
      </c>
      <c r="BP75" s="75">
        <f t="shared" si="91"/>
        <v>4.5</v>
      </c>
      <c r="BQ75" s="75">
        <f t="shared" si="91"/>
        <v>4.5</v>
      </c>
      <c r="BR75" s="75">
        <f t="shared" si="91"/>
        <v>4</v>
      </c>
      <c r="BS75" s="75">
        <f t="shared" si="91"/>
        <v>5.5</v>
      </c>
      <c r="BT75" s="75" t="e">
        <f t="shared" si="91"/>
        <v>#DIV/0!</v>
      </c>
      <c r="BU75" s="75" t="e">
        <f t="shared" si="91"/>
        <v>#DIV/0!</v>
      </c>
      <c r="BV75" s="75" t="e">
        <f t="shared" si="91"/>
        <v>#DIV/0!</v>
      </c>
      <c r="BW75" s="75" t="e">
        <f t="shared" si="91"/>
        <v>#DIV/0!</v>
      </c>
      <c r="BX75" s="75" t="e">
        <f t="shared" si="91"/>
        <v>#DIV/0!</v>
      </c>
      <c r="BY75" s="75" t="e">
        <f t="shared" si="91"/>
        <v>#DIV/0!</v>
      </c>
      <c r="BZ75" s="75" t="e">
        <f t="shared" si="91"/>
        <v>#DIV/0!</v>
      </c>
      <c r="CA75" s="75" t="e">
        <f t="shared" si="91"/>
        <v>#DIV/0!</v>
      </c>
      <c r="CB75" s="75" t="e">
        <f t="shared" si="91"/>
        <v>#DIV/0!</v>
      </c>
      <c r="CC75" s="75" t="e">
        <f t="shared" si="91"/>
        <v>#DIV/0!</v>
      </c>
      <c r="CD75" s="75" t="e">
        <f t="shared" si="91"/>
        <v>#DIV/0!</v>
      </c>
      <c r="CE75" s="75" t="e">
        <f t="shared" si="91"/>
        <v>#DIV/0!</v>
      </c>
      <c r="CF75" s="75" t="e">
        <f t="shared" si="91"/>
        <v>#DIV/0!</v>
      </c>
      <c r="CG75" s="35" t="s">
        <v>186</v>
      </c>
      <c r="CJ75" s="89">
        <f>IF(CJ74=0,0,CJ73/CJ74)</f>
        <v>3</v>
      </c>
      <c r="CK75" s="89">
        <f t="shared" ref="CK75:DI75" si="92">IF(CK74=0,0,CK73/CK74)</f>
        <v>3</v>
      </c>
      <c r="CL75" s="89">
        <f t="shared" si="92"/>
        <v>4</v>
      </c>
      <c r="CM75" s="89">
        <f t="shared" si="92"/>
        <v>5</v>
      </c>
      <c r="CN75" s="89">
        <f t="shared" si="92"/>
        <v>4</v>
      </c>
      <c r="CO75" s="89">
        <f t="shared" si="92"/>
        <v>4</v>
      </c>
      <c r="CP75" s="89">
        <f t="shared" si="92"/>
        <v>4</v>
      </c>
      <c r="CQ75" s="89">
        <f t="shared" si="92"/>
        <v>3</v>
      </c>
      <c r="CR75" s="89">
        <f t="shared" si="92"/>
        <v>4</v>
      </c>
      <c r="CS75" s="89">
        <f t="shared" si="92"/>
        <v>5</v>
      </c>
      <c r="CT75" s="89">
        <f t="shared" si="92"/>
        <v>5</v>
      </c>
      <c r="CU75" s="89">
        <f t="shared" si="92"/>
        <v>4</v>
      </c>
      <c r="CV75" s="89">
        <f t="shared" si="92"/>
        <v>5</v>
      </c>
      <c r="CW75" s="89">
        <f t="shared" si="92"/>
        <v>4</v>
      </c>
      <c r="CX75" s="89">
        <f t="shared" si="92"/>
        <v>3</v>
      </c>
      <c r="CY75" s="89">
        <f t="shared" si="92"/>
        <v>4</v>
      </c>
      <c r="CZ75" s="89">
        <f t="shared" si="92"/>
        <v>3</v>
      </c>
      <c r="DA75" s="89">
        <f t="shared" si="92"/>
        <v>3</v>
      </c>
      <c r="DB75" s="89">
        <f t="shared" si="92"/>
        <v>4</v>
      </c>
      <c r="DC75" s="89">
        <f t="shared" si="92"/>
        <v>4</v>
      </c>
      <c r="DD75" s="89">
        <f t="shared" si="92"/>
        <v>3</v>
      </c>
      <c r="DE75" s="89">
        <f t="shared" si="92"/>
        <v>5</v>
      </c>
      <c r="DF75" s="89">
        <f t="shared" si="92"/>
        <v>4</v>
      </c>
      <c r="DG75" s="89">
        <f t="shared" si="92"/>
        <v>4</v>
      </c>
      <c r="DH75" s="89">
        <f t="shared" si="92"/>
        <v>4</v>
      </c>
      <c r="DI75" s="89">
        <f t="shared" si="92"/>
        <v>6</v>
      </c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89"/>
      <c r="DU75" s="89"/>
      <c r="DV75" s="89"/>
      <c r="DW75" s="89"/>
      <c r="DX75" s="89"/>
      <c r="DY75" s="89"/>
      <c r="DZ75" s="89"/>
      <c r="EA75" s="89"/>
      <c r="EB75" s="89"/>
      <c r="EC75" s="89"/>
      <c r="ED75" s="89"/>
      <c r="EE75" s="89"/>
      <c r="EF75" s="89"/>
      <c r="EG75" s="89"/>
      <c r="EH75" s="89"/>
      <c r="EI75" s="89"/>
      <c r="EJ75" s="89"/>
      <c r="EK75" s="89"/>
      <c r="EL75" s="89"/>
      <c r="EM75" s="89"/>
      <c r="EN75" s="89"/>
      <c r="EO75" s="89"/>
      <c r="EP75" s="89"/>
      <c r="EQ75" s="89"/>
      <c r="ER75" s="89"/>
      <c r="ES75" s="89"/>
      <c r="ET75" s="89"/>
      <c r="EU75" s="89"/>
      <c r="EV75" s="89"/>
      <c r="EW75" s="89"/>
      <c r="EX75" s="89"/>
      <c r="EY75" s="89"/>
      <c r="EZ75" s="89"/>
    </row>
    <row r="76" spans="31:156" s="35" customFormat="1" x14ac:dyDescent="0.25"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>
        <f t="shared" ref="BF76:BO77" si="93">SUMIF($CJ$89:$HN$89,BF$89,$CJ76:$HN76)</f>
        <v>39</v>
      </c>
      <c r="BG76" s="75">
        <f t="shared" si="93"/>
        <v>32</v>
      </c>
      <c r="BH76" s="75">
        <f t="shared" si="93"/>
        <v>46</v>
      </c>
      <c r="BI76" s="75">
        <f t="shared" si="93"/>
        <v>35</v>
      </c>
      <c r="BJ76" s="75">
        <f t="shared" si="93"/>
        <v>38</v>
      </c>
      <c r="BK76" s="75">
        <f t="shared" si="93"/>
        <v>45</v>
      </c>
      <c r="BL76" s="75">
        <f t="shared" si="93"/>
        <v>37</v>
      </c>
      <c r="BM76" s="75">
        <f t="shared" si="93"/>
        <v>36</v>
      </c>
      <c r="BN76" s="75">
        <f t="shared" si="93"/>
        <v>0</v>
      </c>
      <c r="BO76" s="75">
        <f t="shared" si="93"/>
        <v>58</v>
      </c>
      <c r="BP76" s="75">
        <f t="shared" ref="BP76:BY77" si="94">SUMIF($CJ$89:$HN$89,BP$89,$CJ76:$HN76)</f>
        <v>49</v>
      </c>
      <c r="BQ76" s="75">
        <f t="shared" si="94"/>
        <v>41</v>
      </c>
      <c r="BR76" s="75">
        <f t="shared" si="94"/>
        <v>44</v>
      </c>
      <c r="BS76" s="75">
        <f t="shared" si="94"/>
        <v>58</v>
      </c>
      <c r="BT76" s="75">
        <f t="shared" si="94"/>
        <v>0</v>
      </c>
      <c r="BU76" s="75">
        <f t="shared" si="94"/>
        <v>0</v>
      </c>
      <c r="BV76" s="75">
        <f t="shared" si="94"/>
        <v>0</v>
      </c>
      <c r="BW76" s="75">
        <f t="shared" si="94"/>
        <v>0</v>
      </c>
      <c r="BX76" s="75">
        <f t="shared" si="94"/>
        <v>0</v>
      </c>
      <c r="BY76" s="75">
        <f t="shared" si="94"/>
        <v>0</v>
      </c>
      <c r="BZ76" s="75">
        <f t="shared" ref="BZ76:CF77" si="95">SUMIF($CJ$89:$HN$89,BZ$89,$CJ76:$HN76)</f>
        <v>0</v>
      </c>
      <c r="CA76" s="75">
        <f t="shared" si="95"/>
        <v>0</v>
      </c>
      <c r="CB76" s="75">
        <f t="shared" si="95"/>
        <v>0</v>
      </c>
      <c r="CC76" s="75">
        <f t="shared" si="95"/>
        <v>0</v>
      </c>
      <c r="CD76" s="75">
        <f t="shared" si="95"/>
        <v>0</v>
      </c>
      <c r="CE76" s="75">
        <f t="shared" si="95"/>
        <v>0</v>
      </c>
      <c r="CF76" s="75">
        <f t="shared" si="95"/>
        <v>0</v>
      </c>
      <c r="CG76" s="35" t="s">
        <v>66</v>
      </c>
      <c r="CJ76" s="89">
        <f t="array" ref="CJ76">SUM((CJ$90:CJ$485)*($CI$90:$CI$485&lt;6)*($CH$90:$CH$485="W"))</f>
        <v>19</v>
      </c>
      <c r="CK76" s="89">
        <f t="array" ref="CK76">SUM((CK$90:CK$485)*($CI$90:$CI$485&lt;6)*($CH$90:$CH$485="W"))</f>
        <v>15</v>
      </c>
      <c r="CL76" s="89">
        <f t="array" ref="CL76">SUM((CL$90:CL$485)*($CI$90:$CI$485&lt;6)*($CH$90:$CH$485="W"))</f>
        <v>23</v>
      </c>
      <c r="CM76" s="89">
        <f t="array" ref="CM76">SUM((CM$90:CM$485)*($CI$90:$CI$485&lt;6)*($CH$90:$CH$485="W"))</f>
        <v>17</v>
      </c>
      <c r="CN76" s="89">
        <f t="array" ref="CN76">SUM((CN$90:CN$485)*($CI$90:$CI$485&lt;6)*($CH$90:$CH$485="W"))</f>
        <v>21</v>
      </c>
      <c r="CO76" s="89">
        <f t="array" ref="CO76">SUM((CO$90:CO$485)*($CI$90:$CI$485&lt;6)*($CH$90:$CH$485="W"))</f>
        <v>24</v>
      </c>
      <c r="CP76" s="89">
        <f t="array" ref="CP76">SUM((CP$90:CP$485)*($CI$90:$CI$485&lt;6)*($CH$90:$CH$485="W"))</f>
        <v>20</v>
      </c>
      <c r="CQ76" s="89">
        <f t="array" ref="CQ76">SUM((CQ$90:CQ$485)*($CI$90:$CI$485&lt;6)*($CH$90:$CH$485="W"))</f>
        <v>19</v>
      </c>
      <c r="CR76" s="89">
        <f t="array" ref="CR76">SUM((CR$90:CR$485)*($CI$90:$CI$485&lt;6)*($CH$90:$CH$485="W"))</f>
        <v>27</v>
      </c>
      <c r="CS76" s="89">
        <f t="array" ref="CS76">SUM((CS$90:CS$485)*($CI$90:$CI$485&lt;6)*($CH$90:$CH$485="W"))</f>
        <v>25</v>
      </c>
      <c r="CT76" s="89">
        <f t="array" ref="CT76">SUM((CT$90:CT$485)*($CI$90:$CI$485&lt;6)*($CH$90:$CH$485="W"))</f>
        <v>21</v>
      </c>
      <c r="CU76" s="89">
        <f t="array" ref="CU76">SUM((CU$90:CU$485)*($CI$90:$CI$485&lt;6)*($CH$90:$CH$485="W"))</f>
        <v>21</v>
      </c>
      <c r="CV76" s="89">
        <f t="array" ref="CV76">SUM((CV$90:CV$485)*($CI$90:$CI$485&lt;6)*($CH$90:$CH$485="W"))</f>
        <v>29</v>
      </c>
      <c r="CW76" s="89">
        <f t="array" ref="CW76">SUM((CW$90:CW$485)*($CI$90:$CI$485&lt;6)*($CH$90:$CH$485="W"))</f>
        <v>20</v>
      </c>
      <c r="CX76" s="89">
        <f t="array" ref="CX76">SUM((CX$90:CX$485)*($CI$90:$CI$485&lt;6)*($CH$90:$CH$485="W"))</f>
        <v>17</v>
      </c>
      <c r="CY76" s="89">
        <f t="array" ref="CY76">SUM((CY$90:CY$485)*($CI$90:$CI$485&lt;6)*($CH$90:$CH$485="W"))</f>
        <v>23</v>
      </c>
      <c r="CZ76" s="89">
        <f t="array" ref="CZ76">SUM((CZ$90:CZ$485)*($CI$90:$CI$485&lt;6)*($CH$90:$CH$485="W"))</f>
        <v>18</v>
      </c>
      <c r="DA76" s="89">
        <f t="array" ref="DA76">SUM((DA$90:DA$485)*($CI$90:$CI$485&lt;6)*($CH$90:$CH$485="W"))</f>
        <v>17</v>
      </c>
      <c r="DB76" s="89">
        <f t="array" ref="DB76">SUM((DB$90:DB$485)*($CI$90:$CI$485&lt;6)*($CH$90:$CH$485="W"))</f>
        <v>21</v>
      </c>
      <c r="DC76" s="89">
        <f t="array" ref="DC76">SUM((DC$90:DC$485)*($CI$90:$CI$485&lt;6)*($CH$90:$CH$485="W"))</f>
        <v>17</v>
      </c>
      <c r="DD76" s="89">
        <f t="array" ref="DD76">SUM((DD$90:DD$485)*($CI$90:$CI$485&lt;6)*($CH$90:$CH$485="W"))</f>
        <v>17</v>
      </c>
      <c r="DE76" s="89">
        <f t="array" ref="DE76">SUM((DE$90:DE$485)*($CI$90:$CI$485&lt;6)*($CH$90:$CH$485="W"))</f>
        <v>31</v>
      </c>
      <c r="DF76" s="89">
        <f t="array" ref="DF76">SUM((DF$90:DF$485)*($CI$90:$CI$485&lt;6)*($CH$90:$CH$485="W"))</f>
        <v>24</v>
      </c>
      <c r="DG76" s="89">
        <f t="array" ref="DG76">SUM((DG$90:DG$485)*($CI$90:$CI$485&lt;6)*($CH$90:$CH$485="W"))</f>
        <v>20</v>
      </c>
      <c r="DH76" s="89">
        <f t="array" ref="DH76">SUM((DH$90:DH$485)*($CI$90:$CI$485&lt;6)*($CH$90:$CH$485="W"))</f>
        <v>23</v>
      </c>
      <c r="DI76" s="89">
        <f t="array" ref="DI76">SUM((DI$90:DI$485)*($CI$90:$CI$485&lt;6)*($CH$90:$CH$485="W"))</f>
        <v>29</v>
      </c>
      <c r="DJ76" s="89"/>
      <c r="DK76" s="89"/>
      <c r="DL76" s="89"/>
      <c r="DM76" s="89"/>
      <c r="DN76" s="89"/>
      <c r="DO76" s="89"/>
      <c r="DP76" s="89"/>
      <c r="DQ76" s="89"/>
      <c r="DR76" s="89"/>
      <c r="DS76" s="89"/>
      <c r="DT76" s="89"/>
      <c r="DU76" s="89"/>
      <c r="DV76" s="89"/>
      <c r="DW76" s="89"/>
      <c r="DX76" s="89"/>
      <c r="DY76" s="89"/>
      <c r="DZ76" s="89"/>
      <c r="EA76" s="89"/>
      <c r="EB76" s="89"/>
      <c r="EC76" s="89"/>
      <c r="ED76" s="89"/>
      <c r="EE76" s="89"/>
      <c r="EF76" s="89"/>
      <c r="EG76" s="89"/>
      <c r="EH76" s="89"/>
      <c r="EI76" s="89"/>
      <c r="EJ76" s="89"/>
      <c r="EK76" s="89"/>
      <c r="EL76" s="89"/>
      <c r="EM76" s="89"/>
      <c r="EN76" s="89"/>
      <c r="EO76" s="89"/>
      <c r="EP76" s="89"/>
      <c r="EQ76" s="89"/>
      <c r="ER76" s="89"/>
      <c r="ES76" s="89"/>
      <c r="ET76" s="89"/>
      <c r="EU76" s="89"/>
      <c r="EV76" s="89"/>
      <c r="EW76" s="89"/>
      <c r="EX76" s="89"/>
      <c r="EY76" s="89"/>
      <c r="EZ76" s="89"/>
    </row>
    <row r="77" spans="31:156" s="35" customFormat="1" x14ac:dyDescent="0.25"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>
        <f t="shared" si="93"/>
        <v>10</v>
      </c>
      <c r="BG77" s="75">
        <f t="shared" si="93"/>
        <v>10</v>
      </c>
      <c r="BH77" s="75">
        <f t="shared" si="93"/>
        <v>10</v>
      </c>
      <c r="BI77" s="75">
        <f t="shared" si="93"/>
        <v>10</v>
      </c>
      <c r="BJ77" s="75">
        <f t="shared" si="93"/>
        <v>10</v>
      </c>
      <c r="BK77" s="75">
        <f t="shared" si="93"/>
        <v>10</v>
      </c>
      <c r="BL77" s="75">
        <f t="shared" si="93"/>
        <v>10</v>
      </c>
      <c r="BM77" s="75">
        <f t="shared" si="93"/>
        <v>10</v>
      </c>
      <c r="BN77" s="75">
        <f t="shared" si="93"/>
        <v>0</v>
      </c>
      <c r="BO77" s="75">
        <f t="shared" si="93"/>
        <v>10</v>
      </c>
      <c r="BP77" s="75">
        <f t="shared" si="94"/>
        <v>10</v>
      </c>
      <c r="BQ77" s="75">
        <f t="shared" si="94"/>
        <v>10</v>
      </c>
      <c r="BR77" s="75">
        <f t="shared" si="94"/>
        <v>10</v>
      </c>
      <c r="BS77" s="75">
        <f t="shared" si="94"/>
        <v>10</v>
      </c>
      <c r="BT77" s="75">
        <f t="shared" si="94"/>
        <v>0</v>
      </c>
      <c r="BU77" s="75">
        <f t="shared" si="94"/>
        <v>0</v>
      </c>
      <c r="BV77" s="75">
        <f t="shared" si="94"/>
        <v>0</v>
      </c>
      <c r="BW77" s="75">
        <f t="shared" si="94"/>
        <v>0</v>
      </c>
      <c r="BX77" s="75">
        <f t="shared" si="94"/>
        <v>0</v>
      </c>
      <c r="BY77" s="75">
        <f t="shared" si="94"/>
        <v>0</v>
      </c>
      <c r="BZ77" s="75">
        <f t="shared" si="95"/>
        <v>0</v>
      </c>
      <c r="CA77" s="75">
        <f t="shared" si="95"/>
        <v>0</v>
      </c>
      <c r="CB77" s="75">
        <f t="shared" si="95"/>
        <v>0</v>
      </c>
      <c r="CC77" s="75">
        <f t="shared" si="95"/>
        <v>0</v>
      </c>
      <c r="CD77" s="75">
        <f t="shared" si="95"/>
        <v>0</v>
      </c>
      <c r="CE77" s="75">
        <f t="shared" si="95"/>
        <v>0</v>
      </c>
      <c r="CF77" s="75">
        <f t="shared" si="95"/>
        <v>0</v>
      </c>
      <c r="CG77" s="35" t="s">
        <v>67</v>
      </c>
      <c r="CJ77" s="89">
        <f t="array" ref="CJ77">SUM((CJ$90:CJ$485&gt;0)*($CI$90:$CI$485&lt;6)*($CH$90:$CH$485="W"))</f>
        <v>5</v>
      </c>
      <c r="CK77" s="89">
        <f t="array" ref="CK77">SUM((CK$90:CK$485&gt;0)*($CI$90:$CI$485&lt;6)*($CH$90:$CH$485="W"))</f>
        <v>5</v>
      </c>
      <c r="CL77" s="89">
        <f t="array" ref="CL77">SUM((CL$90:CL$485&gt;0)*($CI$90:$CI$485&lt;6)*($CH$90:$CH$485="W"))</f>
        <v>5</v>
      </c>
      <c r="CM77" s="89">
        <f t="array" ref="CM77">SUM((CM$90:CM$485&gt;0)*($CI$90:$CI$485&lt;6)*($CH$90:$CH$485="W"))</f>
        <v>5</v>
      </c>
      <c r="CN77" s="89">
        <f t="array" ref="CN77">SUM((CN$90:CN$485&gt;0)*($CI$90:$CI$485&lt;6)*($CH$90:$CH$485="W"))</f>
        <v>5</v>
      </c>
      <c r="CO77" s="89">
        <f t="array" ref="CO77">SUM((CO$90:CO$485&gt;0)*($CI$90:$CI$485&lt;6)*($CH$90:$CH$485="W"))</f>
        <v>5</v>
      </c>
      <c r="CP77" s="89">
        <f t="array" ref="CP77">SUM((CP$90:CP$485&gt;0)*($CI$90:$CI$485&lt;6)*($CH$90:$CH$485="W"))</f>
        <v>5</v>
      </c>
      <c r="CQ77" s="89">
        <f t="array" ref="CQ77">SUM((CQ$90:CQ$485&gt;0)*($CI$90:$CI$485&lt;6)*($CH$90:$CH$485="W"))</f>
        <v>5</v>
      </c>
      <c r="CR77" s="89">
        <f t="array" ref="CR77">SUM((CR$90:CR$485&gt;0)*($CI$90:$CI$485&lt;6)*($CH$90:$CH$485="W"))</f>
        <v>5</v>
      </c>
      <c r="CS77" s="89">
        <f t="array" ref="CS77">SUM((CS$90:CS$485&gt;0)*($CI$90:$CI$485&lt;6)*($CH$90:$CH$485="W"))</f>
        <v>5</v>
      </c>
      <c r="CT77" s="89">
        <f t="array" ref="CT77">SUM((CT$90:CT$485&gt;0)*($CI$90:$CI$485&lt;6)*($CH$90:$CH$485="W"))</f>
        <v>5</v>
      </c>
      <c r="CU77" s="89">
        <f t="array" ref="CU77">SUM((CU$90:CU$485&gt;0)*($CI$90:$CI$485&lt;6)*($CH$90:$CH$485="W"))</f>
        <v>5</v>
      </c>
      <c r="CV77" s="89">
        <f t="array" ref="CV77">SUM((CV$90:CV$485&gt;0)*($CI$90:$CI$485&lt;6)*($CH$90:$CH$485="W"))</f>
        <v>5</v>
      </c>
      <c r="CW77" s="89">
        <f t="array" ref="CW77">SUM((CW$90:CW$485&gt;0)*($CI$90:$CI$485&lt;6)*($CH$90:$CH$485="W"))</f>
        <v>5</v>
      </c>
      <c r="CX77" s="89">
        <f t="array" ref="CX77">SUM((CX$90:CX$485&gt;0)*($CI$90:$CI$485&lt;6)*($CH$90:$CH$485="W"))</f>
        <v>5</v>
      </c>
      <c r="CY77" s="89">
        <f t="array" ref="CY77">SUM((CY$90:CY$485&gt;0)*($CI$90:$CI$485&lt;6)*($CH$90:$CH$485="W"))</f>
        <v>5</v>
      </c>
      <c r="CZ77" s="89">
        <f t="array" ref="CZ77">SUM((CZ$90:CZ$485&gt;0)*($CI$90:$CI$485&lt;6)*($CH$90:$CH$485="W"))</f>
        <v>5</v>
      </c>
      <c r="DA77" s="89">
        <f t="array" ref="DA77">SUM((DA$90:DA$485&gt;0)*($CI$90:$CI$485&lt;6)*($CH$90:$CH$485="W"))</f>
        <v>5</v>
      </c>
      <c r="DB77" s="89">
        <f t="array" ref="DB77">SUM((DB$90:DB$485&gt;0)*($CI$90:$CI$485&lt;6)*($CH$90:$CH$485="W"))</f>
        <v>5</v>
      </c>
      <c r="DC77" s="89">
        <f t="array" ref="DC77">SUM((DC$90:DC$485&gt;0)*($CI$90:$CI$485&lt;6)*($CH$90:$CH$485="W"))</f>
        <v>5</v>
      </c>
      <c r="DD77" s="89">
        <f t="array" ref="DD77">SUM((DD$90:DD$485&gt;0)*($CI$90:$CI$485&lt;6)*($CH$90:$CH$485="W"))</f>
        <v>5</v>
      </c>
      <c r="DE77" s="89">
        <f t="array" ref="DE77">SUM((DE$90:DE$485&gt;0)*($CI$90:$CI$485&lt;6)*($CH$90:$CH$485="W"))</f>
        <v>5</v>
      </c>
      <c r="DF77" s="89">
        <f t="array" ref="DF77">SUM((DF$90:DF$485&gt;0)*($CI$90:$CI$485&lt;6)*($CH$90:$CH$485="W"))</f>
        <v>5</v>
      </c>
      <c r="DG77" s="89">
        <f t="array" ref="DG77">SUM((DG$90:DG$485&gt;0)*($CI$90:$CI$485&lt;6)*($CH$90:$CH$485="W"))</f>
        <v>5</v>
      </c>
      <c r="DH77" s="89">
        <f t="array" ref="DH77">SUM((DH$90:DH$485&gt;0)*($CI$90:$CI$485&lt;6)*($CH$90:$CH$485="W"))</f>
        <v>5</v>
      </c>
      <c r="DI77" s="89">
        <f t="array" ref="DI77">SUM((DI$90:DI$485&gt;0)*($CI$90:$CI$485&lt;6)*($CH$90:$CH$485="W"))</f>
        <v>5</v>
      </c>
      <c r="DJ77" s="89"/>
      <c r="DK77" s="89"/>
      <c r="DL77" s="89"/>
      <c r="DM77" s="89"/>
      <c r="DN77" s="89"/>
      <c r="DO77" s="89"/>
      <c r="DP77" s="89"/>
      <c r="DQ77" s="89"/>
      <c r="DR77" s="89"/>
      <c r="DS77" s="89"/>
      <c r="DT77" s="89"/>
      <c r="DU77" s="89"/>
      <c r="DV77" s="89"/>
      <c r="DW77" s="89"/>
      <c r="DX77" s="89"/>
      <c r="DY77" s="89"/>
      <c r="DZ77" s="89"/>
      <c r="EA77" s="89"/>
      <c r="EB77" s="89"/>
      <c r="EC77" s="89"/>
      <c r="ED77" s="89"/>
      <c r="EE77" s="89"/>
      <c r="EF77" s="89"/>
      <c r="EG77" s="89"/>
      <c r="EH77" s="89"/>
      <c r="EI77" s="89"/>
      <c r="EJ77" s="89"/>
      <c r="EK77" s="89"/>
      <c r="EL77" s="89"/>
      <c r="EM77" s="89"/>
      <c r="EN77" s="89"/>
      <c r="EO77" s="89"/>
      <c r="EP77" s="89"/>
      <c r="EQ77" s="89"/>
      <c r="ER77" s="89"/>
      <c r="ES77" s="89"/>
      <c r="ET77" s="89"/>
      <c r="EU77" s="89"/>
      <c r="EV77" s="89"/>
      <c r="EW77" s="89"/>
      <c r="EX77" s="89"/>
      <c r="EY77" s="89"/>
      <c r="EZ77" s="89"/>
    </row>
    <row r="78" spans="31:156" s="35" customFormat="1" x14ac:dyDescent="0.25"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>
        <f t="shared" ref="BF78:CF78" si="96">BF76/BF77</f>
        <v>3.9</v>
      </c>
      <c r="BG78" s="75">
        <f t="shared" si="96"/>
        <v>3.2</v>
      </c>
      <c r="BH78" s="75">
        <f t="shared" si="96"/>
        <v>4.5999999999999996</v>
      </c>
      <c r="BI78" s="75">
        <f t="shared" si="96"/>
        <v>3.5</v>
      </c>
      <c r="BJ78" s="75">
        <f t="shared" si="96"/>
        <v>3.8</v>
      </c>
      <c r="BK78" s="75">
        <f t="shared" si="96"/>
        <v>4.5</v>
      </c>
      <c r="BL78" s="75">
        <f t="shared" si="96"/>
        <v>3.7</v>
      </c>
      <c r="BM78" s="75">
        <f t="shared" si="96"/>
        <v>3.6</v>
      </c>
      <c r="BN78" s="75" t="e">
        <f t="shared" si="96"/>
        <v>#DIV/0!</v>
      </c>
      <c r="BO78" s="75">
        <f t="shared" si="96"/>
        <v>5.8</v>
      </c>
      <c r="BP78" s="75">
        <f t="shared" si="96"/>
        <v>4.9000000000000004</v>
      </c>
      <c r="BQ78" s="75">
        <f t="shared" si="96"/>
        <v>4.0999999999999996</v>
      </c>
      <c r="BR78" s="75">
        <f t="shared" si="96"/>
        <v>4.4000000000000004</v>
      </c>
      <c r="BS78" s="75">
        <f t="shared" si="96"/>
        <v>5.8</v>
      </c>
      <c r="BT78" s="75" t="e">
        <f t="shared" si="96"/>
        <v>#DIV/0!</v>
      </c>
      <c r="BU78" s="75" t="e">
        <f t="shared" si="96"/>
        <v>#DIV/0!</v>
      </c>
      <c r="BV78" s="75" t="e">
        <f t="shared" si="96"/>
        <v>#DIV/0!</v>
      </c>
      <c r="BW78" s="75" t="e">
        <f t="shared" si="96"/>
        <v>#DIV/0!</v>
      </c>
      <c r="BX78" s="75" t="e">
        <f t="shared" si="96"/>
        <v>#DIV/0!</v>
      </c>
      <c r="BY78" s="75" t="e">
        <f t="shared" si="96"/>
        <v>#DIV/0!</v>
      </c>
      <c r="BZ78" s="75" t="e">
        <f t="shared" si="96"/>
        <v>#DIV/0!</v>
      </c>
      <c r="CA78" s="75" t="e">
        <f t="shared" si="96"/>
        <v>#DIV/0!</v>
      </c>
      <c r="CB78" s="75" t="e">
        <f t="shared" si="96"/>
        <v>#DIV/0!</v>
      </c>
      <c r="CC78" s="75" t="e">
        <f t="shared" si="96"/>
        <v>#DIV/0!</v>
      </c>
      <c r="CD78" s="75" t="e">
        <f t="shared" si="96"/>
        <v>#DIV/0!</v>
      </c>
      <c r="CE78" s="75" t="e">
        <f t="shared" si="96"/>
        <v>#DIV/0!</v>
      </c>
      <c r="CF78" s="75" t="e">
        <f t="shared" si="96"/>
        <v>#DIV/0!</v>
      </c>
      <c r="CG78" s="35" t="s">
        <v>68</v>
      </c>
      <c r="CJ78" s="89">
        <f>IF(CJ77=0,0,CJ76/CJ77)</f>
        <v>3.8</v>
      </c>
      <c r="CK78" s="89">
        <f t="shared" ref="CK78:DI78" si="97">IF(CK77=0,0,CK76/CK77)</f>
        <v>3</v>
      </c>
      <c r="CL78" s="89">
        <f t="shared" si="97"/>
        <v>4.5999999999999996</v>
      </c>
      <c r="CM78" s="89">
        <f t="shared" si="97"/>
        <v>3.4</v>
      </c>
      <c r="CN78" s="89">
        <f t="shared" si="97"/>
        <v>4.2</v>
      </c>
      <c r="CO78" s="89">
        <f t="shared" si="97"/>
        <v>4.8</v>
      </c>
      <c r="CP78" s="89">
        <f t="shared" si="97"/>
        <v>4</v>
      </c>
      <c r="CQ78" s="89">
        <f t="shared" si="97"/>
        <v>3.8</v>
      </c>
      <c r="CR78" s="89">
        <f t="shared" si="97"/>
        <v>5.4</v>
      </c>
      <c r="CS78" s="89">
        <f t="shared" si="97"/>
        <v>5</v>
      </c>
      <c r="CT78" s="89">
        <f t="shared" si="97"/>
        <v>4.2</v>
      </c>
      <c r="CU78" s="89">
        <f t="shared" si="97"/>
        <v>4.2</v>
      </c>
      <c r="CV78" s="89">
        <f t="shared" si="97"/>
        <v>5.8</v>
      </c>
      <c r="CW78" s="89">
        <f t="shared" si="97"/>
        <v>4</v>
      </c>
      <c r="CX78" s="89">
        <f t="shared" si="97"/>
        <v>3.4</v>
      </c>
      <c r="CY78" s="89">
        <f t="shared" si="97"/>
        <v>4.5999999999999996</v>
      </c>
      <c r="CZ78" s="89">
        <f t="shared" si="97"/>
        <v>3.6</v>
      </c>
      <c r="DA78" s="89">
        <f t="shared" si="97"/>
        <v>3.4</v>
      </c>
      <c r="DB78" s="89">
        <f t="shared" si="97"/>
        <v>4.2</v>
      </c>
      <c r="DC78" s="89">
        <f t="shared" si="97"/>
        <v>3.4</v>
      </c>
      <c r="DD78" s="89">
        <f t="shared" si="97"/>
        <v>3.4</v>
      </c>
      <c r="DE78" s="89">
        <f t="shared" si="97"/>
        <v>6.2</v>
      </c>
      <c r="DF78" s="89">
        <f t="shared" si="97"/>
        <v>4.8</v>
      </c>
      <c r="DG78" s="89">
        <f t="shared" si="97"/>
        <v>4</v>
      </c>
      <c r="DH78" s="89">
        <f t="shared" si="97"/>
        <v>4.5999999999999996</v>
      </c>
      <c r="DI78" s="89">
        <f t="shared" si="97"/>
        <v>5.8</v>
      </c>
      <c r="DJ78" s="89"/>
      <c r="DK78" s="89"/>
      <c r="DL78" s="89"/>
      <c r="DM78" s="89"/>
      <c r="DN78" s="89"/>
      <c r="DO78" s="89"/>
      <c r="DP78" s="89"/>
      <c r="DQ78" s="89"/>
      <c r="DR78" s="89"/>
      <c r="DS78" s="89"/>
      <c r="DT78" s="89"/>
      <c r="DU78" s="89"/>
      <c r="DV78" s="89"/>
      <c r="DW78" s="89"/>
      <c r="DX78" s="89"/>
      <c r="DY78" s="89"/>
      <c r="DZ78" s="89"/>
      <c r="EA78" s="89"/>
      <c r="EB78" s="89"/>
      <c r="EC78" s="89"/>
      <c r="ED78" s="89"/>
      <c r="EE78" s="89"/>
      <c r="EF78" s="89"/>
      <c r="EG78" s="89"/>
      <c r="EH78" s="89"/>
      <c r="EI78" s="89"/>
      <c r="EJ78" s="89"/>
      <c r="EK78" s="89"/>
      <c r="EL78" s="89"/>
      <c r="EM78" s="89"/>
      <c r="EN78" s="89"/>
      <c r="EO78" s="89"/>
      <c r="EP78" s="89"/>
      <c r="EQ78" s="89"/>
      <c r="ER78" s="89"/>
      <c r="ES78" s="89"/>
      <c r="ET78" s="89"/>
      <c r="EU78" s="89"/>
      <c r="EV78" s="89"/>
      <c r="EW78" s="89"/>
      <c r="EX78" s="89"/>
      <c r="EY78" s="89"/>
      <c r="EZ78" s="89"/>
    </row>
    <row r="79" spans="31:156" s="35" customFormat="1" x14ac:dyDescent="0.25"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>
        <f t="shared" ref="BF79:BO80" si="98">SUMIF($CJ$89:$HN$89,BF$89,$CJ79:$HN79)</f>
        <v>39</v>
      </c>
      <c r="BG79" s="75">
        <f t="shared" si="98"/>
        <v>32</v>
      </c>
      <c r="BH79" s="75">
        <f t="shared" si="98"/>
        <v>46</v>
      </c>
      <c r="BI79" s="75">
        <f t="shared" si="98"/>
        <v>35</v>
      </c>
      <c r="BJ79" s="75">
        <f t="shared" si="98"/>
        <v>38</v>
      </c>
      <c r="BK79" s="75">
        <f t="shared" si="98"/>
        <v>45</v>
      </c>
      <c r="BL79" s="75">
        <f t="shared" si="98"/>
        <v>37</v>
      </c>
      <c r="BM79" s="75">
        <f t="shared" si="98"/>
        <v>36</v>
      </c>
      <c r="BN79" s="75">
        <f t="shared" si="98"/>
        <v>0</v>
      </c>
      <c r="BO79" s="75">
        <f t="shared" si="98"/>
        <v>58</v>
      </c>
      <c r="BP79" s="75">
        <f t="shared" ref="BP79:BY80" si="99">SUMIF($CJ$89:$HN$89,BP$89,$CJ79:$HN79)</f>
        <v>49</v>
      </c>
      <c r="BQ79" s="75">
        <f t="shared" si="99"/>
        <v>41</v>
      </c>
      <c r="BR79" s="75">
        <f t="shared" si="99"/>
        <v>44</v>
      </c>
      <c r="BS79" s="75">
        <f t="shared" si="99"/>
        <v>58</v>
      </c>
      <c r="BT79" s="75">
        <f t="shared" si="99"/>
        <v>0</v>
      </c>
      <c r="BU79" s="75">
        <f t="shared" si="99"/>
        <v>0</v>
      </c>
      <c r="BV79" s="75">
        <f t="shared" si="99"/>
        <v>0</v>
      </c>
      <c r="BW79" s="75">
        <f t="shared" si="99"/>
        <v>0</v>
      </c>
      <c r="BX79" s="75">
        <f t="shared" si="99"/>
        <v>0</v>
      </c>
      <c r="BY79" s="75">
        <f t="shared" si="99"/>
        <v>0</v>
      </c>
      <c r="BZ79" s="75">
        <f t="shared" ref="BZ79:CF80" si="100">SUMIF($CJ$89:$HN$89,BZ$89,$CJ79:$HN79)</f>
        <v>0</v>
      </c>
      <c r="CA79" s="75">
        <f t="shared" si="100"/>
        <v>0</v>
      </c>
      <c r="CB79" s="75">
        <f t="shared" si="100"/>
        <v>0</v>
      </c>
      <c r="CC79" s="75">
        <f t="shared" si="100"/>
        <v>0</v>
      </c>
      <c r="CD79" s="75">
        <f t="shared" si="100"/>
        <v>0</v>
      </c>
      <c r="CE79" s="75">
        <f t="shared" si="100"/>
        <v>0</v>
      </c>
      <c r="CF79" s="75">
        <f t="shared" si="100"/>
        <v>0</v>
      </c>
      <c r="CG79" s="35" t="s">
        <v>139</v>
      </c>
      <c r="CJ79" s="89">
        <f t="array" ref="CJ79">SUM((CJ$90:CJ$485)*($CI$90:$CI$485&lt;11)*($CH$90:$CH$485="W"))</f>
        <v>19</v>
      </c>
      <c r="CK79" s="89">
        <f t="array" ref="CK79">SUM((CK$90:CK$485)*($CI$90:$CI$485&lt;11)*($CH$90:$CH$485="W"))</f>
        <v>15</v>
      </c>
      <c r="CL79" s="89">
        <f t="array" ref="CL79">SUM((CL$90:CL$485)*($CI$90:$CI$485&lt;11)*($CH$90:$CH$485="W"))</f>
        <v>23</v>
      </c>
      <c r="CM79" s="89">
        <f t="array" ref="CM79">SUM((CM$90:CM$485)*($CI$90:$CI$485&lt;11)*($CH$90:$CH$485="W"))</f>
        <v>17</v>
      </c>
      <c r="CN79" s="89">
        <f t="array" ref="CN79">SUM((CN$90:CN$485)*($CI$90:$CI$485&lt;11)*($CH$90:$CH$485="W"))</f>
        <v>21</v>
      </c>
      <c r="CO79" s="89">
        <f t="array" ref="CO79">SUM((CO$90:CO$485)*($CI$90:$CI$485&lt;11)*($CH$90:$CH$485="W"))</f>
        <v>24</v>
      </c>
      <c r="CP79" s="89">
        <f t="array" ref="CP79">SUM((CP$90:CP$485)*($CI$90:$CI$485&lt;11)*($CH$90:$CH$485="W"))</f>
        <v>20</v>
      </c>
      <c r="CQ79" s="89">
        <f t="array" ref="CQ79">SUM((CQ$90:CQ$485)*($CI$90:$CI$485&lt;11)*($CH$90:$CH$485="W"))</f>
        <v>19</v>
      </c>
      <c r="CR79" s="89">
        <f t="array" ref="CR79">SUM((CR$90:CR$485)*($CI$90:$CI$485&lt;11)*($CH$90:$CH$485="W"))</f>
        <v>27</v>
      </c>
      <c r="CS79" s="89">
        <f t="array" ref="CS79">SUM((CS$90:CS$485)*($CI$90:$CI$485&lt;11)*($CH$90:$CH$485="W"))</f>
        <v>25</v>
      </c>
      <c r="CT79" s="89">
        <f t="array" ref="CT79">SUM((CT$90:CT$485)*($CI$90:$CI$485&lt;11)*($CH$90:$CH$485="W"))</f>
        <v>21</v>
      </c>
      <c r="CU79" s="89">
        <f t="array" ref="CU79">SUM((CU$90:CU$485)*($CI$90:$CI$485&lt;11)*($CH$90:$CH$485="W"))</f>
        <v>21</v>
      </c>
      <c r="CV79" s="89">
        <f t="array" ref="CV79">SUM((CV$90:CV$485)*($CI$90:$CI$485&lt;11)*($CH$90:$CH$485="W"))</f>
        <v>29</v>
      </c>
      <c r="CW79" s="89">
        <f t="array" ref="CW79">SUM((CW$90:CW$485)*($CI$90:$CI$485&lt;11)*($CH$90:$CH$485="W"))</f>
        <v>20</v>
      </c>
      <c r="CX79" s="89">
        <f t="array" ref="CX79">SUM((CX$90:CX$485)*($CI$90:$CI$485&lt;11)*($CH$90:$CH$485="W"))</f>
        <v>17</v>
      </c>
      <c r="CY79" s="89">
        <f t="array" ref="CY79">SUM((CY$90:CY$485)*($CI$90:$CI$485&lt;11)*($CH$90:$CH$485="W"))</f>
        <v>23</v>
      </c>
      <c r="CZ79" s="89">
        <f t="array" ref="CZ79">SUM((CZ$90:CZ$485)*($CI$90:$CI$485&lt;11)*($CH$90:$CH$485="W"))</f>
        <v>18</v>
      </c>
      <c r="DA79" s="89">
        <f t="array" ref="DA79">SUM((DA$90:DA$485)*($CI$90:$CI$485&lt;11)*($CH$90:$CH$485="W"))</f>
        <v>17</v>
      </c>
      <c r="DB79" s="89">
        <f t="array" ref="DB79">SUM((DB$90:DB$485)*($CI$90:$CI$485&lt;11)*($CH$90:$CH$485="W"))</f>
        <v>21</v>
      </c>
      <c r="DC79" s="89">
        <f t="array" ref="DC79">SUM((DC$90:DC$485)*($CI$90:$CI$485&lt;11)*($CH$90:$CH$485="W"))</f>
        <v>17</v>
      </c>
      <c r="DD79" s="89">
        <f t="array" ref="DD79">SUM((DD$90:DD$485)*($CI$90:$CI$485&lt;11)*($CH$90:$CH$485="W"))</f>
        <v>17</v>
      </c>
      <c r="DE79" s="89">
        <f t="array" ref="DE79">SUM((DE$90:DE$485)*($CI$90:$CI$485&lt;11)*($CH$90:$CH$485="W"))</f>
        <v>31</v>
      </c>
      <c r="DF79" s="89">
        <f t="array" ref="DF79">SUM((DF$90:DF$485)*($CI$90:$CI$485&lt;11)*($CH$90:$CH$485="W"))</f>
        <v>24</v>
      </c>
      <c r="DG79" s="89">
        <f t="array" ref="DG79">SUM((DG$90:DG$485)*($CI$90:$CI$485&lt;11)*($CH$90:$CH$485="W"))</f>
        <v>20</v>
      </c>
      <c r="DH79" s="89">
        <f t="array" ref="DH79">SUM((DH$90:DH$485)*($CI$90:$CI$485&lt;11)*($CH$90:$CH$485="W"))</f>
        <v>23</v>
      </c>
      <c r="DI79" s="89">
        <f t="array" ref="DI79">SUM((DI$90:DI$485)*($CI$90:$CI$485&lt;11)*($CH$90:$CH$485="W"))</f>
        <v>29</v>
      </c>
      <c r="DJ79" s="89"/>
      <c r="DK79" s="89"/>
      <c r="DL79" s="89"/>
      <c r="DM79" s="89"/>
      <c r="DN79" s="89"/>
      <c r="DO79" s="89"/>
      <c r="DP79" s="89"/>
      <c r="DQ79" s="89"/>
      <c r="DR79" s="89"/>
      <c r="DS79" s="89"/>
      <c r="DT79" s="89"/>
      <c r="DU79" s="89"/>
      <c r="DV79" s="89"/>
      <c r="DW79" s="89"/>
      <c r="DX79" s="89"/>
      <c r="DY79" s="89"/>
      <c r="DZ79" s="89"/>
      <c r="EA79" s="89"/>
      <c r="EB79" s="89"/>
      <c r="EC79" s="89"/>
      <c r="ED79" s="89"/>
      <c r="EE79" s="89"/>
      <c r="EF79" s="89"/>
      <c r="EG79" s="89"/>
      <c r="EH79" s="89"/>
      <c r="EI79" s="89"/>
      <c r="EJ79" s="89"/>
      <c r="EK79" s="89"/>
      <c r="EL79" s="89"/>
      <c r="EM79" s="89"/>
      <c r="EN79" s="89"/>
      <c r="EO79" s="89"/>
      <c r="EP79" s="89"/>
      <c r="EQ79" s="89"/>
      <c r="ER79" s="89"/>
      <c r="ES79" s="89"/>
      <c r="ET79" s="89"/>
      <c r="EU79" s="89"/>
      <c r="EV79" s="89"/>
      <c r="EW79" s="89"/>
      <c r="EX79" s="89"/>
      <c r="EY79" s="89"/>
      <c r="EZ79" s="89"/>
    </row>
    <row r="80" spans="31:156" s="35" customFormat="1" x14ac:dyDescent="0.25"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>
        <f t="shared" si="98"/>
        <v>10</v>
      </c>
      <c r="BG80" s="75">
        <f t="shared" si="98"/>
        <v>10</v>
      </c>
      <c r="BH80" s="75">
        <f t="shared" si="98"/>
        <v>10</v>
      </c>
      <c r="BI80" s="75">
        <f t="shared" si="98"/>
        <v>10</v>
      </c>
      <c r="BJ80" s="75">
        <f t="shared" si="98"/>
        <v>10</v>
      </c>
      <c r="BK80" s="75">
        <f t="shared" si="98"/>
        <v>10</v>
      </c>
      <c r="BL80" s="75">
        <f t="shared" si="98"/>
        <v>10</v>
      </c>
      <c r="BM80" s="75">
        <f t="shared" si="98"/>
        <v>10</v>
      </c>
      <c r="BN80" s="75">
        <f t="shared" si="98"/>
        <v>0</v>
      </c>
      <c r="BO80" s="75">
        <f t="shared" si="98"/>
        <v>10</v>
      </c>
      <c r="BP80" s="75">
        <f t="shared" si="99"/>
        <v>10</v>
      </c>
      <c r="BQ80" s="75">
        <f t="shared" si="99"/>
        <v>10</v>
      </c>
      <c r="BR80" s="75">
        <f t="shared" si="99"/>
        <v>10</v>
      </c>
      <c r="BS80" s="75">
        <f t="shared" si="99"/>
        <v>10</v>
      </c>
      <c r="BT80" s="75">
        <f t="shared" si="99"/>
        <v>0</v>
      </c>
      <c r="BU80" s="75">
        <f t="shared" si="99"/>
        <v>0</v>
      </c>
      <c r="BV80" s="75">
        <f t="shared" si="99"/>
        <v>0</v>
      </c>
      <c r="BW80" s="75">
        <f t="shared" si="99"/>
        <v>0</v>
      </c>
      <c r="BX80" s="75">
        <f t="shared" si="99"/>
        <v>0</v>
      </c>
      <c r="BY80" s="75">
        <f t="shared" si="99"/>
        <v>0</v>
      </c>
      <c r="BZ80" s="75">
        <f t="shared" si="100"/>
        <v>0</v>
      </c>
      <c r="CA80" s="75">
        <f t="shared" si="100"/>
        <v>0</v>
      </c>
      <c r="CB80" s="75">
        <f t="shared" si="100"/>
        <v>0</v>
      </c>
      <c r="CC80" s="75">
        <f t="shared" si="100"/>
        <v>0</v>
      </c>
      <c r="CD80" s="75">
        <f t="shared" si="100"/>
        <v>0</v>
      </c>
      <c r="CE80" s="75">
        <f t="shared" si="100"/>
        <v>0</v>
      </c>
      <c r="CF80" s="75">
        <f t="shared" si="100"/>
        <v>0</v>
      </c>
      <c r="CG80" s="35" t="s">
        <v>140</v>
      </c>
      <c r="CJ80" s="89">
        <f t="array" ref="CJ80">SUM((CJ$90:CJ$485&gt;0)*($CI$90:$CI$485&lt;11)*($CH$90:$CH$485="W"))</f>
        <v>5</v>
      </c>
      <c r="CK80" s="89">
        <f t="array" ref="CK80">SUM((CK$90:CK$485&gt;0)*($CI$90:$CI$485&lt;11)*($CH$90:$CH$485="W"))</f>
        <v>5</v>
      </c>
      <c r="CL80" s="89">
        <f t="array" ref="CL80">SUM((CL$90:CL$485&gt;0)*($CI$90:$CI$485&lt;11)*($CH$90:$CH$485="W"))</f>
        <v>5</v>
      </c>
      <c r="CM80" s="89">
        <f t="array" ref="CM80">SUM((CM$90:CM$485&gt;0)*($CI$90:$CI$485&lt;11)*($CH$90:$CH$485="W"))</f>
        <v>5</v>
      </c>
      <c r="CN80" s="89">
        <f t="array" ref="CN80">SUM((CN$90:CN$485&gt;0)*($CI$90:$CI$485&lt;11)*($CH$90:$CH$485="W"))</f>
        <v>5</v>
      </c>
      <c r="CO80" s="89">
        <f t="array" ref="CO80">SUM((CO$90:CO$485&gt;0)*($CI$90:$CI$485&lt;11)*($CH$90:$CH$485="W"))</f>
        <v>5</v>
      </c>
      <c r="CP80" s="89">
        <f t="array" ref="CP80">SUM((CP$90:CP$485&gt;0)*($CI$90:$CI$485&lt;11)*($CH$90:$CH$485="W"))</f>
        <v>5</v>
      </c>
      <c r="CQ80" s="89">
        <f t="array" ref="CQ80">SUM((CQ$90:CQ$485&gt;0)*($CI$90:$CI$485&lt;11)*($CH$90:$CH$485="W"))</f>
        <v>5</v>
      </c>
      <c r="CR80" s="89">
        <f t="array" ref="CR80">SUM((CR$90:CR$485&gt;0)*($CI$90:$CI$485&lt;11)*($CH$90:$CH$485="W"))</f>
        <v>5</v>
      </c>
      <c r="CS80" s="89">
        <f t="array" ref="CS80">SUM((CS$90:CS$485&gt;0)*($CI$90:$CI$485&lt;11)*($CH$90:$CH$485="W"))</f>
        <v>5</v>
      </c>
      <c r="CT80" s="89">
        <f t="array" ref="CT80">SUM((CT$90:CT$485&gt;0)*($CI$90:$CI$485&lt;11)*($CH$90:$CH$485="W"))</f>
        <v>5</v>
      </c>
      <c r="CU80" s="89">
        <f t="array" ref="CU80">SUM((CU$90:CU$485&gt;0)*($CI$90:$CI$485&lt;11)*($CH$90:$CH$485="W"))</f>
        <v>5</v>
      </c>
      <c r="CV80" s="89">
        <f t="array" ref="CV80">SUM((CV$90:CV$485&gt;0)*($CI$90:$CI$485&lt;11)*($CH$90:$CH$485="W"))</f>
        <v>5</v>
      </c>
      <c r="CW80" s="89">
        <f t="array" ref="CW80">SUM((CW$90:CW$485&gt;0)*($CI$90:$CI$485&lt;11)*($CH$90:$CH$485="W"))</f>
        <v>5</v>
      </c>
      <c r="CX80" s="89">
        <f t="array" ref="CX80">SUM((CX$90:CX$485&gt;0)*($CI$90:$CI$485&lt;11)*($CH$90:$CH$485="W"))</f>
        <v>5</v>
      </c>
      <c r="CY80" s="89">
        <f t="array" ref="CY80">SUM((CY$90:CY$485&gt;0)*($CI$90:$CI$485&lt;11)*($CH$90:$CH$485="W"))</f>
        <v>5</v>
      </c>
      <c r="CZ80" s="89">
        <f t="array" ref="CZ80">SUM((CZ$90:CZ$485&gt;0)*($CI$90:$CI$485&lt;11)*($CH$90:$CH$485="W"))</f>
        <v>5</v>
      </c>
      <c r="DA80" s="89">
        <f t="array" ref="DA80">SUM((DA$90:DA$485&gt;0)*($CI$90:$CI$485&lt;11)*($CH$90:$CH$485="W"))</f>
        <v>5</v>
      </c>
      <c r="DB80" s="89">
        <f t="array" ref="DB80">SUM((DB$90:DB$485&gt;0)*($CI$90:$CI$485&lt;11)*($CH$90:$CH$485="W"))</f>
        <v>5</v>
      </c>
      <c r="DC80" s="89">
        <f t="array" ref="DC80">SUM((DC$90:DC$485&gt;0)*($CI$90:$CI$485&lt;11)*($CH$90:$CH$485="W"))</f>
        <v>5</v>
      </c>
      <c r="DD80" s="89">
        <f t="array" ref="DD80">SUM((DD$90:DD$485&gt;0)*($CI$90:$CI$485&lt;11)*($CH$90:$CH$485="W"))</f>
        <v>5</v>
      </c>
      <c r="DE80" s="89">
        <f t="array" ref="DE80">SUM((DE$90:DE$485&gt;0)*($CI$90:$CI$485&lt;11)*($CH$90:$CH$485="W"))</f>
        <v>5</v>
      </c>
      <c r="DF80" s="89">
        <f t="array" ref="DF80">SUM((DF$90:DF$485&gt;0)*($CI$90:$CI$485&lt;11)*($CH$90:$CH$485="W"))</f>
        <v>5</v>
      </c>
      <c r="DG80" s="89">
        <f t="array" ref="DG80">SUM((DG$90:DG$485&gt;0)*($CI$90:$CI$485&lt;11)*($CH$90:$CH$485="W"))</f>
        <v>5</v>
      </c>
      <c r="DH80" s="89">
        <f t="array" ref="DH80">SUM((DH$90:DH$485&gt;0)*($CI$90:$CI$485&lt;11)*($CH$90:$CH$485="W"))</f>
        <v>5</v>
      </c>
      <c r="DI80" s="89">
        <f t="array" ref="DI80">SUM((DI$90:DI$485&gt;0)*($CI$90:$CI$485&lt;11)*($CH$90:$CH$485="W"))</f>
        <v>5</v>
      </c>
      <c r="DJ80" s="89"/>
      <c r="DK80" s="89"/>
      <c r="DL80" s="89"/>
      <c r="DM80" s="89"/>
      <c r="DN80" s="89"/>
      <c r="DO80" s="89"/>
      <c r="DP80" s="89"/>
      <c r="DQ80" s="89"/>
      <c r="DR80" s="89"/>
      <c r="DS80" s="89"/>
      <c r="DT80" s="89"/>
      <c r="DU80" s="89"/>
      <c r="DV80" s="89"/>
      <c r="DW80" s="89"/>
      <c r="DX80" s="89"/>
      <c r="DY80" s="89"/>
      <c r="DZ80" s="89"/>
      <c r="EA80" s="89"/>
      <c r="EB80" s="89"/>
      <c r="EC80" s="89"/>
      <c r="ED80" s="89"/>
      <c r="EE80" s="89"/>
      <c r="EF80" s="89"/>
      <c r="EG80" s="89"/>
      <c r="EH80" s="89"/>
      <c r="EI80" s="89"/>
      <c r="EJ80" s="89"/>
      <c r="EK80" s="89"/>
      <c r="EL80" s="89"/>
      <c r="EM80" s="89"/>
      <c r="EN80" s="89"/>
      <c r="EO80" s="89"/>
      <c r="EP80" s="89"/>
      <c r="EQ80" s="89"/>
      <c r="ER80" s="89"/>
      <c r="ES80" s="89"/>
      <c r="ET80" s="89"/>
      <c r="EU80" s="89"/>
      <c r="EV80" s="89"/>
      <c r="EW80" s="89"/>
      <c r="EX80" s="89"/>
      <c r="EY80" s="89"/>
      <c r="EZ80" s="89"/>
    </row>
    <row r="81" spans="1:156" s="35" customFormat="1" x14ac:dyDescent="0.25"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>
        <f t="shared" ref="BF81:CF81" si="101">BF79/BF80</f>
        <v>3.9</v>
      </c>
      <c r="BG81" s="75">
        <f t="shared" si="101"/>
        <v>3.2</v>
      </c>
      <c r="BH81" s="75">
        <f t="shared" si="101"/>
        <v>4.5999999999999996</v>
      </c>
      <c r="BI81" s="75">
        <f t="shared" si="101"/>
        <v>3.5</v>
      </c>
      <c r="BJ81" s="75">
        <f t="shared" si="101"/>
        <v>3.8</v>
      </c>
      <c r="BK81" s="75">
        <f t="shared" si="101"/>
        <v>4.5</v>
      </c>
      <c r="BL81" s="75">
        <f t="shared" si="101"/>
        <v>3.7</v>
      </c>
      <c r="BM81" s="75">
        <f t="shared" si="101"/>
        <v>3.6</v>
      </c>
      <c r="BN81" s="75" t="e">
        <f t="shared" si="101"/>
        <v>#DIV/0!</v>
      </c>
      <c r="BO81" s="75">
        <f t="shared" si="101"/>
        <v>5.8</v>
      </c>
      <c r="BP81" s="75">
        <f t="shared" si="101"/>
        <v>4.9000000000000004</v>
      </c>
      <c r="BQ81" s="75">
        <f t="shared" si="101"/>
        <v>4.0999999999999996</v>
      </c>
      <c r="BR81" s="75">
        <f t="shared" si="101"/>
        <v>4.4000000000000004</v>
      </c>
      <c r="BS81" s="75">
        <f t="shared" si="101"/>
        <v>5.8</v>
      </c>
      <c r="BT81" s="75" t="e">
        <f t="shared" si="101"/>
        <v>#DIV/0!</v>
      </c>
      <c r="BU81" s="75" t="e">
        <f t="shared" si="101"/>
        <v>#DIV/0!</v>
      </c>
      <c r="BV81" s="75" t="e">
        <f t="shared" si="101"/>
        <v>#DIV/0!</v>
      </c>
      <c r="BW81" s="75" t="e">
        <f t="shared" si="101"/>
        <v>#DIV/0!</v>
      </c>
      <c r="BX81" s="75" t="e">
        <f t="shared" si="101"/>
        <v>#DIV/0!</v>
      </c>
      <c r="BY81" s="75" t="e">
        <f t="shared" si="101"/>
        <v>#DIV/0!</v>
      </c>
      <c r="BZ81" s="75" t="e">
        <f t="shared" si="101"/>
        <v>#DIV/0!</v>
      </c>
      <c r="CA81" s="75" t="e">
        <f t="shared" si="101"/>
        <v>#DIV/0!</v>
      </c>
      <c r="CB81" s="75" t="e">
        <f t="shared" si="101"/>
        <v>#DIV/0!</v>
      </c>
      <c r="CC81" s="75" t="e">
        <f t="shared" si="101"/>
        <v>#DIV/0!</v>
      </c>
      <c r="CD81" s="75" t="e">
        <f t="shared" si="101"/>
        <v>#DIV/0!</v>
      </c>
      <c r="CE81" s="75" t="e">
        <f t="shared" si="101"/>
        <v>#DIV/0!</v>
      </c>
      <c r="CF81" s="75" t="e">
        <f t="shared" si="101"/>
        <v>#DIV/0!</v>
      </c>
      <c r="CG81" s="35" t="s">
        <v>141</v>
      </c>
      <c r="CJ81" s="89">
        <f>IF(CJ80=0,0,CJ79/CJ80)</f>
        <v>3.8</v>
      </c>
      <c r="CK81" s="89">
        <f t="shared" ref="CK81:DI81" si="102">IF(CK80=0,0,CK79/CK80)</f>
        <v>3</v>
      </c>
      <c r="CL81" s="89">
        <f t="shared" si="102"/>
        <v>4.5999999999999996</v>
      </c>
      <c r="CM81" s="89">
        <f t="shared" si="102"/>
        <v>3.4</v>
      </c>
      <c r="CN81" s="89">
        <f t="shared" si="102"/>
        <v>4.2</v>
      </c>
      <c r="CO81" s="89">
        <f t="shared" si="102"/>
        <v>4.8</v>
      </c>
      <c r="CP81" s="89">
        <f t="shared" si="102"/>
        <v>4</v>
      </c>
      <c r="CQ81" s="89">
        <f t="shared" si="102"/>
        <v>3.8</v>
      </c>
      <c r="CR81" s="89">
        <f t="shared" si="102"/>
        <v>5.4</v>
      </c>
      <c r="CS81" s="89">
        <f t="shared" si="102"/>
        <v>5</v>
      </c>
      <c r="CT81" s="89">
        <f t="shared" si="102"/>
        <v>4.2</v>
      </c>
      <c r="CU81" s="89">
        <f t="shared" si="102"/>
        <v>4.2</v>
      </c>
      <c r="CV81" s="89">
        <f t="shared" si="102"/>
        <v>5.8</v>
      </c>
      <c r="CW81" s="89">
        <f t="shared" si="102"/>
        <v>4</v>
      </c>
      <c r="CX81" s="89">
        <f t="shared" si="102"/>
        <v>3.4</v>
      </c>
      <c r="CY81" s="89">
        <f t="shared" si="102"/>
        <v>4.5999999999999996</v>
      </c>
      <c r="CZ81" s="89">
        <f t="shared" si="102"/>
        <v>3.6</v>
      </c>
      <c r="DA81" s="89">
        <f t="shared" si="102"/>
        <v>3.4</v>
      </c>
      <c r="DB81" s="89">
        <f t="shared" si="102"/>
        <v>4.2</v>
      </c>
      <c r="DC81" s="89">
        <f t="shared" si="102"/>
        <v>3.4</v>
      </c>
      <c r="DD81" s="89">
        <f t="shared" si="102"/>
        <v>3.4</v>
      </c>
      <c r="DE81" s="89">
        <f t="shared" si="102"/>
        <v>6.2</v>
      </c>
      <c r="DF81" s="89">
        <f t="shared" si="102"/>
        <v>4.8</v>
      </c>
      <c r="DG81" s="89">
        <f t="shared" si="102"/>
        <v>4</v>
      </c>
      <c r="DH81" s="89">
        <f t="shared" si="102"/>
        <v>4.5999999999999996</v>
      </c>
      <c r="DI81" s="89">
        <f t="shared" si="102"/>
        <v>5.8</v>
      </c>
      <c r="DJ81" s="89"/>
      <c r="DK81" s="89"/>
      <c r="DL81" s="89"/>
      <c r="DM81" s="89"/>
      <c r="DN81" s="89"/>
      <c r="DO81" s="89"/>
      <c r="DP81" s="89"/>
      <c r="DQ81" s="89"/>
      <c r="DR81" s="89"/>
      <c r="DS81" s="89"/>
      <c r="DT81" s="89"/>
      <c r="DU81" s="89"/>
      <c r="DV81" s="89"/>
      <c r="DW81" s="89"/>
      <c r="DX81" s="89"/>
      <c r="DY81" s="89"/>
      <c r="DZ81" s="89"/>
      <c r="EA81" s="89"/>
      <c r="EB81" s="89"/>
      <c r="EC81" s="89"/>
      <c r="ED81" s="89"/>
      <c r="EE81" s="89"/>
      <c r="EF81" s="89"/>
      <c r="EG81" s="89"/>
      <c r="EH81" s="89"/>
      <c r="EI81" s="89"/>
      <c r="EJ81" s="89"/>
      <c r="EK81" s="89"/>
      <c r="EL81" s="89"/>
      <c r="EM81" s="89"/>
      <c r="EN81" s="89"/>
      <c r="EO81" s="89"/>
      <c r="EP81" s="89"/>
      <c r="EQ81" s="89"/>
      <c r="ER81" s="89"/>
      <c r="ES81" s="89"/>
      <c r="ET81" s="89"/>
      <c r="EU81" s="89"/>
      <c r="EV81" s="89"/>
      <c r="EW81" s="89"/>
      <c r="EX81" s="89"/>
      <c r="EY81" s="89"/>
      <c r="EZ81" s="89"/>
    </row>
    <row r="82" spans="1:156" s="35" customFormat="1" x14ac:dyDescent="0.25"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>
        <f t="shared" ref="BF82:BO83" si="103">SUMIF($CJ$89:$HN$89,BF$89,$CJ82:$HN82)</f>
        <v>39</v>
      </c>
      <c r="BG82" s="75">
        <f t="shared" si="103"/>
        <v>32</v>
      </c>
      <c r="BH82" s="75">
        <f t="shared" si="103"/>
        <v>46</v>
      </c>
      <c r="BI82" s="75">
        <f t="shared" si="103"/>
        <v>35</v>
      </c>
      <c r="BJ82" s="75">
        <f t="shared" si="103"/>
        <v>38</v>
      </c>
      <c r="BK82" s="75">
        <f t="shared" si="103"/>
        <v>45</v>
      </c>
      <c r="BL82" s="75">
        <f t="shared" si="103"/>
        <v>37</v>
      </c>
      <c r="BM82" s="75">
        <f t="shared" si="103"/>
        <v>36</v>
      </c>
      <c r="BN82" s="75">
        <f t="shared" si="103"/>
        <v>0</v>
      </c>
      <c r="BO82" s="75">
        <f t="shared" si="103"/>
        <v>58</v>
      </c>
      <c r="BP82" s="75">
        <f t="shared" ref="BP82:BY83" si="104">SUMIF($CJ$89:$HN$89,BP$89,$CJ82:$HN82)</f>
        <v>49</v>
      </c>
      <c r="BQ82" s="75">
        <f t="shared" si="104"/>
        <v>41</v>
      </c>
      <c r="BR82" s="75">
        <f t="shared" si="104"/>
        <v>44</v>
      </c>
      <c r="BS82" s="75">
        <f t="shared" si="104"/>
        <v>58</v>
      </c>
      <c r="BT82" s="75">
        <f t="shared" si="104"/>
        <v>0</v>
      </c>
      <c r="BU82" s="75">
        <f t="shared" si="104"/>
        <v>0</v>
      </c>
      <c r="BV82" s="75">
        <f t="shared" si="104"/>
        <v>0</v>
      </c>
      <c r="BW82" s="75">
        <f t="shared" si="104"/>
        <v>0</v>
      </c>
      <c r="BX82" s="75">
        <f t="shared" si="104"/>
        <v>0</v>
      </c>
      <c r="BY82" s="75">
        <f t="shared" si="104"/>
        <v>0</v>
      </c>
      <c r="BZ82" s="75">
        <f t="shared" ref="BZ82:CF83" si="105">SUMIF($CJ$89:$HN$89,BZ$89,$CJ82:$HN82)</f>
        <v>0</v>
      </c>
      <c r="CA82" s="75">
        <f t="shared" si="105"/>
        <v>0</v>
      </c>
      <c r="CB82" s="75">
        <f t="shared" si="105"/>
        <v>0</v>
      </c>
      <c r="CC82" s="75">
        <f t="shared" si="105"/>
        <v>0</v>
      </c>
      <c r="CD82" s="75">
        <f t="shared" si="105"/>
        <v>0</v>
      </c>
      <c r="CE82" s="75">
        <f t="shared" si="105"/>
        <v>0</v>
      </c>
      <c r="CF82" s="75">
        <f t="shared" si="105"/>
        <v>0</v>
      </c>
      <c r="CG82" s="35" t="s">
        <v>142</v>
      </c>
      <c r="CJ82" s="89">
        <f t="array" ref="CJ82">SUM((CJ$90:CJ$485)*($CI$90:$CI$485&lt;21)*($CH$90:$CH$485="W"))</f>
        <v>19</v>
      </c>
      <c r="CK82" s="89">
        <f t="array" ref="CK82">SUM((CK$90:CK$485)*($CI$90:$CI$485&lt;21)*($CH$90:$CH$485="W"))</f>
        <v>15</v>
      </c>
      <c r="CL82" s="89">
        <f t="array" ref="CL82">SUM((CL$90:CL$485)*($CI$90:$CI$485&lt;21)*($CH$90:$CH$485="W"))</f>
        <v>23</v>
      </c>
      <c r="CM82" s="89">
        <f t="array" ref="CM82">SUM((CM$90:CM$485)*($CI$90:$CI$485&lt;21)*($CH$90:$CH$485="W"))</f>
        <v>17</v>
      </c>
      <c r="CN82" s="89">
        <f t="array" ref="CN82">SUM((CN$90:CN$485)*($CI$90:$CI$485&lt;21)*($CH$90:$CH$485="W"))</f>
        <v>21</v>
      </c>
      <c r="CO82" s="89">
        <f t="array" ref="CO82">SUM((CO$90:CO$485)*($CI$90:$CI$485&lt;21)*($CH$90:$CH$485="W"))</f>
        <v>24</v>
      </c>
      <c r="CP82" s="89">
        <f t="array" ref="CP82">SUM((CP$90:CP$485)*($CI$90:$CI$485&lt;21)*($CH$90:$CH$485="W"))</f>
        <v>20</v>
      </c>
      <c r="CQ82" s="89">
        <f t="array" ref="CQ82">SUM((CQ$90:CQ$485)*($CI$90:$CI$485&lt;21)*($CH$90:$CH$485="W"))</f>
        <v>19</v>
      </c>
      <c r="CR82" s="89">
        <f t="array" ref="CR82">SUM((CR$90:CR$485)*($CI$90:$CI$485&lt;21)*($CH$90:$CH$485="W"))</f>
        <v>27</v>
      </c>
      <c r="CS82" s="89">
        <f t="array" ref="CS82">SUM((CS$90:CS$485)*($CI$90:$CI$485&lt;21)*($CH$90:$CH$485="W"))</f>
        <v>25</v>
      </c>
      <c r="CT82" s="89">
        <f t="array" ref="CT82">SUM((CT$90:CT$485)*($CI$90:$CI$485&lt;21)*($CH$90:$CH$485="W"))</f>
        <v>21</v>
      </c>
      <c r="CU82" s="89">
        <f t="array" ref="CU82">SUM((CU$90:CU$485)*($CI$90:$CI$485&lt;21)*($CH$90:$CH$485="W"))</f>
        <v>21</v>
      </c>
      <c r="CV82" s="89">
        <f t="array" ref="CV82">SUM((CV$90:CV$485)*($CI$90:$CI$485&lt;21)*($CH$90:$CH$485="W"))</f>
        <v>29</v>
      </c>
      <c r="CW82" s="89">
        <f t="array" ref="CW82">SUM((CW$90:CW$485)*($CI$90:$CI$485&lt;21)*($CH$90:$CH$485="W"))</f>
        <v>20</v>
      </c>
      <c r="CX82" s="89">
        <f t="array" ref="CX82">SUM((CX$90:CX$485)*($CI$90:$CI$485&lt;21)*($CH$90:$CH$485="W"))</f>
        <v>17</v>
      </c>
      <c r="CY82" s="89">
        <f t="array" ref="CY82">SUM((CY$90:CY$485)*($CI$90:$CI$485&lt;21)*($CH$90:$CH$485="W"))</f>
        <v>23</v>
      </c>
      <c r="CZ82" s="89">
        <f t="array" ref="CZ82">SUM((CZ$90:CZ$485)*($CI$90:$CI$485&lt;21)*($CH$90:$CH$485="W"))</f>
        <v>18</v>
      </c>
      <c r="DA82" s="89">
        <f t="array" ref="DA82">SUM((DA$90:DA$485)*($CI$90:$CI$485&lt;21)*($CH$90:$CH$485="W"))</f>
        <v>17</v>
      </c>
      <c r="DB82" s="89">
        <f t="array" ref="DB82">SUM((DB$90:DB$485)*($CI$90:$CI$485&lt;21)*($CH$90:$CH$485="W"))</f>
        <v>21</v>
      </c>
      <c r="DC82" s="89">
        <f t="array" ref="DC82">SUM((DC$90:DC$485)*($CI$90:$CI$485&lt;21)*($CH$90:$CH$485="W"))</f>
        <v>17</v>
      </c>
      <c r="DD82" s="89">
        <f t="array" ref="DD82">SUM((DD$90:DD$485)*($CI$90:$CI$485&lt;21)*($CH$90:$CH$485="W"))</f>
        <v>17</v>
      </c>
      <c r="DE82" s="89">
        <f t="array" ref="DE82">SUM((DE$90:DE$485)*($CI$90:$CI$485&lt;21)*($CH$90:$CH$485="W"))</f>
        <v>31</v>
      </c>
      <c r="DF82" s="89">
        <f t="array" ref="DF82">SUM((DF$90:DF$485)*($CI$90:$CI$485&lt;21)*($CH$90:$CH$485="W"))</f>
        <v>24</v>
      </c>
      <c r="DG82" s="89">
        <f t="array" ref="DG82">SUM((DG$90:DG$485)*($CI$90:$CI$485&lt;21)*($CH$90:$CH$485="W"))</f>
        <v>20</v>
      </c>
      <c r="DH82" s="89">
        <f t="array" ref="DH82">SUM((DH$90:DH$485)*($CI$90:$CI$485&lt;21)*($CH$90:$CH$485="W"))</f>
        <v>23</v>
      </c>
      <c r="DI82" s="89">
        <f t="array" ref="DI82">SUM((DI$90:DI$485)*($CI$90:$CI$485&lt;21)*($CH$90:$CH$485="W"))</f>
        <v>29</v>
      </c>
      <c r="DJ82" s="89"/>
      <c r="DK82" s="89"/>
      <c r="DL82" s="89"/>
      <c r="DM82" s="89"/>
      <c r="DN82" s="89"/>
      <c r="DO82" s="89"/>
      <c r="DP82" s="89"/>
      <c r="DQ82" s="89"/>
      <c r="DR82" s="89"/>
      <c r="DS82" s="89"/>
      <c r="DT82" s="89"/>
      <c r="DU82" s="89"/>
      <c r="DV82" s="89"/>
      <c r="DW82" s="89"/>
      <c r="DX82" s="89"/>
      <c r="DY82" s="89"/>
      <c r="DZ82" s="89"/>
      <c r="EA82" s="89"/>
      <c r="EB82" s="89"/>
      <c r="EC82" s="89"/>
      <c r="ED82" s="89"/>
      <c r="EE82" s="89"/>
      <c r="EF82" s="89"/>
      <c r="EG82" s="89"/>
      <c r="EH82" s="89"/>
      <c r="EI82" s="89"/>
      <c r="EJ82" s="89"/>
      <c r="EK82" s="89"/>
      <c r="EL82" s="89"/>
      <c r="EM82" s="89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89"/>
      <c r="EZ82" s="89"/>
    </row>
    <row r="83" spans="1:156" s="35" customFormat="1" x14ac:dyDescent="0.25"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>
        <f t="shared" si="103"/>
        <v>10</v>
      </c>
      <c r="BG83" s="75">
        <f t="shared" si="103"/>
        <v>10</v>
      </c>
      <c r="BH83" s="75">
        <f t="shared" si="103"/>
        <v>10</v>
      </c>
      <c r="BI83" s="75">
        <f t="shared" si="103"/>
        <v>10</v>
      </c>
      <c r="BJ83" s="75">
        <f t="shared" si="103"/>
        <v>10</v>
      </c>
      <c r="BK83" s="75">
        <f t="shared" si="103"/>
        <v>10</v>
      </c>
      <c r="BL83" s="75">
        <f t="shared" si="103"/>
        <v>10</v>
      </c>
      <c r="BM83" s="75">
        <f t="shared" si="103"/>
        <v>10</v>
      </c>
      <c r="BN83" s="75">
        <f t="shared" si="103"/>
        <v>0</v>
      </c>
      <c r="BO83" s="75">
        <f t="shared" si="103"/>
        <v>10</v>
      </c>
      <c r="BP83" s="75">
        <f t="shared" si="104"/>
        <v>10</v>
      </c>
      <c r="BQ83" s="75">
        <f t="shared" si="104"/>
        <v>10</v>
      </c>
      <c r="BR83" s="75">
        <f t="shared" si="104"/>
        <v>10</v>
      </c>
      <c r="BS83" s="75">
        <f t="shared" si="104"/>
        <v>10</v>
      </c>
      <c r="BT83" s="75">
        <f t="shared" si="104"/>
        <v>0</v>
      </c>
      <c r="BU83" s="75">
        <f t="shared" si="104"/>
        <v>0</v>
      </c>
      <c r="BV83" s="75">
        <f t="shared" si="104"/>
        <v>0</v>
      </c>
      <c r="BW83" s="75">
        <f t="shared" si="104"/>
        <v>0</v>
      </c>
      <c r="BX83" s="75">
        <f t="shared" si="104"/>
        <v>0</v>
      </c>
      <c r="BY83" s="75">
        <f t="shared" si="104"/>
        <v>0</v>
      </c>
      <c r="BZ83" s="75">
        <f t="shared" si="105"/>
        <v>0</v>
      </c>
      <c r="CA83" s="75">
        <f t="shared" si="105"/>
        <v>0</v>
      </c>
      <c r="CB83" s="75">
        <f t="shared" si="105"/>
        <v>0</v>
      </c>
      <c r="CC83" s="75">
        <f t="shared" si="105"/>
        <v>0</v>
      </c>
      <c r="CD83" s="75">
        <f t="shared" si="105"/>
        <v>0</v>
      </c>
      <c r="CE83" s="75">
        <f t="shared" si="105"/>
        <v>0</v>
      </c>
      <c r="CF83" s="75">
        <f t="shared" si="105"/>
        <v>0</v>
      </c>
      <c r="CG83" s="35" t="s">
        <v>143</v>
      </c>
      <c r="CJ83" s="89">
        <f t="array" ref="CJ83">SUM((CJ$90:CJ$485&gt;0)*($CI$90:$CI$485&lt;21)*($CH$90:$CH$485="W"))</f>
        <v>5</v>
      </c>
      <c r="CK83" s="89">
        <f t="array" ref="CK83">SUM((CK$90:CK$485&gt;0)*($CI$90:$CI$485&lt;21)*($CH$90:$CH$485="W"))</f>
        <v>5</v>
      </c>
      <c r="CL83" s="89">
        <f t="array" ref="CL83">SUM((CL$90:CL$485&gt;0)*($CI$90:$CI$485&lt;21)*($CH$90:$CH$485="W"))</f>
        <v>5</v>
      </c>
      <c r="CM83" s="89">
        <f t="array" ref="CM83">SUM((CM$90:CM$485&gt;0)*($CI$90:$CI$485&lt;21)*($CH$90:$CH$485="W"))</f>
        <v>5</v>
      </c>
      <c r="CN83" s="89">
        <f t="array" ref="CN83">SUM((CN$90:CN$485&gt;0)*($CI$90:$CI$485&lt;21)*($CH$90:$CH$485="W"))</f>
        <v>5</v>
      </c>
      <c r="CO83" s="89">
        <f t="array" ref="CO83">SUM((CO$90:CO$485&gt;0)*($CI$90:$CI$485&lt;21)*($CH$90:$CH$485="W"))</f>
        <v>5</v>
      </c>
      <c r="CP83" s="89">
        <f t="array" ref="CP83">SUM((CP$90:CP$485&gt;0)*($CI$90:$CI$485&lt;21)*($CH$90:$CH$485="W"))</f>
        <v>5</v>
      </c>
      <c r="CQ83" s="89">
        <f t="array" ref="CQ83">SUM((CQ$90:CQ$485&gt;0)*($CI$90:$CI$485&lt;21)*($CH$90:$CH$485="W"))</f>
        <v>5</v>
      </c>
      <c r="CR83" s="89">
        <f t="array" ref="CR83">SUM((CR$90:CR$485&gt;0)*($CI$90:$CI$485&lt;21)*($CH$90:$CH$485="W"))</f>
        <v>5</v>
      </c>
      <c r="CS83" s="89">
        <f t="array" ref="CS83">SUM((CS$90:CS$485&gt;0)*($CI$90:$CI$485&lt;21)*($CH$90:$CH$485="W"))</f>
        <v>5</v>
      </c>
      <c r="CT83" s="89">
        <f t="array" ref="CT83">SUM((CT$90:CT$485&gt;0)*($CI$90:$CI$485&lt;21)*($CH$90:$CH$485="W"))</f>
        <v>5</v>
      </c>
      <c r="CU83" s="89">
        <f t="array" ref="CU83">SUM((CU$90:CU$485&gt;0)*($CI$90:$CI$485&lt;21)*($CH$90:$CH$485="W"))</f>
        <v>5</v>
      </c>
      <c r="CV83" s="89">
        <f t="array" ref="CV83">SUM((CV$90:CV$485&gt;0)*($CI$90:$CI$485&lt;21)*($CH$90:$CH$485="W"))</f>
        <v>5</v>
      </c>
      <c r="CW83" s="89">
        <f t="array" ref="CW83">SUM((CW$90:CW$485&gt;0)*($CI$90:$CI$485&lt;21)*($CH$90:$CH$485="W"))</f>
        <v>5</v>
      </c>
      <c r="CX83" s="89">
        <f t="array" ref="CX83">SUM((CX$90:CX$485&gt;0)*($CI$90:$CI$485&lt;21)*($CH$90:$CH$485="W"))</f>
        <v>5</v>
      </c>
      <c r="CY83" s="89">
        <f t="array" ref="CY83">SUM((CY$90:CY$485&gt;0)*($CI$90:$CI$485&lt;21)*($CH$90:$CH$485="W"))</f>
        <v>5</v>
      </c>
      <c r="CZ83" s="89">
        <f t="array" ref="CZ83">SUM((CZ$90:CZ$485&gt;0)*($CI$90:$CI$485&lt;21)*($CH$90:$CH$485="W"))</f>
        <v>5</v>
      </c>
      <c r="DA83" s="89">
        <f t="array" ref="DA83">SUM((DA$90:DA$485&gt;0)*($CI$90:$CI$485&lt;21)*($CH$90:$CH$485="W"))</f>
        <v>5</v>
      </c>
      <c r="DB83" s="89">
        <f t="array" ref="DB83">SUM((DB$90:DB$485&gt;0)*($CI$90:$CI$485&lt;21)*($CH$90:$CH$485="W"))</f>
        <v>5</v>
      </c>
      <c r="DC83" s="89">
        <f t="array" ref="DC83">SUM((DC$90:DC$485&gt;0)*($CI$90:$CI$485&lt;21)*($CH$90:$CH$485="W"))</f>
        <v>5</v>
      </c>
      <c r="DD83" s="89">
        <f t="array" ref="DD83">SUM((DD$90:DD$485&gt;0)*($CI$90:$CI$485&lt;21)*($CH$90:$CH$485="W"))</f>
        <v>5</v>
      </c>
      <c r="DE83" s="89">
        <f t="array" ref="DE83">SUM((DE$90:DE$485&gt;0)*($CI$90:$CI$485&lt;21)*($CH$90:$CH$485="W"))</f>
        <v>5</v>
      </c>
      <c r="DF83" s="89">
        <f t="array" ref="DF83">SUM((DF$90:DF$485&gt;0)*($CI$90:$CI$485&lt;21)*($CH$90:$CH$485="W"))</f>
        <v>5</v>
      </c>
      <c r="DG83" s="89">
        <f t="array" ref="DG83">SUM((DG$90:DG$485&gt;0)*($CI$90:$CI$485&lt;21)*($CH$90:$CH$485="W"))</f>
        <v>5</v>
      </c>
      <c r="DH83" s="89">
        <f t="array" ref="DH83">SUM((DH$90:DH$485&gt;0)*($CI$90:$CI$485&lt;21)*($CH$90:$CH$485="W"))</f>
        <v>5</v>
      </c>
      <c r="DI83" s="89">
        <f t="array" ref="DI83">SUM((DI$90:DI$485&gt;0)*($CI$90:$CI$485&lt;21)*($CH$90:$CH$485="W"))</f>
        <v>5</v>
      </c>
      <c r="DJ83" s="89"/>
      <c r="DK83" s="89"/>
      <c r="DL83" s="89"/>
      <c r="DM83" s="89"/>
      <c r="DN83" s="89"/>
      <c r="DO83" s="89"/>
      <c r="DP83" s="89"/>
      <c r="DQ83" s="89"/>
      <c r="DR83" s="89"/>
      <c r="DS83" s="89"/>
      <c r="DT83" s="89"/>
      <c r="DU83" s="89"/>
      <c r="DV83" s="89"/>
      <c r="DW83" s="89"/>
      <c r="DX83" s="89"/>
      <c r="DY83" s="89"/>
      <c r="DZ83" s="89"/>
      <c r="EA83" s="89"/>
      <c r="EB83" s="89"/>
      <c r="EC83" s="89"/>
      <c r="ED83" s="89"/>
      <c r="EE83" s="89"/>
      <c r="EF83" s="89"/>
      <c r="EG83" s="89"/>
      <c r="EH83" s="89"/>
      <c r="EI83" s="89"/>
      <c r="EJ83" s="89"/>
      <c r="EK83" s="89"/>
      <c r="EL83" s="89"/>
      <c r="EM83" s="89"/>
      <c r="EN83" s="89"/>
      <c r="EO83" s="89"/>
      <c r="EP83" s="89"/>
      <c r="EQ83" s="89"/>
      <c r="ER83" s="89"/>
      <c r="ES83" s="89"/>
      <c r="ET83" s="89"/>
      <c r="EU83" s="89"/>
      <c r="EV83" s="89"/>
      <c r="EW83" s="89"/>
      <c r="EX83" s="89"/>
      <c r="EY83" s="89"/>
      <c r="EZ83" s="89"/>
    </row>
    <row r="84" spans="1:156" s="35" customFormat="1" x14ac:dyDescent="0.25"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>
        <f t="shared" ref="BF84:CF84" si="106">BF82/BF83</f>
        <v>3.9</v>
      </c>
      <c r="BG84" s="75">
        <f t="shared" si="106"/>
        <v>3.2</v>
      </c>
      <c r="BH84" s="75">
        <f t="shared" si="106"/>
        <v>4.5999999999999996</v>
      </c>
      <c r="BI84" s="75">
        <f t="shared" si="106"/>
        <v>3.5</v>
      </c>
      <c r="BJ84" s="75">
        <f t="shared" si="106"/>
        <v>3.8</v>
      </c>
      <c r="BK84" s="75">
        <f t="shared" si="106"/>
        <v>4.5</v>
      </c>
      <c r="BL84" s="75">
        <f t="shared" si="106"/>
        <v>3.7</v>
      </c>
      <c r="BM84" s="75">
        <f t="shared" si="106"/>
        <v>3.6</v>
      </c>
      <c r="BN84" s="75" t="e">
        <f t="shared" si="106"/>
        <v>#DIV/0!</v>
      </c>
      <c r="BO84" s="75">
        <f t="shared" si="106"/>
        <v>5.8</v>
      </c>
      <c r="BP84" s="75">
        <f t="shared" si="106"/>
        <v>4.9000000000000004</v>
      </c>
      <c r="BQ84" s="75">
        <f t="shared" si="106"/>
        <v>4.0999999999999996</v>
      </c>
      <c r="BR84" s="75">
        <f t="shared" si="106"/>
        <v>4.4000000000000004</v>
      </c>
      <c r="BS84" s="75">
        <f t="shared" si="106"/>
        <v>5.8</v>
      </c>
      <c r="BT84" s="75" t="e">
        <f t="shared" si="106"/>
        <v>#DIV/0!</v>
      </c>
      <c r="BU84" s="75" t="e">
        <f t="shared" si="106"/>
        <v>#DIV/0!</v>
      </c>
      <c r="BV84" s="75" t="e">
        <f t="shared" si="106"/>
        <v>#DIV/0!</v>
      </c>
      <c r="BW84" s="75" t="e">
        <f t="shared" si="106"/>
        <v>#DIV/0!</v>
      </c>
      <c r="BX84" s="75" t="e">
        <f t="shared" si="106"/>
        <v>#DIV/0!</v>
      </c>
      <c r="BY84" s="75" t="e">
        <f t="shared" si="106"/>
        <v>#DIV/0!</v>
      </c>
      <c r="BZ84" s="75" t="e">
        <f t="shared" si="106"/>
        <v>#DIV/0!</v>
      </c>
      <c r="CA84" s="75" t="e">
        <f t="shared" si="106"/>
        <v>#DIV/0!</v>
      </c>
      <c r="CB84" s="75" t="e">
        <f t="shared" si="106"/>
        <v>#DIV/0!</v>
      </c>
      <c r="CC84" s="75" t="e">
        <f t="shared" si="106"/>
        <v>#DIV/0!</v>
      </c>
      <c r="CD84" s="75" t="e">
        <f t="shared" si="106"/>
        <v>#DIV/0!</v>
      </c>
      <c r="CE84" s="75" t="e">
        <f t="shared" si="106"/>
        <v>#DIV/0!</v>
      </c>
      <c r="CF84" s="75" t="e">
        <f t="shared" si="106"/>
        <v>#DIV/0!</v>
      </c>
      <c r="CG84" s="35" t="s">
        <v>144</v>
      </c>
      <c r="CJ84" s="89">
        <f>IF(CJ83=0,0,CJ82/CJ83)</f>
        <v>3.8</v>
      </c>
      <c r="CK84" s="89">
        <f t="shared" ref="CK84:DI84" si="107">IF(CK83=0,0,CK82/CK83)</f>
        <v>3</v>
      </c>
      <c r="CL84" s="89">
        <f t="shared" si="107"/>
        <v>4.5999999999999996</v>
      </c>
      <c r="CM84" s="89">
        <f t="shared" si="107"/>
        <v>3.4</v>
      </c>
      <c r="CN84" s="89">
        <f t="shared" si="107"/>
        <v>4.2</v>
      </c>
      <c r="CO84" s="89">
        <f t="shared" si="107"/>
        <v>4.8</v>
      </c>
      <c r="CP84" s="89">
        <f t="shared" si="107"/>
        <v>4</v>
      </c>
      <c r="CQ84" s="89">
        <f t="shared" si="107"/>
        <v>3.8</v>
      </c>
      <c r="CR84" s="89">
        <f t="shared" si="107"/>
        <v>5.4</v>
      </c>
      <c r="CS84" s="89">
        <f t="shared" si="107"/>
        <v>5</v>
      </c>
      <c r="CT84" s="89">
        <f t="shared" si="107"/>
        <v>4.2</v>
      </c>
      <c r="CU84" s="89">
        <f t="shared" si="107"/>
        <v>4.2</v>
      </c>
      <c r="CV84" s="89">
        <f t="shared" si="107"/>
        <v>5.8</v>
      </c>
      <c r="CW84" s="89">
        <f t="shared" si="107"/>
        <v>4</v>
      </c>
      <c r="CX84" s="89">
        <f t="shared" si="107"/>
        <v>3.4</v>
      </c>
      <c r="CY84" s="89">
        <f t="shared" si="107"/>
        <v>4.5999999999999996</v>
      </c>
      <c r="CZ84" s="89">
        <f t="shared" si="107"/>
        <v>3.6</v>
      </c>
      <c r="DA84" s="89">
        <f t="shared" si="107"/>
        <v>3.4</v>
      </c>
      <c r="DB84" s="89">
        <f t="shared" si="107"/>
        <v>4.2</v>
      </c>
      <c r="DC84" s="89">
        <f t="shared" si="107"/>
        <v>3.4</v>
      </c>
      <c r="DD84" s="89">
        <f t="shared" si="107"/>
        <v>3.4</v>
      </c>
      <c r="DE84" s="89">
        <f t="shared" si="107"/>
        <v>6.2</v>
      </c>
      <c r="DF84" s="89">
        <f t="shared" si="107"/>
        <v>4.8</v>
      </c>
      <c r="DG84" s="89">
        <f t="shared" si="107"/>
        <v>4</v>
      </c>
      <c r="DH84" s="89">
        <f t="shared" si="107"/>
        <v>4.5999999999999996</v>
      </c>
      <c r="DI84" s="89">
        <f t="shared" si="107"/>
        <v>5.8</v>
      </c>
      <c r="DJ84" s="89"/>
      <c r="DK84" s="89"/>
      <c r="DL84" s="89"/>
      <c r="DM84" s="89"/>
      <c r="DN84" s="89"/>
      <c r="DO84" s="89"/>
      <c r="DP84" s="89"/>
      <c r="DQ84" s="89"/>
      <c r="DR84" s="89"/>
      <c r="DS84" s="89"/>
      <c r="DT84" s="89"/>
      <c r="DU84" s="89"/>
      <c r="DV84" s="89"/>
      <c r="DW84" s="89"/>
      <c r="DX84" s="89"/>
      <c r="DY84" s="89"/>
      <c r="DZ84" s="89"/>
      <c r="EA84" s="89"/>
      <c r="EB84" s="89"/>
      <c r="EC84" s="89"/>
      <c r="ED84" s="89"/>
      <c r="EE84" s="89"/>
      <c r="EF84" s="89"/>
      <c r="EG84" s="89"/>
      <c r="EH84" s="89"/>
      <c r="EI84" s="89"/>
      <c r="EJ84" s="89"/>
      <c r="EK84" s="89"/>
      <c r="EL84" s="89"/>
      <c r="EM84" s="89"/>
      <c r="EN84" s="89"/>
      <c r="EO84" s="89"/>
      <c r="EP84" s="89"/>
      <c r="EQ84" s="89"/>
      <c r="ER84" s="89"/>
      <c r="ES84" s="89"/>
      <c r="ET84" s="89"/>
      <c r="EU84" s="89"/>
      <c r="EV84" s="89"/>
      <c r="EW84" s="89"/>
      <c r="EX84" s="89"/>
      <c r="EY84" s="89"/>
      <c r="EZ84" s="89"/>
    </row>
    <row r="85" spans="1:156" s="35" customFormat="1" x14ac:dyDescent="0.25"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>
        <f t="shared" ref="BF85:BO86" si="108">SUMIF($CJ$89:$HN$89,BF$89,$CJ85:$HN85)</f>
        <v>39</v>
      </c>
      <c r="BG85" s="75">
        <f t="shared" si="108"/>
        <v>32</v>
      </c>
      <c r="BH85" s="75">
        <f t="shared" si="108"/>
        <v>46</v>
      </c>
      <c r="BI85" s="75">
        <f t="shared" si="108"/>
        <v>35</v>
      </c>
      <c r="BJ85" s="75">
        <f t="shared" si="108"/>
        <v>38</v>
      </c>
      <c r="BK85" s="75">
        <f t="shared" si="108"/>
        <v>45</v>
      </c>
      <c r="BL85" s="75">
        <f t="shared" si="108"/>
        <v>37</v>
      </c>
      <c r="BM85" s="75">
        <f t="shared" si="108"/>
        <v>36</v>
      </c>
      <c r="BN85" s="75">
        <f t="shared" si="108"/>
        <v>0</v>
      </c>
      <c r="BO85" s="75">
        <f t="shared" si="108"/>
        <v>58</v>
      </c>
      <c r="BP85" s="75">
        <f t="shared" ref="BP85:BY86" si="109">SUMIF($CJ$89:$HN$89,BP$89,$CJ85:$HN85)</f>
        <v>49</v>
      </c>
      <c r="BQ85" s="75">
        <f t="shared" si="109"/>
        <v>41</v>
      </c>
      <c r="BR85" s="75">
        <f t="shared" si="109"/>
        <v>44</v>
      </c>
      <c r="BS85" s="75">
        <f t="shared" si="109"/>
        <v>58</v>
      </c>
      <c r="BT85" s="75">
        <f t="shared" si="109"/>
        <v>0</v>
      </c>
      <c r="BU85" s="75">
        <f t="shared" si="109"/>
        <v>0</v>
      </c>
      <c r="BV85" s="75">
        <f t="shared" si="109"/>
        <v>0</v>
      </c>
      <c r="BW85" s="75">
        <f t="shared" si="109"/>
        <v>0</v>
      </c>
      <c r="BX85" s="75">
        <f t="shared" si="109"/>
        <v>0</v>
      </c>
      <c r="BY85" s="75">
        <f t="shared" si="109"/>
        <v>0</v>
      </c>
      <c r="BZ85" s="75">
        <f t="shared" ref="BZ85:CF86" si="110">SUMIF($CJ$89:$HN$89,BZ$89,$CJ85:$HN85)</f>
        <v>0</v>
      </c>
      <c r="CA85" s="75">
        <f t="shared" si="110"/>
        <v>0</v>
      </c>
      <c r="CB85" s="75">
        <f t="shared" si="110"/>
        <v>0</v>
      </c>
      <c r="CC85" s="75">
        <f t="shared" si="110"/>
        <v>0</v>
      </c>
      <c r="CD85" s="75">
        <f t="shared" si="110"/>
        <v>0</v>
      </c>
      <c r="CE85" s="75">
        <f t="shared" si="110"/>
        <v>0</v>
      </c>
      <c r="CF85" s="75">
        <f t="shared" si="110"/>
        <v>0</v>
      </c>
      <c r="CG85" s="35" t="s">
        <v>145</v>
      </c>
      <c r="CJ85" s="89">
        <f t="array" ref="CJ85">SUM((CJ$90:CJ$485)*($CI$90:$CI$485&lt;31)*($CH$90:$CH$485="W"))</f>
        <v>19</v>
      </c>
      <c r="CK85" s="89">
        <f t="array" ref="CK85">SUM((CK$90:CK$485)*($CI$90:$CI$485&lt;31)*($CH$90:$CH$485="W"))</f>
        <v>15</v>
      </c>
      <c r="CL85" s="89">
        <f t="array" ref="CL85">SUM((CL$90:CL$485)*($CI$90:$CI$485&lt;31)*($CH$90:$CH$485="W"))</f>
        <v>23</v>
      </c>
      <c r="CM85" s="89">
        <f t="array" ref="CM85">SUM((CM$90:CM$485)*($CI$90:$CI$485&lt;31)*($CH$90:$CH$485="W"))</f>
        <v>17</v>
      </c>
      <c r="CN85" s="89">
        <f t="array" ref="CN85">SUM((CN$90:CN$485)*($CI$90:$CI$485&lt;31)*($CH$90:$CH$485="W"))</f>
        <v>21</v>
      </c>
      <c r="CO85" s="89">
        <f t="array" ref="CO85">SUM((CO$90:CO$485)*($CI$90:$CI$485&lt;31)*($CH$90:$CH$485="W"))</f>
        <v>24</v>
      </c>
      <c r="CP85" s="89">
        <f t="array" ref="CP85">SUM((CP$90:CP$485)*($CI$90:$CI$485&lt;31)*($CH$90:$CH$485="W"))</f>
        <v>20</v>
      </c>
      <c r="CQ85" s="89">
        <f t="array" ref="CQ85">SUM((CQ$90:CQ$485)*($CI$90:$CI$485&lt;31)*($CH$90:$CH$485="W"))</f>
        <v>19</v>
      </c>
      <c r="CR85" s="89">
        <f t="array" ref="CR85">SUM((CR$90:CR$485)*($CI$90:$CI$485&lt;31)*($CH$90:$CH$485="W"))</f>
        <v>27</v>
      </c>
      <c r="CS85" s="89">
        <f t="array" ref="CS85">SUM((CS$90:CS$485)*($CI$90:$CI$485&lt;31)*($CH$90:$CH$485="W"))</f>
        <v>25</v>
      </c>
      <c r="CT85" s="89">
        <f t="array" ref="CT85">SUM((CT$90:CT$485)*($CI$90:$CI$485&lt;31)*($CH$90:$CH$485="W"))</f>
        <v>21</v>
      </c>
      <c r="CU85" s="89">
        <f t="array" ref="CU85">SUM((CU$90:CU$485)*($CI$90:$CI$485&lt;31)*($CH$90:$CH$485="W"))</f>
        <v>21</v>
      </c>
      <c r="CV85" s="89">
        <f t="array" ref="CV85">SUM((CV$90:CV$485)*($CI$90:$CI$485&lt;31)*($CH$90:$CH$485="W"))</f>
        <v>29</v>
      </c>
      <c r="CW85" s="89">
        <f t="array" ref="CW85">SUM((CW$90:CW$485)*($CI$90:$CI$485&lt;31)*($CH$90:$CH$485="W"))</f>
        <v>20</v>
      </c>
      <c r="CX85" s="89">
        <f t="array" ref="CX85">SUM((CX$90:CX$485)*($CI$90:$CI$485&lt;31)*($CH$90:$CH$485="W"))</f>
        <v>17</v>
      </c>
      <c r="CY85" s="89">
        <f t="array" ref="CY85">SUM((CY$90:CY$485)*($CI$90:$CI$485&lt;31)*($CH$90:$CH$485="W"))</f>
        <v>23</v>
      </c>
      <c r="CZ85" s="89">
        <f t="array" ref="CZ85">SUM((CZ$90:CZ$485)*($CI$90:$CI$485&lt;31)*($CH$90:$CH$485="W"))</f>
        <v>18</v>
      </c>
      <c r="DA85" s="89">
        <f t="array" ref="DA85">SUM((DA$90:DA$485)*($CI$90:$CI$485&lt;31)*($CH$90:$CH$485="W"))</f>
        <v>17</v>
      </c>
      <c r="DB85" s="89">
        <f t="array" ref="DB85">SUM((DB$90:DB$485)*($CI$90:$CI$485&lt;31)*($CH$90:$CH$485="W"))</f>
        <v>21</v>
      </c>
      <c r="DC85" s="89">
        <f t="array" ref="DC85">SUM((DC$90:DC$485)*($CI$90:$CI$485&lt;31)*($CH$90:$CH$485="W"))</f>
        <v>17</v>
      </c>
      <c r="DD85" s="89">
        <f t="array" ref="DD85">SUM((DD$90:DD$485)*($CI$90:$CI$485&lt;31)*($CH$90:$CH$485="W"))</f>
        <v>17</v>
      </c>
      <c r="DE85" s="89">
        <f t="array" ref="DE85">SUM((DE$90:DE$485)*($CI$90:$CI$485&lt;31)*($CH$90:$CH$485="W"))</f>
        <v>31</v>
      </c>
      <c r="DF85" s="89">
        <f t="array" ref="DF85">SUM((DF$90:DF$485)*($CI$90:$CI$485&lt;31)*($CH$90:$CH$485="W"))</f>
        <v>24</v>
      </c>
      <c r="DG85" s="89">
        <f t="array" ref="DG85">SUM((DG$90:DG$485)*($CI$90:$CI$485&lt;31)*($CH$90:$CH$485="W"))</f>
        <v>20</v>
      </c>
      <c r="DH85" s="89">
        <f t="array" ref="DH85">SUM((DH$90:DH$485)*($CI$90:$CI$485&lt;31)*($CH$90:$CH$485="W"))</f>
        <v>23</v>
      </c>
      <c r="DI85" s="89">
        <f t="array" ref="DI85">SUM((DI$90:DI$485)*($CI$90:$CI$485&lt;31)*($CH$90:$CH$485="W"))</f>
        <v>29</v>
      </c>
      <c r="DJ85" s="89"/>
      <c r="DK85" s="89"/>
      <c r="DL85" s="89"/>
      <c r="DM85" s="89"/>
      <c r="DN85" s="89"/>
      <c r="DO85" s="89"/>
      <c r="DP85" s="89"/>
      <c r="DQ85" s="89"/>
      <c r="DR85" s="89"/>
      <c r="DS85" s="89"/>
      <c r="DT85" s="89"/>
      <c r="DU85" s="89"/>
      <c r="DV85" s="89"/>
      <c r="DW85" s="89"/>
      <c r="DX85" s="89"/>
      <c r="DY85" s="89"/>
      <c r="DZ85" s="89"/>
      <c r="EA85" s="89"/>
      <c r="EB85" s="89"/>
      <c r="EC85" s="89"/>
      <c r="ED85" s="89"/>
      <c r="EE85" s="89"/>
      <c r="EF85" s="89"/>
      <c r="EG85" s="89"/>
      <c r="EH85" s="89"/>
      <c r="EI85" s="89"/>
      <c r="EJ85" s="89"/>
      <c r="EK85" s="89"/>
      <c r="EL85" s="89"/>
      <c r="EM85" s="89"/>
      <c r="EN85" s="89"/>
      <c r="EO85" s="89"/>
      <c r="EP85" s="89"/>
      <c r="EQ85" s="89"/>
      <c r="ER85" s="89"/>
      <c r="ES85" s="89"/>
      <c r="ET85" s="89"/>
      <c r="EU85" s="89"/>
      <c r="EV85" s="89"/>
      <c r="EW85" s="89"/>
      <c r="EX85" s="89"/>
      <c r="EY85" s="89"/>
      <c r="EZ85" s="89"/>
    </row>
    <row r="86" spans="1:156" s="35" customFormat="1" x14ac:dyDescent="0.25"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>
        <f t="shared" si="108"/>
        <v>10</v>
      </c>
      <c r="BG86" s="75">
        <f t="shared" si="108"/>
        <v>10</v>
      </c>
      <c r="BH86" s="75">
        <f t="shared" si="108"/>
        <v>10</v>
      </c>
      <c r="BI86" s="75">
        <f t="shared" si="108"/>
        <v>10</v>
      </c>
      <c r="BJ86" s="75">
        <f t="shared" si="108"/>
        <v>10</v>
      </c>
      <c r="BK86" s="75">
        <f t="shared" si="108"/>
        <v>10</v>
      </c>
      <c r="BL86" s="75">
        <f t="shared" si="108"/>
        <v>10</v>
      </c>
      <c r="BM86" s="75">
        <f t="shared" si="108"/>
        <v>10</v>
      </c>
      <c r="BN86" s="75">
        <f t="shared" si="108"/>
        <v>0</v>
      </c>
      <c r="BO86" s="75">
        <f t="shared" si="108"/>
        <v>10</v>
      </c>
      <c r="BP86" s="75">
        <f t="shared" si="109"/>
        <v>10</v>
      </c>
      <c r="BQ86" s="75">
        <f t="shared" si="109"/>
        <v>10</v>
      </c>
      <c r="BR86" s="75">
        <f t="shared" si="109"/>
        <v>10</v>
      </c>
      <c r="BS86" s="75">
        <f t="shared" si="109"/>
        <v>10</v>
      </c>
      <c r="BT86" s="75">
        <f t="shared" si="109"/>
        <v>0</v>
      </c>
      <c r="BU86" s="75">
        <f t="shared" si="109"/>
        <v>0</v>
      </c>
      <c r="BV86" s="75">
        <f t="shared" si="109"/>
        <v>0</v>
      </c>
      <c r="BW86" s="75">
        <f t="shared" si="109"/>
        <v>0</v>
      </c>
      <c r="BX86" s="75">
        <f t="shared" si="109"/>
        <v>0</v>
      </c>
      <c r="BY86" s="75">
        <f t="shared" si="109"/>
        <v>0</v>
      </c>
      <c r="BZ86" s="75">
        <f t="shared" si="110"/>
        <v>0</v>
      </c>
      <c r="CA86" s="75">
        <f t="shared" si="110"/>
        <v>0</v>
      </c>
      <c r="CB86" s="75">
        <f t="shared" si="110"/>
        <v>0</v>
      </c>
      <c r="CC86" s="75">
        <f t="shared" si="110"/>
        <v>0</v>
      </c>
      <c r="CD86" s="75">
        <f t="shared" si="110"/>
        <v>0</v>
      </c>
      <c r="CE86" s="75">
        <f t="shared" si="110"/>
        <v>0</v>
      </c>
      <c r="CF86" s="75">
        <f t="shared" si="110"/>
        <v>0</v>
      </c>
      <c r="CG86" s="35" t="s">
        <v>146</v>
      </c>
      <c r="CJ86" s="89">
        <f t="array" ref="CJ86">SUM((CJ$90:CJ$485&gt;0)*($CI$90:$CI$485&lt;31)*($CH$90:$CH$485="W"))</f>
        <v>5</v>
      </c>
      <c r="CK86" s="89">
        <f t="array" ref="CK86">SUM((CK$90:CK$485&gt;0)*($CI$90:$CI$485&lt;31)*($CH$90:$CH$485="W"))</f>
        <v>5</v>
      </c>
      <c r="CL86" s="89">
        <f t="array" ref="CL86">SUM((CL$90:CL$485&gt;0)*($CI$90:$CI$485&lt;31)*($CH$90:$CH$485="W"))</f>
        <v>5</v>
      </c>
      <c r="CM86" s="89">
        <f t="array" ref="CM86">SUM((CM$90:CM$485&gt;0)*($CI$90:$CI$485&lt;31)*($CH$90:$CH$485="W"))</f>
        <v>5</v>
      </c>
      <c r="CN86" s="89">
        <f t="array" ref="CN86">SUM((CN$90:CN$485&gt;0)*($CI$90:$CI$485&lt;31)*($CH$90:$CH$485="W"))</f>
        <v>5</v>
      </c>
      <c r="CO86" s="89">
        <f t="array" ref="CO86">SUM((CO$90:CO$485&gt;0)*($CI$90:$CI$485&lt;31)*($CH$90:$CH$485="W"))</f>
        <v>5</v>
      </c>
      <c r="CP86" s="89">
        <f t="array" ref="CP86">SUM((CP$90:CP$485&gt;0)*($CI$90:$CI$485&lt;31)*($CH$90:$CH$485="W"))</f>
        <v>5</v>
      </c>
      <c r="CQ86" s="89">
        <f t="array" ref="CQ86">SUM((CQ$90:CQ$485&gt;0)*($CI$90:$CI$485&lt;31)*($CH$90:$CH$485="W"))</f>
        <v>5</v>
      </c>
      <c r="CR86" s="89">
        <f t="array" ref="CR86">SUM((CR$90:CR$485&gt;0)*($CI$90:$CI$485&lt;31)*($CH$90:$CH$485="W"))</f>
        <v>5</v>
      </c>
      <c r="CS86" s="89">
        <f t="array" ref="CS86">SUM((CS$90:CS$485&gt;0)*($CI$90:$CI$485&lt;31)*($CH$90:$CH$485="W"))</f>
        <v>5</v>
      </c>
      <c r="CT86" s="89">
        <f t="array" ref="CT86">SUM((CT$90:CT$485&gt;0)*($CI$90:$CI$485&lt;31)*($CH$90:$CH$485="W"))</f>
        <v>5</v>
      </c>
      <c r="CU86" s="89">
        <f t="array" ref="CU86">SUM((CU$90:CU$485&gt;0)*($CI$90:$CI$485&lt;31)*($CH$90:$CH$485="W"))</f>
        <v>5</v>
      </c>
      <c r="CV86" s="89">
        <f t="array" ref="CV86">SUM((CV$90:CV$485&gt;0)*($CI$90:$CI$485&lt;31)*($CH$90:$CH$485="W"))</f>
        <v>5</v>
      </c>
      <c r="CW86" s="89">
        <f t="array" ref="CW86">SUM((CW$90:CW$485&gt;0)*($CI$90:$CI$485&lt;31)*($CH$90:$CH$485="W"))</f>
        <v>5</v>
      </c>
      <c r="CX86" s="89">
        <f t="array" ref="CX86">SUM((CX$90:CX$485&gt;0)*($CI$90:$CI$485&lt;31)*($CH$90:$CH$485="W"))</f>
        <v>5</v>
      </c>
      <c r="CY86" s="89">
        <f t="array" ref="CY86">SUM((CY$90:CY$485&gt;0)*($CI$90:$CI$485&lt;31)*($CH$90:$CH$485="W"))</f>
        <v>5</v>
      </c>
      <c r="CZ86" s="89">
        <f t="array" ref="CZ86">SUM((CZ$90:CZ$485&gt;0)*($CI$90:$CI$485&lt;31)*($CH$90:$CH$485="W"))</f>
        <v>5</v>
      </c>
      <c r="DA86" s="89">
        <f t="array" ref="DA86">SUM((DA$90:DA$485&gt;0)*($CI$90:$CI$485&lt;31)*($CH$90:$CH$485="W"))</f>
        <v>5</v>
      </c>
      <c r="DB86" s="89">
        <f t="array" ref="DB86">SUM((DB$90:DB$485&gt;0)*($CI$90:$CI$485&lt;31)*($CH$90:$CH$485="W"))</f>
        <v>5</v>
      </c>
      <c r="DC86" s="89">
        <f t="array" ref="DC86">SUM((DC$90:DC$485&gt;0)*($CI$90:$CI$485&lt;31)*($CH$90:$CH$485="W"))</f>
        <v>5</v>
      </c>
      <c r="DD86" s="89">
        <f t="array" ref="DD86">SUM((DD$90:DD$485&gt;0)*($CI$90:$CI$485&lt;31)*($CH$90:$CH$485="W"))</f>
        <v>5</v>
      </c>
      <c r="DE86" s="89">
        <f t="array" ref="DE86">SUM((DE$90:DE$485&gt;0)*($CI$90:$CI$485&lt;31)*($CH$90:$CH$485="W"))</f>
        <v>5</v>
      </c>
      <c r="DF86" s="89">
        <f t="array" ref="DF86">SUM((DF$90:DF$485&gt;0)*($CI$90:$CI$485&lt;31)*($CH$90:$CH$485="W"))</f>
        <v>5</v>
      </c>
      <c r="DG86" s="89">
        <f t="array" ref="DG86">SUM((DG$90:DG$485&gt;0)*($CI$90:$CI$485&lt;31)*($CH$90:$CH$485="W"))</f>
        <v>5</v>
      </c>
      <c r="DH86" s="89">
        <f t="array" ref="DH86">SUM((DH$90:DH$485&gt;0)*($CI$90:$CI$485&lt;31)*($CH$90:$CH$485="W"))</f>
        <v>5</v>
      </c>
      <c r="DI86" s="89">
        <f t="array" ref="DI86">SUM((DI$90:DI$485&gt;0)*($CI$90:$CI$485&lt;31)*($CH$90:$CH$485="W"))</f>
        <v>5</v>
      </c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  <c r="EG86" s="89"/>
      <c r="EH86" s="89"/>
      <c r="EI86" s="89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</row>
    <row r="87" spans="1:156" s="35" customFormat="1" x14ac:dyDescent="0.25"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>
        <f t="shared" ref="BF87:CF87" si="111">BF85/BF86</f>
        <v>3.9</v>
      </c>
      <c r="BG87" s="75">
        <f t="shared" si="111"/>
        <v>3.2</v>
      </c>
      <c r="BH87" s="75">
        <f t="shared" si="111"/>
        <v>4.5999999999999996</v>
      </c>
      <c r="BI87" s="75">
        <f t="shared" si="111"/>
        <v>3.5</v>
      </c>
      <c r="BJ87" s="75">
        <f t="shared" si="111"/>
        <v>3.8</v>
      </c>
      <c r="BK87" s="75">
        <f t="shared" si="111"/>
        <v>4.5</v>
      </c>
      <c r="BL87" s="75">
        <f t="shared" si="111"/>
        <v>3.7</v>
      </c>
      <c r="BM87" s="75">
        <f t="shared" si="111"/>
        <v>3.6</v>
      </c>
      <c r="BN87" s="75" t="e">
        <f t="shared" si="111"/>
        <v>#DIV/0!</v>
      </c>
      <c r="BO87" s="75">
        <f t="shared" si="111"/>
        <v>5.8</v>
      </c>
      <c r="BP87" s="75">
        <f t="shared" si="111"/>
        <v>4.9000000000000004</v>
      </c>
      <c r="BQ87" s="75">
        <f t="shared" si="111"/>
        <v>4.0999999999999996</v>
      </c>
      <c r="BR87" s="75">
        <f t="shared" si="111"/>
        <v>4.4000000000000004</v>
      </c>
      <c r="BS87" s="75">
        <f t="shared" si="111"/>
        <v>5.8</v>
      </c>
      <c r="BT87" s="75" t="e">
        <f t="shared" si="111"/>
        <v>#DIV/0!</v>
      </c>
      <c r="BU87" s="75" t="e">
        <f t="shared" si="111"/>
        <v>#DIV/0!</v>
      </c>
      <c r="BV87" s="75" t="e">
        <f t="shared" si="111"/>
        <v>#DIV/0!</v>
      </c>
      <c r="BW87" s="75" t="e">
        <f t="shared" si="111"/>
        <v>#DIV/0!</v>
      </c>
      <c r="BX87" s="75" t="e">
        <f t="shared" si="111"/>
        <v>#DIV/0!</v>
      </c>
      <c r="BY87" s="75" t="e">
        <f t="shared" si="111"/>
        <v>#DIV/0!</v>
      </c>
      <c r="BZ87" s="75" t="e">
        <f t="shared" si="111"/>
        <v>#DIV/0!</v>
      </c>
      <c r="CA87" s="75" t="e">
        <f t="shared" si="111"/>
        <v>#DIV/0!</v>
      </c>
      <c r="CB87" s="75" t="e">
        <f t="shared" si="111"/>
        <v>#DIV/0!</v>
      </c>
      <c r="CC87" s="75" t="e">
        <f t="shared" si="111"/>
        <v>#DIV/0!</v>
      </c>
      <c r="CD87" s="75" t="e">
        <f t="shared" si="111"/>
        <v>#DIV/0!</v>
      </c>
      <c r="CE87" s="75" t="e">
        <f t="shared" si="111"/>
        <v>#DIV/0!</v>
      </c>
      <c r="CF87" s="75" t="e">
        <f t="shared" si="111"/>
        <v>#DIV/0!</v>
      </c>
      <c r="CG87" s="35" t="s">
        <v>147</v>
      </c>
      <c r="CJ87" s="89">
        <f>IF(CJ86=0,0,CJ85/CJ86)</f>
        <v>3.8</v>
      </c>
      <c r="CK87" s="89">
        <f t="shared" ref="CK87:DI87" si="112">IF(CK86=0,0,CK85/CK86)</f>
        <v>3</v>
      </c>
      <c r="CL87" s="89">
        <f t="shared" si="112"/>
        <v>4.5999999999999996</v>
      </c>
      <c r="CM87" s="89">
        <f t="shared" si="112"/>
        <v>3.4</v>
      </c>
      <c r="CN87" s="89">
        <f t="shared" si="112"/>
        <v>4.2</v>
      </c>
      <c r="CO87" s="89">
        <f t="shared" si="112"/>
        <v>4.8</v>
      </c>
      <c r="CP87" s="89">
        <f t="shared" si="112"/>
        <v>4</v>
      </c>
      <c r="CQ87" s="89">
        <f t="shared" si="112"/>
        <v>3.8</v>
      </c>
      <c r="CR87" s="89">
        <f t="shared" si="112"/>
        <v>5.4</v>
      </c>
      <c r="CS87" s="89">
        <f t="shared" si="112"/>
        <v>5</v>
      </c>
      <c r="CT87" s="89">
        <f t="shared" si="112"/>
        <v>4.2</v>
      </c>
      <c r="CU87" s="89">
        <f t="shared" si="112"/>
        <v>4.2</v>
      </c>
      <c r="CV87" s="89">
        <f t="shared" si="112"/>
        <v>5.8</v>
      </c>
      <c r="CW87" s="89">
        <f t="shared" si="112"/>
        <v>4</v>
      </c>
      <c r="CX87" s="89">
        <f t="shared" si="112"/>
        <v>3.4</v>
      </c>
      <c r="CY87" s="89">
        <f t="shared" si="112"/>
        <v>4.5999999999999996</v>
      </c>
      <c r="CZ87" s="89">
        <f t="shared" si="112"/>
        <v>3.6</v>
      </c>
      <c r="DA87" s="89">
        <f t="shared" si="112"/>
        <v>3.4</v>
      </c>
      <c r="DB87" s="89">
        <f t="shared" si="112"/>
        <v>4.2</v>
      </c>
      <c r="DC87" s="89">
        <f t="shared" si="112"/>
        <v>3.4</v>
      </c>
      <c r="DD87" s="89">
        <f t="shared" si="112"/>
        <v>3.4</v>
      </c>
      <c r="DE87" s="89">
        <f t="shared" si="112"/>
        <v>6.2</v>
      </c>
      <c r="DF87" s="89">
        <f t="shared" si="112"/>
        <v>4.8</v>
      </c>
      <c r="DG87" s="89">
        <f t="shared" si="112"/>
        <v>4</v>
      </c>
      <c r="DH87" s="89">
        <f t="shared" si="112"/>
        <v>4.5999999999999996</v>
      </c>
      <c r="DI87" s="89">
        <f t="shared" si="112"/>
        <v>5.8</v>
      </c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  <c r="EG87" s="89"/>
      <c r="EH87" s="89"/>
      <c r="EI87" s="89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</row>
    <row r="88" spans="1:156" s="74" customFormat="1" ht="71.25" customHeight="1" x14ac:dyDescent="0.25">
      <c r="B88" s="474" t="s">
        <v>70</v>
      </c>
      <c r="C88" s="474" t="s">
        <v>71</v>
      </c>
      <c r="D88" s="474" t="s">
        <v>37</v>
      </c>
      <c r="E88" s="474" t="s">
        <v>39</v>
      </c>
      <c r="F88" s="474" t="s">
        <v>19</v>
      </c>
      <c r="G88" s="474" t="s">
        <v>38</v>
      </c>
      <c r="H88" s="317"/>
      <c r="I88" s="317"/>
      <c r="J88" s="316"/>
      <c r="K88" s="316"/>
      <c r="L88" s="316"/>
      <c r="M88" s="316"/>
      <c r="N88" s="316"/>
      <c r="O88" s="316"/>
      <c r="P88" s="316"/>
      <c r="Q88" s="316"/>
      <c r="R88" s="317"/>
      <c r="S88" s="317"/>
      <c r="T88" s="317"/>
      <c r="U88" s="317"/>
      <c r="V88" s="317"/>
      <c r="W88" s="317"/>
      <c r="X88" s="317"/>
      <c r="Y88" s="317"/>
      <c r="Z88" s="316"/>
      <c r="AA88" s="316"/>
      <c r="AB88" s="356"/>
      <c r="AC88" s="356"/>
      <c r="AD88" s="317"/>
      <c r="AE88" s="76" t="s">
        <v>205</v>
      </c>
      <c r="AF88" s="76" t="s">
        <v>205</v>
      </c>
      <c r="AG88" s="76" t="s">
        <v>205</v>
      </c>
      <c r="AH88" s="76" t="s">
        <v>205</v>
      </c>
      <c r="AI88" s="76" t="s">
        <v>205</v>
      </c>
      <c r="AJ88" s="76" t="s">
        <v>205</v>
      </c>
      <c r="AK88" s="76" t="s">
        <v>205</v>
      </c>
      <c r="AL88" s="76" t="s">
        <v>205</v>
      </c>
      <c r="AM88" s="76" t="s">
        <v>205</v>
      </c>
      <c r="AN88" s="76" t="s">
        <v>205</v>
      </c>
      <c r="AO88" s="76" t="s">
        <v>205</v>
      </c>
      <c r="AP88" s="76" t="s">
        <v>205</v>
      </c>
      <c r="AQ88" s="76" t="s">
        <v>205</v>
      </c>
      <c r="AR88" s="76" t="s">
        <v>205</v>
      </c>
      <c r="AS88" s="76" t="s">
        <v>205</v>
      </c>
      <c r="AT88" s="76" t="s">
        <v>205</v>
      </c>
      <c r="AU88" s="76" t="s">
        <v>205</v>
      </c>
      <c r="AV88" s="76" t="s">
        <v>205</v>
      </c>
      <c r="AW88" s="76" t="s">
        <v>205</v>
      </c>
      <c r="AX88" s="76" t="s">
        <v>205</v>
      </c>
      <c r="AY88" s="76" t="s">
        <v>205</v>
      </c>
      <c r="AZ88" s="76" t="s">
        <v>205</v>
      </c>
      <c r="BA88" s="76" t="s">
        <v>205</v>
      </c>
      <c r="BB88" s="76" t="s">
        <v>205</v>
      </c>
      <c r="BC88" s="76" t="s">
        <v>205</v>
      </c>
      <c r="BD88" s="76" t="s">
        <v>205</v>
      </c>
      <c r="BE88" s="76" t="s">
        <v>205</v>
      </c>
      <c r="BF88" s="76" t="s">
        <v>55</v>
      </c>
      <c r="BG88" s="76" t="s">
        <v>55</v>
      </c>
      <c r="BH88" s="76" t="s">
        <v>55</v>
      </c>
      <c r="BI88" s="76" t="s">
        <v>55</v>
      </c>
      <c r="BJ88" s="76" t="s">
        <v>55</v>
      </c>
      <c r="BK88" s="76" t="s">
        <v>55</v>
      </c>
      <c r="BL88" s="76" t="s">
        <v>55</v>
      </c>
      <c r="BM88" s="76" t="s">
        <v>55</v>
      </c>
      <c r="BN88" s="76" t="s">
        <v>55</v>
      </c>
      <c r="BO88" s="76" t="s">
        <v>55</v>
      </c>
      <c r="BP88" s="76" t="s">
        <v>55</v>
      </c>
      <c r="BQ88" s="76" t="s">
        <v>55</v>
      </c>
      <c r="BR88" s="76" t="s">
        <v>55</v>
      </c>
      <c r="BS88" s="76" t="s">
        <v>55</v>
      </c>
      <c r="BT88" s="76" t="s">
        <v>55</v>
      </c>
      <c r="BU88" s="76" t="s">
        <v>55</v>
      </c>
      <c r="BV88" s="76" t="s">
        <v>55</v>
      </c>
      <c r="BW88" s="76" t="s">
        <v>55</v>
      </c>
      <c r="BX88" s="76" t="s">
        <v>55</v>
      </c>
      <c r="BY88" s="76" t="s">
        <v>55</v>
      </c>
      <c r="BZ88" s="76" t="s">
        <v>55</v>
      </c>
      <c r="CA88" s="76" t="s">
        <v>55</v>
      </c>
      <c r="CB88" s="76" t="s">
        <v>55</v>
      </c>
      <c r="CC88" s="76" t="s">
        <v>55</v>
      </c>
      <c r="CD88" s="76" t="s">
        <v>55</v>
      </c>
      <c r="CE88" s="76" t="s">
        <v>55</v>
      </c>
      <c r="CF88" s="76" t="s">
        <v>55</v>
      </c>
      <c r="CG88" s="355" t="s">
        <v>40</v>
      </c>
      <c r="CH88" s="355" t="s">
        <v>47</v>
      </c>
      <c r="CI88" s="355" t="s">
        <v>49</v>
      </c>
      <c r="CJ88" s="90" t="s">
        <v>21</v>
      </c>
      <c r="CK88" s="90" t="s">
        <v>21</v>
      </c>
      <c r="CL88" s="90" t="s">
        <v>21</v>
      </c>
      <c r="CM88" s="90" t="s">
        <v>21</v>
      </c>
      <c r="CN88" s="90" t="s">
        <v>21</v>
      </c>
      <c r="CO88" s="90" t="s">
        <v>21</v>
      </c>
      <c r="CP88" s="90" t="s">
        <v>21</v>
      </c>
      <c r="CQ88" s="90" t="s">
        <v>21</v>
      </c>
      <c r="CR88" s="90" t="s">
        <v>21</v>
      </c>
      <c r="CS88" s="90" t="s">
        <v>21</v>
      </c>
      <c r="CT88" s="90" t="s">
        <v>21</v>
      </c>
      <c r="CU88" s="90" t="s">
        <v>21</v>
      </c>
      <c r="CV88" s="90" t="s">
        <v>21</v>
      </c>
      <c r="CW88" s="90" t="s">
        <v>22</v>
      </c>
      <c r="CX88" s="90" t="s">
        <v>22</v>
      </c>
      <c r="CY88" s="90" t="s">
        <v>22</v>
      </c>
      <c r="CZ88" s="90" t="s">
        <v>22</v>
      </c>
      <c r="DA88" s="90" t="s">
        <v>22</v>
      </c>
      <c r="DB88" s="90" t="s">
        <v>22</v>
      </c>
      <c r="DC88" s="90" t="s">
        <v>22</v>
      </c>
      <c r="DD88" s="90" t="s">
        <v>22</v>
      </c>
      <c r="DE88" s="90" t="s">
        <v>22</v>
      </c>
      <c r="DF88" s="90" t="s">
        <v>22</v>
      </c>
      <c r="DG88" s="90" t="s">
        <v>22</v>
      </c>
      <c r="DH88" s="90" t="s">
        <v>22</v>
      </c>
      <c r="DI88" s="90" t="s">
        <v>22</v>
      </c>
      <c r="DJ88" s="90"/>
      <c r="DK88" s="90"/>
      <c r="DL88" s="90"/>
      <c r="DM88" s="90"/>
      <c r="DN88" s="90"/>
      <c r="DO88" s="90"/>
      <c r="DP88" s="90"/>
      <c r="DQ88" s="90"/>
      <c r="DR88" s="90"/>
      <c r="DS88" s="90"/>
      <c r="DT88" s="90"/>
      <c r="DU88" s="90"/>
      <c r="DV88" s="90"/>
      <c r="DW88" s="90"/>
      <c r="DX88" s="90"/>
      <c r="DY88" s="90"/>
      <c r="DZ88" s="90"/>
      <c r="EA88" s="90"/>
      <c r="EB88" s="90"/>
      <c r="EC88" s="90"/>
      <c r="ED88" s="90"/>
      <c r="EE88" s="90"/>
      <c r="EF88" s="90"/>
      <c r="EG88" s="90"/>
      <c r="EH88" s="90"/>
      <c r="EI88" s="90"/>
      <c r="EJ88" s="90"/>
      <c r="EK88" s="90"/>
      <c r="EL88" s="90"/>
      <c r="EM88" s="90"/>
      <c r="EN88" s="90"/>
      <c r="EO88" s="90"/>
      <c r="EP88" s="90"/>
      <c r="EQ88" s="90"/>
      <c r="ER88" s="90"/>
      <c r="ES88" s="90"/>
      <c r="ET88" s="90"/>
      <c r="EU88" s="90"/>
      <c r="EV88" s="90"/>
      <c r="EW88" s="90"/>
      <c r="EX88" s="90"/>
      <c r="EY88" s="90"/>
      <c r="EZ88" s="90"/>
    </row>
    <row r="89" spans="1:156" s="35" customFormat="1" ht="15" customHeight="1" x14ac:dyDescent="0.25">
      <c r="B89" s="474"/>
      <c r="C89" s="474"/>
      <c r="D89" s="474"/>
      <c r="E89" s="474"/>
      <c r="F89" s="474"/>
      <c r="G89" s="474"/>
      <c r="H89" s="317"/>
      <c r="I89" s="317"/>
      <c r="J89" s="316"/>
      <c r="K89" s="316"/>
      <c r="L89" s="316"/>
      <c r="M89" s="316"/>
      <c r="N89" s="316"/>
      <c r="O89" s="316"/>
      <c r="P89" s="316"/>
      <c r="Q89" s="316"/>
      <c r="R89" s="317"/>
      <c r="S89" s="317"/>
      <c r="T89" s="317"/>
      <c r="U89" s="317"/>
      <c r="V89" s="317"/>
      <c r="W89" s="317"/>
      <c r="X89" s="317"/>
      <c r="Y89" s="317"/>
      <c r="Z89" s="316"/>
      <c r="AA89" s="316"/>
      <c r="AB89" s="356"/>
      <c r="AC89" s="356"/>
      <c r="AD89" s="317"/>
      <c r="AE89" s="75">
        <v>1</v>
      </c>
      <c r="AF89" s="75">
        <v>2</v>
      </c>
      <c r="AG89" s="75">
        <v>3</v>
      </c>
      <c r="AH89" s="75">
        <v>4</v>
      </c>
      <c r="AI89" s="75">
        <v>5</v>
      </c>
      <c r="AJ89" s="75">
        <v>6</v>
      </c>
      <c r="AK89" s="75">
        <v>7</v>
      </c>
      <c r="AL89" s="75">
        <v>8</v>
      </c>
      <c r="AM89" s="75">
        <v>9</v>
      </c>
      <c r="AN89" s="75">
        <v>10</v>
      </c>
      <c r="AO89" s="75">
        <v>11</v>
      </c>
      <c r="AP89" s="75">
        <v>12</v>
      </c>
      <c r="AQ89" s="75">
        <v>13</v>
      </c>
      <c r="AR89" s="75">
        <v>14</v>
      </c>
      <c r="AS89" s="75">
        <v>15</v>
      </c>
      <c r="AT89" s="75">
        <v>16</v>
      </c>
      <c r="AU89" s="75">
        <v>17</v>
      </c>
      <c r="AV89" s="75">
        <v>18</v>
      </c>
      <c r="AW89" s="75">
        <v>19</v>
      </c>
      <c r="AX89" s="75">
        <v>20</v>
      </c>
      <c r="AY89" s="75">
        <v>21</v>
      </c>
      <c r="AZ89" s="75">
        <v>22</v>
      </c>
      <c r="BA89" s="75">
        <v>23</v>
      </c>
      <c r="BB89" s="75">
        <v>24</v>
      </c>
      <c r="BC89" s="75">
        <v>25</v>
      </c>
      <c r="BD89" s="75">
        <v>26</v>
      </c>
      <c r="BE89" s="75">
        <v>27</v>
      </c>
      <c r="BF89" s="75">
        <v>1</v>
      </c>
      <c r="BG89" s="75">
        <v>2</v>
      </c>
      <c r="BH89" s="75">
        <v>3</v>
      </c>
      <c r="BI89" s="75">
        <v>4</v>
      </c>
      <c r="BJ89" s="75">
        <v>5</v>
      </c>
      <c r="BK89" s="75">
        <v>6</v>
      </c>
      <c r="BL89" s="75">
        <v>7</v>
      </c>
      <c r="BM89" s="75">
        <v>8</v>
      </c>
      <c r="BN89" s="75">
        <v>9</v>
      </c>
      <c r="BO89" s="75">
        <v>10</v>
      </c>
      <c r="BP89" s="75">
        <v>11</v>
      </c>
      <c r="BQ89" s="75">
        <v>12</v>
      </c>
      <c r="BR89" s="75">
        <v>13</v>
      </c>
      <c r="BS89" s="75">
        <v>14</v>
      </c>
      <c r="BT89" s="75">
        <v>15</v>
      </c>
      <c r="BU89" s="75">
        <v>16</v>
      </c>
      <c r="BV89" s="75">
        <v>17</v>
      </c>
      <c r="BW89" s="75">
        <v>18</v>
      </c>
      <c r="BX89" s="75">
        <v>19</v>
      </c>
      <c r="BY89" s="75">
        <v>20</v>
      </c>
      <c r="BZ89" s="75">
        <v>21</v>
      </c>
      <c r="CA89" s="75">
        <v>22</v>
      </c>
      <c r="CB89" s="75">
        <v>23</v>
      </c>
      <c r="CC89" s="75">
        <v>24</v>
      </c>
      <c r="CD89" s="75">
        <v>25</v>
      </c>
      <c r="CE89" s="75">
        <v>26</v>
      </c>
      <c r="CF89" s="75">
        <v>27</v>
      </c>
      <c r="CG89" s="355"/>
      <c r="CH89" s="355"/>
      <c r="CI89" s="355"/>
      <c r="CJ89" s="89">
        <v>1</v>
      </c>
      <c r="CK89" s="89">
        <v>2</v>
      </c>
      <c r="CL89" s="89">
        <v>3</v>
      </c>
      <c r="CM89" s="89">
        <v>4</v>
      </c>
      <c r="CN89" s="89">
        <v>5</v>
      </c>
      <c r="CO89" s="89">
        <v>6</v>
      </c>
      <c r="CP89" s="89">
        <v>7</v>
      </c>
      <c r="CQ89" s="89">
        <v>8</v>
      </c>
      <c r="CR89" s="89">
        <v>10</v>
      </c>
      <c r="CS89" s="89">
        <v>11</v>
      </c>
      <c r="CT89" s="89">
        <v>12</v>
      </c>
      <c r="CU89" s="89">
        <v>13</v>
      </c>
      <c r="CV89" s="89">
        <v>14</v>
      </c>
      <c r="CW89" s="89">
        <v>1</v>
      </c>
      <c r="CX89" s="89">
        <v>2</v>
      </c>
      <c r="CY89" s="89">
        <v>3</v>
      </c>
      <c r="CZ89" s="89">
        <v>4</v>
      </c>
      <c r="DA89" s="89">
        <v>5</v>
      </c>
      <c r="DB89" s="89">
        <v>6</v>
      </c>
      <c r="DC89" s="89">
        <v>7</v>
      </c>
      <c r="DD89" s="89">
        <v>8</v>
      </c>
      <c r="DE89" s="89">
        <v>10</v>
      </c>
      <c r="DF89" s="89">
        <v>11</v>
      </c>
      <c r="DG89" s="89">
        <v>12</v>
      </c>
      <c r="DH89" s="89">
        <v>13</v>
      </c>
      <c r="DI89" s="89">
        <v>14</v>
      </c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  <c r="EG89" s="89"/>
      <c r="EH89" s="89"/>
      <c r="EI89" s="89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</row>
    <row r="90" spans="1:156" s="2" customFormat="1" x14ac:dyDescent="0.25">
      <c r="A90" s="2" t="str">
        <f>C90</f>
        <v>M1</v>
      </c>
      <c r="B90" s="2" t="str">
        <f t="array" aca="1" ref="B90" ca="1">INDEX(Spielerliste,MATCH(SMALL(COUNTIF(Spielerliste,"&lt;"&amp;Spielerliste),ROWS(CG$90:CG90)),COUNTIF(Spielerliste,"&lt;"&amp;Spielerliste),0))</f>
        <v>Alexander Früh</v>
      </c>
      <c r="C90" s="2" t="str">
        <f t="shared" ref="C90:C121" si="113">CH90&amp;CI90</f>
        <v>M1</v>
      </c>
      <c r="D90" s="2">
        <f t="array" ref="D90">SUM(($CJ90:$HN90=$CJ$2:$HN$2-1)*($CJ90:$HN90&gt;0))</f>
        <v>6</v>
      </c>
      <c r="E90" s="2">
        <f t="array" ref="E90">SUM(($CJ90:$HN90&lt;$CJ$2:$HN$2-1)*($CJ90:$HN90&gt;0))</f>
        <v>0</v>
      </c>
      <c r="F90" s="2">
        <f t="array" ref="F90">SUM(($CJ90:$HN90=$CJ$2:$HN$2+1)*($CJ90:$HN90&gt;0))</f>
        <v>7</v>
      </c>
      <c r="G90" s="2">
        <f t="array" ref="G90">SUM(($CJ90:$HN90&gt;$CJ$2:$HN$2+1)*($CJ90:$HN90&gt;0))</f>
        <v>1</v>
      </c>
      <c r="H90" s="2">
        <f>D90+E90</f>
        <v>6</v>
      </c>
      <c r="I90" s="2">
        <f>F90+G90</f>
        <v>8</v>
      </c>
      <c r="J90" s="2">
        <f t="shared" ref="J90:N99" si="114">IF($CI90="NF",0,SUMIF($CJ$88:$HN$88,J$1,$CJ90:$HN90))</f>
        <v>42</v>
      </c>
      <c r="K90" s="2">
        <f t="shared" si="114"/>
        <v>43</v>
      </c>
      <c r="L90" s="2">
        <f t="shared" si="114"/>
        <v>0</v>
      </c>
      <c r="M90" s="2">
        <f t="shared" si="114"/>
        <v>0</v>
      </c>
      <c r="N90" s="2">
        <f t="shared" si="114"/>
        <v>0</v>
      </c>
      <c r="O90" s="2">
        <f>IF(K90&gt;0,($J90/Parameter!$B$1)-($K90/Parameter!$B$2),"")</f>
        <v>-7.692307692307665E-2</v>
      </c>
      <c r="P90" s="2" t="str">
        <f>IF(L90&gt;0,($K90/Parameter!$B$2)-($L90/Parameter!$B$3),"")</f>
        <v/>
      </c>
      <c r="Q90" s="2" t="str">
        <f>IF(M90&gt;0,($L90/Parameter!$B$3)-($M90/Parameter!$B$4),"")</f>
        <v/>
      </c>
      <c r="R90" s="2">
        <f t="array" ref="R90">IF($J90&gt;0,SUM(($CJ90:$HN90&lt;$CJ$2:$HN$2)*($CJ90:$HN90&gt;0)*($CJ$88:$HN$88="Round 1")),"")</f>
        <v>2</v>
      </c>
      <c r="S90" s="2">
        <f t="array" ref="S90">IF($J90&gt;0,SUM(($CJ90:$HN90&gt;$CJ$2:$HN$2)*($CJ90:$HN90&gt;0)*($CJ$88:$HN$88="Round 1")),"")</f>
        <v>3</v>
      </c>
      <c r="T90" s="2">
        <f t="array" ref="T90">IF($K90&gt;0,SUM(($CJ90:$HN90&lt;$CJ$2:$HN$2)*($CJ90:$HN90&gt;0)*($CJ$88:$HN$88="Round 2")),"")</f>
        <v>4</v>
      </c>
      <c r="U90" s="2">
        <f t="array" ref="U90">IF($K90&gt;0,SUM(($CJ90:$HN90&gt;$CJ$2:$HN$2)*($CJ90:$HN90&gt;0)*($CJ$88:$HN$88="Round 2")),"")</f>
        <v>5</v>
      </c>
      <c r="V90" s="2" t="str">
        <f t="array" ref="V90">IF($L90&gt;0,SUM(($CJ90:$HN90&lt;$CJ$2:$HN$2)*($CJ90:$HN90&gt;0)*($CJ$88:$HN$88="Round 3")),"")</f>
        <v/>
      </c>
      <c r="W90" s="2" t="str">
        <f t="array" ref="W90">IF($L90&gt;0,SUM(($CJ90:$HN90&gt;$CJ$2:$HN$2)*($CJ90:$HN90&gt;0)*($CJ$88:$HN$88="Round 3")),"")</f>
        <v/>
      </c>
      <c r="X90" s="2" t="str">
        <f t="array" ref="X90">IF($M90&gt;0,SUM(($CJ90:$HN90&lt;$CJ$2:$HN$2)*($CJ90:$HN90&gt;0)*($CJ$88:$HN$88="Final")),"")</f>
        <v/>
      </c>
      <c r="Y90" s="2" t="str">
        <f t="array" ref="Y90">IF($M90&gt;0,SUM(($CJ90:$HN90&gt;$CJ$2:$HN$2)*($CJ90:$HN90&gt;0)*($CJ$88:$HN$88="Final")),"")</f>
        <v/>
      </c>
      <c r="Z90" s="2">
        <f>RANK($AD90,$AD$90:$AD$504,1)</f>
        <v>1</v>
      </c>
      <c r="AA90" s="2">
        <f>IF(ISNUMBER($CI90)=TRUE,ROUND((2*Parameter!$B$13)-(SUM($J90:$L90)*Parameter!$B$13/Parameter!$B$12), 3),0)</f>
        <v>1033.809</v>
      </c>
      <c r="AB90" s="2">
        <f>IF(AND(CG90&lt;&gt;"",CI90&lt;&gt;"NF"),INDEX('Skill-O-Meter'!$A:$A,MATCH(CG90,'Skill-O-Meter'!$C:$C,0)),"")</f>
        <v>936.71500000000003</v>
      </c>
      <c r="AC90" s="2">
        <f>IF(AA90&lt;&gt;0,AA90-AB90,"")</f>
        <v>97.093999999999937</v>
      </c>
      <c r="AD90" s="2">
        <f t="shared" ref="AD90:AD121" si="115">IF(CG90="",10000,SUM(J90:M90)+IF(J90&gt;0,0,100)+IF(K90&gt;0,0,100)+IF(L90&gt;0,0,100)+IF(M90&gt;0,0,100)+N90/10+ROW()/100000)</f>
        <v>285.0009</v>
      </c>
      <c r="AE90" s="78">
        <f t="array" ref="AE90">SUM(IF(($CJ$89:$HN$89=AE$89)*($CJ90:$HN90&lt;=$CJ$2:$HN$2-1)*($CJ90:$HN90&gt;0),1))</f>
        <v>1</v>
      </c>
      <c r="AF90" s="78">
        <f t="array" ref="AF90">SUM(IF(($CJ$89:$HN$89=AF$89)*($CJ90:$HN90&lt;=$CJ$2:$HN$2-1)*($CJ90:$HN90&gt;0),1))</f>
        <v>1</v>
      </c>
      <c r="AG90" s="78">
        <f t="array" ref="AG90">SUM(IF(($CJ$89:$HN$89=AG$89)*($CJ90:$HN90&lt;=$CJ$2:$HN$2-1)*($CJ90:$HN90&gt;0),1))</f>
        <v>0</v>
      </c>
      <c r="AH90" s="78">
        <f t="array" ref="AH90">SUM(IF(($CJ$89:$HN$89=AH$89)*($CJ90:$HN90&lt;=$CJ$2:$HN$2-1)*($CJ90:$HN90&gt;0),1))</f>
        <v>0</v>
      </c>
      <c r="AI90" s="78">
        <f t="array" ref="AI90">SUM(IF(($CJ$89:$HN$89=AI$89)*($CJ90:$HN90&lt;=$CJ$2:$HN$2-1)*($CJ90:$HN90&gt;0),1))</f>
        <v>0</v>
      </c>
      <c r="AJ90" s="78">
        <f t="array" ref="AJ90">SUM(IF(($CJ$89:$HN$89=AJ$89)*($CJ90:$HN90&lt;=$CJ$2:$HN$2-1)*($CJ90:$HN90&gt;0),1))</f>
        <v>0</v>
      </c>
      <c r="AK90" s="78">
        <f t="array" ref="AK90">SUM(IF(($CJ$89:$HN$89=AK$89)*($CJ90:$HN90&lt;=$CJ$2:$HN$2-1)*($CJ90:$HN90&gt;0),1))</f>
        <v>0</v>
      </c>
      <c r="AL90" s="78">
        <f t="array" ref="AL90">SUM(IF(($CJ$89:$HN$89=AL$89)*($CJ90:$HN90&lt;=$CJ$2:$HN$2-1)*($CJ90:$HN90&gt;0),1))</f>
        <v>2</v>
      </c>
      <c r="AM90" s="78">
        <f t="array" ref="AM90">SUM(IF(($CJ$89:$HN$89=AM$89)*($CJ90:$HN90&lt;=$CJ$2:$HN$2-1)*($CJ90:$HN90&gt;0),1))</f>
        <v>0</v>
      </c>
      <c r="AN90" s="78">
        <f t="array" ref="AN90">SUM(IF(($CJ$89:$HN$89=AN$89)*($CJ90:$HN90&lt;=$CJ$2:$HN$2-1)*($CJ90:$HN90&gt;0),1))</f>
        <v>1</v>
      </c>
      <c r="AO90" s="78">
        <f t="array" ref="AO90">SUM(IF(($CJ$89:$HN$89=AO$89)*($CJ90:$HN90&lt;=$CJ$2:$HN$2-1)*($CJ90:$HN90&gt;0),1))</f>
        <v>0</v>
      </c>
      <c r="AP90" s="78">
        <f t="array" ref="AP90">SUM(IF(($CJ$89:$HN$89=AP$89)*($CJ90:$HN90&lt;=$CJ$2:$HN$2-1)*($CJ90:$HN90&gt;0),1))</f>
        <v>1</v>
      </c>
      <c r="AQ90" s="78">
        <f t="array" ref="AQ90">SUM(IF(($CJ$89:$HN$89=AQ$89)*($CJ90:$HN90&lt;=$CJ$2:$HN$2-1)*($CJ90:$HN90&gt;0),1))</f>
        <v>0</v>
      </c>
      <c r="AR90" s="78">
        <f t="array" ref="AR90">SUM(IF(($CJ$89:$HN$89=AR$89)*($CJ90:$HN90&lt;=$CJ$2:$HN$2-1)*($CJ90:$HN90&gt;0),1))</f>
        <v>0</v>
      </c>
      <c r="AS90" s="78">
        <f t="array" ref="AS90">SUM(IF(($CJ$89:$HN$89=AS$89)*($CJ90:$HN90&lt;=$CJ$2:$HN$2-1)*($CJ90:$HN90&gt;0),1))</f>
        <v>0</v>
      </c>
      <c r="AT90" s="78">
        <f t="array" ref="AT90">SUM(IF(($CJ$89:$HN$89=AT$89)*($CJ90:$HN90&lt;=$CJ$2:$HN$2-1)*($CJ90:$HN90&gt;0),1))</f>
        <v>0</v>
      </c>
      <c r="AU90" s="78">
        <f t="array" ref="AU90">SUM(IF(($CJ$89:$HN$89=AU$89)*($CJ90:$HN90&lt;=$CJ$2:$HN$2-1)*($CJ90:$HN90&gt;0),1))</f>
        <v>0</v>
      </c>
      <c r="AV90" s="78">
        <f t="array" ref="AV90">SUM(IF(($CJ$89:$HN$89=AV$89)*($CJ90:$HN90&lt;=$CJ$2:$HN$2-1)*($CJ90:$HN90&gt;0),1))</f>
        <v>0</v>
      </c>
      <c r="AW90" s="78">
        <f t="array" ref="AW90">SUM(IF(($CJ$89:$HN$89=AW$89)*($CJ90:$HN90&lt;=$CJ$2:$HN$2-1)*($CJ90:$HN90&gt;0),1))</f>
        <v>0</v>
      </c>
      <c r="AX90" s="78">
        <f t="array" ref="AX90">SUM(IF(($CJ$89:$HN$89=AX$89)*($CJ90:$HN90&lt;=$CJ$2:$HN$2-1)*($CJ90:$HN90&gt;0),1))</f>
        <v>0</v>
      </c>
      <c r="AY90" s="78">
        <f t="array" ref="AY90">SUM(IF(($CJ$89:$HN$89=AY$89)*($CJ90:$HN90&lt;=$CJ$2:$HN$2-1)*($CJ90:$HN90&gt;0),1))</f>
        <v>0</v>
      </c>
      <c r="AZ90" s="78">
        <f t="array" ref="AZ90">SUM(IF(($CJ$89:$HN$89=AZ$89)*($CJ90:$HN90&lt;=$CJ$2:$HN$2-1)*($CJ90:$HN90&gt;0),1))</f>
        <v>0</v>
      </c>
      <c r="BA90" s="78">
        <f t="array" ref="BA90">SUM(IF(($CJ$89:$HN$89=BA$89)*($CJ90:$HN90&lt;=$CJ$2:$HN$2-1)*($CJ90:$HN90&gt;0),1))</f>
        <v>0</v>
      </c>
      <c r="BB90" s="78">
        <f t="array" ref="BB90">SUM(IF(($CJ$89:$HN$89=BB$89)*($CJ90:$HN90&lt;=$CJ$2:$HN$2-1)*($CJ90:$HN90&gt;0),1))</f>
        <v>0</v>
      </c>
      <c r="BC90" s="78">
        <f t="array" ref="BC90">SUM(IF(($CJ$89:$HN$89=BC$89)*($CJ90:$HN90&lt;=$CJ$2:$HN$2-1)*($CJ90:$HN90&gt;0),1))</f>
        <v>0</v>
      </c>
      <c r="BD90" s="78">
        <f t="array" ref="BD90">SUM(IF(($CJ$89:$HN$89=BD$89)*($CJ90:$HN90&lt;=$CJ$2:$HN$2-1)*($CJ90:$HN90&gt;0),1))</f>
        <v>0</v>
      </c>
      <c r="BE90" s="78">
        <f t="array" ref="BE90">SUM(IF(($CJ$89:$HN$89=BE$89)*($CJ90:$HN90&lt;=$CJ$2:$HN$2-1)*($CJ90:$HN90&gt;0),1))</f>
        <v>0</v>
      </c>
      <c r="BF90" s="78">
        <f t="shared" ref="BF90:BO99" si="116">SUMIF($CJ$89:$HN$89,BF$89,$CJ90:$HN90)</f>
        <v>5</v>
      </c>
      <c r="BG90" s="78">
        <f t="shared" si="116"/>
        <v>5</v>
      </c>
      <c r="BH90" s="78">
        <f t="shared" si="116"/>
        <v>8</v>
      </c>
      <c r="BI90" s="78">
        <f t="shared" si="116"/>
        <v>6</v>
      </c>
      <c r="BJ90" s="78">
        <f t="shared" si="116"/>
        <v>7</v>
      </c>
      <c r="BK90" s="78">
        <f t="shared" si="116"/>
        <v>7</v>
      </c>
      <c r="BL90" s="78">
        <f t="shared" si="116"/>
        <v>6</v>
      </c>
      <c r="BM90" s="78">
        <f t="shared" si="116"/>
        <v>4</v>
      </c>
      <c r="BN90" s="78">
        <f t="shared" si="116"/>
        <v>0</v>
      </c>
      <c r="BO90" s="78">
        <f t="shared" si="116"/>
        <v>9</v>
      </c>
      <c r="BP90" s="78">
        <f t="shared" ref="BP90:BY99" si="117">SUMIF($CJ$89:$HN$89,BP$89,$CJ90:$HN90)</f>
        <v>7</v>
      </c>
      <c r="BQ90" s="78">
        <f t="shared" si="117"/>
        <v>6</v>
      </c>
      <c r="BR90" s="78">
        <f t="shared" si="117"/>
        <v>7</v>
      </c>
      <c r="BS90" s="78">
        <f t="shared" si="117"/>
        <v>8</v>
      </c>
      <c r="BT90" s="78">
        <f t="shared" si="117"/>
        <v>0</v>
      </c>
      <c r="BU90" s="78">
        <f t="shared" si="117"/>
        <v>0</v>
      </c>
      <c r="BV90" s="78">
        <f t="shared" si="117"/>
        <v>0</v>
      </c>
      <c r="BW90" s="78">
        <f t="shared" si="117"/>
        <v>0</v>
      </c>
      <c r="BX90" s="78">
        <f t="shared" si="117"/>
        <v>0</v>
      </c>
      <c r="BY90" s="78">
        <f t="shared" si="117"/>
        <v>0</v>
      </c>
      <c r="BZ90" s="78">
        <f t="shared" ref="BZ90:CF99" si="118">SUMIF($CJ$89:$HN$89,BZ$89,$CJ90:$HN90)</f>
        <v>0</v>
      </c>
      <c r="CA90" s="78">
        <f t="shared" si="118"/>
        <v>0</v>
      </c>
      <c r="CB90" s="78">
        <f t="shared" si="118"/>
        <v>0</v>
      </c>
      <c r="CC90" s="78">
        <f t="shared" si="118"/>
        <v>0</v>
      </c>
      <c r="CD90" s="78">
        <f t="shared" si="118"/>
        <v>0</v>
      </c>
      <c r="CE90" s="78">
        <f t="shared" si="118"/>
        <v>0</v>
      </c>
      <c r="CF90" s="78">
        <f t="shared" si="118"/>
        <v>0</v>
      </c>
      <c r="CG90" s="2" t="s">
        <v>319</v>
      </c>
      <c r="CH90" s="2" t="s">
        <v>0</v>
      </c>
      <c r="CI90" s="2">
        <v>1</v>
      </c>
      <c r="CJ90" s="91">
        <v>3</v>
      </c>
      <c r="CK90" s="91">
        <v>3</v>
      </c>
      <c r="CL90" s="91">
        <v>4</v>
      </c>
      <c r="CM90" s="91">
        <v>3</v>
      </c>
      <c r="CN90" s="91">
        <v>4</v>
      </c>
      <c r="CO90" s="91">
        <v>3</v>
      </c>
      <c r="CP90" s="91">
        <v>3</v>
      </c>
      <c r="CQ90" s="91">
        <v>2</v>
      </c>
      <c r="CR90" s="91">
        <v>3</v>
      </c>
      <c r="CS90" s="91">
        <v>3</v>
      </c>
      <c r="CT90" s="91">
        <v>4</v>
      </c>
      <c r="CU90" s="91">
        <v>3</v>
      </c>
      <c r="CV90" s="91">
        <v>4</v>
      </c>
      <c r="CW90" s="91">
        <v>2</v>
      </c>
      <c r="CX90" s="91">
        <v>2</v>
      </c>
      <c r="CY90" s="91">
        <v>4</v>
      </c>
      <c r="CZ90" s="91">
        <v>3</v>
      </c>
      <c r="DA90" s="91">
        <v>3</v>
      </c>
      <c r="DB90" s="91">
        <v>4</v>
      </c>
      <c r="DC90" s="91">
        <v>3</v>
      </c>
      <c r="DD90" s="91">
        <v>2</v>
      </c>
      <c r="DE90" s="91">
        <v>6</v>
      </c>
      <c r="DF90" s="91">
        <v>4</v>
      </c>
      <c r="DG90" s="91">
        <v>2</v>
      </c>
      <c r="DH90" s="91">
        <v>4</v>
      </c>
      <c r="DI90" s="91">
        <v>4</v>
      </c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</row>
    <row r="91" spans="1:156" s="2" customFormat="1" x14ac:dyDescent="0.25">
      <c r="A91" s="2" t="str">
        <f>IF(CI91="","",IF(CI91&lt;&gt;"NF",CH91&amp;CI91+COUNTIF($C$90:$C90,C91),CH91&amp;CI91&amp;COUNTIF($C$90:$C90,C91)))</f>
        <v>M2</v>
      </c>
      <c r="B91" s="2" t="str">
        <f t="array" aca="1" ref="B91" ca="1">INDEX(Spielerliste,MATCH(SMALL(COUNTIF(Spielerliste,"&lt;"&amp;Spielerliste),ROWS(CG$90:CG91)),COUNTIF(Spielerliste,"&lt;"&amp;Spielerliste),0))</f>
        <v>Andreas Nechi</v>
      </c>
      <c r="C91" s="2" t="str">
        <f t="shared" si="113"/>
        <v>M2</v>
      </c>
      <c r="D91" s="2">
        <f t="array" ref="D91">SUM(($CJ91:$HN91=$CJ$2:$HN$2-1)*($CJ91:$HN91&gt;0))</f>
        <v>3</v>
      </c>
      <c r="E91" s="2">
        <f t="array" ref="E91">SUM(($CJ91:$HN91&lt;$CJ$2:$HN$2-1)*($CJ91:$HN91&gt;0))</f>
        <v>0</v>
      </c>
      <c r="F91" s="2">
        <f t="array" ref="F91">SUM(($CJ91:$HN91=$CJ$2:$HN$2+1)*($CJ91:$HN91&gt;0))</f>
        <v>5</v>
      </c>
      <c r="G91" s="2">
        <f t="array" ref="G91">SUM(($CJ91:$HN91&gt;$CJ$2:$HN$2+1)*($CJ91:$HN91&gt;0))</f>
        <v>1</v>
      </c>
      <c r="H91" s="2">
        <f t="shared" ref="H91:H154" si="119">D91+E91</f>
        <v>3</v>
      </c>
      <c r="I91" s="2">
        <f t="shared" ref="I91:I154" si="120">F91+G91</f>
        <v>6</v>
      </c>
      <c r="J91" s="2">
        <f t="shared" si="114"/>
        <v>40</v>
      </c>
      <c r="K91" s="2">
        <f t="shared" si="114"/>
        <v>46</v>
      </c>
      <c r="L91" s="2">
        <f t="shared" si="114"/>
        <v>0</v>
      </c>
      <c r="M91" s="2">
        <f t="shared" si="114"/>
        <v>0</v>
      </c>
      <c r="N91" s="2">
        <f t="shared" si="114"/>
        <v>0</v>
      </c>
      <c r="O91" s="2">
        <f>IF(K91&gt;0,($J91/Parameter!$B$1)-($K91/Parameter!$B$2),"")</f>
        <v>-0.46153846153846123</v>
      </c>
      <c r="P91" s="2" t="str">
        <f>IF(L91&gt;0,($K91/Parameter!$B$2)-($L91/Parameter!$B$3),"")</f>
        <v/>
      </c>
      <c r="Q91" s="2" t="str">
        <f>IF(M91&gt;0,($L91/Parameter!$B$3)-($M91/Parameter!$B$4),"")</f>
        <v/>
      </c>
      <c r="R91" s="2">
        <f t="array" ref="R91">IF($J91&gt;0,SUM(($CJ91:$HN91&lt;$CJ$2:$HN$2)*($CJ91:$HN91&gt;0)*($CJ$88:$HN$88="Round 1")),"")</f>
        <v>2</v>
      </c>
      <c r="S91" s="2">
        <f t="array" ref="S91">IF($J91&gt;0,SUM(($CJ91:$HN91&gt;$CJ$2:$HN$2)*($CJ91:$HN91&gt;0)*($CJ$88:$HN$88="Round 1")),"")</f>
        <v>1</v>
      </c>
      <c r="T91" s="2">
        <f t="array" ref="T91">IF($K91&gt;0,SUM(($CJ91:$HN91&lt;$CJ$2:$HN$2)*($CJ91:$HN91&gt;0)*($CJ$88:$HN$88="Round 2")),"")</f>
        <v>1</v>
      </c>
      <c r="U91" s="2">
        <f t="array" ref="U91">IF($K91&gt;0,SUM(($CJ91:$HN91&gt;$CJ$2:$HN$2)*($CJ91:$HN91&gt;0)*($CJ$88:$HN$88="Round 2")),"")</f>
        <v>5</v>
      </c>
      <c r="V91" s="2" t="str">
        <f t="array" ref="V91">IF($L91&gt;0,SUM(($CJ91:$HN91&lt;$CJ$2:$HN$2)*($CJ91:$HN91&gt;0)*($CJ$88:$HN$88="Round 3")),"")</f>
        <v/>
      </c>
      <c r="W91" s="2" t="str">
        <f t="array" ref="W91">IF($L91&gt;0,SUM(($CJ91:$HN91&gt;$CJ$2:$HN$2)*($CJ91:$HN91&gt;0)*($CJ$88:$HN$88="Round 3")),"")</f>
        <v/>
      </c>
      <c r="X91" s="2" t="str">
        <f t="array" ref="X91">IF($M91&gt;0,SUM(($CJ91:$HN91&lt;$CJ$2:$HN$2)*($CJ91:$HN91&gt;0)*($CJ$88:$HN$88="Final")),"")</f>
        <v/>
      </c>
      <c r="Y91" s="2" t="str">
        <f t="array" ref="Y91">IF($M91&gt;0,SUM(($CJ91:$HN91&gt;$CJ$2:$HN$2)*($CJ91:$HN91&gt;0)*($CJ$88:$HN$88="Final")),"")</f>
        <v/>
      </c>
      <c r="Z91" s="2">
        <f t="shared" ref="Z91:Z154" si="121">RANK($AD91,$AD$90:$AD$504,1)</f>
        <v>2</v>
      </c>
      <c r="AA91" s="2">
        <f>IF(ISNUMBER($CI91)=TRUE,ROUND((2*Parameter!$B$13)-(SUM($J91:$L91)*Parameter!$B$13/Parameter!$B$12), 3),0)</f>
        <v>1022.398</v>
      </c>
      <c r="AB91" s="2">
        <f>IF(AND(CG91&lt;&gt;"",CI91&lt;&gt;"NF"),INDEX('Skill-O-Meter'!$A:$A,MATCH(CG91,'Skill-O-Meter'!$C:$C,0)),"")</f>
        <v>1009.75</v>
      </c>
      <c r="AC91" s="2">
        <f t="shared" ref="AC91:AC154" si="122">IF(AA91&lt;&gt;0,AA91-AB91,"")</f>
        <v>12.648000000000025</v>
      </c>
      <c r="AD91" s="2">
        <f t="shared" si="115"/>
        <v>286.00090999999998</v>
      </c>
      <c r="AE91" s="78">
        <f t="array" ref="AE91">SUM(IF(($CJ$89:$HN$89=AE$89)*($CJ91:$HN91&lt;=$CJ$2:$HN$2-1)*($CJ91:$HN91&gt;0),1))</f>
        <v>0</v>
      </c>
      <c r="AF91" s="78">
        <f t="array" ref="AF91">SUM(IF(($CJ$89:$HN$89=AF$89)*($CJ91:$HN91&lt;=$CJ$2:$HN$2-1)*($CJ91:$HN91&gt;0),1))</f>
        <v>0</v>
      </c>
      <c r="AG91" s="78">
        <f t="array" ref="AG91">SUM(IF(($CJ$89:$HN$89=AG$89)*($CJ91:$HN91&lt;=$CJ$2:$HN$2-1)*($CJ91:$HN91&gt;0),1))</f>
        <v>0</v>
      </c>
      <c r="AH91" s="78">
        <f t="array" ref="AH91">SUM(IF(($CJ$89:$HN$89=AH$89)*($CJ91:$HN91&lt;=$CJ$2:$HN$2-1)*($CJ91:$HN91&gt;0),1))</f>
        <v>0</v>
      </c>
      <c r="AI91" s="78">
        <f t="array" ref="AI91">SUM(IF(($CJ$89:$HN$89=AI$89)*($CJ91:$HN91&lt;=$CJ$2:$HN$2-1)*($CJ91:$HN91&gt;0),1))</f>
        <v>0</v>
      </c>
      <c r="AJ91" s="78">
        <f t="array" ref="AJ91">SUM(IF(($CJ$89:$HN$89=AJ$89)*($CJ91:$HN91&lt;=$CJ$2:$HN$2-1)*($CJ91:$HN91&gt;0),1))</f>
        <v>0</v>
      </c>
      <c r="AK91" s="78">
        <f t="array" ref="AK91">SUM(IF(($CJ$89:$HN$89=AK$89)*($CJ91:$HN91&lt;=$CJ$2:$HN$2-1)*($CJ91:$HN91&gt;0),1))</f>
        <v>0</v>
      </c>
      <c r="AL91" s="78">
        <f t="array" ref="AL91">SUM(IF(($CJ$89:$HN$89=AL$89)*($CJ91:$HN91&lt;=$CJ$2:$HN$2-1)*($CJ91:$HN91&gt;0),1))</f>
        <v>1</v>
      </c>
      <c r="AM91" s="78">
        <f t="array" ref="AM91">SUM(IF(($CJ$89:$HN$89=AM$89)*($CJ91:$HN91&lt;=$CJ$2:$HN$2-1)*($CJ91:$HN91&gt;0),1))</f>
        <v>0</v>
      </c>
      <c r="AN91" s="78">
        <f t="array" ref="AN91">SUM(IF(($CJ$89:$HN$89=AN$89)*($CJ91:$HN91&lt;=$CJ$2:$HN$2-1)*($CJ91:$HN91&gt;0),1))</f>
        <v>0</v>
      </c>
      <c r="AO91" s="78">
        <f t="array" ref="AO91">SUM(IF(($CJ$89:$HN$89=AO$89)*($CJ91:$HN91&lt;=$CJ$2:$HN$2-1)*($CJ91:$HN91&gt;0),1))</f>
        <v>0</v>
      </c>
      <c r="AP91" s="78">
        <f t="array" ref="AP91">SUM(IF(($CJ$89:$HN$89=AP$89)*($CJ91:$HN91&lt;=$CJ$2:$HN$2-1)*($CJ91:$HN91&gt;0),1))</f>
        <v>0</v>
      </c>
      <c r="AQ91" s="78">
        <f t="array" ref="AQ91">SUM(IF(($CJ$89:$HN$89=AQ$89)*($CJ91:$HN91&lt;=$CJ$2:$HN$2-1)*($CJ91:$HN91&gt;0),1))</f>
        <v>1</v>
      </c>
      <c r="AR91" s="78">
        <f t="array" ref="AR91">SUM(IF(($CJ$89:$HN$89=AR$89)*($CJ91:$HN91&lt;=$CJ$2:$HN$2-1)*($CJ91:$HN91&gt;0),1))</f>
        <v>1</v>
      </c>
      <c r="AS91" s="78">
        <f t="array" ref="AS91">SUM(IF(($CJ$89:$HN$89=AS$89)*($CJ91:$HN91&lt;=$CJ$2:$HN$2-1)*($CJ91:$HN91&gt;0),1))</f>
        <v>0</v>
      </c>
      <c r="AT91" s="78">
        <f t="array" ref="AT91">SUM(IF(($CJ$89:$HN$89=AT$89)*($CJ91:$HN91&lt;=$CJ$2:$HN$2-1)*($CJ91:$HN91&gt;0),1))</f>
        <v>0</v>
      </c>
      <c r="AU91" s="78">
        <f t="array" ref="AU91">SUM(IF(($CJ$89:$HN$89=AU$89)*($CJ91:$HN91&lt;=$CJ$2:$HN$2-1)*($CJ91:$HN91&gt;0),1))</f>
        <v>0</v>
      </c>
      <c r="AV91" s="78">
        <f t="array" ref="AV91">SUM(IF(($CJ$89:$HN$89=AV$89)*($CJ91:$HN91&lt;=$CJ$2:$HN$2-1)*($CJ91:$HN91&gt;0),1))</f>
        <v>0</v>
      </c>
      <c r="AW91" s="78">
        <f t="array" ref="AW91">SUM(IF(($CJ$89:$HN$89=AW$89)*($CJ91:$HN91&lt;=$CJ$2:$HN$2-1)*($CJ91:$HN91&gt;0),1))</f>
        <v>0</v>
      </c>
      <c r="AX91" s="78">
        <f t="array" ref="AX91">SUM(IF(($CJ$89:$HN$89=AX$89)*($CJ91:$HN91&lt;=$CJ$2:$HN$2-1)*($CJ91:$HN91&gt;0),1))</f>
        <v>0</v>
      </c>
      <c r="AY91" s="78">
        <f t="array" ref="AY91">SUM(IF(($CJ$89:$HN$89=AY$89)*($CJ91:$HN91&lt;=$CJ$2:$HN$2-1)*($CJ91:$HN91&gt;0),1))</f>
        <v>0</v>
      </c>
      <c r="AZ91" s="78">
        <f t="array" ref="AZ91">SUM(IF(($CJ$89:$HN$89=AZ$89)*($CJ91:$HN91&lt;=$CJ$2:$HN$2-1)*($CJ91:$HN91&gt;0),1))</f>
        <v>0</v>
      </c>
      <c r="BA91" s="78">
        <f t="array" ref="BA91">SUM(IF(($CJ$89:$HN$89=BA$89)*($CJ91:$HN91&lt;=$CJ$2:$HN$2-1)*($CJ91:$HN91&gt;0),1))</f>
        <v>0</v>
      </c>
      <c r="BB91" s="78">
        <f t="array" ref="BB91">SUM(IF(($CJ$89:$HN$89=BB$89)*($CJ91:$HN91&lt;=$CJ$2:$HN$2-1)*($CJ91:$HN91&gt;0),1))</f>
        <v>0</v>
      </c>
      <c r="BC91" s="78">
        <f t="array" ref="BC91">SUM(IF(($CJ$89:$HN$89=BC$89)*($CJ91:$HN91&lt;=$CJ$2:$HN$2-1)*($CJ91:$HN91&gt;0),1))</f>
        <v>0</v>
      </c>
      <c r="BD91" s="78">
        <f t="array" ref="BD91">SUM(IF(($CJ$89:$HN$89=BD$89)*($CJ91:$HN91&lt;=$CJ$2:$HN$2-1)*($CJ91:$HN91&gt;0),1))</f>
        <v>0</v>
      </c>
      <c r="BE91" s="78">
        <f t="array" ref="BE91">SUM(IF(($CJ$89:$HN$89=BE$89)*($CJ91:$HN91&lt;=$CJ$2:$HN$2-1)*($CJ91:$HN91&gt;0),1))</f>
        <v>0</v>
      </c>
      <c r="BF91" s="78">
        <f t="shared" si="116"/>
        <v>6</v>
      </c>
      <c r="BG91" s="78">
        <f t="shared" si="116"/>
        <v>6</v>
      </c>
      <c r="BH91" s="78">
        <f t="shared" si="116"/>
        <v>7</v>
      </c>
      <c r="BI91" s="78">
        <f t="shared" si="116"/>
        <v>7</v>
      </c>
      <c r="BJ91" s="78">
        <f t="shared" si="116"/>
        <v>6</v>
      </c>
      <c r="BK91" s="78">
        <f t="shared" si="116"/>
        <v>8</v>
      </c>
      <c r="BL91" s="78">
        <f t="shared" si="116"/>
        <v>6</v>
      </c>
      <c r="BM91" s="78">
        <f t="shared" si="116"/>
        <v>5</v>
      </c>
      <c r="BN91" s="78">
        <f t="shared" si="116"/>
        <v>0</v>
      </c>
      <c r="BO91" s="78">
        <f t="shared" si="116"/>
        <v>9</v>
      </c>
      <c r="BP91" s="78">
        <f t="shared" si="117"/>
        <v>8</v>
      </c>
      <c r="BQ91" s="78">
        <f t="shared" si="117"/>
        <v>6</v>
      </c>
      <c r="BR91" s="78">
        <f t="shared" si="117"/>
        <v>5</v>
      </c>
      <c r="BS91" s="78">
        <f t="shared" si="117"/>
        <v>7</v>
      </c>
      <c r="BT91" s="78">
        <f t="shared" si="117"/>
        <v>0</v>
      </c>
      <c r="BU91" s="78">
        <f t="shared" si="117"/>
        <v>0</v>
      </c>
      <c r="BV91" s="78">
        <f t="shared" si="117"/>
        <v>0</v>
      </c>
      <c r="BW91" s="78">
        <f t="shared" si="117"/>
        <v>0</v>
      </c>
      <c r="BX91" s="78">
        <f t="shared" si="117"/>
        <v>0</v>
      </c>
      <c r="BY91" s="78">
        <f t="shared" si="117"/>
        <v>0</v>
      </c>
      <c r="BZ91" s="78">
        <f t="shared" si="118"/>
        <v>0</v>
      </c>
      <c r="CA91" s="78">
        <f t="shared" si="118"/>
        <v>0</v>
      </c>
      <c r="CB91" s="78">
        <f t="shared" si="118"/>
        <v>0</v>
      </c>
      <c r="CC91" s="78">
        <f t="shared" si="118"/>
        <v>0</v>
      </c>
      <c r="CD91" s="78">
        <f t="shared" si="118"/>
        <v>0</v>
      </c>
      <c r="CE91" s="78">
        <f t="shared" si="118"/>
        <v>0</v>
      </c>
      <c r="CF91" s="78">
        <f t="shared" si="118"/>
        <v>0</v>
      </c>
      <c r="CG91" s="2" t="s">
        <v>1</v>
      </c>
      <c r="CH91" s="2" t="s">
        <v>0</v>
      </c>
      <c r="CI91" s="2">
        <v>2</v>
      </c>
      <c r="CJ91" s="91">
        <v>3</v>
      </c>
      <c r="CK91" s="91">
        <v>3</v>
      </c>
      <c r="CL91" s="91">
        <v>3</v>
      </c>
      <c r="CM91" s="91">
        <v>3</v>
      </c>
      <c r="CN91" s="91">
        <v>3</v>
      </c>
      <c r="CO91" s="91">
        <v>3</v>
      </c>
      <c r="CP91" s="91">
        <v>3</v>
      </c>
      <c r="CQ91" s="91">
        <v>2</v>
      </c>
      <c r="CR91" s="91">
        <v>4</v>
      </c>
      <c r="CS91" s="91">
        <v>4</v>
      </c>
      <c r="CT91" s="91">
        <v>3</v>
      </c>
      <c r="CU91" s="91">
        <v>2</v>
      </c>
      <c r="CV91" s="91">
        <v>4</v>
      </c>
      <c r="CW91" s="91">
        <v>3</v>
      </c>
      <c r="CX91" s="91">
        <v>3</v>
      </c>
      <c r="CY91" s="91">
        <v>4</v>
      </c>
      <c r="CZ91" s="91">
        <v>4</v>
      </c>
      <c r="DA91" s="91">
        <v>3</v>
      </c>
      <c r="DB91" s="91">
        <v>5</v>
      </c>
      <c r="DC91" s="91">
        <v>3</v>
      </c>
      <c r="DD91" s="91">
        <v>3</v>
      </c>
      <c r="DE91" s="91">
        <v>5</v>
      </c>
      <c r="DF91" s="91">
        <v>4</v>
      </c>
      <c r="DG91" s="91">
        <v>3</v>
      </c>
      <c r="DH91" s="91">
        <v>3</v>
      </c>
      <c r="DI91" s="91">
        <v>3</v>
      </c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</row>
    <row r="92" spans="1:156" s="2" customFormat="1" x14ac:dyDescent="0.25">
      <c r="A92" s="2" t="str">
        <f>IF(CI92="","",IF(CI92&lt;&gt;"NF",CH92&amp;CI92+COUNTIF($C$90:$C91,C92),CH92&amp;CI92&amp;COUNTIF($C$90:$C91,C92)))</f>
        <v>M3</v>
      </c>
      <c r="B92" s="2" t="str">
        <f t="array" aca="1" ref="B92" ca="1">INDEX(Spielerliste,MATCH(SMALL(COUNTIF(Spielerliste,"&lt;"&amp;Spielerliste),ROWS(CG$90:CG92)),COUNTIF(Spielerliste,"&lt;"&amp;Spielerliste),0))</f>
        <v>Bernadette Brandeis</v>
      </c>
      <c r="C92" s="2" t="str">
        <f t="shared" si="113"/>
        <v>M3</v>
      </c>
      <c r="D92" s="2">
        <f t="array" ref="D92">SUM(($CJ92:$HN92=$CJ$2:$HN$2-1)*($CJ92:$HN92&gt;0))</f>
        <v>4</v>
      </c>
      <c r="E92" s="2">
        <f t="array" ref="E92">SUM(($CJ92:$HN92&lt;$CJ$2:$HN$2-1)*($CJ92:$HN92&gt;0))</f>
        <v>0</v>
      </c>
      <c r="F92" s="2">
        <f t="array" ref="F92">SUM(($CJ92:$HN92=$CJ$2:$HN$2+1)*($CJ92:$HN92&gt;0))</f>
        <v>11</v>
      </c>
      <c r="G92" s="2">
        <f t="array" ref="G92">SUM(($CJ92:$HN92&gt;$CJ$2:$HN$2+1)*($CJ92:$HN92&gt;0))</f>
        <v>0</v>
      </c>
      <c r="H92" s="2">
        <f t="shared" si="119"/>
        <v>4</v>
      </c>
      <c r="I92" s="2">
        <f t="shared" si="120"/>
        <v>11</v>
      </c>
      <c r="J92" s="2">
        <f t="shared" si="114"/>
        <v>45</v>
      </c>
      <c r="K92" s="2">
        <f t="shared" si="114"/>
        <v>44</v>
      </c>
      <c r="L92" s="2">
        <f t="shared" si="114"/>
        <v>0</v>
      </c>
      <c r="M92" s="2">
        <f t="shared" si="114"/>
        <v>0</v>
      </c>
      <c r="N92" s="2">
        <f t="shared" si="114"/>
        <v>0</v>
      </c>
      <c r="O92" s="2">
        <f>IF(K92&gt;0,($J92/Parameter!$B$1)-($K92/Parameter!$B$2),"")</f>
        <v>7.6923076923077094E-2</v>
      </c>
      <c r="P92" s="2" t="str">
        <f>IF(L92&gt;0,($K92/Parameter!$B$2)-($L92/Parameter!$B$3),"")</f>
        <v/>
      </c>
      <c r="Q92" s="2" t="str">
        <f>IF(M92&gt;0,($L92/Parameter!$B$3)-($M92/Parameter!$B$4),"")</f>
        <v/>
      </c>
      <c r="R92" s="2">
        <f t="array" ref="R92">IF($J92&gt;0,SUM(($CJ92:$HN92&lt;$CJ$2:$HN$2)*($CJ92:$HN92&gt;0)*($CJ$88:$HN$88="Round 1")),"")</f>
        <v>2</v>
      </c>
      <c r="S92" s="2">
        <f t="array" ref="S92">IF($J92&gt;0,SUM(($CJ92:$HN92&gt;$CJ$2:$HN$2)*($CJ92:$HN92&gt;0)*($CJ$88:$HN$88="Round 1")),"")</f>
        <v>6</v>
      </c>
      <c r="T92" s="2">
        <f t="array" ref="T92">IF($K92&gt;0,SUM(($CJ92:$HN92&lt;$CJ$2:$HN$2)*($CJ92:$HN92&gt;0)*($CJ$88:$HN$88="Round 2")),"")</f>
        <v>2</v>
      </c>
      <c r="U92" s="2">
        <f t="array" ref="U92">IF($K92&gt;0,SUM(($CJ92:$HN92&gt;$CJ$2:$HN$2)*($CJ92:$HN92&gt;0)*($CJ$88:$HN$88="Round 2")),"")</f>
        <v>5</v>
      </c>
      <c r="V92" s="2" t="str">
        <f t="array" ref="V92">IF($L92&gt;0,SUM(($CJ92:$HN92&lt;$CJ$2:$HN$2)*($CJ92:$HN92&gt;0)*($CJ$88:$HN$88="Round 3")),"")</f>
        <v/>
      </c>
      <c r="W92" s="2" t="str">
        <f t="array" ref="W92">IF($L92&gt;0,SUM(($CJ92:$HN92&gt;$CJ$2:$HN$2)*($CJ92:$HN92&gt;0)*($CJ$88:$HN$88="Round 3")),"")</f>
        <v/>
      </c>
      <c r="X92" s="2" t="str">
        <f t="array" ref="X92">IF($M92&gt;0,SUM(($CJ92:$HN92&lt;$CJ$2:$HN$2)*($CJ92:$HN92&gt;0)*($CJ$88:$HN$88="Final")),"")</f>
        <v/>
      </c>
      <c r="Y92" s="2" t="str">
        <f t="array" ref="Y92">IF($M92&gt;0,SUM(($CJ92:$HN92&gt;$CJ$2:$HN$2)*($CJ92:$HN92&gt;0)*($CJ$88:$HN$88="Final")),"")</f>
        <v/>
      </c>
      <c r="Z92" s="2">
        <f t="shared" si="121"/>
        <v>3</v>
      </c>
      <c r="AA92" s="2">
        <f>IF(ISNUMBER($CI92)=TRUE,ROUND((2*Parameter!$B$13)-(SUM($J92:$L92)*Parameter!$B$13/Parameter!$B$12), 3),0)</f>
        <v>988.16600000000005</v>
      </c>
      <c r="AB92" s="2">
        <f>IF(AND(CG92&lt;&gt;"",CI92&lt;&gt;"NF"),INDEX('Skill-O-Meter'!$A:$A,MATCH(CG92,'Skill-O-Meter'!$C:$C,0)),"")</f>
        <v>1015.59</v>
      </c>
      <c r="AC92" s="2">
        <f t="shared" si="122"/>
        <v>-27.423999999999978</v>
      </c>
      <c r="AD92" s="2">
        <f t="shared" si="115"/>
        <v>289.00092000000001</v>
      </c>
      <c r="AE92" s="78">
        <f t="array" ref="AE92">SUM(IF(($CJ$89:$HN$89=AE$89)*($CJ92:$HN92&lt;=$CJ$2:$HN$2-1)*($CJ92:$HN92&gt;0),1))</f>
        <v>0</v>
      </c>
      <c r="AF92" s="78">
        <f t="array" ref="AF92">SUM(IF(($CJ$89:$HN$89=AF$89)*($CJ92:$HN92&lt;=$CJ$2:$HN$2-1)*($CJ92:$HN92&gt;0),1))</f>
        <v>2</v>
      </c>
      <c r="AG92" s="78">
        <f t="array" ref="AG92">SUM(IF(($CJ$89:$HN$89=AG$89)*($CJ92:$HN92&lt;=$CJ$2:$HN$2-1)*($CJ92:$HN92&gt;0),1))</f>
        <v>0</v>
      </c>
      <c r="AH92" s="78">
        <f t="array" ref="AH92">SUM(IF(($CJ$89:$HN$89=AH$89)*($CJ92:$HN92&lt;=$CJ$2:$HN$2-1)*($CJ92:$HN92&gt;0),1))</f>
        <v>1</v>
      </c>
      <c r="AI92" s="78">
        <f t="array" ref="AI92">SUM(IF(($CJ$89:$HN$89=AI$89)*($CJ92:$HN92&lt;=$CJ$2:$HN$2-1)*($CJ92:$HN92&gt;0),1))</f>
        <v>1</v>
      </c>
      <c r="AJ92" s="78">
        <f t="array" ref="AJ92">SUM(IF(($CJ$89:$HN$89=AJ$89)*($CJ92:$HN92&lt;=$CJ$2:$HN$2-1)*($CJ92:$HN92&gt;0),1))</f>
        <v>0</v>
      </c>
      <c r="AK92" s="78">
        <f t="array" ref="AK92">SUM(IF(($CJ$89:$HN$89=AK$89)*($CJ92:$HN92&lt;=$CJ$2:$HN$2-1)*($CJ92:$HN92&gt;0),1))</f>
        <v>0</v>
      </c>
      <c r="AL92" s="78">
        <f t="array" ref="AL92">SUM(IF(($CJ$89:$HN$89=AL$89)*($CJ92:$HN92&lt;=$CJ$2:$HN$2-1)*($CJ92:$HN92&gt;0),1))</f>
        <v>0</v>
      </c>
      <c r="AM92" s="78">
        <f t="array" ref="AM92">SUM(IF(($CJ$89:$HN$89=AM$89)*($CJ92:$HN92&lt;=$CJ$2:$HN$2-1)*($CJ92:$HN92&gt;0),1))</f>
        <v>0</v>
      </c>
      <c r="AN92" s="78">
        <f t="array" ref="AN92">SUM(IF(($CJ$89:$HN$89=AN$89)*($CJ92:$HN92&lt;=$CJ$2:$HN$2-1)*($CJ92:$HN92&gt;0),1))</f>
        <v>0</v>
      </c>
      <c r="AO92" s="78">
        <f t="array" ref="AO92">SUM(IF(($CJ$89:$HN$89=AO$89)*($CJ92:$HN92&lt;=$CJ$2:$HN$2-1)*($CJ92:$HN92&gt;0),1))</f>
        <v>0</v>
      </c>
      <c r="AP92" s="78">
        <f t="array" ref="AP92">SUM(IF(($CJ$89:$HN$89=AP$89)*($CJ92:$HN92&lt;=$CJ$2:$HN$2-1)*($CJ92:$HN92&gt;0),1))</f>
        <v>0</v>
      </c>
      <c r="AQ92" s="78">
        <f t="array" ref="AQ92">SUM(IF(($CJ$89:$HN$89=AQ$89)*($CJ92:$HN92&lt;=$CJ$2:$HN$2-1)*($CJ92:$HN92&gt;0),1))</f>
        <v>0</v>
      </c>
      <c r="AR92" s="78">
        <f t="array" ref="AR92">SUM(IF(($CJ$89:$HN$89=AR$89)*($CJ92:$HN92&lt;=$CJ$2:$HN$2-1)*($CJ92:$HN92&gt;0),1))</f>
        <v>0</v>
      </c>
      <c r="AS92" s="78">
        <f t="array" ref="AS92">SUM(IF(($CJ$89:$HN$89=AS$89)*($CJ92:$HN92&lt;=$CJ$2:$HN$2-1)*($CJ92:$HN92&gt;0),1))</f>
        <v>0</v>
      </c>
      <c r="AT92" s="78">
        <f t="array" ref="AT92">SUM(IF(($CJ$89:$HN$89=AT$89)*($CJ92:$HN92&lt;=$CJ$2:$HN$2-1)*($CJ92:$HN92&gt;0),1))</f>
        <v>0</v>
      </c>
      <c r="AU92" s="78">
        <f t="array" ref="AU92">SUM(IF(($CJ$89:$HN$89=AU$89)*($CJ92:$HN92&lt;=$CJ$2:$HN$2-1)*($CJ92:$HN92&gt;0),1))</f>
        <v>0</v>
      </c>
      <c r="AV92" s="78">
        <f t="array" ref="AV92">SUM(IF(($CJ$89:$HN$89=AV$89)*($CJ92:$HN92&lt;=$CJ$2:$HN$2-1)*($CJ92:$HN92&gt;0),1))</f>
        <v>0</v>
      </c>
      <c r="AW92" s="78">
        <f t="array" ref="AW92">SUM(IF(($CJ$89:$HN$89=AW$89)*($CJ92:$HN92&lt;=$CJ$2:$HN$2-1)*($CJ92:$HN92&gt;0),1))</f>
        <v>0</v>
      </c>
      <c r="AX92" s="78">
        <f t="array" ref="AX92">SUM(IF(($CJ$89:$HN$89=AX$89)*($CJ92:$HN92&lt;=$CJ$2:$HN$2-1)*($CJ92:$HN92&gt;0),1))</f>
        <v>0</v>
      </c>
      <c r="AY92" s="78">
        <f t="array" ref="AY92">SUM(IF(($CJ$89:$HN$89=AY$89)*($CJ92:$HN92&lt;=$CJ$2:$HN$2-1)*($CJ92:$HN92&gt;0),1))</f>
        <v>0</v>
      </c>
      <c r="AZ92" s="78">
        <f t="array" ref="AZ92">SUM(IF(($CJ$89:$HN$89=AZ$89)*($CJ92:$HN92&lt;=$CJ$2:$HN$2-1)*($CJ92:$HN92&gt;0),1))</f>
        <v>0</v>
      </c>
      <c r="BA92" s="78">
        <f t="array" ref="BA92">SUM(IF(($CJ$89:$HN$89=BA$89)*($CJ92:$HN92&lt;=$CJ$2:$HN$2-1)*($CJ92:$HN92&gt;0),1))</f>
        <v>0</v>
      </c>
      <c r="BB92" s="78">
        <f t="array" ref="BB92">SUM(IF(($CJ$89:$HN$89=BB$89)*($CJ92:$HN92&lt;=$CJ$2:$HN$2-1)*($CJ92:$HN92&gt;0),1))</f>
        <v>0</v>
      </c>
      <c r="BC92" s="78">
        <f t="array" ref="BC92">SUM(IF(($CJ$89:$HN$89=BC$89)*($CJ92:$HN92&lt;=$CJ$2:$HN$2-1)*($CJ92:$HN92&gt;0),1))</f>
        <v>0</v>
      </c>
      <c r="BD92" s="78">
        <f t="array" ref="BD92">SUM(IF(($CJ$89:$HN$89=BD$89)*($CJ92:$HN92&lt;=$CJ$2:$HN$2-1)*($CJ92:$HN92&gt;0),1))</f>
        <v>0</v>
      </c>
      <c r="BE92" s="78">
        <f t="array" ref="BE92">SUM(IF(($CJ$89:$HN$89=BE$89)*($CJ92:$HN92&lt;=$CJ$2:$HN$2-1)*($CJ92:$HN92&gt;0),1))</f>
        <v>0</v>
      </c>
      <c r="BF92" s="78">
        <f t="shared" si="116"/>
        <v>6</v>
      </c>
      <c r="BG92" s="78">
        <f t="shared" si="116"/>
        <v>4</v>
      </c>
      <c r="BH92" s="78">
        <f t="shared" si="116"/>
        <v>7</v>
      </c>
      <c r="BI92" s="78">
        <f t="shared" si="116"/>
        <v>5</v>
      </c>
      <c r="BJ92" s="78">
        <f t="shared" si="116"/>
        <v>6</v>
      </c>
      <c r="BK92" s="78">
        <f t="shared" si="116"/>
        <v>8</v>
      </c>
      <c r="BL92" s="78">
        <f t="shared" si="116"/>
        <v>7</v>
      </c>
      <c r="BM92" s="78">
        <f t="shared" si="116"/>
        <v>6</v>
      </c>
      <c r="BN92" s="78">
        <f t="shared" si="116"/>
        <v>0</v>
      </c>
      <c r="BO92" s="78">
        <f t="shared" si="116"/>
        <v>8</v>
      </c>
      <c r="BP92" s="78">
        <f t="shared" si="117"/>
        <v>8</v>
      </c>
      <c r="BQ92" s="78">
        <f t="shared" si="117"/>
        <v>6</v>
      </c>
      <c r="BR92" s="78">
        <f t="shared" si="117"/>
        <v>8</v>
      </c>
      <c r="BS92" s="78">
        <f t="shared" si="117"/>
        <v>10</v>
      </c>
      <c r="BT92" s="78">
        <f t="shared" si="117"/>
        <v>0</v>
      </c>
      <c r="BU92" s="78">
        <f t="shared" si="117"/>
        <v>0</v>
      </c>
      <c r="BV92" s="78">
        <f t="shared" si="117"/>
        <v>0</v>
      </c>
      <c r="BW92" s="78">
        <f t="shared" si="117"/>
        <v>0</v>
      </c>
      <c r="BX92" s="78">
        <f t="shared" si="117"/>
        <v>0</v>
      </c>
      <c r="BY92" s="78">
        <f t="shared" si="117"/>
        <v>0</v>
      </c>
      <c r="BZ92" s="78">
        <f t="shared" si="118"/>
        <v>0</v>
      </c>
      <c r="CA92" s="78">
        <f t="shared" si="118"/>
        <v>0</v>
      </c>
      <c r="CB92" s="78">
        <f t="shared" si="118"/>
        <v>0</v>
      </c>
      <c r="CC92" s="78">
        <f t="shared" si="118"/>
        <v>0</v>
      </c>
      <c r="CD92" s="78">
        <f t="shared" si="118"/>
        <v>0</v>
      </c>
      <c r="CE92" s="78">
        <f t="shared" si="118"/>
        <v>0</v>
      </c>
      <c r="CF92" s="78">
        <f t="shared" si="118"/>
        <v>0</v>
      </c>
      <c r="CG92" s="2" t="s">
        <v>3</v>
      </c>
      <c r="CH92" s="2" t="s">
        <v>0</v>
      </c>
      <c r="CI92" s="2">
        <v>3</v>
      </c>
      <c r="CJ92" s="91">
        <v>3</v>
      </c>
      <c r="CK92" s="91">
        <v>2</v>
      </c>
      <c r="CL92" s="91">
        <v>4</v>
      </c>
      <c r="CM92" s="91">
        <v>2</v>
      </c>
      <c r="CN92" s="91">
        <v>4</v>
      </c>
      <c r="CO92" s="91">
        <v>4</v>
      </c>
      <c r="CP92" s="91">
        <v>3</v>
      </c>
      <c r="CQ92" s="91">
        <v>3</v>
      </c>
      <c r="CR92" s="91">
        <v>4</v>
      </c>
      <c r="CS92" s="91">
        <v>4</v>
      </c>
      <c r="CT92" s="91">
        <v>3</v>
      </c>
      <c r="CU92" s="91">
        <v>4</v>
      </c>
      <c r="CV92" s="91">
        <v>5</v>
      </c>
      <c r="CW92" s="91">
        <v>3</v>
      </c>
      <c r="CX92" s="91">
        <v>2</v>
      </c>
      <c r="CY92" s="91">
        <v>3</v>
      </c>
      <c r="CZ92" s="91">
        <v>3</v>
      </c>
      <c r="DA92" s="91">
        <v>2</v>
      </c>
      <c r="DB92" s="91">
        <v>4</v>
      </c>
      <c r="DC92" s="91">
        <v>4</v>
      </c>
      <c r="DD92" s="91">
        <v>3</v>
      </c>
      <c r="DE92" s="91">
        <v>4</v>
      </c>
      <c r="DF92" s="91">
        <v>4</v>
      </c>
      <c r="DG92" s="91">
        <v>3</v>
      </c>
      <c r="DH92" s="91">
        <v>4</v>
      </c>
      <c r="DI92" s="91">
        <v>5</v>
      </c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</row>
    <row r="93" spans="1:156" s="2" customFormat="1" x14ac:dyDescent="0.25">
      <c r="A93" s="2" t="str">
        <f>IF(CI93="","",IF(CI93&lt;&gt;"NF",CH93&amp;CI93+COUNTIF($C$90:$C92,C93),CH93&amp;CI93&amp;COUNTIF($C$90:$C92,C93)))</f>
        <v>M4</v>
      </c>
      <c r="B93" s="2" t="str">
        <f t="array" aca="1" ref="B93" ca="1">INDEX(Spielerliste,MATCH(SMALL(COUNTIF(Spielerliste,"&lt;"&amp;Spielerliste),ROWS(CG$90:CG93)),COUNTIF(Spielerliste,"&lt;"&amp;Spielerliste),0))</f>
        <v>Bernd Kolmanz</v>
      </c>
      <c r="C93" s="2" t="str">
        <f t="shared" si="113"/>
        <v>M3</v>
      </c>
      <c r="D93" s="2">
        <f t="array" ref="D93">SUM(($CJ93:$HN93=$CJ$2:$HN$2-1)*($CJ93:$HN93&gt;0))</f>
        <v>3</v>
      </c>
      <c r="E93" s="2">
        <f t="array" ref="E93">SUM(($CJ93:$HN93&lt;$CJ$2:$HN$2-1)*($CJ93:$HN93&gt;0))</f>
        <v>0</v>
      </c>
      <c r="F93" s="2">
        <f t="array" ref="F93">SUM(($CJ93:$HN93=$CJ$2:$HN$2+1)*($CJ93:$HN93&gt;0))</f>
        <v>6</v>
      </c>
      <c r="G93" s="2">
        <f t="array" ref="G93">SUM(($CJ93:$HN93&gt;$CJ$2:$HN$2+1)*($CJ93:$HN93&gt;0))</f>
        <v>2</v>
      </c>
      <c r="H93" s="2">
        <f t="shared" si="119"/>
        <v>3</v>
      </c>
      <c r="I93" s="2">
        <f t="shared" si="120"/>
        <v>8</v>
      </c>
      <c r="J93" s="2">
        <f t="shared" si="114"/>
        <v>46</v>
      </c>
      <c r="K93" s="2">
        <f t="shared" si="114"/>
        <v>43</v>
      </c>
      <c r="L93" s="2">
        <f t="shared" si="114"/>
        <v>0</v>
      </c>
      <c r="M93" s="2">
        <f t="shared" si="114"/>
        <v>0</v>
      </c>
      <c r="N93" s="2">
        <f t="shared" si="114"/>
        <v>0</v>
      </c>
      <c r="O93" s="2">
        <f>IF(K93&gt;0,($J93/Parameter!$B$1)-($K93/Parameter!$B$2),"")</f>
        <v>0.23076923076923084</v>
      </c>
      <c r="P93" s="2" t="str">
        <f>IF(L93&gt;0,($K93/Parameter!$B$2)-($L93/Parameter!$B$3),"")</f>
        <v/>
      </c>
      <c r="Q93" s="2" t="str">
        <f>IF(M93&gt;0,($L93/Parameter!$B$3)-($M93/Parameter!$B$4),"")</f>
        <v/>
      </c>
      <c r="R93" s="2">
        <f t="array" ref="R93">IF($J93&gt;0,SUM(($CJ93:$HN93&lt;$CJ$2:$HN$2)*($CJ93:$HN93&gt;0)*($CJ$88:$HN$88="Round 1")),"")</f>
        <v>1</v>
      </c>
      <c r="S93" s="2">
        <f t="array" ref="S93">IF($J93&gt;0,SUM(($CJ93:$HN93&gt;$CJ$2:$HN$2)*($CJ93:$HN93&gt;0)*($CJ$88:$HN$88="Round 1")),"")</f>
        <v>5</v>
      </c>
      <c r="T93" s="2">
        <f t="array" ref="T93">IF($K93&gt;0,SUM(($CJ93:$HN93&lt;$CJ$2:$HN$2)*($CJ93:$HN93&gt;0)*($CJ$88:$HN$88="Round 2")),"")</f>
        <v>2</v>
      </c>
      <c r="U93" s="2">
        <f t="array" ref="U93">IF($K93&gt;0,SUM(($CJ93:$HN93&gt;$CJ$2:$HN$2)*($CJ93:$HN93&gt;0)*($CJ$88:$HN$88="Round 2")),"")</f>
        <v>3</v>
      </c>
      <c r="V93" s="2" t="str">
        <f t="array" ref="V93">IF($L93&gt;0,SUM(($CJ93:$HN93&lt;$CJ$2:$HN$2)*($CJ93:$HN93&gt;0)*($CJ$88:$HN$88="Round 3")),"")</f>
        <v/>
      </c>
      <c r="W93" s="2" t="str">
        <f t="array" ref="W93">IF($L93&gt;0,SUM(($CJ93:$HN93&gt;$CJ$2:$HN$2)*($CJ93:$HN93&gt;0)*($CJ$88:$HN$88="Round 3")),"")</f>
        <v/>
      </c>
      <c r="X93" s="2" t="str">
        <f t="array" ref="X93">IF($M93&gt;0,SUM(($CJ93:$HN93&lt;$CJ$2:$HN$2)*($CJ93:$HN93&gt;0)*($CJ$88:$HN$88="Final")),"")</f>
        <v/>
      </c>
      <c r="Y93" s="2" t="str">
        <f t="array" ref="Y93">IF($M93&gt;0,SUM(($CJ93:$HN93&gt;$CJ$2:$HN$2)*($CJ93:$HN93&gt;0)*($CJ$88:$HN$88="Final")),"")</f>
        <v/>
      </c>
      <c r="Z93" s="2">
        <f t="shared" si="121"/>
        <v>4</v>
      </c>
      <c r="AA93" s="2">
        <f>IF(ISNUMBER($CI93)=TRUE,ROUND((2*Parameter!$B$13)-(SUM($J93:$L93)*Parameter!$B$13/Parameter!$B$12), 3),0)</f>
        <v>988.16600000000005</v>
      </c>
      <c r="AB93" s="2">
        <f>IF(AND(CG93&lt;&gt;"",CI93&lt;&gt;"NF"),INDEX('Skill-O-Meter'!$A:$A,MATCH(CG93,'Skill-O-Meter'!$C:$C,0)),"")</f>
        <v>990.577</v>
      </c>
      <c r="AC93" s="2">
        <f t="shared" si="122"/>
        <v>-2.4109999999999445</v>
      </c>
      <c r="AD93" s="2">
        <f t="shared" si="115"/>
        <v>289.00092999999998</v>
      </c>
      <c r="AE93" s="78">
        <f t="array" ref="AE93">SUM(IF(($CJ$89:$HN$89=AE$89)*($CJ93:$HN93&lt;=$CJ$2:$HN$2-1)*($CJ93:$HN93&gt;0),1))</f>
        <v>0</v>
      </c>
      <c r="AF93" s="78">
        <f t="array" ref="AF93">SUM(IF(($CJ$89:$HN$89=AF$89)*($CJ93:$HN93&lt;=$CJ$2:$HN$2-1)*($CJ93:$HN93&gt;0),1))</f>
        <v>1</v>
      </c>
      <c r="AG93" s="78">
        <f t="array" ref="AG93">SUM(IF(($CJ$89:$HN$89=AG$89)*($CJ93:$HN93&lt;=$CJ$2:$HN$2-1)*($CJ93:$HN93&gt;0),1))</f>
        <v>0</v>
      </c>
      <c r="AH93" s="78">
        <f t="array" ref="AH93">SUM(IF(($CJ$89:$HN$89=AH$89)*($CJ93:$HN93&lt;=$CJ$2:$HN$2-1)*($CJ93:$HN93&gt;0),1))</f>
        <v>0</v>
      </c>
      <c r="AI93" s="78">
        <f t="array" ref="AI93">SUM(IF(($CJ$89:$HN$89=AI$89)*($CJ93:$HN93&lt;=$CJ$2:$HN$2-1)*($CJ93:$HN93&gt;0),1))</f>
        <v>1</v>
      </c>
      <c r="AJ93" s="78">
        <f t="array" ref="AJ93">SUM(IF(($CJ$89:$HN$89=AJ$89)*($CJ93:$HN93&lt;=$CJ$2:$HN$2-1)*($CJ93:$HN93&gt;0),1))</f>
        <v>0</v>
      </c>
      <c r="AK93" s="78">
        <f t="array" ref="AK93">SUM(IF(($CJ$89:$HN$89=AK$89)*($CJ93:$HN93&lt;=$CJ$2:$HN$2-1)*($CJ93:$HN93&gt;0),1))</f>
        <v>0</v>
      </c>
      <c r="AL93" s="78">
        <f t="array" ref="AL93">SUM(IF(($CJ$89:$HN$89=AL$89)*($CJ93:$HN93&lt;=$CJ$2:$HN$2-1)*($CJ93:$HN93&gt;0),1))</f>
        <v>0</v>
      </c>
      <c r="AM93" s="78">
        <f t="array" ref="AM93">SUM(IF(($CJ$89:$HN$89=AM$89)*($CJ93:$HN93&lt;=$CJ$2:$HN$2-1)*($CJ93:$HN93&gt;0),1))</f>
        <v>0</v>
      </c>
      <c r="AN93" s="78">
        <f t="array" ref="AN93">SUM(IF(($CJ$89:$HN$89=AN$89)*($CJ93:$HN93&lt;=$CJ$2:$HN$2-1)*($CJ93:$HN93&gt;0),1))</f>
        <v>0</v>
      </c>
      <c r="AO93" s="78">
        <f t="array" ref="AO93">SUM(IF(($CJ$89:$HN$89=AO$89)*($CJ93:$HN93&lt;=$CJ$2:$HN$2-1)*($CJ93:$HN93&gt;0),1))</f>
        <v>0</v>
      </c>
      <c r="AP93" s="78">
        <f t="array" ref="AP93">SUM(IF(($CJ$89:$HN$89=AP$89)*($CJ93:$HN93&lt;=$CJ$2:$HN$2-1)*($CJ93:$HN93&gt;0),1))</f>
        <v>0</v>
      </c>
      <c r="AQ93" s="78">
        <f t="array" ref="AQ93">SUM(IF(($CJ$89:$HN$89=AQ$89)*($CJ93:$HN93&lt;=$CJ$2:$HN$2-1)*($CJ93:$HN93&gt;0),1))</f>
        <v>1</v>
      </c>
      <c r="AR93" s="78">
        <f t="array" ref="AR93">SUM(IF(($CJ$89:$HN$89=AR$89)*($CJ93:$HN93&lt;=$CJ$2:$HN$2-1)*($CJ93:$HN93&gt;0),1))</f>
        <v>0</v>
      </c>
      <c r="AS93" s="78">
        <f t="array" ref="AS93">SUM(IF(($CJ$89:$HN$89=AS$89)*($CJ93:$HN93&lt;=$CJ$2:$HN$2-1)*($CJ93:$HN93&gt;0),1))</f>
        <v>0</v>
      </c>
      <c r="AT93" s="78">
        <f t="array" ref="AT93">SUM(IF(($CJ$89:$HN$89=AT$89)*($CJ93:$HN93&lt;=$CJ$2:$HN$2-1)*($CJ93:$HN93&gt;0),1))</f>
        <v>0</v>
      </c>
      <c r="AU93" s="78">
        <f t="array" ref="AU93">SUM(IF(($CJ$89:$HN$89=AU$89)*($CJ93:$HN93&lt;=$CJ$2:$HN$2-1)*($CJ93:$HN93&gt;0),1))</f>
        <v>0</v>
      </c>
      <c r="AV93" s="78">
        <f t="array" ref="AV93">SUM(IF(($CJ$89:$HN$89=AV$89)*($CJ93:$HN93&lt;=$CJ$2:$HN$2-1)*($CJ93:$HN93&gt;0),1))</f>
        <v>0</v>
      </c>
      <c r="AW93" s="78">
        <f t="array" ref="AW93">SUM(IF(($CJ$89:$HN$89=AW$89)*($CJ93:$HN93&lt;=$CJ$2:$HN$2-1)*($CJ93:$HN93&gt;0),1))</f>
        <v>0</v>
      </c>
      <c r="AX93" s="78">
        <f t="array" ref="AX93">SUM(IF(($CJ$89:$HN$89=AX$89)*($CJ93:$HN93&lt;=$CJ$2:$HN$2-1)*($CJ93:$HN93&gt;0),1))</f>
        <v>0</v>
      </c>
      <c r="AY93" s="78">
        <f t="array" ref="AY93">SUM(IF(($CJ$89:$HN$89=AY$89)*($CJ93:$HN93&lt;=$CJ$2:$HN$2-1)*($CJ93:$HN93&gt;0),1))</f>
        <v>0</v>
      </c>
      <c r="AZ93" s="78">
        <f t="array" ref="AZ93">SUM(IF(($CJ$89:$HN$89=AZ$89)*($CJ93:$HN93&lt;=$CJ$2:$HN$2-1)*($CJ93:$HN93&gt;0),1))</f>
        <v>0</v>
      </c>
      <c r="BA93" s="78">
        <f t="array" ref="BA93">SUM(IF(($CJ$89:$HN$89=BA$89)*($CJ93:$HN93&lt;=$CJ$2:$HN$2-1)*($CJ93:$HN93&gt;0),1))</f>
        <v>0</v>
      </c>
      <c r="BB93" s="78">
        <f t="array" ref="BB93">SUM(IF(($CJ$89:$HN$89=BB$89)*($CJ93:$HN93&lt;=$CJ$2:$HN$2-1)*($CJ93:$HN93&gt;0),1))</f>
        <v>0</v>
      </c>
      <c r="BC93" s="78">
        <f t="array" ref="BC93">SUM(IF(($CJ$89:$HN$89=BC$89)*($CJ93:$HN93&lt;=$CJ$2:$HN$2-1)*($CJ93:$HN93&gt;0),1))</f>
        <v>0</v>
      </c>
      <c r="BD93" s="78">
        <f t="array" ref="BD93">SUM(IF(($CJ$89:$HN$89=BD$89)*($CJ93:$HN93&lt;=$CJ$2:$HN$2-1)*($CJ93:$HN93&gt;0),1))</f>
        <v>0</v>
      </c>
      <c r="BE93" s="78">
        <f t="array" ref="BE93">SUM(IF(($CJ$89:$HN$89=BE$89)*($CJ93:$HN93&lt;=$CJ$2:$HN$2-1)*($CJ93:$HN93&gt;0),1))</f>
        <v>0</v>
      </c>
      <c r="BF93" s="78">
        <f t="shared" si="116"/>
        <v>6</v>
      </c>
      <c r="BG93" s="78">
        <f t="shared" si="116"/>
        <v>5</v>
      </c>
      <c r="BH93" s="78">
        <f t="shared" si="116"/>
        <v>6</v>
      </c>
      <c r="BI93" s="78">
        <f t="shared" si="116"/>
        <v>6</v>
      </c>
      <c r="BJ93" s="78">
        <f t="shared" si="116"/>
        <v>6</v>
      </c>
      <c r="BK93" s="78">
        <f t="shared" si="116"/>
        <v>8</v>
      </c>
      <c r="BL93" s="78">
        <f t="shared" si="116"/>
        <v>6</v>
      </c>
      <c r="BM93" s="78">
        <f t="shared" si="116"/>
        <v>6</v>
      </c>
      <c r="BN93" s="78">
        <f t="shared" si="116"/>
        <v>0</v>
      </c>
      <c r="BO93" s="78">
        <f t="shared" si="116"/>
        <v>8</v>
      </c>
      <c r="BP93" s="78">
        <f t="shared" si="117"/>
        <v>9</v>
      </c>
      <c r="BQ93" s="78">
        <f t="shared" si="117"/>
        <v>7</v>
      </c>
      <c r="BR93" s="78">
        <f t="shared" si="117"/>
        <v>6</v>
      </c>
      <c r="BS93" s="78">
        <f t="shared" si="117"/>
        <v>10</v>
      </c>
      <c r="BT93" s="78">
        <f t="shared" si="117"/>
        <v>0</v>
      </c>
      <c r="BU93" s="78">
        <f t="shared" si="117"/>
        <v>0</v>
      </c>
      <c r="BV93" s="78">
        <f t="shared" si="117"/>
        <v>0</v>
      </c>
      <c r="BW93" s="78">
        <f t="shared" si="117"/>
        <v>0</v>
      </c>
      <c r="BX93" s="78">
        <f t="shared" si="117"/>
        <v>0</v>
      </c>
      <c r="BY93" s="78">
        <f t="shared" si="117"/>
        <v>0</v>
      </c>
      <c r="BZ93" s="78">
        <f t="shared" si="118"/>
        <v>0</v>
      </c>
      <c r="CA93" s="78">
        <f t="shared" si="118"/>
        <v>0</v>
      </c>
      <c r="CB93" s="78">
        <f t="shared" si="118"/>
        <v>0</v>
      </c>
      <c r="CC93" s="78">
        <f t="shared" si="118"/>
        <v>0</v>
      </c>
      <c r="CD93" s="78">
        <f t="shared" si="118"/>
        <v>0</v>
      </c>
      <c r="CE93" s="78">
        <f t="shared" si="118"/>
        <v>0</v>
      </c>
      <c r="CF93" s="78">
        <f t="shared" si="118"/>
        <v>0</v>
      </c>
      <c r="CG93" s="2" t="s">
        <v>4</v>
      </c>
      <c r="CH93" s="2" t="s">
        <v>0</v>
      </c>
      <c r="CI93" s="2">
        <v>3</v>
      </c>
      <c r="CJ93" s="91">
        <v>3</v>
      </c>
      <c r="CK93" s="91">
        <v>3</v>
      </c>
      <c r="CL93" s="91">
        <v>3</v>
      </c>
      <c r="CM93" s="91">
        <v>3</v>
      </c>
      <c r="CN93" s="91">
        <v>4</v>
      </c>
      <c r="CO93" s="91">
        <v>4</v>
      </c>
      <c r="CP93" s="91">
        <v>3</v>
      </c>
      <c r="CQ93" s="91">
        <v>3</v>
      </c>
      <c r="CR93" s="91">
        <v>4</v>
      </c>
      <c r="CS93" s="91">
        <v>4</v>
      </c>
      <c r="CT93" s="91">
        <v>4</v>
      </c>
      <c r="CU93" s="91">
        <v>2</v>
      </c>
      <c r="CV93" s="91">
        <v>6</v>
      </c>
      <c r="CW93" s="91">
        <v>3</v>
      </c>
      <c r="CX93" s="91">
        <v>2</v>
      </c>
      <c r="CY93" s="91">
        <v>3</v>
      </c>
      <c r="CZ93" s="91">
        <v>3</v>
      </c>
      <c r="DA93" s="91">
        <v>2</v>
      </c>
      <c r="DB93" s="91">
        <v>4</v>
      </c>
      <c r="DC93" s="91">
        <v>3</v>
      </c>
      <c r="DD93" s="91">
        <v>3</v>
      </c>
      <c r="DE93" s="91">
        <v>4</v>
      </c>
      <c r="DF93" s="91">
        <v>5</v>
      </c>
      <c r="DG93" s="91">
        <v>3</v>
      </c>
      <c r="DH93" s="91">
        <v>4</v>
      </c>
      <c r="DI93" s="91">
        <v>4</v>
      </c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</row>
    <row r="94" spans="1:156" s="2" customFormat="1" x14ac:dyDescent="0.25">
      <c r="A94" s="2" t="str">
        <f>IF(CI94="","",IF(CI94&lt;&gt;"NF",CH94&amp;CI94+COUNTIF($C$90:$C93,C94),CH94&amp;CI94&amp;COUNTIF($C$90:$C93,C94)))</f>
        <v>M5</v>
      </c>
      <c r="B94" s="2" t="str">
        <f t="array" aca="1" ref="B94" ca="1">INDEX(Spielerliste,MATCH(SMALL(COUNTIF(Spielerliste,"&lt;"&amp;Spielerliste),ROWS(CG$90:CG94)),COUNTIF(Spielerliste,"&lt;"&amp;Spielerliste),0))</f>
        <v>Bernd Wender</v>
      </c>
      <c r="C94" s="2" t="str">
        <f t="shared" si="113"/>
        <v>M5</v>
      </c>
      <c r="D94" s="2">
        <f t="array" ref="D94">SUM(($CJ94:$HN94=$CJ$2:$HN$2-1)*($CJ94:$HN94&gt;0))</f>
        <v>2</v>
      </c>
      <c r="E94" s="2">
        <f t="array" ref="E94">SUM(($CJ94:$HN94&lt;$CJ$2:$HN$2-1)*($CJ94:$HN94&gt;0))</f>
        <v>0</v>
      </c>
      <c r="F94" s="2">
        <f t="array" ref="F94">SUM(($CJ94:$HN94=$CJ$2:$HN$2+1)*($CJ94:$HN94&gt;0))</f>
        <v>10</v>
      </c>
      <c r="G94" s="2">
        <f t="array" ref="G94">SUM(($CJ94:$HN94&gt;$CJ$2:$HN$2+1)*($CJ94:$HN94&gt;0))</f>
        <v>0</v>
      </c>
      <c r="H94" s="2">
        <f t="shared" si="119"/>
        <v>2</v>
      </c>
      <c r="I94" s="2">
        <f t="shared" si="120"/>
        <v>10</v>
      </c>
      <c r="J94" s="2">
        <f t="shared" si="114"/>
        <v>44</v>
      </c>
      <c r="K94" s="2">
        <f t="shared" si="114"/>
        <v>46</v>
      </c>
      <c r="L94" s="2">
        <f t="shared" si="114"/>
        <v>0</v>
      </c>
      <c r="M94" s="2">
        <f t="shared" si="114"/>
        <v>0</v>
      </c>
      <c r="N94" s="2">
        <f t="shared" si="114"/>
        <v>0</v>
      </c>
      <c r="O94" s="2">
        <f>IF(K94&gt;0,($J94/Parameter!$B$1)-($K94/Parameter!$B$2),"")</f>
        <v>-0.15384615384615374</v>
      </c>
      <c r="P94" s="2" t="str">
        <f>IF(L94&gt;0,($K94/Parameter!$B$2)-($L94/Parameter!$B$3),"")</f>
        <v/>
      </c>
      <c r="Q94" s="2" t="str">
        <f>IF(M94&gt;0,($L94/Parameter!$B$3)-($M94/Parameter!$B$4),"")</f>
        <v/>
      </c>
      <c r="R94" s="2">
        <f t="array" ref="R94">IF($J94&gt;0,SUM(($CJ94:$HN94&lt;$CJ$2:$HN$2)*($CJ94:$HN94&gt;0)*($CJ$88:$HN$88="Round 1")),"")</f>
        <v>1</v>
      </c>
      <c r="S94" s="2">
        <f t="array" ref="S94">IF($J94&gt;0,SUM(($CJ94:$HN94&gt;$CJ$2:$HN$2)*($CJ94:$HN94&gt;0)*($CJ$88:$HN$88="Round 1")),"")</f>
        <v>4</v>
      </c>
      <c r="T94" s="2">
        <f t="array" ref="T94">IF($K94&gt;0,SUM(($CJ94:$HN94&lt;$CJ$2:$HN$2)*($CJ94:$HN94&gt;0)*($CJ$88:$HN$88="Round 2")),"")</f>
        <v>1</v>
      </c>
      <c r="U94" s="2">
        <f t="array" ref="U94">IF($K94&gt;0,SUM(($CJ94:$HN94&gt;$CJ$2:$HN$2)*($CJ94:$HN94&gt;0)*($CJ$88:$HN$88="Round 2")),"")</f>
        <v>6</v>
      </c>
      <c r="V94" s="2" t="str">
        <f t="array" ref="V94">IF($L94&gt;0,SUM(($CJ94:$HN94&lt;$CJ$2:$HN$2)*($CJ94:$HN94&gt;0)*($CJ$88:$HN$88="Round 3")),"")</f>
        <v/>
      </c>
      <c r="W94" s="2" t="str">
        <f t="array" ref="W94">IF($L94&gt;0,SUM(($CJ94:$HN94&gt;$CJ$2:$HN$2)*($CJ94:$HN94&gt;0)*($CJ$88:$HN$88="Round 3")),"")</f>
        <v/>
      </c>
      <c r="X94" s="2" t="str">
        <f t="array" ref="X94">IF($M94&gt;0,SUM(($CJ94:$HN94&lt;$CJ$2:$HN$2)*($CJ94:$HN94&gt;0)*($CJ$88:$HN$88="Final")),"")</f>
        <v/>
      </c>
      <c r="Y94" s="2" t="str">
        <f t="array" ref="Y94">IF($M94&gt;0,SUM(($CJ94:$HN94&gt;$CJ$2:$HN$2)*($CJ94:$HN94&gt;0)*($CJ$88:$HN$88="Final")),"")</f>
        <v/>
      </c>
      <c r="Z94" s="2">
        <f t="shared" si="121"/>
        <v>5</v>
      </c>
      <c r="AA94" s="2">
        <f>IF(ISNUMBER($CI94)=TRUE,ROUND((2*Parameter!$B$13)-(SUM($J94:$L94)*Parameter!$B$13/Parameter!$B$12), 3),0)</f>
        <v>976.755</v>
      </c>
      <c r="AB94" s="2">
        <f>IF(AND(CG94&lt;&gt;"",CI94&lt;&gt;"NF"),INDEX('Skill-O-Meter'!$A:$A,MATCH(CG94,'Skill-O-Meter'!$C:$C,0)),"")</f>
        <v>967.21299999999997</v>
      </c>
      <c r="AC94" s="2">
        <f t="shared" si="122"/>
        <v>9.54200000000003</v>
      </c>
      <c r="AD94" s="2">
        <f t="shared" si="115"/>
        <v>290.00094000000001</v>
      </c>
      <c r="AE94" s="78">
        <f t="array" ref="AE94">SUM(IF(($CJ$89:$HN$89=AE$89)*($CJ94:$HN94&lt;=$CJ$2:$HN$2-1)*($CJ94:$HN94&gt;0),1))</f>
        <v>0</v>
      </c>
      <c r="AF94" s="78">
        <f t="array" ref="AF94">SUM(IF(($CJ$89:$HN$89=AF$89)*($CJ94:$HN94&lt;=$CJ$2:$HN$2-1)*($CJ94:$HN94&gt;0),1))</f>
        <v>2</v>
      </c>
      <c r="AG94" s="78">
        <f t="array" ref="AG94">SUM(IF(($CJ$89:$HN$89=AG$89)*($CJ94:$HN94&lt;=$CJ$2:$HN$2-1)*($CJ94:$HN94&gt;0),1))</f>
        <v>0</v>
      </c>
      <c r="AH94" s="78">
        <f t="array" ref="AH94">SUM(IF(($CJ$89:$HN$89=AH$89)*($CJ94:$HN94&lt;=$CJ$2:$HN$2-1)*($CJ94:$HN94&gt;0),1))</f>
        <v>0</v>
      </c>
      <c r="AI94" s="78">
        <f t="array" ref="AI94">SUM(IF(($CJ$89:$HN$89=AI$89)*($CJ94:$HN94&lt;=$CJ$2:$HN$2-1)*($CJ94:$HN94&gt;0),1))</f>
        <v>0</v>
      </c>
      <c r="AJ94" s="78">
        <f t="array" ref="AJ94">SUM(IF(($CJ$89:$HN$89=AJ$89)*($CJ94:$HN94&lt;=$CJ$2:$HN$2-1)*($CJ94:$HN94&gt;0),1))</f>
        <v>0</v>
      </c>
      <c r="AK94" s="78">
        <f t="array" ref="AK94">SUM(IF(($CJ$89:$HN$89=AK$89)*($CJ94:$HN94&lt;=$CJ$2:$HN$2-1)*($CJ94:$HN94&gt;0),1))</f>
        <v>0</v>
      </c>
      <c r="AL94" s="78">
        <f t="array" ref="AL94">SUM(IF(($CJ$89:$HN$89=AL$89)*($CJ94:$HN94&lt;=$CJ$2:$HN$2-1)*($CJ94:$HN94&gt;0),1))</f>
        <v>0</v>
      </c>
      <c r="AM94" s="78">
        <f t="array" ref="AM94">SUM(IF(($CJ$89:$HN$89=AM$89)*($CJ94:$HN94&lt;=$CJ$2:$HN$2-1)*($CJ94:$HN94&gt;0),1))</f>
        <v>0</v>
      </c>
      <c r="AN94" s="78">
        <f t="array" ref="AN94">SUM(IF(($CJ$89:$HN$89=AN$89)*($CJ94:$HN94&lt;=$CJ$2:$HN$2-1)*($CJ94:$HN94&gt;0),1))</f>
        <v>0</v>
      </c>
      <c r="AO94" s="78">
        <f t="array" ref="AO94">SUM(IF(($CJ$89:$HN$89=AO$89)*($CJ94:$HN94&lt;=$CJ$2:$HN$2-1)*($CJ94:$HN94&gt;0),1))</f>
        <v>0</v>
      </c>
      <c r="AP94" s="78">
        <f t="array" ref="AP94">SUM(IF(($CJ$89:$HN$89=AP$89)*($CJ94:$HN94&lt;=$CJ$2:$HN$2-1)*($CJ94:$HN94&gt;0),1))</f>
        <v>0</v>
      </c>
      <c r="AQ94" s="78">
        <f t="array" ref="AQ94">SUM(IF(($CJ$89:$HN$89=AQ$89)*($CJ94:$HN94&lt;=$CJ$2:$HN$2-1)*($CJ94:$HN94&gt;0),1))</f>
        <v>0</v>
      </c>
      <c r="AR94" s="78">
        <f t="array" ref="AR94">SUM(IF(($CJ$89:$HN$89=AR$89)*($CJ94:$HN94&lt;=$CJ$2:$HN$2-1)*($CJ94:$HN94&gt;0),1))</f>
        <v>0</v>
      </c>
      <c r="AS94" s="78">
        <f t="array" ref="AS94">SUM(IF(($CJ$89:$HN$89=AS$89)*($CJ94:$HN94&lt;=$CJ$2:$HN$2-1)*($CJ94:$HN94&gt;0),1))</f>
        <v>0</v>
      </c>
      <c r="AT94" s="78">
        <f t="array" ref="AT94">SUM(IF(($CJ$89:$HN$89=AT$89)*($CJ94:$HN94&lt;=$CJ$2:$HN$2-1)*($CJ94:$HN94&gt;0),1))</f>
        <v>0</v>
      </c>
      <c r="AU94" s="78">
        <f t="array" ref="AU94">SUM(IF(($CJ$89:$HN$89=AU$89)*($CJ94:$HN94&lt;=$CJ$2:$HN$2-1)*($CJ94:$HN94&gt;0),1))</f>
        <v>0</v>
      </c>
      <c r="AV94" s="78">
        <f t="array" ref="AV94">SUM(IF(($CJ$89:$HN$89=AV$89)*($CJ94:$HN94&lt;=$CJ$2:$HN$2-1)*($CJ94:$HN94&gt;0),1))</f>
        <v>0</v>
      </c>
      <c r="AW94" s="78">
        <f t="array" ref="AW94">SUM(IF(($CJ$89:$HN$89=AW$89)*($CJ94:$HN94&lt;=$CJ$2:$HN$2-1)*($CJ94:$HN94&gt;0),1))</f>
        <v>0</v>
      </c>
      <c r="AX94" s="78">
        <f t="array" ref="AX94">SUM(IF(($CJ$89:$HN$89=AX$89)*($CJ94:$HN94&lt;=$CJ$2:$HN$2-1)*($CJ94:$HN94&gt;0),1))</f>
        <v>0</v>
      </c>
      <c r="AY94" s="78">
        <f t="array" ref="AY94">SUM(IF(($CJ$89:$HN$89=AY$89)*($CJ94:$HN94&lt;=$CJ$2:$HN$2-1)*($CJ94:$HN94&gt;0),1))</f>
        <v>0</v>
      </c>
      <c r="AZ94" s="78">
        <f t="array" ref="AZ94">SUM(IF(($CJ$89:$HN$89=AZ$89)*($CJ94:$HN94&lt;=$CJ$2:$HN$2-1)*($CJ94:$HN94&gt;0),1))</f>
        <v>0</v>
      </c>
      <c r="BA94" s="78">
        <f t="array" ref="BA94">SUM(IF(($CJ$89:$HN$89=BA$89)*($CJ94:$HN94&lt;=$CJ$2:$HN$2-1)*($CJ94:$HN94&gt;0),1))</f>
        <v>0</v>
      </c>
      <c r="BB94" s="78">
        <f t="array" ref="BB94">SUM(IF(($CJ$89:$HN$89=BB$89)*($CJ94:$HN94&lt;=$CJ$2:$HN$2-1)*($CJ94:$HN94&gt;0),1))</f>
        <v>0</v>
      </c>
      <c r="BC94" s="78">
        <f t="array" ref="BC94">SUM(IF(($CJ$89:$HN$89=BC$89)*($CJ94:$HN94&lt;=$CJ$2:$HN$2-1)*($CJ94:$HN94&gt;0),1))</f>
        <v>0</v>
      </c>
      <c r="BD94" s="78">
        <f t="array" ref="BD94">SUM(IF(($CJ$89:$HN$89=BD$89)*($CJ94:$HN94&lt;=$CJ$2:$HN$2-1)*($CJ94:$HN94&gt;0),1))</f>
        <v>0</v>
      </c>
      <c r="BE94" s="78">
        <f t="array" ref="BE94">SUM(IF(($CJ$89:$HN$89=BE$89)*($CJ94:$HN94&lt;=$CJ$2:$HN$2-1)*($CJ94:$HN94&gt;0),1))</f>
        <v>0</v>
      </c>
      <c r="BF94" s="78">
        <f t="shared" si="116"/>
        <v>6</v>
      </c>
      <c r="BG94" s="78">
        <f t="shared" si="116"/>
        <v>4</v>
      </c>
      <c r="BH94" s="78">
        <f t="shared" si="116"/>
        <v>7</v>
      </c>
      <c r="BI94" s="78">
        <f t="shared" si="116"/>
        <v>6</v>
      </c>
      <c r="BJ94" s="78">
        <f t="shared" si="116"/>
        <v>7</v>
      </c>
      <c r="BK94" s="78">
        <f t="shared" si="116"/>
        <v>6</v>
      </c>
      <c r="BL94" s="78">
        <f t="shared" si="116"/>
        <v>7</v>
      </c>
      <c r="BM94" s="78">
        <f t="shared" si="116"/>
        <v>6</v>
      </c>
      <c r="BN94" s="78">
        <f t="shared" si="116"/>
        <v>0</v>
      </c>
      <c r="BO94" s="78">
        <f t="shared" si="116"/>
        <v>9</v>
      </c>
      <c r="BP94" s="78">
        <f t="shared" si="117"/>
        <v>8</v>
      </c>
      <c r="BQ94" s="78">
        <f t="shared" si="117"/>
        <v>7</v>
      </c>
      <c r="BR94" s="78">
        <f t="shared" si="117"/>
        <v>8</v>
      </c>
      <c r="BS94" s="78">
        <f t="shared" si="117"/>
        <v>9</v>
      </c>
      <c r="BT94" s="78">
        <f t="shared" si="117"/>
        <v>0</v>
      </c>
      <c r="BU94" s="78">
        <f t="shared" si="117"/>
        <v>0</v>
      </c>
      <c r="BV94" s="78">
        <f t="shared" si="117"/>
        <v>0</v>
      </c>
      <c r="BW94" s="78">
        <f t="shared" si="117"/>
        <v>0</v>
      </c>
      <c r="BX94" s="78">
        <f t="shared" si="117"/>
        <v>0</v>
      </c>
      <c r="BY94" s="78">
        <f t="shared" si="117"/>
        <v>0</v>
      </c>
      <c r="BZ94" s="78">
        <f t="shared" si="118"/>
        <v>0</v>
      </c>
      <c r="CA94" s="78">
        <f t="shared" si="118"/>
        <v>0</v>
      </c>
      <c r="CB94" s="78">
        <f t="shared" si="118"/>
        <v>0</v>
      </c>
      <c r="CC94" s="78">
        <f t="shared" si="118"/>
        <v>0</v>
      </c>
      <c r="CD94" s="78">
        <f t="shared" si="118"/>
        <v>0</v>
      </c>
      <c r="CE94" s="78">
        <f t="shared" si="118"/>
        <v>0</v>
      </c>
      <c r="CF94" s="78">
        <f t="shared" si="118"/>
        <v>0</v>
      </c>
      <c r="CG94" s="2" t="s">
        <v>2</v>
      </c>
      <c r="CH94" s="2" t="s">
        <v>0</v>
      </c>
      <c r="CI94" s="2">
        <v>5</v>
      </c>
      <c r="CJ94" s="91">
        <v>3</v>
      </c>
      <c r="CK94" s="91">
        <v>2</v>
      </c>
      <c r="CL94" s="91">
        <v>3</v>
      </c>
      <c r="CM94" s="91">
        <v>3</v>
      </c>
      <c r="CN94" s="91">
        <v>3</v>
      </c>
      <c r="CO94" s="91">
        <v>3</v>
      </c>
      <c r="CP94" s="91">
        <v>4</v>
      </c>
      <c r="CQ94" s="91">
        <v>3</v>
      </c>
      <c r="CR94" s="91">
        <v>5</v>
      </c>
      <c r="CS94" s="91">
        <v>4</v>
      </c>
      <c r="CT94" s="91">
        <v>3</v>
      </c>
      <c r="CU94" s="91">
        <v>4</v>
      </c>
      <c r="CV94" s="91">
        <v>4</v>
      </c>
      <c r="CW94" s="91">
        <v>3</v>
      </c>
      <c r="CX94" s="91">
        <v>2</v>
      </c>
      <c r="CY94" s="91">
        <v>4</v>
      </c>
      <c r="CZ94" s="91">
        <v>3</v>
      </c>
      <c r="DA94" s="91">
        <v>4</v>
      </c>
      <c r="DB94" s="91">
        <v>3</v>
      </c>
      <c r="DC94" s="91">
        <v>3</v>
      </c>
      <c r="DD94" s="91">
        <v>3</v>
      </c>
      <c r="DE94" s="91">
        <v>4</v>
      </c>
      <c r="DF94" s="91">
        <v>4</v>
      </c>
      <c r="DG94" s="91">
        <v>4</v>
      </c>
      <c r="DH94" s="91">
        <v>4</v>
      </c>
      <c r="DI94" s="91">
        <v>5</v>
      </c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</row>
    <row r="95" spans="1:156" s="2" customFormat="1" x14ac:dyDescent="0.25">
      <c r="A95" s="2" t="str">
        <f>IF(CI95="","",IF(CI95&lt;&gt;"NF",CH95&amp;CI95+COUNTIF($C$90:$C94,C95),CH95&amp;CI95&amp;COUNTIF($C$90:$C94,C95)))</f>
        <v>M6</v>
      </c>
      <c r="B95" s="2" t="str">
        <f t="array" aca="1" ref="B95" ca="1">INDEX(Spielerliste,MATCH(SMALL(COUNTIF(Spielerliste,"&lt;"&amp;Spielerliste),ROWS(CG$90:CG95)),COUNTIF(Spielerliste,"&lt;"&amp;Spielerliste),0))</f>
        <v>Christian Klima</v>
      </c>
      <c r="C95" s="2" t="str">
        <f t="shared" si="113"/>
        <v>M5</v>
      </c>
      <c r="D95" s="2">
        <f t="array" ref="D95">SUM(($CJ95:$HN95=$CJ$2:$HN$2-1)*($CJ95:$HN95&gt;0))</f>
        <v>3</v>
      </c>
      <c r="E95" s="2">
        <f t="array" ref="E95">SUM(($CJ95:$HN95&lt;$CJ$2:$HN$2-1)*($CJ95:$HN95&gt;0))</f>
        <v>0</v>
      </c>
      <c r="F95" s="2">
        <f t="array" ref="F95">SUM(($CJ95:$HN95=$CJ$2:$HN$2+1)*($CJ95:$HN95&gt;0))</f>
        <v>5</v>
      </c>
      <c r="G95" s="2">
        <f t="array" ref="G95">SUM(($CJ95:$HN95&gt;$CJ$2:$HN$2+1)*($CJ95:$HN95&gt;0))</f>
        <v>3</v>
      </c>
      <c r="H95" s="2">
        <f t="shared" si="119"/>
        <v>3</v>
      </c>
      <c r="I95" s="2">
        <f t="shared" si="120"/>
        <v>8</v>
      </c>
      <c r="J95" s="2">
        <f t="shared" si="114"/>
        <v>47</v>
      </c>
      <c r="K95" s="2">
        <f t="shared" si="114"/>
        <v>43</v>
      </c>
      <c r="L95" s="2">
        <f t="shared" si="114"/>
        <v>0</v>
      </c>
      <c r="M95" s="2">
        <f t="shared" si="114"/>
        <v>0</v>
      </c>
      <c r="N95" s="2">
        <f t="shared" si="114"/>
        <v>0</v>
      </c>
      <c r="O95" s="2">
        <f>IF(K95&gt;0,($J95/Parameter!$B$1)-($K95/Parameter!$B$2),"")</f>
        <v>0.30769230769230793</v>
      </c>
      <c r="P95" s="2" t="str">
        <f>IF(L95&gt;0,($K95/Parameter!$B$2)-($L95/Parameter!$B$3),"")</f>
        <v/>
      </c>
      <c r="Q95" s="2" t="str">
        <f>IF(M95&gt;0,($L95/Parameter!$B$3)-($M95/Parameter!$B$4),"")</f>
        <v/>
      </c>
      <c r="R95" s="2">
        <f t="array" ref="R95">IF($J95&gt;0,SUM(($CJ95:$HN95&lt;$CJ$2:$HN$2)*($CJ95:$HN95&gt;0)*($CJ$88:$HN$88="Round 1")),"")</f>
        <v>1</v>
      </c>
      <c r="S95" s="2">
        <f t="array" ref="S95">IF($J95&gt;0,SUM(($CJ95:$HN95&gt;$CJ$2:$HN$2)*($CJ95:$HN95&gt;0)*($CJ$88:$HN$88="Round 1")),"")</f>
        <v>5</v>
      </c>
      <c r="T95" s="2">
        <f t="array" ref="T95">IF($K95&gt;0,SUM(($CJ95:$HN95&lt;$CJ$2:$HN$2)*($CJ95:$HN95&gt;0)*($CJ$88:$HN$88="Round 2")),"")</f>
        <v>2</v>
      </c>
      <c r="U95" s="2">
        <f t="array" ref="U95">IF($K95&gt;0,SUM(($CJ95:$HN95&gt;$CJ$2:$HN$2)*($CJ95:$HN95&gt;0)*($CJ$88:$HN$88="Round 2")),"")</f>
        <v>3</v>
      </c>
      <c r="V95" s="2" t="str">
        <f t="array" ref="V95">IF($L95&gt;0,SUM(($CJ95:$HN95&lt;$CJ$2:$HN$2)*($CJ95:$HN95&gt;0)*($CJ$88:$HN$88="Round 3")),"")</f>
        <v/>
      </c>
      <c r="W95" s="2" t="str">
        <f t="array" ref="W95">IF($L95&gt;0,SUM(($CJ95:$HN95&gt;$CJ$2:$HN$2)*($CJ95:$HN95&gt;0)*($CJ$88:$HN$88="Round 3")),"")</f>
        <v/>
      </c>
      <c r="X95" s="2" t="str">
        <f t="array" ref="X95">IF($M95&gt;0,SUM(($CJ95:$HN95&lt;$CJ$2:$HN$2)*($CJ95:$HN95&gt;0)*($CJ$88:$HN$88="Final")),"")</f>
        <v/>
      </c>
      <c r="Y95" s="2" t="str">
        <f t="array" ref="Y95">IF($M95&gt;0,SUM(($CJ95:$HN95&gt;$CJ$2:$HN$2)*($CJ95:$HN95&gt;0)*($CJ$88:$HN$88="Final")),"")</f>
        <v/>
      </c>
      <c r="Z95" s="2">
        <f t="shared" si="121"/>
        <v>6</v>
      </c>
      <c r="AA95" s="2">
        <f>IF(ISNUMBER($CI95)=TRUE,ROUND((2*Parameter!$B$13)-(SUM($J95:$L95)*Parameter!$B$13/Parameter!$B$12), 3),0)</f>
        <v>976.755</v>
      </c>
      <c r="AB95" s="2">
        <f>IF(AND(CG95&lt;&gt;"",CI95&lt;&gt;"NF"),INDEX('Skill-O-Meter'!$A:$A,MATCH(CG95,'Skill-O-Meter'!$C:$C,0)),"")</f>
        <v>919.42499999999995</v>
      </c>
      <c r="AC95" s="2">
        <f t="shared" si="122"/>
        <v>57.330000000000041</v>
      </c>
      <c r="AD95" s="2">
        <f t="shared" si="115"/>
        <v>290.00094999999999</v>
      </c>
      <c r="AE95" s="78">
        <f t="array" ref="AE95">SUM(IF(($CJ$89:$HN$89=AE$89)*($CJ95:$HN95&lt;=$CJ$2:$HN$2-1)*($CJ95:$HN95&gt;0),1))</f>
        <v>0</v>
      </c>
      <c r="AF95" s="78">
        <f t="array" ref="AF95">SUM(IF(($CJ$89:$HN$89=AF$89)*($CJ95:$HN95&lt;=$CJ$2:$HN$2-1)*($CJ95:$HN95&gt;0),1))</f>
        <v>0</v>
      </c>
      <c r="AG95" s="78">
        <f t="array" ref="AG95">SUM(IF(($CJ$89:$HN$89=AG$89)*($CJ95:$HN95&lt;=$CJ$2:$HN$2-1)*($CJ95:$HN95&gt;0),1))</f>
        <v>1</v>
      </c>
      <c r="AH95" s="78">
        <f t="array" ref="AH95">SUM(IF(($CJ$89:$HN$89=AH$89)*($CJ95:$HN95&lt;=$CJ$2:$HN$2-1)*($CJ95:$HN95&gt;0),1))</f>
        <v>1</v>
      </c>
      <c r="AI95" s="78">
        <f t="array" ref="AI95">SUM(IF(($CJ$89:$HN$89=AI$89)*($CJ95:$HN95&lt;=$CJ$2:$HN$2-1)*($CJ95:$HN95&gt;0),1))</f>
        <v>1</v>
      </c>
      <c r="AJ95" s="78">
        <f t="array" ref="AJ95">SUM(IF(($CJ$89:$HN$89=AJ$89)*($CJ95:$HN95&lt;=$CJ$2:$HN$2-1)*($CJ95:$HN95&gt;0),1))</f>
        <v>0</v>
      </c>
      <c r="AK95" s="78">
        <f t="array" ref="AK95">SUM(IF(($CJ$89:$HN$89=AK$89)*($CJ95:$HN95&lt;=$CJ$2:$HN$2-1)*($CJ95:$HN95&gt;0),1))</f>
        <v>0</v>
      </c>
      <c r="AL95" s="78">
        <f t="array" ref="AL95">SUM(IF(($CJ$89:$HN$89=AL$89)*($CJ95:$HN95&lt;=$CJ$2:$HN$2-1)*($CJ95:$HN95&gt;0),1))</f>
        <v>0</v>
      </c>
      <c r="AM95" s="78">
        <f t="array" ref="AM95">SUM(IF(($CJ$89:$HN$89=AM$89)*($CJ95:$HN95&lt;=$CJ$2:$HN$2-1)*($CJ95:$HN95&gt;0),1))</f>
        <v>0</v>
      </c>
      <c r="AN95" s="78">
        <f t="array" ref="AN95">SUM(IF(($CJ$89:$HN$89=AN$89)*($CJ95:$HN95&lt;=$CJ$2:$HN$2-1)*($CJ95:$HN95&gt;0),1))</f>
        <v>0</v>
      </c>
      <c r="AO95" s="78">
        <f t="array" ref="AO95">SUM(IF(($CJ$89:$HN$89=AO$89)*($CJ95:$HN95&lt;=$CJ$2:$HN$2-1)*($CJ95:$HN95&gt;0),1))</f>
        <v>0</v>
      </c>
      <c r="AP95" s="78">
        <f t="array" ref="AP95">SUM(IF(($CJ$89:$HN$89=AP$89)*($CJ95:$HN95&lt;=$CJ$2:$HN$2-1)*($CJ95:$HN95&gt;0),1))</f>
        <v>0</v>
      </c>
      <c r="AQ95" s="78">
        <f t="array" ref="AQ95">SUM(IF(($CJ$89:$HN$89=AQ$89)*($CJ95:$HN95&lt;=$CJ$2:$HN$2-1)*($CJ95:$HN95&gt;0),1))</f>
        <v>0</v>
      </c>
      <c r="AR95" s="78">
        <f t="array" ref="AR95">SUM(IF(($CJ$89:$HN$89=AR$89)*($CJ95:$HN95&lt;=$CJ$2:$HN$2-1)*($CJ95:$HN95&gt;0),1))</f>
        <v>0</v>
      </c>
      <c r="AS95" s="78">
        <f t="array" ref="AS95">SUM(IF(($CJ$89:$HN$89=AS$89)*($CJ95:$HN95&lt;=$CJ$2:$HN$2-1)*($CJ95:$HN95&gt;0),1))</f>
        <v>0</v>
      </c>
      <c r="AT95" s="78">
        <f t="array" ref="AT95">SUM(IF(($CJ$89:$HN$89=AT$89)*($CJ95:$HN95&lt;=$CJ$2:$HN$2-1)*($CJ95:$HN95&gt;0),1))</f>
        <v>0</v>
      </c>
      <c r="AU95" s="78">
        <f t="array" ref="AU95">SUM(IF(($CJ$89:$HN$89=AU$89)*($CJ95:$HN95&lt;=$CJ$2:$HN$2-1)*($CJ95:$HN95&gt;0),1))</f>
        <v>0</v>
      </c>
      <c r="AV95" s="78">
        <f t="array" ref="AV95">SUM(IF(($CJ$89:$HN$89=AV$89)*($CJ95:$HN95&lt;=$CJ$2:$HN$2-1)*($CJ95:$HN95&gt;0),1))</f>
        <v>0</v>
      </c>
      <c r="AW95" s="78">
        <f t="array" ref="AW95">SUM(IF(($CJ$89:$HN$89=AW$89)*($CJ95:$HN95&lt;=$CJ$2:$HN$2-1)*($CJ95:$HN95&gt;0),1))</f>
        <v>0</v>
      </c>
      <c r="AX95" s="78">
        <f t="array" ref="AX95">SUM(IF(($CJ$89:$HN$89=AX$89)*($CJ95:$HN95&lt;=$CJ$2:$HN$2-1)*($CJ95:$HN95&gt;0),1))</f>
        <v>0</v>
      </c>
      <c r="AY95" s="78">
        <f t="array" ref="AY95">SUM(IF(($CJ$89:$HN$89=AY$89)*($CJ95:$HN95&lt;=$CJ$2:$HN$2-1)*($CJ95:$HN95&gt;0),1))</f>
        <v>0</v>
      </c>
      <c r="AZ95" s="78">
        <f t="array" ref="AZ95">SUM(IF(($CJ$89:$HN$89=AZ$89)*($CJ95:$HN95&lt;=$CJ$2:$HN$2-1)*($CJ95:$HN95&gt;0),1))</f>
        <v>0</v>
      </c>
      <c r="BA95" s="78">
        <f t="array" ref="BA95">SUM(IF(($CJ$89:$HN$89=BA$89)*($CJ95:$HN95&lt;=$CJ$2:$HN$2-1)*($CJ95:$HN95&gt;0),1))</f>
        <v>0</v>
      </c>
      <c r="BB95" s="78">
        <f t="array" ref="BB95">SUM(IF(($CJ$89:$HN$89=BB$89)*($CJ95:$HN95&lt;=$CJ$2:$HN$2-1)*($CJ95:$HN95&gt;0),1))</f>
        <v>0</v>
      </c>
      <c r="BC95" s="78">
        <f t="array" ref="BC95">SUM(IF(($CJ$89:$HN$89=BC$89)*($CJ95:$HN95&lt;=$CJ$2:$HN$2-1)*($CJ95:$HN95&gt;0),1))</f>
        <v>0</v>
      </c>
      <c r="BD95" s="78">
        <f t="array" ref="BD95">SUM(IF(($CJ$89:$HN$89=BD$89)*($CJ95:$HN95&lt;=$CJ$2:$HN$2-1)*($CJ95:$HN95&gt;0),1))</f>
        <v>0</v>
      </c>
      <c r="BE95" s="78">
        <f t="array" ref="BE95">SUM(IF(($CJ$89:$HN$89=BE$89)*($CJ95:$HN95&lt;=$CJ$2:$HN$2-1)*($CJ95:$HN95&gt;0),1))</f>
        <v>0</v>
      </c>
      <c r="BF95" s="78">
        <f t="shared" si="116"/>
        <v>7</v>
      </c>
      <c r="BG95" s="78">
        <f t="shared" si="116"/>
        <v>6</v>
      </c>
      <c r="BH95" s="78">
        <f t="shared" si="116"/>
        <v>5</v>
      </c>
      <c r="BI95" s="78">
        <f t="shared" si="116"/>
        <v>7</v>
      </c>
      <c r="BJ95" s="78">
        <f t="shared" si="116"/>
        <v>5</v>
      </c>
      <c r="BK95" s="78">
        <f t="shared" si="116"/>
        <v>8</v>
      </c>
      <c r="BL95" s="78">
        <f t="shared" si="116"/>
        <v>8</v>
      </c>
      <c r="BM95" s="78">
        <f t="shared" si="116"/>
        <v>6</v>
      </c>
      <c r="BN95" s="78">
        <f t="shared" si="116"/>
        <v>0</v>
      </c>
      <c r="BO95" s="78">
        <f t="shared" si="116"/>
        <v>9</v>
      </c>
      <c r="BP95" s="78">
        <f t="shared" si="117"/>
        <v>8</v>
      </c>
      <c r="BQ95" s="78">
        <f t="shared" si="117"/>
        <v>6</v>
      </c>
      <c r="BR95" s="78">
        <f t="shared" si="117"/>
        <v>7</v>
      </c>
      <c r="BS95" s="78">
        <f t="shared" si="117"/>
        <v>8</v>
      </c>
      <c r="BT95" s="78">
        <f t="shared" si="117"/>
        <v>0</v>
      </c>
      <c r="BU95" s="78">
        <f t="shared" si="117"/>
        <v>0</v>
      </c>
      <c r="BV95" s="78">
        <f t="shared" si="117"/>
        <v>0</v>
      </c>
      <c r="BW95" s="78">
        <f t="shared" si="117"/>
        <v>0</v>
      </c>
      <c r="BX95" s="78">
        <f t="shared" si="117"/>
        <v>0</v>
      </c>
      <c r="BY95" s="78">
        <f t="shared" si="117"/>
        <v>0</v>
      </c>
      <c r="BZ95" s="78">
        <f t="shared" si="118"/>
        <v>0</v>
      </c>
      <c r="CA95" s="78">
        <f t="shared" si="118"/>
        <v>0</v>
      </c>
      <c r="CB95" s="78">
        <f t="shared" si="118"/>
        <v>0</v>
      </c>
      <c r="CC95" s="78">
        <f t="shared" si="118"/>
        <v>0</v>
      </c>
      <c r="CD95" s="78">
        <f t="shared" si="118"/>
        <v>0</v>
      </c>
      <c r="CE95" s="78">
        <f t="shared" si="118"/>
        <v>0</v>
      </c>
      <c r="CF95" s="78">
        <f t="shared" si="118"/>
        <v>0</v>
      </c>
      <c r="CG95" s="2" t="s">
        <v>190</v>
      </c>
      <c r="CH95" s="2" t="s">
        <v>0</v>
      </c>
      <c r="CI95" s="2">
        <v>5</v>
      </c>
      <c r="CJ95" s="91">
        <v>4</v>
      </c>
      <c r="CK95" s="91">
        <v>3</v>
      </c>
      <c r="CL95" s="91">
        <v>3</v>
      </c>
      <c r="CM95" s="91">
        <v>5</v>
      </c>
      <c r="CN95" s="91">
        <v>2</v>
      </c>
      <c r="CO95" s="91">
        <v>5</v>
      </c>
      <c r="CP95" s="91">
        <v>4</v>
      </c>
      <c r="CQ95" s="91">
        <v>3</v>
      </c>
      <c r="CR95" s="91">
        <v>5</v>
      </c>
      <c r="CS95" s="91">
        <v>3</v>
      </c>
      <c r="CT95" s="91">
        <v>3</v>
      </c>
      <c r="CU95" s="91">
        <v>3</v>
      </c>
      <c r="CV95" s="91">
        <v>4</v>
      </c>
      <c r="CW95" s="91">
        <v>3</v>
      </c>
      <c r="CX95" s="91">
        <v>3</v>
      </c>
      <c r="CY95" s="91">
        <v>2</v>
      </c>
      <c r="CZ95" s="91">
        <v>2</v>
      </c>
      <c r="DA95" s="91">
        <v>3</v>
      </c>
      <c r="DB95" s="91">
        <v>3</v>
      </c>
      <c r="DC95" s="91">
        <v>4</v>
      </c>
      <c r="DD95" s="91">
        <v>3</v>
      </c>
      <c r="DE95" s="91">
        <v>4</v>
      </c>
      <c r="DF95" s="91">
        <v>5</v>
      </c>
      <c r="DG95" s="91">
        <v>3</v>
      </c>
      <c r="DH95" s="91">
        <v>4</v>
      </c>
      <c r="DI95" s="91">
        <v>4</v>
      </c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</row>
    <row r="96" spans="1:156" s="2" customFormat="1" x14ac:dyDescent="0.25">
      <c r="A96" s="2" t="str">
        <f>IF(CI96="","",IF(CI96&lt;&gt;"NF",CH96&amp;CI96+COUNTIF($C$90:$C95,C96),CH96&amp;CI96&amp;COUNTIF($C$90:$C95,C96)))</f>
        <v>M7</v>
      </c>
      <c r="B96" s="2" t="str">
        <f t="array" aca="1" ref="B96" ca="1">INDEX(Spielerliste,MATCH(SMALL(COUNTIF(Spielerliste,"&lt;"&amp;Spielerliste),ROWS(CG$90:CG96)),COUNTIF(Spielerliste,"&lt;"&amp;Spielerliste),0))</f>
        <v>Christian Stepanek</v>
      </c>
      <c r="C96" s="2" t="str">
        <f t="shared" si="113"/>
        <v>M7</v>
      </c>
      <c r="D96" s="2">
        <f t="array" ref="D96">SUM(($CJ96:$HN96=$CJ$2:$HN$2-1)*($CJ96:$HN96&gt;0))</f>
        <v>2</v>
      </c>
      <c r="E96" s="2">
        <f t="array" ref="E96">SUM(($CJ96:$HN96&lt;$CJ$2:$HN$2-1)*($CJ96:$HN96&gt;0))</f>
        <v>0</v>
      </c>
      <c r="F96" s="2">
        <f t="array" ref="F96">SUM(($CJ96:$HN96=$CJ$2:$HN$2+1)*($CJ96:$HN96&gt;0))</f>
        <v>8</v>
      </c>
      <c r="G96" s="2">
        <f t="array" ref="G96">SUM(($CJ96:$HN96&gt;$CJ$2:$HN$2+1)*($CJ96:$HN96&gt;0))</f>
        <v>2</v>
      </c>
      <c r="H96" s="2">
        <f t="shared" si="119"/>
        <v>2</v>
      </c>
      <c r="I96" s="2">
        <f t="shared" si="120"/>
        <v>10</v>
      </c>
      <c r="J96" s="2">
        <f t="shared" si="114"/>
        <v>47</v>
      </c>
      <c r="K96" s="2">
        <f t="shared" si="114"/>
        <v>45</v>
      </c>
      <c r="L96" s="2">
        <f t="shared" si="114"/>
        <v>0</v>
      </c>
      <c r="M96" s="2">
        <f t="shared" si="114"/>
        <v>0</v>
      </c>
      <c r="N96" s="2">
        <f t="shared" si="114"/>
        <v>0</v>
      </c>
      <c r="O96" s="2">
        <f>IF(K96&gt;0,($J96/Parameter!$B$1)-($K96/Parameter!$B$2),"")</f>
        <v>0.15384615384615374</v>
      </c>
      <c r="P96" s="2" t="str">
        <f>IF(L96&gt;0,($K96/Parameter!$B$2)-($L96/Parameter!$B$3),"")</f>
        <v/>
      </c>
      <c r="Q96" s="2" t="str">
        <f>IF(M96&gt;0,($L96/Parameter!$B$3)-($M96/Parameter!$B$4),"")</f>
        <v/>
      </c>
      <c r="R96" s="2">
        <f t="array" ref="R96">IF($J96&gt;0,SUM(($CJ96:$HN96&lt;$CJ$2:$HN$2)*($CJ96:$HN96&gt;0)*($CJ$88:$HN$88="Round 1")),"")</f>
        <v>2</v>
      </c>
      <c r="S96" s="2">
        <f t="array" ref="S96">IF($J96&gt;0,SUM(($CJ96:$HN96&gt;$CJ$2:$HN$2)*($CJ96:$HN96&gt;0)*($CJ$88:$HN$88="Round 1")),"")</f>
        <v>6</v>
      </c>
      <c r="T96" s="2">
        <f t="array" ref="T96">IF($K96&gt;0,SUM(($CJ96:$HN96&lt;$CJ$2:$HN$2)*($CJ96:$HN96&gt;0)*($CJ$88:$HN$88="Round 2")),"")</f>
        <v>0</v>
      </c>
      <c r="U96" s="2">
        <f t="array" ref="U96">IF($K96&gt;0,SUM(($CJ96:$HN96&gt;$CJ$2:$HN$2)*($CJ96:$HN96&gt;0)*($CJ$88:$HN$88="Round 2")),"")</f>
        <v>4</v>
      </c>
      <c r="V96" s="2" t="str">
        <f t="array" ref="V96">IF($L96&gt;0,SUM(($CJ96:$HN96&lt;$CJ$2:$HN$2)*($CJ96:$HN96&gt;0)*($CJ$88:$HN$88="Round 3")),"")</f>
        <v/>
      </c>
      <c r="W96" s="2" t="str">
        <f t="array" ref="W96">IF($L96&gt;0,SUM(($CJ96:$HN96&gt;$CJ$2:$HN$2)*($CJ96:$HN96&gt;0)*($CJ$88:$HN$88="Round 3")),"")</f>
        <v/>
      </c>
      <c r="X96" s="2" t="str">
        <f t="array" ref="X96">IF($M96&gt;0,SUM(($CJ96:$HN96&lt;$CJ$2:$HN$2)*($CJ96:$HN96&gt;0)*($CJ$88:$HN$88="Final")),"")</f>
        <v/>
      </c>
      <c r="Y96" s="2" t="str">
        <f t="array" ref="Y96">IF($M96&gt;0,SUM(($CJ96:$HN96&gt;$CJ$2:$HN$2)*($CJ96:$HN96&gt;0)*($CJ$88:$HN$88="Final")),"")</f>
        <v/>
      </c>
      <c r="Z96" s="2">
        <f t="shared" si="121"/>
        <v>7</v>
      </c>
      <c r="AA96" s="2">
        <f>IF(ISNUMBER($CI96)=TRUE,ROUND((2*Parameter!$B$13)-(SUM($J96:$L96)*Parameter!$B$13/Parameter!$B$12), 3),0)</f>
        <v>953.93399999999997</v>
      </c>
      <c r="AB96" s="2">
        <f>IF(AND(CG96&lt;&gt;"",CI96&lt;&gt;"NF"),INDEX('Skill-O-Meter'!$A:$A,MATCH(CG96,'Skill-O-Meter'!$C:$C,0)),"")</f>
        <v>849.31100000000004</v>
      </c>
      <c r="AC96" s="2">
        <f t="shared" si="122"/>
        <v>104.62299999999993</v>
      </c>
      <c r="AD96" s="2">
        <f t="shared" si="115"/>
        <v>292.00096000000002</v>
      </c>
      <c r="AE96" s="78">
        <f t="array" ref="AE96">SUM(IF(($CJ$89:$HN$89=AE$89)*($CJ96:$HN96&lt;=$CJ$2:$HN$2-1)*($CJ96:$HN96&gt;0),1))</f>
        <v>0</v>
      </c>
      <c r="AF96" s="78">
        <f t="array" ref="AF96">SUM(IF(($CJ$89:$HN$89=AF$89)*($CJ96:$HN96&lt;=$CJ$2:$HN$2-1)*($CJ96:$HN96&gt;0),1))</f>
        <v>1</v>
      </c>
      <c r="AG96" s="78">
        <f t="array" ref="AG96">SUM(IF(($CJ$89:$HN$89=AG$89)*($CJ96:$HN96&lt;=$CJ$2:$HN$2-1)*($CJ96:$HN96&gt;0),1))</f>
        <v>0</v>
      </c>
      <c r="AH96" s="78">
        <f t="array" ref="AH96">SUM(IF(($CJ$89:$HN$89=AH$89)*($CJ96:$HN96&lt;=$CJ$2:$HN$2-1)*($CJ96:$HN96&gt;0),1))</f>
        <v>0</v>
      </c>
      <c r="AI96" s="78">
        <f t="array" ref="AI96">SUM(IF(($CJ$89:$HN$89=AI$89)*($CJ96:$HN96&lt;=$CJ$2:$HN$2-1)*($CJ96:$HN96&gt;0),1))</f>
        <v>0</v>
      </c>
      <c r="AJ96" s="78">
        <f t="array" ref="AJ96">SUM(IF(($CJ$89:$HN$89=AJ$89)*($CJ96:$HN96&lt;=$CJ$2:$HN$2-1)*($CJ96:$HN96&gt;0),1))</f>
        <v>0</v>
      </c>
      <c r="AK96" s="78">
        <f t="array" ref="AK96">SUM(IF(($CJ$89:$HN$89=AK$89)*($CJ96:$HN96&lt;=$CJ$2:$HN$2-1)*($CJ96:$HN96&gt;0),1))</f>
        <v>0</v>
      </c>
      <c r="AL96" s="78">
        <f t="array" ref="AL96">SUM(IF(($CJ$89:$HN$89=AL$89)*($CJ96:$HN96&lt;=$CJ$2:$HN$2-1)*($CJ96:$HN96&gt;0),1))</f>
        <v>1</v>
      </c>
      <c r="AM96" s="78">
        <f t="array" ref="AM96">SUM(IF(($CJ$89:$HN$89=AM$89)*($CJ96:$HN96&lt;=$CJ$2:$HN$2-1)*($CJ96:$HN96&gt;0),1))</f>
        <v>0</v>
      </c>
      <c r="AN96" s="78">
        <f t="array" ref="AN96">SUM(IF(($CJ$89:$HN$89=AN$89)*($CJ96:$HN96&lt;=$CJ$2:$HN$2-1)*($CJ96:$HN96&gt;0),1))</f>
        <v>0</v>
      </c>
      <c r="AO96" s="78">
        <f t="array" ref="AO96">SUM(IF(($CJ$89:$HN$89=AO$89)*($CJ96:$HN96&lt;=$CJ$2:$HN$2-1)*($CJ96:$HN96&gt;0),1))</f>
        <v>0</v>
      </c>
      <c r="AP96" s="78">
        <f t="array" ref="AP96">SUM(IF(($CJ$89:$HN$89=AP$89)*($CJ96:$HN96&lt;=$CJ$2:$HN$2-1)*($CJ96:$HN96&gt;0),1))</f>
        <v>0</v>
      </c>
      <c r="AQ96" s="78">
        <f t="array" ref="AQ96">SUM(IF(($CJ$89:$HN$89=AQ$89)*($CJ96:$HN96&lt;=$CJ$2:$HN$2-1)*($CJ96:$HN96&gt;0),1))</f>
        <v>0</v>
      </c>
      <c r="AR96" s="78">
        <f t="array" ref="AR96">SUM(IF(($CJ$89:$HN$89=AR$89)*($CJ96:$HN96&lt;=$CJ$2:$HN$2-1)*($CJ96:$HN96&gt;0),1))</f>
        <v>0</v>
      </c>
      <c r="AS96" s="78">
        <f t="array" ref="AS96">SUM(IF(($CJ$89:$HN$89=AS$89)*($CJ96:$HN96&lt;=$CJ$2:$HN$2-1)*($CJ96:$HN96&gt;0),1))</f>
        <v>0</v>
      </c>
      <c r="AT96" s="78">
        <f t="array" ref="AT96">SUM(IF(($CJ$89:$HN$89=AT$89)*($CJ96:$HN96&lt;=$CJ$2:$HN$2-1)*($CJ96:$HN96&gt;0),1))</f>
        <v>0</v>
      </c>
      <c r="AU96" s="78">
        <f t="array" ref="AU96">SUM(IF(($CJ$89:$HN$89=AU$89)*($CJ96:$HN96&lt;=$CJ$2:$HN$2-1)*($CJ96:$HN96&gt;0),1))</f>
        <v>0</v>
      </c>
      <c r="AV96" s="78">
        <f t="array" ref="AV96">SUM(IF(($CJ$89:$HN$89=AV$89)*($CJ96:$HN96&lt;=$CJ$2:$HN$2-1)*($CJ96:$HN96&gt;0),1))</f>
        <v>0</v>
      </c>
      <c r="AW96" s="78">
        <f t="array" ref="AW96">SUM(IF(($CJ$89:$HN$89=AW$89)*($CJ96:$HN96&lt;=$CJ$2:$HN$2-1)*($CJ96:$HN96&gt;0),1))</f>
        <v>0</v>
      </c>
      <c r="AX96" s="78">
        <f t="array" ref="AX96">SUM(IF(($CJ$89:$HN$89=AX$89)*($CJ96:$HN96&lt;=$CJ$2:$HN$2-1)*($CJ96:$HN96&gt;0),1))</f>
        <v>0</v>
      </c>
      <c r="AY96" s="78">
        <f t="array" ref="AY96">SUM(IF(($CJ$89:$HN$89=AY$89)*($CJ96:$HN96&lt;=$CJ$2:$HN$2-1)*($CJ96:$HN96&gt;0),1))</f>
        <v>0</v>
      </c>
      <c r="AZ96" s="78">
        <f t="array" ref="AZ96">SUM(IF(($CJ$89:$HN$89=AZ$89)*($CJ96:$HN96&lt;=$CJ$2:$HN$2-1)*($CJ96:$HN96&gt;0),1))</f>
        <v>0</v>
      </c>
      <c r="BA96" s="78">
        <f t="array" ref="BA96">SUM(IF(($CJ$89:$HN$89=BA$89)*($CJ96:$HN96&lt;=$CJ$2:$HN$2-1)*($CJ96:$HN96&gt;0),1))</f>
        <v>0</v>
      </c>
      <c r="BB96" s="78">
        <f t="array" ref="BB96">SUM(IF(($CJ$89:$HN$89=BB$89)*($CJ96:$HN96&lt;=$CJ$2:$HN$2-1)*($CJ96:$HN96&gt;0),1))</f>
        <v>0</v>
      </c>
      <c r="BC96" s="78">
        <f t="array" ref="BC96">SUM(IF(($CJ$89:$HN$89=BC$89)*($CJ96:$HN96&lt;=$CJ$2:$HN$2-1)*($CJ96:$HN96&gt;0),1))</f>
        <v>0</v>
      </c>
      <c r="BD96" s="78">
        <f t="array" ref="BD96">SUM(IF(($CJ$89:$HN$89=BD$89)*($CJ96:$HN96&lt;=$CJ$2:$HN$2-1)*($CJ96:$HN96&gt;0),1))</f>
        <v>0</v>
      </c>
      <c r="BE96" s="78">
        <f t="array" ref="BE96">SUM(IF(($CJ$89:$HN$89=BE$89)*($CJ96:$HN96&lt;=$CJ$2:$HN$2-1)*($CJ96:$HN96&gt;0),1))</f>
        <v>0</v>
      </c>
      <c r="BF96" s="78">
        <f t="shared" si="116"/>
        <v>6</v>
      </c>
      <c r="BG96" s="78">
        <f t="shared" si="116"/>
        <v>5</v>
      </c>
      <c r="BH96" s="78">
        <f t="shared" si="116"/>
        <v>8</v>
      </c>
      <c r="BI96" s="78">
        <f t="shared" si="116"/>
        <v>6</v>
      </c>
      <c r="BJ96" s="78">
        <f t="shared" si="116"/>
        <v>6</v>
      </c>
      <c r="BK96" s="78">
        <f t="shared" si="116"/>
        <v>7</v>
      </c>
      <c r="BL96" s="78">
        <f t="shared" si="116"/>
        <v>6</v>
      </c>
      <c r="BM96" s="78">
        <f t="shared" si="116"/>
        <v>5</v>
      </c>
      <c r="BN96" s="78">
        <f t="shared" si="116"/>
        <v>0</v>
      </c>
      <c r="BO96" s="78">
        <f t="shared" si="116"/>
        <v>9</v>
      </c>
      <c r="BP96" s="78">
        <f t="shared" si="117"/>
        <v>8</v>
      </c>
      <c r="BQ96" s="78">
        <f t="shared" si="117"/>
        <v>7</v>
      </c>
      <c r="BR96" s="78">
        <f t="shared" si="117"/>
        <v>8</v>
      </c>
      <c r="BS96" s="78">
        <f t="shared" si="117"/>
        <v>11</v>
      </c>
      <c r="BT96" s="78">
        <f t="shared" si="117"/>
        <v>0</v>
      </c>
      <c r="BU96" s="78">
        <f t="shared" si="117"/>
        <v>0</v>
      </c>
      <c r="BV96" s="78">
        <f t="shared" si="117"/>
        <v>0</v>
      </c>
      <c r="BW96" s="78">
        <f t="shared" si="117"/>
        <v>0</v>
      </c>
      <c r="BX96" s="78">
        <f t="shared" si="117"/>
        <v>0</v>
      </c>
      <c r="BY96" s="78">
        <f t="shared" si="117"/>
        <v>0</v>
      </c>
      <c r="BZ96" s="78">
        <f t="shared" si="118"/>
        <v>0</v>
      </c>
      <c r="CA96" s="78">
        <f t="shared" si="118"/>
        <v>0</v>
      </c>
      <c r="CB96" s="78">
        <f t="shared" si="118"/>
        <v>0</v>
      </c>
      <c r="CC96" s="78">
        <f t="shared" si="118"/>
        <v>0</v>
      </c>
      <c r="CD96" s="78">
        <f t="shared" si="118"/>
        <v>0</v>
      </c>
      <c r="CE96" s="78">
        <f t="shared" si="118"/>
        <v>0</v>
      </c>
      <c r="CF96" s="78">
        <f t="shared" si="118"/>
        <v>0</v>
      </c>
      <c r="CG96" s="2" t="s">
        <v>8</v>
      </c>
      <c r="CH96" s="2" t="s">
        <v>0</v>
      </c>
      <c r="CI96" s="2">
        <v>7</v>
      </c>
      <c r="CJ96" s="91">
        <v>3</v>
      </c>
      <c r="CK96" s="91">
        <v>2</v>
      </c>
      <c r="CL96" s="91">
        <v>4</v>
      </c>
      <c r="CM96" s="91">
        <v>3</v>
      </c>
      <c r="CN96" s="91">
        <v>3</v>
      </c>
      <c r="CO96" s="91">
        <v>3</v>
      </c>
      <c r="CP96" s="91">
        <v>3</v>
      </c>
      <c r="CQ96" s="91">
        <v>2</v>
      </c>
      <c r="CR96" s="91">
        <v>5</v>
      </c>
      <c r="CS96" s="91">
        <v>4</v>
      </c>
      <c r="CT96" s="91">
        <v>4</v>
      </c>
      <c r="CU96" s="91">
        <v>5</v>
      </c>
      <c r="CV96" s="91">
        <v>6</v>
      </c>
      <c r="CW96" s="91">
        <v>3</v>
      </c>
      <c r="CX96" s="91">
        <v>3</v>
      </c>
      <c r="CY96" s="91">
        <v>4</v>
      </c>
      <c r="CZ96" s="91">
        <v>3</v>
      </c>
      <c r="DA96" s="91">
        <v>3</v>
      </c>
      <c r="DB96" s="91">
        <v>4</v>
      </c>
      <c r="DC96" s="91">
        <v>3</v>
      </c>
      <c r="DD96" s="91">
        <v>3</v>
      </c>
      <c r="DE96" s="91">
        <v>4</v>
      </c>
      <c r="DF96" s="91">
        <v>4</v>
      </c>
      <c r="DG96" s="91">
        <v>3</v>
      </c>
      <c r="DH96" s="91">
        <v>3</v>
      </c>
      <c r="DI96" s="91">
        <v>5</v>
      </c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</row>
    <row r="97" spans="1:156" x14ac:dyDescent="0.25">
      <c r="A97" s="2" t="str">
        <f>IF(CI97="","",IF(CI97&lt;&gt;"NF",CH97&amp;CI97+COUNTIF($C$90:$C96,C97),CH97&amp;CI97&amp;COUNTIF($C$90:$C96,C97)))</f>
        <v>M8</v>
      </c>
      <c r="B97" s="2" t="str">
        <f t="array" aca="1" ref="B97" ca="1">INDEX(Spielerliste,MATCH(SMALL(COUNTIF(Spielerliste,"&lt;"&amp;Spielerliste),ROWS(CG$90:CG97)),COUNTIF(Spielerliste,"&lt;"&amp;Spielerliste),0))</f>
        <v>David Wojak</v>
      </c>
      <c r="C97" s="2" t="str">
        <f t="shared" si="113"/>
        <v>M7</v>
      </c>
      <c r="D97" s="2">
        <f t="array" ref="D97">SUM(($CJ97:$HN97=$CJ$2:$HN$2-1)*($CJ97:$HN97&gt;0))</f>
        <v>0</v>
      </c>
      <c r="E97" s="2">
        <f t="array" ref="E97">SUM(($CJ97:$HN97&lt;$CJ$2:$HN$2-1)*($CJ97:$HN97&gt;0))</f>
        <v>0</v>
      </c>
      <c r="F97" s="2">
        <f t="array" ref="F97">SUM(($CJ97:$HN97=$CJ$2:$HN$2+1)*($CJ97:$HN97&gt;0))</f>
        <v>3</v>
      </c>
      <c r="G97" s="2">
        <f t="array" ref="G97">SUM(($CJ97:$HN97&gt;$CJ$2:$HN$2+1)*($CJ97:$HN97&gt;0))</f>
        <v>3</v>
      </c>
      <c r="H97" s="2">
        <f t="shared" si="119"/>
        <v>0</v>
      </c>
      <c r="I97" s="2">
        <f t="shared" si="120"/>
        <v>6</v>
      </c>
      <c r="J97" s="2">
        <f t="shared" si="114"/>
        <v>46</v>
      </c>
      <c r="K97" s="2">
        <f t="shared" si="114"/>
        <v>46</v>
      </c>
      <c r="L97" s="2">
        <f t="shared" si="114"/>
        <v>0</v>
      </c>
      <c r="M97" s="2">
        <f t="shared" si="114"/>
        <v>0</v>
      </c>
      <c r="N97" s="2">
        <f t="shared" si="114"/>
        <v>0</v>
      </c>
      <c r="O97" s="2">
        <f>IF(K97&gt;0,($J97/Parameter!$B$1)-($K97/Parameter!$B$2),"")</f>
        <v>0</v>
      </c>
      <c r="P97" s="2" t="str">
        <f>IF(L97&gt;0,($K97/Parameter!$B$2)-($L97/Parameter!$B$3),"")</f>
        <v/>
      </c>
      <c r="Q97" s="2" t="str">
        <f>IF(M97&gt;0,($L97/Parameter!$B$3)-($M97/Parameter!$B$4),"")</f>
        <v/>
      </c>
      <c r="R97" s="2">
        <f t="array" ref="R97">IF($J97&gt;0,SUM(($CJ97:$HN97&lt;$CJ$2:$HN$2)*($CJ97:$HN97&gt;0)*($CJ$88:$HN$88="Round 1")),"")</f>
        <v>0</v>
      </c>
      <c r="S97" s="2">
        <f t="array" ref="S97">IF($J97&gt;0,SUM(($CJ97:$HN97&gt;$CJ$2:$HN$2)*($CJ97:$HN97&gt;0)*($CJ$88:$HN$88="Round 1")),"")</f>
        <v>4</v>
      </c>
      <c r="T97" s="2">
        <f t="array" ref="T97">IF($K97&gt;0,SUM(($CJ97:$HN97&lt;$CJ$2:$HN$2)*($CJ97:$HN97&gt;0)*($CJ$88:$HN$88="Round 2")),"")</f>
        <v>0</v>
      </c>
      <c r="U97" s="2">
        <f t="array" ref="U97">IF($K97&gt;0,SUM(($CJ97:$HN97&gt;$CJ$2:$HN$2)*($CJ97:$HN97&gt;0)*($CJ$88:$HN$88="Round 2")),"")</f>
        <v>2</v>
      </c>
      <c r="V97" s="2" t="str">
        <f t="array" ref="V97">IF($L97&gt;0,SUM(($CJ97:$HN97&lt;$CJ$2:$HN$2)*($CJ97:$HN97&gt;0)*($CJ$88:$HN$88="Round 3")),"")</f>
        <v/>
      </c>
      <c r="W97" s="2" t="str">
        <f t="array" ref="W97">IF($L97&gt;0,SUM(($CJ97:$HN97&gt;$CJ$2:$HN$2)*($CJ97:$HN97&gt;0)*($CJ$88:$HN$88="Round 3")),"")</f>
        <v/>
      </c>
      <c r="X97" s="2" t="str">
        <f t="array" ref="X97">IF($M97&gt;0,SUM(($CJ97:$HN97&lt;$CJ$2:$HN$2)*($CJ97:$HN97&gt;0)*($CJ$88:$HN$88="Final")),"")</f>
        <v/>
      </c>
      <c r="Y97" s="2" t="str">
        <f t="array" ref="Y97">IF($M97&gt;0,SUM(($CJ97:$HN97&gt;$CJ$2:$HN$2)*($CJ97:$HN97&gt;0)*($CJ$88:$HN$88="Final")),"")</f>
        <v/>
      </c>
      <c r="Z97" s="2">
        <f t="shared" si="121"/>
        <v>8</v>
      </c>
      <c r="AA97" s="2">
        <f>IF(ISNUMBER($CI97)=TRUE,ROUND((2*Parameter!$B$13)-(SUM($J97:$L97)*Parameter!$B$13/Parameter!$B$12), 3),0)</f>
        <v>953.93399999999997</v>
      </c>
      <c r="AB97" s="2">
        <f>IF(AND(CG97&lt;&gt;"",CI97&lt;&gt;"NF"),INDEX('Skill-O-Meter'!$A:$A,MATCH(CG97,'Skill-O-Meter'!$C:$C,0)),"")</f>
        <v>980.67700000000002</v>
      </c>
      <c r="AC97" s="2">
        <f t="shared" si="122"/>
        <v>-26.743000000000052</v>
      </c>
      <c r="AD97" s="2">
        <f t="shared" si="115"/>
        <v>292.00097</v>
      </c>
      <c r="AE97" s="78">
        <f t="array" ref="AE97">SUM(IF(($CJ$89:$HN$89=AE$89)*($CJ97:$HN97&lt;=$CJ$2:$HN$2-1)*($CJ97:$HN97&gt;0),1))</f>
        <v>0</v>
      </c>
      <c r="AF97" s="78">
        <f t="array" ref="AF97">SUM(IF(($CJ$89:$HN$89=AF$89)*($CJ97:$HN97&lt;=$CJ$2:$HN$2-1)*($CJ97:$HN97&gt;0),1))</f>
        <v>0</v>
      </c>
      <c r="AG97" s="78">
        <f t="array" ref="AG97">SUM(IF(($CJ$89:$HN$89=AG$89)*($CJ97:$HN97&lt;=$CJ$2:$HN$2-1)*($CJ97:$HN97&gt;0),1))</f>
        <v>0</v>
      </c>
      <c r="AH97" s="78">
        <f t="array" ref="AH97">SUM(IF(($CJ$89:$HN$89=AH$89)*($CJ97:$HN97&lt;=$CJ$2:$HN$2-1)*($CJ97:$HN97&gt;0),1))</f>
        <v>0</v>
      </c>
      <c r="AI97" s="78">
        <f t="array" ref="AI97">SUM(IF(($CJ$89:$HN$89=AI$89)*($CJ97:$HN97&lt;=$CJ$2:$HN$2-1)*($CJ97:$HN97&gt;0),1))</f>
        <v>0</v>
      </c>
      <c r="AJ97" s="78">
        <f t="array" ref="AJ97">SUM(IF(($CJ$89:$HN$89=AJ$89)*($CJ97:$HN97&lt;=$CJ$2:$HN$2-1)*($CJ97:$HN97&gt;0),1))</f>
        <v>0</v>
      </c>
      <c r="AK97" s="78">
        <f t="array" ref="AK97">SUM(IF(($CJ$89:$HN$89=AK$89)*($CJ97:$HN97&lt;=$CJ$2:$HN$2-1)*($CJ97:$HN97&gt;0),1))</f>
        <v>0</v>
      </c>
      <c r="AL97" s="78">
        <f t="array" ref="AL97">SUM(IF(($CJ$89:$HN$89=AL$89)*($CJ97:$HN97&lt;=$CJ$2:$HN$2-1)*($CJ97:$HN97&gt;0),1))</f>
        <v>0</v>
      </c>
      <c r="AM97" s="78">
        <f t="array" ref="AM97">SUM(IF(($CJ$89:$HN$89=AM$89)*($CJ97:$HN97&lt;=$CJ$2:$HN$2-1)*($CJ97:$HN97&gt;0),1))</f>
        <v>0</v>
      </c>
      <c r="AN97" s="78">
        <f t="array" ref="AN97">SUM(IF(($CJ$89:$HN$89=AN$89)*($CJ97:$HN97&lt;=$CJ$2:$HN$2-1)*($CJ97:$HN97&gt;0),1))</f>
        <v>0</v>
      </c>
      <c r="AO97" s="78">
        <f t="array" ref="AO97">SUM(IF(($CJ$89:$HN$89=AO$89)*($CJ97:$HN97&lt;=$CJ$2:$HN$2-1)*($CJ97:$HN97&gt;0),1))</f>
        <v>0</v>
      </c>
      <c r="AP97" s="78">
        <f t="array" ref="AP97">SUM(IF(($CJ$89:$HN$89=AP$89)*($CJ97:$HN97&lt;=$CJ$2:$HN$2-1)*($CJ97:$HN97&gt;0),1))</f>
        <v>0</v>
      </c>
      <c r="AQ97" s="78">
        <f t="array" ref="AQ97">SUM(IF(($CJ$89:$HN$89=AQ$89)*($CJ97:$HN97&lt;=$CJ$2:$HN$2-1)*($CJ97:$HN97&gt;0),1))</f>
        <v>0</v>
      </c>
      <c r="AR97" s="78">
        <f t="array" ref="AR97">SUM(IF(($CJ$89:$HN$89=AR$89)*($CJ97:$HN97&lt;=$CJ$2:$HN$2-1)*($CJ97:$HN97&gt;0),1))</f>
        <v>0</v>
      </c>
      <c r="AS97" s="78">
        <f t="array" ref="AS97">SUM(IF(($CJ$89:$HN$89=AS$89)*($CJ97:$HN97&lt;=$CJ$2:$HN$2-1)*($CJ97:$HN97&gt;0),1))</f>
        <v>0</v>
      </c>
      <c r="AT97" s="78">
        <f t="array" ref="AT97">SUM(IF(($CJ$89:$HN$89=AT$89)*($CJ97:$HN97&lt;=$CJ$2:$HN$2-1)*($CJ97:$HN97&gt;0),1))</f>
        <v>0</v>
      </c>
      <c r="AU97" s="78">
        <f t="array" ref="AU97">SUM(IF(($CJ$89:$HN$89=AU$89)*($CJ97:$HN97&lt;=$CJ$2:$HN$2-1)*($CJ97:$HN97&gt;0),1))</f>
        <v>0</v>
      </c>
      <c r="AV97" s="78">
        <f t="array" ref="AV97">SUM(IF(($CJ$89:$HN$89=AV$89)*($CJ97:$HN97&lt;=$CJ$2:$HN$2-1)*($CJ97:$HN97&gt;0),1))</f>
        <v>0</v>
      </c>
      <c r="AW97" s="78">
        <f t="array" ref="AW97">SUM(IF(($CJ$89:$HN$89=AW$89)*($CJ97:$HN97&lt;=$CJ$2:$HN$2-1)*($CJ97:$HN97&gt;0),1))</f>
        <v>0</v>
      </c>
      <c r="AX97" s="78">
        <f t="array" ref="AX97">SUM(IF(($CJ$89:$HN$89=AX$89)*($CJ97:$HN97&lt;=$CJ$2:$HN$2-1)*($CJ97:$HN97&gt;0),1))</f>
        <v>0</v>
      </c>
      <c r="AY97" s="78">
        <f t="array" ref="AY97">SUM(IF(($CJ$89:$HN$89=AY$89)*($CJ97:$HN97&lt;=$CJ$2:$HN$2-1)*($CJ97:$HN97&gt;0),1))</f>
        <v>0</v>
      </c>
      <c r="AZ97" s="78">
        <f t="array" ref="AZ97">SUM(IF(($CJ$89:$HN$89=AZ$89)*($CJ97:$HN97&lt;=$CJ$2:$HN$2-1)*($CJ97:$HN97&gt;0),1))</f>
        <v>0</v>
      </c>
      <c r="BA97" s="78">
        <f t="array" ref="BA97">SUM(IF(($CJ$89:$HN$89=BA$89)*($CJ97:$HN97&lt;=$CJ$2:$HN$2-1)*($CJ97:$HN97&gt;0),1))</f>
        <v>0</v>
      </c>
      <c r="BB97" s="78">
        <f t="array" ref="BB97">SUM(IF(($CJ$89:$HN$89=BB$89)*($CJ97:$HN97&lt;=$CJ$2:$HN$2-1)*($CJ97:$HN97&gt;0),1))</f>
        <v>0</v>
      </c>
      <c r="BC97" s="78">
        <f t="array" ref="BC97">SUM(IF(($CJ$89:$HN$89=BC$89)*($CJ97:$HN97&lt;=$CJ$2:$HN$2-1)*($CJ97:$HN97&gt;0),1))</f>
        <v>0</v>
      </c>
      <c r="BD97" s="78">
        <f t="array" ref="BD97">SUM(IF(($CJ$89:$HN$89=BD$89)*($CJ97:$HN97&lt;=$CJ$2:$HN$2-1)*($CJ97:$HN97&gt;0),1))</f>
        <v>0</v>
      </c>
      <c r="BE97" s="78">
        <f t="array" ref="BE97">SUM(IF(($CJ$89:$HN$89=BE$89)*($CJ97:$HN97&lt;=$CJ$2:$HN$2-1)*($CJ97:$HN97&gt;0),1))</f>
        <v>0</v>
      </c>
      <c r="BF97" s="78">
        <f t="shared" si="116"/>
        <v>6</v>
      </c>
      <c r="BG97" s="78">
        <f t="shared" si="116"/>
        <v>6</v>
      </c>
      <c r="BH97" s="78">
        <f t="shared" si="116"/>
        <v>11</v>
      </c>
      <c r="BI97" s="78">
        <f t="shared" si="116"/>
        <v>6</v>
      </c>
      <c r="BJ97" s="78">
        <f t="shared" si="116"/>
        <v>6</v>
      </c>
      <c r="BK97" s="78">
        <f t="shared" si="116"/>
        <v>7</v>
      </c>
      <c r="BL97" s="78">
        <f t="shared" si="116"/>
        <v>6</v>
      </c>
      <c r="BM97" s="78">
        <f t="shared" si="116"/>
        <v>6</v>
      </c>
      <c r="BN97" s="78">
        <f t="shared" si="116"/>
        <v>0</v>
      </c>
      <c r="BO97" s="78">
        <f t="shared" si="116"/>
        <v>9</v>
      </c>
      <c r="BP97" s="78">
        <f t="shared" si="117"/>
        <v>8</v>
      </c>
      <c r="BQ97" s="78">
        <f t="shared" si="117"/>
        <v>7</v>
      </c>
      <c r="BR97" s="78">
        <f t="shared" si="117"/>
        <v>6</v>
      </c>
      <c r="BS97" s="78">
        <f t="shared" si="117"/>
        <v>8</v>
      </c>
      <c r="BT97" s="78">
        <f t="shared" si="117"/>
        <v>0</v>
      </c>
      <c r="BU97" s="78">
        <f t="shared" si="117"/>
        <v>0</v>
      </c>
      <c r="BV97" s="78">
        <f t="shared" si="117"/>
        <v>0</v>
      </c>
      <c r="BW97" s="78">
        <f t="shared" si="117"/>
        <v>0</v>
      </c>
      <c r="BX97" s="78">
        <f t="shared" si="117"/>
        <v>0</v>
      </c>
      <c r="BY97" s="78">
        <f t="shared" si="117"/>
        <v>0</v>
      </c>
      <c r="BZ97" s="78">
        <f t="shared" si="118"/>
        <v>0</v>
      </c>
      <c r="CA97" s="78">
        <f t="shared" si="118"/>
        <v>0</v>
      </c>
      <c r="CB97" s="78">
        <f t="shared" si="118"/>
        <v>0</v>
      </c>
      <c r="CC97" s="78">
        <f t="shared" si="118"/>
        <v>0</v>
      </c>
      <c r="CD97" s="78">
        <f t="shared" si="118"/>
        <v>0</v>
      </c>
      <c r="CE97" s="78">
        <f t="shared" si="118"/>
        <v>0</v>
      </c>
      <c r="CF97" s="78">
        <f t="shared" si="118"/>
        <v>0</v>
      </c>
      <c r="CG97" s="2" t="s">
        <v>5</v>
      </c>
      <c r="CH97" s="2" t="s">
        <v>0</v>
      </c>
      <c r="CI97" s="2">
        <v>7</v>
      </c>
      <c r="CJ97" s="91">
        <v>3</v>
      </c>
      <c r="CK97" s="91">
        <v>3</v>
      </c>
      <c r="CL97" s="91">
        <v>5</v>
      </c>
      <c r="CM97" s="91">
        <v>3</v>
      </c>
      <c r="CN97" s="91">
        <v>3</v>
      </c>
      <c r="CO97" s="91">
        <v>4</v>
      </c>
      <c r="CP97" s="91">
        <v>3</v>
      </c>
      <c r="CQ97" s="91">
        <v>3</v>
      </c>
      <c r="CR97" s="91">
        <v>5</v>
      </c>
      <c r="CS97" s="91">
        <v>3</v>
      </c>
      <c r="CT97" s="91">
        <v>4</v>
      </c>
      <c r="CU97" s="91">
        <v>3</v>
      </c>
      <c r="CV97" s="91">
        <v>4</v>
      </c>
      <c r="CW97" s="91">
        <v>3</v>
      </c>
      <c r="CX97" s="91">
        <v>3</v>
      </c>
      <c r="CY97" s="91">
        <v>6</v>
      </c>
      <c r="CZ97" s="91">
        <v>3</v>
      </c>
      <c r="DA97" s="91">
        <v>3</v>
      </c>
      <c r="DB97" s="91">
        <v>3</v>
      </c>
      <c r="DC97" s="91">
        <v>3</v>
      </c>
      <c r="DD97" s="91">
        <v>3</v>
      </c>
      <c r="DE97" s="91">
        <v>4</v>
      </c>
      <c r="DF97" s="91">
        <v>5</v>
      </c>
      <c r="DG97" s="91">
        <v>3</v>
      </c>
      <c r="DH97" s="91">
        <v>3</v>
      </c>
      <c r="DI97" s="91">
        <v>4</v>
      </c>
      <c r="EU97" s="2"/>
      <c r="EV97" s="2"/>
      <c r="EW97" s="2"/>
      <c r="EX97" s="2"/>
      <c r="EY97" s="2"/>
      <c r="EZ97" s="2"/>
    </row>
    <row r="98" spans="1:156" x14ac:dyDescent="0.25">
      <c r="A98" s="2" t="str">
        <f>IF(CI98="","",IF(CI98&lt;&gt;"NF",CH98&amp;CI98+COUNTIF($C$90:$C97,C98),CH98&amp;CI98&amp;COUNTIF($C$90:$C97,C98)))</f>
        <v>M9</v>
      </c>
      <c r="B98" s="2" t="str">
        <f t="array" aca="1" ref="B98" ca="1">INDEX(Spielerliste,MATCH(SMALL(COUNTIF(Spielerliste,"&lt;"&amp;Spielerliste),ROWS(CG$90:CG98)),COUNTIF(Spielerliste,"&lt;"&amp;Spielerliste),0))</f>
        <v>Gerhard Fluch</v>
      </c>
      <c r="C98" s="2" t="str">
        <f t="shared" si="113"/>
        <v>M9</v>
      </c>
      <c r="D98" s="2">
        <f t="array" ref="D98">SUM(($CJ98:$HN98=$CJ$2:$HN$2-1)*($CJ98:$HN98&gt;0))</f>
        <v>0</v>
      </c>
      <c r="E98" s="2">
        <f t="array" ref="E98">SUM(($CJ98:$HN98&lt;$CJ$2:$HN$2-1)*($CJ98:$HN98&gt;0))</f>
        <v>0</v>
      </c>
      <c r="F98" s="2">
        <f t="array" ref="F98">SUM(($CJ98:$HN98=$CJ$2:$HN$2+1)*($CJ98:$HN98&gt;0))</f>
        <v>10</v>
      </c>
      <c r="G98" s="2">
        <f t="array" ref="G98">SUM(($CJ98:$HN98&gt;$CJ$2:$HN$2+1)*($CJ98:$HN98&gt;0))</f>
        <v>1</v>
      </c>
      <c r="H98" s="2">
        <f t="shared" si="119"/>
        <v>0</v>
      </c>
      <c r="I98" s="2">
        <f t="shared" si="120"/>
        <v>11</v>
      </c>
      <c r="J98" s="2">
        <f t="shared" si="114"/>
        <v>47</v>
      </c>
      <c r="K98" s="2">
        <f t="shared" si="114"/>
        <v>47</v>
      </c>
      <c r="L98" s="2">
        <f t="shared" si="114"/>
        <v>0</v>
      </c>
      <c r="M98" s="2">
        <f t="shared" si="114"/>
        <v>0</v>
      </c>
      <c r="N98" s="2">
        <f t="shared" si="114"/>
        <v>0</v>
      </c>
      <c r="O98" s="2">
        <f>IF(K98&gt;0,($J98/Parameter!$B$1)-($K98/Parameter!$B$2),"")</f>
        <v>0</v>
      </c>
      <c r="P98" s="2" t="str">
        <f>IF(L98&gt;0,($K98/Parameter!$B$2)-($L98/Parameter!$B$3),"")</f>
        <v/>
      </c>
      <c r="Q98" s="2" t="str">
        <f>IF(M98&gt;0,($L98/Parameter!$B$3)-($M98/Parameter!$B$4),"")</f>
        <v/>
      </c>
      <c r="R98" s="2">
        <f t="array" ref="R98">IF($J98&gt;0,SUM(($CJ98:$HN98&lt;$CJ$2:$HN$2)*($CJ98:$HN98&gt;0)*($CJ$88:$HN$88="Round 1")),"")</f>
        <v>0</v>
      </c>
      <c r="S98" s="2">
        <f t="array" ref="S98">IF($J98&gt;0,SUM(($CJ98:$HN98&gt;$CJ$2:$HN$2)*($CJ98:$HN98&gt;0)*($CJ$88:$HN$88="Round 1")),"")</f>
        <v>5</v>
      </c>
      <c r="T98" s="2">
        <f t="array" ref="T98">IF($K98&gt;0,SUM(($CJ98:$HN98&lt;$CJ$2:$HN$2)*($CJ98:$HN98&gt;0)*($CJ$88:$HN$88="Round 2")),"")</f>
        <v>0</v>
      </c>
      <c r="U98" s="2">
        <f t="array" ref="U98">IF($K98&gt;0,SUM(($CJ98:$HN98&gt;$CJ$2:$HN$2)*($CJ98:$HN98&gt;0)*($CJ$88:$HN$88="Round 2")),"")</f>
        <v>6</v>
      </c>
      <c r="V98" s="2" t="str">
        <f t="array" ref="V98">IF($L98&gt;0,SUM(($CJ98:$HN98&lt;$CJ$2:$HN$2)*($CJ98:$HN98&gt;0)*($CJ$88:$HN$88="Round 3")),"")</f>
        <v/>
      </c>
      <c r="W98" s="2" t="str">
        <f t="array" ref="W98">IF($L98&gt;0,SUM(($CJ98:$HN98&gt;$CJ$2:$HN$2)*($CJ98:$HN98&gt;0)*($CJ$88:$HN$88="Round 3")),"")</f>
        <v/>
      </c>
      <c r="X98" s="2" t="str">
        <f t="array" ref="X98">IF($M98&gt;0,SUM(($CJ98:$HN98&lt;$CJ$2:$HN$2)*($CJ98:$HN98&gt;0)*($CJ$88:$HN$88="Final")),"")</f>
        <v/>
      </c>
      <c r="Y98" s="2" t="str">
        <f t="array" ref="Y98">IF($M98&gt;0,SUM(($CJ98:$HN98&gt;$CJ$2:$HN$2)*($CJ98:$HN98&gt;0)*($CJ$88:$HN$88="Final")),"")</f>
        <v/>
      </c>
      <c r="Z98" s="2">
        <f t="shared" si="121"/>
        <v>9</v>
      </c>
      <c r="AA98" s="2">
        <f>IF(ISNUMBER($CI98)=TRUE,ROUND((2*Parameter!$B$13)-(SUM($J98:$L98)*Parameter!$B$13/Parameter!$B$12), 3),0)</f>
        <v>931.11300000000006</v>
      </c>
      <c r="AB98" s="2">
        <f>IF(AND(CG98&lt;&gt;"",CI98&lt;&gt;"NF"),INDEX('Skill-O-Meter'!$A:$A,MATCH(CG98,'Skill-O-Meter'!$C:$C,0)),"")</f>
        <v>861.77200000000005</v>
      </c>
      <c r="AC98" s="2">
        <f t="shared" si="122"/>
        <v>69.341000000000008</v>
      </c>
      <c r="AD98" s="2">
        <f t="shared" si="115"/>
        <v>294.00098000000003</v>
      </c>
      <c r="AE98" s="78">
        <f t="array" ref="AE98">SUM(IF(($CJ$89:$HN$89=AE$89)*($CJ98:$HN98&lt;=$CJ$2:$HN$2-1)*($CJ98:$HN98&gt;0),1))</f>
        <v>0</v>
      </c>
      <c r="AF98" s="78">
        <f t="array" ref="AF98">SUM(IF(($CJ$89:$HN$89=AF$89)*($CJ98:$HN98&lt;=$CJ$2:$HN$2-1)*($CJ98:$HN98&gt;0),1))</f>
        <v>0</v>
      </c>
      <c r="AG98" s="78">
        <f t="array" ref="AG98">SUM(IF(($CJ$89:$HN$89=AG$89)*($CJ98:$HN98&lt;=$CJ$2:$HN$2-1)*($CJ98:$HN98&gt;0),1))</f>
        <v>0</v>
      </c>
      <c r="AH98" s="78">
        <f t="array" ref="AH98">SUM(IF(($CJ$89:$HN$89=AH$89)*($CJ98:$HN98&lt;=$CJ$2:$HN$2-1)*($CJ98:$HN98&gt;0),1))</f>
        <v>0</v>
      </c>
      <c r="AI98" s="78">
        <f t="array" ref="AI98">SUM(IF(($CJ$89:$HN$89=AI$89)*($CJ98:$HN98&lt;=$CJ$2:$HN$2-1)*($CJ98:$HN98&gt;0),1))</f>
        <v>0</v>
      </c>
      <c r="AJ98" s="78">
        <f t="array" ref="AJ98">SUM(IF(($CJ$89:$HN$89=AJ$89)*($CJ98:$HN98&lt;=$CJ$2:$HN$2-1)*($CJ98:$HN98&gt;0),1))</f>
        <v>0</v>
      </c>
      <c r="AK98" s="78">
        <f t="array" ref="AK98">SUM(IF(($CJ$89:$HN$89=AK$89)*($CJ98:$HN98&lt;=$CJ$2:$HN$2-1)*($CJ98:$HN98&gt;0),1))</f>
        <v>0</v>
      </c>
      <c r="AL98" s="78">
        <f t="array" ref="AL98">SUM(IF(($CJ$89:$HN$89=AL$89)*($CJ98:$HN98&lt;=$CJ$2:$HN$2-1)*($CJ98:$HN98&gt;0),1))</f>
        <v>0</v>
      </c>
      <c r="AM98" s="78">
        <f t="array" ref="AM98">SUM(IF(($CJ$89:$HN$89=AM$89)*($CJ98:$HN98&lt;=$CJ$2:$HN$2-1)*($CJ98:$HN98&gt;0),1))</f>
        <v>0</v>
      </c>
      <c r="AN98" s="78">
        <f t="array" ref="AN98">SUM(IF(($CJ$89:$HN$89=AN$89)*($CJ98:$HN98&lt;=$CJ$2:$HN$2-1)*($CJ98:$HN98&gt;0),1))</f>
        <v>0</v>
      </c>
      <c r="AO98" s="78">
        <f t="array" ref="AO98">SUM(IF(($CJ$89:$HN$89=AO$89)*($CJ98:$HN98&lt;=$CJ$2:$HN$2-1)*($CJ98:$HN98&gt;0),1))</f>
        <v>0</v>
      </c>
      <c r="AP98" s="78">
        <f t="array" ref="AP98">SUM(IF(($CJ$89:$HN$89=AP$89)*($CJ98:$HN98&lt;=$CJ$2:$HN$2-1)*($CJ98:$HN98&gt;0),1))</f>
        <v>0</v>
      </c>
      <c r="AQ98" s="78">
        <f t="array" ref="AQ98">SUM(IF(($CJ$89:$HN$89=AQ$89)*($CJ98:$HN98&lt;=$CJ$2:$HN$2-1)*($CJ98:$HN98&gt;0),1))</f>
        <v>0</v>
      </c>
      <c r="AR98" s="78">
        <f t="array" ref="AR98">SUM(IF(($CJ$89:$HN$89=AR$89)*($CJ98:$HN98&lt;=$CJ$2:$HN$2-1)*($CJ98:$HN98&gt;0),1))</f>
        <v>0</v>
      </c>
      <c r="AS98" s="78">
        <f t="array" ref="AS98">SUM(IF(($CJ$89:$HN$89=AS$89)*($CJ98:$HN98&lt;=$CJ$2:$HN$2-1)*($CJ98:$HN98&gt;0),1))</f>
        <v>0</v>
      </c>
      <c r="AT98" s="78">
        <f t="array" ref="AT98">SUM(IF(($CJ$89:$HN$89=AT$89)*($CJ98:$HN98&lt;=$CJ$2:$HN$2-1)*($CJ98:$HN98&gt;0),1))</f>
        <v>0</v>
      </c>
      <c r="AU98" s="78">
        <f t="array" ref="AU98">SUM(IF(($CJ$89:$HN$89=AU$89)*($CJ98:$HN98&lt;=$CJ$2:$HN$2-1)*($CJ98:$HN98&gt;0),1))</f>
        <v>0</v>
      </c>
      <c r="AV98" s="78">
        <f t="array" ref="AV98">SUM(IF(($CJ$89:$HN$89=AV$89)*($CJ98:$HN98&lt;=$CJ$2:$HN$2-1)*($CJ98:$HN98&gt;0),1))</f>
        <v>0</v>
      </c>
      <c r="AW98" s="78">
        <f t="array" ref="AW98">SUM(IF(($CJ$89:$HN$89=AW$89)*($CJ98:$HN98&lt;=$CJ$2:$HN$2-1)*($CJ98:$HN98&gt;0),1))</f>
        <v>0</v>
      </c>
      <c r="AX98" s="78">
        <f t="array" ref="AX98">SUM(IF(($CJ$89:$HN$89=AX$89)*($CJ98:$HN98&lt;=$CJ$2:$HN$2-1)*($CJ98:$HN98&gt;0),1))</f>
        <v>0</v>
      </c>
      <c r="AY98" s="78">
        <f t="array" ref="AY98">SUM(IF(($CJ$89:$HN$89=AY$89)*($CJ98:$HN98&lt;=$CJ$2:$HN$2-1)*($CJ98:$HN98&gt;0),1))</f>
        <v>0</v>
      </c>
      <c r="AZ98" s="78">
        <f t="array" ref="AZ98">SUM(IF(($CJ$89:$HN$89=AZ$89)*($CJ98:$HN98&lt;=$CJ$2:$HN$2-1)*($CJ98:$HN98&gt;0),1))</f>
        <v>0</v>
      </c>
      <c r="BA98" s="78">
        <f t="array" ref="BA98">SUM(IF(($CJ$89:$HN$89=BA$89)*($CJ98:$HN98&lt;=$CJ$2:$HN$2-1)*($CJ98:$HN98&gt;0),1))</f>
        <v>0</v>
      </c>
      <c r="BB98" s="78">
        <f t="array" ref="BB98">SUM(IF(($CJ$89:$HN$89=BB$89)*($CJ98:$HN98&lt;=$CJ$2:$HN$2-1)*($CJ98:$HN98&gt;0),1))</f>
        <v>0</v>
      </c>
      <c r="BC98" s="78">
        <f t="array" ref="BC98">SUM(IF(($CJ$89:$HN$89=BC$89)*($CJ98:$HN98&lt;=$CJ$2:$HN$2-1)*($CJ98:$HN98&gt;0),1))</f>
        <v>0</v>
      </c>
      <c r="BD98" s="78">
        <f t="array" ref="BD98">SUM(IF(($CJ$89:$HN$89=BD$89)*($CJ98:$HN98&lt;=$CJ$2:$HN$2-1)*($CJ98:$HN98&gt;0),1))</f>
        <v>0</v>
      </c>
      <c r="BE98" s="78">
        <f t="array" ref="BE98">SUM(IF(($CJ$89:$HN$89=BE$89)*($CJ98:$HN98&lt;=$CJ$2:$HN$2-1)*($CJ98:$HN98&gt;0),1))</f>
        <v>0</v>
      </c>
      <c r="BF98" s="78">
        <f t="shared" si="116"/>
        <v>7</v>
      </c>
      <c r="BG98" s="78">
        <f t="shared" si="116"/>
        <v>6</v>
      </c>
      <c r="BH98" s="78">
        <f t="shared" si="116"/>
        <v>7</v>
      </c>
      <c r="BI98" s="78">
        <f t="shared" si="116"/>
        <v>6</v>
      </c>
      <c r="BJ98" s="78">
        <f t="shared" si="116"/>
        <v>6</v>
      </c>
      <c r="BK98" s="78">
        <f t="shared" si="116"/>
        <v>9</v>
      </c>
      <c r="BL98" s="78">
        <f t="shared" si="116"/>
        <v>6</v>
      </c>
      <c r="BM98" s="78">
        <f t="shared" si="116"/>
        <v>7</v>
      </c>
      <c r="BN98" s="78">
        <f t="shared" si="116"/>
        <v>0</v>
      </c>
      <c r="BO98" s="78">
        <f t="shared" si="116"/>
        <v>9</v>
      </c>
      <c r="BP98" s="78">
        <f t="shared" si="117"/>
        <v>8</v>
      </c>
      <c r="BQ98" s="78">
        <f t="shared" si="117"/>
        <v>7</v>
      </c>
      <c r="BR98" s="78">
        <f t="shared" si="117"/>
        <v>7</v>
      </c>
      <c r="BS98" s="78">
        <f t="shared" si="117"/>
        <v>9</v>
      </c>
      <c r="BT98" s="78">
        <f t="shared" si="117"/>
        <v>0</v>
      </c>
      <c r="BU98" s="78">
        <f t="shared" si="117"/>
        <v>0</v>
      </c>
      <c r="BV98" s="78">
        <f t="shared" si="117"/>
        <v>0</v>
      </c>
      <c r="BW98" s="78">
        <f t="shared" si="117"/>
        <v>0</v>
      </c>
      <c r="BX98" s="78">
        <f t="shared" si="117"/>
        <v>0</v>
      </c>
      <c r="BY98" s="78">
        <f t="shared" si="117"/>
        <v>0</v>
      </c>
      <c r="BZ98" s="78">
        <f t="shared" si="118"/>
        <v>0</v>
      </c>
      <c r="CA98" s="78">
        <f t="shared" si="118"/>
        <v>0</v>
      </c>
      <c r="CB98" s="78">
        <f t="shared" si="118"/>
        <v>0</v>
      </c>
      <c r="CC98" s="78">
        <f t="shared" si="118"/>
        <v>0</v>
      </c>
      <c r="CD98" s="78">
        <f t="shared" si="118"/>
        <v>0</v>
      </c>
      <c r="CE98" s="78">
        <f t="shared" si="118"/>
        <v>0</v>
      </c>
      <c r="CF98" s="78">
        <f t="shared" si="118"/>
        <v>0</v>
      </c>
      <c r="CG98" s="2" t="s">
        <v>13</v>
      </c>
      <c r="CH98" s="2" t="s">
        <v>0</v>
      </c>
      <c r="CI98" s="2">
        <v>9</v>
      </c>
      <c r="CJ98" s="91">
        <v>3</v>
      </c>
      <c r="CK98" s="91">
        <v>3</v>
      </c>
      <c r="CL98" s="91">
        <v>3</v>
      </c>
      <c r="CM98" s="91">
        <v>3</v>
      </c>
      <c r="CN98" s="91">
        <v>3</v>
      </c>
      <c r="CO98" s="91">
        <v>5</v>
      </c>
      <c r="CP98" s="91">
        <v>3</v>
      </c>
      <c r="CQ98" s="91">
        <v>4</v>
      </c>
      <c r="CR98" s="91">
        <v>4</v>
      </c>
      <c r="CS98" s="91">
        <v>4</v>
      </c>
      <c r="CT98" s="91">
        <v>4</v>
      </c>
      <c r="CU98" s="91">
        <v>3</v>
      </c>
      <c r="CV98" s="91">
        <v>5</v>
      </c>
      <c r="CW98" s="91">
        <v>4</v>
      </c>
      <c r="CX98" s="91">
        <v>3</v>
      </c>
      <c r="CY98" s="91">
        <v>4</v>
      </c>
      <c r="CZ98" s="91">
        <v>3</v>
      </c>
      <c r="DA98" s="91">
        <v>3</v>
      </c>
      <c r="DB98" s="91">
        <v>4</v>
      </c>
      <c r="DC98" s="91">
        <v>3</v>
      </c>
      <c r="DD98" s="91">
        <v>3</v>
      </c>
      <c r="DE98" s="91">
        <v>5</v>
      </c>
      <c r="DF98" s="91">
        <v>4</v>
      </c>
      <c r="DG98" s="91">
        <v>3</v>
      </c>
      <c r="DH98" s="91">
        <v>4</v>
      </c>
      <c r="DI98" s="91">
        <v>4</v>
      </c>
      <c r="EU98" s="2"/>
      <c r="EV98" s="2"/>
      <c r="EW98" s="2"/>
      <c r="EX98" s="2"/>
      <c r="EY98" s="2"/>
      <c r="EZ98" s="2"/>
    </row>
    <row r="99" spans="1:156" x14ac:dyDescent="0.25">
      <c r="A99" s="2" t="str">
        <f>IF(CI99="","",IF(CI99&lt;&gt;"NF",CH99&amp;CI99+COUNTIF($C$90:$C98,C99),CH99&amp;CI99&amp;COUNTIF($C$90:$C98,C99)))</f>
        <v>M10</v>
      </c>
      <c r="B99" s="2" t="str">
        <f t="array" aca="1" ref="B99" ca="1">INDEX(Spielerliste,MATCH(SMALL(COUNTIF(Spielerliste,"&lt;"&amp;Spielerliste),ROWS(CG$90:CG99)),COUNTIF(Spielerliste,"&lt;"&amp;Spielerliste),0))</f>
        <v>Harald Neumayr</v>
      </c>
      <c r="C99" s="2" t="str">
        <f t="shared" si="113"/>
        <v>M9</v>
      </c>
      <c r="D99" s="2">
        <f t="array" ref="D99">SUM(($CJ99:$HN99=$CJ$2:$HN$2-1)*($CJ99:$HN99&gt;0))</f>
        <v>2</v>
      </c>
      <c r="E99" s="2">
        <f t="array" ref="E99">SUM(($CJ99:$HN99&lt;$CJ$2:$HN$2-1)*($CJ99:$HN99&gt;0))</f>
        <v>0</v>
      </c>
      <c r="F99" s="2">
        <f t="array" ref="F99">SUM(($CJ99:$HN99=$CJ$2:$HN$2+1)*($CJ99:$HN99&gt;0))</f>
        <v>8</v>
      </c>
      <c r="G99" s="2">
        <f t="array" ref="G99">SUM(($CJ99:$HN99&gt;$CJ$2:$HN$2+1)*($CJ99:$HN99&gt;0))</f>
        <v>3</v>
      </c>
      <c r="H99" s="2">
        <f t="shared" si="119"/>
        <v>2</v>
      </c>
      <c r="I99" s="2">
        <f t="shared" si="120"/>
        <v>11</v>
      </c>
      <c r="J99" s="2">
        <f t="shared" si="114"/>
        <v>47</v>
      </c>
      <c r="K99" s="2">
        <f t="shared" si="114"/>
        <v>47</v>
      </c>
      <c r="L99" s="2">
        <f t="shared" si="114"/>
        <v>0</v>
      </c>
      <c r="M99" s="2">
        <f t="shared" si="114"/>
        <v>0</v>
      </c>
      <c r="N99" s="2">
        <f t="shared" si="114"/>
        <v>0</v>
      </c>
      <c r="O99" s="2">
        <f>IF(K99&gt;0,($J99/Parameter!$B$1)-($K99/Parameter!$B$2),"")</f>
        <v>0</v>
      </c>
      <c r="P99" s="2" t="str">
        <f>IF(L99&gt;0,($K99/Parameter!$B$2)-($L99/Parameter!$B$3),"")</f>
        <v/>
      </c>
      <c r="Q99" s="2" t="str">
        <f>IF(M99&gt;0,($L99/Parameter!$B$3)-($M99/Parameter!$B$4),"")</f>
        <v/>
      </c>
      <c r="R99" s="2">
        <f t="array" ref="R99">IF($J99&gt;0,SUM(($CJ99:$HN99&lt;$CJ$2:$HN$2)*($CJ99:$HN99&gt;0)*($CJ$88:$HN$88="Round 1")),"")</f>
        <v>0</v>
      </c>
      <c r="S99" s="2">
        <f t="array" ref="S99">IF($J99&gt;0,SUM(($CJ99:$HN99&gt;$CJ$2:$HN$2)*($CJ99:$HN99&gt;0)*($CJ$88:$HN$88="Round 1")),"")</f>
        <v>5</v>
      </c>
      <c r="T99" s="2">
        <f t="array" ref="T99">IF($K99&gt;0,SUM(($CJ99:$HN99&lt;$CJ$2:$HN$2)*($CJ99:$HN99&gt;0)*($CJ$88:$HN$88="Round 2")),"")</f>
        <v>2</v>
      </c>
      <c r="U99" s="2">
        <f t="array" ref="U99">IF($K99&gt;0,SUM(($CJ99:$HN99&gt;$CJ$2:$HN$2)*($CJ99:$HN99&gt;0)*($CJ$88:$HN$88="Round 2")),"")</f>
        <v>6</v>
      </c>
      <c r="V99" s="2" t="str">
        <f t="array" ref="V99">IF($L99&gt;0,SUM(($CJ99:$HN99&lt;$CJ$2:$HN$2)*($CJ99:$HN99&gt;0)*($CJ$88:$HN$88="Round 3")),"")</f>
        <v/>
      </c>
      <c r="W99" s="2" t="str">
        <f t="array" ref="W99">IF($L99&gt;0,SUM(($CJ99:$HN99&gt;$CJ$2:$HN$2)*($CJ99:$HN99&gt;0)*($CJ$88:$HN$88="Round 3")),"")</f>
        <v/>
      </c>
      <c r="X99" s="2" t="str">
        <f t="array" ref="X99">IF($M99&gt;0,SUM(($CJ99:$HN99&lt;$CJ$2:$HN$2)*($CJ99:$HN99&gt;0)*($CJ$88:$HN$88="Final")),"")</f>
        <v/>
      </c>
      <c r="Y99" s="2" t="str">
        <f t="array" ref="Y99">IF($M99&gt;0,SUM(($CJ99:$HN99&gt;$CJ$2:$HN$2)*($CJ99:$HN99&gt;0)*($CJ$88:$HN$88="Final")),"")</f>
        <v/>
      </c>
      <c r="Z99" s="2">
        <f t="shared" si="121"/>
        <v>10</v>
      </c>
      <c r="AA99" s="2">
        <f>IF(ISNUMBER($CI99)=TRUE,ROUND((2*Parameter!$B$13)-(SUM($J99:$L99)*Parameter!$B$13/Parameter!$B$12), 3),0)</f>
        <v>931.11300000000006</v>
      </c>
      <c r="AB99" s="2">
        <f>IF(AND(CG99&lt;&gt;"",CI99&lt;&gt;"NF"),INDEX('Skill-O-Meter'!$A:$A,MATCH(CG99,'Skill-O-Meter'!$C:$C,0)),"")</f>
        <v>833.62800000000004</v>
      </c>
      <c r="AC99" s="2">
        <f t="shared" si="122"/>
        <v>97.485000000000014</v>
      </c>
      <c r="AD99" s="2">
        <f t="shared" si="115"/>
        <v>294.00099</v>
      </c>
      <c r="AE99" s="78">
        <f t="array" ref="AE99">SUM(IF(($CJ$89:$HN$89=AE$89)*($CJ99:$HN99&lt;=$CJ$2:$HN$2-1)*($CJ99:$HN99&gt;0),1))</f>
        <v>0</v>
      </c>
      <c r="AF99" s="78">
        <f t="array" ref="AF99">SUM(IF(($CJ$89:$HN$89=AF$89)*($CJ99:$HN99&lt;=$CJ$2:$HN$2-1)*($CJ99:$HN99&gt;0),1))</f>
        <v>1</v>
      </c>
      <c r="AG99" s="78">
        <f t="array" ref="AG99">SUM(IF(($CJ$89:$HN$89=AG$89)*($CJ99:$HN99&lt;=$CJ$2:$HN$2-1)*($CJ99:$HN99&gt;0),1))</f>
        <v>0</v>
      </c>
      <c r="AH99" s="78">
        <f t="array" ref="AH99">SUM(IF(($CJ$89:$HN$89=AH$89)*($CJ99:$HN99&lt;=$CJ$2:$HN$2-1)*($CJ99:$HN99&gt;0),1))</f>
        <v>1</v>
      </c>
      <c r="AI99" s="78">
        <f t="array" ref="AI99">SUM(IF(($CJ$89:$HN$89=AI$89)*($CJ99:$HN99&lt;=$CJ$2:$HN$2-1)*($CJ99:$HN99&gt;0),1))</f>
        <v>0</v>
      </c>
      <c r="AJ99" s="78">
        <f t="array" ref="AJ99">SUM(IF(($CJ$89:$HN$89=AJ$89)*($CJ99:$HN99&lt;=$CJ$2:$HN$2-1)*($CJ99:$HN99&gt;0),1))</f>
        <v>0</v>
      </c>
      <c r="AK99" s="78">
        <f t="array" ref="AK99">SUM(IF(($CJ$89:$HN$89=AK$89)*($CJ99:$HN99&lt;=$CJ$2:$HN$2-1)*($CJ99:$HN99&gt;0),1))</f>
        <v>0</v>
      </c>
      <c r="AL99" s="78">
        <f t="array" ref="AL99">SUM(IF(($CJ$89:$HN$89=AL$89)*($CJ99:$HN99&lt;=$CJ$2:$HN$2-1)*($CJ99:$HN99&gt;0),1))</f>
        <v>0</v>
      </c>
      <c r="AM99" s="78">
        <f t="array" ref="AM99">SUM(IF(($CJ$89:$HN$89=AM$89)*($CJ99:$HN99&lt;=$CJ$2:$HN$2-1)*($CJ99:$HN99&gt;0),1))</f>
        <v>0</v>
      </c>
      <c r="AN99" s="78">
        <f t="array" ref="AN99">SUM(IF(($CJ$89:$HN$89=AN$89)*($CJ99:$HN99&lt;=$CJ$2:$HN$2-1)*($CJ99:$HN99&gt;0),1))</f>
        <v>0</v>
      </c>
      <c r="AO99" s="78">
        <f t="array" ref="AO99">SUM(IF(($CJ$89:$HN$89=AO$89)*($CJ99:$HN99&lt;=$CJ$2:$HN$2-1)*($CJ99:$HN99&gt;0),1))</f>
        <v>0</v>
      </c>
      <c r="AP99" s="78">
        <f t="array" ref="AP99">SUM(IF(($CJ$89:$HN$89=AP$89)*($CJ99:$HN99&lt;=$CJ$2:$HN$2-1)*($CJ99:$HN99&gt;0),1))</f>
        <v>0</v>
      </c>
      <c r="AQ99" s="78">
        <f t="array" ref="AQ99">SUM(IF(($CJ$89:$HN$89=AQ$89)*($CJ99:$HN99&lt;=$CJ$2:$HN$2-1)*($CJ99:$HN99&gt;0),1))</f>
        <v>0</v>
      </c>
      <c r="AR99" s="78">
        <f t="array" ref="AR99">SUM(IF(($CJ$89:$HN$89=AR$89)*($CJ99:$HN99&lt;=$CJ$2:$HN$2-1)*($CJ99:$HN99&gt;0),1))</f>
        <v>0</v>
      </c>
      <c r="AS99" s="78">
        <f t="array" ref="AS99">SUM(IF(($CJ$89:$HN$89=AS$89)*($CJ99:$HN99&lt;=$CJ$2:$HN$2-1)*($CJ99:$HN99&gt;0),1))</f>
        <v>0</v>
      </c>
      <c r="AT99" s="78">
        <f t="array" ref="AT99">SUM(IF(($CJ$89:$HN$89=AT$89)*($CJ99:$HN99&lt;=$CJ$2:$HN$2-1)*($CJ99:$HN99&gt;0),1))</f>
        <v>0</v>
      </c>
      <c r="AU99" s="78">
        <f t="array" ref="AU99">SUM(IF(($CJ$89:$HN$89=AU$89)*($CJ99:$HN99&lt;=$CJ$2:$HN$2-1)*($CJ99:$HN99&gt;0),1))</f>
        <v>0</v>
      </c>
      <c r="AV99" s="78">
        <f t="array" ref="AV99">SUM(IF(($CJ$89:$HN$89=AV$89)*($CJ99:$HN99&lt;=$CJ$2:$HN$2-1)*($CJ99:$HN99&gt;0),1))</f>
        <v>0</v>
      </c>
      <c r="AW99" s="78">
        <f t="array" ref="AW99">SUM(IF(($CJ$89:$HN$89=AW$89)*($CJ99:$HN99&lt;=$CJ$2:$HN$2-1)*($CJ99:$HN99&gt;0),1))</f>
        <v>0</v>
      </c>
      <c r="AX99" s="78">
        <f t="array" ref="AX99">SUM(IF(($CJ$89:$HN$89=AX$89)*($CJ99:$HN99&lt;=$CJ$2:$HN$2-1)*($CJ99:$HN99&gt;0),1))</f>
        <v>0</v>
      </c>
      <c r="AY99" s="78">
        <f t="array" ref="AY99">SUM(IF(($CJ$89:$HN$89=AY$89)*($CJ99:$HN99&lt;=$CJ$2:$HN$2-1)*($CJ99:$HN99&gt;0),1))</f>
        <v>0</v>
      </c>
      <c r="AZ99" s="78">
        <f t="array" ref="AZ99">SUM(IF(($CJ$89:$HN$89=AZ$89)*($CJ99:$HN99&lt;=$CJ$2:$HN$2-1)*($CJ99:$HN99&gt;0),1))</f>
        <v>0</v>
      </c>
      <c r="BA99" s="78">
        <f t="array" ref="BA99">SUM(IF(($CJ$89:$HN$89=BA$89)*($CJ99:$HN99&lt;=$CJ$2:$HN$2-1)*($CJ99:$HN99&gt;0),1))</f>
        <v>0</v>
      </c>
      <c r="BB99" s="78">
        <f t="array" ref="BB99">SUM(IF(($CJ$89:$HN$89=BB$89)*($CJ99:$HN99&lt;=$CJ$2:$HN$2-1)*($CJ99:$HN99&gt;0),1))</f>
        <v>0</v>
      </c>
      <c r="BC99" s="78">
        <f t="array" ref="BC99">SUM(IF(($CJ$89:$HN$89=BC$89)*($CJ99:$HN99&lt;=$CJ$2:$HN$2-1)*($CJ99:$HN99&gt;0),1))</f>
        <v>0</v>
      </c>
      <c r="BD99" s="78">
        <f t="array" ref="BD99">SUM(IF(($CJ$89:$HN$89=BD$89)*($CJ99:$HN99&lt;=$CJ$2:$HN$2-1)*($CJ99:$HN99&gt;0),1))</f>
        <v>0</v>
      </c>
      <c r="BE99" s="78">
        <f t="array" ref="BE99">SUM(IF(($CJ$89:$HN$89=BE$89)*($CJ99:$HN99&lt;=$CJ$2:$HN$2-1)*($CJ99:$HN99&gt;0),1))</f>
        <v>0</v>
      </c>
      <c r="BF99" s="78">
        <f t="shared" si="116"/>
        <v>7</v>
      </c>
      <c r="BG99" s="78">
        <f t="shared" si="116"/>
        <v>5</v>
      </c>
      <c r="BH99" s="78">
        <f t="shared" si="116"/>
        <v>7</v>
      </c>
      <c r="BI99" s="78">
        <f t="shared" si="116"/>
        <v>6</v>
      </c>
      <c r="BJ99" s="78">
        <f t="shared" si="116"/>
        <v>7</v>
      </c>
      <c r="BK99" s="78">
        <f t="shared" si="116"/>
        <v>9</v>
      </c>
      <c r="BL99" s="78">
        <f t="shared" si="116"/>
        <v>6</v>
      </c>
      <c r="BM99" s="78">
        <f t="shared" si="116"/>
        <v>6</v>
      </c>
      <c r="BN99" s="78">
        <f t="shared" si="116"/>
        <v>0</v>
      </c>
      <c r="BO99" s="78">
        <f t="shared" si="116"/>
        <v>9</v>
      </c>
      <c r="BP99" s="78">
        <f t="shared" si="117"/>
        <v>8</v>
      </c>
      <c r="BQ99" s="78">
        <f t="shared" si="117"/>
        <v>6</v>
      </c>
      <c r="BR99" s="78">
        <f t="shared" si="117"/>
        <v>6</v>
      </c>
      <c r="BS99" s="78">
        <f t="shared" si="117"/>
        <v>12</v>
      </c>
      <c r="BT99" s="78">
        <f t="shared" si="117"/>
        <v>0</v>
      </c>
      <c r="BU99" s="78">
        <f t="shared" si="117"/>
        <v>0</v>
      </c>
      <c r="BV99" s="78">
        <f t="shared" si="117"/>
        <v>0</v>
      </c>
      <c r="BW99" s="78">
        <f t="shared" si="117"/>
        <v>0</v>
      </c>
      <c r="BX99" s="78">
        <f t="shared" si="117"/>
        <v>0</v>
      </c>
      <c r="BY99" s="78">
        <f t="shared" si="117"/>
        <v>0</v>
      </c>
      <c r="BZ99" s="78">
        <f t="shared" si="118"/>
        <v>0</v>
      </c>
      <c r="CA99" s="78">
        <f t="shared" si="118"/>
        <v>0</v>
      </c>
      <c r="CB99" s="78">
        <f t="shared" si="118"/>
        <v>0</v>
      </c>
      <c r="CC99" s="78">
        <f t="shared" si="118"/>
        <v>0</v>
      </c>
      <c r="CD99" s="78">
        <f t="shared" si="118"/>
        <v>0</v>
      </c>
      <c r="CE99" s="78">
        <f t="shared" si="118"/>
        <v>0</v>
      </c>
      <c r="CF99" s="78">
        <f t="shared" si="118"/>
        <v>0</v>
      </c>
      <c r="CG99" s="2" t="s">
        <v>11</v>
      </c>
      <c r="CH99" s="2" t="s">
        <v>0</v>
      </c>
      <c r="CI99" s="2">
        <v>9</v>
      </c>
      <c r="CJ99" s="91">
        <v>3</v>
      </c>
      <c r="CK99" s="91">
        <v>3</v>
      </c>
      <c r="CL99" s="91">
        <v>3</v>
      </c>
      <c r="CM99" s="91">
        <v>4</v>
      </c>
      <c r="CN99" s="91">
        <v>4</v>
      </c>
      <c r="CO99" s="91">
        <v>4</v>
      </c>
      <c r="CP99" s="91">
        <v>3</v>
      </c>
      <c r="CQ99" s="91">
        <v>3</v>
      </c>
      <c r="CR99" s="91">
        <v>4</v>
      </c>
      <c r="CS99" s="91">
        <v>4</v>
      </c>
      <c r="CT99" s="91">
        <v>3</v>
      </c>
      <c r="CU99" s="91">
        <v>3</v>
      </c>
      <c r="CV99" s="91">
        <v>6</v>
      </c>
      <c r="CW99" s="91">
        <v>4</v>
      </c>
      <c r="CX99" s="91">
        <v>2</v>
      </c>
      <c r="CY99" s="91">
        <v>4</v>
      </c>
      <c r="CZ99" s="91">
        <v>2</v>
      </c>
      <c r="DA99" s="91">
        <v>3</v>
      </c>
      <c r="DB99" s="91">
        <v>5</v>
      </c>
      <c r="DC99" s="91">
        <v>3</v>
      </c>
      <c r="DD99" s="91">
        <v>3</v>
      </c>
      <c r="DE99" s="91">
        <v>5</v>
      </c>
      <c r="DF99" s="91">
        <v>4</v>
      </c>
      <c r="DG99" s="91">
        <v>3</v>
      </c>
      <c r="DH99" s="91">
        <v>3</v>
      </c>
      <c r="DI99" s="91">
        <v>6</v>
      </c>
      <c r="EU99" s="2"/>
      <c r="EV99" s="2"/>
      <c r="EW99" s="2"/>
      <c r="EX99" s="2"/>
      <c r="EY99" s="2"/>
      <c r="EZ99" s="2"/>
    </row>
    <row r="100" spans="1:156" x14ac:dyDescent="0.25">
      <c r="A100" s="2" t="str">
        <f>IF(CI100="","",IF(CI100&lt;&gt;"NF",CH100&amp;CI100+COUNTIF($C$90:$C99,C100),CH100&amp;CI100&amp;COUNTIF($C$90:$C99,C100)))</f>
        <v>M11</v>
      </c>
      <c r="B100" s="2" t="str">
        <f t="array" aca="1" ref="B100" ca="1">INDEX(Spielerliste,MATCH(SMALL(COUNTIF(Spielerliste,"&lt;"&amp;Spielerliste),ROWS(CG$90:CG100)),COUNTIF(Spielerliste,"&lt;"&amp;Spielerliste),0))</f>
        <v>Karl Seper</v>
      </c>
      <c r="C100" s="2" t="str">
        <f t="shared" si="113"/>
        <v>M11</v>
      </c>
      <c r="D100" s="2">
        <f t="array" ref="D100">SUM(($CJ100:$HN100=$CJ$2:$HN$2-1)*($CJ100:$HN100&gt;0))</f>
        <v>1</v>
      </c>
      <c r="E100" s="2">
        <f t="array" ref="E100">SUM(($CJ100:$HN100&lt;$CJ$2:$HN$2-1)*($CJ100:$HN100&gt;0))</f>
        <v>0</v>
      </c>
      <c r="F100" s="2">
        <f t="array" ref="F100">SUM(($CJ100:$HN100=$CJ$2:$HN$2+1)*($CJ100:$HN100&gt;0))</f>
        <v>7</v>
      </c>
      <c r="G100" s="2">
        <f t="array" ref="G100">SUM(($CJ100:$HN100&gt;$CJ$2:$HN$2+1)*($CJ100:$HN100&gt;0))</f>
        <v>4</v>
      </c>
      <c r="H100" s="2">
        <f t="shared" si="119"/>
        <v>1</v>
      </c>
      <c r="I100" s="2">
        <f t="shared" si="120"/>
        <v>11</v>
      </c>
      <c r="J100" s="2">
        <f t="shared" ref="J100:N109" si="123">IF($CI100="NF",0,SUMIF($CJ$88:$HN$88,J$1,$CJ100:$HN100))</f>
        <v>45</v>
      </c>
      <c r="K100" s="2">
        <f t="shared" si="123"/>
        <v>51</v>
      </c>
      <c r="L100" s="2">
        <f t="shared" si="123"/>
        <v>0</v>
      </c>
      <c r="M100" s="2">
        <f t="shared" si="123"/>
        <v>0</v>
      </c>
      <c r="N100" s="2">
        <f t="shared" si="123"/>
        <v>0</v>
      </c>
      <c r="O100" s="2">
        <f>IF(K100&gt;0,($J100/Parameter!$B$1)-($K100/Parameter!$B$2),"")</f>
        <v>-0.46153846153846123</v>
      </c>
      <c r="P100" s="2" t="str">
        <f>IF(L100&gt;0,($K100/Parameter!$B$2)-($L100/Parameter!$B$3),"")</f>
        <v/>
      </c>
      <c r="Q100" s="2" t="str">
        <f>IF(M100&gt;0,($L100/Parameter!$B$3)-($M100/Parameter!$B$4),"")</f>
        <v/>
      </c>
      <c r="R100" s="2">
        <f t="array" ref="R100">IF($J100&gt;0,SUM(($CJ100:$HN100&lt;$CJ$2:$HN$2)*($CJ100:$HN100&gt;0)*($CJ$88:$HN$88="Round 1")),"")</f>
        <v>1</v>
      </c>
      <c r="S100" s="2">
        <f t="array" ref="S100">IF($J100&gt;0,SUM(($CJ100:$HN100&gt;$CJ$2:$HN$2)*($CJ100:$HN100&gt;0)*($CJ$88:$HN$88="Round 1")),"")</f>
        <v>4</v>
      </c>
      <c r="T100" s="2">
        <f t="array" ref="T100">IF($K100&gt;0,SUM(($CJ100:$HN100&lt;$CJ$2:$HN$2)*($CJ100:$HN100&gt;0)*($CJ$88:$HN$88="Round 2")),"")</f>
        <v>0</v>
      </c>
      <c r="U100" s="2">
        <f t="array" ref="U100">IF($K100&gt;0,SUM(($CJ100:$HN100&gt;$CJ$2:$HN$2)*($CJ100:$HN100&gt;0)*($CJ$88:$HN$88="Round 2")),"")</f>
        <v>7</v>
      </c>
      <c r="V100" s="2" t="str">
        <f t="array" ref="V100">IF($L100&gt;0,SUM(($CJ100:$HN100&lt;$CJ$2:$HN$2)*($CJ100:$HN100&gt;0)*($CJ$88:$HN$88="Round 3")),"")</f>
        <v/>
      </c>
      <c r="W100" s="2" t="str">
        <f t="array" ref="W100">IF($L100&gt;0,SUM(($CJ100:$HN100&gt;$CJ$2:$HN$2)*($CJ100:$HN100&gt;0)*($CJ$88:$HN$88="Round 3")),"")</f>
        <v/>
      </c>
      <c r="X100" s="2" t="str">
        <f t="array" ref="X100">IF($M100&gt;0,SUM(($CJ100:$HN100&lt;$CJ$2:$HN$2)*($CJ100:$HN100&gt;0)*($CJ$88:$HN$88="Final")),"")</f>
        <v/>
      </c>
      <c r="Y100" s="2" t="str">
        <f t="array" ref="Y100">IF($M100&gt;0,SUM(($CJ100:$HN100&gt;$CJ$2:$HN$2)*($CJ100:$HN100&gt;0)*($CJ$88:$HN$88="Final")),"")</f>
        <v/>
      </c>
      <c r="Z100" s="2">
        <f t="shared" si="121"/>
        <v>11</v>
      </c>
      <c r="AA100" s="2">
        <f>IF(ISNUMBER($CI100)=TRUE,ROUND((2*Parameter!$B$13)-(SUM($J100:$L100)*Parameter!$B$13/Parameter!$B$12), 3),0)</f>
        <v>908.29100000000005</v>
      </c>
      <c r="AB100" s="2">
        <f>IF(AND(CG100&lt;&gt;"",CI100&lt;&gt;"NF"),INDEX('Skill-O-Meter'!$A:$A,MATCH(CG100,'Skill-O-Meter'!$C:$C,0)),"")</f>
        <v>726.19100000000003</v>
      </c>
      <c r="AC100" s="2">
        <f t="shared" si="122"/>
        <v>182.10000000000002</v>
      </c>
      <c r="AD100" s="2">
        <f t="shared" si="115"/>
        <v>296.00099999999998</v>
      </c>
      <c r="AE100" s="78">
        <f t="array" ref="AE100">SUM(IF(($CJ$89:$HN$89=AE$89)*($CJ100:$HN100&lt;=$CJ$2:$HN$2-1)*($CJ100:$HN100&gt;0),1))</f>
        <v>0</v>
      </c>
      <c r="AF100" s="78">
        <f t="array" ref="AF100">SUM(IF(($CJ$89:$HN$89=AF$89)*($CJ100:$HN100&lt;=$CJ$2:$HN$2-1)*($CJ100:$HN100&gt;0),1))</f>
        <v>0</v>
      </c>
      <c r="AG100" s="78">
        <f t="array" ref="AG100">SUM(IF(($CJ$89:$HN$89=AG$89)*($CJ100:$HN100&lt;=$CJ$2:$HN$2-1)*($CJ100:$HN100&gt;0),1))</f>
        <v>0</v>
      </c>
      <c r="AH100" s="78">
        <f t="array" ref="AH100">SUM(IF(($CJ$89:$HN$89=AH$89)*($CJ100:$HN100&lt;=$CJ$2:$HN$2-1)*($CJ100:$HN100&gt;0),1))</f>
        <v>1</v>
      </c>
      <c r="AI100" s="78">
        <f t="array" ref="AI100">SUM(IF(($CJ$89:$HN$89=AI$89)*($CJ100:$HN100&lt;=$CJ$2:$HN$2-1)*($CJ100:$HN100&gt;0),1))</f>
        <v>0</v>
      </c>
      <c r="AJ100" s="78">
        <f t="array" ref="AJ100">SUM(IF(($CJ$89:$HN$89=AJ$89)*($CJ100:$HN100&lt;=$CJ$2:$HN$2-1)*($CJ100:$HN100&gt;0),1))</f>
        <v>0</v>
      </c>
      <c r="AK100" s="78">
        <f t="array" ref="AK100">SUM(IF(($CJ$89:$HN$89=AK$89)*($CJ100:$HN100&lt;=$CJ$2:$HN$2-1)*($CJ100:$HN100&gt;0),1))</f>
        <v>0</v>
      </c>
      <c r="AL100" s="78">
        <f t="array" ref="AL100">SUM(IF(($CJ$89:$HN$89=AL$89)*($CJ100:$HN100&lt;=$CJ$2:$HN$2-1)*($CJ100:$HN100&gt;0),1))</f>
        <v>0</v>
      </c>
      <c r="AM100" s="78">
        <f t="array" ref="AM100">SUM(IF(($CJ$89:$HN$89=AM$89)*($CJ100:$HN100&lt;=$CJ$2:$HN$2-1)*($CJ100:$HN100&gt;0),1))</f>
        <v>0</v>
      </c>
      <c r="AN100" s="78">
        <f t="array" ref="AN100">SUM(IF(($CJ$89:$HN$89=AN$89)*($CJ100:$HN100&lt;=$CJ$2:$HN$2-1)*($CJ100:$HN100&gt;0),1))</f>
        <v>0</v>
      </c>
      <c r="AO100" s="78">
        <f t="array" ref="AO100">SUM(IF(($CJ$89:$HN$89=AO$89)*($CJ100:$HN100&lt;=$CJ$2:$HN$2-1)*($CJ100:$HN100&gt;0),1))</f>
        <v>0</v>
      </c>
      <c r="AP100" s="78">
        <f t="array" ref="AP100">SUM(IF(($CJ$89:$HN$89=AP$89)*($CJ100:$HN100&lt;=$CJ$2:$HN$2-1)*($CJ100:$HN100&gt;0),1))</f>
        <v>0</v>
      </c>
      <c r="AQ100" s="78">
        <f t="array" ref="AQ100">SUM(IF(($CJ$89:$HN$89=AQ$89)*($CJ100:$HN100&lt;=$CJ$2:$HN$2-1)*($CJ100:$HN100&gt;0),1))</f>
        <v>0</v>
      </c>
      <c r="AR100" s="78">
        <f t="array" ref="AR100">SUM(IF(($CJ$89:$HN$89=AR$89)*($CJ100:$HN100&lt;=$CJ$2:$HN$2-1)*($CJ100:$HN100&gt;0),1))</f>
        <v>0</v>
      </c>
      <c r="AS100" s="78">
        <f t="array" ref="AS100">SUM(IF(($CJ$89:$HN$89=AS$89)*($CJ100:$HN100&lt;=$CJ$2:$HN$2-1)*($CJ100:$HN100&gt;0),1))</f>
        <v>0</v>
      </c>
      <c r="AT100" s="78">
        <f t="array" ref="AT100">SUM(IF(($CJ$89:$HN$89=AT$89)*($CJ100:$HN100&lt;=$CJ$2:$HN$2-1)*($CJ100:$HN100&gt;0),1))</f>
        <v>0</v>
      </c>
      <c r="AU100" s="78">
        <f t="array" ref="AU100">SUM(IF(($CJ$89:$HN$89=AU$89)*($CJ100:$HN100&lt;=$CJ$2:$HN$2-1)*($CJ100:$HN100&gt;0),1))</f>
        <v>0</v>
      </c>
      <c r="AV100" s="78">
        <f t="array" ref="AV100">SUM(IF(($CJ$89:$HN$89=AV$89)*($CJ100:$HN100&lt;=$CJ$2:$HN$2-1)*($CJ100:$HN100&gt;0),1))</f>
        <v>0</v>
      </c>
      <c r="AW100" s="78">
        <f t="array" ref="AW100">SUM(IF(($CJ$89:$HN$89=AW$89)*($CJ100:$HN100&lt;=$CJ$2:$HN$2-1)*($CJ100:$HN100&gt;0),1))</f>
        <v>0</v>
      </c>
      <c r="AX100" s="78">
        <f t="array" ref="AX100">SUM(IF(($CJ$89:$HN$89=AX$89)*($CJ100:$HN100&lt;=$CJ$2:$HN$2-1)*($CJ100:$HN100&gt;0),1))</f>
        <v>0</v>
      </c>
      <c r="AY100" s="78">
        <f t="array" ref="AY100">SUM(IF(($CJ$89:$HN$89=AY$89)*($CJ100:$HN100&lt;=$CJ$2:$HN$2-1)*($CJ100:$HN100&gt;0),1))</f>
        <v>0</v>
      </c>
      <c r="AZ100" s="78">
        <f t="array" ref="AZ100">SUM(IF(($CJ$89:$HN$89=AZ$89)*($CJ100:$HN100&lt;=$CJ$2:$HN$2-1)*($CJ100:$HN100&gt;0),1))</f>
        <v>0</v>
      </c>
      <c r="BA100" s="78">
        <f t="array" ref="BA100">SUM(IF(($CJ$89:$HN$89=BA$89)*($CJ100:$HN100&lt;=$CJ$2:$HN$2-1)*($CJ100:$HN100&gt;0),1))</f>
        <v>0</v>
      </c>
      <c r="BB100" s="78">
        <f t="array" ref="BB100">SUM(IF(($CJ$89:$HN$89=BB$89)*($CJ100:$HN100&lt;=$CJ$2:$HN$2-1)*($CJ100:$HN100&gt;0),1))</f>
        <v>0</v>
      </c>
      <c r="BC100" s="78">
        <f t="array" ref="BC100">SUM(IF(($CJ$89:$HN$89=BC$89)*($CJ100:$HN100&lt;=$CJ$2:$HN$2-1)*($CJ100:$HN100&gt;0),1))</f>
        <v>0</v>
      </c>
      <c r="BD100" s="78">
        <f t="array" ref="BD100">SUM(IF(($CJ$89:$HN$89=BD$89)*($CJ100:$HN100&lt;=$CJ$2:$HN$2-1)*($CJ100:$HN100&gt;0),1))</f>
        <v>0</v>
      </c>
      <c r="BE100" s="78">
        <f t="array" ref="BE100">SUM(IF(($CJ$89:$HN$89=BE$89)*($CJ100:$HN100&lt;=$CJ$2:$HN$2-1)*($CJ100:$HN100&gt;0),1))</f>
        <v>0</v>
      </c>
      <c r="BF100" s="78">
        <f t="shared" ref="BF100:BO109" si="124">SUMIF($CJ$89:$HN$89,BF$89,$CJ100:$HN100)</f>
        <v>7</v>
      </c>
      <c r="BG100" s="78">
        <f t="shared" si="124"/>
        <v>6</v>
      </c>
      <c r="BH100" s="78">
        <f t="shared" si="124"/>
        <v>8</v>
      </c>
      <c r="BI100" s="78">
        <f t="shared" si="124"/>
        <v>7</v>
      </c>
      <c r="BJ100" s="78">
        <f t="shared" si="124"/>
        <v>7</v>
      </c>
      <c r="BK100" s="78">
        <f t="shared" si="124"/>
        <v>10</v>
      </c>
      <c r="BL100" s="78">
        <f t="shared" si="124"/>
        <v>6</v>
      </c>
      <c r="BM100" s="78">
        <f t="shared" si="124"/>
        <v>6</v>
      </c>
      <c r="BN100" s="78">
        <f t="shared" si="124"/>
        <v>0</v>
      </c>
      <c r="BO100" s="78">
        <f t="shared" si="124"/>
        <v>10</v>
      </c>
      <c r="BP100" s="78">
        <f t="shared" ref="BP100:BY109" si="125">SUMIF($CJ$89:$HN$89,BP$89,$CJ100:$HN100)</f>
        <v>7</v>
      </c>
      <c r="BQ100" s="78">
        <f t="shared" si="125"/>
        <v>6</v>
      </c>
      <c r="BR100" s="78">
        <f t="shared" si="125"/>
        <v>8</v>
      </c>
      <c r="BS100" s="78">
        <f t="shared" si="125"/>
        <v>8</v>
      </c>
      <c r="BT100" s="78">
        <f t="shared" si="125"/>
        <v>0</v>
      </c>
      <c r="BU100" s="78">
        <f t="shared" si="125"/>
        <v>0</v>
      </c>
      <c r="BV100" s="78">
        <f t="shared" si="125"/>
        <v>0</v>
      </c>
      <c r="BW100" s="78">
        <f t="shared" si="125"/>
        <v>0</v>
      </c>
      <c r="BX100" s="78">
        <f t="shared" si="125"/>
        <v>0</v>
      </c>
      <c r="BY100" s="78">
        <f t="shared" si="125"/>
        <v>0</v>
      </c>
      <c r="BZ100" s="78">
        <f t="shared" ref="BZ100:CF109" si="126">SUMIF($CJ$89:$HN$89,BZ$89,$CJ100:$HN100)</f>
        <v>0</v>
      </c>
      <c r="CA100" s="78">
        <f t="shared" si="126"/>
        <v>0</v>
      </c>
      <c r="CB100" s="78">
        <f t="shared" si="126"/>
        <v>0</v>
      </c>
      <c r="CC100" s="78">
        <f t="shared" si="126"/>
        <v>0</v>
      </c>
      <c r="CD100" s="78">
        <f t="shared" si="126"/>
        <v>0</v>
      </c>
      <c r="CE100" s="78">
        <f t="shared" si="126"/>
        <v>0</v>
      </c>
      <c r="CF100" s="78">
        <f t="shared" si="126"/>
        <v>0</v>
      </c>
      <c r="CG100" s="2" t="s">
        <v>12</v>
      </c>
      <c r="CH100" s="2" t="s">
        <v>0</v>
      </c>
      <c r="CI100" s="2">
        <v>11</v>
      </c>
      <c r="CJ100" s="91">
        <v>3</v>
      </c>
      <c r="CK100" s="91">
        <v>3</v>
      </c>
      <c r="CL100" s="91">
        <v>3</v>
      </c>
      <c r="CM100" s="91">
        <v>2</v>
      </c>
      <c r="CN100" s="91">
        <v>4</v>
      </c>
      <c r="CO100" s="91">
        <v>5</v>
      </c>
      <c r="CP100" s="91">
        <v>3</v>
      </c>
      <c r="CQ100" s="91">
        <v>3</v>
      </c>
      <c r="CR100" s="91">
        <v>5</v>
      </c>
      <c r="CS100" s="91">
        <v>3</v>
      </c>
      <c r="CT100" s="91">
        <v>3</v>
      </c>
      <c r="CU100" s="91">
        <v>4</v>
      </c>
      <c r="CV100" s="91">
        <v>4</v>
      </c>
      <c r="CW100" s="91">
        <v>4</v>
      </c>
      <c r="CX100" s="91">
        <v>3</v>
      </c>
      <c r="CY100" s="91">
        <v>5</v>
      </c>
      <c r="CZ100" s="91">
        <v>5</v>
      </c>
      <c r="DA100" s="91">
        <v>3</v>
      </c>
      <c r="DB100" s="91">
        <v>5</v>
      </c>
      <c r="DC100" s="91">
        <v>3</v>
      </c>
      <c r="DD100" s="91">
        <v>3</v>
      </c>
      <c r="DE100" s="91">
        <v>5</v>
      </c>
      <c r="DF100" s="91">
        <v>4</v>
      </c>
      <c r="DG100" s="91">
        <v>3</v>
      </c>
      <c r="DH100" s="91">
        <v>4</v>
      </c>
      <c r="DI100" s="91">
        <v>4</v>
      </c>
      <c r="EU100" s="2"/>
      <c r="EV100" s="2"/>
      <c r="EW100" s="2"/>
      <c r="EX100" s="2"/>
      <c r="EY100" s="2"/>
      <c r="EZ100" s="2"/>
    </row>
    <row r="101" spans="1:156" x14ac:dyDescent="0.25">
      <c r="A101" s="2" t="str">
        <f>IF(CI101="","",IF(CI101&lt;&gt;"NF",CH101&amp;CI101+COUNTIF($C$90:$C100,C101),CH101&amp;CI101&amp;COUNTIF($C$90:$C100,C101)))</f>
        <v>M12</v>
      </c>
      <c r="B101" s="2" t="str">
        <f t="array" aca="1" ref="B101" ca="1">INDEX(Spielerliste,MATCH(SMALL(COUNTIF(Spielerliste,"&lt;"&amp;Spielerliste),ROWS(CG$90:CG101)),COUNTIF(Spielerliste,"&lt;"&amp;Spielerliste),0))</f>
        <v>Magda Kiss</v>
      </c>
      <c r="C101" s="2" t="str">
        <f t="shared" si="113"/>
        <v>M12</v>
      </c>
      <c r="D101" s="2">
        <f t="array" ref="D101">SUM(($CJ101:$HN101=$CJ$2:$HN$2-1)*($CJ101:$HN101&gt;0))</f>
        <v>1</v>
      </c>
      <c r="E101" s="2">
        <f t="array" ref="E101">SUM(($CJ101:$HN101&lt;$CJ$2:$HN$2-1)*($CJ101:$HN101&gt;0))</f>
        <v>0</v>
      </c>
      <c r="F101" s="2">
        <f t="array" ref="F101">SUM(($CJ101:$HN101=$CJ$2:$HN$2+1)*($CJ101:$HN101&gt;0))</f>
        <v>9</v>
      </c>
      <c r="G101" s="2">
        <f t="array" ref="G101">SUM(($CJ101:$HN101&gt;$CJ$2:$HN$2+1)*($CJ101:$HN101&gt;0))</f>
        <v>3</v>
      </c>
      <c r="H101" s="2">
        <f t="shared" si="119"/>
        <v>1</v>
      </c>
      <c r="I101" s="2">
        <f t="shared" si="120"/>
        <v>12</v>
      </c>
      <c r="J101" s="2">
        <f t="shared" si="123"/>
        <v>47</v>
      </c>
      <c r="K101" s="2">
        <f t="shared" si="123"/>
        <v>50</v>
      </c>
      <c r="L101" s="2">
        <f t="shared" si="123"/>
        <v>0</v>
      </c>
      <c r="M101" s="2">
        <f t="shared" si="123"/>
        <v>0</v>
      </c>
      <c r="N101" s="2">
        <f t="shared" si="123"/>
        <v>0</v>
      </c>
      <c r="O101" s="2">
        <f>IF(K101&gt;0,($J101/Parameter!$B$1)-($K101/Parameter!$B$2),"")</f>
        <v>-0.23076923076923084</v>
      </c>
      <c r="P101" s="2" t="str">
        <f>IF(L101&gt;0,($K101/Parameter!$B$2)-($L101/Parameter!$B$3),"")</f>
        <v/>
      </c>
      <c r="Q101" s="2" t="str">
        <f>IF(M101&gt;0,($L101/Parameter!$B$3)-($M101/Parameter!$B$4),"")</f>
        <v/>
      </c>
      <c r="R101" s="2">
        <f t="array" ref="R101">IF($J101&gt;0,SUM(($CJ101:$HN101&lt;$CJ$2:$HN$2)*($CJ101:$HN101&gt;0)*($CJ$88:$HN$88="Round 1")),"")</f>
        <v>1</v>
      </c>
      <c r="S101" s="2">
        <f t="array" ref="S101">IF($J101&gt;0,SUM(($CJ101:$HN101&gt;$CJ$2:$HN$2)*($CJ101:$HN101&gt;0)*($CJ$88:$HN$88="Round 1")),"")</f>
        <v>5</v>
      </c>
      <c r="T101" s="2">
        <f t="array" ref="T101">IF($K101&gt;0,SUM(($CJ101:$HN101&lt;$CJ$2:$HN$2)*($CJ101:$HN101&gt;0)*($CJ$88:$HN$88="Round 2")),"")</f>
        <v>0</v>
      </c>
      <c r="U101" s="2">
        <f t="array" ref="U101">IF($K101&gt;0,SUM(($CJ101:$HN101&gt;$CJ$2:$HN$2)*($CJ101:$HN101&gt;0)*($CJ$88:$HN$88="Round 2")),"")</f>
        <v>7</v>
      </c>
      <c r="V101" s="2" t="str">
        <f t="array" ref="V101">IF($L101&gt;0,SUM(($CJ101:$HN101&lt;$CJ$2:$HN$2)*($CJ101:$HN101&gt;0)*($CJ$88:$HN$88="Round 3")),"")</f>
        <v/>
      </c>
      <c r="W101" s="2" t="str">
        <f t="array" ref="W101">IF($L101&gt;0,SUM(($CJ101:$HN101&gt;$CJ$2:$HN$2)*($CJ101:$HN101&gt;0)*($CJ$88:$HN$88="Round 3")),"")</f>
        <v/>
      </c>
      <c r="X101" s="2" t="str">
        <f t="array" ref="X101">IF($M101&gt;0,SUM(($CJ101:$HN101&lt;$CJ$2:$HN$2)*($CJ101:$HN101&gt;0)*($CJ$88:$HN$88="Final")),"")</f>
        <v/>
      </c>
      <c r="Y101" s="2" t="str">
        <f t="array" ref="Y101">IF($M101&gt;0,SUM(($CJ101:$HN101&gt;$CJ$2:$HN$2)*($CJ101:$HN101&gt;0)*($CJ$88:$HN$88="Final")),"")</f>
        <v/>
      </c>
      <c r="Z101" s="2">
        <f t="shared" si="121"/>
        <v>12</v>
      </c>
      <c r="AA101" s="2">
        <f>IF(ISNUMBER($CI101)=TRUE,ROUND((2*Parameter!$B$13)-(SUM($J101:$L101)*Parameter!$B$13/Parameter!$B$12), 3),0)</f>
        <v>896.88099999999997</v>
      </c>
      <c r="AB101" s="2">
        <f>IF(AND(CG101&lt;&gt;"",CI101&lt;&gt;"NF"),INDEX('Skill-O-Meter'!$A:$A,MATCH(CG101,'Skill-O-Meter'!$C:$C,0)),"")</f>
        <v>890.51599999999996</v>
      </c>
      <c r="AC101" s="2">
        <f t="shared" si="122"/>
        <v>6.3650000000000091</v>
      </c>
      <c r="AD101" s="2">
        <f t="shared" si="115"/>
        <v>297.00101000000001</v>
      </c>
      <c r="AE101" s="78">
        <f t="array" ref="AE101">SUM(IF(($CJ$89:$HN$89=AE$89)*($CJ101:$HN101&lt;=$CJ$2:$HN$2-1)*($CJ101:$HN101&gt;0),1))</f>
        <v>0</v>
      </c>
      <c r="AF101" s="78">
        <f t="array" ref="AF101">SUM(IF(($CJ$89:$HN$89=AF$89)*($CJ101:$HN101&lt;=$CJ$2:$HN$2-1)*($CJ101:$HN101&gt;0),1))</f>
        <v>0</v>
      </c>
      <c r="AG101" s="78">
        <f t="array" ref="AG101">SUM(IF(($CJ$89:$HN$89=AG$89)*($CJ101:$HN101&lt;=$CJ$2:$HN$2-1)*($CJ101:$HN101&gt;0),1))</f>
        <v>0</v>
      </c>
      <c r="AH101" s="78">
        <f t="array" ref="AH101">SUM(IF(($CJ$89:$HN$89=AH$89)*($CJ101:$HN101&lt;=$CJ$2:$HN$2-1)*($CJ101:$HN101&gt;0),1))</f>
        <v>0</v>
      </c>
      <c r="AI101" s="78">
        <f t="array" ref="AI101">SUM(IF(($CJ$89:$HN$89=AI$89)*($CJ101:$HN101&lt;=$CJ$2:$HN$2-1)*($CJ101:$HN101&gt;0),1))</f>
        <v>1</v>
      </c>
      <c r="AJ101" s="78">
        <f t="array" ref="AJ101">SUM(IF(($CJ$89:$HN$89=AJ$89)*($CJ101:$HN101&lt;=$CJ$2:$HN$2-1)*($CJ101:$HN101&gt;0),1))</f>
        <v>0</v>
      </c>
      <c r="AK101" s="78">
        <f t="array" ref="AK101">SUM(IF(($CJ$89:$HN$89=AK$89)*($CJ101:$HN101&lt;=$CJ$2:$HN$2-1)*($CJ101:$HN101&gt;0),1))</f>
        <v>0</v>
      </c>
      <c r="AL101" s="78">
        <f t="array" ref="AL101">SUM(IF(($CJ$89:$HN$89=AL$89)*($CJ101:$HN101&lt;=$CJ$2:$HN$2-1)*($CJ101:$HN101&gt;0),1))</f>
        <v>0</v>
      </c>
      <c r="AM101" s="78">
        <f t="array" ref="AM101">SUM(IF(($CJ$89:$HN$89=AM$89)*($CJ101:$HN101&lt;=$CJ$2:$HN$2-1)*($CJ101:$HN101&gt;0),1))</f>
        <v>0</v>
      </c>
      <c r="AN101" s="78">
        <f t="array" ref="AN101">SUM(IF(($CJ$89:$HN$89=AN$89)*($CJ101:$HN101&lt;=$CJ$2:$HN$2-1)*($CJ101:$HN101&gt;0),1))</f>
        <v>0</v>
      </c>
      <c r="AO101" s="78">
        <f t="array" ref="AO101">SUM(IF(($CJ$89:$HN$89=AO$89)*($CJ101:$HN101&lt;=$CJ$2:$HN$2-1)*($CJ101:$HN101&gt;0),1))</f>
        <v>0</v>
      </c>
      <c r="AP101" s="78">
        <f t="array" ref="AP101">SUM(IF(($CJ$89:$HN$89=AP$89)*($CJ101:$HN101&lt;=$CJ$2:$HN$2-1)*($CJ101:$HN101&gt;0),1))</f>
        <v>0</v>
      </c>
      <c r="AQ101" s="78">
        <f t="array" ref="AQ101">SUM(IF(($CJ$89:$HN$89=AQ$89)*($CJ101:$HN101&lt;=$CJ$2:$HN$2-1)*($CJ101:$HN101&gt;0),1))</f>
        <v>0</v>
      </c>
      <c r="AR101" s="78">
        <f t="array" ref="AR101">SUM(IF(($CJ$89:$HN$89=AR$89)*($CJ101:$HN101&lt;=$CJ$2:$HN$2-1)*($CJ101:$HN101&gt;0),1))</f>
        <v>0</v>
      </c>
      <c r="AS101" s="78">
        <f t="array" ref="AS101">SUM(IF(($CJ$89:$HN$89=AS$89)*($CJ101:$HN101&lt;=$CJ$2:$HN$2-1)*($CJ101:$HN101&gt;0),1))</f>
        <v>0</v>
      </c>
      <c r="AT101" s="78">
        <f t="array" ref="AT101">SUM(IF(($CJ$89:$HN$89=AT$89)*($CJ101:$HN101&lt;=$CJ$2:$HN$2-1)*($CJ101:$HN101&gt;0),1))</f>
        <v>0</v>
      </c>
      <c r="AU101" s="78">
        <f t="array" ref="AU101">SUM(IF(($CJ$89:$HN$89=AU$89)*($CJ101:$HN101&lt;=$CJ$2:$HN$2-1)*($CJ101:$HN101&gt;0),1))</f>
        <v>0</v>
      </c>
      <c r="AV101" s="78">
        <f t="array" ref="AV101">SUM(IF(($CJ$89:$HN$89=AV$89)*($CJ101:$HN101&lt;=$CJ$2:$HN$2-1)*($CJ101:$HN101&gt;0),1))</f>
        <v>0</v>
      </c>
      <c r="AW101" s="78">
        <f t="array" ref="AW101">SUM(IF(($CJ$89:$HN$89=AW$89)*($CJ101:$HN101&lt;=$CJ$2:$HN$2-1)*($CJ101:$HN101&gt;0),1))</f>
        <v>0</v>
      </c>
      <c r="AX101" s="78">
        <f t="array" ref="AX101">SUM(IF(($CJ$89:$HN$89=AX$89)*($CJ101:$HN101&lt;=$CJ$2:$HN$2-1)*($CJ101:$HN101&gt;0),1))</f>
        <v>0</v>
      </c>
      <c r="AY101" s="78">
        <f t="array" ref="AY101">SUM(IF(($CJ$89:$HN$89=AY$89)*($CJ101:$HN101&lt;=$CJ$2:$HN$2-1)*($CJ101:$HN101&gt;0),1))</f>
        <v>0</v>
      </c>
      <c r="AZ101" s="78">
        <f t="array" ref="AZ101">SUM(IF(($CJ$89:$HN$89=AZ$89)*($CJ101:$HN101&lt;=$CJ$2:$HN$2-1)*($CJ101:$HN101&gt;0),1))</f>
        <v>0</v>
      </c>
      <c r="BA101" s="78">
        <f t="array" ref="BA101">SUM(IF(($CJ$89:$HN$89=BA$89)*($CJ101:$HN101&lt;=$CJ$2:$HN$2-1)*($CJ101:$HN101&gt;0),1))</f>
        <v>0</v>
      </c>
      <c r="BB101" s="78">
        <f t="array" ref="BB101">SUM(IF(($CJ$89:$HN$89=BB$89)*($CJ101:$HN101&lt;=$CJ$2:$HN$2-1)*($CJ101:$HN101&gt;0),1))</f>
        <v>0</v>
      </c>
      <c r="BC101" s="78">
        <f t="array" ref="BC101">SUM(IF(($CJ$89:$HN$89=BC$89)*($CJ101:$HN101&lt;=$CJ$2:$HN$2-1)*($CJ101:$HN101&gt;0),1))</f>
        <v>0</v>
      </c>
      <c r="BD101" s="78">
        <f t="array" ref="BD101">SUM(IF(($CJ$89:$HN$89=BD$89)*($CJ101:$HN101&lt;=$CJ$2:$HN$2-1)*($CJ101:$HN101&gt;0),1))</f>
        <v>0</v>
      </c>
      <c r="BE101" s="78">
        <f t="array" ref="BE101">SUM(IF(($CJ$89:$HN$89=BE$89)*($CJ101:$HN101&lt;=$CJ$2:$HN$2-1)*($CJ101:$HN101&gt;0),1))</f>
        <v>0</v>
      </c>
      <c r="BF101" s="78">
        <f t="shared" si="124"/>
        <v>6</v>
      </c>
      <c r="BG101" s="78">
        <f t="shared" si="124"/>
        <v>6</v>
      </c>
      <c r="BH101" s="78">
        <f t="shared" si="124"/>
        <v>9</v>
      </c>
      <c r="BI101" s="78">
        <f t="shared" si="124"/>
        <v>7</v>
      </c>
      <c r="BJ101" s="78">
        <f t="shared" si="124"/>
        <v>5</v>
      </c>
      <c r="BK101" s="78">
        <f t="shared" si="124"/>
        <v>7</v>
      </c>
      <c r="BL101" s="78">
        <f t="shared" si="124"/>
        <v>8</v>
      </c>
      <c r="BM101" s="78">
        <f t="shared" si="124"/>
        <v>7</v>
      </c>
      <c r="BN101" s="78">
        <f t="shared" si="124"/>
        <v>0</v>
      </c>
      <c r="BO101" s="78">
        <f t="shared" si="124"/>
        <v>9</v>
      </c>
      <c r="BP101" s="78">
        <f t="shared" si="125"/>
        <v>8</v>
      </c>
      <c r="BQ101" s="78">
        <f t="shared" si="125"/>
        <v>7</v>
      </c>
      <c r="BR101" s="78">
        <f t="shared" si="125"/>
        <v>9</v>
      </c>
      <c r="BS101" s="78">
        <f t="shared" si="125"/>
        <v>9</v>
      </c>
      <c r="BT101" s="78">
        <f t="shared" si="125"/>
        <v>0</v>
      </c>
      <c r="BU101" s="78">
        <f t="shared" si="125"/>
        <v>0</v>
      </c>
      <c r="BV101" s="78">
        <f t="shared" si="125"/>
        <v>0</v>
      </c>
      <c r="BW101" s="78">
        <f t="shared" si="125"/>
        <v>0</v>
      </c>
      <c r="BX101" s="78">
        <f t="shared" si="125"/>
        <v>0</v>
      </c>
      <c r="BY101" s="78">
        <f t="shared" si="125"/>
        <v>0</v>
      </c>
      <c r="BZ101" s="78">
        <f t="shared" si="126"/>
        <v>0</v>
      </c>
      <c r="CA101" s="78">
        <f t="shared" si="126"/>
        <v>0</v>
      </c>
      <c r="CB101" s="78">
        <f t="shared" si="126"/>
        <v>0</v>
      </c>
      <c r="CC101" s="78">
        <f t="shared" si="126"/>
        <v>0</v>
      </c>
      <c r="CD101" s="78">
        <f t="shared" si="126"/>
        <v>0</v>
      </c>
      <c r="CE101" s="78">
        <f t="shared" si="126"/>
        <v>0</v>
      </c>
      <c r="CF101" s="78">
        <f t="shared" si="126"/>
        <v>0</v>
      </c>
      <c r="CG101" s="2" t="s">
        <v>9</v>
      </c>
      <c r="CH101" s="2" t="s">
        <v>0</v>
      </c>
      <c r="CI101" s="2">
        <v>12</v>
      </c>
      <c r="CJ101" s="91">
        <v>3</v>
      </c>
      <c r="CK101" s="91">
        <v>3</v>
      </c>
      <c r="CL101" s="91">
        <v>4</v>
      </c>
      <c r="CM101" s="91">
        <v>3</v>
      </c>
      <c r="CN101" s="91">
        <v>2</v>
      </c>
      <c r="CO101" s="91">
        <v>3</v>
      </c>
      <c r="CP101" s="91">
        <v>3</v>
      </c>
      <c r="CQ101" s="91">
        <v>4</v>
      </c>
      <c r="CR101" s="91">
        <v>5</v>
      </c>
      <c r="CS101" s="91">
        <v>4</v>
      </c>
      <c r="CT101" s="91">
        <v>3</v>
      </c>
      <c r="CU101" s="91">
        <v>6</v>
      </c>
      <c r="CV101" s="91">
        <v>4</v>
      </c>
      <c r="CW101" s="91">
        <v>3</v>
      </c>
      <c r="CX101" s="91">
        <v>3</v>
      </c>
      <c r="CY101" s="91">
        <v>5</v>
      </c>
      <c r="CZ101" s="91">
        <v>4</v>
      </c>
      <c r="DA101" s="91">
        <v>3</v>
      </c>
      <c r="DB101" s="91">
        <v>4</v>
      </c>
      <c r="DC101" s="91">
        <v>5</v>
      </c>
      <c r="DD101" s="91">
        <v>3</v>
      </c>
      <c r="DE101" s="91">
        <v>4</v>
      </c>
      <c r="DF101" s="91">
        <v>4</v>
      </c>
      <c r="DG101" s="91">
        <v>4</v>
      </c>
      <c r="DH101" s="91">
        <v>3</v>
      </c>
      <c r="DI101" s="91">
        <v>5</v>
      </c>
      <c r="EU101" s="2"/>
      <c r="EV101" s="2"/>
      <c r="EW101" s="2"/>
      <c r="EX101" s="2"/>
      <c r="EY101" s="2"/>
      <c r="EZ101" s="2"/>
    </row>
    <row r="102" spans="1:156" x14ac:dyDescent="0.25">
      <c r="A102" s="2" t="str">
        <f>IF(CI102="","",IF(CI102&lt;&gt;"NF",CH102&amp;CI102+COUNTIF($C$90:$C101,C102),CH102&amp;CI102&amp;COUNTIF($C$90:$C101,C102)))</f>
        <v>M13</v>
      </c>
      <c r="B102" s="2" t="str">
        <f t="array" aca="1" ref="B102" ca="1">INDEX(Spielerliste,MATCH(SMALL(COUNTIF(Spielerliste,"&lt;"&amp;Spielerliste),ROWS(CG$90:CG102)),COUNTIF(Spielerliste,"&lt;"&amp;Spielerliste),0))</f>
        <v>Manuel Schrenk</v>
      </c>
      <c r="C102" s="2" t="str">
        <f t="shared" si="113"/>
        <v>M12</v>
      </c>
      <c r="D102" s="2">
        <f t="array" ref="D102">SUM(($CJ102:$HN102=$CJ$2:$HN$2-1)*($CJ102:$HN102&gt;0))</f>
        <v>0</v>
      </c>
      <c r="E102" s="2">
        <f t="array" ref="E102">SUM(($CJ102:$HN102&lt;$CJ$2:$HN$2-1)*($CJ102:$HN102&gt;0))</f>
        <v>0</v>
      </c>
      <c r="F102" s="2">
        <f t="array" ref="F102">SUM(($CJ102:$HN102=$CJ$2:$HN$2+1)*($CJ102:$HN102&gt;0))</f>
        <v>7</v>
      </c>
      <c r="G102" s="2">
        <f t="array" ref="G102">SUM(($CJ102:$HN102&gt;$CJ$2:$HN$2+1)*($CJ102:$HN102&gt;0))</f>
        <v>4</v>
      </c>
      <c r="H102" s="2">
        <f t="shared" si="119"/>
        <v>0</v>
      </c>
      <c r="I102" s="2">
        <f t="shared" si="120"/>
        <v>11</v>
      </c>
      <c r="J102" s="2">
        <f t="shared" si="123"/>
        <v>53</v>
      </c>
      <c r="K102" s="2">
        <f t="shared" si="123"/>
        <v>44</v>
      </c>
      <c r="L102" s="2">
        <f t="shared" si="123"/>
        <v>0</v>
      </c>
      <c r="M102" s="2">
        <f t="shared" si="123"/>
        <v>0</v>
      </c>
      <c r="N102" s="2">
        <f t="shared" si="123"/>
        <v>0</v>
      </c>
      <c r="O102" s="2">
        <f>IF(K102&gt;0,($J102/Parameter!$B$1)-($K102/Parameter!$B$2),"")</f>
        <v>0.69230769230769207</v>
      </c>
      <c r="P102" s="2" t="str">
        <f>IF(L102&gt;0,($K102/Parameter!$B$2)-($L102/Parameter!$B$3),"")</f>
        <v/>
      </c>
      <c r="Q102" s="2" t="str">
        <f>IF(M102&gt;0,($L102/Parameter!$B$3)-($M102/Parameter!$B$4),"")</f>
        <v/>
      </c>
      <c r="R102" s="2">
        <f t="array" ref="R102">IF($J102&gt;0,SUM(($CJ102:$HN102&lt;$CJ$2:$HN$2)*($CJ102:$HN102&gt;0)*($CJ$88:$HN$88="Round 1")),"")</f>
        <v>0</v>
      </c>
      <c r="S102" s="2">
        <f t="array" ref="S102">IF($J102&gt;0,SUM(($CJ102:$HN102&gt;$CJ$2:$HN$2)*($CJ102:$HN102&gt;0)*($CJ$88:$HN$88="Round 1")),"")</f>
        <v>8</v>
      </c>
      <c r="T102" s="2">
        <f t="array" ref="T102">IF($K102&gt;0,SUM(($CJ102:$HN102&lt;$CJ$2:$HN$2)*($CJ102:$HN102&gt;0)*($CJ$88:$HN$88="Round 2")),"")</f>
        <v>0</v>
      </c>
      <c r="U102" s="2">
        <f t="array" ref="U102">IF($K102&gt;0,SUM(($CJ102:$HN102&gt;$CJ$2:$HN$2)*($CJ102:$HN102&gt;0)*($CJ$88:$HN$88="Round 2")),"")</f>
        <v>3</v>
      </c>
      <c r="V102" s="2" t="str">
        <f t="array" ref="V102">IF($L102&gt;0,SUM(($CJ102:$HN102&lt;$CJ$2:$HN$2)*($CJ102:$HN102&gt;0)*($CJ$88:$HN$88="Round 3")),"")</f>
        <v/>
      </c>
      <c r="W102" s="2" t="str">
        <f t="array" ref="W102">IF($L102&gt;0,SUM(($CJ102:$HN102&gt;$CJ$2:$HN$2)*($CJ102:$HN102&gt;0)*($CJ$88:$HN$88="Round 3")),"")</f>
        <v/>
      </c>
      <c r="X102" s="2" t="str">
        <f t="array" ref="X102">IF($M102&gt;0,SUM(($CJ102:$HN102&lt;$CJ$2:$HN$2)*($CJ102:$HN102&gt;0)*($CJ$88:$HN$88="Final")),"")</f>
        <v/>
      </c>
      <c r="Y102" s="2" t="str">
        <f t="array" ref="Y102">IF($M102&gt;0,SUM(($CJ102:$HN102&gt;$CJ$2:$HN$2)*($CJ102:$HN102&gt;0)*($CJ$88:$HN$88="Final")),"")</f>
        <v/>
      </c>
      <c r="Z102" s="2">
        <f t="shared" si="121"/>
        <v>13</v>
      </c>
      <c r="AA102" s="2">
        <f>IF(ISNUMBER($CI102)=TRUE,ROUND((2*Parameter!$B$13)-(SUM($J102:$L102)*Parameter!$B$13/Parameter!$B$12), 3),0)</f>
        <v>896.88099999999997</v>
      </c>
      <c r="AB102" s="2">
        <f>IF(AND(CG102&lt;&gt;"",CI102&lt;&gt;"NF"),INDEX('Skill-O-Meter'!$A:$A,MATCH(CG102,'Skill-O-Meter'!$C:$C,0)),"")</f>
        <v>934.75199999999995</v>
      </c>
      <c r="AC102" s="2">
        <f t="shared" si="122"/>
        <v>-37.870999999999981</v>
      </c>
      <c r="AD102" s="2">
        <f t="shared" si="115"/>
        <v>297.00101999999998</v>
      </c>
      <c r="AE102" s="78">
        <f t="array" ref="AE102">SUM(IF(($CJ$89:$HN$89=AE$89)*($CJ102:$HN102&lt;=$CJ$2:$HN$2-1)*($CJ102:$HN102&gt;0),1))</f>
        <v>0</v>
      </c>
      <c r="AF102" s="78">
        <f t="array" ref="AF102">SUM(IF(($CJ$89:$HN$89=AF$89)*($CJ102:$HN102&lt;=$CJ$2:$HN$2-1)*($CJ102:$HN102&gt;0),1))</f>
        <v>0</v>
      </c>
      <c r="AG102" s="78">
        <f t="array" ref="AG102">SUM(IF(($CJ$89:$HN$89=AG$89)*($CJ102:$HN102&lt;=$CJ$2:$HN$2-1)*($CJ102:$HN102&gt;0),1))</f>
        <v>0</v>
      </c>
      <c r="AH102" s="78">
        <f t="array" ref="AH102">SUM(IF(($CJ$89:$HN$89=AH$89)*($CJ102:$HN102&lt;=$CJ$2:$HN$2-1)*($CJ102:$HN102&gt;0),1))</f>
        <v>0</v>
      </c>
      <c r="AI102" s="78">
        <f t="array" ref="AI102">SUM(IF(($CJ$89:$HN$89=AI$89)*($CJ102:$HN102&lt;=$CJ$2:$HN$2-1)*($CJ102:$HN102&gt;0),1))</f>
        <v>0</v>
      </c>
      <c r="AJ102" s="78">
        <f t="array" ref="AJ102">SUM(IF(($CJ$89:$HN$89=AJ$89)*($CJ102:$HN102&lt;=$CJ$2:$HN$2-1)*($CJ102:$HN102&gt;0),1))</f>
        <v>0</v>
      </c>
      <c r="AK102" s="78">
        <f t="array" ref="AK102">SUM(IF(($CJ$89:$HN$89=AK$89)*($CJ102:$HN102&lt;=$CJ$2:$HN$2-1)*($CJ102:$HN102&gt;0),1))</f>
        <v>0</v>
      </c>
      <c r="AL102" s="78">
        <f t="array" ref="AL102">SUM(IF(($CJ$89:$HN$89=AL$89)*($CJ102:$HN102&lt;=$CJ$2:$HN$2-1)*($CJ102:$HN102&gt;0),1))</f>
        <v>0</v>
      </c>
      <c r="AM102" s="78">
        <f t="array" ref="AM102">SUM(IF(($CJ$89:$HN$89=AM$89)*($CJ102:$HN102&lt;=$CJ$2:$HN$2-1)*($CJ102:$HN102&gt;0),1))</f>
        <v>0</v>
      </c>
      <c r="AN102" s="78">
        <f t="array" ref="AN102">SUM(IF(($CJ$89:$HN$89=AN$89)*($CJ102:$HN102&lt;=$CJ$2:$HN$2-1)*($CJ102:$HN102&gt;0),1))</f>
        <v>0</v>
      </c>
      <c r="AO102" s="78">
        <f t="array" ref="AO102">SUM(IF(($CJ$89:$HN$89=AO$89)*($CJ102:$HN102&lt;=$CJ$2:$HN$2-1)*($CJ102:$HN102&gt;0),1))</f>
        <v>0</v>
      </c>
      <c r="AP102" s="78">
        <f t="array" ref="AP102">SUM(IF(($CJ$89:$HN$89=AP$89)*($CJ102:$HN102&lt;=$CJ$2:$HN$2-1)*($CJ102:$HN102&gt;0),1))</f>
        <v>0</v>
      </c>
      <c r="AQ102" s="78">
        <f t="array" ref="AQ102">SUM(IF(($CJ$89:$HN$89=AQ$89)*($CJ102:$HN102&lt;=$CJ$2:$HN$2-1)*($CJ102:$HN102&gt;0),1))</f>
        <v>0</v>
      </c>
      <c r="AR102" s="78">
        <f t="array" ref="AR102">SUM(IF(($CJ$89:$HN$89=AR$89)*($CJ102:$HN102&lt;=$CJ$2:$HN$2-1)*($CJ102:$HN102&gt;0),1))</f>
        <v>0</v>
      </c>
      <c r="AS102" s="78">
        <f t="array" ref="AS102">SUM(IF(($CJ$89:$HN$89=AS$89)*($CJ102:$HN102&lt;=$CJ$2:$HN$2-1)*($CJ102:$HN102&gt;0),1))</f>
        <v>0</v>
      </c>
      <c r="AT102" s="78">
        <f t="array" ref="AT102">SUM(IF(($CJ$89:$HN$89=AT$89)*($CJ102:$HN102&lt;=$CJ$2:$HN$2-1)*($CJ102:$HN102&gt;0),1))</f>
        <v>0</v>
      </c>
      <c r="AU102" s="78">
        <f t="array" ref="AU102">SUM(IF(($CJ$89:$HN$89=AU$89)*($CJ102:$HN102&lt;=$CJ$2:$HN$2-1)*($CJ102:$HN102&gt;0),1))</f>
        <v>0</v>
      </c>
      <c r="AV102" s="78">
        <f t="array" ref="AV102">SUM(IF(($CJ$89:$HN$89=AV$89)*($CJ102:$HN102&lt;=$CJ$2:$HN$2-1)*($CJ102:$HN102&gt;0),1))</f>
        <v>0</v>
      </c>
      <c r="AW102" s="78">
        <f t="array" ref="AW102">SUM(IF(($CJ$89:$HN$89=AW$89)*($CJ102:$HN102&lt;=$CJ$2:$HN$2-1)*($CJ102:$HN102&gt;0),1))</f>
        <v>0</v>
      </c>
      <c r="AX102" s="78">
        <f t="array" ref="AX102">SUM(IF(($CJ$89:$HN$89=AX$89)*($CJ102:$HN102&lt;=$CJ$2:$HN$2-1)*($CJ102:$HN102&gt;0),1))</f>
        <v>0</v>
      </c>
      <c r="AY102" s="78">
        <f t="array" ref="AY102">SUM(IF(($CJ$89:$HN$89=AY$89)*($CJ102:$HN102&lt;=$CJ$2:$HN$2-1)*($CJ102:$HN102&gt;0),1))</f>
        <v>0</v>
      </c>
      <c r="AZ102" s="78">
        <f t="array" ref="AZ102">SUM(IF(($CJ$89:$HN$89=AZ$89)*($CJ102:$HN102&lt;=$CJ$2:$HN$2-1)*($CJ102:$HN102&gt;0),1))</f>
        <v>0</v>
      </c>
      <c r="BA102" s="78">
        <f t="array" ref="BA102">SUM(IF(($CJ$89:$HN$89=BA$89)*($CJ102:$HN102&lt;=$CJ$2:$HN$2-1)*($CJ102:$HN102&gt;0),1))</f>
        <v>0</v>
      </c>
      <c r="BB102" s="78">
        <f t="array" ref="BB102">SUM(IF(($CJ$89:$HN$89=BB$89)*($CJ102:$HN102&lt;=$CJ$2:$HN$2-1)*($CJ102:$HN102&gt;0),1))</f>
        <v>0</v>
      </c>
      <c r="BC102" s="78">
        <f t="array" ref="BC102">SUM(IF(($CJ$89:$HN$89=BC$89)*($CJ102:$HN102&lt;=$CJ$2:$HN$2-1)*($CJ102:$HN102&gt;0),1))</f>
        <v>0</v>
      </c>
      <c r="BD102" s="78">
        <f t="array" ref="BD102">SUM(IF(($CJ$89:$HN$89=BD$89)*($CJ102:$HN102&lt;=$CJ$2:$HN$2-1)*($CJ102:$HN102&gt;0),1))</f>
        <v>0</v>
      </c>
      <c r="BE102" s="78">
        <f t="array" ref="BE102">SUM(IF(($CJ$89:$HN$89=BE$89)*($CJ102:$HN102&lt;=$CJ$2:$HN$2-1)*($CJ102:$HN102&gt;0),1))</f>
        <v>0</v>
      </c>
      <c r="BF102" s="78">
        <f t="shared" si="124"/>
        <v>7</v>
      </c>
      <c r="BG102" s="78">
        <f t="shared" si="124"/>
        <v>6</v>
      </c>
      <c r="BH102" s="78">
        <f t="shared" si="124"/>
        <v>8</v>
      </c>
      <c r="BI102" s="78">
        <f t="shared" si="124"/>
        <v>7</v>
      </c>
      <c r="BJ102" s="78">
        <f t="shared" si="124"/>
        <v>7</v>
      </c>
      <c r="BK102" s="78">
        <f t="shared" si="124"/>
        <v>8</v>
      </c>
      <c r="BL102" s="78">
        <f t="shared" si="124"/>
        <v>6</v>
      </c>
      <c r="BM102" s="78">
        <f t="shared" si="124"/>
        <v>6</v>
      </c>
      <c r="BN102" s="78">
        <f t="shared" si="124"/>
        <v>0</v>
      </c>
      <c r="BO102" s="78">
        <f t="shared" si="124"/>
        <v>10</v>
      </c>
      <c r="BP102" s="78">
        <f t="shared" si="125"/>
        <v>9</v>
      </c>
      <c r="BQ102" s="78">
        <f t="shared" si="125"/>
        <v>6</v>
      </c>
      <c r="BR102" s="78">
        <f t="shared" si="125"/>
        <v>7</v>
      </c>
      <c r="BS102" s="78">
        <f t="shared" si="125"/>
        <v>10</v>
      </c>
      <c r="BT102" s="78">
        <f t="shared" si="125"/>
        <v>0</v>
      </c>
      <c r="BU102" s="78">
        <f t="shared" si="125"/>
        <v>0</v>
      </c>
      <c r="BV102" s="78">
        <f t="shared" si="125"/>
        <v>0</v>
      </c>
      <c r="BW102" s="78">
        <f t="shared" si="125"/>
        <v>0</v>
      </c>
      <c r="BX102" s="78">
        <f t="shared" si="125"/>
        <v>0</v>
      </c>
      <c r="BY102" s="78">
        <f t="shared" si="125"/>
        <v>0</v>
      </c>
      <c r="BZ102" s="78">
        <f t="shared" si="126"/>
        <v>0</v>
      </c>
      <c r="CA102" s="78">
        <f t="shared" si="126"/>
        <v>0</v>
      </c>
      <c r="CB102" s="78">
        <f t="shared" si="126"/>
        <v>0</v>
      </c>
      <c r="CC102" s="78">
        <f t="shared" si="126"/>
        <v>0</v>
      </c>
      <c r="CD102" s="78">
        <f t="shared" si="126"/>
        <v>0</v>
      </c>
      <c r="CE102" s="78">
        <f t="shared" si="126"/>
        <v>0</v>
      </c>
      <c r="CF102" s="78">
        <f t="shared" si="126"/>
        <v>0</v>
      </c>
      <c r="CG102" s="2" t="s">
        <v>6</v>
      </c>
      <c r="CH102" s="2" t="s">
        <v>0</v>
      </c>
      <c r="CI102" s="2">
        <v>12</v>
      </c>
      <c r="CJ102" s="91">
        <v>4</v>
      </c>
      <c r="CK102" s="91">
        <v>3</v>
      </c>
      <c r="CL102" s="91">
        <v>5</v>
      </c>
      <c r="CM102" s="91">
        <v>4</v>
      </c>
      <c r="CN102" s="91">
        <v>4</v>
      </c>
      <c r="CO102" s="91">
        <v>4</v>
      </c>
      <c r="CP102" s="91">
        <v>3</v>
      </c>
      <c r="CQ102" s="91">
        <v>3</v>
      </c>
      <c r="CR102" s="91">
        <v>6</v>
      </c>
      <c r="CS102" s="91">
        <v>5</v>
      </c>
      <c r="CT102" s="91">
        <v>3</v>
      </c>
      <c r="CU102" s="91">
        <v>3</v>
      </c>
      <c r="CV102" s="91">
        <v>6</v>
      </c>
      <c r="CW102" s="91">
        <v>3</v>
      </c>
      <c r="CX102" s="91">
        <v>3</v>
      </c>
      <c r="CY102" s="91">
        <v>3</v>
      </c>
      <c r="CZ102" s="91">
        <v>3</v>
      </c>
      <c r="DA102" s="91">
        <v>3</v>
      </c>
      <c r="DB102" s="91">
        <v>4</v>
      </c>
      <c r="DC102" s="91">
        <v>3</v>
      </c>
      <c r="DD102" s="91">
        <v>3</v>
      </c>
      <c r="DE102" s="91">
        <v>4</v>
      </c>
      <c r="DF102" s="91">
        <v>4</v>
      </c>
      <c r="DG102" s="91">
        <v>3</v>
      </c>
      <c r="DH102" s="91">
        <v>4</v>
      </c>
      <c r="DI102" s="91">
        <v>4</v>
      </c>
      <c r="EU102" s="2"/>
      <c r="EV102" s="2"/>
      <c r="EW102" s="2"/>
      <c r="EX102" s="2"/>
      <c r="EY102" s="2"/>
      <c r="EZ102" s="2"/>
    </row>
    <row r="103" spans="1:156" x14ac:dyDescent="0.25">
      <c r="A103" s="2" t="str">
        <f>IF(CI103="","",IF(CI103&lt;&gt;"NF",CH103&amp;CI103+COUNTIF($C$90:$C102,C103),CH103&amp;CI103&amp;COUNTIF($C$90:$C102,C103)))</f>
        <v>M15</v>
      </c>
      <c r="B103" s="2" t="str">
        <f t="array" aca="1" ref="B103" ca="1">INDEX(Spielerliste,MATCH(SMALL(COUNTIF(Spielerliste,"&lt;"&amp;Spielerliste),ROWS(CG$90:CG103)),COUNTIF(Spielerliste,"&lt;"&amp;Spielerliste),0))</f>
        <v>Mathias Kern</v>
      </c>
      <c r="C103" s="2" t="str">
        <f t="shared" si="113"/>
        <v>M15</v>
      </c>
      <c r="D103" s="2">
        <f t="array" ref="D103">SUM(($CJ103:$HN103=$CJ$2:$HN$2-1)*($CJ103:$HN103&gt;0))</f>
        <v>0</v>
      </c>
      <c r="E103" s="2">
        <f t="array" ref="E103">SUM(($CJ103:$HN103&lt;$CJ$2:$HN$2-1)*($CJ103:$HN103&gt;0))</f>
        <v>0</v>
      </c>
      <c r="F103" s="2">
        <f t="array" ref="F103">SUM(($CJ103:$HN103=$CJ$2:$HN$2+1)*($CJ103:$HN103&gt;0))</f>
        <v>8</v>
      </c>
      <c r="G103" s="2">
        <f t="array" ref="G103">SUM(($CJ103:$HN103&gt;$CJ$2:$HN$2+1)*($CJ103:$HN103&gt;0))</f>
        <v>4</v>
      </c>
      <c r="H103" s="2">
        <f t="shared" si="119"/>
        <v>0</v>
      </c>
      <c r="I103" s="2">
        <f t="shared" si="120"/>
        <v>12</v>
      </c>
      <c r="J103" s="2">
        <f t="shared" si="123"/>
        <v>54</v>
      </c>
      <c r="K103" s="2">
        <f t="shared" si="123"/>
        <v>45</v>
      </c>
      <c r="L103" s="2">
        <f t="shared" si="123"/>
        <v>0</v>
      </c>
      <c r="M103" s="2">
        <f t="shared" si="123"/>
        <v>0</v>
      </c>
      <c r="N103" s="2">
        <f t="shared" si="123"/>
        <v>0</v>
      </c>
      <c r="O103" s="2">
        <f>IF(K103&gt;0,($J103/Parameter!$B$1)-($K103/Parameter!$B$2),"")</f>
        <v>0.69230769230769251</v>
      </c>
      <c r="P103" s="2" t="str">
        <f>IF(L103&gt;0,($K103/Parameter!$B$2)-($L103/Parameter!$B$3),"")</f>
        <v/>
      </c>
      <c r="Q103" s="2" t="str">
        <f>IF(M103&gt;0,($L103/Parameter!$B$3)-($M103/Parameter!$B$4),"")</f>
        <v/>
      </c>
      <c r="R103" s="2">
        <f t="array" ref="R103">IF($J103&gt;0,SUM(($CJ103:$HN103&lt;$CJ$2:$HN$2)*($CJ103:$HN103&gt;0)*($CJ$88:$HN$88="Round 1")),"")</f>
        <v>0</v>
      </c>
      <c r="S103" s="2">
        <f t="array" ref="S103">IF($J103&gt;0,SUM(($CJ103:$HN103&gt;$CJ$2:$HN$2)*($CJ103:$HN103&gt;0)*($CJ$88:$HN$88="Round 1")),"")</f>
        <v>8</v>
      </c>
      <c r="T103" s="2">
        <f t="array" ref="T103">IF($K103&gt;0,SUM(($CJ103:$HN103&lt;$CJ$2:$HN$2)*($CJ103:$HN103&gt;0)*($CJ$88:$HN$88="Round 2")),"")</f>
        <v>0</v>
      </c>
      <c r="U103" s="2">
        <f t="array" ref="U103">IF($K103&gt;0,SUM(($CJ103:$HN103&gt;$CJ$2:$HN$2)*($CJ103:$HN103&gt;0)*($CJ$88:$HN$88="Round 2")),"")</f>
        <v>4</v>
      </c>
      <c r="V103" s="2" t="str">
        <f t="array" ref="V103">IF($L103&gt;0,SUM(($CJ103:$HN103&lt;$CJ$2:$HN$2)*($CJ103:$HN103&gt;0)*($CJ$88:$HN$88="Round 3")),"")</f>
        <v/>
      </c>
      <c r="W103" s="2" t="str">
        <f t="array" ref="W103">IF($L103&gt;0,SUM(($CJ103:$HN103&gt;$CJ$2:$HN$2)*($CJ103:$HN103&gt;0)*($CJ$88:$HN$88="Round 3")),"")</f>
        <v/>
      </c>
      <c r="X103" s="2" t="str">
        <f t="array" ref="X103">IF($M103&gt;0,SUM(($CJ103:$HN103&lt;$CJ$2:$HN$2)*($CJ103:$HN103&gt;0)*($CJ$88:$HN$88="Final")),"")</f>
        <v/>
      </c>
      <c r="Y103" s="2" t="str">
        <f t="array" ref="Y103">IF($M103&gt;0,SUM(($CJ103:$HN103&gt;$CJ$2:$HN$2)*($CJ103:$HN103&gt;0)*($CJ$88:$HN$88="Final")),"")</f>
        <v/>
      </c>
      <c r="Z103" s="2">
        <f t="shared" si="121"/>
        <v>15</v>
      </c>
      <c r="AA103" s="2">
        <f>IF(ISNUMBER($CI103)=TRUE,ROUND((2*Parameter!$B$13)-(SUM($J103:$L103)*Parameter!$B$13/Parameter!$B$12), 3),0)</f>
        <v>874.05899999999997</v>
      </c>
      <c r="AB103" s="2">
        <f>IF(AND(CG103&lt;&gt;"",CI103&lt;&gt;"NF"),INDEX('Skill-O-Meter'!$A:$A,MATCH(CG103,'Skill-O-Meter'!$C:$C,0)),"")</f>
        <v>755.42499999999995</v>
      </c>
      <c r="AC103" s="2">
        <f t="shared" si="122"/>
        <v>118.63400000000001</v>
      </c>
      <c r="AD103" s="2">
        <f t="shared" si="115"/>
        <v>299.00103000000001</v>
      </c>
      <c r="AE103" s="78">
        <f t="array" ref="AE103">SUM(IF(($CJ$89:$HN$89=AE$89)*($CJ103:$HN103&lt;=$CJ$2:$HN$2-1)*($CJ103:$HN103&gt;0),1))</f>
        <v>0</v>
      </c>
      <c r="AF103" s="78">
        <f t="array" ref="AF103">SUM(IF(($CJ$89:$HN$89=AF$89)*($CJ103:$HN103&lt;=$CJ$2:$HN$2-1)*($CJ103:$HN103&gt;0),1))</f>
        <v>0</v>
      </c>
      <c r="AG103" s="78">
        <f t="array" ref="AG103">SUM(IF(($CJ$89:$HN$89=AG$89)*($CJ103:$HN103&lt;=$CJ$2:$HN$2-1)*($CJ103:$HN103&gt;0),1))</f>
        <v>0</v>
      </c>
      <c r="AH103" s="78">
        <f t="array" ref="AH103">SUM(IF(($CJ$89:$HN$89=AH$89)*($CJ103:$HN103&lt;=$CJ$2:$HN$2-1)*($CJ103:$HN103&gt;0),1))</f>
        <v>0</v>
      </c>
      <c r="AI103" s="78">
        <f t="array" ref="AI103">SUM(IF(($CJ$89:$HN$89=AI$89)*($CJ103:$HN103&lt;=$CJ$2:$HN$2-1)*($CJ103:$HN103&gt;0),1))</f>
        <v>0</v>
      </c>
      <c r="AJ103" s="78">
        <f t="array" ref="AJ103">SUM(IF(($CJ$89:$HN$89=AJ$89)*($CJ103:$HN103&lt;=$CJ$2:$HN$2-1)*($CJ103:$HN103&gt;0),1))</f>
        <v>0</v>
      </c>
      <c r="AK103" s="78">
        <f t="array" ref="AK103">SUM(IF(($CJ$89:$HN$89=AK$89)*($CJ103:$HN103&lt;=$CJ$2:$HN$2-1)*($CJ103:$HN103&gt;0),1))</f>
        <v>0</v>
      </c>
      <c r="AL103" s="78">
        <f t="array" ref="AL103">SUM(IF(($CJ$89:$HN$89=AL$89)*($CJ103:$HN103&lt;=$CJ$2:$HN$2-1)*($CJ103:$HN103&gt;0),1))</f>
        <v>0</v>
      </c>
      <c r="AM103" s="78">
        <f t="array" ref="AM103">SUM(IF(($CJ$89:$HN$89=AM$89)*($CJ103:$HN103&lt;=$CJ$2:$HN$2-1)*($CJ103:$HN103&gt;0),1))</f>
        <v>0</v>
      </c>
      <c r="AN103" s="78">
        <f t="array" ref="AN103">SUM(IF(($CJ$89:$HN$89=AN$89)*($CJ103:$HN103&lt;=$CJ$2:$HN$2-1)*($CJ103:$HN103&gt;0),1))</f>
        <v>0</v>
      </c>
      <c r="AO103" s="78">
        <f t="array" ref="AO103">SUM(IF(($CJ$89:$HN$89=AO$89)*($CJ103:$HN103&lt;=$CJ$2:$HN$2-1)*($CJ103:$HN103&gt;0),1))</f>
        <v>0</v>
      </c>
      <c r="AP103" s="78">
        <f t="array" ref="AP103">SUM(IF(($CJ$89:$HN$89=AP$89)*($CJ103:$HN103&lt;=$CJ$2:$HN$2-1)*($CJ103:$HN103&gt;0),1))</f>
        <v>0</v>
      </c>
      <c r="AQ103" s="78">
        <f t="array" ref="AQ103">SUM(IF(($CJ$89:$HN$89=AQ$89)*($CJ103:$HN103&lt;=$CJ$2:$HN$2-1)*($CJ103:$HN103&gt;0),1))</f>
        <v>0</v>
      </c>
      <c r="AR103" s="78">
        <f t="array" ref="AR103">SUM(IF(($CJ$89:$HN$89=AR$89)*($CJ103:$HN103&lt;=$CJ$2:$HN$2-1)*($CJ103:$HN103&gt;0),1))</f>
        <v>0</v>
      </c>
      <c r="AS103" s="78">
        <f t="array" ref="AS103">SUM(IF(($CJ$89:$HN$89=AS$89)*($CJ103:$HN103&lt;=$CJ$2:$HN$2-1)*($CJ103:$HN103&gt;0),1))</f>
        <v>0</v>
      </c>
      <c r="AT103" s="78">
        <f t="array" ref="AT103">SUM(IF(($CJ$89:$HN$89=AT$89)*($CJ103:$HN103&lt;=$CJ$2:$HN$2-1)*($CJ103:$HN103&gt;0),1))</f>
        <v>0</v>
      </c>
      <c r="AU103" s="78">
        <f t="array" ref="AU103">SUM(IF(($CJ$89:$HN$89=AU$89)*($CJ103:$HN103&lt;=$CJ$2:$HN$2-1)*($CJ103:$HN103&gt;0),1))</f>
        <v>0</v>
      </c>
      <c r="AV103" s="78">
        <f t="array" ref="AV103">SUM(IF(($CJ$89:$HN$89=AV$89)*($CJ103:$HN103&lt;=$CJ$2:$HN$2-1)*($CJ103:$HN103&gt;0),1))</f>
        <v>0</v>
      </c>
      <c r="AW103" s="78">
        <f t="array" ref="AW103">SUM(IF(($CJ$89:$HN$89=AW$89)*($CJ103:$HN103&lt;=$CJ$2:$HN$2-1)*($CJ103:$HN103&gt;0),1))</f>
        <v>0</v>
      </c>
      <c r="AX103" s="78">
        <f t="array" ref="AX103">SUM(IF(($CJ$89:$HN$89=AX$89)*($CJ103:$HN103&lt;=$CJ$2:$HN$2-1)*($CJ103:$HN103&gt;0),1))</f>
        <v>0</v>
      </c>
      <c r="AY103" s="78">
        <f t="array" ref="AY103">SUM(IF(($CJ$89:$HN$89=AY$89)*($CJ103:$HN103&lt;=$CJ$2:$HN$2-1)*($CJ103:$HN103&gt;0),1))</f>
        <v>0</v>
      </c>
      <c r="AZ103" s="78">
        <f t="array" ref="AZ103">SUM(IF(($CJ$89:$HN$89=AZ$89)*($CJ103:$HN103&lt;=$CJ$2:$HN$2-1)*($CJ103:$HN103&gt;0),1))</f>
        <v>0</v>
      </c>
      <c r="BA103" s="78">
        <f t="array" ref="BA103">SUM(IF(($CJ$89:$HN$89=BA$89)*($CJ103:$HN103&lt;=$CJ$2:$HN$2-1)*($CJ103:$HN103&gt;0),1))</f>
        <v>0</v>
      </c>
      <c r="BB103" s="78">
        <f t="array" ref="BB103">SUM(IF(($CJ$89:$HN$89=BB$89)*($CJ103:$HN103&lt;=$CJ$2:$HN$2-1)*($CJ103:$HN103&gt;0),1))</f>
        <v>0</v>
      </c>
      <c r="BC103" s="78">
        <f t="array" ref="BC103">SUM(IF(($CJ$89:$HN$89=BC$89)*($CJ103:$HN103&lt;=$CJ$2:$HN$2-1)*($CJ103:$HN103&gt;0),1))</f>
        <v>0</v>
      </c>
      <c r="BD103" s="78">
        <f t="array" ref="BD103">SUM(IF(($CJ$89:$HN$89=BD$89)*($CJ103:$HN103&lt;=$CJ$2:$HN$2-1)*($CJ103:$HN103&gt;0),1))</f>
        <v>0</v>
      </c>
      <c r="BE103" s="78">
        <f t="array" ref="BE103">SUM(IF(($CJ$89:$HN$89=BE$89)*($CJ103:$HN103&lt;=$CJ$2:$HN$2-1)*($CJ103:$HN103&gt;0),1))</f>
        <v>0</v>
      </c>
      <c r="BF103" s="78">
        <f t="shared" si="124"/>
        <v>6</v>
      </c>
      <c r="BG103" s="78">
        <f t="shared" si="124"/>
        <v>6</v>
      </c>
      <c r="BH103" s="78">
        <f t="shared" si="124"/>
        <v>8</v>
      </c>
      <c r="BI103" s="78">
        <f t="shared" si="124"/>
        <v>6</v>
      </c>
      <c r="BJ103" s="78">
        <f t="shared" si="124"/>
        <v>6</v>
      </c>
      <c r="BK103" s="78">
        <f t="shared" si="124"/>
        <v>7</v>
      </c>
      <c r="BL103" s="78">
        <f t="shared" si="124"/>
        <v>6</v>
      </c>
      <c r="BM103" s="78">
        <f t="shared" si="124"/>
        <v>8</v>
      </c>
      <c r="BN103" s="78">
        <f t="shared" si="124"/>
        <v>0</v>
      </c>
      <c r="BO103" s="78">
        <f t="shared" si="124"/>
        <v>11</v>
      </c>
      <c r="BP103" s="78">
        <f t="shared" si="125"/>
        <v>9</v>
      </c>
      <c r="BQ103" s="78">
        <f t="shared" si="125"/>
        <v>9</v>
      </c>
      <c r="BR103" s="78">
        <f t="shared" si="125"/>
        <v>7</v>
      </c>
      <c r="BS103" s="78">
        <f t="shared" si="125"/>
        <v>10</v>
      </c>
      <c r="BT103" s="78">
        <f t="shared" si="125"/>
        <v>0</v>
      </c>
      <c r="BU103" s="78">
        <f t="shared" si="125"/>
        <v>0</v>
      </c>
      <c r="BV103" s="78">
        <f t="shared" si="125"/>
        <v>0</v>
      </c>
      <c r="BW103" s="78">
        <f t="shared" si="125"/>
        <v>0</v>
      </c>
      <c r="BX103" s="78">
        <f t="shared" si="125"/>
        <v>0</v>
      </c>
      <c r="BY103" s="78">
        <f t="shared" si="125"/>
        <v>0</v>
      </c>
      <c r="BZ103" s="78">
        <f t="shared" si="126"/>
        <v>0</v>
      </c>
      <c r="CA103" s="78">
        <f t="shared" si="126"/>
        <v>0</v>
      </c>
      <c r="CB103" s="78">
        <f t="shared" si="126"/>
        <v>0</v>
      </c>
      <c r="CC103" s="78">
        <f t="shared" si="126"/>
        <v>0</v>
      </c>
      <c r="CD103" s="78">
        <f t="shared" si="126"/>
        <v>0</v>
      </c>
      <c r="CE103" s="78">
        <f t="shared" si="126"/>
        <v>0</v>
      </c>
      <c r="CF103" s="78">
        <f t="shared" si="126"/>
        <v>0</v>
      </c>
      <c r="CG103" s="2" t="s">
        <v>320</v>
      </c>
      <c r="CH103" s="2" t="s">
        <v>0</v>
      </c>
      <c r="CI103" s="2">
        <v>15</v>
      </c>
      <c r="CJ103" s="91">
        <v>3</v>
      </c>
      <c r="CK103" s="91">
        <v>3</v>
      </c>
      <c r="CL103" s="91">
        <v>5</v>
      </c>
      <c r="CM103" s="91">
        <v>3</v>
      </c>
      <c r="CN103" s="91">
        <v>3</v>
      </c>
      <c r="CO103" s="91">
        <v>4</v>
      </c>
      <c r="CP103" s="91">
        <v>3</v>
      </c>
      <c r="CQ103" s="91">
        <v>4</v>
      </c>
      <c r="CR103" s="91">
        <v>7</v>
      </c>
      <c r="CS103" s="91">
        <v>5</v>
      </c>
      <c r="CT103" s="91">
        <v>5</v>
      </c>
      <c r="CU103" s="91">
        <v>4</v>
      </c>
      <c r="CV103" s="91">
        <v>5</v>
      </c>
      <c r="CW103" s="91">
        <v>3</v>
      </c>
      <c r="CX103" s="91">
        <v>3</v>
      </c>
      <c r="CY103" s="91">
        <v>3</v>
      </c>
      <c r="CZ103" s="91">
        <v>3</v>
      </c>
      <c r="DA103" s="91">
        <v>3</v>
      </c>
      <c r="DB103" s="91">
        <v>3</v>
      </c>
      <c r="DC103" s="91">
        <v>3</v>
      </c>
      <c r="DD103" s="91">
        <v>4</v>
      </c>
      <c r="DE103" s="91">
        <v>4</v>
      </c>
      <c r="DF103" s="91">
        <v>4</v>
      </c>
      <c r="DG103" s="91">
        <v>4</v>
      </c>
      <c r="DH103" s="91">
        <v>3</v>
      </c>
      <c r="DI103" s="91">
        <v>5</v>
      </c>
      <c r="EU103" s="2"/>
      <c r="EV103" s="2"/>
      <c r="EW103" s="2"/>
      <c r="EX103" s="2"/>
      <c r="EY103" s="2"/>
      <c r="EZ103" s="2"/>
    </row>
    <row r="104" spans="1:156" x14ac:dyDescent="0.25">
      <c r="A104" s="2" t="str">
        <f>IF(CI104="","",IF(CI104&lt;&gt;"NF",CH104&amp;CI104+COUNTIF($C$90:$C103,C104),CH104&amp;CI104&amp;COUNTIF($C$90:$C103,C104)))</f>
        <v>M14</v>
      </c>
      <c r="B104" s="2" t="str">
        <f t="array" aca="1" ref="B104" ca="1">INDEX(Spielerliste,MATCH(SMALL(COUNTIF(Spielerliste,"&lt;"&amp;Spielerliste),ROWS(CG$90:CG104)),COUNTIF(Spielerliste,"&lt;"&amp;Spielerliste),0))</f>
        <v>Michael Greilinger</v>
      </c>
      <c r="C104" s="2" t="str">
        <f t="shared" si="113"/>
        <v>M12</v>
      </c>
      <c r="D104" s="2">
        <f t="array" ref="D104">SUM(($CJ104:$HN104=$CJ$2:$HN$2-1)*($CJ104:$HN104&gt;0))</f>
        <v>2</v>
      </c>
      <c r="E104" s="2">
        <f t="array" ref="E104">SUM(($CJ104:$HN104&lt;$CJ$2:$HN$2-1)*($CJ104:$HN104&gt;0))</f>
        <v>0</v>
      </c>
      <c r="F104" s="2">
        <f t="array" ref="F104">SUM(($CJ104:$HN104=$CJ$2:$HN$2+1)*($CJ104:$HN104&gt;0))</f>
        <v>8</v>
      </c>
      <c r="G104" s="2">
        <f t="array" ref="G104">SUM(($CJ104:$HN104&gt;$CJ$2:$HN$2+1)*($CJ104:$HN104&gt;0))</f>
        <v>4</v>
      </c>
      <c r="H104" s="2">
        <f t="shared" si="119"/>
        <v>2</v>
      </c>
      <c r="I104" s="2">
        <f t="shared" si="120"/>
        <v>12</v>
      </c>
      <c r="J104" s="2">
        <f t="shared" si="123"/>
        <v>50</v>
      </c>
      <c r="K104" s="2">
        <f t="shared" si="123"/>
        <v>47</v>
      </c>
      <c r="L104" s="2">
        <f t="shared" si="123"/>
        <v>0</v>
      </c>
      <c r="M104" s="2">
        <f t="shared" si="123"/>
        <v>0</v>
      </c>
      <c r="N104" s="2">
        <f t="shared" si="123"/>
        <v>0</v>
      </c>
      <c r="O104" s="2">
        <f>IF(K104&gt;0,($J104/Parameter!$B$1)-($K104/Parameter!$B$2),"")</f>
        <v>0.23076923076923084</v>
      </c>
      <c r="P104" s="2" t="str">
        <f>IF(L104&gt;0,($K104/Parameter!$B$2)-($L104/Parameter!$B$3),"")</f>
        <v/>
      </c>
      <c r="Q104" s="2" t="str">
        <f>IF(M104&gt;0,($L104/Parameter!$B$3)-($M104/Parameter!$B$4),"")</f>
        <v/>
      </c>
      <c r="R104" s="2">
        <f t="array" ref="R104">IF($J104&gt;0,SUM(($CJ104:$HN104&lt;$CJ$2:$HN$2)*($CJ104:$HN104&gt;0)*($CJ$88:$HN$88="Round 1")),"")</f>
        <v>1</v>
      </c>
      <c r="S104" s="2">
        <f t="array" ref="S104">IF($J104&gt;0,SUM(($CJ104:$HN104&gt;$CJ$2:$HN$2)*($CJ104:$HN104&gt;0)*($CJ$88:$HN$88="Round 1")),"")</f>
        <v>6</v>
      </c>
      <c r="T104" s="2">
        <f t="array" ref="T104">IF($K104&gt;0,SUM(($CJ104:$HN104&lt;$CJ$2:$HN$2)*($CJ104:$HN104&gt;0)*($CJ$88:$HN$88="Round 2")),"")</f>
        <v>1</v>
      </c>
      <c r="U104" s="2">
        <f t="array" ref="U104">IF($K104&gt;0,SUM(($CJ104:$HN104&gt;$CJ$2:$HN$2)*($CJ104:$HN104&gt;0)*($CJ$88:$HN$88="Round 2")),"")</f>
        <v>6</v>
      </c>
      <c r="V104" s="2" t="str">
        <f t="array" ref="V104">IF($L104&gt;0,SUM(($CJ104:$HN104&lt;$CJ$2:$HN$2)*($CJ104:$HN104&gt;0)*($CJ$88:$HN$88="Round 3")),"")</f>
        <v/>
      </c>
      <c r="W104" s="2" t="str">
        <f t="array" ref="W104">IF($L104&gt;0,SUM(($CJ104:$HN104&gt;$CJ$2:$HN$2)*($CJ104:$HN104&gt;0)*($CJ$88:$HN$88="Round 3")),"")</f>
        <v/>
      </c>
      <c r="X104" s="2" t="str">
        <f t="array" ref="X104">IF($M104&gt;0,SUM(($CJ104:$HN104&lt;$CJ$2:$HN$2)*($CJ104:$HN104&gt;0)*($CJ$88:$HN$88="Final")),"")</f>
        <v/>
      </c>
      <c r="Y104" s="2" t="str">
        <f t="array" ref="Y104">IF($M104&gt;0,SUM(($CJ104:$HN104&gt;$CJ$2:$HN$2)*($CJ104:$HN104&gt;0)*($CJ$88:$HN$88="Final")),"")</f>
        <v/>
      </c>
      <c r="Z104" s="2">
        <f t="shared" si="121"/>
        <v>14</v>
      </c>
      <c r="AA104" s="2">
        <f>IF(ISNUMBER($CI104)=TRUE,ROUND((2*Parameter!$B$13)-(SUM($J104:$L104)*Parameter!$B$13/Parameter!$B$12), 3),0)</f>
        <v>896.88099999999997</v>
      </c>
      <c r="AB104" s="2">
        <f>IF(AND(CG104&lt;&gt;"",CI104&lt;&gt;"NF"),INDEX('Skill-O-Meter'!$A:$A,MATCH(CG104,'Skill-O-Meter'!$C:$C,0)),"")</f>
        <v>848.87400000000002</v>
      </c>
      <c r="AC104" s="2">
        <f t="shared" si="122"/>
        <v>48.006999999999948</v>
      </c>
      <c r="AD104" s="2">
        <f t="shared" si="115"/>
        <v>297.00103999999999</v>
      </c>
      <c r="AE104" s="78">
        <f t="array" ref="AE104">SUM(IF(($CJ$89:$HN$89=AE$89)*($CJ104:$HN104&lt;=$CJ$2:$HN$2-1)*($CJ104:$HN104&gt;0),1))</f>
        <v>0</v>
      </c>
      <c r="AF104" s="78">
        <f t="array" ref="AF104">SUM(IF(($CJ$89:$HN$89=AF$89)*($CJ104:$HN104&lt;=$CJ$2:$HN$2-1)*($CJ104:$HN104&gt;0),1))</f>
        <v>1</v>
      </c>
      <c r="AG104" s="78">
        <f t="array" ref="AG104">SUM(IF(($CJ$89:$HN$89=AG$89)*($CJ104:$HN104&lt;=$CJ$2:$HN$2-1)*($CJ104:$HN104&gt;0),1))</f>
        <v>0</v>
      </c>
      <c r="AH104" s="78">
        <f t="array" ref="AH104">SUM(IF(($CJ$89:$HN$89=AH$89)*($CJ104:$HN104&lt;=$CJ$2:$HN$2-1)*($CJ104:$HN104&gt;0),1))</f>
        <v>0</v>
      </c>
      <c r="AI104" s="78">
        <f t="array" ref="AI104">SUM(IF(($CJ$89:$HN$89=AI$89)*($CJ104:$HN104&lt;=$CJ$2:$HN$2-1)*($CJ104:$HN104&gt;0),1))</f>
        <v>1</v>
      </c>
      <c r="AJ104" s="78">
        <f t="array" ref="AJ104">SUM(IF(($CJ$89:$HN$89=AJ$89)*($CJ104:$HN104&lt;=$CJ$2:$HN$2-1)*($CJ104:$HN104&gt;0),1))</f>
        <v>0</v>
      </c>
      <c r="AK104" s="78">
        <f t="array" ref="AK104">SUM(IF(($CJ$89:$HN$89=AK$89)*($CJ104:$HN104&lt;=$CJ$2:$HN$2-1)*($CJ104:$HN104&gt;0),1))</f>
        <v>0</v>
      </c>
      <c r="AL104" s="78">
        <f t="array" ref="AL104">SUM(IF(($CJ$89:$HN$89=AL$89)*($CJ104:$HN104&lt;=$CJ$2:$HN$2-1)*($CJ104:$HN104&gt;0),1))</f>
        <v>0</v>
      </c>
      <c r="AM104" s="78">
        <f t="array" ref="AM104">SUM(IF(($CJ$89:$HN$89=AM$89)*($CJ104:$HN104&lt;=$CJ$2:$HN$2-1)*($CJ104:$HN104&gt;0),1))</f>
        <v>0</v>
      </c>
      <c r="AN104" s="78">
        <f t="array" ref="AN104">SUM(IF(($CJ$89:$HN$89=AN$89)*($CJ104:$HN104&lt;=$CJ$2:$HN$2-1)*($CJ104:$HN104&gt;0),1))</f>
        <v>0</v>
      </c>
      <c r="AO104" s="78">
        <f t="array" ref="AO104">SUM(IF(($CJ$89:$HN$89=AO$89)*($CJ104:$HN104&lt;=$CJ$2:$HN$2-1)*($CJ104:$HN104&gt;0),1))</f>
        <v>0</v>
      </c>
      <c r="AP104" s="78">
        <f t="array" ref="AP104">SUM(IF(($CJ$89:$HN$89=AP$89)*($CJ104:$HN104&lt;=$CJ$2:$HN$2-1)*($CJ104:$HN104&gt;0),1))</f>
        <v>0</v>
      </c>
      <c r="AQ104" s="78">
        <f t="array" ref="AQ104">SUM(IF(($CJ$89:$HN$89=AQ$89)*($CJ104:$HN104&lt;=$CJ$2:$HN$2-1)*($CJ104:$HN104&gt;0),1))</f>
        <v>0</v>
      </c>
      <c r="AR104" s="78">
        <f t="array" ref="AR104">SUM(IF(($CJ$89:$HN$89=AR$89)*($CJ104:$HN104&lt;=$CJ$2:$HN$2-1)*($CJ104:$HN104&gt;0),1))</f>
        <v>0</v>
      </c>
      <c r="AS104" s="78">
        <f t="array" ref="AS104">SUM(IF(($CJ$89:$HN$89=AS$89)*($CJ104:$HN104&lt;=$CJ$2:$HN$2-1)*($CJ104:$HN104&gt;0),1))</f>
        <v>0</v>
      </c>
      <c r="AT104" s="78">
        <f t="array" ref="AT104">SUM(IF(($CJ$89:$HN$89=AT$89)*($CJ104:$HN104&lt;=$CJ$2:$HN$2-1)*($CJ104:$HN104&gt;0),1))</f>
        <v>0</v>
      </c>
      <c r="AU104" s="78">
        <f t="array" ref="AU104">SUM(IF(($CJ$89:$HN$89=AU$89)*($CJ104:$HN104&lt;=$CJ$2:$HN$2-1)*($CJ104:$HN104&gt;0),1))</f>
        <v>0</v>
      </c>
      <c r="AV104" s="78">
        <f t="array" ref="AV104">SUM(IF(($CJ$89:$HN$89=AV$89)*($CJ104:$HN104&lt;=$CJ$2:$HN$2-1)*($CJ104:$HN104&gt;0),1))</f>
        <v>0</v>
      </c>
      <c r="AW104" s="78">
        <f t="array" ref="AW104">SUM(IF(($CJ$89:$HN$89=AW$89)*($CJ104:$HN104&lt;=$CJ$2:$HN$2-1)*($CJ104:$HN104&gt;0),1))</f>
        <v>0</v>
      </c>
      <c r="AX104" s="78">
        <f t="array" ref="AX104">SUM(IF(($CJ$89:$HN$89=AX$89)*($CJ104:$HN104&lt;=$CJ$2:$HN$2-1)*($CJ104:$HN104&gt;0),1))</f>
        <v>0</v>
      </c>
      <c r="AY104" s="78">
        <f t="array" ref="AY104">SUM(IF(($CJ$89:$HN$89=AY$89)*($CJ104:$HN104&lt;=$CJ$2:$HN$2-1)*($CJ104:$HN104&gt;0),1))</f>
        <v>0</v>
      </c>
      <c r="AZ104" s="78">
        <f t="array" ref="AZ104">SUM(IF(($CJ$89:$HN$89=AZ$89)*($CJ104:$HN104&lt;=$CJ$2:$HN$2-1)*($CJ104:$HN104&gt;0),1))</f>
        <v>0</v>
      </c>
      <c r="BA104" s="78">
        <f t="array" ref="BA104">SUM(IF(($CJ$89:$HN$89=BA$89)*($CJ104:$HN104&lt;=$CJ$2:$HN$2-1)*($CJ104:$HN104&gt;0),1))</f>
        <v>0</v>
      </c>
      <c r="BB104" s="78">
        <f t="array" ref="BB104">SUM(IF(($CJ$89:$HN$89=BB$89)*($CJ104:$HN104&lt;=$CJ$2:$HN$2-1)*($CJ104:$HN104&gt;0),1))</f>
        <v>0</v>
      </c>
      <c r="BC104" s="78">
        <f t="array" ref="BC104">SUM(IF(($CJ$89:$HN$89=BC$89)*($CJ104:$HN104&lt;=$CJ$2:$HN$2-1)*($CJ104:$HN104&gt;0),1))</f>
        <v>0</v>
      </c>
      <c r="BD104" s="78">
        <f t="array" ref="BD104">SUM(IF(($CJ$89:$HN$89=BD$89)*($CJ104:$HN104&lt;=$CJ$2:$HN$2-1)*($CJ104:$HN104&gt;0),1))</f>
        <v>0</v>
      </c>
      <c r="BE104" s="78">
        <f t="array" ref="BE104">SUM(IF(($CJ$89:$HN$89=BE$89)*($CJ104:$HN104&lt;=$CJ$2:$HN$2-1)*($CJ104:$HN104&gt;0),1))</f>
        <v>0</v>
      </c>
      <c r="BF104" s="78">
        <f t="shared" si="124"/>
        <v>9</v>
      </c>
      <c r="BG104" s="78">
        <f t="shared" si="124"/>
        <v>5</v>
      </c>
      <c r="BH104" s="78">
        <f t="shared" si="124"/>
        <v>8</v>
      </c>
      <c r="BI104" s="78">
        <f t="shared" si="124"/>
        <v>7</v>
      </c>
      <c r="BJ104" s="78">
        <f t="shared" si="124"/>
        <v>5</v>
      </c>
      <c r="BK104" s="78">
        <f t="shared" si="124"/>
        <v>8</v>
      </c>
      <c r="BL104" s="78">
        <f t="shared" si="124"/>
        <v>6</v>
      </c>
      <c r="BM104" s="78">
        <f t="shared" si="124"/>
        <v>7</v>
      </c>
      <c r="BN104" s="78">
        <f t="shared" si="124"/>
        <v>0</v>
      </c>
      <c r="BO104" s="78">
        <f t="shared" si="124"/>
        <v>8</v>
      </c>
      <c r="BP104" s="78">
        <f t="shared" si="125"/>
        <v>9</v>
      </c>
      <c r="BQ104" s="78">
        <f t="shared" si="125"/>
        <v>8</v>
      </c>
      <c r="BR104" s="78">
        <f t="shared" si="125"/>
        <v>7</v>
      </c>
      <c r="BS104" s="78">
        <f t="shared" si="125"/>
        <v>10</v>
      </c>
      <c r="BT104" s="78">
        <f t="shared" si="125"/>
        <v>0</v>
      </c>
      <c r="BU104" s="78">
        <f t="shared" si="125"/>
        <v>0</v>
      </c>
      <c r="BV104" s="78">
        <f t="shared" si="125"/>
        <v>0</v>
      </c>
      <c r="BW104" s="78">
        <f t="shared" si="125"/>
        <v>0</v>
      </c>
      <c r="BX104" s="78">
        <f t="shared" si="125"/>
        <v>0</v>
      </c>
      <c r="BY104" s="78">
        <f t="shared" si="125"/>
        <v>0</v>
      </c>
      <c r="BZ104" s="78">
        <f t="shared" si="126"/>
        <v>0</v>
      </c>
      <c r="CA104" s="78">
        <f t="shared" si="126"/>
        <v>0</v>
      </c>
      <c r="CB104" s="78">
        <f t="shared" si="126"/>
        <v>0</v>
      </c>
      <c r="CC104" s="78">
        <f t="shared" si="126"/>
        <v>0</v>
      </c>
      <c r="CD104" s="78">
        <f t="shared" si="126"/>
        <v>0</v>
      </c>
      <c r="CE104" s="78">
        <f t="shared" si="126"/>
        <v>0</v>
      </c>
      <c r="CF104" s="78">
        <f t="shared" si="126"/>
        <v>0</v>
      </c>
      <c r="CG104" s="2" t="s">
        <v>443</v>
      </c>
      <c r="CH104" s="2" t="s">
        <v>0</v>
      </c>
      <c r="CI104" s="2">
        <v>12</v>
      </c>
      <c r="CJ104" s="91">
        <v>6</v>
      </c>
      <c r="CK104" s="91">
        <v>3</v>
      </c>
      <c r="CL104" s="91">
        <v>5</v>
      </c>
      <c r="CM104" s="91">
        <v>3</v>
      </c>
      <c r="CN104" s="91">
        <v>2</v>
      </c>
      <c r="CO104" s="91">
        <v>3</v>
      </c>
      <c r="CP104" s="91">
        <v>3</v>
      </c>
      <c r="CQ104" s="91">
        <v>4</v>
      </c>
      <c r="CR104" s="91">
        <v>4</v>
      </c>
      <c r="CS104" s="91">
        <v>5</v>
      </c>
      <c r="CT104" s="91">
        <v>4</v>
      </c>
      <c r="CU104" s="91">
        <v>3</v>
      </c>
      <c r="CV104" s="91">
        <v>5</v>
      </c>
      <c r="CW104" s="91">
        <v>3</v>
      </c>
      <c r="CX104" s="91">
        <v>2</v>
      </c>
      <c r="CY104" s="91">
        <v>3</v>
      </c>
      <c r="CZ104" s="91">
        <v>4</v>
      </c>
      <c r="DA104" s="91">
        <v>3</v>
      </c>
      <c r="DB104" s="91">
        <v>5</v>
      </c>
      <c r="DC104" s="91">
        <v>3</v>
      </c>
      <c r="DD104" s="91">
        <v>3</v>
      </c>
      <c r="DE104" s="91">
        <v>4</v>
      </c>
      <c r="DF104" s="91">
        <v>4</v>
      </c>
      <c r="DG104" s="91">
        <v>4</v>
      </c>
      <c r="DH104" s="91">
        <v>4</v>
      </c>
      <c r="DI104" s="91">
        <v>5</v>
      </c>
      <c r="EU104" s="2"/>
      <c r="EV104" s="2"/>
      <c r="EW104" s="2"/>
      <c r="EX104" s="2"/>
      <c r="EY104" s="2"/>
      <c r="EZ104" s="2"/>
    </row>
    <row r="105" spans="1:156" x14ac:dyDescent="0.25">
      <c r="A105" s="2" t="str">
        <f>IF(CI105="","",IF(CI105&lt;&gt;"NF",CH105&amp;CI105+COUNTIF($C$90:$C104,C105),CH105&amp;CI105&amp;COUNTIF($C$90:$C104,C105)))</f>
        <v>M16</v>
      </c>
      <c r="B105" s="2" t="str">
        <f t="array" aca="1" ref="B105" ca="1">INDEX(Spielerliste,MATCH(SMALL(COUNTIF(Spielerliste,"&lt;"&amp;Spielerliste),ROWS(CG$90:CG105)),COUNTIF(Spielerliste,"&lt;"&amp;Spielerliste),0))</f>
        <v>Michael Paulus</v>
      </c>
      <c r="C105" s="2" t="str">
        <f t="shared" si="113"/>
        <v>M15</v>
      </c>
      <c r="D105" s="2">
        <f t="array" ref="D105">SUM(($CJ105:$HN105=$CJ$2:$HN$2-1)*($CJ105:$HN105&gt;0))</f>
        <v>0</v>
      </c>
      <c r="E105" s="2">
        <f t="array" ref="E105">SUM(($CJ105:$HN105&lt;$CJ$2:$HN$2-1)*($CJ105:$HN105&gt;0))</f>
        <v>0</v>
      </c>
      <c r="F105" s="2">
        <f t="array" ref="F105">SUM(($CJ105:$HN105=$CJ$2:$HN$2+1)*($CJ105:$HN105&gt;0))</f>
        <v>9</v>
      </c>
      <c r="G105" s="2">
        <f t="array" ref="G105">SUM(($CJ105:$HN105&gt;$CJ$2:$HN$2+1)*($CJ105:$HN105&gt;0))</f>
        <v>4</v>
      </c>
      <c r="H105" s="2">
        <f t="shared" si="119"/>
        <v>0</v>
      </c>
      <c r="I105" s="2">
        <f t="shared" si="120"/>
        <v>13</v>
      </c>
      <c r="J105" s="2">
        <f t="shared" si="123"/>
        <v>48</v>
      </c>
      <c r="K105" s="2">
        <f t="shared" si="123"/>
        <v>51</v>
      </c>
      <c r="L105" s="2">
        <f t="shared" si="123"/>
        <v>0</v>
      </c>
      <c r="M105" s="2">
        <f t="shared" si="123"/>
        <v>0</v>
      </c>
      <c r="N105" s="2">
        <f t="shared" si="123"/>
        <v>0</v>
      </c>
      <c r="O105" s="2">
        <f>IF(K105&gt;0,($J105/Parameter!$B$1)-($K105/Parameter!$B$2),"")</f>
        <v>-0.23076923076923039</v>
      </c>
      <c r="P105" s="2" t="str">
        <f>IF(L105&gt;0,($K105/Parameter!$B$2)-($L105/Parameter!$B$3),"")</f>
        <v/>
      </c>
      <c r="Q105" s="2" t="str">
        <f>IF(M105&gt;0,($L105/Parameter!$B$3)-($M105/Parameter!$B$4),"")</f>
        <v/>
      </c>
      <c r="R105" s="2">
        <f t="array" ref="R105">IF($J105&gt;0,SUM(($CJ105:$HN105&lt;$CJ$2:$HN$2)*($CJ105:$HN105&gt;0)*($CJ$88:$HN$88="Round 1")),"")</f>
        <v>0</v>
      </c>
      <c r="S105" s="2">
        <f t="array" ref="S105">IF($J105&gt;0,SUM(($CJ105:$HN105&gt;$CJ$2:$HN$2)*($CJ105:$HN105&gt;0)*($CJ$88:$HN$88="Round 1")),"")</f>
        <v>5</v>
      </c>
      <c r="T105" s="2">
        <f t="array" ref="T105">IF($K105&gt;0,SUM(($CJ105:$HN105&lt;$CJ$2:$HN$2)*($CJ105:$HN105&gt;0)*($CJ$88:$HN$88="Round 2")),"")</f>
        <v>0</v>
      </c>
      <c r="U105" s="2">
        <f t="array" ref="U105">IF($K105&gt;0,SUM(($CJ105:$HN105&gt;$CJ$2:$HN$2)*($CJ105:$HN105&gt;0)*($CJ$88:$HN$88="Round 2")),"")</f>
        <v>8</v>
      </c>
      <c r="V105" s="2" t="str">
        <f t="array" ref="V105">IF($L105&gt;0,SUM(($CJ105:$HN105&lt;$CJ$2:$HN$2)*($CJ105:$HN105&gt;0)*($CJ$88:$HN$88="Round 3")),"")</f>
        <v/>
      </c>
      <c r="W105" s="2" t="str">
        <f t="array" ref="W105">IF($L105&gt;0,SUM(($CJ105:$HN105&gt;$CJ$2:$HN$2)*($CJ105:$HN105&gt;0)*($CJ$88:$HN$88="Round 3")),"")</f>
        <v/>
      </c>
      <c r="X105" s="2" t="str">
        <f t="array" ref="X105">IF($M105&gt;0,SUM(($CJ105:$HN105&lt;$CJ$2:$HN$2)*($CJ105:$HN105&gt;0)*($CJ$88:$HN$88="Final")),"")</f>
        <v/>
      </c>
      <c r="Y105" s="2" t="str">
        <f t="array" ref="Y105">IF($M105&gt;0,SUM(($CJ105:$HN105&gt;$CJ$2:$HN$2)*($CJ105:$HN105&gt;0)*($CJ$88:$HN$88="Final")),"")</f>
        <v/>
      </c>
      <c r="Z105" s="2">
        <f t="shared" si="121"/>
        <v>16</v>
      </c>
      <c r="AA105" s="2">
        <f>IF(ISNUMBER($CI105)=TRUE,ROUND((2*Parameter!$B$13)-(SUM($J105:$L105)*Parameter!$B$13/Parameter!$B$12), 3),0)</f>
        <v>874.05899999999997</v>
      </c>
      <c r="AB105" s="2">
        <f>IF(AND(CG105&lt;&gt;"",CI105&lt;&gt;"NF"),INDEX('Skill-O-Meter'!$A:$A,MATCH(CG105,'Skill-O-Meter'!$C:$C,0)),"")</f>
        <v>959.81299999999999</v>
      </c>
      <c r="AC105" s="2">
        <f t="shared" si="122"/>
        <v>-85.754000000000019</v>
      </c>
      <c r="AD105" s="2">
        <f t="shared" si="115"/>
        <v>299.00105000000002</v>
      </c>
      <c r="AE105" s="78">
        <f t="array" ref="AE105">SUM(IF(($CJ$89:$HN$89=AE$89)*($CJ105:$HN105&lt;=$CJ$2:$HN$2-1)*($CJ105:$HN105&gt;0),1))</f>
        <v>0</v>
      </c>
      <c r="AF105" s="78">
        <f t="array" ref="AF105">SUM(IF(($CJ$89:$HN$89=AF$89)*($CJ105:$HN105&lt;=$CJ$2:$HN$2-1)*($CJ105:$HN105&gt;0),1))</f>
        <v>0</v>
      </c>
      <c r="AG105" s="78">
        <f t="array" ref="AG105">SUM(IF(($CJ$89:$HN$89=AG$89)*($CJ105:$HN105&lt;=$CJ$2:$HN$2-1)*($CJ105:$HN105&gt;0),1))</f>
        <v>0</v>
      </c>
      <c r="AH105" s="78">
        <f t="array" ref="AH105">SUM(IF(($CJ$89:$HN$89=AH$89)*($CJ105:$HN105&lt;=$CJ$2:$HN$2-1)*($CJ105:$HN105&gt;0),1))</f>
        <v>0</v>
      </c>
      <c r="AI105" s="78">
        <f t="array" ref="AI105">SUM(IF(($CJ$89:$HN$89=AI$89)*($CJ105:$HN105&lt;=$CJ$2:$HN$2-1)*($CJ105:$HN105&gt;0),1))</f>
        <v>0</v>
      </c>
      <c r="AJ105" s="78">
        <f t="array" ref="AJ105">SUM(IF(($CJ$89:$HN$89=AJ$89)*($CJ105:$HN105&lt;=$CJ$2:$HN$2-1)*($CJ105:$HN105&gt;0),1))</f>
        <v>0</v>
      </c>
      <c r="AK105" s="78">
        <f t="array" ref="AK105">SUM(IF(($CJ$89:$HN$89=AK$89)*($CJ105:$HN105&lt;=$CJ$2:$HN$2-1)*($CJ105:$HN105&gt;0),1))</f>
        <v>0</v>
      </c>
      <c r="AL105" s="78">
        <f t="array" ref="AL105">SUM(IF(($CJ$89:$HN$89=AL$89)*($CJ105:$HN105&lt;=$CJ$2:$HN$2-1)*($CJ105:$HN105&gt;0),1))</f>
        <v>0</v>
      </c>
      <c r="AM105" s="78">
        <f t="array" ref="AM105">SUM(IF(($CJ$89:$HN$89=AM$89)*($CJ105:$HN105&lt;=$CJ$2:$HN$2-1)*($CJ105:$HN105&gt;0),1))</f>
        <v>0</v>
      </c>
      <c r="AN105" s="78">
        <f t="array" ref="AN105">SUM(IF(($CJ$89:$HN$89=AN$89)*($CJ105:$HN105&lt;=$CJ$2:$HN$2-1)*($CJ105:$HN105&gt;0),1))</f>
        <v>0</v>
      </c>
      <c r="AO105" s="78">
        <f t="array" ref="AO105">SUM(IF(($CJ$89:$HN$89=AO$89)*($CJ105:$HN105&lt;=$CJ$2:$HN$2-1)*($CJ105:$HN105&gt;0),1))</f>
        <v>0</v>
      </c>
      <c r="AP105" s="78">
        <f t="array" ref="AP105">SUM(IF(($CJ$89:$HN$89=AP$89)*($CJ105:$HN105&lt;=$CJ$2:$HN$2-1)*($CJ105:$HN105&gt;0),1))</f>
        <v>0</v>
      </c>
      <c r="AQ105" s="78">
        <f t="array" ref="AQ105">SUM(IF(($CJ$89:$HN$89=AQ$89)*($CJ105:$HN105&lt;=$CJ$2:$HN$2-1)*($CJ105:$HN105&gt;0),1))</f>
        <v>0</v>
      </c>
      <c r="AR105" s="78">
        <f t="array" ref="AR105">SUM(IF(($CJ$89:$HN$89=AR$89)*($CJ105:$HN105&lt;=$CJ$2:$HN$2-1)*($CJ105:$HN105&gt;0),1))</f>
        <v>0</v>
      </c>
      <c r="AS105" s="78">
        <f t="array" ref="AS105">SUM(IF(($CJ$89:$HN$89=AS$89)*($CJ105:$HN105&lt;=$CJ$2:$HN$2-1)*($CJ105:$HN105&gt;0),1))</f>
        <v>0</v>
      </c>
      <c r="AT105" s="78">
        <f t="array" ref="AT105">SUM(IF(($CJ$89:$HN$89=AT$89)*($CJ105:$HN105&lt;=$CJ$2:$HN$2-1)*($CJ105:$HN105&gt;0),1))</f>
        <v>0</v>
      </c>
      <c r="AU105" s="78">
        <f t="array" ref="AU105">SUM(IF(($CJ$89:$HN$89=AU$89)*($CJ105:$HN105&lt;=$CJ$2:$HN$2-1)*($CJ105:$HN105&gt;0),1))</f>
        <v>0</v>
      </c>
      <c r="AV105" s="78">
        <f t="array" ref="AV105">SUM(IF(($CJ$89:$HN$89=AV$89)*($CJ105:$HN105&lt;=$CJ$2:$HN$2-1)*($CJ105:$HN105&gt;0),1))</f>
        <v>0</v>
      </c>
      <c r="AW105" s="78">
        <f t="array" ref="AW105">SUM(IF(($CJ$89:$HN$89=AW$89)*($CJ105:$HN105&lt;=$CJ$2:$HN$2-1)*($CJ105:$HN105&gt;0),1))</f>
        <v>0</v>
      </c>
      <c r="AX105" s="78">
        <f t="array" ref="AX105">SUM(IF(($CJ$89:$HN$89=AX$89)*($CJ105:$HN105&lt;=$CJ$2:$HN$2-1)*($CJ105:$HN105&gt;0),1))</f>
        <v>0</v>
      </c>
      <c r="AY105" s="78">
        <f t="array" ref="AY105">SUM(IF(($CJ$89:$HN$89=AY$89)*($CJ105:$HN105&lt;=$CJ$2:$HN$2-1)*($CJ105:$HN105&gt;0),1))</f>
        <v>0</v>
      </c>
      <c r="AZ105" s="78">
        <f t="array" ref="AZ105">SUM(IF(($CJ$89:$HN$89=AZ$89)*($CJ105:$HN105&lt;=$CJ$2:$HN$2-1)*($CJ105:$HN105&gt;0),1))</f>
        <v>0</v>
      </c>
      <c r="BA105" s="78">
        <f t="array" ref="BA105">SUM(IF(($CJ$89:$HN$89=BA$89)*($CJ105:$HN105&lt;=$CJ$2:$HN$2-1)*($CJ105:$HN105&gt;0),1))</f>
        <v>0</v>
      </c>
      <c r="BB105" s="78">
        <f t="array" ref="BB105">SUM(IF(($CJ$89:$HN$89=BB$89)*($CJ105:$HN105&lt;=$CJ$2:$HN$2-1)*($CJ105:$HN105&gt;0),1))</f>
        <v>0</v>
      </c>
      <c r="BC105" s="78">
        <f t="array" ref="BC105">SUM(IF(($CJ$89:$HN$89=BC$89)*($CJ105:$HN105&lt;=$CJ$2:$HN$2-1)*($CJ105:$HN105&gt;0),1))</f>
        <v>0</v>
      </c>
      <c r="BD105" s="78">
        <f t="array" ref="BD105">SUM(IF(($CJ$89:$HN$89=BD$89)*($CJ105:$HN105&lt;=$CJ$2:$HN$2-1)*($CJ105:$HN105&gt;0),1))</f>
        <v>0</v>
      </c>
      <c r="BE105" s="78">
        <f t="array" ref="BE105">SUM(IF(($CJ$89:$HN$89=BE$89)*($CJ105:$HN105&lt;=$CJ$2:$HN$2-1)*($CJ105:$HN105&gt;0),1))</f>
        <v>0</v>
      </c>
      <c r="BF105" s="78">
        <f t="shared" si="124"/>
        <v>7</v>
      </c>
      <c r="BG105" s="78">
        <f t="shared" si="124"/>
        <v>7</v>
      </c>
      <c r="BH105" s="78">
        <f t="shared" si="124"/>
        <v>10</v>
      </c>
      <c r="BI105" s="78">
        <f t="shared" si="124"/>
        <v>6</v>
      </c>
      <c r="BJ105" s="78">
        <f t="shared" si="124"/>
        <v>7</v>
      </c>
      <c r="BK105" s="78">
        <f t="shared" si="124"/>
        <v>8</v>
      </c>
      <c r="BL105" s="78">
        <f t="shared" si="124"/>
        <v>6</v>
      </c>
      <c r="BM105" s="78">
        <f t="shared" si="124"/>
        <v>7</v>
      </c>
      <c r="BN105" s="78">
        <f t="shared" si="124"/>
        <v>0</v>
      </c>
      <c r="BO105" s="78">
        <f t="shared" si="124"/>
        <v>9</v>
      </c>
      <c r="BP105" s="78">
        <f t="shared" si="125"/>
        <v>9</v>
      </c>
      <c r="BQ105" s="78">
        <f t="shared" si="125"/>
        <v>7</v>
      </c>
      <c r="BR105" s="78">
        <f t="shared" si="125"/>
        <v>6</v>
      </c>
      <c r="BS105" s="78">
        <f t="shared" si="125"/>
        <v>10</v>
      </c>
      <c r="BT105" s="78">
        <f t="shared" si="125"/>
        <v>0</v>
      </c>
      <c r="BU105" s="78">
        <f t="shared" si="125"/>
        <v>0</v>
      </c>
      <c r="BV105" s="78">
        <f t="shared" si="125"/>
        <v>0</v>
      </c>
      <c r="BW105" s="78">
        <f t="shared" si="125"/>
        <v>0</v>
      </c>
      <c r="BX105" s="78">
        <f t="shared" si="125"/>
        <v>0</v>
      </c>
      <c r="BY105" s="78">
        <f t="shared" si="125"/>
        <v>0</v>
      </c>
      <c r="BZ105" s="78">
        <f t="shared" si="126"/>
        <v>0</v>
      </c>
      <c r="CA105" s="78">
        <f t="shared" si="126"/>
        <v>0</v>
      </c>
      <c r="CB105" s="78">
        <f t="shared" si="126"/>
        <v>0</v>
      </c>
      <c r="CC105" s="78">
        <f t="shared" si="126"/>
        <v>0</v>
      </c>
      <c r="CD105" s="78">
        <f t="shared" si="126"/>
        <v>0</v>
      </c>
      <c r="CE105" s="78">
        <f t="shared" si="126"/>
        <v>0</v>
      </c>
      <c r="CF105" s="78">
        <f t="shared" si="126"/>
        <v>0</v>
      </c>
      <c r="CG105" s="2" t="s">
        <v>7</v>
      </c>
      <c r="CH105" s="2" t="s">
        <v>0</v>
      </c>
      <c r="CI105" s="2">
        <v>15</v>
      </c>
      <c r="CJ105" s="91">
        <v>3</v>
      </c>
      <c r="CK105" s="91">
        <v>3</v>
      </c>
      <c r="CL105" s="91">
        <v>5</v>
      </c>
      <c r="CM105" s="91">
        <v>3</v>
      </c>
      <c r="CN105" s="91">
        <v>3</v>
      </c>
      <c r="CO105" s="91">
        <v>5</v>
      </c>
      <c r="CP105" s="91">
        <v>3</v>
      </c>
      <c r="CQ105" s="91">
        <v>4</v>
      </c>
      <c r="CR105" s="91">
        <v>4</v>
      </c>
      <c r="CS105" s="91">
        <v>4</v>
      </c>
      <c r="CT105" s="91">
        <v>3</v>
      </c>
      <c r="CU105" s="91">
        <v>3</v>
      </c>
      <c r="CV105" s="91">
        <v>5</v>
      </c>
      <c r="CW105" s="91">
        <v>4</v>
      </c>
      <c r="CX105" s="91">
        <v>4</v>
      </c>
      <c r="CY105" s="91">
        <v>5</v>
      </c>
      <c r="CZ105" s="91">
        <v>3</v>
      </c>
      <c r="DA105" s="91">
        <v>4</v>
      </c>
      <c r="DB105" s="91">
        <v>3</v>
      </c>
      <c r="DC105" s="91">
        <v>3</v>
      </c>
      <c r="DD105" s="91">
        <v>3</v>
      </c>
      <c r="DE105" s="91">
        <v>5</v>
      </c>
      <c r="DF105" s="91">
        <v>5</v>
      </c>
      <c r="DG105" s="91">
        <v>4</v>
      </c>
      <c r="DH105" s="91">
        <v>3</v>
      </c>
      <c r="DI105" s="91">
        <v>5</v>
      </c>
      <c r="EU105" s="2"/>
      <c r="EV105" s="2"/>
      <c r="EW105" s="2"/>
      <c r="EX105" s="2"/>
      <c r="EY105" s="2"/>
      <c r="EZ105" s="2"/>
    </row>
    <row r="106" spans="1:156" x14ac:dyDescent="0.25">
      <c r="A106" s="2" t="str">
        <f>IF(CI106="","",IF(CI106&lt;&gt;"NF",CH106&amp;CI106+COUNTIF($C$90:$C105,C106),CH106&amp;CI106&amp;COUNTIF($C$90:$C105,C106)))</f>
        <v>M17</v>
      </c>
      <c r="B106" s="2" t="str">
        <f t="array" aca="1" ref="B106" ca="1">INDEX(Spielerliste,MATCH(SMALL(COUNTIF(Spielerliste,"&lt;"&amp;Spielerliste),ROWS(CG$90:CG106)),COUNTIF(Spielerliste,"&lt;"&amp;Spielerliste),0))</f>
        <v>Michaela Trimmel</v>
      </c>
      <c r="C106" s="2" t="str">
        <f t="shared" si="113"/>
        <v>M17</v>
      </c>
      <c r="D106" s="2">
        <f t="array" ref="D106">SUM(($CJ106:$HN106=$CJ$2:$HN$2-1)*($CJ106:$HN106&gt;0))</f>
        <v>1</v>
      </c>
      <c r="E106" s="2">
        <f t="array" ref="E106">SUM(($CJ106:$HN106&lt;$CJ$2:$HN$2-1)*($CJ106:$HN106&gt;0))</f>
        <v>0</v>
      </c>
      <c r="F106" s="2">
        <f t="array" ref="F106">SUM(($CJ106:$HN106=$CJ$2:$HN$2+1)*($CJ106:$HN106&gt;0))</f>
        <v>13</v>
      </c>
      <c r="G106" s="2">
        <f t="array" ref="G106">SUM(($CJ106:$HN106&gt;$CJ$2:$HN$2+1)*($CJ106:$HN106&gt;0))</f>
        <v>4</v>
      </c>
      <c r="H106" s="2">
        <f t="shared" si="119"/>
        <v>1</v>
      </c>
      <c r="I106" s="2">
        <f t="shared" si="120"/>
        <v>17</v>
      </c>
      <c r="J106" s="2">
        <f t="shared" si="123"/>
        <v>52</v>
      </c>
      <c r="K106" s="2">
        <f t="shared" si="123"/>
        <v>51</v>
      </c>
      <c r="L106" s="2">
        <f t="shared" si="123"/>
        <v>0</v>
      </c>
      <c r="M106" s="2">
        <f t="shared" si="123"/>
        <v>0</v>
      </c>
      <c r="N106" s="2">
        <f t="shared" si="123"/>
        <v>0</v>
      </c>
      <c r="O106" s="2">
        <f>IF(K106&gt;0,($J106/Parameter!$B$1)-($K106/Parameter!$B$2),"")</f>
        <v>7.6923076923077094E-2</v>
      </c>
      <c r="P106" s="2" t="str">
        <f>IF(L106&gt;0,($K106/Parameter!$B$2)-($L106/Parameter!$B$3),"")</f>
        <v/>
      </c>
      <c r="Q106" s="2" t="str">
        <f>IF(M106&gt;0,($L106/Parameter!$B$3)-($M106/Parameter!$B$4),"")</f>
        <v/>
      </c>
      <c r="R106" s="2">
        <f t="array" ref="R106">IF($J106&gt;0,SUM(($CJ106:$HN106&lt;$CJ$2:$HN$2)*($CJ106:$HN106&gt;0)*($CJ$88:$HN$88="Round 1")),"")</f>
        <v>0</v>
      </c>
      <c r="S106" s="2">
        <f t="array" ref="S106">IF($J106&gt;0,SUM(($CJ106:$HN106&gt;$CJ$2:$HN$2)*($CJ106:$HN106&gt;0)*($CJ$88:$HN$88="Round 1")),"")</f>
        <v>9</v>
      </c>
      <c r="T106" s="2">
        <f t="array" ref="T106">IF($K106&gt;0,SUM(($CJ106:$HN106&lt;$CJ$2:$HN$2)*($CJ106:$HN106&gt;0)*($CJ$88:$HN$88="Round 2")),"")</f>
        <v>1</v>
      </c>
      <c r="U106" s="2">
        <f t="array" ref="U106">IF($K106&gt;0,SUM(($CJ106:$HN106&gt;$CJ$2:$HN$2)*($CJ106:$HN106&gt;0)*($CJ$88:$HN$88="Round 2")),"")</f>
        <v>8</v>
      </c>
      <c r="V106" s="2" t="str">
        <f t="array" ref="V106">IF($L106&gt;0,SUM(($CJ106:$HN106&lt;$CJ$2:$HN$2)*($CJ106:$HN106&gt;0)*($CJ$88:$HN$88="Round 3")),"")</f>
        <v/>
      </c>
      <c r="W106" s="2" t="str">
        <f t="array" ref="W106">IF($L106&gt;0,SUM(($CJ106:$HN106&gt;$CJ$2:$HN$2)*($CJ106:$HN106&gt;0)*($CJ$88:$HN$88="Round 3")),"")</f>
        <v/>
      </c>
      <c r="X106" s="2" t="str">
        <f t="array" ref="X106">IF($M106&gt;0,SUM(($CJ106:$HN106&lt;$CJ$2:$HN$2)*($CJ106:$HN106&gt;0)*($CJ$88:$HN$88="Final")),"")</f>
        <v/>
      </c>
      <c r="Y106" s="2" t="str">
        <f t="array" ref="Y106">IF($M106&gt;0,SUM(($CJ106:$HN106&gt;$CJ$2:$HN$2)*($CJ106:$HN106&gt;0)*($CJ$88:$HN$88="Final")),"")</f>
        <v/>
      </c>
      <c r="Z106" s="2">
        <f t="shared" si="121"/>
        <v>17</v>
      </c>
      <c r="AA106" s="2">
        <f>IF(ISNUMBER($CI106)=TRUE,ROUND((2*Parameter!$B$13)-(SUM($J106:$L106)*Parameter!$B$13/Parameter!$B$12), 3),0)</f>
        <v>828.41600000000005</v>
      </c>
      <c r="AB106" s="2">
        <f>IF(AND(CG106&lt;&gt;"",CI106&lt;&gt;"NF"),INDEX('Skill-O-Meter'!$A:$A,MATCH(CG106,'Skill-O-Meter'!$C:$C,0)),"")</f>
        <v>728.7</v>
      </c>
      <c r="AC106" s="2">
        <f t="shared" si="122"/>
        <v>99.716000000000008</v>
      </c>
      <c r="AD106" s="2">
        <f t="shared" si="115"/>
        <v>303.00106</v>
      </c>
      <c r="AE106" s="78">
        <f t="array" ref="AE106">SUM(IF(($CJ$89:$HN$89=AE$89)*($CJ106:$HN106&lt;=$CJ$2:$HN$2-1)*($CJ106:$HN106&gt;0),1))</f>
        <v>0</v>
      </c>
      <c r="AF106" s="78">
        <f t="array" ref="AF106">SUM(IF(($CJ$89:$HN$89=AF$89)*($CJ106:$HN106&lt;=$CJ$2:$HN$2-1)*($CJ106:$HN106&gt;0),1))</f>
        <v>0</v>
      </c>
      <c r="AG106" s="78">
        <f t="array" ref="AG106">SUM(IF(($CJ$89:$HN$89=AG$89)*($CJ106:$HN106&lt;=$CJ$2:$HN$2-1)*($CJ106:$HN106&gt;0),1))</f>
        <v>0</v>
      </c>
      <c r="AH106" s="78">
        <f t="array" ref="AH106">SUM(IF(($CJ$89:$HN$89=AH$89)*($CJ106:$HN106&lt;=$CJ$2:$HN$2-1)*($CJ106:$HN106&gt;0),1))</f>
        <v>0</v>
      </c>
      <c r="AI106" s="78">
        <f t="array" ref="AI106">SUM(IF(($CJ$89:$HN$89=AI$89)*($CJ106:$HN106&lt;=$CJ$2:$HN$2-1)*($CJ106:$HN106&gt;0),1))</f>
        <v>0</v>
      </c>
      <c r="AJ106" s="78">
        <f t="array" ref="AJ106">SUM(IF(($CJ$89:$HN$89=AJ$89)*($CJ106:$HN106&lt;=$CJ$2:$HN$2-1)*($CJ106:$HN106&gt;0),1))</f>
        <v>0</v>
      </c>
      <c r="AK106" s="78">
        <f t="array" ref="AK106">SUM(IF(($CJ$89:$HN$89=AK$89)*($CJ106:$HN106&lt;=$CJ$2:$HN$2-1)*($CJ106:$HN106&gt;0),1))</f>
        <v>0</v>
      </c>
      <c r="AL106" s="78">
        <f t="array" ref="AL106">SUM(IF(($CJ$89:$HN$89=AL$89)*($CJ106:$HN106&lt;=$CJ$2:$HN$2-1)*($CJ106:$HN106&gt;0),1))</f>
        <v>1</v>
      </c>
      <c r="AM106" s="78">
        <f t="array" ref="AM106">SUM(IF(($CJ$89:$HN$89=AM$89)*($CJ106:$HN106&lt;=$CJ$2:$HN$2-1)*($CJ106:$HN106&gt;0),1))</f>
        <v>0</v>
      </c>
      <c r="AN106" s="78">
        <f t="array" ref="AN106">SUM(IF(($CJ$89:$HN$89=AN$89)*($CJ106:$HN106&lt;=$CJ$2:$HN$2-1)*($CJ106:$HN106&gt;0),1))</f>
        <v>0</v>
      </c>
      <c r="AO106" s="78">
        <f t="array" ref="AO106">SUM(IF(($CJ$89:$HN$89=AO$89)*($CJ106:$HN106&lt;=$CJ$2:$HN$2-1)*($CJ106:$HN106&gt;0),1))</f>
        <v>0</v>
      </c>
      <c r="AP106" s="78">
        <f t="array" ref="AP106">SUM(IF(($CJ$89:$HN$89=AP$89)*($CJ106:$HN106&lt;=$CJ$2:$HN$2-1)*($CJ106:$HN106&gt;0),1))</f>
        <v>0</v>
      </c>
      <c r="AQ106" s="78">
        <f t="array" ref="AQ106">SUM(IF(($CJ$89:$HN$89=AQ$89)*($CJ106:$HN106&lt;=$CJ$2:$HN$2-1)*($CJ106:$HN106&gt;0),1))</f>
        <v>0</v>
      </c>
      <c r="AR106" s="78">
        <f t="array" ref="AR106">SUM(IF(($CJ$89:$HN$89=AR$89)*($CJ106:$HN106&lt;=$CJ$2:$HN$2-1)*($CJ106:$HN106&gt;0),1))</f>
        <v>0</v>
      </c>
      <c r="AS106" s="78">
        <f t="array" ref="AS106">SUM(IF(($CJ$89:$HN$89=AS$89)*($CJ106:$HN106&lt;=$CJ$2:$HN$2-1)*($CJ106:$HN106&gt;0),1))</f>
        <v>0</v>
      </c>
      <c r="AT106" s="78">
        <f t="array" ref="AT106">SUM(IF(($CJ$89:$HN$89=AT$89)*($CJ106:$HN106&lt;=$CJ$2:$HN$2-1)*($CJ106:$HN106&gt;0),1))</f>
        <v>0</v>
      </c>
      <c r="AU106" s="78">
        <f t="array" ref="AU106">SUM(IF(($CJ$89:$HN$89=AU$89)*($CJ106:$HN106&lt;=$CJ$2:$HN$2-1)*($CJ106:$HN106&gt;0),1))</f>
        <v>0</v>
      </c>
      <c r="AV106" s="78">
        <f t="array" ref="AV106">SUM(IF(($CJ$89:$HN$89=AV$89)*($CJ106:$HN106&lt;=$CJ$2:$HN$2-1)*($CJ106:$HN106&gt;0),1))</f>
        <v>0</v>
      </c>
      <c r="AW106" s="78">
        <f t="array" ref="AW106">SUM(IF(($CJ$89:$HN$89=AW$89)*($CJ106:$HN106&lt;=$CJ$2:$HN$2-1)*($CJ106:$HN106&gt;0),1))</f>
        <v>0</v>
      </c>
      <c r="AX106" s="78">
        <f t="array" ref="AX106">SUM(IF(($CJ$89:$HN$89=AX$89)*($CJ106:$HN106&lt;=$CJ$2:$HN$2-1)*($CJ106:$HN106&gt;0),1))</f>
        <v>0</v>
      </c>
      <c r="AY106" s="78">
        <f t="array" ref="AY106">SUM(IF(($CJ$89:$HN$89=AY$89)*($CJ106:$HN106&lt;=$CJ$2:$HN$2-1)*($CJ106:$HN106&gt;0),1))</f>
        <v>0</v>
      </c>
      <c r="AZ106" s="78">
        <f t="array" ref="AZ106">SUM(IF(($CJ$89:$HN$89=AZ$89)*($CJ106:$HN106&lt;=$CJ$2:$HN$2-1)*($CJ106:$HN106&gt;0),1))</f>
        <v>0</v>
      </c>
      <c r="BA106" s="78">
        <f t="array" ref="BA106">SUM(IF(($CJ$89:$HN$89=BA$89)*($CJ106:$HN106&lt;=$CJ$2:$HN$2-1)*($CJ106:$HN106&gt;0),1))</f>
        <v>0</v>
      </c>
      <c r="BB106" s="78">
        <f t="array" ref="BB106">SUM(IF(($CJ$89:$HN$89=BB$89)*($CJ106:$HN106&lt;=$CJ$2:$HN$2-1)*($CJ106:$HN106&gt;0),1))</f>
        <v>0</v>
      </c>
      <c r="BC106" s="78">
        <f t="array" ref="BC106">SUM(IF(($CJ$89:$HN$89=BC$89)*($CJ106:$HN106&lt;=$CJ$2:$HN$2-1)*($CJ106:$HN106&gt;0),1))</f>
        <v>0</v>
      </c>
      <c r="BD106" s="78">
        <f t="array" ref="BD106">SUM(IF(($CJ$89:$HN$89=BD$89)*($CJ106:$HN106&lt;=$CJ$2:$HN$2-1)*($CJ106:$HN106&gt;0),1))</f>
        <v>0</v>
      </c>
      <c r="BE106" s="78">
        <f t="array" ref="BE106">SUM(IF(($CJ$89:$HN$89=BE$89)*($CJ106:$HN106&lt;=$CJ$2:$HN$2-1)*($CJ106:$HN106&gt;0),1))</f>
        <v>0</v>
      </c>
      <c r="BF106" s="78">
        <f t="shared" si="124"/>
        <v>7</v>
      </c>
      <c r="BG106" s="78">
        <f t="shared" si="124"/>
        <v>6</v>
      </c>
      <c r="BH106" s="78">
        <f t="shared" si="124"/>
        <v>8</v>
      </c>
      <c r="BI106" s="78">
        <f t="shared" si="124"/>
        <v>6</v>
      </c>
      <c r="BJ106" s="78">
        <f t="shared" si="124"/>
        <v>7</v>
      </c>
      <c r="BK106" s="78">
        <f t="shared" si="124"/>
        <v>9</v>
      </c>
      <c r="BL106" s="78">
        <f t="shared" si="124"/>
        <v>7</v>
      </c>
      <c r="BM106" s="78">
        <f t="shared" si="124"/>
        <v>5</v>
      </c>
      <c r="BN106" s="78">
        <f t="shared" si="124"/>
        <v>0</v>
      </c>
      <c r="BO106" s="78">
        <f t="shared" si="124"/>
        <v>10</v>
      </c>
      <c r="BP106" s="78">
        <f t="shared" si="125"/>
        <v>10</v>
      </c>
      <c r="BQ106" s="78">
        <f t="shared" si="125"/>
        <v>9</v>
      </c>
      <c r="BR106" s="78">
        <f t="shared" si="125"/>
        <v>8</v>
      </c>
      <c r="BS106" s="78">
        <f t="shared" si="125"/>
        <v>11</v>
      </c>
      <c r="BT106" s="78">
        <f t="shared" si="125"/>
        <v>0</v>
      </c>
      <c r="BU106" s="78">
        <f t="shared" si="125"/>
        <v>0</v>
      </c>
      <c r="BV106" s="78">
        <f t="shared" si="125"/>
        <v>0</v>
      </c>
      <c r="BW106" s="78">
        <f t="shared" si="125"/>
        <v>0</v>
      </c>
      <c r="BX106" s="78">
        <f t="shared" si="125"/>
        <v>0</v>
      </c>
      <c r="BY106" s="78">
        <f t="shared" si="125"/>
        <v>0</v>
      </c>
      <c r="BZ106" s="78">
        <f t="shared" si="126"/>
        <v>0</v>
      </c>
      <c r="CA106" s="78">
        <f t="shared" si="126"/>
        <v>0</v>
      </c>
      <c r="CB106" s="78">
        <f t="shared" si="126"/>
        <v>0</v>
      </c>
      <c r="CC106" s="78">
        <f t="shared" si="126"/>
        <v>0</v>
      </c>
      <c r="CD106" s="78">
        <f t="shared" si="126"/>
        <v>0</v>
      </c>
      <c r="CE106" s="78">
        <f t="shared" si="126"/>
        <v>0</v>
      </c>
      <c r="CF106" s="78">
        <f t="shared" si="126"/>
        <v>0</v>
      </c>
      <c r="CG106" s="2" t="s">
        <v>321</v>
      </c>
      <c r="CH106" s="2" t="s">
        <v>0</v>
      </c>
      <c r="CI106" s="2">
        <v>17</v>
      </c>
      <c r="CJ106" s="91">
        <v>4</v>
      </c>
      <c r="CK106" s="91">
        <v>3</v>
      </c>
      <c r="CL106" s="91">
        <v>4</v>
      </c>
      <c r="CM106" s="91">
        <v>3</v>
      </c>
      <c r="CN106" s="91">
        <v>3</v>
      </c>
      <c r="CO106" s="91">
        <v>5</v>
      </c>
      <c r="CP106" s="91">
        <v>4</v>
      </c>
      <c r="CQ106" s="91">
        <v>3</v>
      </c>
      <c r="CR106" s="91">
        <v>5</v>
      </c>
      <c r="CS106" s="91">
        <v>4</v>
      </c>
      <c r="CT106" s="91">
        <v>4</v>
      </c>
      <c r="CU106" s="91">
        <v>4</v>
      </c>
      <c r="CV106" s="91">
        <v>6</v>
      </c>
      <c r="CW106" s="91">
        <v>3</v>
      </c>
      <c r="CX106" s="91">
        <v>3</v>
      </c>
      <c r="CY106" s="91">
        <v>4</v>
      </c>
      <c r="CZ106" s="91">
        <v>3</v>
      </c>
      <c r="DA106" s="91">
        <v>4</v>
      </c>
      <c r="DB106" s="91">
        <v>4</v>
      </c>
      <c r="DC106" s="91">
        <v>3</v>
      </c>
      <c r="DD106" s="91">
        <v>2</v>
      </c>
      <c r="DE106" s="91">
        <v>5</v>
      </c>
      <c r="DF106" s="91">
        <v>6</v>
      </c>
      <c r="DG106" s="91">
        <v>5</v>
      </c>
      <c r="DH106" s="91">
        <v>4</v>
      </c>
      <c r="DI106" s="91">
        <v>5</v>
      </c>
      <c r="EU106" s="2"/>
      <c r="EV106" s="2"/>
      <c r="EW106" s="2"/>
      <c r="EX106" s="2"/>
      <c r="EY106" s="2"/>
      <c r="EZ106" s="2"/>
    </row>
    <row r="107" spans="1:156" x14ac:dyDescent="0.25">
      <c r="A107" s="2" t="str">
        <f>IF(CI107="","",IF(CI107&lt;&gt;"NF",CH107&amp;CI107+COUNTIF($C$90:$C106,C107),CH107&amp;CI107&amp;COUNTIF($C$90:$C106,C107)))</f>
        <v>W1</v>
      </c>
      <c r="B107" s="2" t="str">
        <f t="array" aca="1" ref="B107" ca="1">INDEX(Spielerliste,MATCH(SMALL(COUNTIF(Spielerliste,"&lt;"&amp;Spielerliste),ROWS(CG$90:CG107)),COUNTIF(Spielerliste,"&lt;"&amp;Spielerliste),0))</f>
        <v>Michl Priester</v>
      </c>
      <c r="C107" s="2" t="str">
        <f t="shared" si="113"/>
        <v>W1</v>
      </c>
      <c r="D107" s="2">
        <f t="array" ref="D107">SUM(($CJ107:$HN107=$CJ$2:$HN$2-1)*($CJ107:$HN107&gt;0))</f>
        <v>0</v>
      </c>
      <c r="E107" s="2">
        <f t="array" ref="E107">SUM(($CJ107:$HN107&lt;$CJ$2:$HN$2-1)*($CJ107:$HN107&gt;0))</f>
        <v>0</v>
      </c>
      <c r="F107" s="2">
        <f t="array" ref="F107">SUM(($CJ107:$HN107=$CJ$2:$HN$2+1)*($CJ107:$HN107&gt;0))</f>
        <v>14</v>
      </c>
      <c r="G107" s="2">
        <f t="array" ref="G107">SUM(($CJ107:$HN107&gt;$CJ$2:$HN$2+1)*($CJ107:$HN107&gt;0))</f>
        <v>4</v>
      </c>
      <c r="H107" s="2">
        <f t="shared" si="119"/>
        <v>0</v>
      </c>
      <c r="I107" s="2">
        <f t="shared" si="120"/>
        <v>18</v>
      </c>
      <c r="J107" s="2">
        <f t="shared" si="123"/>
        <v>53</v>
      </c>
      <c r="K107" s="2">
        <f t="shared" si="123"/>
        <v>51</v>
      </c>
      <c r="L107" s="2">
        <f t="shared" si="123"/>
        <v>0</v>
      </c>
      <c r="M107" s="2">
        <f t="shared" si="123"/>
        <v>0</v>
      </c>
      <c r="N107" s="2">
        <f t="shared" si="123"/>
        <v>0</v>
      </c>
      <c r="O107" s="2">
        <f>IF(K107&gt;0,($J107/Parameter!$B$1)-($K107/Parameter!$B$2),"")</f>
        <v>0.15384615384615374</v>
      </c>
      <c r="P107" s="2" t="str">
        <f>IF(L107&gt;0,($K107/Parameter!$B$2)-($L107/Parameter!$B$3),"")</f>
        <v/>
      </c>
      <c r="Q107" s="2" t="str">
        <f>IF(M107&gt;0,($L107/Parameter!$B$3)-($M107/Parameter!$B$4),"")</f>
        <v/>
      </c>
      <c r="R107" s="2">
        <f t="array" ref="R107">IF($J107&gt;0,SUM(($CJ107:$HN107&lt;$CJ$2:$HN$2)*($CJ107:$HN107&gt;0)*($CJ$88:$HN$88="Round 1")),"")</f>
        <v>0</v>
      </c>
      <c r="S107" s="2">
        <f t="array" ref="S107">IF($J107&gt;0,SUM(($CJ107:$HN107&gt;$CJ$2:$HN$2)*($CJ107:$HN107&gt;0)*($CJ$88:$HN$88="Round 1")),"")</f>
        <v>9</v>
      </c>
      <c r="T107" s="2">
        <f t="array" ref="T107">IF($K107&gt;0,SUM(($CJ107:$HN107&lt;$CJ$2:$HN$2)*($CJ107:$HN107&gt;0)*($CJ$88:$HN$88="Round 2")),"")</f>
        <v>0</v>
      </c>
      <c r="U107" s="2">
        <f t="array" ref="U107">IF($K107&gt;0,SUM(($CJ107:$HN107&gt;$CJ$2:$HN$2)*($CJ107:$HN107&gt;0)*($CJ$88:$HN$88="Round 2")),"")</f>
        <v>9</v>
      </c>
      <c r="V107" s="2" t="str">
        <f t="array" ref="V107">IF($L107&gt;0,SUM(($CJ107:$HN107&lt;$CJ$2:$HN$2)*($CJ107:$HN107&gt;0)*($CJ$88:$HN$88="Round 3")),"")</f>
        <v/>
      </c>
      <c r="W107" s="2" t="str">
        <f t="array" ref="W107">IF($L107&gt;0,SUM(($CJ107:$HN107&gt;$CJ$2:$HN$2)*($CJ107:$HN107&gt;0)*($CJ$88:$HN$88="Round 3")),"")</f>
        <v/>
      </c>
      <c r="X107" s="2" t="str">
        <f t="array" ref="X107">IF($M107&gt;0,SUM(($CJ107:$HN107&lt;$CJ$2:$HN$2)*($CJ107:$HN107&gt;0)*($CJ$88:$HN$88="Final")),"")</f>
        <v/>
      </c>
      <c r="Y107" s="2" t="str">
        <f t="array" ref="Y107">IF($M107&gt;0,SUM(($CJ107:$HN107&gt;$CJ$2:$HN$2)*($CJ107:$HN107&gt;0)*($CJ$88:$HN$88="Final")),"")</f>
        <v/>
      </c>
      <c r="Z107" s="2">
        <f t="shared" si="121"/>
        <v>18</v>
      </c>
      <c r="AA107" s="2">
        <f>IF(ISNUMBER($CI107)=TRUE,ROUND((2*Parameter!$B$13)-(SUM($J107:$L107)*Parameter!$B$13/Parameter!$B$12), 3),0)</f>
        <v>817.00599999999997</v>
      </c>
      <c r="AB107" s="2">
        <f>IF(AND(CG107&lt;&gt;"",CI107&lt;&gt;"NF"),INDEX('Skill-O-Meter'!$A:$A,MATCH(CG107,'Skill-O-Meter'!$C:$C,0)),"")</f>
        <v>769.60199999999998</v>
      </c>
      <c r="AC107" s="2">
        <f t="shared" si="122"/>
        <v>47.403999999999996</v>
      </c>
      <c r="AD107" s="2">
        <f t="shared" si="115"/>
        <v>304.00107000000003</v>
      </c>
      <c r="AE107" s="78">
        <f t="array" ref="AE107">SUM(IF(($CJ$89:$HN$89=AE$89)*($CJ107:$HN107&lt;=$CJ$2:$HN$2-1)*($CJ107:$HN107&gt;0),1))</f>
        <v>0</v>
      </c>
      <c r="AF107" s="78">
        <f t="array" ref="AF107">SUM(IF(($CJ$89:$HN$89=AF$89)*($CJ107:$HN107&lt;=$CJ$2:$HN$2-1)*($CJ107:$HN107&gt;0),1))</f>
        <v>0</v>
      </c>
      <c r="AG107" s="78">
        <f t="array" ref="AG107">SUM(IF(($CJ$89:$HN$89=AG$89)*($CJ107:$HN107&lt;=$CJ$2:$HN$2-1)*($CJ107:$HN107&gt;0),1))</f>
        <v>0</v>
      </c>
      <c r="AH107" s="78">
        <f t="array" ref="AH107">SUM(IF(($CJ$89:$HN$89=AH$89)*($CJ107:$HN107&lt;=$CJ$2:$HN$2-1)*($CJ107:$HN107&gt;0),1))</f>
        <v>0</v>
      </c>
      <c r="AI107" s="78">
        <f t="array" ref="AI107">SUM(IF(($CJ$89:$HN$89=AI$89)*($CJ107:$HN107&lt;=$CJ$2:$HN$2-1)*($CJ107:$HN107&gt;0),1))</f>
        <v>0</v>
      </c>
      <c r="AJ107" s="78">
        <f t="array" ref="AJ107">SUM(IF(($CJ$89:$HN$89=AJ$89)*($CJ107:$HN107&lt;=$CJ$2:$HN$2-1)*($CJ107:$HN107&gt;0),1))</f>
        <v>0</v>
      </c>
      <c r="AK107" s="78">
        <f t="array" ref="AK107">SUM(IF(($CJ$89:$HN$89=AK$89)*($CJ107:$HN107&lt;=$CJ$2:$HN$2-1)*($CJ107:$HN107&gt;0),1))</f>
        <v>0</v>
      </c>
      <c r="AL107" s="78">
        <f t="array" ref="AL107">SUM(IF(($CJ$89:$HN$89=AL$89)*($CJ107:$HN107&lt;=$CJ$2:$HN$2-1)*($CJ107:$HN107&gt;0),1))</f>
        <v>0</v>
      </c>
      <c r="AM107" s="78">
        <f t="array" ref="AM107">SUM(IF(($CJ$89:$HN$89=AM$89)*($CJ107:$HN107&lt;=$CJ$2:$HN$2-1)*($CJ107:$HN107&gt;0),1))</f>
        <v>0</v>
      </c>
      <c r="AN107" s="78">
        <f t="array" ref="AN107">SUM(IF(($CJ$89:$HN$89=AN$89)*($CJ107:$HN107&lt;=$CJ$2:$HN$2-1)*($CJ107:$HN107&gt;0),1))</f>
        <v>0</v>
      </c>
      <c r="AO107" s="78">
        <f t="array" ref="AO107">SUM(IF(($CJ$89:$HN$89=AO$89)*($CJ107:$HN107&lt;=$CJ$2:$HN$2-1)*($CJ107:$HN107&gt;0),1))</f>
        <v>0</v>
      </c>
      <c r="AP107" s="78">
        <f t="array" ref="AP107">SUM(IF(($CJ$89:$HN$89=AP$89)*($CJ107:$HN107&lt;=$CJ$2:$HN$2-1)*($CJ107:$HN107&gt;0),1))</f>
        <v>0</v>
      </c>
      <c r="AQ107" s="78">
        <f t="array" ref="AQ107">SUM(IF(($CJ$89:$HN$89=AQ$89)*($CJ107:$HN107&lt;=$CJ$2:$HN$2-1)*($CJ107:$HN107&gt;0),1))</f>
        <v>0</v>
      </c>
      <c r="AR107" s="78">
        <f t="array" ref="AR107">SUM(IF(($CJ$89:$HN$89=AR$89)*($CJ107:$HN107&lt;=$CJ$2:$HN$2-1)*($CJ107:$HN107&gt;0),1))</f>
        <v>0</v>
      </c>
      <c r="AS107" s="78">
        <f t="array" ref="AS107">SUM(IF(($CJ$89:$HN$89=AS$89)*($CJ107:$HN107&lt;=$CJ$2:$HN$2-1)*($CJ107:$HN107&gt;0),1))</f>
        <v>0</v>
      </c>
      <c r="AT107" s="78">
        <f t="array" ref="AT107">SUM(IF(($CJ$89:$HN$89=AT$89)*($CJ107:$HN107&lt;=$CJ$2:$HN$2-1)*($CJ107:$HN107&gt;0),1))</f>
        <v>0</v>
      </c>
      <c r="AU107" s="78">
        <f t="array" ref="AU107">SUM(IF(($CJ$89:$HN$89=AU$89)*($CJ107:$HN107&lt;=$CJ$2:$HN$2-1)*($CJ107:$HN107&gt;0),1))</f>
        <v>0</v>
      </c>
      <c r="AV107" s="78">
        <f t="array" ref="AV107">SUM(IF(($CJ$89:$HN$89=AV$89)*($CJ107:$HN107&lt;=$CJ$2:$HN$2-1)*($CJ107:$HN107&gt;0),1))</f>
        <v>0</v>
      </c>
      <c r="AW107" s="78">
        <f t="array" ref="AW107">SUM(IF(($CJ$89:$HN$89=AW$89)*($CJ107:$HN107&lt;=$CJ$2:$HN$2-1)*($CJ107:$HN107&gt;0),1))</f>
        <v>0</v>
      </c>
      <c r="AX107" s="78">
        <f t="array" ref="AX107">SUM(IF(($CJ$89:$HN$89=AX$89)*($CJ107:$HN107&lt;=$CJ$2:$HN$2-1)*($CJ107:$HN107&gt;0),1))</f>
        <v>0</v>
      </c>
      <c r="AY107" s="78">
        <f t="array" ref="AY107">SUM(IF(($CJ$89:$HN$89=AY$89)*($CJ107:$HN107&lt;=$CJ$2:$HN$2-1)*($CJ107:$HN107&gt;0),1))</f>
        <v>0</v>
      </c>
      <c r="AZ107" s="78">
        <f t="array" ref="AZ107">SUM(IF(($CJ$89:$HN$89=AZ$89)*($CJ107:$HN107&lt;=$CJ$2:$HN$2-1)*($CJ107:$HN107&gt;0),1))</f>
        <v>0</v>
      </c>
      <c r="BA107" s="78">
        <f t="array" ref="BA107">SUM(IF(($CJ$89:$HN$89=BA$89)*($CJ107:$HN107&lt;=$CJ$2:$HN$2-1)*($CJ107:$HN107&gt;0),1))</f>
        <v>0</v>
      </c>
      <c r="BB107" s="78">
        <f t="array" ref="BB107">SUM(IF(($CJ$89:$HN$89=BB$89)*($CJ107:$HN107&lt;=$CJ$2:$HN$2-1)*($CJ107:$HN107&gt;0),1))</f>
        <v>0</v>
      </c>
      <c r="BC107" s="78">
        <f t="array" ref="BC107">SUM(IF(($CJ$89:$HN$89=BC$89)*($CJ107:$HN107&lt;=$CJ$2:$HN$2-1)*($CJ107:$HN107&gt;0),1))</f>
        <v>0</v>
      </c>
      <c r="BD107" s="78">
        <f t="array" ref="BD107">SUM(IF(($CJ$89:$HN$89=BD$89)*($CJ107:$HN107&lt;=$CJ$2:$HN$2-1)*($CJ107:$HN107&gt;0),1))</f>
        <v>0</v>
      </c>
      <c r="BE107" s="78">
        <f t="array" ref="BE107">SUM(IF(($CJ$89:$HN$89=BE$89)*($CJ107:$HN107&lt;=$CJ$2:$HN$2-1)*($CJ107:$HN107&gt;0),1))</f>
        <v>0</v>
      </c>
      <c r="BF107" s="78">
        <f t="shared" si="124"/>
        <v>7</v>
      </c>
      <c r="BG107" s="78">
        <f t="shared" si="124"/>
        <v>6</v>
      </c>
      <c r="BH107" s="78">
        <f t="shared" si="124"/>
        <v>8</v>
      </c>
      <c r="BI107" s="78">
        <f t="shared" si="124"/>
        <v>8</v>
      </c>
      <c r="BJ107" s="78">
        <f t="shared" si="124"/>
        <v>7</v>
      </c>
      <c r="BK107" s="78">
        <f t="shared" si="124"/>
        <v>8</v>
      </c>
      <c r="BL107" s="78">
        <f t="shared" si="124"/>
        <v>8</v>
      </c>
      <c r="BM107" s="78">
        <f t="shared" si="124"/>
        <v>6</v>
      </c>
      <c r="BN107" s="78">
        <f t="shared" si="124"/>
        <v>0</v>
      </c>
      <c r="BO107" s="78">
        <f t="shared" si="124"/>
        <v>9</v>
      </c>
      <c r="BP107" s="78">
        <f t="shared" si="125"/>
        <v>9</v>
      </c>
      <c r="BQ107" s="78">
        <f t="shared" si="125"/>
        <v>9</v>
      </c>
      <c r="BR107" s="78">
        <f t="shared" si="125"/>
        <v>8</v>
      </c>
      <c r="BS107" s="78">
        <f t="shared" si="125"/>
        <v>11</v>
      </c>
      <c r="BT107" s="78">
        <f t="shared" si="125"/>
        <v>0</v>
      </c>
      <c r="BU107" s="78">
        <f t="shared" si="125"/>
        <v>0</v>
      </c>
      <c r="BV107" s="78">
        <f t="shared" si="125"/>
        <v>0</v>
      </c>
      <c r="BW107" s="78">
        <f t="shared" si="125"/>
        <v>0</v>
      </c>
      <c r="BX107" s="78">
        <f t="shared" si="125"/>
        <v>0</v>
      </c>
      <c r="BY107" s="78">
        <f t="shared" si="125"/>
        <v>0</v>
      </c>
      <c r="BZ107" s="78">
        <f t="shared" si="126"/>
        <v>0</v>
      </c>
      <c r="CA107" s="78">
        <f t="shared" si="126"/>
        <v>0</v>
      </c>
      <c r="CB107" s="78">
        <f t="shared" si="126"/>
        <v>0</v>
      </c>
      <c r="CC107" s="78">
        <f t="shared" si="126"/>
        <v>0</v>
      </c>
      <c r="CD107" s="78">
        <f t="shared" si="126"/>
        <v>0</v>
      </c>
      <c r="CE107" s="78">
        <f t="shared" si="126"/>
        <v>0</v>
      </c>
      <c r="CF107" s="78">
        <f t="shared" si="126"/>
        <v>0</v>
      </c>
      <c r="CG107" s="2" t="s">
        <v>322</v>
      </c>
      <c r="CH107" s="2" t="s">
        <v>10</v>
      </c>
      <c r="CI107" s="2">
        <v>1</v>
      </c>
      <c r="CJ107" s="91">
        <v>3</v>
      </c>
      <c r="CK107" s="91">
        <v>3</v>
      </c>
      <c r="CL107" s="91">
        <v>4</v>
      </c>
      <c r="CM107" s="91">
        <v>5</v>
      </c>
      <c r="CN107" s="91">
        <v>4</v>
      </c>
      <c r="CO107" s="91">
        <v>4</v>
      </c>
      <c r="CP107" s="91">
        <v>4</v>
      </c>
      <c r="CQ107" s="91">
        <v>3</v>
      </c>
      <c r="CR107" s="91">
        <v>4</v>
      </c>
      <c r="CS107" s="91">
        <v>5</v>
      </c>
      <c r="CT107" s="91">
        <v>5</v>
      </c>
      <c r="CU107" s="91">
        <v>4</v>
      </c>
      <c r="CV107" s="91">
        <v>5</v>
      </c>
      <c r="CW107" s="91">
        <v>4</v>
      </c>
      <c r="CX107" s="91">
        <v>3</v>
      </c>
      <c r="CY107" s="91">
        <v>4</v>
      </c>
      <c r="CZ107" s="91">
        <v>3</v>
      </c>
      <c r="DA107" s="91">
        <v>3</v>
      </c>
      <c r="DB107" s="91">
        <v>4</v>
      </c>
      <c r="DC107" s="91">
        <v>4</v>
      </c>
      <c r="DD107" s="91">
        <v>3</v>
      </c>
      <c r="DE107" s="91">
        <v>5</v>
      </c>
      <c r="DF107" s="91">
        <v>4</v>
      </c>
      <c r="DG107" s="91">
        <v>4</v>
      </c>
      <c r="DH107" s="91">
        <v>4</v>
      </c>
      <c r="DI107" s="91">
        <v>6</v>
      </c>
      <c r="EU107" s="2"/>
      <c r="EV107" s="2"/>
      <c r="EW107" s="2"/>
      <c r="EX107" s="2"/>
      <c r="EY107" s="2"/>
      <c r="EZ107" s="2"/>
    </row>
    <row r="108" spans="1:156" x14ac:dyDescent="0.25">
      <c r="A108" s="2" t="str">
        <f>IF(CI108="","",IF(CI108&lt;&gt;"NF",CH108&amp;CI108+COUNTIF($C$90:$C107,C108),CH108&amp;CI108&amp;COUNTIF($C$90:$C107,C108)))</f>
        <v>M18</v>
      </c>
      <c r="B108" s="2" t="str">
        <f t="array" aca="1" ref="B108" ca="1">INDEX(Spielerliste,MATCH(SMALL(COUNTIF(Spielerliste,"&lt;"&amp;Spielerliste),ROWS(CG$90:CG108)),COUNTIF(Spielerliste,"&lt;"&amp;Spielerliste),0))</f>
        <v>Mike Bischof-Horak</v>
      </c>
      <c r="C108" s="2" t="str">
        <f t="shared" si="113"/>
        <v>M18</v>
      </c>
      <c r="D108" s="2">
        <f t="array" ref="D108">SUM(($CJ108:$HN108=$CJ$2:$HN$2-1)*($CJ108:$HN108&gt;0))</f>
        <v>1</v>
      </c>
      <c r="E108" s="2">
        <f t="array" ref="E108">SUM(($CJ108:$HN108&lt;$CJ$2:$HN$2-1)*($CJ108:$HN108&gt;0))</f>
        <v>0</v>
      </c>
      <c r="F108" s="2">
        <f t="array" ref="F108">SUM(($CJ108:$HN108=$CJ$2:$HN$2+1)*($CJ108:$HN108&gt;0))</f>
        <v>10</v>
      </c>
      <c r="G108" s="2">
        <f t="array" ref="G108">SUM(($CJ108:$HN108&gt;$CJ$2:$HN$2+1)*($CJ108:$HN108&gt;0))</f>
        <v>7</v>
      </c>
      <c r="H108" s="2">
        <f t="shared" si="119"/>
        <v>1</v>
      </c>
      <c r="I108" s="2">
        <f t="shared" si="120"/>
        <v>17</v>
      </c>
      <c r="J108" s="2">
        <f t="shared" si="123"/>
        <v>54</v>
      </c>
      <c r="K108" s="2">
        <f t="shared" si="123"/>
        <v>54</v>
      </c>
      <c r="L108" s="2">
        <f t="shared" si="123"/>
        <v>0</v>
      </c>
      <c r="M108" s="2">
        <f t="shared" si="123"/>
        <v>0</v>
      </c>
      <c r="N108" s="2">
        <f t="shared" si="123"/>
        <v>0</v>
      </c>
      <c r="O108" s="2">
        <f>IF(K108&gt;0,($J108/Parameter!$B$1)-($K108/Parameter!$B$2),"")</f>
        <v>0</v>
      </c>
      <c r="P108" s="2" t="str">
        <f>IF(L108&gt;0,($K108/Parameter!$B$2)-($L108/Parameter!$B$3),"")</f>
        <v/>
      </c>
      <c r="Q108" s="2" t="str">
        <f>IF(M108&gt;0,($L108/Parameter!$B$3)-($M108/Parameter!$B$4),"")</f>
        <v/>
      </c>
      <c r="R108" s="2">
        <f t="array" ref="R108">IF($J108&gt;0,SUM(($CJ108:$HN108&lt;$CJ$2:$HN$2)*($CJ108:$HN108&gt;0)*($CJ$88:$HN$88="Round 1")),"")</f>
        <v>1</v>
      </c>
      <c r="S108" s="2">
        <f t="array" ref="S108">IF($J108&gt;0,SUM(($CJ108:$HN108&gt;$CJ$2:$HN$2)*($CJ108:$HN108&gt;0)*($CJ$88:$HN$88="Round 1")),"")</f>
        <v>9</v>
      </c>
      <c r="T108" s="2">
        <f t="array" ref="T108">IF($K108&gt;0,SUM(($CJ108:$HN108&lt;$CJ$2:$HN$2)*($CJ108:$HN108&gt;0)*($CJ$88:$HN$88="Round 2")),"")</f>
        <v>0</v>
      </c>
      <c r="U108" s="2">
        <f t="array" ref="U108">IF($K108&gt;0,SUM(($CJ108:$HN108&gt;$CJ$2:$HN$2)*($CJ108:$HN108&gt;0)*($CJ$88:$HN$88="Round 2")),"")</f>
        <v>8</v>
      </c>
      <c r="V108" s="2" t="str">
        <f t="array" ref="V108">IF($L108&gt;0,SUM(($CJ108:$HN108&lt;$CJ$2:$HN$2)*($CJ108:$HN108&gt;0)*($CJ$88:$HN$88="Round 3")),"")</f>
        <v/>
      </c>
      <c r="W108" s="2" t="str">
        <f t="array" ref="W108">IF($L108&gt;0,SUM(($CJ108:$HN108&gt;$CJ$2:$HN$2)*($CJ108:$HN108&gt;0)*($CJ$88:$HN$88="Round 3")),"")</f>
        <v/>
      </c>
      <c r="X108" s="2" t="str">
        <f t="array" ref="X108">IF($M108&gt;0,SUM(($CJ108:$HN108&lt;$CJ$2:$HN$2)*($CJ108:$HN108&gt;0)*($CJ$88:$HN$88="Final")),"")</f>
        <v/>
      </c>
      <c r="Y108" s="2" t="str">
        <f t="array" ref="Y108">IF($M108&gt;0,SUM(($CJ108:$HN108&gt;$CJ$2:$HN$2)*($CJ108:$HN108&gt;0)*($CJ$88:$HN$88="Final")),"")</f>
        <v/>
      </c>
      <c r="Z108" s="2">
        <f t="shared" si="121"/>
        <v>19</v>
      </c>
      <c r="AA108" s="2">
        <f>IF(ISNUMBER($CI108)=TRUE,ROUND((2*Parameter!$B$13)-(SUM($J108:$L108)*Parameter!$B$13/Parameter!$B$12), 3),0)</f>
        <v>771.36300000000006</v>
      </c>
      <c r="AB108" s="2">
        <f>IF(AND(CG108&lt;&gt;"",CI108&lt;&gt;"NF"),INDEX('Skill-O-Meter'!$A:$A,MATCH(CG108,'Skill-O-Meter'!$C:$C,0)),"")</f>
        <v>760.36699999999996</v>
      </c>
      <c r="AC108" s="2">
        <f t="shared" si="122"/>
        <v>10.996000000000095</v>
      </c>
      <c r="AD108" s="2">
        <f t="shared" si="115"/>
        <v>308.00108</v>
      </c>
      <c r="AE108" s="78">
        <f t="array" ref="AE108">SUM(IF(($CJ$89:$HN$89=AE$89)*($CJ108:$HN108&lt;=$CJ$2:$HN$2-1)*($CJ108:$HN108&gt;0),1))</f>
        <v>0</v>
      </c>
      <c r="AF108" s="78">
        <f t="array" ref="AF108">SUM(IF(($CJ$89:$HN$89=AF$89)*($CJ108:$HN108&lt;=$CJ$2:$HN$2-1)*($CJ108:$HN108&gt;0),1))</f>
        <v>0</v>
      </c>
      <c r="AG108" s="78">
        <f t="array" ref="AG108">SUM(IF(($CJ$89:$HN$89=AG$89)*($CJ108:$HN108&lt;=$CJ$2:$HN$2-1)*($CJ108:$HN108&gt;0),1))</f>
        <v>0</v>
      </c>
      <c r="AH108" s="78">
        <f t="array" ref="AH108">SUM(IF(($CJ$89:$HN$89=AH$89)*($CJ108:$HN108&lt;=$CJ$2:$HN$2-1)*($CJ108:$HN108&gt;0),1))</f>
        <v>1</v>
      </c>
      <c r="AI108" s="78">
        <f t="array" ref="AI108">SUM(IF(($CJ$89:$HN$89=AI$89)*($CJ108:$HN108&lt;=$CJ$2:$HN$2-1)*($CJ108:$HN108&gt;0),1))</f>
        <v>0</v>
      </c>
      <c r="AJ108" s="78">
        <f t="array" ref="AJ108">SUM(IF(($CJ$89:$HN$89=AJ$89)*($CJ108:$HN108&lt;=$CJ$2:$HN$2-1)*($CJ108:$HN108&gt;0),1))</f>
        <v>0</v>
      </c>
      <c r="AK108" s="78">
        <f t="array" ref="AK108">SUM(IF(($CJ$89:$HN$89=AK$89)*($CJ108:$HN108&lt;=$CJ$2:$HN$2-1)*($CJ108:$HN108&gt;0),1))</f>
        <v>0</v>
      </c>
      <c r="AL108" s="78">
        <f t="array" ref="AL108">SUM(IF(($CJ$89:$HN$89=AL$89)*($CJ108:$HN108&lt;=$CJ$2:$HN$2-1)*($CJ108:$HN108&gt;0),1))</f>
        <v>0</v>
      </c>
      <c r="AM108" s="78">
        <f t="array" ref="AM108">SUM(IF(($CJ$89:$HN$89=AM$89)*($CJ108:$HN108&lt;=$CJ$2:$HN$2-1)*($CJ108:$HN108&gt;0),1))</f>
        <v>0</v>
      </c>
      <c r="AN108" s="78">
        <f t="array" ref="AN108">SUM(IF(($CJ$89:$HN$89=AN$89)*($CJ108:$HN108&lt;=$CJ$2:$HN$2-1)*($CJ108:$HN108&gt;0),1))</f>
        <v>0</v>
      </c>
      <c r="AO108" s="78">
        <f t="array" ref="AO108">SUM(IF(($CJ$89:$HN$89=AO$89)*($CJ108:$HN108&lt;=$CJ$2:$HN$2-1)*($CJ108:$HN108&gt;0),1))</f>
        <v>0</v>
      </c>
      <c r="AP108" s="78">
        <f t="array" ref="AP108">SUM(IF(($CJ$89:$HN$89=AP$89)*($CJ108:$HN108&lt;=$CJ$2:$HN$2-1)*($CJ108:$HN108&gt;0),1))</f>
        <v>0</v>
      </c>
      <c r="AQ108" s="78">
        <f t="array" ref="AQ108">SUM(IF(($CJ$89:$HN$89=AQ$89)*($CJ108:$HN108&lt;=$CJ$2:$HN$2-1)*($CJ108:$HN108&gt;0),1))</f>
        <v>0</v>
      </c>
      <c r="AR108" s="78">
        <f t="array" ref="AR108">SUM(IF(($CJ$89:$HN$89=AR$89)*($CJ108:$HN108&lt;=$CJ$2:$HN$2-1)*($CJ108:$HN108&gt;0),1))</f>
        <v>0</v>
      </c>
      <c r="AS108" s="78">
        <f t="array" ref="AS108">SUM(IF(($CJ$89:$HN$89=AS$89)*($CJ108:$HN108&lt;=$CJ$2:$HN$2-1)*($CJ108:$HN108&gt;0),1))</f>
        <v>0</v>
      </c>
      <c r="AT108" s="78">
        <f t="array" ref="AT108">SUM(IF(($CJ$89:$HN$89=AT$89)*($CJ108:$HN108&lt;=$CJ$2:$HN$2-1)*($CJ108:$HN108&gt;0),1))</f>
        <v>0</v>
      </c>
      <c r="AU108" s="78">
        <f t="array" ref="AU108">SUM(IF(($CJ$89:$HN$89=AU$89)*($CJ108:$HN108&lt;=$CJ$2:$HN$2-1)*($CJ108:$HN108&gt;0),1))</f>
        <v>0</v>
      </c>
      <c r="AV108" s="78">
        <f t="array" ref="AV108">SUM(IF(($CJ$89:$HN$89=AV$89)*($CJ108:$HN108&lt;=$CJ$2:$HN$2-1)*($CJ108:$HN108&gt;0),1))</f>
        <v>0</v>
      </c>
      <c r="AW108" s="78">
        <f t="array" ref="AW108">SUM(IF(($CJ$89:$HN$89=AW$89)*($CJ108:$HN108&lt;=$CJ$2:$HN$2-1)*($CJ108:$HN108&gt;0),1))</f>
        <v>0</v>
      </c>
      <c r="AX108" s="78">
        <f t="array" ref="AX108">SUM(IF(($CJ$89:$HN$89=AX$89)*($CJ108:$HN108&lt;=$CJ$2:$HN$2-1)*($CJ108:$HN108&gt;0),1))</f>
        <v>0</v>
      </c>
      <c r="AY108" s="78">
        <f t="array" ref="AY108">SUM(IF(($CJ$89:$HN$89=AY$89)*($CJ108:$HN108&lt;=$CJ$2:$HN$2-1)*($CJ108:$HN108&gt;0),1))</f>
        <v>0</v>
      </c>
      <c r="AZ108" s="78">
        <f t="array" ref="AZ108">SUM(IF(($CJ$89:$HN$89=AZ$89)*($CJ108:$HN108&lt;=$CJ$2:$HN$2-1)*($CJ108:$HN108&gt;0),1))</f>
        <v>0</v>
      </c>
      <c r="BA108" s="78">
        <f t="array" ref="BA108">SUM(IF(($CJ$89:$HN$89=BA$89)*($CJ108:$HN108&lt;=$CJ$2:$HN$2-1)*($CJ108:$HN108&gt;0),1))</f>
        <v>0</v>
      </c>
      <c r="BB108" s="78">
        <f t="array" ref="BB108">SUM(IF(($CJ$89:$HN$89=BB$89)*($CJ108:$HN108&lt;=$CJ$2:$HN$2-1)*($CJ108:$HN108&gt;0),1))</f>
        <v>0</v>
      </c>
      <c r="BC108" s="78">
        <f t="array" ref="BC108">SUM(IF(($CJ$89:$HN$89=BC$89)*($CJ108:$HN108&lt;=$CJ$2:$HN$2-1)*($CJ108:$HN108&gt;0),1))</f>
        <v>0</v>
      </c>
      <c r="BD108" s="78">
        <f t="array" ref="BD108">SUM(IF(($CJ$89:$HN$89=BD$89)*($CJ108:$HN108&lt;=$CJ$2:$HN$2-1)*($CJ108:$HN108&gt;0),1))</f>
        <v>0</v>
      </c>
      <c r="BE108" s="78">
        <f t="array" ref="BE108">SUM(IF(($CJ$89:$HN$89=BE$89)*($CJ108:$HN108&lt;=$CJ$2:$HN$2-1)*($CJ108:$HN108&gt;0),1))</f>
        <v>0</v>
      </c>
      <c r="BF108" s="78">
        <f t="shared" si="124"/>
        <v>8</v>
      </c>
      <c r="BG108" s="78">
        <f t="shared" si="124"/>
        <v>7</v>
      </c>
      <c r="BH108" s="78">
        <f t="shared" si="124"/>
        <v>7</v>
      </c>
      <c r="BI108" s="78">
        <f t="shared" si="124"/>
        <v>5</v>
      </c>
      <c r="BJ108" s="78">
        <f t="shared" si="124"/>
        <v>10</v>
      </c>
      <c r="BK108" s="78">
        <f t="shared" si="124"/>
        <v>7</v>
      </c>
      <c r="BL108" s="78">
        <f t="shared" si="124"/>
        <v>7</v>
      </c>
      <c r="BM108" s="78">
        <f t="shared" si="124"/>
        <v>6</v>
      </c>
      <c r="BN108" s="78">
        <f t="shared" si="124"/>
        <v>0</v>
      </c>
      <c r="BO108" s="78">
        <f t="shared" si="124"/>
        <v>10</v>
      </c>
      <c r="BP108" s="78">
        <f t="shared" si="125"/>
        <v>8</v>
      </c>
      <c r="BQ108" s="78">
        <f t="shared" si="125"/>
        <v>9</v>
      </c>
      <c r="BR108" s="78">
        <f t="shared" si="125"/>
        <v>12</v>
      </c>
      <c r="BS108" s="78">
        <f t="shared" si="125"/>
        <v>12</v>
      </c>
      <c r="BT108" s="78">
        <f t="shared" si="125"/>
        <v>0</v>
      </c>
      <c r="BU108" s="78">
        <f t="shared" si="125"/>
        <v>0</v>
      </c>
      <c r="BV108" s="78">
        <f t="shared" si="125"/>
        <v>0</v>
      </c>
      <c r="BW108" s="78">
        <f t="shared" si="125"/>
        <v>0</v>
      </c>
      <c r="BX108" s="78">
        <f t="shared" si="125"/>
        <v>0</v>
      </c>
      <c r="BY108" s="78">
        <f t="shared" si="125"/>
        <v>0</v>
      </c>
      <c r="BZ108" s="78">
        <f t="shared" si="126"/>
        <v>0</v>
      </c>
      <c r="CA108" s="78">
        <f t="shared" si="126"/>
        <v>0</v>
      </c>
      <c r="CB108" s="78">
        <f t="shared" si="126"/>
        <v>0</v>
      </c>
      <c r="CC108" s="78">
        <f t="shared" si="126"/>
        <v>0</v>
      </c>
      <c r="CD108" s="78">
        <f t="shared" si="126"/>
        <v>0</v>
      </c>
      <c r="CE108" s="78">
        <f t="shared" si="126"/>
        <v>0</v>
      </c>
      <c r="CF108" s="78">
        <f t="shared" si="126"/>
        <v>0</v>
      </c>
      <c r="CG108" s="2" t="s">
        <v>323</v>
      </c>
      <c r="CH108" s="2" t="s">
        <v>0</v>
      </c>
      <c r="CI108" s="2">
        <v>18</v>
      </c>
      <c r="CJ108" s="91">
        <v>5</v>
      </c>
      <c r="CK108" s="91">
        <v>3</v>
      </c>
      <c r="CL108" s="91">
        <v>3</v>
      </c>
      <c r="CM108" s="91">
        <v>2</v>
      </c>
      <c r="CN108" s="91">
        <v>6</v>
      </c>
      <c r="CO108" s="91">
        <v>4</v>
      </c>
      <c r="CP108" s="91">
        <v>4</v>
      </c>
      <c r="CQ108" s="91">
        <v>3</v>
      </c>
      <c r="CR108" s="91">
        <v>5</v>
      </c>
      <c r="CS108" s="91">
        <v>4</v>
      </c>
      <c r="CT108" s="91">
        <v>4</v>
      </c>
      <c r="CU108" s="91">
        <v>5</v>
      </c>
      <c r="CV108" s="91">
        <v>6</v>
      </c>
      <c r="CW108" s="91">
        <v>3</v>
      </c>
      <c r="CX108" s="91">
        <v>4</v>
      </c>
      <c r="CY108" s="91">
        <v>4</v>
      </c>
      <c r="CZ108" s="91">
        <v>3</v>
      </c>
      <c r="DA108" s="91">
        <v>4</v>
      </c>
      <c r="DB108" s="91">
        <v>3</v>
      </c>
      <c r="DC108" s="91">
        <v>3</v>
      </c>
      <c r="DD108" s="91">
        <v>3</v>
      </c>
      <c r="DE108" s="91">
        <v>5</v>
      </c>
      <c r="DF108" s="91">
        <v>4</v>
      </c>
      <c r="DG108" s="91">
        <v>5</v>
      </c>
      <c r="DH108" s="91">
        <v>7</v>
      </c>
      <c r="DI108" s="91">
        <v>6</v>
      </c>
      <c r="EU108" s="2"/>
      <c r="EV108" s="2"/>
      <c r="EW108" s="2"/>
      <c r="EX108" s="2"/>
      <c r="EY108" s="2"/>
      <c r="EZ108" s="2"/>
    </row>
    <row r="109" spans="1:156" x14ac:dyDescent="0.25">
      <c r="A109" s="2" t="str">
        <f>IF(CI109="","",IF(CI109&lt;&gt;"NF",CH109&amp;CI109+COUNTIF($C$90:$C108,C109),CH109&amp;CI109&amp;COUNTIF($C$90:$C108,C109)))</f>
        <v>M19</v>
      </c>
      <c r="B109" s="2" t="str">
        <f t="array" aca="1" ref="B109" ca="1">INDEX(Spielerliste,MATCH(SMALL(COUNTIF(Spielerliste,"&lt;"&amp;Spielerliste),ROWS(CG$90:CG109)),COUNTIF(Spielerliste,"&lt;"&amp;Spielerliste),0))</f>
        <v>Othmar Ernst</v>
      </c>
      <c r="C109" s="2" t="str">
        <f t="shared" si="113"/>
        <v>M18</v>
      </c>
      <c r="D109" s="2">
        <f t="array" ref="D109">SUM(($CJ109:$HN109=$CJ$2:$HN$2-1)*($CJ109:$HN109&gt;0))</f>
        <v>0</v>
      </c>
      <c r="E109" s="2">
        <f t="array" ref="E109">SUM(($CJ109:$HN109&lt;$CJ$2:$HN$2-1)*($CJ109:$HN109&gt;0))</f>
        <v>0</v>
      </c>
      <c r="F109" s="2">
        <f t="array" ref="F109">SUM(($CJ109:$HN109=$CJ$2:$HN$2+1)*($CJ109:$HN109&gt;0))</f>
        <v>8</v>
      </c>
      <c r="G109" s="2">
        <f t="array" ref="G109">SUM(($CJ109:$HN109&gt;$CJ$2:$HN$2+1)*($CJ109:$HN109&gt;0))</f>
        <v>8</v>
      </c>
      <c r="H109" s="2">
        <f t="shared" si="119"/>
        <v>0</v>
      </c>
      <c r="I109" s="2">
        <f t="shared" si="120"/>
        <v>16</v>
      </c>
      <c r="J109" s="2">
        <f t="shared" si="123"/>
        <v>54</v>
      </c>
      <c r="K109" s="2">
        <f t="shared" si="123"/>
        <v>54</v>
      </c>
      <c r="L109" s="2">
        <f t="shared" si="123"/>
        <v>0</v>
      </c>
      <c r="M109" s="2">
        <f t="shared" si="123"/>
        <v>0</v>
      </c>
      <c r="N109" s="2">
        <f t="shared" si="123"/>
        <v>0</v>
      </c>
      <c r="O109" s="2">
        <f>IF(K109&gt;0,($J109/Parameter!$B$1)-($K109/Parameter!$B$2),"")</f>
        <v>0</v>
      </c>
      <c r="P109" s="2" t="str">
        <f>IF(L109&gt;0,($K109/Parameter!$B$2)-($L109/Parameter!$B$3),"")</f>
        <v/>
      </c>
      <c r="Q109" s="2" t="str">
        <f>IF(M109&gt;0,($L109/Parameter!$B$3)-($M109/Parameter!$B$4),"")</f>
        <v/>
      </c>
      <c r="R109" s="2">
        <f t="array" ref="R109">IF($J109&gt;0,SUM(($CJ109:$HN109&lt;$CJ$2:$HN$2)*($CJ109:$HN109&gt;0)*($CJ$88:$HN$88="Round 1")),"")</f>
        <v>0</v>
      </c>
      <c r="S109" s="2">
        <f t="array" ref="S109">IF($J109&gt;0,SUM(($CJ109:$HN109&gt;$CJ$2:$HN$2)*($CJ109:$HN109&gt;0)*($CJ$88:$HN$88="Round 1")),"")</f>
        <v>8</v>
      </c>
      <c r="T109" s="2">
        <f t="array" ref="T109">IF($K109&gt;0,SUM(($CJ109:$HN109&lt;$CJ$2:$HN$2)*($CJ109:$HN109&gt;0)*($CJ$88:$HN$88="Round 2")),"")</f>
        <v>0</v>
      </c>
      <c r="U109" s="2">
        <f t="array" ref="U109">IF($K109&gt;0,SUM(($CJ109:$HN109&gt;$CJ$2:$HN$2)*($CJ109:$HN109&gt;0)*($CJ$88:$HN$88="Round 2")),"")</f>
        <v>8</v>
      </c>
      <c r="V109" s="2" t="str">
        <f t="array" ref="V109">IF($L109&gt;0,SUM(($CJ109:$HN109&lt;$CJ$2:$HN$2)*($CJ109:$HN109&gt;0)*($CJ$88:$HN$88="Round 3")),"")</f>
        <v/>
      </c>
      <c r="W109" s="2" t="str">
        <f t="array" ref="W109">IF($L109&gt;0,SUM(($CJ109:$HN109&gt;$CJ$2:$HN$2)*($CJ109:$HN109&gt;0)*($CJ$88:$HN$88="Round 3")),"")</f>
        <v/>
      </c>
      <c r="X109" s="2" t="str">
        <f t="array" ref="X109">IF($M109&gt;0,SUM(($CJ109:$HN109&lt;$CJ$2:$HN$2)*($CJ109:$HN109&gt;0)*($CJ$88:$HN$88="Final")),"")</f>
        <v/>
      </c>
      <c r="Y109" s="2" t="str">
        <f t="array" ref="Y109">IF($M109&gt;0,SUM(($CJ109:$HN109&gt;$CJ$2:$HN$2)*($CJ109:$HN109&gt;0)*($CJ$88:$HN$88="Final")),"")</f>
        <v/>
      </c>
      <c r="Z109" s="2">
        <f t="shared" si="121"/>
        <v>20</v>
      </c>
      <c r="AA109" s="2">
        <f>IF(ISNUMBER($CI109)=TRUE,ROUND((2*Parameter!$B$13)-(SUM($J109:$L109)*Parameter!$B$13/Parameter!$B$12), 3),0)</f>
        <v>771.36300000000006</v>
      </c>
      <c r="AB109" s="2">
        <f>IF(AND(CG109&lt;&gt;"",CI109&lt;&gt;"NF"),INDEX('Skill-O-Meter'!$A:$A,MATCH(CG109,'Skill-O-Meter'!$C:$C,0)),"")</f>
        <v>703.46199999999999</v>
      </c>
      <c r="AC109" s="2">
        <f t="shared" si="122"/>
        <v>67.901000000000067</v>
      </c>
      <c r="AD109" s="2">
        <f t="shared" si="115"/>
        <v>308.00108999999998</v>
      </c>
      <c r="AE109" s="78">
        <f t="array" ref="AE109">SUM(IF(($CJ$89:$HN$89=AE$89)*($CJ109:$HN109&lt;=$CJ$2:$HN$2-1)*($CJ109:$HN109&gt;0),1))</f>
        <v>0</v>
      </c>
      <c r="AF109" s="78">
        <f t="array" ref="AF109">SUM(IF(($CJ$89:$HN$89=AF$89)*($CJ109:$HN109&lt;=$CJ$2:$HN$2-1)*($CJ109:$HN109&gt;0),1))</f>
        <v>0</v>
      </c>
      <c r="AG109" s="78">
        <f t="array" ref="AG109">SUM(IF(($CJ$89:$HN$89=AG$89)*($CJ109:$HN109&lt;=$CJ$2:$HN$2-1)*($CJ109:$HN109&gt;0),1))</f>
        <v>0</v>
      </c>
      <c r="AH109" s="78">
        <f t="array" ref="AH109">SUM(IF(($CJ$89:$HN$89=AH$89)*($CJ109:$HN109&lt;=$CJ$2:$HN$2-1)*($CJ109:$HN109&gt;0),1))</f>
        <v>0</v>
      </c>
      <c r="AI109" s="78">
        <f t="array" ref="AI109">SUM(IF(($CJ$89:$HN$89=AI$89)*($CJ109:$HN109&lt;=$CJ$2:$HN$2-1)*($CJ109:$HN109&gt;0),1))</f>
        <v>0</v>
      </c>
      <c r="AJ109" s="78">
        <f t="array" ref="AJ109">SUM(IF(($CJ$89:$HN$89=AJ$89)*($CJ109:$HN109&lt;=$CJ$2:$HN$2-1)*($CJ109:$HN109&gt;0),1))</f>
        <v>0</v>
      </c>
      <c r="AK109" s="78">
        <f t="array" ref="AK109">SUM(IF(($CJ$89:$HN$89=AK$89)*($CJ109:$HN109&lt;=$CJ$2:$HN$2-1)*($CJ109:$HN109&gt;0),1))</f>
        <v>0</v>
      </c>
      <c r="AL109" s="78">
        <f t="array" ref="AL109">SUM(IF(($CJ$89:$HN$89=AL$89)*($CJ109:$HN109&lt;=$CJ$2:$HN$2-1)*($CJ109:$HN109&gt;0),1))</f>
        <v>0</v>
      </c>
      <c r="AM109" s="78">
        <f t="array" ref="AM109">SUM(IF(($CJ$89:$HN$89=AM$89)*($CJ109:$HN109&lt;=$CJ$2:$HN$2-1)*($CJ109:$HN109&gt;0),1))</f>
        <v>0</v>
      </c>
      <c r="AN109" s="78">
        <f t="array" ref="AN109">SUM(IF(($CJ$89:$HN$89=AN$89)*($CJ109:$HN109&lt;=$CJ$2:$HN$2-1)*($CJ109:$HN109&gt;0),1))</f>
        <v>0</v>
      </c>
      <c r="AO109" s="78">
        <f t="array" ref="AO109">SUM(IF(($CJ$89:$HN$89=AO$89)*($CJ109:$HN109&lt;=$CJ$2:$HN$2-1)*($CJ109:$HN109&gt;0),1))</f>
        <v>0</v>
      </c>
      <c r="AP109" s="78">
        <f t="array" ref="AP109">SUM(IF(($CJ$89:$HN$89=AP$89)*($CJ109:$HN109&lt;=$CJ$2:$HN$2-1)*($CJ109:$HN109&gt;0),1))</f>
        <v>0</v>
      </c>
      <c r="AQ109" s="78">
        <f t="array" ref="AQ109">SUM(IF(($CJ$89:$HN$89=AQ$89)*($CJ109:$HN109&lt;=$CJ$2:$HN$2-1)*($CJ109:$HN109&gt;0),1))</f>
        <v>0</v>
      </c>
      <c r="AR109" s="78">
        <f t="array" ref="AR109">SUM(IF(($CJ$89:$HN$89=AR$89)*($CJ109:$HN109&lt;=$CJ$2:$HN$2-1)*($CJ109:$HN109&gt;0),1))</f>
        <v>0</v>
      </c>
      <c r="AS109" s="78">
        <f t="array" ref="AS109">SUM(IF(($CJ$89:$HN$89=AS$89)*($CJ109:$HN109&lt;=$CJ$2:$HN$2-1)*($CJ109:$HN109&gt;0),1))</f>
        <v>0</v>
      </c>
      <c r="AT109" s="78">
        <f t="array" ref="AT109">SUM(IF(($CJ$89:$HN$89=AT$89)*($CJ109:$HN109&lt;=$CJ$2:$HN$2-1)*($CJ109:$HN109&gt;0),1))</f>
        <v>0</v>
      </c>
      <c r="AU109" s="78">
        <f t="array" ref="AU109">SUM(IF(($CJ$89:$HN$89=AU$89)*($CJ109:$HN109&lt;=$CJ$2:$HN$2-1)*($CJ109:$HN109&gt;0),1))</f>
        <v>0</v>
      </c>
      <c r="AV109" s="78">
        <f t="array" ref="AV109">SUM(IF(($CJ$89:$HN$89=AV$89)*($CJ109:$HN109&lt;=$CJ$2:$HN$2-1)*($CJ109:$HN109&gt;0),1))</f>
        <v>0</v>
      </c>
      <c r="AW109" s="78">
        <f t="array" ref="AW109">SUM(IF(($CJ$89:$HN$89=AW$89)*($CJ109:$HN109&lt;=$CJ$2:$HN$2-1)*($CJ109:$HN109&gt;0),1))</f>
        <v>0</v>
      </c>
      <c r="AX109" s="78">
        <f t="array" ref="AX109">SUM(IF(($CJ$89:$HN$89=AX$89)*($CJ109:$HN109&lt;=$CJ$2:$HN$2-1)*($CJ109:$HN109&gt;0),1))</f>
        <v>0</v>
      </c>
      <c r="AY109" s="78">
        <f t="array" ref="AY109">SUM(IF(($CJ$89:$HN$89=AY$89)*($CJ109:$HN109&lt;=$CJ$2:$HN$2-1)*($CJ109:$HN109&gt;0),1))</f>
        <v>0</v>
      </c>
      <c r="AZ109" s="78">
        <f t="array" ref="AZ109">SUM(IF(($CJ$89:$HN$89=AZ$89)*($CJ109:$HN109&lt;=$CJ$2:$HN$2-1)*($CJ109:$HN109&gt;0),1))</f>
        <v>0</v>
      </c>
      <c r="BA109" s="78">
        <f t="array" ref="BA109">SUM(IF(($CJ$89:$HN$89=BA$89)*($CJ109:$HN109&lt;=$CJ$2:$HN$2-1)*($CJ109:$HN109&gt;0),1))</f>
        <v>0</v>
      </c>
      <c r="BB109" s="78">
        <f t="array" ref="BB109">SUM(IF(($CJ$89:$HN$89=BB$89)*($CJ109:$HN109&lt;=$CJ$2:$HN$2-1)*($CJ109:$HN109&gt;0),1))</f>
        <v>0</v>
      </c>
      <c r="BC109" s="78">
        <f t="array" ref="BC109">SUM(IF(($CJ$89:$HN$89=BC$89)*($CJ109:$HN109&lt;=$CJ$2:$HN$2-1)*($CJ109:$HN109&gt;0),1))</f>
        <v>0</v>
      </c>
      <c r="BD109" s="78">
        <f t="array" ref="BD109">SUM(IF(($CJ$89:$HN$89=BD$89)*($CJ109:$HN109&lt;=$CJ$2:$HN$2-1)*($CJ109:$HN109&gt;0),1))</f>
        <v>0</v>
      </c>
      <c r="BE109" s="78">
        <f t="array" ref="BE109">SUM(IF(($CJ$89:$HN$89=BE$89)*($CJ109:$HN109&lt;=$CJ$2:$HN$2-1)*($CJ109:$HN109&gt;0),1))</f>
        <v>0</v>
      </c>
      <c r="BF109" s="78">
        <f t="shared" si="124"/>
        <v>6</v>
      </c>
      <c r="BG109" s="78">
        <f t="shared" si="124"/>
        <v>7</v>
      </c>
      <c r="BH109" s="78">
        <f t="shared" si="124"/>
        <v>12</v>
      </c>
      <c r="BI109" s="78">
        <f t="shared" si="124"/>
        <v>7</v>
      </c>
      <c r="BJ109" s="78">
        <f t="shared" si="124"/>
        <v>6</v>
      </c>
      <c r="BK109" s="78">
        <f t="shared" si="124"/>
        <v>8</v>
      </c>
      <c r="BL109" s="78">
        <f t="shared" si="124"/>
        <v>6</v>
      </c>
      <c r="BM109" s="78">
        <f t="shared" si="124"/>
        <v>6</v>
      </c>
      <c r="BN109" s="78">
        <f t="shared" si="124"/>
        <v>0</v>
      </c>
      <c r="BO109" s="78">
        <f t="shared" si="124"/>
        <v>12</v>
      </c>
      <c r="BP109" s="78">
        <f t="shared" si="125"/>
        <v>10</v>
      </c>
      <c r="BQ109" s="78">
        <f t="shared" si="125"/>
        <v>9</v>
      </c>
      <c r="BR109" s="78">
        <f t="shared" si="125"/>
        <v>8</v>
      </c>
      <c r="BS109" s="78">
        <f t="shared" si="125"/>
        <v>11</v>
      </c>
      <c r="BT109" s="78">
        <f t="shared" si="125"/>
        <v>0</v>
      </c>
      <c r="BU109" s="78">
        <f t="shared" si="125"/>
        <v>0</v>
      </c>
      <c r="BV109" s="78">
        <f t="shared" si="125"/>
        <v>0</v>
      </c>
      <c r="BW109" s="78">
        <f t="shared" si="125"/>
        <v>0</v>
      </c>
      <c r="BX109" s="78">
        <f t="shared" si="125"/>
        <v>0</v>
      </c>
      <c r="BY109" s="78">
        <f t="shared" si="125"/>
        <v>0</v>
      </c>
      <c r="BZ109" s="78">
        <f t="shared" si="126"/>
        <v>0</v>
      </c>
      <c r="CA109" s="78">
        <f t="shared" si="126"/>
        <v>0</v>
      </c>
      <c r="CB109" s="78">
        <f t="shared" si="126"/>
        <v>0</v>
      </c>
      <c r="CC109" s="78">
        <f t="shared" si="126"/>
        <v>0</v>
      </c>
      <c r="CD109" s="78">
        <f t="shared" si="126"/>
        <v>0</v>
      </c>
      <c r="CE109" s="78">
        <f t="shared" si="126"/>
        <v>0</v>
      </c>
      <c r="CF109" s="78">
        <f t="shared" si="126"/>
        <v>0</v>
      </c>
      <c r="CG109" s="2" t="s">
        <v>324</v>
      </c>
      <c r="CH109" s="2" t="s">
        <v>0</v>
      </c>
      <c r="CI109" s="2">
        <v>18</v>
      </c>
      <c r="CJ109" s="91">
        <v>3</v>
      </c>
      <c r="CK109" s="91">
        <v>4</v>
      </c>
      <c r="CL109" s="91">
        <v>6</v>
      </c>
      <c r="CM109" s="91">
        <v>3</v>
      </c>
      <c r="CN109" s="91">
        <v>3</v>
      </c>
      <c r="CO109" s="91">
        <v>4</v>
      </c>
      <c r="CP109" s="91">
        <v>3</v>
      </c>
      <c r="CQ109" s="91">
        <v>3</v>
      </c>
      <c r="CR109" s="91">
        <v>6</v>
      </c>
      <c r="CS109" s="91">
        <v>5</v>
      </c>
      <c r="CT109" s="91">
        <v>5</v>
      </c>
      <c r="CU109" s="91">
        <v>4</v>
      </c>
      <c r="CV109" s="91">
        <v>5</v>
      </c>
      <c r="CW109" s="91">
        <v>3</v>
      </c>
      <c r="CX109" s="91">
        <v>3</v>
      </c>
      <c r="CY109" s="91">
        <v>6</v>
      </c>
      <c r="CZ109" s="91">
        <v>4</v>
      </c>
      <c r="DA109" s="91">
        <v>3</v>
      </c>
      <c r="DB109" s="91">
        <v>4</v>
      </c>
      <c r="DC109" s="91">
        <v>3</v>
      </c>
      <c r="DD109" s="91">
        <v>3</v>
      </c>
      <c r="DE109" s="91">
        <v>6</v>
      </c>
      <c r="DF109" s="91">
        <v>5</v>
      </c>
      <c r="DG109" s="91">
        <v>4</v>
      </c>
      <c r="DH109" s="91">
        <v>4</v>
      </c>
      <c r="DI109" s="91">
        <v>6</v>
      </c>
      <c r="EU109" s="2"/>
      <c r="EV109" s="2"/>
      <c r="EW109" s="2"/>
      <c r="EX109" s="2"/>
      <c r="EY109" s="2"/>
      <c r="EZ109" s="2"/>
    </row>
    <row r="110" spans="1:156" x14ac:dyDescent="0.25">
      <c r="A110" s="2" t="str">
        <f>IF(CI110="","",IF(CI110&lt;&gt;"NF",CH110&amp;CI110+COUNTIF($C$90:$C109,C110),CH110&amp;CI110&amp;COUNTIF($C$90:$C109,C110)))</f>
        <v>M20</v>
      </c>
      <c r="B110" s="2" t="str">
        <f t="array" aca="1" ref="B110" ca="1">INDEX(Spielerliste,MATCH(SMALL(COUNTIF(Spielerliste,"&lt;"&amp;Spielerliste),ROWS(CG$90:CG110)),COUNTIF(Spielerliste,"&lt;"&amp;Spielerliste),0))</f>
        <v>Ousama El Nabriss</v>
      </c>
      <c r="C110" s="2" t="str">
        <f t="shared" si="113"/>
        <v>M20</v>
      </c>
      <c r="D110" s="2">
        <f t="array" ref="D110">SUM(($CJ110:$HN110=$CJ$2:$HN$2-1)*($CJ110:$HN110&gt;0))</f>
        <v>1</v>
      </c>
      <c r="E110" s="2">
        <f t="array" ref="E110">SUM(($CJ110:$HN110&lt;$CJ$2:$HN$2-1)*($CJ110:$HN110&gt;0))</f>
        <v>0</v>
      </c>
      <c r="F110" s="2">
        <f t="array" ref="F110">SUM(($CJ110:$HN110=$CJ$2:$HN$2+1)*($CJ110:$HN110&gt;0))</f>
        <v>12</v>
      </c>
      <c r="G110" s="2">
        <f t="array" ref="G110">SUM(($CJ110:$HN110&gt;$CJ$2:$HN$2+1)*($CJ110:$HN110&gt;0))</f>
        <v>8</v>
      </c>
      <c r="H110" s="2">
        <f t="shared" si="119"/>
        <v>1</v>
      </c>
      <c r="I110" s="2">
        <f t="shared" si="120"/>
        <v>20</v>
      </c>
      <c r="J110" s="2">
        <f t="shared" ref="J110:N119" si="127">IF($CI110="NF",0,SUMIF($CJ$88:$HN$88,J$1,$CJ110:$HN110))</f>
        <v>57</v>
      </c>
      <c r="K110" s="2">
        <f t="shared" si="127"/>
        <v>52</v>
      </c>
      <c r="L110" s="2">
        <f t="shared" si="127"/>
        <v>0</v>
      </c>
      <c r="M110" s="2">
        <f t="shared" si="127"/>
        <v>0</v>
      </c>
      <c r="N110" s="2">
        <f t="shared" si="127"/>
        <v>0</v>
      </c>
      <c r="O110" s="2">
        <f>IF(K110&gt;0,($J110/Parameter!$B$1)-($K110/Parameter!$B$2),"")</f>
        <v>0.38461538461538503</v>
      </c>
      <c r="P110" s="2" t="str">
        <f>IF(L110&gt;0,($K110/Parameter!$B$2)-($L110/Parameter!$B$3),"")</f>
        <v/>
      </c>
      <c r="Q110" s="2" t="str">
        <f>IF(M110&gt;0,($L110/Parameter!$B$3)-($M110/Parameter!$B$4),"")</f>
        <v/>
      </c>
      <c r="R110" s="2">
        <f t="array" ref="R110">IF($J110&gt;0,SUM(($CJ110:$HN110&lt;$CJ$2:$HN$2)*($CJ110:$HN110&gt;0)*($CJ$88:$HN$88="Round 1")),"")</f>
        <v>0</v>
      </c>
      <c r="S110" s="2">
        <f t="array" ref="S110">IF($J110&gt;0,SUM(($CJ110:$HN110&gt;$CJ$2:$HN$2)*($CJ110:$HN110&gt;0)*($CJ$88:$HN$88="Round 1")),"")</f>
        <v>12</v>
      </c>
      <c r="T110" s="2">
        <f t="array" ref="T110">IF($K110&gt;0,SUM(($CJ110:$HN110&lt;$CJ$2:$HN$2)*($CJ110:$HN110&gt;0)*($CJ$88:$HN$88="Round 2")),"")</f>
        <v>1</v>
      </c>
      <c r="U110" s="2">
        <f t="array" ref="U110">IF($K110&gt;0,SUM(($CJ110:$HN110&gt;$CJ$2:$HN$2)*($CJ110:$HN110&gt;0)*($CJ$88:$HN$88="Round 2")),"")</f>
        <v>8</v>
      </c>
      <c r="V110" s="2" t="str">
        <f t="array" ref="V110">IF($L110&gt;0,SUM(($CJ110:$HN110&lt;$CJ$2:$HN$2)*($CJ110:$HN110&gt;0)*($CJ$88:$HN$88="Round 3")),"")</f>
        <v/>
      </c>
      <c r="W110" s="2" t="str">
        <f t="array" ref="W110">IF($L110&gt;0,SUM(($CJ110:$HN110&gt;$CJ$2:$HN$2)*($CJ110:$HN110&gt;0)*($CJ$88:$HN$88="Round 3")),"")</f>
        <v/>
      </c>
      <c r="X110" s="2" t="str">
        <f t="array" ref="X110">IF($M110&gt;0,SUM(($CJ110:$HN110&lt;$CJ$2:$HN$2)*($CJ110:$HN110&gt;0)*($CJ$88:$HN$88="Final")),"")</f>
        <v/>
      </c>
      <c r="Y110" s="2" t="str">
        <f t="array" ref="Y110">IF($M110&gt;0,SUM(($CJ110:$HN110&gt;$CJ$2:$HN$2)*($CJ110:$HN110&gt;0)*($CJ$88:$HN$88="Final")),"")</f>
        <v/>
      </c>
      <c r="Z110" s="2">
        <f t="shared" si="121"/>
        <v>21</v>
      </c>
      <c r="AA110" s="2">
        <f>IF(ISNUMBER($CI110)=TRUE,ROUND((2*Parameter!$B$13)-(SUM($J110:$L110)*Parameter!$B$13/Parameter!$B$12), 3),0)</f>
        <v>759.952</v>
      </c>
      <c r="AB110" s="2">
        <f>IF(AND(CG110&lt;&gt;"",CI110&lt;&gt;"NF"),INDEX('Skill-O-Meter'!$A:$A,MATCH(CG110,'Skill-O-Meter'!$C:$C,0)),"")</f>
        <v>707.83799999999997</v>
      </c>
      <c r="AC110" s="2">
        <f t="shared" si="122"/>
        <v>52.114000000000033</v>
      </c>
      <c r="AD110" s="2">
        <f t="shared" si="115"/>
        <v>309.00110000000001</v>
      </c>
      <c r="AE110" s="78">
        <f t="array" ref="AE110">SUM(IF(($CJ$89:$HN$89=AE$89)*($CJ110:$HN110&lt;=$CJ$2:$HN$2-1)*($CJ110:$HN110&gt;0),1))</f>
        <v>0</v>
      </c>
      <c r="AF110" s="78">
        <f t="array" ref="AF110">SUM(IF(($CJ$89:$HN$89=AF$89)*($CJ110:$HN110&lt;=$CJ$2:$HN$2-1)*($CJ110:$HN110&gt;0),1))</f>
        <v>0</v>
      </c>
      <c r="AG110" s="78">
        <f t="array" ref="AG110">SUM(IF(($CJ$89:$HN$89=AG$89)*($CJ110:$HN110&lt;=$CJ$2:$HN$2-1)*($CJ110:$HN110&gt;0),1))</f>
        <v>0</v>
      </c>
      <c r="AH110" s="78">
        <f t="array" ref="AH110">SUM(IF(($CJ$89:$HN$89=AH$89)*($CJ110:$HN110&lt;=$CJ$2:$HN$2-1)*($CJ110:$HN110&gt;0),1))</f>
        <v>1</v>
      </c>
      <c r="AI110" s="78">
        <f t="array" ref="AI110">SUM(IF(($CJ$89:$HN$89=AI$89)*($CJ110:$HN110&lt;=$CJ$2:$HN$2-1)*($CJ110:$HN110&gt;0),1))</f>
        <v>0</v>
      </c>
      <c r="AJ110" s="78">
        <f t="array" ref="AJ110">SUM(IF(($CJ$89:$HN$89=AJ$89)*($CJ110:$HN110&lt;=$CJ$2:$HN$2-1)*($CJ110:$HN110&gt;0),1))</f>
        <v>0</v>
      </c>
      <c r="AK110" s="78">
        <f t="array" ref="AK110">SUM(IF(($CJ$89:$HN$89=AK$89)*($CJ110:$HN110&lt;=$CJ$2:$HN$2-1)*($CJ110:$HN110&gt;0),1))</f>
        <v>0</v>
      </c>
      <c r="AL110" s="78">
        <f t="array" ref="AL110">SUM(IF(($CJ$89:$HN$89=AL$89)*($CJ110:$HN110&lt;=$CJ$2:$HN$2-1)*($CJ110:$HN110&gt;0),1))</f>
        <v>0</v>
      </c>
      <c r="AM110" s="78">
        <f t="array" ref="AM110">SUM(IF(($CJ$89:$HN$89=AM$89)*($CJ110:$HN110&lt;=$CJ$2:$HN$2-1)*($CJ110:$HN110&gt;0),1))</f>
        <v>0</v>
      </c>
      <c r="AN110" s="78">
        <f t="array" ref="AN110">SUM(IF(($CJ$89:$HN$89=AN$89)*($CJ110:$HN110&lt;=$CJ$2:$HN$2-1)*($CJ110:$HN110&gt;0),1))</f>
        <v>0</v>
      </c>
      <c r="AO110" s="78">
        <f t="array" ref="AO110">SUM(IF(($CJ$89:$HN$89=AO$89)*($CJ110:$HN110&lt;=$CJ$2:$HN$2-1)*($CJ110:$HN110&gt;0),1))</f>
        <v>0</v>
      </c>
      <c r="AP110" s="78">
        <f t="array" ref="AP110">SUM(IF(($CJ$89:$HN$89=AP$89)*($CJ110:$HN110&lt;=$CJ$2:$HN$2-1)*($CJ110:$HN110&gt;0),1))</f>
        <v>0</v>
      </c>
      <c r="AQ110" s="78">
        <f t="array" ref="AQ110">SUM(IF(($CJ$89:$HN$89=AQ$89)*($CJ110:$HN110&lt;=$CJ$2:$HN$2-1)*($CJ110:$HN110&gt;0),1))</f>
        <v>0</v>
      </c>
      <c r="AR110" s="78">
        <f t="array" ref="AR110">SUM(IF(($CJ$89:$HN$89=AR$89)*($CJ110:$HN110&lt;=$CJ$2:$HN$2-1)*($CJ110:$HN110&gt;0),1))</f>
        <v>0</v>
      </c>
      <c r="AS110" s="78">
        <f t="array" ref="AS110">SUM(IF(($CJ$89:$HN$89=AS$89)*($CJ110:$HN110&lt;=$CJ$2:$HN$2-1)*($CJ110:$HN110&gt;0),1))</f>
        <v>0</v>
      </c>
      <c r="AT110" s="78">
        <f t="array" ref="AT110">SUM(IF(($CJ$89:$HN$89=AT$89)*($CJ110:$HN110&lt;=$CJ$2:$HN$2-1)*($CJ110:$HN110&gt;0),1))</f>
        <v>0</v>
      </c>
      <c r="AU110" s="78">
        <f t="array" ref="AU110">SUM(IF(($CJ$89:$HN$89=AU$89)*($CJ110:$HN110&lt;=$CJ$2:$HN$2-1)*($CJ110:$HN110&gt;0),1))</f>
        <v>0</v>
      </c>
      <c r="AV110" s="78">
        <f t="array" ref="AV110">SUM(IF(($CJ$89:$HN$89=AV$89)*($CJ110:$HN110&lt;=$CJ$2:$HN$2-1)*($CJ110:$HN110&gt;0),1))</f>
        <v>0</v>
      </c>
      <c r="AW110" s="78">
        <f t="array" ref="AW110">SUM(IF(($CJ$89:$HN$89=AW$89)*($CJ110:$HN110&lt;=$CJ$2:$HN$2-1)*($CJ110:$HN110&gt;0),1))</f>
        <v>0</v>
      </c>
      <c r="AX110" s="78">
        <f t="array" ref="AX110">SUM(IF(($CJ$89:$HN$89=AX$89)*($CJ110:$HN110&lt;=$CJ$2:$HN$2-1)*($CJ110:$HN110&gt;0),1))</f>
        <v>0</v>
      </c>
      <c r="AY110" s="78">
        <f t="array" ref="AY110">SUM(IF(($CJ$89:$HN$89=AY$89)*($CJ110:$HN110&lt;=$CJ$2:$HN$2-1)*($CJ110:$HN110&gt;0),1))</f>
        <v>0</v>
      </c>
      <c r="AZ110" s="78">
        <f t="array" ref="AZ110">SUM(IF(($CJ$89:$HN$89=AZ$89)*($CJ110:$HN110&lt;=$CJ$2:$HN$2-1)*($CJ110:$HN110&gt;0),1))</f>
        <v>0</v>
      </c>
      <c r="BA110" s="78">
        <f t="array" ref="BA110">SUM(IF(($CJ$89:$HN$89=BA$89)*($CJ110:$HN110&lt;=$CJ$2:$HN$2-1)*($CJ110:$HN110&gt;0),1))</f>
        <v>0</v>
      </c>
      <c r="BB110" s="78">
        <f t="array" ref="BB110">SUM(IF(($CJ$89:$HN$89=BB$89)*($CJ110:$HN110&lt;=$CJ$2:$HN$2-1)*($CJ110:$HN110&gt;0),1))</f>
        <v>0</v>
      </c>
      <c r="BC110" s="78">
        <f t="array" ref="BC110">SUM(IF(($CJ$89:$HN$89=BC$89)*($CJ110:$HN110&lt;=$CJ$2:$HN$2-1)*($CJ110:$HN110&gt;0),1))</f>
        <v>0</v>
      </c>
      <c r="BD110" s="78">
        <f t="array" ref="BD110">SUM(IF(($CJ$89:$HN$89=BD$89)*($CJ110:$HN110&lt;=$CJ$2:$HN$2-1)*($CJ110:$HN110&gt;0),1))</f>
        <v>0</v>
      </c>
      <c r="BE110" s="78">
        <f t="array" ref="BE110">SUM(IF(($CJ$89:$HN$89=BE$89)*($CJ110:$HN110&lt;=$CJ$2:$HN$2-1)*($CJ110:$HN110&gt;0),1))</f>
        <v>0</v>
      </c>
      <c r="BF110" s="78">
        <f t="shared" ref="BF110:BO119" si="128">SUMIF($CJ$89:$HN$89,BF$89,$CJ110:$HN110)</f>
        <v>7</v>
      </c>
      <c r="BG110" s="78">
        <f t="shared" si="128"/>
        <v>7</v>
      </c>
      <c r="BH110" s="78">
        <f t="shared" si="128"/>
        <v>9</v>
      </c>
      <c r="BI110" s="78">
        <f t="shared" si="128"/>
        <v>5</v>
      </c>
      <c r="BJ110" s="78">
        <f t="shared" si="128"/>
        <v>7</v>
      </c>
      <c r="BK110" s="78">
        <f t="shared" si="128"/>
        <v>7</v>
      </c>
      <c r="BL110" s="78">
        <f t="shared" si="128"/>
        <v>9</v>
      </c>
      <c r="BM110" s="78">
        <f t="shared" si="128"/>
        <v>8</v>
      </c>
      <c r="BN110" s="78">
        <f t="shared" si="128"/>
        <v>0</v>
      </c>
      <c r="BO110" s="78">
        <f t="shared" si="128"/>
        <v>11</v>
      </c>
      <c r="BP110" s="78">
        <f t="shared" ref="BP110:BY119" si="129">SUMIF($CJ$89:$HN$89,BP$89,$CJ110:$HN110)</f>
        <v>8</v>
      </c>
      <c r="BQ110" s="78">
        <f t="shared" si="129"/>
        <v>9</v>
      </c>
      <c r="BR110" s="78">
        <f t="shared" si="129"/>
        <v>10</v>
      </c>
      <c r="BS110" s="78">
        <f t="shared" si="129"/>
        <v>12</v>
      </c>
      <c r="BT110" s="78">
        <f t="shared" si="129"/>
        <v>0</v>
      </c>
      <c r="BU110" s="78">
        <f t="shared" si="129"/>
        <v>0</v>
      </c>
      <c r="BV110" s="78">
        <f t="shared" si="129"/>
        <v>0</v>
      </c>
      <c r="BW110" s="78">
        <f t="shared" si="129"/>
        <v>0</v>
      </c>
      <c r="BX110" s="78">
        <f t="shared" si="129"/>
        <v>0</v>
      </c>
      <c r="BY110" s="78">
        <f t="shared" si="129"/>
        <v>0</v>
      </c>
      <c r="BZ110" s="78">
        <f t="shared" ref="BZ110:CF119" si="130">SUMIF($CJ$89:$HN$89,BZ$89,$CJ110:$HN110)</f>
        <v>0</v>
      </c>
      <c r="CA110" s="78">
        <f t="shared" si="130"/>
        <v>0</v>
      </c>
      <c r="CB110" s="78">
        <f t="shared" si="130"/>
        <v>0</v>
      </c>
      <c r="CC110" s="78">
        <f t="shared" si="130"/>
        <v>0</v>
      </c>
      <c r="CD110" s="78">
        <f t="shared" si="130"/>
        <v>0</v>
      </c>
      <c r="CE110" s="78">
        <f t="shared" si="130"/>
        <v>0</v>
      </c>
      <c r="CF110" s="78">
        <f t="shared" si="130"/>
        <v>0</v>
      </c>
      <c r="CG110" s="2" t="s">
        <v>191</v>
      </c>
      <c r="CH110" s="2" t="s">
        <v>0</v>
      </c>
      <c r="CI110" s="2">
        <v>20</v>
      </c>
      <c r="CJ110" s="91">
        <v>4</v>
      </c>
      <c r="CK110" s="91">
        <v>4</v>
      </c>
      <c r="CL110" s="91">
        <v>5</v>
      </c>
      <c r="CM110" s="91">
        <v>3</v>
      </c>
      <c r="CN110" s="91">
        <v>4</v>
      </c>
      <c r="CO110" s="91">
        <v>4</v>
      </c>
      <c r="CP110" s="91">
        <v>4</v>
      </c>
      <c r="CQ110" s="91">
        <v>4</v>
      </c>
      <c r="CR110" s="91">
        <v>5</v>
      </c>
      <c r="CS110" s="91">
        <v>4</v>
      </c>
      <c r="CT110" s="91">
        <v>5</v>
      </c>
      <c r="CU110" s="91">
        <v>5</v>
      </c>
      <c r="CV110" s="91">
        <v>6</v>
      </c>
      <c r="CW110" s="91">
        <v>3</v>
      </c>
      <c r="CX110" s="91">
        <v>3</v>
      </c>
      <c r="CY110" s="91">
        <v>4</v>
      </c>
      <c r="CZ110" s="91">
        <v>2</v>
      </c>
      <c r="DA110" s="91">
        <v>3</v>
      </c>
      <c r="DB110" s="91">
        <v>3</v>
      </c>
      <c r="DC110" s="91">
        <v>5</v>
      </c>
      <c r="DD110" s="91">
        <v>4</v>
      </c>
      <c r="DE110" s="91">
        <v>6</v>
      </c>
      <c r="DF110" s="91">
        <v>4</v>
      </c>
      <c r="DG110" s="91">
        <v>4</v>
      </c>
      <c r="DH110" s="91">
        <v>5</v>
      </c>
      <c r="DI110" s="91">
        <v>6</v>
      </c>
      <c r="EU110" s="2"/>
      <c r="EV110" s="2"/>
      <c r="EW110" s="2"/>
      <c r="EX110" s="2"/>
      <c r="EY110" s="2"/>
      <c r="EZ110" s="2"/>
    </row>
    <row r="111" spans="1:156" x14ac:dyDescent="0.25">
      <c r="A111" s="2" t="str">
        <f>IF(CI111="","",IF(CI111&lt;&gt;"NF",CH111&amp;CI111+COUNTIF($C$90:$C110,C111),CH111&amp;CI111&amp;COUNTIF($C$90:$C110,C111)))</f>
        <v>W2</v>
      </c>
      <c r="B111" s="2" t="str">
        <f t="array" aca="1" ref="B111" ca="1">INDEX(Spielerliste,MATCH(SMALL(COUNTIF(Spielerliste,"&lt;"&amp;Spielerliste),ROWS(CG$90:CG111)),COUNTIF(Spielerliste,"&lt;"&amp;Spielerliste),0))</f>
        <v>Reinhold Schachner</v>
      </c>
      <c r="C111" s="2" t="str">
        <f t="shared" si="113"/>
        <v>W2</v>
      </c>
      <c r="D111" s="2">
        <f t="array" ref="D111">SUM(($CJ111:$HN111=$CJ$2:$HN$2-1)*($CJ111:$HN111&gt;0))</f>
        <v>1</v>
      </c>
      <c r="E111" s="2">
        <f t="array" ref="E111">SUM(($CJ111:$HN111&lt;$CJ$2:$HN$2-1)*($CJ111:$HN111&gt;0))</f>
        <v>0</v>
      </c>
      <c r="F111" s="2">
        <f t="array" ref="F111">SUM(($CJ111:$HN111=$CJ$2:$HN$2+1)*($CJ111:$HN111&gt;0))</f>
        <v>12</v>
      </c>
      <c r="G111" s="2">
        <f t="array" ref="G111">SUM(($CJ111:$HN111&gt;$CJ$2:$HN$2+1)*($CJ111:$HN111&gt;0))</f>
        <v>8</v>
      </c>
      <c r="H111" s="2">
        <f t="shared" si="119"/>
        <v>1</v>
      </c>
      <c r="I111" s="2">
        <f t="shared" si="120"/>
        <v>20</v>
      </c>
      <c r="J111" s="2">
        <f t="shared" si="127"/>
        <v>56</v>
      </c>
      <c r="K111" s="2">
        <f t="shared" si="127"/>
        <v>53</v>
      </c>
      <c r="L111" s="2">
        <f t="shared" si="127"/>
        <v>0</v>
      </c>
      <c r="M111" s="2">
        <f t="shared" si="127"/>
        <v>0</v>
      </c>
      <c r="N111" s="2">
        <f t="shared" si="127"/>
        <v>0</v>
      </c>
      <c r="O111" s="2">
        <f>IF(K111&gt;0,($J111/Parameter!$B$1)-($K111/Parameter!$B$2),"")</f>
        <v>0.23076923076923084</v>
      </c>
      <c r="P111" s="2" t="str">
        <f>IF(L111&gt;0,($K111/Parameter!$B$2)-($L111/Parameter!$B$3),"")</f>
        <v/>
      </c>
      <c r="Q111" s="2" t="str">
        <f>IF(M111&gt;0,($L111/Parameter!$B$3)-($M111/Parameter!$B$4),"")</f>
        <v/>
      </c>
      <c r="R111" s="2">
        <f t="array" ref="R111">IF($J111&gt;0,SUM(($CJ111:$HN111&lt;$CJ$2:$HN$2)*($CJ111:$HN111&gt;0)*($CJ$88:$HN$88="Round 1")),"")</f>
        <v>1</v>
      </c>
      <c r="S111" s="2">
        <f t="array" ref="S111">IF($J111&gt;0,SUM(($CJ111:$HN111&gt;$CJ$2:$HN$2)*($CJ111:$HN111&gt;0)*($CJ$88:$HN$88="Round 1")),"")</f>
        <v>11</v>
      </c>
      <c r="T111" s="2">
        <f t="array" ref="T111">IF($K111&gt;0,SUM(($CJ111:$HN111&lt;$CJ$2:$HN$2)*($CJ111:$HN111&gt;0)*($CJ$88:$HN$88="Round 2")),"")</f>
        <v>0</v>
      </c>
      <c r="U111" s="2">
        <f t="array" ref="U111">IF($K111&gt;0,SUM(($CJ111:$HN111&gt;$CJ$2:$HN$2)*($CJ111:$HN111&gt;0)*($CJ$88:$HN$88="Round 2")),"")</f>
        <v>9</v>
      </c>
      <c r="V111" s="2" t="str">
        <f t="array" ref="V111">IF($L111&gt;0,SUM(($CJ111:$HN111&lt;$CJ$2:$HN$2)*($CJ111:$HN111&gt;0)*($CJ$88:$HN$88="Round 3")),"")</f>
        <v/>
      </c>
      <c r="W111" s="2" t="str">
        <f t="array" ref="W111">IF($L111&gt;0,SUM(($CJ111:$HN111&gt;$CJ$2:$HN$2)*($CJ111:$HN111&gt;0)*($CJ$88:$HN$88="Round 3")),"")</f>
        <v/>
      </c>
      <c r="X111" s="2" t="str">
        <f t="array" ref="X111">IF($M111&gt;0,SUM(($CJ111:$HN111&lt;$CJ$2:$HN$2)*($CJ111:$HN111&gt;0)*($CJ$88:$HN$88="Final")),"")</f>
        <v/>
      </c>
      <c r="Y111" s="2" t="str">
        <f t="array" ref="Y111">IF($M111&gt;0,SUM(($CJ111:$HN111&gt;$CJ$2:$HN$2)*($CJ111:$HN111&gt;0)*($CJ$88:$HN$88="Final")),"")</f>
        <v/>
      </c>
      <c r="Z111" s="2">
        <f t="shared" si="121"/>
        <v>22</v>
      </c>
      <c r="AA111" s="2">
        <f>IF(ISNUMBER($CI111)=TRUE,ROUND((2*Parameter!$B$13)-(SUM($J111:$L111)*Parameter!$B$13/Parameter!$B$12), 3),0)</f>
        <v>759.952</v>
      </c>
      <c r="AB111" s="2">
        <f>IF(AND(CG111&lt;&gt;"",CI111&lt;&gt;"NF"),INDEX('Skill-O-Meter'!$A:$A,MATCH(CG111,'Skill-O-Meter'!$C:$C,0)),"")</f>
        <v>692.60199999999998</v>
      </c>
      <c r="AC111" s="2">
        <f t="shared" si="122"/>
        <v>67.350000000000023</v>
      </c>
      <c r="AD111" s="2">
        <f t="shared" si="115"/>
        <v>309.00110999999998</v>
      </c>
      <c r="AE111" s="78">
        <f t="array" ref="AE111">SUM(IF(($CJ$89:$HN$89=AE$89)*($CJ111:$HN111&lt;=$CJ$2:$HN$2-1)*($CJ111:$HN111&gt;0),1))</f>
        <v>0</v>
      </c>
      <c r="AF111" s="78">
        <f t="array" ref="AF111">SUM(IF(($CJ$89:$HN$89=AF$89)*($CJ111:$HN111&lt;=$CJ$2:$HN$2-1)*($CJ111:$HN111&gt;0),1))</f>
        <v>0</v>
      </c>
      <c r="AG111" s="78">
        <f t="array" ref="AG111">SUM(IF(($CJ$89:$HN$89=AG$89)*($CJ111:$HN111&lt;=$CJ$2:$HN$2-1)*($CJ111:$HN111&gt;0),1))</f>
        <v>0</v>
      </c>
      <c r="AH111" s="78">
        <f t="array" ref="AH111">SUM(IF(($CJ$89:$HN$89=AH$89)*($CJ111:$HN111&lt;=$CJ$2:$HN$2-1)*($CJ111:$HN111&gt;0),1))</f>
        <v>1</v>
      </c>
      <c r="AI111" s="78">
        <f t="array" ref="AI111">SUM(IF(($CJ$89:$HN$89=AI$89)*($CJ111:$HN111&lt;=$CJ$2:$HN$2-1)*($CJ111:$HN111&gt;0),1))</f>
        <v>0</v>
      </c>
      <c r="AJ111" s="78">
        <f t="array" ref="AJ111">SUM(IF(($CJ$89:$HN$89=AJ$89)*($CJ111:$HN111&lt;=$CJ$2:$HN$2-1)*($CJ111:$HN111&gt;0),1))</f>
        <v>0</v>
      </c>
      <c r="AK111" s="78">
        <f t="array" ref="AK111">SUM(IF(($CJ$89:$HN$89=AK$89)*($CJ111:$HN111&lt;=$CJ$2:$HN$2-1)*($CJ111:$HN111&gt;0),1))</f>
        <v>0</v>
      </c>
      <c r="AL111" s="78">
        <f t="array" ref="AL111">SUM(IF(($CJ$89:$HN$89=AL$89)*($CJ111:$HN111&lt;=$CJ$2:$HN$2-1)*($CJ111:$HN111&gt;0),1))</f>
        <v>0</v>
      </c>
      <c r="AM111" s="78">
        <f t="array" ref="AM111">SUM(IF(($CJ$89:$HN$89=AM$89)*($CJ111:$HN111&lt;=$CJ$2:$HN$2-1)*($CJ111:$HN111&gt;0),1))</f>
        <v>0</v>
      </c>
      <c r="AN111" s="78">
        <f t="array" ref="AN111">SUM(IF(($CJ$89:$HN$89=AN$89)*($CJ111:$HN111&lt;=$CJ$2:$HN$2-1)*($CJ111:$HN111&gt;0),1))</f>
        <v>0</v>
      </c>
      <c r="AO111" s="78">
        <f t="array" ref="AO111">SUM(IF(($CJ$89:$HN$89=AO$89)*($CJ111:$HN111&lt;=$CJ$2:$HN$2-1)*($CJ111:$HN111&gt;0),1))</f>
        <v>0</v>
      </c>
      <c r="AP111" s="78">
        <f t="array" ref="AP111">SUM(IF(($CJ$89:$HN$89=AP$89)*($CJ111:$HN111&lt;=$CJ$2:$HN$2-1)*($CJ111:$HN111&gt;0),1))</f>
        <v>0</v>
      </c>
      <c r="AQ111" s="78">
        <f t="array" ref="AQ111">SUM(IF(($CJ$89:$HN$89=AQ$89)*($CJ111:$HN111&lt;=$CJ$2:$HN$2-1)*($CJ111:$HN111&gt;0),1))</f>
        <v>0</v>
      </c>
      <c r="AR111" s="78">
        <f t="array" ref="AR111">SUM(IF(($CJ$89:$HN$89=AR$89)*($CJ111:$HN111&lt;=$CJ$2:$HN$2-1)*($CJ111:$HN111&gt;0),1))</f>
        <v>0</v>
      </c>
      <c r="AS111" s="78">
        <f t="array" ref="AS111">SUM(IF(($CJ$89:$HN$89=AS$89)*($CJ111:$HN111&lt;=$CJ$2:$HN$2-1)*($CJ111:$HN111&gt;0),1))</f>
        <v>0</v>
      </c>
      <c r="AT111" s="78">
        <f t="array" ref="AT111">SUM(IF(($CJ$89:$HN$89=AT$89)*($CJ111:$HN111&lt;=$CJ$2:$HN$2-1)*($CJ111:$HN111&gt;0),1))</f>
        <v>0</v>
      </c>
      <c r="AU111" s="78">
        <f t="array" ref="AU111">SUM(IF(($CJ$89:$HN$89=AU$89)*($CJ111:$HN111&lt;=$CJ$2:$HN$2-1)*($CJ111:$HN111&gt;0),1))</f>
        <v>0</v>
      </c>
      <c r="AV111" s="78">
        <f t="array" ref="AV111">SUM(IF(($CJ$89:$HN$89=AV$89)*($CJ111:$HN111&lt;=$CJ$2:$HN$2-1)*($CJ111:$HN111&gt;0),1))</f>
        <v>0</v>
      </c>
      <c r="AW111" s="78">
        <f t="array" ref="AW111">SUM(IF(($CJ$89:$HN$89=AW$89)*($CJ111:$HN111&lt;=$CJ$2:$HN$2-1)*($CJ111:$HN111&gt;0),1))</f>
        <v>0</v>
      </c>
      <c r="AX111" s="78">
        <f t="array" ref="AX111">SUM(IF(($CJ$89:$HN$89=AX$89)*($CJ111:$HN111&lt;=$CJ$2:$HN$2-1)*($CJ111:$HN111&gt;0),1))</f>
        <v>0</v>
      </c>
      <c r="AY111" s="78">
        <f t="array" ref="AY111">SUM(IF(($CJ$89:$HN$89=AY$89)*($CJ111:$HN111&lt;=$CJ$2:$HN$2-1)*($CJ111:$HN111&gt;0),1))</f>
        <v>0</v>
      </c>
      <c r="AZ111" s="78">
        <f t="array" ref="AZ111">SUM(IF(($CJ$89:$HN$89=AZ$89)*($CJ111:$HN111&lt;=$CJ$2:$HN$2-1)*($CJ111:$HN111&gt;0),1))</f>
        <v>0</v>
      </c>
      <c r="BA111" s="78">
        <f t="array" ref="BA111">SUM(IF(($CJ$89:$HN$89=BA$89)*($CJ111:$HN111&lt;=$CJ$2:$HN$2-1)*($CJ111:$HN111&gt;0),1))</f>
        <v>0</v>
      </c>
      <c r="BB111" s="78">
        <f t="array" ref="BB111">SUM(IF(($CJ$89:$HN$89=BB$89)*($CJ111:$HN111&lt;=$CJ$2:$HN$2-1)*($CJ111:$HN111&gt;0),1))</f>
        <v>0</v>
      </c>
      <c r="BC111" s="78">
        <f t="array" ref="BC111">SUM(IF(($CJ$89:$HN$89=BC$89)*($CJ111:$HN111&lt;=$CJ$2:$HN$2-1)*($CJ111:$HN111&gt;0),1))</f>
        <v>0</v>
      </c>
      <c r="BD111" s="78">
        <f t="array" ref="BD111">SUM(IF(($CJ$89:$HN$89=BD$89)*($CJ111:$HN111&lt;=$CJ$2:$HN$2-1)*($CJ111:$HN111&gt;0),1))</f>
        <v>0</v>
      </c>
      <c r="BE111" s="78">
        <f t="array" ref="BE111">SUM(IF(($CJ$89:$HN$89=BE$89)*($CJ111:$HN111&lt;=$CJ$2:$HN$2-1)*($CJ111:$HN111&gt;0),1))</f>
        <v>0</v>
      </c>
      <c r="BF111" s="78">
        <f t="shared" si="128"/>
        <v>10</v>
      </c>
      <c r="BG111" s="78">
        <f t="shared" si="128"/>
        <v>7</v>
      </c>
      <c r="BH111" s="78">
        <f t="shared" si="128"/>
        <v>8</v>
      </c>
      <c r="BI111" s="78">
        <f t="shared" si="128"/>
        <v>5</v>
      </c>
      <c r="BJ111" s="78">
        <f t="shared" si="128"/>
        <v>8</v>
      </c>
      <c r="BK111" s="78">
        <f t="shared" si="128"/>
        <v>7</v>
      </c>
      <c r="BL111" s="78">
        <f t="shared" si="128"/>
        <v>7</v>
      </c>
      <c r="BM111" s="78">
        <f t="shared" si="128"/>
        <v>8</v>
      </c>
      <c r="BN111" s="78">
        <f t="shared" si="128"/>
        <v>0</v>
      </c>
      <c r="BO111" s="78">
        <f t="shared" si="128"/>
        <v>11</v>
      </c>
      <c r="BP111" s="78">
        <f t="shared" si="129"/>
        <v>10</v>
      </c>
      <c r="BQ111" s="78">
        <f t="shared" si="129"/>
        <v>8</v>
      </c>
      <c r="BR111" s="78">
        <f t="shared" si="129"/>
        <v>8</v>
      </c>
      <c r="BS111" s="78">
        <f t="shared" si="129"/>
        <v>12</v>
      </c>
      <c r="BT111" s="78">
        <f t="shared" si="129"/>
        <v>0</v>
      </c>
      <c r="BU111" s="78">
        <f t="shared" si="129"/>
        <v>0</v>
      </c>
      <c r="BV111" s="78">
        <f t="shared" si="129"/>
        <v>0</v>
      </c>
      <c r="BW111" s="78">
        <f t="shared" si="129"/>
        <v>0</v>
      </c>
      <c r="BX111" s="78">
        <f t="shared" si="129"/>
        <v>0</v>
      </c>
      <c r="BY111" s="78">
        <f t="shared" si="129"/>
        <v>0</v>
      </c>
      <c r="BZ111" s="78">
        <f t="shared" si="130"/>
        <v>0</v>
      </c>
      <c r="CA111" s="78">
        <f t="shared" si="130"/>
        <v>0</v>
      </c>
      <c r="CB111" s="78">
        <f t="shared" si="130"/>
        <v>0</v>
      </c>
      <c r="CC111" s="78">
        <f t="shared" si="130"/>
        <v>0</v>
      </c>
      <c r="CD111" s="78">
        <f t="shared" si="130"/>
        <v>0</v>
      </c>
      <c r="CE111" s="78">
        <f t="shared" si="130"/>
        <v>0</v>
      </c>
      <c r="CF111" s="78">
        <f t="shared" si="130"/>
        <v>0</v>
      </c>
      <c r="CG111" s="2" t="s">
        <v>561</v>
      </c>
      <c r="CH111" s="2" t="s">
        <v>10</v>
      </c>
      <c r="CI111" s="2">
        <v>2</v>
      </c>
      <c r="CJ111" s="91">
        <v>5</v>
      </c>
      <c r="CK111" s="91">
        <v>3</v>
      </c>
      <c r="CL111" s="91">
        <v>4</v>
      </c>
      <c r="CM111" s="91">
        <v>2</v>
      </c>
      <c r="CN111" s="91">
        <v>4</v>
      </c>
      <c r="CO111" s="91">
        <v>4</v>
      </c>
      <c r="CP111" s="91">
        <v>4</v>
      </c>
      <c r="CQ111" s="91">
        <v>4</v>
      </c>
      <c r="CR111" s="91">
        <v>6</v>
      </c>
      <c r="CS111" s="91">
        <v>5</v>
      </c>
      <c r="CT111" s="91">
        <v>4</v>
      </c>
      <c r="CU111" s="91">
        <v>5</v>
      </c>
      <c r="CV111" s="91">
        <v>6</v>
      </c>
      <c r="CW111" s="91">
        <v>5</v>
      </c>
      <c r="CX111" s="91">
        <v>4</v>
      </c>
      <c r="CY111" s="91">
        <v>4</v>
      </c>
      <c r="CZ111" s="91">
        <v>3</v>
      </c>
      <c r="DA111" s="91">
        <v>4</v>
      </c>
      <c r="DB111" s="91">
        <v>3</v>
      </c>
      <c r="DC111" s="91">
        <v>3</v>
      </c>
      <c r="DD111" s="91">
        <v>4</v>
      </c>
      <c r="DE111" s="91">
        <v>5</v>
      </c>
      <c r="DF111" s="91">
        <v>5</v>
      </c>
      <c r="DG111" s="91">
        <v>4</v>
      </c>
      <c r="DH111" s="91">
        <v>3</v>
      </c>
      <c r="DI111" s="91">
        <v>6</v>
      </c>
      <c r="EU111" s="2"/>
      <c r="EV111" s="2"/>
      <c r="EW111" s="2"/>
      <c r="EX111" s="2"/>
      <c r="EY111" s="2"/>
      <c r="EZ111" s="2"/>
    </row>
    <row r="112" spans="1:156" x14ac:dyDescent="0.25">
      <c r="A112" s="2" t="str">
        <f>IF(CI112="","",IF(CI112&lt;&gt;"NF",CH112&amp;CI112+COUNTIF($C$90:$C111,C112),CH112&amp;CI112&amp;COUNTIF($C$90:$C111,C112)))</f>
        <v>W3</v>
      </c>
      <c r="B112" s="2" t="str">
        <f t="array" aca="1" ref="B112" ca="1">INDEX(Spielerliste,MATCH(SMALL(COUNTIF(Spielerliste,"&lt;"&amp;Spielerliste),ROWS(CG$90:CG112)),COUNTIF(Spielerliste,"&lt;"&amp;Spielerliste),0))</f>
        <v>Richard Fasching</v>
      </c>
      <c r="C112" s="2" t="str">
        <f t="shared" si="113"/>
        <v>W3</v>
      </c>
      <c r="D112" s="2">
        <f t="array" ref="D112">SUM(($CJ112:$HN112=$CJ$2:$HN$2-1)*($CJ112:$HN112&gt;0))</f>
        <v>1</v>
      </c>
      <c r="E112" s="2">
        <f t="array" ref="E112">SUM(($CJ112:$HN112&lt;$CJ$2:$HN$2-1)*($CJ112:$HN112&gt;0))</f>
        <v>0</v>
      </c>
      <c r="F112" s="2">
        <f t="array" ref="F112">SUM(($CJ112:$HN112=$CJ$2:$HN$2+1)*($CJ112:$HN112&gt;0))</f>
        <v>10</v>
      </c>
      <c r="G112" s="2">
        <f t="array" ref="G112">SUM(($CJ112:$HN112&gt;$CJ$2:$HN$2+1)*($CJ112:$HN112&gt;0))</f>
        <v>7</v>
      </c>
      <c r="H112" s="2">
        <f t="shared" si="119"/>
        <v>1</v>
      </c>
      <c r="I112" s="2">
        <f t="shared" si="120"/>
        <v>17</v>
      </c>
      <c r="J112" s="2">
        <f t="shared" si="127"/>
        <v>54</v>
      </c>
      <c r="K112" s="2">
        <f t="shared" si="127"/>
        <v>56</v>
      </c>
      <c r="L112" s="2">
        <f t="shared" si="127"/>
        <v>0</v>
      </c>
      <c r="M112" s="2">
        <f t="shared" si="127"/>
        <v>0</v>
      </c>
      <c r="N112" s="2">
        <f t="shared" si="127"/>
        <v>0</v>
      </c>
      <c r="O112" s="2">
        <f>IF(K112&gt;0,($J112/Parameter!$B$1)-($K112/Parameter!$B$2),"")</f>
        <v>-0.1538461538461533</v>
      </c>
      <c r="P112" s="2" t="str">
        <f>IF(L112&gt;0,($K112/Parameter!$B$2)-($L112/Parameter!$B$3),"")</f>
        <v/>
      </c>
      <c r="Q112" s="2" t="str">
        <f>IF(M112&gt;0,($L112/Parameter!$B$3)-($M112/Parameter!$B$4),"")</f>
        <v/>
      </c>
      <c r="R112" s="2">
        <f t="array" ref="R112">IF($J112&gt;0,SUM(($CJ112:$HN112&lt;$CJ$2:$HN$2)*($CJ112:$HN112&gt;0)*($CJ$88:$HN$88="Round 1")),"")</f>
        <v>0</v>
      </c>
      <c r="S112" s="2">
        <f t="array" ref="S112">IF($J112&gt;0,SUM(($CJ112:$HN112&gt;$CJ$2:$HN$2)*($CJ112:$HN112&gt;0)*($CJ$88:$HN$88="Round 1")),"")</f>
        <v>9</v>
      </c>
      <c r="T112" s="2">
        <f t="array" ref="T112">IF($K112&gt;0,SUM(($CJ112:$HN112&lt;$CJ$2:$HN$2)*($CJ112:$HN112&gt;0)*($CJ$88:$HN$88="Round 2")),"")</f>
        <v>1</v>
      </c>
      <c r="U112" s="2">
        <f t="array" ref="U112">IF($K112&gt;0,SUM(($CJ112:$HN112&gt;$CJ$2:$HN$2)*($CJ112:$HN112&gt;0)*($CJ$88:$HN$88="Round 2")),"")</f>
        <v>8</v>
      </c>
      <c r="V112" s="2" t="str">
        <f t="array" ref="V112">IF($L112&gt;0,SUM(($CJ112:$HN112&lt;$CJ$2:$HN$2)*($CJ112:$HN112&gt;0)*($CJ$88:$HN$88="Round 3")),"")</f>
        <v/>
      </c>
      <c r="W112" s="2" t="str">
        <f t="array" ref="W112">IF($L112&gt;0,SUM(($CJ112:$HN112&gt;$CJ$2:$HN$2)*($CJ112:$HN112&gt;0)*($CJ$88:$HN$88="Round 3")),"")</f>
        <v/>
      </c>
      <c r="X112" s="2" t="str">
        <f t="array" ref="X112">IF($M112&gt;0,SUM(($CJ112:$HN112&lt;$CJ$2:$HN$2)*($CJ112:$HN112&gt;0)*($CJ$88:$HN$88="Final")),"")</f>
        <v/>
      </c>
      <c r="Y112" s="2" t="str">
        <f t="array" ref="Y112">IF($M112&gt;0,SUM(($CJ112:$HN112&gt;$CJ$2:$HN$2)*($CJ112:$HN112&gt;0)*($CJ$88:$HN$88="Final")),"")</f>
        <v/>
      </c>
      <c r="Z112" s="2">
        <f t="shared" si="121"/>
        <v>23</v>
      </c>
      <c r="AA112" s="2">
        <f>IF(ISNUMBER($CI112)=TRUE,ROUND((2*Parameter!$B$13)-(SUM($J112:$L112)*Parameter!$B$13/Parameter!$B$12), 3),0)</f>
        <v>748.54200000000003</v>
      </c>
      <c r="AB112" s="2">
        <f>IF(AND(CG112&lt;&gt;"",CI112&lt;&gt;"NF"),INDEX('Skill-O-Meter'!$A:$A,MATCH(CG112,'Skill-O-Meter'!$C:$C,0)),"")</f>
        <v>711.08399999999995</v>
      </c>
      <c r="AC112" s="2">
        <f t="shared" si="122"/>
        <v>37.458000000000084</v>
      </c>
      <c r="AD112" s="2">
        <f t="shared" si="115"/>
        <v>310.00112000000001</v>
      </c>
      <c r="AE112" s="78">
        <f t="array" ref="AE112">SUM(IF(($CJ$89:$HN$89=AE$89)*($CJ112:$HN112&lt;=$CJ$2:$HN$2-1)*($CJ112:$HN112&gt;0),1))</f>
        <v>0</v>
      </c>
      <c r="AF112" s="78">
        <f t="array" ref="AF112">SUM(IF(($CJ$89:$HN$89=AF$89)*($CJ112:$HN112&lt;=$CJ$2:$HN$2-1)*($CJ112:$HN112&gt;0),1))</f>
        <v>1</v>
      </c>
      <c r="AG112" s="78">
        <f t="array" ref="AG112">SUM(IF(($CJ$89:$HN$89=AG$89)*($CJ112:$HN112&lt;=$CJ$2:$HN$2-1)*($CJ112:$HN112&gt;0),1))</f>
        <v>0</v>
      </c>
      <c r="AH112" s="78">
        <f t="array" ref="AH112">SUM(IF(($CJ$89:$HN$89=AH$89)*($CJ112:$HN112&lt;=$CJ$2:$HN$2-1)*($CJ112:$HN112&gt;0),1))</f>
        <v>0</v>
      </c>
      <c r="AI112" s="78">
        <f t="array" ref="AI112">SUM(IF(($CJ$89:$HN$89=AI$89)*($CJ112:$HN112&lt;=$CJ$2:$HN$2-1)*($CJ112:$HN112&gt;0),1))</f>
        <v>0</v>
      </c>
      <c r="AJ112" s="78">
        <f t="array" ref="AJ112">SUM(IF(($CJ$89:$HN$89=AJ$89)*($CJ112:$HN112&lt;=$CJ$2:$HN$2-1)*($CJ112:$HN112&gt;0),1))</f>
        <v>0</v>
      </c>
      <c r="AK112" s="78">
        <f t="array" ref="AK112">SUM(IF(($CJ$89:$HN$89=AK$89)*($CJ112:$HN112&lt;=$CJ$2:$HN$2-1)*($CJ112:$HN112&gt;0),1))</f>
        <v>0</v>
      </c>
      <c r="AL112" s="78">
        <f t="array" ref="AL112">SUM(IF(($CJ$89:$HN$89=AL$89)*($CJ112:$HN112&lt;=$CJ$2:$HN$2-1)*($CJ112:$HN112&gt;0),1))</f>
        <v>0</v>
      </c>
      <c r="AM112" s="78">
        <f t="array" ref="AM112">SUM(IF(($CJ$89:$HN$89=AM$89)*($CJ112:$HN112&lt;=$CJ$2:$HN$2-1)*($CJ112:$HN112&gt;0),1))</f>
        <v>0</v>
      </c>
      <c r="AN112" s="78">
        <f t="array" ref="AN112">SUM(IF(($CJ$89:$HN$89=AN$89)*($CJ112:$HN112&lt;=$CJ$2:$HN$2-1)*($CJ112:$HN112&gt;0),1))</f>
        <v>0</v>
      </c>
      <c r="AO112" s="78">
        <f t="array" ref="AO112">SUM(IF(($CJ$89:$HN$89=AO$89)*($CJ112:$HN112&lt;=$CJ$2:$HN$2-1)*($CJ112:$HN112&gt;0),1))</f>
        <v>0</v>
      </c>
      <c r="AP112" s="78">
        <f t="array" ref="AP112">SUM(IF(($CJ$89:$HN$89=AP$89)*($CJ112:$HN112&lt;=$CJ$2:$HN$2-1)*($CJ112:$HN112&gt;0),1))</f>
        <v>0</v>
      </c>
      <c r="AQ112" s="78">
        <f t="array" ref="AQ112">SUM(IF(($CJ$89:$HN$89=AQ$89)*($CJ112:$HN112&lt;=$CJ$2:$HN$2-1)*($CJ112:$HN112&gt;0),1))</f>
        <v>0</v>
      </c>
      <c r="AR112" s="78">
        <f t="array" ref="AR112">SUM(IF(($CJ$89:$HN$89=AR$89)*($CJ112:$HN112&lt;=$CJ$2:$HN$2-1)*($CJ112:$HN112&gt;0),1))</f>
        <v>0</v>
      </c>
      <c r="AS112" s="78">
        <f t="array" ref="AS112">SUM(IF(($CJ$89:$HN$89=AS$89)*($CJ112:$HN112&lt;=$CJ$2:$HN$2-1)*($CJ112:$HN112&gt;0),1))</f>
        <v>0</v>
      </c>
      <c r="AT112" s="78">
        <f t="array" ref="AT112">SUM(IF(($CJ$89:$HN$89=AT$89)*($CJ112:$HN112&lt;=$CJ$2:$HN$2-1)*($CJ112:$HN112&gt;0),1))</f>
        <v>0</v>
      </c>
      <c r="AU112" s="78">
        <f t="array" ref="AU112">SUM(IF(($CJ$89:$HN$89=AU$89)*($CJ112:$HN112&lt;=$CJ$2:$HN$2-1)*($CJ112:$HN112&gt;0),1))</f>
        <v>0</v>
      </c>
      <c r="AV112" s="78">
        <f t="array" ref="AV112">SUM(IF(($CJ$89:$HN$89=AV$89)*($CJ112:$HN112&lt;=$CJ$2:$HN$2-1)*($CJ112:$HN112&gt;0),1))</f>
        <v>0</v>
      </c>
      <c r="AW112" s="78">
        <f t="array" ref="AW112">SUM(IF(($CJ$89:$HN$89=AW$89)*($CJ112:$HN112&lt;=$CJ$2:$HN$2-1)*($CJ112:$HN112&gt;0),1))</f>
        <v>0</v>
      </c>
      <c r="AX112" s="78">
        <f t="array" ref="AX112">SUM(IF(($CJ$89:$HN$89=AX$89)*($CJ112:$HN112&lt;=$CJ$2:$HN$2-1)*($CJ112:$HN112&gt;0),1))</f>
        <v>0</v>
      </c>
      <c r="AY112" s="78">
        <f t="array" ref="AY112">SUM(IF(($CJ$89:$HN$89=AY$89)*($CJ112:$HN112&lt;=$CJ$2:$HN$2-1)*($CJ112:$HN112&gt;0),1))</f>
        <v>0</v>
      </c>
      <c r="AZ112" s="78">
        <f t="array" ref="AZ112">SUM(IF(($CJ$89:$HN$89=AZ$89)*($CJ112:$HN112&lt;=$CJ$2:$HN$2-1)*($CJ112:$HN112&gt;0),1))</f>
        <v>0</v>
      </c>
      <c r="BA112" s="78">
        <f t="array" ref="BA112">SUM(IF(($CJ$89:$HN$89=BA$89)*($CJ112:$HN112&lt;=$CJ$2:$HN$2-1)*($CJ112:$HN112&gt;0),1))</f>
        <v>0</v>
      </c>
      <c r="BB112" s="78">
        <f t="array" ref="BB112">SUM(IF(($CJ$89:$HN$89=BB$89)*($CJ112:$HN112&lt;=$CJ$2:$HN$2-1)*($CJ112:$HN112&gt;0),1))</f>
        <v>0</v>
      </c>
      <c r="BC112" s="78">
        <f t="array" ref="BC112">SUM(IF(($CJ$89:$HN$89=BC$89)*($CJ112:$HN112&lt;=$CJ$2:$HN$2-1)*($CJ112:$HN112&gt;0),1))</f>
        <v>0</v>
      </c>
      <c r="BD112" s="78">
        <f t="array" ref="BD112">SUM(IF(($CJ$89:$HN$89=BD$89)*($CJ112:$HN112&lt;=$CJ$2:$HN$2-1)*($CJ112:$HN112&gt;0),1))</f>
        <v>0</v>
      </c>
      <c r="BE112" s="78">
        <f t="array" ref="BE112">SUM(IF(($CJ$89:$HN$89=BE$89)*($CJ112:$HN112&lt;=$CJ$2:$HN$2-1)*($CJ112:$HN112&gt;0),1))</f>
        <v>0</v>
      </c>
      <c r="BF112" s="78">
        <f t="shared" si="128"/>
        <v>6</v>
      </c>
      <c r="BG112" s="78">
        <f t="shared" si="128"/>
        <v>5</v>
      </c>
      <c r="BH112" s="78">
        <f t="shared" si="128"/>
        <v>11</v>
      </c>
      <c r="BI112" s="78">
        <f t="shared" si="128"/>
        <v>8</v>
      </c>
      <c r="BJ112" s="78">
        <f t="shared" si="128"/>
        <v>7</v>
      </c>
      <c r="BK112" s="78">
        <f t="shared" si="128"/>
        <v>12</v>
      </c>
      <c r="BL112" s="78">
        <f t="shared" si="128"/>
        <v>8</v>
      </c>
      <c r="BM112" s="78">
        <f t="shared" si="128"/>
        <v>7</v>
      </c>
      <c r="BN112" s="78">
        <f t="shared" si="128"/>
        <v>0</v>
      </c>
      <c r="BO112" s="78">
        <f t="shared" si="128"/>
        <v>11</v>
      </c>
      <c r="BP112" s="78">
        <f t="shared" si="129"/>
        <v>9</v>
      </c>
      <c r="BQ112" s="78">
        <f t="shared" si="129"/>
        <v>6</v>
      </c>
      <c r="BR112" s="78">
        <f t="shared" si="129"/>
        <v>10</v>
      </c>
      <c r="BS112" s="78">
        <f t="shared" si="129"/>
        <v>10</v>
      </c>
      <c r="BT112" s="78">
        <f t="shared" si="129"/>
        <v>0</v>
      </c>
      <c r="BU112" s="78">
        <f t="shared" si="129"/>
        <v>0</v>
      </c>
      <c r="BV112" s="78">
        <f t="shared" si="129"/>
        <v>0</v>
      </c>
      <c r="BW112" s="78">
        <f t="shared" si="129"/>
        <v>0</v>
      </c>
      <c r="BX112" s="78">
        <f t="shared" si="129"/>
        <v>0</v>
      </c>
      <c r="BY112" s="78">
        <f t="shared" si="129"/>
        <v>0</v>
      </c>
      <c r="BZ112" s="78">
        <f t="shared" si="130"/>
        <v>0</v>
      </c>
      <c r="CA112" s="78">
        <f t="shared" si="130"/>
        <v>0</v>
      </c>
      <c r="CB112" s="78">
        <f t="shared" si="130"/>
        <v>0</v>
      </c>
      <c r="CC112" s="78">
        <f t="shared" si="130"/>
        <v>0</v>
      </c>
      <c r="CD112" s="78">
        <f t="shared" si="130"/>
        <v>0</v>
      </c>
      <c r="CE112" s="78">
        <f t="shared" si="130"/>
        <v>0</v>
      </c>
      <c r="CF112" s="78">
        <f t="shared" si="130"/>
        <v>0</v>
      </c>
      <c r="CG112" s="2" t="s">
        <v>550</v>
      </c>
      <c r="CH112" s="2" t="s">
        <v>10</v>
      </c>
      <c r="CI112" s="2">
        <v>3</v>
      </c>
      <c r="CJ112" s="91">
        <v>3</v>
      </c>
      <c r="CK112" s="91">
        <v>3</v>
      </c>
      <c r="CL112" s="91">
        <v>6</v>
      </c>
      <c r="CM112" s="91">
        <v>4</v>
      </c>
      <c r="CN112" s="91">
        <v>4</v>
      </c>
      <c r="CO112" s="91">
        <v>6</v>
      </c>
      <c r="CP112" s="91">
        <v>4</v>
      </c>
      <c r="CQ112" s="91">
        <v>4</v>
      </c>
      <c r="CR112" s="91">
        <v>5</v>
      </c>
      <c r="CS112" s="91">
        <v>3</v>
      </c>
      <c r="CT112" s="91">
        <v>3</v>
      </c>
      <c r="CU112" s="91">
        <v>4</v>
      </c>
      <c r="CV112" s="91">
        <v>5</v>
      </c>
      <c r="CW112" s="91">
        <v>3</v>
      </c>
      <c r="CX112" s="91">
        <v>2</v>
      </c>
      <c r="CY112" s="91">
        <v>5</v>
      </c>
      <c r="CZ112" s="91">
        <v>4</v>
      </c>
      <c r="DA112" s="91">
        <v>3</v>
      </c>
      <c r="DB112" s="91">
        <v>6</v>
      </c>
      <c r="DC112" s="91">
        <v>4</v>
      </c>
      <c r="DD112" s="91">
        <v>3</v>
      </c>
      <c r="DE112" s="91">
        <v>6</v>
      </c>
      <c r="DF112" s="91">
        <v>6</v>
      </c>
      <c r="DG112" s="91">
        <v>3</v>
      </c>
      <c r="DH112" s="91">
        <v>6</v>
      </c>
      <c r="DI112" s="91">
        <v>5</v>
      </c>
      <c r="EU112" s="2"/>
      <c r="EV112" s="2"/>
      <c r="EW112" s="2"/>
      <c r="EX112" s="2"/>
      <c r="EY112" s="2"/>
      <c r="EZ112" s="2"/>
    </row>
    <row r="113" spans="1:156" x14ac:dyDescent="0.25">
      <c r="A113" s="2" t="str">
        <f>IF(CI113="","",IF(CI113&lt;&gt;"NF",CH113&amp;CI113+COUNTIF($C$90:$C112,C113),CH113&amp;CI113&amp;COUNTIF($C$90:$C112,C113)))</f>
        <v>M21</v>
      </c>
      <c r="B113" s="2" t="str">
        <f t="array" aca="1" ref="B113" ca="1">INDEX(Spielerliste,MATCH(SMALL(COUNTIF(Spielerliste,"&lt;"&amp;Spielerliste),ROWS(CG$90:CG113)),COUNTIF(Spielerliste,"&lt;"&amp;Spielerliste),0))</f>
        <v>Rudolf Haag</v>
      </c>
      <c r="C113" s="2" t="str">
        <f t="shared" si="113"/>
        <v>M21</v>
      </c>
      <c r="D113" s="2">
        <f t="array" ref="D113">SUM(($CJ113:$HN113=$CJ$2:$HN$2-1)*($CJ113:$HN113&gt;0))</f>
        <v>0</v>
      </c>
      <c r="E113" s="2">
        <f t="array" ref="E113">SUM(($CJ113:$HN113&lt;$CJ$2:$HN$2-1)*($CJ113:$HN113&gt;0))</f>
        <v>0</v>
      </c>
      <c r="F113" s="2">
        <f t="array" ref="F113">SUM(($CJ113:$HN113=$CJ$2:$HN$2+1)*($CJ113:$HN113&gt;0))</f>
        <v>10</v>
      </c>
      <c r="G113" s="2">
        <f t="array" ref="G113">SUM(($CJ113:$HN113&gt;$CJ$2:$HN$2+1)*($CJ113:$HN113&gt;0))</f>
        <v>8</v>
      </c>
      <c r="H113" s="2">
        <f t="shared" si="119"/>
        <v>0</v>
      </c>
      <c r="I113" s="2">
        <f t="shared" si="120"/>
        <v>18</v>
      </c>
      <c r="J113" s="2">
        <f t="shared" si="127"/>
        <v>59</v>
      </c>
      <c r="K113" s="2">
        <f t="shared" si="127"/>
        <v>52</v>
      </c>
      <c r="L113" s="2">
        <f t="shared" si="127"/>
        <v>0</v>
      </c>
      <c r="M113" s="2">
        <f t="shared" si="127"/>
        <v>0</v>
      </c>
      <c r="N113" s="2">
        <f t="shared" si="127"/>
        <v>0</v>
      </c>
      <c r="O113" s="2">
        <f>IF(K113&gt;0,($J113/Parameter!$B$1)-($K113/Parameter!$B$2),"")</f>
        <v>0.53846153846153832</v>
      </c>
      <c r="P113" s="2" t="str">
        <f>IF(L113&gt;0,($K113/Parameter!$B$2)-($L113/Parameter!$B$3),"")</f>
        <v/>
      </c>
      <c r="Q113" s="2" t="str">
        <f>IF(M113&gt;0,($L113/Parameter!$B$3)-($M113/Parameter!$B$4),"")</f>
        <v/>
      </c>
      <c r="R113" s="2">
        <f t="array" ref="R113">IF($J113&gt;0,SUM(($CJ113:$HN113&lt;$CJ$2:$HN$2)*($CJ113:$HN113&gt;0)*($CJ$88:$HN$88="Round 1")),"")</f>
        <v>0</v>
      </c>
      <c r="S113" s="2">
        <f t="array" ref="S113">IF($J113&gt;0,SUM(($CJ113:$HN113&gt;$CJ$2:$HN$2)*($CJ113:$HN113&gt;0)*($CJ$88:$HN$88="Round 1")),"")</f>
        <v>9</v>
      </c>
      <c r="T113" s="2">
        <f t="array" ref="T113">IF($K113&gt;0,SUM(($CJ113:$HN113&lt;$CJ$2:$HN$2)*($CJ113:$HN113&gt;0)*($CJ$88:$HN$88="Round 2")),"")</f>
        <v>0</v>
      </c>
      <c r="U113" s="2">
        <f t="array" ref="U113">IF($K113&gt;0,SUM(($CJ113:$HN113&gt;$CJ$2:$HN$2)*($CJ113:$HN113&gt;0)*($CJ$88:$HN$88="Round 2")),"")</f>
        <v>9</v>
      </c>
      <c r="V113" s="2" t="str">
        <f t="array" ref="V113">IF($L113&gt;0,SUM(($CJ113:$HN113&lt;$CJ$2:$HN$2)*($CJ113:$HN113&gt;0)*($CJ$88:$HN$88="Round 3")),"")</f>
        <v/>
      </c>
      <c r="W113" s="2" t="str">
        <f t="array" ref="W113">IF($L113&gt;0,SUM(($CJ113:$HN113&gt;$CJ$2:$HN$2)*($CJ113:$HN113&gt;0)*($CJ$88:$HN$88="Round 3")),"")</f>
        <v/>
      </c>
      <c r="X113" s="2" t="str">
        <f t="array" ref="X113">IF($M113&gt;0,SUM(($CJ113:$HN113&lt;$CJ$2:$HN$2)*($CJ113:$HN113&gt;0)*($CJ$88:$HN$88="Final")),"")</f>
        <v/>
      </c>
      <c r="Y113" s="2" t="str">
        <f t="array" ref="Y113">IF($M113&gt;0,SUM(($CJ113:$HN113&gt;$CJ$2:$HN$2)*($CJ113:$HN113&gt;0)*($CJ$88:$HN$88="Final")),"")</f>
        <v/>
      </c>
      <c r="Z113" s="2">
        <f t="shared" si="121"/>
        <v>24</v>
      </c>
      <c r="AA113" s="2">
        <f>IF(ISNUMBER($CI113)=TRUE,ROUND((2*Parameter!$B$13)-(SUM($J113:$L113)*Parameter!$B$13/Parameter!$B$12), 3),0)</f>
        <v>737.13099999999997</v>
      </c>
      <c r="AB113" s="2">
        <f>IF(AND(CG113&lt;&gt;"",CI113&lt;&gt;"NF"),INDEX('Skill-O-Meter'!$A:$A,MATCH(CG113,'Skill-O-Meter'!$C:$C,0)),"")</f>
        <v>610.98800000000006</v>
      </c>
      <c r="AC113" s="2">
        <f t="shared" si="122"/>
        <v>126.14299999999992</v>
      </c>
      <c r="AD113" s="2">
        <f t="shared" si="115"/>
        <v>311.00112999999999</v>
      </c>
      <c r="AE113" s="78">
        <f t="array" ref="AE113">SUM(IF(($CJ$89:$HN$89=AE$89)*($CJ113:$HN113&lt;=$CJ$2:$HN$2-1)*($CJ113:$HN113&gt;0),1))</f>
        <v>0</v>
      </c>
      <c r="AF113" s="78">
        <f t="array" ref="AF113">SUM(IF(($CJ$89:$HN$89=AF$89)*($CJ113:$HN113&lt;=$CJ$2:$HN$2-1)*($CJ113:$HN113&gt;0),1))</f>
        <v>0</v>
      </c>
      <c r="AG113" s="78">
        <f t="array" ref="AG113">SUM(IF(($CJ$89:$HN$89=AG$89)*($CJ113:$HN113&lt;=$CJ$2:$HN$2-1)*($CJ113:$HN113&gt;0),1))</f>
        <v>0</v>
      </c>
      <c r="AH113" s="78">
        <f t="array" ref="AH113">SUM(IF(($CJ$89:$HN$89=AH$89)*($CJ113:$HN113&lt;=$CJ$2:$HN$2-1)*($CJ113:$HN113&gt;0),1))</f>
        <v>0</v>
      </c>
      <c r="AI113" s="78">
        <f t="array" ref="AI113">SUM(IF(($CJ$89:$HN$89=AI$89)*($CJ113:$HN113&lt;=$CJ$2:$HN$2-1)*($CJ113:$HN113&gt;0),1))</f>
        <v>0</v>
      </c>
      <c r="AJ113" s="78">
        <f t="array" ref="AJ113">SUM(IF(($CJ$89:$HN$89=AJ$89)*($CJ113:$HN113&lt;=$CJ$2:$HN$2-1)*($CJ113:$HN113&gt;0),1))</f>
        <v>0</v>
      </c>
      <c r="AK113" s="78">
        <f t="array" ref="AK113">SUM(IF(($CJ$89:$HN$89=AK$89)*($CJ113:$HN113&lt;=$CJ$2:$HN$2-1)*($CJ113:$HN113&gt;0),1))</f>
        <v>0</v>
      </c>
      <c r="AL113" s="78">
        <f t="array" ref="AL113">SUM(IF(($CJ$89:$HN$89=AL$89)*($CJ113:$HN113&lt;=$CJ$2:$HN$2-1)*($CJ113:$HN113&gt;0),1))</f>
        <v>0</v>
      </c>
      <c r="AM113" s="78">
        <f t="array" ref="AM113">SUM(IF(($CJ$89:$HN$89=AM$89)*($CJ113:$HN113&lt;=$CJ$2:$HN$2-1)*($CJ113:$HN113&gt;0),1))</f>
        <v>0</v>
      </c>
      <c r="AN113" s="78">
        <f t="array" ref="AN113">SUM(IF(($CJ$89:$HN$89=AN$89)*($CJ113:$HN113&lt;=$CJ$2:$HN$2-1)*($CJ113:$HN113&gt;0),1))</f>
        <v>0</v>
      </c>
      <c r="AO113" s="78">
        <f t="array" ref="AO113">SUM(IF(($CJ$89:$HN$89=AO$89)*($CJ113:$HN113&lt;=$CJ$2:$HN$2-1)*($CJ113:$HN113&gt;0),1))</f>
        <v>0</v>
      </c>
      <c r="AP113" s="78">
        <f t="array" ref="AP113">SUM(IF(($CJ$89:$HN$89=AP$89)*($CJ113:$HN113&lt;=$CJ$2:$HN$2-1)*($CJ113:$HN113&gt;0),1))</f>
        <v>0</v>
      </c>
      <c r="AQ113" s="78">
        <f t="array" ref="AQ113">SUM(IF(($CJ$89:$HN$89=AQ$89)*($CJ113:$HN113&lt;=$CJ$2:$HN$2-1)*($CJ113:$HN113&gt;0),1))</f>
        <v>0</v>
      </c>
      <c r="AR113" s="78">
        <f t="array" ref="AR113">SUM(IF(($CJ$89:$HN$89=AR$89)*($CJ113:$HN113&lt;=$CJ$2:$HN$2-1)*($CJ113:$HN113&gt;0),1))</f>
        <v>0</v>
      </c>
      <c r="AS113" s="78">
        <f t="array" ref="AS113">SUM(IF(($CJ$89:$HN$89=AS$89)*($CJ113:$HN113&lt;=$CJ$2:$HN$2-1)*($CJ113:$HN113&gt;0),1))</f>
        <v>0</v>
      </c>
      <c r="AT113" s="78">
        <f t="array" ref="AT113">SUM(IF(($CJ$89:$HN$89=AT$89)*($CJ113:$HN113&lt;=$CJ$2:$HN$2-1)*($CJ113:$HN113&gt;0),1))</f>
        <v>0</v>
      </c>
      <c r="AU113" s="78">
        <f t="array" ref="AU113">SUM(IF(($CJ$89:$HN$89=AU$89)*($CJ113:$HN113&lt;=$CJ$2:$HN$2-1)*($CJ113:$HN113&gt;0),1))</f>
        <v>0</v>
      </c>
      <c r="AV113" s="78">
        <f t="array" ref="AV113">SUM(IF(($CJ$89:$HN$89=AV$89)*($CJ113:$HN113&lt;=$CJ$2:$HN$2-1)*($CJ113:$HN113&gt;0),1))</f>
        <v>0</v>
      </c>
      <c r="AW113" s="78">
        <f t="array" ref="AW113">SUM(IF(($CJ$89:$HN$89=AW$89)*($CJ113:$HN113&lt;=$CJ$2:$HN$2-1)*($CJ113:$HN113&gt;0),1))</f>
        <v>0</v>
      </c>
      <c r="AX113" s="78">
        <f t="array" ref="AX113">SUM(IF(($CJ$89:$HN$89=AX$89)*($CJ113:$HN113&lt;=$CJ$2:$HN$2-1)*($CJ113:$HN113&gt;0),1))</f>
        <v>0</v>
      </c>
      <c r="AY113" s="78">
        <f t="array" ref="AY113">SUM(IF(($CJ$89:$HN$89=AY$89)*($CJ113:$HN113&lt;=$CJ$2:$HN$2-1)*($CJ113:$HN113&gt;0),1))</f>
        <v>0</v>
      </c>
      <c r="AZ113" s="78">
        <f t="array" ref="AZ113">SUM(IF(($CJ$89:$HN$89=AZ$89)*($CJ113:$HN113&lt;=$CJ$2:$HN$2-1)*($CJ113:$HN113&gt;0),1))</f>
        <v>0</v>
      </c>
      <c r="BA113" s="78">
        <f t="array" ref="BA113">SUM(IF(($CJ$89:$HN$89=BA$89)*($CJ113:$HN113&lt;=$CJ$2:$HN$2-1)*($CJ113:$HN113&gt;0),1))</f>
        <v>0</v>
      </c>
      <c r="BB113" s="78">
        <f t="array" ref="BB113">SUM(IF(($CJ$89:$HN$89=BB$89)*($CJ113:$HN113&lt;=$CJ$2:$HN$2-1)*($CJ113:$HN113&gt;0),1))</f>
        <v>0</v>
      </c>
      <c r="BC113" s="78">
        <f t="array" ref="BC113">SUM(IF(($CJ$89:$HN$89=BC$89)*($CJ113:$HN113&lt;=$CJ$2:$HN$2-1)*($CJ113:$HN113&gt;0),1))</f>
        <v>0</v>
      </c>
      <c r="BD113" s="78">
        <f t="array" ref="BD113">SUM(IF(($CJ$89:$HN$89=BD$89)*($CJ113:$HN113&lt;=$CJ$2:$HN$2-1)*($CJ113:$HN113&gt;0),1))</f>
        <v>0</v>
      </c>
      <c r="BE113" s="78">
        <f t="array" ref="BE113">SUM(IF(($CJ$89:$HN$89=BE$89)*($CJ113:$HN113&lt;=$CJ$2:$HN$2-1)*($CJ113:$HN113&gt;0),1))</f>
        <v>0</v>
      </c>
      <c r="BF113" s="78">
        <f t="shared" si="128"/>
        <v>11</v>
      </c>
      <c r="BG113" s="78">
        <f t="shared" si="128"/>
        <v>6</v>
      </c>
      <c r="BH113" s="78">
        <f t="shared" si="128"/>
        <v>8</v>
      </c>
      <c r="BI113" s="78">
        <f t="shared" si="128"/>
        <v>8</v>
      </c>
      <c r="BJ113" s="78">
        <f t="shared" si="128"/>
        <v>8</v>
      </c>
      <c r="BK113" s="78">
        <f t="shared" si="128"/>
        <v>7</v>
      </c>
      <c r="BL113" s="78">
        <f t="shared" si="128"/>
        <v>7</v>
      </c>
      <c r="BM113" s="78">
        <f t="shared" si="128"/>
        <v>7</v>
      </c>
      <c r="BN113" s="78">
        <f t="shared" si="128"/>
        <v>0</v>
      </c>
      <c r="BO113" s="78">
        <f t="shared" si="128"/>
        <v>9</v>
      </c>
      <c r="BP113" s="78">
        <f t="shared" si="129"/>
        <v>10</v>
      </c>
      <c r="BQ113" s="78">
        <f t="shared" si="129"/>
        <v>11</v>
      </c>
      <c r="BR113" s="78">
        <f t="shared" si="129"/>
        <v>8</v>
      </c>
      <c r="BS113" s="78">
        <f t="shared" si="129"/>
        <v>11</v>
      </c>
      <c r="BT113" s="78">
        <f t="shared" si="129"/>
        <v>0</v>
      </c>
      <c r="BU113" s="78">
        <f t="shared" si="129"/>
        <v>0</v>
      </c>
      <c r="BV113" s="78">
        <f t="shared" si="129"/>
        <v>0</v>
      </c>
      <c r="BW113" s="78">
        <f t="shared" si="129"/>
        <v>0</v>
      </c>
      <c r="BX113" s="78">
        <f t="shared" si="129"/>
        <v>0</v>
      </c>
      <c r="BY113" s="78">
        <f t="shared" si="129"/>
        <v>0</v>
      </c>
      <c r="BZ113" s="78">
        <f t="shared" si="130"/>
        <v>0</v>
      </c>
      <c r="CA113" s="78">
        <f t="shared" si="130"/>
        <v>0</v>
      </c>
      <c r="CB113" s="78">
        <f t="shared" si="130"/>
        <v>0</v>
      </c>
      <c r="CC113" s="78">
        <f t="shared" si="130"/>
        <v>0</v>
      </c>
      <c r="CD113" s="78">
        <f t="shared" si="130"/>
        <v>0</v>
      </c>
      <c r="CE113" s="78">
        <f t="shared" si="130"/>
        <v>0</v>
      </c>
      <c r="CF113" s="78">
        <f t="shared" si="130"/>
        <v>0</v>
      </c>
      <c r="CG113" s="2" t="s">
        <v>325</v>
      </c>
      <c r="CH113" s="2" t="s">
        <v>0</v>
      </c>
      <c r="CI113" s="2">
        <v>21</v>
      </c>
      <c r="CJ113" s="91">
        <v>7</v>
      </c>
      <c r="CK113" s="91">
        <v>3</v>
      </c>
      <c r="CL113" s="91">
        <v>4</v>
      </c>
      <c r="CM113" s="91">
        <v>4</v>
      </c>
      <c r="CN113" s="91">
        <v>5</v>
      </c>
      <c r="CO113" s="91">
        <v>3</v>
      </c>
      <c r="CP113" s="91">
        <v>3</v>
      </c>
      <c r="CQ113" s="91">
        <v>3</v>
      </c>
      <c r="CR113" s="91">
        <v>5</v>
      </c>
      <c r="CS113" s="91">
        <v>5</v>
      </c>
      <c r="CT113" s="91">
        <v>6</v>
      </c>
      <c r="CU113" s="91">
        <v>5</v>
      </c>
      <c r="CV113" s="91">
        <v>6</v>
      </c>
      <c r="CW113" s="91">
        <v>4</v>
      </c>
      <c r="CX113" s="91">
        <v>3</v>
      </c>
      <c r="CY113" s="91">
        <v>4</v>
      </c>
      <c r="CZ113" s="91">
        <v>4</v>
      </c>
      <c r="DA113" s="91">
        <v>3</v>
      </c>
      <c r="DB113" s="91">
        <v>4</v>
      </c>
      <c r="DC113" s="91">
        <v>4</v>
      </c>
      <c r="DD113" s="91">
        <v>4</v>
      </c>
      <c r="DE113" s="91">
        <v>4</v>
      </c>
      <c r="DF113" s="91">
        <v>5</v>
      </c>
      <c r="DG113" s="91">
        <v>5</v>
      </c>
      <c r="DH113" s="91">
        <v>3</v>
      </c>
      <c r="DI113" s="91">
        <v>5</v>
      </c>
      <c r="EU113" s="2"/>
      <c r="EV113" s="2"/>
      <c r="EW113" s="2"/>
      <c r="EX113" s="2"/>
      <c r="EY113" s="2"/>
      <c r="EZ113" s="2"/>
    </row>
    <row r="114" spans="1:156" x14ac:dyDescent="0.25">
      <c r="A114" s="2" t="str">
        <f>IF(CI114="","",IF(CI114&lt;&gt;"NF",CH114&amp;CI114+COUNTIF($C$90:$C113,C114),CH114&amp;CI114&amp;COUNTIF($C$90:$C113,C114)))</f>
        <v>W4</v>
      </c>
      <c r="B114" s="2" t="str">
        <f t="array" aca="1" ref="B114" ca="1">INDEX(Spielerliste,MATCH(SMALL(COUNTIF(Spielerliste,"&lt;"&amp;Spielerliste),ROWS(CG$90:CG114)),COUNTIF(Spielerliste,"&lt;"&amp;Spielerliste),0))</f>
        <v>Sebastian Sattler</v>
      </c>
      <c r="C114" s="2" t="str">
        <f t="shared" si="113"/>
        <v>W4</v>
      </c>
      <c r="D114" s="2">
        <f t="array" ref="D114">SUM(($CJ114:$HN114=$CJ$2:$HN$2-1)*($CJ114:$HN114&gt;0))</f>
        <v>0</v>
      </c>
      <c r="E114" s="2">
        <f t="array" ref="E114">SUM(($CJ114:$HN114&lt;$CJ$2:$HN$2-1)*($CJ114:$HN114&gt;0))</f>
        <v>0</v>
      </c>
      <c r="F114" s="2">
        <f t="array" ref="F114">SUM(($CJ114:$HN114=$CJ$2:$HN$2+1)*($CJ114:$HN114&gt;0))</f>
        <v>15</v>
      </c>
      <c r="G114" s="2">
        <f t="array" ref="G114">SUM(($CJ114:$HN114&gt;$CJ$2:$HN$2+1)*($CJ114:$HN114&gt;0))</f>
        <v>7</v>
      </c>
      <c r="H114" s="2">
        <f t="shared" si="119"/>
        <v>0</v>
      </c>
      <c r="I114" s="2">
        <f t="shared" si="120"/>
        <v>22</v>
      </c>
      <c r="J114" s="2">
        <f t="shared" si="127"/>
        <v>57</v>
      </c>
      <c r="K114" s="2">
        <f t="shared" si="127"/>
        <v>56</v>
      </c>
      <c r="L114" s="2">
        <f t="shared" si="127"/>
        <v>0</v>
      </c>
      <c r="M114" s="2">
        <f t="shared" si="127"/>
        <v>0</v>
      </c>
      <c r="N114" s="2">
        <f t="shared" si="127"/>
        <v>0</v>
      </c>
      <c r="O114" s="2">
        <f>IF(K114&gt;0,($J114/Parameter!$B$1)-($K114/Parameter!$B$2),"")</f>
        <v>7.6923076923077538E-2</v>
      </c>
      <c r="P114" s="2" t="str">
        <f>IF(L114&gt;0,($K114/Parameter!$B$2)-($L114/Parameter!$B$3),"")</f>
        <v/>
      </c>
      <c r="Q114" s="2" t="str">
        <f>IF(M114&gt;0,($L114/Parameter!$B$3)-($M114/Parameter!$B$4),"")</f>
        <v/>
      </c>
      <c r="R114" s="2">
        <f t="array" ref="R114">IF($J114&gt;0,SUM(($CJ114:$HN114&lt;$CJ$2:$HN$2)*($CJ114:$HN114&gt;0)*($CJ$88:$HN$88="Round 1")),"")</f>
        <v>0</v>
      </c>
      <c r="S114" s="2">
        <f t="array" ref="S114">IF($J114&gt;0,SUM(($CJ114:$HN114&gt;$CJ$2:$HN$2)*($CJ114:$HN114&gt;0)*($CJ$88:$HN$88="Round 1")),"")</f>
        <v>11</v>
      </c>
      <c r="T114" s="2">
        <f t="array" ref="T114">IF($K114&gt;0,SUM(($CJ114:$HN114&lt;$CJ$2:$HN$2)*($CJ114:$HN114&gt;0)*($CJ$88:$HN$88="Round 2")),"")</f>
        <v>0</v>
      </c>
      <c r="U114" s="2">
        <f t="array" ref="U114">IF($K114&gt;0,SUM(($CJ114:$HN114&gt;$CJ$2:$HN$2)*($CJ114:$HN114&gt;0)*($CJ$88:$HN$88="Round 2")),"")</f>
        <v>11</v>
      </c>
      <c r="V114" s="2" t="str">
        <f t="array" ref="V114">IF($L114&gt;0,SUM(($CJ114:$HN114&lt;$CJ$2:$HN$2)*($CJ114:$HN114&gt;0)*($CJ$88:$HN$88="Round 3")),"")</f>
        <v/>
      </c>
      <c r="W114" s="2" t="str">
        <f t="array" ref="W114">IF($L114&gt;0,SUM(($CJ114:$HN114&gt;$CJ$2:$HN$2)*($CJ114:$HN114&gt;0)*($CJ$88:$HN$88="Round 3")),"")</f>
        <v/>
      </c>
      <c r="X114" s="2" t="str">
        <f t="array" ref="X114">IF($M114&gt;0,SUM(($CJ114:$HN114&lt;$CJ$2:$HN$2)*($CJ114:$HN114&gt;0)*($CJ$88:$HN$88="Final")),"")</f>
        <v/>
      </c>
      <c r="Y114" s="2" t="str">
        <f t="array" ref="Y114">IF($M114&gt;0,SUM(($CJ114:$HN114&gt;$CJ$2:$HN$2)*($CJ114:$HN114&gt;0)*($CJ$88:$HN$88="Final")),"")</f>
        <v/>
      </c>
      <c r="Z114" s="2">
        <f t="shared" si="121"/>
        <v>25</v>
      </c>
      <c r="AA114" s="2">
        <f>IF(ISNUMBER($CI114)=TRUE,ROUND((2*Parameter!$B$13)-(SUM($J114:$L114)*Parameter!$B$13/Parameter!$B$12), 3),0)</f>
        <v>714.30899999999997</v>
      </c>
      <c r="AB114" s="2">
        <f>IF(AND(CG114&lt;&gt;"",CI114&lt;&gt;"NF"),INDEX('Skill-O-Meter'!$A:$A,MATCH(CG114,'Skill-O-Meter'!$C:$C,0)),"")</f>
        <v>673.33299999999997</v>
      </c>
      <c r="AC114" s="2">
        <f t="shared" si="122"/>
        <v>40.975999999999999</v>
      </c>
      <c r="AD114" s="2">
        <f t="shared" si="115"/>
        <v>313.00114000000002</v>
      </c>
      <c r="AE114" s="78">
        <f t="array" ref="AE114">SUM(IF(($CJ$89:$HN$89=AE$89)*($CJ114:$HN114&lt;=$CJ$2:$HN$2-1)*($CJ114:$HN114&gt;0),1))</f>
        <v>0</v>
      </c>
      <c r="AF114" s="78">
        <f t="array" ref="AF114">SUM(IF(($CJ$89:$HN$89=AF$89)*($CJ114:$HN114&lt;=$CJ$2:$HN$2-1)*($CJ114:$HN114&gt;0),1))</f>
        <v>0</v>
      </c>
      <c r="AG114" s="78">
        <f t="array" ref="AG114">SUM(IF(($CJ$89:$HN$89=AG$89)*($CJ114:$HN114&lt;=$CJ$2:$HN$2-1)*($CJ114:$HN114&gt;0),1))</f>
        <v>0</v>
      </c>
      <c r="AH114" s="78">
        <f t="array" ref="AH114">SUM(IF(($CJ$89:$HN$89=AH$89)*($CJ114:$HN114&lt;=$CJ$2:$HN$2-1)*($CJ114:$HN114&gt;0),1))</f>
        <v>0</v>
      </c>
      <c r="AI114" s="78">
        <f t="array" ref="AI114">SUM(IF(($CJ$89:$HN$89=AI$89)*($CJ114:$HN114&lt;=$CJ$2:$HN$2-1)*($CJ114:$HN114&gt;0),1))</f>
        <v>0</v>
      </c>
      <c r="AJ114" s="78">
        <f t="array" ref="AJ114">SUM(IF(($CJ$89:$HN$89=AJ$89)*($CJ114:$HN114&lt;=$CJ$2:$HN$2-1)*($CJ114:$HN114&gt;0),1))</f>
        <v>0</v>
      </c>
      <c r="AK114" s="78">
        <f t="array" ref="AK114">SUM(IF(($CJ$89:$HN$89=AK$89)*($CJ114:$HN114&lt;=$CJ$2:$HN$2-1)*($CJ114:$HN114&gt;0),1))</f>
        <v>0</v>
      </c>
      <c r="AL114" s="78">
        <f t="array" ref="AL114">SUM(IF(($CJ$89:$HN$89=AL$89)*($CJ114:$HN114&lt;=$CJ$2:$HN$2-1)*($CJ114:$HN114&gt;0),1))</f>
        <v>0</v>
      </c>
      <c r="AM114" s="78">
        <f t="array" ref="AM114">SUM(IF(($CJ$89:$HN$89=AM$89)*($CJ114:$HN114&lt;=$CJ$2:$HN$2-1)*($CJ114:$HN114&gt;0),1))</f>
        <v>0</v>
      </c>
      <c r="AN114" s="78">
        <f t="array" ref="AN114">SUM(IF(($CJ$89:$HN$89=AN$89)*($CJ114:$HN114&lt;=$CJ$2:$HN$2-1)*($CJ114:$HN114&gt;0),1))</f>
        <v>0</v>
      </c>
      <c r="AO114" s="78">
        <f t="array" ref="AO114">SUM(IF(($CJ$89:$HN$89=AO$89)*($CJ114:$HN114&lt;=$CJ$2:$HN$2-1)*($CJ114:$HN114&gt;0),1))</f>
        <v>0</v>
      </c>
      <c r="AP114" s="78">
        <f t="array" ref="AP114">SUM(IF(($CJ$89:$HN$89=AP$89)*($CJ114:$HN114&lt;=$CJ$2:$HN$2-1)*($CJ114:$HN114&gt;0),1))</f>
        <v>0</v>
      </c>
      <c r="AQ114" s="78">
        <f t="array" ref="AQ114">SUM(IF(($CJ$89:$HN$89=AQ$89)*($CJ114:$HN114&lt;=$CJ$2:$HN$2-1)*($CJ114:$HN114&gt;0),1))</f>
        <v>0</v>
      </c>
      <c r="AR114" s="78">
        <f t="array" ref="AR114">SUM(IF(($CJ$89:$HN$89=AR$89)*($CJ114:$HN114&lt;=$CJ$2:$HN$2-1)*($CJ114:$HN114&gt;0),1))</f>
        <v>0</v>
      </c>
      <c r="AS114" s="78">
        <f t="array" ref="AS114">SUM(IF(($CJ$89:$HN$89=AS$89)*($CJ114:$HN114&lt;=$CJ$2:$HN$2-1)*($CJ114:$HN114&gt;0),1))</f>
        <v>0</v>
      </c>
      <c r="AT114" s="78">
        <f t="array" ref="AT114">SUM(IF(($CJ$89:$HN$89=AT$89)*($CJ114:$HN114&lt;=$CJ$2:$HN$2-1)*($CJ114:$HN114&gt;0),1))</f>
        <v>0</v>
      </c>
      <c r="AU114" s="78">
        <f t="array" ref="AU114">SUM(IF(($CJ$89:$HN$89=AU$89)*($CJ114:$HN114&lt;=$CJ$2:$HN$2-1)*($CJ114:$HN114&gt;0),1))</f>
        <v>0</v>
      </c>
      <c r="AV114" s="78">
        <f t="array" ref="AV114">SUM(IF(($CJ$89:$HN$89=AV$89)*($CJ114:$HN114&lt;=$CJ$2:$HN$2-1)*($CJ114:$HN114&gt;0),1))</f>
        <v>0</v>
      </c>
      <c r="AW114" s="78">
        <f t="array" ref="AW114">SUM(IF(($CJ$89:$HN$89=AW$89)*($CJ114:$HN114&lt;=$CJ$2:$HN$2-1)*($CJ114:$HN114&gt;0),1))</f>
        <v>0</v>
      </c>
      <c r="AX114" s="78">
        <f t="array" ref="AX114">SUM(IF(($CJ$89:$HN$89=AX$89)*($CJ114:$HN114&lt;=$CJ$2:$HN$2-1)*($CJ114:$HN114&gt;0),1))</f>
        <v>0</v>
      </c>
      <c r="AY114" s="78">
        <f t="array" ref="AY114">SUM(IF(($CJ$89:$HN$89=AY$89)*($CJ114:$HN114&lt;=$CJ$2:$HN$2-1)*($CJ114:$HN114&gt;0),1))</f>
        <v>0</v>
      </c>
      <c r="AZ114" s="78">
        <f t="array" ref="AZ114">SUM(IF(($CJ$89:$HN$89=AZ$89)*($CJ114:$HN114&lt;=$CJ$2:$HN$2-1)*($CJ114:$HN114&gt;0),1))</f>
        <v>0</v>
      </c>
      <c r="BA114" s="78">
        <f t="array" ref="BA114">SUM(IF(($CJ$89:$HN$89=BA$89)*($CJ114:$HN114&lt;=$CJ$2:$HN$2-1)*($CJ114:$HN114&gt;0),1))</f>
        <v>0</v>
      </c>
      <c r="BB114" s="78">
        <f t="array" ref="BB114">SUM(IF(($CJ$89:$HN$89=BB$89)*($CJ114:$HN114&lt;=$CJ$2:$HN$2-1)*($CJ114:$HN114&gt;0),1))</f>
        <v>0</v>
      </c>
      <c r="BC114" s="78">
        <f t="array" ref="BC114">SUM(IF(($CJ$89:$HN$89=BC$89)*($CJ114:$HN114&lt;=$CJ$2:$HN$2-1)*($CJ114:$HN114&gt;0),1))</f>
        <v>0</v>
      </c>
      <c r="BD114" s="78">
        <f t="array" ref="BD114">SUM(IF(($CJ$89:$HN$89=BD$89)*($CJ114:$HN114&lt;=$CJ$2:$HN$2-1)*($CJ114:$HN114&gt;0),1))</f>
        <v>0</v>
      </c>
      <c r="BE114" s="78">
        <f t="array" ref="BE114">SUM(IF(($CJ$89:$HN$89=BE$89)*($CJ114:$HN114&lt;=$CJ$2:$HN$2-1)*($CJ114:$HN114&gt;0),1))</f>
        <v>0</v>
      </c>
      <c r="BF114" s="78">
        <f t="shared" si="128"/>
        <v>8</v>
      </c>
      <c r="BG114" s="78">
        <f t="shared" si="128"/>
        <v>7</v>
      </c>
      <c r="BH114" s="78">
        <f t="shared" si="128"/>
        <v>9</v>
      </c>
      <c r="BI114" s="78">
        <f t="shared" si="128"/>
        <v>7</v>
      </c>
      <c r="BJ114" s="78">
        <f t="shared" si="128"/>
        <v>8</v>
      </c>
      <c r="BK114" s="78">
        <f t="shared" si="128"/>
        <v>9</v>
      </c>
      <c r="BL114" s="78">
        <f t="shared" si="128"/>
        <v>7</v>
      </c>
      <c r="BM114" s="78">
        <f t="shared" si="128"/>
        <v>7</v>
      </c>
      <c r="BN114" s="78">
        <f t="shared" si="128"/>
        <v>0</v>
      </c>
      <c r="BO114" s="78">
        <f t="shared" si="128"/>
        <v>13</v>
      </c>
      <c r="BP114" s="78">
        <f t="shared" si="129"/>
        <v>10</v>
      </c>
      <c r="BQ114" s="78">
        <f t="shared" si="129"/>
        <v>8</v>
      </c>
      <c r="BR114" s="78">
        <f t="shared" si="129"/>
        <v>9</v>
      </c>
      <c r="BS114" s="78">
        <f t="shared" si="129"/>
        <v>11</v>
      </c>
      <c r="BT114" s="78">
        <f t="shared" si="129"/>
        <v>0</v>
      </c>
      <c r="BU114" s="78">
        <f t="shared" si="129"/>
        <v>0</v>
      </c>
      <c r="BV114" s="78">
        <f t="shared" si="129"/>
        <v>0</v>
      </c>
      <c r="BW114" s="78">
        <f t="shared" si="129"/>
        <v>0</v>
      </c>
      <c r="BX114" s="78">
        <f t="shared" si="129"/>
        <v>0</v>
      </c>
      <c r="BY114" s="78">
        <f t="shared" si="129"/>
        <v>0</v>
      </c>
      <c r="BZ114" s="78">
        <f t="shared" si="130"/>
        <v>0</v>
      </c>
      <c r="CA114" s="78">
        <f t="shared" si="130"/>
        <v>0</v>
      </c>
      <c r="CB114" s="78">
        <f t="shared" si="130"/>
        <v>0</v>
      </c>
      <c r="CC114" s="78">
        <f t="shared" si="130"/>
        <v>0</v>
      </c>
      <c r="CD114" s="78">
        <f t="shared" si="130"/>
        <v>0</v>
      </c>
      <c r="CE114" s="78">
        <f t="shared" si="130"/>
        <v>0</v>
      </c>
      <c r="CF114" s="78">
        <f t="shared" si="130"/>
        <v>0</v>
      </c>
      <c r="CG114" s="2" t="s">
        <v>326</v>
      </c>
      <c r="CH114" s="2" t="s">
        <v>10</v>
      </c>
      <c r="CI114" s="2">
        <v>4</v>
      </c>
      <c r="CJ114" s="91">
        <v>4</v>
      </c>
      <c r="CK114" s="91">
        <v>3</v>
      </c>
      <c r="CL114" s="91">
        <v>4</v>
      </c>
      <c r="CM114" s="91">
        <v>3</v>
      </c>
      <c r="CN114" s="91">
        <v>4</v>
      </c>
      <c r="CO114" s="91">
        <v>5</v>
      </c>
      <c r="CP114" s="91">
        <v>4</v>
      </c>
      <c r="CQ114" s="91">
        <v>4</v>
      </c>
      <c r="CR114" s="91">
        <v>6</v>
      </c>
      <c r="CS114" s="91">
        <v>6</v>
      </c>
      <c r="CT114" s="91">
        <v>4</v>
      </c>
      <c r="CU114" s="91">
        <v>4</v>
      </c>
      <c r="CV114" s="91">
        <v>6</v>
      </c>
      <c r="CW114" s="91">
        <v>4</v>
      </c>
      <c r="CX114" s="91">
        <v>4</v>
      </c>
      <c r="CY114" s="91">
        <v>5</v>
      </c>
      <c r="CZ114" s="91">
        <v>4</v>
      </c>
      <c r="DA114" s="91">
        <v>4</v>
      </c>
      <c r="DB114" s="91">
        <v>4</v>
      </c>
      <c r="DC114" s="91">
        <v>3</v>
      </c>
      <c r="DD114" s="91">
        <v>3</v>
      </c>
      <c r="DE114" s="91">
        <v>7</v>
      </c>
      <c r="DF114" s="91">
        <v>4</v>
      </c>
      <c r="DG114" s="91">
        <v>4</v>
      </c>
      <c r="DH114" s="91">
        <v>5</v>
      </c>
      <c r="DI114" s="91">
        <v>5</v>
      </c>
      <c r="EU114" s="2"/>
      <c r="EV114" s="2"/>
      <c r="EW114" s="2"/>
      <c r="EX114" s="2"/>
      <c r="EY114" s="2"/>
      <c r="EZ114" s="2"/>
    </row>
    <row r="115" spans="1:156" x14ac:dyDescent="0.25">
      <c r="A115" s="2" t="str">
        <f>IF(CI115="","",IF(CI115&lt;&gt;"NF",CH115&amp;CI115+COUNTIF($C$90:$C114,C115),CH115&amp;CI115&amp;COUNTIF($C$90:$C114,C115)))</f>
        <v>M22</v>
      </c>
      <c r="B115" s="2" t="str">
        <f t="array" aca="1" ref="B115" ca="1">INDEX(Spielerliste,MATCH(SMALL(COUNTIF(Spielerliste,"&lt;"&amp;Spielerliste),ROWS(CG$90:CG115)),COUNTIF(Spielerliste,"&lt;"&amp;Spielerliste),0))</f>
        <v>Susanne Giendl</v>
      </c>
      <c r="C115" s="2" t="str">
        <f t="shared" si="113"/>
        <v>M22</v>
      </c>
      <c r="D115" s="2">
        <f t="array" ref="D115">SUM(($CJ115:$HN115=$CJ$2:$HN$2-1)*($CJ115:$HN115&gt;0))</f>
        <v>0</v>
      </c>
      <c r="E115" s="2">
        <f t="array" ref="E115">SUM(($CJ115:$HN115&lt;$CJ$2:$HN$2-1)*($CJ115:$HN115&gt;0))</f>
        <v>0</v>
      </c>
      <c r="F115" s="2">
        <f t="array" ref="F115">SUM(($CJ115:$HN115=$CJ$2:$HN$2+1)*($CJ115:$HN115&gt;0))</f>
        <v>14</v>
      </c>
      <c r="G115" s="2">
        <f t="array" ref="G115">SUM(($CJ115:$HN115&gt;$CJ$2:$HN$2+1)*($CJ115:$HN115&gt;0))</f>
        <v>7</v>
      </c>
      <c r="H115" s="2">
        <f t="shared" si="119"/>
        <v>0</v>
      </c>
      <c r="I115" s="2">
        <f t="shared" si="120"/>
        <v>21</v>
      </c>
      <c r="J115" s="2">
        <f t="shared" si="127"/>
        <v>58</v>
      </c>
      <c r="K115" s="2">
        <f t="shared" si="127"/>
        <v>56</v>
      </c>
      <c r="L115" s="2">
        <f t="shared" si="127"/>
        <v>0</v>
      </c>
      <c r="M115" s="2">
        <f t="shared" si="127"/>
        <v>0</v>
      </c>
      <c r="N115" s="2">
        <f t="shared" si="127"/>
        <v>0</v>
      </c>
      <c r="O115" s="2">
        <f>IF(K115&gt;0,($J115/Parameter!$B$1)-($K115/Parameter!$B$2),"")</f>
        <v>0.15384615384615419</v>
      </c>
      <c r="P115" s="2" t="str">
        <f>IF(L115&gt;0,($K115/Parameter!$B$2)-($L115/Parameter!$B$3),"")</f>
        <v/>
      </c>
      <c r="Q115" s="2" t="str">
        <f>IF(M115&gt;0,($L115/Parameter!$B$3)-($M115/Parameter!$B$4),"")</f>
        <v/>
      </c>
      <c r="R115" s="2">
        <f t="array" ref="R115">IF($J115&gt;0,SUM(($CJ115:$HN115&lt;$CJ$2:$HN$2)*($CJ115:$HN115&gt;0)*($CJ$88:$HN$88="Round 1")),"")</f>
        <v>0</v>
      </c>
      <c r="S115" s="2">
        <f t="array" ref="S115">IF($J115&gt;0,SUM(($CJ115:$HN115&gt;$CJ$2:$HN$2)*($CJ115:$HN115&gt;0)*($CJ$88:$HN$88="Round 1")),"")</f>
        <v>10</v>
      </c>
      <c r="T115" s="2">
        <f t="array" ref="T115">IF($K115&gt;0,SUM(($CJ115:$HN115&lt;$CJ$2:$HN$2)*($CJ115:$HN115&gt;0)*($CJ$88:$HN$88="Round 2")),"")</f>
        <v>0</v>
      </c>
      <c r="U115" s="2">
        <f t="array" ref="U115">IF($K115&gt;0,SUM(($CJ115:$HN115&gt;$CJ$2:$HN$2)*($CJ115:$HN115&gt;0)*($CJ$88:$HN$88="Round 2")),"")</f>
        <v>11</v>
      </c>
      <c r="V115" s="2" t="str">
        <f t="array" ref="V115">IF($L115&gt;0,SUM(($CJ115:$HN115&lt;$CJ$2:$HN$2)*($CJ115:$HN115&gt;0)*($CJ$88:$HN$88="Round 3")),"")</f>
        <v/>
      </c>
      <c r="W115" s="2" t="str">
        <f t="array" ref="W115">IF($L115&gt;0,SUM(($CJ115:$HN115&gt;$CJ$2:$HN$2)*($CJ115:$HN115&gt;0)*($CJ$88:$HN$88="Round 3")),"")</f>
        <v/>
      </c>
      <c r="X115" s="2" t="str">
        <f t="array" ref="X115">IF($M115&gt;0,SUM(($CJ115:$HN115&lt;$CJ$2:$HN$2)*($CJ115:$HN115&gt;0)*($CJ$88:$HN$88="Final")),"")</f>
        <v/>
      </c>
      <c r="Y115" s="2" t="str">
        <f t="array" ref="Y115">IF($M115&gt;0,SUM(($CJ115:$HN115&gt;$CJ$2:$HN$2)*($CJ115:$HN115&gt;0)*($CJ$88:$HN$88="Final")),"")</f>
        <v/>
      </c>
      <c r="Z115" s="2">
        <f t="shared" si="121"/>
        <v>26</v>
      </c>
      <c r="AA115" s="2">
        <f>IF(ISNUMBER($CI115)=TRUE,ROUND((2*Parameter!$B$13)-(SUM($J115:$L115)*Parameter!$B$13/Parameter!$B$12), 3),0)</f>
        <v>702.899</v>
      </c>
      <c r="AB115" s="2">
        <f>IF(AND(CG115&lt;&gt;"",CI115&lt;&gt;"NF"),INDEX('Skill-O-Meter'!$A:$A,MATCH(CG115,'Skill-O-Meter'!$C:$C,0)),"")</f>
        <v>617.21799999999996</v>
      </c>
      <c r="AC115" s="2">
        <f t="shared" si="122"/>
        <v>85.68100000000004</v>
      </c>
      <c r="AD115" s="2">
        <f t="shared" si="115"/>
        <v>314.00115</v>
      </c>
      <c r="AE115" s="78">
        <f t="array" ref="AE115">SUM(IF(($CJ$89:$HN$89=AE$89)*($CJ115:$HN115&lt;=$CJ$2:$HN$2-1)*($CJ115:$HN115&gt;0),1))</f>
        <v>0</v>
      </c>
      <c r="AF115" s="78">
        <f t="array" ref="AF115">SUM(IF(($CJ$89:$HN$89=AF$89)*($CJ115:$HN115&lt;=$CJ$2:$HN$2-1)*($CJ115:$HN115&gt;0),1))</f>
        <v>0</v>
      </c>
      <c r="AG115" s="78">
        <f t="array" ref="AG115">SUM(IF(($CJ$89:$HN$89=AG$89)*($CJ115:$HN115&lt;=$CJ$2:$HN$2-1)*($CJ115:$HN115&gt;0),1))</f>
        <v>0</v>
      </c>
      <c r="AH115" s="78">
        <f t="array" ref="AH115">SUM(IF(($CJ$89:$HN$89=AH$89)*($CJ115:$HN115&lt;=$CJ$2:$HN$2-1)*($CJ115:$HN115&gt;0),1))</f>
        <v>0</v>
      </c>
      <c r="AI115" s="78">
        <f t="array" ref="AI115">SUM(IF(($CJ$89:$HN$89=AI$89)*($CJ115:$HN115&lt;=$CJ$2:$HN$2-1)*($CJ115:$HN115&gt;0),1))</f>
        <v>0</v>
      </c>
      <c r="AJ115" s="78">
        <f t="array" ref="AJ115">SUM(IF(($CJ$89:$HN$89=AJ$89)*($CJ115:$HN115&lt;=$CJ$2:$HN$2-1)*($CJ115:$HN115&gt;0),1))</f>
        <v>0</v>
      </c>
      <c r="AK115" s="78">
        <f t="array" ref="AK115">SUM(IF(($CJ$89:$HN$89=AK$89)*($CJ115:$HN115&lt;=$CJ$2:$HN$2-1)*($CJ115:$HN115&gt;0),1))</f>
        <v>0</v>
      </c>
      <c r="AL115" s="78">
        <f t="array" ref="AL115">SUM(IF(($CJ$89:$HN$89=AL$89)*($CJ115:$HN115&lt;=$CJ$2:$HN$2-1)*($CJ115:$HN115&gt;0),1))</f>
        <v>0</v>
      </c>
      <c r="AM115" s="78">
        <f t="array" ref="AM115">SUM(IF(($CJ$89:$HN$89=AM$89)*($CJ115:$HN115&lt;=$CJ$2:$HN$2-1)*($CJ115:$HN115&gt;0),1))</f>
        <v>0</v>
      </c>
      <c r="AN115" s="78">
        <f t="array" ref="AN115">SUM(IF(($CJ$89:$HN$89=AN$89)*($CJ115:$HN115&lt;=$CJ$2:$HN$2-1)*($CJ115:$HN115&gt;0),1))</f>
        <v>0</v>
      </c>
      <c r="AO115" s="78">
        <f t="array" ref="AO115">SUM(IF(($CJ$89:$HN$89=AO$89)*($CJ115:$HN115&lt;=$CJ$2:$HN$2-1)*($CJ115:$HN115&gt;0),1))</f>
        <v>0</v>
      </c>
      <c r="AP115" s="78">
        <f t="array" ref="AP115">SUM(IF(($CJ$89:$HN$89=AP$89)*($CJ115:$HN115&lt;=$CJ$2:$HN$2-1)*($CJ115:$HN115&gt;0),1))</f>
        <v>0</v>
      </c>
      <c r="AQ115" s="78">
        <f t="array" ref="AQ115">SUM(IF(($CJ$89:$HN$89=AQ$89)*($CJ115:$HN115&lt;=$CJ$2:$HN$2-1)*($CJ115:$HN115&gt;0),1))</f>
        <v>0</v>
      </c>
      <c r="AR115" s="78">
        <f t="array" ref="AR115">SUM(IF(($CJ$89:$HN$89=AR$89)*($CJ115:$HN115&lt;=$CJ$2:$HN$2-1)*($CJ115:$HN115&gt;0),1))</f>
        <v>0</v>
      </c>
      <c r="AS115" s="78">
        <f t="array" ref="AS115">SUM(IF(($CJ$89:$HN$89=AS$89)*($CJ115:$HN115&lt;=$CJ$2:$HN$2-1)*($CJ115:$HN115&gt;0),1))</f>
        <v>0</v>
      </c>
      <c r="AT115" s="78">
        <f t="array" ref="AT115">SUM(IF(($CJ$89:$HN$89=AT$89)*($CJ115:$HN115&lt;=$CJ$2:$HN$2-1)*($CJ115:$HN115&gt;0),1))</f>
        <v>0</v>
      </c>
      <c r="AU115" s="78">
        <f t="array" ref="AU115">SUM(IF(($CJ$89:$HN$89=AU$89)*($CJ115:$HN115&lt;=$CJ$2:$HN$2-1)*($CJ115:$HN115&gt;0),1))</f>
        <v>0</v>
      </c>
      <c r="AV115" s="78">
        <f t="array" ref="AV115">SUM(IF(($CJ$89:$HN$89=AV$89)*($CJ115:$HN115&lt;=$CJ$2:$HN$2-1)*($CJ115:$HN115&gt;0),1))</f>
        <v>0</v>
      </c>
      <c r="AW115" s="78">
        <f t="array" ref="AW115">SUM(IF(($CJ$89:$HN$89=AW$89)*($CJ115:$HN115&lt;=$CJ$2:$HN$2-1)*($CJ115:$HN115&gt;0),1))</f>
        <v>0</v>
      </c>
      <c r="AX115" s="78">
        <f t="array" ref="AX115">SUM(IF(($CJ$89:$HN$89=AX$89)*($CJ115:$HN115&lt;=$CJ$2:$HN$2-1)*($CJ115:$HN115&gt;0),1))</f>
        <v>0</v>
      </c>
      <c r="AY115" s="78">
        <f t="array" ref="AY115">SUM(IF(($CJ$89:$HN$89=AY$89)*($CJ115:$HN115&lt;=$CJ$2:$HN$2-1)*($CJ115:$HN115&gt;0),1))</f>
        <v>0</v>
      </c>
      <c r="AZ115" s="78">
        <f t="array" ref="AZ115">SUM(IF(($CJ$89:$HN$89=AZ$89)*($CJ115:$HN115&lt;=$CJ$2:$HN$2-1)*($CJ115:$HN115&gt;0),1))</f>
        <v>0</v>
      </c>
      <c r="BA115" s="78">
        <f t="array" ref="BA115">SUM(IF(($CJ$89:$HN$89=BA$89)*($CJ115:$HN115&lt;=$CJ$2:$HN$2-1)*($CJ115:$HN115&gt;0),1))</f>
        <v>0</v>
      </c>
      <c r="BB115" s="78">
        <f t="array" ref="BB115">SUM(IF(($CJ$89:$HN$89=BB$89)*($CJ115:$HN115&lt;=$CJ$2:$HN$2-1)*($CJ115:$HN115&gt;0),1))</f>
        <v>0</v>
      </c>
      <c r="BC115" s="78">
        <f t="array" ref="BC115">SUM(IF(($CJ$89:$HN$89=BC$89)*($CJ115:$HN115&lt;=$CJ$2:$HN$2-1)*($CJ115:$HN115&gt;0),1))</f>
        <v>0</v>
      </c>
      <c r="BD115" s="78">
        <f t="array" ref="BD115">SUM(IF(($CJ$89:$HN$89=BD$89)*($CJ115:$HN115&lt;=$CJ$2:$HN$2-1)*($CJ115:$HN115&gt;0),1))</f>
        <v>0</v>
      </c>
      <c r="BE115" s="78">
        <f t="array" ref="BE115">SUM(IF(($CJ$89:$HN$89=BE$89)*($CJ115:$HN115&lt;=$CJ$2:$HN$2-1)*($CJ115:$HN115&gt;0),1))</f>
        <v>0</v>
      </c>
      <c r="BF115" s="78">
        <f t="shared" si="128"/>
        <v>7</v>
      </c>
      <c r="BG115" s="78">
        <f t="shared" si="128"/>
        <v>8</v>
      </c>
      <c r="BH115" s="78">
        <f t="shared" si="128"/>
        <v>8</v>
      </c>
      <c r="BI115" s="78">
        <f t="shared" si="128"/>
        <v>7</v>
      </c>
      <c r="BJ115" s="78">
        <f t="shared" si="128"/>
        <v>7</v>
      </c>
      <c r="BK115" s="78">
        <f t="shared" si="128"/>
        <v>9</v>
      </c>
      <c r="BL115" s="78">
        <f t="shared" si="128"/>
        <v>8</v>
      </c>
      <c r="BM115" s="78">
        <f t="shared" si="128"/>
        <v>8</v>
      </c>
      <c r="BN115" s="78">
        <f t="shared" si="128"/>
        <v>0</v>
      </c>
      <c r="BO115" s="78">
        <f t="shared" si="128"/>
        <v>14</v>
      </c>
      <c r="BP115" s="78">
        <f t="shared" si="129"/>
        <v>11</v>
      </c>
      <c r="BQ115" s="78">
        <f t="shared" si="129"/>
        <v>8</v>
      </c>
      <c r="BR115" s="78">
        <f t="shared" si="129"/>
        <v>8</v>
      </c>
      <c r="BS115" s="78">
        <f t="shared" si="129"/>
        <v>11</v>
      </c>
      <c r="BT115" s="78">
        <f t="shared" si="129"/>
        <v>0</v>
      </c>
      <c r="BU115" s="78">
        <f t="shared" si="129"/>
        <v>0</v>
      </c>
      <c r="BV115" s="78">
        <f t="shared" si="129"/>
        <v>0</v>
      </c>
      <c r="BW115" s="78">
        <f t="shared" si="129"/>
        <v>0</v>
      </c>
      <c r="BX115" s="78">
        <f t="shared" si="129"/>
        <v>0</v>
      </c>
      <c r="BY115" s="78">
        <f t="shared" si="129"/>
        <v>0</v>
      </c>
      <c r="BZ115" s="78">
        <f t="shared" si="130"/>
        <v>0</v>
      </c>
      <c r="CA115" s="78">
        <f t="shared" si="130"/>
        <v>0</v>
      </c>
      <c r="CB115" s="78">
        <f t="shared" si="130"/>
        <v>0</v>
      </c>
      <c r="CC115" s="78">
        <f t="shared" si="130"/>
        <v>0</v>
      </c>
      <c r="CD115" s="78">
        <f t="shared" si="130"/>
        <v>0</v>
      </c>
      <c r="CE115" s="78">
        <f t="shared" si="130"/>
        <v>0</v>
      </c>
      <c r="CF115" s="78">
        <f t="shared" si="130"/>
        <v>0</v>
      </c>
      <c r="CG115" s="2" t="s">
        <v>327</v>
      </c>
      <c r="CH115" s="2" t="s">
        <v>0</v>
      </c>
      <c r="CI115" s="2">
        <v>22</v>
      </c>
      <c r="CJ115" s="91">
        <v>4</v>
      </c>
      <c r="CK115" s="91">
        <v>4</v>
      </c>
      <c r="CL115" s="91">
        <v>4</v>
      </c>
      <c r="CM115" s="91">
        <v>3</v>
      </c>
      <c r="CN115" s="91">
        <v>3</v>
      </c>
      <c r="CO115" s="91">
        <v>5</v>
      </c>
      <c r="CP115" s="91">
        <v>4</v>
      </c>
      <c r="CQ115" s="91">
        <v>5</v>
      </c>
      <c r="CR115" s="91">
        <v>9</v>
      </c>
      <c r="CS115" s="91">
        <v>5</v>
      </c>
      <c r="CT115" s="91">
        <v>4</v>
      </c>
      <c r="CU115" s="91">
        <v>3</v>
      </c>
      <c r="CV115" s="91">
        <v>5</v>
      </c>
      <c r="CW115" s="91">
        <v>3</v>
      </c>
      <c r="CX115" s="91">
        <v>4</v>
      </c>
      <c r="CY115" s="91">
        <v>4</v>
      </c>
      <c r="CZ115" s="91">
        <v>4</v>
      </c>
      <c r="DA115" s="91">
        <v>4</v>
      </c>
      <c r="DB115" s="91">
        <v>4</v>
      </c>
      <c r="DC115" s="91">
        <v>4</v>
      </c>
      <c r="DD115" s="91">
        <v>3</v>
      </c>
      <c r="DE115" s="91">
        <v>5</v>
      </c>
      <c r="DF115" s="91">
        <v>6</v>
      </c>
      <c r="DG115" s="91">
        <v>4</v>
      </c>
      <c r="DH115" s="91">
        <v>5</v>
      </c>
      <c r="DI115" s="91">
        <v>6</v>
      </c>
      <c r="EU115" s="2"/>
      <c r="EV115" s="2"/>
      <c r="EW115" s="2"/>
      <c r="EX115" s="2"/>
      <c r="EY115" s="2"/>
      <c r="EZ115" s="2"/>
    </row>
    <row r="116" spans="1:156" x14ac:dyDescent="0.25">
      <c r="A116" s="2" t="str">
        <f>IF(CI116="","",IF(CI116&lt;&gt;"NF",CH116&amp;CI116+COUNTIF($C$90:$C115,C116),CH116&amp;CI116&amp;COUNTIF($C$90:$C115,C116)))</f>
        <v>M23</v>
      </c>
      <c r="B116" s="2" t="str">
        <f t="array" aca="1" ref="B116" ca="1">INDEX(Spielerliste,MATCH(SMALL(COUNTIF(Spielerliste,"&lt;"&amp;Spielerliste),ROWS(CG$90:CG116)),COUNTIF(Spielerliste,"&lt;"&amp;Spielerliste),0))</f>
        <v>Thomas Kremser</v>
      </c>
      <c r="C116" s="2" t="str">
        <f t="shared" si="113"/>
        <v>M23</v>
      </c>
      <c r="D116" s="2">
        <f t="array" ref="D116">SUM(($CJ116:$HN116=$CJ$2:$HN$2-1)*($CJ116:$HN116&gt;0))</f>
        <v>0</v>
      </c>
      <c r="E116" s="2">
        <f t="array" ref="E116">SUM(($CJ116:$HN116&lt;$CJ$2:$HN$2-1)*($CJ116:$HN116&gt;0))</f>
        <v>0</v>
      </c>
      <c r="F116" s="2">
        <f t="array" ref="F116">SUM(($CJ116:$HN116=$CJ$2:$HN$2+1)*($CJ116:$HN116&gt;0))</f>
        <v>16</v>
      </c>
      <c r="G116" s="2">
        <f t="array" ref="G116">SUM(($CJ116:$HN116&gt;$CJ$2:$HN$2+1)*($CJ116:$HN116&gt;0))</f>
        <v>8</v>
      </c>
      <c r="H116" s="2">
        <f t="shared" si="119"/>
        <v>0</v>
      </c>
      <c r="I116" s="2">
        <f t="shared" si="120"/>
        <v>24</v>
      </c>
      <c r="J116" s="2">
        <f t="shared" si="127"/>
        <v>59</v>
      </c>
      <c r="K116" s="2">
        <f t="shared" si="127"/>
        <v>57</v>
      </c>
      <c r="L116" s="2">
        <f t="shared" si="127"/>
        <v>0</v>
      </c>
      <c r="M116" s="2">
        <f t="shared" si="127"/>
        <v>0</v>
      </c>
      <c r="N116" s="2">
        <f t="shared" si="127"/>
        <v>0</v>
      </c>
      <c r="O116" s="2">
        <f>IF(K116&gt;0,($J116/Parameter!$B$1)-($K116/Parameter!$B$2),"")</f>
        <v>0.1538461538461533</v>
      </c>
      <c r="P116" s="2" t="str">
        <f>IF(L116&gt;0,($K116/Parameter!$B$2)-($L116/Parameter!$B$3),"")</f>
        <v/>
      </c>
      <c r="Q116" s="2" t="str">
        <f>IF(M116&gt;0,($L116/Parameter!$B$3)-($M116/Parameter!$B$4),"")</f>
        <v/>
      </c>
      <c r="R116" s="2">
        <f t="array" ref="R116">IF($J116&gt;0,SUM(($CJ116:$HN116&lt;$CJ$2:$HN$2)*($CJ116:$HN116&gt;0)*($CJ$88:$HN$88="Round 1")),"")</f>
        <v>0</v>
      </c>
      <c r="S116" s="2">
        <f t="array" ref="S116">IF($J116&gt;0,SUM(($CJ116:$HN116&gt;$CJ$2:$HN$2)*($CJ116:$HN116&gt;0)*($CJ$88:$HN$88="Round 1")),"")</f>
        <v>11</v>
      </c>
      <c r="T116" s="2">
        <f t="array" ref="T116">IF($K116&gt;0,SUM(($CJ116:$HN116&lt;$CJ$2:$HN$2)*($CJ116:$HN116&gt;0)*($CJ$88:$HN$88="Round 2")),"")</f>
        <v>0</v>
      </c>
      <c r="U116" s="2">
        <f t="array" ref="U116">IF($K116&gt;0,SUM(($CJ116:$HN116&gt;$CJ$2:$HN$2)*($CJ116:$HN116&gt;0)*($CJ$88:$HN$88="Round 2")),"")</f>
        <v>13</v>
      </c>
      <c r="V116" s="2" t="str">
        <f t="array" ref="V116">IF($L116&gt;0,SUM(($CJ116:$HN116&lt;$CJ$2:$HN$2)*($CJ116:$HN116&gt;0)*($CJ$88:$HN$88="Round 3")),"")</f>
        <v/>
      </c>
      <c r="W116" s="2" t="str">
        <f t="array" ref="W116">IF($L116&gt;0,SUM(($CJ116:$HN116&gt;$CJ$2:$HN$2)*($CJ116:$HN116&gt;0)*($CJ$88:$HN$88="Round 3")),"")</f>
        <v/>
      </c>
      <c r="X116" s="2" t="str">
        <f t="array" ref="X116">IF($M116&gt;0,SUM(($CJ116:$HN116&lt;$CJ$2:$HN$2)*($CJ116:$HN116&gt;0)*($CJ$88:$HN$88="Final")),"")</f>
        <v/>
      </c>
      <c r="Y116" s="2" t="str">
        <f t="array" ref="Y116">IF($M116&gt;0,SUM(($CJ116:$HN116&gt;$CJ$2:$HN$2)*($CJ116:$HN116&gt;0)*($CJ$88:$HN$88="Final")),"")</f>
        <v/>
      </c>
      <c r="Z116" s="2">
        <f t="shared" si="121"/>
        <v>27</v>
      </c>
      <c r="AA116" s="2">
        <f>IF(ISNUMBER($CI116)=TRUE,ROUND((2*Parameter!$B$13)-(SUM($J116:$L116)*Parameter!$B$13/Parameter!$B$12), 3),0)</f>
        <v>680.077</v>
      </c>
      <c r="AB116" s="2">
        <f>IF(AND(CG116&lt;&gt;"",CI116&lt;&gt;"NF"),INDEX('Skill-O-Meter'!$A:$A,MATCH(CG116,'Skill-O-Meter'!$C:$C,0)),"")</f>
        <v>698.27200000000005</v>
      </c>
      <c r="AC116" s="2">
        <f t="shared" si="122"/>
        <v>-18.19500000000005</v>
      </c>
      <c r="AD116" s="2">
        <f t="shared" si="115"/>
        <v>316.00116000000003</v>
      </c>
      <c r="AE116" s="78">
        <f t="array" ref="AE116">SUM(IF(($CJ$89:$HN$89=AE$89)*($CJ116:$HN116&lt;=$CJ$2:$HN$2-1)*($CJ116:$HN116&gt;0),1))</f>
        <v>0</v>
      </c>
      <c r="AF116" s="78">
        <f t="array" ref="AF116">SUM(IF(($CJ$89:$HN$89=AF$89)*($CJ116:$HN116&lt;=$CJ$2:$HN$2-1)*($CJ116:$HN116&gt;0),1))</f>
        <v>0</v>
      </c>
      <c r="AG116" s="78">
        <f t="array" ref="AG116">SUM(IF(($CJ$89:$HN$89=AG$89)*($CJ116:$HN116&lt;=$CJ$2:$HN$2-1)*($CJ116:$HN116&gt;0),1))</f>
        <v>0</v>
      </c>
      <c r="AH116" s="78">
        <f t="array" ref="AH116">SUM(IF(($CJ$89:$HN$89=AH$89)*($CJ116:$HN116&lt;=$CJ$2:$HN$2-1)*($CJ116:$HN116&gt;0),1))</f>
        <v>0</v>
      </c>
      <c r="AI116" s="78">
        <f t="array" ref="AI116">SUM(IF(($CJ$89:$HN$89=AI$89)*($CJ116:$HN116&lt;=$CJ$2:$HN$2-1)*($CJ116:$HN116&gt;0),1))</f>
        <v>0</v>
      </c>
      <c r="AJ116" s="78">
        <f t="array" ref="AJ116">SUM(IF(($CJ$89:$HN$89=AJ$89)*($CJ116:$HN116&lt;=$CJ$2:$HN$2-1)*($CJ116:$HN116&gt;0),1))</f>
        <v>0</v>
      </c>
      <c r="AK116" s="78">
        <f t="array" ref="AK116">SUM(IF(($CJ$89:$HN$89=AK$89)*($CJ116:$HN116&lt;=$CJ$2:$HN$2-1)*($CJ116:$HN116&gt;0),1))</f>
        <v>0</v>
      </c>
      <c r="AL116" s="78">
        <f t="array" ref="AL116">SUM(IF(($CJ$89:$HN$89=AL$89)*($CJ116:$HN116&lt;=$CJ$2:$HN$2-1)*($CJ116:$HN116&gt;0),1))</f>
        <v>0</v>
      </c>
      <c r="AM116" s="78">
        <f t="array" ref="AM116">SUM(IF(($CJ$89:$HN$89=AM$89)*($CJ116:$HN116&lt;=$CJ$2:$HN$2-1)*($CJ116:$HN116&gt;0),1))</f>
        <v>0</v>
      </c>
      <c r="AN116" s="78">
        <f t="array" ref="AN116">SUM(IF(($CJ$89:$HN$89=AN$89)*($CJ116:$HN116&lt;=$CJ$2:$HN$2-1)*($CJ116:$HN116&gt;0),1))</f>
        <v>0</v>
      </c>
      <c r="AO116" s="78">
        <f t="array" ref="AO116">SUM(IF(($CJ$89:$HN$89=AO$89)*($CJ116:$HN116&lt;=$CJ$2:$HN$2-1)*($CJ116:$HN116&gt;0),1))</f>
        <v>0</v>
      </c>
      <c r="AP116" s="78">
        <f t="array" ref="AP116">SUM(IF(($CJ$89:$HN$89=AP$89)*($CJ116:$HN116&lt;=$CJ$2:$HN$2-1)*($CJ116:$HN116&gt;0),1))</f>
        <v>0</v>
      </c>
      <c r="AQ116" s="78">
        <f t="array" ref="AQ116">SUM(IF(($CJ$89:$HN$89=AQ$89)*($CJ116:$HN116&lt;=$CJ$2:$HN$2-1)*($CJ116:$HN116&gt;0),1))</f>
        <v>0</v>
      </c>
      <c r="AR116" s="78">
        <f t="array" ref="AR116">SUM(IF(($CJ$89:$HN$89=AR$89)*($CJ116:$HN116&lt;=$CJ$2:$HN$2-1)*($CJ116:$HN116&gt;0),1))</f>
        <v>0</v>
      </c>
      <c r="AS116" s="78">
        <f t="array" ref="AS116">SUM(IF(($CJ$89:$HN$89=AS$89)*($CJ116:$HN116&lt;=$CJ$2:$HN$2-1)*($CJ116:$HN116&gt;0),1))</f>
        <v>0</v>
      </c>
      <c r="AT116" s="78">
        <f t="array" ref="AT116">SUM(IF(($CJ$89:$HN$89=AT$89)*($CJ116:$HN116&lt;=$CJ$2:$HN$2-1)*($CJ116:$HN116&gt;0),1))</f>
        <v>0</v>
      </c>
      <c r="AU116" s="78">
        <f t="array" ref="AU116">SUM(IF(($CJ$89:$HN$89=AU$89)*($CJ116:$HN116&lt;=$CJ$2:$HN$2-1)*($CJ116:$HN116&gt;0),1))</f>
        <v>0</v>
      </c>
      <c r="AV116" s="78">
        <f t="array" ref="AV116">SUM(IF(($CJ$89:$HN$89=AV$89)*($CJ116:$HN116&lt;=$CJ$2:$HN$2-1)*($CJ116:$HN116&gt;0),1))</f>
        <v>0</v>
      </c>
      <c r="AW116" s="78">
        <f t="array" ref="AW116">SUM(IF(($CJ$89:$HN$89=AW$89)*($CJ116:$HN116&lt;=$CJ$2:$HN$2-1)*($CJ116:$HN116&gt;0),1))</f>
        <v>0</v>
      </c>
      <c r="AX116" s="78">
        <f t="array" ref="AX116">SUM(IF(($CJ$89:$HN$89=AX$89)*($CJ116:$HN116&lt;=$CJ$2:$HN$2-1)*($CJ116:$HN116&gt;0),1))</f>
        <v>0</v>
      </c>
      <c r="AY116" s="78">
        <f t="array" ref="AY116">SUM(IF(($CJ$89:$HN$89=AY$89)*($CJ116:$HN116&lt;=$CJ$2:$HN$2-1)*($CJ116:$HN116&gt;0),1))</f>
        <v>0</v>
      </c>
      <c r="AZ116" s="78">
        <f t="array" ref="AZ116">SUM(IF(($CJ$89:$HN$89=AZ$89)*($CJ116:$HN116&lt;=$CJ$2:$HN$2-1)*($CJ116:$HN116&gt;0),1))</f>
        <v>0</v>
      </c>
      <c r="BA116" s="78">
        <f t="array" ref="BA116">SUM(IF(($CJ$89:$HN$89=BA$89)*($CJ116:$HN116&lt;=$CJ$2:$HN$2-1)*($CJ116:$HN116&gt;0),1))</f>
        <v>0</v>
      </c>
      <c r="BB116" s="78">
        <f t="array" ref="BB116">SUM(IF(($CJ$89:$HN$89=BB$89)*($CJ116:$HN116&lt;=$CJ$2:$HN$2-1)*($CJ116:$HN116&gt;0),1))</f>
        <v>0</v>
      </c>
      <c r="BC116" s="78">
        <f t="array" ref="BC116">SUM(IF(($CJ$89:$HN$89=BC$89)*($CJ116:$HN116&lt;=$CJ$2:$HN$2-1)*($CJ116:$HN116&gt;0),1))</f>
        <v>0</v>
      </c>
      <c r="BD116" s="78">
        <f t="array" ref="BD116">SUM(IF(($CJ$89:$HN$89=BD$89)*($CJ116:$HN116&lt;=$CJ$2:$HN$2-1)*($CJ116:$HN116&gt;0),1))</f>
        <v>0</v>
      </c>
      <c r="BE116" s="78">
        <f t="array" ref="BE116">SUM(IF(($CJ$89:$HN$89=BE$89)*($CJ116:$HN116&lt;=$CJ$2:$HN$2-1)*($CJ116:$HN116&gt;0),1))</f>
        <v>0</v>
      </c>
      <c r="BF116" s="78">
        <f t="shared" si="128"/>
        <v>8</v>
      </c>
      <c r="BG116" s="78">
        <f t="shared" si="128"/>
        <v>8</v>
      </c>
      <c r="BH116" s="78">
        <f t="shared" si="128"/>
        <v>10</v>
      </c>
      <c r="BI116" s="78">
        <f t="shared" si="128"/>
        <v>7</v>
      </c>
      <c r="BJ116" s="78">
        <f t="shared" si="128"/>
        <v>10</v>
      </c>
      <c r="BK116" s="78">
        <f t="shared" si="128"/>
        <v>11</v>
      </c>
      <c r="BL116" s="78">
        <f t="shared" si="128"/>
        <v>8</v>
      </c>
      <c r="BM116" s="78">
        <f t="shared" si="128"/>
        <v>8</v>
      </c>
      <c r="BN116" s="78">
        <f t="shared" si="128"/>
        <v>0</v>
      </c>
      <c r="BO116" s="78">
        <f t="shared" si="128"/>
        <v>9</v>
      </c>
      <c r="BP116" s="78">
        <f t="shared" si="129"/>
        <v>9</v>
      </c>
      <c r="BQ116" s="78">
        <f t="shared" si="129"/>
        <v>8</v>
      </c>
      <c r="BR116" s="78">
        <f t="shared" si="129"/>
        <v>9</v>
      </c>
      <c r="BS116" s="78">
        <f t="shared" si="129"/>
        <v>11</v>
      </c>
      <c r="BT116" s="78">
        <f t="shared" si="129"/>
        <v>0</v>
      </c>
      <c r="BU116" s="78">
        <f t="shared" si="129"/>
        <v>0</v>
      </c>
      <c r="BV116" s="78">
        <f t="shared" si="129"/>
        <v>0</v>
      </c>
      <c r="BW116" s="78">
        <f t="shared" si="129"/>
        <v>0</v>
      </c>
      <c r="BX116" s="78">
        <f t="shared" si="129"/>
        <v>0</v>
      </c>
      <c r="BY116" s="78">
        <f t="shared" si="129"/>
        <v>0</v>
      </c>
      <c r="BZ116" s="78">
        <f t="shared" si="130"/>
        <v>0</v>
      </c>
      <c r="CA116" s="78">
        <f t="shared" si="130"/>
        <v>0</v>
      </c>
      <c r="CB116" s="78">
        <f t="shared" si="130"/>
        <v>0</v>
      </c>
      <c r="CC116" s="78">
        <f t="shared" si="130"/>
        <v>0</v>
      </c>
      <c r="CD116" s="78">
        <f t="shared" si="130"/>
        <v>0</v>
      </c>
      <c r="CE116" s="78">
        <f t="shared" si="130"/>
        <v>0</v>
      </c>
      <c r="CF116" s="78">
        <f t="shared" si="130"/>
        <v>0</v>
      </c>
      <c r="CG116" s="2" t="s">
        <v>328</v>
      </c>
      <c r="CH116" s="2" t="s">
        <v>0</v>
      </c>
      <c r="CI116" s="2">
        <v>23</v>
      </c>
      <c r="CJ116" s="91">
        <v>4</v>
      </c>
      <c r="CK116" s="91">
        <v>4</v>
      </c>
      <c r="CL116" s="91">
        <v>6</v>
      </c>
      <c r="CM116" s="91">
        <v>3</v>
      </c>
      <c r="CN116" s="91">
        <v>5</v>
      </c>
      <c r="CO116" s="91">
        <v>6</v>
      </c>
      <c r="CP116" s="91">
        <v>4</v>
      </c>
      <c r="CQ116" s="91">
        <v>4</v>
      </c>
      <c r="CR116" s="91">
        <v>4</v>
      </c>
      <c r="CS116" s="91">
        <v>5</v>
      </c>
      <c r="CT116" s="91">
        <v>4</v>
      </c>
      <c r="CU116" s="91">
        <v>5</v>
      </c>
      <c r="CV116" s="91">
        <v>5</v>
      </c>
      <c r="CW116" s="91">
        <v>4</v>
      </c>
      <c r="CX116" s="91">
        <v>4</v>
      </c>
      <c r="CY116" s="91">
        <v>4</v>
      </c>
      <c r="CZ116" s="91">
        <v>4</v>
      </c>
      <c r="DA116" s="91">
        <v>5</v>
      </c>
      <c r="DB116" s="91">
        <v>5</v>
      </c>
      <c r="DC116" s="91">
        <v>4</v>
      </c>
      <c r="DD116" s="91">
        <v>4</v>
      </c>
      <c r="DE116" s="91">
        <v>5</v>
      </c>
      <c r="DF116" s="91">
        <v>4</v>
      </c>
      <c r="DG116" s="91">
        <v>4</v>
      </c>
      <c r="DH116" s="91">
        <v>4</v>
      </c>
      <c r="DI116" s="91">
        <v>6</v>
      </c>
      <c r="EU116" s="2"/>
      <c r="EV116" s="2"/>
      <c r="EW116" s="2"/>
      <c r="EX116" s="2"/>
      <c r="EY116" s="2"/>
      <c r="EZ116" s="2"/>
    </row>
    <row r="117" spans="1:156" x14ac:dyDescent="0.25">
      <c r="A117" s="2" t="str">
        <f>IF(CI117="","",IF(CI117&lt;&gt;"NF",CH117&amp;CI117+COUNTIF($C$90:$C116,C117),CH117&amp;CI117&amp;COUNTIF($C$90:$C116,C117)))</f>
        <v>M24</v>
      </c>
      <c r="B117" s="2" t="str">
        <f t="array" aca="1" ref="B117" ca="1">INDEX(Spielerliste,MATCH(SMALL(COUNTIF(Spielerliste,"&lt;"&amp;Spielerliste),ROWS(CG$90:CG117)),COUNTIF(Spielerliste,"&lt;"&amp;Spielerliste),0))</f>
        <v>Thomas Spritzendorfer</v>
      </c>
      <c r="C117" s="2" t="str">
        <f t="shared" si="113"/>
        <v>M24</v>
      </c>
      <c r="D117" s="2">
        <f t="array" ref="D117">SUM(($CJ117:$HN117=$CJ$2:$HN$2-1)*($CJ117:$HN117&gt;0))</f>
        <v>0</v>
      </c>
      <c r="E117" s="2">
        <f t="array" ref="E117">SUM(($CJ117:$HN117&lt;$CJ$2:$HN$2-1)*($CJ117:$HN117&gt;0))</f>
        <v>0</v>
      </c>
      <c r="F117" s="2">
        <f t="array" ref="F117">SUM(($CJ117:$HN117=$CJ$2:$HN$2+1)*($CJ117:$HN117&gt;0))</f>
        <v>7</v>
      </c>
      <c r="G117" s="2">
        <f t="array" ref="G117">SUM(($CJ117:$HN117&gt;$CJ$2:$HN$2+1)*($CJ117:$HN117&gt;0))</f>
        <v>12</v>
      </c>
      <c r="H117" s="2">
        <f t="shared" si="119"/>
        <v>0</v>
      </c>
      <c r="I117" s="2">
        <f t="shared" si="120"/>
        <v>19</v>
      </c>
      <c r="J117" s="2">
        <f t="shared" si="127"/>
        <v>61</v>
      </c>
      <c r="K117" s="2">
        <f t="shared" si="127"/>
        <v>58</v>
      </c>
      <c r="L117" s="2">
        <f t="shared" si="127"/>
        <v>0</v>
      </c>
      <c r="M117" s="2">
        <f t="shared" si="127"/>
        <v>0</v>
      </c>
      <c r="N117" s="2">
        <f t="shared" si="127"/>
        <v>0</v>
      </c>
      <c r="O117" s="2">
        <f>IF(K117&gt;0,($J117/Parameter!$B$1)-($K117/Parameter!$B$2),"")</f>
        <v>0.23076923076923084</v>
      </c>
      <c r="P117" s="2" t="str">
        <f>IF(L117&gt;0,($K117/Parameter!$B$2)-($L117/Parameter!$B$3),"")</f>
        <v/>
      </c>
      <c r="Q117" s="2" t="str">
        <f>IF(M117&gt;0,($L117/Parameter!$B$3)-($M117/Parameter!$B$4),"")</f>
        <v/>
      </c>
      <c r="R117" s="2">
        <f t="array" ref="R117">IF($J117&gt;0,SUM(($CJ117:$HN117&lt;$CJ$2:$HN$2)*($CJ117:$HN117&gt;0)*($CJ$88:$HN$88="Round 1")),"")</f>
        <v>0</v>
      </c>
      <c r="S117" s="2">
        <f t="array" ref="S117">IF($J117&gt;0,SUM(($CJ117:$HN117&gt;$CJ$2:$HN$2)*($CJ117:$HN117&gt;0)*($CJ$88:$HN$88="Round 1")),"")</f>
        <v>9</v>
      </c>
      <c r="T117" s="2">
        <f t="array" ref="T117">IF($K117&gt;0,SUM(($CJ117:$HN117&lt;$CJ$2:$HN$2)*($CJ117:$HN117&gt;0)*($CJ$88:$HN$88="Round 2")),"")</f>
        <v>0</v>
      </c>
      <c r="U117" s="2">
        <f t="array" ref="U117">IF($K117&gt;0,SUM(($CJ117:$HN117&gt;$CJ$2:$HN$2)*($CJ117:$HN117&gt;0)*($CJ$88:$HN$88="Round 2")),"")</f>
        <v>10</v>
      </c>
      <c r="V117" s="2" t="str">
        <f t="array" ref="V117">IF($L117&gt;0,SUM(($CJ117:$HN117&lt;$CJ$2:$HN$2)*($CJ117:$HN117&gt;0)*($CJ$88:$HN$88="Round 3")),"")</f>
        <v/>
      </c>
      <c r="W117" s="2" t="str">
        <f t="array" ref="W117">IF($L117&gt;0,SUM(($CJ117:$HN117&gt;$CJ$2:$HN$2)*($CJ117:$HN117&gt;0)*($CJ$88:$HN$88="Round 3")),"")</f>
        <v/>
      </c>
      <c r="X117" s="2" t="str">
        <f t="array" ref="X117">IF($M117&gt;0,SUM(($CJ117:$HN117&lt;$CJ$2:$HN$2)*($CJ117:$HN117&gt;0)*($CJ$88:$HN$88="Final")),"")</f>
        <v/>
      </c>
      <c r="Y117" s="2" t="str">
        <f t="array" ref="Y117">IF($M117&gt;0,SUM(($CJ117:$HN117&gt;$CJ$2:$HN$2)*($CJ117:$HN117&gt;0)*($CJ$88:$HN$88="Final")),"")</f>
        <v/>
      </c>
      <c r="Z117" s="2">
        <f t="shared" si="121"/>
        <v>28</v>
      </c>
      <c r="AA117" s="2">
        <f>IF(ISNUMBER($CI117)=TRUE,ROUND((2*Parameter!$B$13)-(SUM($J117:$L117)*Parameter!$B$13/Parameter!$B$12), 3),0)</f>
        <v>645.84500000000003</v>
      </c>
      <c r="AB117" s="2">
        <f>IF(AND(CG117&lt;&gt;"",CI117&lt;&gt;"NF"),INDEX('Skill-O-Meter'!$A:$A,MATCH(CG117,'Skill-O-Meter'!$C:$C,0)),"")</f>
        <v>593.01300000000003</v>
      </c>
      <c r="AC117" s="2">
        <f t="shared" si="122"/>
        <v>52.831999999999994</v>
      </c>
      <c r="AD117" s="2">
        <f t="shared" si="115"/>
        <v>319.00117</v>
      </c>
      <c r="AE117" s="78">
        <f t="array" ref="AE117">SUM(IF(($CJ$89:$HN$89=AE$89)*($CJ117:$HN117&lt;=$CJ$2:$HN$2-1)*($CJ117:$HN117&gt;0),1))</f>
        <v>0</v>
      </c>
      <c r="AF117" s="78">
        <f t="array" ref="AF117">SUM(IF(($CJ$89:$HN$89=AF$89)*($CJ117:$HN117&lt;=$CJ$2:$HN$2-1)*($CJ117:$HN117&gt;0),1))</f>
        <v>0</v>
      </c>
      <c r="AG117" s="78">
        <f t="array" ref="AG117">SUM(IF(($CJ$89:$HN$89=AG$89)*($CJ117:$HN117&lt;=$CJ$2:$HN$2-1)*($CJ117:$HN117&gt;0),1))</f>
        <v>0</v>
      </c>
      <c r="AH117" s="78">
        <f t="array" ref="AH117">SUM(IF(($CJ$89:$HN$89=AH$89)*($CJ117:$HN117&lt;=$CJ$2:$HN$2-1)*($CJ117:$HN117&gt;0),1))</f>
        <v>0</v>
      </c>
      <c r="AI117" s="78">
        <f t="array" ref="AI117">SUM(IF(($CJ$89:$HN$89=AI$89)*($CJ117:$HN117&lt;=$CJ$2:$HN$2-1)*($CJ117:$HN117&gt;0),1))</f>
        <v>0</v>
      </c>
      <c r="AJ117" s="78">
        <f t="array" ref="AJ117">SUM(IF(($CJ$89:$HN$89=AJ$89)*($CJ117:$HN117&lt;=$CJ$2:$HN$2-1)*($CJ117:$HN117&gt;0),1))</f>
        <v>0</v>
      </c>
      <c r="AK117" s="78">
        <f t="array" ref="AK117">SUM(IF(($CJ$89:$HN$89=AK$89)*($CJ117:$HN117&lt;=$CJ$2:$HN$2-1)*($CJ117:$HN117&gt;0),1))</f>
        <v>0</v>
      </c>
      <c r="AL117" s="78">
        <f t="array" ref="AL117">SUM(IF(($CJ$89:$HN$89=AL$89)*($CJ117:$HN117&lt;=$CJ$2:$HN$2-1)*($CJ117:$HN117&gt;0),1))</f>
        <v>0</v>
      </c>
      <c r="AM117" s="78">
        <f t="array" ref="AM117">SUM(IF(($CJ$89:$HN$89=AM$89)*($CJ117:$HN117&lt;=$CJ$2:$HN$2-1)*($CJ117:$HN117&gt;0),1))</f>
        <v>0</v>
      </c>
      <c r="AN117" s="78">
        <f t="array" ref="AN117">SUM(IF(($CJ$89:$HN$89=AN$89)*($CJ117:$HN117&lt;=$CJ$2:$HN$2-1)*($CJ117:$HN117&gt;0),1))</f>
        <v>0</v>
      </c>
      <c r="AO117" s="78">
        <f t="array" ref="AO117">SUM(IF(($CJ$89:$HN$89=AO$89)*($CJ117:$HN117&lt;=$CJ$2:$HN$2-1)*($CJ117:$HN117&gt;0),1))</f>
        <v>0</v>
      </c>
      <c r="AP117" s="78">
        <f t="array" ref="AP117">SUM(IF(($CJ$89:$HN$89=AP$89)*($CJ117:$HN117&lt;=$CJ$2:$HN$2-1)*($CJ117:$HN117&gt;0),1))</f>
        <v>0</v>
      </c>
      <c r="AQ117" s="78">
        <f t="array" ref="AQ117">SUM(IF(($CJ$89:$HN$89=AQ$89)*($CJ117:$HN117&lt;=$CJ$2:$HN$2-1)*($CJ117:$HN117&gt;0),1))</f>
        <v>0</v>
      </c>
      <c r="AR117" s="78">
        <f t="array" ref="AR117">SUM(IF(($CJ$89:$HN$89=AR$89)*($CJ117:$HN117&lt;=$CJ$2:$HN$2-1)*($CJ117:$HN117&gt;0),1))</f>
        <v>0</v>
      </c>
      <c r="AS117" s="78">
        <f t="array" ref="AS117">SUM(IF(($CJ$89:$HN$89=AS$89)*($CJ117:$HN117&lt;=$CJ$2:$HN$2-1)*($CJ117:$HN117&gt;0),1))</f>
        <v>0</v>
      </c>
      <c r="AT117" s="78">
        <f t="array" ref="AT117">SUM(IF(($CJ$89:$HN$89=AT$89)*($CJ117:$HN117&lt;=$CJ$2:$HN$2-1)*($CJ117:$HN117&gt;0),1))</f>
        <v>0</v>
      </c>
      <c r="AU117" s="78">
        <f t="array" ref="AU117">SUM(IF(($CJ$89:$HN$89=AU$89)*($CJ117:$HN117&lt;=$CJ$2:$HN$2-1)*($CJ117:$HN117&gt;0),1))</f>
        <v>0</v>
      </c>
      <c r="AV117" s="78">
        <f t="array" ref="AV117">SUM(IF(($CJ$89:$HN$89=AV$89)*($CJ117:$HN117&lt;=$CJ$2:$HN$2-1)*($CJ117:$HN117&gt;0),1))</f>
        <v>0</v>
      </c>
      <c r="AW117" s="78">
        <f t="array" ref="AW117">SUM(IF(($CJ$89:$HN$89=AW$89)*($CJ117:$HN117&lt;=$CJ$2:$HN$2-1)*($CJ117:$HN117&gt;0),1))</f>
        <v>0</v>
      </c>
      <c r="AX117" s="78">
        <f t="array" ref="AX117">SUM(IF(($CJ$89:$HN$89=AX$89)*($CJ117:$HN117&lt;=$CJ$2:$HN$2-1)*($CJ117:$HN117&gt;0),1))</f>
        <v>0</v>
      </c>
      <c r="AY117" s="78">
        <f t="array" ref="AY117">SUM(IF(($CJ$89:$HN$89=AY$89)*($CJ117:$HN117&lt;=$CJ$2:$HN$2-1)*($CJ117:$HN117&gt;0),1))</f>
        <v>0</v>
      </c>
      <c r="AZ117" s="78">
        <f t="array" ref="AZ117">SUM(IF(($CJ$89:$HN$89=AZ$89)*($CJ117:$HN117&lt;=$CJ$2:$HN$2-1)*($CJ117:$HN117&gt;0),1))</f>
        <v>0</v>
      </c>
      <c r="BA117" s="78">
        <f t="array" ref="BA117">SUM(IF(($CJ$89:$HN$89=BA$89)*($CJ117:$HN117&lt;=$CJ$2:$HN$2-1)*($CJ117:$HN117&gt;0),1))</f>
        <v>0</v>
      </c>
      <c r="BB117" s="78">
        <f t="array" ref="BB117">SUM(IF(($CJ$89:$HN$89=BB$89)*($CJ117:$HN117&lt;=$CJ$2:$HN$2-1)*($CJ117:$HN117&gt;0),1))</f>
        <v>0</v>
      </c>
      <c r="BC117" s="78">
        <f t="array" ref="BC117">SUM(IF(($CJ$89:$HN$89=BC$89)*($CJ117:$HN117&lt;=$CJ$2:$HN$2-1)*($CJ117:$HN117&gt;0),1))</f>
        <v>0</v>
      </c>
      <c r="BD117" s="78">
        <f t="array" ref="BD117">SUM(IF(($CJ$89:$HN$89=BD$89)*($CJ117:$HN117&lt;=$CJ$2:$HN$2-1)*($CJ117:$HN117&gt;0),1))</f>
        <v>0</v>
      </c>
      <c r="BE117" s="78">
        <f t="array" ref="BE117">SUM(IF(($CJ$89:$HN$89=BE$89)*($CJ117:$HN117&lt;=$CJ$2:$HN$2-1)*($CJ117:$HN117&gt;0),1))</f>
        <v>0</v>
      </c>
      <c r="BF117" s="78">
        <f t="shared" si="128"/>
        <v>8</v>
      </c>
      <c r="BG117" s="78">
        <f t="shared" si="128"/>
        <v>6</v>
      </c>
      <c r="BH117" s="78">
        <f t="shared" si="128"/>
        <v>11</v>
      </c>
      <c r="BI117" s="78">
        <f t="shared" si="128"/>
        <v>7</v>
      </c>
      <c r="BJ117" s="78">
        <f t="shared" si="128"/>
        <v>7</v>
      </c>
      <c r="BK117" s="78">
        <f t="shared" si="128"/>
        <v>9</v>
      </c>
      <c r="BL117" s="78">
        <f t="shared" si="128"/>
        <v>10</v>
      </c>
      <c r="BM117" s="78">
        <f t="shared" si="128"/>
        <v>6</v>
      </c>
      <c r="BN117" s="78">
        <f t="shared" si="128"/>
        <v>0</v>
      </c>
      <c r="BO117" s="78">
        <f t="shared" si="128"/>
        <v>12</v>
      </c>
      <c r="BP117" s="78">
        <f t="shared" si="129"/>
        <v>11</v>
      </c>
      <c r="BQ117" s="78">
        <f t="shared" si="129"/>
        <v>10</v>
      </c>
      <c r="BR117" s="78">
        <f t="shared" si="129"/>
        <v>9</v>
      </c>
      <c r="BS117" s="78">
        <f t="shared" si="129"/>
        <v>13</v>
      </c>
      <c r="BT117" s="78">
        <f t="shared" si="129"/>
        <v>0</v>
      </c>
      <c r="BU117" s="78">
        <f t="shared" si="129"/>
        <v>0</v>
      </c>
      <c r="BV117" s="78">
        <f t="shared" si="129"/>
        <v>0</v>
      </c>
      <c r="BW117" s="78">
        <f t="shared" si="129"/>
        <v>0</v>
      </c>
      <c r="BX117" s="78">
        <f t="shared" si="129"/>
        <v>0</v>
      </c>
      <c r="BY117" s="78">
        <f t="shared" si="129"/>
        <v>0</v>
      </c>
      <c r="BZ117" s="78">
        <f t="shared" si="130"/>
        <v>0</v>
      </c>
      <c r="CA117" s="78">
        <f t="shared" si="130"/>
        <v>0</v>
      </c>
      <c r="CB117" s="78">
        <f t="shared" si="130"/>
        <v>0</v>
      </c>
      <c r="CC117" s="78">
        <f t="shared" si="130"/>
        <v>0</v>
      </c>
      <c r="CD117" s="78">
        <f t="shared" si="130"/>
        <v>0</v>
      </c>
      <c r="CE117" s="78">
        <f t="shared" si="130"/>
        <v>0</v>
      </c>
      <c r="CF117" s="78">
        <f t="shared" si="130"/>
        <v>0</v>
      </c>
      <c r="CG117" s="2" t="s">
        <v>329</v>
      </c>
      <c r="CH117" s="2" t="s">
        <v>0</v>
      </c>
      <c r="CI117" s="2">
        <v>24</v>
      </c>
      <c r="CJ117" s="91">
        <v>3</v>
      </c>
      <c r="CK117" s="91">
        <v>3</v>
      </c>
      <c r="CL117" s="91">
        <v>5</v>
      </c>
      <c r="CM117" s="91">
        <v>4</v>
      </c>
      <c r="CN117" s="91">
        <v>3</v>
      </c>
      <c r="CO117" s="91">
        <v>5</v>
      </c>
      <c r="CP117" s="91">
        <v>4</v>
      </c>
      <c r="CQ117" s="91">
        <v>3</v>
      </c>
      <c r="CR117" s="91">
        <v>7</v>
      </c>
      <c r="CS117" s="91">
        <v>7</v>
      </c>
      <c r="CT117" s="91">
        <v>5</v>
      </c>
      <c r="CU117" s="91">
        <v>5</v>
      </c>
      <c r="CV117" s="91">
        <v>7</v>
      </c>
      <c r="CW117" s="91">
        <v>5</v>
      </c>
      <c r="CX117" s="91">
        <v>3</v>
      </c>
      <c r="CY117" s="91">
        <v>6</v>
      </c>
      <c r="CZ117" s="91">
        <v>3</v>
      </c>
      <c r="DA117" s="91">
        <v>4</v>
      </c>
      <c r="DB117" s="91">
        <v>4</v>
      </c>
      <c r="DC117" s="91">
        <v>6</v>
      </c>
      <c r="DD117" s="91">
        <v>3</v>
      </c>
      <c r="DE117" s="91">
        <v>5</v>
      </c>
      <c r="DF117" s="91">
        <v>4</v>
      </c>
      <c r="DG117" s="91">
        <v>5</v>
      </c>
      <c r="DH117" s="91">
        <v>4</v>
      </c>
      <c r="DI117" s="91">
        <v>6</v>
      </c>
      <c r="EU117" s="2"/>
      <c r="EV117" s="2"/>
      <c r="EW117" s="2"/>
      <c r="EX117" s="2"/>
      <c r="EY117" s="2"/>
      <c r="EZ117" s="2"/>
    </row>
    <row r="118" spans="1:156" x14ac:dyDescent="0.25">
      <c r="A118" s="2" t="str">
        <f>IF(CI118="","",IF(CI118&lt;&gt;"NF",CH118&amp;CI118+COUNTIF($C$90:$C117,C118),CH118&amp;CI118&amp;COUNTIF($C$90:$C117,C118)))</f>
        <v>W5</v>
      </c>
      <c r="B118" s="2" t="str">
        <f t="array" aca="1" ref="B118" ca="1">INDEX(Spielerliste,MATCH(SMALL(COUNTIF(Spielerliste,"&lt;"&amp;Spielerliste),ROWS(CG$90:CG118)),COUNTIF(Spielerliste,"&lt;"&amp;Spielerliste),0))</f>
        <v>Werner Mooshammer</v>
      </c>
      <c r="C118" s="2" t="str">
        <f t="shared" si="113"/>
        <v>W5</v>
      </c>
      <c r="D118" s="2">
        <f t="array" ref="D118">SUM(($CJ118:$HN118=$CJ$2:$HN$2-1)*($CJ118:$HN118&gt;0))</f>
        <v>0</v>
      </c>
      <c r="E118" s="2">
        <f t="array" ref="E118">SUM(($CJ118:$HN118&lt;$CJ$2:$HN$2-1)*($CJ118:$HN118&gt;0))</f>
        <v>0</v>
      </c>
      <c r="F118" s="2">
        <f t="array" ref="F118">SUM(($CJ118:$HN118=$CJ$2:$HN$2+1)*($CJ118:$HN118&gt;0))</f>
        <v>9</v>
      </c>
      <c r="G118" s="2">
        <f t="array" ref="G118">SUM(($CJ118:$HN118&gt;$CJ$2:$HN$2+1)*($CJ118:$HN118&gt;0))</f>
        <v>13</v>
      </c>
      <c r="H118" s="2">
        <f t="shared" si="119"/>
        <v>0</v>
      </c>
      <c r="I118" s="2">
        <f t="shared" si="120"/>
        <v>22</v>
      </c>
      <c r="J118" s="2">
        <f t="shared" si="127"/>
        <v>61</v>
      </c>
      <c r="K118" s="2">
        <f t="shared" si="127"/>
        <v>61</v>
      </c>
      <c r="L118" s="2">
        <f t="shared" si="127"/>
        <v>0</v>
      </c>
      <c r="M118" s="2">
        <f t="shared" si="127"/>
        <v>0</v>
      </c>
      <c r="N118" s="2">
        <f t="shared" si="127"/>
        <v>0</v>
      </c>
      <c r="O118" s="2">
        <f>IF(K118&gt;0,($J118/Parameter!$B$1)-($K118/Parameter!$B$2),"")</f>
        <v>0</v>
      </c>
      <c r="P118" s="2" t="str">
        <f>IF(L118&gt;0,($K118/Parameter!$B$2)-($L118/Parameter!$B$3),"")</f>
        <v/>
      </c>
      <c r="Q118" s="2" t="str">
        <f>IF(M118&gt;0,($L118/Parameter!$B$3)-($M118/Parameter!$B$4),"")</f>
        <v/>
      </c>
      <c r="R118" s="2">
        <f t="array" ref="R118">IF($J118&gt;0,SUM(($CJ118:$HN118&lt;$CJ$2:$HN$2)*($CJ118:$HN118&gt;0)*($CJ$88:$HN$88="Round 1")),"")</f>
        <v>0</v>
      </c>
      <c r="S118" s="2">
        <f t="array" ref="S118">IF($J118&gt;0,SUM(($CJ118:$HN118&gt;$CJ$2:$HN$2)*($CJ118:$HN118&gt;0)*($CJ$88:$HN$88="Round 1")),"")</f>
        <v>11</v>
      </c>
      <c r="T118" s="2">
        <f t="array" ref="T118">IF($K118&gt;0,SUM(($CJ118:$HN118&lt;$CJ$2:$HN$2)*($CJ118:$HN118&gt;0)*($CJ$88:$HN$88="Round 2")),"")</f>
        <v>0</v>
      </c>
      <c r="U118" s="2">
        <f t="array" ref="U118">IF($K118&gt;0,SUM(($CJ118:$HN118&gt;$CJ$2:$HN$2)*($CJ118:$HN118&gt;0)*($CJ$88:$HN$88="Round 2")),"")</f>
        <v>11</v>
      </c>
      <c r="V118" s="2" t="str">
        <f t="array" ref="V118">IF($L118&gt;0,SUM(($CJ118:$HN118&lt;$CJ$2:$HN$2)*($CJ118:$HN118&gt;0)*($CJ$88:$HN$88="Round 3")),"")</f>
        <v/>
      </c>
      <c r="W118" s="2" t="str">
        <f t="array" ref="W118">IF($L118&gt;0,SUM(($CJ118:$HN118&gt;$CJ$2:$HN$2)*($CJ118:$HN118&gt;0)*($CJ$88:$HN$88="Round 3")),"")</f>
        <v/>
      </c>
      <c r="X118" s="2" t="str">
        <f t="array" ref="X118">IF($M118&gt;0,SUM(($CJ118:$HN118&lt;$CJ$2:$HN$2)*($CJ118:$HN118&gt;0)*($CJ$88:$HN$88="Final")),"")</f>
        <v/>
      </c>
      <c r="Y118" s="2" t="str">
        <f t="array" ref="Y118">IF($M118&gt;0,SUM(($CJ118:$HN118&gt;$CJ$2:$HN$2)*($CJ118:$HN118&gt;0)*($CJ$88:$HN$88="Final")),"")</f>
        <v/>
      </c>
      <c r="Z118" s="2">
        <f t="shared" si="121"/>
        <v>29</v>
      </c>
      <c r="AA118" s="2">
        <f>IF(ISNUMBER($CI118)=TRUE,ROUND((2*Parameter!$B$13)-(SUM($J118:$L118)*Parameter!$B$13/Parameter!$B$12), 3),0)</f>
        <v>611.61300000000006</v>
      </c>
      <c r="AB118" s="2">
        <f>IF(AND(CG118&lt;&gt;"",CI118&lt;&gt;"NF"),INDEX('Skill-O-Meter'!$A:$A,MATCH(CG118,'Skill-O-Meter'!$C:$C,0)),"")</f>
        <v>496.61900000000003</v>
      </c>
      <c r="AC118" s="2">
        <f t="shared" si="122"/>
        <v>114.99400000000003</v>
      </c>
      <c r="AD118" s="2">
        <f t="shared" si="115"/>
        <v>322.00117999999998</v>
      </c>
      <c r="AE118" s="78">
        <f t="array" ref="AE118">SUM(IF(($CJ$89:$HN$89=AE$89)*($CJ118:$HN118&lt;=$CJ$2:$HN$2-1)*($CJ118:$HN118&gt;0),1))</f>
        <v>0</v>
      </c>
      <c r="AF118" s="78">
        <f t="array" ref="AF118">SUM(IF(($CJ$89:$HN$89=AF$89)*($CJ118:$HN118&lt;=$CJ$2:$HN$2-1)*($CJ118:$HN118&gt;0),1))</f>
        <v>0</v>
      </c>
      <c r="AG118" s="78">
        <f t="array" ref="AG118">SUM(IF(($CJ$89:$HN$89=AG$89)*($CJ118:$HN118&lt;=$CJ$2:$HN$2-1)*($CJ118:$HN118&gt;0),1))</f>
        <v>0</v>
      </c>
      <c r="AH118" s="78">
        <f t="array" ref="AH118">SUM(IF(($CJ$89:$HN$89=AH$89)*($CJ118:$HN118&lt;=$CJ$2:$HN$2-1)*($CJ118:$HN118&gt;0),1))</f>
        <v>0</v>
      </c>
      <c r="AI118" s="78">
        <f t="array" ref="AI118">SUM(IF(($CJ$89:$HN$89=AI$89)*($CJ118:$HN118&lt;=$CJ$2:$HN$2-1)*($CJ118:$HN118&gt;0),1))</f>
        <v>0</v>
      </c>
      <c r="AJ118" s="78">
        <f t="array" ref="AJ118">SUM(IF(($CJ$89:$HN$89=AJ$89)*($CJ118:$HN118&lt;=$CJ$2:$HN$2-1)*($CJ118:$HN118&gt;0),1))</f>
        <v>0</v>
      </c>
      <c r="AK118" s="78">
        <f t="array" ref="AK118">SUM(IF(($CJ$89:$HN$89=AK$89)*($CJ118:$HN118&lt;=$CJ$2:$HN$2-1)*($CJ118:$HN118&gt;0),1))</f>
        <v>0</v>
      </c>
      <c r="AL118" s="78">
        <f t="array" ref="AL118">SUM(IF(($CJ$89:$HN$89=AL$89)*($CJ118:$HN118&lt;=$CJ$2:$HN$2-1)*($CJ118:$HN118&gt;0),1))</f>
        <v>0</v>
      </c>
      <c r="AM118" s="78">
        <f t="array" ref="AM118">SUM(IF(($CJ$89:$HN$89=AM$89)*($CJ118:$HN118&lt;=$CJ$2:$HN$2-1)*($CJ118:$HN118&gt;0),1))</f>
        <v>0</v>
      </c>
      <c r="AN118" s="78">
        <f t="array" ref="AN118">SUM(IF(($CJ$89:$HN$89=AN$89)*($CJ118:$HN118&lt;=$CJ$2:$HN$2-1)*($CJ118:$HN118&gt;0),1))</f>
        <v>0</v>
      </c>
      <c r="AO118" s="78">
        <f t="array" ref="AO118">SUM(IF(($CJ$89:$HN$89=AO$89)*($CJ118:$HN118&lt;=$CJ$2:$HN$2-1)*($CJ118:$HN118&gt;0),1))</f>
        <v>0</v>
      </c>
      <c r="AP118" s="78">
        <f t="array" ref="AP118">SUM(IF(($CJ$89:$HN$89=AP$89)*($CJ118:$HN118&lt;=$CJ$2:$HN$2-1)*($CJ118:$HN118&gt;0),1))</f>
        <v>0</v>
      </c>
      <c r="AQ118" s="78">
        <f t="array" ref="AQ118">SUM(IF(($CJ$89:$HN$89=AQ$89)*($CJ118:$HN118&lt;=$CJ$2:$HN$2-1)*($CJ118:$HN118&gt;0),1))</f>
        <v>0</v>
      </c>
      <c r="AR118" s="78">
        <f t="array" ref="AR118">SUM(IF(($CJ$89:$HN$89=AR$89)*($CJ118:$HN118&lt;=$CJ$2:$HN$2-1)*($CJ118:$HN118&gt;0),1))</f>
        <v>0</v>
      </c>
      <c r="AS118" s="78">
        <f t="array" ref="AS118">SUM(IF(($CJ$89:$HN$89=AS$89)*($CJ118:$HN118&lt;=$CJ$2:$HN$2-1)*($CJ118:$HN118&gt;0),1))</f>
        <v>0</v>
      </c>
      <c r="AT118" s="78">
        <f t="array" ref="AT118">SUM(IF(($CJ$89:$HN$89=AT$89)*($CJ118:$HN118&lt;=$CJ$2:$HN$2-1)*($CJ118:$HN118&gt;0),1))</f>
        <v>0</v>
      </c>
      <c r="AU118" s="78">
        <f t="array" ref="AU118">SUM(IF(($CJ$89:$HN$89=AU$89)*($CJ118:$HN118&lt;=$CJ$2:$HN$2-1)*($CJ118:$HN118&gt;0),1))</f>
        <v>0</v>
      </c>
      <c r="AV118" s="78">
        <f t="array" ref="AV118">SUM(IF(($CJ$89:$HN$89=AV$89)*($CJ118:$HN118&lt;=$CJ$2:$HN$2-1)*($CJ118:$HN118&gt;0),1))</f>
        <v>0</v>
      </c>
      <c r="AW118" s="78">
        <f t="array" ref="AW118">SUM(IF(($CJ$89:$HN$89=AW$89)*($CJ118:$HN118&lt;=$CJ$2:$HN$2-1)*($CJ118:$HN118&gt;0),1))</f>
        <v>0</v>
      </c>
      <c r="AX118" s="78">
        <f t="array" ref="AX118">SUM(IF(($CJ$89:$HN$89=AX$89)*($CJ118:$HN118&lt;=$CJ$2:$HN$2-1)*($CJ118:$HN118&gt;0),1))</f>
        <v>0</v>
      </c>
      <c r="AY118" s="78">
        <f t="array" ref="AY118">SUM(IF(($CJ$89:$HN$89=AY$89)*($CJ118:$HN118&lt;=$CJ$2:$HN$2-1)*($CJ118:$HN118&gt;0),1))</f>
        <v>0</v>
      </c>
      <c r="AZ118" s="78">
        <f t="array" ref="AZ118">SUM(IF(($CJ$89:$HN$89=AZ$89)*($CJ118:$HN118&lt;=$CJ$2:$HN$2-1)*($CJ118:$HN118&gt;0),1))</f>
        <v>0</v>
      </c>
      <c r="BA118" s="78">
        <f t="array" ref="BA118">SUM(IF(($CJ$89:$HN$89=BA$89)*($CJ118:$HN118&lt;=$CJ$2:$HN$2-1)*($CJ118:$HN118&gt;0),1))</f>
        <v>0</v>
      </c>
      <c r="BB118" s="78">
        <f t="array" ref="BB118">SUM(IF(($CJ$89:$HN$89=BB$89)*($CJ118:$HN118&lt;=$CJ$2:$HN$2-1)*($CJ118:$HN118&gt;0),1))</f>
        <v>0</v>
      </c>
      <c r="BC118" s="78">
        <f t="array" ref="BC118">SUM(IF(($CJ$89:$HN$89=BC$89)*($CJ118:$HN118&lt;=$CJ$2:$HN$2-1)*($CJ118:$HN118&gt;0),1))</f>
        <v>0</v>
      </c>
      <c r="BD118" s="78">
        <f t="array" ref="BD118">SUM(IF(($CJ$89:$HN$89=BD$89)*($CJ118:$HN118&lt;=$CJ$2:$HN$2-1)*($CJ118:$HN118&gt;0),1))</f>
        <v>0</v>
      </c>
      <c r="BE118" s="78">
        <f t="array" ref="BE118">SUM(IF(($CJ$89:$HN$89=BE$89)*($CJ118:$HN118&lt;=$CJ$2:$HN$2-1)*($CJ118:$HN118&gt;0),1))</f>
        <v>0</v>
      </c>
      <c r="BF118" s="78">
        <f t="shared" si="128"/>
        <v>8</v>
      </c>
      <c r="BG118" s="78">
        <f t="shared" si="128"/>
        <v>7</v>
      </c>
      <c r="BH118" s="78">
        <f t="shared" si="128"/>
        <v>10</v>
      </c>
      <c r="BI118" s="78">
        <f t="shared" si="128"/>
        <v>7</v>
      </c>
      <c r="BJ118" s="78">
        <f t="shared" si="128"/>
        <v>8</v>
      </c>
      <c r="BK118" s="78">
        <f t="shared" si="128"/>
        <v>9</v>
      </c>
      <c r="BL118" s="78">
        <f t="shared" si="128"/>
        <v>7</v>
      </c>
      <c r="BM118" s="78">
        <f t="shared" si="128"/>
        <v>8</v>
      </c>
      <c r="BN118" s="78">
        <f t="shared" si="128"/>
        <v>0</v>
      </c>
      <c r="BO118" s="78">
        <f t="shared" si="128"/>
        <v>14</v>
      </c>
      <c r="BP118" s="78">
        <f t="shared" si="129"/>
        <v>11</v>
      </c>
      <c r="BQ118" s="78">
        <f t="shared" si="129"/>
        <v>10</v>
      </c>
      <c r="BR118" s="78">
        <f t="shared" si="129"/>
        <v>9</v>
      </c>
      <c r="BS118" s="78">
        <f t="shared" si="129"/>
        <v>14</v>
      </c>
      <c r="BT118" s="78">
        <f t="shared" si="129"/>
        <v>0</v>
      </c>
      <c r="BU118" s="78">
        <f t="shared" si="129"/>
        <v>0</v>
      </c>
      <c r="BV118" s="78">
        <f t="shared" si="129"/>
        <v>0</v>
      </c>
      <c r="BW118" s="78">
        <f t="shared" si="129"/>
        <v>0</v>
      </c>
      <c r="BX118" s="78">
        <f t="shared" si="129"/>
        <v>0</v>
      </c>
      <c r="BY118" s="78">
        <f t="shared" si="129"/>
        <v>0</v>
      </c>
      <c r="BZ118" s="78">
        <f t="shared" si="130"/>
        <v>0</v>
      </c>
      <c r="CA118" s="78">
        <f t="shared" si="130"/>
        <v>0</v>
      </c>
      <c r="CB118" s="78">
        <f t="shared" si="130"/>
        <v>0</v>
      </c>
      <c r="CC118" s="78">
        <f t="shared" si="130"/>
        <v>0</v>
      </c>
      <c r="CD118" s="78">
        <f t="shared" si="130"/>
        <v>0</v>
      </c>
      <c r="CE118" s="78">
        <f t="shared" si="130"/>
        <v>0</v>
      </c>
      <c r="CF118" s="78">
        <f t="shared" si="130"/>
        <v>0</v>
      </c>
      <c r="CG118" s="2" t="s">
        <v>330</v>
      </c>
      <c r="CH118" s="2" t="s">
        <v>10</v>
      </c>
      <c r="CI118" s="2">
        <v>5</v>
      </c>
      <c r="CJ118" s="91">
        <v>4</v>
      </c>
      <c r="CK118" s="91">
        <v>3</v>
      </c>
      <c r="CL118" s="91">
        <v>5</v>
      </c>
      <c r="CM118" s="91">
        <v>3</v>
      </c>
      <c r="CN118" s="91">
        <v>5</v>
      </c>
      <c r="CO118" s="91">
        <v>5</v>
      </c>
      <c r="CP118" s="91">
        <v>4</v>
      </c>
      <c r="CQ118" s="91">
        <v>4</v>
      </c>
      <c r="CR118" s="91">
        <v>6</v>
      </c>
      <c r="CS118" s="91">
        <v>6</v>
      </c>
      <c r="CT118" s="91">
        <v>5</v>
      </c>
      <c r="CU118" s="91">
        <v>4</v>
      </c>
      <c r="CV118" s="91">
        <v>7</v>
      </c>
      <c r="CW118" s="91">
        <v>4</v>
      </c>
      <c r="CX118" s="91">
        <v>4</v>
      </c>
      <c r="CY118" s="91">
        <v>5</v>
      </c>
      <c r="CZ118" s="91">
        <v>4</v>
      </c>
      <c r="DA118" s="91">
        <v>3</v>
      </c>
      <c r="DB118" s="91">
        <v>4</v>
      </c>
      <c r="DC118" s="91">
        <v>3</v>
      </c>
      <c r="DD118" s="91">
        <v>4</v>
      </c>
      <c r="DE118" s="91">
        <v>8</v>
      </c>
      <c r="DF118" s="91">
        <v>5</v>
      </c>
      <c r="DG118" s="91">
        <v>5</v>
      </c>
      <c r="DH118" s="91">
        <v>5</v>
      </c>
      <c r="DI118" s="91">
        <v>7</v>
      </c>
      <c r="EU118" s="2"/>
      <c r="EV118" s="2"/>
      <c r="EW118" s="2"/>
      <c r="EX118" s="2"/>
      <c r="EY118" s="2"/>
      <c r="EZ118" s="2"/>
    </row>
    <row r="119" spans="1:156" x14ac:dyDescent="0.25">
      <c r="A119" s="2" t="str">
        <f>IF(CI119="","",IF(CI119&lt;&gt;"NF",CH119&amp;CI119+COUNTIF($C$90:$C118,C119),CH119&amp;CI119&amp;COUNTIF($C$90:$C118,C119)))</f>
        <v>M25</v>
      </c>
      <c r="B119" s="2" t="str">
        <f t="array" aca="1" ref="B119" ca="1">INDEX(Spielerliste,MATCH(SMALL(COUNTIF(Spielerliste,"&lt;"&amp;Spielerliste),ROWS(CG$90:CG119)),COUNTIF(Spielerliste,"&lt;"&amp;Spielerliste),0))</f>
        <v>Wiltrud Derschmidt</v>
      </c>
      <c r="C119" s="2" t="str">
        <f t="shared" si="113"/>
        <v>M25</v>
      </c>
      <c r="D119" s="2">
        <f t="array" ref="D119">SUM(($CJ119:$HN119=$CJ$2:$HN$2-1)*($CJ119:$HN119&gt;0))</f>
        <v>0</v>
      </c>
      <c r="E119" s="2">
        <f t="array" ref="E119">SUM(($CJ119:$HN119&lt;$CJ$2:$HN$2-1)*($CJ119:$HN119&gt;0))</f>
        <v>0</v>
      </c>
      <c r="F119" s="2">
        <f t="array" ref="F119">SUM(($CJ119:$HN119=$CJ$2:$HN$2+1)*($CJ119:$HN119&gt;0))</f>
        <v>6</v>
      </c>
      <c r="G119" s="2">
        <f t="array" ref="G119">SUM(($CJ119:$HN119&gt;$CJ$2:$HN$2+1)*($CJ119:$HN119&gt;0))</f>
        <v>15</v>
      </c>
      <c r="H119" s="2">
        <f t="shared" si="119"/>
        <v>0</v>
      </c>
      <c r="I119" s="2">
        <f t="shared" si="120"/>
        <v>21</v>
      </c>
      <c r="J119" s="2">
        <f t="shared" si="127"/>
        <v>61</v>
      </c>
      <c r="K119" s="2">
        <f t="shared" si="127"/>
        <v>63</v>
      </c>
      <c r="L119" s="2">
        <f t="shared" si="127"/>
        <v>0</v>
      </c>
      <c r="M119" s="2">
        <f t="shared" si="127"/>
        <v>0</v>
      </c>
      <c r="N119" s="2">
        <f t="shared" si="127"/>
        <v>0</v>
      </c>
      <c r="O119" s="2">
        <f>IF(K119&gt;0,($J119/Parameter!$B$1)-($K119/Parameter!$B$2),"")</f>
        <v>-0.1538461538461533</v>
      </c>
      <c r="P119" s="2" t="str">
        <f>IF(L119&gt;0,($K119/Parameter!$B$2)-($L119/Parameter!$B$3),"")</f>
        <v/>
      </c>
      <c r="Q119" s="2" t="str">
        <f>IF(M119&gt;0,($L119/Parameter!$B$3)-($M119/Parameter!$B$4),"")</f>
        <v/>
      </c>
      <c r="R119" s="2">
        <f t="array" ref="R119">IF($J119&gt;0,SUM(($CJ119:$HN119&lt;$CJ$2:$HN$2)*($CJ119:$HN119&gt;0)*($CJ$88:$HN$88="Round 1")),"")</f>
        <v>0</v>
      </c>
      <c r="S119" s="2">
        <f t="array" ref="S119">IF($J119&gt;0,SUM(($CJ119:$HN119&gt;$CJ$2:$HN$2)*($CJ119:$HN119&gt;0)*($CJ$88:$HN$88="Round 1")),"")</f>
        <v>11</v>
      </c>
      <c r="T119" s="2">
        <f t="array" ref="T119">IF($K119&gt;0,SUM(($CJ119:$HN119&lt;$CJ$2:$HN$2)*($CJ119:$HN119&gt;0)*($CJ$88:$HN$88="Round 2")),"")</f>
        <v>0</v>
      </c>
      <c r="U119" s="2">
        <f t="array" ref="U119">IF($K119&gt;0,SUM(($CJ119:$HN119&gt;$CJ$2:$HN$2)*($CJ119:$HN119&gt;0)*($CJ$88:$HN$88="Round 2")),"")</f>
        <v>10</v>
      </c>
      <c r="V119" s="2" t="str">
        <f t="array" ref="V119">IF($L119&gt;0,SUM(($CJ119:$HN119&lt;$CJ$2:$HN$2)*($CJ119:$HN119&gt;0)*($CJ$88:$HN$88="Round 3")),"")</f>
        <v/>
      </c>
      <c r="W119" s="2" t="str">
        <f t="array" ref="W119">IF($L119&gt;0,SUM(($CJ119:$HN119&gt;$CJ$2:$HN$2)*($CJ119:$HN119&gt;0)*($CJ$88:$HN$88="Round 3")),"")</f>
        <v/>
      </c>
      <c r="X119" s="2" t="str">
        <f t="array" ref="X119">IF($M119&gt;0,SUM(($CJ119:$HN119&lt;$CJ$2:$HN$2)*($CJ119:$HN119&gt;0)*($CJ$88:$HN$88="Final")),"")</f>
        <v/>
      </c>
      <c r="Y119" s="2" t="str">
        <f t="array" ref="Y119">IF($M119&gt;0,SUM(($CJ119:$HN119&gt;$CJ$2:$HN$2)*($CJ119:$HN119&gt;0)*($CJ$88:$HN$88="Final")),"")</f>
        <v/>
      </c>
      <c r="Z119" s="2">
        <f t="shared" si="121"/>
        <v>30</v>
      </c>
      <c r="AA119" s="2">
        <f>IF(ISNUMBER($CI119)=TRUE,ROUND((2*Parameter!$B$13)-(SUM($J119:$L119)*Parameter!$B$13/Parameter!$B$12), 3),0)</f>
        <v>588.79200000000003</v>
      </c>
      <c r="AB119" s="2">
        <f>IF(AND(CG119&lt;&gt;"",CI119&lt;&gt;"NF"),INDEX('Skill-O-Meter'!$A:$A,MATCH(CG119,'Skill-O-Meter'!$C:$C,0)),"")</f>
        <v>563.96</v>
      </c>
      <c r="AC119" s="2">
        <f t="shared" si="122"/>
        <v>24.831999999999994</v>
      </c>
      <c r="AD119" s="2">
        <f t="shared" si="115"/>
        <v>324.00119000000001</v>
      </c>
      <c r="AE119" s="78">
        <f t="array" ref="AE119">SUM(IF(($CJ$89:$HN$89=AE$89)*($CJ119:$HN119&lt;=$CJ$2:$HN$2-1)*($CJ119:$HN119&gt;0),1))</f>
        <v>0</v>
      </c>
      <c r="AF119" s="78">
        <f t="array" ref="AF119">SUM(IF(($CJ$89:$HN$89=AF$89)*($CJ119:$HN119&lt;=$CJ$2:$HN$2-1)*($CJ119:$HN119&gt;0),1))</f>
        <v>0</v>
      </c>
      <c r="AG119" s="78">
        <f t="array" ref="AG119">SUM(IF(($CJ$89:$HN$89=AG$89)*($CJ119:$HN119&lt;=$CJ$2:$HN$2-1)*($CJ119:$HN119&gt;0),1))</f>
        <v>0</v>
      </c>
      <c r="AH119" s="78">
        <f t="array" ref="AH119">SUM(IF(($CJ$89:$HN$89=AH$89)*($CJ119:$HN119&lt;=$CJ$2:$HN$2-1)*($CJ119:$HN119&gt;0),1))</f>
        <v>0</v>
      </c>
      <c r="AI119" s="78">
        <f t="array" ref="AI119">SUM(IF(($CJ$89:$HN$89=AI$89)*($CJ119:$HN119&lt;=$CJ$2:$HN$2-1)*($CJ119:$HN119&gt;0),1))</f>
        <v>0</v>
      </c>
      <c r="AJ119" s="78">
        <f t="array" ref="AJ119">SUM(IF(($CJ$89:$HN$89=AJ$89)*($CJ119:$HN119&lt;=$CJ$2:$HN$2-1)*($CJ119:$HN119&gt;0),1))</f>
        <v>0</v>
      </c>
      <c r="AK119" s="78">
        <f t="array" ref="AK119">SUM(IF(($CJ$89:$HN$89=AK$89)*($CJ119:$HN119&lt;=$CJ$2:$HN$2-1)*($CJ119:$HN119&gt;0),1))</f>
        <v>0</v>
      </c>
      <c r="AL119" s="78">
        <f t="array" ref="AL119">SUM(IF(($CJ$89:$HN$89=AL$89)*($CJ119:$HN119&lt;=$CJ$2:$HN$2-1)*($CJ119:$HN119&gt;0),1))</f>
        <v>0</v>
      </c>
      <c r="AM119" s="78">
        <f t="array" ref="AM119">SUM(IF(($CJ$89:$HN$89=AM$89)*($CJ119:$HN119&lt;=$CJ$2:$HN$2-1)*($CJ119:$HN119&gt;0),1))</f>
        <v>0</v>
      </c>
      <c r="AN119" s="78">
        <f t="array" ref="AN119">SUM(IF(($CJ$89:$HN$89=AN$89)*($CJ119:$HN119&lt;=$CJ$2:$HN$2-1)*($CJ119:$HN119&gt;0),1))</f>
        <v>0</v>
      </c>
      <c r="AO119" s="78">
        <f t="array" ref="AO119">SUM(IF(($CJ$89:$HN$89=AO$89)*($CJ119:$HN119&lt;=$CJ$2:$HN$2-1)*($CJ119:$HN119&gt;0),1))</f>
        <v>0</v>
      </c>
      <c r="AP119" s="78">
        <f t="array" ref="AP119">SUM(IF(($CJ$89:$HN$89=AP$89)*($CJ119:$HN119&lt;=$CJ$2:$HN$2-1)*($CJ119:$HN119&gt;0),1))</f>
        <v>0</v>
      </c>
      <c r="AQ119" s="78">
        <f t="array" ref="AQ119">SUM(IF(($CJ$89:$HN$89=AQ$89)*($CJ119:$HN119&lt;=$CJ$2:$HN$2-1)*($CJ119:$HN119&gt;0),1))</f>
        <v>0</v>
      </c>
      <c r="AR119" s="78">
        <f t="array" ref="AR119">SUM(IF(($CJ$89:$HN$89=AR$89)*($CJ119:$HN119&lt;=$CJ$2:$HN$2-1)*($CJ119:$HN119&gt;0),1))</f>
        <v>0</v>
      </c>
      <c r="AS119" s="78">
        <f t="array" ref="AS119">SUM(IF(($CJ$89:$HN$89=AS$89)*($CJ119:$HN119&lt;=$CJ$2:$HN$2-1)*($CJ119:$HN119&gt;0),1))</f>
        <v>0</v>
      </c>
      <c r="AT119" s="78">
        <f t="array" ref="AT119">SUM(IF(($CJ$89:$HN$89=AT$89)*($CJ119:$HN119&lt;=$CJ$2:$HN$2-1)*($CJ119:$HN119&gt;0),1))</f>
        <v>0</v>
      </c>
      <c r="AU119" s="78">
        <f t="array" ref="AU119">SUM(IF(($CJ$89:$HN$89=AU$89)*($CJ119:$HN119&lt;=$CJ$2:$HN$2-1)*($CJ119:$HN119&gt;0),1))</f>
        <v>0</v>
      </c>
      <c r="AV119" s="78">
        <f t="array" ref="AV119">SUM(IF(($CJ$89:$HN$89=AV$89)*($CJ119:$HN119&lt;=$CJ$2:$HN$2-1)*($CJ119:$HN119&gt;0),1))</f>
        <v>0</v>
      </c>
      <c r="AW119" s="78">
        <f t="array" ref="AW119">SUM(IF(($CJ$89:$HN$89=AW$89)*($CJ119:$HN119&lt;=$CJ$2:$HN$2-1)*($CJ119:$HN119&gt;0),1))</f>
        <v>0</v>
      </c>
      <c r="AX119" s="78">
        <f t="array" ref="AX119">SUM(IF(($CJ$89:$HN$89=AX$89)*($CJ119:$HN119&lt;=$CJ$2:$HN$2-1)*($CJ119:$HN119&gt;0),1))</f>
        <v>0</v>
      </c>
      <c r="AY119" s="78">
        <f t="array" ref="AY119">SUM(IF(($CJ$89:$HN$89=AY$89)*($CJ119:$HN119&lt;=$CJ$2:$HN$2-1)*($CJ119:$HN119&gt;0),1))</f>
        <v>0</v>
      </c>
      <c r="AZ119" s="78">
        <f t="array" ref="AZ119">SUM(IF(($CJ$89:$HN$89=AZ$89)*($CJ119:$HN119&lt;=$CJ$2:$HN$2-1)*($CJ119:$HN119&gt;0),1))</f>
        <v>0</v>
      </c>
      <c r="BA119" s="78">
        <f t="array" ref="BA119">SUM(IF(($CJ$89:$HN$89=BA$89)*($CJ119:$HN119&lt;=$CJ$2:$HN$2-1)*($CJ119:$HN119&gt;0),1))</f>
        <v>0</v>
      </c>
      <c r="BB119" s="78">
        <f t="array" ref="BB119">SUM(IF(($CJ$89:$HN$89=BB$89)*($CJ119:$HN119&lt;=$CJ$2:$HN$2-1)*($CJ119:$HN119&gt;0),1))</f>
        <v>0</v>
      </c>
      <c r="BC119" s="78">
        <f t="array" ref="BC119">SUM(IF(($CJ$89:$HN$89=BC$89)*($CJ119:$HN119&lt;=$CJ$2:$HN$2-1)*($CJ119:$HN119&gt;0),1))</f>
        <v>0</v>
      </c>
      <c r="BD119" s="78">
        <f t="array" ref="BD119">SUM(IF(($CJ$89:$HN$89=BD$89)*($CJ119:$HN119&lt;=$CJ$2:$HN$2-1)*($CJ119:$HN119&gt;0),1))</f>
        <v>0</v>
      </c>
      <c r="BE119" s="78">
        <f t="array" ref="BE119">SUM(IF(($CJ$89:$HN$89=BE$89)*($CJ119:$HN119&lt;=$CJ$2:$HN$2-1)*($CJ119:$HN119&gt;0),1))</f>
        <v>0</v>
      </c>
      <c r="BF119" s="78">
        <f t="shared" si="128"/>
        <v>10</v>
      </c>
      <c r="BG119" s="78">
        <f t="shared" si="128"/>
        <v>7</v>
      </c>
      <c r="BH119" s="78">
        <f t="shared" si="128"/>
        <v>11</v>
      </c>
      <c r="BI119" s="78">
        <f t="shared" si="128"/>
        <v>6</v>
      </c>
      <c r="BJ119" s="78">
        <f t="shared" si="128"/>
        <v>8</v>
      </c>
      <c r="BK119" s="78">
        <f t="shared" si="128"/>
        <v>11</v>
      </c>
      <c r="BL119" s="78">
        <f t="shared" si="128"/>
        <v>8</v>
      </c>
      <c r="BM119" s="78">
        <f t="shared" si="128"/>
        <v>6</v>
      </c>
      <c r="BN119" s="78">
        <f t="shared" si="128"/>
        <v>0</v>
      </c>
      <c r="BO119" s="78">
        <f t="shared" si="128"/>
        <v>13</v>
      </c>
      <c r="BP119" s="78">
        <f t="shared" si="129"/>
        <v>10</v>
      </c>
      <c r="BQ119" s="78">
        <f t="shared" si="129"/>
        <v>9</v>
      </c>
      <c r="BR119" s="78">
        <f t="shared" si="129"/>
        <v>12</v>
      </c>
      <c r="BS119" s="78">
        <f t="shared" si="129"/>
        <v>13</v>
      </c>
      <c r="BT119" s="78">
        <f t="shared" si="129"/>
        <v>0</v>
      </c>
      <c r="BU119" s="78">
        <f t="shared" si="129"/>
        <v>0</v>
      </c>
      <c r="BV119" s="78">
        <f t="shared" si="129"/>
        <v>0</v>
      </c>
      <c r="BW119" s="78">
        <f t="shared" si="129"/>
        <v>0</v>
      </c>
      <c r="BX119" s="78">
        <f t="shared" si="129"/>
        <v>0</v>
      </c>
      <c r="BY119" s="78">
        <f t="shared" si="129"/>
        <v>0</v>
      </c>
      <c r="BZ119" s="78">
        <f t="shared" si="130"/>
        <v>0</v>
      </c>
      <c r="CA119" s="78">
        <f t="shared" si="130"/>
        <v>0</v>
      </c>
      <c r="CB119" s="78">
        <f t="shared" si="130"/>
        <v>0</v>
      </c>
      <c r="CC119" s="78">
        <f t="shared" si="130"/>
        <v>0</v>
      </c>
      <c r="CD119" s="78">
        <f t="shared" si="130"/>
        <v>0</v>
      </c>
      <c r="CE119" s="78">
        <f t="shared" si="130"/>
        <v>0</v>
      </c>
      <c r="CF119" s="78">
        <f t="shared" si="130"/>
        <v>0</v>
      </c>
      <c r="CG119" s="2" t="s">
        <v>331</v>
      </c>
      <c r="CH119" s="2" t="s">
        <v>0</v>
      </c>
      <c r="CI119" s="2">
        <v>25</v>
      </c>
      <c r="CJ119" s="91">
        <v>5</v>
      </c>
      <c r="CK119" s="91">
        <v>4</v>
      </c>
      <c r="CL119" s="91">
        <v>5</v>
      </c>
      <c r="CM119" s="91">
        <v>3</v>
      </c>
      <c r="CN119" s="91">
        <v>4</v>
      </c>
      <c r="CO119" s="91">
        <v>6</v>
      </c>
      <c r="CP119" s="91">
        <v>4</v>
      </c>
      <c r="CQ119" s="91">
        <v>3</v>
      </c>
      <c r="CR119" s="91">
        <v>6</v>
      </c>
      <c r="CS119" s="91">
        <v>5</v>
      </c>
      <c r="CT119" s="91">
        <v>4</v>
      </c>
      <c r="CU119" s="91">
        <v>6</v>
      </c>
      <c r="CV119" s="91">
        <v>6</v>
      </c>
      <c r="CW119" s="91">
        <v>5</v>
      </c>
      <c r="CX119" s="91">
        <v>3</v>
      </c>
      <c r="CY119" s="91">
        <v>6</v>
      </c>
      <c r="CZ119" s="91">
        <v>3</v>
      </c>
      <c r="DA119" s="91">
        <v>4</v>
      </c>
      <c r="DB119" s="91">
        <v>5</v>
      </c>
      <c r="DC119" s="91">
        <v>4</v>
      </c>
      <c r="DD119" s="91">
        <v>3</v>
      </c>
      <c r="DE119" s="91">
        <v>7</v>
      </c>
      <c r="DF119" s="91">
        <v>5</v>
      </c>
      <c r="DG119" s="91">
        <v>5</v>
      </c>
      <c r="DH119" s="91">
        <v>6</v>
      </c>
      <c r="DI119" s="91">
        <v>7</v>
      </c>
      <c r="EU119" s="2"/>
      <c r="EV119" s="2"/>
      <c r="EW119" s="2"/>
      <c r="EX119" s="2"/>
      <c r="EY119" s="2"/>
      <c r="EZ119" s="2"/>
    </row>
    <row r="120" spans="1:156" x14ac:dyDescent="0.25">
      <c r="A120" s="2" t="str">
        <f>IF(CI120="","",IF(CI120&lt;&gt;"NF",CH120&amp;CI120+COUNTIF($C$90:$C119,C120),CH120&amp;CI120&amp;COUNTIF($C$90:$C119,C120)))</f>
        <v>MNF0</v>
      </c>
      <c r="B120" s="2" t="str">
        <f t="array" aca="1" ref="B120" ca="1">INDEX(Spielerliste,MATCH(SMALL(COUNTIF(Spielerliste,"&lt;"&amp;Spielerliste),ROWS(CG$90:CG120)),COUNTIF(Spielerliste,"&lt;"&amp;Spielerliste),0))</f>
        <v>Wolfgang Pratl</v>
      </c>
      <c r="C120" s="2" t="str">
        <f t="shared" si="113"/>
        <v>MNF</v>
      </c>
      <c r="D120" s="2">
        <f t="array" ref="D120">SUM(($CJ120:$HN120=$CJ$2:$HN$2-1)*($CJ120:$HN120&gt;0))</f>
        <v>0</v>
      </c>
      <c r="E120" s="2">
        <f t="array" ref="E120">SUM(($CJ120:$HN120&lt;$CJ$2:$HN$2-1)*($CJ120:$HN120&gt;0))</f>
        <v>0</v>
      </c>
      <c r="F120" s="2">
        <f t="array" ref="F120">SUM(($CJ120:$HN120=$CJ$2:$HN$2+1)*($CJ120:$HN120&gt;0))</f>
        <v>7</v>
      </c>
      <c r="G120" s="2">
        <f t="array" ref="G120">SUM(($CJ120:$HN120&gt;$CJ$2:$HN$2+1)*($CJ120:$HN120&gt;0))</f>
        <v>5</v>
      </c>
      <c r="H120" s="2">
        <f t="shared" si="119"/>
        <v>0</v>
      </c>
      <c r="I120" s="2">
        <f t="shared" si="120"/>
        <v>12</v>
      </c>
      <c r="J120" s="2">
        <f t="shared" ref="J120:N129" si="131">IF($CI120="NF",0,SUMIF($CJ$88:$HN$88,J$1,$CJ120:$HN120))</f>
        <v>0</v>
      </c>
      <c r="K120" s="2">
        <f t="shared" si="131"/>
        <v>0</v>
      </c>
      <c r="L120" s="2">
        <f t="shared" si="131"/>
        <v>0</v>
      </c>
      <c r="M120" s="2">
        <f t="shared" si="131"/>
        <v>0</v>
      </c>
      <c r="N120" s="2">
        <f t="shared" si="131"/>
        <v>0</v>
      </c>
      <c r="O120" s="2" t="str">
        <f>IF(K120&gt;0,($J120/Parameter!$B$1)-($K120/Parameter!$B$2),"")</f>
        <v/>
      </c>
      <c r="P120" s="2" t="str">
        <f>IF(L120&gt;0,($K120/Parameter!$B$2)-($L120/Parameter!$B$3),"")</f>
        <v/>
      </c>
      <c r="Q120" s="2" t="str">
        <f>IF(M120&gt;0,($L120/Parameter!$B$3)-($M120/Parameter!$B$4),"")</f>
        <v/>
      </c>
      <c r="R120" s="2" t="str">
        <f t="array" ref="R120">IF($J120&gt;0,SUM(($CJ120:$HN120&lt;$CJ$2:$HN$2)*($CJ120:$HN120&gt;0)*($CJ$88:$HN$88="Round 1")),"")</f>
        <v/>
      </c>
      <c r="S120" s="2" t="str">
        <f t="array" ref="S120">IF($J120&gt;0,SUM(($CJ120:$HN120&gt;$CJ$2:$HN$2)*($CJ120:$HN120&gt;0)*($CJ$88:$HN$88="Round 1")),"")</f>
        <v/>
      </c>
      <c r="T120" s="2" t="str">
        <f t="array" ref="T120">IF($K120&gt;0,SUM(($CJ120:$HN120&lt;$CJ$2:$HN$2)*($CJ120:$HN120&gt;0)*($CJ$88:$HN$88="Round 2")),"")</f>
        <v/>
      </c>
      <c r="U120" s="2" t="str">
        <f t="array" ref="U120">IF($K120&gt;0,SUM(($CJ120:$HN120&gt;$CJ$2:$HN$2)*($CJ120:$HN120&gt;0)*($CJ$88:$HN$88="Round 2")),"")</f>
        <v/>
      </c>
      <c r="V120" s="2" t="str">
        <f t="array" ref="V120">IF($L120&gt;0,SUM(($CJ120:$HN120&lt;$CJ$2:$HN$2)*($CJ120:$HN120&gt;0)*($CJ$88:$HN$88="Round 3")),"")</f>
        <v/>
      </c>
      <c r="W120" s="2" t="str">
        <f t="array" ref="W120">IF($L120&gt;0,SUM(($CJ120:$HN120&gt;$CJ$2:$HN$2)*($CJ120:$HN120&gt;0)*($CJ$88:$HN$88="Round 3")),"")</f>
        <v/>
      </c>
      <c r="X120" s="2" t="str">
        <f t="array" ref="X120">IF($M120&gt;0,SUM(($CJ120:$HN120&lt;$CJ$2:$HN$2)*($CJ120:$HN120&gt;0)*($CJ$88:$HN$88="Final")),"")</f>
        <v/>
      </c>
      <c r="Y120" s="2" t="str">
        <f t="array" ref="Y120">IF($M120&gt;0,SUM(($CJ120:$HN120&gt;$CJ$2:$HN$2)*($CJ120:$HN120&gt;0)*($CJ$88:$HN$88="Final")),"")</f>
        <v/>
      </c>
      <c r="Z120" s="2">
        <f t="shared" si="121"/>
        <v>31</v>
      </c>
      <c r="AA120" s="2">
        <f>IF(ISNUMBER($CI120)=TRUE,ROUND((2*Parameter!$B$13)-(SUM($J120:$L120)*Parameter!$B$13/Parameter!$B$12), 3),0)</f>
        <v>0</v>
      </c>
      <c r="AB120" s="2" t="str">
        <f>IF(AND(CG120&lt;&gt;"",CI120&lt;&gt;"NF"),INDEX('Skill-O-Meter'!$A:$A,MATCH(CG120,'Skill-O-Meter'!$C:$C,0)),"")</f>
        <v/>
      </c>
      <c r="AC120" s="2" t="str">
        <f t="shared" si="122"/>
        <v/>
      </c>
      <c r="AD120" s="2">
        <f t="shared" si="115"/>
        <v>400.00119999999998</v>
      </c>
      <c r="AE120" s="78">
        <f t="array" ref="AE120">SUM(IF(($CJ$89:$HN$89=AE$89)*($CJ120:$HN120&lt;=$CJ$2:$HN$2-1)*($CJ120:$HN120&gt;0),1))</f>
        <v>0</v>
      </c>
      <c r="AF120" s="78">
        <f t="array" ref="AF120">SUM(IF(($CJ$89:$HN$89=AF$89)*($CJ120:$HN120&lt;=$CJ$2:$HN$2-1)*($CJ120:$HN120&gt;0),1))</f>
        <v>0</v>
      </c>
      <c r="AG120" s="78">
        <f t="array" ref="AG120">SUM(IF(($CJ$89:$HN$89=AG$89)*($CJ120:$HN120&lt;=$CJ$2:$HN$2-1)*($CJ120:$HN120&gt;0),1))</f>
        <v>0</v>
      </c>
      <c r="AH120" s="78">
        <f t="array" ref="AH120">SUM(IF(($CJ$89:$HN$89=AH$89)*($CJ120:$HN120&lt;=$CJ$2:$HN$2-1)*($CJ120:$HN120&gt;0),1))</f>
        <v>0</v>
      </c>
      <c r="AI120" s="78">
        <f t="array" ref="AI120">SUM(IF(($CJ$89:$HN$89=AI$89)*($CJ120:$HN120&lt;=$CJ$2:$HN$2-1)*($CJ120:$HN120&gt;0),1))</f>
        <v>0</v>
      </c>
      <c r="AJ120" s="78">
        <f t="array" ref="AJ120">SUM(IF(($CJ$89:$HN$89=AJ$89)*($CJ120:$HN120&lt;=$CJ$2:$HN$2-1)*($CJ120:$HN120&gt;0),1))</f>
        <v>0</v>
      </c>
      <c r="AK120" s="78">
        <f t="array" ref="AK120">SUM(IF(($CJ$89:$HN$89=AK$89)*($CJ120:$HN120&lt;=$CJ$2:$HN$2-1)*($CJ120:$HN120&gt;0),1))</f>
        <v>0</v>
      </c>
      <c r="AL120" s="78">
        <f t="array" ref="AL120">SUM(IF(($CJ$89:$HN$89=AL$89)*($CJ120:$HN120&lt;=$CJ$2:$HN$2-1)*($CJ120:$HN120&gt;0),1))</f>
        <v>0</v>
      </c>
      <c r="AM120" s="78">
        <f t="array" ref="AM120">SUM(IF(($CJ$89:$HN$89=AM$89)*($CJ120:$HN120&lt;=$CJ$2:$HN$2-1)*($CJ120:$HN120&gt;0),1))</f>
        <v>0</v>
      </c>
      <c r="AN120" s="78">
        <f t="array" ref="AN120">SUM(IF(($CJ$89:$HN$89=AN$89)*($CJ120:$HN120&lt;=$CJ$2:$HN$2-1)*($CJ120:$HN120&gt;0),1))</f>
        <v>0</v>
      </c>
      <c r="AO120" s="78">
        <f t="array" ref="AO120">SUM(IF(($CJ$89:$HN$89=AO$89)*($CJ120:$HN120&lt;=$CJ$2:$HN$2-1)*($CJ120:$HN120&gt;0),1))</f>
        <v>0</v>
      </c>
      <c r="AP120" s="78">
        <f t="array" ref="AP120">SUM(IF(($CJ$89:$HN$89=AP$89)*($CJ120:$HN120&lt;=$CJ$2:$HN$2-1)*($CJ120:$HN120&gt;0),1))</f>
        <v>0</v>
      </c>
      <c r="AQ120" s="78">
        <f t="array" ref="AQ120">SUM(IF(($CJ$89:$HN$89=AQ$89)*($CJ120:$HN120&lt;=$CJ$2:$HN$2-1)*($CJ120:$HN120&gt;0),1))</f>
        <v>0</v>
      </c>
      <c r="AR120" s="78">
        <f t="array" ref="AR120">SUM(IF(($CJ$89:$HN$89=AR$89)*($CJ120:$HN120&lt;=$CJ$2:$HN$2-1)*($CJ120:$HN120&gt;0),1))</f>
        <v>0</v>
      </c>
      <c r="AS120" s="78">
        <f t="array" ref="AS120">SUM(IF(($CJ$89:$HN$89=AS$89)*($CJ120:$HN120&lt;=$CJ$2:$HN$2-1)*($CJ120:$HN120&gt;0),1))</f>
        <v>0</v>
      </c>
      <c r="AT120" s="78">
        <f t="array" ref="AT120">SUM(IF(($CJ$89:$HN$89=AT$89)*($CJ120:$HN120&lt;=$CJ$2:$HN$2-1)*($CJ120:$HN120&gt;0),1))</f>
        <v>0</v>
      </c>
      <c r="AU120" s="78">
        <f t="array" ref="AU120">SUM(IF(($CJ$89:$HN$89=AU$89)*($CJ120:$HN120&lt;=$CJ$2:$HN$2-1)*($CJ120:$HN120&gt;0),1))</f>
        <v>0</v>
      </c>
      <c r="AV120" s="78">
        <f t="array" ref="AV120">SUM(IF(($CJ$89:$HN$89=AV$89)*($CJ120:$HN120&lt;=$CJ$2:$HN$2-1)*($CJ120:$HN120&gt;0),1))</f>
        <v>0</v>
      </c>
      <c r="AW120" s="78">
        <f t="array" ref="AW120">SUM(IF(($CJ$89:$HN$89=AW$89)*($CJ120:$HN120&lt;=$CJ$2:$HN$2-1)*($CJ120:$HN120&gt;0),1))</f>
        <v>0</v>
      </c>
      <c r="AX120" s="78">
        <f t="array" ref="AX120">SUM(IF(($CJ$89:$HN$89=AX$89)*($CJ120:$HN120&lt;=$CJ$2:$HN$2-1)*($CJ120:$HN120&gt;0),1))</f>
        <v>0</v>
      </c>
      <c r="AY120" s="78">
        <f t="array" ref="AY120">SUM(IF(($CJ$89:$HN$89=AY$89)*($CJ120:$HN120&lt;=$CJ$2:$HN$2-1)*($CJ120:$HN120&gt;0),1))</f>
        <v>0</v>
      </c>
      <c r="AZ120" s="78">
        <f t="array" ref="AZ120">SUM(IF(($CJ$89:$HN$89=AZ$89)*($CJ120:$HN120&lt;=$CJ$2:$HN$2-1)*($CJ120:$HN120&gt;0),1))</f>
        <v>0</v>
      </c>
      <c r="BA120" s="78">
        <f t="array" ref="BA120">SUM(IF(($CJ$89:$HN$89=BA$89)*($CJ120:$HN120&lt;=$CJ$2:$HN$2-1)*($CJ120:$HN120&gt;0),1))</f>
        <v>0</v>
      </c>
      <c r="BB120" s="78">
        <f t="array" ref="BB120">SUM(IF(($CJ$89:$HN$89=BB$89)*($CJ120:$HN120&lt;=$CJ$2:$HN$2-1)*($CJ120:$HN120&gt;0),1))</f>
        <v>0</v>
      </c>
      <c r="BC120" s="78">
        <f t="array" ref="BC120">SUM(IF(($CJ$89:$HN$89=BC$89)*($CJ120:$HN120&lt;=$CJ$2:$HN$2-1)*($CJ120:$HN120&gt;0),1))</f>
        <v>0</v>
      </c>
      <c r="BD120" s="78">
        <f t="array" ref="BD120">SUM(IF(($CJ$89:$HN$89=BD$89)*($CJ120:$HN120&lt;=$CJ$2:$HN$2-1)*($CJ120:$HN120&gt;0),1))</f>
        <v>0</v>
      </c>
      <c r="BE120" s="78">
        <f t="array" ref="BE120">SUM(IF(($CJ$89:$HN$89=BE$89)*($CJ120:$HN120&lt;=$CJ$2:$HN$2-1)*($CJ120:$HN120&gt;0),1))</f>
        <v>0</v>
      </c>
      <c r="BF120" s="78">
        <f t="shared" ref="BF120:BO129" si="132">SUMIF($CJ$89:$HN$89,BF$89,$CJ120:$HN120)</f>
        <v>4</v>
      </c>
      <c r="BG120" s="78">
        <f t="shared" si="132"/>
        <v>4</v>
      </c>
      <c r="BH120" s="78">
        <f t="shared" si="132"/>
        <v>4</v>
      </c>
      <c r="BI120" s="78">
        <f t="shared" si="132"/>
        <v>3</v>
      </c>
      <c r="BJ120" s="78">
        <f t="shared" si="132"/>
        <v>6</v>
      </c>
      <c r="BK120" s="78">
        <f t="shared" si="132"/>
        <v>4</v>
      </c>
      <c r="BL120" s="78">
        <f t="shared" si="132"/>
        <v>4</v>
      </c>
      <c r="BM120" s="78">
        <f t="shared" si="132"/>
        <v>5</v>
      </c>
      <c r="BN120" s="78">
        <f t="shared" si="132"/>
        <v>0</v>
      </c>
      <c r="BO120" s="78">
        <f t="shared" si="132"/>
        <v>6</v>
      </c>
      <c r="BP120" s="78">
        <f t="shared" ref="BP120:BY129" si="133">SUMIF($CJ$89:$HN$89,BP$89,$CJ120:$HN120)</f>
        <v>4</v>
      </c>
      <c r="BQ120" s="78">
        <f t="shared" si="133"/>
        <v>4</v>
      </c>
      <c r="BR120" s="78">
        <f t="shared" si="133"/>
        <v>5</v>
      </c>
      <c r="BS120" s="78">
        <f t="shared" si="133"/>
        <v>6</v>
      </c>
      <c r="BT120" s="78">
        <f t="shared" si="133"/>
        <v>0</v>
      </c>
      <c r="BU120" s="78">
        <f t="shared" si="133"/>
        <v>0</v>
      </c>
      <c r="BV120" s="78">
        <f t="shared" si="133"/>
        <v>0</v>
      </c>
      <c r="BW120" s="78">
        <f t="shared" si="133"/>
        <v>0</v>
      </c>
      <c r="BX120" s="78">
        <f t="shared" si="133"/>
        <v>0</v>
      </c>
      <c r="BY120" s="78">
        <f t="shared" si="133"/>
        <v>0</v>
      </c>
      <c r="BZ120" s="78">
        <f t="shared" ref="BZ120:CF129" si="134">SUMIF($CJ$89:$HN$89,BZ$89,$CJ120:$HN120)</f>
        <v>0</v>
      </c>
      <c r="CA120" s="78">
        <f t="shared" si="134"/>
        <v>0</v>
      </c>
      <c r="CB120" s="78">
        <f t="shared" si="134"/>
        <v>0</v>
      </c>
      <c r="CC120" s="78">
        <f t="shared" si="134"/>
        <v>0</v>
      </c>
      <c r="CD120" s="78">
        <f t="shared" si="134"/>
        <v>0</v>
      </c>
      <c r="CE120" s="78">
        <f t="shared" si="134"/>
        <v>0</v>
      </c>
      <c r="CF120" s="78">
        <f t="shared" si="134"/>
        <v>0</v>
      </c>
      <c r="CG120" s="2" t="s">
        <v>332</v>
      </c>
      <c r="CH120" s="2" t="s">
        <v>0</v>
      </c>
      <c r="CI120" s="2" t="s">
        <v>333</v>
      </c>
      <c r="CW120" s="91">
        <v>4</v>
      </c>
      <c r="CX120" s="91">
        <v>4</v>
      </c>
      <c r="CY120" s="91">
        <v>4</v>
      </c>
      <c r="CZ120" s="91">
        <v>3</v>
      </c>
      <c r="DA120" s="91">
        <v>6</v>
      </c>
      <c r="DB120" s="91">
        <v>4</v>
      </c>
      <c r="DC120" s="91">
        <v>4</v>
      </c>
      <c r="DD120" s="91">
        <v>5</v>
      </c>
      <c r="DE120" s="91">
        <v>6</v>
      </c>
      <c r="DF120" s="91">
        <v>4</v>
      </c>
      <c r="DG120" s="91">
        <v>4</v>
      </c>
      <c r="DH120" s="91">
        <v>5</v>
      </c>
      <c r="DI120" s="91">
        <v>6</v>
      </c>
      <c r="EU120" s="2"/>
      <c r="EV120" s="2"/>
      <c r="EW120" s="2"/>
      <c r="EX120" s="2"/>
      <c r="EY120" s="2"/>
      <c r="EZ120" s="2"/>
    </row>
    <row r="121" spans="1:156" x14ac:dyDescent="0.25">
      <c r="A121" s="2" t="str">
        <f>IF(CI121="","",IF(CI121&lt;&gt;"NF",CH121&amp;CI121+COUNTIF($C$90:$C120,C121),CH121&amp;CI121&amp;COUNTIF($C$90:$C120,C121)))</f>
        <v/>
      </c>
      <c r="B121" s="2" t="e">
        <f t="array" aca="1" ref="B121" ca="1">INDEX(Spielerliste,MATCH(SMALL(COUNTIF(Spielerliste,"&lt;"&amp;Spielerliste),ROWS(CG$90:CG121)),COUNTIF(Spielerliste,"&lt;"&amp;Spielerliste),0))</f>
        <v>#NUM!</v>
      </c>
      <c r="C121" s="2" t="str">
        <f t="shared" si="113"/>
        <v/>
      </c>
      <c r="D121" s="2">
        <f t="array" ref="D121">SUM(($CJ121:$HN121=$CJ$2:$HN$2-1)*($CJ121:$HN121&gt;0))</f>
        <v>0</v>
      </c>
      <c r="E121" s="2">
        <f t="array" ref="E121">SUM(($CJ121:$HN121&lt;$CJ$2:$HN$2-1)*($CJ121:$HN121&gt;0))</f>
        <v>0</v>
      </c>
      <c r="F121" s="2">
        <f t="array" ref="F121">SUM(($CJ121:$HN121=$CJ$2:$HN$2+1)*($CJ121:$HN121&gt;0))</f>
        <v>0</v>
      </c>
      <c r="G121" s="2">
        <f t="array" ref="G121">SUM(($CJ121:$HN121&gt;$CJ$2:$HN$2+1)*($CJ121:$HN121&gt;0))</f>
        <v>0</v>
      </c>
      <c r="H121" s="2">
        <f t="shared" si="119"/>
        <v>0</v>
      </c>
      <c r="I121" s="2">
        <f t="shared" si="120"/>
        <v>0</v>
      </c>
      <c r="J121" s="2">
        <f t="shared" si="131"/>
        <v>0</v>
      </c>
      <c r="K121" s="2">
        <f t="shared" si="131"/>
        <v>0</v>
      </c>
      <c r="L121" s="2">
        <f t="shared" si="131"/>
        <v>0</v>
      </c>
      <c r="M121" s="2">
        <f t="shared" si="131"/>
        <v>0</v>
      </c>
      <c r="N121" s="2">
        <f t="shared" si="131"/>
        <v>0</v>
      </c>
      <c r="O121" s="2" t="str">
        <f>IF(K121&gt;0,($J121/Parameter!$B$1)-($K121/Parameter!$B$2),"")</f>
        <v/>
      </c>
      <c r="P121" s="2" t="str">
        <f>IF(L121&gt;0,($K121/Parameter!$B$2)-($L121/Parameter!$B$3),"")</f>
        <v/>
      </c>
      <c r="Q121" s="2" t="str">
        <f>IF(M121&gt;0,($L121/Parameter!$B$3)-($M121/Parameter!$B$4),"")</f>
        <v/>
      </c>
      <c r="R121" s="2" t="str">
        <f t="array" ref="R121">IF($J121&gt;0,SUM(($CJ121:$HN121&lt;$CJ$2:$HN$2)*($CJ121:$HN121&gt;0)*($CJ$88:$HN$88="Round 1")),"")</f>
        <v/>
      </c>
      <c r="S121" s="2" t="str">
        <f t="array" ref="S121">IF($J121&gt;0,SUM(($CJ121:$HN121&gt;$CJ$2:$HN$2)*($CJ121:$HN121&gt;0)*($CJ$88:$HN$88="Round 1")),"")</f>
        <v/>
      </c>
      <c r="T121" s="2" t="str">
        <f t="array" ref="T121">IF($K121&gt;0,SUM(($CJ121:$HN121&lt;$CJ$2:$HN$2)*($CJ121:$HN121&gt;0)*($CJ$88:$HN$88="Round 2")),"")</f>
        <v/>
      </c>
      <c r="U121" s="2" t="str">
        <f t="array" ref="U121">IF($K121&gt;0,SUM(($CJ121:$HN121&gt;$CJ$2:$HN$2)*($CJ121:$HN121&gt;0)*($CJ$88:$HN$88="Round 2")),"")</f>
        <v/>
      </c>
      <c r="V121" s="2" t="str">
        <f t="array" ref="V121">IF($L121&gt;0,SUM(($CJ121:$HN121&lt;$CJ$2:$HN$2)*($CJ121:$HN121&gt;0)*($CJ$88:$HN$88="Round 3")),"")</f>
        <v/>
      </c>
      <c r="W121" s="2" t="str">
        <f t="array" ref="W121">IF($L121&gt;0,SUM(($CJ121:$HN121&gt;$CJ$2:$HN$2)*($CJ121:$HN121&gt;0)*($CJ$88:$HN$88="Round 3")),"")</f>
        <v/>
      </c>
      <c r="X121" s="2" t="str">
        <f t="array" ref="X121">IF($M121&gt;0,SUM(($CJ121:$HN121&lt;$CJ$2:$HN$2)*($CJ121:$HN121&gt;0)*($CJ$88:$HN$88="Final")),"")</f>
        <v/>
      </c>
      <c r="Y121" s="2" t="str">
        <f t="array" ref="Y121">IF($M121&gt;0,SUM(($CJ121:$HN121&gt;$CJ$2:$HN$2)*($CJ121:$HN121&gt;0)*($CJ$88:$HN$88="Final")),"")</f>
        <v/>
      </c>
      <c r="Z121" s="2">
        <f t="shared" si="121"/>
        <v>32</v>
      </c>
      <c r="AA121" s="2">
        <f>IF(ISNUMBER($CI121)=TRUE,ROUND((2*Parameter!$B$13)-(SUM($J121:$L121)*Parameter!$B$13/Parameter!$B$12), 3),0)</f>
        <v>0</v>
      </c>
      <c r="AB121" s="2" t="str">
        <f>IF(AND(CG121&lt;&gt;"",CI121&lt;&gt;"NF"),INDEX('Skill-O-Meter'!$A:$A,MATCH(CG121,'Skill-O-Meter'!$C:$C,0)),"")</f>
        <v/>
      </c>
      <c r="AC121" s="2" t="str">
        <f t="shared" si="122"/>
        <v/>
      </c>
      <c r="AD121" s="2">
        <f t="shared" si="115"/>
        <v>10000</v>
      </c>
      <c r="AE121" s="78">
        <f t="array" ref="AE121">SUM(IF(($CJ$89:$HN$89=AE$89)*($CJ121:$HN121&lt;=$CJ$2:$HN$2-1)*($CJ121:$HN121&gt;0),1))</f>
        <v>0</v>
      </c>
      <c r="AF121" s="78">
        <f t="array" ref="AF121">SUM(IF(($CJ$89:$HN$89=AF$89)*($CJ121:$HN121&lt;=$CJ$2:$HN$2-1)*($CJ121:$HN121&gt;0),1))</f>
        <v>0</v>
      </c>
      <c r="AG121" s="78">
        <f t="array" ref="AG121">SUM(IF(($CJ$89:$HN$89=AG$89)*($CJ121:$HN121&lt;=$CJ$2:$HN$2-1)*($CJ121:$HN121&gt;0),1))</f>
        <v>0</v>
      </c>
      <c r="AH121" s="78">
        <f t="array" ref="AH121">SUM(IF(($CJ$89:$HN$89=AH$89)*($CJ121:$HN121&lt;=$CJ$2:$HN$2-1)*($CJ121:$HN121&gt;0),1))</f>
        <v>0</v>
      </c>
      <c r="AI121" s="78">
        <f t="array" ref="AI121">SUM(IF(($CJ$89:$HN$89=AI$89)*($CJ121:$HN121&lt;=$CJ$2:$HN$2-1)*($CJ121:$HN121&gt;0),1))</f>
        <v>0</v>
      </c>
      <c r="AJ121" s="78">
        <f t="array" ref="AJ121">SUM(IF(($CJ$89:$HN$89=AJ$89)*($CJ121:$HN121&lt;=$CJ$2:$HN$2-1)*($CJ121:$HN121&gt;0),1))</f>
        <v>0</v>
      </c>
      <c r="AK121" s="78">
        <f t="array" ref="AK121">SUM(IF(($CJ$89:$HN$89=AK$89)*($CJ121:$HN121&lt;=$CJ$2:$HN$2-1)*($CJ121:$HN121&gt;0),1))</f>
        <v>0</v>
      </c>
      <c r="AL121" s="78">
        <f t="array" ref="AL121">SUM(IF(($CJ$89:$HN$89=AL$89)*($CJ121:$HN121&lt;=$CJ$2:$HN$2-1)*($CJ121:$HN121&gt;0),1))</f>
        <v>0</v>
      </c>
      <c r="AM121" s="78">
        <f t="array" ref="AM121">SUM(IF(($CJ$89:$HN$89=AM$89)*($CJ121:$HN121&lt;=$CJ$2:$HN$2-1)*($CJ121:$HN121&gt;0),1))</f>
        <v>0</v>
      </c>
      <c r="AN121" s="78">
        <f t="array" ref="AN121">SUM(IF(($CJ$89:$HN$89=AN$89)*($CJ121:$HN121&lt;=$CJ$2:$HN$2-1)*($CJ121:$HN121&gt;0),1))</f>
        <v>0</v>
      </c>
      <c r="AO121" s="78">
        <f t="array" ref="AO121">SUM(IF(($CJ$89:$HN$89=AO$89)*($CJ121:$HN121&lt;=$CJ$2:$HN$2-1)*($CJ121:$HN121&gt;0),1))</f>
        <v>0</v>
      </c>
      <c r="AP121" s="78">
        <f t="array" ref="AP121">SUM(IF(($CJ$89:$HN$89=AP$89)*($CJ121:$HN121&lt;=$CJ$2:$HN$2-1)*($CJ121:$HN121&gt;0),1))</f>
        <v>0</v>
      </c>
      <c r="AQ121" s="78">
        <f t="array" ref="AQ121">SUM(IF(($CJ$89:$HN$89=AQ$89)*($CJ121:$HN121&lt;=$CJ$2:$HN$2-1)*($CJ121:$HN121&gt;0),1))</f>
        <v>0</v>
      </c>
      <c r="AR121" s="78">
        <f t="array" ref="AR121">SUM(IF(($CJ$89:$HN$89=AR$89)*($CJ121:$HN121&lt;=$CJ$2:$HN$2-1)*($CJ121:$HN121&gt;0),1))</f>
        <v>0</v>
      </c>
      <c r="AS121" s="78">
        <f t="array" ref="AS121">SUM(IF(($CJ$89:$HN$89=AS$89)*($CJ121:$HN121&lt;=$CJ$2:$HN$2-1)*($CJ121:$HN121&gt;0),1))</f>
        <v>0</v>
      </c>
      <c r="AT121" s="78">
        <f t="array" ref="AT121">SUM(IF(($CJ$89:$HN$89=AT$89)*($CJ121:$HN121&lt;=$CJ$2:$HN$2-1)*($CJ121:$HN121&gt;0),1))</f>
        <v>0</v>
      </c>
      <c r="AU121" s="78">
        <f t="array" ref="AU121">SUM(IF(($CJ$89:$HN$89=AU$89)*($CJ121:$HN121&lt;=$CJ$2:$HN$2-1)*($CJ121:$HN121&gt;0),1))</f>
        <v>0</v>
      </c>
      <c r="AV121" s="78">
        <f t="array" ref="AV121">SUM(IF(($CJ$89:$HN$89=AV$89)*($CJ121:$HN121&lt;=$CJ$2:$HN$2-1)*($CJ121:$HN121&gt;0),1))</f>
        <v>0</v>
      </c>
      <c r="AW121" s="78">
        <f t="array" ref="AW121">SUM(IF(($CJ$89:$HN$89=AW$89)*($CJ121:$HN121&lt;=$CJ$2:$HN$2-1)*($CJ121:$HN121&gt;0),1))</f>
        <v>0</v>
      </c>
      <c r="AX121" s="78">
        <f t="array" ref="AX121">SUM(IF(($CJ$89:$HN$89=AX$89)*($CJ121:$HN121&lt;=$CJ$2:$HN$2-1)*($CJ121:$HN121&gt;0),1))</f>
        <v>0</v>
      </c>
      <c r="AY121" s="78">
        <f t="array" ref="AY121">SUM(IF(($CJ$89:$HN$89=AY$89)*($CJ121:$HN121&lt;=$CJ$2:$HN$2-1)*($CJ121:$HN121&gt;0),1))</f>
        <v>0</v>
      </c>
      <c r="AZ121" s="78">
        <f t="array" ref="AZ121">SUM(IF(($CJ$89:$HN$89=AZ$89)*($CJ121:$HN121&lt;=$CJ$2:$HN$2-1)*($CJ121:$HN121&gt;0),1))</f>
        <v>0</v>
      </c>
      <c r="BA121" s="78">
        <f t="array" ref="BA121">SUM(IF(($CJ$89:$HN$89=BA$89)*($CJ121:$HN121&lt;=$CJ$2:$HN$2-1)*($CJ121:$HN121&gt;0),1))</f>
        <v>0</v>
      </c>
      <c r="BB121" s="78">
        <f t="array" ref="BB121">SUM(IF(($CJ$89:$HN$89=BB$89)*($CJ121:$HN121&lt;=$CJ$2:$HN$2-1)*($CJ121:$HN121&gt;0),1))</f>
        <v>0</v>
      </c>
      <c r="BC121" s="78">
        <f t="array" ref="BC121">SUM(IF(($CJ$89:$HN$89=BC$89)*($CJ121:$HN121&lt;=$CJ$2:$HN$2-1)*($CJ121:$HN121&gt;0),1))</f>
        <v>0</v>
      </c>
      <c r="BD121" s="78">
        <f t="array" ref="BD121">SUM(IF(($CJ$89:$HN$89=BD$89)*($CJ121:$HN121&lt;=$CJ$2:$HN$2-1)*($CJ121:$HN121&gt;0),1))</f>
        <v>0</v>
      </c>
      <c r="BE121" s="78">
        <f t="array" ref="BE121">SUM(IF(($CJ$89:$HN$89=BE$89)*($CJ121:$HN121&lt;=$CJ$2:$HN$2-1)*($CJ121:$HN121&gt;0),1))</f>
        <v>0</v>
      </c>
      <c r="BF121" s="78">
        <f t="shared" si="132"/>
        <v>0</v>
      </c>
      <c r="BG121" s="78">
        <f t="shared" si="132"/>
        <v>0</v>
      </c>
      <c r="BH121" s="78">
        <f t="shared" si="132"/>
        <v>0</v>
      </c>
      <c r="BI121" s="78">
        <f t="shared" si="132"/>
        <v>0</v>
      </c>
      <c r="BJ121" s="78">
        <f t="shared" si="132"/>
        <v>0</v>
      </c>
      <c r="BK121" s="78">
        <f t="shared" si="132"/>
        <v>0</v>
      </c>
      <c r="BL121" s="78">
        <f t="shared" si="132"/>
        <v>0</v>
      </c>
      <c r="BM121" s="78">
        <f t="shared" si="132"/>
        <v>0</v>
      </c>
      <c r="BN121" s="78">
        <f t="shared" si="132"/>
        <v>0</v>
      </c>
      <c r="BO121" s="78">
        <f t="shared" si="132"/>
        <v>0</v>
      </c>
      <c r="BP121" s="78">
        <f t="shared" si="133"/>
        <v>0</v>
      </c>
      <c r="BQ121" s="78">
        <f t="shared" si="133"/>
        <v>0</v>
      </c>
      <c r="BR121" s="78">
        <f t="shared" si="133"/>
        <v>0</v>
      </c>
      <c r="BS121" s="78">
        <f t="shared" si="133"/>
        <v>0</v>
      </c>
      <c r="BT121" s="78">
        <f t="shared" si="133"/>
        <v>0</v>
      </c>
      <c r="BU121" s="78">
        <f t="shared" si="133"/>
        <v>0</v>
      </c>
      <c r="BV121" s="78">
        <f t="shared" si="133"/>
        <v>0</v>
      </c>
      <c r="BW121" s="78">
        <f t="shared" si="133"/>
        <v>0</v>
      </c>
      <c r="BX121" s="78">
        <f t="shared" si="133"/>
        <v>0</v>
      </c>
      <c r="BY121" s="78">
        <f t="shared" si="133"/>
        <v>0</v>
      </c>
      <c r="BZ121" s="78">
        <f t="shared" si="134"/>
        <v>0</v>
      </c>
      <c r="CA121" s="78">
        <f t="shared" si="134"/>
        <v>0</v>
      </c>
      <c r="CB121" s="78">
        <f t="shared" si="134"/>
        <v>0</v>
      </c>
      <c r="CC121" s="78">
        <f t="shared" si="134"/>
        <v>0</v>
      </c>
      <c r="CD121" s="78">
        <f t="shared" si="134"/>
        <v>0</v>
      </c>
      <c r="CE121" s="78">
        <f t="shared" si="134"/>
        <v>0</v>
      </c>
      <c r="CF121" s="78">
        <f t="shared" si="134"/>
        <v>0</v>
      </c>
      <c r="CG121" s="2"/>
      <c r="CH121" s="2"/>
      <c r="CI121" s="2"/>
      <c r="EU121" s="2"/>
      <c r="EV121" s="2"/>
      <c r="EW121" s="2"/>
      <c r="EX121" s="2"/>
      <c r="EY121" s="2"/>
      <c r="EZ121" s="2"/>
    </row>
    <row r="122" spans="1:156" x14ac:dyDescent="0.25">
      <c r="A122" s="2" t="str">
        <f>IF(CI122="","",IF(CI122&lt;&gt;"NF",CH122&amp;CI122+COUNTIF($C$90:$C121,C122),CH122&amp;CI122&amp;COUNTIF($C$90:$C121,C122)))</f>
        <v/>
      </c>
      <c r="B122" s="2" t="e">
        <f t="array" aca="1" ref="B122" ca="1">INDEX(Spielerliste,MATCH(SMALL(COUNTIF(Spielerliste,"&lt;"&amp;Spielerliste),ROWS(CG$90:CG122)),COUNTIF(Spielerliste,"&lt;"&amp;Spielerliste),0))</f>
        <v>#NUM!</v>
      </c>
      <c r="C122" s="2" t="str">
        <f t="shared" ref="C122:C153" si="135">CH122&amp;CI122</f>
        <v/>
      </c>
      <c r="D122" s="2">
        <f t="array" ref="D122">SUM(($CJ122:$HN122=$CJ$2:$HN$2-1)*($CJ122:$HN122&gt;0))</f>
        <v>0</v>
      </c>
      <c r="E122" s="2">
        <f t="array" ref="E122">SUM(($CJ122:$HN122&lt;$CJ$2:$HN$2-1)*($CJ122:$HN122&gt;0))</f>
        <v>0</v>
      </c>
      <c r="F122" s="2">
        <f t="array" ref="F122">SUM(($CJ122:$HN122=$CJ$2:$HN$2+1)*($CJ122:$HN122&gt;0))</f>
        <v>0</v>
      </c>
      <c r="G122" s="2">
        <f t="array" ref="G122">SUM(($CJ122:$HN122&gt;$CJ$2:$HN$2+1)*($CJ122:$HN122&gt;0))</f>
        <v>0</v>
      </c>
      <c r="H122" s="2">
        <f t="shared" si="119"/>
        <v>0</v>
      </c>
      <c r="I122" s="2">
        <f t="shared" si="120"/>
        <v>0</v>
      </c>
      <c r="J122" s="2">
        <f t="shared" si="131"/>
        <v>0</v>
      </c>
      <c r="K122" s="2">
        <f t="shared" si="131"/>
        <v>0</v>
      </c>
      <c r="L122" s="2">
        <f t="shared" si="131"/>
        <v>0</v>
      </c>
      <c r="M122" s="2">
        <f t="shared" si="131"/>
        <v>0</v>
      </c>
      <c r="N122" s="2">
        <f t="shared" si="131"/>
        <v>0</v>
      </c>
      <c r="O122" s="2" t="str">
        <f>IF(K122&gt;0,($J122/Parameter!$B$1)-($K122/Parameter!$B$2),"")</f>
        <v/>
      </c>
      <c r="P122" s="2" t="str">
        <f>IF(L122&gt;0,($K122/Parameter!$B$2)-($L122/Parameter!$B$3),"")</f>
        <v/>
      </c>
      <c r="Q122" s="2" t="str">
        <f>IF(M122&gt;0,($L122/Parameter!$B$3)-($M122/Parameter!$B$4),"")</f>
        <v/>
      </c>
      <c r="R122" s="2" t="str">
        <f t="array" ref="R122">IF($J122&gt;0,SUM(($CJ122:$HN122&lt;$CJ$2:$HN$2)*($CJ122:$HN122&gt;0)*($CJ$88:$HN$88="Round 1")),"")</f>
        <v/>
      </c>
      <c r="S122" s="2" t="str">
        <f t="array" ref="S122">IF($J122&gt;0,SUM(($CJ122:$HN122&gt;$CJ$2:$HN$2)*($CJ122:$HN122&gt;0)*($CJ$88:$HN$88="Round 1")),"")</f>
        <v/>
      </c>
      <c r="T122" s="2" t="str">
        <f t="array" ref="T122">IF($K122&gt;0,SUM(($CJ122:$HN122&lt;$CJ$2:$HN$2)*($CJ122:$HN122&gt;0)*($CJ$88:$HN$88="Round 2")),"")</f>
        <v/>
      </c>
      <c r="U122" s="2" t="str">
        <f t="array" ref="U122">IF($K122&gt;0,SUM(($CJ122:$HN122&gt;$CJ$2:$HN$2)*($CJ122:$HN122&gt;0)*($CJ$88:$HN$88="Round 2")),"")</f>
        <v/>
      </c>
      <c r="V122" s="2" t="str">
        <f t="array" ref="V122">IF($L122&gt;0,SUM(($CJ122:$HN122&lt;$CJ$2:$HN$2)*($CJ122:$HN122&gt;0)*($CJ$88:$HN$88="Round 3")),"")</f>
        <v/>
      </c>
      <c r="W122" s="2" t="str">
        <f t="array" ref="W122">IF($L122&gt;0,SUM(($CJ122:$HN122&gt;$CJ$2:$HN$2)*($CJ122:$HN122&gt;0)*($CJ$88:$HN$88="Round 3")),"")</f>
        <v/>
      </c>
      <c r="X122" s="2" t="str">
        <f t="array" ref="X122">IF($M122&gt;0,SUM(($CJ122:$HN122&lt;$CJ$2:$HN$2)*($CJ122:$HN122&gt;0)*($CJ$88:$HN$88="Final")),"")</f>
        <v/>
      </c>
      <c r="Y122" s="2" t="str">
        <f t="array" ref="Y122">IF($M122&gt;0,SUM(($CJ122:$HN122&gt;$CJ$2:$HN$2)*($CJ122:$HN122&gt;0)*($CJ$88:$HN$88="Final")),"")</f>
        <v/>
      </c>
      <c r="Z122" s="2">
        <f t="shared" si="121"/>
        <v>32</v>
      </c>
      <c r="AA122" s="2">
        <f>IF(ISNUMBER($CI122)=TRUE,ROUND((2*Parameter!$B$13)-(SUM($J122:$L122)*Parameter!$B$13/Parameter!$B$12), 3),0)</f>
        <v>0</v>
      </c>
      <c r="AB122" s="2" t="str">
        <f>IF(AND(CG122&lt;&gt;"",CI122&lt;&gt;"NF"),INDEX('Skill-O-Meter'!$A:$A,MATCH(CG122,'Skill-O-Meter'!$C:$C,0)),"")</f>
        <v/>
      </c>
      <c r="AC122" s="2" t="str">
        <f t="shared" si="122"/>
        <v/>
      </c>
      <c r="AD122" s="2">
        <f t="shared" ref="AD122:AD153" si="136">IF(CG122="",10000,SUM(J122:M122)+IF(J122&gt;0,0,100)+IF(K122&gt;0,0,100)+IF(L122&gt;0,0,100)+IF(M122&gt;0,0,100)+N122/10+ROW()/100000)</f>
        <v>10000</v>
      </c>
      <c r="AE122" s="78">
        <f t="array" ref="AE122">SUM(IF(($CJ$89:$HN$89=AE$89)*($CJ122:$HN122&lt;=$CJ$2:$HN$2-1)*($CJ122:$HN122&gt;0),1))</f>
        <v>0</v>
      </c>
      <c r="AF122" s="78">
        <f t="array" ref="AF122">SUM(IF(($CJ$89:$HN$89=AF$89)*($CJ122:$HN122&lt;=$CJ$2:$HN$2-1)*($CJ122:$HN122&gt;0),1))</f>
        <v>0</v>
      </c>
      <c r="AG122" s="78">
        <f t="array" ref="AG122">SUM(IF(($CJ$89:$HN$89=AG$89)*($CJ122:$HN122&lt;=$CJ$2:$HN$2-1)*($CJ122:$HN122&gt;0),1))</f>
        <v>0</v>
      </c>
      <c r="AH122" s="78">
        <f t="array" ref="AH122">SUM(IF(($CJ$89:$HN$89=AH$89)*($CJ122:$HN122&lt;=$CJ$2:$HN$2-1)*($CJ122:$HN122&gt;0),1))</f>
        <v>0</v>
      </c>
      <c r="AI122" s="78">
        <f t="array" ref="AI122">SUM(IF(($CJ$89:$HN$89=AI$89)*($CJ122:$HN122&lt;=$CJ$2:$HN$2-1)*($CJ122:$HN122&gt;0),1))</f>
        <v>0</v>
      </c>
      <c r="AJ122" s="78">
        <f t="array" ref="AJ122">SUM(IF(($CJ$89:$HN$89=AJ$89)*($CJ122:$HN122&lt;=$CJ$2:$HN$2-1)*($CJ122:$HN122&gt;0),1))</f>
        <v>0</v>
      </c>
      <c r="AK122" s="78">
        <f t="array" ref="AK122">SUM(IF(($CJ$89:$HN$89=AK$89)*($CJ122:$HN122&lt;=$CJ$2:$HN$2-1)*($CJ122:$HN122&gt;0),1))</f>
        <v>0</v>
      </c>
      <c r="AL122" s="78">
        <f t="array" ref="AL122">SUM(IF(($CJ$89:$HN$89=AL$89)*($CJ122:$HN122&lt;=$CJ$2:$HN$2-1)*($CJ122:$HN122&gt;0),1))</f>
        <v>0</v>
      </c>
      <c r="AM122" s="78">
        <f t="array" ref="AM122">SUM(IF(($CJ$89:$HN$89=AM$89)*($CJ122:$HN122&lt;=$CJ$2:$HN$2-1)*($CJ122:$HN122&gt;0),1))</f>
        <v>0</v>
      </c>
      <c r="AN122" s="78">
        <f t="array" ref="AN122">SUM(IF(($CJ$89:$HN$89=AN$89)*($CJ122:$HN122&lt;=$CJ$2:$HN$2-1)*($CJ122:$HN122&gt;0),1))</f>
        <v>0</v>
      </c>
      <c r="AO122" s="78">
        <f t="array" ref="AO122">SUM(IF(($CJ$89:$HN$89=AO$89)*($CJ122:$HN122&lt;=$CJ$2:$HN$2-1)*($CJ122:$HN122&gt;0),1))</f>
        <v>0</v>
      </c>
      <c r="AP122" s="78">
        <f t="array" ref="AP122">SUM(IF(($CJ$89:$HN$89=AP$89)*($CJ122:$HN122&lt;=$CJ$2:$HN$2-1)*($CJ122:$HN122&gt;0),1))</f>
        <v>0</v>
      </c>
      <c r="AQ122" s="78">
        <f t="array" ref="AQ122">SUM(IF(($CJ$89:$HN$89=AQ$89)*($CJ122:$HN122&lt;=$CJ$2:$HN$2-1)*($CJ122:$HN122&gt;0),1))</f>
        <v>0</v>
      </c>
      <c r="AR122" s="78">
        <f t="array" ref="AR122">SUM(IF(($CJ$89:$HN$89=AR$89)*($CJ122:$HN122&lt;=$CJ$2:$HN$2-1)*($CJ122:$HN122&gt;0),1))</f>
        <v>0</v>
      </c>
      <c r="AS122" s="78">
        <f t="array" ref="AS122">SUM(IF(($CJ$89:$HN$89=AS$89)*($CJ122:$HN122&lt;=$CJ$2:$HN$2-1)*($CJ122:$HN122&gt;0),1))</f>
        <v>0</v>
      </c>
      <c r="AT122" s="78">
        <f t="array" ref="AT122">SUM(IF(($CJ$89:$HN$89=AT$89)*($CJ122:$HN122&lt;=$CJ$2:$HN$2-1)*($CJ122:$HN122&gt;0),1))</f>
        <v>0</v>
      </c>
      <c r="AU122" s="78">
        <f t="array" ref="AU122">SUM(IF(($CJ$89:$HN$89=AU$89)*($CJ122:$HN122&lt;=$CJ$2:$HN$2-1)*($CJ122:$HN122&gt;0),1))</f>
        <v>0</v>
      </c>
      <c r="AV122" s="78">
        <f t="array" ref="AV122">SUM(IF(($CJ$89:$HN$89=AV$89)*($CJ122:$HN122&lt;=$CJ$2:$HN$2-1)*($CJ122:$HN122&gt;0),1))</f>
        <v>0</v>
      </c>
      <c r="AW122" s="78">
        <f t="array" ref="AW122">SUM(IF(($CJ$89:$HN$89=AW$89)*($CJ122:$HN122&lt;=$CJ$2:$HN$2-1)*($CJ122:$HN122&gt;0),1))</f>
        <v>0</v>
      </c>
      <c r="AX122" s="78">
        <f t="array" ref="AX122">SUM(IF(($CJ$89:$HN$89=AX$89)*($CJ122:$HN122&lt;=$CJ$2:$HN$2-1)*($CJ122:$HN122&gt;0),1))</f>
        <v>0</v>
      </c>
      <c r="AY122" s="78">
        <f t="array" ref="AY122">SUM(IF(($CJ$89:$HN$89=AY$89)*($CJ122:$HN122&lt;=$CJ$2:$HN$2-1)*($CJ122:$HN122&gt;0),1))</f>
        <v>0</v>
      </c>
      <c r="AZ122" s="78">
        <f t="array" ref="AZ122">SUM(IF(($CJ$89:$HN$89=AZ$89)*($CJ122:$HN122&lt;=$CJ$2:$HN$2-1)*($CJ122:$HN122&gt;0),1))</f>
        <v>0</v>
      </c>
      <c r="BA122" s="78">
        <f t="array" ref="BA122">SUM(IF(($CJ$89:$HN$89=BA$89)*($CJ122:$HN122&lt;=$CJ$2:$HN$2-1)*($CJ122:$HN122&gt;0),1))</f>
        <v>0</v>
      </c>
      <c r="BB122" s="78">
        <f t="array" ref="BB122">SUM(IF(($CJ$89:$HN$89=BB$89)*($CJ122:$HN122&lt;=$CJ$2:$HN$2-1)*($CJ122:$HN122&gt;0),1))</f>
        <v>0</v>
      </c>
      <c r="BC122" s="78">
        <f t="array" ref="BC122">SUM(IF(($CJ$89:$HN$89=BC$89)*($CJ122:$HN122&lt;=$CJ$2:$HN$2-1)*($CJ122:$HN122&gt;0),1))</f>
        <v>0</v>
      </c>
      <c r="BD122" s="78">
        <f t="array" ref="BD122">SUM(IF(($CJ$89:$HN$89=BD$89)*($CJ122:$HN122&lt;=$CJ$2:$HN$2-1)*($CJ122:$HN122&gt;0),1))</f>
        <v>0</v>
      </c>
      <c r="BE122" s="78">
        <f t="array" ref="BE122">SUM(IF(($CJ$89:$HN$89=BE$89)*($CJ122:$HN122&lt;=$CJ$2:$HN$2-1)*($CJ122:$HN122&gt;0),1))</f>
        <v>0</v>
      </c>
      <c r="BF122" s="78">
        <f t="shared" si="132"/>
        <v>0</v>
      </c>
      <c r="BG122" s="78">
        <f t="shared" si="132"/>
        <v>0</v>
      </c>
      <c r="BH122" s="78">
        <f t="shared" si="132"/>
        <v>0</v>
      </c>
      <c r="BI122" s="78">
        <f t="shared" si="132"/>
        <v>0</v>
      </c>
      <c r="BJ122" s="78">
        <f t="shared" si="132"/>
        <v>0</v>
      </c>
      <c r="BK122" s="78">
        <f t="shared" si="132"/>
        <v>0</v>
      </c>
      <c r="BL122" s="78">
        <f t="shared" si="132"/>
        <v>0</v>
      </c>
      <c r="BM122" s="78">
        <f t="shared" si="132"/>
        <v>0</v>
      </c>
      <c r="BN122" s="78">
        <f t="shared" si="132"/>
        <v>0</v>
      </c>
      <c r="BO122" s="78">
        <f t="shared" si="132"/>
        <v>0</v>
      </c>
      <c r="BP122" s="78">
        <f t="shared" si="133"/>
        <v>0</v>
      </c>
      <c r="BQ122" s="78">
        <f t="shared" si="133"/>
        <v>0</v>
      </c>
      <c r="BR122" s="78">
        <f t="shared" si="133"/>
        <v>0</v>
      </c>
      <c r="BS122" s="78">
        <f t="shared" si="133"/>
        <v>0</v>
      </c>
      <c r="BT122" s="78">
        <f t="shared" si="133"/>
        <v>0</v>
      </c>
      <c r="BU122" s="78">
        <f t="shared" si="133"/>
        <v>0</v>
      </c>
      <c r="BV122" s="78">
        <f t="shared" si="133"/>
        <v>0</v>
      </c>
      <c r="BW122" s="78">
        <f t="shared" si="133"/>
        <v>0</v>
      </c>
      <c r="BX122" s="78">
        <f t="shared" si="133"/>
        <v>0</v>
      </c>
      <c r="BY122" s="78">
        <f t="shared" si="133"/>
        <v>0</v>
      </c>
      <c r="BZ122" s="78">
        <f t="shared" si="134"/>
        <v>0</v>
      </c>
      <c r="CA122" s="78">
        <f t="shared" si="134"/>
        <v>0</v>
      </c>
      <c r="CB122" s="78">
        <f t="shared" si="134"/>
        <v>0</v>
      </c>
      <c r="CC122" s="78">
        <f t="shared" si="134"/>
        <v>0</v>
      </c>
      <c r="CD122" s="78">
        <f t="shared" si="134"/>
        <v>0</v>
      </c>
      <c r="CE122" s="78">
        <f t="shared" si="134"/>
        <v>0</v>
      </c>
      <c r="CF122" s="78">
        <f t="shared" si="134"/>
        <v>0</v>
      </c>
      <c r="CG122" s="2"/>
      <c r="CH122" s="2"/>
      <c r="CI122" s="2"/>
      <c r="EU122" s="2"/>
      <c r="EV122" s="2"/>
      <c r="EW122" s="2"/>
      <c r="EX122" s="2"/>
      <c r="EY122" s="2"/>
      <c r="EZ122" s="2"/>
    </row>
    <row r="123" spans="1:156" x14ac:dyDescent="0.25">
      <c r="A123" s="2" t="str">
        <f>IF(CI123="","",IF(CI123&lt;&gt;"NF",CH123&amp;CI123+COUNTIF($C$90:$C122,C123),CH123&amp;CI123&amp;COUNTIF($C$90:$C122,C123)))</f>
        <v/>
      </c>
      <c r="B123" s="2" t="e">
        <f t="array" aca="1" ref="B123" ca="1">INDEX(Spielerliste,MATCH(SMALL(COUNTIF(Spielerliste,"&lt;"&amp;Spielerliste),ROWS(CG$90:CG123)),COUNTIF(Spielerliste,"&lt;"&amp;Spielerliste),0))</f>
        <v>#NUM!</v>
      </c>
      <c r="C123" s="2" t="str">
        <f t="shared" si="135"/>
        <v/>
      </c>
      <c r="D123" s="2">
        <f t="array" ref="D123">SUM(($CJ123:$HN123=$CJ$2:$HN$2-1)*($CJ123:$HN123&gt;0))</f>
        <v>0</v>
      </c>
      <c r="E123" s="2">
        <f t="array" ref="E123">SUM(($CJ123:$HN123&lt;$CJ$2:$HN$2-1)*($CJ123:$HN123&gt;0))</f>
        <v>0</v>
      </c>
      <c r="F123" s="2">
        <f t="array" ref="F123">SUM(($CJ123:$HN123=$CJ$2:$HN$2+1)*($CJ123:$HN123&gt;0))</f>
        <v>0</v>
      </c>
      <c r="G123" s="2">
        <f t="array" ref="G123">SUM(($CJ123:$HN123&gt;$CJ$2:$HN$2+1)*($CJ123:$HN123&gt;0))</f>
        <v>0</v>
      </c>
      <c r="H123" s="2">
        <f t="shared" si="119"/>
        <v>0</v>
      </c>
      <c r="I123" s="2">
        <f t="shared" si="120"/>
        <v>0</v>
      </c>
      <c r="J123" s="2">
        <f t="shared" si="131"/>
        <v>0</v>
      </c>
      <c r="K123" s="2">
        <f t="shared" si="131"/>
        <v>0</v>
      </c>
      <c r="L123" s="2">
        <f t="shared" si="131"/>
        <v>0</v>
      </c>
      <c r="M123" s="2">
        <f t="shared" si="131"/>
        <v>0</v>
      </c>
      <c r="N123" s="2">
        <f t="shared" si="131"/>
        <v>0</v>
      </c>
      <c r="O123" s="2" t="str">
        <f>IF(K123&gt;0,($J123/Parameter!$B$1)-($K123/Parameter!$B$2),"")</f>
        <v/>
      </c>
      <c r="P123" s="2" t="str">
        <f>IF(L123&gt;0,($K123/Parameter!$B$2)-($L123/Parameter!$B$3),"")</f>
        <v/>
      </c>
      <c r="Q123" s="2" t="str">
        <f>IF(M123&gt;0,($L123/Parameter!$B$3)-($M123/Parameter!$B$4),"")</f>
        <v/>
      </c>
      <c r="R123" s="2" t="str">
        <f t="array" ref="R123">IF($J123&gt;0,SUM(($CJ123:$HN123&lt;$CJ$2:$HN$2)*($CJ123:$HN123&gt;0)*($CJ$88:$HN$88="Round 1")),"")</f>
        <v/>
      </c>
      <c r="S123" s="2" t="str">
        <f t="array" ref="S123">IF($J123&gt;0,SUM(($CJ123:$HN123&gt;$CJ$2:$HN$2)*($CJ123:$HN123&gt;0)*($CJ$88:$HN$88="Round 1")),"")</f>
        <v/>
      </c>
      <c r="T123" s="2" t="str">
        <f t="array" ref="T123">IF($K123&gt;0,SUM(($CJ123:$HN123&lt;$CJ$2:$HN$2)*($CJ123:$HN123&gt;0)*($CJ$88:$HN$88="Round 2")),"")</f>
        <v/>
      </c>
      <c r="U123" s="2" t="str">
        <f t="array" ref="U123">IF($K123&gt;0,SUM(($CJ123:$HN123&gt;$CJ$2:$HN$2)*($CJ123:$HN123&gt;0)*($CJ$88:$HN$88="Round 2")),"")</f>
        <v/>
      </c>
      <c r="V123" s="2" t="str">
        <f t="array" ref="V123">IF($L123&gt;0,SUM(($CJ123:$HN123&lt;$CJ$2:$HN$2)*($CJ123:$HN123&gt;0)*($CJ$88:$HN$88="Round 3")),"")</f>
        <v/>
      </c>
      <c r="W123" s="2" t="str">
        <f t="array" ref="W123">IF($L123&gt;0,SUM(($CJ123:$HN123&gt;$CJ$2:$HN$2)*($CJ123:$HN123&gt;0)*($CJ$88:$HN$88="Round 3")),"")</f>
        <v/>
      </c>
      <c r="X123" s="2" t="str">
        <f t="array" ref="X123">IF($M123&gt;0,SUM(($CJ123:$HN123&lt;$CJ$2:$HN$2)*($CJ123:$HN123&gt;0)*($CJ$88:$HN$88="Final")),"")</f>
        <v/>
      </c>
      <c r="Y123" s="2" t="str">
        <f t="array" ref="Y123">IF($M123&gt;0,SUM(($CJ123:$HN123&gt;$CJ$2:$HN$2)*($CJ123:$HN123&gt;0)*($CJ$88:$HN$88="Final")),"")</f>
        <v/>
      </c>
      <c r="Z123" s="2">
        <f t="shared" si="121"/>
        <v>32</v>
      </c>
      <c r="AA123" s="2">
        <f>IF(ISNUMBER($CI123)=TRUE,ROUND((2*Parameter!$B$13)-(SUM($J123:$L123)*Parameter!$B$13/Parameter!$B$12), 3),0)</f>
        <v>0</v>
      </c>
      <c r="AB123" s="2" t="str">
        <f>IF(AND(CG123&lt;&gt;"",CI123&lt;&gt;"NF"),INDEX('Skill-O-Meter'!$A:$A,MATCH(CG123,'Skill-O-Meter'!$C:$C,0)),"")</f>
        <v/>
      </c>
      <c r="AC123" s="2" t="str">
        <f t="shared" si="122"/>
        <v/>
      </c>
      <c r="AD123" s="2">
        <f t="shared" si="136"/>
        <v>10000</v>
      </c>
      <c r="AE123" s="78">
        <f t="array" ref="AE123">SUM(IF(($CJ$89:$HN$89=AE$89)*($CJ123:$HN123&lt;=$CJ$2:$HN$2-1)*($CJ123:$HN123&gt;0),1))</f>
        <v>0</v>
      </c>
      <c r="AF123" s="78">
        <f t="array" ref="AF123">SUM(IF(($CJ$89:$HN$89=AF$89)*($CJ123:$HN123&lt;=$CJ$2:$HN$2-1)*($CJ123:$HN123&gt;0),1))</f>
        <v>0</v>
      </c>
      <c r="AG123" s="78">
        <f t="array" ref="AG123">SUM(IF(($CJ$89:$HN$89=AG$89)*($CJ123:$HN123&lt;=$CJ$2:$HN$2-1)*($CJ123:$HN123&gt;0),1))</f>
        <v>0</v>
      </c>
      <c r="AH123" s="78">
        <f t="array" ref="AH123">SUM(IF(($CJ$89:$HN$89=AH$89)*($CJ123:$HN123&lt;=$CJ$2:$HN$2-1)*($CJ123:$HN123&gt;0),1))</f>
        <v>0</v>
      </c>
      <c r="AI123" s="78">
        <f t="array" ref="AI123">SUM(IF(($CJ$89:$HN$89=AI$89)*($CJ123:$HN123&lt;=$CJ$2:$HN$2-1)*($CJ123:$HN123&gt;0),1))</f>
        <v>0</v>
      </c>
      <c r="AJ123" s="78">
        <f t="array" ref="AJ123">SUM(IF(($CJ$89:$HN$89=AJ$89)*($CJ123:$HN123&lt;=$CJ$2:$HN$2-1)*($CJ123:$HN123&gt;0),1))</f>
        <v>0</v>
      </c>
      <c r="AK123" s="78">
        <f t="array" ref="AK123">SUM(IF(($CJ$89:$HN$89=AK$89)*($CJ123:$HN123&lt;=$CJ$2:$HN$2-1)*($CJ123:$HN123&gt;0),1))</f>
        <v>0</v>
      </c>
      <c r="AL123" s="78">
        <f t="array" ref="AL123">SUM(IF(($CJ$89:$HN$89=AL$89)*($CJ123:$HN123&lt;=$CJ$2:$HN$2-1)*($CJ123:$HN123&gt;0),1))</f>
        <v>0</v>
      </c>
      <c r="AM123" s="78">
        <f t="array" ref="AM123">SUM(IF(($CJ$89:$HN$89=AM$89)*($CJ123:$HN123&lt;=$CJ$2:$HN$2-1)*($CJ123:$HN123&gt;0),1))</f>
        <v>0</v>
      </c>
      <c r="AN123" s="78">
        <f t="array" ref="AN123">SUM(IF(($CJ$89:$HN$89=AN$89)*($CJ123:$HN123&lt;=$CJ$2:$HN$2-1)*($CJ123:$HN123&gt;0),1))</f>
        <v>0</v>
      </c>
      <c r="AO123" s="78">
        <f t="array" ref="AO123">SUM(IF(($CJ$89:$HN$89=AO$89)*($CJ123:$HN123&lt;=$CJ$2:$HN$2-1)*($CJ123:$HN123&gt;0),1))</f>
        <v>0</v>
      </c>
      <c r="AP123" s="78">
        <f t="array" ref="AP123">SUM(IF(($CJ$89:$HN$89=AP$89)*($CJ123:$HN123&lt;=$CJ$2:$HN$2-1)*($CJ123:$HN123&gt;0),1))</f>
        <v>0</v>
      </c>
      <c r="AQ123" s="78">
        <f t="array" ref="AQ123">SUM(IF(($CJ$89:$HN$89=AQ$89)*($CJ123:$HN123&lt;=$CJ$2:$HN$2-1)*($CJ123:$HN123&gt;0),1))</f>
        <v>0</v>
      </c>
      <c r="AR123" s="78">
        <f t="array" ref="AR123">SUM(IF(($CJ$89:$HN$89=AR$89)*($CJ123:$HN123&lt;=$CJ$2:$HN$2-1)*($CJ123:$HN123&gt;0),1))</f>
        <v>0</v>
      </c>
      <c r="AS123" s="78">
        <f t="array" ref="AS123">SUM(IF(($CJ$89:$HN$89=AS$89)*($CJ123:$HN123&lt;=$CJ$2:$HN$2-1)*($CJ123:$HN123&gt;0),1))</f>
        <v>0</v>
      </c>
      <c r="AT123" s="78">
        <f t="array" ref="AT123">SUM(IF(($CJ$89:$HN$89=AT$89)*($CJ123:$HN123&lt;=$CJ$2:$HN$2-1)*($CJ123:$HN123&gt;0),1))</f>
        <v>0</v>
      </c>
      <c r="AU123" s="78">
        <f t="array" ref="AU123">SUM(IF(($CJ$89:$HN$89=AU$89)*($CJ123:$HN123&lt;=$CJ$2:$HN$2-1)*($CJ123:$HN123&gt;0),1))</f>
        <v>0</v>
      </c>
      <c r="AV123" s="78">
        <f t="array" ref="AV123">SUM(IF(($CJ$89:$HN$89=AV$89)*($CJ123:$HN123&lt;=$CJ$2:$HN$2-1)*($CJ123:$HN123&gt;0),1))</f>
        <v>0</v>
      </c>
      <c r="AW123" s="78">
        <f t="array" ref="AW123">SUM(IF(($CJ$89:$HN$89=AW$89)*($CJ123:$HN123&lt;=$CJ$2:$HN$2-1)*($CJ123:$HN123&gt;0),1))</f>
        <v>0</v>
      </c>
      <c r="AX123" s="78">
        <f t="array" ref="AX123">SUM(IF(($CJ$89:$HN$89=AX$89)*($CJ123:$HN123&lt;=$CJ$2:$HN$2-1)*($CJ123:$HN123&gt;0),1))</f>
        <v>0</v>
      </c>
      <c r="AY123" s="78">
        <f t="array" ref="AY123">SUM(IF(($CJ$89:$HN$89=AY$89)*($CJ123:$HN123&lt;=$CJ$2:$HN$2-1)*($CJ123:$HN123&gt;0),1))</f>
        <v>0</v>
      </c>
      <c r="AZ123" s="78">
        <f t="array" ref="AZ123">SUM(IF(($CJ$89:$HN$89=AZ$89)*($CJ123:$HN123&lt;=$CJ$2:$HN$2-1)*($CJ123:$HN123&gt;0),1))</f>
        <v>0</v>
      </c>
      <c r="BA123" s="78">
        <f t="array" ref="BA123">SUM(IF(($CJ$89:$HN$89=BA$89)*($CJ123:$HN123&lt;=$CJ$2:$HN$2-1)*($CJ123:$HN123&gt;0),1))</f>
        <v>0</v>
      </c>
      <c r="BB123" s="78">
        <f t="array" ref="BB123">SUM(IF(($CJ$89:$HN$89=BB$89)*($CJ123:$HN123&lt;=$CJ$2:$HN$2-1)*($CJ123:$HN123&gt;0),1))</f>
        <v>0</v>
      </c>
      <c r="BC123" s="78">
        <f t="array" ref="BC123">SUM(IF(($CJ$89:$HN$89=BC$89)*($CJ123:$HN123&lt;=$CJ$2:$HN$2-1)*($CJ123:$HN123&gt;0),1))</f>
        <v>0</v>
      </c>
      <c r="BD123" s="78">
        <f t="array" ref="BD123">SUM(IF(($CJ$89:$HN$89=BD$89)*($CJ123:$HN123&lt;=$CJ$2:$HN$2-1)*($CJ123:$HN123&gt;0),1))</f>
        <v>0</v>
      </c>
      <c r="BE123" s="78">
        <f t="array" ref="BE123">SUM(IF(($CJ$89:$HN$89=BE$89)*($CJ123:$HN123&lt;=$CJ$2:$HN$2-1)*($CJ123:$HN123&gt;0),1))</f>
        <v>0</v>
      </c>
      <c r="BF123" s="78">
        <f t="shared" si="132"/>
        <v>0</v>
      </c>
      <c r="BG123" s="78">
        <f t="shared" si="132"/>
        <v>0</v>
      </c>
      <c r="BH123" s="78">
        <f t="shared" si="132"/>
        <v>0</v>
      </c>
      <c r="BI123" s="78">
        <f t="shared" si="132"/>
        <v>0</v>
      </c>
      <c r="BJ123" s="78">
        <f t="shared" si="132"/>
        <v>0</v>
      </c>
      <c r="BK123" s="78">
        <f t="shared" si="132"/>
        <v>0</v>
      </c>
      <c r="BL123" s="78">
        <f t="shared" si="132"/>
        <v>0</v>
      </c>
      <c r="BM123" s="78">
        <f t="shared" si="132"/>
        <v>0</v>
      </c>
      <c r="BN123" s="78">
        <f t="shared" si="132"/>
        <v>0</v>
      </c>
      <c r="BO123" s="78">
        <f t="shared" si="132"/>
        <v>0</v>
      </c>
      <c r="BP123" s="78">
        <f t="shared" si="133"/>
        <v>0</v>
      </c>
      <c r="BQ123" s="78">
        <f t="shared" si="133"/>
        <v>0</v>
      </c>
      <c r="BR123" s="78">
        <f t="shared" si="133"/>
        <v>0</v>
      </c>
      <c r="BS123" s="78">
        <f t="shared" si="133"/>
        <v>0</v>
      </c>
      <c r="BT123" s="78">
        <f t="shared" si="133"/>
        <v>0</v>
      </c>
      <c r="BU123" s="78">
        <f t="shared" si="133"/>
        <v>0</v>
      </c>
      <c r="BV123" s="78">
        <f t="shared" si="133"/>
        <v>0</v>
      </c>
      <c r="BW123" s="78">
        <f t="shared" si="133"/>
        <v>0</v>
      </c>
      <c r="BX123" s="78">
        <f t="shared" si="133"/>
        <v>0</v>
      </c>
      <c r="BY123" s="78">
        <f t="shared" si="133"/>
        <v>0</v>
      </c>
      <c r="BZ123" s="78">
        <f t="shared" si="134"/>
        <v>0</v>
      </c>
      <c r="CA123" s="78">
        <f t="shared" si="134"/>
        <v>0</v>
      </c>
      <c r="CB123" s="78">
        <f t="shared" si="134"/>
        <v>0</v>
      </c>
      <c r="CC123" s="78">
        <f t="shared" si="134"/>
        <v>0</v>
      </c>
      <c r="CD123" s="78">
        <f t="shared" si="134"/>
        <v>0</v>
      </c>
      <c r="CE123" s="78">
        <f t="shared" si="134"/>
        <v>0</v>
      </c>
      <c r="CF123" s="78">
        <f t="shared" si="134"/>
        <v>0</v>
      </c>
      <c r="CG123" s="2"/>
      <c r="CH123" s="2"/>
      <c r="CI123" s="2"/>
      <c r="EU123" s="2"/>
      <c r="EV123" s="2"/>
      <c r="EW123" s="2"/>
      <c r="EX123" s="2"/>
      <c r="EY123" s="2"/>
      <c r="EZ123" s="2"/>
    </row>
    <row r="124" spans="1:156" x14ac:dyDescent="0.25">
      <c r="A124" s="2" t="str">
        <f>IF(CI124="","",IF(CI124&lt;&gt;"NF",CH124&amp;CI124+COUNTIF($C$90:$C123,C124),CH124&amp;CI124&amp;COUNTIF($C$90:$C123,C124)))</f>
        <v/>
      </c>
      <c r="B124" s="2" t="e">
        <f t="array" aca="1" ref="B124" ca="1">INDEX(Spielerliste,MATCH(SMALL(COUNTIF(Spielerliste,"&lt;"&amp;Spielerliste),ROWS(CG$90:CG124)),COUNTIF(Spielerliste,"&lt;"&amp;Spielerliste),0))</f>
        <v>#NUM!</v>
      </c>
      <c r="C124" s="2" t="str">
        <f t="shared" si="135"/>
        <v/>
      </c>
      <c r="D124" s="2">
        <f t="array" ref="D124">SUM(($CJ124:$HN124=$CJ$2:$HN$2-1)*($CJ124:$HN124&gt;0))</f>
        <v>0</v>
      </c>
      <c r="E124" s="2">
        <f t="array" ref="E124">SUM(($CJ124:$HN124&lt;$CJ$2:$HN$2-1)*($CJ124:$HN124&gt;0))</f>
        <v>0</v>
      </c>
      <c r="F124" s="2">
        <f t="array" ref="F124">SUM(($CJ124:$HN124=$CJ$2:$HN$2+1)*($CJ124:$HN124&gt;0))</f>
        <v>0</v>
      </c>
      <c r="G124" s="2">
        <f t="array" ref="G124">SUM(($CJ124:$HN124&gt;$CJ$2:$HN$2+1)*($CJ124:$HN124&gt;0))</f>
        <v>0</v>
      </c>
      <c r="H124" s="2">
        <f t="shared" si="119"/>
        <v>0</v>
      </c>
      <c r="I124" s="2">
        <f t="shared" si="120"/>
        <v>0</v>
      </c>
      <c r="J124" s="2">
        <f t="shared" si="131"/>
        <v>0</v>
      </c>
      <c r="K124" s="2">
        <f t="shared" si="131"/>
        <v>0</v>
      </c>
      <c r="L124" s="2">
        <f t="shared" si="131"/>
        <v>0</v>
      </c>
      <c r="M124" s="2">
        <f t="shared" si="131"/>
        <v>0</v>
      </c>
      <c r="N124" s="2">
        <f t="shared" si="131"/>
        <v>0</v>
      </c>
      <c r="O124" s="2" t="str">
        <f>IF(K124&gt;0,($J124/Parameter!$B$1)-($K124/Parameter!$B$2),"")</f>
        <v/>
      </c>
      <c r="P124" s="2" t="str">
        <f>IF(L124&gt;0,($K124/Parameter!$B$2)-($L124/Parameter!$B$3),"")</f>
        <v/>
      </c>
      <c r="Q124" s="2" t="str">
        <f>IF(M124&gt;0,($L124/Parameter!$B$3)-($M124/Parameter!$B$4),"")</f>
        <v/>
      </c>
      <c r="R124" s="2" t="str">
        <f t="array" ref="R124">IF($J124&gt;0,SUM(($CJ124:$HN124&lt;$CJ$2:$HN$2)*($CJ124:$HN124&gt;0)*($CJ$88:$HN$88="Round 1")),"")</f>
        <v/>
      </c>
      <c r="S124" s="2" t="str">
        <f t="array" ref="S124">IF($J124&gt;0,SUM(($CJ124:$HN124&gt;$CJ$2:$HN$2)*($CJ124:$HN124&gt;0)*($CJ$88:$HN$88="Round 1")),"")</f>
        <v/>
      </c>
      <c r="T124" s="2" t="str">
        <f t="array" ref="T124">IF($K124&gt;0,SUM(($CJ124:$HN124&lt;$CJ$2:$HN$2)*($CJ124:$HN124&gt;0)*($CJ$88:$HN$88="Round 2")),"")</f>
        <v/>
      </c>
      <c r="U124" s="2" t="str">
        <f t="array" ref="U124">IF($K124&gt;0,SUM(($CJ124:$HN124&gt;$CJ$2:$HN$2)*($CJ124:$HN124&gt;0)*($CJ$88:$HN$88="Round 2")),"")</f>
        <v/>
      </c>
      <c r="V124" s="2" t="str">
        <f t="array" ref="V124">IF($L124&gt;0,SUM(($CJ124:$HN124&lt;$CJ$2:$HN$2)*($CJ124:$HN124&gt;0)*($CJ$88:$HN$88="Round 3")),"")</f>
        <v/>
      </c>
      <c r="W124" s="2" t="str">
        <f t="array" ref="W124">IF($L124&gt;0,SUM(($CJ124:$HN124&gt;$CJ$2:$HN$2)*($CJ124:$HN124&gt;0)*($CJ$88:$HN$88="Round 3")),"")</f>
        <v/>
      </c>
      <c r="X124" s="2" t="str">
        <f t="array" ref="X124">IF($M124&gt;0,SUM(($CJ124:$HN124&lt;$CJ$2:$HN$2)*($CJ124:$HN124&gt;0)*($CJ$88:$HN$88="Final")),"")</f>
        <v/>
      </c>
      <c r="Y124" s="2" t="str">
        <f t="array" ref="Y124">IF($M124&gt;0,SUM(($CJ124:$HN124&gt;$CJ$2:$HN$2)*($CJ124:$HN124&gt;0)*($CJ$88:$HN$88="Final")),"")</f>
        <v/>
      </c>
      <c r="Z124" s="2">
        <f t="shared" si="121"/>
        <v>32</v>
      </c>
      <c r="AA124" s="2">
        <f>IF(ISNUMBER($CI124)=TRUE,ROUND((2*Parameter!$B$13)-(SUM($J124:$L124)*Parameter!$B$13/Parameter!$B$12), 3),0)</f>
        <v>0</v>
      </c>
      <c r="AB124" s="2" t="str">
        <f>IF(AND(CG124&lt;&gt;"",CI124&lt;&gt;"NF"),INDEX('Skill-O-Meter'!$A:$A,MATCH(CG124,'Skill-O-Meter'!$C:$C,0)),"")</f>
        <v/>
      </c>
      <c r="AC124" s="2" t="str">
        <f t="shared" si="122"/>
        <v/>
      </c>
      <c r="AD124" s="2">
        <f t="shared" si="136"/>
        <v>10000</v>
      </c>
      <c r="AE124" s="78">
        <f t="array" ref="AE124">SUM(IF(($CJ$89:$HN$89=AE$89)*($CJ124:$HN124&lt;=$CJ$2:$HN$2-1)*($CJ124:$HN124&gt;0),1))</f>
        <v>0</v>
      </c>
      <c r="AF124" s="78">
        <f t="array" ref="AF124">SUM(IF(($CJ$89:$HN$89=AF$89)*($CJ124:$HN124&lt;=$CJ$2:$HN$2-1)*($CJ124:$HN124&gt;0),1))</f>
        <v>0</v>
      </c>
      <c r="AG124" s="78">
        <f t="array" ref="AG124">SUM(IF(($CJ$89:$HN$89=AG$89)*($CJ124:$HN124&lt;=$CJ$2:$HN$2-1)*($CJ124:$HN124&gt;0),1))</f>
        <v>0</v>
      </c>
      <c r="AH124" s="78">
        <f t="array" ref="AH124">SUM(IF(($CJ$89:$HN$89=AH$89)*($CJ124:$HN124&lt;=$CJ$2:$HN$2-1)*($CJ124:$HN124&gt;0),1))</f>
        <v>0</v>
      </c>
      <c r="AI124" s="78">
        <f t="array" ref="AI124">SUM(IF(($CJ$89:$HN$89=AI$89)*($CJ124:$HN124&lt;=$CJ$2:$HN$2-1)*($CJ124:$HN124&gt;0),1))</f>
        <v>0</v>
      </c>
      <c r="AJ124" s="78">
        <f t="array" ref="AJ124">SUM(IF(($CJ$89:$HN$89=AJ$89)*($CJ124:$HN124&lt;=$CJ$2:$HN$2-1)*($CJ124:$HN124&gt;0),1))</f>
        <v>0</v>
      </c>
      <c r="AK124" s="78">
        <f t="array" ref="AK124">SUM(IF(($CJ$89:$HN$89=AK$89)*($CJ124:$HN124&lt;=$CJ$2:$HN$2-1)*($CJ124:$HN124&gt;0),1))</f>
        <v>0</v>
      </c>
      <c r="AL124" s="78">
        <f t="array" ref="AL124">SUM(IF(($CJ$89:$HN$89=AL$89)*($CJ124:$HN124&lt;=$CJ$2:$HN$2-1)*($CJ124:$HN124&gt;0),1))</f>
        <v>0</v>
      </c>
      <c r="AM124" s="78">
        <f t="array" ref="AM124">SUM(IF(($CJ$89:$HN$89=AM$89)*($CJ124:$HN124&lt;=$CJ$2:$HN$2-1)*($CJ124:$HN124&gt;0),1))</f>
        <v>0</v>
      </c>
      <c r="AN124" s="78">
        <f t="array" ref="AN124">SUM(IF(($CJ$89:$HN$89=AN$89)*($CJ124:$HN124&lt;=$CJ$2:$HN$2-1)*($CJ124:$HN124&gt;0),1))</f>
        <v>0</v>
      </c>
      <c r="AO124" s="78">
        <f t="array" ref="AO124">SUM(IF(($CJ$89:$HN$89=AO$89)*($CJ124:$HN124&lt;=$CJ$2:$HN$2-1)*($CJ124:$HN124&gt;0),1))</f>
        <v>0</v>
      </c>
      <c r="AP124" s="78">
        <f t="array" ref="AP124">SUM(IF(($CJ$89:$HN$89=AP$89)*($CJ124:$HN124&lt;=$CJ$2:$HN$2-1)*($CJ124:$HN124&gt;0),1))</f>
        <v>0</v>
      </c>
      <c r="AQ124" s="78">
        <f t="array" ref="AQ124">SUM(IF(($CJ$89:$HN$89=AQ$89)*($CJ124:$HN124&lt;=$CJ$2:$HN$2-1)*($CJ124:$HN124&gt;0),1))</f>
        <v>0</v>
      </c>
      <c r="AR124" s="78">
        <f t="array" ref="AR124">SUM(IF(($CJ$89:$HN$89=AR$89)*($CJ124:$HN124&lt;=$CJ$2:$HN$2-1)*($CJ124:$HN124&gt;0),1))</f>
        <v>0</v>
      </c>
      <c r="AS124" s="78">
        <f t="array" ref="AS124">SUM(IF(($CJ$89:$HN$89=AS$89)*($CJ124:$HN124&lt;=$CJ$2:$HN$2-1)*($CJ124:$HN124&gt;0),1))</f>
        <v>0</v>
      </c>
      <c r="AT124" s="78">
        <f t="array" ref="AT124">SUM(IF(($CJ$89:$HN$89=AT$89)*($CJ124:$HN124&lt;=$CJ$2:$HN$2-1)*($CJ124:$HN124&gt;0),1))</f>
        <v>0</v>
      </c>
      <c r="AU124" s="78">
        <f t="array" ref="AU124">SUM(IF(($CJ$89:$HN$89=AU$89)*($CJ124:$HN124&lt;=$CJ$2:$HN$2-1)*($CJ124:$HN124&gt;0),1))</f>
        <v>0</v>
      </c>
      <c r="AV124" s="78">
        <f t="array" ref="AV124">SUM(IF(($CJ$89:$HN$89=AV$89)*($CJ124:$HN124&lt;=$CJ$2:$HN$2-1)*($CJ124:$HN124&gt;0),1))</f>
        <v>0</v>
      </c>
      <c r="AW124" s="78">
        <f t="array" ref="AW124">SUM(IF(($CJ$89:$HN$89=AW$89)*($CJ124:$HN124&lt;=$CJ$2:$HN$2-1)*($CJ124:$HN124&gt;0),1))</f>
        <v>0</v>
      </c>
      <c r="AX124" s="78">
        <f t="array" ref="AX124">SUM(IF(($CJ$89:$HN$89=AX$89)*($CJ124:$HN124&lt;=$CJ$2:$HN$2-1)*($CJ124:$HN124&gt;0),1))</f>
        <v>0</v>
      </c>
      <c r="AY124" s="78">
        <f t="array" ref="AY124">SUM(IF(($CJ$89:$HN$89=AY$89)*($CJ124:$HN124&lt;=$CJ$2:$HN$2-1)*($CJ124:$HN124&gt;0),1))</f>
        <v>0</v>
      </c>
      <c r="AZ124" s="78">
        <f t="array" ref="AZ124">SUM(IF(($CJ$89:$HN$89=AZ$89)*($CJ124:$HN124&lt;=$CJ$2:$HN$2-1)*($CJ124:$HN124&gt;0),1))</f>
        <v>0</v>
      </c>
      <c r="BA124" s="78">
        <f t="array" ref="BA124">SUM(IF(($CJ$89:$HN$89=BA$89)*($CJ124:$HN124&lt;=$CJ$2:$HN$2-1)*($CJ124:$HN124&gt;0),1))</f>
        <v>0</v>
      </c>
      <c r="BB124" s="78">
        <f t="array" ref="BB124">SUM(IF(($CJ$89:$HN$89=BB$89)*($CJ124:$HN124&lt;=$CJ$2:$HN$2-1)*($CJ124:$HN124&gt;0),1))</f>
        <v>0</v>
      </c>
      <c r="BC124" s="78">
        <f t="array" ref="BC124">SUM(IF(($CJ$89:$HN$89=BC$89)*($CJ124:$HN124&lt;=$CJ$2:$HN$2-1)*($CJ124:$HN124&gt;0),1))</f>
        <v>0</v>
      </c>
      <c r="BD124" s="78">
        <f t="array" ref="BD124">SUM(IF(($CJ$89:$HN$89=BD$89)*($CJ124:$HN124&lt;=$CJ$2:$HN$2-1)*($CJ124:$HN124&gt;0),1))</f>
        <v>0</v>
      </c>
      <c r="BE124" s="78">
        <f t="array" ref="BE124">SUM(IF(($CJ$89:$HN$89=BE$89)*($CJ124:$HN124&lt;=$CJ$2:$HN$2-1)*($CJ124:$HN124&gt;0),1))</f>
        <v>0</v>
      </c>
      <c r="BF124" s="78">
        <f t="shared" si="132"/>
        <v>0</v>
      </c>
      <c r="BG124" s="78">
        <f t="shared" si="132"/>
        <v>0</v>
      </c>
      <c r="BH124" s="78">
        <f t="shared" si="132"/>
        <v>0</v>
      </c>
      <c r="BI124" s="78">
        <f t="shared" si="132"/>
        <v>0</v>
      </c>
      <c r="BJ124" s="78">
        <f t="shared" si="132"/>
        <v>0</v>
      </c>
      <c r="BK124" s="78">
        <f t="shared" si="132"/>
        <v>0</v>
      </c>
      <c r="BL124" s="78">
        <f t="shared" si="132"/>
        <v>0</v>
      </c>
      <c r="BM124" s="78">
        <f t="shared" si="132"/>
        <v>0</v>
      </c>
      <c r="BN124" s="78">
        <f t="shared" si="132"/>
        <v>0</v>
      </c>
      <c r="BO124" s="78">
        <f t="shared" si="132"/>
        <v>0</v>
      </c>
      <c r="BP124" s="78">
        <f t="shared" si="133"/>
        <v>0</v>
      </c>
      <c r="BQ124" s="78">
        <f t="shared" si="133"/>
        <v>0</v>
      </c>
      <c r="BR124" s="78">
        <f t="shared" si="133"/>
        <v>0</v>
      </c>
      <c r="BS124" s="78">
        <f t="shared" si="133"/>
        <v>0</v>
      </c>
      <c r="BT124" s="78">
        <f t="shared" si="133"/>
        <v>0</v>
      </c>
      <c r="BU124" s="78">
        <f t="shared" si="133"/>
        <v>0</v>
      </c>
      <c r="BV124" s="78">
        <f t="shared" si="133"/>
        <v>0</v>
      </c>
      <c r="BW124" s="78">
        <f t="shared" si="133"/>
        <v>0</v>
      </c>
      <c r="BX124" s="78">
        <f t="shared" si="133"/>
        <v>0</v>
      </c>
      <c r="BY124" s="78">
        <f t="shared" si="133"/>
        <v>0</v>
      </c>
      <c r="BZ124" s="78">
        <f t="shared" si="134"/>
        <v>0</v>
      </c>
      <c r="CA124" s="78">
        <f t="shared" si="134"/>
        <v>0</v>
      </c>
      <c r="CB124" s="78">
        <f t="shared" si="134"/>
        <v>0</v>
      </c>
      <c r="CC124" s="78">
        <f t="shared" si="134"/>
        <v>0</v>
      </c>
      <c r="CD124" s="78">
        <f t="shared" si="134"/>
        <v>0</v>
      </c>
      <c r="CE124" s="78">
        <f t="shared" si="134"/>
        <v>0</v>
      </c>
      <c r="CF124" s="78">
        <f t="shared" si="134"/>
        <v>0</v>
      </c>
      <c r="CG124" s="2"/>
      <c r="CH124" s="2"/>
      <c r="CI124" s="2"/>
      <c r="EU124" s="2"/>
      <c r="EV124" s="2"/>
      <c r="EW124" s="2"/>
      <c r="EX124" s="2"/>
      <c r="EY124" s="2"/>
      <c r="EZ124" s="2"/>
    </row>
    <row r="125" spans="1:156" x14ac:dyDescent="0.25">
      <c r="A125" s="2" t="str">
        <f>IF(CI125="","",IF(CI125&lt;&gt;"NF",CH125&amp;CI125+COUNTIF($C$90:$C124,C125),CH125&amp;CI125&amp;COUNTIF($C$90:$C124,C125)))</f>
        <v/>
      </c>
      <c r="B125" s="2" t="e">
        <f t="array" aca="1" ref="B125" ca="1">INDEX(Spielerliste,MATCH(SMALL(COUNTIF(Spielerliste,"&lt;"&amp;Spielerliste),ROWS(CG$90:CG125)),COUNTIF(Spielerliste,"&lt;"&amp;Spielerliste),0))</f>
        <v>#NUM!</v>
      </c>
      <c r="C125" s="2" t="str">
        <f t="shared" si="135"/>
        <v/>
      </c>
      <c r="D125" s="2">
        <f t="array" ref="D125">SUM(($CJ125:$HN125=$CJ$2:$HN$2-1)*($CJ125:$HN125&gt;0))</f>
        <v>0</v>
      </c>
      <c r="E125" s="2">
        <f t="array" ref="E125">SUM(($CJ125:$HN125&lt;$CJ$2:$HN$2-1)*($CJ125:$HN125&gt;0))</f>
        <v>0</v>
      </c>
      <c r="F125" s="2">
        <f t="array" ref="F125">SUM(($CJ125:$HN125=$CJ$2:$HN$2+1)*($CJ125:$HN125&gt;0))</f>
        <v>0</v>
      </c>
      <c r="G125" s="2">
        <f t="array" ref="G125">SUM(($CJ125:$HN125&gt;$CJ$2:$HN$2+1)*($CJ125:$HN125&gt;0))</f>
        <v>0</v>
      </c>
      <c r="H125" s="2">
        <f t="shared" si="119"/>
        <v>0</v>
      </c>
      <c r="I125" s="2">
        <f t="shared" si="120"/>
        <v>0</v>
      </c>
      <c r="J125" s="2">
        <f t="shared" si="131"/>
        <v>0</v>
      </c>
      <c r="K125" s="2">
        <f t="shared" si="131"/>
        <v>0</v>
      </c>
      <c r="L125" s="2">
        <f t="shared" si="131"/>
        <v>0</v>
      </c>
      <c r="M125" s="2">
        <f t="shared" si="131"/>
        <v>0</v>
      </c>
      <c r="N125" s="2">
        <f t="shared" si="131"/>
        <v>0</v>
      </c>
      <c r="O125" s="2" t="str">
        <f>IF(K125&gt;0,($J125/Parameter!$B$1)-($K125/Parameter!$B$2),"")</f>
        <v/>
      </c>
      <c r="P125" s="2" t="str">
        <f>IF(L125&gt;0,($K125/Parameter!$B$2)-($L125/Parameter!$B$3),"")</f>
        <v/>
      </c>
      <c r="Q125" s="2" t="str">
        <f>IF(M125&gt;0,($L125/Parameter!$B$3)-($M125/Parameter!$B$4),"")</f>
        <v/>
      </c>
      <c r="R125" s="2" t="str">
        <f t="array" ref="R125">IF($J125&gt;0,SUM(($CJ125:$HN125&lt;$CJ$2:$HN$2)*($CJ125:$HN125&gt;0)*($CJ$88:$HN$88="Round 1")),"")</f>
        <v/>
      </c>
      <c r="S125" s="2" t="str">
        <f t="array" ref="S125">IF($J125&gt;0,SUM(($CJ125:$HN125&gt;$CJ$2:$HN$2)*($CJ125:$HN125&gt;0)*($CJ$88:$HN$88="Round 1")),"")</f>
        <v/>
      </c>
      <c r="T125" s="2" t="str">
        <f t="array" ref="T125">IF($K125&gt;0,SUM(($CJ125:$HN125&lt;$CJ$2:$HN$2)*($CJ125:$HN125&gt;0)*($CJ$88:$HN$88="Round 2")),"")</f>
        <v/>
      </c>
      <c r="U125" s="2" t="str">
        <f t="array" ref="U125">IF($K125&gt;0,SUM(($CJ125:$HN125&gt;$CJ$2:$HN$2)*($CJ125:$HN125&gt;0)*($CJ$88:$HN$88="Round 2")),"")</f>
        <v/>
      </c>
      <c r="V125" s="2" t="str">
        <f t="array" ref="V125">IF($L125&gt;0,SUM(($CJ125:$HN125&lt;$CJ$2:$HN$2)*($CJ125:$HN125&gt;0)*($CJ$88:$HN$88="Round 3")),"")</f>
        <v/>
      </c>
      <c r="W125" s="2" t="str">
        <f t="array" ref="W125">IF($L125&gt;0,SUM(($CJ125:$HN125&gt;$CJ$2:$HN$2)*($CJ125:$HN125&gt;0)*($CJ$88:$HN$88="Round 3")),"")</f>
        <v/>
      </c>
      <c r="X125" s="2" t="str">
        <f t="array" ref="X125">IF($M125&gt;0,SUM(($CJ125:$HN125&lt;$CJ$2:$HN$2)*($CJ125:$HN125&gt;0)*($CJ$88:$HN$88="Final")),"")</f>
        <v/>
      </c>
      <c r="Y125" s="2" t="str">
        <f t="array" ref="Y125">IF($M125&gt;0,SUM(($CJ125:$HN125&gt;$CJ$2:$HN$2)*($CJ125:$HN125&gt;0)*($CJ$88:$HN$88="Final")),"")</f>
        <v/>
      </c>
      <c r="Z125" s="2">
        <f t="shared" si="121"/>
        <v>32</v>
      </c>
      <c r="AA125" s="2">
        <f>IF(ISNUMBER($CI125)=TRUE,ROUND((2*Parameter!$B$13)-(SUM($J125:$L125)*Parameter!$B$13/Parameter!$B$12), 3),0)</f>
        <v>0</v>
      </c>
      <c r="AB125" s="2" t="str">
        <f>IF(AND(CG125&lt;&gt;"",CI125&lt;&gt;"NF"),INDEX('Skill-O-Meter'!$A:$A,MATCH(CG125,'Skill-O-Meter'!$C:$C,0)),"")</f>
        <v/>
      </c>
      <c r="AC125" s="2" t="str">
        <f t="shared" si="122"/>
        <v/>
      </c>
      <c r="AD125" s="2">
        <f t="shared" si="136"/>
        <v>10000</v>
      </c>
      <c r="AE125" s="78">
        <f t="array" ref="AE125">SUM(IF(($CJ$89:$HN$89=AE$89)*($CJ125:$HN125&lt;=$CJ$2:$HN$2-1)*($CJ125:$HN125&gt;0),1))</f>
        <v>0</v>
      </c>
      <c r="AF125" s="78">
        <f t="array" ref="AF125">SUM(IF(($CJ$89:$HN$89=AF$89)*($CJ125:$HN125&lt;=$CJ$2:$HN$2-1)*($CJ125:$HN125&gt;0),1))</f>
        <v>0</v>
      </c>
      <c r="AG125" s="78">
        <f t="array" ref="AG125">SUM(IF(($CJ$89:$HN$89=AG$89)*($CJ125:$HN125&lt;=$CJ$2:$HN$2-1)*($CJ125:$HN125&gt;0),1))</f>
        <v>0</v>
      </c>
      <c r="AH125" s="78">
        <f t="array" ref="AH125">SUM(IF(($CJ$89:$HN$89=AH$89)*($CJ125:$HN125&lt;=$CJ$2:$HN$2-1)*($CJ125:$HN125&gt;0),1))</f>
        <v>0</v>
      </c>
      <c r="AI125" s="78">
        <f t="array" ref="AI125">SUM(IF(($CJ$89:$HN$89=AI$89)*($CJ125:$HN125&lt;=$CJ$2:$HN$2-1)*($CJ125:$HN125&gt;0),1))</f>
        <v>0</v>
      </c>
      <c r="AJ125" s="78">
        <f t="array" ref="AJ125">SUM(IF(($CJ$89:$HN$89=AJ$89)*($CJ125:$HN125&lt;=$CJ$2:$HN$2-1)*($CJ125:$HN125&gt;0),1))</f>
        <v>0</v>
      </c>
      <c r="AK125" s="78">
        <f t="array" ref="AK125">SUM(IF(($CJ$89:$HN$89=AK$89)*($CJ125:$HN125&lt;=$CJ$2:$HN$2-1)*($CJ125:$HN125&gt;0),1))</f>
        <v>0</v>
      </c>
      <c r="AL125" s="78">
        <f t="array" ref="AL125">SUM(IF(($CJ$89:$HN$89=AL$89)*($CJ125:$HN125&lt;=$CJ$2:$HN$2-1)*($CJ125:$HN125&gt;0),1))</f>
        <v>0</v>
      </c>
      <c r="AM125" s="78">
        <f t="array" ref="AM125">SUM(IF(($CJ$89:$HN$89=AM$89)*($CJ125:$HN125&lt;=$CJ$2:$HN$2-1)*($CJ125:$HN125&gt;0),1))</f>
        <v>0</v>
      </c>
      <c r="AN125" s="78">
        <f t="array" ref="AN125">SUM(IF(($CJ$89:$HN$89=AN$89)*($CJ125:$HN125&lt;=$CJ$2:$HN$2-1)*($CJ125:$HN125&gt;0),1))</f>
        <v>0</v>
      </c>
      <c r="AO125" s="78">
        <f t="array" ref="AO125">SUM(IF(($CJ$89:$HN$89=AO$89)*($CJ125:$HN125&lt;=$CJ$2:$HN$2-1)*($CJ125:$HN125&gt;0),1))</f>
        <v>0</v>
      </c>
      <c r="AP125" s="78">
        <f t="array" ref="AP125">SUM(IF(($CJ$89:$HN$89=AP$89)*($CJ125:$HN125&lt;=$CJ$2:$HN$2-1)*($CJ125:$HN125&gt;0),1))</f>
        <v>0</v>
      </c>
      <c r="AQ125" s="78">
        <f t="array" ref="AQ125">SUM(IF(($CJ$89:$HN$89=AQ$89)*($CJ125:$HN125&lt;=$CJ$2:$HN$2-1)*($CJ125:$HN125&gt;0),1))</f>
        <v>0</v>
      </c>
      <c r="AR125" s="78">
        <f t="array" ref="AR125">SUM(IF(($CJ$89:$HN$89=AR$89)*($CJ125:$HN125&lt;=$CJ$2:$HN$2-1)*($CJ125:$HN125&gt;0),1))</f>
        <v>0</v>
      </c>
      <c r="AS125" s="78">
        <f t="array" ref="AS125">SUM(IF(($CJ$89:$HN$89=AS$89)*($CJ125:$HN125&lt;=$CJ$2:$HN$2-1)*($CJ125:$HN125&gt;0),1))</f>
        <v>0</v>
      </c>
      <c r="AT125" s="78">
        <f t="array" ref="AT125">SUM(IF(($CJ$89:$HN$89=AT$89)*($CJ125:$HN125&lt;=$CJ$2:$HN$2-1)*($CJ125:$HN125&gt;0),1))</f>
        <v>0</v>
      </c>
      <c r="AU125" s="78">
        <f t="array" ref="AU125">SUM(IF(($CJ$89:$HN$89=AU$89)*($CJ125:$HN125&lt;=$CJ$2:$HN$2-1)*($CJ125:$HN125&gt;0),1))</f>
        <v>0</v>
      </c>
      <c r="AV125" s="78">
        <f t="array" ref="AV125">SUM(IF(($CJ$89:$HN$89=AV$89)*($CJ125:$HN125&lt;=$CJ$2:$HN$2-1)*($CJ125:$HN125&gt;0),1))</f>
        <v>0</v>
      </c>
      <c r="AW125" s="78">
        <f t="array" ref="AW125">SUM(IF(($CJ$89:$HN$89=AW$89)*($CJ125:$HN125&lt;=$CJ$2:$HN$2-1)*($CJ125:$HN125&gt;0),1))</f>
        <v>0</v>
      </c>
      <c r="AX125" s="78">
        <f t="array" ref="AX125">SUM(IF(($CJ$89:$HN$89=AX$89)*($CJ125:$HN125&lt;=$CJ$2:$HN$2-1)*($CJ125:$HN125&gt;0),1))</f>
        <v>0</v>
      </c>
      <c r="AY125" s="78">
        <f t="array" ref="AY125">SUM(IF(($CJ$89:$HN$89=AY$89)*($CJ125:$HN125&lt;=$CJ$2:$HN$2-1)*($CJ125:$HN125&gt;0),1))</f>
        <v>0</v>
      </c>
      <c r="AZ125" s="78">
        <f t="array" ref="AZ125">SUM(IF(($CJ$89:$HN$89=AZ$89)*($CJ125:$HN125&lt;=$CJ$2:$HN$2-1)*($CJ125:$HN125&gt;0),1))</f>
        <v>0</v>
      </c>
      <c r="BA125" s="78">
        <f t="array" ref="BA125">SUM(IF(($CJ$89:$HN$89=BA$89)*($CJ125:$HN125&lt;=$CJ$2:$HN$2-1)*($CJ125:$HN125&gt;0),1))</f>
        <v>0</v>
      </c>
      <c r="BB125" s="78">
        <f t="array" ref="BB125">SUM(IF(($CJ$89:$HN$89=BB$89)*($CJ125:$HN125&lt;=$CJ$2:$HN$2-1)*($CJ125:$HN125&gt;0),1))</f>
        <v>0</v>
      </c>
      <c r="BC125" s="78">
        <f t="array" ref="BC125">SUM(IF(($CJ$89:$HN$89=BC$89)*($CJ125:$HN125&lt;=$CJ$2:$HN$2-1)*($CJ125:$HN125&gt;0),1))</f>
        <v>0</v>
      </c>
      <c r="BD125" s="78">
        <f t="array" ref="BD125">SUM(IF(($CJ$89:$HN$89=BD$89)*($CJ125:$HN125&lt;=$CJ$2:$HN$2-1)*($CJ125:$HN125&gt;0),1))</f>
        <v>0</v>
      </c>
      <c r="BE125" s="78">
        <f t="array" ref="BE125">SUM(IF(($CJ$89:$HN$89=BE$89)*($CJ125:$HN125&lt;=$CJ$2:$HN$2-1)*($CJ125:$HN125&gt;0),1))</f>
        <v>0</v>
      </c>
      <c r="BF125" s="78">
        <f t="shared" si="132"/>
        <v>0</v>
      </c>
      <c r="BG125" s="78">
        <f t="shared" si="132"/>
        <v>0</v>
      </c>
      <c r="BH125" s="78">
        <f t="shared" si="132"/>
        <v>0</v>
      </c>
      <c r="BI125" s="78">
        <f t="shared" si="132"/>
        <v>0</v>
      </c>
      <c r="BJ125" s="78">
        <f t="shared" si="132"/>
        <v>0</v>
      </c>
      <c r="BK125" s="78">
        <f t="shared" si="132"/>
        <v>0</v>
      </c>
      <c r="BL125" s="78">
        <f t="shared" si="132"/>
        <v>0</v>
      </c>
      <c r="BM125" s="78">
        <f t="shared" si="132"/>
        <v>0</v>
      </c>
      <c r="BN125" s="78">
        <f t="shared" si="132"/>
        <v>0</v>
      </c>
      <c r="BO125" s="78">
        <f t="shared" si="132"/>
        <v>0</v>
      </c>
      <c r="BP125" s="78">
        <f t="shared" si="133"/>
        <v>0</v>
      </c>
      <c r="BQ125" s="78">
        <f t="shared" si="133"/>
        <v>0</v>
      </c>
      <c r="BR125" s="78">
        <f t="shared" si="133"/>
        <v>0</v>
      </c>
      <c r="BS125" s="78">
        <f t="shared" si="133"/>
        <v>0</v>
      </c>
      <c r="BT125" s="78">
        <f t="shared" si="133"/>
        <v>0</v>
      </c>
      <c r="BU125" s="78">
        <f t="shared" si="133"/>
        <v>0</v>
      </c>
      <c r="BV125" s="78">
        <f t="shared" si="133"/>
        <v>0</v>
      </c>
      <c r="BW125" s="78">
        <f t="shared" si="133"/>
        <v>0</v>
      </c>
      <c r="BX125" s="78">
        <f t="shared" si="133"/>
        <v>0</v>
      </c>
      <c r="BY125" s="78">
        <f t="shared" si="133"/>
        <v>0</v>
      </c>
      <c r="BZ125" s="78">
        <f t="shared" si="134"/>
        <v>0</v>
      </c>
      <c r="CA125" s="78">
        <f t="shared" si="134"/>
        <v>0</v>
      </c>
      <c r="CB125" s="78">
        <f t="shared" si="134"/>
        <v>0</v>
      </c>
      <c r="CC125" s="78">
        <f t="shared" si="134"/>
        <v>0</v>
      </c>
      <c r="CD125" s="78">
        <f t="shared" si="134"/>
        <v>0</v>
      </c>
      <c r="CE125" s="78">
        <f t="shared" si="134"/>
        <v>0</v>
      </c>
      <c r="CF125" s="78">
        <f t="shared" si="134"/>
        <v>0</v>
      </c>
      <c r="CG125" s="2"/>
      <c r="CH125" s="2"/>
      <c r="CI125" s="2"/>
      <c r="EU125" s="2"/>
      <c r="EV125" s="2"/>
      <c r="EW125" s="2"/>
      <c r="EX125" s="2"/>
      <c r="EY125" s="2"/>
      <c r="EZ125" s="2"/>
    </row>
    <row r="126" spans="1:156" x14ac:dyDescent="0.25">
      <c r="A126" s="2" t="str">
        <f>IF(CI126="","",IF(CI126&lt;&gt;"NF",CH126&amp;CI126+COUNTIF($C$90:$C125,C126),CH126&amp;CI126&amp;COUNTIF($C$90:$C125,C126)))</f>
        <v/>
      </c>
      <c r="B126" s="2" t="e">
        <f t="array" aca="1" ref="B126" ca="1">INDEX(Spielerliste,MATCH(SMALL(COUNTIF(Spielerliste,"&lt;"&amp;Spielerliste),ROWS(CG$90:CG126)),COUNTIF(Spielerliste,"&lt;"&amp;Spielerliste),0))</f>
        <v>#NUM!</v>
      </c>
      <c r="C126" s="2" t="str">
        <f t="shared" si="135"/>
        <v/>
      </c>
      <c r="D126" s="2">
        <f t="array" ref="D126">SUM(($CJ126:$HN126=$CJ$2:$HN$2-1)*($CJ126:$HN126&gt;0))</f>
        <v>0</v>
      </c>
      <c r="E126" s="2">
        <f t="array" ref="E126">SUM(($CJ126:$HN126&lt;$CJ$2:$HN$2-1)*($CJ126:$HN126&gt;0))</f>
        <v>0</v>
      </c>
      <c r="F126" s="2">
        <f t="array" ref="F126">SUM(($CJ126:$HN126=$CJ$2:$HN$2+1)*($CJ126:$HN126&gt;0))</f>
        <v>0</v>
      </c>
      <c r="G126" s="2">
        <f t="array" ref="G126">SUM(($CJ126:$HN126&gt;$CJ$2:$HN$2+1)*($CJ126:$HN126&gt;0))</f>
        <v>0</v>
      </c>
      <c r="H126" s="2">
        <f t="shared" si="119"/>
        <v>0</v>
      </c>
      <c r="I126" s="2">
        <f t="shared" si="120"/>
        <v>0</v>
      </c>
      <c r="J126" s="2">
        <f t="shared" si="131"/>
        <v>0</v>
      </c>
      <c r="K126" s="2">
        <f t="shared" si="131"/>
        <v>0</v>
      </c>
      <c r="L126" s="2">
        <f t="shared" si="131"/>
        <v>0</v>
      </c>
      <c r="M126" s="2">
        <f t="shared" si="131"/>
        <v>0</v>
      </c>
      <c r="N126" s="2">
        <f t="shared" si="131"/>
        <v>0</v>
      </c>
      <c r="O126" s="2" t="str">
        <f>IF(K126&gt;0,($J126/Parameter!$B$1)-($K126/Parameter!$B$2),"")</f>
        <v/>
      </c>
      <c r="P126" s="2" t="str">
        <f>IF(L126&gt;0,($K126/Parameter!$B$2)-($L126/Parameter!$B$3),"")</f>
        <v/>
      </c>
      <c r="Q126" s="2" t="str">
        <f>IF(M126&gt;0,($L126/Parameter!$B$3)-($M126/Parameter!$B$4),"")</f>
        <v/>
      </c>
      <c r="R126" s="2" t="str">
        <f t="array" ref="R126">IF($J126&gt;0,SUM(($CJ126:$HN126&lt;$CJ$2:$HN$2)*($CJ126:$HN126&gt;0)*($CJ$88:$HN$88="Round 1")),"")</f>
        <v/>
      </c>
      <c r="S126" s="2" t="str">
        <f t="array" ref="S126">IF($J126&gt;0,SUM(($CJ126:$HN126&gt;$CJ$2:$HN$2)*($CJ126:$HN126&gt;0)*($CJ$88:$HN$88="Round 1")),"")</f>
        <v/>
      </c>
      <c r="T126" s="2" t="str">
        <f t="array" ref="T126">IF($K126&gt;0,SUM(($CJ126:$HN126&lt;$CJ$2:$HN$2)*($CJ126:$HN126&gt;0)*($CJ$88:$HN$88="Round 2")),"")</f>
        <v/>
      </c>
      <c r="U126" s="2" t="str">
        <f t="array" ref="U126">IF($K126&gt;0,SUM(($CJ126:$HN126&gt;$CJ$2:$HN$2)*($CJ126:$HN126&gt;0)*($CJ$88:$HN$88="Round 2")),"")</f>
        <v/>
      </c>
      <c r="V126" s="2" t="str">
        <f t="array" ref="V126">IF($L126&gt;0,SUM(($CJ126:$HN126&lt;$CJ$2:$HN$2)*($CJ126:$HN126&gt;0)*($CJ$88:$HN$88="Round 3")),"")</f>
        <v/>
      </c>
      <c r="W126" s="2" t="str">
        <f t="array" ref="W126">IF($L126&gt;0,SUM(($CJ126:$HN126&gt;$CJ$2:$HN$2)*($CJ126:$HN126&gt;0)*($CJ$88:$HN$88="Round 3")),"")</f>
        <v/>
      </c>
      <c r="X126" s="2" t="str">
        <f t="array" ref="X126">IF($M126&gt;0,SUM(($CJ126:$HN126&lt;$CJ$2:$HN$2)*($CJ126:$HN126&gt;0)*($CJ$88:$HN$88="Final")),"")</f>
        <v/>
      </c>
      <c r="Y126" s="2" t="str">
        <f t="array" ref="Y126">IF($M126&gt;0,SUM(($CJ126:$HN126&gt;$CJ$2:$HN$2)*($CJ126:$HN126&gt;0)*($CJ$88:$HN$88="Final")),"")</f>
        <v/>
      </c>
      <c r="Z126" s="2">
        <f t="shared" si="121"/>
        <v>32</v>
      </c>
      <c r="AA126" s="2">
        <f>IF(ISNUMBER($CI126)=TRUE,ROUND((2*Parameter!$B$13)-(SUM($J126:$L126)*Parameter!$B$13/Parameter!$B$12), 3),0)</f>
        <v>0</v>
      </c>
      <c r="AB126" s="2" t="str">
        <f>IF(AND(CG126&lt;&gt;"",CI126&lt;&gt;"NF"),INDEX('Skill-O-Meter'!$A:$A,MATCH(CG126,'Skill-O-Meter'!$C:$C,0)),"")</f>
        <v/>
      </c>
      <c r="AC126" s="2" t="str">
        <f t="shared" si="122"/>
        <v/>
      </c>
      <c r="AD126" s="2">
        <f t="shared" si="136"/>
        <v>10000</v>
      </c>
      <c r="AE126" s="78">
        <f t="array" ref="AE126">SUM(IF(($CJ$89:$HN$89=AE$89)*($CJ126:$HN126&lt;=$CJ$2:$HN$2-1)*($CJ126:$HN126&gt;0),1))</f>
        <v>0</v>
      </c>
      <c r="AF126" s="78">
        <f t="array" ref="AF126">SUM(IF(($CJ$89:$HN$89=AF$89)*($CJ126:$HN126&lt;=$CJ$2:$HN$2-1)*($CJ126:$HN126&gt;0),1))</f>
        <v>0</v>
      </c>
      <c r="AG126" s="78">
        <f t="array" ref="AG126">SUM(IF(($CJ$89:$HN$89=AG$89)*($CJ126:$HN126&lt;=$CJ$2:$HN$2-1)*($CJ126:$HN126&gt;0),1))</f>
        <v>0</v>
      </c>
      <c r="AH126" s="78">
        <f t="array" ref="AH126">SUM(IF(($CJ$89:$HN$89=AH$89)*($CJ126:$HN126&lt;=$CJ$2:$HN$2-1)*($CJ126:$HN126&gt;0),1))</f>
        <v>0</v>
      </c>
      <c r="AI126" s="78">
        <f t="array" ref="AI126">SUM(IF(($CJ$89:$HN$89=AI$89)*($CJ126:$HN126&lt;=$CJ$2:$HN$2-1)*($CJ126:$HN126&gt;0),1))</f>
        <v>0</v>
      </c>
      <c r="AJ126" s="78">
        <f t="array" ref="AJ126">SUM(IF(($CJ$89:$HN$89=AJ$89)*($CJ126:$HN126&lt;=$CJ$2:$HN$2-1)*($CJ126:$HN126&gt;0),1))</f>
        <v>0</v>
      </c>
      <c r="AK126" s="78">
        <f t="array" ref="AK126">SUM(IF(($CJ$89:$HN$89=AK$89)*($CJ126:$HN126&lt;=$CJ$2:$HN$2-1)*($CJ126:$HN126&gt;0),1))</f>
        <v>0</v>
      </c>
      <c r="AL126" s="78">
        <f t="array" ref="AL126">SUM(IF(($CJ$89:$HN$89=AL$89)*($CJ126:$HN126&lt;=$CJ$2:$HN$2-1)*($CJ126:$HN126&gt;0),1))</f>
        <v>0</v>
      </c>
      <c r="AM126" s="78">
        <f t="array" ref="AM126">SUM(IF(($CJ$89:$HN$89=AM$89)*($CJ126:$HN126&lt;=$CJ$2:$HN$2-1)*($CJ126:$HN126&gt;0),1))</f>
        <v>0</v>
      </c>
      <c r="AN126" s="78">
        <f t="array" ref="AN126">SUM(IF(($CJ$89:$HN$89=AN$89)*($CJ126:$HN126&lt;=$CJ$2:$HN$2-1)*($CJ126:$HN126&gt;0),1))</f>
        <v>0</v>
      </c>
      <c r="AO126" s="78">
        <f t="array" ref="AO126">SUM(IF(($CJ$89:$HN$89=AO$89)*($CJ126:$HN126&lt;=$CJ$2:$HN$2-1)*($CJ126:$HN126&gt;0),1))</f>
        <v>0</v>
      </c>
      <c r="AP126" s="78">
        <f t="array" ref="AP126">SUM(IF(($CJ$89:$HN$89=AP$89)*($CJ126:$HN126&lt;=$CJ$2:$HN$2-1)*($CJ126:$HN126&gt;0),1))</f>
        <v>0</v>
      </c>
      <c r="AQ126" s="78">
        <f t="array" ref="AQ126">SUM(IF(($CJ$89:$HN$89=AQ$89)*($CJ126:$HN126&lt;=$CJ$2:$HN$2-1)*($CJ126:$HN126&gt;0),1))</f>
        <v>0</v>
      </c>
      <c r="AR126" s="78">
        <f t="array" ref="AR126">SUM(IF(($CJ$89:$HN$89=AR$89)*($CJ126:$HN126&lt;=$CJ$2:$HN$2-1)*($CJ126:$HN126&gt;0),1))</f>
        <v>0</v>
      </c>
      <c r="AS126" s="78">
        <f t="array" ref="AS126">SUM(IF(($CJ$89:$HN$89=AS$89)*($CJ126:$HN126&lt;=$CJ$2:$HN$2-1)*($CJ126:$HN126&gt;0),1))</f>
        <v>0</v>
      </c>
      <c r="AT126" s="78">
        <f t="array" ref="AT126">SUM(IF(($CJ$89:$HN$89=AT$89)*($CJ126:$HN126&lt;=$CJ$2:$HN$2-1)*($CJ126:$HN126&gt;0),1))</f>
        <v>0</v>
      </c>
      <c r="AU126" s="78">
        <f t="array" ref="AU126">SUM(IF(($CJ$89:$HN$89=AU$89)*($CJ126:$HN126&lt;=$CJ$2:$HN$2-1)*($CJ126:$HN126&gt;0),1))</f>
        <v>0</v>
      </c>
      <c r="AV126" s="78">
        <f t="array" ref="AV126">SUM(IF(($CJ$89:$HN$89=AV$89)*($CJ126:$HN126&lt;=$CJ$2:$HN$2-1)*($CJ126:$HN126&gt;0),1))</f>
        <v>0</v>
      </c>
      <c r="AW126" s="78">
        <f t="array" ref="AW126">SUM(IF(($CJ$89:$HN$89=AW$89)*($CJ126:$HN126&lt;=$CJ$2:$HN$2-1)*($CJ126:$HN126&gt;0),1))</f>
        <v>0</v>
      </c>
      <c r="AX126" s="78">
        <f t="array" ref="AX126">SUM(IF(($CJ$89:$HN$89=AX$89)*($CJ126:$HN126&lt;=$CJ$2:$HN$2-1)*($CJ126:$HN126&gt;0),1))</f>
        <v>0</v>
      </c>
      <c r="AY126" s="78">
        <f t="array" ref="AY126">SUM(IF(($CJ$89:$HN$89=AY$89)*($CJ126:$HN126&lt;=$CJ$2:$HN$2-1)*($CJ126:$HN126&gt;0),1))</f>
        <v>0</v>
      </c>
      <c r="AZ126" s="78">
        <f t="array" ref="AZ126">SUM(IF(($CJ$89:$HN$89=AZ$89)*($CJ126:$HN126&lt;=$CJ$2:$HN$2-1)*($CJ126:$HN126&gt;0),1))</f>
        <v>0</v>
      </c>
      <c r="BA126" s="78">
        <f t="array" ref="BA126">SUM(IF(($CJ$89:$HN$89=BA$89)*($CJ126:$HN126&lt;=$CJ$2:$HN$2-1)*($CJ126:$HN126&gt;0),1))</f>
        <v>0</v>
      </c>
      <c r="BB126" s="78">
        <f t="array" ref="BB126">SUM(IF(($CJ$89:$HN$89=BB$89)*($CJ126:$HN126&lt;=$CJ$2:$HN$2-1)*($CJ126:$HN126&gt;0),1))</f>
        <v>0</v>
      </c>
      <c r="BC126" s="78">
        <f t="array" ref="BC126">SUM(IF(($CJ$89:$HN$89=BC$89)*($CJ126:$HN126&lt;=$CJ$2:$HN$2-1)*($CJ126:$HN126&gt;0),1))</f>
        <v>0</v>
      </c>
      <c r="BD126" s="78">
        <f t="array" ref="BD126">SUM(IF(($CJ$89:$HN$89=BD$89)*($CJ126:$HN126&lt;=$CJ$2:$HN$2-1)*($CJ126:$HN126&gt;0),1))</f>
        <v>0</v>
      </c>
      <c r="BE126" s="78">
        <f t="array" ref="BE126">SUM(IF(($CJ$89:$HN$89=BE$89)*($CJ126:$HN126&lt;=$CJ$2:$HN$2-1)*($CJ126:$HN126&gt;0),1))</f>
        <v>0</v>
      </c>
      <c r="BF126" s="78">
        <f t="shared" si="132"/>
        <v>0</v>
      </c>
      <c r="BG126" s="78">
        <f t="shared" si="132"/>
        <v>0</v>
      </c>
      <c r="BH126" s="78">
        <f t="shared" si="132"/>
        <v>0</v>
      </c>
      <c r="BI126" s="78">
        <f t="shared" si="132"/>
        <v>0</v>
      </c>
      <c r="BJ126" s="78">
        <f t="shared" si="132"/>
        <v>0</v>
      </c>
      <c r="BK126" s="78">
        <f t="shared" si="132"/>
        <v>0</v>
      </c>
      <c r="BL126" s="78">
        <f t="shared" si="132"/>
        <v>0</v>
      </c>
      <c r="BM126" s="78">
        <f t="shared" si="132"/>
        <v>0</v>
      </c>
      <c r="BN126" s="78">
        <f t="shared" si="132"/>
        <v>0</v>
      </c>
      <c r="BO126" s="78">
        <f t="shared" si="132"/>
        <v>0</v>
      </c>
      <c r="BP126" s="78">
        <f t="shared" si="133"/>
        <v>0</v>
      </c>
      <c r="BQ126" s="78">
        <f t="shared" si="133"/>
        <v>0</v>
      </c>
      <c r="BR126" s="78">
        <f t="shared" si="133"/>
        <v>0</v>
      </c>
      <c r="BS126" s="78">
        <f t="shared" si="133"/>
        <v>0</v>
      </c>
      <c r="BT126" s="78">
        <f t="shared" si="133"/>
        <v>0</v>
      </c>
      <c r="BU126" s="78">
        <f t="shared" si="133"/>
        <v>0</v>
      </c>
      <c r="BV126" s="78">
        <f t="shared" si="133"/>
        <v>0</v>
      </c>
      <c r="BW126" s="78">
        <f t="shared" si="133"/>
        <v>0</v>
      </c>
      <c r="BX126" s="78">
        <f t="shared" si="133"/>
        <v>0</v>
      </c>
      <c r="BY126" s="78">
        <f t="shared" si="133"/>
        <v>0</v>
      </c>
      <c r="BZ126" s="78">
        <f t="shared" si="134"/>
        <v>0</v>
      </c>
      <c r="CA126" s="78">
        <f t="shared" si="134"/>
        <v>0</v>
      </c>
      <c r="CB126" s="78">
        <f t="shared" si="134"/>
        <v>0</v>
      </c>
      <c r="CC126" s="78">
        <f t="shared" si="134"/>
        <v>0</v>
      </c>
      <c r="CD126" s="78">
        <f t="shared" si="134"/>
        <v>0</v>
      </c>
      <c r="CE126" s="78">
        <f t="shared" si="134"/>
        <v>0</v>
      </c>
      <c r="CF126" s="78">
        <f t="shared" si="134"/>
        <v>0</v>
      </c>
      <c r="CG126" s="2"/>
      <c r="CH126" s="2"/>
      <c r="CI126" s="2"/>
      <c r="EU126" s="2"/>
      <c r="EV126" s="2"/>
      <c r="EW126" s="2"/>
      <c r="EX126" s="2"/>
      <c r="EY126" s="2"/>
      <c r="EZ126" s="2"/>
    </row>
    <row r="127" spans="1:156" x14ac:dyDescent="0.25">
      <c r="A127" s="2" t="str">
        <f>IF(CI127="","",IF(CI127&lt;&gt;"NF",CH127&amp;CI127+COUNTIF($C$90:$C126,C127),CH127&amp;CI127&amp;COUNTIF($C$90:$C126,C127)))</f>
        <v/>
      </c>
      <c r="B127" s="2" t="e">
        <f t="array" aca="1" ref="B127" ca="1">INDEX(Spielerliste,MATCH(SMALL(COUNTIF(Spielerliste,"&lt;"&amp;Spielerliste),ROWS(CG$90:CG127)),COUNTIF(Spielerliste,"&lt;"&amp;Spielerliste),0))</f>
        <v>#NUM!</v>
      </c>
      <c r="C127" s="2" t="str">
        <f t="shared" si="135"/>
        <v/>
      </c>
      <c r="D127" s="2">
        <f t="array" ref="D127">SUM(($CJ127:$HN127=$CJ$2:$HN$2-1)*($CJ127:$HN127&gt;0))</f>
        <v>0</v>
      </c>
      <c r="E127" s="2">
        <f t="array" ref="E127">SUM(($CJ127:$HN127&lt;$CJ$2:$HN$2-1)*($CJ127:$HN127&gt;0))</f>
        <v>0</v>
      </c>
      <c r="F127" s="2">
        <f t="array" ref="F127">SUM(($CJ127:$HN127=$CJ$2:$HN$2+1)*($CJ127:$HN127&gt;0))</f>
        <v>0</v>
      </c>
      <c r="G127" s="2">
        <f t="array" ref="G127">SUM(($CJ127:$HN127&gt;$CJ$2:$HN$2+1)*($CJ127:$HN127&gt;0))</f>
        <v>0</v>
      </c>
      <c r="H127" s="2">
        <f t="shared" si="119"/>
        <v>0</v>
      </c>
      <c r="I127" s="2">
        <f t="shared" si="120"/>
        <v>0</v>
      </c>
      <c r="J127" s="2">
        <f t="shared" si="131"/>
        <v>0</v>
      </c>
      <c r="K127" s="2">
        <f t="shared" si="131"/>
        <v>0</v>
      </c>
      <c r="L127" s="2">
        <f t="shared" si="131"/>
        <v>0</v>
      </c>
      <c r="M127" s="2">
        <f t="shared" si="131"/>
        <v>0</v>
      </c>
      <c r="N127" s="2">
        <f t="shared" si="131"/>
        <v>0</v>
      </c>
      <c r="O127" s="2" t="str">
        <f>IF(K127&gt;0,($J127/Parameter!$B$1)-($K127/Parameter!$B$2),"")</f>
        <v/>
      </c>
      <c r="P127" s="2" t="str">
        <f>IF(L127&gt;0,($K127/Parameter!$B$2)-($L127/Parameter!$B$3),"")</f>
        <v/>
      </c>
      <c r="Q127" s="2" t="str">
        <f>IF(M127&gt;0,($L127/Parameter!$B$3)-($M127/Parameter!$B$4),"")</f>
        <v/>
      </c>
      <c r="R127" s="2" t="str">
        <f t="array" ref="R127">IF($J127&gt;0,SUM(($CJ127:$HN127&lt;$CJ$2:$HN$2)*($CJ127:$HN127&gt;0)*($CJ$88:$HN$88="Round 1")),"")</f>
        <v/>
      </c>
      <c r="S127" s="2" t="str">
        <f t="array" ref="S127">IF($J127&gt;0,SUM(($CJ127:$HN127&gt;$CJ$2:$HN$2)*($CJ127:$HN127&gt;0)*($CJ$88:$HN$88="Round 1")),"")</f>
        <v/>
      </c>
      <c r="T127" s="2" t="str">
        <f t="array" ref="T127">IF($K127&gt;0,SUM(($CJ127:$HN127&lt;$CJ$2:$HN$2)*($CJ127:$HN127&gt;0)*($CJ$88:$HN$88="Round 2")),"")</f>
        <v/>
      </c>
      <c r="U127" s="2" t="str">
        <f t="array" ref="U127">IF($K127&gt;0,SUM(($CJ127:$HN127&gt;$CJ$2:$HN$2)*($CJ127:$HN127&gt;0)*($CJ$88:$HN$88="Round 2")),"")</f>
        <v/>
      </c>
      <c r="V127" s="2" t="str">
        <f t="array" ref="V127">IF($L127&gt;0,SUM(($CJ127:$HN127&lt;$CJ$2:$HN$2)*($CJ127:$HN127&gt;0)*($CJ$88:$HN$88="Round 3")),"")</f>
        <v/>
      </c>
      <c r="W127" s="2" t="str">
        <f t="array" ref="W127">IF($L127&gt;0,SUM(($CJ127:$HN127&gt;$CJ$2:$HN$2)*($CJ127:$HN127&gt;0)*($CJ$88:$HN$88="Round 3")),"")</f>
        <v/>
      </c>
      <c r="X127" s="2" t="str">
        <f t="array" ref="X127">IF($M127&gt;0,SUM(($CJ127:$HN127&lt;$CJ$2:$HN$2)*($CJ127:$HN127&gt;0)*($CJ$88:$HN$88="Final")),"")</f>
        <v/>
      </c>
      <c r="Y127" s="2" t="str">
        <f t="array" ref="Y127">IF($M127&gt;0,SUM(($CJ127:$HN127&gt;$CJ$2:$HN$2)*($CJ127:$HN127&gt;0)*($CJ$88:$HN$88="Final")),"")</f>
        <v/>
      </c>
      <c r="Z127" s="2">
        <f t="shared" si="121"/>
        <v>32</v>
      </c>
      <c r="AA127" s="2">
        <f>IF(ISNUMBER($CI127)=TRUE,ROUND((2*Parameter!$B$13)-(SUM($J127:$L127)*Parameter!$B$13/Parameter!$B$12), 3),0)</f>
        <v>0</v>
      </c>
      <c r="AB127" s="2" t="str">
        <f>IF(AND(CG127&lt;&gt;"",CI127&lt;&gt;"NF"),INDEX('Skill-O-Meter'!$A:$A,MATCH(CG127,'Skill-O-Meter'!$C:$C,0)),"")</f>
        <v/>
      </c>
      <c r="AC127" s="2" t="str">
        <f t="shared" si="122"/>
        <v/>
      </c>
      <c r="AD127" s="2">
        <f t="shared" si="136"/>
        <v>10000</v>
      </c>
      <c r="AE127" s="78">
        <f t="array" ref="AE127">SUM(IF(($CJ$89:$HN$89=AE$89)*($CJ127:$HN127&lt;=$CJ$2:$HN$2-1)*($CJ127:$HN127&gt;0),1))</f>
        <v>0</v>
      </c>
      <c r="AF127" s="78">
        <f t="array" ref="AF127">SUM(IF(($CJ$89:$HN$89=AF$89)*($CJ127:$HN127&lt;=$CJ$2:$HN$2-1)*($CJ127:$HN127&gt;0),1))</f>
        <v>0</v>
      </c>
      <c r="AG127" s="78">
        <f t="array" ref="AG127">SUM(IF(($CJ$89:$HN$89=AG$89)*($CJ127:$HN127&lt;=$CJ$2:$HN$2-1)*($CJ127:$HN127&gt;0),1))</f>
        <v>0</v>
      </c>
      <c r="AH127" s="78">
        <f t="array" ref="AH127">SUM(IF(($CJ$89:$HN$89=AH$89)*($CJ127:$HN127&lt;=$CJ$2:$HN$2-1)*($CJ127:$HN127&gt;0),1))</f>
        <v>0</v>
      </c>
      <c r="AI127" s="78">
        <f t="array" ref="AI127">SUM(IF(($CJ$89:$HN$89=AI$89)*($CJ127:$HN127&lt;=$CJ$2:$HN$2-1)*($CJ127:$HN127&gt;0),1))</f>
        <v>0</v>
      </c>
      <c r="AJ127" s="78">
        <f t="array" ref="AJ127">SUM(IF(($CJ$89:$HN$89=AJ$89)*($CJ127:$HN127&lt;=$CJ$2:$HN$2-1)*($CJ127:$HN127&gt;0),1))</f>
        <v>0</v>
      </c>
      <c r="AK127" s="78">
        <f t="array" ref="AK127">SUM(IF(($CJ$89:$HN$89=AK$89)*($CJ127:$HN127&lt;=$CJ$2:$HN$2-1)*($CJ127:$HN127&gt;0),1))</f>
        <v>0</v>
      </c>
      <c r="AL127" s="78">
        <f t="array" ref="AL127">SUM(IF(($CJ$89:$HN$89=AL$89)*($CJ127:$HN127&lt;=$CJ$2:$HN$2-1)*($CJ127:$HN127&gt;0),1))</f>
        <v>0</v>
      </c>
      <c r="AM127" s="78">
        <f t="array" ref="AM127">SUM(IF(($CJ$89:$HN$89=AM$89)*($CJ127:$HN127&lt;=$CJ$2:$HN$2-1)*($CJ127:$HN127&gt;0),1))</f>
        <v>0</v>
      </c>
      <c r="AN127" s="78">
        <f t="array" ref="AN127">SUM(IF(($CJ$89:$HN$89=AN$89)*($CJ127:$HN127&lt;=$CJ$2:$HN$2-1)*($CJ127:$HN127&gt;0),1))</f>
        <v>0</v>
      </c>
      <c r="AO127" s="78">
        <f t="array" ref="AO127">SUM(IF(($CJ$89:$HN$89=AO$89)*($CJ127:$HN127&lt;=$CJ$2:$HN$2-1)*($CJ127:$HN127&gt;0),1))</f>
        <v>0</v>
      </c>
      <c r="AP127" s="78">
        <f t="array" ref="AP127">SUM(IF(($CJ$89:$HN$89=AP$89)*($CJ127:$HN127&lt;=$CJ$2:$HN$2-1)*($CJ127:$HN127&gt;0),1))</f>
        <v>0</v>
      </c>
      <c r="AQ127" s="78">
        <f t="array" ref="AQ127">SUM(IF(($CJ$89:$HN$89=AQ$89)*($CJ127:$HN127&lt;=$CJ$2:$HN$2-1)*($CJ127:$HN127&gt;0),1))</f>
        <v>0</v>
      </c>
      <c r="AR127" s="78">
        <f t="array" ref="AR127">SUM(IF(($CJ$89:$HN$89=AR$89)*($CJ127:$HN127&lt;=$CJ$2:$HN$2-1)*($CJ127:$HN127&gt;0),1))</f>
        <v>0</v>
      </c>
      <c r="AS127" s="78">
        <f t="array" ref="AS127">SUM(IF(($CJ$89:$HN$89=AS$89)*($CJ127:$HN127&lt;=$CJ$2:$HN$2-1)*($CJ127:$HN127&gt;0),1))</f>
        <v>0</v>
      </c>
      <c r="AT127" s="78">
        <f t="array" ref="AT127">SUM(IF(($CJ$89:$HN$89=AT$89)*($CJ127:$HN127&lt;=$CJ$2:$HN$2-1)*($CJ127:$HN127&gt;0),1))</f>
        <v>0</v>
      </c>
      <c r="AU127" s="78">
        <f t="array" ref="AU127">SUM(IF(($CJ$89:$HN$89=AU$89)*($CJ127:$HN127&lt;=$CJ$2:$HN$2-1)*($CJ127:$HN127&gt;0),1))</f>
        <v>0</v>
      </c>
      <c r="AV127" s="78">
        <f t="array" ref="AV127">SUM(IF(($CJ$89:$HN$89=AV$89)*($CJ127:$HN127&lt;=$CJ$2:$HN$2-1)*($CJ127:$HN127&gt;0),1))</f>
        <v>0</v>
      </c>
      <c r="AW127" s="78">
        <f t="array" ref="AW127">SUM(IF(($CJ$89:$HN$89=AW$89)*($CJ127:$HN127&lt;=$CJ$2:$HN$2-1)*($CJ127:$HN127&gt;0),1))</f>
        <v>0</v>
      </c>
      <c r="AX127" s="78">
        <f t="array" ref="AX127">SUM(IF(($CJ$89:$HN$89=AX$89)*($CJ127:$HN127&lt;=$CJ$2:$HN$2-1)*($CJ127:$HN127&gt;0),1))</f>
        <v>0</v>
      </c>
      <c r="AY127" s="78">
        <f t="array" ref="AY127">SUM(IF(($CJ$89:$HN$89=AY$89)*($CJ127:$HN127&lt;=$CJ$2:$HN$2-1)*($CJ127:$HN127&gt;0),1))</f>
        <v>0</v>
      </c>
      <c r="AZ127" s="78">
        <f t="array" ref="AZ127">SUM(IF(($CJ$89:$HN$89=AZ$89)*($CJ127:$HN127&lt;=$CJ$2:$HN$2-1)*($CJ127:$HN127&gt;0),1))</f>
        <v>0</v>
      </c>
      <c r="BA127" s="78">
        <f t="array" ref="BA127">SUM(IF(($CJ$89:$HN$89=BA$89)*($CJ127:$HN127&lt;=$CJ$2:$HN$2-1)*($CJ127:$HN127&gt;0),1))</f>
        <v>0</v>
      </c>
      <c r="BB127" s="78">
        <f t="array" ref="BB127">SUM(IF(($CJ$89:$HN$89=BB$89)*($CJ127:$HN127&lt;=$CJ$2:$HN$2-1)*($CJ127:$HN127&gt;0),1))</f>
        <v>0</v>
      </c>
      <c r="BC127" s="78">
        <f t="array" ref="BC127">SUM(IF(($CJ$89:$HN$89=BC$89)*($CJ127:$HN127&lt;=$CJ$2:$HN$2-1)*($CJ127:$HN127&gt;0),1))</f>
        <v>0</v>
      </c>
      <c r="BD127" s="78">
        <f t="array" ref="BD127">SUM(IF(($CJ$89:$HN$89=BD$89)*($CJ127:$HN127&lt;=$CJ$2:$HN$2-1)*($CJ127:$HN127&gt;0),1))</f>
        <v>0</v>
      </c>
      <c r="BE127" s="78">
        <f t="array" ref="BE127">SUM(IF(($CJ$89:$HN$89=BE$89)*($CJ127:$HN127&lt;=$CJ$2:$HN$2-1)*($CJ127:$HN127&gt;0),1))</f>
        <v>0</v>
      </c>
      <c r="BF127" s="78">
        <f t="shared" si="132"/>
        <v>0</v>
      </c>
      <c r="BG127" s="78">
        <f t="shared" si="132"/>
        <v>0</v>
      </c>
      <c r="BH127" s="78">
        <f t="shared" si="132"/>
        <v>0</v>
      </c>
      <c r="BI127" s="78">
        <f t="shared" si="132"/>
        <v>0</v>
      </c>
      <c r="BJ127" s="78">
        <f t="shared" si="132"/>
        <v>0</v>
      </c>
      <c r="BK127" s="78">
        <f t="shared" si="132"/>
        <v>0</v>
      </c>
      <c r="BL127" s="78">
        <f t="shared" si="132"/>
        <v>0</v>
      </c>
      <c r="BM127" s="78">
        <f t="shared" si="132"/>
        <v>0</v>
      </c>
      <c r="BN127" s="78">
        <f t="shared" si="132"/>
        <v>0</v>
      </c>
      <c r="BO127" s="78">
        <f t="shared" si="132"/>
        <v>0</v>
      </c>
      <c r="BP127" s="78">
        <f t="shared" si="133"/>
        <v>0</v>
      </c>
      <c r="BQ127" s="78">
        <f t="shared" si="133"/>
        <v>0</v>
      </c>
      <c r="BR127" s="78">
        <f t="shared" si="133"/>
        <v>0</v>
      </c>
      <c r="BS127" s="78">
        <f t="shared" si="133"/>
        <v>0</v>
      </c>
      <c r="BT127" s="78">
        <f t="shared" si="133"/>
        <v>0</v>
      </c>
      <c r="BU127" s="78">
        <f t="shared" si="133"/>
        <v>0</v>
      </c>
      <c r="BV127" s="78">
        <f t="shared" si="133"/>
        <v>0</v>
      </c>
      <c r="BW127" s="78">
        <f t="shared" si="133"/>
        <v>0</v>
      </c>
      <c r="BX127" s="78">
        <f t="shared" si="133"/>
        <v>0</v>
      </c>
      <c r="BY127" s="78">
        <f t="shared" si="133"/>
        <v>0</v>
      </c>
      <c r="BZ127" s="78">
        <f t="shared" si="134"/>
        <v>0</v>
      </c>
      <c r="CA127" s="78">
        <f t="shared" si="134"/>
        <v>0</v>
      </c>
      <c r="CB127" s="78">
        <f t="shared" si="134"/>
        <v>0</v>
      </c>
      <c r="CC127" s="78">
        <f t="shared" si="134"/>
        <v>0</v>
      </c>
      <c r="CD127" s="78">
        <f t="shared" si="134"/>
        <v>0</v>
      </c>
      <c r="CE127" s="78">
        <f t="shared" si="134"/>
        <v>0</v>
      </c>
      <c r="CF127" s="78">
        <f t="shared" si="134"/>
        <v>0</v>
      </c>
      <c r="CG127" s="2"/>
      <c r="CH127" s="2"/>
      <c r="CI127" s="2"/>
      <c r="EU127" s="2"/>
      <c r="EV127" s="2"/>
      <c r="EW127" s="2"/>
      <c r="EX127" s="2"/>
      <c r="EY127" s="2"/>
      <c r="EZ127" s="2"/>
    </row>
    <row r="128" spans="1:156" x14ac:dyDescent="0.25">
      <c r="A128" s="2" t="str">
        <f>IF(CI128="","",IF(CI128&lt;&gt;"NF",CH128&amp;CI128+COUNTIF($C$90:$C127,C128),CH128&amp;CI128&amp;COUNTIF($C$90:$C127,C128)))</f>
        <v/>
      </c>
      <c r="B128" s="2" t="e">
        <f t="array" aca="1" ref="B128" ca="1">INDEX(Spielerliste,MATCH(SMALL(COUNTIF(Spielerliste,"&lt;"&amp;Spielerliste),ROWS(CG$90:CG128)),COUNTIF(Spielerliste,"&lt;"&amp;Spielerliste),0))</f>
        <v>#NUM!</v>
      </c>
      <c r="C128" s="2" t="str">
        <f t="shared" si="135"/>
        <v/>
      </c>
      <c r="D128" s="2">
        <f t="array" ref="D128">SUM(($CJ128:$HN128=$CJ$2:$HN$2-1)*($CJ128:$HN128&gt;0))</f>
        <v>0</v>
      </c>
      <c r="E128" s="2">
        <f t="array" ref="E128">SUM(($CJ128:$HN128&lt;$CJ$2:$HN$2-1)*($CJ128:$HN128&gt;0))</f>
        <v>0</v>
      </c>
      <c r="F128" s="2">
        <f t="array" ref="F128">SUM(($CJ128:$HN128=$CJ$2:$HN$2+1)*($CJ128:$HN128&gt;0))</f>
        <v>0</v>
      </c>
      <c r="G128" s="2">
        <f t="array" ref="G128">SUM(($CJ128:$HN128&gt;$CJ$2:$HN$2+1)*($CJ128:$HN128&gt;0))</f>
        <v>0</v>
      </c>
      <c r="H128" s="2">
        <f t="shared" si="119"/>
        <v>0</v>
      </c>
      <c r="I128" s="2">
        <f t="shared" si="120"/>
        <v>0</v>
      </c>
      <c r="J128" s="2">
        <f t="shared" si="131"/>
        <v>0</v>
      </c>
      <c r="K128" s="2">
        <f t="shared" si="131"/>
        <v>0</v>
      </c>
      <c r="L128" s="2">
        <f t="shared" si="131"/>
        <v>0</v>
      </c>
      <c r="M128" s="2">
        <f t="shared" si="131"/>
        <v>0</v>
      </c>
      <c r="N128" s="2">
        <f t="shared" si="131"/>
        <v>0</v>
      </c>
      <c r="O128" s="2" t="str">
        <f>IF(K128&gt;0,($J128/Parameter!$B$1)-($K128/Parameter!$B$2),"")</f>
        <v/>
      </c>
      <c r="P128" s="2" t="str">
        <f>IF(L128&gt;0,($K128/Parameter!$B$2)-($L128/Parameter!$B$3),"")</f>
        <v/>
      </c>
      <c r="Q128" s="2" t="str">
        <f>IF(M128&gt;0,($L128/Parameter!$B$3)-($M128/Parameter!$B$4),"")</f>
        <v/>
      </c>
      <c r="R128" s="2" t="str">
        <f t="array" ref="R128">IF($J128&gt;0,SUM(($CJ128:$HN128&lt;$CJ$2:$HN$2)*($CJ128:$HN128&gt;0)*($CJ$88:$HN$88="Round 1")),"")</f>
        <v/>
      </c>
      <c r="S128" s="2" t="str">
        <f t="array" ref="S128">IF($J128&gt;0,SUM(($CJ128:$HN128&gt;$CJ$2:$HN$2)*($CJ128:$HN128&gt;0)*($CJ$88:$HN$88="Round 1")),"")</f>
        <v/>
      </c>
      <c r="T128" s="2" t="str">
        <f t="array" ref="T128">IF($K128&gt;0,SUM(($CJ128:$HN128&lt;$CJ$2:$HN$2)*($CJ128:$HN128&gt;0)*($CJ$88:$HN$88="Round 2")),"")</f>
        <v/>
      </c>
      <c r="U128" s="2" t="str">
        <f t="array" ref="U128">IF($K128&gt;0,SUM(($CJ128:$HN128&gt;$CJ$2:$HN$2)*($CJ128:$HN128&gt;0)*($CJ$88:$HN$88="Round 2")),"")</f>
        <v/>
      </c>
      <c r="V128" s="2" t="str">
        <f t="array" ref="V128">IF($L128&gt;0,SUM(($CJ128:$HN128&lt;$CJ$2:$HN$2)*($CJ128:$HN128&gt;0)*($CJ$88:$HN$88="Round 3")),"")</f>
        <v/>
      </c>
      <c r="W128" s="2" t="str">
        <f t="array" ref="W128">IF($L128&gt;0,SUM(($CJ128:$HN128&gt;$CJ$2:$HN$2)*($CJ128:$HN128&gt;0)*($CJ$88:$HN$88="Round 3")),"")</f>
        <v/>
      </c>
      <c r="X128" s="2" t="str">
        <f t="array" ref="X128">IF($M128&gt;0,SUM(($CJ128:$HN128&lt;$CJ$2:$HN$2)*($CJ128:$HN128&gt;0)*($CJ$88:$HN$88="Final")),"")</f>
        <v/>
      </c>
      <c r="Y128" s="2" t="str">
        <f t="array" ref="Y128">IF($M128&gt;0,SUM(($CJ128:$HN128&gt;$CJ$2:$HN$2)*($CJ128:$HN128&gt;0)*($CJ$88:$HN$88="Final")),"")</f>
        <v/>
      </c>
      <c r="Z128" s="2">
        <f t="shared" si="121"/>
        <v>32</v>
      </c>
      <c r="AA128" s="2">
        <f>IF(ISNUMBER($CI128)=TRUE,ROUND((2*Parameter!$B$13)-(SUM($J128:$L128)*Parameter!$B$13/Parameter!$B$12), 3),0)</f>
        <v>0</v>
      </c>
      <c r="AB128" s="2" t="str">
        <f>IF(AND(CG128&lt;&gt;"",CI128&lt;&gt;"NF"),INDEX('Skill-O-Meter'!$A:$A,MATCH(CG128,'Skill-O-Meter'!$C:$C,0)),"")</f>
        <v/>
      </c>
      <c r="AC128" s="2" t="str">
        <f t="shared" si="122"/>
        <v/>
      </c>
      <c r="AD128" s="2">
        <f t="shared" si="136"/>
        <v>10000</v>
      </c>
      <c r="AE128" s="78">
        <f t="array" ref="AE128">SUM(IF(($CJ$89:$HN$89=AE$89)*($CJ128:$HN128&lt;=$CJ$2:$HN$2-1)*($CJ128:$HN128&gt;0),1))</f>
        <v>0</v>
      </c>
      <c r="AF128" s="78">
        <f t="array" ref="AF128">SUM(IF(($CJ$89:$HN$89=AF$89)*($CJ128:$HN128&lt;=$CJ$2:$HN$2-1)*($CJ128:$HN128&gt;0),1))</f>
        <v>0</v>
      </c>
      <c r="AG128" s="78">
        <f t="array" ref="AG128">SUM(IF(($CJ$89:$HN$89=AG$89)*($CJ128:$HN128&lt;=$CJ$2:$HN$2-1)*($CJ128:$HN128&gt;0),1))</f>
        <v>0</v>
      </c>
      <c r="AH128" s="78">
        <f t="array" ref="AH128">SUM(IF(($CJ$89:$HN$89=AH$89)*($CJ128:$HN128&lt;=$CJ$2:$HN$2-1)*($CJ128:$HN128&gt;0),1))</f>
        <v>0</v>
      </c>
      <c r="AI128" s="78">
        <f t="array" ref="AI128">SUM(IF(($CJ$89:$HN$89=AI$89)*($CJ128:$HN128&lt;=$CJ$2:$HN$2-1)*($CJ128:$HN128&gt;0),1))</f>
        <v>0</v>
      </c>
      <c r="AJ128" s="78">
        <f t="array" ref="AJ128">SUM(IF(($CJ$89:$HN$89=AJ$89)*($CJ128:$HN128&lt;=$CJ$2:$HN$2-1)*($CJ128:$HN128&gt;0),1))</f>
        <v>0</v>
      </c>
      <c r="AK128" s="78">
        <f t="array" ref="AK128">SUM(IF(($CJ$89:$HN$89=AK$89)*($CJ128:$HN128&lt;=$CJ$2:$HN$2-1)*($CJ128:$HN128&gt;0),1))</f>
        <v>0</v>
      </c>
      <c r="AL128" s="78">
        <f t="array" ref="AL128">SUM(IF(($CJ$89:$HN$89=AL$89)*($CJ128:$HN128&lt;=$CJ$2:$HN$2-1)*($CJ128:$HN128&gt;0),1))</f>
        <v>0</v>
      </c>
      <c r="AM128" s="78">
        <f t="array" ref="AM128">SUM(IF(($CJ$89:$HN$89=AM$89)*($CJ128:$HN128&lt;=$CJ$2:$HN$2-1)*($CJ128:$HN128&gt;0),1))</f>
        <v>0</v>
      </c>
      <c r="AN128" s="78">
        <f t="array" ref="AN128">SUM(IF(($CJ$89:$HN$89=AN$89)*($CJ128:$HN128&lt;=$CJ$2:$HN$2-1)*($CJ128:$HN128&gt;0),1))</f>
        <v>0</v>
      </c>
      <c r="AO128" s="78">
        <f t="array" ref="AO128">SUM(IF(($CJ$89:$HN$89=AO$89)*($CJ128:$HN128&lt;=$CJ$2:$HN$2-1)*($CJ128:$HN128&gt;0),1))</f>
        <v>0</v>
      </c>
      <c r="AP128" s="78">
        <f t="array" ref="AP128">SUM(IF(($CJ$89:$HN$89=AP$89)*($CJ128:$HN128&lt;=$CJ$2:$HN$2-1)*($CJ128:$HN128&gt;0),1))</f>
        <v>0</v>
      </c>
      <c r="AQ128" s="78">
        <f t="array" ref="AQ128">SUM(IF(($CJ$89:$HN$89=AQ$89)*($CJ128:$HN128&lt;=$CJ$2:$HN$2-1)*($CJ128:$HN128&gt;0),1))</f>
        <v>0</v>
      </c>
      <c r="AR128" s="78">
        <f t="array" ref="AR128">SUM(IF(($CJ$89:$HN$89=AR$89)*($CJ128:$HN128&lt;=$CJ$2:$HN$2-1)*($CJ128:$HN128&gt;0),1))</f>
        <v>0</v>
      </c>
      <c r="AS128" s="78">
        <f t="array" ref="AS128">SUM(IF(($CJ$89:$HN$89=AS$89)*($CJ128:$HN128&lt;=$CJ$2:$HN$2-1)*($CJ128:$HN128&gt;0),1))</f>
        <v>0</v>
      </c>
      <c r="AT128" s="78">
        <f t="array" ref="AT128">SUM(IF(($CJ$89:$HN$89=AT$89)*($CJ128:$HN128&lt;=$CJ$2:$HN$2-1)*($CJ128:$HN128&gt;0),1))</f>
        <v>0</v>
      </c>
      <c r="AU128" s="78">
        <f t="array" ref="AU128">SUM(IF(($CJ$89:$HN$89=AU$89)*($CJ128:$HN128&lt;=$CJ$2:$HN$2-1)*($CJ128:$HN128&gt;0),1))</f>
        <v>0</v>
      </c>
      <c r="AV128" s="78">
        <f t="array" ref="AV128">SUM(IF(($CJ$89:$HN$89=AV$89)*($CJ128:$HN128&lt;=$CJ$2:$HN$2-1)*($CJ128:$HN128&gt;0),1))</f>
        <v>0</v>
      </c>
      <c r="AW128" s="78">
        <f t="array" ref="AW128">SUM(IF(($CJ$89:$HN$89=AW$89)*($CJ128:$HN128&lt;=$CJ$2:$HN$2-1)*($CJ128:$HN128&gt;0),1))</f>
        <v>0</v>
      </c>
      <c r="AX128" s="78">
        <f t="array" ref="AX128">SUM(IF(($CJ$89:$HN$89=AX$89)*($CJ128:$HN128&lt;=$CJ$2:$HN$2-1)*($CJ128:$HN128&gt;0),1))</f>
        <v>0</v>
      </c>
      <c r="AY128" s="78">
        <f t="array" ref="AY128">SUM(IF(($CJ$89:$HN$89=AY$89)*($CJ128:$HN128&lt;=$CJ$2:$HN$2-1)*($CJ128:$HN128&gt;0),1))</f>
        <v>0</v>
      </c>
      <c r="AZ128" s="78">
        <f t="array" ref="AZ128">SUM(IF(($CJ$89:$HN$89=AZ$89)*($CJ128:$HN128&lt;=$CJ$2:$HN$2-1)*($CJ128:$HN128&gt;0),1))</f>
        <v>0</v>
      </c>
      <c r="BA128" s="78">
        <f t="array" ref="BA128">SUM(IF(($CJ$89:$HN$89=BA$89)*($CJ128:$HN128&lt;=$CJ$2:$HN$2-1)*($CJ128:$HN128&gt;0),1))</f>
        <v>0</v>
      </c>
      <c r="BB128" s="78">
        <f t="array" ref="BB128">SUM(IF(($CJ$89:$HN$89=BB$89)*($CJ128:$HN128&lt;=$CJ$2:$HN$2-1)*($CJ128:$HN128&gt;0),1))</f>
        <v>0</v>
      </c>
      <c r="BC128" s="78">
        <f t="array" ref="BC128">SUM(IF(($CJ$89:$HN$89=BC$89)*($CJ128:$HN128&lt;=$CJ$2:$HN$2-1)*($CJ128:$HN128&gt;0),1))</f>
        <v>0</v>
      </c>
      <c r="BD128" s="78">
        <f t="array" ref="BD128">SUM(IF(($CJ$89:$HN$89=BD$89)*($CJ128:$HN128&lt;=$CJ$2:$HN$2-1)*($CJ128:$HN128&gt;0),1))</f>
        <v>0</v>
      </c>
      <c r="BE128" s="78">
        <f t="array" ref="BE128">SUM(IF(($CJ$89:$HN$89=BE$89)*($CJ128:$HN128&lt;=$CJ$2:$HN$2-1)*($CJ128:$HN128&gt;0),1))</f>
        <v>0</v>
      </c>
      <c r="BF128" s="78">
        <f t="shared" si="132"/>
        <v>0</v>
      </c>
      <c r="BG128" s="78">
        <f t="shared" si="132"/>
        <v>0</v>
      </c>
      <c r="BH128" s="78">
        <f t="shared" si="132"/>
        <v>0</v>
      </c>
      <c r="BI128" s="78">
        <f t="shared" si="132"/>
        <v>0</v>
      </c>
      <c r="BJ128" s="78">
        <f t="shared" si="132"/>
        <v>0</v>
      </c>
      <c r="BK128" s="78">
        <f t="shared" si="132"/>
        <v>0</v>
      </c>
      <c r="BL128" s="78">
        <f t="shared" si="132"/>
        <v>0</v>
      </c>
      <c r="BM128" s="78">
        <f t="shared" si="132"/>
        <v>0</v>
      </c>
      <c r="BN128" s="78">
        <f t="shared" si="132"/>
        <v>0</v>
      </c>
      <c r="BO128" s="78">
        <f t="shared" si="132"/>
        <v>0</v>
      </c>
      <c r="BP128" s="78">
        <f t="shared" si="133"/>
        <v>0</v>
      </c>
      <c r="BQ128" s="78">
        <f t="shared" si="133"/>
        <v>0</v>
      </c>
      <c r="BR128" s="78">
        <f t="shared" si="133"/>
        <v>0</v>
      </c>
      <c r="BS128" s="78">
        <f t="shared" si="133"/>
        <v>0</v>
      </c>
      <c r="BT128" s="78">
        <f t="shared" si="133"/>
        <v>0</v>
      </c>
      <c r="BU128" s="78">
        <f t="shared" si="133"/>
        <v>0</v>
      </c>
      <c r="BV128" s="78">
        <f t="shared" si="133"/>
        <v>0</v>
      </c>
      <c r="BW128" s="78">
        <f t="shared" si="133"/>
        <v>0</v>
      </c>
      <c r="BX128" s="78">
        <f t="shared" si="133"/>
        <v>0</v>
      </c>
      <c r="BY128" s="78">
        <f t="shared" si="133"/>
        <v>0</v>
      </c>
      <c r="BZ128" s="78">
        <f t="shared" si="134"/>
        <v>0</v>
      </c>
      <c r="CA128" s="78">
        <f t="shared" si="134"/>
        <v>0</v>
      </c>
      <c r="CB128" s="78">
        <f t="shared" si="134"/>
        <v>0</v>
      </c>
      <c r="CC128" s="78">
        <f t="shared" si="134"/>
        <v>0</v>
      </c>
      <c r="CD128" s="78">
        <f t="shared" si="134"/>
        <v>0</v>
      </c>
      <c r="CE128" s="78">
        <f t="shared" si="134"/>
        <v>0</v>
      </c>
      <c r="CF128" s="78">
        <f t="shared" si="134"/>
        <v>0</v>
      </c>
      <c r="CG128" s="2"/>
      <c r="CH128" s="2"/>
      <c r="CI128" s="2"/>
      <c r="EU128" s="2"/>
      <c r="EV128" s="2"/>
      <c r="EW128" s="2"/>
      <c r="EX128" s="2"/>
      <c r="EY128" s="2"/>
      <c r="EZ128" s="2"/>
    </row>
    <row r="129" spans="1:156" x14ac:dyDescent="0.25">
      <c r="A129" s="2" t="str">
        <f>IF(CI129="","",IF(CI129&lt;&gt;"NF",CH129&amp;CI129+COUNTIF($C$90:$C128,C129),CH129&amp;CI129&amp;COUNTIF($C$90:$C128,C129)))</f>
        <v/>
      </c>
      <c r="B129" s="2" t="e">
        <f t="array" aca="1" ref="B129" ca="1">INDEX(Spielerliste,MATCH(SMALL(COUNTIF(Spielerliste,"&lt;"&amp;Spielerliste),ROWS(CG$90:CG129)),COUNTIF(Spielerliste,"&lt;"&amp;Spielerliste),0))</f>
        <v>#NUM!</v>
      </c>
      <c r="C129" s="2" t="str">
        <f t="shared" si="135"/>
        <v/>
      </c>
      <c r="D129" s="2">
        <f t="array" ref="D129">SUM(($CJ129:$HN129=$CJ$2:$HN$2-1)*($CJ129:$HN129&gt;0))</f>
        <v>0</v>
      </c>
      <c r="E129" s="2">
        <f t="array" ref="E129">SUM(($CJ129:$HN129&lt;$CJ$2:$HN$2-1)*($CJ129:$HN129&gt;0))</f>
        <v>0</v>
      </c>
      <c r="F129" s="2">
        <f t="array" ref="F129">SUM(($CJ129:$HN129=$CJ$2:$HN$2+1)*($CJ129:$HN129&gt;0))</f>
        <v>0</v>
      </c>
      <c r="G129" s="2">
        <f t="array" ref="G129">SUM(($CJ129:$HN129&gt;$CJ$2:$HN$2+1)*($CJ129:$HN129&gt;0))</f>
        <v>0</v>
      </c>
      <c r="H129" s="2">
        <f t="shared" si="119"/>
        <v>0</v>
      </c>
      <c r="I129" s="2">
        <f t="shared" si="120"/>
        <v>0</v>
      </c>
      <c r="J129" s="2">
        <f t="shared" si="131"/>
        <v>0</v>
      </c>
      <c r="K129" s="2">
        <f t="shared" si="131"/>
        <v>0</v>
      </c>
      <c r="L129" s="2">
        <f t="shared" si="131"/>
        <v>0</v>
      </c>
      <c r="M129" s="2">
        <f t="shared" si="131"/>
        <v>0</v>
      </c>
      <c r="N129" s="2">
        <f t="shared" si="131"/>
        <v>0</v>
      </c>
      <c r="O129" s="2" t="str">
        <f>IF(K129&gt;0,($J129/Parameter!$B$1)-($K129/Parameter!$B$2),"")</f>
        <v/>
      </c>
      <c r="P129" s="2" t="str">
        <f>IF(L129&gt;0,($K129/Parameter!$B$2)-($L129/Parameter!$B$3),"")</f>
        <v/>
      </c>
      <c r="Q129" s="2" t="str">
        <f>IF(M129&gt;0,($L129/Parameter!$B$3)-($M129/Parameter!$B$4),"")</f>
        <v/>
      </c>
      <c r="R129" s="2" t="str">
        <f t="array" ref="R129">IF($J129&gt;0,SUM(($CJ129:$HN129&lt;$CJ$2:$HN$2)*($CJ129:$HN129&gt;0)*($CJ$88:$HN$88="Round 1")),"")</f>
        <v/>
      </c>
      <c r="S129" s="2" t="str">
        <f t="array" ref="S129">IF($J129&gt;0,SUM(($CJ129:$HN129&gt;$CJ$2:$HN$2)*($CJ129:$HN129&gt;0)*($CJ$88:$HN$88="Round 1")),"")</f>
        <v/>
      </c>
      <c r="T129" s="2" t="str">
        <f t="array" ref="T129">IF($K129&gt;0,SUM(($CJ129:$HN129&lt;$CJ$2:$HN$2)*($CJ129:$HN129&gt;0)*($CJ$88:$HN$88="Round 2")),"")</f>
        <v/>
      </c>
      <c r="U129" s="2" t="str">
        <f t="array" ref="U129">IF($K129&gt;0,SUM(($CJ129:$HN129&gt;$CJ$2:$HN$2)*($CJ129:$HN129&gt;0)*($CJ$88:$HN$88="Round 2")),"")</f>
        <v/>
      </c>
      <c r="V129" s="2" t="str">
        <f t="array" ref="V129">IF($L129&gt;0,SUM(($CJ129:$HN129&lt;$CJ$2:$HN$2)*($CJ129:$HN129&gt;0)*($CJ$88:$HN$88="Round 3")),"")</f>
        <v/>
      </c>
      <c r="W129" s="2" t="str">
        <f t="array" ref="W129">IF($L129&gt;0,SUM(($CJ129:$HN129&gt;$CJ$2:$HN$2)*($CJ129:$HN129&gt;0)*($CJ$88:$HN$88="Round 3")),"")</f>
        <v/>
      </c>
      <c r="X129" s="2" t="str">
        <f t="array" ref="X129">IF($M129&gt;0,SUM(($CJ129:$HN129&lt;$CJ$2:$HN$2)*($CJ129:$HN129&gt;0)*($CJ$88:$HN$88="Final")),"")</f>
        <v/>
      </c>
      <c r="Y129" s="2" t="str">
        <f t="array" ref="Y129">IF($M129&gt;0,SUM(($CJ129:$HN129&gt;$CJ$2:$HN$2)*($CJ129:$HN129&gt;0)*($CJ$88:$HN$88="Final")),"")</f>
        <v/>
      </c>
      <c r="Z129" s="2">
        <f t="shared" si="121"/>
        <v>32</v>
      </c>
      <c r="AA129" s="2">
        <f>IF(ISNUMBER($CI129)=TRUE,ROUND((2*Parameter!$B$13)-(SUM($J129:$L129)*Parameter!$B$13/Parameter!$B$12), 3),0)</f>
        <v>0</v>
      </c>
      <c r="AB129" s="2" t="str">
        <f>IF(AND(CG129&lt;&gt;"",CI129&lt;&gt;"NF"),INDEX('Skill-O-Meter'!$A:$A,MATCH(CG129,'Skill-O-Meter'!$C:$C,0)),"")</f>
        <v/>
      </c>
      <c r="AC129" s="2" t="str">
        <f t="shared" si="122"/>
        <v/>
      </c>
      <c r="AD129" s="2">
        <f t="shared" si="136"/>
        <v>10000</v>
      </c>
      <c r="AE129" s="78">
        <f t="array" ref="AE129">SUM(IF(($CJ$89:$HN$89=AE$89)*($CJ129:$HN129&lt;=$CJ$2:$HN$2-1)*($CJ129:$HN129&gt;0),1))</f>
        <v>0</v>
      </c>
      <c r="AF129" s="78">
        <f t="array" ref="AF129">SUM(IF(($CJ$89:$HN$89=AF$89)*($CJ129:$HN129&lt;=$CJ$2:$HN$2-1)*($CJ129:$HN129&gt;0),1))</f>
        <v>0</v>
      </c>
      <c r="AG129" s="78">
        <f t="array" ref="AG129">SUM(IF(($CJ$89:$HN$89=AG$89)*($CJ129:$HN129&lt;=$CJ$2:$HN$2-1)*($CJ129:$HN129&gt;0),1))</f>
        <v>0</v>
      </c>
      <c r="AH129" s="78">
        <f t="array" ref="AH129">SUM(IF(($CJ$89:$HN$89=AH$89)*($CJ129:$HN129&lt;=$CJ$2:$HN$2-1)*($CJ129:$HN129&gt;0),1))</f>
        <v>0</v>
      </c>
      <c r="AI129" s="78">
        <f t="array" ref="AI129">SUM(IF(($CJ$89:$HN$89=AI$89)*($CJ129:$HN129&lt;=$CJ$2:$HN$2-1)*($CJ129:$HN129&gt;0),1))</f>
        <v>0</v>
      </c>
      <c r="AJ129" s="78">
        <f t="array" ref="AJ129">SUM(IF(($CJ$89:$HN$89=AJ$89)*($CJ129:$HN129&lt;=$CJ$2:$HN$2-1)*($CJ129:$HN129&gt;0),1))</f>
        <v>0</v>
      </c>
      <c r="AK129" s="78">
        <f t="array" ref="AK129">SUM(IF(($CJ$89:$HN$89=AK$89)*($CJ129:$HN129&lt;=$CJ$2:$HN$2-1)*($CJ129:$HN129&gt;0),1))</f>
        <v>0</v>
      </c>
      <c r="AL129" s="78">
        <f t="array" ref="AL129">SUM(IF(($CJ$89:$HN$89=AL$89)*($CJ129:$HN129&lt;=$CJ$2:$HN$2-1)*($CJ129:$HN129&gt;0),1))</f>
        <v>0</v>
      </c>
      <c r="AM129" s="78">
        <f t="array" ref="AM129">SUM(IF(($CJ$89:$HN$89=AM$89)*($CJ129:$HN129&lt;=$CJ$2:$HN$2-1)*($CJ129:$HN129&gt;0),1))</f>
        <v>0</v>
      </c>
      <c r="AN129" s="78">
        <f t="array" ref="AN129">SUM(IF(($CJ$89:$HN$89=AN$89)*($CJ129:$HN129&lt;=$CJ$2:$HN$2-1)*($CJ129:$HN129&gt;0),1))</f>
        <v>0</v>
      </c>
      <c r="AO129" s="78">
        <f t="array" ref="AO129">SUM(IF(($CJ$89:$HN$89=AO$89)*($CJ129:$HN129&lt;=$CJ$2:$HN$2-1)*($CJ129:$HN129&gt;0),1))</f>
        <v>0</v>
      </c>
      <c r="AP129" s="78">
        <f t="array" ref="AP129">SUM(IF(($CJ$89:$HN$89=AP$89)*($CJ129:$HN129&lt;=$CJ$2:$HN$2-1)*($CJ129:$HN129&gt;0),1))</f>
        <v>0</v>
      </c>
      <c r="AQ129" s="78">
        <f t="array" ref="AQ129">SUM(IF(($CJ$89:$HN$89=AQ$89)*($CJ129:$HN129&lt;=$CJ$2:$HN$2-1)*($CJ129:$HN129&gt;0),1))</f>
        <v>0</v>
      </c>
      <c r="AR129" s="78">
        <f t="array" ref="AR129">SUM(IF(($CJ$89:$HN$89=AR$89)*($CJ129:$HN129&lt;=$CJ$2:$HN$2-1)*($CJ129:$HN129&gt;0),1))</f>
        <v>0</v>
      </c>
      <c r="AS129" s="78">
        <f t="array" ref="AS129">SUM(IF(($CJ$89:$HN$89=AS$89)*($CJ129:$HN129&lt;=$CJ$2:$HN$2-1)*($CJ129:$HN129&gt;0),1))</f>
        <v>0</v>
      </c>
      <c r="AT129" s="78">
        <f t="array" ref="AT129">SUM(IF(($CJ$89:$HN$89=AT$89)*($CJ129:$HN129&lt;=$CJ$2:$HN$2-1)*($CJ129:$HN129&gt;0),1))</f>
        <v>0</v>
      </c>
      <c r="AU129" s="78">
        <f t="array" ref="AU129">SUM(IF(($CJ$89:$HN$89=AU$89)*($CJ129:$HN129&lt;=$CJ$2:$HN$2-1)*($CJ129:$HN129&gt;0),1))</f>
        <v>0</v>
      </c>
      <c r="AV129" s="78">
        <f t="array" ref="AV129">SUM(IF(($CJ$89:$HN$89=AV$89)*($CJ129:$HN129&lt;=$CJ$2:$HN$2-1)*($CJ129:$HN129&gt;0),1))</f>
        <v>0</v>
      </c>
      <c r="AW129" s="78">
        <f t="array" ref="AW129">SUM(IF(($CJ$89:$HN$89=AW$89)*($CJ129:$HN129&lt;=$CJ$2:$HN$2-1)*($CJ129:$HN129&gt;0),1))</f>
        <v>0</v>
      </c>
      <c r="AX129" s="78">
        <f t="array" ref="AX129">SUM(IF(($CJ$89:$HN$89=AX$89)*($CJ129:$HN129&lt;=$CJ$2:$HN$2-1)*($CJ129:$HN129&gt;0),1))</f>
        <v>0</v>
      </c>
      <c r="AY129" s="78">
        <f t="array" ref="AY129">SUM(IF(($CJ$89:$HN$89=AY$89)*($CJ129:$HN129&lt;=$CJ$2:$HN$2-1)*($CJ129:$HN129&gt;0),1))</f>
        <v>0</v>
      </c>
      <c r="AZ129" s="78">
        <f t="array" ref="AZ129">SUM(IF(($CJ$89:$HN$89=AZ$89)*($CJ129:$HN129&lt;=$CJ$2:$HN$2-1)*($CJ129:$HN129&gt;0),1))</f>
        <v>0</v>
      </c>
      <c r="BA129" s="78">
        <f t="array" ref="BA129">SUM(IF(($CJ$89:$HN$89=BA$89)*($CJ129:$HN129&lt;=$CJ$2:$HN$2-1)*($CJ129:$HN129&gt;0),1))</f>
        <v>0</v>
      </c>
      <c r="BB129" s="78">
        <f t="array" ref="BB129">SUM(IF(($CJ$89:$HN$89=BB$89)*($CJ129:$HN129&lt;=$CJ$2:$HN$2-1)*($CJ129:$HN129&gt;0),1))</f>
        <v>0</v>
      </c>
      <c r="BC129" s="78">
        <f t="array" ref="BC129">SUM(IF(($CJ$89:$HN$89=BC$89)*($CJ129:$HN129&lt;=$CJ$2:$HN$2-1)*($CJ129:$HN129&gt;0),1))</f>
        <v>0</v>
      </c>
      <c r="BD129" s="78">
        <f t="array" ref="BD129">SUM(IF(($CJ$89:$HN$89=BD$89)*($CJ129:$HN129&lt;=$CJ$2:$HN$2-1)*($CJ129:$HN129&gt;0),1))</f>
        <v>0</v>
      </c>
      <c r="BE129" s="78">
        <f t="array" ref="BE129">SUM(IF(($CJ$89:$HN$89=BE$89)*($CJ129:$HN129&lt;=$CJ$2:$HN$2-1)*($CJ129:$HN129&gt;0),1))</f>
        <v>0</v>
      </c>
      <c r="BF129" s="78">
        <f t="shared" si="132"/>
        <v>0</v>
      </c>
      <c r="BG129" s="78">
        <f t="shared" si="132"/>
        <v>0</v>
      </c>
      <c r="BH129" s="78">
        <f t="shared" si="132"/>
        <v>0</v>
      </c>
      <c r="BI129" s="78">
        <f t="shared" si="132"/>
        <v>0</v>
      </c>
      <c r="BJ129" s="78">
        <f t="shared" si="132"/>
        <v>0</v>
      </c>
      <c r="BK129" s="78">
        <f t="shared" si="132"/>
        <v>0</v>
      </c>
      <c r="BL129" s="78">
        <f t="shared" si="132"/>
        <v>0</v>
      </c>
      <c r="BM129" s="78">
        <f t="shared" si="132"/>
        <v>0</v>
      </c>
      <c r="BN129" s="78">
        <f t="shared" si="132"/>
        <v>0</v>
      </c>
      <c r="BO129" s="78">
        <f t="shared" si="132"/>
        <v>0</v>
      </c>
      <c r="BP129" s="78">
        <f t="shared" si="133"/>
        <v>0</v>
      </c>
      <c r="BQ129" s="78">
        <f t="shared" si="133"/>
        <v>0</v>
      </c>
      <c r="BR129" s="78">
        <f t="shared" si="133"/>
        <v>0</v>
      </c>
      <c r="BS129" s="78">
        <f t="shared" si="133"/>
        <v>0</v>
      </c>
      <c r="BT129" s="78">
        <f t="shared" si="133"/>
        <v>0</v>
      </c>
      <c r="BU129" s="78">
        <f t="shared" si="133"/>
        <v>0</v>
      </c>
      <c r="BV129" s="78">
        <f t="shared" si="133"/>
        <v>0</v>
      </c>
      <c r="BW129" s="78">
        <f t="shared" si="133"/>
        <v>0</v>
      </c>
      <c r="BX129" s="78">
        <f t="shared" si="133"/>
        <v>0</v>
      </c>
      <c r="BY129" s="78">
        <f t="shared" si="133"/>
        <v>0</v>
      </c>
      <c r="BZ129" s="78">
        <f t="shared" si="134"/>
        <v>0</v>
      </c>
      <c r="CA129" s="78">
        <f t="shared" si="134"/>
        <v>0</v>
      </c>
      <c r="CB129" s="78">
        <f t="shared" si="134"/>
        <v>0</v>
      </c>
      <c r="CC129" s="78">
        <f t="shared" si="134"/>
        <v>0</v>
      </c>
      <c r="CD129" s="78">
        <f t="shared" si="134"/>
        <v>0</v>
      </c>
      <c r="CE129" s="78">
        <f t="shared" si="134"/>
        <v>0</v>
      </c>
      <c r="CF129" s="78">
        <f t="shared" si="134"/>
        <v>0</v>
      </c>
      <c r="CG129" s="2"/>
      <c r="CH129" s="2"/>
      <c r="CI129" s="2"/>
      <c r="EU129" s="2"/>
      <c r="EV129" s="2"/>
      <c r="EW129" s="2"/>
      <c r="EX129" s="2"/>
      <c r="EY129" s="2"/>
      <c r="EZ129" s="2"/>
    </row>
    <row r="130" spans="1:156" x14ac:dyDescent="0.25">
      <c r="A130" s="2" t="str">
        <f>IF(CI130="","",IF(CI130&lt;&gt;"NF",CH130&amp;CI130+COUNTIF($C$90:$C129,C130),CH130&amp;CI130&amp;COUNTIF($C$90:$C129,C130)))</f>
        <v/>
      </c>
      <c r="B130" s="2" t="e">
        <f t="array" aca="1" ref="B130" ca="1">INDEX(Spielerliste,MATCH(SMALL(COUNTIF(Spielerliste,"&lt;"&amp;Spielerliste),ROWS(CG$90:CG130)),COUNTIF(Spielerliste,"&lt;"&amp;Spielerliste),0))</f>
        <v>#NUM!</v>
      </c>
      <c r="C130" s="2" t="str">
        <f t="shared" si="135"/>
        <v/>
      </c>
      <c r="D130" s="2">
        <f t="array" ref="D130">SUM(($CJ130:$HN130=$CJ$2:$HN$2-1)*($CJ130:$HN130&gt;0))</f>
        <v>0</v>
      </c>
      <c r="E130" s="2">
        <f t="array" ref="E130">SUM(($CJ130:$HN130&lt;$CJ$2:$HN$2-1)*($CJ130:$HN130&gt;0))</f>
        <v>0</v>
      </c>
      <c r="F130" s="2">
        <f t="array" ref="F130">SUM(($CJ130:$HN130=$CJ$2:$HN$2+1)*($CJ130:$HN130&gt;0))</f>
        <v>0</v>
      </c>
      <c r="G130" s="2">
        <f t="array" ref="G130">SUM(($CJ130:$HN130&gt;$CJ$2:$HN$2+1)*($CJ130:$HN130&gt;0))</f>
        <v>0</v>
      </c>
      <c r="H130" s="2">
        <f t="shared" si="119"/>
        <v>0</v>
      </c>
      <c r="I130" s="2">
        <f t="shared" si="120"/>
        <v>0</v>
      </c>
      <c r="J130" s="2">
        <f t="shared" ref="J130:N139" si="137">IF($CI130="NF",0,SUMIF($CJ$88:$HN$88,J$1,$CJ130:$HN130))</f>
        <v>0</v>
      </c>
      <c r="K130" s="2">
        <f t="shared" si="137"/>
        <v>0</v>
      </c>
      <c r="L130" s="2">
        <f t="shared" si="137"/>
        <v>0</v>
      </c>
      <c r="M130" s="2">
        <f t="shared" si="137"/>
        <v>0</v>
      </c>
      <c r="N130" s="2">
        <f t="shared" si="137"/>
        <v>0</v>
      </c>
      <c r="O130" s="2" t="str">
        <f>IF(K130&gt;0,($J130/Parameter!$B$1)-($K130/Parameter!$B$2),"")</f>
        <v/>
      </c>
      <c r="P130" s="2" t="str">
        <f>IF(L130&gt;0,($K130/Parameter!$B$2)-($L130/Parameter!$B$3),"")</f>
        <v/>
      </c>
      <c r="Q130" s="2" t="str">
        <f>IF(M130&gt;0,($L130/Parameter!$B$3)-($M130/Parameter!$B$4),"")</f>
        <v/>
      </c>
      <c r="R130" s="2" t="str">
        <f t="array" ref="R130">IF($J130&gt;0,SUM(($CJ130:$HN130&lt;$CJ$2:$HN$2)*($CJ130:$HN130&gt;0)*($CJ$88:$HN$88="Round 1")),"")</f>
        <v/>
      </c>
      <c r="S130" s="2" t="str">
        <f t="array" ref="S130">IF($J130&gt;0,SUM(($CJ130:$HN130&gt;$CJ$2:$HN$2)*($CJ130:$HN130&gt;0)*($CJ$88:$HN$88="Round 1")),"")</f>
        <v/>
      </c>
      <c r="T130" s="2" t="str">
        <f t="array" ref="T130">IF($K130&gt;0,SUM(($CJ130:$HN130&lt;$CJ$2:$HN$2)*($CJ130:$HN130&gt;0)*($CJ$88:$HN$88="Round 2")),"")</f>
        <v/>
      </c>
      <c r="U130" s="2" t="str">
        <f t="array" ref="U130">IF($K130&gt;0,SUM(($CJ130:$HN130&gt;$CJ$2:$HN$2)*($CJ130:$HN130&gt;0)*($CJ$88:$HN$88="Round 2")),"")</f>
        <v/>
      </c>
      <c r="V130" s="2" t="str">
        <f t="array" ref="V130">IF($L130&gt;0,SUM(($CJ130:$HN130&lt;$CJ$2:$HN$2)*($CJ130:$HN130&gt;0)*($CJ$88:$HN$88="Round 3")),"")</f>
        <v/>
      </c>
      <c r="W130" s="2" t="str">
        <f t="array" ref="W130">IF($L130&gt;0,SUM(($CJ130:$HN130&gt;$CJ$2:$HN$2)*($CJ130:$HN130&gt;0)*($CJ$88:$HN$88="Round 3")),"")</f>
        <v/>
      </c>
      <c r="X130" s="2" t="str">
        <f t="array" ref="X130">IF($M130&gt;0,SUM(($CJ130:$HN130&lt;$CJ$2:$HN$2)*($CJ130:$HN130&gt;0)*($CJ$88:$HN$88="Final")),"")</f>
        <v/>
      </c>
      <c r="Y130" s="2" t="str">
        <f t="array" ref="Y130">IF($M130&gt;0,SUM(($CJ130:$HN130&gt;$CJ$2:$HN$2)*($CJ130:$HN130&gt;0)*($CJ$88:$HN$88="Final")),"")</f>
        <v/>
      </c>
      <c r="Z130" s="2">
        <f t="shared" si="121"/>
        <v>32</v>
      </c>
      <c r="AA130" s="2">
        <f>IF(ISNUMBER($CI130)=TRUE,ROUND((2*Parameter!$B$13)-(SUM($J130:$L130)*Parameter!$B$13/Parameter!$B$12), 3),0)</f>
        <v>0</v>
      </c>
      <c r="AB130" s="2" t="str">
        <f>IF(AND(CG130&lt;&gt;"",CI130&lt;&gt;"NF"),INDEX('Skill-O-Meter'!$A:$A,MATCH(CG130,'Skill-O-Meter'!$C:$C,0)),"")</f>
        <v/>
      </c>
      <c r="AC130" s="2" t="str">
        <f t="shared" si="122"/>
        <v/>
      </c>
      <c r="AD130" s="2">
        <f t="shared" si="136"/>
        <v>10000</v>
      </c>
      <c r="AE130" s="78">
        <f t="array" ref="AE130">SUM(IF(($CJ$89:$HN$89=AE$89)*($CJ130:$HN130&lt;=$CJ$2:$HN$2-1)*($CJ130:$HN130&gt;0),1))</f>
        <v>0</v>
      </c>
      <c r="AF130" s="78">
        <f t="array" ref="AF130">SUM(IF(($CJ$89:$HN$89=AF$89)*($CJ130:$HN130&lt;=$CJ$2:$HN$2-1)*($CJ130:$HN130&gt;0),1))</f>
        <v>0</v>
      </c>
      <c r="AG130" s="78">
        <f t="array" ref="AG130">SUM(IF(($CJ$89:$HN$89=AG$89)*($CJ130:$HN130&lt;=$CJ$2:$HN$2-1)*($CJ130:$HN130&gt;0),1))</f>
        <v>0</v>
      </c>
      <c r="AH130" s="78">
        <f t="array" ref="AH130">SUM(IF(($CJ$89:$HN$89=AH$89)*($CJ130:$HN130&lt;=$CJ$2:$HN$2-1)*($CJ130:$HN130&gt;0),1))</f>
        <v>0</v>
      </c>
      <c r="AI130" s="78">
        <f t="array" ref="AI130">SUM(IF(($CJ$89:$HN$89=AI$89)*($CJ130:$HN130&lt;=$CJ$2:$HN$2-1)*($CJ130:$HN130&gt;0),1))</f>
        <v>0</v>
      </c>
      <c r="AJ130" s="78">
        <f t="array" ref="AJ130">SUM(IF(($CJ$89:$HN$89=AJ$89)*($CJ130:$HN130&lt;=$CJ$2:$HN$2-1)*($CJ130:$HN130&gt;0),1))</f>
        <v>0</v>
      </c>
      <c r="AK130" s="78">
        <f t="array" ref="AK130">SUM(IF(($CJ$89:$HN$89=AK$89)*($CJ130:$HN130&lt;=$CJ$2:$HN$2-1)*($CJ130:$HN130&gt;0),1))</f>
        <v>0</v>
      </c>
      <c r="AL130" s="78">
        <f t="array" ref="AL130">SUM(IF(($CJ$89:$HN$89=AL$89)*($CJ130:$HN130&lt;=$CJ$2:$HN$2-1)*($CJ130:$HN130&gt;0),1))</f>
        <v>0</v>
      </c>
      <c r="AM130" s="78">
        <f t="array" ref="AM130">SUM(IF(($CJ$89:$HN$89=AM$89)*($CJ130:$HN130&lt;=$CJ$2:$HN$2-1)*($CJ130:$HN130&gt;0),1))</f>
        <v>0</v>
      </c>
      <c r="AN130" s="78">
        <f t="array" ref="AN130">SUM(IF(($CJ$89:$HN$89=AN$89)*($CJ130:$HN130&lt;=$CJ$2:$HN$2-1)*($CJ130:$HN130&gt;0),1))</f>
        <v>0</v>
      </c>
      <c r="AO130" s="78">
        <f t="array" ref="AO130">SUM(IF(($CJ$89:$HN$89=AO$89)*($CJ130:$HN130&lt;=$CJ$2:$HN$2-1)*($CJ130:$HN130&gt;0),1))</f>
        <v>0</v>
      </c>
      <c r="AP130" s="78">
        <f t="array" ref="AP130">SUM(IF(($CJ$89:$HN$89=AP$89)*($CJ130:$HN130&lt;=$CJ$2:$HN$2-1)*($CJ130:$HN130&gt;0),1))</f>
        <v>0</v>
      </c>
      <c r="AQ130" s="78">
        <f t="array" ref="AQ130">SUM(IF(($CJ$89:$HN$89=AQ$89)*($CJ130:$HN130&lt;=$CJ$2:$HN$2-1)*($CJ130:$HN130&gt;0),1))</f>
        <v>0</v>
      </c>
      <c r="AR130" s="78">
        <f t="array" ref="AR130">SUM(IF(($CJ$89:$HN$89=AR$89)*($CJ130:$HN130&lt;=$CJ$2:$HN$2-1)*($CJ130:$HN130&gt;0),1))</f>
        <v>0</v>
      </c>
      <c r="AS130" s="78">
        <f t="array" ref="AS130">SUM(IF(($CJ$89:$HN$89=AS$89)*($CJ130:$HN130&lt;=$CJ$2:$HN$2-1)*($CJ130:$HN130&gt;0),1))</f>
        <v>0</v>
      </c>
      <c r="AT130" s="78">
        <f t="array" ref="AT130">SUM(IF(($CJ$89:$HN$89=AT$89)*($CJ130:$HN130&lt;=$CJ$2:$HN$2-1)*($CJ130:$HN130&gt;0),1))</f>
        <v>0</v>
      </c>
      <c r="AU130" s="78">
        <f t="array" ref="AU130">SUM(IF(($CJ$89:$HN$89=AU$89)*($CJ130:$HN130&lt;=$CJ$2:$HN$2-1)*($CJ130:$HN130&gt;0),1))</f>
        <v>0</v>
      </c>
      <c r="AV130" s="78">
        <f t="array" ref="AV130">SUM(IF(($CJ$89:$HN$89=AV$89)*($CJ130:$HN130&lt;=$CJ$2:$HN$2-1)*($CJ130:$HN130&gt;0),1))</f>
        <v>0</v>
      </c>
      <c r="AW130" s="78">
        <f t="array" ref="AW130">SUM(IF(($CJ$89:$HN$89=AW$89)*($CJ130:$HN130&lt;=$CJ$2:$HN$2-1)*($CJ130:$HN130&gt;0),1))</f>
        <v>0</v>
      </c>
      <c r="AX130" s="78">
        <f t="array" ref="AX130">SUM(IF(($CJ$89:$HN$89=AX$89)*($CJ130:$HN130&lt;=$CJ$2:$HN$2-1)*($CJ130:$HN130&gt;0),1))</f>
        <v>0</v>
      </c>
      <c r="AY130" s="78">
        <f t="array" ref="AY130">SUM(IF(($CJ$89:$HN$89=AY$89)*($CJ130:$HN130&lt;=$CJ$2:$HN$2-1)*($CJ130:$HN130&gt;0),1))</f>
        <v>0</v>
      </c>
      <c r="AZ130" s="78">
        <f t="array" ref="AZ130">SUM(IF(($CJ$89:$HN$89=AZ$89)*($CJ130:$HN130&lt;=$CJ$2:$HN$2-1)*($CJ130:$HN130&gt;0),1))</f>
        <v>0</v>
      </c>
      <c r="BA130" s="78">
        <f t="array" ref="BA130">SUM(IF(($CJ$89:$HN$89=BA$89)*($CJ130:$HN130&lt;=$CJ$2:$HN$2-1)*($CJ130:$HN130&gt;0),1))</f>
        <v>0</v>
      </c>
      <c r="BB130" s="78">
        <f t="array" ref="BB130">SUM(IF(($CJ$89:$HN$89=BB$89)*($CJ130:$HN130&lt;=$CJ$2:$HN$2-1)*($CJ130:$HN130&gt;0),1))</f>
        <v>0</v>
      </c>
      <c r="BC130" s="78">
        <f t="array" ref="BC130">SUM(IF(($CJ$89:$HN$89=BC$89)*($CJ130:$HN130&lt;=$CJ$2:$HN$2-1)*($CJ130:$HN130&gt;0),1))</f>
        <v>0</v>
      </c>
      <c r="BD130" s="78">
        <f t="array" ref="BD130">SUM(IF(($CJ$89:$HN$89=BD$89)*($CJ130:$HN130&lt;=$CJ$2:$HN$2-1)*($CJ130:$HN130&gt;0),1))</f>
        <v>0</v>
      </c>
      <c r="BE130" s="78">
        <f t="array" ref="BE130">SUM(IF(($CJ$89:$HN$89=BE$89)*($CJ130:$HN130&lt;=$CJ$2:$HN$2-1)*($CJ130:$HN130&gt;0),1))</f>
        <v>0</v>
      </c>
      <c r="BF130" s="78">
        <f t="shared" ref="BF130:BO139" si="138">SUMIF($CJ$89:$HN$89,BF$89,$CJ130:$HN130)</f>
        <v>0</v>
      </c>
      <c r="BG130" s="78">
        <f t="shared" si="138"/>
        <v>0</v>
      </c>
      <c r="BH130" s="78">
        <f t="shared" si="138"/>
        <v>0</v>
      </c>
      <c r="BI130" s="78">
        <f t="shared" si="138"/>
        <v>0</v>
      </c>
      <c r="BJ130" s="78">
        <f t="shared" si="138"/>
        <v>0</v>
      </c>
      <c r="BK130" s="78">
        <f t="shared" si="138"/>
        <v>0</v>
      </c>
      <c r="BL130" s="78">
        <f t="shared" si="138"/>
        <v>0</v>
      </c>
      <c r="BM130" s="78">
        <f t="shared" si="138"/>
        <v>0</v>
      </c>
      <c r="BN130" s="78">
        <f t="shared" si="138"/>
        <v>0</v>
      </c>
      <c r="BO130" s="78">
        <f t="shared" si="138"/>
        <v>0</v>
      </c>
      <c r="BP130" s="78">
        <f t="shared" ref="BP130:BY139" si="139">SUMIF($CJ$89:$HN$89,BP$89,$CJ130:$HN130)</f>
        <v>0</v>
      </c>
      <c r="BQ130" s="78">
        <f t="shared" si="139"/>
        <v>0</v>
      </c>
      <c r="BR130" s="78">
        <f t="shared" si="139"/>
        <v>0</v>
      </c>
      <c r="BS130" s="78">
        <f t="shared" si="139"/>
        <v>0</v>
      </c>
      <c r="BT130" s="78">
        <f t="shared" si="139"/>
        <v>0</v>
      </c>
      <c r="BU130" s="78">
        <f t="shared" si="139"/>
        <v>0</v>
      </c>
      <c r="BV130" s="78">
        <f t="shared" si="139"/>
        <v>0</v>
      </c>
      <c r="BW130" s="78">
        <f t="shared" si="139"/>
        <v>0</v>
      </c>
      <c r="BX130" s="78">
        <f t="shared" si="139"/>
        <v>0</v>
      </c>
      <c r="BY130" s="78">
        <f t="shared" si="139"/>
        <v>0</v>
      </c>
      <c r="BZ130" s="78">
        <f t="shared" ref="BZ130:CF139" si="140">SUMIF($CJ$89:$HN$89,BZ$89,$CJ130:$HN130)</f>
        <v>0</v>
      </c>
      <c r="CA130" s="78">
        <f t="shared" si="140"/>
        <v>0</v>
      </c>
      <c r="CB130" s="78">
        <f t="shared" si="140"/>
        <v>0</v>
      </c>
      <c r="CC130" s="78">
        <f t="shared" si="140"/>
        <v>0</v>
      </c>
      <c r="CD130" s="78">
        <f t="shared" si="140"/>
        <v>0</v>
      </c>
      <c r="CE130" s="78">
        <f t="shared" si="140"/>
        <v>0</v>
      </c>
      <c r="CF130" s="78">
        <f t="shared" si="140"/>
        <v>0</v>
      </c>
      <c r="CG130" s="2"/>
      <c r="CH130" s="2"/>
      <c r="CI130" s="2"/>
      <c r="EU130" s="2"/>
      <c r="EV130" s="2"/>
      <c r="EW130" s="2"/>
      <c r="EX130" s="2"/>
      <c r="EY130" s="2"/>
      <c r="EZ130" s="2"/>
    </row>
    <row r="131" spans="1:156" x14ac:dyDescent="0.25">
      <c r="A131" s="2" t="str">
        <f>IF(CI131="","",IF(CI131&lt;&gt;"NF",CH131&amp;CI131+COUNTIF($C$90:$C130,C131),CH131&amp;CI131&amp;COUNTIF($C$90:$C130,C131)))</f>
        <v/>
      </c>
      <c r="B131" s="2" t="e">
        <f t="array" aca="1" ref="B131" ca="1">INDEX(Spielerliste,MATCH(SMALL(COUNTIF(Spielerliste,"&lt;"&amp;Spielerliste),ROWS(CG$90:CG131)),COUNTIF(Spielerliste,"&lt;"&amp;Spielerliste),0))</f>
        <v>#NUM!</v>
      </c>
      <c r="C131" s="2" t="str">
        <f t="shared" si="135"/>
        <v/>
      </c>
      <c r="D131" s="2">
        <f t="array" ref="D131">SUM(($CJ131:$HN131=$CJ$2:$HN$2-1)*($CJ131:$HN131&gt;0))</f>
        <v>0</v>
      </c>
      <c r="E131" s="2">
        <f t="array" ref="E131">SUM(($CJ131:$HN131&lt;$CJ$2:$HN$2-1)*($CJ131:$HN131&gt;0))</f>
        <v>0</v>
      </c>
      <c r="F131" s="2">
        <f t="array" ref="F131">SUM(($CJ131:$HN131=$CJ$2:$HN$2+1)*($CJ131:$HN131&gt;0))</f>
        <v>0</v>
      </c>
      <c r="G131" s="2">
        <f t="array" ref="G131">SUM(($CJ131:$HN131&gt;$CJ$2:$HN$2+1)*($CJ131:$HN131&gt;0))</f>
        <v>0</v>
      </c>
      <c r="H131" s="2">
        <f t="shared" si="119"/>
        <v>0</v>
      </c>
      <c r="I131" s="2">
        <f t="shared" si="120"/>
        <v>0</v>
      </c>
      <c r="J131" s="2">
        <f t="shared" si="137"/>
        <v>0</v>
      </c>
      <c r="K131" s="2">
        <f t="shared" si="137"/>
        <v>0</v>
      </c>
      <c r="L131" s="2">
        <f t="shared" si="137"/>
        <v>0</v>
      </c>
      <c r="M131" s="2">
        <f t="shared" si="137"/>
        <v>0</v>
      </c>
      <c r="N131" s="2">
        <f t="shared" si="137"/>
        <v>0</v>
      </c>
      <c r="O131" s="2" t="str">
        <f>IF(K131&gt;0,($J131/Parameter!$B$1)-($K131/Parameter!$B$2),"")</f>
        <v/>
      </c>
      <c r="P131" s="2" t="str">
        <f>IF(L131&gt;0,($K131/Parameter!$B$2)-($L131/Parameter!$B$3),"")</f>
        <v/>
      </c>
      <c r="Q131" s="2" t="str">
        <f>IF(M131&gt;0,($L131/Parameter!$B$3)-($M131/Parameter!$B$4),"")</f>
        <v/>
      </c>
      <c r="R131" s="2" t="str">
        <f t="array" ref="R131">IF($J131&gt;0,SUM(($CJ131:$HN131&lt;$CJ$2:$HN$2)*($CJ131:$HN131&gt;0)*($CJ$88:$HN$88="Round 1")),"")</f>
        <v/>
      </c>
      <c r="S131" s="2" t="str">
        <f t="array" ref="S131">IF($J131&gt;0,SUM(($CJ131:$HN131&gt;$CJ$2:$HN$2)*($CJ131:$HN131&gt;0)*($CJ$88:$HN$88="Round 1")),"")</f>
        <v/>
      </c>
      <c r="T131" s="2" t="str">
        <f t="array" ref="T131">IF($K131&gt;0,SUM(($CJ131:$HN131&lt;$CJ$2:$HN$2)*($CJ131:$HN131&gt;0)*($CJ$88:$HN$88="Round 2")),"")</f>
        <v/>
      </c>
      <c r="U131" s="2" t="str">
        <f t="array" ref="U131">IF($K131&gt;0,SUM(($CJ131:$HN131&gt;$CJ$2:$HN$2)*($CJ131:$HN131&gt;0)*($CJ$88:$HN$88="Round 2")),"")</f>
        <v/>
      </c>
      <c r="V131" s="2" t="str">
        <f t="array" ref="V131">IF($L131&gt;0,SUM(($CJ131:$HN131&lt;$CJ$2:$HN$2)*($CJ131:$HN131&gt;0)*($CJ$88:$HN$88="Round 3")),"")</f>
        <v/>
      </c>
      <c r="W131" s="2" t="str">
        <f t="array" ref="W131">IF($L131&gt;0,SUM(($CJ131:$HN131&gt;$CJ$2:$HN$2)*($CJ131:$HN131&gt;0)*($CJ$88:$HN$88="Round 3")),"")</f>
        <v/>
      </c>
      <c r="X131" s="2" t="str">
        <f t="array" ref="X131">IF($M131&gt;0,SUM(($CJ131:$HN131&lt;$CJ$2:$HN$2)*($CJ131:$HN131&gt;0)*($CJ$88:$HN$88="Final")),"")</f>
        <v/>
      </c>
      <c r="Y131" s="2" t="str">
        <f t="array" ref="Y131">IF($M131&gt;0,SUM(($CJ131:$HN131&gt;$CJ$2:$HN$2)*($CJ131:$HN131&gt;0)*($CJ$88:$HN$88="Final")),"")</f>
        <v/>
      </c>
      <c r="Z131" s="2">
        <f t="shared" si="121"/>
        <v>32</v>
      </c>
      <c r="AA131" s="2">
        <f>IF(ISNUMBER($CI131)=TRUE,ROUND((2*Parameter!$B$13)-(SUM($J131:$L131)*Parameter!$B$13/Parameter!$B$12), 3),0)</f>
        <v>0</v>
      </c>
      <c r="AB131" s="2" t="str">
        <f>IF(AND(CG131&lt;&gt;"",CI131&lt;&gt;"NF"),INDEX('Skill-O-Meter'!$A:$A,MATCH(CG131,'Skill-O-Meter'!$C:$C,0)),"")</f>
        <v/>
      </c>
      <c r="AC131" s="2" t="str">
        <f t="shared" si="122"/>
        <v/>
      </c>
      <c r="AD131" s="2">
        <f t="shared" si="136"/>
        <v>10000</v>
      </c>
      <c r="AE131" s="78">
        <f t="array" ref="AE131">SUM(IF(($CJ$89:$HN$89=AE$89)*($CJ131:$HN131&lt;=$CJ$2:$HN$2-1)*($CJ131:$HN131&gt;0),1))</f>
        <v>0</v>
      </c>
      <c r="AF131" s="78">
        <f t="array" ref="AF131">SUM(IF(($CJ$89:$HN$89=AF$89)*($CJ131:$HN131&lt;=$CJ$2:$HN$2-1)*($CJ131:$HN131&gt;0),1))</f>
        <v>0</v>
      </c>
      <c r="AG131" s="78">
        <f t="array" ref="AG131">SUM(IF(($CJ$89:$HN$89=AG$89)*($CJ131:$HN131&lt;=$CJ$2:$HN$2-1)*($CJ131:$HN131&gt;0),1))</f>
        <v>0</v>
      </c>
      <c r="AH131" s="78">
        <f t="array" ref="AH131">SUM(IF(($CJ$89:$HN$89=AH$89)*($CJ131:$HN131&lt;=$CJ$2:$HN$2-1)*($CJ131:$HN131&gt;0),1))</f>
        <v>0</v>
      </c>
      <c r="AI131" s="78">
        <f t="array" ref="AI131">SUM(IF(($CJ$89:$HN$89=AI$89)*($CJ131:$HN131&lt;=$CJ$2:$HN$2-1)*($CJ131:$HN131&gt;0),1))</f>
        <v>0</v>
      </c>
      <c r="AJ131" s="78">
        <f t="array" ref="AJ131">SUM(IF(($CJ$89:$HN$89=AJ$89)*($CJ131:$HN131&lt;=$CJ$2:$HN$2-1)*($CJ131:$HN131&gt;0),1))</f>
        <v>0</v>
      </c>
      <c r="AK131" s="78">
        <f t="array" ref="AK131">SUM(IF(($CJ$89:$HN$89=AK$89)*($CJ131:$HN131&lt;=$CJ$2:$HN$2-1)*($CJ131:$HN131&gt;0),1))</f>
        <v>0</v>
      </c>
      <c r="AL131" s="78">
        <f t="array" ref="AL131">SUM(IF(($CJ$89:$HN$89=AL$89)*($CJ131:$HN131&lt;=$CJ$2:$HN$2-1)*($CJ131:$HN131&gt;0),1))</f>
        <v>0</v>
      </c>
      <c r="AM131" s="78">
        <f t="array" ref="AM131">SUM(IF(($CJ$89:$HN$89=AM$89)*($CJ131:$HN131&lt;=$CJ$2:$HN$2-1)*($CJ131:$HN131&gt;0),1))</f>
        <v>0</v>
      </c>
      <c r="AN131" s="78">
        <f t="array" ref="AN131">SUM(IF(($CJ$89:$HN$89=AN$89)*($CJ131:$HN131&lt;=$CJ$2:$HN$2-1)*($CJ131:$HN131&gt;0),1))</f>
        <v>0</v>
      </c>
      <c r="AO131" s="78">
        <f t="array" ref="AO131">SUM(IF(($CJ$89:$HN$89=AO$89)*($CJ131:$HN131&lt;=$CJ$2:$HN$2-1)*($CJ131:$HN131&gt;0),1))</f>
        <v>0</v>
      </c>
      <c r="AP131" s="78">
        <f t="array" ref="AP131">SUM(IF(($CJ$89:$HN$89=AP$89)*($CJ131:$HN131&lt;=$CJ$2:$HN$2-1)*($CJ131:$HN131&gt;0),1))</f>
        <v>0</v>
      </c>
      <c r="AQ131" s="78">
        <f t="array" ref="AQ131">SUM(IF(($CJ$89:$HN$89=AQ$89)*($CJ131:$HN131&lt;=$CJ$2:$HN$2-1)*($CJ131:$HN131&gt;0),1))</f>
        <v>0</v>
      </c>
      <c r="AR131" s="78">
        <f t="array" ref="AR131">SUM(IF(($CJ$89:$HN$89=AR$89)*($CJ131:$HN131&lt;=$CJ$2:$HN$2-1)*($CJ131:$HN131&gt;0),1))</f>
        <v>0</v>
      </c>
      <c r="AS131" s="78">
        <f t="array" ref="AS131">SUM(IF(($CJ$89:$HN$89=AS$89)*($CJ131:$HN131&lt;=$CJ$2:$HN$2-1)*($CJ131:$HN131&gt;0),1))</f>
        <v>0</v>
      </c>
      <c r="AT131" s="78">
        <f t="array" ref="AT131">SUM(IF(($CJ$89:$HN$89=AT$89)*($CJ131:$HN131&lt;=$CJ$2:$HN$2-1)*($CJ131:$HN131&gt;0),1))</f>
        <v>0</v>
      </c>
      <c r="AU131" s="78">
        <f t="array" ref="AU131">SUM(IF(($CJ$89:$HN$89=AU$89)*($CJ131:$HN131&lt;=$CJ$2:$HN$2-1)*($CJ131:$HN131&gt;0),1))</f>
        <v>0</v>
      </c>
      <c r="AV131" s="78">
        <f t="array" ref="AV131">SUM(IF(($CJ$89:$HN$89=AV$89)*($CJ131:$HN131&lt;=$CJ$2:$HN$2-1)*($CJ131:$HN131&gt;0),1))</f>
        <v>0</v>
      </c>
      <c r="AW131" s="78">
        <f t="array" ref="AW131">SUM(IF(($CJ$89:$HN$89=AW$89)*($CJ131:$HN131&lt;=$CJ$2:$HN$2-1)*($CJ131:$HN131&gt;0),1))</f>
        <v>0</v>
      </c>
      <c r="AX131" s="78">
        <f t="array" ref="AX131">SUM(IF(($CJ$89:$HN$89=AX$89)*($CJ131:$HN131&lt;=$CJ$2:$HN$2-1)*($CJ131:$HN131&gt;0),1))</f>
        <v>0</v>
      </c>
      <c r="AY131" s="78">
        <f t="array" ref="AY131">SUM(IF(($CJ$89:$HN$89=AY$89)*($CJ131:$HN131&lt;=$CJ$2:$HN$2-1)*($CJ131:$HN131&gt;0),1))</f>
        <v>0</v>
      </c>
      <c r="AZ131" s="78">
        <f t="array" ref="AZ131">SUM(IF(($CJ$89:$HN$89=AZ$89)*($CJ131:$HN131&lt;=$CJ$2:$HN$2-1)*($CJ131:$HN131&gt;0),1))</f>
        <v>0</v>
      </c>
      <c r="BA131" s="78">
        <f t="array" ref="BA131">SUM(IF(($CJ$89:$HN$89=BA$89)*($CJ131:$HN131&lt;=$CJ$2:$HN$2-1)*($CJ131:$HN131&gt;0),1))</f>
        <v>0</v>
      </c>
      <c r="BB131" s="78">
        <f t="array" ref="BB131">SUM(IF(($CJ$89:$HN$89=BB$89)*($CJ131:$HN131&lt;=$CJ$2:$HN$2-1)*($CJ131:$HN131&gt;0),1))</f>
        <v>0</v>
      </c>
      <c r="BC131" s="78">
        <f t="array" ref="BC131">SUM(IF(($CJ$89:$HN$89=BC$89)*($CJ131:$HN131&lt;=$CJ$2:$HN$2-1)*($CJ131:$HN131&gt;0),1))</f>
        <v>0</v>
      </c>
      <c r="BD131" s="78">
        <f t="array" ref="BD131">SUM(IF(($CJ$89:$HN$89=BD$89)*($CJ131:$HN131&lt;=$CJ$2:$HN$2-1)*($CJ131:$HN131&gt;0),1))</f>
        <v>0</v>
      </c>
      <c r="BE131" s="78">
        <f t="array" ref="BE131">SUM(IF(($CJ$89:$HN$89=BE$89)*($CJ131:$HN131&lt;=$CJ$2:$HN$2-1)*($CJ131:$HN131&gt;0),1))</f>
        <v>0</v>
      </c>
      <c r="BF131" s="78">
        <f t="shared" si="138"/>
        <v>0</v>
      </c>
      <c r="BG131" s="78">
        <f t="shared" si="138"/>
        <v>0</v>
      </c>
      <c r="BH131" s="78">
        <f t="shared" si="138"/>
        <v>0</v>
      </c>
      <c r="BI131" s="78">
        <f t="shared" si="138"/>
        <v>0</v>
      </c>
      <c r="BJ131" s="78">
        <f t="shared" si="138"/>
        <v>0</v>
      </c>
      <c r="BK131" s="78">
        <f t="shared" si="138"/>
        <v>0</v>
      </c>
      <c r="BL131" s="78">
        <f t="shared" si="138"/>
        <v>0</v>
      </c>
      <c r="BM131" s="78">
        <f t="shared" si="138"/>
        <v>0</v>
      </c>
      <c r="BN131" s="78">
        <f t="shared" si="138"/>
        <v>0</v>
      </c>
      <c r="BO131" s="78">
        <f t="shared" si="138"/>
        <v>0</v>
      </c>
      <c r="BP131" s="78">
        <f t="shared" si="139"/>
        <v>0</v>
      </c>
      <c r="BQ131" s="78">
        <f t="shared" si="139"/>
        <v>0</v>
      </c>
      <c r="BR131" s="78">
        <f t="shared" si="139"/>
        <v>0</v>
      </c>
      <c r="BS131" s="78">
        <f t="shared" si="139"/>
        <v>0</v>
      </c>
      <c r="BT131" s="78">
        <f t="shared" si="139"/>
        <v>0</v>
      </c>
      <c r="BU131" s="78">
        <f t="shared" si="139"/>
        <v>0</v>
      </c>
      <c r="BV131" s="78">
        <f t="shared" si="139"/>
        <v>0</v>
      </c>
      <c r="BW131" s="78">
        <f t="shared" si="139"/>
        <v>0</v>
      </c>
      <c r="BX131" s="78">
        <f t="shared" si="139"/>
        <v>0</v>
      </c>
      <c r="BY131" s="78">
        <f t="shared" si="139"/>
        <v>0</v>
      </c>
      <c r="BZ131" s="78">
        <f t="shared" si="140"/>
        <v>0</v>
      </c>
      <c r="CA131" s="78">
        <f t="shared" si="140"/>
        <v>0</v>
      </c>
      <c r="CB131" s="78">
        <f t="shared" si="140"/>
        <v>0</v>
      </c>
      <c r="CC131" s="78">
        <f t="shared" si="140"/>
        <v>0</v>
      </c>
      <c r="CD131" s="78">
        <f t="shared" si="140"/>
        <v>0</v>
      </c>
      <c r="CE131" s="78">
        <f t="shared" si="140"/>
        <v>0</v>
      </c>
      <c r="CF131" s="78">
        <f t="shared" si="140"/>
        <v>0</v>
      </c>
      <c r="CG131" s="2"/>
      <c r="CH131" s="2"/>
      <c r="CI131" s="2"/>
      <c r="EU131" s="2"/>
      <c r="EV131" s="2"/>
      <c r="EW131" s="2"/>
      <c r="EX131" s="2"/>
      <c r="EY131" s="2"/>
      <c r="EZ131" s="2"/>
    </row>
    <row r="132" spans="1:156" x14ac:dyDescent="0.25">
      <c r="A132" s="2" t="str">
        <f>IF(CI132="","",IF(CI132&lt;&gt;"NF",CH132&amp;CI132+COUNTIF($C$90:$C131,C132),CH132&amp;CI132&amp;COUNTIF($C$90:$C131,C132)))</f>
        <v/>
      </c>
      <c r="B132" s="2" t="e">
        <f t="array" aca="1" ref="B132" ca="1">INDEX(Spielerliste,MATCH(SMALL(COUNTIF(Spielerliste,"&lt;"&amp;Spielerliste),ROWS(CG$90:CG132)),COUNTIF(Spielerliste,"&lt;"&amp;Spielerliste),0))</f>
        <v>#NUM!</v>
      </c>
      <c r="C132" s="2" t="str">
        <f t="shared" si="135"/>
        <v/>
      </c>
      <c r="D132" s="2">
        <f t="array" ref="D132">SUM(($CJ132:$HN132=$CJ$2:$HN$2-1)*($CJ132:$HN132&gt;0))</f>
        <v>0</v>
      </c>
      <c r="E132" s="2">
        <f t="array" ref="E132">SUM(($CJ132:$HN132&lt;$CJ$2:$HN$2-1)*($CJ132:$HN132&gt;0))</f>
        <v>0</v>
      </c>
      <c r="F132" s="2">
        <f t="array" ref="F132">SUM(($CJ132:$HN132=$CJ$2:$HN$2+1)*($CJ132:$HN132&gt;0))</f>
        <v>0</v>
      </c>
      <c r="G132" s="2">
        <f t="array" ref="G132">SUM(($CJ132:$HN132&gt;$CJ$2:$HN$2+1)*($CJ132:$HN132&gt;0))</f>
        <v>0</v>
      </c>
      <c r="H132" s="2">
        <f t="shared" si="119"/>
        <v>0</v>
      </c>
      <c r="I132" s="2">
        <f t="shared" si="120"/>
        <v>0</v>
      </c>
      <c r="J132" s="2">
        <f t="shared" si="137"/>
        <v>0</v>
      </c>
      <c r="K132" s="2">
        <f t="shared" si="137"/>
        <v>0</v>
      </c>
      <c r="L132" s="2">
        <f t="shared" si="137"/>
        <v>0</v>
      </c>
      <c r="M132" s="2">
        <f t="shared" si="137"/>
        <v>0</v>
      </c>
      <c r="N132" s="2">
        <f t="shared" si="137"/>
        <v>0</v>
      </c>
      <c r="O132" s="2" t="str">
        <f>IF(K132&gt;0,($J132/Parameter!$B$1)-($K132/Parameter!$B$2),"")</f>
        <v/>
      </c>
      <c r="P132" s="2" t="str">
        <f>IF(L132&gt;0,($K132/Parameter!$B$2)-($L132/Parameter!$B$3),"")</f>
        <v/>
      </c>
      <c r="Q132" s="2" t="str">
        <f>IF(M132&gt;0,($L132/Parameter!$B$3)-($M132/Parameter!$B$4),"")</f>
        <v/>
      </c>
      <c r="R132" s="2" t="str">
        <f t="array" ref="R132">IF($J132&gt;0,SUM(($CJ132:$HN132&lt;$CJ$2:$HN$2)*($CJ132:$HN132&gt;0)*($CJ$88:$HN$88="Round 1")),"")</f>
        <v/>
      </c>
      <c r="S132" s="2" t="str">
        <f t="array" ref="S132">IF($J132&gt;0,SUM(($CJ132:$HN132&gt;$CJ$2:$HN$2)*($CJ132:$HN132&gt;0)*($CJ$88:$HN$88="Round 1")),"")</f>
        <v/>
      </c>
      <c r="T132" s="2" t="str">
        <f t="array" ref="T132">IF($K132&gt;0,SUM(($CJ132:$HN132&lt;$CJ$2:$HN$2)*($CJ132:$HN132&gt;0)*($CJ$88:$HN$88="Round 2")),"")</f>
        <v/>
      </c>
      <c r="U132" s="2" t="str">
        <f t="array" ref="U132">IF($K132&gt;0,SUM(($CJ132:$HN132&gt;$CJ$2:$HN$2)*($CJ132:$HN132&gt;0)*($CJ$88:$HN$88="Round 2")),"")</f>
        <v/>
      </c>
      <c r="V132" s="2" t="str">
        <f t="array" ref="V132">IF($L132&gt;0,SUM(($CJ132:$HN132&lt;$CJ$2:$HN$2)*($CJ132:$HN132&gt;0)*($CJ$88:$HN$88="Round 3")),"")</f>
        <v/>
      </c>
      <c r="W132" s="2" t="str">
        <f t="array" ref="W132">IF($L132&gt;0,SUM(($CJ132:$HN132&gt;$CJ$2:$HN$2)*($CJ132:$HN132&gt;0)*($CJ$88:$HN$88="Round 3")),"")</f>
        <v/>
      </c>
      <c r="X132" s="2" t="str">
        <f t="array" ref="X132">IF($M132&gt;0,SUM(($CJ132:$HN132&lt;$CJ$2:$HN$2)*($CJ132:$HN132&gt;0)*($CJ$88:$HN$88="Final")),"")</f>
        <v/>
      </c>
      <c r="Y132" s="2" t="str">
        <f t="array" ref="Y132">IF($M132&gt;0,SUM(($CJ132:$HN132&gt;$CJ$2:$HN$2)*($CJ132:$HN132&gt;0)*($CJ$88:$HN$88="Final")),"")</f>
        <v/>
      </c>
      <c r="Z132" s="2">
        <f t="shared" si="121"/>
        <v>32</v>
      </c>
      <c r="AA132" s="2">
        <f>IF(ISNUMBER($CI132)=TRUE,ROUND((2*Parameter!$B$13)-(SUM($J132:$L132)*Parameter!$B$13/Parameter!$B$12), 3),0)</f>
        <v>0</v>
      </c>
      <c r="AB132" s="2" t="str">
        <f>IF(AND(CG132&lt;&gt;"",CI132&lt;&gt;"NF"),INDEX('Skill-O-Meter'!$A:$A,MATCH(CG132,'Skill-O-Meter'!$C:$C,0)),"")</f>
        <v/>
      </c>
      <c r="AC132" s="2" t="str">
        <f t="shared" si="122"/>
        <v/>
      </c>
      <c r="AD132" s="2">
        <f t="shared" si="136"/>
        <v>10000</v>
      </c>
      <c r="AE132" s="78">
        <f t="array" ref="AE132">SUM(IF(($CJ$89:$HN$89=AE$89)*($CJ132:$HN132&lt;=$CJ$2:$HN$2-1)*($CJ132:$HN132&gt;0),1))</f>
        <v>0</v>
      </c>
      <c r="AF132" s="78">
        <f t="array" ref="AF132">SUM(IF(($CJ$89:$HN$89=AF$89)*($CJ132:$HN132&lt;=$CJ$2:$HN$2-1)*($CJ132:$HN132&gt;0),1))</f>
        <v>0</v>
      </c>
      <c r="AG132" s="78">
        <f t="array" ref="AG132">SUM(IF(($CJ$89:$HN$89=AG$89)*($CJ132:$HN132&lt;=$CJ$2:$HN$2-1)*($CJ132:$HN132&gt;0),1))</f>
        <v>0</v>
      </c>
      <c r="AH132" s="78">
        <f t="array" ref="AH132">SUM(IF(($CJ$89:$HN$89=AH$89)*($CJ132:$HN132&lt;=$CJ$2:$HN$2-1)*($CJ132:$HN132&gt;0),1))</f>
        <v>0</v>
      </c>
      <c r="AI132" s="78">
        <f t="array" ref="AI132">SUM(IF(($CJ$89:$HN$89=AI$89)*($CJ132:$HN132&lt;=$CJ$2:$HN$2-1)*($CJ132:$HN132&gt;0),1))</f>
        <v>0</v>
      </c>
      <c r="AJ132" s="78">
        <f t="array" ref="AJ132">SUM(IF(($CJ$89:$HN$89=AJ$89)*($CJ132:$HN132&lt;=$CJ$2:$HN$2-1)*($CJ132:$HN132&gt;0),1))</f>
        <v>0</v>
      </c>
      <c r="AK132" s="78">
        <f t="array" ref="AK132">SUM(IF(($CJ$89:$HN$89=AK$89)*($CJ132:$HN132&lt;=$CJ$2:$HN$2-1)*($CJ132:$HN132&gt;0),1))</f>
        <v>0</v>
      </c>
      <c r="AL132" s="78">
        <f t="array" ref="AL132">SUM(IF(($CJ$89:$HN$89=AL$89)*($CJ132:$HN132&lt;=$CJ$2:$HN$2-1)*($CJ132:$HN132&gt;0),1))</f>
        <v>0</v>
      </c>
      <c r="AM132" s="78">
        <f t="array" ref="AM132">SUM(IF(($CJ$89:$HN$89=AM$89)*($CJ132:$HN132&lt;=$CJ$2:$HN$2-1)*($CJ132:$HN132&gt;0),1))</f>
        <v>0</v>
      </c>
      <c r="AN132" s="78">
        <f t="array" ref="AN132">SUM(IF(($CJ$89:$HN$89=AN$89)*($CJ132:$HN132&lt;=$CJ$2:$HN$2-1)*($CJ132:$HN132&gt;0),1))</f>
        <v>0</v>
      </c>
      <c r="AO132" s="78">
        <f t="array" ref="AO132">SUM(IF(($CJ$89:$HN$89=AO$89)*($CJ132:$HN132&lt;=$CJ$2:$HN$2-1)*($CJ132:$HN132&gt;0),1))</f>
        <v>0</v>
      </c>
      <c r="AP132" s="78">
        <f t="array" ref="AP132">SUM(IF(($CJ$89:$HN$89=AP$89)*($CJ132:$HN132&lt;=$CJ$2:$HN$2-1)*($CJ132:$HN132&gt;0),1))</f>
        <v>0</v>
      </c>
      <c r="AQ132" s="78">
        <f t="array" ref="AQ132">SUM(IF(($CJ$89:$HN$89=AQ$89)*($CJ132:$HN132&lt;=$CJ$2:$HN$2-1)*($CJ132:$HN132&gt;0),1))</f>
        <v>0</v>
      </c>
      <c r="AR132" s="78">
        <f t="array" ref="AR132">SUM(IF(($CJ$89:$HN$89=AR$89)*($CJ132:$HN132&lt;=$CJ$2:$HN$2-1)*($CJ132:$HN132&gt;0),1))</f>
        <v>0</v>
      </c>
      <c r="AS132" s="78">
        <f t="array" ref="AS132">SUM(IF(($CJ$89:$HN$89=AS$89)*($CJ132:$HN132&lt;=$CJ$2:$HN$2-1)*($CJ132:$HN132&gt;0),1))</f>
        <v>0</v>
      </c>
      <c r="AT132" s="78">
        <f t="array" ref="AT132">SUM(IF(($CJ$89:$HN$89=AT$89)*($CJ132:$HN132&lt;=$CJ$2:$HN$2-1)*($CJ132:$HN132&gt;0),1))</f>
        <v>0</v>
      </c>
      <c r="AU132" s="78">
        <f t="array" ref="AU132">SUM(IF(($CJ$89:$HN$89=AU$89)*($CJ132:$HN132&lt;=$CJ$2:$HN$2-1)*($CJ132:$HN132&gt;0),1))</f>
        <v>0</v>
      </c>
      <c r="AV132" s="78">
        <f t="array" ref="AV132">SUM(IF(($CJ$89:$HN$89=AV$89)*($CJ132:$HN132&lt;=$CJ$2:$HN$2-1)*($CJ132:$HN132&gt;0),1))</f>
        <v>0</v>
      </c>
      <c r="AW132" s="78">
        <f t="array" ref="AW132">SUM(IF(($CJ$89:$HN$89=AW$89)*($CJ132:$HN132&lt;=$CJ$2:$HN$2-1)*($CJ132:$HN132&gt;0),1))</f>
        <v>0</v>
      </c>
      <c r="AX132" s="78">
        <f t="array" ref="AX132">SUM(IF(($CJ$89:$HN$89=AX$89)*($CJ132:$HN132&lt;=$CJ$2:$HN$2-1)*($CJ132:$HN132&gt;0),1))</f>
        <v>0</v>
      </c>
      <c r="AY132" s="78">
        <f t="array" ref="AY132">SUM(IF(($CJ$89:$HN$89=AY$89)*($CJ132:$HN132&lt;=$CJ$2:$HN$2-1)*($CJ132:$HN132&gt;0),1))</f>
        <v>0</v>
      </c>
      <c r="AZ132" s="78">
        <f t="array" ref="AZ132">SUM(IF(($CJ$89:$HN$89=AZ$89)*($CJ132:$HN132&lt;=$CJ$2:$HN$2-1)*($CJ132:$HN132&gt;0),1))</f>
        <v>0</v>
      </c>
      <c r="BA132" s="78">
        <f t="array" ref="BA132">SUM(IF(($CJ$89:$HN$89=BA$89)*($CJ132:$HN132&lt;=$CJ$2:$HN$2-1)*($CJ132:$HN132&gt;0),1))</f>
        <v>0</v>
      </c>
      <c r="BB132" s="78">
        <f t="array" ref="BB132">SUM(IF(($CJ$89:$HN$89=BB$89)*($CJ132:$HN132&lt;=$CJ$2:$HN$2-1)*($CJ132:$HN132&gt;0),1))</f>
        <v>0</v>
      </c>
      <c r="BC132" s="78">
        <f t="array" ref="BC132">SUM(IF(($CJ$89:$HN$89=BC$89)*($CJ132:$HN132&lt;=$CJ$2:$HN$2-1)*($CJ132:$HN132&gt;0),1))</f>
        <v>0</v>
      </c>
      <c r="BD132" s="78">
        <f t="array" ref="BD132">SUM(IF(($CJ$89:$HN$89=BD$89)*($CJ132:$HN132&lt;=$CJ$2:$HN$2-1)*($CJ132:$HN132&gt;0),1))</f>
        <v>0</v>
      </c>
      <c r="BE132" s="78">
        <f t="array" ref="BE132">SUM(IF(($CJ$89:$HN$89=BE$89)*($CJ132:$HN132&lt;=$CJ$2:$HN$2-1)*($CJ132:$HN132&gt;0),1))</f>
        <v>0</v>
      </c>
      <c r="BF132" s="78">
        <f t="shared" si="138"/>
        <v>0</v>
      </c>
      <c r="BG132" s="78">
        <f t="shared" si="138"/>
        <v>0</v>
      </c>
      <c r="BH132" s="78">
        <f t="shared" si="138"/>
        <v>0</v>
      </c>
      <c r="BI132" s="78">
        <f t="shared" si="138"/>
        <v>0</v>
      </c>
      <c r="BJ132" s="78">
        <f t="shared" si="138"/>
        <v>0</v>
      </c>
      <c r="BK132" s="78">
        <f t="shared" si="138"/>
        <v>0</v>
      </c>
      <c r="BL132" s="78">
        <f t="shared" si="138"/>
        <v>0</v>
      </c>
      <c r="BM132" s="78">
        <f t="shared" si="138"/>
        <v>0</v>
      </c>
      <c r="BN132" s="78">
        <f t="shared" si="138"/>
        <v>0</v>
      </c>
      <c r="BO132" s="78">
        <f t="shared" si="138"/>
        <v>0</v>
      </c>
      <c r="BP132" s="78">
        <f t="shared" si="139"/>
        <v>0</v>
      </c>
      <c r="BQ132" s="78">
        <f t="shared" si="139"/>
        <v>0</v>
      </c>
      <c r="BR132" s="78">
        <f t="shared" si="139"/>
        <v>0</v>
      </c>
      <c r="BS132" s="78">
        <f t="shared" si="139"/>
        <v>0</v>
      </c>
      <c r="BT132" s="78">
        <f t="shared" si="139"/>
        <v>0</v>
      </c>
      <c r="BU132" s="78">
        <f t="shared" si="139"/>
        <v>0</v>
      </c>
      <c r="BV132" s="78">
        <f t="shared" si="139"/>
        <v>0</v>
      </c>
      <c r="BW132" s="78">
        <f t="shared" si="139"/>
        <v>0</v>
      </c>
      <c r="BX132" s="78">
        <f t="shared" si="139"/>
        <v>0</v>
      </c>
      <c r="BY132" s="78">
        <f t="shared" si="139"/>
        <v>0</v>
      </c>
      <c r="BZ132" s="78">
        <f t="shared" si="140"/>
        <v>0</v>
      </c>
      <c r="CA132" s="78">
        <f t="shared" si="140"/>
        <v>0</v>
      </c>
      <c r="CB132" s="78">
        <f t="shared" si="140"/>
        <v>0</v>
      </c>
      <c r="CC132" s="78">
        <f t="shared" si="140"/>
        <v>0</v>
      </c>
      <c r="CD132" s="78">
        <f t="shared" si="140"/>
        <v>0</v>
      </c>
      <c r="CE132" s="78">
        <f t="shared" si="140"/>
        <v>0</v>
      </c>
      <c r="CF132" s="78">
        <f t="shared" si="140"/>
        <v>0</v>
      </c>
      <c r="CG132" s="2"/>
      <c r="CH132" s="2"/>
      <c r="CI132" s="2"/>
      <c r="EU132" s="2"/>
      <c r="EV132" s="2"/>
      <c r="EW132" s="2"/>
      <c r="EX132" s="2"/>
      <c r="EY132" s="2"/>
      <c r="EZ132" s="2"/>
    </row>
    <row r="133" spans="1:156" x14ac:dyDescent="0.25">
      <c r="A133" s="2" t="str">
        <f>IF(CI133="","",IF(CI133&lt;&gt;"NF",CH133&amp;CI133+COUNTIF($C$90:$C132,C133),CH133&amp;CI133&amp;COUNTIF($C$90:$C132,C133)))</f>
        <v/>
      </c>
      <c r="B133" s="2" t="e">
        <f t="array" aca="1" ref="B133" ca="1">INDEX(Spielerliste,MATCH(SMALL(COUNTIF(Spielerliste,"&lt;"&amp;Spielerliste),ROWS(CG$90:CG133)),COUNTIF(Spielerliste,"&lt;"&amp;Spielerliste),0))</f>
        <v>#NUM!</v>
      </c>
      <c r="C133" s="2" t="str">
        <f t="shared" si="135"/>
        <v/>
      </c>
      <c r="D133" s="2">
        <f t="array" ref="D133">SUM(($CJ133:$HN133=$CJ$2:$HN$2-1)*($CJ133:$HN133&gt;0))</f>
        <v>0</v>
      </c>
      <c r="E133" s="2">
        <f t="array" ref="E133">SUM(($CJ133:$HN133&lt;$CJ$2:$HN$2-1)*($CJ133:$HN133&gt;0))</f>
        <v>0</v>
      </c>
      <c r="F133" s="2">
        <f t="array" ref="F133">SUM(($CJ133:$HN133=$CJ$2:$HN$2+1)*($CJ133:$HN133&gt;0))</f>
        <v>0</v>
      </c>
      <c r="G133" s="2">
        <f t="array" ref="G133">SUM(($CJ133:$HN133&gt;$CJ$2:$HN$2+1)*($CJ133:$HN133&gt;0))</f>
        <v>0</v>
      </c>
      <c r="H133" s="2">
        <f t="shared" si="119"/>
        <v>0</v>
      </c>
      <c r="I133" s="2">
        <f t="shared" si="120"/>
        <v>0</v>
      </c>
      <c r="J133" s="2">
        <f t="shared" si="137"/>
        <v>0</v>
      </c>
      <c r="K133" s="2">
        <f t="shared" si="137"/>
        <v>0</v>
      </c>
      <c r="L133" s="2">
        <f t="shared" si="137"/>
        <v>0</v>
      </c>
      <c r="M133" s="2">
        <f t="shared" si="137"/>
        <v>0</v>
      </c>
      <c r="N133" s="2">
        <f t="shared" si="137"/>
        <v>0</v>
      </c>
      <c r="O133" s="2" t="str">
        <f>IF(K133&gt;0,($J133/Parameter!$B$1)-($K133/Parameter!$B$2),"")</f>
        <v/>
      </c>
      <c r="P133" s="2" t="str">
        <f>IF(L133&gt;0,($K133/Parameter!$B$2)-($L133/Parameter!$B$3),"")</f>
        <v/>
      </c>
      <c r="Q133" s="2" t="str">
        <f>IF(M133&gt;0,($L133/Parameter!$B$3)-($M133/Parameter!$B$4),"")</f>
        <v/>
      </c>
      <c r="R133" s="2" t="str">
        <f t="array" ref="R133">IF($J133&gt;0,SUM(($CJ133:$HN133&lt;$CJ$2:$HN$2)*($CJ133:$HN133&gt;0)*($CJ$88:$HN$88="Round 1")),"")</f>
        <v/>
      </c>
      <c r="S133" s="2" t="str">
        <f t="array" ref="S133">IF($J133&gt;0,SUM(($CJ133:$HN133&gt;$CJ$2:$HN$2)*($CJ133:$HN133&gt;0)*($CJ$88:$HN$88="Round 1")),"")</f>
        <v/>
      </c>
      <c r="T133" s="2" t="str">
        <f t="array" ref="T133">IF($K133&gt;0,SUM(($CJ133:$HN133&lt;$CJ$2:$HN$2)*($CJ133:$HN133&gt;0)*($CJ$88:$HN$88="Round 2")),"")</f>
        <v/>
      </c>
      <c r="U133" s="2" t="str">
        <f t="array" ref="U133">IF($K133&gt;0,SUM(($CJ133:$HN133&gt;$CJ$2:$HN$2)*($CJ133:$HN133&gt;0)*($CJ$88:$HN$88="Round 2")),"")</f>
        <v/>
      </c>
      <c r="V133" s="2" t="str">
        <f t="array" ref="V133">IF($L133&gt;0,SUM(($CJ133:$HN133&lt;$CJ$2:$HN$2)*($CJ133:$HN133&gt;0)*($CJ$88:$HN$88="Round 3")),"")</f>
        <v/>
      </c>
      <c r="W133" s="2" t="str">
        <f t="array" ref="W133">IF($L133&gt;0,SUM(($CJ133:$HN133&gt;$CJ$2:$HN$2)*($CJ133:$HN133&gt;0)*($CJ$88:$HN$88="Round 3")),"")</f>
        <v/>
      </c>
      <c r="X133" s="2" t="str">
        <f t="array" ref="X133">IF($M133&gt;0,SUM(($CJ133:$HN133&lt;$CJ$2:$HN$2)*($CJ133:$HN133&gt;0)*($CJ$88:$HN$88="Final")),"")</f>
        <v/>
      </c>
      <c r="Y133" s="2" t="str">
        <f t="array" ref="Y133">IF($M133&gt;0,SUM(($CJ133:$HN133&gt;$CJ$2:$HN$2)*($CJ133:$HN133&gt;0)*($CJ$88:$HN$88="Final")),"")</f>
        <v/>
      </c>
      <c r="Z133" s="2">
        <f t="shared" si="121"/>
        <v>32</v>
      </c>
      <c r="AA133" s="2">
        <f>IF(ISNUMBER($CI133)=TRUE,ROUND((2*Parameter!$B$13)-(SUM($J133:$L133)*Parameter!$B$13/Parameter!$B$12), 3),0)</f>
        <v>0</v>
      </c>
      <c r="AB133" s="2" t="str">
        <f>IF(AND(CG133&lt;&gt;"",CI133&lt;&gt;"NF"),INDEX('Skill-O-Meter'!$A:$A,MATCH(CG133,'Skill-O-Meter'!$C:$C,0)),"")</f>
        <v/>
      </c>
      <c r="AC133" s="2" t="str">
        <f t="shared" si="122"/>
        <v/>
      </c>
      <c r="AD133" s="2">
        <f t="shared" si="136"/>
        <v>10000</v>
      </c>
      <c r="AE133" s="78">
        <f t="array" ref="AE133">SUM(IF(($CJ$89:$HN$89=AE$89)*($CJ133:$HN133&lt;=$CJ$2:$HN$2-1)*($CJ133:$HN133&gt;0),1))</f>
        <v>0</v>
      </c>
      <c r="AF133" s="78">
        <f t="array" ref="AF133">SUM(IF(($CJ$89:$HN$89=AF$89)*($CJ133:$HN133&lt;=$CJ$2:$HN$2-1)*($CJ133:$HN133&gt;0),1))</f>
        <v>0</v>
      </c>
      <c r="AG133" s="78">
        <f t="array" ref="AG133">SUM(IF(($CJ$89:$HN$89=AG$89)*($CJ133:$HN133&lt;=$CJ$2:$HN$2-1)*($CJ133:$HN133&gt;0),1))</f>
        <v>0</v>
      </c>
      <c r="AH133" s="78">
        <f t="array" ref="AH133">SUM(IF(($CJ$89:$HN$89=AH$89)*($CJ133:$HN133&lt;=$CJ$2:$HN$2-1)*($CJ133:$HN133&gt;0),1))</f>
        <v>0</v>
      </c>
      <c r="AI133" s="78">
        <f t="array" ref="AI133">SUM(IF(($CJ$89:$HN$89=AI$89)*($CJ133:$HN133&lt;=$CJ$2:$HN$2-1)*($CJ133:$HN133&gt;0),1))</f>
        <v>0</v>
      </c>
      <c r="AJ133" s="78">
        <f t="array" ref="AJ133">SUM(IF(($CJ$89:$HN$89=AJ$89)*($CJ133:$HN133&lt;=$CJ$2:$HN$2-1)*($CJ133:$HN133&gt;0),1))</f>
        <v>0</v>
      </c>
      <c r="AK133" s="78">
        <f t="array" ref="AK133">SUM(IF(($CJ$89:$HN$89=AK$89)*($CJ133:$HN133&lt;=$CJ$2:$HN$2-1)*($CJ133:$HN133&gt;0),1))</f>
        <v>0</v>
      </c>
      <c r="AL133" s="78">
        <f t="array" ref="AL133">SUM(IF(($CJ$89:$HN$89=AL$89)*($CJ133:$HN133&lt;=$CJ$2:$HN$2-1)*($CJ133:$HN133&gt;0),1))</f>
        <v>0</v>
      </c>
      <c r="AM133" s="78">
        <f t="array" ref="AM133">SUM(IF(($CJ$89:$HN$89=AM$89)*($CJ133:$HN133&lt;=$CJ$2:$HN$2-1)*($CJ133:$HN133&gt;0),1))</f>
        <v>0</v>
      </c>
      <c r="AN133" s="78">
        <f t="array" ref="AN133">SUM(IF(($CJ$89:$HN$89=AN$89)*($CJ133:$HN133&lt;=$CJ$2:$HN$2-1)*($CJ133:$HN133&gt;0),1))</f>
        <v>0</v>
      </c>
      <c r="AO133" s="78">
        <f t="array" ref="AO133">SUM(IF(($CJ$89:$HN$89=AO$89)*($CJ133:$HN133&lt;=$CJ$2:$HN$2-1)*($CJ133:$HN133&gt;0),1))</f>
        <v>0</v>
      </c>
      <c r="AP133" s="78">
        <f t="array" ref="AP133">SUM(IF(($CJ$89:$HN$89=AP$89)*($CJ133:$HN133&lt;=$CJ$2:$HN$2-1)*($CJ133:$HN133&gt;0),1))</f>
        <v>0</v>
      </c>
      <c r="AQ133" s="78">
        <f t="array" ref="AQ133">SUM(IF(($CJ$89:$HN$89=AQ$89)*($CJ133:$HN133&lt;=$CJ$2:$HN$2-1)*($CJ133:$HN133&gt;0),1))</f>
        <v>0</v>
      </c>
      <c r="AR133" s="78">
        <f t="array" ref="AR133">SUM(IF(($CJ$89:$HN$89=AR$89)*($CJ133:$HN133&lt;=$CJ$2:$HN$2-1)*($CJ133:$HN133&gt;0),1))</f>
        <v>0</v>
      </c>
      <c r="AS133" s="78">
        <f t="array" ref="AS133">SUM(IF(($CJ$89:$HN$89=AS$89)*($CJ133:$HN133&lt;=$CJ$2:$HN$2-1)*($CJ133:$HN133&gt;0),1))</f>
        <v>0</v>
      </c>
      <c r="AT133" s="78">
        <f t="array" ref="AT133">SUM(IF(($CJ$89:$HN$89=AT$89)*($CJ133:$HN133&lt;=$CJ$2:$HN$2-1)*($CJ133:$HN133&gt;0),1))</f>
        <v>0</v>
      </c>
      <c r="AU133" s="78">
        <f t="array" ref="AU133">SUM(IF(($CJ$89:$HN$89=AU$89)*($CJ133:$HN133&lt;=$CJ$2:$HN$2-1)*($CJ133:$HN133&gt;0),1))</f>
        <v>0</v>
      </c>
      <c r="AV133" s="78">
        <f t="array" ref="AV133">SUM(IF(($CJ$89:$HN$89=AV$89)*($CJ133:$HN133&lt;=$CJ$2:$HN$2-1)*($CJ133:$HN133&gt;0),1))</f>
        <v>0</v>
      </c>
      <c r="AW133" s="78">
        <f t="array" ref="AW133">SUM(IF(($CJ$89:$HN$89=AW$89)*($CJ133:$HN133&lt;=$CJ$2:$HN$2-1)*($CJ133:$HN133&gt;0),1))</f>
        <v>0</v>
      </c>
      <c r="AX133" s="78">
        <f t="array" ref="AX133">SUM(IF(($CJ$89:$HN$89=AX$89)*($CJ133:$HN133&lt;=$CJ$2:$HN$2-1)*($CJ133:$HN133&gt;0),1))</f>
        <v>0</v>
      </c>
      <c r="AY133" s="78">
        <f t="array" ref="AY133">SUM(IF(($CJ$89:$HN$89=AY$89)*($CJ133:$HN133&lt;=$CJ$2:$HN$2-1)*($CJ133:$HN133&gt;0),1))</f>
        <v>0</v>
      </c>
      <c r="AZ133" s="78">
        <f t="array" ref="AZ133">SUM(IF(($CJ$89:$HN$89=AZ$89)*($CJ133:$HN133&lt;=$CJ$2:$HN$2-1)*($CJ133:$HN133&gt;0),1))</f>
        <v>0</v>
      </c>
      <c r="BA133" s="78">
        <f t="array" ref="BA133">SUM(IF(($CJ$89:$HN$89=BA$89)*($CJ133:$HN133&lt;=$CJ$2:$HN$2-1)*($CJ133:$HN133&gt;0),1))</f>
        <v>0</v>
      </c>
      <c r="BB133" s="78">
        <f t="array" ref="BB133">SUM(IF(($CJ$89:$HN$89=BB$89)*($CJ133:$HN133&lt;=$CJ$2:$HN$2-1)*($CJ133:$HN133&gt;0),1))</f>
        <v>0</v>
      </c>
      <c r="BC133" s="78">
        <f t="array" ref="BC133">SUM(IF(($CJ$89:$HN$89=BC$89)*($CJ133:$HN133&lt;=$CJ$2:$HN$2-1)*($CJ133:$HN133&gt;0),1))</f>
        <v>0</v>
      </c>
      <c r="BD133" s="78">
        <f t="array" ref="BD133">SUM(IF(($CJ$89:$HN$89=BD$89)*($CJ133:$HN133&lt;=$CJ$2:$HN$2-1)*($CJ133:$HN133&gt;0),1))</f>
        <v>0</v>
      </c>
      <c r="BE133" s="78">
        <f t="array" ref="BE133">SUM(IF(($CJ$89:$HN$89=BE$89)*($CJ133:$HN133&lt;=$CJ$2:$HN$2-1)*($CJ133:$HN133&gt;0),1))</f>
        <v>0</v>
      </c>
      <c r="BF133" s="78">
        <f t="shared" si="138"/>
        <v>0</v>
      </c>
      <c r="BG133" s="78">
        <f t="shared" si="138"/>
        <v>0</v>
      </c>
      <c r="BH133" s="78">
        <f t="shared" si="138"/>
        <v>0</v>
      </c>
      <c r="BI133" s="78">
        <f t="shared" si="138"/>
        <v>0</v>
      </c>
      <c r="BJ133" s="78">
        <f t="shared" si="138"/>
        <v>0</v>
      </c>
      <c r="BK133" s="78">
        <f t="shared" si="138"/>
        <v>0</v>
      </c>
      <c r="BL133" s="78">
        <f t="shared" si="138"/>
        <v>0</v>
      </c>
      <c r="BM133" s="78">
        <f t="shared" si="138"/>
        <v>0</v>
      </c>
      <c r="BN133" s="78">
        <f t="shared" si="138"/>
        <v>0</v>
      </c>
      <c r="BO133" s="78">
        <f t="shared" si="138"/>
        <v>0</v>
      </c>
      <c r="BP133" s="78">
        <f t="shared" si="139"/>
        <v>0</v>
      </c>
      <c r="BQ133" s="78">
        <f t="shared" si="139"/>
        <v>0</v>
      </c>
      <c r="BR133" s="78">
        <f t="shared" si="139"/>
        <v>0</v>
      </c>
      <c r="BS133" s="78">
        <f t="shared" si="139"/>
        <v>0</v>
      </c>
      <c r="BT133" s="78">
        <f t="shared" si="139"/>
        <v>0</v>
      </c>
      <c r="BU133" s="78">
        <f t="shared" si="139"/>
        <v>0</v>
      </c>
      <c r="BV133" s="78">
        <f t="shared" si="139"/>
        <v>0</v>
      </c>
      <c r="BW133" s="78">
        <f t="shared" si="139"/>
        <v>0</v>
      </c>
      <c r="BX133" s="78">
        <f t="shared" si="139"/>
        <v>0</v>
      </c>
      <c r="BY133" s="78">
        <f t="shared" si="139"/>
        <v>0</v>
      </c>
      <c r="BZ133" s="78">
        <f t="shared" si="140"/>
        <v>0</v>
      </c>
      <c r="CA133" s="78">
        <f t="shared" si="140"/>
        <v>0</v>
      </c>
      <c r="CB133" s="78">
        <f t="shared" si="140"/>
        <v>0</v>
      </c>
      <c r="CC133" s="78">
        <f t="shared" si="140"/>
        <v>0</v>
      </c>
      <c r="CD133" s="78">
        <f t="shared" si="140"/>
        <v>0</v>
      </c>
      <c r="CE133" s="78">
        <f t="shared" si="140"/>
        <v>0</v>
      </c>
      <c r="CF133" s="78">
        <f t="shared" si="140"/>
        <v>0</v>
      </c>
      <c r="CG133" s="2"/>
      <c r="CH133" s="2"/>
      <c r="CI133" s="2"/>
      <c r="EU133" s="2"/>
      <c r="EV133" s="2"/>
      <c r="EW133" s="2"/>
      <c r="EX133" s="2"/>
      <c r="EY133" s="2"/>
      <c r="EZ133" s="2"/>
    </row>
    <row r="134" spans="1:156" x14ac:dyDescent="0.25">
      <c r="A134" s="2" t="str">
        <f>IF(CI134="","",IF(CI134&lt;&gt;"NF",CH134&amp;CI134+COUNTIF($C$90:$C133,C134),CH134&amp;CI134&amp;COUNTIF($C$90:$C133,C134)))</f>
        <v/>
      </c>
      <c r="B134" s="2" t="e">
        <f t="array" aca="1" ref="B134" ca="1">INDEX(Spielerliste,MATCH(SMALL(COUNTIF(Spielerliste,"&lt;"&amp;Spielerliste),ROWS(CG$90:CG134)),COUNTIF(Spielerliste,"&lt;"&amp;Spielerliste),0))</f>
        <v>#NUM!</v>
      </c>
      <c r="C134" s="2" t="str">
        <f t="shared" si="135"/>
        <v/>
      </c>
      <c r="D134" s="2">
        <f t="array" ref="D134">SUM(($CJ134:$HN134=$CJ$2:$HN$2-1)*($CJ134:$HN134&gt;0))</f>
        <v>0</v>
      </c>
      <c r="E134" s="2">
        <f t="array" ref="E134">SUM(($CJ134:$HN134&lt;$CJ$2:$HN$2-1)*($CJ134:$HN134&gt;0))</f>
        <v>0</v>
      </c>
      <c r="F134" s="2">
        <f t="array" ref="F134">SUM(($CJ134:$HN134=$CJ$2:$HN$2+1)*($CJ134:$HN134&gt;0))</f>
        <v>0</v>
      </c>
      <c r="G134" s="2">
        <f t="array" ref="G134">SUM(($CJ134:$HN134&gt;$CJ$2:$HN$2+1)*($CJ134:$HN134&gt;0))</f>
        <v>0</v>
      </c>
      <c r="H134" s="2">
        <f t="shared" si="119"/>
        <v>0</v>
      </c>
      <c r="I134" s="2">
        <f t="shared" si="120"/>
        <v>0</v>
      </c>
      <c r="J134" s="2">
        <f t="shared" si="137"/>
        <v>0</v>
      </c>
      <c r="K134" s="2">
        <f t="shared" si="137"/>
        <v>0</v>
      </c>
      <c r="L134" s="2">
        <f t="shared" si="137"/>
        <v>0</v>
      </c>
      <c r="M134" s="2">
        <f t="shared" si="137"/>
        <v>0</v>
      </c>
      <c r="N134" s="2">
        <f t="shared" si="137"/>
        <v>0</v>
      </c>
      <c r="O134" s="2" t="str">
        <f>IF(K134&gt;0,($J134/Parameter!$B$1)-($K134/Parameter!$B$2),"")</f>
        <v/>
      </c>
      <c r="P134" s="2" t="str">
        <f>IF(L134&gt;0,($K134/Parameter!$B$2)-($L134/Parameter!$B$3),"")</f>
        <v/>
      </c>
      <c r="Q134" s="2" t="str">
        <f>IF(M134&gt;0,($L134/Parameter!$B$3)-($M134/Parameter!$B$4),"")</f>
        <v/>
      </c>
      <c r="R134" s="2" t="str">
        <f t="array" ref="R134">IF($J134&gt;0,SUM(($CJ134:$HN134&lt;$CJ$2:$HN$2)*($CJ134:$HN134&gt;0)*($CJ$88:$HN$88="Round 1")),"")</f>
        <v/>
      </c>
      <c r="S134" s="2" t="str">
        <f t="array" ref="S134">IF($J134&gt;0,SUM(($CJ134:$HN134&gt;$CJ$2:$HN$2)*($CJ134:$HN134&gt;0)*($CJ$88:$HN$88="Round 1")),"")</f>
        <v/>
      </c>
      <c r="T134" s="2" t="str">
        <f t="array" ref="T134">IF($K134&gt;0,SUM(($CJ134:$HN134&lt;$CJ$2:$HN$2)*($CJ134:$HN134&gt;0)*($CJ$88:$HN$88="Round 2")),"")</f>
        <v/>
      </c>
      <c r="U134" s="2" t="str">
        <f t="array" ref="U134">IF($K134&gt;0,SUM(($CJ134:$HN134&gt;$CJ$2:$HN$2)*($CJ134:$HN134&gt;0)*($CJ$88:$HN$88="Round 2")),"")</f>
        <v/>
      </c>
      <c r="V134" s="2" t="str">
        <f t="array" ref="V134">IF($L134&gt;0,SUM(($CJ134:$HN134&lt;$CJ$2:$HN$2)*($CJ134:$HN134&gt;0)*($CJ$88:$HN$88="Round 3")),"")</f>
        <v/>
      </c>
      <c r="W134" s="2" t="str">
        <f t="array" ref="W134">IF($L134&gt;0,SUM(($CJ134:$HN134&gt;$CJ$2:$HN$2)*($CJ134:$HN134&gt;0)*($CJ$88:$HN$88="Round 3")),"")</f>
        <v/>
      </c>
      <c r="X134" s="2" t="str">
        <f t="array" ref="X134">IF($M134&gt;0,SUM(($CJ134:$HN134&lt;$CJ$2:$HN$2)*($CJ134:$HN134&gt;0)*($CJ$88:$HN$88="Final")),"")</f>
        <v/>
      </c>
      <c r="Y134" s="2" t="str">
        <f t="array" ref="Y134">IF($M134&gt;0,SUM(($CJ134:$HN134&gt;$CJ$2:$HN$2)*($CJ134:$HN134&gt;0)*($CJ$88:$HN$88="Final")),"")</f>
        <v/>
      </c>
      <c r="Z134" s="2">
        <f t="shared" si="121"/>
        <v>32</v>
      </c>
      <c r="AA134" s="2">
        <f>IF(ISNUMBER($CI134)=TRUE,ROUND((2*Parameter!$B$13)-(SUM($J134:$L134)*Parameter!$B$13/Parameter!$B$12), 3),0)</f>
        <v>0</v>
      </c>
      <c r="AB134" s="2" t="str">
        <f>IF(AND(CG134&lt;&gt;"",CI134&lt;&gt;"NF"),INDEX('Skill-O-Meter'!$A:$A,MATCH(CG134,'Skill-O-Meter'!$C:$C,0)),"")</f>
        <v/>
      </c>
      <c r="AC134" s="2" t="str">
        <f t="shared" si="122"/>
        <v/>
      </c>
      <c r="AD134" s="2">
        <f t="shared" si="136"/>
        <v>10000</v>
      </c>
      <c r="AE134" s="78">
        <f t="array" ref="AE134">SUM(IF(($CJ$89:$HN$89=AE$89)*($CJ134:$HN134&lt;=$CJ$2:$HN$2-1)*($CJ134:$HN134&gt;0),1))</f>
        <v>0</v>
      </c>
      <c r="AF134" s="78">
        <f t="array" ref="AF134">SUM(IF(($CJ$89:$HN$89=AF$89)*($CJ134:$HN134&lt;=$CJ$2:$HN$2-1)*($CJ134:$HN134&gt;0),1))</f>
        <v>0</v>
      </c>
      <c r="AG134" s="78">
        <f t="array" ref="AG134">SUM(IF(($CJ$89:$HN$89=AG$89)*($CJ134:$HN134&lt;=$CJ$2:$HN$2-1)*($CJ134:$HN134&gt;0),1))</f>
        <v>0</v>
      </c>
      <c r="AH134" s="78">
        <f t="array" ref="AH134">SUM(IF(($CJ$89:$HN$89=AH$89)*($CJ134:$HN134&lt;=$CJ$2:$HN$2-1)*($CJ134:$HN134&gt;0),1))</f>
        <v>0</v>
      </c>
      <c r="AI134" s="78">
        <f t="array" ref="AI134">SUM(IF(($CJ$89:$HN$89=AI$89)*($CJ134:$HN134&lt;=$CJ$2:$HN$2-1)*($CJ134:$HN134&gt;0),1))</f>
        <v>0</v>
      </c>
      <c r="AJ134" s="78">
        <f t="array" ref="AJ134">SUM(IF(($CJ$89:$HN$89=AJ$89)*($CJ134:$HN134&lt;=$CJ$2:$HN$2-1)*($CJ134:$HN134&gt;0),1))</f>
        <v>0</v>
      </c>
      <c r="AK134" s="78">
        <f t="array" ref="AK134">SUM(IF(($CJ$89:$HN$89=AK$89)*($CJ134:$HN134&lt;=$CJ$2:$HN$2-1)*($CJ134:$HN134&gt;0),1))</f>
        <v>0</v>
      </c>
      <c r="AL134" s="78">
        <f t="array" ref="AL134">SUM(IF(($CJ$89:$HN$89=AL$89)*($CJ134:$HN134&lt;=$CJ$2:$HN$2-1)*($CJ134:$HN134&gt;0),1))</f>
        <v>0</v>
      </c>
      <c r="AM134" s="78">
        <f t="array" ref="AM134">SUM(IF(($CJ$89:$HN$89=AM$89)*($CJ134:$HN134&lt;=$CJ$2:$HN$2-1)*($CJ134:$HN134&gt;0),1))</f>
        <v>0</v>
      </c>
      <c r="AN134" s="78">
        <f t="array" ref="AN134">SUM(IF(($CJ$89:$HN$89=AN$89)*($CJ134:$HN134&lt;=$CJ$2:$HN$2-1)*($CJ134:$HN134&gt;0),1))</f>
        <v>0</v>
      </c>
      <c r="AO134" s="78">
        <f t="array" ref="AO134">SUM(IF(($CJ$89:$HN$89=AO$89)*($CJ134:$HN134&lt;=$CJ$2:$HN$2-1)*($CJ134:$HN134&gt;0),1))</f>
        <v>0</v>
      </c>
      <c r="AP134" s="78">
        <f t="array" ref="AP134">SUM(IF(($CJ$89:$HN$89=AP$89)*($CJ134:$HN134&lt;=$CJ$2:$HN$2-1)*($CJ134:$HN134&gt;0),1))</f>
        <v>0</v>
      </c>
      <c r="AQ134" s="78">
        <f t="array" ref="AQ134">SUM(IF(($CJ$89:$HN$89=AQ$89)*($CJ134:$HN134&lt;=$CJ$2:$HN$2-1)*($CJ134:$HN134&gt;0),1))</f>
        <v>0</v>
      </c>
      <c r="AR134" s="78">
        <f t="array" ref="AR134">SUM(IF(($CJ$89:$HN$89=AR$89)*($CJ134:$HN134&lt;=$CJ$2:$HN$2-1)*($CJ134:$HN134&gt;0),1))</f>
        <v>0</v>
      </c>
      <c r="AS134" s="78">
        <f t="array" ref="AS134">SUM(IF(($CJ$89:$HN$89=AS$89)*($CJ134:$HN134&lt;=$CJ$2:$HN$2-1)*($CJ134:$HN134&gt;0),1))</f>
        <v>0</v>
      </c>
      <c r="AT134" s="78">
        <f t="array" ref="AT134">SUM(IF(($CJ$89:$HN$89=AT$89)*($CJ134:$HN134&lt;=$CJ$2:$HN$2-1)*($CJ134:$HN134&gt;0),1))</f>
        <v>0</v>
      </c>
      <c r="AU134" s="78">
        <f t="array" ref="AU134">SUM(IF(($CJ$89:$HN$89=AU$89)*($CJ134:$HN134&lt;=$CJ$2:$HN$2-1)*($CJ134:$HN134&gt;0),1))</f>
        <v>0</v>
      </c>
      <c r="AV134" s="78">
        <f t="array" ref="AV134">SUM(IF(($CJ$89:$HN$89=AV$89)*($CJ134:$HN134&lt;=$CJ$2:$HN$2-1)*($CJ134:$HN134&gt;0),1))</f>
        <v>0</v>
      </c>
      <c r="AW134" s="78">
        <f t="array" ref="AW134">SUM(IF(($CJ$89:$HN$89=AW$89)*($CJ134:$HN134&lt;=$CJ$2:$HN$2-1)*($CJ134:$HN134&gt;0),1))</f>
        <v>0</v>
      </c>
      <c r="AX134" s="78">
        <f t="array" ref="AX134">SUM(IF(($CJ$89:$HN$89=AX$89)*($CJ134:$HN134&lt;=$CJ$2:$HN$2-1)*($CJ134:$HN134&gt;0),1))</f>
        <v>0</v>
      </c>
      <c r="AY134" s="78">
        <f t="array" ref="AY134">SUM(IF(($CJ$89:$HN$89=AY$89)*($CJ134:$HN134&lt;=$CJ$2:$HN$2-1)*($CJ134:$HN134&gt;0),1))</f>
        <v>0</v>
      </c>
      <c r="AZ134" s="78">
        <f t="array" ref="AZ134">SUM(IF(($CJ$89:$HN$89=AZ$89)*($CJ134:$HN134&lt;=$CJ$2:$HN$2-1)*($CJ134:$HN134&gt;0),1))</f>
        <v>0</v>
      </c>
      <c r="BA134" s="78">
        <f t="array" ref="BA134">SUM(IF(($CJ$89:$HN$89=BA$89)*($CJ134:$HN134&lt;=$CJ$2:$HN$2-1)*($CJ134:$HN134&gt;0),1))</f>
        <v>0</v>
      </c>
      <c r="BB134" s="78">
        <f t="array" ref="BB134">SUM(IF(($CJ$89:$HN$89=BB$89)*($CJ134:$HN134&lt;=$CJ$2:$HN$2-1)*($CJ134:$HN134&gt;0),1))</f>
        <v>0</v>
      </c>
      <c r="BC134" s="78">
        <f t="array" ref="BC134">SUM(IF(($CJ$89:$HN$89=BC$89)*($CJ134:$HN134&lt;=$CJ$2:$HN$2-1)*($CJ134:$HN134&gt;0),1))</f>
        <v>0</v>
      </c>
      <c r="BD134" s="78">
        <f t="array" ref="BD134">SUM(IF(($CJ$89:$HN$89=BD$89)*($CJ134:$HN134&lt;=$CJ$2:$HN$2-1)*($CJ134:$HN134&gt;0),1))</f>
        <v>0</v>
      </c>
      <c r="BE134" s="78">
        <f t="array" ref="BE134">SUM(IF(($CJ$89:$HN$89=BE$89)*($CJ134:$HN134&lt;=$CJ$2:$HN$2-1)*($CJ134:$HN134&gt;0),1))</f>
        <v>0</v>
      </c>
      <c r="BF134" s="78">
        <f t="shared" si="138"/>
        <v>0</v>
      </c>
      <c r="BG134" s="78">
        <f t="shared" si="138"/>
        <v>0</v>
      </c>
      <c r="BH134" s="78">
        <f t="shared" si="138"/>
        <v>0</v>
      </c>
      <c r="BI134" s="78">
        <f t="shared" si="138"/>
        <v>0</v>
      </c>
      <c r="BJ134" s="78">
        <f t="shared" si="138"/>
        <v>0</v>
      </c>
      <c r="BK134" s="78">
        <f t="shared" si="138"/>
        <v>0</v>
      </c>
      <c r="BL134" s="78">
        <f t="shared" si="138"/>
        <v>0</v>
      </c>
      <c r="BM134" s="78">
        <f t="shared" si="138"/>
        <v>0</v>
      </c>
      <c r="BN134" s="78">
        <f t="shared" si="138"/>
        <v>0</v>
      </c>
      <c r="BO134" s="78">
        <f t="shared" si="138"/>
        <v>0</v>
      </c>
      <c r="BP134" s="78">
        <f t="shared" si="139"/>
        <v>0</v>
      </c>
      <c r="BQ134" s="78">
        <f t="shared" si="139"/>
        <v>0</v>
      </c>
      <c r="BR134" s="78">
        <f t="shared" si="139"/>
        <v>0</v>
      </c>
      <c r="BS134" s="78">
        <f t="shared" si="139"/>
        <v>0</v>
      </c>
      <c r="BT134" s="78">
        <f t="shared" si="139"/>
        <v>0</v>
      </c>
      <c r="BU134" s="78">
        <f t="shared" si="139"/>
        <v>0</v>
      </c>
      <c r="BV134" s="78">
        <f t="shared" si="139"/>
        <v>0</v>
      </c>
      <c r="BW134" s="78">
        <f t="shared" si="139"/>
        <v>0</v>
      </c>
      <c r="BX134" s="78">
        <f t="shared" si="139"/>
        <v>0</v>
      </c>
      <c r="BY134" s="78">
        <f t="shared" si="139"/>
        <v>0</v>
      </c>
      <c r="BZ134" s="78">
        <f t="shared" si="140"/>
        <v>0</v>
      </c>
      <c r="CA134" s="78">
        <f t="shared" si="140"/>
        <v>0</v>
      </c>
      <c r="CB134" s="78">
        <f t="shared" si="140"/>
        <v>0</v>
      </c>
      <c r="CC134" s="78">
        <f t="shared" si="140"/>
        <v>0</v>
      </c>
      <c r="CD134" s="78">
        <f t="shared" si="140"/>
        <v>0</v>
      </c>
      <c r="CE134" s="78">
        <f t="shared" si="140"/>
        <v>0</v>
      </c>
      <c r="CF134" s="78">
        <f t="shared" si="140"/>
        <v>0</v>
      </c>
      <c r="CG134" s="2"/>
      <c r="CH134" s="2"/>
      <c r="CI134" s="2"/>
      <c r="EU134" s="2"/>
      <c r="EV134" s="2"/>
      <c r="EW134" s="2"/>
      <c r="EX134" s="2"/>
      <c r="EY134" s="2"/>
      <c r="EZ134" s="2"/>
    </row>
    <row r="135" spans="1:156" x14ac:dyDescent="0.25">
      <c r="A135" s="2" t="str">
        <f>IF(CI135="","",IF(CI135&lt;&gt;"NF",CH135&amp;CI135+COUNTIF($C$90:$C134,C135),CH135&amp;CI135&amp;COUNTIF($C$90:$C134,C135)))</f>
        <v/>
      </c>
      <c r="B135" s="2" t="e">
        <f t="array" aca="1" ref="B135" ca="1">INDEX(Spielerliste,MATCH(SMALL(COUNTIF(Spielerliste,"&lt;"&amp;Spielerliste),ROWS(CG$90:CG135)),COUNTIF(Spielerliste,"&lt;"&amp;Spielerliste),0))</f>
        <v>#NUM!</v>
      </c>
      <c r="C135" s="2" t="str">
        <f t="shared" si="135"/>
        <v/>
      </c>
      <c r="D135" s="2">
        <f t="array" ref="D135">SUM(($CJ135:$HN135=$CJ$2:$HN$2-1)*($CJ135:$HN135&gt;0))</f>
        <v>0</v>
      </c>
      <c r="E135" s="2">
        <f t="array" ref="E135">SUM(($CJ135:$HN135&lt;$CJ$2:$HN$2-1)*($CJ135:$HN135&gt;0))</f>
        <v>0</v>
      </c>
      <c r="F135" s="2">
        <f t="array" ref="F135">SUM(($CJ135:$HN135=$CJ$2:$HN$2+1)*($CJ135:$HN135&gt;0))</f>
        <v>0</v>
      </c>
      <c r="G135" s="2">
        <f t="array" ref="G135">SUM(($CJ135:$HN135&gt;$CJ$2:$HN$2+1)*($CJ135:$HN135&gt;0))</f>
        <v>0</v>
      </c>
      <c r="H135" s="2">
        <f t="shared" si="119"/>
        <v>0</v>
      </c>
      <c r="I135" s="2">
        <f t="shared" si="120"/>
        <v>0</v>
      </c>
      <c r="J135" s="2">
        <f t="shared" si="137"/>
        <v>0</v>
      </c>
      <c r="K135" s="2">
        <f t="shared" si="137"/>
        <v>0</v>
      </c>
      <c r="L135" s="2">
        <f t="shared" si="137"/>
        <v>0</v>
      </c>
      <c r="M135" s="2">
        <f t="shared" si="137"/>
        <v>0</v>
      </c>
      <c r="N135" s="2">
        <f t="shared" si="137"/>
        <v>0</v>
      </c>
      <c r="O135" s="2" t="str">
        <f>IF(K135&gt;0,($J135/Parameter!$B$1)-($K135/Parameter!$B$2),"")</f>
        <v/>
      </c>
      <c r="P135" s="2" t="str">
        <f>IF(L135&gt;0,($K135/Parameter!$B$2)-($L135/Parameter!$B$3),"")</f>
        <v/>
      </c>
      <c r="Q135" s="2" t="str">
        <f>IF(M135&gt;0,($L135/Parameter!$B$3)-($M135/Parameter!$B$4),"")</f>
        <v/>
      </c>
      <c r="R135" s="2" t="str">
        <f t="array" ref="R135">IF($J135&gt;0,SUM(($CJ135:$HN135&lt;$CJ$2:$HN$2)*($CJ135:$HN135&gt;0)*($CJ$88:$HN$88="Round 1")),"")</f>
        <v/>
      </c>
      <c r="S135" s="2" t="str">
        <f t="array" ref="S135">IF($J135&gt;0,SUM(($CJ135:$HN135&gt;$CJ$2:$HN$2)*($CJ135:$HN135&gt;0)*($CJ$88:$HN$88="Round 1")),"")</f>
        <v/>
      </c>
      <c r="T135" s="2" t="str">
        <f t="array" ref="T135">IF($K135&gt;0,SUM(($CJ135:$HN135&lt;$CJ$2:$HN$2)*($CJ135:$HN135&gt;0)*($CJ$88:$HN$88="Round 2")),"")</f>
        <v/>
      </c>
      <c r="U135" s="2" t="str">
        <f t="array" ref="U135">IF($K135&gt;0,SUM(($CJ135:$HN135&gt;$CJ$2:$HN$2)*($CJ135:$HN135&gt;0)*($CJ$88:$HN$88="Round 2")),"")</f>
        <v/>
      </c>
      <c r="V135" s="2" t="str">
        <f t="array" ref="V135">IF($L135&gt;0,SUM(($CJ135:$HN135&lt;$CJ$2:$HN$2)*($CJ135:$HN135&gt;0)*($CJ$88:$HN$88="Round 3")),"")</f>
        <v/>
      </c>
      <c r="W135" s="2" t="str">
        <f t="array" ref="W135">IF($L135&gt;0,SUM(($CJ135:$HN135&gt;$CJ$2:$HN$2)*($CJ135:$HN135&gt;0)*($CJ$88:$HN$88="Round 3")),"")</f>
        <v/>
      </c>
      <c r="X135" s="2" t="str">
        <f t="array" ref="X135">IF($M135&gt;0,SUM(($CJ135:$HN135&lt;$CJ$2:$HN$2)*($CJ135:$HN135&gt;0)*($CJ$88:$HN$88="Final")),"")</f>
        <v/>
      </c>
      <c r="Y135" s="2" t="str">
        <f t="array" ref="Y135">IF($M135&gt;0,SUM(($CJ135:$HN135&gt;$CJ$2:$HN$2)*($CJ135:$HN135&gt;0)*($CJ$88:$HN$88="Final")),"")</f>
        <v/>
      </c>
      <c r="Z135" s="2">
        <f t="shared" si="121"/>
        <v>32</v>
      </c>
      <c r="AA135" s="2">
        <f>IF(ISNUMBER($CI135)=TRUE,ROUND((2*Parameter!$B$13)-(SUM($J135:$L135)*Parameter!$B$13/Parameter!$B$12), 3),0)</f>
        <v>0</v>
      </c>
      <c r="AB135" s="2" t="str">
        <f>IF(AND(CG135&lt;&gt;"",CI135&lt;&gt;"NF"),INDEX('Skill-O-Meter'!$A:$A,MATCH(CG135,'Skill-O-Meter'!$C:$C,0)),"")</f>
        <v/>
      </c>
      <c r="AC135" s="2" t="str">
        <f t="shared" si="122"/>
        <v/>
      </c>
      <c r="AD135" s="2">
        <f t="shared" si="136"/>
        <v>10000</v>
      </c>
      <c r="AE135" s="78">
        <f t="array" ref="AE135">SUM(IF(($CJ$89:$HN$89=AE$89)*($CJ135:$HN135&lt;=$CJ$2:$HN$2-1)*($CJ135:$HN135&gt;0),1))</f>
        <v>0</v>
      </c>
      <c r="AF135" s="78">
        <f t="array" ref="AF135">SUM(IF(($CJ$89:$HN$89=AF$89)*($CJ135:$HN135&lt;=$CJ$2:$HN$2-1)*($CJ135:$HN135&gt;0),1))</f>
        <v>0</v>
      </c>
      <c r="AG135" s="78">
        <f t="array" ref="AG135">SUM(IF(($CJ$89:$HN$89=AG$89)*($CJ135:$HN135&lt;=$CJ$2:$HN$2-1)*($CJ135:$HN135&gt;0),1))</f>
        <v>0</v>
      </c>
      <c r="AH135" s="78">
        <f t="array" ref="AH135">SUM(IF(($CJ$89:$HN$89=AH$89)*($CJ135:$HN135&lt;=$CJ$2:$HN$2-1)*($CJ135:$HN135&gt;0),1))</f>
        <v>0</v>
      </c>
      <c r="AI135" s="78">
        <f t="array" ref="AI135">SUM(IF(($CJ$89:$HN$89=AI$89)*($CJ135:$HN135&lt;=$CJ$2:$HN$2-1)*($CJ135:$HN135&gt;0),1))</f>
        <v>0</v>
      </c>
      <c r="AJ135" s="78">
        <f t="array" ref="AJ135">SUM(IF(($CJ$89:$HN$89=AJ$89)*($CJ135:$HN135&lt;=$CJ$2:$HN$2-1)*($CJ135:$HN135&gt;0),1))</f>
        <v>0</v>
      </c>
      <c r="AK135" s="78">
        <f t="array" ref="AK135">SUM(IF(($CJ$89:$HN$89=AK$89)*($CJ135:$HN135&lt;=$CJ$2:$HN$2-1)*($CJ135:$HN135&gt;0),1))</f>
        <v>0</v>
      </c>
      <c r="AL135" s="78">
        <f t="array" ref="AL135">SUM(IF(($CJ$89:$HN$89=AL$89)*($CJ135:$HN135&lt;=$CJ$2:$HN$2-1)*($CJ135:$HN135&gt;0),1))</f>
        <v>0</v>
      </c>
      <c r="AM135" s="78">
        <f t="array" ref="AM135">SUM(IF(($CJ$89:$HN$89=AM$89)*($CJ135:$HN135&lt;=$CJ$2:$HN$2-1)*($CJ135:$HN135&gt;0),1))</f>
        <v>0</v>
      </c>
      <c r="AN135" s="78">
        <f t="array" ref="AN135">SUM(IF(($CJ$89:$HN$89=AN$89)*($CJ135:$HN135&lt;=$CJ$2:$HN$2-1)*($CJ135:$HN135&gt;0),1))</f>
        <v>0</v>
      </c>
      <c r="AO135" s="78">
        <f t="array" ref="AO135">SUM(IF(($CJ$89:$HN$89=AO$89)*($CJ135:$HN135&lt;=$CJ$2:$HN$2-1)*($CJ135:$HN135&gt;0),1))</f>
        <v>0</v>
      </c>
      <c r="AP135" s="78">
        <f t="array" ref="AP135">SUM(IF(($CJ$89:$HN$89=AP$89)*($CJ135:$HN135&lt;=$CJ$2:$HN$2-1)*($CJ135:$HN135&gt;0),1))</f>
        <v>0</v>
      </c>
      <c r="AQ135" s="78">
        <f t="array" ref="AQ135">SUM(IF(($CJ$89:$HN$89=AQ$89)*($CJ135:$HN135&lt;=$CJ$2:$HN$2-1)*($CJ135:$HN135&gt;0),1))</f>
        <v>0</v>
      </c>
      <c r="AR135" s="78">
        <f t="array" ref="AR135">SUM(IF(($CJ$89:$HN$89=AR$89)*($CJ135:$HN135&lt;=$CJ$2:$HN$2-1)*($CJ135:$HN135&gt;0),1))</f>
        <v>0</v>
      </c>
      <c r="AS135" s="78">
        <f t="array" ref="AS135">SUM(IF(($CJ$89:$HN$89=AS$89)*($CJ135:$HN135&lt;=$CJ$2:$HN$2-1)*($CJ135:$HN135&gt;0),1))</f>
        <v>0</v>
      </c>
      <c r="AT135" s="78">
        <f t="array" ref="AT135">SUM(IF(($CJ$89:$HN$89=AT$89)*($CJ135:$HN135&lt;=$CJ$2:$HN$2-1)*($CJ135:$HN135&gt;0),1))</f>
        <v>0</v>
      </c>
      <c r="AU135" s="78">
        <f t="array" ref="AU135">SUM(IF(($CJ$89:$HN$89=AU$89)*($CJ135:$HN135&lt;=$CJ$2:$HN$2-1)*($CJ135:$HN135&gt;0),1))</f>
        <v>0</v>
      </c>
      <c r="AV135" s="78">
        <f t="array" ref="AV135">SUM(IF(($CJ$89:$HN$89=AV$89)*($CJ135:$HN135&lt;=$CJ$2:$HN$2-1)*($CJ135:$HN135&gt;0),1))</f>
        <v>0</v>
      </c>
      <c r="AW135" s="78">
        <f t="array" ref="AW135">SUM(IF(($CJ$89:$HN$89=AW$89)*($CJ135:$HN135&lt;=$CJ$2:$HN$2-1)*($CJ135:$HN135&gt;0),1))</f>
        <v>0</v>
      </c>
      <c r="AX135" s="78">
        <f t="array" ref="AX135">SUM(IF(($CJ$89:$HN$89=AX$89)*($CJ135:$HN135&lt;=$CJ$2:$HN$2-1)*($CJ135:$HN135&gt;0),1))</f>
        <v>0</v>
      </c>
      <c r="AY135" s="78">
        <f t="array" ref="AY135">SUM(IF(($CJ$89:$HN$89=AY$89)*($CJ135:$HN135&lt;=$CJ$2:$HN$2-1)*($CJ135:$HN135&gt;0),1))</f>
        <v>0</v>
      </c>
      <c r="AZ135" s="78">
        <f t="array" ref="AZ135">SUM(IF(($CJ$89:$HN$89=AZ$89)*($CJ135:$HN135&lt;=$CJ$2:$HN$2-1)*($CJ135:$HN135&gt;0),1))</f>
        <v>0</v>
      </c>
      <c r="BA135" s="78">
        <f t="array" ref="BA135">SUM(IF(($CJ$89:$HN$89=BA$89)*($CJ135:$HN135&lt;=$CJ$2:$HN$2-1)*($CJ135:$HN135&gt;0),1))</f>
        <v>0</v>
      </c>
      <c r="BB135" s="78">
        <f t="array" ref="BB135">SUM(IF(($CJ$89:$HN$89=BB$89)*($CJ135:$HN135&lt;=$CJ$2:$HN$2-1)*($CJ135:$HN135&gt;0),1))</f>
        <v>0</v>
      </c>
      <c r="BC135" s="78">
        <f t="array" ref="BC135">SUM(IF(($CJ$89:$HN$89=BC$89)*($CJ135:$HN135&lt;=$CJ$2:$HN$2-1)*($CJ135:$HN135&gt;0),1))</f>
        <v>0</v>
      </c>
      <c r="BD135" s="78">
        <f t="array" ref="BD135">SUM(IF(($CJ$89:$HN$89=BD$89)*($CJ135:$HN135&lt;=$CJ$2:$HN$2-1)*($CJ135:$HN135&gt;0),1))</f>
        <v>0</v>
      </c>
      <c r="BE135" s="78">
        <f t="array" ref="BE135">SUM(IF(($CJ$89:$HN$89=BE$89)*($CJ135:$HN135&lt;=$CJ$2:$HN$2-1)*($CJ135:$HN135&gt;0),1))</f>
        <v>0</v>
      </c>
      <c r="BF135" s="78">
        <f t="shared" si="138"/>
        <v>0</v>
      </c>
      <c r="BG135" s="78">
        <f t="shared" si="138"/>
        <v>0</v>
      </c>
      <c r="BH135" s="78">
        <f t="shared" si="138"/>
        <v>0</v>
      </c>
      <c r="BI135" s="78">
        <f t="shared" si="138"/>
        <v>0</v>
      </c>
      <c r="BJ135" s="78">
        <f t="shared" si="138"/>
        <v>0</v>
      </c>
      <c r="BK135" s="78">
        <f t="shared" si="138"/>
        <v>0</v>
      </c>
      <c r="BL135" s="78">
        <f t="shared" si="138"/>
        <v>0</v>
      </c>
      <c r="BM135" s="78">
        <f t="shared" si="138"/>
        <v>0</v>
      </c>
      <c r="BN135" s="78">
        <f t="shared" si="138"/>
        <v>0</v>
      </c>
      <c r="BO135" s="78">
        <f t="shared" si="138"/>
        <v>0</v>
      </c>
      <c r="BP135" s="78">
        <f t="shared" si="139"/>
        <v>0</v>
      </c>
      <c r="BQ135" s="78">
        <f t="shared" si="139"/>
        <v>0</v>
      </c>
      <c r="BR135" s="78">
        <f t="shared" si="139"/>
        <v>0</v>
      </c>
      <c r="BS135" s="78">
        <f t="shared" si="139"/>
        <v>0</v>
      </c>
      <c r="BT135" s="78">
        <f t="shared" si="139"/>
        <v>0</v>
      </c>
      <c r="BU135" s="78">
        <f t="shared" si="139"/>
        <v>0</v>
      </c>
      <c r="BV135" s="78">
        <f t="shared" si="139"/>
        <v>0</v>
      </c>
      <c r="BW135" s="78">
        <f t="shared" si="139"/>
        <v>0</v>
      </c>
      <c r="BX135" s="78">
        <f t="shared" si="139"/>
        <v>0</v>
      </c>
      <c r="BY135" s="78">
        <f t="shared" si="139"/>
        <v>0</v>
      </c>
      <c r="BZ135" s="78">
        <f t="shared" si="140"/>
        <v>0</v>
      </c>
      <c r="CA135" s="78">
        <f t="shared" si="140"/>
        <v>0</v>
      </c>
      <c r="CB135" s="78">
        <f t="shared" si="140"/>
        <v>0</v>
      </c>
      <c r="CC135" s="78">
        <f t="shared" si="140"/>
        <v>0</v>
      </c>
      <c r="CD135" s="78">
        <f t="shared" si="140"/>
        <v>0</v>
      </c>
      <c r="CE135" s="78">
        <f t="shared" si="140"/>
        <v>0</v>
      </c>
      <c r="CF135" s="78">
        <f t="shared" si="140"/>
        <v>0</v>
      </c>
      <c r="CG135" s="2"/>
      <c r="CH135" s="2"/>
      <c r="CI135" s="2"/>
      <c r="EU135" s="2"/>
      <c r="EV135" s="2"/>
      <c r="EW135" s="2"/>
      <c r="EX135" s="2"/>
      <c r="EY135" s="2"/>
      <c r="EZ135" s="2"/>
    </row>
    <row r="136" spans="1:156" x14ac:dyDescent="0.25">
      <c r="A136" s="2" t="str">
        <f>IF(CI136="","",IF(CI136&lt;&gt;"NF",CH136&amp;CI136+COUNTIF($C$90:$C135,C136),CH136&amp;CI136&amp;COUNTIF($C$90:$C135,C136)))</f>
        <v/>
      </c>
      <c r="B136" s="2" t="e">
        <f t="array" aca="1" ref="B136" ca="1">INDEX(Spielerliste,MATCH(SMALL(COUNTIF(Spielerliste,"&lt;"&amp;Spielerliste),ROWS(CG$90:CG136)),COUNTIF(Spielerliste,"&lt;"&amp;Spielerliste),0))</f>
        <v>#NUM!</v>
      </c>
      <c r="C136" s="2" t="str">
        <f t="shared" si="135"/>
        <v/>
      </c>
      <c r="D136" s="2">
        <f t="array" ref="D136">SUM(($CJ136:$HN136=$CJ$2:$HN$2-1)*($CJ136:$HN136&gt;0))</f>
        <v>0</v>
      </c>
      <c r="E136" s="2">
        <f t="array" ref="E136">SUM(($CJ136:$HN136&lt;$CJ$2:$HN$2-1)*($CJ136:$HN136&gt;0))</f>
        <v>0</v>
      </c>
      <c r="F136" s="2">
        <f t="array" ref="F136">SUM(($CJ136:$HN136=$CJ$2:$HN$2+1)*($CJ136:$HN136&gt;0))</f>
        <v>0</v>
      </c>
      <c r="G136" s="2">
        <f t="array" ref="G136">SUM(($CJ136:$HN136&gt;$CJ$2:$HN$2+1)*($CJ136:$HN136&gt;0))</f>
        <v>0</v>
      </c>
      <c r="H136" s="2">
        <f t="shared" si="119"/>
        <v>0</v>
      </c>
      <c r="I136" s="2">
        <f t="shared" si="120"/>
        <v>0</v>
      </c>
      <c r="J136" s="2">
        <f t="shared" si="137"/>
        <v>0</v>
      </c>
      <c r="K136" s="2">
        <f t="shared" si="137"/>
        <v>0</v>
      </c>
      <c r="L136" s="2">
        <f t="shared" si="137"/>
        <v>0</v>
      </c>
      <c r="M136" s="2">
        <f t="shared" si="137"/>
        <v>0</v>
      </c>
      <c r="N136" s="2">
        <f t="shared" si="137"/>
        <v>0</v>
      </c>
      <c r="O136" s="2" t="str">
        <f>IF(K136&gt;0,($J136/Parameter!$B$1)-($K136/Parameter!$B$2),"")</f>
        <v/>
      </c>
      <c r="P136" s="2" t="str">
        <f>IF(L136&gt;0,($K136/Parameter!$B$2)-($L136/Parameter!$B$3),"")</f>
        <v/>
      </c>
      <c r="Q136" s="2" t="str">
        <f>IF(M136&gt;0,($L136/Parameter!$B$3)-($M136/Parameter!$B$4),"")</f>
        <v/>
      </c>
      <c r="R136" s="2" t="str">
        <f t="array" ref="R136">IF($J136&gt;0,SUM(($CJ136:$HN136&lt;$CJ$2:$HN$2)*($CJ136:$HN136&gt;0)*($CJ$88:$HN$88="Round 1")),"")</f>
        <v/>
      </c>
      <c r="S136" s="2" t="str">
        <f t="array" ref="S136">IF($J136&gt;0,SUM(($CJ136:$HN136&gt;$CJ$2:$HN$2)*($CJ136:$HN136&gt;0)*($CJ$88:$HN$88="Round 1")),"")</f>
        <v/>
      </c>
      <c r="T136" s="2" t="str">
        <f t="array" ref="T136">IF($K136&gt;0,SUM(($CJ136:$HN136&lt;$CJ$2:$HN$2)*($CJ136:$HN136&gt;0)*($CJ$88:$HN$88="Round 2")),"")</f>
        <v/>
      </c>
      <c r="U136" s="2" t="str">
        <f t="array" ref="U136">IF($K136&gt;0,SUM(($CJ136:$HN136&gt;$CJ$2:$HN$2)*($CJ136:$HN136&gt;0)*($CJ$88:$HN$88="Round 2")),"")</f>
        <v/>
      </c>
      <c r="V136" s="2" t="str">
        <f t="array" ref="V136">IF($L136&gt;0,SUM(($CJ136:$HN136&lt;$CJ$2:$HN$2)*($CJ136:$HN136&gt;0)*($CJ$88:$HN$88="Round 3")),"")</f>
        <v/>
      </c>
      <c r="W136" s="2" t="str">
        <f t="array" ref="W136">IF($L136&gt;0,SUM(($CJ136:$HN136&gt;$CJ$2:$HN$2)*($CJ136:$HN136&gt;0)*($CJ$88:$HN$88="Round 3")),"")</f>
        <v/>
      </c>
      <c r="X136" s="2" t="str">
        <f t="array" ref="X136">IF($M136&gt;0,SUM(($CJ136:$HN136&lt;$CJ$2:$HN$2)*($CJ136:$HN136&gt;0)*($CJ$88:$HN$88="Final")),"")</f>
        <v/>
      </c>
      <c r="Y136" s="2" t="str">
        <f t="array" ref="Y136">IF($M136&gt;0,SUM(($CJ136:$HN136&gt;$CJ$2:$HN$2)*($CJ136:$HN136&gt;0)*($CJ$88:$HN$88="Final")),"")</f>
        <v/>
      </c>
      <c r="Z136" s="2">
        <f t="shared" si="121"/>
        <v>32</v>
      </c>
      <c r="AA136" s="2">
        <f>IF(ISNUMBER($CI136)=TRUE,ROUND((2*Parameter!$B$13)-(SUM($J136:$L136)*Parameter!$B$13/Parameter!$B$12), 3),0)</f>
        <v>0</v>
      </c>
      <c r="AB136" s="2" t="str">
        <f>IF(AND(CG136&lt;&gt;"",CI136&lt;&gt;"NF"),INDEX('Skill-O-Meter'!$A:$A,MATCH(CG136,'Skill-O-Meter'!$C:$C,0)),"")</f>
        <v/>
      </c>
      <c r="AC136" s="2" t="str">
        <f t="shared" si="122"/>
        <v/>
      </c>
      <c r="AD136" s="2">
        <f t="shared" si="136"/>
        <v>10000</v>
      </c>
      <c r="AE136" s="78">
        <f t="array" ref="AE136">SUM(IF(($CJ$89:$HN$89=AE$89)*($CJ136:$HN136&lt;=$CJ$2:$HN$2-1)*($CJ136:$HN136&gt;0),1))</f>
        <v>0</v>
      </c>
      <c r="AF136" s="78">
        <f t="array" ref="AF136">SUM(IF(($CJ$89:$HN$89=AF$89)*($CJ136:$HN136&lt;=$CJ$2:$HN$2-1)*($CJ136:$HN136&gt;0),1))</f>
        <v>0</v>
      </c>
      <c r="AG136" s="78">
        <f t="array" ref="AG136">SUM(IF(($CJ$89:$HN$89=AG$89)*($CJ136:$HN136&lt;=$CJ$2:$HN$2-1)*($CJ136:$HN136&gt;0),1))</f>
        <v>0</v>
      </c>
      <c r="AH136" s="78">
        <f t="array" ref="AH136">SUM(IF(($CJ$89:$HN$89=AH$89)*($CJ136:$HN136&lt;=$CJ$2:$HN$2-1)*($CJ136:$HN136&gt;0),1))</f>
        <v>0</v>
      </c>
      <c r="AI136" s="78">
        <f t="array" ref="AI136">SUM(IF(($CJ$89:$HN$89=AI$89)*($CJ136:$HN136&lt;=$CJ$2:$HN$2-1)*($CJ136:$HN136&gt;0),1))</f>
        <v>0</v>
      </c>
      <c r="AJ136" s="78">
        <f t="array" ref="AJ136">SUM(IF(($CJ$89:$HN$89=AJ$89)*($CJ136:$HN136&lt;=$CJ$2:$HN$2-1)*($CJ136:$HN136&gt;0),1))</f>
        <v>0</v>
      </c>
      <c r="AK136" s="78">
        <f t="array" ref="AK136">SUM(IF(($CJ$89:$HN$89=AK$89)*($CJ136:$HN136&lt;=$CJ$2:$HN$2-1)*($CJ136:$HN136&gt;0),1))</f>
        <v>0</v>
      </c>
      <c r="AL136" s="78">
        <f t="array" ref="AL136">SUM(IF(($CJ$89:$HN$89=AL$89)*($CJ136:$HN136&lt;=$CJ$2:$HN$2-1)*($CJ136:$HN136&gt;0),1))</f>
        <v>0</v>
      </c>
      <c r="AM136" s="78">
        <f t="array" ref="AM136">SUM(IF(($CJ$89:$HN$89=AM$89)*($CJ136:$HN136&lt;=$CJ$2:$HN$2-1)*($CJ136:$HN136&gt;0),1))</f>
        <v>0</v>
      </c>
      <c r="AN136" s="78">
        <f t="array" ref="AN136">SUM(IF(($CJ$89:$HN$89=AN$89)*($CJ136:$HN136&lt;=$CJ$2:$HN$2-1)*($CJ136:$HN136&gt;0),1))</f>
        <v>0</v>
      </c>
      <c r="AO136" s="78">
        <f t="array" ref="AO136">SUM(IF(($CJ$89:$HN$89=AO$89)*($CJ136:$HN136&lt;=$CJ$2:$HN$2-1)*($CJ136:$HN136&gt;0),1))</f>
        <v>0</v>
      </c>
      <c r="AP136" s="78">
        <f t="array" ref="AP136">SUM(IF(($CJ$89:$HN$89=AP$89)*($CJ136:$HN136&lt;=$CJ$2:$HN$2-1)*($CJ136:$HN136&gt;0),1))</f>
        <v>0</v>
      </c>
      <c r="AQ136" s="78">
        <f t="array" ref="AQ136">SUM(IF(($CJ$89:$HN$89=AQ$89)*($CJ136:$HN136&lt;=$CJ$2:$HN$2-1)*($CJ136:$HN136&gt;0),1))</f>
        <v>0</v>
      </c>
      <c r="AR136" s="78">
        <f t="array" ref="AR136">SUM(IF(($CJ$89:$HN$89=AR$89)*($CJ136:$HN136&lt;=$CJ$2:$HN$2-1)*($CJ136:$HN136&gt;0),1))</f>
        <v>0</v>
      </c>
      <c r="AS136" s="78">
        <f t="array" ref="AS136">SUM(IF(($CJ$89:$HN$89=AS$89)*($CJ136:$HN136&lt;=$CJ$2:$HN$2-1)*($CJ136:$HN136&gt;0),1))</f>
        <v>0</v>
      </c>
      <c r="AT136" s="78">
        <f t="array" ref="AT136">SUM(IF(($CJ$89:$HN$89=AT$89)*($CJ136:$HN136&lt;=$CJ$2:$HN$2-1)*($CJ136:$HN136&gt;0),1))</f>
        <v>0</v>
      </c>
      <c r="AU136" s="78">
        <f t="array" ref="AU136">SUM(IF(($CJ$89:$HN$89=AU$89)*($CJ136:$HN136&lt;=$CJ$2:$HN$2-1)*($CJ136:$HN136&gt;0),1))</f>
        <v>0</v>
      </c>
      <c r="AV136" s="78">
        <f t="array" ref="AV136">SUM(IF(($CJ$89:$HN$89=AV$89)*($CJ136:$HN136&lt;=$CJ$2:$HN$2-1)*($CJ136:$HN136&gt;0),1))</f>
        <v>0</v>
      </c>
      <c r="AW136" s="78">
        <f t="array" ref="AW136">SUM(IF(($CJ$89:$HN$89=AW$89)*($CJ136:$HN136&lt;=$CJ$2:$HN$2-1)*($CJ136:$HN136&gt;0),1))</f>
        <v>0</v>
      </c>
      <c r="AX136" s="78">
        <f t="array" ref="AX136">SUM(IF(($CJ$89:$HN$89=AX$89)*($CJ136:$HN136&lt;=$CJ$2:$HN$2-1)*($CJ136:$HN136&gt;0),1))</f>
        <v>0</v>
      </c>
      <c r="AY136" s="78">
        <f t="array" ref="AY136">SUM(IF(($CJ$89:$HN$89=AY$89)*($CJ136:$HN136&lt;=$CJ$2:$HN$2-1)*($CJ136:$HN136&gt;0),1))</f>
        <v>0</v>
      </c>
      <c r="AZ136" s="78">
        <f t="array" ref="AZ136">SUM(IF(($CJ$89:$HN$89=AZ$89)*($CJ136:$HN136&lt;=$CJ$2:$HN$2-1)*($CJ136:$HN136&gt;0),1))</f>
        <v>0</v>
      </c>
      <c r="BA136" s="78">
        <f t="array" ref="BA136">SUM(IF(($CJ$89:$HN$89=BA$89)*($CJ136:$HN136&lt;=$CJ$2:$HN$2-1)*($CJ136:$HN136&gt;0),1))</f>
        <v>0</v>
      </c>
      <c r="BB136" s="78">
        <f t="array" ref="BB136">SUM(IF(($CJ$89:$HN$89=BB$89)*($CJ136:$HN136&lt;=$CJ$2:$HN$2-1)*($CJ136:$HN136&gt;0),1))</f>
        <v>0</v>
      </c>
      <c r="BC136" s="78">
        <f t="array" ref="BC136">SUM(IF(($CJ$89:$HN$89=BC$89)*($CJ136:$HN136&lt;=$CJ$2:$HN$2-1)*($CJ136:$HN136&gt;0),1))</f>
        <v>0</v>
      </c>
      <c r="BD136" s="78">
        <f t="array" ref="BD136">SUM(IF(($CJ$89:$HN$89=BD$89)*($CJ136:$HN136&lt;=$CJ$2:$HN$2-1)*($CJ136:$HN136&gt;0),1))</f>
        <v>0</v>
      </c>
      <c r="BE136" s="78">
        <f t="array" ref="BE136">SUM(IF(($CJ$89:$HN$89=BE$89)*($CJ136:$HN136&lt;=$CJ$2:$HN$2-1)*($CJ136:$HN136&gt;0),1))</f>
        <v>0</v>
      </c>
      <c r="BF136" s="78">
        <f t="shared" si="138"/>
        <v>0</v>
      </c>
      <c r="BG136" s="78">
        <f t="shared" si="138"/>
        <v>0</v>
      </c>
      <c r="BH136" s="78">
        <f t="shared" si="138"/>
        <v>0</v>
      </c>
      <c r="BI136" s="78">
        <f t="shared" si="138"/>
        <v>0</v>
      </c>
      <c r="BJ136" s="78">
        <f t="shared" si="138"/>
        <v>0</v>
      </c>
      <c r="BK136" s="78">
        <f t="shared" si="138"/>
        <v>0</v>
      </c>
      <c r="BL136" s="78">
        <f t="shared" si="138"/>
        <v>0</v>
      </c>
      <c r="BM136" s="78">
        <f t="shared" si="138"/>
        <v>0</v>
      </c>
      <c r="BN136" s="78">
        <f t="shared" si="138"/>
        <v>0</v>
      </c>
      <c r="BO136" s="78">
        <f t="shared" si="138"/>
        <v>0</v>
      </c>
      <c r="BP136" s="78">
        <f t="shared" si="139"/>
        <v>0</v>
      </c>
      <c r="BQ136" s="78">
        <f t="shared" si="139"/>
        <v>0</v>
      </c>
      <c r="BR136" s="78">
        <f t="shared" si="139"/>
        <v>0</v>
      </c>
      <c r="BS136" s="78">
        <f t="shared" si="139"/>
        <v>0</v>
      </c>
      <c r="BT136" s="78">
        <f t="shared" si="139"/>
        <v>0</v>
      </c>
      <c r="BU136" s="78">
        <f t="shared" si="139"/>
        <v>0</v>
      </c>
      <c r="BV136" s="78">
        <f t="shared" si="139"/>
        <v>0</v>
      </c>
      <c r="BW136" s="78">
        <f t="shared" si="139"/>
        <v>0</v>
      </c>
      <c r="BX136" s="78">
        <f t="shared" si="139"/>
        <v>0</v>
      </c>
      <c r="BY136" s="78">
        <f t="shared" si="139"/>
        <v>0</v>
      </c>
      <c r="BZ136" s="78">
        <f t="shared" si="140"/>
        <v>0</v>
      </c>
      <c r="CA136" s="78">
        <f t="shared" si="140"/>
        <v>0</v>
      </c>
      <c r="CB136" s="78">
        <f t="shared" si="140"/>
        <v>0</v>
      </c>
      <c r="CC136" s="78">
        <f t="shared" si="140"/>
        <v>0</v>
      </c>
      <c r="CD136" s="78">
        <f t="shared" si="140"/>
        <v>0</v>
      </c>
      <c r="CE136" s="78">
        <f t="shared" si="140"/>
        <v>0</v>
      </c>
      <c r="CF136" s="78">
        <f t="shared" si="140"/>
        <v>0</v>
      </c>
      <c r="CG136" s="2"/>
      <c r="CH136" s="2"/>
      <c r="CI136" s="2"/>
      <c r="EU136" s="2"/>
      <c r="EV136" s="2"/>
      <c r="EW136" s="2"/>
      <c r="EX136" s="2"/>
      <c r="EY136" s="2"/>
      <c r="EZ136" s="2"/>
    </row>
    <row r="137" spans="1:156" x14ac:dyDescent="0.25">
      <c r="A137" s="2" t="str">
        <f>IF(CI137="","",IF(CI137&lt;&gt;"NF",CH137&amp;CI137+COUNTIF($C$90:$C136,C137),CH137&amp;CI137&amp;COUNTIF($C$90:$C136,C137)))</f>
        <v/>
      </c>
      <c r="B137" s="2" t="e">
        <f t="array" aca="1" ref="B137" ca="1">INDEX(Spielerliste,MATCH(SMALL(COUNTIF(Spielerliste,"&lt;"&amp;Spielerliste),ROWS(CG$90:CG137)),COUNTIF(Spielerliste,"&lt;"&amp;Spielerliste),0))</f>
        <v>#NUM!</v>
      </c>
      <c r="C137" s="2" t="str">
        <f t="shared" si="135"/>
        <v/>
      </c>
      <c r="D137" s="2">
        <f t="array" ref="D137">SUM(($CJ137:$HN137=$CJ$2:$HN$2-1)*($CJ137:$HN137&gt;0))</f>
        <v>0</v>
      </c>
      <c r="E137" s="2">
        <f t="array" ref="E137">SUM(($CJ137:$HN137&lt;$CJ$2:$HN$2-1)*($CJ137:$HN137&gt;0))</f>
        <v>0</v>
      </c>
      <c r="F137" s="2">
        <f t="array" ref="F137">SUM(($CJ137:$HN137=$CJ$2:$HN$2+1)*($CJ137:$HN137&gt;0))</f>
        <v>0</v>
      </c>
      <c r="G137" s="2">
        <f t="array" ref="G137">SUM(($CJ137:$HN137&gt;$CJ$2:$HN$2+1)*($CJ137:$HN137&gt;0))</f>
        <v>0</v>
      </c>
      <c r="H137" s="2">
        <f t="shared" si="119"/>
        <v>0</v>
      </c>
      <c r="I137" s="2">
        <f t="shared" si="120"/>
        <v>0</v>
      </c>
      <c r="J137" s="2">
        <f t="shared" si="137"/>
        <v>0</v>
      </c>
      <c r="K137" s="2">
        <f t="shared" si="137"/>
        <v>0</v>
      </c>
      <c r="L137" s="2">
        <f t="shared" si="137"/>
        <v>0</v>
      </c>
      <c r="M137" s="2">
        <f t="shared" si="137"/>
        <v>0</v>
      </c>
      <c r="N137" s="2">
        <f t="shared" si="137"/>
        <v>0</v>
      </c>
      <c r="O137" s="2" t="str">
        <f>IF(K137&gt;0,($J137/Parameter!$B$1)-($K137/Parameter!$B$2),"")</f>
        <v/>
      </c>
      <c r="P137" s="2" t="str">
        <f>IF(L137&gt;0,($K137/Parameter!$B$2)-($L137/Parameter!$B$3),"")</f>
        <v/>
      </c>
      <c r="Q137" s="2" t="str">
        <f>IF(M137&gt;0,($L137/Parameter!$B$3)-($M137/Parameter!$B$4),"")</f>
        <v/>
      </c>
      <c r="R137" s="2" t="str">
        <f t="array" ref="R137">IF($J137&gt;0,SUM(($CJ137:$HN137&lt;$CJ$2:$HN$2)*($CJ137:$HN137&gt;0)*($CJ$88:$HN$88="Round 1")),"")</f>
        <v/>
      </c>
      <c r="S137" s="2" t="str">
        <f t="array" ref="S137">IF($J137&gt;0,SUM(($CJ137:$HN137&gt;$CJ$2:$HN$2)*($CJ137:$HN137&gt;0)*($CJ$88:$HN$88="Round 1")),"")</f>
        <v/>
      </c>
      <c r="T137" s="2" t="str">
        <f t="array" ref="T137">IF($K137&gt;0,SUM(($CJ137:$HN137&lt;$CJ$2:$HN$2)*($CJ137:$HN137&gt;0)*($CJ$88:$HN$88="Round 2")),"")</f>
        <v/>
      </c>
      <c r="U137" s="2" t="str">
        <f t="array" ref="U137">IF($K137&gt;0,SUM(($CJ137:$HN137&gt;$CJ$2:$HN$2)*($CJ137:$HN137&gt;0)*($CJ$88:$HN$88="Round 2")),"")</f>
        <v/>
      </c>
      <c r="V137" s="2" t="str">
        <f t="array" ref="V137">IF($L137&gt;0,SUM(($CJ137:$HN137&lt;$CJ$2:$HN$2)*($CJ137:$HN137&gt;0)*($CJ$88:$HN$88="Round 3")),"")</f>
        <v/>
      </c>
      <c r="W137" s="2" t="str">
        <f t="array" ref="W137">IF($L137&gt;0,SUM(($CJ137:$HN137&gt;$CJ$2:$HN$2)*($CJ137:$HN137&gt;0)*($CJ$88:$HN$88="Round 3")),"")</f>
        <v/>
      </c>
      <c r="X137" s="2" t="str">
        <f t="array" ref="X137">IF($M137&gt;0,SUM(($CJ137:$HN137&lt;$CJ$2:$HN$2)*($CJ137:$HN137&gt;0)*($CJ$88:$HN$88="Final")),"")</f>
        <v/>
      </c>
      <c r="Y137" s="2" t="str">
        <f t="array" ref="Y137">IF($M137&gt;0,SUM(($CJ137:$HN137&gt;$CJ$2:$HN$2)*($CJ137:$HN137&gt;0)*($CJ$88:$HN$88="Final")),"")</f>
        <v/>
      </c>
      <c r="Z137" s="2">
        <f t="shared" si="121"/>
        <v>32</v>
      </c>
      <c r="AA137" s="2">
        <f>IF(ISNUMBER($CI137)=TRUE,ROUND((2*Parameter!$B$13)-(SUM($J137:$L137)*Parameter!$B$13/Parameter!$B$12), 3),0)</f>
        <v>0</v>
      </c>
      <c r="AB137" s="2" t="str">
        <f>IF(AND(CG137&lt;&gt;"",CI137&lt;&gt;"NF"),INDEX('Skill-O-Meter'!$A:$A,MATCH(CG137,'Skill-O-Meter'!$C:$C,0)),"")</f>
        <v/>
      </c>
      <c r="AC137" s="2" t="str">
        <f t="shared" si="122"/>
        <v/>
      </c>
      <c r="AD137" s="2">
        <f t="shared" si="136"/>
        <v>10000</v>
      </c>
      <c r="AE137" s="78">
        <f t="array" ref="AE137">SUM(IF(($CJ$89:$HN$89=AE$89)*($CJ137:$HN137&lt;=$CJ$2:$HN$2-1)*($CJ137:$HN137&gt;0),1))</f>
        <v>0</v>
      </c>
      <c r="AF137" s="78">
        <f t="array" ref="AF137">SUM(IF(($CJ$89:$HN$89=AF$89)*($CJ137:$HN137&lt;=$CJ$2:$HN$2-1)*($CJ137:$HN137&gt;0),1))</f>
        <v>0</v>
      </c>
      <c r="AG137" s="78">
        <f t="array" ref="AG137">SUM(IF(($CJ$89:$HN$89=AG$89)*($CJ137:$HN137&lt;=$CJ$2:$HN$2-1)*($CJ137:$HN137&gt;0),1))</f>
        <v>0</v>
      </c>
      <c r="AH137" s="78">
        <f t="array" ref="AH137">SUM(IF(($CJ$89:$HN$89=AH$89)*($CJ137:$HN137&lt;=$CJ$2:$HN$2-1)*($CJ137:$HN137&gt;0),1))</f>
        <v>0</v>
      </c>
      <c r="AI137" s="78">
        <f t="array" ref="AI137">SUM(IF(($CJ$89:$HN$89=AI$89)*($CJ137:$HN137&lt;=$CJ$2:$HN$2-1)*($CJ137:$HN137&gt;0),1))</f>
        <v>0</v>
      </c>
      <c r="AJ137" s="78">
        <f t="array" ref="AJ137">SUM(IF(($CJ$89:$HN$89=AJ$89)*($CJ137:$HN137&lt;=$CJ$2:$HN$2-1)*($CJ137:$HN137&gt;0),1))</f>
        <v>0</v>
      </c>
      <c r="AK137" s="78">
        <f t="array" ref="AK137">SUM(IF(($CJ$89:$HN$89=AK$89)*($CJ137:$HN137&lt;=$CJ$2:$HN$2-1)*($CJ137:$HN137&gt;0),1))</f>
        <v>0</v>
      </c>
      <c r="AL137" s="78">
        <f t="array" ref="AL137">SUM(IF(($CJ$89:$HN$89=AL$89)*($CJ137:$HN137&lt;=$CJ$2:$HN$2-1)*($CJ137:$HN137&gt;0),1))</f>
        <v>0</v>
      </c>
      <c r="AM137" s="78">
        <f t="array" ref="AM137">SUM(IF(($CJ$89:$HN$89=AM$89)*($CJ137:$HN137&lt;=$CJ$2:$HN$2-1)*($CJ137:$HN137&gt;0),1))</f>
        <v>0</v>
      </c>
      <c r="AN137" s="78">
        <f t="array" ref="AN137">SUM(IF(($CJ$89:$HN$89=AN$89)*($CJ137:$HN137&lt;=$CJ$2:$HN$2-1)*($CJ137:$HN137&gt;0),1))</f>
        <v>0</v>
      </c>
      <c r="AO137" s="78">
        <f t="array" ref="AO137">SUM(IF(($CJ$89:$HN$89=AO$89)*($CJ137:$HN137&lt;=$CJ$2:$HN$2-1)*($CJ137:$HN137&gt;0),1))</f>
        <v>0</v>
      </c>
      <c r="AP137" s="78">
        <f t="array" ref="AP137">SUM(IF(($CJ$89:$HN$89=AP$89)*($CJ137:$HN137&lt;=$CJ$2:$HN$2-1)*($CJ137:$HN137&gt;0),1))</f>
        <v>0</v>
      </c>
      <c r="AQ137" s="78">
        <f t="array" ref="AQ137">SUM(IF(($CJ$89:$HN$89=AQ$89)*($CJ137:$HN137&lt;=$CJ$2:$HN$2-1)*($CJ137:$HN137&gt;0),1))</f>
        <v>0</v>
      </c>
      <c r="AR137" s="78">
        <f t="array" ref="AR137">SUM(IF(($CJ$89:$HN$89=AR$89)*($CJ137:$HN137&lt;=$CJ$2:$HN$2-1)*($CJ137:$HN137&gt;0),1))</f>
        <v>0</v>
      </c>
      <c r="AS137" s="78">
        <f t="array" ref="AS137">SUM(IF(($CJ$89:$HN$89=AS$89)*($CJ137:$HN137&lt;=$CJ$2:$HN$2-1)*($CJ137:$HN137&gt;0),1))</f>
        <v>0</v>
      </c>
      <c r="AT137" s="78">
        <f t="array" ref="AT137">SUM(IF(($CJ$89:$HN$89=AT$89)*($CJ137:$HN137&lt;=$CJ$2:$HN$2-1)*($CJ137:$HN137&gt;0),1))</f>
        <v>0</v>
      </c>
      <c r="AU137" s="78">
        <f t="array" ref="AU137">SUM(IF(($CJ$89:$HN$89=AU$89)*($CJ137:$HN137&lt;=$CJ$2:$HN$2-1)*($CJ137:$HN137&gt;0),1))</f>
        <v>0</v>
      </c>
      <c r="AV137" s="78">
        <f t="array" ref="AV137">SUM(IF(($CJ$89:$HN$89=AV$89)*($CJ137:$HN137&lt;=$CJ$2:$HN$2-1)*($CJ137:$HN137&gt;0),1))</f>
        <v>0</v>
      </c>
      <c r="AW137" s="78">
        <f t="array" ref="AW137">SUM(IF(($CJ$89:$HN$89=AW$89)*($CJ137:$HN137&lt;=$CJ$2:$HN$2-1)*($CJ137:$HN137&gt;0),1))</f>
        <v>0</v>
      </c>
      <c r="AX137" s="78">
        <f t="array" ref="AX137">SUM(IF(($CJ$89:$HN$89=AX$89)*($CJ137:$HN137&lt;=$CJ$2:$HN$2-1)*($CJ137:$HN137&gt;0),1))</f>
        <v>0</v>
      </c>
      <c r="AY137" s="78">
        <f t="array" ref="AY137">SUM(IF(($CJ$89:$HN$89=AY$89)*($CJ137:$HN137&lt;=$CJ$2:$HN$2-1)*($CJ137:$HN137&gt;0),1))</f>
        <v>0</v>
      </c>
      <c r="AZ137" s="78">
        <f t="array" ref="AZ137">SUM(IF(($CJ$89:$HN$89=AZ$89)*($CJ137:$HN137&lt;=$CJ$2:$HN$2-1)*($CJ137:$HN137&gt;0),1))</f>
        <v>0</v>
      </c>
      <c r="BA137" s="78">
        <f t="array" ref="BA137">SUM(IF(($CJ$89:$HN$89=BA$89)*($CJ137:$HN137&lt;=$CJ$2:$HN$2-1)*($CJ137:$HN137&gt;0),1))</f>
        <v>0</v>
      </c>
      <c r="BB137" s="78">
        <f t="array" ref="BB137">SUM(IF(($CJ$89:$HN$89=BB$89)*($CJ137:$HN137&lt;=$CJ$2:$HN$2-1)*($CJ137:$HN137&gt;0),1))</f>
        <v>0</v>
      </c>
      <c r="BC137" s="78">
        <f t="array" ref="BC137">SUM(IF(($CJ$89:$HN$89=BC$89)*($CJ137:$HN137&lt;=$CJ$2:$HN$2-1)*($CJ137:$HN137&gt;0),1))</f>
        <v>0</v>
      </c>
      <c r="BD137" s="78">
        <f t="array" ref="BD137">SUM(IF(($CJ$89:$HN$89=BD$89)*($CJ137:$HN137&lt;=$CJ$2:$HN$2-1)*($CJ137:$HN137&gt;0),1))</f>
        <v>0</v>
      </c>
      <c r="BE137" s="78">
        <f t="array" ref="BE137">SUM(IF(($CJ$89:$HN$89=BE$89)*($CJ137:$HN137&lt;=$CJ$2:$HN$2-1)*($CJ137:$HN137&gt;0),1))</f>
        <v>0</v>
      </c>
      <c r="BF137" s="78">
        <f t="shared" si="138"/>
        <v>0</v>
      </c>
      <c r="BG137" s="78">
        <f t="shared" si="138"/>
        <v>0</v>
      </c>
      <c r="BH137" s="78">
        <f t="shared" si="138"/>
        <v>0</v>
      </c>
      <c r="BI137" s="78">
        <f t="shared" si="138"/>
        <v>0</v>
      </c>
      <c r="BJ137" s="78">
        <f t="shared" si="138"/>
        <v>0</v>
      </c>
      <c r="BK137" s="78">
        <f t="shared" si="138"/>
        <v>0</v>
      </c>
      <c r="BL137" s="78">
        <f t="shared" si="138"/>
        <v>0</v>
      </c>
      <c r="BM137" s="78">
        <f t="shared" si="138"/>
        <v>0</v>
      </c>
      <c r="BN137" s="78">
        <f t="shared" si="138"/>
        <v>0</v>
      </c>
      <c r="BO137" s="78">
        <f t="shared" si="138"/>
        <v>0</v>
      </c>
      <c r="BP137" s="78">
        <f t="shared" si="139"/>
        <v>0</v>
      </c>
      <c r="BQ137" s="78">
        <f t="shared" si="139"/>
        <v>0</v>
      </c>
      <c r="BR137" s="78">
        <f t="shared" si="139"/>
        <v>0</v>
      </c>
      <c r="BS137" s="78">
        <f t="shared" si="139"/>
        <v>0</v>
      </c>
      <c r="BT137" s="78">
        <f t="shared" si="139"/>
        <v>0</v>
      </c>
      <c r="BU137" s="78">
        <f t="shared" si="139"/>
        <v>0</v>
      </c>
      <c r="BV137" s="78">
        <f t="shared" si="139"/>
        <v>0</v>
      </c>
      <c r="BW137" s="78">
        <f t="shared" si="139"/>
        <v>0</v>
      </c>
      <c r="BX137" s="78">
        <f t="shared" si="139"/>
        <v>0</v>
      </c>
      <c r="BY137" s="78">
        <f t="shared" si="139"/>
        <v>0</v>
      </c>
      <c r="BZ137" s="78">
        <f t="shared" si="140"/>
        <v>0</v>
      </c>
      <c r="CA137" s="78">
        <f t="shared" si="140"/>
        <v>0</v>
      </c>
      <c r="CB137" s="78">
        <f t="shared" si="140"/>
        <v>0</v>
      </c>
      <c r="CC137" s="78">
        <f t="shared" si="140"/>
        <v>0</v>
      </c>
      <c r="CD137" s="78">
        <f t="shared" si="140"/>
        <v>0</v>
      </c>
      <c r="CE137" s="78">
        <f t="shared" si="140"/>
        <v>0</v>
      </c>
      <c r="CF137" s="78">
        <f t="shared" si="140"/>
        <v>0</v>
      </c>
      <c r="CG137" s="2"/>
      <c r="CH137" s="2"/>
      <c r="CI137" s="2"/>
      <c r="EU137" s="2"/>
      <c r="EV137" s="2"/>
      <c r="EW137" s="2"/>
      <c r="EX137" s="2"/>
      <c r="EY137" s="2"/>
      <c r="EZ137" s="2"/>
    </row>
    <row r="138" spans="1:156" x14ac:dyDescent="0.25">
      <c r="A138" s="2" t="str">
        <f>IF(CI138="","",IF(CI138&lt;&gt;"NF",CH138&amp;CI138+COUNTIF($C$90:$C137,C138),CH138&amp;CI138&amp;COUNTIF($C$90:$C137,C138)))</f>
        <v/>
      </c>
      <c r="B138" s="2" t="e">
        <f t="array" aca="1" ref="B138" ca="1">INDEX(Spielerliste,MATCH(SMALL(COUNTIF(Spielerliste,"&lt;"&amp;Spielerliste),ROWS(CG$90:CG138)),COUNTIF(Spielerliste,"&lt;"&amp;Spielerliste),0))</f>
        <v>#NUM!</v>
      </c>
      <c r="C138" s="2" t="str">
        <f t="shared" si="135"/>
        <v/>
      </c>
      <c r="D138" s="2">
        <f t="array" ref="D138">SUM(($CJ138:$HN138=$CJ$2:$HN$2-1)*($CJ138:$HN138&gt;0))</f>
        <v>0</v>
      </c>
      <c r="E138" s="2">
        <f t="array" ref="E138">SUM(($CJ138:$HN138&lt;$CJ$2:$HN$2-1)*($CJ138:$HN138&gt;0))</f>
        <v>0</v>
      </c>
      <c r="F138" s="2">
        <f t="array" ref="F138">SUM(($CJ138:$HN138=$CJ$2:$HN$2+1)*($CJ138:$HN138&gt;0))</f>
        <v>0</v>
      </c>
      <c r="G138" s="2">
        <f t="array" ref="G138">SUM(($CJ138:$HN138&gt;$CJ$2:$HN$2+1)*($CJ138:$HN138&gt;0))</f>
        <v>0</v>
      </c>
      <c r="H138" s="2">
        <f t="shared" si="119"/>
        <v>0</v>
      </c>
      <c r="I138" s="2">
        <f t="shared" si="120"/>
        <v>0</v>
      </c>
      <c r="J138" s="2">
        <f t="shared" si="137"/>
        <v>0</v>
      </c>
      <c r="K138" s="2">
        <f t="shared" si="137"/>
        <v>0</v>
      </c>
      <c r="L138" s="2">
        <f t="shared" si="137"/>
        <v>0</v>
      </c>
      <c r="M138" s="2">
        <f t="shared" si="137"/>
        <v>0</v>
      </c>
      <c r="N138" s="2">
        <f t="shared" si="137"/>
        <v>0</v>
      </c>
      <c r="O138" s="2" t="str">
        <f>IF(K138&gt;0,($J138/Parameter!$B$1)-($K138/Parameter!$B$2),"")</f>
        <v/>
      </c>
      <c r="P138" s="2" t="str">
        <f>IF(L138&gt;0,($K138/Parameter!$B$2)-($L138/Parameter!$B$3),"")</f>
        <v/>
      </c>
      <c r="Q138" s="2" t="str">
        <f>IF(M138&gt;0,($L138/Parameter!$B$3)-($M138/Parameter!$B$4),"")</f>
        <v/>
      </c>
      <c r="R138" s="2" t="str">
        <f t="array" ref="R138">IF($J138&gt;0,SUM(($CJ138:$HN138&lt;$CJ$2:$HN$2)*($CJ138:$HN138&gt;0)*($CJ$88:$HN$88="Round 1")),"")</f>
        <v/>
      </c>
      <c r="S138" s="2" t="str">
        <f t="array" ref="S138">IF($J138&gt;0,SUM(($CJ138:$HN138&gt;$CJ$2:$HN$2)*($CJ138:$HN138&gt;0)*($CJ$88:$HN$88="Round 1")),"")</f>
        <v/>
      </c>
      <c r="T138" s="2" t="str">
        <f t="array" ref="T138">IF($K138&gt;0,SUM(($CJ138:$HN138&lt;$CJ$2:$HN$2)*($CJ138:$HN138&gt;0)*($CJ$88:$HN$88="Round 2")),"")</f>
        <v/>
      </c>
      <c r="U138" s="2" t="str">
        <f t="array" ref="U138">IF($K138&gt;0,SUM(($CJ138:$HN138&gt;$CJ$2:$HN$2)*($CJ138:$HN138&gt;0)*($CJ$88:$HN$88="Round 2")),"")</f>
        <v/>
      </c>
      <c r="V138" s="2" t="str">
        <f t="array" ref="V138">IF($L138&gt;0,SUM(($CJ138:$HN138&lt;$CJ$2:$HN$2)*($CJ138:$HN138&gt;0)*($CJ$88:$HN$88="Round 3")),"")</f>
        <v/>
      </c>
      <c r="W138" s="2" t="str">
        <f t="array" ref="W138">IF($L138&gt;0,SUM(($CJ138:$HN138&gt;$CJ$2:$HN$2)*($CJ138:$HN138&gt;0)*($CJ$88:$HN$88="Round 3")),"")</f>
        <v/>
      </c>
      <c r="X138" s="2" t="str">
        <f t="array" ref="X138">IF($M138&gt;0,SUM(($CJ138:$HN138&lt;$CJ$2:$HN$2)*($CJ138:$HN138&gt;0)*($CJ$88:$HN$88="Final")),"")</f>
        <v/>
      </c>
      <c r="Y138" s="2" t="str">
        <f t="array" ref="Y138">IF($M138&gt;0,SUM(($CJ138:$HN138&gt;$CJ$2:$HN$2)*($CJ138:$HN138&gt;0)*($CJ$88:$HN$88="Final")),"")</f>
        <v/>
      </c>
      <c r="Z138" s="2">
        <f t="shared" si="121"/>
        <v>32</v>
      </c>
      <c r="AA138" s="2">
        <f>IF(ISNUMBER($CI138)=TRUE,ROUND((2*Parameter!$B$13)-(SUM($J138:$L138)*Parameter!$B$13/Parameter!$B$12), 3),0)</f>
        <v>0</v>
      </c>
      <c r="AB138" s="2" t="str">
        <f>IF(AND(CG138&lt;&gt;"",CI138&lt;&gt;"NF"),INDEX('Skill-O-Meter'!$A:$A,MATCH(CG138,'Skill-O-Meter'!$C:$C,0)),"")</f>
        <v/>
      </c>
      <c r="AC138" s="2" t="str">
        <f t="shared" si="122"/>
        <v/>
      </c>
      <c r="AD138" s="2">
        <f t="shared" si="136"/>
        <v>10000</v>
      </c>
      <c r="AE138" s="78">
        <f t="array" ref="AE138">SUM(IF(($CJ$89:$HN$89=AE$89)*($CJ138:$HN138&lt;=$CJ$2:$HN$2-1)*($CJ138:$HN138&gt;0),1))</f>
        <v>0</v>
      </c>
      <c r="AF138" s="78">
        <f t="array" ref="AF138">SUM(IF(($CJ$89:$HN$89=AF$89)*($CJ138:$HN138&lt;=$CJ$2:$HN$2-1)*($CJ138:$HN138&gt;0),1))</f>
        <v>0</v>
      </c>
      <c r="AG138" s="78">
        <f t="array" ref="AG138">SUM(IF(($CJ$89:$HN$89=AG$89)*($CJ138:$HN138&lt;=$CJ$2:$HN$2-1)*($CJ138:$HN138&gt;0),1))</f>
        <v>0</v>
      </c>
      <c r="AH138" s="78">
        <f t="array" ref="AH138">SUM(IF(($CJ$89:$HN$89=AH$89)*($CJ138:$HN138&lt;=$CJ$2:$HN$2-1)*($CJ138:$HN138&gt;0),1))</f>
        <v>0</v>
      </c>
      <c r="AI138" s="78">
        <f t="array" ref="AI138">SUM(IF(($CJ$89:$HN$89=AI$89)*($CJ138:$HN138&lt;=$CJ$2:$HN$2-1)*($CJ138:$HN138&gt;0),1))</f>
        <v>0</v>
      </c>
      <c r="AJ138" s="78">
        <f t="array" ref="AJ138">SUM(IF(($CJ$89:$HN$89=AJ$89)*($CJ138:$HN138&lt;=$CJ$2:$HN$2-1)*($CJ138:$HN138&gt;0),1))</f>
        <v>0</v>
      </c>
      <c r="AK138" s="78">
        <f t="array" ref="AK138">SUM(IF(($CJ$89:$HN$89=AK$89)*($CJ138:$HN138&lt;=$CJ$2:$HN$2-1)*($CJ138:$HN138&gt;0),1))</f>
        <v>0</v>
      </c>
      <c r="AL138" s="78">
        <f t="array" ref="AL138">SUM(IF(($CJ$89:$HN$89=AL$89)*($CJ138:$HN138&lt;=$CJ$2:$HN$2-1)*($CJ138:$HN138&gt;0),1))</f>
        <v>0</v>
      </c>
      <c r="AM138" s="78">
        <f t="array" ref="AM138">SUM(IF(($CJ$89:$HN$89=AM$89)*($CJ138:$HN138&lt;=$CJ$2:$HN$2-1)*($CJ138:$HN138&gt;0),1))</f>
        <v>0</v>
      </c>
      <c r="AN138" s="78">
        <f t="array" ref="AN138">SUM(IF(($CJ$89:$HN$89=AN$89)*($CJ138:$HN138&lt;=$CJ$2:$HN$2-1)*($CJ138:$HN138&gt;0),1))</f>
        <v>0</v>
      </c>
      <c r="AO138" s="78">
        <f t="array" ref="AO138">SUM(IF(($CJ$89:$HN$89=AO$89)*($CJ138:$HN138&lt;=$CJ$2:$HN$2-1)*($CJ138:$HN138&gt;0),1))</f>
        <v>0</v>
      </c>
      <c r="AP138" s="78">
        <f t="array" ref="AP138">SUM(IF(($CJ$89:$HN$89=AP$89)*($CJ138:$HN138&lt;=$CJ$2:$HN$2-1)*($CJ138:$HN138&gt;0),1))</f>
        <v>0</v>
      </c>
      <c r="AQ138" s="78">
        <f t="array" ref="AQ138">SUM(IF(($CJ$89:$HN$89=AQ$89)*($CJ138:$HN138&lt;=$CJ$2:$HN$2-1)*($CJ138:$HN138&gt;0),1))</f>
        <v>0</v>
      </c>
      <c r="AR138" s="78">
        <f t="array" ref="AR138">SUM(IF(($CJ$89:$HN$89=AR$89)*($CJ138:$HN138&lt;=$CJ$2:$HN$2-1)*($CJ138:$HN138&gt;0),1))</f>
        <v>0</v>
      </c>
      <c r="AS138" s="78">
        <f t="array" ref="AS138">SUM(IF(($CJ$89:$HN$89=AS$89)*($CJ138:$HN138&lt;=$CJ$2:$HN$2-1)*($CJ138:$HN138&gt;0),1))</f>
        <v>0</v>
      </c>
      <c r="AT138" s="78">
        <f t="array" ref="AT138">SUM(IF(($CJ$89:$HN$89=AT$89)*($CJ138:$HN138&lt;=$CJ$2:$HN$2-1)*($CJ138:$HN138&gt;0),1))</f>
        <v>0</v>
      </c>
      <c r="AU138" s="78">
        <f t="array" ref="AU138">SUM(IF(($CJ$89:$HN$89=AU$89)*($CJ138:$HN138&lt;=$CJ$2:$HN$2-1)*($CJ138:$HN138&gt;0),1))</f>
        <v>0</v>
      </c>
      <c r="AV138" s="78">
        <f t="array" ref="AV138">SUM(IF(($CJ$89:$HN$89=AV$89)*($CJ138:$HN138&lt;=$CJ$2:$HN$2-1)*($CJ138:$HN138&gt;0),1))</f>
        <v>0</v>
      </c>
      <c r="AW138" s="78">
        <f t="array" ref="AW138">SUM(IF(($CJ$89:$HN$89=AW$89)*($CJ138:$HN138&lt;=$CJ$2:$HN$2-1)*($CJ138:$HN138&gt;0),1))</f>
        <v>0</v>
      </c>
      <c r="AX138" s="78">
        <f t="array" ref="AX138">SUM(IF(($CJ$89:$HN$89=AX$89)*($CJ138:$HN138&lt;=$CJ$2:$HN$2-1)*($CJ138:$HN138&gt;0),1))</f>
        <v>0</v>
      </c>
      <c r="AY138" s="78">
        <f t="array" ref="AY138">SUM(IF(($CJ$89:$HN$89=AY$89)*($CJ138:$HN138&lt;=$CJ$2:$HN$2-1)*($CJ138:$HN138&gt;0),1))</f>
        <v>0</v>
      </c>
      <c r="AZ138" s="78">
        <f t="array" ref="AZ138">SUM(IF(($CJ$89:$HN$89=AZ$89)*($CJ138:$HN138&lt;=$CJ$2:$HN$2-1)*($CJ138:$HN138&gt;0),1))</f>
        <v>0</v>
      </c>
      <c r="BA138" s="78">
        <f t="array" ref="BA138">SUM(IF(($CJ$89:$HN$89=BA$89)*($CJ138:$HN138&lt;=$CJ$2:$HN$2-1)*($CJ138:$HN138&gt;0),1))</f>
        <v>0</v>
      </c>
      <c r="BB138" s="78">
        <f t="array" ref="BB138">SUM(IF(($CJ$89:$HN$89=BB$89)*($CJ138:$HN138&lt;=$CJ$2:$HN$2-1)*($CJ138:$HN138&gt;0),1))</f>
        <v>0</v>
      </c>
      <c r="BC138" s="78">
        <f t="array" ref="BC138">SUM(IF(($CJ$89:$HN$89=BC$89)*($CJ138:$HN138&lt;=$CJ$2:$HN$2-1)*($CJ138:$HN138&gt;0),1))</f>
        <v>0</v>
      </c>
      <c r="BD138" s="78">
        <f t="array" ref="BD138">SUM(IF(($CJ$89:$HN$89=BD$89)*($CJ138:$HN138&lt;=$CJ$2:$HN$2-1)*($CJ138:$HN138&gt;0),1))</f>
        <v>0</v>
      </c>
      <c r="BE138" s="78">
        <f t="array" ref="BE138">SUM(IF(($CJ$89:$HN$89=BE$89)*($CJ138:$HN138&lt;=$CJ$2:$HN$2-1)*($CJ138:$HN138&gt;0),1))</f>
        <v>0</v>
      </c>
      <c r="BF138" s="78">
        <f t="shared" si="138"/>
        <v>0</v>
      </c>
      <c r="BG138" s="78">
        <f t="shared" si="138"/>
        <v>0</v>
      </c>
      <c r="BH138" s="78">
        <f t="shared" si="138"/>
        <v>0</v>
      </c>
      <c r="BI138" s="78">
        <f t="shared" si="138"/>
        <v>0</v>
      </c>
      <c r="BJ138" s="78">
        <f t="shared" si="138"/>
        <v>0</v>
      </c>
      <c r="BK138" s="78">
        <f t="shared" si="138"/>
        <v>0</v>
      </c>
      <c r="BL138" s="78">
        <f t="shared" si="138"/>
        <v>0</v>
      </c>
      <c r="BM138" s="78">
        <f t="shared" si="138"/>
        <v>0</v>
      </c>
      <c r="BN138" s="78">
        <f t="shared" si="138"/>
        <v>0</v>
      </c>
      <c r="BO138" s="78">
        <f t="shared" si="138"/>
        <v>0</v>
      </c>
      <c r="BP138" s="78">
        <f t="shared" si="139"/>
        <v>0</v>
      </c>
      <c r="BQ138" s="78">
        <f t="shared" si="139"/>
        <v>0</v>
      </c>
      <c r="BR138" s="78">
        <f t="shared" si="139"/>
        <v>0</v>
      </c>
      <c r="BS138" s="78">
        <f t="shared" si="139"/>
        <v>0</v>
      </c>
      <c r="BT138" s="78">
        <f t="shared" si="139"/>
        <v>0</v>
      </c>
      <c r="BU138" s="78">
        <f t="shared" si="139"/>
        <v>0</v>
      </c>
      <c r="BV138" s="78">
        <f t="shared" si="139"/>
        <v>0</v>
      </c>
      <c r="BW138" s="78">
        <f t="shared" si="139"/>
        <v>0</v>
      </c>
      <c r="BX138" s="78">
        <f t="shared" si="139"/>
        <v>0</v>
      </c>
      <c r="BY138" s="78">
        <f t="shared" si="139"/>
        <v>0</v>
      </c>
      <c r="BZ138" s="78">
        <f t="shared" si="140"/>
        <v>0</v>
      </c>
      <c r="CA138" s="78">
        <f t="shared" si="140"/>
        <v>0</v>
      </c>
      <c r="CB138" s="78">
        <f t="shared" si="140"/>
        <v>0</v>
      </c>
      <c r="CC138" s="78">
        <f t="shared" si="140"/>
        <v>0</v>
      </c>
      <c r="CD138" s="78">
        <f t="shared" si="140"/>
        <v>0</v>
      </c>
      <c r="CE138" s="78">
        <f t="shared" si="140"/>
        <v>0</v>
      </c>
      <c r="CF138" s="78">
        <f t="shared" si="140"/>
        <v>0</v>
      </c>
      <c r="CG138" s="2"/>
      <c r="CH138" s="2"/>
      <c r="CI138" s="2"/>
      <c r="EU138" s="2"/>
      <c r="EV138" s="2"/>
      <c r="EW138" s="2"/>
      <c r="EX138" s="2"/>
      <c r="EY138" s="2"/>
      <c r="EZ138" s="2"/>
    </row>
    <row r="139" spans="1:156" x14ac:dyDescent="0.25">
      <c r="A139" s="2" t="str">
        <f>IF(CI139="","",IF(CI139&lt;&gt;"NF",CH139&amp;CI139+COUNTIF($C$90:$C138,C139),CH139&amp;CI139&amp;COUNTIF($C$90:$C138,C139)))</f>
        <v/>
      </c>
      <c r="B139" s="2" t="e">
        <f t="array" aca="1" ref="B139" ca="1">INDEX(Spielerliste,MATCH(SMALL(COUNTIF(Spielerliste,"&lt;"&amp;Spielerliste),ROWS(CG$90:CG139)),COUNTIF(Spielerliste,"&lt;"&amp;Spielerliste),0))</f>
        <v>#NUM!</v>
      </c>
      <c r="C139" s="2" t="str">
        <f t="shared" si="135"/>
        <v/>
      </c>
      <c r="D139" s="2">
        <f t="array" ref="D139">SUM(($CJ139:$HN139=$CJ$2:$HN$2-1)*($CJ139:$HN139&gt;0))</f>
        <v>0</v>
      </c>
      <c r="E139" s="2">
        <f t="array" ref="E139">SUM(($CJ139:$HN139&lt;$CJ$2:$HN$2-1)*($CJ139:$HN139&gt;0))</f>
        <v>0</v>
      </c>
      <c r="F139" s="2">
        <f t="array" ref="F139">SUM(($CJ139:$HN139=$CJ$2:$HN$2+1)*($CJ139:$HN139&gt;0))</f>
        <v>0</v>
      </c>
      <c r="G139" s="2">
        <f t="array" ref="G139">SUM(($CJ139:$HN139&gt;$CJ$2:$HN$2+1)*($CJ139:$HN139&gt;0))</f>
        <v>0</v>
      </c>
      <c r="H139" s="2">
        <f t="shared" si="119"/>
        <v>0</v>
      </c>
      <c r="I139" s="2">
        <f t="shared" si="120"/>
        <v>0</v>
      </c>
      <c r="J139" s="2">
        <f t="shared" si="137"/>
        <v>0</v>
      </c>
      <c r="K139" s="2">
        <f t="shared" si="137"/>
        <v>0</v>
      </c>
      <c r="L139" s="2">
        <f t="shared" si="137"/>
        <v>0</v>
      </c>
      <c r="M139" s="2">
        <f t="shared" si="137"/>
        <v>0</v>
      </c>
      <c r="N139" s="2">
        <f t="shared" si="137"/>
        <v>0</v>
      </c>
      <c r="O139" s="2" t="str">
        <f>IF(K139&gt;0,($J139/Parameter!$B$1)-($K139/Parameter!$B$2),"")</f>
        <v/>
      </c>
      <c r="P139" s="2" t="str">
        <f>IF(L139&gt;0,($K139/Parameter!$B$2)-($L139/Parameter!$B$3),"")</f>
        <v/>
      </c>
      <c r="Q139" s="2" t="str">
        <f>IF(M139&gt;0,($L139/Parameter!$B$3)-($M139/Parameter!$B$4),"")</f>
        <v/>
      </c>
      <c r="R139" s="2" t="str">
        <f t="array" ref="R139">IF($J139&gt;0,SUM(($CJ139:$HN139&lt;$CJ$2:$HN$2)*($CJ139:$HN139&gt;0)*($CJ$88:$HN$88="Round 1")),"")</f>
        <v/>
      </c>
      <c r="S139" s="2" t="str">
        <f t="array" ref="S139">IF($J139&gt;0,SUM(($CJ139:$HN139&gt;$CJ$2:$HN$2)*($CJ139:$HN139&gt;0)*($CJ$88:$HN$88="Round 1")),"")</f>
        <v/>
      </c>
      <c r="T139" s="2" t="str">
        <f t="array" ref="T139">IF($K139&gt;0,SUM(($CJ139:$HN139&lt;$CJ$2:$HN$2)*($CJ139:$HN139&gt;0)*($CJ$88:$HN$88="Round 2")),"")</f>
        <v/>
      </c>
      <c r="U139" s="2" t="str">
        <f t="array" ref="U139">IF($K139&gt;0,SUM(($CJ139:$HN139&gt;$CJ$2:$HN$2)*($CJ139:$HN139&gt;0)*($CJ$88:$HN$88="Round 2")),"")</f>
        <v/>
      </c>
      <c r="V139" s="2" t="str">
        <f t="array" ref="V139">IF($L139&gt;0,SUM(($CJ139:$HN139&lt;$CJ$2:$HN$2)*($CJ139:$HN139&gt;0)*($CJ$88:$HN$88="Round 3")),"")</f>
        <v/>
      </c>
      <c r="W139" s="2" t="str">
        <f t="array" ref="W139">IF($L139&gt;0,SUM(($CJ139:$HN139&gt;$CJ$2:$HN$2)*($CJ139:$HN139&gt;0)*($CJ$88:$HN$88="Round 3")),"")</f>
        <v/>
      </c>
      <c r="X139" s="2" t="str">
        <f t="array" ref="X139">IF($M139&gt;0,SUM(($CJ139:$HN139&lt;$CJ$2:$HN$2)*($CJ139:$HN139&gt;0)*($CJ$88:$HN$88="Final")),"")</f>
        <v/>
      </c>
      <c r="Y139" s="2" t="str">
        <f t="array" ref="Y139">IF($M139&gt;0,SUM(($CJ139:$HN139&gt;$CJ$2:$HN$2)*($CJ139:$HN139&gt;0)*($CJ$88:$HN$88="Final")),"")</f>
        <v/>
      </c>
      <c r="Z139" s="2">
        <f t="shared" si="121"/>
        <v>32</v>
      </c>
      <c r="AA139" s="2">
        <f>IF(ISNUMBER($CI139)=TRUE,ROUND((2*Parameter!$B$13)-(SUM($J139:$L139)*Parameter!$B$13/Parameter!$B$12), 3),0)</f>
        <v>0</v>
      </c>
      <c r="AB139" s="2" t="str">
        <f>IF(AND(CG139&lt;&gt;"",CI139&lt;&gt;"NF"),INDEX('Skill-O-Meter'!$A:$A,MATCH(CG139,'Skill-O-Meter'!$C:$C,0)),"")</f>
        <v/>
      </c>
      <c r="AC139" s="2" t="str">
        <f t="shared" si="122"/>
        <v/>
      </c>
      <c r="AD139" s="2">
        <f t="shared" si="136"/>
        <v>10000</v>
      </c>
      <c r="AE139" s="78">
        <f t="array" ref="AE139">SUM(IF(($CJ$89:$HN$89=AE$89)*($CJ139:$HN139&lt;=$CJ$2:$HN$2-1)*($CJ139:$HN139&gt;0),1))</f>
        <v>0</v>
      </c>
      <c r="AF139" s="78">
        <f t="array" ref="AF139">SUM(IF(($CJ$89:$HN$89=AF$89)*($CJ139:$HN139&lt;=$CJ$2:$HN$2-1)*($CJ139:$HN139&gt;0),1))</f>
        <v>0</v>
      </c>
      <c r="AG139" s="78">
        <f t="array" ref="AG139">SUM(IF(($CJ$89:$HN$89=AG$89)*($CJ139:$HN139&lt;=$CJ$2:$HN$2-1)*($CJ139:$HN139&gt;0),1))</f>
        <v>0</v>
      </c>
      <c r="AH139" s="78">
        <f t="array" ref="AH139">SUM(IF(($CJ$89:$HN$89=AH$89)*($CJ139:$HN139&lt;=$CJ$2:$HN$2-1)*($CJ139:$HN139&gt;0),1))</f>
        <v>0</v>
      </c>
      <c r="AI139" s="78">
        <f t="array" ref="AI139">SUM(IF(($CJ$89:$HN$89=AI$89)*($CJ139:$HN139&lt;=$CJ$2:$HN$2-1)*($CJ139:$HN139&gt;0),1))</f>
        <v>0</v>
      </c>
      <c r="AJ139" s="78">
        <f t="array" ref="AJ139">SUM(IF(($CJ$89:$HN$89=AJ$89)*($CJ139:$HN139&lt;=$CJ$2:$HN$2-1)*($CJ139:$HN139&gt;0),1))</f>
        <v>0</v>
      </c>
      <c r="AK139" s="78">
        <f t="array" ref="AK139">SUM(IF(($CJ$89:$HN$89=AK$89)*($CJ139:$HN139&lt;=$CJ$2:$HN$2-1)*($CJ139:$HN139&gt;0),1))</f>
        <v>0</v>
      </c>
      <c r="AL139" s="78">
        <f t="array" ref="AL139">SUM(IF(($CJ$89:$HN$89=AL$89)*($CJ139:$HN139&lt;=$CJ$2:$HN$2-1)*($CJ139:$HN139&gt;0),1))</f>
        <v>0</v>
      </c>
      <c r="AM139" s="78">
        <f t="array" ref="AM139">SUM(IF(($CJ$89:$HN$89=AM$89)*($CJ139:$HN139&lt;=$CJ$2:$HN$2-1)*($CJ139:$HN139&gt;0),1))</f>
        <v>0</v>
      </c>
      <c r="AN139" s="78">
        <f t="array" ref="AN139">SUM(IF(($CJ$89:$HN$89=AN$89)*($CJ139:$HN139&lt;=$CJ$2:$HN$2-1)*($CJ139:$HN139&gt;0),1))</f>
        <v>0</v>
      </c>
      <c r="AO139" s="78">
        <f t="array" ref="AO139">SUM(IF(($CJ$89:$HN$89=AO$89)*($CJ139:$HN139&lt;=$CJ$2:$HN$2-1)*($CJ139:$HN139&gt;0),1))</f>
        <v>0</v>
      </c>
      <c r="AP139" s="78">
        <f t="array" ref="AP139">SUM(IF(($CJ$89:$HN$89=AP$89)*($CJ139:$HN139&lt;=$CJ$2:$HN$2-1)*($CJ139:$HN139&gt;0),1))</f>
        <v>0</v>
      </c>
      <c r="AQ139" s="78">
        <f t="array" ref="AQ139">SUM(IF(($CJ$89:$HN$89=AQ$89)*($CJ139:$HN139&lt;=$CJ$2:$HN$2-1)*($CJ139:$HN139&gt;0),1))</f>
        <v>0</v>
      </c>
      <c r="AR139" s="78">
        <f t="array" ref="AR139">SUM(IF(($CJ$89:$HN$89=AR$89)*($CJ139:$HN139&lt;=$CJ$2:$HN$2-1)*($CJ139:$HN139&gt;0),1))</f>
        <v>0</v>
      </c>
      <c r="AS139" s="78">
        <f t="array" ref="AS139">SUM(IF(($CJ$89:$HN$89=AS$89)*($CJ139:$HN139&lt;=$CJ$2:$HN$2-1)*($CJ139:$HN139&gt;0),1))</f>
        <v>0</v>
      </c>
      <c r="AT139" s="78">
        <f t="array" ref="AT139">SUM(IF(($CJ$89:$HN$89=AT$89)*($CJ139:$HN139&lt;=$CJ$2:$HN$2-1)*($CJ139:$HN139&gt;0),1))</f>
        <v>0</v>
      </c>
      <c r="AU139" s="78">
        <f t="array" ref="AU139">SUM(IF(($CJ$89:$HN$89=AU$89)*($CJ139:$HN139&lt;=$CJ$2:$HN$2-1)*($CJ139:$HN139&gt;0),1))</f>
        <v>0</v>
      </c>
      <c r="AV139" s="78">
        <f t="array" ref="AV139">SUM(IF(($CJ$89:$HN$89=AV$89)*($CJ139:$HN139&lt;=$CJ$2:$HN$2-1)*($CJ139:$HN139&gt;0),1))</f>
        <v>0</v>
      </c>
      <c r="AW139" s="78">
        <f t="array" ref="AW139">SUM(IF(($CJ$89:$HN$89=AW$89)*($CJ139:$HN139&lt;=$CJ$2:$HN$2-1)*($CJ139:$HN139&gt;0),1))</f>
        <v>0</v>
      </c>
      <c r="AX139" s="78">
        <f t="array" ref="AX139">SUM(IF(($CJ$89:$HN$89=AX$89)*($CJ139:$HN139&lt;=$CJ$2:$HN$2-1)*($CJ139:$HN139&gt;0),1))</f>
        <v>0</v>
      </c>
      <c r="AY139" s="78">
        <f t="array" ref="AY139">SUM(IF(($CJ$89:$HN$89=AY$89)*($CJ139:$HN139&lt;=$CJ$2:$HN$2-1)*($CJ139:$HN139&gt;0),1))</f>
        <v>0</v>
      </c>
      <c r="AZ139" s="78">
        <f t="array" ref="AZ139">SUM(IF(($CJ$89:$HN$89=AZ$89)*($CJ139:$HN139&lt;=$CJ$2:$HN$2-1)*($CJ139:$HN139&gt;0),1))</f>
        <v>0</v>
      </c>
      <c r="BA139" s="78">
        <f t="array" ref="BA139">SUM(IF(($CJ$89:$HN$89=BA$89)*($CJ139:$HN139&lt;=$CJ$2:$HN$2-1)*($CJ139:$HN139&gt;0),1))</f>
        <v>0</v>
      </c>
      <c r="BB139" s="78">
        <f t="array" ref="BB139">SUM(IF(($CJ$89:$HN$89=BB$89)*($CJ139:$HN139&lt;=$CJ$2:$HN$2-1)*($CJ139:$HN139&gt;0),1))</f>
        <v>0</v>
      </c>
      <c r="BC139" s="78">
        <f t="array" ref="BC139">SUM(IF(($CJ$89:$HN$89=BC$89)*($CJ139:$HN139&lt;=$CJ$2:$HN$2-1)*($CJ139:$HN139&gt;0),1))</f>
        <v>0</v>
      </c>
      <c r="BD139" s="78">
        <f t="array" ref="BD139">SUM(IF(($CJ$89:$HN$89=BD$89)*($CJ139:$HN139&lt;=$CJ$2:$HN$2-1)*($CJ139:$HN139&gt;0),1))</f>
        <v>0</v>
      </c>
      <c r="BE139" s="78">
        <f t="array" ref="BE139">SUM(IF(($CJ$89:$HN$89=BE$89)*($CJ139:$HN139&lt;=$CJ$2:$HN$2-1)*($CJ139:$HN139&gt;0),1))</f>
        <v>0</v>
      </c>
      <c r="BF139" s="78">
        <f t="shared" si="138"/>
        <v>0</v>
      </c>
      <c r="BG139" s="78">
        <f t="shared" si="138"/>
        <v>0</v>
      </c>
      <c r="BH139" s="78">
        <f t="shared" si="138"/>
        <v>0</v>
      </c>
      <c r="BI139" s="78">
        <f t="shared" si="138"/>
        <v>0</v>
      </c>
      <c r="BJ139" s="78">
        <f t="shared" si="138"/>
        <v>0</v>
      </c>
      <c r="BK139" s="78">
        <f t="shared" si="138"/>
        <v>0</v>
      </c>
      <c r="BL139" s="78">
        <f t="shared" si="138"/>
        <v>0</v>
      </c>
      <c r="BM139" s="78">
        <f t="shared" si="138"/>
        <v>0</v>
      </c>
      <c r="BN139" s="78">
        <f t="shared" si="138"/>
        <v>0</v>
      </c>
      <c r="BO139" s="78">
        <f t="shared" si="138"/>
        <v>0</v>
      </c>
      <c r="BP139" s="78">
        <f t="shared" si="139"/>
        <v>0</v>
      </c>
      <c r="BQ139" s="78">
        <f t="shared" si="139"/>
        <v>0</v>
      </c>
      <c r="BR139" s="78">
        <f t="shared" si="139"/>
        <v>0</v>
      </c>
      <c r="BS139" s="78">
        <f t="shared" si="139"/>
        <v>0</v>
      </c>
      <c r="BT139" s="78">
        <f t="shared" si="139"/>
        <v>0</v>
      </c>
      <c r="BU139" s="78">
        <f t="shared" si="139"/>
        <v>0</v>
      </c>
      <c r="BV139" s="78">
        <f t="shared" si="139"/>
        <v>0</v>
      </c>
      <c r="BW139" s="78">
        <f t="shared" si="139"/>
        <v>0</v>
      </c>
      <c r="BX139" s="78">
        <f t="shared" si="139"/>
        <v>0</v>
      </c>
      <c r="BY139" s="78">
        <f t="shared" si="139"/>
        <v>0</v>
      </c>
      <c r="BZ139" s="78">
        <f t="shared" si="140"/>
        <v>0</v>
      </c>
      <c r="CA139" s="78">
        <f t="shared" si="140"/>
        <v>0</v>
      </c>
      <c r="CB139" s="78">
        <f t="shared" si="140"/>
        <v>0</v>
      </c>
      <c r="CC139" s="78">
        <f t="shared" si="140"/>
        <v>0</v>
      </c>
      <c r="CD139" s="78">
        <f t="shared" si="140"/>
        <v>0</v>
      </c>
      <c r="CE139" s="78">
        <f t="shared" si="140"/>
        <v>0</v>
      </c>
      <c r="CF139" s="78">
        <f t="shared" si="140"/>
        <v>0</v>
      </c>
      <c r="CG139" s="2"/>
      <c r="CH139" s="2"/>
      <c r="CI139" s="2"/>
      <c r="EU139" s="2"/>
      <c r="EV139" s="2"/>
      <c r="EW139" s="2"/>
      <c r="EX139" s="2"/>
      <c r="EY139" s="2"/>
      <c r="EZ139" s="2"/>
    </row>
    <row r="140" spans="1:156" x14ac:dyDescent="0.25">
      <c r="A140" s="2" t="str">
        <f>IF(CI140="","",IF(CI140&lt;&gt;"NF",CH140&amp;CI140+COUNTIF($C$90:$C139,C140),CH140&amp;CI140&amp;COUNTIF($C$90:$C139,C140)))</f>
        <v/>
      </c>
      <c r="B140" s="2" t="e">
        <f t="array" aca="1" ref="B140" ca="1">INDEX(Spielerliste,MATCH(SMALL(COUNTIF(Spielerliste,"&lt;"&amp;Spielerliste),ROWS(CG$90:CG140)),COUNTIF(Spielerliste,"&lt;"&amp;Spielerliste),0))</f>
        <v>#NUM!</v>
      </c>
      <c r="C140" s="2" t="str">
        <f t="shared" si="135"/>
        <v/>
      </c>
      <c r="D140" s="2">
        <f t="array" ref="D140">SUM(($CJ140:$HN140=$CJ$2:$HN$2-1)*($CJ140:$HN140&gt;0))</f>
        <v>0</v>
      </c>
      <c r="E140" s="2">
        <f t="array" ref="E140">SUM(($CJ140:$HN140&lt;$CJ$2:$HN$2-1)*($CJ140:$HN140&gt;0))</f>
        <v>0</v>
      </c>
      <c r="F140" s="2">
        <f t="array" ref="F140">SUM(($CJ140:$HN140=$CJ$2:$HN$2+1)*($CJ140:$HN140&gt;0))</f>
        <v>0</v>
      </c>
      <c r="G140" s="2">
        <f t="array" ref="G140">SUM(($CJ140:$HN140&gt;$CJ$2:$HN$2+1)*($CJ140:$HN140&gt;0))</f>
        <v>0</v>
      </c>
      <c r="H140" s="2">
        <f t="shared" si="119"/>
        <v>0</v>
      </c>
      <c r="I140" s="2">
        <f t="shared" si="120"/>
        <v>0</v>
      </c>
      <c r="J140" s="2">
        <f t="shared" ref="J140:N149" si="141">IF($CI140="NF",0,SUMIF($CJ$88:$HN$88,J$1,$CJ140:$HN140))</f>
        <v>0</v>
      </c>
      <c r="K140" s="2">
        <f t="shared" si="141"/>
        <v>0</v>
      </c>
      <c r="L140" s="2">
        <f t="shared" si="141"/>
        <v>0</v>
      </c>
      <c r="M140" s="2">
        <f t="shared" si="141"/>
        <v>0</v>
      </c>
      <c r="N140" s="2">
        <f t="shared" si="141"/>
        <v>0</v>
      </c>
      <c r="O140" s="2" t="str">
        <f>IF(K140&gt;0,($J140/Parameter!$B$1)-($K140/Parameter!$B$2),"")</f>
        <v/>
      </c>
      <c r="P140" s="2" t="str">
        <f>IF(L140&gt;0,($K140/Parameter!$B$2)-($L140/Parameter!$B$3),"")</f>
        <v/>
      </c>
      <c r="Q140" s="2" t="str">
        <f>IF(M140&gt;0,($L140/Parameter!$B$3)-($M140/Parameter!$B$4),"")</f>
        <v/>
      </c>
      <c r="R140" s="2" t="str">
        <f t="array" ref="R140">IF($J140&gt;0,SUM(($CJ140:$HN140&lt;$CJ$2:$HN$2)*($CJ140:$HN140&gt;0)*($CJ$88:$HN$88="Round 1")),"")</f>
        <v/>
      </c>
      <c r="S140" s="2" t="str">
        <f t="array" ref="S140">IF($J140&gt;0,SUM(($CJ140:$HN140&gt;$CJ$2:$HN$2)*($CJ140:$HN140&gt;0)*($CJ$88:$HN$88="Round 1")),"")</f>
        <v/>
      </c>
      <c r="T140" s="2" t="str">
        <f t="array" ref="T140">IF($K140&gt;0,SUM(($CJ140:$HN140&lt;$CJ$2:$HN$2)*($CJ140:$HN140&gt;0)*($CJ$88:$HN$88="Round 2")),"")</f>
        <v/>
      </c>
      <c r="U140" s="2" t="str">
        <f t="array" ref="U140">IF($K140&gt;0,SUM(($CJ140:$HN140&gt;$CJ$2:$HN$2)*($CJ140:$HN140&gt;0)*($CJ$88:$HN$88="Round 2")),"")</f>
        <v/>
      </c>
      <c r="V140" s="2" t="str">
        <f t="array" ref="V140">IF($L140&gt;0,SUM(($CJ140:$HN140&lt;$CJ$2:$HN$2)*($CJ140:$HN140&gt;0)*($CJ$88:$HN$88="Round 3")),"")</f>
        <v/>
      </c>
      <c r="W140" s="2" t="str">
        <f t="array" ref="W140">IF($L140&gt;0,SUM(($CJ140:$HN140&gt;$CJ$2:$HN$2)*($CJ140:$HN140&gt;0)*($CJ$88:$HN$88="Round 3")),"")</f>
        <v/>
      </c>
      <c r="X140" s="2" t="str">
        <f t="array" ref="X140">IF($M140&gt;0,SUM(($CJ140:$HN140&lt;$CJ$2:$HN$2)*($CJ140:$HN140&gt;0)*($CJ$88:$HN$88="Final")),"")</f>
        <v/>
      </c>
      <c r="Y140" s="2" t="str">
        <f t="array" ref="Y140">IF($M140&gt;0,SUM(($CJ140:$HN140&gt;$CJ$2:$HN$2)*($CJ140:$HN140&gt;0)*($CJ$88:$HN$88="Final")),"")</f>
        <v/>
      </c>
      <c r="Z140" s="2">
        <f t="shared" si="121"/>
        <v>32</v>
      </c>
      <c r="AA140" s="2">
        <f>IF(ISNUMBER($CI140)=TRUE,ROUND((2*Parameter!$B$13)-(SUM($J140:$L140)*Parameter!$B$13/Parameter!$B$12), 3),0)</f>
        <v>0</v>
      </c>
      <c r="AB140" s="2" t="str">
        <f>IF(AND(CG140&lt;&gt;"",CI140&lt;&gt;"NF"),INDEX('Skill-O-Meter'!$A:$A,MATCH(CG140,'Skill-O-Meter'!$C:$C,0)),"")</f>
        <v/>
      </c>
      <c r="AC140" s="2" t="str">
        <f t="shared" si="122"/>
        <v/>
      </c>
      <c r="AD140" s="2">
        <f t="shared" si="136"/>
        <v>10000</v>
      </c>
      <c r="AE140" s="78">
        <f t="array" ref="AE140">SUM(IF(($CJ$89:$HN$89=AE$89)*($CJ140:$HN140&lt;=$CJ$2:$HN$2-1)*($CJ140:$HN140&gt;0),1))</f>
        <v>0</v>
      </c>
      <c r="AF140" s="78">
        <f t="array" ref="AF140">SUM(IF(($CJ$89:$HN$89=AF$89)*($CJ140:$HN140&lt;=$CJ$2:$HN$2-1)*($CJ140:$HN140&gt;0),1))</f>
        <v>0</v>
      </c>
      <c r="AG140" s="78">
        <f t="array" ref="AG140">SUM(IF(($CJ$89:$HN$89=AG$89)*($CJ140:$HN140&lt;=$CJ$2:$HN$2-1)*($CJ140:$HN140&gt;0),1))</f>
        <v>0</v>
      </c>
      <c r="AH140" s="78">
        <f t="array" ref="AH140">SUM(IF(($CJ$89:$HN$89=AH$89)*($CJ140:$HN140&lt;=$CJ$2:$HN$2-1)*($CJ140:$HN140&gt;0),1))</f>
        <v>0</v>
      </c>
      <c r="AI140" s="78">
        <f t="array" ref="AI140">SUM(IF(($CJ$89:$HN$89=AI$89)*($CJ140:$HN140&lt;=$CJ$2:$HN$2-1)*($CJ140:$HN140&gt;0),1))</f>
        <v>0</v>
      </c>
      <c r="AJ140" s="78">
        <f t="array" ref="AJ140">SUM(IF(($CJ$89:$HN$89=AJ$89)*($CJ140:$HN140&lt;=$CJ$2:$HN$2-1)*($CJ140:$HN140&gt;0),1))</f>
        <v>0</v>
      </c>
      <c r="AK140" s="78">
        <f t="array" ref="AK140">SUM(IF(($CJ$89:$HN$89=AK$89)*($CJ140:$HN140&lt;=$CJ$2:$HN$2-1)*($CJ140:$HN140&gt;0),1))</f>
        <v>0</v>
      </c>
      <c r="AL140" s="78">
        <f t="array" ref="AL140">SUM(IF(($CJ$89:$HN$89=AL$89)*($CJ140:$HN140&lt;=$CJ$2:$HN$2-1)*($CJ140:$HN140&gt;0),1))</f>
        <v>0</v>
      </c>
      <c r="AM140" s="78">
        <f t="array" ref="AM140">SUM(IF(($CJ$89:$HN$89=AM$89)*($CJ140:$HN140&lt;=$CJ$2:$HN$2-1)*($CJ140:$HN140&gt;0),1))</f>
        <v>0</v>
      </c>
      <c r="AN140" s="78">
        <f t="array" ref="AN140">SUM(IF(($CJ$89:$HN$89=AN$89)*($CJ140:$HN140&lt;=$CJ$2:$HN$2-1)*($CJ140:$HN140&gt;0),1))</f>
        <v>0</v>
      </c>
      <c r="AO140" s="78">
        <f t="array" ref="AO140">SUM(IF(($CJ$89:$HN$89=AO$89)*($CJ140:$HN140&lt;=$CJ$2:$HN$2-1)*($CJ140:$HN140&gt;0),1))</f>
        <v>0</v>
      </c>
      <c r="AP140" s="78">
        <f t="array" ref="AP140">SUM(IF(($CJ$89:$HN$89=AP$89)*($CJ140:$HN140&lt;=$CJ$2:$HN$2-1)*($CJ140:$HN140&gt;0),1))</f>
        <v>0</v>
      </c>
      <c r="AQ140" s="78">
        <f t="array" ref="AQ140">SUM(IF(($CJ$89:$HN$89=AQ$89)*($CJ140:$HN140&lt;=$CJ$2:$HN$2-1)*($CJ140:$HN140&gt;0),1))</f>
        <v>0</v>
      </c>
      <c r="AR140" s="78">
        <f t="array" ref="AR140">SUM(IF(($CJ$89:$HN$89=AR$89)*($CJ140:$HN140&lt;=$CJ$2:$HN$2-1)*($CJ140:$HN140&gt;0),1))</f>
        <v>0</v>
      </c>
      <c r="AS140" s="78">
        <f t="array" ref="AS140">SUM(IF(($CJ$89:$HN$89=AS$89)*($CJ140:$HN140&lt;=$CJ$2:$HN$2-1)*($CJ140:$HN140&gt;0),1))</f>
        <v>0</v>
      </c>
      <c r="AT140" s="78">
        <f t="array" ref="AT140">SUM(IF(($CJ$89:$HN$89=AT$89)*($CJ140:$HN140&lt;=$CJ$2:$HN$2-1)*($CJ140:$HN140&gt;0),1))</f>
        <v>0</v>
      </c>
      <c r="AU140" s="78">
        <f t="array" ref="AU140">SUM(IF(($CJ$89:$HN$89=AU$89)*($CJ140:$HN140&lt;=$CJ$2:$HN$2-1)*($CJ140:$HN140&gt;0),1))</f>
        <v>0</v>
      </c>
      <c r="AV140" s="78">
        <f t="array" ref="AV140">SUM(IF(($CJ$89:$HN$89=AV$89)*($CJ140:$HN140&lt;=$CJ$2:$HN$2-1)*($CJ140:$HN140&gt;0),1))</f>
        <v>0</v>
      </c>
      <c r="AW140" s="78">
        <f t="array" ref="AW140">SUM(IF(($CJ$89:$HN$89=AW$89)*($CJ140:$HN140&lt;=$CJ$2:$HN$2-1)*($CJ140:$HN140&gt;0),1))</f>
        <v>0</v>
      </c>
      <c r="AX140" s="78">
        <f t="array" ref="AX140">SUM(IF(($CJ$89:$HN$89=AX$89)*($CJ140:$HN140&lt;=$CJ$2:$HN$2-1)*($CJ140:$HN140&gt;0),1))</f>
        <v>0</v>
      </c>
      <c r="AY140" s="78">
        <f t="array" ref="AY140">SUM(IF(($CJ$89:$HN$89=AY$89)*($CJ140:$HN140&lt;=$CJ$2:$HN$2-1)*($CJ140:$HN140&gt;0),1))</f>
        <v>0</v>
      </c>
      <c r="AZ140" s="78">
        <f t="array" ref="AZ140">SUM(IF(($CJ$89:$HN$89=AZ$89)*($CJ140:$HN140&lt;=$CJ$2:$HN$2-1)*($CJ140:$HN140&gt;0),1))</f>
        <v>0</v>
      </c>
      <c r="BA140" s="78">
        <f t="array" ref="BA140">SUM(IF(($CJ$89:$HN$89=BA$89)*($CJ140:$HN140&lt;=$CJ$2:$HN$2-1)*($CJ140:$HN140&gt;0),1))</f>
        <v>0</v>
      </c>
      <c r="BB140" s="78">
        <f t="array" ref="BB140">SUM(IF(($CJ$89:$HN$89=BB$89)*($CJ140:$HN140&lt;=$CJ$2:$HN$2-1)*($CJ140:$HN140&gt;0),1))</f>
        <v>0</v>
      </c>
      <c r="BC140" s="78">
        <f t="array" ref="BC140">SUM(IF(($CJ$89:$HN$89=BC$89)*($CJ140:$HN140&lt;=$CJ$2:$HN$2-1)*($CJ140:$HN140&gt;0),1))</f>
        <v>0</v>
      </c>
      <c r="BD140" s="78">
        <f t="array" ref="BD140">SUM(IF(($CJ$89:$HN$89=BD$89)*($CJ140:$HN140&lt;=$CJ$2:$HN$2-1)*($CJ140:$HN140&gt;0),1))</f>
        <v>0</v>
      </c>
      <c r="BE140" s="78">
        <f t="array" ref="BE140">SUM(IF(($CJ$89:$HN$89=BE$89)*($CJ140:$HN140&lt;=$CJ$2:$HN$2-1)*($CJ140:$HN140&gt;0),1))</f>
        <v>0</v>
      </c>
      <c r="BF140" s="78">
        <f t="shared" ref="BF140:BO149" si="142">SUMIF($CJ$89:$HN$89,BF$89,$CJ140:$HN140)</f>
        <v>0</v>
      </c>
      <c r="BG140" s="78">
        <f t="shared" si="142"/>
        <v>0</v>
      </c>
      <c r="BH140" s="78">
        <f t="shared" si="142"/>
        <v>0</v>
      </c>
      <c r="BI140" s="78">
        <f t="shared" si="142"/>
        <v>0</v>
      </c>
      <c r="BJ140" s="78">
        <f t="shared" si="142"/>
        <v>0</v>
      </c>
      <c r="BK140" s="78">
        <f t="shared" si="142"/>
        <v>0</v>
      </c>
      <c r="BL140" s="78">
        <f t="shared" si="142"/>
        <v>0</v>
      </c>
      <c r="BM140" s="78">
        <f t="shared" si="142"/>
        <v>0</v>
      </c>
      <c r="BN140" s="78">
        <f t="shared" si="142"/>
        <v>0</v>
      </c>
      <c r="BO140" s="78">
        <f t="shared" si="142"/>
        <v>0</v>
      </c>
      <c r="BP140" s="78">
        <f t="shared" ref="BP140:BY149" si="143">SUMIF($CJ$89:$HN$89,BP$89,$CJ140:$HN140)</f>
        <v>0</v>
      </c>
      <c r="BQ140" s="78">
        <f t="shared" si="143"/>
        <v>0</v>
      </c>
      <c r="BR140" s="78">
        <f t="shared" si="143"/>
        <v>0</v>
      </c>
      <c r="BS140" s="78">
        <f t="shared" si="143"/>
        <v>0</v>
      </c>
      <c r="BT140" s="78">
        <f t="shared" si="143"/>
        <v>0</v>
      </c>
      <c r="BU140" s="78">
        <f t="shared" si="143"/>
        <v>0</v>
      </c>
      <c r="BV140" s="78">
        <f t="shared" si="143"/>
        <v>0</v>
      </c>
      <c r="BW140" s="78">
        <f t="shared" si="143"/>
        <v>0</v>
      </c>
      <c r="BX140" s="78">
        <f t="shared" si="143"/>
        <v>0</v>
      </c>
      <c r="BY140" s="78">
        <f t="shared" si="143"/>
        <v>0</v>
      </c>
      <c r="BZ140" s="78">
        <f t="shared" ref="BZ140:CF149" si="144">SUMIF($CJ$89:$HN$89,BZ$89,$CJ140:$HN140)</f>
        <v>0</v>
      </c>
      <c r="CA140" s="78">
        <f t="shared" si="144"/>
        <v>0</v>
      </c>
      <c r="CB140" s="78">
        <f t="shared" si="144"/>
        <v>0</v>
      </c>
      <c r="CC140" s="78">
        <f t="shared" si="144"/>
        <v>0</v>
      </c>
      <c r="CD140" s="78">
        <f t="shared" si="144"/>
        <v>0</v>
      </c>
      <c r="CE140" s="78">
        <f t="shared" si="144"/>
        <v>0</v>
      </c>
      <c r="CF140" s="78">
        <f t="shared" si="144"/>
        <v>0</v>
      </c>
      <c r="CG140" s="2"/>
      <c r="CH140" s="2"/>
      <c r="CI140" s="2"/>
      <c r="EU140" s="2"/>
      <c r="EV140" s="2"/>
      <c r="EW140" s="2"/>
      <c r="EX140" s="2"/>
      <c r="EY140" s="2"/>
      <c r="EZ140" s="2"/>
    </row>
    <row r="141" spans="1:156" x14ac:dyDescent="0.25">
      <c r="A141" s="2" t="str">
        <f>IF(CI141="","",IF(CI141&lt;&gt;"NF",CH141&amp;CI141+COUNTIF($C$90:$C140,C141),CH141&amp;CI141&amp;COUNTIF($C$90:$C140,C141)))</f>
        <v/>
      </c>
      <c r="B141" s="2" t="e">
        <f t="array" aca="1" ref="B141" ca="1">INDEX(Spielerliste,MATCH(SMALL(COUNTIF(Spielerliste,"&lt;"&amp;Spielerliste),ROWS(CG$90:CG141)),COUNTIF(Spielerliste,"&lt;"&amp;Spielerliste),0))</f>
        <v>#NUM!</v>
      </c>
      <c r="C141" s="2" t="str">
        <f t="shared" si="135"/>
        <v/>
      </c>
      <c r="D141" s="2">
        <f t="array" ref="D141">SUM(($CJ141:$HN141=$CJ$2:$HN$2-1)*($CJ141:$HN141&gt;0))</f>
        <v>0</v>
      </c>
      <c r="E141" s="2">
        <f t="array" ref="E141">SUM(($CJ141:$HN141&lt;$CJ$2:$HN$2-1)*($CJ141:$HN141&gt;0))</f>
        <v>0</v>
      </c>
      <c r="F141" s="2">
        <f t="array" ref="F141">SUM(($CJ141:$HN141=$CJ$2:$HN$2+1)*($CJ141:$HN141&gt;0))</f>
        <v>0</v>
      </c>
      <c r="G141" s="2">
        <f t="array" ref="G141">SUM(($CJ141:$HN141&gt;$CJ$2:$HN$2+1)*($CJ141:$HN141&gt;0))</f>
        <v>0</v>
      </c>
      <c r="H141" s="2">
        <f t="shared" si="119"/>
        <v>0</v>
      </c>
      <c r="I141" s="2">
        <f t="shared" si="120"/>
        <v>0</v>
      </c>
      <c r="J141" s="2">
        <f t="shared" si="141"/>
        <v>0</v>
      </c>
      <c r="K141" s="2">
        <f t="shared" si="141"/>
        <v>0</v>
      </c>
      <c r="L141" s="2">
        <f t="shared" si="141"/>
        <v>0</v>
      </c>
      <c r="M141" s="2">
        <f t="shared" si="141"/>
        <v>0</v>
      </c>
      <c r="N141" s="2">
        <f t="shared" si="141"/>
        <v>0</v>
      </c>
      <c r="O141" s="2" t="str">
        <f>IF(K141&gt;0,($J141/Parameter!$B$1)-($K141/Parameter!$B$2),"")</f>
        <v/>
      </c>
      <c r="P141" s="2" t="str">
        <f>IF(L141&gt;0,($K141/Parameter!$B$2)-($L141/Parameter!$B$3),"")</f>
        <v/>
      </c>
      <c r="Q141" s="2" t="str">
        <f>IF(M141&gt;0,($L141/Parameter!$B$3)-($M141/Parameter!$B$4),"")</f>
        <v/>
      </c>
      <c r="R141" s="2" t="str">
        <f t="array" ref="R141">IF($J141&gt;0,SUM(($CJ141:$HN141&lt;$CJ$2:$HN$2)*($CJ141:$HN141&gt;0)*($CJ$88:$HN$88="Round 1")),"")</f>
        <v/>
      </c>
      <c r="S141" s="2" t="str">
        <f t="array" ref="S141">IF($J141&gt;0,SUM(($CJ141:$HN141&gt;$CJ$2:$HN$2)*($CJ141:$HN141&gt;0)*($CJ$88:$HN$88="Round 1")),"")</f>
        <v/>
      </c>
      <c r="T141" s="2" t="str">
        <f t="array" ref="T141">IF($K141&gt;0,SUM(($CJ141:$HN141&lt;$CJ$2:$HN$2)*($CJ141:$HN141&gt;0)*($CJ$88:$HN$88="Round 2")),"")</f>
        <v/>
      </c>
      <c r="U141" s="2" t="str">
        <f t="array" ref="U141">IF($K141&gt;0,SUM(($CJ141:$HN141&gt;$CJ$2:$HN$2)*($CJ141:$HN141&gt;0)*($CJ$88:$HN$88="Round 2")),"")</f>
        <v/>
      </c>
      <c r="V141" s="2" t="str">
        <f t="array" ref="V141">IF($L141&gt;0,SUM(($CJ141:$HN141&lt;$CJ$2:$HN$2)*($CJ141:$HN141&gt;0)*($CJ$88:$HN$88="Round 3")),"")</f>
        <v/>
      </c>
      <c r="W141" s="2" t="str">
        <f t="array" ref="W141">IF($L141&gt;0,SUM(($CJ141:$HN141&gt;$CJ$2:$HN$2)*($CJ141:$HN141&gt;0)*($CJ$88:$HN$88="Round 3")),"")</f>
        <v/>
      </c>
      <c r="X141" s="2" t="str">
        <f t="array" ref="X141">IF($M141&gt;0,SUM(($CJ141:$HN141&lt;$CJ$2:$HN$2)*($CJ141:$HN141&gt;0)*($CJ$88:$HN$88="Final")),"")</f>
        <v/>
      </c>
      <c r="Y141" s="2" t="str">
        <f t="array" ref="Y141">IF($M141&gt;0,SUM(($CJ141:$HN141&gt;$CJ$2:$HN$2)*($CJ141:$HN141&gt;0)*($CJ$88:$HN$88="Final")),"")</f>
        <v/>
      </c>
      <c r="Z141" s="2">
        <f t="shared" si="121"/>
        <v>32</v>
      </c>
      <c r="AA141" s="2">
        <f>IF(ISNUMBER($CI141)=TRUE,ROUND((2*Parameter!$B$13)-(SUM($J141:$L141)*Parameter!$B$13/Parameter!$B$12), 3),0)</f>
        <v>0</v>
      </c>
      <c r="AB141" s="2" t="str">
        <f>IF(AND(CG141&lt;&gt;"",CI141&lt;&gt;"NF"),INDEX('Skill-O-Meter'!$A:$A,MATCH(CG141,'Skill-O-Meter'!$C:$C,0)),"")</f>
        <v/>
      </c>
      <c r="AC141" s="2" t="str">
        <f t="shared" si="122"/>
        <v/>
      </c>
      <c r="AD141" s="2">
        <f t="shared" si="136"/>
        <v>10000</v>
      </c>
      <c r="AE141" s="78">
        <f t="array" ref="AE141">SUM(IF(($CJ$89:$HN$89=AE$89)*($CJ141:$HN141&lt;=$CJ$2:$HN$2-1)*($CJ141:$HN141&gt;0),1))</f>
        <v>0</v>
      </c>
      <c r="AF141" s="78">
        <f t="array" ref="AF141">SUM(IF(($CJ$89:$HN$89=AF$89)*($CJ141:$HN141&lt;=$CJ$2:$HN$2-1)*($CJ141:$HN141&gt;0),1))</f>
        <v>0</v>
      </c>
      <c r="AG141" s="78">
        <f t="array" ref="AG141">SUM(IF(($CJ$89:$HN$89=AG$89)*($CJ141:$HN141&lt;=$CJ$2:$HN$2-1)*($CJ141:$HN141&gt;0),1))</f>
        <v>0</v>
      </c>
      <c r="AH141" s="78">
        <f t="array" ref="AH141">SUM(IF(($CJ$89:$HN$89=AH$89)*($CJ141:$HN141&lt;=$CJ$2:$HN$2-1)*($CJ141:$HN141&gt;0),1))</f>
        <v>0</v>
      </c>
      <c r="AI141" s="78">
        <f t="array" ref="AI141">SUM(IF(($CJ$89:$HN$89=AI$89)*($CJ141:$HN141&lt;=$CJ$2:$HN$2-1)*($CJ141:$HN141&gt;0),1))</f>
        <v>0</v>
      </c>
      <c r="AJ141" s="78">
        <f t="array" ref="AJ141">SUM(IF(($CJ$89:$HN$89=AJ$89)*($CJ141:$HN141&lt;=$CJ$2:$HN$2-1)*($CJ141:$HN141&gt;0),1))</f>
        <v>0</v>
      </c>
      <c r="AK141" s="78">
        <f t="array" ref="AK141">SUM(IF(($CJ$89:$HN$89=AK$89)*($CJ141:$HN141&lt;=$CJ$2:$HN$2-1)*($CJ141:$HN141&gt;0),1))</f>
        <v>0</v>
      </c>
      <c r="AL141" s="78">
        <f t="array" ref="AL141">SUM(IF(($CJ$89:$HN$89=AL$89)*($CJ141:$HN141&lt;=$CJ$2:$HN$2-1)*($CJ141:$HN141&gt;0),1))</f>
        <v>0</v>
      </c>
      <c r="AM141" s="78">
        <f t="array" ref="AM141">SUM(IF(($CJ$89:$HN$89=AM$89)*($CJ141:$HN141&lt;=$CJ$2:$HN$2-1)*($CJ141:$HN141&gt;0),1))</f>
        <v>0</v>
      </c>
      <c r="AN141" s="78">
        <f t="array" ref="AN141">SUM(IF(($CJ$89:$HN$89=AN$89)*($CJ141:$HN141&lt;=$CJ$2:$HN$2-1)*($CJ141:$HN141&gt;0),1))</f>
        <v>0</v>
      </c>
      <c r="AO141" s="78">
        <f t="array" ref="AO141">SUM(IF(($CJ$89:$HN$89=AO$89)*($CJ141:$HN141&lt;=$CJ$2:$HN$2-1)*($CJ141:$HN141&gt;0),1))</f>
        <v>0</v>
      </c>
      <c r="AP141" s="78">
        <f t="array" ref="AP141">SUM(IF(($CJ$89:$HN$89=AP$89)*($CJ141:$HN141&lt;=$CJ$2:$HN$2-1)*($CJ141:$HN141&gt;0),1))</f>
        <v>0</v>
      </c>
      <c r="AQ141" s="78">
        <f t="array" ref="AQ141">SUM(IF(($CJ$89:$HN$89=AQ$89)*($CJ141:$HN141&lt;=$CJ$2:$HN$2-1)*($CJ141:$HN141&gt;0),1))</f>
        <v>0</v>
      </c>
      <c r="AR141" s="78">
        <f t="array" ref="AR141">SUM(IF(($CJ$89:$HN$89=AR$89)*($CJ141:$HN141&lt;=$CJ$2:$HN$2-1)*($CJ141:$HN141&gt;0),1))</f>
        <v>0</v>
      </c>
      <c r="AS141" s="78">
        <f t="array" ref="AS141">SUM(IF(($CJ$89:$HN$89=AS$89)*($CJ141:$HN141&lt;=$CJ$2:$HN$2-1)*($CJ141:$HN141&gt;0),1))</f>
        <v>0</v>
      </c>
      <c r="AT141" s="78">
        <f t="array" ref="AT141">SUM(IF(($CJ$89:$HN$89=AT$89)*($CJ141:$HN141&lt;=$CJ$2:$HN$2-1)*($CJ141:$HN141&gt;0),1))</f>
        <v>0</v>
      </c>
      <c r="AU141" s="78">
        <f t="array" ref="AU141">SUM(IF(($CJ$89:$HN$89=AU$89)*($CJ141:$HN141&lt;=$CJ$2:$HN$2-1)*($CJ141:$HN141&gt;0),1))</f>
        <v>0</v>
      </c>
      <c r="AV141" s="78">
        <f t="array" ref="AV141">SUM(IF(($CJ$89:$HN$89=AV$89)*($CJ141:$HN141&lt;=$CJ$2:$HN$2-1)*($CJ141:$HN141&gt;0),1))</f>
        <v>0</v>
      </c>
      <c r="AW141" s="78">
        <f t="array" ref="AW141">SUM(IF(($CJ$89:$HN$89=AW$89)*($CJ141:$HN141&lt;=$CJ$2:$HN$2-1)*($CJ141:$HN141&gt;0),1))</f>
        <v>0</v>
      </c>
      <c r="AX141" s="78">
        <f t="array" ref="AX141">SUM(IF(($CJ$89:$HN$89=AX$89)*($CJ141:$HN141&lt;=$CJ$2:$HN$2-1)*($CJ141:$HN141&gt;0),1))</f>
        <v>0</v>
      </c>
      <c r="AY141" s="78">
        <f t="array" ref="AY141">SUM(IF(($CJ$89:$HN$89=AY$89)*($CJ141:$HN141&lt;=$CJ$2:$HN$2-1)*($CJ141:$HN141&gt;0),1))</f>
        <v>0</v>
      </c>
      <c r="AZ141" s="78">
        <f t="array" ref="AZ141">SUM(IF(($CJ$89:$HN$89=AZ$89)*($CJ141:$HN141&lt;=$CJ$2:$HN$2-1)*($CJ141:$HN141&gt;0),1))</f>
        <v>0</v>
      </c>
      <c r="BA141" s="78">
        <f t="array" ref="BA141">SUM(IF(($CJ$89:$HN$89=BA$89)*($CJ141:$HN141&lt;=$CJ$2:$HN$2-1)*($CJ141:$HN141&gt;0),1))</f>
        <v>0</v>
      </c>
      <c r="BB141" s="78">
        <f t="array" ref="BB141">SUM(IF(($CJ$89:$HN$89=BB$89)*($CJ141:$HN141&lt;=$CJ$2:$HN$2-1)*($CJ141:$HN141&gt;0),1))</f>
        <v>0</v>
      </c>
      <c r="BC141" s="78">
        <f t="array" ref="BC141">SUM(IF(($CJ$89:$HN$89=BC$89)*($CJ141:$HN141&lt;=$CJ$2:$HN$2-1)*($CJ141:$HN141&gt;0),1))</f>
        <v>0</v>
      </c>
      <c r="BD141" s="78">
        <f t="array" ref="BD141">SUM(IF(($CJ$89:$HN$89=BD$89)*($CJ141:$HN141&lt;=$CJ$2:$HN$2-1)*($CJ141:$HN141&gt;0),1))</f>
        <v>0</v>
      </c>
      <c r="BE141" s="78">
        <f t="array" ref="BE141">SUM(IF(($CJ$89:$HN$89=BE$89)*($CJ141:$HN141&lt;=$CJ$2:$HN$2-1)*($CJ141:$HN141&gt;0),1))</f>
        <v>0</v>
      </c>
      <c r="BF141" s="78">
        <f t="shared" si="142"/>
        <v>0</v>
      </c>
      <c r="BG141" s="78">
        <f t="shared" si="142"/>
        <v>0</v>
      </c>
      <c r="BH141" s="78">
        <f t="shared" si="142"/>
        <v>0</v>
      </c>
      <c r="BI141" s="78">
        <f t="shared" si="142"/>
        <v>0</v>
      </c>
      <c r="BJ141" s="78">
        <f t="shared" si="142"/>
        <v>0</v>
      </c>
      <c r="BK141" s="78">
        <f t="shared" si="142"/>
        <v>0</v>
      </c>
      <c r="BL141" s="78">
        <f t="shared" si="142"/>
        <v>0</v>
      </c>
      <c r="BM141" s="78">
        <f t="shared" si="142"/>
        <v>0</v>
      </c>
      <c r="BN141" s="78">
        <f t="shared" si="142"/>
        <v>0</v>
      </c>
      <c r="BO141" s="78">
        <f t="shared" si="142"/>
        <v>0</v>
      </c>
      <c r="BP141" s="78">
        <f t="shared" si="143"/>
        <v>0</v>
      </c>
      <c r="BQ141" s="78">
        <f t="shared" si="143"/>
        <v>0</v>
      </c>
      <c r="BR141" s="78">
        <f t="shared" si="143"/>
        <v>0</v>
      </c>
      <c r="BS141" s="78">
        <f t="shared" si="143"/>
        <v>0</v>
      </c>
      <c r="BT141" s="78">
        <f t="shared" si="143"/>
        <v>0</v>
      </c>
      <c r="BU141" s="78">
        <f t="shared" si="143"/>
        <v>0</v>
      </c>
      <c r="BV141" s="78">
        <f t="shared" si="143"/>
        <v>0</v>
      </c>
      <c r="BW141" s="78">
        <f t="shared" si="143"/>
        <v>0</v>
      </c>
      <c r="BX141" s="78">
        <f t="shared" si="143"/>
        <v>0</v>
      </c>
      <c r="BY141" s="78">
        <f t="shared" si="143"/>
        <v>0</v>
      </c>
      <c r="BZ141" s="78">
        <f t="shared" si="144"/>
        <v>0</v>
      </c>
      <c r="CA141" s="78">
        <f t="shared" si="144"/>
        <v>0</v>
      </c>
      <c r="CB141" s="78">
        <f t="shared" si="144"/>
        <v>0</v>
      </c>
      <c r="CC141" s="78">
        <f t="shared" si="144"/>
        <v>0</v>
      </c>
      <c r="CD141" s="78">
        <f t="shared" si="144"/>
        <v>0</v>
      </c>
      <c r="CE141" s="78">
        <f t="shared" si="144"/>
        <v>0</v>
      </c>
      <c r="CF141" s="78">
        <f t="shared" si="144"/>
        <v>0</v>
      </c>
      <c r="CG141" s="2"/>
      <c r="CH141" s="2"/>
      <c r="CI141" s="2"/>
      <c r="EU141" s="2"/>
      <c r="EV141" s="2"/>
      <c r="EW141" s="2"/>
      <c r="EX141" s="2"/>
      <c r="EY141" s="2"/>
      <c r="EZ141" s="2"/>
    </row>
    <row r="142" spans="1:156" x14ac:dyDescent="0.25">
      <c r="A142" s="2" t="str">
        <f>IF(CI142="","",IF(CI142&lt;&gt;"NF",CH142&amp;CI142+COUNTIF($C$90:$C141,C142),CH142&amp;CI142&amp;COUNTIF($C$90:$C141,C142)))</f>
        <v/>
      </c>
      <c r="B142" s="2" t="e">
        <f t="array" aca="1" ref="B142" ca="1">INDEX(Spielerliste,MATCH(SMALL(COUNTIF(Spielerliste,"&lt;"&amp;Spielerliste),ROWS(CG$90:CG142)),COUNTIF(Spielerliste,"&lt;"&amp;Spielerliste),0))</f>
        <v>#NUM!</v>
      </c>
      <c r="C142" s="2" t="str">
        <f t="shared" si="135"/>
        <v/>
      </c>
      <c r="D142" s="2">
        <f t="array" ref="D142">SUM(($CJ142:$HN142=$CJ$2:$HN$2-1)*($CJ142:$HN142&gt;0))</f>
        <v>0</v>
      </c>
      <c r="E142" s="2">
        <f t="array" ref="E142">SUM(($CJ142:$HN142&lt;$CJ$2:$HN$2-1)*($CJ142:$HN142&gt;0))</f>
        <v>0</v>
      </c>
      <c r="F142" s="2">
        <f t="array" ref="F142">SUM(($CJ142:$HN142=$CJ$2:$HN$2+1)*($CJ142:$HN142&gt;0))</f>
        <v>0</v>
      </c>
      <c r="G142" s="2">
        <f t="array" ref="G142">SUM(($CJ142:$HN142&gt;$CJ$2:$HN$2+1)*($CJ142:$HN142&gt;0))</f>
        <v>0</v>
      </c>
      <c r="H142" s="2">
        <f t="shared" si="119"/>
        <v>0</v>
      </c>
      <c r="I142" s="2">
        <f t="shared" si="120"/>
        <v>0</v>
      </c>
      <c r="J142" s="2">
        <f t="shared" si="141"/>
        <v>0</v>
      </c>
      <c r="K142" s="2">
        <f t="shared" si="141"/>
        <v>0</v>
      </c>
      <c r="L142" s="2">
        <f t="shared" si="141"/>
        <v>0</v>
      </c>
      <c r="M142" s="2">
        <f t="shared" si="141"/>
        <v>0</v>
      </c>
      <c r="N142" s="2">
        <f t="shared" si="141"/>
        <v>0</v>
      </c>
      <c r="O142" s="2" t="str">
        <f>IF(K142&gt;0,($J142/Parameter!$B$1)-($K142/Parameter!$B$2),"")</f>
        <v/>
      </c>
      <c r="P142" s="2" t="str">
        <f>IF(L142&gt;0,($K142/Parameter!$B$2)-($L142/Parameter!$B$3),"")</f>
        <v/>
      </c>
      <c r="Q142" s="2" t="str">
        <f>IF(M142&gt;0,($L142/Parameter!$B$3)-($M142/Parameter!$B$4),"")</f>
        <v/>
      </c>
      <c r="R142" s="2" t="str">
        <f t="array" ref="R142">IF($J142&gt;0,SUM(($CJ142:$HN142&lt;$CJ$2:$HN$2)*($CJ142:$HN142&gt;0)*($CJ$88:$HN$88="Round 1")),"")</f>
        <v/>
      </c>
      <c r="S142" s="2" t="str">
        <f t="array" ref="S142">IF($J142&gt;0,SUM(($CJ142:$HN142&gt;$CJ$2:$HN$2)*($CJ142:$HN142&gt;0)*($CJ$88:$HN$88="Round 1")),"")</f>
        <v/>
      </c>
      <c r="T142" s="2" t="str">
        <f t="array" ref="T142">IF($K142&gt;0,SUM(($CJ142:$HN142&lt;$CJ$2:$HN$2)*($CJ142:$HN142&gt;0)*($CJ$88:$HN$88="Round 2")),"")</f>
        <v/>
      </c>
      <c r="U142" s="2" t="str">
        <f t="array" ref="U142">IF($K142&gt;0,SUM(($CJ142:$HN142&gt;$CJ$2:$HN$2)*($CJ142:$HN142&gt;0)*($CJ$88:$HN$88="Round 2")),"")</f>
        <v/>
      </c>
      <c r="V142" s="2" t="str">
        <f t="array" ref="V142">IF($L142&gt;0,SUM(($CJ142:$HN142&lt;$CJ$2:$HN$2)*($CJ142:$HN142&gt;0)*($CJ$88:$HN$88="Round 3")),"")</f>
        <v/>
      </c>
      <c r="W142" s="2" t="str">
        <f t="array" ref="W142">IF($L142&gt;0,SUM(($CJ142:$HN142&gt;$CJ$2:$HN$2)*($CJ142:$HN142&gt;0)*($CJ$88:$HN$88="Round 3")),"")</f>
        <v/>
      </c>
      <c r="X142" s="2" t="str">
        <f t="array" ref="X142">IF($M142&gt;0,SUM(($CJ142:$HN142&lt;$CJ$2:$HN$2)*($CJ142:$HN142&gt;0)*($CJ$88:$HN$88="Final")),"")</f>
        <v/>
      </c>
      <c r="Y142" s="2" t="str">
        <f t="array" ref="Y142">IF($M142&gt;0,SUM(($CJ142:$HN142&gt;$CJ$2:$HN$2)*($CJ142:$HN142&gt;0)*($CJ$88:$HN$88="Final")),"")</f>
        <v/>
      </c>
      <c r="Z142" s="2">
        <f t="shared" si="121"/>
        <v>32</v>
      </c>
      <c r="AA142" s="2">
        <f>IF(ISNUMBER($CI142)=TRUE,ROUND((2*Parameter!$B$13)-(SUM($J142:$L142)*Parameter!$B$13/Parameter!$B$12), 3),0)</f>
        <v>0</v>
      </c>
      <c r="AB142" s="2" t="str">
        <f>IF(AND(CG142&lt;&gt;"",CI142&lt;&gt;"NF"),INDEX('Skill-O-Meter'!$A:$A,MATCH(CG142,'Skill-O-Meter'!$C:$C,0)),"")</f>
        <v/>
      </c>
      <c r="AC142" s="2" t="str">
        <f t="shared" si="122"/>
        <v/>
      </c>
      <c r="AD142" s="2">
        <f t="shared" si="136"/>
        <v>10000</v>
      </c>
      <c r="AE142" s="78">
        <f t="array" ref="AE142">SUM(IF(($CJ$89:$HN$89=AE$89)*($CJ142:$HN142&lt;=$CJ$2:$HN$2-1)*($CJ142:$HN142&gt;0),1))</f>
        <v>0</v>
      </c>
      <c r="AF142" s="78">
        <f t="array" ref="AF142">SUM(IF(($CJ$89:$HN$89=AF$89)*($CJ142:$HN142&lt;=$CJ$2:$HN$2-1)*($CJ142:$HN142&gt;0),1))</f>
        <v>0</v>
      </c>
      <c r="AG142" s="78">
        <f t="array" ref="AG142">SUM(IF(($CJ$89:$HN$89=AG$89)*($CJ142:$HN142&lt;=$CJ$2:$HN$2-1)*($CJ142:$HN142&gt;0),1))</f>
        <v>0</v>
      </c>
      <c r="AH142" s="78">
        <f t="array" ref="AH142">SUM(IF(($CJ$89:$HN$89=AH$89)*($CJ142:$HN142&lt;=$CJ$2:$HN$2-1)*($CJ142:$HN142&gt;0),1))</f>
        <v>0</v>
      </c>
      <c r="AI142" s="78">
        <f t="array" ref="AI142">SUM(IF(($CJ$89:$HN$89=AI$89)*($CJ142:$HN142&lt;=$CJ$2:$HN$2-1)*($CJ142:$HN142&gt;0),1))</f>
        <v>0</v>
      </c>
      <c r="AJ142" s="78">
        <f t="array" ref="AJ142">SUM(IF(($CJ$89:$HN$89=AJ$89)*($CJ142:$HN142&lt;=$CJ$2:$HN$2-1)*($CJ142:$HN142&gt;0),1))</f>
        <v>0</v>
      </c>
      <c r="AK142" s="78">
        <f t="array" ref="AK142">SUM(IF(($CJ$89:$HN$89=AK$89)*($CJ142:$HN142&lt;=$CJ$2:$HN$2-1)*($CJ142:$HN142&gt;0),1))</f>
        <v>0</v>
      </c>
      <c r="AL142" s="78">
        <f t="array" ref="AL142">SUM(IF(($CJ$89:$HN$89=AL$89)*($CJ142:$HN142&lt;=$CJ$2:$HN$2-1)*($CJ142:$HN142&gt;0),1))</f>
        <v>0</v>
      </c>
      <c r="AM142" s="78">
        <f t="array" ref="AM142">SUM(IF(($CJ$89:$HN$89=AM$89)*($CJ142:$HN142&lt;=$CJ$2:$HN$2-1)*($CJ142:$HN142&gt;0),1))</f>
        <v>0</v>
      </c>
      <c r="AN142" s="78">
        <f t="array" ref="AN142">SUM(IF(($CJ$89:$HN$89=AN$89)*($CJ142:$HN142&lt;=$CJ$2:$HN$2-1)*($CJ142:$HN142&gt;0),1))</f>
        <v>0</v>
      </c>
      <c r="AO142" s="78">
        <f t="array" ref="AO142">SUM(IF(($CJ$89:$HN$89=AO$89)*($CJ142:$HN142&lt;=$CJ$2:$HN$2-1)*($CJ142:$HN142&gt;0),1))</f>
        <v>0</v>
      </c>
      <c r="AP142" s="78">
        <f t="array" ref="AP142">SUM(IF(($CJ$89:$HN$89=AP$89)*($CJ142:$HN142&lt;=$CJ$2:$HN$2-1)*($CJ142:$HN142&gt;0),1))</f>
        <v>0</v>
      </c>
      <c r="AQ142" s="78">
        <f t="array" ref="AQ142">SUM(IF(($CJ$89:$HN$89=AQ$89)*($CJ142:$HN142&lt;=$CJ$2:$HN$2-1)*($CJ142:$HN142&gt;0),1))</f>
        <v>0</v>
      </c>
      <c r="AR142" s="78">
        <f t="array" ref="AR142">SUM(IF(($CJ$89:$HN$89=AR$89)*($CJ142:$HN142&lt;=$CJ$2:$HN$2-1)*($CJ142:$HN142&gt;0),1))</f>
        <v>0</v>
      </c>
      <c r="AS142" s="78">
        <f t="array" ref="AS142">SUM(IF(($CJ$89:$HN$89=AS$89)*($CJ142:$HN142&lt;=$CJ$2:$HN$2-1)*($CJ142:$HN142&gt;0),1))</f>
        <v>0</v>
      </c>
      <c r="AT142" s="78">
        <f t="array" ref="AT142">SUM(IF(($CJ$89:$HN$89=AT$89)*($CJ142:$HN142&lt;=$CJ$2:$HN$2-1)*($CJ142:$HN142&gt;0),1))</f>
        <v>0</v>
      </c>
      <c r="AU142" s="78">
        <f t="array" ref="AU142">SUM(IF(($CJ$89:$HN$89=AU$89)*($CJ142:$HN142&lt;=$CJ$2:$HN$2-1)*($CJ142:$HN142&gt;0),1))</f>
        <v>0</v>
      </c>
      <c r="AV142" s="78">
        <f t="array" ref="AV142">SUM(IF(($CJ$89:$HN$89=AV$89)*($CJ142:$HN142&lt;=$CJ$2:$HN$2-1)*($CJ142:$HN142&gt;0),1))</f>
        <v>0</v>
      </c>
      <c r="AW142" s="78">
        <f t="array" ref="AW142">SUM(IF(($CJ$89:$HN$89=AW$89)*($CJ142:$HN142&lt;=$CJ$2:$HN$2-1)*($CJ142:$HN142&gt;0),1))</f>
        <v>0</v>
      </c>
      <c r="AX142" s="78">
        <f t="array" ref="AX142">SUM(IF(($CJ$89:$HN$89=AX$89)*($CJ142:$HN142&lt;=$CJ$2:$HN$2-1)*($CJ142:$HN142&gt;0),1))</f>
        <v>0</v>
      </c>
      <c r="AY142" s="78">
        <f t="array" ref="AY142">SUM(IF(($CJ$89:$HN$89=AY$89)*($CJ142:$HN142&lt;=$CJ$2:$HN$2-1)*($CJ142:$HN142&gt;0),1))</f>
        <v>0</v>
      </c>
      <c r="AZ142" s="78">
        <f t="array" ref="AZ142">SUM(IF(($CJ$89:$HN$89=AZ$89)*($CJ142:$HN142&lt;=$CJ$2:$HN$2-1)*($CJ142:$HN142&gt;0),1))</f>
        <v>0</v>
      </c>
      <c r="BA142" s="78">
        <f t="array" ref="BA142">SUM(IF(($CJ$89:$HN$89=BA$89)*($CJ142:$HN142&lt;=$CJ$2:$HN$2-1)*($CJ142:$HN142&gt;0),1))</f>
        <v>0</v>
      </c>
      <c r="BB142" s="78">
        <f t="array" ref="BB142">SUM(IF(($CJ$89:$HN$89=BB$89)*($CJ142:$HN142&lt;=$CJ$2:$HN$2-1)*($CJ142:$HN142&gt;0),1))</f>
        <v>0</v>
      </c>
      <c r="BC142" s="78">
        <f t="array" ref="BC142">SUM(IF(($CJ$89:$HN$89=BC$89)*($CJ142:$HN142&lt;=$CJ$2:$HN$2-1)*($CJ142:$HN142&gt;0),1))</f>
        <v>0</v>
      </c>
      <c r="BD142" s="78">
        <f t="array" ref="BD142">SUM(IF(($CJ$89:$HN$89=BD$89)*($CJ142:$HN142&lt;=$CJ$2:$HN$2-1)*($CJ142:$HN142&gt;0),1))</f>
        <v>0</v>
      </c>
      <c r="BE142" s="78">
        <f t="array" ref="BE142">SUM(IF(($CJ$89:$HN$89=BE$89)*($CJ142:$HN142&lt;=$CJ$2:$HN$2-1)*($CJ142:$HN142&gt;0),1))</f>
        <v>0</v>
      </c>
      <c r="BF142" s="78">
        <f t="shared" si="142"/>
        <v>0</v>
      </c>
      <c r="BG142" s="78">
        <f t="shared" si="142"/>
        <v>0</v>
      </c>
      <c r="BH142" s="78">
        <f t="shared" si="142"/>
        <v>0</v>
      </c>
      <c r="BI142" s="78">
        <f t="shared" si="142"/>
        <v>0</v>
      </c>
      <c r="BJ142" s="78">
        <f t="shared" si="142"/>
        <v>0</v>
      </c>
      <c r="BK142" s="78">
        <f t="shared" si="142"/>
        <v>0</v>
      </c>
      <c r="BL142" s="78">
        <f t="shared" si="142"/>
        <v>0</v>
      </c>
      <c r="BM142" s="78">
        <f t="shared" si="142"/>
        <v>0</v>
      </c>
      <c r="BN142" s="78">
        <f t="shared" si="142"/>
        <v>0</v>
      </c>
      <c r="BO142" s="78">
        <f t="shared" si="142"/>
        <v>0</v>
      </c>
      <c r="BP142" s="78">
        <f t="shared" si="143"/>
        <v>0</v>
      </c>
      <c r="BQ142" s="78">
        <f t="shared" si="143"/>
        <v>0</v>
      </c>
      <c r="BR142" s="78">
        <f t="shared" si="143"/>
        <v>0</v>
      </c>
      <c r="BS142" s="78">
        <f t="shared" si="143"/>
        <v>0</v>
      </c>
      <c r="BT142" s="78">
        <f t="shared" si="143"/>
        <v>0</v>
      </c>
      <c r="BU142" s="78">
        <f t="shared" si="143"/>
        <v>0</v>
      </c>
      <c r="BV142" s="78">
        <f t="shared" si="143"/>
        <v>0</v>
      </c>
      <c r="BW142" s="78">
        <f t="shared" si="143"/>
        <v>0</v>
      </c>
      <c r="BX142" s="78">
        <f t="shared" si="143"/>
        <v>0</v>
      </c>
      <c r="BY142" s="78">
        <f t="shared" si="143"/>
        <v>0</v>
      </c>
      <c r="BZ142" s="78">
        <f t="shared" si="144"/>
        <v>0</v>
      </c>
      <c r="CA142" s="78">
        <f t="shared" si="144"/>
        <v>0</v>
      </c>
      <c r="CB142" s="78">
        <f t="shared" si="144"/>
        <v>0</v>
      </c>
      <c r="CC142" s="78">
        <f t="shared" si="144"/>
        <v>0</v>
      </c>
      <c r="CD142" s="78">
        <f t="shared" si="144"/>
        <v>0</v>
      </c>
      <c r="CE142" s="78">
        <f t="shared" si="144"/>
        <v>0</v>
      </c>
      <c r="CF142" s="78">
        <f t="shared" si="144"/>
        <v>0</v>
      </c>
      <c r="CG142" s="2"/>
      <c r="CH142" s="2"/>
      <c r="CI142" s="2"/>
      <c r="ER142" s="2"/>
      <c r="ES142" s="2"/>
      <c r="ET142" s="2"/>
      <c r="EU142" s="2"/>
      <c r="EV142" s="2"/>
      <c r="EW142" s="2"/>
      <c r="EX142" s="2"/>
      <c r="EY142" s="2"/>
      <c r="EZ142" s="2"/>
    </row>
    <row r="143" spans="1:156" x14ac:dyDescent="0.25">
      <c r="A143" s="2" t="str">
        <f>IF(CI143="","",IF(CI143&lt;&gt;"NF",CH143&amp;CI143+COUNTIF($C$90:$C142,C143),CH143&amp;CI143&amp;COUNTIF($C$90:$C142,C143)))</f>
        <v/>
      </c>
      <c r="B143" s="2" t="e">
        <f t="array" aca="1" ref="B143" ca="1">INDEX(Spielerliste,MATCH(SMALL(COUNTIF(Spielerliste,"&lt;"&amp;Spielerliste),ROWS(CG$90:CG143)),COUNTIF(Spielerliste,"&lt;"&amp;Spielerliste),0))</f>
        <v>#NUM!</v>
      </c>
      <c r="C143" s="2" t="str">
        <f t="shared" si="135"/>
        <v/>
      </c>
      <c r="D143" s="2">
        <f t="array" ref="D143">SUM(($CJ143:$HN143=$CJ$2:$HN$2-1)*($CJ143:$HN143&gt;0))</f>
        <v>0</v>
      </c>
      <c r="E143" s="2">
        <f t="array" ref="E143">SUM(($CJ143:$HN143&lt;$CJ$2:$HN$2-1)*($CJ143:$HN143&gt;0))</f>
        <v>0</v>
      </c>
      <c r="F143" s="2">
        <f t="array" ref="F143">SUM(($CJ143:$HN143=$CJ$2:$HN$2+1)*($CJ143:$HN143&gt;0))</f>
        <v>0</v>
      </c>
      <c r="G143" s="2">
        <f t="array" ref="G143">SUM(($CJ143:$HN143&gt;$CJ$2:$HN$2+1)*($CJ143:$HN143&gt;0))</f>
        <v>0</v>
      </c>
      <c r="H143" s="2">
        <f t="shared" si="119"/>
        <v>0</v>
      </c>
      <c r="I143" s="2">
        <f t="shared" si="120"/>
        <v>0</v>
      </c>
      <c r="J143" s="2">
        <f t="shared" si="141"/>
        <v>0</v>
      </c>
      <c r="K143" s="2">
        <f t="shared" si="141"/>
        <v>0</v>
      </c>
      <c r="L143" s="2">
        <f t="shared" si="141"/>
        <v>0</v>
      </c>
      <c r="M143" s="2">
        <f t="shared" si="141"/>
        <v>0</v>
      </c>
      <c r="N143" s="2">
        <f t="shared" si="141"/>
        <v>0</v>
      </c>
      <c r="O143" s="2" t="str">
        <f>IF(K143&gt;0,($J143/Parameter!$B$1)-($K143/Parameter!$B$2),"")</f>
        <v/>
      </c>
      <c r="P143" s="2" t="str">
        <f>IF(L143&gt;0,($K143/Parameter!$B$2)-($L143/Parameter!$B$3),"")</f>
        <v/>
      </c>
      <c r="Q143" s="2" t="str">
        <f>IF(M143&gt;0,($L143/Parameter!$B$3)-($M143/Parameter!$B$4),"")</f>
        <v/>
      </c>
      <c r="R143" s="2" t="str">
        <f t="array" ref="R143">IF($J143&gt;0,SUM(($CJ143:$HN143&lt;$CJ$2:$HN$2)*($CJ143:$HN143&gt;0)*($CJ$88:$HN$88="Round 1")),"")</f>
        <v/>
      </c>
      <c r="S143" s="2" t="str">
        <f t="array" ref="S143">IF($J143&gt;0,SUM(($CJ143:$HN143&gt;$CJ$2:$HN$2)*($CJ143:$HN143&gt;0)*($CJ$88:$HN$88="Round 1")),"")</f>
        <v/>
      </c>
      <c r="T143" s="2" t="str">
        <f t="array" ref="T143">IF($K143&gt;0,SUM(($CJ143:$HN143&lt;$CJ$2:$HN$2)*($CJ143:$HN143&gt;0)*($CJ$88:$HN$88="Round 2")),"")</f>
        <v/>
      </c>
      <c r="U143" s="2" t="str">
        <f t="array" ref="U143">IF($K143&gt;0,SUM(($CJ143:$HN143&gt;$CJ$2:$HN$2)*($CJ143:$HN143&gt;0)*($CJ$88:$HN$88="Round 2")),"")</f>
        <v/>
      </c>
      <c r="V143" s="2" t="str">
        <f t="array" ref="V143">IF($L143&gt;0,SUM(($CJ143:$HN143&lt;$CJ$2:$HN$2)*($CJ143:$HN143&gt;0)*($CJ$88:$HN$88="Round 3")),"")</f>
        <v/>
      </c>
      <c r="W143" s="2" t="str">
        <f t="array" ref="W143">IF($L143&gt;0,SUM(($CJ143:$HN143&gt;$CJ$2:$HN$2)*($CJ143:$HN143&gt;0)*($CJ$88:$HN$88="Round 3")),"")</f>
        <v/>
      </c>
      <c r="X143" s="2" t="str">
        <f t="array" ref="X143">IF($M143&gt;0,SUM(($CJ143:$HN143&lt;$CJ$2:$HN$2)*($CJ143:$HN143&gt;0)*($CJ$88:$HN$88="Final")),"")</f>
        <v/>
      </c>
      <c r="Y143" s="2" t="str">
        <f t="array" ref="Y143">IF($M143&gt;0,SUM(($CJ143:$HN143&gt;$CJ$2:$HN$2)*($CJ143:$HN143&gt;0)*($CJ$88:$HN$88="Final")),"")</f>
        <v/>
      </c>
      <c r="Z143" s="2">
        <f t="shared" si="121"/>
        <v>32</v>
      </c>
      <c r="AA143" s="2">
        <f>IF(ISNUMBER($CI143)=TRUE,ROUND((2*Parameter!$B$13)-(SUM($J143:$L143)*Parameter!$B$13/Parameter!$B$12), 3),0)</f>
        <v>0</v>
      </c>
      <c r="AB143" s="2" t="str">
        <f>IF(AND(CG143&lt;&gt;"",CI143&lt;&gt;"NF"),INDEX('Skill-O-Meter'!$A:$A,MATCH(CG143,'Skill-O-Meter'!$C:$C,0)),"")</f>
        <v/>
      </c>
      <c r="AC143" s="2" t="str">
        <f t="shared" si="122"/>
        <v/>
      </c>
      <c r="AD143" s="2">
        <f t="shared" si="136"/>
        <v>10000</v>
      </c>
      <c r="AE143" s="78">
        <f t="array" ref="AE143">SUM(IF(($CJ$89:$HN$89=AE$89)*($CJ143:$HN143&lt;=$CJ$2:$HN$2-1)*($CJ143:$HN143&gt;0),1))</f>
        <v>0</v>
      </c>
      <c r="AF143" s="78">
        <f t="array" ref="AF143">SUM(IF(($CJ$89:$HN$89=AF$89)*($CJ143:$HN143&lt;=$CJ$2:$HN$2-1)*($CJ143:$HN143&gt;0),1))</f>
        <v>0</v>
      </c>
      <c r="AG143" s="78">
        <f t="array" ref="AG143">SUM(IF(($CJ$89:$HN$89=AG$89)*($CJ143:$HN143&lt;=$CJ$2:$HN$2-1)*($CJ143:$HN143&gt;0),1))</f>
        <v>0</v>
      </c>
      <c r="AH143" s="78">
        <f t="array" ref="AH143">SUM(IF(($CJ$89:$HN$89=AH$89)*($CJ143:$HN143&lt;=$CJ$2:$HN$2-1)*($CJ143:$HN143&gt;0),1))</f>
        <v>0</v>
      </c>
      <c r="AI143" s="78">
        <f t="array" ref="AI143">SUM(IF(($CJ$89:$HN$89=AI$89)*($CJ143:$HN143&lt;=$CJ$2:$HN$2-1)*($CJ143:$HN143&gt;0),1))</f>
        <v>0</v>
      </c>
      <c r="AJ143" s="78">
        <f t="array" ref="AJ143">SUM(IF(($CJ$89:$HN$89=AJ$89)*($CJ143:$HN143&lt;=$CJ$2:$HN$2-1)*($CJ143:$HN143&gt;0),1))</f>
        <v>0</v>
      </c>
      <c r="AK143" s="78">
        <f t="array" ref="AK143">SUM(IF(($CJ$89:$HN$89=AK$89)*($CJ143:$HN143&lt;=$CJ$2:$HN$2-1)*($CJ143:$HN143&gt;0),1))</f>
        <v>0</v>
      </c>
      <c r="AL143" s="78">
        <f t="array" ref="AL143">SUM(IF(($CJ$89:$HN$89=AL$89)*($CJ143:$HN143&lt;=$CJ$2:$HN$2-1)*($CJ143:$HN143&gt;0),1))</f>
        <v>0</v>
      </c>
      <c r="AM143" s="78">
        <f t="array" ref="AM143">SUM(IF(($CJ$89:$HN$89=AM$89)*($CJ143:$HN143&lt;=$CJ$2:$HN$2-1)*($CJ143:$HN143&gt;0),1))</f>
        <v>0</v>
      </c>
      <c r="AN143" s="78">
        <f t="array" ref="AN143">SUM(IF(($CJ$89:$HN$89=AN$89)*($CJ143:$HN143&lt;=$CJ$2:$HN$2-1)*($CJ143:$HN143&gt;0),1))</f>
        <v>0</v>
      </c>
      <c r="AO143" s="78">
        <f t="array" ref="AO143">SUM(IF(($CJ$89:$HN$89=AO$89)*($CJ143:$HN143&lt;=$CJ$2:$HN$2-1)*($CJ143:$HN143&gt;0),1))</f>
        <v>0</v>
      </c>
      <c r="AP143" s="78">
        <f t="array" ref="AP143">SUM(IF(($CJ$89:$HN$89=AP$89)*($CJ143:$HN143&lt;=$CJ$2:$HN$2-1)*($CJ143:$HN143&gt;0),1))</f>
        <v>0</v>
      </c>
      <c r="AQ143" s="78">
        <f t="array" ref="AQ143">SUM(IF(($CJ$89:$HN$89=AQ$89)*($CJ143:$HN143&lt;=$CJ$2:$HN$2-1)*($CJ143:$HN143&gt;0),1))</f>
        <v>0</v>
      </c>
      <c r="AR143" s="78">
        <f t="array" ref="AR143">SUM(IF(($CJ$89:$HN$89=AR$89)*($CJ143:$HN143&lt;=$CJ$2:$HN$2-1)*($CJ143:$HN143&gt;0),1))</f>
        <v>0</v>
      </c>
      <c r="AS143" s="78">
        <f t="array" ref="AS143">SUM(IF(($CJ$89:$HN$89=AS$89)*($CJ143:$HN143&lt;=$CJ$2:$HN$2-1)*($CJ143:$HN143&gt;0),1))</f>
        <v>0</v>
      </c>
      <c r="AT143" s="78">
        <f t="array" ref="AT143">SUM(IF(($CJ$89:$HN$89=AT$89)*($CJ143:$HN143&lt;=$CJ$2:$HN$2-1)*($CJ143:$HN143&gt;0),1))</f>
        <v>0</v>
      </c>
      <c r="AU143" s="78">
        <f t="array" ref="AU143">SUM(IF(($CJ$89:$HN$89=AU$89)*($CJ143:$HN143&lt;=$CJ$2:$HN$2-1)*($CJ143:$HN143&gt;0),1))</f>
        <v>0</v>
      </c>
      <c r="AV143" s="78">
        <f t="array" ref="AV143">SUM(IF(($CJ$89:$HN$89=AV$89)*($CJ143:$HN143&lt;=$CJ$2:$HN$2-1)*($CJ143:$HN143&gt;0),1))</f>
        <v>0</v>
      </c>
      <c r="AW143" s="78">
        <f t="array" ref="AW143">SUM(IF(($CJ$89:$HN$89=AW$89)*($CJ143:$HN143&lt;=$CJ$2:$HN$2-1)*($CJ143:$HN143&gt;0),1))</f>
        <v>0</v>
      </c>
      <c r="AX143" s="78">
        <f t="array" ref="AX143">SUM(IF(($CJ$89:$HN$89=AX$89)*($CJ143:$HN143&lt;=$CJ$2:$HN$2-1)*($CJ143:$HN143&gt;0),1))</f>
        <v>0</v>
      </c>
      <c r="AY143" s="78">
        <f t="array" ref="AY143">SUM(IF(($CJ$89:$HN$89=AY$89)*($CJ143:$HN143&lt;=$CJ$2:$HN$2-1)*($CJ143:$HN143&gt;0),1))</f>
        <v>0</v>
      </c>
      <c r="AZ143" s="78">
        <f t="array" ref="AZ143">SUM(IF(($CJ$89:$HN$89=AZ$89)*($CJ143:$HN143&lt;=$CJ$2:$HN$2-1)*($CJ143:$HN143&gt;0),1))</f>
        <v>0</v>
      </c>
      <c r="BA143" s="78">
        <f t="array" ref="BA143">SUM(IF(($CJ$89:$HN$89=BA$89)*($CJ143:$HN143&lt;=$CJ$2:$HN$2-1)*($CJ143:$HN143&gt;0),1))</f>
        <v>0</v>
      </c>
      <c r="BB143" s="78">
        <f t="array" ref="BB143">SUM(IF(($CJ$89:$HN$89=BB$89)*($CJ143:$HN143&lt;=$CJ$2:$HN$2-1)*($CJ143:$HN143&gt;0),1))</f>
        <v>0</v>
      </c>
      <c r="BC143" s="78">
        <f t="array" ref="BC143">SUM(IF(($CJ$89:$HN$89=BC$89)*($CJ143:$HN143&lt;=$CJ$2:$HN$2-1)*($CJ143:$HN143&gt;0),1))</f>
        <v>0</v>
      </c>
      <c r="BD143" s="78">
        <f t="array" ref="BD143">SUM(IF(($CJ$89:$HN$89=BD$89)*($CJ143:$HN143&lt;=$CJ$2:$HN$2-1)*($CJ143:$HN143&gt;0),1))</f>
        <v>0</v>
      </c>
      <c r="BE143" s="78">
        <f t="array" ref="BE143">SUM(IF(($CJ$89:$HN$89=BE$89)*($CJ143:$HN143&lt;=$CJ$2:$HN$2-1)*($CJ143:$HN143&gt;0),1))</f>
        <v>0</v>
      </c>
      <c r="BF143" s="78">
        <f t="shared" si="142"/>
        <v>0</v>
      </c>
      <c r="BG143" s="78">
        <f t="shared" si="142"/>
        <v>0</v>
      </c>
      <c r="BH143" s="78">
        <f t="shared" si="142"/>
        <v>0</v>
      </c>
      <c r="BI143" s="78">
        <f t="shared" si="142"/>
        <v>0</v>
      </c>
      <c r="BJ143" s="78">
        <f t="shared" si="142"/>
        <v>0</v>
      </c>
      <c r="BK143" s="78">
        <f t="shared" si="142"/>
        <v>0</v>
      </c>
      <c r="BL143" s="78">
        <f t="shared" si="142"/>
        <v>0</v>
      </c>
      <c r="BM143" s="78">
        <f t="shared" si="142"/>
        <v>0</v>
      </c>
      <c r="BN143" s="78">
        <f t="shared" si="142"/>
        <v>0</v>
      </c>
      <c r="BO143" s="78">
        <f t="shared" si="142"/>
        <v>0</v>
      </c>
      <c r="BP143" s="78">
        <f t="shared" si="143"/>
        <v>0</v>
      </c>
      <c r="BQ143" s="78">
        <f t="shared" si="143"/>
        <v>0</v>
      </c>
      <c r="BR143" s="78">
        <f t="shared" si="143"/>
        <v>0</v>
      </c>
      <c r="BS143" s="78">
        <f t="shared" si="143"/>
        <v>0</v>
      </c>
      <c r="BT143" s="78">
        <f t="shared" si="143"/>
        <v>0</v>
      </c>
      <c r="BU143" s="78">
        <f t="shared" si="143"/>
        <v>0</v>
      </c>
      <c r="BV143" s="78">
        <f t="shared" si="143"/>
        <v>0</v>
      </c>
      <c r="BW143" s="78">
        <f t="shared" si="143"/>
        <v>0</v>
      </c>
      <c r="BX143" s="78">
        <f t="shared" si="143"/>
        <v>0</v>
      </c>
      <c r="BY143" s="78">
        <f t="shared" si="143"/>
        <v>0</v>
      </c>
      <c r="BZ143" s="78">
        <f t="shared" si="144"/>
        <v>0</v>
      </c>
      <c r="CA143" s="78">
        <f t="shared" si="144"/>
        <v>0</v>
      </c>
      <c r="CB143" s="78">
        <f t="shared" si="144"/>
        <v>0</v>
      </c>
      <c r="CC143" s="78">
        <f t="shared" si="144"/>
        <v>0</v>
      </c>
      <c r="CD143" s="78">
        <f t="shared" si="144"/>
        <v>0</v>
      </c>
      <c r="CE143" s="78">
        <f t="shared" si="144"/>
        <v>0</v>
      </c>
      <c r="CF143" s="78">
        <f t="shared" si="144"/>
        <v>0</v>
      </c>
      <c r="CG143" s="2"/>
      <c r="CH143" s="2"/>
      <c r="CI143" s="2"/>
      <c r="ER143" s="2"/>
      <c r="ES143" s="2"/>
      <c r="ET143" s="2"/>
      <c r="EU143" s="2"/>
      <c r="EV143" s="2"/>
      <c r="EW143" s="2"/>
      <c r="EX143" s="2"/>
      <c r="EY143" s="2"/>
      <c r="EZ143" s="2"/>
    </row>
    <row r="144" spans="1:156" x14ac:dyDescent="0.25">
      <c r="A144" s="2" t="str">
        <f>IF(CI144="","",IF(CI144&lt;&gt;"NF",CH144&amp;CI144+COUNTIF($C$90:$C143,C144),CH144&amp;CI144&amp;COUNTIF($C$90:$C143,C144)))</f>
        <v/>
      </c>
      <c r="B144" s="2" t="e">
        <f t="array" aca="1" ref="B144" ca="1">INDEX(Spielerliste,MATCH(SMALL(COUNTIF(Spielerliste,"&lt;"&amp;Spielerliste),ROWS(CG$90:CG144)),COUNTIF(Spielerliste,"&lt;"&amp;Spielerliste),0))</f>
        <v>#NUM!</v>
      </c>
      <c r="C144" s="2" t="str">
        <f t="shared" si="135"/>
        <v/>
      </c>
      <c r="D144" s="2">
        <f t="array" ref="D144">SUM(($CJ144:$HN144=$CJ$2:$HN$2-1)*($CJ144:$HN144&gt;0))</f>
        <v>0</v>
      </c>
      <c r="E144" s="2">
        <f t="array" ref="E144">SUM(($CJ144:$HN144&lt;$CJ$2:$HN$2-1)*($CJ144:$HN144&gt;0))</f>
        <v>0</v>
      </c>
      <c r="F144" s="2">
        <f t="array" ref="F144">SUM(($CJ144:$HN144=$CJ$2:$HN$2+1)*($CJ144:$HN144&gt;0))</f>
        <v>0</v>
      </c>
      <c r="G144" s="2">
        <f t="array" ref="G144">SUM(($CJ144:$HN144&gt;$CJ$2:$HN$2+1)*($CJ144:$HN144&gt;0))</f>
        <v>0</v>
      </c>
      <c r="H144" s="2">
        <f t="shared" si="119"/>
        <v>0</v>
      </c>
      <c r="I144" s="2">
        <f t="shared" si="120"/>
        <v>0</v>
      </c>
      <c r="J144" s="2">
        <f t="shared" si="141"/>
        <v>0</v>
      </c>
      <c r="K144" s="2">
        <f t="shared" si="141"/>
        <v>0</v>
      </c>
      <c r="L144" s="2">
        <f t="shared" si="141"/>
        <v>0</v>
      </c>
      <c r="M144" s="2">
        <f t="shared" si="141"/>
        <v>0</v>
      </c>
      <c r="N144" s="2">
        <f t="shared" si="141"/>
        <v>0</v>
      </c>
      <c r="O144" s="2" t="str">
        <f>IF(K144&gt;0,($J144/Parameter!$B$1)-($K144/Parameter!$B$2),"")</f>
        <v/>
      </c>
      <c r="P144" s="2" t="str">
        <f>IF(L144&gt;0,($K144/Parameter!$B$2)-($L144/Parameter!$B$3),"")</f>
        <v/>
      </c>
      <c r="Q144" s="2" t="str">
        <f>IF(M144&gt;0,($L144/Parameter!$B$3)-($M144/Parameter!$B$4),"")</f>
        <v/>
      </c>
      <c r="R144" s="2" t="str">
        <f t="array" ref="R144">IF($J144&gt;0,SUM(($CJ144:$HN144&lt;$CJ$2:$HN$2)*($CJ144:$HN144&gt;0)*($CJ$88:$HN$88="Round 1")),"")</f>
        <v/>
      </c>
      <c r="S144" s="2" t="str">
        <f t="array" ref="S144">IF($J144&gt;0,SUM(($CJ144:$HN144&gt;$CJ$2:$HN$2)*($CJ144:$HN144&gt;0)*($CJ$88:$HN$88="Round 1")),"")</f>
        <v/>
      </c>
      <c r="T144" s="2" t="str">
        <f t="array" ref="T144">IF($K144&gt;0,SUM(($CJ144:$HN144&lt;$CJ$2:$HN$2)*($CJ144:$HN144&gt;0)*($CJ$88:$HN$88="Round 2")),"")</f>
        <v/>
      </c>
      <c r="U144" s="2" t="str">
        <f t="array" ref="U144">IF($K144&gt;0,SUM(($CJ144:$HN144&gt;$CJ$2:$HN$2)*($CJ144:$HN144&gt;0)*($CJ$88:$HN$88="Round 2")),"")</f>
        <v/>
      </c>
      <c r="V144" s="2" t="str">
        <f t="array" ref="V144">IF($L144&gt;0,SUM(($CJ144:$HN144&lt;$CJ$2:$HN$2)*($CJ144:$HN144&gt;0)*($CJ$88:$HN$88="Round 3")),"")</f>
        <v/>
      </c>
      <c r="W144" s="2" t="str">
        <f t="array" ref="W144">IF($L144&gt;0,SUM(($CJ144:$HN144&gt;$CJ$2:$HN$2)*($CJ144:$HN144&gt;0)*($CJ$88:$HN$88="Round 3")),"")</f>
        <v/>
      </c>
      <c r="X144" s="2" t="str">
        <f t="array" ref="X144">IF($M144&gt;0,SUM(($CJ144:$HN144&lt;$CJ$2:$HN$2)*($CJ144:$HN144&gt;0)*($CJ$88:$HN$88="Final")),"")</f>
        <v/>
      </c>
      <c r="Y144" s="2" t="str">
        <f t="array" ref="Y144">IF($M144&gt;0,SUM(($CJ144:$HN144&gt;$CJ$2:$HN$2)*($CJ144:$HN144&gt;0)*($CJ$88:$HN$88="Final")),"")</f>
        <v/>
      </c>
      <c r="Z144" s="2">
        <f t="shared" si="121"/>
        <v>32</v>
      </c>
      <c r="AA144" s="2">
        <f>IF(ISNUMBER($CI144)=TRUE,ROUND((2*Parameter!$B$13)-(SUM($J144:$L144)*Parameter!$B$13/Parameter!$B$12), 3),0)</f>
        <v>0</v>
      </c>
      <c r="AB144" s="2" t="str">
        <f>IF(AND(CG144&lt;&gt;"",CI144&lt;&gt;"NF"),INDEX('Skill-O-Meter'!$A:$A,MATCH(CG144,'Skill-O-Meter'!$C:$C,0)),"")</f>
        <v/>
      </c>
      <c r="AC144" s="2" t="str">
        <f t="shared" si="122"/>
        <v/>
      </c>
      <c r="AD144" s="2">
        <f t="shared" si="136"/>
        <v>10000</v>
      </c>
      <c r="AE144" s="78">
        <f t="array" ref="AE144">SUM(IF(($CJ$89:$HN$89=AE$89)*($CJ144:$HN144&lt;=$CJ$2:$HN$2-1)*($CJ144:$HN144&gt;0),1))</f>
        <v>0</v>
      </c>
      <c r="AF144" s="78">
        <f t="array" ref="AF144">SUM(IF(($CJ$89:$HN$89=AF$89)*($CJ144:$HN144&lt;=$CJ$2:$HN$2-1)*($CJ144:$HN144&gt;0),1))</f>
        <v>0</v>
      </c>
      <c r="AG144" s="78">
        <f t="array" ref="AG144">SUM(IF(($CJ$89:$HN$89=AG$89)*($CJ144:$HN144&lt;=$CJ$2:$HN$2-1)*($CJ144:$HN144&gt;0),1))</f>
        <v>0</v>
      </c>
      <c r="AH144" s="78">
        <f t="array" ref="AH144">SUM(IF(($CJ$89:$HN$89=AH$89)*($CJ144:$HN144&lt;=$CJ$2:$HN$2-1)*($CJ144:$HN144&gt;0),1))</f>
        <v>0</v>
      </c>
      <c r="AI144" s="78">
        <f t="array" ref="AI144">SUM(IF(($CJ$89:$HN$89=AI$89)*($CJ144:$HN144&lt;=$CJ$2:$HN$2-1)*($CJ144:$HN144&gt;0),1))</f>
        <v>0</v>
      </c>
      <c r="AJ144" s="78">
        <f t="array" ref="AJ144">SUM(IF(($CJ$89:$HN$89=AJ$89)*($CJ144:$HN144&lt;=$CJ$2:$HN$2-1)*($CJ144:$HN144&gt;0),1))</f>
        <v>0</v>
      </c>
      <c r="AK144" s="78">
        <f t="array" ref="AK144">SUM(IF(($CJ$89:$HN$89=AK$89)*($CJ144:$HN144&lt;=$CJ$2:$HN$2-1)*($CJ144:$HN144&gt;0),1))</f>
        <v>0</v>
      </c>
      <c r="AL144" s="78">
        <f t="array" ref="AL144">SUM(IF(($CJ$89:$HN$89=AL$89)*($CJ144:$HN144&lt;=$CJ$2:$HN$2-1)*($CJ144:$HN144&gt;0),1))</f>
        <v>0</v>
      </c>
      <c r="AM144" s="78">
        <f t="array" ref="AM144">SUM(IF(($CJ$89:$HN$89=AM$89)*($CJ144:$HN144&lt;=$CJ$2:$HN$2-1)*($CJ144:$HN144&gt;0),1))</f>
        <v>0</v>
      </c>
      <c r="AN144" s="78">
        <f t="array" ref="AN144">SUM(IF(($CJ$89:$HN$89=AN$89)*($CJ144:$HN144&lt;=$CJ$2:$HN$2-1)*($CJ144:$HN144&gt;0),1))</f>
        <v>0</v>
      </c>
      <c r="AO144" s="78">
        <f t="array" ref="AO144">SUM(IF(($CJ$89:$HN$89=AO$89)*($CJ144:$HN144&lt;=$CJ$2:$HN$2-1)*($CJ144:$HN144&gt;0),1))</f>
        <v>0</v>
      </c>
      <c r="AP144" s="78">
        <f t="array" ref="AP144">SUM(IF(($CJ$89:$HN$89=AP$89)*($CJ144:$HN144&lt;=$CJ$2:$HN$2-1)*($CJ144:$HN144&gt;0),1))</f>
        <v>0</v>
      </c>
      <c r="AQ144" s="78">
        <f t="array" ref="AQ144">SUM(IF(($CJ$89:$HN$89=AQ$89)*($CJ144:$HN144&lt;=$CJ$2:$HN$2-1)*($CJ144:$HN144&gt;0),1))</f>
        <v>0</v>
      </c>
      <c r="AR144" s="78">
        <f t="array" ref="AR144">SUM(IF(($CJ$89:$HN$89=AR$89)*($CJ144:$HN144&lt;=$CJ$2:$HN$2-1)*($CJ144:$HN144&gt;0),1))</f>
        <v>0</v>
      </c>
      <c r="AS144" s="78">
        <f t="array" ref="AS144">SUM(IF(($CJ$89:$HN$89=AS$89)*($CJ144:$HN144&lt;=$CJ$2:$HN$2-1)*($CJ144:$HN144&gt;0),1))</f>
        <v>0</v>
      </c>
      <c r="AT144" s="78">
        <f t="array" ref="AT144">SUM(IF(($CJ$89:$HN$89=AT$89)*($CJ144:$HN144&lt;=$CJ$2:$HN$2-1)*($CJ144:$HN144&gt;0),1))</f>
        <v>0</v>
      </c>
      <c r="AU144" s="78">
        <f t="array" ref="AU144">SUM(IF(($CJ$89:$HN$89=AU$89)*($CJ144:$HN144&lt;=$CJ$2:$HN$2-1)*($CJ144:$HN144&gt;0),1))</f>
        <v>0</v>
      </c>
      <c r="AV144" s="78">
        <f t="array" ref="AV144">SUM(IF(($CJ$89:$HN$89=AV$89)*($CJ144:$HN144&lt;=$CJ$2:$HN$2-1)*($CJ144:$HN144&gt;0),1))</f>
        <v>0</v>
      </c>
      <c r="AW144" s="78">
        <f t="array" ref="AW144">SUM(IF(($CJ$89:$HN$89=AW$89)*($CJ144:$HN144&lt;=$CJ$2:$HN$2-1)*($CJ144:$HN144&gt;0),1))</f>
        <v>0</v>
      </c>
      <c r="AX144" s="78">
        <f t="array" ref="AX144">SUM(IF(($CJ$89:$HN$89=AX$89)*($CJ144:$HN144&lt;=$CJ$2:$HN$2-1)*($CJ144:$HN144&gt;0),1))</f>
        <v>0</v>
      </c>
      <c r="AY144" s="78">
        <f t="array" ref="AY144">SUM(IF(($CJ$89:$HN$89=AY$89)*($CJ144:$HN144&lt;=$CJ$2:$HN$2-1)*($CJ144:$HN144&gt;0),1))</f>
        <v>0</v>
      </c>
      <c r="AZ144" s="78">
        <f t="array" ref="AZ144">SUM(IF(($CJ$89:$HN$89=AZ$89)*($CJ144:$HN144&lt;=$CJ$2:$HN$2-1)*($CJ144:$HN144&gt;0),1))</f>
        <v>0</v>
      </c>
      <c r="BA144" s="78">
        <f t="array" ref="BA144">SUM(IF(($CJ$89:$HN$89=BA$89)*($CJ144:$HN144&lt;=$CJ$2:$HN$2-1)*($CJ144:$HN144&gt;0),1))</f>
        <v>0</v>
      </c>
      <c r="BB144" s="78">
        <f t="array" ref="BB144">SUM(IF(($CJ$89:$HN$89=BB$89)*($CJ144:$HN144&lt;=$CJ$2:$HN$2-1)*($CJ144:$HN144&gt;0),1))</f>
        <v>0</v>
      </c>
      <c r="BC144" s="78">
        <f t="array" ref="BC144">SUM(IF(($CJ$89:$HN$89=BC$89)*($CJ144:$HN144&lt;=$CJ$2:$HN$2-1)*($CJ144:$HN144&gt;0),1))</f>
        <v>0</v>
      </c>
      <c r="BD144" s="78">
        <f t="array" ref="BD144">SUM(IF(($CJ$89:$HN$89=BD$89)*($CJ144:$HN144&lt;=$CJ$2:$HN$2-1)*($CJ144:$HN144&gt;0),1))</f>
        <v>0</v>
      </c>
      <c r="BE144" s="78">
        <f t="array" ref="BE144">SUM(IF(($CJ$89:$HN$89=BE$89)*($CJ144:$HN144&lt;=$CJ$2:$HN$2-1)*($CJ144:$HN144&gt;0),1))</f>
        <v>0</v>
      </c>
      <c r="BF144" s="78">
        <f t="shared" si="142"/>
        <v>0</v>
      </c>
      <c r="BG144" s="78">
        <f t="shared" si="142"/>
        <v>0</v>
      </c>
      <c r="BH144" s="78">
        <f t="shared" si="142"/>
        <v>0</v>
      </c>
      <c r="BI144" s="78">
        <f t="shared" si="142"/>
        <v>0</v>
      </c>
      <c r="BJ144" s="78">
        <f t="shared" si="142"/>
        <v>0</v>
      </c>
      <c r="BK144" s="78">
        <f t="shared" si="142"/>
        <v>0</v>
      </c>
      <c r="BL144" s="78">
        <f t="shared" si="142"/>
        <v>0</v>
      </c>
      <c r="BM144" s="78">
        <f t="shared" si="142"/>
        <v>0</v>
      </c>
      <c r="BN144" s="78">
        <f t="shared" si="142"/>
        <v>0</v>
      </c>
      <c r="BO144" s="78">
        <f t="shared" si="142"/>
        <v>0</v>
      </c>
      <c r="BP144" s="78">
        <f t="shared" si="143"/>
        <v>0</v>
      </c>
      <c r="BQ144" s="78">
        <f t="shared" si="143"/>
        <v>0</v>
      </c>
      <c r="BR144" s="78">
        <f t="shared" si="143"/>
        <v>0</v>
      </c>
      <c r="BS144" s="78">
        <f t="shared" si="143"/>
        <v>0</v>
      </c>
      <c r="BT144" s="78">
        <f t="shared" si="143"/>
        <v>0</v>
      </c>
      <c r="BU144" s="78">
        <f t="shared" si="143"/>
        <v>0</v>
      </c>
      <c r="BV144" s="78">
        <f t="shared" si="143"/>
        <v>0</v>
      </c>
      <c r="BW144" s="78">
        <f t="shared" si="143"/>
        <v>0</v>
      </c>
      <c r="BX144" s="78">
        <f t="shared" si="143"/>
        <v>0</v>
      </c>
      <c r="BY144" s="78">
        <f t="shared" si="143"/>
        <v>0</v>
      </c>
      <c r="BZ144" s="78">
        <f t="shared" si="144"/>
        <v>0</v>
      </c>
      <c r="CA144" s="78">
        <f t="shared" si="144"/>
        <v>0</v>
      </c>
      <c r="CB144" s="78">
        <f t="shared" si="144"/>
        <v>0</v>
      </c>
      <c r="CC144" s="78">
        <f t="shared" si="144"/>
        <v>0</v>
      </c>
      <c r="CD144" s="78">
        <f t="shared" si="144"/>
        <v>0</v>
      </c>
      <c r="CE144" s="78">
        <f t="shared" si="144"/>
        <v>0</v>
      </c>
      <c r="CF144" s="78">
        <f t="shared" si="144"/>
        <v>0</v>
      </c>
      <c r="CG144" s="2"/>
      <c r="CH144" s="2"/>
      <c r="CI144" s="2"/>
      <c r="ER144" s="2"/>
      <c r="ES144" s="2"/>
      <c r="ET144" s="2"/>
      <c r="EU144" s="2"/>
      <c r="EV144" s="2"/>
      <c r="EW144" s="2"/>
      <c r="EX144" s="2"/>
      <c r="EY144" s="2"/>
      <c r="EZ144" s="2"/>
    </row>
    <row r="145" spans="1:156" x14ac:dyDescent="0.25">
      <c r="A145" s="2" t="str">
        <f>IF(CI145="","",IF(CI145&lt;&gt;"NF",CH145&amp;CI145+COUNTIF($C$90:$C144,C145),CH145&amp;CI145&amp;COUNTIF($C$90:$C144,C145)))</f>
        <v/>
      </c>
      <c r="B145" s="2" t="e">
        <f t="array" aca="1" ref="B145" ca="1">INDEX(Spielerliste,MATCH(SMALL(COUNTIF(Spielerliste,"&lt;"&amp;Spielerliste),ROWS(CG$90:CG145)),COUNTIF(Spielerliste,"&lt;"&amp;Spielerliste),0))</f>
        <v>#NUM!</v>
      </c>
      <c r="C145" s="2" t="str">
        <f t="shared" si="135"/>
        <v/>
      </c>
      <c r="D145" s="2">
        <f t="array" ref="D145">SUM(($CJ145:$HN145=$CJ$2:$HN$2-1)*($CJ145:$HN145&gt;0))</f>
        <v>0</v>
      </c>
      <c r="E145" s="2">
        <f t="array" ref="E145">SUM(($CJ145:$HN145&lt;$CJ$2:$HN$2-1)*($CJ145:$HN145&gt;0))</f>
        <v>0</v>
      </c>
      <c r="F145" s="2">
        <f t="array" ref="F145">SUM(($CJ145:$HN145=$CJ$2:$HN$2+1)*($CJ145:$HN145&gt;0))</f>
        <v>0</v>
      </c>
      <c r="G145" s="2">
        <f t="array" ref="G145">SUM(($CJ145:$HN145&gt;$CJ$2:$HN$2+1)*($CJ145:$HN145&gt;0))</f>
        <v>0</v>
      </c>
      <c r="H145" s="2">
        <f t="shared" si="119"/>
        <v>0</v>
      </c>
      <c r="I145" s="2">
        <f t="shared" si="120"/>
        <v>0</v>
      </c>
      <c r="J145" s="2">
        <f t="shared" si="141"/>
        <v>0</v>
      </c>
      <c r="K145" s="2">
        <f t="shared" si="141"/>
        <v>0</v>
      </c>
      <c r="L145" s="2">
        <f t="shared" si="141"/>
        <v>0</v>
      </c>
      <c r="M145" s="2">
        <f t="shared" si="141"/>
        <v>0</v>
      </c>
      <c r="N145" s="2">
        <f t="shared" si="141"/>
        <v>0</v>
      </c>
      <c r="O145" s="2" t="str">
        <f>IF(K145&gt;0,($J145/Parameter!$B$1)-($K145/Parameter!$B$2),"")</f>
        <v/>
      </c>
      <c r="P145" s="2" t="str">
        <f>IF(L145&gt;0,($K145/Parameter!$B$2)-($L145/Parameter!$B$3),"")</f>
        <v/>
      </c>
      <c r="Q145" s="2" t="str">
        <f>IF(M145&gt;0,($L145/Parameter!$B$3)-($M145/Parameter!$B$4),"")</f>
        <v/>
      </c>
      <c r="R145" s="2" t="str">
        <f t="array" ref="R145">IF($J145&gt;0,SUM(($CJ145:$HN145&lt;$CJ$2:$HN$2)*($CJ145:$HN145&gt;0)*($CJ$88:$HN$88="Round 1")),"")</f>
        <v/>
      </c>
      <c r="S145" s="2" t="str">
        <f t="array" ref="S145">IF($J145&gt;0,SUM(($CJ145:$HN145&gt;$CJ$2:$HN$2)*($CJ145:$HN145&gt;0)*($CJ$88:$HN$88="Round 1")),"")</f>
        <v/>
      </c>
      <c r="T145" s="2" t="str">
        <f t="array" ref="T145">IF($K145&gt;0,SUM(($CJ145:$HN145&lt;$CJ$2:$HN$2)*($CJ145:$HN145&gt;0)*($CJ$88:$HN$88="Round 2")),"")</f>
        <v/>
      </c>
      <c r="U145" s="2" t="str">
        <f t="array" ref="U145">IF($K145&gt;0,SUM(($CJ145:$HN145&gt;$CJ$2:$HN$2)*($CJ145:$HN145&gt;0)*($CJ$88:$HN$88="Round 2")),"")</f>
        <v/>
      </c>
      <c r="V145" s="2" t="str">
        <f t="array" ref="V145">IF($L145&gt;0,SUM(($CJ145:$HN145&lt;$CJ$2:$HN$2)*($CJ145:$HN145&gt;0)*($CJ$88:$HN$88="Round 3")),"")</f>
        <v/>
      </c>
      <c r="W145" s="2" t="str">
        <f t="array" ref="W145">IF($L145&gt;0,SUM(($CJ145:$HN145&gt;$CJ$2:$HN$2)*($CJ145:$HN145&gt;0)*($CJ$88:$HN$88="Round 3")),"")</f>
        <v/>
      </c>
      <c r="X145" s="2" t="str">
        <f t="array" ref="X145">IF($M145&gt;0,SUM(($CJ145:$HN145&lt;$CJ$2:$HN$2)*($CJ145:$HN145&gt;0)*($CJ$88:$HN$88="Final")),"")</f>
        <v/>
      </c>
      <c r="Y145" s="2" t="str">
        <f t="array" ref="Y145">IF($M145&gt;0,SUM(($CJ145:$HN145&gt;$CJ$2:$HN$2)*($CJ145:$HN145&gt;0)*($CJ$88:$HN$88="Final")),"")</f>
        <v/>
      </c>
      <c r="Z145" s="2">
        <f t="shared" si="121"/>
        <v>32</v>
      </c>
      <c r="AA145" s="2">
        <f>IF(ISNUMBER($CI145)=TRUE,ROUND((2*Parameter!$B$13)-(SUM($J145:$L145)*Parameter!$B$13/Parameter!$B$12), 3),0)</f>
        <v>0</v>
      </c>
      <c r="AB145" s="2" t="str">
        <f>IF(AND(CG145&lt;&gt;"",CI145&lt;&gt;"NF"),INDEX('Skill-O-Meter'!$A:$A,MATCH(CG145,'Skill-O-Meter'!$C:$C,0)),"")</f>
        <v/>
      </c>
      <c r="AC145" s="2" t="str">
        <f t="shared" si="122"/>
        <v/>
      </c>
      <c r="AD145" s="2">
        <f t="shared" si="136"/>
        <v>10000</v>
      </c>
      <c r="AE145" s="78">
        <f t="array" ref="AE145">SUM(IF(($CJ$89:$HN$89=AE$89)*($CJ145:$HN145&lt;=$CJ$2:$HN$2-1)*($CJ145:$HN145&gt;0),1))</f>
        <v>0</v>
      </c>
      <c r="AF145" s="78">
        <f t="array" ref="AF145">SUM(IF(($CJ$89:$HN$89=AF$89)*($CJ145:$HN145&lt;=$CJ$2:$HN$2-1)*($CJ145:$HN145&gt;0),1))</f>
        <v>0</v>
      </c>
      <c r="AG145" s="78">
        <f t="array" ref="AG145">SUM(IF(($CJ$89:$HN$89=AG$89)*($CJ145:$HN145&lt;=$CJ$2:$HN$2-1)*($CJ145:$HN145&gt;0),1))</f>
        <v>0</v>
      </c>
      <c r="AH145" s="78">
        <f t="array" ref="AH145">SUM(IF(($CJ$89:$HN$89=AH$89)*($CJ145:$HN145&lt;=$CJ$2:$HN$2-1)*($CJ145:$HN145&gt;0),1))</f>
        <v>0</v>
      </c>
      <c r="AI145" s="78">
        <f t="array" ref="AI145">SUM(IF(($CJ$89:$HN$89=AI$89)*($CJ145:$HN145&lt;=$CJ$2:$HN$2-1)*($CJ145:$HN145&gt;0),1))</f>
        <v>0</v>
      </c>
      <c r="AJ145" s="78">
        <f t="array" ref="AJ145">SUM(IF(($CJ$89:$HN$89=AJ$89)*($CJ145:$HN145&lt;=$CJ$2:$HN$2-1)*($CJ145:$HN145&gt;0),1))</f>
        <v>0</v>
      </c>
      <c r="AK145" s="78">
        <f t="array" ref="AK145">SUM(IF(($CJ$89:$HN$89=AK$89)*($CJ145:$HN145&lt;=$CJ$2:$HN$2-1)*($CJ145:$HN145&gt;0),1))</f>
        <v>0</v>
      </c>
      <c r="AL145" s="78">
        <f t="array" ref="AL145">SUM(IF(($CJ$89:$HN$89=AL$89)*($CJ145:$HN145&lt;=$CJ$2:$HN$2-1)*($CJ145:$HN145&gt;0),1))</f>
        <v>0</v>
      </c>
      <c r="AM145" s="78">
        <f t="array" ref="AM145">SUM(IF(($CJ$89:$HN$89=AM$89)*($CJ145:$HN145&lt;=$CJ$2:$HN$2-1)*($CJ145:$HN145&gt;0),1))</f>
        <v>0</v>
      </c>
      <c r="AN145" s="78">
        <f t="array" ref="AN145">SUM(IF(($CJ$89:$HN$89=AN$89)*($CJ145:$HN145&lt;=$CJ$2:$HN$2-1)*($CJ145:$HN145&gt;0),1))</f>
        <v>0</v>
      </c>
      <c r="AO145" s="78">
        <f t="array" ref="AO145">SUM(IF(($CJ$89:$HN$89=AO$89)*($CJ145:$HN145&lt;=$CJ$2:$HN$2-1)*($CJ145:$HN145&gt;0),1))</f>
        <v>0</v>
      </c>
      <c r="AP145" s="78">
        <f t="array" ref="AP145">SUM(IF(($CJ$89:$HN$89=AP$89)*($CJ145:$HN145&lt;=$CJ$2:$HN$2-1)*($CJ145:$HN145&gt;0),1))</f>
        <v>0</v>
      </c>
      <c r="AQ145" s="78">
        <f t="array" ref="AQ145">SUM(IF(($CJ$89:$HN$89=AQ$89)*($CJ145:$HN145&lt;=$CJ$2:$HN$2-1)*($CJ145:$HN145&gt;0),1))</f>
        <v>0</v>
      </c>
      <c r="AR145" s="78">
        <f t="array" ref="AR145">SUM(IF(($CJ$89:$HN$89=AR$89)*($CJ145:$HN145&lt;=$CJ$2:$HN$2-1)*($CJ145:$HN145&gt;0),1))</f>
        <v>0</v>
      </c>
      <c r="AS145" s="78">
        <f t="array" ref="AS145">SUM(IF(($CJ$89:$HN$89=AS$89)*($CJ145:$HN145&lt;=$CJ$2:$HN$2-1)*($CJ145:$HN145&gt;0),1))</f>
        <v>0</v>
      </c>
      <c r="AT145" s="78">
        <f t="array" ref="AT145">SUM(IF(($CJ$89:$HN$89=AT$89)*($CJ145:$HN145&lt;=$CJ$2:$HN$2-1)*($CJ145:$HN145&gt;0),1))</f>
        <v>0</v>
      </c>
      <c r="AU145" s="78">
        <f t="array" ref="AU145">SUM(IF(($CJ$89:$HN$89=AU$89)*($CJ145:$HN145&lt;=$CJ$2:$HN$2-1)*($CJ145:$HN145&gt;0),1))</f>
        <v>0</v>
      </c>
      <c r="AV145" s="78">
        <f t="array" ref="AV145">SUM(IF(($CJ$89:$HN$89=AV$89)*($CJ145:$HN145&lt;=$CJ$2:$HN$2-1)*($CJ145:$HN145&gt;0),1))</f>
        <v>0</v>
      </c>
      <c r="AW145" s="78">
        <f t="array" ref="AW145">SUM(IF(($CJ$89:$HN$89=AW$89)*($CJ145:$HN145&lt;=$CJ$2:$HN$2-1)*($CJ145:$HN145&gt;0),1))</f>
        <v>0</v>
      </c>
      <c r="AX145" s="78">
        <f t="array" ref="AX145">SUM(IF(($CJ$89:$HN$89=AX$89)*($CJ145:$HN145&lt;=$CJ$2:$HN$2-1)*($CJ145:$HN145&gt;0),1))</f>
        <v>0</v>
      </c>
      <c r="AY145" s="78">
        <f t="array" ref="AY145">SUM(IF(($CJ$89:$HN$89=AY$89)*($CJ145:$HN145&lt;=$CJ$2:$HN$2-1)*($CJ145:$HN145&gt;0),1))</f>
        <v>0</v>
      </c>
      <c r="AZ145" s="78">
        <f t="array" ref="AZ145">SUM(IF(($CJ$89:$HN$89=AZ$89)*($CJ145:$HN145&lt;=$CJ$2:$HN$2-1)*($CJ145:$HN145&gt;0),1))</f>
        <v>0</v>
      </c>
      <c r="BA145" s="78">
        <f t="array" ref="BA145">SUM(IF(($CJ$89:$HN$89=BA$89)*($CJ145:$HN145&lt;=$CJ$2:$HN$2-1)*($CJ145:$HN145&gt;0),1))</f>
        <v>0</v>
      </c>
      <c r="BB145" s="78">
        <f t="array" ref="BB145">SUM(IF(($CJ$89:$HN$89=BB$89)*($CJ145:$HN145&lt;=$CJ$2:$HN$2-1)*($CJ145:$HN145&gt;0),1))</f>
        <v>0</v>
      </c>
      <c r="BC145" s="78">
        <f t="array" ref="BC145">SUM(IF(($CJ$89:$HN$89=BC$89)*($CJ145:$HN145&lt;=$CJ$2:$HN$2-1)*($CJ145:$HN145&gt;0),1))</f>
        <v>0</v>
      </c>
      <c r="BD145" s="78">
        <f t="array" ref="BD145">SUM(IF(($CJ$89:$HN$89=BD$89)*($CJ145:$HN145&lt;=$CJ$2:$HN$2-1)*($CJ145:$HN145&gt;0),1))</f>
        <v>0</v>
      </c>
      <c r="BE145" s="78">
        <f t="array" ref="BE145">SUM(IF(($CJ$89:$HN$89=BE$89)*($CJ145:$HN145&lt;=$CJ$2:$HN$2-1)*($CJ145:$HN145&gt;0),1))</f>
        <v>0</v>
      </c>
      <c r="BF145" s="78">
        <f t="shared" si="142"/>
        <v>0</v>
      </c>
      <c r="BG145" s="78">
        <f t="shared" si="142"/>
        <v>0</v>
      </c>
      <c r="BH145" s="78">
        <f t="shared" si="142"/>
        <v>0</v>
      </c>
      <c r="BI145" s="78">
        <f t="shared" si="142"/>
        <v>0</v>
      </c>
      <c r="BJ145" s="78">
        <f t="shared" si="142"/>
        <v>0</v>
      </c>
      <c r="BK145" s="78">
        <f t="shared" si="142"/>
        <v>0</v>
      </c>
      <c r="BL145" s="78">
        <f t="shared" si="142"/>
        <v>0</v>
      </c>
      <c r="BM145" s="78">
        <f t="shared" si="142"/>
        <v>0</v>
      </c>
      <c r="BN145" s="78">
        <f t="shared" si="142"/>
        <v>0</v>
      </c>
      <c r="BO145" s="78">
        <f t="shared" si="142"/>
        <v>0</v>
      </c>
      <c r="BP145" s="78">
        <f t="shared" si="143"/>
        <v>0</v>
      </c>
      <c r="BQ145" s="78">
        <f t="shared" si="143"/>
        <v>0</v>
      </c>
      <c r="BR145" s="78">
        <f t="shared" si="143"/>
        <v>0</v>
      </c>
      <c r="BS145" s="78">
        <f t="shared" si="143"/>
        <v>0</v>
      </c>
      <c r="BT145" s="78">
        <f t="shared" si="143"/>
        <v>0</v>
      </c>
      <c r="BU145" s="78">
        <f t="shared" si="143"/>
        <v>0</v>
      </c>
      <c r="BV145" s="78">
        <f t="shared" si="143"/>
        <v>0</v>
      </c>
      <c r="BW145" s="78">
        <f t="shared" si="143"/>
        <v>0</v>
      </c>
      <c r="BX145" s="78">
        <f t="shared" si="143"/>
        <v>0</v>
      </c>
      <c r="BY145" s="78">
        <f t="shared" si="143"/>
        <v>0</v>
      </c>
      <c r="BZ145" s="78">
        <f t="shared" si="144"/>
        <v>0</v>
      </c>
      <c r="CA145" s="78">
        <f t="shared" si="144"/>
        <v>0</v>
      </c>
      <c r="CB145" s="78">
        <f t="shared" si="144"/>
        <v>0</v>
      </c>
      <c r="CC145" s="78">
        <f t="shared" si="144"/>
        <v>0</v>
      </c>
      <c r="CD145" s="78">
        <f t="shared" si="144"/>
        <v>0</v>
      </c>
      <c r="CE145" s="78">
        <f t="shared" si="144"/>
        <v>0</v>
      </c>
      <c r="CF145" s="78">
        <f t="shared" si="144"/>
        <v>0</v>
      </c>
      <c r="CG145" s="2"/>
      <c r="CH145" s="2"/>
      <c r="CI145" s="2"/>
      <c r="ER145" s="2"/>
      <c r="ES145" s="2"/>
      <c r="ET145" s="2"/>
      <c r="EU145" s="2"/>
      <c r="EV145" s="2"/>
      <c r="EW145" s="2"/>
      <c r="EX145" s="2"/>
      <c r="EY145" s="2"/>
      <c r="EZ145" s="2"/>
    </row>
    <row r="146" spans="1:156" x14ac:dyDescent="0.25">
      <c r="A146" s="2" t="str">
        <f>IF(CI146="","",IF(CI146&lt;&gt;"NF",CH146&amp;CI146+COUNTIF($C$90:$C145,C146),CH146&amp;CI146&amp;COUNTIF($C$90:$C145,C146)))</f>
        <v/>
      </c>
      <c r="B146" s="2" t="e">
        <f t="array" aca="1" ref="B146" ca="1">INDEX(Spielerliste,MATCH(SMALL(COUNTIF(Spielerliste,"&lt;"&amp;Spielerliste),ROWS(CG$90:CG146)),COUNTIF(Spielerliste,"&lt;"&amp;Spielerliste),0))</f>
        <v>#NUM!</v>
      </c>
      <c r="C146" s="2" t="str">
        <f t="shared" si="135"/>
        <v/>
      </c>
      <c r="D146" s="2">
        <f t="array" ref="D146">SUM(($CJ146:$HN146=$CJ$2:$HN$2-1)*($CJ146:$HN146&gt;0))</f>
        <v>0</v>
      </c>
      <c r="E146" s="2">
        <f t="array" ref="E146">SUM(($CJ146:$HN146&lt;$CJ$2:$HN$2-1)*($CJ146:$HN146&gt;0))</f>
        <v>0</v>
      </c>
      <c r="F146" s="2">
        <f t="array" ref="F146">SUM(($CJ146:$HN146=$CJ$2:$HN$2+1)*($CJ146:$HN146&gt;0))</f>
        <v>0</v>
      </c>
      <c r="G146" s="2">
        <f t="array" ref="G146">SUM(($CJ146:$HN146&gt;$CJ$2:$HN$2+1)*($CJ146:$HN146&gt;0))</f>
        <v>0</v>
      </c>
      <c r="H146" s="2">
        <f t="shared" si="119"/>
        <v>0</v>
      </c>
      <c r="I146" s="2">
        <f t="shared" si="120"/>
        <v>0</v>
      </c>
      <c r="J146" s="2">
        <f t="shared" si="141"/>
        <v>0</v>
      </c>
      <c r="K146" s="2">
        <f t="shared" si="141"/>
        <v>0</v>
      </c>
      <c r="L146" s="2">
        <f t="shared" si="141"/>
        <v>0</v>
      </c>
      <c r="M146" s="2">
        <f t="shared" si="141"/>
        <v>0</v>
      </c>
      <c r="N146" s="2">
        <f t="shared" si="141"/>
        <v>0</v>
      </c>
      <c r="O146" s="2" t="str">
        <f>IF(K146&gt;0,($J146/Parameter!$B$1)-($K146/Parameter!$B$2),"")</f>
        <v/>
      </c>
      <c r="P146" s="2" t="str">
        <f>IF(L146&gt;0,($K146/Parameter!$B$2)-($L146/Parameter!$B$3),"")</f>
        <v/>
      </c>
      <c r="Q146" s="2" t="str">
        <f>IF(M146&gt;0,($L146/Parameter!$B$3)-($M146/Parameter!$B$4),"")</f>
        <v/>
      </c>
      <c r="R146" s="2" t="str">
        <f t="array" ref="R146">IF($J146&gt;0,SUM(($CJ146:$HN146&lt;$CJ$2:$HN$2)*($CJ146:$HN146&gt;0)*($CJ$88:$HN$88="Round 1")),"")</f>
        <v/>
      </c>
      <c r="S146" s="2" t="str">
        <f t="array" ref="S146">IF($J146&gt;0,SUM(($CJ146:$HN146&gt;$CJ$2:$HN$2)*($CJ146:$HN146&gt;0)*($CJ$88:$HN$88="Round 1")),"")</f>
        <v/>
      </c>
      <c r="T146" s="2" t="str">
        <f t="array" ref="T146">IF($K146&gt;0,SUM(($CJ146:$HN146&lt;$CJ$2:$HN$2)*($CJ146:$HN146&gt;0)*($CJ$88:$HN$88="Round 2")),"")</f>
        <v/>
      </c>
      <c r="U146" s="2" t="str">
        <f t="array" ref="U146">IF($K146&gt;0,SUM(($CJ146:$HN146&gt;$CJ$2:$HN$2)*($CJ146:$HN146&gt;0)*($CJ$88:$HN$88="Round 2")),"")</f>
        <v/>
      </c>
      <c r="V146" s="2" t="str">
        <f t="array" ref="V146">IF($L146&gt;0,SUM(($CJ146:$HN146&lt;$CJ$2:$HN$2)*($CJ146:$HN146&gt;0)*($CJ$88:$HN$88="Round 3")),"")</f>
        <v/>
      </c>
      <c r="W146" s="2" t="str">
        <f t="array" ref="W146">IF($L146&gt;0,SUM(($CJ146:$HN146&gt;$CJ$2:$HN$2)*($CJ146:$HN146&gt;0)*($CJ$88:$HN$88="Round 3")),"")</f>
        <v/>
      </c>
      <c r="X146" s="2" t="str">
        <f t="array" ref="X146">IF($M146&gt;0,SUM(($CJ146:$HN146&lt;$CJ$2:$HN$2)*($CJ146:$HN146&gt;0)*($CJ$88:$HN$88="Final")),"")</f>
        <v/>
      </c>
      <c r="Y146" s="2" t="str">
        <f t="array" ref="Y146">IF($M146&gt;0,SUM(($CJ146:$HN146&gt;$CJ$2:$HN$2)*($CJ146:$HN146&gt;0)*($CJ$88:$HN$88="Final")),"")</f>
        <v/>
      </c>
      <c r="Z146" s="2">
        <f t="shared" si="121"/>
        <v>32</v>
      </c>
      <c r="AA146" s="2">
        <f>IF(ISNUMBER($CI146)=TRUE,ROUND((2*Parameter!$B$13)-(SUM($J146:$L146)*Parameter!$B$13/Parameter!$B$12), 3),0)</f>
        <v>0</v>
      </c>
      <c r="AB146" s="2" t="str">
        <f>IF(AND(CG146&lt;&gt;"",CI146&lt;&gt;"NF"),INDEX('Skill-O-Meter'!$A:$A,MATCH(CG146,'Skill-O-Meter'!$C:$C,0)),"")</f>
        <v/>
      </c>
      <c r="AC146" s="2" t="str">
        <f t="shared" si="122"/>
        <v/>
      </c>
      <c r="AD146" s="2">
        <f t="shared" si="136"/>
        <v>10000</v>
      </c>
      <c r="AE146" s="78">
        <f t="array" ref="AE146">SUM(IF(($CJ$89:$HN$89=AE$89)*($CJ146:$HN146&lt;=$CJ$2:$HN$2-1)*($CJ146:$HN146&gt;0),1))</f>
        <v>0</v>
      </c>
      <c r="AF146" s="78">
        <f t="array" ref="AF146">SUM(IF(($CJ$89:$HN$89=AF$89)*($CJ146:$HN146&lt;=$CJ$2:$HN$2-1)*($CJ146:$HN146&gt;0),1))</f>
        <v>0</v>
      </c>
      <c r="AG146" s="78">
        <f t="array" ref="AG146">SUM(IF(($CJ$89:$HN$89=AG$89)*($CJ146:$HN146&lt;=$CJ$2:$HN$2-1)*($CJ146:$HN146&gt;0),1))</f>
        <v>0</v>
      </c>
      <c r="AH146" s="78">
        <f t="array" ref="AH146">SUM(IF(($CJ$89:$HN$89=AH$89)*($CJ146:$HN146&lt;=$CJ$2:$HN$2-1)*($CJ146:$HN146&gt;0),1))</f>
        <v>0</v>
      </c>
      <c r="AI146" s="78">
        <f t="array" ref="AI146">SUM(IF(($CJ$89:$HN$89=AI$89)*($CJ146:$HN146&lt;=$CJ$2:$HN$2-1)*($CJ146:$HN146&gt;0),1))</f>
        <v>0</v>
      </c>
      <c r="AJ146" s="78">
        <f t="array" ref="AJ146">SUM(IF(($CJ$89:$HN$89=AJ$89)*($CJ146:$HN146&lt;=$CJ$2:$HN$2-1)*($CJ146:$HN146&gt;0),1))</f>
        <v>0</v>
      </c>
      <c r="AK146" s="78">
        <f t="array" ref="AK146">SUM(IF(($CJ$89:$HN$89=AK$89)*($CJ146:$HN146&lt;=$CJ$2:$HN$2-1)*($CJ146:$HN146&gt;0),1))</f>
        <v>0</v>
      </c>
      <c r="AL146" s="78">
        <f t="array" ref="AL146">SUM(IF(($CJ$89:$HN$89=AL$89)*($CJ146:$HN146&lt;=$CJ$2:$HN$2-1)*($CJ146:$HN146&gt;0),1))</f>
        <v>0</v>
      </c>
      <c r="AM146" s="78">
        <f t="array" ref="AM146">SUM(IF(($CJ$89:$HN$89=AM$89)*($CJ146:$HN146&lt;=$CJ$2:$HN$2-1)*($CJ146:$HN146&gt;0),1))</f>
        <v>0</v>
      </c>
      <c r="AN146" s="78">
        <f t="array" ref="AN146">SUM(IF(($CJ$89:$HN$89=AN$89)*($CJ146:$HN146&lt;=$CJ$2:$HN$2-1)*($CJ146:$HN146&gt;0),1))</f>
        <v>0</v>
      </c>
      <c r="AO146" s="78">
        <f t="array" ref="AO146">SUM(IF(($CJ$89:$HN$89=AO$89)*($CJ146:$HN146&lt;=$CJ$2:$HN$2-1)*($CJ146:$HN146&gt;0),1))</f>
        <v>0</v>
      </c>
      <c r="AP146" s="78">
        <f t="array" ref="AP146">SUM(IF(($CJ$89:$HN$89=AP$89)*($CJ146:$HN146&lt;=$CJ$2:$HN$2-1)*($CJ146:$HN146&gt;0),1))</f>
        <v>0</v>
      </c>
      <c r="AQ146" s="78">
        <f t="array" ref="AQ146">SUM(IF(($CJ$89:$HN$89=AQ$89)*($CJ146:$HN146&lt;=$CJ$2:$HN$2-1)*($CJ146:$HN146&gt;0),1))</f>
        <v>0</v>
      </c>
      <c r="AR146" s="78">
        <f t="array" ref="AR146">SUM(IF(($CJ$89:$HN$89=AR$89)*($CJ146:$HN146&lt;=$CJ$2:$HN$2-1)*($CJ146:$HN146&gt;0),1))</f>
        <v>0</v>
      </c>
      <c r="AS146" s="78">
        <f t="array" ref="AS146">SUM(IF(($CJ$89:$HN$89=AS$89)*($CJ146:$HN146&lt;=$CJ$2:$HN$2-1)*($CJ146:$HN146&gt;0),1))</f>
        <v>0</v>
      </c>
      <c r="AT146" s="78">
        <f t="array" ref="AT146">SUM(IF(($CJ$89:$HN$89=AT$89)*($CJ146:$HN146&lt;=$CJ$2:$HN$2-1)*($CJ146:$HN146&gt;0),1))</f>
        <v>0</v>
      </c>
      <c r="AU146" s="78">
        <f t="array" ref="AU146">SUM(IF(($CJ$89:$HN$89=AU$89)*($CJ146:$HN146&lt;=$CJ$2:$HN$2-1)*($CJ146:$HN146&gt;0),1))</f>
        <v>0</v>
      </c>
      <c r="AV146" s="78">
        <f t="array" ref="AV146">SUM(IF(($CJ$89:$HN$89=AV$89)*($CJ146:$HN146&lt;=$CJ$2:$HN$2-1)*($CJ146:$HN146&gt;0),1))</f>
        <v>0</v>
      </c>
      <c r="AW146" s="78">
        <f t="array" ref="AW146">SUM(IF(($CJ$89:$HN$89=AW$89)*($CJ146:$HN146&lt;=$CJ$2:$HN$2-1)*($CJ146:$HN146&gt;0),1))</f>
        <v>0</v>
      </c>
      <c r="AX146" s="78">
        <f t="array" ref="AX146">SUM(IF(($CJ$89:$HN$89=AX$89)*($CJ146:$HN146&lt;=$CJ$2:$HN$2-1)*($CJ146:$HN146&gt;0),1))</f>
        <v>0</v>
      </c>
      <c r="AY146" s="78">
        <f t="array" ref="AY146">SUM(IF(($CJ$89:$HN$89=AY$89)*($CJ146:$HN146&lt;=$CJ$2:$HN$2-1)*($CJ146:$HN146&gt;0),1))</f>
        <v>0</v>
      </c>
      <c r="AZ146" s="78">
        <f t="array" ref="AZ146">SUM(IF(($CJ$89:$HN$89=AZ$89)*($CJ146:$HN146&lt;=$CJ$2:$HN$2-1)*($CJ146:$HN146&gt;0),1))</f>
        <v>0</v>
      </c>
      <c r="BA146" s="78">
        <f t="array" ref="BA146">SUM(IF(($CJ$89:$HN$89=BA$89)*($CJ146:$HN146&lt;=$CJ$2:$HN$2-1)*($CJ146:$HN146&gt;0),1))</f>
        <v>0</v>
      </c>
      <c r="BB146" s="78">
        <f t="array" ref="BB146">SUM(IF(($CJ$89:$HN$89=BB$89)*($CJ146:$HN146&lt;=$CJ$2:$HN$2-1)*($CJ146:$HN146&gt;0),1))</f>
        <v>0</v>
      </c>
      <c r="BC146" s="78">
        <f t="array" ref="BC146">SUM(IF(($CJ$89:$HN$89=BC$89)*($CJ146:$HN146&lt;=$CJ$2:$HN$2-1)*($CJ146:$HN146&gt;0),1))</f>
        <v>0</v>
      </c>
      <c r="BD146" s="78">
        <f t="array" ref="BD146">SUM(IF(($CJ$89:$HN$89=BD$89)*($CJ146:$HN146&lt;=$CJ$2:$HN$2-1)*($CJ146:$HN146&gt;0),1))</f>
        <v>0</v>
      </c>
      <c r="BE146" s="78">
        <f t="array" ref="BE146">SUM(IF(($CJ$89:$HN$89=BE$89)*($CJ146:$HN146&lt;=$CJ$2:$HN$2-1)*($CJ146:$HN146&gt;0),1))</f>
        <v>0</v>
      </c>
      <c r="BF146" s="78">
        <f t="shared" si="142"/>
        <v>0</v>
      </c>
      <c r="BG146" s="78">
        <f t="shared" si="142"/>
        <v>0</v>
      </c>
      <c r="BH146" s="78">
        <f t="shared" si="142"/>
        <v>0</v>
      </c>
      <c r="BI146" s="78">
        <f t="shared" si="142"/>
        <v>0</v>
      </c>
      <c r="BJ146" s="78">
        <f t="shared" si="142"/>
        <v>0</v>
      </c>
      <c r="BK146" s="78">
        <f t="shared" si="142"/>
        <v>0</v>
      </c>
      <c r="BL146" s="78">
        <f t="shared" si="142"/>
        <v>0</v>
      </c>
      <c r="BM146" s="78">
        <f t="shared" si="142"/>
        <v>0</v>
      </c>
      <c r="BN146" s="78">
        <f t="shared" si="142"/>
        <v>0</v>
      </c>
      <c r="BO146" s="78">
        <f t="shared" si="142"/>
        <v>0</v>
      </c>
      <c r="BP146" s="78">
        <f t="shared" si="143"/>
        <v>0</v>
      </c>
      <c r="BQ146" s="78">
        <f t="shared" si="143"/>
        <v>0</v>
      </c>
      <c r="BR146" s="78">
        <f t="shared" si="143"/>
        <v>0</v>
      </c>
      <c r="BS146" s="78">
        <f t="shared" si="143"/>
        <v>0</v>
      </c>
      <c r="BT146" s="78">
        <f t="shared" si="143"/>
        <v>0</v>
      </c>
      <c r="BU146" s="78">
        <f t="shared" si="143"/>
        <v>0</v>
      </c>
      <c r="BV146" s="78">
        <f t="shared" si="143"/>
        <v>0</v>
      </c>
      <c r="BW146" s="78">
        <f t="shared" si="143"/>
        <v>0</v>
      </c>
      <c r="BX146" s="78">
        <f t="shared" si="143"/>
        <v>0</v>
      </c>
      <c r="BY146" s="78">
        <f t="shared" si="143"/>
        <v>0</v>
      </c>
      <c r="BZ146" s="78">
        <f t="shared" si="144"/>
        <v>0</v>
      </c>
      <c r="CA146" s="78">
        <f t="shared" si="144"/>
        <v>0</v>
      </c>
      <c r="CB146" s="78">
        <f t="shared" si="144"/>
        <v>0</v>
      </c>
      <c r="CC146" s="78">
        <f t="shared" si="144"/>
        <v>0</v>
      </c>
      <c r="CD146" s="78">
        <f t="shared" si="144"/>
        <v>0</v>
      </c>
      <c r="CE146" s="78">
        <f t="shared" si="144"/>
        <v>0</v>
      </c>
      <c r="CF146" s="78">
        <f t="shared" si="144"/>
        <v>0</v>
      </c>
      <c r="CG146" s="2"/>
      <c r="CH146" s="2"/>
      <c r="CI146" s="2"/>
      <c r="ER146" s="2"/>
      <c r="ES146" s="2"/>
      <c r="ET146" s="2"/>
      <c r="EU146" s="2"/>
      <c r="EV146" s="2"/>
      <c r="EW146" s="2"/>
      <c r="EX146" s="2"/>
      <c r="EY146" s="2"/>
      <c r="EZ146" s="2"/>
    </row>
    <row r="147" spans="1:156" x14ac:dyDescent="0.25">
      <c r="A147" s="2" t="str">
        <f>IF(CI147="","",IF(CI147&lt;&gt;"NF",CH147&amp;CI147+COUNTIF($C$90:$C146,C147),CH147&amp;CI147&amp;COUNTIF($C$90:$C146,C147)))</f>
        <v/>
      </c>
      <c r="B147" s="2" t="e">
        <f t="array" aca="1" ref="B147" ca="1">INDEX(Spielerliste,MATCH(SMALL(COUNTIF(Spielerliste,"&lt;"&amp;Spielerliste),ROWS(CG$90:CG147)),COUNTIF(Spielerliste,"&lt;"&amp;Spielerliste),0))</f>
        <v>#NUM!</v>
      </c>
      <c r="C147" s="2" t="str">
        <f t="shared" si="135"/>
        <v/>
      </c>
      <c r="D147" s="2">
        <f t="array" ref="D147">SUM(($CJ147:$HN147=$CJ$2:$HN$2-1)*($CJ147:$HN147&gt;0))</f>
        <v>0</v>
      </c>
      <c r="E147" s="2">
        <f t="array" ref="E147">SUM(($CJ147:$HN147&lt;$CJ$2:$HN$2-1)*($CJ147:$HN147&gt;0))</f>
        <v>0</v>
      </c>
      <c r="F147" s="2">
        <f t="array" ref="F147">SUM(($CJ147:$HN147=$CJ$2:$HN$2+1)*($CJ147:$HN147&gt;0))</f>
        <v>0</v>
      </c>
      <c r="G147" s="2">
        <f t="array" ref="G147">SUM(($CJ147:$HN147&gt;$CJ$2:$HN$2+1)*($CJ147:$HN147&gt;0))</f>
        <v>0</v>
      </c>
      <c r="H147" s="2">
        <f t="shared" si="119"/>
        <v>0</v>
      </c>
      <c r="I147" s="2">
        <f t="shared" si="120"/>
        <v>0</v>
      </c>
      <c r="J147" s="2">
        <f t="shared" si="141"/>
        <v>0</v>
      </c>
      <c r="K147" s="2">
        <f t="shared" si="141"/>
        <v>0</v>
      </c>
      <c r="L147" s="2">
        <f t="shared" si="141"/>
        <v>0</v>
      </c>
      <c r="M147" s="2">
        <f t="shared" si="141"/>
        <v>0</v>
      </c>
      <c r="N147" s="2">
        <f t="shared" si="141"/>
        <v>0</v>
      </c>
      <c r="O147" s="2" t="str">
        <f>IF(K147&gt;0,($J147/Parameter!$B$1)-($K147/Parameter!$B$2),"")</f>
        <v/>
      </c>
      <c r="P147" s="2" t="str">
        <f>IF(L147&gt;0,($K147/Parameter!$B$2)-($L147/Parameter!$B$3),"")</f>
        <v/>
      </c>
      <c r="Q147" s="2" t="str">
        <f>IF(M147&gt;0,($L147/Parameter!$B$3)-($M147/Parameter!$B$4),"")</f>
        <v/>
      </c>
      <c r="R147" s="2" t="str">
        <f t="array" ref="R147">IF($J147&gt;0,SUM(($CJ147:$HN147&lt;$CJ$2:$HN$2)*($CJ147:$HN147&gt;0)*($CJ$88:$HN$88="Round 1")),"")</f>
        <v/>
      </c>
      <c r="S147" s="2" t="str">
        <f t="array" ref="S147">IF($J147&gt;0,SUM(($CJ147:$HN147&gt;$CJ$2:$HN$2)*($CJ147:$HN147&gt;0)*($CJ$88:$HN$88="Round 1")),"")</f>
        <v/>
      </c>
      <c r="T147" s="2" t="str">
        <f t="array" ref="T147">IF($K147&gt;0,SUM(($CJ147:$HN147&lt;$CJ$2:$HN$2)*($CJ147:$HN147&gt;0)*($CJ$88:$HN$88="Round 2")),"")</f>
        <v/>
      </c>
      <c r="U147" s="2" t="str">
        <f t="array" ref="U147">IF($K147&gt;0,SUM(($CJ147:$HN147&gt;$CJ$2:$HN$2)*($CJ147:$HN147&gt;0)*($CJ$88:$HN$88="Round 2")),"")</f>
        <v/>
      </c>
      <c r="V147" s="2" t="str">
        <f t="array" ref="V147">IF($L147&gt;0,SUM(($CJ147:$HN147&lt;$CJ$2:$HN$2)*($CJ147:$HN147&gt;0)*($CJ$88:$HN$88="Round 3")),"")</f>
        <v/>
      </c>
      <c r="W147" s="2" t="str">
        <f t="array" ref="W147">IF($L147&gt;0,SUM(($CJ147:$HN147&gt;$CJ$2:$HN$2)*($CJ147:$HN147&gt;0)*($CJ$88:$HN$88="Round 3")),"")</f>
        <v/>
      </c>
      <c r="X147" s="2" t="str">
        <f t="array" ref="X147">IF($M147&gt;0,SUM(($CJ147:$HN147&lt;$CJ$2:$HN$2)*($CJ147:$HN147&gt;0)*($CJ$88:$HN$88="Final")),"")</f>
        <v/>
      </c>
      <c r="Y147" s="2" t="str">
        <f t="array" ref="Y147">IF($M147&gt;0,SUM(($CJ147:$HN147&gt;$CJ$2:$HN$2)*($CJ147:$HN147&gt;0)*($CJ$88:$HN$88="Final")),"")</f>
        <v/>
      </c>
      <c r="Z147" s="2">
        <f t="shared" si="121"/>
        <v>32</v>
      </c>
      <c r="AA147" s="2">
        <f>IF(ISNUMBER($CI147)=TRUE,ROUND((2*Parameter!$B$13)-(SUM($J147:$L147)*Parameter!$B$13/Parameter!$B$12), 3),0)</f>
        <v>0</v>
      </c>
      <c r="AB147" s="2" t="str">
        <f>IF(AND(CG147&lt;&gt;"",CI147&lt;&gt;"NF"),INDEX('Skill-O-Meter'!$A:$A,MATCH(CG147,'Skill-O-Meter'!$C:$C,0)),"")</f>
        <v/>
      </c>
      <c r="AC147" s="2" t="str">
        <f t="shared" si="122"/>
        <v/>
      </c>
      <c r="AD147" s="2">
        <f t="shared" si="136"/>
        <v>10000</v>
      </c>
      <c r="AE147" s="78">
        <f t="array" ref="AE147">SUM(IF(($CJ$89:$HN$89=AE$89)*($CJ147:$HN147&lt;=$CJ$2:$HN$2-1)*($CJ147:$HN147&gt;0),1))</f>
        <v>0</v>
      </c>
      <c r="AF147" s="78">
        <f t="array" ref="AF147">SUM(IF(($CJ$89:$HN$89=AF$89)*($CJ147:$HN147&lt;=$CJ$2:$HN$2-1)*($CJ147:$HN147&gt;0),1))</f>
        <v>0</v>
      </c>
      <c r="AG147" s="78">
        <f t="array" ref="AG147">SUM(IF(($CJ$89:$HN$89=AG$89)*($CJ147:$HN147&lt;=$CJ$2:$HN$2-1)*($CJ147:$HN147&gt;0),1))</f>
        <v>0</v>
      </c>
      <c r="AH147" s="78">
        <f t="array" ref="AH147">SUM(IF(($CJ$89:$HN$89=AH$89)*($CJ147:$HN147&lt;=$CJ$2:$HN$2-1)*($CJ147:$HN147&gt;0),1))</f>
        <v>0</v>
      </c>
      <c r="AI147" s="78">
        <f t="array" ref="AI147">SUM(IF(($CJ$89:$HN$89=AI$89)*($CJ147:$HN147&lt;=$CJ$2:$HN$2-1)*($CJ147:$HN147&gt;0),1))</f>
        <v>0</v>
      </c>
      <c r="AJ147" s="78">
        <f t="array" ref="AJ147">SUM(IF(($CJ$89:$HN$89=AJ$89)*($CJ147:$HN147&lt;=$CJ$2:$HN$2-1)*($CJ147:$HN147&gt;0),1))</f>
        <v>0</v>
      </c>
      <c r="AK147" s="78">
        <f t="array" ref="AK147">SUM(IF(($CJ$89:$HN$89=AK$89)*($CJ147:$HN147&lt;=$CJ$2:$HN$2-1)*($CJ147:$HN147&gt;0),1))</f>
        <v>0</v>
      </c>
      <c r="AL147" s="78">
        <f t="array" ref="AL147">SUM(IF(($CJ$89:$HN$89=AL$89)*($CJ147:$HN147&lt;=$CJ$2:$HN$2-1)*($CJ147:$HN147&gt;0),1))</f>
        <v>0</v>
      </c>
      <c r="AM147" s="78">
        <f t="array" ref="AM147">SUM(IF(($CJ$89:$HN$89=AM$89)*($CJ147:$HN147&lt;=$CJ$2:$HN$2-1)*($CJ147:$HN147&gt;0),1))</f>
        <v>0</v>
      </c>
      <c r="AN147" s="78">
        <f t="array" ref="AN147">SUM(IF(($CJ$89:$HN$89=AN$89)*($CJ147:$HN147&lt;=$CJ$2:$HN$2-1)*($CJ147:$HN147&gt;0),1))</f>
        <v>0</v>
      </c>
      <c r="AO147" s="78">
        <f t="array" ref="AO147">SUM(IF(($CJ$89:$HN$89=AO$89)*($CJ147:$HN147&lt;=$CJ$2:$HN$2-1)*($CJ147:$HN147&gt;0),1))</f>
        <v>0</v>
      </c>
      <c r="AP147" s="78">
        <f t="array" ref="AP147">SUM(IF(($CJ$89:$HN$89=AP$89)*($CJ147:$HN147&lt;=$CJ$2:$HN$2-1)*($CJ147:$HN147&gt;0),1))</f>
        <v>0</v>
      </c>
      <c r="AQ147" s="78">
        <f t="array" ref="AQ147">SUM(IF(($CJ$89:$HN$89=AQ$89)*($CJ147:$HN147&lt;=$CJ$2:$HN$2-1)*($CJ147:$HN147&gt;0),1))</f>
        <v>0</v>
      </c>
      <c r="AR147" s="78">
        <f t="array" ref="AR147">SUM(IF(($CJ$89:$HN$89=AR$89)*($CJ147:$HN147&lt;=$CJ$2:$HN$2-1)*($CJ147:$HN147&gt;0),1))</f>
        <v>0</v>
      </c>
      <c r="AS147" s="78">
        <f t="array" ref="AS147">SUM(IF(($CJ$89:$HN$89=AS$89)*($CJ147:$HN147&lt;=$CJ$2:$HN$2-1)*($CJ147:$HN147&gt;0),1))</f>
        <v>0</v>
      </c>
      <c r="AT147" s="78">
        <f t="array" ref="AT147">SUM(IF(($CJ$89:$HN$89=AT$89)*($CJ147:$HN147&lt;=$CJ$2:$HN$2-1)*($CJ147:$HN147&gt;0),1))</f>
        <v>0</v>
      </c>
      <c r="AU147" s="78">
        <f t="array" ref="AU147">SUM(IF(($CJ$89:$HN$89=AU$89)*($CJ147:$HN147&lt;=$CJ$2:$HN$2-1)*($CJ147:$HN147&gt;0),1))</f>
        <v>0</v>
      </c>
      <c r="AV147" s="78">
        <f t="array" ref="AV147">SUM(IF(($CJ$89:$HN$89=AV$89)*($CJ147:$HN147&lt;=$CJ$2:$HN$2-1)*($CJ147:$HN147&gt;0),1))</f>
        <v>0</v>
      </c>
      <c r="AW147" s="78">
        <f t="array" ref="AW147">SUM(IF(($CJ$89:$HN$89=AW$89)*($CJ147:$HN147&lt;=$CJ$2:$HN$2-1)*($CJ147:$HN147&gt;0),1))</f>
        <v>0</v>
      </c>
      <c r="AX147" s="78">
        <f t="array" ref="AX147">SUM(IF(($CJ$89:$HN$89=AX$89)*($CJ147:$HN147&lt;=$CJ$2:$HN$2-1)*($CJ147:$HN147&gt;0),1))</f>
        <v>0</v>
      </c>
      <c r="AY147" s="78">
        <f t="array" ref="AY147">SUM(IF(($CJ$89:$HN$89=AY$89)*($CJ147:$HN147&lt;=$CJ$2:$HN$2-1)*($CJ147:$HN147&gt;0),1))</f>
        <v>0</v>
      </c>
      <c r="AZ147" s="78">
        <f t="array" ref="AZ147">SUM(IF(($CJ$89:$HN$89=AZ$89)*($CJ147:$HN147&lt;=$CJ$2:$HN$2-1)*($CJ147:$HN147&gt;0),1))</f>
        <v>0</v>
      </c>
      <c r="BA147" s="78">
        <f t="array" ref="BA147">SUM(IF(($CJ$89:$HN$89=BA$89)*($CJ147:$HN147&lt;=$CJ$2:$HN$2-1)*($CJ147:$HN147&gt;0),1))</f>
        <v>0</v>
      </c>
      <c r="BB147" s="78">
        <f t="array" ref="BB147">SUM(IF(($CJ$89:$HN$89=BB$89)*($CJ147:$HN147&lt;=$CJ$2:$HN$2-1)*($CJ147:$HN147&gt;0),1))</f>
        <v>0</v>
      </c>
      <c r="BC147" s="78">
        <f t="array" ref="BC147">SUM(IF(($CJ$89:$HN$89=BC$89)*($CJ147:$HN147&lt;=$CJ$2:$HN$2-1)*($CJ147:$HN147&gt;0),1))</f>
        <v>0</v>
      </c>
      <c r="BD147" s="78">
        <f t="array" ref="BD147">SUM(IF(($CJ$89:$HN$89=BD$89)*($CJ147:$HN147&lt;=$CJ$2:$HN$2-1)*($CJ147:$HN147&gt;0),1))</f>
        <v>0</v>
      </c>
      <c r="BE147" s="78">
        <f t="array" ref="BE147">SUM(IF(($CJ$89:$HN$89=BE$89)*($CJ147:$HN147&lt;=$CJ$2:$HN$2-1)*($CJ147:$HN147&gt;0),1))</f>
        <v>0</v>
      </c>
      <c r="BF147" s="78">
        <f t="shared" si="142"/>
        <v>0</v>
      </c>
      <c r="BG147" s="78">
        <f t="shared" si="142"/>
        <v>0</v>
      </c>
      <c r="BH147" s="78">
        <f t="shared" si="142"/>
        <v>0</v>
      </c>
      <c r="BI147" s="78">
        <f t="shared" si="142"/>
        <v>0</v>
      </c>
      <c r="BJ147" s="78">
        <f t="shared" si="142"/>
        <v>0</v>
      </c>
      <c r="BK147" s="78">
        <f t="shared" si="142"/>
        <v>0</v>
      </c>
      <c r="BL147" s="78">
        <f t="shared" si="142"/>
        <v>0</v>
      </c>
      <c r="BM147" s="78">
        <f t="shared" si="142"/>
        <v>0</v>
      </c>
      <c r="BN147" s="78">
        <f t="shared" si="142"/>
        <v>0</v>
      </c>
      <c r="BO147" s="78">
        <f t="shared" si="142"/>
        <v>0</v>
      </c>
      <c r="BP147" s="78">
        <f t="shared" si="143"/>
        <v>0</v>
      </c>
      <c r="BQ147" s="78">
        <f t="shared" si="143"/>
        <v>0</v>
      </c>
      <c r="BR147" s="78">
        <f t="shared" si="143"/>
        <v>0</v>
      </c>
      <c r="BS147" s="78">
        <f t="shared" si="143"/>
        <v>0</v>
      </c>
      <c r="BT147" s="78">
        <f t="shared" si="143"/>
        <v>0</v>
      </c>
      <c r="BU147" s="78">
        <f t="shared" si="143"/>
        <v>0</v>
      </c>
      <c r="BV147" s="78">
        <f t="shared" si="143"/>
        <v>0</v>
      </c>
      <c r="BW147" s="78">
        <f t="shared" si="143"/>
        <v>0</v>
      </c>
      <c r="BX147" s="78">
        <f t="shared" si="143"/>
        <v>0</v>
      </c>
      <c r="BY147" s="78">
        <f t="shared" si="143"/>
        <v>0</v>
      </c>
      <c r="BZ147" s="78">
        <f t="shared" si="144"/>
        <v>0</v>
      </c>
      <c r="CA147" s="78">
        <f t="shared" si="144"/>
        <v>0</v>
      </c>
      <c r="CB147" s="78">
        <f t="shared" si="144"/>
        <v>0</v>
      </c>
      <c r="CC147" s="78">
        <f t="shared" si="144"/>
        <v>0</v>
      </c>
      <c r="CD147" s="78">
        <f t="shared" si="144"/>
        <v>0</v>
      </c>
      <c r="CE147" s="78">
        <f t="shared" si="144"/>
        <v>0</v>
      </c>
      <c r="CF147" s="78">
        <f t="shared" si="144"/>
        <v>0</v>
      </c>
      <c r="CG147" s="2"/>
      <c r="CH147" s="2"/>
      <c r="CI147" s="2"/>
      <c r="ER147" s="2"/>
      <c r="ES147" s="2"/>
      <c r="ET147" s="2"/>
      <c r="EU147" s="2"/>
      <c r="EV147" s="2"/>
      <c r="EW147" s="2"/>
      <c r="EX147" s="2"/>
      <c r="EY147" s="2"/>
      <c r="EZ147" s="2"/>
    </row>
    <row r="148" spans="1:156" x14ac:dyDescent="0.25">
      <c r="A148" s="2" t="str">
        <f>IF(CI148="","",IF(CI148&lt;&gt;"NF",CH148&amp;CI148+COUNTIF($C$90:$C147,C148),CH148&amp;CI148&amp;COUNTIF($C$90:$C147,C148)))</f>
        <v/>
      </c>
      <c r="B148" s="2" t="e">
        <f t="array" aca="1" ref="B148" ca="1">INDEX(Spielerliste,MATCH(SMALL(COUNTIF(Spielerliste,"&lt;"&amp;Spielerliste),ROWS(CG$90:CG148)),COUNTIF(Spielerliste,"&lt;"&amp;Spielerliste),0))</f>
        <v>#NUM!</v>
      </c>
      <c r="C148" s="2" t="str">
        <f t="shared" si="135"/>
        <v/>
      </c>
      <c r="D148" s="2">
        <f t="array" ref="D148">SUM(($CJ148:$HN148=$CJ$2:$HN$2-1)*($CJ148:$HN148&gt;0))</f>
        <v>0</v>
      </c>
      <c r="E148" s="2">
        <f t="array" ref="E148">SUM(($CJ148:$HN148&lt;$CJ$2:$HN$2-1)*($CJ148:$HN148&gt;0))</f>
        <v>0</v>
      </c>
      <c r="F148" s="2">
        <f t="array" ref="F148">SUM(($CJ148:$HN148=$CJ$2:$HN$2+1)*($CJ148:$HN148&gt;0))</f>
        <v>0</v>
      </c>
      <c r="G148" s="2">
        <f t="array" ref="G148">SUM(($CJ148:$HN148&gt;$CJ$2:$HN$2+1)*($CJ148:$HN148&gt;0))</f>
        <v>0</v>
      </c>
      <c r="H148" s="2">
        <f t="shared" si="119"/>
        <v>0</v>
      </c>
      <c r="I148" s="2">
        <f t="shared" si="120"/>
        <v>0</v>
      </c>
      <c r="J148" s="2">
        <f t="shared" si="141"/>
        <v>0</v>
      </c>
      <c r="K148" s="2">
        <f t="shared" si="141"/>
        <v>0</v>
      </c>
      <c r="L148" s="2">
        <f t="shared" si="141"/>
        <v>0</v>
      </c>
      <c r="M148" s="2">
        <f t="shared" si="141"/>
        <v>0</v>
      </c>
      <c r="N148" s="2">
        <f t="shared" si="141"/>
        <v>0</v>
      </c>
      <c r="O148" s="2" t="str">
        <f>IF(K148&gt;0,($J148/Parameter!$B$1)-($K148/Parameter!$B$2),"")</f>
        <v/>
      </c>
      <c r="P148" s="2" t="str">
        <f>IF(L148&gt;0,($K148/Parameter!$B$2)-($L148/Parameter!$B$3),"")</f>
        <v/>
      </c>
      <c r="Q148" s="2" t="str">
        <f>IF(M148&gt;0,($L148/Parameter!$B$3)-($M148/Parameter!$B$4),"")</f>
        <v/>
      </c>
      <c r="R148" s="2" t="str">
        <f t="array" ref="R148">IF($J148&gt;0,SUM(($CJ148:$HN148&lt;$CJ$2:$HN$2)*($CJ148:$HN148&gt;0)*($CJ$88:$HN$88="Round 1")),"")</f>
        <v/>
      </c>
      <c r="S148" s="2" t="str">
        <f t="array" ref="S148">IF($J148&gt;0,SUM(($CJ148:$HN148&gt;$CJ$2:$HN$2)*($CJ148:$HN148&gt;0)*($CJ$88:$HN$88="Round 1")),"")</f>
        <v/>
      </c>
      <c r="T148" s="2" t="str">
        <f t="array" ref="T148">IF($K148&gt;0,SUM(($CJ148:$HN148&lt;$CJ$2:$HN$2)*($CJ148:$HN148&gt;0)*($CJ$88:$HN$88="Round 2")),"")</f>
        <v/>
      </c>
      <c r="U148" s="2" t="str">
        <f t="array" ref="U148">IF($K148&gt;0,SUM(($CJ148:$HN148&gt;$CJ$2:$HN$2)*($CJ148:$HN148&gt;0)*($CJ$88:$HN$88="Round 2")),"")</f>
        <v/>
      </c>
      <c r="V148" s="2" t="str">
        <f t="array" ref="V148">IF($L148&gt;0,SUM(($CJ148:$HN148&lt;$CJ$2:$HN$2)*($CJ148:$HN148&gt;0)*($CJ$88:$HN$88="Round 3")),"")</f>
        <v/>
      </c>
      <c r="W148" s="2" t="str">
        <f t="array" ref="W148">IF($L148&gt;0,SUM(($CJ148:$HN148&gt;$CJ$2:$HN$2)*($CJ148:$HN148&gt;0)*($CJ$88:$HN$88="Round 3")),"")</f>
        <v/>
      </c>
      <c r="X148" s="2" t="str">
        <f t="array" ref="X148">IF($M148&gt;0,SUM(($CJ148:$HN148&lt;$CJ$2:$HN$2)*($CJ148:$HN148&gt;0)*($CJ$88:$HN$88="Final")),"")</f>
        <v/>
      </c>
      <c r="Y148" s="2" t="str">
        <f t="array" ref="Y148">IF($M148&gt;0,SUM(($CJ148:$HN148&gt;$CJ$2:$HN$2)*($CJ148:$HN148&gt;0)*($CJ$88:$HN$88="Final")),"")</f>
        <v/>
      </c>
      <c r="Z148" s="2">
        <f t="shared" si="121"/>
        <v>32</v>
      </c>
      <c r="AA148" s="2">
        <f>IF(ISNUMBER($CI148)=TRUE,ROUND((2*Parameter!$B$13)-(SUM($J148:$L148)*Parameter!$B$13/Parameter!$B$12), 3),0)</f>
        <v>0</v>
      </c>
      <c r="AB148" s="2" t="str">
        <f>IF(AND(CG148&lt;&gt;"",CI148&lt;&gt;"NF"),INDEX('Skill-O-Meter'!$A:$A,MATCH(CG148,'Skill-O-Meter'!$C:$C,0)),"")</f>
        <v/>
      </c>
      <c r="AC148" s="2" t="str">
        <f t="shared" si="122"/>
        <v/>
      </c>
      <c r="AD148" s="2">
        <f t="shared" si="136"/>
        <v>10000</v>
      </c>
      <c r="AE148" s="78">
        <f t="array" ref="AE148">SUM(IF(($CJ$89:$HN$89=AE$89)*($CJ148:$HN148&lt;=$CJ$2:$HN$2-1)*($CJ148:$HN148&gt;0),1))</f>
        <v>0</v>
      </c>
      <c r="AF148" s="78">
        <f t="array" ref="AF148">SUM(IF(($CJ$89:$HN$89=AF$89)*($CJ148:$HN148&lt;=$CJ$2:$HN$2-1)*($CJ148:$HN148&gt;0),1))</f>
        <v>0</v>
      </c>
      <c r="AG148" s="78">
        <f t="array" ref="AG148">SUM(IF(($CJ$89:$HN$89=AG$89)*($CJ148:$HN148&lt;=$CJ$2:$HN$2-1)*($CJ148:$HN148&gt;0),1))</f>
        <v>0</v>
      </c>
      <c r="AH148" s="78">
        <f t="array" ref="AH148">SUM(IF(($CJ$89:$HN$89=AH$89)*($CJ148:$HN148&lt;=$CJ$2:$HN$2-1)*($CJ148:$HN148&gt;0),1))</f>
        <v>0</v>
      </c>
      <c r="AI148" s="78">
        <f t="array" ref="AI148">SUM(IF(($CJ$89:$HN$89=AI$89)*($CJ148:$HN148&lt;=$CJ$2:$HN$2-1)*($CJ148:$HN148&gt;0),1))</f>
        <v>0</v>
      </c>
      <c r="AJ148" s="78">
        <f t="array" ref="AJ148">SUM(IF(($CJ$89:$HN$89=AJ$89)*($CJ148:$HN148&lt;=$CJ$2:$HN$2-1)*($CJ148:$HN148&gt;0),1))</f>
        <v>0</v>
      </c>
      <c r="AK148" s="78">
        <f t="array" ref="AK148">SUM(IF(($CJ$89:$HN$89=AK$89)*($CJ148:$HN148&lt;=$CJ$2:$HN$2-1)*($CJ148:$HN148&gt;0),1))</f>
        <v>0</v>
      </c>
      <c r="AL148" s="78">
        <f t="array" ref="AL148">SUM(IF(($CJ$89:$HN$89=AL$89)*($CJ148:$HN148&lt;=$CJ$2:$HN$2-1)*($CJ148:$HN148&gt;0),1))</f>
        <v>0</v>
      </c>
      <c r="AM148" s="78">
        <f t="array" ref="AM148">SUM(IF(($CJ$89:$HN$89=AM$89)*($CJ148:$HN148&lt;=$CJ$2:$HN$2-1)*($CJ148:$HN148&gt;0),1))</f>
        <v>0</v>
      </c>
      <c r="AN148" s="78">
        <f t="array" ref="AN148">SUM(IF(($CJ$89:$HN$89=AN$89)*($CJ148:$HN148&lt;=$CJ$2:$HN$2-1)*($CJ148:$HN148&gt;0),1))</f>
        <v>0</v>
      </c>
      <c r="AO148" s="78">
        <f t="array" ref="AO148">SUM(IF(($CJ$89:$HN$89=AO$89)*($CJ148:$HN148&lt;=$CJ$2:$HN$2-1)*($CJ148:$HN148&gt;0),1))</f>
        <v>0</v>
      </c>
      <c r="AP148" s="78">
        <f t="array" ref="AP148">SUM(IF(($CJ$89:$HN$89=AP$89)*($CJ148:$HN148&lt;=$CJ$2:$HN$2-1)*($CJ148:$HN148&gt;0),1))</f>
        <v>0</v>
      </c>
      <c r="AQ148" s="78">
        <f t="array" ref="AQ148">SUM(IF(($CJ$89:$HN$89=AQ$89)*($CJ148:$HN148&lt;=$CJ$2:$HN$2-1)*($CJ148:$HN148&gt;0),1))</f>
        <v>0</v>
      </c>
      <c r="AR148" s="78">
        <f t="array" ref="AR148">SUM(IF(($CJ$89:$HN$89=AR$89)*($CJ148:$HN148&lt;=$CJ$2:$HN$2-1)*($CJ148:$HN148&gt;0),1))</f>
        <v>0</v>
      </c>
      <c r="AS148" s="78">
        <f t="array" ref="AS148">SUM(IF(($CJ$89:$HN$89=AS$89)*($CJ148:$HN148&lt;=$CJ$2:$HN$2-1)*($CJ148:$HN148&gt;0),1))</f>
        <v>0</v>
      </c>
      <c r="AT148" s="78">
        <f t="array" ref="AT148">SUM(IF(($CJ$89:$HN$89=AT$89)*($CJ148:$HN148&lt;=$CJ$2:$HN$2-1)*($CJ148:$HN148&gt;0),1))</f>
        <v>0</v>
      </c>
      <c r="AU148" s="78">
        <f t="array" ref="AU148">SUM(IF(($CJ$89:$HN$89=AU$89)*($CJ148:$HN148&lt;=$CJ$2:$HN$2-1)*($CJ148:$HN148&gt;0),1))</f>
        <v>0</v>
      </c>
      <c r="AV148" s="78">
        <f t="array" ref="AV148">SUM(IF(($CJ$89:$HN$89=AV$89)*($CJ148:$HN148&lt;=$CJ$2:$HN$2-1)*($CJ148:$HN148&gt;0),1))</f>
        <v>0</v>
      </c>
      <c r="AW148" s="78">
        <f t="array" ref="AW148">SUM(IF(($CJ$89:$HN$89=AW$89)*($CJ148:$HN148&lt;=$CJ$2:$HN$2-1)*($CJ148:$HN148&gt;0),1))</f>
        <v>0</v>
      </c>
      <c r="AX148" s="78">
        <f t="array" ref="AX148">SUM(IF(($CJ$89:$HN$89=AX$89)*($CJ148:$HN148&lt;=$CJ$2:$HN$2-1)*($CJ148:$HN148&gt;0),1))</f>
        <v>0</v>
      </c>
      <c r="AY148" s="78">
        <f t="array" ref="AY148">SUM(IF(($CJ$89:$HN$89=AY$89)*($CJ148:$HN148&lt;=$CJ$2:$HN$2-1)*($CJ148:$HN148&gt;0),1))</f>
        <v>0</v>
      </c>
      <c r="AZ148" s="78">
        <f t="array" ref="AZ148">SUM(IF(($CJ$89:$HN$89=AZ$89)*($CJ148:$HN148&lt;=$CJ$2:$HN$2-1)*($CJ148:$HN148&gt;0),1))</f>
        <v>0</v>
      </c>
      <c r="BA148" s="78">
        <f t="array" ref="BA148">SUM(IF(($CJ$89:$HN$89=BA$89)*($CJ148:$HN148&lt;=$CJ$2:$HN$2-1)*($CJ148:$HN148&gt;0),1))</f>
        <v>0</v>
      </c>
      <c r="BB148" s="78">
        <f t="array" ref="BB148">SUM(IF(($CJ$89:$HN$89=BB$89)*($CJ148:$HN148&lt;=$CJ$2:$HN$2-1)*($CJ148:$HN148&gt;0),1))</f>
        <v>0</v>
      </c>
      <c r="BC148" s="78">
        <f t="array" ref="BC148">SUM(IF(($CJ$89:$HN$89=BC$89)*($CJ148:$HN148&lt;=$CJ$2:$HN$2-1)*($CJ148:$HN148&gt;0),1))</f>
        <v>0</v>
      </c>
      <c r="BD148" s="78">
        <f t="array" ref="BD148">SUM(IF(($CJ$89:$HN$89=BD$89)*($CJ148:$HN148&lt;=$CJ$2:$HN$2-1)*($CJ148:$HN148&gt;0),1))</f>
        <v>0</v>
      </c>
      <c r="BE148" s="78">
        <f t="array" ref="BE148">SUM(IF(($CJ$89:$HN$89=BE$89)*($CJ148:$HN148&lt;=$CJ$2:$HN$2-1)*($CJ148:$HN148&gt;0),1))</f>
        <v>0</v>
      </c>
      <c r="BF148" s="78">
        <f t="shared" si="142"/>
        <v>0</v>
      </c>
      <c r="BG148" s="78">
        <f t="shared" si="142"/>
        <v>0</v>
      </c>
      <c r="BH148" s="78">
        <f t="shared" si="142"/>
        <v>0</v>
      </c>
      <c r="BI148" s="78">
        <f t="shared" si="142"/>
        <v>0</v>
      </c>
      <c r="BJ148" s="78">
        <f t="shared" si="142"/>
        <v>0</v>
      </c>
      <c r="BK148" s="78">
        <f t="shared" si="142"/>
        <v>0</v>
      </c>
      <c r="BL148" s="78">
        <f t="shared" si="142"/>
        <v>0</v>
      </c>
      <c r="BM148" s="78">
        <f t="shared" si="142"/>
        <v>0</v>
      </c>
      <c r="BN148" s="78">
        <f t="shared" si="142"/>
        <v>0</v>
      </c>
      <c r="BO148" s="78">
        <f t="shared" si="142"/>
        <v>0</v>
      </c>
      <c r="BP148" s="78">
        <f t="shared" si="143"/>
        <v>0</v>
      </c>
      <c r="BQ148" s="78">
        <f t="shared" si="143"/>
        <v>0</v>
      </c>
      <c r="BR148" s="78">
        <f t="shared" si="143"/>
        <v>0</v>
      </c>
      <c r="BS148" s="78">
        <f t="shared" si="143"/>
        <v>0</v>
      </c>
      <c r="BT148" s="78">
        <f t="shared" si="143"/>
        <v>0</v>
      </c>
      <c r="BU148" s="78">
        <f t="shared" si="143"/>
        <v>0</v>
      </c>
      <c r="BV148" s="78">
        <f t="shared" si="143"/>
        <v>0</v>
      </c>
      <c r="BW148" s="78">
        <f t="shared" si="143"/>
        <v>0</v>
      </c>
      <c r="BX148" s="78">
        <f t="shared" si="143"/>
        <v>0</v>
      </c>
      <c r="BY148" s="78">
        <f t="shared" si="143"/>
        <v>0</v>
      </c>
      <c r="BZ148" s="78">
        <f t="shared" si="144"/>
        <v>0</v>
      </c>
      <c r="CA148" s="78">
        <f t="shared" si="144"/>
        <v>0</v>
      </c>
      <c r="CB148" s="78">
        <f t="shared" si="144"/>
        <v>0</v>
      </c>
      <c r="CC148" s="78">
        <f t="shared" si="144"/>
        <v>0</v>
      </c>
      <c r="CD148" s="78">
        <f t="shared" si="144"/>
        <v>0</v>
      </c>
      <c r="CE148" s="78">
        <f t="shared" si="144"/>
        <v>0</v>
      </c>
      <c r="CF148" s="78">
        <f t="shared" si="144"/>
        <v>0</v>
      </c>
      <c r="CG148" s="2"/>
      <c r="CH148" s="2"/>
      <c r="CI148" s="2"/>
      <c r="ER148" s="2"/>
      <c r="ES148" s="2"/>
      <c r="ET148" s="2"/>
      <c r="EU148" s="2"/>
      <c r="EV148" s="2"/>
      <c r="EW148" s="2"/>
      <c r="EX148" s="2"/>
      <c r="EY148" s="2"/>
      <c r="EZ148" s="2"/>
    </row>
    <row r="149" spans="1:156" x14ac:dyDescent="0.25">
      <c r="A149" s="2" t="str">
        <f>IF(CI149="","",IF(CI149&lt;&gt;"NF",CH149&amp;CI149+COUNTIF($C$90:$C148,C149),CH149&amp;CI149&amp;COUNTIF($C$90:$C148,C149)))</f>
        <v/>
      </c>
      <c r="B149" s="2" t="e">
        <f t="array" aca="1" ref="B149" ca="1">INDEX(Spielerliste,MATCH(SMALL(COUNTIF(Spielerliste,"&lt;"&amp;Spielerliste),ROWS(CG$90:CG149)),COUNTIF(Spielerliste,"&lt;"&amp;Spielerliste),0))</f>
        <v>#NUM!</v>
      </c>
      <c r="C149" s="2" t="str">
        <f t="shared" si="135"/>
        <v/>
      </c>
      <c r="D149" s="2">
        <f t="array" ref="D149">SUM(($CJ149:$HN149=$CJ$2:$HN$2-1)*($CJ149:$HN149&gt;0))</f>
        <v>0</v>
      </c>
      <c r="E149" s="2">
        <f t="array" ref="E149">SUM(($CJ149:$HN149&lt;$CJ$2:$HN$2-1)*($CJ149:$HN149&gt;0))</f>
        <v>0</v>
      </c>
      <c r="F149" s="2">
        <f t="array" ref="F149">SUM(($CJ149:$HN149=$CJ$2:$HN$2+1)*($CJ149:$HN149&gt;0))</f>
        <v>0</v>
      </c>
      <c r="G149" s="2">
        <f t="array" ref="G149">SUM(($CJ149:$HN149&gt;$CJ$2:$HN$2+1)*($CJ149:$HN149&gt;0))</f>
        <v>0</v>
      </c>
      <c r="H149" s="2">
        <f t="shared" si="119"/>
        <v>0</v>
      </c>
      <c r="I149" s="2">
        <f t="shared" si="120"/>
        <v>0</v>
      </c>
      <c r="J149" s="2">
        <f t="shared" si="141"/>
        <v>0</v>
      </c>
      <c r="K149" s="2">
        <f t="shared" si="141"/>
        <v>0</v>
      </c>
      <c r="L149" s="2">
        <f t="shared" si="141"/>
        <v>0</v>
      </c>
      <c r="M149" s="2">
        <f t="shared" si="141"/>
        <v>0</v>
      </c>
      <c r="N149" s="2">
        <f t="shared" si="141"/>
        <v>0</v>
      </c>
      <c r="O149" s="2" t="str">
        <f>IF(K149&gt;0,($J149/Parameter!$B$1)-($K149/Parameter!$B$2),"")</f>
        <v/>
      </c>
      <c r="P149" s="2" t="str">
        <f>IF(L149&gt;0,($K149/Parameter!$B$2)-($L149/Parameter!$B$3),"")</f>
        <v/>
      </c>
      <c r="Q149" s="2" t="str">
        <f>IF(M149&gt;0,($L149/Parameter!$B$3)-($M149/Parameter!$B$4),"")</f>
        <v/>
      </c>
      <c r="R149" s="2" t="str">
        <f t="array" ref="R149">IF($J149&gt;0,SUM(($CJ149:$HN149&lt;$CJ$2:$HN$2)*($CJ149:$HN149&gt;0)*($CJ$88:$HN$88="Round 1")),"")</f>
        <v/>
      </c>
      <c r="S149" s="2" t="str">
        <f t="array" ref="S149">IF($J149&gt;0,SUM(($CJ149:$HN149&gt;$CJ$2:$HN$2)*($CJ149:$HN149&gt;0)*($CJ$88:$HN$88="Round 1")),"")</f>
        <v/>
      </c>
      <c r="T149" s="2" t="str">
        <f t="array" ref="T149">IF($K149&gt;0,SUM(($CJ149:$HN149&lt;$CJ$2:$HN$2)*($CJ149:$HN149&gt;0)*($CJ$88:$HN$88="Round 2")),"")</f>
        <v/>
      </c>
      <c r="U149" s="2" t="str">
        <f t="array" ref="U149">IF($K149&gt;0,SUM(($CJ149:$HN149&gt;$CJ$2:$HN$2)*($CJ149:$HN149&gt;0)*($CJ$88:$HN$88="Round 2")),"")</f>
        <v/>
      </c>
      <c r="V149" s="2" t="str">
        <f t="array" ref="V149">IF($L149&gt;0,SUM(($CJ149:$HN149&lt;$CJ$2:$HN$2)*($CJ149:$HN149&gt;0)*($CJ$88:$HN$88="Round 3")),"")</f>
        <v/>
      </c>
      <c r="W149" s="2" t="str">
        <f t="array" ref="W149">IF($L149&gt;0,SUM(($CJ149:$HN149&gt;$CJ$2:$HN$2)*($CJ149:$HN149&gt;0)*($CJ$88:$HN$88="Round 3")),"")</f>
        <v/>
      </c>
      <c r="X149" s="2" t="str">
        <f t="array" ref="X149">IF($M149&gt;0,SUM(($CJ149:$HN149&lt;$CJ$2:$HN$2)*($CJ149:$HN149&gt;0)*($CJ$88:$HN$88="Final")),"")</f>
        <v/>
      </c>
      <c r="Y149" s="2" t="str">
        <f t="array" ref="Y149">IF($M149&gt;0,SUM(($CJ149:$HN149&gt;$CJ$2:$HN$2)*($CJ149:$HN149&gt;0)*($CJ$88:$HN$88="Final")),"")</f>
        <v/>
      </c>
      <c r="Z149" s="2">
        <f t="shared" si="121"/>
        <v>32</v>
      </c>
      <c r="AA149" s="2">
        <f>IF(ISNUMBER($CI149)=TRUE,ROUND((2*Parameter!$B$13)-(SUM($J149:$L149)*Parameter!$B$13/Parameter!$B$12), 3),0)</f>
        <v>0</v>
      </c>
      <c r="AB149" s="2" t="str">
        <f>IF(AND(CG149&lt;&gt;"",CI149&lt;&gt;"NF"),INDEX('Skill-O-Meter'!$A:$A,MATCH(CG149,'Skill-O-Meter'!$C:$C,0)),"")</f>
        <v/>
      </c>
      <c r="AC149" s="2" t="str">
        <f t="shared" si="122"/>
        <v/>
      </c>
      <c r="AD149" s="2">
        <f t="shared" si="136"/>
        <v>10000</v>
      </c>
      <c r="AE149" s="78">
        <f t="array" ref="AE149">SUM(IF(($CJ$89:$HN$89=AE$89)*($CJ149:$HN149&lt;=$CJ$2:$HN$2-1)*($CJ149:$HN149&gt;0),1))</f>
        <v>0</v>
      </c>
      <c r="AF149" s="78">
        <f t="array" ref="AF149">SUM(IF(($CJ$89:$HN$89=AF$89)*($CJ149:$HN149&lt;=$CJ$2:$HN$2-1)*($CJ149:$HN149&gt;0),1))</f>
        <v>0</v>
      </c>
      <c r="AG149" s="78">
        <f t="array" ref="AG149">SUM(IF(($CJ$89:$HN$89=AG$89)*($CJ149:$HN149&lt;=$CJ$2:$HN$2-1)*($CJ149:$HN149&gt;0),1))</f>
        <v>0</v>
      </c>
      <c r="AH149" s="78">
        <f t="array" ref="AH149">SUM(IF(($CJ$89:$HN$89=AH$89)*($CJ149:$HN149&lt;=$CJ$2:$HN$2-1)*($CJ149:$HN149&gt;0),1))</f>
        <v>0</v>
      </c>
      <c r="AI149" s="78">
        <f t="array" ref="AI149">SUM(IF(($CJ$89:$HN$89=AI$89)*($CJ149:$HN149&lt;=$CJ$2:$HN$2-1)*($CJ149:$HN149&gt;0),1))</f>
        <v>0</v>
      </c>
      <c r="AJ149" s="78">
        <f t="array" ref="AJ149">SUM(IF(($CJ$89:$HN$89=AJ$89)*($CJ149:$HN149&lt;=$CJ$2:$HN$2-1)*($CJ149:$HN149&gt;0),1))</f>
        <v>0</v>
      </c>
      <c r="AK149" s="78">
        <f t="array" ref="AK149">SUM(IF(($CJ$89:$HN$89=AK$89)*($CJ149:$HN149&lt;=$CJ$2:$HN$2-1)*($CJ149:$HN149&gt;0),1))</f>
        <v>0</v>
      </c>
      <c r="AL149" s="78">
        <f t="array" ref="AL149">SUM(IF(($CJ$89:$HN$89=AL$89)*($CJ149:$HN149&lt;=$CJ$2:$HN$2-1)*($CJ149:$HN149&gt;0),1))</f>
        <v>0</v>
      </c>
      <c r="AM149" s="78">
        <f t="array" ref="AM149">SUM(IF(($CJ$89:$HN$89=AM$89)*($CJ149:$HN149&lt;=$CJ$2:$HN$2-1)*($CJ149:$HN149&gt;0),1))</f>
        <v>0</v>
      </c>
      <c r="AN149" s="78">
        <f t="array" ref="AN149">SUM(IF(($CJ$89:$HN$89=AN$89)*($CJ149:$HN149&lt;=$CJ$2:$HN$2-1)*($CJ149:$HN149&gt;0),1))</f>
        <v>0</v>
      </c>
      <c r="AO149" s="78">
        <f t="array" ref="AO149">SUM(IF(($CJ$89:$HN$89=AO$89)*($CJ149:$HN149&lt;=$CJ$2:$HN$2-1)*($CJ149:$HN149&gt;0),1))</f>
        <v>0</v>
      </c>
      <c r="AP149" s="78">
        <f t="array" ref="AP149">SUM(IF(($CJ$89:$HN$89=AP$89)*($CJ149:$HN149&lt;=$CJ$2:$HN$2-1)*($CJ149:$HN149&gt;0),1))</f>
        <v>0</v>
      </c>
      <c r="AQ149" s="78">
        <f t="array" ref="AQ149">SUM(IF(($CJ$89:$HN$89=AQ$89)*($CJ149:$HN149&lt;=$CJ$2:$HN$2-1)*($CJ149:$HN149&gt;0),1))</f>
        <v>0</v>
      </c>
      <c r="AR149" s="78">
        <f t="array" ref="AR149">SUM(IF(($CJ$89:$HN$89=AR$89)*($CJ149:$HN149&lt;=$CJ$2:$HN$2-1)*($CJ149:$HN149&gt;0),1))</f>
        <v>0</v>
      </c>
      <c r="AS149" s="78">
        <f t="array" ref="AS149">SUM(IF(($CJ$89:$HN$89=AS$89)*($CJ149:$HN149&lt;=$CJ$2:$HN$2-1)*($CJ149:$HN149&gt;0),1))</f>
        <v>0</v>
      </c>
      <c r="AT149" s="78">
        <f t="array" ref="AT149">SUM(IF(($CJ$89:$HN$89=AT$89)*($CJ149:$HN149&lt;=$CJ$2:$HN$2-1)*($CJ149:$HN149&gt;0),1))</f>
        <v>0</v>
      </c>
      <c r="AU149" s="78">
        <f t="array" ref="AU149">SUM(IF(($CJ$89:$HN$89=AU$89)*($CJ149:$HN149&lt;=$CJ$2:$HN$2-1)*($CJ149:$HN149&gt;0),1))</f>
        <v>0</v>
      </c>
      <c r="AV149" s="78">
        <f t="array" ref="AV149">SUM(IF(($CJ$89:$HN$89=AV$89)*($CJ149:$HN149&lt;=$CJ$2:$HN$2-1)*($CJ149:$HN149&gt;0),1))</f>
        <v>0</v>
      </c>
      <c r="AW149" s="78">
        <f t="array" ref="AW149">SUM(IF(($CJ$89:$HN$89=AW$89)*($CJ149:$HN149&lt;=$CJ$2:$HN$2-1)*($CJ149:$HN149&gt;0),1))</f>
        <v>0</v>
      </c>
      <c r="AX149" s="78">
        <f t="array" ref="AX149">SUM(IF(($CJ$89:$HN$89=AX$89)*($CJ149:$HN149&lt;=$CJ$2:$HN$2-1)*($CJ149:$HN149&gt;0),1))</f>
        <v>0</v>
      </c>
      <c r="AY149" s="78">
        <f t="array" ref="AY149">SUM(IF(($CJ$89:$HN$89=AY$89)*($CJ149:$HN149&lt;=$CJ$2:$HN$2-1)*($CJ149:$HN149&gt;0),1))</f>
        <v>0</v>
      </c>
      <c r="AZ149" s="78">
        <f t="array" ref="AZ149">SUM(IF(($CJ$89:$HN$89=AZ$89)*($CJ149:$HN149&lt;=$CJ$2:$HN$2-1)*($CJ149:$HN149&gt;0),1))</f>
        <v>0</v>
      </c>
      <c r="BA149" s="78">
        <f t="array" ref="BA149">SUM(IF(($CJ$89:$HN$89=BA$89)*($CJ149:$HN149&lt;=$CJ$2:$HN$2-1)*($CJ149:$HN149&gt;0),1))</f>
        <v>0</v>
      </c>
      <c r="BB149" s="78">
        <f t="array" ref="BB149">SUM(IF(($CJ$89:$HN$89=BB$89)*($CJ149:$HN149&lt;=$CJ$2:$HN$2-1)*($CJ149:$HN149&gt;0),1))</f>
        <v>0</v>
      </c>
      <c r="BC149" s="78">
        <f t="array" ref="BC149">SUM(IF(($CJ$89:$HN$89=BC$89)*($CJ149:$HN149&lt;=$CJ$2:$HN$2-1)*($CJ149:$HN149&gt;0),1))</f>
        <v>0</v>
      </c>
      <c r="BD149" s="78">
        <f t="array" ref="BD149">SUM(IF(($CJ$89:$HN$89=BD$89)*($CJ149:$HN149&lt;=$CJ$2:$HN$2-1)*($CJ149:$HN149&gt;0),1))</f>
        <v>0</v>
      </c>
      <c r="BE149" s="78">
        <f t="array" ref="BE149">SUM(IF(($CJ$89:$HN$89=BE$89)*($CJ149:$HN149&lt;=$CJ$2:$HN$2-1)*($CJ149:$HN149&gt;0),1))</f>
        <v>0</v>
      </c>
      <c r="BF149" s="78">
        <f t="shared" si="142"/>
        <v>0</v>
      </c>
      <c r="BG149" s="78">
        <f t="shared" si="142"/>
        <v>0</v>
      </c>
      <c r="BH149" s="78">
        <f t="shared" si="142"/>
        <v>0</v>
      </c>
      <c r="BI149" s="78">
        <f t="shared" si="142"/>
        <v>0</v>
      </c>
      <c r="BJ149" s="78">
        <f t="shared" si="142"/>
        <v>0</v>
      </c>
      <c r="BK149" s="78">
        <f t="shared" si="142"/>
        <v>0</v>
      </c>
      <c r="BL149" s="78">
        <f t="shared" si="142"/>
        <v>0</v>
      </c>
      <c r="BM149" s="78">
        <f t="shared" si="142"/>
        <v>0</v>
      </c>
      <c r="BN149" s="78">
        <f t="shared" si="142"/>
        <v>0</v>
      </c>
      <c r="BO149" s="78">
        <f t="shared" si="142"/>
        <v>0</v>
      </c>
      <c r="BP149" s="78">
        <f t="shared" si="143"/>
        <v>0</v>
      </c>
      <c r="BQ149" s="78">
        <f t="shared" si="143"/>
        <v>0</v>
      </c>
      <c r="BR149" s="78">
        <f t="shared" si="143"/>
        <v>0</v>
      </c>
      <c r="BS149" s="78">
        <f t="shared" si="143"/>
        <v>0</v>
      </c>
      <c r="BT149" s="78">
        <f t="shared" si="143"/>
        <v>0</v>
      </c>
      <c r="BU149" s="78">
        <f t="shared" si="143"/>
        <v>0</v>
      </c>
      <c r="BV149" s="78">
        <f t="shared" si="143"/>
        <v>0</v>
      </c>
      <c r="BW149" s="78">
        <f t="shared" si="143"/>
        <v>0</v>
      </c>
      <c r="BX149" s="78">
        <f t="shared" si="143"/>
        <v>0</v>
      </c>
      <c r="BY149" s="78">
        <f t="shared" si="143"/>
        <v>0</v>
      </c>
      <c r="BZ149" s="78">
        <f t="shared" si="144"/>
        <v>0</v>
      </c>
      <c r="CA149" s="78">
        <f t="shared" si="144"/>
        <v>0</v>
      </c>
      <c r="CB149" s="78">
        <f t="shared" si="144"/>
        <v>0</v>
      </c>
      <c r="CC149" s="78">
        <f t="shared" si="144"/>
        <v>0</v>
      </c>
      <c r="CD149" s="78">
        <f t="shared" si="144"/>
        <v>0</v>
      </c>
      <c r="CE149" s="78">
        <f t="shared" si="144"/>
        <v>0</v>
      </c>
      <c r="CF149" s="78">
        <f t="shared" si="144"/>
        <v>0</v>
      </c>
      <c r="CG149" s="2"/>
      <c r="CH149" s="2"/>
      <c r="CI149" s="2"/>
      <c r="ER149" s="2"/>
      <c r="ES149" s="2"/>
      <c r="ET149" s="2"/>
      <c r="EU149" s="2"/>
      <c r="EV149" s="2"/>
      <c r="EW149" s="2"/>
      <c r="EX149" s="2"/>
      <c r="EY149" s="2"/>
      <c r="EZ149" s="2"/>
    </row>
    <row r="150" spans="1:156" x14ac:dyDescent="0.25">
      <c r="A150" s="2" t="str">
        <f>IF(CI150="","",IF(CI150&lt;&gt;"NF",CH150&amp;CI150+COUNTIF($C$90:$C149,C150),CH150&amp;CI150&amp;COUNTIF($C$90:$C149,C150)))</f>
        <v/>
      </c>
      <c r="B150" s="2" t="e">
        <f t="array" aca="1" ref="B150" ca="1">INDEX(Spielerliste,MATCH(SMALL(COUNTIF(Spielerliste,"&lt;"&amp;Spielerliste),ROWS(CG$90:CG150)),COUNTIF(Spielerliste,"&lt;"&amp;Spielerliste),0))</f>
        <v>#NUM!</v>
      </c>
      <c r="C150" s="2" t="str">
        <f t="shared" si="135"/>
        <v/>
      </c>
      <c r="D150" s="2">
        <f t="array" ref="D150">SUM(($CJ150:$HN150=$CJ$2:$HN$2-1)*($CJ150:$HN150&gt;0))</f>
        <v>0</v>
      </c>
      <c r="E150" s="2">
        <f t="array" ref="E150">SUM(($CJ150:$HN150&lt;$CJ$2:$HN$2-1)*($CJ150:$HN150&gt;0))</f>
        <v>0</v>
      </c>
      <c r="F150" s="2">
        <f t="array" ref="F150">SUM(($CJ150:$HN150=$CJ$2:$HN$2+1)*($CJ150:$HN150&gt;0))</f>
        <v>0</v>
      </c>
      <c r="G150" s="2">
        <f t="array" ref="G150">SUM(($CJ150:$HN150&gt;$CJ$2:$HN$2+1)*($CJ150:$HN150&gt;0))</f>
        <v>0</v>
      </c>
      <c r="H150" s="2">
        <f t="shared" si="119"/>
        <v>0</v>
      </c>
      <c r="I150" s="2">
        <f t="shared" si="120"/>
        <v>0</v>
      </c>
      <c r="J150" s="2">
        <f t="shared" ref="J150:N159" si="145">IF($CI150="NF",0,SUMIF($CJ$88:$HN$88,J$1,$CJ150:$HN150))</f>
        <v>0</v>
      </c>
      <c r="K150" s="2">
        <f t="shared" si="145"/>
        <v>0</v>
      </c>
      <c r="L150" s="2">
        <f t="shared" si="145"/>
        <v>0</v>
      </c>
      <c r="M150" s="2">
        <f t="shared" si="145"/>
        <v>0</v>
      </c>
      <c r="N150" s="2">
        <f t="shared" si="145"/>
        <v>0</v>
      </c>
      <c r="O150" s="2" t="str">
        <f>IF(K150&gt;0,($J150/Parameter!$B$1)-($K150/Parameter!$B$2),"")</f>
        <v/>
      </c>
      <c r="P150" s="2" t="str">
        <f>IF(L150&gt;0,($K150/Parameter!$B$2)-($L150/Parameter!$B$3),"")</f>
        <v/>
      </c>
      <c r="Q150" s="2" t="str">
        <f>IF(M150&gt;0,($L150/Parameter!$B$3)-($M150/Parameter!$B$4),"")</f>
        <v/>
      </c>
      <c r="R150" s="2" t="str">
        <f t="array" ref="R150">IF($J150&gt;0,SUM(($CJ150:$HN150&lt;$CJ$2:$HN$2)*($CJ150:$HN150&gt;0)*($CJ$88:$HN$88="Round 1")),"")</f>
        <v/>
      </c>
      <c r="S150" s="2" t="str">
        <f t="array" ref="S150">IF($J150&gt;0,SUM(($CJ150:$HN150&gt;$CJ$2:$HN$2)*($CJ150:$HN150&gt;0)*($CJ$88:$HN$88="Round 1")),"")</f>
        <v/>
      </c>
      <c r="T150" s="2" t="str">
        <f t="array" ref="T150">IF($K150&gt;0,SUM(($CJ150:$HN150&lt;$CJ$2:$HN$2)*($CJ150:$HN150&gt;0)*($CJ$88:$HN$88="Round 2")),"")</f>
        <v/>
      </c>
      <c r="U150" s="2" t="str">
        <f t="array" ref="U150">IF($K150&gt;0,SUM(($CJ150:$HN150&gt;$CJ$2:$HN$2)*($CJ150:$HN150&gt;0)*($CJ$88:$HN$88="Round 2")),"")</f>
        <v/>
      </c>
      <c r="V150" s="2" t="str">
        <f t="array" ref="V150">IF($L150&gt;0,SUM(($CJ150:$HN150&lt;$CJ$2:$HN$2)*($CJ150:$HN150&gt;0)*($CJ$88:$HN$88="Round 3")),"")</f>
        <v/>
      </c>
      <c r="W150" s="2" t="str">
        <f t="array" ref="W150">IF($L150&gt;0,SUM(($CJ150:$HN150&gt;$CJ$2:$HN$2)*($CJ150:$HN150&gt;0)*($CJ$88:$HN$88="Round 3")),"")</f>
        <v/>
      </c>
      <c r="X150" s="2" t="str">
        <f t="array" ref="X150">IF($M150&gt;0,SUM(($CJ150:$HN150&lt;$CJ$2:$HN$2)*($CJ150:$HN150&gt;0)*($CJ$88:$HN$88="Final")),"")</f>
        <v/>
      </c>
      <c r="Y150" s="2" t="str">
        <f t="array" ref="Y150">IF($M150&gt;0,SUM(($CJ150:$HN150&gt;$CJ$2:$HN$2)*($CJ150:$HN150&gt;0)*($CJ$88:$HN$88="Final")),"")</f>
        <v/>
      </c>
      <c r="Z150" s="2">
        <f t="shared" si="121"/>
        <v>32</v>
      </c>
      <c r="AA150" s="2">
        <f>IF(ISNUMBER($CI150)=TRUE,ROUND((2*Parameter!$B$13)-(SUM($J150:$L150)*Parameter!$B$13/Parameter!$B$12), 3),0)</f>
        <v>0</v>
      </c>
      <c r="AB150" s="2" t="str">
        <f>IF(AND(CG150&lt;&gt;"",CI150&lt;&gt;"NF"),INDEX('Skill-O-Meter'!$A:$A,MATCH(CG150,'Skill-O-Meter'!$C:$C,0)),"")</f>
        <v/>
      </c>
      <c r="AC150" s="2" t="str">
        <f t="shared" si="122"/>
        <v/>
      </c>
      <c r="AD150" s="2">
        <f t="shared" si="136"/>
        <v>10000</v>
      </c>
      <c r="AE150" s="78">
        <f t="array" ref="AE150">SUM(IF(($CJ$89:$HN$89=AE$89)*($CJ150:$HN150&lt;=$CJ$2:$HN$2-1)*($CJ150:$HN150&gt;0),1))</f>
        <v>0</v>
      </c>
      <c r="AF150" s="78">
        <f t="array" ref="AF150">SUM(IF(($CJ$89:$HN$89=AF$89)*($CJ150:$HN150&lt;=$CJ$2:$HN$2-1)*($CJ150:$HN150&gt;0),1))</f>
        <v>0</v>
      </c>
      <c r="AG150" s="78">
        <f t="array" ref="AG150">SUM(IF(($CJ$89:$HN$89=AG$89)*($CJ150:$HN150&lt;=$CJ$2:$HN$2-1)*($CJ150:$HN150&gt;0),1))</f>
        <v>0</v>
      </c>
      <c r="AH150" s="78">
        <f t="array" ref="AH150">SUM(IF(($CJ$89:$HN$89=AH$89)*($CJ150:$HN150&lt;=$CJ$2:$HN$2-1)*($CJ150:$HN150&gt;0),1))</f>
        <v>0</v>
      </c>
      <c r="AI150" s="78">
        <f t="array" ref="AI150">SUM(IF(($CJ$89:$HN$89=AI$89)*($CJ150:$HN150&lt;=$CJ$2:$HN$2-1)*($CJ150:$HN150&gt;0),1))</f>
        <v>0</v>
      </c>
      <c r="AJ150" s="78">
        <f t="array" ref="AJ150">SUM(IF(($CJ$89:$HN$89=AJ$89)*($CJ150:$HN150&lt;=$CJ$2:$HN$2-1)*($CJ150:$HN150&gt;0),1))</f>
        <v>0</v>
      </c>
      <c r="AK150" s="78">
        <f t="array" ref="AK150">SUM(IF(($CJ$89:$HN$89=AK$89)*($CJ150:$HN150&lt;=$CJ$2:$HN$2-1)*($CJ150:$HN150&gt;0),1))</f>
        <v>0</v>
      </c>
      <c r="AL150" s="78">
        <f t="array" ref="AL150">SUM(IF(($CJ$89:$HN$89=AL$89)*($CJ150:$HN150&lt;=$CJ$2:$HN$2-1)*($CJ150:$HN150&gt;0),1))</f>
        <v>0</v>
      </c>
      <c r="AM150" s="78">
        <f t="array" ref="AM150">SUM(IF(($CJ$89:$HN$89=AM$89)*($CJ150:$HN150&lt;=$CJ$2:$HN$2-1)*($CJ150:$HN150&gt;0),1))</f>
        <v>0</v>
      </c>
      <c r="AN150" s="78">
        <f t="array" ref="AN150">SUM(IF(($CJ$89:$HN$89=AN$89)*($CJ150:$HN150&lt;=$CJ$2:$HN$2-1)*($CJ150:$HN150&gt;0),1))</f>
        <v>0</v>
      </c>
      <c r="AO150" s="78">
        <f t="array" ref="AO150">SUM(IF(($CJ$89:$HN$89=AO$89)*($CJ150:$HN150&lt;=$CJ$2:$HN$2-1)*($CJ150:$HN150&gt;0),1))</f>
        <v>0</v>
      </c>
      <c r="AP150" s="78">
        <f t="array" ref="AP150">SUM(IF(($CJ$89:$HN$89=AP$89)*($CJ150:$HN150&lt;=$CJ$2:$HN$2-1)*($CJ150:$HN150&gt;0),1))</f>
        <v>0</v>
      </c>
      <c r="AQ150" s="78">
        <f t="array" ref="AQ150">SUM(IF(($CJ$89:$HN$89=AQ$89)*($CJ150:$HN150&lt;=$CJ$2:$HN$2-1)*($CJ150:$HN150&gt;0),1))</f>
        <v>0</v>
      </c>
      <c r="AR150" s="78">
        <f t="array" ref="AR150">SUM(IF(($CJ$89:$HN$89=AR$89)*($CJ150:$HN150&lt;=$CJ$2:$HN$2-1)*($CJ150:$HN150&gt;0),1))</f>
        <v>0</v>
      </c>
      <c r="AS150" s="78">
        <f t="array" ref="AS150">SUM(IF(($CJ$89:$HN$89=AS$89)*($CJ150:$HN150&lt;=$CJ$2:$HN$2-1)*($CJ150:$HN150&gt;0),1))</f>
        <v>0</v>
      </c>
      <c r="AT150" s="78">
        <f t="array" ref="AT150">SUM(IF(($CJ$89:$HN$89=AT$89)*($CJ150:$HN150&lt;=$CJ$2:$HN$2-1)*($CJ150:$HN150&gt;0),1))</f>
        <v>0</v>
      </c>
      <c r="AU150" s="78">
        <f t="array" ref="AU150">SUM(IF(($CJ$89:$HN$89=AU$89)*($CJ150:$HN150&lt;=$CJ$2:$HN$2-1)*($CJ150:$HN150&gt;0),1))</f>
        <v>0</v>
      </c>
      <c r="AV150" s="78">
        <f t="array" ref="AV150">SUM(IF(($CJ$89:$HN$89=AV$89)*($CJ150:$HN150&lt;=$CJ$2:$HN$2-1)*($CJ150:$HN150&gt;0),1))</f>
        <v>0</v>
      </c>
      <c r="AW150" s="78">
        <f t="array" ref="AW150">SUM(IF(($CJ$89:$HN$89=AW$89)*($CJ150:$HN150&lt;=$CJ$2:$HN$2-1)*($CJ150:$HN150&gt;0),1))</f>
        <v>0</v>
      </c>
      <c r="AX150" s="78">
        <f t="array" ref="AX150">SUM(IF(($CJ$89:$HN$89=AX$89)*($CJ150:$HN150&lt;=$CJ$2:$HN$2-1)*($CJ150:$HN150&gt;0),1))</f>
        <v>0</v>
      </c>
      <c r="AY150" s="78">
        <f t="array" ref="AY150">SUM(IF(($CJ$89:$HN$89=AY$89)*($CJ150:$HN150&lt;=$CJ$2:$HN$2-1)*($CJ150:$HN150&gt;0),1))</f>
        <v>0</v>
      </c>
      <c r="AZ150" s="78">
        <f t="array" ref="AZ150">SUM(IF(($CJ$89:$HN$89=AZ$89)*($CJ150:$HN150&lt;=$CJ$2:$HN$2-1)*($CJ150:$HN150&gt;0),1))</f>
        <v>0</v>
      </c>
      <c r="BA150" s="78">
        <f t="array" ref="BA150">SUM(IF(($CJ$89:$HN$89=BA$89)*($CJ150:$HN150&lt;=$CJ$2:$HN$2-1)*($CJ150:$HN150&gt;0),1))</f>
        <v>0</v>
      </c>
      <c r="BB150" s="78">
        <f t="array" ref="BB150">SUM(IF(($CJ$89:$HN$89=BB$89)*($CJ150:$HN150&lt;=$CJ$2:$HN$2-1)*($CJ150:$HN150&gt;0),1))</f>
        <v>0</v>
      </c>
      <c r="BC150" s="78">
        <f t="array" ref="BC150">SUM(IF(($CJ$89:$HN$89=BC$89)*($CJ150:$HN150&lt;=$CJ$2:$HN$2-1)*($CJ150:$HN150&gt;0),1))</f>
        <v>0</v>
      </c>
      <c r="BD150" s="78">
        <f t="array" ref="BD150">SUM(IF(($CJ$89:$HN$89=BD$89)*($CJ150:$HN150&lt;=$CJ$2:$HN$2-1)*($CJ150:$HN150&gt;0),1))</f>
        <v>0</v>
      </c>
      <c r="BE150" s="78">
        <f t="array" ref="BE150">SUM(IF(($CJ$89:$HN$89=BE$89)*($CJ150:$HN150&lt;=$CJ$2:$HN$2-1)*($CJ150:$HN150&gt;0),1))</f>
        <v>0</v>
      </c>
      <c r="BF150" s="78">
        <f t="shared" ref="BF150:BO159" si="146">SUMIF($CJ$89:$HN$89,BF$89,$CJ150:$HN150)</f>
        <v>0</v>
      </c>
      <c r="BG150" s="78">
        <f t="shared" si="146"/>
        <v>0</v>
      </c>
      <c r="BH150" s="78">
        <f t="shared" si="146"/>
        <v>0</v>
      </c>
      <c r="BI150" s="78">
        <f t="shared" si="146"/>
        <v>0</v>
      </c>
      <c r="BJ150" s="78">
        <f t="shared" si="146"/>
        <v>0</v>
      </c>
      <c r="BK150" s="78">
        <f t="shared" si="146"/>
        <v>0</v>
      </c>
      <c r="BL150" s="78">
        <f t="shared" si="146"/>
        <v>0</v>
      </c>
      <c r="BM150" s="78">
        <f t="shared" si="146"/>
        <v>0</v>
      </c>
      <c r="BN150" s="78">
        <f t="shared" si="146"/>
        <v>0</v>
      </c>
      <c r="BO150" s="78">
        <f t="shared" si="146"/>
        <v>0</v>
      </c>
      <c r="BP150" s="78">
        <f t="shared" ref="BP150:BY159" si="147">SUMIF($CJ$89:$HN$89,BP$89,$CJ150:$HN150)</f>
        <v>0</v>
      </c>
      <c r="BQ150" s="78">
        <f t="shared" si="147"/>
        <v>0</v>
      </c>
      <c r="BR150" s="78">
        <f t="shared" si="147"/>
        <v>0</v>
      </c>
      <c r="BS150" s="78">
        <f t="shared" si="147"/>
        <v>0</v>
      </c>
      <c r="BT150" s="78">
        <f t="shared" si="147"/>
        <v>0</v>
      </c>
      <c r="BU150" s="78">
        <f t="shared" si="147"/>
        <v>0</v>
      </c>
      <c r="BV150" s="78">
        <f t="shared" si="147"/>
        <v>0</v>
      </c>
      <c r="BW150" s="78">
        <f t="shared" si="147"/>
        <v>0</v>
      </c>
      <c r="BX150" s="78">
        <f t="shared" si="147"/>
        <v>0</v>
      </c>
      <c r="BY150" s="78">
        <f t="shared" si="147"/>
        <v>0</v>
      </c>
      <c r="BZ150" s="78">
        <f t="shared" ref="BZ150:CF159" si="148">SUMIF($CJ$89:$HN$89,BZ$89,$CJ150:$HN150)</f>
        <v>0</v>
      </c>
      <c r="CA150" s="78">
        <f t="shared" si="148"/>
        <v>0</v>
      </c>
      <c r="CB150" s="78">
        <f t="shared" si="148"/>
        <v>0</v>
      </c>
      <c r="CC150" s="78">
        <f t="shared" si="148"/>
        <v>0</v>
      </c>
      <c r="CD150" s="78">
        <f t="shared" si="148"/>
        <v>0</v>
      </c>
      <c r="CE150" s="78">
        <f t="shared" si="148"/>
        <v>0</v>
      </c>
      <c r="CF150" s="78">
        <f t="shared" si="148"/>
        <v>0</v>
      </c>
      <c r="CG150" s="2"/>
      <c r="CH150" s="2"/>
      <c r="CI150" s="2"/>
      <c r="ER150" s="2"/>
      <c r="ES150" s="2"/>
      <c r="ET150" s="2"/>
      <c r="EU150" s="2"/>
      <c r="EV150" s="2"/>
      <c r="EW150" s="2"/>
      <c r="EX150" s="2"/>
      <c r="EY150" s="2"/>
      <c r="EZ150" s="2"/>
    </row>
    <row r="151" spans="1:156" x14ac:dyDescent="0.25">
      <c r="A151" s="2" t="str">
        <f>IF(CI151="","",IF(CI151&lt;&gt;"NF",CH151&amp;CI151+COUNTIF($C$90:$C150,C151),CH151&amp;CI151&amp;COUNTIF($C$90:$C150,C151)))</f>
        <v/>
      </c>
      <c r="B151" s="2" t="e">
        <f t="array" aca="1" ref="B151" ca="1">INDEX(Spielerliste,MATCH(SMALL(COUNTIF(Spielerliste,"&lt;"&amp;Spielerliste),ROWS(CG$90:CG151)),COUNTIF(Spielerliste,"&lt;"&amp;Spielerliste),0))</f>
        <v>#NUM!</v>
      </c>
      <c r="C151" s="2" t="str">
        <f t="shared" si="135"/>
        <v/>
      </c>
      <c r="D151" s="2">
        <f t="array" ref="D151">SUM(($CJ151:$HN151=$CJ$2:$HN$2-1)*($CJ151:$HN151&gt;0))</f>
        <v>0</v>
      </c>
      <c r="E151" s="2">
        <f t="array" ref="E151">SUM(($CJ151:$HN151&lt;$CJ$2:$HN$2-1)*($CJ151:$HN151&gt;0))</f>
        <v>0</v>
      </c>
      <c r="F151" s="2">
        <f t="array" ref="F151">SUM(($CJ151:$HN151=$CJ$2:$HN$2+1)*($CJ151:$HN151&gt;0))</f>
        <v>0</v>
      </c>
      <c r="G151" s="2">
        <f t="array" ref="G151">SUM(($CJ151:$HN151&gt;$CJ$2:$HN$2+1)*($CJ151:$HN151&gt;0))</f>
        <v>0</v>
      </c>
      <c r="H151" s="2">
        <f t="shared" si="119"/>
        <v>0</v>
      </c>
      <c r="I151" s="2">
        <f t="shared" si="120"/>
        <v>0</v>
      </c>
      <c r="J151" s="2">
        <f t="shared" si="145"/>
        <v>0</v>
      </c>
      <c r="K151" s="2">
        <f t="shared" si="145"/>
        <v>0</v>
      </c>
      <c r="L151" s="2">
        <f t="shared" si="145"/>
        <v>0</v>
      </c>
      <c r="M151" s="2">
        <f t="shared" si="145"/>
        <v>0</v>
      </c>
      <c r="N151" s="2">
        <f t="shared" si="145"/>
        <v>0</v>
      </c>
      <c r="O151" s="2" t="str">
        <f>IF(K151&gt;0,($J151/Parameter!$B$1)-($K151/Parameter!$B$2),"")</f>
        <v/>
      </c>
      <c r="P151" s="2" t="str">
        <f>IF(L151&gt;0,($K151/Parameter!$B$2)-($L151/Parameter!$B$3),"")</f>
        <v/>
      </c>
      <c r="Q151" s="2" t="str">
        <f>IF(M151&gt;0,($L151/Parameter!$B$3)-($M151/Parameter!$B$4),"")</f>
        <v/>
      </c>
      <c r="R151" s="2" t="str">
        <f t="array" ref="R151">IF($J151&gt;0,SUM(($CJ151:$HN151&lt;$CJ$2:$HN$2)*($CJ151:$HN151&gt;0)*($CJ$88:$HN$88="Round 1")),"")</f>
        <v/>
      </c>
      <c r="S151" s="2" t="str">
        <f t="array" ref="S151">IF($J151&gt;0,SUM(($CJ151:$HN151&gt;$CJ$2:$HN$2)*($CJ151:$HN151&gt;0)*($CJ$88:$HN$88="Round 1")),"")</f>
        <v/>
      </c>
      <c r="T151" s="2" t="str">
        <f t="array" ref="T151">IF($K151&gt;0,SUM(($CJ151:$HN151&lt;$CJ$2:$HN$2)*($CJ151:$HN151&gt;0)*($CJ$88:$HN$88="Round 2")),"")</f>
        <v/>
      </c>
      <c r="U151" s="2" t="str">
        <f t="array" ref="U151">IF($K151&gt;0,SUM(($CJ151:$HN151&gt;$CJ$2:$HN$2)*($CJ151:$HN151&gt;0)*($CJ$88:$HN$88="Round 2")),"")</f>
        <v/>
      </c>
      <c r="V151" s="2" t="str">
        <f t="array" ref="V151">IF($L151&gt;0,SUM(($CJ151:$HN151&lt;$CJ$2:$HN$2)*($CJ151:$HN151&gt;0)*($CJ$88:$HN$88="Round 3")),"")</f>
        <v/>
      </c>
      <c r="W151" s="2" t="str">
        <f t="array" ref="W151">IF($L151&gt;0,SUM(($CJ151:$HN151&gt;$CJ$2:$HN$2)*($CJ151:$HN151&gt;0)*($CJ$88:$HN$88="Round 3")),"")</f>
        <v/>
      </c>
      <c r="X151" s="2" t="str">
        <f t="array" ref="X151">IF($M151&gt;0,SUM(($CJ151:$HN151&lt;$CJ$2:$HN$2)*($CJ151:$HN151&gt;0)*($CJ$88:$HN$88="Final")),"")</f>
        <v/>
      </c>
      <c r="Y151" s="2" t="str">
        <f t="array" ref="Y151">IF($M151&gt;0,SUM(($CJ151:$HN151&gt;$CJ$2:$HN$2)*($CJ151:$HN151&gt;0)*($CJ$88:$HN$88="Final")),"")</f>
        <v/>
      </c>
      <c r="Z151" s="2">
        <f t="shared" si="121"/>
        <v>32</v>
      </c>
      <c r="AA151" s="2">
        <f>IF(ISNUMBER($CI151)=TRUE,ROUND((2*Parameter!$B$13)-(SUM($J151:$L151)*Parameter!$B$13/Parameter!$B$12), 3),0)</f>
        <v>0</v>
      </c>
      <c r="AB151" s="2" t="str">
        <f>IF(AND(CG151&lt;&gt;"",CI151&lt;&gt;"NF"),INDEX('Skill-O-Meter'!$A:$A,MATCH(CG151,'Skill-O-Meter'!$C:$C,0)),"")</f>
        <v/>
      </c>
      <c r="AC151" s="2" t="str">
        <f t="shared" si="122"/>
        <v/>
      </c>
      <c r="AD151" s="2">
        <f t="shared" si="136"/>
        <v>10000</v>
      </c>
      <c r="AE151" s="78">
        <f t="array" ref="AE151">SUM(IF(($CJ$89:$HN$89=AE$89)*($CJ151:$HN151&lt;=$CJ$2:$HN$2-1)*($CJ151:$HN151&gt;0),1))</f>
        <v>0</v>
      </c>
      <c r="AF151" s="78">
        <f t="array" ref="AF151">SUM(IF(($CJ$89:$HN$89=AF$89)*($CJ151:$HN151&lt;=$CJ$2:$HN$2-1)*($CJ151:$HN151&gt;0),1))</f>
        <v>0</v>
      </c>
      <c r="AG151" s="78">
        <f t="array" ref="AG151">SUM(IF(($CJ$89:$HN$89=AG$89)*($CJ151:$HN151&lt;=$CJ$2:$HN$2-1)*($CJ151:$HN151&gt;0),1))</f>
        <v>0</v>
      </c>
      <c r="AH151" s="78">
        <f t="array" ref="AH151">SUM(IF(($CJ$89:$HN$89=AH$89)*($CJ151:$HN151&lt;=$CJ$2:$HN$2-1)*($CJ151:$HN151&gt;0),1))</f>
        <v>0</v>
      </c>
      <c r="AI151" s="78">
        <f t="array" ref="AI151">SUM(IF(($CJ$89:$HN$89=AI$89)*($CJ151:$HN151&lt;=$CJ$2:$HN$2-1)*($CJ151:$HN151&gt;0),1))</f>
        <v>0</v>
      </c>
      <c r="AJ151" s="78">
        <f t="array" ref="AJ151">SUM(IF(($CJ$89:$HN$89=AJ$89)*($CJ151:$HN151&lt;=$CJ$2:$HN$2-1)*($CJ151:$HN151&gt;0),1))</f>
        <v>0</v>
      </c>
      <c r="AK151" s="78">
        <f t="array" ref="AK151">SUM(IF(($CJ$89:$HN$89=AK$89)*($CJ151:$HN151&lt;=$CJ$2:$HN$2-1)*($CJ151:$HN151&gt;0),1))</f>
        <v>0</v>
      </c>
      <c r="AL151" s="78">
        <f t="array" ref="AL151">SUM(IF(($CJ$89:$HN$89=AL$89)*($CJ151:$HN151&lt;=$CJ$2:$HN$2-1)*($CJ151:$HN151&gt;0),1))</f>
        <v>0</v>
      </c>
      <c r="AM151" s="78">
        <f t="array" ref="AM151">SUM(IF(($CJ$89:$HN$89=AM$89)*($CJ151:$HN151&lt;=$CJ$2:$HN$2-1)*($CJ151:$HN151&gt;0),1))</f>
        <v>0</v>
      </c>
      <c r="AN151" s="78">
        <f t="array" ref="AN151">SUM(IF(($CJ$89:$HN$89=AN$89)*($CJ151:$HN151&lt;=$CJ$2:$HN$2-1)*($CJ151:$HN151&gt;0),1))</f>
        <v>0</v>
      </c>
      <c r="AO151" s="78">
        <f t="array" ref="AO151">SUM(IF(($CJ$89:$HN$89=AO$89)*($CJ151:$HN151&lt;=$CJ$2:$HN$2-1)*($CJ151:$HN151&gt;0),1))</f>
        <v>0</v>
      </c>
      <c r="AP151" s="78">
        <f t="array" ref="AP151">SUM(IF(($CJ$89:$HN$89=AP$89)*($CJ151:$HN151&lt;=$CJ$2:$HN$2-1)*($CJ151:$HN151&gt;0),1))</f>
        <v>0</v>
      </c>
      <c r="AQ151" s="78">
        <f t="array" ref="AQ151">SUM(IF(($CJ$89:$HN$89=AQ$89)*($CJ151:$HN151&lt;=$CJ$2:$HN$2-1)*($CJ151:$HN151&gt;0),1))</f>
        <v>0</v>
      </c>
      <c r="AR151" s="78">
        <f t="array" ref="AR151">SUM(IF(($CJ$89:$HN$89=AR$89)*($CJ151:$HN151&lt;=$CJ$2:$HN$2-1)*($CJ151:$HN151&gt;0),1))</f>
        <v>0</v>
      </c>
      <c r="AS151" s="78">
        <f t="array" ref="AS151">SUM(IF(($CJ$89:$HN$89=AS$89)*($CJ151:$HN151&lt;=$CJ$2:$HN$2-1)*($CJ151:$HN151&gt;0),1))</f>
        <v>0</v>
      </c>
      <c r="AT151" s="78">
        <f t="array" ref="AT151">SUM(IF(($CJ$89:$HN$89=AT$89)*($CJ151:$HN151&lt;=$CJ$2:$HN$2-1)*($CJ151:$HN151&gt;0),1))</f>
        <v>0</v>
      </c>
      <c r="AU151" s="78">
        <f t="array" ref="AU151">SUM(IF(($CJ$89:$HN$89=AU$89)*($CJ151:$HN151&lt;=$CJ$2:$HN$2-1)*($CJ151:$HN151&gt;0),1))</f>
        <v>0</v>
      </c>
      <c r="AV151" s="78">
        <f t="array" ref="AV151">SUM(IF(($CJ$89:$HN$89=AV$89)*($CJ151:$HN151&lt;=$CJ$2:$HN$2-1)*($CJ151:$HN151&gt;0),1))</f>
        <v>0</v>
      </c>
      <c r="AW151" s="78">
        <f t="array" ref="AW151">SUM(IF(($CJ$89:$HN$89=AW$89)*($CJ151:$HN151&lt;=$CJ$2:$HN$2-1)*($CJ151:$HN151&gt;0),1))</f>
        <v>0</v>
      </c>
      <c r="AX151" s="78">
        <f t="array" ref="AX151">SUM(IF(($CJ$89:$HN$89=AX$89)*($CJ151:$HN151&lt;=$CJ$2:$HN$2-1)*($CJ151:$HN151&gt;0),1))</f>
        <v>0</v>
      </c>
      <c r="AY151" s="78">
        <f t="array" ref="AY151">SUM(IF(($CJ$89:$HN$89=AY$89)*($CJ151:$HN151&lt;=$CJ$2:$HN$2-1)*($CJ151:$HN151&gt;0),1))</f>
        <v>0</v>
      </c>
      <c r="AZ151" s="78">
        <f t="array" ref="AZ151">SUM(IF(($CJ$89:$HN$89=AZ$89)*($CJ151:$HN151&lt;=$CJ$2:$HN$2-1)*($CJ151:$HN151&gt;0),1))</f>
        <v>0</v>
      </c>
      <c r="BA151" s="78">
        <f t="array" ref="BA151">SUM(IF(($CJ$89:$HN$89=BA$89)*($CJ151:$HN151&lt;=$CJ$2:$HN$2-1)*($CJ151:$HN151&gt;0),1))</f>
        <v>0</v>
      </c>
      <c r="BB151" s="78">
        <f t="array" ref="BB151">SUM(IF(($CJ$89:$HN$89=BB$89)*($CJ151:$HN151&lt;=$CJ$2:$HN$2-1)*($CJ151:$HN151&gt;0),1))</f>
        <v>0</v>
      </c>
      <c r="BC151" s="78">
        <f t="array" ref="BC151">SUM(IF(($CJ$89:$HN$89=BC$89)*($CJ151:$HN151&lt;=$CJ$2:$HN$2-1)*($CJ151:$HN151&gt;0),1))</f>
        <v>0</v>
      </c>
      <c r="BD151" s="78">
        <f t="array" ref="BD151">SUM(IF(($CJ$89:$HN$89=BD$89)*($CJ151:$HN151&lt;=$CJ$2:$HN$2-1)*($CJ151:$HN151&gt;0),1))</f>
        <v>0</v>
      </c>
      <c r="BE151" s="78">
        <f t="array" ref="BE151">SUM(IF(($CJ$89:$HN$89=BE$89)*($CJ151:$HN151&lt;=$CJ$2:$HN$2-1)*($CJ151:$HN151&gt;0),1))</f>
        <v>0</v>
      </c>
      <c r="BF151" s="78">
        <f t="shared" si="146"/>
        <v>0</v>
      </c>
      <c r="BG151" s="78">
        <f t="shared" si="146"/>
        <v>0</v>
      </c>
      <c r="BH151" s="78">
        <f t="shared" si="146"/>
        <v>0</v>
      </c>
      <c r="BI151" s="78">
        <f t="shared" si="146"/>
        <v>0</v>
      </c>
      <c r="BJ151" s="78">
        <f t="shared" si="146"/>
        <v>0</v>
      </c>
      <c r="BK151" s="78">
        <f t="shared" si="146"/>
        <v>0</v>
      </c>
      <c r="BL151" s="78">
        <f t="shared" si="146"/>
        <v>0</v>
      </c>
      <c r="BM151" s="78">
        <f t="shared" si="146"/>
        <v>0</v>
      </c>
      <c r="BN151" s="78">
        <f t="shared" si="146"/>
        <v>0</v>
      </c>
      <c r="BO151" s="78">
        <f t="shared" si="146"/>
        <v>0</v>
      </c>
      <c r="BP151" s="78">
        <f t="shared" si="147"/>
        <v>0</v>
      </c>
      <c r="BQ151" s="78">
        <f t="shared" si="147"/>
        <v>0</v>
      </c>
      <c r="BR151" s="78">
        <f t="shared" si="147"/>
        <v>0</v>
      </c>
      <c r="BS151" s="78">
        <f t="shared" si="147"/>
        <v>0</v>
      </c>
      <c r="BT151" s="78">
        <f t="shared" si="147"/>
        <v>0</v>
      </c>
      <c r="BU151" s="78">
        <f t="shared" si="147"/>
        <v>0</v>
      </c>
      <c r="BV151" s="78">
        <f t="shared" si="147"/>
        <v>0</v>
      </c>
      <c r="BW151" s="78">
        <f t="shared" si="147"/>
        <v>0</v>
      </c>
      <c r="BX151" s="78">
        <f t="shared" si="147"/>
        <v>0</v>
      </c>
      <c r="BY151" s="78">
        <f t="shared" si="147"/>
        <v>0</v>
      </c>
      <c r="BZ151" s="78">
        <f t="shared" si="148"/>
        <v>0</v>
      </c>
      <c r="CA151" s="78">
        <f t="shared" si="148"/>
        <v>0</v>
      </c>
      <c r="CB151" s="78">
        <f t="shared" si="148"/>
        <v>0</v>
      </c>
      <c r="CC151" s="78">
        <f t="shared" si="148"/>
        <v>0</v>
      </c>
      <c r="CD151" s="78">
        <f t="shared" si="148"/>
        <v>0</v>
      </c>
      <c r="CE151" s="78">
        <f t="shared" si="148"/>
        <v>0</v>
      </c>
      <c r="CF151" s="78">
        <f t="shared" si="148"/>
        <v>0</v>
      </c>
      <c r="CG151" s="2"/>
      <c r="CH151" s="2"/>
      <c r="CI151" s="2" t="s">
        <v>20</v>
      </c>
      <c r="ER151" s="2"/>
      <c r="ES151" s="2"/>
      <c r="ET151" s="2"/>
      <c r="EU151" s="2"/>
      <c r="EV151" s="2"/>
      <c r="EW151" s="2"/>
      <c r="EX151" s="2"/>
      <c r="EY151" s="2"/>
      <c r="EZ151" s="2"/>
    </row>
    <row r="152" spans="1:156" x14ac:dyDescent="0.25">
      <c r="A152" s="2" t="str">
        <f>IF(CI152="","",IF(CI152&lt;&gt;"NF",CH152&amp;CI152+COUNTIF($C$90:$C151,C152),CH152&amp;CI152&amp;COUNTIF($C$90:$C151,C152)))</f>
        <v/>
      </c>
      <c r="B152" s="2" t="e">
        <f t="array" aca="1" ref="B152" ca="1">INDEX(Spielerliste,MATCH(SMALL(COUNTIF(Spielerliste,"&lt;"&amp;Spielerliste),ROWS(CG$90:CG152)),COUNTIF(Spielerliste,"&lt;"&amp;Spielerliste),0))</f>
        <v>#NUM!</v>
      </c>
      <c r="C152" s="2" t="str">
        <f t="shared" si="135"/>
        <v/>
      </c>
      <c r="D152" s="2">
        <f t="array" ref="D152">SUM(($CJ152:$HN152=$CJ$2:$HN$2-1)*($CJ152:$HN152&gt;0))</f>
        <v>0</v>
      </c>
      <c r="E152" s="2">
        <f t="array" ref="E152">SUM(($CJ152:$HN152&lt;$CJ$2:$HN$2-1)*($CJ152:$HN152&gt;0))</f>
        <v>0</v>
      </c>
      <c r="F152" s="2">
        <f t="array" ref="F152">SUM(($CJ152:$HN152=$CJ$2:$HN$2+1)*($CJ152:$HN152&gt;0))</f>
        <v>0</v>
      </c>
      <c r="G152" s="2">
        <f t="array" ref="G152">SUM(($CJ152:$HN152&gt;$CJ$2:$HN$2+1)*($CJ152:$HN152&gt;0))</f>
        <v>0</v>
      </c>
      <c r="H152" s="2">
        <f t="shared" si="119"/>
        <v>0</v>
      </c>
      <c r="I152" s="2">
        <f t="shared" si="120"/>
        <v>0</v>
      </c>
      <c r="J152" s="2">
        <f t="shared" si="145"/>
        <v>0</v>
      </c>
      <c r="K152" s="2">
        <f t="shared" si="145"/>
        <v>0</v>
      </c>
      <c r="L152" s="2">
        <f t="shared" si="145"/>
        <v>0</v>
      </c>
      <c r="M152" s="2">
        <f t="shared" si="145"/>
        <v>0</v>
      </c>
      <c r="N152" s="2">
        <f t="shared" si="145"/>
        <v>0</v>
      </c>
      <c r="O152" s="2" t="str">
        <f>IF(K152&gt;0,($J152/Parameter!$B$1)-($K152/Parameter!$B$2),"")</f>
        <v/>
      </c>
      <c r="P152" s="2" t="str">
        <f>IF(L152&gt;0,($K152/Parameter!$B$2)-($L152/Parameter!$B$3),"")</f>
        <v/>
      </c>
      <c r="Q152" s="2" t="str">
        <f>IF(M152&gt;0,($L152/Parameter!$B$3)-($M152/Parameter!$B$4),"")</f>
        <v/>
      </c>
      <c r="R152" s="2" t="str">
        <f t="array" ref="R152">IF($J152&gt;0,SUM(($CJ152:$HN152&lt;$CJ$2:$HN$2)*($CJ152:$HN152&gt;0)*($CJ$88:$HN$88="Round 1")),"")</f>
        <v/>
      </c>
      <c r="S152" s="2" t="str">
        <f t="array" ref="S152">IF($J152&gt;0,SUM(($CJ152:$HN152&gt;$CJ$2:$HN$2)*($CJ152:$HN152&gt;0)*($CJ$88:$HN$88="Round 1")),"")</f>
        <v/>
      </c>
      <c r="T152" s="2" t="str">
        <f t="array" ref="T152">IF($K152&gt;0,SUM(($CJ152:$HN152&lt;$CJ$2:$HN$2)*($CJ152:$HN152&gt;0)*($CJ$88:$HN$88="Round 2")),"")</f>
        <v/>
      </c>
      <c r="U152" s="2" t="str">
        <f t="array" ref="U152">IF($K152&gt;0,SUM(($CJ152:$HN152&gt;$CJ$2:$HN$2)*($CJ152:$HN152&gt;0)*($CJ$88:$HN$88="Round 2")),"")</f>
        <v/>
      </c>
      <c r="V152" s="2" t="str">
        <f t="array" ref="V152">IF($L152&gt;0,SUM(($CJ152:$HN152&lt;$CJ$2:$HN$2)*($CJ152:$HN152&gt;0)*($CJ$88:$HN$88="Round 3")),"")</f>
        <v/>
      </c>
      <c r="W152" s="2" t="str">
        <f t="array" ref="W152">IF($L152&gt;0,SUM(($CJ152:$HN152&gt;$CJ$2:$HN$2)*($CJ152:$HN152&gt;0)*($CJ$88:$HN$88="Round 3")),"")</f>
        <v/>
      </c>
      <c r="X152" s="2" t="str">
        <f t="array" ref="X152">IF($M152&gt;0,SUM(($CJ152:$HN152&lt;$CJ$2:$HN$2)*($CJ152:$HN152&gt;0)*($CJ$88:$HN$88="Final")),"")</f>
        <v/>
      </c>
      <c r="Y152" s="2" t="str">
        <f t="array" ref="Y152">IF($M152&gt;0,SUM(($CJ152:$HN152&gt;$CJ$2:$HN$2)*($CJ152:$HN152&gt;0)*($CJ$88:$HN$88="Final")),"")</f>
        <v/>
      </c>
      <c r="Z152" s="2">
        <f t="shared" si="121"/>
        <v>32</v>
      </c>
      <c r="AA152" s="2">
        <f>IF(ISNUMBER($CI152)=TRUE,ROUND((2*Parameter!$B$13)-(SUM($J152:$L152)*Parameter!$B$13/Parameter!$B$12), 3),0)</f>
        <v>0</v>
      </c>
      <c r="AB152" s="2" t="str">
        <f>IF(AND(CG152&lt;&gt;"",CI152&lt;&gt;"NF"),INDEX('Skill-O-Meter'!$A:$A,MATCH(CG152,'Skill-O-Meter'!$C:$C,0)),"")</f>
        <v/>
      </c>
      <c r="AC152" s="2" t="str">
        <f t="shared" si="122"/>
        <v/>
      </c>
      <c r="AD152" s="2">
        <f t="shared" si="136"/>
        <v>10000</v>
      </c>
      <c r="AE152" s="78">
        <f t="array" ref="AE152">SUM(IF(($CJ$89:$HN$89=AE$89)*($CJ152:$HN152&lt;=$CJ$2:$HN$2-1)*($CJ152:$HN152&gt;0),1))</f>
        <v>0</v>
      </c>
      <c r="AF152" s="78">
        <f t="array" ref="AF152">SUM(IF(($CJ$89:$HN$89=AF$89)*($CJ152:$HN152&lt;=$CJ$2:$HN$2-1)*($CJ152:$HN152&gt;0),1))</f>
        <v>0</v>
      </c>
      <c r="AG152" s="78">
        <f t="array" ref="AG152">SUM(IF(($CJ$89:$HN$89=AG$89)*($CJ152:$HN152&lt;=$CJ$2:$HN$2-1)*($CJ152:$HN152&gt;0),1))</f>
        <v>0</v>
      </c>
      <c r="AH152" s="78">
        <f t="array" ref="AH152">SUM(IF(($CJ$89:$HN$89=AH$89)*($CJ152:$HN152&lt;=$CJ$2:$HN$2-1)*($CJ152:$HN152&gt;0),1))</f>
        <v>0</v>
      </c>
      <c r="AI152" s="78">
        <f t="array" ref="AI152">SUM(IF(($CJ$89:$HN$89=AI$89)*($CJ152:$HN152&lt;=$CJ$2:$HN$2-1)*($CJ152:$HN152&gt;0),1))</f>
        <v>0</v>
      </c>
      <c r="AJ152" s="78">
        <f t="array" ref="AJ152">SUM(IF(($CJ$89:$HN$89=AJ$89)*($CJ152:$HN152&lt;=$CJ$2:$HN$2-1)*($CJ152:$HN152&gt;0),1))</f>
        <v>0</v>
      </c>
      <c r="AK152" s="78">
        <f t="array" ref="AK152">SUM(IF(($CJ$89:$HN$89=AK$89)*($CJ152:$HN152&lt;=$CJ$2:$HN$2-1)*($CJ152:$HN152&gt;0),1))</f>
        <v>0</v>
      </c>
      <c r="AL152" s="78">
        <f t="array" ref="AL152">SUM(IF(($CJ$89:$HN$89=AL$89)*($CJ152:$HN152&lt;=$CJ$2:$HN$2-1)*($CJ152:$HN152&gt;0),1))</f>
        <v>0</v>
      </c>
      <c r="AM152" s="78">
        <f t="array" ref="AM152">SUM(IF(($CJ$89:$HN$89=AM$89)*($CJ152:$HN152&lt;=$CJ$2:$HN$2-1)*($CJ152:$HN152&gt;0),1))</f>
        <v>0</v>
      </c>
      <c r="AN152" s="78">
        <f t="array" ref="AN152">SUM(IF(($CJ$89:$HN$89=AN$89)*($CJ152:$HN152&lt;=$CJ$2:$HN$2-1)*($CJ152:$HN152&gt;0),1))</f>
        <v>0</v>
      </c>
      <c r="AO152" s="78">
        <f t="array" ref="AO152">SUM(IF(($CJ$89:$HN$89=AO$89)*($CJ152:$HN152&lt;=$CJ$2:$HN$2-1)*($CJ152:$HN152&gt;0),1))</f>
        <v>0</v>
      </c>
      <c r="AP152" s="78">
        <f t="array" ref="AP152">SUM(IF(($CJ$89:$HN$89=AP$89)*($CJ152:$HN152&lt;=$CJ$2:$HN$2-1)*($CJ152:$HN152&gt;0),1))</f>
        <v>0</v>
      </c>
      <c r="AQ152" s="78">
        <f t="array" ref="AQ152">SUM(IF(($CJ$89:$HN$89=AQ$89)*($CJ152:$HN152&lt;=$CJ$2:$HN$2-1)*($CJ152:$HN152&gt;0),1))</f>
        <v>0</v>
      </c>
      <c r="AR152" s="78">
        <f t="array" ref="AR152">SUM(IF(($CJ$89:$HN$89=AR$89)*($CJ152:$HN152&lt;=$CJ$2:$HN$2-1)*($CJ152:$HN152&gt;0),1))</f>
        <v>0</v>
      </c>
      <c r="AS152" s="78">
        <f t="array" ref="AS152">SUM(IF(($CJ$89:$HN$89=AS$89)*($CJ152:$HN152&lt;=$CJ$2:$HN$2-1)*($CJ152:$HN152&gt;0),1))</f>
        <v>0</v>
      </c>
      <c r="AT152" s="78">
        <f t="array" ref="AT152">SUM(IF(($CJ$89:$HN$89=AT$89)*($CJ152:$HN152&lt;=$CJ$2:$HN$2-1)*($CJ152:$HN152&gt;0),1))</f>
        <v>0</v>
      </c>
      <c r="AU152" s="78">
        <f t="array" ref="AU152">SUM(IF(($CJ$89:$HN$89=AU$89)*($CJ152:$HN152&lt;=$CJ$2:$HN$2-1)*($CJ152:$HN152&gt;0),1))</f>
        <v>0</v>
      </c>
      <c r="AV152" s="78">
        <f t="array" ref="AV152">SUM(IF(($CJ$89:$HN$89=AV$89)*($CJ152:$HN152&lt;=$CJ$2:$HN$2-1)*($CJ152:$HN152&gt;0),1))</f>
        <v>0</v>
      </c>
      <c r="AW152" s="78">
        <f t="array" ref="AW152">SUM(IF(($CJ$89:$HN$89=AW$89)*($CJ152:$HN152&lt;=$CJ$2:$HN$2-1)*($CJ152:$HN152&gt;0),1))</f>
        <v>0</v>
      </c>
      <c r="AX152" s="78">
        <f t="array" ref="AX152">SUM(IF(($CJ$89:$HN$89=AX$89)*($CJ152:$HN152&lt;=$CJ$2:$HN$2-1)*($CJ152:$HN152&gt;0),1))</f>
        <v>0</v>
      </c>
      <c r="AY152" s="78">
        <f t="array" ref="AY152">SUM(IF(($CJ$89:$HN$89=AY$89)*($CJ152:$HN152&lt;=$CJ$2:$HN$2-1)*($CJ152:$HN152&gt;0),1))</f>
        <v>0</v>
      </c>
      <c r="AZ152" s="78">
        <f t="array" ref="AZ152">SUM(IF(($CJ$89:$HN$89=AZ$89)*($CJ152:$HN152&lt;=$CJ$2:$HN$2-1)*($CJ152:$HN152&gt;0),1))</f>
        <v>0</v>
      </c>
      <c r="BA152" s="78">
        <f t="array" ref="BA152">SUM(IF(($CJ$89:$HN$89=BA$89)*($CJ152:$HN152&lt;=$CJ$2:$HN$2-1)*($CJ152:$HN152&gt;0),1))</f>
        <v>0</v>
      </c>
      <c r="BB152" s="78">
        <f t="array" ref="BB152">SUM(IF(($CJ$89:$HN$89=BB$89)*($CJ152:$HN152&lt;=$CJ$2:$HN$2-1)*($CJ152:$HN152&gt;0),1))</f>
        <v>0</v>
      </c>
      <c r="BC152" s="78">
        <f t="array" ref="BC152">SUM(IF(($CJ$89:$HN$89=BC$89)*($CJ152:$HN152&lt;=$CJ$2:$HN$2-1)*($CJ152:$HN152&gt;0),1))</f>
        <v>0</v>
      </c>
      <c r="BD152" s="78">
        <f t="array" ref="BD152">SUM(IF(($CJ$89:$HN$89=BD$89)*($CJ152:$HN152&lt;=$CJ$2:$HN$2-1)*($CJ152:$HN152&gt;0),1))</f>
        <v>0</v>
      </c>
      <c r="BE152" s="78">
        <f t="array" ref="BE152">SUM(IF(($CJ$89:$HN$89=BE$89)*($CJ152:$HN152&lt;=$CJ$2:$HN$2-1)*($CJ152:$HN152&gt;0),1))</f>
        <v>0</v>
      </c>
      <c r="BF152" s="78">
        <f t="shared" si="146"/>
        <v>0</v>
      </c>
      <c r="BG152" s="78">
        <f t="shared" si="146"/>
        <v>0</v>
      </c>
      <c r="BH152" s="78">
        <f t="shared" si="146"/>
        <v>0</v>
      </c>
      <c r="BI152" s="78">
        <f t="shared" si="146"/>
        <v>0</v>
      </c>
      <c r="BJ152" s="78">
        <f t="shared" si="146"/>
        <v>0</v>
      </c>
      <c r="BK152" s="78">
        <f t="shared" si="146"/>
        <v>0</v>
      </c>
      <c r="BL152" s="78">
        <f t="shared" si="146"/>
        <v>0</v>
      </c>
      <c r="BM152" s="78">
        <f t="shared" si="146"/>
        <v>0</v>
      </c>
      <c r="BN152" s="78">
        <f t="shared" si="146"/>
        <v>0</v>
      </c>
      <c r="BO152" s="78">
        <f t="shared" si="146"/>
        <v>0</v>
      </c>
      <c r="BP152" s="78">
        <f t="shared" si="147"/>
        <v>0</v>
      </c>
      <c r="BQ152" s="78">
        <f t="shared" si="147"/>
        <v>0</v>
      </c>
      <c r="BR152" s="78">
        <f t="shared" si="147"/>
        <v>0</v>
      </c>
      <c r="BS152" s="78">
        <f t="shared" si="147"/>
        <v>0</v>
      </c>
      <c r="BT152" s="78">
        <f t="shared" si="147"/>
        <v>0</v>
      </c>
      <c r="BU152" s="78">
        <f t="shared" si="147"/>
        <v>0</v>
      </c>
      <c r="BV152" s="78">
        <f t="shared" si="147"/>
        <v>0</v>
      </c>
      <c r="BW152" s="78">
        <f t="shared" si="147"/>
        <v>0</v>
      </c>
      <c r="BX152" s="78">
        <f t="shared" si="147"/>
        <v>0</v>
      </c>
      <c r="BY152" s="78">
        <f t="shared" si="147"/>
        <v>0</v>
      </c>
      <c r="BZ152" s="78">
        <f t="shared" si="148"/>
        <v>0</v>
      </c>
      <c r="CA152" s="78">
        <f t="shared" si="148"/>
        <v>0</v>
      </c>
      <c r="CB152" s="78">
        <f t="shared" si="148"/>
        <v>0</v>
      </c>
      <c r="CC152" s="78">
        <f t="shared" si="148"/>
        <v>0</v>
      </c>
      <c r="CD152" s="78">
        <f t="shared" si="148"/>
        <v>0</v>
      </c>
      <c r="CE152" s="78">
        <f t="shared" si="148"/>
        <v>0</v>
      </c>
      <c r="CF152" s="78">
        <f t="shared" si="148"/>
        <v>0</v>
      </c>
      <c r="CG152" s="2"/>
      <c r="CH152" s="2"/>
      <c r="CI152" s="2" t="s">
        <v>20</v>
      </c>
      <c r="ER152" s="2"/>
      <c r="ES152" s="2"/>
      <c r="ET152" s="2"/>
      <c r="EU152" s="2"/>
      <c r="EV152" s="2"/>
      <c r="EW152" s="2"/>
      <c r="EX152" s="2"/>
      <c r="EY152" s="2"/>
      <c r="EZ152" s="2"/>
    </row>
    <row r="153" spans="1:156" x14ac:dyDescent="0.25">
      <c r="A153" s="2" t="str">
        <f>IF(CI153="","",IF(CI153&lt;&gt;"NF",CH153&amp;CI153+COUNTIF($C$90:$C152,C153),CH153&amp;CI153&amp;COUNTIF($C$90:$C152,C153)))</f>
        <v/>
      </c>
      <c r="B153" s="2" t="e">
        <f t="array" aca="1" ref="B153" ca="1">INDEX(Spielerliste,MATCH(SMALL(COUNTIF(Spielerliste,"&lt;"&amp;Spielerliste),ROWS(CG$90:CG153)),COUNTIF(Spielerliste,"&lt;"&amp;Spielerliste),0))</f>
        <v>#NUM!</v>
      </c>
      <c r="C153" s="2" t="str">
        <f t="shared" si="135"/>
        <v/>
      </c>
      <c r="D153" s="2">
        <f t="array" ref="D153">SUM(($CJ153:$HN153=$CJ$2:$HN$2-1)*($CJ153:$HN153&gt;0))</f>
        <v>0</v>
      </c>
      <c r="E153" s="2">
        <f t="array" ref="E153">SUM(($CJ153:$HN153&lt;$CJ$2:$HN$2-1)*($CJ153:$HN153&gt;0))</f>
        <v>0</v>
      </c>
      <c r="F153" s="2">
        <f t="array" ref="F153">SUM(($CJ153:$HN153=$CJ$2:$HN$2+1)*($CJ153:$HN153&gt;0))</f>
        <v>0</v>
      </c>
      <c r="G153" s="2">
        <f t="array" ref="G153">SUM(($CJ153:$HN153&gt;$CJ$2:$HN$2+1)*($CJ153:$HN153&gt;0))</f>
        <v>0</v>
      </c>
      <c r="H153" s="2">
        <f t="shared" si="119"/>
        <v>0</v>
      </c>
      <c r="I153" s="2">
        <f t="shared" si="120"/>
        <v>0</v>
      </c>
      <c r="J153" s="2">
        <f t="shared" si="145"/>
        <v>0</v>
      </c>
      <c r="K153" s="2">
        <f t="shared" si="145"/>
        <v>0</v>
      </c>
      <c r="L153" s="2">
        <f t="shared" si="145"/>
        <v>0</v>
      </c>
      <c r="M153" s="2">
        <f t="shared" si="145"/>
        <v>0</v>
      </c>
      <c r="N153" s="2">
        <f t="shared" si="145"/>
        <v>0</v>
      </c>
      <c r="O153" s="2" t="str">
        <f>IF(K153&gt;0,($J153/Parameter!$B$1)-($K153/Parameter!$B$2),"")</f>
        <v/>
      </c>
      <c r="P153" s="2" t="str">
        <f>IF(L153&gt;0,($K153/Parameter!$B$2)-($L153/Parameter!$B$3),"")</f>
        <v/>
      </c>
      <c r="Q153" s="2" t="str">
        <f>IF(M153&gt;0,($L153/Parameter!$B$3)-($M153/Parameter!$B$4),"")</f>
        <v/>
      </c>
      <c r="R153" s="2" t="str">
        <f t="array" ref="R153">IF($J153&gt;0,SUM(($CJ153:$HN153&lt;$CJ$2:$HN$2)*($CJ153:$HN153&gt;0)*($CJ$88:$HN$88="Round 1")),"")</f>
        <v/>
      </c>
      <c r="S153" s="2" t="str">
        <f t="array" ref="S153">IF($J153&gt;0,SUM(($CJ153:$HN153&gt;$CJ$2:$HN$2)*($CJ153:$HN153&gt;0)*($CJ$88:$HN$88="Round 1")),"")</f>
        <v/>
      </c>
      <c r="T153" s="2" t="str">
        <f t="array" ref="T153">IF($K153&gt;0,SUM(($CJ153:$HN153&lt;$CJ$2:$HN$2)*($CJ153:$HN153&gt;0)*($CJ$88:$HN$88="Round 2")),"")</f>
        <v/>
      </c>
      <c r="U153" s="2" t="str">
        <f t="array" ref="U153">IF($K153&gt;0,SUM(($CJ153:$HN153&gt;$CJ$2:$HN$2)*($CJ153:$HN153&gt;0)*($CJ$88:$HN$88="Round 2")),"")</f>
        <v/>
      </c>
      <c r="V153" s="2" t="str">
        <f t="array" ref="V153">IF($L153&gt;0,SUM(($CJ153:$HN153&lt;$CJ$2:$HN$2)*($CJ153:$HN153&gt;0)*($CJ$88:$HN$88="Round 3")),"")</f>
        <v/>
      </c>
      <c r="W153" s="2" t="str">
        <f t="array" ref="W153">IF($L153&gt;0,SUM(($CJ153:$HN153&gt;$CJ$2:$HN$2)*($CJ153:$HN153&gt;0)*($CJ$88:$HN$88="Round 3")),"")</f>
        <v/>
      </c>
      <c r="X153" s="2" t="str">
        <f t="array" ref="X153">IF($M153&gt;0,SUM(($CJ153:$HN153&lt;$CJ$2:$HN$2)*($CJ153:$HN153&gt;0)*($CJ$88:$HN$88="Final")),"")</f>
        <v/>
      </c>
      <c r="Y153" s="2" t="str">
        <f t="array" ref="Y153">IF($M153&gt;0,SUM(($CJ153:$HN153&gt;$CJ$2:$HN$2)*($CJ153:$HN153&gt;0)*($CJ$88:$HN$88="Final")),"")</f>
        <v/>
      </c>
      <c r="Z153" s="2">
        <f t="shared" si="121"/>
        <v>32</v>
      </c>
      <c r="AA153" s="2">
        <f>IF(ISNUMBER($CI153)=TRUE,ROUND((2*Parameter!$B$13)-(SUM($J153:$L153)*Parameter!$B$13/Parameter!$B$12), 3),0)</f>
        <v>0</v>
      </c>
      <c r="AB153" s="2" t="str">
        <f>IF(AND(CG153&lt;&gt;"",CI153&lt;&gt;"NF"),INDEX('Skill-O-Meter'!$A:$A,MATCH(CG153,'Skill-O-Meter'!$C:$C,0)),"")</f>
        <v/>
      </c>
      <c r="AC153" s="2" t="str">
        <f t="shared" si="122"/>
        <v/>
      </c>
      <c r="AD153" s="2">
        <f t="shared" si="136"/>
        <v>10000</v>
      </c>
      <c r="AE153" s="78">
        <f t="array" ref="AE153">SUM(IF(($CJ$89:$HN$89=AE$89)*($CJ153:$HN153&lt;=$CJ$2:$HN$2-1)*($CJ153:$HN153&gt;0),1))</f>
        <v>0</v>
      </c>
      <c r="AF153" s="78">
        <f t="array" ref="AF153">SUM(IF(($CJ$89:$HN$89=AF$89)*($CJ153:$HN153&lt;=$CJ$2:$HN$2-1)*($CJ153:$HN153&gt;0),1))</f>
        <v>0</v>
      </c>
      <c r="AG153" s="78">
        <f t="array" ref="AG153">SUM(IF(($CJ$89:$HN$89=AG$89)*($CJ153:$HN153&lt;=$CJ$2:$HN$2-1)*($CJ153:$HN153&gt;0),1))</f>
        <v>0</v>
      </c>
      <c r="AH153" s="78">
        <f t="array" ref="AH153">SUM(IF(($CJ$89:$HN$89=AH$89)*($CJ153:$HN153&lt;=$CJ$2:$HN$2-1)*($CJ153:$HN153&gt;0),1))</f>
        <v>0</v>
      </c>
      <c r="AI153" s="78">
        <f t="array" ref="AI153">SUM(IF(($CJ$89:$HN$89=AI$89)*($CJ153:$HN153&lt;=$CJ$2:$HN$2-1)*($CJ153:$HN153&gt;0),1))</f>
        <v>0</v>
      </c>
      <c r="AJ153" s="78">
        <f t="array" ref="AJ153">SUM(IF(($CJ$89:$HN$89=AJ$89)*($CJ153:$HN153&lt;=$CJ$2:$HN$2-1)*($CJ153:$HN153&gt;0),1))</f>
        <v>0</v>
      </c>
      <c r="AK153" s="78">
        <f t="array" ref="AK153">SUM(IF(($CJ$89:$HN$89=AK$89)*($CJ153:$HN153&lt;=$CJ$2:$HN$2-1)*($CJ153:$HN153&gt;0),1))</f>
        <v>0</v>
      </c>
      <c r="AL153" s="78">
        <f t="array" ref="AL153">SUM(IF(($CJ$89:$HN$89=AL$89)*($CJ153:$HN153&lt;=$CJ$2:$HN$2-1)*($CJ153:$HN153&gt;0),1))</f>
        <v>0</v>
      </c>
      <c r="AM153" s="78">
        <f t="array" ref="AM153">SUM(IF(($CJ$89:$HN$89=AM$89)*($CJ153:$HN153&lt;=$CJ$2:$HN$2-1)*($CJ153:$HN153&gt;0),1))</f>
        <v>0</v>
      </c>
      <c r="AN153" s="78">
        <f t="array" ref="AN153">SUM(IF(($CJ$89:$HN$89=AN$89)*($CJ153:$HN153&lt;=$CJ$2:$HN$2-1)*($CJ153:$HN153&gt;0),1))</f>
        <v>0</v>
      </c>
      <c r="AO153" s="78">
        <f t="array" ref="AO153">SUM(IF(($CJ$89:$HN$89=AO$89)*($CJ153:$HN153&lt;=$CJ$2:$HN$2-1)*($CJ153:$HN153&gt;0),1))</f>
        <v>0</v>
      </c>
      <c r="AP153" s="78">
        <f t="array" ref="AP153">SUM(IF(($CJ$89:$HN$89=AP$89)*($CJ153:$HN153&lt;=$CJ$2:$HN$2-1)*($CJ153:$HN153&gt;0),1))</f>
        <v>0</v>
      </c>
      <c r="AQ153" s="78">
        <f t="array" ref="AQ153">SUM(IF(($CJ$89:$HN$89=AQ$89)*($CJ153:$HN153&lt;=$CJ$2:$HN$2-1)*($CJ153:$HN153&gt;0),1))</f>
        <v>0</v>
      </c>
      <c r="AR153" s="78">
        <f t="array" ref="AR153">SUM(IF(($CJ$89:$HN$89=AR$89)*($CJ153:$HN153&lt;=$CJ$2:$HN$2-1)*($CJ153:$HN153&gt;0),1))</f>
        <v>0</v>
      </c>
      <c r="AS153" s="78">
        <f t="array" ref="AS153">SUM(IF(($CJ$89:$HN$89=AS$89)*($CJ153:$HN153&lt;=$CJ$2:$HN$2-1)*($CJ153:$HN153&gt;0),1))</f>
        <v>0</v>
      </c>
      <c r="AT153" s="78">
        <f t="array" ref="AT153">SUM(IF(($CJ$89:$HN$89=AT$89)*($CJ153:$HN153&lt;=$CJ$2:$HN$2-1)*($CJ153:$HN153&gt;0),1))</f>
        <v>0</v>
      </c>
      <c r="AU153" s="78">
        <f t="array" ref="AU153">SUM(IF(($CJ$89:$HN$89=AU$89)*($CJ153:$HN153&lt;=$CJ$2:$HN$2-1)*($CJ153:$HN153&gt;0),1))</f>
        <v>0</v>
      </c>
      <c r="AV153" s="78">
        <f t="array" ref="AV153">SUM(IF(($CJ$89:$HN$89=AV$89)*($CJ153:$HN153&lt;=$CJ$2:$HN$2-1)*($CJ153:$HN153&gt;0),1))</f>
        <v>0</v>
      </c>
      <c r="AW153" s="78">
        <f t="array" ref="AW153">SUM(IF(($CJ$89:$HN$89=AW$89)*($CJ153:$HN153&lt;=$CJ$2:$HN$2-1)*($CJ153:$HN153&gt;0),1))</f>
        <v>0</v>
      </c>
      <c r="AX153" s="78">
        <f t="array" ref="AX153">SUM(IF(($CJ$89:$HN$89=AX$89)*($CJ153:$HN153&lt;=$CJ$2:$HN$2-1)*($CJ153:$HN153&gt;0),1))</f>
        <v>0</v>
      </c>
      <c r="AY153" s="78">
        <f t="array" ref="AY153">SUM(IF(($CJ$89:$HN$89=AY$89)*($CJ153:$HN153&lt;=$CJ$2:$HN$2-1)*($CJ153:$HN153&gt;0),1))</f>
        <v>0</v>
      </c>
      <c r="AZ153" s="78">
        <f t="array" ref="AZ153">SUM(IF(($CJ$89:$HN$89=AZ$89)*($CJ153:$HN153&lt;=$CJ$2:$HN$2-1)*($CJ153:$HN153&gt;0),1))</f>
        <v>0</v>
      </c>
      <c r="BA153" s="78">
        <f t="array" ref="BA153">SUM(IF(($CJ$89:$HN$89=BA$89)*($CJ153:$HN153&lt;=$CJ$2:$HN$2-1)*($CJ153:$HN153&gt;0),1))</f>
        <v>0</v>
      </c>
      <c r="BB153" s="78">
        <f t="array" ref="BB153">SUM(IF(($CJ$89:$HN$89=BB$89)*($CJ153:$HN153&lt;=$CJ$2:$HN$2-1)*($CJ153:$HN153&gt;0),1))</f>
        <v>0</v>
      </c>
      <c r="BC153" s="78">
        <f t="array" ref="BC153">SUM(IF(($CJ$89:$HN$89=BC$89)*($CJ153:$HN153&lt;=$CJ$2:$HN$2-1)*($CJ153:$HN153&gt;0),1))</f>
        <v>0</v>
      </c>
      <c r="BD153" s="78">
        <f t="array" ref="BD153">SUM(IF(($CJ$89:$HN$89=BD$89)*($CJ153:$HN153&lt;=$CJ$2:$HN$2-1)*($CJ153:$HN153&gt;0),1))</f>
        <v>0</v>
      </c>
      <c r="BE153" s="78">
        <f t="array" ref="BE153">SUM(IF(($CJ$89:$HN$89=BE$89)*($CJ153:$HN153&lt;=$CJ$2:$HN$2-1)*($CJ153:$HN153&gt;0),1))</f>
        <v>0</v>
      </c>
      <c r="BF153" s="78">
        <f t="shared" si="146"/>
        <v>0</v>
      </c>
      <c r="BG153" s="78">
        <f t="shared" si="146"/>
        <v>0</v>
      </c>
      <c r="BH153" s="78">
        <f t="shared" si="146"/>
        <v>0</v>
      </c>
      <c r="BI153" s="78">
        <f t="shared" si="146"/>
        <v>0</v>
      </c>
      <c r="BJ153" s="78">
        <f t="shared" si="146"/>
        <v>0</v>
      </c>
      <c r="BK153" s="78">
        <f t="shared" si="146"/>
        <v>0</v>
      </c>
      <c r="BL153" s="78">
        <f t="shared" si="146"/>
        <v>0</v>
      </c>
      <c r="BM153" s="78">
        <f t="shared" si="146"/>
        <v>0</v>
      </c>
      <c r="BN153" s="78">
        <f t="shared" si="146"/>
        <v>0</v>
      </c>
      <c r="BO153" s="78">
        <f t="shared" si="146"/>
        <v>0</v>
      </c>
      <c r="BP153" s="78">
        <f t="shared" si="147"/>
        <v>0</v>
      </c>
      <c r="BQ153" s="78">
        <f t="shared" si="147"/>
        <v>0</v>
      </c>
      <c r="BR153" s="78">
        <f t="shared" si="147"/>
        <v>0</v>
      </c>
      <c r="BS153" s="78">
        <f t="shared" si="147"/>
        <v>0</v>
      </c>
      <c r="BT153" s="78">
        <f t="shared" si="147"/>
        <v>0</v>
      </c>
      <c r="BU153" s="78">
        <f t="shared" si="147"/>
        <v>0</v>
      </c>
      <c r="BV153" s="78">
        <f t="shared" si="147"/>
        <v>0</v>
      </c>
      <c r="BW153" s="78">
        <f t="shared" si="147"/>
        <v>0</v>
      </c>
      <c r="BX153" s="78">
        <f t="shared" si="147"/>
        <v>0</v>
      </c>
      <c r="BY153" s="78">
        <f t="shared" si="147"/>
        <v>0</v>
      </c>
      <c r="BZ153" s="78">
        <f t="shared" si="148"/>
        <v>0</v>
      </c>
      <c r="CA153" s="78">
        <f t="shared" si="148"/>
        <v>0</v>
      </c>
      <c r="CB153" s="78">
        <f t="shared" si="148"/>
        <v>0</v>
      </c>
      <c r="CC153" s="78">
        <f t="shared" si="148"/>
        <v>0</v>
      </c>
      <c r="CD153" s="78">
        <f t="shared" si="148"/>
        <v>0</v>
      </c>
      <c r="CE153" s="78">
        <f t="shared" si="148"/>
        <v>0</v>
      </c>
      <c r="CF153" s="78">
        <f t="shared" si="148"/>
        <v>0</v>
      </c>
      <c r="CG153" s="2"/>
      <c r="CH153" s="2"/>
      <c r="CI153" s="2" t="s">
        <v>20</v>
      </c>
      <c r="ER153" s="2"/>
      <c r="ES153" s="2"/>
      <c r="ET153" s="2"/>
      <c r="EU153" s="2"/>
      <c r="EV153" s="2"/>
      <c r="EW153" s="2"/>
      <c r="EX153" s="2"/>
      <c r="EY153" s="2"/>
      <c r="EZ153" s="2"/>
    </row>
    <row r="154" spans="1:156" x14ac:dyDescent="0.25">
      <c r="A154" s="2" t="str">
        <f>IF(CI154="","",IF(CI154&lt;&gt;"NF",CH154&amp;CI154+COUNTIF($C$90:$C153,C154),CH154&amp;CI154&amp;COUNTIF($C$90:$C153,C154)))</f>
        <v/>
      </c>
      <c r="B154" s="2" t="e">
        <f t="array" aca="1" ref="B154" ca="1">INDEX(Spielerliste,MATCH(SMALL(COUNTIF(Spielerliste,"&lt;"&amp;Spielerliste),ROWS(CG$90:CG154)),COUNTIF(Spielerliste,"&lt;"&amp;Spielerliste),0))</f>
        <v>#NUM!</v>
      </c>
      <c r="C154" s="2" t="str">
        <f t="shared" ref="C154:C169" si="149">CH154&amp;CI154</f>
        <v/>
      </c>
      <c r="D154" s="2">
        <f t="array" ref="D154">SUM(($CJ154:$HN154=$CJ$2:$HN$2-1)*($CJ154:$HN154&gt;0))</f>
        <v>0</v>
      </c>
      <c r="E154" s="2">
        <f t="array" ref="E154">SUM(($CJ154:$HN154&lt;$CJ$2:$HN$2-1)*($CJ154:$HN154&gt;0))</f>
        <v>0</v>
      </c>
      <c r="F154" s="2">
        <f t="array" ref="F154">SUM(($CJ154:$HN154=$CJ$2:$HN$2+1)*($CJ154:$HN154&gt;0))</f>
        <v>0</v>
      </c>
      <c r="G154" s="2">
        <f t="array" ref="G154">SUM(($CJ154:$HN154&gt;$CJ$2:$HN$2+1)*($CJ154:$HN154&gt;0))</f>
        <v>0</v>
      </c>
      <c r="H154" s="2">
        <f t="shared" si="119"/>
        <v>0</v>
      </c>
      <c r="I154" s="2">
        <f t="shared" si="120"/>
        <v>0</v>
      </c>
      <c r="J154" s="2">
        <f t="shared" si="145"/>
        <v>0</v>
      </c>
      <c r="K154" s="2">
        <f t="shared" si="145"/>
        <v>0</v>
      </c>
      <c r="L154" s="2">
        <f t="shared" si="145"/>
        <v>0</v>
      </c>
      <c r="M154" s="2">
        <f t="shared" si="145"/>
        <v>0</v>
      </c>
      <c r="N154" s="2">
        <f t="shared" si="145"/>
        <v>0</v>
      </c>
      <c r="O154" s="2" t="str">
        <f>IF(K154&gt;0,($J154/Parameter!$B$1)-($K154/Parameter!$B$2),"")</f>
        <v/>
      </c>
      <c r="P154" s="2" t="str">
        <f>IF(L154&gt;0,($K154/Parameter!$B$2)-($L154/Parameter!$B$3),"")</f>
        <v/>
      </c>
      <c r="Q154" s="2" t="str">
        <f>IF(M154&gt;0,($L154/Parameter!$B$3)-($M154/Parameter!$B$4),"")</f>
        <v/>
      </c>
      <c r="R154" s="2" t="str">
        <f t="array" ref="R154">IF($J154&gt;0,SUM(($CJ154:$HN154&lt;$CJ$2:$HN$2)*($CJ154:$HN154&gt;0)*($CJ$88:$HN$88="Round 1")),"")</f>
        <v/>
      </c>
      <c r="S154" s="2" t="str">
        <f t="array" ref="S154">IF($J154&gt;0,SUM(($CJ154:$HN154&gt;$CJ$2:$HN$2)*($CJ154:$HN154&gt;0)*($CJ$88:$HN$88="Round 1")),"")</f>
        <v/>
      </c>
      <c r="T154" s="2" t="str">
        <f t="array" ref="T154">IF($K154&gt;0,SUM(($CJ154:$HN154&lt;$CJ$2:$HN$2)*($CJ154:$HN154&gt;0)*($CJ$88:$HN$88="Round 2")),"")</f>
        <v/>
      </c>
      <c r="U154" s="2" t="str">
        <f t="array" ref="U154">IF($K154&gt;0,SUM(($CJ154:$HN154&gt;$CJ$2:$HN$2)*($CJ154:$HN154&gt;0)*($CJ$88:$HN$88="Round 2")),"")</f>
        <v/>
      </c>
      <c r="V154" s="2" t="str">
        <f t="array" ref="V154">IF($L154&gt;0,SUM(($CJ154:$HN154&lt;$CJ$2:$HN$2)*($CJ154:$HN154&gt;0)*($CJ$88:$HN$88="Round 3")),"")</f>
        <v/>
      </c>
      <c r="W154" s="2" t="str">
        <f t="array" ref="W154">IF($L154&gt;0,SUM(($CJ154:$HN154&gt;$CJ$2:$HN$2)*($CJ154:$HN154&gt;0)*($CJ$88:$HN$88="Round 3")),"")</f>
        <v/>
      </c>
      <c r="X154" s="2" t="str">
        <f t="array" ref="X154">IF($M154&gt;0,SUM(($CJ154:$HN154&lt;$CJ$2:$HN$2)*($CJ154:$HN154&gt;0)*($CJ$88:$HN$88="Final")),"")</f>
        <v/>
      </c>
      <c r="Y154" s="2" t="str">
        <f t="array" ref="Y154">IF($M154&gt;0,SUM(($CJ154:$HN154&gt;$CJ$2:$HN$2)*($CJ154:$HN154&gt;0)*($CJ$88:$HN$88="Final")),"")</f>
        <v/>
      </c>
      <c r="Z154" s="2">
        <f t="shared" si="121"/>
        <v>32</v>
      </c>
      <c r="AA154" s="2">
        <f>IF(ISNUMBER($CI154)=TRUE,ROUND((2*Parameter!$B$13)-(SUM($J154:$L154)*Parameter!$B$13/Parameter!$B$12), 3),0)</f>
        <v>0</v>
      </c>
      <c r="AB154" s="2" t="str">
        <f>IF(AND(CG154&lt;&gt;"",CI154&lt;&gt;"NF"),INDEX('Skill-O-Meter'!$A:$A,MATCH(CG154,'Skill-O-Meter'!$C:$C,0)),"")</f>
        <v/>
      </c>
      <c r="AC154" s="2" t="str">
        <f t="shared" si="122"/>
        <v/>
      </c>
      <c r="AD154" s="2">
        <f t="shared" ref="AD154:AD169" si="150">IF(CG154="",10000,SUM(J154:M154)+IF(J154&gt;0,0,100)+IF(K154&gt;0,0,100)+IF(L154&gt;0,0,100)+IF(M154&gt;0,0,100)+N154/10+ROW()/100000)</f>
        <v>10000</v>
      </c>
      <c r="AE154" s="78">
        <f t="array" ref="AE154">SUM(IF(($CJ$89:$HN$89=AE$89)*($CJ154:$HN154&lt;=$CJ$2:$HN$2-1)*($CJ154:$HN154&gt;0),1))</f>
        <v>0</v>
      </c>
      <c r="AF154" s="78">
        <f t="array" ref="AF154">SUM(IF(($CJ$89:$HN$89=AF$89)*($CJ154:$HN154&lt;=$CJ$2:$HN$2-1)*($CJ154:$HN154&gt;0),1))</f>
        <v>0</v>
      </c>
      <c r="AG154" s="78">
        <f t="array" ref="AG154">SUM(IF(($CJ$89:$HN$89=AG$89)*($CJ154:$HN154&lt;=$CJ$2:$HN$2-1)*($CJ154:$HN154&gt;0),1))</f>
        <v>0</v>
      </c>
      <c r="AH154" s="78">
        <f t="array" ref="AH154">SUM(IF(($CJ$89:$HN$89=AH$89)*($CJ154:$HN154&lt;=$CJ$2:$HN$2-1)*($CJ154:$HN154&gt;0),1))</f>
        <v>0</v>
      </c>
      <c r="AI154" s="78">
        <f t="array" ref="AI154">SUM(IF(($CJ$89:$HN$89=AI$89)*($CJ154:$HN154&lt;=$CJ$2:$HN$2-1)*($CJ154:$HN154&gt;0),1))</f>
        <v>0</v>
      </c>
      <c r="AJ154" s="78">
        <f t="array" ref="AJ154">SUM(IF(($CJ$89:$HN$89=AJ$89)*($CJ154:$HN154&lt;=$CJ$2:$HN$2-1)*($CJ154:$HN154&gt;0),1))</f>
        <v>0</v>
      </c>
      <c r="AK154" s="78">
        <f t="array" ref="AK154">SUM(IF(($CJ$89:$HN$89=AK$89)*($CJ154:$HN154&lt;=$CJ$2:$HN$2-1)*($CJ154:$HN154&gt;0),1))</f>
        <v>0</v>
      </c>
      <c r="AL154" s="78">
        <f t="array" ref="AL154">SUM(IF(($CJ$89:$HN$89=AL$89)*($CJ154:$HN154&lt;=$CJ$2:$HN$2-1)*($CJ154:$HN154&gt;0),1))</f>
        <v>0</v>
      </c>
      <c r="AM154" s="78">
        <f t="array" ref="AM154">SUM(IF(($CJ$89:$HN$89=AM$89)*($CJ154:$HN154&lt;=$CJ$2:$HN$2-1)*($CJ154:$HN154&gt;0),1))</f>
        <v>0</v>
      </c>
      <c r="AN154" s="78">
        <f t="array" ref="AN154">SUM(IF(($CJ$89:$HN$89=AN$89)*($CJ154:$HN154&lt;=$CJ$2:$HN$2-1)*($CJ154:$HN154&gt;0),1))</f>
        <v>0</v>
      </c>
      <c r="AO154" s="78">
        <f t="array" ref="AO154">SUM(IF(($CJ$89:$HN$89=AO$89)*($CJ154:$HN154&lt;=$CJ$2:$HN$2-1)*($CJ154:$HN154&gt;0),1))</f>
        <v>0</v>
      </c>
      <c r="AP154" s="78">
        <f t="array" ref="AP154">SUM(IF(($CJ$89:$HN$89=AP$89)*($CJ154:$HN154&lt;=$CJ$2:$HN$2-1)*($CJ154:$HN154&gt;0),1))</f>
        <v>0</v>
      </c>
      <c r="AQ154" s="78">
        <f t="array" ref="AQ154">SUM(IF(($CJ$89:$HN$89=AQ$89)*($CJ154:$HN154&lt;=$CJ$2:$HN$2-1)*($CJ154:$HN154&gt;0),1))</f>
        <v>0</v>
      </c>
      <c r="AR154" s="78">
        <f t="array" ref="AR154">SUM(IF(($CJ$89:$HN$89=AR$89)*($CJ154:$HN154&lt;=$CJ$2:$HN$2-1)*($CJ154:$HN154&gt;0),1))</f>
        <v>0</v>
      </c>
      <c r="AS154" s="78">
        <f t="array" ref="AS154">SUM(IF(($CJ$89:$HN$89=AS$89)*($CJ154:$HN154&lt;=$CJ$2:$HN$2-1)*($CJ154:$HN154&gt;0),1))</f>
        <v>0</v>
      </c>
      <c r="AT154" s="78">
        <f t="array" ref="AT154">SUM(IF(($CJ$89:$HN$89=AT$89)*($CJ154:$HN154&lt;=$CJ$2:$HN$2-1)*($CJ154:$HN154&gt;0),1))</f>
        <v>0</v>
      </c>
      <c r="AU154" s="78">
        <f t="array" ref="AU154">SUM(IF(($CJ$89:$HN$89=AU$89)*($CJ154:$HN154&lt;=$CJ$2:$HN$2-1)*($CJ154:$HN154&gt;0),1))</f>
        <v>0</v>
      </c>
      <c r="AV154" s="78">
        <f t="array" ref="AV154">SUM(IF(($CJ$89:$HN$89=AV$89)*($CJ154:$HN154&lt;=$CJ$2:$HN$2-1)*($CJ154:$HN154&gt;0),1))</f>
        <v>0</v>
      </c>
      <c r="AW154" s="78">
        <f t="array" ref="AW154">SUM(IF(($CJ$89:$HN$89=AW$89)*($CJ154:$HN154&lt;=$CJ$2:$HN$2-1)*($CJ154:$HN154&gt;0),1))</f>
        <v>0</v>
      </c>
      <c r="AX154" s="78">
        <f t="array" ref="AX154">SUM(IF(($CJ$89:$HN$89=AX$89)*($CJ154:$HN154&lt;=$CJ$2:$HN$2-1)*($CJ154:$HN154&gt;0),1))</f>
        <v>0</v>
      </c>
      <c r="AY154" s="78">
        <f t="array" ref="AY154">SUM(IF(($CJ$89:$HN$89=AY$89)*($CJ154:$HN154&lt;=$CJ$2:$HN$2-1)*($CJ154:$HN154&gt;0),1))</f>
        <v>0</v>
      </c>
      <c r="AZ154" s="78">
        <f t="array" ref="AZ154">SUM(IF(($CJ$89:$HN$89=AZ$89)*($CJ154:$HN154&lt;=$CJ$2:$HN$2-1)*($CJ154:$HN154&gt;0),1))</f>
        <v>0</v>
      </c>
      <c r="BA154" s="78">
        <f t="array" ref="BA154">SUM(IF(($CJ$89:$HN$89=BA$89)*($CJ154:$HN154&lt;=$CJ$2:$HN$2-1)*($CJ154:$HN154&gt;0),1))</f>
        <v>0</v>
      </c>
      <c r="BB154" s="78">
        <f t="array" ref="BB154">SUM(IF(($CJ$89:$HN$89=BB$89)*($CJ154:$HN154&lt;=$CJ$2:$HN$2-1)*($CJ154:$HN154&gt;0),1))</f>
        <v>0</v>
      </c>
      <c r="BC154" s="78">
        <f t="array" ref="BC154">SUM(IF(($CJ$89:$HN$89=BC$89)*($CJ154:$HN154&lt;=$CJ$2:$HN$2-1)*($CJ154:$HN154&gt;0),1))</f>
        <v>0</v>
      </c>
      <c r="BD154" s="78">
        <f t="array" ref="BD154">SUM(IF(($CJ$89:$HN$89=BD$89)*($CJ154:$HN154&lt;=$CJ$2:$HN$2-1)*($CJ154:$HN154&gt;0),1))</f>
        <v>0</v>
      </c>
      <c r="BE154" s="78">
        <f t="array" ref="BE154">SUM(IF(($CJ$89:$HN$89=BE$89)*($CJ154:$HN154&lt;=$CJ$2:$HN$2-1)*($CJ154:$HN154&gt;0),1))</f>
        <v>0</v>
      </c>
      <c r="BF154" s="78">
        <f t="shared" si="146"/>
        <v>0</v>
      </c>
      <c r="BG154" s="78">
        <f t="shared" si="146"/>
        <v>0</v>
      </c>
      <c r="BH154" s="78">
        <f t="shared" si="146"/>
        <v>0</v>
      </c>
      <c r="BI154" s="78">
        <f t="shared" si="146"/>
        <v>0</v>
      </c>
      <c r="BJ154" s="78">
        <f t="shared" si="146"/>
        <v>0</v>
      </c>
      <c r="BK154" s="78">
        <f t="shared" si="146"/>
        <v>0</v>
      </c>
      <c r="BL154" s="78">
        <f t="shared" si="146"/>
        <v>0</v>
      </c>
      <c r="BM154" s="78">
        <f t="shared" si="146"/>
        <v>0</v>
      </c>
      <c r="BN154" s="78">
        <f t="shared" si="146"/>
        <v>0</v>
      </c>
      <c r="BO154" s="78">
        <f t="shared" si="146"/>
        <v>0</v>
      </c>
      <c r="BP154" s="78">
        <f t="shared" si="147"/>
        <v>0</v>
      </c>
      <c r="BQ154" s="78">
        <f t="shared" si="147"/>
        <v>0</v>
      </c>
      <c r="BR154" s="78">
        <f t="shared" si="147"/>
        <v>0</v>
      </c>
      <c r="BS154" s="78">
        <f t="shared" si="147"/>
        <v>0</v>
      </c>
      <c r="BT154" s="78">
        <f t="shared" si="147"/>
        <v>0</v>
      </c>
      <c r="BU154" s="78">
        <f t="shared" si="147"/>
        <v>0</v>
      </c>
      <c r="BV154" s="78">
        <f t="shared" si="147"/>
        <v>0</v>
      </c>
      <c r="BW154" s="78">
        <f t="shared" si="147"/>
        <v>0</v>
      </c>
      <c r="BX154" s="78">
        <f t="shared" si="147"/>
        <v>0</v>
      </c>
      <c r="BY154" s="78">
        <f t="shared" si="147"/>
        <v>0</v>
      </c>
      <c r="BZ154" s="78">
        <f t="shared" si="148"/>
        <v>0</v>
      </c>
      <c r="CA154" s="78">
        <f t="shared" si="148"/>
        <v>0</v>
      </c>
      <c r="CB154" s="78">
        <f t="shared" si="148"/>
        <v>0</v>
      </c>
      <c r="CC154" s="78">
        <f t="shared" si="148"/>
        <v>0</v>
      </c>
      <c r="CD154" s="78">
        <f t="shared" si="148"/>
        <v>0</v>
      </c>
      <c r="CE154" s="78">
        <f t="shared" si="148"/>
        <v>0</v>
      </c>
      <c r="CF154" s="78">
        <f t="shared" si="148"/>
        <v>0</v>
      </c>
      <c r="CG154" s="2"/>
      <c r="CH154" s="2"/>
      <c r="CI154" s="2" t="s">
        <v>20</v>
      </c>
      <c r="ER154" s="2"/>
      <c r="ES154" s="2"/>
      <c r="ET154" s="2"/>
      <c r="EU154" s="2"/>
      <c r="EV154" s="2"/>
      <c r="EW154" s="2"/>
      <c r="EX154" s="2"/>
      <c r="EY154" s="2"/>
      <c r="EZ154" s="2"/>
    </row>
    <row r="155" spans="1:156" x14ac:dyDescent="0.25">
      <c r="A155" s="2" t="str">
        <f>IF(CI155="","",IF(CI155&lt;&gt;"NF",CH155&amp;CI155+COUNTIF($C$90:$C154,C155),CH155&amp;CI155&amp;COUNTIF($C$90:$C154,C155)))</f>
        <v/>
      </c>
      <c r="B155" s="2" t="e">
        <f t="array" aca="1" ref="B155" ca="1">INDEX(Spielerliste,MATCH(SMALL(COUNTIF(Spielerliste,"&lt;"&amp;Spielerliste),ROWS(CG$90:CG155)),COUNTIF(Spielerliste,"&lt;"&amp;Spielerliste),0))</f>
        <v>#NUM!</v>
      </c>
      <c r="C155" s="2" t="str">
        <f t="shared" si="149"/>
        <v/>
      </c>
      <c r="D155" s="2">
        <f t="array" ref="D155">SUM(($CJ155:$HN155=$CJ$2:$HN$2-1)*($CJ155:$HN155&gt;0))</f>
        <v>0</v>
      </c>
      <c r="E155" s="2">
        <f t="array" ref="E155">SUM(($CJ155:$HN155&lt;$CJ$2:$HN$2-1)*($CJ155:$HN155&gt;0))</f>
        <v>0</v>
      </c>
      <c r="F155" s="2">
        <f t="array" ref="F155">SUM(($CJ155:$HN155=$CJ$2:$HN$2+1)*($CJ155:$HN155&gt;0))</f>
        <v>0</v>
      </c>
      <c r="G155" s="2">
        <f t="array" ref="G155">SUM(($CJ155:$HN155&gt;$CJ$2:$HN$2+1)*($CJ155:$HN155&gt;0))</f>
        <v>0</v>
      </c>
      <c r="H155" s="2">
        <f t="shared" ref="H155:H169" si="151">D155+E155</f>
        <v>0</v>
      </c>
      <c r="I155" s="2">
        <f t="shared" ref="I155:I169" si="152">F155+G155</f>
        <v>0</v>
      </c>
      <c r="J155" s="2">
        <f t="shared" si="145"/>
        <v>0</v>
      </c>
      <c r="K155" s="2">
        <f t="shared" si="145"/>
        <v>0</v>
      </c>
      <c r="L155" s="2">
        <f t="shared" si="145"/>
        <v>0</v>
      </c>
      <c r="M155" s="2">
        <f t="shared" si="145"/>
        <v>0</v>
      </c>
      <c r="N155" s="2">
        <f t="shared" si="145"/>
        <v>0</v>
      </c>
      <c r="O155" s="2" t="str">
        <f>IF(K155&gt;0,($J155/Parameter!$B$1)-($K155/Parameter!$B$2),"")</f>
        <v/>
      </c>
      <c r="P155" s="2" t="str">
        <f>IF(L155&gt;0,($K155/Parameter!$B$2)-($L155/Parameter!$B$3),"")</f>
        <v/>
      </c>
      <c r="Q155" s="2" t="str">
        <f>IF(M155&gt;0,($L155/Parameter!$B$3)-($M155/Parameter!$B$4),"")</f>
        <v/>
      </c>
      <c r="R155" s="2" t="str">
        <f t="array" ref="R155">IF($J155&gt;0,SUM(($CJ155:$HN155&lt;$CJ$2:$HN$2)*($CJ155:$HN155&gt;0)*($CJ$88:$HN$88="Round 1")),"")</f>
        <v/>
      </c>
      <c r="S155" s="2" t="str">
        <f t="array" ref="S155">IF($J155&gt;0,SUM(($CJ155:$HN155&gt;$CJ$2:$HN$2)*($CJ155:$HN155&gt;0)*($CJ$88:$HN$88="Round 1")),"")</f>
        <v/>
      </c>
      <c r="T155" s="2" t="str">
        <f t="array" ref="T155">IF($K155&gt;0,SUM(($CJ155:$HN155&lt;$CJ$2:$HN$2)*($CJ155:$HN155&gt;0)*($CJ$88:$HN$88="Round 2")),"")</f>
        <v/>
      </c>
      <c r="U155" s="2" t="str">
        <f t="array" ref="U155">IF($K155&gt;0,SUM(($CJ155:$HN155&gt;$CJ$2:$HN$2)*($CJ155:$HN155&gt;0)*($CJ$88:$HN$88="Round 2")),"")</f>
        <v/>
      </c>
      <c r="V155" s="2" t="str">
        <f t="array" ref="V155">IF($L155&gt;0,SUM(($CJ155:$HN155&lt;$CJ$2:$HN$2)*($CJ155:$HN155&gt;0)*($CJ$88:$HN$88="Round 3")),"")</f>
        <v/>
      </c>
      <c r="W155" s="2" t="str">
        <f t="array" ref="W155">IF($L155&gt;0,SUM(($CJ155:$HN155&gt;$CJ$2:$HN$2)*($CJ155:$HN155&gt;0)*($CJ$88:$HN$88="Round 3")),"")</f>
        <v/>
      </c>
      <c r="X155" s="2" t="str">
        <f t="array" ref="X155">IF($M155&gt;0,SUM(($CJ155:$HN155&lt;$CJ$2:$HN$2)*($CJ155:$HN155&gt;0)*($CJ$88:$HN$88="Final")),"")</f>
        <v/>
      </c>
      <c r="Y155" s="2" t="str">
        <f t="array" ref="Y155">IF($M155&gt;0,SUM(($CJ155:$HN155&gt;$CJ$2:$HN$2)*($CJ155:$HN155&gt;0)*($CJ$88:$HN$88="Final")),"")</f>
        <v/>
      </c>
      <c r="Z155" s="2">
        <f t="shared" ref="Z155:Z169" si="153">RANK($AD155,$AD$90:$AD$504,1)</f>
        <v>32</v>
      </c>
      <c r="AA155" s="2">
        <f>IF(ISNUMBER($CI155)=TRUE,ROUND((2*Parameter!$B$13)-(SUM($J155:$L155)*Parameter!$B$13/Parameter!$B$12), 3),0)</f>
        <v>0</v>
      </c>
      <c r="AB155" s="2" t="str">
        <f>IF(AND(CG155&lt;&gt;"",CI155&lt;&gt;"NF"),INDEX('Skill-O-Meter'!$A:$A,MATCH(CG155,'Skill-O-Meter'!$C:$C,0)),"")</f>
        <v/>
      </c>
      <c r="AC155" s="2" t="str">
        <f t="shared" ref="AC155:AC169" si="154">IF(AA155&lt;&gt;0,AA155-AB155,"")</f>
        <v/>
      </c>
      <c r="AD155" s="2">
        <f t="shared" si="150"/>
        <v>10000</v>
      </c>
      <c r="AE155" s="78">
        <f t="array" ref="AE155">SUM(IF(($CJ$89:$HN$89=AE$89)*($CJ155:$HN155&lt;=$CJ$2:$HN$2-1)*($CJ155:$HN155&gt;0),1))</f>
        <v>0</v>
      </c>
      <c r="AF155" s="78">
        <f t="array" ref="AF155">SUM(IF(($CJ$89:$HN$89=AF$89)*($CJ155:$HN155&lt;=$CJ$2:$HN$2-1)*($CJ155:$HN155&gt;0),1))</f>
        <v>0</v>
      </c>
      <c r="AG155" s="78">
        <f t="array" ref="AG155">SUM(IF(($CJ$89:$HN$89=AG$89)*($CJ155:$HN155&lt;=$CJ$2:$HN$2-1)*($CJ155:$HN155&gt;0),1))</f>
        <v>0</v>
      </c>
      <c r="AH155" s="78">
        <f t="array" ref="AH155">SUM(IF(($CJ$89:$HN$89=AH$89)*($CJ155:$HN155&lt;=$CJ$2:$HN$2-1)*($CJ155:$HN155&gt;0),1))</f>
        <v>0</v>
      </c>
      <c r="AI155" s="78">
        <f t="array" ref="AI155">SUM(IF(($CJ$89:$HN$89=AI$89)*($CJ155:$HN155&lt;=$CJ$2:$HN$2-1)*($CJ155:$HN155&gt;0),1))</f>
        <v>0</v>
      </c>
      <c r="AJ155" s="78">
        <f t="array" ref="AJ155">SUM(IF(($CJ$89:$HN$89=AJ$89)*($CJ155:$HN155&lt;=$CJ$2:$HN$2-1)*($CJ155:$HN155&gt;0),1))</f>
        <v>0</v>
      </c>
      <c r="AK155" s="78">
        <f t="array" ref="AK155">SUM(IF(($CJ$89:$HN$89=AK$89)*($CJ155:$HN155&lt;=$CJ$2:$HN$2-1)*($CJ155:$HN155&gt;0),1))</f>
        <v>0</v>
      </c>
      <c r="AL155" s="78">
        <f t="array" ref="AL155">SUM(IF(($CJ$89:$HN$89=AL$89)*($CJ155:$HN155&lt;=$CJ$2:$HN$2-1)*($CJ155:$HN155&gt;0),1))</f>
        <v>0</v>
      </c>
      <c r="AM155" s="78">
        <f t="array" ref="AM155">SUM(IF(($CJ$89:$HN$89=AM$89)*($CJ155:$HN155&lt;=$CJ$2:$HN$2-1)*($CJ155:$HN155&gt;0),1))</f>
        <v>0</v>
      </c>
      <c r="AN155" s="78">
        <f t="array" ref="AN155">SUM(IF(($CJ$89:$HN$89=AN$89)*($CJ155:$HN155&lt;=$CJ$2:$HN$2-1)*($CJ155:$HN155&gt;0),1))</f>
        <v>0</v>
      </c>
      <c r="AO155" s="78">
        <f t="array" ref="AO155">SUM(IF(($CJ$89:$HN$89=AO$89)*($CJ155:$HN155&lt;=$CJ$2:$HN$2-1)*($CJ155:$HN155&gt;0),1))</f>
        <v>0</v>
      </c>
      <c r="AP155" s="78">
        <f t="array" ref="AP155">SUM(IF(($CJ$89:$HN$89=AP$89)*($CJ155:$HN155&lt;=$CJ$2:$HN$2-1)*($CJ155:$HN155&gt;0),1))</f>
        <v>0</v>
      </c>
      <c r="AQ155" s="78">
        <f t="array" ref="AQ155">SUM(IF(($CJ$89:$HN$89=AQ$89)*($CJ155:$HN155&lt;=$CJ$2:$HN$2-1)*($CJ155:$HN155&gt;0),1))</f>
        <v>0</v>
      </c>
      <c r="AR155" s="78">
        <f t="array" ref="AR155">SUM(IF(($CJ$89:$HN$89=AR$89)*($CJ155:$HN155&lt;=$CJ$2:$HN$2-1)*($CJ155:$HN155&gt;0),1))</f>
        <v>0</v>
      </c>
      <c r="AS155" s="78">
        <f t="array" ref="AS155">SUM(IF(($CJ$89:$HN$89=AS$89)*($CJ155:$HN155&lt;=$CJ$2:$HN$2-1)*($CJ155:$HN155&gt;0),1))</f>
        <v>0</v>
      </c>
      <c r="AT155" s="78">
        <f t="array" ref="AT155">SUM(IF(($CJ$89:$HN$89=AT$89)*($CJ155:$HN155&lt;=$CJ$2:$HN$2-1)*($CJ155:$HN155&gt;0),1))</f>
        <v>0</v>
      </c>
      <c r="AU155" s="78">
        <f t="array" ref="AU155">SUM(IF(($CJ$89:$HN$89=AU$89)*($CJ155:$HN155&lt;=$CJ$2:$HN$2-1)*($CJ155:$HN155&gt;0),1))</f>
        <v>0</v>
      </c>
      <c r="AV155" s="78">
        <f t="array" ref="AV155">SUM(IF(($CJ$89:$HN$89=AV$89)*($CJ155:$HN155&lt;=$CJ$2:$HN$2-1)*($CJ155:$HN155&gt;0),1))</f>
        <v>0</v>
      </c>
      <c r="AW155" s="78">
        <f t="array" ref="AW155">SUM(IF(($CJ$89:$HN$89=AW$89)*($CJ155:$HN155&lt;=$CJ$2:$HN$2-1)*($CJ155:$HN155&gt;0),1))</f>
        <v>0</v>
      </c>
      <c r="AX155" s="78">
        <f t="array" ref="AX155">SUM(IF(($CJ$89:$HN$89=AX$89)*($CJ155:$HN155&lt;=$CJ$2:$HN$2-1)*($CJ155:$HN155&gt;0),1))</f>
        <v>0</v>
      </c>
      <c r="AY155" s="78">
        <f t="array" ref="AY155">SUM(IF(($CJ$89:$HN$89=AY$89)*($CJ155:$HN155&lt;=$CJ$2:$HN$2-1)*($CJ155:$HN155&gt;0),1))</f>
        <v>0</v>
      </c>
      <c r="AZ155" s="78">
        <f t="array" ref="AZ155">SUM(IF(($CJ$89:$HN$89=AZ$89)*($CJ155:$HN155&lt;=$CJ$2:$HN$2-1)*($CJ155:$HN155&gt;0),1))</f>
        <v>0</v>
      </c>
      <c r="BA155" s="78">
        <f t="array" ref="BA155">SUM(IF(($CJ$89:$HN$89=BA$89)*($CJ155:$HN155&lt;=$CJ$2:$HN$2-1)*($CJ155:$HN155&gt;0),1))</f>
        <v>0</v>
      </c>
      <c r="BB155" s="78">
        <f t="array" ref="BB155">SUM(IF(($CJ$89:$HN$89=BB$89)*($CJ155:$HN155&lt;=$CJ$2:$HN$2-1)*($CJ155:$HN155&gt;0),1))</f>
        <v>0</v>
      </c>
      <c r="BC155" s="78">
        <f t="array" ref="BC155">SUM(IF(($CJ$89:$HN$89=BC$89)*($CJ155:$HN155&lt;=$CJ$2:$HN$2-1)*($CJ155:$HN155&gt;0),1))</f>
        <v>0</v>
      </c>
      <c r="BD155" s="78">
        <f t="array" ref="BD155">SUM(IF(($CJ$89:$HN$89=BD$89)*($CJ155:$HN155&lt;=$CJ$2:$HN$2-1)*($CJ155:$HN155&gt;0),1))</f>
        <v>0</v>
      </c>
      <c r="BE155" s="78">
        <f t="array" ref="BE155">SUM(IF(($CJ$89:$HN$89=BE$89)*($CJ155:$HN155&lt;=$CJ$2:$HN$2-1)*($CJ155:$HN155&gt;0),1))</f>
        <v>0</v>
      </c>
      <c r="BF155" s="78">
        <f t="shared" si="146"/>
        <v>0</v>
      </c>
      <c r="BG155" s="78">
        <f t="shared" si="146"/>
        <v>0</v>
      </c>
      <c r="BH155" s="78">
        <f t="shared" si="146"/>
        <v>0</v>
      </c>
      <c r="BI155" s="78">
        <f t="shared" si="146"/>
        <v>0</v>
      </c>
      <c r="BJ155" s="78">
        <f t="shared" si="146"/>
        <v>0</v>
      </c>
      <c r="BK155" s="78">
        <f t="shared" si="146"/>
        <v>0</v>
      </c>
      <c r="BL155" s="78">
        <f t="shared" si="146"/>
        <v>0</v>
      </c>
      <c r="BM155" s="78">
        <f t="shared" si="146"/>
        <v>0</v>
      </c>
      <c r="BN155" s="78">
        <f t="shared" si="146"/>
        <v>0</v>
      </c>
      <c r="BO155" s="78">
        <f t="shared" si="146"/>
        <v>0</v>
      </c>
      <c r="BP155" s="78">
        <f t="shared" si="147"/>
        <v>0</v>
      </c>
      <c r="BQ155" s="78">
        <f t="shared" si="147"/>
        <v>0</v>
      </c>
      <c r="BR155" s="78">
        <f t="shared" si="147"/>
        <v>0</v>
      </c>
      <c r="BS155" s="78">
        <f t="shared" si="147"/>
        <v>0</v>
      </c>
      <c r="BT155" s="78">
        <f t="shared" si="147"/>
        <v>0</v>
      </c>
      <c r="BU155" s="78">
        <f t="shared" si="147"/>
        <v>0</v>
      </c>
      <c r="BV155" s="78">
        <f t="shared" si="147"/>
        <v>0</v>
      </c>
      <c r="BW155" s="78">
        <f t="shared" si="147"/>
        <v>0</v>
      </c>
      <c r="BX155" s="78">
        <f t="shared" si="147"/>
        <v>0</v>
      </c>
      <c r="BY155" s="78">
        <f t="shared" si="147"/>
        <v>0</v>
      </c>
      <c r="BZ155" s="78">
        <f t="shared" si="148"/>
        <v>0</v>
      </c>
      <c r="CA155" s="78">
        <f t="shared" si="148"/>
        <v>0</v>
      </c>
      <c r="CB155" s="78">
        <f t="shared" si="148"/>
        <v>0</v>
      </c>
      <c r="CC155" s="78">
        <f t="shared" si="148"/>
        <v>0</v>
      </c>
      <c r="CD155" s="78">
        <f t="shared" si="148"/>
        <v>0</v>
      </c>
      <c r="CE155" s="78">
        <f t="shared" si="148"/>
        <v>0</v>
      </c>
      <c r="CF155" s="78">
        <f t="shared" si="148"/>
        <v>0</v>
      </c>
      <c r="CI155" t="s">
        <v>20</v>
      </c>
      <c r="ER155"/>
      <c r="ES155"/>
      <c r="ET155"/>
    </row>
    <row r="156" spans="1:156" x14ac:dyDescent="0.25">
      <c r="A156" s="2" t="str">
        <f>IF(CI156="","",IF(CI156&lt;&gt;"NF",CH156&amp;CI156+COUNTIF($C$90:$C155,C156),CH156&amp;CI156&amp;COUNTIF($C$90:$C155,C156)))</f>
        <v/>
      </c>
      <c r="B156" s="2" t="e">
        <f t="array" aca="1" ref="B156" ca="1">INDEX(Spielerliste,MATCH(SMALL(COUNTIF(Spielerliste,"&lt;"&amp;Spielerliste),ROWS(CG$90:CG156)),COUNTIF(Spielerliste,"&lt;"&amp;Spielerliste),0))</f>
        <v>#NUM!</v>
      </c>
      <c r="C156" s="2" t="str">
        <f t="shared" si="149"/>
        <v/>
      </c>
      <c r="D156" s="2">
        <f t="array" ref="D156">SUM(($CJ156:$HN156=$CJ$2:$HN$2-1)*($CJ156:$HN156&gt;0))</f>
        <v>0</v>
      </c>
      <c r="E156" s="2">
        <f t="array" ref="E156">SUM(($CJ156:$HN156&lt;$CJ$2:$HN$2-1)*($CJ156:$HN156&gt;0))</f>
        <v>0</v>
      </c>
      <c r="F156" s="2">
        <f t="array" ref="F156">SUM(($CJ156:$HN156=$CJ$2:$HN$2+1)*($CJ156:$HN156&gt;0))</f>
        <v>0</v>
      </c>
      <c r="G156" s="2">
        <f t="array" ref="G156">SUM(($CJ156:$HN156&gt;$CJ$2:$HN$2+1)*($CJ156:$HN156&gt;0))</f>
        <v>0</v>
      </c>
      <c r="H156" s="2">
        <f t="shared" si="151"/>
        <v>0</v>
      </c>
      <c r="I156" s="2">
        <f t="shared" si="152"/>
        <v>0</v>
      </c>
      <c r="J156" s="2">
        <f t="shared" si="145"/>
        <v>0</v>
      </c>
      <c r="K156" s="2">
        <f t="shared" si="145"/>
        <v>0</v>
      </c>
      <c r="L156" s="2">
        <f t="shared" si="145"/>
        <v>0</v>
      </c>
      <c r="M156" s="2">
        <f t="shared" si="145"/>
        <v>0</v>
      </c>
      <c r="N156" s="2">
        <f t="shared" si="145"/>
        <v>0</v>
      </c>
      <c r="O156" s="2" t="str">
        <f>IF(K156&gt;0,($J156/Parameter!$B$1)-($K156/Parameter!$B$2),"")</f>
        <v/>
      </c>
      <c r="P156" s="2" t="str">
        <f>IF(L156&gt;0,($K156/Parameter!$B$2)-($L156/Parameter!$B$3),"")</f>
        <v/>
      </c>
      <c r="Q156" s="2" t="str">
        <f>IF(M156&gt;0,($L156/Parameter!$B$3)-($M156/Parameter!$B$4),"")</f>
        <v/>
      </c>
      <c r="R156" s="2" t="str">
        <f t="array" ref="R156">IF($J156&gt;0,SUM(($CJ156:$HN156&lt;$CJ$2:$HN$2)*($CJ156:$HN156&gt;0)*($CJ$88:$HN$88="Round 1")),"")</f>
        <v/>
      </c>
      <c r="S156" s="2" t="str">
        <f t="array" ref="S156">IF($J156&gt;0,SUM(($CJ156:$HN156&gt;$CJ$2:$HN$2)*($CJ156:$HN156&gt;0)*($CJ$88:$HN$88="Round 1")),"")</f>
        <v/>
      </c>
      <c r="T156" s="2" t="str">
        <f t="array" ref="T156">IF($K156&gt;0,SUM(($CJ156:$HN156&lt;$CJ$2:$HN$2)*($CJ156:$HN156&gt;0)*($CJ$88:$HN$88="Round 2")),"")</f>
        <v/>
      </c>
      <c r="U156" s="2" t="str">
        <f t="array" ref="U156">IF($K156&gt;0,SUM(($CJ156:$HN156&gt;$CJ$2:$HN$2)*($CJ156:$HN156&gt;0)*($CJ$88:$HN$88="Round 2")),"")</f>
        <v/>
      </c>
      <c r="V156" s="2" t="str">
        <f t="array" ref="V156">IF($L156&gt;0,SUM(($CJ156:$HN156&lt;$CJ$2:$HN$2)*($CJ156:$HN156&gt;0)*($CJ$88:$HN$88="Round 3")),"")</f>
        <v/>
      </c>
      <c r="W156" s="2" t="str">
        <f t="array" ref="W156">IF($L156&gt;0,SUM(($CJ156:$HN156&gt;$CJ$2:$HN$2)*($CJ156:$HN156&gt;0)*($CJ$88:$HN$88="Round 3")),"")</f>
        <v/>
      </c>
      <c r="X156" s="2" t="str">
        <f t="array" ref="X156">IF($M156&gt;0,SUM(($CJ156:$HN156&lt;$CJ$2:$HN$2)*($CJ156:$HN156&gt;0)*($CJ$88:$HN$88="Final")),"")</f>
        <v/>
      </c>
      <c r="Y156" s="2" t="str">
        <f t="array" ref="Y156">IF($M156&gt;0,SUM(($CJ156:$HN156&gt;$CJ$2:$HN$2)*($CJ156:$HN156&gt;0)*($CJ$88:$HN$88="Final")),"")</f>
        <v/>
      </c>
      <c r="Z156" s="2">
        <f t="shared" si="153"/>
        <v>32</v>
      </c>
      <c r="AA156" s="2">
        <f>IF(ISNUMBER($CI156)=TRUE,ROUND((2*Parameter!$B$13)-(SUM($J156:$L156)*Parameter!$B$13/Parameter!$B$12), 3),0)</f>
        <v>0</v>
      </c>
      <c r="AB156" s="2" t="str">
        <f>IF(AND(CG156&lt;&gt;"",CI156&lt;&gt;"NF"),INDEX('Skill-O-Meter'!$A:$A,MATCH(CG156,'Skill-O-Meter'!$C:$C,0)),"")</f>
        <v/>
      </c>
      <c r="AC156" s="2" t="str">
        <f t="shared" si="154"/>
        <v/>
      </c>
      <c r="AD156" s="2">
        <f t="shared" si="150"/>
        <v>10000</v>
      </c>
      <c r="AE156" s="78">
        <f t="array" ref="AE156">SUM(IF(($CJ$89:$HN$89=AE$89)*($CJ156:$HN156&lt;=$CJ$2:$HN$2-1)*($CJ156:$HN156&gt;0),1))</f>
        <v>0</v>
      </c>
      <c r="AF156" s="78">
        <f t="array" ref="AF156">SUM(IF(($CJ$89:$HN$89=AF$89)*($CJ156:$HN156&lt;=$CJ$2:$HN$2-1)*($CJ156:$HN156&gt;0),1))</f>
        <v>0</v>
      </c>
      <c r="AG156" s="78">
        <f t="array" ref="AG156">SUM(IF(($CJ$89:$HN$89=AG$89)*($CJ156:$HN156&lt;=$CJ$2:$HN$2-1)*($CJ156:$HN156&gt;0),1))</f>
        <v>0</v>
      </c>
      <c r="AH156" s="78">
        <f t="array" ref="AH156">SUM(IF(($CJ$89:$HN$89=AH$89)*($CJ156:$HN156&lt;=$CJ$2:$HN$2-1)*($CJ156:$HN156&gt;0),1))</f>
        <v>0</v>
      </c>
      <c r="AI156" s="78">
        <f t="array" ref="AI156">SUM(IF(($CJ$89:$HN$89=AI$89)*($CJ156:$HN156&lt;=$CJ$2:$HN$2-1)*($CJ156:$HN156&gt;0),1))</f>
        <v>0</v>
      </c>
      <c r="AJ156" s="78">
        <f t="array" ref="AJ156">SUM(IF(($CJ$89:$HN$89=AJ$89)*($CJ156:$HN156&lt;=$CJ$2:$HN$2-1)*($CJ156:$HN156&gt;0),1))</f>
        <v>0</v>
      </c>
      <c r="AK156" s="78">
        <f t="array" ref="AK156">SUM(IF(($CJ$89:$HN$89=AK$89)*($CJ156:$HN156&lt;=$CJ$2:$HN$2-1)*($CJ156:$HN156&gt;0),1))</f>
        <v>0</v>
      </c>
      <c r="AL156" s="78">
        <f t="array" ref="AL156">SUM(IF(($CJ$89:$HN$89=AL$89)*($CJ156:$HN156&lt;=$CJ$2:$HN$2-1)*($CJ156:$HN156&gt;0),1))</f>
        <v>0</v>
      </c>
      <c r="AM156" s="78">
        <f t="array" ref="AM156">SUM(IF(($CJ$89:$HN$89=AM$89)*($CJ156:$HN156&lt;=$CJ$2:$HN$2-1)*($CJ156:$HN156&gt;0),1))</f>
        <v>0</v>
      </c>
      <c r="AN156" s="78">
        <f t="array" ref="AN156">SUM(IF(($CJ$89:$HN$89=AN$89)*($CJ156:$HN156&lt;=$CJ$2:$HN$2-1)*($CJ156:$HN156&gt;0),1))</f>
        <v>0</v>
      </c>
      <c r="AO156" s="78">
        <f t="array" ref="AO156">SUM(IF(($CJ$89:$HN$89=AO$89)*($CJ156:$HN156&lt;=$CJ$2:$HN$2-1)*($CJ156:$HN156&gt;0),1))</f>
        <v>0</v>
      </c>
      <c r="AP156" s="78">
        <f t="array" ref="AP156">SUM(IF(($CJ$89:$HN$89=AP$89)*($CJ156:$HN156&lt;=$CJ$2:$HN$2-1)*($CJ156:$HN156&gt;0),1))</f>
        <v>0</v>
      </c>
      <c r="AQ156" s="78">
        <f t="array" ref="AQ156">SUM(IF(($CJ$89:$HN$89=AQ$89)*($CJ156:$HN156&lt;=$CJ$2:$HN$2-1)*($CJ156:$HN156&gt;0),1))</f>
        <v>0</v>
      </c>
      <c r="AR156" s="78">
        <f t="array" ref="AR156">SUM(IF(($CJ$89:$HN$89=AR$89)*($CJ156:$HN156&lt;=$CJ$2:$HN$2-1)*($CJ156:$HN156&gt;0),1))</f>
        <v>0</v>
      </c>
      <c r="AS156" s="78">
        <f t="array" ref="AS156">SUM(IF(($CJ$89:$HN$89=AS$89)*($CJ156:$HN156&lt;=$CJ$2:$HN$2-1)*($CJ156:$HN156&gt;0),1))</f>
        <v>0</v>
      </c>
      <c r="AT156" s="78">
        <f t="array" ref="AT156">SUM(IF(($CJ$89:$HN$89=AT$89)*($CJ156:$HN156&lt;=$CJ$2:$HN$2-1)*($CJ156:$HN156&gt;0),1))</f>
        <v>0</v>
      </c>
      <c r="AU156" s="78">
        <f t="array" ref="AU156">SUM(IF(($CJ$89:$HN$89=AU$89)*($CJ156:$HN156&lt;=$CJ$2:$HN$2-1)*($CJ156:$HN156&gt;0),1))</f>
        <v>0</v>
      </c>
      <c r="AV156" s="78">
        <f t="array" ref="AV156">SUM(IF(($CJ$89:$HN$89=AV$89)*($CJ156:$HN156&lt;=$CJ$2:$HN$2-1)*($CJ156:$HN156&gt;0),1))</f>
        <v>0</v>
      </c>
      <c r="AW156" s="78">
        <f t="array" ref="AW156">SUM(IF(($CJ$89:$HN$89=AW$89)*($CJ156:$HN156&lt;=$CJ$2:$HN$2-1)*($CJ156:$HN156&gt;0),1))</f>
        <v>0</v>
      </c>
      <c r="AX156" s="78">
        <f t="array" ref="AX156">SUM(IF(($CJ$89:$HN$89=AX$89)*($CJ156:$HN156&lt;=$CJ$2:$HN$2-1)*($CJ156:$HN156&gt;0),1))</f>
        <v>0</v>
      </c>
      <c r="AY156" s="78">
        <f t="array" ref="AY156">SUM(IF(($CJ$89:$HN$89=AY$89)*($CJ156:$HN156&lt;=$CJ$2:$HN$2-1)*($CJ156:$HN156&gt;0),1))</f>
        <v>0</v>
      </c>
      <c r="AZ156" s="78">
        <f t="array" ref="AZ156">SUM(IF(($CJ$89:$HN$89=AZ$89)*($CJ156:$HN156&lt;=$CJ$2:$HN$2-1)*($CJ156:$HN156&gt;0),1))</f>
        <v>0</v>
      </c>
      <c r="BA156" s="78">
        <f t="array" ref="BA156">SUM(IF(($CJ$89:$HN$89=BA$89)*($CJ156:$HN156&lt;=$CJ$2:$HN$2-1)*($CJ156:$HN156&gt;0),1))</f>
        <v>0</v>
      </c>
      <c r="BB156" s="78">
        <f t="array" ref="BB156">SUM(IF(($CJ$89:$HN$89=BB$89)*($CJ156:$HN156&lt;=$CJ$2:$HN$2-1)*($CJ156:$HN156&gt;0),1))</f>
        <v>0</v>
      </c>
      <c r="BC156" s="78">
        <f t="array" ref="BC156">SUM(IF(($CJ$89:$HN$89=BC$89)*($CJ156:$HN156&lt;=$CJ$2:$HN$2-1)*($CJ156:$HN156&gt;0),1))</f>
        <v>0</v>
      </c>
      <c r="BD156" s="78">
        <f t="array" ref="BD156">SUM(IF(($CJ$89:$HN$89=BD$89)*($CJ156:$HN156&lt;=$CJ$2:$HN$2-1)*($CJ156:$HN156&gt;0),1))</f>
        <v>0</v>
      </c>
      <c r="BE156" s="78">
        <f t="array" ref="BE156">SUM(IF(($CJ$89:$HN$89=BE$89)*($CJ156:$HN156&lt;=$CJ$2:$HN$2-1)*($CJ156:$HN156&gt;0),1))</f>
        <v>0</v>
      </c>
      <c r="BF156" s="78">
        <f t="shared" si="146"/>
        <v>0</v>
      </c>
      <c r="BG156" s="78">
        <f t="shared" si="146"/>
        <v>0</v>
      </c>
      <c r="BH156" s="78">
        <f t="shared" si="146"/>
        <v>0</v>
      </c>
      <c r="BI156" s="78">
        <f t="shared" si="146"/>
        <v>0</v>
      </c>
      <c r="BJ156" s="78">
        <f t="shared" si="146"/>
        <v>0</v>
      </c>
      <c r="BK156" s="78">
        <f t="shared" si="146"/>
        <v>0</v>
      </c>
      <c r="BL156" s="78">
        <f t="shared" si="146"/>
        <v>0</v>
      </c>
      <c r="BM156" s="78">
        <f t="shared" si="146"/>
        <v>0</v>
      </c>
      <c r="BN156" s="78">
        <f t="shared" si="146"/>
        <v>0</v>
      </c>
      <c r="BO156" s="78">
        <f t="shared" si="146"/>
        <v>0</v>
      </c>
      <c r="BP156" s="78">
        <f t="shared" si="147"/>
        <v>0</v>
      </c>
      <c r="BQ156" s="78">
        <f t="shared" si="147"/>
        <v>0</v>
      </c>
      <c r="BR156" s="78">
        <f t="shared" si="147"/>
        <v>0</v>
      </c>
      <c r="BS156" s="78">
        <f t="shared" si="147"/>
        <v>0</v>
      </c>
      <c r="BT156" s="78">
        <f t="shared" si="147"/>
        <v>0</v>
      </c>
      <c r="BU156" s="78">
        <f t="shared" si="147"/>
        <v>0</v>
      </c>
      <c r="BV156" s="78">
        <f t="shared" si="147"/>
        <v>0</v>
      </c>
      <c r="BW156" s="78">
        <f t="shared" si="147"/>
        <v>0</v>
      </c>
      <c r="BX156" s="78">
        <f t="shared" si="147"/>
        <v>0</v>
      </c>
      <c r="BY156" s="78">
        <f t="shared" si="147"/>
        <v>0</v>
      </c>
      <c r="BZ156" s="78">
        <f t="shared" si="148"/>
        <v>0</v>
      </c>
      <c r="CA156" s="78">
        <f t="shared" si="148"/>
        <v>0</v>
      </c>
      <c r="CB156" s="78">
        <f t="shared" si="148"/>
        <v>0</v>
      </c>
      <c r="CC156" s="78">
        <f t="shared" si="148"/>
        <v>0</v>
      </c>
      <c r="CD156" s="78">
        <f t="shared" si="148"/>
        <v>0</v>
      </c>
      <c r="CE156" s="78">
        <f t="shared" si="148"/>
        <v>0</v>
      </c>
      <c r="CF156" s="78">
        <f t="shared" si="148"/>
        <v>0</v>
      </c>
      <c r="CI156" t="s">
        <v>20</v>
      </c>
      <c r="ER156"/>
      <c r="ES156"/>
      <c r="ET156"/>
    </row>
    <row r="157" spans="1:156" x14ac:dyDescent="0.25">
      <c r="A157" s="2" t="str">
        <f>IF(CI157="","",IF(CI157&lt;&gt;"NF",CH157&amp;CI157+COUNTIF($C$90:$C156,C157),CH157&amp;CI157&amp;COUNTIF($C$90:$C156,C157)))</f>
        <v/>
      </c>
      <c r="B157" s="2" t="e">
        <f t="array" aca="1" ref="B157" ca="1">INDEX(Spielerliste,MATCH(SMALL(COUNTIF(Spielerliste,"&lt;"&amp;Spielerliste),ROWS(CG$90:CG157)),COUNTIF(Spielerliste,"&lt;"&amp;Spielerliste),0))</f>
        <v>#NUM!</v>
      </c>
      <c r="C157" s="2" t="str">
        <f t="shared" si="149"/>
        <v/>
      </c>
      <c r="D157" s="2">
        <f t="array" ref="D157">SUM(($CJ157:$HN157=$CJ$2:$HN$2-1)*($CJ157:$HN157&gt;0))</f>
        <v>0</v>
      </c>
      <c r="E157" s="2">
        <f t="array" ref="E157">SUM(($CJ157:$HN157&lt;$CJ$2:$HN$2-1)*($CJ157:$HN157&gt;0))</f>
        <v>0</v>
      </c>
      <c r="F157" s="2">
        <f t="array" ref="F157">SUM(($CJ157:$HN157=$CJ$2:$HN$2+1)*($CJ157:$HN157&gt;0))</f>
        <v>0</v>
      </c>
      <c r="G157" s="2">
        <f t="array" ref="G157">SUM(($CJ157:$HN157&gt;$CJ$2:$HN$2+1)*($CJ157:$HN157&gt;0))</f>
        <v>0</v>
      </c>
      <c r="H157" s="2">
        <f t="shared" si="151"/>
        <v>0</v>
      </c>
      <c r="I157" s="2">
        <f t="shared" si="152"/>
        <v>0</v>
      </c>
      <c r="J157" s="2">
        <f t="shared" si="145"/>
        <v>0</v>
      </c>
      <c r="K157" s="2">
        <f t="shared" si="145"/>
        <v>0</v>
      </c>
      <c r="L157" s="2">
        <f t="shared" si="145"/>
        <v>0</v>
      </c>
      <c r="M157" s="2">
        <f t="shared" si="145"/>
        <v>0</v>
      </c>
      <c r="N157" s="2">
        <f t="shared" si="145"/>
        <v>0</v>
      </c>
      <c r="O157" s="2" t="str">
        <f>IF(K157&gt;0,($J157/Parameter!$B$1)-($K157/Parameter!$B$2),"")</f>
        <v/>
      </c>
      <c r="P157" s="2" t="str">
        <f>IF(L157&gt;0,($K157/Parameter!$B$2)-($L157/Parameter!$B$3),"")</f>
        <v/>
      </c>
      <c r="Q157" s="2" t="str">
        <f>IF(M157&gt;0,($L157/Parameter!$B$3)-($M157/Parameter!$B$4),"")</f>
        <v/>
      </c>
      <c r="R157" s="2" t="str">
        <f t="array" ref="R157">IF($J157&gt;0,SUM(($CJ157:$HN157&lt;$CJ$2:$HN$2)*($CJ157:$HN157&gt;0)*($CJ$88:$HN$88="Round 1")),"")</f>
        <v/>
      </c>
      <c r="S157" s="2" t="str">
        <f t="array" ref="S157">IF($J157&gt;0,SUM(($CJ157:$HN157&gt;$CJ$2:$HN$2)*($CJ157:$HN157&gt;0)*($CJ$88:$HN$88="Round 1")),"")</f>
        <v/>
      </c>
      <c r="T157" s="2" t="str">
        <f t="array" ref="T157">IF($K157&gt;0,SUM(($CJ157:$HN157&lt;$CJ$2:$HN$2)*($CJ157:$HN157&gt;0)*($CJ$88:$HN$88="Round 2")),"")</f>
        <v/>
      </c>
      <c r="U157" s="2" t="str">
        <f t="array" ref="U157">IF($K157&gt;0,SUM(($CJ157:$HN157&gt;$CJ$2:$HN$2)*($CJ157:$HN157&gt;0)*($CJ$88:$HN$88="Round 2")),"")</f>
        <v/>
      </c>
      <c r="V157" s="2" t="str">
        <f t="array" ref="V157">IF($L157&gt;0,SUM(($CJ157:$HN157&lt;$CJ$2:$HN$2)*($CJ157:$HN157&gt;0)*($CJ$88:$HN$88="Round 3")),"")</f>
        <v/>
      </c>
      <c r="W157" s="2" t="str">
        <f t="array" ref="W157">IF($L157&gt;0,SUM(($CJ157:$HN157&gt;$CJ$2:$HN$2)*($CJ157:$HN157&gt;0)*($CJ$88:$HN$88="Round 3")),"")</f>
        <v/>
      </c>
      <c r="X157" s="2" t="str">
        <f t="array" ref="X157">IF($M157&gt;0,SUM(($CJ157:$HN157&lt;$CJ$2:$HN$2)*($CJ157:$HN157&gt;0)*($CJ$88:$HN$88="Final")),"")</f>
        <v/>
      </c>
      <c r="Y157" s="2" t="str">
        <f t="array" ref="Y157">IF($M157&gt;0,SUM(($CJ157:$HN157&gt;$CJ$2:$HN$2)*($CJ157:$HN157&gt;0)*($CJ$88:$HN$88="Final")),"")</f>
        <v/>
      </c>
      <c r="Z157" s="2">
        <f t="shared" si="153"/>
        <v>32</v>
      </c>
      <c r="AA157" s="2">
        <f>IF(ISNUMBER($CI157)=TRUE,ROUND((2*Parameter!$B$13)-(SUM($J157:$L157)*Parameter!$B$13/Parameter!$B$12), 3),0)</f>
        <v>0</v>
      </c>
      <c r="AB157" s="2" t="str">
        <f>IF(AND(CG157&lt;&gt;"",CI157&lt;&gt;"NF"),INDEX('Skill-O-Meter'!$A:$A,MATCH(CG157,'Skill-O-Meter'!$C:$C,0)),"")</f>
        <v/>
      </c>
      <c r="AC157" s="2" t="str">
        <f t="shared" si="154"/>
        <v/>
      </c>
      <c r="AD157" s="2">
        <f t="shared" si="150"/>
        <v>10000</v>
      </c>
      <c r="AE157" s="78">
        <f t="array" ref="AE157">SUM(IF(($CJ$89:$HN$89=AE$89)*($CJ157:$HN157&lt;=$CJ$2:$HN$2-1)*($CJ157:$HN157&gt;0),1))</f>
        <v>0</v>
      </c>
      <c r="AF157" s="78">
        <f t="array" ref="AF157">SUM(IF(($CJ$89:$HN$89=AF$89)*($CJ157:$HN157&lt;=$CJ$2:$HN$2-1)*($CJ157:$HN157&gt;0),1))</f>
        <v>0</v>
      </c>
      <c r="AG157" s="78">
        <f t="array" ref="AG157">SUM(IF(($CJ$89:$HN$89=AG$89)*($CJ157:$HN157&lt;=$CJ$2:$HN$2-1)*($CJ157:$HN157&gt;0),1))</f>
        <v>0</v>
      </c>
      <c r="AH157" s="78">
        <f t="array" ref="AH157">SUM(IF(($CJ$89:$HN$89=AH$89)*($CJ157:$HN157&lt;=$CJ$2:$HN$2-1)*($CJ157:$HN157&gt;0),1))</f>
        <v>0</v>
      </c>
      <c r="AI157" s="78">
        <f t="array" ref="AI157">SUM(IF(($CJ$89:$HN$89=AI$89)*($CJ157:$HN157&lt;=$CJ$2:$HN$2-1)*($CJ157:$HN157&gt;0),1))</f>
        <v>0</v>
      </c>
      <c r="AJ157" s="78">
        <f t="array" ref="AJ157">SUM(IF(($CJ$89:$HN$89=AJ$89)*($CJ157:$HN157&lt;=$CJ$2:$HN$2-1)*($CJ157:$HN157&gt;0),1))</f>
        <v>0</v>
      </c>
      <c r="AK157" s="78">
        <f t="array" ref="AK157">SUM(IF(($CJ$89:$HN$89=AK$89)*($CJ157:$HN157&lt;=$CJ$2:$HN$2-1)*($CJ157:$HN157&gt;0),1))</f>
        <v>0</v>
      </c>
      <c r="AL157" s="78">
        <f t="array" ref="AL157">SUM(IF(($CJ$89:$HN$89=AL$89)*($CJ157:$HN157&lt;=$CJ$2:$HN$2-1)*($CJ157:$HN157&gt;0),1))</f>
        <v>0</v>
      </c>
      <c r="AM157" s="78">
        <f t="array" ref="AM157">SUM(IF(($CJ$89:$HN$89=AM$89)*($CJ157:$HN157&lt;=$CJ$2:$HN$2-1)*($CJ157:$HN157&gt;0),1))</f>
        <v>0</v>
      </c>
      <c r="AN157" s="78">
        <f t="array" ref="AN157">SUM(IF(($CJ$89:$HN$89=AN$89)*($CJ157:$HN157&lt;=$CJ$2:$HN$2-1)*($CJ157:$HN157&gt;0),1))</f>
        <v>0</v>
      </c>
      <c r="AO157" s="78">
        <f t="array" ref="AO157">SUM(IF(($CJ$89:$HN$89=AO$89)*($CJ157:$HN157&lt;=$CJ$2:$HN$2-1)*($CJ157:$HN157&gt;0),1))</f>
        <v>0</v>
      </c>
      <c r="AP157" s="78">
        <f t="array" ref="AP157">SUM(IF(($CJ$89:$HN$89=AP$89)*($CJ157:$HN157&lt;=$CJ$2:$HN$2-1)*($CJ157:$HN157&gt;0),1))</f>
        <v>0</v>
      </c>
      <c r="AQ157" s="78">
        <f t="array" ref="AQ157">SUM(IF(($CJ$89:$HN$89=AQ$89)*($CJ157:$HN157&lt;=$CJ$2:$HN$2-1)*($CJ157:$HN157&gt;0),1))</f>
        <v>0</v>
      </c>
      <c r="AR157" s="78">
        <f t="array" ref="AR157">SUM(IF(($CJ$89:$HN$89=AR$89)*($CJ157:$HN157&lt;=$CJ$2:$HN$2-1)*($CJ157:$HN157&gt;0),1))</f>
        <v>0</v>
      </c>
      <c r="AS157" s="78">
        <f t="array" ref="AS157">SUM(IF(($CJ$89:$HN$89=AS$89)*($CJ157:$HN157&lt;=$CJ$2:$HN$2-1)*($CJ157:$HN157&gt;0),1))</f>
        <v>0</v>
      </c>
      <c r="AT157" s="78">
        <f t="array" ref="AT157">SUM(IF(($CJ$89:$HN$89=AT$89)*($CJ157:$HN157&lt;=$CJ$2:$HN$2-1)*($CJ157:$HN157&gt;0),1))</f>
        <v>0</v>
      </c>
      <c r="AU157" s="78">
        <f t="array" ref="AU157">SUM(IF(($CJ$89:$HN$89=AU$89)*($CJ157:$HN157&lt;=$CJ$2:$HN$2-1)*($CJ157:$HN157&gt;0),1))</f>
        <v>0</v>
      </c>
      <c r="AV157" s="78">
        <f t="array" ref="AV157">SUM(IF(($CJ$89:$HN$89=AV$89)*($CJ157:$HN157&lt;=$CJ$2:$HN$2-1)*($CJ157:$HN157&gt;0),1))</f>
        <v>0</v>
      </c>
      <c r="AW157" s="78">
        <f t="array" ref="AW157">SUM(IF(($CJ$89:$HN$89=AW$89)*($CJ157:$HN157&lt;=$CJ$2:$HN$2-1)*($CJ157:$HN157&gt;0),1))</f>
        <v>0</v>
      </c>
      <c r="AX157" s="78">
        <f t="array" ref="AX157">SUM(IF(($CJ$89:$HN$89=AX$89)*($CJ157:$HN157&lt;=$CJ$2:$HN$2-1)*($CJ157:$HN157&gt;0),1))</f>
        <v>0</v>
      </c>
      <c r="AY157" s="78">
        <f t="array" ref="AY157">SUM(IF(($CJ$89:$HN$89=AY$89)*($CJ157:$HN157&lt;=$CJ$2:$HN$2-1)*($CJ157:$HN157&gt;0),1))</f>
        <v>0</v>
      </c>
      <c r="AZ157" s="78">
        <f t="array" ref="AZ157">SUM(IF(($CJ$89:$HN$89=AZ$89)*($CJ157:$HN157&lt;=$CJ$2:$HN$2-1)*($CJ157:$HN157&gt;0),1))</f>
        <v>0</v>
      </c>
      <c r="BA157" s="78">
        <f t="array" ref="BA157">SUM(IF(($CJ$89:$HN$89=BA$89)*($CJ157:$HN157&lt;=$CJ$2:$HN$2-1)*($CJ157:$HN157&gt;0),1))</f>
        <v>0</v>
      </c>
      <c r="BB157" s="78">
        <f t="array" ref="BB157">SUM(IF(($CJ$89:$HN$89=BB$89)*($CJ157:$HN157&lt;=$CJ$2:$HN$2-1)*($CJ157:$HN157&gt;0),1))</f>
        <v>0</v>
      </c>
      <c r="BC157" s="78">
        <f t="array" ref="BC157">SUM(IF(($CJ$89:$HN$89=BC$89)*($CJ157:$HN157&lt;=$CJ$2:$HN$2-1)*($CJ157:$HN157&gt;0),1))</f>
        <v>0</v>
      </c>
      <c r="BD157" s="78">
        <f t="array" ref="BD157">SUM(IF(($CJ$89:$HN$89=BD$89)*($CJ157:$HN157&lt;=$CJ$2:$HN$2-1)*($CJ157:$HN157&gt;0),1))</f>
        <v>0</v>
      </c>
      <c r="BE157" s="78">
        <f t="array" ref="BE157">SUM(IF(($CJ$89:$HN$89=BE$89)*($CJ157:$HN157&lt;=$CJ$2:$HN$2-1)*($CJ157:$HN157&gt;0),1))</f>
        <v>0</v>
      </c>
      <c r="BF157" s="78">
        <f t="shared" si="146"/>
        <v>0</v>
      </c>
      <c r="BG157" s="78">
        <f t="shared" si="146"/>
        <v>0</v>
      </c>
      <c r="BH157" s="78">
        <f t="shared" si="146"/>
        <v>0</v>
      </c>
      <c r="BI157" s="78">
        <f t="shared" si="146"/>
        <v>0</v>
      </c>
      <c r="BJ157" s="78">
        <f t="shared" si="146"/>
        <v>0</v>
      </c>
      <c r="BK157" s="78">
        <f t="shared" si="146"/>
        <v>0</v>
      </c>
      <c r="BL157" s="78">
        <f t="shared" si="146"/>
        <v>0</v>
      </c>
      <c r="BM157" s="78">
        <f t="shared" si="146"/>
        <v>0</v>
      </c>
      <c r="BN157" s="78">
        <f t="shared" si="146"/>
        <v>0</v>
      </c>
      <c r="BO157" s="78">
        <f t="shared" si="146"/>
        <v>0</v>
      </c>
      <c r="BP157" s="78">
        <f t="shared" si="147"/>
        <v>0</v>
      </c>
      <c r="BQ157" s="78">
        <f t="shared" si="147"/>
        <v>0</v>
      </c>
      <c r="BR157" s="78">
        <f t="shared" si="147"/>
        <v>0</v>
      </c>
      <c r="BS157" s="78">
        <f t="shared" si="147"/>
        <v>0</v>
      </c>
      <c r="BT157" s="78">
        <f t="shared" si="147"/>
        <v>0</v>
      </c>
      <c r="BU157" s="78">
        <f t="shared" si="147"/>
        <v>0</v>
      </c>
      <c r="BV157" s="78">
        <f t="shared" si="147"/>
        <v>0</v>
      </c>
      <c r="BW157" s="78">
        <f t="shared" si="147"/>
        <v>0</v>
      </c>
      <c r="BX157" s="78">
        <f t="shared" si="147"/>
        <v>0</v>
      </c>
      <c r="BY157" s="78">
        <f t="shared" si="147"/>
        <v>0</v>
      </c>
      <c r="BZ157" s="78">
        <f t="shared" si="148"/>
        <v>0</v>
      </c>
      <c r="CA157" s="78">
        <f t="shared" si="148"/>
        <v>0</v>
      </c>
      <c r="CB157" s="78">
        <f t="shared" si="148"/>
        <v>0</v>
      </c>
      <c r="CC157" s="78">
        <f t="shared" si="148"/>
        <v>0</v>
      </c>
      <c r="CD157" s="78">
        <f t="shared" si="148"/>
        <v>0</v>
      </c>
      <c r="CE157" s="78">
        <f t="shared" si="148"/>
        <v>0</v>
      </c>
      <c r="CF157" s="78">
        <f t="shared" si="148"/>
        <v>0</v>
      </c>
      <c r="CI157" t="s">
        <v>20</v>
      </c>
      <c r="ER157"/>
      <c r="ES157"/>
      <c r="ET157"/>
    </row>
    <row r="158" spans="1:156" x14ac:dyDescent="0.25">
      <c r="A158" s="2" t="str">
        <f>IF(CI158="","",IF(CI158&lt;&gt;"NF",CH158&amp;CI158+COUNTIF($C$90:$C157,C158),CH158&amp;CI158&amp;COUNTIF($C$90:$C157,C158)))</f>
        <v/>
      </c>
      <c r="B158" s="2" t="e">
        <f t="array" aca="1" ref="B158" ca="1">INDEX(Spielerliste,MATCH(SMALL(COUNTIF(Spielerliste,"&lt;"&amp;Spielerliste),ROWS(CG$90:CG158)),COUNTIF(Spielerliste,"&lt;"&amp;Spielerliste),0))</f>
        <v>#NUM!</v>
      </c>
      <c r="C158" s="2" t="str">
        <f t="shared" si="149"/>
        <v/>
      </c>
      <c r="D158" s="2">
        <f t="array" ref="D158">SUM(($CJ158:$HN158=$CJ$2:$HN$2-1)*($CJ158:$HN158&gt;0))</f>
        <v>0</v>
      </c>
      <c r="E158" s="2">
        <f t="array" ref="E158">SUM(($CJ158:$HN158&lt;$CJ$2:$HN$2-1)*($CJ158:$HN158&gt;0))</f>
        <v>0</v>
      </c>
      <c r="F158" s="2">
        <f t="array" ref="F158">SUM(($CJ158:$HN158=$CJ$2:$HN$2+1)*($CJ158:$HN158&gt;0))</f>
        <v>0</v>
      </c>
      <c r="G158" s="2">
        <f t="array" ref="G158">SUM(($CJ158:$HN158&gt;$CJ$2:$HN$2+1)*($CJ158:$HN158&gt;0))</f>
        <v>0</v>
      </c>
      <c r="H158" s="2">
        <f t="shared" si="151"/>
        <v>0</v>
      </c>
      <c r="I158" s="2">
        <f t="shared" si="152"/>
        <v>0</v>
      </c>
      <c r="J158" s="2">
        <f t="shared" si="145"/>
        <v>0</v>
      </c>
      <c r="K158" s="2">
        <f t="shared" si="145"/>
        <v>0</v>
      </c>
      <c r="L158" s="2">
        <f t="shared" si="145"/>
        <v>0</v>
      </c>
      <c r="M158" s="2">
        <f t="shared" si="145"/>
        <v>0</v>
      </c>
      <c r="N158" s="2">
        <f t="shared" si="145"/>
        <v>0</v>
      </c>
      <c r="O158" s="2" t="str">
        <f>IF(K158&gt;0,($J158/Parameter!$B$1)-($K158/Parameter!$B$2),"")</f>
        <v/>
      </c>
      <c r="P158" s="2" t="str">
        <f>IF(L158&gt;0,($K158/Parameter!$B$2)-($L158/Parameter!$B$3),"")</f>
        <v/>
      </c>
      <c r="Q158" s="2" t="str">
        <f>IF(M158&gt;0,($L158/Parameter!$B$3)-($M158/Parameter!$B$4),"")</f>
        <v/>
      </c>
      <c r="R158" s="2" t="str">
        <f t="array" ref="R158">IF($J158&gt;0,SUM(($CJ158:$HN158&lt;$CJ$2:$HN$2)*($CJ158:$HN158&gt;0)*($CJ$88:$HN$88="Round 1")),"")</f>
        <v/>
      </c>
      <c r="S158" s="2" t="str">
        <f t="array" ref="S158">IF($J158&gt;0,SUM(($CJ158:$HN158&gt;$CJ$2:$HN$2)*($CJ158:$HN158&gt;0)*($CJ$88:$HN$88="Round 1")),"")</f>
        <v/>
      </c>
      <c r="T158" s="2" t="str">
        <f t="array" ref="T158">IF($K158&gt;0,SUM(($CJ158:$HN158&lt;$CJ$2:$HN$2)*($CJ158:$HN158&gt;0)*($CJ$88:$HN$88="Round 2")),"")</f>
        <v/>
      </c>
      <c r="U158" s="2" t="str">
        <f t="array" ref="U158">IF($K158&gt;0,SUM(($CJ158:$HN158&gt;$CJ$2:$HN$2)*($CJ158:$HN158&gt;0)*($CJ$88:$HN$88="Round 2")),"")</f>
        <v/>
      </c>
      <c r="V158" s="2" t="str">
        <f t="array" ref="V158">IF($L158&gt;0,SUM(($CJ158:$HN158&lt;$CJ$2:$HN$2)*($CJ158:$HN158&gt;0)*($CJ$88:$HN$88="Round 3")),"")</f>
        <v/>
      </c>
      <c r="W158" s="2" t="str">
        <f t="array" ref="W158">IF($L158&gt;0,SUM(($CJ158:$HN158&gt;$CJ$2:$HN$2)*($CJ158:$HN158&gt;0)*($CJ$88:$HN$88="Round 3")),"")</f>
        <v/>
      </c>
      <c r="X158" s="2" t="str">
        <f t="array" ref="X158">IF($M158&gt;0,SUM(($CJ158:$HN158&lt;$CJ$2:$HN$2)*($CJ158:$HN158&gt;0)*($CJ$88:$HN$88="Final")),"")</f>
        <v/>
      </c>
      <c r="Y158" s="2" t="str">
        <f t="array" ref="Y158">IF($M158&gt;0,SUM(($CJ158:$HN158&gt;$CJ$2:$HN$2)*($CJ158:$HN158&gt;0)*($CJ$88:$HN$88="Final")),"")</f>
        <v/>
      </c>
      <c r="Z158" s="2">
        <f t="shared" si="153"/>
        <v>32</v>
      </c>
      <c r="AA158" s="2">
        <f>IF(ISNUMBER($CI158)=TRUE,ROUND((2*Parameter!$B$13)-(SUM($J158:$L158)*Parameter!$B$13/Parameter!$B$12), 3),0)</f>
        <v>0</v>
      </c>
      <c r="AB158" s="2" t="str">
        <f>IF(AND(CG158&lt;&gt;"",CI158&lt;&gt;"NF"),INDEX('Skill-O-Meter'!$A:$A,MATCH(CG158,'Skill-O-Meter'!$C:$C,0)),"")</f>
        <v/>
      </c>
      <c r="AC158" s="2" t="str">
        <f t="shared" si="154"/>
        <v/>
      </c>
      <c r="AD158" s="2">
        <f t="shared" si="150"/>
        <v>10000</v>
      </c>
      <c r="AE158" s="78">
        <f t="array" ref="AE158">SUM(IF(($CJ$89:$HN$89=AE$89)*($CJ158:$HN158&lt;=$CJ$2:$HN$2-1)*($CJ158:$HN158&gt;0),1))</f>
        <v>0</v>
      </c>
      <c r="AF158" s="78">
        <f t="array" ref="AF158">SUM(IF(($CJ$89:$HN$89=AF$89)*($CJ158:$HN158&lt;=$CJ$2:$HN$2-1)*($CJ158:$HN158&gt;0),1))</f>
        <v>0</v>
      </c>
      <c r="AG158" s="78">
        <f t="array" ref="AG158">SUM(IF(($CJ$89:$HN$89=AG$89)*($CJ158:$HN158&lt;=$CJ$2:$HN$2-1)*($CJ158:$HN158&gt;0),1))</f>
        <v>0</v>
      </c>
      <c r="AH158" s="78">
        <f t="array" ref="AH158">SUM(IF(($CJ$89:$HN$89=AH$89)*($CJ158:$HN158&lt;=$CJ$2:$HN$2-1)*($CJ158:$HN158&gt;0),1))</f>
        <v>0</v>
      </c>
      <c r="AI158" s="78">
        <f t="array" ref="AI158">SUM(IF(($CJ$89:$HN$89=AI$89)*($CJ158:$HN158&lt;=$CJ$2:$HN$2-1)*($CJ158:$HN158&gt;0),1))</f>
        <v>0</v>
      </c>
      <c r="AJ158" s="78">
        <f t="array" ref="AJ158">SUM(IF(($CJ$89:$HN$89=AJ$89)*($CJ158:$HN158&lt;=$CJ$2:$HN$2-1)*($CJ158:$HN158&gt;0),1))</f>
        <v>0</v>
      </c>
      <c r="AK158" s="78">
        <f t="array" ref="AK158">SUM(IF(($CJ$89:$HN$89=AK$89)*($CJ158:$HN158&lt;=$CJ$2:$HN$2-1)*($CJ158:$HN158&gt;0),1))</f>
        <v>0</v>
      </c>
      <c r="AL158" s="78">
        <f t="array" ref="AL158">SUM(IF(($CJ$89:$HN$89=AL$89)*($CJ158:$HN158&lt;=$CJ$2:$HN$2-1)*($CJ158:$HN158&gt;0),1))</f>
        <v>0</v>
      </c>
      <c r="AM158" s="78">
        <f t="array" ref="AM158">SUM(IF(($CJ$89:$HN$89=AM$89)*($CJ158:$HN158&lt;=$CJ$2:$HN$2-1)*($CJ158:$HN158&gt;0),1))</f>
        <v>0</v>
      </c>
      <c r="AN158" s="78">
        <f t="array" ref="AN158">SUM(IF(($CJ$89:$HN$89=AN$89)*($CJ158:$HN158&lt;=$CJ$2:$HN$2-1)*($CJ158:$HN158&gt;0),1))</f>
        <v>0</v>
      </c>
      <c r="AO158" s="78">
        <f t="array" ref="AO158">SUM(IF(($CJ$89:$HN$89=AO$89)*($CJ158:$HN158&lt;=$CJ$2:$HN$2-1)*($CJ158:$HN158&gt;0),1))</f>
        <v>0</v>
      </c>
      <c r="AP158" s="78">
        <f t="array" ref="AP158">SUM(IF(($CJ$89:$HN$89=AP$89)*($CJ158:$HN158&lt;=$CJ$2:$HN$2-1)*($CJ158:$HN158&gt;0),1))</f>
        <v>0</v>
      </c>
      <c r="AQ158" s="78">
        <f t="array" ref="AQ158">SUM(IF(($CJ$89:$HN$89=AQ$89)*($CJ158:$HN158&lt;=$CJ$2:$HN$2-1)*($CJ158:$HN158&gt;0),1))</f>
        <v>0</v>
      </c>
      <c r="AR158" s="78">
        <f t="array" ref="AR158">SUM(IF(($CJ$89:$HN$89=AR$89)*($CJ158:$HN158&lt;=$CJ$2:$HN$2-1)*($CJ158:$HN158&gt;0),1))</f>
        <v>0</v>
      </c>
      <c r="AS158" s="78">
        <f t="array" ref="AS158">SUM(IF(($CJ$89:$HN$89=AS$89)*($CJ158:$HN158&lt;=$CJ$2:$HN$2-1)*($CJ158:$HN158&gt;0),1))</f>
        <v>0</v>
      </c>
      <c r="AT158" s="78">
        <f t="array" ref="AT158">SUM(IF(($CJ$89:$HN$89=AT$89)*($CJ158:$HN158&lt;=$CJ$2:$HN$2-1)*($CJ158:$HN158&gt;0),1))</f>
        <v>0</v>
      </c>
      <c r="AU158" s="78">
        <f t="array" ref="AU158">SUM(IF(($CJ$89:$HN$89=AU$89)*($CJ158:$HN158&lt;=$CJ$2:$HN$2-1)*($CJ158:$HN158&gt;0),1))</f>
        <v>0</v>
      </c>
      <c r="AV158" s="78">
        <f t="array" ref="AV158">SUM(IF(($CJ$89:$HN$89=AV$89)*($CJ158:$HN158&lt;=$CJ$2:$HN$2-1)*($CJ158:$HN158&gt;0),1))</f>
        <v>0</v>
      </c>
      <c r="AW158" s="78">
        <f t="array" ref="AW158">SUM(IF(($CJ$89:$HN$89=AW$89)*($CJ158:$HN158&lt;=$CJ$2:$HN$2-1)*($CJ158:$HN158&gt;0),1))</f>
        <v>0</v>
      </c>
      <c r="AX158" s="78">
        <f t="array" ref="AX158">SUM(IF(($CJ$89:$HN$89=AX$89)*($CJ158:$HN158&lt;=$CJ$2:$HN$2-1)*($CJ158:$HN158&gt;0),1))</f>
        <v>0</v>
      </c>
      <c r="AY158" s="78">
        <f t="array" ref="AY158">SUM(IF(($CJ$89:$HN$89=AY$89)*($CJ158:$HN158&lt;=$CJ$2:$HN$2-1)*($CJ158:$HN158&gt;0),1))</f>
        <v>0</v>
      </c>
      <c r="AZ158" s="78">
        <f t="array" ref="AZ158">SUM(IF(($CJ$89:$HN$89=AZ$89)*($CJ158:$HN158&lt;=$CJ$2:$HN$2-1)*($CJ158:$HN158&gt;0),1))</f>
        <v>0</v>
      </c>
      <c r="BA158" s="78">
        <f t="array" ref="BA158">SUM(IF(($CJ$89:$HN$89=BA$89)*($CJ158:$HN158&lt;=$CJ$2:$HN$2-1)*($CJ158:$HN158&gt;0),1))</f>
        <v>0</v>
      </c>
      <c r="BB158" s="78">
        <f t="array" ref="BB158">SUM(IF(($CJ$89:$HN$89=BB$89)*($CJ158:$HN158&lt;=$CJ$2:$HN$2-1)*($CJ158:$HN158&gt;0),1))</f>
        <v>0</v>
      </c>
      <c r="BC158" s="78">
        <f t="array" ref="BC158">SUM(IF(($CJ$89:$HN$89=BC$89)*($CJ158:$HN158&lt;=$CJ$2:$HN$2-1)*($CJ158:$HN158&gt;0),1))</f>
        <v>0</v>
      </c>
      <c r="BD158" s="78">
        <f t="array" ref="BD158">SUM(IF(($CJ$89:$HN$89=BD$89)*($CJ158:$HN158&lt;=$CJ$2:$HN$2-1)*($CJ158:$HN158&gt;0),1))</f>
        <v>0</v>
      </c>
      <c r="BE158" s="78">
        <f t="array" ref="BE158">SUM(IF(($CJ$89:$HN$89=BE$89)*($CJ158:$HN158&lt;=$CJ$2:$HN$2-1)*($CJ158:$HN158&gt;0),1))</f>
        <v>0</v>
      </c>
      <c r="BF158" s="78">
        <f t="shared" si="146"/>
        <v>0</v>
      </c>
      <c r="BG158" s="78">
        <f t="shared" si="146"/>
        <v>0</v>
      </c>
      <c r="BH158" s="78">
        <f t="shared" si="146"/>
        <v>0</v>
      </c>
      <c r="BI158" s="78">
        <f t="shared" si="146"/>
        <v>0</v>
      </c>
      <c r="BJ158" s="78">
        <f t="shared" si="146"/>
        <v>0</v>
      </c>
      <c r="BK158" s="78">
        <f t="shared" si="146"/>
        <v>0</v>
      </c>
      <c r="BL158" s="78">
        <f t="shared" si="146"/>
        <v>0</v>
      </c>
      <c r="BM158" s="78">
        <f t="shared" si="146"/>
        <v>0</v>
      </c>
      <c r="BN158" s="78">
        <f t="shared" si="146"/>
        <v>0</v>
      </c>
      <c r="BO158" s="78">
        <f t="shared" si="146"/>
        <v>0</v>
      </c>
      <c r="BP158" s="78">
        <f t="shared" si="147"/>
        <v>0</v>
      </c>
      <c r="BQ158" s="78">
        <f t="shared" si="147"/>
        <v>0</v>
      </c>
      <c r="BR158" s="78">
        <f t="shared" si="147"/>
        <v>0</v>
      </c>
      <c r="BS158" s="78">
        <f t="shared" si="147"/>
        <v>0</v>
      </c>
      <c r="BT158" s="78">
        <f t="shared" si="147"/>
        <v>0</v>
      </c>
      <c r="BU158" s="78">
        <f t="shared" si="147"/>
        <v>0</v>
      </c>
      <c r="BV158" s="78">
        <f t="shared" si="147"/>
        <v>0</v>
      </c>
      <c r="BW158" s="78">
        <f t="shared" si="147"/>
        <v>0</v>
      </c>
      <c r="BX158" s="78">
        <f t="shared" si="147"/>
        <v>0</v>
      </c>
      <c r="BY158" s="78">
        <f t="shared" si="147"/>
        <v>0</v>
      </c>
      <c r="BZ158" s="78">
        <f t="shared" si="148"/>
        <v>0</v>
      </c>
      <c r="CA158" s="78">
        <f t="shared" si="148"/>
        <v>0</v>
      </c>
      <c r="CB158" s="78">
        <f t="shared" si="148"/>
        <v>0</v>
      </c>
      <c r="CC158" s="78">
        <f t="shared" si="148"/>
        <v>0</v>
      </c>
      <c r="CD158" s="78">
        <f t="shared" si="148"/>
        <v>0</v>
      </c>
      <c r="CE158" s="78">
        <f t="shared" si="148"/>
        <v>0</v>
      </c>
      <c r="CF158" s="78">
        <f t="shared" si="148"/>
        <v>0</v>
      </c>
      <c r="CI158" t="s">
        <v>20</v>
      </c>
    </row>
    <row r="159" spans="1:156" x14ac:dyDescent="0.25">
      <c r="A159" s="2" t="str">
        <f>IF(CI159="","",IF(CI159&lt;&gt;"NF",CH159&amp;CI159+COUNTIF($C$90:$C158,C159),CH159&amp;CI159&amp;COUNTIF($C$90:$C158,C159)))</f>
        <v/>
      </c>
      <c r="B159" s="2" t="e">
        <f t="array" aca="1" ref="B159" ca="1">INDEX(Spielerliste,MATCH(SMALL(COUNTIF(Spielerliste,"&lt;"&amp;Spielerliste),ROWS(CG$90:CG159)),COUNTIF(Spielerliste,"&lt;"&amp;Spielerliste),0))</f>
        <v>#NUM!</v>
      </c>
      <c r="C159" s="2" t="str">
        <f t="shared" si="149"/>
        <v/>
      </c>
      <c r="D159" s="2">
        <f t="array" ref="D159">SUM(($CJ159:$HN159=$CJ$2:$HN$2-1)*($CJ159:$HN159&gt;0))</f>
        <v>0</v>
      </c>
      <c r="E159" s="2">
        <f t="array" ref="E159">SUM(($CJ159:$HN159&lt;$CJ$2:$HN$2-1)*($CJ159:$HN159&gt;0))</f>
        <v>0</v>
      </c>
      <c r="F159" s="2">
        <f t="array" ref="F159">SUM(($CJ159:$HN159=$CJ$2:$HN$2+1)*($CJ159:$HN159&gt;0))</f>
        <v>0</v>
      </c>
      <c r="G159" s="2">
        <f t="array" ref="G159">SUM(($CJ159:$HN159&gt;$CJ$2:$HN$2+1)*($CJ159:$HN159&gt;0))</f>
        <v>0</v>
      </c>
      <c r="H159" s="2">
        <f t="shared" si="151"/>
        <v>0</v>
      </c>
      <c r="I159" s="2">
        <f t="shared" si="152"/>
        <v>0</v>
      </c>
      <c r="J159" s="2">
        <f t="shared" si="145"/>
        <v>0</v>
      </c>
      <c r="K159" s="2">
        <f t="shared" si="145"/>
        <v>0</v>
      </c>
      <c r="L159" s="2">
        <f t="shared" si="145"/>
        <v>0</v>
      </c>
      <c r="M159" s="2">
        <f t="shared" si="145"/>
        <v>0</v>
      </c>
      <c r="N159" s="2">
        <f t="shared" si="145"/>
        <v>0</v>
      </c>
      <c r="O159" s="2" t="str">
        <f>IF(K159&gt;0,($J159/Parameter!$B$1)-($K159/Parameter!$B$2),"")</f>
        <v/>
      </c>
      <c r="P159" s="2" t="str">
        <f>IF(L159&gt;0,($K159/Parameter!$B$2)-($L159/Parameter!$B$3),"")</f>
        <v/>
      </c>
      <c r="Q159" s="2" t="str">
        <f>IF(M159&gt;0,($L159/Parameter!$B$3)-($M159/Parameter!$B$4),"")</f>
        <v/>
      </c>
      <c r="R159" s="2" t="str">
        <f t="array" ref="R159">IF($J159&gt;0,SUM(($CJ159:$HN159&lt;$CJ$2:$HN$2)*($CJ159:$HN159&gt;0)*($CJ$88:$HN$88="Round 1")),"")</f>
        <v/>
      </c>
      <c r="S159" s="2" t="str">
        <f t="array" ref="S159">IF($J159&gt;0,SUM(($CJ159:$HN159&gt;$CJ$2:$HN$2)*($CJ159:$HN159&gt;0)*($CJ$88:$HN$88="Round 1")),"")</f>
        <v/>
      </c>
      <c r="T159" s="2" t="str">
        <f t="array" ref="T159">IF($K159&gt;0,SUM(($CJ159:$HN159&lt;$CJ$2:$HN$2)*($CJ159:$HN159&gt;0)*($CJ$88:$HN$88="Round 2")),"")</f>
        <v/>
      </c>
      <c r="U159" s="2" t="str">
        <f t="array" ref="U159">IF($K159&gt;0,SUM(($CJ159:$HN159&gt;$CJ$2:$HN$2)*($CJ159:$HN159&gt;0)*($CJ$88:$HN$88="Round 2")),"")</f>
        <v/>
      </c>
      <c r="V159" s="2" t="str">
        <f t="array" ref="V159">IF($L159&gt;0,SUM(($CJ159:$HN159&lt;$CJ$2:$HN$2)*($CJ159:$HN159&gt;0)*($CJ$88:$HN$88="Round 3")),"")</f>
        <v/>
      </c>
      <c r="W159" s="2" t="str">
        <f t="array" ref="W159">IF($L159&gt;0,SUM(($CJ159:$HN159&gt;$CJ$2:$HN$2)*($CJ159:$HN159&gt;0)*($CJ$88:$HN$88="Round 3")),"")</f>
        <v/>
      </c>
      <c r="X159" s="2" t="str">
        <f t="array" ref="X159">IF($M159&gt;0,SUM(($CJ159:$HN159&lt;$CJ$2:$HN$2)*($CJ159:$HN159&gt;0)*($CJ$88:$HN$88="Final")),"")</f>
        <v/>
      </c>
      <c r="Y159" s="2" t="str">
        <f t="array" ref="Y159">IF($M159&gt;0,SUM(($CJ159:$HN159&gt;$CJ$2:$HN$2)*($CJ159:$HN159&gt;0)*($CJ$88:$HN$88="Final")),"")</f>
        <v/>
      </c>
      <c r="Z159" s="2">
        <f t="shared" si="153"/>
        <v>32</v>
      </c>
      <c r="AA159" s="2">
        <f>IF(ISNUMBER($CI159)=TRUE,ROUND((2*Parameter!$B$13)-(SUM($J159:$L159)*Parameter!$B$13/Parameter!$B$12), 3),0)</f>
        <v>0</v>
      </c>
      <c r="AB159" s="2" t="str">
        <f>IF(AND(CG159&lt;&gt;"",CI159&lt;&gt;"NF"),INDEX('Skill-O-Meter'!$A:$A,MATCH(CG159,'Skill-O-Meter'!$C:$C,0)),"")</f>
        <v/>
      </c>
      <c r="AC159" s="2" t="str">
        <f t="shared" si="154"/>
        <v/>
      </c>
      <c r="AD159" s="2">
        <f t="shared" si="150"/>
        <v>10000</v>
      </c>
      <c r="AE159" s="78">
        <f t="array" ref="AE159">SUM(IF(($CJ$89:$HN$89=AE$89)*($CJ159:$HN159&lt;=$CJ$2:$HN$2-1)*($CJ159:$HN159&gt;0),1))</f>
        <v>0</v>
      </c>
      <c r="AF159" s="78">
        <f t="array" ref="AF159">SUM(IF(($CJ$89:$HN$89=AF$89)*($CJ159:$HN159&lt;=$CJ$2:$HN$2-1)*($CJ159:$HN159&gt;0),1))</f>
        <v>0</v>
      </c>
      <c r="AG159" s="78">
        <f t="array" ref="AG159">SUM(IF(($CJ$89:$HN$89=AG$89)*($CJ159:$HN159&lt;=$CJ$2:$HN$2-1)*($CJ159:$HN159&gt;0),1))</f>
        <v>0</v>
      </c>
      <c r="AH159" s="78">
        <f t="array" ref="AH159">SUM(IF(($CJ$89:$HN$89=AH$89)*($CJ159:$HN159&lt;=$CJ$2:$HN$2-1)*($CJ159:$HN159&gt;0),1))</f>
        <v>0</v>
      </c>
      <c r="AI159" s="78">
        <f t="array" ref="AI159">SUM(IF(($CJ$89:$HN$89=AI$89)*($CJ159:$HN159&lt;=$CJ$2:$HN$2-1)*($CJ159:$HN159&gt;0),1))</f>
        <v>0</v>
      </c>
      <c r="AJ159" s="78">
        <f t="array" ref="AJ159">SUM(IF(($CJ$89:$HN$89=AJ$89)*($CJ159:$HN159&lt;=$CJ$2:$HN$2-1)*($CJ159:$HN159&gt;0),1))</f>
        <v>0</v>
      </c>
      <c r="AK159" s="78">
        <f t="array" ref="AK159">SUM(IF(($CJ$89:$HN$89=AK$89)*($CJ159:$HN159&lt;=$CJ$2:$HN$2-1)*($CJ159:$HN159&gt;0),1))</f>
        <v>0</v>
      </c>
      <c r="AL159" s="78">
        <f t="array" ref="AL159">SUM(IF(($CJ$89:$HN$89=AL$89)*($CJ159:$HN159&lt;=$CJ$2:$HN$2-1)*($CJ159:$HN159&gt;0),1))</f>
        <v>0</v>
      </c>
      <c r="AM159" s="78">
        <f t="array" ref="AM159">SUM(IF(($CJ$89:$HN$89=AM$89)*($CJ159:$HN159&lt;=$CJ$2:$HN$2-1)*($CJ159:$HN159&gt;0),1))</f>
        <v>0</v>
      </c>
      <c r="AN159" s="78">
        <f t="array" ref="AN159">SUM(IF(($CJ$89:$HN$89=AN$89)*($CJ159:$HN159&lt;=$CJ$2:$HN$2-1)*($CJ159:$HN159&gt;0),1))</f>
        <v>0</v>
      </c>
      <c r="AO159" s="78">
        <f t="array" ref="AO159">SUM(IF(($CJ$89:$HN$89=AO$89)*($CJ159:$HN159&lt;=$CJ$2:$HN$2-1)*($CJ159:$HN159&gt;0),1))</f>
        <v>0</v>
      </c>
      <c r="AP159" s="78">
        <f t="array" ref="AP159">SUM(IF(($CJ$89:$HN$89=AP$89)*($CJ159:$HN159&lt;=$CJ$2:$HN$2-1)*($CJ159:$HN159&gt;0),1))</f>
        <v>0</v>
      </c>
      <c r="AQ159" s="78">
        <f t="array" ref="AQ159">SUM(IF(($CJ$89:$HN$89=AQ$89)*($CJ159:$HN159&lt;=$CJ$2:$HN$2-1)*($CJ159:$HN159&gt;0),1))</f>
        <v>0</v>
      </c>
      <c r="AR159" s="78">
        <f t="array" ref="AR159">SUM(IF(($CJ$89:$HN$89=AR$89)*($CJ159:$HN159&lt;=$CJ$2:$HN$2-1)*($CJ159:$HN159&gt;0),1))</f>
        <v>0</v>
      </c>
      <c r="AS159" s="78">
        <f t="array" ref="AS159">SUM(IF(($CJ$89:$HN$89=AS$89)*($CJ159:$HN159&lt;=$CJ$2:$HN$2-1)*($CJ159:$HN159&gt;0),1))</f>
        <v>0</v>
      </c>
      <c r="AT159" s="78">
        <f t="array" ref="AT159">SUM(IF(($CJ$89:$HN$89=AT$89)*($CJ159:$HN159&lt;=$CJ$2:$HN$2-1)*($CJ159:$HN159&gt;0),1))</f>
        <v>0</v>
      </c>
      <c r="AU159" s="78">
        <f t="array" ref="AU159">SUM(IF(($CJ$89:$HN$89=AU$89)*($CJ159:$HN159&lt;=$CJ$2:$HN$2-1)*($CJ159:$HN159&gt;0),1))</f>
        <v>0</v>
      </c>
      <c r="AV159" s="78">
        <f t="array" ref="AV159">SUM(IF(($CJ$89:$HN$89=AV$89)*($CJ159:$HN159&lt;=$CJ$2:$HN$2-1)*($CJ159:$HN159&gt;0),1))</f>
        <v>0</v>
      </c>
      <c r="AW159" s="78">
        <f t="array" ref="AW159">SUM(IF(($CJ$89:$HN$89=AW$89)*($CJ159:$HN159&lt;=$CJ$2:$HN$2-1)*($CJ159:$HN159&gt;0),1))</f>
        <v>0</v>
      </c>
      <c r="AX159" s="78">
        <f t="array" ref="AX159">SUM(IF(($CJ$89:$HN$89=AX$89)*($CJ159:$HN159&lt;=$CJ$2:$HN$2-1)*($CJ159:$HN159&gt;0),1))</f>
        <v>0</v>
      </c>
      <c r="AY159" s="78">
        <f t="array" ref="AY159">SUM(IF(($CJ$89:$HN$89=AY$89)*($CJ159:$HN159&lt;=$CJ$2:$HN$2-1)*($CJ159:$HN159&gt;0),1))</f>
        <v>0</v>
      </c>
      <c r="AZ159" s="78">
        <f t="array" ref="AZ159">SUM(IF(($CJ$89:$HN$89=AZ$89)*($CJ159:$HN159&lt;=$CJ$2:$HN$2-1)*($CJ159:$HN159&gt;0),1))</f>
        <v>0</v>
      </c>
      <c r="BA159" s="78">
        <f t="array" ref="BA159">SUM(IF(($CJ$89:$HN$89=BA$89)*($CJ159:$HN159&lt;=$CJ$2:$HN$2-1)*($CJ159:$HN159&gt;0),1))</f>
        <v>0</v>
      </c>
      <c r="BB159" s="78">
        <f t="array" ref="BB159">SUM(IF(($CJ$89:$HN$89=BB$89)*($CJ159:$HN159&lt;=$CJ$2:$HN$2-1)*($CJ159:$HN159&gt;0),1))</f>
        <v>0</v>
      </c>
      <c r="BC159" s="78">
        <f t="array" ref="BC159">SUM(IF(($CJ$89:$HN$89=BC$89)*($CJ159:$HN159&lt;=$CJ$2:$HN$2-1)*($CJ159:$HN159&gt;0),1))</f>
        <v>0</v>
      </c>
      <c r="BD159" s="78">
        <f t="array" ref="BD159">SUM(IF(($CJ$89:$HN$89=BD$89)*($CJ159:$HN159&lt;=$CJ$2:$HN$2-1)*($CJ159:$HN159&gt;0),1))</f>
        <v>0</v>
      </c>
      <c r="BE159" s="78">
        <f t="array" ref="BE159">SUM(IF(($CJ$89:$HN$89=BE$89)*($CJ159:$HN159&lt;=$CJ$2:$HN$2-1)*($CJ159:$HN159&gt;0),1))</f>
        <v>0</v>
      </c>
      <c r="BF159" s="78">
        <f t="shared" si="146"/>
        <v>0</v>
      </c>
      <c r="BG159" s="78">
        <f t="shared" si="146"/>
        <v>0</v>
      </c>
      <c r="BH159" s="78">
        <f t="shared" si="146"/>
        <v>0</v>
      </c>
      <c r="BI159" s="78">
        <f t="shared" si="146"/>
        <v>0</v>
      </c>
      <c r="BJ159" s="78">
        <f t="shared" si="146"/>
        <v>0</v>
      </c>
      <c r="BK159" s="78">
        <f t="shared" si="146"/>
        <v>0</v>
      </c>
      <c r="BL159" s="78">
        <f t="shared" si="146"/>
        <v>0</v>
      </c>
      <c r="BM159" s="78">
        <f t="shared" si="146"/>
        <v>0</v>
      </c>
      <c r="BN159" s="78">
        <f t="shared" si="146"/>
        <v>0</v>
      </c>
      <c r="BO159" s="78">
        <f t="shared" si="146"/>
        <v>0</v>
      </c>
      <c r="BP159" s="78">
        <f t="shared" si="147"/>
        <v>0</v>
      </c>
      <c r="BQ159" s="78">
        <f t="shared" si="147"/>
        <v>0</v>
      </c>
      <c r="BR159" s="78">
        <f t="shared" si="147"/>
        <v>0</v>
      </c>
      <c r="BS159" s="78">
        <f t="shared" si="147"/>
        <v>0</v>
      </c>
      <c r="BT159" s="78">
        <f t="shared" si="147"/>
        <v>0</v>
      </c>
      <c r="BU159" s="78">
        <f t="shared" si="147"/>
        <v>0</v>
      </c>
      <c r="BV159" s="78">
        <f t="shared" si="147"/>
        <v>0</v>
      </c>
      <c r="BW159" s="78">
        <f t="shared" si="147"/>
        <v>0</v>
      </c>
      <c r="BX159" s="78">
        <f t="shared" si="147"/>
        <v>0</v>
      </c>
      <c r="BY159" s="78">
        <f t="shared" si="147"/>
        <v>0</v>
      </c>
      <c r="BZ159" s="78">
        <f t="shared" si="148"/>
        <v>0</v>
      </c>
      <c r="CA159" s="78">
        <f t="shared" si="148"/>
        <v>0</v>
      </c>
      <c r="CB159" s="78">
        <f t="shared" si="148"/>
        <v>0</v>
      </c>
      <c r="CC159" s="78">
        <f t="shared" si="148"/>
        <v>0</v>
      </c>
      <c r="CD159" s="78">
        <f t="shared" si="148"/>
        <v>0</v>
      </c>
      <c r="CE159" s="78">
        <f t="shared" si="148"/>
        <v>0</v>
      </c>
      <c r="CF159" s="78">
        <f t="shared" si="148"/>
        <v>0</v>
      </c>
      <c r="CI159" t="s">
        <v>20</v>
      </c>
    </row>
    <row r="160" spans="1:156" x14ac:dyDescent="0.25">
      <c r="A160" s="2" t="str">
        <f>IF(CI160="","",IF(CI160&lt;&gt;"NF",CH160&amp;CI160+COUNTIF($C$90:$C159,C160),CH160&amp;CI160&amp;COUNTIF($C$90:$C159,C160)))</f>
        <v/>
      </c>
      <c r="B160" s="2" t="e">
        <f t="array" aca="1" ref="B160" ca="1">INDEX(Spielerliste,MATCH(SMALL(COUNTIF(Spielerliste,"&lt;"&amp;Spielerliste),ROWS(CG$90:CG160)),COUNTIF(Spielerliste,"&lt;"&amp;Spielerliste),0))</f>
        <v>#NUM!</v>
      </c>
      <c r="C160" s="2" t="str">
        <f t="shared" si="149"/>
        <v/>
      </c>
      <c r="D160" s="2">
        <f t="array" ref="D160">SUM(($CJ160:$HN160=$CJ$2:$HN$2-1)*($CJ160:$HN160&gt;0))</f>
        <v>0</v>
      </c>
      <c r="E160" s="2">
        <f t="array" ref="E160">SUM(($CJ160:$HN160&lt;$CJ$2:$HN$2-1)*($CJ160:$HN160&gt;0))</f>
        <v>0</v>
      </c>
      <c r="F160" s="2">
        <f t="array" ref="F160">SUM(($CJ160:$HN160=$CJ$2:$HN$2+1)*($CJ160:$HN160&gt;0))</f>
        <v>0</v>
      </c>
      <c r="G160" s="2">
        <f t="array" ref="G160">SUM(($CJ160:$HN160&gt;$CJ$2:$HN$2+1)*($CJ160:$HN160&gt;0))</f>
        <v>0</v>
      </c>
      <c r="H160" s="2">
        <f t="shared" si="151"/>
        <v>0</v>
      </c>
      <c r="I160" s="2">
        <f t="shared" si="152"/>
        <v>0</v>
      </c>
      <c r="J160" s="2">
        <f t="shared" ref="J160:N169" si="155">IF($CI160="NF",0,SUMIF($CJ$88:$HN$88,J$1,$CJ160:$HN160))</f>
        <v>0</v>
      </c>
      <c r="K160" s="2">
        <f t="shared" si="155"/>
        <v>0</v>
      </c>
      <c r="L160" s="2">
        <f t="shared" si="155"/>
        <v>0</v>
      </c>
      <c r="M160" s="2">
        <f t="shared" si="155"/>
        <v>0</v>
      </c>
      <c r="N160" s="2">
        <f t="shared" si="155"/>
        <v>0</v>
      </c>
      <c r="O160" s="2" t="str">
        <f>IF(K160&gt;0,($J160/Parameter!$B$1)-($K160/Parameter!$B$2),"")</f>
        <v/>
      </c>
      <c r="P160" s="2" t="str">
        <f>IF(L160&gt;0,($K160/Parameter!$B$2)-($L160/Parameter!$B$3),"")</f>
        <v/>
      </c>
      <c r="Q160" s="2" t="str">
        <f>IF(M160&gt;0,($L160/Parameter!$B$3)-($M160/Parameter!$B$4),"")</f>
        <v/>
      </c>
      <c r="R160" s="2" t="str">
        <f t="array" ref="R160">IF($J160&gt;0,SUM(($CJ160:$HN160&lt;$CJ$2:$HN$2)*($CJ160:$HN160&gt;0)*($CJ$88:$HN$88="Round 1")),"")</f>
        <v/>
      </c>
      <c r="S160" s="2" t="str">
        <f t="array" ref="S160">IF($J160&gt;0,SUM(($CJ160:$HN160&gt;$CJ$2:$HN$2)*($CJ160:$HN160&gt;0)*($CJ$88:$HN$88="Round 1")),"")</f>
        <v/>
      </c>
      <c r="T160" s="2" t="str">
        <f t="array" ref="T160">IF($K160&gt;0,SUM(($CJ160:$HN160&lt;$CJ$2:$HN$2)*($CJ160:$HN160&gt;0)*($CJ$88:$HN$88="Round 2")),"")</f>
        <v/>
      </c>
      <c r="U160" s="2" t="str">
        <f t="array" ref="U160">IF($K160&gt;0,SUM(($CJ160:$HN160&gt;$CJ$2:$HN$2)*($CJ160:$HN160&gt;0)*($CJ$88:$HN$88="Round 2")),"")</f>
        <v/>
      </c>
      <c r="V160" s="2" t="str">
        <f t="array" ref="V160">IF($L160&gt;0,SUM(($CJ160:$HN160&lt;$CJ$2:$HN$2)*($CJ160:$HN160&gt;0)*($CJ$88:$HN$88="Round 3")),"")</f>
        <v/>
      </c>
      <c r="W160" s="2" t="str">
        <f t="array" ref="W160">IF($L160&gt;0,SUM(($CJ160:$HN160&gt;$CJ$2:$HN$2)*($CJ160:$HN160&gt;0)*($CJ$88:$HN$88="Round 3")),"")</f>
        <v/>
      </c>
      <c r="X160" s="2" t="str">
        <f t="array" ref="X160">IF($M160&gt;0,SUM(($CJ160:$HN160&lt;$CJ$2:$HN$2)*($CJ160:$HN160&gt;0)*($CJ$88:$HN$88="Final")),"")</f>
        <v/>
      </c>
      <c r="Y160" s="2" t="str">
        <f t="array" ref="Y160">IF($M160&gt;0,SUM(($CJ160:$HN160&gt;$CJ$2:$HN$2)*($CJ160:$HN160&gt;0)*($CJ$88:$HN$88="Final")),"")</f>
        <v/>
      </c>
      <c r="Z160" s="2">
        <f t="shared" si="153"/>
        <v>32</v>
      </c>
      <c r="AA160" s="2">
        <f>IF(ISNUMBER($CI160)=TRUE,ROUND((2*Parameter!$B$13)-(SUM($J160:$L160)*Parameter!$B$13/Parameter!$B$12), 3),0)</f>
        <v>0</v>
      </c>
      <c r="AB160" s="2" t="str">
        <f>IF(AND(CG160&lt;&gt;"",CI160&lt;&gt;"NF"),INDEX('Skill-O-Meter'!$A:$A,MATCH(CG160,'Skill-O-Meter'!$C:$C,0)),"")</f>
        <v/>
      </c>
      <c r="AC160" s="2" t="str">
        <f t="shared" si="154"/>
        <v/>
      </c>
      <c r="AD160" s="2">
        <f t="shared" si="150"/>
        <v>10000</v>
      </c>
      <c r="AE160" s="78">
        <f t="array" ref="AE160">SUM(IF(($CJ$89:$HN$89=AE$89)*($CJ160:$HN160&lt;=$CJ$2:$HN$2-1)*($CJ160:$HN160&gt;0),1))</f>
        <v>0</v>
      </c>
      <c r="AF160" s="78">
        <f t="array" ref="AF160">SUM(IF(($CJ$89:$HN$89=AF$89)*($CJ160:$HN160&lt;=$CJ$2:$HN$2-1)*($CJ160:$HN160&gt;0),1))</f>
        <v>0</v>
      </c>
      <c r="AG160" s="78">
        <f t="array" ref="AG160">SUM(IF(($CJ$89:$HN$89=AG$89)*($CJ160:$HN160&lt;=$CJ$2:$HN$2-1)*($CJ160:$HN160&gt;0),1))</f>
        <v>0</v>
      </c>
      <c r="AH160" s="78">
        <f t="array" ref="AH160">SUM(IF(($CJ$89:$HN$89=AH$89)*($CJ160:$HN160&lt;=$CJ$2:$HN$2-1)*($CJ160:$HN160&gt;0),1))</f>
        <v>0</v>
      </c>
      <c r="AI160" s="78">
        <f t="array" ref="AI160">SUM(IF(($CJ$89:$HN$89=AI$89)*($CJ160:$HN160&lt;=$CJ$2:$HN$2-1)*($CJ160:$HN160&gt;0),1))</f>
        <v>0</v>
      </c>
      <c r="AJ160" s="78">
        <f t="array" ref="AJ160">SUM(IF(($CJ$89:$HN$89=AJ$89)*($CJ160:$HN160&lt;=$CJ$2:$HN$2-1)*($CJ160:$HN160&gt;0),1))</f>
        <v>0</v>
      </c>
      <c r="AK160" s="78">
        <f t="array" ref="AK160">SUM(IF(($CJ$89:$HN$89=AK$89)*($CJ160:$HN160&lt;=$CJ$2:$HN$2-1)*($CJ160:$HN160&gt;0),1))</f>
        <v>0</v>
      </c>
      <c r="AL160" s="78">
        <f t="array" ref="AL160">SUM(IF(($CJ$89:$HN$89=AL$89)*($CJ160:$HN160&lt;=$CJ$2:$HN$2-1)*($CJ160:$HN160&gt;0),1))</f>
        <v>0</v>
      </c>
      <c r="AM160" s="78">
        <f t="array" ref="AM160">SUM(IF(($CJ$89:$HN$89=AM$89)*($CJ160:$HN160&lt;=$CJ$2:$HN$2-1)*($CJ160:$HN160&gt;0),1))</f>
        <v>0</v>
      </c>
      <c r="AN160" s="78">
        <f t="array" ref="AN160">SUM(IF(($CJ$89:$HN$89=AN$89)*($CJ160:$HN160&lt;=$CJ$2:$HN$2-1)*($CJ160:$HN160&gt;0),1))</f>
        <v>0</v>
      </c>
      <c r="AO160" s="78">
        <f t="array" ref="AO160">SUM(IF(($CJ$89:$HN$89=AO$89)*($CJ160:$HN160&lt;=$CJ$2:$HN$2-1)*($CJ160:$HN160&gt;0),1))</f>
        <v>0</v>
      </c>
      <c r="AP160" s="78">
        <f t="array" ref="AP160">SUM(IF(($CJ$89:$HN$89=AP$89)*($CJ160:$HN160&lt;=$CJ$2:$HN$2-1)*($CJ160:$HN160&gt;0),1))</f>
        <v>0</v>
      </c>
      <c r="AQ160" s="78">
        <f t="array" ref="AQ160">SUM(IF(($CJ$89:$HN$89=AQ$89)*($CJ160:$HN160&lt;=$CJ$2:$HN$2-1)*($CJ160:$HN160&gt;0),1))</f>
        <v>0</v>
      </c>
      <c r="AR160" s="78">
        <f t="array" ref="AR160">SUM(IF(($CJ$89:$HN$89=AR$89)*($CJ160:$HN160&lt;=$CJ$2:$HN$2-1)*($CJ160:$HN160&gt;0),1))</f>
        <v>0</v>
      </c>
      <c r="AS160" s="78">
        <f t="array" ref="AS160">SUM(IF(($CJ$89:$HN$89=AS$89)*($CJ160:$HN160&lt;=$CJ$2:$HN$2-1)*($CJ160:$HN160&gt;0),1))</f>
        <v>0</v>
      </c>
      <c r="AT160" s="78">
        <f t="array" ref="AT160">SUM(IF(($CJ$89:$HN$89=AT$89)*($CJ160:$HN160&lt;=$CJ$2:$HN$2-1)*($CJ160:$HN160&gt;0),1))</f>
        <v>0</v>
      </c>
      <c r="AU160" s="78">
        <f t="array" ref="AU160">SUM(IF(($CJ$89:$HN$89=AU$89)*($CJ160:$HN160&lt;=$CJ$2:$HN$2-1)*($CJ160:$HN160&gt;0),1))</f>
        <v>0</v>
      </c>
      <c r="AV160" s="78">
        <f t="array" ref="AV160">SUM(IF(($CJ$89:$HN$89=AV$89)*($CJ160:$HN160&lt;=$CJ$2:$HN$2-1)*($CJ160:$HN160&gt;0),1))</f>
        <v>0</v>
      </c>
      <c r="AW160" s="78">
        <f t="array" ref="AW160">SUM(IF(($CJ$89:$HN$89=AW$89)*($CJ160:$HN160&lt;=$CJ$2:$HN$2-1)*($CJ160:$HN160&gt;0),1))</f>
        <v>0</v>
      </c>
      <c r="AX160" s="78">
        <f t="array" ref="AX160">SUM(IF(($CJ$89:$HN$89=AX$89)*($CJ160:$HN160&lt;=$CJ$2:$HN$2-1)*($CJ160:$HN160&gt;0),1))</f>
        <v>0</v>
      </c>
      <c r="AY160" s="78">
        <f t="array" ref="AY160">SUM(IF(($CJ$89:$HN$89=AY$89)*($CJ160:$HN160&lt;=$CJ$2:$HN$2-1)*($CJ160:$HN160&gt;0),1))</f>
        <v>0</v>
      </c>
      <c r="AZ160" s="78">
        <f t="array" ref="AZ160">SUM(IF(($CJ$89:$HN$89=AZ$89)*($CJ160:$HN160&lt;=$CJ$2:$HN$2-1)*($CJ160:$HN160&gt;0),1))</f>
        <v>0</v>
      </c>
      <c r="BA160" s="78">
        <f t="array" ref="BA160">SUM(IF(($CJ$89:$HN$89=BA$89)*($CJ160:$HN160&lt;=$CJ$2:$HN$2-1)*($CJ160:$HN160&gt;0),1))</f>
        <v>0</v>
      </c>
      <c r="BB160" s="78">
        <f t="array" ref="BB160">SUM(IF(($CJ$89:$HN$89=BB$89)*($CJ160:$HN160&lt;=$CJ$2:$HN$2-1)*($CJ160:$HN160&gt;0),1))</f>
        <v>0</v>
      </c>
      <c r="BC160" s="78">
        <f t="array" ref="BC160">SUM(IF(($CJ$89:$HN$89=BC$89)*($CJ160:$HN160&lt;=$CJ$2:$HN$2-1)*($CJ160:$HN160&gt;0),1))</f>
        <v>0</v>
      </c>
      <c r="BD160" s="78">
        <f t="array" ref="BD160">SUM(IF(($CJ$89:$HN$89=BD$89)*($CJ160:$HN160&lt;=$CJ$2:$HN$2-1)*($CJ160:$HN160&gt;0),1))</f>
        <v>0</v>
      </c>
      <c r="BE160" s="78">
        <f t="array" ref="BE160">SUM(IF(($CJ$89:$HN$89=BE$89)*($CJ160:$HN160&lt;=$CJ$2:$HN$2-1)*($CJ160:$HN160&gt;0),1))</f>
        <v>0</v>
      </c>
      <c r="BF160" s="78">
        <f t="shared" ref="BF160:BO169" si="156">SUMIF($CJ$89:$HN$89,BF$89,$CJ160:$HN160)</f>
        <v>0</v>
      </c>
      <c r="BG160" s="78">
        <f t="shared" si="156"/>
        <v>0</v>
      </c>
      <c r="BH160" s="78">
        <f t="shared" si="156"/>
        <v>0</v>
      </c>
      <c r="BI160" s="78">
        <f t="shared" si="156"/>
        <v>0</v>
      </c>
      <c r="BJ160" s="78">
        <f t="shared" si="156"/>
        <v>0</v>
      </c>
      <c r="BK160" s="78">
        <f t="shared" si="156"/>
        <v>0</v>
      </c>
      <c r="BL160" s="78">
        <f t="shared" si="156"/>
        <v>0</v>
      </c>
      <c r="BM160" s="78">
        <f t="shared" si="156"/>
        <v>0</v>
      </c>
      <c r="BN160" s="78">
        <f t="shared" si="156"/>
        <v>0</v>
      </c>
      <c r="BO160" s="78">
        <f t="shared" si="156"/>
        <v>0</v>
      </c>
      <c r="BP160" s="78">
        <f t="shared" ref="BP160:BY169" si="157">SUMIF($CJ$89:$HN$89,BP$89,$CJ160:$HN160)</f>
        <v>0</v>
      </c>
      <c r="BQ160" s="78">
        <f t="shared" si="157"/>
        <v>0</v>
      </c>
      <c r="BR160" s="78">
        <f t="shared" si="157"/>
        <v>0</v>
      </c>
      <c r="BS160" s="78">
        <f t="shared" si="157"/>
        <v>0</v>
      </c>
      <c r="BT160" s="78">
        <f t="shared" si="157"/>
        <v>0</v>
      </c>
      <c r="BU160" s="78">
        <f t="shared" si="157"/>
        <v>0</v>
      </c>
      <c r="BV160" s="78">
        <f t="shared" si="157"/>
        <v>0</v>
      </c>
      <c r="BW160" s="78">
        <f t="shared" si="157"/>
        <v>0</v>
      </c>
      <c r="BX160" s="78">
        <f t="shared" si="157"/>
        <v>0</v>
      </c>
      <c r="BY160" s="78">
        <f t="shared" si="157"/>
        <v>0</v>
      </c>
      <c r="BZ160" s="78">
        <f t="shared" ref="BZ160:CF169" si="158">SUMIF($CJ$89:$HN$89,BZ$89,$CJ160:$HN160)</f>
        <v>0</v>
      </c>
      <c r="CA160" s="78">
        <f t="shared" si="158"/>
        <v>0</v>
      </c>
      <c r="CB160" s="78">
        <f t="shared" si="158"/>
        <v>0</v>
      </c>
      <c r="CC160" s="78">
        <f t="shared" si="158"/>
        <v>0</v>
      </c>
      <c r="CD160" s="78">
        <f t="shared" si="158"/>
        <v>0</v>
      </c>
      <c r="CE160" s="78">
        <f t="shared" si="158"/>
        <v>0</v>
      </c>
      <c r="CF160" s="78">
        <f t="shared" si="158"/>
        <v>0</v>
      </c>
      <c r="CI160" t="s">
        <v>20</v>
      </c>
    </row>
    <row r="161" spans="1:150" x14ac:dyDescent="0.25">
      <c r="A161" s="2" t="str">
        <f>IF(CI161="","",IF(CI161&lt;&gt;"NF",CH161&amp;CI161+COUNTIF($C$90:$C160,C161),CH161&amp;CI161&amp;COUNTIF($C$90:$C160,C161)))</f>
        <v/>
      </c>
      <c r="B161" s="2" t="e">
        <f t="array" aca="1" ref="B161" ca="1">INDEX(Spielerliste,MATCH(SMALL(COUNTIF(Spielerliste,"&lt;"&amp;Spielerliste),ROWS(CG$90:CG161)),COUNTIF(Spielerliste,"&lt;"&amp;Spielerliste),0))</f>
        <v>#NUM!</v>
      </c>
      <c r="C161" s="2" t="str">
        <f t="shared" si="149"/>
        <v/>
      </c>
      <c r="D161" s="2">
        <f t="array" ref="D161">SUM(($CJ161:$HN161=$CJ$2:$HN$2-1)*($CJ161:$HN161&gt;0))</f>
        <v>0</v>
      </c>
      <c r="E161" s="2">
        <f t="array" ref="E161">SUM(($CJ161:$HN161&lt;$CJ$2:$HN$2-1)*($CJ161:$HN161&gt;0))</f>
        <v>0</v>
      </c>
      <c r="F161" s="2">
        <f t="array" ref="F161">SUM(($CJ161:$HN161=$CJ$2:$HN$2+1)*($CJ161:$HN161&gt;0))</f>
        <v>0</v>
      </c>
      <c r="G161" s="2">
        <f t="array" ref="G161">SUM(($CJ161:$HN161&gt;$CJ$2:$HN$2+1)*($CJ161:$HN161&gt;0))</f>
        <v>0</v>
      </c>
      <c r="H161" s="2">
        <f t="shared" si="151"/>
        <v>0</v>
      </c>
      <c r="I161" s="2">
        <f t="shared" si="152"/>
        <v>0</v>
      </c>
      <c r="J161" s="2">
        <f t="shared" si="155"/>
        <v>0</v>
      </c>
      <c r="K161" s="2">
        <f t="shared" si="155"/>
        <v>0</v>
      </c>
      <c r="L161" s="2">
        <f t="shared" si="155"/>
        <v>0</v>
      </c>
      <c r="M161" s="2">
        <f t="shared" si="155"/>
        <v>0</v>
      </c>
      <c r="N161" s="2">
        <f t="shared" si="155"/>
        <v>0</v>
      </c>
      <c r="O161" s="2" t="str">
        <f>IF(K161&gt;0,($J161/Parameter!$B$1)-($K161/Parameter!$B$2),"")</f>
        <v/>
      </c>
      <c r="P161" s="2" t="str">
        <f>IF(L161&gt;0,($K161/Parameter!$B$2)-($L161/Parameter!$B$3),"")</f>
        <v/>
      </c>
      <c r="Q161" s="2" t="str">
        <f>IF(M161&gt;0,($L161/Parameter!$B$3)-($M161/Parameter!$B$4),"")</f>
        <v/>
      </c>
      <c r="R161" s="2" t="str">
        <f t="array" ref="R161">IF($J161&gt;0,SUM(($CJ161:$HN161&lt;$CJ$2:$HN$2)*($CJ161:$HN161&gt;0)*($CJ$88:$HN$88="Round 1")),"")</f>
        <v/>
      </c>
      <c r="S161" s="2" t="str">
        <f t="array" ref="S161">IF($J161&gt;0,SUM(($CJ161:$HN161&gt;$CJ$2:$HN$2)*($CJ161:$HN161&gt;0)*($CJ$88:$HN$88="Round 1")),"")</f>
        <v/>
      </c>
      <c r="T161" s="2" t="str">
        <f t="array" ref="T161">IF($K161&gt;0,SUM(($CJ161:$HN161&lt;$CJ$2:$HN$2)*($CJ161:$HN161&gt;0)*($CJ$88:$HN$88="Round 2")),"")</f>
        <v/>
      </c>
      <c r="U161" s="2" t="str">
        <f t="array" ref="U161">IF($K161&gt;0,SUM(($CJ161:$HN161&gt;$CJ$2:$HN$2)*($CJ161:$HN161&gt;0)*($CJ$88:$HN$88="Round 2")),"")</f>
        <v/>
      </c>
      <c r="V161" s="2" t="str">
        <f t="array" ref="V161">IF($L161&gt;0,SUM(($CJ161:$HN161&lt;$CJ$2:$HN$2)*($CJ161:$HN161&gt;0)*($CJ$88:$HN$88="Round 3")),"")</f>
        <v/>
      </c>
      <c r="W161" s="2" t="str">
        <f t="array" ref="W161">IF($L161&gt;0,SUM(($CJ161:$HN161&gt;$CJ$2:$HN$2)*($CJ161:$HN161&gt;0)*($CJ$88:$HN$88="Round 3")),"")</f>
        <v/>
      </c>
      <c r="X161" s="2" t="str">
        <f t="array" ref="X161">IF($M161&gt;0,SUM(($CJ161:$HN161&lt;$CJ$2:$HN$2)*($CJ161:$HN161&gt;0)*($CJ$88:$HN$88="Final")),"")</f>
        <v/>
      </c>
      <c r="Y161" s="2" t="str">
        <f t="array" ref="Y161">IF($M161&gt;0,SUM(($CJ161:$HN161&gt;$CJ$2:$HN$2)*($CJ161:$HN161&gt;0)*($CJ$88:$HN$88="Final")),"")</f>
        <v/>
      </c>
      <c r="Z161" s="2">
        <f t="shared" si="153"/>
        <v>32</v>
      </c>
      <c r="AA161" s="2">
        <f>IF(ISNUMBER($CI161)=TRUE,ROUND((2*Parameter!$B$13)-(SUM($J161:$L161)*Parameter!$B$13/Parameter!$B$12), 3),0)</f>
        <v>0</v>
      </c>
      <c r="AB161" s="2" t="str">
        <f>IF(AND(CG161&lt;&gt;"",CI161&lt;&gt;"NF"),INDEX('Skill-O-Meter'!$A:$A,MATCH(CG161,'Skill-O-Meter'!$C:$C,0)),"")</f>
        <v/>
      </c>
      <c r="AC161" s="2" t="str">
        <f t="shared" si="154"/>
        <v/>
      </c>
      <c r="AD161" s="2">
        <f t="shared" si="150"/>
        <v>10000</v>
      </c>
      <c r="AE161" s="78">
        <f t="array" ref="AE161">SUM(IF(($CJ$89:$HN$89=AE$89)*($CJ161:$HN161&lt;=$CJ$2:$HN$2-1)*($CJ161:$HN161&gt;0),1))</f>
        <v>0</v>
      </c>
      <c r="AF161" s="78">
        <f t="array" ref="AF161">SUM(IF(($CJ$89:$HN$89=AF$89)*($CJ161:$HN161&lt;=$CJ$2:$HN$2-1)*($CJ161:$HN161&gt;0),1))</f>
        <v>0</v>
      </c>
      <c r="AG161" s="78">
        <f t="array" ref="AG161">SUM(IF(($CJ$89:$HN$89=AG$89)*($CJ161:$HN161&lt;=$CJ$2:$HN$2-1)*($CJ161:$HN161&gt;0),1))</f>
        <v>0</v>
      </c>
      <c r="AH161" s="78">
        <f t="array" ref="AH161">SUM(IF(($CJ$89:$HN$89=AH$89)*($CJ161:$HN161&lt;=$CJ$2:$HN$2-1)*($CJ161:$HN161&gt;0),1))</f>
        <v>0</v>
      </c>
      <c r="AI161" s="78">
        <f t="array" ref="AI161">SUM(IF(($CJ$89:$HN$89=AI$89)*($CJ161:$HN161&lt;=$CJ$2:$HN$2-1)*($CJ161:$HN161&gt;0),1))</f>
        <v>0</v>
      </c>
      <c r="AJ161" s="78">
        <f t="array" ref="AJ161">SUM(IF(($CJ$89:$HN$89=AJ$89)*($CJ161:$HN161&lt;=$CJ$2:$HN$2-1)*($CJ161:$HN161&gt;0),1))</f>
        <v>0</v>
      </c>
      <c r="AK161" s="78">
        <f t="array" ref="AK161">SUM(IF(($CJ$89:$HN$89=AK$89)*($CJ161:$HN161&lt;=$CJ$2:$HN$2-1)*($CJ161:$HN161&gt;0),1))</f>
        <v>0</v>
      </c>
      <c r="AL161" s="78">
        <f t="array" ref="AL161">SUM(IF(($CJ$89:$HN$89=AL$89)*($CJ161:$HN161&lt;=$CJ$2:$HN$2-1)*($CJ161:$HN161&gt;0),1))</f>
        <v>0</v>
      </c>
      <c r="AM161" s="78">
        <f t="array" ref="AM161">SUM(IF(($CJ$89:$HN$89=AM$89)*($CJ161:$HN161&lt;=$CJ$2:$HN$2-1)*($CJ161:$HN161&gt;0),1))</f>
        <v>0</v>
      </c>
      <c r="AN161" s="78">
        <f t="array" ref="AN161">SUM(IF(($CJ$89:$HN$89=AN$89)*($CJ161:$HN161&lt;=$CJ$2:$HN$2-1)*($CJ161:$HN161&gt;0),1))</f>
        <v>0</v>
      </c>
      <c r="AO161" s="78">
        <f t="array" ref="AO161">SUM(IF(($CJ$89:$HN$89=AO$89)*($CJ161:$HN161&lt;=$CJ$2:$HN$2-1)*($CJ161:$HN161&gt;0),1))</f>
        <v>0</v>
      </c>
      <c r="AP161" s="78">
        <f t="array" ref="AP161">SUM(IF(($CJ$89:$HN$89=AP$89)*($CJ161:$HN161&lt;=$CJ$2:$HN$2-1)*($CJ161:$HN161&gt;0),1))</f>
        <v>0</v>
      </c>
      <c r="AQ161" s="78">
        <f t="array" ref="AQ161">SUM(IF(($CJ$89:$HN$89=AQ$89)*($CJ161:$HN161&lt;=$CJ$2:$HN$2-1)*($CJ161:$HN161&gt;0),1))</f>
        <v>0</v>
      </c>
      <c r="AR161" s="78">
        <f t="array" ref="AR161">SUM(IF(($CJ$89:$HN$89=AR$89)*($CJ161:$HN161&lt;=$CJ$2:$HN$2-1)*($CJ161:$HN161&gt;0),1))</f>
        <v>0</v>
      </c>
      <c r="AS161" s="78">
        <f t="array" ref="AS161">SUM(IF(($CJ$89:$HN$89=AS$89)*($CJ161:$HN161&lt;=$CJ$2:$HN$2-1)*($CJ161:$HN161&gt;0),1))</f>
        <v>0</v>
      </c>
      <c r="AT161" s="78">
        <f t="array" ref="AT161">SUM(IF(($CJ$89:$HN$89=AT$89)*($CJ161:$HN161&lt;=$CJ$2:$HN$2-1)*($CJ161:$HN161&gt;0),1))</f>
        <v>0</v>
      </c>
      <c r="AU161" s="78">
        <f t="array" ref="AU161">SUM(IF(($CJ$89:$HN$89=AU$89)*($CJ161:$HN161&lt;=$CJ$2:$HN$2-1)*($CJ161:$HN161&gt;0),1))</f>
        <v>0</v>
      </c>
      <c r="AV161" s="78">
        <f t="array" ref="AV161">SUM(IF(($CJ$89:$HN$89=AV$89)*($CJ161:$HN161&lt;=$CJ$2:$HN$2-1)*($CJ161:$HN161&gt;0),1))</f>
        <v>0</v>
      </c>
      <c r="AW161" s="78">
        <f t="array" ref="AW161">SUM(IF(($CJ$89:$HN$89=AW$89)*($CJ161:$HN161&lt;=$CJ$2:$HN$2-1)*($CJ161:$HN161&gt;0),1))</f>
        <v>0</v>
      </c>
      <c r="AX161" s="78">
        <f t="array" ref="AX161">SUM(IF(($CJ$89:$HN$89=AX$89)*($CJ161:$HN161&lt;=$CJ$2:$HN$2-1)*($CJ161:$HN161&gt;0),1))</f>
        <v>0</v>
      </c>
      <c r="AY161" s="78">
        <f t="array" ref="AY161">SUM(IF(($CJ$89:$HN$89=AY$89)*($CJ161:$HN161&lt;=$CJ$2:$HN$2-1)*($CJ161:$HN161&gt;0),1))</f>
        <v>0</v>
      </c>
      <c r="AZ161" s="78">
        <f t="array" ref="AZ161">SUM(IF(($CJ$89:$HN$89=AZ$89)*($CJ161:$HN161&lt;=$CJ$2:$HN$2-1)*($CJ161:$HN161&gt;0),1))</f>
        <v>0</v>
      </c>
      <c r="BA161" s="78">
        <f t="array" ref="BA161">SUM(IF(($CJ$89:$HN$89=BA$89)*($CJ161:$HN161&lt;=$CJ$2:$HN$2-1)*($CJ161:$HN161&gt;0),1))</f>
        <v>0</v>
      </c>
      <c r="BB161" s="78">
        <f t="array" ref="BB161">SUM(IF(($CJ$89:$HN$89=BB$89)*($CJ161:$HN161&lt;=$CJ$2:$HN$2-1)*($CJ161:$HN161&gt;0),1))</f>
        <v>0</v>
      </c>
      <c r="BC161" s="78">
        <f t="array" ref="BC161">SUM(IF(($CJ$89:$HN$89=BC$89)*($CJ161:$HN161&lt;=$CJ$2:$HN$2-1)*($CJ161:$HN161&gt;0),1))</f>
        <v>0</v>
      </c>
      <c r="BD161" s="78">
        <f t="array" ref="BD161">SUM(IF(($CJ$89:$HN$89=BD$89)*($CJ161:$HN161&lt;=$CJ$2:$HN$2-1)*($CJ161:$HN161&gt;0),1))</f>
        <v>0</v>
      </c>
      <c r="BE161" s="78">
        <f t="array" ref="BE161">SUM(IF(($CJ$89:$HN$89=BE$89)*($CJ161:$HN161&lt;=$CJ$2:$HN$2-1)*($CJ161:$HN161&gt;0),1))</f>
        <v>0</v>
      </c>
      <c r="BF161" s="78">
        <f t="shared" si="156"/>
        <v>0</v>
      </c>
      <c r="BG161" s="78">
        <f t="shared" si="156"/>
        <v>0</v>
      </c>
      <c r="BH161" s="78">
        <f t="shared" si="156"/>
        <v>0</v>
      </c>
      <c r="BI161" s="78">
        <f t="shared" si="156"/>
        <v>0</v>
      </c>
      <c r="BJ161" s="78">
        <f t="shared" si="156"/>
        <v>0</v>
      </c>
      <c r="BK161" s="78">
        <f t="shared" si="156"/>
        <v>0</v>
      </c>
      <c r="BL161" s="78">
        <f t="shared" si="156"/>
        <v>0</v>
      </c>
      <c r="BM161" s="78">
        <f t="shared" si="156"/>
        <v>0</v>
      </c>
      <c r="BN161" s="78">
        <f t="shared" si="156"/>
        <v>0</v>
      </c>
      <c r="BO161" s="78">
        <f t="shared" si="156"/>
        <v>0</v>
      </c>
      <c r="BP161" s="78">
        <f t="shared" si="157"/>
        <v>0</v>
      </c>
      <c r="BQ161" s="78">
        <f t="shared" si="157"/>
        <v>0</v>
      </c>
      <c r="BR161" s="78">
        <f t="shared" si="157"/>
        <v>0</v>
      </c>
      <c r="BS161" s="78">
        <f t="shared" si="157"/>
        <v>0</v>
      </c>
      <c r="BT161" s="78">
        <f t="shared" si="157"/>
        <v>0</v>
      </c>
      <c r="BU161" s="78">
        <f t="shared" si="157"/>
        <v>0</v>
      </c>
      <c r="BV161" s="78">
        <f t="shared" si="157"/>
        <v>0</v>
      </c>
      <c r="BW161" s="78">
        <f t="shared" si="157"/>
        <v>0</v>
      </c>
      <c r="BX161" s="78">
        <f t="shared" si="157"/>
        <v>0</v>
      </c>
      <c r="BY161" s="78">
        <f t="shared" si="157"/>
        <v>0</v>
      </c>
      <c r="BZ161" s="78">
        <f t="shared" si="158"/>
        <v>0</v>
      </c>
      <c r="CA161" s="78">
        <f t="shared" si="158"/>
        <v>0</v>
      </c>
      <c r="CB161" s="78">
        <f t="shared" si="158"/>
        <v>0</v>
      </c>
      <c r="CC161" s="78">
        <f t="shared" si="158"/>
        <v>0</v>
      </c>
      <c r="CD161" s="78">
        <f t="shared" si="158"/>
        <v>0</v>
      </c>
      <c r="CE161" s="78">
        <f t="shared" si="158"/>
        <v>0</v>
      </c>
      <c r="CF161" s="78">
        <f t="shared" si="158"/>
        <v>0</v>
      </c>
      <c r="CI161" t="s">
        <v>20</v>
      </c>
    </row>
    <row r="162" spans="1:150" x14ac:dyDescent="0.25">
      <c r="A162" s="2" t="str">
        <f>IF(CI162="","",IF(CI162&lt;&gt;"NF",CH162&amp;CI162+COUNTIF($C$90:$C161,C162),CH162&amp;CI162&amp;COUNTIF($C$90:$C161,C162)))</f>
        <v/>
      </c>
      <c r="B162" s="2" t="e">
        <f t="array" aca="1" ref="B162" ca="1">INDEX(Spielerliste,MATCH(SMALL(COUNTIF(Spielerliste,"&lt;"&amp;Spielerliste),ROWS(CG$90:CG162)),COUNTIF(Spielerliste,"&lt;"&amp;Spielerliste),0))</f>
        <v>#NUM!</v>
      </c>
      <c r="C162" s="2" t="str">
        <f t="shared" si="149"/>
        <v/>
      </c>
      <c r="D162" s="2">
        <f t="array" ref="D162">SUM(($CJ162:$HN162=$CJ$2:$HN$2-1)*($CJ162:$HN162&gt;0))</f>
        <v>0</v>
      </c>
      <c r="E162" s="2">
        <f t="array" ref="E162">SUM(($CJ162:$HN162&lt;$CJ$2:$HN$2-1)*($CJ162:$HN162&gt;0))</f>
        <v>0</v>
      </c>
      <c r="F162" s="2">
        <f t="array" ref="F162">SUM(($CJ162:$HN162=$CJ$2:$HN$2+1)*($CJ162:$HN162&gt;0))</f>
        <v>0</v>
      </c>
      <c r="G162" s="2">
        <f t="array" ref="G162">SUM(($CJ162:$HN162&gt;$CJ$2:$HN$2+1)*($CJ162:$HN162&gt;0))</f>
        <v>0</v>
      </c>
      <c r="H162" s="2">
        <f t="shared" si="151"/>
        <v>0</v>
      </c>
      <c r="I162" s="2">
        <f t="shared" si="152"/>
        <v>0</v>
      </c>
      <c r="J162" s="2">
        <f t="shared" si="155"/>
        <v>0</v>
      </c>
      <c r="K162" s="2">
        <f t="shared" si="155"/>
        <v>0</v>
      </c>
      <c r="L162" s="2">
        <f t="shared" si="155"/>
        <v>0</v>
      </c>
      <c r="M162" s="2">
        <f t="shared" si="155"/>
        <v>0</v>
      </c>
      <c r="N162" s="2">
        <f t="shared" si="155"/>
        <v>0</v>
      </c>
      <c r="O162" s="2" t="str">
        <f>IF(K162&gt;0,($J162/Parameter!$B$1)-($K162/Parameter!$B$2),"")</f>
        <v/>
      </c>
      <c r="P162" s="2" t="str">
        <f>IF(L162&gt;0,($K162/Parameter!$B$2)-($L162/Parameter!$B$3),"")</f>
        <v/>
      </c>
      <c r="Q162" s="2" t="str">
        <f>IF(M162&gt;0,($L162/Parameter!$B$3)-($M162/Parameter!$B$4),"")</f>
        <v/>
      </c>
      <c r="R162" s="2" t="str">
        <f t="array" ref="R162">IF($J162&gt;0,SUM(($CJ162:$HN162&lt;$CJ$2:$HN$2)*($CJ162:$HN162&gt;0)*($CJ$88:$HN$88="Round 1")),"")</f>
        <v/>
      </c>
      <c r="S162" s="2" t="str">
        <f t="array" ref="S162">IF($J162&gt;0,SUM(($CJ162:$HN162&gt;$CJ$2:$HN$2)*($CJ162:$HN162&gt;0)*($CJ$88:$HN$88="Round 1")),"")</f>
        <v/>
      </c>
      <c r="T162" s="2" t="str">
        <f t="array" ref="T162">IF($K162&gt;0,SUM(($CJ162:$HN162&lt;$CJ$2:$HN$2)*($CJ162:$HN162&gt;0)*($CJ$88:$HN$88="Round 2")),"")</f>
        <v/>
      </c>
      <c r="U162" s="2" t="str">
        <f t="array" ref="U162">IF($K162&gt;0,SUM(($CJ162:$HN162&gt;$CJ$2:$HN$2)*($CJ162:$HN162&gt;0)*($CJ$88:$HN$88="Round 2")),"")</f>
        <v/>
      </c>
      <c r="V162" s="2" t="str">
        <f t="array" ref="V162">IF($L162&gt;0,SUM(($CJ162:$HN162&lt;$CJ$2:$HN$2)*($CJ162:$HN162&gt;0)*($CJ$88:$HN$88="Round 3")),"")</f>
        <v/>
      </c>
      <c r="W162" s="2" t="str">
        <f t="array" ref="W162">IF($L162&gt;0,SUM(($CJ162:$HN162&gt;$CJ$2:$HN$2)*($CJ162:$HN162&gt;0)*($CJ$88:$HN$88="Round 3")),"")</f>
        <v/>
      </c>
      <c r="X162" s="2" t="str">
        <f t="array" ref="X162">IF($M162&gt;0,SUM(($CJ162:$HN162&lt;$CJ$2:$HN$2)*($CJ162:$HN162&gt;0)*($CJ$88:$HN$88="Final")),"")</f>
        <v/>
      </c>
      <c r="Y162" s="2" t="str">
        <f t="array" ref="Y162">IF($M162&gt;0,SUM(($CJ162:$HN162&gt;$CJ$2:$HN$2)*($CJ162:$HN162&gt;0)*($CJ$88:$HN$88="Final")),"")</f>
        <v/>
      </c>
      <c r="Z162" s="2">
        <f t="shared" si="153"/>
        <v>32</v>
      </c>
      <c r="AA162" s="2">
        <f>IF(ISNUMBER($CI162)=TRUE,ROUND((2*Parameter!$B$13)-(SUM($J162:$L162)*Parameter!$B$13/Parameter!$B$12), 3),0)</f>
        <v>0</v>
      </c>
      <c r="AB162" s="2" t="str">
        <f>IF(AND(CG162&lt;&gt;"",CI162&lt;&gt;"NF"),INDEX('Skill-O-Meter'!$A:$A,MATCH(CG162,'Skill-O-Meter'!$C:$C,0)),"")</f>
        <v/>
      </c>
      <c r="AC162" s="2" t="str">
        <f t="shared" si="154"/>
        <v/>
      </c>
      <c r="AD162" s="2">
        <f t="shared" si="150"/>
        <v>10000</v>
      </c>
      <c r="AE162" s="78">
        <f t="array" ref="AE162">SUM(IF(($CJ$89:$HN$89=AE$89)*($CJ162:$HN162&lt;=$CJ$2:$HN$2-1)*($CJ162:$HN162&gt;0),1))</f>
        <v>0</v>
      </c>
      <c r="AF162" s="78">
        <f t="array" ref="AF162">SUM(IF(($CJ$89:$HN$89=AF$89)*($CJ162:$HN162&lt;=$CJ$2:$HN$2-1)*($CJ162:$HN162&gt;0),1))</f>
        <v>0</v>
      </c>
      <c r="AG162" s="78">
        <f t="array" ref="AG162">SUM(IF(($CJ$89:$HN$89=AG$89)*($CJ162:$HN162&lt;=$CJ$2:$HN$2-1)*($CJ162:$HN162&gt;0),1))</f>
        <v>0</v>
      </c>
      <c r="AH162" s="78">
        <f t="array" ref="AH162">SUM(IF(($CJ$89:$HN$89=AH$89)*($CJ162:$HN162&lt;=$CJ$2:$HN$2-1)*($CJ162:$HN162&gt;0),1))</f>
        <v>0</v>
      </c>
      <c r="AI162" s="78">
        <f t="array" ref="AI162">SUM(IF(($CJ$89:$HN$89=AI$89)*($CJ162:$HN162&lt;=$CJ$2:$HN$2-1)*($CJ162:$HN162&gt;0),1))</f>
        <v>0</v>
      </c>
      <c r="AJ162" s="78">
        <f t="array" ref="AJ162">SUM(IF(($CJ$89:$HN$89=AJ$89)*($CJ162:$HN162&lt;=$CJ$2:$HN$2-1)*($CJ162:$HN162&gt;0),1))</f>
        <v>0</v>
      </c>
      <c r="AK162" s="78">
        <f t="array" ref="AK162">SUM(IF(($CJ$89:$HN$89=AK$89)*($CJ162:$HN162&lt;=$CJ$2:$HN$2-1)*($CJ162:$HN162&gt;0),1))</f>
        <v>0</v>
      </c>
      <c r="AL162" s="78">
        <f t="array" ref="AL162">SUM(IF(($CJ$89:$HN$89=AL$89)*($CJ162:$HN162&lt;=$CJ$2:$HN$2-1)*($CJ162:$HN162&gt;0),1))</f>
        <v>0</v>
      </c>
      <c r="AM162" s="78">
        <f t="array" ref="AM162">SUM(IF(($CJ$89:$HN$89=AM$89)*($CJ162:$HN162&lt;=$CJ$2:$HN$2-1)*($CJ162:$HN162&gt;0),1))</f>
        <v>0</v>
      </c>
      <c r="AN162" s="78">
        <f t="array" ref="AN162">SUM(IF(($CJ$89:$HN$89=AN$89)*($CJ162:$HN162&lt;=$CJ$2:$HN$2-1)*($CJ162:$HN162&gt;0),1))</f>
        <v>0</v>
      </c>
      <c r="AO162" s="78">
        <f t="array" ref="AO162">SUM(IF(($CJ$89:$HN$89=AO$89)*($CJ162:$HN162&lt;=$CJ$2:$HN$2-1)*($CJ162:$HN162&gt;0),1))</f>
        <v>0</v>
      </c>
      <c r="AP162" s="78">
        <f t="array" ref="AP162">SUM(IF(($CJ$89:$HN$89=AP$89)*($CJ162:$HN162&lt;=$CJ$2:$HN$2-1)*($CJ162:$HN162&gt;0),1))</f>
        <v>0</v>
      </c>
      <c r="AQ162" s="78">
        <f t="array" ref="AQ162">SUM(IF(($CJ$89:$HN$89=AQ$89)*($CJ162:$HN162&lt;=$CJ$2:$HN$2-1)*($CJ162:$HN162&gt;0),1))</f>
        <v>0</v>
      </c>
      <c r="AR162" s="78">
        <f t="array" ref="AR162">SUM(IF(($CJ$89:$HN$89=AR$89)*($CJ162:$HN162&lt;=$CJ$2:$HN$2-1)*($CJ162:$HN162&gt;0),1))</f>
        <v>0</v>
      </c>
      <c r="AS162" s="78">
        <f t="array" ref="AS162">SUM(IF(($CJ$89:$HN$89=AS$89)*($CJ162:$HN162&lt;=$CJ$2:$HN$2-1)*($CJ162:$HN162&gt;0),1))</f>
        <v>0</v>
      </c>
      <c r="AT162" s="78">
        <f t="array" ref="AT162">SUM(IF(($CJ$89:$HN$89=AT$89)*($CJ162:$HN162&lt;=$CJ$2:$HN$2-1)*($CJ162:$HN162&gt;0),1))</f>
        <v>0</v>
      </c>
      <c r="AU162" s="78">
        <f t="array" ref="AU162">SUM(IF(($CJ$89:$HN$89=AU$89)*($CJ162:$HN162&lt;=$CJ$2:$HN$2-1)*($CJ162:$HN162&gt;0),1))</f>
        <v>0</v>
      </c>
      <c r="AV162" s="78">
        <f t="array" ref="AV162">SUM(IF(($CJ$89:$HN$89=AV$89)*($CJ162:$HN162&lt;=$CJ$2:$HN$2-1)*($CJ162:$HN162&gt;0),1))</f>
        <v>0</v>
      </c>
      <c r="AW162" s="78">
        <f t="array" ref="AW162">SUM(IF(($CJ$89:$HN$89=AW$89)*($CJ162:$HN162&lt;=$CJ$2:$HN$2-1)*($CJ162:$HN162&gt;0),1))</f>
        <v>0</v>
      </c>
      <c r="AX162" s="78">
        <f t="array" ref="AX162">SUM(IF(($CJ$89:$HN$89=AX$89)*($CJ162:$HN162&lt;=$CJ$2:$HN$2-1)*($CJ162:$HN162&gt;0),1))</f>
        <v>0</v>
      </c>
      <c r="AY162" s="78">
        <f t="array" ref="AY162">SUM(IF(($CJ$89:$HN$89=AY$89)*($CJ162:$HN162&lt;=$CJ$2:$HN$2-1)*($CJ162:$HN162&gt;0),1))</f>
        <v>0</v>
      </c>
      <c r="AZ162" s="78">
        <f t="array" ref="AZ162">SUM(IF(($CJ$89:$HN$89=AZ$89)*($CJ162:$HN162&lt;=$CJ$2:$HN$2-1)*($CJ162:$HN162&gt;0),1))</f>
        <v>0</v>
      </c>
      <c r="BA162" s="78">
        <f t="array" ref="BA162">SUM(IF(($CJ$89:$HN$89=BA$89)*($CJ162:$HN162&lt;=$CJ$2:$HN$2-1)*($CJ162:$HN162&gt;0),1))</f>
        <v>0</v>
      </c>
      <c r="BB162" s="78">
        <f t="array" ref="BB162">SUM(IF(($CJ$89:$HN$89=BB$89)*($CJ162:$HN162&lt;=$CJ$2:$HN$2-1)*($CJ162:$HN162&gt;0),1))</f>
        <v>0</v>
      </c>
      <c r="BC162" s="78">
        <f t="array" ref="BC162">SUM(IF(($CJ$89:$HN$89=BC$89)*($CJ162:$HN162&lt;=$CJ$2:$HN$2-1)*($CJ162:$HN162&gt;0),1))</f>
        <v>0</v>
      </c>
      <c r="BD162" s="78">
        <f t="array" ref="BD162">SUM(IF(($CJ$89:$HN$89=BD$89)*($CJ162:$HN162&lt;=$CJ$2:$HN$2-1)*($CJ162:$HN162&gt;0),1))</f>
        <v>0</v>
      </c>
      <c r="BE162" s="78">
        <f t="array" ref="BE162">SUM(IF(($CJ$89:$HN$89=BE$89)*($CJ162:$HN162&lt;=$CJ$2:$HN$2-1)*($CJ162:$HN162&gt;0),1))</f>
        <v>0</v>
      </c>
      <c r="BF162" s="78">
        <f t="shared" si="156"/>
        <v>0</v>
      </c>
      <c r="BG162" s="78">
        <f t="shared" si="156"/>
        <v>0</v>
      </c>
      <c r="BH162" s="78">
        <f t="shared" si="156"/>
        <v>0</v>
      </c>
      <c r="BI162" s="78">
        <f t="shared" si="156"/>
        <v>0</v>
      </c>
      <c r="BJ162" s="78">
        <f t="shared" si="156"/>
        <v>0</v>
      </c>
      <c r="BK162" s="78">
        <f t="shared" si="156"/>
        <v>0</v>
      </c>
      <c r="BL162" s="78">
        <f t="shared" si="156"/>
        <v>0</v>
      </c>
      <c r="BM162" s="78">
        <f t="shared" si="156"/>
        <v>0</v>
      </c>
      <c r="BN162" s="78">
        <f t="shared" si="156"/>
        <v>0</v>
      </c>
      <c r="BO162" s="78">
        <f t="shared" si="156"/>
        <v>0</v>
      </c>
      <c r="BP162" s="78">
        <f t="shared" si="157"/>
        <v>0</v>
      </c>
      <c r="BQ162" s="78">
        <f t="shared" si="157"/>
        <v>0</v>
      </c>
      <c r="BR162" s="78">
        <f t="shared" si="157"/>
        <v>0</v>
      </c>
      <c r="BS162" s="78">
        <f t="shared" si="157"/>
        <v>0</v>
      </c>
      <c r="BT162" s="78">
        <f t="shared" si="157"/>
        <v>0</v>
      </c>
      <c r="BU162" s="78">
        <f t="shared" si="157"/>
        <v>0</v>
      </c>
      <c r="BV162" s="78">
        <f t="shared" si="157"/>
        <v>0</v>
      </c>
      <c r="BW162" s="78">
        <f t="shared" si="157"/>
        <v>0</v>
      </c>
      <c r="BX162" s="78">
        <f t="shared" si="157"/>
        <v>0</v>
      </c>
      <c r="BY162" s="78">
        <f t="shared" si="157"/>
        <v>0</v>
      </c>
      <c r="BZ162" s="78">
        <f t="shared" si="158"/>
        <v>0</v>
      </c>
      <c r="CA162" s="78">
        <f t="shared" si="158"/>
        <v>0</v>
      </c>
      <c r="CB162" s="78">
        <f t="shared" si="158"/>
        <v>0</v>
      </c>
      <c r="CC162" s="78">
        <f t="shared" si="158"/>
        <v>0</v>
      </c>
      <c r="CD162" s="78">
        <f t="shared" si="158"/>
        <v>0</v>
      </c>
      <c r="CE162" s="78">
        <f t="shared" si="158"/>
        <v>0</v>
      </c>
      <c r="CF162" s="78">
        <f t="shared" si="158"/>
        <v>0</v>
      </c>
      <c r="CI162" t="s">
        <v>20</v>
      </c>
    </row>
    <row r="163" spans="1:150" x14ac:dyDescent="0.25">
      <c r="A163" s="2" t="str">
        <f>IF(CI163="","",IF(CI163&lt;&gt;"NF",CH163&amp;CI163+COUNTIF($C$90:$C162,C163),CH163&amp;CI163&amp;COUNTIF($C$90:$C162,C163)))</f>
        <v/>
      </c>
      <c r="B163" s="2" t="e">
        <f t="array" aca="1" ref="B163" ca="1">INDEX(Spielerliste,MATCH(SMALL(COUNTIF(Spielerliste,"&lt;"&amp;Spielerliste),ROWS(CG$90:CG163)),COUNTIF(Spielerliste,"&lt;"&amp;Spielerliste),0))</f>
        <v>#NUM!</v>
      </c>
      <c r="C163" s="2" t="str">
        <f t="shared" si="149"/>
        <v/>
      </c>
      <c r="D163" s="2">
        <f t="array" ref="D163">SUM(($CJ163:$HN163=$CJ$2:$HN$2-1)*($CJ163:$HN163&gt;0))</f>
        <v>0</v>
      </c>
      <c r="E163" s="2">
        <f t="array" ref="E163">SUM(($CJ163:$HN163&lt;$CJ$2:$HN$2-1)*($CJ163:$HN163&gt;0))</f>
        <v>0</v>
      </c>
      <c r="F163" s="2">
        <f t="array" ref="F163">SUM(($CJ163:$HN163=$CJ$2:$HN$2+1)*($CJ163:$HN163&gt;0))</f>
        <v>0</v>
      </c>
      <c r="G163" s="2">
        <f t="array" ref="G163">SUM(($CJ163:$HN163&gt;$CJ$2:$HN$2+1)*($CJ163:$HN163&gt;0))</f>
        <v>0</v>
      </c>
      <c r="H163" s="2">
        <f t="shared" si="151"/>
        <v>0</v>
      </c>
      <c r="I163" s="2">
        <f t="shared" si="152"/>
        <v>0</v>
      </c>
      <c r="J163" s="2">
        <f t="shared" si="155"/>
        <v>0</v>
      </c>
      <c r="K163" s="2">
        <f t="shared" si="155"/>
        <v>0</v>
      </c>
      <c r="L163" s="2">
        <f t="shared" si="155"/>
        <v>0</v>
      </c>
      <c r="M163" s="2">
        <f t="shared" si="155"/>
        <v>0</v>
      </c>
      <c r="N163" s="2">
        <f t="shared" si="155"/>
        <v>0</v>
      </c>
      <c r="O163" s="2" t="str">
        <f>IF(K163&gt;0,($J163/Parameter!$B$1)-($K163/Parameter!$B$2),"")</f>
        <v/>
      </c>
      <c r="P163" s="2" t="str">
        <f>IF(L163&gt;0,($K163/Parameter!$B$2)-($L163/Parameter!$B$3),"")</f>
        <v/>
      </c>
      <c r="Q163" s="2" t="str">
        <f>IF(M163&gt;0,($L163/Parameter!$B$3)-($M163/Parameter!$B$4),"")</f>
        <v/>
      </c>
      <c r="R163" s="2" t="str">
        <f t="array" ref="R163">IF($J163&gt;0,SUM(($CJ163:$HN163&lt;$CJ$2:$HN$2)*($CJ163:$HN163&gt;0)*($CJ$88:$HN$88="Round 1")),"")</f>
        <v/>
      </c>
      <c r="S163" s="2" t="str">
        <f t="array" ref="S163">IF($J163&gt;0,SUM(($CJ163:$HN163&gt;$CJ$2:$HN$2)*($CJ163:$HN163&gt;0)*($CJ$88:$HN$88="Round 1")),"")</f>
        <v/>
      </c>
      <c r="T163" s="2" t="str">
        <f t="array" ref="T163">IF($K163&gt;0,SUM(($CJ163:$HN163&lt;$CJ$2:$HN$2)*($CJ163:$HN163&gt;0)*($CJ$88:$HN$88="Round 2")),"")</f>
        <v/>
      </c>
      <c r="U163" s="2" t="str">
        <f t="array" ref="U163">IF($K163&gt;0,SUM(($CJ163:$HN163&gt;$CJ$2:$HN$2)*($CJ163:$HN163&gt;0)*($CJ$88:$HN$88="Round 2")),"")</f>
        <v/>
      </c>
      <c r="V163" s="2" t="str">
        <f t="array" ref="V163">IF($L163&gt;0,SUM(($CJ163:$HN163&lt;$CJ$2:$HN$2)*($CJ163:$HN163&gt;0)*($CJ$88:$HN$88="Round 3")),"")</f>
        <v/>
      </c>
      <c r="W163" s="2" t="str">
        <f t="array" ref="W163">IF($L163&gt;0,SUM(($CJ163:$HN163&gt;$CJ$2:$HN$2)*($CJ163:$HN163&gt;0)*($CJ$88:$HN$88="Round 3")),"")</f>
        <v/>
      </c>
      <c r="X163" s="2" t="str">
        <f t="array" ref="X163">IF($M163&gt;0,SUM(($CJ163:$HN163&lt;$CJ$2:$HN$2)*($CJ163:$HN163&gt;0)*($CJ$88:$HN$88="Final")),"")</f>
        <v/>
      </c>
      <c r="Y163" s="2" t="str">
        <f t="array" ref="Y163">IF($M163&gt;0,SUM(($CJ163:$HN163&gt;$CJ$2:$HN$2)*($CJ163:$HN163&gt;0)*($CJ$88:$HN$88="Final")),"")</f>
        <v/>
      </c>
      <c r="Z163" s="2">
        <f t="shared" si="153"/>
        <v>32</v>
      </c>
      <c r="AA163" s="2">
        <f>IF(ISNUMBER($CI163)=TRUE,ROUND((2*Parameter!$B$13)-(SUM($J163:$L163)*Parameter!$B$13/Parameter!$B$12), 3),0)</f>
        <v>0</v>
      </c>
      <c r="AB163" s="2" t="str">
        <f>IF(AND(CG163&lt;&gt;"",CI163&lt;&gt;"NF"),INDEX('Skill-O-Meter'!$A:$A,MATCH(CG163,'Skill-O-Meter'!$C:$C,0)),"")</f>
        <v/>
      </c>
      <c r="AC163" s="2" t="str">
        <f t="shared" si="154"/>
        <v/>
      </c>
      <c r="AD163" s="2">
        <f t="shared" si="150"/>
        <v>10000</v>
      </c>
      <c r="AE163" s="78">
        <f t="array" ref="AE163">SUM(IF(($CJ$89:$HN$89=AE$89)*($CJ163:$HN163&lt;=$CJ$2:$HN$2-1)*($CJ163:$HN163&gt;0),1))</f>
        <v>0</v>
      </c>
      <c r="AF163" s="78">
        <f t="array" ref="AF163">SUM(IF(($CJ$89:$HN$89=AF$89)*($CJ163:$HN163&lt;=$CJ$2:$HN$2-1)*($CJ163:$HN163&gt;0),1))</f>
        <v>0</v>
      </c>
      <c r="AG163" s="78">
        <f t="array" ref="AG163">SUM(IF(($CJ$89:$HN$89=AG$89)*($CJ163:$HN163&lt;=$CJ$2:$HN$2-1)*($CJ163:$HN163&gt;0),1))</f>
        <v>0</v>
      </c>
      <c r="AH163" s="78">
        <f t="array" ref="AH163">SUM(IF(($CJ$89:$HN$89=AH$89)*($CJ163:$HN163&lt;=$CJ$2:$HN$2-1)*($CJ163:$HN163&gt;0),1))</f>
        <v>0</v>
      </c>
      <c r="AI163" s="78">
        <f t="array" ref="AI163">SUM(IF(($CJ$89:$HN$89=AI$89)*($CJ163:$HN163&lt;=$CJ$2:$HN$2-1)*($CJ163:$HN163&gt;0),1))</f>
        <v>0</v>
      </c>
      <c r="AJ163" s="78">
        <f t="array" ref="AJ163">SUM(IF(($CJ$89:$HN$89=AJ$89)*($CJ163:$HN163&lt;=$CJ$2:$HN$2-1)*($CJ163:$HN163&gt;0),1))</f>
        <v>0</v>
      </c>
      <c r="AK163" s="78">
        <f t="array" ref="AK163">SUM(IF(($CJ$89:$HN$89=AK$89)*($CJ163:$HN163&lt;=$CJ$2:$HN$2-1)*($CJ163:$HN163&gt;0),1))</f>
        <v>0</v>
      </c>
      <c r="AL163" s="78">
        <f t="array" ref="AL163">SUM(IF(($CJ$89:$HN$89=AL$89)*($CJ163:$HN163&lt;=$CJ$2:$HN$2-1)*($CJ163:$HN163&gt;0),1))</f>
        <v>0</v>
      </c>
      <c r="AM163" s="78">
        <f t="array" ref="AM163">SUM(IF(($CJ$89:$HN$89=AM$89)*($CJ163:$HN163&lt;=$CJ$2:$HN$2-1)*($CJ163:$HN163&gt;0),1))</f>
        <v>0</v>
      </c>
      <c r="AN163" s="78">
        <f t="array" ref="AN163">SUM(IF(($CJ$89:$HN$89=AN$89)*($CJ163:$HN163&lt;=$CJ$2:$HN$2-1)*($CJ163:$HN163&gt;0),1))</f>
        <v>0</v>
      </c>
      <c r="AO163" s="78">
        <f t="array" ref="AO163">SUM(IF(($CJ$89:$HN$89=AO$89)*($CJ163:$HN163&lt;=$CJ$2:$HN$2-1)*($CJ163:$HN163&gt;0),1))</f>
        <v>0</v>
      </c>
      <c r="AP163" s="78">
        <f t="array" ref="AP163">SUM(IF(($CJ$89:$HN$89=AP$89)*($CJ163:$HN163&lt;=$CJ$2:$HN$2-1)*($CJ163:$HN163&gt;0),1))</f>
        <v>0</v>
      </c>
      <c r="AQ163" s="78">
        <f t="array" ref="AQ163">SUM(IF(($CJ$89:$HN$89=AQ$89)*($CJ163:$HN163&lt;=$CJ$2:$HN$2-1)*($CJ163:$HN163&gt;0),1))</f>
        <v>0</v>
      </c>
      <c r="AR163" s="78">
        <f t="array" ref="AR163">SUM(IF(($CJ$89:$HN$89=AR$89)*($CJ163:$HN163&lt;=$CJ$2:$HN$2-1)*($CJ163:$HN163&gt;0),1))</f>
        <v>0</v>
      </c>
      <c r="AS163" s="78">
        <f t="array" ref="AS163">SUM(IF(($CJ$89:$HN$89=AS$89)*($CJ163:$HN163&lt;=$CJ$2:$HN$2-1)*($CJ163:$HN163&gt;0),1))</f>
        <v>0</v>
      </c>
      <c r="AT163" s="78">
        <f t="array" ref="AT163">SUM(IF(($CJ$89:$HN$89=AT$89)*($CJ163:$HN163&lt;=$CJ$2:$HN$2-1)*($CJ163:$HN163&gt;0),1))</f>
        <v>0</v>
      </c>
      <c r="AU163" s="78">
        <f t="array" ref="AU163">SUM(IF(($CJ$89:$HN$89=AU$89)*($CJ163:$HN163&lt;=$CJ$2:$HN$2-1)*($CJ163:$HN163&gt;0),1))</f>
        <v>0</v>
      </c>
      <c r="AV163" s="78">
        <f t="array" ref="AV163">SUM(IF(($CJ$89:$HN$89=AV$89)*($CJ163:$HN163&lt;=$CJ$2:$HN$2-1)*($CJ163:$HN163&gt;0),1))</f>
        <v>0</v>
      </c>
      <c r="AW163" s="78">
        <f t="array" ref="AW163">SUM(IF(($CJ$89:$HN$89=AW$89)*($CJ163:$HN163&lt;=$CJ$2:$HN$2-1)*($CJ163:$HN163&gt;0),1))</f>
        <v>0</v>
      </c>
      <c r="AX163" s="78">
        <f t="array" ref="AX163">SUM(IF(($CJ$89:$HN$89=AX$89)*($CJ163:$HN163&lt;=$CJ$2:$HN$2-1)*($CJ163:$HN163&gt;0),1))</f>
        <v>0</v>
      </c>
      <c r="AY163" s="78">
        <f t="array" ref="AY163">SUM(IF(($CJ$89:$HN$89=AY$89)*($CJ163:$HN163&lt;=$CJ$2:$HN$2-1)*($CJ163:$HN163&gt;0),1))</f>
        <v>0</v>
      </c>
      <c r="AZ163" s="78">
        <f t="array" ref="AZ163">SUM(IF(($CJ$89:$HN$89=AZ$89)*($CJ163:$HN163&lt;=$CJ$2:$HN$2-1)*($CJ163:$HN163&gt;0),1))</f>
        <v>0</v>
      </c>
      <c r="BA163" s="78">
        <f t="array" ref="BA163">SUM(IF(($CJ$89:$HN$89=BA$89)*($CJ163:$HN163&lt;=$CJ$2:$HN$2-1)*($CJ163:$HN163&gt;0),1))</f>
        <v>0</v>
      </c>
      <c r="BB163" s="78">
        <f t="array" ref="BB163">SUM(IF(($CJ$89:$HN$89=BB$89)*($CJ163:$HN163&lt;=$CJ$2:$HN$2-1)*($CJ163:$HN163&gt;0),1))</f>
        <v>0</v>
      </c>
      <c r="BC163" s="78">
        <f t="array" ref="BC163">SUM(IF(($CJ$89:$HN$89=BC$89)*($CJ163:$HN163&lt;=$CJ$2:$HN$2-1)*($CJ163:$HN163&gt;0),1))</f>
        <v>0</v>
      </c>
      <c r="BD163" s="78">
        <f t="array" ref="BD163">SUM(IF(($CJ$89:$HN$89=BD$89)*($CJ163:$HN163&lt;=$CJ$2:$HN$2-1)*($CJ163:$HN163&gt;0),1))</f>
        <v>0</v>
      </c>
      <c r="BE163" s="78">
        <f t="array" ref="BE163">SUM(IF(($CJ$89:$HN$89=BE$89)*($CJ163:$HN163&lt;=$CJ$2:$HN$2-1)*($CJ163:$HN163&gt;0),1))</f>
        <v>0</v>
      </c>
      <c r="BF163" s="78">
        <f t="shared" si="156"/>
        <v>0</v>
      </c>
      <c r="BG163" s="78">
        <f t="shared" si="156"/>
        <v>0</v>
      </c>
      <c r="BH163" s="78">
        <f t="shared" si="156"/>
        <v>0</v>
      </c>
      <c r="BI163" s="78">
        <f t="shared" si="156"/>
        <v>0</v>
      </c>
      <c r="BJ163" s="78">
        <f t="shared" si="156"/>
        <v>0</v>
      </c>
      <c r="BK163" s="78">
        <f t="shared" si="156"/>
        <v>0</v>
      </c>
      <c r="BL163" s="78">
        <f t="shared" si="156"/>
        <v>0</v>
      </c>
      <c r="BM163" s="78">
        <f t="shared" si="156"/>
        <v>0</v>
      </c>
      <c r="BN163" s="78">
        <f t="shared" si="156"/>
        <v>0</v>
      </c>
      <c r="BO163" s="78">
        <f t="shared" si="156"/>
        <v>0</v>
      </c>
      <c r="BP163" s="78">
        <f t="shared" si="157"/>
        <v>0</v>
      </c>
      <c r="BQ163" s="78">
        <f t="shared" si="157"/>
        <v>0</v>
      </c>
      <c r="BR163" s="78">
        <f t="shared" si="157"/>
        <v>0</v>
      </c>
      <c r="BS163" s="78">
        <f t="shared" si="157"/>
        <v>0</v>
      </c>
      <c r="BT163" s="78">
        <f t="shared" si="157"/>
        <v>0</v>
      </c>
      <c r="BU163" s="78">
        <f t="shared" si="157"/>
        <v>0</v>
      </c>
      <c r="BV163" s="78">
        <f t="shared" si="157"/>
        <v>0</v>
      </c>
      <c r="BW163" s="78">
        <f t="shared" si="157"/>
        <v>0</v>
      </c>
      <c r="BX163" s="78">
        <f t="shared" si="157"/>
        <v>0</v>
      </c>
      <c r="BY163" s="78">
        <f t="shared" si="157"/>
        <v>0</v>
      </c>
      <c r="BZ163" s="78">
        <f t="shared" si="158"/>
        <v>0</v>
      </c>
      <c r="CA163" s="78">
        <f t="shared" si="158"/>
        <v>0</v>
      </c>
      <c r="CB163" s="78">
        <f t="shared" si="158"/>
        <v>0</v>
      </c>
      <c r="CC163" s="78">
        <f t="shared" si="158"/>
        <v>0</v>
      </c>
      <c r="CD163" s="78">
        <f t="shared" si="158"/>
        <v>0</v>
      </c>
      <c r="CE163" s="78">
        <f t="shared" si="158"/>
        <v>0</v>
      </c>
      <c r="CF163" s="78">
        <f t="shared" si="158"/>
        <v>0</v>
      </c>
      <c r="CI163" t="s">
        <v>20</v>
      </c>
    </row>
    <row r="164" spans="1:150" x14ac:dyDescent="0.25">
      <c r="A164" s="2" t="str">
        <f>IF(CI164="","",IF(CI164&lt;&gt;"NF",CH164&amp;CI164+COUNTIF($C$90:$C163,C164),CH164&amp;CI164&amp;COUNTIF($C$90:$C163,C164)))</f>
        <v/>
      </c>
      <c r="B164" s="2" t="e">
        <f t="array" aca="1" ref="B164" ca="1">INDEX(Spielerliste,MATCH(SMALL(COUNTIF(Spielerliste,"&lt;"&amp;Spielerliste),ROWS(CG$90:CG164)),COUNTIF(Spielerliste,"&lt;"&amp;Spielerliste),0))</f>
        <v>#NUM!</v>
      </c>
      <c r="C164" s="2" t="str">
        <f t="shared" si="149"/>
        <v/>
      </c>
      <c r="D164" s="2">
        <f t="array" ref="D164">SUM(($CJ164:$HN164=$CJ$2:$HN$2-1)*($CJ164:$HN164&gt;0))</f>
        <v>0</v>
      </c>
      <c r="E164" s="2">
        <f t="array" ref="E164">SUM(($CJ164:$HN164&lt;$CJ$2:$HN$2-1)*($CJ164:$HN164&gt;0))</f>
        <v>0</v>
      </c>
      <c r="F164" s="2">
        <f t="array" ref="F164">SUM(($CJ164:$HN164=$CJ$2:$HN$2+1)*($CJ164:$HN164&gt;0))</f>
        <v>0</v>
      </c>
      <c r="G164" s="2">
        <f t="array" ref="G164">SUM(($CJ164:$HN164&gt;$CJ$2:$HN$2+1)*($CJ164:$HN164&gt;0))</f>
        <v>0</v>
      </c>
      <c r="H164" s="2">
        <f t="shared" si="151"/>
        <v>0</v>
      </c>
      <c r="I164" s="2">
        <f t="shared" si="152"/>
        <v>0</v>
      </c>
      <c r="J164" s="2">
        <f t="shared" si="155"/>
        <v>0</v>
      </c>
      <c r="K164" s="2">
        <f t="shared" si="155"/>
        <v>0</v>
      </c>
      <c r="L164" s="2">
        <f t="shared" si="155"/>
        <v>0</v>
      </c>
      <c r="M164" s="2">
        <f t="shared" si="155"/>
        <v>0</v>
      </c>
      <c r="N164" s="2">
        <f t="shared" si="155"/>
        <v>0</v>
      </c>
      <c r="O164" s="2" t="str">
        <f>IF(K164&gt;0,($J164/Parameter!$B$1)-($K164/Parameter!$B$2),"")</f>
        <v/>
      </c>
      <c r="P164" s="2" t="str">
        <f>IF(L164&gt;0,($K164/Parameter!$B$2)-($L164/Parameter!$B$3),"")</f>
        <v/>
      </c>
      <c r="Q164" s="2" t="str">
        <f>IF(M164&gt;0,($L164/Parameter!$B$3)-($M164/Parameter!$B$4),"")</f>
        <v/>
      </c>
      <c r="R164" s="2" t="str">
        <f t="array" ref="R164">IF($J164&gt;0,SUM(($CJ164:$HN164&lt;$CJ$2:$HN$2)*($CJ164:$HN164&gt;0)*($CJ$88:$HN$88="Round 1")),"")</f>
        <v/>
      </c>
      <c r="S164" s="2" t="str">
        <f t="array" ref="S164">IF($J164&gt;0,SUM(($CJ164:$HN164&gt;$CJ$2:$HN$2)*($CJ164:$HN164&gt;0)*($CJ$88:$HN$88="Round 1")),"")</f>
        <v/>
      </c>
      <c r="T164" s="2" t="str">
        <f t="array" ref="T164">IF($K164&gt;0,SUM(($CJ164:$HN164&lt;$CJ$2:$HN$2)*($CJ164:$HN164&gt;0)*($CJ$88:$HN$88="Round 2")),"")</f>
        <v/>
      </c>
      <c r="U164" s="2" t="str">
        <f t="array" ref="U164">IF($K164&gt;0,SUM(($CJ164:$HN164&gt;$CJ$2:$HN$2)*($CJ164:$HN164&gt;0)*($CJ$88:$HN$88="Round 2")),"")</f>
        <v/>
      </c>
      <c r="V164" s="2" t="str">
        <f t="array" ref="V164">IF($L164&gt;0,SUM(($CJ164:$HN164&lt;$CJ$2:$HN$2)*($CJ164:$HN164&gt;0)*($CJ$88:$HN$88="Round 3")),"")</f>
        <v/>
      </c>
      <c r="W164" s="2" t="str">
        <f t="array" ref="W164">IF($L164&gt;0,SUM(($CJ164:$HN164&gt;$CJ$2:$HN$2)*($CJ164:$HN164&gt;0)*($CJ$88:$HN$88="Round 3")),"")</f>
        <v/>
      </c>
      <c r="X164" s="2" t="str">
        <f t="array" ref="X164">IF($M164&gt;0,SUM(($CJ164:$HN164&lt;$CJ$2:$HN$2)*($CJ164:$HN164&gt;0)*($CJ$88:$HN$88="Final")),"")</f>
        <v/>
      </c>
      <c r="Y164" s="2" t="str">
        <f t="array" ref="Y164">IF($M164&gt;0,SUM(($CJ164:$HN164&gt;$CJ$2:$HN$2)*($CJ164:$HN164&gt;0)*($CJ$88:$HN$88="Final")),"")</f>
        <v/>
      </c>
      <c r="Z164" s="2">
        <f t="shared" si="153"/>
        <v>32</v>
      </c>
      <c r="AA164" s="2">
        <f>IF(ISNUMBER($CI164)=TRUE,ROUND((2*Parameter!$B$13)-(SUM($J164:$L164)*Parameter!$B$13/Parameter!$B$12), 3),0)</f>
        <v>0</v>
      </c>
      <c r="AB164" s="2" t="str">
        <f>IF(AND(CG164&lt;&gt;"",CI164&lt;&gt;"NF"),INDEX('Skill-O-Meter'!$A:$A,MATCH(CG164,'Skill-O-Meter'!$C:$C,0)),"")</f>
        <v/>
      </c>
      <c r="AC164" s="2" t="str">
        <f t="shared" si="154"/>
        <v/>
      </c>
      <c r="AD164" s="2">
        <f t="shared" si="150"/>
        <v>10000</v>
      </c>
      <c r="AE164" s="78">
        <f t="array" ref="AE164">SUM(IF(($CJ$89:$HN$89=AE$89)*($CJ164:$HN164&lt;=$CJ$2:$HN$2-1)*($CJ164:$HN164&gt;0),1))</f>
        <v>0</v>
      </c>
      <c r="AF164" s="78">
        <f t="array" ref="AF164">SUM(IF(($CJ$89:$HN$89=AF$89)*($CJ164:$HN164&lt;=$CJ$2:$HN$2-1)*($CJ164:$HN164&gt;0),1))</f>
        <v>0</v>
      </c>
      <c r="AG164" s="78">
        <f t="array" ref="AG164">SUM(IF(($CJ$89:$HN$89=AG$89)*($CJ164:$HN164&lt;=$CJ$2:$HN$2-1)*($CJ164:$HN164&gt;0),1))</f>
        <v>0</v>
      </c>
      <c r="AH164" s="78">
        <f t="array" ref="AH164">SUM(IF(($CJ$89:$HN$89=AH$89)*($CJ164:$HN164&lt;=$CJ$2:$HN$2-1)*($CJ164:$HN164&gt;0),1))</f>
        <v>0</v>
      </c>
      <c r="AI164" s="78">
        <f t="array" ref="AI164">SUM(IF(($CJ$89:$HN$89=AI$89)*($CJ164:$HN164&lt;=$CJ$2:$HN$2-1)*($CJ164:$HN164&gt;0),1))</f>
        <v>0</v>
      </c>
      <c r="AJ164" s="78">
        <f t="array" ref="AJ164">SUM(IF(($CJ$89:$HN$89=AJ$89)*($CJ164:$HN164&lt;=$CJ$2:$HN$2-1)*($CJ164:$HN164&gt;0),1))</f>
        <v>0</v>
      </c>
      <c r="AK164" s="78">
        <f t="array" ref="AK164">SUM(IF(($CJ$89:$HN$89=AK$89)*($CJ164:$HN164&lt;=$CJ$2:$HN$2-1)*($CJ164:$HN164&gt;0),1))</f>
        <v>0</v>
      </c>
      <c r="AL164" s="78">
        <f t="array" ref="AL164">SUM(IF(($CJ$89:$HN$89=AL$89)*($CJ164:$HN164&lt;=$CJ$2:$HN$2-1)*($CJ164:$HN164&gt;0),1))</f>
        <v>0</v>
      </c>
      <c r="AM164" s="78">
        <f t="array" ref="AM164">SUM(IF(($CJ$89:$HN$89=AM$89)*($CJ164:$HN164&lt;=$CJ$2:$HN$2-1)*($CJ164:$HN164&gt;0),1))</f>
        <v>0</v>
      </c>
      <c r="AN164" s="78">
        <f t="array" ref="AN164">SUM(IF(($CJ$89:$HN$89=AN$89)*($CJ164:$HN164&lt;=$CJ$2:$HN$2-1)*($CJ164:$HN164&gt;0),1))</f>
        <v>0</v>
      </c>
      <c r="AO164" s="78">
        <f t="array" ref="AO164">SUM(IF(($CJ$89:$HN$89=AO$89)*($CJ164:$HN164&lt;=$CJ$2:$HN$2-1)*($CJ164:$HN164&gt;0),1))</f>
        <v>0</v>
      </c>
      <c r="AP164" s="78">
        <f t="array" ref="AP164">SUM(IF(($CJ$89:$HN$89=AP$89)*($CJ164:$HN164&lt;=$CJ$2:$HN$2-1)*($CJ164:$HN164&gt;0),1))</f>
        <v>0</v>
      </c>
      <c r="AQ164" s="78">
        <f t="array" ref="AQ164">SUM(IF(($CJ$89:$HN$89=AQ$89)*($CJ164:$HN164&lt;=$CJ$2:$HN$2-1)*($CJ164:$HN164&gt;0),1))</f>
        <v>0</v>
      </c>
      <c r="AR164" s="78">
        <f t="array" ref="AR164">SUM(IF(($CJ$89:$HN$89=AR$89)*($CJ164:$HN164&lt;=$CJ$2:$HN$2-1)*($CJ164:$HN164&gt;0),1))</f>
        <v>0</v>
      </c>
      <c r="AS164" s="78">
        <f t="array" ref="AS164">SUM(IF(($CJ$89:$HN$89=AS$89)*($CJ164:$HN164&lt;=$CJ$2:$HN$2-1)*($CJ164:$HN164&gt;0),1))</f>
        <v>0</v>
      </c>
      <c r="AT164" s="78">
        <f t="array" ref="AT164">SUM(IF(($CJ$89:$HN$89=AT$89)*($CJ164:$HN164&lt;=$CJ$2:$HN$2-1)*($CJ164:$HN164&gt;0),1))</f>
        <v>0</v>
      </c>
      <c r="AU164" s="78">
        <f t="array" ref="AU164">SUM(IF(($CJ$89:$HN$89=AU$89)*($CJ164:$HN164&lt;=$CJ$2:$HN$2-1)*($CJ164:$HN164&gt;0),1))</f>
        <v>0</v>
      </c>
      <c r="AV164" s="78">
        <f t="array" ref="AV164">SUM(IF(($CJ$89:$HN$89=AV$89)*($CJ164:$HN164&lt;=$CJ$2:$HN$2-1)*($CJ164:$HN164&gt;0),1))</f>
        <v>0</v>
      </c>
      <c r="AW164" s="78">
        <f t="array" ref="AW164">SUM(IF(($CJ$89:$HN$89=AW$89)*($CJ164:$HN164&lt;=$CJ$2:$HN$2-1)*($CJ164:$HN164&gt;0),1))</f>
        <v>0</v>
      </c>
      <c r="AX164" s="78">
        <f t="array" ref="AX164">SUM(IF(($CJ$89:$HN$89=AX$89)*($CJ164:$HN164&lt;=$CJ$2:$HN$2-1)*($CJ164:$HN164&gt;0),1))</f>
        <v>0</v>
      </c>
      <c r="AY164" s="78">
        <f t="array" ref="AY164">SUM(IF(($CJ$89:$HN$89=AY$89)*($CJ164:$HN164&lt;=$CJ$2:$HN$2-1)*($CJ164:$HN164&gt;0),1))</f>
        <v>0</v>
      </c>
      <c r="AZ164" s="78">
        <f t="array" ref="AZ164">SUM(IF(($CJ$89:$HN$89=AZ$89)*($CJ164:$HN164&lt;=$CJ$2:$HN$2-1)*($CJ164:$HN164&gt;0),1))</f>
        <v>0</v>
      </c>
      <c r="BA164" s="78">
        <f t="array" ref="BA164">SUM(IF(($CJ$89:$HN$89=BA$89)*($CJ164:$HN164&lt;=$CJ$2:$HN$2-1)*($CJ164:$HN164&gt;0),1))</f>
        <v>0</v>
      </c>
      <c r="BB164" s="78">
        <f t="array" ref="BB164">SUM(IF(($CJ$89:$HN$89=BB$89)*($CJ164:$HN164&lt;=$CJ$2:$HN$2-1)*($CJ164:$HN164&gt;0),1))</f>
        <v>0</v>
      </c>
      <c r="BC164" s="78">
        <f t="array" ref="BC164">SUM(IF(($CJ$89:$HN$89=BC$89)*($CJ164:$HN164&lt;=$CJ$2:$HN$2-1)*($CJ164:$HN164&gt;0),1))</f>
        <v>0</v>
      </c>
      <c r="BD164" s="78">
        <f t="array" ref="BD164">SUM(IF(($CJ$89:$HN$89=BD$89)*($CJ164:$HN164&lt;=$CJ$2:$HN$2-1)*($CJ164:$HN164&gt;0),1))</f>
        <v>0</v>
      </c>
      <c r="BE164" s="78">
        <f t="array" ref="BE164">SUM(IF(($CJ$89:$HN$89=BE$89)*($CJ164:$HN164&lt;=$CJ$2:$HN$2-1)*($CJ164:$HN164&gt;0),1))</f>
        <v>0</v>
      </c>
      <c r="BF164" s="78">
        <f t="shared" si="156"/>
        <v>0</v>
      </c>
      <c r="BG164" s="78">
        <f t="shared" si="156"/>
        <v>0</v>
      </c>
      <c r="BH164" s="78">
        <f t="shared" si="156"/>
        <v>0</v>
      </c>
      <c r="BI164" s="78">
        <f t="shared" si="156"/>
        <v>0</v>
      </c>
      <c r="BJ164" s="78">
        <f t="shared" si="156"/>
        <v>0</v>
      </c>
      <c r="BK164" s="78">
        <f t="shared" si="156"/>
        <v>0</v>
      </c>
      <c r="BL164" s="78">
        <f t="shared" si="156"/>
        <v>0</v>
      </c>
      <c r="BM164" s="78">
        <f t="shared" si="156"/>
        <v>0</v>
      </c>
      <c r="BN164" s="78">
        <f t="shared" si="156"/>
        <v>0</v>
      </c>
      <c r="BO164" s="78">
        <f t="shared" si="156"/>
        <v>0</v>
      </c>
      <c r="BP164" s="78">
        <f t="shared" si="157"/>
        <v>0</v>
      </c>
      <c r="BQ164" s="78">
        <f t="shared" si="157"/>
        <v>0</v>
      </c>
      <c r="BR164" s="78">
        <f t="shared" si="157"/>
        <v>0</v>
      </c>
      <c r="BS164" s="78">
        <f t="shared" si="157"/>
        <v>0</v>
      </c>
      <c r="BT164" s="78">
        <f t="shared" si="157"/>
        <v>0</v>
      </c>
      <c r="BU164" s="78">
        <f t="shared" si="157"/>
        <v>0</v>
      </c>
      <c r="BV164" s="78">
        <f t="shared" si="157"/>
        <v>0</v>
      </c>
      <c r="BW164" s="78">
        <f t="shared" si="157"/>
        <v>0</v>
      </c>
      <c r="BX164" s="78">
        <f t="shared" si="157"/>
        <v>0</v>
      </c>
      <c r="BY164" s="78">
        <f t="shared" si="157"/>
        <v>0</v>
      </c>
      <c r="BZ164" s="78">
        <f t="shared" si="158"/>
        <v>0</v>
      </c>
      <c r="CA164" s="78">
        <f t="shared" si="158"/>
        <v>0</v>
      </c>
      <c r="CB164" s="78">
        <f t="shared" si="158"/>
        <v>0</v>
      </c>
      <c r="CC164" s="78">
        <f t="shared" si="158"/>
        <v>0</v>
      </c>
      <c r="CD164" s="78">
        <f t="shared" si="158"/>
        <v>0</v>
      </c>
      <c r="CE164" s="78">
        <f t="shared" si="158"/>
        <v>0</v>
      </c>
      <c r="CF164" s="78">
        <f t="shared" si="158"/>
        <v>0</v>
      </c>
      <c r="CI164" t="s">
        <v>20</v>
      </c>
    </row>
    <row r="165" spans="1:150" x14ac:dyDescent="0.25">
      <c r="A165" s="2" t="str">
        <f>IF(CI165="","",IF(CI165&lt;&gt;"NF",CH165&amp;CI165+COUNTIF($C$90:$C164,C165),CH165&amp;CI165&amp;COUNTIF($C$90:$C164,C165)))</f>
        <v/>
      </c>
      <c r="B165" s="2" t="e">
        <f t="array" aca="1" ref="B165" ca="1">INDEX(Spielerliste,MATCH(SMALL(COUNTIF(Spielerliste,"&lt;"&amp;Spielerliste),ROWS(CG$90:CG165)),COUNTIF(Spielerliste,"&lt;"&amp;Spielerliste),0))</f>
        <v>#NUM!</v>
      </c>
      <c r="C165" s="2" t="str">
        <f t="shared" si="149"/>
        <v/>
      </c>
      <c r="D165" s="2">
        <f t="array" ref="D165">SUM(($CJ165:$HN165=$CJ$2:$HN$2-1)*($CJ165:$HN165&gt;0))</f>
        <v>0</v>
      </c>
      <c r="E165" s="2">
        <f t="array" ref="E165">SUM(($CJ165:$HN165&lt;$CJ$2:$HN$2-1)*($CJ165:$HN165&gt;0))</f>
        <v>0</v>
      </c>
      <c r="F165" s="2">
        <f t="array" ref="F165">SUM(($CJ165:$HN165=$CJ$2:$HN$2+1)*($CJ165:$HN165&gt;0))</f>
        <v>0</v>
      </c>
      <c r="G165" s="2">
        <f t="array" ref="G165">SUM(($CJ165:$HN165&gt;$CJ$2:$HN$2+1)*($CJ165:$HN165&gt;0))</f>
        <v>0</v>
      </c>
      <c r="H165" s="2">
        <f t="shared" si="151"/>
        <v>0</v>
      </c>
      <c r="I165" s="2">
        <f t="shared" si="152"/>
        <v>0</v>
      </c>
      <c r="J165" s="2">
        <f t="shared" si="155"/>
        <v>0</v>
      </c>
      <c r="K165" s="2">
        <f t="shared" si="155"/>
        <v>0</v>
      </c>
      <c r="L165" s="2">
        <f t="shared" si="155"/>
        <v>0</v>
      </c>
      <c r="M165" s="2">
        <f t="shared" si="155"/>
        <v>0</v>
      </c>
      <c r="N165" s="2">
        <f t="shared" si="155"/>
        <v>0</v>
      </c>
      <c r="O165" s="2" t="str">
        <f>IF(K165&gt;0,($J165/Parameter!$B$1)-($K165/Parameter!$B$2),"")</f>
        <v/>
      </c>
      <c r="P165" s="2" t="str">
        <f>IF(L165&gt;0,($K165/Parameter!$B$2)-($L165/Parameter!$B$3),"")</f>
        <v/>
      </c>
      <c r="Q165" s="2" t="str">
        <f>IF(M165&gt;0,($L165/Parameter!$B$3)-($M165/Parameter!$B$4),"")</f>
        <v/>
      </c>
      <c r="R165" s="2" t="str">
        <f t="array" ref="R165">IF($J165&gt;0,SUM(($CJ165:$HN165&lt;$CJ$2:$HN$2)*($CJ165:$HN165&gt;0)*($CJ$88:$HN$88="Round 1")),"")</f>
        <v/>
      </c>
      <c r="S165" s="2" t="str">
        <f t="array" ref="S165">IF($J165&gt;0,SUM(($CJ165:$HN165&gt;$CJ$2:$HN$2)*($CJ165:$HN165&gt;0)*($CJ$88:$HN$88="Round 1")),"")</f>
        <v/>
      </c>
      <c r="T165" s="2" t="str">
        <f t="array" ref="T165">IF($K165&gt;0,SUM(($CJ165:$HN165&lt;$CJ$2:$HN$2)*($CJ165:$HN165&gt;0)*($CJ$88:$HN$88="Round 2")),"")</f>
        <v/>
      </c>
      <c r="U165" s="2" t="str">
        <f t="array" ref="U165">IF($K165&gt;0,SUM(($CJ165:$HN165&gt;$CJ$2:$HN$2)*($CJ165:$HN165&gt;0)*($CJ$88:$HN$88="Round 2")),"")</f>
        <v/>
      </c>
      <c r="V165" s="2" t="str">
        <f t="array" ref="V165">IF($L165&gt;0,SUM(($CJ165:$HN165&lt;$CJ$2:$HN$2)*($CJ165:$HN165&gt;0)*($CJ$88:$HN$88="Round 3")),"")</f>
        <v/>
      </c>
      <c r="W165" s="2" t="str">
        <f t="array" ref="W165">IF($L165&gt;0,SUM(($CJ165:$HN165&gt;$CJ$2:$HN$2)*($CJ165:$HN165&gt;0)*($CJ$88:$HN$88="Round 3")),"")</f>
        <v/>
      </c>
      <c r="X165" s="2" t="str">
        <f t="array" ref="X165">IF($M165&gt;0,SUM(($CJ165:$HN165&lt;$CJ$2:$HN$2)*($CJ165:$HN165&gt;0)*($CJ$88:$HN$88="Final")),"")</f>
        <v/>
      </c>
      <c r="Y165" s="2" t="str">
        <f t="array" ref="Y165">IF($M165&gt;0,SUM(($CJ165:$HN165&gt;$CJ$2:$HN$2)*($CJ165:$HN165&gt;0)*($CJ$88:$HN$88="Final")),"")</f>
        <v/>
      </c>
      <c r="Z165" s="2">
        <f t="shared" si="153"/>
        <v>32</v>
      </c>
      <c r="AA165" s="2">
        <f>IF(ISNUMBER($CI165)=TRUE,ROUND((2*Parameter!$B$13)-(SUM($J165:$L165)*Parameter!$B$13/Parameter!$B$12), 3),0)</f>
        <v>0</v>
      </c>
      <c r="AB165" s="2" t="str">
        <f>IF(AND(CG165&lt;&gt;"",CI165&lt;&gt;"NF"),INDEX('Skill-O-Meter'!$A:$A,MATCH(CG165,'Skill-O-Meter'!$C:$C,0)),"")</f>
        <v/>
      </c>
      <c r="AC165" s="2" t="str">
        <f t="shared" si="154"/>
        <v/>
      </c>
      <c r="AD165" s="2">
        <f t="shared" si="150"/>
        <v>10000</v>
      </c>
      <c r="AE165" s="78">
        <f t="array" ref="AE165">SUM(IF(($CJ$89:$HN$89=AE$89)*($CJ165:$HN165&lt;=$CJ$2:$HN$2-1)*($CJ165:$HN165&gt;0),1))</f>
        <v>0</v>
      </c>
      <c r="AF165" s="78">
        <f t="array" ref="AF165">SUM(IF(($CJ$89:$HN$89=AF$89)*($CJ165:$HN165&lt;=$CJ$2:$HN$2-1)*($CJ165:$HN165&gt;0),1))</f>
        <v>0</v>
      </c>
      <c r="AG165" s="78">
        <f t="array" ref="AG165">SUM(IF(($CJ$89:$HN$89=AG$89)*($CJ165:$HN165&lt;=$CJ$2:$HN$2-1)*($CJ165:$HN165&gt;0),1))</f>
        <v>0</v>
      </c>
      <c r="AH165" s="78">
        <f t="array" ref="AH165">SUM(IF(($CJ$89:$HN$89=AH$89)*($CJ165:$HN165&lt;=$CJ$2:$HN$2-1)*($CJ165:$HN165&gt;0),1))</f>
        <v>0</v>
      </c>
      <c r="AI165" s="78">
        <f t="array" ref="AI165">SUM(IF(($CJ$89:$HN$89=AI$89)*($CJ165:$HN165&lt;=$CJ$2:$HN$2-1)*($CJ165:$HN165&gt;0),1))</f>
        <v>0</v>
      </c>
      <c r="AJ165" s="78">
        <f t="array" ref="AJ165">SUM(IF(($CJ$89:$HN$89=AJ$89)*($CJ165:$HN165&lt;=$CJ$2:$HN$2-1)*($CJ165:$HN165&gt;0),1))</f>
        <v>0</v>
      </c>
      <c r="AK165" s="78">
        <f t="array" ref="AK165">SUM(IF(($CJ$89:$HN$89=AK$89)*($CJ165:$HN165&lt;=$CJ$2:$HN$2-1)*($CJ165:$HN165&gt;0),1))</f>
        <v>0</v>
      </c>
      <c r="AL165" s="78">
        <f t="array" ref="AL165">SUM(IF(($CJ$89:$HN$89=AL$89)*($CJ165:$HN165&lt;=$CJ$2:$HN$2-1)*($CJ165:$HN165&gt;0),1))</f>
        <v>0</v>
      </c>
      <c r="AM165" s="78">
        <f t="array" ref="AM165">SUM(IF(($CJ$89:$HN$89=AM$89)*($CJ165:$HN165&lt;=$CJ$2:$HN$2-1)*($CJ165:$HN165&gt;0),1))</f>
        <v>0</v>
      </c>
      <c r="AN165" s="78">
        <f t="array" ref="AN165">SUM(IF(($CJ$89:$HN$89=AN$89)*($CJ165:$HN165&lt;=$CJ$2:$HN$2-1)*($CJ165:$HN165&gt;0),1))</f>
        <v>0</v>
      </c>
      <c r="AO165" s="78">
        <f t="array" ref="AO165">SUM(IF(($CJ$89:$HN$89=AO$89)*($CJ165:$HN165&lt;=$CJ$2:$HN$2-1)*($CJ165:$HN165&gt;0),1))</f>
        <v>0</v>
      </c>
      <c r="AP165" s="78">
        <f t="array" ref="AP165">SUM(IF(($CJ$89:$HN$89=AP$89)*($CJ165:$HN165&lt;=$CJ$2:$HN$2-1)*($CJ165:$HN165&gt;0),1))</f>
        <v>0</v>
      </c>
      <c r="AQ165" s="78">
        <f t="array" ref="AQ165">SUM(IF(($CJ$89:$HN$89=AQ$89)*($CJ165:$HN165&lt;=$CJ$2:$HN$2-1)*($CJ165:$HN165&gt;0),1))</f>
        <v>0</v>
      </c>
      <c r="AR165" s="78">
        <f t="array" ref="AR165">SUM(IF(($CJ$89:$HN$89=AR$89)*($CJ165:$HN165&lt;=$CJ$2:$HN$2-1)*($CJ165:$HN165&gt;0),1))</f>
        <v>0</v>
      </c>
      <c r="AS165" s="78">
        <f t="array" ref="AS165">SUM(IF(($CJ$89:$HN$89=AS$89)*($CJ165:$HN165&lt;=$CJ$2:$HN$2-1)*($CJ165:$HN165&gt;0),1))</f>
        <v>0</v>
      </c>
      <c r="AT165" s="78">
        <f t="array" ref="AT165">SUM(IF(($CJ$89:$HN$89=AT$89)*($CJ165:$HN165&lt;=$CJ$2:$HN$2-1)*($CJ165:$HN165&gt;0),1))</f>
        <v>0</v>
      </c>
      <c r="AU165" s="78">
        <f t="array" ref="AU165">SUM(IF(($CJ$89:$HN$89=AU$89)*($CJ165:$HN165&lt;=$CJ$2:$HN$2-1)*($CJ165:$HN165&gt;0),1))</f>
        <v>0</v>
      </c>
      <c r="AV165" s="78">
        <f t="array" ref="AV165">SUM(IF(($CJ$89:$HN$89=AV$89)*($CJ165:$HN165&lt;=$CJ$2:$HN$2-1)*($CJ165:$HN165&gt;0),1))</f>
        <v>0</v>
      </c>
      <c r="AW165" s="78">
        <f t="array" ref="AW165">SUM(IF(($CJ$89:$HN$89=AW$89)*($CJ165:$HN165&lt;=$CJ$2:$HN$2-1)*($CJ165:$HN165&gt;0),1))</f>
        <v>0</v>
      </c>
      <c r="AX165" s="78">
        <f t="array" ref="AX165">SUM(IF(($CJ$89:$HN$89=AX$89)*($CJ165:$HN165&lt;=$CJ$2:$HN$2-1)*($CJ165:$HN165&gt;0),1))</f>
        <v>0</v>
      </c>
      <c r="AY165" s="78">
        <f t="array" ref="AY165">SUM(IF(($CJ$89:$HN$89=AY$89)*($CJ165:$HN165&lt;=$CJ$2:$HN$2-1)*($CJ165:$HN165&gt;0),1))</f>
        <v>0</v>
      </c>
      <c r="AZ165" s="78">
        <f t="array" ref="AZ165">SUM(IF(($CJ$89:$HN$89=AZ$89)*($CJ165:$HN165&lt;=$CJ$2:$HN$2-1)*($CJ165:$HN165&gt;0),1))</f>
        <v>0</v>
      </c>
      <c r="BA165" s="78">
        <f t="array" ref="BA165">SUM(IF(($CJ$89:$HN$89=BA$89)*($CJ165:$HN165&lt;=$CJ$2:$HN$2-1)*($CJ165:$HN165&gt;0),1))</f>
        <v>0</v>
      </c>
      <c r="BB165" s="78">
        <f t="array" ref="BB165">SUM(IF(($CJ$89:$HN$89=BB$89)*($CJ165:$HN165&lt;=$CJ$2:$HN$2-1)*($CJ165:$HN165&gt;0),1))</f>
        <v>0</v>
      </c>
      <c r="BC165" s="78">
        <f t="array" ref="BC165">SUM(IF(($CJ$89:$HN$89=BC$89)*($CJ165:$HN165&lt;=$CJ$2:$HN$2-1)*($CJ165:$HN165&gt;0),1))</f>
        <v>0</v>
      </c>
      <c r="BD165" s="78">
        <f t="array" ref="BD165">SUM(IF(($CJ$89:$HN$89=BD$89)*($CJ165:$HN165&lt;=$CJ$2:$HN$2-1)*($CJ165:$HN165&gt;0),1))</f>
        <v>0</v>
      </c>
      <c r="BE165" s="78">
        <f t="array" ref="BE165">SUM(IF(($CJ$89:$HN$89=BE$89)*($CJ165:$HN165&lt;=$CJ$2:$HN$2-1)*($CJ165:$HN165&gt;0),1))</f>
        <v>0</v>
      </c>
      <c r="BF165" s="78">
        <f t="shared" si="156"/>
        <v>0</v>
      </c>
      <c r="BG165" s="78">
        <f t="shared" si="156"/>
        <v>0</v>
      </c>
      <c r="BH165" s="78">
        <f t="shared" si="156"/>
        <v>0</v>
      </c>
      <c r="BI165" s="78">
        <f t="shared" si="156"/>
        <v>0</v>
      </c>
      <c r="BJ165" s="78">
        <f t="shared" si="156"/>
        <v>0</v>
      </c>
      <c r="BK165" s="78">
        <f t="shared" si="156"/>
        <v>0</v>
      </c>
      <c r="BL165" s="78">
        <f t="shared" si="156"/>
        <v>0</v>
      </c>
      <c r="BM165" s="78">
        <f t="shared" si="156"/>
        <v>0</v>
      </c>
      <c r="BN165" s="78">
        <f t="shared" si="156"/>
        <v>0</v>
      </c>
      <c r="BO165" s="78">
        <f t="shared" si="156"/>
        <v>0</v>
      </c>
      <c r="BP165" s="78">
        <f t="shared" si="157"/>
        <v>0</v>
      </c>
      <c r="BQ165" s="78">
        <f t="shared" si="157"/>
        <v>0</v>
      </c>
      <c r="BR165" s="78">
        <f t="shared" si="157"/>
        <v>0</v>
      </c>
      <c r="BS165" s="78">
        <f t="shared" si="157"/>
        <v>0</v>
      </c>
      <c r="BT165" s="78">
        <f t="shared" si="157"/>
        <v>0</v>
      </c>
      <c r="BU165" s="78">
        <f t="shared" si="157"/>
        <v>0</v>
      </c>
      <c r="BV165" s="78">
        <f t="shared" si="157"/>
        <v>0</v>
      </c>
      <c r="BW165" s="78">
        <f t="shared" si="157"/>
        <v>0</v>
      </c>
      <c r="BX165" s="78">
        <f t="shared" si="157"/>
        <v>0</v>
      </c>
      <c r="BY165" s="78">
        <f t="shared" si="157"/>
        <v>0</v>
      </c>
      <c r="BZ165" s="78">
        <f t="shared" si="158"/>
        <v>0</v>
      </c>
      <c r="CA165" s="78">
        <f t="shared" si="158"/>
        <v>0</v>
      </c>
      <c r="CB165" s="78">
        <f t="shared" si="158"/>
        <v>0</v>
      </c>
      <c r="CC165" s="78">
        <f t="shared" si="158"/>
        <v>0</v>
      </c>
      <c r="CD165" s="78">
        <f t="shared" si="158"/>
        <v>0</v>
      </c>
      <c r="CE165" s="78">
        <f t="shared" si="158"/>
        <v>0</v>
      </c>
      <c r="CF165" s="78">
        <f t="shared" si="158"/>
        <v>0</v>
      </c>
      <c r="CI165" t="s">
        <v>20</v>
      </c>
    </row>
    <row r="166" spans="1:150" x14ac:dyDescent="0.25">
      <c r="A166" s="2" t="str">
        <f>IF(CI166="","",IF(CI166&lt;&gt;"NF",CH166&amp;CI166+COUNTIF($C$90:$C165,C166),CH166&amp;CI166&amp;COUNTIF($C$90:$C165,C166)))</f>
        <v/>
      </c>
      <c r="B166" s="2" t="e">
        <f t="array" aca="1" ref="B166" ca="1">INDEX(Spielerliste,MATCH(SMALL(COUNTIF(Spielerliste,"&lt;"&amp;Spielerliste),ROWS(CG$90:CG166)),COUNTIF(Spielerliste,"&lt;"&amp;Spielerliste),0))</f>
        <v>#NUM!</v>
      </c>
      <c r="C166" s="2" t="str">
        <f t="shared" si="149"/>
        <v/>
      </c>
      <c r="D166" s="2">
        <f t="array" ref="D166">SUM(($CJ166:$HN166=$CJ$2:$HN$2-1)*($CJ166:$HN166&gt;0))</f>
        <v>0</v>
      </c>
      <c r="E166" s="2">
        <f t="array" ref="E166">SUM(($CJ166:$HN166&lt;$CJ$2:$HN$2-1)*($CJ166:$HN166&gt;0))</f>
        <v>0</v>
      </c>
      <c r="F166" s="2">
        <f t="array" ref="F166">SUM(($CJ166:$HN166=$CJ$2:$HN$2+1)*($CJ166:$HN166&gt;0))</f>
        <v>0</v>
      </c>
      <c r="G166" s="2">
        <f t="array" ref="G166">SUM(($CJ166:$HN166&gt;$CJ$2:$HN$2+1)*($CJ166:$HN166&gt;0))</f>
        <v>0</v>
      </c>
      <c r="H166" s="2">
        <f t="shared" si="151"/>
        <v>0</v>
      </c>
      <c r="I166" s="2">
        <f t="shared" si="152"/>
        <v>0</v>
      </c>
      <c r="J166" s="2">
        <f t="shared" si="155"/>
        <v>0</v>
      </c>
      <c r="K166" s="2">
        <f t="shared" si="155"/>
        <v>0</v>
      </c>
      <c r="L166" s="2">
        <f t="shared" si="155"/>
        <v>0</v>
      </c>
      <c r="M166" s="2">
        <f t="shared" si="155"/>
        <v>0</v>
      </c>
      <c r="N166" s="2">
        <f t="shared" si="155"/>
        <v>0</v>
      </c>
      <c r="O166" s="2" t="str">
        <f>IF(K166&gt;0,($J166/Parameter!$B$1)-($K166/Parameter!$B$2),"")</f>
        <v/>
      </c>
      <c r="P166" s="2" t="str">
        <f>IF(L166&gt;0,($K166/Parameter!$B$2)-($L166/Parameter!$B$3),"")</f>
        <v/>
      </c>
      <c r="Q166" s="2" t="str">
        <f>IF(M166&gt;0,($L166/Parameter!$B$3)-($M166/Parameter!$B$4),"")</f>
        <v/>
      </c>
      <c r="R166" s="2" t="str">
        <f t="array" ref="R166">IF($J166&gt;0,SUM(($CJ166:$HN166&lt;$CJ$2:$HN$2)*($CJ166:$HN166&gt;0)*($CJ$88:$HN$88="Round 1")),"")</f>
        <v/>
      </c>
      <c r="S166" s="2" t="str">
        <f t="array" ref="S166">IF($J166&gt;0,SUM(($CJ166:$HN166&gt;$CJ$2:$HN$2)*($CJ166:$HN166&gt;0)*($CJ$88:$HN$88="Round 1")),"")</f>
        <v/>
      </c>
      <c r="T166" s="2" t="str">
        <f t="array" ref="T166">IF($K166&gt;0,SUM(($CJ166:$HN166&lt;$CJ$2:$HN$2)*($CJ166:$HN166&gt;0)*($CJ$88:$HN$88="Round 2")),"")</f>
        <v/>
      </c>
      <c r="U166" s="2" t="str">
        <f t="array" ref="U166">IF($K166&gt;0,SUM(($CJ166:$HN166&gt;$CJ$2:$HN$2)*($CJ166:$HN166&gt;0)*($CJ$88:$HN$88="Round 2")),"")</f>
        <v/>
      </c>
      <c r="V166" s="2" t="str">
        <f t="array" ref="V166">IF($L166&gt;0,SUM(($CJ166:$HN166&lt;$CJ$2:$HN$2)*($CJ166:$HN166&gt;0)*($CJ$88:$HN$88="Round 3")),"")</f>
        <v/>
      </c>
      <c r="W166" s="2" t="str">
        <f t="array" ref="W166">IF($L166&gt;0,SUM(($CJ166:$HN166&gt;$CJ$2:$HN$2)*($CJ166:$HN166&gt;0)*($CJ$88:$HN$88="Round 3")),"")</f>
        <v/>
      </c>
      <c r="X166" s="2" t="str">
        <f t="array" ref="X166">IF($M166&gt;0,SUM(($CJ166:$HN166&lt;$CJ$2:$HN$2)*($CJ166:$HN166&gt;0)*($CJ$88:$HN$88="Final")),"")</f>
        <v/>
      </c>
      <c r="Y166" s="2" t="str">
        <f t="array" ref="Y166">IF($M166&gt;0,SUM(($CJ166:$HN166&gt;$CJ$2:$HN$2)*($CJ166:$HN166&gt;0)*($CJ$88:$HN$88="Final")),"")</f>
        <v/>
      </c>
      <c r="Z166" s="2">
        <f t="shared" si="153"/>
        <v>32</v>
      </c>
      <c r="AA166" s="2">
        <f>IF(ISNUMBER($CI166)=TRUE,ROUND((2*Parameter!$B$13)-(SUM($J166:$L166)*Parameter!$B$13/Parameter!$B$12), 3),0)</f>
        <v>0</v>
      </c>
      <c r="AB166" s="2" t="str">
        <f>IF(AND(CG166&lt;&gt;"",CI166&lt;&gt;"NF"),INDEX('Skill-O-Meter'!$A:$A,MATCH(CG166,'Skill-O-Meter'!$C:$C,0)),"")</f>
        <v/>
      </c>
      <c r="AC166" s="2" t="str">
        <f t="shared" si="154"/>
        <v/>
      </c>
      <c r="AD166" s="2">
        <f t="shared" si="150"/>
        <v>10000</v>
      </c>
      <c r="AE166" s="78">
        <f t="array" ref="AE166">SUM(IF(($CJ$89:$HN$89=AE$89)*($CJ166:$HN166&lt;=$CJ$2:$HN$2-1)*($CJ166:$HN166&gt;0),1))</f>
        <v>0</v>
      </c>
      <c r="AF166" s="78">
        <f t="array" ref="AF166">SUM(IF(($CJ$89:$HN$89=AF$89)*($CJ166:$HN166&lt;=$CJ$2:$HN$2-1)*($CJ166:$HN166&gt;0),1))</f>
        <v>0</v>
      </c>
      <c r="AG166" s="78">
        <f t="array" ref="AG166">SUM(IF(($CJ$89:$HN$89=AG$89)*($CJ166:$HN166&lt;=$CJ$2:$HN$2-1)*($CJ166:$HN166&gt;0),1))</f>
        <v>0</v>
      </c>
      <c r="AH166" s="78">
        <f t="array" ref="AH166">SUM(IF(($CJ$89:$HN$89=AH$89)*($CJ166:$HN166&lt;=$CJ$2:$HN$2-1)*($CJ166:$HN166&gt;0),1))</f>
        <v>0</v>
      </c>
      <c r="AI166" s="78">
        <f t="array" ref="AI166">SUM(IF(($CJ$89:$HN$89=AI$89)*($CJ166:$HN166&lt;=$CJ$2:$HN$2-1)*($CJ166:$HN166&gt;0),1))</f>
        <v>0</v>
      </c>
      <c r="AJ166" s="78">
        <f t="array" ref="AJ166">SUM(IF(($CJ$89:$HN$89=AJ$89)*($CJ166:$HN166&lt;=$CJ$2:$HN$2-1)*($CJ166:$HN166&gt;0),1))</f>
        <v>0</v>
      </c>
      <c r="AK166" s="78">
        <f t="array" ref="AK166">SUM(IF(($CJ$89:$HN$89=AK$89)*($CJ166:$HN166&lt;=$CJ$2:$HN$2-1)*($CJ166:$HN166&gt;0),1))</f>
        <v>0</v>
      </c>
      <c r="AL166" s="78">
        <f t="array" ref="AL166">SUM(IF(($CJ$89:$HN$89=AL$89)*($CJ166:$HN166&lt;=$CJ$2:$HN$2-1)*($CJ166:$HN166&gt;0),1))</f>
        <v>0</v>
      </c>
      <c r="AM166" s="78">
        <f t="array" ref="AM166">SUM(IF(($CJ$89:$HN$89=AM$89)*($CJ166:$HN166&lt;=$CJ$2:$HN$2-1)*($CJ166:$HN166&gt;0),1))</f>
        <v>0</v>
      </c>
      <c r="AN166" s="78">
        <f t="array" ref="AN166">SUM(IF(($CJ$89:$HN$89=AN$89)*($CJ166:$HN166&lt;=$CJ$2:$HN$2-1)*($CJ166:$HN166&gt;0),1))</f>
        <v>0</v>
      </c>
      <c r="AO166" s="78">
        <f t="array" ref="AO166">SUM(IF(($CJ$89:$HN$89=AO$89)*($CJ166:$HN166&lt;=$CJ$2:$HN$2-1)*($CJ166:$HN166&gt;0),1))</f>
        <v>0</v>
      </c>
      <c r="AP166" s="78">
        <f t="array" ref="AP166">SUM(IF(($CJ$89:$HN$89=AP$89)*($CJ166:$HN166&lt;=$CJ$2:$HN$2-1)*($CJ166:$HN166&gt;0),1))</f>
        <v>0</v>
      </c>
      <c r="AQ166" s="78">
        <f t="array" ref="AQ166">SUM(IF(($CJ$89:$HN$89=AQ$89)*($CJ166:$HN166&lt;=$CJ$2:$HN$2-1)*($CJ166:$HN166&gt;0),1))</f>
        <v>0</v>
      </c>
      <c r="AR166" s="78">
        <f t="array" ref="AR166">SUM(IF(($CJ$89:$HN$89=AR$89)*($CJ166:$HN166&lt;=$CJ$2:$HN$2-1)*($CJ166:$HN166&gt;0),1))</f>
        <v>0</v>
      </c>
      <c r="AS166" s="78">
        <f t="array" ref="AS166">SUM(IF(($CJ$89:$HN$89=AS$89)*($CJ166:$HN166&lt;=$CJ$2:$HN$2-1)*($CJ166:$HN166&gt;0),1))</f>
        <v>0</v>
      </c>
      <c r="AT166" s="78">
        <f t="array" ref="AT166">SUM(IF(($CJ$89:$HN$89=AT$89)*($CJ166:$HN166&lt;=$CJ$2:$HN$2-1)*($CJ166:$HN166&gt;0),1))</f>
        <v>0</v>
      </c>
      <c r="AU166" s="78">
        <f t="array" ref="AU166">SUM(IF(($CJ$89:$HN$89=AU$89)*($CJ166:$HN166&lt;=$CJ$2:$HN$2-1)*($CJ166:$HN166&gt;0),1))</f>
        <v>0</v>
      </c>
      <c r="AV166" s="78">
        <f t="array" ref="AV166">SUM(IF(($CJ$89:$HN$89=AV$89)*($CJ166:$HN166&lt;=$CJ$2:$HN$2-1)*($CJ166:$HN166&gt;0),1))</f>
        <v>0</v>
      </c>
      <c r="AW166" s="78">
        <f t="array" ref="AW166">SUM(IF(($CJ$89:$HN$89=AW$89)*($CJ166:$HN166&lt;=$CJ$2:$HN$2-1)*($CJ166:$HN166&gt;0),1))</f>
        <v>0</v>
      </c>
      <c r="AX166" s="78">
        <f t="array" ref="AX166">SUM(IF(($CJ$89:$HN$89=AX$89)*($CJ166:$HN166&lt;=$CJ$2:$HN$2-1)*($CJ166:$HN166&gt;0),1))</f>
        <v>0</v>
      </c>
      <c r="AY166" s="78">
        <f t="array" ref="AY166">SUM(IF(($CJ$89:$HN$89=AY$89)*($CJ166:$HN166&lt;=$CJ$2:$HN$2-1)*($CJ166:$HN166&gt;0),1))</f>
        <v>0</v>
      </c>
      <c r="AZ166" s="78">
        <f t="array" ref="AZ166">SUM(IF(($CJ$89:$HN$89=AZ$89)*($CJ166:$HN166&lt;=$CJ$2:$HN$2-1)*($CJ166:$HN166&gt;0),1))</f>
        <v>0</v>
      </c>
      <c r="BA166" s="78">
        <f t="array" ref="BA166">SUM(IF(($CJ$89:$HN$89=BA$89)*($CJ166:$HN166&lt;=$CJ$2:$HN$2-1)*($CJ166:$HN166&gt;0),1))</f>
        <v>0</v>
      </c>
      <c r="BB166" s="78">
        <f t="array" ref="BB166">SUM(IF(($CJ$89:$HN$89=BB$89)*($CJ166:$HN166&lt;=$CJ$2:$HN$2-1)*($CJ166:$HN166&gt;0),1))</f>
        <v>0</v>
      </c>
      <c r="BC166" s="78">
        <f t="array" ref="BC166">SUM(IF(($CJ$89:$HN$89=BC$89)*($CJ166:$HN166&lt;=$CJ$2:$HN$2-1)*($CJ166:$HN166&gt;0),1))</f>
        <v>0</v>
      </c>
      <c r="BD166" s="78">
        <f t="array" ref="BD166">SUM(IF(($CJ$89:$HN$89=BD$89)*($CJ166:$HN166&lt;=$CJ$2:$HN$2-1)*($CJ166:$HN166&gt;0),1))</f>
        <v>0</v>
      </c>
      <c r="BE166" s="78">
        <f t="array" ref="BE166">SUM(IF(($CJ$89:$HN$89=BE$89)*($CJ166:$HN166&lt;=$CJ$2:$HN$2-1)*($CJ166:$HN166&gt;0),1))</f>
        <v>0</v>
      </c>
      <c r="BF166" s="78">
        <f t="shared" si="156"/>
        <v>0</v>
      </c>
      <c r="BG166" s="78">
        <f t="shared" si="156"/>
        <v>0</v>
      </c>
      <c r="BH166" s="78">
        <f t="shared" si="156"/>
        <v>0</v>
      </c>
      <c r="BI166" s="78">
        <f t="shared" si="156"/>
        <v>0</v>
      </c>
      <c r="BJ166" s="78">
        <f t="shared" si="156"/>
        <v>0</v>
      </c>
      <c r="BK166" s="78">
        <f t="shared" si="156"/>
        <v>0</v>
      </c>
      <c r="BL166" s="78">
        <f t="shared" si="156"/>
        <v>0</v>
      </c>
      <c r="BM166" s="78">
        <f t="shared" si="156"/>
        <v>0</v>
      </c>
      <c r="BN166" s="78">
        <f t="shared" si="156"/>
        <v>0</v>
      </c>
      <c r="BO166" s="78">
        <f t="shared" si="156"/>
        <v>0</v>
      </c>
      <c r="BP166" s="78">
        <f t="shared" si="157"/>
        <v>0</v>
      </c>
      <c r="BQ166" s="78">
        <f t="shared" si="157"/>
        <v>0</v>
      </c>
      <c r="BR166" s="78">
        <f t="shared" si="157"/>
        <v>0</v>
      </c>
      <c r="BS166" s="78">
        <f t="shared" si="157"/>
        <v>0</v>
      </c>
      <c r="BT166" s="78">
        <f t="shared" si="157"/>
        <v>0</v>
      </c>
      <c r="BU166" s="78">
        <f t="shared" si="157"/>
        <v>0</v>
      </c>
      <c r="BV166" s="78">
        <f t="shared" si="157"/>
        <v>0</v>
      </c>
      <c r="BW166" s="78">
        <f t="shared" si="157"/>
        <v>0</v>
      </c>
      <c r="BX166" s="78">
        <f t="shared" si="157"/>
        <v>0</v>
      </c>
      <c r="BY166" s="78">
        <f t="shared" si="157"/>
        <v>0</v>
      </c>
      <c r="BZ166" s="78">
        <f t="shared" si="158"/>
        <v>0</v>
      </c>
      <c r="CA166" s="78">
        <f t="shared" si="158"/>
        <v>0</v>
      </c>
      <c r="CB166" s="78">
        <f t="shared" si="158"/>
        <v>0</v>
      </c>
      <c r="CC166" s="78">
        <f t="shared" si="158"/>
        <v>0</v>
      </c>
      <c r="CD166" s="78">
        <f t="shared" si="158"/>
        <v>0</v>
      </c>
      <c r="CE166" s="78">
        <f t="shared" si="158"/>
        <v>0</v>
      </c>
      <c r="CF166" s="78">
        <f t="shared" si="158"/>
        <v>0</v>
      </c>
      <c r="CI166" t="s">
        <v>20</v>
      </c>
    </row>
    <row r="167" spans="1:150" x14ac:dyDescent="0.25">
      <c r="A167" s="2" t="str">
        <f>IF(CI167="","",IF(CI167&lt;&gt;"NF",CH167&amp;CI167+COUNTIF($C$90:$C166,C167),CH167&amp;CI167&amp;COUNTIF($C$90:$C166,C167)))</f>
        <v/>
      </c>
      <c r="B167" s="2" t="e">
        <f t="array" aca="1" ref="B167" ca="1">INDEX(Spielerliste,MATCH(SMALL(COUNTIF(Spielerliste,"&lt;"&amp;Spielerliste),ROWS(CG$90:CG167)),COUNTIF(Spielerliste,"&lt;"&amp;Spielerliste),0))</f>
        <v>#NUM!</v>
      </c>
      <c r="C167" s="2" t="str">
        <f t="shared" si="149"/>
        <v/>
      </c>
      <c r="D167" s="2">
        <f t="array" ref="D167">SUM(($CJ167:$HN167=$CJ$2:$HN$2-1)*($CJ167:$HN167&gt;0))</f>
        <v>0</v>
      </c>
      <c r="E167" s="2">
        <f t="array" ref="E167">SUM(($CJ167:$HN167&lt;$CJ$2:$HN$2-1)*($CJ167:$HN167&gt;0))</f>
        <v>0</v>
      </c>
      <c r="F167" s="2">
        <f t="array" ref="F167">SUM(($CJ167:$HN167=$CJ$2:$HN$2+1)*($CJ167:$HN167&gt;0))</f>
        <v>0</v>
      </c>
      <c r="G167" s="2">
        <f t="array" ref="G167">SUM(($CJ167:$HN167&gt;$CJ$2:$HN$2+1)*($CJ167:$HN167&gt;0))</f>
        <v>0</v>
      </c>
      <c r="H167" s="2">
        <f t="shared" si="151"/>
        <v>0</v>
      </c>
      <c r="I167" s="2">
        <f t="shared" si="152"/>
        <v>0</v>
      </c>
      <c r="J167" s="2">
        <f t="shared" si="155"/>
        <v>0</v>
      </c>
      <c r="K167" s="2">
        <f t="shared" si="155"/>
        <v>0</v>
      </c>
      <c r="L167" s="2">
        <f t="shared" si="155"/>
        <v>0</v>
      </c>
      <c r="M167" s="2">
        <f t="shared" si="155"/>
        <v>0</v>
      </c>
      <c r="N167" s="2">
        <f t="shared" si="155"/>
        <v>0</v>
      </c>
      <c r="O167" s="2" t="str">
        <f>IF(K167&gt;0,($J167/Parameter!$B$1)-($K167/Parameter!$B$2),"")</f>
        <v/>
      </c>
      <c r="P167" s="2" t="str">
        <f>IF(L167&gt;0,($K167/Parameter!$B$2)-($L167/Parameter!$B$3),"")</f>
        <v/>
      </c>
      <c r="Q167" s="2" t="str">
        <f>IF(M167&gt;0,($L167/Parameter!$B$3)-($M167/Parameter!$B$4),"")</f>
        <v/>
      </c>
      <c r="R167" s="2" t="str">
        <f t="array" ref="R167">IF($J167&gt;0,SUM(($CJ167:$HN167&lt;$CJ$2:$HN$2)*($CJ167:$HN167&gt;0)*($CJ$88:$HN$88="Round 1")),"")</f>
        <v/>
      </c>
      <c r="S167" s="2" t="str">
        <f t="array" ref="S167">IF($J167&gt;0,SUM(($CJ167:$HN167&gt;$CJ$2:$HN$2)*($CJ167:$HN167&gt;0)*($CJ$88:$HN$88="Round 1")),"")</f>
        <v/>
      </c>
      <c r="T167" s="2" t="str">
        <f t="array" ref="T167">IF($K167&gt;0,SUM(($CJ167:$HN167&lt;$CJ$2:$HN$2)*($CJ167:$HN167&gt;0)*($CJ$88:$HN$88="Round 2")),"")</f>
        <v/>
      </c>
      <c r="U167" s="2" t="str">
        <f t="array" ref="U167">IF($K167&gt;0,SUM(($CJ167:$HN167&gt;$CJ$2:$HN$2)*($CJ167:$HN167&gt;0)*($CJ$88:$HN$88="Round 2")),"")</f>
        <v/>
      </c>
      <c r="V167" s="2" t="str">
        <f t="array" ref="V167">IF($L167&gt;0,SUM(($CJ167:$HN167&lt;$CJ$2:$HN$2)*($CJ167:$HN167&gt;0)*($CJ$88:$HN$88="Round 3")),"")</f>
        <v/>
      </c>
      <c r="W167" s="2" t="str">
        <f t="array" ref="W167">IF($L167&gt;0,SUM(($CJ167:$HN167&gt;$CJ$2:$HN$2)*($CJ167:$HN167&gt;0)*($CJ$88:$HN$88="Round 3")),"")</f>
        <v/>
      </c>
      <c r="X167" s="2" t="str">
        <f t="array" ref="X167">IF($M167&gt;0,SUM(($CJ167:$HN167&lt;$CJ$2:$HN$2)*($CJ167:$HN167&gt;0)*($CJ$88:$HN$88="Final")),"")</f>
        <v/>
      </c>
      <c r="Y167" s="2" t="str">
        <f t="array" ref="Y167">IF($M167&gt;0,SUM(($CJ167:$HN167&gt;$CJ$2:$HN$2)*($CJ167:$HN167&gt;0)*($CJ$88:$HN$88="Final")),"")</f>
        <v/>
      </c>
      <c r="Z167" s="2">
        <f t="shared" si="153"/>
        <v>32</v>
      </c>
      <c r="AA167" s="2">
        <f>IF(ISNUMBER($CI167)=TRUE,ROUND((2*Parameter!$B$13)-(SUM($J167:$L167)*Parameter!$B$13/Parameter!$B$12), 3),0)</f>
        <v>0</v>
      </c>
      <c r="AB167" s="2" t="str">
        <f>IF(AND(CG167&lt;&gt;"",CI167&lt;&gt;"NF"),INDEX('Skill-O-Meter'!$A:$A,MATCH(CG167,'Skill-O-Meter'!$C:$C,0)),"")</f>
        <v/>
      </c>
      <c r="AC167" s="2" t="str">
        <f t="shared" si="154"/>
        <v/>
      </c>
      <c r="AD167" s="2">
        <f t="shared" si="150"/>
        <v>10000</v>
      </c>
      <c r="AE167" s="78">
        <f t="array" ref="AE167">SUM(IF(($CJ$89:$HN$89=AE$89)*($CJ167:$HN167&lt;=$CJ$2:$HN$2-1)*($CJ167:$HN167&gt;0),1))</f>
        <v>0</v>
      </c>
      <c r="AF167" s="78">
        <f t="array" ref="AF167">SUM(IF(($CJ$89:$HN$89=AF$89)*($CJ167:$HN167&lt;=$CJ$2:$HN$2-1)*($CJ167:$HN167&gt;0),1))</f>
        <v>0</v>
      </c>
      <c r="AG167" s="78">
        <f t="array" ref="AG167">SUM(IF(($CJ$89:$HN$89=AG$89)*($CJ167:$HN167&lt;=$CJ$2:$HN$2-1)*($CJ167:$HN167&gt;0),1))</f>
        <v>0</v>
      </c>
      <c r="AH167" s="78">
        <f t="array" ref="AH167">SUM(IF(($CJ$89:$HN$89=AH$89)*($CJ167:$HN167&lt;=$CJ$2:$HN$2-1)*($CJ167:$HN167&gt;0),1))</f>
        <v>0</v>
      </c>
      <c r="AI167" s="78">
        <f t="array" ref="AI167">SUM(IF(($CJ$89:$HN$89=AI$89)*($CJ167:$HN167&lt;=$CJ$2:$HN$2-1)*($CJ167:$HN167&gt;0),1))</f>
        <v>0</v>
      </c>
      <c r="AJ167" s="78">
        <f t="array" ref="AJ167">SUM(IF(($CJ$89:$HN$89=AJ$89)*($CJ167:$HN167&lt;=$CJ$2:$HN$2-1)*($CJ167:$HN167&gt;0),1))</f>
        <v>0</v>
      </c>
      <c r="AK167" s="78">
        <f t="array" ref="AK167">SUM(IF(($CJ$89:$HN$89=AK$89)*($CJ167:$HN167&lt;=$CJ$2:$HN$2-1)*($CJ167:$HN167&gt;0),1))</f>
        <v>0</v>
      </c>
      <c r="AL167" s="78">
        <f t="array" ref="AL167">SUM(IF(($CJ$89:$HN$89=AL$89)*($CJ167:$HN167&lt;=$CJ$2:$HN$2-1)*($CJ167:$HN167&gt;0),1))</f>
        <v>0</v>
      </c>
      <c r="AM167" s="78">
        <f t="array" ref="AM167">SUM(IF(($CJ$89:$HN$89=AM$89)*($CJ167:$HN167&lt;=$CJ$2:$HN$2-1)*($CJ167:$HN167&gt;0),1))</f>
        <v>0</v>
      </c>
      <c r="AN167" s="78">
        <f t="array" ref="AN167">SUM(IF(($CJ$89:$HN$89=AN$89)*($CJ167:$HN167&lt;=$CJ$2:$HN$2-1)*($CJ167:$HN167&gt;0),1))</f>
        <v>0</v>
      </c>
      <c r="AO167" s="78">
        <f t="array" ref="AO167">SUM(IF(($CJ$89:$HN$89=AO$89)*($CJ167:$HN167&lt;=$CJ$2:$HN$2-1)*($CJ167:$HN167&gt;0),1))</f>
        <v>0</v>
      </c>
      <c r="AP167" s="78">
        <f t="array" ref="AP167">SUM(IF(($CJ$89:$HN$89=AP$89)*($CJ167:$HN167&lt;=$CJ$2:$HN$2-1)*($CJ167:$HN167&gt;0),1))</f>
        <v>0</v>
      </c>
      <c r="AQ167" s="78">
        <f t="array" ref="AQ167">SUM(IF(($CJ$89:$HN$89=AQ$89)*($CJ167:$HN167&lt;=$CJ$2:$HN$2-1)*($CJ167:$HN167&gt;0),1))</f>
        <v>0</v>
      </c>
      <c r="AR167" s="78">
        <f t="array" ref="AR167">SUM(IF(($CJ$89:$HN$89=AR$89)*($CJ167:$HN167&lt;=$CJ$2:$HN$2-1)*($CJ167:$HN167&gt;0),1))</f>
        <v>0</v>
      </c>
      <c r="AS167" s="78">
        <f t="array" ref="AS167">SUM(IF(($CJ$89:$HN$89=AS$89)*($CJ167:$HN167&lt;=$CJ$2:$HN$2-1)*($CJ167:$HN167&gt;0),1))</f>
        <v>0</v>
      </c>
      <c r="AT167" s="78">
        <f t="array" ref="AT167">SUM(IF(($CJ$89:$HN$89=AT$89)*($CJ167:$HN167&lt;=$CJ$2:$HN$2-1)*($CJ167:$HN167&gt;0),1))</f>
        <v>0</v>
      </c>
      <c r="AU167" s="78">
        <f t="array" ref="AU167">SUM(IF(($CJ$89:$HN$89=AU$89)*($CJ167:$HN167&lt;=$CJ$2:$HN$2-1)*($CJ167:$HN167&gt;0),1))</f>
        <v>0</v>
      </c>
      <c r="AV167" s="78">
        <f t="array" ref="AV167">SUM(IF(($CJ$89:$HN$89=AV$89)*($CJ167:$HN167&lt;=$CJ$2:$HN$2-1)*($CJ167:$HN167&gt;0),1))</f>
        <v>0</v>
      </c>
      <c r="AW167" s="78">
        <f t="array" ref="AW167">SUM(IF(($CJ$89:$HN$89=AW$89)*($CJ167:$HN167&lt;=$CJ$2:$HN$2-1)*($CJ167:$HN167&gt;0),1))</f>
        <v>0</v>
      </c>
      <c r="AX167" s="78">
        <f t="array" ref="AX167">SUM(IF(($CJ$89:$HN$89=AX$89)*($CJ167:$HN167&lt;=$CJ$2:$HN$2-1)*($CJ167:$HN167&gt;0),1))</f>
        <v>0</v>
      </c>
      <c r="AY167" s="78">
        <f t="array" ref="AY167">SUM(IF(($CJ$89:$HN$89=AY$89)*($CJ167:$HN167&lt;=$CJ$2:$HN$2-1)*($CJ167:$HN167&gt;0),1))</f>
        <v>0</v>
      </c>
      <c r="AZ167" s="78">
        <f t="array" ref="AZ167">SUM(IF(($CJ$89:$HN$89=AZ$89)*($CJ167:$HN167&lt;=$CJ$2:$HN$2-1)*($CJ167:$HN167&gt;0),1))</f>
        <v>0</v>
      </c>
      <c r="BA167" s="78">
        <f t="array" ref="BA167">SUM(IF(($CJ$89:$HN$89=BA$89)*($CJ167:$HN167&lt;=$CJ$2:$HN$2-1)*($CJ167:$HN167&gt;0),1))</f>
        <v>0</v>
      </c>
      <c r="BB167" s="78">
        <f t="array" ref="BB167">SUM(IF(($CJ$89:$HN$89=BB$89)*($CJ167:$HN167&lt;=$CJ$2:$HN$2-1)*($CJ167:$HN167&gt;0),1))</f>
        <v>0</v>
      </c>
      <c r="BC167" s="78">
        <f t="array" ref="BC167">SUM(IF(($CJ$89:$HN$89=BC$89)*($CJ167:$HN167&lt;=$CJ$2:$HN$2-1)*($CJ167:$HN167&gt;0),1))</f>
        <v>0</v>
      </c>
      <c r="BD167" s="78">
        <f t="array" ref="BD167">SUM(IF(($CJ$89:$HN$89=BD$89)*($CJ167:$HN167&lt;=$CJ$2:$HN$2-1)*($CJ167:$HN167&gt;0),1))</f>
        <v>0</v>
      </c>
      <c r="BE167" s="78">
        <f t="array" ref="BE167">SUM(IF(($CJ$89:$HN$89=BE$89)*($CJ167:$HN167&lt;=$CJ$2:$HN$2-1)*($CJ167:$HN167&gt;0),1))</f>
        <v>0</v>
      </c>
      <c r="BF167" s="78">
        <f t="shared" si="156"/>
        <v>0</v>
      </c>
      <c r="BG167" s="78">
        <f t="shared" si="156"/>
        <v>0</v>
      </c>
      <c r="BH167" s="78">
        <f t="shared" si="156"/>
        <v>0</v>
      </c>
      <c r="BI167" s="78">
        <f t="shared" si="156"/>
        <v>0</v>
      </c>
      <c r="BJ167" s="78">
        <f t="shared" si="156"/>
        <v>0</v>
      </c>
      <c r="BK167" s="78">
        <f t="shared" si="156"/>
        <v>0</v>
      </c>
      <c r="BL167" s="78">
        <f t="shared" si="156"/>
        <v>0</v>
      </c>
      <c r="BM167" s="78">
        <f t="shared" si="156"/>
        <v>0</v>
      </c>
      <c r="BN167" s="78">
        <f t="shared" si="156"/>
        <v>0</v>
      </c>
      <c r="BO167" s="78">
        <f t="shared" si="156"/>
        <v>0</v>
      </c>
      <c r="BP167" s="78">
        <f t="shared" si="157"/>
        <v>0</v>
      </c>
      <c r="BQ167" s="78">
        <f t="shared" si="157"/>
        <v>0</v>
      </c>
      <c r="BR167" s="78">
        <f t="shared" si="157"/>
        <v>0</v>
      </c>
      <c r="BS167" s="78">
        <f t="shared" si="157"/>
        <v>0</v>
      </c>
      <c r="BT167" s="78">
        <f t="shared" si="157"/>
        <v>0</v>
      </c>
      <c r="BU167" s="78">
        <f t="shared" si="157"/>
        <v>0</v>
      </c>
      <c r="BV167" s="78">
        <f t="shared" si="157"/>
        <v>0</v>
      </c>
      <c r="BW167" s="78">
        <f t="shared" si="157"/>
        <v>0</v>
      </c>
      <c r="BX167" s="78">
        <f t="shared" si="157"/>
        <v>0</v>
      </c>
      <c r="BY167" s="78">
        <f t="shared" si="157"/>
        <v>0</v>
      </c>
      <c r="BZ167" s="78">
        <f t="shared" si="158"/>
        <v>0</v>
      </c>
      <c r="CA167" s="78">
        <f t="shared" si="158"/>
        <v>0</v>
      </c>
      <c r="CB167" s="78">
        <f t="shared" si="158"/>
        <v>0</v>
      </c>
      <c r="CC167" s="78">
        <f t="shared" si="158"/>
        <v>0</v>
      </c>
      <c r="CD167" s="78">
        <f t="shared" si="158"/>
        <v>0</v>
      </c>
      <c r="CE167" s="78">
        <f t="shared" si="158"/>
        <v>0</v>
      </c>
      <c r="CF167" s="78">
        <f t="shared" si="158"/>
        <v>0</v>
      </c>
      <c r="CI167" t="s">
        <v>20</v>
      </c>
    </row>
    <row r="168" spans="1:150" x14ac:dyDescent="0.25">
      <c r="A168" s="2" t="str">
        <f>IF(CI168="","",IF(CI168&lt;&gt;"NF",CH168&amp;CI168+COUNTIF($C$90:$C167,C168),CH168&amp;CI168&amp;COUNTIF($C$90:$C167,C168)))</f>
        <v/>
      </c>
      <c r="B168" s="2" t="e">
        <f t="array" aca="1" ref="B168" ca="1">INDEX(Spielerliste,MATCH(SMALL(COUNTIF(Spielerliste,"&lt;"&amp;Spielerliste),ROWS(CG$90:CG168)),COUNTIF(Spielerliste,"&lt;"&amp;Spielerliste),0))</f>
        <v>#NUM!</v>
      </c>
      <c r="C168" s="2" t="str">
        <f t="shared" si="149"/>
        <v/>
      </c>
      <c r="D168" s="2">
        <f t="array" ref="D168">SUM(($CJ168:$HN168=$CJ$2:$HN$2-1)*($CJ168:$HN168&gt;0))</f>
        <v>0</v>
      </c>
      <c r="E168" s="2">
        <f t="array" ref="E168">SUM(($CJ168:$HN168&lt;$CJ$2:$HN$2-1)*($CJ168:$HN168&gt;0))</f>
        <v>0</v>
      </c>
      <c r="F168" s="2">
        <f t="array" ref="F168">SUM(($CJ168:$HN168=$CJ$2:$HN$2+1)*($CJ168:$HN168&gt;0))</f>
        <v>0</v>
      </c>
      <c r="G168" s="2">
        <f t="array" ref="G168">SUM(($CJ168:$HN168&gt;$CJ$2:$HN$2+1)*($CJ168:$HN168&gt;0))</f>
        <v>0</v>
      </c>
      <c r="H168" s="2">
        <f t="shared" si="151"/>
        <v>0</v>
      </c>
      <c r="I168" s="2">
        <f t="shared" si="152"/>
        <v>0</v>
      </c>
      <c r="J168" s="2">
        <f t="shared" si="155"/>
        <v>0</v>
      </c>
      <c r="K168" s="2">
        <f t="shared" si="155"/>
        <v>0</v>
      </c>
      <c r="L168" s="2">
        <f t="shared" si="155"/>
        <v>0</v>
      </c>
      <c r="M168" s="2">
        <f t="shared" si="155"/>
        <v>0</v>
      </c>
      <c r="N168" s="2">
        <f t="shared" si="155"/>
        <v>0</v>
      </c>
      <c r="O168" s="2" t="str">
        <f>IF(K168&gt;0,($J168/Parameter!$B$1)-($K168/Parameter!$B$2),"")</f>
        <v/>
      </c>
      <c r="P168" s="2" t="str">
        <f>IF(L168&gt;0,($K168/Parameter!$B$2)-($L168/Parameter!$B$3),"")</f>
        <v/>
      </c>
      <c r="Q168" s="2" t="str">
        <f>IF(M168&gt;0,($L168/Parameter!$B$3)-($M168/Parameter!$B$4),"")</f>
        <v/>
      </c>
      <c r="R168" s="2" t="str">
        <f t="array" ref="R168">IF($J168&gt;0,SUM(($CJ168:$HN168&lt;$CJ$2:$HN$2)*($CJ168:$HN168&gt;0)*($CJ$88:$HN$88="Round 1")),"")</f>
        <v/>
      </c>
      <c r="S168" s="2" t="str">
        <f t="array" ref="S168">IF($J168&gt;0,SUM(($CJ168:$HN168&gt;$CJ$2:$HN$2)*($CJ168:$HN168&gt;0)*($CJ$88:$HN$88="Round 1")),"")</f>
        <v/>
      </c>
      <c r="T168" s="2" t="str">
        <f t="array" ref="T168">IF($K168&gt;0,SUM(($CJ168:$HN168&lt;$CJ$2:$HN$2)*($CJ168:$HN168&gt;0)*($CJ$88:$HN$88="Round 2")),"")</f>
        <v/>
      </c>
      <c r="U168" s="2" t="str">
        <f t="array" ref="U168">IF($K168&gt;0,SUM(($CJ168:$HN168&gt;$CJ$2:$HN$2)*($CJ168:$HN168&gt;0)*($CJ$88:$HN$88="Round 2")),"")</f>
        <v/>
      </c>
      <c r="V168" s="2" t="str">
        <f t="array" ref="V168">IF($L168&gt;0,SUM(($CJ168:$HN168&lt;$CJ$2:$HN$2)*($CJ168:$HN168&gt;0)*($CJ$88:$HN$88="Round 3")),"")</f>
        <v/>
      </c>
      <c r="W168" s="2" t="str">
        <f t="array" ref="W168">IF($L168&gt;0,SUM(($CJ168:$HN168&gt;$CJ$2:$HN$2)*($CJ168:$HN168&gt;0)*($CJ$88:$HN$88="Round 3")),"")</f>
        <v/>
      </c>
      <c r="X168" s="2" t="str">
        <f t="array" ref="X168">IF($M168&gt;0,SUM(($CJ168:$HN168&lt;$CJ$2:$HN$2)*($CJ168:$HN168&gt;0)*($CJ$88:$HN$88="Final")),"")</f>
        <v/>
      </c>
      <c r="Y168" s="2" t="str">
        <f t="array" ref="Y168">IF($M168&gt;0,SUM(($CJ168:$HN168&gt;$CJ$2:$HN$2)*($CJ168:$HN168&gt;0)*($CJ$88:$HN$88="Final")),"")</f>
        <v/>
      </c>
      <c r="Z168" s="2">
        <f t="shared" si="153"/>
        <v>32</v>
      </c>
      <c r="AA168" s="2">
        <f>IF(ISNUMBER($CI168)=TRUE,ROUND((2*Parameter!$B$13)-(SUM($J168:$L168)*Parameter!$B$13/Parameter!$B$12), 3),0)</f>
        <v>0</v>
      </c>
      <c r="AB168" s="2" t="str">
        <f>IF(AND(CG168&lt;&gt;"",CI168&lt;&gt;"NF"),INDEX('Skill-O-Meter'!$A:$A,MATCH(CG168,'Skill-O-Meter'!$C:$C,0)),"")</f>
        <v/>
      </c>
      <c r="AC168" s="2" t="str">
        <f t="shared" si="154"/>
        <v/>
      </c>
      <c r="AD168" s="2">
        <f t="shared" si="150"/>
        <v>10000</v>
      </c>
      <c r="AE168" s="78">
        <f t="array" ref="AE168">SUM(IF(($CJ$89:$HN$89=AE$89)*($CJ168:$HN168&lt;=$CJ$2:$HN$2-1)*($CJ168:$HN168&gt;0),1))</f>
        <v>0</v>
      </c>
      <c r="AF168" s="78">
        <f t="array" ref="AF168">SUM(IF(($CJ$89:$HN$89=AF$89)*($CJ168:$HN168&lt;=$CJ$2:$HN$2-1)*($CJ168:$HN168&gt;0),1))</f>
        <v>0</v>
      </c>
      <c r="AG168" s="78">
        <f t="array" ref="AG168">SUM(IF(($CJ$89:$HN$89=AG$89)*($CJ168:$HN168&lt;=$CJ$2:$HN$2-1)*($CJ168:$HN168&gt;0),1))</f>
        <v>0</v>
      </c>
      <c r="AH168" s="78">
        <f t="array" ref="AH168">SUM(IF(($CJ$89:$HN$89=AH$89)*($CJ168:$HN168&lt;=$CJ$2:$HN$2-1)*($CJ168:$HN168&gt;0),1))</f>
        <v>0</v>
      </c>
      <c r="AI168" s="78">
        <f t="array" ref="AI168">SUM(IF(($CJ$89:$HN$89=AI$89)*($CJ168:$HN168&lt;=$CJ$2:$HN$2-1)*($CJ168:$HN168&gt;0),1))</f>
        <v>0</v>
      </c>
      <c r="AJ168" s="78">
        <f t="array" ref="AJ168">SUM(IF(($CJ$89:$HN$89=AJ$89)*($CJ168:$HN168&lt;=$CJ$2:$HN$2-1)*($CJ168:$HN168&gt;0),1))</f>
        <v>0</v>
      </c>
      <c r="AK168" s="78">
        <f t="array" ref="AK168">SUM(IF(($CJ$89:$HN$89=AK$89)*($CJ168:$HN168&lt;=$CJ$2:$HN$2-1)*($CJ168:$HN168&gt;0),1))</f>
        <v>0</v>
      </c>
      <c r="AL168" s="78">
        <f t="array" ref="AL168">SUM(IF(($CJ$89:$HN$89=AL$89)*($CJ168:$HN168&lt;=$CJ$2:$HN$2-1)*($CJ168:$HN168&gt;0),1))</f>
        <v>0</v>
      </c>
      <c r="AM168" s="78">
        <f t="array" ref="AM168">SUM(IF(($CJ$89:$HN$89=AM$89)*($CJ168:$HN168&lt;=$CJ$2:$HN$2-1)*($CJ168:$HN168&gt;0),1))</f>
        <v>0</v>
      </c>
      <c r="AN168" s="78">
        <f t="array" ref="AN168">SUM(IF(($CJ$89:$HN$89=AN$89)*($CJ168:$HN168&lt;=$CJ$2:$HN$2-1)*($CJ168:$HN168&gt;0),1))</f>
        <v>0</v>
      </c>
      <c r="AO168" s="78">
        <f t="array" ref="AO168">SUM(IF(($CJ$89:$HN$89=AO$89)*($CJ168:$HN168&lt;=$CJ$2:$HN$2-1)*($CJ168:$HN168&gt;0),1))</f>
        <v>0</v>
      </c>
      <c r="AP168" s="78">
        <f t="array" ref="AP168">SUM(IF(($CJ$89:$HN$89=AP$89)*($CJ168:$HN168&lt;=$CJ$2:$HN$2-1)*($CJ168:$HN168&gt;0),1))</f>
        <v>0</v>
      </c>
      <c r="AQ168" s="78">
        <f t="array" ref="AQ168">SUM(IF(($CJ$89:$HN$89=AQ$89)*($CJ168:$HN168&lt;=$CJ$2:$HN$2-1)*($CJ168:$HN168&gt;0),1))</f>
        <v>0</v>
      </c>
      <c r="AR168" s="78">
        <f t="array" ref="AR168">SUM(IF(($CJ$89:$HN$89=AR$89)*($CJ168:$HN168&lt;=$CJ$2:$HN$2-1)*($CJ168:$HN168&gt;0),1))</f>
        <v>0</v>
      </c>
      <c r="AS168" s="78">
        <f t="array" ref="AS168">SUM(IF(($CJ$89:$HN$89=AS$89)*($CJ168:$HN168&lt;=$CJ$2:$HN$2-1)*($CJ168:$HN168&gt;0),1))</f>
        <v>0</v>
      </c>
      <c r="AT168" s="78">
        <f t="array" ref="AT168">SUM(IF(($CJ$89:$HN$89=AT$89)*($CJ168:$HN168&lt;=$CJ$2:$HN$2-1)*($CJ168:$HN168&gt;0),1))</f>
        <v>0</v>
      </c>
      <c r="AU168" s="78">
        <f t="array" ref="AU168">SUM(IF(($CJ$89:$HN$89=AU$89)*($CJ168:$HN168&lt;=$CJ$2:$HN$2-1)*($CJ168:$HN168&gt;0),1))</f>
        <v>0</v>
      </c>
      <c r="AV168" s="78">
        <f t="array" ref="AV168">SUM(IF(($CJ$89:$HN$89=AV$89)*($CJ168:$HN168&lt;=$CJ$2:$HN$2-1)*($CJ168:$HN168&gt;0),1))</f>
        <v>0</v>
      </c>
      <c r="AW168" s="78">
        <f t="array" ref="AW168">SUM(IF(($CJ$89:$HN$89=AW$89)*($CJ168:$HN168&lt;=$CJ$2:$HN$2-1)*($CJ168:$HN168&gt;0),1))</f>
        <v>0</v>
      </c>
      <c r="AX168" s="78">
        <f t="array" ref="AX168">SUM(IF(($CJ$89:$HN$89=AX$89)*($CJ168:$HN168&lt;=$CJ$2:$HN$2-1)*($CJ168:$HN168&gt;0),1))</f>
        <v>0</v>
      </c>
      <c r="AY168" s="78">
        <f t="array" ref="AY168">SUM(IF(($CJ$89:$HN$89=AY$89)*($CJ168:$HN168&lt;=$CJ$2:$HN$2-1)*($CJ168:$HN168&gt;0),1))</f>
        <v>0</v>
      </c>
      <c r="AZ168" s="78">
        <f t="array" ref="AZ168">SUM(IF(($CJ$89:$HN$89=AZ$89)*($CJ168:$HN168&lt;=$CJ$2:$HN$2-1)*($CJ168:$HN168&gt;0),1))</f>
        <v>0</v>
      </c>
      <c r="BA168" s="78">
        <f t="array" ref="BA168">SUM(IF(($CJ$89:$HN$89=BA$89)*($CJ168:$HN168&lt;=$CJ$2:$HN$2-1)*($CJ168:$HN168&gt;0),1))</f>
        <v>0</v>
      </c>
      <c r="BB168" s="78">
        <f t="array" ref="BB168">SUM(IF(($CJ$89:$HN$89=BB$89)*($CJ168:$HN168&lt;=$CJ$2:$HN$2-1)*($CJ168:$HN168&gt;0),1))</f>
        <v>0</v>
      </c>
      <c r="BC168" s="78">
        <f t="array" ref="BC168">SUM(IF(($CJ$89:$HN$89=BC$89)*($CJ168:$HN168&lt;=$CJ$2:$HN$2-1)*($CJ168:$HN168&gt;0),1))</f>
        <v>0</v>
      </c>
      <c r="BD168" s="78">
        <f t="array" ref="BD168">SUM(IF(($CJ$89:$HN$89=BD$89)*($CJ168:$HN168&lt;=$CJ$2:$HN$2-1)*($CJ168:$HN168&gt;0),1))</f>
        <v>0</v>
      </c>
      <c r="BE168" s="78">
        <f t="array" ref="BE168">SUM(IF(($CJ$89:$HN$89=BE$89)*($CJ168:$HN168&lt;=$CJ$2:$HN$2-1)*($CJ168:$HN168&gt;0),1))</f>
        <v>0</v>
      </c>
      <c r="BF168" s="78">
        <f t="shared" si="156"/>
        <v>0</v>
      </c>
      <c r="BG168" s="78">
        <f t="shared" si="156"/>
        <v>0</v>
      </c>
      <c r="BH168" s="78">
        <f t="shared" si="156"/>
        <v>0</v>
      </c>
      <c r="BI168" s="78">
        <f t="shared" si="156"/>
        <v>0</v>
      </c>
      <c r="BJ168" s="78">
        <f t="shared" si="156"/>
        <v>0</v>
      </c>
      <c r="BK168" s="78">
        <f t="shared" si="156"/>
        <v>0</v>
      </c>
      <c r="BL168" s="78">
        <f t="shared" si="156"/>
        <v>0</v>
      </c>
      <c r="BM168" s="78">
        <f t="shared" si="156"/>
        <v>0</v>
      </c>
      <c r="BN168" s="78">
        <f t="shared" si="156"/>
        <v>0</v>
      </c>
      <c r="BO168" s="78">
        <f t="shared" si="156"/>
        <v>0</v>
      </c>
      <c r="BP168" s="78">
        <f t="shared" si="157"/>
        <v>0</v>
      </c>
      <c r="BQ168" s="78">
        <f t="shared" si="157"/>
        <v>0</v>
      </c>
      <c r="BR168" s="78">
        <f t="shared" si="157"/>
        <v>0</v>
      </c>
      <c r="BS168" s="78">
        <f t="shared" si="157"/>
        <v>0</v>
      </c>
      <c r="BT168" s="78">
        <f t="shared" si="157"/>
        <v>0</v>
      </c>
      <c r="BU168" s="78">
        <f t="shared" si="157"/>
        <v>0</v>
      </c>
      <c r="BV168" s="78">
        <f t="shared" si="157"/>
        <v>0</v>
      </c>
      <c r="BW168" s="78">
        <f t="shared" si="157"/>
        <v>0</v>
      </c>
      <c r="BX168" s="78">
        <f t="shared" si="157"/>
        <v>0</v>
      </c>
      <c r="BY168" s="78">
        <f t="shared" si="157"/>
        <v>0</v>
      </c>
      <c r="BZ168" s="78">
        <f t="shared" si="158"/>
        <v>0</v>
      </c>
      <c r="CA168" s="78">
        <f t="shared" si="158"/>
        <v>0</v>
      </c>
      <c r="CB168" s="78">
        <f t="shared" si="158"/>
        <v>0</v>
      </c>
      <c r="CC168" s="78">
        <f t="shared" si="158"/>
        <v>0</v>
      </c>
      <c r="CD168" s="78">
        <f t="shared" si="158"/>
        <v>0</v>
      </c>
      <c r="CE168" s="78">
        <f t="shared" si="158"/>
        <v>0</v>
      </c>
      <c r="CF168" s="78">
        <f t="shared" si="158"/>
        <v>0</v>
      </c>
      <c r="CI168" t="s">
        <v>20</v>
      </c>
    </row>
    <row r="169" spans="1:150" x14ac:dyDescent="0.25">
      <c r="A169" s="2" t="str">
        <f>IF(CI169="","",IF(CI169&lt;&gt;"NF",CH169&amp;CI169+COUNTIF($C$90:$C168,C169),CH169&amp;CI169&amp;COUNTIF($C$90:$C168,C169)))</f>
        <v/>
      </c>
      <c r="B169" s="2" t="e">
        <f t="array" aca="1" ref="B169" ca="1">INDEX(Spielerliste,MATCH(SMALL(COUNTIF(Spielerliste,"&lt;"&amp;Spielerliste),ROWS(CG$90:CG169)),COUNTIF(Spielerliste,"&lt;"&amp;Spielerliste),0))</f>
        <v>#NUM!</v>
      </c>
      <c r="C169" s="2" t="str">
        <f t="shared" si="149"/>
        <v/>
      </c>
      <c r="D169" s="2">
        <f t="array" ref="D169">SUM(($CJ169:$HN169=$CJ$2:$HN$2-1)*($CJ169:$HN169&gt;0))</f>
        <v>0</v>
      </c>
      <c r="E169" s="2">
        <f t="array" ref="E169">SUM(($CJ169:$HN169&lt;$CJ$2:$HN$2-1)*($CJ169:$HN169&gt;0))</f>
        <v>0</v>
      </c>
      <c r="F169" s="2">
        <f t="array" ref="F169">SUM(($CJ169:$HN169=$CJ$2:$HN$2+1)*($CJ169:$HN169&gt;0))</f>
        <v>0</v>
      </c>
      <c r="G169" s="2">
        <f t="array" ref="G169">SUM(($CJ169:$HN169&gt;$CJ$2:$HN$2+1)*($CJ169:$HN169&gt;0))</f>
        <v>0</v>
      </c>
      <c r="H169" s="2">
        <f t="shared" si="151"/>
        <v>0</v>
      </c>
      <c r="I169" s="2">
        <f t="shared" si="152"/>
        <v>0</v>
      </c>
      <c r="J169" s="2">
        <f t="shared" si="155"/>
        <v>0</v>
      </c>
      <c r="K169" s="2">
        <f t="shared" si="155"/>
        <v>0</v>
      </c>
      <c r="L169" s="2">
        <f t="shared" si="155"/>
        <v>0</v>
      </c>
      <c r="M169" s="2">
        <f t="shared" si="155"/>
        <v>0</v>
      </c>
      <c r="N169" s="2">
        <f t="shared" si="155"/>
        <v>0</v>
      </c>
      <c r="O169" s="2" t="str">
        <f>IF(K169&gt;0,($J169/Parameter!$B$1)-($K169/Parameter!$B$2),"")</f>
        <v/>
      </c>
      <c r="P169" s="2" t="str">
        <f>IF(L169&gt;0,($K169/Parameter!$B$2)-($L169/Parameter!$B$3),"")</f>
        <v/>
      </c>
      <c r="Q169" s="2" t="str">
        <f>IF(M169&gt;0,($L169/Parameter!$B$3)-($M169/Parameter!$B$4),"")</f>
        <v/>
      </c>
      <c r="R169" s="2" t="str">
        <f t="array" ref="R169">IF($J169&gt;0,SUM(($CJ169:$HN169&lt;$CJ$2:$HN$2)*($CJ169:$HN169&gt;0)*($CJ$88:$HN$88="Round 1")),"")</f>
        <v/>
      </c>
      <c r="S169" s="2" t="str">
        <f t="array" ref="S169">IF($J169&gt;0,SUM(($CJ169:$HN169&gt;$CJ$2:$HN$2)*($CJ169:$HN169&gt;0)*($CJ$88:$HN$88="Round 1")),"")</f>
        <v/>
      </c>
      <c r="T169" s="2" t="str">
        <f t="array" ref="T169">IF($K169&gt;0,SUM(($CJ169:$HN169&lt;$CJ$2:$HN$2)*($CJ169:$HN169&gt;0)*($CJ$88:$HN$88="Round 2")),"")</f>
        <v/>
      </c>
      <c r="U169" s="2" t="str">
        <f t="array" ref="U169">IF($K169&gt;0,SUM(($CJ169:$HN169&gt;$CJ$2:$HN$2)*($CJ169:$HN169&gt;0)*($CJ$88:$HN$88="Round 2")),"")</f>
        <v/>
      </c>
      <c r="V169" s="2" t="str">
        <f t="array" ref="V169">IF($L169&gt;0,SUM(($CJ169:$HN169&lt;$CJ$2:$HN$2)*($CJ169:$HN169&gt;0)*($CJ$88:$HN$88="Round 3")),"")</f>
        <v/>
      </c>
      <c r="W169" s="2" t="str">
        <f t="array" ref="W169">IF($L169&gt;0,SUM(($CJ169:$HN169&gt;$CJ$2:$HN$2)*($CJ169:$HN169&gt;0)*($CJ$88:$HN$88="Round 3")),"")</f>
        <v/>
      </c>
      <c r="X169" s="2" t="str">
        <f t="array" ref="X169">IF($M169&gt;0,SUM(($CJ169:$HN169&lt;$CJ$2:$HN$2)*($CJ169:$HN169&gt;0)*($CJ$88:$HN$88="Final")),"")</f>
        <v/>
      </c>
      <c r="Y169" s="2" t="str">
        <f t="array" ref="Y169">IF($M169&gt;0,SUM(($CJ169:$HN169&gt;$CJ$2:$HN$2)*($CJ169:$HN169&gt;0)*($CJ$88:$HN$88="Final")),"")</f>
        <v/>
      </c>
      <c r="Z169" s="2">
        <f t="shared" si="153"/>
        <v>32</v>
      </c>
      <c r="AA169" s="2">
        <f>IF(ISNUMBER($CI169)=TRUE,ROUND((2*Parameter!$B$13)-(SUM($J169:$L169)*Parameter!$B$13/Parameter!$B$12), 3),0)</f>
        <v>0</v>
      </c>
      <c r="AB169" s="2" t="str">
        <f>IF(AND(CG169&lt;&gt;"",CI169&lt;&gt;"NF"),INDEX('Skill-O-Meter'!$A:$A,MATCH(CG169,'Skill-O-Meter'!$C:$C,0)),"")</f>
        <v/>
      </c>
      <c r="AC169" s="2" t="str">
        <f t="shared" si="154"/>
        <v/>
      </c>
      <c r="AD169" s="2">
        <f t="shared" si="150"/>
        <v>10000</v>
      </c>
      <c r="AE169" s="78">
        <f t="array" ref="AE169">SUM(IF(($CJ$89:$HN$89=AE$89)*($CJ169:$HN169&lt;=$CJ$2:$HN$2-1)*($CJ169:$HN169&gt;0),1))</f>
        <v>0</v>
      </c>
      <c r="AF169" s="78">
        <f t="array" ref="AF169">SUM(IF(($CJ$89:$HN$89=AF$89)*($CJ169:$HN169&lt;=$CJ$2:$HN$2-1)*($CJ169:$HN169&gt;0),1))</f>
        <v>0</v>
      </c>
      <c r="AG169" s="78">
        <f t="array" ref="AG169">SUM(IF(($CJ$89:$HN$89=AG$89)*($CJ169:$HN169&lt;=$CJ$2:$HN$2-1)*($CJ169:$HN169&gt;0),1))</f>
        <v>0</v>
      </c>
      <c r="AH169" s="78">
        <f t="array" ref="AH169">SUM(IF(($CJ$89:$HN$89=AH$89)*($CJ169:$HN169&lt;=$CJ$2:$HN$2-1)*($CJ169:$HN169&gt;0),1))</f>
        <v>0</v>
      </c>
      <c r="AI169" s="78">
        <f t="array" ref="AI169">SUM(IF(($CJ$89:$HN$89=AI$89)*($CJ169:$HN169&lt;=$CJ$2:$HN$2-1)*($CJ169:$HN169&gt;0),1))</f>
        <v>0</v>
      </c>
      <c r="AJ169" s="78">
        <f t="array" ref="AJ169">SUM(IF(($CJ$89:$HN$89=AJ$89)*($CJ169:$HN169&lt;=$CJ$2:$HN$2-1)*($CJ169:$HN169&gt;0),1))</f>
        <v>0</v>
      </c>
      <c r="AK169" s="78">
        <f t="array" ref="AK169">SUM(IF(($CJ$89:$HN$89=AK$89)*($CJ169:$HN169&lt;=$CJ$2:$HN$2-1)*($CJ169:$HN169&gt;0),1))</f>
        <v>0</v>
      </c>
      <c r="AL169" s="78">
        <f t="array" ref="AL169">SUM(IF(($CJ$89:$HN$89=AL$89)*($CJ169:$HN169&lt;=$CJ$2:$HN$2-1)*($CJ169:$HN169&gt;0),1))</f>
        <v>0</v>
      </c>
      <c r="AM169" s="78">
        <f t="array" ref="AM169">SUM(IF(($CJ$89:$HN$89=AM$89)*($CJ169:$HN169&lt;=$CJ$2:$HN$2-1)*($CJ169:$HN169&gt;0),1))</f>
        <v>0</v>
      </c>
      <c r="AN169" s="78">
        <f t="array" ref="AN169">SUM(IF(($CJ$89:$HN$89=AN$89)*($CJ169:$HN169&lt;=$CJ$2:$HN$2-1)*($CJ169:$HN169&gt;0),1))</f>
        <v>0</v>
      </c>
      <c r="AO169" s="78">
        <f t="array" ref="AO169">SUM(IF(($CJ$89:$HN$89=AO$89)*($CJ169:$HN169&lt;=$CJ$2:$HN$2-1)*($CJ169:$HN169&gt;0),1))</f>
        <v>0</v>
      </c>
      <c r="AP169" s="78">
        <f t="array" ref="AP169">SUM(IF(($CJ$89:$HN$89=AP$89)*($CJ169:$HN169&lt;=$CJ$2:$HN$2-1)*($CJ169:$HN169&gt;0),1))</f>
        <v>0</v>
      </c>
      <c r="AQ169" s="78">
        <f t="array" ref="AQ169">SUM(IF(($CJ$89:$HN$89=AQ$89)*($CJ169:$HN169&lt;=$CJ$2:$HN$2-1)*($CJ169:$HN169&gt;0),1))</f>
        <v>0</v>
      </c>
      <c r="AR169" s="78">
        <f t="array" ref="AR169">SUM(IF(($CJ$89:$HN$89=AR$89)*($CJ169:$HN169&lt;=$CJ$2:$HN$2-1)*($CJ169:$HN169&gt;0),1))</f>
        <v>0</v>
      </c>
      <c r="AS169" s="78">
        <f t="array" ref="AS169">SUM(IF(($CJ$89:$HN$89=AS$89)*($CJ169:$HN169&lt;=$CJ$2:$HN$2-1)*($CJ169:$HN169&gt;0),1))</f>
        <v>0</v>
      </c>
      <c r="AT169" s="78">
        <f t="array" ref="AT169">SUM(IF(($CJ$89:$HN$89=AT$89)*($CJ169:$HN169&lt;=$CJ$2:$HN$2-1)*($CJ169:$HN169&gt;0),1))</f>
        <v>0</v>
      </c>
      <c r="AU169" s="78">
        <f t="array" ref="AU169">SUM(IF(($CJ$89:$HN$89=AU$89)*($CJ169:$HN169&lt;=$CJ$2:$HN$2-1)*($CJ169:$HN169&gt;0),1))</f>
        <v>0</v>
      </c>
      <c r="AV169" s="78">
        <f t="array" ref="AV169">SUM(IF(($CJ$89:$HN$89=AV$89)*($CJ169:$HN169&lt;=$CJ$2:$HN$2-1)*($CJ169:$HN169&gt;0),1))</f>
        <v>0</v>
      </c>
      <c r="AW169" s="78">
        <f t="array" ref="AW169">SUM(IF(($CJ$89:$HN$89=AW$89)*($CJ169:$HN169&lt;=$CJ$2:$HN$2-1)*($CJ169:$HN169&gt;0),1))</f>
        <v>0</v>
      </c>
      <c r="AX169" s="78">
        <f t="array" ref="AX169">SUM(IF(($CJ$89:$HN$89=AX$89)*($CJ169:$HN169&lt;=$CJ$2:$HN$2-1)*($CJ169:$HN169&gt;0),1))</f>
        <v>0</v>
      </c>
      <c r="AY169" s="78">
        <f t="array" ref="AY169">SUM(IF(($CJ$89:$HN$89=AY$89)*($CJ169:$HN169&lt;=$CJ$2:$HN$2-1)*($CJ169:$HN169&gt;0),1))</f>
        <v>0</v>
      </c>
      <c r="AZ169" s="78">
        <f t="array" ref="AZ169">SUM(IF(($CJ$89:$HN$89=AZ$89)*($CJ169:$HN169&lt;=$CJ$2:$HN$2-1)*($CJ169:$HN169&gt;0),1))</f>
        <v>0</v>
      </c>
      <c r="BA169" s="78">
        <f t="array" ref="BA169">SUM(IF(($CJ$89:$HN$89=BA$89)*($CJ169:$HN169&lt;=$CJ$2:$HN$2-1)*($CJ169:$HN169&gt;0),1))</f>
        <v>0</v>
      </c>
      <c r="BB169" s="78">
        <f t="array" ref="BB169">SUM(IF(($CJ$89:$HN$89=BB$89)*($CJ169:$HN169&lt;=$CJ$2:$HN$2-1)*($CJ169:$HN169&gt;0),1))</f>
        <v>0</v>
      </c>
      <c r="BC169" s="78">
        <f t="array" ref="BC169">SUM(IF(($CJ$89:$HN$89=BC$89)*($CJ169:$HN169&lt;=$CJ$2:$HN$2-1)*($CJ169:$HN169&gt;0),1))</f>
        <v>0</v>
      </c>
      <c r="BD169" s="78">
        <f t="array" ref="BD169">SUM(IF(($CJ$89:$HN$89=BD$89)*($CJ169:$HN169&lt;=$CJ$2:$HN$2-1)*($CJ169:$HN169&gt;0),1))</f>
        <v>0</v>
      </c>
      <c r="BE169" s="78">
        <f t="array" ref="BE169">SUM(IF(($CJ$89:$HN$89=BE$89)*($CJ169:$HN169&lt;=$CJ$2:$HN$2-1)*($CJ169:$HN169&gt;0),1))</f>
        <v>0</v>
      </c>
      <c r="BF169" s="78">
        <f t="shared" si="156"/>
        <v>0</v>
      </c>
      <c r="BG169" s="78">
        <f t="shared" si="156"/>
        <v>0</v>
      </c>
      <c r="BH169" s="78">
        <f t="shared" si="156"/>
        <v>0</v>
      </c>
      <c r="BI169" s="78">
        <f t="shared" si="156"/>
        <v>0</v>
      </c>
      <c r="BJ169" s="78">
        <f t="shared" si="156"/>
        <v>0</v>
      </c>
      <c r="BK169" s="78">
        <f t="shared" si="156"/>
        <v>0</v>
      </c>
      <c r="BL169" s="78">
        <f t="shared" si="156"/>
        <v>0</v>
      </c>
      <c r="BM169" s="78">
        <f t="shared" si="156"/>
        <v>0</v>
      </c>
      <c r="BN169" s="78">
        <f t="shared" si="156"/>
        <v>0</v>
      </c>
      <c r="BO169" s="78">
        <f t="shared" si="156"/>
        <v>0</v>
      </c>
      <c r="BP169" s="78">
        <f t="shared" si="157"/>
        <v>0</v>
      </c>
      <c r="BQ169" s="78">
        <f t="shared" si="157"/>
        <v>0</v>
      </c>
      <c r="BR169" s="78">
        <f t="shared" si="157"/>
        <v>0</v>
      </c>
      <c r="BS169" s="78">
        <f t="shared" si="157"/>
        <v>0</v>
      </c>
      <c r="BT169" s="78">
        <f t="shared" si="157"/>
        <v>0</v>
      </c>
      <c r="BU169" s="78">
        <f t="shared" si="157"/>
        <v>0</v>
      </c>
      <c r="BV169" s="78">
        <f t="shared" si="157"/>
        <v>0</v>
      </c>
      <c r="BW169" s="78">
        <f t="shared" si="157"/>
        <v>0</v>
      </c>
      <c r="BX169" s="78">
        <f t="shared" si="157"/>
        <v>0</v>
      </c>
      <c r="BY169" s="78">
        <f t="shared" si="157"/>
        <v>0</v>
      </c>
      <c r="BZ169" s="78">
        <f t="shared" si="158"/>
        <v>0</v>
      </c>
      <c r="CA169" s="78">
        <f t="shared" si="158"/>
        <v>0</v>
      </c>
      <c r="CB169" s="78">
        <f t="shared" si="158"/>
        <v>0</v>
      </c>
      <c r="CC169" s="78">
        <f t="shared" si="158"/>
        <v>0</v>
      </c>
      <c r="CD169" s="78">
        <f t="shared" si="158"/>
        <v>0</v>
      </c>
      <c r="CE169" s="78">
        <f t="shared" si="158"/>
        <v>0</v>
      </c>
      <c r="CF169" s="78">
        <f t="shared" si="158"/>
        <v>0</v>
      </c>
      <c r="CI169" t="s">
        <v>20</v>
      </c>
    </row>
    <row r="170" spans="1:150" s="84" customFormat="1" x14ac:dyDescent="0.25"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  <c r="CX170" s="91"/>
      <c r="CY170" s="91"/>
      <c r="CZ170" s="91"/>
      <c r="DA170" s="91"/>
      <c r="DB170" s="91"/>
      <c r="DC170" s="91"/>
      <c r="DD170" s="91"/>
      <c r="DE170" s="91"/>
      <c r="DF170" s="91"/>
      <c r="DG170" s="91"/>
      <c r="DH170" s="91"/>
      <c r="DI170" s="91"/>
      <c r="DJ170" s="91"/>
      <c r="DK170" s="91"/>
      <c r="DL170" s="91"/>
      <c r="DM170" s="91"/>
      <c r="DN170" s="91"/>
      <c r="DO170" s="91"/>
      <c r="DP170" s="91"/>
      <c r="DQ170" s="91"/>
      <c r="DR170" s="91"/>
      <c r="DS170" s="91"/>
      <c r="DT170" s="91"/>
      <c r="DU170" s="91"/>
      <c r="DV170" s="91"/>
      <c r="DW170" s="91"/>
      <c r="DX170" s="91"/>
      <c r="DY170" s="91"/>
      <c r="DZ170" s="91"/>
      <c r="EA170" s="91"/>
      <c r="EB170" s="91"/>
      <c r="EC170" s="91"/>
      <c r="ED170" s="91"/>
      <c r="EE170" s="91"/>
      <c r="EF170" s="91"/>
      <c r="EG170" s="91"/>
      <c r="EH170" s="91"/>
      <c r="EI170" s="91"/>
      <c r="EJ170" s="91"/>
      <c r="EK170" s="91"/>
      <c r="EL170" s="91"/>
      <c r="EM170" s="91"/>
      <c r="EN170" s="91"/>
      <c r="EO170" s="91"/>
      <c r="EP170" s="91"/>
      <c r="EQ170" s="91"/>
      <c r="ER170" s="91"/>
      <c r="ES170" s="91"/>
      <c r="ET170" s="91"/>
    </row>
    <row r="171" spans="1:150" s="84" customFormat="1" x14ac:dyDescent="0.25"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  <c r="CX171" s="91"/>
      <c r="CY171" s="91"/>
      <c r="CZ171" s="91"/>
      <c r="DA171" s="91"/>
      <c r="DB171" s="91"/>
      <c r="DC171" s="91"/>
      <c r="DD171" s="91"/>
      <c r="DE171" s="91"/>
      <c r="DF171" s="91"/>
      <c r="DG171" s="91"/>
      <c r="DH171" s="91"/>
      <c r="DI171" s="91"/>
      <c r="DJ171" s="91"/>
      <c r="DK171" s="91"/>
      <c r="DL171" s="91"/>
      <c r="DM171" s="91"/>
      <c r="DN171" s="91"/>
      <c r="DO171" s="91"/>
      <c r="DP171" s="91"/>
      <c r="DQ171" s="91"/>
      <c r="DR171" s="91"/>
      <c r="DS171" s="91"/>
      <c r="DT171" s="91"/>
      <c r="DU171" s="91"/>
      <c r="DV171" s="91"/>
      <c r="DW171" s="91"/>
      <c r="DX171" s="91"/>
      <c r="DY171" s="91"/>
      <c r="DZ171" s="91"/>
      <c r="EA171" s="91"/>
      <c r="EB171" s="91"/>
      <c r="EC171" s="91"/>
      <c r="ED171" s="91"/>
      <c r="EE171" s="91"/>
      <c r="EF171" s="91"/>
      <c r="EG171" s="91"/>
      <c r="EH171" s="91"/>
      <c r="EI171" s="91"/>
      <c r="EJ171" s="91"/>
      <c r="EK171" s="91"/>
      <c r="EL171" s="91"/>
      <c r="EM171" s="91"/>
      <c r="EN171" s="91"/>
      <c r="EO171" s="91"/>
      <c r="EP171" s="91"/>
      <c r="EQ171" s="91"/>
      <c r="ER171" s="91"/>
      <c r="ES171" s="91"/>
      <c r="ET171" s="91"/>
    </row>
    <row r="172" spans="1:150" s="84" customFormat="1" x14ac:dyDescent="0.25">
      <c r="CJ172" s="91"/>
      <c r="CK172" s="91"/>
      <c r="CL172" s="91"/>
      <c r="CM172" s="91"/>
      <c r="CN172" s="91"/>
      <c r="CO172" s="91"/>
      <c r="CP172" s="91"/>
      <c r="CQ172" s="91"/>
      <c r="CR172" s="91"/>
      <c r="CS172" s="91"/>
      <c r="CT172" s="91"/>
      <c r="CU172" s="91"/>
      <c r="CV172" s="91"/>
      <c r="CW172" s="91"/>
      <c r="CX172" s="91"/>
      <c r="CY172" s="91"/>
      <c r="CZ172" s="91"/>
      <c r="DA172" s="91"/>
      <c r="DB172" s="91"/>
      <c r="DC172" s="91"/>
      <c r="DD172" s="91"/>
      <c r="DE172" s="91"/>
      <c r="DF172" s="91"/>
      <c r="DG172" s="91"/>
      <c r="DH172" s="91"/>
      <c r="DI172" s="91"/>
      <c r="DJ172" s="91"/>
      <c r="DK172" s="91"/>
      <c r="DL172" s="91"/>
      <c r="DM172" s="91"/>
      <c r="DN172" s="91"/>
      <c r="DO172" s="91"/>
      <c r="DP172" s="91"/>
      <c r="DQ172" s="91"/>
      <c r="DR172" s="91"/>
      <c r="DS172" s="91"/>
      <c r="DT172" s="91"/>
      <c r="DU172" s="91"/>
      <c r="DV172" s="91"/>
      <c r="DW172" s="91"/>
      <c r="DX172" s="91"/>
      <c r="DY172" s="91"/>
      <c r="DZ172" s="91"/>
      <c r="EA172" s="91"/>
      <c r="EB172" s="91"/>
      <c r="EC172" s="91"/>
      <c r="ED172" s="91"/>
      <c r="EE172" s="91"/>
      <c r="EF172" s="91"/>
      <c r="EG172" s="91"/>
      <c r="EH172" s="91"/>
      <c r="EI172" s="91"/>
      <c r="EJ172" s="91"/>
      <c r="EK172" s="91"/>
      <c r="EL172" s="91"/>
      <c r="EM172" s="91"/>
      <c r="EN172" s="91"/>
      <c r="EO172" s="91"/>
      <c r="EP172" s="91"/>
      <c r="EQ172" s="91"/>
      <c r="ER172" s="91"/>
      <c r="ES172" s="91"/>
      <c r="ET172" s="91"/>
    </row>
    <row r="173" spans="1:150" s="84" customFormat="1" x14ac:dyDescent="0.25">
      <c r="CJ173" s="91"/>
      <c r="CK173" s="91"/>
      <c r="CL173" s="91"/>
      <c r="CM173" s="91"/>
      <c r="CN173" s="91"/>
      <c r="CO173" s="91"/>
      <c r="CP173" s="91"/>
      <c r="CQ173" s="91"/>
      <c r="CR173" s="91"/>
      <c r="CS173" s="91"/>
      <c r="CT173" s="91"/>
      <c r="CU173" s="91"/>
      <c r="CV173" s="91"/>
      <c r="CW173" s="91"/>
      <c r="CX173" s="91"/>
      <c r="CY173" s="91"/>
      <c r="CZ173" s="91"/>
      <c r="DA173" s="91"/>
      <c r="DB173" s="91"/>
      <c r="DC173" s="91"/>
      <c r="DD173" s="91"/>
      <c r="DE173" s="91"/>
      <c r="DF173" s="91"/>
      <c r="DG173" s="91"/>
      <c r="DH173" s="91"/>
      <c r="DI173" s="91"/>
      <c r="DJ173" s="91"/>
      <c r="DK173" s="91"/>
      <c r="DL173" s="91"/>
      <c r="DM173" s="91"/>
      <c r="DN173" s="91"/>
      <c r="DO173" s="91"/>
      <c r="DP173" s="91"/>
      <c r="DQ173" s="91"/>
      <c r="DR173" s="91"/>
      <c r="DS173" s="91"/>
      <c r="DT173" s="91"/>
      <c r="DU173" s="91"/>
      <c r="DV173" s="91"/>
      <c r="DW173" s="91"/>
      <c r="DX173" s="91"/>
      <c r="DY173" s="91"/>
      <c r="DZ173" s="91"/>
      <c r="EA173" s="91"/>
      <c r="EB173" s="91"/>
      <c r="EC173" s="91"/>
      <c r="ED173" s="91"/>
      <c r="EE173" s="91"/>
      <c r="EF173" s="91"/>
      <c r="EG173" s="91"/>
      <c r="EH173" s="91"/>
      <c r="EI173" s="91"/>
      <c r="EJ173" s="91"/>
      <c r="EK173" s="91"/>
      <c r="EL173" s="91"/>
      <c r="EM173" s="91"/>
      <c r="EN173" s="91"/>
      <c r="EO173" s="91"/>
      <c r="EP173" s="91"/>
      <c r="EQ173" s="91"/>
      <c r="ER173" s="91"/>
      <c r="ES173" s="91"/>
      <c r="ET173" s="91"/>
    </row>
    <row r="174" spans="1:150" s="84" customFormat="1" x14ac:dyDescent="0.25">
      <c r="CJ174" s="91"/>
      <c r="CK174" s="91"/>
      <c r="CL174" s="91"/>
      <c r="CM174" s="91"/>
      <c r="CN174" s="91"/>
      <c r="CO174" s="91"/>
      <c r="CP174" s="91"/>
      <c r="CQ174" s="91"/>
      <c r="CR174" s="91"/>
      <c r="CS174" s="91"/>
      <c r="CT174" s="91"/>
      <c r="CU174" s="91"/>
      <c r="CV174" s="91"/>
      <c r="CW174" s="91"/>
      <c r="CX174" s="91"/>
      <c r="CY174" s="91"/>
      <c r="CZ174" s="91"/>
      <c r="DA174" s="91"/>
      <c r="DB174" s="91"/>
      <c r="DC174" s="91"/>
      <c r="DD174" s="91"/>
      <c r="DE174" s="91"/>
      <c r="DF174" s="91"/>
      <c r="DG174" s="91"/>
      <c r="DH174" s="91"/>
      <c r="DI174" s="91"/>
      <c r="DJ174" s="91"/>
      <c r="DK174" s="91"/>
      <c r="DL174" s="91"/>
      <c r="DM174" s="91"/>
      <c r="DN174" s="91"/>
      <c r="DO174" s="91"/>
      <c r="DP174" s="91"/>
      <c r="DQ174" s="91"/>
      <c r="DR174" s="91"/>
      <c r="DS174" s="91"/>
      <c r="DT174" s="91"/>
      <c r="DU174" s="91"/>
      <c r="DV174" s="91"/>
      <c r="DW174" s="91"/>
      <c r="DX174" s="91"/>
      <c r="DY174" s="91"/>
      <c r="DZ174" s="91"/>
      <c r="EA174" s="91"/>
      <c r="EB174" s="91"/>
      <c r="EC174" s="91"/>
      <c r="ED174" s="91"/>
      <c r="EE174" s="91"/>
      <c r="EF174" s="91"/>
      <c r="EG174" s="91"/>
      <c r="EH174" s="91"/>
      <c r="EI174" s="91"/>
      <c r="EJ174" s="91"/>
      <c r="EK174" s="91"/>
      <c r="EL174" s="91"/>
      <c r="EM174" s="91"/>
      <c r="EN174" s="91"/>
      <c r="EO174" s="91"/>
      <c r="EP174" s="91"/>
      <c r="EQ174" s="91"/>
      <c r="ER174" s="91"/>
      <c r="ES174" s="91"/>
      <c r="ET174" s="91"/>
    </row>
    <row r="175" spans="1:150" s="84" customFormat="1" x14ac:dyDescent="0.25">
      <c r="CJ175" s="91"/>
      <c r="CK175" s="91"/>
      <c r="CL175" s="91"/>
      <c r="CM175" s="91"/>
      <c r="CN175" s="91"/>
      <c r="CO175" s="91"/>
      <c r="CP175" s="91"/>
      <c r="CQ175" s="91"/>
      <c r="CR175" s="91"/>
      <c r="CS175" s="91"/>
      <c r="CT175" s="91"/>
      <c r="CU175" s="91"/>
      <c r="CV175" s="91"/>
      <c r="CW175" s="91"/>
      <c r="CX175" s="91"/>
      <c r="CY175" s="91"/>
      <c r="CZ175" s="91"/>
      <c r="DA175" s="91"/>
      <c r="DB175" s="91"/>
      <c r="DC175" s="91"/>
      <c r="DD175" s="91"/>
      <c r="DE175" s="91"/>
      <c r="DF175" s="91"/>
      <c r="DG175" s="91"/>
      <c r="DH175" s="91"/>
      <c r="DI175" s="91"/>
      <c r="DJ175" s="91"/>
      <c r="DK175" s="91"/>
      <c r="DL175" s="91"/>
      <c r="DM175" s="91"/>
      <c r="DN175" s="91"/>
      <c r="DO175" s="91"/>
      <c r="DP175" s="91"/>
      <c r="DQ175" s="91"/>
      <c r="DR175" s="91"/>
      <c r="DS175" s="91"/>
      <c r="DT175" s="91"/>
      <c r="DU175" s="91"/>
      <c r="DV175" s="91"/>
      <c r="DW175" s="91"/>
      <c r="DX175" s="91"/>
      <c r="DY175" s="91"/>
      <c r="DZ175" s="91"/>
      <c r="EA175" s="91"/>
      <c r="EB175" s="91"/>
      <c r="EC175" s="91"/>
      <c r="ED175" s="91"/>
      <c r="EE175" s="91"/>
      <c r="EF175" s="91"/>
      <c r="EG175" s="91"/>
      <c r="EH175" s="91"/>
      <c r="EI175" s="91"/>
      <c r="EJ175" s="91"/>
      <c r="EK175" s="91"/>
      <c r="EL175" s="91"/>
      <c r="EM175" s="91"/>
      <c r="EN175" s="91"/>
      <c r="EO175" s="91"/>
      <c r="EP175" s="91"/>
      <c r="EQ175" s="91"/>
      <c r="ER175" s="91"/>
      <c r="ES175" s="91"/>
      <c r="ET175" s="91"/>
    </row>
    <row r="176" spans="1:150" s="84" customFormat="1" x14ac:dyDescent="0.25">
      <c r="CJ176" s="91"/>
      <c r="CK176" s="91"/>
      <c r="CL176" s="91"/>
      <c r="CM176" s="91"/>
      <c r="CN176" s="91"/>
      <c r="CO176" s="91"/>
      <c r="CP176" s="91"/>
      <c r="CQ176" s="91"/>
      <c r="CR176" s="91"/>
      <c r="CS176" s="91"/>
      <c r="CT176" s="91"/>
      <c r="CU176" s="91"/>
      <c r="CV176" s="91"/>
      <c r="CW176" s="91"/>
      <c r="CX176" s="91"/>
      <c r="CY176" s="91"/>
      <c r="CZ176" s="91"/>
      <c r="DA176" s="91"/>
      <c r="DB176" s="91"/>
      <c r="DC176" s="91"/>
      <c r="DD176" s="91"/>
      <c r="DE176" s="91"/>
      <c r="DF176" s="91"/>
      <c r="DG176" s="91"/>
      <c r="DH176" s="91"/>
      <c r="DI176" s="91"/>
      <c r="DJ176" s="91"/>
      <c r="DK176" s="91"/>
      <c r="DL176" s="91"/>
      <c r="DM176" s="91"/>
      <c r="DN176" s="91"/>
      <c r="DO176" s="91"/>
      <c r="DP176" s="91"/>
      <c r="DQ176" s="91"/>
      <c r="DR176" s="91"/>
      <c r="DS176" s="91"/>
      <c r="DT176" s="91"/>
      <c r="DU176" s="91"/>
      <c r="DV176" s="91"/>
      <c r="DW176" s="91"/>
      <c r="DX176" s="91"/>
      <c r="DY176" s="91"/>
      <c r="DZ176" s="91"/>
      <c r="EA176" s="91"/>
      <c r="EB176" s="91"/>
      <c r="EC176" s="91"/>
      <c r="ED176" s="91"/>
      <c r="EE176" s="91"/>
      <c r="EF176" s="91"/>
      <c r="EG176" s="91"/>
      <c r="EH176" s="91"/>
      <c r="EI176" s="91"/>
      <c r="EJ176" s="91"/>
      <c r="EK176" s="91"/>
      <c r="EL176" s="91"/>
      <c r="EM176" s="91"/>
      <c r="EN176" s="91"/>
      <c r="EO176" s="91"/>
      <c r="EP176" s="91"/>
      <c r="EQ176" s="91"/>
      <c r="ER176" s="91"/>
      <c r="ES176" s="91"/>
      <c r="ET176" s="91"/>
    </row>
    <row r="177" spans="88:150" s="84" customFormat="1" x14ac:dyDescent="0.25">
      <c r="CJ177" s="91"/>
      <c r="CK177" s="91"/>
      <c r="CL177" s="91"/>
      <c r="CM177" s="91"/>
      <c r="CN177" s="91"/>
      <c r="CO177" s="91"/>
      <c r="CP177" s="91"/>
      <c r="CQ177" s="91"/>
      <c r="CR177" s="91"/>
      <c r="CS177" s="91"/>
      <c r="CT177" s="91"/>
      <c r="CU177" s="91"/>
      <c r="CV177" s="91"/>
      <c r="CW177" s="91"/>
      <c r="CX177" s="91"/>
      <c r="CY177" s="91"/>
      <c r="CZ177" s="91"/>
      <c r="DA177" s="91"/>
      <c r="DB177" s="91"/>
      <c r="DC177" s="91"/>
      <c r="DD177" s="91"/>
      <c r="DE177" s="91"/>
      <c r="DF177" s="91"/>
      <c r="DG177" s="91"/>
      <c r="DH177" s="91"/>
      <c r="DI177" s="91"/>
      <c r="DJ177" s="91"/>
      <c r="DK177" s="91"/>
      <c r="DL177" s="91"/>
      <c r="DM177" s="91"/>
      <c r="DN177" s="91"/>
      <c r="DO177" s="91"/>
      <c r="DP177" s="91"/>
      <c r="DQ177" s="91"/>
      <c r="DR177" s="91"/>
      <c r="DS177" s="91"/>
      <c r="DT177" s="91"/>
      <c r="DU177" s="91"/>
      <c r="DV177" s="91"/>
      <c r="DW177" s="91"/>
      <c r="DX177" s="91"/>
      <c r="DY177" s="91"/>
      <c r="DZ177" s="91"/>
      <c r="EA177" s="91"/>
      <c r="EB177" s="91"/>
      <c r="EC177" s="91"/>
      <c r="ED177" s="91"/>
      <c r="EE177" s="91"/>
      <c r="EF177" s="91"/>
      <c r="EG177" s="91"/>
      <c r="EH177" s="91"/>
      <c r="EI177" s="91"/>
      <c r="EJ177" s="91"/>
      <c r="EK177" s="91"/>
      <c r="EL177" s="91"/>
      <c r="EM177" s="91"/>
      <c r="EN177" s="91"/>
      <c r="EO177" s="91"/>
      <c r="EP177" s="91"/>
      <c r="EQ177" s="91"/>
      <c r="ER177" s="91"/>
      <c r="ES177" s="91"/>
      <c r="ET177" s="91"/>
    </row>
    <row r="178" spans="88:150" s="84" customFormat="1" x14ac:dyDescent="0.25">
      <c r="CJ178" s="91"/>
      <c r="CK178" s="9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1"/>
      <c r="DB178" s="91"/>
      <c r="DC178" s="91"/>
      <c r="DD178" s="91"/>
      <c r="DE178" s="91"/>
      <c r="DF178" s="91"/>
      <c r="DG178" s="91"/>
      <c r="DH178" s="91"/>
      <c r="DI178" s="91"/>
      <c r="DJ178" s="91"/>
      <c r="DK178" s="91"/>
      <c r="DL178" s="91"/>
      <c r="DM178" s="91"/>
      <c r="DN178" s="91"/>
      <c r="DO178" s="91"/>
      <c r="DP178" s="91"/>
      <c r="DQ178" s="91"/>
      <c r="DR178" s="91"/>
      <c r="DS178" s="91"/>
      <c r="DT178" s="91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</row>
  </sheetData>
  <sheetProtection password="DF65" sheet="1" objects="1" scenarios="1"/>
  <mergeCells count="6">
    <mergeCell ref="C88:C89"/>
    <mergeCell ref="B88:B89"/>
    <mergeCell ref="G88:G89"/>
    <mergeCell ref="D88:D89"/>
    <mergeCell ref="E88:E89"/>
    <mergeCell ref="F88:F89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P1114"/>
  <sheetViews>
    <sheetView workbookViewId="0">
      <pane xSplit="1" ySplit="1" topLeftCell="B1092" activePane="bottomRight" state="frozen"/>
      <selection pane="topRight" activeCell="B1" sqref="B1"/>
      <selection pane="bottomLeft" activeCell="A2" sqref="A2"/>
      <selection pane="bottomRight" activeCell="A1111" sqref="A1111"/>
    </sheetView>
  </sheetViews>
  <sheetFormatPr baseColWidth="10" defaultColWidth="11.42578125" defaultRowHeight="15" x14ac:dyDescent="0.25"/>
  <cols>
    <col min="1" max="1" width="50" style="331" customWidth="1"/>
    <col min="2" max="2" width="11.42578125" style="331"/>
    <col min="3" max="10" width="11.42578125" style="2"/>
    <col min="11" max="11" width="22.85546875" style="2" customWidth="1"/>
    <col min="12" max="12" width="23.28515625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5" customFormat="1" x14ac:dyDescent="0.25">
      <c r="A1" s="318" t="s">
        <v>56</v>
      </c>
      <c r="B1" s="318" t="s">
        <v>215</v>
      </c>
      <c r="C1" s="35" t="s">
        <v>28</v>
      </c>
      <c r="D1" s="35" t="s">
        <v>216</v>
      </c>
      <c r="E1" s="35" t="s">
        <v>217</v>
      </c>
      <c r="F1" s="35" t="s">
        <v>218</v>
      </c>
      <c r="G1" s="35" t="s">
        <v>219</v>
      </c>
      <c r="H1" s="35" t="s">
        <v>220</v>
      </c>
      <c r="I1" s="35" t="s">
        <v>221</v>
      </c>
      <c r="J1" s="35" t="s">
        <v>222</v>
      </c>
      <c r="L1" s="35" t="s">
        <v>223</v>
      </c>
      <c r="M1" s="35" t="s">
        <v>224</v>
      </c>
      <c r="N1" s="35" t="s">
        <v>225</v>
      </c>
      <c r="O1" s="35" t="s">
        <v>226</v>
      </c>
      <c r="P1" s="35" t="s">
        <v>227</v>
      </c>
    </row>
    <row r="2" spans="1:16" s="321" customFormat="1" x14ac:dyDescent="0.25">
      <c r="A2" s="319" t="s">
        <v>228</v>
      </c>
      <c r="B2" s="320"/>
      <c r="H2" s="321">
        <f>Parameter!B7-Parameter!E7-Parameter!F7</f>
        <v>1</v>
      </c>
      <c r="L2" s="321" t="str">
        <f>IF(H2&gt;0,"Men: "&amp;Parameter!$C$7-Parameter!$E$7&amp;" / Women: "&amp;Parameter!$D$7-Parameter!$F$7, "")</f>
        <v>Men: 1 / Women: 0</v>
      </c>
      <c r="M2" s="321" t="s">
        <v>229</v>
      </c>
      <c r="N2" s="321" t="s">
        <v>230</v>
      </c>
      <c r="O2" s="78">
        <f>IF(AND($P2&lt;&gt;"",$N2="yes"),1,0)</f>
        <v>1</v>
      </c>
      <c r="P2" s="78" t="str">
        <f>IF(H2&gt;0,H2&amp;" Player(s) not finished","")</f>
        <v>1 Player(s) not finished</v>
      </c>
    </row>
    <row r="3" spans="1:16" s="321" customFormat="1" x14ac:dyDescent="0.25">
      <c r="A3" s="319" t="s">
        <v>231</v>
      </c>
      <c r="B3" s="320"/>
      <c r="H3" s="321">
        <f>IF(AND(Parameter!$B$1&lt;&gt;Parameter!$B$2,Parameter!$B$2&gt;0),1,0)</f>
        <v>0</v>
      </c>
      <c r="M3" s="321" t="s">
        <v>229</v>
      </c>
      <c r="N3" s="321" t="s">
        <v>230</v>
      </c>
      <c r="O3" s="78">
        <f>IF(AND($P3&lt;&gt;"",$N3="yes"),O2+1,O2)</f>
        <v>1</v>
      </c>
      <c r="P3" s="78" t="str">
        <f>IF(H3&gt;0,"Less holes in round 2 than in round 1","")</f>
        <v/>
      </c>
    </row>
    <row r="4" spans="1:16" s="321" customFormat="1" x14ac:dyDescent="0.25">
      <c r="A4" s="319" t="s">
        <v>232</v>
      </c>
      <c r="B4" s="320"/>
      <c r="H4" s="321">
        <f>IF(AND(Parameter!$B$2&lt;&gt;Parameter!$B$3,Parameter!$B$3&gt;0),1,0)</f>
        <v>0</v>
      </c>
      <c r="M4" s="321" t="s">
        <v>229</v>
      </c>
      <c r="N4" s="321" t="s">
        <v>230</v>
      </c>
      <c r="O4" s="78">
        <f t="shared" ref="O4:O67" si="0">IF(AND($P4&lt;&gt;"",$N4="yes"),O3+1,O3)</f>
        <v>1</v>
      </c>
      <c r="P4" s="78" t="str">
        <f>IF(H4&gt;0,"Less holes in round 3 than in round 2","")</f>
        <v/>
      </c>
    </row>
    <row r="5" spans="1:16" ht="15" customHeight="1" x14ac:dyDescent="0.25">
      <c r="A5" s="324" t="s">
        <v>199</v>
      </c>
      <c r="B5" s="324">
        <f>MATCH(A5,Data!$CG:$CG,0)</f>
        <v>4</v>
      </c>
      <c r="C5" s="2">
        <v>1</v>
      </c>
      <c r="D5" s="2">
        <f>INDEX(Parameter!$B$9:$AB$9,MATCH(C5,Parameter!$B$8:$AB$8,0))</f>
        <v>3</v>
      </c>
      <c r="H5" s="2">
        <f ca="1">INDEX(OFFSET(Data!$BF$1:$CF$1,B5-1,0),MATCH("Total/"&amp;C5,Data!$BF$1:$CF$1,0))</f>
        <v>0</v>
      </c>
      <c r="I5" s="2" t="str">
        <f ca="1">IF(H5&gt;0,1,"")</f>
        <v/>
      </c>
      <c r="J5" s="2" t="str">
        <f t="array" aca="1" ref="J5" ca="1">IF(H5=1,MATCH(1,(OFFSET(Data!$CJ$1:$HN$1,B5-1,0))*(Data!$CJ$89:$HN$89=C5),0),"")</f>
        <v/>
      </c>
      <c r="K5" s="2">
        <f ca="1">IF(H5=0,C5,"")</f>
        <v>1</v>
      </c>
      <c r="L5" s="2" t="str">
        <f ca="1">IF(H5&gt;1,"Several Players",IF(H5=1,INDEX(Data!$CG$90:$CG$169,MATCH(I5,OFFSET(Data!$CI$90:$CI$169,0,Specials!J5),0))&amp;" / "&amp;OFFSET(Data!$CI$88,0,Specials!J5),""))</f>
        <v/>
      </c>
      <c r="M5" s="2" t="s">
        <v>229</v>
      </c>
      <c r="N5" s="2" t="s">
        <v>230</v>
      </c>
      <c r="O5" s="91">
        <f t="shared" ca="1" si="0"/>
        <v>1</v>
      </c>
      <c r="P5" s="2" t="str">
        <f ca="1">IF(H5&gt;0,H5&amp;" Ace(s) on hole "&amp;$C5,"")</f>
        <v/>
      </c>
    </row>
    <row r="6" spans="1:16" x14ac:dyDescent="0.25">
      <c r="A6" s="324" t="s">
        <v>199</v>
      </c>
      <c r="B6" s="324">
        <f>MATCH(A6,Data!$CG:$CG,0)</f>
        <v>4</v>
      </c>
      <c r="C6" s="2">
        <v>2</v>
      </c>
      <c r="D6" s="2">
        <f>INDEX(Parameter!$B$9:$AB$9,MATCH(C6,Parameter!$B$8:$AB$8,0))</f>
        <v>3</v>
      </c>
      <c r="H6" s="2">
        <f ca="1">INDEX(OFFSET(Data!$BF$1:$CF$1,B6-1,0),MATCH("Total/"&amp;C6,Data!$BF$1:$CF$1,0))</f>
        <v>0</v>
      </c>
      <c r="I6" s="2" t="str">
        <f t="shared" ref="I6:I31" ca="1" si="1">IF(H6&gt;0,1,"")</f>
        <v/>
      </c>
      <c r="J6" s="2" t="str">
        <f t="array" aca="1" ref="J6" ca="1">IF(H6=1,MATCH(1,(OFFSET(Data!$CJ$1:$HN$1,B6-1,0))*(Data!$CJ$89:$HN$89=C6),0),"")</f>
        <v/>
      </c>
      <c r="L6" s="2" t="str">
        <f ca="1">IF(H6&gt;1,"Several Players",IF(H6=1,INDEX(Data!$CG$90:$CG$169,MATCH(I6,OFFSET(Data!$CI$90:$CI$169,0,Specials!J6),0))&amp;" / "&amp;OFFSET(Data!$CI$88,0,Specials!J6),""))</f>
        <v/>
      </c>
      <c r="M6" s="2" t="s">
        <v>229</v>
      </c>
      <c r="N6" s="2" t="s">
        <v>230</v>
      </c>
      <c r="O6" s="91">
        <f t="shared" ca="1" si="0"/>
        <v>1</v>
      </c>
      <c r="P6" s="2" t="str">
        <f t="shared" ref="P6:P31" ca="1" si="2">IF(H6&gt;0,H6&amp;" Ace(s) on hole "&amp;$C6,"")</f>
        <v/>
      </c>
    </row>
    <row r="7" spans="1:16" x14ac:dyDescent="0.25">
      <c r="A7" s="324" t="s">
        <v>199</v>
      </c>
      <c r="B7" s="324">
        <f>MATCH(A7,Data!$CG:$CG,0)</f>
        <v>4</v>
      </c>
      <c r="C7" s="2">
        <v>3</v>
      </c>
      <c r="D7" s="2">
        <f>INDEX(Parameter!$B$9:$AB$9,MATCH(C7,Parameter!$B$8:$AB$8,0))</f>
        <v>3</v>
      </c>
      <c r="H7" s="2">
        <f ca="1">INDEX(OFFSET(Data!$BF$1:$CF$1,B7-1,0),MATCH("Total/"&amp;C7,Data!$BF$1:$CF$1,0))</f>
        <v>0</v>
      </c>
      <c r="I7" s="2" t="str">
        <f t="shared" ca="1" si="1"/>
        <v/>
      </c>
      <c r="J7" s="2" t="str">
        <f t="array" aca="1" ref="J7" ca="1">IF(H7=1,MATCH(1,(OFFSET(Data!$CJ$1:$HN$1,B7-1,0))*(Data!$CJ$89:$HN$89=C7),0),"")</f>
        <v/>
      </c>
      <c r="L7" s="2" t="str">
        <f ca="1">IF(H7&gt;1,"Several Players",IF(H7=1,INDEX(Data!$CG$90:$CG$169,MATCH(I7,OFFSET(Data!$CI$90:$CI$169,0,Specials!J7),0))&amp;" / "&amp;OFFSET(Data!$CI$88,0,Specials!J7),""))</f>
        <v/>
      </c>
      <c r="M7" s="2" t="s">
        <v>229</v>
      </c>
      <c r="N7" s="2" t="s">
        <v>230</v>
      </c>
      <c r="O7" s="91">
        <f t="shared" ca="1" si="0"/>
        <v>1</v>
      </c>
      <c r="P7" s="2" t="str">
        <f t="shared" ca="1" si="2"/>
        <v/>
      </c>
    </row>
    <row r="8" spans="1:16" x14ac:dyDescent="0.25">
      <c r="A8" s="324" t="s">
        <v>199</v>
      </c>
      <c r="B8" s="324">
        <f>MATCH(A8,Data!$CG:$CG,0)</f>
        <v>4</v>
      </c>
      <c r="C8" s="2">
        <v>4</v>
      </c>
      <c r="D8" s="2">
        <f>INDEX(Parameter!$B$9:$AB$9,MATCH(C8,Parameter!$B$8:$AB$8,0))</f>
        <v>3</v>
      </c>
      <c r="H8" s="2">
        <f ca="1">INDEX(OFFSET(Data!$BF$1:$CF$1,B8-1,0),MATCH("Total/"&amp;C8,Data!$BF$1:$CF$1,0))</f>
        <v>0</v>
      </c>
      <c r="I8" s="2" t="str">
        <f t="shared" ca="1" si="1"/>
        <v/>
      </c>
      <c r="J8" s="2" t="str">
        <f t="array" aca="1" ref="J8" ca="1">IF(H8=1,MATCH(1,(OFFSET(Data!$CJ$1:$HN$1,B8-1,0))*(Data!$CJ$89:$HN$89=C8),0),"")</f>
        <v/>
      </c>
      <c r="L8" s="2" t="str">
        <f ca="1">IF(H8&gt;1,"Several Players",IF(H8=1,INDEX(Data!$CG$90:$CG$169,MATCH(I8,OFFSET(Data!$CI$90:$CI$169,0,Specials!J8),0))&amp;" / "&amp;OFFSET(Data!$CI$88,0,Specials!J8),""))</f>
        <v/>
      </c>
      <c r="M8" s="2" t="s">
        <v>229</v>
      </c>
      <c r="N8" s="2" t="s">
        <v>230</v>
      </c>
      <c r="O8" s="91">
        <f t="shared" ca="1" si="0"/>
        <v>1</v>
      </c>
      <c r="P8" s="2" t="str">
        <f t="shared" ca="1" si="2"/>
        <v/>
      </c>
    </row>
    <row r="9" spans="1:16" x14ac:dyDescent="0.25">
      <c r="A9" s="324" t="s">
        <v>199</v>
      </c>
      <c r="B9" s="324">
        <f>MATCH(A9,Data!$CG:$CG,0)</f>
        <v>4</v>
      </c>
      <c r="C9" s="2">
        <v>5</v>
      </c>
      <c r="D9" s="2">
        <f>INDEX(Parameter!$B$9:$AB$9,MATCH(C9,Parameter!$B$8:$AB$8,0))</f>
        <v>3</v>
      </c>
      <c r="H9" s="2">
        <f ca="1">INDEX(OFFSET(Data!$BF$1:$CF$1,B9-1,0),MATCH("Total/"&amp;C9,Data!$BF$1:$CF$1,0))</f>
        <v>0</v>
      </c>
      <c r="I9" s="2" t="str">
        <f t="shared" ca="1" si="1"/>
        <v/>
      </c>
      <c r="J9" s="2" t="str">
        <f t="array" aca="1" ref="J9" ca="1">IF(H9=1,MATCH(1,(OFFSET(Data!$CJ$1:$HN$1,B9-1,0))*(Data!$CJ$89:$HN$89=C9),0),"")</f>
        <v/>
      </c>
      <c r="L9" s="2" t="str">
        <f ca="1">IF(H9&gt;1,"Several Players",IF(H9=1,INDEX(Data!$CG$90:$CG$169,MATCH(I9,OFFSET(Data!$CI$90:$CI$169,0,Specials!J9),0))&amp;" / "&amp;OFFSET(Data!$CI$88,0,Specials!J9),""))</f>
        <v/>
      </c>
      <c r="M9" s="2" t="s">
        <v>229</v>
      </c>
      <c r="N9" s="2" t="s">
        <v>230</v>
      </c>
      <c r="O9" s="91">
        <f t="shared" ca="1" si="0"/>
        <v>1</v>
      </c>
      <c r="P9" s="2" t="str">
        <f t="shared" ca="1" si="2"/>
        <v/>
      </c>
    </row>
    <row r="10" spans="1:16" x14ac:dyDescent="0.25">
      <c r="A10" s="324" t="s">
        <v>199</v>
      </c>
      <c r="B10" s="324">
        <f>MATCH(A10,Data!$CG:$CG,0)</f>
        <v>4</v>
      </c>
      <c r="C10" s="2">
        <v>6</v>
      </c>
      <c r="D10" s="2">
        <f>INDEX(Parameter!$B$9:$AB$9,MATCH(C10,Parameter!$B$8:$AB$8,0))</f>
        <v>3</v>
      </c>
      <c r="H10" s="2">
        <f ca="1">INDEX(OFFSET(Data!$BF$1:$CF$1,B10-1,0),MATCH("Total/"&amp;C10,Data!$BF$1:$CF$1,0))</f>
        <v>0</v>
      </c>
      <c r="I10" s="2" t="str">
        <f t="shared" ca="1" si="1"/>
        <v/>
      </c>
      <c r="J10" s="2" t="str">
        <f t="array" aca="1" ref="J10" ca="1">IF(H10=1,MATCH(1,(OFFSET(Data!$CJ$1:$HN$1,B10-1,0))*(Data!$CJ$89:$HN$89=C10),0),"")</f>
        <v/>
      </c>
      <c r="L10" s="2" t="str">
        <f ca="1">IF(H10&gt;1,"Several Players",IF(H10=1,INDEX(Data!$CG$90:$CG$169,MATCH(I10,OFFSET(Data!$CI$90:$CI$169,0,Specials!J10),0))&amp;" / "&amp;OFFSET(Data!$CI$88,0,Specials!J10),""))</f>
        <v/>
      </c>
      <c r="M10" s="2" t="s">
        <v>229</v>
      </c>
      <c r="N10" s="2" t="s">
        <v>230</v>
      </c>
      <c r="O10" s="91">
        <f t="shared" ca="1" si="0"/>
        <v>1</v>
      </c>
      <c r="P10" s="2" t="str">
        <f t="shared" ca="1" si="2"/>
        <v/>
      </c>
    </row>
    <row r="11" spans="1:16" x14ac:dyDescent="0.25">
      <c r="A11" s="324" t="s">
        <v>199</v>
      </c>
      <c r="B11" s="324">
        <f>MATCH(A11,Data!$CG:$CG,0)</f>
        <v>4</v>
      </c>
      <c r="C11" s="2">
        <v>7</v>
      </c>
      <c r="D11" s="2">
        <f>INDEX(Parameter!$B$9:$AB$9,MATCH(C11,Parameter!$B$8:$AB$8,0))</f>
        <v>3</v>
      </c>
      <c r="H11" s="2">
        <f ca="1">INDEX(OFFSET(Data!$BF$1:$CF$1,B11-1,0),MATCH("Total/"&amp;C11,Data!$BF$1:$CF$1,0))</f>
        <v>0</v>
      </c>
      <c r="I11" s="2" t="str">
        <f t="shared" ca="1" si="1"/>
        <v/>
      </c>
      <c r="J11" s="2" t="str">
        <f t="array" aca="1" ref="J11" ca="1">IF(H11=1,MATCH(1,(OFFSET(Data!$CJ$1:$HN$1,B11-1,0))*(Data!$CJ$89:$HN$89=C11),0),"")</f>
        <v/>
      </c>
      <c r="L11" s="2" t="str">
        <f ca="1">IF(H11&gt;1,"Several Players",IF(H11=1,INDEX(Data!$CG$90:$CG$169,MATCH(I11,OFFSET(Data!$CI$90:$CI$169,0,Specials!J11),0))&amp;" / "&amp;OFFSET(Data!$CI$88,0,Specials!J11),""))</f>
        <v/>
      </c>
      <c r="M11" s="2" t="s">
        <v>229</v>
      </c>
      <c r="N11" s="2" t="s">
        <v>230</v>
      </c>
      <c r="O11" s="91">
        <f t="shared" ca="1" si="0"/>
        <v>1</v>
      </c>
      <c r="P11" s="2" t="str">
        <f t="shared" ca="1" si="2"/>
        <v/>
      </c>
    </row>
    <row r="12" spans="1:16" x14ac:dyDescent="0.25">
      <c r="A12" s="324" t="s">
        <v>199</v>
      </c>
      <c r="B12" s="324">
        <f>MATCH(A12,Data!$CG:$CG,0)</f>
        <v>4</v>
      </c>
      <c r="C12" s="2">
        <v>8</v>
      </c>
      <c r="D12" s="2">
        <f>INDEX(Parameter!$B$9:$AB$9,MATCH(C12,Parameter!$B$8:$AB$8,0))</f>
        <v>3</v>
      </c>
      <c r="H12" s="2">
        <f ca="1">INDEX(OFFSET(Data!$BF$1:$CF$1,B12-1,0),MATCH("Total/"&amp;C12,Data!$BF$1:$CF$1,0))</f>
        <v>0</v>
      </c>
      <c r="I12" s="2" t="str">
        <f t="shared" ca="1" si="1"/>
        <v/>
      </c>
      <c r="J12" s="2" t="str">
        <f t="array" aca="1" ref="J12" ca="1">IF(H12=1,MATCH(1,(OFFSET(Data!$CJ$1:$HN$1,B12-1,0))*(Data!$CJ$89:$HN$89=C12),0),"")</f>
        <v/>
      </c>
      <c r="L12" s="2" t="str">
        <f ca="1">IF(H12&gt;1,"Several Players",IF(H12=1,INDEX(Data!$CG$90:$CG$169,MATCH(I12,OFFSET(Data!$CI$90:$CI$169,0,Specials!J12),0))&amp;" / "&amp;OFFSET(Data!$CI$88,0,Specials!J12),""))</f>
        <v/>
      </c>
      <c r="M12" s="2" t="s">
        <v>229</v>
      </c>
      <c r="N12" s="2" t="s">
        <v>230</v>
      </c>
      <c r="O12" s="91">
        <f t="shared" ca="1" si="0"/>
        <v>1</v>
      </c>
      <c r="P12" s="2" t="str">
        <f t="shared" ca="1" si="2"/>
        <v/>
      </c>
    </row>
    <row r="13" spans="1:16" x14ac:dyDescent="0.25">
      <c r="A13" s="324" t="s">
        <v>199</v>
      </c>
      <c r="B13" s="324">
        <f>MATCH(A13,Data!$CG:$CG,0)</f>
        <v>4</v>
      </c>
      <c r="C13" s="2">
        <v>9</v>
      </c>
      <c r="D13" s="2" t="str">
        <f>INDEX(Parameter!$B$9:$AB$9,MATCH(C13,Parameter!$B$8:$AB$8,0))</f>
        <v>no</v>
      </c>
      <c r="H13" s="2">
        <f ca="1">INDEX(OFFSET(Data!$BF$1:$CF$1,B13-1,0),MATCH("Total/"&amp;C13,Data!$BF$1:$CF$1,0))</f>
        <v>0</v>
      </c>
      <c r="I13" s="2" t="str">
        <f t="shared" ca="1" si="1"/>
        <v/>
      </c>
      <c r="J13" s="2" t="str">
        <f t="array" aca="1" ref="J13" ca="1">IF(H13=1,MATCH(1,(OFFSET(Data!$CJ$1:$HN$1,B13-1,0))*(Data!$CJ$89:$HN$89=C13),0),"")</f>
        <v/>
      </c>
      <c r="L13" s="2" t="str">
        <f ca="1">IF(H13&gt;1,"Several Players",IF(H13=1,INDEX(Data!$CG$90:$CG$169,MATCH(I13,OFFSET(Data!$CI$90:$CI$169,0,Specials!J13),0))&amp;" / "&amp;OFFSET(Data!$CI$88,0,Specials!J13),""))</f>
        <v/>
      </c>
      <c r="M13" s="2" t="s">
        <v>229</v>
      </c>
      <c r="N13" s="2" t="s">
        <v>230</v>
      </c>
      <c r="O13" s="91">
        <f t="shared" ca="1" si="0"/>
        <v>1</v>
      </c>
      <c r="P13" s="2" t="str">
        <f t="shared" ca="1" si="2"/>
        <v/>
      </c>
    </row>
    <row r="14" spans="1:16" x14ac:dyDescent="0.25">
      <c r="A14" s="324" t="s">
        <v>199</v>
      </c>
      <c r="B14" s="324">
        <f>MATCH(A14,Data!$CG:$CG,0)</f>
        <v>4</v>
      </c>
      <c r="C14" s="2">
        <v>10</v>
      </c>
      <c r="D14" s="2">
        <f>INDEX(Parameter!$B$9:$AB$9,MATCH(C14,Parameter!$B$8:$AB$8,0))</f>
        <v>4</v>
      </c>
      <c r="H14" s="2">
        <f ca="1">INDEX(OFFSET(Data!$BF$1:$CF$1,B14-1,0),MATCH("Total/"&amp;C14,Data!$BF$1:$CF$1,0))</f>
        <v>0</v>
      </c>
      <c r="I14" s="2" t="str">
        <f t="shared" ca="1" si="1"/>
        <v/>
      </c>
      <c r="J14" s="2" t="str">
        <f t="array" aca="1" ref="J14" ca="1">IF(H14=1,MATCH(1,(OFFSET(Data!$CJ$1:$HN$1,B14-1,0))*(Data!$CJ$89:$HN$89=C14),0),"")</f>
        <v/>
      </c>
      <c r="L14" s="2" t="str">
        <f ca="1">IF(H14&gt;1,"Several Players",IF(H14=1,INDEX(Data!$CG$90:$CG$169,MATCH(I14,OFFSET(Data!$CI$90:$CI$169,0,Specials!J14),0))&amp;" / "&amp;OFFSET(Data!$CI$88,0,Specials!J14),""))</f>
        <v/>
      </c>
      <c r="M14" s="2" t="s">
        <v>229</v>
      </c>
      <c r="N14" s="2" t="s">
        <v>230</v>
      </c>
      <c r="O14" s="91">
        <f t="shared" ca="1" si="0"/>
        <v>1</v>
      </c>
      <c r="P14" s="2" t="str">
        <f t="shared" ca="1" si="2"/>
        <v/>
      </c>
    </row>
    <row r="15" spans="1:16" x14ac:dyDescent="0.25">
      <c r="A15" s="324" t="s">
        <v>199</v>
      </c>
      <c r="B15" s="324">
        <f>MATCH(A15,Data!$CG:$CG,0)</f>
        <v>4</v>
      </c>
      <c r="C15" s="2">
        <v>11</v>
      </c>
      <c r="D15" s="2">
        <f>INDEX(Parameter!$B$9:$AB$9,MATCH(C15,Parameter!$B$8:$AB$8,0))</f>
        <v>3</v>
      </c>
      <c r="H15" s="2">
        <f ca="1">INDEX(OFFSET(Data!$BF$1:$CF$1,B15-1,0),MATCH("Total/"&amp;C15,Data!$BF$1:$CF$1,0))</f>
        <v>0</v>
      </c>
      <c r="I15" s="2" t="str">
        <f t="shared" ca="1" si="1"/>
        <v/>
      </c>
      <c r="J15" s="2" t="str">
        <f t="array" aca="1" ref="J15" ca="1">IF(H15=1,MATCH(1,(OFFSET(Data!$CJ$1:$HN$1,B15-1,0))*(Data!$CJ$89:$HN$89=C15),0),"")</f>
        <v/>
      </c>
      <c r="L15" s="2" t="str">
        <f ca="1">IF(H15&gt;1,"Several Players",IF(H15=1,INDEX(Data!$CG$90:$CG$169,MATCH(I15,OFFSET(Data!$CI$90:$CI$169,0,Specials!J15),0))&amp;" / "&amp;OFFSET(Data!$CI$88,0,Specials!J15),""))</f>
        <v/>
      </c>
      <c r="M15" s="2" t="s">
        <v>229</v>
      </c>
      <c r="N15" s="2" t="s">
        <v>230</v>
      </c>
      <c r="O15" s="91">
        <f t="shared" ca="1" si="0"/>
        <v>1</v>
      </c>
      <c r="P15" s="2" t="str">
        <f t="shared" ca="1" si="2"/>
        <v/>
      </c>
    </row>
    <row r="16" spans="1:16" x14ac:dyDescent="0.25">
      <c r="A16" s="324" t="s">
        <v>199</v>
      </c>
      <c r="B16" s="324">
        <f>MATCH(A16,Data!$CG:$CG,0)</f>
        <v>4</v>
      </c>
      <c r="C16" s="2">
        <v>12</v>
      </c>
      <c r="D16" s="2">
        <f>INDEX(Parameter!$B$9:$AB$9,MATCH(C16,Parameter!$B$8:$AB$8,0))</f>
        <v>3</v>
      </c>
      <c r="H16" s="2">
        <f ca="1">INDEX(OFFSET(Data!$BF$1:$CF$1,B16-1,0),MATCH("Total/"&amp;C16,Data!$BF$1:$CF$1,0))</f>
        <v>0</v>
      </c>
      <c r="I16" s="2" t="str">
        <f t="shared" ca="1" si="1"/>
        <v/>
      </c>
      <c r="J16" s="2" t="str">
        <f t="array" aca="1" ref="J16" ca="1">IF(H16=1,MATCH(1,(OFFSET(Data!$CJ$1:$HN$1,B16-1,0))*(Data!$CJ$89:$HN$89=C16),0),"")</f>
        <v/>
      </c>
      <c r="L16" s="2" t="str">
        <f ca="1">IF(H16&gt;1,"Several Players",IF(H16=1,INDEX(Data!$CG$90:$CG$169,MATCH(I16,OFFSET(Data!$CI$90:$CI$169,0,Specials!J16),0))&amp;" / "&amp;OFFSET(Data!$CI$88,0,Specials!J16),""))</f>
        <v/>
      </c>
      <c r="M16" s="2" t="s">
        <v>229</v>
      </c>
      <c r="N16" s="2" t="s">
        <v>230</v>
      </c>
      <c r="O16" s="91">
        <f t="shared" ca="1" si="0"/>
        <v>1</v>
      </c>
      <c r="P16" s="2" t="str">
        <f t="shared" ca="1" si="2"/>
        <v/>
      </c>
    </row>
    <row r="17" spans="1:16" x14ac:dyDescent="0.25">
      <c r="A17" s="324" t="s">
        <v>199</v>
      </c>
      <c r="B17" s="324">
        <f>MATCH(A17,Data!$CG:$CG,0)</f>
        <v>4</v>
      </c>
      <c r="C17" s="2">
        <v>13</v>
      </c>
      <c r="D17" s="2">
        <f>INDEX(Parameter!$B$9:$AB$9,MATCH(C17,Parameter!$B$8:$AB$8,0))</f>
        <v>3</v>
      </c>
      <c r="H17" s="2">
        <f ca="1">INDEX(OFFSET(Data!$BF$1:$CF$1,B17-1,0),MATCH("Total/"&amp;C17,Data!$BF$1:$CF$1,0))</f>
        <v>0</v>
      </c>
      <c r="I17" s="2" t="str">
        <f t="shared" ca="1" si="1"/>
        <v/>
      </c>
      <c r="J17" s="2" t="str">
        <f t="array" aca="1" ref="J17" ca="1">IF(H17=1,MATCH(1,(OFFSET(Data!$CJ$1:$HN$1,B17-1,0))*(Data!$CJ$89:$HN$89=C17),0),"")</f>
        <v/>
      </c>
      <c r="L17" s="2" t="str">
        <f ca="1">IF(H17&gt;1,"Several Players",IF(H17=1,INDEX(Data!$CG$90:$CG$169,MATCH(I17,OFFSET(Data!$CI$90:$CI$169,0,Specials!J17),0))&amp;" / "&amp;OFFSET(Data!$CI$88,0,Specials!J17),""))</f>
        <v/>
      </c>
      <c r="M17" s="2" t="s">
        <v>229</v>
      </c>
      <c r="N17" s="2" t="s">
        <v>230</v>
      </c>
      <c r="O17" s="91">
        <f t="shared" ca="1" si="0"/>
        <v>1</v>
      </c>
      <c r="P17" s="2" t="str">
        <f t="shared" ca="1" si="2"/>
        <v/>
      </c>
    </row>
    <row r="18" spans="1:16" x14ac:dyDescent="0.25">
      <c r="A18" s="324" t="s">
        <v>199</v>
      </c>
      <c r="B18" s="324">
        <f>MATCH(A18,Data!$CG:$CG,0)</f>
        <v>4</v>
      </c>
      <c r="C18" s="2">
        <v>14</v>
      </c>
      <c r="D18" s="2">
        <f>INDEX(Parameter!$B$9:$AB$9,MATCH(C18,Parameter!$B$8:$AB$8,0))</f>
        <v>4</v>
      </c>
      <c r="H18" s="2">
        <f ca="1">INDEX(OFFSET(Data!$BF$1:$CF$1,B18-1,0),MATCH("Total/"&amp;C18,Data!$BF$1:$CF$1,0))</f>
        <v>0</v>
      </c>
      <c r="I18" s="2" t="str">
        <f t="shared" ca="1" si="1"/>
        <v/>
      </c>
      <c r="J18" s="2" t="str">
        <f t="array" aca="1" ref="J18" ca="1">IF(H18=1,MATCH(1,(OFFSET(Data!$CJ$1:$HN$1,B18-1,0))*(Data!$CJ$89:$HN$89=C18),0),"")</f>
        <v/>
      </c>
      <c r="L18" s="2" t="str">
        <f ca="1">IF(H18&gt;1,"Several Players",IF(H18=1,INDEX(Data!$CG$90:$CG$169,MATCH(I18,OFFSET(Data!$CI$90:$CI$169,0,Specials!J18),0))&amp;" / "&amp;OFFSET(Data!$CI$88,0,Specials!J18),""))</f>
        <v/>
      </c>
      <c r="M18" s="2" t="s">
        <v>229</v>
      </c>
      <c r="N18" s="2" t="s">
        <v>230</v>
      </c>
      <c r="O18" s="91">
        <f t="shared" ca="1" si="0"/>
        <v>1</v>
      </c>
      <c r="P18" s="2" t="str">
        <f t="shared" ca="1" si="2"/>
        <v/>
      </c>
    </row>
    <row r="19" spans="1:16" x14ac:dyDescent="0.25">
      <c r="A19" s="324" t="s">
        <v>199</v>
      </c>
      <c r="B19" s="324">
        <f>MATCH(A19,Data!$CG:$CG,0)</f>
        <v>4</v>
      </c>
      <c r="C19" s="2">
        <v>15</v>
      </c>
      <c r="D19" s="2" t="str">
        <f>INDEX(Parameter!$B$9:$AB$9,MATCH(C19,Parameter!$B$8:$AB$8,0))</f>
        <v>no</v>
      </c>
      <c r="H19" s="2">
        <f ca="1">INDEX(OFFSET(Data!$BF$1:$CF$1,B19-1,0),MATCH("Total/"&amp;C19,Data!$BF$1:$CF$1,0))</f>
        <v>0</v>
      </c>
      <c r="I19" s="2" t="str">
        <f t="shared" ca="1" si="1"/>
        <v/>
      </c>
      <c r="J19" s="2" t="str">
        <f t="array" aca="1" ref="J19" ca="1">IF(H19=1,MATCH(1,(OFFSET(Data!$CJ$1:$HN$1,B19-1,0))*(Data!$CJ$89:$HN$89=C19),0),"")</f>
        <v/>
      </c>
      <c r="L19" s="2" t="str">
        <f ca="1">IF(H19&gt;1,"Several Players",IF(H19=1,INDEX(Data!$CG$90:$CG$169,MATCH(I19,OFFSET(Data!$CI$90:$CI$169,0,Specials!J19),0))&amp;" / "&amp;OFFSET(Data!$CI$88,0,Specials!J19),""))</f>
        <v/>
      </c>
      <c r="M19" s="2" t="s">
        <v>229</v>
      </c>
      <c r="N19" s="2" t="s">
        <v>230</v>
      </c>
      <c r="O19" s="91">
        <f t="shared" ca="1" si="0"/>
        <v>1</v>
      </c>
      <c r="P19" s="2" t="str">
        <f t="shared" ca="1" si="2"/>
        <v/>
      </c>
    </row>
    <row r="20" spans="1:16" x14ac:dyDescent="0.25">
      <c r="A20" s="324" t="s">
        <v>199</v>
      </c>
      <c r="B20" s="324">
        <f>MATCH(A20,Data!$CG:$CG,0)</f>
        <v>4</v>
      </c>
      <c r="C20" s="2">
        <v>16</v>
      </c>
      <c r="D20" s="2" t="str">
        <f>INDEX(Parameter!$B$9:$AB$9,MATCH(C20,Parameter!$B$8:$AB$8,0))</f>
        <v>no</v>
      </c>
      <c r="H20" s="2">
        <f ca="1">INDEX(OFFSET(Data!$BF$1:$CF$1,B20-1,0),MATCH("Total/"&amp;C20,Data!$BF$1:$CF$1,0))</f>
        <v>0</v>
      </c>
      <c r="I20" s="2" t="str">
        <f t="shared" ca="1" si="1"/>
        <v/>
      </c>
      <c r="J20" s="2" t="str">
        <f t="array" aca="1" ref="J20" ca="1">IF(H20=1,MATCH(1,(OFFSET(Data!$CJ$1:$HN$1,B20-1,0))*(Data!$CJ$89:$HN$89=C20),0),"")</f>
        <v/>
      </c>
      <c r="L20" s="2" t="str">
        <f ca="1">IF(H20&gt;1,"Several Players",IF(H20=1,INDEX(Data!$CG$90:$CG$169,MATCH(I20,OFFSET(Data!$CI$90:$CI$169,0,Specials!J20),0))&amp;" / "&amp;OFFSET(Data!$CI$88,0,Specials!J20),""))</f>
        <v/>
      </c>
      <c r="M20" s="2" t="s">
        <v>229</v>
      </c>
      <c r="N20" s="2" t="s">
        <v>230</v>
      </c>
      <c r="O20" s="91">
        <f t="shared" ca="1" si="0"/>
        <v>1</v>
      </c>
      <c r="P20" s="2" t="str">
        <f t="shared" ca="1" si="2"/>
        <v/>
      </c>
    </row>
    <row r="21" spans="1:16" x14ac:dyDescent="0.25">
      <c r="A21" s="324" t="s">
        <v>199</v>
      </c>
      <c r="B21" s="324">
        <f>MATCH(A21,Data!$CG:$CG,0)</f>
        <v>4</v>
      </c>
      <c r="C21" s="2">
        <v>17</v>
      </c>
      <c r="D21" s="2" t="str">
        <f>INDEX(Parameter!$B$9:$AB$9,MATCH(C21,Parameter!$B$8:$AB$8,0))</f>
        <v>no</v>
      </c>
      <c r="H21" s="2">
        <f ca="1">INDEX(OFFSET(Data!$BF$1:$CF$1,B21-1,0),MATCH("Total/"&amp;C21,Data!$BF$1:$CF$1,0))</f>
        <v>0</v>
      </c>
      <c r="I21" s="2" t="str">
        <f t="shared" ca="1" si="1"/>
        <v/>
      </c>
      <c r="J21" s="2" t="str">
        <f t="array" aca="1" ref="J21" ca="1">IF(H21=1,MATCH(1,(OFFSET(Data!$CJ$1:$HN$1,B21-1,0))*(Data!$CJ$89:$HN$89=C21),0),"")</f>
        <v/>
      </c>
      <c r="L21" s="2" t="str">
        <f ca="1">IF(H21&gt;1,"Several Players",IF(H21=1,INDEX(Data!$CG$90:$CG$169,MATCH(I21,OFFSET(Data!$CI$90:$CI$169,0,Specials!J21),0))&amp;" / "&amp;OFFSET(Data!$CI$88,0,Specials!J21),""))</f>
        <v/>
      </c>
      <c r="M21" s="2" t="s">
        <v>229</v>
      </c>
      <c r="N21" s="2" t="s">
        <v>230</v>
      </c>
      <c r="O21" s="91">
        <f t="shared" ca="1" si="0"/>
        <v>1</v>
      </c>
      <c r="P21" s="2" t="str">
        <f t="shared" ca="1" si="2"/>
        <v/>
      </c>
    </row>
    <row r="22" spans="1:16" x14ac:dyDescent="0.25">
      <c r="A22" s="324" t="s">
        <v>199</v>
      </c>
      <c r="B22" s="324">
        <f>MATCH(A22,Data!$CG:$CG,0)</f>
        <v>4</v>
      </c>
      <c r="C22" s="2">
        <v>18</v>
      </c>
      <c r="D22" s="2" t="str">
        <f>INDEX(Parameter!$B$9:$AB$9,MATCH(C22,Parameter!$B$8:$AB$8,0))</f>
        <v>no</v>
      </c>
      <c r="H22" s="2">
        <f ca="1">INDEX(OFFSET(Data!$BF$1:$CF$1,B22-1,0),MATCH("Total/"&amp;C22,Data!$BF$1:$CF$1,0))</f>
        <v>0</v>
      </c>
      <c r="I22" s="2" t="str">
        <f t="shared" ca="1" si="1"/>
        <v/>
      </c>
      <c r="J22" s="2" t="str">
        <f t="array" aca="1" ref="J22" ca="1">IF(H22=1,MATCH(1,(OFFSET(Data!$CJ$1:$HN$1,B22-1,0))*(Data!$CJ$89:$HN$89=C22),0),"")</f>
        <v/>
      </c>
      <c r="L22" s="2" t="str">
        <f ca="1">IF(H22&gt;1,"Several Players",IF(H22=1,INDEX(Data!$CG$90:$CG$169,MATCH(I22,OFFSET(Data!$CI$90:$CI$169,0,Specials!J22),0))&amp;" / "&amp;OFFSET(Data!$CI$88,0,Specials!J22),""))</f>
        <v/>
      </c>
      <c r="M22" s="2" t="s">
        <v>229</v>
      </c>
      <c r="N22" s="2" t="s">
        <v>230</v>
      </c>
      <c r="O22" s="91">
        <f t="shared" ca="1" si="0"/>
        <v>1</v>
      </c>
      <c r="P22" s="2" t="str">
        <f t="shared" ca="1" si="2"/>
        <v/>
      </c>
    </row>
    <row r="23" spans="1:16" x14ac:dyDescent="0.25">
      <c r="A23" s="324" t="s">
        <v>199</v>
      </c>
      <c r="B23" s="324">
        <f>MATCH(A23,Data!$CG:$CG,0)</f>
        <v>4</v>
      </c>
      <c r="C23" s="2">
        <v>19</v>
      </c>
      <c r="D23" s="2" t="str">
        <f>INDEX(Parameter!$B$9:$AB$9,MATCH(C23,Parameter!$B$8:$AB$8,0))</f>
        <v>no</v>
      </c>
      <c r="H23" s="2">
        <f ca="1">INDEX(OFFSET(Data!$BF$1:$CF$1,B23-1,0),MATCH("Total/"&amp;C23,Data!$BF$1:$CF$1,0))</f>
        <v>0</v>
      </c>
      <c r="I23" s="2" t="str">
        <f t="shared" ca="1" si="1"/>
        <v/>
      </c>
      <c r="J23" s="2" t="str">
        <f t="array" aca="1" ref="J23" ca="1">IF(H23=1,MATCH(1,(OFFSET(Data!$CJ$1:$HN$1,B23-1,0))*(Data!$CJ$89:$HN$89=C23),0),"")</f>
        <v/>
      </c>
      <c r="L23" s="2" t="str">
        <f ca="1">IF(H23&gt;1,"Several Players",IF(H23=1,INDEX(Data!$CG$90:$CG$169,MATCH(I23,OFFSET(Data!$CI$90:$CI$169,0,Specials!J23),0))&amp;" / "&amp;OFFSET(Data!$CI$88,0,Specials!J23),""))</f>
        <v/>
      </c>
      <c r="M23" s="2" t="s">
        <v>229</v>
      </c>
      <c r="N23" s="2" t="s">
        <v>230</v>
      </c>
      <c r="O23" s="91">
        <f t="shared" ca="1" si="0"/>
        <v>1</v>
      </c>
      <c r="P23" s="2" t="str">
        <f t="shared" ca="1" si="2"/>
        <v/>
      </c>
    </row>
    <row r="24" spans="1:16" x14ac:dyDescent="0.25">
      <c r="A24" s="324" t="s">
        <v>199</v>
      </c>
      <c r="B24" s="324">
        <f>MATCH(A24,Data!$CG:$CG,0)</f>
        <v>4</v>
      </c>
      <c r="C24" s="2">
        <v>20</v>
      </c>
      <c r="D24" s="2" t="str">
        <f>INDEX(Parameter!$B$9:$AB$9,MATCH(C24,Parameter!$B$8:$AB$8,0))</f>
        <v>no</v>
      </c>
      <c r="H24" s="2">
        <f ca="1">INDEX(OFFSET(Data!$BF$1:$CF$1,B24-1,0),MATCH("Total/"&amp;C24,Data!$BF$1:$CF$1,0))</f>
        <v>0</v>
      </c>
      <c r="I24" s="2" t="str">
        <f t="shared" ca="1" si="1"/>
        <v/>
      </c>
      <c r="J24" s="2" t="str">
        <f t="array" aca="1" ref="J24" ca="1">IF(H24=1,MATCH(1,(OFFSET(Data!$CJ$1:$HN$1,B24-1,0))*(Data!$CJ$89:$HN$89=C24),0),"")</f>
        <v/>
      </c>
      <c r="L24" s="2" t="str">
        <f ca="1">IF(H24&gt;1,"Several Players",IF(H24=1,INDEX(Data!$CG$90:$CG$169,MATCH(I24,OFFSET(Data!$CI$90:$CI$169,0,Specials!J24),0))&amp;" / "&amp;OFFSET(Data!$CI$88,0,Specials!J24),""))</f>
        <v/>
      </c>
      <c r="M24" s="2" t="s">
        <v>229</v>
      </c>
      <c r="N24" s="2" t="s">
        <v>230</v>
      </c>
      <c r="O24" s="91">
        <f t="shared" ca="1" si="0"/>
        <v>1</v>
      </c>
      <c r="P24" s="2" t="str">
        <f t="shared" ca="1" si="2"/>
        <v/>
      </c>
    </row>
    <row r="25" spans="1:16" x14ac:dyDescent="0.25">
      <c r="A25" s="324" t="s">
        <v>199</v>
      </c>
      <c r="B25" s="324">
        <f>MATCH(A25,Data!$CG:$CG,0)</f>
        <v>4</v>
      </c>
      <c r="C25" s="2">
        <v>21</v>
      </c>
      <c r="D25" s="2" t="str">
        <f>INDEX(Parameter!$B$9:$AB$9,MATCH(C25,Parameter!$B$8:$AB$8,0))</f>
        <v>no</v>
      </c>
      <c r="H25" s="2">
        <f ca="1">INDEX(OFFSET(Data!$BF$1:$CF$1,B25-1,0),MATCH("Total/"&amp;C25,Data!$BF$1:$CF$1,0))</f>
        <v>0</v>
      </c>
      <c r="I25" s="2" t="str">
        <f t="shared" ca="1" si="1"/>
        <v/>
      </c>
      <c r="J25" s="2" t="str">
        <f t="array" aca="1" ref="J25" ca="1">IF(H25=1,MATCH(1,(OFFSET(Data!$CJ$1:$HN$1,B25-1,0))*(Data!$CJ$89:$HN$89=C25),0),"")</f>
        <v/>
      </c>
      <c r="L25" s="2" t="str">
        <f ca="1">IF(H25&gt;1,"Several Players",IF(H25=1,INDEX(Data!$CG$90:$CG$169,MATCH(I25,OFFSET(Data!$CI$90:$CI$169,0,Specials!J25),0))&amp;" / "&amp;OFFSET(Data!$CI$88,0,Specials!J25),""))</f>
        <v/>
      </c>
      <c r="M25" s="2" t="s">
        <v>229</v>
      </c>
      <c r="N25" s="2" t="s">
        <v>230</v>
      </c>
      <c r="O25" s="91">
        <f t="shared" ca="1" si="0"/>
        <v>1</v>
      </c>
      <c r="P25" s="2" t="str">
        <f t="shared" ca="1" si="2"/>
        <v/>
      </c>
    </row>
    <row r="26" spans="1:16" x14ac:dyDescent="0.25">
      <c r="A26" s="324" t="s">
        <v>199</v>
      </c>
      <c r="B26" s="324">
        <f>MATCH(A26,Data!$CG:$CG,0)</f>
        <v>4</v>
      </c>
      <c r="C26" s="2">
        <v>22</v>
      </c>
      <c r="D26" s="2" t="str">
        <f>INDEX(Parameter!$B$9:$AB$9,MATCH(C26,Parameter!$B$8:$AB$8,0))</f>
        <v>no</v>
      </c>
      <c r="H26" s="2">
        <f ca="1">INDEX(OFFSET(Data!$BF$1:$CF$1,B26-1,0),MATCH("Total/"&amp;C26,Data!$BF$1:$CF$1,0))</f>
        <v>0</v>
      </c>
      <c r="I26" s="2" t="str">
        <f t="shared" ca="1" si="1"/>
        <v/>
      </c>
      <c r="J26" s="2" t="str">
        <f t="array" aca="1" ref="J26" ca="1">IF(H26=1,MATCH(1,(OFFSET(Data!$CJ$1:$HN$1,B26-1,0))*(Data!$CJ$89:$HN$89=C26),0),"")</f>
        <v/>
      </c>
      <c r="L26" s="2" t="str">
        <f ca="1">IF(H26&gt;1,"Several Players",IF(H26=1,INDEX(Data!$CG$90:$CG$169,MATCH(I26,OFFSET(Data!$CI$90:$CI$169,0,Specials!J26),0))&amp;" / "&amp;OFFSET(Data!$CI$88,0,Specials!J26),""))</f>
        <v/>
      </c>
      <c r="M26" s="2" t="s">
        <v>229</v>
      </c>
      <c r="N26" s="2" t="s">
        <v>230</v>
      </c>
      <c r="O26" s="91">
        <f t="shared" ca="1" si="0"/>
        <v>1</v>
      </c>
      <c r="P26" s="2" t="str">
        <f t="shared" ca="1" si="2"/>
        <v/>
      </c>
    </row>
    <row r="27" spans="1:16" x14ac:dyDescent="0.25">
      <c r="A27" s="324" t="s">
        <v>199</v>
      </c>
      <c r="B27" s="324">
        <f>MATCH(A27,Data!$CG:$CG,0)</f>
        <v>4</v>
      </c>
      <c r="C27" s="2">
        <v>23</v>
      </c>
      <c r="D27" s="2" t="str">
        <f>INDEX(Parameter!$B$9:$AB$9,MATCH(C27,Parameter!$B$8:$AB$8,0))</f>
        <v>no</v>
      </c>
      <c r="H27" s="2">
        <f ca="1">INDEX(OFFSET(Data!$BF$1:$CF$1,B27-1,0),MATCH("Total/"&amp;C27,Data!$BF$1:$CF$1,0))</f>
        <v>0</v>
      </c>
      <c r="I27" s="2" t="str">
        <f t="shared" ca="1" si="1"/>
        <v/>
      </c>
      <c r="J27" s="2" t="str">
        <f t="array" aca="1" ref="J27" ca="1">IF(H27=1,MATCH(1,(OFFSET(Data!$CJ$1:$HN$1,B27-1,0))*(Data!$CJ$89:$HN$89=C27),0),"")</f>
        <v/>
      </c>
      <c r="L27" s="2" t="str">
        <f ca="1">IF(H27&gt;1,"Several Players",IF(H27=1,INDEX(Data!$CG$90:$CG$169,MATCH(I27,OFFSET(Data!$CI$90:$CI$169,0,Specials!J27),0))&amp;" / "&amp;OFFSET(Data!$CI$88,0,Specials!J27),""))</f>
        <v/>
      </c>
      <c r="M27" s="2" t="s">
        <v>229</v>
      </c>
      <c r="N27" s="2" t="s">
        <v>230</v>
      </c>
      <c r="O27" s="91">
        <f t="shared" ca="1" si="0"/>
        <v>1</v>
      </c>
      <c r="P27" s="2" t="str">
        <f t="shared" ca="1" si="2"/>
        <v/>
      </c>
    </row>
    <row r="28" spans="1:16" x14ac:dyDescent="0.25">
      <c r="A28" s="324" t="s">
        <v>199</v>
      </c>
      <c r="B28" s="324">
        <f>MATCH(A28,Data!$CG:$CG,0)</f>
        <v>4</v>
      </c>
      <c r="C28" s="2">
        <v>24</v>
      </c>
      <c r="D28" s="2" t="str">
        <f>INDEX(Parameter!$B$9:$AB$9,MATCH(C28,Parameter!$B$8:$AB$8,0))</f>
        <v>no</v>
      </c>
      <c r="H28" s="2">
        <f ca="1">INDEX(OFFSET(Data!$BF$1:$CF$1,B28-1,0),MATCH("Total/"&amp;C28,Data!$BF$1:$CF$1,0))</f>
        <v>0</v>
      </c>
      <c r="I28" s="2" t="str">
        <f t="shared" ca="1" si="1"/>
        <v/>
      </c>
      <c r="J28" s="2" t="str">
        <f t="array" aca="1" ref="J28" ca="1">IF(H28=1,MATCH(1,(OFFSET(Data!$CJ$1:$HN$1,B28-1,0))*(Data!$CJ$89:$HN$89=C28),0),"")</f>
        <v/>
      </c>
      <c r="L28" s="2" t="str">
        <f ca="1">IF(H28&gt;1,"Several Players",IF(H28=1,INDEX(Data!$CG$90:$CG$169,MATCH(I28,OFFSET(Data!$CI$90:$CI$169,0,Specials!J28),0))&amp;" / "&amp;OFFSET(Data!$CI$88,0,Specials!J28),""))</f>
        <v/>
      </c>
      <c r="M28" s="2" t="s">
        <v>229</v>
      </c>
      <c r="N28" s="2" t="s">
        <v>230</v>
      </c>
      <c r="O28" s="91">
        <f t="shared" ca="1" si="0"/>
        <v>1</v>
      </c>
      <c r="P28" s="2" t="str">
        <f t="shared" ca="1" si="2"/>
        <v/>
      </c>
    </row>
    <row r="29" spans="1:16" x14ac:dyDescent="0.25">
      <c r="A29" s="324" t="s">
        <v>199</v>
      </c>
      <c r="B29" s="324">
        <f>MATCH(A29,Data!$CG:$CG,0)</f>
        <v>4</v>
      </c>
      <c r="C29" s="2">
        <v>25</v>
      </c>
      <c r="D29" s="2" t="str">
        <f>INDEX(Parameter!$B$9:$AB$9,MATCH(C29,Parameter!$B$8:$AB$8,0))</f>
        <v>no</v>
      </c>
      <c r="H29" s="2">
        <f ca="1">INDEX(OFFSET(Data!$BF$1:$CF$1,B29-1,0),MATCH("Total/"&amp;C29,Data!$BF$1:$CF$1,0))</f>
        <v>0</v>
      </c>
      <c r="I29" s="2" t="str">
        <f t="shared" ca="1" si="1"/>
        <v/>
      </c>
      <c r="J29" s="2" t="str">
        <f t="array" aca="1" ref="J29" ca="1">IF(H29=1,MATCH(1,(OFFSET(Data!$CJ$1:$HN$1,B29-1,0))*(Data!$CJ$89:$HN$89=C29),0),"")</f>
        <v/>
      </c>
      <c r="L29" s="2" t="str">
        <f ca="1">IF(H29&gt;1,"Several Players",IF(H29=1,INDEX(Data!$CG$90:$CG$169,MATCH(I29,OFFSET(Data!$CI$90:$CI$169,0,Specials!J29),0))&amp;" / "&amp;OFFSET(Data!$CI$88,0,Specials!J29),""))</f>
        <v/>
      </c>
      <c r="M29" s="2" t="s">
        <v>229</v>
      </c>
      <c r="N29" s="2" t="s">
        <v>230</v>
      </c>
      <c r="O29" s="91">
        <f t="shared" ca="1" si="0"/>
        <v>1</v>
      </c>
      <c r="P29" s="2" t="str">
        <f t="shared" ca="1" si="2"/>
        <v/>
      </c>
    </row>
    <row r="30" spans="1:16" x14ac:dyDescent="0.25">
      <c r="A30" s="324" t="s">
        <v>199</v>
      </c>
      <c r="B30" s="324">
        <f>MATCH(A30,Data!$CG:$CG,0)</f>
        <v>4</v>
      </c>
      <c r="C30" s="2">
        <v>26</v>
      </c>
      <c r="D30" s="2" t="str">
        <f>INDEX(Parameter!$B$9:$AB$9,MATCH(C30,Parameter!$B$8:$AB$8,0))</f>
        <v>no</v>
      </c>
      <c r="H30" s="2">
        <f ca="1">INDEX(OFFSET(Data!$BF$1:$CF$1,B30-1,0),MATCH("Total/"&amp;C30,Data!$BF$1:$CF$1,0))</f>
        <v>0</v>
      </c>
      <c r="I30" s="2" t="str">
        <f t="shared" ca="1" si="1"/>
        <v/>
      </c>
      <c r="J30" s="2" t="str">
        <f t="array" aca="1" ref="J30" ca="1">IF(H30=1,MATCH(1,(OFFSET(Data!$CJ$1:$HN$1,B30-1,0))*(Data!$CJ$89:$HN$89=C30),0),"")</f>
        <v/>
      </c>
      <c r="L30" s="2" t="str">
        <f ca="1">IF(H30&gt;1,"Several Players",IF(H30=1,INDEX(Data!$CG$90:$CG$169,MATCH(I30,OFFSET(Data!$CI$90:$CI$169,0,Specials!J30),0))&amp;" / "&amp;OFFSET(Data!$CI$88,0,Specials!J30),""))</f>
        <v/>
      </c>
      <c r="M30" s="2" t="s">
        <v>229</v>
      </c>
      <c r="N30" s="2" t="s">
        <v>230</v>
      </c>
      <c r="O30" s="91">
        <f t="shared" ca="1" si="0"/>
        <v>1</v>
      </c>
      <c r="P30" s="2" t="str">
        <f t="shared" ca="1" si="2"/>
        <v/>
      </c>
    </row>
    <row r="31" spans="1:16" x14ac:dyDescent="0.25">
      <c r="A31" s="324" t="s">
        <v>199</v>
      </c>
      <c r="B31" s="324">
        <f>MATCH(A31,Data!$CG:$CG,0)</f>
        <v>4</v>
      </c>
      <c r="C31" s="2">
        <v>27</v>
      </c>
      <c r="D31" s="2" t="str">
        <f>INDEX(Parameter!$B$9:$AB$9,MATCH(C31,Parameter!$B$8:$AB$8,0))</f>
        <v>no</v>
      </c>
      <c r="H31" s="2">
        <f ca="1">INDEX(OFFSET(Data!$BF$1:$CF$1,B31-1,0),MATCH("Total/"&amp;C31,Data!$BF$1:$CF$1,0))</f>
        <v>0</v>
      </c>
      <c r="I31" s="2" t="str">
        <f t="shared" ca="1" si="1"/>
        <v/>
      </c>
      <c r="J31" s="2" t="str">
        <f t="array" aca="1" ref="J31" ca="1">IF(H31=1,MATCH(1,(OFFSET(Data!$CJ$1:$HN$1,B31-1,0))*(Data!$CJ$89:$HN$89=C31),0),"")</f>
        <v/>
      </c>
      <c r="L31" s="2" t="str">
        <f ca="1">IF(H31&gt;1,"Several Players",IF(H31=1,INDEX(Data!$CG$90:$CG$169,MATCH(I31,OFFSET(Data!$CI$90:$CI$169,0,Specials!J31),0))&amp;" / "&amp;OFFSET(Data!$CI$88,0,Specials!J31),""))</f>
        <v/>
      </c>
      <c r="M31" s="2" t="s">
        <v>229</v>
      </c>
      <c r="N31" s="2" t="s">
        <v>230</v>
      </c>
      <c r="O31" s="91">
        <f t="shared" ca="1" si="0"/>
        <v>1</v>
      </c>
      <c r="P31" s="2" t="str">
        <f t="shared" ca="1" si="2"/>
        <v/>
      </c>
    </row>
    <row r="32" spans="1:16" x14ac:dyDescent="0.25">
      <c r="A32" s="325" t="s">
        <v>315</v>
      </c>
      <c r="B32" s="324"/>
      <c r="H32" s="2">
        <f>SUM(Data!BF4:CF4)</f>
        <v>0</v>
      </c>
      <c r="J32" s="2" t="str">
        <f t="array" aca="1" ref="J32" ca="1">IF(H32=1,MATCH(1,(OFFSET(Data!$CJ$1:$HN$1,B32-1,0))*(Data!$CJ$89:$HN$89=C32),0),"")</f>
        <v/>
      </c>
      <c r="L32" s="2" t="str">
        <f>""</f>
        <v/>
      </c>
      <c r="M32" s="2" t="s">
        <v>229</v>
      </c>
      <c r="N32" s="2" t="s">
        <v>230</v>
      </c>
      <c r="O32" s="91">
        <f t="shared" ca="1" si="0"/>
        <v>2</v>
      </c>
      <c r="P32" s="2" t="str">
        <f>IF(H32=0,"No Aces in total tournament","")</f>
        <v>No Aces in total tournament</v>
      </c>
    </row>
    <row r="33" spans="1:16" s="78" customFormat="1" ht="15" customHeight="1" x14ac:dyDescent="0.25">
      <c r="A33" s="326" t="s">
        <v>200</v>
      </c>
      <c r="B33" s="326">
        <f>MATCH(A33,Data!$CG:$CG,0)</f>
        <v>5</v>
      </c>
      <c r="C33" s="78">
        <v>1</v>
      </c>
      <c r="D33" s="78">
        <f>INDEX(Parameter!$B$9:$AB$9,MATCH(C33,Parameter!$B$8:$AB$8,0))</f>
        <v>3</v>
      </c>
      <c r="H33" s="78">
        <f ca="1">INDEX(OFFSET(Data!$BF$1:$CF$1,B33-1,0),MATCH("Total/"&amp;C33,Data!$BF$1:$CF$1,0))</f>
        <v>0</v>
      </c>
      <c r="I33" s="78" t="str">
        <f ca="1">IF(H33&gt;0,D33-3,"")</f>
        <v/>
      </c>
      <c r="J33" s="78" t="str">
        <f t="array" aca="1" ref="J33" ca="1">IF(H33=1,MATCH(1,(OFFSET(Data!$CJ$1:$HN$1,B33-1,0))*(Data!$CJ$89:$HN$89=C33),0),"")</f>
        <v/>
      </c>
      <c r="L33" s="78" t="str">
        <f ca="1">IF(H33&gt;1,"Several Players or rounds",IF(H33=1,INDEX(Data!$CG$90:$CG$169,MATCH(I33,OFFSET(Data!$CI$90:$CI$169,0,Specials!J33),0))&amp;" / "&amp;OFFSET(Data!$CI$88,0,Specials!J33),""))</f>
        <v/>
      </c>
      <c r="M33" s="78" t="s">
        <v>229</v>
      </c>
      <c r="N33" s="78" t="s">
        <v>230</v>
      </c>
      <c r="O33" s="78">
        <f t="shared" ca="1" si="0"/>
        <v>2</v>
      </c>
      <c r="P33" s="78" t="str">
        <f ca="1">IF(H33&gt;0,H33&amp;" Alabatross(es) on hole "&amp;$C33,"")</f>
        <v/>
      </c>
    </row>
    <row r="34" spans="1:16" s="78" customFormat="1" x14ac:dyDescent="0.25">
      <c r="A34" s="326" t="s">
        <v>200</v>
      </c>
      <c r="B34" s="326">
        <f>MATCH(A34,Data!$CG:$CG,0)</f>
        <v>5</v>
      </c>
      <c r="C34" s="78">
        <v>2</v>
      </c>
      <c r="D34" s="78">
        <f>INDEX(Parameter!$B$9:$AB$9,MATCH(C34,Parameter!$B$8:$AB$8,0))</f>
        <v>3</v>
      </c>
      <c r="H34" s="78">
        <f ca="1">INDEX(OFFSET(Data!$BF$1:$CF$1,B34-1,0),MATCH("Total/"&amp;C34,Data!$BF$1:$CF$1,0))</f>
        <v>0</v>
      </c>
      <c r="I34" s="78" t="str">
        <f t="shared" ref="I34:I59" ca="1" si="3">IF(H34&gt;0,D34-3,"")</f>
        <v/>
      </c>
      <c r="J34" s="78" t="str">
        <f t="array" aca="1" ref="J34" ca="1">IF(H34=1,MATCH(1,(OFFSET(Data!$CJ$1:$HN$1,B34-1,0))*(Data!$CJ$89:$HN$89=C34),0),"")</f>
        <v/>
      </c>
      <c r="L34" s="78" t="str">
        <f ca="1">IF(H34&gt;1,"Several Players or rounds",IF(H34=1,INDEX(Data!$CG$90:$CG$169,MATCH(I34,OFFSET(Data!$CI$90:$CI$169,0,Specials!J34),0))&amp;" / "&amp;OFFSET(Data!$CI$88,0,Specials!J34),""))</f>
        <v/>
      </c>
      <c r="M34" s="78" t="s">
        <v>229</v>
      </c>
      <c r="N34" s="78" t="s">
        <v>230</v>
      </c>
      <c r="O34" s="78">
        <f t="shared" ca="1" si="0"/>
        <v>2</v>
      </c>
      <c r="P34" s="78" t="str">
        <f t="shared" ref="P34:P59" ca="1" si="4">IF(H34&gt;0,H34&amp;" Alabatross(es) on hole "&amp;$C34,"")</f>
        <v/>
      </c>
    </row>
    <row r="35" spans="1:16" s="78" customFormat="1" x14ac:dyDescent="0.25">
      <c r="A35" s="326" t="s">
        <v>200</v>
      </c>
      <c r="B35" s="326">
        <f>MATCH(A35,Data!$CG:$CG,0)</f>
        <v>5</v>
      </c>
      <c r="C35" s="78">
        <v>3</v>
      </c>
      <c r="D35" s="78">
        <f>INDEX(Parameter!$B$9:$AB$9,MATCH(C35,Parameter!$B$8:$AB$8,0))</f>
        <v>3</v>
      </c>
      <c r="H35" s="78">
        <f ca="1">INDEX(OFFSET(Data!$BF$1:$CF$1,B35-1,0),MATCH("Total/"&amp;C35,Data!$BF$1:$CF$1,0))</f>
        <v>0</v>
      </c>
      <c r="I35" s="78" t="str">
        <f t="shared" ca="1" si="3"/>
        <v/>
      </c>
      <c r="J35" s="78" t="str">
        <f t="array" aca="1" ref="J35" ca="1">IF(H35=1,MATCH(1,(OFFSET(Data!$CJ$1:$HN$1,B35-1,0))*(Data!$CJ$89:$HN$89=C35),0),"")</f>
        <v/>
      </c>
      <c r="L35" s="78" t="str">
        <f ca="1">IF(H35&gt;1,"Several Players or rounds",IF(H35=1,INDEX(Data!$CG$90:$CG$169,MATCH(I35,OFFSET(Data!$CI$90:$CI$169,0,Specials!J35),0))&amp;" / "&amp;OFFSET(Data!$CI$88,0,Specials!J35),""))</f>
        <v/>
      </c>
      <c r="M35" s="78" t="s">
        <v>229</v>
      </c>
      <c r="N35" s="78" t="s">
        <v>230</v>
      </c>
      <c r="O35" s="78">
        <f t="shared" ca="1" si="0"/>
        <v>2</v>
      </c>
      <c r="P35" s="78" t="str">
        <f t="shared" ca="1" si="4"/>
        <v/>
      </c>
    </row>
    <row r="36" spans="1:16" s="78" customFormat="1" x14ac:dyDescent="0.25">
      <c r="A36" s="326" t="s">
        <v>200</v>
      </c>
      <c r="B36" s="326">
        <f>MATCH(A36,Data!$CG:$CG,0)</f>
        <v>5</v>
      </c>
      <c r="C36" s="78">
        <v>4</v>
      </c>
      <c r="D36" s="78">
        <f>INDEX(Parameter!$B$9:$AB$9,MATCH(C36,Parameter!$B$8:$AB$8,0))</f>
        <v>3</v>
      </c>
      <c r="H36" s="78">
        <f ca="1">INDEX(OFFSET(Data!$BF$1:$CF$1,B36-1,0),MATCH("Total/"&amp;C36,Data!$BF$1:$CF$1,0))</f>
        <v>0</v>
      </c>
      <c r="I36" s="78" t="str">
        <f t="shared" ca="1" si="3"/>
        <v/>
      </c>
      <c r="J36" s="78" t="str">
        <f t="array" aca="1" ref="J36" ca="1">IF(H36=1,MATCH(1,(OFFSET(Data!$CJ$1:$HN$1,B36-1,0))*(Data!$CJ$89:$HN$89=C36),0),"")</f>
        <v/>
      </c>
      <c r="L36" s="78" t="str">
        <f ca="1">IF(H36&gt;1,"Several Players or rounds",IF(H36=1,INDEX(Data!$CG$90:$CG$169,MATCH(I36,OFFSET(Data!$CI$90:$CI$169,0,Specials!J36),0))&amp;" / "&amp;OFFSET(Data!$CI$88,0,Specials!J36),""))</f>
        <v/>
      </c>
      <c r="M36" s="78" t="s">
        <v>229</v>
      </c>
      <c r="N36" s="78" t="s">
        <v>230</v>
      </c>
      <c r="O36" s="78">
        <f t="shared" ca="1" si="0"/>
        <v>2</v>
      </c>
      <c r="P36" s="78" t="str">
        <f t="shared" ca="1" si="4"/>
        <v/>
      </c>
    </row>
    <row r="37" spans="1:16" s="78" customFormat="1" x14ac:dyDescent="0.25">
      <c r="A37" s="326" t="s">
        <v>200</v>
      </c>
      <c r="B37" s="326">
        <f>MATCH(A37,Data!$CG:$CG,0)</f>
        <v>5</v>
      </c>
      <c r="C37" s="78">
        <v>5</v>
      </c>
      <c r="D37" s="78">
        <f>INDEX(Parameter!$B$9:$AB$9,MATCH(C37,Parameter!$B$8:$AB$8,0))</f>
        <v>3</v>
      </c>
      <c r="H37" s="78">
        <f ca="1">INDEX(OFFSET(Data!$BF$1:$CF$1,B37-1,0),MATCH("Total/"&amp;C37,Data!$BF$1:$CF$1,0))</f>
        <v>0</v>
      </c>
      <c r="I37" s="78" t="str">
        <f t="shared" ca="1" si="3"/>
        <v/>
      </c>
      <c r="J37" s="78" t="str">
        <f t="array" aca="1" ref="J37" ca="1">IF(H37=1,MATCH(1,(OFFSET(Data!$CJ$1:$HN$1,B37-1,0))*(Data!$CJ$89:$HN$89=C37),0),"")</f>
        <v/>
      </c>
      <c r="L37" s="78" t="str">
        <f ca="1">IF(H37&gt;1,"Several Players or rounds",IF(H37=1,INDEX(Data!$CG$90:$CG$169,MATCH(I37,OFFSET(Data!$CI$90:$CI$169,0,Specials!J37),0))&amp;" / "&amp;OFFSET(Data!$CI$88,0,Specials!J37),""))</f>
        <v/>
      </c>
      <c r="M37" s="78" t="s">
        <v>229</v>
      </c>
      <c r="N37" s="78" t="s">
        <v>230</v>
      </c>
      <c r="O37" s="78">
        <f t="shared" ca="1" si="0"/>
        <v>2</v>
      </c>
      <c r="P37" s="78" t="str">
        <f t="shared" ca="1" si="4"/>
        <v/>
      </c>
    </row>
    <row r="38" spans="1:16" s="78" customFormat="1" x14ac:dyDescent="0.25">
      <c r="A38" s="326" t="s">
        <v>200</v>
      </c>
      <c r="B38" s="326">
        <f>MATCH(A38,Data!$CG:$CG,0)</f>
        <v>5</v>
      </c>
      <c r="C38" s="78">
        <v>6</v>
      </c>
      <c r="D38" s="78">
        <f>INDEX(Parameter!$B$9:$AB$9,MATCH(C38,Parameter!$B$8:$AB$8,0))</f>
        <v>3</v>
      </c>
      <c r="H38" s="78">
        <f ca="1">INDEX(OFFSET(Data!$BF$1:$CF$1,B38-1,0),MATCH("Total/"&amp;C38,Data!$BF$1:$CF$1,0))</f>
        <v>0</v>
      </c>
      <c r="I38" s="78" t="str">
        <f t="shared" ca="1" si="3"/>
        <v/>
      </c>
      <c r="J38" s="78" t="str">
        <f t="array" aca="1" ref="J38" ca="1">IF(H38=1,MATCH(1,(OFFSET(Data!$CJ$1:$HN$1,B38-1,0))*(Data!$CJ$89:$HN$89=C38),0),"")</f>
        <v/>
      </c>
      <c r="L38" s="78" t="str">
        <f ca="1">IF(H38&gt;1,"Several Players or rounds",IF(H38=1,INDEX(Data!$CG$90:$CG$169,MATCH(I38,OFFSET(Data!$CI$90:$CI$169,0,Specials!J38),0))&amp;" / "&amp;OFFSET(Data!$CI$88,0,Specials!J38),""))</f>
        <v/>
      </c>
      <c r="M38" s="78" t="s">
        <v>229</v>
      </c>
      <c r="N38" s="78" t="s">
        <v>230</v>
      </c>
      <c r="O38" s="78">
        <f t="shared" ca="1" si="0"/>
        <v>2</v>
      </c>
      <c r="P38" s="78" t="str">
        <f t="shared" ca="1" si="4"/>
        <v/>
      </c>
    </row>
    <row r="39" spans="1:16" s="78" customFormat="1" x14ac:dyDescent="0.25">
      <c r="A39" s="326" t="s">
        <v>200</v>
      </c>
      <c r="B39" s="326">
        <f>MATCH(A39,Data!$CG:$CG,0)</f>
        <v>5</v>
      </c>
      <c r="C39" s="78">
        <v>7</v>
      </c>
      <c r="D39" s="78">
        <f>INDEX(Parameter!$B$9:$AB$9,MATCH(C39,Parameter!$B$8:$AB$8,0))</f>
        <v>3</v>
      </c>
      <c r="H39" s="78">
        <f ca="1">INDEX(OFFSET(Data!$BF$1:$CF$1,B39-1,0),MATCH("Total/"&amp;C39,Data!$BF$1:$CF$1,0))</f>
        <v>0</v>
      </c>
      <c r="I39" s="78" t="str">
        <f t="shared" ca="1" si="3"/>
        <v/>
      </c>
      <c r="J39" s="78" t="str">
        <f t="array" aca="1" ref="J39" ca="1">IF(H39=1,MATCH(1,(OFFSET(Data!$CJ$1:$HN$1,B39-1,0))*(Data!$CJ$89:$HN$89=C39),0),"")</f>
        <v/>
      </c>
      <c r="L39" s="78" t="str">
        <f ca="1">IF(H39&gt;1,"Several Players or rounds",IF(H39=1,INDEX(Data!$CG$90:$CG$169,MATCH(I39,OFFSET(Data!$CI$90:$CI$169,0,Specials!J39),0))&amp;" / "&amp;OFFSET(Data!$CI$88,0,Specials!J39),""))</f>
        <v/>
      </c>
      <c r="M39" s="78" t="s">
        <v>229</v>
      </c>
      <c r="N39" s="78" t="s">
        <v>230</v>
      </c>
      <c r="O39" s="78">
        <f t="shared" ca="1" si="0"/>
        <v>2</v>
      </c>
      <c r="P39" s="78" t="str">
        <f t="shared" ca="1" si="4"/>
        <v/>
      </c>
    </row>
    <row r="40" spans="1:16" s="78" customFormat="1" x14ac:dyDescent="0.25">
      <c r="A40" s="326" t="s">
        <v>200</v>
      </c>
      <c r="B40" s="326">
        <f>MATCH(A40,Data!$CG:$CG,0)</f>
        <v>5</v>
      </c>
      <c r="C40" s="78">
        <v>8</v>
      </c>
      <c r="D40" s="78">
        <f>INDEX(Parameter!$B$9:$AB$9,MATCH(C40,Parameter!$B$8:$AB$8,0))</f>
        <v>3</v>
      </c>
      <c r="H40" s="78">
        <f ca="1">INDEX(OFFSET(Data!$BF$1:$CF$1,B40-1,0),MATCH("Total/"&amp;C40,Data!$BF$1:$CF$1,0))</f>
        <v>0</v>
      </c>
      <c r="I40" s="78" t="str">
        <f t="shared" ca="1" si="3"/>
        <v/>
      </c>
      <c r="J40" s="78" t="str">
        <f t="array" aca="1" ref="J40" ca="1">IF(H40=1,MATCH(1,(OFFSET(Data!$CJ$1:$HN$1,B40-1,0))*(Data!$CJ$89:$HN$89=C40),0),"")</f>
        <v/>
      </c>
      <c r="L40" s="78" t="str">
        <f ca="1">IF(H40&gt;1,"Several Players or rounds",IF(H40=1,INDEX(Data!$CG$90:$CG$169,MATCH(I40,OFFSET(Data!$CI$90:$CI$169,0,Specials!J40),0))&amp;" / "&amp;OFFSET(Data!$CI$88,0,Specials!J40),""))</f>
        <v/>
      </c>
      <c r="M40" s="78" t="s">
        <v>229</v>
      </c>
      <c r="N40" s="78" t="s">
        <v>230</v>
      </c>
      <c r="O40" s="78">
        <f t="shared" ca="1" si="0"/>
        <v>2</v>
      </c>
      <c r="P40" s="78" t="str">
        <f t="shared" ca="1" si="4"/>
        <v/>
      </c>
    </row>
    <row r="41" spans="1:16" s="78" customFormat="1" x14ac:dyDescent="0.25">
      <c r="A41" s="326" t="s">
        <v>200</v>
      </c>
      <c r="B41" s="326">
        <f>MATCH(A41,Data!$CG:$CG,0)</f>
        <v>5</v>
      </c>
      <c r="C41" s="78">
        <v>9</v>
      </c>
      <c r="D41" s="78" t="str">
        <f>INDEX(Parameter!$B$9:$AB$9,MATCH(C41,Parameter!$B$8:$AB$8,0))</f>
        <v>no</v>
      </c>
      <c r="H41" s="78">
        <f ca="1">INDEX(OFFSET(Data!$BF$1:$CF$1,B41-1,0),MATCH("Total/"&amp;C41,Data!$BF$1:$CF$1,0))</f>
        <v>0</v>
      </c>
      <c r="I41" s="78" t="str">
        <f t="shared" ca="1" si="3"/>
        <v/>
      </c>
      <c r="J41" s="78" t="str">
        <f t="array" aca="1" ref="J41" ca="1">IF(H41=1,MATCH(1,(OFFSET(Data!$CJ$1:$HN$1,B41-1,0))*(Data!$CJ$89:$HN$89=C41),0),"")</f>
        <v/>
      </c>
      <c r="L41" s="78" t="str">
        <f ca="1">IF(H41&gt;1,"Several Players or rounds",IF(H41=1,INDEX(Data!$CG$90:$CG$169,MATCH(I41,OFFSET(Data!$CI$90:$CI$169,0,Specials!J41),0))&amp;" / "&amp;OFFSET(Data!$CI$88,0,Specials!J41),""))</f>
        <v/>
      </c>
      <c r="M41" s="78" t="s">
        <v>229</v>
      </c>
      <c r="N41" s="78" t="s">
        <v>230</v>
      </c>
      <c r="O41" s="78">
        <f t="shared" ca="1" si="0"/>
        <v>2</v>
      </c>
      <c r="P41" s="78" t="str">
        <f t="shared" ca="1" si="4"/>
        <v/>
      </c>
    </row>
    <row r="42" spans="1:16" s="78" customFormat="1" x14ac:dyDescent="0.25">
      <c r="A42" s="326" t="s">
        <v>200</v>
      </c>
      <c r="B42" s="326">
        <f>MATCH(A42,Data!$CG:$CG,0)</f>
        <v>5</v>
      </c>
      <c r="C42" s="78">
        <v>10</v>
      </c>
      <c r="D42" s="78">
        <f>INDEX(Parameter!$B$9:$AB$9,MATCH(C42,Parameter!$B$8:$AB$8,0))</f>
        <v>4</v>
      </c>
      <c r="H42" s="78">
        <f ca="1">INDEX(OFFSET(Data!$BF$1:$CF$1,B42-1,0),MATCH("Total/"&amp;C42,Data!$BF$1:$CF$1,0))</f>
        <v>0</v>
      </c>
      <c r="I42" s="78" t="str">
        <f t="shared" ca="1" si="3"/>
        <v/>
      </c>
      <c r="J42" s="78" t="str">
        <f t="array" aca="1" ref="J42" ca="1">IF(H42=1,MATCH(1,(OFFSET(Data!$CJ$1:$HN$1,B42-1,0))*(Data!$CJ$89:$HN$89=C42),0),"")</f>
        <v/>
      </c>
      <c r="L42" s="78" t="str">
        <f ca="1">IF(H42&gt;1,"Several Players or rounds",IF(H42=1,INDEX(Data!$CG$90:$CG$169,MATCH(I42,OFFSET(Data!$CI$90:$CI$169,0,Specials!J42),0))&amp;" / "&amp;OFFSET(Data!$CI$88,0,Specials!J42),""))</f>
        <v/>
      </c>
      <c r="M42" s="78" t="s">
        <v>229</v>
      </c>
      <c r="N42" s="78" t="s">
        <v>230</v>
      </c>
      <c r="O42" s="78">
        <f t="shared" ca="1" si="0"/>
        <v>2</v>
      </c>
      <c r="P42" s="78" t="str">
        <f t="shared" ca="1" si="4"/>
        <v/>
      </c>
    </row>
    <row r="43" spans="1:16" s="78" customFormat="1" x14ac:dyDescent="0.25">
      <c r="A43" s="326" t="s">
        <v>200</v>
      </c>
      <c r="B43" s="326">
        <f>MATCH(A43,Data!$CG:$CG,0)</f>
        <v>5</v>
      </c>
      <c r="C43" s="78">
        <v>11</v>
      </c>
      <c r="D43" s="78">
        <f>INDEX(Parameter!$B$9:$AB$9,MATCH(C43,Parameter!$B$8:$AB$8,0))</f>
        <v>3</v>
      </c>
      <c r="H43" s="78">
        <f ca="1">INDEX(OFFSET(Data!$BF$1:$CF$1,B43-1,0),MATCH("Total/"&amp;C43,Data!$BF$1:$CF$1,0))</f>
        <v>0</v>
      </c>
      <c r="I43" s="78" t="str">
        <f t="shared" ca="1" si="3"/>
        <v/>
      </c>
      <c r="J43" s="78" t="str">
        <f t="array" aca="1" ref="J43" ca="1">IF(H43=1,MATCH(1,(OFFSET(Data!$CJ$1:$HN$1,B43-1,0))*(Data!$CJ$89:$HN$89=C43),0),"")</f>
        <v/>
      </c>
      <c r="L43" s="78" t="str">
        <f ca="1">IF(H43&gt;1,"Several Players or rounds",IF(H43=1,INDEX(Data!$CG$90:$CG$169,MATCH(I43,OFFSET(Data!$CI$90:$CI$169,0,Specials!J43),0))&amp;" / "&amp;OFFSET(Data!$CI$88,0,Specials!J43),""))</f>
        <v/>
      </c>
      <c r="M43" s="78" t="s">
        <v>229</v>
      </c>
      <c r="N43" s="78" t="s">
        <v>230</v>
      </c>
      <c r="O43" s="78">
        <f t="shared" ca="1" si="0"/>
        <v>2</v>
      </c>
      <c r="P43" s="78" t="str">
        <f t="shared" ca="1" si="4"/>
        <v/>
      </c>
    </row>
    <row r="44" spans="1:16" s="78" customFormat="1" x14ac:dyDescent="0.25">
      <c r="A44" s="326" t="s">
        <v>200</v>
      </c>
      <c r="B44" s="326">
        <f>MATCH(A44,Data!$CG:$CG,0)</f>
        <v>5</v>
      </c>
      <c r="C44" s="78">
        <v>12</v>
      </c>
      <c r="D44" s="78">
        <f>INDEX(Parameter!$B$9:$AB$9,MATCH(C44,Parameter!$B$8:$AB$8,0))</f>
        <v>3</v>
      </c>
      <c r="H44" s="78">
        <f ca="1">INDEX(OFFSET(Data!$BF$1:$CF$1,B44-1,0),MATCH("Total/"&amp;C44,Data!$BF$1:$CF$1,0))</f>
        <v>0</v>
      </c>
      <c r="I44" s="78" t="str">
        <f t="shared" ca="1" si="3"/>
        <v/>
      </c>
      <c r="J44" s="78" t="str">
        <f t="array" aca="1" ref="J44" ca="1">IF(H44=1,MATCH(1,(OFFSET(Data!$CJ$1:$HN$1,B44-1,0))*(Data!$CJ$89:$HN$89=C44),0),"")</f>
        <v/>
      </c>
      <c r="L44" s="78" t="str">
        <f ca="1">IF(H44&gt;1,"Several Players or rounds",IF(H44=1,INDEX(Data!$CG$90:$CG$169,MATCH(I44,OFFSET(Data!$CI$90:$CI$169,0,Specials!J44),0))&amp;" / "&amp;OFFSET(Data!$CI$88,0,Specials!J44),""))</f>
        <v/>
      </c>
      <c r="M44" s="78" t="s">
        <v>229</v>
      </c>
      <c r="N44" s="78" t="s">
        <v>230</v>
      </c>
      <c r="O44" s="78">
        <f t="shared" ca="1" si="0"/>
        <v>2</v>
      </c>
      <c r="P44" s="78" t="str">
        <f t="shared" ca="1" si="4"/>
        <v/>
      </c>
    </row>
    <row r="45" spans="1:16" s="78" customFormat="1" x14ac:dyDescent="0.25">
      <c r="A45" s="326" t="s">
        <v>200</v>
      </c>
      <c r="B45" s="326">
        <f>MATCH(A45,Data!$CG:$CG,0)</f>
        <v>5</v>
      </c>
      <c r="C45" s="78">
        <v>13</v>
      </c>
      <c r="D45" s="78">
        <f>INDEX(Parameter!$B$9:$AB$9,MATCH(C45,Parameter!$B$8:$AB$8,0))</f>
        <v>3</v>
      </c>
      <c r="H45" s="78">
        <f ca="1">INDEX(OFFSET(Data!$BF$1:$CF$1,B45-1,0),MATCH("Total/"&amp;C45,Data!$BF$1:$CF$1,0))</f>
        <v>0</v>
      </c>
      <c r="I45" s="78" t="str">
        <f t="shared" ca="1" si="3"/>
        <v/>
      </c>
      <c r="J45" s="78" t="str">
        <f t="array" aca="1" ref="J45" ca="1">IF(H45=1,MATCH(1,(OFFSET(Data!$CJ$1:$HN$1,B45-1,0))*(Data!$CJ$89:$HN$89=C45),0),"")</f>
        <v/>
      </c>
      <c r="L45" s="78" t="str">
        <f ca="1">IF(H45&gt;1,"Several Players or rounds",IF(H45=1,INDEX(Data!$CG$90:$CG$169,MATCH(I45,OFFSET(Data!$CI$90:$CI$169,0,Specials!J45),0))&amp;" / "&amp;OFFSET(Data!$CI$88,0,Specials!J45),""))</f>
        <v/>
      </c>
      <c r="M45" s="78" t="s">
        <v>229</v>
      </c>
      <c r="N45" s="78" t="s">
        <v>230</v>
      </c>
      <c r="O45" s="78">
        <f t="shared" ca="1" si="0"/>
        <v>2</v>
      </c>
      <c r="P45" s="78" t="str">
        <f t="shared" ca="1" si="4"/>
        <v/>
      </c>
    </row>
    <row r="46" spans="1:16" s="78" customFormat="1" x14ac:dyDescent="0.25">
      <c r="A46" s="326" t="s">
        <v>200</v>
      </c>
      <c r="B46" s="326">
        <f>MATCH(A46,Data!$CG:$CG,0)</f>
        <v>5</v>
      </c>
      <c r="C46" s="78">
        <v>14</v>
      </c>
      <c r="D46" s="78">
        <f>INDEX(Parameter!$B$9:$AB$9,MATCH(C46,Parameter!$B$8:$AB$8,0))</f>
        <v>4</v>
      </c>
      <c r="H46" s="78">
        <f ca="1">INDEX(OFFSET(Data!$BF$1:$CF$1,B46-1,0),MATCH("Total/"&amp;C46,Data!$BF$1:$CF$1,0))</f>
        <v>0</v>
      </c>
      <c r="I46" s="78" t="str">
        <f t="shared" ca="1" si="3"/>
        <v/>
      </c>
      <c r="J46" s="78" t="str">
        <f t="array" aca="1" ref="J46" ca="1">IF(H46=1,MATCH(1,(OFFSET(Data!$CJ$1:$HN$1,B46-1,0))*(Data!$CJ$89:$HN$89=C46),0),"")</f>
        <v/>
      </c>
      <c r="L46" s="78" t="str">
        <f ca="1">IF(H46&gt;1,"Several Players or rounds",IF(H46=1,INDEX(Data!$CG$90:$CG$169,MATCH(I46,OFFSET(Data!$CI$90:$CI$169,0,Specials!J46),0))&amp;" / "&amp;OFFSET(Data!$CI$88,0,Specials!J46),""))</f>
        <v/>
      </c>
      <c r="M46" s="78" t="s">
        <v>229</v>
      </c>
      <c r="N46" s="78" t="s">
        <v>230</v>
      </c>
      <c r="O46" s="78">
        <f t="shared" ca="1" si="0"/>
        <v>2</v>
      </c>
      <c r="P46" s="78" t="str">
        <f t="shared" ca="1" si="4"/>
        <v/>
      </c>
    </row>
    <row r="47" spans="1:16" s="78" customFormat="1" x14ac:dyDescent="0.25">
      <c r="A47" s="326" t="s">
        <v>200</v>
      </c>
      <c r="B47" s="326">
        <f>MATCH(A47,Data!$CG:$CG,0)</f>
        <v>5</v>
      </c>
      <c r="C47" s="78">
        <v>15</v>
      </c>
      <c r="D47" s="78" t="str">
        <f>INDEX(Parameter!$B$9:$AB$9,MATCH(C47,Parameter!$B$8:$AB$8,0))</f>
        <v>no</v>
      </c>
      <c r="H47" s="78">
        <f ca="1">INDEX(OFFSET(Data!$BF$1:$CF$1,B47-1,0),MATCH("Total/"&amp;C47,Data!$BF$1:$CF$1,0))</f>
        <v>0</v>
      </c>
      <c r="I47" s="78" t="str">
        <f t="shared" ca="1" si="3"/>
        <v/>
      </c>
      <c r="J47" s="78" t="str">
        <f t="array" aca="1" ref="J47" ca="1">IF(H47=1,MATCH(1,(OFFSET(Data!$CJ$1:$HN$1,B47-1,0))*(Data!$CJ$89:$HN$89=C47),0),"")</f>
        <v/>
      </c>
      <c r="L47" s="78" t="str">
        <f ca="1">IF(H47&gt;1,"Several Players or rounds",IF(H47=1,INDEX(Data!$CG$90:$CG$169,MATCH(I47,OFFSET(Data!$CI$90:$CI$169,0,Specials!J47),0))&amp;" / "&amp;OFFSET(Data!$CI$88,0,Specials!J47),""))</f>
        <v/>
      </c>
      <c r="M47" s="78" t="s">
        <v>229</v>
      </c>
      <c r="N47" s="78" t="s">
        <v>230</v>
      </c>
      <c r="O47" s="78">
        <f t="shared" ca="1" si="0"/>
        <v>2</v>
      </c>
      <c r="P47" s="78" t="str">
        <f t="shared" ca="1" si="4"/>
        <v/>
      </c>
    </row>
    <row r="48" spans="1:16" s="78" customFormat="1" x14ac:dyDescent="0.25">
      <c r="A48" s="326" t="s">
        <v>200</v>
      </c>
      <c r="B48" s="326">
        <f>MATCH(A48,Data!$CG:$CG,0)</f>
        <v>5</v>
      </c>
      <c r="C48" s="78">
        <v>16</v>
      </c>
      <c r="D48" s="78" t="str">
        <f>INDEX(Parameter!$B$9:$AB$9,MATCH(C48,Parameter!$B$8:$AB$8,0))</f>
        <v>no</v>
      </c>
      <c r="H48" s="78">
        <f ca="1">INDEX(OFFSET(Data!$BF$1:$CF$1,B48-1,0),MATCH("Total/"&amp;C48,Data!$BF$1:$CF$1,0))</f>
        <v>0</v>
      </c>
      <c r="I48" s="78" t="str">
        <f t="shared" ca="1" si="3"/>
        <v/>
      </c>
      <c r="J48" s="78" t="str">
        <f t="array" aca="1" ref="J48" ca="1">IF(H48=1,MATCH(1,(OFFSET(Data!$CJ$1:$HN$1,B48-1,0))*(Data!$CJ$89:$HN$89=C48),0),"")</f>
        <v/>
      </c>
      <c r="L48" s="78" t="str">
        <f ca="1">IF(H48&gt;1,"Several Players or rounds",IF(H48=1,INDEX(Data!$CG$90:$CG$169,MATCH(I48,OFFSET(Data!$CI$90:$CI$169,0,Specials!J48),0))&amp;" / "&amp;OFFSET(Data!$CI$88,0,Specials!J48),""))</f>
        <v/>
      </c>
      <c r="M48" s="78" t="s">
        <v>229</v>
      </c>
      <c r="N48" s="78" t="s">
        <v>230</v>
      </c>
      <c r="O48" s="78">
        <f t="shared" ca="1" si="0"/>
        <v>2</v>
      </c>
      <c r="P48" s="78" t="str">
        <f t="shared" ca="1" si="4"/>
        <v/>
      </c>
    </row>
    <row r="49" spans="1:16" s="78" customFormat="1" x14ac:dyDescent="0.25">
      <c r="A49" s="326" t="s">
        <v>200</v>
      </c>
      <c r="B49" s="326">
        <f>MATCH(A49,Data!$CG:$CG,0)</f>
        <v>5</v>
      </c>
      <c r="C49" s="78">
        <v>17</v>
      </c>
      <c r="D49" s="78" t="str">
        <f>INDEX(Parameter!$B$9:$AB$9,MATCH(C49,Parameter!$B$8:$AB$8,0))</f>
        <v>no</v>
      </c>
      <c r="H49" s="78">
        <f ca="1">INDEX(OFFSET(Data!$BF$1:$CF$1,B49-1,0),MATCH("Total/"&amp;C49,Data!$BF$1:$CF$1,0))</f>
        <v>0</v>
      </c>
      <c r="I49" s="78" t="str">
        <f t="shared" ca="1" si="3"/>
        <v/>
      </c>
      <c r="J49" s="78" t="str">
        <f t="array" aca="1" ref="J49" ca="1">IF(H49=1,MATCH(1,(OFFSET(Data!$CJ$1:$HN$1,B49-1,0))*(Data!$CJ$89:$HN$89=C49),0),"")</f>
        <v/>
      </c>
      <c r="L49" s="78" t="str">
        <f ca="1">IF(H49&gt;1,"Several Players or rounds",IF(H49=1,INDEX(Data!$CG$90:$CG$169,MATCH(I49,OFFSET(Data!$CI$90:$CI$169,0,Specials!J49),0))&amp;" / "&amp;OFFSET(Data!$CI$88,0,Specials!J49),""))</f>
        <v/>
      </c>
      <c r="M49" s="78" t="s">
        <v>229</v>
      </c>
      <c r="N49" s="78" t="s">
        <v>230</v>
      </c>
      <c r="O49" s="78">
        <f t="shared" ca="1" si="0"/>
        <v>2</v>
      </c>
      <c r="P49" s="78" t="str">
        <f t="shared" ca="1" si="4"/>
        <v/>
      </c>
    </row>
    <row r="50" spans="1:16" s="78" customFormat="1" x14ac:dyDescent="0.25">
      <c r="A50" s="326" t="s">
        <v>200</v>
      </c>
      <c r="B50" s="326">
        <f>MATCH(A50,Data!$CG:$CG,0)</f>
        <v>5</v>
      </c>
      <c r="C50" s="78">
        <v>18</v>
      </c>
      <c r="D50" s="78" t="str">
        <f>INDEX(Parameter!$B$9:$AB$9,MATCH(C50,Parameter!$B$8:$AB$8,0))</f>
        <v>no</v>
      </c>
      <c r="H50" s="78">
        <f ca="1">INDEX(OFFSET(Data!$BF$1:$CF$1,B50-1,0),MATCH("Total/"&amp;C50,Data!$BF$1:$CF$1,0))</f>
        <v>0</v>
      </c>
      <c r="I50" s="78" t="str">
        <f t="shared" ca="1" si="3"/>
        <v/>
      </c>
      <c r="J50" s="78" t="str">
        <f t="array" aca="1" ref="J50" ca="1">IF(H50=1,MATCH(1,(OFFSET(Data!$CJ$1:$HN$1,B50-1,0))*(Data!$CJ$89:$HN$89=C50),0),"")</f>
        <v/>
      </c>
      <c r="L50" s="78" t="str">
        <f ca="1">IF(H50&gt;1,"Several Players or rounds",IF(H50=1,INDEX(Data!$CG$90:$CG$169,MATCH(I50,OFFSET(Data!$CI$90:$CI$169,0,Specials!J50),0))&amp;" / "&amp;OFFSET(Data!$CI$88,0,Specials!J50),""))</f>
        <v/>
      </c>
      <c r="M50" s="78" t="s">
        <v>229</v>
      </c>
      <c r="N50" s="78" t="s">
        <v>230</v>
      </c>
      <c r="O50" s="78">
        <f t="shared" ca="1" si="0"/>
        <v>2</v>
      </c>
      <c r="P50" s="78" t="str">
        <f t="shared" ca="1" si="4"/>
        <v/>
      </c>
    </row>
    <row r="51" spans="1:16" s="78" customFormat="1" x14ac:dyDescent="0.25">
      <c r="A51" s="326" t="s">
        <v>200</v>
      </c>
      <c r="B51" s="326">
        <f>MATCH(A51,Data!$CG:$CG,0)</f>
        <v>5</v>
      </c>
      <c r="C51" s="78">
        <v>19</v>
      </c>
      <c r="D51" s="78" t="str">
        <f>INDEX(Parameter!$B$9:$AB$9,MATCH(C51,Parameter!$B$8:$AB$8,0))</f>
        <v>no</v>
      </c>
      <c r="H51" s="78">
        <f ca="1">INDEX(OFFSET(Data!$BF$1:$CF$1,B51-1,0),MATCH("Total/"&amp;C51,Data!$BF$1:$CF$1,0))</f>
        <v>0</v>
      </c>
      <c r="I51" s="78" t="str">
        <f t="shared" ca="1" si="3"/>
        <v/>
      </c>
      <c r="J51" s="78" t="str">
        <f t="array" aca="1" ref="J51" ca="1">IF(H51=1,MATCH(1,(OFFSET(Data!$CJ$1:$HN$1,B51-1,0))*(Data!$CJ$89:$HN$89=C51),0),"")</f>
        <v/>
      </c>
      <c r="L51" s="78" t="str">
        <f ca="1">IF(H51&gt;1,"Several Players or rounds",IF(H51=1,INDEX(Data!$CG$90:$CG$169,MATCH(I51,OFFSET(Data!$CI$90:$CI$169,0,Specials!J51),0))&amp;" / "&amp;OFFSET(Data!$CI$88,0,Specials!J51),""))</f>
        <v/>
      </c>
      <c r="M51" s="78" t="s">
        <v>229</v>
      </c>
      <c r="N51" s="78" t="s">
        <v>230</v>
      </c>
      <c r="O51" s="78">
        <f t="shared" ca="1" si="0"/>
        <v>2</v>
      </c>
      <c r="P51" s="78" t="str">
        <f t="shared" ca="1" si="4"/>
        <v/>
      </c>
    </row>
    <row r="52" spans="1:16" s="78" customFormat="1" x14ac:dyDescent="0.25">
      <c r="A52" s="326" t="s">
        <v>200</v>
      </c>
      <c r="B52" s="326">
        <f>MATCH(A52,Data!$CG:$CG,0)</f>
        <v>5</v>
      </c>
      <c r="C52" s="78">
        <v>20</v>
      </c>
      <c r="D52" s="78" t="str">
        <f>INDEX(Parameter!$B$9:$AB$9,MATCH(C52,Parameter!$B$8:$AB$8,0))</f>
        <v>no</v>
      </c>
      <c r="H52" s="78">
        <f ca="1">INDEX(OFFSET(Data!$BF$1:$CF$1,B52-1,0),MATCH("Total/"&amp;C52,Data!$BF$1:$CF$1,0))</f>
        <v>0</v>
      </c>
      <c r="I52" s="78" t="str">
        <f t="shared" ca="1" si="3"/>
        <v/>
      </c>
      <c r="J52" s="78" t="str">
        <f t="array" aca="1" ref="J52" ca="1">IF(H52=1,MATCH(1,(OFFSET(Data!$CJ$1:$HN$1,B52-1,0))*(Data!$CJ$89:$HN$89=C52),0),"")</f>
        <v/>
      </c>
      <c r="L52" s="78" t="str">
        <f ca="1">IF(H52&gt;1,"Several Players or rounds",IF(H52=1,INDEX(Data!$CG$90:$CG$169,MATCH(I52,OFFSET(Data!$CI$90:$CI$169,0,Specials!J52),0))&amp;" / "&amp;OFFSET(Data!$CI$88,0,Specials!J52),""))</f>
        <v/>
      </c>
      <c r="M52" s="78" t="s">
        <v>229</v>
      </c>
      <c r="N52" s="78" t="s">
        <v>230</v>
      </c>
      <c r="O52" s="78">
        <f t="shared" ca="1" si="0"/>
        <v>2</v>
      </c>
      <c r="P52" s="78" t="str">
        <f t="shared" ca="1" si="4"/>
        <v/>
      </c>
    </row>
    <row r="53" spans="1:16" s="78" customFormat="1" x14ac:dyDescent="0.25">
      <c r="A53" s="326" t="s">
        <v>200</v>
      </c>
      <c r="B53" s="326">
        <f>MATCH(A53,Data!$CG:$CG,0)</f>
        <v>5</v>
      </c>
      <c r="C53" s="78">
        <v>21</v>
      </c>
      <c r="D53" s="78" t="str">
        <f>INDEX(Parameter!$B$9:$AB$9,MATCH(C53,Parameter!$B$8:$AB$8,0))</f>
        <v>no</v>
      </c>
      <c r="H53" s="78">
        <f ca="1">INDEX(OFFSET(Data!$BF$1:$CF$1,B53-1,0),MATCH("Total/"&amp;C53,Data!$BF$1:$CF$1,0))</f>
        <v>0</v>
      </c>
      <c r="I53" s="78" t="str">
        <f t="shared" ca="1" si="3"/>
        <v/>
      </c>
      <c r="J53" s="78" t="str">
        <f t="array" aca="1" ref="J53" ca="1">IF(H53=1,MATCH(1,(OFFSET(Data!$CJ$1:$HN$1,B53-1,0))*(Data!$CJ$89:$HN$89=C53),0),"")</f>
        <v/>
      </c>
      <c r="L53" s="78" t="str">
        <f ca="1">IF(H53&gt;1,"Several Players or rounds",IF(H53=1,INDEX(Data!$CG$90:$CG$169,MATCH(I53,OFFSET(Data!$CI$90:$CI$169,0,Specials!J53),0))&amp;" / "&amp;OFFSET(Data!$CI$88,0,Specials!J53),""))</f>
        <v/>
      </c>
      <c r="M53" s="78" t="s">
        <v>229</v>
      </c>
      <c r="N53" s="78" t="s">
        <v>230</v>
      </c>
      <c r="O53" s="78">
        <f t="shared" ca="1" si="0"/>
        <v>2</v>
      </c>
      <c r="P53" s="78" t="str">
        <f t="shared" ca="1" si="4"/>
        <v/>
      </c>
    </row>
    <row r="54" spans="1:16" s="78" customFormat="1" x14ac:dyDescent="0.25">
      <c r="A54" s="326" t="s">
        <v>200</v>
      </c>
      <c r="B54" s="326">
        <f>MATCH(A54,Data!$CG:$CG,0)</f>
        <v>5</v>
      </c>
      <c r="C54" s="78">
        <v>22</v>
      </c>
      <c r="D54" s="78" t="str">
        <f>INDEX(Parameter!$B$9:$AB$9,MATCH(C54,Parameter!$B$8:$AB$8,0))</f>
        <v>no</v>
      </c>
      <c r="H54" s="78">
        <f ca="1">INDEX(OFFSET(Data!$BF$1:$CF$1,B54-1,0),MATCH("Total/"&amp;C54,Data!$BF$1:$CF$1,0))</f>
        <v>0</v>
      </c>
      <c r="I54" s="78" t="str">
        <f t="shared" ca="1" si="3"/>
        <v/>
      </c>
      <c r="J54" s="78" t="str">
        <f t="array" aca="1" ref="J54" ca="1">IF(H54=1,MATCH(1,(OFFSET(Data!$CJ$1:$HN$1,B54-1,0))*(Data!$CJ$89:$HN$89=C54),0),"")</f>
        <v/>
      </c>
      <c r="L54" s="78" t="str">
        <f ca="1">IF(H54&gt;1,"Several Players or rounds",IF(H54=1,INDEX(Data!$CG$90:$CG$169,MATCH(I54,OFFSET(Data!$CI$90:$CI$169,0,Specials!J54),0))&amp;" / "&amp;OFFSET(Data!$CI$88,0,Specials!J54),""))</f>
        <v/>
      </c>
      <c r="M54" s="78" t="s">
        <v>229</v>
      </c>
      <c r="N54" s="78" t="s">
        <v>230</v>
      </c>
      <c r="O54" s="78">
        <f t="shared" ca="1" si="0"/>
        <v>2</v>
      </c>
      <c r="P54" s="78" t="str">
        <f t="shared" ca="1" si="4"/>
        <v/>
      </c>
    </row>
    <row r="55" spans="1:16" s="78" customFormat="1" x14ac:dyDescent="0.25">
      <c r="A55" s="326" t="s">
        <v>200</v>
      </c>
      <c r="B55" s="326">
        <f>MATCH(A55,Data!$CG:$CG,0)</f>
        <v>5</v>
      </c>
      <c r="C55" s="78">
        <v>23</v>
      </c>
      <c r="D55" s="78" t="str">
        <f>INDEX(Parameter!$B$9:$AB$9,MATCH(C55,Parameter!$B$8:$AB$8,0))</f>
        <v>no</v>
      </c>
      <c r="H55" s="78">
        <f ca="1">INDEX(OFFSET(Data!$BF$1:$CF$1,B55-1,0),MATCH("Total/"&amp;C55,Data!$BF$1:$CF$1,0))</f>
        <v>0</v>
      </c>
      <c r="I55" s="78" t="str">
        <f t="shared" ca="1" si="3"/>
        <v/>
      </c>
      <c r="J55" s="78" t="str">
        <f t="array" aca="1" ref="J55" ca="1">IF(H55=1,MATCH(1,(OFFSET(Data!$CJ$1:$HN$1,B55-1,0))*(Data!$CJ$89:$HN$89=C55),0),"")</f>
        <v/>
      </c>
      <c r="L55" s="78" t="str">
        <f ca="1">IF(H55&gt;1,"Several Players or rounds",IF(H55=1,INDEX(Data!$CG$90:$CG$169,MATCH(I55,OFFSET(Data!$CI$90:$CI$169,0,Specials!J55),0))&amp;" / "&amp;OFFSET(Data!$CI$88,0,Specials!J55),""))</f>
        <v/>
      </c>
      <c r="M55" s="78" t="s">
        <v>229</v>
      </c>
      <c r="N55" s="78" t="s">
        <v>230</v>
      </c>
      <c r="O55" s="78">
        <f t="shared" ca="1" si="0"/>
        <v>2</v>
      </c>
      <c r="P55" s="78" t="str">
        <f t="shared" ca="1" si="4"/>
        <v/>
      </c>
    </row>
    <row r="56" spans="1:16" s="78" customFormat="1" x14ac:dyDescent="0.25">
      <c r="A56" s="326" t="s">
        <v>200</v>
      </c>
      <c r="B56" s="326">
        <f>MATCH(A56,Data!$CG:$CG,0)</f>
        <v>5</v>
      </c>
      <c r="C56" s="78">
        <v>24</v>
      </c>
      <c r="D56" s="78" t="str">
        <f>INDEX(Parameter!$B$9:$AB$9,MATCH(C56,Parameter!$B$8:$AB$8,0))</f>
        <v>no</v>
      </c>
      <c r="H56" s="78">
        <f ca="1">INDEX(OFFSET(Data!$BF$1:$CF$1,B56-1,0),MATCH("Total/"&amp;C56,Data!$BF$1:$CF$1,0))</f>
        <v>0</v>
      </c>
      <c r="I56" s="78" t="str">
        <f t="shared" ca="1" si="3"/>
        <v/>
      </c>
      <c r="J56" s="78" t="str">
        <f t="array" aca="1" ref="J56" ca="1">IF(H56=1,MATCH(1,(OFFSET(Data!$CJ$1:$HN$1,B56-1,0))*(Data!$CJ$89:$HN$89=C56),0),"")</f>
        <v/>
      </c>
      <c r="L56" s="78" t="str">
        <f ca="1">IF(H56&gt;1,"Several Players or rounds",IF(H56=1,INDEX(Data!$CG$90:$CG$169,MATCH(I56,OFFSET(Data!$CI$90:$CI$169,0,Specials!J56),0))&amp;" / "&amp;OFFSET(Data!$CI$88,0,Specials!J56),""))</f>
        <v/>
      </c>
      <c r="M56" s="78" t="s">
        <v>229</v>
      </c>
      <c r="N56" s="78" t="s">
        <v>230</v>
      </c>
      <c r="O56" s="78">
        <f t="shared" ca="1" si="0"/>
        <v>2</v>
      </c>
      <c r="P56" s="78" t="str">
        <f t="shared" ca="1" si="4"/>
        <v/>
      </c>
    </row>
    <row r="57" spans="1:16" s="78" customFormat="1" x14ac:dyDescent="0.25">
      <c r="A57" s="326" t="s">
        <v>200</v>
      </c>
      <c r="B57" s="326">
        <f>MATCH(A57,Data!$CG:$CG,0)</f>
        <v>5</v>
      </c>
      <c r="C57" s="78">
        <v>25</v>
      </c>
      <c r="D57" s="78" t="str">
        <f>INDEX(Parameter!$B$9:$AB$9,MATCH(C57,Parameter!$B$8:$AB$8,0))</f>
        <v>no</v>
      </c>
      <c r="H57" s="78">
        <f ca="1">INDEX(OFFSET(Data!$BF$1:$CF$1,B57-1,0),MATCH("Total/"&amp;C57,Data!$BF$1:$CF$1,0))</f>
        <v>0</v>
      </c>
      <c r="I57" s="78" t="str">
        <f t="shared" ca="1" si="3"/>
        <v/>
      </c>
      <c r="J57" s="78" t="str">
        <f t="array" aca="1" ref="J57" ca="1">IF(H57=1,MATCH(1,(OFFSET(Data!$CJ$1:$HN$1,B57-1,0))*(Data!$CJ$89:$HN$89=C57),0),"")</f>
        <v/>
      </c>
      <c r="L57" s="78" t="str">
        <f ca="1">IF(H57&gt;1,"Several Players or rounds",IF(H57=1,INDEX(Data!$CG$90:$CG$169,MATCH(I57,OFFSET(Data!$CI$90:$CI$169,0,Specials!J57),0))&amp;" / "&amp;OFFSET(Data!$CI$88,0,Specials!J57),""))</f>
        <v/>
      </c>
      <c r="M57" s="78" t="s">
        <v>229</v>
      </c>
      <c r="N57" s="78" t="s">
        <v>230</v>
      </c>
      <c r="O57" s="78">
        <f t="shared" ca="1" si="0"/>
        <v>2</v>
      </c>
      <c r="P57" s="78" t="str">
        <f t="shared" ca="1" si="4"/>
        <v/>
      </c>
    </row>
    <row r="58" spans="1:16" s="78" customFormat="1" x14ac:dyDescent="0.25">
      <c r="A58" s="326" t="s">
        <v>200</v>
      </c>
      <c r="B58" s="326">
        <f>MATCH(A58,Data!$CG:$CG,0)</f>
        <v>5</v>
      </c>
      <c r="C58" s="78">
        <v>26</v>
      </c>
      <c r="D58" s="78" t="str">
        <f>INDEX(Parameter!$B$9:$AB$9,MATCH(C58,Parameter!$B$8:$AB$8,0))</f>
        <v>no</v>
      </c>
      <c r="H58" s="78">
        <f ca="1">INDEX(OFFSET(Data!$BF$1:$CF$1,B58-1,0),MATCH("Total/"&amp;C58,Data!$BF$1:$CF$1,0))</f>
        <v>0</v>
      </c>
      <c r="I58" s="78" t="str">
        <f t="shared" ca="1" si="3"/>
        <v/>
      </c>
      <c r="J58" s="78" t="str">
        <f t="array" aca="1" ref="J58" ca="1">IF(H58=1,MATCH(1,(OFFSET(Data!$CJ$1:$HN$1,B58-1,0))*(Data!$CJ$89:$HN$89=C58),0),"")</f>
        <v/>
      </c>
      <c r="L58" s="78" t="str">
        <f ca="1">IF(H58&gt;1,"Several Players or rounds",IF(H58=1,INDEX(Data!$CG$90:$CG$169,MATCH(I58,OFFSET(Data!$CI$90:$CI$169,0,Specials!J58),0))&amp;" / "&amp;OFFSET(Data!$CI$88,0,Specials!J58),""))</f>
        <v/>
      </c>
      <c r="M58" s="78" t="s">
        <v>229</v>
      </c>
      <c r="N58" s="78" t="s">
        <v>230</v>
      </c>
      <c r="O58" s="78">
        <f t="shared" ca="1" si="0"/>
        <v>2</v>
      </c>
      <c r="P58" s="78" t="str">
        <f t="shared" ca="1" si="4"/>
        <v/>
      </c>
    </row>
    <row r="59" spans="1:16" s="78" customFormat="1" x14ac:dyDescent="0.25">
      <c r="A59" s="326" t="s">
        <v>200</v>
      </c>
      <c r="B59" s="326">
        <f>MATCH(A59,Data!$CG:$CG,0)</f>
        <v>5</v>
      </c>
      <c r="C59" s="78">
        <v>27</v>
      </c>
      <c r="D59" s="78" t="str">
        <f>INDEX(Parameter!$B$9:$AB$9,MATCH(C59,Parameter!$B$8:$AB$8,0))</f>
        <v>no</v>
      </c>
      <c r="H59" s="78">
        <f ca="1">INDEX(OFFSET(Data!$BF$1:$CF$1,B59-1,0),MATCH("Total/"&amp;C59,Data!$BF$1:$CF$1,0))</f>
        <v>0</v>
      </c>
      <c r="I59" s="78" t="str">
        <f t="shared" ca="1" si="3"/>
        <v/>
      </c>
      <c r="J59" s="78" t="str">
        <f t="array" aca="1" ref="J59" ca="1">IF(H59=1,MATCH(1,(OFFSET(Data!$CJ$1:$HN$1,B59-1,0))*(Data!$CJ$89:$HN$89=C59),0),"")</f>
        <v/>
      </c>
      <c r="L59" s="78" t="str">
        <f ca="1">IF(H59&gt;1,"Several Players or rounds",IF(H59=1,INDEX(Data!$CG$90:$CG$169,MATCH(I59,OFFSET(Data!$CI$90:$CI$169,0,Specials!J59),0))&amp;" / "&amp;OFFSET(Data!$CI$88,0,Specials!J59),""))</f>
        <v/>
      </c>
      <c r="M59" s="78" t="s">
        <v>229</v>
      </c>
      <c r="N59" s="78" t="s">
        <v>230</v>
      </c>
      <c r="O59" s="78">
        <f t="shared" ca="1" si="0"/>
        <v>2</v>
      </c>
      <c r="P59" s="78" t="str">
        <f t="shared" ca="1" si="4"/>
        <v/>
      </c>
    </row>
    <row r="60" spans="1:16" ht="15" customHeight="1" x14ac:dyDescent="0.25">
      <c r="A60" s="324" t="s">
        <v>201</v>
      </c>
      <c r="B60" s="324">
        <f>MATCH(A60,Data!$CG:$CG,0)</f>
        <v>6</v>
      </c>
      <c r="C60" s="2">
        <v>1</v>
      </c>
      <c r="D60" s="2">
        <f>INDEX(Parameter!$B$9:$AB$9,MATCH(C60,Parameter!$B$8:$AB$8,0))</f>
        <v>3</v>
      </c>
      <c r="H60" s="2">
        <f ca="1">INDEX(OFFSET(Data!$BF$1:$CF$1,B60-1,0),MATCH("Total/"&amp;C60,Data!$BF$1:$CF$1,0))</f>
        <v>0</v>
      </c>
      <c r="I60" s="2" t="str">
        <f ca="1">IF(H60&gt;0,D60-2,"")</f>
        <v/>
      </c>
      <c r="J60" s="2" t="str">
        <f t="array" aca="1" ref="J60" ca="1">IF(H60=1,MATCH(1,(OFFSET(Data!$CJ$1:$HN$1,B60-1,0))*(Data!$CJ$89:$HN$89=C60),0),"")</f>
        <v/>
      </c>
      <c r="L60" s="2" t="str">
        <f ca="1">IF(H60&gt;1,"Several Players or rounds",IF(H60=1,INDEX(Data!$CG$90:$CG$169,MATCH(I60,OFFSET(Data!$CI$90:$CI$169,0,Specials!J60),0))&amp;" / "&amp;OFFSET(Data!$CI$88,0,Specials!J60),""))</f>
        <v/>
      </c>
      <c r="M60" s="2" t="s">
        <v>229</v>
      </c>
      <c r="N60" s="2" t="s">
        <v>230</v>
      </c>
      <c r="O60" s="91">
        <f t="shared" ca="1" si="0"/>
        <v>2</v>
      </c>
      <c r="P60" s="2" t="str">
        <f t="shared" ref="P60:P68" ca="1" si="5">IF(H60&gt;0,H60&amp;" Eagle(s) on hole "&amp;$C60,"")</f>
        <v/>
      </c>
    </row>
    <row r="61" spans="1:16" x14ac:dyDescent="0.25">
      <c r="A61" s="324" t="s">
        <v>201</v>
      </c>
      <c r="B61" s="324">
        <f>MATCH(A61,Data!$CG:$CG,0)</f>
        <v>6</v>
      </c>
      <c r="C61" s="2">
        <v>2</v>
      </c>
      <c r="D61" s="2">
        <f>INDEX(Parameter!$B$9:$AB$9,MATCH(C61,Parameter!$B$8:$AB$8,0))</f>
        <v>3</v>
      </c>
      <c r="H61" s="2">
        <f ca="1">INDEX(OFFSET(Data!$BF$1:$CF$1,B61-1,0),MATCH("Total/"&amp;C61,Data!$BF$1:$CF$1,0))</f>
        <v>0</v>
      </c>
      <c r="I61" s="2" t="str">
        <f t="shared" ref="I61:I86" ca="1" si="6">IF(H61&gt;0,D61-2,"")</f>
        <v/>
      </c>
      <c r="J61" s="2" t="str">
        <f t="array" aca="1" ref="J61" ca="1">IF(H61=1,MATCH(1,(OFFSET(Data!$CJ$1:$HN$1,B61-1,0))*(Data!$CJ$89:$HN$89=C61),0),"")</f>
        <v/>
      </c>
      <c r="L61" s="2" t="str">
        <f ca="1">IF(H61&gt;1,"Several Players or rounds",IF(H61=1,INDEX(Data!$CG$90:$CG$169,MATCH(I61,OFFSET(Data!$CI$90:$CI$169,0,Specials!J61),0))&amp;" / "&amp;OFFSET(Data!$CI$88,0,Specials!J61),""))</f>
        <v/>
      </c>
      <c r="M61" s="2" t="s">
        <v>229</v>
      </c>
      <c r="N61" s="2" t="s">
        <v>230</v>
      </c>
      <c r="O61" s="91">
        <f t="shared" ca="1" si="0"/>
        <v>2</v>
      </c>
      <c r="P61" s="2" t="str">
        <f t="shared" ca="1" si="5"/>
        <v/>
      </c>
    </row>
    <row r="62" spans="1:16" x14ac:dyDescent="0.25">
      <c r="A62" s="324" t="s">
        <v>201</v>
      </c>
      <c r="B62" s="324">
        <f>MATCH(A62,Data!$CG:$CG,0)</f>
        <v>6</v>
      </c>
      <c r="C62" s="2">
        <v>3</v>
      </c>
      <c r="D62" s="2">
        <f>INDEX(Parameter!$B$9:$AB$9,MATCH(C62,Parameter!$B$8:$AB$8,0))</f>
        <v>3</v>
      </c>
      <c r="H62" s="2">
        <f ca="1">INDEX(OFFSET(Data!$BF$1:$CF$1,B62-1,0),MATCH("Total/"&amp;C62,Data!$BF$1:$CF$1,0))</f>
        <v>0</v>
      </c>
      <c r="I62" s="2" t="str">
        <f t="shared" ca="1" si="6"/>
        <v/>
      </c>
      <c r="J62" s="2" t="str">
        <f t="array" aca="1" ref="J62" ca="1">IF(H62=1,MATCH(1,(OFFSET(Data!$CJ$1:$HN$1,B62-1,0))*(Data!$CJ$89:$HN$89=C62),0),"")</f>
        <v/>
      </c>
      <c r="L62" s="2" t="str">
        <f ca="1">IF(H62&gt;1,"Several Players or rounds",IF(H62=1,INDEX(Data!$CG$90:$CG$169,MATCH(I62,OFFSET(Data!$CI$90:$CI$169,0,Specials!J62),0))&amp;" / "&amp;OFFSET(Data!$CI$88,0,Specials!J62),""))</f>
        <v/>
      </c>
      <c r="M62" s="2" t="s">
        <v>229</v>
      </c>
      <c r="N62" s="2" t="s">
        <v>230</v>
      </c>
      <c r="O62" s="91">
        <f t="shared" ca="1" si="0"/>
        <v>2</v>
      </c>
      <c r="P62" s="2" t="str">
        <f t="shared" ca="1" si="5"/>
        <v/>
      </c>
    </row>
    <row r="63" spans="1:16" x14ac:dyDescent="0.25">
      <c r="A63" s="324" t="s">
        <v>201</v>
      </c>
      <c r="B63" s="324">
        <f>MATCH(A63,Data!$CG:$CG,0)</f>
        <v>6</v>
      </c>
      <c r="C63" s="2">
        <v>4</v>
      </c>
      <c r="D63" s="2">
        <f>INDEX(Parameter!$B$9:$AB$9,MATCH(C63,Parameter!$B$8:$AB$8,0))</f>
        <v>3</v>
      </c>
      <c r="H63" s="2">
        <f ca="1">INDEX(OFFSET(Data!$BF$1:$CF$1,B63-1,0),MATCH("Total/"&amp;C63,Data!$BF$1:$CF$1,0))</f>
        <v>0</v>
      </c>
      <c r="I63" s="2" t="str">
        <f t="shared" ca="1" si="6"/>
        <v/>
      </c>
      <c r="J63" s="2" t="str">
        <f t="array" aca="1" ref="J63" ca="1">IF(H63=1,MATCH(1,(OFFSET(Data!$CJ$1:$HN$1,B63-1,0))*(Data!$CJ$89:$HN$89=C63),0),"")</f>
        <v/>
      </c>
      <c r="L63" s="2" t="str">
        <f ca="1">IF(H63&gt;1,"Several Players or rounds",IF(H63=1,INDEX(Data!$CG$90:$CG$169,MATCH(I63,OFFSET(Data!$CI$90:$CI$169,0,Specials!J63),0))&amp;" / "&amp;OFFSET(Data!$CI$88,0,Specials!J63),""))</f>
        <v/>
      </c>
      <c r="M63" s="2" t="s">
        <v>229</v>
      </c>
      <c r="N63" s="2" t="s">
        <v>230</v>
      </c>
      <c r="O63" s="91">
        <f t="shared" ca="1" si="0"/>
        <v>2</v>
      </c>
      <c r="P63" s="2" t="str">
        <f t="shared" ca="1" si="5"/>
        <v/>
      </c>
    </row>
    <row r="64" spans="1:16" x14ac:dyDescent="0.25">
      <c r="A64" s="324" t="s">
        <v>201</v>
      </c>
      <c r="B64" s="324">
        <f>MATCH(A64,Data!$CG:$CG,0)</f>
        <v>6</v>
      </c>
      <c r="C64" s="2">
        <v>5</v>
      </c>
      <c r="D64" s="2">
        <f>INDEX(Parameter!$B$9:$AB$9,MATCH(C64,Parameter!$B$8:$AB$8,0))</f>
        <v>3</v>
      </c>
      <c r="H64" s="2">
        <f ca="1">INDEX(OFFSET(Data!$BF$1:$CF$1,B64-1,0),MATCH("Total/"&amp;C64,Data!$BF$1:$CF$1,0))</f>
        <v>0</v>
      </c>
      <c r="I64" s="2" t="str">
        <f t="shared" ca="1" si="6"/>
        <v/>
      </c>
      <c r="J64" s="2" t="str">
        <f t="array" aca="1" ref="J64" ca="1">IF(H64=1,MATCH(1,(OFFSET(Data!$CJ$1:$HN$1,B64-1,0))*(Data!$CJ$89:$HN$89=C64),0),"")</f>
        <v/>
      </c>
      <c r="L64" s="2" t="str">
        <f ca="1">IF(H64&gt;1,"Several Players or rounds",IF(H64=1,INDEX(Data!$CG$90:$CG$169,MATCH(I64,OFFSET(Data!$CI$90:$CI$169,0,Specials!J64),0))&amp;" / "&amp;OFFSET(Data!$CI$88,0,Specials!J64),""))</f>
        <v/>
      </c>
      <c r="M64" s="2" t="s">
        <v>229</v>
      </c>
      <c r="N64" s="2" t="s">
        <v>230</v>
      </c>
      <c r="O64" s="91">
        <f t="shared" ca="1" si="0"/>
        <v>2</v>
      </c>
      <c r="P64" s="2" t="str">
        <f t="shared" ca="1" si="5"/>
        <v/>
      </c>
    </row>
    <row r="65" spans="1:16" x14ac:dyDescent="0.25">
      <c r="A65" s="324" t="s">
        <v>201</v>
      </c>
      <c r="B65" s="324">
        <f>MATCH(A65,Data!$CG:$CG,0)</f>
        <v>6</v>
      </c>
      <c r="C65" s="2">
        <v>6</v>
      </c>
      <c r="D65" s="2">
        <f>INDEX(Parameter!$B$9:$AB$9,MATCH(C65,Parameter!$B$8:$AB$8,0))</f>
        <v>3</v>
      </c>
      <c r="H65" s="2">
        <f ca="1">INDEX(OFFSET(Data!$BF$1:$CF$1,B65-1,0),MATCH("Total/"&amp;C65,Data!$BF$1:$CF$1,0))</f>
        <v>0</v>
      </c>
      <c r="I65" s="2" t="str">
        <f t="shared" ca="1" si="6"/>
        <v/>
      </c>
      <c r="J65" s="2" t="str">
        <f t="array" aca="1" ref="J65" ca="1">IF(H65=1,MATCH(1,(OFFSET(Data!$CJ$1:$HN$1,B65-1,0))*(Data!$CJ$89:$HN$89=C65),0),"")</f>
        <v/>
      </c>
      <c r="L65" s="2" t="str">
        <f ca="1">IF(H65&gt;1,"Several Players or rounds",IF(H65=1,INDEX(Data!$CG$90:$CG$169,MATCH(I65,OFFSET(Data!$CI$90:$CI$169,0,Specials!J65),0))&amp;" / "&amp;OFFSET(Data!$CI$88,0,Specials!J65),""))</f>
        <v/>
      </c>
      <c r="M65" s="2" t="s">
        <v>229</v>
      </c>
      <c r="N65" s="2" t="s">
        <v>230</v>
      </c>
      <c r="O65" s="91">
        <f t="shared" ca="1" si="0"/>
        <v>2</v>
      </c>
      <c r="P65" s="2" t="str">
        <f t="shared" ca="1" si="5"/>
        <v/>
      </c>
    </row>
    <row r="66" spans="1:16" x14ac:dyDescent="0.25">
      <c r="A66" s="324" t="s">
        <v>201</v>
      </c>
      <c r="B66" s="324">
        <f>MATCH(A66,Data!$CG:$CG,0)</f>
        <v>6</v>
      </c>
      <c r="C66" s="2">
        <v>7</v>
      </c>
      <c r="D66" s="2">
        <f>INDEX(Parameter!$B$9:$AB$9,MATCH(C66,Parameter!$B$8:$AB$8,0))</f>
        <v>3</v>
      </c>
      <c r="H66" s="2">
        <f ca="1">INDEX(OFFSET(Data!$BF$1:$CF$1,B66-1,0),MATCH("Total/"&amp;C66,Data!$BF$1:$CF$1,0))</f>
        <v>0</v>
      </c>
      <c r="I66" s="2" t="str">
        <f t="shared" ca="1" si="6"/>
        <v/>
      </c>
      <c r="J66" s="2" t="str">
        <f t="array" aca="1" ref="J66" ca="1">IF(H66=1,MATCH(1,(OFFSET(Data!$CJ$1:$HN$1,B66-1,0))*(Data!$CJ$89:$HN$89=C66),0),"")</f>
        <v/>
      </c>
      <c r="L66" s="2" t="str">
        <f ca="1">IF(H66&gt;1,"Several Players or rounds",IF(H66=1,INDEX(Data!$CG$90:$CG$169,MATCH(I66,OFFSET(Data!$CI$90:$CI$169,0,Specials!J66),0))&amp;" / "&amp;OFFSET(Data!$CI$88,0,Specials!J66),""))</f>
        <v/>
      </c>
      <c r="M66" s="2" t="s">
        <v>229</v>
      </c>
      <c r="N66" s="2" t="s">
        <v>230</v>
      </c>
      <c r="O66" s="91">
        <f t="shared" ca="1" si="0"/>
        <v>2</v>
      </c>
      <c r="P66" s="2" t="str">
        <f t="shared" ca="1" si="5"/>
        <v/>
      </c>
    </row>
    <row r="67" spans="1:16" x14ac:dyDescent="0.25">
      <c r="A67" s="324" t="s">
        <v>201</v>
      </c>
      <c r="B67" s="324">
        <f>MATCH(A67,Data!$CG:$CG,0)</f>
        <v>6</v>
      </c>
      <c r="C67" s="2">
        <v>8</v>
      </c>
      <c r="D67" s="2">
        <f>INDEX(Parameter!$B$9:$AB$9,MATCH(C67,Parameter!$B$8:$AB$8,0))</f>
        <v>3</v>
      </c>
      <c r="H67" s="2">
        <f ca="1">INDEX(OFFSET(Data!$BF$1:$CF$1,B67-1,0),MATCH("Total/"&amp;C67,Data!$BF$1:$CF$1,0))</f>
        <v>0</v>
      </c>
      <c r="I67" s="2" t="str">
        <f t="shared" ca="1" si="6"/>
        <v/>
      </c>
      <c r="J67" s="2" t="str">
        <f t="array" aca="1" ref="J67" ca="1">IF(H67=1,MATCH(1,(OFFSET(Data!$CJ$1:$HN$1,B67-1,0))*(Data!$CJ$89:$HN$89=C67),0),"")</f>
        <v/>
      </c>
      <c r="L67" s="2" t="str">
        <f ca="1">IF(H67&gt;1,"Several Players or rounds",IF(H67=1,INDEX(Data!$CG$90:$CG$169,MATCH(I67,OFFSET(Data!$CI$90:$CI$169,0,Specials!J67),0))&amp;" / "&amp;OFFSET(Data!$CI$88,0,Specials!J67),""))</f>
        <v/>
      </c>
      <c r="M67" s="2" t="s">
        <v>229</v>
      </c>
      <c r="N67" s="2" t="s">
        <v>230</v>
      </c>
      <c r="O67" s="91">
        <f t="shared" ca="1" si="0"/>
        <v>2</v>
      </c>
      <c r="P67" s="2" t="str">
        <f t="shared" ca="1" si="5"/>
        <v/>
      </c>
    </row>
    <row r="68" spans="1:16" x14ac:dyDescent="0.25">
      <c r="A68" s="324" t="s">
        <v>201</v>
      </c>
      <c r="B68" s="324">
        <f>MATCH(A68,Data!$CG:$CG,0)</f>
        <v>6</v>
      </c>
      <c r="C68" s="2">
        <v>9</v>
      </c>
      <c r="D68" s="2" t="str">
        <f>INDEX(Parameter!$B$9:$AB$9,MATCH(C68,Parameter!$B$8:$AB$8,0))</f>
        <v>no</v>
      </c>
      <c r="H68" s="2">
        <f ca="1">INDEX(OFFSET(Data!$BF$1:$CF$1,B68-1,0),MATCH("Total/"&amp;C68,Data!$BF$1:$CF$1,0))</f>
        <v>0</v>
      </c>
      <c r="I68" s="2" t="str">
        <f t="shared" ca="1" si="6"/>
        <v/>
      </c>
      <c r="J68" s="2" t="str">
        <f t="array" aca="1" ref="J68" ca="1">IF(H68=1,MATCH(1,(OFFSET(Data!$CJ$1:$HN$1,B68-1,0))*(Data!$CJ$89:$HN$89=C68),0),"")</f>
        <v/>
      </c>
      <c r="L68" s="2" t="str">
        <f ca="1">IF(H68&gt;1,"Several Players or rounds",IF(H68=1,INDEX(Data!$CG$90:$CG$169,MATCH(I68,OFFSET(Data!$CI$90:$CI$169,0,Specials!J68),0))&amp;" / "&amp;OFFSET(Data!$CI$88,0,Specials!J68),""))</f>
        <v/>
      </c>
      <c r="M68" s="2" t="s">
        <v>229</v>
      </c>
      <c r="N68" s="2" t="s">
        <v>230</v>
      </c>
      <c r="O68" s="91">
        <f t="shared" ref="O68:O131" ca="1" si="7">IF(AND($P68&lt;&gt;"",$N68="yes"),O67+1,O67)</f>
        <v>2</v>
      </c>
      <c r="P68" s="2" t="str">
        <f t="shared" ca="1" si="5"/>
        <v/>
      </c>
    </row>
    <row r="69" spans="1:16" x14ac:dyDescent="0.25">
      <c r="A69" s="324" t="s">
        <v>201</v>
      </c>
      <c r="B69" s="324">
        <f>MATCH(A69,Data!$CG:$CG,0)</f>
        <v>6</v>
      </c>
      <c r="C69" s="2">
        <v>10</v>
      </c>
      <c r="D69" s="2">
        <f>INDEX(Parameter!$B$9:$AB$9,MATCH(C69,Parameter!$B$8:$AB$8,0))</f>
        <v>4</v>
      </c>
      <c r="H69" s="2">
        <f ca="1">INDEX(OFFSET(Data!$BF$1:$CF$1,B69-1,0),MATCH("Total/"&amp;C69,Data!$BF$1:$CF$1,0))</f>
        <v>0</v>
      </c>
      <c r="I69" s="2" t="str">
        <f t="shared" ca="1" si="6"/>
        <v/>
      </c>
      <c r="J69" s="2" t="str">
        <f t="array" aca="1" ref="J69" ca="1">IF(H69=1,MATCH(1,(OFFSET(Data!$CJ$1:$HN$1,B69-1,0))*(Data!$CJ$89:$HN$89=C69),0),"")</f>
        <v/>
      </c>
      <c r="L69" s="2" t="str">
        <f ca="1">IF(H69&gt;1,"Several Players or rounds",IF(H69=1,INDEX(Data!$CG$90:$CG$169,MATCH(I69,OFFSET(Data!$CI$90:$CI$169,0,Specials!J69),0))&amp;" / "&amp;OFFSET(Data!$CI$88,0,Specials!J69),""))</f>
        <v/>
      </c>
      <c r="M69" s="2" t="s">
        <v>229</v>
      </c>
      <c r="N69" s="2" t="s">
        <v>230</v>
      </c>
      <c r="O69" s="91">
        <f t="shared" ca="1" si="7"/>
        <v>2</v>
      </c>
      <c r="P69" s="2" t="str">
        <f t="shared" ref="P69:P86" ca="1" si="8">IF(I69="",IF(H69=0,"",H69&amp;" Eagles on hole "&amp;C69),"Only 1 Eagle on hole "&amp;C69&amp;" ("&amp;L69&amp;")")</f>
        <v/>
      </c>
    </row>
    <row r="70" spans="1:16" x14ac:dyDescent="0.25">
      <c r="A70" s="324" t="s">
        <v>201</v>
      </c>
      <c r="B70" s="324">
        <f>MATCH(A70,Data!$CG:$CG,0)</f>
        <v>6</v>
      </c>
      <c r="C70" s="2">
        <v>11</v>
      </c>
      <c r="D70" s="2">
        <f>INDEX(Parameter!$B$9:$AB$9,MATCH(C70,Parameter!$B$8:$AB$8,0))</f>
        <v>3</v>
      </c>
      <c r="H70" s="2">
        <f ca="1">INDEX(OFFSET(Data!$BF$1:$CF$1,B70-1,0),MATCH("Total/"&amp;C70,Data!$BF$1:$CF$1,0))</f>
        <v>0</v>
      </c>
      <c r="I70" s="2" t="str">
        <f t="shared" ca="1" si="6"/>
        <v/>
      </c>
      <c r="J70" s="2" t="str">
        <f t="array" aca="1" ref="J70" ca="1">IF(H70=1,MATCH(1,(OFFSET(Data!$CJ$1:$HN$1,B70-1,0))*(Data!$CJ$89:$HN$89=C70),0),"")</f>
        <v/>
      </c>
      <c r="L70" s="2" t="str">
        <f ca="1">IF(H70&gt;1,"Several Players or rounds",IF(H70=1,INDEX(Data!$CG$90:$CG$169,MATCH(I70,OFFSET(Data!$CI$90:$CI$169,0,Specials!J70),0))&amp;" / "&amp;OFFSET(Data!$CI$88,0,Specials!J70),""))</f>
        <v/>
      </c>
      <c r="M70" s="2" t="s">
        <v>229</v>
      </c>
      <c r="N70" s="2" t="s">
        <v>230</v>
      </c>
      <c r="O70" s="91">
        <f t="shared" ca="1" si="7"/>
        <v>2</v>
      </c>
      <c r="P70" s="2" t="str">
        <f t="shared" ca="1" si="8"/>
        <v/>
      </c>
    </row>
    <row r="71" spans="1:16" x14ac:dyDescent="0.25">
      <c r="A71" s="324" t="s">
        <v>201</v>
      </c>
      <c r="B71" s="324">
        <f>MATCH(A71,Data!$CG:$CG,0)</f>
        <v>6</v>
      </c>
      <c r="C71" s="2">
        <v>12</v>
      </c>
      <c r="D71" s="2">
        <f>INDEX(Parameter!$B$9:$AB$9,MATCH(C71,Parameter!$B$8:$AB$8,0))</f>
        <v>3</v>
      </c>
      <c r="H71" s="2">
        <f ca="1">INDEX(OFFSET(Data!$BF$1:$CF$1,B71-1,0),MATCH("Total/"&amp;C71,Data!$BF$1:$CF$1,0))</f>
        <v>0</v>
      </c>
      <c r="I71" s="2" t="str">
        <f t="shared" ca="1" si="6"/>
        <v/>
      </c>
      <c r="J71" s="2" t="str">
        <f t="array" aca="1" ref="J71" ca="1">IF(H71=1,MATCH(1,(OFFSET(Data!$CJ$1:$HN$1,B71-1,0))*(Data!$CJ$89:$HN$89=C71),0),"")</f>
        <v/>
      </c>
      <c r="L71" s="2" t="str">
        <f ca="1">IF(H71&gt;1,"Several Players or rounds",IF(H71=1,INDEX(Data!$CG$90:$CG$169,MATCH(I71,OFFSET(Data!$CI$90:$CI$169,0,Specials!J71),0))&amp;" / "&amp;OFFSET(Data!$CI$88,0,Specials!J71),""))</f>
        <v/>
      </c>
      <c r="M71" s="2" t="s">
        <v>229</v>
      </c>
      <c r="N71" s="2" t="s">
        <v>230</v>
      </c>
      <c r="O71" s="91">
        <f t="shared" ca="1" si="7"/>
        <v>2</v>
      </c>
      <c r="P71" s="2" t="str">
        <f t="shared" ca="1" si="8"/>
        <v/>
      </c>
    </row>
    <row r="72" spans="1:16" x14ac:dyDescent="0.25">
      <c r="A72" s="324" t="s">
        <v>201</v>
      </c>
      <c r="B72" s="324">
        <f>MATCH(A72,Data!$CG:$CG,0)</f>
        <v>6</v>
      </c>
      <c r="C72" s="2">
        <v>13</v>
      </c>
      <c r="D72" s="2">
        <f>INDEX(Parameter!$B$9:$AB$9,MATCH(C72,Parameter!$B$8:$AB$8,0))</f>
        <v>3</v>
      </c>
      <c r="H72" s="2">
        <f ca="1">INDEX(OFFSET(Data!$BF$1:$CF$1,B72-1,0),MATCH("Total/"&amp;C72,Data!$BF$1:$CF$1,0))</f>
        <v>0</v>
      </c>
      <c r="I72" s="2" t="str">
        <f t="shared" ca="1" si="6"/>
        <v/>
      </c>
      <c r="J72" s="2" t="str">
        <f t="array" aca="1" ref="J72" ca="1">IF(H72=1,MATCH(1,(OFFSET(Data!$CJ$1:$HN$1,B72-1,0))*(Data!$CJ$89:$HN$89=C72),0),"")</f>
        <v/>
      </c>
      <c r="L72" s="2" t="str">
        <f ca="1">IF(H72&gt;1,"Several Players or rounds",IF(H72=1,INDEX(Data!$CG$90:$CG$169,MATCH(I72,OFFSET(Data!$CI$90:$CI$169,0,Specials!J72),0))&amp;" / "&amp;OFFSET(Data!$CI$88,0,Specials!J72),""))</f>
        <v/>
      </c>
      <c r="M72" s="2" t="s">
        <v>229</v>
      </c>
      <c r="N72" s="2" t="s">
        <v>230</v>
      </c>
      <c r="O72" s="91">
        <f t="shared" ca="1" si="7"/>
        <v>2</v>
      </c>
      <c r="P72" s="2" t="str">
        <f t="shared" ca="1" si="8"/>
        <v/>
      </c>
    </row>
    <row r="73" spans="1:16" x14ac:dyDescent="0.25">
      <c r="A73" s="324" t="s">
        <v>201</v>
      </c>
      <c r="B73" s="324">
        <f>MATCH(A73,Data!$CG:$CG,0)</f>
        <v>6</v>
      </c>
      <c r="C73" s="2">
        <v>14</v>
      </c>
      <c r="D73" s="2">
        <f>INDEX(Parameter!$B$9:$AB$9,MATCH(C73,Parameter!$B$8:$AB$8,0))</f>
        <v>4</v>
      </c>
      <c r="H73" s="2">
        <f ca="1">INDEX(OFFSET(Data!$BF$1:$CF$1,B73-1,0),MATCH("Total/"&amp;C73,Data!$BF$1:$CF$1,0))</f>
        <v>0</v>
      </c>
      <c r="I73" s="2" t="str">
        <f t="shared" ca="1" si="6"/>
        <v/>
      </c>
      <c r="J73" s="2" t="str">
        <f t="array" aca="1" ref="J73" ca="1">IF(H73=1,MATCH(1,(OFFSET(Data!$CJ$1:$HN$1,B73-1,0))*(Data!$CJ$89:$HN$89=C73),0),"")</f>
        <v/>
      </c>
      <c r="L73" s="2" t="str">
        <f ca="1">IF(H73&gt;1,"Several Players or rounds",IF(H73=1,INDEX(Data!$CG$90:$CG$169,MATCH(I73,OFFSET(Data!$CI$90:$CI$169,0,Specials!J73),0))&amp;" / "&amp;OFFSET(Data!$CI$88,0,Specials!J73),""))</f>
        <v/>
      </c>
      <c r="M73" s="2" t="s">
        <v>229</v>
      </c>
      <c r="N73" s="2" t="s">
        <v>230</v>
      </c>
      <c r="O73" s="91">
        <f t="shared" ca="1" si="7"/>
        <v>2</v>
      </c>
      <c r="P73" s="2" t="str">
        <f t="shared" ca="1" si="8"/>
        <v/>
      </c>
    </row>
    <row r="74" spans="1:16" x14ac:dyDescent="0.25">
      <c r="A74" s="324" t="s">
        <v>201</v>
      </c>
      <c r="B74" s="324">
        <f>MATCH(A74,Data!$CG:$CG,0)</f>
        <v>6</v>
      </c>
      <c r="C74" s="2">
        <v>15</v>
      </c>
      <c r="D74" s="2" t="str">
        <f>INDEX(Parameter!$B$9:$AB$9,MATCH(C74,Parameter!$B$8:$AB$8,0))</f>
        <v>no</v>
      </c>
      <c r="H74" s="2">
        <f ca="1">INDEX(OFFSET(Data!$BF$1:$CF$1,B74-1,0),MATCH("Total/"&amp;C74,Data!$BF$1:$CF$1,0))</f>
        <v>0</v>
      </c>
      <c r="I74" s="2" t="str">
        <f t="shared" ca="1" si="6"/>
        <v/>
      </c>
      <c r="J74" s="2" t="str">
        <f t="array" aca="1" ref="J74" ca="1">IF(H74=1,MATCH(1,(OFFSET(Data!$CJ$1:$HN$1,B74-1,0))*(Data!$CJ$89:$HN$89=C74),0),"")</f>
        <v/>
      </c>
      <c r="L74" s="2" t="str">
        <f ca="1">IF(H74&gt;1,"Several Players or rounds",IF(H74=1,INDEX(Data!$CG$90:$CG$169,MATCH(I74,OFFSET(Data!$CI$90:$CI$169,0,Specials!J74),0))&amp;" / "&amp;OFFSET(Data!$CI$88,0,Specials!J74),""))</f>
        <v/>
      </c>
      <c r="M74" s="2" t="s">
        <v>229</v>
      </c>
      <c r="N74" s="2" t="s">
        <v>230</v>
      </c>
      <c r="O74" s="91">
        <f t="shared" ca="1" si="7"/>
        <v>2</v>
      </c>
      <c r="P74" s="2" t="str">
        <f t="shared" ca="1" si="8"/>
        <v/>
      </c>
    </row>
    <row r="75" spans="1:16" x14ac:dyDescent="0.25">
      <c r="A75" s="324" t="s">
        <v>201</v>
      </c>
      <c r="B75" s="324">
        <f>MATCH(A75,Data!$CG:$CG,0)</f>
        <v>6</v>
      </c>
      <c r="C75" s="2">
        <v>16</v>
      </c>
      <c r="D75" s="2" t="str">
        <f>INDEX(Parameter!$B$9:$AB$9,MATCH(C75,Parameter!$B$8:$AB$8,0))</f>
        <v>no</v>
      </c>
      <c r="H75" s="2">
        <f ca="1">INDEX(OFFSET(Data!$BF$1:$CF$1,B75-1,0),MATCH("Total/"&amp;C75,Data!$BF$1:$CF$1,0))</f>
        <v>0</v>
      </c>
      <c r="I75" s="2" t="str">
        <f t="shared" ca="1" si="6"/>
        <v/>
      </c>
      <c r="J75" s="2" t="str">
        <f t="array" aca="1" ref="J75" ca="1">IF(H75=1,MATCH(1,(OFFSET(Data!$CJ$1:$HN$1,B75-1,0))*(Data!$CJ$89:$HN$89=C75),0),"")</f>
        <v/>
      </c>
      <c r="L75" s="2" t="str">
        <f ca="1">IF(H75&gt;1,"Several Players or rounds",IF(H75=1,INDEX(Data!$CG$90:$CG$169,MATCH(I75,OFFSET(Data!$CI$90:$CI$169,0,Specials!J75),0))&amp;" / "&amp;OFFSET(Data!$CI$88,0,Specials!J75),""))</f>
        <v/>
      </c>
      <c r="M75" s="2" t="s">
        <v>229</v>
      </c>
      <c r="N75" s="2" t="s">
        <v>230</v>
      </c>
      <c r="O75" s="91">
        <f t="shared" ca="1" si="7"/>
        <v>2</v>
      </c>
      <c r="P75" s="2" t="str">
        <f t="shared" ca="1" si="8"/>
        <v/>
      </c>
    </row>
    <row r="76" spans="1:16" x14ac:dyDescent="0.25">
      <c r="A76" s="324" t="s">
        <v>201</v>
      </c>
      <c r="B76" s="324">
        <f>MATCH(A76,Data!$CG:$CG,0)</f>
        <v>6</v>
      </c>
      <c r="C76" s="2">
        <v>17</v>
      </c>
      <c r="D76" s="2" t="str">
        <f>INDEX(Parameter!$B$9:$AB$9,MATCH(C76,Parameter!$B$8:$AB$8,0))</f>
        <v>no</v>
      </c>
      <c r="H76" s="2">
        <f ca="1">INDEX(OFFSET(Data!$BF$1:$CF$1,B76-1,0),MATCH("Total/"&amp;C76,Data!$BF$1:$CF$1,0))</f>
        <v>0</v>
      </c>
      <c r="I76" s="2" t="str">
        <f t="shared" ca="1" si="6"/>
        <v/>
      </c>
      <c r="J76" s="2" t="str">
        <f t="array" aca="1" ref="J76" ca="1">IF(H76=1,MATCH(1,(OFFSET(Data!$CJ$1:$HN$1,B76-1,0))*(Data!$CJ$89:$HN$89=C76),0),"")</f>
        <v/>
      </c>
      <c r="L76" s="2" t="str">
        <f ca="1">IF(H76&gt;1,"Several Players or rounds",IF(H76=1,INDEX(Data!$CG$90:$CG$169,MATCH(I76,OFFSET(Data!$CI$90:$CI$169,0,Specials!J76),0))&amp;" / "&amp;OFFSET(Data!$CI$88,0,Specials!J76),""))</f>
        <v/>
      </c>
      <c r="M76" s="2" t="s">
        <v>229</v>
      </c>
      <c r="N76" s="2" t="s">
        <v>230</v>
      </c>
      <c r="O76" s="91">
        <f t="shared" ca="1" si="7"/>
        <v>2</v>
      </c>
      <c r="P76" s="2" t="str">
        <f t="shared" ca="1" si="8"/>
        <v/>
      </c>
    </row>
    <row r="77" spans="1:16" x14ac:dyDescent="0.25">
      <c r="A77" s="324" t="s">
        <v>201</v>
      </c>
      <c r="B77" s="324">
        <f>MATCH(A77,Data!$CG:$CG,0)</f>
        <v>6</v>
      </c>
      <c r="C77" s="2">
        <v>18</v>
      </c>
      <c r="D77" s="2" t="str">
        <f>INDEX(Parameter!$B$9:$AB$9,MATCH(C77,Parameter!$B$8:$AB$8,0))</f>
        <v>no</v>
      </c>
      <c r="H77" s="2">
        <f ca="1">INDEX(OFFSET(Data!$BF$1:$CF$1,B77-1,0),MATCH("Total/"&amp;C77,Data!$BF$1:$CF$1,0))</f>
        <v>0</v>
      </c>
      <c r="I77" s="2" t="str">
        <f t="shared" ca="1" si="6"/>
        <v/>
      </c>
      <c r="J77" s="2" t="str">
        <f t="array" aca="1" ref="J77" ca="1">IF(H77=1,MATCH(1,(OFFSET(Data!$CJ$1:$HN$1,B77-1,0))*(Data!$CJ$89:$HN$89=C77),0),"")</f>
        <v/>
      </c>
      <c r="L77" s="2" t="str">
        <f ca="1">IF(H77&gt;1,"Several Players or rounds",IF(H77=1,INDEX(Data!$CG$90:$CG$169,MATCH(I77,OFFSET(Data!$CI$90:$CI$169,0,Specials!J77),0))&amp;" / "&amp;OFFSET(Data!$CI$88,0,Specials!J77),""))</f>
        <v/>
      </c>
      <c r="M77" s="2" t="s">
        <v>229</v>
      </c>
      <c r="N77" s="2" t="s">
        <v>230</v>
      </c>
      <c r="O77" s="91">
        <f t="shared" ca="1" si="7"/>
        <v>2</v>
      </c>
      <c r="P77" s="2" t="str">
        <f t="shared" ca="1" si="8"/>
        <v/>
      </c>
    </row>
    <row r="78" spans="1:16" x14ac:dyDescent="0.25">
      <c r="A78" s="324" t="s">
        <v>201</v>
      </c>
      <c r="B78" s="324">
        <f>MATCH(A78,Data!$CG:$CG,0)</f>
        <v>6</v>
      </c>
      <c r="C78" s="2">
        <v>19</v>
      </c>
      <c r="D78" s="2" t="str">
        <f>INDEX(Parameter!$B$9:$AB$9,MATCH(C78,Parameter!$B$8:$AB$8,0))</f>
        <v>no</v>
      </c>
      <c r="H78" s="2">
        <f ca="1">INDEX(OFFSET(Data!$BF$1:$CF$1,B78-1,0),MATCH("Total/"&amp;C78,Data!$BF$1:$CF$1,0))</f>
        <v>0</v>
      </c>
      <c r="I78" s="2" t="str">
        <f t="shared" ca="1" si="6"/>
        <v/>
      </c>
      <c r="J78" s="2" t="str">
        <f t="array" aca="1" ref="J78" ca="1">IF(H78=1,MATCH(1,(OFFSET(Data!$CJ$1:$HN$1,B78-1,0))*(Data!$CJ$89:$HN$89=C78),0),"")</f>
        <v/>
      </c>
      <c r="L78" s="2" t="str">
        <f ca="1">IF(H78&gt;1,"Several Players or rounds",IF(H78=1,INDEX(Data!$CG$90:$CG$169,MATCH(I78,OFFSET(Data!$CI$90:$CI$169,0,Specials!J78),0))&amp;" / "&amp;OFFSET(Data!$CI$88,0,Specials!J78),""))</f>
        <v/>
      </c>
      <c r="M78" s="2" t="s">
        <v>229</v>
      </c>
      <c r="N78" s="2" t="s">
        <v>230</v>
      </c>
      <c r="O78" s="91">
        <f t="shared" ca="1" si="7"/>
        <v>2</v>
      </c>
      <c r="P78" s="2" t="str">
        <f t="shared" ca="1" si="8"/>
        <v/>
      </c>
    </row>
    <row r="79" spans="1:16" x14ac:dyDescent="0.25">
      <c r="A79" s="324" t="s">
        <v>201</v>
      </c>
      <c r="B79" s="324">
        <f>MATCH(A79,Data!$CG:$CG,0)</f>
        <v>6</v>
      </c>
      <c r="C79" s="2">
        <v>20</v>
      </c>
      <c r="D79" s="2" t="str">
        <f>INDEX(Parameter!$B$9:$AB$9,MATCH(C79,Parameter!$B$8:$AB$8,0))</f>
        <v>no</v>
      </c>
      <c r="H79" s="2">
        <f ca="1">INDEX(OFFSET(Data!$BF$1:$CF$1,B79-1,0),MATCH("Total/"&amp;C79,Data!$BF$1:$CF$1,0))</f>
        <v>0</v>
      </c>
      <c r="I79" s="2" t="str">
        <f t="shared" ca="1" si="6"/>
        <v/>
      </c>
      <c r="J79" s="2" t="str">
        <f t="array" aca="1" ref="J79" ca="1">IF(H79=1,MATCH(1,(OFFSET(Data!$CJ$1:$HN$1,B79-1,0))*(Data!$CJ$89:$HN$89=C79),0),"")</f>
        <v/>
      </c>
      <c r="L79" s="2" t="str">
        <f ca="1">IF(H79&gt;1,"Several Players or rounds",IF(H79=1,INDEX(Data!$CG$90:$CG$169,MATCH(I79,OFFSET(Data!$CI$90:$CI$169,0,Specials!J79),0))&amp;" / "&amp;OFFSET(Data!$CI$88,0,Specials!J79),""))</f>
        <v/>
      </c>
      <c r="M79" s="2" t="s">
        <v>229</v>
      </c>
      <c r="N79" s="2" t="s">
        <v>230</v>
      </c>
      <c r="O79" s="91">
        <f t="shared" ca="1" si="7"/>
        <v>2</v>
      </c>
      <c r="P79" s="2" t="str">
        <f t="shared" ca="1" si="8"/>
        <v/>
      </c>
    </row>
    <row r="80" spans="1:16" x14ac:dyDescent="0.25">
      <c r="A80" s="324" t="s">
        <v>201</v>
      </c>
      <c r="B80" s="324">
        <f>MATCH(A80,Data!$CG:$CG,0)</f>
        <v>6</v>
      </c>
      <c r="C80" s="2">
        <v>21</v>
      </c>
      <c r="D80" s="2" t="str">
        <f>INDEX(Parameter!$B$9:$AB$9,MATCH(C80,Parameter!$B$8:$AB$8,0))</f>
        <v>no</v>
      </c>
      <c r="H80" s="2">
        <f ca="1">INDEX(OFFSET(Data!$BF$1:$CF$1,B80-1,0),MATCH("Total/"&amp;C80,Data!$BF$1:$CF$1,0))</f>
        <v>0</v>
      </c>
      <c r="I80" s="2" t="str">
        <f t="shared" ca="1" si="6"/>
        <v/>
      </c>
      <c r="J80" s="2" t="str">
        <f t="array" aca="1" ref="J80" ca="1">IF(H80=1,MATCH(1,(OFFSET(Data!$CJ$1:$HN$1,B80-1,0))*(Data!$CJ$89:$HN$89=C80),0),"")</f>
        <v/>
      </c>
      <c r="L80" s="2" t="str">
        <f ca="1">IF(H80&gt;1,"Several Players or rounds",IF(H80=1,INDEX(Data!$CG$90:$CG$169,MATCH(I80,OFFSET(Data!$CI$90:$CI$169,0,Specials!J80),0))&amp;" / "&amp;OFFSET(Data!$CI$88,0,Specials!J80),""))</f>
        <v/>
      </c>
      <c r="M80" s="2" t="s">
        <v>229</v>
      </c>
      <c r="N80" s="2" t="s">
        <v>230</v>
      </c>
      <c r="O80" s="91">
        <f t="shared" ca="1" si="7"/>
        <v>2</v>
      </c>
      <c r="P80" s="2" t="str">
        <f t="shared" ca="1" si="8"/>
        <v/>
      </c>
    </row>
    <row r="81" spans="1:16" x14ac:dyDescent="0.25">
      <c r="A81" s="324" t="s">
        <v>201</v>
      </c>
      <c r="B81" s="324">
        <f>MATCH(A81,Data!$CG:$CG,0)</f>
        <v>6</v>
      </c>
      <c r="C81" s="2">
        <v>22</v>
      </c>
      <c r="D81" s="2" t="str">
        <f>INDEX(Parameter!$B$9:$AB$9,MATCH(C81,Parameter!$B$8:$AB$8,0))</f>
        <v>no</v>
      </c>
      <c r="H81" s="2">
        <f ca="1">INDEX(OFFSET(Data!$BF$1:$CF$1,B81-1,0),MATCH("Total/"&amp;C81,Data!$BF$1:$CF$1,0))</f>
        <v>0</v>
      </c>
      <c r="I81" s="2" t="str">
        <f t="shared" ca="1" si="6"/>
        <v/>
      </c>
      <c r="J81" s="2" t="str">
        <f t="array" aca="1" ref="J81" ca="1">IF(H81=1,MATCH(1,(OFFSET(Data!$CJ$1:$HN$1,B81-1,0))*(Data!$CJ$89:$HN$89=C81),0),"")</f>
        <v/>
      </c>
      <c r="L81" s="2" t="str">
        <f ca="1">IF(H81&gt;1,"Several Players or rounds",IF(H81=1,INDEX(Data!$CG$90:$CG$169,MATCH(I81,OFFSET(Data!$CI$90:$CI$169,0,Specials!J81),0))&amp;" / "&amp;OFFSET(Data!$CI$88,0,Specials!J81),""))</f>
        <v/>
      </c>
      <c r="M81" s="2" t="s">
        <v>229</v>
      </c>
      <c r="N81" s="2" t="s">
        <v>230</v>
      </c>
      <c r="O81" s="91">
        <f t="shared" ca="1" si="7"/>
        <v>2</v>
      </c>
      <c r="P81" s="2" t="str">
        <f t="shared" ca="1" si="8"/>
        <v/>
      </c>
    </row>
    <row r="82" spans="1:16" x14ac:dyDescent="0.25">
      <c r="A82" s="324" t="s">
        <v>201</v>
      </c>
      <c r="B82" s="324">
        <f>MATCH(A82,Data!$CG:$CG,0)</f>
        <v>6</v>
      </c>
      <c r="C82" s="2">
        <v>23</v>
      </c>
      <c r="D82" s="2" t="str">
        <f>INDEX(Parameter!$B$9:$AB$9,MATCH(C82,Parameter!$B$8:$AB$8,0))</f>
        <v>no</v>
      </c>
      <c r="H82" s="2">
        <f ca="1">INDEX(OFFSET(Data!$BF$1:$CF$1,B82-1,0),MATCH("Total/"&amp;C82,Data!$BF$1:$CF$1,0))</f>
        <v>0</v>
      </c>
      <c r="I82" s="2" t="str">
        <f t="shared" ca="1" si="6"/>
        <v/>
      </c>
      <c r="J82" s="2" t="str">
        <f t="array" aca="1" ref="J82" ca="1">IF(H82=1,MATCH(1,(OFFSET(Data!$CJ$1:$HN$1,B82-1,0))*(Data!$CJ$89:$HN$89=C82),0),"")</f>
        <v/>
      </c>
      <c r="L82" s="2" t="str">
        <f ca="1">IF(H82&gt;1,"Several Players or rounds",IF(H82=1,INDEX(Data!$CG$90:$CG$169,MATCH(I82,OFFSET(Data!$CI$90:$CI$169,0,Specials!J82),0))&amp;" / "&amp;OFFSET(Data!$CI$88,0,Specials!J82),""))</f>
        <v/>
      </c>
      <c r="M82" s="2" t="s">
        <v>229</v>
      </c>
      <c r="N82" s="2" t="s">
        <v>230</v>
      </c>
      <c r="O82" s="91">
        <f t="shared" ca="1" si="7"/>
        <v>2</v>
      </c>
      <c r="P82" s="2" t="str">
        <f t="shared" ca="1" si="8"/>
        <v/>
      </c>
    </row>
    <row r="83" spans="1:16" x14ac:dyDescent="0.25">
      <c r="A83" s="324" t="s">
        <v>201</v>
      </c>
      <c r="B83" s="324">
        <f>MATCH(A83,Data!$CG:$CG,0)</f>
        <v>6</v>
      </c>
      <c r="C83" s="2">
        <v>24</v>
      </c>
      <c r="D83" s="2" t="str">
        <f>INDEX(Parameter!$B$9:$AB$9,MATCH(C83,Parameter!$B$8:$AB$8,0))</f>
        <v>no</v>
      </c>
      <c r="H83" s="2">
        <f ca="1">INDEX(OFFSET(Data!$BF$1:$CF$1,B83-1,0),MATCH("Total/"&amp;C83,Data!$BF$1:$CF$1,0))</f>
        <v>0</v>
      </c>
      <c r="I83" s="2" t="str">
        <f t="shared" ca="1" si="6"/>
        <v/>
      </c>
      <c r="J83" s="2" t="str">
        <f t="array" aca="1" ref="J83" ca="1">IF(H83=1,MATCH(1,(OFFSET(Data!$CJ$1:$HN$1,B83-1,0))*(Data!$CJ$89:$HN$89=C83),0),"")</f>
        <v/>
      </c>
      <c r="L83" s="2" t="str">
        <f ca="1">IF(H83&gt;1,"Several Players or rounds",IF(H83=1,INDEX(Data!$CG$90:$CG$169,MATCH(I83,OFFSET(Data!$CI$90:$CI$169,0,Specials!J83),0))&amp;" / "&amp;OFFSET(Data!$CI$88,0,Specials!J83),""))</f>
        <v/>
      </c>
      <c r="M83" s="2" t="s">
        <v>229</v>
      </c>
      <c r="N83" s="2" t="s">
        <v>230</v>
      </c>
      <c r="O83" s="91">
        <f t="shared" ca="1" si="7"/>
        <v>2</v>
      </c>
      <c r="P83" s="2" t="str">
        <f t="shared" ca="1" si="8"/>
        <v/>
      </c>
    </row>
    <row r="84" spans="1:16" x14ac:dyDescent="0.25">
      <c r="A84" s="324" t="s">
        <v>201</v>
      </c>
      <c r="B84" s="324">
        <f>MATCH(A84,Data!$CG:$CG,0)</f>
        <v>6</v>
      </c>
      <c r="C84" s="2">
        <v>25</v>
      </c>
      <c r="D84" s="2" t="str">
        <f>INDEX(Parameter!$B$9:$AB$9,MATCH(C84,Parameter!$B$8:$AB$8,0))</f>
        <v>no</v>
      </c>
      <c r="H84" s="2">
        <f ca="1">INDEX(OFFSET(Data!$BF$1:$CF$1,B84-1,0),MATCH("Total/"&amp;C84,Data!$BF$1:$CF$1,0))</f>
        <v>0</v>
      </c>
      <c r="I84" s="2" t="str">
        <f t="shared" ca="1" si="6"/>
        <v/>
      </c>
      <c r="J84" s="2" t="str">
        <f t="array" aca="1" ref="J84" ca="1">IF(H84=1,MATCH(1,(OFFSET(Data!$CJ$1:$HN$1,B84-1,0))*(Data!$CJ$89:$HN$89=C84),0),"")</f>
        <v/>
      </c>
      <c r="L84" s="2" t="str">
        <f ca="1">IF(H84&gt;1,"Several Players or rounds",IF(H84=1,INDEX(Data!$CG$90:$CG$169,MATCH(I84,OFFSET(Data!$CI$90:$CI$169,0,Specials!J84),0))&amp;" / "&amp;OFFSET(Data!$CI$88,0,Specials!J84),""))</f>
        <v/>
      </c>
      <c r="M84" s="2" t="s">
        <v>229</v>
      </c>
      <c r="N84" s="2" t="s">
        <v>230</v>
      </c>
      <c r="O84" s="91">
        <f t="shared" ca="1" si="7"/>
        <v>2</v>
      </c>
      <c r="P84" s="2" t="str">
        <f t="shared" ca="1" si="8"/>
        <v/>
      </c>
    </row>
    <row r="85" spans="1:16" x14ac:dyDescent="0.25">
      <c r="A85" s="324" t="s">
        <v>201</v>
      </c>
      <c r="B85" s="324">
        <f>MATCH(A85,Data!$CG:$CG,0)</f>
        <v>6</v>
      </c>
      <c r="C85" s="2">
        <v>26</v>
      </c>
      <c r="D85" s="2" t="str">
        <f>INDEX(Parameter!$B$9:$AB$9,MATCH(C85,Parameter!$B$8:$AB$8,0))</f>
        <v>no</v>
      </c>
      <c r="H85" s="2">
        <f ca="1">INDEX(OFFSET(Data!$BF$1:$CF$1,B85-1,0),MATCH("Total/"&amp;C85,Data!$BF$1:$CF$1,0))</f>
        <v>0</v>
      </c>
      <c r="I85" s="2" t="str">
        <f t="shared" ca="1" si="6"/>
        <v/>
      </c>
      <c r="J85" s="2" t="str">
        <f t="array" aca="1" ref="J85" ca="1">IF(H85=1,MATCH(1,(OFFSET(Data!$CJ$1:$HN$1,B85-1,0))*(Data!$CJ$89:$HN$89=C85),0),"")</f>
        <v/>
      </c>
      <c r="L85" s="2" t="str">
        <f ca="1">IF(H85&gt;1,"Several Players or rounds",IF(H85=1,INDEX(Data!$CG$90:$CG$169,MATCH(I85,OFFSET(Data!$CI$90:$CI$169,0,Specials!J85),0))&amp;" / "&amp;OFFSET(Data!$CI$88,0,Specials!J85),""))</f>
        <v/>
      </c>
      <c r="M85" s="2" t="s">
        <v>229</v>
      </c>
      <c r="N85" s="2" t="s">
        <v>230</v>
      </c>
      <c r="O85" s="91">
        <f t="shared" ca="1" si="7"/>
        <v>2</v>
      </c>
      <c r="P85" s="2" t="str">
        <f t="shared" ca="1" si="8"/>
        <v/>
      </c>
    </row>
    <row r="86" spans="1:16" x14ac:dyDescent="0.25">
      <c r="A86" s="324" t="s">
        <v>201</v>
      </c>
      <c r="B86" s="324">
        <f>MATCH(A86,Data!$CG:$CG,0)</f>
        <v>6</v>
      </c>
      <c r="C86" s="2">
        <v>27</v>
      </c>
      <c r="D86" s="2" t="str">
        <f>INDEX(Parameter!$B$9:$AB$9,MATCH(C86,Parameter!$B$8:$AB$8,0))</f>
        <v>no</v>
      </c>
      <c r="H86" s="2">
        <f ca="1">INDEX(OFFSET(Data!$BF$1:$CF$1,B86-1,0),MATCH("Total/"&amp;C86,Data!$BF$1:$CF$1,0))</f>
        <v>0</v>
      </c>
      <c r="I86" s="2" t="str">
        <f t="shared" ca="1" si="6"/>
        <v/>
      </c>
      <c r="J86" s="2" t="str">
        <f t="array" aca="1" ref="J86" ca="1">IF(H86=1,MATCH(1,(OFFSET(Data!$CJ$1:$HN$1,B86-1,0))*(Data!$CJ$89:$HN$89=C86),0),"")</f>
        <v/>
      </c>
      <c r="L86" s="2" t="str">
        <f ca="1">IF(H86&gt;1,"Several Players or rounds",IF(H86=1,INDEX(Data!$CG$90:$CG$169,MATCH(I86,OFFSET(Data!$CI$90:$CI$169,0,Specials!J86),0))&amp;" / "&amp;OFFSET(Data!$CI$88,0,Specials!J86),""))</f>
        <v/>
      </c>
      <c r="M86" s="2" t="s">
        <v>229</v>
      </c>
      <c r="N86" s="2" t="s">
        <v>230</v>
      </c>
      <c r="O86" s="91">
        <f t="shared" ca="1" si="7"/>
        <v>2</v>
      </c>
      <c r="P86" s="2" t="str">
        <f t="shared" ca="1" si="8"/>
        <v/>
      </c>
    </row>
    <row r="87" spans="1:16" x14ac:dyDescent="0.25">
      <c r="A87" s="325" t="s">
        <v>314</v>
      </c>
      <c r="B87" s="324"/>
      <c r="H87" s="2">
        <f>SUM(Data!BF6:CF6)</f>
        <v>0</v>
      </c>
      <c r="L87" s="2" t="str">
        <f>""</f>
        <v/>
      </c>
      <c r="M87" s="2" t="s">
        <v>229</v>
      </c>
      <c r="N87" s="2" t="s">
        <v>230</v>
      </c>
      <c r="O87" s="91">
        <f t="shared" ca="1" si="7"/>
        <v>3</v>
      </c>
      <c r="P87" s="2" t="str">
        <f>IF(H87=0,"No Eagles in total tournament","")</f>
        <v>No Eagles in total tournament</v>
      </c>
    </row>
    <row r="88" spans="1:16" s="78" customFormat="1" ht="15" customHeight="1" x14ac:dyDescent="0.25">
      <c r="A88" s="326" t="s">
        <v>51</v>
      </c>
      <c r="B88" s="326">
        <f>MATCH(A88,Data!$CG:$CG,0)</f>
        <v>7</v>
      </c>
      <c r="C88" s="78">
        <v>1</v>
      </c>
      <c r="D88" s="78">
        <f>INDEX(Parameter!$B$9:$AB$9,MATCH(C88,Parameter!$B$8:$AB$8,0))</f>
        <v>3</v>
      </c>
      <c r="H88" s="78">
        <f ca="1">INDEX(OFFSET(Data!$BF$1:$CF$1,B88-1,0),MATCH("Total/"&amp;C88,Data!$BF$1:$CF$1,0))</f>
        <v>1</v>
      </c>
      <c r="I88" s="78">
        <f ca="1">IF(H88=1,D88-1,"")</f>
        <v>2</v>
      </c>
      <c r="J88" s="78">
        <f t="array" aca="1" ref="J88" ca="1">IF(H88=1,MATCH(1,(OFFSET(Data!$CJ$1:$HN$1,B88-1,0))*(Data!$CJ$89:$HN$89=C88),0),"")</f>
        <v>14</v>
      </c>
      <c r="K88" s="78" t="str">
        <f ca="1">IF(H88=0,C88,"")</f>
        <v/>
      </c>
      <c r="L88" s="78" t="str">
        <f ca="1">IF(H88=1,INDEX(Data!$CG$90:$CG$169,MATCH(I88,OFFSET(Data!$CI$90:$CI$169,0,Specials!J88),0))&amp;" / "&amp;OFFSET(Data!$CI$88,0,Specials!J88),"")</f>
        <v>Harald Neumayr / Round 2</v>
      </c>
      <c r="M88" s="78" t="s">
        <v>229</v>
      </c>
      <c r="N88" s="78" t="s">
        <v>230</v>
      </c>
      <c r="O88" s="78">
        <f t="shared" ca="1" si="7"/>
        <v>4</v>
      </c>
      <c r="P88" s="78" t="str">
        <f t="shared" ref="P88:P113" ca="1" si="9">IF(H88=1,"Only 1 Birdie on hole "&amp;C88,"")</f>
        <v>Only 1 Birdie on hole 1</v>
      </c>
    </row>
    <row r="89" spans="1:16" s="78" customFormat="1" x14ac:dyDescent="0.25">
      <c r="A89" s="326" t="s">
        <v>51</v>
      </c>
      <c r="B89" s="326">
        <f>MATCH(A89,Data!$CG:$CG,0)</f>
        <v>7</v>
      </c>
      <c r="C89" s="78">
        <v>2</v>
      </c>
      <c r="D89" s="78">
        <f>INDEX(Parameter!$B$9:$AB$9,MATCH(C89,Parameter!$B$8:$AB$8,0))</f>
        <v>3</v>
      </c>
      <c r="H89" s="78">
        <f ca="1">INDEX(OFFSET(Data!$BF$1:$CF$1,B89-1,0),MATCH("Total/"&amp;C89,Data!$BF$1:$CF$1,0))</f>
        <v>10</v>
      </c>
      <c r="I89" s="78" t="str">
        <f t="shared" ref="I89:I114" ca="1" si="10">IF(H89=1,D89-1,"")</f>
        <v/>
      </c>
      <c r="J89" s="78" t="str">
        <f t="array" aca="1" ref="J89" ca="1">IF(H89=1,MATCH(1,(OFFSET(Data!$CJ$1:$HN$1,B89-1,0))*(Data!$CJ$89:$HN$89=C89),0),"")</f>
        <v/>
      </c>
      <c r="K89" s="78" t="str">
        <f ca="1">IF(AND(H89=0,D89&lt;&gt;"no"),IF(K88="",C89,K88&amp;", "&amp;C89),K88)</f>
        <v/>
      </c>
      <c r="L89" s="78" t="str">
        <f ca="1">IF(H89=1,INDEX(Data!$CG$90:$CG$169,MATCH(I89,OFFSET(Data!$CI$90:$CI$169,0,Specials!J89),0))&amp;" / "&amp;OFFSET(Data!$CI$88,0,Specials!J89),"")</f>
        <v/>
      </c>
      <c r="M89" s="78" t="s">
        <v>229</v>
      </c>
      <c r="N89" s="78" t="s">
        <v>230</v>
      </c>
      <c r="O89" s="78">
        <f t="shared" ca="1" si="7"/>
        <v>4</v>
      </c>
      <c r="P89" s="78" t="str">
        <f t="shared" ca="1" si="9"/>
        <v/>
      </c>
    </row>
    <row r="90" spans="1:16" s="78" customFormat="1" x14ac:dyDescent="0.25">
      <c r="A90" s="326" t="s">
        <v>51</v>
      </c>
      <c r="B90" s="326">
        <f>MATCH(A90,Data!$CG:$CG,0)</f>
        <v>7</v>
      </c>
      <c r="C90" s="78">
        <v>3</v>
      </c>
      <c r="D90" s="78">
        <f>INDEX(Parameter!$B$9:$AB$9,MATCH(C90,Parameter!$B$8:$AB$8,0))</f>
        <v>3</v>
      </c>
      <c r="H90" s="78">
        <f ca="1">INDEX(OFFSET(Data!$BF$1:$CF$1,B90-1,0),MATCH("Total/"&amp;C90,Data!$BF$1:$CF$1,0))</f>
        <v>1</v>
      </c>
      <c r="I90" s="78">
        <f t="shared" ca="1" si="10"/>
        <v>2</v>
      </c>
      <c r="J90" s="78">
        <f t="array" aca="1" ref="J90" ca="1">IF(H90=1,MATCH(1,(OFFSET(Data!$CJ$1:$HN$1,B90-1,0))*(Data!$CJ$89:$HN$89=C90),0),"")</f>
        <v>16</v>
      </c>
      <c r="K90" s="78" t="str">
        <f ca="1">IF(AND(H90=0,D90&lt;&gt;"no"),IF(K89="",C90,K89&amp;", "&amp;C90),K89)</f>
        <v/>
      </c>
      <c r="L90" s="78" t="str">
        <f ca="1">IF(H90=1,INDEX(Data!$CG$90:$CG$169,MATCH(I90,OFFSET(Data!$CI$90:$CI$169,0,Specials!J90),0))&amp;" / "&amp;OFFSET(Data!$CI$88,0,Specials!J90),"")</f>
        <v>Werner Mooshammer / Round 2</v>
      </c>
      <c r="M90" s="78" t="s">
        <v>229</v>
      </c>
      <c r="N90" s="78" t="s">
        <v>230</v>
      </c>
      <c r="O90" s="78">
        <f t="shared" ca="1" si="7"/>
        <v>5</v>
      </c>
      <c r="P90" s="78" t="str">
        <f t="shared" ca="1" si="9"/>
        <v>Only 1 Birdie on hole 3</v>
      </c>
    </row>
    <row r="91" spans="1:16" s="78" customFormat="1" x14ac:dyDescent="0.25">
      <c r="A91" s="326" t="s">
        <v>51</v>
      </c>
      <c r="B91" s="326">
        <f>MATCH(A91,Data!$CG:$CG,0)</f>
        <v>7</v>
      </c>
      <c r="C91" s="78">
        <v>4</v>
      </c>
      <c r="D91" s="78">
        <f>INDEX(Parameter!$B$9:$AB$9,MATCH(C91,Parameter!$B$8:$AB$8,0))</f>
        <v>3</v>
      </c>
      <c r="H91" s="78">
        <f ca="1">INDEX(OFFSET(Data!$BF$1:$CF$1,B91-1,0),MATCH("Total/"&amp;C91,Data!$BF$1:$CF$1,0))</f>
        <v>7</v>
      </c>
      <c r="I91" s="78" t="str">
        <f t="shared" ca="1" si="10"/>
        <v/>
      </c>
      <c r="J91" s="78" t="str">
        <f t="array" aca="1" ref="J91" ca="1">IF(H91=1,MATCH(1,(OFFSET(Data!$CJ$1:$HN$1,B91-1,0))*(Data!$CJ$89:$HN$89=C91),0),"")</f>
        <v/>
      </c>
      <c r="K91" s="78" t="str">
        <f ca="1">IF(AND(H91=0,D91&lt;&gt;"no"),IF(K90="",C91,K90&amp;", "&amp;C91),K90)</f>
        <v/>
      </c>
      <c r="L91" s="78" t="str">
        <f ca="1">IF(H91=1,INDEX(Data!$CG$90:$CG$169,MATCH(I91,OFFSET(Data!$CI$90:$CI$169,0,Specials!J91),0))&amp;" / "&amp;OFFSET(Data!$CI$88,0,Specials!J91),"")</f>
        <v/>
      </c>
      <c r="M91" s="78" t="s">
        <v>229</v>
      </c>
      <c r="N91" s="78" t="s">
        <v>230</v>
      </c>
      <c r="O91" s="78">
        <f t="shared" ca="1" si="7"/>
        <v>5</v>
      </c>
      <c r="P91" s="78" t="str">
        <f t="shared" ca="1" si="9"/>
        <v/>
      </c>
    </row>
    <row r="92" spans="1:16" s="78" customFormat="1" x14ac:dyDescent="0.25">
      <c r="A92" s="326" t="s">
        <v>51</v>
      </c>
      <c r="B92" s="326">
        <f>MATCH(A92,Data!$CG:$CG,0)</f>
        <v>7</v>
      </c>
      <c r="C92" s="78">
        <v>5</v>
      </c>
      <c r="D92" s="78">
        <f>INDEX(Parameter!$B$9:$AB$9,MATCH(C92,Parameter!$B$8:$AB$8,0))</f>
        <v>3</v>
      </c>
      <c r="H92" s="78">
        <f ca="1">INDEX(OFFSET(Data!$BF$1:$CF$1,B92-1,0),MATCH("Total/"&amp;C92,Data!$BF$1:$CF$1,0))</f>
        <v>5</v>
      </c>
      <c r="I92" s="78" t="str">
        <f t="shared" ca="1" si="10"/>
        <v/>
      </c>
      <c r="J92" s="78" t="str">
        <f t="array" aca="1" ref="J92" ca="1">IF(H92=1,MATCH(1,(OFFSET(Data!$CJ$1:$HN$1,B92-1,0))*(Data!$CJ$89:$HN$89=C92),0),"")</f>
        <v/>
      </c>
      <c r="K92" s="78" t="str">
        <f t="shared" ref="K92:K113" ca="1" si="11">IF(AND(H92=0,D92&lt;&gt;"no"),IF(K91="",C92,K91&amp;", "&amp;C92),K91)</f>
        <v/>
      </c>
      <c r="L92" s="78" t="str">
        <f ca="1">IF(H92=1,INDEX(Data!$CG$90:$CG$169,MATCH(I92,OFFSET(Data!$CI$90:$CI$169,0,Specials!J92),0))&amp;" / "&amp;OFFSET(Data!$CI$88,0,Specials!J92),"")</f>
        <v/>
      </c>
      <c r="M92" s="78" t="s">
        <v>229</v>
      </c>
      <c r="N92" s="78" t="s">
        <v>230</v>
      </c>
      <c r="O92" s="78">
        <f t="shared" ca="1" si="7"/>
        <v>5</v>
      </c>
      <c r="P92" s="78" t="str">
        <f t="shared" ca="1" si="9"/>
        <v/>
      </c>
    </row>
    <row r="93" spans="1:16" s="78" customFormat="1" x14ac:dyDescent="0.25">
      <c r="A93" s="326" t="s">
        <v>51</v>
      </c>
      <c r="B93" s="326">
        <f>MATCH(A93,Data!$CG:$CG,0)</f>
        <v>7</v>
      </c>
      <c r="C93" s="78">
        <v>6</v>
      </c>
      <c r="D93" s="78">
        <f>INDEX(Parameter!$B$9:$AB$9,MATCH(C93,Parameter!$B$8:$AB$8,0))</f>
        <v>3</v>
      </c>
      <c r="H93" s="78">
        <f ca="1">INDEX(OFFSET(Data!$BF$1:$CF$1,B93-1,0),MATCH("Total/"&amp;C93,Data!$BF$1:$CF$1,0))</f>
        <v>0</v>
      </c>
      <c r="I93" s="78" t="str">
        <f t="shared" ca="1" si="10"/>
        <v/>
      </c>
      <c r="J93" s="78" t="str">
        <f t="array" aca="1" ref="J93" ca="1">IF(H93=1,MATCH(1,(OFFSET(Data!$CJ$1:$HN$1,B93-1,0))*(Data!$CJ$89:$HN$89=C93),0),"")</f>
        <v/>
      </c>
      <c r="K93" s="78">
        <f t="shared" ca="1" si="11"/>
        <v>6</v>
      </c>
      <c r="L93" s="78" t="str">
        <f ca="1">IF(H93=1,INDEX(Data!$CG$90:$CG$169,MATCH(I93,OFFSET(Data!$CI$90:$CI$169,0,Specials!J93),0))&amp;" / "&amp;OFFSET(Data!$CI$88,0,Specials!J93),"")</f>
        <v/>
      </c>
      <c r="M93" s="78" t="s">
        <v>229</v>
      </c>
      <c r="N93" s="78" t="s">
        <v>230</v>
      </c>
      <c r="O93" s="78">
        <f t="shared" ca="1" si="7"/>
        <v>5</v>
      </c>
      <c r="P93" s="78" t="str">
        <f t="shared" ca="1" si="9"/>
        <v/>
      </c>
    </row>
    <row r="94" spans="1:16" s="78" customFormat="1" x14ac:dyDescent="0.25">
      <c r="A94" s="326" t="s">
        <v>51</v>
      </c>
      <c r="B94" s="326">
        <f>MATCH(A94,Data!$CG:$CG,0)</f>
        <v>7</v>
      </c>
      <c r="C94" s="78">
        <v>7</v>
      </c>
      <c r="D94" s="78">
        <f>INDEX(Parameter!$B$9:$AB$9,MATCH(C94,Parameter!$B$8:$AB$8,0))</f>
        <v>3</v>
      </c>
      <c r="H94" s="78">
        <f ca="1">INDEX(OFFSET(Data!$BF$1:$CF$1,B94-1,0),MATCH("Total/"&amp;C94,Data!$BF$1:$CF$1,0))</f>
        <v>0</v>
      </c>
      <c r="I94" s="78" t="str">
        <f t="shared" ca="1" si="10"/>
        <v/>
      </c>
      <c r="J94" s="78" t="str">
        <f t="array" aca="1" ref="J94" ca="1">IF(H94=1,MATCH(1,(OFFSET(Data!$CJ$1:$HN$1,B94-1,0))*(Data!$CJ$89:$HN$89=C94),0),"")</f>
        <v/>
      </c>
      <c r="K94" s="78" t="str">
        <f t="shared" ca="1" si="11"/>
        <v>6, 7</v>
      </c>
      <c r="L94" s="78" t="str">
        <f ca="1">IF(H94=1,INDEX(Data!$CG$90:$CG$169,MATCH(I94,OFFSET(Data!$CI$90:$CI$169,0,Specials!J94),0))&amp;" / "&amp;OFFSET(Data!$CI$88,0,Specials!J94),"")</f>
        <v/>
      </c>
      <c r="M94" s="78" t="s">
        <v>229</v>
      </c>
      <c r="N94" s="78" t="s">
        <v>230</v>
      </c>
      <c r="O94" s="78">
        <f t="shared" ca="1" si="7"/>
        <v>5</v>
      </c>
      <c r="P94" s="78" t="str">
        <f t="shared" ca="1" si="9"/>
        <v/>
      </c>
    </row>
    <row r="95" spans="1:16" s="78" customFormat="1" x14ac:dyDescent="0.25">
      <c r="A95" s="326" t="s">
        <v>51</v>
      </c>
      <c r="B95" s="326">
        <f>MATCH(A95,Data!$CG:$CG,0)</f>
        <v>7</v>
      </c>
      <c r="C95" s="78">
        <v>8</v>
      </c>
      <c r="D95" s="78">
        <f>INDEX(Parameter!$B$9:$AB$9,MATCH(C95,Parameter!$B$8:$AB$8,0))</f>
        <v>3</v>
      </c>
      <c r="H95" s="78">
        <f ca="1">INDEX(OFFSET(Data!$BF$1:$CF$1,B95-1,0),MATCH("Total/"&amp;C95,Data!$BF$1:$CF$1,0))</f>
        <v>5</v>
      </c>
      <c r="I95" s="78" t="str">
        <f t="shared" ca="1" si="10"/>
        <v/>
      </c>
      <c r="J95" s="78" t="str">
        <f t="array" aca="1" ref="J95" ca="1">IF(H95=1,MATCH(1,(OFFSET(Data!$CJ$1:$HN$1,B95-1,0))*(Data!$CJ$89:$HN$89=C95),0),"")</f>
        <v/>
      </c>
      <c r="K95" s="78" t="str">
        <f t="shared" ca="1" si="11"/>
        <v>6, 7</v>
      </c>
      <c r="L95" s="78" t="str">
        <f ca="1">IF(H95=1,INDEX(Data!$CG$90:$CG$169,MATCH(I95,OFFSET(Data!$CI$90:$CI$169,0,Specials!J95),0))&amp;" / "&amp;OFFSET(Data!$CI$88,0,Specials!J95),"")</f>
        <v/>
      </c>
      <c r="M95" s="78" t="s">
        <v>229</v>
      </c>
      <c r="N95" s="78" t="s">
        <v>230</v>
      </c>
      <c r="O95" s="78">
        <f t="shared" ca="1" si="7"/>
        <v>5</v>
      </c>
      <c r="P95" s="78" t="str">
        <f t="shared" ca="1" si="9"/>
        <v/>
      </c>
    </row>
    <row r="96" spans="1:16" s="78" customFormat="1" x14ac:dyDescent="0.25">
      <c r="A96" s="326" t="s">
        <v>51</v>
      </c>
      <c r="B96" s="326">
        <f>MATCH(A96,Data!$CG:$CG,0)</f>
        <v>7</v>
      </c>
      <c r="C96" s="78">
        <v>9</v>
      </c>
      <c r="D96" s="78" t="str">
        <f>INDEX(Parameter!$B$9:$AB$9,MATCH(C96,Parameter!$B$8:$AB$8,0))</f>
        <v>no</v>
      </c>
      <c r="H96" s="78">
        <f ca="1">INDEX(OFFSET(Data!$BF$1:$CF$1,B96-1,0),MATCH("Total/"&amp;C96,Data!$BF$1:$CF$1,0))</f>
        <v>0</v>
      </c>
      <c r="I96" s="78" t="str">
        <f t="shared" ca="1" si="10"/>
        <v/>
      </c>
      <c r="J96" s="78" t="str">
        <f t="array" aca="1" ref="J96" ca="1">IF(H96=1,MATCH(1,(OFFSET(Data!$CJ$1:$HN$1,B96-1,0))*(Data!$CJ$89:$HN$89=C96),0),"")</f>
        <v/>
      </c>
      <c r="K96" s="78" t="str">
        <f t="shared" ca="1" si="11"/>
        <v>6, 7</v>
      </c>
      <c r="L96" s="78" t="str">
        <f ca="1">IF(H96=1,INDEX(Data!$CG$90:$CG$169,MATCH(I96,OFFSET(Data!$CI$90:$CI$169,0,Specials!J96),0))&amp;" / "&amp;OFFSET(Data!$CI$88,0,Specials!J96),"")</f>
        <v/>
      </c>
      <c r="M96" s="78" t="s">
        <v>229</v>
      </c>
      <c r="N96" s="78" t="s">
        <v>230</v>
      </c>
      <c r="O96" s="78">
        <f t="shared" ca="1" si="7"/>
        <v>5</v>
      </c>
      <c r="P96" s="78" t="str">
        <f t="shared" ca="1" si="9"/>
        <v/>
      </c>
    </row>
    <row r="97" spans="1:16" s="78" customFormat="1" x14ac:dyDescent="0.25">
      <c r="A97" s="326" t="s">
        <v>51</v>
      </c>
      <c r="B97" s="326">
        <f>MATCH(A97,Data!$CG:$CG,0)</f>
        <v>7</v>
      </c>
      <c r="C97" s="78">
        <v>10</v>
      </c>
      <c r="D97" s="78">
        <f>INDEX(Parameter!$B$9:$AB$9,MATCH(C97,Parameter!$B$8:$AB$8,0))</f>
        <v>4</v>
      </c>
      <c r="H97" s="78">
        <f ca="1">INDEX(OFFSET(Data!$BF$1:$CF$1,B97-1,0),MATCH("Total/"&amp;C97,Data!$BF$1:$CF$1,0))</f>
        <v>1</v>
      </c>
      <c r="I97" s="78">
        <f t="shared" ca="1" si="10"/>
        <v>3</v>
      </c>
      <c r="J97" s="78">
        <f t="array" aca="1" ref="J97" ca="1">IF(H97=1,MATCH(1,(OFFSET(Data!$CJ$1:$HN$1,B97-1,0))*(Data!$CJ$89:$HN$89=C97),0),"")</f>
        <v>9</v>
      </c>
      <c r="K97" s="78" t="str">
        <f t="shared" ca="1" si="11"/>
        <v>6, 7</v>
      </c>
      <c r="L97" s="78" t="str">
        <f ca="1">IF(H97=1,INDEX(Data!$CG$90:$CG$169,MATCH(I97,OFFSET(Data!$CI$90:$CI$169,0,Specials!J97),0))&amp;" / "&amp;OFFSET(Data!$CI$88,0,Specials!J97),"")</f>
        <v>Harald Neumayr / Round 1</v>
      </c>
      <c r="M97" s="78" t="s">
        <v>229</v>
      </c>
      <c r="N97" s="78" t="s">
        <v>230</v>
      </c>
      <c r="O97" s="78">
        <f t="shared" ca="1" si="7"/>
        <v>6</v>
      </c>
      <c r="P97" s="78" t="str">
        <f t="shared" ca="1" si="9"/>
        <v>Only 1 Birdie on hole 10</v>
      </c>
    </row>
    <row r="98" spans="1:16" s="78" customFormat="1" x14ac:dyDescent="0.25">
      <c r="A98" s="326" t="s">
        <v>51</v>
      </c>
      <c r="B98" s="326">
        <f>MATCH(A98,Data!$CG:$CG,0)</f>
        <v>7</v>
      </c>
      <c r="C98" s="78">
        <v>11</v>
      </c>
      <c r="D98" s="78">
        <f>INDEX(Parameter!$B$9:$AB$9,MATCH(C98,Parameter!$B$8:$AB$8,0))</f>
        <v>3</v>
      </c>
      <c r="H98" s="78">
        <f ca="1">INDEX(OFFSET(Data!$BF$1:$CF$1,B98-1,0),MATCH("Total/"&amp;C98,Data!$BF$1:$CF$1,0))</f>
        <v>0</v>
      </c>
      <c r="I98" s="78" t="str">
        <f t="shared" ca="1" si="10"/>
        <v/>
      </c>
      <c r="J98" s="78" t="str">
        <f t="array" aca="1" ref="J98" ca="1">IF(H98=1,MATCH(1,(OFFSET(Data!$CJ$1:$HN$1,B98-1,0))*(Data!$CJ$89:$HN$89=C98),0),"")</f>
        <v/>
      </c>
      <c r="K98" s="78" t="str">
        <f t="shared" ca="1" si="11"/>
        <v>6, 7, 11</v>
      </c>
      <c r="L98" s="78" t="str">
        <f ca="1">IF(H98=1,INDEX(Data!$CG$90:$CG$169,MATCH(I98,OFFSET(Data!$CI$90:$CI$169,0,Specials!J98),0))&amp;" / "&amp;OFFSET(Data!$CI$88,0,Specials!J98),"")</f>
        <v/>
      </c>
      <c r="M98" s="78" t="s">
        <v>229</v>
      </c>
      <c r="N98" s="78" t="s">
        <v>230</v>
      </c>
      <c r="O98" s="78">
        <f t="shared" ca="1" si="7"/>
        <v>6</v>
      </c>
      <c r="P98" s="78" t="str">
        <f t="shared" ca="1" si="9"/>
        <v/>
      </c>
    </row>
    <row r="99" spans="1:16" s="78" customFormat="1" x14ac:dyDescent="0.25">
      <c r="A99" s="326" t="s">
        <v>51</v>
      </c>
      <c r="B99" s="326">
        <f>MATCH(A99,Data!$CG:$CG,0)</f>
        <v>7</v>
      </c>
      <c r="C99" s="78">
        <v>12</v>
      </c>
      <c r="D99" s="78">
        <f>INDEX(Parameter!$B$9:$AB$9,MATCH(C99,Parameter!$B$8:$AB$8,0))</f>
        <v>3</v>
      </c>
      <c r="H99" s="78">
        <f ca="1">INDEX(OFFSET(Data!$BF$1:$CF$1,B99-1,0),MATCH("Total/"&amp;C99,Data!$BF$1:$CF$1,0))</f>
        <v>1</v>
      </c>
      <c r="I99" s="78">
        <f t="shared" ca="1" si="10"/>
        <v>2</v>
      </c>
      <c r="J99" s="78">
        <f t="array" aca="1" ref="J99" ca="1">IF(H99=1,MATCH(1,(OFFSET(Data!$CJ$1:$HN$1,B99-1,0))*(Data!$CJ$89:$HN$89=C99),0),"")</f>
        <v>24</v>
      </c>
      <c r="K99" s="78" t="str">
        <f t="shared" ca="1" si="11"/>
        <v>6, 7, 11</v>
      </c>
      <c r="L99" s="78" t="str">
        <f ca="1">IF(H99=1,INDEX(Data!$CG$90:$CG$169,MATCH(I99,OFFSET(Data!$CI$90:$CI$169,0,Specials!J99),0))&amp;" / "&amp;OFFSET(Data!$CI$88,0,Specials!J99),"")</f>
        <v>Harald Neumayr / Round 2</v>
      </c>
      <c r="M99" s="78" t="s">
        <v>229</v>
      </c>
      <c r="N99" s="78" t="s">
        <v>230</v>
      </c>
      <c r="O99" s="78">
        <f t="shared" ca="1" si="7"/>
        <v>7</v>
      </c>
      <c r="P99" s="78" t="str">
        <f t="shared" ca="1" si="9"/>
        <v>Only 1 Birdie on hole 12</v>
      </c>
    </row>
    <row r="100" spans="1:16" s="78" customFormat="1" x14ac:dyDescent="0.25">
      <c r="A100" s="326" t="s">
        <v>51</v>
      </c>
      <c r="B100" s="326">
        <f>MATCH(A100,Data!$CG:$CG,0)</f>
        <v>7</v>
      </c>
      <c r="C100" s="78">
        <v>13</v>
      </c>
      <c r="D100" s="78">
        <f>INDEX(Parameter!$B$9:$AB$9,MATCH(C100,Parameter!$B$8:$AB$8,0))</f>
        <v>3</v>
      </c>
      <c r="H100" s="78">
        <f ca="1">INDEX(OFFSET(Data!$BF$1:$CF$1,B100-1,0),MATCH("Total/"&amp;C100,Data!$BF$1:$CF$1,0))</f>
        <v>2</v>
      </c>
      <c r="I100" s="78" t="str">
        <f t="shared" ca="1" si="10"/>
        <v/>
      </c>
      <c r="J100" s="78" t="str">
        <f t="array" aca="1" ref="J100" ca="1">IF(H100=1,MATCH(1,(OFFSET(Data!$CJ$1:$HN$1,B100-1,0))*(Data!$CJ$89:$HN$89=C100),0),"")</f>
        <v/>
      </c>
      <c r="K100" s="78" t="str">
        <f t="shared" ca="1" si="11"/>
        <v>6, 7, 11</v>
      </c>
      <c r="L100" s="78" t="str">
        <f ca="1">IF(H100=1,INDEX(Data!$CG$90:$CG$169,MATCH(I100,OFFSET(Data!$CI$90:$CI$169,0,Specials!J100),0))&amp;" / "&amp;OFFSET(Data!$CI$88,0,Specials!J100),"")</f>
        <v/>
      </c>
      <c r="M100" s="78" t="s">
        <v>229</v>
      </c>
      <c r="N100" s="78" t="s">
        <v>230</v>
      </c>
      <c r="O100" s="78">
        <f t="shared" ca="1" si="7"/>
        <v>7</v>
      </c>
      <c r="P100" s="78" t="str">
        <f t="shared" ca="1" si="9"/>
        <v/>
      </c>
    </row>
    <row r="101" spans="1:16" s="78" customFormat="1" x14ac:dyDescent="0.25">
      <c r="A101" s="326" t="s">
        <v>51</v>
      </c>
      <c r="B101" s="326">
        <f>MATCH(A101,Data!$CG:$CG,0)</f>
        <v>7</v>
      </c>
      <c r="C101" s="78">
        <v>14</v>
      </c>
      <c r="D101" s="78">
        <f>INDEX(Parameter!$B$9:$AB$9,MATCH(C101,Parameter!$B$8:$AB$8,0))</f>
        <v>4</v>
      </c>
      <c r="H101" s="78">
        <f ca="1">INDEX(OFFSET(Data!$BF$1:$CF$1,B101-1,0),MATCH("Total/"&amp;C101,Data!$BF$1:$CF$1,0))</f>
        <v>1</v>
      </c>
      <c r="I101" s="78">
        <f t="shared" ca="1" si="10"/>
        <v>3</v>
      </c>
      <c r="J101" s="78">
        <f t="array" aca="1" ref="J101" ca="1">IF(H101=1,MATCH(1,(OFFSET(Data!$CJ$1:$HN$1,B101-1,0))*(Data!$CJ$89:$HN$89=C101),0),"")</f>
        <v>26</v>
      </c>
      <c r="K101" s="78" t="str">
        <f t="shared" ca="1" si="11"/>
        <v>6, 7, 11</v>
      </c>
      <c r="L101" s="78" t="str">
        <f ca="1">IF(H101=1,INDEX(Data!$CG$90:$CG$169,MATCH(I101,OFFSET(Data!$CI$90:$CI$169,0,Specials!J101),0))&amp;" / "&amp;OFFSET(Data!$CI$88,0,Specials!J101),"")</f>
        <v>Karl Seper / Round 2</v>
      </c>
      <c r="M101" s="78" t="s">
        <v>229</v>
      </c>
      <c r="N101" s="78" t="s">
        <v>230</v>
      </c>
      <c r="O101" s="78">
        <f t="shared" ca="1" si="7"/>
        <v>8</v>
      </c>
      <c r="P101" s="78" t="str">
        <f t="shared" ca="1" si="9"/>
        <v>Only 1 Birdie on hole 14</v>
      </c>
    </row>
    <row r="102" spans="1:16" s="78" customFormat="1" x14ac:dyDescent="0.25">
      <c r="A102" s="326" t="s">
        <v>51</v>
      </c>
      <c r="B102" s="326">
        <f>MATCH(A102,Data!$CG:$CG,0)</f>
        <v>7</v>
      </c>
      <c r="C102" s="78">
        <v>15</v>
      </c>
      <c r="D102" s="78" t="str">
        <f>INDEX(Parameter!$B$9:$AB$9,MATCH(C102,Parameter!$B$8:$AB$8,0))</f>
        <v>no</v>
      </c>
      <c r="H102" s="78">
        <f ca="1">INDEX(OFFSET(Data!$BF$1:$CF$1,B102-1,0),MATCH("Total/"&amp;C102,Data!$BF$1:$CF$1,0))</f>
        <v>0</v>
      </c>
      <c r="I102" s="78" t="str">
        <f t="shared" ca="1" si="10"/>
        <v/>
      </c>
      <c r="J102" s="78" t="str">
        <f t="array" aca="1" ref="J102" ca="1">IF(H102=1,MATCH(1,(OFFSET(Data!$CJ$1:$HN$1,B102-1,0))*(Data!$CJ$89:$HN$89=C102),0),"")</f>
        <v/>
      </c>
      <c r="K102" s="78" t="str">
        <f t="shared" ca="1" si="11"/>
        <v>6, 7, 11</v>
      </c>
      <c r="L102" s="78" t="str">
        <f ca="1">IF(H102=1,INDEX(Data!$CG$90:$CG$169,MATCH(I102,OFFSET(Data!$CI$90:$CI$169,0,Specials!J102),0))&amp;" / "&amp;OFFSET(Data!$CI$88,0,Specials!J102),"")</f>
        <v/>
      </c>
      <c r="M102" s="78" t="s">
        <v>229</v>
      </c>
      <c r="N102" s="78" t="s">
        <v>230</v>
      </c>
      <c r="O102" s="78">
        <f t="shared" ca="1" si="7"/>
        <v>8</v>
      </c>
      <c r="P102" s="78" t="str">
        <f t="shared" ca="1" si="9"/>
        <v/>
      </c>
    </row>
    <row r="103" spans="1:16" s="78" customFormat="1" x14ac:dyDescent="0.25">
      <c r="A103" s="326" t="s">
        <v>51</v>
      </c>
      <c r="B103" s="326">
        <f>MATCH(A103,Data!$CG:$CG,0)</f>
        <v>7</v>
      </c>
      <c r="C103" s="78">
        <v>16</v>
      </c>
      <c r="D103" s="78" t="str">
        <f>INDEX(Parameter!$B$9:$AB$9,MATCH(C103,Parameter!$B$8:$AB$8,0))</f>
        <v>no</v>
      </c>
      <c r="H103" s="78">
        <f ca="1">INDEX(OFFSET(Data!$BF$1:$CF$1,B103-1,0),MATCH("Total/"&amp;C103,Data!$BF$1:$CF$1,0))</f>
        <v>0</v>
      </c>
      <c r="I103" s="78" t="str">
        <f t="shared" ca="1" si="10"/>
        <v/>
      </c>
      <c r="J103" s="78" t="str">
        <f t="array" aca="1" ref="J103" ca="1">IF(H103=1,MATCH(1,(OFFSET(Data!$CJ$1:$HN$1,B103-1,0))*(Data!$CJ$89:$HN$89=C103),0),"")</f>
        <v/>
      </c>
      <c r="K103" s="78" t="str">
        <f t="shared" ca="1" si="11"/>
        <v>6, 7, 11</v>
      </c>
      <c r="L103" s="78" t="str">
        <f ca="1">IF(H103=1,INDEX(Data!$CG$90:$CG$169,MATCH(I103,OFFSET(Data!$CI$90:$CI$169,0,Specials!J103),0))&amp;" / "&amp;OFFSET(Data!$CI$88,0,Specials!J103),"")</f>
        <v/>
      </c>
      <c r="M103" s="78" t="s">
        <v>229</v>
      </c>
      <c r="N103" s="78" t="s">
        <v>230</v>
      </c>
      <c r="O103" s="78">
        <f t="shared" ca="1" si="7"/>
        <v>8</v>
      </c>
      <c r="P103" s="78" t="str">
        <f t="shared" ca="1" si="9"/>
        <v/>
      </c>
    </row>
    <row r="104" spans="1:16" s="78" customFormat="1" x14ac:dyDescent="0.25">
      <c r="A104" s="326" t="s">
        <v>51</v>
      </c>
      <c r="B104" s="326">
        <f>MATCH(A104,Data!$CG:$CG,0)</f>
        <v>7</v>
      </c>
      <c r="C104" s="78">
        <v>17</v>
      </c>
      <c r="D104" s="78" t="str">
        <f>INDEX(Parameter!$B$9:$AB$9,MATCH(C104,Parameter!$B$8:$AB$8,0))</f>
        <v>no</v>
      </c>
      <c r="H104" s="78">
        <f ca="1">INDEX(OFFSET(Data!$BF$1:$CF$1,B104-1,0),MATCH("Total/"&amp;C104,Data!$BF$1:$CF$1,0))</f>
        <v>0</v>
      </c>
      <c r="I104" s="78" t="str">
        <f t="shared" ca="1" si="10"/>
        <v/>
      </c>
      <c r="J104" s="78" t="str">
        <f t="array" aca="1" ref="J104" ca="1">IF(H104=1,MATCH(1,(OFFSET(Data!$CJ$1:$HN$1,B104-1,0))*(Data!$CJ$89:$HN$89=C104),0),"")</f>
        <v/>
      </c>
      <c r="K104" s="78" t="str">
        <f t="shared" ca="1" si="11"/>
        <v>6, 7, 11</v>
      </c>
      <c r="L104" s="78" t="str">
        <f ca="1">IF(H104=1,INDEX(Data!$CG$90:$CG$169,MATCH(I104,OFFSET(Data!$CI$90:$CI$169,0,Specials!J104),0))&amp;" / "&amp;OFFSET(Data!$CI$88,0,Specials!J104),"")</f>
        <v/>
      </c>
      <c r="M104" s="78" t="s">
        <v>229</v>
      </c>
      <c r="N104" s="78" t="s">
        <v>230</v>
      </c>
      <c r="O104" s="78">
        <f t="shared" ca="1" si="7"/>
        <v>8</v>
      </c>
      <c r="P104" s="78" t="str">
        <f t="shared" ca="1" si="9"/>
        <v/>
      </c>
    </row>
    <row r="105" spans="1:16" s="78" customFormat="1" x14ac:dyDescent="0.25">
      <c r="A105" s="326" t="s">
        <v>51</v>
      </c>
      <c r="B105" s="326">
        <f>MATCH(A105,Data!$CG:$CG,0)</f>
        <v>7</v>
      </c>
      <c r="C105" s="78">
        <v>18</v>
      </c>
      <c r="D105" s="78" t="str">
        <f>INDEX(Parameter!$B$9:$AB$9,MATCH(C105,Parameter!$B$8:$AB$8,0))</f>
        <v>no</v>
      </c>
      <c r="H105" s="78">
        <f ca="1">INDEX(OFFSET(Data!$BF$1:$CF$1,B105-1,0),MATCH("Total/"&amp;C105,Data!$BF$1:$CF$1,0))</f>
        <v>0</v>
      </c>
      <c r="I105" s="78" t="str">
        <f t="shared" ca="1" si="10"/>
        <v/>
      </c>
      <c r="J105" s="78" t="str">
        <f t="array" aca="1" ref="J105" ca="1">IF(H105=1,MATCH(1,(OFFSET(Data!$CJ$1:$HN$1,B105-1,0))*(Data!$CJ$89:$HN$89=C105),0),"")</f>
        <v/>
      </c>
      <c r="K105" s="78" t="str">
        <f t="shared" ca="1" si="11"/>
        <v>6, 7, 11</v>
      </c>
      <c r="L105" s="78" t="str">
        <f ca="1">IF(H105=1,INDEX(Data!$CG$90:$CG$169,MATCH(I105,OFFSET(Data!$CI$90:$CI$169,0,Specials!J105),0))&amp;" / "&amp;OFFSET(Data!$CI$88,0,Specials!J105),"")</f>
        <v/>
      </c>
      <c r="M105" s="78" t="s">
        <v>229</v>
      </c>
      <c r="N105" s="78" t="s">
        <v>230</v>
      </c>
      <c r="O105" s="78">
        <f t="shared" ca="1" si="7"/>
        <v>8</v>
      </c>
      <c r="P105" s="78" t="str">
        <f t="shared" ca="1" si="9"/>
        <v/>
      </c>
    </row>
    <row r="106" spans="1:16" s="78" customFormat="1" x14ac:dyDescent="0.25">
      <c r="A106" s="326" t="s">
        <v>51</v>
      </c>
      <c r="B106" s="326">
        <f>MATCH(A106,Data!$CG:$CG,0)</f>
        <v>7</v>
      </c>
      <c r="C106" s="78">
        <v>19</v>
      </c>
      <c r="D106" s="78" t="str">
        <f>INDEX(Parameter!$B$9:$AB$9,MATCH(C106,Parameter!$B$8:$AB$8,0))</f>
        <v>no</v>
      </c>
      <c r="H106" s="78">
        <f ca="1">INDEX(OFFSET(Data!$BF$1:$CF$1,B106-1,0),MATCH("Total/"&amp;C106,Data!$BF$1:$CF$1,0))</f>
        <v>0</v>
      </c>
      <c r="I106" s="78" t="str">
        <f t="shared" ca="1" si="10"/>
        <v/>
      </c>
      <c r="J106" s="78" t="str">
        <f t="array" aca="1" ref="J106" ca="1">IF(H106=1,MATCH(1,(OFFSET(Data!$CJ$1:$HN$1,B106-1,0))*(Data!$CJ$89:$HN$89=C106),0),"")</f>
        <v/>
      </c>
      <c r="K106" s="78" t="str">
        <f t="shared" ca="1" si="11"/>
        <v>6, 7, 11</v>
      </c>
      <c r="L106" s="78" t="str">
        <f ca="1">IF(H106=1,INDEX(Data!$CG$90:$CG$169,MATCH(I106,OFFSET(Data!$CI$90:$CI$169,0,Specials!J106),0))&amp;" / "&amp;OFFSET(Data!$CI$88,0,Specials!J106),"")</f>
        <v/>
      </c>
      <c r="M106" s="78" t="s">
        <v>229</v>
      </c>
      <c r="N106" s="78" t="s">
        <v>230</v>
      </c>
      <c r="O106" s="78">
        <f t="shared" ca="1" si="7"/>
        <v>8</v>
      </c>
      <c r="P106" s="78" t="str">
        <f t="shared" ca="1" si="9"/>
        <v/>
      </c>
    </row>
    <row r="107" spans="1:16" s="78" customFormat="1" x14ac:dyDescent="0.25">
      <c r="A107" s="326" t="s">
        <v>51</v>
      </c>
      <c r="B107" s="326">
        <f>MATCH(A107,Data!$CG:$CG,0)</f>
        <v>7</v>
      </c>
      <c r="C107" s="78">
        <v>20</v>
      </c>
      <c r="D107" s="78" t="str">
        <f>INDEX(Parameter!$B$9:$AB$9,MATCH(C107,Parameter!$B$8:$AB$8,0))</f>
        <v>no</v>
      </c>
      <c r="H107" s="78">
        <f ca="1">INDEX(OFFSET(Data!$BF$1:$CF$1,B107-1,0),MATCH("Total/"&amp;C107,Data!$BF$1:$CF$1,0))</f>
        <v>0</v>
      </c>
      <c r="I107" s="78" t="str">
        <f t="shared" ca="1" si="10"/>
        <v/>
      </c>
      <c r="J107" s="78" t="str">
        <f t="array" aca="1" ref="J107" ca="1">IF(H107=1,MATCH(1,(OFFSET(Data!$CJ$1:$HN$1,B107-1,0))*(Data!$CJ$89:$HN$89=C107),0),"")</f>
        <v/>
      </c>
      <c r="K107" s="78" t="str">
        <f t="shared" ca="1" si="11"/>
        <v>6, 7, 11</v>
      </c>
      <c r="L107" s="78" t="str">
        <f ca="1">IF(H107=1,INDEX(Data!$CG$90:$CG$169,MATCH(I107,OFFSET(Data!$CI$90:$CI$169,0,Specials!J107),0))&amp;" / "&amp;OFFSET(Data!$CI$88,0,Specials!J107),"")</f>
        <v/>
      </c>
      <c r="M107" s="78" t="s">
        <v>229</v>
      </c>
      <c r="N107" s="78" t="s">
        <v>230</v>
      </c>
      <c r="O107" s="78">
        <f t="shared" ca="1" si="7"/>
        <v>8</v>
      </c>
      <c r="P107" s="78" t="str">
        <f t="shared" ca="1" si="9"/>
        <v/>
      </c>
    </row>
    <row r="108" spans="1:16" s="78" customFormat="1" x14ac:dyDescent="0.25">
      <c r="A108" s="326" t="s">
        <v>51</v>
      </c>
      <c r="B108" s="326">
        <f>MATCH(A108,Data!$CG:$CG,0)</f>
        <v>7</v>
      </c>
      <c r="C108" s="78">
        <v>21</v>
      </c>
      <c r="D108" s="78" t="str">
        <f>INDEX(Parameter!$B$9:$AB$9,MATCH(C108,Parameter!$B$8:$AB$8,0))</f>
        <v>no</v>
      </c>
      <c r="H108" s="78">
        <f ca="1">INDEX(OFFSET(Data!$BF$1:$CF$1,B108-1,0),MATCH("Total/"&amp;C108,Data!$BF$1:$CF$1,0))</f>
        <v>0</v>
      </c>
      <c r="I108" s="78" t="str">
        <f t="shared" ca="1" si="10"/>
        <v/>
      </c>
      <c r="J108" s="78" t="str">
        <f t="array" aca="1" ref="J108" ca="1">IF(H108=1,MATCH(1,(OFFSET(Data!$CJ$1:$HN$1,B108-1,0))*(Data!$CJ$89:$HN$89=C108),0),"")</f>
        <v/>
      </c>
      <c r="K108" s="78" t="str">
        <f t="shared" ca="1" si="11"/>
        <v>6, 7, 11</v>
      </c>
      <c r="L108" s="78" t="str">
        <f ca="1">IF(H108=1,INDEX(Data!$CG$90:$CG$169,MATCH(I108,OFFSET(Data!$CI$90:$CI$169,0,Specials!J108),0))&amp;" / "&amp;OFFSET(Data!$CI$88,0,Specials!J108),"")</f>
        <v/>
      </c>
      <c r="M108" s="78" t="s">
        <v>229</v>
      </c>
      <c r="N108" s="78" t="s">
        <v>230</v>
      </c>
      <c r="O108" s="78">
        <f t="shared" ca="1" si="7"/>
        <v>8</v>
      </c>
      <c r="P108" s="78" t="str">
        <f t="shared" ca="1" si="9"/>
        <v/>
      </c>
    </row>
    <row r="109" spans="1:16" s="78" customFormat="1" x14ac:dyDescent="0.25">
      <c r="A109" s="326" t="s">
        <v>51</v>
      </c>
      <c r="B109" s="326">
        <f>MATCH(A109,Data!$CG:$CG,0)</f>
        <v>7</v>
      </c>
      <c r="C109" s="78">
        <v>22</v>
      </c>
      <c r="D109" s="78" t="str">
        <f>INDEX(Parameter!$B$9:$AB$9,MATCH(C109,Parameter!$B$8:$AB$8,0))</f>
        <v>no</v>
      </c>
      <c r="H109" s="78">
        <f ca="1">INDEX(OFFSET(Data!$BF$1:$CF$1,B109-1,0),MATCH("Total/"&amp;C109,Data!$BF$1:$CF$1,0))</f>
        <v>0</v>
      </c>
      <c r="I109" s="78" t="str">
        <f t="shared" ca="1" si="10"/>
        <v/>
      </c>
      <c r="J109" s="78" t="str">
        <f t="array" aca="1" ref="J109" ca="1">IF(H109=1,MATCH(1,(OFFSET(Data!$CJ$1:$HN$1,B109-1,0))*(Data!$CJ$89:$HN$89=C109),0),"")</f>
        <v/>
      </c>
      <c r="K109" s="78" t="str">
        <f t="shared" ca="1" si="11"/>
        <v>6, 7, 11</v>
      </c>
      <c r="L109" s="78" t="str">
        <f ca="1">IF(H109=1,INDEX(Data!$CG$90:$CG$169,MATCH(I109,OFFSET(Data!$CI$90:$CI$169,0,Specials!J109),0))&amp;" / "&amp;OFFSET(Data!$CI$88,0,Specials!J109),"")</f>
        <v/>
      </c>
      <c r="M109" s="78" t="s">
        <v>229</v>
      </c>
      <c r="N109" s="78" t="s">
        <v>230</v>
      </c>
      <c r="O109" s="78">
        <f t="shared" ca="1" si="7"/>
        <v>8</v>
      </c>
      <c r="P109" s="78" t="str">
        <f t="shared" ca="1" si="9"/>
        <v/>
      </c>
    </row>
    <row r="110" spans="1:16" s="78" customFormat="1" x14ac:dyDescent="0.25">
      <c r="A110" s="326" t="s">
        <v>51</v>
      </c>
      <c r="B110" s="326">
        <f>MATCH(A110,Data!$CG:$CG,0)</f>
        <v>7</v>
      </c>
      <c r="C110" s="78">
        <v>23</v>
      </c>
      <c r="D110" s="78" t="str">
        <f>INDEX(Parameter!$B$9:$AB$9,MATCH(C110,Parameter!$B$8:$AB$8,0))</f>
        <v>no</v>
      </c>
      <c r="H110" s="78">
        <f ca="1">INDEX(OFFSET(Data!$BF$1:$CF$1,B110-1,0),MATCH("Total/"&amp;C110,Data!$BF$1:$CF$1,0))</f>
        <v>0</v>
      </c>
      <c r="I110" s="78" t="str">
        <f t="shared" ca="1" si="10"/>
        <v/>
      </c>
      <c r="J110" s="78" t="str">
        <f t="array" aca="1" ref="J110" ca="1">IF(H110=1,MATCH(1,(OFFSET(Data!$CJ$1:$HN$1,B110-1,0))*(Data!$CJ$89:$HN$89=C110),0),"")</f>
        <v/>
      </c>
      <c r="K110" s="78" t="str">
        <f t="shared" ca="1" si="11"/>
        <v>6, 7, 11</v>
      </c>
      <c r="L110" s="78" t="str">
        <f ca="1">IF(H110=1,INDEX(Data!$CG$90:$CG$169,MATCH(I110,OFFSET(Data!$CI$90:$CI$169,0,Specials!J110),0))&amp;" / "&amp;OFFSET(Data!$CI$88,0,Specials!J110),"")</f>
        <v/>
      </c>
      <c r="M110" s="78" t="s">
        <v>229</v>
      </c>
      <c r="N110" s="78" t="s">
        <v>230</v>
      </c>
      <c r="O110" s="78">
        <f t="shared" ca="1" si="7"/>
        <v>8</v>
      </c>
      <c r="P110" s="78" t="str">
        <f t="shared" ca="1" si="9"/>
        <v/>
      </c>
    </row>
    <row r="111" spans="1:16" s="78" customFormat="1" x14ac:dyDescent="0.25">
      <c r="A111" s="326" t="s">
        <v>51</v>
      </c>
      <c r="B111" s="326">
        <f>MATCH(A111,Data!$CG:$CG,0)</f>
        <v>7</v>
      </c>
      <c r="C111" s="78">
        <v>24</v>
      </c>
      <c r="D111" s="78" t="str">
        <f>INDEX(Parameter!$B$9:$AB$9,MATCH(C111,Parameter!$B$8:$AB$8,0))</f>
        <v>no</v>
      </c>
      <c r="H111" s="78">
        <f ca="1">INDEX(OFFSET(Data!$BF$1:$CF$1,B111-1,0),MATCH("Total/"&amp;C111,Data!$BF$1:$CF$1,0))</f>
        <v>0</v>
      </c>
      <c r="I111" s="78" t="str">
        <f t="shared" ca="1" si="10"/>
        <v/>
      </c>
      <c r="J111" s="78" t="str">
        <f t="array" aca="1" ref="J111" ca="1">IF(H111=1,MATCH(1,(OFFSET(Data!$CJ$1:$HN$1,B111-1,0))*(Data!$CJ$89:$HN$89=C111),0),"")</f>
        <v/>
      </c>
      <c r="K111" s="78" t="str">
        <f t="shared" ca="1" si="11"/>
        <v>6, 7, 11</v>
      </c>
      <c r="L111" s="78" t="str">
        <f ca="1">IF(H111=1,INDEX(Data!$CG$90:$CG$169,MATCH(I111,OFFSET(Data!$CI$90:$CI$169,0,Specials!J111),0))&amp;" / "&amp;OFFSET(Data!$CI$88,0,Specials!J111),"")</f>
        <v/>
      </c>
      <c r="M111" s="78" t="s">
        <v>229</v>
      </c>
      <c r="N111" s="78" t="s">
        <v>230</v>
      </c>
      <c r="O111" s="78">
        <f t="shared" ca="1" si="7"/>
        <v>8</v>
      </c>
      <c r="P111" s="78" t="str">
        <f t="shared" ca="1" si="9"/>
        <v/>
      </c>
    </row>
    <row r="112" spans="1:16" s="78" customFormat="1" x14ac:dyDescent="0.25">
      <c r="A112" s="326" t="s">
        <v>51</v>
      </c>
      <c r="B112" s="326">
        <f>MATCH(A112,Data!$CG:$CG,0)</f>
        <v>7</v>
      </c>
      <c r="C112" s="78">
        <v>25</v>
      </c>
      <c r="D112" s="78" t="str">
        <f>INDEX(Parameter!$B$9:$AB$9,MATCH(C112,Parameter!$B$8:$AB$8,0))</f>
        <v>no</v>
      </c>
      <c r="H112" s="78">
        <f ca="1">INDEX(OFFSET(Data!$BF$1:$CF$1,B112-1,0),MATCH("Total/"&amp;C112,Data!$BF$1:$CF$1,0))</f>
        <v>0</v>
      </c>
      <c r="I112" s="78" t="str">
        <f t="shared" ca="1" si="10"/>
        <v/>
      </c>
      <c r="J112" s="78" t="str">
        <f t="array" aca="1" ref="J112" ca="1">IF(H112=1,MATCH(1,(OFFSET(Data!$CJ$1:$HN$1,B112-1,0))*(Data!$CJ$89:$HN$89=C112),0),"")</f>
        <v/>
      </c>
      <c r="K112" s="78" t="str">
        <f t="shared" ca="1" si="11"/>
        <v>6, 7, 11</v>
      </c>
      <c r="L112" s="78" t="str">
        <f ca="1">IF(H112=1,INDEX(Data!$CG$90:$CG$169,MATCH(I112,OFFSET(Data!$CI$90:$CI$169,0,Specials!J112),0))&amp;" / "&amp;OFFSET(Data!$CI$88,0,Specials!J112),"")</f>
        <v/>
      </c>
      <c r="M112" s="78" t="s">
        <v>229</v>
      </c>
      <c r="N112" s="78" t="s">
        <v>230</v>
      </c>
      <c r="O112" s="78">
        <f t="shared" ca="1" si="7"/>
        <v>8</v>
      </c>
      <c r="P112" s="78" t="str">
        <f t="shared" ca="1" si="9"/>
        <v/>
      </c>
    </row>
    <row r="113" spans="1:16" s="78" customFormat="1" x14ac:dyDescent="0.25">
      <c r="A113" s="326" t="s">
        <v>51</v>
      </c>
      <c r="B113" s="326">
        <f>MATCH(A113,Data!$CG:$CG,0)</f>
        <v>7</v>
      </c>
      <c r="C113" s="78">
        <v>26</v>
      </c>
      <c r="D113" s="78" t="str">
        <f>INDEX(Parameter!$B$9:$AB$9,MATCH(C113,Parameter!$B$8:$AB$8,0))</f>
        <v>no</v>
      </c>
      <c r="H113" s="78">
        <f ca="1">INDEX(OFFSET(Data!$BF$1:$CF$1,B113-1,0),MATCH("Total/"&amp;C113,Data!$BF$1:$CF$1,0))</f>
        <v>0</v>
      </c>
      <c r="I113" s="78" t="str">
        <f t="shared" ca="1" si="10"/>
        <v/>
      </c>
      <c r="J113" s="78" t="str">
        <f t="array" aca="1" ref="J113" ca="1">IF(H113=1,MATCH(1,(OFFSET(Data!$CJ$1:$HN$1,B113-1,0))*(Data!$CJ$89:$HN$89=C113),0),"")</f>
        <v/>
      </c>
      <c r="K113" s="78" t="str">
        <f t="shared" ca="1" si="11"/>
        <v>6, 7, 11</v>
      </c>
      <c r="L113" s="78" t="str">
        <f ca="1">IF(H113=1,INDEX(Data!$CG$90:$CG$169,MATCH(I113,OFFSET(Data!$CI$90:$CI$169,0,Specials!J113),0))&amp;" / "&amp;OFFSET(Data!$CI$88,0,Specials!J113),"")</f>
        <v/>
      </c>
      <c r="M113" s="78" t="s">
        <v>229</v>
      </c>
      <c r="N113" s="78" t="s">
        <v>230</v>
      </c>
      <c r="O113" s="78">
        <f t="shared" ca="1" si="7"/>
        <v>8</v>
      </c>
      <c r="P113" s="78" t="str">
        <f t="shared" ca="1" si="9"/>
        <v/>
      </c>
    </row>
    <row r="114" spans="1:16" s="78" customFormat="1" x14ac:dyDescent="0.25">
      <c r="A114" s="326" t="s">
        <v>51</v>
      </c>
      <c r="B114" s="326">
        <f>MATCH(A114,Data!$CG:$CG,0)</f>
        <v>7</v>
      </c>
      <c r="C114" s="78">
        <v>27</v>
      </c>
      <c r="D114" s="78" t="str">
        <f>INDEX(Parameter!$B$9:$AB$9,MATCH(C114,Parameter!$B$8:$AB$8,0))</f>
        <v>no</v>
      </c>
      <c r="H114" s="78">
        <f ca="1">INDEX(OFFSET(Data!$BF$1:$CF$1,B114-1,0),MATCH("Total/"&amp;C114,Data!$BF$1:$CF$1,0))</f>
        <v>0</v>
      </c>
      <c r="I114" s="78" t="str">
        <f t="shared" ca="1" si="10"/>
        <v/>
      </c>
      <c r="J114" s="78" t="str">
        <f t="array" aca="1" ref="J114" ca="1">IF(H114=1,MATCH(1,(OFFSET(Data!$CJ$1:$HN$1,B114-1,0))*(Data!$CJ$89:$HN$89=C114),0),"")</f>
        <v/>
      </c>
      <c r="K114" s="78" t="str">
        <f ca="1">IF(AND(H114=0,D114&lt;&gt;"no"),IF(K112="",C114,K112&amp;", "&amp;C114),K112)</f>
        <v>6, 7, 11</v>
      </c>
      <c r="L114" s="78" t="str">
        <f ca="1">IF(H114=1,INDEX(Data!$CG$90:$CG$169,MATCH(I114,OFFSET(Data!$CI$90:$CI$169,0,Specials!J114),0))&amp;" / "&amp;OFFSET(Data!$CI$88,0,Specials!J114),"")</f>
        <v/>
      </c>
      <c r="M114" s="78" t="s">
        <v>229</v>
      </c>
      <c r="N114" s="78" t="s">
        <v>230</v>
      </c>
      <c r="O114" s="78">
        <f t="shared" ca="1" si="7"/>
        <v>8</v>
      </c>
      <c r="P114" s="78" t="str">
        <f ca="1">IF(H114=1,"Only 1 Birdie on hole "&amp;C114,"")</f>
        <v/>
      </c>
    </row>
    <row r="115" spans="1:16" s="78" customFormat="1" x14ac:dyDescent="0.25">
      <c r="A115" s="327" t="s">
        <v>233</v>
      </c>
      <c r="B115" s="326"/>
      <c r="K115" s="78" t="str">
        <f ca="1">K114</f>
        <v>6, 7, 11</v>
      </c>
      <c r="L115" s="78" t="str">
        <f>""</f>
        <v/>
      </c>
      <c r="M115" s="78" t="s">
        <v>229</v>
      </c>
      <c r="N115" s="78" t="s">
        <v>230</v>
      </c>
      <c r="O115" s="78">
        <f t="shared" ca="1" si="7"/>
        <v>9</v>
      </c>
      <c r="P115" s="78" t="str">
        <f ca="1">IF(K115="","","No Birdies on hole(s) "&amp;K115)</f>
        <v>No Birdies on hole(s) 6, 7, 11</v>
      </c>
    </row>
    <row r="116" spans="1:16" s="91" customFormat="1" ht="15" customHeight="1" x14ac:dyDescent="0.25">
      <c r="A116" s="330" t="s">
        <v>53</v>
      </c>
      <c r="B116" s="330">
        <f>MATCH(A116,Data!$CG:$CG,0)</f>
        <v>9</v>
      </c>
      <c r="C116" s="91">
        <v>1</v>
      </c>
      <c r="D116" s="91">
        <f>INDEX(Parameter!$B$9:$AB$9,MATCH(C116,Parameter!$B$8:$AB$8,0))</f>
        <v>3</v>
      </c>
      <c r="H116" s="91">
        <f ca="1">INDEX(OFFSET(Data!$BF$1:$CF$1,B116-1,0),MATCH("Total/"&amp;C116,Data!$BF$1:$CF$1,0))</f>
        <v>18</v>
      </c>
      <c r="I116" s="91" t="str">
        <f ca="1">IF(H116=1,D116+1,"")</f>
        <v/>
      </c>
      <c r="J116" s="91" t="str">
        <f t="array" aca="1" ref="J116" ca="1">IF(H116=1,MATCH(1,(OFFSET(Data!$CJ$1:$HN$1,B116-1,0))*(Data!$CJ$89:$HN$89=C116),0),"")</f>
        <v/>
      </c>
      <c r="K116" s="91" t="str">
        <f ca="1">IF(H116=0,C116,"")</f>
        <v/>
      </c>
      <c r="L116" s="91" t="str">
        <f ca="1">IF(H116=1,INDEX(Data!$CG$90:$CG$169,MATCH(I116,OFFSET(Data!$CI$90:$CI$169,0,Specials!J116),0))&amp;" / "&amp;OFFSET(Data!$CI$88,0,Specials!J116),"")</f>
        <v/>
      </c>
      <c r="M116" s="91" t="s">
        <v>229</v>
      </c>
      <c r="N116" s="91" t="s">
        <v>230</v>
      </c>
      <c r="O116" s="91">
        <f t="shared" ca="1" si="7"/>
        <v>9</v>
      </c>
      <c r="P116" s="91" t="str">
        <f t="shared" ref="P116:P142" ca="1" si="12">IF(H116=1,"Only 1 Bogey on hole "&amp;C116,"")</f>
        <v/>
      </c>
    </row>
    <row r="117" spans="1:16" s="91" customFormat="1" x14ac:dyDescent="0.25">
      <c r="A117" s="330" t="s">
        <v>53</v>
      </c>
      <c r="B117" s="330">
        <f>MATCH(A117,Data!$CG:$CG,0)</f>
        <v>9</v>
      </c>
      <c r="C117" s="91">
        <v>2</v>
      </c>
      <c r="D117" s="91">
        <f>INDEX(Parameter!$B$9:$AB$9,MATCH(C117,Parameter!$B$8:$AB$8,0))</f>
        <v>3</v>
      </c>
      <c r="H117" s="91">
        <f ca="1">INDEX(OFFSET(Data!$BF$1:$CF$1,B117-1,0),MATCH("Total/"&amp;C117,Data!$BF$1:$CF$1,0))</f>
        <v>13</v>
      </c>
      <c r="I117" s="91" t="str">
        <f t="shared" ref="I117:I142" ca="1" si="13">IF(H117=1,D117+1,"")</f>
        <v/>
      </c>
      <c r="J117" s="91" t="str">
        <f t="array" aca="1" ref="J117" ca="1">IF(H117=1,MATCH(1,(OFFSET(Data!$CJ$1:$HN$1,B117-1,0))*(Data!$CJ$89:$HN$89=C117),0),"")</f>
        <v/>
      </c>
      <c r="K117" s="91" t="str">
        <f ca="1">IF(AND(H117=0,D117&lt;&gt;"no"),IF(K116="",C117,K116&amp;", "&amp;C117),K116)</f>
        <v/>
      </c>
      <c r="L117" s="91" t="str">
        <f ca="1">IF(H117=1,INDEX(Data!$CG$90:$CG$169,MATCH(I117,OFFSET(Data!$CI$90:$CI$169,0,Specials!J117),0))&amp;" / "&amp;OFFSET(Data!$CI$88,0,Specials!J117),"")</f>
        <v/>
      </c>
      <c r="M117" s="91" t="s">
        <v>229</v>
      </c>
      <c r="N117" s="91" t="s">
        <v>230</v>
      </c>
      <c r="O117" s="91">
        <f t="shared" ca="1" si="7"/>
        <v>9</v>
      </c>
      <c r="P117" s="91" t="str">
        <f t="shared" ca="1" si="12"/>
        <v/>
      </c>
    </row>
    <row r="118" spans="1:16" s="91" customFormat="1" x14ac:dyDescent="0.25">
      <c r="A118" s="330" t="s">
        <v>53</v>
      </c>
      <c r="B118" s="330">
        <f>MATCH(A118,Data!$CG:$CG,0)</f>
        <v>9</v>
      </c>
      <c r="C118" s="91">
        <v>3</v>
      </c>
      <c r="D118" s="91">
        <f>INDEX(Parameter!$B$9:$AB$9,MATCH(C118,Parameter!$B$8:$AB$8,0))</f>
        <v>3</v>
      </c>
      <c r="H118" s="91">
        <f ca="1">INDEX(OFFSET(Data!$BF$1:$CF$1,B118-1,0),MATCH("Total/"&amp;C118,Data!$BF$1:$CF$1,0))</f>
        <v>25</v>
      </c>
      <c r="I118" s="91" t="str">
        <f t="shared" ca="1" si="13"/>
        <v/>
      </c>
      <c r="J118" s="91" t="str">
        <f t="array" aca="1" ref="J118" ca="1">IF(H118=1,MATCH(1,(OFFSET(Data!$CJ$1:$HN$1,B118-1,0))*(Data!$CJ$89:$HN$89=C118),0),"")</f>
        <v/>
      </c>
      <c r="K118" s="91" t="str">
        <f t="shared" ref="K118:K142" ca="1" si="14">IF(AND(H118=0,D118&lt;&gt;"no"),IF(K117="",C118,K117&amp;", "&amp;C118),K117)</f>
        <v/>
      </c>
      <c r="L118" s="91" t="str">
        <f ca="1">IF(H118=1,INDEX(Data!$CG$90:$CG$169,MATCH(I118,OFFSET(Data!$CI$90:$CI$169,0,Specials!J118),0))&amp;" / "&amp;OFFSET(Data!$CI$88,0,Specials!J118),"")</f>
        <v/>
      </c>
      <c r="M118" s="91" t="s">
        <v>229</v>
      </c>
      <c r="N118" s="91" t="s">
        <v>230</v>
      </c>
      <c r="O118" s="91">
        <f t="shared" ca="1" si="7"/>
        <v>9</v>
      </c>
      <c r="P118" s="91" t="str">
        <f t="shared" ca="1" si="12"/>
        <v/>
      </c>
    </row>
    <row r="119" spans="1:16" s="91" customFormat="1" x14ac:dyDescent="0.25">
      <c r="A119" s="330" t="s">
        <v>53</v>
      </c>
      <c r="B119" s="330">
        <f>MATCH(A119,Data!$CG:$CG,0)</f>
        <v>9</v>
      </c>
      <c r="C119" s="91">
        <v>4</v>
      </c>
      <c r="D119" s="91">
        <f>INDEX(Parameter!$B$9:$AB$9,MATCH(C119,Parameter!$B$8:$AB$8,0))</f>
        <v>3</v>
      </c>
      <c r="H119" s="91">
        <f ca="1">INDEX(OFFSET(Data!$BF$1:$CF$1,B119-1,0),MATCH("Total/"&amp;C119,Data!$BF$1:$CF$1,0))</f>
        <v>15</v>
      </c>
      <c r="I119" s="91" t="str">
        <f t="shared" ca="1" si="13"/>
        <v/>
      </c>
      <c r="J119" s="91" t="str">
        <f t="array" aca="1" ref="J119" ca="1">IF(H119=1,MATCH(1,(OFFSET(Data!$CJ$1:$HN$1,B119-1,0))*(Data!$CJ$89:$HN$89=C119),0),"")</f>
        <v/>
      </c>
      <c r="K119" s="91" t="str">
        <f t="shared" ca="1" si="14"/>
        <v/>
      </c>
      <c r="L119" s="91" t="str">
        <f ca="1">IF(H119=1,INDEX(Data!$CG$90:$CG$169,MATCH(I119,OFFSET(Data!$CI$90:$CI$169,0,Specials!J119),0))&amp;" / "&amp;OFFSET(Data!$CI$88,0,Specials!J119),"")</f>
        <v/>
      </c>
      <c r="M119" s="91" t="s">
        <v>229</v>
      </c>
      <c r="N119" s="91" t="s">
        <v>230</v>
      </c>
      <c r="O119" s="91">
        <f t="shared" ca="1" si="7"/>
        <v>9</v>
      </c>
      <c r="P119" s="91" t="str">
        <f t="shared" ca="1" si="12"/>
        <v/>
      </c>
    </row>
    <row r="120" spans="1:16" s="91" customFormat="1" x14ac:dyDescent="0.25">
      <c r="A120" s="330" t="s">
        <v>53</v>
      </c>
      <c r="B120" s="330">
        <f>MATCH(A120,Data!$CG:$CG,0)</f>
        <v>9</v>
      </c>
      <c r="C120" s="91">
        <v>5</v>
      </c>
      <c r="D120" s="91">
        <f>INDEX(Parameter!$B$9:$AB$9,MATCH(C120,Parameter!$B$8:$AB$8,0))</f>
        <v>3</v>
      </c>
      <c r="H120" s="91">
        <f ca="1">INDEX(OFFSET(Data!$BF$1:$CF$1,B120-1,0),MATCH("Total/"&amp;C120,Data!$BF$1:$CF$1,0))</f>
        <v>21</v>
      </c>
      <c r="I120" s="91" t="str">
        <f t="shared" ca="1" si="13"/>
        <v/>
      </c>
      <c r="J120" s="91" t="str">
        <f t="array" aca="1" ref="J120" ca="1">IF(H120=1,MATCH(1,(OFFSET(Data!$CJ$1:$HN$1,B120-1,0))*(Data!$CJ$89:$HN$89=C120),0),"")</f>
        <v/>
      </c>
      <c r="K120" s="91" t="str">
        <f t="shared" ca="1" si="14"/>
        <v/>
      </c>
      <c r="L120" s="91" t="str">
        <f ca="1">IF(H120=1,INDEX(Data!$CG$90:$CG$169,MATCH(I120,OFFSET(Data!$CI$90:$CI$169,0,Specials!J120),0))&amp;" / "&amp;OFFSET(Data!$CI$88,0,Specials!J120),"")</f>
        <v/>
      </c>
      <c r="M120" s="91" t="s">
        <v>229</v>
      </c>
      <c r="N120" s="91" t="s">
        <v>230</v>
      </c>
      <c r="O120" s="91">
        <f t="shared" ca="1" si="7"/>
        <v>9</v>
      </c>
      <c r="P120" s="91" t="str">
        <f t="shared" ca="1" si="12"/>
        <v/>
      </c>
    </row>
    <row r="121" spans="1:16" s="91" customFormat="1" x14ac:dyDescent="0.25">
      <c r="A121" s="330" t="s">
        <v>53</v>
      </c>
      <c r="B121" s="330">
        <f>MATCH(A121,Data!$CG:$CG,0)</f>
        <v>9</v>
      </c>
      <c r="C121" s="91">
        <v>6</v>
      </c>
      <c r="D121" s="91">
        <f>INDEX(Parameter!$B$9:$AB$9,MATCH(C121,Parameter!$B$8:$AB$8,0))</f>
        <v>3</v>
      </c>
      <c r="H121" s="91">
        <f ca="1">INDEX(OFFSET(Data!$BF$1:$CF$1,B121-1,0),MATCH("Total/"&amp;C121,Data!$BF$1:$CF$1,0))</f>
        <v>27</v>
      </c>
      <c r="I121" s="91" t="str">
        <f t="shared" ca="1" si="13"/>
        <v/>
      </c>
      <c r="J121" s="91" t="str">
        <f t="array" aca="1" ref="J121" ca="1">IF(H121=1,MATCH(1,(OFFSET(Data!$CJ$1:$HN$1,B121-1,0))*(Data!$CJ$89:$HN$89=C121),0),"")</f>
        <v/>
      </c>
      <c r="K121" s="91" t="str">
        <f t="shared" ca="1" si="14"/>
        <v/>
      </c>
      <c r="L121" s="91" t="str">
        <f ca="1">IF(H121=1,INDEX(Data!$CG$90:$CG$169,MATCH(I121,OFFSET(Data!$CI$90:$CI$169,0,Specials!J121),0))&amp;" / "&amp;OFFSET(Data!$CI$88,0,Specials!J121),"")</f>
        <v/>
      </c>
      <c r="M121" s="91" t="s">
        <v>229</v>
      </c>
      <c r="N121" s="91" t="s">
        <v>230</v>
      </c>
      <c r="O121" s="91">
        <f t="shared" ca="1" si="7"/>
        <v>9</v>
      </c>
      <c r="P121" s="91" t="str">
        <f t="shared" ca="1" si="12"/>
        <v/>
      </c>
    </row>
    <row r="122" spans="1:16" s="91" customFormat="1" x14ac:dyDescent="0.25">
      <c r="A122" s="330" t="s">
        <v>53</v>
      </c>
      <c r="B122" s="330">
        <f>MATCH(A122,Data!$CG:$CG,0)</f>
        <v>9</v>
      </c>
      <c r="C122" s="91">
        <v>7</v>
      </c>
      <c r="D122" s="91">
        <f>INDEX(Parameter!$B$9:$AB$9,MATCH(C122,Parameter!$B$8:$AB$8,0))</f>
        <v>3</v>
      </c>
      <c r="H122" s="91">
        <f ca="1">INDEX(OFFSET(Data!$BF$1:$CF$1,B122-1,0),MATCH("Total/"&amp;C122,Data!$BF$1:$CF$1,0))</f>
        <v>23</v>
      </c>
      <c r="I122" s="91" t="str">
        <f t="shared" ca="1" si="13"/>
        <v/>
      </c>
      <c r="J122" s="91" t="str">
        <f t="array" aca="1" ref="J122" ca="1">IF(H122=1,MATCH(1,(OFFSET(Data!$CJ$1:$HN$1,B122-1,0))*(Data!$CJ$89:$HN$89=C122),0),"")</f>
        <v/>
      </c>
      <c r="K122" s="91" t="str">
        <f t="shared" ca="1" si="14"/>
        <v/>
      </c>
      <c r="L122" s="91" t="str">
        <f ca="1">IF(H122=1,INDEX(Data!$CG$90:$CG$169,MATCH(I122,OFFSET(Data!$CI$90:$CI$169,0,Specials!J122),0))&amp;" / "&amp;OFFSET(Data!$CI$88,0,Specials!J122),"")</f>
        <v/>
      </c>
      <c r="M122" s="91" t="s">
        <v>229</v>
      </c>
      <c r="N122" s="91" t="s">
        <v>230</v>
      </c>
      <c r="O122" s="91">
        <f t="shared" ca="1" si="7"/>
        <v>9</v>
      </c>
      <c r="P122" s="91" t="str">
        <f t="shared" ca="1" si="12"/>
        <v/>
      </c>
    </row>
    <row r="123" spans="1:16" s="91" customFormat="1" x14ac:dyDescent="0.25">
      <c r="A123" s="330" t="s">
        <v>53</v>
      </c>
      <c r="B123" s="330">
        <f>MATCH(A123,Data!$CG:$CG,0)</f>
        <v>9</v>
      </c>
      <c r="C123" s="91">
        <v>8</v>
      </c>
      <c r="D123" s="91">
        <f>INDEX(Parameter!$B$9:$AB$9,MATCH(C123,Parameter!$B$8:$AB$8,0))</f>
        <v>3</v>
      </c>
      <c r="H123" s="91">
        <f ca="1">INDEX(OFFSET(Data!$BF$1:$CF$1,B123-1,0),MATCH("Total/"&amp;C123,Data!$BF$1:$CF$1,0))</f>
        <v>17</v>
      </c>
      <c r="I123" s="91" t="str">
        <f t="shared" ca="1" si="13"/>
        <v/>
      </c>
      <c r="J123" s="91" t="str">
        <f t="array" aca="1" ref="J123" ca="1">IF(H123=1,MATCH(1,(OFFSET(Data!$CJ$1:$HN$1,B123-1,0))*(Data!$CJ$89:$HN$89=C123),0),"")</f>
        <v/>
      </c>
      <c r="K123" s="91" t="str">
        <f t="shared" ca="1" si="14"/>
        <v/>
      </c>
      <c r="L123" s="91" t="str">
        <f ca="1">IF(H123=1,INDEX(Data!$CG$90:$CG$169,MATCH(I123,OFFSET(Data!$CI$90:$CI$169,0,Specials!J123),0))&amp;" / "&amp;OFFSET(Data!$CI$88,0,Specials!J123),"")</f>
        <v/>
      </c>
      <c r="M123" s="91" t="s">
        <v>229</v>
      </c>
      <c r="N123" s="91" t="s">
        <v>230</v>
      </c>
      <c r="O123" s="91">
        <f t="shared" ca="1" si="7"/>
        <v>9</v>
      </c>
      <c r="P123" s="91" t="str">
        <f t="shared" ca="1" si="12"/>
        <v/>
      </c>
    </row>
    <row r="124" spans="1:16" s="91" customFormat="1" x14ac:dyDescent="0.25">
      <c r="A124" s="330" t="s">
        <v>53</v>
      </c>
      <c r="B124" s="330">
        <f>MATCH(A124,Data!$CG:$CG,0)</f>
        <v>9</v>
      </c>
      <c r="C124" s="91">
        <v>9</v>
      </c>
      <c r="D124" s="91" t="str">
        <f>INDEX(Parameter!$B$9:$AB$9,MATCH(C124,Parameter!$B$8:$AB$8,0))</f>
        <v>no</v>
      </c>
      <c r="H124" s="91">
        <f ca="1">INDEX(OFFSET(Data!$BF$1:$CF$1,B124-1,0),MATCH("Total/"&amp;C124,Data!$BF$1:$CF$1,0))</f>
        <v>0</v>
      </c>
      <c r="I124" s="91" t="str">
        <f t="shared" ca="1" si="13"/>
        <v/>
      </c>
      <c r="J124" s="91" t="str">
        <f t="array" aca="1" ref="J124" ca="1">IF(H124=1,MATCH(1,(OFFSET(Data!$CJ$1:$HN$1,B124-1,0))*(Data!$CJ$89:$HN$89=C124),0),"")</f>
        <v/>
      </c>
      <c r="K124" s="91" t="str">
        <f t="shared" ca="1" si="14"/>
        <v/>
      </c>
      <c r="L124" s="91" t="str">
        <f ca="1">IF(H124=1,INDEX(Data!$CG$90:$CG$169,MATCH(I124,OFFSET(Data!$CI$90:$CI$169,0,Specials!J124),0))&amp;" / "&amp;OFFSET(Data!$CI$88,0,Specials!J124),"")</f>
        <v/>
      </c>
      <c r="M124" s="91" t="s">
        <v>229</v>
      </c>
      <c r="N124" s="91" t="s">
        <v>230</v>
      </c>
      <c r="O124" s="91">
        <f t="shared" ca="1" si="7"/>
        <v>9</v>
      </c>
      <c r="P124" s="91" t="str">
        <f t="shared" ca="1" si="12"/>
        <v/>
      </c>
    </row>
    <row r="125" spans="1:16" s="91" customFormat="1" x14ac:dyDescent="0.25">
      <c r="A125" s="330" t="s">
        <v>53</v>
      </c>
      <c r="B125" s="330">
        <f>MATCH(A125,Data!$CG:$CG,0)</f>
        <v>9</v>
      </c>
      <c r="C125" s="91">
        <v>10</v>
      </c>
      <c r="D125" s="91">
        <f>INDEX(Parameter!$B$9:$AB$9,MATCH(C125,Parameter!$B$8:$AB$8,0))</f>
        <v>4</v>
      </c>
      <c r="H125" s="91">
        <f ca="1">INDEX(OFFSET(Data!$BF$1:$CF$1,B125-1,0),MATCH("Total/"&amp;C125,Data!$BF$1:$CF$1,0))</f>
        <v>23</v>
      </c>
      <c r="I125" s="91" t="str">
        <f t="shared" ca="1" si="13"/>
        <v/>
      </c>
      <c r="J125" s="91" t="str">
        <f t="array" aca="1" ref="J125" ca="1">IF(H125=1,MATCH(1,(OFFSET(Data!$CJ$1:$HN$1,B125-1,0))*(Data!$CJ$89:$HN$89=C125),0),"")</f>
        <v/>
      </c>
      <c r="K125" s="91" t="str">
        <f t="shared" ca="1" si="14"/>
        <v/>
      </c>
      <c r="L125" s="91" t="str">
        <f ca="1">IF(H125=1,INDEX(Data!$CG$90:$CG$169,MATCH(I125,OFFSET(Data!$CI$90:$CI$169,0,Specials!J125),0))&amp;" / "&amp;OFFSET(Data!$CI$88,0,Specials!J125),"")</f>
        <v/>
      </c>
      <c r="M125" s="91" t="s">
        <v>229</v>
      </c>
      <c r="N125" s="91" t="s">
        <v>230</v>
      </c>
      <c r="O125" s="91">
        <f t="shared" ca="1" si="7"/>
        <v>9</v>
      </c>
      <c r="P125" s="91" t="str">
        <f t="shared" ca="1" si="12"/>
        <v/>
      </c>
    </row>
    <row r="126" spans="1:16" s="91" customFormat="1" x14ac:dyDescent="0.25">
      <c r="A126" s="330" t="s">
        <v>53</v>
      </c>
      <c r="B126" s="330">
        <f>MATCH(A126,Data!$CG:$CG,0)</f>
        <v>9</v>
      </c>
      <c r="C126" s="91">
        <v>11</v>
      </c>
      <c r="D126" s="91">
        <f>INDEX(Parameter!$B$9:$AB$9,MATCH(C126,Parameter!$B$8:$AB$8,0))</f>
        <v>3</v>
      </c>
      <c r="H126" s="91">
        <f ca="1">INDEX(OFFSET(Data!$BF$1:$CF$1,B126-1,0),MATCH("Total/"&amp;C126,Data!$BF$1:$CF$1,0))</f>
        <v>31</v>
      </c>
      <c r="I126" s="91" t="str">
        <f t="shared" ca="1" si="13"/>
        <v/>
      </c>
      <c r="J126" s="91" t="str">
        <f t="array" aca="1" ref="J126" ca="1">IF(H126=1,MATCH(1,(OFFSET(Data!$CJ$1:$HN$1,B126-1,0))*(Data!$CJ$89:$HN$89=C126),0),"")</f>
        <v/>
      </c>
      <c r="K126" s="91" t="str">
        <f t="shared" ca="1" si="14"/>
        <v/>
      </c>
      <c r="L126" s="91" t="str">
        <f ca="1">IF(H126=1,INDEX(Data!$CG$90:$CG$169,MATCH(I126,OFFSET(Data!$CI$90:$CI$169,0,Specials!J126),0))&amp;" / "&amp;OFFSET(Data!$CI$88,0,Specials!J126),"")</f>
        <v/>
      </c>
      <c r="M126" s="91" t="s">
        <v>229</v>
      </c>
      <c r="N126" s="91" t="s">
        <v>230</v>
      </c>
      <c r="O126" s="91">
        <f t="shared" ca="1" si="7"/>
        <v>9</v>
      </c>
      <c r="P126" s="91" t="str">
        <f t="shared" ca="1" si="12"/>
        <v/>
      </c>
    </row>
    <row r="127" spans="1:16" s="91" customFormat="1" x14ac:dyDescent="0.25">
      <c r="A127" s="330" t="s">
        <v>53</v>
      </c>
      <c r="B127" s="330">
        <f>MATCH(A127,Data!$CG:$CG,0)</f>
        <v>9</v>
      </c>
      <c r="C127" s="91">
        <v>12</v>
      </c>
      <c r="D127" s="91">
        <f>INDEX(Parameter!$B$9:$AB$9,MATCH(C127,Parameter!$B$8:$AB$8,0))</f>
        <v>3</v>
      </c>
      <c r="H127" s="91">
        <f ca="1">INDEX(OFFSET(Data!$BF$1:$CF$1,B127-1,0),MATCH("Total/"&amp;C127,Data!$BF$1:$CF$1,0))</f>
        <v>26</v>
      </c>
      <c r="I127" s="91" t="str">
        <f t="shared" ca="1" si="13"/>
        <v/>
      </c>
      <c r="J127" s="91" t="str">
        <f t="array" aca="1" ref="J127" ca="1">IF(H127=1,MATCH(1,(OFFSET(Data!$CJ$1:$HN$1,B127-1,0))*(Data!$CJ$89:$HN$89=C127),0),"")</f>
        <v/>
      </c>
      <c r="K127" s="91" t="str">
        <f t="shared" ca="1" si="14"/>
        <v/>
      </c>
      <c r="L127" s="91" t="str">
        <f ca="1">IF(H127=1,INDEX(Data!$CG$90:$CG$169,MATCH(I127,OFFSET(Data!$CI$90:$CI$169,0,Specials!J127),0))&amp;" / "&amp;OFFSET(Data!$CI$88,0,Specials!J127),"")</f>
        <v/>
      </c>
      <c r="M127" s="91" t="s">
        <v>229</v>
      </c>
      <c r="N127" s="91" t="s">
        <v>230</v>
      </c>
      <c r="O127" s="91">
        <f t="shared" ca="1" si="7"/>
        <v>9</v>
      </c>
      <c r="P127" s="91" t="str">
        <f t="shared" ca="1" si="12"/>
        <v/>
      </c>
    </row>
    <row r="128" spans="1:16" s="91" customFormat="1" x14ac:dyDescent="0.25">
      <c r="A128" s="330" t="s">
        <v>53</v>
      </c>
      <c r="B128" s="330">
        <f>MATCH(A128,Data!$CG:$CG,0)</f>
        <v>9</v>
      </c>
      <c r="C128" s="91">
        <v>13</v>
      </c>
      <c r="D128" s="91">
        <f>INDEX(Parameter!$B$9:$AB$9,MATCH(C128,Parameter!$B$8:$AB$8,0))</f>
        <v>3</v>
      </c>
      <c r="H128" s="91">
        <f ca="1">INDEX(OFFSET(Data!$BF$1:$CF$1,B128-1,0),MATCH("Total/"&amp;C128,Data!$BF$1:$CF$1,0))</f>
        <v>24</v>
      </c>
      <c r="I128" s="91" t="str">
        <f t="shared" ca="1" si="13"/>
        <v/>
      </c>
      <c r="J128" s="91" t="str">
        <f t="array" aca="1" ref="J128" ca="1">IF(H128=1,MATCH(1,(OFFSET(Data!$CJ$1:$HN$1,B128-1,0))*(Data!$CJ$89:$HN$89=C128),0),"")</f>
        <v/>
      </c>
      <c r="K128" s="91" t="str">
        <f t="shared" ca="1" si="14"/>
        <v/>
      </c>
      <c r="L128" s="91" t="str">
        <f ca="1">IF(H128=1,INDEX(Data!$CG$90:$CG$169,MATCH(I128,OFFSET(Data!$CI$90:$CI$169,0,Specials!J128),0))&amp;" / "&amp;OFFSET(Data!$CI$88,0,Specials!J128),"")</f>
        <v/>
      </c>
      <c r="M128" s="91" t="s">
        <v>229</v>
      </c>
      <c r="N128" s="91" t="s">
        <v>230</v>
      </c>
      <c r="O128" s="91">
        <f t="shared" ca="1" si="7"/>
        <v>9</v>
      </c>
      <c r="P128" s="91" t="str">
        <f t="shared" ca="1" si="12"/>
        <v/>
      </c>
    </row>
    <row r="129" spans="1:16" s="91" customFormat="1" x14ac:dyDescent="0.25">
      <c r="A129" s="330" t="s">
        <v>53</v>
      </c>
      <c r="B129" s="330">
        <f>MATCH(A129,Data!$CG:$CG,0)</f>
        <v>9</v>
      </c>
      <c r="C129" s="91">
        <v>14</v>
      </c>
      <c r="D129" s="91">
        <f>INDEX(Parameter!$B$9:$AB$9,MATCH(C129,Parameter!$B$8:$AB$8,0))</f>
        <v>4</v>
      </c>
      <c r="H129" s="91">
        <f ca="1">INDEX(OFFSET(Data!$BF$1:$CF$1,B129-1,0),MATCH("Total/"&amp;C129,Data!$BF$1:$CF$1,0))</f>
        <v>21</v>
      </c>
      <c r="I129" s="91" t="str">
        <f t="shared" ca="1" si="13"/>
        <v/>
      </c>
      <c r="J129" s="91" t="str">
        <f t="array" aca="1" ref="J129" ca="1">IF(H129=1,MATCH(1,(OFFSET(Data!$CJ$1:$HN$1,B129-1,0))*(Data!$CJ$89:$HN$89=C129),0),"")</f>
        <v/>
      </c>
      <c r="K129" s="91" t="str">
        <f t="shared" ca="1" si="14"/>
        <v/>
      </c>
      <c r="L129" s="91" t="str">
        <f ca="1">IF(H129=1,INDEX(Data!$CG$90:$CG$169,MATCH(I129,OFFSET(Data!$CI$90:$CI$169,0,Specials!J129),0))&amp;" / "&amp;OFFSET(Data!$CI$88,0,Specials!J129),"")</f>
        <v/>
      </c>
      <c r="M129" s="91" t="s">
        <v>229</v>
      </c>
      <c r="N129" s="91" t="s">
        <v>230</v>
      </c>
      <c r="O129" s="91">
        <f t="shared" ca="1" si="7"/>
        <v>9</v>
      </c>
      <c r="P129" s="91" t="str">
        <f t="shared" ca="1" si="12"/>
        <v/>
      </c>
    </row>
    <row r="130" spans="1:16" s="91" customFormat="1" x14ac:dyDescent="0.25">
      <c r="A130" s="330" t="s">
        <v>53</v>
      </c>
      <c r="B130" s="330">
        <f>MATCH(A130,Data!$CG:$CG,0)</f>
        <v>9</v>
      </c>
      <c r="C130" s="91">
        <v>15</v>
      </c>
      <c r="D130" s="91" t="str">
        <f>INDEX(Parameter!$B$9:$AB$9,MATCH(C130,Parameter!$B$8:$AB$8,0))</f>
        <v>no</v>
      </c>
      <c r="H130" s="91">
        <f ca="1">INDEX(OFFSET(Data!$BF$1:$CF$1,B130-1,0),MATCH("Total/"&amp;C130,Data!$BF$1:$CF$1,0))</f>
        <v>0</v>
      </c>
      <c r="I130" s="91" t="str">
        <f t="shared" ca="1" si="13"/>
        <v/>
      </c>
      <c r="J130" s="91" t="str">
        <f t="array" aca="1" ref="J130" ca="1">IF(H130=1,MATCH(1,(OFFSET(Data!$CJ$1:$HN$1,B130-1,0))*(Data!$CJ$89:$HN$89=C130),0),"")</f>
        <v/>
      </c>
      <c r="K130" s="91" t="str">
        <f t="shared" ca="1" si="14"/>
        <v/>
      </c>
      <c r="L130" s="91" t="str">
        <f ca="1">IF(H130=1,INDEX(Data!$CG$90:$CG$169,MATCH(I130,OFFSET(Data!$CI$90:$CI$169,0,Specials!J130),0))&amp;" / "&amp;OFFSET(Data!$CI$88,0,Specials!J130),"")</f>
        <v/>
      </c>
      <c r="M130" s="91" t="s">
        <v>229</v>
      </c>
      <c r="N130" s="91" t="s">
        <v>230</v>
      </c>
      <c r="O130" s="91">
        <f t="shared" ca="1" si="7"/>
        <v>9</v>
      </c>
      <c r="P130" s="91" t="str">
        <f t="shared" ca="1" si="12"/>
        <v/>
      </c>
    </row>
    <row r="131" spans="1:16" s="91" customFormat="1" x14ac:dyDescent="0.25">
      <c r="A131" s="330" t="s">
        <v>53</v>
      </c>
      <c r="B131" s="330">
        <f>MATCH(A131,Data!$CG:$CG,0)</f>
        <v>9</v>
      </c>
      <c r="C131" s="91">
        <v>16</v>
      </c>
      <c r="D131" s="91" t="str">
        <f>INDEX(Parameter!$B$9:$AB$9,MATCH(C131,Parameter!$B$8:$AB$8,0))</f>
        <v>no</v>
      </c>
      <c r="H131" s="91">
        <f ca="1">INDEX(OFFSET(Data!$BF$1:$CF$1,B131-1,0),MATCH("Total/"&amp;C131,Data!$BF$1:$CF$1,0))</f>
        <v>0</v>
      </c>
      <c r="I131" s="91" t="str">
        <f t="shared" ca="1" si="13"/>
        <v/>
      </c>
      <c r="J131" s="91" t="str">
        <f t="array" aca="1" ref="J131" ca="1">IF(H131=1,MATCH(1,(OFFSET(Data!$CJ$1:$HN$1,B131-1,0))*(Data!$CJ$89:$HN$89=C131),0),"")</f>
        <v/>
      </c>
      <c r="K131" s="91" t="str">
        <f t="shared" ca="1" si="14"/>
        <v/>
      </c>
      <c r="L131" s="91" t="str">
        <f ca="1">IF(H131=1,INDEX(Data!$CG$90:$CG$169,MATCH(I131,OFFSET(Data!$CI$90:$CI$169,0,Specials!J131),0))&amp;" / "&amp;OFFSET(Data!$CI$88,0,Specials!J131),"")</f>
        <v/>
      </c>
      <c r="M131" s="91" t="s">
        <v>229</v>
      </c>
      <c r="N131" s="91" t="s">
        <v>230</v>
      </c>
      <c r="O131" s="91">
        <f t="shared" ca="1" si="7"/>
        <v>9</v>
      </c>
      <c r="P131" s="91" t="str">
        <f t="shared" ca="1" si="12"/>
        <v/>
      </c>
    </row>
    <row r="132" spans="1:16" s="91" customFormat="1" x14ac:dyDescent="0.25">
      <c r="A132" s="330" t="s">
        <v>53</v>
      </c>
      <c r="B132" s="330">
        <f>MATCH(A132,Data!$CG:$CG,0)</f>
        <v>9</v>
      </c>
      <c r="C132" s="91">
        <v>17</v>
      </c>
      <c r="D132" s="91" t="str">
        <f>INDEX(Parameter!$B$9:$AB$9,MATCH(C132,Parameter!$B$8:$AB$8,0))</f>
        <v>no</v>
      </c>
      <c r="H132" s="91">
        <f ca="1">INDEX(OFFSET(Data!$BF$1:$CF$1,B132-1,0),MATCH("Total/"&amp;C132,Data!$BF$1:$CF$1,0))</f>
        <v>0</v>
      </c>
      <c r="I132" s="91" t="str">
        <f t="shared" ca="1" si="13"/>
        <v/>
      </c>
      <c r="J132" s="91" t="str">
        <f t="array" aca="1" ref="J132" ca="1">IF(H132=1,MATCH(1,(OFFSET(Data!$CJ$1:$HN$1,B132-1,0))*(Data!$CJ$89:$HN$89=C132),0),"")</f>
        <v/>
      </c>
      <c r="K132" s="91" t="str">
        <f t="shared" ca="1" si="14"/>
        <v/>
      </c>
      <c r="L132" s="91" t="str">
        <f ca="1">IF(H132=1,INDEX(Data!$CG$90:$CG$169,MATCH(I132,OFFSET(Data!$CI$90:$CI$169,0,Specials!J132),0))&amp;" / "&amp;OFFSET(Data!$CI$88,0,Specials!J132),"")</f>
        <v/>
      </c>
      <c r="M132" s="91" t="s">
        <v>229</v>
      </c>
      <c r="N132" s="91" t="s">
        <v>230</v>
      </c>
      <c r="O132" s="91">
        <f t="shared" ref="O132:O195" ca="1" si="15">IF(AND($P132&lt;&gt;"",$N132="yes"),O131+1,O131)</f>
        <v>9</v>
      </c>
      <c r="P132" s="91" t="str">
        <f t="shared" ca="1" si="12"/>
        <v/>
      </c>
    </row>
    <row r="133" spans="1:16" s="91" customFormat="1" x14ac:dyDescent="0.25">
      <c r="A133" s="330" t="s">
        <v>53</v>
      </c>
      <c r="B133" s="330">
        <f>MATCH(A133,Data!$CG:$CG,0)</f>
        <v>9</v>
      </c>
      <c r="C133" s="91">
        <v>18</v>
      </c>
      <c r="D133" s="91" t="str">
        <f>INDEX(Parameter!$B$9:$AB$9,MATCH(C133,Parameter!$B$8:$AB$8,0))</f>
        <v>no</v>
      </c>
      <c r="H133" s="91">
        <f ca="1">INDEX(OFFSET(Data!$BF$1:$CF$1,B133-1,0),MATCH("Total/"&amp;C133,Data!$BF$1:$CF$1,0))</f>
        <v>0</v>
      </c>
      <c r="I133" s="91" t="str">
        <f t="shared" ca="1" si="13"/>
        <v/>
      </c>
      <c r="J133" s="91" t="str">
        <f t="array" aca="1" ref="J133" ca="1">IF(H133=1,MATCH(1,(OFFSET(Data!$CJ$1:$HN$1,B133-1,0))*(Data!$CJ$89:$HN$89=C133),0),"")</f>
        <v/>
      </c>
      <c r="K133" s="91" t="str">
        <f t="shared" ca="1" si="14"/>
        <v/>
      </c>
      <c r="L133" s="91" t="str">
        <f ca="1">IF(H133=1,INDEX(Data!$CG$90:$CG$169,MATCH(I133,OFFSET(Data!$CI$90:$CI$169,0,Specials!J133),0))&amp;" / "&amp;OFFSET(Data!$CI$88,0,Specials!J133),"")</f>
        <v/>
      </c>
      <c r="M133" s="91" t="s">
        <v>229</v>
      </c>
      <c r="N133" s="91" t="s">
        <v>230</v>
      </c>
      <c r="O133" s="91">
        <f t="shared" ca="1" si="15"/>
        <v>9</v>
      </c>
      <c r="P133" s="91" t="str">
        <f t="shared" ca="1" si="12"/>
        <v/>
      </c>
    </row>
    <row r="134" spans="1:16" s="91" customFormat="1" x14ac:dyDescent="0.25">
      <c r="A134" s="330" t="s">
        <v>53</v>
      </c>
      <c r="B134" s="330">
        <f>MATCH(A134,Data!$CG:$CG,0)</f>
        <v>9</v>
      </c>
      <c r="C134" s="91">
        <v>19</v>
      </c>
      <c r="D134" s="91" t="str">
        <f>INDEX(Parameter!$B$9:$AB$9,MATCH(C134,Parameter!$B$8:$AB$8,0))</f>
        <v>no</v>
      </c>
      <c r="H134" s="91">
        <f ca="1">INDEX(OFFSET(Data!$BF$1:$CF$1,B134-1,0),MATCH("Total/"&amp;C134,Data!$BF$1:$CF$1,0))</f>
        <v>0</v>
      </c>
      <c r="I134" s="91" t="str">
        <f t="shared" ca="1" si="13"/>
        <v/>
      </c>
      <c r="J134" s="91" t="str">
        <f t="array" aca="1" ref="J134" ca="1">IF(H134=1,MATCH(1,(OFFSET(Data!$CJ$1:$HN$1,B134-1,0))*(Data!$CJ$89:$HN$89=C134),0),"")</f>
        <v/>
      </c>
      <c r="K134" s="91" t="str">
        <f t="shared" ca="1" si="14"/>
        <v/>
      </c>
      <c r="L134" s="91" t="str">
        <f ca="1">IF(H134=1,INDEX(Data!$CG$90:$CG$169,MATCH(I134,OFFSET(Data!$CI$90:$CI$169,0,Specials!J134),0))&amp;" / "&amp;OFFSET(Data!$CI$88,0,Specials!J134),"")</f>
        <v/>
      </c>
      <c r="M134" s="91" t="s">
        <v>229</v>
      </c>
      <c r="N134" s="91" t="s">
        <v>230</v>
      </c>
      <c r="O134" s="91">
        <f t="shared" ca="1" si="15"/>
        <v>9</v>
      </c>
      <c r="P134" s="91" t="str">
        <f t="shared" ca="1" si="12"/>
        <v/>
      </c>
    </row>
    <row r="135" spans="1:16" s="91" customFormat="1" x14ac:dyDescent="0.25">
      <c r="A135" s="330" t="s">
        <v>53</v>
      </c>
      <c r="B135" s="330">
        <f>MATCH(A135,Data!$CG:$CG,0)</f>
        <v>9</v>
      </c>
      <c r="C135" s="91">
        <v>20</v>
      </c>
      <c r="D135" s="91" t="str">
        <f>INDEX(Parameter!$B$9:$AB$9,MATCH(C135,Parameter!$B$8:$AB$8,0))</f>
        <v>no</v>
      </c>
      <c r="H135" s="91">
        <f ca="1">INDEX(OFFSET(Data!$BF$1:$CF$1,B135-1,0),MATCH("Total/"&amp;C135,Data!$BF$1:$CF$1,0))</f>
        <v>0</v>
      </c>
      <c r="I135" s="91" t="str">
        <f t="shared" ca="1" si="13"/>
        <v/>
      </c>
      <c r="J135" s="91" t="str">
        <f t="array" aca="1" ref="J135" ca="1">IF(H135=1,MATCH(1,(OFFSET(Data!$CJ$1:$HN$1,B135-1,0))*(Data!$CJ$89:$HN$89=C135),0),"")</f>
        <v/>
      </c>
      <c r="K135" s="91" t="str">
        <f t="shared" ca="1" si="14"/>
        <v/>
      </c>
      <c r="L135" s="91" t="str">
        <f ca="1">IF(H135=1,INDEX(Data!$CG$90:$CG$169,MATCH(I135,OFFSET(Data!$CI$90:$CI$169,0,Specials!J135),0))&amp;" / "&amp;OFFSET(Data!$CI$88,0,Specials!J135),"")</f>
        <v/>
      </c>
      <c r="M135" s="91" t="s">
        <v>229</v>
      </c>
      <c r="N135" s="91" t="s">
        <v>230</v>
      </c>
      <c r="O135" s="91">
        <f t="shared" ca="1" si="15"/>
        <v>9</v>
      </c>
      <c r="P135" s="91" t="str">
        <f t="shared" ca="1" si="12"/>
        <v/>
      </c>
    </row>
    <row r="136" spans="1:16" s="91" customFormat="1" x14ac:dyDescent="0.25">
      <c r="A136" s="330" t="s">
        <v>53</v>
      </c>
      <c r="B136" s="330">
        <f>MATCH(A136,Data!$CG:$CG,0)</f>
        <v>9</v>
      </c>
      <c r="C136" s="91">
        <v>21</v>
      </c>
      <c r="D136" s="91" t="str">
        <f>INDEX(Parameter!$B$9:$AB$9,MATCH(C136,Parameter!$B$8:$AB$8,0))</f>
        <v>no</v>
      </c>
      <c r="H136" s="91">
        <f ca="1">INDEX(OFFSET(Data!$BF$1:$CF$1,B136-1,0),MATCH("Total/"&amp;C136,Data!$BF$1:$CF$1,0))</f>
        <v>0</v>
      </c>
      <c r="I136" s="91" t="str">
        <f t="shared" ca="1" si="13"/>
        <v/>
      </c>
      <c r="J136" s="91" t="str">
        <f t="array" aca="1" ref="J136" ca="1">IF(H136=1,MATCH(1,(OFFSET(Data!$CJ$1:$HN$1,B136-1,0))*(Data!$CJ$89:$HN$89=C136),0),"")</f>
        <v/>
      </c>
      <c r="K136" s="91" t="str">
        <f t="shared" ca="1" si="14"/>
        <v/>
      </c>
      <c r="L136" s="91" t="str">
        <f ca="1">IF(H136=1,INDEX(Data!$CG$90:$CG$169,MATCH(I136,OFFSET(Data!$CI$90:$CI$169,0,Specials!J136),0))&amp;" / "&amp;OFFSET(Data!$CI$88,0,Specials!J136),"")</f>
        <v/>
      </c>
      <c r="M136" s="91" t="s">
        <v>229</v>
      </c>
      <c r="N136" s="91" t="s">
        <v>230</v>
      </c>
      <c r="O136" s="91">
        <f t="shared" ca="1" si="15"/>
        <v>9</v>
      </c>
      <c r="P136" s="91" t="str">
        <f t="shared" ca="1" si="12"/>
        <v/>
      </c>
    </row>
    <row r="137" spans="1:16" s="91" customFormat="1" x14ac:dyDescent="0.25">
      <c r="A137" s="330" t="s">
        <v>53</v>
      </c>
      <c r="B137" s="330">
        <f>MATCH(A137,Data!$CG:$CG,0)</f>
        <v>9</v>
      </c>
      <c r="C137" s="91">
        <v>22</v>
      </c>
      <c r="D137" s="91" t="str">
        <f>INDEX(Parameter!$B$9:$AB$9,MATCH(C137,Parameter!$B$8:$AB$8,0))</f>
        <v>no</v>
      </c>
      <c r="H137" s="91">
        <f ca="1">INDEX(OFFSET(Data!$BF$1:$CF$1,B137-1,0),MATCH("Total/"&amp;C137,Data!$BF$1:$CF$1,0))</f>
        <v>0</v>
      </c>
      <c r="I137" s="91" t="str">
        <f t="shared" ca="1" si="13"/>
        <v/>
      </c>
      <c r="J137" s="91" t="str">
        <f t="array" aca="1" ref="J137" ca="1">IF(H137=1,MATCH(1,(OFFSET(Data!$CJ$1:$HN$1,B137-1,0))*(Data!$CJ$89:$HN$89=C137),0),"")</f>
        <v/>
      </c>
      <c r="K137" s="91" t="str">
        <f t="shared" ca="1" si="14"/>
        <v/>
      </c>
      <c r="L137" s="91" t="str">
        <f ca="1">IF(H137=1,INDEX(Data!$CG$90:$CG$169,MATCH(I137,OFFSET(Data!$CI$90:$CI$169,0,Specials!J137),0))&amp;" / "&amp;OFFSET(Data!$CI$88,0,Specials!J137),"")</f>
        <v/>
      </c>
      <c r="M137" s="91" t="s">
        <v>229</v>
      </c>
      <c r="N137" s="91" t="s">
        <v>230</v>
      </c>
      <c r="O137" s="91">
        <f t="shared" ca="1" si="15"/>
        <v>9</v>
      </c>
      <c r="P137" s="91" t="str">
        <f t="shared" ca="1" si="12"/>
        <v/>
      </c>
    </row>
    <row r="138" spans="1:16" s="91" customFormat="1" x14ac:dyDescent="0.25">
      <c r="A138" s="330" t="s">
        <v>53</v>
      </c>
      <c r="B138" s="330">
        <f>MATCH(A138,Data!$CG:$CG,0)</f>
        <v>9</v>
      </c>
      <c r="C138" s="91">
        <v>23</v>
      </c>
      <c r="D138" s="91" t="str">
        <f>INDEX(Parameter!$B$9:$AB$9,MATCH(C138,Parameter!$B$8:$AB$8,0))</f>
        <v>no</v>
      </c>
      <c r="H138" s="91">
        <f ca="1">INDEX(OFFSET(Data!$BF$1:$CF$1,B138-1,0),MATCH("Total/"&amp;C138,Data!$BF$1:$CF$1,0))</f>
        <v>0</v>
      </c>
      <c r="I138" s="91" t="str">
        <f t="shared" ca="1" si="13"/>
        <v/>
      </c>
      <c r="J138" s="91" t="str">
        <f t="array" aca="1" ref="J138" ca="1">IF(H138=1,MATCH(1,(OFFSET(Data!$CJ$1:$HN$1,B138-1,0))*(Data!$CJ$89:$HN$89=C138),0),"")</f>
        <v/>
      </c>
      <c r="K138" s="91" t="str">
        <f t="shared" ca="1" si="14"/>
        <v/>
      </c>
      <c r="L138" s="91" t="str">
        <f ca="1">IF(H138=1,INDEX(Data!$CG$90:$CG$169,MATCH(I138,OFFSET(Data!$CI$90:$CI$169,0,Specials!J138),0))&amp;" / "&amp;OFFSET(Data!$CI$88,0,Specials!J138),"")</f>
        <v/>
      </c>
      <c r="M138" s="91" t="s">
        <v>229</v>
      </c>
      <c r="N138" s="91" t="s">
        <v>230</v>
      </c>
      <c r="O138" s="91">
        <f t="shared" ca="1" si="15"/>
        <v>9</v>
      </c>
      <c r="P138" s="91" t="str">
        <f t="shared" ca="1" si="12"/>
        <v/>
      </c>
    </row>
    <row r="139" spans="1:16" s="91" customFormat="1" x14ac:dyDescent="0.25">
      <c r="A139" s="330" t="s">
        <v>53</v>
      </c>
      <c r="B139" s="330">
        <f>MATCH(A139,Data!$CG:$CG,0)</f>
        <v>9</v>
      </c>
      <c r="C139" s="91">
        <v>24</v>
      </c>
      <c r="D139" s="91" t="str">
        <f>INDEX(Parameter!$B$9:$AB$9,MATCH(C139,Parameter!$B$8:$AB$8,0))</f>
        <v>no</v>
      </c>
      <c r="H139" s="91">
        <f ca="1">INDEX(OFFSET(Data!$BF$1:$CF$1,B139-1,0),MATCH("Total/"&amp;C139,Data!$BF$1:$CF$1,0))</f>
        <v>0</v>
      </c>
      <c r="I139" s="91" t="str">
        <f t="shared" ca="1" si="13"/>
        <v/>
      </c>
      <c r="J139" s="91" t="str">
        <f t="array" aca="1" ref="J139" ca="1">IF(H139=1,MATCH(1,(OFFSET(Data!$CJ$1:$HN$1,B139-1,0))*(Data!$CJ$89:$HN$89=C139),0),"")</f>
        <v/>
      </c>
      <c r="K139" s="91" t="str">
        <f t="shared" ca="1" si="14"/>
        <v/>
      </c>
      <c r="L139" s="91" t="str">
        <f ca="1">IF(H139=1,INDEX(Data!$CG$90:$CG$169,MATCH(I139,OFFSET(Data!$CI$90:$CI$169,0,Specials!J139),0))&amp;" / "&amp;OFFSET(Data!$CI$88,0,Specials!J139),"")</f>
        <v/>
      </c>
      <c r="M139" s="91" t="s">
        <v>229</v>
      </c>
      <c r="N139" s="91" t="s">
        <v>230</v>
      </c>
      <c r="O139" s="91">
        <f t="shared" ca="1" si="15"/>
        <v>9</v>
      </c>
      <c r="P139" s="91" t="str">
        <f t="shared" ca="1" si="12"/>
        <v/>
      </c>
    </row>
    <row r="140" spans="1:16" s="91" customFormat="1" x14ac:dyDescent="0.25">
      <c r="A140" s="330" t="s">
        <v>53</v>
      </c>
      <c r="B140" s="330">
        <f>MATCH(A140,Data!$CG:$CG,0)</f>
        <v>9</v>
      </c>
      <c r="C140" s="91">
        <v>25</v>
      </c>
      <c r="D140" s="91" t="str">
        <f>INDEX(Parameter!$B$9:$AB$9,MATCH(C140,Parameter!$B$8:$AB$8,0))</f>
        <v>no</v>
      </c>
      <c r="H140" s="91">
        <f ca="1">INDEX(OFFSET(Data!$BF$1:$CF$1,B140-1,0),MATCH("Total/"&amp;C140,Data!$BF$1:$CF$1,0))</f>
        <v>0</v>
      </c>
      <c r="I140" s="91" t="str">
        <f t="shared" ca="1" si="13"/>
        <v/>
      </c>
      <c r="J140" s="91" t="str">
        <f t="array" aca="1" ref="J140" ca="1">IF(H140=1,MATCH(1,(OFFSET(Data!$CJ$1:$HN$1,B140-1,0))*(Data!$CJ$89:$HN$89=C140),0),"")</f>
        <v/>
      </c>
      <c r="K140" s="91" t="str">
        <f t="shared" ca="1" si="14"/>
        <v/>
      </c>
      <c r="L140" s="91" t="str">
        <f ca="1">IF(H140=1,INDEX(Data!$CG$90:$CG$169,MATCH(I140,OFFSET(Data!$CI$90:$CI$169,0,Specials!J140),0))&amp;" / "&amp;OFFSET(Data!$CI$88,0,Specials!J140),"")</f>
        <v/>
      </c>
      <c r="M140" s="91" t="s">
        <v>229</v>
      </c>
      <c r="N140" s="91" t="s">
        <v>230</v>
      </c>
      <c r="O140" s="91">
        <f t="shared" ca="1" si="15"/>
        <v>9</v>
      </c>
      <c r="P140" s="91" t="str">
        <f t="shared" ca="1" si="12"/>
        <v/>
      </c>
    </row>
    <row r="141" spans="1:16" s="91" customFormat="1" x14ac:dyDescent="0.25">
      <c r="A141" s="330" t="s">
        <v>53</v>
      </c>
      <c r="B141" s="330">
        <f>MATCH(A141,Data!$CG:$CG,0)</f>
        <v>9</v>
      </c>
      <c r="C141" s="91">
        <v>26</v>
      </c>
      <c r="D141" s="91" t="str">
        <f>INDEX(Parameter!$B$9:$AB$9,MATCH(C141,Parameter!$B$8:$AB$8,0))</f>
        <v>no</v>
      </c>
      <c r="H141" s="91">
        <f ca="1">INDEX(OFFSET(Data!$BF$1:$CF$1,B141-1,0),MATCH("Total/"&amp;C141,Data!$BF$1:$CF$1,0))</f>
        <v>0</v>
      </c>
      <c r="I141" s="91" t="str">
        <f t="shared" ca="1" si="13"/>
        <v/>
      </c>
      <c r="J141" s="91" t="str">
        <f t="array" aca="1" ref="J141" ca="1">IF(H141=1,MATCH(1,(OFFSET(Data!$CJ$1:$HN$1,B141-1,0))*(Data!$CJ$89:$HN$89=C141),0),"")</f>
        <v/>
      </c>
      <c r="K141" s="91" t="str">
        <f t="shared" ca="1" si="14"/>
        <v/>
      </c>
      <c r="L141" s="91" t="str">
        <f ca="1">IF(H141=1,INDEX(Data!$CG$90:$CG$169,MATCH(I141,OFFSET(Data!$CI$90:$CI$169,0,Specials!J141),0))&amp;" / "&amp;OFFSET(Data!$CI$88,0,Specials!J141),"")</f>
        <v/>
      </c>
      <c r="M141" s="91" t="s">
        <v>229</v>
      </c>
      <c r="N141" s="91" t="s">
        <v>230</v>
      </c>
      <c r="O141" s="91">
        <f t="shared" ca="1" si="15"/>
        <v>9</v>
      </c>
      <c r="P141" s="91" t="str">
        <f t="shared" ca="1" si="12"/>
        <v/>
      </c>
    </row>
    <row r="142" spans="1:16" s="91" customFormat="1" x14ac:dyDescent="0.25">
      <c r="A142" s="330" t="s">
        <v>53</v>
      </c>
      <c r="B142" s="330">
        <f>MATCH(A142,Data!$CG:$CG,0)</f>
        <v>9</v>
      </c>
      <c r="C142" s="91">
        <v>27</v>
      </c>
      <c r="D142" s="91" t="str">
        <f>INDEX(Parameter!$B$9:$AB$9,MATCH(C142,Parameter!$B$8:$AB$8,0))</f>
        <v>no</v>
      </c>
      <c r="H142" s="91">
        <f ca="1">INDEX(OFFSET(Data!$BF$1:$CF$1,B142-1,0),MATCH("Total/"&amp;C142,Data!$BF$1:$CF$1,0))</f>
        <v>0</v>
      </c>
      <c r="I142" s="91" t="str">
        <f t="shared" ca="1" si="13"/>
        <v/>
      </c>
      <c r="J142" s="91" t="str">
        <f t="array" aca="1" ref="J142" ca="1">IF(H142=1,MATCH(1,(OFFSET(Data!$CJ$1:$HN$1,B142-1,0))*(Data!$CJ$89:$HN$89=C142),0),"")</f>
        <v/>
      </c>
      <c r="K142" s="91" t="str">
        <f t="shared" ca="1" si="14"/>
        <v/>
      </c>
      <c r="L142" s="91" t="str">
        <f ca="1">IF(H142=1,INDEX(Data!$CG$90:$CG$169,MATCH(I142,OFFSET(Data!$CI$90:$CI$169,0,Specials!J142),0))&amp;" / "&amp;OFFSET(Data!$CI$88,0,Specials!J142),"")</f>
        <v/>
      </c>
      <c r="M142" s="91" t="s">
        <v>229</v>
      </c>
      <c r="N142" s="91" t="s">
        <v>230</v>
      </c>
      <c r="O142" s="91">
        <f t="shared" ca="1" si="15"/>
        <v>9</v>
      </c>
      <c r="P142" s="91" t="str">
        <f t="shared" ca="1" si="12"/>
        <v/>
      </c>
    </row>
    <row r="143" spans="1:16" s="91" customFormat="1" x14ac:dyDescent="0.25">
      <c r="A143" s="329" t="s">
        <v>234</v>
      </c>
      <c r="B143" s="330"/>
      <c r="K143" s="91" t="str">
        <f ca="1">K142</f>
        <v/>
      </c>
      <c r="L143" s="91" t="str">
        <f>""</f>
        <v/>
      </c>
      <c r="M143" s="91" t="s">
        <v>229</v>
      </c>
      <c r="N143" s="91" t="s">
        <v>230</v>
      </c>
      <c r="O143" s="91">
        <f t="shared" ca="1" si="15"/>
        <v>9</v>
      </c>
      <c r="P143" s="91" t="str">
        <f ca="1">IF(K143="","","No Bogeys on hole(s) "&amp;K143)</f>
        <v/>
      </c>
    </row>
    <row r="144" spans="1:16" s="78" customFormat="1" ht="15" customHeight="1" x14ac:dyDescent="0.25">
      <c r="A144" s="321" t="s">
        <v>95</v>
      </c>
      <c r="B144" s="326">
        <f>MATCH(A144,Data!$CG:$CG,0)</f>
        <v>11</v>
      </c>
      <c r="C144" s="78">
        <v>1</v>
      </c>
      <c r="D144" s="78">
        <f>INDEX(Parameter!$B$9:$AB$9,MATCH(C144,Parameter!$B$8:$AB$8,0))</f>
        <v>3</v>
      </c>
      <c r="H144" s="78">
        <f ca="1">INDEX(OFFSET(Data!$BF$1:$CF$1,B144-1,0),MATCH("Total/"&amp;C144,Data!$BF$1:$CF$1,0))</f>
        <v>6</v>
      </c>
      <c r="I144" s="78" t="str">
        <f ca="1">IF(H144=1,D144+2,"")</f>
        <v/>
      </c>
      <c r="J144" s="78" t="str">
        <f t="array" aca="1" ref="J144" ca="1">IF(H144=1,MATCH(1,(OFFSET(Data!$CJ$1:$HN$1,B144-1,0))*(Data!$CJ$89:$HN$89=C144),0),"")</f>
        <v/>
      </c>
      <c r="K144" s="78" t="str">
        <f ca="1">IF(H144=0,C144,"")</f>
        <v/>
      </c>
      <c r="L144" s="78" t="str">
        <f ca="1">IF(H144=1,INDEX(Data!$CG$90:$CG$169,MATCH(I144,OFFSET(Data!$CI$90:$CI$169,0,Specials!J144),0))&amp;" / "&amp;OFFSET(Data!$CI$88,0,Specials!J144),"")</f>
        <v/>
      </c>
      <c r="M144" s="78" t="s">
        <v>229</v>
      </c>
      <c r="N144" s="78" t="s">
        <v>230</v>
      </c>
      <c r="O144" s="78">
        <f t="shared" ca="1" si="15"/>
        <v>9</v>
      </c>
      <c r="P144" s="78" t="str">
        <f t="shared" ref="P144:P169" ca="1" si="16">IF(H144=1,"Only 1 Double-Bogey on hole "&amp;C144,"")</f>
        <v/>
      </c>
    </row>
    <row r="145" spans="1:16" s="78" customFormat="1" x14ac:dyDescent="0.25">
      <c r="A145" s="321" t="s">
        <v>95</v>
      </c>
      <c r="B145" s="326">
        <f>MATCH(A145,Data!$CG:$CG,0)</f>
        <v>11</v>
      </c>
      <c r="C145" s="78">
        <v>2</v>
      </c>
      <c r="D145" s="78">
        <f>INDEX(Parameter!$B$9:$AB$9,MATCH(C145,Parameter!$B$8:$AB$8,0))</f>
        <v>3</v>
      </c>
      <c r="H145" s="78">
        <f ca="1">INDEX(OFFSET(Data!$BF$1:$CF$1,B145-1,0),MATCH("Total/"&amp;C145,Data!$BF$1:$CF$1,0))</f>
        <v>0</v>
      </c>
      <c r="I145" s="78" t="str">
        <f t="shared" ref="I145:I170" ca="1" si="17">IF(H145=1,D145+2,"")</f>
        <v/>
      </c>
      <c r="J145" s="78" t="str">
        <f t="array" aca="1" ref="J145" ca="1">IF(H145=1,MATCH(1,(OFFSET(Data!$CJ$1:$HN$1,B145-1,0))*(Data!$CJ$89:$HN$89=C145),0),"")</f>
        <v/>
      </c>
      <c r="K145" s="78">
        <f ca="1">IF(AND(H145=0,D145&lt;&gt;"no"),IF(K144="",C145,K144&amp;", "&amp;C145),K144)</f>
        <v>2</v>
      </c>
      <c r="L145" s="78" t="str">
        <f ca="1">IF(H145=1,INDEX(Data!$CG$90:$CG$169,MATCH(I145,OFFSET(Data!$CI$90:$CI$169,0,Specials!J145),0))&amp;" / "&amp;OFFSET(Data!$CI$88,0,Specials!J145),"")</f>
        <v/>
      </c>
      <c r="M145" s="78" t="s">
        <v>229</v>
      </c>
      <c r="N145" s="78" t="s">
        <v>230</v>
      </c>
      <c r="O145" s="78">
        <f t="shared" ca="1" si="15"/>
        <v>9</v>
      </c>
      <c r="P145" s="78" t="str">
        <f t="shared" ca="1" si="16"/>
        <v/>
      </c>
    </row>
    <row r="146" spans="1:16" s="78" customFormat="1" x14ac:dyDescent="0.25">
      <c r="A146" s="321" t="s">
        <v>95</v>
      </c>
      <c r="B146" s="326">
        <f>MATCH(A146,Data!$CG:$CG,0)</f>
        <v>11</v>
      </c>
      <c r="C146" s="78">
        <v>3</v>
      </c>
      <c r="D146" s="78">
        <f>INDEX(Parameter!$B$9:$AB$9,MATCH(C146,Parameter!$B$8:$AB$8,0))</f>
        <v>3</v>
      </c>
      <c r="H146" s="78">
        <f ca="1">INDEX(OFFSET(Data!$BF$1:$CF$1,B146-1,0),MATCH("Total/"&amp;C146,Data!$BF$1:$CF$1,0))</f>
        <v>15</v>
      </c>
      <c r="I146" s="78" t="str">
        <f t="shared" ca="1" si="17"/>
        <v/>
      </c>
      <c r="J146" s="78" t="str">
        <f t="array" aca="1" ref="J146" ca="1">IF(H146=1,MATCH(1,(OFFSET(Data!$CJ$1:$HN$1,B146-1,0))*(Data!$CJ$89:$HN$89=C146),0),"")</f>
        <v/>
      </c>
      <c r="K146" s="78">
        <f t="shared" ref="K146:K170" ca="1" si="18">IF(AND(H146=0,D146&lt;&gt;"no"),IF(K145="",C146,K145&amp;", "&amp;C146),K145)</f>
        <v>2</v>
      </c>
      <c r="L146" s="78" t="str">
        <f ca="1">IF(H146=1,INDEX(Data!$CG$90:$CG$169,MATCH(I146,OFFSET(Data!$CI$90:$CI$169,0,Specials!J146),0))&amp;" / "&amp;OFFSET(Data!$CI$88,0,Specials!J146),"")</f>
        <v/>
      </c>
      <c r="M146" s="78" t="s">
        <v>229</v>
      </c>
      <c r="N146" s="78" t="s">
        <v>230</v>
      </c>
      <c r="O146" s="78">
        <f t="shared" ca="1" si="15"/>
        <v>9</v>
      </c>
      <c r="P146" s="78" t="str">
        <f t="shared" ca="1" si="16"/>
        <v/>
      </c>
    </row>
    <row r="147" spans="1:16" s="78" customFormat="1" x14ac:dyDescent="0.25">
      <c r="A147" s="321" t="s">
        <v>95</v>
      </c>
      <c r="B147" s="326">
        <f>MATCH(A147,Data!$CG:$CG,0)</f>
        <v>11</v>
      </c>
      <c r="C147" s="78">
        <v>4</v>
      </c>
      <c r="D147" s="78">
        <f>INDEX(Parameter!$B$9:$AB$9,MATCH(C147,Parameter!$B$8:$AB$8,0))</f>
        <v>3</v>
      </c>
      <c r="H147" s="78">
        <f ca="1">INDEX(OFFSET(Data!$BF$1:$CF$1,B147-1,0),MATCH("Total/"&amp;C147,Data!$BF$1:$CF$1,0))</f>
        <v>3</v>
      </c>
      <c r="I147" s="78" t="str">
        <f t="shared" ca="1" si="17"/>
        <v/>
      </c>
      <c r="J147" s="78" t="str">
        <f t="array" aca="1" ref="J147" ca="1">IF(H147=1,MATCH(1,(OFFSET(Data!$CJ$1:$HN$1,B147-1,0))*(Data!$CJ$89:$HN$89=C147),0),"")</f>
        <v/>
      </c>
      <c r="K147" s="78">
        <f t="shared" ca="1" si="18"/>
        <v>2</v>
      </c>
      <c r="L147" s="78" t="str">
        <f ca="1">IF(H147=1,INDEX(Data!$CG$90:$CG$169,MATCH(I147,OFFSET(Data!$CI$90:$CI$169,0,Specials!J147),0))&amp;" / "&amp;OFFSET(Data!$CI$88,0,Specials!J147),"")</f>
        <v/>
      </c>
      <c r="M147" s="78" t="s">
        <v>229</v>
      </c>
      <c r="N147" s="78" t="s">
        <v>230</v>
      </c>
      <c r="O147" s="78">
        <f t="shared" ca="1" si="15"/>
        <v>9</v>
      </c>
      <c r="P147" s="78" t="str">
        <f t="shared" ca="1" si="16"/>
        <v/>
      </c>
    </row>
    <row r="148" spans="1:16" s="78" customFormat="1" x14ac:dyDescent="0.25">
      <c r="A148" s="321" t="s">
        <v>95</v>
      </c>
      <c r="B148" s="326">
        <f>MATCH(A148,Data!$CG:$CG,0)</f>
        <v>11</v>
      </c>
      <c r="C148" s="78">
        <v>5</v>
      </c>
      <c r="D148" s="78">
        <f>INDEX(Parameter!$B$9:$AB$9,MATCH(C148,Parameter!$B$8:$AB$8,0))</f>
        <v>3</v>
      </c>
      <c r="H148" s="78">
        <f ca="1">INDEX(OFFSET(Data!$BF$1:$CF$1,B148-1,0),MATCH("Total/"&amp;C148,Data!$BF$1:$CF$1,0))</f>
        <v>4</v>
      </c>
      <c r="I148" s="78" t="str">
        <f t="shared" ca="1" si="17"/>
        <v/>
      </c>
      <c r="J148" s="78" t="str">
        <f t="array" aca="1" ref="J148" ca="1">IF(H148=1,MATCH(1,(OFFSET(Data!$CJ$1:$HN$1,B148-1,0))*(Data!$CJ$89:$HN$89=C148),0),"")</f>
        <v/>
      </c>
      <c r="K148" s="78">
        <f t="shared" ca="1" si="18"/>
        <v>2</v>
      </c>
      <c r="L148" s="78" t="str">
        <f ca="1">IF(H148=1,INDEX(Data!$CG$90:$CG$169,MATCH(I148,OFFSET(Data!$CI$90:$CI$169,0,Specials!J148),0))&amp;" / "&amp;OFFSET(Data!$CI$88,0,Specials!J148),"")</f>
        <v/>
      </c>
      <c r="M148" s="78" t="s">
        <v>229</v>
      </c>
      <c r="N148" s="78" t="s">
        <v>230</v>
      </c>
      <c r="O148" s="78">
        <f t="shared" ca="1" si="15"/>
        <v>9</v>
      </c>
      <c r="P148" s="78" t="str">
        <f t="shared" ca="1" si="16"/>
        <v/>
      </c>
    </row>
    <row r="149" spans="1:16" s="78" customFormat="1" x14ac:dyDescent="0.25">
      <c r="A149" s="321" t="s">
        <v>95</v>
      </c>
      <c r="B149" s="326">
        <f>MATCH(A149,Data!$CG:$CG,0)</f>
        <v>11</v>
      </c>
      <c r="C149" s="78">
        <v>6</v>
      </c>
      <c r="D149" s="78">
        <f>INDEX(Parameter!$B$9:$AB$9,MATCH(C149,Parameter!$B$8:$AB$8,0))</f>
        <v>3</v>
      </c>
      <c r="H149" s="78">
        <f ca="1">INDEX(OFFSET(Data!$BF$1:$CF$1,B149-1,0),MATCH("Total/"&amp;C149,Data!$BF$1:$CF$1,0))</f>
        <v>15</v>
      </c>
      <c r="I149" s="78" t="str">
        <f t="shared" ca="1" si="17"/>
        <v/>
      </c>
      <c r="J149" s="78" t="str">
        <f t="array" aca="1" ref="J149" ca="1">IF(H149=1,MATCH(1,(OFFSET(Data!$CJ$1:$HN$1,B149-1,0))*(Data!$CJ$89:$HN$89=C149),0),"")</f>
        <v/>
      </c>
      <c r="K149" s="78">
        <f t="shared" ca="1" si="18"/>
        <v>2</v>
      </c>
      <c r="L149" s="78" t="str">
        <f ca="1">IF(H149=1,INDEX(Data!$CG$90:$CG$169,MATCH(I149,OFFSET(Data!$CI$90:$CI$169,0,Specials!J149),0))&amp;" / "&amp;OFFSET(Data!$CI$88,0,Specials!J149),"")</f>
        <v/>
      </c>
      <c r="M149" s="78" t="s">
        <v>229</v>
      </c>
      <c r="N149" s="78" t="s">
        <v>230</v>
      </c>
      <c r="O149" s="78">
        <f t="shared" ca="1" si="15"/>
        <v>9</v>
      </c>
      <c r="P149" s="78" t="str">
        <f t="shared" ca="1" si="16"/>
        <v/>
      </c>
    </row>
    <row r="150" spans="1:16" s="78" customFormat="1" x14ac:dyDescent="0.25">
      <c r="A150" s="321" t="s">
        <v>95</v>
      </c>
      <c r="B150" s="326">
        <f>MATCH(A150,Data!$CG:$CG,0)</f>
        <v>11</v>
      </c>
      <c r="C150" s="78">
        <v>7</v>
      </c>
      <c r="D150" s="78">
        <f>INDEX(Parameter!$B$9:$AB$9,MATCH(C150,Parameter!$B$8:$AB$8,0))</f>
        <v>3</v>
      </c>
      <c r="H150" s="78">
        <f ca="1">INDEX(OFFSET(Data!$BF$1:$CF$1,B150-1,0),MATCH("Total/"&amp;C150,Data!$BF$1:$CF$1,0))</f>
        <v>2</v>
      </c>
      <c r="I150" s="78" t="str">
        <f t="shared" ca="1" si="17"/>
        <v/>
      </c>
      <c r="J150" s="78" t="str">
        <f t="array" aca="1" ref="J150" ca="1">IF(H150=1,MATCH(1,(OFFSET(Data!$CJ$1:$HN$1,B150-1,0))*(Data!$CJ$89:$HN$89=C150),0),"")</f>
        <v/>
      </c>
      <c r="K150" s="78">
        <f t="shared" ca="1" si="18"/>
        <v>2</v>
      </c>
      <c r="L150" s="78" t="str">
        <f ca="1">IF(H150=1,INDEX(Data!$CG$90:$CG$169,MATCH(I150,OFFSET(Data!$CI$90:$CI$169,0,Specials!J150),0))&amp;" / "&amp;OFFSET(Data!$CI$88,0,Specials!J150),"")</f>
        <v/>
      </c>
      <c r="M150" s="78" t="s">
        <v>229</v>
      </c>
      <c r="N150" s="78" t="s">
        <v>230</v>
      </c>
      <c r="O150" s="78">
        <f t="shared" ca="1" si="15"/>
        <v>9</v>
      </c>
      <c r="P150" s="78" t="str">
        <f t="shared" ca="1" si="16"/>
        <v/>
      </c>
    </row>
    <row r="151" spans="1:16" s="78" customFormat="1" x14ac:dyDescent="0.25">
      <c r="A151" s="321" t="s">
        <v>95</v>
      </c>
      <c r="B151" s="326">
        <f>MATCH(A151,Data!$CG:$CG,0)</f>
        <v>11</v>
      </c>
      <c r="C151" s="78">
        <v>8</v>
      </c>
      <c r="D151" s="78">
        <f>INDEX(Parameter!$B$9:$AB$9,MATCH(C151,Parameter!$B$8:$AB$8,0))</f>
        <v>3</v>
      </c>
      <c r="H151" s="78">
        <f ca="1">INDEX(OFFSET(Data!$BF$1:$CF$1,B151-1,0),MATCH("Total/"&amp;C151,Data!$BF$1:$CF$1,0))</f>
        <v>2</v>
      </c>
      <c r="I151" s="78" t="str">
        <f t="shared" ca="1" si="17"/>
        <v/>
      </c>
      <c r="J151" s="78" t="str">
        <f t="array" aca="1" ref="J151" ca="1">IF(H151=1,MATCH(1,(OFFSET(Data!$CJ$1:$HN$1,B151-1,0))*(Data!$CJ$89:$HN$89=C151),0),"")</f>
        <v/>
      </c>
      <c r="K151" s="78">
        <f t="shared" ca="1" si="18"/>
        <v>2</v>
      </c>
      <c r="L151" s="78" t="str">
        <f ca="1">IF(H151=1,INDEX(Data!$CG$90:$CG$169,MATCH(I151,OFFSET(Data!$CI$90:$CI$169,0,Specials!J151),0))&amp;" / "&amp;OFFSET(Data!$CI$88,0,Specials!J151),"")</f>
        <v/>
      </c>
      <c r="M151" s="78" t="s">
        <v>229</v>
      </c>
      <c r="N151" s="78" t="s">
        <v>230</v>
      </c>
      <c r="O151" s="78">
        <f t="shared" ca="1" si="15"/>
        <v>9</v>
      </c>
      <c r="P151" s="78" t="str">
        <f t="shared" ca="1" si="16"/>
        <v/>
      </c>
    </row>
    <row r="152" spans="1:16" s="78" customFormat="1" x14ac:dyDescent="0.25">
      <c r="A152" s="321" t="s">
        <v>95</v>
      </c>
      <c r="B152" s="326">
        <f>MATCH(A152,Data!$CG:$CG,0)</f>
        <v>11</v>
      </c>
      <c r="C152" s="78">
        <v>9</v>
      </c>
      <c r="D152" s="78" t="str">
        <f>INDEX(Parameter!$B$9:$AB$9,MATCH(C152,Parameter!$B$8:$AB$8,0))</f>
        <v>no</v>
      </c>
      <c r="H152" s="78">
        <f ca="1">INDEX(OFFSET(Data!$BF$1:$CF$1,B152-1,0),MATCH("Total/"&amp;C152,Data!$BF$1:$CF$1,0))</f>
        <v>0</v>
      </c>
      <c r="I152" s="78" t="str">
        <f t="shared" ca="1" si="17"/>
        <v/>
      </c>
      <c r="J152" s="78" t="str">
        <f t="array" aca="1" ref="J152" ca="1">IF(H152=1,MATCH(1,(OFFSET(Data!$CJ$1:$HN$1,B152-1,0))*(Data!$CJ$89:$HN$89=C152),0),"")</f>
        <v/>
      </c>
      <c r="K152" s="78">
        <f t="shared" ca="1" si="18"/>
        <v>2</v>
      </c>
      <c r="L152" s="78" t="str">
        <f ca="1">IF(H152=1,INDEX(Data!$CG$90:$CG$169,MATCH(I152,OFFSET(Data!$CI$90:$CI$169,0,Specials!J152),0))&amp;" / "&amp;OFFSET(Data!$CI$88,0,Specials!J152),"")</f>
        <v/>
      </c>
      <c r="M152" s="78" t="s">
        <v>229</v>
      </c>
      <c r="N152" s="78" t="s">
        <v>230</v>
      </c>
      <c r="O152" s="78">
        <f t="shared" ca="1" si="15"/>
        <v>9</v>
      </c>
      <c r="P152" s="78" t="str">
        <f t="shared" ca="1" si="16"/>
        <v/>
      </c>
    </row>
    <row r="153" spans="1:16" s="78" customFormat="1" x14ac:dyDescent="0.25">
      <c r="A153" s="321" t="s">
        <v>95</v>
      </c>
      <c r="B153" s="326">
        <f>MATCH(A153,Data!$CG:$CG,0)</f>
        <v>11</v>
      </c>
      <c r="C153" s="78">
        <v>10</v>
      </c>
      <c r="D153" s="78">
        <f>INDEX(Parameter!$B$9:$AB$9,MATCH(C153,Parameter!$B$8:$AB$8,0))</f>
        <v>4</v>
      </c>
      <c r="H153" s="78">
        <f ca="1">INDEX(OFFSET(Data!$BF$1:$CF$1,B153-1,0),MATCH("Total/"&amp;C153,Data!$BF$1:$CF$1,0))</f>
        <v>11</v>
      </c>
      <c r="I153" s="78" t="str">
        <f t="shared" ca="1" si="17"/>
        <v/>
      </c>
      <c r="J153" s="78" t="str">
        <f t="array" aca="1" ref="J153" ca="1">IF(H153=1,MATCH(1,(OFFSET(Data!$CJ$1:$HN$1,B153-1,0))*(Data!$CJ$89:$HN$89=C153),0),"")</f>
        <v/>
      </c>
      <c r="K153" s="78">
        <f t="shared" ca="1" si="18"/>
        <v>2</v>
      </c>
      <c r="L153" s="78" t="str">
        <f ca="1">IF(H153=1,INDEX(Data!$CG$90:$CG$169,MATCH(I153,OFFSET(Data!$CI$90:$CI$169,0,Specials!J153),0))&amp;" / "&amp;OFFSET(Data!$CI$88,0,Specials!J153),"")</f>
        <v/>
      </c>
      <c r="M153" s="78" t="s">
        <v>229</v>
      </c>
      <c r="N153" s="78" t="s">
        <v>230</v>
      </c>
      <c r="O153" s="78">
        <f t="shared" ca="1" si="15"/>
        <v>9</v>
      </c>
      <c r="P153" s="78" t="str">
        <f t="shared" ca="1" si="16"/>
        <v/>
      </c>
    </row>
    <row r="154" spans="1:16" s="78" customFormat="1" x14ac:dyDescent="0.25">
      <c r="A154" s="321" t="s">
        <v>95</v>
      </c>
      <c r="B154" s="326">
        <f>MATCH(A154,Data!$CG:$CG,0)</f>
        <v>11</v>
      </c>
      <c r="C154" s="78">
        <v>11</v>
      </c>
      <c r="D154" s="78">
        <f>INDEX(Parameter!$B$9:$AB$9,MATCH(C154,Parameter!$B$8:$AB$8,0))</f>
        <v>3</v>
      </c>
      <c r="H154" s="78">
        <f ca="1">INDEX(OFFSET(Data!$BF$1:$CF$1,B154-1,0),MATCH("Total/"&amp;C154,Data!$BF$1:$CF$1,0))</f>
        <v>19</v>
      </c>
      <c r="I154" s="78" t="str">
        <f t="shared" ca="1" si="17"/>
        <v/>
      </c>
      <c r="J154" s="78" t="str">
        <f t="array" aca="1" ref="J154" ca="1">IF(H154=1,MATCH(1,(OFFSET(Data!$CJ$1:$HN$1,B154-1,0))*(Data!$CJ$89:$HN$89=C154),0),"")</f>
        <v/>
      </c>
      <c r="K154" s="78">
        <f t="shared" ca="1" si="18"/>
        <v>2</v>
      </c>
      <c r="L154" s="78" t="str">
        <f ca="1">IF(H154=1,INDEX(Data!$CG$90:$CG$169,MATCH(I154,OFFSET(Data!$CI$90:$CI$169,0,Specials!J154),0))&amp;" / "&amp;OFFSET(Data!$CI$88,0,Specials!J154),"")</f>
        <v/>
      </c>
      <c r="M154" s="78" t="s">
        <v>229</v>
      </c>
      <c r="N154" s="78" t="s">
        <v>230</v>
      </c>
      <c r="O154" s="78">
        <f t="shared" ca="1" si="15"/>
        <v>9</v>
      </c>
      <c r="P154" s="78" t="str">
        <f t="shared" ca="1" si="16"/>
        <v/>
      </c>
    </row>
    <row r="155" spans="1:16" s="78" customFormat="1" x14ac:dyDescent="0.25">
      <c r="A155" s="321" t="s">
        <v>95</v>
      </c>
      <c r="B155" s="326">
        <f>MATCH(A155,Data!$CG:$CG,0)</f>
        <v>11</v>
      </c>
      <c r="C155" s="78">
        <v>12</v>
      </c>
      <c r="D155" s="78">
        <f>INDEX(Parameter!$B$9:$AB$9,MATCH(C155,Parameter!$B$8:$AB$8,0))</f>
        <v>3</v>
      </c>
      <c r="H155" s="78">
        <f ca="1">INDEX(OFFSET(Data!$BF$1:$CF$1,B155-1,0),MATCH("Total/"&amp;C155,Data!$BF$1:$CF$1,0))</f>
        <v>12</v>
      </c>
      <c r="I155" s="78" t="str">
        <f t="shared" ca="1" si="17"/>
        <v/>
      </c>
      <c r="J155" s="78" t="str">
        <f t="array" aca="1" ref="J155" ca="1">IF(H155=1,MATCH(1,(OFFSET(Data!$CJ$1:$HN$1,B155-1,0))*(Data!$CJ$89:$HN$89=C155),0),"")</f>
        <v/>
      </c>
      <c r="K155" s="78">
        <f t="shared" ca="1" si="18"/>
        <v>2</v>
      </c>
      <c r="L155" s="78" t="str">
        <f ca="1">IF(H155=1,INDEX(Data!$CG$90:$CG$169,MATCH(I155,OFFSET(Data!$CI$90:$CI$169,0,Specials!J155),0))&amp;" / "&amp;OFFSET(Data!$CI$88,0,Specials!J155),"")</f>
        <v/>
      </c>
      <c r="M155" s="78" t="s">
        <v>229</v>
      </c>
      <c r="N155" s="78" t="s">
        <v>230</v>
      </c>
      <c r="O155" s="78">
        <f t="shared" ca="1" si="15"/>
        <v>9</v>
      </c>
      <c r="P155" s="78" t="str">
        <f t="shared" ca="1" si="16"/>
        <v/>
      </c>
    </row>
    <row r="156" spans="1:16" s="78" customFormat="1" x14ac:dyDescent="0.25">
      <c r="A156" s="321" t="s">
        <v>95</v>
      </c>
      <c r="B156" s="326">
        <f>MATCH(A156,Data!$CG:$CG,0)</f>
        <v>11</v>
      </c>
      <c r="C156" s="78">
        <v>13</v>
      </c>
      <c r="D156" s="78">
        <f>INDEX(Parameter!$B$9:$AB$9,MATCH(C156,Parameter!$B$8:$AB$8,0))</f>
        <v>3</v>
      </c>
      <c r="H156" s="78">
        <f ca="1">INDEX(OFFSET(Data!$BF$1:$CF$1,B156-1,0),MATCH("Total/"&amp;C156,Data!$BF$1:$CF$1,0))</f>
        <v>12</v>
      </c>
      <c r="I156" s="78" t="str">
        <f t="shared" ca="1" si="17"/>
        <v/>
      </c>
      <c r="J156" s="78" t="str">
        <f t="array" aca="1" ref="J156" ca="1">IF(H156=1,MATCH(1,(OFFSET(Data!$CJ$1:$HN$1,B156-1,0))*(Data!$CJ$89:$HN$89=C156),0),"")</f>
        <v/>
      </c>
      <c r="K156" s="78">
        <f t="shared" ca="1" si="18"/>
        <v>2</v>
      </c>
      <c r="L156" s="78" t="str">
        <f ca="1">IF(H156=1,INDEX(Data!$CG$90:$CG$169,MATCH(I156,OFFSET(Data!$CI$90:$CI$169,0,Specials!J156),0))&amp;" / "&amp;OFFSET(Data!$CI$88,0,Specials!J156),"")</f>
        <v/>
      </c>
      <c r="M156" s="78" t="s">
        <v>229</v>
      </c>
      <c r="N156" s="78" t="s">
        <v>230</v>
      </c>
      <c r="O156" s="78">
        <f t="shared" ca="1" si="15"/>
        <v>9</v>
      </c>
      <c r="P156" s="78" t="str">
        <f t="shared" ca="1" si="16"/>
        <v/>
      </c>
    </row>
    <row r="157" spans="1:16" s="78" customFormat="1" x14ac:dyDescent="0.25">
      <c r="A157" s="321" t="s">
        <v>95</v>
      </c>
      <c r="B157" s="326">
        <f>MATCH(A157,Data!$CG:$CG,0)</f>
        <v>11</v>
      </c>
      <c r="C157" s="78">
        <v>14</v>
      </c>
      <c r="D157" s="78">
        <f>INDEX(Parameter!$B$9:$AB$9,MATCH(C157,Parameter!$B$8:$AB$8,0))</f>
        <v>4</v>
      </c>
      <c r="H157" s="78">
        <f ca="1">INDEX(OFFSET(Data!$BF$1:$CF$1,B157-1,0),MATCH("Total/"&amp;C157,Data!$BF$1:$CF$1,0))</f>
        <v>21</v>
      </c>
      <c r="I157" s="78" t="str">
        <f t="shared" ca="1" si="17"/>
        <v/>
      </c>
      <c r="J157" s="78" t="str">
        <f t="array" aca="1" ref="J157" ca="1">IF(H157=1,MATCH(1,(OFFSET(Data!$CJ$1:$HN$1,B157-1,0))*(Data!$CJ$89:$HN$89=C157),0),"")</f>
        <v/>
      </c>
      <c r="K157" s="78">
        <f t="shared" ca="1" si="18"/>
        <v>2</v>
      </c>
      <c r="L157" s="78" t="str">
        <f ca="1">IF(H157=1,INDEX(Data!$CG$90:$CG$169,MATCH(I157,OFFSET(Data!$CI$90:$CI$169,0,Specials!J157),0))&amp;" / "&amp;OFFSET(Data!$CI$88,0,Specials!J157),"")</f>
        <v/>
      </c>
      <c r="M157" s="78" t="s">
        <v>229</v>
      </c>
      <c r="N157" s="78" t="s">
        <v>230</v>
      </c>
      <c r="O157" s="78">
        <f t="shared" ca="1" si="15"/>
        <v>9</v>
      </c>
      <c r="P157" s="78" t="str">
        <f t="shared" ca="1" si="16"/>
        <v/>
      </c>
    </row>
    <row r="158" spans="1:16" s="78" customFormat="1" x14ac:dyDescent="0.25">
      <c r="A158" s="321" t="s">
        <v>95</v>
      </c>
      <c r="B158" s="326">
        <f>MATCH(A158,Data!$CG:$CG,0)</f>
        <v>11</v>
      </c>
      <c r="C158" s="78">
        <v>15</v>
      </c>
      <c r="D158" s="78" t="str">
        <f>INDEX(Parameter!$B$9:$AB$9,MATCH(C158,Parameter!$B$8:$AB$8,0))</f>
        <v>no</v>
      </c>
      <c r="H158" s="78">
        <f ca="1">INDEX(OFFSET(Data!$BF$1:$CF$1,B158-1,0),MATCH("Total/"&amp;C158,Data!$BF$1:$CF$1,0))</f>
        <v>0</v>
      </c>
      <c r="I158" s="78" t="str">
        <f t="shared" ca="1" si="17"/>
        <v/>
      </c>
      <c r="J158" s="78" t="str">
        <f t="array" aca="1" ref="J158" ca="1">IF(H158=1,MATCH(1,(OFFSET(Data!$CJ$1:$HN$1,B158-1,0))*(Data!$CJ$89:$HN$89=C158),0),"")</f>
        <v/>
      </c>
      <c r="K158" s="78">
        <f t="shared" ca="1" si="18"/>
        <v>2</v>
      </c>
      <c r="L158" s="78" t="str">
        <f ca="1">IF(H158=1,INDEX(Data!$CG$90:$CG$169,MATCH(I158,OFFSET(Data!$CI$90:$CI$169,0,Specials!J158),0))&amp;" / "&amp;OFFSET(Data!$CI$88,0,Specials!J158),"")</f>
        <v/>
      </c>
      <c r="M158" s="78" t="s">
        <v>229</v>
      </c>
      <c r="N158" s="78" t="s">
        <v>230</v>
      </c>
      <c r="O158" s="78">
        <f t="shared" ca="1" si="15"/>
        <v>9</v>
      </c>
      <c r="P158" s="78" t="str">
        <f t="shared" ca="1" si="16"/>
        <v/>
      </c>
    </row>
    <row r="159" spans="1:16" s="78" customFormat="1" x14ac:dyDescent="0.25">
      <c r="A159" s="321" t="s">
        <v>95</v>
      </c>
      <c r="B159" s="326">
        <f>MATCH(A159,Data!$CG:$CG,0)</f>
        <v>11</v>
      </c>
      <c r="C159" s="78">
        <v>16</v>
      </c>
      <c r="D159" s="78" t="str">
        <f>INDEX(Parameter!$B$9:$AB$9,MATCH(C159,Parameter!$B$8:$AB$8,0))</f>
        <v>no</v>
      </c>
      <c r="H159" s="78">
        <f ca="1">INDEX(OFFSET(Data!$BF$1:$CF$1,B159-1,0),MATCH("Total/"&amp;C159,Data!$BF$1:$CF$1,0))</f>
        <v>0</v>
      </c>
      <c r="I159" s="78" t="str">
        <f t="shared" ca="1" si="17"/>
        <v/>
      </c>
      <c r="J159" s="78" t="str">
        <f t="array" aca="1" ref="J159" ca="1">IF(H159=1,MATCH(1,(OFFSET(Data!$CJ$1:$HN$1,B159-1,0))*(Data!$CJ$89:$HN$89=C159),0),"")</f>
        <v/>
      </c>
      <c r="K159" s="78">
        <f t="shared" ca="1" si="18"/>
        <v>2</v>
      </c>
      <c r="L159" s="78" t="str">
        <f ca="1">IF(H159=1,INDEX(Data!$CG$90:$CG$169,MATCH(I159,OFFSET(Data!$CI$90:$CI$169,0,Specials!J159),0))&amp;" / "&amp;OFFSET(Data!$CI$88,0,Specials!J159),"")</f>
        <v/>
      </c>
      <c r="M159" s="78" t="s">
        <v>229</v>
      </c>
      <c r="N159" s="78" t="s">
        <v>230</v>
      </c>
      <c r="O159" s="78">
        <f t="shared" ca="1" si="15"/>
        <v>9</v>
      </c>
      <c r="P159" s="78" t="str">
        <f t="shared" ca="1" si="16"/>
        <v/>
      </c>
    </row>
    <row r="160" spans="1:16" s="78" customFormat="1" x14ac:dyDescent="0.25">
      <c r="A160" s="321" t="s">
        <v>95</v>
      </c>
      <c r="B160" s="326">
        <f>MATCH(A160,Data!$CG:$CG,0)</f>
        <v>11</v>
      </c>
      <c r="C160" s="78">
        <v>17</v>
      </c>
      <c r="D160" s="78" t="str">
        <f>INDEX(Parameter!$B$9:$AB$9,MATCH(C160,Parameter!$B$8:$AB$8,0))</f>
        <v>no</v>
      </c>
      <c r="H160" s="78">
        <f ca="1">INDEX(OFFSET(Data!$BF$1:$CF$1,B160-1,0),MATCH("Total/"&amp;C160,Data!$BF$1:$CF$1,0))</f>
        <v>0</v>
      </c>
      <c r="I160" s="78" t="str">
        <f t="shared" ca="1" si="17"/>
        <v/>
      </c>
      <c r="J160" s="78" t="str">
        <f t="array" aca="1" ref="J160" ca="1">IF(H160=1,MATCH(1,(OFFSET(Data!$CJ$1:$HN$1,B160-1,0))*(Data!$CJ$89:$HN$89=C160),0),"")</f>
        <v/>
      </c>
      <c r="K160" s="78">
        <f t="shared" ca="1" si="18"/>
        <v>2</v>
      </c>
      <c r="L160" s="78" t="str">
        <f ca="1">IF(H160=1,INDEX(Data!$CG$90:$CG$169,MATCH(I160,OFFSET(Data!$CI$90:$CI$169,0,Specials!J160),0))&amp;" / "&amp;OFFSET(Data!$CI$88,0,Specials!J160),"")</f>
        <v/>
      </c>
      <c r="M160" s="78" t="s">
        <v>229</v>
      </c>
      <c r="N160" s="78" t="s">
        <v>230</v>
      </c>
      <c r="O160" s="78">
        <f t="shared" ca="1" si="15"/>
        <v>9</v>
      </c>
      <c r="P160" s="78" t="str">
        <f t="shared" ca="1" si="16"/>
        <v/>
      </c>
    </row>
    <row r="161" spans="1:16" s="78" customFormat="1" x14ac:dyDescent="0.25">
      <c r="A161" s="321" t="s">
        <v>95</v>
      </c>
      <c r="B161" s="326">
        <f>MATCH(A161,Data!$CG:$CG,0)</f>
        <v>11</v>
      </c>
      <c r="C161" s="78">
        <v>18</v>
      </c>
      <c r="D161" s="78" t="str">
        <f>INDEX(Parameter!$B$9:$AB$9,MATCH(C161,Parameter!$B$8:$AB$8,0))</f>
        <v>no</v>
      </c>
      <c r="H161" s="78">
        <f ca="1">INDEX(OFFSET(Data!$BF$1:$CF$1,B161-1,0),MATCH("Total/"&amp;C161,Data!$BF$1:$CF$1,0))</f>
        <v>0</v>
      </c>
      <c r="I161" s="78" t="str">
        <f t="shared" ca="1" si="17"/>
        <v/>
      </c>
      <c r="J161" s="78" t="str">
        <f t="array" aca="1" ref="J161" ca="1">IF(H161=1,MATCH(1,(OFFSET(Data!$CJ$1:$HN$1,B161-1,0))*(Data!$CJ$89:$HN$89=C161),0),"")</f>
        <v/>
      </c>
      <c r="K161" s="78">
        <f t="shared" ca="1" si="18"/>
        <v>2</v>
      </c>
      <c r="L161" s="78" t="str">
        <f ca="1">IF(H161=1,INDEX(Data!$CG$90:$CG$169,MATCH(I161,OFFSET(Data!$CI$90:$CI$169,0,Specials!J161),0))&amp;" / "&amp;OFFSET(Data!$CI$88,0,Specials!J161),"")</f>
        <v/>
      </c>
      <c r="M161" s="78" t="s">
        <v>229</v>
      </c>
      <c r="N161" s="78" t="s">
        <v>230</v>
      </c>
      <c r="O161" s="78">
        <f t="shared" ca="1" si="15"/>
        <v>9</v>
      </c>
      <c r="P161" s="78" t="str">
        <f t="shared" ca="1" si="16"/>
        <v/>
      </c>
    </row>
    <row r="162" spans="1:16" s="78" customFormat="1" x14ac:dyDescent="0.25">
      <c r="A162" s="321" t="s">
        <v>95</v>
      </c>
      <c r="B162" s="326">
        <f>MATCH(A162,Data!$CG:$CG,0)</f>
        <v>11</v>
      </c>
      <c r="C162" s="78">
        <v>19</v>
      </c>
      <c r="D162" s="78" t="str">
        <f>INDEX(Parameter!$B$9:$AB$9,MATCH(C162,Parameter!$B$8:$AB$8,0))</f>
        <v>no</v>
      </c>
      <c r="H162" s="78">
        <f ca="1">INDEX(OFFSET(Data!$BF$1:$CF$1,B162-1,0),MATCH("Total/"&amp;C162,Data!$BF$1:$CF$1,0))</f>
        <v>0</v>
      </c>
      <c r="I162" s="78" t="str">
        <f t="shared" ca="1" si="17"/>
        <v/>
      </c>
      <c r="J162" s="78" t="str">
        <f t="array" aca="1" ref="J162" ca="1">IF(H162=1,MATCH(1,(OFFSET(Data!$CJ$1:$HN$1,B162-1,0))*(Data!$CJ$89:$HN$89=C162),0),"")</f>
        <v/>
      </c>
      <c r="K162" s="78">
        <f t="shared" ca="1" si="18"/>
        <v>2</v>
      </c>
      <c r="L162" s="78" t="str">
        <f ca="1">IF(H162=1,INDEX(Data!$CG$90:$CG$169,MATCH(I162,OFFSET(Data!$CI$90:$CI$169,0,Specials!J162),0))&amp;" / "&amp;OFFSET(Data!$CI$88,0,Specials!J162),"")</f>
        <v/>
      </c>
      <c r="M162" s="78" t="s">
        <v>229</v>
      </c>
      <c r="N162" s="78" t="s">
        <v>230</v>
      </c>
      <c r="O162" s="78">
        <f t="shared" ca="1" si="15"/>
        <v>9</v>
      </c>
      <c r="P162" s="78" t="str">
        <f t="shared" ca="1" si="16"/>
        <v/>
      </c>
    </row>
    <row r="163" spans="1:16" s="78" customFormat="1" x14ac:dyDescent="0.25">
      <c r="A163" s="321" t="s">
        <v>95</v>
      </c>
      <c r="B163" s="326">
        <f>MATCH(A163,Data!$CG:$CG,0)</f>
        <v>11</v>
      </c>
      <c r="C163" s="78">
        <v>20</v>
      </c>
      <c r="D163" s="78" t="str">
        <f>INDEX(Parameter!$B$9:$AB$9,MATCH(C163,Parameter!$B$8:$AB$8,0))</f>
        <v>no</v>
      </c>
      <c r="H163" s="78">
        <f ca="1">INDEX(OFFSET(Data!$BF$1:$CF$1,B163-1,0),MATCH("Total/"&amp;C163,Data!$BF$1:$CF$1,0))</f>
        <v>0</v>
      </c>
      <c r="I163" s="78" t="str">
        <f t="shared" ca="1" si="17"/>
        <v/>
      </c>
      <c r="J163" s="78" t="str">
        <f t="array" aca="1" ref="J163" ca="1">IF(H163=1,MATCH(1,(OFFSET(Data!$CJ$1:$HN$1,B163-1,0))*(Data!$CJ$89:$HN$89=C163),0),"")</f>
        <v/>
      </c>
      <c r="K163" s="78">
        <f t="shared" ca="1" si="18"/>
        <v>2</v>
      </c>
      <c r="L163" s="78" t="str">
        <f ca="1">IF(H163=1,INDEX(Data!$CG$90:$CG$169,MATCH(I163,OFFSET(Data!$CI$90:$CI$169,0,Specials!J163),0))&amp;" / "&amp;OFFSET(Data!$CI$88,0,Specials!J163),"")</f>
        <v/>
      </c>
      <c r="M163" s="78" t="s">
        <v>229</v>
      </c>
      <c r="N163" s="78" t="s">
        <v>230</v>
      </c>
      <c r="O163" s="78">
        <f t="shared" ca="1" si="15"/>
        <v>9</v>
      </c>
      <c r="P163" s="78" t="str">
        <f t="shared" ca="1" si="16"/>
        <v/>
      </c>
    </row>
    <row r="164" spans="1:16" s="78" customFormat="1" x14ac:dyDescent="0.25">
      <c r="A164" s="321" t="s">
        <v>95</v>
      </c>
      <c r="B164" s="326">
        <f>MATCH(A164,Data!$CG:$CG,0)</f>
        <v>11</v>
      </c>
      <c r="C164" s="78">
        <v>21</v>
      </c>
      <c r="D164" s="78" t="str">
        <f>INDEX(Parameter!$B$9:$AB$9,MATCH(C164,Parameter!$B$8:$AB$8,0))</f>
        <v>no</v>
      </c>
      <c r="H164" s="78">
        <f ca="1">INDEX(OFFSET(Data!$BF$1:$CF$1,B164-1,0),MATCH("Total/"&amp;C164,Data!$BF$1:$CF$1,0))</f>
        <v>0</v>
      </c>
      <c r="I164" s="78" t="str">
        <f t="shared" ca="1" si="17"/>
        <v/>
      </c>
      <c r="J164" s="78" t="str">
        <f t="array" aca="1" ref="J164" ca="1">IF(H164=1,MATCH(1,(OFFSET(Data!$CJ$1:$HN$1,B164-1,0))*(Data!$CJ$89:$HN$89=C164),0),"")</f>
        <v/>
      </c>
      <c r="K164" s="78">
        <f t="shared" ca="1" si="18"/>
        <v>2</v>
      </c>
      <c r="L164" s="78" t="str">
        <f ca="1">IF(H164=1,INDEX(Data!$CG$90:$CG$169,MATCH(I164,OFFSET(Data!$CI$90:$CI$169,0,Specials!J164),0))&amp;" / "&amp;OFFSET(Data!$CI$88,0,Specials!J164),"")</f>
        <v/>
      </c>
      <c r="M164" s="78" t="s">
        <v>229</v>
      </c>
      <c r="N164" s="78" t="s">
        <v>230</v>
      </c>
      <c r="O164" s="78">
        <f t="shared" ca="1" si="15"/>
        <v>9</v>
      </c>
      <c r="P164" s="78" t="str">
        <f t="shared" ca="1" si="16"/>
        <v/>
      </c>
    </row>
    <row r="165" spans="1:16" s="78" customFormat="1" x14ac:dyDescent="0.25">
      <c r="A165" s="321" t="s">
        <v>95</v>
      </c>
      <c r="B165" s="326">
        <f>MATCH(A165,Data!$CG:$CG,0)</f>
        <v>11</v>
      </c>
      <c r="C165" s="78">
        <v>22</v>
      </c>
      <c r="D165" s="78" t="str">
        <f>INDEX(Parameter!$B$9:$AB$9,MATCH(C165,Parameter!$B$8:$AB$8,0))</f>
        <v>no</v>
      </c>
      <c r="H165" s="78">
        <f ca="1">INDEX(OFFSET(Data!$BF$1:$CF$1,B165-1,0),MATCH("Total/"&amp;C165,Data!$BF$1:$CF$1,0))</f>
        <v>0</v>
      </c>
      <c r="I165" s="78" t="str">
        <f t="shared" ca="1" si="17"/>
        <v/>
      </c>
      <c r="J165" s="78" t="str">
        <f t="array" aca="1" ref="J165" ca="1">IF(H165=1,MATCH(1,(OFFSET(Data!$CJ$1:$HN$1,B165-1,0))*(Data!$CJ$89:$HN$89=C165),0),"")</f>
        <v/>
      </c>
      <c r="K165" s="78">
        <f t="shared" ca="1" si="18"/>
        <v>2</v>
      </c>
      <c r="L165" s="78" t="str">
        <f ca="1">IF(H165=1,INDEX(Data!$CG$90:$CG$169,MATCH(I165,OFFSET(Data!$CI$90:$CI$169,0,Specials!J165),0))&amp;" / "&amp;OFFSET(Data!$CI$88,0,Specials!J165),"")</f>
        <v/>
      </c>
      <c r="M165" s="78" t="s">
        <v>229</v>
      </c>
      <c r="N165" s="78" t="s">
        <v>230</v>
      </c>
      <c r="O165" s="78">
        <f t="shared" ca="1" si="15"/>
        <v>9</v>
      </c>
      <c r="P165" s="78" t="str">
        <f t="shared" ca="1" si="16"/>
        <v/>
      </c>
    </row>
    <row r="166" spans="1:16" s="78" customFormat="1" x14ac:dyDescent="0.25">
      <c r="A166" s="321" t="s">
        <v>95</v>
      </c>
      <c r="B166" s="326">
        <f>MATCH(A166,Data!$CG:$CG,0)</f>
        <v>11</v>
      </c>
      <c r="C166" s="78">
        <v>23</v>
      </c>
      <c r="D166" s="78" t="str">
        <f>INDEX(Parameter!$B$9:$AB$9,MATCH(C166,Parameter!$B$8:$AB$8,0))</f>
        <v>no</v>
      </c>
      <c r="H166" s="78">
        <f ca="1">INDEX(OFFSET(Data!$BF$1:$CF$1,B166-1,0),MATCH("Total/"&amp;C166,Data!$BF$1:$CF$1,0))</f>
        <v>0</v>
      </c>
      <c r="I166" s="78" t="str">
        <f t="shared" ca="1" si="17"/>
        <v/>
      </c>
      <c r="J166" s="78" t="str">
        <f t="array" aca="1" ref="J166" ca="1">IF(H166=1,MATCH(1,(OFFSET(Data!$CJ$1:$HN$1,B166-1,0))*(Data!$CJ$89:$HN$89=C166),0),"")</f>
        <v/>
      </c>
      <c r="K166" s="78">
        <f t="shared" ca="1" si="18"/>
        <v>2</v>
      </c>
      <c r="L166" s="78" t="str">
        <f ca="1">IF(H166=1,INDEX(Data!$CG$90:$CG$169,MATCH(I166,OFFSET(Data!$CI$90:$CI$169,0,Specials!J166),0))&amp;" / "&amp;OFFSET(Data!$CI$88,0,Specials!J166),"")</f>
        <v/>
      </c>
      <c r="M166" s="78" t="s">
        <v>229</v>
      </c>
      <c r="N166" s="78" t="s">
        <v>230</v>
      </c>
      <c r="O166" s="78">
        <f t="shared" ca="1" si="15"/>
        <v>9</v>
      </c>
      <c r="P166" s="78" t="str">
        <f t="shared" ca="1" si="16"/>
        <v/>
      </c>
    </row>
    <row r="167" spans="1:16" s="78" customFormat="1" x14ac:dyDescent="0.25">
      <c r="A167" s="321" t="s">
        <v>95</v>
      </c>
      <c r="B167" s="326">
        <f>MATCH(A167,Data!$CG:$CG,0)</f>
        <v>11</v>
      </c>
      <c r="C167" s="78">
        <v>24</v>
      </c>
      <c r="D167" s="78" t="str">
        <f>INDEX(Parameter!$B$9:$AB$9,MATCH(C167,Parameter!$B$8:$AB$8,0))</f>
        <v>no</v>
      </c>
      <c r="H167" s="78">
        <f ca="1">INDEX(OFFSET(Data!$BF$1:$CF$1,B167-1,0),MATCH("Total/"&amp;C167,Data!$BF$1:$CF$1,0))</f>
        <v>0</v>
      </c>
      <c r="I167" s="78" t="str">
        <f t="shared" ca="1" si="17"/>
        <v/>
      </c>
      <c r="J167" s="78" t="str">
        <f t="array" aca="1" ref="J167" ca="1">IF(H167=1,MATCH(1,(OFFSET(Data!$CJ$1:$HN$1,B167-1,0))*(Data!$CJ$89:$HN$89=C167),0),"")</f>
        <v/>
      </c>
      <c r="K167" s="78">
        <f t="shared" ca="1" si="18"/>
        <v>2</v>
      </c>
      <c r="L167" s="78" t="str">
        <f ca="1">IF(H167=1,INDEX(Data!$CG$90:$CG$169,MATCH(I167,OFFSET(Data!$CI$90:$CI$169,0,Specials!J167),0))&amp;" / "&amp;OFFSET(Data!$CI$88,0,Specials!J167),"")</f>
        <v/>
      </c>
      <c r="M167" s="78" t="s">
        <v>229</v>
      </c>
      <c r="N167" s="78" t="s">
        <v>230</v>
      </c>
      <c r="O167" s="78">
        <f t="shared" ca="1" si="15"/>
        <v>9</v>
      </c>
      <c r="P167" s="78" t="str">
        <f t="shared" ca="1" si="16"/>
        <v/>
      </c>
    </row>
    <row r="168" spans="1:16" s="78" customFormat="1" x14ac:dyDescent="0.25">
      <c r="A168" s="321" t="s">
        <v>95</v>
      </c>
      <c r="B168" s="326">
        <f>MATCH(A168,Data!$CG:$CG,0)</f>
        <v>11</v>
      </c>
      <c r="C168" s="78">
        <v>25</v>
      </c>
      <c r="D168" s="78" t="str">
        <f>INDEX(Parameter!$B$9:$AB$9,MATCH(C168,Parameter!$B$8:$AB$8,0))</f>
        <v>no</v>
      </c>
      <c r="H168" s="78">
        <f ca="1">INDEX(OFFSET(Data!$BF$1:$CF$1,B168-1,0),MATCH("Total/"&amp;C168,Data!$BF$1:$CF$1,0))</f>
        <v>0</v>
      </c>
      <c r="I168" s="78" t="str">
        <f t="shared" ca="1" si="17"/>
        <v/>
      </c>
      <c r="J168" s="78" t="str">
        <f t="array" aca="1" ref="J168" ca="1">IF(H168=1,MATCH(1,(OFFSET(Data!$CJ$1:$HN$1,B168-1,0))*(Data!$CJ$89:$HN$89=C168),0),"")</f>
        <v/>
      </c>
      <c r="K168" s="78">
        <f t="shared" ca="1" si="18"/>
        <v>2</v>
      </c>
      <c r="L168" s="78" t="str">
        <f ca="1">IF(H168=1,INDEX(Data!$CG$90:$CG$169,MATCH(I168,OFFSET(Data!$CI$90:$CI$169,0,Specials!J168),0))&amp;" / "&amp;OFFSET(Data!$CI$88,0,Specials!J168),"")</f>
        <v/>
      </c>
      <c r="M168" s="78" t="s">
        <v>229</v>
      </c>
      <c r="N168" s="78" t="s">
        <v>230</v>
      </c>
      <c r="O168" s="78">
        <f t="shared" ca="1" si="15"/>
        <v>9</v>
      </c>
      <c r="P168" s="78" t="str">
        <f t="shared" ca="1" si="16"/>
        <v/>
      </c>
    </row>
    <row r="169" spans="1:16" s="78" customFormat="1" x14ac:dyDescent="0.25">
      <c r="A169" s="321" t="s">
        <v>95</v>
      </c>
      <c r="B169" s="326">
        <f>MATCH(A169,Data!$CG:$CG,0)</f>
        <v>11</v>
      </c>
      <c r="C169" s="78">
        <v>26</v>
      </c>
      <c r="D169" s="78" t="str">
        <f>INDEX(Parameter!$B$9:$AB$9,MATCH(C169,Parameter!$B$8:$AB$8,0))</f>
        <v>no</v>
      </c>
      <c r="H169" s="78">
        <f ca="1">INDEX(OFFSET(Data!$BF$1:$CF$1,B169-1,0),MATCH("Total/"&amp;C169,Data!$BF$1:$CF$1,0))</f>
        <v>0</v>
      </c>
      <c r="I169" s="78" t="str">
        <f t="shared" ca="1" si="17"/>
        <v/>
      </c>
      <c r="J169" s="78" t="str">
        <f t="array" aca="1" ref="J169" ca="1">IF(H169=1,MATCH(1,(OFFSET(Data!$CJ$1:$HN$1,B169-1,0))*(Data!$CJ$89:$HN$89=C169),0),"")</f>
        <v/>
      </c>
      <c r="K169" s="78">
        <f t="shared" ca="1" si="18"/>
        <v>2</v>
      </c>
      <c r="L169" s="78" t="str">
        <f ca="1">IF(H169=1,INDEX(Data!$CG$90:$CG$169,MATCH(I169,OFFSET(Data!$CI$90:$CI$169,0,Specials!J169),0))&amp;" / "&amp;OFFSET(Data!$CI$88,0,Specials!J169),"")</f>
        <v/>
      </c>
      <c r="M169" s="78" t="s">
        <v>229</v>
      </c>
      <c r="N169" s="78" t="s">
        <v>230</v>
      </c>
      <c r="O169" s="78">
        <f t="shared" ca="1" si="15"/>
        <v>9</v>
      </c>
      <c r="P169" s="78" t="str">
        <f t="shared" ca="1" si="16"/>
        <v/>
      </c>
    </row>
    <row r="170" spans="1:16" s="78" customFormat="1" x14ac:dyDescent="0.25">
      <c r="A170" s="321" t="s">
        <v>95</v>
      </c>
      <c r="B170" s="326">
        <f>MATCH(A170,Data!$CG:$CG,0)</f>
        <v>11</v>
      </c>
      <c r="C170" s="78">
        <v>27</v>
      </c>
      <c r="D170" s="78" t="str">
        <f>INDEX(Parameter!$B$9:$AB$9,MATCH(C170,Parameter!$B$8:$AB$8,0))</f>
        <v>no</v>
      </c>
      <c r="H170" s="78">
        <f ca="1">INDEX(OFFSET(Data!$BF$1:$CF$1,B170-1,0),MATCH("Total/"&amp;C170,Data!$BF$1:$CF$1,0))</f>
        <v>0</v>
      </c>
      <c r="I170" s="78" t="str">
        <f t="shared" ca="1" si="17"/>
        <v/>
      </c>
      <c r="J170" s="78" t="str">
        <f t="array" aca="1" ref="J170" ca="1">IF(H170=1,MATCH(1,(OFFSET(Data!$CJ$1:$HN$1,B170-1,0))*(Data!$CJ$89:$HN$89=C170),0),"")</f>
        <v/>
      </c>
      <c r="K170" s="78">
        <f t="shared" ca="1" si="18"/>
        <v>2</v>
      </c>
      <c r="L170" s="78" t="str">
        <f ca="1">IF(H170=1,INDEX(Data!$CG$90:$CG$169,MATCH(I170,OFFSET(Data!$CI$90:$CI$169,0,Specials!J170),0))&amp;" / "&amp;OFFSET(Data!$CI$88,0,Specials!J170),"")</f>
        <v/>
      </c>
      <c r="M170" s="78" t="s">
        <v>229</v>
      </c>
      <c r="N170" s="78" t="s">
        <v>230</v>
      </c>
      <c r="O170" s="78">
        <f t="shared" ca="1" si="15"/>
        <v>9</v>
      </c>
      <c r="P170" s="78" t="str">
        <f ca="1">IF(H170=1,"Only 1 Double-Bogey on hole "&amp;C170,"")</f>
        <v/>
      </c>
    </row>
    <row r="171" spans="1:16" s="78" customFormat="1" x14ac:dyDescent="0.25">
      <c r="A171" s="327" t="s">
        <v>235</v>
      </c>
      <c r="B171" s="326"/>
      <c r="K171" s="78">
        <f ca="1">K170</f>
        <v>2</v>
      </c>
      <c r="L171" s="78" t="str">
        <f>""</f>
        <v/>
      </c>
      <c r="M171" s="78" t="s">
        <v>229</v>
      </c>
      <c r="N171" s="78" t="s">
        <v>230</v>
      </c>
      <c r="O171" s="78">
        <f t="shared" ca="1" si="15"/>
        <v>10</v>
      </c>
      <c r="P171" s="78" t="str">
        <f ca="1">IF(K171="","","No Double-Bogeys on hole(s) "&amp;K171)</f>
        <v>No Double-Bogeys on hole(s) 2</v>
      </c>
    </row>
    <row r="172" spans="1:16" s="91" customFormat="1" ht="15" customHeight="1" x14ac:dyDescent="0.25">
      <c r="A172" s="350" t="s">
        <v>96</v>
      </c>
      <c r="B172" s="330">
        <f>MATCH(A172,Data!$CG:$CG,0)</f>
        <v>12</v>
      </c>
      <c r="C172" s="91">
        <v>1</v>
      </c>
      <c r="D172" s="91">
        <f>INDEX(Parameter!$B$9:$AB$9,MATCH(C172,Parameter!$B$8:$AB$8,0))</f>
        <v>3</v>
      </c>
      <c r="H172" s="91">
        <f ca="1">INDEX(OFFSET(Data!$BF$1:$CF$1,B172-1,0),MATCH("Total/"&amp;C172,Data!$BF$1:$CF$1,0))</f>
        <v>1</v>
      </c>
      <c r="I172" s="91">
        <f t="shared" ref="I172:I198" ca="1" si="19">IF(H172=1,D172+3,"")</f>
        <v>6</v>
      </c>
      <c r="J172" s="91">
        <f t="array" aca="1" ref="J172" ca="1">IF(H172=1,MATCH(1,(OFFSET(Data!$CJ$1:$HN$1,B172-1,0))*(Data!$CJ$89:$HN$89=C172),0),"")</f>
        <v>1</v>
      </c>
      <c r="K172" s="91" t="str">
        <f ca="1">IF(H172=0,C172,"")</f>
        <v/>
      </c>
      <c r="L172" s="91" t="str">
        <f ca="1">IF(H172=1,INDEX(Data!$CG$90:$CG$169,MATCH(I172,OFFSET(Data!$CI$90:$CI$169,0,Specials!J172),0))&amp;" / "&amp;OFFSET(Data!$CI$88,0,Specials!J172),"")</f>
        <v>Michl Priester / Round 1</v>
      </c>
      <c r="M172" s="91" t="s">
        <v>229</v>
      </c>
      <c r="N172" s="91" t="s">
        <v>45</v>
      </c>
      <c r="O172" s="91">
        <f t="shared" ca="1" si="15"/>
        <v>10</v>
      </c>
      <c r="P172" s="91" t="str">
        <f ca="1">IF(H172=1,"Only 1 Triple-Bogey on hole "&amp;C172,"")</f>
        <v>Only 1 Triple-Bogey on hole 1</v>
      </c>
    </row>
    <row r="173" spans="1:16" s="91" customFormat="1" x14ac:dyDescent="0.25">
      <c r="A173" s="350" t="s">
        <v>96</v>
      </c>
      <c r="B173" s="330">
        <f>MATCH(A173,Data!$CG:$CG,0)</f>
        <v>12</v>
      </c>
      <c r="C173" s="91">
        <v>2</v>
      </c>
      <c r="D173" s="91">
        <f>INDEX(Parameter!$B$9:$AB$9,MATCH(C173,Parameter!$B$8:$AB$8,0))</f>
        <v>3</v>
      </c>
      <c r="H173" s="91">
        <f ca="1">INDEX(OFFSET(Data!$BF$1:$CF$1,B173-1,0),MATCH("Total/"&amp;C173,Data!$BF$1:$CF$1,0))</f>
        <v>0</v>
      </c>
      <c r="I173" s="91" t="str">
        <f t="shared" ca="1" si="19"/>
        <v/>
      </c>
      <c r="J173" s="91" t="str">
        <f t="array" aca="1" ref="J173" ca="1">IF(H173=1,MATCH(1,(OFFSET(Data!$CJ$1:$HN$1,B173-1,0))*(Data!$CJ$89:$HN$89=C173),0),"")</f>
        <v/>
      </c>
      <c r="K173" s="91">
        <f ca="1">IF(AND(H173=0,D173&lt;&gt;"no"),IF(K172="",C173,K172&amp;", "&amp;C173),K172)</f>
        <v>2</v>
      </c>
      <c r="L173" s="91" t="str">
        <f ca="1">IF(H173=1,INDEX(Data!$CG$90:$CG$169,MATCH(I173,OFFSET(Data!$CI$90:$CI$169,0,Specials!J173),0))&amp;" / "&amp;OFFSET(Data!$CI$88,0,Specials!J173),"")</f>
        <v/>
      </c>
      <c r="M173" s="91" t="s">
        <v>229</v>
      </c>
      <c r="N173" s="91" t="s">
        <v>45</v>
      </c>
      <c r="O173" s="91">
        <f t="shared" ca="1" si="15"/>
        <v>10</v>
      </c>
      <c r="P173" s="91" t="str">
        <f ca="1">IF(H173=1,"Only 1 Triple-Bogey on hole "&amp;C173,"")</f>
        <v/>
      </c>
    </row>
    <row r="174" spans="1:16" s="91" customFormat="1" x14ac:dyDescent="0.25">
      <c r="A174" s="350" t="s">
        <v>96</v>
      </c>
      <c r="B174" s="330">
        <f>MATCH(A174,Data!$CG:$CG,0)</f>
        <v>12</v>
      </c>
      <c r="C174" s="91">
        <v>3</v>
      </c>
      <c r="D174" s="91">
        <f>INDEX(Parameter!$B$9:$AB$9,MATCH(C174,Parameter!$B$8:$AB$8,0))</f>
        <v>3</v>
      </c>
      <c r="H174" s="91">
        <f ca="1">INDEX(OFFSET(Data!$BF$1:$CF$1,B174-1,0),MATCH("Total/"&amp;C174,Data!$BF$1:$CF$1,0))</f>
        <v>7</v>
      </c>
      <c r="I174" s="91" t="str">
        <f t="shared" ca="1" si="19"/>
        <v/>
      </c>
      <c r="J174" s="91" t="str">
        <f t="array" aca="1" ref="J174" ca="1">IF(H174=1,MATCH(1,(OFFSET(Data!$CJ$1:$HN$1,B174-1,0))*(Data!$CJ$89:$HN$89=C174),0),"")</f>
        <v/>
      </c>
      <c r="K174" s="91">
        <f t="shared" ref="K174:K198" ca="1" si="20">IF(AND(H174=0,D174&lt;&gt;"no"),IF(K173="",C174,K173&amp;", "&amp;C174),K173)</f>
        <v>2</v>
      </c>
      <c r="L174" s="91" t="str">
        <f ca="1">IF(H174=1,INDEX(Data!$CG$90:$CG$169,MATCH(I174,OFFSET(Data!$CI$90:$CI$169,0,Specials!J174),0))&amp;" / "&amp;OFFSET(Data!$CI$88,0,Specials!J174),"")</f>
        <v/>
      </c>
      <c r="M174" s="91" t="s">
        <v>229</v>
      </c>
      <c r="N174" s="91" t="s">
        <v>45</v>
      </c>
      <c r="O174" s="91">
        <f t="shared" ca="1" si="15"/>
        <v>10</v>
      </c>
      <c r="P174" s="91" t="str">
        <f ca="1">IF(H174=1,"Only 1 Triple-Bogey on hole "&amp;C174,"")</f>
        <v/>
      </c>
    </row>
    <row r="175" spans="1:16" s="91" customFormat="1" x14ac:dyDescent="0.25">
      <c r="A175" s="350" t="s">
        <v>96</v>
      </c>
      <c r="B175" s="330">
        <f>MATCH(A175,Data!$CG:$CG,0)</f>
        <v>12</v>
      </c>
      <c r="C175" s="91">
        <v>4</v>
      </c>
      <c r="D175" s="91">
        <f>INDEX(Parameter!$B$9:$AB$9,MATCH(C175,Parameter!$B$8:$AB$8,0))</f>
        <v>3</v>
      </c>
      <c r="H175" s="91">
        <f ca="1">INDEX(OFFSET(Data!$BF$1:$CF$1,B175-1,0),MATCH("Total/"&amp;C175,Data!$BF$1:$CF$1,0))</f>
        <v>0</v>
      </c>
      <c r="I175" s="91" t="str">
        <f t="shared" ca="1" si="19"/>
        <v/>
      </c>
      <c r="J175" s="91" t="str">
        <f t="array" aca="1" ref="J175" ca="1">IF(H175=1,MATCH(1,(OFFSET(Data!$CJ$1:$HN$1,B175-1,0))*(Data!$CJ$89:$HN$89=C175),0),"")</f>
        <v/>
      </c>
      <c r="K175" s="91" t="str">
        <f t="shared" ca="1" si="20"/>
        <v>2, 4</v>
      </c>
      <c r="L175" s="91" t="str">
        <f ca="1">IF(H175=1,INDEX(Data!$CG$90:$CG$169,MATCH(I175,OFFSET(Data!$CI$90:$CI$169,0,Specials!J175),0))&amp;" / "&amp;OFFSET(Data!$CI$88,0,Specials!J175),"")</f>
        <v/>
      </c>
      <c r="M175" s="91" t="s">
        <v>229</v>
      </c>
      <c r="N175" s="91" t="s">
        <v>45</v>
      </c>
      <c r="O175" s="91">
        <f t="shared" ca="1" si="15"/>
        <v>10</v>
      </c>
      <c r="P175" s="91" t="str">
        <f t="shared" ref="P175:P198" ca="1" si="21">IF(H175=1,"Only 1 Triple-Bogey on hole "&amp;C175,"")</f>
        <v/>
      </c>
    </row>
    <row r="176" spans="1:16" s="91" customFormat="1" x14ac:dyDescent="0.25">
      <c r="A176" s="350" t="s">
        <v>96</v>
      </c>
      <c r="B176" s="330">
        <f>MATCH(A176,Data!$CG:$CG,0)</f>
        <v>12</v>
      </c>
      <c r="C176" s="91">
        <v>5</v>
      </c>
      <c r="D176" s="91">
        <f>INDEX(Parameter!$B$9:$AB$9,MATCH(C176,Parameter!$B$8:$AB$8,0))</f>
        <v>3</v>
      </c>
      <c r="H176" s="91">
        <f ca="1">INDEX(OFFSET(Data!$BF$1:$CF$1,B176-1,0),MATCH("Total/"&amp;C176,Data!$BF$1:$CF$1,0))</f>
        <v>2</v>
      </c>
      <c r="I176" s="91" t="str">
        <f t="shared" ca="1" si="19"/>
        <v/>
      </c>
      <c r="J176" s="91" t="str">
        <f t="array" aca="1" ref="J176" ca="1">IF(H176=1,MATCH(1,(OFFSET(Data!$CJ$1:$HN$1,B176-1,0))*(Data!$CJ$89:$HN$89=C176),0),"")</f>
        <v/>
      </c>
      <c r="K176" s="91" t="str">
        <f t="shared" ca="1" si="20"/>
        <v>2, 4</v>
      </c>
      <c r="L176" s="91" t="str">
        <f ca="1">IF(H176=1,INDEX(Data!$CG$90:$CG$169,MATCH(I176,OFFSET(Data!$CI$90:$CI$169,0,Specials!J176),0))&amp;" / "&amp;OFFSET(Data!$CI$88,0,Specials!J176),"")</f>
        <v/>
      </c>
      <c r="M176" s="91" t="s">
        <v>229</v>
      </c>
      <c r="N176" s="91" t="s">
        <v>45</v>
      </c>
      <c r="O176" s="91">
        <f t="shared" ca="1" si="15"/>
        <v>10</v>
      </c>
      <c r="P176" s="91" t="str">
        <f t="shared" ca="1" si="21"/>
        <v/>
      </c>
    </row>
    <row r="177" spans="1:16" s="91" customFormat="1" x14ac:dyDescent="0.25">
      <c r="A177" s="350" t="s">
        <v>96</v>
      </c>
      <c r="B177" s="330">
        <f>MATCH(A177,Data!$CG:$CG,0)</f>
        <v>12</v>
      </c>
      <c r="C177" s="91">
        <v>6</v>
      </c>
      <c r="D177" s="91">
        <f>INDEX(Parameter!$B$9:$AB$9,MATCH(C177,Parameter!$B$8:$AB$8,0))</f>
        <v>3</v>
      </c>
      <c r="H177" s="91">
        <f ca="1">INDEX(OFFSET(Data!$BF$1:$CF$1,B177-1,0),MATCH("Total/"&amp;C177,Data!$BF$1:$CF$1,0))</f>
        <v>4</v>
      </c>
      <c r="I177" s="91" t="str">
        <f t="shared" ca="1" si="19"/>
        <v/>
      </c>
      <c r="J177" s="91" t="str">
        <f t="array" aca="1" ref="J177" ca="1">IF(H177=1,MATCH(1,(OFFSET(Data!$CJ$1:$HN$1,B177-1,0))*(Data!$CJ$89:$HN$89=C177),0),"")</f>
        <v/>
      </c>
      <c r="K177" s="91" t="str">
        <f t="shared" ca="1" si="20"/>
        <v>2, 4</v>
      </c>
      <c r="L177" s="91" t="str">
        <f ca="1">IF(H177=1,INDEX(Data!$CG$90:$CG$169,MATCH(I177,OFFSET(Data!$CI$90:$CI$169,0,Specials!J177),0))&amp;" / "&amp;OFFSET(Data!$CI$88,0,Specials!J177),"")</f>
        <v/>
      </c>
      <c r="M177" s="91" t="s">
        <v>229</v>
      </c>
      <c r="N177" s="91" t="s">
        <v>45</v>
      </c>
      <c r="O177" s="91">
        <f t="shared" ca="1" si="15"/>
        <v>10</v>
      </c>
      <c r="P177" s="91" t="str">
        <f t="shared" ca="1" si="21"/>
        <v/>
      </c>
    </row>
    <row r="178" spans="1:16" s="91" customFormat="1" x14ac:dyDescent="0.25">
      <c r="A178" s="350" t="s">
        <v>96</v>
      </c>
      <c r="B178" s="330">
        <f>MATCH(A178,Data!$CG:$CG,0)</f>
        <v>12</v>
      </c>
      <c r="C178" s="91">
        <v>7</v>
      </c>
      <c r="D178" s="91">
        <f>INDEX(Parameter!$B$9:$AB$9,MATCH(C178,Parameter!$B$8:$AB$8,0))</f>
        <v>3</v>
      </c>
      <c r="H178" s="91">
        <f ca="1">INDEX(OFFSET(Data!$BF$1:$CF$1,B178-1,0),MATCH("Total/"&amp;C178,Data!$BF$1:$CF$1,0))</f>
        <v>1</v>
      </c>
      <c r="I178" s="91">
        <f t="shared" ca="1" si="19"/>
        <v>6</v>
      </c>
      <c r="J178" s="91">
        <f t="array" aca="1" ref="J178" ca="1">IF(H178=1,MATCH(1,(OFFSET(Data!$CJ$1:$HN$1,B178-1,0))*(Data!$CJ$89:$HN$89=C178),0),"")</f>
        <v>20</v>
      </c>
      <c r="K178" s="91" t="str">
        <f t="shared" ca="1" si="20"/>
        <v>2, 4</v>
      </c>
      <c r="L178" s="91" t="str">
        <f ca="1">IF(H178=1,INDEX(Data!$CG$90:$CG$169,MATCH(I178,OFFSET(Data!$CI$90:$CI$169,0,Specials!J178),0))&amp;" / "&amp;OFFSET(Data!$CI$88,0,Specials!J178),"")</f>
        <v>Mathias Kern / Round 2</v>
      </c>
      <c r="M178" s="91" t="s">
        <v>229</v>
      </c>
      <c r="N178" s="91" t="s">
        <v>45</v>
      </c>
      <c r="O178" s="91">
        <f t="shared" ca="1" si="15"/>
        <v>10</v>
      </c>
      <c r="P178" s="91" t="str">
        <f t="shared" ca="1" si="21"/>
        <v>Only 1 Triple-Bogey on hole 7</v>
      </c>
    </row>
    <row r="179" spans="1:16" s="91" customFormat="1" x14ac:dyDescent="0.25">
      <c r="A179" s="350" t="s">
        <v>96</v>
      </c>
      <c r="B179" s="330">
        <f>MATCH(A179,Data!$CG:$CG,0)</f>
        <v>12</v>
      </c>
      <c r="C179" s="91">
        <v>8</v>
      </c>
      <c r="D179" s="91">
        <f>INDEX(Parameter!$B$9:$AB$9,MATCH(C179,Parameter!$B$8:$AB$8,0))</f>
        <v>3</v>
      </c>
      <c r="H179" s="91">
        <f ca="1">INDEX(OFFSET(Data!$BF$1:$CF$1,B179-1,0),MATCH("Total/"&amp;C179,Data!$BF$1:$CF$1,0))</f>
        <v>0</v>
      </c>
      <c r="I179" s="91" t="str">
        <f t="shared" ca="1" si="19"/>
        <v/>
      </c>
      <c r="J179" s="91" t="str">
        <f t="array" aca="1" ref="J179" ca="1">IF(H179=1,MATCH(1,(OFFSET(Data!$CJ$1:$HN$1,B179-1,0))*(Data!$CJ$89:$HN$89=C179),0),"")</f>
        <v/>
      </c>
      <c r="K179" s="91" t="str">
        <f t="shared" ca="1" si="20"/>
        <v>2, 4, 8</v>
      </c>
      <c r="L179" s="91" t="str">
        <f ca="1">IF(H179=1,INDEX(Data!$CG$90:$CG$169,MATCH(I179,OFFSET(Data!$CI$90:$CI$169,0,Specials!J179),0))&amp;" / "&amp;OFFSET(Data!$CI$88,0,Specials!J179),"")</f>
        <v/>
      </c>
      <c r="M179" s="91" t="s">
        <v>229</v>
      </c>
      <c r="N179" s="91" t="s">
        <v>45</v>
      </c>
      <c r="O179" s="91">
        <f t="shared" ca="1" si="15"/>
        <v>10</v>
      </c>
      <c r="P179" s="91" t="str">
        <f t="shared" ca="1" si="21"/>
        <v/>
      </c>
    </row>
    <row r="180" spans="1:16" s="91" customFormat="1" x14ac:dyDescent="0.25">
      <c r="A180" s="350" t="s">
        <v>96</v>
      </c>
      <c r="B180" s="330">
        <f>MATCH(A180,Data!$CG:$CG,0)</f>
        <v>12</v>
      </c>
      <c r="C180" s="91">
        <v>9</v>
      </c>
      <c r="D180" s="91" t="str">
        <f>INDEX(Parameter!$B$9:$AB$9,MATCH(C180,Parameter!$B$8:$AB$8,0))</f>
        <v>no</v>
      </c>
      <c r="H180" s="91">
        <f ca="1">INDEX(OFFSET(Data!$BF$1:$CF$1,B180-1,0),MATCH("Total/"&amp;C180,Data!$BF$1:$CF$1,0))</f>
        <v>0</v>
      </c>
      <c r="I180" s="91" t="str">
        <f t="shared" ca="1" si="19"/>
        <v/>
      </c>
      <c r="J180" s="91" t="str">
        <f t="array" aca="1" ref="J180" ca="1">IF(H180=1,MATCH(1,(OFFSET(Data!$CJ$1:$HN$1,B180-1,0))*(Data!$CJ$89:$HN$89=C180),0),"")</f>
        <v/>
      </c>
      <c r="K180" s="91" t="str">
        <f t="shared" ca="1" si="20"/>
        <v>2, 4, 8</v>
      </c>
      <c r="L180" s="91" t="str">
        <f ca="1">IF(H180=1,INDEX(Data!$CG$90:$CG$169,MATCH(I180,OFFSET(Data!$CI$90:$CI$169,0,Specials!J180),0))&amp;" / "&amp;OFFSET(Data!$CI$88,0,Specials!J180),"")</f>
        <v/>
      </c>
      <c r="M180" s="91" t="s">
        <v>229</v>
      </c>
      <c r="N180" s="91" t="s">
        <v>45</v>
      </c>
      <c r="O180" s="91">
        <f t="shared" ca="1" si="15"/>
        <v>10</v>
      </c>
      <c r="P180" s="91" t="str">
        <f t="shared" ca="1" si="21"/>
        <v/>
      </c>
    </row>
    <row r="181" spans="1:16" s="91" customFormat="1" x14ac:dyDescent="0.25">
      <c r="A181" s="350" t="s">
        <v>96</v>
      </c>
      <c r="B181" s="330">
        <f>MATCH(A181,Data!$CG:$CG,0)</f>
        <v>12</v>
      </c>
      <c r="C181" s="91">
        <v>10</v>
      </c>
      <c r="D181" s="91">
        <f>INDEX(Parameter!$B$9:$AB$9,MATCH(C181,Parameter!$B$8:$AB$8,0))</f>
        <v>4</v>
      </c>
      <c r="H181" s="91">
        <f ca="1">INDEX(OFFSET(Data!$BF$1:$CF$1,B181-1,0),MATCH("Total/"&amp;C181,Data!$BF$1:$CF$1,0))</f>
        <v>4</v>
      </c>
      <c r="I181" s="91" t="str">
        <f t="shared" ca="1" si="19"/>
        <v/>
      </c>
      <c r="J181" s="91" t="str">
        <f t="array" aca="1" ref="J181" ca="1">IF(H181=1,MATCH(1,(OFFSET(Data!$CJ$1:$HN$1,B181-1,0))*(Data!$CJ$89:$HN$89=C181),0),"")</f>
        <v/>
      </c>
      <c r="K181" s="91" t="str">
        <f t="shared" ca="1" si="20"/>
        <v>2, 4, 8</v>
      </c>
      <c r="L181" s="91" t="str">
        <f ca="1">IF(H181=1,INDEX(Data!$CG$90:$CG$169,MATCH(I181,OFFSET(Data!$CI$90:$CI$169,0,Specials!J181),0))&amp;" / "&amp;OFFSET(Data!$CI$88,0,Specials!J181),"")</f>
        <v/>
      </c>
      <c r="M181" s="91" t="s">
        <v>229</v>
      </c>
      <c r="N181" s="91" t="s">
        <v>45</v>
      </c>
      <c r="O181" s="91">
        <f t="shared" ca="1" si="15"/>
        <v>10</v>
      </c>
      <c r="P181" s="91" t="str">
        <f t="shared" ca="1" si="21"/>
        <v/>
      </c>
    </row>
    <row r="182" spans="1:16" s="91" customFormat="1" x14ac:dyDescent="0.25">
      <c r="A182" s="350" t="s">
        <v>96</v>
      </c>
      <c r="B182" s="330">
        <f>MATCH(A182,Data!$CG:$CG,0)</f>
        <v>12</v>
      </c>
      <c r="C182" s="91">
        <v>11</v>
      </c>
      <c r="D182" s="91">
        <f>INDEX(Parameter!$B$9:$AB$9,MATCH(C182,Parameter!$B$8:$AB$8,0))</f>
        <v>3</v>
      </c>
      <c r="H182" s="91">
        <f ca="1">INDEX(OFFSET(Data!$BF$1:$CF$1,B182-1,0),MATCH("Total/"&amp;C182,Data!$BF$1:$CF$1,0))</f>
        <v>5</v>
      </c>
      <c r="I182" s="91" t="str">
        <f t="shared" ca="1" si="19"/>
        <v/>
      </c>
      <c r="J182" s="91" t="str">
        <f t="array" aca="1" ref="J182" ca="1">IF(H182=1,MATCH(1,(OFFSET(Data!$CJ$1:$HN$1,B182-1,0))*(Data!$CJ$89:$HN$89=C182),0),"")</f>
        <v/>
      </c>
      <c r="K182" s="91" t="str">
        <f t="shared" ca="1" si="20"/>
        <v>2, 4, 8</v>
      </c>
      <c r="L182" s="91" t="str">
        <f ca="1">IF(H182=1,INDEX(Data!$CG$90:$CG$169,MATCH(I182,OFFSET(Data!$CI$90:$CI$169,0,Specials!J182),0))&amp;" / "&amp;OFFSET(Data!$CI$88,0,Specials!J182),"")</f>
        <v/>
      </c>
      <c r="M182" s="91" t="s">
        <v>229</v>
      </c>
      <c r="N182" s="91" t="s">
        <v>45</v>
      </c>
      <c r="O182" s="91">
        <f t="shared" ca="1" si="15"/>
        <v>10</v>
      </c>
      <c r="P182" s="91" t="str">
        <f t="shared" ca="1" si="21"/>
        <v/>
      </c>
    </row>
    <row r="183" spans="1:16" s="91" customFormat="1" x14ac:dyDescent="0.25">
      <c r="A183" s="350" t="s">
        <v>96</v>
      </c>
      <c r="B183" s="330">
        <f>MATCH(A183,Data!$CG:$CG,0)</f>
        <v>12</v>
      </c>
      <c r="C183" s="91">
        <v>12</v>
      </c>
      <c r="D183" s="91">
        <f>INDEX(Parameter!$B$9:$AB$9,MATCH(C183,Parameter!$B$8:$AB$8,0))</f>
        <v>3</v>
      </c>
      <c r="H183" s="91">
        <f ca="1">INDEX(OFFSET(Data!$BF$1:$CF$1,B183-1,0),MATCH("Total/"&amp;C183,Data!$BF$1:$CF$1,0))</f>
        <v>1</v>
      </c>
      <c r="I183" s="91">
        <f t="shared" ca="1" si="19"/>
        <v>6</v>
      </c>
      <c r="J183" s="91">
        <f t="array" aca="1" ref="J183" ca="1">IF(H183=1,MATCH(1,(OFFSET(Data!$CJ$1:$HN$1,B183-1,0))*(Data!$CJ$89:$HN$89=C183),0),"")</f>
        <v>11</v>
      </c>
      <c r="K183" s="91" t="str">
        <f t="shared" ca="1" si="20"/>
        <v>2, 4, 8</v>
      </c>
      <c r="L183" s="91" t="str">
        <f ca="1">IF(H183=1,INDEX(Data!$CG$90:$CG$169,MATCH(I183,OFFSET(Data!$CI$90:$CI$169,0,Specials!J183),0))&amp;" / "&amp;OFFSET(Data!$CI$88,0,Specials!J183),"")</f>
        <v>Richard Fasching / Round 1</v>
      </c>
      <c r="M183" s="91" t="s">
        <v>229</v>
      </c>
      <c r="N183" s="91" t="s">
        <v>45</v>
      </c>
      <c r="O183" s="91">
        <f t="shared" ca="1" si="15"/>
        <v>10</v>
      </c>
      <c r="P183" s="91" t="str">
        <f t="shared" ca="1" si="21"/>
        <v>Only 1 Triple-Bogey on hole 12</v>
      </c>
    </row>
    <row r="184" spans="1:16" s="91" customFormat="1" x14ac:dyDescent="0.25">
      <c r="A184" s="350" t="s">
        <v>96</v>
      </c>
      <c r="B184" s="330">
        <f>MATCH(A184,Data!$CG:$CG,0)</f>
        <v>12</v>
      </c>
      <c r="C184" s="91">
        <v>13</v>
      </c>
      <c r="D184" s="91">
        <f>INDEX(Parameter!$B$9:$AB$9,MATCH(C184,Parameter!$B$8:$AB$8,0))</f>
        <v>3</v>
      </c>
      <c r="H184" s="91">
        <f ca="1">INDEX(OFFSET(Data!$BF$1:$CF$1,B184-1,0),MATCH("Total/"&amp;C184,Data!$BF$1:$CF$1,0))</f>
        <v>4</v>
      </c>
      <c r="I184" s="91" t="str">
        <f t="shared" ca="1" si="19"/>
        <v/>
      </c>
      <c r="J184" s="91" t="str">
        <f t="array" aca="1" ref="J184" ca="1">IF(H184=1,MATCH(1,(OFFSET(Data!$CJ$1:$HN$1,B184-1,0))*(Data!$CJ$89:$HN$89=C184),0),"")</f>
        <v/>
      </c>
      <c r="K184" s="91" t="str">
        <f t="shared" ca="1" si="20"/>
        <v>2, 4, 8</v>
      </c>
      <c r="L184" s="91" t="str">
        <f ca="1">IF(H184=1,INDEX(Data!$CG$90:$CG$169,MATCH(I184,OFFSET(Data!$CI$90:$CI$169,0,Specials!J184),0))&amp;" / "&amp;OFFSET(Data!$CI$88,0,Specials!J184),"")</f>
        <v/>
      </c>
      <c r="M184" s="91" t="s">
        <v>229</v>
      </c>
      <c r="N184" s="91" t="s">
        <v>45</v>
      </c>
      <c r="O184" s="91">
        <f t="shared" ca="1" si="15"/>
        <v>10</v>
      </c>
      <c r="P184" s="91" t="str">
        <f t="shared" ca="1" si="21"/>
        <v/>
      </c>
    </row>
    <row r="185" spans="1:16" s="91" customFormat="1" x14ac:dyDescent="0.25">
      <c r="A185" s="350" t="s">
        <v>96</v>
      </c>
      <c r="B185" s="330">
        <f>MATCH(A185,Data!$CG:$CG,0)</f>
        <v>12</v>
      </c>
      <c r="C185" s="91">
        <v>14</v>
      </c>
      <c r="D185" s="91">
        <f>INDEX(Parameter!$B$9:$AB$9,MATCH(C185,Parameter!$B$8:$AB$8,0))</f>
        <v>4</v>
      </c>
      <c r="H185" s="91">
        <f ca="1">INDEX(OFFSET(Data!$BF$1:$CF$1,B185-1,0),MATCH("Total/"&amp;C185,Data!$BF$1:$CF$1,0))</f>
        <v>4</v>
      </c>
      <c r="I185" s="91" t="str">
        <f t="shared" ca="1" si="19"/>
        <v/>
      </c>
      <c r="J185" s="91" t="str">
        <f t="array" aca="1" ref="J185" ca="1">IF(H185=1,MATCH(1,(OFFSET(Data!$CJ$1:$HN$1,B185-1,0))*(Data!$CJ$89:$HN$89=C185),0),"")</f>
        <v/>
      </c>
      <c r="K185" s="91" t="str">
        <f t="shared" ca="1" si="20"/>
        <v>2, 4, 8</v>
      </c>
      <c r="L185" s="91" t="str">
        <f ca="1">IF(H185=1,INDEX(Data!$CG$90:$CG$169,MATCH(I185,OFFSET(Data!$CI$90:$CI$169,0,Specials!J185),0))&amp;" / "&amp;OFFSET(Data!$CI$88,0,Specials!J185),"")</f>
        <v/>
      </c>
      <c r="M185" s="91" t="s">
        <v>229</v>
      </c>
      <c r="N185" s="91" t="s">
        <v>45</v>
      </c>
      <c r="O185" s="91">
        <f t="shared" ca="1" si="15"/>
        <v>10</v>
      </c>
      <c r="P185" s="91" t="str">
        <f t="shared" ca="1" si="21"/>
        <v/>
      </c>
    </row>
    <row r="186" spans="1:16" s="91" customFormat="1" x14ac:dyDescent="0.25">
      <c r="A186" s="350" t="s">
        <v>96</v>
      </c>
      <c r="B186" s="330">
        <f>MATCH(A186,Data!$CG:$CG,0)</f>
        <v>12</v>
      </c>
      <c r="C186" s="91">
        <v>15</v>
      </c>
      <c r="D186" s="91" t="str">
        <f>INDEX(Parameter!$B$9:$AB$9,MATCH(C186,Parameter!$B$8:$AB$8,0))</f>
        <v>no</v>
      </c>
      <c r="H186" s="91">
        <f ca="1">INDEX(OFFSET(Data!$BF$1:$CF$1,B186-1,0),MATCH("Total/"&amp;C186,Data!$BF$1:$CF$1,0))</f>
        <v>0</v>
      </c>
      <c r="I186" s="91" t="str">
        <f t="shared" ca="1" si="19"/>
        <v/>
      </c>
      <c r="J186" s="91" t="str">
        <f t="array" aca="1" ref="J186" ca="1">IF(H186=1,MATCH(1,(OFFSET(Data!$CJ$1:$HN$1,B186-1,0))*(Data!$CJ$89:$HN$89=C186),0),"")</f>
        <v/>
      </c>
      <c r="K186" s="91" t="str">
        <f t="shared" ca="1" si="20"/>
        <v>2, 4, 8</v>
      </c>
      <c r="L186" s="91" t="str">
        <f ca="1">IF(H186=1,INDEX(Data!$CG$90:$CG$169,MATCH(I186,OFFSET(Data!$CI$90:$CI$169,0,Specials!J186),0))&amp;" / "&amp;OFFSET(Data!$CI$88,0,Specials!J186),"")</f>
        <v/>
      </c>
      <c r="M186" s="91" t="s">
        <v>229</v>
      </c>
      <c r="N186" s="91" t="s">
        <v>45</v>
      </c>
      <c r="O186" s="91">
        <f t="shared" ca="1" si="15"/>
        <v>10</v>
      </c>
      <c r="P186" s="91" t="str">
        <f t="shared" ca="1" si="21"/>
        <v/>
      </c>
    </row>
    <row r="187" spans="1:16" s="91" customFormat="1" x14ac:dyDescent="0.25">
      <c r="A187" s="350" t="s">
        <v>96</v>
      </c>
      <c r="B187" s="330">
        <f>MATCH(A187,Data!$CG:$CG,0)</f>
        <v>12</v>
      </c>
      <c r="C187" s="91">
        <v>16</v>
      </c>
      <c r="D187" s="91" t="str">
        <f>INDEX(Parameter!$B$9:$AB$9,MATCH(C187,Parameter!$B$8:$AB$8,0))</f>
        <v>no</v>
      </c>
      <c r="H187" s="91">
        <f ca="1">INDEX(OFFSET(Data!$BF$1:$CF$1,B187-1,0),MATCH("Total/"&amp;C187,Data!$BF$1:$CF$1,0))</f>
        <v>0</v>
      </c>
      <c r="I187" s="91" t="str">
        <f t="shared" ca="1" si="19"/>
        <v/>
      </c>
      <c r="J187" s="91" t="str">
        <f t="array" aca="1" ref="J187" ca="1">IF(H187=1,MATCH(1,(OFFSET(Data!$CJ$1:$HN$1,B187-1,0))*(Data!$CJ$89:$HN$89=C187),0),"")</f>
        <v/>
      </c>
      <c r="K187" s="91" t="str">
        <f t="shared" ca="1" si="20"/>
        <v>2, 4, 8</v>
      </c>
      <c r="L187" s="91" t="str">
        <f ca="1">IF(H187=1,INDEX(Data!$CG$90:$CG$169,MATCH(I187,OFFSET(Data!$CI$90:$CI$169,0,Specials!J187),0))&amp;" / "&amp;OFFSET(Data!$CI$88,0,Specials!J187),"")</f>
        <v/>
      </c>
      <c r="M187" s="91" t="s">
        <v>229</v>
      </c>
      <c r="N187" s="91" t="s">
        <v>45</v>
      </c>
      <c r="O187" s="91">
        <f t="shared" ca="1" si="15"/>
        <v>10</v>
      </c>
      <c r="P187" s="91" t="str">
        <f t="shared" ca="1" si="21"/>
        <v/>
      </c>
    </row>
    <row r="188" spans="1:16" s="91" customFormat="1" x14ac:dyDescent="0.25">
      <c r="A188" s="350" t="s">
        <v>96</v>
      </c>
      <c r="B188" s="330">
        <f>MATCH(A188,Data!$CG:$CG,0)</f>
        <v>12</v>
      </c>
      <c r="C188" s="91">
        <v>17</v>
      </c>
      <c r="D188" s="91" t="str">
        <f>INDEX(Parameter!$B$9:$AB$9,MATCH(C188,Parameter!$B$8:$AB$8,0))</f>
        <v>no</v>
      </c>
      <c r="H188" s="91">
        <f ca="1">INDEX(OFFSET(Data!$BF$1:$CF$1,B188-1,0),MATCH("Total/"&amp;C188,Data!$BF$1:$CF$1,0))</f>
        <v>0</v>
      </c>
      <c r="I188" s="91" t="str">
        <f t="shared" ca="1" si="19"/>
        <v/>
      </c>
      <c r="J188" s="91" t="str">
        <f t="array" aca="1" ref="J188" ca="1">IF(H188=1,MATCH(1,(OFFSET(Data!$CJ$1:$HN$1,B188-1,0))*(Data!$CJ$89:$HN$89=C188),0),"")</f>
        <v/>
      </c>
      <c r="K188" s="91" t="str">
        <f t="shared" ca="1" si="20"/>
        <v>2, 4, 8</v>
      </c>
      <c r="L188" s="91" t="str">
        <f ca="1">IF(H188=1,INDEX(Data!$CG$90:$CG$169,MATCH(I188,OFFSET(Data!$CI$90:$CI$169,0,Specials!J188),0))&amp;" / "&amp;OFFSET(Data!$CI$88,0,Specials!J188),"")</f>
        <v/>
      </c>
      <c r="M188" s="91" t="s">
        <v>229</v>
      </c>
      <c r="N188" s="91" t="s">
        <v>45</v>
      </c>
      <c r="O188" s="91">
        <f t="shared" ca="1" si="15"/>
        <v>10</v>
      </c>
      <c r="P188" s="91" t="str">
        <f t="shared" ca="1" si="21"/>
        <v/>
      </c>
    </row>
    <row r="189" spans="1:16" s="91" customFormat="1" x14ac:dyDescent="0.25">
      <c r="A189" s="350" t="s">
        <v>96</v>
      </c>
      <c r="B189" s="330">
        <f>MATCH(A189,Data!$CG:$CG,0)</f>
        <v>12</v>
      </c>
      <c r="C189" s="91">
        <v>18</v>
      </c>
      <c r="D189" s="91" t="str">
        <f>INDEX(Parameter!$B$9:$AB$9,MATCH(C189,Parameter!$B$8:$AB$8,0))</f>
        <v>no</v>
      </c>
      <c r="H189" s="91">
        <f ca="1">INDEX(OFFSET(Data!$BF$1:$CF$1,B189-1,0),MATCH("Total/"&amp;C189,Data!$BF$1:$CF$1,0))</f>
        <v>0</v>
      </c>
      <c r="I189" s="91" t="str">
        <f t="shared" ca="1" si="19"/>
        <v/>
      </c>
      <c r="J189" s="91" t="str">
        <f t="array" aca="1" ref="J189" ca="1">IF(H189=1,MATCH(1,(OFFSET(Data!$CJ$1:$HN$1,B189-1,0))*(Data!$CJ$89:$HN$89=C189),0),"")</f>
        <v/>
      </c>
      <c r="K189" s="91" t="str">
        <f t="shared" ca="1" si="20"/>
        <v>2, 4, 8</v>
      </c>
      <c r="L189" s="91" t="str">
        <f ca="1">IF(H189=1,INDEX(Data!$CG$90:$CG$169,MATCH(I189,OFFSET(Data!$CI$90:$CI$169,0,Specials!J189),0))&amp;" / "&amp;OFFSET(Data!$CI$88,0,Specials!J189),"")</f>
        <v/>
      </c>
      <c r="M189" s="91" t="s">
        <v>229</v>
      </c>
      <c r="N189" s="91" t="s">
        <v>45</v>
      </c>
      <c r="O189" s="91">
        <f t="shared" ca="1" si="15"/>
        <v>10</v>
      </c>
      <c r="P189" s="91" t="str">
        <f t="shared" ca="1" si="21"/>
        <v/>
      </c>
    </row>
    <row r="190" spans="1:16" s="91" customFormat="1" x14ac:dyDescent="0.25">
      <c r="A190" s="350" t="s">
        <v>96</v>
      </c>
      <c r="B190" s="330">
        <f>MATCH(A190,Data!$CG:$CG,0)</f>
        <v>12</v>
      </c>
      <c r="C190" s="91">
        <v>19</v>
      </c>
      <c r="D190" s="91" t="str">
        <f>INDEX(Parameter!$B$9:$AB$9,MATCH(C190,Parameter!$B$8:$AB$8,0))</f>
        <v>no</v>
      </c>
      <c r="H190" s="91">
        <f ca="1">INDEX(OFFSET(Data!$BF$1:$CF$1,B190-1,0),MATCH("Total/"&amp;C190,Data!$BF$1:$CF$1,0))</f>
        <v>0</v>
      </c>
      <c r="I190" s="91" t="str">
        <f t="shared" ca="1" si="19"/>
        <v/>
      </c>
      <c r="J190" s="91" t="str">
        <f t="array" aca="1" ref="J190" ca="1">IF(H190=1,MATCH(1,(OFFSET(Data!$CJ$1:$HN$1,B190-1,0))*(Data!$CJ$89:$HN$89=C190),0),"")</f>
        <v/>
      </c>
      <c r="K190" s="91" t="str">
        <f t="shared" ca="1" si="20"/>
        <v>2, 4, 8</v>
      </c>
      <c r="L190" s="91" t="str">
        <f ca="1">IF(H190=1,INDEX(Data!$CG$90:$CG$169,MATCH(I190,OFFSET(Data!$CI$90:$CI$169,0,Specials!J190),0))&amp;" / "&amp;OFFSET(Data!$CI$88,0,Specials!J190),"")</f>
        <v/>
      </c>
      <c r="M190" s="91" t="s">
        <v>229</v>
      </c>
      <c r="N190" s="91" t="s">
        <v>45</v>
      </c>
      <c r="O190" s="91">
        <f t="shared" ca="1" si="15"/>
        <v>10</v>
      </c>
      <c r="P190" s="91" t="str">
        <f t="shared" ca="1" si="21"/>
        <v/>
      </c>
    </row>
    <row r="191" spans="1:16" s="91" customFormat="1" x14ac:dyDescent="0.25">
      <c r="A191" s="350" t="s">
        <v>96</v>
      </c>
      <c r="B191" s="330">
        <f>MATCH(A191,Data!$CG:$CG,0)</f>
        <v>12</v>
      </c>
      <c r="C191" s="91">
        <v>20</v>
      </c>
      <c r="D191" s="91" t="str">
        <f>INDEX(Parameter!$B$9:$AB$9,MATCH(C191,Parameter!$B$8:$AB$8,0))</f>
        <v>no</v>
      </c>
      <c r="H191" s="91">
        <f ca="1">INDEX(OFFSET(Data!$BF$1:$CF$1,B191-1,0),MATCH("Total/"&amp;C191,Data!$BF$1:$CF$1,0))</f>
        <v>0</v>
      </c>
      <c r="I191" s="91" t="str">
        <f t="shared" ca="1" si="19"/>
        <v/>
      </c>
      <c r="J191" s="91" t="str">
        <f t="array" aca="1" ref="J191" ca="1">IF(H191=1,MATCH(1,(OFFSET(Data!$CJ$1:$HN$1,B191-1,0))*(Data!$CJ$89:$HN$89=C191),0),"")</f>
        <v/>
      </c>
      <c r="K191" s="91" t="str">
        <f t="shared" ca="1" si="20"/>
        <v>2, 4, 8</v>
      </c>
      <c r="L191" s="91" t="str">
        <f ca="1">IF(H191=1,INDEX(Data!$CG$90:$CG$169,MATCH(I191,OFFSET(Data!$CI$90:$CI$169,0,Specials!J191),0))&amp;" / "&amp;OFFSET(Data!$CI$88,0,Specials!J191),"")</f>
        <v/>
      </c>
      <c r="M191" s="91" t="s">
        <v>229</v>
      </c>
      <c r="N191" s="91" t="s">
        <v>45</v>
      </c>
      <c r="O191" s="91">
        <f t="shared" ca="1" si="15"/>
        <v>10</v>
      </c>
      <c r="P191" s="91" t="str">
        <f t="shared" ca="1" si="21"/>
        <v/>
      </c>
    </row>
    <row r="192" spans="1:16" s="91" customFormat="1" x14ac:dyDescent="0.25">
      <c r="A192" s="350" t="s">
        <v>96</v>
      </c>
      <c r="B192" s="330">
        <f>MATCH(A192,Data!$CG:$CG,0)</f>
        <v>12</v>
      </c>
      <c r="C192" s="91">
        <v>21</v>
      </c>
      <c r="D192" s="91" t="str">
        <f>INDEX(Parameter!$B$9:$AB$9,MATCH(C192,Parameter!$B$8:$AB$8,0))</f>
        <v>no</v>
      </c>
      <c r="H192" s="91">
        <f ca="1">INDEX(OFFSET(Data!$BF$1:$CF$1,B192-1,0),MATCH("Total/"&amp;C192,Data!$BF$1:$CF$1,0))</f>
        <v>0</v>
      </c>
      <c r="I192" s="91" t="str">
        <f t="shared" ca="1" si="19"/>
        <v/>
      </c>
      <c r="J192" s="91" t="str">
        <f t="array" aca="1" ref="J192" ca="1">IF(H192=1,MATCH(1,(OFFSET(Data!$CJ$1:$HN$1,B192-1,0))*(Data!$CJ$89:$HN$89=C192),0),"")</f>
        <v/>
      </c>
      <c r="K192" s="91" t="str">
        <f t="shared" ca="1" si="20"/>
        <v>2, 4, 8</v>
      </c>
      <c r="L192" s="91" t="str">
        <f ca="1">IF(H192=1,INDEX(Data!$CG$90:$CG$169,MATCH(I192,OFFSET(Data!$CI$90:$CI$169,0,Specials!J192),0))&amp;" / "&amp;OFFSET(Data!$CI$88,0,Specials!J192),"")</f>
        <v/>
      </c>
      <c r="M192" s="91" t="s">
        <v>229</v>
      </c>
      <c r="N192" s="91" t="s">
        <v>45</v>
      </c>
      <c r="O192" s="91">
        <f t="shared" ca="1" si="15"/>
        <v>10</v>
      </c>
      <c r="P192" s="91" t="str">
        <f t="shared" ca="1" si="21"/>
        <v/>
      </c>
    </row>
    <row r="193" spans="1:16" s="91" customFormat="1" x14ac:dyDescent="0.25">
      <c r="A193" s="350" t="s">
        <v>96</v>
      </c>
      <c r="B193" s="330">
        <f>MATCH(A193,Data!$CG:$CG,0)</f>
        <v>12</v>
      </c>
      <c r="C193" s="91">
        <v>22</v>
      </c>
      <c r="D193" s="91" t="str">
        <f>INDEX(Parameter!$B$9:$AB$9,MATCH(C193,Parameter!$B$8:$AB$8,0))</f>
        <v>no</v>
      </c>
      <c r="H193" s="91">
        <f ca="1">INDEX(OFFSET(Data!$BF$1:$CF$1,B193-1,0),MATCH("Total/"&amp;C193,Data!$BF$1:$CF$1,0))</f>
        <v>0</v>
      </c>
      <c r="I193" s="91" t="str">
        <f t="shared" ca="1" si="19"/>
        <v/>
      </c>
      <c r="J193" s="91" t="str">
        <f t="array" aca="1" ref="J193" ca="1">IF(H193=1,MATCH(1,(OFFSET(Data!$CJ$1:$HN$1,B193-1,0))*(Data!$CJ$89:$HN$89=C193),0),"")</f>
        <v/>
      </c>
      <c r="K193" s="91" t="str">
        <f t="shared" ca="1" si="20"/>
        <v>2, 4, 8</v>
      </c>
      <c r="L193" s="91" t="str">
        <f ca="1">IF(H193=1,INDEX(Data!$CG$90:$CG$169,MATCH(I193,OFFSET(Data!$CI$90:$CI$169,0,Specials!J193),0))&amp;" / "&amp;OFFSET(Data!$CI$88,0,Specials!J193),"")</f>
        <v/>
      </c>
      <c r="M193" s="91" t="s">
        <v>229</v>
      </c>
      <c r="N193" s="91" t="s">
        <v>45</v>
      </c>
      <c r="O193" s="91">
        <f t="shared" ca="1" si="15"/>
        <v>10</v>
      </c>
      <c r="P193" s="91" t="str">
        <f t="shared" ca="1" si="21"/>
        <v/>
      </c>
    </row>
    <row r="194" spans="1:16" s="91" customFormat="1" x14ac:dyDescent="0.25">
      <c r="A194" s="350" t="s">
        <v>96</v>
      </c>
      <c r="B194" s="330">
        <f>MATCH(A194,Data!$CG:$CG,0)</f>
        <v>12</v>
      </c>
      <c r="C194" s="91">
        <v>23</v>
      </c>
      <c r="D194" s="91" t="str">
        <f>INDEX(Parameter!$B$9:$AB$9,MATCH(C194,Parameter!$B$8:$AB$8,0))</f>
        <v>no</v>
      </c>
      <c r="H194" s="91">
        <f ca="1">INDEX(OFFSET(Data!$BF$1:$CF$1,B194-1,0),MATCH("Total/"&amp;C194,Data!$BF$1:$CF$1,0))</f>
        <v>0</v>
      </c>
      <c r="I194" s="91" t="str">
        <f t="shared" ca="1" si="19"/>
        <v/>
      </c>
      <c r="J194" s="91" t="str">
        <f t="array" aca="1" ref="J194" ca="1">IF(H194=1,MATCH(1,(OFFSET(Data!$CJ$1:$HN$1,B194-1,0))*(Data!$CJ$89:$HN$89=C194),0),"")</f>
        <v/>
      </c>
      <c r="K194" s="91" t="str">
        <f t="shared" ca="1" si="20"/>
        <v>2, 4, 8</v>
      </c>
      <c r="L194" s="91" t="str">
        <f ca="1">IF(H194=1,INDEX(Data!$CG$90:$CG$169,MATCH(I194,OFFSET(Data!$CI$90:$CI$169,0,Specials!J194),0))&amp;" / "&amp;OFFSET(Data!$CI$88,0,Specials!J194),"")</f>
        <v/>
      </c>
      <c r="M194" s="91" t="s">
        <v>229</v>
      </c>
      <c r="N194" s="91" t="s">
        <v>45</v>
      </c>
      <c r="O194" s="91">
        <f t="shared" ca="1" si="15"/>
        <v>10</v>
      </c>
      <c r="P194" s="91" t="str">
        <f t="shared" ca="1" si="21"/>
        <v/>
      </c>
    </row>
    <row r="195" spans="1:16" s="91" customFormat="1" x14ac:dyDescent="0.25">
      <c r="A195" s="350" t="s">
        <v>96</v>
      </c>
      <c r="B195" s="330">
        <f>MATCH(A195,Data!$CG:$CG,0)</f>
        <v>12</v>
      </c>
      <c r="C195" s="91">
        <v>24</v>
      </c>
      <c r="D195" s="91" t="str">
        <f>INDEX(Parameter!$B$9:$AB$9,MATCH(C195,Parameter!$B$8:$AB$8,0))</f>
        <v>no</v>
      </c>
      <c r="H195" s="91">
        <f ca="1">INDEX(OFFSET(Data!$BF$1:$CF$1,B195-1,0),MATCH("Total/"&amp;C195,Data!$BF$1:$CF$1,0))</f>
        <v>0</v>
      </c>
      <c r="I195" s="91" t="str">
        <f t="shared" ca="1" si="19"/>
        <v/>
      </c>
      <c r="J195" s="91" t="str">
        <f t="array" aca="1" ref="J195" ca="1">IF(H195=1,MATCH(1,(OFFSET(Data!$CJ$1:$HN$1,B195-1,0))*(Data!$CJ$89:$HN$89=C195),0),"")</f>
        <v/>
      </c>
      <c r="K195" s="91" t="str">
        <f t="shared" ca="1" si="20"/>
        <v>2, 4, 8</v>
      </c>
      <c r="L195" s="91" t="str">
        <f ca="1">IF(H195=1,INDEX(Data!$CG$90:$CG$169,MATCH(I195,OFFSET(Data!$CI$90:$CI$169,0,Specials!J195),0))&amp;" / "&amp;OFFSET(Data!$CI$88,0,Specials!J195),"")</f>
        <v/>
      </c>
      <c r="M195" s="91" t="s">
        <v>229</v>
      </c>
      <c r="N195" s="91" t="s">
        <v>45</v>
      </c>
      <c r="O195" s="91">
        <f t="shared" ca="1" si="15"/>
        <v>10</v>
      </c>
      <c r="P195" s="91" t="str">
        <f t="shared" ca="1" si="21"/>
        <v/>
      </c>
    </row>
    <row r="196" spans="1:16" s="91" customFormat="1" x14ac:dyDescent="0.25">
      <c r="A196" s="350" t="s">
        <v>96</v>
      </c>
      <c r="B196" s="330">
        <f>MATCH(A196,Data!$CG:$CG,0)</f>
        <v>12</v>
      </c>
      <c r="C196" s="91">
        <v>25</v>
      </c>
      <c r="D196" s="91" t="str">
        <f>INDEX(Parameter!$B$9:$AB$9,MATCH(C196,Parameter!$B$8:$AB$8,0))</f>
        <v>no</v>
      </c>
      <c r="H196" s="91">
        <f ca="1">INDEX(OFFSET(Data!$BF$1:$CF$1,B196-1,0),MATCH("Total/"&amp;C196,Data!$BF$1:$CF$1,0))</f>
        <v>0</v>
      </c>
      <c r="I196" s="91" t="str">
        <f t="shared" ca="1" si="19"/>
        <v/>
      </c>
      <c r="J196" s="91" t="str">
        <f t="array" aca="1" ref="J196" ca="1">IF(H196=1,MATCH(1,(OFFSET(Data!$CJ$1:$HN$1,B196-1,0))*(Data!$CJ$89:$HN$89=C196),0),"")</f>
        <v/>
      </c>
      <c r="K196" s="91" t="str">
        <f t="shared" ca="1" si="20"/>
        <v>2, 4, 8</v>
      </c>
      <c r="L196" s="91" t="str">
        <f ca="1">IF(H196=1,INDEX(Data!$CG$90:$CG$169,MATCH(I196,OFFSET(Data!$CI$90:$CI$169,0,Specials!J196),0))&amp;" / "&amp;OFFSET(Data!$CI$88,0,Specials!J196),"")</f>
        <v/>
      </c>
      <c r="M196" s="91" t="s">
        <v>229</v>
      </c>
      <c r="N196" s="91" t="s">
        <v>45</v>
      </c>
      <c r="O196" s="91">
        <f t="shared" ref="O196:O259" ca="1" si="22">IF(AND($P196&lt;&gt;"",$N196="yes"),O195+1,O195)</f>
        <v>10</v>
      </c>
      <c r="P196" s="91" t="str">
        <f t="shared" ca="1" si="21"/>
        <v/>
      </c>
    </row>
    <row r="197" spans="1:16" s="91" customFormat="1" x14ac:dyDescent="0.25">
      <c r="A197" s="350" t="s">
        <v>96</v>
      </c>
      <c r="B197" s="330">
        <f>MATCH(A197,Data!$CG:$CG,0)</f>
        <v>12</v>
      </c>
      <c r="C197" s="91">
        <v>26</v>
      </c>
      <c r="D197" s="91" t="str">
        <f>INDEX(Parameter!$B$9:$AB$9,MATCH(C197,Parameter!$B$8:$AB$8,0))</f>
        <v>no</v>
      </c>
      <c r="H197" s="91">
        <f ca="1">INDEX(OFFSET(Data!$BF$1:$CF$1,B197-1,0),MATCH("Total/"&amp;C197,Data!$BF$1:$CF$1,0))</f>
        <v>0</v>
      </c>
      <c r="I197" s="91" t="str">
        <f t="shared" ca="1" si="19"/>
        <v/>
      </c>
      <c r="J197" s="91" t="str">
        <f t="array" aca="1" ref="J197" ca="1">IF(H197=1,MATCH(1,(OFFSET(Data!$CJ$1:$HN$1,B197-1,0))*(Data!$CJ$89:$HN$89=C197),0),"")</f>
        <v/>
      </c>
      <c r="K197" s="91" t="str">
        <f t="shared" ca="1" si="20"/>
        <v>2, 4, 8</v>
      </c>
      <c r="L197" s="91" t="str">
        <f ca="1">IF(H197=1,INDEX(Data!$CG$90:$CG$169,MATCH(I197,OFFSET(Data!$CI$90:$CI$169,0,Specials!J197),0))&amp;" / "&amp;OFFSET(Data!$CI$88,0,Specials!J197),"")</f>
        <v/>
      </c>
      <c r="M197" s="91" t="s">
        <v>229</v>
      </c>
      <c r="N197" s="91" t="s">
        <v>45</v>
      </c>
      <c r="O197" s="91">
        <f t="shared" ca="1" si="22"/>
        <v>10</v>
      </c>
      <c r="P197" s="91" t="str">
        <f t="shared" ca="1" si="21"/>
        <v/>
      </c>
    </row>
    <row r="198" spans="1:16" s="91" customFormat="1" x14ac:dyDescent="0.25">
      <c r="A198" s="350" t="s">
        <v>96</v>
      </c>
      <c r="B198" s="330">
        <f>MATCH(A198,Data!$CG:$CG,0)</f>
        <v>12</v>
      </c>
      <c r="C198" s="91">
        <v>27</v>
      </c>
      <c r="D198" s="91" t="str">
        <f>INDEX(Parameter!$B$9:$AB$9,MATCH(C198,Parameter!$B$8:$AB$8,0))</f>
        <v>no</v>
      </c>
      <c r="H198" s="91">
        <f ca="1">INDEX(OFFSET(Data!$BF$1:$CF$1,B198-1,0),MATCH("Total/"&amp;C198,Data!$BF$1:$CF$1,0))</f>
        <v>0</v>
      </c>
      <c r="I198" s="91" t="str">
        <f t="shared" ca="1" si="19"/>
        <v/>
      </c>
      <c r="J198" s="91" t="str">
        <f t="array" aca="1" ref="J198" ca="1">IF(H198=1,MATCH(1,(OFFSET(Data!$CJ$1:$HN$1,B198-1,0))*(Data!$CJ$89:$HN$89=C198),0),"")</f>
        <v/>
      </c>
      <c r="K198" s="91" t="str">
        <f t="shared" ca="1" si="20"/>
        <v>2, 4, 8</v>
      </c>
      <c r="L198" s="91" t="str">
        <f ca="1">IF(H198=1,INDEX(Data!$CG$90:$CG$169,MATCH(I198,OFFSET(Data!$CI$90:$CI$169,0,Specials!J198),0))&amp;" / "&amp;OFFSET(Data!$CI$88,0,Specials!J198),"")</f>
        <v/>
      </c>
      <c r="M198" s="91" t="s">
        <v>229</v>
      </c>
      <c r="N198" s="91" t="s">
        <v>45</v>
      </c>
      <c r="O198" s="91">
        <f t="shared" ca="1" si="22"/>
        <v>10</v>
      </c>
      <c r="P198" s="91" t="str">
        <f t="shared" ca="1" si="21"/>
        <v/>
      </c>
    </row>
    <row r="199" spans="1:16" s="91" customFormat="1" x14ac:dyDescent="0.25">
      <c r="A199" s="329" t="s">
        <v>236</v>
      </c>
      <c r="B199" s="330"/>
      <c r="K199" s="91" t="str">
        <f ca="1">K198</f>
        <v>2, 4, 8</v>
      </c>
      <c r="L199" s="91" t="str">
        <f>""</f>
        <v/>
      </c>
      <c r="M199" s="91" t="s">
        <v>229</v>
      </c>
      <c r="N199" s="91" t="s">
        <v>45</v>
      </c>
      <c r="O199" s="91">
        <f t="shared" ca="1" si="22"/>
        <v>10</v>
      </c>
      <c r="P199" s="91" t="str">
        <f ca="1">IF(K199="","","No Triple-Bogeys on hole(s) "&amp;K199)</f>
        <v>No Triple-Bogeys on hole(s) 2, 4, 8</v>
      </c>
    </row>
    <row r="200" spans="1:16" s="78" customFormat="1" ht="15" customHeight="1" x14ac:dyDescent="0.25">
      <c r="A200" s="321" t="str">
        <f>"# Triple-Bogeys Men Rating &gt; "&amp;Parameter!$B$14</f>
        <v># Triple-Bogeys Men Rating &gt; 850</v>
      </c>
      <c r="B200" s="326">
        <f>MATCH(A200,Data!$CG:$CG,0)</f>
        <v>13</v>
      </c>
      <c r="C200" s="78">
        <v>1</v>
      </c>
      <c r="D200" s="78">
        <f>INDEX(Parameter!$B$9:$AB$9,MATCH(C200,Parameter!$B$8:$AB$8,0))</f>
        <v>3</v>
      </c>
      <c r="H200" s="78">
        <f ca="1">INDEX(OFFSET(Data!$BF$1:$CF$1,B200-1,0),MATCH("Total/"&amp;C200,Data!$BF$1:$CF$1,0))</f>
        <v>1</v>
      </c>
      <c r="I200" s="78">
        <f t="shared" ref="I200:I226" ca="1" si="23">IF(H200=1,D200+3,"")</f>
        <v>6</v>
      </c>
      <c r="J200" s="78">
        <f t="array" aca="1" ref="J200" ca="1">IF(H200=1,MATCH(1,(OFFSET(Data!$CJ$1:$HN$1,B200-1,0))*(Data!$CJ$89:$HN$89=C200),0),"")</f>
        <v>1</v>
      </c>
      <c r="K200" s="78">
        <f t="array" aca="1" ref="K200" ca="1">IF(H200=1,MATCH(I200,OFFSET(Data!$CI$90:$CI$485,0,Specials!J200)*(Data!$AA$90:$AA$485&gt;Parameter!$B$14)*(Data!$CH$90:$CH$485="M"),0),"")</f>
        <v>15</v>
      </c>
      <c r="L200" s="78" t="str">
        <f ca="1">IF(H200=1,INDEX(Data!$CG$90:$CG$169,$K200)&amp;" / "&amp;OFFSET(Data!$CI$88,0,Specials!J200),"")</f>
        <v>Michl Priester / Round 1</v>
      </c>
      <c r="M200" s="78" t="s">
        <v>0</v>
      </c>
      <c r="N200" s="78" t="s">
        <v>230</v>
      </c>
      <c r="O200" s="78">
        <f t="shared" ca="1" si="22"/>
        <v>11</v>
      </c>
      <c r="P200" s="78" t="str">
        <f ca="1">IF(H200=1,"Only 1 Triple-Bogey on hole "&amp;C200,"")</f>
        <v>Only 1 Triple-Bogey on hole 1</v>
      </c>
    </row>
    <row r="201" spans="1:16" s="78" customFormat="1" x14ac:dyDescent="0.25">
      <c r="A201" s="321" t="str">
        <f>"# Triple-Bogeys Men Rating &gt; "&amp;Parameter!$B$14</f>
        <v># Triple-Bogeys Men Rating &gt; 850</v>
      </c>
      <c r="B201" s="326">
        <f>MATCH(A201,Data!$CG:$CG,0)</f>
        <v>13</v>
      </c>
      <c r="C201" s="78">
        <v>2</v>
      </c>
      <c r="D201" s="78">
        <f>INDEX(Parameter!$B$9:$AB$9,MATCH(C201,Parameter!$B$8:$AB$8,0))</f>
        <v>3</v>
      </c>
      <c r="H201" s="78">
        <f ca="1">INDEX(OFFSET(Data!$BF$1:$CF$1,B201-1,0),MATCH("Total/"&amp;C201,Data!$BF$1:$CF$1,0))</f>
        <v>0</v>
      </c>
      <c r="I201" s="78" t="str">
        <f t="shared" ca="1" si="23"/>
        <v/>
      </c>
      <c r="J201" s="78" t="str">
        <f t="array" aca="1" ref="J201" ca="1">IF(H201=1,MATCH(1,(OFFSET(Data!$CJ$1:$HN$1,B201-1,0))*(Data!$CJ$89:$HN$89=C201),0),"")</f>
        <v/>
      </c>
      <c r="K201" s="78" t="str">
        <f t="array" aca="1" ref="K201" ca="1">IF(H201=1,MATCH(I201,OFFSET(Data!$CI$90:$CI$485,0,Specials!J201)*(Data!$AA$90:$AA$485&gt;Parameter!$B$14)*(Data!$CH$90:$CH$485="M"),0),"")</f>
        <v/>
      </c>
      <c r="L201" s="78" t="str">
        <f ca="1">IF(H201=1,INDEX(Data!$CG$90:$CG$169,$K201)&amp;" / "&amp;OFFSET(Data!$CI$88,0,Specials!J201),"")</f>
        <v/>
      </c>
      <c r="M201" s="78" t="s">
        <v>0</v>
      </c>
      <c r="N201" s="78" t="s">
        <v>230</v>
      </c>
      <c r="O201" s="78">
        <f t="shared" ca="1" si="22"/>
        <v>11</v>
      </c>
      <c r="P201" s="78" t="str">
        <f ca="1">IF(H201=1,"Only 1 Triple-Bogey on hole "&amp;C201,"")</f>
        <v/>
      </c>
    </row>
    <row r="202" spans="1:16" s="78" customFormat="1" x14ac:dyDescent="0.25">
      <c r="A202" s="321" t="str">
        <f>"# Triple-Bogeys Men Rating &gt; "&amp;Parameter!$B$14</f>
        <v># Triple-Bogeys Men Rating &gt; 850</v>
      </c>
      <c r="B202" s="326">
        <f>MATCH(A202,Data!$CG:$CG,0)</f>
        <v>13</v>
      </c>
      <c r="C202" s="78">
        <v>3</v>
      </c>
      <c r="D202" s="78">
        <f>INDEX(Parameter!$B$9:$AB$9,MATCH(C202,Parameter!$B$8:$AB$8,0))</f>
        <v>3</v>
      </c>
      <c r="H202" s="78">
        <f ca="1">INDEX(OFFSET(Data!$BF$1:$CF$1,B202-1,0),MATCH("Total/"&amp;C202,Data!$BF$1:$CF$1,0))</f>
        <v>1</v>
      </c>
      <c r="I202" s="78">
        <f t="shared" ca="1" si="23"/>
        <v>6</v>
      </c>
      <c r="J202" s="78">
        <f t="array" aca="1" ref="J202" ca="1">IF(H202=1,MATCH(1,(OFFSET(Data!$CJ$1:$HN$1,B202-1,0))*(Data!$CJ$89:$HN$89=C202),0),"")</f>
        <v>16</v>
      </c>
      <c r="K202" s="78">
        <f t="array" aca="1" ref="K202" ca="1">IF(H202=1,MATCH(I202,OFFSET(Data!$CI$90:$CI$485,0,Specials!J202)*(Data!$AA$90:$AA$485&gt;Parameter!$B$14)*(Data!$CH$90:$CH$485="M"),0),"")</f>
        <v>8</v>
      </c>
      <c r="L202" s="78" t="str">
        <f ca="1">IF(H202=1,INDEX(Data!$CG$90:$CG$169,$K202)&amp;" / "&amp;OFFSET(Data!$CI$88,0,Specials!J202),"")</f>
        <v>Bernd Kolmanz / Round 2</v>
      </c>
      <c r="M202" s="78" t="s">
        <v>0</v>
      </c>
      <c r="N202" s="78" t="s">
        <v>230</v>
      </c>
      <c r="O202" s="78">
        <f t="shared" ca="1" si="22"/>
        <v>12</v>
      </c>
      <c r="P202" s="78" t="str">
        <f ca="1">IF(H202=1,"Only 1 Triple-Bogey on hole "&amp;C202,"")</f>
        <v>Only 1 Triple-Bogey on hole 3</v>
      </c>
    </row>
    <row r="203" spans="1:16" s="78" customFormat="1" x14ac:dyDescent="0.25">
      <c r="A203" s="321" t="str">
        <f>"# Triple-Bogeys Men Rating &gt; "&amp;Parameter!$B$14</f>
        <v># Triple-Bogeys Men Rating &gt; 850</v>
      </c>
      <c r="B203" s="326">
        <f>MATCH(A203,Data!$CG:$CG,0)</f>
        <v>13</v>
      </c>
      <c r="C203" s="78">
        <v>4</v>
      </c>
      <c r="D203" s="78">
        <f>INDEX(Parameter!$B$9:$AB$9,MATCH(C203,Parameter!$B$8:$AB$8,0))</f>
        <v>3</v>
      </c>
      <c r="H203" s="78">
        <f ca="1">INDEX(OFFSET(Data!$BF$1:$CF$1,B203-1,0),MATCH("Total/"&amp;C203,Data!$BF$1:$CF$1,0))</f>
        <v>0</v>
      </c>
      <c r="I203" s="78" t="str">
        <f t="shared" ca="1" si="23"/>
        <v/>
      </c>
      <c r="J203" s="78" t="str">
        <f t="array" aca="1" ref="J203" ca="1">IF(H203=1,MATCH(1,(OFFSET(Data!$CJ$1:$HN$1,B203-1,0))*(Data!$CJ$89:$HN$89=C203),0),"")</f>
        <v/>
      </c>
      <c r="K203" s="78" t="str">
        <f t="array" aca="1" ref="K203" ca="1">IF(H203=1,MATCH(I203,OFFSET(Data!$CI$90:$CI$485,0,Specials!J203)*(Data!$AA$90:$AA$485&gt;Parameter!$B$14)*(Data!$CH$90:$CH$485="M"),0),"")</f>
        <v/>
      </c>
      <c r="L203" s="78" t="str">
        <f ca="1">IF(H203=1,INDEX(Data!$CG$90:$CG$169,$K203)&amp;" / "&amp;OFFSET(Data!$CI$88,0,Specials!J203),"")</f>
        <v/>
      </c>
      <c r="M203" s="78" t="s">
        <v>0</v>
      </c>
      <c r="N203" s="78" t="s">
        <v>230</v>
      </c>
      <c r="O203" s="78">
        <f t="shared" ca="1" si="22"/>
        <v>12</v>
      </c>
      <c r="P203" s="78" t="str">
        <f t="shared" ref="P203:P226" ca="1" si="24">IF(H203=1,"Only 1 Triple-Bogey on hole "&amp;C203,"")</f>
        <v/>
      </c>
    </row>
    <row r="204" spans="1:16" s="78" customFormat="1" x14ac:dyDescent="0.25">
      <c r="A204" s="321" t="str">
        <f>"# Triple-Bogeys Men Rating &gt; "&amp;Parameter!$B$14</f>
        <v># Triple-Bogeys Men Rating &gt; 850</v>
      </c>
      <c r="B204" s="326">
        <f>MATCH(A204,Data!$CG:$CG,0)</f>
        <v>13</v>
      </c>
      <c r="C204" s="78">
        <v>5</v>
      </c>
      <c r="D204" s="78">
        <f>INDEX(Parameter!$B$9:$AB$9,MATCH(C204,Parameter!$B$8:$AB$8,0))</f>
        <v>3</v>
      </c>
      <c r="H204" s="78">
        <f ca="1">INDEX(OFFSET(Data!$BF$1:$CF$1,B204-1,0),MATCH("Total/"&amp;C204,Data!$BF$1:$CF$1,0))</f>
        <v>0</v>
      </c>
      <c r="I204" s="78" t="str">
        <f t="shared" ca="1" si="23"/>
        <v/>
      </c>
      <c r="J204" s="78" t="str">
        <f t="array" aca="1" ref="J204" ca="1">IF(H204=1,MATCH(1,(OFFSET(Data!$CJ$1:$HN$1,B204-1,0))*(Data!$CJ$89:$HN$89=C204),0),"")</f>
        <v/>
      </c>
      <c r="K204" s="78" t="str">
        <f t="array" aca="1" ref="K204" ca="1">IF(H204=1,MATCH(I204,OFFSET(Data!$CI$90:$CI$485,0,Specials!J204)*(Data!$AA$90:$AA$485&gt;Parameter!$B$14)*(Data!$CH$90:$CH$485="M"),0),"")</f>
        <v/>
      </c>
      <c r="L204" s="78" t="str">
        <f ca="1">IF(H204=1,INDEX(Data!$CG$90:$CG$169,$K204)&amp;" / "&amp;OFFSET(Data!$CI$88,0,Specials!J204),"")</f>
        <v/>
      </c>
      <c r="M204" s="78" t="s">
        <v>0</v>
      </c>
      <c r="N204" s="78" t="s">
        <v>230</v>
      </c>
      <c r="O204" s="78">
        <f t="shared" ca="1" si="22"/>
        <v>12</v>
      </c>
      <c r="P204" s="78" t="str">
        <f t="shared" ca="1" si="24"/>
        <v/>
      </c>
    </row>
    <row r="205" spans="1:16" s="78" customFormat="1" x14ac:dyDescent="0.25">
      <c r="A205" s="321" t="str">
        <f>"# Triple-Bogeys Men Rating &gt; "&amp;Parameter!$B$14</f>
        <v># Triple-Bogeys Men Rating &gt; 850</v>
      </c>
      <c r="B205" s="326">
        <f>MATCH(A205,Data!$CG:$CG,0)</f>
        <v>13</v>
      </c>
      <c r="C205" s="78">
        <v>6</v>
      </c>
      <c r="D205" s="78">
        <f>INDEX(Parameter!$B$9:$AB$9,MATCH(C205,Parameter!$B$8:$AB$8,0))</f>
        <v>3</v>
      </c>
      <c r="H205" s="78">
        <f ca="1">INDEX(OFFSET(Data!$BF$1:$CF$1,B205-1,0),MATCH("Total/"&amp;C205,Data!$BF$1:$CF$1,0))</f>
        <v>0</v>
      </c>
      <c r="I205" s="78" t="str">
        <f t="shared" ca="1" si="23"/>
        <v/>
      </c>
      <c r="J205" s="78" t="str">
        <f t="array" aca="1" ref="J205" ca="1">IF(H205=1,MATCH(1,(OFFSET(Data!$CJ$1:$HN$1,B205-1,0))*(Data!$CJ$89:$HN$89=C205),0),"")</f>
        <v/>
      </c>
      <c r="K205" s="78" t="str">
        <f t="array" aca="1" ref="K205" ca="1">IF(H205=1,MATCH(I205,OFFSET(Data!$CI$90:$CI$485,0,Specials!J205)*(Data!$AA$90:$AA$485&gt;Parameter!$B$14)*(Data!$CH$90:$CH$485="M"),0),"")</f>
        <v/>
      </c>
      <c r="L205" s="78" t="str">
        <f ca="1">IF(H205=1,INDEX(Data!$CG$90:$CG$169,$K205)&amp;" / "&amp;OFFSET(Data!$CI$88,0,Specials!J205),"")</f>
        <v/>
      </c>
      <c r="M205" s="78" t="s">
        <v>0</v>
      </c>
      <c r="N205" s="78" t="s">
        <v>230</v>
      </c>
      <c r="O205" s="78">
        <f t="shared" ca="1" si="22"/>
        <v>12</v>
      </c>
      <c r="P205" s="78" t="str">
        <f t="shared" ca="1" si="24"/>
        <v/>
      </c>
    </row>
    <row r="206" spans="1:16" s="78" customFormat="1" x14ac:dyDescent="0.25">
      <c r="A206" s="321" t="str">
        <f>"# Triple-Bogeys Men Rating &gt; "&amp;Parameter!$B$14</f>
        <v># Triple-Bogeys Men Rating &gt; 850</v>
      </c>
      <c r="B206" s="326">
        <f>MATCH(A206,Data!$CG:$CG,0)</f>
        <v>13</v>
      </c>
      <c r="C206" s="78">
        <v>7</v>
      </c>
      <c r="D206" s="78">
        <f>INDEX(Parameter!$B$9:$AB$9,MATCH(C206,Parameter!$B$8:$AB$8,0))</f>
        <v>3</v>
      </c>
      <c r="H206" s="78">
        <f ca="1">INDEX(OFFSET(Data!$BF$1:$CF$1,B206-1,0),MATCH("Total/"&amp;C206,Data!$BF$1:$CF$1,0))</f>
        <v>0</v>
      </c>
      <c r="I206" s="78" t="str">
        <f t="shared" ca="1" si="23"/>
        <v/>
      </c>
      <c r="J206" s="78" t="str">
        <f t="array" aca="1" ref="J206" ca="1">IF(H206=1,MATCH(1,(OFFSET(Data!$CJ$1:$HN$1,B206-1,0))*(Data!$CJ$89:$HN$89=C206),0),"")</f>
        <v/>
      </c>
      <c r="K206" s="78" t="str">
        <f t="array" aca="1" ref="K206" ca="1">IF(H206=1,MATCH(I206,OFFSET(Data!$CI$90:$CI$485,0,Specials!J206)*(Data!$AA$90:$AA$485&gt;Parameter!$B$14)*(Data!$CH$90:$CH$485="M"),0),"")</f>
        <v/>
      </c>
      <c r="L206" s="78" t="str">
        <f ca="1">IF(H206=1,INDEX(Data!$CG$90:$CG$169,$K206)&amp;" / "&amp;OFFSET(Data!$CI$88,0,Specials!J206),"")</f>
        <v/>
      </c>
      <c r="M206" s="78" t="s">
        <v>0</v>
      </c>
      <c r="N206" s="78" t="s">
        <v>230</v>
      </c>
      <c r="O206" s="78">
        <f t="shared" ca="1" si="22"/>
        <v>12</v>
      </c>
      <c r="P206" s="78" t="str">
        <f t="shared" ca="1" si="24"/>
        <v/>
      </c>
    </row>
    <row r="207" spans="1:16" s="78" customFormat="1" x14ac:dyDescent="0.25">
      <c r="A207" s="321" t="str">
        <f>"# Triple-Bogeys Men Rating &gt; "&amp;Parameter!$B$14</f>
        <v># Triple-Bogeys Men Rating &gt; 850</v>
      </c>
      <c r="B207" s="326">
        <f>MATCH(A207,Data!$CG:$CG,0)</f>
        <v>13</v>
      </c>
      <c r="C207" s="78">
        <v>8</v>
      </c>
      <c r="D207" s="78">
        <f>INDEX(Parameter!$B$9:$AB$9,MATCH(C207,Parameter!$B$8:$AB$8,0))</f>
        <v>3</v>
      </c>
      <c r="H207" s="78">
        <f ca="1">INDEX(OFFSET(Data!$BF$1:$CF$1,B207-1,0),MATCH("Total/"&amp;C207,Data!$BF$1:$CF$1,0))</f>
        <v>0</v>
      </c>
      <c r="I207" s="78" t="str">
        <f t="shared" ca="1" si="23"/>
        <v/>
      </c>
      <c r="J207" s="78" t="str">
        <f t="array" aca="1" ref="J207" ca="1">IF(H207=1,MATCH(1,(OFFSET(Data!$CJ$1:$HN$1,B207-1,0))*(Data!$CJ$89:$HN$89=C207),0),"")</f>
        <v/>
      </c>
      <c r="K207" s="78" t="str">
        <f t="array" aca="1" ref="K207" ca="1">IF(H207=1,MATCH(I207,OFFSET(Data!$CI$90:$CI$485,0,Specials!J207)*(Data!$AA$90:$AA$485&gt;Parameter!$B$14)*(Data!$CH$90:$CH$485="M"),0),"")</f>
        <v/>
      </c>
      <c r="L207" s="78" t="str">
        <f ca="1">IF(H207=1,INDEX(Data!$CG$90:$CG$169,$K207)&amp;" / "&amp;OFFSET(Data!$CI$88,0,Specials!J207),"")</f>
        <v/>
      </c>
      <c r="M207" s="78" t="s">
        <v>0</v>
      </c>
      <c r="N207" s="78" t="s">
        <v>230</v>
      </c>
      <c r="O207" s="78">
        <f t="shared" ca="1" si="22"/>
        <v>12</v>
      </c>
      <c r="P207" s="78" t="str">
        <f t="shared" ca="1" si="24"/>
        <v/>
      </c>
    </row>
    <row r="208" spans="1:16" s="78" customFormat="1" x14ac:dyDescent="0.25">
      <c r="A208" s="321" t="str">
        <f>"# Triple-Bogeys Men Rating &gt; "&amp;Parameter!$B$14</f>
        <v># Triple-Bogeys Men Rating &gt; 850</v>
      </c>
      <c r="B208" s="326">
        <f>MATCH(A208,Data!$CG:$CG,0)</f>
        <v>13</v>
      </c>
      <c r="C208" s="78">
        <v>9</v>
      </c>
      <c r="D208" s="78" t="str">
        <f>INDEX(Parameter!$B$9:$AB$9,MATCH(C208,Parameter!$B$8:$AB$8,0))</f>
        <v>no</v>
      </c>
      <c r="H208" s="78">
        <f ca="1">INDEX(OFFSET(Data!$BF$1:$CF$1,B208-1,0),MATCH("Total/"&amp;C208,Data!$BF$1:$CF$1,0))</f>
        <v>0</v>
      </c>
      <c r="I208" s="78" t="str">
        <f t="shared" ca="1" si="23"/>
        <v/>
      </c>
      <c r="J208" s="78" t="str">
        <f t="array" aca="1" ref="J208" ca="1">IF(H208=1,MATCH(1,(OFFSET(Data!$CJ$1:$HN$1,B208-1,0))*(Data!$CJ$89:$HN$89=C208),0),"")</f>
        <v/>
      </c>
      <c r="K208" s="78" t="str">
        <f t="array" aca="1" ref="K208" ca="1">IF(H208=1,MATCH(I208,OFFSET(Data!$CI$90:$CI$485,0,Specials!J208)*(Data!$AA$90:$AA$485&gt;Parameter!$B$14)*(Data!$CH$90:$CH$485="M"),0),"")</f>
        <v/>
      </c>
      <c r="L208" s="78" t="str">
        <f ca="1">IF(H208=1,INDEX(Data!$CG$90:$CG$169,$K208)&amp;" / "&amp;OFFSET(Data!$CI$88,0,Specials!J208),"")</f>
        <v/>
      </c>
      <c r="M208" s="78" t="s">
        <v>0</v>
      </c>
      <c r="N208" s="78" t="s">
        <v>230</v>
      </c>
      <c r="O208" s="78">
        <f t="shared" ca="1" si="22"/>
        <v>12</v>
      </c>
      <c r="P208" s="78" t="str">
        <f t="shared" ca="1" si="24"/>
        <v/>
      </c>
    </row>
    <row r="209" spans="1:16" s="78" customFormat="1" x14ac:dyDescent="0.25">
      <c r="A209" s="321" t="str">
        <f>"# Triple-Bogeys Men Rating &gt; "&amp;Parameter!$B$14</f>
        <v># Triple-Bogeys Men Rating &gt; 850</v>
      </c>
      <c r="B209" s="326">
        <f>MATCH(A209,Data!$CG:$CG,0)</f>
        <v>13</v>
      </c>
      <c r="C209" s="78">
        <v>10</v>
      </c>
      <c r="D209" s="78">
        <f>INDEX(Parameter!$B$9:$AB$9,MATCH(C209,Parameter!$B$8:$AB$8,0))</f>
        <v>4</v>
      </c>
      <c r="H209" s="78">
        <f ca="1">INDEX(OFFSET(Data!$BF$1:$CF$1,B209-1,0),MATCH("Total/"&amp;C209,Data!$BF$1:$CF$1,0))</f>
        <v>1</v>
      </c>
      <c r="I209" s="78">
        <f t="shared" ca="1" si="23"/>
        <v>7</v>
      </c>
      <c r="J209" s="78">
        <f t="array" aca="1" ref="J209" ca="1">IF(H209=1,MATCH(1,(OFFSET(Data!$CJ$1:$HN$1,B209-1,0))*(Data!$CJ$89:$HN$89=C209),0),"")</f>
        <v>9</v>
      </c>
      <c r="K209" s="78">
        <f t="array" aca="1" ref="K209" ca="1">IF(H209=1,MATCH(I209,OFFSET(Data!$CI$90:$CI$485,0,Specials!J209)*(Data!$AA$90:$AA$485&gt;Parameter!$B$14)*(Data!$CH$90:$CH$485="M"),0),"")</f>
        <v>14</v>
      </c>
      <c r="L209" s="78" t="str">
        <f ca="1">IF(H209=1,INDEX(Data!$CG$90:$CG$169,$K209)&amp;" / "&amp;OFFSET(Data!$CI$88,0,Specials!J209),"")</f>
        <v>Wolfgang Pratl / Round 1</v>
      </c>
      <c r="M209" s="78" t="s">
        <v>0</v>
      </c>
      <c r="N209" s="78" t="s">
        <v>230</v>
      </c>
      <c r="O209" s="78">
        <f t="shared" ca="1" si="22"/>
        <v>13</v>
      </c>
      <c r="P209" s="78" t="str">
        <f t="shared" ca="1" si="24"/>
        <v>Only 1 Triple-Bogey on hole 10</v>
      </c>
    </row>
    <row r="210" spans="1:16" s="78" customFormat="1" x14ac:dyDescent="0.25">
      <c r="A210" s="321" t="str">
        <f>"# Triple-Bogeys Men Rating &gt; "&amp;Parameter!$B$14</f>
        <v># Triple-Bogeys Men Rating &gt; 850</v>
      </c>
      <c r="B210" s="326">
        <f>MATCH(A210,Data!$CG:$CG,0)</f>
        <v>13</v>
      </c>
      <c r="C210" s="78">
        <v>11</v>
      </c>
      <c r="D210" s="78">
        <f>INDEX(Parameter!$B$9:$AB$9,MATCH(C210,Parameter!$B$8:$AB$8,0))</f>
        <v>3</v>
      </c>
      <c r="H210" s="78">
        <f ca="1">INDEX(OFFSET(Data!$BF$1:$CF$1,B210-1,0),MATCH("Total/"&amp;C210,Data!$BF$1:$CF$1,0))</f>
        <v>0</v>
      </c>
      <c r="I210" s="78" t="str">
        <f t="shared" ca="1" si="23"/>
        <v/>
      </c>
      <c r="J210" s="78" t="str">
        <f t="array" aca="1" ref="J210" ca="1">IF(H210=1,MATCH(1,(OFFSET(Data!$CJ$1:$HN$1,B210-1,0))*(Data!$CJ$89:$HN$89=C210),0),"")</f>
        <v/>
      </c>
      <c r="K210" s="78" t="str">
        <f t="array" aca="1" ref="K210" ca="1">IF(H210=1,MATCH(I210,OFFSET(Data!$CI$90:$CI$485,0,Specials!J210)*(Data!$AA$90:$AA$485&gt;Parameter!$B$14)*(Data!$CH$90:$CH$485="M"),0),"")</f>
        <v/>
      </c>
      <c r="L210" s="78" t="str">
        <f ca="1">IF(H210=1,INDEX(Data!$CG$90:$CG$169,$K210)&amp;" / "&amp;OFFSET(Data!$CI$88,0,Specials!J210),"")</f>
        <v/>
      </c>
      <c r="M210" s="78" t="s">
        <v>0</v>
      </c>
      <c r="N210" s="78" t="s">
        <v>230</v>
      </c>
      <c r="O210" s="78">
        <f t="shared" ca="1" si="22"/>
        <v>13</v>
      </c>
      <c r="P210" s="78" t="str">
        <f t="shared" ca="1" si="24"/>
        <v/>
      </c>
    </row>
    <row r="211" spans="1:16" s="78" customFormat="1" x14ac:dyDescent="0.25">
      <c r="A211" s="321" t="str">
        <f>"# Triple-Bogeys Men Rating &gt; "&amp;Parameter!$B$14</f>
        <v># Triple-Bogeys Men Rating &gt; 850</v>
      </c>
      <c r="B211" s="326">
        <f>MATCH(A211,Data!$CG:$CG,0)</f>
        <v>13</v>
      </c>
      <c r="C211" s="78">
        <v>12</v>
      </c>
      <c r="D211" s="78">
        <f>INDEX(Parameter!$B$9:$AB$9,MATCH(C211,Parameter!$B$8:$AB$8,0))</f>
        <v>3</v>
      </c>
      <c r="H211" s="78">
        <f ca="1">INDEX(OFFSET(Data!$BF$1:$CF$1,B211-1,0),MATCH("Total/"&amp;C211,Data!$BF$1:$CF$1,0))</f>
        <v>0</v>
      </c>
      <c r="I211" s="78" t="str">
        <f t="shared" ca="1" si="23"/>
        <v/>
      </c>
      <c r="J211" s="78" t="str">
        <f t="array" aca="1" ref="J211" ca="1">IF(H211=1,MATCH(1,(OFFSET(Data!$CJ$1:$HN$1,B211-1,0))*(Data!$CJ$89:$HN$89=C211),0),"")</f>
        <v/>
      </c>
      <c r="K211" s="78" t="str">
        <f t="array" aca="1" ref="K211" ca="1">IF(H211=1,MATCH(I211,OFFSET(Data!$CI$90:$CI$485,0,Specials!J211)*(Data!$AA$90:$AA$485&gt;Parameter!$B$14)*(Data!$CH$90:$CH$485="M"),0),"")</f>
        <v/>
      </c>
      <c r="L211" s="78" t="str">
        <f ca="1">IF(H211=1,INDEX(Data!$CG$90:$CG$169,$K211)&amp;" / "&amp;OFFSET(Data!$CI$88,0,Specials!J211),"")</f>
        <v/>
      </c>
      <c r="M211" s="78" t="s">
        <v>0</v>
      </c>
      <c r="N211" s="78" t="s">
        <v>230</v>
      </c>
      <c r="O211" s="78">
        <f t="shared" ca="1" si="22"/>
        <v>13</v>
      </c>
      <c r="P211" s="78" t="str">
        <f t="shared" ca="1" si="24"/>
        <v/>
      </c>
    </row>
    <row r="212" spans="1:16" s="78" customFormat="1" x14ac:dyDescent="0.25">
      <c r="A212" s="321" t="str">
        <f>"# Triple-Bogeys Men Rating &gt; "&amp;Parameter!$B$14</f>
        <v># Triple-Bogeys Men Rating &gt; 850</v>
      </c>
      <c r="B212" s="326">
        <f>MATCH(A212,Data!$CG:$CG,0)</f>
        <v>13</v>
      </c>
      <c r="C212" s="78">
        <v>13</v>
      </c>
      <c r="D212" s="78">
        <f>INDEX(Parameter!$B$9:$AB$9,MATCH(C212,Parameter!$B$8:$AB$8,0))</f>
        <v>3</v>
      </c>
      <c r="H212" s="78">
        <f ca="1">INDEX(OFFSET(Data!$BF$1:$CF$1,B212-1,0),MATCH("Total/"&amp;C212,Data!$BF$1:$CF$1,0))</f>
        <v>1</v>
      </c>
      <c r="I212" s="78">
        <f t="shared" ca="1" si="23"/>
        <v>6</v>
      </c>
      <c r="J212" s="78">
        <f t="array" aca="1" ref="J212" ca="1">IF(H212=1,MATCH(1,(OFFSET(Data!$CJ$1:$HN$1,B212-1,0))*(Data!$CJ$89:$HN$89=C212),0),"")</f>
        <v>12</v>
      </c>
      <c r="K212" s="78">
        <f t="array" aca="1" ref="K212" ca="1">IF(H212=1,MATCH(I212,OFFSET(Data!$CI$90:$CI$485,0,Specials!J212)*(Data!$AA$90:$AA$485&gt;Parameter!$B$14)*(Data!$CH$90:$CH$485="M"),0),"")</f>
        <v>12</v>
      </c>
      <c r="L212" s="78" t="str">
        <f ca="1">IF(H212=1,INDEX(Data!$CG$90:$CG$169,$K212)&amp;" / "&amp;OFFSET(Data!$CI$88,0,Specials!J212),"")</f>
        <v>Christian Klima / Round 1</v>
      </c>
      <c r="M212" s="78" t="s">
        <v>0</v>
      </c>
      <c r="N212" s="78" t="s">
        <v>230</v>
      </c>
      <c r="O212" s="78">
        <f t="shared" ca="1" si="22"/>
        <v>14</v>
      </c>
      <c r="P212" s="78" t="str">
        <f t="shared" ca="1" si="24"/>
        <v>Only 1 Triple-Bogey on hole 13</v>
      </c>
    </row>
    <row r="213" spans="1:16" s="78" customFormat="1" x14ac:dyDescent="0.25">
      <c r="A213" s="321" t="str">
        <f>"# Triple-Bogeys Men Rating &gt; "&amp;Parameter!$B$14</f>
        <v># Triple-Bogeys Men Rating &gt; 850</v>
      </c>
      <c r="B213" s="326">
        <f>MATCH(A213,Data!$CG:$CG,0)</f>
        <v>13</v>
      </c>
      <c r="C213" s="78">
        <v>14</v>
      </c>
      <c r="D213" s="78">
        <f>INDEX(Parameter!$B$9:$AB$9,MATCH(C213,Parameter!$B$8:$AB$8,0))</f>
        <v>4</v>
      </c>
      <c r="H213" s="78">
        <f ca="1">INDEX(OFFSET(Data!$BF$1:$CF$1,B213-1,0),MATCH("Total/"&amp;C213,Data!$BF$1:$CF$1,0))</f>
        <v>0</v>
      </c>
      <c r="I213" s="78" t="str">
        <f t="shared" ca="1" si="23"/>
        <v/>
      </c>
      <c r="J213" s="78" t="str">
        <f t="array" aca="1" ref="J213" ca="1">IF(H213=1,MATCH(1,(OFFSET(Data!$CJ$1:$HN$1,B213-1,0))*(Data!$CJ$89:$HN$89=C213),0),"")</f>
        <v/>
      </c>
      <c r="K213" s="78" t="str">
        <f t="array" aca="1" ref="K213" ca="1">IF(H213=1,MATCH(I213,OFFSET(Data!$CI$90:$CI$485,0,Specials!J213)*(Data!$AA$90:$AA$485&gt;Parameter!$B$14)*(Data!$CH$90:$CH$485="M"),0),"")</f>
        <v/>
      </c>
      <c r="L213" s="78" t="str">
        <f ca="1">IF(H213=1,INDEX(Data!$CG$90:$CG$169,$K213)&amp;" / "&amp;OFFSET(Data!$CI$88,0,Specials!J213),"")</f>
        <v/>
      </c>
      <c r="M213" s="78" t="s">
        <v>0</v>
      </c>
      <c r="N213" s="78" t="s">
        <v>230</v>
      </c>
      <c r="O213" s="78">
        <f t="shared" ca="1" si="22"/>
        <v>14</v>
      </c>
      <c r="P213" s="78" t="str">
        <f t="shared" ca="1" si="24"/>
        <v/>
      </c>
    </row>
    <row r="214" spans="1:16" s="78" customFormat="1" x14ac:dyDescent="0.25">
      <c r="A214" s="321" t="str">
        <f>"# Triple-Bogeys Men Rating &gt; "&amp;Parameter!$B$14</f>
        <v># Triple-Bogeys Men Rating &gt; 850</v>
      </c>
      <c r="B214" s="326">
        <f>MATCH(A214,Data!$CG:$CG,0)</f>
        <v>13</v>
      </c>
      <c r="C214" s="78">
        <v>15</v>
      </c>
      <c r="D214" s="78" t="str">
        <f>INDEX(Parameter!$B$9:$AB$9,MATCH(C214,Parameter!$B$8:$AB$8,0))</f>
        <v>no</v>
      </c>
      <c r="H214" s="78">
        <f ca="1">INDEX(OFFSET(Data!$BF$1:$CF$1,B214-1,0),MATCH("Total/"&amp;C214,Data!$BF$1:$CF$1,0))</f>
        <v>0</v>
      </c>
      <c r="I214" s="78" t="str">
        <f t="shared" ca="1" si="23"/>
        <v/>
      </c>
      <c r="J214" s="78" t="str">
        <f t="array" aca="1" ref="J214" ca="1">IF(H214=1,MATCH(1,(OFFSET(Data!$CJ$1:$HN$1,B214-1,0))*(Data!$CJ$89:$HN$89=C214),0),"")</f>
        <v/>
      </c>
      <c r="K214" s="78" t="str">
        <f t="array" aca="1" ref="K214" ca="1">IF(H214=1,MATCH(I214,OFFSET(Data!$CI$90:$CI$485,0,Specials!J214)*(Data!$AA$90:$AA$485&gt;Parameter!$B$14)*(Data!$CH$90:$CH$485="M"),0),"")</f>
        <v/>
      </c>
      <c r="L214" s="78" t="str">
        <f ca="1">IF(H214=1,INDEX(Data!$CG$90:$CG$169,$K214)&amp;" / "&amp;OFFSET(Data!$CI$88,0,Specials!J214),"")</f>
        <v/>
      </c>
      <c r="M214" s="78" t="s">
        <v>0</v>
      </c>
      <c r="N214" s="78" t="s">
        <v>230</v>
      </c>
      <c r="O214" s="78">
        <f t="shared" ca="1" si="22"/>
        <v>14</v>
      </c>
      <c r="P214" s="78" t="str">
        <f t="shared" ca="1" si="24"/>
        <v/>
      </c>
    </row>
    <row r="215" spans="1:16" s="78" customFormat="1" x14ac:dyDescent="0.25">
      <c r="A215" s="321" t="str">
        <f>"# Triple-Bogeys Men Rating &gt; "&amp;Parameter!$B$14</f>
        <v># Triple-Bogeys Men Rating &gt; 850</v>
      </c>
      <c r="B215" s="326">
        <f>MATCH(A215,Data!$CG:$CG,0)</f>
        <v>13</v>
      </c>
      <c r="C215" s="78">
        <v>16</v>
      </c>
      <c r="D215" s="78" t="str">
        <f>INDEX(Parameter!$B$9:$AB$9,MATCH(C215,Parameter!$B$8:$AB$8,0))</f>
        <v>no</v>
      </c>
      <c r="H215" s="78">
        <f ca="1">INDEX(OFFSET(Data!$BF$1:$CF$1,B215-1,0),MATCH("Total/"&amp;C215,Data!$BF$1:$CF$1,0))</f>
        <v>0</v>
      </c>
      <c r="I215" s="78" t="str">
        <f t="shared" ca="1" si="23"/>
        <v/>
      </c>
      <c r="J215" s="78" t="str">
        <f t="array" aca="1" ref="J215" ca="1">IF(H215=1,MATCH(1,(OFFSET(Data!$CJ$1:$HN$1,B215-1,0))*(Data!$CJ$89:$HN$89=C215),0),"")</f>
        <v/>
      </c>
      <c r="K215" s="78" t="str">
        <f t="array" aca="1" ref="K215" ca="1">IF(H215=1,MATCH(I215,OFFSET(Data!$CI$90:$CI$485,0,Specials!J215)*(Data!$AA$90:$AA$485&gt;Parameter!$B$14)*(Data!$CH$90:$CH$485="M"),0),"")</f>
        <v/>
      </c>
      <c r="L215" s="78" t="str">
        <f ca="1">IF(H215=1,INDEX(Data!$CG$90:$CG$169,$K215)&amp;" / "&amp;OFFSET(Data!$CI$88,0,Specials!J215),"")</f>
        <v/>
      </c>
      <c r="M215" s="78" t="s">
        <v>0</v>
      </c>
      <c r="N215" s="78" t="s">
        <v>230</v>
      </c>
      <c r="O215" s="78">
        <f t="shared" ca="1" si="22"/>
        <v>14</v>
      </c>
      <c r="P215" s="78" t="str">
        <f t="shared" ca="1" si="24"/>
        <v/>
      </c>
    </row>
    <row r="216" spans="1:16" s="78" customFormat="1" x14ac:dyDescent="0.25">
      <c r="A216" s="321" t="str">
        <f>"# Triple-Bogeys Men Rating &gt; "&amp;Parameter!$B$14</f>
        <v># Triple-Bogeys Men Rating &gt; 850</v>
      </c>
      <c r="B216" s="326">
        <f>MATCH(A216,Data!$CG:$CG,0)</f>
        <v>13</v>
      </c>
      <c r="C216" s="78">
        <v>17</v>
      </c>
      <c r="D216" s="78" t="str">
        <f>INDEX(Parameter!$B$9:$AB$9,MATCH(C216,Parameter!$B$8:$AB$8,0))</f>
        <v>no</v>
      </c>
      <c r="H216" s="78">
        <f ca="1">INDEX(OFFSET(Data!$BF$1:$CF$1,B216-1,0),MATCH("Total/"&amp;C216,Data!$BF$1:$CF$1,0))</f>
        <v>0</v>
      </c>
      <c r="I216" s="78" t="str">
        <f t="shared" ca="1" si="23"/>
        <v/>
      </c>
      <c r="J216" s="78" t="str">
        <f t="array" aca="1" ref="J216" ca="1">IF(H216=1,MATCH(1,(OFFSET(Data!$CJ$1:$HN$1,B216-1,0))*(Data!$CJ$89:$HN$89=C216),0),"")</f>
        <v/>
      </c>
      <c r="K216" s="78" t="str">
        <f t="array" aca="1" ref="K216" ca="1">IF(H216=1,MATCH(I216,OFFSET(Data!$CI$90:$CI$485,0,Specials!J216)*(Data!$AA$90:$AA$485&gt;Parameter!$B$14)*(Data!$CH$90:$CH$485="M"),0),"")</f>
        <v/>
      </c>
      <c r="L216" s="78" t="str">
        <f ca="1">IF(H216=1,INDEX(Data!$CG$90:$CG$169,$K216)&amp;" / "&amp;OFFSET(Data!$CI$88,0,Specials!J216),"")</f>
        <v/>
      </c>
      <c r="M216" s="78" t="s">
        <v>0</v>
      </c>
      <c r="N216" s="78" t="s">
        <v>230</v>
      </c>
      <c r="O216" s="78">
        <f t="shared" ca="1" si="22"/>
        <v>14</v>
      </c>
      <c r="P216" s="78" t="str">
        <f t="shared" ca="1" si="24"/>
        <v/>
      </c>
    </row>
    <row r="217" spans="1:16" s="78" customFormat="1" x14ac:dyDescent="0.25">
      <c r="A217" s="321" t="str">
        <f>"# Triple-Bogeys Men Rating &gt; "&amp;Parameter!$B$14</f>
        <v># Triple-Bogeys Men Rating &gt; 850</v>
      </c>
      <c r="B217" s="326">
        <f>MATCH(A217,Data!$CG:$CG,0)</f>
        <v>13</v>
      </c>
      <c r="C217" s="78">
        <v>18</v>
      </c>
      <c r="D217" s="78" t="str">
        <f>INDEX(Parameter!$B$9:$AB$9,MATCH(C217,Parameter!$B$8:$AB$8,0))</f>
        <v>no</v>
      </c>
      <c r="H217" s="78">
        <f ca="1">INDEX(OFFSET(Data!$BF$1:$CF$1,B217-1,0),MATCH("Total/"&amp;C217,Data!$BF$1:$CF$1,0))</f>
        <v>0</v>
      </c>
      <c r="I217" s="78" t="str">
        <f t="shared" ca="1" si="23"/>
        <v/>
      </c>
      <c r="J217" s="78" t="str">
        <f t="array" aca="1" ref="J217" ca="1">IF(H217=1,MATCH(1,(OFFSET(Data!$CJ$1:$HN$1,B217-1,0))*(Data!$CJ$89:$HN$89=C217),0),"")</f>
        <v/>
      </c>
      <c r="K217" s="78" t="str">
        <f t="array" aca="1" ref="K217" ca="1">IF(H217=1,MATCH(I217,OFFSET(Data!$CI$90:$CI$485,0,Specials!J217)*(Data!$AA$90:$AA$485&gt;Parameter!$B$14)*(Data!$CH$90:$CH$485="M"),0),"")</f>
        <v/>
      </c>
      <c r="L217" s="78" t="str">
        <f ca="1">IF(H217=1,INDEX(Data!$CG$90:$CG$169,$K217)&amp;" / "&amp;OFFSET(Data!$CI$88,0,Specials!J217),"")</f>
        <v/>
      </c>
      <c r="M217" s="78" t="s">
        <v>0</v>
      </c>
      <c r="N217" s="78" t="s">
        <v>230</v>
      </c>
      <c r="O217" s="78">
        <f t="shared" ca="1" si="22"/>
        <v>14</v>
      </c>
      <c r="P217" s="78" t="str">
        <f t="shared" ca="1" si="24"/>
        <v/>
      </c>
    </row>
    <row r="218" spans="1:16" s="78" customFormat="1" x14ac:dyDescent="0.25">
      <c r="A218" s="321" t="str">
        <f>"# Triple-Bogeys Men Rating &gt; "&amp;Parameter!$B$14</f>
        <v># Triple-Bogeys Men Rating &gt; 850</v>
      </c>
      <c r="B218" s="326">
        <f>MATCH(A218,Data!$CG:$CG,0)</f>
        <v>13</v>
      </c>
      <c r="C218" s="78">
        <v>19</v>
      </c>
      <c r="D218" s="78" t="str">
        <f>INDEX(Parameter!$B$9:$AB$9,MATCH(C218,Parameter!$B$8:$AB$8,0))</f>
        <v>no</v>
      </c>
      <c r="H218" s="78">
        <f ca="1">INDEX(OFFSET(Data!$BF$1:$CF$1,B218-1,0),MATCH("Total/"&amp;C218,Data!$BF$1:$CF$1,0))</f>
        <v>0</v>
      </c>
      <c r="I218" s="78" t="str">
        <f t="shared" ca="1" si="23"/>
        <v/>
      </c>
      <c r="J218" s="78" t="str">
        <f t="array" aca="1" ref="J218" ca="1">IF(H218=1,MATCH(1,(OFFSET(Data!$CJ$1:$HN$1,B218-1,0))*(Data!$CJ$89:$HN$89=C218),0),"")</f>
        <v/>
      </c>
      <c r="K218" s="78" t="str">
        <f t="array" aca="1" ref="K218" ca="1">IF(H218=1,MATCH(I218,OFFSET(Data!$CI$90:$CI$485,0,Specials!J218)*(Data!$AA$90:$AA$485&gt;Parameter!$B$14)*(Data!$CH$90:$CH$485="M"),0),"")</f>
        <v/>
      </c>
      <c r="L218" s="78" t="str">
        <f ca="1">IF(H218=1,INDEX(Data!$CG$90:$CG$169,$K218)&amp;" / "&amp;OFFSET(Data!$CI$88,0,Specials!J218),"")</f>
        <v/>
      </c>
      <c r="M218" s="78" t="s">
        <v>0</v>
      </c>
      <c r="N218" s="78" t="s">
        <v>230</v>
      </c>
      <c r="O218" s="78">
        <f t="shared" ca="1" si="22"/>
        <v>14</v>
      </c>
      <c r="P218" s="78" t="str">
        <f t="shared" ca="1" si="24"/>
        <v/>
      </c>
    </row>
    <row r="219" spans="1:16" s="78" customFormat="1" x14ac:dyDescent="0.25">
      <c r="A219" s="321" t="str">
        <f>"# Triple-Bogeys Men Rating &gt; "&amp;Parameter!$B$14</f>
        <v># Triple-Bogeys Men Rating &gt; 850</v>
      </c>
      <c r="B219" s="326">
        <f>MATCH(A219,Data!$CG:$CG,0)</f>
        <v>13</v>
      </c>
      <c r="C219" s="78">
        <v>20</v>
      </c>
      <c r="D219" s="78" t="str">
        <f>INDEX(Parameter!$B$9:$AB$9,MATCH(C219,Parameter!$B$8:$AB$8,0))</f>
        <v>no</v>
      </c>
      <c r="H219" s="78">
        <f ca="1">INDEX(OFFSET(Data!$BF$1:$CF$1,B219-1,0),MATCH("Total/"&amp;C219,Data!$BF$1:$CF$1,0))</f>
        <v>0</v>
      </c>
      <c r="I219" s="78" t="str">
        <f t="shared" ca="1" si="23"/>
        <v/>
      </c>
      <c r="J219" s="78" t="str">
        <f t="array" aca="1" ref="J219" ca="1">IF(H219=1,MATCH(1,(OFFSET(Data!$CJ$1:$HN$1,B219-1,0))*(Data!$CJ$89:$HN$89=C219),0),"")</f>
        <v/>
      </c>
      <c r="K219" s="78" t="str">
        <f t="array" aca="1" ref="K219" ca="1">IF(H219=1,MATCH(I219,OFFSET(Data!$CI$90:$CI$485,0,Specials!J219)*(Data!$AA$90:$AA$485&gt;Parameter!$B$14)*(Data!$CH$90:$CH$485="M"),0),"")</f>
        <v/>
      </c>
      <c r="L219" s="78" t="str">
        <f ca="1">IF(H219=1,INDEX(Data!$CG$90:$CG$169,$K219)&amp;" / "&amp;OFFSET(Data!$CI$88,0,Specials!J219),"")</f>
        <v/>
      </c>
      <c r="M219" s="78" t="s">
        <v>0</v>
      </c>
      <c r="N219" s="78" t="s">
        <v>230</v>
      </c>
      <c r="O219" s="78">
        <f t="shared" ca="1" si="22"/>
        <v>14</v>
      </c>
      <c r="P219" s="78" t="str">
        <f t="shared" ca="1" si="24"/>
        <v/>
      </c>
    </row>
    <row r="220" spans="1:16" s="78" customFormat="1" x14ac:dyDescent="0.25">
      <c r="A220" s="321" t="str">
        <f>"# Triple-Bogeys Men Rating &gt; "&amp;Parameter!$B$14</f>
        <v># Triple-Bogeys Men Rating &gt; 850</v>
      </c>
      <c r="B220" s="326">
        <f>MATCH(A220,Data!$CG:$CG,0)</f>
        <v>13</v>
      </c>
      <c r="C220" s="78">
        <v>21</v>
      </c>
      <c r="D220" s="78" t="str">
        <f>INDEX(Parameter!$B$9:$AB$9,MATCH(C220,Parameter!$B$8:$AB$8,0))</f>
        <v>no</v>
      </c>
      <c r="H220" s="78">
        <f ca="1">INDEX(OFFSET(Data!$BF$1:$CF$1,B220-1,0),MATCH("Total/"&amp;C220,Data!$BF$1:$CF$1,0))</f>
        <v>0</v>
      </c>
      <c r="I220" s="78" t="str">
        <f t="shared" ca="1" si="23"/>
        <v/>
      </c>
      <c r="J220" s="78" t="str">
        <f t="array" aca="1" ref="J220" ca="1">IF(H220=1,MATCH(1,(OFFSET(Data!$CJ$1:$HN$1,B220-1,0))*(Data!$CJ$89:$HN$89=C220),0),"")</f>
        <v/>
      </c>
      <c r="K220" s="78" t="str">
        <f t="array" aca="1" ref="K220" ca="1">IF(H220=1,MATCH(I220,OFFSET(Data!$CI$90:$CI$485,0,Specials!J220)*(Data!$AA$90:$AA$485&gt;Parameter!$B$14)*(Data!$CH$90:$CH$485="M"),0),"")</f>
        <v/>
      </c>
      <c r="L220" s="78" t="str">
        <f ca="1">IF(H220=1,INDEX(Data!$CG$90:$CG$169,$K220)&amp;" / "&amp;OFFSET(Data!$CI$88,0,Specials!J220),"")</f>
        <v/>
      </c>
      <c r="M220" s="78" t="s">
        <v>0</v>
      </c>
      <c r="N220" s="78" t="s">
        <v>230</v>
      </c>
      <c r="O220" s="78">
        <f t="shared" ca="1" si="22"/>
        <v>14</v>
      </c>
      <c r="P220" s="78" t="str">
        <f t="shared" ca="1" si="24"/>
        <v/>
      </c>
    </row>
    <row r="221" spans="1:16" s="78" customFormat="1" x14ac:dyDescent="0.25">
      <c r="A221" s="321" t="str">
        <f>"# Triple-Bogeys Men Rating &gt; "&amp;Parameter!$B$14</f>
        <v># Triple-Bogeys Men Rating &gt; 850</v>
      </c>
      <c r="B221" s="326">
        <f>MATCH(A221,Data!$CG:$CG,0)</f>
        <v>13</v>
      </c>
      <c r="C221" s="78">
        <v>22</v>
      </c>
      <c r="D221" s="78" t="str">
        <f>INDEX(Parameter!$B$9:$AB$9,MATCH(C221,Parameter!$B$8:$AB$8,0))</f>
        <v>no</v>
      </c>
      <c r="H221" s="78">
        <f ca="1">INDEX(OFFSET(Data!$BF$1:$CF$1,B221-1,0),MATCH("Total/"&amp;C221,Data!$BF$1:$CF$1,0))</f>
        <v>0</v>
      </c>
      <c r="I221" s="78" t="str">
        <f t="shared" ca="1" si="23"/>
        <v/>
      </c>
      <c r="J221" s="78" t="str">
        <f t="array" aca="1" ref="J221" ca="1">IF(H221=1,MATCH(1,(OFFSET(Data!$CJ$1:$HN$1,B221-1,0))*(Data!$CJ$89:$HN$89=C221),0),"")</f>
        <v/>
      </c>
      <c r="K221" s="78" t="str">
        <f t="array" aca="1" ref="K221" ca="1">IF(H221=1,MATCH(I221,OFFSET(Data!$CI$90:$CI$485,0,Specials!J221)*(Data!$AA$90:$AA$485&gt;Parameter!$B$14)*(Data!$CH$90:$CH$485="M"),0),"")</f>
        <v/>
      </c>
      <c r="L221" s="78" t="str">
        <f ca="1">IF(H221=1,INDEX(Data!$CG$90:$CG$169,$K221)&amp;" / "&amp;OFFSET(Data!$CI$88,0,Specials!J221),"")</f>
        <v/>
      </c>
      <c r="M221" s="78" t="s">
        <v>0</v>
      </c>
      <c r="N221" s="78" t="s">
        <v>230</v>
      </c>
      <c r="O221" s="78">
        <f t="shared" ca="1" si="22"/>
        <v>14</v>
      </c>
      <c r="P221" s="78" t="str">
        <f t="shared" ca="1" si="24"/>
        <v/>
      </c>
    </row>
    <row r="222" spans="1:16" s="78" customFormat="1" x14ac:dyDescent="0.25">
      <c r="A222" s="321" t="str">
        <f>"# Triple-Bogeys Men Rating &gt; "&amp;Parameter!$B$14</f>
        <v># Triple-Bogeys Men Rating &gt; 850</v>
      </c>
      <c r="B222" s="326">
        <f>MATCH(A222,Data!$CG:$CG,0)</f>
        <v>13</v>
      </c>
      <c r="C222" s="78">
        <v>23</v>
      </c>
      <c r="D222" s="78" t="str">
        <f>INDEX(Parameter!$B$9:$AB$9,MATCH(C222,Parameter!$B$8:$AB$8,0))</f>
        <v>no</v>
      </c>
      <c r="H222" s="78">
        <f ca="1">INDEX(OFFSET(Data!$BF$1:$CF$1,B222-1,0),MATCH("Total/"&amp;C222,Data!$BF$1:$CF$1,0))</f>
        <v>0</v>
      </c>
      <c r="I222" s="78" t="str">
        <f t="shared" ca="1" si="23"/>
        <v/>
      </c>
      <c r="J222" s="78" t="str">
        <f t="array" aca="1" ref="J222" ca="1">IF(H222=1,MATCH(1,(OFFSET(Data!$CJ$1:$HN$1,B222-1,0))*(Data!$CJ$89:$HN$89=C222),0),"")</f>
        <v/>
      </c>
      <c r="K222" s="78" t="str">
        <f t="array" aca="1" ref="K222" ca="1">IF(H222=1,MATCH(I222,OFFSET(Data!$CI$90:$CI$485,0,Specials!J222)*(Data!$AA$90:$AA$485&gt;Parameter!$B$14)*(Data!$CH$90:$CH$485="M"),0),"")</f>
        <v/>
      </c>
      <c r="L222" s="78" t="str">
        <f ca="1">IF(H222=1,INDEX(Data!$CG$90:$CG$169,$K222)&amp;" / "&amp;OFFSET(Data!$CI$88,0,Specials!J222),"")</f>
        <v/>
      </c>
      <c r="M222" s="78" t="s">
        <v>0</v>
      </c>
      <c r="N222" s="78" t="s">
        <v>230</v>
      </c>
      <c r="O222" s="78">
        <f t="shared" ca="1" si="22"/>
        <v>14</v>
      </c>
      <c r="P222" s="78" t="str">
        <f t="shared" ca="1" si="24"/>
        <v/>
      </c>
    </row>
    <row r="223" spans="1:16" s="78" customFormat="1" x14ac:dyDescent="0.25">
      <c r="A223" s="321" t="str">
        <f>"# Triple-Bogeys Men Rating &gt; "&amp;Parameter!$B$14</f>
        <v># Triple-Bogeys Men Rating &gt; 850</v>
      </c>
      <c r="B223" s="326">
        <f>MATCH(A223,Data!$CG:$CG,0)</f>
        <v>13</v>
      </c>
      <c r="C223" s="78">
        <v>24</v>
      </c>
      <c r="D223" s="78" t="str">
        <f>INDEX(Parameter!$B$9:$AB$9,MATCH(C223,Parameter!$B$8:$AB$8,0))</f>
        <v>no</v>
      </c>
      <c r="H223" s="78">
        <f ca="1">INDEX(OFFSET(Data!$BF$1:$CF$1,B223-1,0),MATCH("Total/"&amp;C223,Data!$BF$1:$CF$1,0))</f>
        <v>0</v>
      </c>
      <c r="I223" s="78" t="str">
        <f t="shared" ca="1" si="23"/>
        <v/>
      </c>
      <c r="J223" s="78" t="str">
        <f t="array" aca="1" ref="J223" ca="1">IF(H223=1,MATCH(1,(OFFSET(Data!$CJ$1:$HN$1,B223-1,0))*(Data!$CJ$89:$HN$89=C223),0),"")</f>
        <v/>
      </c>
      <c r="K223" s="78" t="str">
        <f t="array" aca="1" ref="K223" ca="1">IF(H223=1,MATCH(I223,OFFSET(Data!$CI$90:$CI$485,0,Specials!J223)*(Data!$AA$90:$AA$485&gt;Parameter!$B$14)*(Data!$CH$90:$CH$485="M"),0),"")</f>
        <v/>
      </c>
      <c r="L223" s="78" t="str">
        <f ca="1">IF(H223=1,INDEX(Data!$CG$90:$CG$169,$K223)&amp;" / "&amp;OFFSET(Data!$CI$88,0,Specials!J223),"")</f>
        <v/>
      </c>
      <c r="M223" s="78" t="s">
        <v>0</v>
      </c>
      <c r="N223" s="78" t="s">
        <v>230</v>
      </c>
      <c r="O223" s="78">
        <f t="shared" ca="1" si="22"/>
        <v>14</v>
      </c>
      <c r="P223" s="78" t="str">
        <f t="shared" ca="1" si="24"/>
        <v/>
      </c>
    </row>
    <row r="224" spans="1:16" s="78" customFormat="1" x14ac:dyDescent="0.25">
      <c r="A224" s="321" t="str">
        <f>"# Triple-Bogeys Men Rating &gt; "&amp;Parameter!$B$14</f>
        <v># Triple-Bogeys Men Rating &gt; 850</v>
      </c>
      <c r="B224" s="326">
        <f>MATCH(A224,Data!$CG:$CG,0)</f>
        <v>13</v>
      </c>
      <c r="C224" s="78">
        <v>25</v>
      </c>
      <c r="D224" s="78" t="str">
        <f>INDEX(Parameter!$B$9:$AB$9,MATCH(C224,Parameter!$B$8:$AB$8,0))</f>
        <v>no</v>
      </c>
      <c r="H224" s="78">
        <f ca="1">INDEX(OFFSET(Data!$BF$1:$CF$1,B224-1,0),MATCH("Total/"&amp;C224,Data!$BF$1:$CF$1,0))</f>
        <v>0</v>
      </c>
      <c r="I224" s="78" t="str">
        <f t="shared" ca="1" si="23"/>
        <v/>
      </c>
      <c r="J224" s="78" t="str">
        <f t="array" aca="1" ref="J224" ca="1">IF(H224=1,MATCH(1,(OFFSET(Data!$CJ$1:$HN$1,B224-1,0))*(Data!$CJ$89:$HN$89=C224),0),"")</f>
        <v/>
      </c>
      <c r="K224" s="78" t="str">
        <f t="array" aca="1" ref="K224" ca="1">IF(H224=1,MATCH(I224,OFFSET(Data!$CI$90:$CI$485,0,Specials!J224)*(Data!$AA$90:$AA$485&gt;Parameter!$B$14)*(Data!$CH$90:$CH$485="M"),0),"")</f>
        <v/>
      </c>
      <c r="L224" s="78" t="str">
        <f ca="1">IF(H224=1,INDEX(Data!$CG$90:$CG$169,$K224)&amp;" / "&amp;OFFSET(Data!$CI$88,0,Specials!J224),"")</f>
        <v/>
      </c>
      <c r="M224" s="78" t="s">
        <v>0</v>
      </c>
      <c r="N224" s="78" t="s">
        <v>230</v>
      </c>
      <c r="O224" s="78">
        <f t="shared" ca="1" si="22"/>
        <v>14</v>
      </c>
      <c r="P224" s="78" t="str">
        <f t="shared" ca="1" si="24"/>
        <v/>
      </c>
    </row>
    <row r="225" spans="1:16" s="78" customFormat="1" x14ac:dyDescent="0.25">
      <c r="A225" s="321" t="str">
        <f>"# Triple-Bogeys Men Rating &gt; "&amp;Parameter!$B$14</f>
        <v># Triple-Bogeys Men Rating &gt; 850</v>
      </c>
      <c r="B225" s="326">
        <f>MATCH(A225,Data!$CG:$CG,0)</f>
        <v>13</v>
      </c>
      <c r="C225" s="78">
        <v>26</v>
      </c>
      <c r="D225" s="78" t="str">
        <f>INDEX(Parameter!$B$9:$AB$9,MATCH(C225,Parameter!$B$8:$AB$8,0))</f>
        <v>no</v>
      </c>
      <c r="H225" s="78">
        <f ca="1">INDEX(OFFSET(Data!$BF$1:$CF$1,B225-1,0),MATCH("Total/"&amp;C225,Data!$BF$1:$CF$1,0))</f>
        <v>0</v>
      </c>
      <c r="I225" s="78" t="str">
        <f t="shared" ca="1" si="23"/>
        <v/>
      </c>
      <c r="J225" s="78" t="str">
        <f t="array" aca="1" ref="J225" ca="1">IF(H225=1,MATCH(1,(OFFSET(Data!$CJ$1:$HN$1,B225-1,0))*(Data!$CJ$89:$HN$89=C225),0),"")</f>
        <v/>
      </c>
      <c r="K225" s="78" t="str">
        <f t="array" aca="1" ref="K225" ca="1">IF(H225=1,MATCH(I225,OFFSET(Data!$CI$90:$CI$485,0,Specials!J225)*(Data!$AA$90:$AA$485&gt;Parameter!$B$14)*(Data!$CH$90:$CH$485="M"),0),"")</f>
        <v/>
      </c>
      <c r="L225" s="78" t="str">
        <f ca="1">IF(H225=1,INDEX(Data!$CG$90:$CG$169,$K225)&amp;" / "&amp;OFFSET(Data!$CI$88,0,Specials!J225),"")</f>
        <v/>
      </c>
      <c r="M225" s="78" t="s">
        <v>0</v>
      </c>
      <c r="N225" s="78" t="s">
        <v>230</v>
      </c>
      <c r="O225" s="78">
        <f t="shared" ca="1" si="22"/>
        <v>14</v>
      </c>
      <c r="P225" s="78" t="str">
        <f t="shared" ca="1" si="24"/>
        <v/>
      </c>
    </row>
    <row r="226" spans="1:16" s="78" customFormat="1" x14ac:dyDescent="0.25">
      <c r="A226" s="321" t="str">
        <f>"# Triple-Bogeys Men Rating &gt; "&amp;Parameter!$B$14</f>
        <v># Triple-Bogeys Men Rating &gt; 850</v>
      </c>
      <c r="B226" s="326">
        <f>MATCH(A226,Data!$CG:$CG,0)</f>
        <v>13</v>
      </c>
      <c r="C226" s="78">
        <v>27</v>
      </c>
      <c r="D226" s="78" t="str">
        <f>INDEX(Parameter!$B$9:$AB$9,MATCH(C226,Parameter!$B$8:$AB$8,0))</f>
        <v>no</v>
      </c>
      <c r="H226" s="78">
        <f ca="1">INDEX(OFFSET(Data!$BF$1:$CF$1,B226-1,0),MATCH("Total/"&amp;C226,Data!$BF$1:$CF$1,0))</f>
        <v>0</v>
      </c>
      <c r="I226" s="78" t="str">
        <f t="shared" ca="1" si="23"/>
        <v/>
      </c>
      <c r="J226" s="78" t="str">
        <f t="array" aca="1" ref="J226" ca="1">IF(H226=1,MATCH(1,(OFFSET(Data!$CJ$1:$HN$1,B226-1,0))*(Data!$CJ$89:$HN$89=C226),0),"")</f>
        <v/>
      </c>
      <c r="K226" s="78" t="str">
        <f t="array" aca="1" ref="K226" ca="1">IF(H226=1,MATCH(I226,OFFSET(Data!$CI$90:$CI$485,0,Specials!J226)*(Data!$AA$90:$AA$485&gt;Parameter!$B$14)*(Data!$CH$90:$CH$485="M"),0),"")</f>
        <v/>
      </c>
      <c r="L226" s="78" t="str">
        <f ca="1">IF(H226=1,INDEX(Data!$CG$90:$CG$169,$K226)&amp;" / "&amp;OFFSET(Data!$CI$88,0,Specials!J226),"")</f>
        <v/>
      </c>
      <c r="M226" s="78" t="s">
        <v>0</v>
      </c>
      <c r="N226" s="78" t="s">
        <v>230</v>
      </c>
      <c r="O226" s="78">
        <f t="shared" ca="1" si="22"/>
        <v>14</v>
      </c>
      <c r="P226" s="78" t="str">
        <f t="shared" ca="1" si="24"/>
        <v/>
      </c>
    </row>
    <row r="227" spans="1:16" s="91" customFormat="1" ht="15" customHeight="1" x14ac:dyDescent="0.25">
      <c r="A227" s="350" t="str">
        <f>"# Triple-Bogeys Women Rating &gt; "&amp;Parameter!$B$15</f>
        <v># Triple-Bogeys Women Rating &gt; 600</v>
      </c>
      <c r="B227" s="330">
        <f>MATCH(A227,Data!$CG:$CG,0)</f>
        <v>14</v>
      </c>
      <c r="C227" s="91">
        <v>1</v>
      </c>
      <c r="D227" s="91">
        <f>INDEX(Parameter!$B$9:$AB$9,MATCH(C227,Parameter!$B$8:$AB$8,0))</f>
        <v>3</v>
      </c>
      <c r="H227" s="91">
        <f ca="1">INDEX(OFFSET(Data!$BF$1:$CF$1,B227-1,0),MATCH("Total/"&amp;C227,Data!$BF$1:$CF$1,0))</f>
        <v>0</v>
      </c>
      <c r="I227" s="91" t="str">
        <f t="shared" ref="I227:I253" ca="1" si="25">IF(H227=1,D227+3,"")</f>
        <v/>
      </c>
      <c r="J227" s="91" t="str">
        <f t="array" aca="1" ref="J227" ca="1">IF(H227=1,MATCH(1,(OFFSET(Data!$CJ$1:$HN$1,B227-1,0))*(Data!$CJ$89:$HN$89=C227),0),"")</f>
        <v/>
      </c>
      <c r="K227" s="91" t="str">
        <f t="array" aca="1" ref="K227" ca="1">IF(H227=1,MATCH(I227,OFFSET(Data!$CI$90:$CI$485,0,Specials!J227)*(Data!$AA$90:$AA$485&gt;Parameter!$B$15)*(Data!$CH$90:$CH$485="W"),0),"")</f>
        <v/>
      </c>
      <c r="L227" s="91" t="str">
        <f ca="1">IF(H227=1,INDEX(Data!$CG$90:$CG$169,$K227)&amp;" / "&amp;OFFSET(Data!$CI$88,0,Specials!J227),"")</f>
        <v/>
      </c>
      <c r="M227" s="2" t="s">
        <v>10</v>
      </c>
      <c r="N227" s="91" t="s">
        <v>230</v>
      </c>
      <c r="O227" s="91">
        <f t="shared" ca="1" si="22"/>
        <v>14</v>
      </c>
      <c r="P227" s="91" t="str">
        <f ca="1">IF(H227=1,"Only 1 Triple-Bogey on hole "&amp;C227,"")</f>
        <v/>
      </c>
    </row>
    <row r="228" spans="1:16" s="91" customFormat="1" x14ac:dyDescent="0.25">
      <c r="A228" s="350" t="str">
        <f>"# Triple-Bogeys Women Rating &gt; "&amp;Parameter!$B$15</f>
        <v># Triple-Bogeys Women Rating &gt; 600</v>
      </c>
      <c r="B228" s="330">
        <f>MATCH(A228,Data!$CG:$CG,0)</f>
        <v>14</v>
      </c>
      <c r="C228" s="91">
        <v>2</v>
      </c>
      <c r="D228" s="91">
        <f>INDEX(Parameter!$B$9:$AB$9,MATCH(C228,Parameter!$B$8:$AB$8,0))</f>
        <v>3</v>
      </c>
      <c r="H228" s="91">
        <f ca="1">INDEX(OFFSET(Data!$BF$1:$CF$1,B228-1,0),MATCH("Total/"&amp;C228,Data!$BF$1:$CF$1,0))</f>
        <v>0</v>
      </c>
      <c r="I228" s="91" t="str">
        <f t="shared" ca="1" si="25"/>
        <v/>
      </c>
      <c r="J228" s="91" t="str">
        <f t="array" aca="1" ref="J228" ca="1">IF(H228=1,MATCH(1,(OFFSET(Data!$CJ$1:$HN$1,B228-1,0))*(Data!$CJ$89:$HN$89=C228),0),"")</f>
        <v/>
      </c>
      <c r="K228" s="91" t="str">
        <f t="array" aca="1" ref="K228" ca="1">IF(H228=1,MATCH(I228,OFFSET(Data!$CI$90:$CI$485,0,Specials!J228)*(Data!$AA$90:$AA$485&gt;Parameter!$B$15)*(Data!$CH$90:$CH$485="W"),0),"")</f>
        <v/>
      </c>
      <c r="L228" s="91" t="str">
        <f ca="1">IF(H228=1,INDEX(Data!$CG$90:$CG$169,$K228)&amp;" / "&amp;OFFSET(Data!$CI$88,0,Specials!J228),"")</f>
        <v/>
      </c>
      <c r="M228" s="2" t="s">
        <v>10</v>
      </c>
      <c r="N228" s="91" t="s">
        <v>230</v>
      </c>
      <c r="O228" s="91">
        <f t="shared" ca="1" si="22"/>
        <v>14</v>
      </c>
      <c r="P228" s="91" t="str">
        <f ca="1">IF(H228=1,"Only 1 Triple-Bogey on hole "&amp;C228,"")</f>
        <v/>
      </c>
    </row>
    <row r="229" spans="1:16" s="91" customFormat="1" x14ac:dyDescent="0.25">
      <c r="A229" s="350" t="str">
        <f>"# Triple-Bogeys Women Rating &gt; "&amp;Parameter!$B$15</f>
        <v># Triple-Bogeys Women Rating &gt; 600</v>
      </c>
      <c r="B229" s="330">
        <f>MATCH(A229,Data!$CG:$CG,0)</f>
        <v>14</v>
      </c>
      <c r="C229" s="91">
        <v>3</v>
      </c>
      <c r="D229" s="91">
        <f>INDEX(Parameter!$B$9:$AB$9,MATCH(C229,Parameter!$B$8:$AB$8,0))</f>
        <v>3</v>
      </c>
      <c r="H229" s="91">
        <f ca="1">INDEX(OFFSET(Data!$BF$1:$CF$1,B229-1,0),MATCH("Total/"&amp;C229,Data!$BF$1:$CF$1,0))</f>
        <v>1</v>
      </c>
      <c r="I229" s="91">
        <f t="shared" ca="1" si="25"/>
        <v>6</v>
      </c>
      <c r="J229" s="91">
        <f t="array" aca="1" ref="J229" ca="1">IF(H229=1,MATCH(1,(OFFSET(Data!$CJ$1:$HN$1,B229-1,0))*(Data!$CJ$89:$HN$89=C229),0),"")</f>
        <v>3</v>
      </c>
      <c r="K229" s="91">
        <f t="array" aca="1" ref="K229" ca="1">IF(H229=1,MATCH(I229,OFFSET(Data!$CI$90:$CI$485,0,Specials!J229)*(Data!$AA$90:$AA$485&gt;Parameter!$B$15)*(Data!$CH$90:$CH$485="W"),0),"")</f>
        <v>23</v>
      </c>
      <c r="L229" s="91" t="str">
        <f ca="1">IF(H229=1,INDEX(Data!$CG$90:$CG$169,$K229)&amp;" / "&amp;OFFSET(Data!$CI$88,0,Specials!J229),"")</f>
        <v>Wiltrud Derschmidt / Round 1</v>
      </c>
      <c r="M229" s="2" t="s">
        <v>10</v>
      </c>
      <c r="N229" s="91" t="s">
        <v>230</v>
      </c>
      <c r="O229" s="91">
        <f t="shared" ca="1" si="22"/>
        <v>15</v>
      </c>
      <c r="P229" s="91" t="str">
        <f ca="1">IF(H229=1,"Only 1 Triple-Bogey on hole "&amp;C229,"")</f>
        <v>Only 1 Triple-Bogey on hole 3</v>
      </c>
    </row>
    <row r="230" spans="1:16" s="91" customFormat="1" x14ac:dyDescent="0.25">
      <c r="A230" s="350" t="str">
        <f>"# Triple-Bogeys Women Rating &gt; "&amp;Parameter!$B$15</f>
        <v># Triple-Bogeys Women Rating &gt; 600</v>
      </c>
      <c r="B230" s="330">
        <f>MATCH(A230,Data!$CG:$CG,0)</f>
        <v>14</v>
      </c>
      <c r="C230" s="91">
        <v>4</v>
      </c>
      <c r="D230" s="91">
        <f>INDEX(Parameter!$B$9:$AB$9,MATCH(C230,Parameter!$B$8:$AB$8,0))</f>
        <v>3</v>
      </c>
      <c r="H230" s="91">
        <f ca="1">INDEX(OFFSET(Data!$BF$1:$CF$1,B230-1,0),MATCH("Total/"&amp;C230,Data!$BF$1:$CF$1,0))</f>
        <v>0</v>
      </c>
      <c r="I230" s="91" t="str">
        <f t="shared" ca="1" si="25"/>
        <v/>
      </c>
      <c r="J230" s="91" t="str">
        <f t="array" aca="1" ref="J230" ca="1">IF(H230=1,MATCH(1,(OFFSET(Data!$CJ$1:$HN$1,B230-1,0))*(Data!$CJ$89:$HN$89=C230),0),"")</f>
        <v/>
      </c>
      <c r="K230" s="91" t="str">
        <f t="array" aca="1" ref="K230" ca="1">IF(H230=1,MATCH(I230,OFFSET(Data!$CI$90:$CI$485,0,Specials!J230)*(Data!$AA$90:$AA$485&gt;Parameter!$B$15)*(Data!$CH$90:$CH$485="W"),0),"")</f>
        <v/>
      </c>
      <c r="L230" s="91" t="str">
        <f ca="1">IF(H230=1,INDEX(Data!$CG$90:$CG$169,$K230)&amp;" / "&amp;OFFSET(Data!$CI$88,0,Specials!J230),"")</f>
        <v/>
      </c>
      <c r="M230" s="2" t="s">
        <v>10</v>
      </c>
      <c r="N230" s="91" t="s">
        <v>230</v>
      </c>
      <c r="O230" s="91">
        <f t="shared" ca="1" si="22"/>
        <v>15</v>
      </c>
      <c r="P230" s="91" t="str">
        <f t="shared" ref="P230:P253" ca="1" si="26">IF(H230=1,"Only 1 Triple-Bogey on hole "&amp;C230,"")</f>
        <v/>
      </c>
    </row>
    <row r="231" spans="1:16" s="91" customFormat="1" x14ac:dyDescent="0.25">
      <c r="A231" s="350" t="str">
        <f>"# Triple-Bogeys Women Rating &gt; "&amp;Parameter!$B$15</f>
        <v># Triple-Bogeys Women Rating &gt; 600</v>
      </c>
      <c r="B231" s="330">
        <f>MATCH(A231,Data!$CG:$CG,0)</f>
        <v>14</v>
      </c>
      <c r="C231" s="91">
        <v>5</v>
      </c>
      <c r="D231" s="91">
        <f>INDEX(Parameter!$B$9:$AB$9,MATCH(C231,Parameter!$B$8:$AB$8,0))</f>
        <v>3</v>
      </c>
      <c r="H231" s="91">
        <f ca="1">INDEX(OFFSET(Data!$BF$1:$CF$1,B231-1,0),MATCH("Total/"&amp;C231,Data!$BF$1:$CF$1,0))</f>
        <v>0</v>
      </c>
      <c r="I231" s="91" t="str">
        <f t="shared" ca="1" si="25"/>
        <v/>
      </c>
      <c r="J231" s="91" t="str">
        <f t="array" aca="1" ref="J231" ca="1">IF(H231=1,MATCH(1,(OFFSET(Data!$CJ$1:$HN$1,B231-1,0))*(Data!$CJ$89:$HN$89=C231),0),"")</f>
        <v/>
      </c>
      <c r="K231" s="91" t="str">
        <f t="array" aca="1" ref="K231" ca="1">IF(H231=1,MATCH(I231,OFFSET(Data!$CI$90:$CI$485,0,Specials!J231)*(Data!$AA$90:$AA$485&gt;Parameter!$B$15)*(Data!$CH$90:$CH$485="W"),0),"")</f>
        <v/>
      </c>
      <c r="L231" s="91" t="str">
        <f ca="1">IF(H231=1,INDEX(Data!$CG$90:$CG$169,$K231)&amp;" / "&amp;OFFSET(Data!$CI$88,0,Specials!J231),"")</f>
        <v/>
      </c>
      <c r="M231" s="2" t="s">
        <v>10</v>
      </c>
      <c r="N231" s="91" t="s">
        <v>230</v>
      </c>
      <c r="O231" s="91">
        <f t="shared" ca="1" si="22"/>
        <v>15</v>
      </c>
      <c r="P231" s="91" t="str">
        <f t="shared" ca="1" si="26"/>
        <v/>
      </c>
    </row>
    <row r="232" spans="1:16" s="91" customFormat="1" x14ac:dyDescent="0.25">
      <c r="A232" s="350" t="str">
        <f>"# Triple-Bogeys Women Rating &gt; "&amp;Parameter!$B$15</f>
        <v># Triple-Bogeys Women Rating &gt; 600</v>
      </c>
      <c r="B232" s="330">
        <f>MATCH(A232,Data!$CG:$CG,0)</f>
        <v>14</v>
      </c>
      <c r="C232" s="91">
        <v>6</v>
      </c>
      <c r="D232" s="91">
        <f>INDEX(Parameter!$B$9:$AB$9,MATCH(C232,Parameter!$B$8:$AB$8,0))</f>
        <v>3</v>
      </c>
      <c r="H232" s="91">
        <f ca="1">INDEX(OFFSET(Data!$BF$1:$CF$1,B232-1,0),MATCH("Total/"&amp;C232,Data!$BF$1:$CF$1,0))</f>
        <v>2</v>
      </c>
      <c r="I232" s="91" t="str">
        <f t="shared" ca="1" si="25"/>
        <v/>
      </c>
      <c r="J232" s="91" t="str">
        <f t="array" aca="1" ref="J232" ca="1">IF(H232=1,MATCH(1,(OFFSET(Data!$CJ$1:$HN$1,B232-1,0))*(Data!$CJ$89:$HN$89=C232),0),"")</f>
        <v/>
      </c>
      <c r="K232" s="91" t="str">
        <f t="array" aca="1" ref="K232" ca="1">IF(H232=1,MATCH(I232,OFFSET(Data!$CI$90:$CI$485,0,Specials!J232)*(Data!$AA$90:$AA$485&gt;Parameter!$B$15)*(Data!$CH$90:$CH$485="W"),0),"")</f>
        <v/>
      </c>
      <c r="L232" s="91" t="str">
        <f ca="1">IF(H232=1,INDEX(Data!$CG$90:$CG$169,$K232)&amp;" / "&amp;OFFSET(Data!$CI$88,0,Specials!J232),"")</f>
        <v/>
      </c>
      <c r="M232" s="2" t="s">
        <v>10</v>
      </c>
      <c r="N232" s="91" t="s">
        <v>230</v>
      </c>
      <c r="O232" s="91">
        <f t="shared" ca="1" si="22"/>
        <v>15</v>
      </c>
      <c r="P232" s="91" t="str">
        <f t="shared" ca="1" si="26"/>
        <v/>
      </c>
    </row>
    <row r="233" spans="1:16" s="91" customFormat="1" x14ac:dyDescent="0.25">
      <c r="A233" s="350" t="str">
        <f>"# Triple-Bogeys Women Rating &gt; "&amp;Parameter!$B$15</f>
        <v># Triple-Bogeys Women Rating &gt; 600</v>
      </c>
      <c r="B233" s="330">
        <f>MATCH(A233,Data!$CG:$CG,0)</f>
        <v>14</v>
      </c>
      <c r="C233" s="91">
        <v>7</v>
      </c>
      <c r="D233" s="91">
        <f>INDEX(Parameter!$B$9:$AB$9,MATCH(C233,Parameter!$B$8:$AB$8,0))</f>
        <v>3</v>
      </c>
      <c r="H233" s="91">
        <f ca="1">INDEX(OFFSET(Data!$BF$1:$CF$1,B233-1,0),MATCH("Total/"&amp;C233,Data!$BF$1:$CF$1,0))</f>
        <v>0</v>
      </c>
      <c r="I233" s="91" t="str">
        <f t="shared" ca="1" si="25"/>
        <v/>
      </c>
      <c r="J233" s="91" t="str">
        <f t="array" aca="1" ref="J233" ca="1">IF(H233=1,MATCH(1,(OFFSET(Data!$CJ$1:$HN$1,B233-1,0))*(Data!$CJ$89:$HN$89=C233),0),"")</f>
        <v/>
      </c>
      <c r="K233" s="91" t="str">
        <f t="array" aca="1" ref="K233" ca="1">IF(H233=1,MATCH(I233,OFFSET(Data!$CI$90:$CI$485,0,Specials!J233)*(Data!$AA$90:$AA$485&gt;Parameter!$B$15)*(Data!$CH$90:$CH$485="W"),0),"")</f>
        <v/>
      </c>
      <c r="L233" s="91" t="str">
        <f ca="1">IF(H233=1,INDEX(Data!$CG$90:$CG$169,$K233)&amp;" / "&amp;OFFSET(Data!$CI$88,0,Specials!J233),"")</f>
        <v/>
      </c>
      <c r="M233" s="2" t="s">
        <v>10</v>
      </c>
      <c r="N233" s="91" t="s">
        <v>230</v>
      </c>
      <c r="O233" s="91">
        <f t="shared" ca="1" si="22"/>
        <v>15</v>
      </c>
      <c r="P233" s="91" t="str">
        <f t="shared" ca="1" si="26"/>
        <v/>
      </c>
    </row>
    <row r="234" spans="1:16" s="91" customFormat="1" x14ac:dyDescent="0.25">
      <c r="A234" s="350" t="str">
        <f>"# Triple-Bogeys Women Rating &gt; "&amp;Parameter!$B$15</f>
        <v># Triple-Bogeys Women Rating &gt; 600</v>
      </c>
      <c r="B234" s="330">
        <f>MATCH(A234,Data!$CG:$CG,0)</f>
        <v>14</v>
      </c>
      <c r="C234" s="91">
        <v>8</v>
      </c>
      <c r="D234" s="91">
        <f>INDEX(Parameter!$B$9:$AB$9,MATCH(C234,Parameter!$B$8:$AB$8,0))</f>
        <v>3</v>
      </c>
      <c r="H234" s="91">
        <f ca="1">INDEX(OFFSET(Data!$BF$1:$CF$1,B234-1,0),MATCH("Total/"&amp;C234,Data!$BF$1:$CF$1,0))</f>
        <v>0</v>
      </c>
      <c r="I234" s="91" t="str">
        <f t="shared" ca="1" si="25"/>
        <v/>
      </c>
      <c r="J234" s="91" t="str">
        <f t="array" aca="1" ref="J234" ca="1">IF(H234=1,MATCH(1,(OFFSET(Data!$CJ$1:$HN$1,B234-1,0))*(Data!$CJ$89:$HN$89=C234),0),"")</f>
        <v/>
      </c>
      <c r="K234" s="91" t="str">
        <f t="array" aca="1" ref="K234" ca="1">IF(H234=1,MATCH(I234,OFFSET(Data!$CI$90:$CI$485,0,Specials!J234)*(Data!$AA$90:$AA$485&gt;Parameter!$B$15)*(Data!$CH$90:$CH$485="W"),0),"")</f>
        <v/>
      </c>
      <c r="L234" s="91" t="str">
        <f ca="1">IF(H234=1,INDEX(Data!$CG$90:$CG$169,$K234)&amp;" / "&amp;OFFSET(Data!$CI$88,0,Specials!J234),"")</f>
        <v/>
      </c>
      <c r="M234" s="2" t="s">
        <v>10</v>
      </c>
      <c r="N234" s="91" t="s">
        <v>230</v>
      </c>
      <c r="O234" s="91">
        <f t="shared" ca="1" si="22"/>
        <v>15</v>
      </c>
      <c r="P234" s="91" t="str">
        <f t="shared" ca="1" si="26"/>
        <v/>
      </c>
    </row>
    <row r="235" spans="1:16" s="91" customFormat="1" x14ac:dyDescent="0.25">
      <c r="A235" s="350" t="str">
        <f>"# Triple-Bogeys Women Rating &gt; "&amp;Parameter!$B$15</f>
        <v># Triple-Bogeys Women Rating &gt; 600</v>
      </c>
      <c r="B235" s="330">
        <f>MATCH(A235,Data!$CG:$CG,0)</f>
        <v>14</v>
      </c>
      <c r="C235" s="91">
        <v>9</v>
      </c>
      <c r="D235" s="91" t="str">
        <f>INDEX(Parameter!$B$9:$AB$9,MATCH(C235,Parameter!$B$8:$AB$8,0))</f>
        <v>no</v>
      </c>
      <c r="H235" s="91">
        <f ca="1">INDEX(OFFSET(Data!$BF$1:$CF$1,B235-1,0),MATCH("Total/"&amp;C235,Data!$BF$1:$CF$1,0))</f>
        <v>0</v>
      </c>
      <c r="I235" s="91" t="str">
        <f t="shared" ca="1" si="25"/>
        <v/>
      </c>
      <c r="J235" s="91" t="str">
        <f t="array" aca="1" ref="J235" ca="1">IF(H235=1,MATCH(1,(OFFSET(Data!$CJ$1:$HN$1,B235-1,0))*(Data!$CJ$89:$HN$89=C235),0),"")</f>
        <v/>
      </c>
      <c r="K235" s="91" t="str">
        <f t="array" aca="1" ref="K235" ca="1">IF(H235=1,MATCH(I235,OFFSET(Data!$CI$90:$CI$485,0,Specials!J235)*(Data!$AA$90:$AA$485&gt;Parameter!$B$15)*(Data!$CH$90:$CH$485="W"),0),"")</f>
        <v/>
      </c>
      <c r="L235" s="91" t="str">
        <f ca="1">IF(H235=1,INDEX(Data!$CG$90:$CG$169,$K235)&amp;" / "&amp;OFFSET(Data!$CI$88,0,Specials!J235),"")</f>
        <v/>
      </c>
      <c r="M235" s="2" t="s">
        <v>10</v>
      </c>
      <c r="N235" s="91" t="s">
        <v>230</v>
      </c>
      <c r="O235" s="91">
        <f t="shared" ca="1" si="22"/>
        <v>15</v>
      </c>
      <c r="P235" s="91" t="str">
        <f t="shared" ca="1" si="26"/>
        <v/>
      </c>
    </row>
    <row r="236" spans="1:16" s="91" customFormat="1" x14ac:dyDescent="0.25">
      <c r="A236" s="350" t="str">
        <f>"# Triple-Bogeys Women Rating &gt; "&amp;Parameter!$B$15</f>
        <v># Triple-Bogeys Women Rating &gt; 600</v>
      </c>
      <c r="B236" s="330">
        <f>MATCH(A236,Data!$CG:$CG,0)</f>
        <v>14</v>
      </c>
      <c r="C236" s="91">
        <v>10</v>
      </c>
      <c r="D236" s="91">
        <f>INDEX(Parameter!$B$9:$AB$9,MATCH(C236,Parameter!$B$8:$AB$8,0))</f>
        <v>4</v>
      </c>
      <c r="H236" s="91">
        <f ca="1">INDEX(OFFSET(Data!$BF$1:$CF$1,B236-1,0),MATCH("Total/"&amp;C236,Data!$BF$1:$CF$1,0))</f>
        <v>1</v>
      </c>
      <c r="I236" s="91">
        <f t="shared" ca="1" si="25"/>
        <v>7</v>
      </c>
      <c r="J236" s="91">
        <f t="array" aca="1" ref="J236" ca="1">IF(H236=1,MATCH(1,(OFFSET(Data!$CJ$1:$HN$1,B236-1,0))*(Data!$CJ$89:$HN$89=C236),0),"")</f>
        <v>22</v>
      </c>
      <c r="K236" s="91">
        <f t="array" aca="1" ref="K236" ca="1">IF(H236=1,MATCH(I236,OFFSET(Data!$CI$90:$CI$485,0,Specials!J236)*(Data!$AA$90:$AA$485&gt;Parameter!$B$15)*(Data!$CH$90:$CH$485="W"),0),"")</f>
        <v>25</v>
      </c>
      <c r="L236" s="91" t="str">
        <f ca="1">IF(H236=1,INDEX(Data!$CG$90:$CG$169,$K236)&amp;" / "&amp;OFFSET(Data!$CI$88,0,Specials!J236),"")</f>
        <v>Bernadette Brandeis / Round 2</v>
      </c>
      <c r="M236" s="2" t="s">
        <v>10</v>
      </c>
      <c r="N236" s="91" t="s">
        <v>230</v>
      </c>
      <c r="O236" s="91">
        <f t="shared" ca="1" si="22"/>
        <v>16</v>
      </c>
      <c r="P236" s="91" t="str">
        <f t="shared" ca="1" si="26"/>
        <v>Only 1 Triple-Bogey on hole 10</v>
      </c>
    </row>
    <row r="237" spans="1:16" s="91" customFormat="1" x14ac:dyDescent="0.25">
      <c r="A237" s="350" t="str">
        <f>"# Triple-Bogeys Women Rating &gt; "&amp;Parameter!$B$15</f>
        <v># Triple-Bogeys Women Rating &gt; 600</v>
      </c>
      <c r="B237" s="330">
        <f>MATCH(A237,Data!$CG:$CG,0)</f>
        <v>14</v>
      </c>
      <c r="C237" s="91">
        <v>11</v>
      </c>
      <c r="D237" s="91">
        <f>INDEX(Parameter!$B$9:$AB$9,MATCH(C237,Parameter!$B$8:$AB$8,0))</f>
        <v>3</v>
      </c>
      <c r="H237" s="91">
        <f ca="1">INDEX(OFFSET(Data!$BF$1:$CF$1,B237-1,0),MATCH("Total/"&amp;C237,Data!$BF$1:$CF$1,0))</f>
        <v>3</v>
      </c>
      <c r="I237" s="91" t="str">
        <f t="shared" ca="1" si="25"/>
        <v/>
      </c>
      <c r="J237" s="91" t="str">
        <f t="array" aca="1" ref="J237" ca="1">IF(H237=1,MATCH(1,(OFFSET(Data!$CJ$1:$HN$1,B237-1,0))*(Data!$CJ$89:$HN$89=C237),0),"")</f>
        <v/>
      </c>
      <c r="K237" s="91" t="str">
        <f t="array" aca="1" ref="K237" ca="1">IF(H237=1,MATCH(I237,OFFSET(Data!$CI$90:$CI$485,0,Specials!J237)*(Data!$AA$90:$AA$485&gt;Parameter!$B$15)*(Data!$CH$90:$CH$485="W"),0),"")</f>
        <v/>
      </c>
      <c r="L237" s="91" t="str">
        <f ca="1">IF(H237=1,INDEX(Data!$CG$90:$CG$169,$K237)&amp;" / "&amp;OFFSET(Data!$CI$88,0,Specials!J237),"")</f>
        <v/>
      </c>
      <c r="M237" s="2" t="s">
        <v>10</v>
      </c>
      <c r="N237" s="91" t="s">
        <v>230</v>
      </c>
      <c r="O237" s="91">
        <f t="shared" ca="1" si="22"/>
        <v>16</v>
      </c>
      <c r="P237" s="91" t="str">
        <f t="shared" ca="1" si="26"/>
        <v/>
      </c>
    </row>
    <row r="238" spans="1:16" s="91" customFormat="1" x14ac:dyDescent="0.25">
      <c r="A238" s="350" t="str">
        <f>"# Triple-Bogeys Women Rating &gt; "&amp;Parameter!$B$15</f>
        <v># Triple-Bogeys Women Rating &gt; 600</v>
      </c>
      <c r="B238" s="330">
        <f>MATCH(A238,Data!$CG:$CG,0)</f>
        <v>14</v>
      </c>
      <c r="C238" s="91">
        <v>12</v>
      </c>
      <c r="D238" s="91">
        <f>INDEX(Parameter!$B$9:$AB$9,MATCH(C238,Parameter!$B$8:$AB$8,0))</f>
        <v>3</v>
      </c>
      <c r="H238" s="91">
        <f ca="1">INDEX(OFFSET(Data!$BF$1:$CF$1,B238-1,0),MATCH("Total/"&amp;C238,Data!$BF$1:$CF$1,0))</f>
        <v>0</v>
      </c>
      <c r="I238" s="91" t="str">
        <f t="shared" ca="1" si="25"/>
        <v/>
      </c>
      <c r="J238" s="91" t="str">
        <f t="array" aca="1" ref="J238" ca="1">IF(H238=1,MATCH(1,(OFFSET(Data!$CJ$1:$HN$1,B238-1,0))*(Data!$CJ$89:$HN$89=C238),0),"")</f>
        <v/>
      </c>
      <c r="K238" s="91" t="str">
        <f t="array" aca="1" ref="K238" ca="1">IF(H238=1,MATCH(I238,OFFSET(Data!$CI$90:$CI$485,0,Specials!J238)*(Data!$AA$90:$AA$485&gt;Parameter!$B$15)*(Data!$CH$90:$CH$485="W"),0),"")</f>
        <v/>
      </c>
      <c r="L238" s="91" t="str">
        <f ca="1">IF(H238=1,INDEX(Data!$CG$90:$CG$169,$K238)&amp;" / "&amp;OFFSET(Data!$CI$88,0,Specials!J238),"")</f>
        <v/>
      </c>
      <c r="M238" s="2" t="s">
        <v>10</v>
      </c>
      <c r="N238" s="91" t="s">
        <v>230</v>
      </c>
      <c r="O238" s="91">
        <f t="shared" ca="1" si="22"/>
        <v>16</v>
      </c>
      <c r="P238" s="91" t="str">
        <f t="shared" ca="1" si="26"/>
        <v/>
      </c>
    </row>
    <row r="239" spans="1:16" s="91" customFormat="1" x14ac:dyDescent="0.25">
      <c r="A239" s="350" t="str">
        <f>"# Triple-Bogeys Women Rating &gt; "&amp;Parameter!$B$15</f>
        <v># Triple-Bogeys Women Rating &gt; 600</v>
      </c>
      <c r="B239" s="330">
        <f>MATCH(A239,Data!$CG:$CG,0)</f>
        <v>14</v>
      </c>
      <c r="C239" s="91">
        <v>13</v>
      </c>
      <c r="D239" s="91">
        <f>INDEX(Parameter!$B$9:$AB$9,MATCH(C239,Parameter!$B$8:$AB$8,0))</f>
        <v>3</v>
      </c>
      <c r="H239" s="91">
        <f ca="1">INDEX(OFFSET(Data!$BF$1:$CF$1,B239-1,0),MATCH("Total/"&amp;C239,Data!$BF$1:$CF$1,0))</f>
        <v>1</v>
      </c>
      <c r="I239" s="91">
        <f t="shared" ca="1" si="25"/>
        <v>6</v>
      </c>
      <c r="J239" s="91">
        <f t="array" aca="1" ref="J239" ca="1">IF(H239=1,MATCH(1,(OFFSET(Data!$CJ$1:$HN$1,B239-1,0))*(Data!$CJ$89:$HN$89=C239),0),"")</f>
        <v>25</v>
      </c>
      <c r="K239" s="91">
        <f t="array" aca="1" ref="K239" ca="1">IF(H239=1,MATCH(I239,OFFSET(Data!$CI$90:$CI$485,0,Specials!J239)*(Data!$AA$90:$AA$485&gt;Parameter!$B$15)*(Data!$CH$90:$CH$485="W"),0),"")</f>
        <v>23</v>
      </c>
      <c r="L239" s="91" t="str">
        <f ca="1">IF(H239=1,INDEX(Data!$CG$90:$CG$169,$K239)&amp;" / "&amp;OFFSET(Data!$CI$88,0,Specials!J239),"")</f>
        <v>Wiltrud Derschmidt / Round 2</v>
      </c>
      <c r="M239" s="2" t="s">
        <v>10</v>
      </c>
      <c r="N239" s="91" t="s">
        <v>230</v>
      </c>
      <c r="O239" s="91">
        <f t="shared" ca="1" si="22"/>
        <v>17</v>
      </c>
      <c r="P239" s="91" t="str">
        <f t="shared" ca="1" si="26"/>
        <v>Only 1 Triple-Bogey on hole 13</v>
      </c>
    </row>
    <row r="240" spans="1:16" s="91" customFormat="1" x14ac:dyDescent="0.25">
      <c r="A240" s="350" t="str">
        <f>"# Triple-Bogeys Women Rating &gt; "&amp;Parameter!$B$15</f>
        <v># Triple-Bogeys Women Rating &gt; 600</v>
      </c>
      <c r="B240" s="330">
        <f>MATCH(A240,Data!$CG:$CG,0)</f>
        <v>14</v>
      </c>
      <c r="C240" s="91">
        <v>14</v>
      </c>
      <c r="D240" s="91">
        <f>INDEX(Parameter!$B$9:$AB$9,MATCH(C240,Parameter!$B$8:$AB$8,0))</f>
        <v>4</v>
      </c>
      <c r="H240" s="91">
        <f ca="1">INDEX(OFFSET(Data!$BF$1:$CF$1,B240-1,0),MATCH("Total/"&amp;C240,Data!$BF$1:$CF$1,0))</f>
        <v>2</v>
      </c>
      <c r="I240" s="91" t="str">
        <f t="shared" ca="1" si="25"/>
        <v/>
      </c>
      <c r="J240" s="91" t="str">
        <f t="array" aca="1" ref="J240" ca="1">IF(H240=1,MATCH(1,(OFFSET(Data!$CJ$1:$HN$1,B240-1,0))*(Data!$CJ$89:$HN$89=C240),0),"")</f>
        <v/>
      </c>
      <c r="K240" s="91" t="str">
        <f t="array" aca="1" ref="K240" ca="1">IF(H240=1,MATCH(I240,OFFSET(Data!$CI$90:$CI$485,0,Specials!J240)*(Data!$AA$90:$AA$485&gt;Parameter!$B$15)*(Data!$CH$90:$CH$485="W"),0),"")</f>
        <v/>
      </c>
      <c r="L240" s="91" t="str">
        <f ca="1">IF(H240=1,INDEX(Data!$CG$90:$CG$169,$K240)&amp;" / "&amp;OFFSET(Data!$CI$88,0,Specials!J240),"")</f>
        <v/>
      </c>
      <c r="M240" s="2" t="s">
        <v>10</v>
      </c>
      <c r="N240" s="91" t="s">
        <v>230</v>
      </c>
      <c r="O240" s="91">
        <f t="shared" ca="1" si="22"/>
        <v>17</v>
      </c>
      <c r="P240" s="91" t="str">
        <f t="shared" ca="1" si="26"/>
        <v/>
      </c>
    </row>
    <row r="241" spans="1:16" s="91" customFormat="1" x14ac:dyDescent="0.25">
      <c r="A241" s="350" t="str">
        <f>"# Triple-Bogeys Women Rating &gt; "&amp;Parameter!$B$15</f>
        <v># Triple-Bogeys Women Rating &gt; 600</v>
      </c>
      <c r="B241" s="330">
        <f>MATCH(A241,Data!$CG:$CG,0)</f>
        <v>14</v>
      </c>
      <c r="C241" s="91">
        <v>15</v>
      </c>
      <c r="D241" s="91" t="str">
        <f>INDEX(Parameter!$B$9:$AB$9,MATCH(C241,Parameter!$B$8:$AB$8,0))</f>
        <v>no</v>
      </c>
      <c r="H241" s="91">
        <f ca="1">INDEX(OFFSET(Data!$BF$1:$CF$1,B241-1,0),MATCH("Total/"&amp;C241,Data!$BF$1:$CF$1,0))</f>
        <v>0</v>
      </c>
      <c r="I241" s="91" t="str">
        <f t="shared" ca="1" si="25"/>
        <v/>
      </c>
      <c r="J241" s="91" t="str">
        <f t="array" aca="1" ref="J241" ca="1">IF(H241=1,MATCH(1,(OFFSET(Data!$CJ$1:$HN$1,B241-1,0))*(Data!$CJ$89:$HN$89=C241),0),"")</f>
        <v/>
      </c>
      <c r="K241" s="91" t="str">
        <f t="array" aca="1" ref="K241" ca="1">IF(H241=1,MATCH(I241,OFFSET(Data!$CI$90:$CI$485,0,Specials!J241)*(Data!$AA$90:$AA$485&gt;Parameter!$B$15)*(Data!$CH$90:$CH$485="W"),0),"")</f>
        <v/>
      </c>
      <c r="L241" s="91" t="str">
        <f ca="1">IF(H241=1,INDEX(Data!$CG$90:$CG$169,$K241)&amp;" / "&amp;OFFSET(Data!$CI$88,0,Specials!J241),"")</f>
        <v/>
      </c>
      <c r="M241" s="2" t="s">
        <v>10</v>
      </c>
      <c r="N241" s="91" t="s">
        <v>230</v>
      </c>
      <c r="O241" s="91">
        <f t="shared" ca="1" si="22"/>
        <v>17</v>
      </c>
      <c r="P241" s="91" t="str">
        <f t="shared" ca="1" si="26"/>
        <v/>
      </c>
    </row>
    <row r="242" spans="1:16" s="91" customFormat="1" x14ac:dyDescent="0.25">
      <c r="A242" s="350" t="str">
        <f>"# Triple-Bogeys Women Rating &gt; "&amp;Parameter!$B$15</f>
        <v># Triple-Bogeys Women Rating &gt; 600</v>
      </c>
      <c r="B242" s="330">
        <f>MATCH(A242,Data!$CG:$CG,0)</f>
        <v>14</v>
      </c>
      <c r="C242" s="91">
        <v>16</v>
      </c>
      <c r="D242" s="91" t="str">
        <f>INDEX(Parameter!$B$9:$AB$9,MATCH(C242,Parameter!$B$8:$AB$8,0))</f>
        <v>no</v>
      </c>
      <c r="H242" s="91">
        <f ca="1">INDEX(OFFSET(Data!$BF$1:$CF$1,B242-1,0),MATCH("Total/"&amp;C242,Data!$BF$1:$CF$1,0))</f>
        <v>0</v>
      </c>
      <c r="I242" s="91" t="str">
        <f t="shared" ca="1" si="25"/>
        <v/>
      </c>
      <c r="J242" s="91" t="str">
        <f t="array" aca="1" ref="J242" ca="1">IF(H242=1,MATCH(1,(OFFSET(Data!$CJ$1:$HN$1,B242-1,0))*(Data!$CJ$89:$HN$89=C242),0),"")</f>
        <v/>
      </c>
      <c r="K242" s="91" t="str">
        <f t="array" aca="1" ref="K242" ca="1">IF(H242=1,MATCH(I242,OFFSET(Data!$CI$90:$CI$485,0,Specials!J242)*(Data!$AA$90:$AA$485&gt;Parameter!$B$15)*(Data!$CH$90:$CH$485="W"),0),"")</f>
        <v/>
      </c>
      <c r="L242" s="91" t="str">
        <f ca="1">IF(H242=1,INDEX(Data!$CG$90:$CG$169,$K242)&amp;" / "&amp;OFFSET(Data!$CI$88,0,Specials!J242),"")</f>
        <v/>
      </c>
      <c r="M242" s="2" t="s">
        <v>10</v>
      </c>
      <c r="N242" s="91" t="s">
        <v>230</v>
      </c>
      <c r="O242" s="91">
        <f t="shared" ca="1" si="22"/>
        <v>17</v>
      </c>
      <c r="P242" s="91" t="str">
        <f t="shared" ca="1" si="26"/>
        <v/>
      </c>
    </row>
    <row r="243" spans="1:16" s="91" customFormat="1" x14ac:dyDescent="0.25">
      <c r="A243" s="350" t="str">
        <f>"# Triple-Bogeys Women Rating &gt; "&amp;Parameter!$B$15</f>
        <v># Triple-Bogeys Women Rating &gt; 600</v>
      </c>
      <c r="B243" s="330">
        <f>MATCH(A243,Data!$CG:$CG,0)</f>
        <v>14</v>
      </c>
      <c r="C243" s="91">
        <v>17</v>
      </c>
      <c r="D243" s="91" t="str">
        <f>INDEX(Parameter!$B$9:$AB$9,MATCH(C243,Parameter!$B$8:$AB$8,0))</f>
        <v>no</v>
      </c>
      <c r="H243" s="91">
        <f ca="1">INDEX(OFFSET(Data!$BF$1:$CF$1,B243-1,0),MATCH("Total/"&amp;C243,Data!$BF$1:$CF$1,0))</f>
        <v>0</v>
      </c>
      <c r="I243" s="91" t="str">
        <f t="shared" ca="1" si="25"/>
        <v/>
      </c>
      <c r="J243" s="91" t="str">
        <f t="array" aca="1" ref="J243" ca="1">IF(H243=1,MATCH(1,(OFFSET(Data!$CJ$1:$HN$1,B243-1,0))*(Data!$CJ$89:$HN$89=C243),0),"")</f>
        <v/>
      </c>
      <c r="K243" s="91" t="str">
        <f t="array" aca="1" ref="K243" ca="1">IF(H243=1,MATCH(I243,OFFSET(Data!$CI$90:$CI$485,0,Specials!J243)*(Data!$AA$90:$AA$485&gt;Parameter!$B$15)*(Data!$CH$90:$CH$485="W"),0),"")</f>
        <v/>
      </c>
      <c r="L243" s="91" t="str">
        <f ca="1">IF(H243=1,INDEX(Data!$CG$90:$CG$169,$K243)&amp;" / "&amp;OFFSET(Data!$CI$88,0,Specials!J243),"")</f>
        <v/>
      </c>
      <c r="M243" s="2" t="s">
        <v>10</v>
      </c>
      <c r="N243" s="91" t="s">
        <v>230</v>
      </c>
      <c r="O243" s="91">
        <f t="shared" ca="1" si="22"/>
        <v>17</v>
      </c>
      <c r="P243" s="91" t="str">
        <f t="shared" ca="1" si="26"/>
        <v/>
      </c>
    </row>
    <row r="244" spans="1:16" s="91" customFormat="1" x14ac:dyDescent="0.25">
      <c r="A244" s="350" t="str">
        <f>"# Triple-Bogeys Women Rating &gt; "&amp;Parameter!$B$15</f>
        <v># Triple-Bogeys Women Rating &gt; 600</v>
      </c>
      <c r="B244" s="330">
        <f>MATCH(A244,Data!$CG:$CG,0)</f>
        <v>14</v>
      </c>
      <c r="C244" s="91">
        <v>18</v>
      </c>
      <c r="D244" s="91" t="str">
        <f>INDEX(Parameter!$B$9:$AB$9,MATCH(C244,Parameter!$B$8:$AB$8,0))</f>
        <v>no</v>
      </c>
      <c r="H244" s="91">
        <f ca="1">INDEX(OFFSET(Data!$BF$1:$CF$1,B244-1,0),MATCH("Total/"&amp;C244,Data!$BF$1:$CF$1,0))</f>
        <v>0</v>
      </c>
      <c r="I244" s="91" t="str">
        <f t="shared" ca="1" si="25"/>
        <v/>
      </c>
      <c r="J244" s="91" t="str">
        <f t="array" aca="1" ref="J244" ca="1">IF(H244=1,MATCH(1,(OFFSET(Data!$CJ$1:$HN$1,B244-1,0))*(Data!$CJ$89:$HN$89=C244),0),"")</f>
        <v/>
      </c>
      <c r="K244" s="91" t="str">
        <f t="array" aca="1" ref="K244" ca="1">IF(H244=1,MATCH(I244,OFFSET(Data!$CI$90:$CI$485,0,Specials!J244)*(Data!$AA$90:$AA$485&gt;Parameter!$B$15)*(Data!$CH$90:$CH$485="W"),0),"")</f>
        <v/>
      </c>
      <c r="L244" s="91" t="str">
        <f ca="1">IF(H244=1,INDEX(Data!$CG$90:$CG$169,$K244)&amp;" / "&amp;OFFSET(Data!$CI$88,0,Specials!J244),"")</f>
        <v/>
      </c>
      <c r="M244" s="2" t="s">
        <v>10</v>
      </c>
      <c r="N244" s="91" t="s">
        <v>230</v>
      </c>
      <c r="O244" s="91">
        <f t="shared" ca="1" si="22"/>
        <v>17</v>
      </c>
      <c r="P244" s="91" t="str">
        <f t="shared" ca="1" si="26"/>
        <v/>
      </c>
    </row>
    <row r="245" spans="1:16" s="91" customFormat="1" x14ac:dyDescent="0.25">
      <c r="A245" s="350" t="str">
        <f>"# Triple-Bogeys Women Rating &gt; "&amp;Parameter!$B$15</f>
        <v># Triple-Bogeys Women Rating &gt; 600</v>
      </c>
      <c r="B245" s="330">
        <f>MATCH(A245,Data!$CG:$CG,0)</f>
        <v>14</v>
      </c>
      <c r="C245" s="91">
        <v>19</v>
      </c>
      <c r="D245" s="91" t="str">
        <f>INDEX(Parameter!$B$9:$AB$9,MATCH(C245,Parameter!$B$8:$AB$8,0))</f>
        <v>no</v>
      </c>
      <c r="H245" s="91">
        <f ca="1">INDEX(OFFSET(Data!$BF$1:$CF$1,B245-1,0),MATCH("Total/"&amp;C245,Data!$BF$1:$CF$1,0))</f>
        <v>0</v>
      </c>
      <c r="I245" s="91" t="str">
        <f t="shared" ca="1" si="25"/>
        <v/>
      </c>
      <c r="J245" s="91" t="str">
        <f t="array" aca="1" ref="J245" ca="1">IF(H245=1,MATCH(1,(OFFSET(Data!$CJ$1:$HN$1,B245-1,0))*(Data!$CJ$89:$HN$89=C245),0),"")</f>
        <v/>
      </c>
      <c r="K245" s="91" t="str">
        <f t="array" aca="1" ref="K245" ca="1">IF(H245=1,MATCH(I245,OFFSET(Data!$CI$90:$CI$485,0,Specials!J245)*(Data!$AA$90:$AA$485&gt;Parameter!$B$15)*(Data!$CH$90:$CH$485="W"),0),"")</f>
        <v/>
      </c>
      <c r="L245" s="91" t="str">
        <f ca="1">IF(H245=1,INDEX(Data!$CG$90:$CG$169,$K245)&amp;" / "&amp;OFFSET(Data!$CI$88,0,Specials!J245),"")</f>
        <v/>
      </c>
      <c r="M245" s="2" t="s">
        <v>10</v>
      </c>
      <c r="N245" s="91" t="s">
        <v>230</v>
      </c>
      <c r="O245" s="91">
        <f t="shared" ca="1" si="22"/>
        <v>17</v>
      </c>
      <c r="P245" s="91" t="str">
        <f t="shared" ca="1" si="26"/>
        <v/>
      </c>
    </row>
    <row r="246" spans="1:16" s="91" customFormat="1" x14ac:dyDescent="0.25">
      <c r="A246" s="350" t="str">
        <f>"# Triple-Bogeys Women Rating &gt; "&amp;Parameter!$B$15</f>
        <v># Triple-Bogeys Women Rating &gt; 600</v>
      </c>
      <c r="B246" s="330">
        <f>MATCH(A246,Data!$CG:$CG,0)</f>
        <v>14</v>
      </c>
      <c r="C246" s="91">
        <v>20</v>
      </c>
      <c r="D246" s="91" t="str">
        <f>INDEX(Parameter!$B$9:$AB$9,MATCH(C246,Parameter!$B$8:$AB$8,0))</f>
        <v>no</v>
      </c>
      <c r="H246" s="91">
        <f ca="1">INDEX(OFFSET(Data!$BF$1:$CF$1,B246-1,0),MATCH("Total/"&amp;C246,Data!$BF$1:$CF$1,0))</f>
        <v>0</v>
      </c>
      <c r="I246" s="91" t="str">
        <f t="shared" ca="1" si="25"/>
        <v/>
      </c>
      <c r="J246" s="91" t="str">
        <f t="array" aca="1" ref="J246" ca="1">IF(H246=1,MATCH(1,(OFFSET(Data!$CJ$1:$HN$1,B246-1,0))*(Data!$CJ$89:$HN$89=C246),0),"")</f>
        <v/>
      </c>
      <c r="K246" s="91" t="str">
        <f t="array" aca="1" ref="K246" ca="1">IF(H246=1,MATCH(I246,OFFSET(Data!$CI$90:$CI$485,0,Specials!J246)*(Data!$AA$90:$AA$485&gt;Parameter!$B$15)*(Data!$CH$90:$CH$485="W"),0),"")</f>
        <v/>
      </c>
      <c r="L246" s="91" t="str">
        <f ca="1">IF(H246=1,INDEX(Data!$CG$90:$CG$169,$K246)&amp;" / "&amp;OFFSET(Data!$CI$88,0,Specials!J246),"")</f>
        <v/>
      </c>
      <c r="M246" s="2" t="s">
        <v>10</v>
      </c>
      <c r="N246" s="91" t="s">
        <v>230</v>
      </c>
      <c r="O246" s="91">
        <f t="shared" ca="1" si="22"/>
        <v>17</v>
      </c>
      <c r="P246" s="91" t="str">
        <f t="shared" ca="1" si="26"/>
        <v/>
      </c>
    </row>
    <row r="247" spans="1:16" s="91" customFormat="1" x14ac:dyDescent="0.25">
      <c r="A247" s="350" t="str">
        <f>"# Triple-Bogeys Women Rating &gt; "&amp;Parameter!$B$15</f>
        <v># Triple-Bogeys Women Rating &gt; 600</v>
      </c>
      <c r="B247" s="330">
        <f>MATCH(A247,Data!$CG:$CG,0)</f>
        <v>14</v>
      </c>
      <c r="C247" s="91">
        <v>21</v>
      </c>
      <c r="D247" s="91" t="str">
        <f>INDEX(Parameter!$B$9:$AB$9,MATCH(C247,Parameter!$B$8:$AB$8,0))</f>
        <v>no</v>
      </c>
      <c r="H247" s="91">
        <f ca="1">INDEX(OFFSET(Data!$BF$1:$CF$1,B247-1,0),MATCH("Total/"&amp;C247,Data!$BF$1:$CF$1,0))</f>
        <v>0</v>
      </c>
      <c r="I247" s="91" t="str">
        <f t="shared" ca="1" si="25"/>
        <v/>
      </c>
      <c r="J247" s="91" t="str">
        <f t="array" aca="1" ref="J247" ca="1">IF(H247=1,MATCH(1,(OFFSET(Data!$CJ$1:$HN$1,B247-1,0))*(Data!$CJ$89:$HN$89=C247),0),"")</f>
        <v/>
      </c>
      <c r="K247" s="91" t="str">
        <f t="array" aca="1" ref="K247" ca="1">IF(H247=1,MATCH(I247,OFFSET(Data!$CI$90:$CI$485,0,Specials!J247)*(Data!$AA$90:$AA$485&gt;Parameter!$B$15)*(Data!$CH$90:$CH$485="W"),0),"")</f>
        <v/>
      </c>
      <c r="L247" s="91" t="str">
        <f ca="1">IF(H247=1,INDEX(Data!$CG$90:$CG$169,$K247)&amp;" / "&amp;OFFSET(Data!$CI$88,0,Specials!J247),"")</f>
        <v/>
      </c>
      <c r="M247" s="2" t="s">
        <v>10</v>
      </c>
      <c r="N247" s="91" t="s">
        <v>230</v>
      </c>
      <c r="O247" s="91">
        <f t="shared" ca="1" si="22"/>
        <v>17</v>
      </c>
      <c r="P247" s="91" t="str">
        <f t="shared" ca="1" si="26"/>
        <v/>
      </c>
    </row>
    <row r="248" spans="1:16" s="91" customFormat="1" x14ac:dyDescent="0.25">
      <c r="A248" s="350" t="str">
        <f>"# Triple-Bogeys Women Rating &gt; "&amp;Parameter!$B$15</f>
        <v># Triple-Bogeys Women Rating &gt; 600</v>
      </c>
      <c r="B248" s="330">
        <f>MATCH(A248,Data!$CG:$CG,0)</f>
        <v>14</v>
      </c>
      <c r="C248" s="91">
        <v>22</v>
      </c>
      <c r="D248" s="91" t="str">
        <f>INDEX(Parameter!$B$9:$AB$9,MATCH(C248,Parameter!$B$8:$AB$8,0))</f>
        <v>no</v>
      </c>
      <c r="H248" s="91">
        <f ca="1">INDEX(OFFSET(Data!$BF$1:$CF$1,B248-1,0),MATCH("Total/"&amp;C248,Data!$BF$1:$CF$1,0))</f>
        <v>0</v>
      </c>
      <c r="I248" s="91" t="str">
        <f t="shared" ca="1" si="25"/>
        <v/>
      </c>
      <c r="J248" s="91" t="str">
        <f t="array" aca="1" ref="J248" ca="1">IF(H248=1,MATCH(1,(OFFSET(Data!$CJ$1:$HN$1,B248-1,0))*(Data!$CJ$89:$HN$89=C248),0),"")</f>
        <v/>
      </c>
      <c r="K248" s="91" t="str">
        <f t="array" aca="1" ref="K248" ca="1">IF(H248=1,MATCH(I248,OFFSET(Data!$CI$90:$CI$485,0,Specials!J248)*(Data!$AA$90:$AA$485&gt;Parameter!$B$15)*(Data!$CH$90:$CH$485="W"),0),"")</f>
        <v/>
      </c>
      <c r="L248" s="91" t="str">
        <f ca="1">IF(H248=1,INDEX(Data!$CG$90:$CG$169,$K248)&amp;" / "&amp;OFFSET(Data!$CI$88,0,Specials!J248),"")</f>
        <v/>
      </c>
      <c r="M248" s="2" t="s">
        <v>10</v>
      </c>
      <c r="N248" s="91" t="s">
        <v>230</v>
      </c>
      <c r="O248" s="91">
        <f t="shared" ca="1" si="22"/>
        <v>17</v>
      </c>
      <c r="P248" s="91" t="str">
        <f t="shared" ca="1" si="26"/>
        <v/>
      </c>
    </row>
    <row r="249" spans="1:16" s="91" customFormat="1" x14ac:dyDescent="0.25">
      <c r="A249" s="350" t="str">
        <f>"# Triple-Bogeys Women Rating &gt; "&amp;Parameter!$B$15</f>
        <v># Triple-Bogeys Women Rating &gt; 600</v>
      </c>
      <c r="B249" s="330">
        <f>MATCH(A249,Data!$CG:$CG,0)</f>
        <v>14</v>
      </c>
      <c r="C249" s="91">
        <v>23</v>
      </c>
      <c r="D249" s="91" t="str">
        <f>INDEX(Parameter!$B$9:$AB$9,MATCH(C249,Parameter!$B$8:$AB$8,0))</f>
        <v>no</v>
      </c>
      <c r="H249" s="91">
        <f ca="1">INDEX(OFFSET(Data!$BF$1:$CF$1,B249-1,0),MATCH("Total/"&amp;C249,Data!$BF$1:$CF$1,0))</f>
        <v>0</v>
      </c>
      <c r="I249" s="91" t="str">
        <f t="shared" ca="1" si="25"/>
        <v/>
      </c>
      <c r="J249" s="91" t="str">
        <f t="array" aca="1" ref="J249" ca="1">IF(H249=1,MATCH(1,(OFFSET(Data!$CJ$1:$HN$1,B249-1,0))*(Data!$CJ$89:$HN$89=C249),0),"")</f>
        <v/>
      </c>
      <c r="K249" s="91" t="str">
        <f t="array" aca="1" ref="K249" ca="1">IF(H249=1,MATCH(I249,OFFSET(Data!$CI$90:$CI$485,0,Specials!J249)*(Data!$AA$90:$AA$485&gt;Parameter!$B$15)*(Data!$CH$90:$CH$485="W"),0),"")</f>
        <v/>
      </c>
      <c r="L249" s="91" t="str">
        <f ca="1">IF(H249=1,INDEX(Data!$CG$90:$CG$169,$K249)&amp;" / "&amp;OFFSET(Data!$CI$88,0,Specials!J249),"")</f>
        <v/>
      </c>
      <c r="M249" s="2" t="s">
        <v>10</v>
      </c>
      <c r="N249" s="91" t="s">
        <v>230</v>
      </c>
      <c r="O249" s="91">
        <f t="shared" ca="1" si="22"/>
        <v>17</v>
      </c>
      <c r="P249" s="91" t="str">
        <f t="shared" ca="1" si="26"/>
        <v/>
      </c>
    </row>
    <row r="250" spans="1:16" s="91" customFormat="1" x14ac:dyDescent="0.25">
      <c r="A250" s="350" t="str">
        <f>"# Triple-Bogeys Women Rating &gt; "&amp;Parameter!$B$15</f>
        <v># Triple-Bogeys Women Rating &gt; 600</v>
      </c>
      <c r="B250" s="330">
        <f>MATCH(A250,Data!$CG:$CG,0)</f>
        <v>14</v>
      </c>
      <c r="C250" s="91">
        <v>24</v>
      </c>
      <c r="D250" s="91" t="str">
        <f>INDEX(Parameter!$B$9:$AB$9,MATCH(C250,Parameter!$B$8:$AB$8,0))</f>
        <v>no</v>
      </c>
      <c r="H250" s="91">
        <f ca="1">INDEX(OFFSET(Data!$BF$1:$CF$1,B250-1,0),MATCH("Total/"&amp;C250,Data!$BF$1:$CF$1,0))</f>
        <v>0</v>
      </c>
      <c r="I250" s="91" t="str">
        <f t="shared" ca="1" si="25"/>
        <v/>
      </c>
      <c r="J250" s="91" t="str">
        <f t="array" aca="1" ref="J250" ca="1">IF(H250=1,MATCH(1,(OFFSET(Data!$CJ$1:$HN$1,B250-1,0))*(Data!$CJ$89:$HN$89=C250),0),"")</f>
        <v/>
      </c>
      <c r="K250" s="91" t="str">
        <f t="array" aca="1" ref="K250" ca="1">IF(H250=1,MATCH(I250,OFFSET(Data!$CI$90:$CI$485,0,Specials!J250)*(Data!$AA$90:$AA$485&gt;Parameter!$B$15)*(Data!$CH$90:$CH$485="W"),0),"")</f>
        <v/>
      </c>
      <c r="L250" s="91" t="str">
        <f ca="1">IF(H250=1,INDEX(Data!$CG$90:$CG$169,$K250)&amp;" / "&amp;OFFSET(Data!$CI$88,0,Specials!J250),"")</f>
        <v/>
      </c>
      <c r="M250" s="2" t="s">
        <v>10</v>
      </c>
      <c r="N250" s="91" t="s">
        <v>230</v>
      </c>
      <c r="O250" s="91">
        <f t="shared" ca="1" si="22"/>
        <v>17</v>
      </c>
      <c r="P250" s="91" t="str">
        <f t="shared" ca="1" si="26"/>
        <v/>
      </c>
    </row>
    <row r="251" spans="1:16" s="91" customFormat="1" x14ac:dyDescent="0.25">
      <c r="A251" s="350" t="str">
        <f>"# Triple-Bogeys Women Rating &gt; "&amp;Parameter!$B$15</f>
        <v># Triple-Bogeys Women Rating &gt; 600</v>
      </c>
      <c r="B251" s="330">
        <f>MATCH(A251,Data!$CG:$CG,0)</f>
        <v>14</v>
      </c>
      <c r="C251" s="91">
        <v>25</v>
      </c>
      <c r="D251" s="91" t="str">
        <f>INDEX(Parameter!$B$9:$AB$9,MATCH(C251,Parameter!$B$8:$AB$8,0))</f>
        <v>no</v>
      </c>
      <c r="H251" s="91">
        <f ca="1">INDEX(OFFSET(Data!$BF$1:$CF$1,B251-1,0),MATCH("Total/"&amp;C251,Data!$BF$1:$CF$1,0))</f>
        <v>0</v>
      </c>
      <c r="I251" s="91" t="str">
        <f t="shared" ca="1" si="25"/>
        <v/>
      </c>
      <c r="J251" s="91" t="str">
        <f t="array" aca="1" ref="J251" ca="1">IF(H251=1,MATCH(1,(OFFSET(Data!$CJ$1:$HN$1,B251-1,0))*(Data!$CJ$89:$HN$89=C251),0),"")</f>
        <v/>
      </c>
      <c r="K251" s="91" t="str">
        <f t="array" aca="1" ref="K251" ca="1">IF(H251=1,MATCH(I251,OFFSET(Data!$CI$90:$CI$485,0,Specials!J251)*(Data!$AA$90:$AA$485&gt;Parameter!$B$15)*(Data!$CH$90:$CH$485="W"),0),"")</f>
        <v/>
      </c>
      <c r="L251" s="91" t="str">
        <f ca="1">IF(H251=1,INDEX(Data!$CG$90:$CG$169,$K251)&amp;" / "&amp;OFFSET(Data!$CI$88,0,Specials!J251),"")</f>
        <v/>
      </c>
      <c r="M251" s="2" t="s">
        <v>10</v>
      </c>
      <c r="N251" s="91" t="s">
        <v>230</v>
      </c>
      <c r="O251" s="91">
        <f t="shared" ca="1" si="22"/>
        <v>17</v>
      </c>
      <c r="P251" s="91" t="str">
        <f t="shared" ca="1" si="26"/>
        <v/>
      </c>
    </row>
    <row r="252" spans="1:16" s="91" customFormat="1" x14ac:dyDescent="0.25">
      <c r="A252" s="350" t="str">
        <f>"# Triple-Bogeys Women Rating &gt; "&amp;Parameter!$B$15</f>
        <v># Triple-Bogeys Women Rating &gt; 600</v>
      </c>
      <c r="B252" s="330">
        <f>MATCH(A252,Data!$CG:$CG,0)</f>
        <v>14</v>
      </c>
      <c r="C252" s="91">
        <v>26</v>
      </c>
      <c r="D252" s="91" t="str">
        <f>INDEX(Parameter!$B$9:$AB$9,MATCH(C252,Parameter!$B$8:$AB$8,0))</f>
        <v>no</v>
      </c>
      <c r="H252" s="91">
        <f ca="1">INDEX(OFFSET(Data!$BF$1:$CF$1,B252-1,0),MATCH("Total/"&amp;C252,Data!$BF$1:$CF$1,0))</f>
        <v>0</v>
      </c>
      <c r="I252" s="91" t="str">
        <f t="shared" ca="1" si="25"/>
        <v/>
      </c>
      <c r="J252" s="91" t="str">
        <f t="array" aca="1" ref="J252" ca="1">IF(H252=1,MATCH(1,(OFFSET(Data!$CJ$1:$HN$1,B252-1,0))*(Data!$CJ$89:$HN$89=C252),0),"")</f>
        <v/>
      </c>
      <c r="K252" s="91" t="str">
        <f t="array" aca="1" ref="K252" ca="1">IF(H252=1,MATCH(I252,OFFSET(Data!$CI$90:$CI$485,0,Specials!J252)*(Data!$AA$90:$AA$485&gt;Parameter!$B$15)*(Data!$CH$90:$CH$485="W"),0),"")</f>
        <v/>
      </c>
      <c r="L252" s="91" t="str">
        <f ca="1">IF(H252=1,INDEX(Data!$CG$90:$CG$169,$K252)&amp;" / "&amp;OFFSET(Data!$CI$88,0,Specials!J252),"")</f>
        <v/>
      </c>
      <c r="M252" s="2" t="s">
        <v>10</v>
      </c>
      <c r="N252" s="91" t="s">
        <v>230</v>
      </c>
      <c r="O252" s="91">
        <f t="shared" ca="1" si="22"/>
        <v>17</v>
      </c>
      <c r="P252" s="91" t="str">
        <f t="shared" ca="1" si="26"/>
        <v/>
      </c>
    </row>
    <row r="253" spans="1:16" s="91" customFormat="1" x14ac:dyDescent="0.25">
      <c r="A253" s="350" t="str">
        <f>"# Triple-Bogeys Women Rating &gt; "&amp;Parameter!$B$15</f>
        <v># Triple-Bogeys Women Rating &gt; 600</v>
      </c>
      <c r="B253" s="330">
        <f>MATCH(A253,Data!$CG:$CG,0)</f>
        <v>14</v>
      </c>
      <c r="C253" s="91">
        <v>27</v>
      </c>
      <c r="D253" s="91" t="str">
        <f>INDEX(Parameter!$B$9:$AB$9,MATCH(C253,Parameter!$B$8:$AB$8,0))</f>
        <v>no</v>
      </c>
      <c r="H253" s="91">
        <f ca="1">INDEX(OFFSET(Data!$BF$1:$CF$1,B253-1,0),MATCH("Total/"&amp;C253,Data!$BF$1:$CF$1,0))</f>
        <v>0</v>
      </c>
      <c r="I253" s="91" t="str">
        <f t="shared" ca="1" si="25"/>
        <v/>
      </c>
      <c r="J253" s="91" t="str">
        <f t="array" aca="1" ref="J253" ca="1">IF(H253=1,MATCH(1,(OFFSET(Data!$CJ$1:$HN$1,B253-1,0))*(Data!$CJ$89:$HN$89=C253),0),"")</f>
        <v/>
      </c>
      <c r="K253" s="91" t="str">
        <f t="array" aca="1" ref="K253" ca="1">IF(H253=1,MATCH(I253,OFFSET(Data!$CI$90:$CI$485,0,Specials!J253)*(Data!$AA$90:$AA$485&gt;Parameter!$B$15)*(Data!$CH$90:$CH$485="W"),0),"")</f>
        <v/>
      </c>
      <c r="L253" s="91" t="str">
        <f ca="1">IF(H253=1,INDEX(Data!$CG$90:$CG$169,$K253)&amp;" / "&amp;OFFSET(Data!$CI$88,0,Specials!J253),"")</f>
        <v/>
      </c>
      <c r="M253" s="2" t="s">
        <v>10</v>
      </c>
      <c r="N253" s="91" t="s">
        <v>230</v>
      </c>
      <c r="O253" s="91">
        <f t="shared" ca="1" si="22"/>
        <v>17</v>
      </c>
      <c r="P253" s="91" t="str">
        <f t="shared" ca="1" si="26"/>
        <v/>
      </c>
    </row>
    <row r="254" spans="1:16" s="78" customFormat="1" ht="15" customHeight="1" x14ac:dyDescent="0.25">
      <c r="A254" s="321" t="s">
        <v>97</v>
      </c>
      <c r="B254" s="326">
        <f>MATCH(A254,Data!$CG:$CG,0)</f>
        <v>15</v>
      </c>
      <c r="C254" s="78">
        <v>1</v>
      </c>
      <c r="D254" s="78">
        <f>INDEX(Parameter!$B$9:$AB$9,MATCH(C254,Parameter!$B$8:$AB$8,0))</f>
        <v>3</v>
      </c>
      <c r="H254" s="78">
        <f ca="1">INDEX(OFFSET(Data!$BF$1:$CF$1,B254-1,0),MATCH("Total/"&amp;C254,Data!$BF$1:$CF$1,0))</f>
        <v>1</v>
      </c>
      <c r="I254" s="78">
        <f ca="1">IF(H254=1,INDEX(Parameter!$B$9:$AB$9,MATCH(C254,Parameter!$B$8:$AB$8,0))+4,"")</f>
        <v>7</v>
      </c>
      <c r="J254" s="78">
        <f t="array" aca="1" ref="J254" ca="1">IF(H254=1,MATCH(1,(OFFSET(Data!$CJ$1:$HN$1,B254-1,0))*(Data!$CJ$89:$HN$89=C254),0),"")</f>
        <v>1</v>
      </c>
      <c r="K254" s="78" t="str">
        <f ca="1">IF(H254=0,C254,"")</f>
        <v/>
      </c>
      <c r="L254" s="78" t="str">
        <f ca="1">IF(H254=1,"Someone /"&amp;OFFSET(Data!$CI$88,0,Specials!J254),"")</f>
        <v>Someone /Round 1</v>
      </c>
      <c r="M254" s="78" t="s">
        <v>229</v>
      </c>
      <c r="N254" s="78" t="s">
        <v>45</v>
      </c>
      <c r="O254" s="78">
        <f t="shared" ca="1" si="22"/>
        <v>17</v>
      </c>
      <c r="P254" s="78" t="str">
        <f t="shared" ref="P254:P280" ca="1" si="27">IF(H254=1,"Only 1 Oh Dear on hole "&amp;C254,"")</f>
        <v>Only 1 Oh Dear on hole 1</v>
      </c>
    </row>
    <row r="255" spans="1:16" s="78" customFormat="1" x14ac:dyDescent="0.25">
      <c r="A255" s="321" t="s">
        <v>97</v>
      </c>
      <c r="B255" s="326">
        <f>MATCH(A255,Data!$CG:$CG,0)</f>
        <v>15</v>
      </c>
      <c r="C255" s="78">
        <v>2</v>
      </c>
      <c r="D255" s="78">
        <f>INDEX(Parameter!$B$9:$AB$9,MATCH(C255,Parameter!$B$8:$AB$8,0))</f>
        <v>3</v>
      </c>
      <c r="H255" s="78">
        <f ca="1">INDEX(OFFSET(Data!$BF$1:$CF$1,B255-1,0),MATCH("Total/"&amp;C255,Data!$BF$1:$CF$1,0))</f>
        <v>0</v>
      </c>
      <c r="I255" s="78" t="str">
        <f ca="1">IF(H255=1,INDEX(Parameter!$B$9:$AB$9,MATCH(C255,Parameter!$B$8:$AB$8,0))+4,"")</f>
        <v/>
      </c>
      <c r="J255" s="78" t="str">
        <f t="array" aca="1" ref="J255" ca="1">IF(H255=1,MATCH(1,(OFFSET(Data!$CJ$1:$HN$1,B255-1,0))*(Data!$CJ$89:$HN$89=C255),0),"")</f>
        <v/>
      </c>
      <c r="K255" s="78">
        <f ca="1">IF(AND(H255=0,D255&lt;&gt;"no"),IF(K254="",C255,K254&amp;", "&amp;C255),K254)</f>
        <v>2</v>
      </c>
      <c r="L255" s="78" t="str">
        <f ca="1">IF(H255=1,"Someone /"&amp;OFFSET(Data!$CI$88,0,Specials!J255),"")</f>
        <v/>
      </c>
      <c r="M255" s="78" t="s">
        <v>229</v>
      </c>
      <c r="N255" s="78" t="s">
        <v>45</v>
      </c>
      <c r="O255" s="78">
        <f t="shared" ca="1" si="22"/>
        <v>17</v>
      </c>
      <c r="P255" s="78" t="str">
        <f t="shared" ca="1" si="27"/>
        <v/>
      </c>
    </row>
    <row r="256" spans="1:16" s="78" customFormat="1" x14ac:dyDescent="0.25">
      <c r="A256" s="321" t="s">
        <v>97</v>
      </c>
      <c r="B256" s="326">
        <f>MATCH(A256,Data!$CG:$CG,0)</f>
        <v>15</v>
      </c>
      <c r="C256" s="78">
        <v>3</v>
      </c>
      <c r="D256" s="78">
        <f>INDEX(Parameter!$B$9:$AB$9,MATCH(C256,Parameter!$B$8:$AB$8,0))</f>
        <v>3</v>
      </c>
      <c r="H256" s="78">
        <f ca="1">INDEX(OFFSET(Data!$BF$1:$CF$1,B256-1,0),MATCH("Total/"&amp;C256,Data!$BF$1:$CF$1,0))</f>
        <v>0</v>
      </c>
      <c r="I256" s="78" t="str">
        <f ca="1">IF(H256=1,INDEX(Parameter!$B$9:$AB$9,MATCH(C256,Parameter!$B$8:$AB$8,0))+4,"")</f>
        <v/>
      </c>
      <c r="J256" s="78" t="str">
        <f t="array" aca="1" ref="J256" ca="1">IF(H256=1,MATCH(1,(OFFSET(Data!$CJ$1:$HN$1,B256-1,0))*(Data!$CJ$89:$HN$89=C256),0),"")</f>
        <v/>
      </c>
      <c r="K256" s="78" t="str">
        <f t="shared" ref="K256:K280" ca="1" si="28">IF(AND(H256=0,D256&lt;&gt;"no"),IF(K255="",C256,K255&amp;", "&amp;C256),K255)</f>
        <v>2, 3</v>
      </c>
      <c r="L256" s="78" t="str">
        <f ca="1">IF(H256=1,"Someone /"&amp;OFFSET(Data!$CI$88,0,Specials!J256),"")</f>
        <v/>
      </c>
      <c r="M256" s="78" t="s">
        <v>229</v>
      </c>
      <c r="N256" s="78" t="s">
        <v>45</v>
      </c>
      <c r="O256" s="78">
        <f t="shared" ca="1" si="22"/>
        <v>17</v>
      </c>
      <c r="P256" s="78" t="str">
        <f t="shared" ca="1" si="27"/>
        <v/>
      </c>
    </row>
    <row r="257" spans="1:16" s="78" customFormat="1" x14ac:dyDescent="0.25">
      <c r="A257" s="321" t="s">
        <v>97</v>
      </c>
      <c r="B257" s="326">
        <f>MATCH(A257,Data!$CG:$CG,0)</f>
        <v>15</v>
      </c>
      <c r="C257" s="78">
        <v>4</v>
      </c>
      <c r="D257" s="78">
        <f>INDEX(Parameter!$B$9:$AB$9,MATCH(C257,Parameter!$B$8:$AB$8,0))</f>
        <v>3</v>
      </c>
      <c r="H257" s="78">
        <f ca="1">INDEX(OFFSET(Data!$BF$1:$CF$1,B257-1,0),MATCH("Total/"&amp;C257,Data!$BF$1:$CF$1,0))</f>
        <v>0</v>
      </c>
      <c r="I257" s="78" t="str">
        <f ca="1">IF(H257=1,INDEX(Parameter!$B$9:$AB$9,MATCH(C257,Parameter!$B$8:$AB$8,0))+4,"")</f>
        <v/>
      </c>
      <c r="J257" s="78" t="str">
        <f t="array" aca="1" ref="J257" ca="1">IF(H257=1,MATCH(1,(OFFSET(Data!$CJ$1:$HN$1,B257-1,0))*(Data!$CJ$89:$HN$89=C257),0),"")</f>
        <v/>
      </c>
      <c r="K257" s="78" t="str">
        <f t="shared" ca="1" si="28"/>
        <v>2, 3, 4</v>
      </c>
      <c r="L257" s="78" t="str">
        <f ca="1">IF(H257=1,"Someone /"&amp;OFFSET(Data!$CI$88,0,Specials!J257),"")</f>
        <v/>
      </c>
      <c r="M257" s="78" t="s">
        <v>229</v>
      </c>
      <c r="N257" s="78" t="s">
        <v>45</v>
      </c>
      <c r="O257" s="78">
        <f t="shared" ca="1" si="22"/>
        <v>17</v>
      </c>
      <c r="P257" s="78" t="str">
        <f t="shared" ca="1" si="27"/>
        <v/>
      </c>
    </row>
    <row r="258" spans="1:16" s="78" customFormat="1" x14ac:dyDescent="0.25">
      <c r="A258" s="321" t="s">
        <v>97</v>
      </c>
      <c r="B258" s="326">
        <f>MATCH(A258,Data!$CG:$CG,0)</f>
        <v>15</v>
      </c>
      <c r="C258" s="78">
        <v>5</v>
      </c>
      <c r="D258" s="78">
        <f>INDEX(Parameter!$B$9:$AB$9,MATCH(C258,Parameter!$B$8:$AB$8,0))</f>
        <v>3</v>
      </c>
      <c r="H258" s="78">
        <f ca="1">INDEX(OFFSET(Data!$BF$1:$CF$1,B258-1,0),MATCH("Total/"&amp;C258,Data!$BF$1:$CF$1,0))</f>
        <v>0</v>
      </c>
      <c r="I258" s="78" t="str">
        <f ca="1">IF(H258=1,INDEX(Parameter!$B$9:$AB$9,MATCH(C258,Parameter!$B$8:$AB$8,0))+4,"")</f>
        <v/>
      </c>
      <c r="J258" s="78" t="str">
        <f t="array" aca="1" ref="J258" ca="1">IF(H258=1,MATCH(1,(OFFSET(Data!$CJ$1:$HN$1,B258-1,0))*(Data!$CJ$89:$HN$89=C258),0),"")</f>
        <v/>
      </c>
      <c r="K258" s="78" t="str">
        <f t="shared" ca="1" si="28"/>
        <v>2, 3, 4, 5</v>
      </c>
      <c r="L258" s="78" t="str">
        <f ca="1">IF(H258=1,"Someone /"&amp;OFFSET(Data!$CI$88,0,Specials!J258),"")</f>
        <v/>
      </c>
      <c r="M258" s="78" t="s">
        <v>229</v>
      </c>
      <c r="N258" s="78" t="s">
        <v>45</v>
      </c>
      <c r="O258" s="78">
        <f t="shared" ca="1" si="22"/>
        <v>17</v>
      </c>
      <c r="P258" s="78" t="str">
        <f t="shared" ca="1" si="27"/>
        <v/>
      </c>
    </row>
    <row r="259" spans="1:16" s="78" customFormat="1" x14ac:dyDescent="0.25">
      <c r="A259" s="321" t="s">
        <v>97</v>
      </c>
      <c r="B259" s="326">
        <f>MATCH(A259,Data!$CG:$CG,0)</f>
        <v>15</v>
      </c>
      <c r="C259" s="78">
        <v>6</v>
      </c>
      <c r="D259" s="78">
        <f>INDEX(Parameter!$B$9:$AB$9,MATCH(C259,Parameter!$B$8:$AB$8,0))</f>
        <v>3</v>
      </c>
      <c r="H259" s="78">
        <f ca="1">INDEX(OFFSET(Data!$BF$1:$CF$1,B259-1,0),MATCH("Total/"&amp;C259,Data!$BF$1:$CF$1,0))</f>
        <v>0</v>
      </c>
      <c r="I259" s="78" t="str">
        <f ca="1">IF(H259=1,INDEX(Parameter!$B$9:$AB$9,MATCH(C259,Parameter!$B$8:$AB$8,0))+4,"")</f>
        <v/>
      </c>
      <c r="J259" s="78" t="str">
        <f t="array" aca="1" ref="J259" ca="1">IF(H259=1,MATCH(1,(OFFSET(Data!$CJ$1:$HN$1,B259-1,0))*(Data!$CJ$89:$HN$89=C259),0),"")</f>
        <v/>
      </c>
      <c r="K259" s="78" t="str">
        <f t="shared" ca="1" si="28"/>
        <v>2, 3, 4, 5, 6</v>
      </c>
      <c r="L259" s="78" t="str">
        <f ca="1">IF(H259=1,"Someone /"&amp;OFFSET(Data!$CI$88,0,Specials!J259),"")</f>
        <v/>
      </c>
      <c r="M259" s="78" t="s">
        <v>229</v>
      </c>
      <c r="N259" s="78" t="s">
        <v>45</v>
      </c>
      <c r="O259" s="78">
        <f t="shared" ca="1" si="22"/>
        <v>17</v>
      </c>
      <c r="P259" s="78" t="str">
        <f t="shared" ca="1" si="27"/>
        <v/>
      </c>
    </row>
    <row r="260" spans="1:16" s="78" customFormat="1" x14ac:dyDescent="0.25">
      <c r="A260" s="321" t="s">
        <v>97</v>
      </c>
      <c r="B260" s="326">
        <f>MATCH(A260,Data!$CG:$CG,0)</f>
        <v>15</v>
      </c>
      <c r="C260" s="78">
        <v>7</v>
      </c>
      <c r="D260" s="78">
        <f>INDEX(Parameter!$B$9:$AB$9,MATCH(C260,Parameter!$B$8:$AB$8,0))</f>
        <v>3</v>
      </c>
      <c r="H260" s="78">
        <f ca="1">INDEX(OFFSET(Data!$BF$1:$CF$1,B260-1,0),MATCH("Total/"&amp;C260,Data!$BF$1:$CF$1,0))</f>
        <v>0</v>
      </c>
      <c r="I260" s="78" t="str">
        <f ca="1">IF(H260=1,INDEX(Parameter!$B$9:$AB$9,MATCH(C260,Parameter!$B$8:$AB$8,0))+4,"")</f>
        <v/>
      </c>
      <c r="J260" s="78" t="str">
        <f t="array" aca="1" ref="J260" ca="1">IF(H260=1,MATCH(1,(OFFSET(Data!$CJ$1:$HN$1,B260-1,0))*(Data!$CJ$89:$HN$89=C260),0),"")</f>
        <v/>
      </c>
      <c r="K260" s="78" t="str">
        <f t="shared" ca="1" si="28"/>
        <v>2, 3, 4, 5, 6, 7</v>
      </c>
      <c r="L260" s="78" t="str">
        <f ca="1">IF(H260=1,"Someone /"&amp;OFFSET(Data!$CI$88,0,Specials!J260),"")</f>
        <v/>
      </c>
      <c r="M260" s="78" t="s">
        <v>229</v>
      </c>
      <c r="N260" s="78" t="s">
        <v>45</v>
      </c>
      <c r="O260" s="78">
        <f t="shared" ref="O260:O323" ca="1" si="29">IF(AND($P260&lt;&gt;"",$N260="yes"),O259+1,O259)</f>
        <v>17</v>
      </c>
      <c r="P260" s="78" t="str">
        <f t="shared" ca="1" si="27"/>
        <v/>
      </c>
    </row>
    <row r="261" spans="1:16" s="78" customFormat="1" x14ac:dyDescent="0.25">
      <c r="A261" s="321" t="s">
        <v>97</v>
      </c>
      <c r="B261" s="326">
        <f>MATCH(A261,Data!$CG:$CG,0)</f>
        <v>15</v>
      </c>
      <c r="C261" s="78">
        <v>8</v>
      </c>
      <c r="D261" s="78">
        <f>INDEX(Parameter!$B$9:$AB$9,MATCH(C261,Parameter!$B$8:$AB$8,0))</f>
        <v>3</v>
      </c>
      <c r="H261" s="78">
        <f ca="1">INDEX(OFFSET(Data!$BF$1:$CF$1,B261-1,0),MATCH("Total/"&amp;C261,Data!$BF$1:$CF$1,0))</f>
        <v>0</v>
      </c>
      <c r="I261" s="78" t="str">
        <f ca="1">IF(H261=1,INDEX(Parameter!$B$9:$AB$9,MATCH(C261,Parameter!$B$8:$AB$8,0))+4,"")</f>
        <v/>
      </c>
      <c r="J261" s="78" t="str">
        <f t="array" aca="1" ref="J261" ca="1">IF(H261=1,MATCH(1,(OFFSET(Data!$CJ$1:$HN$1,B261-1,0))*(Data!$CJ$89:$HN$89=C261),0),"")</f>
        <v/>
      </c>
      <c r="K261" s="78" t="str">
        <f t="shared" ca="1" si="28"/>
        <v>2, 3, 4, 5, 6, 7, 8</v>
      </c>
      <c r="L261" s="78" t="str">
        <f ca="1">IF(H261=1,"Someone /"&amp;OFFSET(Data!$CI$88,0,Specials!J261),"")</f>
        <v/>
      </c>
      <c r="M261" s="78" t="s">
        <v>229</v>
      </c>
      <c r="N261" s="78" t="s">
        <v>45</v>
      </c>
      <c r="O261" s="78">
        <f t="shared" ca="1" si="29"/>
        <v>17</v>
      </c>
      <c r="P261" s="78" t="str">
        <f t="shared" ca="1" si="27"/>
        <v/>
      </c>
    </row>
    <row r="262" spans="1:16" s="78" customFormat="1" x14ac:dyDescent="0.25">
      <c r="A262" s="321" t="s">
        <v>97</v>
      </c>
      <c r="B262" s="326">
        <f>MATCH(A262,Data!$CG:$CG,0)</f>
        <v>15</v>
      </c>
      <c r="C262" s="78">
        <v>9</v>
      </c>
      <c r="D262" s="78" t="str">
        <f>INDEX(Parameter!$B$9:$AB$9,MATCH(C262,Parameter!$B$8:$AB$8,0))</f>
        <v>no</v>
      </c>
      <c r="H262" s="78">
        <f ca="1">INDEX(OFFSET(Data!$BF$1:$CF$1,B262-1,0),MATCH("Total/"&amp;C262,Data!$BF$1:$CF$1,0))</f>
        <v>0</v>
      </c>
      <c r="I262" s="78" t="str">
        <f ca="1">IF(H262=1,INDEX(Parameter!$B$9:$AB$9,MATCH(C262,Parameter!$B$8:$AB$8,0))+4,"")</f>
        <v/>
      </c>
      <c r="J262" s="78" t="str">
        <f t="array" aca="1" ref="J262" ca="1">IF(H262=1,MATCH(1,(OFFSET(Data!$CJ$1:$HN$1,B262-1,0))*(Data!$CJ$89:$HN$89=C262),0),"")</f>
        <v/>
      </c>
      <c r="K262" s="78" t="str">
        <f t="shared" ca="1" si="28"/>
        <v>2, 3, 4, 5, 6, 7, 8</v>
      </c>
      <c r="L262" s="78" t="str">
        <f ca="1">IF(H262=1,"Someone /"&amp;OFFSET(Data!$CI$88,0,Specials!J262),"")</f>
        <v/>
      </c>
      <c r="M262" s="78" t="s">
        <v>229</v>
      </c>
      <c r="N262" s="78" t="s">
        <v>45</v>
      </c>
      <c r="O262" s="78">
        <f t="shared" ca="1" si="29"/>
        <v>17</v>
      </c>
      <c r="P262" s="78" t="str">
        <f t="shared" ca="1" si="27"/>
        <v/>
      </c>
    </row>
    <row r="263" spans="1:16" s="78" customFormat="1" x14ac:dyDescent="0.25">
      <c r="A263" s="321" t="s">
        <v>97</v>
      </c>
      <c r="B263" s="326">
        <f>MATCH(A263,Data!$CG:$CG,0)</f>
        <v>15</v>
      </c>
      <c r="C263" s="78">
        <v>10</v>
      </c>
      <c r="D263" s="78">
        <f>INDEX(Parameter!$B$9:$AB$9,MATCH(C263,Parameter!$B$8:$AB$8,0))</f>
        <v>4</v>
      </c>
      <c r="H263" s="78">
        <f ca="1">INDEX(OFFSET(Data!$BF$1:$CF$1,B263-1,0),MATCH("Total/"&amp;C263,Data!$BF$1:$CF$1,0))</f>
        <v>2</v>
      </c>
      <c r="I263" s="78" t="str">
        <f ca="1">IF(H263=1,INDEX(Parameter!$B$9:$AB$9,MATCH(C263,Parameter!$B$8:$AB$8,0))+4,"")</f>
        <v/>
      </c>
      <c r="J263" s="78" t="str">
        <f t="array" aca="1" ref="J263" ca="1">IF(H263=1,MATCH(1,(OFFSET(Data!$CJ$1:$HN$1,B263-1,0))*(Data!$CJ$89:$HN$89=C263),0),"")</f>
        <v/>
      </c>
      <c r="K263" s="78" t="str">
        <f t="shared" ca="1" si="28"/>
        <v>2, 3, 4, 5, 6, 7, 8</v>
      </c>
      <c r="L263" s="78" t="str">
        <f ca="1">IF(H263=1,"Someone /"&amp;OFFSET(Data!$CI$88,0,Specials!J263),"")</f>
        <v/>
      </c>
      <c r="M263" s="78" t="s">
        <v>229</v>
      </c>
      <c r="N263" s="78" t="s">
        <v>45</v>
      </c>
      <c r="O263" s="78">
        <f t="shared" ca="1" si="29"/>
        <v>17</v>
      </c>
      <c r="P263" s="78" t="str">
        <f t="shared" ca="1" si="27"/>
        <v/>
      </c>
    </row>
    <row r="264" spans="1:16" s="78" customFormat="1" x14ac:dyDescent="0.25">
      <c r="A264" s="321" t="s">
        <v>97</v>
      </c>
      <c r="B264" s="326">
        <f>MATCH(A264,Data!$CG:$CG,0)</f>
        <v>15</v>
      </c>
      <c r="C264" s="78">
        <v>11</v>
      </c>
      <c r="D264" s="78">
        <f>INDEX(Parameter!$B$9:$AB$9,MATCH(C264,Parameter!$B$8:$AB$8,0))</f>
        <v>3</v>
      </c>
      <c r="H264" s="78">
        <f ca="1">INDEX(OFFSET(Data!$BF$1:$CF$1,B264-1,0),MATCH("Total/"&amp;C264,Data!$BF$1:$CF$1,0))</f>
        <v>1</v>
      </c>
      <c r="I264" s="78">
        <f ca="1">IF(H264=1,INDEX(Parameter!$B$9:$AB$9,MATCH(C264,Parameter!$B$8:$AB$8,0))+4,"")</f>
        <v>7</v>
      </c>
      <c r="J264" s="78">
        <f t="array" aca="1" ref="J264" ca="1">IF(H264=1,MATCH(1,(OFFSET(Data!$CJ$1:$HN$1,B264-1,0))*(Data!$CJ$89:$HN$89=C264),0),"")</f>
        <v>10</v>
      </c>
      <c r="K264" s="78" t="str">
        <f t="shared" ca="1" si="28"/>
        <v>2, 3, 4, 5, 6, 7, 8</v>
      </c>
      <c r="L264" s="78" t="str">
        <f ca="1">IF(H264=1,"Someone /"&amp;OFFSET(Data!$CI$88,0,Specials!J264),"")</f>
        <v>Someone /Round 1</v>
      </c>
      <c r="M264" s="78" t="s">
        <v>229</v>
      </c>
      <c r="N264" s="78" t="s">
        <v>45</v>
      </c>
      <c r="O264" s="78">
        <f t="shared" ca="1" si="29"/>
        <v>17</v>
      </c>
      <c r="P264" s="78" t="str">
        <f t="shared" ca="1" si="27"/>
        <v>Only 1 Oh Dear on hole 11</v>
      </c>
    </row>
    <row r="265" spans="1:16" s="78" customFormat="1" x14ac:dyDescent="0.25">
      <c r="A265" s="321" t="s">
        <v>97</v>
      </c>
      <c r="B265" s="326">
        <f>MATCH(A265,Data!$CG:$CG,0)</f>
        <v>15</v>
      </c>
      <c r="C265" s="78">
        <v>12</v>
      </c>
      <c r="D265" s="78">
        <f>INDEX(Parameter!$B$9:$AB$9,MATCH(C265,Parameter!$B$8:$AB$8,0))</f>
        <v>3</v>
      </c>
      <c r="H265" s="78">
        <f ca="1">INDEX(OFFSET(Data!$BF$1:$CF$1,B265-1,0),MATCH("Total/"&amp;C265,Data!$BF$1:$CF$1,0))</f>
        <v>0</v>
      </c>
      <c r="I265" s="78" t="str">
        <f ca="1">IF(H265=1,INDEX(Parameter!$B$9:$AB$9,MATCH(C265,Parameter!$B$8:$AB$8,0))+4,"")</f>
        <v/>
      </c>
      <c r="J265" s="78" t="str">
        <f t="array" aca="1" ref="J265" ca="1">IF(H265=1,MATCH(1,(OFFSET(Data!$CJ$1:$HN$1,B265-1,0))*(Data!$CJ$89:$HN$89=C265),0),"")</f>
        <v/>
      </c>
      <c r="K265" s="78" t="str">
        <f t="shared" ca="1" si="28"/>
        <v>2, 3, 4, 5, 6, 7, 8, 12</v>
      </c>
      <c r="L265" s="78" t="str">
        <f ca="1">IF(H265=1,"Someone /"&amp;OFFSET(Data!$CI$88,0,Specials!J265),"")</f>
        <v/>
      </c>
      <c r="M265" s="78" t="s">
        <v>229</v>
      </c>
      <c r="N265" s="78" t="s">
        <v>45</v>
      </c>
      <c r="O265" s="78">
        <f t="shared" ca="1" si="29"/>
        <v>17</v>
      </c>
      <c r="P265" s="78" t="str">
        <f t="shared" ca="1" si="27"/>
        <v/>
      </c>
    </row>
    <row r="266" spans="1:16" s="78" customFormat="1" x14ac:dyDescent="0.25">
      <c r="A266" s="321" t="s">
        <v>97</v>
      </c>
      <c r="B266" s="326">
        <f>MATCH(A266,Data!$CG:$CG,0)</f>
        <v>15</v>
      </c>
      <c r="C266" s="78">
        <v>13</v>
      </c>
      <c r="D266" s="78">
        <f>INDEX(Parameter!$B$9:$AB$9,MATCH(C266,Parameter!$B$8:$AB$8,0))</f>
        <v>3</v>
      </c>
      <c r="H266" s="78">
        <f ca="1">INDEX(OFFSET(Data!$BF$1:$CF$1,B266-1,0),MATCH("Total/"&amp;C266,Data!$BF$1:$CF$1,0))</f>
        <v>1</v>
      </c>
      <c r="I266" s="78">
        <f ca="1">IF(H266=1,INDEX(Parameter!$B$9:$AB$9,MATCH(C266,Parameter!$B$8:$AB$8,0))+4,"")</f>
        <v>7</v>
      </c>
      <c r="J266" s="78">
        <f t="array" aca="1" ref="J266" ca="1">IF(H266=1,MATCH(1,(OFFSET(Data!$CJ$1:$HN$1,B266-1,0))*(Data!$CJ$89:$HN$89=C266),0),"")</f>
        <v>25</v>
      </c>
      <c r="K266" s="78" t="str">
        <f t="shared" ca="1" si="28"/>
        <v>2, 3, 4, 5, 6, 7, 8, 12</v>
      </c>
      <c r="L266" s="78" t="str">
        <f ca="1">IF(H266=1,"Someone /"&amp;OFFSET(Data!$CI$88,0,Specials!J266),"")</f>
        <v>Someone /Round 2</v>
      </c>
      <c r="M266" s="78" t="s">
        <v>229</v>
      </c>
      <c r="N266" s="78" t="s">
        <v>45</v>
      </c>
      <c r="O266" s="78">
        <f t="shared" ca="1" si="29"/>
        <v>17</v>
      </c>
      <c r="P266" s="78" t="str">
        <f t="shared" ca="1" si="27"/>
        <v>Only 1 Oh Dear on hole 13</v>
      </c>
    </row>
    <row r="267" spans="1:16" s="78" customFormat="1" x14ac:dyDescent="0.25">
      <c r="A267" s="321" t="s">
        <v>97</v>
      </c>
      <c r="B267" s="326">
        <f>MATCH(A267,Data!$CG:$CG,0)</f>
        <v>15</v>
      </c>
      <c r="C267" s="78">
        <v>14</v>
      </c>
      <c r="D267" s="78">
        <f>INDEX(Parameter!$B$9:$AB$9,MATCH(C267,Parameter!$B$8:$AB$8,0))</f>
        <v>4</v>
      </c>
      <c r="H267" s="78">
        <f ca="1">INDEX(OFFSET(Data!$BF$1:$CF$1,B267-1,0),MATCH("Total/"&amp;C267,Data!$BF$1:$CF$1,0))</f>
        <v>0</v>
      </c>
      <c r="I267" s="78" t="str">
        <f ca="1">IF(H267=1,INDEX(Parameter!$B$9:$AB$9,MATCH(C267,Parameter!$B$8:$AB$8,0))+4,"")</f>
        <v/>
      </c>
      <c r="J267" s="78" t="str">
        <f t="array" aca="1" ref="J267" ca="1">IF(H267=1,MATCH(1,(OFFSET(Data!$CJ$1:$HN$1,B267-1,0))*(Data!$CJ$89:$HN$89=C267),0),"")</f>
        <v/>
      </c>
      <c r="K267" s="78" t="str">
        <f t="shared" ca="1" si="28"/>
        <v>2, 3, 4, 5, 6, 7, 8, 12, 14</v>
      </c>
      <c r="L267" s="78" t="str">
        <f ca="1">IF(H267=1,"Someone /"&amp;OFFSET(Data!$CI$88,0,Specials!J267),"")</f>
        <v/>
      </c>
      <c r="M267" s="78" t="s">
        <v>229</v>
      </c>
      <c r="N267" s="78" t="s">
        <v>45</v>
      </c>
      <c r="O267" s="78">
        <f t="shared" ca="1" si="29"/>
        <v>17</v>
      </c>
      <c r="P267" s="78" t="str">
        <f t="shared" ca="1" si="27"/>
        <v/>
      </c>
    </row>
    <row r="268" spans="1:16" s="78" customFormat="1" x14ac:dyDescent="0.25">
      <c r="A268" s="321" t="s">
        <v>97</v>
      </c>
      <c r="B268" s="326">
        <f>MATCH(A268,Data!$CG:$CG,0)</f>
        <v>15</v>
      </c>
      <c r="C268" s="78">
        <v>15</v>
      </c>
      <c r="D268" s="78" t="str">
        <f>INDEX(Parameter!$B$9:$AB$9,MATCH(C268,Parameter!$B$8:$AB$8,0))</f>
        <v>no</v>
      </c>
      <c r="H268" s="78">
        <f ca="1">INDEX(OFFSET(Data!$BF$1:$CF$1,B268-1,0),MATCH("Total/"&amp;C268,Data!$BF$1:$CF$1,0))</f>
        <v>0</v>
      </c>
      <c r="I268" s="78" t="str">
        <f ca="1">IF(H268=1,INDEX(Parameter!$B$9:$AB$9,MATCH(C268,Parameter!$B$8:$AB$8,0))+4,"")</f>
        <v/>
      </c>
      <c r="J268" s="78" t="str">
        <f t="array" aca="1" ref="J268" ca="1">IF(H268=1,MATCH(1,(OFFSET(Data!$CJ$1:$HN$1,B268-1,0))*(Data!$CJ$89:$HN$89=C268),0),"")</f>
        <v/>
      </c>
      <c r="K268" s="78" t="str">
        <f t="shared" ca="1" si="28"/>
        <v>2, 3, 4, 5, 6, 7, 8, 12, 14</v>
      </c>
      <c r="L268" s="78" t="str">
        <f ca="1">IF(H268=1,"Someone /"&amp;OFFSET(Data!$CI$88,0,Specials!J268),"")</f>
        <v/>
      </c>
      <c r="M268" s="78" t="s">
        <v>229</v>
      </c>
      <c r="N268" s="78" t="s">
        <v>45</v>
      </c>
      <c r="O268" s="78">
        <f t="shared" ca="1" si="29"/>
        <v>17</v>
      </c>
      <c r="P268" s="78" t="str">
        <f t="shared" ca="1" si="27"/>
        <v/>
      </c>
    </row>
    <row r="269" spans="1:16" s="78" customFormat="1" x14ac:dyDescent="0.25">
      <c r="A269" s="321" t="s">
        <v>97</v>
      </c>
      <c r="B269" s="326">
        <f>MATCH(A269,Data!$CG:$CG,0)</f>
        <v>15</v>
      </c>
      <c r="C269" s="78">
        <v>16</v>
      </c>
      <c r="D269" s="78" t="str">
        <f>INDEX(Parameter!$B$9:$AB$9,MATCH(C269,Parameter!$B$8:$AB$8,0))</f>
        <v>no</v>
      </c>
      <c r="H269" s="78">
        <f ca="1">INDEX(OFFSET(Data!$BF$1:$CF$1,B269-1,0),MATCH("Total/"&amp;C269,Data!$BF$1:$CF$1,0))</f>
        <v>0</v>
      </c>
      <c r="I269" s="78" t="str">
        <f ca="1">IF(H269=1,INDEX(Parameter!$B$9:$AB$9,MATCH(C269,Parameter!$B$8:$AB$8,0))+4,"")</f>
        <v/>
      </c>
      <c r="J269" s="78" t="str">
        <f t="array" aca="1" ref="J269" ca="1">IF(H269=1,MATCH(1,(OFFSET(Data!$CJ$1:$HN$1,B269-1,0))*(Data!$CJ$89:$HN$89=C269),0),"")</f>
        <v/>
      </c>
      <c r="K269" s="78" t="str">
        <f t="shared" ca="1" si="28"/>
        <v>2, 3, 4, 5, 6, 7, 8, 12, 14</v>
      </c>
      <c r="L269" s="78" t="str">
        <f ca="1">IF(H269=1,"Someone /"&amp;OFFSET(Data!$CI$88,0,Specials!J269),"")</f>
        <v/>
      </c>
      <c r="M269" s="78" t="s">
        <v>229</v>
      </c>
      <c r="N269" s="78" t="s">
        <v>45</v>
      </c>
      <c r="O269" s="78">
        <f t="shared" ca="1" si="29"/>
        <v>17</v>
      </c>
      <c r="P269" s="78" t="str">
        <f t="shared" ca="1" si="27"/>
        <v/>
      </c>
    </row>
    <row r="270" spans="1:16" s="78" customFormat="1" x14ac:dyDescent="0.25">
      <c r="A270" s="321" t="s">
        <v>97</v>
      </c>
      <c r="B270" s="326">
        <f>MATCH(A270,Data!$CG:$CG,0)</f>
        <v>15</v>
      </c>
      <c r="C270" s="78">
        <v>17</v>
      </c>
      <c r="D270" s="78" t="str">
        <f>INDEX(Parameter!$B$9:$AB$9,MATCH(C270,Parameter!$B$8:$AB$8,0))</f>
        <v>no</v>
      </c>
      <c r="H270" s="78">
        <f ca="1">INDEX(OFFSET(Data!$BF$1:$CF$1,B270-1,0),MATCH("Total/"&amp;C270,Data!$BF$1:$CF$1,0))</f>
        <v>0</v>
      </c>
      <c r="I270" s="78" t="str">
        <f ca="1">IF(H270=1,INDEX(Parameter!$B$9:$AB$9,MATCH(C270,Parameter!$B$8:$AB$8,0))+4,"")</f>
        <v/>
      </c>
      <c r="J270" s="78" t="str">
        <f t="array" aca="1" ref="J270" ca="1">IF(H270=1,MATCH(1,(OFFSET(Data!$CJ$1:$HN$1,B270-1,0))*(Data!$CJ$89:$HN$89=C270),0),"")</f>
        <v/>
      </c>
      <c r="K270" s="78" t="str">
        <f t="shared" ca="1" si="28"/>
        <v>2, 3, 4, 5, 6, 7, 8, 12, 14</v>
      </c>
      <c r="L270" s="78" t="str">
        <f ca="1">IF(H270=1,"Someone /"&amp;OFFSET(Data!$CI$88,0,Specials!J270),"")</f>
        <v/>
      </c>
      <c r="M270" s="78" t="s">
        <v>229</v>
      </c>
      <c r="N270" s="78" t="s">
        <v>45</v>
      </c>
      <c r="O270" s="78">
        <f t="shared" ca="1" si="29"/>
        <v>17</v>
      </c>
      <c r="P270" s="78" t="str">
        <f t="shared" ca="1" si="27"/>
        <v/>
      </c>
    </row>
    <row r="271" spans="1:16" s="78" customFormat="1" x14ac:dyDescent="0.25">
      <c r="A271" s="321" t="s">
        <v>97</v>
      </c>
      <c r="B271" s="326">
        <f>MATCH(A271,Data!$CG:$CG,0)</f>
        <v>15</v>
      </c>
      <c r="C271" s="78">
        <v>18</v>
      </c>
      <c r="D271" s="78" t="str">
        <f>INDEX(Parameter!$B$9:$AB$9,MATCH(C271,Parameter!$B$8:$AB$8,0))</f>
        <v>no</v>
      </c>
      <c r="H271" s="78">
        <f ca="1">INDEX(OFFSET(Data!$BF$1:$CF$1,B271-1,0),MATCH("Total/"&amp;C271,Data!$BF$1:$CF$1,0))</f>
        <v>0</v>
      </c>
      <c r="I271" s="78" t="str">
        <f ca="1">IF(H271=1,INDEX(Parameter!$B$9:$AB$9,MATCH(C271,Parameter!$B$8:$AB$8,0))+4,"")</f>
        <v/>
      </c>
      <c r="J271" s="78" t="str">
        <f t="array" aca="1" ref="J271" ca="1">IF(H271=1,MATCH(1,(OFFSET(Data!$CJ$1:$HN$1,B271-1,0))*(Data!$CJ$89:$HN$89=C271),0),"")</f>
        <v/>
      </c>
      <c r="K271" s="78" t="str">
        <f t="shared" ca="1" si="28"/>
        <v>2, 3, 4, 5, 6, 7, 8, 12, 14</v>
      </c>
      <c r="L271" s="78" t="str">
        <f ca="1">IF(H271=1,"Someone /"&amp;OFFSET(Data!$CI$88,0,Specials!J271),"")</f>
        <v/>
      </c>
      <c r="M271" s="78" t="s">
        <v>229</v>
      </c>
      <c r="N271" s="78" t="s">
        <v>45</v>
      </c>
      <c r="O271" s="78">
        <f t="shared" ca="1" si="29"/>
        <v>17</v>
      </c>
      <c r="P271" s="78" t="str">
        <f t="shared" ca="1" si="27"/>
        <v/>
      </c>
    </row>
    <row r="272" spans="1:16" s="78" customFormat="1" x14ac:dyDescent="0.25">
      <c r="A272" s="321" t="s">
        <v>97</v>
      </c>
      <c r="B272" s="326">
        <f>MATCH(A272,Data!$CG:$CG,0)</f>
        <v>15</v>
      </c>
      <c r="C272" s="78">
        <v>19</v>
      </c>
      <c r="D272" s="78" t="str">
        <f>INDEX(Parameter!$B$9:$AB$9,MATCH(C272,Parameter!$B$8:$AB$8,0))</f>
        <v>no</v>
      </c>
      <c r="H272" s="78">
        <f ca="1">INDEX(OFFSET(Data!$BF$1:$CF$1,B272-1,0),MATCH("Total/"&amp;C272,Data!$BF$1:$CF$1,0))</f>
        <v>0</v>
      </c>
      <c r="I272" s="78" t="str">
        <f ca="1">IF(H272=1,INDEX(Parameter!$B$9:$AB$9,MATCH(C272,Parameter!$B$8:$AB$8,0))+4,"")</f>
        <v/>
      </c>
      <c r="J272" s="78" t="str">
        <f t="array" aca="1" ref="J272" ca="1">IF(H272=1,MATCH(1,(OFFSET(Data!$CJ$1:$HN$1,B272-1,0))*(Data!$CJ$89:$HN$89=C272),0),"")</f>
        <v/>
      </c>
      <c r="K272" s="78" t="str">
        <f t="shared" ca="1" si="28"/>
        <v>2, 3, 4, 5, 6, 7, 8, 12, 14</v>
      </c>
      <c r="L272" s="78" t="str">
        <f ca="1">IF(H272=1,"Someone /"&amp;OFFSET(Data!$CI$88,0,Specials!J272),"")</f>
        <v/>
      </c>
      <c r="M272" s="78" t="s">
        <v>229</v>
      </c>
      <c r="N272" s="78" t="s">
        <v>45</v>
      </c>
      <c r="O272" s="78">
        <f t="shared" ca="1" si="29"/>
        <v>17</v>
      </c>
      <c r="P272" s="78" t="str">
        <f t="shared" ca="1" si="27"/>
        <v/>
      </c>
    </row>
    <row r="273" spans="1:16" s="78" customFormat="1" x14ac:dyDescent="0.25">
      <c r="A273" s="321" t="s">
        <v>97</v>
      </c>
      <c r="B273" s="326">
        <f>MATCH(A273,Data!$CG:$CG,0)</f>
        <v>15</v>
      </c>
      <c r="C273" s="78">
        <v>20</v>
      </c>
      <c r="D273" s="78" t="str">
        <f>INDEX(Parameter!$B$9:$AB$9,MATCH(C273,Parameter!$B$8:$AB$8,0))</f>
        <v>no</v>
      </c>
      <c r="H273" s="78">
        <f ca="1">INDEX(OFFSET(Data!$BF$1:$CF$1,B273-1,0),MATCH("Total/"&amp;C273,Data!$BF$1:$CF$1,0))</f>
        <v>0</v>
      </c>
      <c r="I273" s="78" t="str">
        <f ca="1">IF(H273=1,INDEX(Parameter!$B$9:$AB$9,MATCH(C273,Parameter!$B$8:$AB$8,0))+4,"")</f>
        <v/>
      </c>
      <c r="J273" s="78" t="str">
        <f t="array" aca="1" ref="J273" ca="1">IF(H273=1,MATCH(1,(OFFSET(Data!$CJ$1:$HN$1,B273-1,0))*(Data!$CJ$89:$HN$89=C273),0),"")</f>
        <v/>
      </c>
      <c r="K273" s="78" t="str">
        <f t="shared" ca="1" si="28"/>
        <v>2, 3, 4, 5, 6, 7, 8, 12, 14</v>
      </c>
      <c r="L273" s="78" t="str">
        <f ca="1">IF(H273=1,"Someone /"&amp;OFFSET(Data!$CI$88,0,Specials!J273),"")</f>
        <v/>
      </c>
      <c r="M273" s="78" t="s">
        <v>229</v>
      </c>
      <c r="N273" s="78" t="s">
        <v>45</v>
      </c>
      <c r="O273" s="78">
        <f t="shared" ca="1" si="29"/>
        <v>17</v>
      </c>
      <c r="P273" s="78" t="str">
        <f t="shared" ca="1" si="27"/>
        <v/>
      </c>
    </row>
    <row r="274" spans="1:16" s="78" customFormat="1" x14ac:dyDescent="0.25">
      <c r="A274" s="321" t="s">
        <v>97</v>
      </c>
      <c r="B274" s="326">
        <f>MATCH(A274,Data!$CG:$CG,0)</f>
        <v>15</v>
      </c>
      <c r="C274" s="78">
        <v>21</v>
      </c>
      <c r="D274" s="78" t="str">
        <f>INDEX(Parameter!$B$9:$AB$9,MATCH(C274,Parameter!$B$8:$AB$8,0))</f>
        <v>no</v>
      </c>
      <c r="H274" s="78">
        <f ca="1">INDEX(OFFSET(Data!$BF$1:$CF$1,B274-1,0),MATCH("Total/"&amp;C274,Data!$BF$1:$CF$1,0))</f>
        <v>0</v>
      </c>
      <c r="I274" s="78" t="str">
        <f ca="1">IF(H274=1,INDEX(Parameter!$B$9:$AB$9,MATCH(C274,Parameter!$B$8:$AB$8,0))+4,"")</f>
        <v/>
      </c>
      <c r="J274" s="78" t="str">
        <f t="array" aca="1" ref="J274" ca="1">IF(H274=1,MATCH(1,(OFFSET(Data!$CJ$1:$HN$1,B274-1,0))*(Data!$CJ$89:$HN$89=C274),0),"")</f>
        <v/>
      </c>
      <c r="K274" s="78" t="str">
        <f t="shared" ca="1" si="28"/>
        <v>2, 3, 4, 5, 6, 7, 8, 12, 14</v>
      </c>
      <c r="L274" s="78" t="str">
        <f ca="1">IF(H274=1,"Someone /"&amp;OFFSET(Data!$CI$88,0,Specials!J274),"")</f>
        <v/>
      </c>
      <c r="M274" s="78" t="s">
        <v>229</v>
      </c>
      <c r="N274" s="78" t="s">
        <v>45</v>
      </c>
      <c r="O274" s="78">
        <f t="shared" ca="1" si="29"/>
        <v>17</v>
      </c>
      <c r="P274" s="78" t="str">
        <f t="shared" ca="1" si="27"/>
        <v/>
      </c>
    </row>
    <row r="275" spans="1:16" s="78" customFormat="1" x14ac:dyDescent="0.25">
      <c r="A275" s="321" t="s">
        <v>97</v>
      </c>
      <c r="B275" s="326">
        <f>MATCH(A275,Data!$CG:$CG,0)</f>
        <v>15</v>
      </c>
      <c r="C275" s="78">
        <v>22</v>
      </c>
      <c r="D275" s="78" t="str">
        <f>INDEX(Parameter!$B$9:$AB$9,MATCH(C275,Parameter!$B$8:$AB$8,0))</f>
        <v>no</v>
      </c>
      <c r="H275" s="78">
        <f ca="1">INDEX(OFFSET(Data!$BF$1:$CF$1,B275-1,0),MATCH("Total/"&amp;C275,Data!$BF$1:$CF$1,0))</f>
        <v>0</v>
      </c>
      <c r="I275" s="78" t="str">
        <f ca="1">IF(H275=1,INDEX(Parameter!$B$9:$AB$9,MATCH(C275,Parameter!$B$8:$AB$8,0))+4,"")</f>
        <v/>
      </c>
      <c r="J275" s="78" t="str">
        <f t="array" aca="1" ref="J275" ca="1">IF(H275=1,MATCH(1,(OFFSET(Data!$CJ$1:$HN$1,B275-1,0))*(Data!$CJ$89:$HN$89=C275),0),"")</f>
        <v/>
      </c>
      <c r="K275" s="78" t="str">
        <f t="shared" ca="1" si="28"/>
        <v>2, 3, 4, 5, 6, 7, 8, 12, 14</v>
      </c>
      <c r="L275" s="78" t="str">
        <f ca="1">IF(H275=1,"Someone /"&amp;OFFSET(Data!$CI$88,0,Specials!J275),"")</f>
        <v/>
      </c>
      <c r="M275" s="78" t="s">
        <v>229</v>
      </c>
      <c r="N275" s="78" t="s">
        <v>45</v>
      </c>
      <c r="O275" s="78">
        <f t="shared" ca="1" si="29"/>
        <v>17</v>
      </c>
      <c r="P275" s="78" t="str">
        <f t="shared" ca="1" si="27"/>
        <v/>
      </c>
    </row>
    <row r="276" spans="1:16" s="78" customFormat="1" x14ac:dyDescent="0.25">
      <c r="A276" s="321" t="s">
        <v>97</v>
      </c>
      <c r="B276" s="326">
        <f>MATCH(A276,Data!$CG:$CG,0)</f>
        <v>15</v>
      </c>
      <c r="C276" s="78">
        <v>23</v>
      </c>
      <c r="D276" s="78" t="str">
        <f>INDEX(Parameter!$B$9:$AB$9,MATCH(C276,Parameter!$B$8:$AB$8,0))</f>
        <v>no</v>
      </c>
      <c r="H276" s="78">
        <f ca="1">INDEX(OFFSET(Data!$BF$1:$CF$1,B276-1,0),MATCH("Total/"&amp;C276,Data!$BF$1:$CF$1,0))</f>
        <v>0</v>
      </c>
      <c r="I276" s="78" t="str">
        <f ca="1">IF(H276=1,INDEX(Parameter!$B$9:$AB$9,MATCH(C276,Parameter!$B$8:$AB$8,0))+4,"")</f>
        <v/>
      </c>
      <c r="J276" s="78" t="str">
        <f t="array" aca="1" ref="J276" ca="1">IF(H276=1,MATCH(1,(OFFSET(Data!$CJ$1:$HN$1,B276-1,0))*(Data!$CJ$89:$HN$89=C276),0),"")</f>
        <v/>
      </c>
      <c r="K276" s="78" t="str">
        <f t="shared" ca="1" si="28"/>
        <v>2, 3, 4, 5, 6, 7, 8, 12, 14</v>
      </c>
      <c r="L276" s="78" t="str">
        <f ca="1">IF(H276=1,"Someone /"&amp;OFFSET(Data!$CI$88,0,Specials!J276),"")</f>
        <v/>
      </c>
      <c r="M276" s="78" t="s">
        <v>229</v>
      </c>
      <c r="N276" s="78" t="s">
        <v>45</v>
      </c>
      <c r="O276" s="78">
        <f t="shared" ca="1" si="29"/>
        <v>17</v>
      </c>
      <c r="P276" s="78" t="str">
        <f t="shared" ca="1" si="27"/>
        <v/>
      </c>
    </row>
    <row r="277" spans="1:16" s="78" customFormat="1" x14ac:dyDescent="0.25">
      <c r="A277" s="321" t="s">
        <v>97</v>
      </c>
      <c r="B277" s="326">
        <f>MATCH(A277,Data!$CG:$CG,0)</f>
        <v>15</v>
      </c>
      <c r="C277" s="78">
        <v>24</v>
      </c>
      <c r="D277" s="78" t="str">
        <f>INDEX(Parameter!$B$9:$AB$9,MATCH(C277,Parameter!$B$8:$AB$8,0))</f>
        <v>no</v>
      </c>
      <c r="H277" s="78">
        <f ca="1">INDEX(OFFSET(Data!$BF$1:$CF$1,B277-1,0),MATCH("Total/"&amp;C277,Data!$BF$1:$CF$1,0))</f>
        <v>0</v>
      </c>
      <c r="I277" s="78" t="str">
        <f ca="1">IF(H277=1,INDEX(Parameter!$B$9:$AB$9,MATCH(C277,Parameter!$B$8:$AB$8,0))+4,"")</f>
        <v/>
      </c>
      <c r="J277" s="78" t="str">
        <f t="array" aca="1" ref="J277" ca="1">IF(H277=1,MATCH(1,(OFFSET(Data!$CJ$1:$HN$1,B277-1,0))*(Data!$CJ$89:$HN$89=C277),0),"")</f>
        <v/>
      </c>
      <c r="K277" s="78" t="str">
        <f t="shared" ca="1" si="28"/>
        <v>2, 3, 4, 5, 6, 7, 8, 12, 14</v>
      </c>
      <c r="L277" s="78" t="str">
        <f ca="1">IF(H277=1,"Someone /"&amp;OFFSET(Data!$CI$88,0,Specials!J277),"")</f>
        <v/>
      </c>
      <c r="M277" s="78" t="s">
        <v>229</v>
      </c>
      <c r="N277" s="78" t="s">
        <v>45</v>
      </c>
      <c r="O277" s="78">
        <f t="shared" ca="1" si="29"/>
        <v>17</v>
      </c>
      <c r="P277" s="78" t="str">
        <f t="shared" ca="1" si="27"/>
        <v/>
      </c>
    </row>
    <row r="278" spans="1:16" s="78" customFormat="1" x14ac:dyDescent="0.25">
      <c r="A278" s="321" t="s">
        <v>97</v>
      </c>
      <c r="B278" s="326">
        <f>MATCH(A278,Data!$CG:$CG,0)</f>
        <v>15</v>
      </c>
      <c r="C278" s="78">
        <v>25</v>
      </c>
      <c r="D278" s="78" t="str">
        <f>INDEX(Parameter!$B$9:$AB$9,MATCH(C278,Parameter!$B$8:$AB$8,0))</f>
        <v>no</v>
      </c>
      <c r="H278" s="78">
        <f ca="1">INDEX(OFFSET(Data!$BF$1:$CF$1,B278-1,0),MATCH("Total/"&amp;C278,Data!$BF$1:$CF$1,0))</f>
        <v>0</v>
      </c>
      <c r="I278" s="78" t="str">
        <f ca="1">IF(H278=1,INDEX(Parameter!$B$9:$AB$9,MATCH(C278,Parameter!$B$8:$AB$8,0))+4,"")</f>
        <v/>
      </c>
      <c r="J278" s="78" t="str">
        <f t="array" aca="1" ref="J278" ca="1">IF(H278=1,MATCH(1,(OFFSET(Data!$CJ$1:$HN$1,B278-1,0))*(Data!$CJ$89:$HN$89=C278),0),"")</f>
        <v/>
      </c>
      <c r="K278" s="78" t="str">
        <f t="shared" ca="1" si="28"/>
        <v>2, 3, 4, 5, 6, 7, 8, 12, 14</v>
      </c>
      <c r="L278" s="78" t="str">
        <f ca="1">IF(H278=1,"Someone /"&amp;OFFSET(Data!$CI$88,0,Specials!J278),"")</f>
        <v/>
      </c>
      <c r="M278" s="78" t="s">
        <v>229</v>
      </c>
      <c r="N278" s="78" t="s">
        <v>45</v>
      </c>
      <c r="O278" s="78">
        <f t="shared" ca="1" si="29"/>
        <v>17</v>
      </c>
      <c r="P278" s="78" t="str">
        <f t="shared" ca="1" si="27"/>
        <v/>
      </c>
    </row>
    <row r="279" spans="1:16" s="78" customFormat="1" x14ac:dyDescent="0.25">
      <c r="A279" s="321" t="s">
        <v>97</v>
      </c>
      <c r="B279" s="326">
        <f>MATCH(A279,Data!$CG:$CG,0)</f>
        <v>15</v>
      </c>
      <c r="C279" s="78">
        <v>26</v>
      </c>
      <c r="D279" s="78" t="str">
        <f>INDEX(Parameter!$B$9:$AB$9,MATCH(C279,Parameter!$B$8:$AB$8,0))</f>
        <v>no</v>
      </c>
      <c r="H279" s="78">
        <f ca="1">INDEX(OFFSET(Data!$BF$1:$CF$1,B279-1,0),MATCH("Total/"&amp;C279,Data!$BF$1:$CF$1,0))</f>
        <v>0</v>
      </c>
      <c r="I279" s="78" t="str">
        <f ca="1">IF(H279=1,INDEX(Parameter!$B$9:$AB$9,MATCH(C279,Parameter!$B$8:$AB$8,0))+4,"")</f>
        <v/>
      </c>
      <c r="J279" s="78" t="str">
        <f t="array" aca="1" ref="J279" ca="1">IF(H279=1,MATCH(1,(OFFSET(Data!$CJ$1:$HN$1,B279-1,0))*(Data!$CJ$89:$HN$89=C279),0),"")</f>
        <v/>
      </c>
      <c r="K279" s="78" t="str">
        <f t="shared" ca="1" si="28"/>
        <v>2, 3, 4, 5, 6, 7, 8, 12, 14</v>
      </c>
      <c r="L279" s="78" t="str">
        <f ca="1">IF(H279=1,"Someone /"&amp;OFFSET(Data!$CI$88,0,Specials!J279),"")</f>
        <v/>
      </c>
      <c r="M279" s="78" t="s">
        <v>229</v>
      </c>
      <c r="N279" s="78" t="s">
        <v>45</v>
      </c>
      <c r="O279" s="78">
        <f t="shared" ca="1" si="29"/>
        <v>17</v>
      </c>
      <c r="P279" s="78" t="str">
        <f t="shared" ca="1" si="27"/>
        <v/>
      </c>
    </row>
    <row r="280" spans="1:16" s="78" customFormat="1" x14ac:dyDescent="0.25">
      <c r="A280" s="321" t="s">
        <v>97</v>
      </c>
      <c r="B280" s="326">
        <f>MATCH(A280,Data!$CG:$CG,0)</f>
        <v>15</v>
      </c>
      <c r="C280" s="78">
        <v>27</v>
      </c>
      <c r="D280" s="78" t="str">
        <f>INDEX(Parameter!$B$9:$AB$9,MATCH(C280,Parameter!$B$8:$AB$8,0))</f>
        <v>no</v>
      </c>
      <c r="H280" s="78">
        <f ca="1">INDEX(OFFSET(Data!$BF$1:$CF$1,B280-1,0),MATCH("Total/"&amp;C280,Data!$BF$1:$CF$1,0))</f>
        <v>0</v>
      </c>
      <c r="I280" s="78" t="str">
        <f ca="1">IF(H280=1,INDEX(Parameter!$B$9:$AB$9,MATCH(C280,Parameter!$B$8:$AB$8,0))+4,"")</f>
        <v/>
      </c>
      <c r="J280" s="78" t="str">
        <f t="array" aca="1" ref="J280" ca="1">IF(H280=1,MATCH(1,(OFFSET(Data!$CJ$1:$HN$1,B280-1,0))*(Data!$CJ$89:$HN$89=C280),0),"")</f>
        <v/>
      </c>
      <c r="K280" s="78" t="str">
        <f t="shared" ca="1" si="28"/>
        <v>2, 3, 4, 5, 6, 7, 8, 12, 14</v>
      </c>
      <c r="L280" s="78" t="str">
        <f ca="1">IF(H280=1,"Someone /"&amp;OFFSET(Data!$CI$88,0,Specials!J280),"")</f>
        <v/>
      </c>
      <c r="M280" s="78" t="s">
        <v>229</v>
      </c>
      <c r="N280" s="78" t="s">
        <v>45</v>
      </c>
      <c r="O280" s="78">
        <f t="shared" ca="1" si="29"/>
        <v>17</v>
      </c>
      <c r="P280" s="78" t="str">
        <f t="shared" ca="1" si="27"/>
        <v/>
      </c>
    </row>
    <row r="281" spans="1:16" s="78" customFormat="1" x14ac:dyDescent="0.25">
      <c r="A281" s="327" t="s">
        <v>237</v>
      </c>
      <c r="B281" s="326"/>
      <c r="K281" s="78" t="str">
        <f ca="1">K280</f>
        <v>2, 3, 4, 5, 6, 7, 8, 12, 14</v>
      </c>
      <c r="L281" s="78" t="str">
        <f>""</f>
        <v/>
      </c>
      <c r="M281" s="78" t="s">
        <v>229</v>
      </c>
      <c r="N281" s="78" t="s">
        <v>45</v>
      </c>
      <c r="O281" s="78">
        <f t="shared" ca="1" si="29"/>
        <v>17</v>
      </c>
      <c r="P281" s="78" t="str">
        <f ca="1">IF(K281="","","No Oh Dears on hole(s) "&amp;K281)</f>
        <v>No Oh Dears on hole(s) 2, 3, 4, 5, 6, 7, 8, 12, 14</v>
      </c>
    </row>
    <row r="282" spans="1:16" ht="15" customHeight="1" x14ac:dyDescent="0.25">
      <c r="A282" s="328" t="str">
        <f>"# Oh dear Men Rating &gt; "&amp;Parameter!$B$14</f>
        <v># Oh dear Men Rating &gt; 850</v>
      </c>
      <c r="B282" s="324">
        <f>MATCH(A282,Data!$CG:$CG,0)</f>
        <v>16</v>
      </c>
      <c r="C282" s="2">
        <v>1</v>
      </c>
      <c r="D282" s="2">
        <f>INDEX(Parameter!$B$9:$AB$9,MATCH(C282,Parameter!$B$8:$AB$8,0))</f>
        <v>3</v>
      </c>
      <c r="H282" s="2">
        <f ca="1">INDEX(OFFSET(Data!$BF$1:$CF$1,B282-1,0),MATCH("Total/"&amp;C282,Data!$BF$1:$CF$1,0))</f>
        <v>0</v>
      </c>
      <c r="I282" s="2" t="str">
        <f ca="1">IF(H282=1,INDEX(Parameter!$B$9:$AB$9,MATCH(C282,Parameter!$B$8:$AB$8,0))+4,"")</f>
        <v/>
      </c>
      <c r="J282" s="91" t="str">
        <f t="array" aca="1" ref="J282" ca="1">IF(H282=1,MATCH(1,(OFFSET(Data!$CJ$1:$HN$1,B282-1,0))*(Data!$CJ$89:$HN$89=C282),0),"")</f>
        <v/>
      </c>
      <c r="K282" s="2" t="str">
        <f t="array" aca="1" ref="K282" ca="1">IF(H282=1,MATCH(I282,OFFSET(Data!$CI$90:$CI$485,0,Specials!J282)*(Data!$AA$90:$AA$485&gt;Parameter!$B$14)*(Data!$CH$90:$CH$485="M"),0),"")</f>
        <v/>
      </c>
      <c r="L282" s="2" t="str">
        <f ca="1">IF(H282=1,INDEX(Data!$CG$90:$CG$169,$K282)&amp;" / "&amp;OFFSET(Data!$CI$88,0,Specials!J282),"")</f>
        <v/>
      </c>
      <c r="M282" s="2" t="s">
        <v>0</v>
      </c>
      <c r="N282" s="2" t="s">
        <v>230</v>
      </c>
      <c r="O282" s="91">
        <f t="shared" ca="1" si="29"/>
        <v>17</v>
      </c>
      <c r="P282" s="91" t="str">
        <f t="shared" ref="P282:P489" ca="1" si="30">IF(AND(H282=1,ISERROR(K282)=FALSE),"Only 1 Oh Dear on hole "&amp;C282,"")</f>
        <v/>
      </c>
    </row>
    <row r="283" spans="1:16" x14ac:dyDescent="0.25">
      <c r="A283" s="328" t="str">
        <f>"# Oh dear Men Rating &gt; "&amp;Parameter!$B$14</f>
        <v># Oh dear Men Rating &gt; 850</v>
      </c>
      <c r="B283" s="324">
        <f>MATCH(A283,Data!$CG:$CG,0)</f>
        <v>16</v>
      </c>
      <c r="C283" s="2">
        <v>2</v>
      </c>
      <c r="D283" s="2">
        <f>INDEX(Parameter!$B$9:$AB$9,MATCH(C283,Parameter!$B$8:$AB$8,0))</f>
        <v>3</v>
      </c>
      <c r="H283" s="2">
        <f ca="1">INDEX(OFFSET(Data!$BF$1:$CF$1,B283-1,0),MATCH("Total/"&amp;C283,Data!$BF$1:$CF$1,0))</f>
        <v>0</v>
      </c>
      <c r="I283" s="2" t="str">
        <f ca="1">IF(H283=1,INDEX(Parameter!$B$9:$AB$9,MATCH(C283,Parameter!$B$8:$AB$8,0))+4,"")</f>
        <v/>
      </c>
      <c r="J283" s="91" t="str">
        <f t="array" aca="1" ref="J283" ca="1">IF(H283=1,MATCH(1,(OFFSET(Data!$CJ$1:$HN$1,B283-1,0))*(Data!$CJ$89:$HN$89=C283),0),"")</f>
        <v/>
      </c>
      <c r="K283" s="2" t="str">
        <f t="array" aca="1" ref="K283" ca="1">IF(H283=1,MATCH(I283,OFFSET(Data!$CI$90:$CI$485,0,Specials!J283)*(Data!$AA$90:$AA$485&gt;Parameter!$B$14)*(Data!$CH$90:$CH$485="M"),0),"")</f>
        <v/>
      </c>
      <c r="L283" s="2" t="str">
        <f ca="1">IF(H283=1,INDEX(Data!$CG$90:$CG$169,$K283)&amp;" / "&amp;OFFSET(Data!$CI$88,0,Specials!J283),"")</f>
        <v/>
      </c>
      <c r="M283" s="2" t="s">
        <v>0</v>
      </c>
      <c r="N283" s="2" t="s">
        <v>230</v>
      </c>
      <c r="O283" s="91">
        <f t="shared" ca="1" si="29"/>
        <v>17</v>
      </c>
      <c r="P283" s="91" t="str">
        <f t="shared" ca="1" si="30"/>
        <v/>
      </c>
    </row>
    <row r="284" spans="1:16" x14ac:dyDescent="0.25">
      <c r="A284" s="328" t="str">
        <f>"# Oh dear Men Rating &gt; "&amp;Parameter!$B$14</f>
        <v># Oh dear Men Rating &gt; 850</v>
      </c>
      <c r="B284" s="324">
        <f>MATCH(A284,Data!$CG:$CG,0)</f>
        <v>16</v>
      </c>
      <c r="C284" s="2">
        <v>3</v>
      </c>
      <c r="D284" s="2">
        <f>INDEX(Parameter!$B$9:$AB$9,MATCH(C284,Parameter!$B$8:$AB$8,0))</f>
        <v>3</v>
      </c>
      <c r="H284" s="2">
        <f ca="1">INDEX(OFFSET(Data!$BF$1:$CF$1,B284-1,0),MATCH("Total/"&amp;C284,Data!$BF$1:$CF$1,0))</f>
        <v>0</v>
      </c>
      <c r="I284" s="2" t="str">
        <f ca="1">IF(H284=1,INDEX(Parameter!$B$9:$AB$9,MATCH(C284,Parameter!$B$8:$AB$8,0))+4,"")</f>
        <v/>
      </c>
      <c r="J284" s="91" t="str">
        <f t="array" aca="1" ref="J284" ca="1">IF(H284=1,MATCH(1,(OFFSET(Data!$CJ$1:$HN$1,B284-1,0))*(Data!$CJ$89:$HN$89=C284),0),"")</f>
        <v/>
      </c>
      <c r="K284" s="2" t="str">
        <f t="array" aca="1" ref="K284" ca="1">IF(H284=1,MATCH(I284,OFFSET(Data!$CI$90:$CI$485,0,Specials!J284)*(Data!$AA$90:$AA$485&gt;Parameter!$B$14)*(Data!$CH$90:$CH$485="M"),0),"")</f>
        <v/>
      </c>
      <c r="L284" s="2" t="str">
        <f ca="1">IF(H284=1,INDEX(Data!$CG$90:$CG$169,$K284)&amp;" / "&amp;OFFSET(Data!$CI$88,0,Specials!J284),"")</f>
        <v/>
      </c>
      <c r="M284" s="2" t="s">
        <v>0</v>
      </c>
      <c r="N284" s="2" t="s">
        <v>230</v>
      </c>
      <c r="O284" s="91">
        <f t="shared" ca="1" si="29"/>
        <v>17</v>
      </c>
      <c r="P284" s="91" t="str">
        <f t="shared" ca="1" si="30"/>
        <v/>
      </c>
    </row>
    <row r="285" spans="1:16" x14ac:dyDescent="0.25">
      <c r="A285" s="328" t="str">
        <f>"# Oh dear Men Rating &gt; "&amp;Parameter!$B$14</f>
        <v># Oh dear Men Rating &gt; 850</v>
      </c>
      <c r="B285" s="324">
        <f>MATCH(A285,Data!$CG:$CG,0)</f>
        <v>16</v>
      </c>
      <c r="C285" s="2">
        <v>4</v>
      </c>
      <c r="D285" s="2">
        <f>INDEX(Parameter!$B$9:$AB$9,MATCH(C285,Parameter!$B$8:$AB$8,0))</f>
        <v>3</v>
      </c>
      <c r="H285" s="2">
        <f ca="1">INDEX(OFFSET(Data!$BF$1:$CF$1,B285-1,0),MATCH("Total/"&amp;C285,Data!$BF$1:$CF$1,0))</f>
        <v>0</v>
      </c>
      <c r="I285" s="2" t="str">
        <f ca="1">IF(H285=1,INDEX(Parameter!$B$9:$AB$9,MATCH(C285,Parameter!$B$8:$AB$8,0))+4,"")</f>
        <v/>
      </c>
      <c r="J285" s="91" t="str">
        <f t="array" aca="1" ref="J285" ca="1">IF(H285=1,MATCH(1,(OFFSET(Data!$CJ$1:$HN$1,B285-1,0))*(Data!$CJ$89:$HN$89=C285),0),"")</f>
        <v/>
      </c>
      <c r="K285" s="2" t="str">
        <f t="array" aca="1" ref="K285" ca="1">IF(H285=1,MATCH(I285,OFFSET(Data!$CI$90:$CI$485,0,Specials!J285)*(Data!$AA$90:$AA$485&gt;Parameter!$B$14)*(Data!$CH$90:$CH$485="M"),0),"")</f>
        <v/>
      </c>
      <c r="L285" s="2" t="str">
        <f ca="1">IF(H285=1,INDEX(Data!$CG$90:$CG$169,$K285)&amp;" / "&amp;OFFSET(Data!$CI$88,0,Specials!J285),"")</f>
        <v/>
      </c>
      <c r="M285" s="2" t="s">
        <v>0</v>
      </c>
      <c r="N285" s="2" t="s">
        <v>230</v>
      </c>
      <c r="O285" s="91">
        <f t="shared" ca="1" si="29"/>
        <v>17</v>
      </c>
      <c r="P285" s="91" t="str">
        <f t="shared" ca="1" si="30"/>
        <v/>
      </c>
    </row>
    <row r="286" spans="1:16" x14ac:dyDescent="0.25">
      <c r="A286" s="328" t="str">
        <f>"# Oh dear Men Rating &gt; "&amp;Parameter!$B$14</f>
        <v># Oh dear Men Rating &gt; 850</v>
      </c>
      <c r="B286" s="324">
        <f>MATCH(A286,Data!$CG:$CG,0)</f>
        <v>16</v>
      </c>
      <c r="C286" s="2">
        <v>5</v>
      </c>
      <c r="D286" s="2">
        <f>INDEX(Parameter!$B$9:$AB$9,MATCH(C286,Parameter!$B$8:$AB$8,0))</f>
        <v>3</v>
      </c>
      <c r="H286" s="2">
        <f ca="1">INDEX(OFFSET(Data!$BF$1:$CF$1,B286-1,0),MATCH("Total/"&amp;C286,Data!$BF$1:$CF$1,0))</f>
        <v>0</v>
      </c>
      <c r="I286" s="2" t="str">
        <f ca="1">IF(H286=1,INDEX(Parameter!$B$9:$AB$9,MATCH(C286,Parameter!$B$8:$AB$8,0))+4,"")</f>
        <v/>
      </c>
      <c r="J286" s="91" t="str">
        <f t="array" aca="1" ref="J286" ca="1">IF(H286=1,MATCH(1,(OFFSET(Data!$CJ$1:$HN$1,B286-1,0))*(Data!$CJ$89:$HN$89=C286),0),"")</f>
        <v/>
      </c>
      <c r="K286" s="2" t="str">
        <f t="array" aca="1" ref="K286" ca="1">IF(H286=1,MATCH(I286,OFFSET(Data!$CI$90:$CI$485,0,Specials!J286)*(Data!$AA$90:$AA$485&gt;Parameter!$B$14)*(Data!$CH$90:$CH$485="M"),0),"")</f>
        <v/>
      </c>
      <c r="L286" s="2" t="str">
        <f ca="1">IF(H286=1,INDEX(Data!$CG$90:$CG$169,$K286)&amp;" / "&amp;OFFSET(Data!$CI$88,0,Specials!J286),"")</f>
        <v/>
      </c>
      <c r="M286" s="2" t="s">
        <v>0</v>
      </c>
      <c r="N286" s="2" t="s">
        <v>230</v>
      </c>
      <c r="O286" s="91">
        <f t="shared" ca="1" si="29"/>
        <v>17</v>
      </c>
      <c r="P286" s="91" t="str">
        <f t="shared" ca="1" si="30"/>
        <v/>
      </c>
    </row>
    <row r="287" spans="1:16" x14ac:dyDescent="0.25">
      <c r="A287" s="328" t="str">
        <f>"# Oh dear Men Rating &gt; "&amp;Parameter!$B$14</f>
        <v># Oh dear Men Rating &gt; 850</v>
      </c>
      <c r="B287" s="324">
        <f>MATCH(A287,Data!$CG:$CG,0)</f>
        <v>16</v>
      </c>
      <c r="C287" s="2">
        <v>6</v>
      </c>
      <c r="D287" s="2">
        <f>INDEX(Parameter!$B$9:$AB$9,MATCH(C287,Parameter!$B$8:$AB$8,0))</f>
        <v>3</v>
      </c>
      <c r="H287" s="2">
        <f ca="1">INDEX(OFFSET(Data!$BF$1:$CF$1,B287-1,0),MATCH("Total/"&amp;C287,Data!$BF$1:$CF$1,0))</f>
        <v>0</v>
      </c>
      <c r="I287" s="2" t="str">
        <f ca="1">IF(H287=1,INDEX(Parameter!$B$9:$AB$9,MATCH(C287,Parameter!$B$8:$AB$8,0))+4,"")</f>
        <v/>
      </c>
      <c r="J287" s="91" t="str">
        <f t="array" aca="1" ref="J287" ca="1">IF(H287=1,MATCH(1,(OFFSET(Data!$CJ$1:$HN$1,B287-1,0))*(Data!$CJ$89:$HN$89=C287),0),"")</f>
        <v/>
      </c>
      <c r="K287" s="2" t="str">
        <f t="array" aca="1" ref="K287" ca="1">IF(H287=1,MATCH(I287,OFFSET(Data!$CI$90:$CI$485,0,Specials!J287)*(Data!$AA$90:$AA$485&gt;Parameter!$B$14)*(Data!$CH$90:$CH$485="M"),0),"")</f>
        <v/>
      </c>
      <c r="L287" s="2" t="str">
        <f ca="1">IF(H287=1,INDEX(Data!$CG$90:$CG$169,$K287)&amp;" / "&amp;OFFSET(Data!$CI$88,0,Specials!J287),"")</f>
        <v/>
      </c>
      <c r="M287" s="2" t="s">
        <v>0</v>
      </c>
      <c r="N287" s="2" t="s">
        <v>230</v>
      </c>
      <c r="O287" s="91">
        <f t="shared" ca="1" si="29"/>
        <v>17</v>
      </c>
      <c r="P287" s="91" t="str">
        <f t="shared" ca="1" si="30"/>
        <v/>
      </c>
    </row>
    <row r="288" spans="1:16" x14ac:dyDescent="0.25">
      <c r="A288" s="328" t="str">
        <f>"# Oh dear Men Rating &gt; "&amp;Parameter!$B$14</f>
        <v># Oh dear Men Rating &gt; 850</v>
      </c>
      <c r="B288" s="324">
        <f>MATCH(A288,Data!$CG:$CG,0)</f>
        <v>16</v>
      </c>
      <c r="C288" s="2">
        <v>7</v>
      </c>
      <c r="D288" s="2">
        <f>INDEX(Parameter!$B$9:$AB$9,MATCH(C288,Parameter!$B$8:$AB$8,0))</f>
        <v>3</v>
      </c>
      <c r="H288" s="2">
        <f ca="1">INDEX(OFFSET(Data!$BF$1:$CF$1,B288-1,0),MATCH("Total/"&amp;C288,Data!$BF$1:$CF$1,0))</f>
        <v>0</v>
      </c>
      <c r="I288" s="2" t="str">
        <f ca="1">IF(H288=1,INDEX(Parameter!$B$9:$AB$9,MATCH(C288,Parameter!$B$8:$AB$8,0))+4,"")</f>
        <v/>
      </c>
      <c r="J288" s="91" t="str">
        <f t="array" aca="1" ref="J288" ca="1">IF(H288=1,MATCH(1,(OFFSET(Data!$CJ$1:$HN$1,B288-1,0))*(Data!$CJ$89:$HN$89=C288),0),"")</f>
        <v/>
      </c>
      <c r="K288" s="2" t="str">
        <f t="array" aca="1" ref="K288" ca="1">IF(H288=1,MATCH(I288,OFFSET(Data!$CI$90:$CI$485,0,Specials!J288)*(Data!$AA$90:$AA$485&gt;Parameter!$B$14)*(Data!$CH$90:$CH$485="M"),0),"")</f>
        <v/>
      </c>
      <c r="L288" s="2" t="str">
        <f ca="1">IF(H288=1,INDEX(Data!$CG$90:$CG$169,$K288)&amp;" / "&amp;OFFSET(Data!$CI$88,0,Specials!J288),"")</f>
        <v/>
      </c>
      <c r="M288" s="2" t="s">
        <v>0</v>
      </c>
      <c r="N288" s="2" t="s">
        <v>230</v>
      </c>
      <c r="O288" s="91">
        <f t="shared" ca="1" si="29"/>
        <v>17</v>
      </c>
      <c r="P288" s="91" t="str">
        <f t="shared" ca="1" si="30"/>
        <v/>
      </c>
    </row>
    <row r="289" spans="1:16" x14ac:dyDescent="0.25">
      <c r="A289" s="328" t="str">
        <f>"# Oh dear Men Rating &gt; "&amp;Parameter!$B$14</f>
        <v># Oh dear Men Rating &gt; 850</v>
      </c>
      <c r="B289" s="324">
        <f>MATCH(A289,Data!$CG:$CG,0)</f>
        <v>16</v>
      </c>
      <c r="C289" s="2">
        <v>8</v>
      </c>
      <c r="D289" s="2">
        <f>INDEX(Parameter!$B$9:$AB$9,MATCH(C289,Parameter!$B$8:$AB$8,0))</f>
        <v>3</v>
      </c>
      <c r="H289" s="2">
        <f ca="1">INDEX(OFFSET(Data!$BF$1:$CF$1,B289-1,0),MATCH("Total/"&amp;C289,Data!$BF$1:$CF$1,0))</f>
        <v>0</v>
      </c>
      <c r="I289" s="2" t="str">
        <f ca="1">IF(H289=1,INDEX(Parameter!$B$9:$AB$9,MATCH(C289,Parameter!$B$8:$AB$8,0))+4,"")</f>
        <v/>
      </c>
      <c r="J289" s="91" t="str">
        <f t="array" aca="1" ref="J289" ca="1">IF(H289=1,MATCH(1,(OFFSET(Data!$CJ$1:$HN$1,B289-1,0))*(Data!$CJ$89:$HN$89=C289),0),"")</f>
        <v/>
      </c>
      <c r="K289" s="2" t="str">
        <f t="array" aca="1" ref="K289" ca="1">IF(H289=1,MATCH(I289,OFFSET(Data!$CI$90:$CI$485,0,Specials!J289)*(Data!$AA$90:$AA$485&gt;Parameter!$B$14)*(Data!$CH$90:$CH$485="M"),0),"")</f>
        <v/>
      </c>
      <c r="L289" s="2" t="str">
        <f ca="1">IF(H289=1,INDEX(Data!$CG$90:$CG$169,$K289)&amp;" / "&amp;OFFSET(Data!$CI$88,0,Specials!J289),"")</f>
        <v/>
      </c>
      <c r="M289" s="2" t="s">
        <v>0</v>
      </c>
      <c r="N289" s="2" t="s">
        <v>230</v>
      </c>
      <c r="O289" s="91">
        <f t="shared" ca="1" si="29"/>
        <v>17</v>
      </c>
      <c r="P289" s="91" t="str">
        <f t="shared" ca="1" si="30"/>
        <v/>
      </c>
    </row>
    <row r="290" spans="1:16" x14ac:dyDescent="0.25">
      <c r="A290" s="328" t="str">
        <f>"# Oh dear Men Rating &gt; "&amp;Parameter!$B$14</f>
        <v># Oh dear Men Rating &gt; 850</v>
      </c>
      <c r="B290" s="324">
        <f>MATCH(A290,Data!$CG:$CG,0)</f>
        <v>16</v>
      </c>
      <c r="C290" s="2">
        <v>9</v>
      </c>
      <c r="D290" s="2" t="str">
        <f>INDEX(Parameter!$B$9:$AB$9,MATCH(C290,Parameter!$B$8:$AB$8,0))</f>
        <v>no</v>
      </c>
      <c r="H290" s="2">
        <f ca="1">INDEX(OFFSET(Data!$BF$1:$CF$1,B290-1,0),MATCH("Total/"&amp;C290,Data!$BF$1:$CF$1,0))</f>
        <v>0</v>
      </c>
      <c r="I290" s="2" t="str">
        <f ca="1">IF(H290=1,INDEX(Parameter!$B$9:$AB$9,MATCH(C290,Parameter!$B$8:$AB$8,0))+4,"")</f>
        <v/>
      </c>
      <c r="J290" s="91" t="str">
        <f t="array" aca="1" ref="J290" ca="1">IF(H290=1,MATCH(1,(OFFSET(Data!$CJ$1:$HN$1,B290-1,0))*(Data!$CJ$89:$HN$89=C290),0),"")</f>
        <v/>
      </c>
      <c r="K290" s="2" t="str">
        <f t="array" aca="1" ref="K290" ca="1">IF(H290=1,MATCH(I290,OFFSET(Data!$CI$90:$CI$485,0,Specials!J290)*(Data!$AA$90:$AA$485&gt;Parameter!$B$14)*(Data!$CH$90:$CH$485="M"),0),"")</f>
        <v/>
      </c>
      <c r="L290" s="2" t="str">
        <f ca="1">IF(H290=1,INDEX(Data!$CG$90:$CG$169,$K290)&amp;" / "&amp;OFFSET(Data!$CI$88,0,Specials!J290),"")</f>
        <v/>
      </c>
      <c r="M290" s="2" t="s">
        <v>0</v>
      </c>
      <c r="N290" s="2" t="s">
        <v>230</v>
      </c>
      <c r="O290" s="91">
        <f t="shared" ca="1" si="29"/>
        <v>17</v>
      </c>
      <c r="P290" s="91" t="str">
        <f t="shared" ca="1" si="30"/>
        <v/>
      </c>
    </row>
    <row r="291" spans="1:16" x14ac:dyDescent="0.25">
      <c r="A291" s="328" t="str">
        <f>"# Oh dear Men Rating &gt; "&amp;Parameter!$B$14</f>
        <v># Oh dear Men Rating &gt; 850</v>
      </c>
      <c r="B291" s="324">
        <f>MATCH(A291,Data!$CG:$CG,0)</f>
        <v>16</v>
      </c>
      <c r="C291" s="2">
        <v>10</v>
      </c>
      <c r="D291" s="2">
        <f>INDEX(Parameter!$B$9:$AB$9,MATCH(C291,Parameter!$B$8:$AB$8,0))</f>
        <v>4</v>
      </c>
      <c r="H291" s="2">
        <f ca="1">INDEX(OFFSET(Data!$BF$1:$CF$1,B291-1,0),MATCH("Total/"&amp;C291,Data!$BF$1:$CF$1,0))</f>
        <v>0</v>
      </c>
      <c r="I291" s="2" t="str">
        <f ca="1">IF(H291=1,INDEX(Parameter!$B$9:$AB$9,MATCH(C291,Parameter!$B$8:$AB$8,0))+4,"")</f>
        <v/>
      </c>
      <c r="J291" s="91" t="str">
        <f t="array" aca="1" ref="J291" ca="1">IF(H291=1,MATCH(1,(OFFSET(Data!$CJ$1:$HN$1,B291-1,0))*(Data!$CJ$89:$HN$89=C291),0),"")</f>
        <v/>
      </c>
      <c r="K291" s="2" t="str">
        <f t="array" aca="1" ref="K291" ca="1">IF(H291=1,MATCH(I291,OFFSET(Data!$CI$90:$CI$485,0,Specials!J291)*(Data!$AA$90:$AA$485&gt;Parameter!$B$14)*(Data!$CH$90:$CH$485="M"),0),"")</f>
        <v/>
      </c>
      <c r="L291" s="2" t="str">
        <f ca="1">IF(H291=1,INDEX(Data!$CG$90:$CG$169,$K291)&amp;" / "&amp;OFFSET(Data!$CI$88,0,Specials!J291),"")</f>
        <v/>
      </c>
      <c r="M291" s="2" t="s">
        <v>0</v>
      </c>
      <c r="N291" s="2" t="s">
        <v>230</v>
      </c>
      <c r="O291" s="91">
        <f t="shared" ca="1" si="29"/>
        <v>17</v>
      </c>
      <c r="P291" s="91" t="str">
        <f t="shared" ca="1" si="30"/>
        <v/>
      </c>
    </row>
    <row r="292" spans="1:16" x14ac:dyDescent="0.25">
      <c r="A292" s="328" t="str">
        <f>"# Oh dear Men Rating &gt; "&amp;Parameter!$B$14</f>
        <v># Oh dear Men Rating &gt; 850</v>
      </c>
      <c r="B292" s="324">
        <f>MATCH(A292,Data!$CG:$CG,0)</f>
        <v>16</v>
      </c>
      <c r="C292" s="2">
        <v>11</v>
      </c>
      <c r="D292" s="2">
        <f>INDEX(Parameter!$B$9:$AB$9,MATCH(C292,Parameter!$B$8:$AB$8,0))</f>
        <v>3</v>
      </c>
      <c r="H292" s="2">
        <f ca="1">INDEX(OFFSET(Data!$BF$1:$CF$1,B292-1,0),MATCH("Total/"&amp;C292,Data!$BF$1:$CF$1,0))</f>
        <v>0</v>
      </c>
      <c r="I292" s="2" t="str">
        <f ca="1">IF(H292=1,INDEX(Parameter!$B$9:$AB$9,MATCH(C292,Parameter!$B$8:$AB$8,0))+4,"")</f>
        <v/>
      </c>
      <c r="J292" s="91" t="str">
        <f t="array" aca="1" ref="J292" ca="1">IF(H292=1,MATCH(1,(OFFSET(Data!$CJ$1:$HN$1,B292-1,0))*(Data!$CJ$89:$HN$89=C292),0),"")</f>
        <v/>
      </c>
      <c r="K292" s="2" t="str">
        <f t="array" aca="1" ref="K292" ca="1">IF(H292=1,MATCH(I292,OFFSET(Data!$CI$90:$CI$485,0,Specials!J292)*(Data!$AA$90:$AA$485&gt;Parameter!$B$14)*(Data!$CH$90:$CH$485="M"),0),"")</f>
        <v/>
      </c>
      <c r="L292" s="2" t="str">
        <f ca="1">IF(H292=1,INDEX(Data!$CG$90:$CG$169,$K292)&amp;" / "&amp;OFFSET(Data!$CI$88,0,Specials!J292),"")</f>
        <v/>
      </c>
      <c r="M292" s="2" t="s">
        <v>0</v>
      </c>
      <c r="N292" s="2" t="s">
        <v>230</v>
      </c>
      <c r="O292" s="91">
        <f t="shared" ca="1" si="29"/>
        <v>17</v>
      </c>
      <c r="P292" s="91" t="str">
        <f t="shared" ca="1" si="30"/>
        <v/>
      </c>
    </row>
    <row r="293" spans="1:16" x14ac:dyDescent="0.25">
      <c r="A293" s="328" t="str">
        <f>"# Oh dear Men Rating &gt; "&amp;Parameter!$B$14</f>
        <v># Oh dear Men Rating &gt; 850</v>
      </c>
      <c r="B293" s="324">
        <f>MATCH(A293,Data!$CG:$CG,0)</f>
        <v>16</v>
      </c>
      <c r="C293" s="2">
        <v>12</v>
      </c>
      <c r="D293" s="2">
        <f>INDEX(Parameter!$B$9:$AB$9,MATCH(C293,Parameter!$B$8:$AB$8,0))</f>
        <v>3</v>
      </c>
      <c r="H293" s="2">
        <f ca="1">INDEX(OFFSET(Data!$BF$1:$CF$1,B293-1,0),MATCH("Total/"&amp;C293,Data!$BF$1:$CF$1,0))</f>
        <v>0</v>
      </c>
      <c r="I293" s="2" t="str">
        <f ca="1">IF(H293=1,INDEX(Parameter!$B$9:$AB$9,MATCH(C293,Parameter!$B$8:$AB$8,0))+4,"")</f>
        <v/>
      </c>
      <c r="J293" s="91" t="str">
        <f t="array" aca="1" ref="J293" ca="1">IF(H293=1,MATCH(1,(OFFSET(Data!$CJ$1:$HN$1,B293-1,0))*(Data!$CJ$89:$HN$89=C293),0),"")</f>
        <v/>
      </c>
      <c r="K293" s="2" t="str">
        <f t="array" aca="1" ref="K293" ca="1">IF(H293=1,MATCH(I293,OFFSET(Data!$CI$90:$CI$485,0,Specials!J293)*(Data!$AA$90:$AA$485&gt;Parameter!$B$14)*(Data!$CH$90:$CH$485="M"),0),"")</f>
        <v/>
      </c>
      <c r="L293" s="2" t="str">
        <f ca="1">IF(H293=1,INDEX(Data!$CG$90:$CG$169,$K293)&amp;" / "&amp;OFFSET(Data!$CI$88,0,Specials!J293),"")</f>
        <v/>
      </c>
      <c r="M293" s="2" t="s">
        <v>0</v>
      </c>
      <c r="N293" s="2" t="s">
        <v>230</v>
      </c>
      <c r="O293" s="91">
        <f t="shared" ca="1" si="29"/>
        <v>17</v>
      </c>
      <c r="P293" s="91" t="str">
        <f t="shared" ca="1" si="30"/>
        <v/>
      </c>
    </row>
    <row r="294" spans="1:16" x14ac:dyDescent="0.25">
      <c r="A294" s="328" t="str">
        <f>"# Oh dear Men Rating &gt; "&amp;Parameter!$B$14</f>
        <v># Oh dear Men Rating &gt; 850</v>
      </c>
      <c r="B294" s="324">
        <f>MATCH(A294,Data!$CG:$CG,0)</f>
        <v>16</v>
      </c>
      <c r="C294" s="2">
        <v>13</v>
      </c>
      <c r="D294" s="2">
        <f>INDEX(Parameter!$B$9:$AB$9,MATCH(C294,Parameter!$B$8:$AB$8,0))</f>
        <v>3</v>
      </c>
      <c r="H294" s="2">
        <f ca="1">INDEX(OFFSET(Data!$BF$1:$CF$1,B294-1,0),MATCH("Total/"&amp;C294,Data!$BF$1:$CF$1,0))</f>
        <v>0</v>
      </c>
      <c r="I294" s="2" t="str">
        <f ca="1">IF(H294=1,INDEX(Parameter!$B$9:$AB$9,MATCH(C294,Parameter!$B$8:$AB$8,0))+4,"")</f>
        <v/>
      </c>
      <c r="J294" s="91" t="str">
        <f t="array" aca="1" ref="J294" ca="1">IF(H294=1,MATCH(1,(OFFSET(Data!$CJ$1:$HN$1,B294-1,0))*(Data!$CJ$89:$HN$89=C294),0),"")</f>
        <v/>
      </c>
      <c r="K294" s="2" t="str">
        <f t="array" aca="1" ref="K294" ca="1">IF(H294=1,MATCH(I294,OFFSET(Data!$CI$90:$CI$485,0,Specials!J294)*(Data!$AA$90:$AA$485&gt;Parameter!$B$14)*(Data!$CH$90:$CH$485="M"),0),"")</f>
        <v/>
      </c>
      <c r="L294" s="2" t="str">
        <f ca="1">IF(H294=1,INDEX(Data!$CG$90:$CG$169,$K294)&amp;" / "&amp;OFFSET(Data!$CI$88,0,Specials!J294),"")</f>
        <v/>
      </c>
      <c r="M294" s="2" t="s">
        <v>0</v>
      </c>
      <c r="N294" s="2" t="s">
        <v>230</v>
      </c>
      <c r="O294" s="91">
        <f t="shared" ca="1" si="29"/>
        <v>17</v>
      </c>
      <c r="P294" s="91" t="str">
        <f t="shared" ca="1" si="30"/>
        <v/>
      </c>
    </row>
    <row r="295" spans="1:16" x14ac:dyDescent="0.25">
      <c r="A295" s="328" t="str">
        <f>"# Oh dear Men Rating &gt; "&amp;Parameter!$B$14</f>
        <v># Oh dear Men Rating &gt; 850</v>
      </c>
      <c r="B295" s="324">
        <f>MATCH(A295,Data!$CG:$CG,0)</f>
        <v>16</v>
      </c>
      <c r="C295" s="2">
        <v>14</v>
      </c>
      <c r="D295" s="2">
        <f>INDEX(Parameter!$B$9:$AB$9,MATCH(C295,Parameter!$B$8:$AB$8,0))</f>
        <v>4</v>
      </c>
      <c r="H295" s="2">
        <f ca="1">INDEX(OFFSET(Data!$BF$1:$CF$1,B295-1,0),MATCH("Total/"&amp;C295,Data!$BF$1:$CF$1,0))</f>
        <v>0</v>
      </c>
      <c r="I295" s="2" t="str">
        <f ca="1">IF(H295=1,INDEX(Parameter!$B$9:$AB$9,MATCH(C295,Parameter!$B$8:$AB$8,0))+4,"")</f>
        <v/>
      </c>
      <c r="J295" s="91" t="str">
        <f t="array" aca="1" ref="J295" ca="1">IF(H295=1,MATCH(1,(OFFSET(Data!$CJ$1:$HN$1,B295-1,0))*(Data!$CJ$89:$HN$89=C295),0),"")</f>
        <v/>
      </c>
      <c r="K295" s="2" t="str">
        <f t="array" aca="1" ref="K295" ca="1">IF(H295=1,MATCH(I295,OFFSET(Data!$CI$90:$CI$485,0,Specials!J295)*(Data!$AA$90:$AA$485&gt;Parameter!$B$14)*(Data!$CH$90:$CH$485="M"),0),"")</f>
        <v/>
      </c>
      <c r="L295" s="2" t="str">
        <f ca="1">IF(H295=1,INDEX(Data!$CG$90:$CG$169,$K295)&amp;" / "&amp;OFFSET(Data!$CI$88,0,Specials!J295),"")</f>
        <v/>
      </c>
      <c r="M295" s="2" t="s">
        <v>0</v>
      </c>
      <c r="N295" s="2" t="s">
        <v>230</v>
      </c>
      <c r="O295" s="91">
        <f t="shared" ca="1" si="29"/>
        <v>17</v>
      </c>
      <c r="P295" s="91" t="str">
        <f t="shared" ca="1" si="30"/>
        <v/>
      </c>
    </row>
    <row r="296" spans="1:16" x14ac:dyDescent="0.25">
      <c r="A296" s="328" t="str">
        <f>"# Oh dear Men Rating &gt; "&amp;Parameter!$B$14</f>
        <v># Oh dear Men Rating &gt; 850</v>
      </c>
      <c r="B296" s="324">
        <f>MATCH(A296,Data!$CG:$CG,0)</f>
        <v>16</v>
      </c>
      <c r="C296" s="2">
        <v>15</v>
      </c>
      <c r="D296" s="2" t="str">
        <f>INDEX(Parameter!$B$9:$AB$9,MATCH(C296,Parameter!$B$8:$AB$8,0))</f>
        <v>no</v>
      </c>
      <c r="H296" s="2">
        <f ca="1">INDEX(OFFSET(Data!$BF$1:$CF$1,B296-1,0),MATCH("Total/"&amp;C296,Data!$BF$1:$CF$1,0))</f>
        <v>0</v>
      </c>
      <c r="I296" s="2" t="str">
        <f ca="1">IF(H296=1,INDEX(Parameter!$B$9:$AB$9,MATCH(C296,Parameter!$B$8:$AB$8,0))+4,"")</f>
        <v/>
      </c>
      <c r="J296" s="91" t="str">
        <f t="array" aca="1" ref="J296" ca="1">IF(H296=1,MATCH(1,(OFFSET(Data!$CJ$1:$HN$1,B296-1,0))*(Data!$CJ$89:$HN$89=C296),0),"")</f>
        <v/>
      </c>
      <c r="K296" s="2" t="str">
        <f t="array" aca="1" ref="K296" ca="1">IF(H296=1,MATCH(I296,OFFSET(Data!$CI$90:$CI$485,0,Specials!J296)*(Data!$AA$90:$AA$485&gt;Parameter!$B$14)*(Data!$CH$90:$CH$485="M"),0),"")</f>
        <v/>
      </c>
      <c r="L296" s="2" t="str">
        <f ca="1">IF(H296=1,INDEX(Data!$CG$90:$CG$169,$K296)&amp;" / "&amp;OFFSET(Data!$CI$88,0,Specials!J296),"")</f>
        <v/>
      </c>
      <c r="M296" s="2" t="s">
        <v>0</v>
      </c>
      <c r="N296" s="2" t="s">
        <v>230</v>
      </c>
      <c r="O296" s="91">
        <f t="shared" ca="1" si="29"/>
        <v>17</v>
      </c>
      <c r="P296" s="91" t="str">
        <f t="shared" ca="1" si="30"/>
        <v/>
      </c>
    </row>
    <row r="297" spans="1:16" x14ac:dyDescent="0.25">
      <c r="A297" s="328" t="str">
        <f>"# Oh dear Men Rating &gt; "&amp;Parameter!$B$14</f>
        <v># Oh dear Men Rating &gt; 850</v>
      </c>
      <c r="B297" s="324">
        <f>MATCH(A297,Data!$CG:$CG,0)</f>
        <v>16</v>
      </c>
      <c r="C297" s="2">
        <v>16</v>
      </c>
      <c r="D297" s="2" t="str">
        <f>INDEX(Parameter!$B$9:$AB$9,MATCH(C297,Parameter!$B$8:$AB$8,0))</f>
        <v>no</v>
      </c>
      <c r="H297" s="2">
        <f ca="1">INDEX(OFFSET(Data!$BF$1:$CF$1,B297-1,0),MATCH("Total/"&amp;C297,Data!$BF$1:$CF$1,0))</f>
        <v>0</v>
      </c>
      <c r="I297" s="2" t="str">
        <f ca="1">IF(H297=1,INDEX(Parameter!$B$9:$AB$9,MATCH(C297,Parameter!$B$8:$AB$8,0))+4,"")</f>
        <v/>
      </c>
      <c r="J297" s="91" t="str">
        <f t="array" aca="1" ref="J297" ca="1">IF(H297=1,MATCH(1,(OFFSET(Data!$CJ$1:$HN$1,B297-1,0))*(Data!$CJ$89:$HN$89=C297),0),"")</f>
        <v/>
      </c>
      <c r="K297" s="2" t="str">
        <f t="array" aca="1" ref="K297" ca="1">IF(H297=1,MATCH(I297,OFFSET(Data!$CI$90:$CI$485,0,Specials!J297)*(Data!$AA$90:$AA$485&gt;Parameter!$B$14)*(Data!$CH$90:$CH$485="M"),0),"")</f>
        <v/>
      </c>
      <c r="L297" s="2" t="str">
        <f ca="1">IF(H297=1,INDEX(Data!$CG$90:$CG$169,$K297)&amp;" / "&amp;OFFSET(Data!$CI$88,0,Specials!J297),"")</f>
        <v/>
      </c>
      <c r="M297" s="2" t="s">
        <v>0</v>
      </c>
      <c r="N297" s="2" t="s">
        <v>230</v>
      </c>
      <c r="O297" s="91">
        <f t="shared" ca="1" si="29"/>
        <v>17</v>
      </c>
      <c r="P297" s="91" t="str">
        <f t="shared" ca="1" si="30"/>
        <v/>
      </c>
    </row>
    <row r="298" spans="1:16" x14ac:dyDescent="0.25">
      <c r="A298" s="328" t="str">
        <f>"# Oh dear Men Rating &gt; "&amp;Parameter!$B$14</f>
        <v># Oh dear Men Rating &gt; 850</v>
      </c>
      <c r="B298" s="324">
        <f>MATCH(A298,Data!$CG:$CG,0)</f>
        <v>16</v>
      </c>
      <c r="C298" s="2">
        <v>17</v>
      </c>
      <c r="D298" s="2" t="str">
        <f>INDEX(Parameter!$B$9:$AB$9,MATCH(C298,Parameter!$B$8:$AB$8,0))</f>
        <v>no</v>
      </c>
      <c r="H298" s="2">
        <f ca="1">INDEX(OFFSET(Data!$BF$1:$CF$1,B298-1,0),MATCH("Total/"&amp;C298,Data!$BF$1:$CF$1,0))</f>
        <v>0</v>
      </c>
      <c r="I298" s="2" t="str">
        <f ca="1">IF(H298=1,INDEX(Parameter!$B$9:$AB$9,MATCH(C298,Parameter!$B$8:$AB$8,0))+4,"")</f>
        <v/>
      </c>
      <c r="J298" s="91" t="str">
        <f t="array" aca="1" ref="J298" ca="1">IF(H298=1,MATCH(1,(OFFSET(Data!$CJ$1:$HN$1,B298-1,0))*(Data!$CJ$89:$HN$89=C298),0),"")</f>
        <v/>
      </c>
      <c r="K298" s="2" t="str">
        <f t="array" aca="1" ref="K298" ca="1">IF(H298=1,MATCH(I298,OFFSET(Data!$CI$90:$CI$485,0,Specials!J298)*(Data!$AA$90:$AA$485&gt;Parameter!$B$14)*(Data!$CH$90:$CH$485="M"),0),"")</f>
        <v/>
      </c>
      <c r="L298" s="2" t="str">
        <f ca="1">IF(H298=1,INDEX(Data!$CG$90:$CG$169,$K298)&amp;" / "&amp;OFFSET(Data!$CI$88,0,Specials!J298),"")</f>
        <v/>
      </c>
      <c r="M298" s="2" t="s">
        <v>0</v>
      </c>
      <c r="N298" s="2" t="s">
        <v>230</v>
      </c>
      <c r="O298" s="91">
        <f t="shared" ca="1" si="29"/>
        <v>17</v>
      </c>
      <c r="P298" s="91" t="str">
        <f t="shared" ca="1" si="30"/>
        <v/>
      </c>
    </row>
    <row r="299" spans="1:16" x14ac:dyDescent="0.25">
      <c r="A299" s="328" t="str">
        <f>"# Oh dear Men Rating &gt; "&amp;Parameter!$B$14</f>
        <v># Oh dear Men Rating &gt; 850</v>
      </c>
      <c r="B299" s="324">
        <f>MATCH(A299,Data!$CG:$CG,0)</f>
        <v>16</v>
      </c>
      <c r="C299" s="2">
        <v>18</v>
      </c>
      <c r="D299" s="2" t="str">
        <f>INDEX(Parameter!$B$9:$AB$9,MATCH(C299,Parameter!$B$8:$AB$8,0))</f>
        <v>no</v>
      </c>
      <c r="H299" s="2">
        <f ca="1">INDEX(OFFSET(Data!$BF$1:$CF$1,B299-1,0),MATCH("Total/"&amp;C299,Data!$BF$1:$CF$1,0))</f>
        <v>0</v>
      </c>
      <c r="I299" s="2" t="str">
        <f ca="1">IF(H299=1,INDEX(Parameter!$B$9:$AB$9,MATCH(C299,Parameter!$B$8:$AB$8,0))+4,"")</f>
        <v/>
      </c>
      <c r="J299" s="91" t="str">
        <f t="array" aca="1" ref="J299" ca="1">IF(H299=1,MATCH(1,(OFFSET(Data!$CJ$1:$HN$1,B299-1,0))*(Data!$CJ$89:$HN$89=C299),0),"")</f>
        <v/>
      </c>
      <c r="K299" s="2" t="str">
        <f t="array" aca="1" ref="K299" ca="1">IF(H299=1,MATCH(I299,OFFSET(Data!$CI$90:$CI$485,0,Specials!J299)*(Data!$AA$90:$AA$485&gt;Parameter!$B$14)*(Data!$CH$90:$CH$485="M"),0),"")</f>
        <v/>
      </c>
      <c r="L299" s="2" t="str">
        <f ca="1">IF(H299=1,INDEX(Data!$CG$90:$CG$169,$K299)&amp;" / "&amp;OFFSET(Data!$CI$88,0,Specials!J299),"")</f>
        <v/>
      </c>
      <c r="M299" s="2" t="s">
        <v>0</v>
      </c>
      <c r="N299" s="2" t="s">
        <v>230</v>
      </c>
      <c r="O299" s="91">
        <f t="shared" ca="1" si="29"/>
        <v>17</v>
      </c>
      <c r="P299" s="91" t="str">
        <f t="shared" ca="1" si="30"/>
        <v/>
      </c>
    </row>
    <row r="300" spans="1:16" x14ac:dyDescent="0.25">
      <c r="A300" s="328" t="str">
        <f>"# Oh dear Men Rating &gt; "&amp;Parameter!$B$14</f>
        <v># Oh dear Men Rating &gt; 850</v>
      </c>
      <c r="B300" s="324">
        <f>MATCH(A300,Data!$CG:$CG,0)</f>
        <v>16</v>
      </c>
      <c r="C300" s="2">
        <v>19</v>
      </c>
      <c r="D300" s="2" t="str">
        <f>INDEX(Parameter!$B$9:$AB$9,MATCH(C300,Parameter!$B$8:$AB$8,0))</f>
        <v>no</v>
      </c>
      <c r="H300" s="2">
        <f ca="1">INDEX(OFFSET(Data!$BF$1:$CF$1,B300-1,0),MATCH("Total/"&amp;C300,Data!$BF$1:$CF$1,0))</f>
        <v>0</v>
      </c>
      <c r="I300" s="2" t="str">
        <f ca="1">IF(H300=1,INDEX(Parameter!$B$9:$AB$9,MATCH(C300,Parameter!$B$8:$AB$8,0))+4,"")</f>
        <v/>
      </c>
      <c r="J300" s="91" t="str">
        <f t="array" aca="1" ref="J300" ca="1">IF(H300=1,MATCH(1,(OFFSET(Data!$CJ$1:$HN$1,B300-1,0))*(Data!$CJ$89:$HN$89=C300),0),"")</f>
        <v/>
      </c>
      <c r="K300" s="2" t="str">
        <f t="array" aca="1" ref="K300" ca="1">IF(H300=1,MATCH(I300,OFFSET(Data!$CI$90:$CI$485,0,Specials!J300)*(Data!$AA$90:$AA$485&gt;Parameter!$B$14)*(Data!$CH$90:$CH$485="M"),0),"")</f>
        <v/>
      </c>
      <c r="L300" s="2" t="str">
        <f ca="1">IF(H300=1,INDEX(Data!$CG$90:$CG$169,$K300)&amp;" / "&amp;OFFSET(Data!$CI$88,0,Specials!J300),"")</f>
        <v/>
      </c>
      <c r="M300" s="2" t="s">
        <v>0</v>
      </c>
      <c r="N300" s="2" t="s">
        <v>230</v>
      </c>
      <c r="O300" s="91">
        <f t="shared" ca="1" si="29"/>
        <v>17</v>
      </c>
      <c r="P300" s="91" t="str">
        <f t="shared" ca="1" si="30"/>
        <v/>
      </c>
    </row>
    <row r="301" spans="1:16" x14ac:dyDescent="0.25">
      <c r="A301" s="328" t="str">
        <f>"# Oh dear Men Rating &gt; "&amp;Parameter!$B$14</f>
        <v># Oh dear Men Rating &gt; 850</v>
      </c>
      <c r="B301" s="324">
        <f>MATCH(A301,Data!$CG:$CG,0)</f>
        <v>16</v>
      </c>
      <c r="C301" s="2">
        <v>20</v>
      </c>
      <c r="D301" s="2" t="str">
        <f>INDEX(Parameter!$B$9:$AB$9,MATCH(C301,Parameter!$B$8:$AB$8,0))</f>
        <v>no</v>
      </c>
      <c r="H301" s="2">
        <f ca="1">INDEX(OFFSET(Data!$BF$1:$CF$1,B301-1,0),MATCH("Total/"&amp;C301,Data!$BF$1:$CF$1,0))</f>
        <v>0</v>
      </c>
      <c r="I301" s="2" t="str">
        <f ca="1">IF(H301=1,INDEX(Parameter!$B$9:$AB$9,MATCH(C301,Parameter!$B$8:$AB$8,0))+4,"")</f>
        <v/>
      </c>
      <c r="J301" s="91" t="str">
        <f t="array" aca="1" ref="J301" ca="1">IF(H301=1,MATCH(1,(OFFSET(Data!$CJ$1:$HN$1,B301-1,0))*(Data!$CJ$89:$HN$89=C301),0),"")</f>
        <v/>
      </c>
      <c r="K301" s="2" t="str">
        <f t="array" aca="1" ref="K301" ca="1">IF(H301=1,MATCH(I301,OFFSET(Data!$CI$90:$CI$485,0,Specials!J301)*(Data!$AA$90:$AA$485&gt;Parameter!$B$14)*(Data!$CH$90:$CH$485="M"),0),"")</f>
        <v/>
      </c>
      <c r="L301" s="2" t="str">
        <f ca="1">IF(H301=1,INDEX(Data!$CG$90:$CG$169,$K301)&amp;" / "&amp;OFFSET(Data!$CI$88,0,Specials!J301),"")</f>
        <v/>
      </c>
      <c r="M301" s="2" t="s">
        <v>0</v>
      </c>
      <c r="N301" s="2" t="s">
        <v>230</v>
      </c>
      <c r="O301" s="91">
        <f t="shared" ca="1" si="29"/>
        <v>17</v>
      </c>
      <c r="P301" s="91" t="str">
        <f t="shared" ca="1" si="30"/>
        <v/>
      </c>
    </row>
    <row r="302" spans="1:16" x14ac:dyDescent="0.25">
      <c r="A302" s="328" t="str">
        <f>"# Oh dear Men Rating &gt; "&amp;Parameter!$B$14</f>
        <v># Oh dear Men Rating &gt; 850</v>
      </c>
      <c r="B302" s="324">
        <f>MATCH(A302,Data!$CG:$CG,0)</f>
        <v>16</v>
      </c>
      <c r="C302" s="2">
        <v>21</v>
      </c>
      <c r="D302" s="2" t="str">
        <f>INDEX(Parameter!$B$9:$AB$9,MATCH(C302,Parameter!$B$8:$AB$8,0))</f>
        <v>no</v>
      </c>
      <c r="H302" s="2">
        <f ca="1">INDEX(OFFSET(Data!$BF$1:$CF$1,B302-1,0),MATCH("Total/"&amp;C302,Data!$BF$1:$CF$1,0))</f>
        <v>0</v>
      </c>
      <c r="I302" s="2" t="str">
        <f ca="1">IF(H302=1,INDEX(Parameter!$B$9:$AB$9,MATCH(C302,Parameter!$B$8:$AB$8,0))+4,"")</f>
        <v/>
      </c>
      <c r="J302" s="91" t="str">
        <f t="array" aca="1" ref="J302" ca="1">IF(H302=1,MATCH(1,(OFFSET(Data!$CJ$1:$HN$1,B302-1,0))*(Data!$CJ$89:$HN$89=C302),0),"")</f>
        <v/>
      </c>
      <c r="K302" s="2" t="str">
        <f t="array" aca="1" ref="K302" ca="1">IF(H302=1,MATCH(I302,OFFSET(Data!$CI$90:$CI$485,0,Specials!J302)*(Data!$AA$90:$AA$485&gt;Parameter!$B$14)*(Data!$CH$90:$CH$485="M"),0),"")</f>
        <v/>
      </c>
      <c r="L302" s="2" t="str">
        <f ca="1">IF(H302=1,INDEX(Data!$CG$90:$CG$169,$K302)&amp;" / "&amp;OFFSET(Data!$CI$88,0,Specials!J302),"")</f>
        <v/>
      </c>
      <c r="M302" s="2" t="s">
        <v>0</v>
      </c>
      <c r="N302" s="2" t="s">
        <v>230</v>
      </c>
      <c r="O302" s="91">
        <f t="shared" ca="1" si="29"/>
        <v>17</v>
      </c>
      <c r="P302" s="91" t="str">
        <f t="shared" ca="1" si="30"/>
        <v/>
      </c>
    </row>
    <row r="303" spans="1:16" x14ac:dyDescent="0.25">
      <c r="A303" s="328" t="str">
        <f>"# Oh dear Men Rating &gt; "&amp;Parameter!$B$14</f>
        <v># Oh dear Men Rating &gt; 850</v>
      </c>
      <c r="B303" s="324">
        <f>MATCH(A303,Data!$CG:$CG,0)</f>
        <v>16</v>
      </c>
      <c r="C303" s="2">
        <v>22</v>
      </c>
      <c r="D303" s="2" t="str">
        <f>INDEX(Parameter!$B$9:$AB$9,MATCH(C303,Parameter!$B$8:$AB$8,0))</f>
        <v>no</v>
      </c>
      <c r="H303" s="2">
        <f ca="1">INDEX(OFFSET(Data!$BF$1:$CF$1,B303-1,0),MATCH("Total/"&amp;C303,Data!$BF$1:$CF$1,0))</f>
        <v>0</v>
      </c>
      <c r="I303" s="2" t="str">
        <f ca="1">IF(H303=1,INDEX(Parameter!$B$9:$AB$9,MATCH(C303,Parameter!$B$8:$AB$8,0))+4,"")</f>
        <v/>
      </c>
      <c r="J303" s="91" t="str">
        <f t="array" aca="1" ref="J303" ca="1">IF(H303=1,MATCH(1,(OFFSET(Data!$CJ$1:$HN$1,B303-1,0))*(Data!$CJ$89:$HN$89=C303),0),"")</f>
        <v/>
      </c>
      <c r="K303" s="2" t="str">
        <f t="array" aca="1" ref="K303" ca="1">IF(H303=1,MATCH(I303,OFFSET(Data!$CI$90:$CI$485,0,Specials!J303)*(Data!$AA$90:$AA$485&gt;Parameter!$B$14)*(Data!$CH$90:$CH$485="M"),0),"")</f>
        <v/>
      </c>
      <c r="L303" s="2" t="str">
        <f ca="1">IF(H303=1,INDEX(Data!$CG$90:$CG$169,$K303)&amp;" / "&amp;OFFSET(Data!$CI$88,0,Specials!J303),"")</f>
        <v/>
      </c>
      <c r="M303" s="2" t="s">
        <v>0</v>
      </c>
      <c r="N303" s="2" t="s">
        <v>230</v>
      </c>
      <c r="O303" s="91">
        <f t="shared" ca="1" si="29"/>
        <v>17</v>
      </c>
      <c r="P303" s="91" t="str">
        <f t="shared" ca="1" si="30"/>
        <v/>
      </c>
    </row>
    <row r="304" spans="1:16" x14ac:dyDescent="0.25">
      <c r="A304" s="328" t="str">
        <f>"# Oh dear Men Rating &gt; "&amp;Parameter!$B$14</f>
        <v># Oh dear Men Rating &gt; 850</v>
      </c>
      <c r="B304" s="324">
        <f>MATCH(A304,Data!$CG:$CG,0)</f>
        <v>16</v>
      </c>
      <c r="C304" s="2">
        <v>23</v>
      </c>
      <c r="D304" s="2" t="str">
        <f>INDEX(Parameter!$B$9:$AB$9,MATCH(C304,Parameter!$B$8:$AB$8,0))</f>
        <v>no</v>
      </c>
      <c r="H304" s="2">
        <f ca="1">INDEX(OFFSET(Data!$BF$1:$CF$1,B304-1,0),MATCH("Total/"&amp;C304,Data!$BF$1:$CF$1,0))</f>
        <v>0</v>
      </c>
      <c r="I304" s="2" t="str">
        <f ca="1">IF(H304=1,INDEX(Parameter!$B$9:$AB$9,MATCH(C304,Parameter!$B$8:$AB$8,0))+4,"")</f>
        <v/>
      </c>
      <c r="J304" s="91" t="str">
        <f t="array" aca="1" ref="J304" ca="1">IF(H304=1,MATCH(1,(OFFSET(Data!$CJ$1:$HN$1,B304-1,0))*(Data!$CJ$89:$HN$89=C304),0),"")</f>
        <v/>
      </c>
      <c r="K304" s="2" t="str">
        <f t="array" aca="1" ref="K304" ca="1">IF(H304=1,MATCH(I304,OFFSET(Data!$CI$90:$CI$485,0,Specials!J304)*(Data!$AA$90:$AA$485&gt;Parameter!$B$14)*(Data!$CH$90:$CH$485="M"),0),"")</f>
        <v/>
      </c>
      <c r="L304" s="2" t="str">
        <f ca="1">IF(H304=1,INDEX(Data!$CG$90:$CG$169,$K304)&amp;" / "&amp;OFFSET(Data!$CI$88,0,Specials!J304),"")</f>
        <v/>
      </c>
      <c r="M304" s="2" t="s">
        <v>0</v>
      </c>
      <c r="N304" s="2" t="s">
        <v>230</v>
      </c>
      <c r="O304" s="91">
        <f t="shared" ca="1" si="29"/>
        <v>17</v>
      </c>
      <c r="P304" s="91" t="str">
        <f t="shared" ca="1" si="30"/>
        <v/>
      </c>
    </row>
    <row r="305" spans="1:16" x14ac:dyDescent="0.25">
      <c r="A305" s="328" t="str">
        <f>"# Oh dear Men Rating &gt; "&amp;Parameter!$B$14</f>
        <v># Oh dear Men Rating &gt; 850</v>
      </c>
      <c r="B305" s="324">
        <f>MATCH(A305,Data!$CG:$CG,0)</f>
        <v>16</v>
      </c>
      <c r="C305" s="2">
        <v>24</v>
      </c>
      <c r="D305" s="2" t="str">
        <f>INDEX(Parameter!$B$9:$AB$9,MATCH(C305,Parameter!$B$8:$AB$8,0))</f>
        <v>no</v>
      </c>
      <c r="H305" s="2">
        <f ca="1">INDEX(OFFSET(Data!$BF$1:$CF$1,B305-1,0),MATCH("Total/"&amp;C305,Data!$BF$1:$CF$1,0))</f>
        <v>0</v>
      </c>
      <c r="I305" s="2" t="str">
        <f ca="1">IF(H305=1,INDEX(Parameter!$B$9:$AB$9,MATCH(C305,Parameter!$B$8:$AB$8,0))+4,"")</f>
        <v/>
      </c>
      <c r="J305" s="91" t="str">
        <f t="array" aca="1" ref="J305" ca="1">IF(H305=1,MATCH(1,(OFFSET(Data!$CJ$1:$HN$1,B305-1,0))*(Data!$CJ$89:$HN$89=C305),0),"")</f>
        <v/>
      </c>
      <c r="K305" s="2" t="str">
        <f t="array" aca="1" ref="K305" ca="1">IF(H305=1,MATCH(I305,OFFSET(Data!$CI$90:$CI$485,0,Specials!J305)*(Data!$AA$90:$AA$485&gt;Parameter!$B$14)*(Data!$CH$90:$CH$485="M"),0),"")</f>
        <v/>
      </c>
      <c r="L305" s="2" t="str">
        <f ca="1">IF(H305=1,INDEX(Data!$CG$90:$CG$169,$K305)&amp;" / "&amp;OFFSET(Data!$CI$88,0,Specials!J305),"")</f>
        <v/>
      </c>
      <c r="M305" s="2" t="s">
        <v>0</v>
      </c>
      <c r="N305" s="2" t="s">
        <v>230</v>
      </c>
      <c r="O305" s="91">
        <f t="shared" ca="1" si="29"/>
        <v>17</v>
      </c>
      <c r="P305" s="91" t="str">
        <f t="shared" ca="1" si="30"/>
        <v/>
      </c>
    </row>
    <row r="306" spans="1:16" x14ac:dyDescent="0.25">
      <c r="A306" s="328" t="str">
        <f>"# Oh dear Men Rating &gt; "&amp;Parameter!$B$14</f>
        <v># Oh dear Men Rating &gt; 850</v>
      </c>
      <c r="B306" s="324">
        <f>MATCH(A306,Data!$CG:$CG,0)</f>
        <v>16</v>
      </c>
      <c r="C306" s="2">
        <v>25</v>
      </c>
      <c r="D306" s="2" t="str">
        <f>INDEX(Parameter!$B$9:$AB$9,MATCH(C306,Parameter!$B$8:$AB$8,0))</f>
        <v>no</v>
      </c>
      <c r="H306" s="2">
        <f ca="1">INDEX(OFFSET(Data!$BF$1:$CF$1,B306-1,0),MATCH("Total/"&amp;C306,Data!$BF$1:$CF$1,0))</f>
        <v>0</v>
      </c>
      <c r="I306" s="2" t="str">
        <f ca="1">IF(H306=1,INDEX(Parameter!$B$9:$AB$9,MATCH(C306,Parameter!$B$8:$AB$8,0))+4,"")</f>
        <v/>
      </c>
      <c r="J306" s="91" t="str">
        <f t="array" aca="1" ref="J306" ca="1">IF(H306=1,MATCH(1,(OFFSET(Data!$CJ$1:$HN$1,B306-1,0))*(Data!$CJ$89:$HN$89=C306),0),"")</f>
        <v/>
      </c>
      <c r="K306" s="2" t="str">
        <f t="array" aca="1" ref="K306" ca="1">IF(H306=1,MATCH(I306,OFFSET(Data!$CI$90:$CI$485,0,Specials!J306)*(Data!$AA$90:$AA$485&gt;Parameter!$B$14)*(Data!$CH$90:$CH$485="M"),0),"")</f>
        <v/>
      </c>
      <c r="L306" s="2" t="str">
        <f ca="1">IF(H306=1,INDEX(Data!$CG$90:$CG$169,$K306)&amp;" / "&amp;OFFSET(Data!$CI$88,0,Specials!J306),"")</f>
        <v/>
      </c>
      <c r="M306" s="2" t="s">
        <v>0</v>
      </c>
      <c r="N306" s="2" t="s">
        <v>230</v>
      </c>
      <c r="O306" s="91">
        <f t="shared" ca="1" si="29"/>
        <v>17</v>
      </c>
      <c r="P306" s="91" t="str">
        <f t="shared" ca="1" si="30"/>
        <v/>
      </c>
    </row>
    <row r="307" spans="1:16" x14ac:dyDescent="0.25">
      <c r="A307" s="328" t="str">
        <f>"# Oh dear Men Rating &gt; "&amp;Parameter!$B$14</f>
        <v># Oh dear Men Rating &gt; 850</v>
      </c>
      <c r="B307" s="324">
        <f>MATCH(A307,Data!$CG:$CG,0)</f>
        <v>16</v>
      </c>
      <c r="C307" s="2">
        <v>26</v>
      </c>
      <c r="D307" s="2" t="str">
        <f>INDEX(Parameter!$B$9:$AB$9,MATCH(C307,Parameter!$B$8:$AB$8,0))</f>
        <v>no</v>
      </c>
      <c r="H307" s="2">
        <f ca="1">INDEX(OFFSET(Data!$BF$1:$CF$1,B307-1,0),MATCH("Total/"&amp;C307,Data!$BF$1:$CF$1,0))</f>
        <v>0</v>
      </c>
      <c r="I307" s="2" t="str">
        <f ca="1">IF(H307=1,INDEX(Parameter!$B$9:$AB$9,MATCH(C307,Parameter!$B$8:$AB$8,0))+4,"")</f>
        <v/>
      </c>
      <c r="J307" s="91" t="str">
        <f t="array" aca="1" ref="J307" ca="1">IF(H307=1,MATCH(1,(OFFSET(Data!$CJ$1:$HN$1,B307-1,0))*(Data!$CJ$89:$HN$89=C307),0),"")</f>
        <v/>
      </c>
      <c r="K307" s="2" t="str">
        <f t="array" aca="1" ref="K307" ca="1">IF(H307=1,MATCH(I307,OFFSET(Data!$CI$90:$CI$485,0,Specials!J307)*(Data!$AA$90:$AA$485&gt;Parameter!$B$14)*(Data!$CH$90:$CH$485="M"),0),"")</f>
        <v/>
      </c>
      <c r="L307" s="2" t="str">
        <f ca="1">IF(H307=1,INDEX(Data!$CG$90:$CG$169,$K307)&amp;" / "&amp;OFFSET(Data!$CI$88,0,Specials!J307),"")</f>
        <v/>
      </c>
      <c r="M307" s="2" t="s">
        <v>0</v>
      </c>
      <c r="N307" s="2" t="s">
        <v>230</v>
      </c>
      <c r="O307" s="91">
        <f t="shared" ca="1" si="29"/>
        <v>17</v>
      </c>
      <c r="P307" s="91" t="str">
        <f t="shared" ca="1" si="30"/>
        <v/>
      </c>
    </row>
    <row r="308" spans="1:16" x14ac:dyDescent="0.25">
      <c r="A308" s="328" t="str">
        <f>"# Oh dear Men Rating &gt; "&amp;Parameter!$B$14</f>
        <v># Oh dear Men Rating &gt; 850</v>
      </c>
      <c r="B308" s="324">
        <f>MATCH(A308,Data!$CG:$CG,0)</f>
        <v>16</v>
      </c>
      <c r="C308" s="2">
        <v>27</v>
      </c>
      <c r="D308" s="2" t="str">
        <f>INDEX(Parameter!$B$9:$AB$9,MATCH(C308,Parameter!$B$8:$AB$8,0))</f>
        <v>no</v>
      </c>
      <c r="H308" s="2">
        <f ca="1">INDEX(OFFSET(Data!$BF$1:$CF$1,B308-1,0),MATCH("Total/"&amp;C308,Data!$BF$1:$CF$1,0))</f>
        <v>0</v>
      </c>
      <c r="I308" s="2" t="str">
        <f ca="1">IF(H308=1,INDEX(Parameter!$B$9:$AB$9,MATCH(C308,Parameter!$B$8:$AB$8,0))+4,"")</f>
        <v/>
      </c>
      <c r="J308" s="91" t="str">
        <f t="array" aca="1" ref="J308" ca="1">IF(H308=1,MATCH(1,(OFFSET(Data!$CJ$1:$HN$1,B308-1,0))*(Data!$CJ$89:$HN$89=C308),0),"")</f>
        <v/>
      </c>
      <c r="K308" s="2" t="str">
        <f t="array" aca="1" ref="K308" ca="1">IF(H308=1,MATCH(I308,OFFSET(Data!$CI$90:$CI$485,0,Specials!J308)*(Data!$AA$90:$AA$485&gt;Parameter!$B$14)*(Data!$CH$90:$CH$485="M"),0),"")</f>
        <v/>
      </c>
      <c r="L308" s="2" t="str">
        <f ca="1">IF(H308=1,INDEX(Data!$CG$90:$CG$169,$K308)&amp;" / "&amp;OFFSET(Data!$CI$88,0,Specials!J308),"")</f>
        <v/>
      </c>
      <c r="M308" s="2" t="s">
        <v>0</v>
      </c>
      <c r="N308" s="2" t="s">
        <v>230</v>
      </c>
      <c r="O308" s="91">
        <f t="shared" ca="1" si="29"/>
        <v>17</v>
      </c>
      <c r="P308" s="91" t="str">
        <f t="shared" ca="1" si="30"/>
        <v/>
      </c>
    </row>
    <row r="309" spans="1:16" ht="15" customHeight="1" x14ac:dyDescent="0.25">
      <c r="A309" s="328" t="str">
        <f>"# Oh dear Men Rating &gt; "&amp;Parameter!$B$14</f>
        <v># Oh dear Men Rating &gt; 850</v>
      </c>
      <c r="B309" s="324">
        <f>MATCH(A309,Data!$CG:$CG,0)</f>
        <v>16</v>
      </c>
      <c r="C309" s="2">
        <v>1</v>
      </c>
      <c r="D309" s="2">
        <f>INDEX(Parameter!$B$9:$AB$9,MATCH(C309,Parameter!$B$8:$AB$8,0))</f>
        <v>3</v>
      </c>
      <c r="H309" s="2">
        <f ca="1">INDEX(OFFSET(Data!$BF$1:$CF$1,B309-1,0),MATCH("Total/"&amp;C309,Data!$BF$1:$CF$1,0))</f>
        <v>0</v>
      </c>
      <c r="I309" s="2" t="str">
        <f ca="1">IF(H309=1,INDEX(Parameter!$B$9:$AB$9,MATCH(C309,Parameter!$B$8:$AB$8,0))+5,"")</f>
        <v/>
      </c>
      <c r="J309" s="91" t="str">
        <f t="array" aca="1" ref="J309" ca="1">IF(H309=1,MATCH(1,(OFFSET(Data!$CJ$1:$HN$1,B309-1,0))*(Data!$CJ$89:$HN$89=C309),0),"")</f>
        <v/>
      </c>
      <c r="K309" s="2" t="str">
        <f t="array" aca="1" ref="K309" ca="1">IF(H309=1,MATCH(I309,OFFSET(Data!$CI$90:$CI$485,0,Specials!J309)*(Data!$AA$90:$AA$485&gt;Parameter!$B$14)*(Data!$CH$90:$CH$485="M"),0),"")</f>
        <v/>
      </c>
      <c r="L309" s="2" t="str">
        <f ca="1">IF(H309=1,INDEX(Data!$CG$90:$CG$169,$K309)&amp;" / "&amp;OFFSET(Data!$CI$88,0,Specials!J309),"")</f>
        <v/>
      </c>
      <c r="M309" s="2" t="s">
        <v>0</v>
      </c>
      <c r="N309" s="2" t="s">
        <v>230</v>
      </c>
      <c r="O309" s="91">
        <f t="shared" ca="1" si="29"/>
        <v>17</v>
      </c>
      <c r="P309" s="91" t="str">
        <f t="shared" ref="P309:P335" ca="1" si="31">IF(AND(H309=1,ISERROR(K309)=FALSE),"Only 1 Oh Dear on hole "&amp;C309,"")</f>
        <v/>
      </c>
    </row>
    <row r="310" spans="1:16" x14ac:dyDescent="0.25">
      <c r="A310" s="328" t="str">
        <f>"# Oh dear Men Rating &gt; "&amp;Parameter!$B$14</f>
        <v># Oh dear Men Rating &gt; 850</v>
      </c>
      <c r="B310" s="324">
        <f>MATCH(A310,Data!$CG:$CG,0)</f>
        <v>16</v>
      </c>
      <c r="C310" s="2">
        <v>2</v>
      </c>
      <c r="D310" s="2">
        <f>INDEX(Parameter!$B$9:$AB$9,MATCH(C310,Parameter!$B$8:$AB$8,0))</f>
        <v>3</v>
      </c>
      <c r="H310" s="2">
        <f ca="1">INDEX(OFFSET(Data!$BF$1:$CF$1,B310-1,0),MATCH("Total/"&amp;C310,Data!$BF$1:$CF$1,0))</f>
        <v>0</v>
      </c>
      <c r="I310" s="2" t="str">
        <f ca="1">IF(H310=1,INDEX(Parameter!$B$9:$AB$9,MATCH(C310,Parameter!$B$8:$AB$8,0))+5,"")</f>
        <v/>
      </c>
      <c r="J310" s="91" t="str">
        <f t="array" aca="1" ref="J310" ca="1">IF(H310=1,MATCH(1,(OFFSET(Data!$CJ$1:$HN$1,B310-1,0))*(Data!$CJ$89:$HN$89=C310),0),"")</f>
        <v/>
      </c>
      <c r="K310" s="2" t="str">
        <f t="array" aca="1" ref="K310" ca="1">IF(H310=1,MATCH(I310,OFFSET(Data!$CI$90:$CI$485,0,Specials!J310)*(Data!$AA$90:$AA$485&gt;Parameter!$B$14)*(Data!$CH$90:$CH$485="M"),0),"")</f>
        <v/>
      </c>
      <c r="L310" s="2" t="str">
        <f ca="1">IF(H310=1,INDEX(Data!$CG$90:$CG$169,$K310)&amp;" / "&amp;OFFSET(Data!$CI$88,0,Specials!J310),"")</f>
        <v/>
      </c>
      <c r="M310" s="2" t="s">
        <v>0</v>
      </c>
      <c r="N310" s="2" t="s">
        <v>230</v>
      </c>
      <c r="O310" s="91">
        <f t="shared" ca="1" si="29"/>
        <v>17</v>
      </c>
      <c r="P310" s="91" t="str">
        <f t="shared" ca="1" si="31"/>
        <v/>
      </c>
    </row>
    <row r="311" spans="1:16" x14ac:dyDescent="0.25">
      <c r="A311" s="328" t="str">
        <f>"# Oh dear Men Rating &gt; "&amp;Parameter!$B$14</f>
        <v># Oh dear Men Rating &gt; 850</v>
      </c>
      <c r="B311" s="324">
        <f>MATCH(A311,Data!$CG:$CG,0)</f>
        <v>16</v>
      </c>
      <c r="C311" s="2">
        <v>3</v>
      </c>
      <c r="D311" s="2">
        <f>INDEX(Parameter!$B$9:$AB$9,MATCH(C311,Parameter!$B$8:$AB$8,0))</f>
        <v>3</v>
      </c>
      <c r="H311" s="2">
        <f ca="1">INDEX(OFFSET(Data!$BF$1:$CF$1,B311-1,0),MATCH("Total/"&amp;C311,Data!$BF$1:$CF$1,0))</f>
        <v>0</v>
      </c>
      <c r="I311" s="2" t="str">
        <f ca="1">IF(H311=1,INDEX(Parameter!$B$9:$AB$9,MATCH(C311,Parameter!$B$8:$AB$8,0))+5,"")</f>
        <v/>
      </c>
      <c r="J311" s="91" t="str">
        <f t="array" aca="1" ref="J311" ca="1">IF(H311=1,MATCH(1,(OFFSET(Data!$CJ$1:$HN$1,B311-1,0))*(Data!$CJ$89:$HN$89=C311),0),"")</f>
        <v/>
      </c>
      <c r="K311" s="2" t="str">
        <f t="array" aca="1" ref="K311" ca="1">IF(H311=1,MATCH(I311,OFFSET(Data!$CI$90:$CI$485,0,Specials!J311)*(Data!$AA$90:$AA$485&gt;Parameter!$B$14)*(Data!$CH$90:$CH$485="M"),0),"")</f>
        <v/>
      </c>
      <c r="L311" s="2" t="str">
        <f ca="1">IF(H311=1,INDEX(Data!$CG$90:$CG$169,$K311)&amp;" / "&amp;OFFSET(Data!$CI$88,0,Specials!J311),"")</f>
        <v/>
      </c>
      <c r="M311" s="2" t="s">
        <v>0</v>
      </c>
      <c r="N311" s="2" t="s">
        <v>230</v>
      </c>
      <c r="O311" s="91">
        <f t="shared" ca="1" si="29"/>
        <v>17</v>
      </c>
      <c r="P311" s="91" t="str">
        <f t="shared" ca="1" si="31"/>
        <v/>
      </c>
    </row>
    <row r="312" spans="1:16" x14ac:dyDescent="0.25">
      <c r="A312" s="328" t="str">
        <f>"# Oh dear Men Rating &gt; "&amp;Parameter!$B$14</f>
        <v># Oh dear Men Rating &gt; 850</v>
      </c>
      <c r="B312" s="324">
        <f>MATCH(A312,Data!$CG:$CG,0)</f>
        <v>16</v>
      </c>
      <c r="C312" s="2">
        <v>4</v>
      </c>
      <c r="D312" s="2">
        <f>INDEX(Parameter!$B$9:$AB$9,MATCH(C312,Parameter!$B$8:$AB$8,0))</f>
        <v>3</v>
      </c>
      <c r="H312" s="2">
        <f ca="1">INDEX(OFFSET(Data!$BF$1:$CF$1,B312-1,0),MATCH("Total/"&amp;C312,Data!$BF$1:$CF$1,0))</f>
        <v>0</v>
      </c>
      <c r="I312" s="2" t="str">
        <f ca="1">IF(H312=1,INDEX(Parameter!$B$9:$AB$9,MATCH(C312,Parameter!$B$8:$AB$8,0))+5,"")</f>
        <v/>
      </c>
      <c r="J312" s="91" t="str">
        <f t="array" aca="1" ref="J312" ca="1">IF(H312=1,MATCH(1,(OFFSET(Data!$CJ$1:$HN$1,B312-1,0))*(Data!$CJ$89:$HN$89=C312),0),"")</f>
        <v/>
      </c>
      <c r="K312" s="2" t="str">
        <f t="array" aca="1" ref="K312" ca="1">IF(H312=1,MATCH(I312,OFFSET(Data!$CI$90:$CI$485,0,Specials!J312)*(Data!$AA$90:$AA$485&gt;Parameter!$B$14)*(Data!$CH$90:$CH$485="M"),0),"")</f>
        <v/>
      </c>
      <c r="L312" s="2" t="str">
        <f ca="1">IF(H312=1,INDEX(Data!$CG$90:$CG$169,$K312)&amp;" / "&amp;OFFSET(Data!$CI$88,0,Specials!J312),"")</f>
        <v/>
      </c>
      <c r="M312" s="2" t="s">
        <v>0</v>
      </c>
      <c r="N312" s="2" t="s">
        <v>230</v>
      </c>
      <c r="O312" s="91">
        <f t="shared" ca="1" si="29"/>
        <v>17</v>
      </c>
      <c r="P312" s="91" t="str">
        <f t="shared" ca="1" si="31"/>
        <v/>
      </c>
    </row>
    <row r="313" spans="1:16" x14ac:dyDescent="0.25">
      <c r="A313" s="328" t="str">
        <f>"# Oh dear Men Rating &gt; "&amp;Parameter!$B$14</f>
        <v># Oh dear Men Rating &gt; 850</v>
      </c>
      <c r="B313" s="324">
        <f>MATCH(A313,Data!$CG:$CG,0)</f>
        <v>16</v>
      </c>
      <c r="C313" s="2">
        <v>5</v>
      </c>
      <c r="D313" s="2">
        <f>INDEX(Parameter!$B$9:$AB$9,MATCH(C313,Parameter!$B$8:$AB$8,0))</f>
        <v>3</v>
      </c>
      <c r="H313" s="2">
        <f ca="1">INDEX(OFFSET(Data!$BF$1:$CF$1,B313-1,0),MATCH("Total/"&amp;C313,Data!$BF$1:$CF$1,0))</f>
        <v>0</v>
      </c>
      <c r="I313" s="2" t="str">
        <f ca="1">IF(H313=1,INDEX(Parameter!$B$9:$AB$9,MATCH(C313,Parameter!$B$8:$AB$8,0))+5,"")</f>
        <v/>
      </c>
      <c r="J313" s="91" t="str">
        <f t="array" aca="1" ref="J313" ca="1">IF(H313=1,MATCH(1,(OFFSET(Data!$CJ$1:$HN$1,B313-1,0))*(Data!$CJ$89:$HN$89=C313),0),"")</f>
        <v/>
      </c>
      <c r="K313" s="2" t="str">
        <f t="array" aca="1" ref="K313" ca="1">IF(H313=1,MATCH(I313,OFFSET(Data!$CI$90:$CI$485,0,Specials!J313)*(Data!$AA$90:$AA$485&gt;Parameter!$B$14)*(Data!$CH$90:$CH$485="M"),0),"")</f>
        <v/>
      </c>
      <c r="L313" s="2" t="str">
        <f ca="1">IF(H313=1,INDEX(Data!$CG$90:$CG$169,$K313)&amp;" / "&amp;OFFSET(Data!$CI$88,0,Specials!J313),"")</f>
        <v/>
      </c>
      <c r="M313" s="2" t="s">
        <v>0</v>
      </c>
      <c r="N313" s="2" t="s">
        <v>230</v>
      </c>
      <c r="O313" s="91">
        <f t="shared" ca="1" si="29"/>
        <v>17</v>
      </c>
      <c r="P313" s="91" t="str">
        <f t="shared" ca="1" si="31"/>
        <v/>
      </c>
    </row>
    <row r="314" spans="1:16" x14ac:dyDescent="0.25">
      <c r="A314" s="328" t="str">
        <f>"# Oh dear Men Rating &gt; "&amp;Parameter!$B$14</f>
        <v># Oh dear Men Rating &gt; 850</v>
      </c>
      <c r="B314" s="324">
        <f>MATCH(A314,Data!$CG:$CG,0)</f>
        <v>16</v>
      </c>
      <c r="C314" s="2">
        <v>6</v>
      </c>
      <c r="D314" s="2">
        <f>INDEX(Parameter!$B$9:$AB$9,MATCH(C314,Parameter!$B$8:$AB$8,0))</f>
        <v>3</v>
      </c>
      <c r="H314" s="2">
        <f ca="1">INDEX(OFFSET(Data!$BF$1:$CF$1,B314-1,0),MATCH("Total/"&amp;C314,Data!$BF$1:$CF$1,0))</f>
        <v>0</v>
      </c>
      <c r="I314" s="2" t="str">
        <f ca="1">IF(H314=1,INDEX(Parameter!$B$9:$AB$9,MATCH(C314,Parameter!$B$8:$AB$8,0))+5,"")</f>
        <v/>
      </c>
      <c r="J314" s="91" t="str">
        <f t="array" aca="1" ref="J314" ca="1">IF(H314=1,MATCH(1,(OFFSET(Data!$CJ$1:$HN$1,B314-1,0))*(Data!$CJ$89:$HN$89=C314),0),"")</f>
        <v/>
      </c>
      <c r="K314" s="2" t="str">
        <f t="array" aca="1" ref="K314" ca="1">IF(H314=1,MATCH(I314,OFFSET(Data!$CI$90:$CI$485,0,Specials!J314)*(Data!$AA$90:$AA$485&gt;Parameter!$B$14)*(Data!$CH$90:$CH$485="M"),0),"")</f>
        <v/>
      </c>
      <c r="L314" s="2" t="str">
        <f ca="1">IF(H314=1,INDEX(Data!$CG$90:$CG$169,$K314)&amp;" / "&amp;OFFSET(Data!$CI$88,0,Specials!J314),"")</f>
        <v/>
      </c>
      <c r="M314" s="2" t="s">
        <v>0</v>
      </c>
      <c r="N314" s="2" t="s">
        <v>230</v>
      </c>
      <c r="O314" s="91">
        <f t="shared" ca="1" si="29"/>
        <v>17</v>
      </c>
      <c r="P314" s="91" t="str">
        <f t="shared" ca="1" si="31"/>
        <v/>
      </c>
    </row>
    <row r="315" spans="1:16" x14ac:dyDescent="0.25">
      <c r="A315" s="328" t="str">
        <f>"# Oh dear Men Rating &gt; "&amp;Parameter!$B$14</f>
        <v># Oh dear Men Rating &gt; 850</v>
      </c>
      <c r="B315" s="324">
        <f>MATCH(A315,Data!$CG:$CG,0)</f>
        <v>16</v>
      </c>
      <c r="C315" s="2">
        <v>7</v>
      </c>
      <c r="D315" s="2">
        <f>INDEX(Parameter!$B$9:$AB$9,MATCH(C315,Parameter!$B$8:$AB$8,0))</f>
        <v>3</v>
      </c>
      <c r="H315" s="2">
        <f ca="1">INDEX(OFFSET(Data!$BF$1:$CF$1,B315-1,0),MATCH("Total/"&amp;C315,Data!$BF$1:$CF$1,0))</f>
        <v>0</v>
      </c>
      <c r="I315" s="2" t="str">
        <f ca="1">IF(H315=1,INDEX(Parameter!$B$9:$AB$9,MATCH(C315,Parameter!$B$8:$AB$8,0))+5,"")</f>
        <v/>
      </c>
      <c r="J315" s="91" t="str">
        <f t="array" aca="1" ref="J315" ca="1">IF(H315=1,MATCH(1,(OFFSET(Data!$CJ$1:$HN$1,B315-1,0))*(Data!$CJ$89:$HN$89=C315),0),"")</f>
        <v/>
      </c>
      <c r="K315" s="2" t="str">
        <f t="array" aca="1" ref="K315" ca="1">IF(H315=1,MATCH(I315,OFFSET(Data!$CI$90:$CI$485,0,Specials!J315)*(Data!$AA$90:$AA$485&gt;Parameter!$B$14)*(Data!$CH$90:$CH$485="M"),0),"")</f>
        <v/>
      </c>
      <c r="L315" s="2" t="str">
        <f ca="1">IF(H315=1,INDEX(Data!$CG$90:$CG$169,$K315)&amp;" / "&amp;OFFSET(Data!$CI$88,0,Specials!J315),"")</f>
        <v/>
      </c>
      <c r="M315" s="2" t="s">
        <v>0</v>
      </c>
      <c r="N315" s="2" t="s">
        <v>230</v>
      </c>
      <c r="O315" s="91">
        <f t="shared" ca="1" si="29"/>
        <v>17</v>
      </c>
      <c r="P315" s="91" t="str">
        <f t="shared" ca="1" si="31"/>
        <v/>
      </c>
    </row>
    <row r="316" spans="1:16" x14ac:dyDescent="0.25">
      <c r="A316" s="328" t="str">
        <f>"# Oh dear Men Rating &gt; "&amp;Parameter!$B$14</f>
        <v># Oh dear Men Rating &gt; 850</v>
      </c>
      <c r="B316" s="324">
        <f>MATCH(A316,Data!$CG:$CG,0)</f>
        <v>16</v>
      </c>
      <c r="C316" s="2">
        <v>8</v>
      </c>
      <c r="D316" s="2">
        <f>INDEX(Parameter!$B$9:$AB$9,MATCH(C316,Parameter!$B$8:$AB$8,0))</f>
        <v>3</v>
      </c>
      <c r="H316" s="2">
        <f ca="1">INDEX(OFFSET(Data!$BF$1:$CF$1,B316-1,0),MATCH("Total/"&amp;C316,Data!$BF$1:$CF$1,0))</f>
        <v>0</v>
      </c>
      <c r="I316" s="2" t="str">
        <f ca="1">IF(H316=1,INDEX(Parameter!$B$9:$AB$9,MATCH(C316,Parameter!$B$8:$AB$8,0))+5,"")</f>
        <v/>
      </c>
      <c r="J316" s="91" t="str">
        <f t="array" aca="1" ref="J316" ca="1">IF(H316=1,MATCH(1,(OFFSET(Data!$CJ$1:$HN$1,B316-1,0))*(Data!$CJ$89:$HN$89=C316),0),"")</f>
        <v/>
      </c>
      <c r="K316" s="2" t="str">
        <f t="array" aca="1" ref="K316" ca="1">IF(H316=1,MATCH(I316,OFFSET(Data!$CI$90:$CI$485,0,Specials!J316)*(Data!$AA$90:$AA$485&gt;Parameter!$B$14)*(Data!$CH$90:$CH$485="M"),0),"")</f>
        <v/>
      </c>
      <c r="L316" s="2" t="str">
        <f ca="1">IF(H316=1,INDEX(Data!$CG$90:$CG$169,$K316)&amp;" / "&amp;OFFSET(Data!$CI$88,0,Specials!J316),"")</f>
        <v/>
      </c>
      <c r="M316" s="2" t="s">
        <v>0</v>
      </c>
      <c r="N316" s="2" t="s">
        <v>230</v>
      </c>
      <c r="O316" s="91">
        <f t="shared" ca="1" si="29"/>
        <v>17</v>
      </c>
      <c r="P316" s="91" t="str">
        <f t="shared" ca="1" si="31"/>
        <v/>
      </c>
    </row>
    <row r="317" spans="1:16" x14ac:dyDescent="0.25">
      <c r="A317" s="328" t="str">
        <f>"# Oh dear Men Rating &gt; "&amp;Parameter!$B$14</f>
        <v># Oh dear Men Rating &gt; 850</v>
      </c>
      <c r="B317" s="324">
        <f>MATCH(A317,Data!$CG:$CG,0)</f>
        <v>16</v>
      </c>
      <c r="C317" s="2">
        <v>9</v>
      </c>
      <c r="D317" s="2" t="str">
        <f>INDEX(Parameter!$B$9:$AB$9,MATCH(C317,Parameter!$B$8:$AB$8,0))</f>
        <v>no</v>
      </c>
      <c r="H317" s="2">
        <f ca="1">INDEX(OFFSET(Data!$BF$1:$CF$1,B317-1,0),MATCH("Total/"&amp;C317,Data!$BF$1:$CF$1,0))</f>
        <v>0</v>
      </c>
      <c r="I317" s="2" t="str">
        <f ca="1">IF(H317=1,INDEX(Parameter!$B$9:$AB$9,MATCH(C317,Parameter!$B$8:$AB$8,0))+5,"")</f>
        <v/>
      </c>
      <c r="J317" s="91" t="str">
        <f t="array" aca="1" ref="J317" ca="1">IF(H317=1,MATCH(1,(OFFSET(Data!$CJ$1:$HN$1,B317-1,0))*(Data!$CJ$89:$HN$89=C317),0),"")</f>
        <v/>
      </c>
      <c r="K317" s="2" t="str">
        <f t="array" aca="1" ref="K317" ca="1">IF(H317=1,MATCH(I317,OFFSET(Data!$CI$90:$CI$485,0,Specials!J317)*(Data!$AA$90:$AA$485&gt;Parameter!$B$14)*(Data!$CH$90:$CH$485="M"),0),"")</f>
        <v/>
      </c>
      <c r="L317" s="2" t="str">
        <f ca="1">IF(H317=1,INDEX(Data!$CG$90:$CG$169,$K317)&amp;" / "&amp;OFFSET(Data!$CI$88,0,Specials!J317),"")</f>
        <v/>
      </c>
      <c r="M317" s="2" t="s">
        <v>0</v>
      </c>
      <c r="N317" s="2" t="s">
        <v>230</v>
      </c>
      <c r="O317" s="91">
        <f t="shared" ca="1" si="29"/>
        <v>17</v>
      </c>
      <c r="P317" s="91" t="str">
        <f t="shared" ca="1" si="31"/>
        <v/>
      </c>
    </row>
    <row r="318" spans="1:16" x14ac:dyDescent="0.25">
      <c r="A318" s="328" t="str">
        <f>"# Oh dear Men Rating &gt; "&amp;Parameter!$B$14</f>
        <v># Oh dear Men Rating &gt; 850</v>
      </c>
      <c r="B318" s="324">
        <f>MATCH(A318,Data!$CG:$CG,0)</f>
        <v>16</v>
      </c>
      <c r="C318" s="2">
        <v>10</v>
      </c>
      <c r="D318" s="2">
        <f>INDEX(Parameter!$B$9:$AB$9,MATCH(C318,Parameter!$B$8:$AB$8,0))</f>
        <v>4</v>
      </c>
      <c r="H318" s="2">
        <f ca="1">INDEX(OFFSET(Data!$BF$1:$CF$1,B318-1,0),MATCH("Total/"&amp;C318,Data!$BF$1:$CF$1,0))</f>
        <v>0</v>
      </c>
      <c r="I318" s="2" t="str">
        <f ca="1">IF(H318=1,INDEX(Parameter!$B$9:$AB$9,MATCH(C318,Parameter!$B$8:$AB$8,0))+5,"")</f>
        <v/>
      </c>
      <c r="J318" s="91" t="str">
        <f t="array" aca="1" ref="J318" ca="1">IF(H318=1,MATCH(1,(OFFSET(Data!$CJ$1:$HN$1,B318-1,0))*(Data!$CJ$89:$HN$89=C318),0),"")</f>
        <v/>
      </c>
      <c r="K318" s="2" t="str">
        <f t="array" aca="1" ref="K318" ca="1">IF(H318=1,MATCH(I318,OFFSET(Data!$CI$90:$CI$485,0,Specials!J318)*(Data!$AA$90:$AA$485&gt;Parameter!$B$14)*(Data!$CH$90:$CH$485="M"),0),"")</f>
        <v/>
      </c>
      <c r="L318" s="2" t="str">
        <f ca="1">IF(H318=1,INDEX(Data!$CG$90:$CG$169,$K318)&amp;" / "&amp;OFFSET(Data!$CI$88,0,Specials!J318),"")</f>
        <v/>
      </c>
      <c r="M318" s="2" t="s">
        <v>0</v>
      </c>
      <c r="N318" s="2" t="s">
        <v>230</v>
      </c>
      <c r="O318" s="91">
        <f t="shared" ca="1" si="29"/>
        <v>17</v>
      </c>
      <c r="P318" s="91" t="str">
        <f t="shared" ca="1" si="31"/>
        <v/>
      </c>
    </row>
    <row r="319" spans="1:16" x14ac:dyDescent="0.25">
      <c r="A319" s="328" t="str">
        <f>"# Oh dear Men Rating &gt; "&amp;Parameter!$B$14</f>
        <v># Oh dear Men Rating &gt; 850</v>
      </c>
      <c r="B319" s="324">
        <f>MATCH(A319,Data!$CG:$CG,0)</f>
        <v>16</v>
      </c>
      <c r="C319" s="2">
        <v>11</v>
      </c>
      <c r="D319" s="2">
        <f>INDEX(Parameter!$B$9:$AB$9,MATCH(C319,Parameter!$B$8:$AB$8,0))</f>
        <v>3</v>
      </c>
      <c r="H319" s="2">
        <f ca="1">INDEX(OFFSET(Data!$BF$1:$CF$1,B319-1,0),MATCH("Total/"&amp;C319,Data!$BF$1:$CF$1,0))</f>
        <v>0</v>
      </c>
      <c r="I319" s="2" t="str">
        <f ca="1">IF(H319=1,INDEX(Parameter!$B$9:$AB$9,MATCH(C319,Parameter!$B$8:$AB$8,0))+5,"")</f>
        <v/>
      </c>
      <c r="J319" s="91" t="str">
        <f t="array" aca="1" ref="J319" ca="1">IF(H319=1,MATCH(1,(OFFSET(Data!$CJ$1:$HN$1,B319-1,0))*(Data!$CJ$89:$HN$89=C319),0),"")</f>
        <v/>
      </c>
      <c r="K319" s="2" t="str">
        <f t="array" aca="1" ref="K319" ca="1">IF(H319=1,MATCH(I319,OFFSET(Data!$CI$90:$CI$485,0,Specials!J319)*(Data!$AA$90:$AA$485&gt;Parameter!$B$14)*(Data!$CH$90:$CH$485="M"),0),"")</f>
        <v/>
      </c>
      <c r="L319" s="2" t="str">
        <f ca="1">IF(H319=1,INDEX(Data!$CG$90:$CG$169,$K319)&amp;" / "&amp;OFFSET(Data!$CI$88,0,Specials!J319),"")</f>
        <v/>
      </c>
      <c r="M319" s="2" t="s">
        <v>0</v>
      </c>
      <c r="N319" s="2" t="s">
        <v>230</v>
      </c>
      <c r="O319" s="91">
        <f t="shared" ca="1" si="29"/>
        <v>17</v>
      </c>
      <c r="P319" s="91" t="str">
        <f t="shared" ca="1" si="31"/>
        <v/>
      </c>
    </row>
    <row r="320" spans="1:16" x14ac:dyDescent="0.25">
      <c r="A320" s="328" t="str">
        <f>"# Oh dear Men Rating &gt; "&amp;Parameter!$B$14</f>
        <v># Oh dear Men Rating &gt; 850</v>
      </c>
      <c r="B320" s="324">
        <f>MATCH(A320,Data!$CG:$CG,0)</f>
        <v>16</v>
      </c>
      <c r="C320" s="2">
        <v>12</v>
      </c>
      <c r="D320" s="2">
        <f>INDEX(Parameter!$B$9:$AB$9,MATCH(C320,Parameter!$B$8:$AB$8,0))</f>
        <v>3</v>
      </c>
      <c r="H320" s="2">
        <f ca="1">INDEX(OFFSET(Data!$BF$1:$CF$1,B320-1,0),MATCH("Total/"&amp;C320,Data!$BF$1:$CF$1,0))</f>
        <v>0</v>
      </c>
      <c r="I320" s="2" t="str">
        <f ca="1">IF(H320=1,INDEX(Parameter!$B$9:$AB$9,MATCH(C320,Parameter!$B$8:$AB$8,0))+5,"")</f>
        <v/>
      </c>
      <c r="J320" s="91" t="str">
        <f t="array" aca="1" ref="J320" ca="1">IF(H320=1,MATCH(1,(OFFSET(Data!$CJ$1:$HN$1,B320-1,0))*(Data!$CJ$89:$HN$89=C320),0),"")</f>
        <v/>
      </c>
      <c r="K320" s="2" t="str">
        <f t="array" aca="1" ref="K320" ca="1">IF(H320=1,MATCH(I320,OFFSET(Data!$CI$90:$CI$485,0,Specials!J320)*(Data!$AA$90:$AA$485&gt;Parameter!$B$14)*(Data!$CH$90:$CH$485="M"),0),"")</f>
        <v/>
      </c>
      <c r="L320" s="2" t="str">
        <f ca="1">IF(H320=1,INDEX(Data!$CG$90:$CG$169,$K320)&amp;" / "&amp;OFFSET(Data!$CI$88,0,Specials!J320),"")</f>
        <v/>
      </c>
      <c r="M320" s="2" t="s">
        <v>0</v>
      </c>
      <c r="N320" s="2" t="s">
        <v>230</v>
      </c>
      <c r="O320" s="91">
        <f t="shared" ca="1" si="29"/>
        <v>17</v>
      </c>
      <c r="P320" s="91" t="str">
        <f t="shared" ca="1" si="31"/>
        <v/>
      </c>
    </row>
    <row r="321" spans="1:16" x14ac:dyDescent="0.25">
      <c r="A321" s="328" t="str">
        <f>"# Oh dear Men Rating &gt; "&amp;Parameter!$B$14</f>
        <v># Oh dear Men Rating &gt; 850</v>
      </c>
      <c r="B321" s="324">
        <f>MATCH(A321,Data!$CG:$CG,0)</f>
        <v>16</v>
      </c>
      <c r="C321" s="2">
        <v>13</v>
      </c>
      <c r="D321" s="2">
        <f>INDEX(Parameter!$B$9:$AB$9,MATCH(C321,Parameter!$B$8:$AB$8,0))</f>
        <v>3</v>
      </c>
      <c r="H321" s="2">
        <f ca="1">INDEX(OFFSET(Data!$BF$1:$CF$1,B321-1,0),MATCH("Total/"&amp;C321,Data!$BF$1:$CF$1,0))</f>
        <v>0</v>
      </c>
      <c r="I321" s="2" t="str">
        <f ca="1">IF(H321=1,INDEX(Parameter!$B$9:$AB$9,MATCH(C321,Parameter!$B$8:$AB$8,0))+5,"")</f>
        <v/>
      </c>
      <c r="J321" s="91" t="str">
        <f t="array" aca="1" ref="J321" ca="1">IF(H321=1,MATCH(1,(OFFSET(Data!$CJ$1:$HN$1,B321-1,0))*(Data!$CJ$89:$HN$89=C321),0),"")</f>
        <v/>
      </c>
      <c r="K321" s="2" t="str">
        <f t="array" aca="1" ref="K321" ca="1">IF(H321=1,MATCH(I321,OFFSET(Data!$CI$90:$CI$485,0,Specials!J321)*(Data!$AA$90:$AA$485&gt;Parameter!$B$14)*(Data!$CH$90:$CH$485="M"),0),"")</f>
        <v/>
      </c>
      <c r="L321" s="2" t="str">
        <f ca="1">IF(H321=1,INDEX(Data!$CG$90:$CG$169,$K321)&amp;" / "&amp;OFFSET(Data!$CI$88,0,Specials!J321),"")</f>
        <v/>
      </c>
      <c r="M321" s="2" t="s">
        <v>0</v>
      </c>
      <c r="N321" s="2" t="s">
        <v>230</v>
      </c>
      <c r="O321" s="91">
        <f t="shared" ca="1" si="29"/>
        <v>17</v>
      </c>
      <c r="P321" s="91" t="str">
        <f t="shared" ca="1" si="31"/>
        <v/>
      </c>
    </row>
    <row r="322" spans="1:16" x14ac:dyDescent="0.25">
      <c r="A322" s="328" t="str">
        <f>"# Oh dear Men Rating &gt; "&amp;Parameter!$B$14</f>
        <v># Oh dear Men Rating &gt; 850</v>
      </c>
      <c r="B322" s="324">
        <f>MATCH(A322,Data!$CG:$CG,0)</f>
        <v>16</v>
      </c>
      <c r="C322" s="2">
        <v>14</v>
      </c>
      <c r="D322" s="2">
        <f>INDEX(Parameter!$B$9:$AB$9,MATCH(C322,Parameter!$B$8:$AB$8,0))</f>
        <v>4</v>
      </c>
      <c r="H322" s="2">
        <f ca="1">INDEX(OFFSET(Data!$BF$1:$CF$1,B322-1,0),MATCH("Total/"&amp;C322,Data!$BF$1:$CF$1,0))</f>
        <v>0</v>
      </c>
      <c r="I322" s="2" t="str">
        <f ca="1">IF(H322=1,INDEX(Parameter!$B$9:$AB$9,MATCH(C322,Parameter!$B$8:$AB$8,0))+5,"")</f>
        <v/>
      </c>
      <c r="J322" s="91" t="str">
        <f t="array" aca="1" ref="J322" ca="1">IF(H322=1,MATCH(1,(OFFSET(Data!$CJ$1:$HN$1,B322-1,0))*(Data!$CJ$89:$HN$89=C322),0),"")</f>
        <v/>
      </c>
      <c r="K322" s="2" t="str">
        <f t="array" aca="1" ref="K322" ca="1">IF(H322=1,MATCH(I322,OFFSET(Data!$CI$90:$CI$485,0,Specials!J322)*(Data!$AA$90:$AA$485&gt;Parameter!$B$14)*(Data!$CH$90:$CH$485="M"),0),"")</f>
        <v/>
      </c>
      <c r="L322" s="2" t="str">
        <f ca="1">IF(H322=1,INDEX(Data!$CG$90:$CG$169,$K322)&amp;" / "&amp;OFFSET(Data!$CI$88,0,Specials!J322),"")</f>
        <v/>
      </c>
      <c r="M322" s="2" t="s">
        <v>0</v>
      </c>
      <c r="N322" s="2" t="s">
        <v>230</v>
      </c>
      <c r="O322" s="91">
        <f t="shared" ca="1" si="29"/>
        <v>17</v>
      </c>
      <c r="P322" s="91" t="str">
        <f t="shared" ca="1" si="31"/>
        <v/>
      </c>
    </row>
    <row r="323" spans="1:16" x14ac:dyDescent="0.25">
      <c r="A323" s="328" t="str">
        <f>"# Oh dear Men Rating &gt; "&amp;Parameter!$B$14</f>
        <v># Oh dear Men Rating &gt; 850</v>
      </c>
      <c r="B323" s="324">
        <f>MATCH(A323,Data!$CG:$CG,0)</f>
        <v>16</v>
      </c>
      <c r="C323" s="2">
        <v>15</v>
      </c>
      <c r="D323" s="2" t="str">
        <f>INDEX(Parameter!$B$9:$AB$9,MATCH(C323,Parameter!$B$8:$AB$8,0))</f>
        <v>no</v>
      </c>
      <c r="H323" s="2">
        <f ca="1">INDEX(OFFSET(Data!$BF$1:$CF$1,B323-1,0),MATCH("Total/"&amp;C323,Data!$BF$1:$CF$1,0))</f>
        <v>0</v>
      </c>
      <c r="I323" s="2" t="str">
        <f ca="1">IF(H323=1,INDEX(Parameter!$B$9:$AB$9,MATCH(C323,Parameter!$B$8:$AB$8,0))+5,"")</f>
        <v/>
      </c>
      <c r="J323" s="91" t="str">
        <f t="array" aca="1" ref="J323" ca="1">IF(H323=1,MATCH(1,(OFFSET(Data!$CJ$1:$HN$1,B323-1,0))*(Data!$CJ$89:$HN$89=C323),0),"")</f>
        <v/>
      </c>
      <c r="K323" s="2" t="str">
        <f t="array" aca="1" ref="K323" ca="1">IF(H323=1,MATCH(I323,OFFSET(Data!$CI$90:$CI$485,0,Specials!J323)*(Data!$AA$90:$AA$485&gt;Parameter!$B$14)*(Data!$CH$90:$CH$485="M"),0),"")</f>
        <v/>
      </c>
      <c r="L323" s="2" t="str">
        <f ca="1">IF(H323=1,INDEX(Data!$CG$90:$CG$169,$K323)&amp;" / "&amp;OFFSET(Data!$CI$88,0,Specials!J323),"")</f>
        <v/>
      </c>
      <c r="M323" s="2" t="s">
        <v>0</v>
      </c>
      <c r="N323" s="2" t="s">
        <v>230</v>
      </c>
      <c r="O323" s="91">
        <f t="shared" ca="1" si="29"/>
        <v>17</v>
      </c>
      <c r="P323" s="91" t="str">
        <f t="shared" ca="1" si="31"/>
        <v/>
      </c>
    </row>
    <row r="324" spans="1:16" x14ac:dyDescent="0.25">
      <c r="A324" s="328" t="str">
        <f>"# Oh dear Men Rating &gt; "&amp;Parameter!$B$14</f>
        <v># Oh dear Men Rating &gt; 850</v>
      </c>
      <c r="B324" s="324">
        <f>MATCH(A324,Data!$CG:$CG,0)</f>
        <v>16</v>
      </c>
      <c r="C324" s="2">
        <v>16</v>
      </c>
      <c r="D324" s="2" t="str">
        <f>INDEX(Parameter!$B$9:$AB$9,MATCH(C324,Parameter!$B$8:$AB$8,0))</f>
        <v>no</v>
      </c>
      <c r="H324" s="2">
        <f ca="1">INDEX(OFFSET(Data!$BF$1:$CF$1,B324-1,0),MATCH("Total/"&amp;C324,Data!$BF$1:$CF$1,0))</f>
        <v>0</v>
      </c>
      <c r="I324" s="2" t="str">
        <f ca="1">IF(H324=1,INDEX(Parameter!$B$9:$AB$9,MATCH(C324,Parameter!$B$8:$AB$8,0))+5,"")</f>
        <v/>
      </c>
      <c r="J324" s="91" t="str">
        <f t="array" aca="1" ref="J324" ca="1">IF(H324=1,MATCH(1,(OFFSET(Data!$CJ$1:$HN$1,B324-1,0))*(Data!$CJ$89:$HN$89=C324),0),"")</f>
        <v/>
      </c>
      <c r="K324" s="2" t="str">
        <f t="array" aca="1" ref="K324" ca="1">IF(H324=1,MATCH(I324,OFFSET(Data!$CI$90:$CI$485,0,Specials!J324)*(Data!$AA$90:$AA$485&gt;Parameter!$B$14)*(Data!$CH$90:$CH$485="M"),0),"")</f>
        <v/>
      </c>
      <c r="L324" s="2" t="str">
        <f ca="1">IF(H324=1,INDEX(Data!$CG$90:$CG$169,$K324)&amp;" / "&amp;OFFSET(Data!$CI$88,0,Specials!J324),"")</f>
        <v/>
      </c>
      <c r="M324" s="2" t="s">
        <v>0</v>
      </c>
      <c r="N324" s="2" t="s">
        <v>230</v>
      </c>
      <c r="O324" s="91">
        <f t="shared" ref="O324:O387" ca="1" si="32">IF(AND($P324&lt;&gt;"",$N324="yes"),O323+1,O323)</f>
        <v>17</v>
      </c>
      <c r="P324" s="91" t="str">
        <f t="shared" ca="1" si="31"/>
        <v/>
      </c>
    </row>
    <row r="325" spans="1:16" x14ac:dyDescent="0.25">
      <c r="A325" s="328" t="str">
        <f>"# Oh dear Men Rating &gt; "&amp;Parameter!$B$14</f>
        <v># Oh dear Men Rating &gt; 850</v>
      </c>
      <c r="B325" s="324">
        <f>MATCH(A325,Data!$CG:$CG,0)</f>
        <v>16</v>
      </c>
      <c r="C325" s="2">
        <v>17</v>
      </c>
      <c r="D325" s="2" t="str">
        <f>INDEX(Parameter!$B$9:$AB$9,MATCH(C325,Parameter!$B$8:$AB$8,0))</f>
        <v>no</v>
      </c>
      <c r="H325" s="2">
        <f ca="1">INDEX(OFFSET(Data!$BF$1:$CF$1,B325-1,0),MATCH("Total/"&amp;C325,Data!$BF$1:$CF$1,0))</f>
        <v>0</v>
      </c>
      <c r="I325" s="2" t="str">
        <f ca="1">IF(H325=1,INDEX(Parameter!$B$9:$AB$9,MATCH(C325,Parameter!$B$8:$AB$8,0))+5,"")</f>
        <v/>
      </c>
      <c r="J325" s="91" t="str">
        <f t="array" aca="1" ref="J325" ca="1">IF(H325=1,MATCH(1,(OFFSET(Data!$CJ$1:$HN$1,B325-1,0))*(Data!$CJ$89:$HN$89=C325),0),"")</f>
        <v/>
      </c>
      <c r="K325" s="2" t="str">
        <f t="array" aca="1" ref="K325" ca="1">IF(H325=1,MATCH(I325,OFFSET(Data!$CI$90:$CI$485,0,Specials!J325)*(Data!$AA$90:$AA$485&gt;Parameter!$B$14)*(Data!$CH$90:$CH$485="M"),0),"")</f>
        <v/>
      </c>
      <c r="L325" s="2" t="str">
        <f ca="1">IF(H325=1,INDEX(Data!$CG$90:$CG$169,$K325)&amp;" / "&amp;OFFSET(Data!$CI$88,0,Specials!J325),"")</f>
        <v/>
      </c>
      <c r="M325" s="2" t="s">
        <v>0</v>
      </c>
      <c r="N325" s="2" t="s">
        <v>230</v>
      </c>
      <c r="O325" s="91">
        <f t="shared" ca="1" si="32"/>
        <v>17</v>
      </c>
      <c r="P325" s="91" t="str">
        <f t="shared" ca="1" si="31"/>
        <v/>
      </c>
    </row>
    <row r="326" spans="1:16" x14ac:dyDescent="0.25">
      <c r="A326" s="328" t="str">
        <f>"# Oh dear Men Rating &gt; "&amp;Parameter!$B$14</f>
        <v># Oh dear Men Rating &gt; 850</v>
      </c>
      <c r="B326" s="324">
        <f>MATCH(A326,Data!$CG:$CG,0)</f>
        <v>16</v>
      </c>
      <c r="C326" s="2">
        <v>18</v>
      </c>
      <c r="D326" s="2" t="str">
        <f>INDEX(Parameter!$B$9:$AB$9,MATCH(C326,Parameter!$B$8:$AB$8,0))</f>
        <v>no</v>
      </c>
      <c r="H326" s="2">
        <f ca="1">INDEX(OFFSET(Data!$BF$1:$CF$1,B326-1,0),MATCH("Total/"&amp;C326,Data!$BF$1:$CF$1,0))</f>
        <v>0</v>
      </c>
      <c r="I326" s="2" t="str">
        <f ca="1">IF(H326=1,INDEX(Parameter!$B$9:$AB$9,MATCH(C326,Parameter!$B$8:$AB$8,0))+5,"")</f>
        <v/>
      </c>
      <c r="J326" s="91" t="str">
        <f t="array" aca="1" ref="J326" ca="1">IF(H326=1,MATCH(1,(OFFSET(Data!$CJ$1:$HN$1,B326-1,0))*(Data!$CJ$89:$HN$89=C326),0),"")</f>
        <v/>
      </c>
      <c r="K326" s="2" t="str">
        <f t="array" aca="1" ref="K326" ca="1">IF(H326=1,MATCH(I326,OFFSET(Data!$CI$90:$CI$485,0,Specials!J326)*(Data!$AA$90:$AA$485&gt;Parameter!$B$14)*(Data!$CH$90:$CH$485="M"),0),"")</f>
        <v/>
      </c>
      <c r="L326" s="2" t="str">
        <f ca="1">IF(H326=1,INDEX(Data!$CG$90:$CG$169,$K326)&amp;" / "&amp;OFFSET(Data!$CI$88,0,Specials!J326),"")</f>
        <v/>
      </c>
      <c r="M326" s="2" t="s">
        <v>0</v>
      </c>
      <c r="N326" s="2" t="s">
        <v>230</v>
      </c>
      <c r="O326" s="91">
        <f t="shared" ca="1" si="32"/>
        <v>17</v>
      </c>
      <c r="P326" s="91" t="str">
        <f t="shared" ca="1" si="31"/>
        <v/>
      </c>
    </row>
    <row r="327" spans="1:16" x14ac:dyDescent="0.25">
      <c r="A327" s="328" t="str">
        <f>"# Oh dear Men Rating &gt; "&amp;Parameter!$B$14</f>
        <v># Oh dear Men Rating &gt; 850</v>
      </c>
      <c r="B327" s="324">
        <f>MATCH(A327,Data!$CG:$CG,0)</f>
        <v>16</v>
      </c>
      <c r="C327" s="2">
        <v>19</v>
      </c>
      <c r="D327" s="2" t="str">
        <f>INDEX(Parameter!$B$9:$AB$9,MATCH(C327,Parameter!$B$8:$AB$8,0))</f>
        <v>no</v>
      </c>
      <c r="H327" s="2">
        <f ca="1">INDEX(OFFSET(Data!$BF$1:$CF$1,B327-1,0),MATCH("Total/"&amp;C327,Data!$BF$1:$CF$1,0))</f>
        <v>0</v>
      </c>
      <c r="I327" s="2" t="str">
        <f ca="1">IF(H327=1,INDEX(Parameter!$B$9:$AB$9,MATCH(C327,Parameter!$B$8:$AB$8,0))+5,"")</f>
        <v/>
      </c>
      <c r="J327" s="91" t="str">
        <f t="array" aca="1" ref="J327" ca="1">IF(H327=1,MATCH(1,(OFFSET(Data!$CJ$1:$HN$1,B327-1,0))*(Data!$CJ$89:$HN$89=C327),0),"")</f>
        <v/>
      </c>
      <c r="K327" s="2" t="str">
        <f t="array" aca="1" ref="K327" ca="1">IF(H327=1,MATCH(I327,OFFSET(Data!$CI$90:$CI$485,0,Specials!J327)*(Data!$AA$90:$AA$485&gt;Parameter!$B$14)*(Data!$CH$90:$CH$485="M"),0),"")</f>
        <v/>
      </c>
      <c r="L327" s="2" t="str">
        <f ca="1">IF(H327=1,INDEX(Data!$CG$90:$CG$169,$K327)&amp;" / "&amp;OFFSET(Data!$CI$88,0,Specials!J327),"")</f>
        <v/>
      </c>
      <c r="M327" s="2" t="s">
        <v>0</v>
      </c>
      <c r="N327" s="2" t="s">
        <v>230</v>
      </c>
      <c r="O327" s="91">
        <f t="shared" ca="1" si="32"/>
        <v>17</v>
      </c>
      <c r="P327" s="91" t="str">
        <f t="shared" ca="1" si="31"/>
        <v/>
      </c>
    </row>
    <row r="328" spans="1:16" x14ac:dyDescent="0.25">
      <c r="A328" s="328" t="str">
        <f>"# Oh dear Men Rating &gt; "&amp;Parameter!$B$14</f>
        <v># Oh dear Men Rating &gt; 850</v>
      </c>
      <c r="B328" s="324">
        <f>MATCH(A328,Data!$CG:$CG,0)</f>
        <v>16</v>
      </c>
      <c r="C328" s="2">
        <v>20</v>
      </c>
      <c r="D328" s="2" t="str">
        <f>INDEX(Parameter!$B$9:$AB$9,MATCH(C328,Parameter!$B$8:$AB$8,0))</f>
        <v>no</v>
      </c>
      <c r="H328" s="2">
        <f ca="1">INDEX(OFFSET(Data!$BF$1:$CF$1,B328-1,0),MATCH("Total/"&amp;C328,Data!$BF$1:$CF$1,0))</f>
        <v>0</v>
      </c>
      <c r="I328" s="2" t="str">
        <f ca="1">IF(H328=1,INDEX(Parameter!$B$9:$AB$9,MATCH(C328,Parameter!$B$8:$AB$8,0))+5,"")</f>
        <v/>
      </c>
      <c r="J328" s="91" t="str">
        <f t="array" aca="1" ref="J328" ca="1">IF(H328=1,MATCH(1,(OFFSET(Data!$CJ$1:$HN$1,B328-1,0))*(Data!$CJ$89:$HN$89=C328),0),"")</f>
        <v/>
      </c>
      <c r="K328" s="2" t="str">
        <f t="array" aca="1" ref="K328" ca="1">IF(H328=1,MATCH(I328,OFFSET(Data!$CI$90:$CI$485,0,Specials!J328)*(Data!$AA$90:$AA$485&gt;Parameter!$B$14)*(Data!$CH$90:$CH$485="M"),0),"")</f>
        <v/>
      </c>
      <c r="L328" s="2" t="str">
        <f ca="1">IF(H328=1,INDEX(Data!$CG$90:$CG$169,$K328)&amp;" / "&amp;OFFSET(Data!$CI$88,0,Specials!J328),"")</f>
        <v/>
      </c>
      <c r="M328" s="2" t="s">
        <v>0</v>
      </c>
      <c r="N328" s="2" t="s">
        <v>230</v>
      </c>
      <c r="O328" s="91">
        <f t="shared" ca="1" si="32"/>
        <v>17</v>
      </c>
      <c r="P328" s="91" t="str">
        <f t="shared" ca="1" si="31"/>
        <v/>
      </c>
    </row>
    <row r="329" spans="1:16" x14ac:dyDescent="0.25">
      <c r="A329" s="328" t="str">
        <f>"# Oh dear Men Rating &gt; "&amp;Parameter!$B$14</f>
        <v># Oh dear Men Rating &gt; 850</v>
      </c>
      <c r="B329" s="324">
        <f>MATCH(A329,Data!$CG:$CG,0)</f>
        <v>16</v>
      </c>
      <c r="C329" s="2">
        <v>21</v>
      </c>
      <c r="D329" s="2" t="str">
        <f>INDEX(Parameter!$B$9:$AB$9,MATCH(C329,Parameter!$B$8:$AB$8,0))</f>
        <v>no</v>
      </c>
      <c r="H329" s="2">
        <f ca="1">INDEX(OFFSET(Data!$BF$1:$CF$1,B329-1,0),MATCH("Total/"&amp;C329,Data!$BF$1:$CF$1,0))</f>
        <v>0</v>
      </c>
      <c r="I329" s="2" t="str">
        <f ca="1">IF(H329=1,INDEX(Parameter!$B$9:$AB$9,MATCH(C329,Parameter!$B$8:$AB$8,0))+5,"")</f>
        <v/>
      </c>
      <c r="J329" s="91" t="str">
        <f t="array" aca="1" ref="J329" ca="1">IF(H329=1,MATCH(1,(OFFSET(Data!$CJ$1:$HN$1,B329-1,0))*(Data!$CJ$89:$HN$89=C329),0),"")</f>
        <v/>
      </c>
      <c r="K329" s="2" t="str">
        <f t="array" aca="1" ref="K329" ca="1">IF(H329=1,MATCH(I329,OFFSET(Data!$CI$90:$CI$485,0,Specials!J329)*(Data!$AA$90:$AA$485&gt;Parameter!$B$14)*(Data!$CH$90:$CH$485="M"),0),"")</f>
        <v/>
      </c>
      <c r="L329" s="2" t="str">
        <f ca="1">IF(H329=1,INDEX(Data!$CG$90:$CG$169,$K329)&amp;" / "&amp;OFFSET(Data!$CI$88,0,Specials!J329),"")</f>
        <v/>
      </c>
      <c r="M329" s="2" t="s">
        <v>0</v>
      </c>
      <c r="N329" s="2" t="s">
        <v>230</v>
      </c>
      <c r="O329" s="91">
        <f t="shared" ca="1" si="32"/>
        <v>17</v>
      </c>
      <c r="P329" s="91" t="str">
        <f t="shared" ca="1" si="31"/>
        <v/>
      </c>
    </row>
    <row r="330" spans="1:16" x14ac:dyDescent="0.25">
      <c r="A330" s="328" t="str">
        <f>"# Oh dear Men Rating &gt; "&amp;Parameter!$B$14</f>
        <v># Oh dear Men Rating &gt; 850</v>
      </c>
      <c r="B330" s="324">
        <f>MATCH(A330,Data!$CG:$CG,0)</f>
        <v>16</v>
      </c>
      <c r="C330" s="2">
        <v>22</v>
      </c>
      <c r="D330" s="2" t="str">
        <f>INDEX(Parameter!$B$9:$AB$9,MATCH(C330,Parameter!$B$8:$AB$8,0))</f>
        <v>no</v>
      </c>
      <c r="H330" s="2">
        <f ca="1">INDEX(OFFSET(Data!$BF$1:$CF$1,B330-1,0),MATCH("Total/"&amp;C330,Data!$BF$1:$CF$1,0))</f>
        <v>0</v>
      </c>
      <c r="I330" s="2" t="str">
        <f ca="1">IF(H330=1,INDEX(Parameter!$B$9:$AB$9,MATCH(C330,Parameter!$B$8:$AB$8,0))+5,"")</f>
        <v/>
      </c>
      <c r="J330" s="91" t="str">
        <f t="array" aca="1" ref="J330" ca="1">IF(H330=1,MATCH(1,(OFFSET(Data!$CJ$1:$HN$1,B330-1,0))*(Data!$CJ$89:$HN$89=C330),0),"")</f>
        <v/>
      </c>
      <c r="K330" s="2" t="str">
        <f t="array" aca="1" ref="K330" ca="1">IF(H330=1,MATCH(I330,OFFSET(Data!$CI$90:$CI$485,0,Specials!J330)*(Data!$AA$90:$AA$485&gt;Parameter!$B$14)*(Data!$CH$90:$CH$485="M"),0),"")</f>
        <v/>
      </c>
      <c r="L330" s="2" t="str">
        <f ca="1">IF(H330=1,INDEX(Data!$CG$90:$CG$169,$K330)&amp;" / "&amp;OFFSET(Data!$CI$88,0,Specials!J330),"")</f>
        <v/>
      </c>
      <c r="M330" s="2" t="s">
        <v>0</v>
      </c>
      <c r="N330" s="2" t="s">
        <v>230</v>
      </c>
      <c r="O330" s="91">
        <f t="shared" ca="1" si="32"/>
        <v>17</v>
      </c>
      <c r="P330" s="91" t="str">
        <f t="shared" ca="1" si="31"/>
        <v/>
      </c>
    </row>
    <row r="331" spans="1:16" x14ac:dyDescent="0.25">
      <c r="A331" s="328" t="str">
        <f>"# Oh dear Men Rating &gt; "&amp;Parameter!$B$14</f>
        <v># Oh dear Men Rating &gt; 850</v>
      </c>
      <c r="B331" s="324">
        <f>MATCH(A331,Data!$CG:$CG,0)</f>
        <v>16</v>
      </c>
      <c r="C331" s="2">
        <v>23</v>
      </c>
      <c r="D331" s="2" t="str">
        <f>INDEX(Parameter!$B$9:$AB$9,MATCH(C331,Parameter!$B$8:$AB$8,0))</f>
        <v>no</v>
      </c>
      <c r="H331" s="2">
        <f ca="1">INDEX(OFFSET(Data!$BF$1:$CF$1,B331-1,0),MATCH("Total/"&amp;C331,Data!$BF$1:$CF$1,0))</f>
        <v>0</v>
      </c>
      <c r="I331" s="2" t="str">
        <f ca="1">IF(H331=1,INDEX(Parameter!$B$9:$AB$9,MATCH(C331,Parameter!$B$8:$AB$8,0))+5,"")</f>
        <v/>
      </c>
      <c r="J331" s="91" t="str">
        <f t="array" aca="1" ref="J331" ca="1">IF(H331=1,MATCH(1,(OFFSET(Data!$CJ$1:$HN$1,B331-1,0))*(Data!$CJ$89:$HN$89=C331),0),"")</f>
        <v/>
      </c>
      <c r="K331" s="2" t="str">
        <f t="array" aca="1" ref="K331" ca="1">IF(H331=1,MATCH(I331,OFFSET(Data!$CI$90:$CI$485,0,Specials!J331)*(Data!$AA$90:$AA$485&gt;Parameter!$B$14)*(Data!$CH$90:$CH$485="M"),0),"")</f>
        <v/>
      </c>
      <c r="L331" s="2" t="str">
        <f ca="1">IF(H331=1,INDEX(Data!$CG$90:$CG$169,$K331)&amp;" / "&amp;OFFSET(Data!$CI$88,0,Specials!J331),"")</f>
        <v/>
      </c>
      <c r="M331" s="2" t="s">
        <v>0</v>
      </c>
      <c r="N331" s="2" t="s">
        <v>230</v>
      </c>
      <c r="O331" s="91">
        <f t="shared" ca="1" si="32"/>
        <v>17</v>
      </c>
      <c r="P331" s="91" t="str">
        <f t="shared" ca="1" si="31"/>
        <v/>
      </c>
    </row>
    <row r="332" spans="1:16" x14ac:dyDescent="0.25">
      <c r="A332" s="328" t="str">
        <f>"# Oh dear Men Rating &gt; "&amp;Parameter!$B$14</f>
        <v># Oh dear Men Rating &gt; 850</v>
      </c>
      <c r="B332" s="324">
        <f>MATCH(A332,Data!$CG:$CG,0)</f>
        <v>16</v>
      </c>
      <c r="C332" s="2">
        <v>24</v>
      </c>
      <c r="D332" s="2" t="str">
        <f>INDEX(Parameter!$B$9:$AB$9,MATCH(C332,Parameter!$B$8:$AB$8,0))</f>
        <v>no</v>
      </c>
      <c r="H332" s="2">
        <f ca="1">INDEX(OFFSET(Data!$BF$1:$CF$1,B332-1,0),MATCH("Total/"&amp;C332,Data!$BF$1:$CF$1,0))</f>
        <v>0</v>
      </c>
      <c r="I332" s="2" t="str">
        <f ca="1">IF(H332=1,INDEX(Parameter!$B$9:$AB$9,MATCH(C332,Parameter!$B$8:$AB$8,0))+5,"")</f>
        <v/>
      </c>
      <c r="J332" s="91" t="str">
        <f t="array" aca="1" ref="J332" ca="1">IF(H332=1,MATCH(1,(OFFSET(Data!$CJ$1:$HN$1,B332-1,0))*(Data!$CJ$89:$HN$89=C332),0),"")</f>
        <v/>
      </c>
      <c r="K332" s="2" t="str">
        <f t="array" aca="1" ref="K332" ca="1">IF(H332=1,MATCH(I332,OFFSET(Data!$CI$90:$CI$485,0,Specials!J332)*(Data!$AA$90:$AA$485&gt;Parameter!$B$14)*(Data!$CH$90:$CH$485="M"),0),"")</f>
        <v/>
      </c>
      <c r="L332" s="2" t="str">
        <f ca="1">IF(H332=1,INDEX(Data!$CG$90:$CG$169,$K332)&amp;" / "&amp;OFFSET(Data!$CI$88,0,Specials!J332),"")</f>
        <v/>
      </c>
      <c r="M332" s="2" t="s">
        <v>0</v>
      </c>
      <c r="N332" s="2" t="s">
        <v>230</v>
      </c>
      <c r="O332" s="91">
        <f t="shared" ca="1" si="32"/>
        <v>17</v>
      </c>
      <c r="P332" s="91" t="str">
        <f t="shared" ca="1" si="31"/>
        <v/>
      </c>
    </row>
    <row r="333" spans="1:16" x14ac:dyDescent="0.25">
      <c r="A333" s="328" t="str">
        <f>"# Oh dear Men Rating &gt; "&amp;Parameter!$B$14</f>
        <v># Oh dear Men Rating &gt; 850</v>
      </c>
      <c r="B333" s="324">
        <f>MATCH(A333,Data!$CG:$CG,0)</f>
        <v>16</v>
      </c>
      <c r="C333" s="2">
        <v>25</v>
      </c>
      <c r="D333" s="2" t="str">
        <f>INDEX(Parameter!$B$9:$AB$9,MATCH(C333,Parameter!$B$8:$AB$8,0))</f>
        <v>no</v>
      </c>
      <c r="H333" s="2">
        <f ca="1">INDEX(OFFSET(Data!$BF$1:$CF$1,B333-1,0),MATCH("Total/"&amp;C333,Data!$BF$1:$CF$1,0))</f>
        <v>0</v>
      </c>
      <c r="I333" s="2" t="str">
        <f ca="1">IF(H333=1,INDEX(Parameter!$B$9:$AB$9,MATCH(C333,Parameter!$B$8:$AB$8,0))+5,"")</f>
        <v/>
      </c>
      <c r="J333" s="91" t="str">
        <f t="array" aca="1" ref="J333" ca="1">IF(H333=1,MATCH(1,(OFFSET(Data!$CJ$1:$HN$1,B333-1,0))*(Data!$CJ$89:$HN$89=C333),0),"")</f>
        <v/>
      </c>
      <c r="K333" s="2" t="str">
        <f t="array" aca="1" ref="K333" ca="1">IF(H333=1,MATCH(I333,OFFSET(Data!$CI$90:$CI$485,0,Specials!J333)*(Data!$AA$90:$AA$485&gt;Parameter!$B$14)*(Data!$CH$90:$CH$485="M"),0),"")</f>
        <v/>
      </c>
      <c r="L333" s="2" t="str">
        <f ca="1">IF(H333=1,INDEX(Data!$CG$90:$CG$169,$K333)&amp;" / "&amp;OFFSET(Data!$CI$88,0,Specials!J333),"")</f>
        <v/>
      </c>
      <c r="M333" s="2" t="s">
        <v>0</v>
      </c>
      <c r="N333" s="2" t="s">
        <v>230</v>
      </c>
      <c r="O333" s="91">
        <f t="shared" ca="1" si="32"/>
        <v>17</v>
      </c>
      <c r="P333" s="91" t="str">
        <f t="shared" ca="1" si="31"/>
        <v/>
      </c>
    </row>
    <row r="334" spans="1:16" x14ac:dyDescent="0.25">
      <c r="A334" s="328" t="str">
        <f>"# Oh dear Men Rating &gt; "&amp;Parameter!$B$14</f>
        <v># Oh dear Men Rating &gt; 850</v>
      </c>
      <c r="B334" s="324">
        <f>MATCH(A334,Data!$CG:$CG,0)</f>
        <v>16</v>
      </c>
      <c r="C334" s="2">
        <v>26</v>
      </c>
      <c r="D334" s="2" t="str">
        <f>INDEX(Parameter!$B$9:$AB$9,MATCH(C334,Parameter!$B$8:$AB$8,0))</f>
        <v>no</v>
      </c>
      <c r="H334" s="2">
        <f ca="1">INDEX(OFFSET(Data!$BF$1:$CF$1,B334-1,0),MATCH("Total/"&amp;C334,Data!$BF$1:$CF$1,0))</f>
        <v>0</v>
      </c>
      <c r="I334" s="2" t="str">
        <f ca="1">IF(H334=1,INDEX(Parameter!$B$9:$AB$9,MATCH(C334,Parameter!$B$8:$AB$8,0))+5,"")</f>
        <v/>
      </c>
      <c r="J334" s="91" t="str">
        <f t="array" aca="1" ref="J334" ca="1">IF(H334=1,MATCH(1,(OFFSET(Data!$CJ$1:$HN$1,B334-1,0))*(Data!$CJ$89:$HN$89=C334),0),"")</f>
        <v/>
      </c>
      <c r="K334" s="2" t="str">
        <f t="array" aca="1" ref="K334" ca="1">IF(H334=1,MATCH(I334,OFFSET(Data!$CI$90:$CI$485,0,Specials!J334)*(Data!$AA$90:$AA$485&gt;Parameter!$B$14)*(Data!$CH$90:$CH$485="M"),0),"")</f>
        <v/>
      </c>
      <c r="L334" s="2" t="str">
        <f ca="1">IF(H334=1,INDEX(Data!$CG$90:$CG$169,$K334)&amp;" / "&amp;OFFSET(Data!$CI$88,0,Specials!J334),"")</f>
        <v/>
      </c>
      <c r="M334" s="2" t="s">
        <v>0</v>
      </c>
      <c r="N334" s="2" t="s">
        <v>230</v>
      </c>
      <c r="O334" s="91">
        <f t="shared" ca="1" si="32"/>
        <v>17</v>
      </c>
      <c r="P334" s="91" t="str">
        <f t="shared" ca="1" si="31"/>
        <v/>
      </c>
    </row>
    <row r="335" spans="1:16" x14ac:dyDescent="0.25">
      <c r="A335" s="328" t="str">
        <f>"# Oh dear Men Rating &gt; "&amp;Parameter!$B$14</f>
        <v># Oh dear Men Rating &gt; 850</v>
      </c>
      <c r="B335" s="324">
        <f>MATCH(A335,Data!$CG:$CG,0)</f>
        <v>16</v>
      </c>
      <c r="C335" s="2">
        <v>27</v>
      </c>
      <c r="D335" s="2" t="str">
        <f>INDEX(Parameter!$B$9:$AB$9,MATCH(C335,Parameter!$B$8:$AB$8,0))</f>
        <v>no</v>
      </c>
      <c r="H335" s="2">
        <f ca="1">INDEX(OFFSET(Data!$BF$1:$CF$1,B335-1,0),MATCH("Total/"&amp;C335,Data!$BF$1:$CF$1,0))</f>
        <v>0</v>
      </c>
      <c r="I335" s="2" t="str">
        <f ca="1">IF(H335=1,INDEX(Parameter!$B$9:$AB$9,MATCH(C335,Parameter!$B$8:$AB$8,0))+5,"")</f>
        <v/>
      </c>
      <c r="J335" s="91" t="str">
        <f t="array" aca="1" ref="J335" ca="1">IF(H335=1,MATCH(1,(OFFSET(Data!$CJ$1:$HN$1,B335-1,0))*(Data!$CJ$89:$HN$89=C335),0),"")</f>
        <v/>
      </c>
      <c r="K335" s="2" t="str">
        <f t="array" aca="1" ref="K335" ca="1">IF(H335=1,MATCH(I335,OFFSET(Data!$CI$90:$CI$485,0,Specials!J335)*(Data!$AA$90:$AA$485&gt;Parameter!$B$14)*(Data!$CH$90:$CH$485="M"),0),"")</f>
        <v/>
      </c>
      <c r="L335" s="2" t="str">
        <f ca="1">IF(H335=1,INDEX(Data!$CG$90:$CG$169,$K335)&amp;" / "&amp;OFFSET(Data!$CI$88,0,Specials!J335),"")</f>
        <v/>
      </c>
      <c r="M335" s="2" t="s">
        <v>0</v>
      </c>
      <c r="N335" s="2" t="s">
        <v>230</v>
      </c>
      <c r="O335" s="91">
        <f t="shared" ca="1" si="32"/>
        <v>17</v>
      </c>
      <c r="P335" s="91" t="str">
        <f t="shared" ca="1" si="31"/>
        <v/>
      </c>
    </row>
    <row r="336" spans="1:16" ht="15" customHeight="1" x14ac:dyDescent="0.25">
      <c r="A336" s="328" t="str">
        <f>"# Oh dear Men Rating &gt; "&amp;Parameter!$B$14</f>
        <v># Oh dear Men Rating &gt; 850</v>
      </c>
      <c r="B336" s="324">
        <f>MATCH(A336,Data!$CG:$CG,0)</f>
        <v>16</v>
      </c>
      <c r="C336" s="2">
        <v>1</v>
      </c>
      <c r="D336" s="2">
        <f>INDEX(Parameter!$B$9:$AB$9,MATCH(C336,Parameter!$B$8:$AB$8,0))</f>
        <v>3</v>
      </c>
      <c r="H336" s="2">
        <f ca="1">INDEX(OFFSET(Data!$BF$1:$CF$1,B336-1,0),MATCH("Total/"&amp;C336,Data!$BF$1:$CF$1,0))</f>
        <v>0</v>
      </c>
      <c r="I336" s="2" t="str">
        <f ca="1">IF(H336=1,INDEX(Parameter!$B$9:$AB$9,MATCH(C336,Parameter!$B$8:$AB$8,0))+6,"")</f>
        <v/>
      </c>
      <c r="J336" s="91" t="str">
        <f t="array" aca="1" ref="J336" ca="1">IF(H336=1,MATCH(1,(OFFSET(Data!$CJ$1:$HN$1,B336-1,0))*(Data!$CJ$89:$HN$89=C336),0),"")</f>
        <v/>
      </c>
      <c r="K336" s="2" t="str">
        <f t="array" aca="1" ref="K336" ca="1">IF(H336=1,MATCH(I336,OFFSET(Data!$CI$90:$CI$485,0,Specials!J336)*(Data!$AA$90:$AA$485&gt;Parameter!$B$14)*(Data!$CH$90:$CH$485="M"),0),"")</f>
        <v/>
      </c>
      <c r="L336" s="2" t="str">
        <f ca="1">IF(H336=1,INDEX(Data!$CG$90:$CG$169,$K336)&amp;" / "&amp;OFFSET(Data!$CI$88,0,Specials!J336),"")</f>
        <v/>
      </c>
      <c r="M336" s="2" t="s">
        <v>0</v>
      </c>
      <c r="N336" s="2" t="s">
        <v>230</v>
      </c>
      <c r="O336" s="91">
        <f t="shared" ca="1" si="32"/>
        <v>17</v>
      </c>
      <c r="P336" s="91" t="str">
        <f t="shared" ref="P336:P362" ca="1" si="33">IF(AND(H336=1,ISERROR(K336)=FALSE),"Only 1 Oh Dear on hole "&amp;C336,"")</f>
        <v/>
      </c>
    </row>
    <row r="337" spans="1:16" x14ac:dyDescent="0.25">
      <c r="A337" s="328" t="str">
        <f>"# Oh dear Men Rating &gt; "&amp;Parameter!$B$14</f>
        <v># Oh dear Men Rating &gt; 850</v>
      </c>
      <c r="B337" s="324">
        <f>MATCH(A337,Data!$CG:$CG,0)</f>
        <v>16</v>
      </c>
      <c r="C337" s="2">
        <v>2</v>
      </c>
      <c r="D337" s="2">
        <f>INDEX(Parameter!$B$9:$AB$9,MATCH(C337,Parameter!$B$8:$AB$8,0))</f>
        <v>3</v>
      </c>
      <c r="H337" s="2">
        <f ca="1">INDEX(OFFSET(Data!$BF$1:$CF$1,B337-1,0),MATCH("Total/"&amp;C337,Data!$BF$1:$CF$1,0))</f>
        <v>0</v>
      </c>
      <c r="I337" s="2" t="str">
        <f ca="1">IF(H337=1,INDEX(Parameter!$B$9:$AB$9,MATCH(C337,Parameter!$B$8:$AB$8,0))+6,"")</f>
        <v/>
      </c>
      <c r="J337" s="91" t="str">
        <f t="array" aca="1" ref="J337" ca="1">IF(H337=1,MATCH(1,(OFFSET(Data!$CJ$1:$HN$1,B337-1,0))*(Data!$CJ$89:$HN$89=C337),0),"")</f>
        <v/>
      </c>
      <c r="K337" s="2" t="str">
        <f t="array" aca="1" ref="K337" ca="1">IF(H337=1,MATCH(I337,OFFSET(Data!$CI$90:$CI$485,0,Specials!J337)*(Data!$AA$90:$AA$485&gt;Parameter!$B$14)*(Data!$CH$90:$CH$485="M"),0),"")</f>
        <v/>
      </c>
      <c r="L337" s="2" t="str">
        <f ca="1">IF(H337=1,INDEX(Data!$CG$90:$CG$169,$K337)&amp;" / "&amp;OFFSET(Data!$CI$88,0,Specials!J337),"")</f>
        <v/>
      </c>
      <c r="M337" s="2" t="s">
        <v>0</v>
      </c>
      <c r="N337" s="2" t="s">
        <v>230</v>
      </c>
      <c r="O337" s="91">
        <f t="shared" ca="1" si="32"/>
        <v>17</v>
      </c>
      <c r="P337" s="91" t="str">
        <f t="shared" ca="1" si="33"/>
        <v/>
      </c>
    </row>
    <row r="338" spans="1:16" x14ac:dyDescent="0.25">
      <c r="A338" s="328" t="str">
        <f>"# Oh dear Men Rating &gt; "&amp;Parameter!$B$14</f>
        <v># Oh dear Men Rating &gt; 850</v>
      </c>
      <c r="B338" s="324">
        <f>MATCH(A338,Data!$CG:$CG,0)</f>
        <v>16</v>
      </c>
      <c r="C338" s="2">
        <v>3</v>
      </c>
      <c r="D338" s="2">
        <f>INDEX(Parameter!$B$9:$AB$9,MATCH(C338,Parameter!$B$8:$AB$8,0))</f>
        <v>3</v>
      </c>
      <c r="H338" s="2">
        <f ca="1">INDEX(OFFSET(Data!$BF$1:$CF$1,B338-1,0),MATCH("Total/"&amp;C338,Data!$BF$1:$CF$1,0))</f>
        <v>0</v>
      </c>
      <c r="I338" s="2" t="str">
        <f ca="1">IF(H338=1,INDEX(Parameter!$B$9:$AB$9,MATCH(C338,Parameter!$B$8:$AB$8,0))+6,"")</f>
        <v/>
      </c>
      <c r="J338" s="91" t="str">
        <f t="array" aca="1" ref="J338" ca="1">IF(H338=1,MATCH(1,(OFFSET(Data!$CJ$1:$HN$1,B338-1,0))*(Data!$CJ$89:$HN$89=C338),0),"")</f>
        <v/>
      </c>
      <c r="K338" s="2" t="str">
        <f t="array" aca="1" ref="K338" ca="1">IF(H338=1,MATCH(I338,OFFSET(Data!$CI$90:$CI$485,0,Specials!J338)*(Data!$AA$90:$AA$485&gt;Parameter!$B$14)*(Data!$CH$90:$CH$485="M"),0),"")</f>
        <v/>
      </c>
      <c r="L338" s="2" t="str">
        <f ca="1">IF(H338=1,INDEX(Data!$CG$90:$CG$169,$K338)&amp;" / "&amp;OFFSET(Data!$CI$88,0,Specials!J338),"")</f>
        <v/>
      </c>
      <c r="M338" s="2" t="s">
        <v>0</v>
      </c>
      <c r="N338" s="2" t="s">
        <v>230</v>
      </c>
      <c r="O338" s="91">
        <f t="shared" ca="1" si="32"/>
        <v>17</v>
      </c>
      <c r="P338" s="91" t="str">
        <f t="shared" ca="1" si="33"/>
        <v/>
      </c>
    </row>
    <row r="339" spans="1:16" x14ac:dyDescent="0.25">
      <c r="A339" s="328" t="str">
        <f>"# Oh dear Men Rating &gt; "&amp;Parameter!$B$14</f>
        <v># Oh dear Men Rating &gt; 850</v>
      </c>
      <c r="B339" s="324">
        <f>MATCH(A339,Data!$CG:$CG,0)</f>
        <v>16</v>
      </c>
      <c r="C339" s="2">
        <v>4</v>
      </c>
      <c r="D339" s="2">
        <f>INDEX(Parameter!$B$9:$AB$9,MATCH(C339,Parameter!$B$8:$AB$8,0))</f>
        <v>3</v>
      </c>
      <c r="H339" s="2">
        <f ca="1">INDEX(OFFSET(Data!$BF$1:$CF$1,B339-1,0),MATCH("Total/"&amp;C339,Data!$BF$1:$CF$1,0))</f>
        <v>0</v>
      </c>
      <c r="I339" s="2" t="str">
        <f ca="1">IF(H339=1,INDEX(Parameter!$B$9:$AB$9,MATCH(C339,Parameter!$B$8:$AB$8,0))+6,"")</f>
        <v/>
      </c>
      <c r="J339" s="91" t="str">
        <f t="array" aca="1" ref="J339" ca="1">IF(H339=1,MATCH(1,(OFFSET(Data!$CJ$1:$HN$1,B339-1,0))*(Data!$CJ$89:$HN$89=C339),0),"")</f>
        <v/>
      </c>
      <c r="K339" s="2" t="str">
        <f t="array" aca="1" ref="K339" ca="1">IF(H339=1,MATCH(I339,OFFSET(Data!$CI$90:$CI$485,0,Specials!J339)*(Data!$AA$90:$AA$485&gt;Parameter!$B$14)*(Data!$CH$90:$CH$485="M"),0),"")</f>
        <v/>
      </c>
      <c r="L339" s="2" t="str">
        <f ca="1">IF(H339=1,INDEX(Data!$CG$90:$CG$169,$K339)&amp;" / "&amp;OFFSET(Data!$CI$88,0,Specials!J339),"")</f>
        <v/>
      </c>
      <c r="M339" s="2" t="s">
        <v>0</v>
      </c>
      <c r="N339" s="2" t="s">
        <v>230</v>
      </c>
      <c r="O339" s="91">
        <f t="shared" ca="1" si="32"/>
        <v>17</v>
      </c>
      <c r="P339" s="91" t="str">
        <f t="shared" ca="1" si="33"/>
        <v/>
      </c>
    </row>
    <row r="340" spans="1:16" x14ac:dyDescent="0.25">
      <c r="A340" s="328" t="str">
        <f>"# Oh dear Men Rating &gt; "&amp;Parameter!$B$14</f>
        <v># Oh dear Men Rating &gt; 850</v>
      </c>
      <c r="B340" s="324">
        <f>MATCH(A340,Data!$CG:$CG,0)</f>
        <v>16</v>
      </c>
      <c r="C340" s="2">
        <v>5</v>
      </c>
      <c r="D340" s="2">
        <f>INDEX(Parameter!$B$9:$AB$9,MATCH(C340,Parameter!$B$8:$AB$8,0))</f>
        <v>3</v>
      </c>
      <c r="H340" s="2">
        <f ca="1">INDEX(OFFSET(Data!$BF$1:$CF$1,B340-1,0),MATCH("Total/"&amp;C340,Data!$BF$1:$CF$1,0))</f>
        <v>0</v>
      </c>
      <c r="I340" s="2" t="str">
        <f ca="1">IF(H340=1,INDEX(Parameter!$B$9:$AB$9,MATCH(C340,Parameter!$B$8:$AB$8,0))+6,"")</f>
        <v/>
      </c>
      <c r="J340" s="91" t="str">
        <f t="array" aca="1" ref="J340" ca="1">IF(H340=1,MATCH(1,(OFFSET(Data!$CJ$1:$HN$1,B340-1,0))*(Data!$CJ$89:$HN$89=C340),0),"")</f>
        <v/>
      </c>
      <c r="K340" s="2" t="str">
        <f t="array" aca="1" ref="K340" ca="1">IF(H340=1,MATCH(I340,OFFSET(Data!$CI$90:$CI$485,0,Specials!J340)*(Data!$AA$90:$AA$485&gt;Parameter!$B$14)*(Data!$CH$90:$CH$485="M"),0),"")</f>
        <v/>
      </c>
      <c r="L340" s="2" t="str">
        <f ca="1">IF(H340=1,INDEX(Data!$CG$90:$CG$169,$K340)&amp;" / "&amp;OFFSET(Data!$CI$88,0,Specials!J340),"")</f>
        <v/>
      </c>
      <c r="M340" s="2" t="s">
        <v>0</v>
      </c>
      <c r="N340" s="2" t="s">
        <v>230</v>
      </c>
      <c r="O340" s="91">
        <f t="shared" ca="1" si="32"/>
        <v>17</v>
      </c>
      <c r="P340" s="91" t="str">
        <f t="shared" ca="1" si="33"/>
        <v/>
      </c>
    </row>
    <row r="341" spans="1:16" x14ac:dyDescent="0.25">
      <c r="A341" s="328" t="str">
        <f>"# Oh dear Men Rating &gt; "&amp;Parameter!$B$14</f>
        <v># Oh dear Men Rating &gt; 850</v>
      </c>
      <c r="B341" s="324">
        <f>MATCH(A341,Data!$CG:$CG,0)</f>
        <v>16</v>
      </c>
      <c r="C341" s="2">
        <v>6</v>
      </c>
      <c r="D341" s="2">
        <f>INDEX(Parameter!$B$9:$AB$9,MATCH(C341,Parameter!$B$8:$AB$8,0))</f>
        <v>3</v>
      </c>
      <c r="H341" s="2">
        <f ca="1">INDEX(OFFSET(Data!$BF$1:$CF$1,B341-1,0),MATCH("Total/"&amp;C341,Data!$BF$1:$CF$1,0))</f>
        <v>0</v>
      </c>
      <c r="I341" s="2" t="str">
        <f ca="1">IF(H341=1,INDEX(Parameter!$B$9:$AB$9,MATCH(C341,Parameter!$B$8:$AB$8,0))+6,"")</f>
        <v/>
      </c>
      <c r="J341" s="91" t="str">
        <f t="array" aca="1" ref="J341" ca="1">IF(H341=1,MATCH(1,(OFFSET(Data!$CJ$1:$HN$1,B341-1,0))*(Data!$CJ$89:$HN$89=C341),0),"")</f>
        <v/>
      </c>
      <c r="K341" s="2" t="str">
        <f t="array" aca="1" ref="K341" ca="1">IF(H341=1,MATCH(I341,OFFSET(Data!$CI$90:$CI$485,0,Specials!J341)*(Data!$AA$90:$AA$485&gt;Parameter!$B$14)*(Data!$CH$90:$CH$485="M"),0),"")</f>
        <v/>
      </c>
      <c r="L341" s="2" t="str">
        <f ca="1">IF(H341=1,INDEX(Data!$CG$90:$CG$169,$K341)&amp;" / "&amp;OFFSET(Data!$CI$88,0,Specials!J341),"")</f>
        <v/>
      </c>
      <c r="M341" s="2" t="s">
        <v>0</v>
      </c>
      <c r="N341" s="2" t="s">
        <v>230</v>
      </c>
      <c r="O341" s="91">
        <f t="shared" ca="1" si="32"/>
        <v>17</v>
      </c>
      <c r="P341" s="91" t="str">
        <f t="shared" ca="1" si="33"/>
        <v/>
      </c>
    </row>
    <row r="342" spans="1:16" x14ac:dyDescent="0.25">
      <c r="A342" s="328" t="str">
        <f>"# Oh dear Men Rating &gt; "&amp;Parameter!$B$14</f>
        <v># Oh dear Men Rating &gt; 850</v>
      </c>
      <c r="B342" s="324">
        <f>MATCH(A342,Data!$CG:$CG,0)</f>
        <v>16</v>
      </c>
      <c r="C342" s="2">
        <v>7</v>
      </c>
      <c r="D342" s="2">
        <f>INDEX(Parameter!$B$9:$AB$9,MATCH(C342,Parameter!$B$8:$AB$8,0))</f>
        <v>3</v>
      </c>
      <c r="H342" s="2">
        <f ca="1">INDEX(OFFSET(Data!$BF$1:$CF$1,B342-1,0),MATCH("Total/"&amp;C342,Data!$BF$1:$CF$1,0))</f>
        <v>0</v>
      </c>
      <c r="I342" s="2" t="str">
        <f ca="1">IF(H342=1,INDEX(Parameter!$B$9:$AB$9,MATCH(C342,Parameter!$B$8:$AB$8,0))+6,"")</f>
        <v/>
      </c>
      <c r="J342" s="91" t="str">
        <f t="array" aca="1" ref="J342" ca="1">IF(H342=1,MATCH(1,(OFFSET(Data!$CJ$1:$HN$1,B342-1,0))*(Data!$CJ$89:$HN$89=C342),0),"")</f>
        <v/>
      </c>
      <c r="K342" s="2" t="str">
        <f t="array" aca="1" ref="K342" ca="1">IF(H342=1,MATCH(I342,OFFSET(Data!$CI$90:$CI$485,0,Specials!J342)*(Data!$AA$90:$AA$485&gt;Parameter!$B$14)*(Data!$CH$90:$CH$485="M"),0),"")</f>
        <v/>
      </c>
      <c r="L342" s="2" t="str">
        <f ca="1">IF(H342=1,INDEX(Data!$CG$90:$CG$169,$K342)&amp;" / "&amp;OFFSET(Data!$CI$88,0,Specials!J342),"")</f>
        <v/>
      </c>
      <c r="M342" s="2" t="s">
        <v>0</v>
      </c>
      <c r="N342" s="2" t="s">
        <v>230</v>
      </c>
      <c r="O342" s="91">
        <f t="shared" ca="1" si="32"/>
        <v>17</v>
      </c>
      <c r="P342" s="91" t="str">
        <f t="shared" ca="1" si="33"/>
        <v/>
      </c>
    </row>
    <row r="343" spans="1:16" x14ac:dyDescent="0.25">
      <c r="A343" s="328" t="str">
        <f>"# Oh dear Men Rating &gt; "&amp;Parameter!$B$14</f>
        <v># Oh dear Men Rating &gt; 850</v>
      </c>
      <c r="B343" s="324">
        <f>MATCH(A343,Data!$CG:$CG,0)</f>
        <v>16</v>
      </c>
      <c r="C343" s="2">
        <v>8</v>
      </c>
      <c r="D343" s="2">
        <f>INDEX(Parameter!$B$9:$AB$9,MATCH(C343,Parameter!$B$8:$AB$8,0))</f>
        <v>3</v>
      </c>
      <c r="H343" s="2">
        <f ca="1">INDEX(OFFSET(Data!$BF$1:$CF$1,B343-1,0),MATCH("Total/"&amp;C343,Data!$BF$1:$CF$1,0))</f>
        <v>0</v>
      </c>
      <c r="I343" s="2" t="str">
        <f ca="1">IF(H343=1,INDEX(Parameter!$B$9:$AB$9,MATCH(C343,Parameter!$B$8:$AB$8,0))+6,"")</f>
        <v/>
      </c>
      <c r="J343" s="91" t="str">
        <f t="array" aca="1" ref="J343" ca="1">IF(H343=1,MATCH(1,(OFFSET(Data!$CJ$1:$HN$1,B343-1,0))*(Data!$CJ$89:$HN$89=C343),0),"")</f>
        <v/>
      </c>
      <c r="K343" s="2" t="str">
        <f t="array" aca="1" ref="K343" ca="1">IF(H343=1,MATCH(I343,OFFSET(Data!$CI$90:$CI$485,0,Specials!J343)*(Data!$AA$90:$AA$485&gt;Parameter!$B$14)*(Data!$CH$90:$CH$485="M"),0),"")</f>
        <v/>
      </c>
      <c r="L343" s="2" t="str">
        <f ca="1">IF(H343=1,INDEX(Data!$CG$90:$CG$169,$K343)&amp;" / "&amp;OFFSET(Data!$CI$88,0,Specials!J343),"")</f>
        <v/>
      </c>
      <c r="M343" s="2" t="s">
        <v>0</v>
      </c>
      <c r="N343" s="2" t="s">
        <v>230</v>
      </c>
      <c r="O343" s="91">
        <f t="shared" ca="1" si="32"/>
        <v>17</v>
      </c>
      <c r="P343" s="91" t="str">
        <f t="shared" ca="1" si="33"/>
        <v/>
      </c>
    </row>
    <row r="344" spans="1:16" x14ac:dyDescent="0.25">
      <c r="A344" s="328" t="str">
        <f>"# Oh dear Men Rating &gt; "&amp;Parameter!$B$14</f>
        <v># Oh dear Men Rating &gt; 850</v>
      </c>
      <c r="B344" s="324">
        <f>MATCH(A344,Data!$CG:$CG,0)</f>
        <v>16</v>
      </c>
      <c r="C344" s="2">
        <v>9</v>
      </c>
      <c r="D344" s="2" t="str">
        <f>INDEX(Parameter!$B$9:$AB$9,MATCH(C344,Parameter!$B$8:$AB$8,0))</f>
        <v>no</v>
      </c>
      <c r="H344" s="2">
        <f ca="1">INDEX(OFFSET(Data!$BF$1:$CF$1,B344-1,0),MATCH("Total/"&amp;C344,Data!$BF$1:$CF$1,0))</f>
        <v>0</v>
      </c>
      <c r="I344" s="2" t="str">
        <f ca="1">IF(H344=1,INDEX(Parameter!$B$9:$AB$9,MATCH(C344,Parameter!$B$8:$AB$8,0))+6,"")</f>
        <v/>
      </c>
      <c r="J344" s="91" t="str">
        <f t="array" aca="1" ref="J344" ca="1">IF(H344=1,MATCH(1,(OFFSET(Data!$CJ$1:$HN$1,B344-1,0))*(Data!$CJ$89:$HN$89=C344),0),"")</f>
        <v/>
      </c>
      <c r="K344" s="2" t="str">
        <f t="array" aca="1" ref="K344" ca="1">IF(H344=1,MATCH(I344,OFFSET(Data!$CI$90:$CI$485,0,Specials!J344)*(Data!$AA$90:$AA$485&gt;Parameter!$B$14)*(Data!$CH$90:$CH$485="M"),0),"")</f>
        <v/>
      </c>
      <c r="L344" s="2" t="str">
        <f ca="1">IF(H344=1,INDEX(Data!$CG$90:$CG$169,$K344)&amp;" / "&amp;OFFSET(Data!$CI$88,0,Specials!J344),"")</f>
        <v/>
      </c>
      <c r="M344" s="2" t="s">
        <v>0</v>
      </c>
      <c r="N344" s="2" t="s">
        <v>230</v>
      </c>
      <c r="O344" s="91">
        <f t="shared" ca="1" si="32"/>
        <v>17</v>
      </c>
      <c r="P344" s="91" t="str">
        <f t="shared" ca="1" si="33"/>
        <v/>
      </c>
    </row>
    <row r="345" spans="1:16" x14ac:dyDescent="0.25">
      <c r="A345" s="328" t="str">
        <f>"# Oh dear Men Rating &gt; "&amp;Parameter!$B$14</f>
        <v># Oh dear Men Rating &gt; 850</v>
      </c>
      <c r="B345" s="324">
        <f>MATCH(A345,Data!$CG:$CG,0)</f>
        <v>16</v>
      </c>
      <c r="C345" s="2">
        <v>10</v>
      </c>
      <c r="D345" s="2">
        <f>INDEX(Parameter!$B$9:$AB$9,MATCH(C345,Parameter!$B$8:$AB$8,0))</f>
        <v>4</v>
      </c>
      <c r="H345" s="2">
        <f ca="1">INDEX(OFFSET(Data!$BF$1:$CF$1,B345-1,0),MATCH("Total/"&amp;C345,Data!$BF$1:$CF$1,0))</f>
        <v>0</v>
      </c>
      <c r="I345" s="2" t="str">
        <f ca="1">IF(H345=1,INDEX(Parameter!$B$9:$AB$9,MATCH(C345,Parameter!$B$8:$AB$8,0))+6,"")</f>
        <v/>
      </c>
      <c r="J345" s="91" t="str">
        <f t="array" aca="1" ref="J345" ca="1">IF(H345=1,MATCH(1,(OFFSET(Data!$CJ$1:$HN$1,B345-1,0))*(Data!$CJ$89:$HN$89=C345),0),"")</f>
        <v/>
      </c>
      <c r="K345" s="2" t="str">
        <f t="array" aca="1" ref="K345" ca="1">IF(H345=1,MATCH(I345,OFFSET(Data!$CI$90:$CI$485,0,Specials!J345)*(Data!$AA$90:$AA$485&gt;Parameter!$B$14)*(Data!$CH$90:$CH$485="M"),0),"")</f>
        <v/>
      </c>
      <c r="L345" s="2" t="str">
        <f ca="1">IF(H345=1,INDEX(Data!$CG$90:$CG$169,$K345)&amp;" / "&amp;OFFSET(Data!$CI$88,0,Specials!J345),"")</f>
        <v/>
      </c>
      <c r="M345" s="2" t="s">
        <v>0</v>
      </c>
      <c r="N345" s="2" t="s">
        <v>230</v>
      </c>
      <c r="O345" s="91">
        <f t="shared" ca="1" si="32"/>
        <v>17</v>
      </c>
      <c r="P345" s="91" t="str">
        <f t="shared" ca="1" si="33"/>
        <v/>
      </c>
    </row>
    <row r="346" spans="1:16" x14ac:dyDescent="0.25">
      <c r="A346" s="328" t="str">
        <f>"# Oh dear Men Rating &gt; "&amp;Parameter!$B$14</f>
        <v># Oh dear Men Rating &gt; 850</v>
      </c>
      <c r="B346" s="324">
        <f>MATCH(A346,Data!$CG:$CG,0)</f>
        <v>16</v>
      </c>
      <c r="C346" s="2">
        <v>11</v>
      </c>
      <c r="D346" s="2">
        <f>INDEX(Parameter!$B$9:$AB$9,MATCH(C346,Parameter!$B$8:$AB$8,0))</f>
        <v>3</v>
      </c>
      <c r="H346" s="2">
        <f ca="1">INDEX(OFFSET(Data!$BF$1:$CF$1,B346-1,0),MATCH("Total/"&amp;C346,Data!$BF$1:$CF$1,0))</f>
        <v>0</v>
      </c>
      <c r="I346" s="2" t="str">
        <f ca="1">IF(H346=1,INDEX(Parameter!$B$9:$AB$9,MATCH(C346,Parameter!$B$8:$AB$8,0))+6,"")</f>
        <v/>
      </c>
      <c r="J346" s="91" t="str">
        <f t="array" aca="1" ref="J346" ca="1">IF(H346=1,MATCH(1,(OFFSET(Data!$CJ$1:$HN$1,B346-1,0))*(Data!$CJ$89:$HN$89=C346),0),"")</f>
        <v/>
      </c>
      <c r="K346" s="2" t="str">
        <f t="array" aca="1" ref="K346" ca="1">IF(H346=1,MATCH(I346,OFFSET(Data!$CI$90:$CI$485,0,Specials!J346)*(Data!$AA$90:$AA$485&gt;Parameter!$B$14)*(Data!$CH$90:$CH$485="M"),0),"")</f>
        <v/>
      </c>
      <c r="L346" s="2" t="str">
        <f ca="1">IF(H346=1,INDEX(Data!$CG$90:$CG$169,$K346)&amp;" / "&amp;OFFSET(Data!$CI$88,0,Specials!J346),"")</f>
        <v/>
      </c>
      <c r="M346" s="2" t="s">
        <v>0</v>
      </c>
      <c r="N346" s="2" t="s">
        <v>230</v>
      </c>
      <c r="O346" s="91">
        <f t="shared" ca="1" si="32"/>
        <v>17</v>
      </c>
      <c r="P346" s="91" t="str">
        <f t="shared" ca="1" si="33"/>
        <v/>
      </c>
    </row>
    <row r="347" spans="1:16" x14ac:dyDescent="0.25">
      <c r="A347" s="328" t="str">
        <f>"# Oh dear Men Rating &gt; "&amp;Parameter!$B$14</f>
        <v># Oh dear Men Rating &gt; 850</v>
      </c>
      <c r="B347" s="324">
        <f>MATCH(A347,Data!$CG:$CG,0)</f>
        <v>16</v>
      </c>
      <c r="C347" s="2">
        <v>12</v>
      </c>
      <c r="D347" s="2">
        <f>INDEX(Parameter!$B$9:$AB$9,MATCH(C347,Parameter!$B$8:$AB$8,0))</f>
        <v>3</v>
      </c>
      <c r="H347" s="2">
        <f ca="1">INDEX(OFFSET(Data!$BF$1:$CF$1,B347-1,0),MATCH("Total/"&amp;C347,Data!$BF$1:$CF$1,0))</f>
        <v>0</v>
      </c>
      <c r="I347" s="2" t="str">
        <f ca="1">IF(H347=1,INDEX(Parameter!$B$9:$AB$9,MATCH(C347,Parameter!$B$8:$AB$8,0))+6,"")</f>
        <v/>
      </c>
      <c r="J347" s="91" t="str">
        <f t="array" aca="1" ref="J347" ca="1">IF(H347=1,MATCH(1,(OFFSET(Data!$CJ$1:$HN$1,B347-1,0))*(Data!$CJ$89:$HN$89=C347),0),"")</f>
        <v/>
      </c>
      <c r="K347" s="2" t="str">
        <f t="array" aca="1" ref="K347" ca="1">IF(H347=1,MATCH(I347,OFFSET(Data!$CI$90:$CI$485,0,Specials!J347)*(Data!$AA$90:$AA$485&gt;Parameter!$B$14)*(Data!$CH$90:$CH$485="M"),0),"")</f>
        <v/>
      </c>
      <c r="L347" s="2" t="str">
        <f ca="1">IF(H347=1,INDEX(Data!$CG$90:$CG$169,$K347)&amp;" / "&amp;OFFSET(Data!$CI$88,0,Specials!J347),"")</f>
        <v/>
      </c>
      <c r="M347" s="2" t="s">
        <v>0</v>
      </c>
      <c r="N347" s="2" t="s">
        <v>230</v>
      </c>
      <c r="O347" s="91">
        <f t="shared" ca="1" si="32"/>
        <v>17</v>
      </c>
      <c r="P347" s="91" t="str">
        <f t="shared" ca="1" si="33"/>
        <v/>
      </c>
    </row>
    <row r="348" spans="1:16" x14ac:dyDescent="0.25">
      <c r="A348" s="328" t="str">
        <f>"# Oh dear Men Rating &gt; "&amp;Parameter!$B$14</f>
        <v># Oh dear Men Rating &gt; 850</v>
      </c>
      <c r="B348" s="324">
        <f>MATCH(A348,Data!$CG:$CG,0)</f>
        <v>16</v>
      </c>
      <c r="C348" s="2">
        <v>13</v>
      </c>
      <c r="D348" s="2">
        <f>INDEX(Parameter!$B$9:$AB$9,MATCH(C348,Parameter!$B$8:$AB$8,0))</f>
        <v>3</v>
      </c>
      <c r="H348" s="2">
        <f ca="1">INDEX(OFFSET(Data!$BF$1:$CF$1,B348-1,0),MATCH("Total/"&amp;C348,Data!$BF$1:$CF$1,0))</f>
        <v>0</v>
      </c>
      <c r="I348" s="2" t="str">
        <f ca="1">IF(H348=1,INDEX(Parameter!$B$9:$AB$9,MATCH(C348,Parameter!$B$8:$AB$8,0))+6,"")</f>
        <v/>
      </c>
      <c r="J348" s="91" t="str">
        <f t="array" aca="1" ref="J348" ca="1">IF(H348=1,MATCH(1,(OFFSET(Data!$CJ$1:$HN$1,B348-1,0))*(Data!$CJ$89:$HN$89=C348),0),"")</f>
        <v/>
      </c>
      <c r="K348" s="2" t="str">
        <f t="array" aca="1" ref="K348" ca="1">IF(H348=1,MATCH(I348,OFFSET(Data!$CI$90:$CI$485,0,Specials!J348)*(Data!$AA$90:$AA$485&gt;Parameter!$B$14)*(Data!$CH$90:$CH$485="M"),0),"")</f>
        <v/>
      </c>
      <c r="L348" s="2" t="str">
        <f ca="1">IF(H348=1,INDEX(Data!$CG$90:$CG$169,$K348)&amp;" / "&amp;OFFSET(Data!$CI$88,0,Specials!J348),"")</f>
        <v/>
      </c>
      <c r="M348" s="2" t="s">
        <v>0</v>
      </c>
      <c r="N348" s="2" t="s">
        <v>230</v>
      </c>
      <c r="O348" s="91">
        <f t="shared" ca="1" si="32"/>
        <v>17</v>
      </c>
      <c r="P348" s="91" t="str">
        <f t="shared" ca="1" si="33"/>
        <v/>
      </c>
    </row>
    <row r="349" spans="1:16" x14ac:dyDescent="0.25">
      <c r="A349" s="328" t="str">
        <f>"# Oh dear Men Rating &gt; "&amp;Parameter!$B$14</f>
        <v># Oh dear Men Rating &gt; 850</v>
      </c>
      <c r="B349" s="324">
        <f>MATCH(A349,Data!$CG:$CG,0)</f>
        <v>16</v>
      </c>
      <c r="C349" s="2">
        <v>14</v>
      </c>
      <c r="D349" s="2">
        <f>INDEX(Parameter!$B$9:$AB$9,MATCH(C349,Parameter!$B$8:$AB$8,0))</f>
        <v>4</v>
      </c>
      <c r="H349" s="2">
        <f ca="1">INDEX(OFFSET(Data!$BF$1:$CF$1,B349-1,0),MATCH("Total/"&amp;C349,Data!$BF$1:$CF$1,0))</f>
        <v>0</v>
      </c>
      <c r="I349" s="2" t="str">
        <f ca="1">IF(H349=1,INDEX(Parameter!$B$9:$AB$9,MATCH(C349,Parameter!$B$8:$AB$8,0))+6,"")</f>
        <v/>
      </c>
      <c r="J349" s="91" t="str">
        <f t="array" aca="1" ref="J349" ca="1">IF(H349=1,MATCH(1,(OFFSET(Data!$CJ$1:$HN$1,B349-1,0))*(Data!$CJ$89:$HN$89=C349),0),"")</f>
        <v/>
      </c>
      <c r="K349" s="2" t="str">
        <f t="array" aca="1" ref="K349" ca="1">IF(H349=1,MATCH(I349,OFFSET(Data!$CI$90:$CI$485,0,Specials!J349)*(Data!$AA$90:$AA$485&gt;Parameter!$B$14)*(Data!$CH$90:$CH$485="M"),0),"")</f>
        <v/>
      </c>
      <c r="L349" s="2" t="str">
        <f ca="1">IF(H349=1,INDEX(Data!$CG$90:$CG$169,$K349)&amp;" / "&amp;OFFSET(Data!$CI$88,0,Specials!J349),"")</f>
        <v/>
      </c>
      <c r="M349" s="2" t="s">
        <v>0</v>
      </c>
      <c r="N349" s="2" t="s">
        <v>230</v>
      </c>
      <c r="O349" s="91">
        <f t="shared" ca="1" si="32"/>
        <v>17</v>
      </c>
      <c r="P349" s="91" t="str">
        <f t="shared" ca="1" si="33"/>
        <v/>
      </c>
    </row>
    <row r="350" spans="1:16" x14ac:dyDescent="0.25">
      <c r="A350" s="328" t="str">
        <f>"# Oh dear Men Rating &gt; "&amp;Parameter!$B$14</f>
        <v># Oh dear Men Rating &gt; 850</v>
      </c>
      <c r="B350" s="324">
        <f>MATCH(A350,Data!$CG:$CG,0)</f>
        <v>16</v>
      </c>
      <c r="C350" s="2">
        <v>15</v>
      </c>
      <c r="D350" s="2" t="str">
        <f>INDEX(Parameter!$B$9:$AB$9,MATCH(C350,Parameter!$B$8:$AB$8,0))</f>
        <v>no</v>
      </c>
      <c r="H350" s="2">
        <f ca="1">INDEX(OFFSET(Data!$BF$1:$CF$1,B350-1,0),MATCH("Total/"&amp;C350,Data!$BF$1:$CF$1,0))</f>
        <v>0</v>
      </c>
      <c r="I350" s="2" t="str">
        <f ca="1">IF(H350=1,INDEX(Parameter!$B$9:$AB$9,MATCH(C350,Parameter!$B$8:$AB$8,0))+6,"")</f>
        <v/>
      </c>
      <c r="J350" s="91" t="str">
        <f t="array" aca="1" ref="J350" ca="1">IF(H350=1,MATCH(1,(OFFSET(Data!$CJ$1:$HN$1,B350-1,0))*(Data!$CJ$89:$HN$89=C350),0),"")</f>
        <v/>
      </c>
      <c r="K350" s="2" t="str">
        <f t="array" aca="1" ref="K350" ca="1">IF(H350=1,MATCH(I350,OFFSET(Data!$CI$90:$CI$485,0,Specials!J350)*(Data!$AA$90:$AA$485&gt;Parameter!$B$14)*(Data!$CH$90:$CH$485="M"),0),"")</f>
        <v/>
      </c>
      <c r="L350" s="2" t="str">
        <f ca="1">IF(H350=1,INDEX(Data!$CG$90:$CG$169,$K350)&amp;" / "&amp;OFFSET(Data!$CI$88,0,Specials!J350),"")</f>
        <v/>
      </c>
      <c r="M350" s="2" t="s">
        <v>0</v>
      </c>
      <c r="N350" s="2" t="s">
        <v>230</v>
      </c>
      <c r="O350" s="91">
        <f t="shared" ca="1" si="32"/>
        <v>17</v>
      </c>
      <c r="P350" s="91" t="str">
        <f t="shared" ca="1" si="33"/>
        <v/>
      </c>
    </row>
    <row r="351" spans="1:16" x14ac:dyDescent="0.25">
      <c r="A351" s="328" t="str">
        <f>"# Oh dear Men Rating &gt; "&amp;Parameter!$B$14</f>
        <v># Oh dear Men Rating &gt; 850</v>
      </c>
      <c r="B351" s="324">
        <f>MATCH(A351,Data!$CG:$CG,0)</f>
        <v>16</v>
      </c>
      <c r="C351" s="2">
        <v>16</v>
      </c>
      <c r="D351" s="2" t="str">
        <f>INDEX(Parameter!$B$9:$AB$9,MATCH(C351,Parameter!$B$8:$AB$8,0))</f>
        <v>no</v>
      </c>
      <c r="H351" s="2">
        <f ca="1">INDEX(OFFSET(Data!$BF$1:$CF$1,B351-1,0),MATCH("Total/"&amp;C351,Data!$BF$1:$CF$1,0))</f>
        <v>0</v>
      </c>
      <c r="I351" s="2" t="str">
        <f ca="1">IF(H351=1,INDEX(Parameter!$B$9:$AB$9,MATCH(C351,Parameter!$B$8:$AB$8,0))+6,"")</f>
        <v/>
      </c>
      <c r="J351" s="91" t="str">
        <f t="array" aca="1" ref="J351" ca="1">IF(H351=1,MATCH(1,(OFFSET(Data!$CJ$1:$HN$1,B351-1,0))*(Data!$CJ$89:$HN$89=C351),0),"")</f>
        <v/>
      </c>
      <c r="K351" s="2" t="str">
        <f t="array" aca="1" ref="K351" ca="1">IF(H351=1,MATCH(I351,OFFSET(Data!$CI$90:$CI$485,0,Specials!J351)*(Data!$AA$90:$AA$485&gt;Parameter!$B$14)*(Data!$CH$90:$CH$485="M"),0),"")</f>
        <v/>
      </c>
      <c r="L351" s="2" t="str">
        <f ca="1">IF(H351=1,INDEX(Data!$CG$90:$CG$169,$K351)&amp;" / "&amp;OFFSET(Data!$CI$88,0,Specials!J351),"")</f>
        <v/>
      </c>
      <c r="M351" s="2" t="s">
        <v>0</v>
      </c>
      <c r="N351" s="2" t="s">
        <v>230</v>
      </c>
      <c r="O351" s="91">
        <f t="shared" ca="1" si="32"/>
        <v>17</v>
      </c>
      <c r="P351" s="91" t="str">
        <f t="shared" ca="1" si="33"/>
        <v/>
      </c>
    </row>
    <row r="352" spans="1:16" x14ac:dyDescent="0.25">
      <c r="A352" s="328" t="str">
        <f>"# Oh dear Men Rating &gt; "&amp;Parameter!$B$14</f>
        <v># Oh dear Men Rating &gt; 850</v>
      </c>
      <c r="B352" s="324">
        <f>MATCH(A352,Data!$CG:$CG,0)</f>
        <v>16</v>
      </c>
      <c r="C352" s="2">
        <v>17</v>
      </c>
      <c r="D352" s="2" t="str">
        <f>INDEX(Parameter!$B$9:$AB$9,MATCH(C352,Parameter!$B$8:$AB$8,0))</f>
        <v>no</v>
      </c>
      <c r="H352" s="2">
        <f ca="1">INDEX(OFFSET(Data!$BF$1:$CF$1,B352-1,0),MATCH("Total/"&amp;C352,Data!$BF$1:$CF$1,0))</f>
        <v>0</v>
      </c>
      <c r="I352" s="2" t="str">
        <f ca="1">IF(H352=1,INDEX(Parameter!$B$9:$AB$9,MATCH(C352,Parameter!$B$8:$AB$8,0))+6,"")</f>
        <v/>
      </c>
      <c r="J352" s="91" t="str">
        <f t="array" aca="1" ref="J352" ca="1">IF(H352=1,MATCH(1,(OFFSET(Data!$CJ$1:$HN$1,B352-1,0))*(Data!$CJ$89:$HN$89=C352),0),"")</f>
        <v/>
      </c>
      <c r="K352" s="2" t="str">
        <f t="array" aca="1" ref="K352" ca="1">IF(H352=1,MATCH(I352,OFFSET(Data!$CI$90:$CI$485,0,Specials!J352)*(Data!$AA$90:$AA$485&gt;Parameter!$B$14)*(Data!$CH$90:$CH$485="M"),0),"")</f>
        <v/>
      </c>
      <c r="L352" s="2" t="str">
        <f ca="1">IF(H352=1,INDEX(Data!$CG$90:$CG$169,$K352)&amp;" / "&amp;OFFSET(Data!$CI$88,0,Specials!J352),"")</f>
        <v/>
      </c>
      <c r="M352" s="2" t="s">
        <v>0</v>
      </c>
      <c r="N352" s="2" t="s">
        <v>230</v>
      </c>
      <c r="O352" s="91">
        <f t="shared" ca="1" si="32"/>
        <v>17</v>
      </c>
      <c r="P352" s="91" t="str">
        <f t="shared" ca="1" si="33"/>
        <v/>
      </c>
    </row>
    <row r="353" spans="1:16" x14ac:dyDescent="0.25">
      <c r="A353" s="328" t="str">
        <f>"# Oh dear Men Rating &gt; "&amp;Parameter!$B$14</f>
        <v># Oh dear Men Rating &gt; 850</v>
      </c>
      <c r="B353" s="324">
        <f>MATCH(A353,Data!$CG:$CG,0)</f>
        <v>16</v>
      </c>
      <c r="C353" s="2">
        <v>18</v>
      </c>
      <c r="D353" s="2" t="str">
        <f>INDEX(Parameter!$B$9:$AB$9,MATCH(C353,Parameter!$B$8:$AB$8,0))</f>
        <v>no</v>
      </c>
      <c r="H353" s="2">
        <f ca="1">INDEX(OFFSET(Data!$BF$1:$CF$1,B353-1,0),MATCH("Total/"&amp;C353,Data!$BF$1:$CF$1,0))</f>
        <v>0</v>
      </c>
      <c r="I353" s="2" t="str">
        <f ca="1">IF(H353=1,INDEX(Parameter!$B$9:$AB$9,MATCH(C353,Parameter!$B$8:$AB$8,0))+6,"")</f>
        <v/>
      </c>
      <c r="J353" s="91" t="str">
        <f t="array" aca="1" ref="J353" ca="1">IF(H353=1,MATCH(1,(OFFSET(Data!$CJ$1:$HN$1,B353-1,0))*(Data!$CJ$89:$HN$89=C353),0),"")</f>
        <v/>
      </c>
      <c r="K353" s="2" t="str">
        <f t="array" aca="1" ref="K353" ca="1">IF(H353=1,MATCH(I353,OFFSET(Data!$CI$90:$CI$485,0,Specials!J353)*(Data!$AA$90:$AA$485&gt;Parameter!$B$14)*(Data!$CH$90:$CH$485="M"),0),"")</f>
        <v/>
      </c>
      <c r="L353" s="2" t="str">
        <f ca="1">IF(H353=1,INDEX(Data!$CG$90:$CG$169,$K353)&amp;" / "&amp;OFFSET(Data!$CI$88,0,Specials!J353),"")</f>
        <v/>
      </c>
      <c r="M353" s="2" t="s">
        <v>0</v>
      </c>
      <c r="N353" s="2" t="s">
        <v>230</v>
      </c>
      <c r="O353" s="91">
        <f t="shared" ca="1" si="32"/>
        <v>17</v>
      </c>
      <c r="P353" s="91" t="str">
        <f t="shared" ca="1" si="33"/>
        <v/>
      </c>
    </row>
    <row r="354" spans="1:16" x14ac:dyDescent="0.25">
      <c r="A354" s="328" t="str">
        <f>"# Oh dear Men Rating &gt; "&amp;Parameter!$B$14</f>
        <v># Oh dear Men Rating &gt; 850</v>
      </c>
      <c r="B354" s="324">
        <f>MATCH(A354,Data!$CG:$CG,0)</f>
        <v>16</v>
      </c>
      <c r="C354" s="2">
        <v>19</v>
      </c>
      <c r="D354" s="2" t="str">
        <f>INDEX(Parameter!$B$9:$AB$9,MATCH(C354,Parameter!$B$8:$AB$8,0))</f>
        <v>no</v>
      </c>
      <c r="H354" s="2">
        <f ca="1">INDEX(OFFSET(Data!$BF$1:$CF$1,B354-1,0),MATCH("Total/"&amp;C354,Data!$BF$1:$CF$1,0))</f>
        <v>0</v>
      </c>
      <c r="I354" s="2" t="str">
        <f ca="1">IF(H354=1,INDEX(Parameter!$B$9:$AB$9,MATCH(C354,Parameter!$B$8:$AB$8,0))+6,"")</f>
        <v/>
      </c>
      <c r="J354" s="91" t="str">
        <f t="array" aca="1" ref="J354" ca="1">IF(H354=1,MATCH(1,(OFFSET(Data!$CJ$1:$HN$1,B354-1,0))*(Data!$CJ$89:$HN$89=C354),0),"")</f>
        <v/>
      </c>
      <c r="K354" s="2" t="str">
        <f t="array" aca="1" ref="K354" ca="1">IF(H354=1,MATCH(I354,OFFSET(Data!$CI$90:$CI$485,0,Specials!J354)*(Data!$AA$90:$AA$485&gt;Parameter!$B$14)*(Data!$CH$90:$CH$485="M"),0),"")</f>
        <v/>
      </c>
      <c r="L354" s="2" t="str">
        <f ca="1">IF(H354=1,INDEX(Data!$CG$90:$CG$169,$K354)&amp;" / "&amp;OFFSET(Data!$CI$88,0,Specials!J354),"")</f>
        <v/>
      </c>
      <c r="M354" s="2" t="s">
        <v>0</v>
      </c>
      <c r="N354" s="2" t="s">
        <v>230</v>
      </c>
      <c r="O354" s="91">
        <f t="shared" ca="1" si="32"/>
        <v>17</v>
      </c>
      <c r="P354" s="91" t="str">
        <f t="shared" ca="1" si="33"/>
        <v/>
      </c>
    </row>
    <row r="355" spans="1:16" x14ac:dyDescent="0.25">
      <c r="A355" s="328" t="str">
        <f>"# Oh dear Men Rating &gt; "&amp;Parameter!$B$14</f>
        <v># Oh dear Men Rating &gt; 850</v>
      </c>
      <c r="B355" s="324">
        <f>MATCH(A355,Data!$CG:$CG,0)</f>
        <v>16</v>
      </c>
      <c r="C355" s="2">
        <v>20</v>
      </c>
      <c r="D355" s="2" t="str">
        <f>INDEX(Parameter!$B$9:$AB$9,MATCH(C355,Parameter!$B$8:$AB$8,0))</f>
        <v>no</v>
      </c>
      <c r="H355" s="2">
        <f ca="1">INDEX(OFFSET(Data!$BF$1:$CF$1,B355-1,0),MATCH("Total/"&amp;C355,Data!$BF$1:$CF$1,0))</f>
        <v>0</v>
      </c>
      <c r="I355" s="2" t="str">
        <f ca="1">IF(H355=1,INDEX(Parameter!$B$9:$AB$9,MATCH(C355,Parameter!$B$8:$AB$8,0))+6,"")</f>
        <v/>
      </c>
      <c r="J355" s="91" t="str">
        <f t="array" aca="1" ref="J355" ca="1">IF(H355=1,MATCH(1,(OFFSET(Data!$CJ$1:$HN$1,B355-1,0))*(Data!$CJ$89:$HN$89=C355),0),"")</f>
        <v/>
      </c>
      <c r="K355" s="2" t="str">
        <f t="array" aca="1" ref="K355" ca="1">IF(H355=1,MATCH(I355,OFFSET(Data!$CI$90:$CI$485,0,Specials!J355)*(Data!$AA$90:$AA$485&gt;Parameter!$B$14)*(Data!$CH$90:$CH$485="M"),0),"")</f>
        <v/>
      </c>
      <c r="L355" s="2" t="str">
        <f ca="1">IF(H355=1,INDEX(Data!$CG$90:$CG$169,$K355)&amp;" / "&amp;OFFSET(Data!$CI$88,0,Specials!J355),"")</f>
        <v/>
      </c>
      <c r="M355" s="2" t="s">
        <v>0</v>
      </c>
      <c r="N355" s="2" t="s">
        <v>230</v>
      </c>
      <c r="O355" s="91">
        <f t="shared" ca="1" si="32"/>
        <v>17</v>
      </c>
      <c r="P355" s="91" t="str">
        <f t="shared" ca="1" si="33"/>
        <v/>
      </c>
    </row>
    <row r="356" spans="1:16" x14ac:dyDescent="0.25">
      <c r="A356" s="328" t="str">
        <f>"# Oh dear Men Rating &gt; "&amp;Parameter!$B$14</f>
        <v># Oh dear Men Rating &gt; 850</v>
      </c>
      <c r="B356" s="324">
        <f>MATCH(A356,Data!$CG:$CG,0)</f>
        <v>16</v>
      </c>
      <c r="C356" s="2">
        <v>21</v>
      </c>
      <c r="D356" s="2" t="str">
        <f>INDEX(Parameter!$B$9:$AB$9,MATCH(C356,Parameter!$B$8:$AB$8,0))</f>
        <v>no</v>
      </c>
      <c r="H356" s="2">
        <f ca="1">INDEX(OFFSET(Data!$BF$1:$CF$1,B356-1,0),MATCH("Total/"&amp;C356,Data!$BF$1:$CF$1,0))</f>
        <v>0</v>
      </c>
      <c r="I356" s="2" t="str">
        <f ca="1">IF(H356=1,INDEX(Parameter!$B$9:$AB$9,MATCH(C356,Parameter!$B$8:$AB$8,0))+6,"")</f>
        <v/>
      </c>
      <c r="J356" s="91" t="str">
        <f t="array" aca="1" ref="J356" ca="1">IF(H356=1,MATCH(1,(OFFSET(Data!$CJ$1:$HN$1,B356-1,0))*(Data!$CJ$89:$HN$89=C356),0),"")</f>
        <v/>
      </c>
      <c r="K356" s="2" t="str">
        <f t="array" aca="1" ref="K356" ca="1">IF(H356=1,MATCH(I356,OFFSET(Data!$CI$90:$CI$485,0,Specials!J356)*(Data!$AA$90:$AA$485&gt;Parameter!$B$14)*(Data!$CH$90:$CH$485="M"),0),"")</f>
        <v/>
      </c>
      <c r="L356" s="2" t="str">
        <f ca="1">IF(H356=1,INDEX(Data!$CG$90:$CG$169,$K356)&amp;" / "&amp;OFFSET(Data!$CI$88,0,Specials!J356),"")</f>
        <v/>
      </c>
      <c r="M356" s="2" t="s">
        <v>0</v>
      </c>
      <c r="N356" s="2" t="s">
        <v>230</v>
      </c>
      <c r="O356" s="91">
        <f t="shared" ca="1" si="32"/>
        <v>17</v>
      </c>
      <c r="P356" s="91" t="str">
        <f t="shared" ca="1" si="33"/>
        <v/>
      </c>
    </row>
    <row r="357" spans="1:16" x14ac:dyDescent="0.25">
      <c r="A357" s="328" t="str">
        <f>"# Oh dear Men Rating &gt; "&amp;Parameter!$B$14</f>
        <v># Oh dear Men Rating &gt; 850</v>
      </c>
      <c r="B357" s="324">
        <f>MATCH(A357,Data!$CG:$CG,0)</f>
        <v>16</v>
      </c>
      <c r="C357" s="2">
        <v>22</v>
      </c>
      <c r="D357" s="2" t="str">
        <f>INDEX(Parameter!$B$9:$AB$9,MATCH(C357,Parameter!$B$8:$AB$8,0))</f>
        <v>no</v>
      </c>
      <c r="H357" s="2">
        <f ca="1">INDEX(OFFSET(Data!$BF$1:$CF$1,B357-1,0),MATCH("Total/"&amp;C357,Data!$BF$1:$CF$1,0))</f>
        <v>0</v>
      </c>
      <c r="I357" s="2" t="str">
        <f ca="1">IF(H357=1,INDEX(Parameter!$B$9:$AB$9,MATCH(C357,Parameter!$B$8:$AB$8,0))+6,"")</f>
        <v/>
      </c>
      <c r="J357" s="91" t="str">
        <f t="array" aca="1" ref="J357" ca="1">IF(H357=1,MATCH(1,(OFFSET(Data!$CJ$1:$HN$1,B357-1,0))*(Data!$CJ$89:$HN$89=C357),0),"")</f>
        <v/>
      </c>
      <c r="K357" s="2" t="str">
        <f t="array" aca="1" ref="K357" ca="1">IF(H357=1,MATCH(I357,OFFSET(Data!$CI$90:$CI$485,0,Specials!J357)*(Data!$AA$90:$AA$485&gt;Parameter!$B$14)*(Data!$CH$90:$CH$485="M"),0),"")</f>
        <v/>
      </c>
      <c r="L357" s="2" t="str">
        <f ca="1">IF(H357=1,INDEX(Data!$CG$90:$CG$169,$K357)&amp;" / "&amp;OFFSET(Data!$CI$88,0,Specials!J357),"")</f>
        <v/>
      </c>
      <c r="M357" s="2" t="s">
        <v>0</v>
      </c>
      <c r="N357" s="2" t="s">
        <v>230</v>
      </c>
      <c r="O357" s="91">
        <f t="shared" ca="1" si="32"/>
        <v>17</v>
      </c>
      <c r="P357" s="91" t="str">
        <f t="shared" ca="1" si="33"/>
        <v/>
      </c>
    </row>
    <row r="358" spans="1:16" x14ac:dyDescent="0.25">
      <c r="A358" s="328" t="str">
        <f>"# Oh dear Men Rating &gt; "&amp;Parameter!$B$14</f>
        <v># Oh dear Men Rating &gt; 850</v>
      </c>
      <c r="B358" s="324">
        <f>MATCH(A358,Data!$CG:$CG,0)</f>
        <v>16</v>
      </c>
      <c r="C358" s="2">
        <v>23</v>
      </c>
      <c r="D358" s="2" t="str">
        <f>INDEX(Parameter!$B$9:$AB$9,MATCH(C358,Parameter!$B$8:$AB$8,0))</f>
        <v>no</v>
      </c>
      <c r="H358" s="2">
        <f ca="1">INDEX(OFFSET(Data!$BF$1:$CF$1,B358-1,0),MATCH("Total/"&amp;C358,Data!$BF$1:$CF$1,0))</f>
        <v>0</v>
      </c>
      <c r="I358" s="2" t="str">
        <f ca="1">IF(H358=1,INDEX(Parameter!$B$9:$AB$9,MATCH(C358,Parameter!$B$8:$AB$8,0))+6,"")</f>
        <v/>
      </c>
      <c r="J358" s="91" t="str">
        <f t="array" aca="1" ref="J358" ca="1">IF(H358=1,MATCH(1,(OFFSET(Data!$CJ$1:$HN$1,B358-1,0))*(Data!$CJ$89:$HN$89=C358),0),"")</f>
        <v/>
      </c>
      <c r="K358" s="2" t="str">
        <f t="array" aca="1" ref="K358" ca="1">IF(H358=1,MATCH(I358,OFFSET(Data!$CI$90:$CI$485,0,Specials!J358)*(Data!$AA$90:$AA$485&gt;Parameter!$B$14)*(Data!$CH$90:$CH$485="M"),0),"")</f>
        <v/>
      </c>
      <c r="L358" s="2" t="str">
        <f ca="1">IF(H358=1,INDEX(Data!$CG$90:$CG$169,$K358)&amp;" / "&amp;OFFSET(Data!$CI$88,0,Specials!J358),"")</f>
        <v/>
      </c>
      <c r="M358" s="2" t="s">
        <v>0</v>
      </c>
      <c r="N358" s="2" t="s">
        <v>230</v>
      </c>
      <c r="O358" s="91">
        <f t="shared" ca="1" si="32"/>
        <v>17</v>
      </c>
      <c r="P358" s="91" t="str">
        <f t="shared" ca="1" si="33"/>
        <v/>
      </c>
    </row>
    <row r="359" spans="1:16" x14ac:dyDescent="0.25">
      <c r="A359" s="328" t="str">
        <f>"# Oh dear Men Rating &gt; "&amp;Parameter!$B$14</f>
        <v># Oh dear Men Rating &gt; 850</v>
      </c>
      <c r="B359" s="324">
        <f>MATCH(A359,Data!$CG:$CG,0)</f>
        <v>16</v>
      </c>
      <c r="C359" s="2">
        <v>24</v>
      </c>
      <c r="D359" s="2" t="str">
        <f>INDEX(Parameter!$B$9:$AB$9,MATCH(C359,Parameter!$B$8:$AB$8,0))</f>
        <v>no</v>
      </c>
      <c r="H359" s="2">
        <f ca="1">INDEX(OFFSET(Data!$BF$1:$CF$1,B359-1,0),MATCH("Total/"&amp;C359,Data!$BF$1:$CF$1,0))</f>
        <v>0</v>
      </c>
      <c r="I359" s="2" t="str">
        <f ca="1">IF(H359=1,INDEX(Parameter!$B$9:$AB$9,MATCH(C359,Parameter!$B$8:$AB$8,0))+6,"")</f>
        <v/>
      </c>
      <c r="J359" s="91" t="str">
        <f t="array" aca="1" ref="J359" ca="1">IF(H359=1,MATCH(1,(OFFSET(Data!$CJ$1:$HN$1,B359-1,0))*(Data!$CJ$89:$HN$89=C359),0),"")</f>
        <v/>
      </c>
      <c r="K359" s="2" t="str">
        <f t="array" aca="1" ref="K359" ca="1">IF(H359=1,MATCH(I359,OFFSET(Data!$CI$90:$CI$485,0,Specials!J359)*(Data!$AA$90:$AA$485&gt;Parameter!$B$14)*(Data!$CH$90:$CH$485="M"),0),"")</f>
        <v/>
      </c>
      <c r="L359" s="2" t="str">
        <f ca="1">IF(H359=1,INDEX(Data!$CG$90:$CG$169,$K359)&amp;" / "&amp;OFFSET(Data!$CI$88,0,Specials!J359),"")</f>
        <v/>
      </c>
      <c r="M359" s="2" t="s">
        <v>0</v>
      </c>
      <c r="N359" s="2" t="s">
        <v>230</v>
      </c>
      <c r="O359" s="91">
        <f t="shared" ca="1" si="32"/>
        <v>17</v>
      </c>
      <c r="P359" s="91" t="str">
        <f t="shared" ca="1" si="33"/>
        <v/>
      </c>
    </row>
    <row r="360" spans="1:16" x14ac:dyDescent="0.25">
      <c r="A360" s="328" t="str">
        <f>"# Oh dear Men Rating &gt; "&amp;Parameter!$B$14</f>
        <v># Oh dear Men Rating &gt; 850</v>
      </c>
      <c r="B360" s="324">
        <f>MATCH(A360,Data!$CG:$CG,0)</f>
        <v>16</v>
      </c>
      <c r="C360" s="2">
        <v>25</v>
      </c>
      <c r="D360" s="2" t="str">
        <f>INDEX(Parameter!$B$9:$AB$9,MATCH(C360,Parameter!$B$8:$AB$8,0))</f>
        <v>no</v>
      </c>
      <c r="H360" s="2">
        <f ca="1">INDEX(OFFSET(Data!$BF$1:$CF$1,B360-1,0),MATCH("Total/"&amp;C360,Data!$BF$1:$CF$1,0))</f>
        <v>0</v>
      </c>
      <c r="I360" s="2" t="str">
        <f ca="1">IF(H360=1,INDEX(Parameter!$B$9:$AB$9,MATCH(C360,Parameter!$B$8:$AB$8,0))+6,"")</f>
        <v/>
      </c>
      <c r="J360" s="91" t="str">
        <f t="array" aca="1" ref="J360" ca="1">IF(H360=1,MATCH(1,(OFFSET(Data!$CJ$1:$HN$1,B360-1,0))*(Data!$CJ$89:$HN$89=C360),0),"")</f>
        <v/>
      </c>
      <c r="K360" s="2" t="str">
        <f t="array" aca="1" ref="K360" ca="1">IF(H360=1,MATCH(I360,OFFSET(Data!$CI$90:$CI$485,0,Specials!J360)*(Data!$AA$90:$AA$485&gt;Parameter!$B$14)*(Data!$CH$90:$CH$485="M"),0),"")</f>
        <v/>
      </c>
      <c r="L360" s="2" t="str">
        <f ca="1">IF(H360=1,INDEX(Data!$CG$90:$CG$169,$K360)&amp;" / "&amp;OFFSET(Data!$CI$88,0,Specials!J360),"")</f>
        <v/>
      </c>
      <c r="M360" s="2" t="s">
        <v>0</v>
      </c>
      <c r="N360" s="2" t="s">
        <v>230</v>
      </c>
      <c r="O360" s="91">
        <f t="shared" ca="1" si="32"/>
        <v>17</v>
      </c>
      <c r="P360" s="91" t="str">
        <f t="shared" ca="1" si="33"/>
        <v/>
      </c>
    </row>
    <row r="361" spans="1:16" x14ac:dyDescent="0.25">
      <c r="A361" s="328" t="str">
        <f>"# Oh dear Men Rating &gt; "&amp;Parameter!$B$14</f>
        <v># Oh dear Men Rating &gt; 850</v>
      </c>
      <c r="B361" s="324">
        <f>MATCH(A361,Data!$CG:$CG,0)</f>
        <v>16</v>
      </c>
      <c r="C361" s="2">
        <v>26</v>
      </c>
      <c r="D361" s="2" t="str">
        <f>INDEX(Parameter!$B$9:$AB$9,MATCH(C361,Parameter!$B$8:$AB$8,0))</f>
        <v>no</v>
      </c>
      <c r="H361" s="2">
        <f ca="1">INDEX(OFFSET(Data!$BF$1:$CF$1,B361-1,0),MATCH("Total/"&amp;C361,Data!$BF$1:$CF$1,0))</f>
        <v>0</v>
      </c>
      <c r="I361" s="2" t="str">
        <f ca="1">IF(H361=1,INDEX(Parameter!$B$9:$AB$9,MATCH(C361,Parameter!$B$8:$AB$8,0))+6,"")</f>
        <v/>
      </c>
      <c r="J361" s="91" t="str">
        <f t="array" aca="1" ref="J361" ca="1">IF(H361=1,MATCH(1,(OFFSET(Data!$CJ$1:$HN$1,B361-1,0))*(Data!$CJ$89:$HN$89=C361),0),"")</f>
        <v/>
      </c>
      <c r="K361" s="2" t="str">
        <f t="array" aca="1" ref="K361" ca="1">IF(H361=1,MATCH(I361,OFFSET(Data!$CI$90:$CI$485,0,Specials!J361)*(Data!$AA$90:$AA$485&gt;Parameter!$B$14)*(Data!$CH$90:$CH$485="M"),0),"")</f>
        <v/>
      </c>
      <c r="L361" s="2" t="str">
        <f ca="1">IF(H361=1,INDEX(Data!$CG$90:$CG$169,$K361)&amp;" / "&amp;OFFSET(Data!$CI$88,0,Specials!J361),"")</f>
        <v/>
      </c>
      <c r="M361" s="2" t="s">
        <v>0</v>
      </c>
      <c r="N361" s="2" t="s">
        <v>230</v>
      </c>
      <c r="O361" s="91">
        <f t="shared" ca="1" si="32"/>
        <v>17</v>
      </c>
      <c r="P361" s="91" t="str">
        <f t="shared" ca="1" si="33"/>
        <v/>
      </c>
    </row>
    <row r="362" spans="1:16" x14ac:dyDescent="0.25">
      <c r="A362" s="328" t="str">
        <f>"# Oh dear Men Rating &gt; "&amp;Parameter!$B$14</f>
        <v># Oh dear Men Rating &gt; 850</v>
      </c>
      <c r="B362" s="324">
        <f>MATCH(A362,Data!$CG:$CG,0)</f>
        <v>16</v>
      </c>
      <c r="C362" s="2">
        <v>27</v>
      </c>
      <c r="D362" s="2" t="str">
        <f>INDEX(Parameter!$B$9:$AB$9,MATCH(C362,Parameter!$B$8:$AB$8,0))</f>
        <v>no</v>
      </c>
      <c r="H362" s="2">
        <f ca="1">INDEX(OFFSET(Data!$BF$1:$CF$1,B362-1,0),MATCH("Total/"&amp;C362,Data!$BF$1:$CF$1,0))</f>
        <v>0</v>
      </c>
      <c r="I362" s="2" t="str">
        <f ca="1">IF(H362=1,INDEX(Parameter!$B$9:$AB$9,MATCH(C362,Parameter!$B$8:$AB$8,0))+6,"")</f>
        <v/>
      </c>
      <c r="J362" s="91" t="str">
        <f t="array" aca="1" ref="J362" ca="1">IF(H362=1,MATCH(1,(OFFSET(Data!$CJ$1:$HN$1,B362-1,0))*(Data!$CJ$89:$HN$89=C362),0),"")</f>
        <v/>
      </c>
      <c r="K362" s="2" t="str">
        <f t="array" aca="1" ref="K362" ca="1">IF(H362=1,MATCH(I362,OFFSET(Data!$CI$90:$CI$485,0,Specials!J362)*(Data!$AA$90:$AA$485&gt;Parameter!$B$14)*(Data!$CH$90:$CH$485="M"),0),"")</f>
        <v/>
      </c>
      <c r="L362" s="2" t="str">
        <f ca="1">IF(H362=1,INDEX(Data!$CG$90:$CG$169,$K362)&amp;" / "&amp;OFFSET(Data!$CI$88,0,Specials!J362),"")</f>
        <v/>
      </c>
      <c r="M362" s="2" t="s">
        <v>0</v>
      </c>
      <c r="N362" s="2" t="s">
        <v>230</v>
      </c>
      <c r="O362" s="91">
        <f t="shared" ca="1" si="32"/>
        <v>17</v>
      </c>
      <c r="P362" s="91" t="str">
        <f t="shared" ca="1" si="33"/>
        <v/>
      </c>
    </row>
    <row r="363" spans="1:16" ht="15" customHeight="1" x14ac:dyDescent="0.25">
      <c r="A363" s="328" t="str">
        <f>"# Oh dear Men Rating &gt; "&amp;Parameter!$B$14</f>
        <v># Oh dear Men Rating &gt; 850</v>
      </c>
      <c r="B363" s="324">
        <f>MATCH(A363,Data!$CG:$CG,0)</f>
        <v>16</v>
      </c>
      <c r="C363" s="2">
        <v>1</v>
      </c>
      <c r="D363" s="2">
        <f>INDEX(Parameter!$B$9:$AB$9,MATCH(C363,Parameter!$B$8:$AB$8,0))</f>
        <v>3</v>
      </c>
      <c r="H363" s="2">
        <f ca="1">INDEX(OFFSET(Data!$BF$1:$CF$1,B363-1,0),MATCH("Total/"&amp;C363,Data!$BF$1:$CF$1,0))</f>
        <v>0</v>
      </c>
      <c r="I363" s="2" t="str">
        <f ca="1">IF(H363=1,INDEX(Parameter!$B$9:$AB$9,MATCH(C363,Parameter!$B$8:$AB$8,0))+7,"")</f>
        <v/>
      </c>
      <c r="J363" s="91" t="str">
        <f t="array" aca="1" ref="J363" ca="1">IF(H363=1,MATCH(1,(OFFSET(Data!$CJ$1:$HN$1,B363-1,0))*(Data!$CJ$89:$HN$89=C363),0),"")</f>
        <v/>
      </c>
      <c r="K363" s="2" t="str">
        <f t="array" aca="1" ref="K363" ca="1">IF(H363=1,MATCH(I363,OFFSET(Data!$CI$90:$CI$485,0,Specials!J363)*(Data!$AA$90:$AA$485&gt;Parameter!$B$14)*(Data!$CH$90:$CH$485="M"),0),"")</f>
        <v/>
      </c>
      <c r="L363" s="2" t="str">
        <f ca="1">IF(H363=1,INDEX(Data!$CG$90:$CG$169,$K363)&amp;" / "&amp;OFFSET(Data!$CI$88,0,Specials!J363),"")</f>
        <v/>
      </c>
      <c r="M363" s="2" t="s">
        <v>0</v>
      </c>
      <c r="N363" s="2" t="s">
        <v>230</v>
      </c>
      <c r="O363" s="91">
        <f t="shared" ca="1" si="32"/>
        <v>17</v>
      </c>
      <c r="P363" s="91" t="str">
        <f t="shared" ref="P363:P389" ca="1" si="34">IF(AND(H363=1,ISERROR(K363)=FALSE),"Only 1 Oh Dear on hole "&amp;C363,"")</f>
        <v/>
      </c>
    </row>
    <row r="364" spans="1:16" x14ac:dyDescent="0.25">
      <c r="A364" s="328" t="str">
        <f>"# Oh dear Men Rating &gt; "&amp;Parameter!$B$14</f>
        <v># Oh dear Men Rating &gt; 850</v>
      </c>
      <c r="B364" s="324">
        <f>MATCH(A364,Data!$CG:$CG,0)</f>
        <v>16</v>
      </c>
      <c r="C364" s="2">
        <v>2</v>
      </c>
      <c r="D364" s="2">
        <f>INDEX(Parameter!$B$9:$AB$9,MATCH(C364,Parameter!$B$8:$AB$8,0))</f>
        <v>3</v>
      </c>
      <c r="H364" s="2">
        <f ca="1">INDEX(OFFSET(Data!$BF$1:$CF$1,B364-1,0),MATCH("Total/"&amp;C364,Data!$BF$1:$CF$1,0))</f>
        <v>0</v>
      </c>
      <c r="I364" s="2" t="str">
        <f ca="1">IF(H364=1,INDEX(Parameter!$B$9:$AB$9,MATCH(C364,Parameter!$B$8:$AB$8,0))+7,"")</f>
        <v/>
      </c>
      <c r="J364" s="91" t="str">
        <f t="array" aca="1" ref="J364" ca="1">IF(H364=1,MATCH(1,(OFFSET(Data!$CJ$1:$HN$1,B364-1,0))*(Data!$CJ$89:$HN$89=C364),0),"")</f>
        <v/>
      </c>
      <c r="K364" s="2" t="str">
        <f t="array" aca="1" ref="K364" ca="1">IF(H364=1,MATCH(I364,OFFSET(Data!$CI$90:$CI$485,0,Specials!J364)*(Data!$AA$90:$AA$485&gt;Parameter!$B$14)*(Data!$CH$90:$CH$485="M"),0),"")</f>
        <v/>
      </c>
      <c r="L364" s="2" t="str">
        <f ca="1">IF(H364=1,INDEX(Data!$CG$90:$CG$169,$K364)&amp;" / "&amp;OFFSET(Data!$CI$88,0,Specials!J364),"")</f>
        <v/>
      </c>
      <c r="M364" s="2" t="s">
        <v>0</v>
      </c>
      <c r="N364" s="2" t="s">
        <v>230</v>
      </c>
      <c r="O364" s="91">
        <f t="shared" ca="1" si="32"/>
        <v>17</v>
      </c>
      <c r="P364" s="91" t="str">
        <f t="shared" ca="1" si="34"/>
        <v/>
      </c>
    </row>
    <row r="365" spans="1:16" x14ac:dyDescent="0.25">
      <c r="A365" s="328" t="str">
        <f>"# Oh dear Men Rating &gt; "&amp;Parameter!$B$14</f>
        <v># Oh dear Men Rating &gt; 850</v>
      </c>
      <c r="B365" s="324">
        <f>MATCH(A365,Data!$CG:$CG,0)</f>
        <v>16</v>
      </c>
      <c r="C365" s="2">
        <v>3</v>
      </c>
      <c r="D365" s="2">
        <f>INDEX(Parameter!$B$9:$AB$9,MATCH(C365,Parameter!$B$8:$AB$8,0))</f>
        <v>3</v>
      </c>
      <c r="H365" s="2">
        <f ca="1">INDEX(OFFSET(Data!$BF$1:$CF$1,B365-1,0),MATCH("Total/"&amp;C365,Data!$BF$1:$CF$1,0))</f>
        <v>0</v>
      </c>
      <c r="I365" s="2" t="str">
        <f ca="1">IF(H365=1,INDEX(Parameter!$B$9:$AB$9,MATCH(C365,Parameter!$B$8:$AB$8,0))+7,"")</f>
        <v/>
      </c>
      <c r="J365" s="91" t="str">
        <f t="array" aca="1" ref="J365" ca="1">IF(H365=1,MATCH(1,(OFFSET(Data!$CJ$1:$HN$1,B365-1,0))*(Data!$CJ$89:$HN$89=C365),0),"")</f>
        <v/>
      </c>
      <c r="K365" s="2" t="str">
        <f t="array" aca="1" ref="K365" ca="1">IF(H365=1,MATCH(I365,OFFSET(Data!$CI$90:$CI$485,0,Specials!J365)*(Data!$AA$90:$AA$485&gt;Parameter!$B$14)*(Data!$CH$90:$CH$485="M"),0),"")</f>
        <v/>
      </c>
      <c r="L365" s="2" t="str">
        <f ca="1">IF(H365=1,INDEX(Data!$CG$90:$CG$169,$K365)&amp;" / "&amp;OFFSET(Data!$CI$88,0,Specials!J365),"")</f>
        <v/>
      </c>
      <c r="M365" s="2" t="s">
        <v>0</v>
      </c>
      <c r="N365" s="2" t="s">
        <v>230</v>
      </c>
      <c r="O365" s="91">
        <f t="shared" ca="1" si="32"/>
        <v>17</v>
      </c>
      <c r="P365" s="91" t="str">
        <f t="shared" ca="1" si="34"/>
        <v/>
      </c>
    </row>
    <row r="366" spans="1:16" x14ac:dyDescent="0.25">
      <c r="A366" s="328" t="str">
        <f>"# Oh dear Men Rating &gt; "&amp;Parameter!$B$14</f>
        <v># Oh dear Men Rating &gt; 850</v>
      </c>
      <c r="B366" s="324">
        <f>MATCH(A366,Data!$CG:$CG,0)</f>
        <v>16</v>
      </c>
      <c r="C366" s="2">
        <v>4</v>
      </c>
      <c r="D366" s="2">
        <f>INDEX(Parameter!$B$9:$AB$9,MATCH(C366,Parameter!$B$8:$AB$8,0))</f>
        <v>3</v>
      </c>
      <c r="H366" s="2">
        <f ca="1">INDEX(OFFSET(Data!$BF$1:$CF$1,B366-1,0),MATCH("Total/"&amp;C366,Data!$BF$1:$CF$1,0))</f>
        <v>0</v>
      </c>
      <c r="I366" s="2" t="str">
        <f ca="1">IF(H366=1,INDEX(Parameter!$B$9:$AB$9,MATCH(C366,Parameter!$B$8:$AB$8,0))+7,"")</f>
        <v/>
      </c>
      <c r="J366" s="91" t="str">
        <f t="array" aca="1" ref="J366" ca="1">IF(H366=1,MATCH(1,(OFFSET(Data!$CJ$1:$HN$1,B366-1,0))*(Data!$CJ$89:$HN$89=C366),0),"")</f>
        <v/>
      </c>
      <c r="K366" s="2" t="str">
        <f t="array" aca="1" ref="K366" ca="1">IF(H366=1,MATCH(I366,OFFSET(Data!$CI$90:$CI$485,0,Specials!J366)*(Data!$AA$90:$AA$485&gt;Parameter!$B$14)*(Data!$CH$90:$CH$485="M"),0),"")</f>
        <v/>
      </c>
      <c r="L366" s="2" t="str">
        <f ca="1">IF(H366=1,INDEX(Data!$CG$90:$CG$169,$K366)&amp;" / "&amp;OFFSET(Data!$CI$88,0,Specials!J366),"")</f>
        <v/>
      </c>
      <c r="M366" s="2" t="s">
        <v>0</v>
      </c>
      <c r="N366" s="2" t="s">
        <v>230</v>
      </c>
      <c r="O366" s="91">
        <f t="shared" ca="1" si="32"/>
        <v>17</v>
      </c>
      <c r="P366" s="91" t="str">
        <f t="shared" ca="1" si="34"/>
        <v/>
      </c>
    </row>
    <row r="367" spans="1:16" x14ac:dyDescent="0.25">
      <c r="A367" s="328" t="str">
        <f>"# Oh dear Men Rating &gt; "&amp;Parameter!$B$14</f>
        <v># Oh dear Men Rating &gt; 850</v>
      </c>
      <c r="B367" s="324">
        <f>MATCH(A367,Data!$CG:$CG,0)</f>
        <v>16</v>
      </c>
      <c r="C367" s="2">
        <v>5</v>
      </c>
      <c r="D367" s="2">
        <f>INDEX(Parameter!$B$9:$AB$9,MATCH(C367,Parameter!$B$8:$AB$8,0))</f>
        <v>3</v>
      </c>
      <c r="H367" s="2">
        <f ca="1">INDEX(OFFSET(Data!$BF$1:$CF$1,B367-1,0),MATCH("Total/"&amp;C367,Data!$BF$1:$CF$1,0))</f>
        <v>0</v>
      </c>
      <c r="I367" s="2" t="str">
        <f ca="1">IF(H367=1,INDEX(Parameter!$B$9:$AB$9,MATCH(C367,Parameter!$B$8:$AB$8,0))+7,"")</f>
        <v/>
      </c>
      <c r="J367" s="91" t="str">
        <f t="array" aca="1" ref="J367" ca="1">IF(H367=1,MATCH(1,(OFFSET(Data!$CJ$1:$HN$1,B367-1,0))*(Data!$CJ$89:$HN$89=C367),0),"")</f>
        <v/>
      </c>
      <c r="K367" s="2" t="str">
        <f t="array" aca="1" ref="K367" ca="1">IF(H367=1,MATCH(I367,OFFSET(Data!$CI$90:$CI$485,0,Specials!J367)*(Data!$AA$90:$AA$485&gt;Parameter!$B$14)*(Data!$CH$90:$CH$485="M"),0),"")</f>
        <v/>
      </c>
      <c r="L367" s="2" t="str">
        <f ca="1">IF(H367=1,INDEX(Data!$CG$90:$CG$169,$K367)&amp;" / "&amp;OFFSET(Data!$CI$88,0,Specials!J367),"")</f>
        <v/>
      </c>
      <c r="M367" s="2" t="s">
        <v>0</v>
      </c>
      <c r="N367" s="2" t="s">
        <v>230</v>
      </c>
      <c r="O367" s="91">
        <f t="shared" ca="1" si="32"/>
        <v>17</v>
      </c>
      <c r="P367" s="91" t="str">
        <f t="shared" ca="1" si="34"/>
        <v/>
      </c>
    </row>
    <row r="368" spans="1:16" x14ac:dyDescent="0.25">
      <c r="A368" s="328" t="str">
        <f>"# Oh dear Men Rating &gt; "&amp;Parameter!$B$14</f>
        <v># Oh dear Men Rating &gt; 850</v>
      </c>
      <c r="B368" s="324">
        <f>MATCH(A368,Data!$CG:$CG,0)</f>
        <v>16</v>
      </c>
      <c r="C368" s="2">
        <v>6</v>
      </c>
      <c r="D368" s="2">
        <f>INDEX(Parameter!$B$9:$AB$9,MATCH(C368,Parameter!$B$8:$AB$8,0))</f>
        <v>3</v>
      </c>
      <c r="H368" s="2">
        <f ca="1">INDEX(OFFSET(Data!$BF$1:$CF$1,B368-1,0),MATCH("Total/"&amp;C368,Data!$BF$1:$CF$1,0))</f>
        <v>0</v>
      </c>
      <c r="I368" s="2" t="str">
        <f ca="1">IF(H368=1,INDEX(Parameter!$B$9:$AB$9,MATCH(C368,Parameter!$B$8:$AB$8,0))+7,"")</f>
        <v/>
      </c>
      <c r="J368" s="91" t="str">
        <f t="array" aca="1" ref="J368" ca="1">IF(H368=1,MATCH(1,(OFFSET(Data!$CJ$1:$HN$1,B368-1,0))*(Data!$CJ$89:$HN$89=C368),0),"")</f>
        <v/>
      </c>
      <c r="K368" s="2" t="str">
        <f t="array" aca="1" ref="K368" ca="1">IF(H368=1,MATCH(I368,OFFSET(Data!$CI$90:$CI$485,0,Specials!J368)*(Data!$AA$90:$AA$485&gt;Parameter!$B$14)*(Data!$CH$90:$CH$485="M"),0),"")</f>
        <v/>
      </c>
      <c r="L368" s="2" t="str">
        <f ca="1">IF(H368=1,INDEX(Data!$CG$90:$CG$169,$K368)&amp;" / "&amp;OFFSET(Data!$CI$88,0,Specials!J368),"")</f>
        <v/>
      </c>
      <c r="M368" s="2" t="s">
        <v>0</v>
      </c>
      <c r="N368" s="2" t="s">
        <v>230</v>
      </c>
      <c r="O368" s="91">
        <f t="shared" ca="1" si="32"/>
        <v>17</v>
      </c>
      <c r="P368" s="91" t="str">
        <f t="shared" ca="1" si="34"/>
        <v/>
      </c>
    </row>
    <row r="369" spans="1:16" x14ac:dyDescent="0.25">
      <c r="A369" s="328" t="str">
        <f>"# Oh dear Men Rating &gt; "&amp;Parameter!$B$14</f>
        <v># Oh dear Men Rating &gt; 850</v>
      </c>
      <c r="B369" s="324">
        <f>MATCH(A369,Data!$CG:$CG,0)</f>
        <v>16</v>
      </c>
      <c r="C369" s="2">
        <v>7</v>
      </c>
      <c r="D369" s="2">
        <f>INDEX(Parameter!$B$9:$AB$9,MATCH(C369,Parameter!$B$8:$AB$8,0))</f>
        <v>3</v>
      </c>
      <c r="H369" s="2">
        <f ca="1">INDEX(OFFSET(Data!$BF$1:$CF$1,B369-1,0),MATCH("Total/"&amp;C369,Data!$BF$1:$CF$1,0))</f>
        <v>0</v>
      </c>
      <c r="I369" s="2" t="str">
        <f ca="1">IF(H369=1,INDEX(Parameter!$B$9:$AB$9,MATCH(C369,Parameter!$B$8:$AB$8,0))+7,"")</f>
        <v/>
      </c>
      <c r="J369" s="91" t="str">
        <f t="array" aca="1" ref="J369" ca="1">IF(H369=1,MATCH(1,(OFFSET(Data!$CJ$1:$HN$1,B369-1,0))*(Data!$CJ$89:$HN$89=C369),0),"")</f>
        <v/>
      </c>
      <c r="K369" s="2" t="str">
        <f t="array" aca="1" ref="K369" ca="1">IF(H369=1,MATCH(I369,OFFSET(Data!$CI$90:$CI$485,0,Specials!J369)*(Data!$AA$90:$AA$485&gt;Parameter!$B$14)*(Data!$CH$90:$CH$485="M"),0),"")</f>
        <v/>
      </c>
      <c r="L369" s="2" t="str">
        <f ca="1">IF(H369=1,INDEX(Data!$CG$90:$CG$169,$K369)&amp;" / "&amp;OFFSET(Data!$CI$88,0,Specials!J369),"")</f>
        <v/>
      </c>
      <c r="M369" s="2" t="s">
        <v>0</v>
      </c>
      <c r="N369" s="2" t="s">
        <v>230</v>
      </c>
      <c r="O369" s="91">
        <f t="shared" ca="1" si="32"/>
        <v>17</v>
      </c>
      <c r="P369" s="91" t="str">
        <f t="shared" ca="1" si="34"/>
        <v/>
      </c>
    </row>
    <row r="370" spans="1:16" x14ac:dyDescent="0.25">
      <c r="A370" s="328" t="str">
        <f>"# Oh dear Men Rating &gt; "&amp;Parameter!$B$14</f>
        <v># Oh dear Men Rating &gt; 850</v>
      </c>
      <c r="B370" s="324">
        <f>MATCH(A370,Data!$CG:$CG,0)</f>
        <v>16</v>
      </c>
      <c r="C370" s="2">
        <v>8</v>
      </c>
      <c r="D370" s="2">
        <f>INDEX(Parameter!$B$9:$AB$9,MATCH(C370,Parameter!$B$8:$AB$8,0))</f>
        <v>3</v>
      </c>
      <c r="H370" s="2">
        <f ca="1">INDEX(OFFSET(Data!$BF$1:$CF$1,B370-1,0),MATCH("Total/"&amp;C370,Data!$BF$1:$CF$1,0))</f>
        <v>0</v>
      </c>
      <c r="I370" s="2" t="str">
        <f ca="1">IF(H370=1,INDEX(Parameter!$B$9:$AB$9,MATCH(C370,Parameter!$B$8:$AB$8,0))+7,"")</f>
        <v/>
      </c>
      <c r="J370" s="91" t="str">
        <f t="array" aca="1" ref="J370" ca="1">IF(H370=1,MATCH(1,(OFFSET(Data!$CJ$1:$HN$1,B370-1,0))*(Data!$CJ$89:$HN$89=C370),0),"")</f>
        <v/>
      </c>
      <c r="K370" s="2" t="str">
        <f t="array" aca="1" ref="K370" ca="1">IF(H370=1,MATCH(I370,OFFSET(Data!$CI$90:$CI$485,0,Specials!J370)*(Data!$AA$90:$AA$485&gt;Parameter!$B$14)*(Data!$CH$90:$CH$485="M"),0),"")</f>
        <v/>
      </c>
      <c r="L370" s="2" t="str">
        <f ca="1">IF(H370=1,INDEX(Data!$CG$90:$CG$169,$K370)&amp;" / "&amp;OFFSET(Data!$CI$88,0,Specials!J370),"")</f>
        <v/>
      </c>
      <c r="M370" s="2" t="s">
        <v>0</v>
      </c>
      <c r="N370" s="2" t="s">
        <v>230</v>
      </c>
      <c r="O370" s="91">
        <f t="shared" ca="1" si="32"/>
        <v>17</v>
      </c>
      <c r="P370" s="91" t="str">
        <f t="shared" ca="1" si="34"/>
        <v/>
      </c>
    </row>
    <row r="371" spans="1:16" x14ac:dyDescent="0.25">
      <c r="A371" s="328" t="str">
        <f>"# Oh dear Men Rating &gt; "&amp;Parameter!$B$14</f>
        <v># Oh dear Men Rating &gt; 850</v>
      </c>
      <c r="B371" s="324">
        <f>MATCH(A371,Data!$CG:$CG,0)</f>
        <v>16</v>
      </c>
      <c r="C371" s="2">
        <v>9</v>
      </c>
      <c r="D371" s="2" t="str">
        <f>INDEX(Parameter!$B$9:$AB$9,MATCH(C371,Parameter!$B$8:$AB$8,0))</f>
        <v>no</v>
      </c>
      <c r="H371" s="2">
        <f ca="1">INDEX(OFFSET(Data!$BF$1:$CF$1,B371-1,0),MATCH("Total/"&amp;C371,Data!$BF$1:$CF$1,0))</f>
        <v>0</v>
      </c>
      <c r="I371" s="2" t="str">
        <f ca="1">IF(H371=1,INDEX(Parameter!$B$9:$AB$9,MATCH(C371,Parameter!$B$8:$AB$8,0))+7,"")</f>
        <v/>
      </c>
      <c r="J371" s="91" t="str">
        <f t="array" aca="1" ref="J371" ca="1">IF(H371=1,MATCH(1,(OFFSET(Data!$CJ$1:$HN$1,B371-1,0))*(Data!$CJ$89:$HN$89=C371),0),"")</f>
        <v/>
      </c>
      <c r="K371" s="2" t="str">
        <f t="array" aca="1" ref="K371" ca="1">IF(H371=1,MATCH(I371,OFFSET(Data!$CI$90:$CI$485,0,Specials!J371)*(Data!$AA$90:$AA$485&gt;Parameter!$B$14)*(Data!$CH$90:$CH$485="M"),0),"")</f>
        <v/>
      </c>
      <c r="L371" s="2" t="str">
        <f ca="1">IF(H371=1,INDEX(Data!$CG$90:$CG$169,$K371)&amp;" / "&amp;OFFSET(Data!$CI$88,0,Specials!J371),"")</f>
        <v/>
      </c>
      <c r="M371" s="2" t="s">
        <v>0</v>
      </c>
      <c r="N371" s="2" t="s">
        <v>230</v>
      </c>
      <c r="O371" s="91">
        <f t="shared" ca="1" si="32"/>
        <v>17</v>
      </c>
      <c r="P371" s="91" t="str">
        <f t="shared" ca="1" si="34"/>
        <v/>
      </c>
    </row>
    <row r="372" spans="1:16" x14ac:dyDescent="0.25">
      <c r="A372" s="328" t="str">
        <f>"# Oh dear Men Rating &gt; "&amp;Parameter!$B$14</f>
        <v># Oh dear Men Rating &gt; 850</v>
      </c>
      <c r="B372" s="324">
        <f>MATCH(A372,Data!$CG:$CG,0)</f>
        <v>16</v>
      </c>
      <c r="C372" s="2">
        <v>10</v>
      </c>
      <c r="D372" s="2">
        <f>INDEX(Parameter!$B$9:$AB$9,MATCH(C372,Parameter!$B$8:$AB$8,0))</f>
        <v>4</v>
      </c>
      <c r="H372" s="2">
        <f ca="1">INDEX(OFFSET(Data!$BF$1:$CF$1,B372-1,0),MATCH("Total/"&amp;C372,Data!$BF$1:$CF$1,0))</f>
        <v>0</v>
      </c>
      <c r="I372" s="2" t="str">
        <f ca="1">IF(H372=1,INDEX(Parameter!$B$9:$AB$9,MATCH(C372,Parameter!$B$8:$AB$8,0))+7,"")</f>
        <v/>
      </c>
      <c r="J372" s="91" t="str">
        <f t="array" aca="1" ref="J372" ca="1">IF(H372=1,MATCH(1,(OFFSET(Data!$CJ$1:$HN$1,B372-1,0))*(Data!$CJ$89:$HN$89=C372),0),"")</f>
        <v/>
      </c>
      <c r="K372" s="2" t="str">
        <f t="array" aca="1" ref="K372" ca="1">IF(H372=1,MATCH(I372,OFFSET(Data!$CI$90:$CI$485,0,Specials!J372)*(Data!$AA$90:$AA$485&gt;Parameter!$B$14)*(Data!$CH$90:$CH$485="M"),0),"")</f>
        <v/>
      </c>
      <c r="L372" s="2" t="str">
        <f ca="1">IF(H372=1,INDEX(Data!$CG$90:$CG$169,$K372)&amp;" / "&amp;OFFSET(Data!$CI$88,0,Specials!J372),"")</f>
        <v/>
      </c>
      <c r="M372" s="2" t="s">
        <v>0</v>
      </c>
      <c r="N372" s="2" t="s">
        <v>230</v>
      </c>
      <c r="O372" s="91">
        <f t="shared" ca="1" si="32"/>
        <v>17</v>
      </c>
      <c r="P372" s="91" t="str">
        <f t="shared" ca="1" si="34"/>
        <v/>
      </c>
    </row>
    <row r="373" spans="1:16" x14ac:dyDescent="0.25">
      <c r="A373" s="328" t="str">
        <f>"# Oh dear Men Rating &gt; "&amp;Parameter!$B$14</f>
        <v># Oh dear Men Rating &gt; 850</v>
      </c>
      <c r="B373" s="324">
        <f>MATCH(A373,Data!$CG:$CG,0)</f>
        <v>16</v>
      </c>
      <c r="C373" s="2">
        <v>11</v>
      </c>
      <c r="D373" s="2">
        <f>INDEX(Parameter!$B$9:$AB$9,MATCH(C373,Parameter!$B$8:$AB$8,0))</f>
        <v>3</v>
      </c>
      <c r="H373" s="2">
        <f ca="1">INDEX(OFFSET(Data!$BF$1:$CF$1,B373-1,0),MATCH("Total/"&amp;C373,Data!$BF$1:$CF$1,0))</f>
        <v>0</v>
      </c>
      <c r="I373" s="2" t="str">
        <f ca="1">IF(H373=1,INDEX(Parameter!$B$9:$AB$9,MATCH(C373,Parameter!$B$8:$AB$8,0))+7,"")</f>
        <v/>
      </c>
      <c r="J373" s="91" t="str">
        <f t="array" aca="1" ref="J373" ca="1">IF(H373=1,MATCH(1,(OFFSET(Data!$CJ$1:$HN$1,B373-1,0))*(Data!$CJ$89:$HN$89=C373),0),"")</f>
        <v/>
      </c>
      <c r="K373" s="2" t="str">
        <f t="array" aca="1" ref="K373" ca="1">IF(H373=1,MATCH(I373,OFFSET(Data!$CI$90:$CI$485,0,Specials!J373)*(Data!$AA$90:$AA$485&gt;Parameter!$B$14)*(Data!$CH$90:$CH$485="M"),0),"")</f>
        <v/>
      </c>
      <c r="L373" s="2" t="str">
        <f ca="1">IF(H373=1,INDEX(Data!$CG$90:$CG$169,$K373)&amp;" / "&amp;OFFSET(Data!$CI$88,0,Specials!J373),"")</f>
        <v/>
      </c>
      <c r="M373" s="2" t="s">
        <v>0</v>
      </c>
      <c r="N373" s="2" t="s">
        <v>230</v>
      </c>
      <c r="O373" s="91">
        <f t="shared" ca="1" si="32"/>
        <v>17</v>
      </c>
      <c r="P373" s="91" t="str">
        <f t="shared" ca="1" si="34"/>
        <v/>
      </c>
    </row>
    <row r="374" spans="1:16" x14ac:dyDescent="0.25">
      <c r="A374" s="328" t="str">
        <f>"# Oh dear Men Rating &gt; "&amp;Parameter!$B$14</f>
        <v># Oh dear Men Rating &gt; 850</v>
      </c>
      <c r="B374" s="324">
        <f>MATCH(A374,Data!$CG:$CG,0)</f>
        <v>16</v>
      </c>
      <c r="C374" s="2">
        <v>12</v>
      </c>
      <c r="D374" s="2">
        <f>INDEX(Parameter!$B$9:$AB$9,MATCH(C374,Parameter!$B$8:$AB$8,0))</f>
        <v>3</v>
      </c>
      <c r="H374" s="2">
        <f ca="1">INDEX(OFFSET(Data!$BF$1:$CF$1,B374-1,0),MATCH("Total/"&amp;C374,Data!$BF$1:$CF$1,0))</f>
        <v>0</v>
      </c>
      <c r="I374" s="2" t="str">
        <f ca="1">IF(H374=1,INDEX(Parameter!$B$9:$AB$9,MATCH(C374,Parameter!$B$8:$AB$8,0))+7,"")</f>
        <v/>
      </c>
      <c r="J374" s="91" t="str">
        <f t="array" aca="1" ref="J374" ca="1">IF(H374=1,MATCH(1,(OFFSET(Data!$CJ$1:$HN$1,B374-1,0))*(Data!$CJ$89:$HN$89=C374),0),"")</f>
        <v/>
      </c>
      <c r="K374" s="2" t="str">
        <f t="array" aca="1" ref="K374" ca="1">IF(H374=1,MATCH(I374,OFFSET(Data!$CI$90:$CI$485,0,Specials!J374)*(Data!$AA$90:$AA$485&gt;Parameter!$B$14)*(Data!$CH$90:$CH$485="M"),0),"")</f>
        <v/>
      </c>
      <c r="L374" s="2" t="str">
        <f ca="1">IF(H374=1,INDEX(Data!$CG$90:$CG$169,$K374)&amp;" / "&amp;OFFSET(Data!$CI$88,0,Specials!J374),"")</f>
        <v/>
      </c>
      <c r="M374" s="2" t="s">
        <v>0</v>
      </c>
      <c r="N374" s="2" t="s">
        <v>230</v>
      </c>
      <c r="O374" s="91">
        <f t="shared" ca="1" si="32"/>
        <v>17</v>
      </c>
      <c r="P374" s="91" t="str">
        <f t="shared" ca="1" si="34"/>
        <v/>
      </c>
    </row>
    <row r="375" spans="1:16" x14ac:dyDescent="0.25">
      <c r="A375" s="328" t="str">
        <f>"# Oh dear Men Rating &gt; "&amp;Parameter!$B$14</f>
        <v># Oh dear Men Rating &gt; 850</v>
      </c>
      <c r="B375" s="324">
        <f>MATCH(A375,Data!$CG:$CG,0)</f>
        <v>16</v>
      </c>
      <c r="C375" s="2">
        <v>13</v>
      </c>
      <c r="D375" s="2">
        <f>INDEX(Parameter!$B$9:$AB$9,MATCH(C375,Parameter!$B$8:$AB$8,0))</f>
        <v>3</v>
      </c>
      <c r="H375" s="2">
        <f ca="1">INDEX(OFFSET(Data!$BF$1:$CF$1,B375-1,0),MATCH("Total/"&amp;C375,Data!$BF$1:$CF$1,0))</f>
        <v>0</v>
      </c>
      <c r="I375" s="2" t="str">
        <f ca="1">IF(H375=1,INDEX(Parameter!$B$9:$AB$9,MATCH(C375,Parameter!$B$8:$AB$8,0))+7,"")</f>
        <v/>
      </c>
      <c r="J375" s="91" t="str">
        <f t="array" aca="1" ref="J375" ca="1">IF(H375=1,MATCH(1,(OFFSET(Data!$CJ$1:$HN$1,B375-1,0))*(Data!$CJ$89:$HN$89=C375),0),"")</f>
        <v/>
      </c>
      <c r="K375" s="2" t="str">
        <f t="array" aca="1" ref="K375" ca="1">IF(H375=1,MATCH(I375,OFFSET(Data!$CI$90:$CI$485,0,Specials!J375)*(Data!$AA$90:$AA$485&gt;Parameter!$B$14)*(Data!$CH$90:$CH$485="M"),0),"")</f>
        <v/>
      </c>
      <c r="L375" s="2" t="str">
        <f ca="1">IF(H375=1,INDEX(Data!$CG$90:$CG$169,$K375)&amp;" / "&amp;OFFSET(Data!$CI$88,0,Specials!J375),"")</f>
        <v/>
      </c>
      <c r="M375" s="2" t="s">
        <v>0</v>
      </c>
      <c r="N375" s="2" t="s">
        <v>230</v>
      </c>
      <c r="O375" s="91">
        <f t="shared" ca="1" si="32"/>
        <v>17</v>
      </c>
      <c r="P375" s="91" t="str">
        <f t="shared" ca="1" si="34"/>
        <v/>
      </c>
    </row>
    <row r="376" spans="1:16" x14ac:dyDescent="0.25">
      <c r="A376" s="328" t="str">
        <f>"# Oh dear Men Rating &gt; "&amp;Parameter!$B$14</f>
        <v># Oh dear Men Rating &gt; 850</v>
      </c>
      <c r="B376" s="324">
        <f>MATCH(A376,Data!$CG:$CG,0)</f>
        <v>16</v>
      </c>
      <c r="C376" s="2">
        <v>14</v>
      </c>
      <c r="D376" s="2">
        <f>INDEX(Parameter!$B$9:$AB$9,MATCH(C376,Parameter!$B$8:$AB$8,0))</f>
        <v>4</v>
      </c>
      <c r="H376" s="2">
        <f ca="1">INDEX(OFFSET(Data!$BF$1:$CF$1,B376-1,0),MATCH("Total/"&amp;C376,Data!$BF$1:$CF$1,0))</f>
        <v>0</v>
      </c>
      <c r="I376" s="2" t="str">
        <f ca="1">IF(H376=1,INDEX(Parameter!$B$9:$AB$9,MATCH(C376,Parameter!$B$8:$AB$8,0))+7,"")</f>
        <v/>
      </c>
      <c r="J376" s="91" t="str">
        <f t="array" aca="1" ref="J376" ca="1">IF(H376=1,MATCH(1,(OFFSET(Data!$CJ$1:$HN$1,B376-1,0))*(Data!$CJ$89:$HN$89=C376),0),"")</f>
        <v/>
      </c>
      <c r="K376" s="2" t="str">
        <f t="array" aca="1" ref="K376" ca="1">IF(H376=1,MATCH(I376,OFFSET(Data!$CI$90:$CI$485,0,Specials!J376)*(Data!$AA$90:$AA$485&gt;Parameter!$B$14)*(Data!$CH$90:$CH$485="M"),0),"")</f>
        <v/>
      </c>
      <c r="L376" s="2" t="str">
        <f ca="1">IF(H376=1,INDEX(Data!$CG$90:$CG$169,$K376)&amp;" / "&amp;OFFSET(Data!$CI$88,0,Specials!J376),"")</f>
        <v/>
      </c>
      <c r="M376" s="2" t="s">
        <v>0</v>
      </c>
      <c r="N376" s="2" t="s">
        <v>230</v>
      </c>
      <c r="O376" s="91">
        <f t="shared" ca="1" si="32"/>
        <v>17</v>
      </c>
      <c r="P376" s="91" t="str">
        <f t="shared" ca="1" si="34"/>
        <v/>
      </c>
    </row>
    <row r="377" spans="1:16" x14ac:dyDescent="0.25">
      <c r="A377" s="328" t="str">
        <f>"# Oh dear Men Rating &gt; "&amp;Parameter!$B$14</f>
        <v># Oh dear Men Rating &gt; 850</v>
      </c>
      <c r="B377" s="324">
        <f>MATCH(A377,Data!$CG:$CG,0)</f>
        <v>16</v>
      </c>
      <c r="C377" s="2">
        <v>15</v>
      </c>
      <c r="D377" s="2" t="str">
        <f>INDEX(Parameter!$B$9:$AB$9,MATCH(C377,Parameter!$B$8:$AB$8,0))</f>
        <v>no</v>
      </c>
      <c r="H377" s="2">
        <f ca="1">INDEX(OFFSET(Data!$BF$1:$CF$1,B377-1,0),MATCH("Total/"&amp;C377,Data!$BF$1:$CF$1,0))</f>
        <v>0</v>
      </c>
      <c r="I377" s="2" t="str">
        <f ca="1">IF(H377=1,INDEX(Parameter!$B$9:$AB$9,MATCH(C377,Parameter!$B$8:$AB$8,0))+7,"")</f>
        <v/>
      </c>
      <c r="J377" s="91" t="str">
        <f t="array" aca="1" ref="J377" ca="1">IF(H377=1,MATCH(1,(OFFSET(Data!$CJ$1:$HN$1,B377-1,0))*(Data!$CJ$89:$HN$89=C377),0),"")</f>
        <v/>
      </c>
      <c r="K377" s="2" t="str">
        <f t="array" aca="1" ref="K377" ca="1">IF(H377=1,MATCH(I377,OFFSET(Data!$CI$90:$CI$485,0,Specials!J377)*(Data!$AA$90:$AA$485&gt;Parameter!$B$14)*(Data!$CH$90:$CH$485="M"),0),"")</f>
        <v/>
      </c>
      <c r="L377" s="2" t="str">
        <f ca="1">IF(H377=1,INDEX(Data!$CG$90:$CG$169,$K377)&amp;" / "&amp;OFFSET(Data!$CI$88,0,Specials!J377),"")</f>
        <v/>
      </c>
      <c r="M377" s="2" t="s">
        <v>0</v>
      </c>
      <c r="N377" s="2" t="s">
        <v>230</v>
      </c>
      <c r="O377" s="91">
        <f t="shared" ca="1" si="32"/>
        <v>17</v>
      </c>
      <c r="P377" s="91" t="str">
        <f t="shared" ca="1" si="34"/>
        <v/>
      </c>
    </row>
    <row r="378" spans="1:16" x14ac:dyDescent="0.25">
      <c r="A378" s="328" t="str">
        <f>"# Oh dear Men Rating &gt; "&amp;Parameter!$B$14</f>
        <v># Oh dear Men Rating &gt; 850</v>
      </c>
      <c r="B378" s="324">
        <f>MATCH(A378,Data!$CG:$CG,0)</f>
        <v>16</v>
      </c>
      <c r="C378" s="2">
        <v>16</v>
      </c>
      <c r="D378" s="2" t="str">
        <f>INDEX(Parameter!$B$9:$AB$9,MATCH(C378,Parameter!$B$8:$AB$8,0))</f>
        <v>no</v>
      </c>
      <c r="H378" s="2">
        <f ca="1">INDEX(OFFSET(Data!$BF$1:$CF$1,B378-1,0),MATCH("Total/"&amp;C378,Data!$BF$1:$CF$1,0))</f>
        <v>0</v>
      </c>
      <c r="I378" s="2" t="str">
        <f ca="1">IF(H378=1,INDEX(Parameter!$B$9:$AB$9,MATCH(C378,Parameter!$B$8:$AB$8,0))+7,"")</f>
        <v/>
      </c>
      <c r="J378" s="91" t="str">
        <f t="array" aca="1" ref="J378" ca="1">IF(H378=1,MATCH(1,(OFFSET(Data!$CJ$1:$HN$1,B378-1,0))*(Data!$CJ$89:$HN$89=C378),0),"")</f>
        <v/>
      </c>
      <c r="K378" s="2" t="str">
        <f t="array" aca="1" ref="K378" ca="1">IF(H378=1,MATCH(I378,OFFSET(Data!$CI$90:$CI$485,0,Specials!J378)*(Data!$AA$90:$AA$485&gt;Parameter!$B$14)*(Data!$CH$90:$CH$485="M"),0),"")</f>
        <v/>
      </c>
      <c r="L378" s="2" t="str">
        <f ca="1">IF(H378=1,INDEX(Data!$CG$90:$CG$169,$K378)&amp;" / "&amp;OFFSET(Data!$CI$88,0,Specials!J378),"")</f>
        <v/>
      </c>
      <c r="M378" s="2" t="s">
        <v>0</v>
      </c>
      <c r="N378" s="2" t="s">
        <v>230</v>
      </c>
      <c r="O378" s="91">
        <f t="shared" ca="1" si="32"/>
        <v>17</v>
      </c>
      <c r="P378" s="91" t="str">
        <f t="shared" ca="1" si="34"/>
        <v/>
      </c>
    </row>
    <row r="379" spans="1:16" x14ac:dyDescent="0.25">
      <c r="A379" s="328" t="str">
        <f>"# Oh dear Men Rating &gt; "&amp;Parameter!$B$14</f>
        <v># Oh dear Men Rating &gt; 850</v>
      </c>
      <c r="B379" s="324">
        <f>MATCH(A379,Data!$CG:$CG,0)</f>
        <v>16</v>
      </c>
      <c r="C379" s="2">
        <v>17</v>
      </c>
      <c r="D379" s="2" t="str">
        <f>INDEX(Parameter!$B$9:$AB$9,MATCH(C379,Parameter!$B$8:$AB$8,0))</f>
        <v>no</v>
      </c>
      <c r="H379" s="2">
        <f ca="1">INDEX(OFFSET(Data!$BF$1:$CF$1,B379-1,0),MATCH("Total/"&amp;C379,Data!$BF$1:$CF$1,0))</f>
        <v>0</v>
      </c>
      <c r="I379" s="2" t="str">
        <f ca="1">IF(H379=1,INDEX(Parameter!$B$9:$AB$9,MATCH(C379,Parameter!$B$8:$AB$8,0))+7,"")</f>
        <v/>
      </c>
      <c r="J379" s="91" t="str">
        <f t="array" aca="1" ref="J379" ca="1">IF(H379=1,MATCH(1,(OFFSET(Data!$CJ$1:$HN$1,B379-1,0))*(Data!$CJ$89:$HN$89=C379),0),"")</f>
        <v/>
      </c>
      <c r="K379" s="2" t="str">
        <f t="array" aca="1" ref="K379" ca="1">IF(H379=1,MATCH(I379,OFFSET(Data!$CI$90:$CI$485,0,Specials!J379)*(Data!$AA$90:$AA$485&gt;Parameter!$B$14)*(Data!$CH$90:$CH$485="M"),0),"")</f>
        <v/>
      </c>
      <c r="L379" s="2" t="str">
        <f ca="1">IF(H379=1,INDEX(Data!$CG$90:$CG$169,$K379)&amp;" / "&amp;OFFSET(Data!$CI$88,0,Specials!J379),"")</f>
        <v/>
      </c>
      <c r="M379" s="2" t="s">
        <v>0</v>
      </c>
      <c r="N379" s="2" t="s">
        <v>230</v>
      </c>
      <c r="O379" s="91">
        <f t="shared" ca="1" si="32"/>
        <v>17</v>
      </c>
      <c r="P379" s="91" t="str">
        <f t="shared" ca="1" si="34"/>
        <v/>
      </c>
    </row>
    <row r="380" spans="1:16" x14ac:dyDescent="0.25">
      <c r="A380" s="328" t="str">
        <f>"# Oh dear Men Rating &gt; "&amp;Parameter!$B$14</f>
        <v># Oh dear Men Rating &gt; 850</v>
      </c>
      <c r="B380" s="324">
        <f>MATCH(A380,Data!$CG:$CG,0)</f>
        <v>16</v>
      </c>
      <c r="C380" s="2">
        <v>18</v>
      </c>
      <c r="D380" s="2" t="str">
        <f>INDEX(Parameter!$B$9:$AB$9,MATCH(C380,Parameter!$B$8:$AB$8,0))</f>
        <v>no</v>
      </c>
      <c r="H380" s="2">
        <f ca="1">INDEX(OFFSET(Data!$BF$1:$CF$1,B380-1,0),MATCH("Total/"&amp;C380,Data!$BF$1:$CF$1,0))</f>
        <v>0</v>
      </c>
      <c r="I380" s="2" t="str">
        <f ca="1">IF(H380=1,INDEX(Parameter!$B$9:$AB$9,MATCH(C380,Parameter!$B$8:$AB$8,0))+7,"")</f>
        <v/>
      </c>
      <c r="J380" s="91" t="str">
        <f t="array" aca="1" ref="J380" ca="1">IF(H380=1,MATCH(1,(OFFSET(Data!$CJ$1:$HN$1,B380-1,0))*(Data!$CJ$89:$HN$89=C380),0),"")</f>
        <v/>
      </c>
      <c r="K380" s="2" t="str">
        <f t="array" aca="1" ref="K380" ca="1">IF(H380=1,MATCH(I380,OFFSET(Data!$CI$90:$CI$485,0,Specials!J380)*(Data!$AA$90:$AA$485&gt;Parameter!$B$14)*(Data!$CH$90:$CH$485="M"),0),"")</f>
        <v/>
      </c>
      <c r="L380" s="2" t="str">
        <f ca="1">IF(H380=1,INDEX(Data!$CG$90:$CG$169,$K380)&amp;" / "&amp;OFFSET(Data!$CI$88,0,Specials!J380),"")</f>
        <v/>
      </c>
      <c r="M380" s="2" t="s">
        <v>0</v>
      </c>
      <c r="N380" s="2" t="s">
        <v>230</v>
      </c>
      <c r="O380" s="91">
        <f t="shared" ca="1" si="32"/>
        <v>17</v>
      </c>
      <c r="P380" s="91" t="str">
        <f t="shared" ca="1" si="34"/>
        <v/>
      </c>
    </row>
    <row r="381" spans="1:16" x14ac:dyDescent="0.25">
      <c r="A381" s="328" t="str">
        <f>"# Oh dear Men Rating &gt; "&amp;Parameter!$B$14</f>
        <v># Oh dear Men Rating &gt; 850</v>
      </c>
      <c r="B381" s="324">
        <f>MATCH(A381,Data!$CG:$CG,0)</f>
        <v>16</v>
      </c>
      <c r="C381" s="2">
        <v>19</v>
      </c>
      <c r="D381" s="2" t="str">
        <f>INDEX(Parameter!$B$9:$AB$9,MATCH(C381,Parameter!$B$8:$AB$8,0))</f>
        <v>no</v>
      </c>
      <c r="H381" s="2">
        <f ca="1">INDEX(OFFSET(Data!$BF$1:$CF$1,B381-1,0),MATCH("Total/"&amp;C381,Data!$BF$1:$CF$1,0))</f>
        <v>0</v>
      </c>
      <c r="I381" s="2" t="str">
        <f ca="1">IF(H381=1,INDEX(Parameter!$B$9:$AB$9,MATCH(C381,Parameter!$B$8:$AB$8,0))+7,"")</f>
        <v/>
      </c>
      <c r="J381" s="91" t="str">
        <f t="array" aca="1" ref="J381" ca="1">IF(H381=1,MATCH(1,(OFFSET(Data!$CJ$1:$HN$1,B381-1,0))*(Data!$CJ$89:$HN$89=C381),0),"")</f>
        <v/>
      </c>
      <c r="K381" s="2" t="str">
        <f t="array" aca="1" ref="K381" ca="1">IF(H381=1,MATCH(I381,OFFSET(Data!$CI$90:$CI$485,0,Specials!J381)*(Data!$AA$90:$AA$485&gt;Parameter!$B$14)*(Data!$CH$90:$CH$485="M"),0),"")</f>
        <v/>
      </c>
      <c r="L381" s="2" t="str">
        <f ca="1">IF(H381=1,INDEX(Data!$CG$90:$CG$169,$K381)&amp;" / "&amp;OFFSET(Data!$CI$88,0,Specials!J381),"")</f>
        <v/>
      </c>
      <c r="M381" s="2" t="s">
        <v>0</v>
      </c>
      <c r="N381" s="2" t="s">
        <v>230</v>
      </c>
      <c r="O381" s="91">
        <f t="shared" ca="1" si="32"/>
        <v>17</v>
      </c>
      <c r="P381" s="91" t="str">
        <f t="shared" ca="1" si="34"/>
        <v/>
      </c>
    </row>
    <row r="382" spans="1:16" x14ac:dyDescent="0.25">
      <c r="A382" s="328" t="str">
        <f>"# Oh dear Men Rating &gt; "&amp;Parameter!$B$14</f>
        <v># Oh dear Men Rating &gt; 850</v>
      </c>
      <c r="B382" s="324">
        <f>MATCH(A382,Data!$CG:$CG,0)</f>
        <v>16</v>
      </c>
      <c r="C382" s="2">
        <v>20</v>
      </c>
      <c r="D382" s="2" t="str">
        <f>INDEX(Parameter!$B$9:$AB$9,MATCH(C382,Parameter!$B$8:$AB$8,0))</f>
        <v>no</v>
      </c>
      <c r="H382" s="2">
        <f ca="1">INDEX(OFFSET(Data!$BF$1:$CF$1,B382-1,0),MATCH("Total/"&amp;C382,Data!$BF$1:$CF$1,0))</f>
        <v>0</v>
      </c>
      <c r="I382" s="2" t="str">
        <f ca="1">IF(H382=1,INDEX(Parameter!$B$9:$AB$9,MATCH(C382,Parameter!$B$8:$AB$8,0))+7,"")</f>
        <v/>
      </c>
      <c r="J382" s="91" t="str">
        <f t="array" aca="1" ref="J382" ca="1">IF(H382=1,MATCH(1,(OFFSET(Data!$CJ$1:$HN$1,B382-1,0))*(Data!$CJ$89:$HN$89=C382),0),"")</f>
        <v/>
      </c>
      <c r="K382" s="2" t="str">
        <f t="array" aca="1" ref="K382" ca="1">IF(H382=1,MATCH(I382,OFFSET(Data!$CI$90:$CI$485,0,Specials!J382)*(Data!$AA$90:$AA$485&gt;Parameter!$B$14)*(Data!$CH$90:$CH$485="M"),0),"")</f>
        <v/>
      </c>
      <c r="L382" s="2" t="str">
        <f ca="1">IF(H382=1,INDEX(Data!$CG$90:$CG$169,$K382)&amp;" / "&amp;OFFSET(Data!$CI$88,0,Specials!J382),"")</f>
        <v/>
      </c>
      <c r="M382" s="2" t="s">
        <v>0</v>
      </c>
      <c r="N382" s="2" t="s">
        <v>230</v>
      </c>
      <c r="O382" s="91">
        <f t="shared" ca="1" si="32"/>
        <v>17</v>
      </c>
      <c r="P382" s="91" t="str">
        <f t="shared" ca="1" si="34"/>
        <v/>
      </c>
    </row>
    <row r="383" spans="1:16" x14ac:dyDescent="0.25">
      <c r="A383" s="328" t="str">
        <f>"# Oh dear Men Rating &gt; "&amp;Parameter!$B$14</f>
        <v># Oh dear Men Rating &gt; 850</v>
      </c>
      <c r="B383" s="324">
        <f>MATCH(A383,Data!$CG:$CG,0)</f>
        <v>16</v>
      </c>
      <c r="C383" s="2">
        <v>21</v>
      </c>
      <c r="D383" s="2" t="str">
        <f>INDEX(Parameter!$B$9:$AB$9,MATCH(C383,Parameter!$B$8:$AB$8,0))</f>
        <v>no</v>
      </c>
      <c r="H383" s="2">
        <f ca="1">INDEX(OFFSET(Data!$BF$1:$CF$1,B383-1,0),MATCH("Total/"&amp;C383,Data!$BF$1:$CF$1,0))</f>
        <v>0</v>
      </c>
      <c r="I383" s="2" t="str">
        <f ca="1">IF(H383=1,INDEX(Parameter!$B$9:$AB$9,MATCH(C383,Parameter!$B$8:$AB$8,0))+7,"")</f>
        <v/>
      </c>
      <c r="J383" s="91" t="str">
        <f t="array" aca="1" ref="J383" ca="1">IF(H383=1,MATCH(1,(OFFSET(Data!$CJ$1:$HN$1,B383-1,0))*(Data!$CJ$89:$HN$89=C383),0),"")</f>
        <v/>
      </c>
      <c r="K383" s="2" t="str">
        <f t="array" aca="1" ref="K383" ca="1">IF(H383=1,MATCH(I383,OFFSET(Data!$CI$90:$CI$485,0,Specials!J383)*(Data!$AA$90:$AA$485&gt;Parameter!$B$14)*(Data!$CH$90:$CH$485="M"),0),"")</f>
        <v/>
      </c>
      <c r="L383" s="2" t="str">
        <f ca="1">IF(H383=1,INDEX(Data!$CG$90:$CG$169,$K383)&amp;" / "&amp;OFFSET(Data!$CI$88,0,Specials!J383),"")</f>
        <v/>
      </c>
      <c r="M383" s="2" t="s">
        <v>0</v>
      </c>
      <c r="N383" s="2" t="s">
        <v>230</v>
      </c>
      <c r="O383" s="91">
        <f t="shared" ca="1" si="32"/>
        <v>17</v>
      </c>
      <c r="P383" s="91" t="str">
        <f t="shared" ca="1" si="34"/>
        <v/>
      </c>
    </row>
    <row r="384" spans="1:16" x14ac:dyDescent="0.25">
      <c r="A384" s="328" t="str">
        <f>"# Oh dear Men Rating &gt; "&amp;Parameter!$B$14</f>
        <v># Oh dear Men Rating &gt; 850</v>
      </c>
      <c r="B384" s="324">
        <f>MATCH(A384,Data!$CG:$CG,0)</f>
        <v>16</v>
      </c>
      <c r="C384" s="2">
        <v>22</v>
      </c>
      <c r="D384" s="2" t="str">
        <f>INDEX(Parameter!$B$9:$AB$9,MATCH(C384,Parameter!$B$8:$AB$8,0))</f>
        <v>no</v>
      </c>
      <c r="H384" s="2">
        <f ca="1">INDEX(OFFSET(Data!$BF$1:$CF$1,B384-1,0),MATCH("Total/"&amp;C384,Data!$BF$1:$CF$1,0))</f>
        <v>0</v>
      </c>
      <c r="I384" s="2" t="str">
        <f ca="1">IF(H384=1,INDEX(Parameter!$B$9:$AB$9,MATCH(C384,Parameter!$B$8:$AB$8,0))+7,"")</f>
        <v/>
      </c>
      <c r="J384" s="91" t="str">
        <f t="array" aca="1" ref="J384" ca="1">IF(H384=1,MATCH(1,(OFFSET(Data!$CJ$1:$HN$1,B384-1,0))*(Data!$CJ$89:$HN$89=C384),0),"")</f>
        <v/>
      </c>
      <c r="K384" s="2" t="str">
        <f t="array" aca="1" ref="K384" ca="1">IF(H384=1,MATCH(I384,OFFSET(Data!$CI$90:$CI$485,0,Specials!J384)*(Data!$AA$90:$AA$485&gt;Parameter!$B$14)*(Data!$CH$90:$CH$485="M"),0),"")</f>
        <v/>
      </c>
      <c r="L384" s="2" t="str">
        <f ca="1">IF(H384=1,INDEX(Data!$CG$90:$CG$169,$K384)&amp;" / "&amp;OFFSET(Data!$CI$88,0,Specials!J384),"")</f>
        <v/>
      </c>
      <c r="M384" s="2" t="s">
        <v>0</v>
      </c>
      <c r="N384" s="2" t="s">
        <v>230</v>
      </c>
      <c r="O384" s="91">
        <f t="shared" ca="1" si="32"/>
        <v>17</v>
      </c>
      <c r="P384" s="91" t="str">
        <f t="shared" ca="1" si="34"/>
        <v/>
      </c>
    </row>
    <row r="385" spans="1:16" x14ac:dyDescent="0.25">
      <c r="A385" s="328" t="str">
        <f>"# Oh dear Men Rating &gt; "&amp;Parameter!$B$14</f>
        <v># Oh dear Men Rating &gt; 850</v>
      </c>
      <c r="B385" s="324">
        <f>MATCH(A385,Data!$CG:$CG,0)</f>
        <v>16</v>
      </c>
      <c r="C385" s="2">
        <v>23</v>
      </c>
      <c r="D385" s="2" t="str">
        <f>INDEX(Parameter!$B$9:$AB$9,MATCH(C385,Parameter!$B$8:$AB$8,0))</f>
        <v>no</v>
      </c>
      <c r="H385" s="2">
        <f ca="1">INDEX(OFFSET(Data!$BF$1:$CF$1,B385-1,0),MATCH("Total/"&amp;C385,Data!$BF$1:$CF$1,0))</f>
        <v>0</v>
      </c>
      <c r="I385" s="2" t="str">
        <f ca="1">IF(H385=1,INDEX(Parameter!$B$9:$AB$9,MATCH(C385,Parameter!$B$8:$AB$8,0))+7,"")</f>
        <v/>
      </c>
      <c r="J385" s="91" t="str">
        <f t="array" aca="1" ref="J385" ca="1">IF(H385=1,MATCH(1,(OFFSET(Data!$CJ$1:$HN$1,B385-1,0))*(Data!$CJ$89:$HN$89=C385),0),"")</f>
        <v/>
      </c>
      <c r="K385" s="2" t="str">
        <f t="array" aca="1" ref="K385" ca="1">IF(H385=1,MATCH(I385,OFFSET(Data!$CI$90:$CI$485,0,Specials!J385)*(Data!$AA$90:$AA$485&gt;Parameter!$B$14)*(Data!$CH$90:$CH$485="M"),0),"")</f>
        <v/>
      </c>
      <c r="L385" s="2" t="str">
        <f ca="1">IF(H385=1,INDEX(Data!$CG$90:$CG$169,$K385)&amp;" / "&amp;OFFSET(Data!$CI$88,0,Specials!J385),"")</f>
        <v/>
      </c>
      <c r="M385" s="2" t="s">
        <v>0</v>
      </c>
      <c r="N385" s="2" t="s">
        <v>230</v>
      </c>
      <c r="O385" s="91">
        <f t="shared" ca="1" si="32"/>
        <v>17</v>
      </c>
      <c r="P385" s="91" t="str">
        <f t="shared" ca="1" si="34"/>
        <v/>
      </c>
    </row>
    <row r="386" spans="1:16" x14ac:dyDescent="0.25">
      <c r="A386" s="328" t="str">
        <f>"# Oh dear Men Rating &gt; "&amp;Parameter!$B$14</f>
        <v># Oh dear Men Rating &gt; 850</v>
      </c>
      <c r="B386" s="324">
        <f>MATCH(A386,Data!$CG:$CG,0)</f>
        <v>16</v>
      </c>
      <c r="C386" s="2">
        <v>24</v>
      </c>
      <c r="D386" s="2" t="str">
        <f>INDEX(Parameter!$B$9:$AB$9,MATCH(C386,Parameter!$B$8:$AB$8,0))</f>
        <v>no</v>
      </c>
      <c r="H386" s="2">
        <f ca="1">INDEX(OFFSET(Data!$BF$1:$CF$1,B386-1,0),MATCH("Total/"&amp;C386,Data!$BF$1:$CF$1,0))</f>
        <v>0</v>
      </c>
      <c r="I386" s="2" t="str">
        <f ca="1">IF(H386=1,INDEX(Parameter!$B$9:$AB$9,MATCH(C386,Parameter!$B$8:$AB$8,0))+7,"")</f>
        <v/>
      </c>
      <c r="J386" s="91" t="str">
        <f t="array" aca="1" ref="J386" ca="1">IF(H386=1,MATCH(1,(OFFSET(Data!$CJ$1:$HN$1,B386-1,0))*(Data!$CJ$89:$HN$89=C386),0),"")</f>
        <v/>
      </c>
      <c r="K386" s="2" t="str">
        <f t="array" aca="1" ref="K386" ca="1">IF(H386=1,MATCH(I386,OFFSET(Data!$CI$90:$CI$485,0,Specials!J386)*(Data!$AA$90:$AA$485&gt;Parameter!$B$14)*(Data!$CH$90:$CH$485="M"),0),"")</f>
        <v/>
      </c>
      <c r="L386" s="2" t="str">
        <f ca="1">IF(H386=1,INDEX(Data!$CG$90:$CG$169,$K386)&amp;" / "&amp;OFFSET(Data!$CI$88,0,Specials!J386),"")</f>
        <v/>
      </c>
      <c r="M386" s="2" t="s">
        <v>0</v>
      </c>
      <c r="N386" s="2" t="s">
        <v>230</v>
      </c>
      <c r="O386" s="91">
        <f t="shared" ca="1" si="32"/>
        <v>17</v>
      </c>
      <c r="P386" s="91" t="str">
        <f t="shared" ca="1" si="34"/>
        <v/>
      </c>
    </row>
    <row r="387" spans="1:16" x14ac:dyDescent="0.25">
      <c r="A387" s="328" t="str">
        <f>"# Oh dear Men Rating &gt; "&amp;Parameter!$B$14</f>
        <v># Oh dear Men Rating &gt; 850</v>
      </c>
      <c r="B387" s="324">
        <f>MATCH(A387,Data!$CG:$CG,0)</f>
        <v>16</v>
      </c>
      <c r="C387" s="2">
        <v>25</v>
      </c>
      <c r="D387" s="2" t="str">
        <f>INDEX(Parameter!$B$9:$AB$9,MATCH(C387,Parameter!$B$8:$AB$8,0))</f>
        <v>no</v>
      </c>
      <c r="H387" s="2">
        <f ca="1">INDEX(OFFSET(Data!$BF$1:$CF$1,B387-1,0),MATCH("Total/"&amp;C387,Data!$BF$1:$CF$1,0))</f>
        <v>0</v>
      </c>
      <c r="I387" s="2" t="str">
        <f ca="1">IF(H387=1,INDEX(Parameter!$B$9:$AB$9,MATCH(C387,Parameter!$B$8:$AB$8,0))+7,"")</f>
        <v/>
      </c>
      <c r="J387" s="91" t="str">
        <f t="array" aca="1" ref="J387" ca="1">IF(H387=1,MATCH(1,(OFFSET(Data!$CJ$1:$HN$1,B387-1,0))*(Data!$CJ$89:$HN$89=C387),0),"")</f>
        <v/>
      </c>
      <c r="K387" s="2" t="str">
        <f t="array" aca="1" ref="K387" ca="1">IF(H387=1,MATCH(I387,OFFSET(Data!$CI$90:$CI$485,0,Specials!J387)*(Data!$AA$90:$AA$485&gt;Parameter!$B$14)*(Data!$CH$90:$CH$485="M"),0),"")</f>
        <v/>
      </c>
      <c r="L387" s="2" t="str">
        <f ca="1">IF(H387=1,INDEX(Data!$CG$90:$CG$169,$K387)&amp;" / "&amp;OFFSET(Data!$CI$88,0,Specials!J387),"")</f>
        <v/>
      </c>
      <c r="M387" s="2" t="s">
        <v>0</v>
      </c>
      <c r="N387" s="2" t="s">
        <v>230</v>
      </c>
      <c r="O387" s="91">
        <f t="shared" ca="1" si="32"/>
        <v>17</v>
      </c>
      <c r="P387" s="91" t="str">
        <f t="shared" ca="1" si="34"/>
        <v/>
      </c>
    </row>
    <row r="388" spans="1:16" x14ac:dyDescent="0.25">
      <c r="A388" s="328" t="str">
        <f>"# Oh dear Men Rating &gt; "&amp;Parameter!$B$14</f>
        <v># Oh dear Men Rating &gt; 850</v>
      </c>
      <c r="B388" s="324">
        <f>MATCH(A388,Data!$CG:$CG,0)</f>
        <v>16</v>
      </c>
      <c r="C388" s="2">
        <v>26</v>
      </c>
      <c r="D388" s="2" t="str">
        <f>INDEX(Parameter!$B$9:$AB$9,MATCH(C388,Parameter!$B$8:$AB$8,0))</f>
        <v>no</v>
      </c>
      <c r="H388" s="2">
        <f ca="1">INDEX(OFFSET(Data!$BF$1:$CF$1,B388-1,0),MATCH("Total/"&amp;C388,Data!$BF$1:$CF$1,0))</f>
        <v>0</v>
      </c>
      <c r="I388" s="2" t="str">
        <f ca="1">IF(H388=1,INDEX(Parameter!$B$9:$AB$9,MATCH(C388,Parameter!$B$8:$AB$8,0))+7,"")</f>
        <v/>
      </c>
      <c r="J388" s="91" t="str">
        <f t="array" aca="1" ref="J388" ca="1">IF(H388=1,MATCH(1,(OFFSET(Data!$CJ$1:$HN$1,B388-1,0))*(Data!$CJ$89:$HN$89=C388),0),"")</f>
        <v/>
      </c>
      <c r="K388" s="2" t="str">
        <f t="array" aca="1" ref="K388" ca="1">IF(H388=1,MATCH(I388,OFFSET(Data!$CI$90:$CI$485,0,Specials!J388)*(Data!$AA$90:$AA$485&gt;Parameter!$B$14)*(Data!$CH$90:$CH$485="M"),0),"")</f>
        <v/>
      </c>
      <c r="L388" s="2" t="str">
        <f ca="1">IF(H388=1,INDEX(Data!$CG$90:$CG$169,$K388)&amp;" / "&amp;OFFSET(Data!$CI$88,0,Specials!J388),"")</f>
        <v/>
      </c>
      <c r="M388" s="2" t="s">
        <v>0</v>
      </c>
      <c r="N388" s="2" t="s">
        <v>230</v>
      </c>
      <c r="O388" s="91">
        <f t="shared" ref="O388:O451" ca="1" si="35">IF(AND($P388&lt;&gt;"",$N388="yes"),O387+1,O387)</f>
        <v>17</v>
      </c>
      <c r="P388" s="91" t="str">
        <f t="shared" ca="1" si="34"/>
        <v/>
      </c>
    </row>
    <row r="389" spans="1:16" x14ac:dyDescent="0.25">
      <c r="A389" s="328" t="str">
        <f>"# Oh dear Men Rating &gt; "&amp;Parameter!$B$14</f>
        <v># Oh dear Men Rating &gt; 850</v>
      </c>
      <c r="B389" s="324">
        <f>MATCH(A389,Data!$CG:$CG,0)</f>
        <v>16</v>
      </c>
      <c r="C389" s="2">
        <v>27</v>
      </c>
      <c r="D389" s="2" t="str">
        <f>INDEX(Parameter!$B$9:$AB$9,MATCH(C389,Parameter!$B$8:$AB$8,0))</f>
        <v>no</v>
      </c>
      <c r="H389" s="2">
        <f ca="1">INDEX(OFFSET(Data!$BF$1:$CF$1,B389-1,0),MATCH("Total/"&amp;C389,Data!$BF$1:$CF$1,0))</f>
        <v>0</v>
      </c>
      <c r="I389" s="2" t="str">
        <f ca="1">IF(H389=1,INDEX(Parameter!$B$9:$AB$9,MATCH(C389,Parameter!$B$8:$AB$8,0))+7,"")</f>
        <v/>
      </c>
      <c r="J389" s="91" t="str">
        <f t="array" aca="1" ref="J389" ca="1">IF(H389=1,MATCH(1,(OFFSET(Data!$CJ$1:$HN$1,B389-1,0))*(Data!$CJ$89:$HN$89=C389),0),"")</f>
        <v/>
      </c>
      <c r="K389" s="2" t="str">
        <f t="array" aca="1" ref="K389" ca="1">IF(H389=1,MATCH(I389,OFFSET(Data!$CI$90:$CI$485,0,Specials!J389)*(Data!$AA$90:$AA$485&gt;Parameter!$B$14)*(Data!$CH$90:$CH$485="M"),0),"")</f>
        <v/>
      </c>
      <c r="L389" s="2" t="str">
        <f ca="1">IF(H389=1,INDEX(Data!$CG$90:$CG$169,$K389)&amp;" / "&amp;OFFSET(Data!$CI$88,0,Specials!J389),"")</f>
        <v/>
      </c>
      <c r="M389" s="2" t="s">
        <v>0</v>
      </c>
      <c r="N389" s="2" t="s">
        <v>230</v>
      </c>
      <c r="O389" s="91">
        <f t="shared" ca="1" si="35"/>
        <v>17</v>
      </c>
      <c r="P389" s="91" t="str">
        <f t="shared" ca="1" si="34"/>
        <v/>
      </c>
    </row>
    <row r="390" spans="1:16" ht="15" customHeight="1" x14ac:dyDescent="0.25">
      <c r="A390" s="328" t="str">
        <f>"# Oh dear Men Rating &gt; "&amp;Parameter!$B$14</f>
        <v># Oh dear Men Rating &gt; 850</v>
      </c>
      <c r="B390" s="324">
        <f>MATCH(A390,Data!$CG:$CG,0)</f>
        <v>16</v>
      </c>
      <c r="C390" s="2">
        <v>1</v>
      </c>
      <c r="D390" s="2">
        <f>INDEX(Parameter!$B$9:$AB$9,MATCH(C390,Parameter!$B$8:$AB$8,0))</f>
        <v>3</v>
      </c>
      <c r="H390" s="2">
        <f ca="1">INDEX(OFFSET(Data!$BF$1:$CF$1,B390-1,0),MATCH("Total/"&amp;C390,Data!$BF$1:$CF$1,0))</f>
        <v>0</v>
      </c>
      <c r="I390" s="2" t="str">
        <f ca="1">IF(H390=1,INDEX(Parameter!$B$9:$AB$9,MATCH(C390,Parameter!$B$8:$AB$8,0))+8,"")</f>
        <v/>
      </c>
      <c r="J390" s="91" t="str">
        <f t="array" aca="1" ref="J390" ca="1">IF(H390=1,MATCH(1,(OFFSET(Data!$CJ$1:$HN$1,B390-1,0))*(Data!$CJ$89:$HN$89=C390),0),"")</f>
        <v/>
      </c>
      <c r="K390" s="2" t="str">
        <f t="array" aca="1" ref="K390" ca="1">IF(H390=1,MATCH(I390,OFFSET(Data!$CI$90:$CI$485,0,Specials!J390)*(Data!$AA$90:$AA$485&gt;Parameter!$B$14)*(Data!$CH$90:$CH$485="M"),0),"")</f>
        <v/>
      </c>
      <c r="L390" s="2" t="str">
        <f ca="1">IF(H390=1,INDEX(Data!$CG$90:$CG$169,$K390)&amp;" / "&amp;OFFSET(Data!$CI$88,0,Specials!J390),"")</f>
        <v/>
      </c>
      <c r="M390" s="2" t="s">
        <v>0</v>
      </c>
      <c r="N390" s="2" t="s">
        <v>230</v>
      </c>
      <c r="O390" s="91">
        <f t="shared" ca="1" si="35"/>
        <v>17</v>
      </c>
      <c r="P390" s="91" t="str">
        <f t="shared" ref="P390:P416" ca="1" si="36">IF(AND(H390=1,ISERROR(K390)=FALSE),"Only 1 Oh Dear on hole "&amp;C390,"")</f>
        <v/>
      </c>
    </row>
    <row r="391" spans="1:16" x14ac:dyDescent="0.25">
      <c r="A391" s="328" t="str">
        <f>"# Oh dear Men Rating &gt; "&amp;Parameter!$B$14</f>
        <v># Oh dear Men Rating &gt; 850</v>
      </c>
      <c r="B391" s="324">
        <f>MATCH(A391,Data!$CG:$CG,0)</f>
        <v>16</v>
      </c>
      <c r="C391" s="2">
        <v>2</v>
      </c>
      <c r="D391" s="2">
        <f>INDEX(Parameter!$B$9:$AB$9,MATCH(C391,Parameter!$B$8:$AB$8,0))</f>
        <v>3</v>
      </c>
      <c r="H391" s="2">
        <f ca="1">INDEX(OFFSET(Data!$BF$1:$CF$1,B391-1,0),MATCH("Total/"&amp;C391,Data!$BF$1:$CF$1,0))</f>
        <v>0</v>
      </c>
      <c r="I391" s="2" t="str">
        <f ca="1">IF(H391=1,INDEX(Parameter!$B$9:$AB$9,MATCH(C391,Parameter!$B$8:$AB$8,0))+8,"")</f>
        <v/>
      </c>
      <c r="J391" s="91" t="str">
        <f t="array" aca="1" ref="J391" ca="1">IF(H391=1,MATCH(1,(OFFSET(Data!$CJ$1:$HN$1,B391-1,0))*(Data!$CJ$89:$HN$89=C391),0),"")</f>
        <v/>
      </c>
      <c r="K391" s="2" t="str">
        <f t="array" aca="1" ref="K391" ca="1">IF(H391=1,MATCH(I391,OFFSET(Data!$CI$90:$CI$485,0,Specials!J391)*(Data!$AA$90:$AA$485&gt;Parameter!$B$14)*(Data!$CH$90:$CH$485="M"),0),"")</f>
        <v/>
      </c>
      <c r="L391" s="2" t="str">
        <f ca="1">IF(H391=1,INDEX(Data!$CG$90:$CG$169,$K391)&amp;" / "&amp;OFFSET(Data!$CI$88,0,Specials!J391),"")</f>
        <v/>
      </c>
      <c r="M391" s="2" t="s">
        <v>0</v>
      </c>
      <c r="N391" s="2" t="s">
        <v>230</v>
      </c>
      <c r="O391" s="91">
        <f t="shared" ca="1" si="35"/>
        <v>17</v>
      </c>
      <c r="P391" s="91" t="str">
        <f t="shared" ca="1" si="36"/>
        <v/>
      </c>
    </row>
    <row r="392" spans="1:16" x14ac:dyDescent="0.25">
      <c r="A392" s="328" t="str">
        <f>"# Oh dear Men Rating &gt; "&amp;Parameter!$B$14</f>
        <v># Oh dear Men Rating &gt; 850</v>
      </c>
      <c r="B392" s="324">
        <f>MATCH(A392,Data!$CG:$CG,0)</f>
        <v>16</v>
      </c>
      <c r="C392" s="2">
        <v>3</v>
      </c>
      <c r="D392" s="2">
        <f>INDEX(Parameter!$B$9:$AB$9,MATCH(C392,Parameter!$B$8:$AB$8,0))</f>
        <v>3</v>
      </c>
      <c r="H392" s="2">
        <f ca="1">INDEX(OFFSET(Data!$BF$1:$CF$1,B392-1,0),MATCH("Total/"&amp;C392,Data!$BF$1:$CF$1,0))</f>
        <v>0</v>
      </c>
      <c r="I392" s="2" t="str">
        <f ca="1">IF(H392=1,INDEX(Parameter!$B$9:$AB$9,MATCH(C392,Parameter!$B$8:$AB$8,0))+8,"")</f>
        <v/>
      </c>
      <c r="J392" s="91" t="str">
        <f t="array" aca="1" ref="J392" ca="1">IF(H392=1,MATCH(1,(OFFSET(Data!$CJ$1:$HN$1,B392-1,0))*(Data!$CJ$89:$HN$89=C392),0),"")</f>
        <v/>
      </c>
      <c r="K392" s="2" t="str">
        <f t="array" aca="1" ref="K392" ca="1">IF(H392=1,MATCH(I392,OFFSET(Data!$CI$90:$CI$485,0,Specials!J392)*(Data!$AA$90:$AA$485&gt;Parameter!$B$14)*(Data!$CH$90:$CH$485="M"),0),"")</f>
        <v/>
      </c>
      <c r="L392" s="2" t="str">
        <f ca="1">IF(H392=1,INDEX(Data!$CG$90:$CG$169,$K392)&amp;" / "&amp;OFFSET(Data!$CI$88,0,Specials!J392),"")</f>
        <v/>
      </c>
      <c r="M392" s="2" t="s">
        <v>0</v>
      </c>
      <c r="N392" s="2" t="s">
        <v>230</v>
      </c>
      <c r="O392" s="91">
        <f t="shared" ca="1" si="35"/>
        <v>17</v>
      </c>
      <c r="P392" s="91" t="str">
        <f t="shared" ca="1" si="36"/>
        <v/>
      </c>
    </row>
    <row r="393" spans="1:16" x14ac:dyDescent="0.25">
      <c r="A393" s="328" t="str">
        <f>"# Oh dear Men Rating &gt; "&amp;Parameter!$B$14</f>
        <v># Oh dear Men Rating &gt; 850</v>
      </c>
      <c r="B393" s="324">
        <f>MATCH(A393,Data!$CG:$CG,0)</f>
        <v>16</v>
      </c>
      <c r="C393" s="2">
        <v>4</v>
      </c>
      <c r="D393" s="2">
        <f>INDEX(Parameter!$B$9:$AB$9,MATCH(C393,Parameter!$B$8:$AB$8,0))</f>
        <v>3</v>
      </c>
      <c r="H393" s="2">
        <f ca="1">INDEX(OFFSET(Data!$BF$1:$CF$1,B393-1,0),MATCH("Total/"&amp;C393,Data!$BF$1:$CF$1,0))</f>
        <v>0</v>
      </c>
      <c r="I393" s="2" t="str">
        <f ca="1">IF(H393=1,INDEX(Parameter!$B$9:$AB$9,MATCH(C393,Parameter!$B$8:$AB$8,0))+8,"")</f>
        <v/>
      </c>
      <c r="J393" s="91" t="str">
        <f t="array" aca="1" ref="J393" ca="1">IF(H393=1,MATCH(1,(OFFSET(Data!$CJ$1:$HN$1,B393-1,0))*(Data!$CJ$89:$HN$89=C393),0),"")</f>
        <v/>
      </c>
      <c r="K393" s="2" t="str">
        <f t="array" aca="1" ref="K393" ca="1">IF(H393=1,MATCH(I393,OFFSET(Data!$CI$90:$CI$485,0,Specials!J393)*(Data!$AA$90:$AA$485&gt;Parameter!$B$14)*(Data!$CH$90:$CH$485="M"),0),"")</f>
        <v/>
      </c>
      <c r="L393" s="2" t="str">
        <f ca="1">IF(H393=1,INDEX(Data!$CG$90:$CG$169,$K393)&amp;" / "&amp;OFFSET(Data!$CI$88,0,Specials!J393),"")</f>
        <v/>
      </c>
      <c r="M393" s="2" t="s">
        <v>0</v>
      </c>
      <c r="N393" s="2" t="s">
        <v>230</v>
      </c>
      <c r="O393" s="91">
        <f t="shared" ca="1" si="35"/>
        <v>17</v>
      </c>
      <c r="P393" s="91" t="str">
        <f t="shared" ca="1" si="36"/>
        <v/>
      </c>
    </row>
    <row r="394" spans="1:16" x14ac:dyDescent="0.25">
      <c r="A394" s="328" t="str">
        <f>"# Oh dear Men Rating &gt; "&amp;Parameter!$B$14</f>
        <v># Oh dear Men Rating &gt; 850</v>
      </c>
      <c r="B394" s="324">
        <f>MATCH(A394,Data!$CG:$CG,0)</f>
        <v>16</v>
      </c>
      <c r="C394" s="2">
        <v>5</v>
      </c>
      <c r="D394" s="2">
        <f>INDEX(Parameter!$B$9:$AB$9,MATCH(C394,Parameter!$B$8:$AB$8,0))</f>
        <v>3</v>
      </c>
      <c r="H394" s="2">
        <f ca="1">INDEX(OFFSET(Data!$BF$1:$CF$1,B394-1,0),MATCH("Total/"&amp;C394,Data!$BF$1:$CF$1,0))</f>
        <v>0</v>
      </c>
      <c r="I394" s="2" t="str">
        <f ca="1">IF(H394=1,INDEX(Parameter!$B$9:$AB$9,MATCH(C394,Parameter!$B$8:$AB$8,0))+8,"")</f>
        <v/>
      </c>
      <c r="J394" s="91" t="str">
        <f t="array" aca="1" ref="J394" ca="1">IF(H394=1,MATCH(1,(OFFSET(Data!$CJ$1:$HN$1,B394-1,0))*(Data!$CJ$89:$HN$89=C394),0),"")</f>
        <v/>
      </c>
      <c r="K394" s="2" t="str">
        <f t="array" aca="1" ref="K394" ca="1">IF(H394=1,MATCH(I394,OFFSET(Data!$CI$90:$CI$485,0,Specials!J394)*(Data!$AA$90:$AA$485&gt;Parameter!$B$14)*(Data!$CH$90:$CH$485="M"),0),"")</f>
        <v/>
      </c>
      <c r="L394" s="2" t="str">
        <f ca="1">IF(H394=1,INDEX(Data!$CG$90:$CG$169,$K394)&amp;" / "&amp;OFFSET(Data!$CI$88,0,Specials!J394),"")</f>
        <v/>
      </c>
      <c r="M394" s="2" t="s">
        <v>0</v>
      </c>
      <c r="N394" s="2" t="s">
        <v>230</v>
      </c>
      <c r="O394" s="91">
        <f t="shared" ca="1" si="35"/>
        <v>17</v>
      </c>
      <c r="P394" s="91" t="str">
        <f t="shared" ca="1" si="36"/>
        <v/>
      </c>
    </row>
    <row r="395" spans="1:16" x14ac:dyDescent="0.25">
      <c r="A395" s="328" t="str">
        <f>"# Oh dear Men Rating &gt; "&amp;Parameter!$B$14</f>
        <v># Oh dear Men Rating &gt; 850</v>
      </c>
      <c r="B395" s="324">
        <f>MATCH(A395,Data!$CG:$CG,0)</f>
        <v>16</v>
      </c>
      <c r="C395" s="2">
        <v>6</v>
      </c>
      <c r="D395" s="2">
        <f>INDEX(Parameter!$B$9:$AB$9,MATCH(C395,Parameter!$B$8:$AB$8,0))</f>
        <v>3</v>
      </c>
      <c r="H395" s="2">
        <f ca="1">INDEX(OFFSET(Data!$BF$1:$CF$1,B395-1,0),MATCH("Total/"&amp;C395,Data!$BF$1:$CF$1,0))</f>
        <v>0</v>
      </c>
      <c r="I395" s="2" t="str">
        <f ca="1">IF(H395=1,INDEX(Parameter!$B$9:$AB$9,MATCH(C395,Parameter!$B$8:$AB$8,0))+8,"")</f>
        <v/>
      </c>
      <c r="J395" s="91" t="str">
        <f t="array" aca="1" ref="J395" ca="1">IF(H395=1,MATCH(1,(OFFSET(Data!$CJ$1:$HN$1,B395-1,0))*(Data!$CJ$89:$HN$89=C395),0),"")</f>
        <v/>
      </c>
      <c r="K395" s="2" t="str">
        <f t="array" aca="1" ref="K395" ca="1">IF(H395=1,MATCH(I395,OFFSET(Data!$CI$90:$CI$485,0,Specials!J395)*(Data!$AA$90:$AA$485&gt;Parameter!$B$14)*(Data!$CH$90:$CH$485="M"),0),"")</f>
        <v/>
      </c>
      <c r="L395" s="2" t="str">
        <f ca="1">IF(H395=1,INDEX(Data!$CG$90:$CG$169,$K395)&amp;" / "&amp;OFFSET(Data!$CI$88,0,Specials!J395),"")</f>
        <v/>
      </c>
      <c r="M395" s="2" t="s">
        <v>0</v>
      </c>
      <c r="N395" s="2" t="s">
        <v>230</v>
      </c>
      <c r="O395" s="91">
        <f t="shared" ca="1" si="35"/>
        <v>17</v>
      </c>
      <c r="P395" s="91" t="str">
        <f t="shared" ca="1" si="36"/>
        <v/>
      </c>
    </row>
    <row r="396" spans="1:16" x14ac:dyDescent="0.25">
      <c r="A396" s="328" t="str">
        <f>"# Oh dear Men Rating &gt; "&amp;Parameter!$B$14</f>
        <v># Oh dear Men Rating &gt; 850</v>
      </c>
      <c r="B396" s="324">
        <f>MATCH(A396,Data!$CG:$CG,0)</f>
        <v>16</v>
      </c>
      <c r="C396" s="2">
        <v>7</v>
      </c>
      <c r="D396" s="2">
        <f>INDEX(Parameter!$B$9:$AB$9,MATCH(C396,Parameter!$B$8:$AB$8,0))</f>
        <v>3</v>
      </c>
      <c r="H396" s="2">
        <f ca="1">INDEX(OFFSET(Data!$BF$1:$CF$1,B396-1,0),MATCH("Total/"&amp;C396,Data!$BF$1:$CF$1,0))</f>
        <v>0</v>
      </c>
      <c r="I396" s="2" t="str">
        <f ca="1">IF(H396=1,INDEX(Parameter!$B$9:$AB$9,MATCH(C396,Parameter!$B$8:$AB$8,0))+8,"")</f>
        <v/>
      </c>
      <c r="J396" s="91" t="str">
        <f t="array" aca="1" ref="J396" ca="1">IF(H396=1,MATCH(1,(OFFSET(Data!$CJ$1:$HN$1,B396-1,0))*(Data!$CJ$89:$HN$89=C396),0),"")</f>
        <v/>
      </c>
      <c r="K396" s="2" t="str">
        <f t="array" aca="1" ref="K396" ca="1">IF(H396=1,MATCH(I396,OFFSET(Data!$CI$90:$CI$485,0,Specials!J396)*(Data!$AA$90:$AA$485&gt;Parameter!$B$14)*(Data!$CH$90:$CH$485="M"),0),"")</f>
        <v/>
      </c>
      <c r="L396" s="2" t="str">
        <f ca="1">IF(H396=1,INDEX(Data!$CG$90:$CG$169,$K396)&amp;" / "&amp;OFFSET(Data!$CI$88,0,Specials!J396),"")</f>
        <v/>
      </c>
      <c r="M396" s="2" t="s">
        <v>0</v>
      </c>
      <c r="N396" s="2" t="s">
        <v>230</v>
      </c>
      <c r="O396" s="91">
        <f t="shared" ca="1" si="35"/>
        <v>17</v>
      </c>
      <c r="P396" s="91" t="str">
        <f t="shared" ca="1" si="36"/>
        <v/>
      </c>
    </row>
    <row r="397" spans="1:16" x14ac:dyDescent="0.25">
      <c r="A397" s="328" t="str">
        <f>"# Oh dear Men Rating &gt; "&amp;Parameter!$B$14</f>
        <v># Oh dear Men Rating &gt; 850</v>
      </c>
      <c r="B397" s="324">
        <f>MATCH(A397,Data!$CG:$CG,0)</f>
        <v>16</v>
      </c>
      <c r="C397" s="2">
        <v>8</v>
      </c>
      <c r="D397" s="2">
        <f>INDEX(Parameter!$B$9:$AB$9,MATCH(C397,Parameter!$B$8:$AB$8,0))</f>
        <v>3</v>
      </c>
      <c r="H397" s="2">
        <f ca="1">INDEX(OFFSET(Data!$BF$1:$CF$1,B397-1,0),MATCH("Total/"&amp;C397,Data!$BF$1:$CF$1,0))</f>
        <v>0</v>
      </c>
      <c r="I397" s="2" t="str">
        <f ca="1">IF(H397=1,INDEX(Parameter!$B$9:$AB$9,MATCH(C397,Parameter!$B$8:$AB$8,0))+8,"")</f>
        <v/>
      </c>
      <c r="J397" s="91" t="str">
        <f t="array" aca="1" ref="J397" ca="1">IF(H397=1,MATCH(1,(OFFSET(Data!$CJ$1:$HN$1,B397-1,0))*(Data!$CJ$89:$HN$89=C397),0),"")</f>
        <v/>
      </c>
      <c r="K397" s="2" t="str">
        <f t="array" aca="1" ref="K397" ca="1">IF(H397=1,MATCH(I397,OFFSET(Data!$CI$90:$CI$485,0,Specials!J397)*(Data!$AA$90:$AA$485&gt;Parameter!$B$14)*(Data!$CH$90:$CH$485="M"),0),"")</f>
        <v/>
      </c>
      <c r="L397" s="2" t="str">
        <f ca="1">IF(H397=1,INDEX(Data!$CG$90:$CG$169,$K397)&amp;" / "&amp;OFFSET(Data!$CI$88,0,Specials!J397),"")</f>
        <v/>
      </c>
      <c r="M397" s="2" t="s">
        <v>0</v>
      </c>
      <c r="N397" s="2" t="s">
        <v>230</v>
      </c>
      <c r="O397" s="91">
        <f t="shared" ca="1" si="35"/>
        <v>17</v>
      </c>
      <c r="P397" s="91" t="str">
        <f t="shared" ca="1" si="36"/>
        <v/>
      </c>
    </row>
    <row r="398" spans="1:16" x14ac:dyDescent="0.25">
      <c r="A398" s="328" t="str">
        <f>"# Oh dear Men Rating &gt; "&amp;Parameter!$B$14</f>
        <v># Oh dear Men Rating &gt; 850</v>
      </c>
      <c r="B398" s="324">
        <f>MATCH(A398,Data!$CG:$CG,0)</f>
        <v>16</v>
      </c>
      <c r="C398" s="2">
        <v>9</v>
      </c>
      <c r="D398" s="2" t="str">
        <f>INDEX(Parameter!$B$9:$AB$9,MATCH(C398,Parameter!$B$8:$AB$8,0))</f>
        <v>no</v>
      </c>
      <c r="H398" s="2">
        <f ca="1">INDEX(OFFSET(Data!$BF$1:$CF$1,B398-1,0),MATCH("Total/"&amp;C398,Data!$BF$1:$CF$1,0))</f>
        <v>0</v>
      </c>
      <c r="I398" s="2" t="str">
        <f ca="1">IF(H398=1,INDEX(Parameter!$B$9:$AB$9,MATCH(C398,Parameter!$B$8:$AB$8,0))+8,"")</f>
        <v/>
      </c>
      <c r="J398" s="91" t="str">
        <f t="array" aca="1" ref="J398" ca="1">IF(H398=1,MATCH(1,(OFFSET(Data!$CJ$1:$HN$1,B398-1,0))*(Data!$CJ$89:$HN$89=C398),0),"")</f>
        <v/>
      </c>
      <c r="K398" s="2" t="str">
        <f t="array" aca="1" ref="K398" ca="1">IF(H398=1,MATCH(I398,OFFSET(Data!$CI$90:$CI$485,0,Specials!J398)*(Data!$AA$90:$AA$485&gt;Parameter!$B$14)*(Data!$CH$90:$CH$485="M"),0),"")</f>
        <v/>
      </c>
      <c r="L398" s="2" t="str">
        <f ca="1">IF(H398=1,INDEX(Data!$CG$90:$CG$169,$K398)&amp;" / "&amp;OFFSET(Data!$CI$88,0,Specials!J398),"")</f>
        <v/>
      </c>
      <c r="M398" s="2" t="s">
        <v>0</v>
      </c>
      <c r="N398" s="2" t="s">
        <v>230</v>
      </c>
      <c r="O398" s="91">
        <f t="shared" ca="1" si="35"/>
        <v>17</v>
      </c>
      <c r="P398" s="91" t="str">
        <f t="shared" ca="1" si="36"/>
        <v/>
      </c>
    </row>
    <row r="399" spans="1:16" x14ac:dyDescent="0.25">
      <c r="A399" s="328" t="str">
        <f>"# Oh dear Men Rating &gt; "&amp;Parameter!$B$14</f>
        <v># Oh dear Men Rating &gt; 850</v>
      </c>
      <c r="B399" s="324">
        <f>MATCH(A399,Data!$CG:$CG,0)</f>
        <v>16</v>
      </c>
      <c r="C399" s="2">
        <v>10</v>
      </c>
      <c r="D399" s="2">
        <f>INDEX(Parameter!$B$9:$AB$9,MATCH(C399,Parameter!$B$8:$AB$8,0))</f>
        <v>4</v>
      </c>
      <c r="H399" s="2">
        <f ca="1">INDEX(OFFSET(Data!$BF$1:$CF$1,B399-1,0),MATCH("Total/"&amp;C399,Data!$BF$1:$CF$1,0))</f>
        <v>0</v>
      </c>
      <c r="I399" s="2" t="str">
        <f ca="1">IF(H399=1,INDEX(Parameter!$B$9:$AB$9,MATCH(C399,Parameter!$B$8:$AB$8,0))+8,"")</f>
        <v/>
      </c>
      <c r="J399" s="91" t="str">
        <f t="array" aca="1" ref="J399" ca="1">IF(H399=1,MATCH(1,(OFFSET(Data!$CJ$1:$HN$1,B399-1,0))*(Data!$CJ$89:$HN$89=C399),0),"")</f>
        <v/>
      </c>
      <c r="K399" s="2" t="str">
        <f t="array" aca="1" ref="K399" ca="1">IF(H399=1,MATCH(I399,OFFSET(Data!$CI$90:$CI$485,0,Specials!J399)*(Data!$AA$90:$AA$485&gt;Parameter!$B$14)*(Data!$CH$90:$CH$485="M"),0),"")</f>
        <v/>
      </c>
      <c r="L399" s="2" t="str">
        <f ca="1">IF(H399=1,INDEX(Data!$CG$90:$CG$169,$K399)&amp;" / "&amp;OFFSET(Data!$CI$88,0,Specials!J399),"")</f>
        <v/>
      </c>
      <c r="M399" s="2" t="s">
        <v>0</v>
      </c>
      <c r="N399" s="2" t="s">
        <v>230</v>
      </c>
      <c r="O399" s="91">
        <f t="shared" ca="1" si="35"/>
        <v>17</v>
      </c>
      <c r="P399" s="91" t="str">
        <f t="shared" ca="1" si="36"/>
        <v/>
      </c>
    </row>
    <row r="400" spans="1:16" x14ac:dyDescent="0.25">
      <c r="A400" s="328" t="str">
        <f>"# Oh dear Men Rating &gt; "&amp;Parameter!$B$14</f>
        <v># Oh dear Men Rating &gt; 850</v>
      </c>
      <c r="B400" s="324">
        <f>MATCH(A400,Data!$CG:$CG,0)</f>
        <v>16</v>
      </c>
      <c r="C400" s="2">
        <v>11</v>
      </c>
      <c r="D400" s="2">
        <f>INDEX(Parameter!$B$9:$AB$9,MATCH(C400,Parameter!$B$8:$AB$8,0))</f>
        <v>3</v>
      </c>
      <c r="H400" s="2">
        <f ca="1">INDEX(OFFSET(Data!$BF$1:$CF$1,B400-1,0),MATCH("Total/"&amp;C400,Data!$BF$1:$CF$1,0))</f>
        <v>0</v>
      </c>
      <c r="I400" s="2" t="str">
        <f ca="1">IF(H400=1,INDEX(Parameter!$B$9:$AB$9,MATCH(C400,Parameter!$B$8:$AB$8,0))+8,"")</f>
        <v/>
      </c>
      <c r="J400" s="91" t="str">
        <f t="array" aca="1" ref="J400" ca="1">IF(H400=1,MATCH(1,(OFFSET(Data!$CJ$1:$HN$1,B400-1,0))*(Data!$CJ$89:$HN$89=C400),0),"")</f>
        <v/>
      </c>
      <c r="K400" s="2" t="str">
        <f t="array" aca="1" ref="K400" ca="1">IF(H400=1,MATCH(I400,OFFSET(Data!$CI$90:$CI$485,0,Specials!J400)*(Data!$AA$90:$AA$485&gt;Parameter!$B$14)*(Data!$CH$90:$CH$485="M"),0),"")</f>
        <v/>
      </c>
      <c r="L400" s="2" t="str">
        <f ca="1">IF(H400=1,INDEX(Data!$CG$90:$CG$169,$K400)&amp;" / "&amp;OFFSET(Data!$CI$88,0,Specials!J400),"")</f>
        <v/>
      </c>
      <c r="M400" s="2" t="s">
        <v>0</v>
      </c>
      <c r="N400" s="2" t="s">
        <v>230</v>
      </c>
      <c r="O400" s="91">
        <f t="shared" ca="1" si="35"/>
        <v>17</v>
      </c>
      <c r="P400" s="91" t="str">
        <f t="shared" ca="1" si="36"/>
        <v/>
      </c>
    </row>
    <row r="401" spans="1:16" x14ac:dyDescent="0.25">
      <c r="A401" s="328" t="str">
        <f>"# Oh dear Men Rating &gt; "&amp;Parameter!$B$14</f>
        <v># Oh dear Men Rating &gt; 850</v>
      </c>
      <c r="B401" s="324">
        <f>MATCH(A401,Data!$CG:$CG,0)</f>
        <v>16</v>
      </c>
      <c r="C401" s="2">
        <v>12</v>
      </c>
      <c r="D401" s="2">
        <f>INDEX(Parameter!$B$9:$AB$9,MATCH(C401,Parameter!$B$8:$AB$8,0))</f>
        <v>3</v>
      </c>
      <c r="H401" s="2">
        <f ca="1">INDEX(OFFSET(Data!$BF$1:$CF$1,B401-1,0),MATCH("Total/"&amp;C401,Data!$BF$1:$CF$1,0))</f>
        <v>0</v>
      </c>
      <c r="I401" s="2" t="str">
        <f ca="1">IF(H401=1,INDEX(Parameter!$B$9:$AB$9,MATCH(C401,Parameter!$B$8:$AB$8,0))+8,"")</f>
        <v/>
      </c>
      <c r="J401" s="91" t="str">
        <f t="array" aca="1" ref="J401" ca="1">IF(H401=1,MATCH(1,(OFFSET(Data!$CJ$1:$HN$1,B401-1,0))*(Data!$CJ$89:$HN$89=C401),0),"")</f>
        <v/>
      </c>
      <c r="K401" s="2" t="str">
        <f t="array" aca="1" ref="K401" ca="1">IF(H401=1,MATCH(I401,OFFSET(Data!$CI$90:$CI$485,0,Specials!J401)*(Data!$AA$90:$AA$485&gt;Parameter!$B$14)*(Data!$CH$90:$CH$485="M"),0),"")</f>
        <v/>
      </c>
      <c r="L401" s="2" t="str">
        <f ca="1">IF(H401=1,INDEX(Data!$CG$90:$CG$169,$K401)&amp;" / "&amp;OFFSET(Data!$CI$88,0,Specials!J401),"")</f>
        <v/>
      </c>
      <c r="M401" s="2" t="s">
        <v>0</v>
      </c>
      <c r="N401" s="2" t="s">
        <v>230</v>
      </c>
      <c r="O401" s="91">
        <f t="shared" ca="1" si="35"/>
        <v>17</v>
      </c>
      <c r="P401" s="91" t="str">
        <f t="shared" ca="1" si="36"/>
        <v/>
      </c>
    </row>
    <row r="402" spans="1:16" x14ac:dyDescent="0.25">
      <c r="A402" s="328" t="str">
        <f>"# Oh dear Men Rating &gt; "&amp;Parameter!$B$14</f>
        <v># Oh dear Men Rating &gt; 850</v>
      </c>
      <c r="B402" s="324">
        <f>MATCH(A402,Data!$CG:$CG,0)</f>
        <v>16</v>
      </c>
      <c r="C402" s="2">
        <v>13</v>
      </c>
      <c r="D402" s="2">
        <f>INDEX(Parameter!$B$9:$AB$9,MATCH(C402,Parameter!$B$8:$AB$8,0))</f>
        <v>3</v>
      </c>
      <c r="H402" s="2">
        <f ca="1">INDEX(OFFSET(Data!$BF$1:$CF$1,B402-1,0),MATCH("Total/"&amp;C402,Data!$BF$1:$CF$1,0))</f>
        <v>0</v>
      </c>
      <c r="I402" s="2" t="str">
        <f ca="1">IF(H402=1,INDEX(Parameter!$B$9:$AB$9,MATCH(C402,Parameter!$B$8:$AB$8,0))+8,"")</f>
        <v/>
      </c>
      <c r="J402" s="91" t="str">
        <f t="array" aca="1" ref="J402" ca="1">IF(H402=1,MATCH(1,(OFFSET(Data!$CJ$1:$HN$1,B402-1,0))*(Data!$CJ$89:$HN$89=C402),0),"")</f>
        <v/>
      </c>
      <c r="K402" s="2" t="str">
        <f t="array" aca="1" ref="K402" ca="1">IF(H402=1,MATCH(I402,OFFSET(Data!$CI$90:$CI$485,0,Specials!J402)*(Data!$AA$90:$AA$485&gt;Parameter!$B$14)*(Data!$CH$90:$CH$485="M"),0),"")</f>
        <v/>
      </c>
      <c r="L402" s="2" t="str">
        <f ca="1">IF(H402=1,INDEX(Data!$CG$90:$CG$169,$K402)&amp;" / "&amp;OFFSET(Data!$CI$88,0,Specials!J402),"")</f>
        <v/>
      </c>
      <c r="M402" s="2" t="s">
        <v>0</v>
      </c>
      <c r="N402" s="2" t="s">
        <v>230</v>
      </c>
      <c r="O402" s="91">
        <f t="shared" ca="1" si="35"/>
        <v>17</v>
      </c>
      <c r="P402" s="91" t="str">
        <f t="shared" ca="1" si="36"/>
        <v/>
      </c>
    </row>
    <row r="403" spans="1:16" x14ac:dyDescent="0.25">
      <c r="A403" s="328" t="str">
        <f>"# Oh dear Men Rating &gt; "&amp;Parameter!$B$14</f>
        <v># Oh dear Men Rating &gt; 850</v>
      </c>
      <c r="B403" s="324">
        <f>MATCH(A403,Data!$CG:$CG,0)</f>
        <v>16</v>
      </c>
      <c r="C403" s="2">
        <v>14</v>
      </c>
      <c r="D403" s="2">
        <f>INDEX(Parameter!$B$9:$AB$9,MATCH(C403,Parameter!$B$8:$AB$8,0))</f>
        <v>4</v>
      </c>
      <c r="H403" s="2">
        <f ca="1">INDEX(OFFSET(Data!$BF$1:$CF$1,B403-1,0),MATCH("Total/"&amp;C403,Data!$BF$1:$CF$1,0))</f>
        <v>0</v>
      </c>
      <c r="I403" s="2" t="str">
        <f ca="1">IF(H403=1,INDEX(Parameter!$B$9:$AB$9,MATCH(C403,Parameter!$B$8:$AB$8,0))+8,"")</f>
        <v/>
      </c>
      <c r="J403" s="91" t="str">
        <f t="array" aca="1" ref="J403" ca="1">IF(H403=1,MATCH(1,(OFFSET(Data!$CJ$1:$HN$1,B403-1,0))*(Data!$CJ$89:$HN$89=C403),0),"")</f>
        <v/>
      </c>
      <c r="K403" s="2" t="str">
        <f t="array" aca="1" ref="K403" ca="1">IF(H403=1,MATCH(I403,OFFSET(Data!$CI$90:$CI$485,0,Specials!J403)*(Data!$AA$90:$AA$485&gt;Parameter!$B$14)*(Data!$CH$90:$CH$485="M"),0),"")</f>
        <v/>
      </c>
      <c r="L403" s="2" t="str">
        <f ca="1">IF(H403=1,INDEX(Data!$CG$90:$CG$169,$K403)&amp;" / "&amp;OFFSET(Data!$CI$88,0,Specials!J403),"")</f>
        <v/>
      </c>
      <c r="M403" s="2" t="s">
        <v>0</v>
      </c>
      <c r="N403" s="2" t="s">
        <v>230</v>
      </c>
      <c r="O403" s="91">
        <f t="shared" ca="1" si="35"/>
        <v>17</v>
      </c>
      <c r="P403" s="91" t="str">
        <f t="shared" ca="1" si="36"/>
        <v/>
      </c>
    </row>
    <row r="404" spans="1:16" x14ac:dyDescent="0.25">
      <c r="A404" s="328" t="str">
        <f>"# Oh dear Men Rating &gt; "&amp;Parameter!$B$14</f>
        <v># Oh dear Men Rating &gt; 850</v>
      </c>
      <c r="B404" s="324">
        <f>MATCH(A404,Data!$CG:$CG,0)</f>
        <v>16</v>
      </c>
      <c r="C404" s="2">
        <v>15</v>
      </c>
      <c r="D404" s="2" t="str">
        <f>INDEX(Parameter!$B$9:$AB$9,MATCH(C404,Parameter!$B$8:$AB$8,0))</f>
        <v>no</v>
      </c>
      <c r="H404" s="2">
        <f ca="1">INDEX(OFFSET(Data!$BF$1:$CF$1,B404-1,0),MATCH("Total/"&amp;C404,Data!$BF$1:$CF$1,0))</f>
        <v>0</v>
      </c>
      <c r="I404" s="2" t="str">
        <f ca="1">IF(H404=1,INDEX(Parameter!$B$9:$AB$9,MATCH(C404,Parameter!$B$8:$AB$8,0))+8,"")</f>
        <v/>
      </c>
      <c r="J404" s="91" t="str">
        <f t="array" aca="1" ref="J404" ca="1">IF(H404=1,MATCH(1,(OFFSET(Data!$CJ$1:$HN$1,B404-1,0))*(Data!$CJ$89:$HN$89=C404),0),"")</f>
        <v/>
      </c>
      <c r="K404" s="2" t="str">
        <f t="array" aca="1" ref="K404" ca="1">IF(H404=1,MATCH(I404,OFFSET(Data!$CI$90:$CI$485,0,Specials!J404)*(Data!$AA$90:$AA$485&gt;Parameter!$B$14)*(Data!$CH$90:$CH$485="M"),0),"")</f>
        <v/>
      </c>
      <c r="L404" s="2" t="str">
        <f ca="1">IF(H404=1,INDEX(Data!$CG$90:$CG$169,$K404)&amp;" / "&amp;OFFSET(Data!$CI$88,0,Specials!J404),"")</f>
        <v/>
      </c>
      <c r="M404" s="2" t="s">
        <v>0</v>
      </c>
      <c r="N404" s="2" t="s">
        <v>230</v>
      </c>
      <c r="O404" s="91">
        <f t="shared" ca="1" si="35"/>
        <v>17</v>
      </c>
      <c r="P404" s="91" t="str">
        <f t="shared" ca="1" si="36"/>
        <v/>
      </c>
    </row>
    <row r="405" spans="1:16" x14ac:dyDescent="0.25">
      <c r="A405" s="328" t="str">
        <f>"# Oh dear Men Rating &gt; "&amp;Parameter!$B$14</f>
        <v># Oh dear Men Rating &gt; 850</v>
      </c>
      <c r="B405" s="324">
        <f>MATCH(A405,Data!$CG:$CG,0)</f>
        <v>16</v>
      </c>
      <c r="C405" s="2">
        <v>16</v>
      </c>
      <c r="D405" s="2" t="str">
        <f>INDEX(Parameter!$B$9:$AB$9,MATCH(C405,Parameter!$B$8:$AB$8,0))</f>
        <v>no</v>
      </c>
      <c r="H405" s="2">
        <f ca="1">INDEX(OFFSET(Data!$BF$1:$CF$1,B405-1,0),MATCH("Total/"&amp;C405,Data!$BF$1:$CF$1,0))</f>
        <v>0</v>
      </c>
      <c r="I405" s="2" t="str">
        <f ca="1">IF(H405=1,INDEX(Parameter!$B$9:$AB$9,MATCH(C405,Parameter!$B$8:$AB$8,0))+8,"")</f>
        <v/>
      </c>
      <c r="J405" s="91" t="str">
        <f t="array" aca="1" ref="J405" ca="1">IF(H405=1,MATCH(1,(OFFSET(Data!$CJ$1:$HN$1,B405-1,0))*(Data!$CJ$89:$HN$89=C405),0),"")</f>
        <v/>
      </c>
      <c r="K405" s="2" t="str">
        <f t="array" aca="1" ref="K405" ca="1">IF(H405=1,MATCH(I405,OFFSET(Data!$CI$90:$CI$485,0,Specials!J405)*(Data!$AA$90:$AA$485&gt;Parameter!$B$14)*(Data!$CH$90:$CH$485="M"),0),"")</f>
        <v/>
      </c>
      <c r="L405" s="2" t="str">
        <f ca="1">IF(H405=1,INDEX(Data!$CG$90:$CG$169,$K405)&amp;" / "&amp;OFFSET(Data!$CI$88,0,Specials!J405),"")</f>
        <v/>
      </c>
      <c r="M405" s="2" t="s">
        <v>0</v>
      </c>
      <c r="N405" s="2" t="s">
        <v>230</v>
      </c>
      <c r="O405" s="91">
        <f t="shared" ca="1" si="35"/>
        <v>17</v>
      </c>
      <c r="P405" s="91" t="str">
        <f t="shared" ca="1" si="36"/>
        <v/>
      </c>
    </row>
    <row r="406" spans="1:16" x14ac:dyDescent="0.25">
      <c r="A406" s="328" t="str">
        <f>"# Oh dear Men Rating &gt; "&amp;Parameter!$B$14</f>
        <v># Oh dear Men Rating &gt; 850</v>
      </c>
      <c r="B406" s="324">
        <f>MATCH(A406,Data!$CG:$CG,0)</f>
        <v>16</v>
      </c>
      <c r="C406" s="2">
        <v>17</v>
      </c>
      <c r="D406" s="2" t="str">
        <f>INDEX(Parameter!$B$9:$AB$9,MATCH(C406,Parameter!$B$8:$AB$8,0))</f>
        <v>no</v>
      </c>
      <c r="H406" s="2">
        <f ca="1">INDEX(OFFSET(Data!$BF$1:$CF$1,B406-1,0),MATCH("Total/"&amp;C406,Data!$BF$1:$CF$1,0))</f>
        <v>0</v>
      </c>
      <c r="I406" s="2" t="str">
        <f ca="1">IF(H406=1,INDEX(Parameter!$B$9:$AB$9,MATCH(C406,Parameter!$B$8:$AB$8,0))+8,"")</f>
        <v/>
      </c>
      <c r="J406" s="91" t="str">
        <f t="array" aca="1" ref="J406" ca="1">IF(H406=1,MATCH(1,(OFFSET(Data!$CJ$1:$HN$1,B406-1,0))*(Data!$CJ$89:$HN$89=C406),0),"")</f>
        <v/>
      </c>
      <c r="K406" s="2" t="str">
        <f t="array" aca="1" ref="K406" ca="1">IF(H406=1,MATCH(I406,OFFSET(Data!$CI$90:$CI$485,0,Specials!J406)*(Data!$AA$90:$AA$485&gt;Parameter!$B$14)*(Data!$CH$90:$CH$485="M"),0),"")</f>
        <v/>
      </c>
      <c r="L406" s="2" t="str">
        <f ca="1">IF(H406=1,INDEX(Data!$CG$90:$CG$169,$K406)&amp;" / "&amp;OFFSET(Data!$CI$88,0,Specials!J406),"")</f>
        <v/>
      </c>
      <c r="M406" s="2" t="s">
        <v>0</v>
      </c>
      <c r="N406" s="2" t="s">
        <v>230</v>
      </c>
      <c r="O406" s="91">
        <f t="shared" ca="1" si="35"/>
        <v>17</v>
      </c>
      <c r="P406" s="91" t="str">
        <f t="shared" ca="1" si="36"/>
        <v/>
      </c>
    </row>
    <row r="407" spans="1:16" x14ac:dyDescent="0.25">
      <c r="A407" s="328" t="str">
        <f>"# Oh dear Men Rating &gt; "&amp;Parameter!$B$14</f>
        <v># Oh dear Men Rating &gt; 850</v>
      </c>
      <c r="B407" s="324">
        <f>MATCH(A407,Data!$CG:$CG,0)</f>
        <v>16</v>
      </c>
      <c r="C407" s="2">
        <v>18</v>
      </c>
      <c r="D407" s="2" t="str">
        <f>INDEX(Parameter!$B$9:$AB$9,MATCH(C407,Parameter!$B$8:$AB$8,0))</f>
        <v>no</v>
      </c>
      <c r="H407" s="2">
        <f ca="1">INDEX(OFFSET(Data!$BF$1:$CF$1,B407-1,0),MATCH("Total/"&amp;C407,Data!$BF$1:$CF$1,0))</f>
        <v>0</v>
      </c>
      <c r="I407" s="2" t="str">
        <f ca="1">IF(H407=1,INDEX(Parameter!$B$9:$AB$9,MATCH(C407,Parameter!$B$8:$AB$8,0))+8,"")</f>
        <v/>
      </c>
      <c r="J407" s="91" t="str">
        <f t="array" aca="1" ref="J407" ca="1">IF(H407=1,MATCH(1,(OFFSET(Data!$CJ$1:$HN$1,B407-1,0))*(Data!$CJ$89:$HN$89=C407),0),"")</f>
        <v/>
      </c>
      <c r="K407" s="2" t="str">
        <f t="array" aca="1" ref="K407" ca="1">IF(H407=1,MATCH(I407,OFFSET(Data!$CI$90:$CI$485,0,Specials!J407)*(Data!$AA$90:$AA$485&gt;Parameter!$B$14)*(Data!$CH$90:$CH$485="M"),0),"")</f>
        <v/>
      </c>
      <c r="L407" s="2" t="str">
        <f ca="1">IF(H407=1,INDEX(Data!$CG$90:$CG$169,$K407)&amp;" / "&amp;OFFSET(Data!$CI$88,0,Specials!J407),"")</f>
        <v/>
      </c>
      <c r="M407" s="2" t="s">
        <v>0</v>
      </c>
      <c r="N407" s="2" t="s">
        <v>230</v>
      </c>
      <c r="O407" s="91">
        <f t="shared" ca="1" si="35"/>
        <v>17</v>
      </c>
      <c r="P407" s="91" t="str">
        <f t="shared" ca="1" si="36"/>
        <v/>
      </c>
    </row>
    <row r="408" spans="1:16" x14ac:dyDescent="0.25">
      <c r="A408" s="328" t="str">
        <f>"# Oh dear Men Rating &gt; "&amp;Parameter!$B$14</f>
        <v># Oh dear Men Rating &gt; 850</v>
      </c>
      <c r="B408" s="324">
        <f>MATCH(A408,Data!$CG:$CG,0)</f>
        <v>16</v>
      </c>
      <c r="C408" s="2">
        <v>19</v>
      </c>
      <c r="D408" s="2" t="str">
        <f>INDEX(Parameter!$B$9:$AB$9,MATCH(C408,Parameter!$B$8:$AB$8,0))</f>
        <v>no</v>
      </c>
      <c r="H408" s="2">
        <f ca="1">INDEX(OFFSET(Data!$BF$1:$CF$1,B408-1,0),MATCH("Total/"&amp;C408,Data!$BF$1:$CF$1,0))</f>
        <v>0</v>
      </c>
      <c r="I408" s="2" t="str">
        <f ca="1">IF(H408=1,INDEX(Parameter!$B$9:$AB$9,MATCH(C408,Parameter!$B$8:$AB$8,0))+8,"")</f>
        <v/>
      </c>
      <c r="J408" s="91" t="str">
        <f t="array" aca="1" ref="J408" ca="1">IF(H408=1,MATCH(1,(OFFSET(Data!$CJ$1:$HN$1,B408-1,0))*(Data!$CJ$89:$HN$89=C408),0),"")</f>
        <v/>
      </c>
      <c r="K408" s="2" t="str">
        <f t="array" aca="1" ref="K408" ca="1">IF(H408=1,MATCH(I408,OFFSET(Data!$CI$90:$CI$485,0,Specials!J408)*(Data!$AA$90:$AA$485&gt;Parameter!$B$14)*(Data!$CH$90:$CH$485="M"),0),"")</f>
        <v/>
      </c>
      <c r="L408" s="2" t="str">
        <f ca="1">IF(H408=1,INDEX(Data!$CG$90:$CG$169,$K408)&amp;" / "&amp;OFFSET(Data!$CI$88,0,Specials!J408),"")</f>
        <v/>
      </c>
      <c r="M408" s="2" t="s">
        <v>0</v>
      </c>
      <c r="N408" s="2" t="s">
        <v>230</v>
      </c>
      <c r="O408" s="91">
        <f t="shared" ca="1" si="35"/>
        <v>17</v>
      </c>
      <c r="P408" s="91" t="str">
        <f t="shared" ca="1" si="36"/>
        <v/>
      </c>
    </row>
    <row r="409" spans="1:16" x14ac:dyDescent="0.25">
      <c r="A409" s="328" t="str">
        <f>"# Oh dear Men Rating &gt; "&amp;Parameter!$B$14</f>
        <v># Oh dear Men Rating &gt; 850</v>
      </c>
      <c r="B409" s="324">
        <f>MATCH(A409,Data!$CG:$CG,0)</f>
        <v>16</v>
      </c>
      <c r="C409" s="2">
        <v>20</v>
      </c>
      <c r="D409" s="2" t="str">
        <f>INDEX(Parameter!$B$9:$AB$9,MATCH(C409,Parameter!$B$8:$AB$8,0))</f>
        <v>no</v>
      </c>
      <c r="H409" s="2">
        <f ca="1">INDEX(OFFSET(Data!$BF$1:$CF$1,B409-1,0),MATCH("Total/"&amp;C409,Data!$BF$1:$CF$1,0))</f>
        <v>0</v>
      </c>
      <c r="I409" s="2" t="str">
        <f ca="1">IF(H409=1,INDEX(Parameter!$B$9:$AB$9,MATCH(C409,Parameter!$B$8:$AB$8,0))+8,"")</f>
        <v/>
      </c>
      <c r="J409" s="91" t="str">
        <f t="array" aca="1" ref="J409" ca="1">IF(H409=1,MATCH(1,(OFFSET(Data!$CJ$1:$HN$1,B409-1,0))*(Data!$CJ$89:$HN$89=C409),0),"")</f>
        <v/>
      </c>
      <c r="K409" s="2" t="str">
        <f t="array" aca="1" ref="K409" ca="1">IF(H409=1,MATCH(I409,OFFSET(Data!$CI$90:$CI$485,0,Specials!J409)*(Data!$AA$90:$AA$485&gt;Parameter!$B$14)*(Data!$CH$90:$CH$485="M"),0),"")</f>
        <v/>
      </c>
      <c r="L409" s="2" t="str">
        <f ca="1">IF(H409=1,INDEX(Data!$CG$90:$CG$169,$K409)&amp;" / "&amp;OFFSET(Data!$CI$88,0,Specials!J409),"")</f>
        <v/>
      </c>
      <c r="M409" s="2" t="s">
        <v>0</v>
      </c>
      <c r="N409" s="2" t="s">
        <v>230</v>
      </c>
      <c r="O409" s="91">
        <f t="shared" ca="1" si="35"/>
        <v>17</v>
      </c>
      <c r="P409" s="91" t="str">
        <f t="shared" ca="1" si="36"/>
        <v/>
      </c>
    </row>
    <row r="410" spans="1:16" x14ac:dyDescent="0.25">
      <c r="A410" s="328" t="str">
        <f>"# Oh dear Men Rating &gt; "&amp;Parameter!$B$14</f>
        <v># Oh dear Men Rating &gt; 850</v>
      </c>
      <c r="B410" s="324">
        <f>MATCH(A410,Data!$CG:$CG,0)</f>
        <v>16</v>
      </c>
      <c r="C410" s="2">
        <v>21</v>
      </c>
      <c r="D410" s="2" t="str">
        <f>INDEX(Parameter!$B$9:$AB$9,MATCH(C410,Parameter!$B$8:$AB$8,0))</f>
        <v>no</v>
      </c>
      <c r="H410" s="2">
        <f ca="1">INDEX(OFFSET(Data!$BF$1:$CF$1,B410-1,0),MATCH("Total/"&amp;C410,Data!$BF$1:$CF$1,0))</f>
        <v>0</v>
      </c>
      <c r="I410" s="2" t="str">
        <f ca="1">IF(H410=1,INDEX(Parameter!$B$9:$AB$9,MATCH(C410,Parameter!$B$8:$AB$8,0))+8,"")</f>
        <v/>
      </c>
      <c r="J410" s="91" t="str">
        <f t="array" aca="1" ref="J410" ca="1">IF(H410=1,MATCH(1,(OFFSET(Data!$CJ$1:$HN$1,B410-1,0))*(Data!$CJ$89:$HN$89=C410),0),"")</f>
        <v/>
      </c>
      <c r="K410" s="2" t="str">
        <f t="array" aca="1" ref="K410" ca="1">IF(H410=1,MATCH(I410,OFFSET(Data!$CI$90:$CI$485,0,Specials!J410)*(Data!$AA$90:$AA$485&gt;Parameter!$B$14)*(Data!$CH$90:$CH$485="M"),0),"")</f>
        <v/>
      </c>
      <c r="L410" s="2" t="str">
        <f ca="1">IF(H410=1,INDEX(Data!$CG$90:$CG$169,$K410)&amp;" / "&amp;OFFSET(Data!$CI$88,0,Specials!J410),"")</f>
        <v/>
      </c>
      <c r="M410" s="2" t="s">
        <v>0</v>
      </c>
      <c r="N410" s="2" t="s">
        <v>230</v>
      </c>
      <c r="O410" s="91">
        <f t="shared" ca="1" si="35"/>
        <v>17</v>
      </c>
      <c r="P410" s="91" t="str">
        <f t="shared" ca="1" si="36"/>
        <v/>
      </c>
    </row>
    <row r="411" spans="1:16" x14ac:dyDescent="0.25">
      <c r="A411" s="328" t="str">
        <f>"# Oh dear Men Rating &gt; "&amp;Parameter!$B$14</f>
        <v># Oh dear Men Rating &gt; 850</v>
      </c>
      <c r="B411" s="324">
        <f>MATCH(A411,Data!$CG:$CG,0)</f>
        <v>16</v>
      </c>
      <c r="C411" s="2">
        <v>22</v>
      </c>
      <c r="D411" s="2" t="str">
        <f>INDEX(Parameter!$B$9:$AB$9,MATCH(C411,Parameter!$B$8:$AB$8,0))</f>
        <v>no</v>
      </c>
      <c r="H411" s="2">
        <f ca="1">INDEX(OFFSET(Data!$BF$1:$CF$1,B411-1,0),MATCH("Total/"&amp;C411,Data!$BF$1:$CF$1,0))</f>
        <v>0</v>
      </c>
      <c r="I411" s="2" t="str">
        <f ca="1">IF(H411=1,INDEX(Parameter!$B$9:$AB$9,MATCH(C411,Parameter!$B$8:$AB$8,0))+8,"")</f>
        <v/>
      </c>
      <c r="J411" s="91" t="str">
        <f t="array" aca="1" ref="J411" ca="1">IF(H411=1,MATCH(1,(OFFSET(Data!$CJ$1:$HN$1,B411-1,0))*(Data!$CJ$89:$HN$89=C411),0),"")</f>
        <v/>
      </c>
      <c r="K411" s="2" t="str">
        <f t="array" aca="1" ref="K411" ca="1">IF(H411=1,MATCH(I411,OFFSET(Data!$CI$90:$CI$485,0,Specials!J411)*(Data!$AA$90:$AA$485&gt;Parameter!$B$14)*(Data!$CH$90:$CH$485="M"),0),"")</f>
        <v/>
      </c>
      <c r="L411" s="2" t="str">
        <f ca="1">IF(H411=1,INDEX(Data!$CG$90:$CG$169,$K411)&amp;" / "&amp;OFFSET(Data!$CI$88,0,Specials!J411),"")</f>
        <v/>
      </c>
      <c r="M411" s="2" t="s">
        <v>0</v>
      </c>
      <c r="N411" s="2" t="s">
        <v>230</v>
      </c>
      <c r="O411" s="91">
        <f t="shared" ca="1" si="35"/>
        <v>17</v>
      </c>
      <c r="P411" s="91" t="str">
        <f t="shared" ca="1" si="36"/>
        <v/>
      </c>
    </row>
    <row r="412" spans="1:16" x14ac:dyDescent="0.25">
      <c r="A412" s="328" t="str">
        <f>"# Oh dear Men Rating &gt; "&amp;Parameter!$B$14</f>
        <v># Oh dear Men Rating &gt; 850</v>
      </c>
      <c r="B412" s="324">
        <f>MATCH(A412,Data!$CG:$CG,0)</f>
        <v>16</v>
      </c>
      <c r="C412" s="2">
        <v>23</v>
      </c>
      <c r="D412" s="2" t="str">
        <f>INDEX(Parameter!$B$9:$AB$9,MATCH(C412,Parameter!$B$8:$AB$8,0))</f>
        <v>no</v>
      </c>
      <c r="H412" s="2">
        <f ca="1">INDEX(OFFSET(Data!$BF$1:$CF$1,B412-1,0),MATCH("Total/"&amp;C412,Data!$BF$1:$CF$1,0))</f>
        <v>0</v>
      </c>
      <c r="I412" s="2" t="str">
        <f ca="1">IF(H412=1,INDEX(Parameter!$B$9:$AB$9,MATCH(C412,Parameter!$B$8:$AB$8,0))+8,"")</f>
        <v/>
      </c>
      <c r="J412" s="91" t="str">
        <f t="array" aca="1" ref="J412" ca="1">IF(H412=1,MATCH(1,(OFFSET(Data!$CJ$1:$HN$1,B412-1,0))*(Data!$CJ$89:$HN$89=C412),0),"")</f>
        <v/>
      </c>
      <c r="K412" s="2" t="str">
        <f t="array" aca="1" ref="K412" ca="1">IF(H412=1,MATCH(I412,OFFSET(Data!$CI$90:$CI$485,0,Specials!J412)*(Data!$AA$90:$AA$485&gt;Parameter!$B$14)*(Data!$CH$90:$CH$485="M"),0),"")</f>
        <v/>
      </c>
      <c r="L412" s="2" t="str">
        <f ca="1">IF(H412=1,INDEX(Data!$CG$90:$CG$169,$K412)&amp;" / "&amp;OFFSET(Data!$CI$88,0,Specials!J412),"")</f>
        <v/>
      </c>
      <c r="M412" s="2" t="s">
        <v>0</v>
      </c>
      <c r="N412" s="2" t="s">
        <v>230</v>
      </c>
      <c r="O412" s="91">
        <f t="shared" ca="1" si="35"/>
        <v>17</v>
      </c>
      <c r="P412" s="91" t="str">
        <f t="shared" ca="1" si="36"/>
        <v/>
      </c>
    </row>
    <row r="413" spans="1:16" x14ac:dyDescent="0.25">
      <c r="A413" s="328" t="str">
        <f>"# Oh dear Men Rating &gt; "&amp;Parameter!$B$14</f>
        <v># Oh dear Men Rating &gt; 850</v>
      </c>
      <c r="B413" s="324">
        <f>MATCH(A413,Data!$CG:$CG,0)</f>
        <v>16</v>
      </c>
      <c r="C413" s="2">
        <v>24</v>
      </c>
      <c r="D413" s="2" t="str">
        <f>INDEX(Parameter!$B$9:$AB$9,MATCH(C413,Parameter!$B$8:$AB$8,0))</f>
        <v>no</v>
      </c>
      <c r="H413" s="2">
        <f ca="1">INDEX(OFFSET(Data!$BF$1:$CF$1,B413-1,0),MATCH("Total/"&amp;C413,Data!$BF$1:$CF$1,0))</f>
        <v>0</v>
      </c>
      <c r="I413" s="2" t="str">
        <f ca="1">IF(H413=1,INDEX(Parameter!$B$9:$AB$9,MATCH(C413,Parameter!$B$8:$AB$8,0))+8,"")</f>
        <v/>
      </c>
      <c r="J413" s="91" t="str">
        <f t="array" aca="1" ref="J413" ca="1">IF(H413=1,MATCH(1,(OFFSET(Data!$CJ$1:$HN$1,B413-1,0))*(Data!$CJ$89:$HN$89=C413),0),"")</f>
        <v/>
      </c>
      <c r="K413" s="2" t="str">
        <f t="array" aca="1" ref="K413" ca="1">IF(H413=1,MATCH(I413,OFFSET(Data!$CI$90:$CI$485,0,Specials!J413)*(Data!$AA$90:$AA$485&gt;Parameter!$B$14)*(Data!$CH$90:$CH$485="M"),0),"")</f>
        <v/>
      </c>
      <c r="L413" s="2" t="str">
        <f ca="1">IF(H413=1,INDEX(Data!$CG$90:$CG$169,$K413)&amp;" / "&amp;OFFSET(Data!$CI$88,0,Specials!J413),"")</f>
        <v/>
      </c>
      <c r="M413" s="2" t="s">
        <v>0</v>
      </c>
      <c r="N413" s="2" t="s">
        <v>230</v>
      </c>
      <c r="O413" s="91">
        <f t="shared" ca="1" si="35"/>
        <v>17</v>
      </c>
      <c r="P413" s="91" t="str">
        <f t="shared" ca="1" si="36"/>
        <v/>
      </c>
    </row>
    <row r="414" spans="1:16" x14ac:dyDescent="0.25">
      <c r="A414" s="328" t="str">
        <f>"# Oh dear Men Rating &gt; "&amp;Parameter!$B$14</f>
        <v># Oh dear Men Rating &gt; 850</v>
      </c>
      <c r="B414" s="324">
        <f>MATCH(A414,Data!$CG:$CG,0)</f>
        <v>16</v>
      </c>
      <c r="C414" s="2">
        <v>25</v>
      </c>
      <c r="D414" s="2" t="str">
        <f>INDEX(Parameter!$B$9:$AB$9,MATCH(C414,Parameter!$B$8:$AB$8,0))</f>
        <v>no</v>
      </c>
      <c r="H414" s="2">
        <f ca="1">INDEX(OFFSET(Data!$BF$1:$CF$1,B414-1,0),MATCH("Total/"&amp;C414,Data!$BF$1:$CF$1,0))</f>
        <v>0</v>
      </c>
      <c r="I414" s="2" t="str">
        <f ca="1">IF(H414=1,INDEX(Parameter!$B$9:$AB$9,MATCH(C414,Parameter!$B$8:$AB$8,0))+8,"")</f>
        <v/>
      </c>
      <c r="J414" s="91" t="str">
        <f t="array" aca="1" ref="J414" ca="1">IF(H414=1,MATCH(1,(OFFSET(Data!$CJ$1:$HN$1,B414-1,0))*(Data!$CJ$89:$HN$89=C414),0),"")</f>
        <v/>
      </c>
      <c r="K414" s="2" t="str">
        <f t="array" aca="1" ref="K414" ca="1">IF(H414=1,MATCH(I414,OFFSET(Data!$CI$90:$CI$485,0,Specials!J414)*(Data!$AA$90:$AA$485&gt;Parameter!$B$14)*(Data!$CH$90:$CH$485="M"),0),"")</f>
        <v/>
      </c>
      <c r="L414" s="2" t="str">
        <f ca="1">IF(H414=1,INDEX(Data!$CG$90:$CG$169,$K414)&amp;" / "&amp;OFFSET(Data!$CI$88,0,Specials!J414),"")</f>
        <v/>
      </c>
      <c r="M414" s="2" t="s">
        <v>0</v>
      </c>
      <c r="N414" s="2" t="s">
        <v>230</v>
      </c>
      <c r="O414" s="91">
        <f t="shared" ca="1" si="35"/>
        <v>17</v>
      </c>
      <c r="P414" s="91" t="str">
        <f t="shared" ca="1" si="36"/>
        <v/>
      </c>
    </row>
    <row r="415" spans="1:16" x14ac:dyDescent="0.25">
      <c r="A415" s="328" t="str">
        <f>"# Oh dear Men Rating &gt; "&amp;Parameter!$B$14</f>
        <v># Oh dear Men Rating &gt; 850</v>
      </c>
      <c r="B415" s="324">
        <f>MATCH(A415,Data!$CG:$CG,0)</f>
        <v>16</v>
      </c>
      <c r="C415" s="2">
        <v>26</v>
      </c>
      <c r="D415" s="2" t="str">
        <f>INDEX(Parameter!$B$9:$AB$9,MATCH(C415,Parameter!$B$8:$AB$8,0))</f>
        <v>no</v>
      </c>
      <c r="H415" s="2">
        <f ca="1">INDEX(OFFSET(Data!$BF$1:$CF$1,B415-1,0),MATCH("Total/"&amp;C415,Data!$BF$1:$CF$1,0))</f>
        <v>0</v>
      </c>
      <c r="I415" s="2" t="str">
        <f ca="1">IF(H415=1,INDEX(Parameter!$B$9:$AB$9,MATCH(C415,Parameter!$B$8:$AB$8,0))+8,"")</f>
        <v/>
      </c>
      <c r="J415" s="91" t="str">
        <f t="array" aca="1" ref="J415" ca="1">IF(H415=1,MATCH(1,(OFFSET(Data!$CJ$1:$HN$1,B415-1,0))*(Data!$CJ$89:$HN$89=C415),0),"")</f>
        <v/>
      </c>
      <c r="K415" s="2" t="str">
        <f t="array" aca="1" ref="K415" ca="1">IF(H415=1,MATCH(I415,OFFSET(Data!$CI$90:$CI$485,0,Specials!J415)*(Data!$AA$90:$AA$485&gt;Parameter!$B$14)*(Data!$CH$90:$CH$485="M"),0),"")</f>
        <v/>
      </c>
      <c r="L415" s="2" t="str">
        <f ca="1">IF(H415=1,INDEX(Data!$CG$90:$CG$169,$K415)&amp;" / "&amp;OFFSET(Data!$CI$88,0,Specials!J415),"")</f>
        <v/>
      </c>
      <c r="M415" s="2" t="s">
        <v>0</v>
      </c>
      <c r="N415" s="2" t="s">
        <v>230</v>
      </c>
      <c r="O415" s="91">
        <f t="shared" ca="1" si="35"/>
        <v>17</v>
      </c>
      <c r="P415" s="91" t="str">
        <f t="shared" ca="1" si="36"/>
        <v/>
      </c>
    </row>
    <row r="416" spans="1:16" x14ac:dyDescent="0.25">
      <c r="A416" s="328" t="str">
        <f>"# Oh dear Men Rating &gt; "&amp;Parameter!$B$14</f>
        <v># Oh dear Men Rating &gt; 850</v>
      </c>
      <c r="B416" s="324">
        <f>MATCH(A416,Data!$CG:$CG,0)</f>
        <v>16</v>
      </c>
      <c r="C416" s="2">
        <v>27</v>
      </c>
      <c r="D416" s="2" t="str">
        <f>INDEX(Parameter!$B$9:$AB$9,MATCH(C416,Parameter!$B$8:$AB$8,0))</f>
        <v>no</v>
      </c>
      <c r="H416" s="2">
        <f ca="1">INDEX(OFFSET(Data!$BF$1:$CF$1,B416-1,0),MATCH("Total/"&amp;C416,Data!$BF$1:$CF$1,0))</f>
        <v>0</v>
      </c>
      <c r="I416" s="2" t="str">
        <f ca="1">IF(H416=1,INDEX(Parameter!$B$9:$AB$9,MATCH(C416,Parameter!$B$8:$AB$8,0))+8,"")</f>
        <v/>
      </c>
      <c r="J416" s="91" t="str">
        <f t="array" aca="1" ref="J416" ca="1">IF(H416=1,MATCH(1,(OFFSET(Data!$CJ$1:$HN$1,B416-1,0))*(Data!$CJ$89:$HN$89=C416),0),"")</f>
        <v/>
      </c>
      <c r="K416" s="2" t="str">
        <f t="array" aca="1" ref="K416" ca="1">IF(H416=1,MATCH(I416,OFFSET(Data!$CI$90:$CI$485,0,Specials!J416)*(Data!$AA$90:$AA$485&gt;Parameter!$B$14)*(Data!$CH$90:$CH$485="M"),0),"")</f>
        <v/>
      </c>
      <c r="L416" s="2" t="str">
        <f ca="1">IF(H416=1,INDEX(Data!$CG$90:$CG$169,$K416)&amp;" / "&amp;OFFSET(Data!$CI$88,0,Specials!J416),"")</f>
        <v/>
      </c>
      <c r="M416" s="2" t="s">
        <v>0</v>
      </c>
      <c r="N416" s="2" t="s">
        <v>230</v>
      </c>
      <c r="O416" s="91">
        <f t="shared" ca="1" si="35"/>
        <v>17</v>
      </c>
      <c r="P416" s="91" t="str">
        <f t="shared" ca="1" si="36"/>
        <v/>
      </c>
    </row>
    <row r="417" spans="1:16" ht="15" customHeight="1" x14ac:dyDescent="0.25">
      <c r="A417" s="328" t="str">
        <f>"# Oh dear Men Rating &gt; "&amp;Parameter!$B$14</f>
        <v># Oh dear Men Rating &gt; 850</v>
      </c>
      <c r="B417" s="324">
        <f>MATCH(A417,Data!$CG:$CG,0)</f>
        <v>16</v>
      </c>
      <c r="C417" s="2">
        <v>1</v>
      </c>
      <c r="D417" s="2">
        <f>INDEX(Parameter!$B$9:$AB$9,MATCH(C417,Parameter!$B$8:$AB$8,0))</f>
        <v>3</v>
      </c>
      <c r="H417" s="2">
        <f ca="1">INDEX(OFFSET(Data!$BF$1:$CF$1,B417-1,0),MATCH("Total/"&amp;C417,Data!$BF$1:$CF$1,0))</f>
        <v>0</v>
      </c>
      <c r="I417" s="2" t="str">
        <f ca="1">IF(H417=1,INDEX(Parameter!$B$9:$AB$9,MATCH(C417,Parameter!$B$8:$AB$8,0))+9,"")</f>
        <v/>
      </c>
      <c r="J417" s="91" t="str">
        <f t="array" aca="1" ref="J417" ca="1">IF(H417=1,MATCH(1,(OFFSET(Data!$CJ$1:$HN$1,B417-1,0))*(Data!$CJ$89:$HN$89=C417),0),"")</f>
        <v/>
      </c>
      <c r="K417" s="2" t="str">
        <f t="array" aca="1" ref="K417" ca="1">IF(H417=1,MATCH(I417,OFFSET(Data!$CI$90:$CI$485,0,Specials!J417)*(Data!$AA$90:$AA$485&gt;Parameter!$B$14)*(Data!$CH$90:$CH$485="M"),0),"")</f>
        <v/>
      </c>
      <c r="L417" s="2" t="str">
        <f ca="1">IF(H417=1,INDEX(Data!$CG$90:$CG$169,$K417)&amp;" / "&amp;OFFSET(Data!$CI$88,0,Specials!J417),"")</f>
        <v/>
      </c>
      <c r="M417" s="2" t="s">
        <v>0</v>
      </c>
      <c r="N417" s="2" t="s">
        <v>230</v>
      </c>
      <c r="O417" s="91">
        <f t="shared" ca="1" si="35"/>
        <v>17</v>
      </c>
      <c r="P417" s="91" t="str">
        <f t="shared" ref="P417:P443" ca="1" si="37">IF(AND(H417=1,ISERROR(K417)=FALSE),"Only 1 Oh Dear on hole "&amp;C417,"")</f>
        <v/>
      </c>
    </row>
    <row r="418" spans="1:16" x14ac:dyDescent="0.25">
      <c r="A418" s="328" t="str">
        <f>"# Oh dear Men Rating &gt; "&amp;Parameter!$B$14</f>
        <v># Oh dear Men Rating &gt; 850</v>
      </c>
      <c r="B418" s="324">
        <f>MATCH(A418,Data!$CG:$CG,0)</f>
        <v>16</v>
      </c>
      <c r="C418" s="2">
        <v>2</v>
      </c>
      <c r="D418" s="2">
        <f>INDEX(Parameter!$B$9:$AB$9,MATCH(C418,Parameter!$B$8:$AB$8,0))</f>
        <v>3</v>
      </c>
      <c r="H418" s="2">
        <f ca="1">INDEX(OFFSET(Data!$BF$1:$CF$1,B418-1,0),MATCH("Total/"&amp;C418,Data!$BF$1:$CF$1,0))</f>
        <v>0</v>
      </c>
      <c r="I418" s="2" t="str">
        <f ca="1">IF(H418=1,INDEX(Parameter!$B$9:$AB$9,MATCH(C418,Parameter!$B$8:$AB$8,0))+9,"")</f>
        <v/>
      </c>
      <c r="J418" s="91" t="str">
        <f t="array" aca="1" ref="J418" ca="1">IF(H418=1,MATCH(1,(OFFSET(Data!$CJ$1:$HN$1,B418-1,0))*(Data!$CJ$89:$HN$89=C418),0),"")</f>
        <v/>
      </c>
      <c r="K418" s="2" t="str">
        <f t="array" aca="1" ref="K418" ca="1">IF(H418=1,MATCH(I418,OFFSET(Data!$CI$90:$CI$485,0,Specials!J418)*(Data!$AA$90:$AA$485&gt;Parameter!$B$14)*(Data!$CH$90:$CH$485="M"),0),"")</f>
        <v/>
      </c>
      <c r="L418" s="2" t="str">
        <f ca="1">IF(H418=1,INDEX(Data!$CG$90:$CG$169,$K418)&amp;" / "&amp;OFFSET(Data!$CI$88,0,Specials!J418),"")</f>
        <v/>
      </c>
      <c r="M418" s="2" t="s">
        <v>0</v>
      </c>
      <c r="N418" s="2" t="s">
        <v>230</v>
      </c>
      <c r="O418" s="91">
        <f t="shared" ca="1" si="35"/>
        <v>17</v>
      </c>
      <c r="P418" s="91" t="str">
        <f t="shared" ca="1" si="37"/>
        <v/>
      </c>
    </row>
    <row r="419" spans="1:16" x14ac:dyDescent="0.25">
      <c r="A419" s="328" t="str">
        <f>"# Oh dear Men Rating &gt; "&amp;Parameter!$B$14</f>
        <v># Oh dear Men Rating &gt; 850</v>
      </c>
      <c r="B419" s="324">
        <f>MATCH(A419,Data!$CG:$CG,0)</f>
        <v>16</v>
      </c>
      <c r="C419" s="2">
        <v>3</v>
      </c>
      <c r="D419" s="2">
        <f>INDEX(Parameter!$B$9:$AB$9,MATCH(C419,Parameter!$B$8:$AB$8,0))</f>
        <v>3</v>
      </c>
      <c r="H419" s="2">
        <f ca="1">INDEX(OFFSET(Data!$BF$1:$CF$1,B419-1,0),MATCH("Total/"&amp;C419,Data!$BF$1:$CF$1,0))</f>
        <v>0</v>
      </c>
      <c r="I419" s="2" t="str">
        <f ca="1">IF(H419=1,INDEX(Parameter!$B$9:$AB$9,MATCH(C419,Parameter!$B$8:$AB$8,0))+9,"")</f>
        <v/>
      </c>
      <c r="J419" s="91" t="str">
        <f t="array" aca="1" ref="J419" ca="1">IF(H419=1,MATCH(1,(OFFSET(Data!$CJ$1:$HN$1,B419-1,0))*(Data!$CJ$89:$HN$89=C419),0),"")</f>
        <v/>
      </c>
      <c r="K419" s="2" t="str">
        <f t="array" aca="1" ref="K419" ca="1">IF(H419=1,MATCH(I419,OFFSET(Data!$CI$90:$CI$485,0,Specials!J419)*(Data!$AA$90:$AA$485&gt;Parameter!$B$14)*(Data!$CH$90:$CH$485="M"),0),"")</f>
        <v/>
      </c>
      <c r="L419" s="2" t="str">
        <f ca="1">IF(H419=1,INDEX(Data!$CG$90:$CG$169,$K419)&amp;" / "&amp;OFFSET(Data!$CI$88,0,Specials!J419),"")</f>
        <v/>
      </c>
      <c r="M419" s="2" t="s">
        <v>0</v>
      </c>
      <c r="N419" s="2" t="s">
        <v>230</v>
      </c>
      <c r="O419" s="91">
        <f t="shared" ca="1" si="35"/>
        <v>17</v>
      </c>
      <c r="P419" s="91" t="str">
        <f t="shared" ca="1" si="37"/>
        <v/>
      </c>
    </row>
    <row r="420" spans="1:16" x14ac:dyDescent="0.25">
      <c r="A420" s="328" t="str">
        <f>"# Oh dear Men Rating &gt; "&amp;Parameter!$B$14</f>
        <v># Oh dear Men Rating &gt; 850</v>
      </c>
      <c r="B420" s="324">
        <f>MATCH(A420,Data!$CG:$CG,0)</f>
        <v>16</v>
      </c>
      <c r="C420" s="2">
        <v>4</v>
      </c>
      <c r="D420" s="2">
        <f>INDEX(Parameter!$B$9:$AB$9,MATCH(C420,Parameter!$B$8:$AB$8,0))</f>
        <v>3</v>
      </c>
      <c r="H420" s="2">
        <f ca="1">INDEX(OFFSET(Data!$BF$1:$CF$1,B420-1,0),MATCH("Total/"&amp;C420,Data!$BF$1:$CF$1,0))</f>
        <v>0</v>
      </c>
      <c r="I420" s="2" t="str">
        <f ca="1">IF(H420=1,INDEX(Parameter!$B$9:$AB$9,MATCH(C420,Parameter!$B$8:$AB$8,0))+9,"")</f>
        <v/>
      </c>
      <c r="J420" s="91" t="str">
        <f t="array" aca="1" ref="J420" ca="1">IF(H420=1,MATCH(1,(OFFSET(Data!$CJ$1:$HN$1,B420-1,0))*(Data!$CJ$89:$HN$89=C420),0),"")</f>
        <v/>
      </c>
      <c r="K420" s="2" t="str">
        <f t="array" aca="1" ref="K420" ca="1">IF(H420=1,MATCH(I420,OFFSET(Data!$CI$90:$CI$485,0,Specials!J420)*(Data!$AA$90:$AA$485&gt;Parameter!$B$14)*(Data!$CH$90:$CH$485="M"),0),"")</f>
        <v/>
      </c>
      <c r="L420" s="2" t="str">
        <f ca="1">IF(H420=1,INDEX(Data!$CG$90:$CG$169,$K420)&amp;" / "&amp;OFFSET(Data!$CI$88,0,Specials!J420),"")</f>
        <v/>
      </c>
      <c r="M420" s="2" t="s">
        <v>0</v>
      </c>
      <c r="N420" s="2" t="s">
        <v>230</v>
      </c>
      <c r="O420" s="91">
        <f t="shared" ca="1" si="35"/>
        <v>17</v>
      </c>
      <c r="P420" s="91" t="str">
        <f t="shared" ca="1" si="37"/>
        <v/>
      </c>
    </row>
    <row r="421" spans="1:16" x14ac:dyDescent="0.25">
      <c r="A421" s="328" t="str">
        <f>"# Oh dear Men Rating &gt; "&amp;Parameter!$B$14</f>
        <v># Oh dear Men Rating &gt; 850</v>
      </c>
      <c r="B421" s="324">
        <f>MATCH(A421,Data!$CG:$CG,0)</f>
        <v>16</v>
      </c>
      <c r="C421" s="2">
        <v>5</v>
      </c>
      <c r="D421" s="2">
        <f>INDEX(Parameter!$B$9:$AB$9,MATCH(C421,Parameter!$B$8:$AB$8,0))</f>
        <v>3</v>
      </c>
      <c r="H421" s="2">
        <f ca="1">INDEX(OFFSET(Data!$BF$1:$CF$1,B421-1,0),MATCH("Total/"&amp;C421,Data!$BF$1:$CF$1,0))</f>
        <v>0</v>
      </c>
      <c r="I421" s="2" t="str">
        <f ca="1">IF(H421=1,INDEX(Parameter!$B$9:$AB$9,MATCH(C421,Parameter!$B$8:$AB$8,0))+9,"")</f>
        <v/>
      </c>
      <c r="J421" s="91" t="str">
        <f t="array" aca="1" ref="J421" ca="1">IF(H421=1,MATCH(1,(OFFSET(Data!$CJ$1:$HN$1,B421-1,0))*(Data!$CJ$89:$HN$89=C421),0),"")</f>
        <v/>
      </c>
      <c r="K421" s="2" t="str">
        <f t="array" aca="1" ref="K421" ca="1">IF(H421=1,MATCH(I421,OFFSET(Data!$CI$90:$CI$485,0,Specials!J421)*(Data!$AA$90:$AA$485&gt;Parameter!$B$14)*(Data!$CH$90:$CH$485="M"),0),"")</f>
        <v/>
      </c>
      <c r="L421" s="2" t="str">
        <f ca="1">IF(H421=1,INDEX(Data!$CG$90:$CG$169,$K421)&amp;" / "&amp;OFFSET(Data!$CI$88,0,Specials!J421),"")</f>
        <v/>
      </c>
      <c r="M421" s="2" t="s">
        <v>0</v>
      </c>
      <c r="N421" s="2" t="s">
        <v>230</v>
      </c>
      <c r="O421" s="91">
        <f t="shared" ca="1" si="35"/>
        <v>17</v>
      </c>
      <c r="P421" s="91" t="str">
        <f t="shared" ca="1" si="37"/>
        <v/>
      </c>
    </row>
    <row r="422" spans="1:16" x14ac:dyDescent="0.25">
      <c r="A422" s="328" t="str">
        <f>"# Oh dear Men Rating &gt; "&amp;Parameter!$B$14</f>
        <v># Oh dear Men Rating &gt; 850</v>
      </c>
      <c r="B422" s="324">
        <f>MATCH(A422,Data!$CG:$CG,0)</f>
        <v>16</v>
      </c>
      <c r="C422" s="2">
        <v>6</v>
      </c>
      <c r="D422" s="2">
        <f>INDEX(Parameter!$B$9:$AB$9,MATCH(C422,Parameter!$B$8:$AB$8,0))</f>
        <v>3</v>
      </c>
      <c r="H422" s="2">
        <f ca="1">INDEX(OFFSET(Data!$BF$1:$CF$1,B422-1,0),MATCH("Total/"&amp;C422,Data!$BF$1:$CF$1,0))</f>
        <v>0</v>
      </c>
      <c r="I422" s="2" t="str">
        <f ca="1">IF(H422=1,INDEX(Parameter!$B$9:$AB$9,MATCH(C422,Parameter!$B$8:$AB$8,0))+9,"")</f>
        <v/>
      </c>
      <c r="J422" s="91" t="str">
        <f t="array" aca="1" ref="J422" ca="1">IF(H422=1,MATCH(1,(OFFSET(Data!$CJ$1:$HN$1,B422-1,0))*(Data!$CJ$89:$HN$89=C422),0),"")</f>
        <v/>
      </c>
      <c r="K422" s="2" t="str">
        <f t="array" aca="1" ref="K422" ca="1">IF(H422=1,MATCH(I422,OFFSET(Data!$CI$90:$CI$485,0,Specials!J422)*(Data!$AA$90:$AA$485&gt;Parameter!$B$14)*(Data!$CH$90:$CH$485="M"),0),"")</f>
        <v/>
      </c>
      <c r="L422" s="2" t="str">
        <f ca="1">IF(H422=1,INDEX(Data!$CG$90:$CG$169,$K422)&amp;" / "&amp;OFFSET(Data!$CI$88,0,Specials!J422),"")</f>
        <v/>
      </c>
      <c r="M422" s="2" t="s">
        <v>0</v>
      </c>
      <c r="N422" s="2" t="s">
        <v>230</v>
      </c>
      <c r="O422" s="91">
        <f t="shared" ca="1" si="35"/>
        <v>17</v>
      </c>
      <c r="P422" s="91" t="str">
        <f t="shared" ca="1" si="37"/>
        <v/>
      </c>
    </row>
    <row r="423" spans="1:16" x14ac:dyDescent="0.25">
      <c r="A423" s="328" t="str">
        <f>"# Oh dear Men Rating &gt; "&amp;Parameter!$B$14</f>
        <v># Oh dear Men Rating &gt; 850</v>
      </c>
      <c r="B423" s="324">
        <f>MATCH(A423,Data!$CG:$CG,0)</f>
        <v>16</v>
      </c>
      <c r="C423" s="2">
        <v>7</v>
      </c>
      <c r="D423" s="2">
        <f>INDEX(Parameter!$B$9:$AB$9,MATCH(C423,Parameter!$B$8:$AB$8,0))</f>
        <v>3</v>
      </c>
      <c r="H423" s="2">
        <f ca="1">INDEX(OFFSET(Data!$BF$1:$CF$1,B423-1,0),MATCH("Total/"&amp;C423,Data!$BF$1:$CF$1,0))</f>
        <v>0</v>
      </c>
      <c r="I423" s="2" t="str">
        <f ca="1">IF(H423=1,INDEX(Parameter!$B$9:$AB$9,MATCH(C423,Parameter!$B$8:$AB$8,0))+9,"")</f>
        <v/>
      </c>
      <c r="J423" s="91" t="str">
        <f t="array" aca="1" ref="J423" ca="1">IF(H423=1,MATCH(1,(OFFSET(Data!$CJ$1:$HN$1,B423-1,0))*(Data!$CJ$89:$HN$89=C423),0),"")</f>
        <v/>
      </c>
      <c r="K423" s="2" t="str">
        <f t="array" aca="1" ref="K423" ca="1">IF(H423=1,MATCH(I423,OFFSET(Data!$CI$90:$CI$485,0,Specials!J423)*(Data!$AA$90:$AA$485&gt;Parameter!$B$14)*(Data!$CH$90:$CH$485="M"),0),"")</f>
        <v/>
      </c>
      <c r="L423" s="2" t="str">
        <f ca="1">IF(H423=1,INDEX(Data!$CG$90:$CG$169,$K423)&amp;" / "&amp;OFFSET(Data!$CI$88,0,Specials!J423),"")</f>
        <v/>
      </c>
      <c r="M423" s="2" t="s">
        <v>0</v>
      </c>
      <c r="N423" s="2" t="s">
        <v>230</v>
      </c>
      <c r="O423" s="91">
        <f t="shared" ca="1" si="35"/>
        <v>17</v>
      </c>
      <c r="P423" s="91" t="str">
        <f t="shared" ca="1" si="37"/>
        <v/>
      </c>
    </row>
    <row r="424" spans="1:16" x14ac:dyDescent="0.25">
      <c r="A424" s="328" t="str">
        <f>"# Oh dear Men Rating &gt; "&amp;Parameter!$B$14</f>
        <v># Oh dear Men Rating &gt; 850</v>
      </c>
      <c r="B424" s="324">
        <f>MATCH(A424,Data!$CG:$CG,0)</f>
        <v>16</v>
      </c>
      <c r="C424" s="2">
        <v>8</v>
      </c>
      <c r="D424" s="2">
        <f>INDEX(Parameter!$B$9:$AB$9,MATCH(C424,Parameter!$B$8:$AB$8,0))</f>
        <v>3</v>
      </c>
      <c r="H424" s="2">
        <f ca="1">INDEX(OFFSET(Data!$BF$1:$CF$1,B424-1,0),MATCH("Total/"&amp;C424,Data!$BF$1:$CF$1,0))</f>
        <v>0</v>
      </c>
      <c r="I424" s="2" t="str">
        <f ca="1">IF(H424=1,INDEX(Parameter!$B$9:$AB$9,MATCH(C424,Parameter!$B$8:$AB$8,0))+9,"")</f>
        <v/>
      </c>
      <c r="J424" s="91" t="str">
        <f t="array" aca="1" ref="J424" ca="1">IF(H424=1,MATCH(1,(OFFSET(Data!$CJ$1:$HN$1,B424-1,0))*(Data!$CJ$89:$HN$89=C424),0),"")</f>
        <v/>
      </c>
      <c r="K424" s="2" t="str">
        <f t="array" aca="1" ref="K424" ca="1">IF(H424=1,MATCH(I424,OFFSET(Data!$CI$90:$CI$485,0,Specials!J424)*(Data!$AA$90:$AA$485&gt;Parameter!$B$14)*(Data!$CH$90:$CH$485="M"),0),"")</f>
        <v/>
      </c>
      <c r="L424" s="2" t="str">
        <f ca="1">IF(H424=1,INDEX(Data!$CG$90:$CG$169,$K424)&amp;" / "&amp;OFFSET(Data!$CI$88,0,Specials!J424),"")</f>
        <v/>
      </c>
      <c r="M424" s="2" t="s">
        <v>0</v>
      </c>
      <c r="N424" s="2" t="s">
        <v>230</v>
      </c>
      <c r="O424" s="91">
        <f t="shared" ca="1" si="35"/>
        <v>17</v>
      </c>
      <c r="P424" s="91" t="str">
        <f t="shared" ca="1" si="37"/>
        <v/>
      </c>
    </row>
    <row r="425" spans="1:16" x14ac:dyDescent="0.25">
      <c r="A425" s="328" t="str">
        <f>"# Oh dear Men Rating &gt; "&amp;Parameter!$B$14</f>
        <v># Oh dear Men Rating &gt; 850</v>
      </c>
      <c r="B425" s="324">
        <f>MATCH(A425,Data!$CG:$CG,0)</f>
        <v>16</v>
      </c>
      <c r="C425" s="2">
        <v>9</v>
      </c>
      <c r="D425" s="2" t="str">
        <f>INDEX(Parameter!$B$9:$AB$9,MATCH(C425,Parameter!$B$8:$AB$8,0))</f>
        <v>no</v>
      </c>
      <c r="H425" s="2">
        <f ca="1">INDEX(OFFSET(Data!$BF$1:$CF$1,B425-1,0),MATCH("Total/"&amp;C425,Data!$BF$1:$CF$1,0))</f>
        <v>0</v>
      </c>
      <c r="I425" s="2" t="str">
        <f ca="1">IF(H425=1,INDEX(Parameter!$B$9:$AB$9,MATCH(C425,Parameter!$B$8:$AB$8,0))+9,"")</f>
        <v/>
      </c>
      <c r="J425" s="91" t="str">
        <f t="array" aca="1" ref="J425" ca="1">IF(H425=1,MATCH(1,(OFFSET(Data!$CJ$1:$HN$1,B425-1,0))*(Data!$CJ$89:$HN$89=C425),0),"")</f>
        <v/>
      </c>
      <c r="K425" s="2" t="str">
        <f t="array" aca="1" ref="K425" ca="1">IF(H425=1,MATCH(I425,OFFSET(Data!$CI$90:$CI$485,0,Specials!J425)*(Data!$AA$90:$AA$485&gt;Parameter!$B$14)*(Data!$CH$90:$CH$485="M"),0),"")</f>
        <v/>
      </c>
      <c r="L425" s="2" t="str">
        <f ca="1">IF(H425=1,INDEX(Data!$CG$90:$CG$169,$K425)&amp;" / "&amp;OFFSET(Data!$CI$88,0,Specials!J425),"")</f>
        <v/>
      </c>
      <c r="M425" s="2" t="s">
        <v>0</v>
      </c>
      <c r="N425" s="2" t="s">
        <v>230</v>
      </c>
      <c r="O425" s="91">
        <f t="shared" ca="1" si="35"/>
        <v>17</v>
      </c>
      <c r="P425" s="91" t="str">
        <f t="shared" ca="1" si="37"/>
        <v/>
      </c>
    </row>
    <row r="426" spans="1:16" x14ac:dyDescent="0.25">
      <c r="A426" s="328" t="str">
        <f>"# Oh dear Men Rating &gt; "&amp;Parameter!$B$14</f>
        <v># Oh dear Men Rating &gt; 850</v>
      </c>
      <c r="B426" s="324">
        <f>MATCH(A426,Data!$CG:$CG,0)</f>
        <v>16</v>
      </c>
      <c r="C426" s="2">
        <v>10</v>
      </c>
      <c r="D426" s="2">
        <f>INDEX(Parameter!$B$9:$AB$9,MATCH(C426,Parameter!$B$8:$AB$8,0))</f>
        <v>4</v>
      </c>
      <c r="H426" s="2">
        <f ca="1">INDEX(OFFSET(Data!$BF$1:$CF$1,B426-1,0),MATCH("Total/"&amp;C426,Data!$BF$1:$CF$1,0))</f>
        <v>0</v>
      </c>
      <c r="I426" s="2" t="str">
        <f ca="1">IF(H426=1,INDEX(Parameter!$B$9:$AB$9,MATCH(C426,Parameter!$B$8:$AB$8,0))+9,"")</f>
        <v/>
      </c>
      <c r="J426" s="91" t="str">
        <f t="array" aca="1" ref="J426" ca="1">IF(H426=1,MATCH(1,(OFFSET(Data!$CJ$1:$HN$1,B426-1,0))*(Data!$CJ$89:$HN$89=C426),0),"")</f>
        <v/>
      </c>
      <c r="K426" s="2" t="str">
        <f t="array" aca="1" ref="K426" ca="1">IF(H426=1,MATCH(I426,OFFSET(Data!$CI$90:$CI$485,0,Specials!J426)*(Data!$AA$90:$AA$485&gt;Parameter!$B$14)*(Data!$CH$90:$CH$485="M"),0),"")</f>
        <v/>
      </c>
      <c r="L426" s="2" t="str">
        <f ca="1">IF(H426=1,INDEX(Data!$CG$90:$CG$169,$K426)&amp;" / "&amp;OFFSET(Data!$CI$88,0,Specials!J426),"")</f>
        <v/>
      </c>
      <c r="M426" s="2" t="s">
        <v>0</v>
      </c>
      <c r="N426" s="2" t="s">
        <v>230</v>
      </c>
      <c r="O426" s="91">
        <f t="shared" ca="1" si="35"/>
        <v>17</v>
      </c>
      <c r="P426" s="91" t="str">
        <f t="shared" ca="1" si="37"/>
        <v/>
      </c>
    </row>
    <row r="427" spans="1:16" x14ac:dyDescent="0.25">
      <c r="A427" s="328" t="str">
        <f>"# Oh dear Men Rating &gt; "&amp;Parameter!$B$14</f>
        <v># Oh dear Men Rating &gt; 850</v>
      </c>
      <c r="B427" s="324">
        <f>MATCH(A427,Data!$CG:$CG,0)</f>
        <v>16</v>
      </c>
      <c r="C427" s="2">
        <v>11</v>
      </c>
      <c r="D427" s="2">
        <f>INDEX(Parameter!$B$9:$AB$9,MATCH(C427,Parameter!$B$8:$AB$8,0))</f>
        <v>3</v>
      </c>
      <c r="H427" s="2">
        <f ca="1">INDEX(OFFSET(Data!$BF$1:$CF$1,B427-1,0),MATCH("Total/"&amp;C427,Data!$BF$1:$CF$1,0))</f>
        <v>0</v>
      </c>
      <c r="I427" s="2" t="str">
        <f ca="1">IF(H427=1,INDEX(Parameter!$B$9:$AB$9,MATCH(C427,Parameter!$B$8:$AB$8,0))+9,"")</f>
        <v/>
      </c>
      <c r="J427" s="91" t="str">
        <f t="array" aca="1" ref="J427" ca="1">IF(H427=1,MATCH(1,(OFFSET(Data!$CJ$1:$HN$1,B427-1,0))*(Data!$CJ$89:$HN$89=C427),0),"")</f>
        <v/>
      </c>
      <c r="K427" s="2" t="str">
        <f t="array" aca="1" ref="K427" ca="1">IF(H427=1,MATCH(I427,OFFSET(Data!$CI$90:$CI$485,0,Specials!J427)*(Data!$AA$90:$AA$485&gt;Parameter!$B$14)*(Data!$CH$90:$CH$485="M"),0),"")</f>
        <v/>
      </c>
      <c r="L427" s="2" t="str">
        <f ca="1">IF(H427=1,INDEX(Data!$CG$90:$CG$169,$K427)&amp;" / "&amp;OFFSET(Data!$CI$88,0,Specials!J427),"")</f>
        <v/>
      </c>
      <c r="M427" s="2" t="s">
        <v>0</v>
      </c>
      <c r="N427" s="2" t="s">
        <v>230</v>
      </c>
      <c r="O427" s="91">
        <f t="shared" ca="1" si="35"/>
        <v>17</v>
      </c>
      <c r="P427" s="91" t="str">
        <f t="shared" ca="1" si="37"/>
        <v/>
      </c>
    </row>
    <row r="428" spans="1:16" x14ac:dyDescent="0.25">
      <c r="A428" s="328" t="str">
        <f>"# Oh dear Men Rating &gt; "&amp;Parameter!$B$14</f>
        <v># Oh dear Men Rating &gt; 850</v>
      </c>
      <c r="B428" s="324">
        <f>MATCH(A428,Data!$CG:$CG,0)</f>
        <v>16</v>
      </c>
      <c r="C428" s="2">
        <v>12</v>
      </c>
      <c r="D428" s="2">
        <f>INDEX(Parameter!$B$9:$AB$9,MATCH(C428,Parameter!$B$8:$AB$8,0))</f>
        <v>3</v>
      </c>
      <c r="H428" s="2">
        <f ca="1">INDEX(OFFSET(Data!$BF$1:$CF$1,B428-1,0),MATCH("Total/"&amp;C428,Data!$BF$1:$CF$1,0))</f>
        <v>0</v>
      </c>
      <c r="I428" s="2" t="str">
        <f ca="1">IF(H428=1,INDEX(Parameter!$B$9:$AB$9,MATCH(C428,Parameter!$B$8:$AB$8,0))+9,"")</f>
        <v/>
      </c>
      <c r="J428" s="91" t="str">
        <f t="array" aca="1" ref="J428" ca="1">IF(H428=1,MATCH(1,(OFFSET(Data!$CJ$1:$HN$1,B428-1,0))*(Data!$CJ$89:$HN$89=C428),0),"")</f>
        <v/>
      </c>
      <c r="K428" s="2" t="str">
        <f t="array" aca="1" ref="K428" ca="1">IF(H428=1,MATCH(I428,OFFSET(Data!$CI$90:$CI$485,0,Specials!J428)*(Data!$AA$90:$AA$485&gt;Parameter!$B$14)*(Data!$CH$90:$CH$485="M"),0),"")</f>
        <v/>
      </c>
      <c r="L428" s="2" t="str">
        <f ca="1">IF(H428=1,INDEX(Data!$CG$90:$CG$169,$K428)&amp;" / "&amp;OFFSET(Data!$CI$88,0,Specials!J428),"")</f>
        <v/>
      </c>
      <c r="M428" s="2" t="s">
        <v>0</v>
      </c>
      <c r="N428" s="2" t="s">
        <v>230</v>
      </c>
      <c r="O428" s="91">
        <f t="shared" ca="1" si="35"/>
        <v>17</v>
      </c>
      <c r="P428" s="91" t="str">
        <f t="shared" ca="1" si="37"/>
        <v/>
      </c>
    </row>
    <row r="429" spans="1:16" x14ac:dyDescent="0.25">
      <c r="A429" s="328" t="str">
        <f>"# Oh dear Men Rating &gt; "&amp;Parameter!$B$14</f>
        <v># Oh dear Men Rating &gt; 850</v>
      </c>
      <c r="B429" s="324">
        <f>MATCH(A429,Data!$CG:$CG,0)</f>
        <v>16</v>
      </c>
      <c r="C429" s="2">
        <v>13</v>
      </c>
      <c r="D429" s="2">
        <f>INDEX(Parameter!$B$9:$AB$9,MATCH(C429,Parameter!$B$8:$AB$8,0))</f>
        <v>3</v>
      </c>
      <c r="H429" s="2">
        <f ca="1">INDEX(OFFSET(Data!$BF$1:$CF$1,B429-1,0),MATCH("Total/"&amp;C429,Data!$BF$1:$CF$1,0))</f>
        <v>0</v>
      </c>
      <c r="I429" s="2" t="str">
        <f ca="1">IF(H429=1,INDEX(Parameter!$B$9:$AB$9,MATCH(C429,Parameter!$B$8:$AB$8,0))+9,"")</f>
        <v/>
      </c>
      <c r="J429" s="91" t="str">
        <f t="array" aca="1" ref="J429" ca="1">IF(H429=1,MATCH(1,(OFFSET(Data!$CJ$1:$HN$1,B429-1,0))*(Data!$CJ$89:$HN$89=C429),0),"")</f>
        <v/>
      </c>
      <c r="K429" s="2" t="str">
        <f t="array" aca="1" ref="K429" ca="1">IF(H429=1,MATCH(I429,OFFSET(Data!$CI$90:$CI$485,0,Specials!J429)*(Data!$AA$90:$AA$485&gt;Parameter!$B$14)*(Data!$CH$90:$CH$485="M"),0),"")</f>
        <v/>
      </c>
      <c r="L429" s="2" t="str">
        <f ca="1">IF(H429=1,INDEX(Data!$CG$90:$CG$169,$K429)&amp;" / "&amp;OFFSET(Data!$CI$88,0,Specials!J429),"")</f>
        <v/>
      </c>
      <c r="M429" s="2" t="s">
        <v>0</v>
      </c>
      <c r="N429" s="2" t="s">
        <v>230</v>
      </c>
      <c r="O429" s="91">
        <f t="shared" ca="1" si="35"/>
        <v>17</v>
      </c>
      <c r="P429" s="91" t="str">
        <f t="shared" ca="1" si="37"/>
        <v/>
      </c>
    </row>
    <row r="430" spans="1:16" x14ac:dyDescent="0.25">
      <c r="A430" s="328" t="str">
        <f>"# Oh dear Men Rating &gt; "&amp;Parameter!$B$14</f>
        <v># Oh dear Men Rating &gt; 850</v>
      </c>
      <c r="B430" s="324">
        <f>MATCH(A430,Data!$CG:$CG,0)</f>
        <v>16</v>
      </c>
      <c r="C430" s="2">
        <v>14</v>
      </c>
      <c r="D430" s="2">
        <f>INDEX(Parameter!$B$9:$AB$9,MATCH(C430,Parameter!$B$8:$AB$8,0))</f>
        <v>4</v>
      </c>
      <c r="H430" s="2">
        <f ca="1">INDEX(OFFSET(Data!$BF$1:$CF$1,B430-1,0),MATCH("Total/"&amp;C430,Data!$BF$1:$CF$1,0))</f>
        <v>0</v>
      </c>
      <c r="I430" s="2" t="str">
        <f ca="1">IF(H430=1,INDEX(Parameter!$B$9:$AB$9,MATCH(C430,Parameter!$B$8:$AB$8,0))+9,"")</f>
        <v/>
      </c>
      <c r="J430" s="91" t="str">
        <f t="array" aca="1" ref="J430" ca="1">IF(H430=1,MATCH(1,(OFFSET(Data!$CJ$1:$HN$1,B430-1,0))*(Data!$CJ$89:$HN$89=C430),0),"")</f>
        <v/>
      </c>
      <c r="K430" s="2" t="str">
        <f t="array" aca="1" ref="K430" ca="1">IF(H430=1,MATCH(I430,OFFSET(Data!$CI$90:$CI$485,0,Specials!J430)*(Data!$AA$90:$AA$485&gt;Parameter!$B$14)*(Data!$CH$90:$CH$485="M"),0),"")</f>
        <v/>
      </c>
      <c r="L430" s="2" t="str">
        <f ca="1">IF(H430=1,INDEX(Data!$CG$90:$CG$169,$K430)&amp;" / "&amp;OFFSET(Data!$CI$88,0,Specials!J430),"")</f>
        <v/>
      </c>
      <c r="M430" s="2" t="s">
        <v>0</v>
      </c>
      <c r="N430" s="2" t="s">
        <v>230</v>
      </c>
      <c r="O430" s="91">
        <f t="shared" ca="1" si="35"/>
        <v>17</v>
      </c>
      <c r="P430" s="91" t="str">
        <f t="shared" ca="1" si="37"/>
        <v/>
      </c>
    </row>
    <row r="431" spans="1:16" x14ac:dyDescent="0.25">
      <c r="A431" s="328" t="str">
        <f>"# Oh dear Men Rating &gt; "&amp;Parameter!$B$14</f>
        <v># Oh dear Men Rating &gt; 850</v>
      </c>
      <c r="B431" s="324">
        <f>MATCH(A431,Data!$CG:$CG,0)</f>
        <v>16</v>
      </c>
      <c r="C431" s="2">
        <v>15</v>
      </c>
      <c r="D431" s="2" t="str">
        <f>INDEX(Parameter!$B$9:$AB$9,MATCH(C431,Parameter!$B$8:$AB$8,0))</f>
        <v>no</v>
      </c>
      <c r="H431" s="2">
        <f ca="1">INDEX(OFFSET(Data!$BF$1:$CF$1,B431-1,0),MATCH("Total/"&amp;C431,Data!$BF$1:$CF$1,0))</f>
        <v>0</v>
      </c>
      <c r="I431" s="2" t="str">
        <f ca="1">IF(H431=1,INDEX(Parameter!$B$9:$AB$9,MATCH(C431,Parameter!$B$8:$AB$8,0))+9,"")</f>
        <v/>
      </c>
      <c r="J431" s="91" t="str">
        <f t="array" aca="1" ref="J431" ca="1">IF(H431=1,MATCH(1,(OFFSET(Data!$CJ$1:$HN$1,B431-1,0))*(Data!$CJ$89:$HN$89=C431),0),"")</f>
        <v/>
      </c>
      <c r="K431" s="2" t="str">
        <f t="array" aca="1" ref="K431" ca="1">IF(H431=1,MATCH(I431,OFFSET(Data!$CI$90:$CI$485,0,Specials!J431)*(Data!$AA$90:$AA$485&gt;Parameter!$B$14)*(Data!$CH$90:$CH$485="M"),0),"")</f>
        <v/>
      </c>
      <c r="L431" s="2" t="str">
        <f ca="1">IF(H431=1,INDEX(Data!$CG$90:$CG$169,$K431)&amp;" / "&amp;OFFSET(Data!$CI$88,0,Specials!J431),"")</f>
        <v/>
      </c>
      <c r="M431" s="2" t="s">
        <v>0</v>
      </c>
      <c r="N431" s="2" t="s">
        <v>230</v>
      </c>
      <c r="O431" s="91">
        <f t="shared" ca="1" si="35"/>
        <v>17</v>
      </c>
      <c r="P431" s="91" t="str">
        <f t="shared" ca="1" si="37"/>
        <v/>
      </c>
    </row>
    <row r="432" spans="1:16" x14ac:dyDescent="0.25">
      <c r="A432" s="328" t="str">
        <f>"# Oh dear Men Rating &gt; "&amp;Parameter!$B$14</f>
        <v># Oh dear Men Rating &gt; 850</v>
      </c>
      <c r="B432" s="324">
        <f>MATCH(A432,Data!$CG:$CG,0)</f>
        <v>16</v>
      </c>
      <c r="C432" s="2">
        <v>16</v>
      </c>
      <c r="D432" s="2" t="str">
        <f>INDEX(Parameter!$B$9:$AB$9,MATCH(C432,Parameter!$B$8:$AB$8,0))</f>
        <v>no</v>
      </c>
      <c r="H432" s="2">
        <f ca="1">INDEX(OFFSET(Data!$BF$1:$CF$1,B432-1,0),MATCH("Total/"&amp;C432,Data!$BF$1:$CF$1,0))</f>
        <v>0</v>
      </c>
      <c r="I432" s="2" t="str">
        <f ca="1">IF(H432=1,INDEX(Parameter!$B$9:$AB$9,MATCH(C432,Parameter!$B$8:$AB$8,0))+9,"")</f>
        <v/>
      </c>
      <c r="J432" s="91" t="str">
        <f t="array" aca="1" ref="J432" ca="1">IF(H432=1,MATCH(1,(OFFSET(Data!$CJ$1:$HN$1,B432-1,0))*(Data!$CJ$89:$HN$89=C432),0),"")</f>
        <v/>
      </c>
      <c r="K432" s="2" t="str">
        <f t="array" aca="1" ref="K432" ca="1">IF(H432=1,MATCH(I432,OFFSET(Data!$CI$90:$CI$485,0,Specials!J432)*(Data!$AA$90:$AA$485&gt;Parameter!$B$14)*(Data!$CH$90:$CH$485="M"),0),"")</f>
        <v/>
      </c>
      <c r="L432" s="2" t="str">
        <f ca="1">IF(H432=1,INDEX(Data!$CG$90:$CG$169,$K432)&amp;" / "&amp;OFFSET(Data!$CI$88,0,Specials!J432),"")</f>
        <v/>
      </c>
      <c r="M432" s="2" t="s">
        <v>0</v>
      </c>
      <c r="N432" s="2" t="s">
        <v>230</v>
      </c>
      <c r="O432" s="91">
        <f t="shared" ca="1" si="35"/>
        <v>17</v>
      </c>
      <c r="P432" s="91" t="str">
        <f t="shared" ca="1" si="37"/>
        <v/>
      </c>
    </row>
    <row r="433" spans="1:16" x14ac:dyDescent="0.25">
      <c r="A433" s="328" t="str">
        <f>"# Oh dear Men Rating &gt; "&amp;Parameter!$B$14</f>
        <v># Oh dear Men Rating &gt; 850</v>
      </c>
      <c r="B433" s="324">
        <f>MATCH(A433,Data!$CG:$CG,0)</f>
        <v>16</v>
      </c>
      <c r="C433" s="2">
        <v>17</v>
      </c>
      <c r="D433" s="2" t="str">
        <f>INDEX(Parameter!$B$9:$AB$9,MATCH(C433,Parameter!$B$8:$AB$8,0))</f>
        <v>no</v>
      </c>
      <c r="H433" s="2">
        <f ca="1">INDEX(OFFSET(Data!$BF$1:$CF$1,B433-1,0),MATCH("Total/"&amp;C433,Data!$BF$1:$CF$1,0))</f>
        <v>0</v>
      </c>
      <c r="I433" s="2" t="str">
        <f ca="1">IF(H433=1,INDEX(Parameter!$B$9:$AB$9,MATCH(C433,Parameter!$B$8:$AB$8,0))+9,"")</f>
        <v/>
      </c>
      <c r="J433" s="91" t="str">
        <f t="array" aca="1" ref="J433" ca="1">IF(H433=1,MATCH(1,(OFFSET(Data!$CJ$1:$HN$1,B433-1,0))*(Data!$CJ$89:$HN$89=C433),0),"")</f>
        <v/>
      </c>
      <c r="K433" s="2" t="str">
        <f t="array" aca="1" ref="K433" ca="1">IF(H433=1,MATCH(I433,OFFSET(Data!$CI$90:$CI$485,0,Specials!J433)*(Data!$AA$90:$AA$485&gt;Parameter!$B$14)*(Data!$CH$90:$CH$485="M"),0),"")</f>
        <v/>
      </c>
      <c r="L433" s="2" t="str">
        <f ca="1">IF(H433=1,INDEX(Data!$CG$90:$CG$169,$K433)&amp;" / "&amp;OFFSET(Data!$CI$88,0,Specials!J433),"")</f>
        <v/>
      </c>
      <c r="M433" s="2" t="s">
        <v>0</v>
      </c>
      <c r="N433" s="2" t="s">
        <v>230</v>
      </c>
      <c r="O433" s="91">
        <f t="shared" ca="1" si="35"/>
        <v>17</v>
      </c>
      <c r="P433" s="91" t="str">
        <f t="shared" ca="1" si="37"/>
        <v/>
      </c>
    </row>
    <row r="434" spans="1:16" x14ac:dyDescent="0.25">
      <c r="A434" s="328" t="str">
        <f>"# Oh dear Men Rating &gt; "&amp;Parameter!$B$14</f>
        <v># Oh dear Men Rating &gt; 850</v>
      </c>
      <c r="B434" s="324">
        <f>MATCH(A434,Data!$CG:$CG,0)</f>
        <v>16</v>
      </c>
      <c r="C434" s="2">
        <v>18</v>
      </c>
      <c r="D434" s="2" t="str">
        <f>INDEX(Parameter!$B$9:$AB$9,MATCH(C434,Parameter!$B$8:$AB$8,0))</f>
        <v>no</v>
      </c>
      <c r="H434" s="2">
        <f ca="1">INDEX(OFFSET(Data!$BF$1:$CF$1,B434-1,0),MATCH("Total/"&amp;C434,Data!$BF$1:$CF$1,0))</f>
        <v>0</v>
      </c>
      <c r="I434" s="2" t="str">
        <f ca="1">IF(H434=1,INDEX(Parameter!$B$9:$AB$9,MATCH(C434,Parameter!$B$8:$AB$8,0))+9,"")</f>
        <v/>
      </c>
      <c r="J434" s="91" t="str">
        <f t="array" aca="1" ref="J434" ca="1">IF(H434=1,MATCH(1,(OFFSET(Data!$CJ$1:$HN$1,B434-1,0))*(Data!$CJ$89:$HN$89=C434),0),"")</f>
        <v/>
      </c>
      <c r="K434" s="2" t="str">
        <f t="array" aca="1" ref="K434" ca="1">IF(H434=1,MATCH(I434,OFFSET(Data!$CI$90:$CI$485,0,Specials!J434)*(Data!$AA$90:$AA$485&gt;Parameter!$B$14)*(Data!$CH$90:$CH$485="M"),0),"")</f>
        <v/>
      </c>
      <c r="L434" s="2" t="str">
        <f ca="1">IF(H434=1,INDEX(Data!$CG$90:$CG$169,$K434)&amp;" / "&amp;OFFSET(Data!$CI$88,0,Specials!J434),"")</f>
        <v/>
      </c>
      <c r="M434" s="2" t="s">
        <v>0</v>
      </c>
      <c r="N434" s="2" t="s">
        <v>230</v>
      </c>
      <c r="O434" s="91">
        <f t="shared" ca="1" si="35"/>
        <v>17</v>
      </c>
      <c r="P434" s="91" t="str">
        <f t="shared" ca="1" si="37"/>
        <v/>
      </c>
    </row>
    <row r="435" spans="1:16" x14ac:dyDescent="0.25">
      <c r="A435" s="328" t="str">
        <f>"# Oh dear Men Rating &gt; "&amp;Parameter!$B$14</f>
        <v># Oh dear Men Rating &gt; 850</v>
      </c>
      <c r="B435" s="324">
        <f>MATCH(A435,Data!$CG:$CG,0)</f>
        <v>16</v>
      </c>
      <c r="C435" s="2">
        <v>19</v>
      </c>
      <c r="D435" s="2" t="str">
        <f>INDEX(Parameter!$B$9:$AB$9,MATCH(C435,Parameter!$B$8:$AB$8,0))</f>
        <v>no</v>
      </c>
      <c r="H435" s="2">
        <f ca="1">INDEX(OFFSET(Data!$BF$1:$CF$1,B435-1,0),MATCH("Total/"&amp;C435,Data!$BF$1:$CF$1,0))</f>
        <v>0</v>
      </c>
      <c r="I435" s="2" t="str">
        <f ca="1">IF(H435=1,INDEX(Parameter!$B$9:$AB$9,MATCH(C435,Parameter!$B$8:$AB$8,0))+9,"")</f>
        <v/>
      </c>
      <c r="J435" s="91" t="str">
        <f t="array" aca="1" ref="J435" ca="1">IF(H435=1,MATCH(1,(OFFSET(Data!$CJ$1:$HN$1,B435-1,0))*(Data!$CJ$89:$HN$89=C435),0),"")</f>
        <v/>
      </c>
      <c r="K435" s="2" t="str">
        <f t="array" aca="1" ref="K435" ca="1">IF(H435=1,MATCH(I435,OFFSET(Data!$CI$90:$CI$485,0,Specials!J435)*(Data!$AA$90:$AA$485&gt;Parameter!$B$14)*(Data!$CH$90:$CH$485="M"),0),"")</f>
        <v/>
      </c>
      <c r="L435" s="2" t="str">
        <f ca="1">IF(H435=1,INDEX(Data!$CG$90:$CG$169,$K435)&amp;" / "&amp;OFFSET(Data!$CI$88,0,Specials!J435),"")</f>
        <v/>
      </c>
      <c r="M435" s="2" t="s">
        <v>0</v>
      </c>
      <c r="N435" s="2" t="s">
        <v>230</v>
      </c>
      <c r="O435" s="91">
        <f t="shared" ca="1" si="35"/>
        <v>17</v>
      </c>
      <c r="P435" s="91" t="str">
        <f t="shared" ca="1" si="37"/>
        <v/>
      </c>
    </row>
    <row r="436" spans="1:16" x14ac:dyDescent="0.25">
      <c r="A436" s="328" t="str">
        <f>"# Oh dear Men Rating &gt; "&amp;Parameter!$B$14</f>
        <v># Oh dear Men Rating &gt; 850</v>
      </c>
      <c r="B436" s="324">
        <f>MATCH(A436,Data!$CG:$CG,0)</f>
        <v>16</v>
      </c>
      <c r="C436" s="2">
        <v>20</v>
      </c>
      <c r="D436" s="2" t="str">
        <f>INDEX(Parameter!$B$9:$AB$9,MATCH(C436,Parameter!$B$8:$AB$8,0))</f>
        <v>no</v>
      </c>
      <c r="H436" s="2">
        <f ca="1">INDEX(OFFSET(Data!$BF$1:$CF$1,B436-1,0),MATCH("Total/"&amp;C436,Data!$BF$1:$CF$1,0))</f>
        <v>0</v>
      </c>
      <c r="I436" s="2" t="str">
        <f ca="1">IF(H436=1,INDEX(Parameter!$B$9:$AB$9,MATCH(C436,Parameter!$B$8:$AB$8,0))+9,"")</f>
        <v/>
      </c>
      <c r="J436" s="91" t="str">
        <f t="array" aca="1" ref="J436" ca="1">IF(H436=1,MATCH(1,(OFFSET(Data!$CJ$1:$HN$1,B436-1,0))*(Data!$CJ$89:$HN$89=C436),0),"")</f>
        <v/>
      </c>
      <c r="K436" s="2" t="str">
        <f t="array" aca="1" ref="K436" ca="1">IF(H436=1,MATCH(I436,OFFSET(Data!$CI$90:$CI$485,0,Specials!J436)*(Data!$AA$90:$AA$485&gt;Parameter!$B$14)*(Data!$CH$90:$CH$485="M"),0),"")</f>
        <v/>
      </c>
      <c r="L436" s="2" t="str">
        <f ca="1">IF(H436=1,INDEX(Data!$CG$90:$CG$169,$K436)&amp;" / "&amp;OFFSET(Data!$CI$88,0,Specials!J436),"")</f>
        <v/>
      </c>
      <c r="M436" s="2" t="s">
        <v>0</v>
      </c>
      <c r="N436" s="2" t="s">
        <v>230</v>
      </c>
      <c r="O436" s="91">
        <f t="shared" ca="1" si="35"/>
        <v>17</v>
      </c>
      <c r="P436" s="91" t="str">
        <f t="shared" ca="1" si="37"/>
        <v/>
      </c>
    </row>
    <row r="437" spans="1:16" x14ac:dyDescent="0.25">
      <c r="A437" s="328" t="str">
        <f>"# Oh dear Men Rating &gt; "&amp;Parameter!$B$14</f>
        <v># Oh dear Men Rating &gt; 850</v>
      </c>
      <c r="B437" s="324">
        <f>MATCH(A437,Data!$CG:$CG,0)</f>
        <v>16</v>
      </c>
      <c r="C437" s="2">
        <v>21</v>
      </c>
      <c r="D437" s="2" t="str">
        <f>INDEX(Parameter!$B$9:$AB$9,MATCH(C437,Parameter!$B$8:$AB$8,0))</f>
        <v>no</v>
      </c>
      <c r="H437" s="2">
        <f ca="1">INDEX(OFFSET(Data!$BF$1:$CF$1,B437-1,0),MATCH("Total/"&amp;C437,Data!$BF$1:$CF$1,0))</f>
        <v>0</v>
      </c>
      <c r="I437" s="2" t="str">
        <f ca="1">IF(H437=1,INDEX(Parameter!$B$9:$AB$9,MATCH(C437,Parameter!$B$8:$AB$8,0))+9,"")</f>
        <v/>
      </c>
      <c r="J437" s="91" t="str">
        <f t="array" aca="1" ref="J437" ca="1">IF(H437=1,MATCH(1,(OFFSET(Data!$CJ$1:$HN$1,B437-1,0))*(Data!$CJ$89:$HN$89=C437),0),"")</f>
        <v/>
      </c>
      <c r="K437" s="2" t="str">
        <f t="array" aca="1" ref="K437" ca="1">IF(H437=1,MATCH(I437,OFFSET(Data!$CI$90:$CI$485,0,Specials!J437)*(Data!$AA$90:$AA$485&gt;Parameter!$B$14)*(Data!$CH$90:$CH$485="M"),0),"")</f>
        <v/>
      </c>
      <c r="L437" s="2" t="str">
        <f ca="1">IF(H437=1,INDEX(Data!$CG$90:$CG$169,$K437)&amp;" / "&amp;OFFSET(Data!$CI$88,0,Specials!J437),"")</f>
        <v/>
      </c>
      <c r="M437" s="2" t="s">
        <v>0</v>
      </c>
      <c r="N437" s="2" t="s">
        <v>230</v>
      </c>
      <c r="O437" s="91">
        <f t="shared" ca="1" si="35"/>
        <v>17</v>
      </c>
      <c r="P437" s="91" t="str">
        <f t="shared" ca="1" si="37"/>
        <v/>
      </c>
    </row>
    <row r="438" spans="1:16" x14ac:dyDescent="0.25">
      <c r="A438" s="328" t="str">
        <f>"# Oh dear Men Rating &gt; "&amp;Parameter!$B$14</f>
        <v># Oh dear Men Rating &gt; 850</v>
      </c>
      <c r="B438" s="324">
        <f>MATCH(A438,Data!$CG:$CG,0)</f>
        <v>16</v>
      </c>
      <c r="C438" s="2">
        <v>22</v>
      </c>
      <c r="D438" s="2" t="str">
        <f>INDEX(Parameter!$B$9:$AB$9,MATCH(C438,Parameter!$B$8:$AB$8,0))</f>
        <v>no</v>
      </c>
      <c r="H438" s="2">
        <f ca="1">INDEX(OFFSET(Data!$BF$1:$CF$1,B438-1,0),MATCH("Total/"&amp;C438,Data!$BF$1:$CF$1,0))</f>
        <v>0</v>
      </c>
      <c r="I438" s="2" t="str">
        <f ca="1">IF(H438=1,INDEX(Parameter!$B$9:$AB$9,MATCH(C438,Parameter!$B$8:$AB$8,0))+9,"")</f>
        <v/>
      </c>
      <c r="J438" s="91" t="str">
        <f t="array" aca="1" ref="J438" ca="1">IF(H438=1,MATCH(1,(OFFSET(Data!$CJ$1:$HN$1,B438-1,0))*(Data!$CJ$89:$HN$89=C438),0),"")</f>
        <v/>
      </c>
      <c r="K438" s="2" t="str">
        <f t="array" aca="1" ref="K438" ca="1">IF(H438=1,MATCH(I438,OFFSET(Data!$CI$90:$CI$485,0,Specials!J438)*(Data!$AA$90:$AA$485&gt;Parameter!$B$14)*(Data!$CH$90:$CH$485="M"),0),"")</f>
        <v/>
      </c>
      <c r="L438" s="2" t="str">
        <f ca="1">IF(H438=1,INDEX(Data!$CG$90:$CG$169,$K438)&amp;" / "&amp;OFFSET(Data!$CI$88,0,Specials!J438),"")</f>
        <v/>
      </c>
      <c r="M438" s="2" t="s">
        <v>0</v>
      </c>
      <c r="N438" s="2" t="s">
        <v>230</v>
      </c>
      <c r="O438" s="91">
        <f t="shared" ca="1" si="35"/>
        <v>17</v>
      </c>
      <c r="P438" s="91" t="str">
        <f t="shared" ca="1" si="37"/>
        <v/>
      </c>
    </row>
    <row r="439" spans="1:16" x14ac:dyDescent="0.25">
      <c r="A439" s="328" t="str">
        <f>"# Oh dear Men Rating &gt; "&amp;Parameter!$B$14</f>
        <v># Oh dear Men Rating &gt; 850</v>
      </c>
      <c r="B439" s="324">
        <f>MATCH(A439,Data!$CG:$CG,0)</f>
        <v>16</v>
      </c>
      <c r="C439" s="2">
        <v>23</v>
      </c>
      <c r="D439" s="2" t="str">
        <f>INDEX(Parameter!$B$9:$AB$9,MATCH(C439,Parameter!$B$8:$AB$8,0))</f>
        <v>no</v>
      </c>
      <c r="H439" s="2">
        <f ca="1">INDEX(OFFSET(Data!$BF$1:$CF$1,B439-1,0),MATCH("Total/"&amp;C439,Data!$BF$1:$CF$1,0))</f>
        <v>0</v>
      </c>
      <c r="I439" s="2" t="str">
        <f ca="1">IF(H439=1,INDEX(Parameter!$B$9:$AB$9,MATCH(C439,Parameter!$B$8:$AB$8,0))+9,"")</f>
        <v/>
      </c>
      <c r="J439" s="91" t="str">
        <f t="array" aca="1" ref="J439" ca="1">IF(H439=1,MATCH(1,(OFFSET(Data!$CJ$1:$HN$1,B439-1,0))*(Data!$CJ$89:$HN$89=C439),0),"")</f>
        <v/>
      </c>
      <c r="K439" s="2" t="str">
        <f t="array" aca="1" ref="K439" ca="1">IF(H439=1,MATCH(I439,OFFSET(Data!$CI$90:$CI$485,0,Specials!J439)*(Data!$AA$90:$AA$485&gt;Parameter!$B$14)*(Data!$CH$90:$CH$485="M"),0),"")</f>
        <v/>
      </c>
      <c r="L439" s="2" t="str">
        <f ca="1">IF(H439=1,INDEX(Data!$CG$90:$CG$169,$K439)&amp;" / "&amp;OFFSET(Data!$CI$88,0,Specials!J439),"")</f>
        <v/>
      </c>
      <c r="M439" s="2" t="s">
        <v>0</v>
      </c>
      <c r="N439" s="2" t="s">
        <v>230</v>
      </c>
      <c r="O439" s="91">
        <f t="shared" ca="1" si="35"/>
        <v>17</v>
      </c>
      <c r="P439" s="91" t="str">
        <f t="shared" ca="1" si="37"/>
        <v/>
      </c>
    </row>
    <row r="440" spans="1:16" x14ac:dyDescent="0.25">
      <c r="A440" s="328" t="str">
        <f>"# Oh dear Men Rating &gt; "&amp;Parameter!$B$14</f>
        <v># Oh dear Men Rating &gt; 850</v>
      </c>
      <c r="B440" s="324">
        <f>MATCH(A440,Data!$CG:$CG,0)</f>
        <v>16</v>
      </c>
      <c r="C440" s="2">
        <v>24</v>
      </c>
      <c r="D440" s="2" t="str">
        <f>INDEX(Parameter!$B$9:$AB$9,MATCH(C440,Parameter!$B$8:$AB$8,0))</f>
        <v>no</v>
      </c>
      <c r="H440" s="2">
        <f ca="1">INDEX(OFFSET(Data!$BF$1:$CF$1,B440-1,0),MATCH("Total/"&amp;C440,Data!$BF$1:$CF$1,0))</f>
        <v>0</v>
      </c>
      <c r="I440" s="2" t="str">
        <f ca="1">IF(H440=1,INDEX(Parameter!$B$9:$AB$9,MATCH(C440,Parameter!$B$8:$AB$8,0))+9,"")</f>
        <v/>
      </c>
      <c r="J440" s="91" t="str">
        <f t="array" aca="1" ref="J440" ca="1">IF(H440=1,MATCH(1,(OFFSET(Data!$CJ$1:$HN$1,B440-1,0))*(Data!$CJ$89:$HN$89=C440),0),"")</f>
        <v/>
      </c>
      <c r="K440" s="2" t="str">
        <f t="array" aca="1" ref="K440" ca="1">IF(H440=1,MATCH(I440,OFFSET(Data!$CI$90:$CI$485,0,Specials!J440)*(Data!$AA$90:$AA$485&gt;Parameter!$B$14)*(Data!$CH$90:$CH$485="M"),0),"")</f>
        <v/>
      </c>
      <c r="L440" s="2" t="str">
        <f ca="1">IF(H440=1,INDEX(Data!$CG$90:$CG$169,$K440)&amp;" / "&amp;OFFSET(Data!$CI$88,0,Specials!J440),"")</f>
        <v/>
      </c>
      <c r="M440" s="2" t="s">
        <v>0</v>
      </c>
      <c r="N440" s="2" t="s">
        <v>230</v>
      </c>
      <c r="O440" s="91">
        <f t="shared" ca="1" si="35"/>
        <v>17</v>
      </c>
      <c r="P440" s="91" t="str">
        <f t="shared" ca="1" si="37"/>
        <v/>
      </c>
    </row>
    <row r="441" spans="1:16" x14ac:dyDescent="0.25">
      <c r="A441" s="328" t="str">
        <f>"# Oh dear Men Rating &gt; "&amp;Parameter!$B$14</f>
        <v># Oh dear Men Rating &gt; 850</v>
      </c>
      <c r="B441" s="324">
        <f>MATCH(A441,Data!$CG:$CG,0)</f>
        <v>16</v>
      </c>
      <c r="C441" s="2">
        <v>25</v>
      </c>
      <c r="D441" s="2" t="str">
        <f>INDEX(Parameter!$B$9:$AB$9,MATCH(C441,Parameter!$B$8:$AB$8,0))</f>
        <v>no</v>
      </c>
      <c r="H441" s="2">
        <f ca="1">INDEX(OFFSET(Data!$BF$1:$CF$1,B441-1,0),MATCH("Total/"&amp;C441,Data!$BF$1:$CF$1,0))</f>
        <v>0</v>
      </c>
      <c r="I441" s="2" t="str">
        <f ca="1">IF(H441=1,INDEX(Parameter!$B$9:$AB$9,MATCH(C441,Parameter!$B$8:$AB$8,0))+9,"")</f>
        <v/>
      </c>
      <c r="J441" s="91" t="str">
        <f t="array" aca="1" ref="J441" ca="1">IF(H441=1,MATCH(1,(OFFSET(Data!$CJ$1:$HN$1,B441-1,0))*(Data!$CJ$89:$HN$89=C441),0),"")</f>
        <v/>
      </c>
      <c r="K441" s="2" t="str">
        <f t="array" aca="1" ref="K441" ca="1">IF(H441=1,MATCH(I441,OFFSET(Data!$CI$90:$CI$485,0,Specials!J441)*(Data!$AA$90:$AA$485&gt;Parameter!$B$14)*(Data!$CH$90:$CH$485="M"),0),"")</f>
        <v/>
      </c>
      <c r="L441" s="2" t="str">
        <f ca="1">IF(H441=1,INDEX(Data!$CG$90:$CG$169,$K441)&amp;" / "&amp;OFFSET(Data!$CI$88,0,Specials!J441),"")</f>
        <v/>
      </c>
      <c r="M441" s="2" t="s">
        <v>0</v>
      </c>
      <c r="N441" s="2" t="s">
        <v>230</v>
      </c>
      <c r="O441" s="91">
        <f t="shared" ca="1" si="35"/>
        <v>17</v>
      </c>
      <c r="P441" s="91" t="str">
        <f t="shared" ca="1" si="37"/>
        <v/>
      </c>
    </row>
    <row r="442" spans="1:16" x14ac:dyDescent="0.25">
      <c r="A442" s="328" t="str">
        <f>"# Oh dear Men Rating &gt; "&amp;Parameter!$B$14</f>
        <v># Oh dear Men Rating &gt; 850</v>
      </c>
      <c r="B442" s="324">
        <f>MATCH(A442,Data!$CG:$CG,0)</f>
        <v>16</v>
      </c>
      <c r="C442" s="2">
        <v>26</v>
      </c>
      <c r="D442" s="2" t="str">
        <f>INDEX(Parameter!$B$9:$AB$9,MATCH(C442,Parameter!$B$8:$AB$8,0))</f>
        <v>no</v>
      </c>
      <c r="H442" s="2">
        <f ca="1">INDEX(OFFSET(Data!$BF$1:$CF$1,B442-1,0),MATCH("Total/"&amp;C442,Data!$BF$1:$CF$1,0))</f>
        <v>0</v>
      </c>
      <c r="I442" s="2" t="str">
        <f ca="1">IF(H442=1,INDEX(Parameter!$B$9:$AB$9,MATCH(C442,Parameter!$B$8:$AB$8,0))+9,"")</f>
        <v/>
      </c>
      <c r="J442" s="91" t="str">
        <f t="array" aca="1" ref="J442" ca="1">IF(H442=1,MATCH(1,(OFFSET(Data!$CJ$1:$HN$1,B442-1,0))*(Data!$CJ$89:$HN$89=C442),0),"")</f>
        <v/>
      </c>
      <c r="K442" s="2" t="str">
        <f t="array" aca="1" ref="K442" ca="1">IF(H442=1,MATCH(I442,OFFSET(Data!$CI$90:$CI$485,0,Specials!J442)*(Data!$AA$90:$AA$485&gt;Parameter!$B$14)*(Data!$CH$90:$CH$485="M"),0),"")</f>
        <v/>
      </c>
      <c r="L442" s="2" t="str">
        <f ca="1">IF(H442=1,INDEX(Data!$CG$90:$CG$169,$K442)&amp;" / "&amp;OFFSET(Data!$CI$88,0,Specials!J442),"")</f>
        <v/>
      </c>
      <c r="M442" s="2" t="s">
        <v>0</v>
      </c>
      <c r="N442" s="2" t="s">
        <v>230</v>
      </c>
      <c r="O442" s="91">
        <f t="shared" ca="1" si="35"/>
        <v>17</v>
      </c>
      <c r="P442" s="91" t="str">
        <f t="shared" ca="1" si="37"/>
        <v/>
      </c>
    </row>
    <row r="443" spans="1:16" x14ac:dyDescent="0.25">
      <c r="A443" s="328" t="str">
        <f>"# Oh dear Men Rating &gt; "&amp;Parameter!$B$14</f>
        <v># Oh dear Men Rating &gt; 850</v>
      </c>
      <c r="B443" s="324">
        <f>MATCH(A443,Data!$CG:$CG,0)</f>
        <v>16</v>
      </c>
      <c r="C443" s="2">
        <v>27</v>
      </c>
      <c r="D443" s="2" t="str">
        <f>INDEX(Parameter!$B$9:$AB$9,MATCH(C443,Parameter!$B$8:$AB$8,0))</f>
        <v>no</v>
      </c>
      <c r="H443" s="2">
        <f ca="1">INDEX(OFFSET(Data!$BF$1:$CF$1,B443-1,0),MATCH("Total/"&amp;C443,Data!$BF$1:$CF$1,0))</f>
        <v>0</v>
      </c>
      <c r="I443" s="2" t="str">
        <f ca="1">IF(H443=1,INDEX(Parameter!$B$9:$AB$9,MATCH(C443,Parameter!$B$8:$AB$8,0))+9,"")</f>
        <v/>
      </c>
      <c r="J443" s="91" t="str">
        <f t="array" aca="1" ref="J443" ca="1">IF(H443=1,MATCH(1,(OFFSET(Data!$CJ$1:$HN$1,B443-1,0))*(Data!$CJ$89:$HN$89=C443),0),"")</f>
        <v/>
      </c>
      <c r="K443" s="2" t="str">
        <f t="array" aca="1" ref="K443" ca="1">IF(H443=1,MATCH(I443,OFFSET(Data!$CI$90:$CI$485,0,Specials!J443)*(Data!$AA$90:$AA$485&gt;Parameter!$B$14)*(Data!$CH$90:$CH$485="M"),0),"")</f>
        <v/>
      </c>
      <c r="L443" s="2" t="str">
        <f ca="1">IF(H443=1,INDEX(Data!$CG$90:$CG$169,$K443)&amp;" / "&amp;OFFSET(Data!$CI$88,0,Specials!J443),"")</f>
        <v/>
      </c>
      <c r="M443" s="2" t="s">
        <v>0</v>
      </c>
      <c r="N443" s="2" t="s">
        <v>230</v>
      </c>
      <c r="O443" s="91">
        <f t="shared" ca="1" si="35"/>
        <v>17</v>
      </c>
      <c r="P443" s="91" t="str">
        <f t="shared" ca="1" si="37"/>
        <v/>
      </c>
    </row>
    <row r="444" spans="1:16" ht="15" customHeight="1" x14ac:dyDescent="0.25">
      <c r="A444" s="328" t="str">
        <f>"# Oh dear Men Rating &gt; "&amp;Parameter!$B$14</f>
        <v># Oh dear Men Rating &gt; 850</v>
      </c>
      <c r="B444" s="324">
        <f>MATCH(A444,Data!$CG:$CG,0)</f>
        <v>16</v>
      </c>
      <c r="C444" s="2">
        <v>1</v>
      </c>
      <c r="D444" s="2">
        <f>INDEX(Parameter!$B$9:$AB$9,MATCH(C444,Parameter!$B$8:$AB$8,0))</f>
        <v>3</v>
      </c>
      <c r="H444" s="2">
        <f ca="1">INDEX(OFFSET(Data!$BF$1:$CF$1,B444-1,0),MATCH("Total/"&amp;C444,Data!$BF$1:$CF$1,0))</f>
        <v>0</v>
      </c>
      <c r="I444" s="2" t="str">
        <f ca="1">IF(H444=1,INDEX(Parameter!$B$9:$AB$9,MATCH(C444,Parameter!$B$8:$AB$8,0))+10,"")</f>
        <v/>
      </c>
      <c r="J444" s="91" t="str">
        <f t="array" aca="1" ref="J444" ca="1">IF(H444=1,MATCH(1,(OFFSET(Data!$CJ$1:$HN$1,B444-1,0))*(Data!$CJ$89:$HN$89=C444),0),"")</f>
        <v/>
      </c>
      <c r="K444" s="2" t="str">
        <f t="array" aca="1" ref="K444" ca="1">IF(H444=1,MATCH(I444,OFFSET(Data!$CI$90:$CI$485,0,Specials!J444)*(Data!$AA$90:$AA$485&gt;Parameter!$B$14)*(Data!$CH$90:$CH$485="M"),0),"")</f>
        <v/>
      </c>
      <c r="L444" s="2" t="str">
        <f ca="1">IF(H444=1,INDEX(Data!$CG$90:$CG$169,$K444)&amp;" / "&amp;OFFSET(Data!$CI$88,0,Specials!J444),"")</f>
        <v/>
      </c>
      <c r="M444" s="2" t="s">
        <v>0</v>
      </c>
      <c r="N444" s="2" t="s">
        <v>230</v>
      </c>
      <c r="O444" s="91">
        <f t="shared" ca="1" si="35"/>
        <v>17</v>
      </c>
      <c r="P444" s="91" t="str">
        <f t="shared" ref="P444:P470" ca="1" si="38">IF(AND(H444=1,ISERROR(K444)=FALSE),"Only 1 Oh Dear on hole "&amp;C444,"")</f>
        <v/>
      </c>
    </row>
    <row r="445" spans="1:16" x14ac:dyDescent="0.25">
      <c r="A445" s="328" t="str">
        <f>"# Oh dear Men Rating &gt; "&amp;Parameter!$B$14</f>
        <v># Oh dear Men Rating &gt; 850</v>
      </c>
      <c r="B445" s="324">
        <f>MATCH(A445,Data!$CG:$CG,0)</f>
        <v>16</v>
      </c>
      <c r="C445" s="2">
        <v>2</v>
      </c>
      <c r="D445" s="2">
        <f>INDEX(Parameter!$B$9:$AB$9,MATCH(C445,Parameter!$B$8:$AB$8,0))</f>
        <v>3</v>
      </c>
      <c r="H445" s="2">
        <f ca="1">INDEX(OFFSET(Data!$BF$1:$CF$1,B445-1,0),MATCH("Total/"&amp;C445,Data!$BF$1:$CF$1,0))</f>
        <v>0</v>
      </c>
      <c r="I445" s="2" t="str">
        <f ca="1">IF(H445=1,INDEX(Parameter!$B$9:$AB$9,MATCH(C445,Parameter!$B$8:$AB$8,0))+10,"")</f>
        <v/>
      </c>
      <c r="J445" s="91" t="str">
        <f t="array" aca="1" ref="J445" ca="1">IF(H445=1,MATCH(1,(OFFSET(Data!$CJ$1:$HN$1,B445-1,0))*(Data!$CJ$89:$HN$89=C445),0),"")</f>
        <v/>
      </c>
      <c r="K445" s="2" t="str">
        <f t="array" aca="1" ref="K445" ca="1">IF(H445=1,MATCH(I445,OFFSET(Data!$CI$90:$CI$485,0,Specials!J445)*(Data!$AA$90:$AA$485&gt;Parameter!$B$14)*(Data!$CH$90:$CH$485="M"),0),"")</f>
        <v/>
      </c>
      <c r="L445" s="2" t="str">
        <f ca="1">IF(H445=1,INDEX(Data!$CG$90:$CG$169,$K445)&amp;" / "&amp;OFFSET(Data!$CI$88,0,Specials!J445),"")</f>
        <v/>
      </c>
      <c r="M445" s="2" t="s">
        <v>0</v>
      </c>
      <c r="N445" s="2" t="s">
        <v>230</v>
      </c>
      <c r="O445" s="91">
        <f t="shared" ca="1" si="35"/>
        <v>17</v>
      </c>
      <c r="P445" s="91" t="str">
        <f t="shared" ca="1" si="38"/>
        <v/>
      </c>
    </row>
    <row r="446" spans="1:16" x14ac:dyDescent="0.25">
      <c r="A446" s="328" t="str">
        <f>"# Oh dear Men Rating &gt; "&amp;Parameter!$B$14</f>
        <v># Oh dear Men Rating &gt; 850</v>
      </c>
      <c r="B446" s="324">
        <f>MATCH(A446,Data!$CG:$CG,0)</f>
        <v>16</v>
      </c>
      <c r="C446" s="2">
        <v>3</v>
      </c>
      <c r="D446" s="2">
        <f>INDEX(Parameter!$B$9:$AB$9,MATCH(C446,Parameter!$B$8:$AB$8,0))</f>
        <v>3</v>
      </c>
      <c r="H446" s="2">
        <f ca="1">INDEX(OFFSET(Data!$BF$1:$CF$1,B446-1,0),MATCH("Total/"&amp;C446,Data!$BF$1:$CF$1,0))</f>
        <v>0</v>
      </c>
      <c r="I446" s="2" t="str">
        <f ca="1">IF(H446=1,INDEX(Parameter!$B$9:$AB$9,MATCH(C446,Parameter!$B$8:$AB$8,0))+10,"")</f>
        <v/>
      </c>
      <c r="J446" s="91" t="str">
        <f t="array" aca="1" ref="J446" ca="1">IF(H446=1,MATCH(1,(OFFSET(Data!$CJ$1:$HN$1,B446-1,0))*(Data!$CJ$89:$HN$89=C446),0),"")</f>
        <v/>
      </c>
      <c r="K446" s="2" t="str">
        <f t="array" aca="1" ref="K446" ca="1">IF(H446=1,MATCH(I446,OFFSET(Data!$CI$90:$CI$485,0,Specials!J446)*(Data!$AA$90:$AA$485&gt;Parameter!$B$14)*(Data!$CH$90:$CH$485="M"),0),"")</f>
        <v/>
      </c>
      <c r="L446" s="2" t="str">
        <f ca="1">IF(H446=1,INDEX(Data!$CG$90:$CG$169,$K446)&amp;" / "&amp;OFFSET(Data!$CI$88,0,Specials!J446),"")</f>
        <v/>
      </c>
      <c r="M446" s="2" t="s">
        <v>0</v>
      </c>
      <c r="N446" s="2" t="s">
        <v>230</v>
      </c>
      <c r="O446" s="91">
        <f t="shared" ca="1" si="35"/>
        <v>17</v>
      </c>
      <c r="P446" s="91" t="str">
        <f t="shared" ca="1" si="38"/>
        <v/>
      </c>
    </row>
    <row r="447" spans="1:16" x14ac:dyDescent="0.25">
      <c r="A447" s="328" t="str">
        <f>"# Oh dear Men Rating &gt; "&amp;Parameter!$B$14</f>
        <v># Oh dear Men Rating &gt; 850</v>
      </c>
      <c r="B447" s="324">
        <f>MATCH(A447,Data!$CG:$CG,0)</f>
        <v>16</v>
      </c>
      <c r="C447" s="2">
        <v>4</v>
      </c>
      <c r="D447" s="2">
        <f>INDEX(Parameter!$B$9:$AB$9,MATCH(C447,Parameter!$B$8:$AB$8,0))</f>
        <v>3</v>
      </c>
      <c r="H447" s="2">
        <f ca="1">INDEX(OFFSET(Data!$BF$1:$CF$1,B447-1,0),MATCH("Total/"&amp;C447,Data!$BF$1:$CF$1,0))</f>
        <v>0</v>
      </c>
      <c r="I447" s="2" t="str">
        <f ca="1">IF(H447=1,INDEX(Parameter!$B$9:$AB$9,MATCH(C447,Parameter!$B$8:$AB$8,0))+10,"")</f>
        <v/>
      </c>
      <c r="J447" s="91" t="str">
        <f t="array" aca="1" ref="J447" ca="1">IF(H447=1,MATCH(1,(OFFSET(Data!$CJ$1:$HN$1,B447-1,0))*(Data!$CJ$89:$HN$89=C447),0),"")</f>
        <v/>
      </c>
      <c r="K447" s="2" t="str">
        <f t="array" aca="1" ref="K447" ca="1">IF(H447=1,MATCH(I447,OFFSET(Data!$CI$90:$CI$485,0,Specials!J447)*(Data!$AA$90:$AA$485&gt;Parameter!$B$14)*(Data!$CH$90:$CH$485="M"),0),"")</f>
        <v/>
      </c>
      <c r="L447" s="2" t="str">
        <f ca="1">IF(H447=1,INDEX(Data!$CG$90:$CG$169,$K447)&amp;" / "&amp;OFFSET(Data!$CI$88,0,Specials!J447),"")</f>
        <v/>
      </c>
      <c r="M447" s="2" t="s">
        <v>0</v>
      </c>
      <c r="N447" s="2" t="s">
        <v>230</v>
      </c>
      <c r="O447" s="91">
        <f t="shared" ca="1" si="35"/>
        <v>17</v>
      </c>
      <c r="P447" s="91" t="str">
        <f t="shared" ca="1" si="38"/>
        <v/>
      </c>
    </row>
    <row r="448" spans="1:16" x14ac:dyDescent="0.25">
      <c r="A448" s="328" t="str">
        <f>"# Oh dear Men Rating &gt; "&amp;Parameter!$B$14</f>
        <v># Oh dear Men Rating &gt; 850</v>
      </c>
      <c r="B448" s="324">
        <f>MATCH(A448,Data!$CG:$CG,0)</f>
        <v>16</v>
      </c>
      <c r="C448" s="2">
        <v>5</v>
      </c>
      <c r="D448" s="2">
        <f>INDEX(Parameter!$B$9:$AB$9,MATCH(C448,Parameter!$B$8:$AB$8,0))</f>
        <v>3</v>
      </c>
      <c r="H448" s="2">
        <f ca="1">INDEX(OFFSET(Data!$BF$1:$CF$1,B448-1,0),MATCH("Total/"&amp;C448,Data!$BF$1:$CF$1,0))</f>
        <v>0</v>
      </c>
      <c r="I448" s="2" t="str">
        <f ca="1">IF(H448=1,INDEX(Parameter!$B$9:$AB$9,MATCH(C448,Parameter!$B$8:$AB$8,0))+10,"")</f>
        <v/>
      </c>
      <c r="J448" s="91" t="str">
        <f t="array" aca="1" ref="J448" ca="1">IF(H448=1,MATCH(1,(OFFSET(Data!$CJ$1:$HN$1,B448-1,0))*(Data!$CJ$89:$HN$89=C448),0),"")</f>
        <v/>
      </c>
      <c r="K448" s="2" t="str">
        <f t="array" aca="1" ref="K448" ca="1">IF(H448=1,MATCH(I448,OFFSET(Data!$CI$90:$CI$485,0,Specials!J448)*(Data!$AA$90:$AA$485&gt;Parameter!$B$14)*(Data!$CH$90:$CH$485="M"),0),"")</f>
        <v/>
      </c>
      <c r="L448" s="2" t="str">
        <f ca="1">IF(H448=1,INDEX(Data!$CG$90:$CG$169,$K448)&amp;" / "&amp;OFFSET(Data!$CI$88,0,Specials!J448),"")</f>
        <v/>
      </c>
      <c r="M448" s="2" t="s">
        <v>0</v>
      </c>
      <c r="N448" s="2" t="s">
        <v>230</v>
      </c>
      <c r="O448" s="91">
        <f t="shared" ca="1" si="35"/>
        <v>17</v>
      </c>
      <c r="P448" s="91" t="str">
        <f t="shared" ca="1" si="38"/>
        <v/>
      </c>
    </row>
    <row r="449" spans="1:16" x14ac:dyDescent="0.25">
      <c r="A449" s="328" t="str">
        <f>"# Oh dear Men Rating &gt; "&amp;Parameter!$B$14</f>
        <v># Oh dear Men Rating &gt; 850</v>
      </c>
      <c r="B449" s="324">
        <f>MATCH(A449,Data!$CG:$CG,0)</f>
        <v>16</v>
      </c>
      <c r="C449" s="2">
        <v>6</v>
      </c>
      <c r="D449" s="2">
        <f>INDEX(Parameter!$B$9:$AB$9,MATCH(C449,Parameter!$B$8:$AB$8,0))</f>
        <v>3</v>
      </c>
      <c r="H449" s="2">
        <f ca="1">INDEX(OFFSET(Data!$BF$1:$CF$1,B449-1,0),MATCH("Total/"&amp;C449,Data!$BF$1:$CF$1,0))</f>
        <v>0</v>
      </c>
      <c r="I449" s="2" t="str">
        <f ca="1">IF(H449=1,INDEX(Parameter!$B$9:$AB$9,MATCH(C449,Parameter!$B$8:$AB$8,0))+10,"")</f>
        <v/>
      </c>
      <c r="J449" s="91" t="str">
        <f t="array" aca="1" ref="J449" ca="1">IF(H449=1,MATCH(1,(OFFSET(Data!$CJ$1:$HN$1,B449-1,0))*(Data!$CJ$89:$HN$89=C449),0),"")</f>
        <v/>
      </c>
      <c r="K449" s="2" t="str">
        <f t="array" aca="1" ref="K449" ca="1">IF(H449=1,MATCH(I449,OFFSET(Data!$CI$90:$CI$485,0,Specials!J449)*(Data!$AA$90:$AA$485&gt;Parameter!$B$14)*(Data!$CH$90:$CH$485="M"),0),"")</f>
        <v/>
      </c>
      <c r="L449" s="2" t="str">
        <f ca="1">IF(H449=1,INDEX(Data!$CG$90:$CG$169,$K449)&amp;" / "&amp;OFFSET(Data!$CI$88,0,Specials!J449),"")</f>
        <v/>
      </c>
      <c r="M449" s="2" t="s">
        <v>0</v>
      </c>
      <c r="N449" s="2" t="s">
        <v>230</v>
      </c>
      <c r="O449" s="91">
        <f t="shared" ca="1" si="35"/>
        <v>17</v>
      </c>
      <c r="P449" s="91" t="str">
        <f t="shared" ca="1" si="38"/>
        <v/>
      </c>
    </row>
    <row r="450" spans="1:16" x14ac:dyDescent="0.25">
      <c r="A450" s="328" t="str">
        <f>"# Oh dear Men Rating &gt; "&amp;Parameter!$B$14</f>
        <v># Oh dear Men Rating &gt; 850</v>
      </c>
      <c r="B450" s="324">
        <f>MATCH(A450,Data!$CG:$CG,0)</f>
        <v>16</v>
      </c>
      <c r="C450" s="2">
        <v>7</v>
      </c>
      <c r="D450" s="2">
        <f>INDEX(Parameter!$B$9:$AB$9,MATCH(C450,Parameter!$B$8:$AB$8,0))</f>
        <v>3</v>
      </c>
      <c r="H450" s="2">
        <f ca="1">INDEX(OFFSET(Data!$BF$1:$CF$1,B450-1,0),MATCH("Total/"&amp;C450,Data!$BF$1:$CF$1,0))</f>
        <v>0</v>
      </c>
      <c r="I450" s="2" t="str">
        <f ca="1">IF(H450=1,INDEX(Parameter!$B$9:$AB$9,MATCH(C450,Parameter!$B$8:$AB$8,0))+10,"")</f>
        <v/>
      </c>
      <c r="J450" s="91" t="str">
        <f t="array" aca="1" ref="J450" ca="1">IF(H450=1,MATCH(1,(OFFSET(Data!$CJ$1:$HN$1,B450-1,0))*(Data!$CJ$89:$HN$89=C450),0),"")</f>
        <v/>
      </c>
      <c r="K450" s="2" t="str">
        <f t="array" aca="1" ref="K450" ca="1">IF(H450=1,MATCH(I450,OFFSET(Data!$CI$90:$CI$485,0,Specials!J450)*(Data!$AA$90:$AA$485&gt;Parameter!$B$14)*(Data!$CH$90:$CH$485="M"),0),"")</f>
        <v/>
      </c>
      <c r="L450" s="2" t="str">
        <f ca="1">IF(H450=1,INDEX(Data!$CG$90:$CG$169,$K450)&amp;" / "&amp;OFFSET(Data!$CI$88,0,Specials!J450),"")</f>
        <v/>
      </c>
      <c r="M450" s="2" t="s">
        <v>0</v>
      </c>
      <c r="N450" s="2" t="s">
        <v>230</v>
      </c>
      <c r="O450" s="91">
        <f t="shared" ca="1" si="35"/>
        <v>17</v>
      </c>
      <c r="P450" s="91" t="str">
        <f t="shared" ca="1" si="38"/>
        <v/>
      </c>
    </row>
    <row r="451" spans="1:16" x14ac:dyDescent="0.25">
      <c r="A451" s="328" t="str">
        <f>"# Oh dear Men Rating &gt; "&amp;Parameter!$B$14</f>
        <v># Oh dear Men Rating &gt; 850</v>
      </c>
      <c r="B451" s="324">
        <f>MATCH(A451,Data!$CG:$CG,0)</f>
        <v>16</v>
      </c>
      <c r="C451" s="2">
        <v>8</v>
      </c>
      <c r="D451" s="2">
        <f>INDEX(Parameter!$B$9:$AB$9,MATCH(C451,Parameter!$B$8:$AB$8,0))</f>
        <v>3</v>
      </c>
      <c r="H451" s="2">
        <f ca="1">INDEX(OFFSET(Data!$BF$1:$CF$1,B451-1,0),MATCH("Total/"&amp;C451,Data!$BF$1:$CF$1,0))</f>
        <v>0</v>
      </c>
      <c r="I451" s="2" t="str">
        <f ca="1">IF(H451=1,INDEX(Parameter!$B$9:$AB$9,MATCH(C451,Parameter!$B$8:$AB$8,0))+10,"")</f>
        <v/>
      </c>
      <c r="J451" s="91" t="str">
        <f t="array" aca="1" ref="J451" ca="1">IF(H451=1,MATCH(1,(OFFSET(Data!$CJ$1:$HN$1,B451-1,0))*(Data!$CJ$89:$HN$89=C451),0),"")</f>
        <v/>
      </c>
      <c r="K451" s="2" t="str">
        <f t="array" aca="1" ref="K451" ca="1">IF(H451=1,MATCH(I451,OFFSET(Data!$CI$90:$CI$485,0,Specials!J451)*(Data!$AA$90:$AA$485&gt;Parameter!$B$14)*(Data!$CH$90:$CH$485="M"),0),"")</f>
        <v/>
      </c>
      <c r="L451" s="2" t="str">
        <f ca="1">IF(H451=1,INDEX(Data!$CG$90:$CG$169,$K451)&amp;" / "&amp;OFFSET(Data!$CI$88,0,Specials!J451),"")</f>
        <v/>
      </c>
      <c r="M451" s="2" t="s">
        <v>0</v>
      </c>
      <c r="N451" s="2" t="s">
        <v>230</v>
      </c>
      <c r="O451" s="91">
        <f t="shared" ca="1" si="35"/>
        <v>17</v>
      </c>
      <c r="P451" s="91" t="str">
        <f t="shared" ca="1" si="38"/>
        <v/>
      </c>
    </row>
    <row r="452" spans="1:16" x14ac:dyDescent="0.25">
      <c r="A452" s="328" t="str">
        <f>"# Oh dear Men Rating &gt; "&amp;Parameter!$B$14</f>
        <v># Oh dear Men Rating &gt; 850</v>
      </c>
      <c r="B452" s="324">
        <f>MATCH(A452,Data!$CG:$CG,0)</f>
        <v>16</v>
      </c>
      <c r="C452" s="2">
        <v>9</v>
      </c>
      <c r="D452" s="2" t="str">
        <f>INDEX(Parameter!$B$9:$AB$9,MATCH(C452,Parameter!$B$8:$AB$8,0))</f>
        <v>no</v>
      </c>
      <c r="H452" s="2">
        <f ca="1">INDEX(OFFSET(Data!$BF$1:$CF$1,B452-1,0),MATCH("Total/"&amp;C452,Data!$BF$1:$CF$1,0))</f>
        <v>0</v>
      </c>
      <c r="I452" s="2" t="str">
        <f ca="1">IF(H452=1,INDEX(Parameter!$B$9:$AB$9,MATCH(C452,Parameter!$B$8:$AB$8,0))+10,"")</f>
        <v/>
      </c>
      <c r="J452" s="91" t="str">
        <f t="array" aca="1" ref="J452" ca="1">IF(H452=1,MATCH(1,(OFFSET(Data!$CJ$1:$HN$1,B452-1,0))*(Data!$CJ$89:$HN$89=C452),0),"")</f>
        <v/>
      </c>
      <c r="K452" s="2" t="str">
        <f t="array" aca="1" ref="K452" ca="1">IF(H452=1,MATCH(I452,OFFSET(Data!$CI$90:$CI$485,0,Specials!J452)*(Data!$AA$90:$AA$485&gt;Parameter!$B$14)*(Data!$CH$90:$CH$485="M"),0),"")</f>
        <v/>
      </c>
      <c r="L452" s="2" t="str">
        <f ca="1">IF(H452=1,INDEX(Data!$CG$90:$CG$169,$K452)&amp;" / "&amp;OFFSET(Data!$CI$88,0,Specials!J452),"")</f>
        <v/>
      </c>
      <c r="M452" s="2" t="s">
        <v>0</v>
      </c>
      <c r="N452" s="2" t="s">
        <v>230</v>
      </c>
      <c r="O452" s="91">
        <f t="shared" ref="O452:O515" ca="1" si="39">IF(AND($P452&lt;&gt;"",$N452="yes"),O451+1,O451)</f>
        <v>17</v>
      </c>
      <c r="P452" s="91" t="str">
        <f t="shared" ca="1" si="38"/>
        <v/>
      </c>
    </row>
    <row r="453" spans="1:16" x14ac:dyDescent="0.25">
      <c r="A453" s="328" t="str">
        <f>"# Oh dear Men Rating &gt; "&amp;Parameter!$B$14</f>
        <v># Oh dear Men Rating &gt; 850</v>
      </c>
      <c r="B453" s="324">
        <f>MATCH(A453,Data!$CG:$CG,0)</f>
        <v>16</v>
      </c>
      <c r="C453" s="2">
        <v>10</v>
      </c>
      <c r="D453" s="2">
        <f>INDEX(Parameter!$B$9:$AB$9,MATCH(C453,Parameter!$B$8:$AB$8,0))</f>
        <v>4</v>
      </c>
      <c r="H453" s="2">
        <f ca="1">INDEX(OFFSET(Data!$BF$1:$CF$1,B453-1,0),MATCH("Total/"&amp;C453,Data!$BF$1:$CF$1,0))</f>
        <v>0</v>
      </c>
      <c r="I453" s="2" t="str">
        <f ca="1">IF(H453=1,INDEX(Parameter!$B$9:$AB$9,MATCH(C453,Parameter!$B$8:$AB$8,0))+10,"")</f>
        <v/>
      </c>
      <c r="J453" s="91" t="str">
        <f t="array" aca="1" ref="J453" ca="1">IF(H453=1,MATCH(1,(OFFSET(Data!$CJ$1:$HN$1,B453-1,0))*(Data!$CJ$89:$HN$89=C453),0),"")</f>
        <v/>
      </c>
      <c r="K453" s="2" t="str">
        <f t="array" aca="1" ref="K453" ca="1">IF(H453=1,MATCH(I453,OFFSET(Data!$CI$90:$CI$485,0,Specials!J453)*(Data!$AA$90:$AA$485&gt;Parameter!$B$14)*(Data!$CH$90:$CH$485="M"),0),"")</f>
        <v/>
      </c>
      <c r="L453" s="2" t="str">
        <f ca="1">IF(H453=1,INDEX(Data!$CG$90:$CG$169,$K453)&amp;" / "&amp;OFFSET(Data!$CI$88,0,Specials!J453),"")</f>
        <v/>
      </c>
      <c r="M453" s="2" t="s">
        <v>0</v>
      </c>
      <c r="N453" s="2" t="s">
        <v>230</v>
      </c>
      <c r="O453" s="91">
        <f t="shared" ca="1" si="39"/>
        <v>17</v>
      </c>
      <c r="P453" s="91" t="str">
        <f t="shared" ca="1" si="38"/>
        <v/>
      </c>
    </row>
    <row r="454" spans="1:16" x14ac:dyDescent="0.25">
      <c r="A454" s="328" t="str">
        <f>"# Oh dear Men Rating &gt; "&amp;Parameter!$B$14</f>
        <v># Oh dear Men Rating &gt; 850</v>
      </c>
      <c r="B454" s="324">
        <f>MATCH(A454,Data!$CG:$CG,0)</f>
        <v>16</v>
      </c>
      <c r="C454" s="2">
        <v>11</v>
      </c>
      <c r="D454" s="2">
        <f>INDEX(Parameter!$B$9:$AB$9,MATCH(C454,Parameter!$B$8:$AB$8,0))</f>
        <v>3</v>
      </c>
      <c r="H454" s="2">
        <f ca="1">INDEX(OFFSET(Data!$BF$1:$CF$1,B454-1,0),MATCH("Total/"&amp;C454,Data!$BF$1:$CF$1,0))</f>
        <v>0</v>
      </c>
      <c r="I454" s="2" t="str">
        <f ca="1">IF(H454=1,INDEX(Parameter!$B$9:$AB$9,MATCH(C454,Parameter!$B$8:$AB$8,0))+10,"")</f>
        <v/>
      </c>
      <c r="J454" s="91" t="str">
        <f t="array" aca="1" ref="J454" ca="1">IF(H454=1,MATCH(1,(OFFSET(Data!$CJ$1:$HN$1,B454-1,0))*(Data!$CJ$89:$HN$89=C454),0),"")</f>
        <v/>
      </c>
      <c r="K454" s="2" t="str">
        <f t="array" aca="1" ref="K454" ca="1">IF(H454=1,MATCH(I454,OFFSET(Data!$CI$90:$CI$485,0,Specials!J454)*(Data!$AA$90:$AA$485&gt;Parameter!$B$14)*(Data!$CH$90:$CH$485="M"),0),"")</f>
        <v/>
      </c>
      <c r="L454" s="2" t="str">
        <f ca="1">IF(H454=1,INDEX(Data!$CG$90:$CG$169,$K454)&amp;" / "&amp;OFFSET(Data!$CI$88,0,Specials!J454),"")</f>
        <v/>
      </c>
      <c r="M454" s="2" t="s">
        <v>0</v>
      </c>
      <c r="N454" s="2" t="s">
        <v>230</v>
      </c>
      <c r="O454" s="91">
        <f t="shared" ca="1" si="39"/>
        <v>17</v>
      </c>
      <c r="P454" s="91" t="str">
        <f t="shared" ca="1" si="38"/>
        <v/>
      </c>
    </row>
    <row r="455" spans="1:16" x14ac:dyDescent="0.25">
      <c r="A455" s="328" t="str">
        <f>"# Oh dear Men Rating &gt; "&amp;Parameter!$B$14</f>
        <v># Oh dear Men Rating &gt; 850</v>
      </c>
      <c r="B455" s="324">
        <f>MATCH(A455,Data!$CG:$CG,0)</f>
        <v>16</v>
      </c>
      <c r="C455" s="2">
        <v>12</v>
      </c>
      <c r="D455" s="2">
        <f>INDEX(Parameter!$B$9:$AB$9,MATCH(C455,Parameter!$B$8:$AB$8,0))</f>
        <v>3</v>
      </c>
      <c r="H455" s="2">
        <f ca="1">INDEX(OFFSET(Data!$BF$1:$CF$1,B455-1,0),MATCH("Total/"&amp;C455,Data!$BF$1:$CF$1,0))</f>
        <v>0</v>
      </c>
      <c r="I455" s="2" t="str">
        <f ca="1">IF(H455=1,INDEX(Parameter!$B$9:$AB$9,MATCH(C455,Parameter!$B$8:$AB$8,0))+10,"")</f>
        <v/>
      </c>
      <c r="J455" s="91" t="str">
        <f t="array" aca="1" ref="J455" ca="1">IF(H455=1,MATCH(1,(OFFSET(Data!$CJ$1:$HN$1,B455-1,0))*(Data!$CJ$89:$HN$89=C455),0),"")</f>
        <v/>
      </c>
      <c r="K455" s="2" t="str">
        <f t="array" aca="1" ref="K455" ca="1">IF(H455=1,MATCH(I455,OFFSET(Data!$CI$90:$CI$485,0,Specials!J455)*(Data!$AA$90:$AA$485&gt;Parameter!$B$14)*(Data!$CH$90:$CH$485="M"),0),"")</f>
        <v/>
      </c>
      <c r="L455" s="2" t="str">
        <f ca="1">IF(H455=1,INDEX(Data!$CG$90:$CG$169,$K455)&amp;" / "&amp;OFFSET(Data!$CI$88,0,Specials!J455),"")</f>
        <v/>
      </c>
      <c r="M455" s="2" t="s">
        <v>0</v>
      </c>
      <c r="N455" s="2" t="s">
        <v>230</v>
      </c>
      <c r="O455" s="91">
        <f t="shared" ca="1" si="39"/>
        <v>17</v>
      </c>
      <c r="P455" s="91" t="str">
        <f t="shared" ca="1" si="38"/>
        <v/>
      </c>
    </row>
    <row r="456" spans="1:16" x14ac:dyDescent="0.25">
      <c r="A456" s="328" t="str">
        <f>"# Oh dear Men Rating &gt; "&amp;Parameter!$B$14</f>
        <v># Oh dear Men Rating &gt; 850</v>
      </c>
      <c r="B456" s="324">
        <f>MATCH(A456,Data!$CG:$CG,0)</f>
        <v>16</v>
      </c>
      <c r="C456" s="2">
        <v>13</v>
      </c>
      <c r="D456" s="2">
        <f>INDEX(Parameter!$B$9:$AB$9,MATCH(C456,Parameter!$B$8:$AB$8,0))</f>
        <v>3</v>
      </c>
      <c r="H456" s="2">
        <f ca="1">INDEX(OFFSET(Data!$BF$1:$CF$1,B456-1,0),MATCH("Total/"&amp;C456,Data!$BF$1:$CF$1,0))</f>
        <v>0</v>
      </c>
      <c r="I456" s="2" t="str">
        <f ca="1">IF(H456=1,INDEX(Parameter!$B$9:$AB$9,MATCH(C456,Parameter!$B$8:$AB$8,0))+10,"")</f>
        <v/>
      </c>
      <c r="J456" s="91" t="str">
        <f t="array" aca="1" ref="J456" ca="1">IF(H456=1,MATCH(1,(OFFSET(Data!$CJ$1:$HN$1,B456-1,0))*(Data!$CJ$89:$HN$89=C456),0),"")</f>
        <v/>
      </c>
      <c r="K456" s="2" t="str">
        <f t="array" aca="1" ref="K456" ca="1">IF(H456=1,MATCH(I456,OFFSET(Data!$CI$90:$CI$485,0,Specials!J456)*(Data!$AA$90:$AA$485&gt;Parameter!$B$14)*(Data!$CH$90:$CH$485="M"),0),"")</f>
        <v/>
      </c>
      <c r="L456" s="2" t="str">
        <f ca="1">IF(H456=1,INDEX(Data!$CG$90:$CG$169,$K456)&amp;" / "&amp;OFFSET(Data!$CI$88,0,Specials!J456),"")</f>
        <v/>
      </c>
      <c r="M456" s="2" t="s">
        <v>0</v>
      </c>
      <c r="N456" s="2" t="s">
        <v>230</v>
      </c>
      <c r="O456" s="91">
        <f t="shared" ca="1" si="39"/>
        <v>17</v>
      </c>
      <c r="P456" s="91" t="str">
        <f t="shared" ca="1" si="38"/>
        <v/>
      </c>
    </row>
    <row r="457" spans="1:16" x14ac:dyDescent="0.25">
      <c r="A457" s="328" t="str">
        <f>"# Oh dear Men Rating &gt; "&amp;Parameter!$B$14</f>
        <v># Oh dear Men Rating &gt; 850</v>
      </c>
      <c r="B457" s="324">
        <f>MATCH(A457,Data!$CG:$CG,0)</f>
        <v>16</v>
      </c>
      <c r="C457" s="2">
        <v>14</v>
      </c>
      <c r="D457" s="2">
        <f>INDEX(Parameter!$B$9:$AB$9,MATCH(C457,Parameter!$B$8:$AB$8,0))</f>
        <v>4</v>
      </c>
      <c r="H457" s="2">
        <f ca="1">INDEX(OFFSET(Data!$BF$1:$CF$1,B457-1,0),MATCH("Total/"&amp;C457,Data!$BF$1:$CF$1,0))</f>
        <v>0</v>
      </c>
      <c r="I457" s="2" t="str">
        <f ca="1">IF(H457=1,INDEX(Parameter!$B$9:$AB$9,MATCH(C457,Parameter!$B$8:$AB$8,0))+10,"")</f>
        <v/>
      </c>
      <c r="J457" s="91" t="str">
        <f t="array" aca="1" ref="J457" ca="1">IF(H457=1,MATCH(1,(OFFSET(Data!$CJ$1:$HN$1,B457-1,0))*(Data!$CJ$89:$HN$89=C457),0),"")</f>
        <v/>
      </c>
      <c r="K457" s="2" t="str">
        <f t="array" aca="1" ref="K457" ca="1">IF(H457=1,MATCH(I457,OFFSET(Data!$CI$90:$CI$485,0,Specials!J457)*(Data!$AA$90:$AA$485&gt;Parameter!$B$14)*(Data!$CH$90:$CH$485="M"),0),"")</f>
        <v/>
      </c>
      <c r="L457" s="2" t="str">
        <f ca="1">IF(H457=1,INDEX(Data!$CG$90:$CG$169,$K457)&amp;" / "&amp;OFFSET(Data!$CI$88,0,Specials!J457),"")</f>
        <v/>
      </c>
      <c r="M457" s="2" t="s">
        <v>0</v>
      </c>
      <c r="N457" s="2" t="s">
        <v>230</v>
      </c>
      <c r="O457" s="91">
        <f t="shared" ca="1" si="39"/>
        <v>17</v>
      </c>
      <c r="P457" s="91" t="str">
        <f t="shared" ca="1" si="38"/>
        <v/>
      </c>
    </row>
    <row r="458" spans="1:16" x14ac:dyDescent="0.25">
      <c r="A458" s="328" t="str">
        <f>"# Oh dear Men Rating &gt; "&amp;Parameter!$B$14</f>
        <v># Oh dear Men Rating &gt; 850</v>
      </c>
      <c r="B458" s="324">
        <f>MATCH(A458,Data!$CG:$CG,0)</f>
        <v>16</v>
      </c>
      <c r="C458" s="2">
        <v>15</v>
      </c>
      <c r="D458" s="2" t="str">
        <f>INDEX(Parameter!$B$9:$AB$9,MATCH(C458,Parameter!$B$8:$AB$8,0))</f>
        <v>no</v>
      </c>
      <c r="H458" s="2">
        <f ca="1">INDEX(OFFSET(Data!$BF$1:$CF$1,B458-1,0),MATCH("Total/"&amp;C458,Data!$BF$1:$CF$1,0))</f>
        <v>0</v>
      </c>
      <c r="I458" s="2" t="str">
        <f ca="1">IF(H458=1,INDEX(Parameter!$B$9:$AB$9,MATCH(C458,Parameter!$B$8:$AB$8,0))+10,"")</f>
        <v/>
      </c>
      <c r="J458" s="91" t="str">
        <f t="array" aca="1" ref="J458" ca="1">IF(H458=1,MATCH(1,(OFFSET(Data!$CJ$1:$HN$1,B458-1,0))*(Data!$CJ$89:$HN$89=C458),0),"")</f>
        <v/>
      </c>
      <c r="K458" s="2" t="str">
        <f t="array" aca="1" ref="K458" ca="1">IF(H458=1,MATCH(I458,OFFSET(Data!$CI$90:$CI$485,0,Specials!J458)*(Data!$AA$90:$AA$485&gt;Parameter!$B$14)*(Data!$CH$90:$CH$485="M"),0),"")</f>
        <v/>
      </c>
      <c r="L458" s="2" t="str">
        <f ca="1">IF(H458=1,INDEX(Data!$CG$90:$CG$169,$K458)&amp;" / "&amp;OFFSET(Data!$CI$88,0,Specials!J458),"")</f>
        <v/>
      </c>
      <c r="M458" s="2" t="s">
        <v>0</v>
      </c>
      <c r="N458" s="2" t="s">
        <v>230</v>
      </c>
      <c r="O458" s="91">
        <f t="shared" ca="1" si="39"/>
        <v>17</v>
      </c>
      <c r="P458" s="91" t="str">
        <f t="shared" ca="1" si="38"/>
        <v/>
      </c>
    </row>
    <row r="459" spans="1:16" x14ac:dyDescent="0.25">
      <c r="A459" s="328" t="str">
        <f>"# Oh dear Men Rating &gt; "&amp;Parameter!$B$14</f>
        <v># Oh dear Men Rating &gt; 850</v>
      </c>
      <c r="B459" s="324">
        <f>MATCH(A459,Data!$CG:$CG,0)</f>
        <v>16</v>
      </c>
      <c r="C459" s="2">
        <v>16</v>
      </c>
      <c r="D459" s="2" t="str">
        <f>INDEX(Parameter!$B$9:$AB$9,MATCH(C459,Parameter!$B$8:$AB$8,0))</f>
        <v>no</v>
      </c>
      <c r="H459" s="2">
        <f ca="1">INDEX(OFFSET(Data!$BF$1:$CF$1,B459-1,0),MATCH("Total/"&amp;C459,Data!$BF$1:$CF$1,0))</f>
        <v>0</v>
      </c>
      <c r="I459" s="2" t="str">
        <f ca="1">IF(H459=1,INDEX(Parameter!$B$9:$AB$9,MATCH(C459,Parameter!$B$8:$AB$8,0))+10,"")</f>
        <v/>
      </c>
      <c r="J459" s="91" t="str">
        <f t="array" aca="1" ref="J459" ca="1">IF(H459=1,MATCH(1,(OFFSET(Data!$CJ$1:$HN$1,B459-1,0))*(Data!$CJ$89:$HN$89=C459),0),"")</f>
        <v/>
      </c>
      <c r="K459" s="2" t="str">
        <f t="array" aca="1" ref="K459" ca="1">IF(H459=1,MATCH(I459,OFFSET(Data!$CI$90:$CI$485,0,Specials!J459)*(Data!$AA$90:$AA$485&gt;Parameter!$B$14)*(Data!$CH$90:$CH$485="M"),0),"")</f>
        <v/>
      </c>
      <c r="L459" s="2" t="str">
        <f ca="1">IF(H459=1,INDEX(Data!$CG$90:$CG$169,$K459)&amp;" / "&amp;OFFSET(Data!$CI$88,0,Specials!J459),"")</f>
        <v/>
      </c>
      <c r="M459" s="2" t="s">
        <v>0</v>
      </c>
      <c r="N459" s="2" t="s">
        <v>230</v>
      </c>
      <c r="O459" s="91">
        <f t="shared" ca="1" si="39"/>
        <v>17</v>
      </c>
      <c r="P459" s="91" t="str">
        <f t="shared" ca="1" si="38"/>
        <v/>
      </c>
    </row>
    <row r="460" spans="1:16" x14ac:dyDescent="0.25">
      <c r="A460" s="328" t="str">
        <f>"# Oh dear Men Rating &gt; "&amp;Parameter!$B$14</f>
        <v># Oh dear Men Rating &gt; 850</v>
      </c>
      <c r="B460" s="324">
        <f>MATCH(A460,Data!$CG:$CG,0)</f>
        <v>16</v>
      </c>
      <c r="C460" s="2">
        <v>17</v>
      </c>
      <c r="D460" s="2" t="str">
        <f>INDEX(Parameter!$B$9:$AB$9,MATCH(C460,Parameter!$B$8:$AB$8,0))</f>
        <v>no</v>
      </c>
      <c r="H460" s="2">
        <f ca="1">INDEX(OFFSET(Data!$BF$1:$CF$1,B460-1,0),MATCH("Total/"&amp;C460,Data!$BF$1:$CF$1,0))</f>
        <v>0</v>
      </c>
      <c r="I460" s="2" t="str">
        <f ca="1">IF(H460=1,INDEX(Parameter!$B$9:$AB$9,MATCH(C460,Parameter!$B$8:$AB$8,0))+10,"")</f>
        <v/>
      </c>
      <c r="J460" s="91" t="str">
        <f t="array" aca="1" ref="J460" ca="1">IF(H460=1,MATCH(1,(OFFSET(Data!$CJ$1:$HN$1,B460-1,0))*(Data!$CJ$89:$HN$89=C460),0),"")</f>
        <v/>
      </c>
      <c r="K460" s="2" t="str">
        <f t="array" aca="1" ref="K460" ca="1">IF(H460=1,MATCH(I460,OFFSET(Data!$CI$90:$CI$485,0,Specials!J460)*(Data!$AA$90:$AA$485&gt;Parameter!$B$14)*(Data!$CH$90:$CH$485="M"),0),"")</f>
        <v/>
      </c>
      <c r="L460" s="2" t="str">
        <f ca="1">IF(H460=1,INDEX(Data!$CG$90:$CG$169,$K460)&amp;" / "&amp;OFFSET(Data!$CI$88,0,Specials!J460),"")</f>
        <v/>
      </c>
      <c r="M460" s="2" t="s">
        <v>0</v>
      </c>
      <c r="N460" s="2" t="s">
        <v>230</v>
      </c>
      <c r="O460" s="91">
        <f t="shared" ca="1" si="39"/>
        <v>17</v>
      </c>
      <c r="P460" s="91" t="str">
        <f t="shared" ca="1" si="38"/>
        <v/>
      </c>
    </row>
    <row r="461" spans="1:16" x14ac:dyDescent="0.25">
      <c r="A461" s="328" t="str">
        <f>"# Oh dear Men Rating &gt; "&amp;Parameter!$B$14</f>
        <v># Oh dear Men Rating &gt; 850</v>
      </c>
      <c r="B461" s="324">
        <f>MATCH(A461,Data!$CG:$CG,0)</f>
        <v>16</v>
      </c>
      <c r="C461" s="2">
        <v>18</v>
      </c>
      <c r="D461" s="2" t="str">
        <f>INDEX(Parameter!$B$9:$AB$9,MATCH(C461,Parameter!$B$8:$AB$8,0))</f>
        <v>no</v>
      </c>
      <c r="H461" s="2">
        <f ca="1">INDEX(OFFSET(Data!$BF$1:$CF$1,B461-1,0),MATCH("Total/"&amp;C461,Data!$BF$1:$CF$1,0))</f>
        <v>0</v>
      </c>
      <c r="I461" s="2" t="str">
        <f ca="1">IF(H461=1,INDEX(Parameter!$B$9:$AB$9,MATCH(C461,Parameter!$B$8:$AB$8,0))+10,"")</f>
        <v/>
      </c>
      <c r="J461" s="91" t="str">
        <f t="array" aca="1" ref="J461" ca="1">IF(H461=1,MATCH(1,(OFFSET(Data!$CJ$1:$HN$1,B461-1,0))*(Data!$CJ$89:$HN$89=C461),0),"")</f>
        <v/>
      </c>
      <c r="K461" s="2" t="str">
        <f t="array" aca="1" ref="K461" ca="1">IF(H461=1,MATCH(I461,OFFSET(Data!$CI$90:$CI$485,0,Specials!J461)*(Data!$AA$90:$AA$485&gt;Parameter!$B$14)*(Data!$CH$90:$CH$485="M"),0),"")</f>
        <v/>
      </c>
      <c r="L461" s="2" t="str">
        <f ca="1">IF(H461=1,INDEX(Data!$CG$90:$CG$169,$K461)&amp;" / "&amp;OFFSET(Data!$CI$88,0,Specials!J461),"")</f>
        <v/>
      </c>
      <c r="M461" s="2" t="s">
        <v>0</v>
      </c>
      <c r="N461" s="2" t="s">
        <v>230</v>
      </c>
      <c r="O461" s="91">
        <f t="shared" ca="1" si="39"/>
        <v>17</v>
      </c>
      <c r="P461" s="91" t="str">
        <f t="shared" ca="1" si="38"/>
        <v/>
      </c>
    </row>
    <row r="462" spans="1:16" x14ac:dyDescent="0.25">
      <c r="A462" s="328" t="str">
        <f>"# Oh dear Men Rating &gt; "&amp;Parameter!$B$14</f>
        <v># Oh dear Men Rating &gt; 850</v>
      </c>
      <c r="B462" s="324">
        <f>MATCH(A462,Data!$CG:$CG,0)</f>
        <v>16</v>
      </c>
      <c r="C462" s="2">
        <v>19</v>
      </c>
      <c r="D462" s="2" t="str">
        <f>INDEX(Parameter!$B$9:$AB$9,MATCH(C462,Parameter!$B$8:$AB$8,0))</f>
        <v>no</v>
      </c>
      <c r="H462" s="2">
        <f ca="1">INDEX(OFFSET(Data!$BF$1:$CF$1,B462-1,0),MATCH("Total/"&amp;C462,Data!$BF$1:$CF$1,0))</f>
        <v>0</v>
      </c>
      <c r="I462" s="2" t="str">
        <f ca="1">IF(H462=1,INDEX(Parameter!$B$9:$AB$9,MATCH(C462,Parameter!$B$8:$AB$8,0))+10,"")</f>
        <v/>
      </c>
      <c r="J462" s="91" t="str">
        <f t="array" aca="1" ref="J462" ca="1">IF(H462=1,MATCH(1,(OFFSET(Data!$CJ$1:$HN$1,B462-1,0))*(Data!$CJ$89:$HN$89=C462),0),"")</f>
        <v/>
      </c>
      <c r="K462" s="2" t="str">
        <f t="array" aca="1" ref="K462" ca="1">IF(H462=1,MATCH(I462,OFFSET(Data!$CI$90:$CI$485,0,Specials!J462)*(Data!$AA$90:$AA$485&gt;Parameter!$B$14)*(Data!$CH$90:$CH$485="M"),0),"")</f>
        <v/>
      </c>
      <c r="L462" s="2" t="str">
        <f ca="1">IF(H462=1,INDEX(Data!$CG$90:$CG$169,$K462)&amp;" / "&amp;OFFSET(Data!$CI$88,0,Specials!J462),"")</f>
        <v/>
      </c>
      <c r="M462" s="2" t="s">
        <v>0</v>
      </c>
      <c r="N462" s="2" t="s">
        <v>230</v>
      </c>
      <c r="O462" s="91">
        <f t="shared" ca="1" si="39"/>
        <v>17</v>
      </c>
      <c r="P462" s="91" t="str">
        <f t="shared" ca="1" si="38"/>
        <v/>
      </c>
    </row>
    <row r="463" spans="1:16" x14ac:dyDescent="0.25">
      <c r="A463" s="328" t="str">
        <f>"# Oh dear Men Rating &gt; "&amp;Parameter!$B$14</f>
        <v># Oh dear Men Rating &gt; 850</v>
      </c>
      <c r="B463" s="324">
        <f>MATCH(A463,Data!$CG:$CG,0)</f>
        <v>16</v>
      </c>
      <c r="C463" s="2">
        <v>20</v>
      </c>
      <c r="D463" s="2" t="str">
        <f>INDEX(Parameter!$B$9:$AB$9,MATCH(C463,Parameter!$B$8:$AB$8,0))</f>
        <v>no</v>
      </c>
      <c r="H463" s="2">
        <f ca="1">INDEX(OFFSET(Data!$BF$1:$CF$1,B463-1,0),MATCH("Total/"&amp;C463,Data!$BF$1:$CF$1,0))</f>
        <v>0</v>
      </c>
      <c r="I463" s="2" t="str">
        <f ca="1">IF(H463=1,INDEX(Parameter!$B$9:$AB$9,MATCH(C463,Parameter!$B$8:$AB$8,0))+10,"")</f>
        <v/>
      </c>
      <c r="J463" s="91" t="str">
        <f t="array" aca="1" ref="J463" ca="1">IF(H463=1,MATCH(1,(OFFSET(Data!$CJ$1:$HN$1,B463-1,0))*(Data!$CJ$89:$HN$89=C463),0),"")</f>
        <v/>
      </c>
      <c r="K463" s="2" t="str">
        <f t="array" aca="1" ref="K463" ca="1">IF(H463=1,MATCH(I463,OFFSET(Data!$CI$90:$CI$485,0,Specials!J463)*(Data!$AA$90:$AA$485&gt;Parameter!$B$14)*(Data!$CH$90:$CH$485="M"),0),"")</f>
        <v/>
      </c>
      <c r="L463" s="2" t="str">
        <f ca="1">IF(H463=1,INDEX(Data!$CG$90:$CG$169,$K463)&amp;" / "&amp;OFFSET(Data!$CI$88,0,Specials!J463),"")</f>
        <v/>
      </c>
      <c r="M463" s="2" t="s">
        <v>0</v>
      </c>
      <c r="N463" s="2" t="s">
        <v>230</v>
      </c>
      <c r="O463" s="91">
        <f t="shared" ca="1" si="39"/>
        <v>17</v>
      </c>
      <c r="P463" s="91" t="str">
        <f t="shared" ca="1" si="38"/>
        <v/>
      </c>
    </row>
    <row r="464" spans="1:16" x14ac:dyDescent="0.25">
      <c r="A464" s="328" t="str">
        <f>"# Oh dear Men Rating &gt; "&amp;Parameter!$B$14</f>
        <v># Oh dear Men Rating &gt; 850</v>
      </c>
      <c r="B464" s="324">
        <f>MATCH(A464,Data!$CG:$CG,0)</f>
        <v>16</v>
      </c>
      <c r="C464" s="2">
        <v>21</v>
      </c>
      <c r="D464" s="2" t="str">
        <f>INDEX(Parameter!$B$9:$AB$9,MATCH(C464,Parameter!$B$8:$AB$8,0))</f>
        <v>no</v>
      </c>
      <c r="H464" s="2">
        <f ca="1">INDEX(OFFSET(Data!$BF$1:$CF$1,B464-1,0),MATCH("Total/"&amp;C464,Data!$BF$1:$CF$1,0))</f>
        <v>0</v>
      </c>
      <c r="I464" s="2" t="str">
        <f ca="1">IF(H464=1,INDEX(Parameter!$B$9:$AB$9,MATCH(C464,Parameter!$B$8:$AB$8,0))+10,"")</f>
        <v/>
      </c>
      <c r="J464" s="91" t="str">
        <f t="array" aca="1" ref="J464" ca="1">IF(H464=1,MATCH(1,(OFFSET(Data!$CJ$1:$HN$1,B464-1,0))*(Data!$CJ$89:$HN$89=C464),0),"")</f>
        <v/>
      </c>
      <c r="K464" s="2" t="str">
        <f t="array" aca="1" ref="K464" ca="1">IF(H464=1,MATCH(I464,OFFSET(Data!$CI$90:$CI$485,0,Specials!J464)*(Data!$AA$90:$AA$485&gt;Parameter!$B$14)*(Data!$CH$90:$CH$485="M"),0),"")</f>
        <v/>
      </c>
      <c r="L464" s="2" t="str">
        <f ca="1">IF(H464=1,INDEX(Data!$CG$90:$CG$169,$K464)&amp;" / "&amp;OFFSET(Data!$CI$88,0,Specials!J464),"")</f>
        <v/>
      </c>
      <c r="M464" s="2" t="s">
        <v>0</v>
      </c>
      <c r="N464" s="2" t="s">
        <v>230</v>
      </c>
      <c r="O464" s="91">
        <f t="shared" ca="1" si="39"/>
        <v>17</v>
      </c>
      <c r="P464" s="91" t="str">
        <f t="shared" ca="1" si="38"/>
        <v/>
      </c>
    </row>
    <row r="465" spans="1:16" x14ac:dyDescent="0.25">
      <c r="A465" s="328" t="str">
        <f>"# Oh dear Men Rating &gt; "&amp;Parameter!$B$14</f>
        <v># Oh dear Men Rating &gt; 850</v>
      </c>
      <c r="B465" s="324">
        <f>MATCH(A465,Data!$CG:$CG,0)</f>
        <v>16</v>
      </c>
      <c r="C465" s="2">
        <v>22</v>
      </c>
      <c r="D465" s="2" t="str">
        <f>INDEX(Parameter!$B$9:$AB$9,MATCH(C465,Parameter!$B$8:$AB$8,0))</f>
        <v>no</v>
      </c>
      <c r="H465" s="2">
        <f ca="1">INDEX(OFFSET(Data!$BF$1:$CF$1,B465-1,0),MATCH("Total/"&amp;C465,Data!$BF$1:$CF$1,0))</f>
        <v>0</v>
      </c>
      <c r="I465" s="2" t="str">
        <f ca="1">IF(H465=1,INDEX(Parameter!$B$9:$AB$9,MATCH(C465,Parameter!$B$8:$AB$8,0))+10,"")</f>
        <v/>
      </c>
      <c r="J465" s="91" t="str">
        <f t="array" aca="1" ref="J465" ca="1">IF(H465=1,MATCH(1,(OFFSET(Data!$CJ$1:$HN$1,B465-1,0))*(Data!$CJ$89:$HN$89=C465),0),"")</f>
        <v/>
      </c>
      <c r="K465" s="2" t="str">
        <f t="array" aca="1" ref="K465" ca="1">IF(H465=1,MATCH(I465,OFFSET(Data!$CI$90:$CI$485,0,Specials!J465)*(Data!$AA$90:$AA$485&gt;Parameter!$B$14)*(Data!$CH$90:$CH$485="M"),0),"")</f>
        <v/>
      </c>
      <c r="L465" s="2" t="str">
        <f ca="1">IF(H465=1,INDEX(Data!$CG$90:$CG$169,$K465)&amp;" / "&amp;OFFSET(Data!$CI$88,0,Specials!J465),"")</f>
        <v/>
      </c>
      <c r="M465" s="2" t="s">
        <v>0</v>
      </c>
      <c r="N465" s="2" t="s">
        <v>230</v>
      </c>
      <c r="O465" s="91">
        <f t="shared" ca="1" si="39"/>
        <v>17</v>
      </c>
      <c r="P465" s="91" t="str">
        <f t="shared" ca="1" si="38"/>
        <v/>
      </c>
    </row>
    <row r="466" spans="1:16" x14ac:dyDescent="0.25">
      <c r="A466" s="328" t="str">
        <f>"# Oh dear Men Rating &gt; "&amp;Parameter!$B$14</f>
        <v># Oh dear Men Rating &gt; 850</v>
      </c>
      <c r="B466" s="324">
        <f>MATCH(A466,Data!$CG:$CG,0)</f>
        <v>16</v>
      </c>
      <c r="C466" s="2">
        <v>23</v>
      </c>
      <c r="D466" s="2" t="str">
        <f>INDEX(Parameter!$B$9:$AB$9,MATCH(C466,Parameter!$B$8:$AB$8,0))</f>
        <v>no</v>
      </c>
      <c r="H466" s="2">
        <f ca="1">INDEX(OFFSET(Data!$BF$1:$CF$1,B466-1,0),MATCH("Total/"&amp;C466,Data!$BF$1:$CF$1,0))</f>
        <v>0</v>
      </c>
      <c r="I466" s="2" t="str">
        <f ca="1">IF(H466=1,INDEX(Parameter!$B$9:$AB$9,MATCH(C466,Parameter!$B$8:$AB$8,0))+10,"")</f>
        <v/>
      </c>
      <c r="J466" s="91" t="str">
        <f t="array" aca="1" ref="J466" ca="1">IF(H466=1,MATCH(1,(OFFSET(Data!$CJ$1:$HN$1,B466-1,0))*(Data!$CJ$89:$HN$89=C466),0),"")</f>
        <v/>
      </c>
      <c r="K466" s="2" t="str">
        <f t="array" aca="1" ref="K466" ca="1">IF(H466=1,MATCH(I466,OFFSET(Data!$CI$90:$CI$485,0,Specials!J466)*(Data!$AA$90:$AA$485&gt;Parameter!$B$14)*(Data!$CH$90:$CH$485="M"),0),"")</f>
        <v/>
      </c>
      <c r="L466" s="2" t="str">
        <f ca="1">IF(H466=1,INDEX(Data!$CG$90:$CG$169,$K466)&amp;" / "&amp;OFFSET(Data!$CI$88,0,Specials!J466),"")</f>
        <v/>
      </c>
      <c r="M466" s="2" t="s">
        <v>0</v>
      </c>
      <c r="N466" s="2" t="s">
        <v>230</v>
      </c>
      <c r="O466" s="91">
        <f t="shared" ca="1" si="39"/>
        <v>17</v>
      </c>
      <c r="P466" s="91" t="str">
        <f t="shared" ca="1" si="38"/>
        <v/>
      </c>
    </row>
    <row r="467" spans="1:16" x14ac:dyDescent="0.25">
      <c r="A467" s="328" t="str">
        <f>"# Oh dear Men Rating &gt; "&amp;Parameter!$B$14</f>
        <v># Oh dear Men Rating &gt; 850</v>
      </c>
      <c r="B467" s="324">
        <f>MATCH(A467,Data!$CG:$CG,0)</f>
        <v>16</v>
      </c>
      <c r="C467" s="2">
        <v>24</v>
      </c>
      <c r="D467" s="2" t="str">
        <f>INDEX(Parameter!$B$9:$AB$9,MATCH(C467,Parameter!$B$8:$AB$8,0))</f>
        <v>no</v>
      </c>
      <c r="H467" s="2">
        <f ca="1">INDEX(OFFSET(Data!$BF$1:$CF$1,B467-1,0),MATCH("Total/"&amp;C467,Data!$BF$1:$CF$1,0))</f>
        <v>0</v>
      </c>
      <c r="I467" s="2" t="str">
        <f ca="1">IF(H467=1,INDEX(Parameter!$B$9:$AB$9,MATCH(C467,Parameter!$B$8:$AB$8,0))+10,"")</f>
        <v/>
      </c>
      <c r="J467" s="91" t="str">
        <f t="array" aca="1" ref="J467" ca="1">IF(H467=1,MATCH(1,(OFFSET(Data!$CJ$1:$HN$1,B467-1,0))*(Data!$CJ$89:$HN$89=C467),0),"")</f>
        <v/>
      </c>
      <c r="K467" s="2" t="str">
        <f t="array" aca="1" ref="K467" ca="1">IF(H467=1,MATCH(I467,OFFSET(Data!$CI$90:$CI$485,0,Specials!J467)*(Data!$AA$90:$AA$485&gt;Parameter!$B$14)*(Data!$CH$90:$CH$485="M"),0),"")</f>
        <v/>
      </c>
      <c r="L467" s="2" t="str">
        <f ca="1">IF(H467=1,INDEX(Data!$CG$90:$CG$169,$K467)&amp;" / "&amp;OFFSET(Data!$CI$88,0,Specials!J467),"")</f>
        <v/>
      </c>
      <c r="M467" s="2" t="s">
        <v>0</v>
      </c>
      <c r="N467" s="2" t="s">
        <v>230</v>
      </c>
      <c r="O467" s="91">
        <f t="shared" ca="1" si="39"/>
        <v>17</v>
      </c>
      <c r="P467" s="91" t="str">
        <f t="shared" ca="1" si="38"/>
        <v/>
      </c>
    </row>
    <row r="468" spans="1:16" x14ac:dyDescent="0.25">
      <c r="A468" s="328" t="str">
        <f>"# Oh dear Men Rating &gt; "&amp;Parameter!$B$14</f>
        <v># Oh dear Men Rating &gt; 850</v>
      </c>
      <c r="B468" s="324">
        <f>MATCH(A468,Data!$CG:$CG,0)</f>
        <v>16</v>
      </c>
      <c r="C468" s="2">
        <v>25</v>
      </c>
      <c r="D468" s="2" t="str">
        <f>INDEX(Parameter!$B$9:$AB$9,MATCH(C468,Parameter!$B$8:$AB$8,0))</f>
        <v>no</v>
      </c>
      <c r="H468" s="2">
        <f ca="1">INDEX(OFFSET(Data!$BF$1:$CF$1,B468-1,0),MATCH("Total/"&amp;C468,Data!$BF$1:$CF$1,0))</f>
        <v>0</v>
      </c>
      <c r="I468" s="2" t="str">
        <f ca="1">IF(H468=1,INDEX(Parameter!$B$9:$AB$9,MATCH(C468,Parameter!$B$8:$AB$8,0))+10,"")</f>
        <v/>
      </c>
      <c r="J468" s="91" t="str">
        <f t="array" aca="1" ref="J468" ca="1">IF(H468=1,MATCH(1,(OFFSET(Data!$CJ$1:$HN$1,B468-1,0))*(Data!$CJ$89:$HN$89=C468),0),"")</f>
        <v/>
      </c>
      <c r="K468" s="2" t="str">
        <f t="array" aca="1" ref="K468" ca="1">IF(H468=1,MATCH(I468,OFFSET(Data!$CI$90:$CI$485,0,Specials!J468)*(Data!$AA$90:$AA$485&gt;Parameter!$B$14)*(Data!$CH$90:$CH$485="M"),0),"")</f>
        <v/>
      </c>
      <c r="L468" s="2" t="str">
        <f ca="1">IF(H468=1,INDEX(Data!$CG$90:$CG$169,$K468)&amp;" / "&amp;OFFSET(Data!$CI$88,0,Specials!J468),"")</f>
        <v/>
      </c>
      <c r="M468" s="2" t="s">
        <v>0</v>
      </c>
      <c r="N468" s="2" t="s">
        <v>230</v>
      </c>
      <c r="O468" s="91">
        <f t="shared" ca="1" si="39"/>
        <v>17</v>
      </c>
      <c r="P468" s="91" t="str">
        <f t="shared" ca="1" si="38"/>
        <v/>
      </c>
    </row>
    <row r="469" spans="1:16" x14ac:dyDescent="0.25">
      <c r="A469" s="328" t="str">
        <f>"# Oh dear Men Rating &gt; "&amp;Parameter!$B$14</f>
        <v># Oh dear Men Rating &gt; 850</v>
      </c>
      <c r="B469" s="324">
        <f>MATCH(A469,Data!$CG:$CG,0)</f>
        <v>16</v>
      </c>
      <c r="C469" s="2">
        <v>26</v>
      </c>
      <c r="D469" s="2" t="str">
        <f>INDEX(Parameter!$B$9:$AB$9,MATCH(C469,Parameter!$B$8:$AB$8,0))</f>
        <v>no</v>
      </c>
      <c r="H469" s="2">
        <f ca="1">INDEX(OFFSET(Data!$BF$1:$CF$1,B469-1,0),MATCH("Total/"&amp;C469,Data!$BF$1:$CF$1,0))</f>
        <v>0</v>
      </c>
      <c r="I469" s="2" t="str">
        <f ca="1">IF(H469=1,INDEX(Parameter!$B$9:$AB$9,MATCH(C469,Parameter!$B$8:$AB$8,0))+10,"")</f>
        <v/>
      </c>
      <c r="J469" s="91" t="str">
        <f t="array" aca="1" ref="J469" ca="1">IF(H469=1,MATCH(1,(OFFSET(Data!$CJ$1:$HN$1,B469-1,0))*(Data!$CJ$89:$HN$89=C469),0),"")</f>
        <v/>
      </c>
      <c r="K469" s="2" t="str">
        <f t="array" aca="1" ref="K469" ca="1">IF(H469=1,MATCH(I469,OFFSET(Data!$CI$90:$CI$485,0,Specials!J469)*(Data!$AA$90:$AA$485&gt;Parameter!$B$14)*(Data!$CH$90:$CH$485="M"),0),"")</f>
        <v/>
      </c>
      <c r="L469" s="2" t="str">
        <f ca="1">IF(H469=1,INDEX(Data!$CG$90:$CG$169,$K469)&amp;" / "&amp;OFFSET(Data!$CI$88,0,Specials!J469),"")</f>
        <v/>
      </c>
      <c r="M469" s="2" t="s">
        <v>0</v>
      </c>
      <c r="N469" s="2" t="s">
        <v>230</v>
      </c>
      <c r="O469" s="91">
        <f t="shared" ca="1" si="39"/>
        <v>17</v>
      </c>
      <c r="P469" s="91" t="str">
        <f t="shared" ca="1" si="38"/>
        <v/>
      </c>
    </row>
    <row r="470" spans="1:16" x14ac:dyDescent="0.25">
      <c r="A470" s="328" t="str">
        <f>"# Oh dear Men Rating &gt; "&amp;Parameter!$B$14</f>
        <v># Oh dear Men Rating &gt; 850</v>
      </c>
      <c r="B470" s="324">
        <f>MATCH(A470,Data!$CG:$CG,0)</f>
        <v>16</v>
      </c>
      <c r="C470" s="2">
        <v>27</v>
      </c>
      <c r="D470" s="2" t="str">
        <f>INDEX(Parameter!$B$9:$AB$9,MATCH(C470,Parameter!$B$8:$AB$8,0))</f>
        <v>no</v>
      </c>
      <c r="H470" s="2">
        <f ca="1">INDEX(OFFSET(Data!$BF$1:$CF$1,B470-1,0),MATCH("Total/"&amp;C470,Data!$BF$1:$CF$1,0))</f>
        <v>0</v>
      </c>
      <c r="I470" s="2" t="str">
        <f ca="1">IF(H470=1,INDEX(Parameter!$B$9:$AB$9,MATCH(C470,Parameter!$B$8:$AB$8,0))+10,"")</f>
        <v/>
      </c>
      <c r="J470" s="91" t="str">
        <f t="array" aca="1" ref="J470" ca="1">IF(H470=1,MATCH(1,(OFFSET(Data!$CJ$1:$HN$1,B470-1,0))*(Data!$CJ$89:$HN$89=C470),0),"")</f>
        <v/>
      </c>
      <c r="K470" s="2" t="str">
        <f t="array" aca="1" ref="K470" ca="1">IF(H470=1,MATCH(I470,OFFSET(Data!$CI$90:$CI$485,0,Specials!J470)*(Data!$AA$90:$AA$485&gt;Parameter!$B$14)*(Data!$CH$90:$CH$485="M"),0),"")</f>
        <v/>
      </c>
      <c r="L470" s="2" t="str">
        <f ca="1">IF(H470=1,INDEX(Data!$CG$90:$CG$169,$K470)&amp;" / "&amp;OFFSET(Data!$CI$88,0,Specials!J470),"")</f>
        <v/>
      </c>
      <c r="M470" s="2" t="s">
        <v>0</v>
      </c>
      <c r="N470" s="2" t="s">
        <v>230</v>
      </c>
      <c r="O470" s="91">
        <f t="shared" ca="1" si="39"/>
        <v>17</v>
      </c>
      <c r="P470" s="91" t="str">
        <f t="shared" ca="1" si="38"/>
        <v/>
      </c>
    </row>
    <row r="471" spans="1:16" s="78" customFormat="1" ht="15" customHeight="1" x14ac:dyDescent="0.25">
      <c r="A471" s="321" t="str">
        <f>"# Oh dear Women Rating &gt; "&amp;Parameter!$B$15</f>
        <v># Oh dear Women Rating &gt; 600</v>
      </c>
      <c r="B471" s="326">
        <f>MATCH(A471,Data!$CG:$CG,0)</f>
        <v>17</v>
      </c>
      <c r="C471" s="78">
        <v>1</v>
      </c>
      <c r="D471" s="78">
        <f>INDEX(Parameter!$B$9:$AB$9,MATCH(C471,Parameter!$B$8:$AB$8,0))</f>
        <v>3</v>
      </c>
      <c r="H471" s="78">
        <f ca="1">INDEX(OFFSET(Data!$BF$1:$CF$1,B471-1,0),MATCH("Total/"&amp;C471,Data!$BF$1:$CF$1,0))</f>
        <v>0</v>
      </c>
      <c r="I471" s="78" t="str">
        <f ca="1">IF(H471=1,INDEX(Parameter!$B$9:$AB$9,MATCH(C471,Parameter!$B$8:$AB$8,0))+4,"")</f>
        <v/>
      </c>
      <c r="J471" s="78" t="str">
        <f t="array" aca="1" ref="J471" ca="1">IF(H471=1,MATCH(1,(OFFSET(Data!$CJ$1:$HN$1,B471-1,0))*(Data!$CJ$89:$HN$89=C471),0),"")</f>
        <v/>
      </c>
      <c r="K471" s="78" t="str">
        <f t="array" aca="1" ref="K471" ca="1">IF(H471=1,MATCH(I471,OFFSET(Data!$CI$90:$CI$485,0,Specials!J471)*(Data!$AA$90:$AA$485&gt;Parameter!$B$15)*(Data!$CH$90:$CH$485="W"),0),"")</f>
        <v/>
      </c>
      <c r="L471" s="78" t="str">
        <f ca="1">IF(H471=1,INDEX(Data!$CG$90:$CG$169,$K471)&amp;" / "&amp;OFFSET(Data!$CI$88,0,Specials!J471),"")</f>
        <v/>
      </c>
      <c r="M471" s="78" t="s">
        <v>10</v>
      </c>
      <c r="N471" s="78" t="s">
        <v>230</v>
      </c>
      <c r="O471" s="78">
        <f t="shared" ca="1" si="39"/>
        <v>17</v>
      </c>
      <c r="P471" s="78" t="str">
        <f t="shared" ca="1" si="30"/>
        <v/>
      </c>
    </row>
    <row r="472" spans="1:16" s="78" customFormat="1" x14ac:dyDescent="0.25">
      <c r="A472" s="321" t="str">
        <f>"# Oh dear Women Rating &gt; "&amp;Parameter!$B$15</f>
        <v># Oh dear Women Rating &gt; 600</v>
      </c>
      <c r="B472" s="326">
        <f>MATCH(A472,Data!$CG:$CG,0)</f>
        <v>17</v>
      </c>
      <c r="C472" s="78">
        <v>2</v>
      </c>
      <c r="D472" s="78">
        <f>INDEX(Parameter!$B$9:$AB$9,MATCH(C472,Parameter!$B$8:$AB$8,0))</f>
        <v>3</v>
      </c>
      <c r="H472" s="78">
        <f ca="1">INDEX(OFFSET(Data!$BF$1:$CF$1,B472-1,0),MATCH("Total/"&amp;C472,Data!$BF$1:$CF$1,0))</f>
        <v>0</v>
      </c>
      <c r="I472" s="78" t="str">
        <f ca="1">IF(H472=1,INDEX(Parameter!$B$9:$AB$9,MATCH(C472,Parameter!$B$8:$AB$8,0))+4,"")</f>
        <v/>
      </c>
      <c r="J472" s="78" t="str">
        <f t="array" aca="1" ref="J472" ca="1">IF(H472=1,MATCH(1,(OFFSET(Data!$CJ$1:$HN$1,B472-1,0))*(Data!$CJ$89:$HN$89=C472),0),"")</f>
        <v/>
      </c>
      <c r="K472" s="78" t="str">
        <f t="array" aca="1" ref="K472" ca="1">IF(H472=1,MATCH(I472,OFFSET(Data!$CI$90:$CI$485,0,Specials!J472)*(Data!$AA$90:$AA$485&gt;Parameter!$B$15)*(Data!$CH$90:$CH$485="W"),0),"")</f>
        <v/>
      </c>
      <c r="L472" s="78" t="str">
        <f ca="1">IF(H472=1,INDEX(Data!$CG$90:$CG$169,$K472)&amp;" / "&amp;OFFSET(Data!$CI$88,0,Specials!J472),"")</f>
        <v/>
      </c>
      <c r="M472" s="78" t="s">
        <v>10</v>
      </c>
      <c r="N472" s="78" t="s">
        <v>230</v>
      </c>
      <c r="O472" s="78">
        <f t="shared" ca="1" si="39"/>
        <v>17</v>
      </c>
      <c r="P472" s="78" t="str">
        <f t="shared" ca="1" si="30"/>
        <v/>
      </c>
    </row>
    <row r="473" spans="1:16" s="78" customFormat="1" x14ac:dyDescent="0.25">
      <c r="A473" s="321" t="str">
        <f>"# Oh dear Women Rating &gt; "&amp;Parameter!$B$15</f>
        <v># Oh dear Women Rating &gt; 600</v>
      </c>
      <c r="B473" s="326">
        <f>MATCH(A473,Data!$CG:$CG,0)</f>
        <v>17</v>
      </c>
      <c r="C473" s="78">
        <v>3</v>
      </c>
      <c r="D473" s="78">
        <f>INDEX(Parameter!$B$9:$AB$9,MATCH(C473,Parameter!$B$8:$AB$8,0))</f>
        <v>3</v>
      </c>
      <c r="H473" s="78">
        <f ca="1">INDEX(OFFSET(Data!$BF$1:$CF$1,B473-1,0),MATCH("Total/"&amp;C473,Data!$BF$1:$CF$1,0))</f>
        <v>0</v>
      </c>
      <c r="I473" s="78" t="str">
        <f ca="1">IF(H473=1,INDEX(Parameter!$B$9:$AB$9,MATCH(C473,Parameter!$B$8:$AB$8,0))+4,"")</f>
        <v/>
      </c>
      <c r="J473" s="78" t="str">
        <f t="array" aca="1" ref="J473" ca="1">IF(H473=1,MATCH(1,(OFFSET(Data!$CJ$1:$HN$1,B473-1,0))*(Data!$CJ$89:$HN$89=C473),0),"")</f>
        <v/>
      </c>
      <c r="K473" s="78" t="str">
        <f t="array" aca="1" ref="K473" ca="1">IF(H473=1,MATCH(I473,OFFSET(Data!$CI$90:$CI$485,0,Specials!J473)*(Data!$AA$90:$AA$485&gt;Parameter!$B$15)*(Data!$CH$90:$CH$485="W"),0),"")</f>
        <v/>
      </c>
      <c r="L473" s="78" t="str">
        <f ca="1">IF(H473=1,INDEX(Data!$CG$90:$CG$169,$K473)&amp;" / "&amp;OFFSET(Data!$CI$88,0,Specials!J473),"")</f>
        <v/>
      </c>
      <c r="M473" s="78" t="s">
        <v>10</v>
      </c>
      <c r="N473" s="78" t="s">
        <v>230</v>
      </c>
      <c r="O473" s="78">
        <f t="shared" ca="1" si="39"/>
        <v>17</v>
      </c>
      <c r="P473" s="78" t="str">
        <f t="shared" ca="1" si="30"/>
        <v/>
      </c>
    </row>
    <row r="474" spans="1:16" s="78" customFormat="1" x14ac:dyDescent="0.25">
      <c r="A474" s="321" t="str">
        <f>"# Oh dear Women Rating &gt; "&amp;Parameter!$B$15</f>
        <v># Oh dear Women Rating &gt; 600</v>
      </c>
      <c r="B474" s="326">
        <f>MATCH(A474,Data!$CG:$CG,0)</f>
        <v>17</v>
      </c>
      <c r="C474" s="78">
        <v>4</v>
      </c>
      <c r="D474" s="78">
        <f>INDEX(Parameter!$B$9:$AB$9,MATCH(C474,Parameter!$B$8:$AB$8,0))</f>
        <v>3</v>
      </c>
      <c r="H474" s="78">
        <f ca="1">INDEX(OFFSET(Data!$BF$1:$CF$1,B474-1,0),MATCH("Total/"&amp;C474,Data!$BF$1:$CF$1,0))</f>
        <v>0</v>
      </c>
      <c r="I474" s="78" t="str">
        <f ca="1">IF(H474=1,INDEX(Parameter!$B$9:$AB$9,MATCH(C474,Parameter!$B$8:$AB$8,0))+4,"")</f>
        <v/>
      </c>
      <c r="J474" s="78" t="str">
        <f t="array" aca="1" ref="J474" ca="1">IF(H474=1,MATCH(1,(OFFSET(Data!$CJ$1:$HN$1,B474-1,0))*(Data!$CJ$89:$HN$89=C474),0),"")</f>
        <v/>
      </c>
      <c r="K474" s="78" t="str">
        <f t="array" aca="1" ref="K474" ca="1">IF(H474=1,MATCH(I474,OFFSET(Data!$CI$90:$CI$485,0,Specials!J474)*(Data!$AA$90:$AA$485&gt;Parameter!$B$15)*(Data!$CH$90:$CH$485="W"),0),"")</f>
        <v/>
      </c>
      <c r="L474" s="78" t="str">
        <f ca="1">IF(H474=1,INDEX(Data!$CG$90:$CG$169,$K474)&amp;" / "&amp;OFFSET(Data!$CI$88,0,Specials!J474),"")</f>
        <v/>
      </c>
      <c r="M474" s="78" t="s">
        <v>10</v>
      </c>
      <c r="N474" s="78" t="s">
        <v>230</v>
      </c>
      <c r="O474" s="78">
        <f t="shared" ca="1" si="39"/>
        <v>17</v>
      </c>
      <c r="P474" s="78" t="str">
        <f t="shared" ca="1" si="30"/>
        <v/>
      </c>
    </row>
    <row r="475" spans="1:16" s="78" customFormat="1" x14ac:dyDescent="0.25">
      <c r="A475" s="321" t="str">
        <f>"# Oh dear Women Rating &gt; "&amp;Parameter!$B$15</f>
        <v># Oh dear Women Rating &gt; 600</v>
      </c>
      <c r="B475" s="326">
        <f>MATCH(A475,Data!$CG:$CG,0)</f>
        <v>17</v>
      </c>
      <c r="C475" s="78">
        <v>5</v>
      </c>
      <c r="D475" s="78">
        <f>INDEX(Parameter!$B$9:$AB$9,MATCH(C475,Parameter!$B$8:$AB$8,0))</f>
        <v>3</v>
      </c>
      <c r="H475" s="78">
        <f ca="1">INDEX(OFFSET(Data!$BF$1:$CF$1,B475-1,0),MATCH("Total/"&amp;C475,Data!$BF$1:$CF$1,0))</f>
        <v>0</v>
      </c>
      <c r="I475" s="78" t="str">
        <f ca="1">IF(H475=1,INDEX(Parameter!$B$9:$AB$9,MATCH(C475,Parameter!$B$8:$AB$8,0))+4,"")</f>
        <v/>
      </c>
      <c r="J475" s="78" t="str">
        <f t="array" aca="1" ref="J475" ca="1">IF(H475=1,MATCH(1,(OFFSET(Data!$CJ$1:$HN$1,B475-1,0))*(Data!$CJ$89:$HN$89=C475),0),"")</f>
        <v/>
      </c>
      <c r="K475" s="78" t="str">
        <f t="array" aca="1" ref="K475" ca="1">IF(H475=1,MATCH(I475,OFFSET(Data!$CI$90:$CI$485,0,Specials!J475)*(Data!$AA$90:$AA$485&gt;Parameter!$B$15)*(Data!$CH$90:$CH$485="W"),0),"")</f>
        <v/>
      </c>
      <c r="L475" s="78" t="str">
        <f ca="1">IF(H475=1,INDEX(Data!$CG$90:$CG$169,$K475)&amp;" / "&amp;OFFSET(Data!$CI$88,0,Specials!J475),"")</f>
        <v/>
      </c>
      <c r="M475" s="78" t="s">
        <v>10</v>
      </c>
      <c r="N475" s="78" t="s">
        <v>230</v>
      </c>
      <c r="O475" s="78">
        <f t="shared" ca="1" si="39"/>
        <v>17</v>
      </c>
      <c r="P475" s="78" t="str">
        <f t="shared" ca="1" si="30"/>
        <v/>
      </c>
    </row>
    <row r="476" spans="1:16" s="78" customFormat="1" x14ac:dyDescent="0.25">
      <c r="A476" s="321" t="str">
        <f>"# Oh dear Women Rating &gt; "&amp;Parameter!$B$15</f>
        <v># Oh dear Women Rating &gt; 600</v>
      </c>
      <c r="B476" s="326">
        <f>MATCH(A476,Data!$CG:$CG,0)</f>
        <v>17</v>
      </c>
      <c r="C476" s="78">
        <v>6</v>
      </c>
      <c r="D476" s="78">
        <f>INDEX(Parameter!$B$9:$AB$9,MATCH(C476,Parameter!$B$8:$AB$8,0))</f>
        <v>3</v>
      </c>
      <c r="H476" s="78">
        <f ca="1">INDEX(OFFSET(Data!$BF$1:$CF$1,B476-1,0),MATCH("Total/"&amp;C476,Data!$BF$1:$CF$1,0))</f>
        <v>0</v>
      </c>
      <c r="I476" s="78" t="str">
        <f ca="1">IF(H476=1,INDEX(Parameter!$B$9:$AB$9,MATCH(C476,Parameter!$B$8:$AB$8,0))+4,"")</f>
        <v/>
      </c>
      <c r="J476" s="78" t="str">
        <f t="array" aca="1" ref="J476" ca="1">IF(H476=1,MATCH(1,(OFFSET(Data!$CJ$1:$HN$1,B476-1,0))*(Data!$CJ$89:$HN$89=C476),0),"")</f>
        <v/>
      </c>
      <c r="K476" s="78" t="str">
        <f t="array" aca="1" ref="K476" ca="1">IF(H476=1,MATCH(I476,OFFSET(Data!$CI$90:$CI$485,0,Specials!J476)*(Data!$AA$90:$AA$485&gt;Parameter!$B$15)*(Data!$CH$90:$CH$485="W"),0),"")</f>
        <v/>
      </c>
      <c r="L476" s="78" t="str">
        <f ca="1">IF(H476=1,INDEX(Data!$CG$90:$CG$169,$K476)&amp;" / "&amp;OFFSET(Data!$CI$88,0,Specials!J476),"")</f>
        <v/>
      </c>
      <c r="M476" s="78" t="s">
        <v>10</v>
      </c>
      <c r="N476" s="78" t="s">
        <v>230</v>
      </c>
      <c r="O476" s="78">
        <f t="shared" ca="1" si="39"/>
        <v>17</v>
      </c>
      <c r="P476" s="78" t="str">
        <f t="shared" ca="1" si="30"/>
        <v/>
      </c>
    </row>
    <row r="477" spans="1:16" s="78" customFormat="1" x14ac:dyDescent="0.25">
      <c r="A477" s="321" t="str">
        <f>"# Oh dear Women Rating &gt; "&amp;Parameter!$B$15</f>
        <v># Oh dear Women Rating &gt; 600</v>
      </c>
      <c r="B477" s="326">
        <f>MATCH(A477,Data!$CG:$CG,0)</f>
        <v>17</v>
      </c>
      <c r="C477" s="78">
        <v>7</v>
      </c>
      <c r="D477" s="78">
        <f>INDEX(Parameter!$B$9:$AB$9,MATCH(C477,Parameter!$B$8:$AB$8,0))</f>
        <v>3</v>
      </c>
      <c r="H477" s="78">
        <f ca="1">INDEX(OFFSET(Data!$BF$1:$CF$1,B477-1,0),MATCH("Total/"&amp;C477,Data!$BF$1:$CF$1,0))</f>
        <v>0</v>
      </c>
      <c r="I477" s="78" t="str">
        <f ca="1">IF(H477=1,INDEX(Parameter!$B$9:$AB$9,MATCH(C477,Parameter!$B$8:$AB$8,0))+4,"")</f>
        <v/>
      </c>
      <c r="J477" s="78" t="str">
        <f t="array" aca="1" ref="J477" ca="1">IF(H477=1,MATCH(1,(OFFSET(Data!$CJ$1:$HN$1,B477-1,0))*(Data!$CJ$89:$HN$89=C477),0),"")</f>
        <v/>
      </c>
      <c r="K477" s="78" t="str">
        <f t="array" aca="1" ref="K477" ca="1">IF(H477=1,MATCH(I477,OFFSET(Data!$CI$90:$CI$485,0,Specials!J477)*(Data!$AA$90:$AA$485&gt;Parameter!$B$15)*(Data!$CH$90:$CH$485="W"),0),"")</f>
        <v/>
      </c>
      <c r="L477" s="78" t="str">
        <f ca="1">IF(H477=1,INDEX(Data!$CG$90:$CG$169,$K477)&amp;" / "&amp;OFFSET(Data!$CI$88,0,Specials!J477),"")</f>
        <v/>
      </c>
      <c r="M477" s="78" t="s">
        <v>10</v>
      </c>
      <c r="N477" s="78" t="s">
        <v>230</v>
      </c>
      <c r="O477" s="78">
        <f t="shared" ca="1" si="39"/>
        <v>17</v>
      </c>
      <c r="P477" s="78" t="str">
        <f t="shared" ca="1" si="30"/>
        <v/>
      </c>
    </row>
    <row r="478" spans="1:16" s="78" customFormat="1" x14ac:dyDescent="0.25">
      <c r="A478" s="321" t="str">
        <f>"# Oh dear Women Rating &gt; "&amp;Parameter!$B$15</f>
        <v># Oh dear Women Rating &gt; 600</v>
      </c>
      <c r="B478" s="326">
        <f>MATCH(A478,Data!$CG:$CG,0)</f>
        <v>17</v>
      </c>
      <c r="C478" s="78">
        <v>8</v>
      </c>
      <c r="D478" s="78">
        <f>INDEX(Parameter!$B$9:$AB$9,MATCH(C478,Parameter!$B$8:$AB$8,0))</f>
        <v>3</v>
      </c>
      <c r="H478" s="78">
        <f ca="1">INDEX(OFFSET(Data!$BF$1:$CF$1,B478-1,0),MATCH("Total/"&amp;C478,Data!$BF$1:$CF$1,0))</f>
        <v>0</v>
      </c>
      <c r="I478" s="78" t="str">
        <f ca="1">IF(H478=1,INDEX(Parameter!$B$9:$AB$9,MATCH(C478,Parameter!$B$8:$AB$8,0))+4,"")</f>
        <v/>
      </c>
      <c r="J478" s="78" t="str">
        <f t="array" aca="1" ref="J478" ca="1">IF(H478=1,MATCH(1,(OFFSET(Data!$CJ$1:$HN$1,B478-1,0))*(Data!$CJ$89:$HN$89=C478),0),"")</f>
        <v/>
      </c>
      <c r="K478" s="78" t="str">
        <f t="array" aca="1" ref="K478" ca="1">IF(H478=1,MATCH(I478,OFFSET(Data!$CI$90:$CI$485,0,Specials!J478)*(Data!$AA$90:$AA$485&gt;Parameter!$B$15)*(Data!$CH$90:$CH$485="W"),0),"")</f>
        <v/>
      </c>
      <c r="L478" s="78" t="str">
        <f ca="1">IF(H478=1,INDEX(Data!$CG$90:$CG$169,$K478)&amp;" / "&amp;OFFSET(Data!$CI$88,0,Specials!J478),"")</f>
        <v/>
      </c>
      <c r="M478" s="78" t="s">
        <v>10</v>
      </c>
      <c r="N478" s="78" t="s">
        <v>230</v>
      </c>
      <c r="O478" s="78">
        <f t="shared" ca="1" si="39"/>
        <v>17</v>
      </c>
      <c r="P478" s="78" t="str">
        <f t="shared" ca="1" si="30"/>
        <v/>
      </c>
    </row>
    <row r="479" spans="1:16" s="78" customFormat="1" x14ac:dyDescent="0.25">
      <c r="A479" s="321" t="str">
        <f>"# Oh dear Women Rating &gt; "&amp;Parameter!$B$15</f>
        <v># Oh dear Women Rating &gt; 600</v>
      </c>
      <c r="B479" s="326">
        <f>MATCH(A479,Data!$CG:$CG,0)</f>
        <v>17</v>
      </c>
      <c r="C479" s="78">
        <v>9</v>
      </c>
      <c r="D479" s="78" t="str">
        <f>INDEX(Parameter!$B$9:$AB$9,MATCH(C479,Parameter!$B$8:$AB$8,0))</f>
        <v>no</v>
      </c>
      <c r="H479" s="78">
        <f ca="1">INDEX(OFFSET(Data!$BF$1:$CF$1,B479-1,0),MATCH("Total/"&amp;C479,Data!$BF$1:$CF$1,0))</f>
        <v>0</v>
      </c>
      <c r="I479" s="78" t="str">
        <f ca="1">IF(H479=1,INDEX(Parameter!$B$9:$AB$9,MATCH(C479,Parameter!$B$8:$AB$8,0))+4,"")</f>
        <v/>
      </c>
      <c r="J479" s="78" t="str">
        <f t="array" aca="1" ref="J479" ca="1">IF(H479=1,MATCH(1,(OFFSET(Data!$CJ$1:$HN$1,B479-1,0))*(Data!$CJ$89:$HN$89=C479),0),"")</f>
        <v/>
      </c>
      <c r="K479" s="78" t="str">
        <f t="array" aca="1" ref="K479" ca="1">IF(H479=1,MATCH(I479,OFFSET(Data!$CI$90:$CI$485,0,Specials!J479)*(Data!$AA$90:$AA$485&gt;Parameter!$B$15)*(Data!$CH$90:$CH$485="W"),0),"")</f>
        <v/>
      </c>
      <c r="L479" s="78" t="str">
        <f ca="1">IF(H479=1,INDEX(Data!$CG$90:$CG$169,$K479)&amp;" / "&amp;OFFSET(Data!$CI$88,0,Specials!J479),"")</f>
        <v/>
      </c>
      <c r="M479" s="78" t="s">
        <v>10</v>
      </c>
      <c r="N479" s="78" t="s">
        <v>230</v>
      </c>
      <c r="O479" s="78">
        <f t="shared" ca="1" si="39"/>
        <v>17</v>
      </c>
      <c r="P479" s="78" t="str">
        <f t="shared" ca="1" si="30"/>
        <v/>
      </c>
    </row>
    <row r="480" spans="1:16" s="78" customFormat="1" x14ac:dyDescent="0.25">
      <c r="A480" s="321" t="str">
        <f>"# Oh dear Women Rating &gt; "&amp;Parameter!$B$15</f>
        <v># Oh dear Women Rating &gt; 600</v>
      </c>
      <c r="B480" s="326">
        <f>MATCH(A480,Data!$CG:$CG,0)</f>
        <v>17</v>
      </c>
      <c r="C480" s="78">
        <v>10</v>
      </c>
      <c r="D480" s="78">
        <f>INDEX(Parameter!$B$9:$AB$9,MATCH(C480,Parameter!$B$8:$AB$8,0))</f>
        <v>4</v>
      </c>
      <c r="H480" s="78">
        <f ca="1">INDEX(OFFSET(Data!$BF$1:$CF$1,B480-1,0),MATCH("Total/"&amp;C480,Data!$BF$1:$CF$1,0))</f>
        <v>1</v>
      </c>
      <c r="I480" s="78">
        <f ca="1">IF(H480=1,INDEX(Parameter!$B$9:$AB$9,MATCH(C480,Parameter!$B$8:$AB$8,0))+4,"")</f>
        <v>8</v>
      </c>
      <c r="J480" s="78">
        <f t="array" aca="1" ref="J480" ca="1">IF(H480=1,MATCH(1,(OFFSET(Data!$CJ$1:$HN$1,B480-1,0))*(Data!$CJ$89:$HN$89=C480),0),"")</f>
        <v>22</v>
      </c>
      <c r="K480" s="78">
        <f t="array" aca="1" ref="K480" ca="1">IF(H480=1,MATCH(I480,OFFSET(Data!$CI$90:$CI$485,0,Specials!J480)*(Data!$AA$90:$AA$485&gt;Parameter!$B$15)*(Data!$CH$90:$CH$485="W"),0),"")</f>
        <v>29</v>
      </c>
      <c r="L480" s="78" t="str">
        <f ca="1">IF(H480=1,INDEX(Data!$CG$90:$CG$169,$K480)&amp;" / "&amp;OFFSET(Data!$CI$88,0,Specials!J480),"")</f>
        <v>Michaela Trimmel / Round 2</v>
      </c>
      <c r="M480" s="78" t="s">
        <v>10</v>
      </c>
      <c r="N480" s="78" t="s">
        <v>230</v>
      </c>
      <c r="O480" s="78">
        <f t="shared" ca="1" si="39"/>
        <v>18</v>
      </c>
      <c r="P480" s="78" t="str">
        <f t="shared" ca="1" si="30"/>
        <v>Only 1 Oh Dear on hole 10</v>
      </c>
    </row>
    <row r="481" spans="1:16" s="78" customFormat="1" x14ac:dyDescent="0.25">
      <c r="A481" s="321" t="str">
        <f>"# Oh dear Women Rating &gt; "&amp;Parameter!$B$15</f>
        <v># Oh dear Women Rating &gt; 600</v>
      </c>
      <c r="B481" s="326">
        <f>MATCH(A481,Data!$CG:$CG,0)</f>
        <v>17</v>
      </c>
      <c r="C481" s="78">
        <v>11</v>
      </c>
      <c r="D481" s="78">
        <f>INDEX(Parameter!$B$9:$AB$9,MATCH(C481,Parameter!$B$8:$AB$8,0))</f>
        <v>3</v>
      </c>
      <c r="H481" s="78">
        <f ca="1">INDEX(OFFSET(Data!$BF$1:$CF$1,B481-1,0),MATCH("Total/"&amp;C481,Data!$BF$1:$CF$1,0))</f>
        <v>0</v>
      </c>
      <c r="I481" s="78" t="str">
        <f ca="1">IF(H481=1,INDEX(Parameter!$B$9:$AB$9,MATCH(C481,Parameter!$B$8:$AB$8,0))+4,"")</f>
        <v/>
      </c>
      <c r="J481" s="78" t="str">
        <f t="array" aca="1" ref="J481" ca="1">IF(H481=1,MATCH(1,(OFFSET(Data!$CJ$1:$HN$1,B481-1,0))*(Data!$CJ$89:$HN$89=C481),0),"")</f>
        <v/>
      </c>
      <c r="K481" s="78" t="str">
        <f t="array" aca="1" ref="K481" ca="1">IF(H481=1,MATCH(I481,OFFSET(Data!$CI$90:$CI$485,0,Specials!J481)*(Data!$AA$90:$AA$485&gt;Parameter!$B$15)*(Data!$CH$90:$CH$485="W"),0),"")</f>
        <v/>
      </c>
      <c r="L481" s="78" t="str">
        <f ca="1">IF(H481=1,INDEX(Data!$CG$90:$CG$169,$K481)&amp;" / "&amp;OFFSET(Data!$CI$88,0,Specials!J481),"")</f>
        <v/>
      </c>
      <c r="M481" s="78" t="s">
        <v>10</v>
      </c>
      <c r="N481" s="78" t="s">
        <v>230</v>
      </c>
      <c r="O481" s="78">
        <f t="shared" ca="1" si="39"/>
        <v>18</v>
      </c>
      <c r="P481" s="78" t="str">
        <f t="shared" ca="1" si="30"/>
        <v/>
      </c>
    </row>
    <row r="482" spans="1:16" s="78" customFormat="1" x14ac:dyDescent="0.25">
      <c r="A482" s="321" t="str">
        <f>"# Oh dear Women Rating &gt; "&amp;Parameter!$B$15</f>
        <v># Oh dear Women Rating &gt; 600</v>
      </c>
      <c r="B482" s="326">
        <f>MATCH(A482,Data!$CG:$CG,0)</f>
        <v>17</v>
      </c>
      <c r="C482" s="78">
        <v>12</v>
      </c>
      <c r="D482" s="78">
        <f>INDEX(Parameter!$B$9:$AB$9,MATCH(C482,Parameter!$B$8:$AB$8,0))</f>
        <v>3</v>
      </c>
      <c r="H482" s="78">
        <f ca="1">INDEX(OFFSET(Data!$BF$1:$CF$1,B482-1,0),MATCH("Total/"&amp;C482,Data!$BF$1:$CF$1,0))</f>
        <v>0</v>
      </c>
      <c r="I482" s="78" t="str">
        <f ca="1">IF(H482=1,INDEX(Parameter!$B$9:$AB$9,MATCH(C482,Parameter!$B$8:$AB$8,0))+4,"")</f>
        <v/>
      </c>
      <c r="J482" s="78" t="str">
        <f t="array" aca="1" ref="J482" ca="1">IF(H482=1,MATCH(1,(OFFSET(Data!$CJ$1:$HN$1,B482-1,0))*(Data!$CJ$89:$HN$89=C482),0),"")</f>
        <v/>
      </c>
      <c r="K482" s="78" t="str">
        <f t="array" aca="1" ref="K482" ca="1">IF(H482=1,MATCH(I482,OFFSET(Data!$CI$90:$CI$485,0,Specials!J482)*(Data!$AA$90:$AA$485&gt;Parameter!$B$15)*(Data!$CH$90:$CH$485="W"),0),"")</f>
        <v/>
      </c>
      <c r="L482" s="78" t="str">
        <f ca="1">IF(H482=1,INDEX(Data!$CG$90:$CG$169,$K482)&amp;" / "&amp;OFFSET(Data!$CI$88,0,Specials!J482),"")</f>
        <v/>
      </c>
      <c r="M482" s="78" t="s">
        <v>10</v>
      </c>
      <c r="N482" s="78" t="s">
        <v>230</v>
      </c>
      <c r="O482" s="78">
        <f t="shared" ca="1" si="39"/>
        <v>18</v>
      </c>
      <c r="P482" s="78" t="str">
        <f t="shared" ca="1" si="30"/>
        <v/>
      </c>
    </row>
    <row r="483" spans="1:16" s="78" customFormat="1" x14ac:dyDescent="0.25">
      <c r="A483" s="321" t="str">
        <f>"# Oh dear Women Rating &gt; "&amp;Parameter!$B$15</f>
        <v># Oh dear Women Rating &gt; 600</v>
      </c>
      <c r="B483" s="326">
        <f>MATCH(A483,Data!$CG:$CG,0)</f>
        <v>17</v>
      </c>
      <c r="C483" s="78">
        <v>13</v>
      </c>
      <c r="D483" s="78">
        <f>INDEX(Parameter!$B$9:$AB$9,MATCH(C483,Parameter!$B$8:$AB$8,0))</f>
        <v>3</v>
      </c>
      <c r="H483" s="78">
        <f ca="1">INDEX(OFFSET(Data!$BF$1:$CF$1,B483-1,0),MATCH("Total/"&amp;C483,Data!$BF$1:$CF$1,0))</f>
        <v>0</v>
      </c>
      <c r="I483" s="78" t="str">
        <f ca="1">IF(H483=1,INDEX(Parameter!$B$9:$AB$9,MATCH(C483,Parameter!$B$8:$AB$8,0))+4,"")</f>
        <v/>
      </c>
      <c r="J483" s="78" t="str">
        <f t="array" aca="1" ref="J483" ca="1">IF(H483=1,MATCH(1,(OFFSET(Data!$CJ$1:$HN$1,B483-1,0))*(Data!$CJ$89:$HN$89=C483),0),"")</f>
        <v/>
      </c>
      <c r="K483" s="78" t="str">
        <f t="array" aca="1" ref="K483" ca="1">IF(H483=1,MATCH(I483,OFFSET(Data!$CI$90:$CI$485,0,Specials!J483)*(Data!$AA$90:$AA$485&gt;Parameter!$B$15)*(Data!$CH$90:$CH$485="W"),0),"")</f>
        <v/>
      </c>
      <c r="L483" s="78" t="str">
        <f ca="1">IF(H483=1,INDEX(Data!$CG$90:$CG$169,$K483)&amp;" / "&amp;OFFSET(Data!$CI$88,0,Specials!J483),"")</f>
        <v/>
      </c>
      <c r="M483" s="78" t="s">
        <v>10</v>
      </c>
      <c r="N483" s="78" t="s">
        <v>230</v>
      </c>
      <c r="O483" s="78">
        <f t="shared" ca="1" si="39"/>
        <v>18</v>
      </c>
      <c r="P483" s="78" t="str">
        <f t="shared" ca="1" si="30"/>
        <v/>
      </c>
    </row>
    <row r="484" spans="1:16" s="78" customFormat="1" x14ac:dyDescent="0.25">
      <c r="A484" s="321" t="str">
        <f>"# Oh dear Women Rating &gt; "&amp;Parameter!$B$15</f>
        <v># Oh dear Women Rating &gt; 600</v>
      </c>
      <c r="B484" s="326">
        <f>MATCH(A484,Data!$CG:$CG,0)</f>
        <v>17</v>
      </c>
      <c r="C484" s="78">
        <v>14</v>
      </c>
      <c r="D484" s="78">
        <f>INDEX(Parameter!$B$9:$AB$9,MATCH(C484,Parameter!$B$8:$AB$8,0))</f>
        <v>4</v>
      </c>
      <c r="H484" s="78">
        <f ca="1">INDEX(OFFSET(Data!$BF$1:$CF$1,B484-1,0),MATCH("Total/"&amp;C484,Data!$BF$1:$CF$1,0))</f>
        <v>0</v>
      </c>
      <c r="I484" s="78" t="str">
        <f ca="1">IF(H484=1,INDEX(Parameter!$B$9:$AB$9,MATCH(C484,Parameter!$B$8:$AB$8,0))+4,"")</f>
        <v/>
      </c>
      <c r="J484" s="78" t="str">
        <f t="array" aca="1" ref="J484" ca="1">IF(H484=1,MATCH(1,(OFFSET(Data!$CJ$1:$HN$1,B484-1,0))*(Data!$CJ$89:$HN$89=C484),0),"")</f>
        <v/>
      </c>
      <c r="K484" s="78" t="str">
        <f t="array" aca="1" ref="K484" ca="1">IF(H484=1,MATCH(I484,OFFSET(Data!$CI$90:$CI$485,0,Specials!J484)*(Data!$AA$90:$AA$485&gt;Parameter!$B$15)*(Data!$CH$90:$CH$485="W"),0),"")</f>
        <v/>
      </c>
      <c r="L484" s="78" t="str">
        <f ca="1">IF(H484=1,INDEX(Data!$CG$90:$CG$169,$K484)&amp;" / "&amp;OFFSET(Data!$CI$88,0,Specials!J484),"")</f>
        <v/>
      </c>
      <c r="M484" s="78" t="s">
        <v>10</v>
      </c>
      <c r="N484" s="78" t="s">
        <v>230</v>
      </c>
      <c r="O484" s="78">
        <f t="shared" ca="1" si="39"/>
        <v>18</v>
      </c>
      <c r="P484" s="78" t="str">
        <f t="shared" ca="1" si="30"/>
        <v/>
      </c>
    </row>
    <row r="485" spans="1:16" s="78" customFormat="1" x14ac:dyDescent="0.25">
      <c r="A485" s="321" t="str">
        <f>"# Oh dear Women Rating &gt; "&amp;Parameter!$B$15</f>
        <v># Oh dear Women Rating &gt; 600</v>
      </c>
      <c r="B485" s="326">
        <f>MATCH(A485,Data!$CG:$CG,0)</f>
        <v>17</v>
      </c>
      <c r="C485" s="78">
        <v>15</v>
      </c>
      <c r="D485" s="78" t="str">
        <f>INDEX(Parameter!$B$9:$AB$9,MATCH(C485,Parameter!$B$8:$AB$8,0))</f>
        <v>no</v>
      </c>
      <c r="H485" s="78">
        <f ca="1">INDEX(OFFSET(Data!$BF$1:$CF$1,B485-1,0),MATCH("Total/"&amp;C485,Data!$BF$1:$CF$1,0))</f>
        <v>0</v>
      </c>
      <c r="I485" s="78" t="str">
        <f ca="1">IF(H485=1,INDEX(Parameter!$B$9:$AB$9,MATCH(C485,Parameter!$B$8:$AB$8,0))+4,"")</f>
        <v/>
      </c>
      <c r="J485" s="78" t="str">
        <f t="array" aca="1" ref="J485" ca="1">IF(H485=1,MATCH(1,(OFFSET(Data!$CJ$1:$HN$1,B485-1,0))*(Data!$CJ$89:$HN$89=C485),0),"")</f>
        <v/>
      </c>
      <c r="K485" s="78" t="str">
        <f t="array" aca="1" ref="K485" ca="1">IF(H485=1,MATCH(I485,OFFSET(Data!$CI$90:$CI$485,0,Specials!J485)*(Data!$AA$90:$AA$485&gt;Parameter!$B$15)*(Data!$CH$90:$CH$485="W"),0),"")</f>
        <v/>
      </c>
      <c r="L485" s="78" t="str">
        <f ca="1">IF(H485=1,INDEX(Data!$CG$90:$CG$169,$K485)&amp;" / "&amp;OFFSET(Data!$CI$88,0,Specials!J485),"")</f>
        <v/>
      </c>
      <c r="M485" s="78" t="s">
        <v>10</v>
      </c>
      <c r="N485" s="78" t="s">
        <v>230</v>
      </c>
      <c r="O485" s="78">
        <f t="shared" ca="1" si="39"/>
        <v>18</v>
      </c>
      <c r="P485" s="78" t="str">
        <f t="shared" ca="1" si="30"/>
        <v/>
      </c>
    </row>
    <row r="486" spans="1:16" s="78" customFormat="1" x14ac:dyDescent="0.25">
      <c r="A486" s="321" t="str">
        <f>"# Oh dear Women Rating &gt; "&amp;Parameter!$B$15</f>
        <v># Oh dear Women Rating &gt; 600</v>
      </c>
      <c r="B486" s="326">
        <f>MATCH(A486,Data!$CG:$CG,0)</f>
        <v>17</v>
      </c>
      <c r="C486" s="78">
        <v>16</v>
      </c>
      <c r="D486" s="78" t="str">
        <f>INDEX(Parameter!$B$9:$AB$9,MATCH(C486,Parameter!$B$8:$AB$8,0))</f>
        <v>no</v>
      </c>
      <c r="H486" s="78">
        <f ca="1">INDEX(OFFSET(Data!$BF$1:$CF$1,B486-1,0),MATCH("Total/"&amp;C486,Data!$BF$1:$CF$1,0))</f>
        <v>0</v>
      </c>
      <c r="I486" s="78" t="str">
        <f ca="1">IF(H486=1,INDEX(Parameter!$B$9:$AB$9,MATCH(C486,Parameter!$B$8:$AB$8,0))+4,"")</f>
        <v/>
      </c>
      <c r="J486" s="78" t="str">
        <f t="array" aca="1" ref="J486" ca="1">IF(H486=1,MATCH(1,(OFFSET(Data!$CJ$1:$HN$1,B486-1,0))*(Data!$CJ$89:$HN$89=C486),0),"")</f>
        <v/>
      </c>
      <c r="K486" s="78" t="str">
        <f t="array" aca="1" ref="K486" ca="1">IF(H486=1,MATCH(I486,OFFSET(Data!$CI$90:$CI$485,0,Specials!J486)*(Data!$AA$90:$AA$485&gt;Parameter!$B$15)*(Data!$CH$90:$CH$485="W"),0),"")</f>
        <v/>
      </c>
      <c r="L486" s="78" t="str">
        <f ca="1">IF(H486=1,INDEX(Data!$CG$90:$CG$169,$K486)&amp;" / "&amp;OFFSET(Data!$CI$88,0,Specials!J486),"")</f>
        <v/>
      </c>
      <c r="M486" s="78" t="s">
        <v>10</v>
      </c>
      <c r="N486" s="78" t="s">
        <v>230</v>
      </c>
      <c r="O486" s="78">
        <f t="shared" ca="1" si="39"/>
        <v>18</v>
      </c>
      <c r="P486" s="78" t="str">
        <f t="shared" ca="1" si="30"/>
        <v/>
      </c>
    </row>
    <row r="487" spans="1:16" s="78" customFormat="1" x14ac:dyDescent="0.25">
      <c r="A487" s="321" t="str">
        <f>"# Oh dear Women Rating &gt; "&amp;Parameter!$B$15</f>
        <v># Oh dear Women Rating &gt; 600</v>
      </c>
      <c r="B487" s="326">
        <f>MATCH(A487,Data!$CG:$CG,0)</f>
        <v>17</v>
      </c>
      <c r="C487" s="78">
        <v>17</v>
      </c>
      <c r="D487" s="78" t="str">
        <f>INDEX(Parameter!$B$9:$AB$9,MATCH(C487,Parameter!$B$8:$AB$8,0))</f>
        <v>no</v>
      </c>
      <c r="H487" s="78">
        <f ca="1">INDEX(OFFSET(Data!$BF$1:$CF$1,B487-1,0),MATCH("Total/"&amp;C487,Data!$BF$1:$CF$1,0))</f>
        <v>0</v>
      </c>
      <c r="I487" s="78" t="str">
        <f ca="1">IF(H487=1,INDEX(Parameter!$B$9:$AB$9,MATCH(C487,Parameter!$B$8:$AB$8,0))+4,"")</f>
        <v/>
      </c>
      <c r="J487" s="78" t="str">
        <f t="array" aca="1" ref="J487" ca="1">IF(H487=1,MATCH(1,(OFFSET(Data!$CJ$1:$HN$1,B487-1,0))*(Data!$CJ$89:$HN$89=C487),0),"")</f>
        <v/>
      </c>
      <c r="K487" s="78" t="str">
        <f t="array" aca="1" ref="K487" ca="1">IF(H487=1,MATCH(I487,OFFSET(Data!$CI$90:$CI$485,0,Specials!J487)*(Data!$AA$90:$AA$485&gt;Parameter!$B$15)*(Data!$CH$90:$CH$485="W"),0),"")</f>
        <v/>
      </c>
      <c r="L487" s="78" t="str">
        <f ca="1">IF(H487=1,INDEX(Data!$CG$90:$CG$169,$K487)&amp;" / "&amp;OFFSET(Data!$CI$88,0,Specials!J487),"")</f>
        <v/>
      </c>
      <c r="M487" s="78" t="s">
        <v>10</v>
      </c>
      <c r="N487" s="78" t="s">
        <v>230</v>
      </c>
      <c r="O487" s="78">
        <f t="shared" ca="1" si="39"/>
        <v>18</v>
      </c>
      <c r="P487" s="78" t="str">
        <f t="shared" ca="1" si="30"/>
        <v/>
      </c>
    </row>
    <row r="488" spans="1:16" s="78" customFormat="1" x14ac:dyDescent="0.25">
      <c r="A488" s="321" t="str">
        <f>"# Oh dear Women Rating &gt; "&amp;Parameter!$B$15</f>
        <v># Oh dear Women Rating &gt; 600</v>
      </c>
      <c r="B488" s="326">
        <f>MATCH(A488,Data!$CG:$CG,0)</f>
        <v>17</v>
      </c>
      <c r="C488" s="78">
        <v>18</v>
      </c>
      <c r="D488" s="78" t="str">
        <f>INDEX(Parameter!$B$9:$AB$9,MATCH(C488,Parameter!$B$8:$AB$8,0))</f>
        <v>no</v>
      </c>
      <c r="H488" s="78">
        <f ca="1">INDEX(OFFSET(Data!$BF$1:$CF$1,B488-1,0),MATCH("Total/"&amp;C488,Data!$BF$1:$CF$1,0))</f>
        <v>0</v>
      </c>
      <c r="I488" s="78" t="str">
        <f ca="1">IF(H488=1,INDEX(Parameter!$B$9:$AB$9,MATCH(C488,Parameter!$B$8:$AB$8,0))+4,"")</f>
        <v/>
      </c>
      <c r="J488" s="78" t="str">
        <f t="array" aca="1" ref="J488" ca="1">IF(H488=1,MATCH(1,(OFFSET(Data!$CJ$1:$HN$1,B488-1,0))*(Data!$CJ$89:$HN$89=C488),0),"")</f>
        <v/>
      </c>
      <c r="K488" s="78" t="str">
        <f t="array" aca="1" ref="K488" ca="1">IF(H488=1,MATCH(I488,OFFSET(Data!$CI$90:$CI$485,0,Specials!J488)*(Data!$AA$90:$AA$485&gt;Parameter!$B$15)*(Data!$CH$90:$CH$485="W"),0),"")</f>
        <v/>
      </c>
      <c r="L488" s="78" t="str">
        <f ca="1">IF(H488=1,INDEX(Data!$CG$90:$CG$169,$K488)&amp;" / "&amp;OFFSET(Data!$CI$88,0,Specials!J488),"")</f>
        <v/>
      </c>
      <c r="M488" s="78" t="s">
        <v>10</v>
      </c>
      <c r="N488" s="78" t="s">
        <v>230</v>
      </c>
      <c r="O488" s="78">
        <f t="shared" ca="1" si="39"/>
        <v>18</v>
      </c>
      <c r="P488" s="78" t="str">
        <f t="shared" ca="1" si="30"/>
        <v/>
      </c>
    </row>
    <row r="489" spans="1:16" s="78" customFormat="1" x14ac:dyDescent="0.25">
      <c r="A489" s="321" t="str">
        <f>"# Oh dear Women Rating &gt; "&amp;Parameter!$B$15</f>
        <v># Oh dear Women Rating &gt; 600</v>
      </c>
      <c r="B489" s="326">
        <f>MATCH(A489,Data!$CG:$CG,0)</f>
        <v>17</v>
      </c>
      <c r="C489" s="78">
        <v>19</v>
      </c>
      <c r="D489" s="78" t="str">
        <f>INDEX(Parameter!$B$9:$AB$9,MATCH(C489,Parameter!$B$8:$AB$8,0))</f>
        <v>no</v>
      </c>
      <c r="H489" s="78">
        <f ca="1">INDEX(OFFSET(Data!$BF$1:$CF$1,B489-1,0),MATCH("Total/"&amp;C489,Data!$BF$1:$CF$1,0))</f>
        <v>0</v>
      </c>
      <c r="I489" s="78" t="str">
        <f ca="1">IF(H489=1,INDEX(Parameter!$B$9:$AB$9,MATCH(C489,Parameter!$B$8:$AB$8,0))+4,"")</f>
        <v/>
      </c>
      <c r="J489" s="78" t="str">
        <f t="array" aca="1" ref="J489" ca="1">IF(H489=1,MATCH(1,(OFFSET(Data!$CJ$1:$HN$1,B489-1,0))*(Data!$CJ$89:$HN$89=C489),0),"")</f>
        <v/>
      </c>
      <c r="K489" s="78" t="str">
        <f t="array" aca="1" ref="K489" ca="1">IF(H489=1,MATCH(I489,OFFSET(Data!$CI$90:$CI$485,0,Specials!J489)*(Data!$AA$90:$AA$485&gt;Parameter!$B$15)*(Data!$CH$90:$CH$485="W"),0),"")</f>
        <v/>
      </c>
      <c r="L489" s="78" t="str">
        <f ca="1">IF(H489=1,INDEX(Data!$CG$90:$CG$169,$K489)&amp;" / "&amp;OFFSET(Data!$CI$88,0,Specials!J489),"")</f>
        <v/>
      </c>
      <c r="M489" s="78" t="s">
        <v>10</v>
      </c>
      <c r="N489" s="78" t="s">
        <v>230</v>
      </c>
      <c r="O489" s="78">
        <f t="shared" ca="1" si="39"/>
        <v>18</v>
      </c>
      <c r="P489" s="78" t="str">
        <f t="shared" ca="1" si="30"/>
        <v/>
      </c>
    </row>
    <row r="490" spans="1:16" s="78" customFormat="1" x14ac:dyDescent="0.25">
      <c r="A490" s="321" t="str">
        <f>"# Oh dear Women Rating &gt; "&amp;Parameter!$B$15</f>
        <v># Oh dear Women Rating &gt; 600</v>
      </c>
      <c r="B490" s="326">
        <f>MATCH(A490,Data!$CG:$CG,0)</f>
        <v>17</v>
      </c>
      <c r="C490" s="78">
        <v>20</v>
      </c>
      <c r="D490" s="78" t="str">
        <f>INDEX(Parameter!$B$9:$AB$9,MATCH(C490,Parameter!$B$8:$AB$8,0))</f>
        <v>no</v>
      </c>
      <c r="H490" s="78">
        <f ca="1">INDEX(OFFSET(Data!$BF$1:$CF$1,B490-1,0),MATCH("Total/"&amp;C490,Data!$BF$1:$CF$1,0))</f>
        <v>0</v>
      </c>
      <c r="I490" s="78" t="str">
        <f ca="1">IF(H490=1,INDEX(Parameter!$B$9:$AB$9,MATCH(C490,Parameter!$B$8:$AB$8,0))+4,"")</f>
        <v/>
      </c>
      <c r="J490" s="78" t="str">
        <f t="array" aca="1" ref="J490" ca="1">IF(H490=1,MATCH(1,(OFFSET(Data!$CJ$1:$HN$1,B490-1,0))*(Data!$CJ$89:$HN$89=C490),0),"")</f>
        <v/>
      </c>
      <c r="K490" s="78" t="str">
        <f t="array" aca="1" ref="K490" ca="1">IF(H490=1,MATCH(I490,OFFSET(Data!$CI$90:$CI$485,0,Specials!J490)*(Data!$AA$90:$AA$485&gt;Parameter!$B$15)*(Data!$CH$90:$CH$485="W"),0),"")</f>
        <v/>
      </c>
      <c r="L490" s="78" t="str">
        <f ca="1">IF(H490=1,INDEX(Data!$CG$90:$CG$169,$K490)&amp;" / "&amp;OFFSET(Data!$CI$88,0,Specials!J490),"")</f>
        <v/>
      </c>
      <c r="M490" s="78" t="s">
        <v>10</v>
      </c>
      <c r="N490" s="78" t="s">
        <v>230</v>
      </c>
      <c r="O490" s="78">
        <f t="shared" ca="1" si="39"/>
        <v>18</v>
      </c>
      <c r="P490" s="78" t="str">
        <f ca="1">IF(AND(H490=1,ISERROR(K490)=FALSE),"Only 1 Oh Dear on hole "&amp;C490,"")</f>
        <v/>
      </c>
    </row>
    <row r="491" spans="1:16" s="78" customFormat="1" x14ac:dyDescent="0.25">
      <c r="A491" s="321" t="str">
        <f>"# Oh dear Women Rating &gt; "&amp;Parameter!$B$15</f>
        <v># Oh dear Women Rating &gt; 600</v>
      </c>
      <c r="B491" s="326">
        <f>MATCH(A491,Data!$CG:$CG,0)</f>
        <v>17</v>
      </c>
      <c r="C491" s="78">
        <v>21</v>
      </c>
      <c r="D491" s="78" t="str">
        <f>INDEX(Parameter!$B$9:$AB$9,MATCH(C491,Parameter!$B$8:$AB$8,0))</f>
        <v>no</v>
      </c>
      <c r="H491" s="78">
        <f ca="1">INDEX(OFFSET(Data!$BF$1:$CF$1,B491-1,0),MATCH("Total/"&amp;C491,Data!$BF$1:$CF$1,0))</f>
        <v>0</v>
      </c>
      <c r="I491" s="78" t="str">
        <f ca="1">IF(H491=1,INDEX(Parameter!$B$9:$AB$9,MATCH(C491,Parameter!$B$8:$AB$8,0))+4,"")</f>
        <v/>
      </c>
      <c r="J491" s="78" t="str">
        <f t="array" aca="1" ref="J491" ca="1">IF(H491=1,MATCH(1,(OFFSET(Data!$CJ$1:$HN$1,B491-1,0))*(Data!$CJ$89:$HN$89=C491),0),"")</f>
        <v/>
      </c>
      <c r="K491" s="78" t="str">
        <f t="array" aca="1" ref="K491" ca="1">IF(H491=1,MATCH(I491,OFFSET(Data!$CI$90:$CI$485,0,Specials!J491)*(Data!$AA$90:$AA$485&gt;Parameter!$B$15)*(Data!$CH$90:$CH$485="W"),0),"")</f>
        <v/>
      </c>
      <c r="L491" s="78" t="str">
        <f ca="1">IF(H491=1,INDEX(Data!$CG$90:$CG$169,$K491)&amp;" / "&amp;OFFSET(Data!$CI$88,0,Specials!J491),"")</f>
        <v/>
      </c>
      <c r="M491" s="78" t="s">
        <v>10</v>
      </c>
      <c r="N491" s="78" t="s">
        <v>230</v>
      </c>
      <c r="O491" s="78">
        <f t="shared" ca="1" si="39"/>
        <v>18</v>
      </c>
      <c r="P491" s="78" t="str">
        <f t="shared" ref="P491:P516" ca="1" si="40">IF(AND(H491=1,ISERROR(K491)=FALSE),"Only 1 Oh Dear on hole "&amp;C491,"")</f>
        <v/>
      </c>
    </row>
    <row r="492" spans="1:16" s="78" customFormat="1" x14ac:dyDescent="0.25">
      <c r="A492" s="321" t="str">
        <f>"# Oh dear Women Rating &gt; "&amp;Parameter!$B$15</f>
        <v># Oh dear Women Rating &gt; 600</v>
      </c>
      <c r="B492" s="326">
        <f>MATCH(A492,Data!$CG:$CG,0)</f>
        <v>17</v>
      </c>
      <c r="C492" s="78">
        <v>22</v>
      </c>
      <c r="D492" s="78" t="str">
        <f>INDEX(Parameter!$B$9:$AB$9,MATCH(C492,Parameter!$B$8:$AB$8,0))</f>
        <v>no</v>
      </c>
      <c r="H492" s="78">
        <f ca="1">INDEX(OFFSET(Data!$BF$1:$CF$1,B492-1,0),MATCH("Total/"&amp;C492,Data!$BF$1:$CF$1,0))</f>
        <v>0</v>
      </c>
      <c r="I492" s="78" t="str">
        <f ca="1">IF(H492=1,INDEX(Parameter!$B$9:$AB$9,MATCH(C492,Parameter!$B$8:$AB$8,0))+4,"")</f>
        <v/>
      </c>
      <c r="J492" s="78" t="str">
        <f t="array" aca="1" ref="J492" ca="1">IF(H492=1,MATCH(1,(OFFSET(Data!$CJ$1:$HN$1,B492-1,0))*(Data!$CJ$89:$HN$89=C492),0),"")</f>
        <v/>
      </c>
      <c r="K492" s="78" t="str">
        <f t="array" aca="1" ref="K492" ca="1">IF(H492=1,MATCH(I492,OFFSET(Data!$CI$90:$CI$485,0,Specials!J492)*(Data!$AA$90:$AA$485&gt;Parameter!$B$15)*(Data!$CH$90:$CH$485="W"),0),"")</f>
        <v/>
      </c>
      <c r="L492" s="78" t="str">
        <f ca="1">IF(H492=1,INDEX(Data!$CG$90:$CG$169,$K492)&amp;" / "&amp;OFFSET(Data!$CI$88,0,Specials!J492),"")</f>
        <v/>
      </c>
      <c r="M492" s="78" t="s">
        <v>10</v>
      </c>
      <c r="N492" s="78" t="s">
        <v>230</v>
      </c>
      <c r="O492" s="78">
        <f t="shared" ca="1" si="39"/>
        <v>18</v>
      </c>
      <c r="P492" s="78" t="str">
        <f t="shared" ca="1" si="40"/>
        <v/>
      </c>
    </row>
    <row r="493" spans="1:16" s="78" customFormat="1" x14ac:dyDescent="0.25">
      <c r="A493" s="321" t="str">
        <f>"# Oh dear Women Rating &gt; "&amp;Parameter!$B$15</f>
        <v># Oh dear Women Rating &gt; 600</v>
      </c>
      <c r="B493" s="326">
        <f>MATCH(A493,Data!$CG:$CG,0)</f>
        <v>17</v>
      </c>
      <c r="C493" s="78">
        <v>23</v>
      </c>
      <c r="D493" s="78" t="str">
        <f>INDEX(Parameter!$B$9:$AB$9,MATCH(C493,Parameter!$B$8:$AB$8,0))</f>
        <v>no</v>
      </c>
      <c r="H493" s="78">
        <f ca="1">INDEX(OFFSET(Data!$BF$1:$CF$1,B493-1,0),MATCH("Total/"&amp;C493,Data!$BF$1:$CF$1,0))</f>
        <v>0</v>
      </c>
      <c r="I493" s="78" t="str">
        <f ca="1">IF(H493=1,INDEX(Parameter!$B$9:$AB$9,MATCH(C493,Parameter!$B$8:$AB$8,0))+4,"")</f>
        <v/>
      </c>
      <c r="J493" s="78" t="str">
        <f t="array" aca="1" ref="J493" ca="1">IF(H493=1,MATCH(1,(OFFSET(Data!$CJ$1:$HN$1,B493-1,0))*(Data!$CJ$89:$HN$89=C493),0),"")</f>
        <v/>
      </c>
      <c r="K493" s="78" t="str">
        <f t="array" aca="1" ref="K493" ca="1">IF(H493=1,MATCH(I493,OFFSET(Data!$CI$90:$CI$485,0,Specials!J493)*(Data!$AA$90:$AA$485&gt;Parameter!$B$15)*(Data!$CH$90:$CH$485="W"),0),"")</f>
        <v/>
      </c>
      <c r="L493" s="78" t="str">
        <f ca="1">IF(H493=1,INDEX(Data!$CG$90:$CG$169,$K493)&amp;" / "&amp;OFFSET(Data!$CI$88,0,Specials!J493),"")</f>
        <v/>
      </c>
      <c r="M493" s="78" t="s">
        <v>10</v>
      </c>
      <c r="N493" s="78" t="s">
        <v>230</v>
      </c>
      <c r="O493" s="78">
        <f t="shared" ca="1" si="39"/>
        <v>18</v>
      </c>
      <c r="P493" s="78" t="str">
        <f t="shared" ca="1" si="40"/>
        <v/>
      </c>
    </row>
    <row r="494" spans="1:16" s="78" customFormat="1" x14ac:dyDescent="0.25">
      <c r="A494" s="321" t="str">
        <f>"# Oh dear Women Rating &gt; "&amp;Parameter!$B$15</f>
        <v># Oh dear Women Rating &gt; 600</v>
      </c>
      <c r="B494" s="326">
        <f>MATCH(A494,Data!$CG:$CG,0)</f>
        <v>17</v>
      </c>
      <c r="C494" s="78">
        <v>24</v>
      </c>
      <c r="D494" s="78" t="str">
        <f>INDEX(Parameter!$B$9:$AB$9,MATCH(C494,Parameter!$B$8:$AB$8,0))</f>
        <v>no</v>
      </c>
      <c r="H494" s="78">
        <f ca="1">INDEX(OFFSET(Data!$BF$1:$CF$1,B494-1,0),MATCH("Total/"&amp;C494,Data!$BF$1:$CF$1,0))</f>
        <v>0</v>
      </c>
      <c r="I494" s="78" t="str">
        <f ca="1">IF(H494=1,INDEX(Parameter!$B$9:$AB$9,MATCH(C494,Parameter!$B$8:$AB$8,0))+4,"")</f>
        <v/>
      </c>
      <c r="J494" s="78" t="str">
        <f t="array" aca="1" ref="J494" ca="1">IF(H494=1,MATCH(1,(OFFSET(Data!$CJ$1:$HN$1,B494-1,0))*(Data!$CJ$89:$HN$89=C494),0),"")</f>
        <v/>
      </c>
      <c r="K494" s="78" t="str">
        <f t="array" aca="1" ref="K494" ca="1">IF(H494=1,MATCH(I494,OFFSET(Data!$CI$90:$CI$485,0,Specials!J494)*(Data!$AA$90:$AA$485&gt;Parameter!$B$15)*(Data!$CH$90:$CH$485="W"),0),"")</f>
        <v/>
      </c>
      <c r="L494" s="78" t="str">
        <f ca="1">IF(H494=1,INDEX(Data!$CG$90:$CG$169,$K494)&amp;" / "&amp;OFFSET(Data!$CI$88,0,Specials!J494),"")</f>
        <v/>
      </c>
      <c r="M494" s="78" t="s">
        <v>10</v>
      </c>
      <c r="N494" s="78" t="s">
        <v>230</v>
      </c>
      <c r="O494" s="78">
        <f t="shared" ca="1" si="39"/>
        <v>18</v>
      </c>
      <c r="P494" s="78" t="str">
        <f t="shared" ca="1" si="40"/>
        <v/>
      </c>
    </row>
    <row r="495" spans="1:16" s="78" customFormat="1" x14ac:dyDescent="0.25">
      <c r="A495" s="321" t="str">
        <f>"# Oh dear Women Rating &gt; "&amp;Parameter!$B$15</f>
        <v># Oh dear Women Rating &gt; 600</v>
      </c>
      <c r="B495" s="326">
        <f>MATCH(A495,Data!$CG:$CG,0)</f>
        <v>17</v>
      </c>
      <c r="C495" s="78">
        <v>25</v>
      </c>
      <c r="D495" s="78" t="str">
        <f>INDEX(Parameter!$B$9:$AB$9,MATCH(C495,Parameter!$B$8:$AB$8,0))</f>
        <v>no</v>
      </c>
      <c r="H495" s="78">
        <f ca="1">INDEX(OFFSET(Data!$BF$1:$CF$1,B495-1,0),MATCH("Total/"&amp;C495,Data!$BF$1:$CF$1,0))</f>
        <v>0</v>
      </c>
      <c r="I495" s="78" t="str">
        <f ca="1">IF(H495=1,INDEX(Parameter!$B$9:$AB$9,MATCH(C495,Parameter!$B$8:$AB$8,0))+4,"")</f>
        <v/>
      </c>
      <c r="J495" s="78" t="str">
        <f t="array" aca="1" ref="J495" ca="1">IF(H495=1,MATCH(1,(OFFSET(Data!$CJ$1:$HN$1,B495-1,0))*(Data!$CJ$89:$HN$89=C495),0),"")</f>
        <v/>
      </c>
      <c r="K495" s="78" t="str">
        <f t="array" aca="1" ref="K495" ca="1">IF(H495=1,MATCH(I495,OFFSET(Data!$CI$90:$CI$485,0,Specials!J495)*(Data!$AA$90:$AA$485&gt;Parameter!$B$15)*(Data!$CH$90:$CH$485="W"),0),"")</f>
        <v/>
      </c>
      <c r="L495" s="78" t="str">
        <f ca="1">IF(H495=1,INDEX(Data!$CG$90:$CG$169,$K495)&amp;" / "&amp;OFFSET(Data!$CI$88,0,Specials!J495),"")</f>
        <v/>
      </c>
      <c r="M495" s="78" t="s">
        <v>10</v>
      </c>
      <c r="N495" s="78" t="s">
        <v>230</v>
      </c>
      <c r="O495" s="78">
        <f t="shared" ca="1" si="39"/>
        <v>18</v>
      </c>
      <c r="P495" s="78" t="str">
        <f t="shared" ca="1" si="40"/>
        <v/>
      </c>
    </row>
    <row r="496" spans="1:16" s="78" customFormat="1" x14ac:dyDescent="0.25">
      <c r="A496" s="321" t="str">
        <f>"# Oh dear Women Rating &gt; "&amp;Parameter!$B$15</f>
        <v># Oh dear Women Rating &gt; 600</v>
      </c>
      <c r="B496" s="326">
        <f>MATCH(A496,Data!$CG:$CG,0)</f>
        <v>17</v>
      </c>
      <c r="C496" s="78">
        <v>26</v>
      </c>
      <c r="D496" s="78" t="str">
        <f>INDEX(Parameter!$B$9:$AB$9,MATCH(C496,Parameter!$B$8:$AB$8,0))</f>
        <v>no</v>
      </c>
      <c r="H496" s="78">
        <f ca="1">INDEX(OFFSET(Data!$BF$1:$CF$1,B496-1,0),MATCH("Total/"&amp;C496,Data!$BF$1:$CF$1,0))</f>
        <v>0</v>
      </c>
      <c r="I496" s="78" t="str">
        <f ca="1">IF(H496=1,INDEX(Parameter!$B$9:$AB$9,MATCH(C496,Parameter!$B$8:$AB$8,0))+4,"")</f>
        <v/>
      </c>
      <c r="J496" s="78" t="str">
        <f t="array" aca="1" ref="J496" ca="1">IF(H496=1,MATCH(1,(OFFSET(Data!$CJ$1:$HN$1,B496-1,0))*(Data!$CJ$89:$HN$89=C496),0),"")</f>
        <v/>
      </c>
      <c r="K496" s="78" t="str">
        <f t="array" aca="1" ref="K496" ca="1">IF(H496=1,MATCH(I496,OFFSET(Data!$CI$90:$CI$485,0,Specials!J496)*(Data!$AA$90:$AA$485&gt;Parameter!$B$15)*(Data!$CH$90:$CH$485="W"),0),"")</f>
        <v/>
      </c>
      <c r="L496" s="78" t="str">
        <f ca="1">IF(H496=1,INDEX(Data!$CG$90:$CG$169,$K496)&amp;" / "&amp;OFFSET(Data!$CI$88,0,Specials!J496),"")</f>
        <v/>
      </c>
      <c r="M496" s="78" t="s">
        <v>10</v>
      </c>
      <c r="N496" s="78" t="s">
        <v>230</v>
      </c>
      <c r="O496" s="78">
        <f t="shared" ca="1" si="39"/>
        <v>18</v>
      </c>
      <c r="P496" s="78" t="str">
        <f t="shared" ca="1" si="40"/>
        <v/>
      </c>
    </row>
    <row r="497" spans="1:16" s="78" customFormat="1" x14ac:dyDescent="0.25">
      <c r="A497" s="321" t="str">
        <f>"# Oh dear Women Rating &gt; "&amp;Parameter!$B$15</f>
        <v># Oh dear Women Rating &gt; 600</v>
      </c>
      <c r="B497" s="326">
        <f>MATCH(A497,Data!$CG:$CG,0)</f>
        <v>17</v>
      </c>
      <c r="C497" s="78">
        <v>27</v>
      </c>
      <c r="D497" s="78" t="str">
        <f>INDEX(Parameter!$B$9:$AB$9,MATCH(C497,Parameter!$B$8:$AB$8,0))</f>
        <v>no</v>
      </c>
      <c r="H497" s="78">
        <f ca="1">INDEX(OFFSET(Data!$BF$1:$CF$1,B497-1,0),MATCH("Total/"&amp;C497,Data!$BF$1:$CF$1,0))</f>
        <v>0</v>
      </c>
      <c r="I497" s="78" t="str">
        <f ca="1">IF(H497=1,INDEX(Parameter!$B$9:$AB$9,MATCH(C497,Parameter!$B$8:$AB$8,0))+4,"")</f>
        <v/>
      </c>
      <c r="J497" s="78" t="str">
        <f t="array" aca="1" ref="J497" ca="1">IF(H497=1,MATCH(1,(OFFSET(Data!$CJ$1:$HN$1,B497-1,0))*(Data!$CJ$89:$HN$89=C497),0),"")</f>
        <v/>
      </c>
      <c r="K497" s="78" t="str">
        <f t="array" aca="1" ref="K497" ca="1">IF(H497=1,MATCH(I497,OFFSET(Data!$CI$90:$CI$485,0,Specials!J497)*(Data!$AA$90:$AA$485&gt;Parameter!$B$15)*(Data!$CH$90:$CH$485="W"),0),"")</f>
        <v/>
      </c>
      <c r="L497" s="78" t="str">
        <f ca="1">IF(H497=1,INDEX(Data!$CG$90:$CG$169,$K497)&amp;" / "&amp;OFFSET(Data!$CI$88,0,Specials!J497),"")</f>
        <v/>
      </c>
      <c r="M497" s="78" t="s">
        <v>10</v>
      </c>
      <c r="N497" s="78" t="s">
        <v>230</v>
      </c>
      <c r="O497" s="78">
        <f t="shared" ca="1" si="39"/>
        <v>18</v>
      </c>
      <c r="P497" s="78" t="str">
        <f t="shared" ca="1" si="40"/>
        <v/>
      </c>
    </row>
    <row r="498" spans="1:16" s="78" customFormat="1" ht="15" customHeight="1" x14ac:dyDescent="0.25">
      <c r="A498" s="321" t="str">
        <f>"# Oh dear Women Rating &gt; "&amp;Parameter!$B$15</f>
        <v># Oh dear Women Rating &gt; 600</v>
      </c>
      <c r="B498" s="326">
        <f>MATCH(A498,Data!$CG:$CG,0)</f>
        <v>17</v>
      </c>
      <c r="C498" s="78">
        <v>1</v>
      </c>
      <c r="D498" s="78">
        <f>INDEX(Parameter!$B$9:$AB$9,MATCH(C498,Parameter!$B$8:$AB$8,0))</f>
        <v>3</v>
      </c>
      <c r="H498" s="78">
        <f ca="1">INDEX(OFFSET(Data!$BF$1:$CF$1,B498-1,0),MATCH("Total/"&amp;C498,Data!$BF$1:$CF$1,0))</f>
        <v>0</v>
      </c>
      <c r="I498" s="78" t="str">
        <f ca="1">IF(H498=1,INDEX(Parameter!$B$9:$AB$9,MATCH(C498,Parameter!$B$8:$AB$8,0))+5,"")</f>
        <v/>
      </c>
      <c r="J498" s="78" t="str">
        <f t="array" aca="1" ref="J498" ca="1">IF(H498=1,MATCH(1,(OFFSET(Data!$CJ$1:$HN$1,B498-1,0))*(Data!$CJ$89:$HN$89=C498),0),"")</f>
        <v/>
      </c>
      <c r="K498" s="78" t="str">
        <f t="array" aca="1" ref="K498" ca="1">IF(H498=1,MATCH(I498,OFFSET(Data!$CI$90:$CI$485,0,Specials!J498)*(Data!$AA$90:$AA$485&gt;Parameter!$B$15)*(Data!$CH$90:$CH$485="W"),0),"")</f>
        <v/>
      </c>
      <c r="L498" s="78" t="str">
        <f ca="1">IF(H498=1,INDEX(Data!$CG$90:$CG$169,$K498)&amp;" / "&amp;OFFSET(Data!$CI$88,0,Specials!J498),"")</f>
        <v/>
      </c>
      <c r="M498" s="78" t="s">
        <v>10</v>
      </c>
      <c r="N498" s="78" t="s">
        <v>230</v>
      </c>
      <c r="O498" s="78">
        <f t="shared" ca="1" si="39"/>
        <v>18</v>
      </c>
      <c r="P498" s="78" t="str">
        <f t="shared" ca="1" si="40"/>
        <v/>
      </c>
    </row>
    <row r="499" spans="1:16" s="78" customFormat="1" x14ac:dyDescent="0.25">
      <c r="A499" s="321" t="str">
        <f>"# Oh dear Women Rating &gt; "&amp;Parameter!$B$15</f>
        <v># Oh dear Women Rating &gt; 600</v>
      </c>
      <c r="B499" s="326">
        <f>MATCH(A499,Data!$CG:$CG,0)</f>
        <v>17</v>
      </c>
      <c r="C499" s="78">
        <v>2</v>
      </c>
      <c r="D499" s="78">
        <f>INDEX(Parameter!$B$9:$AB$9,MATCH(C499,Parameter!$B$8:$AB$8,0))</f>
        <v>3</v>
      </c>
      <c r="H499" s="78">
        <f ca="1">INDEX(OFFSET(Data!$BF$1:$CF$1,B499-1,0),MATCH("Total/"&amp;C499,Data!$BF$1:$CF$1,0))</f>
        <v>0</v>
      </c>
      <c r="I499" s="78" t="str">
        <f ca="1">IF(H499=1,INDEX(Parameter!$B$9:$AB$9,MATCH(C499,Parameter!$B$8:$AB$8,0))+5,"")</f>
        <v/>
      </c>
      <c r="J499" s="78" t="str">
        <f t="array" aca="1" ref="J499" ca="1">IF(H499=1,MATCH(1,(OFFSET(Data!$CJ$1:$HN$1,B499-1,0))*(Data!$CJ$89:$HN$89=C499),0),"")</f>
        <v/>
      </c>
      <c r="K499" s="78" t="str">
        <f t="array" aca="1" ref="K499" ca="1">IF(H499=1,MATCH(I499,OFFSET(Data!$CI$90:$CI$485,0,Specials!J499)*(Data!$AA$90:$AA$485&gt;Parameter!$B$15)*(Data!$CH$90:$CH$485="W"),0),"")</f>
        <v/>
      </c>
      <c r="L499" s="78" t="str">
        <f ca="1">IF(H499=1,INDEX(Data!$CG$90:$CG$169,$K499)&amp;" / "&amp;OFFSET(Data!$CI$88,0,Specials!J499),"")</f>
        <v/>
      </c>
      <c r="M499" s="78" t="s">
        <v>10</v>
      </c>
      <c r="N499" s="78" t="s">
        <v>230</v>
      </c>
      <c r="O499" s="78">
        <f t="shared" ca="1" si="39"/>
        <v>18</v>
      </c>
      <c r="P499" s="78" t="str">
        <f t="shared" ca="1" si="40"/>
        <v/>
      </c>
    </row>
    <row r="500" spans="1:16" s="78" customFormat="1" x14ac:dyDescent="0.25">
      <c r="A500" s="321" t="str">
        <f>"# Oh dear Women Rating &gt; "&amp;Parameter!$B$15</f>
        <v># Oh dear Women Rating &gt; 600</v>
      </c>
      <c r="B500" s="326">
        <f>MATCH(A500,Data!$CG:$CG,0)</f>
        <v>17</v>
      </c>
      <c r="C500" s="78">
        <v>3</v>
      </c>
      <c r="D500" s="78">
        <f>INDEX(Parameter!$B$9:$AB$9,MATCH(C500,Parameter!$B$8:$AB$8,0))</f>
        <v>3</v>
      </c>
      <c r="H500" s="78">
        <f ca="1">INDEX(OFFSET(Data!$BF$1:$CF$1,B500-1,0),MATCH("Total/"&amp;C500,Data!$BF$1:$CF$1,0))</f>
        <v>0</v>
      </c>
      <c r="I500" s="78" t="str">
        <f ca="1">IF(H500=1,INDEX(Parameter!$B$9:$AB$9,MATCH(C500,Parameter!$B$8:$AB$8,0))+5,"")</f>
        <v/>
      </c>
      <c r="J500" s="78" t="str">
        <f t="array" aca="1" ref="J500" ca="1">IF(H500=1,MATCH(1,(OFFSET(Data!$CJ$1:$HN$1,B500-1,0))*(Data!$CJ$89:$HN$89=C500),0),"")</f>
        <v/>
      </c>
      <c r="K500" s="78" t="str">
        <f t="array" aca="1" ref="K500" ca="1">IF(H500=1,MATCH(I500,OFFSET(Data!$CI$90:$CI$485,0,Specials!J500)*(Data!$AA$90:$AA$485&gt;Parameter!$B$15)*(Data!$CH$90:$CH$485="W"),0),"")</f>
        <v/>
      </c>
      <c r="L500" s="78" t="str">
        <f ca="1">IF(H500=1,INDEX(Data!$CG$90:$CG$169,$K500)&amp;" / "&amp;OFFSET(Data!$CI$88,0,Specials!J500),"")</f>
        <v/>
      </c>
      <c r="M500" s="78" t="s">
        <v>10</v>
      </c>
      <c r="N500" s="78" t="s">
        <v>230</v>
      </c>
      <c r="O500" s="78">
        <f t="shared" ca="1" si="39"/>
        <v>18</v>
      </c>
      <c r="P500" s="78" t="str">
        <f t="shared" ca="1" si="40"/>
        <v/>
      </c>
    </row>
    <row r="501" spans="1:16" s="78" customFormat="1" x14ac:dyDescent="0.25">
      <c r="A501" s="321" t="str">
        <f>"# Oh dear Women Rating &gt; "&amp;Parameter!$B$15</f>
        <v># Oh dear Women Rating &gt; 600</v>
      </c>
      <c r="B501" s="326">
        <f>MATCH(A501,Data!$CG:$CG,0)</f>
        <v>17</v>
      </c>
      <c r="C501" s="78">
        <v>4</v>
      </c>
      <c r="D501" s="78">
        <f>INDEX(Parameter!$B$9:$AB$9,MATCH(C501,Parameter!$B$8:$AB$8,0))</f>
        <v>3</v>
      </c>
      <c r="H501" s="78">
        <f ca="1">INDEX(OFFSET(Data!$BF$1:$CF$1,B501-1,0),MATCH("Total/"&amp;C501,Data!$BF$1:$CF$1,0))</f>
        <v>0</v>
      </c>
      <c r="I501" s="78" t="str">
        <f ca="1">IF(H501=1,INDEX(Parameter!$B$9:$AB$9,MATCH(C501,Parameter!$B$8:$AB$8,0))+5,"")</f>
        <v/>
      </c>
      <c r="J501" s="78" t="str">
        <f t="array" aca="1" ref="J501" ca="1">IF(H501=1,MATCH(1,(OFFSET(Data!$CJ$1:$HN$1,B501-1,0))*(Data!$CJ$89:$HN$89=C501),0),"")</f>
        <v/>
      </c>
      <c r="K501" s="78" t="str">
        <f t="array" aca="1" ref="K501" ca="1">IF(H501=1,MATCH(I501,OFFSET(Data!$CI$90:$CI$485,0,Specials!J501)*(Data!$AA$90:$AA$485&gt;Parameter!$B$15)*(Data!$CH$90:$CH$485="W"),0),"")</f>
        <v/>
      </c>
      <c r="L501" s="78" t="str">
        <f ca="1">IF(H501=1,INDEX(Data!$CG$90:$CG$169,$K501)&amp;" / "&amp;OFFSET(Data!$CI$88,0,Specials!J501),"")</f>
        <v/>
      </c>
      <c r="M501" s="78" t="s">
        <v>10</v>
      </c>
      <c r="N501" s="78" t="s">
        <v>230</v>
      </c>
      <c r="O501" s="78">
        <f t="shared" ca="1" si="39"/>
        <v>18</v>
      </c>
      <c r="P501" s="78" t="str">
        <f t="shared" ca="1" si="40"/>
        <v/>
      </c>
    </row>
    <row r="502" spans="1:16" s="78" customFormat="1" x14ac:dyDescent="0.25">
      <c r="A502" s="321" t="str">
        <f>"# Oh dear Women Rating &gt; "&amp;Parameter!$B$15</f>
        <v># Oh dear Women Rating &gt; 600</v>
      </c>
      <c r="B502" s="326">
        <f>MATCH(A502,Data!$CG:$CG,0)</f>
        <v>17</v>
      </c>
      <c r="C502" s="78">
        <v>5</v>
      </c>
      <c r="D502" s="78">
        <f>INDEX(Parameter!$B$9:$AB$9,MATCH(C502,Parameter!$B$8:$AB$8,0))</f>
        <v>3</v>
      </c>
      <c r="H502" s="78">
        <f ca="1">INDEX(OFFSET(Data!$BF$1:$CF$1,B502-1,0),MATCH("Total/"&amp;C502,Data!$BF$1:$CF$1,0))</f>
        <v>0</v>
      </c>
      <c r="I502" s="78" t="str">
        <f ca="1">IF(H502=1,INDEX(Parameter!$B$9:$AB$9,MATCH(C502,Parameter!$B$8:$AB$8,0))+5,"")</f>
        <v/>
      </c>
      <c r="J502" s="78" t="str">
        <f t="array" aca="1" ref="J502" ca="1">IF(H502=1,MATCH(1,(OFFSET(Data!$CJ$1:$HN$1,B502-1,0))*(Data!$CJ$89:$HN$89=C502),0),"")</f>
        <v/>
      </c>
      <c r="K502" s="78" t="str">
        <f t="array" aca="1" ref="K502" ca="1">IF(H502=1,MATCH(I502,OFFSET(Data!$CI$90:$CI$485,0,Specials!J502)*(Data!$AA$90:$AA$485&gt;Parameter!$B$15)*(Data!$CH$90:$CH$485="W"),0),"")</f>
        <v/>
      </c>
      <c r="L502" s="78" t="str">
        <f ca="1">IF(H502=1,INDEX(Data!$CG$90:$CG$169,$K502)&amp;" / "&amp;OFFSET(Data!$CI$88,0,Specials!J502),"")</f>
        <v/>
      </c>
      <c r="M502" s="78" t="s">
        <v>10</v>
      </c>
      <c r="N502" s="78" t="s">
        <v>230</v>
      </c>
      <c r="O502" s="78">
        <f t="shared" ca="1" si="39"/>
        <v>18</v>
      </c>
      <c r="P502" s="78" t="str">
        <f t="shared" ca="1" si="40"/>
        <v/>
      </c>
    </row>
    <row r="503" spans="1:16" s="78" customFormat="1" x14ac:dyDescent="0.25">
      <c r="A503" s="321" t="str">
        <f>"# Oh dear Women Rating &gt; "&amp;Parameter!$B$15</f>
        <v># Oh dear Women Rating &gt; 600</v>
      </c>
      <c r="B503" s="326">
        <f>MATCH(A503,Data!$CG:$CG,0)</f>
        <v>17</v>
      </c>
      <c r="C503" s="78">
        <v>6</v>
      </c>
      <c r="D503" s="78">
        <f>INDEX(Parameter!$B$9:$AB$9,MATCH(C503,Parameter!$B$8:$AB$8,0))</f>
        <v>3</v>
      </c>
      <c r="H503" s="78">
        <f ca="1">INDEX(OFFSET(Data!$BF$1:$CF$1,B503-1,0),MATCH("Total/"&amp;C503,Data!$BF$1:$CF$1,0))</f>
        <v>0</v>
      </c>
      <c r="I503" s="78" t="str">
        <f ca="1">IF(H503=1,INDEX(Parameter!$B$9:$AB$9,MATCH(C503,Parameter!$B$8:$AB$8,0))+5,"")</f>
        <v/>
      </c>
      <c r="J503" s="78" t="str">
        <f t="array" aca="1" ref="J503" ca="1">IF(H503=1,MATCH(1,(OFFSET(Data!$CJ$1:$HN$1,B503-1,0))*(Data!$CJ$89:$HN$89=C503),0),"")</f>
        <v/>
      </c>
      <c r="K503" s="78" t="str">
        <f t="array" aca="1" ref="K503" ca="1">IF(H503=1,MATCH(I503,OFFSET(Data!$CI$90:$CI$485,0,Specials!J503)*(Data!$AA$90:$AA$485&gt;Parameter!$B$15)*(Data!$CH$90:$CH$485="W"),0),"")</f>
        <v/>
      </c>
      <c r="L503" s="78" t="str">
        <f ca="1">IF(H503=1,INDEX(Data!$CG$90:$CG$169,$K503)&amp;" / "&amp;OFFSET(Data!$CI$88,0,Specials!J503),"")</f>
        <v/>
      </c>
      <c r="M503" s="78" t="s">
        <v>10</v>
      </c>
      <c r="N503" s="78" t="s">
        <v>230</v>
      </c>
      <c r="O503" s="78">
        <f t="shared" ca="1" si="39"/>
        <v>18</v>
      </c>
      <c r="P503" s="78" t="str">
        <f t="shared" ca="1" si="40"/>
        <v/>
      </c>
    </row>
    <row r="504" spans="1:16" s="78" customFormat="1" x14ac:dyDescent="0.25">
      <c r="A504" s="321" t="str">
        <f>"# Oh dear Women Rating &gt; "&amp;Parameter!$B$15</f>
        <v># Oh dear Women Rating &gt; 600</v>
      </c>
      <c r="B504" s="326">
        <f>MATCH(A504,Data!$CG:$CG,0)</f>
        <v>17</v>
      </c>
      <c r="C504" s="78">
        <v>7</v>
      </c>
      <c r="D504" s="78">
        <f>INDEX(Parameter!$B$9:$AB$9,MATCH(C504,Parameter!$B$8:$AB$8,0))</f>
        <v>3</v>
      </c>
      <c r="H504" s="78">
        <f ca="1">INDEX(OFFSET(Data!$BF$1:$CF$1,B504-1,0),MATCH("Total/"&amp;C504,Data!$BF$1:$CF$1,0))</f>
        <v>0</v>
      </c>
      <c r="I504" s="78" t="str">
        <f ca="1">IF(H504=1,INDEX(Parameter!$B$9:$AB$9,MATCH(C504,Parameter!$B$8:$AB$8,0))+5,"")</f>
        <v/>
      </c>
      <c r="J504" s="78" t="str">
        <f t="array" aca="1" ref="J504" ca="1">IF(H504=1,MATCH(1,(OFFSET(Data!$CJ$1:$HN$1,B504-1,0))*(Data!$CJ$89:$HN$89=C504),0),"")</f>
        <v/>
      </c>
      <c r="K504" s="78" t="str">
        <f t="array" aca="1" ref="K504" ca="1">IF(H504=1,MATCH(I504,OFFSET(Data!$CI$90:$CI$485,0,Specials!J504)*(Data!$AA$90:$AA$485&gt;Parameter!$B$15)*(Data!$CH$90:$CH$485="W"),0),"")</f>
        <v/>
      </c>
      <c r="L504" s="78" t="str">
        <f ca="1">IF(H504=1,INDEX(Data!$CG$90:$CG$169,$K504)&amp;" / "&amp;OFFSET(Data!$CI$88,0,Specials!J504),"")</f>
        <v/>
      </c>
      <c r="M504" s="78" t="s">
        <v>10</v>
      </c>
      <c r="N504" s="78" t="s">
        <v>230</v>
      </c>
      <c r="O504" s="78">
        <f t="shared" ca="1" si="39"/>
        <v>18</v>
      </c>
      <c r="P504" s="78" t="str">
        <f t="shared" ca="1" si="40"/>
        <v/>
      </c>
    </row>
    <row r="505" spans="1:16" s="78" customFormat="1" x14ac:dyDescent="0.25">
      <c r="A505" s="321" t="str">
        <f>"# Oh dear Women Rating &gt; "&amp;Parameter!$B$15</f>
        <v># Oh dear Women Rating &gt; 600</v>
      </c>
      <c r="B505" s="326">
        <f>MATCH(A505,Data!$CG:$CG,0)</f>
        <v>17</v>
      </c>
      <c r="C505" s="78">
        <v>8</v>
      </c>
      <c r="D505" s="78">
        <f>INDEX(Parameter!$B$9:$AB$9,MATCH(C505,Parameter!$B$8:$AB$8,0))</f>
        <v>3</v>
      </c>
      <c r="H505" s="78">
        <f ca="1">INDEX(OFFSET(Data!$BF$1:$CF$1,B505-1,0),MATCH("Total/"&amp;C505,Data!$BF$1:$CF$1,0))</f>
        <v>0</v>
      </c>
      <c r="I505" s="78" t="str">
        <f ca="1">IF(H505=1,INDEX(Parameter!$B$9:$AB$9,MATCH(C505,Parameter!$B$8:$AB$8,0))+5,"")</f>
        <v/>
      </c>
      <c r="J505" s="78" t="str">
        <f t="array" aca="1" ref="J505" ca="1">IF(H505=1,MATCH(1,(OFFSET(Data!$CJ$1:$HN$1,B505-1,0))*(Data!$CJ$89:$HN$89=C505),0),"")</f>
        <v/>
      </c>
      <c r="K505" s="78" t="str">
        <f t="array" aca="1" ref="K505" ca="1">IF(H505=1,MATCH(I505,OFFSET(Data!$CI$90:$CI$485,0,Specials!J505)*(Data!$AA$90:$AA$485&gt;Parameter!$B$15)*(Data!$CH$90:$CH$485="W"),0),"")</f>
        <v/>
      </c>
      <c r="L505" s="78" t="str">
        <f ca="1">IF(H505=1,INDEX(Data!$CG$90:$CG$169,$K505)&amp;" / "&amp;OFFSET(Data!$CI$88,0,Specials!J505),"")</f>
        <v/>
      </c>
      <c r="M505" s="78" t="s">
        <v>10</v>
      </c>
      <c r="N505" s="78" t="s">
        <v>230</v>
      </c>
      <c r="O505" s="78">
        <f t="shared" ca="1" si="39"/>
        <v>18</v>
      </c>
      <c r="P505" s="78" t="str">
        <f t="shared" ca="1" si="40"/>
        <v/>
      </c>
    </row>
    <row r="506" spans="1:16" s="78" customFormat="1" x14ac:dyDescent="0.25">
      <c r="A506" s="321" t="str">
        <f>"# Oh dear Women Rating &gt; "&amp;Parameter!$B$15</f>
        <v># Oh dear Women Rating &gt; 600</v>
      </c>
      <c r="B506" s="326">
        <f>MATCH(A506,Data!$CG:$CG,0)</f>
        <v>17</v>
      </c>
      <c r="C506" s="78">
        <v>9</v>
      </c>
      <c r="D506" s="78" t="str">
        <f>INDEX(Parameter!$B$9:$AB$9,MATCH(C506,Parameter!$B$8:$AB$8,0))</f>
        <v>no</v>
      </c>
      <c r="H506" s="78">
        <f ca="1">INDEX(OFFSET(Data!$BF$1:$CF$1,B506-1,0),MATCH("Total/"&amp;C506,Data!$BF$1:$CF$1,0))</f>
        <v>0</v>
      </c>
      <c r="I506" s="78" t="str">
        <f ca="1">IF(H506=1,INDEX(Parameter!$B$9:$AB$9,MATCH(C506,Parameter!$B$8:$AB$8,0))+5,"")</f>
        <v/>
      </c>
      <c r="J506" s="78" t="str">
        <f t="array" aca="1" ref="J506" ca="1">IF(H506=1,MATCH(1,(OFFSET(Data!$CJ$1:$HN$1,B506-1,0))*(Data!$CJ$89:$HN$89=C506),0),"")</f>
        <v/>
      </c>
      <c r="K506" s="78" t="str">
        <f t="array" aca="1" ref="K506" ca="1">IF(H506=1,MATCH(I506,OFFSET(Data!$CI$90:$CI$485,0,Specials!J506)*(Data!$AA$90:$AA$485&gt;Parameter!$B$15)*(Data!$CH$90:$CH$485="W"),0),"")</f>
        <v/>
      </c>
      <c r="L506" s="78" t="str">
        <f ca="1">IF(H506=1,INDEX(Data!$CG$90:$CG$169,$K506)&amp;" / "&amp;OFFSET(Data!$CI$88,0,Specials!J506),"")</f>
        <v/>
      </c>
      <c r="M506" s="78" t="s">
        <v>10</v>
      </c>
      <c r="N506" s="78" t="s">
        <v>230</v>
      </c>
      <c r="O506" s="78">
        <f t="shared" ca="1" si="39"/>
        <v>18</v>
      </c>
      <c r="P506" s="78" t="str">
        <f t="shared" ca="1" si="40"/>
        <v/>
      </c>
    </row>
    <row r="507" spans="1:16" s="78" customFormat="1" x14ac:dyDescent="0.25">
      <c r="A507" s="321" t="str">
        <f>"# Oh dear Women Rating &gt; "&amp;Parameter!$B$15</f>
        <v># Oh dear Women Rating &gt; 600</v>
      </c>
      <c r="B507" s="326">
        <f>MATCH(A507,Data!$CG:$CG,0)</f>
        <v>17</v>
      </c>
      <c r="C507" s="78">
        <v>10</v>
      </c>
      <c r="D507" s="78">
        <f>INDEX(Parameter!$B$9:$AB$9,MATCH(C507,Parameter!$B$8:$AB$8,0))</f>
        <v>4</v>
      </c>
      <c r="H507" s="78">
        <f ca="1">INDEX(OFFSET(Data!$BF$1:$CF$1,B507-1,0),MATCH("Total/"&amp;C507,Data!$BF$1:$CF$1,0))</f>
        <v>1</v>
      </c>
      <c r="I507" s="78">
        <f ca="1">IF(H507=1,INDEX(Parameter!$B$9:$AB$9,MATCH(C507,Parameter!$B$8:$AB$8,0))+5,"")</f>
        <v>9</v>
      </c>
      <c r="J507" s="78">
        <f t="array" aca="1" ref="J507" ca="1">IF(H507=1,MATCH(1,(OFFSET(Data!$CJ$1:$HN$1,B507-1,0))*(Data!$CJ$89:$HN$89=C507),0),"")</f>
        <v>22</v>
      </c>
      <c r="K507" s="78" t="e">
        <f t="array" aca="1" ref="K507" ca="1">IF(H507=1,MATCH(I507,OFFSET(Data!$CI$90:$CI$485,0,Specials!J507)*(Data!$AA$90:$AA$485&gt;Parameter!$B$15)*(Data!$CH$90:$CH$485="W"),0),"")</f>
        <v>#N/A</v>
      </c>
      <c r="L507" s="78" t="e">
        <f ca="1">IF(H507=1,INDEX(Data!$CG$90:$CG$169,$K507)&amp;" / "&amp;OFFSET(Data!$CI$88,0,Specials!J507),"")</f>
        <v>#N/A</v>
      </c>
      <c r="M507" s="78" t="s">
        <v>10</v>
      </c>
      <c r="N507" s="78" t="s">
        <v>230</v>
      </c>
      <c r="O507" s="78">
        <f t="shared" ca="1" si="39"/>
        <v>18</v>
      </c>
      <c r="P507" s="78" t="str">
        <f t="shared" ca="1" si="40"/>
        <v/>
      </c>
    </row>
    <row r="508" spans="1:16" s="78" customFormat="1" x14ac:dyDescent="0.25">
      <c r="A508" s="321" t="str">
        <f>"# Oh dear Women Rating &gt; "&amp;Parameter!$B$15</f>
        <v># Oh dear Women Rating &gt; 600</v>
      </c>
      <c r="B508" s="326">
        <f>MATCH(A508,Data!$CG:$CG,0)</f>
        <v>17</v>
      </c>
      <c r="C508" s="78">
        <v>11</v>
      </c>
      <c r="D508" s="78">
        <f>INDEX(Parameter!$B$9:$AB$9,MATCH(C508,Parameter!$B$8:$AB$8,0))</f>
        <v>3</v>
      </c>
      <c r="H508" s="78">
        <f ca="1">INDEX(OFFSET(Data!$BF$1:$CF$1,B508-1,0),MATCH("Total/"&amp;C508,Data!$BF$1:$CF$1,0))</f>
        <v>0</v>
      </c>
      <c r="I508" s="78" t="str">
        <f ca="1">IF(H508=1,INDEX(Parameter!$B$9:$AB$9,MATCH(C508,Parameter!$B$8:$AB$8,0))+5,"")</f>
        <v/>
      </c>
      <c r="J508" s="78" t="str">
        <f t="array" aca="1" ref="J508" ca="1">IF(H508=1,MATCH(1,(OFFSET(Data!$CJ$1:$HN$1,B508-1,0))*(Data!$CJ$89:$HN$89=C508),0),"")</f>
        <v/>
      </c>
      <c r="K508" s="78" t="str">
        <f t="array" aca="1" ref="K508" ca="1">IF(H508=1,MATCH(I508,OFFSET(Data!$CI$90:$CI$485,0,Specials!J508)*(Data!$AA$90:$AA$485&gt;Parameter!$B$15)*(Data!$CH$90:$CH$485="W"),0),"")</f>
        <v/>
      </c>
      <c r="L508" s="78" t="str">
        <f ca="1">IF(H508=1,INDEX(Data!$CG$90:$CG$169,$K508)&amp;" / "&amp;OFFSET(Data!$CI$88,0,Specials!J508),"")</f>
        <v/>
      </c>
      <c r="M508" s="78" t="s">
        <v>10</v>
      </c>
      <c r="N508" s="78" t="s">
        <v>230</v>
      </c>
      <c r="O508" s="78">
        <f t="shared" ca="1" si="39"/>
        <v>18</v>
      </c>
      <c r="P508" s="78" t="str">
        <f t="shared" ca="1" si="40"/>
        <v/>
      </c>
    </row>
    <row r="509" spans="1:16" s="78" customFormat="1" x14ac:dyDescent="0.25">
      <c r="A509" s="321" t="str">
        <f>"# Oh dear Women Rating &gt; "&amp;Parameter!$B$15</f>
        <v># Oh dear Women Rating &gt; 600</v>
      </c>
      <c r="B509" s="326">
        <f>MATCH(A509,Data!$CG:$CG,0)</f>
        <v>17</v>
      </c>
      <c r="C509" s="78">
        <v>12</v>
      </c>
      <c r="D509" s="78">
        <f>INDEX(Parameter!$B$9:$AB$9,MATCH(C509,Parameter!$B$8:$AB$8,0))</f>
        <v>3</v>
      </c>
      <c r="H509" s="78">
        <f ca="1">INDEX(OFFSET(Data!$BF$1:$CF$1,B509-1,0),MATCH("Total/"&amp;C509,Data!$BF$1:$CF$1,0))</f>
        <v>0</v>
      </c>
      <c r="I509" s="78" t="str">
        <f ca="1">IF(H509=1,INDEX(Parameter!$B$9:$AB$9,MATCH(C509,Parameter!$B$8:$AB$8,0))+5,"")</f>
        <v/>
      </c>
      <c r="J509" s="78" t="str">
        <f t="array" aca="1" ref="J509" ca="1">IF(H509=1,MATCH(1,(OFFSET(Data!$CJ$1:$HN$1,B509-1,0))*(Data!$CJ$89:$HN$89=C509),0),"")</f>
        <v/>
      </c>
      <c r="K509" s="78" t="str">
        <f t="array" aca="1" ref="K509" ca="1">IF(H509=1,MATCH(I509,OFFSET(Data!$CI$90:$CI$485,0,Specials!J509)*(Data!$AA$90:$AA$485&gt;Parameter!$B$15)*(Data!$CH$90:$CH$485="W"),0),"")</f>
        <v/>
      </c>
      <c r="L509" s="78" t="str">
        <f ca="1">IF(H509=1,INDEX(Data!$CG$90:$CG$169,$K509)&amp;" / "&amp;OFFSET(Data!$CI$88,0,Specials!J509),"")</f>
        <v/>
      </c>
      <c r="M509" s="78" t="s">
        <v>10</v>
      </c>
      <c r="N509" s="78" t="s">
        <v>230</v>
      </c>
      <c r="O509" s="78">
        <f t="shared" ca="1" si="39"/>
        <v>18</v>
      </c>
      <c r="P509" s="78" t="str">
        <f t="shared" ca="1" si="40"/>
        <v/>
      </c>
    </row>
    <row r="510" spans="1:16" s="78" customFormat="1" x14ac:dyDescent="0.25">
      <c r="A510" s="321" t="str">
        <f>"# Oh dear Women Rating &gt; "&amp;Parameter!$B$15</f>
        <v># Oh dear Women Rating &gt; 600</v>
      </c>
      <c r="B510" s="326">
        <f>MATCH(A510,Data!$CG:$CG,0)</f>
        <v>17</v>
      </c>
      <c r="C510" s="78">
        <v>13</v>
      </c>
      <c r="D510" s="78">
        <f>INDEX(Parameter!$B$9:$AB$9,MATCH(C510,Parameter!$B$8:$AB$8,0))</f>
        <v>3</v>
      </c>
      <c r="H510" s="78">
        <f ca="1">INDEX(OFFSET(Data!$BF$1:$CF$1,B510-1,0),MATCH("Total/"&amp;C510,Data!$BF$1:$CF$1,0))</f>
        <v>0</v>
      </c>
      <c r="I510" s="78" t="str">
        <f ca="1">IF(H510=1,INDEX(Parameter!$B$9:$AB$9,MATCH(C510,Parameter!$B$8:$AB$8,0))+5,"")</f>
        <v/>
      </c>
      <c r="J510" s="78" t="str">
        <f t="array" aca="1" ref="J510" ca="1">IF(H510=1,MATCH(1,(OFFSET(Data!$CJ$1:$HN$1,B510-1,0))*(Data!$CJ$89:$HN$89=C510),0),"")</f>
        <v/>
      </c>
      <c r="K510" s="78" t="str">
        <f t="array" aca="1" ref="K510" ca="1">IF(H510=1,MATCH(I510,OFFSET(Data!$CI$90:$CI$485,0,Specials!J510)*(Data!$AA$90:$AA$485&gt;Parameter!$B$15)*(Data!$CH$90:$CH$485="W"),0),"")</f>
        <v/>
      </c>
      <c r="L510" s="78" t="str">
        <f ca="1">IF(H510=1,INDEX(Data!$CG$90:$CG$169,$K510)&amp;" / "&amp;OFFSET(Data!$CI$88,0,Specials!J510),"")</f>
        <v/>
      </c>
      <c r="M510" s="78" t="s">
        <v>10</v>
      </c>
      <c r="N510" s="78" t="s">
        <v>230</v>
      </c>
      <c r="O510" s="78">
        <f t="shared" ca="1" si="39"/>
        <v>18</v>
      </c>
      <c r="P510" s="78" t="str">
        <f t="shared" ca="1" si="40"/>
        <v/>
      </c>
    </row>
    <row r="511" spans="1:16" s="78" customFormat="1" x14ac:dyDescent="0.25">
      <c r="A511" s="321" t="str">
        <f>"# Oh dear Women Rating &gt; "&amp;Parameter!$B$15</f>
        <v># Oh dear Women Rating &gt; 600</v>
      </c>
      <c r="B511" s="326">
        <f>MATCH(A511,Data!$CG:$CG,0)</f>
        <v>17</v>
      </c>
      <c r="C511" s="78">
        <v>14</v>
      </c>
      <c r="D511" s="78">
        <f>INDEX(Parameter!$B$9:$AB$9,MATCH(C511,Parameter!$B$8:$AB$8,0))</f>
        <v>4</v>
      </c>
      <c r="H511" s="78">
        <f ca="1">INDEX(OFFSET(Data!$BF$1:$CF$1,B511-1,0),MATCH("Total/"&amp;C511,Data!$BF$1:$CF$1,0))</f>
        <v>0</v>
      </c>
      <c r="I511" s="78" t="str">
        <f ca="1">IF(H511=1,INDEX(Parameter!$B$9:$AB$9,MATCH(C511,Parameter!$B$8:$AB$8,0))+5,"")</f>
        <v/>
      </c>
      <c r="J511" s="78" t="str">
        <f t="array" aca="1" ref="J511" ca="1">IF(H511=1,MATCH(1,(OFFSET(Data!$CJ$1:$HN$1,B511-1,0))*(Data!$CJ$89:$HN$89=C511),0),"")</f>
        <v/>
      </c>
      <c r="K511" s="78" t="str">
        <f t="array" aca="1" ref="K511" ca="1">IF(H511=1,MATCH(I511,OFFSET(Data!$CI$90:$CI$485,0,Specials!J511)*(Data!$AA$90:$AA$485&gt;Parameter!$B$15)*(Data!$CH$90:$CH$485="W"),0),"")</f>
        <v/>
      </c>
      <c r="L511" s="78" t="str">
        <f ca="1">IF(H511=1,INDEX(Data!$CG$90:$CG$169,$K511)&amp;" / "&amp;OFFSET(Data!$CI$88,0,Specials!J511),"")</f>
        <v/>
      </c>
      <c r="M511" s="78" t="s">
        <v>10</v>
      </c>
      <c r="N511" s="78" t="s">
        <v>230</v>
      </c>
      <c r="O511" s="78">
        <f t="shared" ca="1" si="39"/>
        <v>18</v>
      </c>
      <c r="P511" s="78" t="str">
        <f t="shared" ca="1" si="40"/>
        <v/>
      </c>
    </row>
    <row r="512" spans="1:16" s="78" customFormat="1" x14ac:dyDescent="0.25">
      <c r="A512" s="321" t="str">
        <f>"# Oh dear Women Rating &gt; "&amp;Parameter!$B$15</f>
        <v># Oh dear Women Rating &gt; 600</v>
      </c>
      <c r="B512" s="326">
        <f>MATCH(A512,Data!$CG:$CG,0)</f>
        <v>17</v>
      </c>
      <c r="C512" s="78">
        <v>15</v>
      </c>
      <c r="D512" s="78" t="str">
        <f>INDEX(Parameter!$B$9:$AB$9,MATCH(C512,Parameter!$B$8:$AB$8,0))</f>
        <v>no</v>
      </c>
      <c r="H512" s="78">
        <f ca="1">INDEX(OFFSET(Data!$BF$1:$CF$1,B512-1,0),MATCH("Total/"&amp;C512,Data!$BF$1:$CF$1,0))</f>
        <v>0</v>
      </c>
      <c r="I512" s="78" t="str">
        <f ca="1">IF(H512=1,INDEX(Parameter!$B$9:$AB$9,MATCH(C512,Parameter!$B$8:$AB$8,0))+5,"")</f>
        <v/>
      </c>
      <c r="J512" s="78" t="str">
        <f t="array" aca="1" ref="J512" ca="1">IF(H512=1,MATCH(1,(OFFSET(Data!$CJ$1:$HN$1,B512-1,0))*(Data!$CJ$89:$HN$89=C512),0),"")</f>
        <v/>
      </c>
      <c r="K512" s="78" t="str">
        <f t="array" aca="1" ref="K512" ca="1">IF(H512=1,MATCH(I512,OFFSET(Data!$CI$90:$CI$485,0,Specials!J512)*(Data!$AA$90:$AA$485&gt;Parameter!$B$15)*(Data!$CH$90:$CH$485="W"),0),"")</f>
        <v/>
      </c>
      <c r="L512" s="78" t="str">
        <f ca="1">IF(H512=1,INDEX(Data!$CG$90:$CG$169,$K512)&amp;" / "&amp;OFFSET(Data!$CI$88,0,Specials!J512),"")</f>
        <v/>
      </c>
      <c r="M512" s="78" t="s">
        <v>10</v>
      </c>
      <c r="N512" s="78" t="s">
        <v>230</v>
      </c>
      <c r="O512" s="78">
        <f t="shared" ca="1" si="39"/>
        <v>18</v>
      </c>
      <c r="P512" s="78" t="str">
        <f t="shared" ca="1" si="40"/>
        <v/>
      </c>
    </row>
    <row r="513" spans="1:16" s="78" customFormat="1" x14ac:dyDescent="0.25">
      <c r="A513" s="321" t="str">
        <f>"# Oh dear Women Rating &gt; "&amp;Parameter!$B$15</f>
        <v># Oh dear Women Rating &gt; 600</v>
      </c>
      <c r="B513" s="326">
        <f>MATCH(A513,Data!$CG:$CG,0)</f>
        <v>17</v>
      </c>
      <c r="C513" s="78">
        <v>16</v>
      </c>
      <c r="D513" s="78" t="str">
        <f>INDEX(Parameter!$B$9:$AB$9,MATCH(C513,Parameter!$B$8:$AB$8,0))</f>
        <v>no</v>
      </c>
      <c r="H513" s="78">
        <f ca="1">INDEX(OFFSET(Data!$BF$1:$CF$1,B513-1,0),MATCH("Total/"&amp;C513,Data!$BF$1:$CF$1,0))</f>
        <v>0</v>
      </c>
      <c r="I513" s="78" t="str">
        <f ca="1">IF(H513=1,INDEX(Parameter!$B$9:$AB$9,MATCH(C513,Parameter!$B$8:$AB$8,0))+5,"")</f>
        <v/>
      </c>
      <c r="J513" s="78" t="str">
        <f t="array" aca="1" ref="J513" ca="1">IF(H513=1,MATCH(1,(OFFSET(Data!$CJ$1:$HN$1,B513-1,0))*(Data!$CJ$89:$HN$89=C513),0),"")</f>
        <v/>
      </c>
      <c r="K513" s="78" t="str">
        <f t="array" aca="1" ref="K513" ca="1">IF(H513=1,MATCH(I513,OFFSET(Data!$CI$90:$CI$485,0,Specials!J513)*(Data!$AA$90:$AA$485&gt;Parameter!$B$15)*(Data!$CH$90:$CH$485="W"),0),"")</f>
        <v/>
      </c>
      <c r="L513" s="78" t="str">
        <f ca="1">IF(H513=1,INDEX(Data!$CG$90:$CG$169,$K513)&amp;" / "&amp;OFFSET(Data!$CI$88,0,Specials!J513),"")</f>
        <v/>
      </c>
      <c r="M513" s="78" t="s">
        <v>10</v>
      </c>
      <c r="N513" s="78" t="s">
        <v>230</v>
      </c>
      <c r="O513" s="78">
        <f t="shared" ca="1" si="39"/>
        <v>18</v>
      </c>
      <c r="P513" s="78" t="str">
        <f t="shared" ca="1" si="40"/>
        <v/>
      </c>
    </row>
    <row r="514" spans="1:16" s="78" customFormat="1" x14ac:dyDescent="0.25">
      <c r="A514" s="321" t="str">
        <f>"# Oh dear Women Rating &gt; "&amp;Parameter!$B$15</f>
        <v># Oh dear Women Rating &gt; 600</v>
      </c>
      <c r="B514" s="326">
        <f>MATCH(A514,Data!$CG:$CG,0)</f>
        <v>17</v>
      </c>
      <c r="C514" s="78">
        <v>17</v>
      </c>
      <c r="D514" s="78" t="str">
        <f>INDEX(Parameter!$B$9:$AB$9,MATCH(C514,Parameter!$B$8:$AB$8,0))</f>
        <v>no</v>
      </c>
      <c r="H514" s="78">
        <f ca="1">INDEX(OFFSET(Data!$BF$1:$CF$1,B514-1,0),MATCH("Total/"&amp;C514,Data!$BF$1:$CF$1,0))</f>
        <v>0</v>
      </c>
      <c r="I514" s="78" t="str">
        <f ca="1">IF(H514=1,INDEX(Parameter!$B$9:$AB$9,MATCH(C514,Parameter!$B$8:$AB$8,0))+5,"")</f>
        <v/>
      </c>
      <c r="J514" s="78" t="str">
        <f t="array" aca="1" ref="J514" ca="1">IF(H514=1,MATCH(1,(OFFSET(Data!$CJ$1:$HN$1,B514-1,0))*(Data!$CJ$89:$HN$89=C514),0),"")</f>
        <v/>
      </c>
      <c r="K514" s="78" t="str">
        <f t="array" aca="1" ref="K514" ca="1">IF(H514=1,MATCH(I514,OFFSET(Data!$CI$90:$CI$485,0,Specials!J514)*(Data!$AA$90:$AA$485&gt;Parameter!$B$15)*(Data!$CH$90:$CH$485="W"),0),"")</f>
        <v/>
      </c>
      <c r="L514" s="78" t="str">
        <f ca="1">IF(H514=1,INDEX(Data!$CG$90:$CG$169,$K514)&amp;" / "&amp;OFFSET(Data!$CI$88,0,Specials!J514),"")</f>
        <v/>
      </c>
      <c r="M514" s="78" t="s">
        <v>10</v>
      </c>
      <c r="N514" s="78" t="s">
        <v>230</v>
      </c>
      <c r="O514" s="78">
        <f t="shared" ca="1" si="39"/>
        <v>18</v>
      </c>
      <c r="P514" s="78" t="str">
        <f t="shared" ca="1" si="40"/>
        <v/>
      </c>
    </row>
    <row r="515" spans="1:16" s="78" customFormat="1" x14ac:dyDescent="0.25">
      <c r="A515" s="321" t="str">
        <f>"# Oh dear Women Rating &gt; "&amp;Parameter!$B$15</f>
        <v># Oh dear Women Rating &gt; 600</v>
      </c>
      <c r="B515" s="326">
        <f>MATCH(A515,Data!$CG:$CG,0)</f>
        <v>17</v>
      </c>
      <c r="C515" s="78">
        <v>18</v>
      </c>
      <c r="D515" s="78" t="str">
        <f>INDEX(Parameter!$B$9:$AB$9,MATCH(C515,Parameter!$B$8:$AB$8,0))</f>
        <v>no</v>
      </c>
      <c r="H515" s="78">
        <f ca="1">INDEX(OFFSET(Data!$BF$1:$CF$1,B515-1,0),MATCH("Total/"&amp;C515,Data!$BF$1:$CF$1,0))</f>
        <v>0</v>
      </c>
      <c r="I515" s="78" t="str">
        <f ca="1">IF(H515=1,INDEX(Parameter!$B$9:$AB$9,MATCH(C515,Parameter!$B$8:$AB$8,0))+5,"")</f>
        <v/>
      </c>
      <c r="J515" s="78" t="str">
        <f t="array" aca="1" ref="J515" ca="1">IF(H515=1,MATCH(1,(OFFSET(Data!$CJ$1:$HN$1,B515-1,0))*(Data!$CJ$89:$HN$89=C515),0),"")</f>
        <v/>
      </c>
      <c r="K515" s="78" t="str">
        <f t="array" aca="1" ref="K515" ca="1">IF(H515=1,MATCH(I515,OFFSET(Data!$CI$90:$CI$485,0,Specials!J515)*(Data!$AA$90:$AA$485&gt;Parameter!$B$15)*(Data!$CH$90:$CH$485="W"),0),"")</f>
        <v/>
      </c>
      <c r="L515" s="78" t="str">
        <f ca="1">IF(H515=1,INDEX(Data!$CG$90:$CG$169,$K515)&amp;" / "&amp;OFFSET(Data!$CI$88,0,Specials!J515),"")</f>
        <v/>
      </c>
      <c r="M515" s="78" t="s">
        <v>10</v>
      </c>
      <c r="N515" s="78" t="s">
        <v>230</v>
      </c>
      <c r="O515" s="78">
        <f t="shared" ca="1" si="39"/>
        <v>18</v>
      </c>
      <c r="P515" s="78" t="str">
        <f t="shared" ca="1" si="40"/>
        <v/>
      </c>
    </row>
    <row r="516" spans="1:16" s="78" customFormat="1" x14ac:dyDescent="0.25">
      <c r="A516" s="321" t="str">
        <f>"# Oh dear Women Rating &gt; "&amp;Parameter!$B$15</f>
        <v># Oh dear Women Rating &gt; 600</v>
      </c>
      <c r="B516" s="326">
        <f>MATCH(A516,Data!$CG:$CG,0)</f>
        <v>17</v>
      </c>
      <c r="C516" s="78">
        <v>19</v>
      </c>
      <c r="D516" s="78" t="str">
        <f>INDEX(Parameter!$B$9:$AB$9,MATCH(C516,Parameter!$B$8:$AB$8,0))</f>
        <v>no</v>
      </c>
      <c r="H516" s="78">
        <f ca="1">INDEX(OFFSET(Data!$BF$1:$CF$1,B516-1,0),MATCH("Total/"&amp;C516,Data!$BF$1:$CF$1,0))</f>
        <v>0</v>
      </c>
      <c r="I516" s="78" t="str">
        <f ca="1">IF(H516=1,INDEX(Parameter!$B$9:$AB$9,MATCH(C516,Parameter!$B$8:$AB$8,0))+5,"")</f>
        <v/>
      </c>
      <c r="J516" s="78" t="str">
        <f t="array" aca="1" ref="J516" ca="1">IF(H516=1,MATCH(1,(OFFSET(Data!$CJ$1:$HN$1,B516-1,0))*(Data!$CJ$89:$HN$89=C516),0),"")</f>
        <v/>
      </c>
      <c r="K516" s="78" t="str">
        <f t="array" aca="1" ref="K516" ca="1">IF(H516=1,MATCH(I516,OFFSET(Data!$CI$90:$CI$485,0,Specials!J516)*(Data!$AA$90:$AA$485&gt;Parameter!$B$15)*(Data!$CH$90:$CH$485="W"),0),"")</f>
        <v/>
      </c>
      <c r="L516" s="78" t="str">
        <f ca="1">IF(H516=1,INDEX(Data!$CG$90:$CG$169,$K516)&amp;" / "&amp;OFFSET(Data!$CI$88,0,Specials!J516),"")</f>
        <v/>
      </c>
      <c r="M516" s="78" t="s">
        <v>10</v>
      </c>
      <c r="N516" s="78" t="s">
        <v>230</v>
      </c>
      <c r="O516" s="78">
        <f t="shared" ref="O516:O579" ca="1" si="41">IF(AND($P516&lt;&gt;"",$N516="yes"),O515+1,O515)</f>
        <v>18</v>
      </c>
      <c r="P516" s="78" t="str">
        <f t="shared" ca="1" si="40"/>
        <v/>
      </c>
    </row>
    <row r="517" spans="1:16" s="78" customFormat="1" x14ac:dyDescent="0.25">
      <c r="A517" s="321" t="str">
        <f>"# Oh dear Women Rating &gt; "&amp;Parameter!$B$15</f>
        <v># Oh dear Women Rating &gt; 600</v>
      </c>
      <c r="B517" s="326">
        <f>MATCH(A517,Data!$CG:$CG,0)</f>
        <v>17</v>
      </c>
      <c r="C517" s="78">
        <v>20</v>
      </c>
      <c r="D517" s="78" t="str">
        <f>INDEX(Parameter!$B$9:$AB$9,MATCH(C517,Parameter!$B$8:$AB$8,0))</f>
        <v>no</v>
      </c>
      <c r="H517" s="78">
        <f ca="1">INDEX(OFFSET(Data!$BF$1:$CF$1,B517-1,0),MATCH("Total/"&amp;C517,Data!$BF$1:$CF$1,0))</f>
        <v>0</v>
      </c>
      <c r="I517" s="78" t="str">
        <f ca="1">IF(H517=1,INDEX(Parameter!$B$9:$AB$9,MATCH(C517,Parameter!$B$8:$AB$8,0))+5,"")</f>
        <v/>
      </c>
      <c r="J517" s="78" t="str">
        <f t="array" aca="1" ref="J517" ca="1">IF(H517=1,MATCH(1,(OFFSET(Data!$CJ$1:$HN$1,B517-1,0))*(Data!$CJ$89:$HN$89=C517),0),"")</f>
        <v/>
      </c>
      <c r="K517" s="78" t="str">
        <f t="array" aca="1" ref="K517" ca="1">IF(H517=1,MATCH(I517,OFFSET(Data!$CI$90:$CI$485,0,Specials!J517)*(Data!$AA$90:$AA$485&gt;Parameter!$B$15)*(Data!$CH$90:$CH$485="W"),0),"")</f>
        <v/>
      </c>
      <c r="L517" s="78" t="str">
        <f ca="1">IF(H517=1,INDEX(Data!$CG$90:$CG$169,$K517)&amp;" / "&amp;OFFSET(Data!$CI$88,0,Specials!J517),"")</f>
        <v/>
      </c>
      <c r="M517" s="78" t="s">
        <v>10</v>
      </c>
      <c r="N517" s="78" t="s">
        <v>230</v>
      </c>
      <c r="O517" s="78">
        <f t="shared" ca="1" si="41"/>
        <v>18</v>
      </c>
      <c r="P517" s="78" t="str">
        <f ca="1">IF(AND(H517=1,ISERROR(K517)=FALSE),"Only 1 Oh Dear on hole "&amp;C517,"")</f>
        <v/>
      </c>
    </row>
    <row r="518" spans="1:16" s="78" customFormat="1" x14ac:dyDescent="0.25">
      <c r="A518" s="321" t="str">
        <f>"# Oh dear Women Rating &gt; "&amp;Parameter!$B$15</f>
        <v># Oh dear Women Rating &gt; 600</v>
      </c>
      <c r="B518" s="326">
        <f>MATCH(A518,Data!$CG:$CG,0)</f>
        <v>17</v>
      </c>
      <c r="C518" s="78">
        <v>21</v>
      </c>
      <c r="D518" s="78" t="str">
        <f>INDEX(Parameter!$B$9:$AB$9,MATCH(C518,Parameter!$B$8:$AB$8,0))</f>
        <v>no</v>
      </c>
      <c r="H518" s="78">
        <f ca="1">INDEX(OFFSET(Data!$BF$1:$CF$1,B518-1,0),MATCH("Total/"&amp;C518,Data!$BF$1:$CF$1,0))</f>
        <v>0</v>
      </c>
      <c r="I518" s="78" t="str">
        <f ca="1">IF(H518=1,INDEX(Parameter!$B$9:$AB$9,MATCH(C518,Parameter!$B$8:$AB$8,0))+5,"")</f>
        <v/>
      </c>
      <c r="J518" s="78" t="str">
        <f t="array" aca="1" ref="J518" ca="1">IF(H518=1,MATCH(1,(OFFSET(Data!$CJ$1:$HN$1,B518-1,0))*(Data!$CJ$89:$HN$89=C518),0),"")</f>
        <v/>
      </c>
      <c r="K518" s="78" t="str">
        <f t="array" aca="1" ref="K518" ca="1">IF(H518=1,MATCH(I518,OFFSET(Data!$CI$90:$CI$485,0,Specials!J518)*(Data!$AA$90:$AA$485&gt;Parameter!$B$15)*(Data!$CH$90:$CH$485="W"),0),"")</f>
        <v/>
      </c>
      <c r="L518" s="78" t="str">
        <f ca="1">IF(H518=1,INDEX(Data!$CG$90:$CG$169,$K518)&amp;" / "&amp;OFFSET(Data!$CI$88,0,Specials!J518),"")</f>
        <v/>
      </c>
      <c r="M518" s="78" t="s">
        <v>10</v>
      </c>
      <c r="N518" s="78" t="s">
        <v>230</v>
      </c>
      <c r="O518" s="78">
        <f t="shared" ca="1" si="41"/>
        <v>18</v>
      </c>
      <c r="P518" s="78" t="str">
        <f t="shared" ref="P518:P543" ca="1" si="42">IF(AND(H518=1,ISERROR(K518)=FALSE),"Only 1 Oh Dear on hole "&amp;C518,"")</f>
        <v/>
      </c>
    </row>
    <row r="519" spans="1:16" s="78" customFormat="1" x14ac:dyDescent="0.25">
      <c r="A519" s="321" t="str">
        <f>"# Oh dear Women Rating &gt; "&amp;Parameter!$B$15</f>
        <v># Oh dear Women Rating &gt; 600</v>
      </c>
      <c r="B519" s="326">
        <f>MATCH(A519,Data!$CG:$CG,0)</f>
        <v>17</v>
      </c>
      <c r="C519" s="78">
        <v>22</v>
      </c>
      <c r="D519" s="78" t="str">
        <f>INDEX(Parameter!$B$9:$AB$9,MATCH(C519,Parameter!$B$8:$AB$8,0))</f>
        <v>no</v>
      </c>
      <c r="H519" s="78">
        <f ca="1">INDEX(OFFSET(Data!$BF$1:$CF$1,B519-1,0),MATCH("Total/"&amp;C519,Data!$BF$1:$CF$1,0))</f>
        <v>0</v>
      </c>
      <c r="I519" s="78" t="str">
        <f ca="1">IF(H519=1,INDEX(Parameter!$B$9:$AB$9,MATCH(C519,Parameter!$B$8:$AB$8,0))+5,"")</f>
        <v/>
      </c>
      <c r="J519" s="78" t="str">
        <f t="array" aca="1" ref="J519" ca="1">IF(H519=1,MATCH(1,(OFFSET(Data!$CJ$1:$HN$1,B519-1,0))*(Data!$CJ$89:$HN$89=C519),0),"")</f>
        <v/>
      </c>
      <c r="K519" s="78" t="str">
        <f t="array" aca="1" ref="K519" ca="1">IF(H519=1,MATCH(I519,OFFSET(Data!$CI$90:$CI$485,0,Specials!J519)*(Data!$AA$90:$AA$485&gt;Parameter!$B$15)*(Data!$CH$90:$CH$485="W"),0),"")</f>
        <v/>
      </c>
      <c r="L519" s="78" t="str">
        <f ca="1">IF(H519=1,INDEX(Data!$CG$90:$CG$169,$K519)&amp;" / "&amp;OFFSET(Data!$CI$88,0,Specials!J519),"")</f>
        <v/>
      </c>
      <c r="M519" s="78" t="s">
        <v>10</v>
      </c>
      <c r="N519" s="78" t="s">
        <v>230</v>
      </c>
      <c r="O519" s="78">
        <f t="shared" ca="1" si="41"/>
        <v>18</v>
      </c>
      <c r="P519" s="78" t="str">
        <f t="shared" ca="1" si="42"/>
        <v/>
      </c>
    </row>
    <row r="520" spans="1:16" s="78" customFormat="1" x14ac:dyDescent="0.25">
      <c r="A520" s="321" t="str">
        <f>"# Oh dear Women Rating &gt; "&amp;Parameter!$B$15</f>
        <v># Oh dear Women Rating &gt; 600</v>
      </c>
      <c r="B520" s="326">
        <f>MATCH(A520,Data!$CG:$CG,0)</f>
        <v>17</v>
      </c>
      <c r="C520" s="78">
        <v>23</v>
      </c>
      <c r="D520" s="78" t="str">
        <f>INDEX(Parameter!$B$9:$AB$9,MATCH(C520,Parameter!$B$8:$AB$8,0))</f>
        <v>no</v>
      </c>
      <c r="H520" s="78">
        <f ca="1">INDEX(OFFSET(Data!$BF$1:$CF$1,B520-1,0),MATCH("Total/"&amp;C520,Data!$BF$1:$CF$1,0))</f>
        <v>0</v>
      </c>
      <c r="I520" s="78" t="str">
        <f ca="1">IF(H520=1,INDEX(Parameter!$B$9:$AB$9,MATCH(C520,Parameter!$B$8:$AB$8,0))+5,"")</f>
        <v/>
      </c>
      <c r="J520" s="78" t="str">
        <f t="array" aca="1" ref="J520" ca="1">IF(H520=1,MATCH(1,(OFFSET(Data!$CJ$1:$HN$1,B520-1,0))*(Data!$CJ$89:$HN$89=C520),0),"")</f>
        <v/>
      </c>
      <c r="K520" s="78" t="str">
        <f t="array" aca="1" ref="K520" ca="1">IF(H520=1,MATCH(I520,OFFSET(Data!$CI$90:$CI$485,0,Specials!J520)*(Data!$AA$90:$AA$485&gt;Parameter!$B$15)*(Data!$CH$90:$CH$485="W"),0),"")</f>
        <v/>
      </c>
      <c r="L520" s="78" t="str">
        <f ca="1">IF(H520=1,INDEX(Data!$CG$90:$CG$169,$K520)&amp;" / "&amp;OFFSET(Data!$CI$88,0,Specials!J520),"")</f>
        <v/>
      </c>
      <c r="M520" s="78" t="s">
        <v>10</v>
      </c>
      <c r="N520" s="78" t="s">
        <v>230</v>
      </c>
      <c r="O520" s="78">
        <f t="shared" ca="1" si="41"/>
        <v>18</v>
      </c>
      <c r="P520" s="78" t="str">
        <f t="shared" ca="1" si="42"/>
        <v/>
      </c>
    </row>
    <row r="521" spans="1:16" s="78" customFormat="1" x14ac:dyDescent="0.25">
      <c r="A521" s="321" t="str">
        <f>"# Oh dear Women Rating &gt; "&amp;Parameter!$B$15</f>
        <v># Oh dear Women Rating &gt; 600</v>
      </c>
      <c r="B521" s="326">
        <f>MATCH(A521,Data!$CG:$CG,0)</f>
        <v>17</v>
      </c>
      <c r="C521" s="78">
        <v>24</v>
      </c>
      <c r="D521" s="78" t="str">
        <f>INDEX(Parameter!$B$9:$AB$9,MATCH(C521,Parameter!$B$8:$AB$8,0))</f>
        <v>no</v>
      </c>
      <c r="H521" s="78">
        <f ca="1">INDEX(OFFSET(Data!$BF$1:$CF$1,B521-1,0),MATCH("Total/"&amp;C521,Data!$BF$1:$CF$1,0))</f>
        <v>0</v>
      </c>
      <c r="I521" s="78" t="str">
        <f ca="1">IF(H521=1,INDEX(Parameter!$B$9:$AB$9,MATCH(C521,Parameter!$B$8:$AB$8,0))+5,"")</f>
        <v/>
      </c>
      <c r="J521" s="78" t="str">
        <f t="array" aca="1" ref="J521" ca="1">IF(H521=1,MATCH(1,(OFFSET(Data!$CJ$1:$HN$1,B521-1,0))*(Data!$CJ$89:$HN$89=C521),0),"")</f>
        <v/>
      </c>
      <c r="K521" s="78" t="str">
        <f t="array" aca="1" ref="K521" ca="1">IF(H521=1,MATCH(I521,OFFSET(Data!$CI$90:$CI$485,0,Specials!J521)*(Data!$AA$90:$AA$485&gt;Parameter!$B$15)*(Data!$CH$90:$CH$485="W"),0),"")</f>
        <v/>
      </c>
      <c r="L521" s="78" t="str">
        <f ca="1">IF(H521=1,INDEX(Data!$CG$90:$CG$169,$K521)&amp;" / "&amp;OFFSET(Data!$CI$88,0,Specials!J521),"")</f>
        <v/>
      </c>
      <c r="M521" s="78" t="s">
        <v>10</v>
      </c>
      <c r="N521" s="78" t="s">
        <v>230</v>
      </c>
      <c r="O521" s="78">
        <f t="shared" ca="1" si="41"/>
        <v>18</v>
      </c>
      <c r="P521" s="78" t="str">
        <f t="shared" ca="1" si="42"/>
        <v/>
      </c>
    </row>
    <row r="522" spans="1:16" s="78" customFormat="1" x14ac:dyDescent="0.25">
      <c r="A522" s="321" t="str">
        <f>"# Oh dear Women Rating &gt; "&amp;Parameter!$B$15</f>
        <v># Oh dear Women Rating &gt; 600</v>
      </c>
      <c r="B522" s="326">
        <f>MATCH(A522,Data!$CG:$CG,0)</f>
        <v>17</v>
      </c>
      <c r="C522" s="78">
        <v>25</v>
      </c>
      <c r="D522" s="78" t="str">
        <f>INDEX(Parameter!$B$9:$AB$9,MATCH(C522,Parameter!$B$8:$AB$8,0))</f>
        <v>no</v>
      </c>
      <c r="H522" s="78">
        <f ca="1">INDEX(OFFSET(Data!$BF$1:$CF$1,B522-1,0),MATCH("Total/"&amp;C522,Data!$BF$1:$CF$1,0))</f>
        <v>0</v>
      </c>
      <c r="I522" s="78" t="str">
        <f ca="1">IF(H522=1,INDEX(Parameter!$B$9:$AB$9,MATCH(C522,Parameter!$B$8:$AB$8,0))+5,"")</f>
        <v/>
      </c>
      <c r="J522" s="78" t="str">
        <f t="array" aca="1" ref="J522" ca="1">IF(H522=1,MATCH(1,(OFFSET(Data!$CJ$1:$HN$1,B522-1,0))*(Data!$CJ$89:$HN$89=C522),0),"")</f>
        <v/>
      </c>
      <c r="K522" s="78" t="str">
        <f t="array" aca="1" ref="K522" ca="1">IF(H522=1,MATCH(I522,OFFSET(Data!$CI$90:$CI$485,0,Specials!J522)*(Data!$AA$90:$AA$485&gt;Parameter!$B$15)*(Data!$CH$90:$CH$485="W"),0),"")</f>
        <v/>
      </c>
      <c r="L522" s="78" t="str">
        <f ca="1">IF(H522=1,INDEX(Data!$CG$90:$CG$169,$K522)&amp;" / "&amp;OFFSET(Data!$CI$88,0,Specials!J522),"")</f>
        <v/>
      </c>
      <c r="M522" s="78" t="s">
        <v>10</v>
      </c>
      <c r="N522" s="78" t="s">
        <v>230</v>
      </c>
      <c r="O522" s="78">
        <f t="shared" ca="1" si="41"/>
        <v>18</v>
      </c>
      <c r="P522" s="78" t="str">
        <f t="shared" ca="1" si="42"/>
        <v/>
      </c>
    </row>
    <row r="523" spans="1:16" s="78" customFormat="1" x14ac:dyDescent="0.25">
      <c r="A523" s="321" t="str">
        <f>"# Oh dear Women Rating &gt; "&amp;Parameter!$B$15</f>
        <v># Oh dear Women Rating &gt; 600</v>
      </c>
      <c r="B523" s="326">
        <f>MATCH(A523,Data!$CG:$CG,0)</f>
        <v>17</v>
      </c>
      <c r="C523" s="78">
        <v>26</v>
      </c>
      <c r="D523" s="78" t="str">
        <f>INDEX(Parameter!$B$9:$AB$9,MATCH(C523,Parameter!$B$8:$AB$8,0))</f>
        <v>no</v>
      </c>
      <c r="H523" s="78">
        <f ca="1">INDEX(OFFSET(Data!$BF$1:$CF$1,B523-1,0),MATCH("Total/"&amp;C523,Data!$BF$1:$CF$1,0))</f>
        <v>0</v>
      </c>
      <c r="I523" s="78" t="str">
        <f ca="1">IF(H523=1,INDEX(Parameter!$B$9:$AB$9,MATCH(C523,Parameter!$B$8:$AB$8,0))+5,"")</f>
        <v/>
      </c>
      <c r="J523" s="78" t="str">
        <f t="array" aca="1" ref="J523" ca="1">IF(H523=1,MATCH(1,(OFFSET(Data!$CJ$1:$HN$1,B523-1,0))*(Data!$CJ$89:$HN$89=C523),0),"")</f>
        <v/>
      </c>
      <c r="K523" s="78" t="str">
        <f t="array" aca="1" ref="K523" ca="1">IF(H523=1,MATCH(I523,OFFSET(Data!$CI$90:$CI$485,0,Specials!J523)*(Data!$AA$90:$AA$485&gt;Parameter!$B$15)*(Data!$CH$90:$CH$485="W"),0),"")</f>
        <v/>
      </c>
      <c r="L523" s="78" t="str">
        <f ca="1">IF(H523=1,INDEX(Data!$CG$90:$CG$169,$K523)&amp;" / "&amp;OFFSET(Data!$CI$88,0,Specials!J523),"")</f>
        <v/>
      </c>
      <c r="M523" s="78" t="s">
        <v>10</v>
      </c>
      <c r="N523" s="78" t="s">
        <v>230</v>
      </c>
      <c r="O523" s="78">
        <f t="shared" ca="1" si="41"/>
        <v>18</v>
      </c>
      <c r="P523" s="78" t="str">
        <f t="shared" ca="1" si="42"/>
        <v/>
      </c>
    </row>
    <row r="524" spans="1:16" s="78" customFormat="1" x14ac:dyDescent="0.25">
      <c r="A524" s="321" t="str">
        <f>"# Oh dear Women Rating &gt; "&amp;Parameter!$B$15</f>
        <v># Oh dear Women Rating &gt; 600</v>
      </c>
      <c r="B524" s="326">
        <f>MATCH(A524,Data!$CG:$CG,0)</f>
        <v>17</v>
      </c>
      <c r="C524" s="78">
        <v>27</v>
      </c>
      <c r="D524" s="78" t="str">
        <f>INDEX(Parameter!$B$9:$AB$9,MATCH(C524,Parameter!$B$8:$AB$8,0))</f>
        <v>no</v>
      </c>
      <c r="H524" s="78">
        <f ca="1">INDEX(OFFSET(Data!$BF$1:$CF$1,B524-1,0),MATCH("Total/"&amp;C524,Data!$BF$1:$CF$1,0))</f>
        <v>0</v>
      </c>
      <c r="I524" s="78" t="str">
        <f ca="1">IF(H524=1,INDEX(Parameter!$B$9:$AB$9,MATCH(C524,Parameter!$B$8:$AB$8,0))+5,"")</f>
        <v/>
      </c>
      <c r="J524" s="78" t="str">
        <f t="array" aca="1" ref="J524" ca="1">IF(H524=1,MATCH(1,(OFFSET(Data!$CJ$1:$HN$1,B524-1,0))*(Data!$CJ$89:$HN$89=C524),0),"")</f>
        <v/>
      </c>
      <c r="K524" s="78" t="str">
        <f t="array" aca="1" ref="K524" ca="1">IF(H524=1,MATCH(I524,OFFSET(Data!$CI$90:$CI$485,0,Specials!J524)*(Data!$AA$90:$AA$485&gt;Parameter!$B$15)*(Data!$CH$90:$CH$485="W"),0),"")</f>
        <v/>
      </c>
      <c r="L524" s="78" t="str">
        <f ca="1">IF(H524=1,INDEX(Data!$CG$90:$CG$169,$K524)&amp;" / "&amp;OFFSET(Data!$CI$88,0,Specials!J524),"")</f>
        <v/>
      </c>
      <c r="M524" s="78" t="s">
        <v>10</v>
      </c>
      <c r="N524" s="78" t="s">
        <v>230</v>
      </c>
      <c r="O524" s="78">
        <f t="shared" ca="1" si="41"/>
        <v>18</v>
      </c>
      <c r="P524" s="78" t="str">
        <f t="shared" ca="1" si="42"/>
        <v/>
      </c>
    </row>
    <row r="525" spans="1:16" s="78" customFormat="1" ht="15" customHeight="1" x14ac:dyDescent="0.25">
      <c r="A525" s="321" t="str">
        <f>"# Oh dear Women Rating &gt; "&amp;Parameter!$B$15</f>
        <v># Oh dear Women Rating &gt; 600</v>
      </c>
      <c r="B525" s="326">
        <f>MATCH(A525,Data!$CG:$CG,0)</f>
        <v>17</v>
      </c>
      <c r="C525" s="78">
        <v>1</v>
      </c>
      <c r="D525" s="78">
        <f>INDEX(Parameter!$B$9:$AB$9,MATCH(C525,Parameter!$B$8:$AB$8,0))</f>
        <v>3</v>
      </c>
      <c r="H525" s="78">
        <f ca="1">INDEX(OFFSET(Data!$BF$1:$CF$1,B525-1,0),MATCH("Total/"&amp;C525,Data!$BF$1:$CF$1,0))</f>
        <v>0</v>
      </c>
      <c r="I525" s="78" t="str">
        <f ca="1">IF(H525=1,INDEX(Parameter!$B$9:$AB$9,MATCH(C525,Parameter!$B$8:$AB$8,0))+6,"")</f>
        <v/>
      </c>
      <c r="J525" s="78" t="str">
        <f t="array" aca="1" ref="J525" ca="1">IF(H525=1,MATCH(1,(OFFSET(Data!$CJ$1:$HN$1,B525-1,0))*(Data!$CJ$89:$HN$89=C525),0),"")</f>
        <v/>
      </c>
      <c r="K525" s="78" t="str">
        <f t="array" aca="1" ref="K525" ca="1">IF(H525=1,MATCH(I525,OFFSET(Data!$CI$90:$CI$485,0,Specials!J525)*(Data!$AA$90:$AA$485&gt;Parameter!$B$15)*(Data!$CH$90:$CH$485="W"),0),"")</f>
        <v/>
      </c>
      <c r="L525" s="78" t="str">
        <f ca="1">IF(H525=1,INDEX(Data!$CG$90:$CG$169,$K525)&amp;" / "&amp;OFFSET(Data!$CI$88,0,Specials!J525),"")</f>
        <v/>
      </c>
      <c r="M525" s="78" t="s">
        <v>10</v>
      </c>
      <c r="N525" s="78" t="s">
        <v>230</v>
      </c>
      <c r="O525" s="78">
        <f t="shared" ca="1" si="41"/>
        <v>18</v>
      </c>
      <c r="P525" s="78" t="str">
        <f t="shared" ca="1" si="42"/>
        <v/>
      </c>
    </row>
    <row r="526" spans="1:16" s="78" customFormat="1" x14ac:dyDescent="0.25">
      <c r="A526" s="321" t="str">
        <f>"# Oh dear Women Rating &gt; "&amp;Parameter!$B$15</f>
        <v># Oh dear Women Rating &gt; 600</v>
      </c>
      <c r="B526" s="326">
        <f>MATCH(A526,Data!$CG:$CG,0)</f>
        <v>17</v>
      </c>
      <c r="C526" s="78">
        <v>2</v>
      </c>
      <c r="D526" s="78">
        <f>INDEX(Parameter!$B$9:$AB$9,MATCH(C526,Parameter!$B$8:$AB$8,0))</f>
        <v>3</v>
      </c>
      <c r="H526" s="78">
        <f ca="1">INDEX(OFFSET(Data!$BF$1:$CF$1,B526-1,0),MATCH("Total/"&amp;C526,Data!$BF$1:$CF$1,0))</f>
        <v>0</v>
      </c>
      <c r="I526" s="78" t="str">
        <f ca="1">IF(H526=1,INDEX(Parameter!$B$9:$AB$9,MATCH(C526,Parameter!$B$8:$AB$8,0))+6,"")</f>
        <v/>
      </c>
      <c r="J526" s="78" t="str">
        <f t="array" aca="1" ref="J526" ca="1">IF(H526=1,MATCH(1,(OFFSET(Data!$CJ$1:$HN$1,B526-1,0))*(Data!$CJ$89:$HN$89=C526),0),"")</f>
        <v/>
      </c>
      <c r="K526" s="78" t="str">
        <f t="array" aca="1" ref="K526" ca="1">IF(H526=1,MATCH(I526,OFFSET(Data!$CI$90:$CI$485,0,Specials!J526)*(Data!$AA$90:$AA$485&gt;Parameter!$B$15)*(Data!$CH$90:$CH$485="W"),0),"")</f>
        <v/>
      </c>
      <c r="L526" s="78" t="str">
        <f ca="1">IF(H526=1,INDEX(Data!$CG$90:$CG$169,$K526)&amp;" / "&amp;OFFSET(Data!$CI$88,0,Specials!J526),"")</f>
        <v/>
      </c>
      <c r="M526" s="78" t="s">
        <v>10</v>
      </c>
      <c r="N526" s="78" t="s">
        <v>230</v>
      </c>
      <c r="O526" s="78">
        <f t="shared" ca="1" si="41"/>
        <v>18</v>
      </c>
      <c r="P526" s="78" t="str">
        <f t="shared" ca="1" si="42"/>
        <v/>
      </c>
    </row>
    <row r="527" spans="1:16" s="78" customFormat="1" x14ac:dyDescent="0.25">
      <c r="A527" s="321" t="str">
        <f>"# Oh dear Women Rating &gt; "&amp;Parameter!$B$15</f>
        <v># Oh dear Women Rating &gt; 600</v>
      </c>
      <c r="B527" s="326">
        <f>MATCH(A527,Data!$CG:$CG,0)</f>
        <v>17</v>
      </c>
      <c r="C527" s="78">
        <v>3</v>
      </c>
      <c r="D527" s="78">
        <f>INDEX(Parameter!$B$9:$AB$9,MATCH(C527,Parameter!$B$8:$AB$8,0))</f>
        <v>3</v>
      </c>
      <c r="H527" s="78">
        <f ca="1">INDEX(OFFSET(Data!$BF$1:$CF$1,B527-1,0),MATCH("Total/"&amp;C527,Data!$BF$1:$CF$1,0))</f>
        <v>0</v>
      </c>
      <c r="I527" s="78" t="str">
        <f ca="1">IF(H527=1,INDEX(Parameter!$B$9:$AB$9,MATCH(C527,Parameter!$B$8:$AB$8,0))+6,"")</f>
        <v/>
      </c>
      <c r="J527" s="78" t="str">
        <f t="array" aca="1" ref="J527" ca="1">IF(H527=1,MATCH(1,(OFFSET(Data!$CJ$1:$HN$1,B527-1,0))*(Data!$CJ$89:$HN$89=C527),0),"")</f>
        <v/>
      </c>
      <c r="K527" s="78" t="str">
        <f t="array" aca="1" ref="K527" ca="1">IF(H527=1,MATCH(I527,OFFSET(Data!$CI$90:$CI$485,0,Specials!J527)*(Data!$AA$90:$AA$485&gt;Parameter!$B$15)*(Data!$CH$90:$CH$485="W"),0),"")</f>
        <v/>
      </c>
      <c r="L527" s="78" t="str">
        <f ca="1">IF(H527=1,INDEX(Data!$CG$90:$CG$169,$K527)&amp;" / "&amp;OFFSET(Data!$CI$88,0,Specials!J527),"")</f>
        <v/>
      </c>
      <c r="M527" s="78" t="s">
        <v>10</v>
      </c>
      <c r="N527" s="78" t="s">
        <v>230</v>
      </c>
      <c r="O527" s="78">
        <f t="shared" ca="1" si="41"/>
        <v>18</v>
      </c>
      <c r="P527" s="78" t="str">
        <f t="shared" ca="1" si="42"/>
        <v/>
      </c>
    </row>
    <row r="528" spans="1:16" s="78" customFormat="1" x14ac:dyDescent="0.25">
      <c r="A528" s="321" t="str">
        <f>"# Oh dear Women Rating &gt; "&amp;Parameter!$B$15</f>
        <v># Oh dear Women Rating &gt; 600</v>
      </c>
      <c r="B528" s="326">
        <f>MATCH(A528,Data!$CG:$CG,0)</f>
        <v>17</v>
      </c>
      <c r="C528" s="78">
        <v>4</v>
      </c>
      <c r="D528" s="78">
        <f>INDEX(Parameter!$B$9:$AB$9,MATCH(C528,Parameter!$B$8:$AB$8,0))</f>
        <v>3</v>
      </c>
      <c r="H528" s="78">
        <f ca="1">INDEX(OFFSET(Data!$BF$1:$CF$1,B528-1,0),MATCH("Total/"&amp;C528,Data!$BF$1:$CF$1,0))</f>
        <v>0</v>
      </c>
      <c r="I528" s="78" t="str">
        <f ca="1">IF(H528=1,INDEX(Parameter!$B$9:$AB$9,MATCH(C528,Parameter!$B$8:$AB$8,0))+6,"")</f>
        <v/>
      </c>
      <c r="J528" s="78" t="str">
        <f t="array" aca="1" ref="J528" ca="1">IF(H528=1,MATCH(1,(OFFSET(Data!$CJ$1:$HN$1,B528-1,0))*(Data!$CJ$89:$HN$89=C528),0),"")</f>
        <v/>
      </c>
      <c r="K528" s="78" t="str">
        <f t="array" aca="1" ref="K528" ca="1">IF(H528=1,MATCH(I528,OFFSET(Data!$CI$90:$CI$485,0,Specials!J528)*(Data!$AA$90:$AA$485&gt;Parameter!$B$15)*(Data!$CH$90:$CH$485="W"),0),"")</f>
        <v/>
      </c>
      <c r="L528" s="78" t="str">
        <f ca="1">IF(H528=1,INDEX(Data!$CG$90:$CG$169,$K528)&amp;" / "&amp;OFFSET(Data!$CI$88,0,Specials!J528),"")</f>
        <v/>
      </c>
      <c r="M528" s="78" t="s">
        <v>10</v>
      </c>
      <c r="N528" s="78" t="s">
        <v>230</v>
      </c>
      <c r="O528" s="78">
        <f t="shared" ca="1" si="41"/>
        <v>18</v>
      </c>
      <c r="P528" s="78" t="str">
        <f t="shared" ca="1" si="42"/>
        <v/>
      </c>
    </row>
    <row r="529" spans="1:16" s="78" customFormat="1" x14ac:dyDescent="0.25">
      <c r="A529" s="321" t="str">
        <f>"# Oh dear Women Rating &gt; "&amp;Parameter!$B$15</f>
        <v># Oh dear Women Rating &gt; 600</v>
      </c>
      <c r="B529" s="326">
        <f>MATCH(A529,Data!$CG:$CG,0)</f>
        <v>17</v>
      </c>
      <c r="C529" s="78">
        <v>5</v>
      </c>
      <c r="D529" s="78">
        <f>INDEX(Parameter!$B$9:$AB$9,MATCH(C529,Parameter!$B$8:$AB$8,0))</f>
        <v>3</v>
      </c>
      <c r="H529" s="78">
        <f ca="1">INDEX(OFFSET(Data!$BF$1:$CF$1,B529-1,0),MATCH("Total/"&amp;C529,Data!$BF$1:$CF$1,0))</f>
        <v>0</v>
      </c>
      <c r="I529" s="78" t="str">
        <f ca="1">IF(H529=1,INDEX(Parameter!$B$9:$AB$9,MATCH(C529,Parameter!$B$8:$AB$8,0))+6,"")</f>
        <v/>
      </c>
      <c r="J529" s="78" t="str">
        <f t="array" aca="1" ref="J529" ca="1">IF(H529=1,MATCH(1,(OFFSET(Data!$CJ$1:$HN$1,B529-1,0))*(Data!$CJ$89:$HN$89=C529),0),"")</f>
        <v/>
      </c>
      <c r="K529" s="78" t="str">
        <f t="array" aca="1" ref="K529" ca="1">IF(H529=1,MATCH(I529,OFFSET(Data!$CI$90:$CI$485,0,Specials!J529)*(Data!$AA$90:$AA$485&gt;Parameter!$B$15)*(Data!$CH$90:$CH$485="W"),0),"")</f>
        <v/>
      </c>
      <c r="L529" s="78" t="str">
        <f ca="1">IF(H529=1,INDEX(Data!$CG$90:$CG$169,$K529)&amp;" / "&amp;OFFSET(Data!$CI$88,0,Specials!J529),"")</f>
        <v/>
      </c>
      <c r="M529" s="78" t="s">
        <v>10</v>
      </c>
      <c r="N529" s="78" t="s">
        <v>230</v>
      </c>
      <c r="O529" s="78">
        <f t="shared" ca="1" si="41"/>
        <v>18</v>
      </c>
      <c r="P529" s="78" t="str">
        <f t="shared" ca="1" si="42"/>
        <v/>
      </c>
    </row>
    <row r="530" spans="1:16" s="78" customFormat="1" x14ac:dyDescent="0.25">
      <c r="A530" s="321" t="str">
        <f>"# Oh dear Women Rating &gt; "&amp;Parameter!$B$15</f>
        <v># Oh dear Women Rating &gt; 600</v>
      </c>
      <c r="B530" s="326">
        <f>MATCH(A530,Data!$CG:$CG,0)</f>
        <v>17</v>
      </c>
      <c r="C530" s="78">
        <v>6</v>
      </c>
      <c r="D530" s="78">
        <f>INDEX(Parameter!$B$9:$AB$9,MATCH(C530,Parameter!$B$8:$AB$8,0))</f>
        <v>3</v>
      </c>
      <c r="H530" s="78">
        <f ca="1">INDEX(OFFSET(Data!$BF$1:$CF$1,B530-1,0),MATCH("Total/"&amp;C530,Data!$BF$1:$CF$1,0))</f>
        <v>0</v>
      </c>
      <c r="I530" s="78" t="str">
        <f ca="1">IF(H530=1,INDEX(Parameter!$B$9:$AB$9,MATCH(C530,Parameter!$B$8:$AB$8,0))+6,"")</f>
        <v/>
      </c>
      <c r="J530" s="78" t="str">
        <f t="array" aca="1" ref="J530" ca="1">IF(H530=1,MATCH(1,(OFFSET(Data!$CJ$1:$HN$1,B530-1,0))*(Data!$CJ$89:$HN$89=C530),0),"")</f>
        <v/>
      </c>
      <c r="K530" s="78" t="str">
        <f t="array" aca="1" ref="K530" ca="1">IF(H530=1,MATCH(I530,OFFSET(Data!$CI$90:$CI$485,0,Specials!J530)*(Data!$AA$90:$AA$485&gt;Parameter!$B$15)*(Data!$CH$90:$CH$485="W"),0),"")</f>
        <v/>
      </c>
      <c r="L530" s="78" t="str">
        <f ca="1">IF(H530=1,INDEX(Data!$CG$90:$CG$169,$K530)&amp;" / "&amp;OFFSET(Data!$CI$88,0,Specials!J530),"")</f>
        <v/>
      </c>
      <c r="M530" s="78" t="s">
        <v>10</v>
      </c>
      <c r="N530" s="78" t="s">
        <v>230</v>
      </c>
      <c r="O530" s="78">
        <f t="shared" ca="1" si="41"/>
        <v>18</v>
      </c>
      <c r="P530" s="78" t="str">
        <f t="shared" ca="1" si="42"/>
        <v/>
      </c>
    </row>
    <row r="531" spans="1:16" s="78" customFormat="1" x14ac:dyDescent="0.25">
      <c r="A531" s="321" t="str">
        <f>"# Oh dear Women Rating &gt; "&amp;Parameter!$B$15</f>
        <v># Oh dear Women Rating &gt; 600</v>
      </c>
      <c r="B531" s="326">
        <f>MATCH(A531,Data!$CG:$CG,0)</f>
        <v>17</v>
      </c>
      <c r="C531" s="78">
        <v>7</v>
      </c>
      <c r="D531" s="78">
        <f>INDEX(Parameter!$B$9:$AB$9,MATCH(C531,Parameter!$B$8:$AB$8,0))</f>
        <v>3</v>
      </c>
      <c r="H531" s="78">
        <f ca="1">INDEX(OFFSET(Data!$BF$1:$CF$1,B531-1,0),MATCH("Total/"&amp;C531,Data!$BF$1:$CF$1,0))</f>
        <v>0</v>
      </c>
      <c r="I531" s="78" t="str">
        <f ca="1">IF(H531=1,INDEX(Parameter!$B$9:$AB$9,MATCH(C531,Parameter!$B$8:$AB$8,0))+6,"")</f>
        <v/>
      </c>
      <c r="J531" s="78" t="str">
        <f t="array" aca="1" ref="J531" ca="1">IF(H531=1,MATCH(1,(OFFSET(Data!$CJ$1:$HN$1,B531-1,0))*(Data!$CJ$89:$HN$89=C531),0),"")</f>
        <v/>
      </c>
      <c r="K531" s="78" t="str">
        <f t="array" aca="1" ref="K531" ca="1">IF(H531=1,MATCH(I531,OFFSET(Data!$CI$90:$CI$485,0,Specials!J531)*(Data!$AA$90:$AA$485&gt;Parameter!$B$15)*(Data!$CH$90:$CH$485="W"),0),"")</f>
        <v/>
      </c>
      <c r="L531" s="78" t="str">
        <f ca="1">IF(H531=1,INDEX(Data!$CG$90:$CG$169,$K531)&amp;" / "&amp;OFFSET(Data!$CI$88,0,Specials!J531),"")</f>
        <v/>
      </c>
      <c r="M531" s="78" t="s">
        <v>10</v>
      </c>
      <c r="N531" s="78" t="s">
        <v>230</v>
      </c>
      <c r="O531" s="78">
        <f t="shared" ca="1" si="41"/>
        <v>18</v>
      </c>
      <c r="P531" s="78" t="str">
        <f t="shared" ca="1" si="42"/>
        <v/>
      </c>
    </row>
    <row r="532" spans="1:16" s="78" customFormat="1" x14ac:dyDescent="0.25">
      <c r="A532" s="321" t="str">
        <f>"# Oh dear Women Rating &gt; "&amp;Parameter!$B$15</f>
        <v># Oh dear Women Rating &gt; 600</v>
      </c>
      <c r="B532" s="326">
        <f>MATCH(A532,Data!$CG:$CG,0)</f>
        <v>17</v>
      </c>
      <c r="C532" s="78">
        <v>8</v>
      </c>
      <c r="D532" s="78">
        <f>INDEX(Parameter!$B$9:$AB$9,MATCH(C532,Parameter!$B$8:$AB$8,0))</f>
        <v>3</v>
      </c>
      <c r="H532" s="78">
        <f ca="1">INDEX(OFFSET(Data!$BF$1:$CF$1,B532-1,0),MATCH("Total/"&amp;C532,Data!$BF$1:$CF$1,0))</f>
        <v>0</v>
      </c>
      <c r="I532" s="78" t="str">
        <f ca="1">IF(H532=1,INDEX(Parameter!$B$9:$AB$9,MATCH(C532,Parameter!$B$8:$AB$8,0))+6,"")</f>
        <v/>
      </c>
      <c r="J532" s="78" t="str">
        <f t="array" aca="1" ref="J532" ca="1">IF(H532=1,MATCH(1,(OFFSET(Data!$CJ$1:$HN$1,B532-1,0))*(Data!$CJ$89:$HN$89=C532),0),"")</f>
        <v/>
      </c>
      <c r="K532" s="78" t="str">
        <f t="array" aca="1" ref="K532" ca="1">IF(H532=1,MATCH(I532,OFFSET(Data!$CI$90:$CI$485,0,Specials!J532)*(Data!$AA$90:$AA$485&gt;Parameter!$B$15)*(Data!$CH$90:$CH$485="W"),0),"")</f>
        <v/>
      </c>
      <c r="L532" s="78" t="str">
        <f ca="1">IF(H532=1,INDEX(Data!$CG$90:$CG$169,$K532)&amp;" / "&amp;OFFSET(Data!$CI$88,0,Specials!J532),"")</f>
        <v/>
      </c>
      <c r="M532" s="78" t="s">
        <v>10</v>
      </c>
      <c r="N532" s="78" t="s">
        <v>230</v>
      </c>
      <c r="O532" s="78">
        <f t="shared" ca="1" si="41"/>
        <v>18</v>
      </c>
      <c r="P532" s="78" t="str">
        <f t="shared" ca="1" si="42"/>
        <v/>
      </c>
    </row>
    <row r="533" spans="1:16" s="78" customFormat="1" x14ac:dyDescent="0.25">
      <c r="A533" s="321" t="str">
        <f>"# Oh dear Women Rating &gt; "&amp;Parameter!$B$15</f>
        <v># Oh dear Women Rating &gt; 600</v>
      </c>
      <c r="B533" s="326">
        <f>MATCH(A533,Data!$CG:$CG,0)</f>
        <v>17</v>
      </c>
      <c r="C533" s="78">
        <v>9</v>
      </c>
      <c r="D533" s="78" t="str">
        <f>INDEX(Parameter!$B$9:$AB$9,MATCH(C533,Parameter!$B$8:$AB$8,0))</f>
        <v>no</v>
      </c>
      <c r="H533" s="78">
        <f ca="1">INDEX(OFFSET(Data!$BF$1:$CF$1,B533-1,0),MATCH("Total/"&amp;C533,Data!$BF$1:$CF$1,0))</f>
        <v>0</v>
      </c>
      <c r="I533" s="78" t="str">
        <f ca="1">IF(H533=1,INDEX(Parameter!$B$9:$AB$9,MATCH(C533,Parameter!$B$8:$AB$8,0))+6,"")</f>
        <v/>
      </c>
      <c r="J533" s="78" t="str">
        <f t="array" aca="1" ref="J533" ca="1">IF(H533=1,MATCH(1,(OFFSET(Data!$CJ$1:$HN$1,B533-1,0))*(Data!$CJ$89:$HN$89=C533),0),"")</f>
        <v/>
      </c>
      <c r="K533" s="78" t="str">
        <f t="array" aca="1" ref="K533" ca="1">IF(H533=1,MATCH(I533,OFFSET(Data!$CI$90:$CI$485,0,Specials!J533)*(Data!$AA$90:$AA$485&gt;Parameter!$B$15)*(Data!$CH$90:$CH$485="W"),0),"")</f>
        <v/>
      </c>
      <c r="L533" s="78" t="str">
        <f ca="1">IF(H533=1,INDEX(Data!$CG$90:$CG$169,$K533)&amp;" / "&amp;OFFSET(Data!$CI$88,0,Specials!J533),"")</f>
        <v/>
      </c>
      <c r="M533" s="78" t="s">
        <v>10</v>
      </c>
      <c r="N533" s="78" t="s">
        <v>230</v>
      </c>
      <c r="O533" s="78">
        <f t="shared" ca="1" si="41"/>
        <v>18</v>
      </c>
      <c r="P533" s="78" t="str">
        <f t="shared" ca="1" si="42"/>
        <v/>
      </c>
    </row>
    <row r="534" spans="1:16" s="78" customFormat="1" x14ac:dyDescent="0.25">
      <c r="A534" s="321" t="str">
        <f>"# Oh dear Women Rating &gt; "&amp;Parameter!$B$15</f>
        <v># Oh dear Women Rating &gt; 600</v>
      </c>
      <c r="B534" s="326">
        <f>MATCH(A534,Data!$CG:$CG,0)</f>
        <v>17</v>
      </c>
      <c r="C534" s="78">
        <v>10</v>
      </c>
      <c r="D534" s="78">
        <f>INDEX(Parameter!$B$9:$AB$9,MATCH(C534,Parameter!$B$8:$AB$8,0))</f>
        <v>4</v>
      </c>
      <c r="H534" s="78">
        <f ca="1">INDEX(OFFSET(Data!$BF$1:$CF$1,B534-1,0),MATCH("Total/"&amp;C534,Data!$BF$1:$CF$1,0))</f>
        <v>1</v>
      </c>
      <c r="I534" s="78">
        <f ca="1">IF(H534=1,INDEX(Parameter!$B$9:$AB$9,MATCH(C534,Parameter!$B$8:$AB$8,0))+6,"")</f>
        <v>10</v>
      </c>
      <c r="J534" s="78">
        <f t="array" aca="1" ref="J534" ca="1">IF(H534=1,MATCH(1,(OFFSET(Data!$CJ$1:$HN$1,B534-1,0))*(Data!$CJ$89:$HN$89=C534),0),"")</f>
        <v>22</v>
      </c>
      <c r="K534" s="78" t="e">
        <f t="array" aca="1" ref="K534" ca="1">IF(H534=1,MATCH(I534,OFFSET(Data!$CI$90:$CI$485,0,Specials!J534)*(Data!$AA$90:$AA$485&gt;Parameter!$B$15)*(Data!$CH$90:$CH$485="W"),0),"")</f>
        <v>#N/A</v>
      </c>
      <c r="L534" s="78" t="e">
        <f ca="1">IF(H534=1,INDEX(Data!$CG$90:$CG$169,$K534)&amp;" / "&amp;OFFSET(Data!$CI$88,0,Specials!J534),"")</f>
        <v>#N/A</v>
      </c>
      <c r="M534" s="78" t="s">
        <v>10</v>
      </c>
      <c r="N534" s="78" t="s">
        <v>230</v>
      </c>
      <c r="O534" s="78">
        <f t="shared" ca="1" si="41"/>
        <v>18</v>
      </c>
      <c r="P534" s="78" t="str">
        <f t="shared" ca="1" si="42"/>
        <v/>
      </c>
    </row>
    <row r="535" spans="1:16" s="78" customFormat="1" x14ac:dyDescent="0.25">
      <c r="A535" s="321" t="str">
        <f>"# Oh dear Women Rating &gt; "&amp;Parameter!$B$15</f>
        <v># Oh dear Women Rating &gt; 600</v>
      </c>
      <c r="B535" s="326">
        <f>MATCH(A535,Data!$CG:$CG,0)</f>
        <v>17</v>
      </c>
      <c r="C535" s="78">
        <v>11</v>
      </c>
      <c r="D535" s="78">
        <f>INDEX(Parameter!$B$9:$AB$9,MATCH(C535,Parameter!$B$8:$AB$8,0))</f>
        <v>3</v>
      </c>
      <c r="H535" s="78">
        <f ca="1">INDEX(OFFSET(Data!$BF$1:$CF$1,B535-1,0),MATCH("Total/"&amp;C535,Data!$BF$1:$CF$1,0))</f>
        <v>0</v>
      </c>
      <c r="I535" s="78" t="str">
        <f ca="1">IF(H535=1,INDEX(Parameter!$B$9:$AB$9,MATCH(C535,Parameter!$B$8:$AB$8,0))+6,"")</f>
        <v/>
      </c>
      <c r="J535" s="78" t="str">
        <f t="array" aca="1" ref="J535" ca="1">IF(H535=1,MATCH(1,(OFFSET(Data!$CJ$1:$HN$1,B535-1,0))*(Data!$CJ$89:$HN$89=C535),0),"")</f>
        <v/>
      </c>
      <c r="K535" s="78" t="str">
        <f t="array" aca="1" ref="K535" ca="1">IF(H535=1,MATCH(I535,OFFSET(Data!$CI$90:$CI$485,0,Specials!J535)*(Data!$AA$90:$AA$485&gt;Parameter!$B$15)*(Data!$CH$90:$CH$485="W"),0),"")</f>
        <v/>
      </c>
      <c r="L535" s="78" t="str">
        <f ca="1">IF(H535=1,INDEX(Data!$CG$90:$CG$169,$K535)&amp;" / "&amp;OFFSET(Data!$CI$88,0,Specials!J535),"")</f>
        <v/>
      </c>
      <c r="M535" s="78" t="s">
        <v>10</v>
      </c>
      <c r="N535" s="78" t="s">
        <v>230</v>
      </c>
      <c r="O535" s="78">
        <f t="shared" ca="1" si="41"/>
        <v>18</v>
      </c>
      <c r="P535" s="78" t="str">
        <f t="shared" ca="1" si="42"/>
        <v/>
      </c>
    </row>
    <row r="536" spans="1:16" s="78" customFormat="1" x14ac:dyDescent="0.25">
      <c r="A536" s="321" t="str">
        <f>"# Oh dear Women Rating &gt; "&amp;Parameter!$B$15</f>
        <v># Oh dear Women Rating &gt; 600</v>
      </c>
      <c r="B536" s="326">
        <f>MATCH(A536,Data!$CG:$CG,0)</f>
        <v>17</v>
      </c>
      <c r="C536" s="78">
        <v>12</v>
      </c>
      <c r="D536" s="78">
        <f>INDEX(Parameter!$B$9:$AB$9,MATCH(C536,Parameter!$B$8:$AB$8,0))</f>
        <v>3</v>
      </c>
      <c r="H536" s="78">
        <f ca="1">INDEX(OFFSET(Data!$BF$1:$CF$1,B536-1,0),MATCH("Total/"&amp;C536,Data!$BF$1:$CF$1,0))</f>
        <v>0</v>
      </c>
      <c r="I536" s="78" t="str">
        <f ca="1">IF(H536=1,INDEX(Parameter!$B$9:$AB$9,MATCH(C536,Parameter!$B$8:$AB$8,0))+6,"")</f>
        <v/>
      </c>
      <c r="J536" s="78" t="str">
        <f t="array" aca="1" ref="J536" ca="1">IF(H536=1,MATCH(1,(OFFSET(Data!$CJ$1:$HN$1,B536-1,0))*(Data!$CJ$89:$HN$89=C536),0),"")</f>
        <v/>
      </c>
      <c r="K536" s="78" t="str">
        <f t="array" aca="1" ref="K536" ca="1">IF(H536=1,MATCH(I536,OFFSET(Data!$CI$90:$CI$485,0,Specials!J536)*(Data!$AA$90:$AA$485&gt;Parameter!$B$15)*(Data!$CH$90:$CH$485="W"),0),"")</f>
        <v/>
      </c>
      <c r="L536" s="78" t="str">
        <f ca="1">IF(H536=1,INDEX(Data!$CG$90:$CG$169,$K536)&amp;" / "&amp;OFFSET(Data!$CI$88,0,Specials!J536),"")</f>
        <v/>
      </c>
      <c r="M536" s="78" t="s">
        <v>10</v>
      </c>
      <c r="N536" s="78" t="s">
        <v>230</v>
      </c>
      <c r="O536" s="78">
        <f t="shared" ca="1" si="41"/>
        <v>18</v>
      </c>
      <c r="P536" s="78" t="str">
        <f t="shared" ca="1" si="42"/>
        <v/>
      </c>
    </row>
    <row r="537" spans="1:16" s="78" customFormat="1" x14ac:dyDescent="0.25">
      <c r="A537" s="321" t="str">
        <f>"# Oh dear Women Rating &gt; "&amp;Parameter!$B$15</f>
        <v># Oh dear Women Rating &gt; 600</v>
      </c>
      <c r="B537" s="326">
        <f>MATCH(A537,Data!$CG:$CG,0)</f>
        <v>17</v>
      </c>
      <c r="C537" s="78">
        <v>13</v>
      </c>
      <c r="D537" s="78">
        <f>INDEX(Parameter!$B$9:$AB$9,MATCH(C537,Parameter!$B$8:$AB$8,0))</f>
        <v>3</v>
      </c>
      <c r="H537" s="78">
        <f ca="1">INDEX(OFFSET(Data!$BF$1:$CF$1,B537-1,0),MATCH("Total/"&amp;C537,Data!$BF$1:$CF$1,0))</f>
        <v>0</v>
      </c>
      <c r="I537" s="78" t="str">
        <f ca="1">IF(H537=1,INDEX(Parameter!$B$9:$AB$9,MATCH(C537,Parameter!$B$8:$AB$8,0))+6,"")</f>
        <v/>
      </c>
      <c r="J537" s="78" t="str">
        <f t="array" aca="1" ref="J537" ca="1">IF(H537=1,MATCH(1,(OFFSET(Data!$CJ$1:$HN$1,B537-1,0))*(Data!$CJ$89:$HN$89=C537),0),"")</f>
        <v/>
      </c>
      <c r="K537" s="78" t="str">
        <f t="array" aca="1" ref="K537" ca="1">IF(H537=1,MATCH(I537,OFFSET(Data!$CI$90:$CI$485,0,Specials!J537)*(Data!$AA$90:$AA$485&gt;Parameter!$B$15)*(Data!$CH$90:$CH$485="W"),0),"")</f>
        <v/>
      </c>
      <c r="L537" s="78" t="str">
        <f ca="1">IF(H537=1,INDEX(Data!$CG$90:$CG$169,$K537)&amp;" / "&amp;OFFSET(Data!$CI$88,0,Specials!J537),"")</f>
        <v/>
      </c>
      <c r="M537" s="78" t="s">
        <v>10</v>
      </c>
      <c r="N537" s="78" t="s">
        <v>230</v>
      </c>
      <c r="O537" s="78">
        <f t="shared" ca="1" si="41"/>
        <v>18</v>
      </c>
      <c r="P537" s="78" t="str">
        <f t="shared" ca="1" si="42"/>
        <v/>
      </c>
    </row>
    <row r="538" spans="1:16" s="78" customFormat="1" x14ac:dyDescent="0.25">
      <c r="A538" s="321" t="str">
        <f>"# Oh dear Women Rating &gt; "&amp;Parameter!$B$15</f>
        <v># Oh dear Women Rating &gt; 600</v>
      </c>
      <c r="B538" s="326">
        <f>MATCH(A538,Data!$CG:$CG,0)</f>
        <v>17</v>
      </c>
      <c r="C538" s="78">
        <v>14</v>
      </c>
      <c r="D538" s="78">
        <f>INDEX(Parameter!$B$9:$AB$9,MATCH(C538,Parameter!$B$8:$AB$8,0))</f>
        <v>4</v>
      </c>
      <c r="H538" s="78">
        <f ca="1">INDEX(OFFSET(Data!$BF$1:$CF$1,B538-1,0),MATCH("Total/"&amp;C538,Data!$BF$1:$CF$1,0))</f>
        <v>0</v>
      </c>
      <c r="I538" s="78" t="str">
        <f ca="1">IF(H538=1,INDEX(Parameter!$B$9:$AB$9,MATCH(C538,Parameter!$B$8:$AB$8,0))+6,"")</f>
        <v/>
      </c>
      <c r="J538" s="78" t="str">
        <f t="array" aca="1" ref="J538" ca="1">IF(H538=1,MATCH(1,(OFFSET(Data!$CJ$1:$HN$1,B538-1,0))*(Data!$CJ$89:$HN$89=C538),0),"")</f>
        <v/>
      </c>
      <c r="K538" s="78" t="str">
        <f t="array" aca="1" ref="K538" ca="1">IF(H538=1,MATCH(I538,OFFSET(Data!$CI$90:$CI$485,0,Specials!J538)*(Data!$AA$90:$AA$485&gt;Parameter!$B$15)*(Data!$CH$90:$CH$485="W"),0),"")</f>
        <v/>
      </c>
      <c r="L538" s="78" t="str">
        <f ca="1">IF(H538=1,INDEX(Data!$CG$90:$CG$169,$K538)&amp;" / "&amp;OFFSET(Data!$CI$88,0,Specials!J538),"")</f>
        <v/>
      </c>
      <c r="M538" s="78" t="s">
        <v>10</v>
      </c>
      <c r="N538" s="78" t="s">
        <v>230</v>
      </c>
      <c r="O538" s="78">
        <f t="shared" ca="1" si="41"/>
        <v>18</v>
      </c>
      <c r="P538" s="78" t="str">
        <f t="shared" ca="1" si="42"/>
        <v/>
      </c>
    </row>
    <row r="539" spans="1:16" s="78" customFormat="1" x14ac:dyDescent="0.25">
      <c r="A539" s="321" t="str">
        <f>"# Oh dear Women Rating &gt; "&amp;Parameter!$B$15</f>
        <v># Oh dear Women Rating &gt; 600</v>
      </c>
      <c r="B539" s="326">
        <f>MATCH(A539,Data!$CG:$CG,0)</f>
        <v>17</v>
      </c>
      <c r="C539" s="78">
        <v>15</v>
      </c>
      <c r="D539" s="78" t="str">
        <f>INDEX(Parameter!$B$9:$AB$9,MATCH(C539,Parameter!$B$8:$AB$8,0))</f>
        <v>no</v>
      </c>
      <c r="H539" s="78">
        <f ca="1">INDEX(OFFSET(Data!$BF$1:$CF$1,B539-1,0),MATCH("Total/"&amp;C539,Data!$BF$1:$CF$1,0))</f>
        <v>0</v>
      </c>
      <c r="I539" s="78" t="str">
        <f ca="1">IF(H539=1,INDEX(Parameter!$B$9:$AB$9,MATCH(C539,Parameter!$B$8:$AB$8,0))+6,"")</f>
        <v/>
      </c>
      <c r="J539" s="78" t="str">
        <f t="array" aca="1" ref="J539" ca="1">IF(H539=1,MATCH(1,(OFFSET(Data!$CJ$1:$HN$1,B539-1,0))*(Data!$CJ$89:$HN$89=C539),0),"")</f>
        <v/>
      </c>
      <c r="K539" s="78" t="str">
        <f t="array" aca="1" ref="K539" ca="1">IF(H539=1,MATCH(I539,OFFSET(Data!$CI$90:$CI$485,0,Specials!J539)*(Data!$AA$90:$AA$485&gt;Parameter!$B$15)*(Data!$CH$90:$CH$485="W"),0),"")</f>
        <v/>
      </c>
      <c r="L539" s="78" t="str">
        <f ca="1">IF(H539=1,INDEX(Data!$CG$90:$CG$169,$K539)&amp;" / "&amp;OFFSET(Data!$CI$88,0,Specials!J539),"")</f>
        <v/>
      </c>
      <c r="M539" s="78" t="s">
        <v>10</v>
      </c>
      <c r="N539" s="78" t="s">
        <v>230</v>
      </c>
      <c r="O539" s="78">
        <f t="shared" ca="1" si="41"/>
        <v>18</v>
      </c>
      <c r="P539" s="78" t="str">
        <f t="shared" ca="1" si="42"/>
        <v/>
      </c>
    </row>
    <row r="540" spans="1:16" s="78" customFormat="1" x14ac:dyDescent="0.25">
      <c r="A540" s="321" t="str">
        <f>"# Oh dear Women Rating &gt; "&amp;Parameter!$B$15</f>
        <v># Oh dear Women Rating &gt; 600</v>
      </c>
      <c r="B540" s="326">
        <f>MATCH(A540,Data!$CG:$CG,0)</f>
        <v>17</v>
      </c>
      <c r="C540" s="78">
        <v>16</v>
      </c>
      <c r="D540" s="78" t="str">
        <f>INDEX(Parameter!$B$9:$AB$9,MATCH(C540,Parameter!$B$8:$AB$8,0))</f>
        <v>no</v>
      </c>
      <c r="H540" s="78">
        <f ca="1">INDEX(OFFSET(Data!$BF$1:$CF$1,B540-1,0),MATCH("Total/"&amp;C540,Data!$BF$1:$CF$1,0))</f>
        <v>0</v>
      </c>
      <c r="I540" s="78" t="str">
        <f ca="1">IF(H540=1,INDEX(Parameter!$B$9:$AB$9,MATCH(C540,Parameter!$B$8:$AB$8,0))+6,"")</f>
        <v/>
      </c>
      <c r="J540" s="78" t="str">
        <f t="array" aca="1" ref="J540" ca="1">IF(H540=1,MATCH(1,(OFFSET(Data!$CJ$1:$HN$1,B540-1,0))*(Data!$CJ$89:$HN$89=C540),0),"")</f>
        <v/>
      </c>
      <c r="K540" s="78" t="str">
        <f t="array" aca="1" ref="K540" ca="1">IF(H540=1,MATCH(I540,OFFSET(Data!$CI$90:$CI$485,0,Specials!J540)*(Data!$AA$90:$AA$485&gt;Parameter!$B$15)*(Data!$CH$90:$CH$485="W"),0),"")</f>
        <v/>
      </c>
      <c r="L540" s="78" t="str">
        <f ca="1">IF(H540=1,INDEX(Data!$CG$90:$CG$169,$K540)&amp;" / "&amp;OFFSET(Data!$CI$88,0,Specials!J540),"")</f>
        <v/>
      </c>
      <c r="M540" s="78" t="s">
        <v>10</v>
      </c>
      <c r="N540" s="78" t="s">
        <v>230</v>
      </c>
      <c r="O540" s="78">
        <f t="shared" ca="1" si="41"/>
        <v>18</v>
      </c>
      <c r="P540" s="78" t="str">
        <f t="shared" ca="1" si="42"/>
        <v/>
      </c>
    </row>
    <row r="541" spans="1:16" s="78" customFormat="1" x14ac:dyDescent="0.25">
      <c r="A541" s="321" t="str">
        <f>"# Oh dear Women Rating &gt; "&amp;Parameter!$B$15</f>
        <v># Oh dear Women Rating &gt; 600</v>
      </c>
      <c r="B541" s="326">
        <f>MATCH(A541,Data!$CG:$CG,0)</f>
        <v>17</v>
      </c>
      <c r="C541" s="78">
        <v>17</v>
      </c>
      <c r="D541" s="78" t="str">
        <f>INDEX(Parameter!$B$9:$AB$9,MATCH(C541,Parameter!$B$8:$AB$8,0))</f>
        <v>no</v>
      </c>
      <c r="H541" s="78">
        <f ca="1">INDEX(OFFSET(Data!$BF$1:$CF$1,B541-1,0),MATCH("Total/"&amp;C541,Data!$BF$1:$CF$1,0))</f>
        <v>0</v>
      </c>
      <c r="I541" s="78" t="str">
        <f ca="1">IF(H541=1,INDEX(Parameter!$B$9:$AB$9,MATCH(C541,Parameter!$B$8:$AB$8,0))+6,"")</f>
        <v/>
      </c>
      <c r="J541" s="78" t="str">
        <f t="array" aca="1" ref="J541" ca="1">IF(H541=1,MATCH(1,(OFFSET(Data!$CJ$1:$HN$1,B541-1,0))*(Data!$CJ$89:$HN$89=C541),0),"")</f>
        <v/>
      </c>
      <c r="K541" s="78" t="str">
        <f t="array" aca="1" ref="K541" ca="1">IF(H541=1,MATCH(I541,OFFSET(Data!$CI$90:$CI$485,0,Specials!J541)*(Data!$AA$90:$AA$485&gt;Parameter!$B$15)*(Data!$CH$90:$CH$485="W"),0),"")</f>
        <v/>
      </c>
      <c r="L541" s="78" t="str">
        <f ca="1">IF(H541=1,INDEX(Data!$CG$90:$CG$169,$K541)&amp;" / "&amp;OFFSET(Data!$CI$88,0,Specials!J541),"")</f>
        <v/>
      </c>
      <c r="M541" s="78" t="s">
        <v>10</v>
      </c>
      <c r="N541" s="78" t="s">
        <v>230</v>
      </c>
      <c r="O541" s="78">
        <f t="shared" ca="1" si="41"/>
        <v>18</v>
      </c>
      <c r="P541" s="78" t="str">
        <f t="shared" ca="1" si="42"/>
        <v/>
      </c>
    </row>
    <row r="542" spans="1:16" s="78" customFormat="1" x14ac:dyDescent="0.25">
      <c r="A542" s="321" t="str">
        <f>"# Oh dear Women Rating &gt; "&amp;Parameter!$B$15</f>
        <v># Oh dear Women Rating &gt; 600</v>
      </c>
      <c r="B542" s="326">
        <f>MATCH(A542,Data!$CG:$CG,0)</f>
        <v>17</v>
      </c>
      <c r="C542" s="78">
        <v>18</v>
      </c>
      <c r="D542" s="78" t="str">
        <f>INDEX(Parameter!$B$9:$AB$9,MATCH(C542,Parameter!$B$8:$AB$8,0))</f>
        <v>no</v>
      </c>
      <c r="H542" s="78">
        <f ca="1">INDEX(OFFSET(Data!$BF$1:$CF$1,B542-1,0),MATCH("Total/"&amp;C542,Data!$BF$1:$CF$1,0))</f>
        <v>0</v>
      </c>
      <c r="I542" s="78" t="str">
        <f ca="1">IF(H542=1,INDEX(Parameter!$B$9:$AB$9,MATCH(C542,Parameter!$B$8:$AB$8,0))+6,"")</f>
        <v/>
      </c>
      <c r="J542" s="78" t="str">
        <f t="array" aca="1" ref="J542" ca="1">IF(H542=1,MATCH(1,(OFFSET(Data!$CJ$1:$HN$1,B542-1,0))*(Data!$CJ$89:$HN$89=C542),0),"")</f>
        <v/>
      </c>
      <c r="K542" s="78" t="str">
        <f t="array" aca="1" ref="K542" ca="1">IF(H542=1,MATCH(I542,OFFSET(Data!$CI$90:$CI$485,0,Specials!J542)*(Data!$AA$90:$AA$485&gt;Parameter!$B$15)*(Data!$CH$90:$CH$485="W"),0),"")</f>
        <v/>
      </c>
      <c r="L542" s="78" t="str">
        <f ca="1">IF(H542=1,INDEX(Data!$CG$90:$CG$169,$K542)&amp;" / "&amp;OFFSET(Data!$CI$88,0,Specials!J542),"")</f>
        <v/>
      </c>
      <c r="M542" s="78" t="s">
        <v>10</v>
      </c>
      <c r="N542" s="78" t="s">
        <v>230</v>
      </c>
      <c r="O542" s="78">
        <f t="shared" ca="1" si="41"/>
        <v>18</v>
      </c>
      <c r="P542" s="78" t="str">
        <f t="shared" ca="1" si="42"/>
        <v/>
      </c>
    </row>
    <row r="543" spans="1:16" s="78" customFormat="1" x14ac:dyDescent="0.25">
      <c r="A543" s="321" t="str">
        <f>"# Oh dear Women Rating &gt; "&amp;Parameter!$B$15</f>
        <v># Oh dear Women Rating &gt; 600</v>
      </c>
      <c r="B543" s="326">
        <f>MATCH(A543,Data!$CG:$CG,0)</f>
        <v>17</v>
      </c>
      <c r="C543" s="78">
        <v>19</v>
      </c>
      <c r="D543" s="78" t="str">
        <f>INDEX(Parameter!$B$9:$AB$9,MATCH(C543,Parameter!$B$8:$AB$8,0))</f>
        <v>no</v>
      </c>
      <c r="H543" s="78">
        <f ca="1">INDEX(OFFSET(Data!$BF$1:$CF$1,B543-1,0),MATCH("Total/"&amp;C543,Data!$BF$1:$CF$1,0))</f>
        <v>0</v>
      </c>
      <c r="I543" s="78" t="str">
        <f ca="1">IF(H543=1,INDEX(Parameter!$B$9:$AB$9,MATCH(C543,Parameter!$B$8:$AB$8,0))+6,"")</f>
        <v/>
      </c>
      <c r="J543" s="78" t="str">
        <f t="array" aca="1" ref="J543" ca="1">IF(H543=1,MATCH(1,(OFFSET(Data!$CJ$1:$HN$1,B543-1,0))*(Data!$CJ$89:$HN$89=C543),0),"")</f>
        <v/>
      </c>
      <c r="K543" s="78" t="str">
        <f t="array" aca="1" ref="K543" ca="1">IF(H543=1,MATCH(I543,OFFSET(Data!$CI$90:$CI$485,0,Specials!J543)*(Data!$AA$90:$AA$485&gt;Parameter!$B$15)*(Data!$CH$90:$CH$485="W"),0),"")</f>
        <v/>
      </c>
      <c r="L543" s="78" t="str">
        <f ca="1">IF(H543=1,INDEX(Data!$CG$90:$CG$169,$K543)&amp;" / "&amp;OFFSET(Data!$CI$88,0,Specials!J543),"")</f>
        <v/>
      </c>
      <c r="M543" s="78" t="s">
        <v>10</v>
      </c>
      <c r="N543" s="78" t="s">
        <v>230</v>
      </c>
      <c r="O543" s="78">
        <f t="shared" ca="1" si="41"/>
        <v>18</v>
      </c>
      <c r="P543" s="78" t="str">
        <f t="shared" ca="1" si="42"/>
        <v/>
      </c>
    </row>
    <row r="544" spans="1:16" s="78" customFormat="1" x14ac:dyDescent="0.25">
      <c r="A544" s="321" t="str">
        <f>"# Oh dear Women Rating &gt; "&amp;Parameter!$B$15</f>
        <v># Oh dear Women Rating &gt; 600</v>
      </c>
      <c r="B544" s="326">
        <f>MATCH(A544,Data!$CG:$CG,0)</f>
        <v>17</v>
      </c>
      <c r="C544" s="78">
        <v>20</v>
      </c>
      <c r="D544" s="78" t="str">
        <f>INDEX(Parameter!$B$9:$AB$9,MATCH(C544,Parameter!$B$8:$AB$8,0))</f>
        <v>no</v>
      </c>
      <c r="H544" s="78">
        <f ca="1">INDEX(OFFSET(Data!$BF$1:$CF$1,B544-1,0),MATCH("Total/"&amp;C544,Data!$BF$1:$CF$1,0))</f>
        <v>0</v>
      </c>
      <c r="I544" s="78" t="str">
        <f ca="1">IF(H544=1,INDEX(Parameter!$B$9:$AB$9,MATCH(C544,Parameter!$B$8:$AB$8,0))+6,"")</f>
        <v/>
      </c>
      <c r="J544" s="78" t="str">
        <f t="array" aca="1" ref="J544" ca="1">IF(H544=1,MATCH(1,(OFFSET(Data!$CJ$1:$HN$1,B544-1,0))*(Data!$CJ$89:$HN$89=C544),0),"")</f>
        <v/>
      </c>
      <c r="K544" s="78" t="str">
        <f t="array" aca="1" ref="K544" ca="1">IF(H544=1,MATCH(I544,OFFSET(Data!$CI$90:$CI$485,0,Specials!J544)*(Data!$AA$90:$AA$485&gt;Parameter!$B$15)*(Data!$CH$90:$CH$485="W"),0),"")</f>
        <v/>
      </c>
      <c r="L544" s="78" t="str">
        <f ca="1">IF(H544=1,INDEX(Data!$CG$90:$CG$169,$K544)&amp;" / "&amp;OFFSET(Data!$CI$88,0,Specials!J544),"")</f>
        <v/>
      </c>
      <c r="M544" s="78" t="s">
        <v>10</v>
      </c>
      <c r="N544" s="78" t="s">
        <v>230</v>
      </c>
      <c r="O544" s="78">
        <f t="shared" ca="1" si="41"/>
        <v>18</v>
      </c>
      <c r="P544" s="78" t="str">
        <f ca="1">IF(AND(H544=1,ISERROR(K544)=FALSE),"Only 1 Oh Dear on hole "&amp;C544,"")</f>
        <v/>
      </c>
    </row>
    <row r="545" spans="1:16" s="78" customFormat="1" x14ac:dyDescent="0.25">
      <c r="A545" s="321" t="str">
        <f>"# Oh dear Women Rating &gt; "&amp;Parameter!$B$15</f>
        <v># Oh dear Women Rating &gt; 600</v>
      </c>
      <c r="B545" s="326">
        <f>MATCH(A545,Data!$CG:$CG,0)</f>
        <v>17</v>
      </c>
      <c r="C545" s="78">
        <v>21</v>
      </c>
      <c r="D545" s="78" t="str">
        <f>INDEX(Parameter!$B$9:$AB$9,MATCH(C545,Parameter!$B$8:$AB$8,0))</f>
        <v>no</v>
      </c>
      <c r="H545" s="78">
        <f ca="1">INDEX(OFFSET(Data!$BF$1:$CF$1,B545-1,0),MATCH("Total/"&amp;C545,Data!$BF$1:$CF$1,0))</f>
        <v>0</v>
      </c>
      <c r="I545" s="78" t="str">
        <f ca="1">IF(H545=1,INDEX(Parameter!$B$9:$AB$9,MATCH(C545,Parameter!$B$8:$AB$8,0))+6,"")</f>
        <v/>
      </c>
      <c r="J545" s="78" t="str">
        <f t="array" aca="1" ref="J545" ca="1">IF(H545=1,MATCH(1,(OFFSET(Data!$CJ$1:$HN$1,B545-1,0))*(Data!$CJ$89:$HN$89=C545),0),"")</f>
        <v/>
      </c>
      <c r="K545" s="78" t="str">
        <f t="array" aca="1" ref="K545" ca="1">IF(H545=1,MATCH(I545,OFFSET(Data!$CI$90:$CI$485,0,Specials!J545)*(Data!$AA$90:$AA$485&gt;Parameter!$B$15)*(Data!$CH$90:$CH$485="W"),0),"")</f>
        <v/>
      </c>
      <c r="L545" s="78" t="str">
        <f ca="1">IF(H545=1,INDEX(Data!$CG$90:$CG$169,$K545)&amp;" / "&amp;OFFSET(Data!$CI$88,0,Specials!J545),"")</f>
        <v/>
      </c>
      <c r="M545" s="78" t="s">
        <v>10</v>
      </c>
      <c r="N545" s="78" t="s">
        <v>230</v>
      </c>
      <c r="O545" s="78">
        <f t="shared" ca="1" si="41"/>
        <v>18</v>
      </c>
      <c r="P545" s="78" t="str">
        <f t="shared" ref="P545:P570" ca="1" si="43">IF(AND(H545=1,ISERROR(K545)=FALSE),"Only 1 Oh Dear on hole "&amp;C545,"")</f>
        <v/>
      </c>
    </row>
    <row r="546" spans="1:16" s="78" customFormat="1" x14ac:dyDescent="0.25">
      <c r="A546" s="321" t="str">
        <f>"# Oh dear Women Rating &gt; "&amp;Parameter!$B$15</f>
        <v># Oh dear Women Rating &gt; 600</v>
      </c>
      <c r="B546" s="326">
        <f>MATCH(A546,Data!$CG:$CG,0)</f>
        <v>17</v>
      </c>
      <c r="C546" s="78">
        <v>22</v>
      </c>
      <c r="D546" s="78" t="str">
        <f>INDEX(Parameter!$B$9:$AB$9,MATCH(C546,Parameter!$B$8:$AB$8,0))</f>
        <v>no</v>
      </c>
      <c r="H546" s="78">
        <f ca="1">INDEX(OFFSET(Data!$BF$1:$CF$1,B546-1,0),MATCH("Total/"&amp;C546,Data!$BF$1:$CF$1,0))</f>
        <v>0</v>
      </c>
      <c r="I546" s="78" t="str">
        <f ca="1">IF(H546=1,INDEX(Parameter!$B$9:$AB$9,MATCH(C546,Parameter!$B$8:$AB$8,0))+6,"")</f>
        <v/>
      </c>
      <c r="J546" s="78" t="str">
        <f t="array" aca="1" ref="J546" ca="1">IF(H546=1,MATCH(1,(OFFSET(Data!$CJ$1:$HN$1,B546-1,0))*(Data!$CJ$89:$HN$89=C546),0),"")</f>
        <v/>
      </c>
      <c r="K546" s="78" t="str">
        <f t="array" aca="1" ref="K546" ca="1">IF(H546=1,MATCH(I546,OFFSET(Data!$CI$90:$CI$485,0,Specials!J546)*(Data!$AA$90:$AA$485&gt;Parameter!$B$15)*(Data!$CH$90:$CH$485="W"),0),"")</f>
        <v/>
      </c>
      <c r="L546" s="78" t="str">
        <f ca="1">IF(H546=1,INDEX(Data!$CG$90:$CG$169,$K546)&amp;" / "&amp;OFFSET(Data!$CI$88,0,Specials!J546),"")</f>
        <v/>
      </c>
      <c r="M546" s="78" t="s">
        <v>10</v>
      </c>
      <c r="N546" s="78" t="s">
        <v>230</v>
      </c>
      <c r="O546" s="78">
        <f t="shared" ca="1" si="41"/>
        <v>18</v>
      </c>
      <c r="P546" s="78" t="str">
        <f t="shared" ca="1" si="43"/>
        <v/>
      </c>
    </row>
    <row r="547" spans="1:16" s="78" customFormat="1" x14ac:dyDescent="0.25">
      <c r="A547" s="321" t="str">
        <f>"# Oh dear Women Rating &gt; "&amp;Parameter!$B$15</f>
        <v># Oh dear Women Rating &gt; 600</v>
      </c>
      <c r="B547" s="326">
        <f>MATCH(A547,Data!$CG:$CG,0)</f>
        <v>17</v>
      </c>
      <c r="C547" s="78">
        <v>23</v>
      </c>
      <c r="D547" s="78" t="str">
        <f>INDEX(Parameter!$B$9:$AB$9,MATCH(C547,Parameter!$B$8:$AB$8,0))</f>
        <v>no</v>
      </c>
      <c r="H547" s="78">
        <f ca="1">INDEX(OFFSET(Data!$BF$1:$CF$1,B547-1,0),MATCH("Total/"&amp;C547,Data!$BF$1:$CF$1,0))</f>
        <v>0</v>
      </c>
      <c r="I547" s="78" t="str">
        <f ca="1">IF(H547=1,INDEX(Parameter!$B$9:$AB$9,MATCH(C547,Parameter!$B$8:$AB$8,0))+6,"")</f>
        <v/>
      </c>
      <c r="J547" s="78" t="str">
        <f t="array" aca="1" ref="J547" ca="1">IF(H547=1,MATCH(1,(OFFSET(Data!$CJ$1:$HN$1,B547-1,0))*(Data!$CJ$89:$HN$89=C547),0),"")</f>
        <v/>
      </c>
      <c r="K547" s="78" t="str">
        <f t="array" aca="1" ref="K547" ca="1">IF(H547=1,MATCH(I547,OFFSET(Data!$CI$90:$CI$485,0,Specials!J547)*(Data!$AA$90:$AA$485&gt;Parameter!$B$15)*(Data!$CH$90:$CH$485="W"),0),"")</f>
        <v/>
      </c>
      <c r="L547" s="78" t="str">
        <f ca="1">IF(H547=1,INDEX(Data!$CG$90:$CG$169,$K547)&amp;" / "&amp;OFFSET(Data!$CI$88,0,Specials!J547),"")</f>
        <v/>
      </c>
      <c r="M547" s="78" t="s">
        <v>10</v>
      </c>
      <c r="N547" s="78" t="s">
        <v>230</v>
      </c>
      <c r="O547" s="78">
        <f t="shared" ca="1" si="41"/>
        <v>18</v>
      </c>
      <c r="P547" s="78" t="str">
        <f t="shared" ca="1" si="43"/>
        <v/>
      </c>
    </row>
    <row r="548" spans="1:16" s="78" customFormat="1" x14ac:dyDescent="0.25">
      <c r="A548" s="321" t="str">
        <f>"# Oh dear Women Rating &gt; "&amp;Parameter!$B$15</f>
        <v># Oh dear Women Rating &gt; 600</v>
      </c>
      <c r="B548" s="326">
        <f>MATCH(A548,Data!$CG:$CG,0)</f>
        <v>17</v>
      </c>
      <c r="C548" s="78">
        <v>24</v>
      </c>
      <c r="D548" s="78" t="str">
        <f>INDEX(Parameter!$B$9:$AB$9,MATCH(C548,Parameter!$B$8:$AB$8,0))</f>
        <v>no</v>
      </c>
      <c r="H548" s="78">
        <f ca="1">INDEX(OFFSET(Data!$BF$1:$CF$1,B548-1,0),MATCH("Total/"&amp;C548,Data!$BF$1:$CF$1,0))</f>
        <v>0</v>
      </c>
      <c r="I548" s="78" t="str">
        <f ca="1">IF(H548=1,INDEX(Parameter!$B$9:$AB$9,MATCH(C548,Parameter!$B$8:$AB$8,0))+6,"")</f>
        <v/>
      </c>
      <c r="J548" s="78" t="str">
        <f t="array" aca="1" ref="J548" ca="1">IF(H548=1,MATCH(1,(OFFSET(Data!$CJ$1:$HN$1,B548-1,0))*(Data!$CJ$89:$HN$89=C548),0),"")</f>
        <v/>
      </c>
      <c r="K548" s="78" t="str">
        <f t="array" aca="1" ref="K548" ca="1">IF(H548=1,MATCH(I548,OFFSET(Data!$CI$90:$CI$485,0,Specials!J548)*(Data!$AA$90:$AA$485&gt;Parameter!$B$15)*(Data!$CH$90:$CH$485="W"),0),"")</f>
        <v/>
      </c>
      <c r="L548" s="78" t="str">
        <f ca="1">IF(H548=1,INDEX(Data!$CG$90:$CG$169,$K548)&amp;" / "&amp;OFFSET(Data!$CI$88,0,Specials!J548),"")</f>
        <v/>
      </c>
      <c r="M548" s="78" t="s">
        <v>10</v>
      </c>
      <c r="N548" s="78" t="s">
        <v>230</v>
      </c>
      <c r="O548" s="78">
        <f t="shared" ca="1" si="41"/>
        <v>18</v>
      </c>
      <c r="P548" s="78" t="str">
        <f t="shared" ca="1" si="43"/>
        <v/>
      </c>
    </row>
    <row r="549" spans="1:16" s="78" customFormat="1" x14ac:dyDescent="0.25">
      <c r="A549" s="321" t="str">
        <f>"# Oh dear Women Rating &gt; "&amp;Parameter!$B$15</f>
        <v># Oh dear Women Rating &gt; 600</v>
      </c>
      <c r="B549" s="326">
        <f>MATCH(A549,Data!$CG:$CG,0)</f>
        <v>17</v>
      </c>
      <c r="C549" s="78">
        <v>25</v>
      </c>
      <c r="D549" s="78" t="str">
        <f>INDEX(Parameter!$B$9:$AB$9,MATCH(C549,Parameter!$B$8:$AB$8,0))</f>
        <v>no</v>
      </c>
      <c r="H549" s="78">
        <f ca="1">INDEX(OFFSET(Data!$BF$1:$CF$1,B549-1,0),MATCH("Total/"&amp;C549,Data!$BF$1:$CF$1,0))</f>
        <v>0</v>
      </c>
      <c r="I549" s="78" t="str">
        <f ca="1">IF(H549=1,INDEX(Parameter!$B$9:$AB$9,MATCH(C549,Parameter!$B$8:$AB$8,0))+6,"")</f>
        <v/>
      </c>
      <c r="J549" s="78" t="str">
        <f t="array" aca="1" ref="J549" ca="1">IF(H549=1,MATCH(1,(OFFSET(Data!$CJ$1:$HN$1,B549-1,0))*(Data!$CJ$89:$HN$89=C549),0),"")</f>
        <v/>
      </c>
      <c r="K549" s="78" t="str">
        <f t="array" aca="1" ref="K549" ca="1">IF(H549=1,MATCH(I549,OFFSET(Data!$CI$90:$CI$485,0,Specials!J549)*(Data!$AA$90:$AA$485&gt;Parameter!$B$15)*(Data!$CH$90:$CH$485="W"),0),"")</f>
        <v/>
      </c>
      <c r="L549" s="78" t="str">
        <f ca="1">IF(H549=1,INDEX(Data!$CG$90:$CG$169,$K549)&amp;" / "&amp;OFFSET(Data!$CI$88,0,Specials!J549),"")</f>
        <v/>
      </c>
      <c r="M549" s="78" t="s">
        <v>10</v>
      </c>
      <c r="N549" s="78" t="s">
        <v>230</v>
      </c>
      <c r="O549" s="78">
        <f t="shared" ca="1" si="41"/>
        <v>18</v>
      </c>
      <c r="P549" s="78" t="str">
        <f t="shared" ca="1" si="43"/>
        <v/>
      </c>
    </row>
    <row r="550" spans="1:16" s="78" customFormat="1" x14ac:dyDescent="0.25">
      <c r="A550" s="321" t="str">
        <f>"# Oh dear Women Rating &gt; "&amp;Parameter!$B$15</f>
        <v># Oh dear Women Rating &gt; 600</v>
      </c>
      <c r="B550" s="326">
        <f>MATCH(A550,Data!$CG:$CG,0)</f>
        <v>17</v>
      </c>
      <c r="C550" s="78">
        <v>26</v>
      </c>
      <c r="D550" s="78" t="str">
        <f>INDEX(Parameter!$B$9:$AB$9,MATCH(C550,Parameter!$B$8:$AB$8,0))</f>
        <v>no</v>
      </c>
      <c r="H550" s="78">
        <f ca="1">INDEX(OFFSET(Data!$BF$1:$CF$1,B550-1,0),MATCH("Total/"&amp;C550,Data!$BF$1:$CF$1,0))</f>
        <v>0</v>
      </c>
      <c r="I550" s="78" t="str">
        <f ca="1">IF(H550=1,INDEX(Parameter!$B$9:$AB$9,MATCH(C550,Parameter!$B$8:$AB$8,0))+6,"")</f>
        <v/>
      </c>
      <c r="J550" s="78" t="str">
        <f t="array" aca="1" ref="J550" ca="1">IF(H550=1,MATCH(1,(OFFSET(Data!$CJ$1:$HN$1,B550-1,0))*(Data!$CJ$89:$HN$89=C550),0),"")</f>
        <v/>
      </c>
      <c r="K550" s="78" t="str">
        <f t="array" aca="1" ref="K550" ca="1">IF(H550=1,MATCH(I550,OFFSET(Data!$CI$90:$CI$485,0,Specials!J550)*(Data!$AA$90:$AA$485&gt;Parameter!$B$15)*(Data!$CH$90:$CH$485="W"),0),"")</f>
        <v/>
      </c>
      <c r="L550" s="78" t="str">
        <f ca="1">IF(H550=1,INDEX(Data!$CG$90:$CG$169,$K550)&amp;" / "&amp;OFFSET(Data!$CI$88,0,Specials!J550),"")</f>
        <v/>
      </c>
      <c r="M550" s="78" t="s">
        <v>10</v>
      </c>
      <c r="N550" s="78" t="s">
        <v>230</v>
      </c>
      <c r="O550" s="78">
        <f t="shared" ca="1" si="41"/>
        <v>18</v>
      </c>
      <c r="P550" s="78" t="str">
        <f t="shared" ca="1" si="43"/>
        <v/>
      </c>
    </row>
    <row r="551" spans="1:16" s="78" customFormat="1" x14ac:dyDescent="0.25">
      <c r="A551" s="321" t="str">
        <f>"# Oh dear Women Rating &gt; "&amp;Parameter!$B$15</f>
        <v># Oh dear Women Rating &gt; 600</v>
      </c>
      <c r="B551" s="326">
        <f>MATCH(A551,Data!$CG:$CG,0)</f>
        <v>17</v>
      </c>
      <c r="C551" s="78">
        <v>27</v>
      </c>
      <c r="D551" s="78" t="str">
        <f>INDEX(Parameter!$B$9:$AB$9,MATCH(C551,Parameter!$B$8:$AB$8,0))</f>
        <v>no</v>
      </c>
      <c r="H551" s="78">
        <f ca="1">INDEX(OFFSET(Data!$BF$1:$CF$1,B551-1,0),MATCH("Total/"&amp;C551,Data!$BF$1:$CF$1,0))</f>
        <v>0</v>
      </c>
      <c r="I551" s="78" t="str">
        <f ca="1">IF(H551=1,INDEX(Parameter!$B$9:$AB$9,MATCH(C551,Parameter!$B$8:$AB$8,0))+6,"")</f>
        <v/>
      </c>
      <c r="J551" s="78" t="str">
        <f t="array" aca="1" ref="J551" ca="1">IF(H551=1,MATCH(1,(OFFSET(Data!$CJ$1:$HN$1,B551-1,0))*(Data!$CJ$89:$HN$89=C551),0),"")</f>
        <v/>
      </c>
      <c r="K551" s="78" t="str">
        <f t="array" aca="1" ref="K551" ca="1">IF(H551=1,MATCH(I551,OFFSET(Data!$CI$90:$CI$485,0,Specials!J551)*(Data!$AA$90:$AA$485&gt;Parameter!$B$15)*(Data!$CH$90:$CH$485="W"),0),"")</f>
        <v/>
      </c>
      <c r="L551" s="78" t="str">
        <f ca="1">IF(H551=1,INDEX(Data!$CG$90:$CG$169,$K551)&amp;" / "&amp;OFFSET(Data!$CI$88,0,Specials!J551),"")</f>
        <v/>
      </c>
      <c r="M551" s="78" t="s">
        <v>10</v>
      </c>
      <c r="N551" s="78" t="s">
        <v>230</v>
      </c>
      <c r="O551" s="78">
        <f t="shared" ca="1" si="41"/>
        <v>18</v>
      </c>
      <c r="P551" s="78" t="str">
        <f t="shared" ca="1" si="43"/>
        <v/>
      </c>
    </row>
    <row r="552" spans="1:16" s="78" customFormat="1" ht="15" customHeight="1" x14ac:dyDescent="0.25">
      <c r="A552" s="321" t="str">
        <f>"# Oh dear Women Rating &gt; "&amp;Parameter!$B$15</f>
        <v># Oh dear Women Rating &gt; 600</v>
      </c>
      <c r="B552" s="326">
        <f>MATCH(A552,Data!$CG:$CG,0)</f>
        <v>17</v>
      </c>
      <c r="C552" s="78">
        <v>1</v>
      </c>
      <c r="D552" s="78">
        <f>INDEX(Parameter!$B$9:$AB$9,MATCH(C552,Parameter!$B$8:$AB$8,0))</f>
        <v>3</v>
      </c>
      <c r="H552" s="78">
        <f ca="1">INDEX(OFFSET(Data!$BF$1:$CF$1,B552-1,0),MATCH("Total/"&amp;C552,Data!$BF$1:$CF$1,0))</f>
        <v>0</v>
      </c>
      <c r="I552" s="78" t="str">
        <f ca="1">IF(H552=1,INDEX(Parameter!$B$9:$AB$9,MATCH(C552,Parameter!$B$8:$AB$8,0))+7,"")</f>
        <v/>
      </c>
      <c r="J552" s="78" t="str">
        <f t="array" aca="1" ref="J552" ca="1">IF(H552=1,MATCH(1,(OFFSET(Data!$CJ$1:$HN$1,B552-1,0))*(Data!$CJ$89:$HN$89=C552),0),"")</f>
        <v/>
      </c>
      <c r="K552" s="78" t="str">
        <f t="array" aca="1" ref="K552" ca="1">IF(H552=1,MATCH(I552,OFFSET(Data!$CI$90:$CI$485,0,Specials!J552)*(Data!$AA$90:$AA$485&gt;Parameter!$B$15)*(Data!$CH$90:$CH$485="W"),0),"")</f>
        <v/>
      </c>
      <c r="L552" s="78" t="str">
        <f ca="1">IF(H552=1,INDEX(Data!$CG$90:$CG$169,$K552)&amp;" / "&amp;OFFSET(Data!$CI$88,0,Specials!J552),"")</f>
        <v/>
      </c>
      <c r="M552" s="78" t="s">
        <v>10</v>
      </c>
      <c r="N552" s="78" t="s">
        <v>230</v>
      </c>
      <c r="O552" s="78">
        <f t="shared" ca="1" si="41"/>
        <v>18</v>
      </c>
      <c r="P552" s="78" t="str">
        <f t="shared" ca="1" si="43"/>
        <v/>
      </c>
    </row>
    <row r="553" spans="1:16" s="78" customFormat="1" x14ac:dyDescent="0.25">
      <c r="A553" s="321" t="str">
        <f>"# Oh dear Women Rating &gt; "&amp;Parameter!$B$15</f>
        <v># Oh dear Women Rating &gt; 600</v>
      </c>
      <c r="B553" s="326">
        <f>MATCH(A553,Data!$CG:$CG,0)</f>
        <v>17</v>
      </c>
      <c r="C553" s="78">
        <v>2</v>
      </c>
      <c r="D553" s="78">
        <f>INDEX(Parameter!$B$9:$AB$9,MATCH(C553,Parameter!$B$8:$AB$8,0))</f>
        <v>3</v>
      </c>
      <c r="H553" s="78">
        <f ca="1">INDEX(OFFSET(Data!$BF$1:$CF$1,B553-1,0),MATCH("Total/"&amp;C553,Data!$BF$1:$CF$1,0))</f>
        <v>0</v>
      </c>
      <c r="I553" s="78" t="str">
        <f ca="1">IF(H553=1,INDEX(Parameter!$B$9:$AB$9,MATCH(C553,Parameter!$B$8:$AB$8,0))+7,"")</f>
        <v/>
      </c>
      <c r="J553" s="78" t="str">
        <f t="array" aca="1" ref="J553" ca="1">IF(H553=1,MATCH(1,(OFFSET(Data!$CJ$1:$HN$1,B553-1,0))*(Data!$CJ$89:$HN$89=C553),0),"")</f>
        <v/>
      </c>
      <c r="K553" s="78" t="str">
        <f t="array" aca="1" ref="K553" ca="1">IF(H553=1,MATCH(I553,OFFSET(Data!$CI$90:$CI$485,0,Specials!J553)*(Data!$AA$90:$AA$485&gt;Parameter!$B$15)*(Data!$CH$90:$CH$485="W"),0),"")</f>
        <v/>
      </c>
      <c r="L553" s="78" t="str">
        <f ca="1">IF(H553=1,INDEX(Data!$CG$90:$CG$169,$K553)&amp;" / "&amp;OFFSET(Data!$CI$88,0,Specials!J553),"")</f>
        <v/>
      </c>
      <c r="M553" s="78" t="s">
        <v>10</v>
      </c>
      <c r="N553" s="78" t="s">
        <v>230</v>
      </c>
      <c r="O553" s="78">
        <f t="shared" ca="1" si="41"/>
        <v>18</v>
      </c>
      <c r="P553" s="78" t="str">
        <f t="shared" ca="1" si="43"/>
        <v/>
      </c>
    </row>
    <row r="554" spans="1:16" s="78" customFormat="1" x14ac:dyDescent="0.25">
      <c r="A554" s="321" t="str">
        <f>"# Oh dear Women Rating &gt; "&amp;Parameter!$B$15</f>
        <v># Oh dear Women Rating &gt; 600</v>
      </c>
      <c r="B554" s="326">
        <f>MATCH(A554,Data!$CG:$CG,0)</f>
        <v>17</v>
      </c>
      <c r="C554" s="78">
        <v>3</v>
      </c>
      <c r="D554" s="78">
        <f>INDEX(Parameter!$B$9:$AB$9,MATCH(C554,Parameter!$B$8:$AB$8,0))</f>
        <v>3</v>
      </c>
      <c r="H554" s="78">
        <f ca="1">INDEX(OFFSET(Data!$BF$1:$CF$1,B554-1,0),MATCH("Total/"&amp;C554,Data!$BF$1:$CF$1,0))</f>
        <v>0</v>
      </c>
      <c r="I554" s="78" t="str">
        <f ca="1">IF(H554=1,INDEX(Parameter!$B$9:$AB$9,MATCH(C554,Parameter!$B$8:$AB$8,0))+7,"")</f>
        <v/>
      </c>
      <c r="J554" s="78" t="str">
        <f t="array" aca="1" ref="J554" ca="1">IF(H554=1,MATCH(1,(OFFSET(Data!$CJ$1:$HN$1,B554-1,0))*(Data!$CJ$89:$HN$89=C554),0),"")</f>
        <v/>
      </c>
      <c r="K554" s="78" t="str">
        <f t="array" aca="1" ref="K554" ca="1">IF(H554=1,MATCH(I554,OFFSET(Data!$CI$90:$CI$485,0,Specials!J554)*(Data!$AA$90:$AA$485&gt;Parameter!$B$15)*(Data!$CH$90:$CH$485="W"),0),"")</f>
        <v/>
      </c>
      <c r="L554" s="78" t="str">
        <f ca="1">IF(H554=1,INDEX(Data!$CG$90:$CG$169,$K554)&amp;" / "&amp;OFFSET(Data!$CI$88,0,Specials!J554),"")</f>
        <v/>
      </c>
      <c r="M554" s="78" t="s">
        <v>10</v>
      </c>
      <c r="N554" s="78" t="s">
        <v>230</v>
      </c>
      <c r="O554" s="78">
        <f t="shared" ca="1" si="41"/>
        <v>18</v>
      </c>
      <c r="P554" s="78" t="str">
        <f t="shared" ca="1" si="43"/>
        <v/>
      </c>
    </row>
    <row r="555" spans="1:16" s="78" customFormat="1" x14ac:dyDescent="0.25">
      <c r="A555" s="321" t="str">
        <f>"# Oh dear Women Rating &gt; "&amp;Parameter!$B$15</f>
        <v># Oh dear Women Rating &gt; 600</v>
      </c>
      <c r="B555" s="326">
        <f>MATCH(A555,Data!$CG:$CG,0)</f>
        <v>17</v>
      </c>
      <c r="C555" s="78">
        <v>4</v>
      </c>
      <c r="D555" s="78">
        <f>INDEX(Parameter!$B$9:$AB$9,MATCH(C555,Parameter!$B$8:$AB$8,0))</f>
        <v>3</v>
      </c>
      <c r="H555" s="78">
        <f ca="1">INDEX(OFFSET(Data!$BF$1:$CF$1,B555-1,0),MATCH("Total/"&amp;C555,Data!$BF$1:$CF$1,0))</f>
        <v>0</v>
      </c>
      <c r="I555" s="78" t="str">
        <f ca="1">IF(H555=1,INDEX(Parameter!$B$9:$AB$9,MATCH(C555,Parameter!$B$8:$AB$8,0))+7,"")</f>
        <v/>
      </c>
      <c r="J555" s="78" t="str">
        <f t="array" aca="1" ref="J555" ca="1">IF(H555=1,MATCH(1,(OFFSET(Data!$CJ$1:$HN$1,B555-1,0))*(Data!$CJ$89:$HN$89=C555),0),"")</f>
        <v/>
      </c>
      <c r="K555" s="78" t="str">
        <f t="array" aca="1" ref="K555" ca="1">IF(H555=1,MATCH(I555,OFFSET(Data!$CI$90:$CI$485,0,Specials!J555)*(Data!$AA$90:$AA$485&gt;Parameter!$B$15)*(Data!$CH$90:$CH$485="W"),0),"")</f>
        <v/>
      </c>
      <c r="L555" s="78" t="str">
        <f ca="1">IF(H555=1,INDEX(Data!$CG$90:$CG$169,$K555)&amp;" / "&amp;OFFSET(Data!$CI$88,0,Specials!J555),"")</f>
        <v/>
      </c>
      <c r="M555" s="78" t="s">
        <v>10</v>
      </c>
      <c r="N555" s="78" t="s">
        <v>230</v>
      </c>
      <c r="O555" s="78">
        <f t="shared" ca="1" si="41"/>
        <v>18</v>
      </c>
      <c r="P555" s="78" t="str">
        <f t="shared" ca="1" si="43"/>
        <v/>
      </c>
    </row>
    <row r="556" spans="1:16" s="78" customFormat="1" x14ac:dyDescent="0.25">
      <c r="A556" s="321" t="str">
        <f>"# Oh dear Women Rating &gt; "&amp;Parameter!$B$15</f>
        <v># Oh dear Women Rating &gt; 600</v>
      </c>
      <c r="B556" s="326">
        <f>MATCH(A556,Data!$CG:$CG,0)</f>
        <v>17</v>
      </c>
      <c r="C556" s="78">
        <v>5</v>
      </c>
      <c r="D556" s="78">
        <f>INDEX(Parameter!$B$9:$AB$9,MATCH(C556,Parameter!$B$8:$AB$8,0))</f>
        <v>3</v>
      </c>
      <c r="H556" s="78">
        <f ca="1">INDEX(OFFSET(Data!$BF$1:$CF$1,B556-1,0),MATCH("Total/"&amp;C556,Data!$BF$1:$CF$1,0))</f>
        <v>0</v>
      </c>
      <c r="I556" s="78" t="str">
        <f ca="1">IF(H556=1,INDEX(Parameter!$B$9:$AB$9,MATCH(C556,Parameter!$B$8:$AB$8,0))+7,"")</f>
        <v/>
      </c>
      <c r="J556" s="78" t="str">
        <f t="array" aca="1" ref="J556" ca="1">IF(H556=1,MATCH(1,(OFFSET(Data!$CJ$1:$HN$1,B556-1,0))*(Data!$CJ$89:$HN$89=C556),0),"")</f>
        <v/>
      </c>
      <c r="K556" s="78" t="str">
        <f t="array" aca="1" ref="K556" ca="1">IF(H556=1,MATCH(I556,OFFSET(Data!$CI$90:$CI$485,0,Specials!J556)*(Data!$AA$90:$AA$485&gt;Parameter!$B$15)*(Data!$CH$90:$CH$485="W"),0),"")</f>
        <v/>
      </c>
      <c r="L556" s="78" t="str">
        <f ca="1">IF(H556=1,INDEX(Data!$CG$90:$CG$169,$K556)&amp;" / "&amp;OFFSET(Data!$CI$88,0,Specials!J556),"")</f>
        <v/>
      </c>
      <c r="M556" s="78" t="s">
        <v>10</v>
      </c>
      <c r="N556" s="78" t="s">
        <v>230</v>
      </c>
      <c r="O556" s="78">
        <f t="shared" ca="1" si="41"/>
        <v>18</v>
      </c>
      <c r="P556" s="78" t="str">
        <f t="shared" ca="1" si="43"/>
        <v/>
      </c>
    </row>
    <row r="557" spans="1:16" s="78" customFormat="1" x14ac:dyDescent="0.25">
      <c r="A557" s="321" t="str">
        <f>"# Oh dear Women Rating &gt; "&amp;Parameter!$B$15</f>
        <v># Oh dear Women Rating &gt; 600</v>
      </c>
      <c r="B557" s="326">
        <f>MATCH(A557,Data!$CG:$CG,0)</f>
        <v>17</v>
      </c>
      <c r="C557" s="78">
        <v>6</v>
      </c>
      <c r="D557" s="78">
        <f>INDEX(Parameter!$B$9:$AB$9,MATCH(C557,Parameter!$B$8:$AB$8,0))</f>
        <v>3</v>
      </c>
      <c r="H557" s="78">
        <f ca="1">INDEX(OFFSET(Data!$BF$1:$CF$1,B557-1,0),MATCH("Total/"&amp;C557,Data!$BF$1:$CF$1,0))</f>
        <v>0</v>
      </c>
      <c r="I557" s="78" t="str">
        <f ca="1">IF(H557=1,INDEX(Parameter!$B$9:$AB$9,MATCH(C557,Parameter!$B$8:$AB$8,0))+7,"")</f>
        <v/>
      </c>
      <c r="J557" s="78" t="str">
        <f t="array" aca="1" ref="J557" ca="1">IF(H557=1,MATCH(1,(OFFSET(Data!$CJ$1:$HN$1,B557-1,0))*(Data!$CJ$89:$HN$89=C557),0),"")</f>
        <v/>
      </c>
      <c r="K557" s="78" t="str">
        <f t="array" aca="1" ref="K557" ca="1">IF(H557=1,MATCH(I557,OFFSET(Data!$CI$90:$CI$485,0,Specials!J557)*(Data!$AA$90:$AA$485&gt;Parameter!$B$15)*(Data!$CH$90:$CH$485="W"),0),"")</f>
        <v/>
      </c>
      <c r="L557" s="78" t="str">
        <f ca="1">IF(H557=1,INDEX(Data!$CG$90:$CG$169,$K557)&amp;" / "&amp;OFFSET(Data!$CI$88,0,Specials!J557),"")</f>
        <v/>
      </c>
      <c r="M557" s="78" t="s">
        <v>10</v>
      </c>
      <c r="N557" s="78" t="s">
        <v>230</v>
      </c>
      <c r="O557" s="78">
        <f t="shared" ca="1" si="41"/>
        <v>18</v>
      </c>
      <c r="P557" s="78" t="str">
        <f t="shared" ca="1" si="43"/>
        <v/>
      </c>
    </row>
    <row r="558" spans="1:16" s="78" customFormat="1" x14ac:dyDescent="0.25">
      <c r="A558" s="321" t="str">
        <f>"# Oh dear Women Rating &gt; "&amp;Parameter!$B$15</f>
        <v># Oh dear Women Rating &gt; 600</v>
      </c>
      <c r="B558" s="326">
        <f>MATCH(A558,Data!$CG:$CG,0)</f>
        <v>17</v>
      </c>
      <c r="C558" s="78">
        <v>7</v>
      </c>
      <c r="D558" s="78">
        <f>INDEX(Parameter!$B$9:$AB$9,MATCH(C558,Parameter!$B$8:$AB$8,0))</f>
        <v>3</v>
      </c>
      <c r="H558" s="78">
        <f ca="1">INDEX(OFFSET(Data!$BF$1:$CF$1,B558-1,0),MATCH("Total/"&amp;C558,Data!$BF$1:$CF$1,0))</f>
        <v>0</v>
      </c>
      <c r="I558" s="78" t="str">
        <f ca="1">IF(H558=1,INDEX(Parameter!$B$9:$AB$9,MATCH(C558,Parameter!$B$8:$AB$8,0))+7,"")</f>
        <v/>
      </c>
      <c r="J558" s="78" t="str">
        <f t="array" aca="1" ref="J558" ca="1">IF(H558=1,MATCH(1,(OFFSET(Data!$CJ$1:$HN$1,B558-1,0))*(Data!$CJ$89:$HN$89=C558),0),"")</f>
        <v/>
      </c>
      <c r="K558" s="78" t="str">
        <f t="array" aca="1" ref="K558" ca="1">IF(H558=1,MATCH(I558,OFFSET(Data!$CI$90:$CI$485,0,Specials!J558)*(Data!$AA$90:$AA$485&gt;Parameter!$B$15)*(Data!$CH$90:$CH$485="W"),0),"")</f>
        <v/>
      </c>
      <c r="L558" s="78" t="str">
        <f ca="1">IF(H558=1,INDEX(Data!$CG$90:$CG$169,$K558)&amp;" / "&amp;OFFSET(Data!$CI$88,0,Specials!J558),"")</f>
        <v/>
      </c>
      <c r="M558" s="78" t="s">
        <v>10</v>
      </c>
      <c r="N558" s="78" t="s">
        <v>230</v>
      </c>
      <c r="O558" s="78">
        <f t="shared" ca="1" si="41"/>
        <v>18</v>
      </c>
      <c r="P558" s="78" t="str">
        <f t="shared" ca="1" si="43"/>
        <v/>
      </c>
    </row>
    <row r="559" spans="1:16" s="78" customFormat="1" x14ac:dyDescent="0.25">
      <c r="A559" s="321" t="str">
        <f>"# Oh dear Women Rating &gt; "&amp;Parameter!$B$15</f>
        <v># Oh dear Women Rating &gt; 600</v>
      </c>
      <c r="B559" s="326">
        <f>MATCH(A559,Data!$CG:$CG,0)</f>
        <v>17</v>
      </c>
      <c r="C559" s="78">
        <v>8</v>
      </c>
      <c r="D559" s="78">
        <f>INDEX(Parameter!$B$9:$AB$9,MATCH(C559,Parameter!$B$8:$AB$8,0))</f>
        <v>3</v>
      </c>
      <c r="H559" s="78">
        <f ca="1">INDEX(OFFSET(Data!$BF$1:$CF$1,B559-1,0),MATCH("Total/"&amp;C559,Data!$BF$1:$CF$1,0))</f>
        <v>0</v>
      </c>
      <c r="I559" s="78" t="str">
        <f ca="1">IF(H559=1,INDEX(Parameter!$B$9:$AB$9,MATCH(C559,Parameter!$B$8:$AB$8,0))+7,"")</f>
        <v/>
      </c>
      <c r="J559" s="78" t="str">
        <f t="array" aca="1" ref="J559" ca="1">IF(H559=1,MATCH(1,(OFFSET(Data!$CJ$1:$HN$1,B559-1,0))*(Data!$CJ$89:$HN$89=C559),0),"")</f>
        <v/>
      </c>
      <c r="K559" s="78" t="str">
        <f t="array" aca="1" ref="K559" ca="1">IF(H559=1,MATCH(I559,OFFSET(Data!$CI$90:$CI$485,0,Specials!J559)*(Data!$AA$90:$AA$485&gt;Parameter!$B$15)*(Data!$CH$90:$CH$485="W"),0),"")</f>
        <v/>
      </c>
      <c r="L559" s="78" t="str">
        <f ca="1">IF(H559=1,INDEX(Data!$CG$90:$CG$169,$K559)&amp;" / "&amp;OFFSET(Data!$CI$88,0,Specials!J559),"")</f>
        <v/>
      </c>
      <c r="M559" s="78" t="s">
        <v>10</v>
      </c>
      <c r="N559" s="78" t="s">
        <v>230</v>
      </c>
      <c r="O559" s="78">
        <f t="shared" ca="1" si="41"/>
        <v>18</v>
      </c>
      <c r="P559" s="78" t="str">
        <f t="shared" ca="1" si="43"/>
        <v/>
      </c>
    </row>
    <row r="560" spans="1:16" s="78" customFormat="1" x14ac:dyDescent="0.25">
      <c r="A560" s="321" t="str">
        <f>"# Oh dear Women Rating &gt; "&amp;Parameter!$B$15</f>
        <v># Oh dear Women Rating &gt; 600</v>
      </c>
      <c r="B560" s="326">
        <f>MATCH(A560,Data!$CG:$CG,0)</f>
        <v>17</v>
      </c>
      <c r="C560" s="78">
        <v>9</v>
      </c>
      <c r="D560" s="78" t="str">
        <f>INDEX(Parameter!$B$9:$AB$9,MATCH(C560,Parameter!$B$8:$AB$8,0))</f>
        <v>no</v>
      </c>
      <c r="H560" s="78">
        <f ca="1">INDEX(OFFSET(Data!$BF$1:$CF$1,B560-1,0),MATCH("Total/"&amp;C560,Data!$BF$1:$CF$1,0))</f>
        <v>0</v>
      </c>
      <c r="I560" s="78" t="str">
        <f ca="1">IF(H560=1,INDEX(Parameter!$B$9:$AB$9,MATCH(C560,Parameter!$B$8:$AB$8,0))+7,"")</f>
        <v/>
      </c>
      <c r="J560" s="78" t="str">
        <f t="array" aca="1" ref="J560" ca="1">IF(H560=1,MATCH(1,(OFFSET(Data!$CJ$1:$HN$1,B560-1,0))*(Data!$CJ$89:$HN$89=C560),0),"")</f>
        <v/>
      </c>
      <c r="K560" s="78" t="str">
        <f t="array" aca="1" ref="K560" ca="1">IF(H560=1,MATCH(I560,OFFSET(Data!$CI$90:$CI$485,0,Specials!J560)*(Data!$AA$90:$AA$485&gt;Parameter!$B$15)*(Data!$CH$90:$CH$485="W"),0),"")</f>
        <v/>
      </c>
      <c r="L560" s="78" t="str">
        <f ca="1">IF(H560=1,INDEX(Data!$CG$90:$CG$169,$K560)&amp;" / "&amp;OFFSET(Data!$CI$88,0,Specials!J560),"")</f>
        <v/>
      </c>
      <c r="M560" s="78" t="s">
        <v>10</v>
      </c>
      <c r="N560" s="78" t="s">
        <v>230</v>
      </c>
      <c r="O560" s="78">
        <f t="shared" ca="1" si="41"/>
        <v>18</v>
      </c>
      <c r="P560" s="78" t="str">
        <f t="shared" ca="1" si="43"/>
        <v/>
      </c>
    </row>
    <row r="561" spans="1:16" s="78" customFormat="1" x14ac:dyDescent="0.25">
      <c r="A561" s="321" t="str">
        <f>"# Oh dear Women Rating &gt; "&amp;Parameter!$B$15</f>
        <v># Oh dear Women Rating &gt; 600</v>
      </c>
      <c r="B561" s="326">
        <f>MATCH(A561,Data!$CG:$CG,0)</f>
        <v>17</v>
      </c>
      <c r="C561" s="78">
        <v>10</v>
      </c>
      <c r="D561" s="78">
        <f>INDEX(Parameter!$B$9:$AB$9,MATCH(C561,Parameter!$B$8:$AB$8,0))</f>
        <v>4</v>
      </c>
      <c r="H561" s="78">
        <f ca="1">INDEX(OFFSET(Data!$BF$1:$CF$1,B561-1,0),MATCH("Total/"&amp;C561,Data!$BF$1:$CF$1,0))</f>
        <v>1</v>
      </c>
      <c r="I561" s="78">
        <f ca="1">IF(H561=1,INDEX(Parameter!$B$9:$AB$9,MATCH(C561,Parameter!$B$8:$AB$8,0))+7,"")</f>
        <v>11</v>
      </c>
      <c r="J561" s="78">
        <f t="array" aca="1" ref="J561" ca="1">IF(H561=1,MATCH(1,(OFFSET(Data!$CJ$1:$HN$1,B561-1,0))*(Data!$CJ$89:$HN$89=C561),0),"")</f>
        <v>22</v>
      </c>
      <c r="K561" s="78" t="e">
        <f t="array" aca="1" ref="K561" ca="1">IF(H561=1,MATCH(I561,OFFSET(Data!$CI$90:$CI$485,0,Specials!J561)*(Data!$AA$90:$AA$485&gt;Parameter!$B$15)*(Data!$CH$90:$CH$485="W"),0),"")</f>
        <v>#N/A</v>
      </c>
      <c r="L561" s="78" t="e">
        <f ca="1">IF(H561=1,INDEX(Data!$CG$90:$CG$169,$K561)&amp;" / "&amp;OFFSET(Data!$CI$88,0,Specials!J561),"")</f>
        <v>#N/A</v>
      </c>
      <c r="M561" s="78" t="s">
        <v>10</v>
      </c>
      <c r="N561" s="78" t="s">
        <v>230</v>
      </c>
      <c r="O561" s="78">
        <f t="shared" ca="1" si="41"/>
        <v>18</v>
      </c>
      <c r="P561" s="78" t="str">
        <f t="shared" ca="1" si="43"/>
        <v/>
      </c>
    </row>
    <row r="562" spans="1:16" s="78" customFormat="1" x14ac:dyDescent="0.25">
      <c r="A562" s="321" t="str">
        <f>"# Oh dear Women Rating &gt; "&amp;Parameter!$B$15</f>
        <v># Oh dear Women Rating &gt; 600</v>
      </c>
      <c r="B562" s="326">
        <f>MATCH(A562,Data!$CG:$CG,0)</f>
        <v>17</v>
      </c>
      <c r="C562" s="78">
        <v>11</v>
      </c>
      <c r="D562" s="78">
        <f>INDEX(Parameter!$B$9:$AB$9,MATCH(C562,Parameter!$B$8:$AB$8,0))</f>
        <v>3</v>
      </c>
      <c r="H562" s="78">
        <f ca="1">INDEX(OFFSET(Data!$BF$1:$CF$1,B562-1,0),MATCH("Total/"&amp;C562,Data!$BF$1:$CF$1,0))</f>
        <v>0</v>
      </c>
      <c r="I562" s="78" t="str">
        <f ca="1">IF(H562=1,INDEX(Parameter!$B$9:$AB$9,MATCH(C562,Parameter!$B$8:$AB$8,0))+7,"")</f>
        <v/>
      </c>
      <c r="J562" s="78" t="str">
        <f t="array" aca="1" ref="J562" ca="1">IF(H562=1,MATCH(1,(OFFSET(Data!$CJ$1:$HN$1,B562-1,0))*(Data!$CJ$89:$HN$89=C562),0),"")</f>
        <v/>
      </c>
      <c r="K562" s="78" t="str">
        <f t="array" aca="1" ref="K562" ca="1">IF(H562=1,MATCH(I562,OFFSET(Data!$CI$90:$CI$485,0,Specials!J562)*(Data!$AA$90:$AA$485&gt;Parameter!$B$15)*(Data!$CH$90:$CH$485="W"),0),"")</f>
        <v/>
      </c>
      <c r="L562" s="78" t="str">
        <f ca="1">IF(H562=1,INDEX(Data!$CG$90:$CG$169,$K562)&amp;" / "&amp;OFFSET(Data!$CI$88,0,Specials!J562),"")</f>
        <v/>
      </c>
      <c r="M562" s="78" t="s">
        <v>10</v>
      </c>
      <c r="N562" s="78" t="s">
        <v>230</v>
      </c>
      <c r="O562" s="78">
        <f t="shared" ca="1" si="41"/>
        <v>18</v>
      </c>
      <c r="P562" s="78" t="str">
        <f t="shared" ca="1" si="43"/>
        <v/>
      </c>
    </row>
    <row r="563" spans="1:16" s="78" customFormat="1" x14ac:dyDescent="0.25">
      <c r="A563" s="321" t="str">
        <f>"# Oh dear Women Rating &gt; "&amp;Parameter!$B$15</f>
        <v># Oh dear Women Rating &gt; 600</v>
      </c>
      <c r="B563" s="326">
        <f>MATCH(A563,Data!$CG:$CG,0)</f>
        <v>17</v>
      </c>
      <c r="C563" s="78">
        <v>12</v>
      </c>
      <c r="D563" s="78">
        <f>INDEX(Parameter!$B$9:$AB$9,MATCH(C563,Parameter!$B$8:$AB$8,0))</f>
        <v>3</v>
      </c>
      <c r="H563" s="78">
        <f ca="1">INDEX(OFFSET(Data!$BF$1:$CF$1,B563-1,0),MATCH("Total/"&amp;C563,Data!$BF$1:$CF$1,0))</f>
        <v>0</v>
      </c>
      <c r="I563" s="78" t="str">
        <f ca="1">IF(H563=1,INDEX(Parameter!$B$9:$AB$9,MATCH(C563,Parameter!$B$8:$AB$8,0))+7,"")</f>
        <v/>
      </c>
      <c r="J563" s="78" t="str">
        <f t="array" aca="1" ref="J563" ca="1">IF(H563=1,MATCH(1,(OFFSET(Data!$CJ$1:$HN$1,B563-1,0))*(Data!$CJ$89:$HN$89=C563),0),"")</f>
        <v/>
      </c>
      <c r="K563" s="78" t="str">
        <f t="array" aca="1" ref="K563" ca="1">IF(H563=1,MATCH(I563,OFFSET(Data!$CI$90:$CI$485,0,Specials!J563)*(Data!$AA$90:$AA$485&gt;Parameter!$B$15)*(Data!$CH$90:$CH$485="W"),0),"")</f>
        <v/>
      </c>
      <c r="L563" s="78" t="str">
        <f ca="1">IF(H563=1,INDEX(Data!$CG$90:$CG$169,$K563)&amp;" / "&amp;OFFSET(Data!$CI$88,0,Specials!J563),"")</f>
        <v/>
      </c>
      <c r="M563" s="78" t="s">
        <v>10</v>
      </c>
      <c r="N563" s="78" t="s">
        <v>230</v>
      </c>
      <c r="O563" s="78">
        <f t="shared" ca="1" si="41"/>
        <v>18</v>
      </c>
      <c r="P563" s="78" t="str">
        <f t="shared" ca="1" si="43"/>
        <v/>
      </c>
    </row>
    <row r="564" spans="1:16" s="78" customFormat="1" x14ac:dyDescent="0.25">
      <c r="A564" s="321" t="str">
        <f>"# Oh dear Women Rating &gt; "&amp;Parameter!$B$15</f>
        <v># Oh dear Women Rating &gt; 600</v>
      </c>
      <c r="B564" s="326">
        <f>MATCH(A564,Data!$CG:$CG,0)</f>
        <v>17</v>
      </c>
      <c r="C564" s="78">
        <v>13</v>
      </c>
      <c r="D564" s="78">
        <f>INDEX(Parameter!$B$9:$AB$9,MATCH(C564,Parameter!$B$8:$AB$8,0))</f>
        <v>3</v>
      </c>
      <c r="H564" s="78">
        <f ca="1">INDEX(OFFSET(Data!$BF$1:$CF$1,B564-1,0),MATCH("Total/"&amp;C564,Data!$BF$1:$CF$1,0))</f>
        <v>0</v>
      </c>
      <c r="I564" s="78" t="str">
        <f ca="1">IF(H564=1,INDEX(Parameter!$B$9:$AB$9,MATCH(C564,Parameter!$B$8:$AB$8,0))+7,"")</f>
        <v/>
      </c>
      <c r="J564" s="78" t="str">
        <f t="array" aca="1" ref="J564" ca="1">IF(H564=1,MATCH(1,(OFFSET(Data!$CJ$1:$HN$1,B564-1,0))*(Data!$CJ$89:$HN$89=C564),0),"")</f>
        <v/>
      </c>
      <c r="K564" s="78" t="str">
        <f t="array" aca="1" ref="K564" ca="1">IF(H564=1,MATCH(I564,OFFSET(Data!$CI$90:$CI$485,0,Specials!J564)*(Data!$AA$90:$AA$485&gt;Parameter!$B$15)*(Data!$CH$90:$CH$485="W"),0),"")</f>
        <v/>
      </c>
      <c r="L564" s="78" t="str">
        <f ca="1">IF(H564=1,INDEX(Data!$CG$90:$CG$169,$K564)&amp;" / "&amp;OFFSET(Data!$CI$88,0,Specials!J564),"")</f>
        <v/>
      </c>
      <c r="M564" s="78" t="s">
        <v>10</v>
      </c>
      <c r="N564" s="78" t="s">
        <v>230</v>
      </c>
      <c r="O564" s="78">
        <f t="shared" ca="1" si="41"/>
        <v>18</v>
      </c>
      <c r="P564" s="78" t="str">
        <f t="shared" ca="1" si="43"/>
        <v/>
      </c>
    </row>
    <row r="565" spans="1:16" s="78" customFormat="1" x14ac:dyDescent="0.25">
      <c r="A565" s="321" t="str">
        <f>"# Oh dear Women Rating &gt; "&amp;Parameter!$B$15</f>
        <v># Oh dear Women Rating &gt; 600</v>
      </c>
      <c r="B565" s="326">
        <f>MATCH(A565,Data!$CG:$CG,0)</f>
        <v>17</v>
      </c>
      <c r="C565" s="78">
        <v>14</v>
      </c>
      <c r="D565" s="78">
        <f>INDEX(Parameter!$B$9:$AB$9,MATCH(C565,Parameter!$B$8:$AB$8,0))</f>
        <v>4</v>
      </c>
      <c r="H565" s="78">
        <f ca="1">INDEX(OFFSET(Data!$BF$1:$CF$1,B565-1,0),MATCH("Total/"&amp;C565,Data!$BF$1:$CF$1,0))</f>
        <v>0</v>
      </c>
      <c r="I565" s="78" t="str">
        <f ca="1">IF(H565=1,INDEX(Parameter!$B$9:$AB$9,MATCH(C565,Parameter!$B$8:$AB$8,0))+7,"")</f>
        <v/>
      </c>
      <c r="J565" s="78" t="str">
        <f t="array" aca="1" ref="J565" ca="1">IF(H565=1,MATCH(1,(OFFSET(Data!$CJ$1:$HN$1,B565-1,0))*(Data!$CJ$89:$HN$89=C565),0),"")</f>
        <v/>
      </c>
      <c r="K565" s="78" t="str">
        <f t="array" aca="1" ref="K565" ca="1">IF(H565=1,MATCH(I565,OFFSET(Data!$CI$90:$CI$485,0,Specials!J565)*(Data!$AA$90:$AA$485&gt;Parameter!$B$15)*(Data!$CH$90:$CH$485="W"),0),"")</f>
        <v/>
      </c>
      <c r="L565" s="78" t="str">
        <f ca="1">IF(H565=1,INDEX(Data!$CG$90:$CG$169,$K565)&amp;" / "&amp;OFFSET(Data!$CI$88,0,Specials!J565),"")</f>
        <v/>
      </c>
      <c r="M565" s="78" t="s">
        <v>10</v>
      </c>
      <c r="N565" s="78" t="s">
        <v>230</v>
      </c>
      <c r="O565" s="78">
        <f t="shared" ca="1" si="41"/>
        <v>18</v>
      </c>
      <c r="P565" s="78" t="str">
        <f t="shared" ca="1" si="43"/>
        <v/>
      </c>
    </row>
    <row r="566" spans="1:16" s="78" customFormat="1" x14ac:dyDescent="0.25">
      <c r="A566" s="321" t="str">
        <f>"# Oh dear Women Rating &gt; "&amp;Parameter!$B$15</f>
        <v># Oh dear Women Rating &gt; 600</v>
      </c>
      <c r="B566" s="326">
        <f>MATCH(A566,Data!$CG:$CG,0)</f>
        <v>17</v>
      </c>
      <c r="C566" s="78">
        <v>15</v>
      </c>
      <c r="D566" s="78" t="str">
        <f>INDEX(Parameter!$B$9:$AB$9,MATCH(C566,Parameter!$B$8:$AB$8,0))</f>
        <v>no</v>
      </c>
      <c r="H566" s="78">
        <f ca="1">INDEX(OFFSET(Data!$BF$1:$CF$1,B566-1,0),MATCH("Total/"&amp;C566,Data!$BF$1:$CF$1,0))</f>
        <v>0</v>
      </c>
      <c r="I566" s="78" t="str">
        <f ca="1">IF(H566=1,INDEX(Parameter!$B$9:$AB$9,MATCH(C566,Parameter!$B$8:$AB$8,0))+7,"")</f>
        <v/>
      </c>
      <c r="J566" s="78" t="str">
        <f t="array" aca="1" ref="J566" ca="1">IF(H566=1,MATCH(1,(OFFSET(Data!$CJ$1:$HN$1,B566-1,0))*(Data!$CJ$89:$HN$89=C566),0),"")</f>
        <v/>
      </c>
      <c r="K566" s="78" t="str">
        <f t="array" aca="1" ref="K566" ca="1">IF(H566=1,MATCH(I566,OFFSET(Data!$CI$90:$CI$485,0,Specials!J566)*(Data!$AA$90:$AA$485&gt;Parameter!$B$15)*(Data!$CH$90:$CH$485="W"),0),"")</f>
        <v/>
      </c>
      <c r="L566" s="78" t="str">
        <f ca="1">IF(H566=1,INDEX(Data!$CG$90:$CG$169,$K566)&amp;" / "&amp;OFFSET(Data!$CI$88,0,Specials!J566),"")</f>
        <v/>
      </c>
      <c r="M566" s="78" t="s">
        <v>10</v>
      </c>
      <c r="N566" s="78" t="s">
        <v>230</v>
      </c>
      <c r="O566" s="78">
        <f t="shared" ca="1" si="41"/>
        <v>18</v>
      </c>
      <c r="P566" s="78" t="str">
        <f t="shared" ca="1" si="43"/>
        <v/>
      </c>
    </row>
    <row r="567" spans="1:16" s="78" customFormat="1" x14ac:dyDescent="0.25">
      <c r="A567" s="321" t="str">
        <f>"# Oh dear Women Rating &gt; "&amp;Parameter!$B$15</f>
        <v># Oh dear Women Rating &gt; 600</v>
      </c>
      <c r="B567" s="326">
        <f>MATCH(A567,Data!$CG:$CG,0)</f>
        <v>17</v>
      </c>
      <c r="C567" s="78">
        <v>16</v>
      </c>
      <c r="D567" s="78" t="str">
        <f>INDEX(Parameter!$B$9:$AB$9,MATCH(C567,Parameter!$B$8:$AB$8,0))</f>
        <v>no</v>
      </c>
      <c r="H567" s="78">
        <f ca="1">INDEX(OFFSET(Data!$BF$1:$CF$1,B567-1,0),MATCH("Total/"&amp;C567,Data!$BF$1:$CF$1,0))</f>
        <v>0</v>
      </c>
      <c r="I567" s="78" t="str">
        <f ca="1">IF(H567=1,INDEX(Parameter!$B$9:$AB$9,MATCH(C567,Parameter!$B$8:$AB$8,0))+7,"")</f>
        <v/>
      </c>
      <c r="J567" s="78" t="str">
        <f t="array" aca="1" ref="J567" ca="1">IF(H567=1,MATCH(1,(OFFSET(Data!$CJ$1:$HN$1,B567-1,0))*(Data!$CJ$89:$HN$89=C567),0),"")</f>
        <v/>
      </c>
      <c r="K567" s="78" t="str">
        <f t="array" aca="1" ref="K567" ca="1">IF(H567=1,MATCH(I567,OFFSET(Data!$CI$90:$CI$485,0,Specials!J567)*(Data!$AA$90:$AA$485&gt;Parameter!$B$15)*(Data!$CH$90:$CH$485="W"),0),"")</f>
        <v/>
      </c>
      <c r="L567" s="78" t="str">
        <f ca="1">IF(H567=1,INDEX(Data!$CG$90:$CG$169,$K567)&amp;" / "&amp;OFFSET(Data!$CI$88,0,Specials!J567),"")</f>
        <v/>
      </c>
      <c r="M567" s="78" t="s">
        <v>10</v>
      </c>
      <c r="N567" s="78" t="s">
        <v>230</v>
      </c>
      <c r="O567" s="78">
        <f t="shared" ca="1" si="41"/>
        <v>18</v>
      </c>
      <c r="P567" s="78" t="str">
        <f t="shared" ca="1" si="43"/>
        <v/>
      </c>
    </row>
    <row r="568" spans="1:16" s="78" customFormat="1" x14ac:dyDescent="0.25">
      <c r="A568" s="321" t="str">
        <f>"# Oh dear Women Rating &gt; "&amp;Parameter!$B$15</f>
        <v># Oh dear Women Rating &gt; 600</v>
      </c>
      <c r="B568" s="326">
        <f>MATCH(A568,Data!$CG:$CG,0)</f>
        <v>17</v>
      </c>
      <c r="C568" s="78">
        <v>17</v>
      </c>
      <c r="D568" s="78" t="str">
        <f>INDEX(Parameter!$B$9:$AB$9,MATCH(C568,Parameter!$B$8:$AB$8,0))</f>
        <v>no</v>
      </c>
      <c r="H568" s="78">
        <f ca="1">INDEX(OFFSET(Data!$BF$1:$CF$1,B568-1,0),MATCH("Total/"&amp;C568,Data!$BF$1:$CF$1,0))</f>
        <v>0</v>
      </c>
      <c r="I568" s="78" t="str">
        <f ca="1">IF(H568=1,INDEX(Parameter!$B$9:$AB$9,MATCH(C568,Parameter!$B$8:$AB$8,0))+7,"")</f>
        <v/>
      </c>
      <c r="J568" s="78" t="str">
        <f t="array" aca="1" ref="J568" ca="1">IF(H568=1,MATCH(1,(OFFSET(Data!$CJ$1:$HN$1,B568-1,0))*(Data!$CJ$89:$HN$89=C568),0),"")</f>
        <v/>
      </c>
      <c r="K568" s="78" t="str">
        <f t="array" aca="1" ref="K568" ca="1">IF(H568=1,MATCH(I568,OFFSET(Data!$CI$90:$CI$485,0,Specials!J568)*(Data!$AA$90:$AA$485&gt;Parameter!$B$15)*(Data!$CH$90:$CH$485="W"),0),"")</f>
        <v/>
      </c>
      <c r="L568" s="78" t="str">
        <f ca="1">IF(H568=1,INDEX(Data!$CG$90:$CG$169,$K568)&amp;" / "&amp;OFFSET(Data!$CI$88,0,Specials!J568),"")</f>
        <v/>
      </c>
      <c r="M568" s="78" t="s">
        <v>10</v>
      </c>
      <c r="N568" s="78" t="s">
        <v>230</v>
      </c>
      <c r="O568" s="78">
        <f t="shared" ca="1" si="41"/>
        <v>18</v>
      </c>
      <c r="P568" s="78" t="str">
        <f t="shared" ca="1" si="43"/>
        <v/>
      </c>
    </row>
    <row r="569" spans="1:16" s="78" customFormat="1" x14ac:dyDescent="0.25">
      <c r="A569" s="321" t="str">
        <f>"# Oh dear Women Rating &gt; "&amp;Parameter!$B$15</f>
        <v># Oh dear Women Rating &gt; 600</v>
      </c>
      <c r="B569" s="326">
        <f>MATCH(A569,Data!$CG:$CG,0)</f>
        <v>17</v>
      </c>
      <c r="C569" s="78">
        <v>18</v>
      </c>
      <c r="D569" s="78" t="str">
        <f>INDEX(Parameter!$B$9:$AB$9,MATCH(C569,Parameter!$B$8:$AB$8,0))</f>
        <v>no</v>
      </c>
      <c r="H569" s="78">
        <f ca="1">INDEX(OFFSET(Data!$BF$1:$CF$1,B569-1,0),MATCH("Total/"&amp;C569,Data!$BF$1:$CF$1,0))</f>
        <v>0</v>
      </c>
      <c r="I569" s="78" t="str">
        <f ca="1">IF(H569=1,INDEX(Parameter!$B$9:$AB$9,MATCH(C569,Parameter!$B$8:$AB$8,0))+7,"")</f>
        <v/>
      </c>
      <c r="J569" s="78" t="str">
        <f t="array" aca="1" ref="J569" ca="1">IF(H569=1,MATCH(1,(OFFSET(Data!$CJ$1:$HN$1,B569-1,0))*(Data!$CJ$89:$HN$89=C569),0),"")</f>
        <v/>
      </c>
      <c r="K569" s="78" t="str">
        <f t="array" aca="1" ref="K569" ca="1">IF(H569=1,MATCH(I569,OFFSET(Data!$CI$90:$CI$485,0,Specials!J569)*(Data!$AA$90:$AA$485&gt;Parameter!$B$15)*(Data!$CH$90:$CH$485="W"),0),"")</f>
        <v/>
      </c>
      <c r="L569" s="78" t="str">
        <f ca="1">IF(H569=1,INDEX(Data!$CG$90:$CG$169,$K569)&amp;" / "&amp;OFFSET(Data!$CI$88,0,Specials!J569),"")</f>
        <v/>
      </c>
      <c r="M569" s="78" t="s">
        <v>10</v>
      </c>
      <c r="N569" s="78" t="s">
        <v>230</v>
      </c>
      <c r="O569" s="78">
        <f t="shared" ca="1" si="41"/>
        <v>18</v>
      </c>
      <c r="P569" s="78" t="str">
        <f t="shared" ca="1" si="43"/>
        <v/>
      </c>
    </row>
    <row r="570" spans="1:16" s="78" customFormat="1" x14ac:dyDescent="0.25">
      <c r="A570" s="321" t="str">
        <f>"# Oh dear Women Rating &gt; "&amp;Parameter!$B$15</f>
        <v># Oh dear Women Rating &gt; 600</v>
      </c>
      <c r="B570" s="326">
        <f>MATCH(A570,Data!$CG:$CG,0)</f>
        <v>17</v>
      </c>
      <c r="C570" s="78">
        <v>19</v>
      </c>
      <c r="D570" s="78" t="str">
        <f>INDEX(Parameter!$B$9:$AB$9,MATCH(C570,Parameter!$B$8:$AB$8,0))</f>
        <v>no</v>
      </c>
      <c r="H570" s="78">
        <f ca="1">INDEX(OFFSET(Data!$BF$1:$CF$1,B570-1,0),MATCH("Total/"&amp;C570,Data!$BF$1:$CF$1,0))</f>
        <v>0</v>
      </c>
      <c r="I570" s="78" t="str">
        <f ca="1">IF(H570=1,INDEX(Parameter!$B$9:$AB$9,MATCH(C570,Parameter!$B$8:$AB$8,0))+7,"")</f>
        <v/>
      </c>
      <c r="J570" s="78" t="str">
        <f t="array" aca="1" ref="J570" ca="1">IF(H570=1,MATCH(1,(OFFSET(Data!$CJ$1:$HN$1,B570-1,0))*(Data!$CJ$89:$HN$89=C570),0),"")</f>
        <v/>
      </c>
      <c r="K570" s="78" t="str">
        <f t="array" aca="1" ref="K570" ca="1">IF(H570=1,MATCH(I570,OFFSET(Data!$CI$90:$CI$485,0,Specials!J570)*(Data!$AA$90:$AA$485&gt;Parameter!$B$15)*(Data!$CH$90:$CH$485="W"),0),"")</f>
        <v/>
      </c>
      <c r="L570" s="78" t="str">
        <f ca="1">IF(H570=1,INDEX(Data!$CG$90:$CG$169,$K570)&amp;" / "&amp;OFFSET(Data!$CI$88,0,Specials!J570),"")</f>
        <v/>
      </c>
      <c r="M570" s="78" t="s">
        <v>10</v>
      </c>
      <c r="N570" s="78" t="s">
        <v>230</v>
      </c>
      <c r="O570" s="78">
        <f t="shared" ca="1" si="41"/>
        <v>18</v>
      </c>
      <c r="P570" s="78" t="str">
        <f t="shared" ca="1" si="43"/>
        <v/>
      </c>
    </row>
    <row r="571" spans="1:16" s="78" customFormat="1" x14ac:dyDescent="0.25">
      <c r="A571" s="321" t="str">
        <f>"# Oh dear Women Rating &gt; "&amp;Parameter!$B$15</f>
        <v># Oh dear Women Rating &gt; 600</v>
      </c>
      <c r="B571" s="326">
        <f>MATCH(A571,Data!$CG:$CG,0)</f>
        <v>17</v>
      </c>
      <c r="C571" s="78">
        <v>20</v>
      </c>
      <c r="D571" s="78" t="str">
        <f>INDEX(Parameter!$B$9:$AB$9,MATCH(C571,Parameter!$B$8:$AB$8,0))</f>
        <v>no</v>
      </c>
      <c r="H571" s="78">
        <f ca="1">INDEX(OFFSET(Data!$BF$1:$CF$1,B571-1,0),MATCH("Total/"&amp;C571,Data!$BF$1:$CF$1,0))</f>
        <v>0</v>
      </c>
      <c r="I571" s="78" t="str">
        <f ca="1">IF(H571=1,INDEX(Parameter!$B$9:$AB$9,MATCH(C571,Parameter!$B$8:$AB$8,0))+7,"")</f>
        <v/>
      </c>
      <c r="J571" s="78" t="str">
        <f t="array" aca="1" ref="J571" ca="1">IF(H571=1,MATCH(1,(OFFSET(Data!$CJ$1:$HN$1,B571-1,0))*(Data!$CJ$89:$HN$89=C571),0),"")</f>
        <v/>
      </c>
      <c r="K571" s="78" t="str">
        <f t="array" aca="1" ref="K571" ca="1">IF(H571=1,MATCH(I571,OFFSET(Data!$CI$90:$CI$485,0,Specials!J571)*(Data!$AA$90:$AA$485&gt;Parameter!$B$15)*(Data!$CH$90:$CH$485="W"),0),"")</f>
        <v/>
      </c>
      <c r="L571" s="78" t="str">
        <f ca="1">IF(H571=1,INDEX(Data!$CG$90:$CG$169,$K571)&amp;" / "&amp;OFFSET(Data!$CI$88,0,Specials!J571),"")</f>
        <v/>
      </c>
      <c r="M571" s="78" t="s">
        <v>10</v>
      </c>
      <c r="N571" s="78" t="s">
        <v>230</v>
      </c>
      <c r="O571" s="78">
        <f t="shared" ca="1" si="41"/>
        <v>18</v>
      </c>
      <c r="P571" s="78" t="str">
        <f ca="1">IF(AND(H571=1,ISERROR(K571)=FALSE),"Only 1 Oh Dear on hole "&amp;C571,"")</f>
        <v/>
      </c>
    </row>
    <row r="572" spans="1:16" s="78" customFormat="1" x14ac:dyDescent="0.25">
      <c r="A572" s="321" t="str">
        <f>"# Oh dear Women Rating &gt; "&amp;Parameter!$B$15</f>
        <v># Oh dear Women Rating &gt; 600</v>
      </c>
      <c r="B572" s="326">
        <f>MATCH(A572,Data!$CG:$CG,0)</f>
        <v>17</v>
      </c>
      <c r="C572" s="78">
        <v>21</v>
      </c>
      <c r="D572" s="78" t="str">
        <f>INDEX(Parameter!$B$9:$AB$9,MATCH(C572,Parameter!$B$8:$AB$8,0))</f>
        <v>no</v>
      </c>
      <c r="H572" s="78">
        <f ca="1">INDEX(OFFSET(Data!$BF$1:$CF$1,B572-1,0),MATCH("Total/"&amp;C572,Data!$BF$1:$CF$1,0))</f>
        <v>0</v>
      </c>
      <c r="I572" s="78" t="str">
        <f ca="1">IF(H572=1,INDEX(Parameter!$B$9:$AB$9,MATCH(C572,Parameter!$B$8:$AB$8,0))+7,"")</f>
        <v/>
      </c>
      <c r="J572" s="78" t="str">
        <f t="array" aca="1" ref="J572" ca="1">IF(H572=1,MATCH(1,(OFFSET(Data!$CJ$1:$HN$1,B572-1,0))*(Data!$CJ$89:$HN$89=C572),0),"")</f>
        <v/>
      </c>
      <c r="K572" s="78" t="str">
        <f t="array" aca="1" ref="K572" ca="1">IF(H572=1,MATCH(I572,OFFSET(Data!$CI$90:$CI$485,0,Specials!J572)*(Data!$AA$90:$AA$485&gt;Parameter!$B$15)*(Data!$CH$90:$CH$485="W"),0),"")</f>
        <v/>
      </c>
      <c r="L572" s="78" t="str">
        <f ca="1">IF(H572=1,INDEX(Data!$CG$90:$CG$169,$K572)&amp;" / "&amp;OFFSET(Data!$CI$88,0,Specials!J572),"")</f>
        <v/>
      </c>
      <c r="M572" s="78" t="s">
        <v>10</v>
      </c>
      <c r="N572" s="78" t="s">
        <v>230</v>
      </c>
      <c r="O572" s="78">
        <f t="shared" ca="1" si="41"/>
        <v>18</v>
      </c>
      <c r="P572" s="78" t="str">
        <f t="shared" ref="P572:P597" ca="1" si="44">IF(AND(H572=1,ISERROR(K572)=FALSE),"Only 1 Oh Dear on hole "&amp;C572,"")</f>
        <v/>
      </c>
    </row>
    <row r="573" spans="1:16" s="78" customFormat="1" x14ac:dyDescent="0.25">
      <c r="A573" s="321" t="str">
        <f>"# Oh dear Women Rating &gt; "&amp;Parameter!$B$15</f>
        <v># Oh dear Women Rating &gt; 600</v>
      </c>
      <c r="B573" s="326">
        <f>MATCH(A573,Data!$CG:$CG,0)</f>
        <v>17</v>
      </c>
      <c r="C573" s="78">
        <v>22</v>
      </c>
      <c r="D573" s="78" t="str">
        <f>INDEX(Parameter!$B$9:$AB$9,MATCH(C573,Parameter!$B$8:$AB$8,0))</f>
        <v>no</v>
      </c>
      <c r="H573" s="78">
        <f ca="1">INDEX(OFFSET(Data!$BF$1:$CF$1,B573-1,0),MATCH("Total/"&amp;C573,Data!$BF$1:$CF$1,0))</f>
        <v>0</v>
      </c>
      <c r="I573" s="78" t="str">
        <f ca="1">IF(H573=1,INDEX(Parameter!$B$9:$AB$9,MATCH(C573,Parameter!$B$8:$AB$8,0))+7,"")</f>
        <v/>
      </c>
      <c r="J573" s="78" t="str">
        <f t="array" aca="1" ref="J573" ca="1">IF(H573=1,MATCH(1,(OFFSET(Data!$CJ$1:$HN$1,B573-1,0))*(Data!$CJ$89:$HN$89=C573),0),"")</f>
        <v/>
      </c>
      <c r="K573" s="78" t="str">
        <f t="array" aca="1" ref="K573" ca="1">IF(H573=1,MATCH(I573,OFFSET(Data!$CI$90:$CI$485,0,Specials!J573)*(Data!$AA$90:$AA$485&gt;Parameter!$B$15)*(Data!$CH$90:$CH$485="W"),0),"")</f>
        <v/>
      </c>
      <c r="L573" s="78" t="str">
        <f ca="1">IF(H573=1,INDEX(Data!$CG$90:$CG$169,$K573)&amp;" / "&amp;OFFSET(Data!$CI$88,0,Specials!J573),"")</f>
        <v/>
      </c>
      <c r="M573" s="78" t="s">
        <v>10</v>
      </c>
      <c r="N573" s="78" t="s">
        <v>230</v>
      </c>
      <c r="O573" s="78">
        <f t="shared" ca="1" si="41"/>
        <v>18</v>
      </c>
      <c r="P573" s="78" t="str">
        <f t="shared" ca="1" si="44"/>
        <v/>
      </c>
    </row>
    <row r="574" spans="1:16" s="78" customFormat="1" x14ac:dyDescent="0.25">
      <c r="A574" s="321" t="str">
        <f>"# Oh dear Women Rating &gt; "&amp;Parameter!$B$15</f>
        <v># Oh dear Women Rating &gt; 600</v>
      </c>
      <c r="B574" s="326">
        <f>MATCH(A574,Data!$CG:$CG,0)</f>
        <v>17</v>
      </c>
      <c r="C574" s="78">
        <v>23</v>
      </c>
      <c r="D574" s="78" t="str">
        <f>INDEX(Parameter!$B$9:$AB$9,MATCH(C574,Parameter!$B$8:$AB$8,0))</f>
        <v>no</v>
      </c>
      <c r="H574" s="78">
        <f ca="1">INDEX(OFFSET(Data!$BF$1:$CF$1,B574-1,0),MATCH("Total/"&amp;C574,Data!$BF$1:$CF$1,0))</f>
        <v>0</v>
      </c>
      <c r="I574" s="78" t="str">
        <f ca="1">IF(H574=1,INDEX(Parameter!$B$9:$AB$9,MATCH(C574,Parameter!$B$8:$AB$8,0))+7,"")</f>
        <v/>
      </c>
      <c r="J574" s="78" t="str">
        <f t="array" aca="1" ref="J574" ca="1">IF(H574=1,MATCH(1,(OFFSET(Data!$CJ$1:$HN$1,B574-1,0))*(Data!$CJ$89:$HN$89=C574),0),"")</f>
        <v/>
      </c>
      <c r="K574" s="78" t="str">
        <f t="array" aca="1" ref="K574" ca="1">IF(H574=1,MATCH(I574,OFFSET(Data!$CI$90:$CI$485,0,Specials!J574)*(Data!$AA$90:$AA$485&gt;Parameter!$B$15)*(Data!$CH$90:$CH$485="W"),0),"")</f>
        <v/>
      </c>
      <c r="L574" s="78" t="str">
        <f ca="1">IF(H574=1,INDEX(Data!$CG$90:$CG$169,$K574)&amp;" / "&amp;OFFSET(Data!$CI$88,0,Specials!J574),"")</f>
        <v/>
      </c>
      <c r="M574" s="78" t="s">
        <v>10</v>
      </c>
      <c r="N574" s="78" t="s">
        <v>230</v>
      </c>
      <c r="O574" s="78">
        <f t="shared" ca="1" si="41"/>
        <v>18</v>
      </c>
      <c r="P574" s="78" t="str">
        <f t="shared" ca="1" si="44"/>
        <v/>
      </c>
    </row>
    <row r="575" spans="1:16" s="78" customFormat="1" x14ac:dyDescent="0.25">
      <c r="A575" s="321" t="str">
        <f>"# Oh dear Women Rating &gt; "&amp;Parameter!$B$15</f>
        <v># Oh dear Women Rating &gt; 600</v>
      </c>
      <c r="B575" s="326">
        <f>MATCH(A575,Data!$CG:$CG,0)</f>
        <v>17</v>
      </c>
      <c r="C575" s="78">
        <v>24</v>
      </c>
      <c r="D575" s="78" t="str">
        <f>INDEX(Parameter!$B$9:$AB$9,MATCH(C575,Parameter!$B$8:$AB$8,0))</f>
        <v>no</v>
      </c>
      <c r="H575" s="78">
        <f ca="1">INDEX(OFFSET(Data!$BF$1:$CF$1,B575-1,0),MATCH("Total/"&amp;C575,Data!$BF$1:$CF$1,0))</f>
        <v>0</v>
      </c>
      <c r="I575" s="78" t="str">
        <f ca="1">IF(H575=1,INDEX(Parameter!$B$9:$AB$9,MATCH(C575,Parameter!$B$8:$AB$8,0))+7,"")</f>
        <v/>
      </c>
      <c r="J575" s="78" t="str">
        <f t="array" aca="1" ref="J575" ca="1">IF(H575=1,MATCH(1,(OFFSET(Data!$CJ$1:$HN$1,B575-1,0))*(Data!$CJ$89:$HN$89=C575),0),"")</f>
        <v/>
      </c>
      <c r="K575" s="78" t="str">
        <f t="array" aca="1" ref="K575" ca="1">IF(H575=1,MATCH(I575,OFFSET(Data!$CI$90:$CI$485,0,Specials!J575)*(Data!$AA$90:$AA$485&gt;Parameter!$B$15)*(Data!$CH$90:$CH$485="W"),0),"")</f>
        <v/>
      </c>
      <c r="L575" s="78" t="str">
        <f ca="1">IF(H575=1,INDEX(Data!$CG$90:$CG$169,$K575)&amp;" / "&amp;OFFSET(Data!$CI$88,0,Specials!J575),"")</f>
        <v/>
      </c>
      <c r="M575" s="78" t="s">
        <v>10</v>
      </c>
      <c r="N575" s="78" t="s">
        <v>230</v>
      </c>
      <c r="O575" s="78">
        <f t="shared" ca="1" si="41"/>
        <v>18</v>
      </c>
      <c r="P575" s="78" t="str">
        <f t="shared" ca="1" si="44"/>
        <v/>
      </c>
    </row>
    <row r="576" spans="1:16" s="78" customFormat="1" x14ac:dyDescent="0.25">
      <c r="A576" s="321" t="str">
        <f>"# Oh dear Women Rating &gt; "&amp;Parameter!$B$15</f>
        <v># Oh dear Women Rating &gt; 600</v>
      </c>
      <c r="B576" s="326">
        <f>MATCH(A576,Data!$CG:$CG,0)</f>
        <v>17</v>
      </c>
      <c r="C576" s="78">
        <v>25</v>
      </c>
      <c r="D576" s="78" t="str">
        <f>INDEX(Parameter!$B$9:$AB$9,MATCH(C576,Parameter!$B$8:$AB$8,0))</f>
        <v>no</v>
      </c>
      <c r="H576" s="78">
        <f ca="1">INDEX(OFFSET(Data!$BF$1:$CF$1,B576-1,0),MATCH("Total/"&amp;C576,Data!$BF$1:$CF$1,0))</f>
        <v>0</v>
      </c>
      <c r="I576" s="78" t="str">
        <f ca="1">IF(H576=1,INDEX(Parameter!$B$9:$AB$9,MATCH(C576,Parameter!$B$8:$AB$8,0))+7,"")</f>
        <v/>
      </c>
      <c r="J576" s="78" t="str">
        <f t="array" aca="1" ref="J576" ca="1">IF(H576=1,MATCH(1,(OFFSET(Data!$CJ$1:$HN$1,B576-1,0))*(Data!$CJ$89:$HN$89=C576),0),"")</f>
        <v/>
      </c>
      <c r="K576" s="78" t="str">
        <f t="array" aca="1" ref="K576" ca="1">IF(H576=1,MATCH(I576,OFFSET(Data!$CI$90:$CI$485,0,Specials!J576)*(Data!$AA$90:$AA$485&gt;Parameter!$B$15)*(Data!$CH$90:$CH$485="W"),0),"")</f>
        <v/>
      </c>
      <c r="L576" s="78" t="str">
        <f ca="1">IF(H576=1,INDEX(Data!$CG$90:$CG$169,$K576)&amp;" / "&amp;OFFSET(Data!$CI$88,0,Specials!J576),"")</f>
        <v/>
      </c>
      <c r="M576" s="78" t="s">
        <v>10</v>
      </c>
      <c r="N576" s="78" t="s">
        <v>230</v>
      </c>
      <c r="O576" s="78">
        <f t="shared" ca="1" si="41"/>
        <v>18</v>
      </c>
      <c r="P576" s="78" t="str">
        <f t="shared" ca="1" si="44"/>
        <v/>
      </c>
    </row>
    <row r="577" spans="1:16" s="78" customFormat="1" x14ac:dyDescent="0.25">
      <c r="A577" s="321" t="str">
        <f>"# Oh dear Women Rating &gt; "&amp;Parameter!$B$15</f>
        <v># Oh dear Women Rating &gt; 600</v>
      </c>
      <c r="B577" s="326">
        <f>MATCH(A577,Data!$CG:$CG,0)</f>
        <v>17</v>
      </c>
      <c r="C577" s="78">
        <v>26</v>
      </c>
      <c r="D577" s="78" t="str">
        <f>INDEX(Parameter!$B$9:$AB$9,MATCH(C577,Parameter!$B$8:$AB$8,0))</f>
        <v>no</v>
      </c>
      <c r="H577" s="78">
        <f ca="1">INDEX(OFFSET(Data!$BF$1:$CF$1,B577-1,0),MATCH("Total/"&amp;C577,Data!$BF$1:$CF$1,0))</f>
        <v>0</v>
      </c>
      <c r="I577" s="78" t="str">
        <f ca="1">IF(H577=1,INDEX(Parameter!$B$9:$AB$9,MATCH(C577,Parameter!$B$8:$AB$8,0))+7,"")</f>
        <v/>
      </c>
      <c r="J577" s="78" t="str">
        <f t="array" aca="1" ref="J577" ca="1">IF(H577=1,MATCH(1,(OFFSET(Data!$CJ$1:$HN$1,B577-1,0))*(Data!$CJ$89:$HN$89=C577),0),"")</f>
        <v/>
      </c>
      <c r="K577" s="78" t="str">
        <f t="array" aca="1" ref="K577" ca="1">IF(H577=1,MATCH(I577,OFFSET(Data!$CI$90:$CI$485,0,Specials!J577)*(Data!$AA$90:$AA$485&gt;Parameter!$B$15)*(Data!$CH$90:$CH$485="W"),0),"")</f>
        <v/>
      </c>
      <c r="L577" s="78" t="str">
        <f ca="1">IF(H577=1,INDEX(Data!$CG$90:$CG$169,$K577)&amp;" / "&amp;OFFSET(Data!$CI$88,0,Specials!J577),"")</f>
        <v/>
      </c>
      <c r="M577" s="78" t="s">
        <v>10</v>
      </c>
      <c r="N577" s="78" t="s">
        <v>230</v>
      </c>
      <c r="O577" s="78">
        <f t="shared" ca="1" si="41"/>
        <v>18</v>
      </c>
      <c r="P577" s="78" t="str">
        <f t="shared" ca="1" si="44"/>
        <v/>
      </c>
    </row>
    <row r="578" spans="1:16" s="78" customFormat="1" x14ac:dyDescent="0.25">
      <c r="A578" s="321" t="str">
        <f>"# Oh dear Women Rating &gt; "&amp;Parameter!$B$15</f>
        <v># Oh dear Women Rating &gt; 600</v>
      </c>
      <c r="B578" s="326">
        <f>MATCH(A578,Data!$CG:$CG,0)</f>
        <v>17</v>
      </c>
      <c r="C578" s="78">
        <v>27</v>
      </c>
      <c r="D578" s="78" t="str">
        <f>INDEX(Parameter!$B$9:$AB$9,MATCH(C578,Parameter!$B$8:$AB$8,0))</f>
        <v>no</v>
      </c>
      <c r="H578" s="78">
        <f ca="1">INDEX(OFFSET(Data!$BF$1:$CF$1,B578-1,0),MATCH("Total/"&amp;C578,Data!$BF$1:$CF$1,0))</f>
        <v>0</v>
      </c>
      <c r="I578" s="78" t="str">
        <f ca="1">IF(H578=1,INDEX(Parameter!$B$9:$AB$9,MATCH(C578,Parameter!$B$8:$AB$8,0))+7,"")</f>
        <v/>
      </c>
      <c r="J578" s="78" t="str">
        <f t="array" aca="1" ref="J578" ca="1">IF(H578=1,MATCH(1,(OFFSET(Data!$CJ$1:$HN$1,B578-1,0))*(Data!$CJ$89:$HN$89=C578),0),"")</f>
        <v/>
      </c>
      <c r="K578" s="78" t="str">
        <f t="array" aca="1" ref="K578" ca="1">IF(H578=1,MATCH(I578,OFFSET(Data!$CI$90:$CI$485,0,Specials!J578)*(Data!$AA$90:$AA$485&gt;Parameter!$B$15)*(Data!$CH$90:$CH$485="W"),0),"")</f>
        <v/>
      </c>
      <c r="L578" s="78" t="str">
        <f ca="1">IF(H578=1,INDEX(Data!$CG$90:$CG$169,$K578)&amp;" / "&amp;OFFSET(Data!$CI$88,0,Specials!J578),"")</f>
        <v/>
      </c>
      <c r="M578" s="78" t="s">
        <v>10</v>
      </c>
      <c r="N578" s="78" t="s">
        <v>230</v>
      </c>
      <c r="O578" s="78">
        <f t="shared" ca="1" si="41"/>
        <v>18</v>
      </c>
      <c r="P578" s="78" t="str">
        <f t="shared" ca="1" si="44"/>
        <v/>
      </c>
    </row>
    <row r="579" spans="1:16" s="78" customFormat="1" ht="15" customHeight="1" x14ac:dyDescent="0.25">
      <c r="A579" s="321" t="str">
        <f>"# Oh dear Women Rating &gt; "&amp;Parameter!$B$15</f>
        <v># Oh dear Women Rating &gt; 600</v>
      </c>
      <c r="B579" s="326">
        <f>MATCH(A579,Data!$CG:$CG,0)</f>
        <v>17</v>
      </c>
      <c r="C579" s="78">
        <v>1</v>
      </c>
      <c r="D579" s="78">
        <f>INDEX(Parameter!$B$9:$AB$9,MATCH(C579,Parameter!$B$8:$AB$8,0))</f>
        <v>3</v>
      </c>
      <c r="H579" s="78">
        <f ca="1">INDEX(OFFSET(Data!$BF$1:$CF$1,B579-1,0),MATCH("Total/"&amp;C579,Data!$BF$1:$CF$1,0))</f>
        <v>0</v>
      </c>
      <c r="I579" s="78" t="str">
        <f ca="1">IF(H579=1,INDEX(Parameter!$B$9:$AB$9,MATCH(C579,Parameter!$B$8:$AB$8,0))+8,"")</f>
        <v/>
      </c>
      <c r="J579" s="78" t="str">
        <f t="array" aca="1" ref="J579" ca="1">IF(H579=1,MATCH(1,(OFFSET(Data!$CJ$1:$HN$1,B579-1,0))*(Data!$CJ$89:$HN$89=C579),0),"")</f>
        <v/>
      </c>
      <c r="K579" s="78" t="str">
        <f t="array" aca="1" ref="K579" ca="1">IF(H579=1,MATCH(I579,OFFSET(Data!$CI$90:$CI$485,0,Specials!J579)*(Data!$AA$90:$AA$485&gt;Parameter!$B$15)*(Data!$CH$90:$CH$485="W"),0),"")</f>
        <v/>
      </c>
      <c r="L579" s="78" t="str">
        <f ca="1">IF(H579=1,INDEX(Data!$CG$90:$CG$169,$K579)&amp;" / "&amp;OFFSET(Data!$CI$88,0,Specials!J579),"")</f>
        <v/>
      </c>
      <c r="M579" s="78" t="s">
        <v>10</v>
      </c>
      <c r="N579" s="78" t="s">
        <v>230</v>
      </c>
      <c r="O579" s="78">
        <f t="shared" ca="1" si="41"/>
        <v>18</v>
      </c>
      <c r="P579" s="78" t="str">
        <f t="shared" ca="1" si="44"/>
        <v/>
      </c>
    </row>
    <row r="580" spans="1:16" s="78" customFormat="1" x14ac:dyDescent="0.25">
      <c r="A580" s="321" t="str">
        <f>"# Oh dear Women Rating &gt; "&amp;Parameter!$B$15</f>
        <v># Oh dear Women Rating &gt; 600</v>
      </c>
      <c r="B580" s="326">
        <f>MATCH(A580,Data!$CG:$CG,0)</f>
        <v>17</v>
      </c>
      <c r="C580" s="78">
        <v>2</v>
      </c>
      <c r="D580" s="78">
        <f>INDEX(Parameter!$B$9:$AB$9,MATCH(C580,Parameter!$B$8:$AB$8,0))</f>
        <v>3</v>
      </c>
      <c r="H580" s="78">
        <f ca="1">INDEX(OFFSET(Data!$BF$1:$CF$1,B580-1,0),MATCH("Total/"&amp;C580,Data!$BF$1:$CF$1,0))</f>
        <v>0</v>
      </c>
      <c r="I580" s="78" t="str">
        <f ca="1">IF(H580=1,INDEX(Parameter!$B$9:$AB$9,MATCH(C580,Parameter!$B$8:$AB$8,0))+8,"")</f>
        <v/>
      </c>
      <c r="J580" s="78" t="str">
        <f t="array" aca="1" ref="J580" ca="1">IF(H580=1,MATCH(1,(OFFSET(Data!$CJ$1:$HN$1,B580-1,0))*(Data!$CJ$89:$HN$89=C580),0),"")</f>
        <v/>
      </c>
      <c r="K580" s="78" t="str">
        <f t="array" aca="1" ref="K580" ca="1">IF(H580=1,MATCH(I580,OFFSET(Data!$CI$90:$CI$485,0,Specials!J580)*(Data!$AA$90:$AA$485&gt;Parameter!$B$15)*(Data!$CH$90:$CH$485="W"),0),"")</f>
        <v/>
      </c>
      <c r="L580" s="78" t="str">
        <f ca="1">IF(H580=1,INDEX(Data!$CG$90:$CG$169,$K580)&amp;" / "&amp;OFFSET(Data!$CI$88,0,Specials!J580),"")</f>
        <v/>
      </c>
      <c r="M580" s="78" t="s">
        <v>10</v>
      </c>
      <c r="N580" s="78" t="s">
        <v>230</v>
      </c>
      <c r="O580" s="78">
        <f t="shared" ref="O580:O643" ca="1" si="45">IF(AND($P580&lt;&gt;"",$N580="yes"),O579+1,O579)</f>
        <v>18</v>
      </c>
      <c r="P580" s="78" t="str">
        <f t="shared" ca="1" si="44"/>
        <v/>
      </c>
    </row>
    <row r="581" spans="1:16" s="78" customFormat="1" x14ac:dyDescent="0.25">
      <c r="A581" s="321" t="str">
        <f>"# Oh dear Women Rating &gt; "&amp;Parameter!$B$15</f>
        <v># Oh dear Women Rating &gt; 600</v>
      </c>
      <c r="B581" s="326">
        <f>MATCH(A581,Data!$CG:$CG,0)</f>
        <v>17</v>
      </c>
      <c r="C581" s="78">
        <v>3</v>
      </c>
      <c r="D581" s="78">
        <f>INDEX(Parameter!$B$9:$AB$9,MATCH(C581,Parameter!$B$8:$AB$8,0))</f>
        <v>3</v>
      </c>
      <c r="H581" s="78">
        <f ca="1">INDEX(OFFSET(Data!$BF$1:$CF$1,B581-1,0),MATCH("Total/"&amp;C581,Data!$BF$1:$CF$1,0))</f>
        <v>0</v>
      </c>
      <c r="I581" s="78" t="str">
        <f ca="1">IF(H581=1,INDEX(Parameter!$B$9:$AB$9,MATCH(C581,Parameter!$B$8:$AB$8,0))+8,"")</f>
        <v/>
      </c>
      <c r="J581" s="78" t="str">
        <f t="array" aca="1" ref="J581" ca="1">IF(H581=1,MATCH(1,(OFFSET(Data!$CJ$1:$HN$1,B581-1,0))*(Data!$CJ$89:$HN$89=C581),0),"")</f>
        <v/>
      </c>
      <c r="K581" s="78" t="str">
        <f t="array" aca="1" ref="K581" ca="1">IF(H581=1,MATCH(I581,OFFSET(Data!$CI$90:$CI$485,0,Specials!J581)*(Data!$AA$90:$AA$485&gt;Parameter!$B$15)*(Data!$CH$90:$CH$485="W"),0),"")</f>
        <v/>
      </c>
      <c r="L581" s="78" t="str">
        <f ca="1">IF(H581=1,INDEX(Data!$CG$90:$CG$169,$K581)&amp;" / "&amp;OFFSET(Data!$CI$88,0,Specials!J581),"")</f>
        <v/>
      </c>
      <c r="M581" s="78" t="s">
        <v>10</v>
      </c>
      <c r="N581" s="78" t="s">
        <v>230</v>
      </c>
      <c r="O581" s="78">
        <f t="shared" ca="1" si="45"/>
        <v>18</v>
      </c>
      <c r="P581" s="78" t="str">
        <f t="shared" ca="1" si="44"/>
        <v/>
      </c>
    </row>
    <row r="582" spans="1:16" s="78" customFormat="1" x14ac:dyDescent="0.25">
      <c r="A582" s="321" t="str">
        <f>"# Oh dear Women Rating &gt; "&amp;Parameter!$B$15</f>
        <v># Oh dear Women Rating &gt; 600</v>
      </c>
      <c r="B582" s="326">
        <f>MATCH(A582,Data!$CG:$CG,0)</f>
        <v>17</v>
      </c>
      <c r="C582" s="78">
        <v>4</v>
      </c>
      <c r="D582" s="78">
        <f>INDEX(Parameter!$B$9:$AB$9,MATCH(C582,Parameter!$B$8:$AB$8,0))</f>
        <v>3</v>
      </c>
      <c r="H582" s="78">
        <f ca="1">INDEX(OFFSET(Data!$BF$1:$CF$1,B582-1,0),MATCH("Total/"&amp;C582,Data!$BF$1:$CF$1,0))</f>
        <v>0</v>
      </c>
      <c r="I582" s="78" t="str">
        <f ca="1">IF(H582=1,INDEX(Parameter!$B$9:$AB$9,MATCH(C582,Parameter!$B$8:$AB$8,0))+8,"")</f>
        <v/>
      </c>
      <c r="J582" s="78" t="str">
        <f t="array" aca="1" ref="J582" ca="1">IF(H582=1,MATCH(1,(OFFSET(Data!$CJ$1:$HN$1,B582-1,0))*(Data!$CJ$89:$HN$89=C582),0),"")</f>
        <v/>
      </c>
      <c r="K582" s="78" t="str">
        <f t="array" aca="1" ref="K582" ca="1">IF(H582=1,MATCH(I582,OFFSET(Data!$CI$90:$CI$485,0,Specials!J582)*(Data!$AA$90:$AA$485&gt;Parameter!$B$15)*(Data!$CH$90:$CH$485="W"),0),"")</f>
        <v/>
      </c>
      <c r="L582" s="78" t="str">
        <f ca="1">IF(H582=1,INDEX(Data!$CG$90:$CG$169,$K582)&amp;" / "&amp;OFFSET(Data!$CI$88,0,Specials!J582),"")</f>
        <v/>
      </c>
      <c r="M582" s="78" t="s">
        <v>10</v>
      </c>
      <c r="N582" s="78" t="s">
        <v>230</v>
      </c>
      <c r="O582" s="78">
        <f t="shared" ca="1" si="45"/>
        <v>18</v>
      </c>
      <c r="P582" s="78" t="str">
        <f t="shared" ca="1" si="44"/>
        <v/>
      </c>
    </row>
    <row r="583" spans="1:16" s="78" customFormat="1" x14ac:dyDescent="0.25">
      <c r="A583" s="321" t="str">
        <f>"# Oh dear Women Rating &gt; "&amp;Parameter!$B$15</f>
        <v># Oh dear Women Rating &gt; 600</v>
      </c>
      <c r="B583" s="326">
        <f>MATCH(A583,Data!$CG:$CG,0)</f>
        <v>17</v>
      </c>
      <c r="C583" s="78">
        <v>5</v>
      </c>
      <c r="D583" s="78">
        <f>INDEX(Parameter!$B$9:$AB$9,MATCH(C583,Parameter!$B$8:$AB$8,0))</f>
        <v>3</v>
      </c>
      <c r="H583" s="78">
        <f ca="1">INDEX(OFFSET(Data!$BF$1:$CF$1,B583-1,0),MATCH("Total/"&amp;C583,Data!$BF$1:$CF$1,0))</f>
        <v>0</v>
      </c>
      <c r="I583" s="78" t="str">
        <f ca="1">IF(H583=1,INDEX(Parameter!$B$9:$AB$9,MATCH(C583,Parameter!$B$8:$AB$8,0))+8,"")</f>
        <v/>
      </c>
      <c r="J583" s="78" t="str">
        <f t="array" aca="1" ref="J583" ca="1">IF(H583=1,MATCH(1,(OFFSET(Data!$CJ$1:$HN$1,B583-1,0))*(Data!$CJ$89:$HN$89=C583),0),"")</f>
        <v/>
      </c>
      <c r="K583" s="78" t="str">
        <f t="array" aca="1" ref="K583" ca="1">IF(H583=1,MATCH(I583,OFFSET(Data!$CI$90:$CI$485,0,Specials!J583)*(Data!$AA$90:$AA$485&gt;Parameter!$B$15)*(Data!$CH$90:$CH$485="W"),0),"")</f>
        <v/>
      </c>
      <c r="L583" s="78" t="str">
        <f ca="1">IF(H583=1,INDEX(Data!$CG$90:$CG$169,$K583)&amp;" / "&amp;OFFSET(Data!$CI$88,0,Specials!J583),"")</f>
        <v/>
      </c>
      <c r="M583" s="78" t="s">
        <v>10</v>
      </c>
      <c r="N583" s="78" t="s">
        <v>230</v>
      </c>
      <c r="O583" s="78">
        <f t="shared" ca="1" si="45"/>
        <v>18</v>
      </c>
      <c r="P583" s="78" t="str">
        <f t="shared" ca="1" si="44"/>
        <v/>
      </c>
    </row>
    <row r="584" spans="1:16" s="78" customFormat="1" x14ac:dyDescent="0.25">
      <c r="A584" s="321" t="str">
        <f>"# Oh dear Women Rating &gt; "&amp;Parameter!$B$15</f>
        <v># Oh dear Women Rating &gt; 600</v>
      </c>
      <c r="B584" s="326">
        <f>MATCH(A584,Data!$CG:$CG,0)</f>
        <v>17</v>
      </c>
      <c r="C584" s="78">
        <v>6</v>
      </c>
      <c r="D584" s="78">
        <f>INDEX(Parameter!$B$9:$AB$9,MATCH(C584,Parameter!$B$8:$AB$8,0))</f>
        <v>3</v>
      </c>
      <c r="H584" s="78">
        <f ca="1">INDEX(OFFSET(Data!$BF$1:$CF$1,B584-1,0),MATCH("Total/"&amp;C584,Data!$BF$1:$CF$1,0))</f>
        <v>0</v>
      </c>
      <c r="I584" s="78" t="str">
        <f ca="1">IF(H584=1,INDEX(Parameter!$B$9:$AB$9,MATCH(C584,Parameter!$B$8:$AB$8,0))+8,"")</f>
        <v/>
      </c>
      <c r="J584" s="78" t="str">
        <f t="array" aca="1" ref="J584" ca="1">IF(H584=1,MATCH(1,(OFFSET(Data!$CJ$1:$HN$1,B584-1,0))*(Data!$CJ$89:$HN$89=C584),0),"")</f>
        <v/>
      </c>
      <c r="K584" s="78" t="str">
        <f t="array" aca="1" ref="K584" ca="1">IF(H584=1,MATCH(I584,OFFSET(Data!$CI$90:$CI$485,0,Specials!J584)*(Data!$AA$90:$AA$485&gt;Parameter!$B$15)*(Data!$CH$90:$CH$485="W"),0),"")</f>
        <v/>
      </c>
      <c r="L584" s="78" t="str">
        <f ca="1">IF(H584=1,INDEX(Data!$CG$90:$CG$169,$K584)&amp;" / "&amp;OFFSET(Data!$CI$88,0,Specials!J584),"")</f>
        <v/>
      </c>
      <c r="M584" s="78" t="s">
        <v>10</v>
      </c>
      <c r="N584" s="78" t="s">
        <v>230</v>
      </c>
      <c r="O584" s="78">
        <f t="shared" ca="1" si="45"/>
        <v>18</v>
      </c>
      <c r="P584" s="78" t="str">
        <f t="shared" ca="1" si="44"/>
        <v/>
      </c>
    </row>
    <row r="585" spans="1:16" s="78" customFormat="1" x14ac:dyDescent="0.25">
      <c r="A585" s="321" t="str">
        <f>"# Oh dear Women Rating &gt; "&amp;Parameter!$B$15</f>
        <v># Oh dear Women Rating &gt; 600</v>
      </c>
      <c r="B585" s="326">
        <f>MATCH(A585,Data!$CG:$CG,0)</f>
        <v>17</v>
      </c>
      <c r="C585" s="78">
        <v>7</v>
      </c>
      <c r="D585" s="78">
        <f>INDEX(Parameter!$B$9:$AB$9,MATCH(C585,Parameter!$B$8:$AB$8,0))</f>
        <v>3</v>
      </c>
      <c r="H585" s="78">
        <f ca="1">INDEX(OFFSET(Data!$BF$1:$CF$1,B585-1,0),MATCH("Total/"&amp;C585,Data!$BF$1:$CF$1,0))</f>
        <v>0</v>
      </c>
      <c r="I585" s="78" t="str">
        <f ca="1">IF(H585=1,INDEX(Parameter!$B$9:$AB$9,MATCH(C585,Parameter!$B$8:$AB$8,0))+8,"")</f>
        <v/>
      </c>
      <c r="J585" s="78" t="str">
        <f t="array" aca="1" ref="J585" ca="1">IF(H585=1,MATCH(1,(OFFSET(Data!$CJ$1:$HN$1,B585-1,0))*(Data!$CJ$89:$HN$89=C585),0),"")</f>
        <v/>
      </c>
      <c r="K585" s="78" t="str">
        <f t="array" aca="1" ref="K585" ca="1">IF(H585=1,MATCH(I585,OFFSET(Data!$CI$90:$CI$485,0,Specials!J585)*(Data!$AA$90:$AA$485&gt;Parameter!$B$15)*(Data!$CH$90:$CH$485="W"),0),"")</f>
        <v/>
      </c>
      <c r="L585" s="78" t="str">
        <f ca="1">IF(H585=1,INDEX(Data!$CG$90:$CG$169,$K585)&amp;" / "&amp;OFFSET(Data!$CI$88,0,Specials!J585),"")</f>
        <v/>
      </c>
      <c r="M585" s="78" t="s">
        <v>10</v>
      </c>
      <c r="N585" s="78" t="s">
        <v>230</v>
      </c>
      <c r="O585" s="78">
        <f t="shared" ca="1" si="45"/>
        <v>18</v>
      </c>
      <c r="P585" s="78" t="str">
        <f t="shared" ca="1" si="44"/>
        <v/>
      </c>
    </row>
    <row r="586" spans="1:16" s="78" customFormat="1" x14ac:dyDescent="0.25">
      <c r="A586" s="321" t="str">
        <f>"# Oh dear Women Rating &gt; "&amp;Parameter!$B$15</f>
        <v># Oh dear Women Rating &gt; 600</v>
      </c>
      <c r="B586" s="326">
        <f>MATCH(A586,Data!$CG:$CG,0)</f>
        <v>17</v>
      </c>
      <c r="C586" s="78">
        <v>8</v>
      </c>
      <c r="D586" s="78">
        <f>INDEX(Parameter!$B$9:$AB$9,MATCH(C586,Parameter!$B$8:$AB$8,0))</f>
        <v>3</v>
      </c>
      <c r="H586" s="78">
        <f ca="1">INDEX(OFFSET(Data!$BF$1:$CF$1,B586-1,0),MATCH("Total/"&amp;C586,Data!$BF$1:$CF$1,0))</f>
        <v>0</v>
      </c>
      <c r="I586" s="78" t="str">
        <f ca="1">IF(H586=1,INDEX(Parameter!$B$9:$AB$9,MATCH(C586,Parameter!$B$8:$AB$8,0))+8,"")</f>
        <v/>
      </c>
      <c r="J586" s="78" t="str">
        <f t="array" aca="1" ref="J586" ca="1">IF(H586=1,MATCH(1,(OFFSET(Data!$CJ$1:$HN$1,B586-1,0))*(Data!$CJ$89:$HN$89=C586),0),"")</f>
        <v/>
      </c>
      <c r="K586" s="78" t="str">
        <f t="array" aca="1" ref="K586" ca="1">IF(H586=1,MATCH(I586,OFFSET(Data!$CI$90:$CI$485,0,Specials!J586)*(Data!$AA$90:$AA$485&gt;Parameter!$B$15)*(Data!$CH$90:$CH$485="W"),0),"")</f>
        <v/>
      </c>
      <c r="L586" s="78" t="str">
        <f ca="1">IF(H586=1,INDEX(Data!$CG$90:$CG$169,$K586)&amp;" / "&amp;OFFSET(Data!$CI$88,0,Specials!J586),"")</f>
        <v/>
      </c>
      <c r="M586" s="78" t="s">
        <v>10</v>
      </c>
      <c r="N586" s="78" t="s">
        <v>230</v>
      </c>
      <c r="O586" s="78">
        <f t="shared" ca="1" si="45"/>
        <v>18</v>
      </c>
      <c r="P586" s="78" t="str">
        <f t="shared" ca="1" si="44"/>
        <v/>
      </c>
    </row>
    <row r="587" spans="1:16" s="78" customFormat="1" x14ac:dyDescent="0.25">
      <c r="A587" s="321" t="str">
        <f>"# Oh dear Women Rating &gt; "&amp;Parameter!$B$15</f>
        <v># Oh dear Women Rating &gt; 600</v>
      </c>
      <c r="B587" s="326">
        <f>MATCH(A587,Data!$CG:$CG,0)</f>
        <v>17</v>
      </c>
      <c r="C587" s="78">
        <v>9</v>
      </c>
      <c r="D587" s="78" t="str">
        <f>INDEX(Parameter!$B$9:$AB$9,MATCH(C587,Parameter!$B$8:$AB$8,0))</f>
        <v>no</v>
      </c>
      <c r="H587" s="78">
        <f ca="1">INDEX(OFFSET(Data!$BF$1:$CF$1,B587-1,0),MATCH("Total/"&amp;C587,Data!$BF$1:$CF$1,0))</f>
        <v>0</v>
      </c>
      <c r="I587" s="78" t="str">
        <f ca="1">IF(H587=1,INDEX(Parameter!$B$9:$AB$9,MATCH(C587,Parameter!$B$8:$AB$8,0))+8,"")</f>
        <v/>
      </c>
      <c r="J587" s="78" t="str">
        <f t="array" aca="1" ref="J587" ca="1">IF(H587=1,MATCH(1,(OFFSET(Data!$CJ$1:$HN$1,B587-1,0))*(Data!$CJ$89:$HN$89=C587),0),"")</f>
        <v/>
      </c>
      <c r="K587" s="78" t="str">
        <f t="array" aca="1" ref="K587" ca="1">IF(H587=1,MATCH(I587,OFFSET(Data!$CI$90:$CI$485,0,Specials!J587)*(Data!$AA$90:$AA$485&gt;Parameter!$B$15)*(Data!$CH$90:$CH$485="W"),0),"")</f>
        <v/>
      </c>
      <c r="L587" s="78" t="str">
        <f ca="1">IF(H587=1,INDEX(Data!$CG$90:$CG$169,$K587)&amp;" / "&amp;OFFSET(Data!$CI$88,0,Specials!J587),"")</f>
        <v/>
      </c>
      <c r="M587" s="78" t="s">
        <v>10</v>
      </c>
      <c r="N587" s="78" t="s">
        <v>230</v>
      </c>
      <c r="O587" s="78">
        <f t="shared" ca="1" si="45"/>
        <v>18</v>
      </c>
      <c r="P587" s="78" t="str">
        <f t="shared" ca="1" si="44"/>
        <v/>
      </c>
    </row>
    <row r="588" spans="1:16" s="78" customFormat="1" x14ac:dyDescent="0.25">
      <c r="A588" s="321" t="str">
        <f>"# Oh dear Women Rating &gt; "&amp;Parameter!$B$15</f>
        <v># Oh dear Women Rating &gt; 600</v>
      </c>
      <c r="B588" s="326">
        <f>MATCH(A588,Data!$CG:$CG,0)</f>
        <v>17</v>
      </c>
      <c r="C588" s="78">
        <v>10</v>
      </c>
      <c r="D588" s="78">
        <f>INDEX(Parameter!$B$9:$AB$9,MATCH(C588,Parameter!$B$8:$AB$8,0))</f>
        <v>4</v>
      </c>
      <c r="H588" s="78">
        <f ca="1">INDEX(OFFSET(Data!$BF$1:$CF$1,B588-1,0),MATCH("Total/"&amp;C588,Data!$BF$1:$CF$1,0))</f>
        <v>1</v>
      </c>
      <c r="I588" s="78">
        <f ca="1">IF(H588=1,INDEX(Parameter!$B$9:$AB$9,MATCH(C588,Parameter!$B$8:$AB$8,0))+8,"")</f>
        <v>12</v>
      </c>
      <c r="J588" s="78">
        <f t="array" aca="1" ref="J588" ca="1">IF(H588=1,MATCH(1,(OFFSET(Data!$CJ$1:$HN$1,B588-1,0))*(Data!$CJ$89:$HN$89=C588),0),"")</f>
        <v>22</v>
      </c>
      <c r="K588" s="78" t="e">
        <f t="array" aca="1" ref="K588" ca="1">IF(H588=1,MATCH(I588,OFFSET(Data!$CI$90:$CI$485,0,Specials!J588)*(Data!$AA$90:$AA$485&gt;Parameter!$B$15)*(Data!$CH$90:$CH$485="W"),0),"")</f>
        <v>#N/A</v>
      </c>
      <c r="L588" s="78" t="e">
        <f ca="1">IF(H588=1,INDEX(Data!$CG$90:$CG$169,$K588)&amp;" / "&amp;OFFSET(Data!$CI$88,0,Specials!J588),"")</f>
        <v>#N/A</v>
      </c>
      <c r="M588" s="78" t="s">
        <v>10</v>
      </c>
      <c r="N588" s="78" t="s">
        <v>230</v>
      </c>
      <c r="O588" s="78">
        <f t="shared" ca="1" si="45"/>
        <v>18</v>
      </c>
      <c r="P588" s="78" t="str">
        <f t="shared" ca="1" si="44"/>
        <v/>
      </c>
    </row>
    <row r="589" spans="1:16" s="78" customFormat="1" x14ac:dyDescent="0.25">
      <c r="A589" s="321" t="str">
        <f>"# Oh dear Women Rating &gt; "&amp;Parameter!$B$15</f>
        <v># Oh dear Women Rating &gt; 600</v>
      </c>
      <c r="B589" s="326">
        <f>MATCH(A589,Data!$CG:$CG,0)</f>
        <v>17</v>
      </c>
      <c r="C589" s="78">
        <v>11</v>
      </c>
      <c r="D589" s="78">
        <f>INDEX(Parameter!$B$9:$AB$9,MATCH(C589,Parameter!$B$8:$AB$8,0))</f>
        <v>3</v>
      </c>
      <c r="H589" s="78">
        <f ca="1">INDEX(OFFSET(Data!$BF$1:$CF$1,B589-1,0),MATCH("Total/"&amp;C589,Data!$BF$1:$CF$1,0))</f>
        <v>0</v>
      </c>
      <c r="I589" s="78" t="str">
        <f ca="1">IF(H589=1,INDEX(Parameter!$B$9:$AB$9,MATCH(C589,Parameter!$B$8:$AB$8,0))+8,"")</f>
        <v/>
      </c>
      <c r="J589" s="78" t="str">
        <f t="array" aca="1" ref="J589" ca="1">IF(H589=1,MATCH(1,(OFFSET(Data!$CJ$1:$HN$1,B589-1,0))*(Data!$CJ$89:$HN$89=C589),0),"")</f>
        <v/>
      </c>
      <c r="K589" s="78" t="str">
        <f t="array" aca="1" ref="K589" ca="1">IF(H589=1,MATCH(I589,OFFSET(Data!$CI$90:$CI$485,0,Specials!J589)*(Data!$AA$90:$AA$485&gt;Parameter!$B$15)*(Data!$CH$90:$CH$485="W"),0),"")</f>
        <v/>
      </c>
      <c r="L589" s="78" t="str">
        <f ca="1">IF(H589=1,INDEX(Data!$CG$90:$CG$169,$K589)&amp;" / "&amp;OFFSET(Data!$CI$88,0,Specials!J589),"")</f>
        <v/>
      </c>
      <c r="M589" s="78" t="s">
        <v>10</v>
      </c>
      <c r="N589" s="78" t="s">
        <v>230</v>
      </c>
      <c r="O589" s="78">
        <f t="shared" ca="1" si="45"/>
        <v>18</v>
      </c>
      <c r="P589" s="78" t="str">
        <f t="shared" ca="1" si="44"/>
        <v/>
      </c>
    </row>
    <row r="590" spans="1:16" s="78" customFormat="1" x14ac:dyDescent="0.25">
      <c r="A590" s="321" t="str">
        <f>"# Oh dear Women Rating &gt; "&amp;Parameter!$B$15</f>
        <v># Oh dear Women Rating &gt; 600</v>
      </c>
      <c r="B590" s="326">
        <f>MATCH(A590,Data!$CG:$CG,0)</f>
        <v>17</v>
      </c>
      <c r="C590" s="78">
        <v>12</v>
      </c>
      <c r="D590" s="78">
        <f>INDEX(Parameter!$B$9:$AB$9,MATCH(C590,Parameter!$B$8:$AB$8,0))</f>
        <v>3</v>
      </c>
      <c r="H590" s="78">
        <f ca="1">INDEX(OFFSET(Data!$BF$1:$CF$1,B590-1,0),MATCH("Total/"&amp;C590,Data!$BF$1:$CF$1,0))</f>
        <v>0</v>
      </c>
      <c r="I590" s="78" t="str">
        <f ca="1">IF(H590=1,INDEX(Parameter!$B$9:$AB$9,MATCH(C590,Parameter!$B$8:$AB$8,0))+8,"")</f>
        <v/>
      </c>
      <c r="J590" s="78" t="str">
        <f t="array" aca="1" ref="J590" ca="1">IF(H590=1,MATCH(1,(OFFSET(Data!$CJ$1:$HN$1,B590-1,0))*(Data!$CJ$89:$HN$89=C590),0),"")</f>
        <v/>
      </c>
      <c r="K590" s="78" t="str">
        <f t="array" aca="1" ref="K590" ca="1">IF(H590=1,MATCH(I590,OFFSET(Data!$CI$90:$CI$485,0,Specials!J590)*(Data!$AA$90:$AA$485&gt;Parameter!$B$15)*(Data!$CH$90:$CH$485="W"),0),"")</f>
        <v/>
      </c>
      <c r="L590" s="78" t="str">
        <f ca="1">IF(H590=1,INDEX(Data!$CG$90:$CG$169,$K590)&amp;" / "&amp;OFFSET(Data!$CI$88,0,Specials!J590),"")</f>
        <v/>
      </c>
      <c r="M590" s="78" t="s">
        <v>10</v>
      </c>
      <c r="N590" s="78" t="s">
        <v>230</v>
      </c>
      <c r="O590" s="78">
        <f t="shared" ca="1" si="45"/>
        <v>18</v>
      </c>
      <c r="P590" s="78" t="str">
        <f t="shared" ca="1" si="44"/>
        <v/>
      </c>
    </row>
    <row r="591" spans="1:16" s="78" customFormat="1" x14ac:dyDescent="0.25">
      <c r="A591" s="321" t="str">
        <f>"# Oh dear Women Rating &gt; "&amp;Parameter!$B$15</f>
        <v># Oh dear Women Rating &gt; 600</v>
      </c>
      <c r="B591" s="326">
        <f>MATCH(A591,Data!$CG:$CG,0)</f>
        <v>17</v>
      </c>
      <c r="C591" s="78">
        <v>13</v>
      </c>
      <c r="D591" s="78">
        <f>INDEX(Parameter!$B$9:$AB$9,MATCH(C591,Parameter!$B$8:$AB$8,0))</f>
        <v>3</v>
      </c>
      <c r="H591" s="78">
        <f ca="1">INDEX(OFFSET(Data!$BF$1:$CF$1,B591-1,0),MATCH("Total/"&amp;C591,Data!$BF$1:$CF$1,0))</f>
        <v>0</v>
      </c>
      <c r="I591" s="78" t="str">
        <f ca="1">IF(H591=1,INDEX(Parameter!$B$9:$AB$9,MATCH(C591,Parameter!$B$8:$AB$8,0))+8,"")</f>
        <v/>
      </c>
      <c r="J591" s="78" t="str">
        <f t="array" aca="1" ref="J591" ca="1">IF(H591=1,MATCH(1,(OFFSET(Data!$CJ$1:$HN$1,B591-1,0))*(Data!$CJ$89:$HN$89=C591),0),"")</f>
        <v/>
      </c>
      <c r="K591" s="78" t="str">
        <f t="array" aca="1" ref="K591" ca="1">IF(H591=1,MATCH(I591,OFFSET(Data!$CI$90:$CI$485,0,Specials!J591)*(Data!$AA$90:$AA$485&gt;Parameter!$B$15)*(Data!$CH$90:$CH$485="W"),0),"")</f>
        <v/>
      </c>
      <c r="L591" s="78" t="str">
        <f ca="1">IF(H591=1,INDEX(Data!$CG$90:$CG$169,$K591)&amp;" / "&amp;OFFSET(Data!$CI$88,0,Specials!J591),"")</f>
        <v/>
      </c>
      <c r="M591" s="78" t="s">
        <v>10</v>
      </c>
      <c r="N591" s="78" t="s">
        <v>230</v>
      </c>
      <c r="O591" s="78">
        <f t="shared" ca="1" si="45"/>
        <v>18</v>
      </c>
      <c r="P591" s="78" t="str">
        <f t="shared" ca="1" si="44"/>
        <v/>
      </c>
    </row>
    <row r="592" spans="1:16" s="78" customFormat="1" x14ac:dyDescent="0.25">
      <c r="A592" s="321" t="str">
        <f>"# Oh dear Women Rating &gt; "&amp;Parameter!$B$15</f>
        <v># Oh dear Women Rating &gt; 600</v>
      </c>
      <c r="B592" s="326">
        <f>MATCH(A592,Data!$CG:$CG,0)</f>
        <v>17</v>
      </c>
      <c r="C592" s="78">
        <v>14</v>
      </c>
      <c r="D592" s="78">
        <f>INDEX(Parameter!$B$9:$AB$9,MATCH(C592,Parameter!$B$8:$AB$8,0))</f>
        <v>4</v>
      </c>
      <c r="H592" s="78">
        <f ca="1">INDEX(OFFSET(Data!$BF$1:$CF$1,B592-1,0),MATCH("Total/"&amp;C592,Data!$BF$1:$CF$1,0))</f>
        <v>0</v>
      </c>
      <c r="I592" s="78" t="str">
        <f ca="1">IF(H592=1,INDEX(Parameter!$B$9:$AB$9,MATCH(C592,Parameter!$B$8:$AB$8,0))+8,"")</f>
        <v/>
      </c>
      <c r="J592" s="78" t="str">
        <f t="array" aca="1" ref="J592" ca="1">IF(H592=1,MATCH(1,(OFFSET(Data!$CJ$1:$HN$1,B592-1,0))*(Data!$CJ$89:$HN$89=C592),0),"")</f>
        <v/>
      </c>
      <c r="K592" s="78" t="str">
        <f t="array" aca="1" ref="K592" ca="1">IF(H592=1,MATCH(I592,OFFSET(Data!$CI$90:$CI$485,0,Specials!J592)*(Data!$AA$90:$AA$485&gt;Parameter!$B$15)*(Data!$CH$90:$CH$485="W"),0),"")</f>
        <v/>
      </c>
      <c r="L592" s="78" t="str">
        <f ca="1">IF(H592=1,INDEX(Data!$CG$90:$CG$169,$K592)&amp;" / "&amp;OFFSET(Data!$CI$88,0,Specials!J592),"")</f>
        <v/>
      </c>
      <c r="M592" s="78" t="s">
        <v>10</v>
      </c>
      <c r="N592" s="78" t="s">
        <v>230</v>
      </c>
      <c r="O592" s="78">
        <f t="shared" ca="1" si="45"/>
        <v>18</v>
      </c>
      <c r="P592" s="78" t="str">
        <f t="shared" ca="1" si="44"/>
        <v/>
      </c>
    </row>
    <row r="593" spans="1:16" s="78" customFormat="1" x14ac:dyDescent="0.25">
      <c r="A593" s="321" t="str">
        <f>"# Oh dear Women Rating &gt; "&amp;Parameter!$B$15</f>
        <v># Oh dear Women Rating &gt; 600</v>
      </c>
      <c r="B593" s="326">
        <f>MATCH(A593,Data!$CG:$CG,0)</f>
        <v>17</v>
      </c>
      <c r="C593" s="78">
        <v>15</v>
      </c>
      <c r="D593" s="78" t="str">
        <f>INDEX(Parameter!$B$9:$AB$9,MATCH(C593,Parameter!$B$8:$AB$8,0))</f>
        <v>no</v>
      </c>
      <c r="H593" s="78">
        <f ca="1">INDEX(OFFSET(Data!$BF$1:$CF$1,B593-1,0),MATCH("Total/"&amp;C593,Data!$BF$1:$CF$1,0))</f>
        <v>0</v>
      </c>
      <c r="I593" s="78" t="str">
        <f ca="1">IF(H593=1,INDEX(Parameter!$B$9:$AB$9,MATCH(C593,Parameter!$B$8:$AB$8,0))+8,"")</f>
        <v/>
      </c>
      <c r="J593" s="78" t="str">
        <f t="array" aca="1" ref="J593" ca="1">IF(H593=1,MATCH(1,(OFFSET(Data!$CJ$1:$HN$1,B593-1,0))*(Data!$CJ$89:$HN$89=C593),0),"")</f>
        <v/>
      </c>
      <c r="K593" s="78" t="str">
        <f t="array" aca="1" ref="K593" ca="1">IF(H593=1,MATCH(I593,OFFSET(Data!$CI$90:$CI$485,0,Specials!J593)*(Data!$AA$90:$AA$485&gt;Parameter!$B$15)*(Data!$CH$90:$CH$485="W"),0),"")</f>
        <v/>
      </c>
      <c r="L593" s="78" t="str">
        <f ca="1">IF(H593=1,INDEX(Data!$CG$90:$CG$169,$K593)&amp;" / "&amp;OFFSET(Data!$CI$88,0,Specials!J593),"")</f>
        <v/>
      </c>
      <c r="M593" s="78" t="s">
        <v>10</v>
      </c>
      <c r="N593" s="78" t="s">
        <v>230</v>
      </c>
      <c r="O593" s="78">
        <f t="shared" ca="1" si="45"/>
        <v>18</v>
      </c>
      <c r="P593" s="78" t="str">
        <f t="shared" ca="1" si="44"/>
        <v/>
      </c>
    </row>
    <row r="594" spans="1:16" s="78" customFormat="1" x14ac:dyDescent="0.25">
      <c r="A594" s="321" t="str">
        <f>"# Oh dear Women Rating &gt; "&amp;Parameter!$B$15</f>
        <v># Oh dear Women Rating &gt; 600</v>
      </c>
      <c r="B594" s="326">
        <f>MATCH(A594,Data!$CG:$CG,0)</f>
        <v>17</v>
      </c>
      <c r="C594" s="78">
        <v>16</v>
      </c>
      <c r="D594" s="78" t="str">
        <f>INDEX(Parameter!$B$9:$AB$9,MATCH(C594,Parameter!$B$8:$AB$8,0))</f>
        <v>no</v>
      </c>
      <c r="H594" s="78">
        <f ca="1">INDEX(OFFSET(Data!$BF$1:$CF$1,B594-1,0),MATCH("Total/"&amp;C594,Data!$BF$1:$CF$1,0))</f>
        <v>0</v>
      </c>
      <c r="I594" s="78" t="str">
        <f ca="1">IF(H594=1,INDEX(Parameter!$B$9:$AB$9,MATCH(C594,Parameter!$B$8:$AB$8,0))+8,"")</f>
        <v/>
      </c>
      <c r="J594" s="78" t="str">
        <f t="array" aca="1" ref="J594" ca="1">IF(H594=1,MATCH(1,(OFFSET(Data!$CJ$1:$HN$1,B594-1,0))*(Data!$CJ$89:$HN$89=C594),0),"")</f>
        <v/>
      </c>
      <c r="K594" s="78" t="str">
        <f t="array" aca="1" ref="K594" ca="1">IF(H594=1,MATCH(I594,OFFSET(Data!$CI$90:$CI$485,0,Specials!J594)*(Data!$AA$90:$AA$485&gt;Parameter!$B$15)*(Data!$CH$90:$CH$485="W"),0),"")</f>
        <v/>
      </c>
      <c r="L594" s="78" t="str">
        <f ca="1">IF(H594=1,INDEX(Data!$CG$90:$CG$169,$K594)&amp;" / "&amp;OFFSET(Data!$CI$88,0,Specials!J594),"")</f>
        <v/>
      </c>
      <c r="M594" s="78" t="s">
        <v>10</v>
      </c>
      <c r="N594" s="78" t="s">
        <v>230</v>
      </c>
      <c r="O594" s="78">
        <f t="shared" ca="1" si="45"/>
        <v>18</v>
      </c>
      <c r="P594" s="78" t="str">
        <f t="shared" ca="1" si="44"/>
        <v/>
      </c>
    </row>
    <row r="595" spans="1:16" s="78" customFormat="1" x14ac:dyDescent="0.25">
      <c r="A595" s="321" t="str">
        <f>"# Oh dear Women Rating &gt; "&amp;Parameter!$B$15</f>
        <v># Oh dear Women Rating &gt; 600</v>
      </c>
      <c r="B595" s="326">
        <f>MATCH(A595,Data!$CG:$CG,0)</f>
        <v>17</v>
      </c>
      <c r="C595" s="78">
        <v>17</v>
      </c>
      <c r="D595" s="78" t="str">
        <f>INDEX(Parameter!$B$9:$AB$9,MATCH(C595,Parameter!$B$8:$AB$8,0))</f>
        <v>no</v>
      </c>
      <c r="H595" s="78">
        <f ca="1">INDEX(OFFSET(Data!$BF$1:$CF$1,B595-1,0),MATCH("Total/"&amp;C595,Data!$BF$1:$CF$1,0))</f>
        <v>0</v>
      </c>
      <c r="I595" s="78" t="str">
        <f ca="1">IF(H595=1,INDEX(Parameter!$B$9:$AB$9,MATCH(C595,Parameter!$B$8:$AB$8,0))+8,"")</f>
        <v/>
      </c>
      <c r="J595" s="78" t="str">
        <f t="array" aca="1" ref="J595" ca="1">IF(H595=1,MATCH(1,(OFFSET(Data!$CJ$1:$HN$1,B595-1,0))*(Data!$CJ$89:$HN$89=C595),0),"")</f>
        <v/>
      </c>
      <c r="K595" s="78" t="str">
        <f t="array" aca="1" ref="K595" ca="1">IF(H595=1,MATCH(I595,OFFSET(Data!$CI$90:$CI$485,0,Specials!J595)*(Data!$AA$90:$AA$485&gt;Parameter!$B$15)*(Data!$CH$90:$CH$485="W"),0),"")</f>
        <v/>
      </c>
      <c r="L595" s="78" t="str">
        <f ca="1">IF(H595=1,INDEX(Data!$CG$90:$CG$169,$K595)&amp;" / "&amp;OFFSET(Data!$CI$88,0,Specials!J595),"")</f>
        <v/>
      </c>
      <c r="M595" s="78" t="s">
        <v>10</v>
      </c>
      <c r="N595" s="78" t="s">
        <v>230</v>
      </c>
      <c r="O595" s="78">
        <f t="shared" ca="1" si="45"/>
        <v>18</v>
      </c>
      <c r="P595" s="78" t="str">
        <f t="shared" ca="1" si="44"/>
        <v/>
      </c>
    </row>
    <row r="596" spans="1:16" s="78" customFormat="1" x14ac:dyDescent="0.25">
      <c r="A596" s="321" t="str">
        <f>"# Oh dear Women Rating &gt; "&amp;Parameter!$B$15</f>
        <v># Oh dear Women Rating &gt; 600</v>
      </c>
      <c r="B596" s="326">
        <f>MATCH(A596,Data!$CG:$CG,0)</f>
        <v>17</v>
      </c>
      <c r="C596" s="78">
        <v>18</v>
      </c>
      <c r="D596" s="78" t="str">
        <f>INDEX(Parameter!$B$9:$AB$9,MATCH(C596,Parameter!$B$8:$AB$8,0))</f>
        <v>no</v>
      </c>
      <c r="H596" s="78">
        <f ca="1">INDEX(OFFSET(Data!$BF$1:$CF$1,B596-1,0),MATCH("Total/"&amp;C596,Data!$BF$1:$CF$1,0))</f>
        <v>0</v>
      </c>
      <c r="I596" s="78" t="str">
        <f ca="1">IF(H596=1,INDEX(Parameter!$B$9:$AB$9,MATCH(C596,Parameter!$B$8:$AB$8,0))+8,"")</f>
        <v/>
      </c>
      <c r="J596" s="78" t="str">
        <f t="array" aca="1" ref="J596" ca="1">IF(H596=1,MATCH(1,(OFFSET(Data!$CJ$1:$HN$1,B596-1,0))*(Data!$CJ$89:$HN$89=C596),0),"")</f>
        <v/>
      </c>
      <c r="K596" s="78" t="str">
        <f t="array" aca="1" ref="K596" ca="1">IF(H596=1,MATCH(I596,OFFSET(Data!$CI$90:$CI$485,0,Specials!J596)*(Data!$AA$90:$AA$485&gt;Parameter!$B$15)*(Data!$CH$90:$CH$485="W"),0),"")</f>
        <v/>
      </c>
      <c r="L596" s="78" t="str">
        <f ca="1">IF(H596=1,INDEX(Data!$CG$90:$CG$169,$K596)&amp;" / "&amp;OFFSET(Data!$CI$88,0,Specials!J596),"")</f>
        <v/>
      </c>
      <c r="M596" s="78" t="s">
        <v>10</v>
      </c>
      <c r="N596" s="78" t="s">
        <v>230</v>
      </c>
      <c r="O596" s="78">
        <f t="shared" ca="1" si="45"/>
        <v>18</v>
      </c>
      <c r="P596" s="78" t="str">
        <f t="shared" ca="1" si="44"/>
        <v/>
      </c>
    </row>
    <row r="597" spans="1:16" s="78" customFormat="1" x14ac:dyDescent="0.25">
      <c r="A597" s="321" t="str">
        <f>"# Oh dear Women Rating &gt; "&amp;Parameter!$B$15</f>
        <v># Oh dear Women Rating &gt; 600</v>
      </c>
      <c r="B597" s="326">
        <f>MATCH(A597,Data!$CG:$CG,0)</f>
        <v>17</v>
      </c>
      <c r="C597" s="78">
        <v>19</v>
      </c>
      <c r="D597" s="78" t="str">
        <f>INDEX(Parameter!$B$9:$AB$9,MATCH(C597,Parameter!$B$8:$AB$8,0))</f>
        <v>no</v>
      </c>
      <c r="H597" s="78">
        <f ca="1">INDEX(OFFSET(Data!$BF$1:$CF$1,B597-1,0),MATCH("Total/"&amp;C597,Data!$BF$1:$CF$1,0))</f>
        <v>0</v>
      </c>
      <c r="I597" s="78" t="str">
        <f ca="1">IF(H597=1,INDEX(Parameter!$B$9:$AB$9,MATCH(C597,Parameter!$B$8:$AB$8,0))+8,"")</f>
        <v/>
      </c>
      <c r="J597" s="78" t="str">
        <f t="array" aca="1" ref="J597" ca="1">IF(H597=1,MATCH(1,(OFFSET(Data!$CJ$1:$HN$1,B597-1,0))*(Data!$CJ$89:$HN$89=C597),0),"")</f>
        <v/>
      </c>
      <c r="K597" s="78" t="str">
        <f t="array" aca="1" ref="K597" ca="1">IF(H597=1,MATCH(I597,OFFSET(Data!$CI$90:$CI$485,0,Specials!J597)*(Data!$AA$90:$AA$485&gt;Parameter!$B$15)*(Data!$CH$90:$CH$485="W"),0),"")</f>
        <v/>
      </c>
      <c r="L597" s="78" t="str">
        <f ca="1">IF(H597=1,INDEX(Data!$CG$90:$CG$169,$K597)&amp;" / "&amp;OFFSET(Data!$CI$88,0,Specials!J597),"")</f>
        <v/>
      </c>
      <c r="M597" s="78" t="s">
        <v>10</v>
      </c>
      <c r="N597" s="78" t="s">
        <v>230</v>
      </c>
      <c r="O597" s="78">
        <f t="shared" ca="1" si="45"/>
        <v>18</v>
      </c>
      <c r="P597" s="78" t="str">
        <f t="shared" ca="1" si="44"/>
        <v/>
      </c>
    </row>
    <row r="598" spans="1:16" s="78" customFormat="1" x14ac:dyDescent="0.25">
      <c r="A598" s="321" t="str">
        <f>"# Oh dear Women Rating &gt; "&amp;Parameter!$B$15</f>
        <v># Oh dear Women Rating &gt; 600</v>
      </c>
      <c r="B598" s="326">
        <f>MATCH(A598,Data!$CG:$CG,0)</f>
        <v>17</v>
      </c>
      <c r="C598" s="78">
        <v>20</v>
      </c>
      <c r="D598" s="78" t="str">
        <f>INDEX(Parameter!$B$9:$AB$9,MATCH(C598,Parameter!$B$8:$AB$8,0))</f>
        <v>no</v>
      </c>
      <c r="H598" s="78">
        <f ca="1">INDEX(OFFSET(Data!$BF$1:$CF$1,B598-1,0),MATCH("Total/"&amp;C598,Data!$BF$1:$CF$1,0))</f>
        <v>0</v>
      </c>
      <c r="I598" s="78" t="str">
        <f ca="1">IF(H598=1,INDEX(Parameter!$B$9:$AB$9,MATCH(C598,Parameter!$B$8:$AB$8,0))+8,"")</f>
        <v/>
      </c>
      <c r="J598" s="78" t="str">
        <f t="array" aca="1" ref="J598" ca="1">IF(H598=1,MATCH(1,(OFFSET(Data!$CJ$1:$HN$1,B598-1,0))*(Data!$CJ$89:$HN$89=C598),0),"")</f>
        <v/>
      </c>
      <c r="K598" s="78" t="str">
        <f t="array" aca="1" ref="K598" ca="1">IF(H598=1,MATCH(I598,OFFSET(Data!$CI$90:$CI$485,0,Specials!J598)*(Data!$AA$90:$AA$485&gt;Parameter!$B$15)*(Data!$CH$90:$CH$485="W"),0),"")</f>
        <v/>
      </c>
      <c r="L598" s="78" t="str">
        <f ca="1">IF(H598=1,INDEX(Data!$CG$90:$CG$169,$K598)&amp;" / "&amp;OFFSET(Data!$CI$88,0,Specials!J598),"")</f>
        <v/>
      </c>
      <c r="M598" s="78" t="s">
        <v>10</v>
      </c>
      <c r="N598" s="78" t="s">
        <v>230</v>
      </c>
      <c r="O598" s="78">
        <f t="shared" ca="1" si="45"/>
        <v>18</v>
      </c>
      <c r="P598" s="78" t="str">
        <f ca="1">IF(AND(H598=1,ISERROR(K598)=FALSE),"Only 1 Oh Dear on hole "&amp;C598,"")</f>
        <v/>
      </c>
    </row>
    <row r="599" spans="1:16" s="78" customFormat="1" x14ac:dyDescent="0.25">
      <c r="A599" s="321" t="str">
        <f>"# Oh dear Women Rating &gt; "&amp;Parameter!$B$15</f>
        <v># Oh dear Women Rating &gt; 600</v>
      </c>
      <c r="B599" s="326">
        <f>MATCH(A599,Data!$CG:$CG,0)</f>
        <v>17</v>
      </c>
      <c r="C599" s="78">
        <v>21</v>
      </c>
      <c r="D599" s="78" t="str">
        <f>INDEX(Parameter!$B$9:$AB$9,MATCH(C599,Parameter!$B$8:$AB$8,0))</f>
        <v>no</v>
      </c>
      <c r="H599" s="78">
        <f ca="1">INDEX(OFFSET(Data!$BF$1:$CF$1,B599-1,0),MATCH("Total/"&amp;C599,Data!$BF$1:$CF$1,0))</f>
        <v>0</v>
      </c>
      <c r="I599" s="78" t="str">
        <f ca="1">IF(H599=1,INDEX(Parameter!$B$9:$AB$9,MATCH(C599,Parameter!$B$8:$AB$8,0))+8,"")</f>
        <v/>
      </c>
      <c r="J599" s="78" t="str">
        <f t="array" aca="1" ref="J599" ca="1">IF(H599=1,MATCH(1,(OFFSET(Data!$CJ$1:$HN$1,B599-1,0))*(Data!$CJ$89:$HN$89=C599),0),"")</f>
        <v/>
      </c>
      <c r="K599" s="78" t="str">
        <f t="array" aca="1" ref="K599" ca="1">IF(H599=1,MATCH(I599,OFFSET(Data!$CI$90:$CI$485,0,Specials!J599)*(Data!$AA$90:$AA$485&gt;Parameter!$B$15)*(Data!$CH$90:$CH$485="W"),0),"")</f>
        <v/>
      </c>
      <c r="L599" s="78" t="str">
        <f ca="1">IF(H599=1,INDEX(Data!$CG$90:$CG$169,$K599)&amp;" / "&amp;OFFSET(Data!$CI$88,0,Specials!J599),"")</f>
        <v/>
      </c>
      <c r="M599" s="78" t="s">
        <v>10</v>
      </c>
      <c r="N599" s="78" t="s">
        <v>230</v>
      </c>
      <c r="O599" s="78">
        <f t="shared" ca="1" si="45"/>
        <v>18</v>
      </c>
      <c r="P599" s="78" t="str">
        <f t="shared" ref="P599:P624" ca="1" si="46">IF(AND(H599=1,ISERROR(K599)=FALSE),"Only 1 Oh Dear on hole "&amp;C599,"")</f>
        <v/>
      </c>
    </row>
    <row r="600" spans="1:16" s="78" customFormat="1" x14ac:dyDescent="0.25">
      <c r="A600" s="321" t="str">
        <f>"# Oh dear Women Rating &gt; "&amp;Parameter!$B$15</f>
        <v># Oh dear Women Rating &gt; 600</v>
      </c>
      <c r="B600" s="326">
        <f>MATCH(A600,Data!$CG:$CG,0)</f>
        <v>17</v>
      </c>
      <c r="C600" s="78">
        <v>22</v>
      </c>
      <c r="D600" s="78" t="str">
        <f>INDEX(Parameter!$B$9:$AB$9,MATCH(C600,Parameter!$B$8:$AB$8,0))</f>
        <v>no</v>
      </c>
      <c r="H600" s="78">
        <f ca="1">INDEX(OFFSET(Data!$BF$1:$CF$1,B600-1,0),MATCH("Total/"&amp;C600,Data!$BF$1:$CF$1,0))</f>
        <v>0</v>
      </c>
      <c r="I600" s="78" t="str">
        <f ca="1">IF(H600=1,INDEX(Parameter!$B$9:$AB$9,MATCH(C600,Parameter!$B$8:$AB$8,0))+8,"")</f>
        <v/>
      </c>
      <c r="J600" s="78" t="str">
        <f t="array" aca="1" ref="J600" ca="1">IF(H600=1,MATCH(1,(OFFSET(Data!$CJ$1:$HN$1,B600-1,0))*(Data!$CJ$89:$HN$89=C600),0),"")</f>
        <v/>
      </c>
      <c r="K600" s="78" t="str">
        <f t="array" aca="1" ref="K600" ca="1">IF(H600=1,MATCH(I600,OFFSET(Data!$CI$90:$CI$485,0,Specials!J600)*(Data!$AA$90:$AA$485&gt;Parameter!$B$15)*(Data!$CH$90:$CH$485="W"),0),"")</f>
        <v/>
      </c>
      <c r="L600" s="78" t="str">
        <f ca="1">IF(H600=1,INDEX(Data!$CG$90:$CG$169,$K600)&amp;" / "&amp;OFFSET(Data!$CI$88,0,Specials!J600),"")</f>
        <v/>
      </c>
      <c r="M600" s="78" t="s">
        <v>10</v>
      </c>
      <c r="N600" s="78" t="s">
        <v>230</v>
      </c>
      <c r="O600" s="78">
        <f t="shared" ca="1" si="45"/>
        <v>18</v>
      </c>
      <c r="P600" s="78" t="str">
        <f t="shared" ca="1" si="46"/>
        <v/>
      </c>
    </row>
    <row r="601" spans="1:16" s="78" customFormat="1" x14ac:dyDescent="0.25">
      <c r="A601" s="321" t="str">
        <f>"# Oh dear Women Rating &gt; "&amp;Parameter!$B$15</f>
        <v># Oh dear Women Rating &gt; 600</v>
      </c>
      <c r="B601" s="326">
        <f>MATCH(A601,Data!$CG:$CG,0)</f>
        <v>17</v>
      </c>
      <c r="C601" s="78">
        <v>23</v>
      </c>
      <c r="D601" s="78" t="str">
        <f>INDEX(Parameter!$B$9:$AB$9,MATCH(C601,Parameter!$B$8:$AB$8,0))</f>
        <v>no</v>
      </c>
      <c r="H601" s="78">
        <f ca="1">INDEX(OFFSET(Data!$BF$1:$CF$1,B601-1,0),MATCH("Total/"&amp;C601,Data!$BF$1:$CF$1,0))</f>
        <v>0</v>
      </c>
      <c r="I601" s="78" t="str">
        <f ca="1">IF(H601=1,INDEX(Parameter!$B$9:$AB$9,MATCH(C601,Parameter!$B$8:$AB$8,0))+8,"")</f>
        <v/>
      </c>
      <c r="J601" s="78" t="str">
        <f t="array" aca="1" ref="J601" ca="1">IF(H601=1,MATCH(1,(OFFSET(Data!$CJ$1:$HN$1,B601-1,0))*(Data!$CJ$89:$HN$89=C601),0),"")</f>
        <v/>
      </c>
      <c r="K601" s="78" t="str">
        <f t="array" aca="1" ref="K601" ca="1">IF(H601=1,MATCH(I601,OFFSET(Data!$CI$90:$CI$485,0,Specials!J601)*(Data!$AA$90:$AA$485&gt;Parameter!$B$15)*(Data!$CH$90:$CH$485="W"),0),"")</f>
        <v/>
      </c>
      <c r="L601" s="78" t="str">
        <f ca="1">IF(H601=1,INDEX(Data!$CG$90:$CG$169,$K601)&amp;" / "&amp;OFFSET(Data!$CI$88,0,Specials!J601),"")</f>
        <v/>
      </c>
      <c r="M601" s="78" t="s">
        <v>10</v>
      </c>
      <c r="N601" s="78" t="s">
        <v>230</v>
      </c>
      <c r="O601" s="78">
        <f t="shared" ca="1" si="45"/>
        <v>18</v>
      </c>
      <c r="P601" s="78" t="str">
        <f t="shared" ca="1" si="46"/>
        <v/>
      </c>
    </row>
    <row r="602" spans="1:16" s="78" customFormat="1" x14ac:dyDescent="0.25">
      <c r="A602" s="321" t="str">
        <f>"# Oh dear Women Rating &gt; "&amp;Parameter!$B$15</f>
        <v># Oh dear Women Rating &gt; 600</v>
      </c>
      <c r="B602" s="326">
        <f>MATCH(A602,Data!$CG:$CG,0)</f>
        <v>17</v>
      </c>
      <c r="C602" s="78">
        <v>24</v>
      </c>
      <c r="D602" s="78" t="str">
        <f>INDEX(Parameter!$B$9:$AB$9,MATCH(C602,Parameter!$B$8:$AB$8,0))</f>
        <v>no</v>
      </c>
      <c r="H602" s="78">
        <f ca="1">INDEX(OFFSET(Data!$BF$1:$CF$1,B602-1,0),MATCH("Total/"&amp;C602,Data!$BF$1:$CF$1,0))</f>
        <v>0</v>
      </c>
      <c r="I602" s="78" t="str">
        <f ca="1">IF(H602=1,INDEX(Parameter!$B$9:$AB$9,MATCH(C602,Parameter!$B$8:$AB$8,0))+8,"")</f>
        <v/>
      </c>
      <c r="J602" s="78" t="str">
        <f t="array" aca="1" ref="J602" ca="1">IF(H602=1,MATCH(1,(OFFSET(Data!$CJ$1:$HN$1,B602-1,0))*(Data!$CJ$89:$HN$89=C602),0),"")</f>
        <v/>
      </c>
      <c r="K602" s="78" t="str">
        <f t="array" aca="1" ref="K602" ca="1">IF(H602=1,MATCH(I602,OFFSET(Data!$CI$90:$CI$485,0,Specials!J602)*(Data!$AA$90:$AA$485&gt;Parameter!$B$15)*(Data!$CH$90:$CH$485="W"),0),"")</f>
        <v/>
      </c>
      <c r="L602" s="78" t="str">
        <f ca="1">IF(H602=1,INDEX(Data!$CG$90:$CG$169,$K602)&amp;" / "&amp;OFFSET(Data!$CI$88,0,Specials!J602),"")</f>
        <v/>
      </c>
      <c r="M602" s="78" t="s">
        <v>10</v>
      </c>
      <c r="N602" s="78" t="s">
        <v>230</v>
      </c>
      <c r="O602" s="78">
        <f t="shared" ca="1" si="45"/>
        <v>18</v>
      </c>
      <c r="P602" s="78" t="str">
        <f t="shared" ca="1" si="46"/>
        <v/>
      </c>
    </row>
    <row r="603" spans="1:16" s="78" customFormat="1" x14ac:dyDescent="0.25">
      <c r="A603" s="321" t="str">
        <f>"# Oh dear Women Rating &gt; "&amp;Parameter!$B$15</f>
        <v># Oh dear Women Rating &gt; 600</v>
      </c>
      <c r="B603" s="326">
        <f>MATCH(A603,Data!$CG:$CG,0)</f>
        <v>17</v>
      </c>
      <c r="C603" s="78">
        <v>25</v>
      </c>
      <c r="D603" s="78" t="str">
        <f>INDEX(Parameter!$B$9:$AB$9,MATCH(C603,Parameter!$B$8:$AB$8,0))</f>
        <v>no</v>
      </c>
      <c r="H603" s="78">
        <f ca="1">INDEX(OFFSET(Data!$BF$1:$CF$1,B603-1,0),MATCH("Total/"&amp;C603,Data!$BF$1:$CF$1,0))</f>
        <v>0</v>
      </c>
      <c r="I603" s="78" t="str">
        <f ca="1">IF(H603=1,INDEX(Parameter!$B$9:$AB$9,MATCH(C603,Parameter!$B$8:$AB$8,0))+8,"")</f>
        <v/>
      </c>
      <c r="J603" s="78" t="str">
        <f t="array" aca="1" ref="J603" ca="1">IF(H603=1,MATCH(1,(OFFSET(Data!$CJ$1:$HN$1,B603-1,0))*(Data!$CJ$89:$HN$89=C603),0),"")</f>
        <v/>
      </c>
      <c r="K603" s="78" t="str">
        <f t="array" aca="1" ref="K603" ca="1">IF(H603=1,MATCH(I603,OFFSET(Data!$CI$90:$CI$485,0,Specials!J603)*(Data!$AA$90:$AA$485&gt;Parameter!$B$15)*(Data!$CH$90:$CH$485="W"),0),"")</f>
        <v/>
      </c>
      <c r="L603" s="78" t="str">
        <f ca="1">IF(H603=1,INDEX(Data!$CG$90:$CG$169,$K603)&amp;" / "&amp;OFFSET(Data!$CI$88,0,Specials!J603),"")</f>
        <v/>
      </c>
      <c r="M603" s="78" t="s">
        <v>10</v>
      </c>
      <c r="N603" s="78" t="s">
        <v>230</v>
      </c>
      <c r="O603" s="78">
        <f t="shared" ca="1" si="45"/>
        <v>18</v>
      </c>
      <c r="P603" s="78" t="str">
        <f t="shared" ca="1" si="46"/>
        <v/>
      </c>
    </row>
    <row r="604" spans="1:16" s="78" customFormat="1" x14ac:dyDescent="0.25">
      <c r="A604" s="321" t="str">
        <f>"# Oh dear Women Rating &gt; "&amp;Parameter!$B$15</f>
        <v># Oh dear Women Rating &gt; 600</v>
      </c>
      <c r="B604" s="326">
        <f>MATCH(A604,Data!$CG:$CG,0)</f>
        <v>17</v>
      </c>
      <c r="C604" s="78">
        <v>26</v>
      </c>
      <c r="D604" s="78" t="str">
        <f>INDEX(Parameter!$B$9:$AB$9,MATCH(C604,Parameter!$B$8:$AB$8,0))</f>
        <v>no</v>
      </c>
      <c r="H604" s="78">
        <f ca="1">INDEX(OFFSET(Data!$BF$1:$CF$1,B604-1,0),MATCH("Total/"&amp;C604,Data!$BF$1:$CF$1,0))</f>
        <v>0</v>
      </c>
      <c r="I604" s="78" t="str">
        <f ca="1">IF(H604=1,INDEX(Parameter!$B$9:$AB$9,MATCH(C604,Parameter!$B$8:$AB$8,0))+8,"")</f>
        <v/>
      </c>
      <c r="J604" s="78" t="str">
        <f t="array" aca="1" ref="J604" ca="1">IF(H604=1,MATCH(1,(OFFSET(Data!$CJ$1:$HN$1,B604-1,0))*(Data!$CJ$89:$HN$89=C604),0),"")</f>
        <v/>
      </c>
      <c r="K604" s="78" t="str">
        <f t="array" aca="1" ref="K604" ca="1">IF(H604=1,MATCH(I604,OFFSET(Data!$CI$90:$CI$485,0,Specials!J604)*(Data!$AA$90:$AA$485&gt;Parameter!$B$15)*(Data!$CH$90:$CH$485="W"),0),"")</f>
        <v/>
      </c>
      <c r="L604" s="78" t="str">
        <f ca="1">IF(H604=1,INDEX(Data!$CG$90:$CG$169,$K604)&amp;" / "&amp;OFFSET(Data!$CI$88,0,Specials!J604),"")</f>
        <v/>
      </c>
      <c r="M604" s="78" t="s">
        <v>10</v>
      </c>
      <c r="N604" s="78" t="s">
        <v>230</v>
      </c>
      <c r="O604" s="78">
        <f t="shared" ca="1" si="45"/>
        <v>18</v>
      </c>
      <c r="P604" s="78" t="str">
        <f t="shared" ca="1" si="46"/>
        <v/>
      </c>
    </row>
    <row r="605" spans="1:16" s="78" customFormat="1" x14ac:dyDescent="0.25">
      <c r="A605" s="321" t="str">
        <f>"# Oh dear Women Rating &gt; "&amp;Parameter!$B$15</f>
        <v># Oh dear Women Rating &gt; 600</v>
      </c>
      <c r="B605" s="326">
        <f>MATCH(A605,Data!$CG:$CG,0)</f>
        <v>17</v>
      </c>
      <c r="C605" s="78">
        <v>27</v>
      </c>
      <c r="D605" s="78" t="str">
        <f>INDEX(Parameter!$B$9:$AB$9,MATCH(C605,Parameter!$B$8:$AB$8,0))</f>
        <v>no</v>
      </c>
      <c r="H605" s="78">
        <f ca="1">INDEX(OFFSET(Data!$BF$1:$CF$1,B605-1,0),MATCH("Total/"&amp;C605,Data!$BF$1:$CF$1,0))</f>
        <v>0</v>
      </c>
      <c r="I605" s="78" t="str">
        <f ca="1">IF(H605=1,INDEX(Parameter!$B$9:$AB$9,MATCH(C605,Parameter!$B$8:$AB$8,0))+8,"")</f>
        <v/>
      </c>
      <c r="J605" s="78" t="str">
        <f t="array" aca="1" ref="J605" ca="1">IF(H605=1,MATCH(1,(OFFSET(Data!$CJ$1:$HN$1,B605-1,0))*(Data!$CJ$89:$HN$89=C605),0),"")</f>
        <v/>
      </c>
      <c r="K605" s="78" t="str">
        <f t="array" aca="1" ref="K605" ca="1">IF(H605=1,MATCH(I605,OFFSET(Data!$CI$90:$CI$485,0,Specials!J605)*(Data!$AA$90:$AA$485&gt;Parameter!$B$15)*(Data!$CH$90:$CH$485="W"),0),"")</f>
        <v/>
      </c>
      <c r="L605" s="78" t="str">
        <f ca="1">IF(H605=1,INDEX(Data!$CG$90:$CG$169,$K605)&amp;" / "&amp;OFFSET(Data!$CI$88,0,Specials!J605),"")</f>
        <v/>
      </c>
      <c r="M605" s="78" t="s">
        <v>10</v>
      </c>
      <c r="N605" s="78" t="s">
        <v>230</v>
      </c>
      <c r="O605" s="78">
        <f t="shared" ca="1" si="45"/>
        <v>18</v>
      </c>
      <c r="P605" s="78" t="str">
        <f t="shared" ca="1" si="46"/>
        <v/>
      </c>
    </row>
    <row r="606" spans="1:16" s="78" customFormat="1" ht="15" customHeight="1" x14ac:dyDescent="0.25">
      <c r="A606" s="321" t="str">
        <f>"# Oh dear Women Rating &gt; "&amp;Parameter!$B$15</f>
        <v># Oh dear Women Rating &gt; 600</v>
      </c>
      <c r="B606" s="326">
        <f>MATCH(A606,Data!$CG:$CG,0)</f>
        <v>17</v>
      </c>
      <c r="C606" s="78">
        <v>1</v>
      </c>
      <c r="D606" s="78">
        <f>INDEX(Parameter!$B$9:$AB$9,MATCH(C606,Parameter!$B$8:$AB$8,0))</f>
        <v>3</v>
      </c>
      <c r="H606" s="78">
        <f ca="1">INDEX(OFFSET(Data!$BF$1:$CF$1,B606-1,0),MATCH("Total/"&amp;C606,Data!$BF$1:$CF$1,0))</f>
        <v>0</v>
      </c>
      <c r="I606" s="78" t="str">
        <f ca="1">IF(H606=1,INDEX(Parameter!$B$9:$AB$9,MATCH(C606,Parameter!$B$8:$AB$8,0))+9,"")</f>
        <v/>
      </c>
      <c r="J606" s="78" t="str">
        <f t="array" aca="1" ref="J606" ca="1">IF(H606=1,MATCH(1,(OFFSET(Data!$CJ$1:$HN$1,B606-1,0))*(Data!$CJ$89:$HN$89=C606),0),"")</f>
        <v/>
      </c>
      <c r="K606" s="78" t="str">
        <f t="array" aca="1" ref="K606" ca="1">IF(H606=1,MATCH(I606,OFFSET(Data!$CI$90:$CI$485,0,Specials!J606)*(Data!$AA$90:$AA$485&gt;Parameter!$B$15)*(Data!$CH$90:$CH$485="W"),0),"")</f>
        <v/>
      </c>
      <c r="L606" s="78" t="str">
        <f ca="1">IF(H606=1,INDEX(Data!$CG$90:$CG$169,$K606)&amp;" / "&amp;OFFSET(Data!$CI$88,0,Specials!J606),"")</f>
        <v/>
      </c>
      <c r="M606" s="78" t="s">
        <v>10</v>
      </c>
      <c r="N606" s="78" t="s">
        <v>230</v>
      </c>
      <c r="O606" s="78">
        <f t="shared" ca="1" si="45"/>
        <v>18</v>
      </c>
      <c r="P606" s="78" t="str">
        <f t="shared" ca="1" si="46"/>
        <v/>
      </c>
    </row>
    <row r="607" spans="1:16" s="78" customFormat="1" x14ac:dyDescent="0.25">
      <c r="A607" s="321" t="str">
        <f>"# Oh dear Women Rating &gt; "&amp;Parameter!$B$15</f>
        <v># Oh dear Women Rating &gt; 600</v>
      </c>
      <c r="B607" s="326">
        <f>MATCH(A607,Data!$CG:$CG,0)</f>
        <v>17</v>
      </c>
      <c r="C607" s="78">
        <v>2</v>
      </c>
      <c r="D607" s="78">
        <f>INDEX(Parameter!$B$9:$AB$9,MATCH(C607,Parameter!$B$8:$AB$8,0))</f>
        <v>3</v>
      </c>
      <c r="H607" s="78">
        <f ca="1">INDEX(OFFSET(Data!$BF$1:$CF$1,B607-1,0),MATCH("Total/"&amp;C607,Data!$BF$1:$CF$1,0))</f>
        <v>0</v>
      </c>
      <c r="I607" s="78" t="str">
        <f ca="1">IF(H607=1,INDEX(Parameter!$B$9:$AB$9,MATCH(C607,Parameter!$B$8:$AB$8,0))+9,"")</f>
        <v/>
      </c>
      <c r="J607" s="78" t="str">
        <f t="array" aca="1" ref="J607" ca="1">IF(H607=1,MATCH(1,(OFFSET(Data!$CJ$1:$HN$1,B607-1,0))*(Data!$CJ$89:$HN$89=C607),0),"")</f>
        <v/>
      </c>
      <c r="K607" s="78" t="str">
        <f t="array" aca="1" ref="K607" ca="1">IF(H607=1,MATCH(I607,OFFSET(Data!$CI$90:$CI$485,0,Specials!J607)*(Data!$AA$90:$AA$485&gt;Parameter!$B$15)*(Data!$CH$90:$CH$485="W"),0),"")</f>
        <v/>
      </c>
      <c r="L607" s="78" t="str">
        <f ca="1">IF(H607=1,INDEX(Data!$CG$90:$CG$169,$K607)&amp;" / "&amp;OFFSET(Data!$CI$88,0,Specials!J607),"")</f>
        <v/>
      </c>
      <c r="M607" s="78" t="s">
        <v>10</v>
      </c>
      <c r="N607" s="78" t="s">
        <v>230</v>
      </c>
      <c r="O607" s="78">
        <f t="shared" ca="1" si="45"/>
        <v>18</v>
      </c>
      <c r="P607" s="78" t="str">
        <f t="shared" ca="1" si="46"/>
        <v/>
      </c>
    </row>
    <row r="608" spans="1:16" s="78" customFormat="1" x14ac:dyDescent="0.25">
      <c r="A608" s="321" t="str">
        <f>"# Oh dear Women Rating &gt; "&amp;Parameter!$B$15</f>
        <v># Oh dear Women Rating &gt; 600</v>
      </c>
      <c r="B608" s="326">
        <f>MATCH(A608,Data!$CG:$CG,0)</f>
        <v>17</v>
      </c>
      <c r="C608" s="78">
        <v>3</v>
      </c>
      <c r="D608" s="78">
        <f>INDEX(Parameter!$B$9:$AB$9,MATCH(C608,Parameter!$B$8:$AB$8,0))</f>
        <v>3</v>
      </c>
      <c r="H608" s="78">
        <f ca="1">INDEX(OFFSET(Data!$BF$1:$CF$1,B608-1,0),MATCH("Total/"&amp;C608,Data!$BF$1:$CF$1,0))</f>
        <v>0</v>
      </c>
      <c r="I608" s="78" t="str">
        <f ca="1">IF(H608=1,INDEX(Parameter!$B$9:$AB$9,MATCH(C608,Parameter!$B$8:$AB$8,0))+9,"")</f>
        <v/>
      </c>
      <c r="J608" s="78" t="str">
        <f t="array" aca="1" ref="J608" ca="1">IF(H608=1,MATCH(1,(OFFSET(Data!$CJ$1:$HN$1,B608-1,0))*(Data!$CJ$89:$HN$89=C608),0),"")</f>
        <v/>
      </c>
      <c r="K608" s="78" t="str">
        <f t="array" aca="1" ref="K608" ca="1">IF(H608=1,MATCH(I608,OFFSET(Data!$CI$90:$CI$485,0,Specials!J608)*(Data!$AA$90:$AA$485&gt;Parameter!$B$15)*(Data!$CH$90:$CH$485="W"),0),"")</f>
        <v/>
      </c>
      <c r="L608" s="78" t="str">
        <f ca="1">IF(H608=1,INDEX(Data!$CG$90:$CG$169,$K608)&amp;" / "&amp;OFFSET(Data!$CI$88,0,Specials!J608),"")</f>
        <v/>
      </c>
      <c r="M608" s="78" t="s">
        <v>10</v>
      </c>
      <c r="N608" s="78" t="s">
        <v>230</v>
      </c>
      <c r="O608" s="78">
        <f t="shared" ca="1" si="45"/>
        <v>18</v>
      </c>
      <c r="P608" s="78" t="str">
        <f t="shared" ca="1" si="46"/>
        <v/>
      </c>
    </row>
    <row r="609" spans="1:16" s="78" customFormat="1" x14ac:dyDescent="0.25">
      <c r="A609" s="321" t="str">
        <f>"# Oh dear Women Rating &gt; "&amp;Parameter!$B$15</f>
        <v># Oh dear Women Rating &gt; 600</v>
      </c>
      <c r="B609" s="326">
        <f>MATCH(A609,Data!$CG:$CG,0)</f>
        <v>17</v>
      </c>
      <c r="C609" s="78">
        <v>4</v>
      </c>
      <c r="D609" s="78">
        <f>INDEX(Parameter!$B$9:$AB$9,MATCH(C609,Parameter!$B$8:$AB$8,0))</f>
        <v>3</v>
      </c>
      <c r="H609" s="78">
        <f ca="1">INDEX(OFFSET(Data!$BF$1:$CF$1,B609-1,0),MATCH("Total/"&amp;C609,Data!$BF$1:$CF$1,0))</f>
        <v>0</v>
      </c>
      <c r="I609" s="78" t="str">
        <f ca="1">IF(H609=1,INDEX(Parameter!$B$9:$AB$9,MATCH(C609,Parameter!$B$8:$AB$8,0))+9,"")</f>
        <v/>
      </c>
      <c r="J609" s="78" t="str">
        <f t="array" aca="1" ref="J609" ca="1">IF(H609=1,MATCH(1,(OFFSET(Data!$CJ$1:$HN$1,B609-1,0))*(Data!$CJ$89:$HN$89=C609),0),"")</f>
        <v/>
      </c>
      <c r="K609" s="78" t="str">
        <f t="array" aca="1" ref="K609" ca="1">IF(H609=1,MATCH(I609,OFFSET(Data!$CI$90:$CI$485,0,Specials!J609)*(Data!$AA$90:$AA$485&gt;Parameter!$B$15)*(Data!$CH$90:$CH$485="W"),0),"")</f>
        <v/>
      </c>
      <c r="L609" s="78" t="str">
        <f ca="1">IF(H609=1,INDEX(Data!$CG$90:$CG$169,$K609)&amp;" / "&amp;OFFSET(Data!$CI$88,0,Specials!J609),"")</f>
        <v/>
      </c>
      <c r="M609" s="78" t="s">
        <v>10</v>
      </c>
      <c r="N609" s="78" t="s">
        <v>230</v>
      </c>
      <c r="O609" s="78">
        <f t="shared" ca="1" si="45"/>
        <v>18</v>
      </c>
      <c r="P609" s="78" t="str">
        <f t="shared" ca="1" si="46"/>
        <v/>
      </c>
    </row>
    <row r="610" spans="1:16" s="78" customFormat="1" x14ac:dyDescent="0.25">
      <c r="A610" s="321" t="str">
        <f>"# Oh dear Women Rating &gt; "&amp;Parameter!$B$15</f>
        <v># Oh dear Women Rating &gt; 600</v>
      </c>
      <c r="B610" s="326">
        <f>MATCH(A610,Data!$CG:$CG,0)</f>
        <v>17</v>
      </c>
      <c r="C610" s="78">
        <v>5</v>
      </c>
      <c r="D610" s="78">
        <f>INDEX(Parameter!$B$9:$AB$9,MATCH(C610,Parameter!$B$8:$AB$8,0))</f>
        <v>3</v>
      </c>
      <c r="H610" s="78">
        <f ca="1">INDEX(OFFSET(Data!$BF$1:$CF$1,B610-1,0),MATCH("Total/"&amp;C610,Data!$BF$1:$CF$1,0))</f>
        <v>0</v>
      </c>
      <c r="I610" s="78" t="str">
        <f ca="1">IF(H610=1,INDEX(Parameter!$B$9:$AB$9,MATCH(C610,Parameter!$B$8:$AB$8,0))+9,"")</f>
        <v/>
      </c>
      <c r="J610" s="78" t="str">
        <f t="array" aca="1" ref="J610" ca="1">IF(H610=1,MATCH(1,(OFFSET(Data!$CJ$1:$HN$1,B610-1,0))*(Data!$CJ$89:$HN$89=C610),0),"")</f>
        <v/>
      </c>
      <c r="K610" s="78" t="str">
        <f t="array" aca="1" ref="K610" ca="1">IF(H610=1,MATCH(I610,OFFSET(Data!$CI$90:$CI$485,0,Specials!J610)*(Data!$AA$90:$AA$485&gt;Parameter!$B$15)*(Data!$CH$90:$CH$485="W"),0),"")</f>
        <v/>
      </c>
      <c r="L610" s="78" t="str">
        <f ca="1">IF(H610=1,INDEX(Data!$CG$90:$CG$169,$K610)&amp;" / "&amp;OFFSET(Data!$CI$88,0,Specials!J610),"")</f>
        <v/>
      </c>
      <c r="M610" s="78" t="s">
        <v>10</v>
      </c>
      <c r="N610" s="78" t="s">
        <v>230</v>
      </c>
      <c r="O610" s="78">
        <f t="shared" ca="1" si="45"/>
        <v>18</v>
      </c>
      <c r="P610" s="78" t="str">
        <f t="shared" ca="1" si="46"/>
        <v/>
      </c>
    </row>
    <row r="611" spans="1:16" s="78" customFormat="1" x14ac:dyDescent="0.25">
      <c r="A611" s="321" t="str">
        <f>"# Oh dear Women Rating &gt; "&amp;Parameter!$B$15</f>
        <v># Oh dear Women Rating &gt; 600</v>
      </c>
      <c r="B611" s="326">
        <f>MATCH(A611,Data!$CG:$CG,0)</f>
        <v>17</v>
      </c>
      <c r="C611" s="78">
        <v>6</v>
      </c>
      <c r="D611" s="78">
        <f>INDEX(Parameter!$B$9:$AB$9,MATCH(C611,Parameter!$B$8:$AB$8,0))</f>
        <v>3</v>
      </c>
      <c r="H611" s="78">
        <f ca="1">INDEX(OFFSET(Data!$BF$1:$CF$1,B611-1,0),MATCH("Total/"&amp;C611,Data!$BF$1:$CF$1,0))</f>
        <v>0</v>
      </c>
      <c r="I611" s="78" t="str">
        <f ca="1">IF(H611=1,INDEX(Parameter!$B$9:$AB$9,MATCH(C611,Parameter!$B$8:$AB$8,0))+9,"")</f>
        <v/>
      </c>
      <c r="J611" s="78" t="str">
        <f t="array" aca="1" ref="J611" ca="1">IF(H611=1,MATCH(1,(OFFSET(Data!$CJ$1:$HN$1,B611-1,0))*(Data!$CJ$89:$HN$89=C611),0),"")</f>
        <v/>
      </c>
      <c r="K611" s="78" t="str">
        <f t="array" aca="1" ref="K611" ca="1">IF(H611=1,MATCH(I611,OFFSET(Data!$CI$90:$CI$485,0,Specials!J611)*(Data!$AA$90:$AA$485&gt;Parameter!$B$15)*(Data!$CH$90:$CH$485="W"),0),"")</f>
        <v/>
      </c>
      <c r="L611" s="78" t="str">
        <f ca="1">IF(H611=1,INDEX(Data!$CG$90:$CG$169,$K611)&amp;" / "&amp;OFFSET(Data!$CI$88,0,Specials!J611),"")</f>
        <v/>
      </c>
      <c r="M611" s="78" t="s">
        <v>10</v>
      </c>
      <c r="N611" s="78" t="s">
        <v>230</v>
      </c>
      <c r="O611" s="78">
        <f t="shared" ca="1" si="45"/>
        <v>18</v>
      </c>
      <c r="P611" s="78" t="str">
        <f t="shared" ca="1" si="46"/>
        <v/>
      </c>
    </row>
    <row r="612" spans="1:16" s="78" customFormat="1" x14ac:dyDescent="0.25">
      <c r="A612" s="321" t="str">
        <f>"# Oh dear Women Rating &gt; "&amp;Parameter!$B$15</f>
        <v># Oh dear Women Rating &gt; 600</v>
      </c>
      <c r="B612" s="326">
        <f>MATCH(A612,Data!$CG:$CG,0)</f>
        <v>17</v>
      </c>
      <c r="C612" s="78">
        <v>7</v>
      </c>
      <c r="D612" s="78">
        <f>INDEX(Parameter!$B$9:$AB$9,MATCH(C612,Parameter!$B$8:$AB$8,0))</f>
        <v>3</v>
      </c>
      <c r="H612" s="78">
        <f ca="1">INDEX(OFFSET(Data!$BF$1:$CF$1,B612-1,0),MATCH("Total/"&amp;C612,Data!$BF$1:$CF$1,0))</f>
        <v>0</v>
      </c>
      <c r="I612" s="78" t="str">
        <f ca="1">IF(H612=1,INDEX(Parameter!$B$9:$AB$9,MATCH(C612,Parameter!$B$8:$AB$8,0))+9,"")</f>
        <v/>
      </c>
      <c r="J612" s="78" t="str">
        <f t="array" aca="1" ref="J612" ca="1">IF(H612=1,MATCH(1,(OFFSET(Data!$CJ$1:$HN$1,B612-1,0))*(Data!$CJ$89:$HN$89=C612),0),"")</f>
        <v/>
      </c>
      <c r="K612" s="78" t="str">
        <f t="array" aca="1" ref="K612" ca="1">IF(H612=1,MATCH(I612,OFFSET(Data!$CI$90:$CI$485,0,Specials!J612)*(Data!$AA$90:$AA$485&gt;Parameter!$B$15)*(Data!$CH$90:$CH$485="W"),0),"")</f>
        <v/>
      </c>
      <c r="L612" s="78" t="str">
        <f ca="1">IF(H612=1,INDEX(Data!$CG$90:$CG$169,$K612)&amp;" / "&amp;OFFSET(Data!$CI$88,0,Specials!J612),"")</f>
        <v/>
      </c>
      <c r="M612" s="78" t="s">
        <v>10</v>
      </c>
      <c r="N612" s="78" t="s">
        <v>230</v>
      </c>
      <c r="O612" s="78">
        <f t="shared" ca="1" si="45"/>
        <v>18</v>
      </c>
      <c r="P612" s="78" t="str">
        <f t="shared" ca="1" si="46"/>
        <v/>
      </c>
    </row>
    <row r="613" spans="1:16" s="78" customFormat="1" x14ac:dyDescent="0.25">
      <c r="A613" s="321" t="str">
        <f>"# Oh dear Women Rating &gt; "&amp;Parameter!$B$15</f>
        <v># Oh dear Women Rating &gt; 600</v>
      </c>
      <c r="B613" s="326">
        <f>MATCH(A613,Data!$CG:$CG,0)</f>
        <v>17</v>
      </c>
      <c r="C613" s="78">
        <v>8</v>
      </c>
      <c r="D613" s="78">
        <f>INDEX(Parameter!$B$9:$AB$9,MATCH(C613,Parameter!$B$8:$AB$8,0))</f>
        <v>3</v>
      </c>
      <c r="H613" s="78">
        <f ca="1">INDEX(OFFSET(Data!$BF$1:$CF$1,B613-1,0),MATCH("Total/"&amp;C613,Data!$BF$1:$CF$1,0))</f>
        <v>0</v>
      </c>
      <c r="I613" s="78" t="str">
        <f ca="1">IF(H613=1,INDEX(Parameter!$B$9:$AB$9,MATCH(C613,Parameter!$B$8:$AB$8,0))+9,"")</f>
        <v/>
      </c>
      <c r="J613" s="78" t="str">
        <f t="array" aca="1" ref="J613" ca="1">IF(H613=1,MATCH(1,(OFFSET(Data!$CJ$1:$HN$1,B613-1,0))*(Data!$CJ$89:$HN$89=C613),0),"")</f>
        <v/>
      </c>
      <c r="K613" s="78" t="str">
        <f t="array" aca="1" ref="K613" ca="1">IF(H613=1,MATCH(I613,OFFSET(Data!$CI$90:$CI$485,0,Specials!J613)*(Data!$AA$90:$AA$485&gt;Parameter!$B$15)*(Data!$CH$90:$CH$485="W"),0),"")</f>
        <v/>
      </c>
      <c r="L613" s="78" t="str">
        <f ca="1">IF(H613=1,INDEX(Data!$CG$90:$CG$169,$K613)&amp;" / "&amp;OFFSET(Data!$CI$88,0,Specials!J613),"")</f>
        <v/>
      </c>
      <c r="M613" s="78" t="s">
        <v>10</v>
      </c>
      <c r="N613" s="78" t="s">
        <v>230</v>
      </c>
      <c r="O613" s="78">
        <f t="shared" ca="1" si="45"/>
        <v>18</v>
      </c>
      <c r="P613" s="78" t="str">
        <f t="shared" ca="1" si="46"/>
        <v/>
      </c>
    </row>
    <row r="614" spans="1:16" s="78" customFormat="1" x14ac:dyDescent="0.25">
      <c r="A614" s="321" t="str">
        <f>"# Oh dear Women Rating &gt; "&amp;Parameter!$B$15</f>
        <v># Oh dear Women Rating &gt; 600</v>
      </c>
      <c r="B614" s="326">
        <f>MATCH(A614,Data!$CG:$CG,0)</f>
        <v>17</v>
      </c>
      <c r="C614" s="78">
        <v>9</v>
      </c>
      <c r="D614" s="78" t="str">
        <f>INDEX(Parameter!$B$9:$AB$9,MATCH(C614,Parameter!$B$8:$AB$8,0))</f>
        <v>no</v>
      </c>
      <c r="H614" s="78">
        <f ca="1">INDEX(OFFSET(Data!$BF$1:$CF$1,B614-1,0),MATCH("Total/"&amp;C614,Data!$BF$1:$CF$1,0))</f>
        <v>0</v>
      </c>
      <c r="I614" s="78" t="str">
        <f ca="1">IF(H614=1,INDEX(Parameter!$B$9:$AB$9,MATCH(C614,Parameter!$B$8:$AB$8,0))+9,"")</f>
        <v/>
      </c>
      <c r="J614" s="78" t="str">
        <f t="array" aca="1" ref="J614" ca="1">IF(H614=1,MATCH(1,(OFFSET(Data!$CJ$1:$HN$1,B614-1,0))*(Data!$CJ$89:$HN$89=C614),0),"")</f>
        <v/>
      </c>
      <c r="K614" s="78" t="str">
        <f t="array" aca="1" ref="K614" ca="1">IF(H614=1,MATCH(I614,OFFSET(Data!$CI$90:$CI$485,0,Specials!J614)*(Data!$AA$90:$AA$485&gt;Parameter!$B$15)*(Data!$CH$90:$CH$485="W"),0),"")</f>
        <v/>
      </c>
      <c r="L614" s="78" t="str">
        <f ca="1">IF(H614=1,INDEX(Data!$CG$90:$CG$169,$K614)&amp;" / "&amp;OFFSET(Data!$CI$88,0,Specials!J614),"")</f>
        <v/>
      </c>
      <c r="M614" s="78" t="s">
        <v>10</v>
      </c>
      <c r="N614" s="78" t="s">
        <v>230</v>
      </c>
      <c r="O614" s="78">
        <f t="shared" ca="1" si="45"/>
        <v>18</v>
      </c>
      <c r="P614" s="78" t="str">
        <f t="shared" ca="1" si="46"/>
        <v/>
      </c>
    </row>
    <row r="615" spans="1:16" s="78" customFormat="1" x14ac:dyDescent="0.25">
      <c r="A615" s="321" t="str">
        <f>"# Oh dear Women Rating &gt; "&amp;Parameter!$B$15</f>
        <v># Oh dear Women Rating &gt; 600</v>
      </c>
      <c r="B615" s="326">
        <f>MATCH(A615,Data!$CG:$CG,0)</f>
        <v>17</v>
      </c>
      <c r="C615" s="78">
        <v>10</v>
      </c>
      <c r="D615" s="78">
        <f>INDEX(Parameter!$B$9:$AB$9,MATCH(C615,Parameter!$B$8:$AB$8,0))</f>
        <v>4</v>
      </c>
      <c r="H615" s="78">
        <f ca="1">INDEX(OFFSET(Data!$BF$1:$CF$1,B615-1,0),MATCH("Total/"&amp;C615,Data!$BF$1:$CF$1,0))</f>
        <v>1</v>
      </c>
      <c r="I615" s="78">
        <f ca="1">IF(H615=1,INDEX(Parameter!$B$9:$AB$9,MATCH(C615,Parameter!$B$8:$AB$8,0))+9,"")</f>
        <v>13</v>
      </c>
      <c r="J615" s="78">
        <f t="array" aca="1" ref="J615" ca="1">IF(H615=1,MATCH(1,(OFFSET(Data!$CJ$1:$HN$1,B615-1,0))*(Data!$CJ$89:$HN$89=C615),0),"")</f>
        <v>22</v>
      </c>
      <c r="K615" s="78" t="e">
        <f t="array" aca="1" ref="K615" ca="1">IF(H615=1,MATCH(I615,OFFSET(Data!$CI$90:$CI$485,0,Specials!J615)*(Data!$AA$90:$AA$485&gt;Parameter!$B$15)*(Data!$CH$90:$CH$485="W"),0),"")</f>
        <v>#N/A</v>
      </c>
      <c r="L615" s="78" t="e">
        <f ca="1">IF(H615=1,INDEX(Data!$CG$90:$CG$169,$K615)&amp;" / "&amp;OFFSET(Data!$CI$88,0,Specials!J615),"")</f>
        <v>#N/A</v>
      </c>
      <c r="M615" s="78" t="s">
        <v>10</v>
      </c>
      <c r="N615" s="78" t="s">
        <v>230</v>
      </c>
      <c r="O615" s="78">
        <f t="shared" ca="1" si="45"/>
        <v>18</v>
      </c>
      <c r="P615" s="78" t="str">
        <f t="shared" ca="1" si="46"/>
        <v/>
      </c>
    </row>
    <row r="616" spans="1:16" s="78" customFormat="1" x14ac:dyDescent="0.25">
      <c r="A616" s="321" t="str">
        <f>"# Oh dear Women Rating &gt; "&amp;Parameter!$B$15</f>
        <v># Oh dear Women Rating &gt; 600</v>
      </c>
      <c r="B616" s="326">
        <f>MATCH(A616,Data!$CG:$CG,0)</f>
        <v>17</v>
      </c>
      <c r="C616" s="78">
        <v>11</v>
      </c>
      <c r="D616" s="78">
        <f>INDEX(Parameter!$B$9:$AB$9,MATCH(C616,Parameter!$B$8:$AB$8,0))</f>
        <v>3</v>
      </c>
      <c r="H616" s="78">
        <f ca="1">INDEX(OFFSET(Data!$BF$1:$CF$1,B616-1,0),MATCH("Total/"&amp;C616,Data!$BF$1:$CF$1,0))</f>
        <v>0</v>
      </c>
      <c r="I616" s="78" t="str">
        <f ca="1">IF(H616=1,INDEX(Parameter!$B$9:$AB$9,MATCH(C616,Parameter!$B$8:$AB$8,0))+9,"")</f>
        <v/>
      </c>
      <c r="J616" s="78" t="str">
        <f t="array" aca="1" ref="J616" ca="1">IF(H616=1,MATCH(1,(OFFSET(Data!$CJ$1:$HN$1,B616-1,0))*(Data!$CJ$89:$HN$89=C616),0),"")</f>
        <v/>
      </c>
      <c r="K616" s="78" t="str">
        <f t="array" aca="1" ref="K616" ca="1">IF(H616=1,MATCH(I616,OFFSET(Data!$CI$90:$CI$485,0,Specials!J616)*(Data!$AA$90:$AA$485&gt;Parameter!$B$15)*(Data!$CH$90:$CH$485="W"),0),"")</f>
        <v/>
      </c>
      <c r="L616" s="78" t="str">
        <f ca="1">IF(H616=1,INDEX(Data!$CG$90:$CG$169,$K616)&amp;" / "&amp;OFFSET(Data!$CI$88,0,Specials!J616),"")</f>
        <v/>
      </c>
      <c r="M616" s="78" t="s">
        <v>10</v>
      </c>
      <c r="N616" s="78" t="s">
        <v>230</v>
      </c>
      <c r="O616" s="78">
        <f t="shared" ca="1" si="45"/>
        <v>18</v>
      </c>
      <c r="P616" s="78" t="str">
        <f t="shared" ca="1" si="46"/>
        <v/>
      </c>
    </row>
    <row r="617" spans="1:16" s="78" customFormat="1" x14ac:dyDescent="0.25">
      <c r="A617" s="321" t="str">
        <f>"# Oh dear Women Rating &gt; "&amp;Parameter!$B$15</f>
        <v># Oh dear Women Rating &gt; 600</v>
      </c>
      <c r="B617" s="326">
        <f>MATCH(A617,Data!$CG:$CG,0)</f>
        <v>17</v>
      </c>
      <c r="C617" s="78">
        <v>12</v>
      </c>
      <c r="D617" s="78">
        <f>INDEX(Parameter!$B$9:$AB$9,MATCH(C617,Parameter!$B$8:$AB$8,0))</f>
        <v>3</v>
      </c>
      <c r="H617" s="78">
        <f ca="1">INDEX(OFFSET(Data!$BF$1:$CF$1,B617-1,0),MATCH("Total/"&amp;C617,Data!$BF$1:$CF$1,0))</f>
        <v>0</v>
      </c>
      <c r="I617" s="78" t="str">
        <f ca="1">IF(H617=1,INDEX(Parameter!$B$9:$AB$9,MATCH(C617,Parameter!$B$8:$AB$8,0))+9,"")</f>
        <v/>
      </c>
      <c r="J617" s="78" t="str">
        <f t="array" aca="1" ref="J617" ca="1">IF(H617=1,MATCH(1,(OFFSET(Data!$CJ$1:$HN$1,B617-1,0))*(Data!$CJ$89:$HN$89=C617),0),"")</f>
        <v/>
      </c>
      <c r="K617" s="78" t="str">
        <f t="array" aca="1" ref="K617" ca="1">IF(H617=1,MATCH(I617,OFFSET(Data!$CI$90:$CI$485,0,Specials!J617)*(Data!$AA$90:$AA$485&gt;Parameter!$B$15)*(Data!$CH$90:$CH$485="W"),0),"")</f>
        <v/>
      </c>
      <c r="L617" s="78" t="str">
        <f ca="1">IF(H617=1,INDEX(Data!$CG$90:$CG$169,$K617)&amp;" / "&amp;OFFSET(Data!$CI$88,0,Specials!J617),"")</f>
        <v/>
      </c>
      <c r="M617" s="78" t="s">
        <v>10</v>
      </c>
      <c r="N617" s="78" t="s">
        <v>230</v>
      </c>
      <c r="O617" s="78">
        <f t="shared" ca="1" si="45"/>
        <v>18</v>
      </c>
      <c r="P617" s="78" t="str">
        <f t="shared" ca="1" si="46"/>
        <v/>
      </c>
    </row>
    <row r="618" spans="1:16" s="78" customFormat="1" x14ac:dyDescent="0.25">
      <c r="A618" s="321" t="str">
        <f>"# Oh dear Women Rating &gt; "&amp;Parameter!$B$15</f>
        <v># Oh dear Women Rating &gt; 600</v>
      </c>
      <c r="B618" s="326">
        <f>MATCH(A618,Data!$CG:$CG,0)</f>
        <v>17</v>
      </c>
      <c r="C618" s="78">
        <v>13</v>
      </c>
      <c r="D618" s="78">
        <f>INDEX(Parameter!$B$9:$AB$9,MATCH(C618,Parameter!$B$8:$AB$8,0))</f>
        <v>3</v>
      </c>
      <c r="H618" s="78">
        <f ca="1">INDEX(OFFSET(Data!$BF$1:$CF$1,B618-1,0),MATCH("Total/"&amp;C618,Data!$BF$1:$CF$1,0))</f>
        <v>0</v>
      </c>
      <c r="I618" s="78" t="str">
        <f ca="1">IF(H618=1,INDEX(Parameter!$B$9:$AB$9,MATCH(C618,Parameter!$B$8:$AB$8,0))+9,"")</f>
        <v/>
      </c>
      <c r="J618" s="78" t="str">
        <f t="array" aca="1" ref="J618" ca="1">IF(H618=1,MATCH(1,(OFFSET(Data!$CJ$1:$HN$1,B618-1,0))*(Data!$CJ$89:$HN$89=C618),0),"")</f>
        <v/>
      </c>
      <c r="K618" s="78" t="str">
        <f t="array" aca="1" ref="K618" ca="1">IF(H618=1,MATCH(I618,OFFSET(Data!$CI$90:$CI$485,0,Specials!J618)*(Data!$AA$90:$AA$485&gt;Parameter!$B$15)*(Data!$CH$90:$CH$485="W"),0),"")</f>
        <v/>
      </c>
      <c r="L618" s="78" t="str">
        <f ca="1">IF(H618=1,INDEX(Data!$CG$90:$CG$169,$K618)&amp;" / "&amp;OFFSET(Data!$CI$88,0,Specials!J618),"")</f>
        <v/>
      </c>
      <c r="M618" s="78" t="s">
        <v>10</v>
      </c>
      <c r="N618" s="78" t="s">
        <v>230</v>
      </c>
      <c r="O618" s="78">
        <f t="shared" ca="1" si="45"/>
        <v>18</v>
      </c>
      <c r="P618" s="78" t="str">
        <f t="shared" ca="1" si="46"/>
        <v/>
      </c>
    </row>
    <row r="619" spans="1:16" s="78" customFormat="1" x14ac:dyDescent="0.25">
      <c r="A619" s="321" t="str">
        <f>"# Oh dear Women Rating &gt; "&amp;Parameter!$B$15</f>
        <v># Oh dear Women Rating &gt; 600</v>
      </c>
      <c r="B619" s="326">
        <f>MATCH(A619,Data!$CG:$CG,0)</f>
        <v>17</v>
      </c>
      <c r="C619" s="78">
        <v>14</v>
      </c>
      <c r="D619" s="78">
        <f>INDEX(Parameter!$B$9:$AB$9,MATCH(C619,Parameter!$B$8:$AB$8,0))</f>
        <v>4</v>
      </c>
      <c r="H619" s="78">
        <f ca="1">INDEX(OFFSET(Data!$BF$1:$CF$1,B619-1,0),MATCH("Total/"&amp;C619,Data!$BF$1:$CF$1,0))</f>
        <v>0</v>
      </c>
      <c r="I619" s="78" t="str">
        <f ca="1">IF(H619=1,INDEX(Parameter!$B$9:$AB$9,MATCH(C619,Parameter!$B$8:$AB$8,0))+9,"")</f>
        <v/>
      </c>
      <c r="J619" s="78" t="str">
        <f t="array" aca="1" ref="J619" ca="1">IF(H619=1,MATCH(1,(OFFSET(Data!$CJ$1:$HN$1,B619-1,0))*(Data!$CJ$89:$HN$89=C619),0),"")</f>
        <v/>
      </c>
      <c r="K619" s="78" t="str">
        <f t="array" aca="1" ref="K619" ca="1">IF(H619=1,MATCH(I619,OFFSET(Data!$CI$90:$CI$485,0,Specials!J619)*(Data!$AA$90:$AA$485&gt;Parameter!$B$15)*(Data!$CH$90:$CH$485="W"),0),"")</f>
        <v/>
      </c>
      <c r="L619" s="78" t="str">
        <f ca="1">IF(H619=1,INDEX(Data!$CG$90:$CG$169,$K619)&amp;" / "&amp;OFFSET(Data!$CI$88,0,Specials!J619),"")</f>
        <v/>
      </c>
      <c r="M619" s="78" t="s">
        <v>10</v>
      </c>
      <c r="N619" s="78" t="s">
        <v>230</v>
      </c>
      <c r="O619" s="78">
        <f t="shared" ca="1" si="45"/>
        <v>18</v>
      </c>
      <c r="P619" s="78" t="str">
        <f t="shared" ca="1" si="46"/>
        <v/>
      </c>
    </row>
    <row r="620" spans="1:16" s="78" customFormat="1" x14ac:dyDescent="0.25">
      <c r="A620" s="321" t="str">
        <f>"# Oh dear Women Rating &gt; "&amp;Parameter!$B$15</f>
        <v># Oh dear Women Rating &gt; 600</v>
      </c>
      <c r="B620" s="326">
        <f>MATCH(A620,Data!$CG:$CG,0)</f>
        <v>17</v>
      </c>
      <c r="C620" s="78">
        <v>15</v>
      </c>
      <c r="D620" s="78" t="str">
        <f>INDEX(Parameter!$B$9:$AB$9,MATCH(C620,Parameter!$B$8:$AB$8,0))</f>
        <v>no</v>
      </c>
      <c r="H620" s="78">
        <f ca="1">INDEX(OFFSET(Data!$BF$1:$CF$1,B620-1,0),MATCH("Total/"&amp;C620,Data!$BF$1:$CF$1,0))</f>
        <v>0</v>
      </c>
      <c r="I620" s="78" t="str">
        <f ca="1">IF(H620=1,INDEX(Parameter!$B$9:$AB$9,MATCH(C620,Parameter!$B$8:$AB$8,0))+9,"")</f>
        <v/>
      </c>
      <c r="J620" s="78" t="str">
        <f t="array" aca="1" ref="J620" ca="1">IF(H620=1,MATCH(1,(OFFSET(Data!$CJ$1:$HN$1,B620-1,0))*(Data!$CJ$89:$HN$89=C620),0),"")</f>
        <v/>
      </c>
      <c r="K620" s="78" t="str">
        <f t="array" aca="1" ref="K620" ca="1">IF(H620=1,MATCH(I620,OFFSET(Data!$CI$90:$CI$485,0,Specials!J620)*(Data!$AA$90:$AA$485&gt;Parameter!$B$15)*(Data!$CH$90:$CH$485="W"),0),"")</f>
        <v/>
      </c>
      <c r="L620" s="78" t="str">
        <f ca="1">IF(H620=1,INDEX(Data!$CG$90:$CG$169,$K620)&amp;" / "&amp;OFFSET(Data!$CI$88,0,Specials!J620),"")</f>
        <v/>
      </c>
      <c r="M620" s="78" t="s">
        <v>10</v>
      </c>
      <c r="N620" s="78" t="s">
        <v>230</v>
      </c>
      <c r="O620" s="78">
        <f t="shared" ca="1" si="45"/>
        <v>18</v>
      </c>
      <c r="P620" s="78" t="str">
        <f t="shared" ca="1" si="46"/>
        <v/>
      </c>
    </row>
    <row r="621" spans="1:16" s="78" customFormat="1" x14ac:dyDescent="0.25">
      <c r="A621" s="321" t="str">
        <f>"# Oh dear Women Rating &gt; "&amp;Parameter!$B$15</f>
        <v># Oh dear Women Rating &gt; 600</v>
      </c>
      <c r="B621" s="326">
        <f>MATCH(A621,Data!$CG:$CG,0)</f>
        <v>17</v>
      </c>
      <c r="C621" s="78">
        <v>16</v>
      </c>
      <c r="D621" s="78" t="str">
        <f>INDEX(Parameter!$B$9:$AB$9,MATCH(C621,Parameter!$B$8:$AB$8,0))</f>
        <v>no</v>
      </c>
      <c r="H621" s="78">
        <f ca="1">INDEX(OFFSET(Data!$BF$1:$CF$1,B621-1,0),MATCH("Total/"&amp;C621,Data!$BF$1:$CF$1,0))</f>
        <v>0</v>
      </c>
      <c r="I621" s="78" t="str">
        <f ca="1">IF(H621=1,INDEX(Parameter!$B$9:$AB$9,MATCH(C621,Parameter!$B$8:$AB$8,0))+9,"")</f>
        <v/>
      </c>
      <c r="J621" s="78" t="str">
        <f t="array" aca="1" ref="J621" ca="1">IF(H621=1,MATCH(1,(OFFSET(Data!$CJ$1:$HN$1,B621-1,0))*(Data!$CJ$89:$HN$89=C621),0),"")</f>
        <v/>
      </c>
      <c r="K621" s="78" t="str">
        <f t="array" aca="1" ref="K621" ca="1">IF(H621=1,MATCH(I621,OFFSET(Data!$CI$90:$CI$485,0,Specials!J621)*(Data!$AA$90:$AA$485&gt;Parameter!$B$15)*(Data!$CH$90:$CH$485="W"),0),"")</f>
        <v/>
      </c>
      <c r="L621" s="78" t="str">
        <f ca="1">IF(H621=1,INDEX(Data!$CG$90:$CG$169,$K621)&amp;" / "&amp;OFFSET(Data!$CI$88,0,Specials!J621),"")</f>
        <v/>
      </c>
      <c r="M621" s="78" t="s">
        <v>10</v>
      </c>
      <c r="N621" s="78" t="s">
        <v>230</v>
      </c>
      <c r="O621" s="78">
        <f t="shared" ca="1" si="45"/>
        <v>18</v>
      </c>
      <c r="P621" s="78" t="str">
        <f t="shared" ca="1" si="46"/>
        <v/>
      </c>
    </row>
    <row r="622" spans="1:16" s="78" customFormat="1" x14ac:dyDescent="0.25">
      <c r="A622" s="321" t="str">
        <f>"# Oh dear Women Rating &gt; "&amp;Parameter!$B$15</f>
        <v># Oh dear Women Rating &gt; 600</v>
      </c>
      <c r="B622" s="326">
        <f>MATCH(A622,Data!$CG:$CG,0)</f>
        <v>17</v>
      </c>
      <c r="C622" s="78">
        <v>17</v>
      </c>
      <c r="D622" s="78" t="str">
        <f>INDEX(Parameter!$B$9:$AB$9,MATCH(C622,Parameter!$B$8:$AB$8,0))</f>
        <v>no</v>
      </c>
      <c r="H622" s="78">
        <f ca="1">INDEX(OFFSET(Data!$BF$1:$CF$1,B622-1,0),MATCH("Total/"&amp;C622,Data!$BF$1:$CF$1,0))</f>
        <v>0</v>
      </c>
      <c r="I622" s="78" t="str">
        <f ca="1">IF(H622=1,INDEX(Parameter!$B$9:$AB$9,MATCH(C622,Parameter!$B$8:$AB$8,0))+9,"")</f>
        <v/>
      </c>
      <c r="J622" s="78" t="str">
        <f t="array" aca="1" ref="J622" ca="1">IF(H622=1,MATCH(1,(OFFSET(Data!$CJ$1:$HN$1,B622-1,0))*(Data!$CJ$89:$HN$89=C622),0),"")</f>
        <v/>
      </c>
      <c r="K622" s="78" t="str">
        <f t="array" aca="1" ref="K622" ca="1">IF(H622=1,MATCH(I622,OFFSET(Data!$CI$90:$CI$485,0,Specials!J622)*(Data!$AA$90:$AA$485&gt;Parameter!$B$15)*(Data!$CH$90:$CH$485="W"),0),"")</f>
        <v/>
      </c>
      <c r="L622" s="78" t="str">
        <f ca="1">IF(H622=1,INDEX(Data!$CG$90:$CG$169,$K622)&amp;" / "&amp;OFFSET(Data!$CI$88,0,Specials!J622),"")</f>
        <v/>
      </c>
      <c r="M622" s="78" t="s">
        <v>10</v>
      </c>
      <c r="N622" s="78" t="s">
        <v>230</v>
      </c>
      <c r="O622" s="78">
        <f t="shared" ca="1" si="45"/>
        <v>18</v>
      </c>
      <c r="P622" s="78" t="str">
        <f t="shared" ca="1" si="46"/>
        <v/>
      </c>
    </row>
    <row r="623" spans="1:16" s="78" customFormat="1" x14ac:dyDescent="0.25">
      <c r="A623" s="321" t="str">
        <f>"# Oh dear Women Rating &gt; "&amp;Parameter!$B$15</f>
        <v># Oh dear Women Rating &gt; 600</v>
      </c>
      <c r="B623" s="326">
        <f>MATCH(A623,Data!$CG:$CG,0)</f>
        <v>17</v>
      </c>
      <c r="C623" s="78">
        <v>18</v>
      </c>
      <c r="D623" s="78" t="str">
        <f>INDEX(Parameter!$B$9:$AB$9,MATCH(C623,Parameter!$B$8:$AB$8,0))</f>
        <v>no</v>
      </c>
      <c r="H623" s="78">
        <f ca="1">INDEX(OFFSET(Data!$BF$1:$CF$1,B623-1,0),MATCH("Total/"&amp;C623,Data!$BF$1:$CF$1,0))</f>
        <v>0</v>
      </c>
      <c r="I623" s="78" t="str">
        <f ca="1">IF(H623=1,INDEX(Parameter!$B$9:$AB$9,MATCH(C623,Parameter!$B$8:$AB$8,0))+9,"")</f>
        <v/>
      </c>
      <c r="J623" s="78" t="str">
        <f t="array" aca="1" ref="J623" ca="1">IF(H623=1,MATCH(1,(OFFSET(Data!$CJ$1:$HN$1,B623-1,0))*(Data!$CJ$89:$HN$89=C623),0),"")</f>
        <v/>
      </c>
      <c r="K623" s="78" t="str">
        <f t="array" aca="1" ref="K623" ca="1">IF(H623=1,MATCH(I623,OFFSET(Data!$CI$90:$CI$485,0,Specials!J623)*(Data!$AA$90:$AA$485&gt;Parameter!$B$15)*(Data!$CH$90:$CH$485="W"),0),"")</f>
        <v/>
      </c>
      <c r="L623" s="78" t="str">
        <f ca="1">IF(H623=1,INDEX(Data!$CG$90:$CG$169,$K623)&amp;" / "&amp;OFFSET(Data!$CI$88,0,Specials!J623),"")</f>
        <v/>
      </c>
      <c r="M623" s="78" t="s">
        <v>10</v>
      </c>
      <c r="N623" s="78" t="s">
        <v>230</v>
      </c>
      <c r="O623" s="78">
        <f t="shared" ca="1" si="45"/>
        <v>18</v>
      </c>
      <c r="P623" s="78" t="str">
        <f t="shared" ca="1" si="46"/>
        <v/>
      </c>
    </row>
    <row r="624" spans="1:16" s="78" customFormat="1" x14ac:dyDescent="0.25">
      <c r="A624" s="321" t="str">
        <f>"# Oh dear Women Rating &gt; "&amp;Parameter!$B$15</f>
        <v># Oh dear Women Rating &gt; 600</v>
      </c>
      <c r="B624" s="326">
        <f>MATCH(A624,Data!$CG:$CG,0)</f>
        <v>17</v>
      </c>
      <c r="C624" s="78">
        <v>19</v>
      </c>
      <c r="D624" s="78" t="str">
        <f>INDEX(Parameter!$B$9:$AB$9,MATCH(C624,Parameter!$B$8:$AB$8,0))</f>
        <v>no</v>
      </c>
      <c r="H624" s="78">
        <f ca="1">INDEX(OFFSET(Data!$BF$1:$CF$1,B624-1,0),MATCH("Total/"&amp;C624,Data!$BF$1:$CF$1,0))</f>
        <v>0</v>
      </c>
      <c r="I624" s="78" t="str">
        <f ca="1">IF(H624=1,INDEX(Parameter!$B$9:$AB$9,MATCH(C624,Parameter!$B$8:$AB$8,0))+9,"")</f>
        <v/>
      </c>
      <c r="J624" s="78" t="str">
        <f t="array" aca="1" ref="J624" ca="1">IF(H624=1,MATCH(1,(OFFSET(Data!$CJ$1:$HN$1,B624-1,0))*(Data!$CJ$89:$HN$89=C624),0),"")</f>
        <v/>
      </c>
      <c r="K624" s="78" t="str">
        <f t="array" aca="1" ref="K624" ca="1">IF(H624=1,MATCH(I624,OFFSET(Data!$CI$90:$CI$485,0,Specials!J624)*(Data!$AA$90:$AA$485&gt;Parameter!$B$15)*(Data!$CH$90:$CH$485="W"),0),"")</f>
        <v/>
      </c>
      <c r="L624" s="78" t="str">
        <f ca="1">IF(H624=1,INDEX(Data!$CG$90:$CG$169,$K624)&amp;" / "&amp;OFFSET(Data!$CI$88,0,Specials!J624),"")</f>
        <v/>
      </c>
      <c r="M624" s="78" t="s">
        <v>10</v>
      </c>
      <c r="N624" s="78" t="s">
        <v>230</v>
      </c>
      <c r="O624" s="78">
        <f t="shared" ca="1" si="45"/>
        <v>18</v>
      </c>
      <c r="P624" s="78" t="str">
        <f t="shared" ca="1" si="46"/>
        <v/>
      </c>
    </row>
    <row r="625" spans="1:16" s="78" customFormat="1" x14ac:dyDescent="0.25">
      <c r="A625" s="321" t="str">
        <f>"# Oh dear Women Rating &gt; "&amp;Parameter!$B$15</f>
        <v># Oh dear Women Rating &gt; 600</v>
      </c>
      <c r="B625" s="326">
        <f>MATCH(A625,Data!$CG:$CG,0)</f>
        <v>17</v>
      </c>
      <c r="C625" s="78">
        <v>20</v>
      </c>
      <c r="D625" s="78" t="str">
        <f>INDEX(Parameter!$B$9:$AB$9,MATCH(C625,Parameter!$B$8:$AB$8,0))</f>
        <v>no</v>
      </c>
      <c r="H625" s="78">
        <f ca="1">INDEX(OFFSET(Data!$BF$1:$CF$1,B625-1,0),MATCH("Total/"&amp;C625,Data!$BF$1:$CF$1,0))</f>
        <v>0</v>
      </c>
      <c r="I625" s="78" t="str">
        <f ca="1">IF(H625=1,INDEX(Parameter!$B$9:$AB$9,MATCH(C625,Parameter!$B$8:$AB$8,0))+9,"")</f>
        <v/>
      </c>
      <c r="J625" s="78" t="str">
        <f t="array" aca="1" ref="J625" ca="1">IF(H625=1,MATCH(1,(OFFSET(Data!$CJ$1:$HN$1,B625-1,0))*(Data!$CJ$89:$HN$89=C625),0),"")</f>
        <v/>
      </c>
      <c r="K625" s="78" t="str">
        <f t="array" aca="1" ref="K625" ca="1">IF(H625=1,MATCH(I625,OFFSET(Data!$CI$90:$CI$485,0,Specials!J625)*(Data!$AA$90:$AA$485&gt;Parameter!$B$15)*(Data!$CH$90:$CH$485="W"),0),"")</f>
        <v/>
      </c>
      <c r="L625" s="78" t="str">
        <f ca="1">IF(H625=1,INDEX(Data!$CG$90:$CG$169,$K625)&amp;" / "&amp;OFFSET(Data!$CI$88,0,Specials!J625),"")</f>
        <v/>
      </c>
      <c r="M625" s="78" t="s">
        <v>10</v>
      </c>
      <c r="N625" s="78" t="s">
        <v>230</v>
      </c>
      <c r="O625" s="78">
        <f t="shared" ca="1" si="45"/>
        <v>18</v>
      </c>
      <c r="P625" s="78" t="str">
        <f ca="1">IF(AND(H625=1,ISERROR(K625)=FALSE),"Only 1 Oh Dear on hole "&amp;C625,"")</f>
        <v/>
      </c>
    </row>
    <row r="626" spans="1:16" s="78" customFormat="1" x14ac:dyDescent="0.25">
      <c r="A626" s="321" t="str">
        <f>"# Oh dear Women Rating &gt; "&amp;Parameter!$B$15</f>
        <v># Oh dear Women Rating &gt; 600</v>
      </c>
      <c r="B626" s="326">
        <f>MATCH(A626,Data!$CG:$CG,0)</f>
        <v>17</v>
      </c>
      <c r="C626" s="78">
        <v>21</v>
      </c>
      <c r="D626" s="78" t="str">
        <f>INDEX(Parameter!$B$9:$AB$9,MATCH(C626,Parameter!$B$8:$AB$8,0))</f>
        <v>no</v>
      </c>
      <c r="H626" s="78">
        <f ca="1">INDEX(OFFSET(Data!$BF$1:$CF$1,B626-1,0),MATCH("Total/"&amp;C626,Data!$BF$1:$CF$1,0))</f>
        <v>0</v>
      </c>
      <c r="I626" s="78" t="str">
        <f ca="1">IF(H626=1,INDEX(Parameter!$B$9:$AB$9,MATCH(C626,Parameter!$B$8:$AB$8,0))+9,"")</f>
        <v/>
      </c>
      <c r="J626" s="78" t="str">
        <f t="array" aca="1" ref="J626" ca="1">IF(H626=1,MATCH(1,(OFFSET(Data!$CJ$1:$HN$1,B626-1,0))*(Data!$CJ$89:$HN$89=C626),0),"")</f>
        <v/>
      </c>
      <c r="K626" s="78" t="str">
        <f t="array" aca="1" ref="K626" ca="1">IF(H626=1,MATCH(I626,OFFSET(Data!$CI$90:$CI$485,0,Specials!J626)*(Data!$AA$90:$AA$485&gt;Parameter!$B$15)*(Data!$CH$90:$CH$485="W"),0),"")</f>
        <v/>
      </c>
      <c r="L626" s="78" t="str">
        <f ca="1">IF(H626=1,INDEX(Data!$CG$90:$CG$169,$K626)&amp;" / "&amp;OFFSET(Data!$CI$88,0,Specials!J626),"")</f>
        <v/>
      </c>
      <c r="M626" s="78" t="s">
        <v>10</v>
      </c>
      <c r="N626" s="78" t="s">
        <v>230</v>
      </c>
      <c r="O626" s="78">
        <f t="shared" ca="1" si="45"/>
        <v>18</v>
      </c>
      <c r="P626" s="78" t="str">
        <f t="shared" ref="P626:P651" ca="1" si="47">IF(AND(H626=1,ISERROR(K626)=FALSE),"Only 1 Oh Dear on hole "&amp;C626,"")</f>
        <v/>
      </c>
    </row>
    <row r="627" spans="1:16" s="78" customFormat="1" x14ac:dyDescent="0.25">
      <c r="A627" s="321" t="str">
        <f>"# Oh dear Women Rating &gt; "&amp;Parameter!$B$15</f>
        <v># Oh dear Women Rating &gt; 600</v>
      </c>
      <c r="B627" s="326">
        <f>MATCH(A627,Data!$CG:$CG,0)</f>
        <v>17</v>
      </c>
      <c r="C627" s="78">
        <v>22</v>
      </c>
      <c r="D627" s="78" t="str">
        <f>INDEX(Parameter!$B$9:$AB$9,MATCH(C627,Parameter!$B$8:$AB$8,0))</f>
        <v>no</v>
      </c>
      <c r="H627" s="78">
        <f ca="1">INDEX(OFFSET(Data!$BF$1:$CF$1,B627-1,0),MATCH("Total/"&amp;C627,Data!$BF$1:$CF$1,0))</f>
        <v>0</v>
      </c>
      <c r="I627" s="78" t="str">
        <f ca="1">IF(H627=1,INDEX(Parameter!$B$9:$AB$9,MATCH(C627,Parameter!$B$8:$AB$8,0))+9,"")</f>
        <v/>
      </c>
      <c r="J627" s="78" t="str">
        <f t="array" aca="1" ref="J627" ca="1">IF(H627=1,MATCH(1,(OFFSET(Data!$CJ$1:$HN$1,B627-1,0))*(Data!$CJ$89:$HN$89=C627),0),"")</f>
        <v/>
      </c>
      <c r="K627" s="78" t="str">
        <f t="array" aca="1" ref="K627" ca="1">IF(H627=1,MATCH(I627,OFFSET(Data!$CI$90:$CI$485,0,Specials!J627)*(Data!$AA$90:$AA$485&gt;Parameter!$B$15)*(Data!$CH$90:$CH$485="W"),0),"")</f>
        <v/>
      </c>
      <c r="L627" s="78" t="str">
        <f ca="1">IF(H627=1,INDEX(Data!$CG$90:$CG$169,$K627)&amp;" / "&amp;OFFSET(Data!$CI$88,0,Specials!J627),"")</f>
        <v/>
      </c>
      <c r="M627" s="78" t="s">
        <v>10</v>
      </c>
      <c r="N627" s="78" t="s">
        <v>230</v>
      </c>
      <c r="O627" s="78">
        <f t="shared" ca="1" si="45"/>
        <v>18</v>
      </c>
      <c r="P627" s="78" t="str">
        <f t="shared" ca="1" si="47"/>
        <v/>
      </c>
    </row>
    <row r="628" spans="1:16" s="78" customFormat="1" x14ac:dyDescent="0.25">
      <c r="A628" s="321" t="str">
        <f>"# Oh dear Women Rating &gt; "&amp;Parameter!$B$15</f>
        <v># Oh dear Women Rating &gt; 600</v>
      </c>
      <c r="B628" s="326">
        <f>MATCH(A628,Data!$CG:$CG,0)</f>
        <v>17</v>
      </c>
      <c r="C628" s="78">
        <v>23</v>
      </c>
      <c r="D628" s="78" t="str">
        <f>INDEX(Parameter!$B$9:$AB$9,MATCH(C628,Parameter!$B$8:$AB$8,0))</f>
        <v>no</v>
      </c>
      <c r="H628" s="78">
        <f ca="1">INDEX(OFFSET(Data!$BF$1:$CF$1,B628-1,0),MATCH("Total/"&amp;C628,Data!$BF$1:$CF$1,0))</f>
        <v>0</v>
      </c>
      <c r="I628" s="78" t="str">
        <f ca="1">IF(H628=1,INDEX(Parameter!$B$9:$AB$9,MATCH(C628,Parameter!$B$8:$AB$8,0))+9,"")</f>
        <v/>
      </c>
      <c r="J628" s="78" t="str">
        <f t="array" aca="1" ref="J628" ca="1">IF(H628=1,MATCH(1,(OFFSET(Data!$CJ$1:$HN$1,B628-1,0))*(Data!$CJ$89:$HN$89=C628),0),"")</f>
        <v/>
      </c>
      <c r="K628" s="78" t="str">
        <f t="array" aca="1" ref="K628" ca="1">IF(H628=1,MATCH(I628,OFFSET(Data!$CI$90:$CI$485,0,Specials!J628)*(Data!$AA$90:$AA$485&gt;Parameter!$B$15)*(Data!$CH$90:$CH$485="W"),0),"")</f>
        <v/>
      </c>
      <c r="L628" s="78" t="str">
        <f ca="1">IF(H628=1,INDEX(Data!$CG$90:$CG$169,$K628)&amp;" / "&amp;OFFSET(Data!$CI$88,0,Specials!J628),"")</f>
        <v/>
      </c>
      <c r="M628" s="78" t="s">
        <v>10</v>
      </c>
      <c r="N628" s="78" t="s">
        <v>230</v>
      </c>
      <c r="O628" s="78">
        <f t="shared" ca="1" si="45"/>
        <v>18</v>
      </c>
      <c r="P628" s="78" t="str">
        <f t="shared" ca="1" si="47"/>
        <v/>
      </c>
    </row>
    <row r="629" spans="1:16" s="78" customFormat="1" x14ac:dyDescent="0.25">
      <c r="A629" s="321" t="str">
        <f>"# Oh dear Women Rating &gt; "&amp;Parameter!$B$15</f>
        <v># Oh dear Women Rating &gt; 600</v>
      </c>
      <c r="B629" s="326">
        <f>MATCH(A629,Data!$CG:$CG,0)</f>
        <v>17</v>
      </c>
      <c r="C629" s="78">
        <v>24</v>
      </c>
      <c r="D629" s="78" t="str">
        <f>INDEX(Parameter!$B$9:$AB$9,MATCH(C629,Parameter!$B$8:$AB$8,0))</f>
        <v>no</v>
      </c>
      <c r="H629" s="78">
        <f ca="1">INDEX(OFFSET(Data!$BF$1:$CF$1,B629-1,0),MATCH("Total/"&amp;C629,Data!$BF$1:$CF$1,0))</f>
        <v>0</v>
      </c>
      <c r="I629" s="78" t="str">
        <f ca="1">IF(H629=1,INDEX(Parameter!$B$9:$AB$9,MATCH(C629,Parameter!$B$8:$AB$8,0))+9,"")</f>
        <v/>
      </c>
      <c r="J629" s="78" t="str">
        <f t="array" aca="1" ref="J629" ca="1">IF(H629=1,MATCH(1,(OFFSET(Data!$CJ$1:$HN$1,B629-1,0))*(Data!$CJ$89:$HN$89=C629),0),"")</f>
        <v/>
      </c>
      <c r="K629" s="78" t="str">
        <f t="array" aca="1" ref="K629" ca="1">IF(H629=1,MATCH(I629,OFFSET(Data!$CI$90:$CI$485,0,Specials!J629)*(Data!$AA$90:$AA$485&gt;Parameter!$B$15)*(Data!$CH$90:$CH$485="W"),0),"")</f>
        <v/>
      </c>
      <c r="L629" s="78" t="str">
        <f ca="1">IF(H629=1,INDEX(Data!$CG$90:$CG$169,$K629)&amp;" / "&amp;OFFSET(Data!$CI$88,0,Specials!J629),"")</f>
        <v/>
      </c>
      <c r="M629" s="78" t="s">
        <v>10</v>
      </c>
      <c r="N629" s="78" t="s">
        <v>230</v>
      </c>
      <c r="O629" s="78">
        <f t="shared" ca="1" si="45"/>
        <v>18</v>
      </c>
      <c r="P629" s="78" t="str">
        <f t="shared" ca="1" si="47"/>
        <v/>
      </c>
    </row>
    <row r="630" spans="1:16" s="78" customFormat="1" x14ac:dyDescent="0.25">
      <c r="A630" s="321" t="str">
        <f>"# Oh dear Women Rating &gt; "&amp;Parameter!$B$15</f>
        <v># Oh dear Women Rating &gt; 600</v>
      </c>
      <c r="B630" s="326">
        <f>MATCH(A630,Data!$CG:$CG,0)</f>
        <v>17</v>
      </c>
      <c r="C630" s="78">
        <v>25</v>
      </c>
      <c r="D630" s="78" t="str">
        <f>INDEX(Parameter!$B$9:$AB$9,MATCH(C630,Parameter!$B$8:$AB$8,0))</f>
        <v>no</v>
      </c>
      <c r="H630" s="78">
        <f ca="1">INDEX(OFFSET(Data!$BF$1:$CF$1,B630-1,0),MATCH("Total/"&amp;C630,Data!$BF$1:$CF$1,0))</f>
        <v>0</v>
      </c>
      <c r="I630" s="78" t="str">
        <f ca="1">IF(H630=1,INDEX(Parameter!$B$9:$AB$9,MATCH(C630,Parameter!$B$8:$AB$8,0))+9,"")</f>
        <v/>
      </c>
      <c r="J630" s="78" t="str">
        <f t="array" aca="1" ref="J630" ca="1">IF(H630=1,MATCH(1,(OFFSET(Data!$CJ$1:$HN$1,B630-1,0))*(Data!$CJ$89:$HN$89=C630),0),"")</f>
        <v/>
      </c>
      <c r="K630" s="78" t="str">
        <f t="array" aca="1" ref="K630" ca="1">IF(H630=1,MATCH(I630,OFFSET(Data!$CI$90:$CI$485,0,Specials!J630)*(Data!$AA$90:$AA$485&gt;Parameter!$B$15)*(Data!$CH$90:$CH$485="W"),0),"")</f>
        <v/>
      </c>
      <c r="L630" s="78" t="str">
        <f ca="1">IF(H630=1,INDEX(Data!$CG$90:$CG$169,$K630)&amp;" / "&amp;OFFSET(Data!$CI$88,0,Specials!J630),"")</f>
        <v/>
      </c>
      <c r="M630" s="78" t="s">
        <v>10</v>
      </c>
      <c r="N630" s="78" t="s">
        <v>230</v>
      </c>
      <c r="O630" s="78">
        <f t="shared" ca="1" si="45"/>
        <v>18</v>
      </c>
      <c r="P630" s="78" t="str">
        <f t="shared" ca="1" si="47"/>
        <v/>
      </c>
    </row>
    <row r="631" spans="1:16" s="78" customFormat="1" x14ac:dyDescent="0.25">
      <c r="A631" s="321" t="str">
        <f>"# Oh dear Women Rating &gt; "&amp;Parameter!$B$15</f>
        <v># Oh dear Women Rating &gt; 600</v>
      </c>
      <c r="B631" s="326">
        <f>MATCH(A631,Data!$CG:$CG,0)</f>
        <v>17</v>
      </c>
      <c r="C631" s="78">
        <v>26</v>
      </c>
      <c r="D631" s="78" t="str">
        <f>INDEX(Parameter!$B$9:$AB$9,MATCH(C631,Parameter!$B$8:$AB$8,0))</f>
        <v>no</v>
      </c>
      <c r="H631" s="78">
        <f ca="1">INDEX(OFFSET(Data!$BF$1:$CF$1,B631-1,0),MATCH("Total/"&amp;C631,Data!$BF$1:$CF$1,0))</f>
        <v>0</v>
      </c>
      <c r="I631" s="78" t="str">
        <f ca="1">IF(H631=1,INDEX(Parameter!$B$9:$AB$9,MATCH(C631,Parameter!$B$8:$AB$8,0))+9,"")</f>
        <v/>
      </c>
      <c r="J631" s="78" t="str">
        <f t="array" aca="1" ref="J631" ca="1">IF(H631=1,MATCH(1,(OFFSET(Data!$CJ$1:$HN$1,B631-1,0))*(Data!$CJ$89:$HN$89=C631),0),"")</f>
        <v/>
      </c>
      <c r="K631" s="78" t="str">
        <f t="array" aca="1" ref="K631" ca="1">IF(H631=1,MATCH(I631,OFFSET(Data!$CI$90:$CI$485,0,Specials!J631)*(Data!$AA$90:$AA$485&gt;Parameter!$B$15)*(Data!$CH$90:$CH$485="W"),0),"")</f>
        <v/>
      </c>
      <c r="L631" s="78" t="str">
        <f ca="1">IF(H631=1,INDEX(Data!$CG$90:$CG$169,$K631)&amp;" / "&amp;OFFSET(Data!$CI$88,0,Specials!J631),"")</f>
        <v/>
      </c>
      <c r="M631" s="78" t="s">
        <v>10</v>
      </c>
      <c r="N631" s="78" t="s">
        <v>230</v>
      </c>
      <c r="O631" s="78">
        <f t="shared" ca="1" si="45"/>
        <v>18</v>
      </c>
      <c r="P631" s="78" t="str">
        <f t="shared" ca="1" si="47"/>
        <v/>
      </c>
    </row>
    <row r="632" spans="1:16" s="78" customFormat="1" x14ac:dyDescent="0.25">
      <c r="A632" s="321" t="str">
        <f>"# Oh dear Women Rating &gt; "&amp;Parameter!$B$15</f>
        <v># Oh dear Women Rating &gt; 600</v>
      </c>
      <c r="B632" s="326">
        <f>MATCH(A632,Data!$CG:$CG,0)</f>
        <v>17</v>
      </c>
      <c r="C632" s="78">
        <v>27</v>
      </c>
      <c r="D632" s="78" t="str">
        <f>INDEX(Parameter!$B$9:$AB$9,MATCH(C632,Parameter!$B$8:$AB$8,0))</f>
        <v>no</v>
      </c>
      <c r="H632" s="78">
        <f ca="1">INDEX(OFFSET(Data!$BF$1:$CF$1,B632-1,0),MATCH("Total/"&amp;C632,Data!$BF$1:$CF$1,0))</f>
        <v>0</v>
      </c>
      <c r="I632" s="78" t="str">
        <f ca="1">IF(H632=1,INDEX(Parameter!$B$9:$AB$9,MATCH(C632,Parameter!$B$8:$AB$8,0))+9,"")</f>
        <v/>
      </c>
      <c r="J632" s="78" t="str">
        <f t="array" aca="1" ref="J632" ca="1">IF(H632=1,MATCH(1,(OFFSET(Data!$CJ$1:$HN$1,B632-1,0))*(Data!$CJ$89:$HN$89=C632),0),"")</f>
        <v/>
      </c>
      <c r="K632" s="78" t="str">
        <f t="array" aca="1" ref="K632" ca="1">IF(H632=1,MATCH(I632,OFFSET(Data!$CI$90:$CI$485,0,Specials!J632)*(Data!$AA$90:$AA$485&gt;Parameter!$B$15)*(Data!$CH$90:$CH$485="W"),0),"")</f>
        <v/>
      </c>
      <c r="L632" s="78" t="str">
        <f ca="1">IF(H632=1,INDEX(Data!$CG$90:$CG$169,$K632)&amp;" / "&amp;OFFSET(Data!$CI$88,0,Specials!J632),"")</f>
        <v/>
      </c>
      <c r="M632" s="78" t="s">
        <v>10</v>
      </c>
      <c r="N632" s="78" t="s">
        <v>230</v>
      </c>
      <c r="O632" s="78">
        <f t="shared" ca="1" si="45"/>
        <v>18</v>
      </c>
      <c r="P632" s="78" t="str">
        <f t="shared" ca="1" si="47"/>
        <v/>
      </c>
    </row>
    <row r="633" spans="1:16" s="78" customFormat="1" ht="15" customHeight="1" x14ac:dyDescent="0.25">
      <c r="A633" s="321" t="str">
        <f>"# Oh dear Women Rating &gt; "&amp;Parameter!$B$15</f>
        <v># Oh dear Women Rating &gt; 600</v>
      </c>
      <c r="B633" s="326">
        <f>MATCH(A633,Data!$CG:$CG,0)</f>
        <v>17</v>
      </c>
      <c r="C633" s="78">
        <v>1</v>
      </c>
      <c r="D633" s="78">
        <f>INDEX(Parameter!$B$9:$AB$9,MATCH(C633,Parameter!$B$8:$AB$8,0))</f>
        <v>3</v>
      </c>
      <c r="H633" s="78">
        <f ca="1">INDEX(OFFSET(Data!$BF$1:$CF$1,B633-1,0),MATCH("Total/"&amp;C633,Data!$BF$1:$CF$1,0))</f>
        <v>0</v>
      </c>
      <c r="I633" s="78" t="str">
        <f ca="1">IF(H633=1,INDEX(Parameter!$B$9:$AB$9,MATCH(C633,Parameter!$B$8:$AB$8,0))+10,"")</f>
        <v/>
      </c>
      <c r="J633" s="78" t="str">
        <f t="array" aca="1" ref="J633" ca="1">IF(H633=1,MATCH(1,(OFFSET(Data!$CJ$1:$HN$1,B633-1,0))*(Data!$CJ$89:$HN$89=C633),0),"")</f>
        <v/>
      </c>
      <c r="K633" s="78" t="str">
        <f t="array" aca="1" ref="K633" ca="1">IF(H633=1,MATCH(I633,OFFSET(Data!$CI$90:$CI$485,0,Specials!J633)*(Data!$AA$90:$AA$485&gt;Parameter!$B$15)*(Data!$CH$90:$CH$485="W"),0),"")</f>
        <v/>
      </c>
      <c r="L633" s="78" t="str">
        <f ca="1">IF(H633=1,INDEX(Data!$CG$90:$CG$169,$K633)&amp;" / "&amp;OFFSET(Data!$CI$88,0,Specials!J633),"")</f>
        <v/>
      </c>
      <c r="M633" s="78" t="s">
        <v>10</v>
      </c>
      <c r="N633" s="78" t="s">
        <v>230</v>
      </c>
      <c r="O633" s="78">
        <f t="shared" ca="1" si="45"/>
        <v>18</v>
      </c>
      <c r="P633" s="78" t="str">
        <f t="shared" ca="1" si="47"/>
        <v/>
      </c>
    </row>
    <row r="634" spans="1:16" s="78" customFormat="1" x14ac:dyDescent="0.25">
      <c r="A634" s="321" t="str">
        <f>"# Oh dear Women Rating &gt; "&amp;Parameter!$B$15</f>
        <v># Oh dear Women Rating &gt; 600</v>
      </c>
      <c r="B634" s="326">
        <f>MATCH(A634,Data!$CG:$CG,0)</f>
        <v>17</v>
      </c>
      <c r="C634" s="78">
        <v>2</v>
      </c>
      <c r="D634" s="78">
        <f>INDEX(Parameter!$B$9:$AB$9,MATCH(C634,Parameter!$B$8:$AB$8,0))</f>
        <v>3</v>
      </c>
      <c r="H634" s="78">
        <f ca="1">INDEX(OFFSET(Data!$BF$1:$CF$1,B634-1,0),MATCH("Total/"&amp;C634,Data!$BF$1:$CF$1,0))</f>
        <v>0</v>
      </c>
      <c r="I634" s="78" t="str">
        <f ca="1">IF(H634=1,INDEX(Parameter!$B$9:$AB$9,MATCH(C634,Parameter!$B$8:$AB$8,0))+10,"")</f>
        <v/>
      </c>
      <c r="J634" s="78" t="str">
        <f t="array" aca="1" ref="J634" ca="1">IF(H634=1,MATCH(1,(OFFSET(Data!$CJ$1:$HN$1,B634-1,0))*(Data!$CJ$89:$HN$89=C634),0),"")</f>
        <v/>
      </c>
      <c r="K634" s="78" t="str">
        <f t="array" aca="1" ref="K634" ca="1">IF(H634=1,MATCH(I634,OFFSET(Data!$CI$90:$CI$485,0,Specials!J634)*(Data!$AA$90:$AA$485&gt;Parameter!$B$15)*(Data!$CH$90:$CH$485="W"),0),"")</f>
        <v/>
      </c>
      <c r="L634" s="78" t="str">
        <f ca="1">IF(H634=1,INDEX(Data!$CG$90:$CG$169,$K634)&amp;" / "&amp;OFFSET(Data!$CI$88,0,Specials!J634),"")</f>
        <v/>
      </c>
      <c r="M634" s="78" t="s">
        <v>10</v>
      </c>
      <c r="N634" s="78" t="s">
        <v>230</v>
      </c>
      <c r="O634" s="78">
        <f t="shared" ca="1" si="45"/>
        <v>18</v>
      </c>
      <c r="P634" s="78" t="str">
        <f t="shared" ca="1" si="47"/>
        <v/>
      </c>
    </row>
    <row r="635" spans="1:16" s="78" customFormat="1" x14ac:dyDescent="0.25">
      <c r="A635" s="321" t="str">
        <f>"# Oh dear Women Rating &gt; "&amp;Parameter!$B$15</f>
        <v># Oh dear Women Rating &gt; 600</v>
      </c>
      <c r="B635" s="326">
        <f>MATCH(A635,Data!$CG:$CG,0)</f>
        <v>17</v>
      </c>
      <c r="C635" s="78">
        <v>3</v>
      </c>
      <c r="D635" s="78">
        <f>INDEX(Parameter!$B$9:$AB$9,MATCH(C635,Parameter!$B$8:$AB$8,0))</f>
        <v>3</v>
      </c>
      <c r="H635" s="78">
        <f ca="1">INDEX(OFFSET(Data!$BF$1:$CF$1,B635-1,0),MATCH("Total/"&amp;C635,Data!$BF$1:$CF$1,0))</f>
        <v>0</v>
      </c>
      <c r="I635" s="78" t="str">
        <f ca="1">IF(H635=1,INDEX(Parameter!$B$9:$AB$9,MATCH(C635,Parameter!$B$8:$AB$8,0))+10,"")</f>
        <v/>
      </c>
      <c r="J635" s="78" t="str">
        <f t="array" aca="1" ref="J635" ca="1">IF(H635=1,MATCH(1,(OFFSET(Data!$CJ$1:$HN$1,B635-1,0))*(Data!$CJ$89:$HN$89=C635),0),"")</f>
        <v/>
      </c>
      <c r="K635" s="78" t="str">
        <f t="array" aca="1" ref="K635" ca="1">IF(H635=1,MATCH(I635,OFFSET(Data!$CI$90:$CI$485,0,Specials!J635)*(Data!$AA$90:$AA$485&gt;Parameter!$B$15)*(Data!$CH$90:$CH$485="W"),0),"")</f>
        <v/>
      </c>
      <c r="L635" s="78" t="str">
        <f ca="1">IF(H635=1,INDEX(Data!$CG$90:$CG$169,$K635)&amp;" / "&amp;OFFSET(Data!$CI$88,0,Specials!J635),"")</f>
        <v/>
      </c>
      <c r="M635" s="78" t="s">
        <v>10</v>
      </c>
      <c r="N635" s="78" t="s">
        <v>230</v>
      </c>
      <c r="O635" s="78">
        <f t="shared" ca="1" si="45"/>
        <v>18</v>
      </c>
      <c r="P635" s="78" t="str">
        <f t="shared" ca="1" si="47"/>
        <v/>
      </c>
    </row>
    <row r="636" spans="1:16" s="78" customFormat="1" x14ac:dyDescent="0.25">
      <c r="A636" s="321" t="str">
        <f>"# Oh dear Women Rating &gt; "&amp;Parameter!$B$15</f>
        <v># Oh dear Women Rating &gt; 600</v>
      </c>
      <c r="B636" s="326">
        <f>MATCH(A636,Data!$CG:$CG,0)</f>
        <v>17</v>
      </c>
      <c r="C636" s="78">
        <v>4</v>
      </c>
      <c r="D636" s="78">
        <f>INDEX(Parameter!$B$9:$AB$9,MATCH(C636,Parameter!$B$8:$AB$8,0))</f>
        <v>3</v>
      </c>
      <c r="H636" s="78">
        <f ca="1">INDEX(OFFSET(Data!$BF$1:$CF$1,B636-1,0),MATCH("Total/"&amp;C636,Data!$BF$1:$CF$1,0))</f>
        <v>0</v>
      </c>
      <c r="I636" s="78" t="str">
        <f ca="1">IF(H636=1,INDEX(Parameter!$B$9:$AB$9,MATCH(C636,Parameter!$B$8:$AB$8,0))+10,"")</f>
        <v/>
      </c>
      <c r="J636" s="78" t="str">
        <f t="array" aca="1" ref="J636" ca="1">IF(H636=1,MATCH(1,(OFFSET(Data!$CJ$1:$HN$1,B636-1,0))*(Data!$CJ$89:$HN$89=C636),0),"")</f>
        <v/>
      </c>
      <c r="K636" s="78" t="str">
        <f t="array" aca="1" ref="K636" ca="1">IF(H636=1,MATCH(I636,OFFSET(Data!$CI$90:$CI$485,0,Specials!J636)*(Data!$AA$90:$AA$485&gt;Parameter!$B$15)*(Data!$CH$90:$CH$485="W"),0),"")</f>
        <v/>
      </c>
      <c r="L636" s="78" t="str">
        <f ca="1">IF(H636=1,INDEX(Data!$CG$90:$CG$169,$K636)&amp;" / "&amp;OFFSET(Data!$CI$88,0,Specials!J636),"")</f>
        <v/>
      </c>
      <c r="M636" s="78" t="s">
        <v>10</v>
      </c>
      <c r="N636" s="78" t="s">
        <v>230</v>
      </c>
      <c r="O636" s="78">
        <f t="shared" ca="1" si="45"/>
        <v>18</v>
      </c>
      <c r="P636" s="78" t="str">
        <f t="shared" ca="1" si="47"/>
        <v/>
      </c>
    </row>
    <row r="637" spans="1:16" s="78" customFormat="1" x14ac:dyDescent="0.25">
      <c r="A637" s="321" t="str">
        <f>"# Oh dear Women Rating &gt; "&amp;Parameter!$B$15</f>
        <v># Oh dear Women Rating &gt; 600</v>
      </c>
      <c r="B637" s="326">
        <f>MATCH(A637,Data!$CG:$CG,0)</f>
        <v>17</v>
      </c>
      <c r="C637" s="78">
        <v>5</v>
      </c>
      <c r="D637" s="78">
        <f>INDEX(Parameter!$B$9:$AB$9,MATCH(C637,Parameter!$B$8:$AB$8,0))</f>
        <v>3</v>
      </c>
      <c r="H637" s="78">
        <f ca="1">INDEX(OFFSET(Data!$BF$1:$CF$1,B637-1,0),MATCH("Total/"&amp;C637,Data!$BF$1:$CF$1,0))</f>
        <v>0</v>
      </c>
      <c r="I637" s="78" t="str">
        <f ca="1">IF(H637=1,INDEX(Parameter!$B$9:$AB$9,MATCH(C637,Parameter!$B$8:$AB$8,0))+10,"")</f>
        <v/>
      </c>
      <c r="J637" s="78" t="str">
        <f t="array" aca="1" ref="J637" ca="1">IF(H637=1,MATCH(1,(OFFSET(Data!$CJ$1:$HN$1,B637-1,0))*(Data!$CJ$89:$HN$89=C637),0),"")</f>
        <v/>
      </c>
      <c r="K637" s="78" t="str">
        <f t="array" aca="1" ref="K637" ca="1">IF(H637=1,MATCH(I637,OFFSET(Data!$CI$90:$CI$485,0,Specials!J637)*(Data!$AA$90:$AA$485&gt;Parameter!$B$15)*(Data!$CH$90:$CH$485="W"),0),"")</f>
        <v/>
      </c>
      <c r="L637" s="78" t="str">
        <f ca="1">IF(H637=1,INDEX(Data!$CG$90:$CG$169,$K637)&amp;" / "&amp;OFFSET(Data!$CI$88,0,Specials!J637),"")</f>
        <v/>
      </c>
      <c r="M637" s="78" t="s">
        <v>10</v>
      </c>
      <c r="N637" s="78" t="s">
        <v>230</v>
      </c>
      <c r="O637" s="78">
        <f t="shared" ca="1" si="45"/>
        <v>18</v>
      </c>
      <c r="P637" s="78" t="str">
        <f t="shared" ca="1" si="47"/>
        <v/>
      </c>
    </row>
    <row r="638" spans="1:16" s="78" customFormat="1" x14ac:dyDescent="0.25">
      <c r="A638" s="321" t="str">
        <f>"# Oh dear Women Rating &gt; "&amp;Parameter!$B$15</f>
        <v># Oh dear Women Rating &gt; 600</v>
      </c>
      <c r="B638" s="326">
        <f>MATCH(A638,Data!$CG:$CG,0)</f>
        <v>17</v>
      </c>
      <c r="C638" s="78">
        <v>6</v>
      </c>
      <c r="D638" s="78">
        <f>INDEX(Parameter!$B$9:$AB$9,MATCH(C638,Parameter!$B$8:$AB$8,0))</f>
        <v>3</v>
      </c>
      <c r="H638" s="78">
        <f ca="1">INDEX(OFFSET(Data!$BF$1:$CF$1,B638-1,0),MATCH("Total/"&amp;C638,Data!$BF$1:$CF$1,0))</f>
        <v>0</v>
      </c>
      <c r="I638" s="78" t="str">
        <f ca="1">IF(H638=1,INDEX(Parameter!$B$9:$AB$9,MATCH(C638,Parameter!$B$8:$AB$8,0))+10,"")</f>
        <v/>
      </c>
      <c r="J638" s="78" t="str">
        <f t="array" aca="1" ref="J638" ca="1">IF(H638=1,MATCH(1,(OFFSET(Data!$CJ$1:$HN$1,B638-1,0))*(Data!$CJ$89:$HN$89=C638),0),"")</f>
        <v/>
      </c>
      <c r="K638" s="78" t="str">
        <f t="array" aca="1" ref="K638" ca="1">IF(H638=1,MATCH(I638,OFFSET(Data!$CI$90:$CI$485,0,Specials!J638)*(Data!$AA$90:$AA$485&gt;Parameter!$B$15)*(Data!$CH$90:$CH$485="W"),0),"")</f>
        <v/>
      </c>
      <c r="L638" s="78" t="str">
        <f ca="1">IF(H638=1,INDEX(Data!$CG$90:$CG$169,$K638)&amp;" / "&amp;OFFSET(Data!$CI$88,0,Specials!J638),"")</f>
        <v/>
      </c>
      <c r="M638" s="78" t="s">
        <v>10</v>
      </c>
      <c r="N638" s="78" t="s">
        <v>230</v>
      </c>
      <c r="O638" s="78">
        <f t="shared" ca="1" si="45"/>
        <v>18</v>
      </c>
      <c r="P638" s="78" t="str">
        <f t="shared" ca="1" si="47"/>
        <v/>
      </c>
    </row>
    <row r="639" spans="1:16" s="78" customFormat="1" x14ac:dyDescent="0.25">
      <c r="A639" s="321" t="str">
        <f>"# Oh dear Women Rating &gt; "&amp;Parameter!$B$15</f>
        <v># Oh dear Women Rating &gt; 600</v>
      </c>
      <c r="B639" s="326">
        <f>MATCH(A639,Data!$CG:$CG,0)</f>
        <v>17</v>
      </c>
      <c r="C639" s="78">
        <v>7</v>
      </c>
      <c r="D639" s="78">
        <f>INDEX(Parameter!$B$9:$AB$9,MATCH(C639,Parameter!$B$8:$AB$8,0))</f>
        <v>3</v>
      </c>
      <c r="H639" s="78">
        <f ca="1">INDEX(OFFSET(Data!$BF$1:$CF$1,B639-1,0),MATCH("Total/"&amp;C639,Data!$BF$1:$CF$1,0))</f>
        <v>0</v>
      </c>
      <c r="I639" s="78" t="str">
        <f ca="1">IF(H639=1,INDEX(Parameter!$B$9:$AB$9,MATCH(C639,Parameter!$B$8:$AB$8,0))+10,"")</f>
        <v/>
      </c>
      <c r="J639" s="78" t="str">
        <f t="array" aca="1" ref="J639" ca="1">IF(H639=1,MATCH(1,(OFFSET(Data!$CJ$1:$HN$1,B639-1,0))*(Data!$CJ$89:$HN$89=C639),0),"")</f>
        <v/>
      </c>
      <c r="K639" s="78" t="str">
        <f t="array" aca="1" ref="K639" ca="1">IF(H639=1,MATCH(I639,OFFSET(Data!$CI$90:$CI$485,0,Specials!J639)*(Data!$AA$90:$AA$485&gt;Parameter!$B$15)*(Data!$CH$90:$CH$485="W"),0),"")</f>
        <v/>
      </c>
      <c r="L639" s="78" t="str">
        <f ca="1">IF(H639=1,INDEX(Data!$CG$90:$CG$169,$K639)&amp;" / "&amp;OFFSET(Data!$CI$88,0,Specials!J639),"")</f>
        <v/>
      </c>
      <c r="M639" s="78" t="s">
        <v>10</v>
      </c>
      <c r="N639" s="78" t="s">
        <v>230</v>
      </c>
      <c r="O639" s="78">
        <f t="shared" ca="1" si="45"/>
        <v>18</v>
      </c>
      <c r="P639" s="78" t="str">
        <f t="shared" ca="1" si="47"/>
        <v/>
      </c>
    </row>
    <row r="640" spans="1:16" s="78" customFormat="1" x14ac:dyDescent="0.25">
      <c r="A640" s="321" t="str">
        <f>"# Oh dear Women Rating &gt; "&amp;Parameter!$B$15</f>
        <v># Oh dear Women Rating &gt; 600</v>
      </c>
      <c r="B640" s="326">
        <f>MATCH(A640,Data!$CG:$CG,0)</f>
        <v>17</v>
      </c>
      <c r="C640" s="78">
        <v>8</v>
      </c>
      <c r="D640" s="78">
        <f>INDEX(Parameter!$B$9:$AB$9,MATCH(C640,Parameter!$B$8:$AB$8,0))</f>
        <v>3</v>
      </c>
      <c r="H640" s="78">
        <f ca="1">INDEX(OFFSET(Data!$BF$1:$CF$1,B640-1,0),MATCH("Total/"&amp;C640,Data!$BF$1:$CF$1,0))</f>
        <v>0</v>
      </c>
      <c r="I640" s="78" t="str">
        <f ca="1">IF(H640=1,INDEX(Parameter!$B$9:$AB$9,MATCH(C640,Parameter!$B$8:$AB$8,0))+10,"")</f>
        <v/>
      </c>
      <c r="J640" s="78" t="str">
        <f t="array" aca="1" ref="J640" ca="1">IF(H640=1,MATCH(1,(OFFSET(Data!$CJ$1:$HN$1,B640-1,0))*(Data!$CJ$89:$HN$89=C640),0),"")</f>
        <v/>
      </c>
      <c r="K640" s="78" t="str">
        <f t="array" aca="1" ref="K640" ca="1">IF(H640=1,MATCH(I640,OFFSET(Data!$CI$90:$CI$485,0,Specials!J640)*(Data!$AA$90:$AA$485&gt;Parameter!$B$15)*(Data!$CH$90:$CH$485="W"),0),"")</f>
        <v/>
      </c>
      <c r="L640" s="78" t="str">
        <f ca="1">IF(H640=1,INDEX(Data!$CG$90:$CG$169,$K640)&amp;" / "&amp;OFFSET(Data!$CI$88,0,Specials!J640),"")</f>
        <v/>
      </c>
      <c r="M640" s="78" t="s">
        <v>10</v>
      </c>
      <c r="N640" s="78" t="s">
        <v>230</v>
      </c>
      <c r="O640" s="78">
        <f t="shared" ca="1" si="45"/>
        <v>18</v>
      </c>
      <c r="P640" s="78" t="str">
        <f t="shared" ca="1" si="47"/>
        <v/>
      </c>
    </row>
    <row r="641" spans="1:16" s="78" customFormat="1" x14ac:dyDescent="0.25">
      <c r="A641" s="321" t="str">
        <f>"# Oh dear Women Rating &gt; "&amp;Parameter!$B$15</f>
        <v># Oh dear Women Rating &gt; 600</v>
      </c>
      <c r="B641" s="326">
        <f>MATCH(A641,Data!$CG:$CG,0)</f>
        <v>17</v>
      </c>
      <c r="C641" s="78">
        <v>9</v>
      </c>
      <c r="D641" s="78" t="str">
        <f>INDEX(Parameter!$B$9:$AB$9,MATCH(C641,Parameter!$B$8:$AB$8,0))</f>
        <v>no</v>
      </c>
      <c r="H641" s="78">
        <f ca="1">INDEX(OFFSET(Data!$BF$1:$CF$1,B641-1,0),MATCH("Total/"&amp;C641,Data!$BF$1:$CF$1,0))</f>
        <v>0</v>
      </c>
      <c r="I641" s="78" t="str">
        <f ca="1">IF(H641=1,INDEX(Parameter!$B$9:$AB$9,MATCH(C641,Parameter!$B$8:$AB$8,0))+10,"")</f>
        <v/>
      </c>
      <c r="J641" s="78" t="str">
        <f t="array" aca="1" ref="J641" ca="1">IF(H641=1,MATCH(1,(OFFSET(Data!$CJ$1:$HN$1,B641-1,0))*(Data!$CJ$89:$HN$89=C641),0),"")</f>
        <v/>
      </c>
      <c r="K641" s="78" t="str">
        <f t="array" aca="1" ref="K641" ca="1">IF(H641=1,MATCH(I641,OFFSET(Data!$CI$90:$CI$485,0,Specials!J641)*(Data!$AA$90:$AA$485&gt;Parameter!$B$15)*(Data!$CH$90:$CH$485="W"),0),"")</f>
        <v/>
      </c>
      <c r="L641" s="78" t="str">
        <f ca="1">IF(H641=1,INDEX(Data!$CG$90:$CG$169,$K641)&amp;" / "&amp;OFFSET(Data!$CI$88,0,Specials!J641),"")</f>
        <v/>
      </c>
      <c r="M641" s="78" t="s">
        <v>10</v>
      </c>
      <c r="N641" s="78" t="s">
        <v>230</v>
      </c>
      <c r="O641" s="78">
        <f t="shared" ca="1" si="45"/>
        <v>18</v>
      </c>
      <c r="P641" s="78" t="str">
        <f t="shared" ca="1" si="47"/>
        <v/>
      </c>
    </row>
    <row r="642" spans="1:16" s="78" customFormat="1" x14ac:dyDescent="0.25">
      <c r="A642" s="321" t="str">
        <f>"# Oh dear Women Rating &gt; "&amp;Parameter!$B$15</f>
        <v># Oh dear Women Rating &gt; 600</v>
      </c>
      <c r="B642" s="326">
        <f>MATCH(A642,Data!$CG:$CG,0)</f>
        <v>17</v>
      </c>
      <c r="C642" s="78">
        <v>10</v>
      </c>
      <c r="D642" s="78">
        <f>INDEX(Parameter!$B$9:$AB$9,MATCH(C642,Parameter!$B$8:$AB$8,0))</f>
        <v>4</v>
      </c>
      <c r="H642" s="78">
        <f ca="1">INDEX(OFFSET(Data!$BF$1:$CF$1,B642-1,0),MATCH("Total/"&amp;C642,Data!$BF$1:$CF$1,0))</f>
        <v>1</v>
      </c>
      <c r="I642" s="78">
        <f ca="1">IF(H642=1,INDEX(Parameter!$B$9:$AB$9,MATCH(C642,Parameter!$B$8:$AB$8,0))+10,"")</f>
        <v>14</v>
      </c>
      <c r="J642" s="78">
        <f t="array" aca="1" ref="J642" ca="1">IF(H642=1,MATCH(1,(OFFSET(Data!$CJ$1:$HN$1,B642-1,0))*(Data!$CJ$89:$HN$89=C642),0),"")</f>
        <v>22</v>
      </c>
      <c r="K642" s="78" t="e">
        <f t="array" aca="1" ref="K642" ca="1">IF(H642=1,MATCH(I642,OFFSET(Data!$CI$90:$CI$485,0,Specials!J642)*(Data!$AA$90:$AA$485&gt;Parameter!$B$15)*(Data!$CH$90:$CH$485="W"),0),"")</f>
        <v>#N/A</v>
      </c>
      <c r="L642" s="78" t="e">
        <f ca="1">IF(H642=1,INDEX(Data!$CG$90:$CG$169,$K642)&amp;" / "&amp;OFFSET(Data!$CI$88,0,Specials!J642),"")</f>
        <v>#N/A</v>
      </c>
      <c r="M642" s="78" t="s">
        <v>10</v>
      </c>
      <c r="N642" s="78" t="s">
        <v>230</v>
      </c>
      <c r="O642" s="78">
        <f t="shared" ca="1" si="45"/>
        <v>18</v>
      </c>
      <c r="P642" s="78" t="str">
        <f t="shared" ca="1" si="47"/>
        <v/>
      </c>
    </row>
    <row r="643" spans="1:16" s="78" customFormat="1" x14ac:dyDescent="0.25">
      <c r="A643" s="321" t="str">
        <f>"# Oh dear Women Rating &gt; "&amp;Parameter!$B$15</f>
        <v># Oh dear Women Rating &gt; 600</v>
      </c>
      <c r="B643" s="326">
        <f>MATCH(A643,Data!$CG:$CG,0)</f>
        <v>17</v>
      </c>
      <c r="C643" s="78">
        <v>11</v>
      </c>
      <c r="D643" s="78">
        <f>INDEX(Parameter!$B$9:$AB$9,MATCH(C643,Parameter!$B$8:$AB$8,0))</f>
        <v>3</v>
      </c>
      <c r="H643" s="78">
        <f ca="1">INDEX(OFFSET(Data!$BF$1:$CF$1,B643-1,0),MATCH("Total/"&amp;C643,Data!$BF$1:$CF$1,0))</f>
        <v>0</v>
      </c>
      <c r="I643" s="78" t="str">
        <f ca="1">IF(H643=1,INDEX(Parameter!$B$9:$AB$9,MATCH(C643,Parameter!$B$8:$AB$8,0))+10,"")</f>
        <v/>
      </c>
      <c r="J643" s="78" t="str">
        <f t="array" aca="1" ref="J643" ca="1">IF(H643=1,MATCH(1,(OFFSET(Data!$CJ$1:$HN$1,B643-1,0))*(Data!$CJ$89:$HN$89=C643),0),"")</f>
        <v/>
      </c>
      <c r="K643" s="78" t="str">
        <f t="array" aca="1" ref="K643" ca="1">IF(H643=1,MATCH(I643,OFFSET(Data!$CI$90:$CI$485,0,Specials!J643)*(Data!$AA$90:$AA$485&gt;Parameter!$B$15)*(Data!$CH$90:$CH$485="W"),0),"")</f>
        <v/>
      </c>
      <c r="L643" s="78" t="str">
        <f ca="1">IF(H643=1,INDEX(Data!$CG$90:$CG$169,$K643)&amp;" / "&amp;OFFSET(Data!$CI$88,0,Specials!J643),"")</f>
        <v/>
      </c>
      <c r="M643" s="78" t="s">
        <v>10</v>
      </c>
      <c r="N643" s="78" t="s">
        <v>230</v>
      </c>
      <c r="O643" s="78">
        <f t="shared" ca="1" si="45"/>
        <v>18</v>
      </c>
      <c r="P643" s="78" t="str">
        <f t="shared" ca="1" si="47"/>
        <v/>
      </c>
    </row>
    <row r="644" spans="1:16" s="78" customFormat="1" x14ac:dyDescent="0.25">
      <c r="A644" s="321" t="str">
        <f>"# Oh dear Women Rating &gt; "&amp;Parameter!$B$15</f>
        <v># Oh dear Women Rating &gt; 600</v>
      </c>
      <c r="B644" s="326">
        <f>MATCH(A644,Data!$CG:$CG,0)</f>
        <v>17</v>
      </c>
      <c r="C644" s="78">
        <v>12</v>
      </c>
      <c r="D644" s="78">
        <f>INDEX(Parameter!$B$9:$AB$9,MATCH(C644,Parameter!$B$8:$AB$8,0))</f>
        <v>3</v>
      </c>
      <c r="H644" s="78">
        <f ca="1">INDEX(OFFSET(Data!$BF$1:$CF$1,B644-1,0),MATCH("Total/"&amp;C644,Data!$BF$1:$CF$1,0))</f>
        <v>0</v>
      </c>
      <c r="I644" s="78" t="str">
        <f ca="1">IF(H644=1,INDEX(Parameter!$B$9:$AB$9,MATCH(C644,Parameter!$B$8:$AB$8,0))+10,"")</f>
        <v/>
      </c>
      <c r="J644" s="78" t="str">
        <f t="array" aca="1" ref="J644" ca="1">IF(H644=1,MATCH(1,(OFFSET(Data!$CJ$1:$HN$1,B644-1,0))*(Data!$CJ$89:$HN$89=C644),0),"")</f>
        <v/>
      </c>
      <c r="K644" s="78" t="str">
        <f t="array" aca="1" ref="K644" ca="1">IF(H644=1,MATCH(I644,OFFSET(Data!$CI$90:$CI$485,0,Specials!J644)*(Data!$AA$90:$AA$485&gt;Parameter!$B$15)*(Data!$CH$90:$CH$485="W"),0),"")</f>
        <v/>
      </c>
      <c r="L644" s="78" t="str">
        <f ca="1">IF(H644=1,INDEX(Data!$CG$90:$CG$169,$K644)&amp;" / "&amp;OFFSET(Data!$CI$88,0,Specials!J644),"")</f>
        <v/>
      </c>
      <c r="M644" s="78" t="s">
        <v>10</v>
      </c>
      <c r="N644" s="78" t="s">
        <v>230</v>
      </c>
      <c r="O644" s="78">
        <f t="shared" ref="O644:O707" ca="1" si="48">IF(AND($P644&lt;&gt;"",$N644="yes"),O643+1,O643)</f>
        <v>18</v>
      </c>
      <c r="P644" s="78" t="str">
        <f t="shared" ca="1" si="47"/>
        <v/>
      </c>
    </row>
    <row r="645" spans="1:16" s="78" customFormat="1" x14ac:dyDescent="0.25">
      <c r="A645" s="321" t="str">
        <f>"# Oh dear Women Rating &gt; "&amp;Parameter!$B$15</f>
        <v># Oh dear Women Rating &gt; 600</v>
      </c>
      <c r="B645" s="326">
        <f>MATCH(A645,Data!$CG:$CG,0)</f>
        <v>17</v>
      </c>
      <c r="C645" s="78">
        <v>13</v>
      </c>
      <c r="D645" s="78">
        <f>INDEX(Parameter!$B$9:$AB$9,MATCH(C645,Parameter!$B$8:$AB$8,0))</f>
        <v>3</v>
      </c>
      <c r="H645" s="78">
        <f ca="1">INDEX(OFFSET(Data!$BF$1:$CF$1,B645-1,0),MATCH("Total/"&amp;C645,Data!$BF$1:$CF$1,0))</f>
        <v>0</v>
      </c>
      <c r="I645" s="78" t="str">
        <f ca="1">IF(H645=1,INDEX(Parameter!$B$9:$AB$9,MATCH(C645,Parameter!$B$8:$AB$8,0))+10,"")</f>
        <v/>
      </c>
      <c r="J645" s="78" t="str">
        <f t="array" aca="1" ref="J645" ca="1">IF(H645=1,MATCH(1,(OFFSET(Data!$CJ$1:$HN$1,B645-1,0))*(Data!$CJ$89:$HN$89=C645),0),"")</f>
        <v/>
      </c>
      <c r="K645" s="78" t="str">
        <f t="array" aca="1" ref="K645" ca="1">IF(H645=1,MATCH(I645,OFFSET(Data!$CI$90:$CI$485,0,Specials!J645)*(Data!$AA$90:$AA$485&gt;Parameter!$B$15)*(Data!$CH$90:$CH$485="W"),0),"")</f>
        <v/>
      </c>
      <c r="L645" s="78" t="str">
        <f ca="1">IF(H645=1,INDEX(Data!$CG$90:$CG$169,$K645)&amp;" / "&amp;OFFSET(Data!$CI$88,0,Specials!J645),"")</f>
        <v/>
      </c>
      <c r="M645" s="78" t="s">
        <v>10</v>
      </c>
      <c r="N645" s="78" t="s">
        <v>230</v>
      </c>
      <c r="O645" s="78">
        <f t="shared" ca="1" si="48"/>
        <v>18</v>
      </c>
      <c r="P645" s="78" t="str">
        <f t="shared" ca="1" si="47"/>
        <v/>
      </c>
    </row>
    <row r="646" spans="1:16" s="78" customFormat="1" x14ac:dyDescent="0.25">
      <c r="A646" s="321" t="str">
        <f>"# Oh dear Women Rating &gt; "&amp;Parameter!$B$15</f>
        <v># Oh dear Women Rating &gt; 600</v>
      </c>
      <c r="B646" s="326">
        <f>MATCH(A646,Data!$CG:$CG,0)</f>
        <v>17</v>
      </c>
      <c r="C646" s="78">
        <v>14</v>
      </c>
      <c r="D646" s="78">
        <f>INDEX(Parameter!$B$9:$AB$9,MATCH(C646,Parameter!$B$8:$AB$8,0))</f>
        <v>4</v>
      </c>
      <c r="H646" s="78">
        <f ca="1">INDEX(OFFSET(Data!$BF$1:$CF$1,B646-1,0),MATCH("Total/"&amp;C646,Data!$BF$1:$CF$1,0))</f>
        <v>0</v>
      </c>
      <c r="I646" s="78" t="str">
        <f ca="1">IF(H646=1,INDEX(Parameter!$B$9:$AB$9,MATCH(C646,Parameter!$B$8:$AB$8,0))+10,"")</f>
        <v/>
      </c>
      <c r="J646" s="78" t="str">
        <f t="array" aca="1" ref="J646" ca="1">IF(H646=1,MATCH(1,(OFFSET(Data!$CJ$1:$HN$1,B646-1,0))*(Data!$CJ$89:$HN$89=C646),0),"")</f>
        <v/>
      </c>
      <c r="K646" s="78" t="str">
        <f t="array" aca="1" ref="K646" ca="1">IF(H646=1,MATCH(I646,OFFSET(Data!$CI$90:$CI$485,0,Specials!J646)*(Data!$AA$90:$AA$485&gt;Parameter!$B$15)*(Data!$CH$90:$CH$485="W"),0),"")</f>
        <v/>
      </c>
      <c r="L646" s="78" t="str">
        <f ca="1">IF(H646=1,INDEX(Data!$CG$90:$CG$169,$K646)&amp;" / "&amp;OFFSET(Data!$CI$88,0,Specials!J646),"")</f>
        <v/>
      </c>
      <c r="M646" s="78" t="s">
        <v>10</v>
      </c>
      <c r="N646" s="78" t="s">
        <v>230</v>
      </c>
      <c r="O646" s="78">
        <f t="shared" ca="1" si="48"/>
        <v>18</v>
      </c>
      <c r="P646" s="78" t="str">
        <f t="shared" ca="1" si="47"/>
        <v/>
      </c>
    </row>
    <row r="647" spans="1:16" s="78" customFormat="1" x14ac:dyDescent="0.25">
      <c r="A647" s="321" t="str">
        <f>"# Oh dear Women Rating &gt; "&amp;Parameter!$B$15</f>
        <v># Oh dear Women Rating &gt; 600</v>
      </c>
      <c r="B647" s="326">
        <f>MATCH(A647,Data!$CG:$CG,0)</f>
        <v>17</v>
      </c>
      <c r="C647" s="78">
        <v>15</v>
      </c>
      <c r="D647" s="78" t="str">
        <f>INDEX(Parameter!$B$9:$AB$9,MATCH(C647,Parameter!$B$8:$AB$8,0))</f>
        <v>no</v>
      </c>
      <c r="H647" s="78">
        <f ca="1">INDEX(OFFSET(Data!$BF$1:$CF$1,B647-1,0),MATCH("Total/"&amp;C647,Data!$BF$1:$CF$1,0))</f>
        <v>0</v>
      </c>
      <c r="I647" s="78" t="str">
        <f ca="1">IF(H647=1,INDEX(Parameter!$B$9:$AB$9,MATCH(C647,Parameter!$B$8:$AB$8,0))+10,"")</f>
        <v/>
      </c>
      <c r="J647" s="78" t="str">
        <f t="array" aca="1" ref="J647" ca="1">IF(H647=1,MATCH(1,(OFFSET(Data!$CJ$1:$HN$1,B647-1,0))*(Data!$CJ$89:$HN$89=C647),0),"")</f>
        <v/>
      </c>
      <c r="K647" s="78" t="str">
        <f t="array" aca="1" ref="K647" ca="1">IF(H647=1,MATCH(I647,OFFSET(Data!$CI$90:$CI$485,0,Specials!J647)*(Data!$AA$90:$AA$485&gt;Parameter!$B$15)*(Data!$CH$90:$CH$485="W"),0),"")</f>
        <v/>
      </c>
      <c r="L647" s="78" t="str">
        <f ca="1">IF(H647=1,INDEX(Data!$CG$90:$CG$169,$K647)&amp;" / "&amp;OFFSET(Data!$CI$88,0,Specials!J647),"")</f>
        <v/>
      </c>
      <c r="M647" s="78" t="s">
        <v>10</v>
      </c>
      <c r="N647" s="78" t="s">
        <v>230</v>
      </c>
      <c r="O647" s="78">
        <f t="shared" ca="1" si="48"/>
        <v>18</v>
      </c>
      <c r="P647" s="78" t="str">
        <f t="shared" ca="1" si="47"/>
        <v/>
      </c>
    </row>
    <row r="648" spans="1:16" s="78" customFormat="1" x14ac:dyDescent="0.25">
      <c r="A648" s="321" t="str">
        <f>"# Oh dear Women Rating &gt; "&amp;Parameter!$B$15</f>
        <v># Oh dear Women Rating &gt; 600</v>
      </c>
      <c r="B648" s="326">
        <f>MATCH(A648,Data!$CG:$CG,0)</f>
        <v>17</v>
      </c>
      <c r="C648" s="78">
        <v>16</v>
      </c>
      <c r="D648" s="78" t="str">
        <f>INDEX(Parameter!$B$9:$AB$9,MATCH(C648,Parameter!$B$8:$AB$8,0))</f>
        <v>no</v>
      </c>
      <c r="H648" s="78">
        <f ca="1">INDEX(OFFSET(Data!$BF$1:$CF$1,B648-1,0),MATCH("Total/"&amp;C648,Data!$BF$1:$CF$1,0))</f>
        <v>0</v>
      </c>
      <c r="I648" s="78" t="str">
        <f ca="1">IF(H648=1,INDEX(Parameter!$B$9:$AB$9,MATCH(C648,Parameter!$B$8:$AB$8,0))+10,"")</f>
        <v/>
      </c>
      <c r="J648" s="78" t="str">
        <f t="array" aca="1" ref="J648" ca="1">IF(H648=1,MATCH(1,(OFFSET(Data!$CJ$1:$HN$1,B648-1,0))*(Data!$CJ$89:$HN$89=C648),0),"")</f>
        <v/>
      </c>
      <c r="K648" s="78" t="str">
        <f t="array" aca="1" ref="K648" ca="1">IF(H648=1,MATCH(I648,OFFSET(Data!$CI$90:$CI$485,0,Specials!J648)*(Data!$AA$90:$AA$485&gt;Parameter!$B$15)*(Data!$CH$90:$CH$485="W"),0),"")</f>
        <v/>
      </c>
      <c r="L648" s="78" t="str">
        <f ca="1">IF(H648=1,INDEX(Data!$CG$90:$CG$169,$K648)&amp;" / "&amp;OFFSET(Data!$CI$88,0,Specials!J648),"")</f>
        <v/>
      </c>
      <c r="M648" s="78" t="s">
        <v>10</v>
      </c>
      <c r="N648" s="78" t="s">
        <v>230</v>
      </c>
      <c r="O648" s="78">
        <f t="shared" ca="1" si="48"/>
        <v>18</v>
      </c>
      <c r="P648" s="78" t="str">
        <f t="shared" ca="1" si="47"/>
        <v/>
      </c>
    </row>
    <row r="649" spans="1:16" s="78" customFormat="1" x14ac:dyDescent="0.25">
      <c r="A649" s="321" t="str">
        <f>"# Oh dear Women Rating &gt; "&amp;Parameter!$B$15</f>
        <v># Oh dear Women Rating &gt; 600</v>
      </c>
      <c r="B649" s="326">
        <f>MATCH(A649,Data!$CG:$CG,0)</f>
        <v>17</v>
      </c>
      <c r="C649" s="78">
        <v>17</v>
      </c>
      <c r="D649" s="78" t="str">
        <f>INDEX(Parameter!$B$9:$AB$9,MATCH(C649,Parameter!$B$8:$AB$8,0))</f>
        <v>no</v>
      </c>
      <c r="H649" s="78">
        <f ca="1">INDEX(OFFSET(Data!$BF$1:$CF$1,B649-1,0),MATCH("Total/"&amp;C649,Data!$BF$1:$CF$1,0))</f>
        <v>0</v>
      </c>
      <c r="I649" s="78" t="str">
        <f ca="1">IF(H649=1,INDEX(Parameter!$B$9:$AB$9,MATCH(C649,Parameter!$B$8:$AB$8,0))+10,"")</f>
        <v/>
      </c>
      <c r="J649" s="78" t="str">
        <f t="array" aca="1" ref="J649" ca="1">IF(H649=1,MATCH(1,(OFFSET(Data!$CJ$1:$HN$1,B649-1,0))*(Data!$CJ$89:$HN$89=C649),0),"")</f>
        <v/>
      </c>
      <c r="K649" s="78" t="str">
        <f t="array" aca="1" ref="K649" ca="1">IF(H649=1,MATCH(I649,OFFSET(Data!$CI$90:$CI$485,0,Specials!J649)*(Data!$AA$90:$AA$485&gt;Parameter!$B$15)*(Data!$CH$90:$CH$485="W"),0),"")</f>
        <v/>
      </c>
      <c r="L649" s="78" t="str">
        <f ca="1">IF(H649=1,INDEX(Data!$CG$90:$CG$169,$K649)&amp;" / "&amp;OFFSET(Data!$CI$88,0,Specials!J649),"")</f>
        <v/>
      </c>
      <c r="M649" s="78" t="s">
        <v>10</v>
      </c>
      <c r="N649" s="78" t="s">
        <v>230</v>
      </c>
      <c r="O649" s="78">
        <f t="shared" ca="1" si="48"/>
        <v>18</v>
      </c>
      <c r="P649" s="78" t="str">
        <f t="shared" ca="1" si="47"/>
        <v/>
      </c>
    </row>
    <row r="650" spans="1:16" s="78" customFormat="1" x14ac:dyDescent="0.25">
      <c r="A650" s="321" t="str">
        <f>"# Oh dear Women Rating &gt; "&amp;Parameter!$B$15</f>
        <v># Oh dear Women Rating &gt; 600</v>
      </c>
      <c r="B650" s="326">
        <f>MATCH(A650,Data!$CG:$CG,0)</f>
        <v>17</v>
      </c>
      <c r="C650" s="78">
        <v>18</v>
      </c>
      <c r="D650" s="78" t="str">
        <f>INDEX(Parameter!$B$9:$AB$9,MATCH(C650,Parameter!$B$8:$AB$8,0))</f>
        <v>no</v>
      </c>
      <c r="H650" s="78">
        <f ca="1">INDEX(OFFSET(Data!$BF$1:$CF$1,B650-1,0),MATCH("Total/"&amp;C650,Data!$BF$1:$CF$1,0))</f>
        <v>0</v>
      </c>
      <c r="I650" s="78" t="str">
        <f ca="1">IF(H650=1,INDEX(Parameter!$B$9:$AB$9,MATCH(C650,Parameter!$B$8:$AB$8,0))+10,"")</f>
        <v/>
      </c>
      <c r="J650" s="78" t="str">
        <f t="array" aca="1" ref="J650" ca="1">IF(H650=1,MATCH(1,(OFFSET(Data!$CJ$1:$HN$1,B650-1,0))*(Data!$CJ$89:$HN$89=C650),0),"")</f>
        <v/>
      </c>
      <c r="K650" s="78" t="str">
        <f t="array" aca="1" ref="K650" ca="1">IF(H650=1,MATCH(I650,OFFSET(Data!$CI$90:$CI$485,0,Specials!J650)*(Data!$AA$90:$AA$485&gt;Parameter!$B$15)*(Data!$CH$90:$CH$485="W"),0),"")</f>
        <v/>
      </c>
      <c r="L650" s="78" t="str">
        <f ca="1">IF(H650=1,INDEX(Data!$CG$90:$CG$169,$K650)&amp;" / "&amp;OFFSET(Data!$CI$88,0,Specials!J650),"")</f>
        <v/>
      </c>
      <c r="M650" s="78" t="s">
        <v>10</v>
      </c>
      <c r="N650" s="78" t="s">
        <v>230</v>
      </c>
      <c r="O650" s="78">
        <f t="shared" ca="1" si="48"/>
        <v>18</v>
      </c>
      <c r="P650" s="78" t="str">
        <f t="shared" ca="1" si="47"/>
        <v/>
      </c>
    </row>
    <row r="651" spans="1:16" s="78" customFormat="1" x14ac:dyDescent="0.25">
      <c r="A651" s="321" t="str">
        <f>"# Oh dear Women Rating &gt; "&amp;Parameter!$B$15</f>
        <v># Oh dear Women Rating &gt; 600</v>
      </c>
      <c r="B651" s="326">
        <f>MATCH(A651,Data!$CG:$CG,0)</f>
        <v>17</v>
      </c>
      <c r="C651" s="78">
        <v>19</v>
      </c>
      <c r="D651" s="78" t="str">
        <f>INDEX(Parameter!$B$9:$AB$9,MATCH(C651,Parameter!$B$8:$AB$8,0))</f>
        <v>no</v>
      </c>
      <c r="H651" s="78">
        <f ca="1">INDEX(OFFSET(Data!$BF$1:$CF$1,B651-1,0),MATCH("Total/"&amp;C651,Data!$BF$1:$CF$1,0))</f>
        <v>0</v>
      </c>
      <c r="I651" s="78" t="str">
        <f ca="1">IF(H651=1,INDEX(Parameter!$B$9:$AB$9,MATCH(C651,Parameter!$B$8:$AB$8,0))+10,"")</f>
        <v/>
      </c>
      <c r="J651" s="78" t="str">
        <f t="array" aca="1" ref="J651" ca="1">IF(H651=1,MATCH(1,(OFFSET(Data!$CJ$1:$HN$1,B651-1,0))*(Data!$CJ$89:$HN$89=C651),0),"")</f>
        <v/>
      </c>
      <c r="K651" s="78" t="str">
        <f t="array" aca="1" ref="K651" ca="1">IF(H651=1,MATCH(I651,OFFSET(Data!$CI$90:$CI$485,0,Specials!J651)*(Data!$AA$90:$AA$485&gt;Parameter!$B$15)*(Data!$CH$90:$CH$485="W"),0),"")</f>
        <v/>
      </c>
      <c r="L651" s="78" t="str">
        <f ca="1">IF(H651=1,INDEX(Data!$CG$90:$CG$169,$K651)&amp;" / "&amp;OFFSET(Data!$CI$88,0,Specials!J651),"")</f>
        <v/>
      </c>
      <c r="M651" s="78" t="s">
        <v>10</v>
      </c>
      <c r="N651" s="78" t="s">
        <v>230</v>
      </c>
      <c r="O651" s="78">
        <f t="shared" ca="1" si="48"/>
        <v>18</v>
      </c>
      <c r="P651" s="78" t="str">
        <f t="shared" ca="1" si="47"/>
        <v/>
      </c>
    </row>
    <row r="652" spans="1:16" s="78" customFormat="1" x14ac:dyDescent="0.25">
      <c r="A652" s="321" t="str">
        <f>"# Oh dear Women Rating &gt; "&amp;Parameter!$B$15</f>
        <v># Oh dear Women Rating &gt; 600</v>
      </c>
      <c r="B652" s="326">
        <f>MATCH(A652,Data!$CG:$CG,0)</f>
        <v>17</v>
      </c>
      <c r="C652" s="78">
        <v>20</v>
      </c>
      <c r="D652" s="78" t="str">
        <f>INDEX(Parameter!$B$9:$AB$9,MATCH(C652,Parameter!$B$8:$AB$8,0))</f>
        <v>no</v>
      </c>
      <c r="H652" s="78">
        <f ca="1">INDEX(OFFSET(Data!$BF$1:$CF$1,B652-1,0),MATCH("Total/"&amp;C652,Data!$BF$1:$CF$1,0))</f>
        <v>0</v>
      </c>
      <c r="I652" s="78" t="str">
        <f ca="1">IF(H652=1,INDEX(Parameter!$B$9:$AB$9,MATCH(C652,Parameter!$B$8:$AB$8,0))+10,"")</f>
        <v/>
      </c>
      <c r="J652" s="78" t="str">
        <f t="array" aca="1" ref="J652" ca="1">IF(H652=1,MATCH(1,(OFFSET(Data!$CJ$1:$HN$1,B652-1,0))*(Data!$CJ$89:$HN$89=C652),0),"")</f>
        <v/>
      </c>
      <c r="K652" s="78" t="str">
        <f t="array" aca="1" ref="K652" ca="1">IF(H652=1,MATCH(I652,OFFSET(Data!$CI$90:$CI$485,0,Specials!J652)*(Data!$AA$90:$AA$485&gt;Parameter!$B$15)*(Data!$CH$90:$CH$485="W"),0),"")</f>
        <v/>
      </c>
      <c r="L652" s="78" t="str">
        <f ca="1">IF(H652=1,INDEX(Data!$CG$90:$CG$169,$K652)&amp;" / "&amp;OFFSET(Data!$CI$88,0,Specials!J652),"")</f>
        <v/>
      </c>
      <c r="M652" s="78" t="s">
        <v>10</v>
      </c>
      <c r="N652" s="78" t="s">
        <v>230</v>
      </c>
      <c r="O652" s="78">
        <f t="shared" ca="1" si="48"/>
        <v>18</v>
      </c>
      <c r="P652" s="78" t="str">
        <f ca="1">IF(AND(H652=1,ISERROR(K652)=FALSE),"Only 1 Oh Dear on hole "&amp;C652,"")</f>
        <v/>
      </c>
    </row>
    <row r="653" spans="1:16" s="78" customFormat="1" x14ac:dyDescent="0.25">
      <c r="A653" s="321" t="str">
        <f>"# Oh dear Women Rating &gt; "&amp;Parameter!$B$15</f>
        <v># Oh dear Women Rating &gt; 600</v>
      </c>
      <c r="B653" s="326">
        <f>MATCH(A653,Data!$CG:$CG,0)</f>
        <v>17</v>
      </c>
      <c r="C653" s="78">
        <v>21</v>
      </c>
      <c r="D653" s="78" t="str">
        <f>INDEX(Parameter!$B$9:$AB$9,MATCH(C653,Parameter!$B$8:$AB$8,0))</f>
        <v>no</v>
      </c>
      <c r="H653" s="78">
        <f ca="1">INDEX(OFFSET(Data!$BF$1:$CF$1,B653-1,0),MATCH("Total/"&amp;C653,Data!$BF$1:$CF$1,0))</f>
        <v>0</v>
      </c>
      <c r="I653" s="78" t="str">
        <f ca="1">IF(H653=1,INDEX(Parameter!$B$9:$AB$9,MATCH(C653,Parameter!$B$8:$AB$8,0))+10,"")</f>
        <v/>
      </c>
      <c r="J653" s="78" t="str">
        <f t="array" aca="1" ref="J653" ca="1">IF(H653=1,MATCH(1,(OFFSET(Data!$CJ$1:$HN$1,B653-1,0))*(Data!$CJ$89:$HN$89=C653),0),"")</f>
        <v/>
      </c>
      <c r="K653" s="78" t="str">
        <f t="array" aca="1" ref="K653" ca="1">IF(H653=1,MATCH(I653,OFFSET(Data!$CI$90:$CI$485,0,Specials!J653)*(Data!$AA$90:$AA$485&gt;Parameter!$B$15)*(Data!$CH$90:$CH$485="W"),0),"")</f>
        <v/>
      </c>
      <c r="L653" s="78" t="str">
        <f ca="1">IF(H653=1,INDEX(Data!$CG$90:$CG$169,$K653)&amp;" / "&amp;OFFSET(Data!$CI$88,0,Specials!J653),"")</f>
        <v/>
      </c>
      <c r="M653" s="78" t="s">
        <v>10</v>
      </c>
      <c r="N653" s="78" t="s">
        <v>230</v>
      </c>
      <c r="O653" s="78">
        <f t="shared" ca="1" si="48"/>
        <v>18</v>
      </c>
      <c r="P653" s="78" t="str">
        <f t="shared" ref="P653:P659" ca="1" si="49">IF(AND(H653=1,ISERROR(K653)=FALSE),"Only 1 Oh Dear on hole "&amp;C653,"")</f>
        <v/>
      </c>
    </row>
    <row r="654" spans="1:16" s="78" customFormat="1" x14ac:dyDescent="0.25">
      <c r="A654" s="321" t="str">
        <f>"# Oh dear Women Rating &gt; "&amp;Parameter!$B$15</f>
        <v># Oh dear Women Rating &gt; 600</v>
      </c>
      <c r="B654" s="326">
        <f>MATCH(A654,Data!$CG:$CG,0)</f>
        <v>17</v>
      </c>
      <c r="C654" s="78">
        <v>22</v>
      </c>
      <c r="D654" s="78" t="str">
        <f>INDEX(Parameter!$B$9:$AB$9,MATCH(C654,Parameter!$B$8:$AB$8,0))</f>
        <v>no</v>
      </c>
      <c r="H654" s="78">
        <f ca="1">INDEX(OFFSET(Data!$BF$1:$CF$1,B654-1,0),MATCH("Total/"&amp;C654,Data!$BF$1:$CF$1,0))</f>
        <v>0</v>
      </c>
      <c r="I654" s="78" t="str">
        <f ca="1">IF(H654=1,INDEX(Parameter!$B$9:$AB$9,MATCH(C654,Parameter!$B$8:$AB$8,0))+10,"")</f>
        <v/>
      </c>
      <c r="J654" s="78" t="str">
        <f t="array" aca="1" ref="J654" ca="1">IF(H654=1,MATCH(1,(OFFSET(Data!$CJ$1:$HN$1,B654-1,0))*(Data!$CJ$89:$HN$89=C654),0),"")</f>
        <v/>
      </c>
      <c r="K654" s="78" t="str">
        <f t="array" aca="1" ref="K654" ca="1">IF(H654=1,MATCH(I654,OFFSET(Data!$CI$90:$CI$485,0,Specials!J654)*(Data!$AA$90:$AA$485&gt;Parameter!$B$15)*(Data!$CH$90:$CH$485="W"),0),"")</f>
        <v/>
      </c>
      <c r="L654" s="78" t="str">
        <f ca="1">IF(H654=1,INDEX(Data!$CG$90:$CG$169,$K654)&amp;" / "&amp;OFFSET(Data!$CI$88,0,Specials!J654),"")</f>
        <v/>
      </c>
      <c r="M654" s="78" t="s">
        <v>10</v>
      </c>
      <c r="N654" s="78" t="s">
        <v>230</v>
      </c>
      <c r="O654" s="78">
        <f t="shared" ca="1" si="48"/>
        <v>18</v>
      </c>
      <c r="P654" s="78" t="str">
        <f t="shared" ca="1" si="49"/>
        <v/>
      </c>
    </row>
    <row r="655" spans="1:16" s="78" customFormat="1" x14ac:dyDescent="0.25">
      <c r="A655" s="321" t="str">
        <f>"# Oh dear Women Rating &gt; "&amp;Parameter!$B$15</f>
        <v># Oh dear Women Rating &gt; 600</v>
      </c>
      <c r="B655" s="326">
        <f>MATCH(A655,Data!$CG:$CG,0)</f>
        <v>17</v>
      </c>
      <c r="C655" s="78">
        <v>23</v>
      </c>
      <c r="D655" s="78" t="str">
        <f>INDEX(Parameter!$B$9:$AB$9,MATCH(C655,Parameter!$B$8:$AB$8,0))</f>
        <v>no</v>
      </c>
      <c r="H655" s="78">
        <f ca="1">INDEX(OFFSET(Data!$BF$1:$CF$1,B655-1,0),MATCH("Total/"&amp;C655,Data!$BF$1:$CF$1,0))</f>
        <v>0</v>
      </c>
      <c r="I655" s="78" t="str">
        <f ca="1">IF(H655=1,INDEX(Parameter!$B$9:$AB$9,MATCH(C655,Parameter!$B$8:$AB$8,0))+10,"")</f>
        <v/>
      </c>
      <c r="J655" s="78" t="str">
        <f t="array" aca="1" ref="J655" ca="1">IF(H655=1,MATCH(1,(OFFSET(Data!$CJ$1:$HN$1,B655-1,0))*(Data!$CJ$89:$HN$89=C655),0),"")</f>
        <v/>
      </c>
      <c r="K655" s="78" t="str">
        <f t="array" aca="1" ref="K655" ca="1">IF(H655=1,MATCH(I655,OFFSET(Data!$CI$90:$CI$485,0,Specials!J655)*(Data!$AA$90:$AA$485&gt;Parameter!$B$15)*(Data!$CH$90:$CH$485="W"),0),"")</f>
        <v/>
      </c>
      <c r="L655" s="78" t="str">
        <f ca="1">IF(H655=1,INDEX(Data!$CG$90:$CG$169,$K655)&amp;" / "&amp;OFFSET(Data!$CI$88,0,Specials!J655),"")</f>
        <v/>
      </c>
      <c r="M655" s="78" t="s">
        <v>10</v>
      </c>
      <c r="N655" s="78" t="s">
        <v>230</v>
      </c>
      <c r="O655" s="78">
        <f t="shared" ca="1" si="48"/>
        <v>18</v>
      </c>
      <c r="P655" s="78" t="str">
        <f t="shared" ca="1" si="49"/>
        <v/>
      </c>
    </row>
    <row r="656" spans="1:16" s="78" customFormat="1" x14ac:dyDescent="0.25">
      <c r="A656" s="321" t="str">
        <f>"# Oh dear Women Rating &gt; "&amp;Parameter!$B$15</f>
        <v># Oh dear Women Rating &gt; 600</v>
      </c>
      <c r="B656" s="326">
        <f>MATCH(A656,Data!$CG:$CG,0)</f>
        <v>17</v>
      </c>
      <c r="C656" s="78">
        <v>24</v>
      </c>
      <c r="D656" s="78" t="str">
        <f>INDEX(Parameter!$B$9:$AB$9,MATCH(C656,Parameter!$B$8:$AB$8,0))</f>
        <v>no</v>
      </c>
      <c r="H656" s="78">
        <f ca="1">INDEX(OFFSET(Data!$BF$1:$CF$1,B656-1,0),MATCH("Total/"&amp;C656,Data!$BF$1:$CF$1,0))</f>
        <v>0</v>
      </c>
      <c r="I656" s="78" t="str">
        <f ca="1">IF(H656=1,INDEX(Parameter!$B$9:$AB$9,MATCH(C656,Parameter!$B$8:$AB$8,0))+10,"")</f>
        <v/>
      </c>
      <c r="J656" s="78" t="str">
        <f t="array" aca="1" ref="J656" ca="1">IF(H656=1,MATCH(1,(OFFSET(Data!$CJ$1:$HN$1,B656-1,0))*(Data!$CJ$89:$HN$89=C656),0),"")</f>
        <v/>
      </c>
      <c r="K656" s="78" t="str">
        <f t="array" aca="1" ref="K656" ca="1">IF(H656=1,MATCH(I656,OFFSET(Data!$CI$90:$CI$485,0,Specials!J656)*(Data!$AA$90:$AA$485&gt;Parameter!$B$15)*(Data!$CH$90:$CH$485="W"),0),"")</f>
        <v/>
      </c>
      <c r="L656" s="78" t="str">
        <f ca="1">IF(H656=1,INDEX(Data!$CG$90:$CG$169,$K656)&amp;" / "&amp;OFFSET(Data!$CI$88,0,Specials!J656),"")</f>
        <v/>
      </c>
      <c r="M656" s="78" t="s">
        <v>10</v>
      </c>
      <c r="N656" s="78" t="s">
        <v>230</v>
      </c>
      <c r="O656" s="78">
        <f t="shared" ca="1" si="48"/>
        <v>18</v>
      </c>
      <c r="P656" s="78" t="str">
        <f t="shared" ca="1" si="49"/>
        <v/>
      </c>
    </row>
    <row r="657" spans="1:16" s="78" customFormat="1" x14ac:dyDescent="0.25">
      <c r="A657" s="321" t="str">
        <f>"# Oh dear Women Rating &gt; "&amp;Parameter!$B$15</f>
        <v># Oh dear Women Rating &gt; 600</v>
      </c>
      <c r="B657" s="326">
        <f>MATCH(A657,Data!$CG:$CG,0)</f>
        <v>17</v>
      </c>
      <c r="C657" s="78">
        <v>25</v>
      </c>
      <c r="D657" s="78" t="str">
        <f>INDEX(Parameter!$B$9:$AB$9,MATCH(C657,Parameter!$B$8:$AB$8,0))</f>
        <v>no</v>
      </c>
      <c r="H657" s="78">
        <f ca="1">INDEX(OFFSET(Data!$BF$1:$CF$1,B657-1,0),MATCH("Total/"&amp;C657,Data!$BF$1:$CF$1,0))</f>
        <v>0</v>
      </c>
      <c r="I657" s="78" t="str">
        <f ca="1">IF(H657=1,INDEX(Parameter!$B$9:$AB$9,MATCH(C657,Parameter!$B$8:$AB$8,0))+10,"")</f>
        <v/>
      </c>
      <c r="J657" s="78" t="str">
        <f t="array" aca="1" ref="J657" ca="1">IF(H657=1,MATCH(1,(OFFSET(Data!$CJ$1:$HN$1,B657-1,0))*(Data!$CJ$89:$HN$89=C657),0),"")</f>
        <v/>
      </c>
      <c r="K657" s="78" t="str">
        <f t="array" aca="1" ref="K657" ca="1">IF(H657=1,MATCH(I657,OFFSET(Data!$CI$90:$CI$485,0,Specials!J657)*(Data!$AA$90:$AA$485&gt;Parameter!$B$15)*(Data!$CH$90:$CH$485="W"),0),"")</f>
        <v/>
      </c>
      <c r="L657" s="78" t="str">
        <f ca="1">IF(H657=1,INDEX(Data!$CG$90:$CG$169,$K657)&amp;" / "&amp;OFFSET(Data!$CI$88,0,Specials!J657),"")</f>
        <v/>
      </c>
      <c r="M657" s="78" t="s">
        <v>10</v>
      </c>
      <c r="N657" s="78" t="s">
        <v>230</v>
      </c>
      <c r="O657" s="78">
        <f t="shared" ca="1" si="48"/>
        <v>18</v>
      </c>
      <c r="P657" s="78" t="str">
        <f t="shared" ca="1" si="49"/>
        <v/>
      </c>
    </row>
    <row r="658" spans="1:16" s="78" customFormat="1" x14ac:dyDescent="0.25">
      <c r="A658" s="321" t="str">
        <f>"# Oh dear Women Rating &gt; "&amp;Parameter!$B$15</f>
        <v># Oh dear Women Rating &gt; 600</v>
      </c>
      <c r="B658" s="326">
        <f>MATCH(A658,Data!$CG:$CG,0)</f>
        <v>17</v>
      </c>
      <c r="C658" s="78">
        <v>26</v>
      </c>
      <c r="D658" s="78" t="str">
        <f>INDEX(Parameter!$B$9:$AB$9,MATCH(C658,Parameter!$B$8:$AB$8,0))</f>
        <v>no</v>
      </c>
      <c r="H658" s="78">
        <f ca="1">INDEX(OFFSET(Data!$BF$1:$CF$1,B658-1,0),MATCH("Total/"&amp;C658,Data!$BF$1:$CF$1,0))</f>
        <v>0</v>
      </c>
      <c r="I658" s="78" t="str">
        <f ca="1">IF(H658=1,INDEX(Parameter!$B$9:$AB$9,MATCH(C658,Parameter!$B$8:$AB$8,0))+10,"")</f>
        <v/>
      </c>
      <c r="J658" s="78" t="str">
        <f t="array" aca="1" ref="J658" ca="1">IF(H658=1,MATCH(1,(OFFSET(Data!$CJ$1:$HN$1,B658-1,0))*(Data!$CJ$89:$HN$89=C658),0),"")</f>
        <v/>
      </c>
      <c r="K658" s="78" t="str">
        <f t="array" aca="1" ref="K658" ca="1">IF(H658=1,MATCH(I658,OFFSET(Data!$CI$90:$CI$485,0,Specials!J658)*(Data!$AA$90:$AA$485&gt;Parameter!$B$15)*(Data!$CH$90:$CH$485="W"),0),"")</f>
        <v/>
      </c>
      <c r="L658" s="78" t="str">
        <f ca="1">IF(H658=1,INDEX(Data!$CG$90:$CG$169,$K658)&amp;" / "&amp;OFFSET(Data!$CI$88,0,Specials!J658),"")</f>
        <v/>
      </c>
      <c r="M658" s="78" t="s">
        <v>10</v>
      </c>
      <c r="N658" s="78" t="s">
        <v>230</v>
      </c>
      <c r="O658" s="78">
        <f t="shared" ca="1" si="48"/>
        <v>18</v>
      </c>
      <c r="P658" s="78" t="str">
        <f t="shared" ca="1" si="49"/>
        <v/>
      </c>
    </row>
    <row r="659" spans="1:16" s="78" customFormat="1" x14ac:dyDescent="0.25">
      <c r="A659" s="321" t="str">
        <f>"# Oh dear Women Rating &gt; "&amp;Parameter!$B$15</f>
        <v># Oh dear Women Rating &gt; 600</v>
      </c>
      <c r="B659" s="326">
        <f>MATCH(A659,Data!$CG:$CG,0)</f>
        <v>17</v>
      </c>
      <c r="C659" s="78">
        <v>27</v>
      </c>
      <c r="D659" s="78" t="str">
        <f>INDEX(Parameter!$B$9:$AB$9,MATCH(C659,Parameter!$B$8:$AB$8,0))</f>
        <v>no</v>
      </c>
      <c r="H659" s="78">
        <f ca="1">INDEX(OFFSET(Data!$BF$1:$CF$1,B659-1,0),MATCH("Total/"&amp;C659,Data!$BF$1:$CF$1,0))</f>
        <v>0</v>
      </c>
      <c r="I659" s="78" t="str">
        <f ca="1">IF(H659=1,INDEX(Parameter!$B$9:$AB$9,MATCH(C659,Parameter!$B$8:$AB$8,0))+10,"")</f>
        <v/>
      </c>
      <c r="J659" s="78" t="str">
        <f t="array" aca="1" ref="J659" ca="1">IF(H659=1,MATCH(1,(OFFSET(Data!$CJ$1:$HN$1,B659-1,0))*(Data!$CJ$89:$HN$89=C659),0),"")</f>
        <v/>
      </c>
      <c r="K659" s="78" t="str">
        <f t="array" aca="1" ref="K659" ca="1">IF(H659=1,MATCH(I659,OFFSET(Data!$CI$90:$CI$485,0,Specials!J659)*(Data!$AA$90:$AA$485&gt;Parameter!$B$15)*(Data!$CH$90:$CH$485="W"),0),"")</f>
        <v/>
      </c>
      <c r="L659" s="78" t="str">
        <f ca="1">IF(H659=1,INDEX(Data!$CG$90:$CG$169,$K659)&amp;" / "&amp;OFFSET(Data!$CI$88,0,Specials!J659),"")</f>
        <v/>
      </c>
      <c r="M659" s="78" t="s">
        <v>10</v>
      </c>
      <c r="N659" s="78" t="s">
        <v>230</v>
      </c>
      <c r="O659" s="78">
        <f t="shared" ca="1" si="48"/>
        <v>18</v>
      </c>
      <c r="P659" s="78" t="str">
        <f t="shared" ca="1" si="49"/>
        <v/>
      </c>
    </row>
    <row r="660" spans="1:16" s="91" customFormat="1" ht="15" customHeight="1" x14ac:dyDescent="0.25">
      <c r="A660" s="350" t="s">
        <v>238</v>
      </c>
      <c r="B660" s="330"/>
      <c r="C660" s="91">
        <v>1</v>
      </c>
      <c r="D660" s="91">
        <f>INDEX(Parameter!$B$9:$AB$9,MATCH(C660,Parameter!$B$8:$AB$8,0))</f>
        <v>3</v>
      </c>
      <c r="H660" s="91">
        <f ca="1">SUMIF('Tournament-Statistic'!$B$1:$P$1,Specials!C660,'Tournament-Statistic'!$B$3:$P$3)-SUMIF('Tournament-Statistic'!$B$1:$P$1,Specials!C660,'Tournament-Statistic'!$B$4:$P$4)</f>
        <v>-0.89999999999999991</v>
      </c>
      <c r="M660" s="91" t="s">
        <v>229</v>
      </c>
      <c r="N660" s="91" t="s">
        <v>230</v>
      </c>
      <c r="O660" s="91">
        <f t="shared" ca="1" si="48"/>
        <v>18</v>
      </c>
      <c r="P660" s="91" t="str">
        <f ca="1">IF(H660&gt;0,"Top 5 Women played better than Top 5 Men on hole "&amp;C660,"")</f>
        <v/>
      </c>
    </row>
    <row r="661" spans="1:16" s="91" customFormat="1" x14ac:dyDescent="0.25">
      <c r="A661" s="350" t="s">
        <v>238</v>
      </c>
      <c r="B661" s="330"/>
      <c r="C661" s="91">
        <v>2</v>
      </c>
      <c r="D661" s="91">
        <f>INDEX(Parameter!$B$9:$AB$9,MATCH(C661,Parameter!$B$8:$AB$8,0))</f>
        <v>3</v>
      </c>
      <c r="H661" s="91">
        <f ca="1">SUMIF('Tournament-Statistic'!$B$1:$P$1,Specials!C661,'Tournament-Statistic'!$B$3:$P$3)-SUMIF('Tournament-Statistic'!$B$1:$P$1,Specials!C661,'Tournament-Statistic'!$B$4:$P$4)</f>
        <v>-0.70000000000000018</v>
      </c>
      <c r="M661" s="91" t="s">
        <v>229</v>
      </c>
      <c r="N661" s="91" t="s">
        <v>230</v>
      </c>
      <c r="O661" s="91">
        <f t="shared" ca="1" si="48"/>
        <v>18</v>
      </c>
      <c r="P661" s="91" t="str">
        <f t="shared" ref="P661:P686" ca="1" si="50">IF(H661&gt;0,"Top 5 Women played better than Top 5 Men on hole "&amp;C661,"")</f>
        <v/>
      </c>
    </row>
    <row r="662" spans="1:16" s="91" customFormat="1" x14ac:dyDescent="0.25">
      <c r="A662" s="350" t="s">
        <v>238</v>
      </c>
      <c r="B662" s="330"/>
      <c r="C662" s="91">
        <v>3</v>
      </c>
      <c r="D662" s="91">
        <f>INDEX(Parameter!$B$9:$AB$9,MATCH(C662,Parameter!$B$8:$AB$8,0))</f>
        <v>3</v>
      </c>
      <c r="H662" s="91">
        <f ca="1">SUMIF('Tournament-Statistic'!$B$1:$P$1,Specials!C662,'Tournament-Statistic'!$B$3:$P$3)-SUMIF('Tournament-Statistic'!$B$1:$P$1,Specials!C662,'Tournament-Statistic'!$B$4:$P$4)</f>
        <v>-1.2999999999999998</v>
      </c>
      <c r="M662" s="91" t="s">
        <v>229</v>
      </c>
      <c r="N662" s="91" t="s">
        <v>230</v>
      </c>
      <c r="O662" s="91">
        <f t="shared" ca="1" si="48"/>
        <v>18</v>
      </c>
      <c r="P662" s="91" t="str">
        <f t="shared" ca="1" si="50"/>
        <v/>
      </c>
    </row>
    <row r="663" spans="1:16" s="91" customFormat="1" x14ac:dyDescent="0.25">
      <c r="A663" s="350" t="s">
        <v>238</v>
      </c>
      <c r="B663" s="330"/>
      <c r="C663" s="91">
        <v>4</v>
      </c>
      <c r="D663" s="91">
        <f>INDEX(Parameter!$B$9:$AB$9,MATCH(C663,Parameter!$B$8:$AB$8,0))</f>
        <v>3</v>
      </c>
      <c r="H663" s="91">
        <f ca="1">SUMIF('Tournament-Statistic'!$B$1:$P$1,Specials!C663,'Tournament-Statistic'!$B$3:$P$3)-SUMIF('Tournament-Statistic'!$B$1:$P$1,Specials!C663,'Tournament-Statistic'!$B$4:$P$4)</f>
        <v>-0.39999999999999991</v>
      </c>
      <c r="M663" s="91" t="s">
        <v>229</v>
      </c>
      <c r="N663" s="91" t="s">
        <v>230</v>
      </c>
      <c r="O663" s="91">
        <f t="shared" ca="1" si="48"/>
        <v>18</v>
      </c>
      <c r="P663" s="91" t="str">
        <f t="shared" ca="1" si="50"/>
        <v/>
      </c>
    </row>
    <row r="664" spans="1:16" s="91" customFormat="1" x14ac:dyDescent="0.25">
      <c r="A664" s="350" t="s">
        <v>238</v>
      </c>
      <c r="B664" s="330"/>
      <c r="C664" s="91">
        <v>5</v>
      </c>
      <c r="D664" s="91">
        <f>INDEX(Parameter!$B$9:$AB$9,MATCH(C664,Parameter!$B$8:$AB$8,0))</f>
        <v>3</v>
      </c>
      <c r="H664" s="91">
        <f ca="1">SUMIF('Tournament-Statistic'!$B$1:$P$1,Specials!C664,'Tournament-Statistic'!$B$3:$P$3)-SUMIF('Tournament-Statistic'!$B$1:$P$1,Specials!C664,'Tournament-Statistic'!$B$4:$P$4)</f>
        <v>-0.69999999999999973</v>
      </c>
      <c r="M664" s="91" t="s">
        <v>229</v>
      </c>
      <c r="N664" s="91" t="s">
        <v>230</v>
      </c>
      <c r="O664" s="91">
        <f t="shared" ca="1" si="48"/>
        <v>18</v>
      </c>
      <c r="P664" s="91" t="str">
        <f t="shared" ca="1" si="50"/>
        <v/>
      </c>
    </row>
    <row r="665" spans="1:16" s="91" customFormat="1" x14ac:dyDescent="0.25">
      <c r="A665" s="350" t="s">
        <v>238</v>
      </c>
      <c r="B665" s="330"/>
      <c r="C665" s="91">
        <v>6</v>
      </c>
      <c r="D665" s="91">
        <f>INDEX(Parameter!$B$9:$AB$9,MATCH(C665,Parameter!$B$8:$AB$8,0))</f>
        <v>3</v>
      </c>
      <c r="H665" s="91">
        <f ca="1">SUMIF('Tournament-Statistic'!$B$1:$P$1,Specials!C665,'Tournament-Statistic'!$B$3:$P$3)-SUMIF('Tournament-Statistic'!$B$1:$P$1,Specials!C665,'Tournament-Statistic'!$B$4:$P$4)</f>
        <v>-0.70000000000000018</v>
      </c>
      <c r="M665" s="91" t="s">
        <v>229</v>
      </c>
      <c r="N665" s="91" t="s">
        <v>230</v>
      </c>
      <c r="O665" s="91">
        <f t="shared" ca="1" si="48"/>
        <v>18</v>
      </c>
      <c r="P665" s="91" t="str">
        <f t="shared" ca="1" si="50"/>
        <v/>
      </c>
    </row>
    <row r="666" spans="1:16" s="91" customFormat="1" x14ac:dyDescent="0.25">
      <c r="A666" s="350" t="s">
        <v>238</v>
      </c>
      <c r="B666" s="330"/>
      <c r="C666" s="91">
        <v>7</v>
      </c>
      <c r="D666" s="91">
        <f>INDEX(Parameter!$B$9:$AB$9,MATCH(C666,Parameter!$B$8:$AB$8,0))</f>
        <v>3</v>
      </c>
      <c r="H666" s="91">
        <f ca="1">SUMIF('Tournament-Statistic'!$B$1:$P$1,Specials!C666,'Tournament-Statistic'!$B$3:$P$3)-SUMIF('Tournament-Statistic'!$B$1:$P$1,Specials!C666,'Tournament-Statistic'!$B$4:$P$4)</f>
        <v>-0.40000000000000036</v>
      </c>
      <c r="M666" s="91" t="s">
        <v>229</v>
      </c>
      <c r="N666" s="91" t="s">
        <v>230</v>
      </c>
      <c r="O666" s="91">
        <f t="shared" ca="1" si="48"/>
        <v>18</v>
      </c>
      <c r="P666" s="91" t="str">
        <f t="shared" ca="1" si="50"/>
        <v/>
      </c>
    </row>
    <row r="667" spans="1:16" s="91" customFormat="1" x14ac:dyDescent="0.25">
      <c r="A667" s="350" t="s">
        <v>238</v>
      </c>
      <c r="B667" s="330"/>
      <c r="C667" s="91">
        <v>8</v>
      </c>
      <c r="D667" s="91">
        <f>INDEX(Parameter!$B$9:$AB$9,MATCH(C667,Parameter!$B$8:$AB$8,0))</f>
        <v>3</v>
      </c>
      <c r="H667" s="91">
        <f ca="1">SUMIF('Tournament-Statistic'!$B$1:$P$1,Specials!C667,'Tournament-Statistic'!$B$3:$P$3)-SUMIF('Tournament-Statistic'!$B$1:$P$1,Specials!C667,'Tournament-Statistic'!$B$4:$P$4)</f>
        <v>-0.80000000000000027</v>
      </c>
      <c r="M667" s="91" t="s">
        <v>229</v>
      </c>
      <c r="N667" s="91" t="s">
        <v>230</v>
      </c>
      <c r="O667" s="91">
        <f t="shared" ca="1" si="48"/>
        <v>18</v>
      </c>
      <c r="P667" s="91" t="str">
        <f t="shared" ca="1" si="50"/>
        <v/>
      </c>
    </row>
    <row r="668" spans="1:16" s="91" customFormat="1" x14ac:dyDescent="0.25">
      <c r="A668" s="350" t="s">
        <v>238</v>
      </c>
      <c r="B668" s="330"/>
      <c r="C668" s="91">
        <v>9</v>
      </c>
      <c r="D668" s="91" t="str">
        <f>INDEX(Parameter!$B$9:$AB$9,MATCH(C668,Parameter!$B$8:$AB$8,0))</f>
        <v>no</v>
      </c>
      <c r="H668" s="91">
        <f>SUMIF('Tournament-Statistic'!$B$1:$P$1,Specials!C668,'Tournament-Statistic'!$B$3:$P$3)-SUMIF('Tournament-Statistic'!$B$1:$P$1,Specials!C668,'Tournament-Statistic'!$B$4:$P$4)</f>
        <v>0</v>
      </c>
      <c r="M668" s="91" t="s">
        <v>229</v>
      </c>
      <c r="N668" s="91" t="s">
        <v>230</v>
      </c>
      <c r="O668" s="91">
        <f t="shared" ca="1" si="48"/>
        <v>18</v>
      </c>
      <c r="P668" s="91" t="str">
        <f t="shared" si="50"/>
        <v/>
      </c>
    </row>
    <row r="669" spans="1:16" s="91" customFormat="1" x14ac:dyDescent="0.25">
      <c r="A669" s="350" t="s">
        <v>238</v>
      </c>
      <c r="B669" s="330"/>
      <c r="C669" s="91">
        <v>10</v>
      </c>
      <c r="D669" s="91">
        <f>INDEX(Parameter!$B$9:$AB$9,MATCH(C669,Parameter!$B$8:$AB$8,0))</f>
        <v>4</v>
      </c>
      <c r="H669" s="91">
        <f ca="1">SUMIF('Tournament-Statistic'!$B$1:$P$1,Specials!C669,'Tournament-Statistic'!$B$3:$P$3)-SUMIF('Tournament-Statistic'!$B$1:$P$1,Specials!C669,'Tournament-Statistic'!$B$4:$P$4)</f>
        <v>-1.5</v>
      </c>
      <c r="M669" s="91" t="s">
        <v>229</v>
      </c>
      <c r="N669" s="91" t="s">
        <v>230</v>
      </c>
      <c r="O669" s="91">
        <f t="shared" ca="1" si="48"/>
        <v>18</v>
      </c>
      <c r="P669" s="91" t="str">
        <f t="shared" ca="1" si="50"/>
        <v/>
      </c>
    </row>
    <row r="670" spans="1:16" s="91" customFormat="1" x14ac:dyDescent="0.25">
      <c r="A670" s="350" t="s">
        <v>238</v>
      </c>
      <c r="B670" s="330"/>
      <c r="C670" s="91">
        <v>11</v>
      </c>
      <c r="D670" s="91">
        <f>INDEX(Parameter!$B$9:$AB$9,MATCH(C670,Parameter!$B$8:$AB$8,0))</f>
        <v>3</v>
      </c>
      <c r="H670" s="91">
        <f ca="1">SUMIF('Tournament-Statistic'!$B$1:$P$1,Specials!C670,'Tournament-Statistic'!$B$3:$P$3)-SUMIF('Tournament-Statistic'!$B$1:$P$1,Specials!C670,'Tournament-Statistic'!$B$4:$P$4)</f>
        <v>-0.90000000000000036</v>
      </c>
      <c r="M670" s="91" t="s">
        <v>229</v>
      </c>
      <c r="N670" s="91" t="s">
        <v>230</v>
      </c>
      <c r="O670" s="91">
        <f t="shared" ca="1" si="48"/>
        <v>18</v>
      </c>
      <c r="P670" s="91" t="str">
        <f t="shared" ca="1" si="50"/>
        <v/>
      </c>
    </row>
    <row r="671" spans="1:16" s="91" customFormat="1" x14ac:dyDescent="0.25">
      <c r="A671" s="350" t="s">
        <v>238</v>
      </c>
      <c r="B671" s="330"/>
      <c r="C671" s="91">
        <v>12</v>
      </c>
      <c r="D671" s="91">
        <f>INDEX(Parameter!$B$9:$AB$9,MATCH(C671,Parameter!$B$8:$AB$8,0))</f>
        <v>3</v>
      </c>
      <c r="H671" s="91">
        <f ca="1">SUMIF('Tournament-Statistic'!$B$1:$P$1,Specials!C671,'Tournament-Statistic'!$B$3:$P$3)-SUMIF('Tournament-Statistic'!$B$1:$P$1,Specials!C671,'Tournament-Statistic'!$B$4:$P$4)</f>
        <v>-0.89999999999999947</v>
      </c>
      <c r="M671" s="91" t="s">
        <v>229</v>
      </c>
      <c r="N671" s="91" t="s">
        <v>230</v>
      </c>
      <c r="O671" s="91">
        <f t="shared" ca="1" si="48"/>
        <v>18</v>
      </c>
      <c r="P671" s="91" t="str">
        <f t="shared" ca="1" si="50"/>
        <v/>
      </c>
    </row>
    <row r="672" spans="1:16" s="91" customFormat="1" x14ac:dyDescent="0.25">
      <c r="A672" s="350" t="s">
        <v>238</v>
      </c>
      <c r="B672" s="330"/>
      <c r="C672" s="91">
        <v>13</v>
      </c>
      <c r="D672" s="91">
        <f>INDEX(Parameter!$B$9:$AB$9,MATCH(C672,Parameter!$B$8:$AB$8,0))</f>
        <v>3</v>
      </c>
      <c r="H672" s="91">
        <f ca="1">SUMIF('Tournament-Statistic'!$B$1:$P$1,Specials!C672,'Tournament-Statistic'!$B$3:$P$3)-SUMIF('Tournament-Statistic'!$B$1:$P$1,Specials!C672,'Tournament-Statistic'!$B$4:$P$4)</f>
        <v>-1.0000000000000004</v>
      </c>
      <c r="M672" s="91" t="s">
        <v>229</v>
      </c>
      <c r="N672" s="91" t="s">
        <v>230</v>
      </c>
      <c r="O672" s="91">
        <f t="shared" ca="1" si="48"/>
        <v>18</v>
      </c>
      <c r="P672" s="91" t="str">
        <f t="shared" ca="1" si="50"/>
        <v/>
      </c>
    </row>
    <row r="673" spans="1:16" s="91" customFormat="1" x14ac:dyDescent="0.25">
      <c r="A673" s="350" t="s">
        <v>238</v>
      </c>
      <c r="B673" s="330"/>
      <c r="C673" s="91">
        <v>14</v>
      </c>
      <c r="D673" s="91">
        <f>INDEX(Parameter!$B$9:$AB$9,MATCH(C673,Parameter!$B$8:$AB$8,0))</f>
        <v>4</v>
      </c>
      <c r="H673" s="91">
        <f ca="1">SUMIF('Tournament-Statistic'!$B$1:$P$1,Specials!C673,'Tournament-Statistic'!$B$3:$P$3)-SUMIF('Tournament-Statistic'!$B$1:$P$1,Specials!C673,'Tournament-Statistic'!$B$4:$P$4)</f>
        <v>-3</v>
      </c>
      <c r="M673" s="91" t="s">
        <v>229</v>
      </c>
      <c r="N673" s="91" t="s">
        <v>230</v>
      </c>
      <c r="O673" s="91">
        <f t="shared" ca="1" si="48"/>
        <v>18</v>
      </c>
      <c r="P673" s="91" t="str">
        <f t="shared" ca="1" si="50"/>
        <v/>
      </c>
    </row>
    <row r="674" spans="1:16" s="91" customFormat="1" x14ac:dyDescent="0.25">
      <c r="A674" s="350" t="s">
        <v>238</v>
      </c>
      <c r="B674" s="330"/>
      <c r="C674" s="91">
        <v>15</v>
      </c>
      <c r="D674" s="91" t="str">
        <f>INDEX(Parameter!$B$9:$AB$9,MATCH(C674,Parameter!$B$8:$AB$8,0))</f>
        <v>no</v>
      </c>
      <c r="H674" s="91">
        <f ca="1">SUMIF('Tournament-Statistic'!$B$1:$P$1,Specials!C674,'Tournament-Statistic'!$B$3:$P$3)-SUMIF('Tournament-Statistic'!$B$1:$P$1,Specials!C674,'Tournament-Statistic'!$B$4:$P$4)</f>
        <v>0</v>
      </c>
      <c r="M674" s="91" t="s">
        <v>229</v>
      </c>
      <c r="N674" s="91" t="s">
        <v>230</v>
      </c>
      <c r="O674" s="91">
        <f t="shared" ca="1" si="48"/>
        <v>18</v>
      </c>
      <c r="P674" s="91" t="str">
        <f t="shared" ca="1" si="50"/>
        <v/>
      </c>
    </row>
    <row r="675" spans="1:16" s="91" customFormat="1" x14ac:dyDescent="0.25">
      <c r="A675" s="350" t="s">
        <v>238</v>
      </c>
      <c r="B675" s="330"/>
      <c r="C675" s="91">
        <v>16</v>
      </c>
      <c r="D675" s="91" t="str">
        <f>INDEX(Parameter!$B$9:$AB$9,MATCH(C675,Parameter!$B$8:$AB$8,0))</f>
        <v>no</v>
      </c>
      <c r="H675" s="91">
        <f>SUMIF('Tournament-Statistic'!$B$1:$P$1,Specials!C675,'Tournament-Statistic'!$B$3:$P$3)-SUMIF('Tournament-Statistic'!$B$1:$P$1,Specials!C675,'Tournament-Statistic'!$B$4:$P$4)</f>
        <v>0</v>
      </c>
      <c r="M675" s="91" t="s">
        <v>229</v>
      </c>
      <c r="N675" s="91" t="s">
        <v>230</v>
      </c>
      <c r="O675" s="91">
        <f t="shared" ca="1" si="48"/>
        <v>18</v>
      </c>
      <c r="P675" s="91" t="str">
        <f t="shared" si="50"/>
        <v/>
      </c>
    </row>
    <row r="676" spans="1:16" s="91" customFormat="1" x14ac:dyDescent="0.25">
      <c r="A676" s="350" t="s">
        <v>238</v>
      </c>
      <c r="B676" s="330"/>
      <c r="C676" s="91">
        <v>17</v>
      </c>
      <c r="D676" s="91" t="str">
        <f>INDEX(Parameter!$B$9:$AB$9,MATCH(C676,Parameter!$B$8:$AB$8,0))</f>
        <v>no</v>
      </c>
      <c r="H676" s="91">
        <f>SUMIF('Tournament-Statistic'!$B$1:$P$1,Specials!C676,'Tournament-Statistic'!$B$3:$P$3)-SUMIF('Tournament-Statistic'!$B$1:$P$1,Specials!C676,'Tournament-Statistic'!$B$4:$P$4)</f>
        <v>0</v>
      </c>
      <c r="M676" s="91" t="s">
        <v>229</v>
      </c>
      <c r="N676" s="91" t="s">
        <v>230</v>
      </c>
      <c r="O676" s="91">
        <f t="shared" ca="1" si="48"/>
        <v>18</v>
      </c>
      <c r="P676" s="91" t="str">
        <f t="shared" si="50"/>
        <v/>
      </c>
    </row>
    <row r="677" spans="1:16" s="91" customFormat="1" x14ac:dyDescent="0.25">
      <c r="A677" s="350" t="s">
        <v>238</v>
      </c>
      <c r="B677" s="330"/>
      <c r="C677" s="91">
        <v>18</v>
      </c>
      <c r="D677" s="91" t="str">
        <f>INDEX(Parameter!$B$9:$AB$9,MATCH(C677,Parameter!$B$8:$AB$8,0))</f>
        <v>no</v>
      </c>
      <c r="H677" s="91">
        <f>SUMIF('Tournament-Statistic'!$B$1:$P$1,Specials!C677,'Tournament-Statistic'!$B$3:$P$3)-SUMIF('Tournament-Statistic'!$B$1:$P$1,Specials!C677,'Tournament-Statistic'!$B$4:$P$4)</f>
        <v>0</v>
      </c>
      <c r="M677" s="91" t="s">
        <v>229</v>
      </c>
      <c r="N677" s="91" t="s">
        <v>230</v>
      </c>
      <c r="O677" s="91">
        <f t="shared" ca="1" si="48"/>
        <v>18</v>
      </c>
      <c r="P677" s="91" t="str">
        <f t="shared" si="50"/>
        <v/>
      </c>
    </row>
    <row r="678" spans="1:16" s="91" customFormat="1" x14ac:dyDescent="0.25">
      <c r="A678" s="350" t="s">
        <v>238</v>
      </c>
      <c r="B678" s="330"/>
      <c r="C678" s="91">
        <v>19</v>
      </c>
      <c r="D678" s="91" t="str">
        <f>INDEX(Parameter!$B$9:$AB$9,MATCH(C678,Parameter!$B$8:$AB$8,0))</f>
        <v>no</v>
      </c>
      <c r="H678" s="91">
        <f>SUMIF('Tournament-Statistic'!$B$1:$P$1,Specials!C678,'Tournament-Statistic'!$B$3:$P$3)-SUMIF('Tournament-Statistic'!$B$1:$P$1,Specials!C678,'Tournament-Statistic'!$B$4:$P$4)</f>
        <v>0</v>
      </c>
      <c r="M678" s="91" t="s">
        <v>229</v>
      </c>
      <c r="N678" s="91" t="s">
        <v>230</v>
      </c>
      <c r="O678" s="91">
        <f t="shared" ca="1" si="48"/>
        <v>18</v>
      </c>
      <c r="P678" s="91" t="str">
        <f t="shared" si="50"/>
        <v/>
      </c>
    </row>
    <row r="679" spans="1:16" s="91" customFormat="1" x14ac:dyDescent="0.25">
      <c r="A679" s="350" t="s">
        <v>238</v>
      </c>
      <c r="B679" s="330"/>
      <c r="C679" s="91">
        <v>20</v>
      </c>
      <c r="D679" s="91" t="str">
        <f>INDEX(Parameter!$B$9:$AB$9,MATCH(C679,Parameter!$B$8:$AB$8,0))</f>
        <v>no</v>
      </c>
      <c r="H679" s="91">
        <f>SUMIF('Tournament-Statistic'!$B$1:$P$1,Specials!C679,'Tournament-Statistic'!$B$3:$P$3)-SUMIF('Tournament-Statistic'!$B$1:$P$1,Specials!C679,'Tournament-Statistic'!$B$4:$P$4)</f>
        <v>0</v>
      </c>
      <c r="M679" s="91" t="s">
        <v>229</v>
      </c>
      <c r="N679" s="91" t="s">
        <v>230</v>
      </c>
      <c r="O679" s="91">
        <f t="shared" ca="1" si="48"/>
        <v>18</v>
      </c>
      <c r="P679" s="91" t="str">
        <f t="shared" si="50"/>
        <v/>
      </c>
    </row>
    <row r="680" spans="1:16" s="91" customFormat="1" x14ac:dyDescent="0.25">
      <c r="A680" s="350" t="s">
        <v>238</v>
      </c>
      <c r="B680" s="330"/>
      <c r="C680" s="91">
        <v>21</v>
      </c>
      <c r="D680" s="91" t="str">
        <f>INDEX(Parameter!$B$9:$AB$9,MATCH(C680,Parameter!$B$8:$AB$8,0))</f>
        <v>no</v>
      </c>
      <c r="H680" s="91">
        <f>SUMIF('Tournament-Statistic'!$B$1:$P$1,Specials!C680,'Tournament-Statistic'!$B$3:$P$3)-SUMIF('Tournament-Statistic'!$B$1:$P$1,Specials!C680,'Tournament-Statistic'!$B$4:$P$4)</f>
        <v>0</v>
      </c>
      <c r="M680" s="91" t="s">
        <v>229</v>
      </c>
      <c r="N680" s="91" t="s">
        <v>230</v>
      </c>
      <c r="O680" s="91">
        <f t="shared" ca="1" si="48"/>
        <v>18</v>
      </c>
      <c r="P680" s="91" t="str">
        <f t="shared" si="50"/>
        <v/>
      </c>
    </row>
    <row r="681" spans="1:16" s="91" customFormat="1" x14ac:dyDescent="0.25">
      <c r="A681" s="350" t="s">
        <v>238</v>
      </c>
      <c r="B681" s="330"/>
      <c r="C681" s="91">
        <v>22</v>
      </c>
      <c r="D681" s="91" t="str">
        <f>INDEX(Parameter!$B$9:$AB$9,MATCH(C681,Parameter!$B$8:$AB$8,0))</f>
        <v>no</v>
      </c>
      <c r="H681" s="91">
        <f>SUMIF('Tournament-Statistic'!$B$1:$P$1,Specials!C681,'Tournament-Statistic'!$B$3:$P$3)-SUMIF('Tournament-Statistic'!$B$1:$P$1,Specials!C681,'Tournament-Statistic'!$B$4:$P$4)</f>
        <v>0</v>
      </c>
      <c r="M681" s="91" t="s">
        <v>229</v>
      </c>
      <c r="N681" s="91" t="s">
        <v>230</v>
      </c>
      <c r="O681" s="91">
        <f t="shared" ca="1" si="48"/>
        <v>18</v>
      </c>
      <c r="P681" s="91" t="str">
        <f t="shared" si="50"/>
        <v/>
      </c>
    </row>
    <row r="682" spans="1:16" s="91" customFormat="1" x14ac:dyDescent="0.25">
      <c r="A682" s="350" t="s">
        <v>238</v>
      </c>
      <c r="B682" s="330"/>
      <c r="C682" s="91">
        <v>23</v>
      </c>
      <c r="D682" s="91" t="str">
        <f>INDEX(Parameter!$B$9:$AB$9,MATCH(C682,Parameter!$B$8:$AB$8,0))</f>
        <v>no</v>
      </c>
      <c r="H682" s="91">
        <f>SUMIF('Tournament-Statistic'!$B$1:$P$1,Specials!C682,'Tournament-Statistic'!$B$3:$P$3)-SUMIF('Tournament-Statistic'!$B$1:$P$1,Specials!C682,'Tournament-Statistic'!$B$4:$P$4)</f>
        <v>0</v>
      </c>
      <c r="M682" s="91" t="s">
        <v>229</v>
      </c>
      <c r="N682" s="91" t="s">
        <v>230</v>
      </c>
      <c r="O682" s="91">
        <f t="shared" ca="1" si="48"/>
        <v>18</v>
      </c>
      <c r="P682" s="91" t="str">
        <f t="shared" si="50"/>
        <v/>
      </c>
    </row>
    <row r="683" spans="1:16" s="91" customFormat="1" x14ac:dyDescent="0.25">
      <c r="A683" s="350" t="s">
        <v>238</v>
      </c>
      <c r="B683" s="330"/>
      <c r="C683" s="91">
        <v>24</v>
      </c>
      <c r="D683" s="91" t="str">
        <f>INDEX(Parameter!$B$9:$AB$9,MATCH(C683,Parameter!$B$8:$AB$8,0))</f>
        <v>no</v>
      </c>
      <c r="H683" s="91">
        <f>SUMIF('Tournament-Statistic'!$B$1:$P$1,Specials!C683,'Tournament-Statistic'!$B$3:$P$3)-SUMIF('Tournament-Statistic'!$B$1:$P$1,Specials!C683,'Tournament-Statistic'!$B$4:$P$4)</f>
        <v>0</v>
      </c>
      <c r="M683" s="91" t="s">
        <v>229</v>
      </c>
      <c r="N683" s="91" t="s">
        <v>230</v>
      </c>
      <c r="O683" s="91">
        <f t="shared" ca="1" si="48"/>
        <v>18</v>
      </c>
      <c r="P683" s="91" t="str">
        <f t="shared" si="50"/>
        <v/>
      </c>
    </row>
    <row r="684" spans="1:16" s="91" customFormat="1" x14ac:dyDescent="0.25">
      <c r="A684" s="350" t="s">
        <v>238</v>
      </c>
      <c r="B684" s="330"/>
      <c r="C684" s="91">
        <v>25</v>
      </c>
      <c r="D684" s="91" t="str">
        <f>INDEX(Parameter!$B$9:$AB$9,MATCH(C684,Parameter!$B$8:$AB$8,0))</f>
        <v>no</v>
      </c>
      <c r="H684" s="91">
        <f>SUMIF('Tournament-Statistic'!$B$1:$P$1,Specials!C684,'Tournament-Statistic'!$B$3:$P$3)-SUMIF('Tournament-Statistic'!$B$1:$P$1,Specials!C684,'Tournament-Statistic'!$B$4:$P$4)</f>
        <v>0</v>
      </c>
      <c r="M684" s="91" t="s">
        <v>229</v>
      </c>
      <c r="N684" s="91" t="s">
        <v>230</v>
      </c>
      <c r="O684" s="91">
        <f t="shared" ca="1" si="48"/>
        <v>18</v>
      </c>
      <c r="P684" s="91" t="str">
        <f t="shared" si="50"/>
        <v/>
      </c>
    </row>
    <row r="685" spans="1:16" s="91" customFormat="1" x14ac:dyDescent="0.25">
      <c r="A685" s="350" t="s">
        <v>238</v>
      </c>
      <c r="B685" s="330"/>
      <c r="C685" s="91">
        <v>26</v>
      </c>
      <c r="D685" s="91" t="str">
        <f>INDEX(Parameter!$B$9:$AB$9,MATCH(C685,Parameter!$B$8:$AB$8,0))</f>
        <v>no</v>
      </c>
      <c r="H685" s="91">
        <f>SUMIF('Tournament-Statistic'!$B$1:$P$1,Specials!C685,'Tournament-Statistic'!$B$3:$P$3)-SUMIF('Tournament-Statistic'!$B$1:$P$1,Specials!C685,'Tournament-Statistic'!$B$4:$P$4)</f>
        <v>0</v>
      </c>
      <c r="M685" s="91" t="s">
        <v>229</v>
      </c>
      <c r="N685" s="91" t="s">
        <v>230</v>
      </c>
      <c r="O685" s="91">
        <f t="shared" ca="1" si="48"/>
        <v>18</v>
      </c>
      <c r="P685" s="91" t="str">
        <f t="shared" si="50"/>
        <v/>
      </c>
    </row>
    <row r="686" spans="1:16" s="91" customFormat="1" x14ac:dyDescent="0.25">
      <c r="A686" s="350" t="s">
        <v>238</v>
      </c>
      <c r="B686" s="330"/>
      <c r="C686" s="91">
        <v>27</v>
      </c>
      <c r="D686" s="91" t="str">
        <f>INDEX(Parameter!$B$9:$AB$9,MATCH(C686,Parameter!$B$8:$AB$8,0))</f>
        <v>no</v>
      </c>
      <c r="H686" s="91">
        <f>SUMIF('Tournament-Statistic'!$B$1:$P$1,Specials!C686,'Tournament-Statistic'!$B$3:$P$3)-SUMIF('Tournament-Statistic'!$B$1:$P$1,Specials!C686,'Tournament-Statistic'!$B$4:$P$4)</f>
        <v>0</v>
      </c>
      <c r="M686" s="91" t="s">
        <v>229</v>
      </c>
      <c r="N686" s="91" t="s">
        <v>230</v>
      </c>
      <c r="O686" s="91">
        <f t="shared" ca="1" si="48"/>
        <v>18</v>
      </c>
      <c r="P686" s="91" t="str">
        <f t="shared" si="50"/>
        <v/>
      </c>
    </row>
    <row r="687" spans="1:16" s="78" customFormat="1" x14ac:dyDescent="0.25">
      <c r="A687" s="320" t="s">
        <v>239</v>
      </c>
      <c r="B687" s="320"/>
      <c r="D687" s="78">
        <f>IF(Parameter!$B$1=Parameter!$B$2,LARGE(Data!$O$90:$O$169,1),"Diff")</f>
        <v>0.69230769230769251</v>
      </c>
      <c r="H687" s="78">
        <f>COUNTIF(Data!$O$90:$O$169,D687)</f>
        <v>1</v>
      </c>
      <c r="I687" s="78">
        <f>IF(H687&gt;0,INDEX(Data!$J$90:$J$169,MATCH(D687,Data!$O$90:$O$169,0)),"")</f>
        <v>54</v>
      </c>
      <c r="J687" s="78">
        <f>IF(H687&gt;0,INDEX(Data!$K$90:$K$169,MATCH(D687,Data!$O$90:$O$169,0)),"")</f>
        <v>45</v>
      </c>
      <c r="K687" s="78" t="str">
        <f>IF(H687=1,INDEX(Data!$CG$90:$CG$169,MATCH(D687,Data!$O$90:$O$169,0)),H687&amp;" Players")</f>
        <v>Wolfgang Pratl</v>
      </c>
      <c r="L687" s="78" t="str">
        <f>IF(H687&gt;0,IF(H687=1,Specials!$K687&amp;" ("&amp;Specials!$I687&amp;" -&gt; "&amp;Specials!$J687&amp;")",Specials!$K687&amp;" ("&amp;ABS(I687-J687)&amp;" better)"),"Different rounds")</f>
        <v>Wolfgang Pratl (54 -&gt; 45)</v>
      </c>
      <c r="M687" s="78" t="s">
        <v>240</v>
      </c>
      <c r="N687" s="78" t="s">
        <v>230</v>
      </c>
      <c r="O687" s="78">
        <f t="shared" ca="1" si="48"/>
        <v>18</v>
      </c>
    </row>
    <row r="688" spans="1:16" s="78" customFormat="1" x14ac:dyDescent="0.25">
      <c r="A688" s="320" t="s">
        <v>241</v>
      </c>
      <c r="B688" s="320"/>
      <c r="D688" s="78">
        <f>IF(Parameter!$B$1=Parameter!$B$2,SMALL(Data!$O$90:$O$169,1),"Diff")</f>
        <v>-0.46153846153846123</v>
      </c>
      <c r="H688" s="78">
        <f>COUNTIF(Data!$O$90:$O$169,D688)</f>
        <v>2</v>
      </c>
      <c r="I688" s="78">
        <f>IF(H688&gt;0,INDEX(Data!$J$90:$J$169,MATCH(D688,Data!$O$90:$O$169,0)),"")</f>
        <v>40</v>
      </c>
      <c r="J688" s="78">
        <f>IF(H688&gt;0,INDEX(Data!$K$90:$K$169,MATCH(D688,Data!$O$90:$O$169,0)),"")</f>
        <v>46</v>
      </c>
      <c r="K688" s="78" t="str">
        <f>IF(H688=1,INDEX(Data!$CG$90:$CG$169,MATCH(D688,Data!$O$90:$O$169,0)),H688&amp;" Players")</f>
        <v>2 Players</v>
      </c>
      <c r="L688" s="78" t="str">
        <f>IF(H688&gt;0,IF(H688=1,Specials!$K688&amp;" ("&amp;Specials!$I688&amp;" -&gt; "&amp;Specials!$J688&amp;")",Specials!$K688&amp;" ("&amp;ABS(I688-J688)&amp;" worse)"),"Different rounds")</f>
        <v>2 Players (6 worse)</v>
      </c>
      <c r="M688" s="78" t="s">
        <v>240</v>
      </c>
      <c r="N688" s="78" t="s">
        <v>230</v>
      </c>
      <c r="O688" s="78">
        <f t="shared" ca="1" si="48"/>
        <v>18</v>
      </c>
    </row>
    <row r="689" spans="1:15" s="78" customFormat="1" x14ac:dyDescent="0.25">
      <c r="A689" s="320" t="s">
        <v>242</v>
      </c>
      <c r="B689" s="320"/>
      <c r="D689" s="78">
        <f t="array" ref="D689">IF(Parameter!$B$1=Parameter!$B$2,LARGE(IF(Data!$CH$90:$CH$169="M",Data!$O$90:$O$169,0),1),"Diff")</f>
        <v>0.69230769230769251</v>
      </c>
      <c r="H689" s="78">
        <f t="array" ref="H689">SUM(IF((Data!$O$90:$O$169=D689)*(Data!$CH$90:$CH$169="M"),1))</f>
        <v>1</v>
      </c>
      <c r="I689" s="78">
        <f t="array" ref="I689">IF(H689&gt;0,INDEX(Data!$J$90:$J$169,MATCH(D689,(Data!$O$90:$O$169)*(Data!$CH$90:$CH$169="M"),0)),"")</f>
        <v>54</v>
      </c>
      <c r="J689" s="78">
        <f t="array" ref="J689">IF(H689&gt;0,INDEX(Data!$K$90:$K$169,MATCH(D689,(Data!$O$90:$O$169)*(Data!$CH$90:$CH$169="M"),0)),"")</f>
        <v>45</v>
      </c>
      <c r="K689" s="78" t="str">
        <f t="array" ref="K689">IF(H689=1,INDEX(Data!$CG$90:$CG$169,MATCH(D689,(Data!$O$90:$O$169)*(Data!$CH$90:$CH$169="M"),0)),H689&amp;" Players")</f>
        <v>Wolfgang Pratl</v>
      </c>
      <c r="L689" s="78" t="str">
        <f>IF(H689&gt;0,IF(H689=1,Specials!$K689&amp;" ("&amp;Specials!$I689&amp;" -&gt; "&amp;Specials!$J689&amp;")",Specials!$K689&amp;" ("&amp;ABS(I689-J689)&amp;" better)"),"Different rounds")</f>
        <v>Wolfgang Pratl (54 -&gt; 45)</v>
      </c>
      <c r="M689" s="78" t="s">
        <v>240</v>
      </c>
      <c r="N689" s="78" t="s">
        <v>230</v>
      </c>
      <c r="O689" s="78">
        <f t="shared" ca="1" si="48"/>
        <v>18</v>
      </c>
    </row>
    <row r="690" spans="1:15" s="78" customFormat="1" x14ac:dyDescent="0.25">
      <c r="A690" s="320" t="s">
        <v>243</v>
      </c>
      <c r="B690" s="320"/>
      <c r="D690" s="78">
        <f t="array" ref="D690">IF(Parameter!$B$1=Parameter!$B$2,SMALL(IF(Data!$CH$90:$CH$169="M",Data!$O$90:$O$169,0),1),"Diff")</f>
        <v>-0.46153846153846123</v>
      </c>
      <c r="H690" s="78">
        <f t="array" ref="H690">SUM(IF((Data!$O$90:$O$169=D690)*(Data!$CH$90:$CH$169="M"),1))</f>
        <v>2</v>
      </c>
      <c r="I690" s="78">
        <f t="array" ref="I690">IF(H690&gt;0,INDEX(Data!$J$90:$J$169,MATCH(D690,(Data!$O$90:$O$169)*(Data!$CH$90:$CH$169="M"),0)),"")</f>
        <v>40</v>
      </c>
      <c r="J690" s="78">
        <f t="array" ref="J690">IF(H690&gt;0,INDEX(Data!$K$90:$K$169,MATCH(D690,(Data!$O$90:$O$169)*(Data!$CH$90:$CH$169="M"),0)),"")</f>
        <v>46</v>
      </c>
      <c r="K690" s="78" t="str">
        <f t="array" ref="K690">IF(H690=1,INDEX(Data!$CG$90:$CG$169,MATCH(D690,(Data!$O$90:$O$169)*(Data!$CH$90:$CH$169="M"),0)),H690&amp;" Players")</f>
        <v>2 Players</v>
      </c>
      <c r="L690" s="78" t="str">
        <f>IF(H690&gt;0,IF(H690=1,Specials!$K690&amp;" ("&amp;Specials!$I690&amp;" -&gt; "&amp;Specials!$J690&amp;")",Specials!$K690&amp;" ("&amp;ABS(I690-J690)&amp;" worse)"),"Different rounds")</f>
        <v>2 Players (6 worse)</v>
      </c>
      <c r="M690" s="78" t="s">
        <v>240</v>
      </c>
      <c r="N690" s="78" t="s">
        <v>230</v>
      </c>
      <c r="O690" s="78">
        <f t="shared" ca="1" si="48"/>
        <v>18</v>
      </c>
    </row>
    <row r="691" spans="1:15" s="78" customFormat="1" x14ac:dyDescent="0.25">
      <c r="A691" s="320" t="s">
        <v>244</v>
      </c>
      <c r="B691" s="320"/>
      <c r="D691" s="78">
        <f t="array" ref="D691">IF(Parameter!$B$1=Parameter!$B$2,LARGE(IF(Data!$CH$90:$CH$169="W",Data!$O$90:$O$169,0),1),"Diff")</f>
        <v>0.23076923076923084</v>
      </c>
      <c r="H691" s="78">
        <f t="array" ref="H691">SUM(IF((Data!$O$90:$O$169=D691)*(Data!$CH$90:$CH$169="W"),1))</f>
        <v>1</v>
      </c>
      <c r="I691" s="78">
        <f t="array" ref="I691">IF(H691&gt;0,INDEX(Data!$J$90:$J$169,MATCH(D691,(Data!$O$90:$O$169)*(Data!$CH$90:$CH$169="W"),0)),"")</f>
        <v>56</v>
      </c>
      <c r="J691" s="78">
        <f t="array" ref="J691">IF(H691&gt;0,INDEX(Data!$K$90:$K$169,MATCH(D691,(Data!$O$90:$O$169)*(Data!$CH$90:$CH$169="W"),0)),"")</f>
        <v>53</v>
      </c>
      <c r="K691" s="78" t="str">
        <f t="array" ref="K691">IF(H691=1,INDEX(Data!$CG$90:$CG$169,MATCH(D691,(Data!$O$90:$O$169)*(Data!$CH$90:$CH$169="W"),0)),H691&amp;" Players")</f>
        <v>Magda Kiss</v>
      </c>
      <c r="L691" s="78" t="str">
        <f>IF(H691&gt;0,IF(H691=1,Specials!$K691&amp;" ("&amp;Specials!$I691&amp;" -&gt; "&amp;Specials!$J691&amp;")",Specials!$K691&amp;" ("&amp;ABS(I691-J691)&amp;" better)"),"Different rounds")</f>
        <v>Magda Kiss (56 -&gt; 53)</v>
      </c>
      <c r="M691" s="78" t="s">
        <v>240</v>
      </c>
      <c r="N691" s="78" t="s">
        <v>230</v>
      </c>
      <c r="O691" s="78">
        <f t="shared" ca="1" si="48"/>
        <v>18</v>
      </c>
    </row>
    <row r="692" spans="1:15" s="78" customFormat="1" x14ac:dyDescent="0.25">
      <c r="A692" s="320" t="s">
        <v>245</v>
      </c>
      <c r="B692" s="320"/>
      <c r="D692" s="78">
        <f t="array" ref="D692">IF(Parameter!$B$1=Parameter!$B$2,SMALL(IF(Data!$CH$90:$CH$169="W",Data!$O$90:$O$169,0),1),"Diff")</f>
        <v>-0.1538461538461533</v>
      </c>
      <c r="H692" s="78">
        <f t="array" ref="H692">SUM(IF((Data!$O$90:$O$169=D692)*(Data!$CH$90:$CH$169="W"),1))</f>
        <v>1</v>
      </c>
      <c r="I692" s="78">
        <f t="array" ref="I692">IF(H692&gt;0,INDEX(Data!$J$90:$J$169,MATCH(D692,(Data!$O$90:$O$169)*(Data!$CH$90:$CH$169="W"),0)),"")</f>
        <v>54</v>
      </c>
      <c r="J692" s="78">
        <f t="array" ref="J692">IF(H692&gt;0,INDEX(Data!$K$90:$K$169,MATCH(D692,(Data!$O$90:$O$169)*(Data!$CH$90:$CH$169="W"),0)),"")</f>
        <v>56</v>
      </c>
      <c r="K692" s="78" t="str">
        <f t="array" ref="K692">IF(H692=1,INDEX(Data!$CG$90:$CG$169,MATCH(D692,(Data!$O$90:$O$169)*(Data!$CH$90:$CH$169="W"),0)),H692&amp;" Players")</f>
        <v>Wiltrud Derschmidt</v>
      </c>
      <c r="L692" s="78" t="str">
        <f>IF(H692&gt;0,IF(H692=1,Specials!$K692&amp;" ("&amp;Specials!$I692&amp;" -&gt; "&amp;Specials!$J692&amp;")",Specials!$K692&amp;" ("&amp;ABS(I692-J692)&amp;" worse)"),"Different rounds")</f>
        <v>Wiltrud Derschmidt (54 -&gt; 56)</v>
      </c>
      <c r="M692" s="78" t="s">
        <v>240</v>
      </c>
      <c r="N692" s="78" t="s">
        <v>230</v>
      </c>
      <c r="O692" s="78">
        <f t="shared" ca="1" si="48"/>
        <v>18</v>
      </c>
    </row>
    <row r="693" spans="1:15" s="78" customFormat="1" x14ac:dyDescent="0.25">
      <c r="A693" s="320" t="str">
        <f>"Biggest Improvement Men Rating &gt; "&amp;Parameter!$B$14&amp;" Round 2"</f>
        <v>Biggest Improvement Men Rating &gt; 850 Round 2</v>
      </c>
      <c r="B693" s="320"/>
      <c r="D693" s="78">
        <f t="array" ref="D693">IF(Parameter!$B$1=Parameter!$B$2,LARGE(IF((Data!$CH$90:$CH$169="M")*(Data!$AA$90:$AA$169&gt;Parameter!$B$14),Data!$O$90:$O$169,0),1),"Diff")</f>
        <v>0.69230769230769251</v>
      </c>
      <c r="H693" s="78">
        <f t="array" ref="H693">SUM(IF((Data!$O$90:$O$169=D693)*(Data!$CH$90:$CH$169="M")*(Data!$AA$90:$AA$169&gt;Parameter!$B$14),1))</f>
        <v>1</v>
      </c>
      <c r="I693" s="78">
        <f t="array" ref="I693">IF(H693&gt;0,INDEX(Data!$J$90:$J$169,MATCH(D693,(Data!$O$90:$O$169)*(Data!$CH$90:$CH$169="M")*(Data!$AA$90:$AA$169&gt;Parameter!$B$14),0)),"")</f>
        <v>54</v>
      </c>
      <c r="J693" s="78">
        <f t="array" ref="J693">IF(H693&gt;0,INDEX(Data!$K$90:$K$169,MATCH(D693,(Data!$O$90:$O$169)*(Data!$CH$90:$CH$169="M")*(Data!$AA$90:$AA$169&gt;Parameter!$B$14),0)),"")</f>
        <v>45</v>
      </c>
      <c r="K693" s="78" t="str">
        <f t="array" ref="K693">IF(H693=1,INDEX(Data!$CG$90:$CG$169,MATCH(D693,(Data!$O$90:$O$169)*(Data!$CH$90:$CH$169="M")*(Data!$AA$90:$AA$169&gt;Parameter!$B$14),0)),H693&amp;" Players")</f>
        <v>Wolfgang Pratl</v>
      </c>
      <c r="L693" s="78" t="str">
        <f>IF(H693&gt;0,IF(H693=1,Specials!$K693&amp;" ("&amp;Specials!$I693&amp;" -&gt; "&amp;Specials!$J693&amp;")",Specials!$K693&amp;" ("&amp;ABS(I693-J693)&amp;" better)"),"Different rounds")</f>
        <v>Wolfgang Pratl (54 -&gt; 45)</v>
      </c>
      <c r="M693" s="78" t="s">
        <v>240</v>
      </c>
      <c r="N693" s="78" t="s">
        <v>230</v>
      </c>
      <c r="O693" s="78">
        <f t="shared" ca="1" si="48"/>
        <v>18</v>
      </c>
    </row>
    <row r="694" spans="1:15" s="78" customFormat="1" x14ac:dyDescent="0.25">
      <c r="A694" s="320" t="str">
        <f>"Biggest Worsening Men Rating &gt; "&amp;Parameter!$B$14&amp;" Round 2"</f>
        <v>Biggest Worsening Men Rating &gt; 850 Round 2</v>
      </c>
      <c r="B694" s="320"/>
      <c r="D694" s="78">
        <f t="array" ref="D694">IF(Parameter!$B$1=Parameter!$B$2,SMALL(IF((Data!$CH$90:$CH$169="M")*(Data!$AA$90:$AA$169&gt;Parameter!$B$14),Data!$O$90:$O$169,0),1),"Diff")</f>
        <v>-0.46153846153846123</v>
      </c>
      <c r="H694" s="78">
        <f t="array" ref="H694">SUM(IF((Data!$O$90:$O$169=D694)*(Data!$CH$90:$CH$169="M")*(Data!$AA$90:$AA$169&gt;Parameter!$B$14),1))</f>
        <v>2</v>
      </c>
      <c r="I694" s="78">
        <f t="array" ref="I694">IF(H694&gt;0,INDEX(Data!$J$90:$J$169,MATCH(D694,(Data!$O$90:$O$169)*(Data!$CH$90:$CH$169="M")*(Data!$AA$90:$AA$169&gt;Parameter!$B$14),0)),"")</f>
        <v>40</v>
      </c>
      <c r="J694" s="78">
        <f t="array" ref="J694">IF(H694&gt;0,INDEX(Data!$K$90:$K$169,MATCH(D694,(Data!$O$90:$O$169)*(Data!$CH$90:$CH$169="M")*(Data!$AA$90:$AA$169&gt;Parameter!$B$14),0)),"")</f>
        <v>46</v>
      </c>
      <c r="K694" s="78" t="str">
        <f t="array" ref="K694">IF(H694=1,INDEX(Data!$CG$90:$CG$169,MATCH(D694,(Data!$O$90:$O$169)*(Data!$CH$90:$CH$169="M")*(Data!$AA$90:$AA$169&gt;Parameter!$B$14),0)),H694&amp;" Players")</f>
        <v>2 Players</v>
      </c>
      <c r="L694" s="78" t="str">
        <f>IF(H694&gt;0,IF(H694=1,Specials!$K694&amp;" ("&amp;Specials!$I694&amp;" -&gt; "&amp;Specials!$J694&amp;")",Specials!$K694&amp;" ("&amp;ABS(I694-J694)&amp;" worse)"),"Different rounds")</f>
        <v>2 Players (6 worse)</v>
      </c>
      <c r="M694" s="78" t="s">
        <v>240</v>
      </c>
      <c r="N694" s="78" t="s">
        <v>230</v>
      </c>
      <c r="O694" s="78">
        <f t="shared" ca="1" si="48"/>
        <v>18</v>
      </c>
    </row>
    <row r="695" spans="1:15" s="78" customFormat="1" x14ac:dyDescent="0.25">
      <c r="A695" s="320" t="str">
        <f>"Biggest Improvement Women Rating &gt; "&amp;Parameter!$B$15&amp;" Round 2"</f>
        <v>Biggest Improvement Women Rating &gt; 600 Round 2</v>
      </c>
      <c r="B695" s="320"/>
      <c r="D695" s="78">
        <f t="array" ref="D695">IF(Parameter!$B$1=Parameter!$B$2,LARGE(IF((Data!$CH$90:$CH$169="W")*(Data!$AA$90:$AA$169&gt;Parameter!$B$15),Data!$O$90:$O$169,0),1),"Diff")</f>
        <v>0.23076923076923084</v>
      </c>
      <c r="H695" s="78">
        <f t="array" ref="H695">SUM(IF((Data!$O$90:$O$169=D695)*(Data!$CH$90:$CH$169="W")*(Data!$AA$90:$AA$169&gt;Parameter!$B$15),1))</f>
        <v>1</v>
      </c>
      <c r="I695" s="78">
        <f t="array" ref="I695">IF(H695&gt;0,INDEX(Data!$J$90:$J$169,MATCH(D695,(Data!$O$90:$O$169)*(Data!$CH$90:$CH$169="W")*(Data!$AA$90:$AA$169&gt;Parameter!$B$15),0)),"")</f>
        <v>56</v>
      </c>
      <c r="J695" s="78">
        <f t="array" ref="J695">IF(H695&gt;0,INDEX(Data!$K$90:$K$169,MATCH(D695,(Data!$O$90:$O$169)*(Data!$CH$90:$CH$169="W")*(Data!$AA$90:$AA$169&gt;Parameter!$B$15),0)),"")</f>
        <v>53</v>
      </c>
      <c r="K695" s="78" t="str">
        <f t="array" ref="K695">IF(H695=1,INDEX(Data!$CG$90:$CG$169,MATCH(D695,(Data!$O$90:$O$169)*(Data!$CH$90:$CH$169="W")*(Data!$AA$90:$AA$169&gt;Parameter!$B$15),0)),H695&amp;" Players")</f>
        <v>Magda Kiss</v>
      </c>
      <c r="L695" s="78" t="str">
        <f>IF(H695&gt;0,IF(H695=1,Specials!$K695&amp;" ("&amp;Specials!$I695&amp;" -&gt; "&amp;Specials!$J695&amp;")",Specials!$K695&amp;" ("&amp;ABS(I695-J695)&amp;" better)"),"Different rounds")</f>
        <v>Magda Kiss (56 -&gt; 53)</v>
      </c>
      <c r="M695" s="78" t="s">
        <v>240</v>
      </c>
      <c r="N695" s="78" t="s">
        <v>230</v>
      </c>
      <c r="O695" s="78">
        <f t="shared" ca="1" si="48"/>
        <v>18</v>
      </c>
    </row>
    <row r="696" spans="1:15" s="78" customFormat="1" x14ac:dyDescent="0.25">
      <c r="A696" s="320" t="str">
        <f>"Biggest Worsening Women Rating &gt; "&amp;Parameter!$B$15&amp;" Round 2"</f>
        <v>Biggest Worsening Women Rating &gt; 600 Round 2</v>
      </c>
      <c r="B696" s="320"/>
      <c r="D696" s="78">
        <f t="array" ref="D696">IF(Parameter!$B$1=Parameter!$B$2,SMALL(IF((Data!$CH$90:$CH$169="W")*(Data!$AA$90:$AA$169&gt;Parameter!$B$15),Data!$O$90:$O$169,0),1),"Diff")</f>
        <v>-0.1538461538461533</v>
      </c>
      <c r="H696" s="78">
        <f t="array" ref="H696">SUM(IF((Data!$O$90:$O$169=D696)*(Data!$CH$90:$CH$169="W")*(Data!$AA$90:$AA$169&gt;Parameter!$B$15),1))</f>
        <v>1</v>
      </c>
      <c r="I696" s="78">
        <f t="array" ref="I696">IF(H696&gt;0,INDEX(Data!$J$90:$J$169,MATCH(D696,(Data!$O$90:$O$169)*(Data!$CH$90:$CH$169="W")*(Data!$AA$90:$AA$169&gt;Parameter!$B$15),0)),"")</f>
        <v>54</v>
      </c>
      <c r="J696" s="78">
        <f t="array" ref="J696">IF(H696&gt;0,INDEX(Data!$K$90:$K$169,MATCH(D696,(Data!$O$90:$O$169)*(Data!$CH$90:$CH$169="W")*(Data!$AA$90:$AA$169&gt;Parameter!$B$15),0)),"")</f>
        <v>56</v>
      </c>
      <c r="K696" s="78" t="str">
        <f t="array" ref="K696">IF(H696=1,INDEX(Data!$CG$90:$CG$169,MATCH(D696,(Data!$O$90:$O$169)*(Data!$CH$90:$CH$169="W")*(Data!$AA$90:$AA$169&gt;Parameter!$B$15),0)),H696&amp;" Players")</f>
        <v>Wiltrud Derschmidt</v>
      </c>
      <c r="L696" s="78" t="str">
        <f>IF(H696&gt;0,IF(H696=1,Specials!$K696&amp;" ("&amp;Specials!$I696&amp;" -&gt; "&amp;Specials!$J696&amp;")",Specials!$K696&amp;" ("&amp;ABS(I696-J696)&amp;" worse)"),"Different rounds")</f>
        <v>Wiltrud Derschmidt (54 -&gt; 56)</v>
      </c>
      <c r="M696" s="78" t="s">
        <v>240</v>
      </c>
      <c r="N696" s="78" t="s">
        <v>230</v>
      </c>
      <c r="O696" s="78">
        <f t="shared" ca="1" si="48"/>
        <v>18</v>
      </c>
    </row>
    <row r="697" spans="1:15" s="91" customFormat="1" x14ac:dyDescent="0.25">
      <c r="A697" s="322" t="s">
        <v>246</v>
      </c>
      <c r="B697" s="323"/>
      <c r="D697" s="91" t="str">
        <f>IF(Parameter!$B$2=Parameter!$B$3,LARGE(Data!$P$90:$P$169,1),"Diff")</f>
        <v>Diff</v>
      </c>
      <c r="H697" s="91">
        <f>COUNTIF(Data!$P$90:$P$169,D697)</f>
        <v>0</v>
      </c>
      <c r="I697" s="91" t="str">
        <f>IF(H697&gt;0,INDEX(Data!$K$90:$K$169,MATCH(D697,Data!$P$90:$P$169,0)),"")</f>
        <v/>
      </c>
      <c r="J697" s="91" t="str">
        <f>IF(H697&gt;0,INDEX(Data!$L$90:$L$169,MATCH(D697,Data!$P$90:$P$169,0)),"")</f>
        <v/>
      </c>
      <c r="K697" s="91" t="str">
        <f>IF(H697=1,INDEX(Data!$CG$90:$CG$169,MATCH(D697,Data!$P$90:$P$169,0)),H697&amp;" Players")</f>
        <v>0 Players</v>
      </c>
      <c r="L697" s="91" t="str">
        <f>IF(H697&gt;0,IF(H697=1,Specials!$K697&amp;" ("&amp;Specials!$I697&amp;" -&gt; "&amp;Specials!$J697&amp;")",Specials!$K697&amp;" ("&amp;ABS(I697-J697)&amp;" better)"),"Different rounds")</f>
        <v>Different rounds</v>
      </c>
      <c r="M697" s="91" t="s">
        <v>240</v>
      </c>
      <c r="N697" s="91" t="s">
        <v>230</v>
      </c>
      <c r="O697" s="91">
        <f t="shared" ca="1" si="48"/>
        <v>18</v>
      </c>
    </row>
    <row r="698" spans="1:15" s="91" customFormat="1" x14ac:dyDescent="0.25">
      <c r="A698" s="323" t="s">
        <v>247</v>
      </c>
      <c r="B698" s="323"/>
      <c r="D698" s="91" t="str">
        <f>IF(Parameter!$B$2=Parameter!$B$3,SMALL(Data!$P$90:$P$169,1),"Diff")</f>
        <v>Diff</v>
      </c>
      <c r="H698" s="91">
        <f>COUNTIF(Data!$P$90:$P$169,D698)</f>
        <v>0</v>
      </c>
      <c r="I698" s="91" t="str">
        <f>IF(H698&gt;0,INDEX(Data!$K$90:$K$169,MATCH(D698,Data!$P$90:$P$169,0)),"")</f>
        <v/>
      </c>
      <c r="J698" s="91" t="str">
        <f>IF(H698&gt;0,INDEX(Data!$L$90:$L$169,MATCH(D698,Data!$P$90:$P$169,0)),"")</f>
        <v/>
      </c>
      <c r="K698" s="91" t="str">
        <f>IF(H698=1,INDEX(Data!$CG$90:$CG$169,MATCH(D698,Data!$P$90:$P$169,0)),H698&amp;" Players")</f>
        <v>0 Players</v>
      </c>
      <c r="L698" s="91" t="str">
        <f>IF(H698&gt;0,IF(H698=1,Specials!$K698&amp;" ("&amp;Specials!$I698&amp;" -&gt; "&amp;Specials!$J698&amp;")",Specials!$K698&amp;" ("&amp;ABS(I698-J698)&amp;" worse)"),"Different rounds")</f>
        <v>Different rounds</v>
      </c>
      <c r="M698" s="91" t="s">
        <v>240</v>
      </c>
      <c r="N698" s="91" t="s">
        <v>230</v>
      </c>
      <c r="O698" s="91">
        <f t="shared" ca="1" si="48"/>
        <v>18</v>
      </c>
    </row>
    <row r="699" spans="1:15" s="91" customFormat="1" x14ac:dyDescent="0.25">
      <c r="A699" s="323" t="s">
        <v>248</v>
      </c>
      <c r="B699" s="323"/>
      <c r="D699" s="91" t="str">
        <f t="array" ref="D699">IF(Parameter!$B$2=Parameter!$B$3,LARGE(IF(Data!$CH$90:$CH$169="M",Data!$P$90:$P$169,0),1),"Diff")</f>
        <v>Diff</v>
      </c>
      <c r="H699" s="91">
        <f t="array" ref="H699">SUM(IF((Data!$P$90:$P$169=D699)*(Data!$CH$90:$CH$169="M"),1))</f>
        <v>0</v>
      </c>
      <c r="I699" s="91" t="str">
        <f t="array" ref="I699">IF(H699&gt;0,INDEX(Data!$K$90:$K$169,MATCH(D699,(Data!$P$90:$P$169)*(Data!$CH$90:$CH$169="M"),0)),"")</f>
        <v/>
      </c>
      <c r="J699" s="91" t="str">
        <f t="array" ref="J699">IF(H699&gt;0,INDEX(Data!$L$90:$L$169,MATCH(D699,(Data!$P$90:$P$169)*(Data!$CH$90:$CH$169="M"),0)),"")</f>
        <v/>
      </c>
      <c r="K699" s="91" t="str">
        <f t="array" ref="K699">IF(H699=1,INDEX(Data!$CG$90:$CG$169,MATCH(D699,(Data!$P$90:$P$169)*(Data!$CH$90:$CH$169="M"),0)),H699&amp;" Players")</f>
        <v>0 Players</v>
      </c>
      <c r="L699" s="91" t="str">
        <f>IF(H699&gt;0,IF(H699=1,Specials!$K699&amp;" ("&amp;Specials!$I699&amp;" -&gt; "&amp;Specials!$J699&amp;")",Specials!$K699&amp;" ("&amp;ABS(I699-J699)&amp;" better)"),"Different rounds")</f>
        <v>Different rounds</v>
      </c>
      <c r="M699" s="91" t="s">
        <v>240</v>
      </c>
      <c r="N699" s="91" t="s">
        <v>230</v>
      </c>
      <c r="O699" s="91">
        <f t="shared" ca="1" si="48"/>
        <v>18</v>
      </c>
    </row>
    <row r="700" spans="1:15" s="91" customFormat="1" x14ac:dyDescent="0.25">
      <c r="A700" s="323" t="s">
        <v>249</v>
      </c>
      <c r="B700" s="323"/>
      <c r="D700" s="91" t="str">
        <f t="array" ref="D700">IF(Parameter!$B$2=Parameter!$B$3,SMALL(IF(Data!$CH$90:$CH$169="M",Data!$P$90:$P$169,0),1),"Diff")</f>
        <v>Diff</v>
      </c>
      <c r="H700" s="91">
        <f t="array" ref="H700">SUM(IF((Data!$P$90:$P$169=D700)*(Data!$CH$90:$CH$169="M"),1))</f>
        <v>0</v>
      </c>
      <c r="I700" s="91" t="str">
        <f t="array" ref="I700">IF(H700&gt;0,INDEX(Data!$K$90:$K$169,MATCH(D700,(Data!$P$90:$P$169)*(Data!$CH$90:$CH$169="M"),0)),"")</f>
        <v/>
      </c>
      <c r="J700" s="91" t="str">
        <f t="array" ref="J700">IF(H700&gt;0,INDEX(Data!$L$90:$L$169,MATCH(D700,(Data!$P$90:$P$169)*(Data!$CH$90:$CH$169="M"),0)),"")</f>
        <v/>
      </c>
      <c r="K700" s="91" t="str">
        <f t="array" ref="K700">IF(H700=1,INDEX(Data!$CG$90:$CG$169,MATCH(D700,(Data!$P$90:$P$169)*(Data!$CH$90:$CH$169="M"),0)),H700&amp;" Players")</f>
        <v>0 Players</v>
      </c>
      <c r="L700" s="91" t="str">
        <f>IF(H700&gt;0,IF(H700=1,Specials!$K700&amp;" ("&amp;Specials!$I700&amp;" -&gt; "&amp;Specials!$J700&amp;")",Specials!$K700&amp;" ("&amp;ABS(I700-J700)&amp;" worse)"),"Different rounds")</f>
        <v>Different rounds</v>
      </c>
      <c r="M700" s="91" t="s">
        <v>240</v>
      </c>
      <c r="N700" s="91" t="s">
        <v>230</v>
      </c>
      <c r="O700" s="91">
        <f t="shared" ca="1" si="48"/>
        <v>18</v>
      </c>
    </row>
    <row r="701" spans="1:15" s="91" customFormat="1" x14ac:dyDescent="0.25">
      <c r="A701" s="323" t="s">
        <v>250</v>
      </c>
      <c r="B701" s="323"/>
      <c r="D701" s="91" t="str">
        <f t="array" ref="D701">IF(Parameter!$B$2=Parameter!$B$3,LARGE(IF(Data!$CH$90:$CH$169="W",Data!$P$90:$P$169,0),1),"Diff")</f>
        <v>Diff</v>
      </c>
      <c r="H701" s="91">
        <f t="array" ref="H701">SUM(IF((Data!$P$90:$P$169=D701)*(Data!$CH$90:$CH$169="W"),1))</f>
        <v>0</v>
      </c>
      <c r="I701" s="91" t="str">
        <f t="array" ref="I701">IF(H701&gt;0,INDEX(Data!$K$90:$K$169,MATCH(D701,(Data!$P$90:$P$169)*(Data!$CH$90:$CH$169="W"),0)),"")</f>
        <v/>
      </c>
      <c r="J701" s="91" t="str">
        <f t="array" ref="J701">IF(H701&gt;0,INDEX(Data!$L$90:$L$169,MATCH(D701,(Data!$P$90:$P$169)*(Data!$CH$90:$CH$169="W"),0)),"")</f>
        <v/>
      </c>
      <c r="K701" s="91" t="str">
        <f t="array" ref="K701">IF(H701=1,INDEX(Data!$CG$90:$CG$169,MATCH(D701,(Data!$P$90:$P$169)*(Data!$CH$90:$CH$169="W"),0)),H701&amp;" Players")</f>
        <v>0 Players</v>
      </c>
      <c r="L701" s="91" t="str">
        <f>IF(H701&gt;0,IF(H701=1,Specials!$K701&amp;" ("&amp;Specials!$I701&amp;" -&gt; "&amp;Specials!$J701&amp;")",Specials!$K701&amp;" ("&amp;ABS(I701-J701)&amp;" better)"),"Different rounds")</f>
        <v>Different rounds</v>
      </c>
      <c r="M701" s="91" t="s">
        <v>240</v>
      </c>
      <c r="N701" s="91" t="s">
        <v>230</v>
      </c>
      <c r="O701" s="91">
        <f t="shared" ca="1" si="48"/>
        <v>18</v>
      </c>
    </row>
    <row r="702" spans="1:15" s="91" customFormat="1" x14ac:dyDescent="0.25">
      <c r="A702" s="323" t="s">
        <v>251</v>
      </c>
      <c r="B702" s="323"/>
      <c r="D702" s="91" t="str">
        <f t="array" ref="D702">IF(Parameter!$B$2=Parameter!$B$3,SMALL(IF(Data!$CH$90:$CH$169="W",Data!$P$90:$P$169,0),1),"Diff")</f>
        <v>Diff</v>
      </c>
      <c r="H702" s="91">
        <f t="array" ref="H702">SUM(IF((Data!$P$90:$P$169=D702)*(Data!$CH$90:$CH$169="W"),1))</f>
        <v>0</v>
      </c>
      <c r="I702" s="91" t="str">
        <f t="array" ref="I702">IF(H702&gt;0,INDEX(Data!$K$90:$K$169,MATCH(D702,(Data!$P$90:$P$169)*(Data!$CH$90:$CH$169="W"),0)),"")</f>
        <v/>
      </c>
      <c r="J702" s="91" t="str">
        <f t="array" ref="J702">IF(H702&gt;0,INDEX(Data!$L$90:$L$169,MATCH(D702,(Data!$P$90:$P$169)*(Data!$CH$90:$CH$169="W"),0)),"")</f>
        <v/>
      </c>
      <c r="K702" s="91" t="str">
        <f t="array" ref="K702">IF(H702=1,INDEX(Data!$CG$90:$CG$169,MATCH(D702,(Data!$P$90:$P$169)*(Data!$CH$90:$CH$169="W"),0)),H702&amp;" Players")</f>
        <v>0 Players</v>
      </c>
      <c r="L702" s="91" t="str">
        <f>IF(H702&gt;0,IF(H702=1,Specials!$K702&amp;" ("&amp;Specials!$I702&amp;" -&gt; "&amp;Specials!$J702&amp;")",Specials!$K702&amp;" ("&amp;ABS(I702-J702)&amp;" worse)"),"Different rounds")</f>
        <v>Different rounds</v>
      </c>
      <c r="M702" s="91" t="s">
        <v>240</v>
      </c>
      <c r="N702" s="91" t="s">
        <v>230</v>
      </c>
      <c r="O702" s="91">
        <f t="shared" ca="1" si="48"/>
        <v>18</v>
      </c>
    </row>
    <row r="703" spans="1:15" s="91" customFormat="1" x14ac:dyDescent="0.25">
      <c r="A703" s="323" t="str">
        <f>"Biggest Improvement Men Rating &gt; "&amp;Parameter!$B$14&amp;" Round 3"</f>
        <v>Biggest Improvement Men Rating &gt; 850 Round 3</v>
      </c>
      <c r="B703" s="323"/>
      <c r="D703" s="91" t="str">
        <f t="array" ref="D703">IF(Parameter!$B$2=Parameter!$B$3,LARGE(IF((Data!$CH$90:$CH$169="M")*(Data!$AA$90:$AA$169&gt;Parameter!$B$14),Data!$P$90:$P$169,0),1),"Diff")</f>
        <v>Diff</v>
      </c>
      <c r="H703" s="91">
        <f t="array" ref="H703">SUM(IF((Data!$P$90:$P$169=D703)*(Data!$CH$90:$CH$169="M")*(Data!$AA$90:$AA$169&gt;Parameter!$B$14),1))</f>
        <v>0</v>
      </c>
      <c r="I703" s="91" t="str">
        <f t="array" ref="I703">IF(H703&gt;0,INDEX(Data!$K$90:$K$169,MATCH(D703,(Data!$P$90:$P$169)*(Data!$CH$90:$CH$169="M")*(Data!$AA$90:$AA$169&gt;Parameter!$B$14),0)),"")</f>
        <v/>
      </c>
      <c r="J703" s="91" t="str">
        <f t="array" ref="J703">IF(H703&gt;0,INDEX(Data!$L$90:$L$169,MATCH(D703,(Data!$P$90:$P$169)*(Data!$CH$90:$CH$169="M")*(Data!$AA$90:$AA$169&gt;Parameter!$B$14),0)),"")</f>
        <v/>
      </c>
      <c r="K703" s="91" t="str">
        <f t="array" ref="K703">IF(H703=1,INDEX(Data!$CG$90:$CG$169,MATCH(D703,(Data!$P$90:$P$169)*(Data!$CH$90:$CH$169="M")*(Data!$AA$90:$AA$169&gt;Parameter!$B$14),0)),H703&amp;" Players")</f>
        <v>0 Players</v>
      </c>
      <c r="L703" s="91" t="str">
        <f>IF(H703&gt;0,IF(H703=1,Specials!$K703&amp;" ("&amp;Specials!$I703&amp;" -&gt; "&amp;Specials!$J703&amp;")",Specials!$K703&amp;" ("&amp;ABS(I703-J703)&amp;" better)"),"Different rounds")</f>
        <v>Different rounds</v>
      </c>
      <c r="M703" s="91" t="s">
        <v>240</v>
      </c>
      <c r="N703" s="91" t="s">
        <v>230</v>
      </c>
      <c r="O703" s="91">
        <f t="shared" ca="1" si="48"/>
        <v>18</v>
      </c>
    </row>
    <row r="704" spans="1:15" s="91" customFormat="1" x14ac:dyDescent="0.25">
      <c r="A704" s="323" t="str">
        <f>"Biggest Worsening Men Rating &gt; "&amp;Parameter!$B$14&amp;" Round 3"</f>
        <v>Biggest Worsening Men Rating &gt; 850 Round 3</v>
      </c>
      <c r="B704" s="323"/>
      <c r="D704" s="91" t="str">
        <f t="array" ref="D704">IF(Parameter!$B$2=Parameter!$B$3,SMALL(IF((Data!$CH$90:$CH$169="M")*(Data!$AA$90:$AA$169&gt;Parameter!$B$14),Data!$P$90:$P$169,0),1),"Diff")</f>
        <v>Diff</v>
      </c>
      <c r="H704" s="91">
        <f t="array" ref="H704">SUM(IF((Data!$P$90:$P$169=D704)*(Data!$CH$90:$CH$169="M")*(Data!$AA$90:$AA$169&gt;Parameter!$B$14),1))</f>
        <v>0</v>
      </c>
      <c r="I704" s="91" t="str">
        <f t="array" ref="I704">IF(H704&gt;0,INDEX(Data!$K$90:$K$169,MATCH(D704,(Data!$P$90:$P$169)*(Data!$CH$90:$CH$169="M")*(Data!$AA$90:$AA$169&gt;Parameter!$B$14),0)),"")</f>
        <v/>
      </c>
      <c r="J704" s="91" t="str">
        <f t="array" ref="J704">IF(H704&gt;0,INDEX(Data!$L$90:$L$169,MATCH(D704,(Data!$P$90:$P$169)*(Data!$CH$90:$CH$169="M")*(Data!$AA$90:$AA$169&gt;Parameter!$B$14),0)),"")</f>
        <v/>
      </c>
      <c r="K704" s="91" t="str">
        <f t="array" ref="K704">IF(H704=1,INDEX(Data!$CG$90:$CG$169,MATCH(D704,(Data!$P$90:$P$169)*(Data!$CH$90:$CH$169="M")*(Data!$AA$90:$AA$169&gt;Parameter!$B$14),0)),H704&amp;" Players")</f>
        <v>0 Players</v>
      </c>
      <c r="L704" s="91" t="str">
        <f>IF(H704&gt;0,IF(H704=1,Specials!$K704&amp;" ("&amp;Specials!$I704&amp;" -&gt; "&amp;Specials!$J704&amp;")",Specials!$K704&amp;" ("&amp;ABS(I704-J704)&amp;" worse)"),"Different rounds")</f>
        <v>Different rounds</v>
      </c>
      <c r="M704" s="91" t="s">
        <v>240</v>
      </c>
      <c r="N704" s="91" t="s">
        <v>230</v>
      </c>
      <c r="O704" s="91">
        <f t="shared" ca="1" si="48"/>
        <v>18</v>
      </c>
    </row>
    <row r="705" spans="1:15" s="91" customFormat="1" x14ac:dyDescent="0.25">
      <c r="A705" s="323" t="str">
        <f>"Biggest Improvement Women Rating &gt; "&amp;Parameter!$B$15&amp;" Round 3"</f>
        <v>Biggest Improvement Women Rating &gt; 600 Round 3</v>
      </c>
      <c r="B705" s="323"/>
      <c r="D705" s="91" t="str">
        <f t="array" ref="D705">IF(Parameter!$B$2=Parameter!$B$3,LARGE(IF((Data!$CH$90:$CH$169="W")*(Data!$AA$90:$AA$169&gt;Parameter!$B$15),Data!$P$90:$P$169,0),1),"Diff")</f>
        <v>Diff</v>
      </c>
      <c r="H705" s="91">
        <f t="array" ref="H705">SUM(IF((Data!$P$90:$P$169=D705)*(Data!$CH$90:$CH$169="W")*(Data!$AA$90:$AA$169&gt;Parameter!$B$15),1))</f>
        <v>0</v>
      </c>
      <c r="I705" s="91" t="str">
        <f t="array" ref="I705">IF(H705&gt;0,INDEX(Data!$K$90:$K$169,MATCH(D705,(Data!$P$90:$P$169)*(Data!$CH$90:$CH$169="W")*(Data!$AA$90:$AA$169&gt;Parameter!$B$15),0)),"")</f>
        <v/>
      </c>
      <c r="J705" s="91" t="str">
        <f t="array" ref="J705">IF(H705&gt;0,INDEX(Data!$L$90:$L$169,MATCH(D705,(Data!$P$90:$P$169)*(Data!$CH$90:$CH$169="W")*(Data!$AA$90:$AA$169&gt;Parameter!$B$15),0)),"")</f>
        <v/>
      </c>
      <c r="K705" s="91" t="str">
        <f t="array" ref="K705">IF(H705=1,INDEX(Data!$CG$90:$CG$169,MATCH(D705,(Data!$P$90:$P$169)*(Data!$CH$90:$CH$169="W")*(Data!$AA$90:$AA$169&gt;Parameter!$B$15),0)),H705&amp;" Players")</f>
        <v>0 Players</v>
      </c>
      <c r="L705" s="91" t="str">
        <f>IF(H705&gt;0,IF(H705=1,Specials!$K705&amp;" ("&amp;Specials!$I705&amp;" -&gt; "&amp;Specials!$J705&amp;")",Specials!$K705&amp;" ("&amp;ABS(I705-J705)&amp;" better)"),"Different rounds")</f>
        <v>Different rounds</v>
      </c>
      <c r="M705" s="91" t="s">
        <v>240</v>
      </c>
      <c r="N705" s="91" t="s">
        <v>230</v>
      </c>
      <c r="O705" s="91">
        <f t="shared" ca="1" si="48"/>
        <v>18</v>
      </c>
    </row>
    <row r="706" spans="1:15" s="91" customFormat="1" x14ac:dyDescent="0.25">
      <c r="A706" s="323" t="str">
        <f>"Biggest Worsening Women Rating &gt; "&amp;Parameter!$B$15&amp;" Round 3"</f>
        <v>Biggest Worsening Women Rating &gt; 600 Round 3</v>
      </c>
      <c r="B706" s="323"/>
      <c r="D706" s="91" t="str">
        <f t="array" ref="D706">IF(Parameter!$B$2=Parameter!$B$3,SMALL(IF((Data!$CH$90:$CH$169="W")*(Data!$AA$90:$AA$169&gt;Parameter!$B$15),Data!$P$90:$P$169,0),1),"Diff")</f>
        <v>Diff</v>
      </c>
      <c r="H706" s="91">
        <f t="array" ref="H706">SUM(IF((Data!$P$90:$P$169=D706)*(Data!$CH$90:$CH$169="W")*(Data!$AA$90:$AA$169&gt;Parameter!$B$15),1))</f>
        <v>0</v>
      </c>
      <c r="I706" s="91" t="str">
        <f t="array" ref="I706">IF(H706&gt;0,INDEX(Data!$K$90:$K$169,MATCH(D706,(Data!$P$90:$P$169)*(Data!$CH$90:$CH$169="W")*(Data!$AA$90:$AA$169&gt;Parameter!$B$15),0)),"")</f>
        <v/>
      </c>
      <c r="J706" s="91" t="str">
        <f t="array" ref="J706">IF(H706&gt;0,INDEX(Data!$L$90:$L$169,MATCH(D706,(Data!$P$90:$P$169)*(Data!$CH$90:$CH$169="W")*(Data!$AA$90:$AA$169&gt;Parameter!$B$15),0)),"")</f>
        <v/>
      </c>
      <c r="K706" s="91" t="str">
        <f t="array" ref="K706">IF(H706=1,INDEX(Data!$CG$90:$CG$169,MATCH(D706,(Data!$P$90:$P$169)*(Data!$CH$90:$CH$169="W")*(Data!$AA$90:$AA$169&gt;Parameter!$B$15),0)),H706&amp;" Players")</f>
        <v>0 Players</v>
      </c>
      <c r="L706" s="91" t="str">
        <f>IF(H706&gt;0,IF(H706=1,Specials!$K706&amp;" ("&amp;Specials!$I706&amp;" -&gt; "&amp;Specials!$J706&amp;")",Specials!$K706&amp;" ("&amp;ABS(I706-J706)&amp;" worse)"),"Different rounds")</f>
        <v>Different rounds</v>
      </c>
      <c r="M706" s="91" t="s">
        <v>240</v>
      </c>
      <c r="N706" s="91" t="s">
        <v>230</v>
      </c>
      <c r="O706" s="91">
        <f t="shared" ca="1" si="48"/>
        <v>18</v>
      </c>
    </row>
    <row r="707" spans="1:15" s="78" customFormat="1" x14ac:dyDescent="0.25">
      <c r="A707" s="320" t="s">
        <v>252</v>
      </c>
      <c r="B707" s="320"/>
      <c r="D707" s="78" t="e">
        <f>IF(Parameter!$B$3=Parameter!$B$4,LARGE(Data!$Q$90:$Q$169,1),"Diff")</f>
        <v>#NUM!</v>
      </c>
      <c r="H707" s="78">
        <f>COUNTIF(Data!$Q$90:$Q$169,D707)</f>
        <v>0</v>
      </c>
      <c r="I707" s="78" t="str">
        <f>IF(H707&gt;0,INDEX(Data!$L$90:$L$169,MATCH(D707,Data!$Q$90:$Q$169,0)),"")</f>
        <v/>
      </c>
      <c r="J707" s="78" t="str">
        <f>IF(H707&gt;0,INDEX(Data!$M$90:$M$169,MATCH(D707,Data!$Q$90:$Q$169,0)),"")</f>
        <v/>
      </c>
      <c r="K707" s="78" t="str">
        <f>IF(H707=1,INDEX(Data!$CG$90:$CG$169,MATCH(D707,Data!$Q$90:$Q$169,0)),H707&amp;" Players")</f>
        <v>0 Players</v>
      </c>
      <c r="L707" s="78" t="str">
        <f>IF(H707&gt;0,IF(H707=1,Specials!$K707&amp;" ("&amp;Specials!$I707&amp;" -&gt; "&amp;Specials!$J707&amp;")",Specials!$K707&amp;" ("&amp;ABS(I707-J707)&amp;" better)"),"Different rounds")</f>
        <v>Different rounds</v>
      </c>
      <c r="M707" s="78" t="s">
        <v>240</v>
      </c>
      <c r="N707" s="78" t="s">
        <v>230</v>
      </c>
      <c r="O707" s="78">
        <f t="shared" ca="1" si="48"/>
        <v>18</v>
      </c>
    </row>
    <row r="708" spans="1:15" s="78" customFormat="1" x14ac:dyDescent="0.25">
      <c r="A708" s="320" t="s">
        <v>253</v>
      </c>
      <c r="B708" s="320"/>
      <c r="D708" s="78" t="e">
        <f>IF(Parameter!$B$3=Parameter!$B$4,SMALL(Data!$Q$90:$Q$169,1),"Diff")</f>
        <v>#NUM!</v>
      </c>
      <c r="H708" s="78">
        <f>COUNTIF(Data!$Q$90:$Q$169,D708)</f>
        <v>0</v>
      </c>
      <c r="I708" s="78" t="str">
        <f>IF(H708&gt;0,INDEX(Data!$L$90:$L$169,MATCH(D708,Data!$Q$90:$Q$169,0)),"")</f>
        <v/>
      </c>
      <c r="J708" s="78" t="str">
        <f>IF(H708&gt;0,INDEX(Data!$M$90:$M$169,MATCH(D708,Data!$Q$90:$Q$169,0)),"")</f>
        <v/>
      </c>
      <c r="K708" s="78" t="str">
        <f>IF(H708=1,INDEX(Data!$CG$90:$CG$169,MATCH(D708,Data!$Q$90:$Q$169,0)),H708&amp;" Players")</f>
        <v>0 Players</v>
      </c>
      <c r="L708" s="78" t="str">
        <f>IF(H708&gt;0,IF(H708=1,Specials!$K708&amp;" ("&amp;Specials!$I708&amp;" -&gt; "&amp;Specials!$J708&amp;")",Specials!$K708&amp;" ("&amp;ABS(I708-J708)&amp;" worse)"),"Different rounds")</f>
        <v>Different rounds</v>
      </c>
      <c r="M708" s="78" t="s">
        <v>240</v>
      </c>
      <c r="N708" s="78" t="s">
        <v>230</v>
      </c>
      <c r="O708" s="78">
        <f t="shared" ref="O708:O771" ca="1" si="51">IF(AND($P708&lt;&gt;"",$N708="yes"),O707+1,O707)</f>
        <v>18</v>
      </c>
    </row>
    <row r="709" spans="1:15" s="78" customFormat="1" x14ac:dyDescent="0.25">
      <c r="A709" s="320" t="s">
        <v>254</v>
      </c>
      <c r="B709" s="320"/>
      <c r="D709" s="78">
        <f t="array" ref="D709">IF(Parameter!$B$3=Parameter!$B$4,LARGE(IF(Data!$CH$90:$CH$169="M",Data!$Q$90:$Q$169,0),1),"Diff")</f>
        <v>0</v>
      </c>
      <c r="H709" s="78">
        <f t="array" ref="H709">SUM(IF((Data!$Q$90:$Q$169=D709)*(Data!$CH$90:$CH$169="M"),1))</f>
        <v>0</v>
      </c>
      <c r="I709" s="78" t="str">
        <f t="array" ref="I709">IF(H709&gt;0,INDEX(Data!$L$90:$L$169,MATCH(D709,(Data!$Q$90:$Q$169)*(Data!$CH$90:$CH$169="M"),0)),"")</f>
        <v/>
      </c>
      <c r="J709" s="78" t="str">
        <f t="array" ref="J709">IF(H709&gt;0,INDEX(Data!$M$90:$M$169,MATCH(D709,(Data!$Q$90:$Q$169)*(Data!$CH$90:$CH$169="M"),0)),"")</f>
        <v/>
      </c>
      <c r="K709" s="78" t="str">
        <f t="array" ref="K709">IF(H709=1,INDEX(Data!$CG$90:$CG$169,MATCH(D709,(Data!$Q$90:$Q$169)*(Data!$CH$90:$CH$169="M"),0)),H709&amp;" Players")</f>
        <v>0 Players</v>
      </c>
      <c r="L709" s="78" t="str">
        <f>IF(H709&gt;0,IF(H709=1,Specials!$K709&amp;" ("&amp;Specials!$I709&amp;" -&gt; "&amp;Specials!$J709&amp;")",Specials!$K709&amp;" ("&amp;ABS(I709-J709)&amp;" better)"),"Different rounds")</f>
        <v>Different rounds</v>
      </c>
      <c r="M709" s="78" t="s">
        <v>240</v>
      </c>
      <c r="N709" s="78" t="s">
        <v>230</v>
      </c>
      <c r="O709" s="78">
        <f t="shared" ca="1" si="51"/>
        <v>18</v>
      </c>
    </row>
    <row r="710" spans="1:15" s="78" customFormat="1" x14ac:dyDescent="0.25">
      <c r="A710" s="320" t="s">
        <v>255</v>
      </c>
      <c r="B710" s="320"/>
      <c r="D710" s="78">
        <f t="array" ref="D710">IF(Parameter!$B$3=Parameter!$B$4,SMALL(IF(Data!$CH$90:$CH$169="M",Data!$Q$90:$Q$169,0),1),"Diff")</f>
        <v>0</v>
      </c>
      <c r="H710" s="78">
        <f t="array" ref="H710">SUM(IF((Data!$Q$90:$Q$169=D710)*(Data!$CH$90:$CH$169="M"),1))</f>
        <v>0</v>
      </c>
      <c r="I710" s="78" t="str">
        <f t="array" ref="I710">IF(H710&gt;0,INDEX(Data!$L$90:$L$169,MATCH(D710,(Data!$Q$90:$Q$169)*(Data!$CH$90:$CH$169="M"),0)),"")</f>
        <v/>
      </c>
      <c r="J710" s="78" t="str">
        <f t="array" ref="J710">IF(H710&gt;0,INDEX(Data!$M$90:$M$169,MATCH(D710,(Data!$Q$90:$Q$169)*(Data!$CH$90:$CH$169="M"),0)),"")</f>
        <v/>
      </c>
      <c r="K710" s="78" t="str">
        <f t="array" ref="K710">IF(H710=1,INDEX(Data!$CG$90:$CG$169,MATCH(D710,(Data!$Q$90:$Q$169)*(Data!$CH$90:$CH$169="M"),0)),H710&amp;" Players")</f>
        <v>0 Players</v>
      </c>
      <c r="L710" s="78" t="str">
        <f>IF(H710&gt;0,IF(H710=1,Specials!$K710&amp;" ("&amp;Specials!$I710&amp;" -&gt; "&amp;Specials!$J710&amp;")",Specials!$K710&amp;" ("&amp;ABS(I710-J710)&amp;" worse)"),"Different rounds")</f>
        <v>Different rounds</v>
      </c>
      <c r="M710" s="78" t="s">
        <v>240</v>
      </c>
      <c r="N710" s="78" t="s">
        <v>230</v>
      </c>
      <c r="O710" s="78">
        <f t="shared" ca="1" si="51"/>
        <v>18</v>
      </c>
    </row>
    <row r="711" spans="1:15" s="78" customFormat="1" x14ac:dyDescent="0.25">
      <c r="A711" s="320" t="s">
        <v>256</v>
      </c>
      <c r="B711" s="320"/>
      <c r="D711" s="78">
        <f t="array" ref="D711">IF(Parameter!$B$3=Parameter!$B$4,LARGE(IF(Data!$CH$90:$CH$169="W",Data!$Q$90:$Q$169,0),1),"Diff")</f>
        <v>0</v>
      </c>
      <c r="H711" s="78">
        <f t="array" ref="H711">SUM(IF((Data!$Q$90:$Q$169=D711)*(Data!$CH$90:$CH$169="W"),1))</f>
        <v>0</v>
      </c>
      <c r="I711" s="78" t="str">
        <f t="array" ref="I711">IF(H711&gt;0,INDEX(Data!$L$90:$L$169,MATCH(D711,(Data!$Q$90:$Q$169)*(Data!$CH$90:$CH$169="W"),0)),"")</f>
        <v/>
      </c>
      <c r="J711" s="78" t="str">
        <f t="array" ref="J711">IF(H711&gt;0,INDEX(Data!$M$90:$M$169,MATCH(D711,(Data!$Q$90:$Q$169)*(Data!$CH$90:$CH$169="W"),0)),"")</f>
        <v/>
      </c>
      <c r="K711" s="78" t="str">
        <f t="array" ref="K711">IF(H711=1,INDEX(Data!$CG$90:$CG$169,MATCH(D711,(Data!$Q$90:$Q$169)*(Data!$CH$90:$CH$169="W"),0)),H711&amp;" Players")</f>
        <v>0 Players</v>
      </c>
      <c r="L711" s="78" t="str">
        <f>IF(H711&gt;0,IF(H711=1,Specials!$K711&amp;" ("&amp;Specials!$I711&amp;" -&gt; "&amp;Specials!$J711&amp;")",Specials!$K711&amp;" ("&amp;ABS(I711-J711)&amp;" better)"),"Different rounds")</f>
        <v>Different rounds</v>
      </c>
      <c r="M711" s="78" t="s">
        <v>240</v>
      </c>
      <c r="N711" s="78" t="s">
        <v>230</v>
      </c>
      <c r="O711" s="78">
        <f t="shared" ca="1" si="51"/>
        <v>18</v>
      </c>
    </row>
    <row r="712" spans="1:15" s="78" customFormat="1" x14ac:dyDescent="0.25">
      <c r="A712" s="320" t="s">
        <v>257</v>
      </c>
      <c r="B712" s="320"/>
      <c r="D712" s="78">
        <f t="array" ref="D712">IF(Parameter!$B$3=Parameter!$B$4,SMALL(IF(Data!$CH$90:$CH$169="W",Data!$Q$90:$Q$169,0),1),"Diff")</f>
        <v>0</v>
      </c>
      <c r="H712" s="78">
        <f t="array" ref="H712">SUM(IF((Data!$Q$90:$Q$169=D712)*(Data!$CH$90:$CH$169="W"),1))</f>
        <v>0</v>
      </c>
      <c r="I712" s="78" t="str">
        <f t="array" ref="I712">IF(H712&gt;0,INDEX(Data!$L$90:$L$169,MATCH(D712,(Data!$Q$90:$Q$169)*(Data!$CH$90:$CH$169="W"),0)),"")</f>
        <v/>
      </c>
      <c r="J712" s="78" t="str">
        <f t="array" ref="J712">IF(H712&gt;0,INDEX(Data!$M$90:$M$169,MATCH(D712,(Data!$Q$90:$Q$169)*(Data!$CH$90:$CH$169="W"),0)),"")</f>
        <v/>
      </c>
      <c r="K712" s="78" t="str">
        <f t="array" ref="K712">IF(H712=1,INDEX(Data!$CG$90:$CG$169,MATCH(D712,(Data!$Q$90:$Q$169)*(Data!$CH$90:$CH$169="W"),0)),H712&amp;" Players")</f>
        <v>0 Players</v>
      </c>
      <c r="L712" s="78" t="str">
        <f>IF(H712&gt;0,IF(H712=1,Specials!$K712&amp;" ("&amp;Specials!$I712&amp;" -&gt; "&amp;Specials!$J712&amp;")",Specials!$K712&amp;" ("&amp;ABS(I712-J712)&amp;" worse)"),"Different rounds")</f>
        <v>Different rounds</v>
      </c>
      <c r="M712" s="78" t="s">
        <v>240</v>
      </c>
      <c r="N712" s="78" t="s">
        <v>230</v>
      </c>
      <c r="O712" s="78">
        <f t="shared" ca="1" si="51"/>
        <v>18</v>
      </c>
    </row>
    <row r="713" spans="1:15" s="78" customFormat="1" x14ac:dyDescent="0.25">
      <c r="A713" s="320" t="str">
        <f>"Biggest Improvement Men Rating &gt; "&amp;Parameter!$B$14&amp;" Final"</f>
        <v>Biggest Improvement Men Rating &gt; 850 Final</v>
      </c>
      <c r="B713" s="320"/>
      <c r="D713" s="78">
        <f t="array" ref="D713">IF(Parameter!$B$3=Parameter!$B$4,LARGE(IF((Data!$CH$90:$CH$169="M")*(Data!$AA$90:$AA$169&gt;Parameter!$B$14),Data!$Q$90:$Q$169,0),1),"Diff")</f>
        <v>0</v>
      </c>
      <c r="H713" s="78">
        <f t="array" ref="H713">SUM(IF((Data!$Q$90:$Q$169=D713)*(Data!$CH$90:$CH$169="M")*(Data!$AA$90:$AA$169&gt;Parameter!$B$14),1))</f>
        <v>0</v>
      </c>
      <c r="I713" s="78" t="str">
        <f t="array" ref="I713">IF(H713&gt;0,INDEX(Data!$L$90:$L$169,MATCH(D713,(Data!$Q$90:$Q$169)*(Data!$CH$90:$CH$169="M")*(Data!$AA$90:$AA$169&gt;Parameter!$B$14),0)),"")</f>
        <v/>
      </c>
      <c r="J713" s="78" t="str">
        <f t="array" ref="J713">IF(H713&gt;0,INDEX(Data!$M$90:$M$169,MATCH(D713,(Data!$Q$90:$Q$169)*(Data!$CH$90:$CH$169="M")*(Data!$AA$90:$AA$169&gt;Parameter!$B$14),0)),"")</f>
        <v/>
      </c>
      <c r="K713" s="78" t="str">
        <f t="array" ref="K713">IF(H713=1,INDEX(Data!$CG$90:$CG$169,MATCH(D713,(Data!$Q$90:$Q$169)*(Data!$CH$90:$CH$169="M")*(Data!$AA$90:$AA$169&gt;Parameter!$B$14),0)),H713&amp;" Players")</f>
        <v>0 Players</v>
      </c>
      <c r="L713" s="78" t="str">
        <f>IF(H713&gt;0,IF(H713=1,Specials!$K713&amp;" ("&amp;Specials!$I713&amp;" -&gt; "&amp;Specials!$J713&amp;")",Specials!$K713&amp;" ("&amp;ABS(I713-J713)&amp;" better)"),"Different rounds")</f>
        <v>Different rounds</v>
      </c>
      <c r="M713" s="78" t="s">
        <v>240</v>
      </c>
      <c r="N713" s="78" t="s">
        <v>230</v>
      </c>
      <c r="O713" s="78">
        <f t="shared" ca="1" si="51"/>
        <v>18</v>
      </c>
    </row>
    <row r="714" spans="1:15" s="78" customFormat="1" x14ac:dyDescent="0.25">
      <c r="A714" s="320" t="str">
        <f>"Biggest Worsening Men Rating &gt; "&amp;Parameter!$B$14&amp;" Final"</f>
        <v>Biggest Worsening Men Rating &gt; 850 Final</v>
      </c>
      <c r="B714" s="320"/>
      <c r="D714" s="78">
        <f t="array" ref="D714">IF(Parameter!$B$3=Parameter!$B$4,SMALL(IF((Data!$CH$90:$CH$169="M")*(Data!$AA$90:$AA$169&gt;Parameter!$B$14),Data!$Q$90:$Q$169,0),1),"Diff")</f>
        <v>0</v>
      </c>
      <c r="H714" s="78">
        <f t="array" ref="H714">SUM(IF((Data!$Q$90:$Q$169=D714)*(Data!$CH$90:$CH$169="M")*(Data!$AA$90:$AA$169&gt;Parameter!$B$14),1))</f>
        <v>0</v>
      </c>
      <c r="I714" s="78" t="str">
        <f t="array" ref="I714">IF(H714&gt;0,INDEX(Data!$L$90:$L$169,MATCH(D714,(Data!$Q$90:$Q$169)*(Data!$CH$90:$CH$169="M")*(Data!$AA$90:$AA$169&gt;Parameter!$B$14),0)),"")</f>
        <v/>
      </c>
      <c r="J714" s="78" t="str">
        <f t="array" ref="J714">IF(H714&gt;0,INDEX(Data!$M$90:$M$169,MATCH(D714,(Data!$Q$90:$Q$169)*(Data!$CH$90:$CH$169="M")*(Data!$AA$90:$AA$169&gt;Parameter!$B$14),0)),"")</f>
        <v/>
      </c>
      <c r="K714" s="78" t="str">
        <f t="array" ref="K714">IF(H714=1,INDEX(Data!$CG$90:$CG$169,MATCH(D714,(Data!$Q$90:$Q$169)*(Data!$CH$90:$CH$169="M")*(Data!$AA$90:$AA$169&gt;Parameter!$B$14),0)),H714&amp;" Players")</f>
        <v>0 Players</v>
      </c>
      <c r="L714" s="78" t="str">
        <f>IF(H714&gt;0,IF(H714=1,Specials!$K714&amp;" ("&amp;Specials!$I714&amp;" -&gt; "&amp;Specials!$J714&amp;")",Specials!$K714&amp;" ("&amp;ABS(I714-J714)&amp;" worse)"),"Different rounds")</f>
        <v>Different rounds</v>
      </c>
      <c r="M714" s="78" t="s">
        <v>240</v>
      </c>
      <c r="N714" s="78" t="s">
        <v>230</v>
      </c>
      <c r="O714" s="78">
        <f t="shared" ca="1" si="51"/>
        <v>18</v>
      </c>
    </row>
    <row r="715" spans="1:15" s="78" customFormat="1" x14ac:dyDescent="0.25">
      <c r="A715" s="320" t="str">
        <f>"Biggest Improvement Women Rating &gt; "&amp;Parameter!$B$15&amp;" Final"</f>
        <v>Biggest Improvement Women Rating &gt; 600 Final</v>
      </c>
      <c r="B715" s="320"/>
      <c r="D715" s="78">
        <f t="array" ref="D715">IF(Parameter!$B$3=Parameter!$B$4,LARGE(IF((Data!$CH$90:$CH$169="W")*(Data!$AA$90:$AA$169&gt;Parameter!$B$15),Data!$Q$90:$Q$169,0),1),"Diff")</f>
        <v>0</v>
      </c>
      <c r="H715" s="78">
        <f t="array" ref="H715">SUM(IF((Data!$Q$90:$Q$169=D715)*(Data!$CH$90:$CH$169="W")*(Data!$AA$90:$AA$169&gt;Parameter!$B$15),1))</f>
        <v>0</v>
      </c>
      <c r="I715" s="78" t="str">
        <f t="array" ref="I715">IF(H715&gt;0,INDEX(Data!$L$90:$L$169,MATCH(D715,(Data!$Q$90:$Q$169)*(Data!$CH$90:$CH$169="W")*(Data!$AA$90:$AA$169&gt;Parameter!$B$15),0)),"")</f>
        <v/>
      </c>
      <c r="J715" s="78" t="str">
        <f t="array" ref="J715">IF(H715&gt;0,INDEX(Data!$M$90:$M$169,MATCH(D715,(Data!$Q$90:$Q$169)*(Data!$CH$90:$CH$169="W")*(Data!$AA$90:$AA$169&gt;Parameter!$B$15),0)),"")</f>
        <v/>
      </c>
      <c r="K715" s="78" t="str">
        <f t="array" ref="K715">IF(H715=1,INDEX(Data!$CG$90:$CG$169,MATCH(D715,(Data!$Q$90:$Q$169)*(Data!$CH$90:$CH$169="W")*(Data!$AA$90:$AA$169&gt;Parameter!$B$15),0)),H715&amp;" Players")</f>
        <v>0 Players</v>
      </c>
      <c r="L715" s="78" t="str">
        <f>IF(H715&gt;0,IF(H715=1,Specials!$K715&amp;" ("&amp;Specials!$I715&amp;" -&gt; "&amp;Specials!$J715&amp;")",Specials!$K715&amp;" ("&amp;ABS(I715-J715)&amp;" better)"),"Different rounds")</f>
        <v>Different rounds</v>
      </c>
      <c r="M715" s="78" t="s">
        <v>240</v>
      </c>
      <c r="N715" s="78" t="s">
        <v>230</v>
      </c>
      <c r="O715" s="78">
        <f t="shared" ca="1" si="51"/>
        <v>18</v>
      </c>
    </row>
    <row r="716" spans="1:15" s="78" customFormat="1" x14ac:dyDescent="0.25">
      <c r="A716" s="320" t="str">
        <f>"Biggest Worsening Women Rating &gt; "&amp;Parameter!$B$15&amp;" Final"</f>
        <v>Biggest Worsening Women Rating &gt; 600 Final</v>
      </c>
      <c r="B716" s="320"/>
      <c r="D716" s="78">
        <f t="array" ref="D716">IF(Parameter!$B$3=Parameter!$B$4,SMALL(IF((Data!$CH$90:$CH$169="W")*(Data!$AA$90:$AA$169&gt;Parameter!$B$15),Data!$Q$90:$Q$169,0),1),"Diff")</f>
        <v>0</v>
      </c>
      <c r="H716" s="78">
        <f t="array" ref="H716">SUM(IF((Data!$Q$90:$Q$169=D716)*(Data!$CH$90:$CH$169="W")*(Data!$AA$90:$AA$169&gt;Parameter!$B$15),1))</f>
        <v>0</v>
      </c>
      <c r="I716" s="78" t="str">
        <f t="array" ref="I716">IF(H716&gt;0,INDEX(Data!$L$90:$L$169,MATCH(D716,(Data!$Q$90:$Q$169)*(Data!$CH$90:$CH$169="W")*(Data!$AA$90:$AA$169&gt;Parameter!$B$15),0)),"")</f>
        <v/>
      </c>
      <c r="J716" s="78" t="str">
        <f t="array" ref="J716">IF(H716&gt;0,INDEX(Data!$M$90:$M$169,MATCH(D716,(Data!$Q$90:$Q$169)*(Data!$CH$90:$CH$169="W")*(Data!$AA$90:$AA$169&gt;Parameter!$B$15),0)),"")</f>
        <v/>
      </c>
      <c r="K716" s="78" t="str">
        <f t="array" ref="K716">IF(H716=1,INDEX(Data!$CG$90:$CG$169,MATCH(D716,(Data!$Q$90:$Q$169)*(Data!$CH$90:$CH$169="W")*(Data!$AA$90:$AA$169&gt;Parameter!$B$15),0)),H716&amp;" Players")</f>
        <v>0 Players</v>
      </c>
      <c r="L716" s="78" t="str">
        <f>IF(H716&gt;0,IF(H716=1,Specials!$K716&amp;" ("&amp;Specials!$I716&amp;" -&gt; "&amp;Specials!$J716&amp;")",Specials!$K716&amp;" ("&amp;ABS(I716-J716)&amp;" worse)"),"Different rounds")</f>
        <v>Different rounds</v>
      </c>
      <c r="M716" s="78" t="s">
        <v>240</v>
      </c>
      <c r="N716" s="78" t="s">
        <v>230</v>
      </c>
      <c r="O716" s="78">
        <f t="shared" ca="1" si="51"/>
        <v>18</v>
      </c>
    </row>
    <row r="717" spans="1:15" s="91" customFormat="1" x14ac:dyDescent="0.25">
      <c r="A717" s="323" t="s">
        <v>258</v>
      </c>
      <c r="B717" s="323"/>
      <c r="D717" s="91">
        <f t="array" ref="D717">IF(Parameter!$B$1&gt;0,SMALL(IF(Data!$J$90:$J$169&gt;0,Data!$J$90:$J$169),1),"")</f>
        <v>40</v>
      </c>
      <c r="F717" s="91">
        <f>IF(Parameter!$B$1&gt;0,Specials!D717,999)</f>
        <v>40</v>
      </c>
      <c r="H717" s="91">
        <f>COUNTIF(Data!$J$90:$J$169,D717)</f>
        <v>1</v>
      </c>
      <c r="K717" s="91" t="str">
        <f>IF($H717=1,INDEX(Data!$CG$90:$CG$169,MATCH($D717,Data!$J$90:$J$169,0)),$H717&amp;" Players")</f>
        <v>Karl Seper</v>
      </c>
      <c r="L717" s="91" t="str">
        <f>K717&amp;" ("&amp;D717&amp;")"</f>
        <v>Karl Seper (40)</v>
      </c>
      <c r="M717" s="91" t="s">
        <v>240</v>
      </c>
      <c r="N717" s="91" t="s">
        <v>230</v>
      </c>
      <c r="O717" s="91">
        <f t="shared" ca="1" si="51"/>
        <v>18</v>
      </c>
    </row>
    <row r="718" spans="1:15" s="91" customFormat="1" x14ac:dyDescent="0.25">
      <c r="A718" s="323" t="s">
        <v>259</v>
      </c>
      <c r="B718" s="323"/>
      <c r="D718" s="91">
        <f t="array" ref="D718">IF(Parameter!$B$2&gt;0,SMALL(IF(Data!$K$90:$K$169&gt;0,Data!$K$90:$K$169),1),"")</f>
        <v>43</v>
      </c>
      <c r="F718" s="91">
        <f>IF(AND(Parameter!$B$2&gt;0,Parameter!$B$2=Parameter!$B$1),Specials!D718,999)</f>
        <v>43</v>
      </c>
      <c r="H718" s="91">
        <f>COUNTIF(Data!$K$90:$K$169,D718)</f>
        <v>3</v>
      </c>
      <c r="K718" s="91" t="str">
        <f>IF($H718=1,INDEX(Data!$CG$90:$CG$169,MATCH($D718,Data!$K$90:$K$169,0)),$H718&amp;" Players")</f>
        <v>3 Players</v>
      </c>
      <c r="L718" s="91" t="str">
        <f>K718&amp;" ("&amp;D718&amp;")"</f>
        <v>3 Players (43)</v>
      </c>
      <c r="M718" s="91" t="s">
        <v>240</v>
      </c>
      <c r="N718" s="91" t="s">
        <v>230</v>
      </c>
      <c r="O718" s="91">
        <f t="shared" ca="1" si="51"/>
        <v>18</v>
      </c>
    </row>
    <row r="719" spans="1:15" s="91" customFormat="1" x14ac:dyDescent="0.25">
      <c r="A719" s="323" t="s">
        <v>260</v>
      </c>
      <c r="B719" s="323"/>
      <c r="D719" s="91" t="str">
        <f t="array" ref="D719">IF(Parameter!$B$3&gt;0,SMALL(IF(Data!$L$90:$L$169&gt;0,Data!$L$90:$L$169),1),"")</f>
        <v/>
      </c>
      <c r="F719" s="91">
        <f>IF(AND(Parameter!$B$3&gt;0,Parameter!$B$3=Parameter!$B$2),Specials!D719,999)</f>
        <v>999</v>
      </c>
      <c r="H719" s="91">
        <f>COUNTIF(Data!$L$90:$L$169,D719)</f>
        <v>0</v>
      </c>
      <c r="K719" s="91" t="str">
        <f>IF($H719=1,INDEX(Data!$CG$90:$CG$169,MATCH($D719,Data!$L$90:$L$169,0)),$H719&amp;" Players")</f>
        <v>0 Players</v>
      </c>
      <c r="L719" s="91" t="str">
        <f>K719&amp;" ("&amp;D719&amp;")"</f>
        <v>0 Players ()</v>
      </c>
      <c r="M719" s="91" t="s">
        <v>240</v>
      </c>
      <c r="N719" s="91" t="s">
        <v>230</v>
      </c>
      <c r="O719" s="91">
        <f t="shared" ca="1" si="51"/>
        <v>18</v>
      </c>
    </row>
    <row r="720" spans="1:15" s="91" customFormat="1" x14ac:dyDescent="0.25">
      <c r="A720" s="323" t="s">
        <v>261</v>
      </c>
      <c r="B720" s="323"/>
      <c r="D720" s="91" t="str">
        <f t="array" ref="D720">IF(Parameter!$B$4&gt;0,SMALL(IF(Data!$M$90:$M$169&gt;0,Data!$M$90:$M$169),1),"")</f>
        <v/>
      </c>
      <c r="F720" s="91">
        <f>IF(AND(Parameter!$B$4&gt;0,Parameter!$B$4=Parameter!$B$3),Specials!D720,999)</f>
        <v>999</v>
      </c>
      <c r="H720" s="91">
        <f>COUNTIF(Data!$M$90:$M$169,D720)</f>
        <v>0</v>
      </c>
      <c r="K720" s="91" t="str">
        <f>IF($H720=1,INDEX(Data!$CG$90:$CG$169,MATCH($D720,Data!$M$90:$M$169,0)),$H720&amp;" Players")</f>
        <v>0 Players</v>
      </c>
      <c r="L720" s="91" t="str">
        <f>K720&amp;" ("&amp;D720&amp;")"</f>
        <v>0 Players ()</v>
      </c>
      <c r="M720" s="91" t="s">
        <v>240</v>
      </c>
      <c r="N720" s="91" t="s">
        <v>230</v>
      </c>
      <c r="O720" s="91">
        <f t="shared" ca="1" si="51"/>
        <v>18</v>
      </c>
    </row>
    <row r="721" spans="1:16" s="91" customFormat="1" x14ac:dyDescent="0.25">
      <c r="A721" s="323" t="s">
        <v>262</v>
      </c>
      <c r="B721" s="323"/>
      <c r="D721" s="91">
        <f>MIN($F717:$F719)</f>
        <v>40</v>
      </c>
      <c r="H721" s="91">
        <f>INDEX($H717:$H719,MATCH(D721,$F717:$F719,0))</f>
        <v>1</v>
      </c>
      <c r="L721" s="91" t="str">
        <f>INDEX($K717:$K719,MATCH(D721,$F717:$F719,0))&amp;" / "&amp;SUBSTITUTE(INDEX($A717:$A719,MATCH(D721,$F717:$F719,0)),"Best ","")</f>
        <v>Karl Seper / Round 1</v>
      </c>
      <c r="M721" s="91" t="s">
        <v>229</v>
      </c>
      <c r="N721" s="91" t="s">
        <v>230</v>
      </c>
      <c r="O721" s="91">
        <f t="shared" ca="1" si="51"/>
        <v>19</v>
      </c>
      <c r="P721" s="91" t="str">
        <f>"Best Score in Tournament: "&amp;D721</f>
        <v>Best Score in Tournament: 40</v>
      </c>
    </row>
    <row r="722" spans="1:16" s="91" customFormat="1" x14ac:dyDescent="0.25">
      <c r="A722" s="322" t="s">
        <v>263</v>
      </c>
      <c r="B722" s="323"/>
      <c r="D722" s="91">
        <f t="array" ref="D722">IF(Parameter!$B$1&gt;0,SMALL(IF((Data!$J$90:$J$169&gt;0)*(Data!$CH$90:$CH$169="M"),Data!$J$90:$J$169),1),"")</f>
        <v>40</v>
      </c>
      <c r="F722" s="91">
        <f>IF(Parameter!$B$1&gt;0,Specials!D722,999)</f>
        <v>40</v>
      </c>
      <c r="H722" s="91">
        <f t="array" ref="H722">SUM(IF((Data!$J$90:$J$169=D722)*(Data!$CH$90:$CH$169="M"),1))</f>
        <v>1</v>
      </c>
      <c r="K722" s="91" t="str">
        <f t="array" ref="K722">IF($H722=1,INDEX(Data!$CG$90:$CG$169,MATCH($D722,Data!$J$90:$J$169*(Data!$CH$90:$CH$169="M"),0)),$H722&amp;" Players")</f>
        <v>Karl Seper</v>
      </c>
      <c r="L722" s="91" t="str">
        <f>K722&amp;" ("&amp;D722&amp;")"</f>
        <v>Karl Seper (40)</v>
      </c>
      <c r="M722" s="91" t="s">
        <v>240</v>
      </c>
      <c r="N722" s="91" t="s">
        <v>230</v>
      </c>
      <c r="O722" s="91">
        <f t="shared" ca="1" si="51"/>
        <v>19</v>
      </c>
    </row>
    <row r="723" spans="1:16" s="91" customFormat="1" x14ac:dyDescent="0.25">
      <c r="A723" s="322" t="s">
        <v>264</v>
      </c>
      <c r="B723" s="323"/>
      <c r="D723" s="91">
        <f t="array" ref="D723">IF(Parameter!$B$2&gt;0,SMALL(IF((Data!$K$90:$K$169&gt;0)*(Data!$CH$90:$CH$169="M"),Data!$K$90:$K$169),1),"")</f>
        <v>43</v>
      </c>
      <c r="F723" s="91">
        <f>IF(AND(Parameter!$B$2&gt;0,Parameter!$B$2=Parameter!$B$1),Specials!D723,999)</f>
        <v>43</v>
      </c>
      <c r="H723" s="91">
        <f t="array" ref="H723">SUM(IF((Data!$K$90:$K$169=D723)*(Data!$CH$90:$CH$169="M"),1))</f>
        <v>3</v>
      </c>
      <c r="K723" s="91" t="str">
        <f t="array" ref="K723">IF($H723=1,INDEX(Data!$CG$90:$CG$169,MATCH($D723,Data!$K$90:$K$169*(Data!$CH$90:$CH$169="M"),0)),$H723&amp;" Players")</f>
        <v>3 Players</v>
      </c>
      <c r="L723" s="91" t="str">
        <f>K723&amp;" ("&amp;D723&amp;")"</f>
        <v>3 Players (43)</v>
      </c>
      <c r="M723" s="91" t="s">
        <v>240</v>
      </c>
      <c r="N723" s="91" t="s">
        <v>230</v>
      </c>
      <c r="O723" s="91">
        <f t="shared" ca="1" si="51"/>
        <v>19</v>
      </c>
    </row>
    <row r="724" spans="1:16" s="91" customFormat="1" x14ac:dyDescent="0.25">
      <c r="A724" s="322" t="s">
        <v>265</v>
      </c>
      <c r="B724" s="323"/>
      <c r="D724" s="91" t="str">
        <f t="array" ref="D724">IF(Parameter!$B$3&gt;0,SMALL(IF((Data!$L$90:$L$169&gt;0)*(Data!$CH$90:$CH$169="M"),Data!$L$90:$L$169),1),"")</f>
        <v/>
      </c>
      <c r="F724" s="91">
        <f>IF(AND(Parameter!$B$3&gt;0,Parameter!$B$3=Parameter!$B$2),Specials!D724,999)</f>
        <v>999</v>
      </c>
      <c r="H724" s="91">
        <f t="array" ref="H724">SUM(IF((Data!$L$90:$L$169=D724)*(Data!$CH$90:$CH$169="M"),1))</f>
        <v>0</v>
      </c>
      <c r="K724" s="91" t="str">
        <f t="array" ref="K724">IF($H724=1,INDEX(Data!$CG$90:$CG$169,MATCH($D724,Data!$L$90:$L$169*(Data!$CH$90:$CH$169="M"),0)),$H724&amp;" Players")</f>
        <v>0 Players</v>
      </c>
      <c r="L724" s="91" t="str">
        <f>K724&amp;" ("&amp;D724&amp;")"</f>
        <v>0 Players ()</v>
      </c>
      <c r="M724" s="91" t="s">
        <v>240</v>
      </c>
      <c r="N724" s="91" t="s">
        <v>230</v>
      </c>
      <c r="O724" s="91">
        <f t="shared" ca="1" si="51"/>
        <v>19</v>
      </c>
    </row>
    <row r="725" spans="1:16" s="91" customFormat="1" x14ac:dyDescent="0.25">
      <c r="A725" s="322" t="s">
        <v>266</v>
      </c>
      <c r="B725" s="323"/>
      <c r="D725" s="91" t="str">
        <f t="array" ref="D725">IF(Parameter!$B$4&gt;0,SMALL(IF((Data!$M$90:$M$169&gt;0)*(Data!$CH$90:$CH$169="M"),Data!$M$90:$M$169),1),"")</f>
        <v/>
      </c>
      <c r="F725" s="91">
        <f>IF(AND(Parameter!$B$4&gt;0,Parameter!$B$4=Parameter!$B$3),Specials!D725,999)</f>
        <v>999</v>
      </c>
      <c r="H725" s="91">
        <f t="array" ref="H725">SUM(IF((Data!$M$90:$M$169=D725)*(Data!$CH$90:$CH$169="M"),1))</f>
        <v>0</v>
      </c>
      <c r="K725" s="91" t="str">
        <f t="array" ref="K725">IF($H725=1,INDEX(Data!$CG$90:$CG$169,MATCH($D725,Data!$M$90:$M$169*(Data!$CH$90:$CH$169="M"),0)),$H725&amp;" Players")</f>
        <v>0 Players</v>
      </c>
      <c r="L725" s="91" t="str">
        <f>K725&amp;" ("&amp;D725&amp;")"</f>
        <v>0 Players ()</v>
      </c>
      <c r="M725" s="91" t="s">
        <v>240</v>
      </c>
      <c r="N725" s="91" t="s">
        <v>230</v>
      </c>
      <c r="O725" s="91">
        <f t="shared" ca="1" si="51"/>
        <v>19</v>
      </c>
    </row>
    <row r="726" spans="1:16" s="91" customFormat="1" x14ac:dyDescent="0.25">
      <c r="A726" s="323" t="s">
        <v>267</v>
      </c>
      <c r="B726" s="323"/>
      <c r="D726" s="91">
        <f>MIN($F722:$F724)</f>
        <v>40</v>
      </c>
      <c r="H726" s="91">
        <f>INDEX($H722:$H724,MATCH(D726,$F722:$F724,0))</f>
        <v>1</v>
      </c>
      <c r="L726" s="91" t="str">
        <f>INDEX($K722:$K724,MATCH(D726,$F722:$F724,0))&amp;" / "&amp;SUBSTITUTE(SUBSTITUTE(INDEX($A722:$A724,MATCH(D726,$F722:$F724,0)),"Best ","")," Men","")</f>
        <v>Karl Seper / Round 1</v>
      </c>
      <c r="M726" s="91" t="s">
        <v>0</v>
      </c>
      <c r="N726" s="91" t="s">
        <v>230</v>
      </c>
      <c r="O726" s="91">
        <f t="shared" ca="1" si="51"/>
        <v>20</v>
      </c>
      <c r="P726" s="91" t="str">
        <f>"Best Score in Tournament: "&amp;D726</f>
        <v>Best Score in Tournament: 40</v>
      </c>
    </row>
    <row r="727" spans="1:16" s="91" customFormat="1" x14ac:dyDescent="0.25">
      <c r="A727" s="322" t="s">
        <v>268</v>
      </c>
      <c r="B727" s="323"/>
      <c r="D727" s="91">
        <f t="array" ref="D727">IF(Parameter!$B$1&gt;0,SMALL(IF((Data!$J$90:$J$169&gt;0)*(Data!$CH$90:$CH$169="W"),Data!$J$90:$J$169),1),"")</f>
        <v>53</v>
      </c>
      <c r="F727" s="91">
        <f>IF(Parameter!$B$1&gt;0,Specials!D727,999)</f>
        <v>53</v>
      </c>
      <c r="H727" s="91">
        <f t="array" ref="H727">SUM(IF((Data!$J$90:$J$169=D727)*(Data!$CH$90:$CH$169="W"),1))</f>
        <v>1</v>
      </c>
      <c r="K727" s="91" t="str">
        <f t="array" ref="K727">IF($H727=1,INDEX(Data!$CG$90:$CG$169,MATCH($D727,Data!$J$90:$J$169*(Data!$CH$90:$CH$169="W"),0)),$H727&amp;" Players")</f>
        <v>Susanne Giendl</v>
      </c>
      <c r="L727" s="91" t="str">
        <f>K727&amp;" ("&amp;D727&amp;")"</f>
        <v>Susanne Giendl (53)</v>
      </c>
      <c r="M727" s="91" t="s">
        <v>240</v>
      </c>
      <c r="N727" s="91" t="s">
        <v>230</v>
      </c>
      <c r="O727" s="91">
        <f t="shared" ca="1" si="51"/>
        <v>20</v>
      </c>
    </row>
    <row r="728" spans="1:16" s="91" customFormat="1" x14ac:dyDescent="0.25">
      <c r="A728" s="322" t="s">
        <v>269</v>
      </c>
      <c r="B728" s="323"/>
      <c r="D728" s="91">
        <f t="array" ref="D728">IF(Parameter!$B$2&gt;0,SMALL(IF((Data!$K$90:$K$169&gt;0)*(Data!$CH$90:$CH$169="W"),Data!$K$90:$K$169),1),"")</f>
        <v>51</v>
      </c>
      <c r="F728" s="91">
        <f>IF(AND(Parameter!$B$2&gt;0,Parameter!$B$2=Parameter!$B$1),Specials!D728,999)</f>
        <v>51</v>
      </c>
      <c r="H728" s="91">
        <f t="array" ref="H728">SUM(IF((Data!$K$90:$K$169=D728)*(Data!$CH$90:$CH$169="W"),1))</f>
        <v>1</v>
      </c>
      <c r="K728" s="91" t="str">
        <f t="array" ref="K728">IF($H728=1,INDEX(Data!$CG$90:$CG$169,MATCH($D728,Data!$K$90:$K$169*(Data!$CH$90:$CH$169="W"),0)),$H728&amp;" Players")</f>
        <v>Susanne Giendl</v>
      </c>
      <c r="L728" s="91" t="str">
        <f>K728&amp;" ("&amp;D728&amp;")"</f>
        <v>Susanne Giendl (51)</v>
      </c>
      <c r="M728" s="91" t="s">
        <v>240</v>
      </c>
      <c r="N728" s="91" t="s">
        <v>230</v>
      </c>
      <c r="O728" s="91">
        <f t="shared" ca="1" si="51"/>
        <v>20</v>
      </c>
    </row>
    <row r="729" spans="1:16" s="91" customFormat="1" x14ac:dyDescent="0.25">
      <c r="A729" s="322" t="s">
        <v>270</v>
      </c>
      <c r="B729" s="323"/>
      <c r="D729" s="91" t="str">
        <f t="array" ref="D729">IF(Parameter!$B$3&gt;0,SMALL(IF((Data!$L$90:$L$169&gt;0)*(Data!$CH$90:$CH$169="W"),Data!$L$90:$L$169),1),"")</f>
        <v/>
      </c>
      <c r="F729" s="91">
        <f>IF(AND(Parameter!$B$3&gt;0,Parameter!$B$3=Parameter!$B$2),Specials!D729,999)</f>
        <v>999</v>
      </c>
      <c r="H729" s="91">
        <f t="array" ref="H729">SUM(IF((Data!$L$90:$L$169=D729)*(Data!$CH$90:$CH$169="W"),1))</f>
        <v>0</v>
      </c>
      <c r="K729" s="91" t="str">
        <f t="array" ref="K729">IF($H729=1,INDEX(Data!$CG$90:$CG$169,MATCH($D729,Data!$L$90:$L$169*(Data!$CH$90:$CH$169="W"),0)),$H729&amp;" Players")</f>
        <v>0 Players</v>
      </c>
      <c r="L729" s="91" t="str">
        <f>K729&amp;" ("&amp;D729&amp;")"</f>
        <v>0 Players ()</v>
      </c>
      <c r="M729" s="91" t="s">
        <v>240</v>
      </c>
      <c r="N729" s="91" t="s">
        <v>230</v>
      </c>
      <c r="O729" s="91">
        <f t="shared" ca="1" si="51"/>
        <v>20</v>
      </c>
    </row>
    <row r="730" spans="1:16" s="91" customFormat="1" x14ac:dyDescent="0.25">
      <c r="A730" s="322" t="s">
        <v>271</v>
      </c>
      <c r="B730" s="323"/>
      <c r="D730" s="91" t="str">
        <f t="array" ref="D730">IF(Parameter!$B$4&gt;0,SMALL(IF((Data!$M$90:$M$169&gt;0)*(Data!$CH$90:$CH$169="W"),Data!$M$90:$M$169),1),"")</f>
        <v/>
      </c>
      <c r="F730" s="91">
        <f>IF(AND(Parameter!$B$4&gt;0,Parameter!$B$4=Parameter!$B$3),Specials!D730,999)</f>
        <v>999</v>
      </c>
      <c r="H730" s="91">
        <f t="array" ref="H730">SUM(IF((Data!$M$90:$M$169=D730)*(Data!$CH$90:$CH$169="W"),1))</f>
        <v>0</v>
      </c>
      <c r="K730" s="91" t="str">
        <f t="array" ref="K730">IF($H730=1,INDEX(Data!$CG$90:$CG$169,MATCH($D730,Data!$M$90:$M$169*(Data!$CH$90:$CH$169="W"),0)),$H730&amp;" Players")</f>
        <v>0 Players</v>
      </c>
      <c r="L730" s="91" t="str">
        <f>K730&amp;" ("&amp;D730&amp;")"</f>
        <v>0 Players ()</v>
      </c>
      <c r="M730" s="91" t="s">
        <v>240</v>
      </c>
      <c r="N730" s="91" t="s">
        <v>230</v>
      </c>
      <c r="O730" s="91">
        <f t="shared" ca="1" si="51"/>
        <v>20</v>
      </c>
    </row>
    <row r="731" spans="1:16" s="91" customFormat="1" x14ac:dyDescent="0.25">
      <c r="A731" s="323" t="s">
        <v>272</v>
      </c>
      <c r="B731" s="323"/>
      <c r="D731" s="91">
        <f>MIN($F727:$F729)</f>
        <v>51</v>
      </c>
      <c r="H731" s="91">
        <f>INDEX($H727:$H729,MATCH(D731,$F727:$F729,0))</f>
        <v>1</v>
      </c>
      <c r="L731" s="91" t="str">
        <f>INDEX($K727:$K729,MATCH(D731,$F727:$F729,0))&amp;" / "&amp;SUBSTITUTE(SUBSTITUTE(INDEX($A727:$A729,MATCH(D731,$F727:$F729,0)),"Best ","")," Women","")</f>
        <v>Susanne Giendl / Round 2</v>
      </c>
      <c r="M731" s="91" t="s">
        <v>10</v>
      </c>
      <c r="N731" s="91" t="s">
        <v>230</v>
      </c>
      <c r="O731" s="91">
        <f t="shared" ca="1" si="51"/>
        <v>21</v>
      </c>
      <c r="P731" s="91" t="str">
        <f>"Best Score in Tournament: "&amp;D731</f>
        <v>Best Score in Tournament: 51</v>
      </c>
    </row>
    <row r="732" spans="1:16" s="78" customFormat="1" x14ac:dyDescent="0.25">
      <c r="A732" s="320" t="s">
        <v>273</v>
      </c>
      <c r="B732" s="320"/>
      <c r="D732" s="78">
        <f t="array" ref="D732">IF(Parameter!B1&gt;0,LARGE(IF(Data!$J$90:$J$169&gt;0,Data!$J$90:$J$169),1),"")</f>
        <v>61</v>
      </c>
      <c r="H732" s="78">
        <f>COUNTIF(Data!$J$90:$J$169,D732)</f>
        <v>3</v>
      </c>
      <c r="L732" s="78" t="str">
        <f>IF($H732=1,INDEX(Data!$CG$90:$CG$169,MATCH($D732,Data!$J$90:$J$169,0))&amp;" ("&amp;D732&amp;")",$H732&amp;" Players ("&amp;D732&amp;")")</f>
        <v>3 Players (61)</v>
      </c>
      <c r="M732" s="78" t="s">
        <v>240</v>
      </c>
      <c r="N732" s="78" t="s">
        <v>230</v>
      </c>
      <c r="O732" s="78">
        <f t="shared" ca="1" si="51"/>
        <v>21</v>
      </c>
    </row>
    <row r="733" spans="1:16" s="78" customFormat="1" x14ac:dyDescent="0.25">
      <c r="A733" s="320" t="s">
        <v>274</v>
      </c>
      <c r="B733" s="320"/>
      <c r="D733" s="78">
        <f t="array" ref="D733">IF(Parameter!B2&gt;0,LARGE(IF(Data!$K$90:$K$169&gt;0,Data!$K$90:$K$169),1),"")</f>
        <v>63</v>
      </c>
      <c r="H733" s="78">
        <f>COUNTIF(Data!$K$90:$K$169,D733)</f>
        <v>1</v>
      </c>
      <c r="L733" s="78" t="str">
        <f>IF($H733=1,INDEX(Data!$CG$90:$CG$169,MATCH($D733,Data!$K$90:$K$169,0))&amp;" ("&amp;D733&amp;")",$H733&amp;" Players ("&amp;D733&amp;")")</f>
        <v>Othmar Ernst (63)</v>
      </c>
      <c r="M733" s="78" t="s">
        <v>240</v>
      </c>
      <c r="N733" s="78" t="s">
        <v>230</v>
      </c>
      <c r="O733" s="78">
        <f t="shared" ca="1" si="51"/>
        <v>21</v>
      </c>
    </row>
    <row r="734" spans="1:16" s="78" customFormat="1" x14ac:dyDescent="0.25">
      <c r="A734" s="320" t="s">
        <v>275</v>
      </c>
      <c r="B734" s="320"/>
      <c r="D734" s="78" t="str">
        <f t="array" ref="D734">IF(Parameter!B3&gt;0,LARGE(IF(Data!$L$90:$L$169&gt;0,Data!$L$90:$L$169),1),"")</f>
        <v/>
      </c>
      <c r="H734" s="78">
        <f>COUNTIF(Data!$L$90:$L$169,D734)</f>
        <v>0</v>
      </c>
      <c r="L734" s="78" t="str">
        <f>IF($H734=1,INDEX(Data!$CG$90:$CG$169,MATCH($D734,Data!$L$90:$L$169,0))&amp;" ("&amp;D734&amp;")",$H734&amp;" Players ("&amp;D734&amp;")")</f>
        <v>0 Players ()</v>
      </c>
      <c r="M734" s="78" t="s">
        <v>240</v>
      </c>
      <c r="N734" s="78" t="s">
        <v>230</v>
      </c>
      <c r="O734" s="78">
        <f t="shared" ca="1" si="51"/>
        <v>21</v>
      </c>
    </row>
    <row r="735" spans="1:16" s="78" customFormat="1" x14ac:dyDescent="0.25">
      <c r="A735" s="320" t="s">
        <v>276</v>
      </c>
      <c r="B735" s="320"/>
      <c r="D735" s="78" t="str">
        <f t="array" ref="D735">IF(Parameter!B4&gt;0,LARGE(IF(Data!$M$90:$M$169&gt;0,Data!$M$90:$M$169),1),"")</f>
        <v/>
      </c>
      <c r="H735" s="78">
        <f>COUNTIF(Data!$M$90:$M$169,D735)</f>
        <v>0</v>
      </c>
      <c r="L735" s="78" t="str">
        <f>IF($H735=1,INDEX(Data!$CG$90:$CG$169,MATCH($D735,Data!$M$90:$M$169,0))&amp;" ("&amp;D735&amp;")",$H735&amp;" Players ("&amp;D735&amp;")")</f>
        <v>0 Players ()</v>
      </c>
      <c r="M735" s="78" t="s">
        <v>240</v>
      </c>
      <c r="N735" s="78" t="s">
        <v>230</v>
      </c>
      <c r="O735" s="78">
        <f t="shared" ca="1" si="51"/>
        <v>21</v>
      </c>
    </row>
    <row r="736" spans="1:16" s="78" customFormat="1" x14ac:dyDescent="0.25">
      <c r="A736" s="319" t="str">
        <f>"Worst Round 1 Men Rating &gt; "&amp;Parameter!$B$14</f>
        <v>Worst Round 1 Men Rating &gt; 850</v>
      </c>
      <c r="B736" s="320"/>
      <c r="D736" s="78">
        <f t="array" ref="D736">IF(Parameter!$B$1&gt;0,LARGE(IF((Data!$J$90:$J$169&gt;0)*(Data!$CH$90:$CH$169="M")*(Data!$AA$90:$AA$169&gt;Parameter!$B$14),Data!$J$90:$J$169),1),"")</f>
        <v>54</v>
      </c>
      <c r="H736" s="78">
        <f t="array" ref="H736">SUM(IF((Data!$J$90:$J$169=D736)*(Data!$CH$90:$CH$169="M")*(Data!$AA$90:$AA$169&gt;Parameter!$B$14),1))</f>
        <v>1</v>
      </c>
      <c r="L736" s="78" t="str">
        <f t="array" ref="L736">IF($H736=1,INDEX(Data!$CG$90:$CG$169,MATCH($D736,Data!$J$90:$J$169*(Data!$CH$90:$CH$169="M")*(Data!$AA$90:$AA$169&gt;Parameter!$B$14),0))&amp;" ("&amp;D736&amp;")",$H736&amp;" Players ("&amp;D736&amp;")")</f>
        <v>Wolfgang Pratl (54)</v>
      </c>
      <c r="M736" s="78" t="s">
        <v>240</v>
      </c>
      <c r="N736" s="78" t="s">
        <v>230</v>
      </c>
      <c r="O736" s="78">
        <f t="shared" ca="1" si="51"/>
        <v>21</v>
      </c>
    </row>
    <row r="737" spans="1:16" s="78" customFormat="1" x14ac:dyDescent="0.25">
      <c r="A737" s="319" t="str">
        <f>"Worst Round 2 Men Rating &gt; "&amp;Parameter!$B$14</f>
        <v>Worst Round 2 Men Rating &gt; 850</v>
      </c>
      <c r="B737" s="320"/>
      <c r="D737" s="78">
        <f t="array" ref="D737">IF(Parameter!$B$2&gt;0,LARGE(IF((Data!$K$90:$K$169&gt;0)*(Data!$CH$90:$CH$169="M")*(Data!$AA$90:$AA$169&gt;Parameter!$B$14),Data!$K$90:$K$169),1),"")</f>
        <v>51</v>
      </c>
      <c r="H737" s="78">
        <f t="array" ref="H737">SUM(IF((Data!$K$90:$K$169=D737)*(Data!$CH$90:$CH$169="M")*(Data!$AA$90:$AA$169&gt;Parameter!$B$14),1))</f>
        <v>2</v>
      </c>
      <c r="L737" s="78" t="str">
        <f t="array" ref="L737">IF($H737=1,INDEX(Data!$CG$90:$CG$169,MATCH($D737,Data!$K$90:$K$169*(Data!$CH$90:$CH$169="M")*(Data!$AA$90:$AA$169&gt;Parameter!$B$14),0))&amp;" ("&amp;D737&amp;")",$H737&amp;" Players ("&amp;D737&amp;")")</f>
        <v>2 Players (51)</v>
      </c>
      <c r="M737" s="78" t="s">
        <v>240</v>
      </c>
      <c r="N737" s="78" t="s">
        <v>230</v>
      </c>
      <c r="O737" s="78">
        <f t="shared" ca="1" si="51"/>
        <v>21</v>
      </c>
    </row>
    <row r="738" spans="1:16" s="78" customFormat="1" x14ac:dyDescent="0.25">
      <c r="A738" s="319" t="str">
        <f>"Worst Round 3 Men Rating &gt; "&amp;Parameter!$B$14</f>
        <v>Worst Round 3 Men Rating &gt; 850</v>
      </c>
      <c r="B738" s="320"/>
      <c r="D738" s="78" t="str">
        <f t="array" ref="D738">IF(Parameter!$B$3&gt;0,LARGE(IF((Data!$L$90:$L$169&gt;0)*(Data!$CH$90:$CH$169="M")*(Data!$AA$90:$AA$169&gt;Parameter!$B$14),Data!$L$90:$L$169),1),"")</f>
        <v/>
      </c>
      <c r="H738" s="78">
        <f t="array" ref="H738">SUM(IF((Data!$L$90:$L$169=D738)*(Data!$CH$90:$CH$169="M")*(Data!$AA$90:$AA$169&gt;Parameter!$B$14),1))</f>
        <v>0</v>
      </c>
      <c r="L738" s="78" t="str">
        <f t="array" ref="L738">IF($H738=1,INDEX(Data!$CG$90:$CG$169,MATCH($D738,Data!$L$90:$L$169*(Data!$CH$90:$CH$169="M")*(Data!$AA$90:$AA$169&gt;Parameter!$B$14),0))&amp;" ("&amp;D738&amp;")",$H738&amp;" Players ("&amp;D738&amp;")")</f>
        <v>0 Players ()</v>
      </c>
      <c r="M738" s="78" t="s">
        <v>240</v>
      </c>
      <c r="N738" s="78" t="s">
        <v>230</v>
      </c>
      <c r="O738" s="78">
        <f t="shared" ca="1" si="51"/>
        <v>21</v>
      </c>
    </row>
    <row r="739" spans="1:16" s="78" customFormat="1" x14ac:dyDescent="0.25">
      <c r="A739" s="319" t="str">
        <f>"Worst Final Men Rating &gt; "&amp;Parameter!$B$14</f>
        <v>Worst Final Men Rating &gt; 850</v>
      </c>
      <c r="B739" s="320"/>
      <c r="D739" s="78" t="str">
        <f t="array" ref="D739">IF(Parameter!$B$4&gt;0,LARGE(IF((Data!$M$90:$M$169&gt;0)*(Data!$CH$90:$CH$169="M")*(Data!$AA$90:$AA$169&gt;Parameter!$B$14),Data!$M$90:$M$169),1),"")</f>
        <v/>
      </c>
      <c r="H739" s="78">
        <f t="array" ref="H739">SUM(IF((Data!$M$90:$M$169=D739)*(Data!$CH$90:$CH$169="M")*(Data!$AA$90:$AA$169&gt;Parameter!$B$14),1))</f>
        <v>0</v>
      </c>
      <c r="L739" s="78" t="str">
        <f t="array" ref="L739">IF($H739=1,INDEX(Data!$CG$90:$CG$169,MATCH($D739,Data!$M$90:$M$169*(Data!$CH$90:$CH$169="M")*(Data!$AA$90:$AA$169&gt;Parameter!$B$14),0))&amp;" ("&amp;D739&amp;")",$H739&amp;" Players ("&amp;D739&amp;")")</f>
        <v>0 Players ()</v>
      </c>
      <c r="M739" s="78" t="s">
        <v>240</v>
      </c>
      <c r="N739" s="78" t="s">
        <v>230</v>
      </c>
      <c r="O739" s="78">
        <f t="shared" ca="1" si="51"/>
        <v>21</v>
      </c>
    </row>
    <row r="740" spans="1:16" s="78" customFormat="1" x14ac:dyDescent="0.25">
      <c r="A740" s="319" t="str">
        <f>"Worst Round 1 Women Rating &gt; "&amp;Parameter!$B$15</f>
        <v>Worst Round 1 Women Rating &gt; 600</v>
      </c>
      <c r="B740" s="320"/>
      <c r="D740" s="78">
        <f t="array" ref="D740">IF(Parameter!$B$1&gt;0,LARGE(IF((Data!$J$90:$J$169&gt;0)*(Data!$CH$90:$CH$169="W")*(Data!$AA$90:$AA$169&gt;Parameter!$B$15),Data!$J$90:$J$169),1),"")</f>
        <v>61</v>
      </c>
      <c r="H740" s="78">
        <f t="array" ref="H740">SUM(IF((Data!$J$90:$J$169=D740)*(Data!$CH$90:$CH$169="W")*(Data!$AA$90:$AA$169&gt;Parameter!$B$15),1))</f>
        <v>1</v>
      </c>
      <c r="L740" s="78" t="str">
        <f t="array" ref="L740">IF($H740=1,INDEX(Data!$CG$90:$CG$169,MATCH($D740,Data!$J$90:$J$169*(Data!$CH$90:$CH$169="W")*(Data!$AA$90:$AA$169&gt;Parameter!$B$15),0))&amp;" ("&amp;D740&amp;")",$H740&amp;" Players ("&amp;D740&amp;")")</f>
        <v>Michaela Trimmel (61)</v>
      </c>
      <c r="M740" s="78" t="s">
        <v>240</v>
      </c>
      <c r="N740" s="78" t="s">
        <v>230</v>
      </c>
      <c r="O740" s="78">
        <f t="shared" ca="1" si="51"/>
        <v>21</v>
      </c>
    </row>
    <row r="741" spans="1:16" s="78" customFormat="1" x14ac:dyDescent="0.25">
      <c r="A741" s="319" t="str">
        <f>"Worst Round 2 Women Rating &gt; "&amp;Parameter!$B$15</f>
        <v>Worst Round 2 Women Rating &gt; 600</v>
      </c>
      <c r="B741" s="320"/>
      <c r="D741" s="78">
        <f t="array" ref="D741">IF(Parameter!$B$2&gt;0,LARGE(IF((Data!$K$90:$K$169&gt;0)*(Data!$CH$90:$CH$169="W")*(Data!$AA$90:$AA$169&gt;Parameter!$B$15),Data!$K$90:$K$169),1),"")</f>
        <v>61</v>
      </c>
      <c r="H741" s="78">
        <f t="array" ref="H741">SUM(IF((Data!$K$90:$K$169=D741)*(Data!$CH$90:$CH$169="W")*(Data!$AA$90:$AA$169&gt;Parameter!$B$15),1))</f>
        <v>1</v>
      </c>
      <c r="L741" s="78" t="str">
        <f t="array" ref="L741">IF($H741=1,INDEX(Data!$CG$90:$CG$169,MATCH($D741,Data!$K$90:$K$169*(Data!$CH$90:$CH$169="W")*(Data!$AA$90:$AA$169&gt;Parameter!$B$15),0))&amp;" ("&amp;D741&amp;")",$H741&amp;" Players ("&amp;D741&amp;")")</f>
        <v>Michaela Trimmel (61)</v>
      </c>
      <c r="M741" s="78" t="s">
        <v>240</v>
      </c>
      <c r="N741" s="78" t="s">
        <v>230</v>
      </c>
      <c r="O741" s="78">
        <f t="shared" ca="1" si="51"/>
        <v>21</v>
      </c>
    </row>
    <row r="742" spans="1:16" s="78" customFormat="1" x14ac:dyDescent="0.25">
      <c r="A742" s="319" t="str">
        <f>"Worst Round 3 Women Rating &gt; "&amp;Parameter!$B$15</f>
        <v>Worst Round 3 Women Rating &gt; 600</v>
      </c>
      <c r="B742" s="320"/>
      <c r="D742" s="78" t="str">
        <f t="array" ref="D742">IF(Parameter!$B$4&gt;0,LARGE(IF((Data!$L$90:$L$169&gt;0)*(Data!$CH$90:$CH$169="W")*(Data!$AA$90:$AA$169&gt;Parameter!$B$15),Data!$L$90:$L$169),1),"")</f>
        <v/>
      </c>
      <c r="H742" s="78">
        <f t="array" ref="H742">SUM(IF((Data!$L$90:$L$169=D742)*(Data!$CH$90:$CH$169="W")*(Data!$AA$90:$AA$169&gt;Parameter!$B$15),1))</f>
        <v>0</v>
      </c>
      <c r="L742" s="78" t="str">
        <f t="array" ref="L742">IF($H742=1,INDEX(Data!$CG$90:$CG$169,MATCH($D742,Data!$L$90:$L$169*(Data!$CH$90:$CH$169="W")*(Data!$AA$90:$AA$169&gt;Parameter!$B$15),0))&amp;" ("&amp;D742&amp;")",$H742&amp;" Players ("&amp;D742&amp;")")</f>
        <v>0 Players ()</v>
      </c>
      <c r="M742" s="78" t="s">
        <v>240</v>
      </c>
      <c r="N742" s="78" t="s">
        <v>230</v>
      </c>
      <c r="O742" s="78">
        <f t="shared" ca="1" si="51"/>
        <v>21</v>
      </c>
    </row>
    <row r="743" spans="1:16" s="78" customFormat="1" x14ac:dyDescent="0.25">
      <c r="A743" s="319" t="str">
        <f>"Worst Final Women Rating &gt; "&amp;Parameter!$B$15</f>
        <v>Worst Final Women Rating &gt; 600</v>
      </c>
      <c r="B743" s="320"/>
      <c r="D743" s="78" t="str">
        <f t="array" ref="D743">IF(Parameter!$B$4&gt;0,LARGE(IF((Data!$M$90:$M$169&gt;0)*(Data!$CH$90:$CH$169="W")*(Data!$AA$90:$AA$169&gt;Parameter!$B$15),Data!$M$90:$M$169),1),"")</f>
        <v/>
      </c>
      <c r="H743" s="78">
        <f t="array" ref="H743">SUM(IF((Data!$M$90:$M$169=D743)*(Data!$CH$90:$CH$169="W")*(Data!$AA$90:$AA$169&gt;Parameter!$B$15),1))</f>
        <v>0</v>
      </c>
      <c r="L743" s="78" t="str">
        <f t="array" ref="L743">IF($H743=1,INDEX(Data!$CG$90:$CG$169,MATCH($D743,Data!$M$90:$M$169*(Data!$CH$90:$CH$169="W")*(Data!$AA$90:$AA$169&gt;Parameter!$B$15),0))&amp;" ("&amp;D743&amp;")",$H743&amp;" Players ("&amp;D743&amp;")")</f>
        <v>0 Players ()</v>
      </c>
      <c r="M743" s="78" t="s">
        <v>240</v>
      </c>
      <c r="N743" s="78" t="s">
        <v>230</v>
      </c>
      <c r="O743" s="78">
        <f t="shared" ca="1" si="51"/>
        <v>21</v>
      </c>
    </row>
    <row r="744" spans="1:16" s="91" customFormat="1" x14ac:dyDescent="0.25">
      <c r="A744" s="322" t="s">
        <v>277</v>
      </c>
      <c r="B744" s="323"/>
      <c r="D744" s="91">
        <f>LARGE(Data!$H$90:$H$169,1)</f>
        <v>6</v>
      </c>
      <c r="H744" s="91">
        <f t="array" ref="H744">SUM((Data!$H$90:$H$169=Specials!D744)*(Data!$AA$90:$AA$169&lt;&gt;0))</f>
        <v>1</v>
      </c>
      <c r="L744" s="91" t="str">
        <f>IF($H744=1,"Birdies: "&amp;INDEX(Data!$D$90:$D$169,MATCH($D744,Data!$H$90:$H$169,0))&amp;" / Eagles/+: "&amp;INDEX(Data!$E$90:$E$169,MATCH($D744,Data!$H$90:$H$169,0)),"")</f>
        <v>Birdies: 6 / Eagles/+: 0</v>
      </c>
      <c r="M744" s="91" t="s">
        <v>229</v>
      </c>
      <c r="N744" s="91" t="s">
        <v>230</v>
      </c>
      <c r="O744" s="91">
        <f t="shared" ca="1" si="51"/>
        <v>22</v>
      </c>
      <c r="P744" s="91" t="str">
        <f>IF($H744=1,INDEX(Data!$CG$90:$CG$169,MATCH($D744,Data!$H$90:$H$169,0))&amp;" played "&amp;$D744&amp;" hole(s) under par",$H744&amp;" player(s) played "&amp;$D744&amp;" holes under par")</f>
        <v>Harald Neumayr played 6 hole(s) under par</v>
      </c>
    </row>
    <row r="745" spans="1:16" s="91" customFormat="1" x14ac:dyDescent="0.25">
      <c r="A745" s="322" t="s">
        <v>278</v>
      </c>
      <c r="B745" s="323"/>
      <c r="D745" s="91">
        <f t="array" ref="D745">SMALL(IF(Data!$AA$90:$AA$169&lt;&gt;0,Data!$I$90:$I$169),1)</f>
        <v>6</v>
      </c>
      <c r="H745" s="91">
        <f t="array" ref="H745">SUM((Data!$I$90:$I$169=Specials!D745)*(Data!$AA$90:$AA$169&lt;&gt;0))</f>
        <v>2</v>
      </c>
      <c r="L745" s="91" t="str">
        <f>IF($H745=1,"Bogeys: "&amp;INDEX(Data!$F$90:$F$169,MATCH($D745,Data!$I$90:$I$169,0))&amp;" / Double-Bogeys/+: "&amp;INDEX(Data!$G$90:$G$169,MATCH($D745,Data!$I$90:$I$169,0)),"")</f>
        <v/>
      </c>
      <c r="M745" s="91" t="s">
        <v>229</v>
      </c>
      <c r="N745" s="91" t="s">
        <v>230</v>
      </c>
      <c r="O745" s="91">
        <f t="shared" ca="1" si="51"/>
        <v>23</v>
      </c>
      <c r="P745" s="91" t="str">
        <f>IF($H745=1,INDEX(Data!$CG$90:$CG$169,MATCH($D745,Data!$I$90:$I$169,0))&amp;" played only "&amp;$D745&amp;" hole(s) over par",$H745&amp;" player(s) played only "&amp;$D745&amp;" holes over par")</f>
        <v>2 player(s) played only 6 holes over par</v>
      </c>
    </row>
    <row r="746" spans="1:16" s="91" customFormat="1" x14ac:dyDescent="0.25">
      <c r="A746" s="322" t="s">
        <v>279</v>
      </c>
      <c r="B746" s="323"/>
      <c r="D746" s="91">
        <f>LARGE(Data!$R$90:$R$169,1)</f>
        <v>2</v>
      </c>
      <c r="H746" s="91">
        <f t="array" ref="H746">SUM((Data!$R$90:$R$169=Specials!D746)*(Data!$AA$90:$AA$169&lt;&gt;0))</f>
        <v>4</v>
      </c>
      <c r="L746" s="91" t="str">
        <f>IF($H746=1,INDEX(Data!$CG$90:$CG$169,MATCH($D746,Data!$R$90:$R$169,0))&amp;" ("&amp;D746&amp;")",$H746&amp;" Players ("&amp;D746&amp;")")</f>
        <v>4 Players (2)</v>
      </c>
      <c r="M746" s="91" t="s">
        <v>240</v>
      </c>
      <c r="N746" s="91" t="s">
        <v>230</v>
      </c>
      <c r="O746" s="91">
        <f t="shared" ca="1" si="51"/>
        <v>23</v>
      </c>
    </row>
    <row r="747" spans="1:16" s="91" customFormat="1" x14ac:dyDescent="0.25">
      <c r="A747" s="322" t="s">
        <v>280</v>
      </c>
      <c r="B747" s="323"/>
      <c r="D747" s="91">
        <f>SMALL(Data!$S$90:$S$169,1)</f>
        <v>1</v>
      </c>
      <c r="H747" s="91">
        <f t="array" ref="H747">SUM((Data!$S$90:$S$169=Specials!D747)*(Data!$AA$90:$AA$169&lt;&gt;0))</f>
        <v>1</v>
      </c>
      <c r="L747" s="91" t="str">
        <f>IF($H747=1,INDEX(Data!$CG$90:$CG$169,MATCH($D747,Data!$S$90:$S$169,0))&amp;" ("&amp;D747&amp;")",$H747&amp;" Players ("&amp;D747&amp;")")</f>
        <v>Karl Seper (1)</v>
      </c>
      <c r="M747" s="91" t="s">
        <v>240</v>
      </c>
      <c r="N747" s="91" t="s">
        <v>230</v>
      </c>
      <c r="O747" s="91">
        <f t="shared" ca="1" si="51"/>
        <v>23</v>
      </c>
    </row>
    <row r="748" spans="1:16" s="91" customFormat="1" x14ac:dyDescent="0.25">
      <c r="A748" s="322" t="s">
        <v>281</v>
      </c>
      <c r="B748" s="323"/>
      <c r="D748" s="91">
        <f>LARGE(Data!$T$90:$T$169,1)</f>
        <v>4</v>
      </c>
      <c r="H748" s="91">
        <f t="array" ref="H748">SUM((Data!$T$90:$T$169=Specials!D748)*(Data!$AA$90:$AA$169&lt;&gt;0))</f>
        <v>1</v>
      </c>
      <c r="L748" s="91" t="str">
        <f>IF($H748=1,INDEX(Data!$CG$90:$CG$169,MATCH($D748,Data!$T$90:$T$169,0))&amp;" ("&amp;D748&amp;")",$H748&amp;" Players ("&amp;D748&amp;")")</f>
        <v>Harald Neumayr (4)</v>
      </c>
      <c r="M748" s="91" t="s">
        <v>240</v>
      </c>
      <c r="N748" s="91" t="s">
        <v>230</v>
      </c>
      <c r="O748" s="91">
        <f t="shared" ca="1" si="51"/>
        <v>23</v>
      </c>
    </row>
    <row r="749" spans="1:16" s="91" customFormat="1" x14ac:dyDescent="0.25">
      <c r="A749" s="322" t="s">
        <v>282</v>
      </c>
      <c r="B749" s="323"/>
      <c r="D749" s="91">
        <f>SMALL(Data!$U$90:$U$169,1)</f>
        <v>2</v>
      </c>
      <c r="H749" s="91">
        <f t="array" ref="H749">SUM((Data!$U$90:$U$169=Specials!D749)*(Data!$AA$90:$AA$169&lt;&gt;0))</f>
        <v>1</v>
      </c>
      <c r="L749" s="91" t="str">
        <f>IF($H749=1,INDEX(Data!$CG$90:$CG$169,MATCH($D749,Data!$U$90:$U$169,0))&amp;" ("&amp;D749&amp;")",$H749&amp;" Players ("&amp;D749&amp;")")</f>
        <v>Bernd Kolmanz (2)</v>
      </c>
      <c r="M749" s="91" t="s">
        <v>240</v>
      </c>
      <c r="N749" s="91" t="s">
        <v>230</v>
      </c>
      <c r="O749" s="91">
        <f t="shared" ca="1" si="51"/>
        <v>23</v>
      </c>
    </row>
    <row r="750" spans="1:16" s="91" customFormat="1" x14ac:dyDescent="0.25">
      <c r="A750" s="322" t="s">
        <v>283</v>
      </c>
      <c r="B750" s="323"/>
      <c r="D750" s="91" t="e">
        <f>LARGE(Data!$V90:$V$169,1)</f>
        <v>#NUM!</v>
      </c>
      <c r="H750" s="91" t="e">
        <f t="array" ref="H750">SUM((Data!$V$90:$V$169=Specials!D750)*(Data!$AA$90:$AA$169&lt;&gt;0))</f>
        <v>#NUM!</v>
      </c>
      <c r="L750" s="91" t="e">
        <f>IF($H750=1,INDEX(Data!$CG$90:$CG$169,MATCH($D750,Data!$V$90:$V$169,0))&amp;" ("&amp;D750&amp;")",$H750&amp;" Players ("&amp;D750&amp;")")</f>
        <v>#NUM!</v>
      </c>
      <c r="M750" s="91" t="s">
        <v>240</v>
      </c>
      <c r="N750" s="91" t="s">
        <v>230</v>
      </c>
      <c r="O750" s="91">
        <f t="shared" ca="1" si="51"/>
        <v>23</v>
      </c>
    </row>
    <row r="751" spans="1:16" s="91" customFormat="1" x14ac:dyDescent="0.25">
      <c r="A751" s="322" t="s">
        <v>284</v>
      </c>
      <c r="B751" s="323"/>
      <c r="D751" s="91" t="e">
        <f>SMALL(Data!$W$90:$W$169,1)</f>
        <v>#NUM!</v>
      </c>
      <c r="H751" s="91" t="e">
        <f t="array" ref="H751">SUM((Data!$W$90:$W$169=Specials!D751)*(Data!$AA$90:$AA$169&lt;&gt;0))</f>
        <v>#NUM!</v>
      </c>
      <c r="L751" s="91" t="e">
        <f>IF($H751=1,INDEX(Data!$CG$90:$CG$169,MATCH($D751,Data!$W$90:$W$169,0))&amp;" ("&amp;D751&amp;")",$H751&amp;" Players ("&amp;D751&amp;")")</f>
        <v>#NUM!</v>
      </c>
      <c r="M751" s="91" t="s">
        <v>240</v>
      </c>
      <c r="N751" s="91" t="s">
        <v>230</v>
      </c>
      <c r="O751" s="91">
        <f t="shared" ca="1" si="51"/>
        <v>23</v>
      </c>
    </row>
    <row r="752" spans="1:16" s="91" customFormat="1" x14ac:dyDescent="0.25">
      <c r="A752" s="322" t="s">
        <v>285</v>
      </c>
      <c r="B752" s="323"/>
      <c r="D752" s="91" t="e">
        <f>LARGE(Data!$X$90:$X$169,1)</f>
        <v>#NUM!</v>
      </c>
      <c r="H752" s="91" t="e">
        <f t="array" ref="H752">SUM((Data!$X$90:$X$169=Specials!D752)*(Data!$AA$90:$AA$169&lt;&gt;0))</f>
        <v>#NUM!</v>
      </c>
      <c r="L752" s="91" t="e">
        <f>IF($H752=1,INDEX(Data!$CG$90:$CG$169,MATCH($D752,Data!$X$90:$X173,0))&amp;" ("&amp;D752&amp;")",$H752&amp;" Players ("&amp;D752&amp;")")</f>
        <v>#NUM!</v>
      </c>
      <c r="M752" s="91" t="s">
        <v>240</v>
      </c>
      <c r="N752" s="91" t="s">
        <v>230</v>
      </c>
      <c r="O752" s="91">
        <f t="shared" ca="1" si="51"/>
        <v>23</v>
      </c>
    </row>
    <row r="753" spans="1:16" s="91" customFormat="1" x14ac:dyDescent="0.25">
      <c r="A753" s="322" t="s">
        <v>286</v>
      </c>
      <c r="B753" s="323"/>
      <c r="D753" s="91" t="e">
        <f>SMALL(Data!$Y$90:$Y$169,1)</f>
        <v>#NUM!</v>
      </c>
      <c r="H753" s="91" t="e">
        <f t="array" ref="H753">SUM((Data!$Y$90:$Y$169=Specials!D753)*(Data!$AA$90:$AA$169&lt;&gt;0))</f>
        <v>#NUM!</v>
      </c>
      <c r="L753" s="91" t="e">
        <f>IF($H753=1,INDEX(Data!$CG$90:$CG$169,MATCH($D753,Data!$Y$90:$Y$169,0))&amp;" ("&amp;D753&amp;")",$H753&amp;" Players ("&amp;D753&amp;")")</f>
        <v>#NUM!</v>
      </c>
      <c r="M753" s="91" t="s">
        <v>240</v>
      </c>
      <c r="N753" s="91" t="s">
        <v>230</v>
      </c>
      <c r="O753" s="91">
        <f t="shared" ca="1" si="51"/>
        <v>23</v>
      </c>
    </row>
    <row r="754" spans="1:16" s="78" customFormat="1" ht="15" customHeight="1" x14ac:dyDescent="0.25">
      <c r="A754" s="78" t="str">
        <f>"Best/Worst-Difference Men Rating &gt; "&amp;Parameter!$B$14</f>
        <v>Best/Worst-Difference Men Rating &gt; 850</v>
      </c>
      <c r="B754" s="326"/>
      <c r="C754" s="78">
        <v>1</v>
      </c>
      <c r="D754" s="78">
        <f>INDEX(Parameter!$B$9:$AB$9,MATCH(C754,Parameter!$B$8:$AB$8,0))</f>
        <v>3</v>
      </c>
      <c r="E754" s="78">
        <f>COUNTIF(Data!$CJ$89:$HN$89,Specials!C754)</f>
        <v>2</v>
      </c>
      <c r="F754" s="78">
        <f ca="1">OFFSET(Data!$BF$90,MATCH("M1",Data!$A$90:$A$169,0)-1,MATCH(C754,Data!$BF$89:$CF$89,0)-1)</f>
        <v>5</v>
      </c>
      <c r="G754" s="78">
        <f t="array" aca="1" ref="G754" ca="1">LARGE(IF((Data!$AA$90:$AA$169&lt;&gt;0)*(Data!$CH$90:$CH$169="M")*(Data!$AA$90:$AA$169&gt;Parameter!$B$14),OFFSET(Data!$BF$90:$BF$169,,MATCH(C754,Data!$BF$89:$CF$89,0)-1)),1)</f>
        <v>9</v>
      </c>
      <c r="H754" s="78">
        <f t="array" aca="1" ref="H754" ca="1">IF(AND(G754&gt;=F754+E754*2,G754&gt;0),SUM(IF((OFFSET(Data!$BF$90:$BF$169,,MATCH(C754,Data!$BF$89:$CF$89,0)-1)=Specials!G754)*(Data!$CH$90:$CH$169="M")*(Data!$AA$90:$AA$169&gt;Parameter!$B$14),1)),0)</f>
        <v>1</v>
      </c>
      <c r="K754" s="78" t="str">
        <f t="array" aca="1" ref="K754" ca="1">IF(H754=1,INDEX(Data!$CG$90:$CG$169,MATCH(G754,(OFFSET(Data!$BF$90:$BF$169,,MATCH(C754,Data!$BF$89:$CF$89,0)-1))*(Data!$CH$90:$CH$169="M")*(Data!$AA$90:$AA$169&gt;Parameter!$B$14),0)),H754&amp;" Players")</f>
        <v>Michl Priester</v>
      </c>
      <c r="L754" s="78" t="str">
        <f ca="1">"Best men took only "&amp;F754</f>
        <v>Best men took only 5</v>
      </c>
      <c r="M754" s="78" t="s">
        <v>0</v>
      </c>
      <c r="N754" s="78" t="s">
        <v>230</v>
      </c>
      <c r="O754" s="78">
        <f t="shared" ca="1" si="51"/>
        <v>24</v>
      </c>
      <c r="P754" s="78" t="str">
        <f t="shared" ref="P754:P785" ca="1" si="52">IF(H754&gt;0,"On hole "&amp;C754&amp;" "&amp;K754&amp;" took "&amp;G754&amp;" throws in total ("&amp;$E754&amp;" rounds)","")</f>
        <v>On hole 1 Michl Priester took 9 throws in total (2 rounds)</v>
      </c>
    </row>
    <row r="755" spans="1:16" s="78" customFormat="1" x14ac:dyDescent="0.25">
      <c r="A755" s="78" t="str">
        <f>"Best/Worst-Difference Men Rating &gt; "&amp;Parameter!$B$14</f>
        <v>Best/Worst-Difference Men Rating &gt; 850</v>
      </c>
      <c r="B755" s="326"/>
      <c r="C755" s="78">
        <v>2</v>
      </c>
      <c r="D755" s="78">
        <f>INDEX(Parameter!$B$9:$AB$9,MATCH(C755,Parameter!$B$8:$AB$8,0))</f>
        <v>3</v>
      </c>
      <c r="E755" s="78">
        <f>COUNTIF(Data!$CJ$89:$HN$89,Specials!C755)</f>
        <v>2</v>
      </c>
      <c r="F755" s="78">
        <f ca="1">OFFSET(Data!$BF$90,MATCH("M1",Data!$A$90:$A$169,0)-1,MATCH(C755,Data!$BF$89:$CF$89,0)-1)</f>
        <v>5</v>
      </c>
      <c r="G755" s="78">
        <f t="array" aca="1" ref="G755" ca="1">LARGE(IF((Data!$AA$90:$AA$169&lt;&gt;0)*(Data!$CH$90:$CH$169="M")*(Data!$AA$90:$AA$169&gt;Parameter!$B$14),OFFSET(Data!$BF$90:$BF$169,,MATCH(C755,Data!$BF$89:$CF$89,0)-1)),1)</f>
        <v>7</v>
      </c>
      <c r="H755" s="78">
        <f t="array" aca="1" ref="H755" ca="1">IF(AND(G755&gt;=F755+E755*2,G755&gt;0),SUM(IF((OFFSET(Data!$BF$90:$BF$169,,MATCH(C755,Data!$BF$89:$CF$89,0)-1)=Specials!G755)*(Data!$CH$90:$CH$169="M")*(Data!$AA$90:$AA$169&gt;Parameter!$B$14),1)),0)</f>
        <v>0</v>
      </c>
      <c r="K755" s="78" t="str">
        <f t="array" aca="1" ref="K755" ca="1">IF(H755=1,INDEX(Data!$CG$90:$CG$169,MATCH(G755,(OFFSET(Data!$BF$90:$BF$169,,MATCH(C755,Data!$BF$89:$CF$89,0)-1))*(Data!$CH$90:$CH$169="M")*(Data!$AA$90:$AA$169&gt;Parameter!$B$14),0)),H755&amp;" Players")</f>
        <v>0 Players</v>
      </c>
      <c r="L755" s="78" t="str">
        <f ca="1">"Best men took only "&amp;F755</f>
        <v>Best men took only 5</v>
      </c>
      <c r="M755" s="78" t="s">
        <v>0</v>
      </c>
      <c r="N755" s="78" t="s">
        <v>230</v>
      </c>
      <c r="O755" s="78">
        <f t="shared" ca="1" si="51"/>
        <v>24</v>
      </c>
      <c r="P755" s="78" t="str">
        <f t="shared" ca="1" si="52"/>
        <v/>
      </c>
    </row>
    <row r="756" spans="1:16" s="78" customFormat="1" x14ac:dyDescent="0.25">
      <c r="A756" s="78" t="str">
        <f>"Best/Worst-Difference Men Rating &gt; "&amp;Parameter!$B$14</f>
        <v>Best/Worst-Difference Men Rating &gt; 850</v>
      </c>
      <c r="B756" s="326"/>
      <c r="C756" s="78">
        <v>3</v>
      </c>
      <c r="D756" s="78">
        <f>INDEX(Parameter!$B$9:$AB$9,MATCH(C756,Parameter!$B$8:$AB$8,0))</f>
        <v>3</v>
      </c>
      <c r="E756" s="78">
        <f>COUNTIF(Data!$CJ$89:$HN$89,Specials!C756)</f>
        <v>2</v>
      </c>
      <c r="F756" s="78">
        <f ca="1">OFFSET(Data!$BF$90,MATCH("M1",Data!$A$90:$A$169,0)-1,MATCH(C756,Data!$BF$89:$CF$89,0)-1)</f>
        <v>8</v>
      </c>
      <c r="G756" s="78">
        <f t="array" aca="1" ref="G756" ca="1">LARGE(IF((Data!$AA$90:$AA$169&lt;&gt;0)*(Data!$CH$90:$CH$169="M")*(Data!$AA$90:$AA$169&gt;Parameter!$B$14),OFFSET(Data!$BF$90:$BF$169,,MATCH(C756,Data!$BF$89:$CF$89,0)-1)),1)</f>
        <v>11</v>
      </c>
      <c r="H756" s="78">
        <f t="array" aca="1" ref="H756" ca="1">IF(AND(G756&gt;=F756+E756*2,G756&gt;0),SUM(IF((OFFSET(Data!$BF$90:$BF$169,,MATCH(C756,Data!$BF$89:$CF$89,0)-1)=Specials!G756)*(Data!$CH$90:$CH$169="M")*(Data!$AA$90:$AA$169&gt;Parameter!$B$14),1)),0)</f>
        <v>0</v>
      </c>
      <c r="K756" s="78" t="str">
        <f t="array" aca="1" ref="K756" ca="1">IF(H756=1,INDEX(Data!$CG$90:$CG$169,MATCH(G756,(OFFSET(Data!$BF$90:$BF$169,,MATCH(C756,Data!$BF$89:$CF$89,0)-1))*(Data!$CH$90:$CH$169="M")*(Data!$AA$90:$AA$169&gt;Parameter!$B$14),0)),H756&amp;" Players")</f>
        <v>0 Players</v>
      </c>
      <c r="L756" s="78" t="str">
        <f ca="1">"Best men took only "&amp;F756</f>
        <v>Best men took only 8</v>
      </c>
      <c r="M756" s="78" t="s">
        <v>0</v>
      </c>
      <c r="N756" s="78" t="s">
        <v>230</v>
      </c>
      <c r="O756" s="78">
        <f t="shared" ca="1" si="51"/>
        <v>24</v>
      </c>
      <c r="P756" s="78" t="str">
        <f t="shared" ca="1" si="52"/>
        <v/>
      </c>
    </row>
    <row r="757" spans="1:16" s="78" customFormat="1" x14ac:dyDescent="0.25">
      <c r="A757" s="78" t="str">
        <f>"Best/Worst-Difference Men Rating &gt; "&amp;Parameter!$B$14</f>
        <v>Best/Worst-Difference Men Rating &gt; 850</v>
      </c>
      <c r="B757" s="326"/>
      <c r="C757" s="78">
        <v>4</v>
      </c>
      <c r="D757" s="78">
        <f>INDEX(Parameter!$B$9:$AB$9,MATCH(C757,Parameter!$B$8:$AB$8,0))</f>
        <v>3</v>
      </c>
      <c r="E757" s="78">
        <f>COUNTIF(Data!$CJ$89:$HN$89,Specials!C757)</f>
        <v>2</v>
      </c>
      <c r="F757" s="78">
        <f ca="1">OFFSET(Data!$BF$90,MATCH("M1",Data!$A$90:$A$169,0)-1,MATCH(C757,Data!$BF$89:$CF$89,0)-1)</f>
        <v>6</v>
      </c>
      <c r="G757" s="78">
        <f t="array" aca="1" ref="G757" ca="1">LARGE(IF((Data!$AA$90:$AA$169&lt;&gt;0)*(Data!$CH$90:$CH$169="M")*(Data!$AA$90:$AA$169&gt;Parameter!$B$14),OFFSET(Data!$BF$90:$BF$169,,MATCH(C757,Data!$BF$89:$CF$89,0)-1)),1)</f>
        <v>7</v>
      </c>
      <c r="H757" s="78">
        <f t="array" aca="1" ref="H757" ca="1">IF(AND(G757&gt;=F757+E757*2,G757&gt;0),SUM(IF((OFFSET(Data!$BF$90:$BF$169,,MATCH(C757,Data!$BF$89:$CF$89,0)-1)=Specials!G757)*(Data!$CH$90:$CH$169="M")*(Data!$AA$90:$AA$169&gt;Parameter!$B$14),1)),0)</f>
        <v>0</v>
      </c>
      <c r="K757" s="78" t="str">
        <f t="array" aca="1" ref="K757" ca="1">IF(H757=1,INDEX(Data!$CG$90:$CG$169,MATCH(G757,(OFFSET(Data!$BF$90:$BF$169,,MATCH(C757,Data!$BF$89:$CF$89,0)-1))*(Data!$CH$90:$CH$169="M")*(Data!$AA$90:$AA$169&gt;Parameter!$B$14),0)),H757&amp;" Players")</f>
        <v>0 Players</v>
      </c>
      <c r="L757" s="78" t="str">
        <f t="shared" ref="L757:L780" ca="1" si="53">"Best men took only "&amp;F757</f>
        <v>Best men took only 6</v>
      </c>
      <c r="M757" s="78" t="s">
        <v>0</v>
      </c>
      <c r="N757" s="78" t="s">
        <v>230</v>
      </c>
      <c r="O757" s="78">
        <f t="shared" ca="1" si="51"/>
        <v>24</v>
      </c>
      <c r="P757" s="78" t="str">
        <f t="shared" ca="1" si="52"/>
        <v/>
      </c>
    </row>
    <row r="758" spans="1:16" s="78" customFormat="1" x14ac:dyDescent="0.25">
      <c r="A758" s="78" t="str">
        <f>"Best/Worst-Difference Men Rating &gt; "&amp;Parameter!$B$14</f>
        <v>Best/Worst-Difference Men Rating &gt; 850</v>
      </c>
      <c r="B758" s="326"/>
      <c r="C758" s="78">
        <v>5</v>
      </c>
      <c r="D758" s="78">
        <f>INDEX(Parameter!$B$9:$AB$9,MATCH(C758,Parameter!$B$8:$AB$8,0))</f>
        <v>3</v>
      </c>
      <c r="E758" s="78">
        <f>COUNTIF(Data!$CJ$89:$HN$89,Specials!C758)</f>
        <v>2</v>
      </c>
      <c r="F758" s="78">
        <f ca="1">OFFSET(Data!$BF$90,MATCH("M1",Data!$A$90:$A$169,0)-1,MATCH(C758,Data!$BF$89:$CF$89,0)-1)</f>
        <v>7</v>
      </c>
      <c r="G758" s="78">
        <f t="array" aca="1" ref="G758" ca="1">LARGE(IF((Data!$AA$90:$AA$169&lt;&gt;0)*(Data!$CH$90:$CH$169="M")*(Data!$AA$90:$AA$169&gt;Parameter!$B$14),OFFSET(Data!$BF$90:$BF$169,,MATCH(C758,Data!$BF$89:$CF$89,0)-1)),1)</f>
        <v>7</v>
      </c>
      <c r="H758" s="78">
        <f t="array" aca="1" ref="H758" ca="1">IF(AND(G758&gt;=F758+E758*2,G758&gt;0),SUM(IF((OFFSET(Data!$BF$90:$BF$169,,MATCH(C758,Data!$BF$89:$CF$89,0)-1)=Specials!G758)*(Data!$CH$90:$CH$169="M")*(Data!$AA$90:$AA$169&gt;Parameter!$B$14),1)),0)</f>
        <v>0</v>
      </c>
      <c r="K758" s="78" t="str">
        <f t="array" aca="1" ref="K758" ca="1">IF(H758=1,INDEX(Data!$CG$90:$CG$169,MATCH(G758,(OFFSET(Data!$BF$90:$BF$169,,MATCH(C758,Data!$BF$89:$CF$89,0)-1))*(Data!$CH$90:$CH$169="M")*(Data!$AA$90:$AA$169&gt;Parameter!$B$14),0)),H758&amp;" Players")</f>
        <v>0 Players</v>
      </c>
      <c r="L758" s="78" t="str">
        <f t="shared" ca="1" si="53"/>
        <v>Best men took only 7</v>
      </c>
      <c r="M758" s="78" t="s">
        <v>0</v>
      </c>
      <c r="N758" s="78" t="s">
        <v>230</v>
      </c>
      <c r="O758" s="78">
        <f t="shared" ca="1" si="51"/>
        <v>24</v>
      </c>
      <c r="P758" s="78" t="str">
        <f t="shared" ca="1" si="52"/>
        <v/>
      </c>
    </row>
    <row r="759" spans="1:16" s="78" customFormat="1" x14ac:dyDescent="0.25">
      <c r="A759" s="78" t="str">
        <f>"Best/Worst-Difference Men Rating &gt; "&amp;Parameter!$B$14</f>
        <v>Best/Worst-Difference Men Rating &gt; 850</v>
      </c>
      <c r="B759" s="326"/>
      <c r="C759" s="78">
        <v>6</v>
      </c>
      <c r="D759" s="78">
        <f>INDEX(Parameter!$B$9:$AB$9,MATCH(C759,Parameter!$B$8:$AB$8,0))</f>
        <v>3</v>
      </c>
      <c r="E759" s="78">
        <f>COUNTIF(Data!$CJ$89:$HN$89,Specials!C759)</f>
        <v>2</v>
      </c>
      <c r="F759" s="78">
        <f ca="1">OFFSET(Data!$BF$90,MATCH("M1",Data!$A$90:$A$169,0)-1,MATCH(C759,Data!$BF$89:$CF$89,0)-1)</f>
        <v>7</v>
      </c>
      <c r="G759" s="78">
        <f t="array" aca="1" ref="G759" ca="1">LARGE(IF((Data!$AA$90:$AA$169&lt;&gt;0)*(Data!$CH$90:$CH$169="M")*(Data!$AA$90:$AA$169&gt;Parameter!$B$14),OFFSET(Data!$BF$90:$BF$169,,MATCH(C759,Data!$BF$89:$CF$89,0)-1)),1)</f>
        <v>10</v>
      </c>
      <c r="H759" s="78">
        <f t="array" aca="1" ref="H759" ca="1">IF(AND(G759&gt;=F759+E759*2,G759&gt;0),SUM(IF((OFFSET(Data!$BF$90:$BF$169,,MATCH(C759,Data!$BF$89:$CF$89,0)-1)=Specials!G759)*(Data!$CH$90:$CH$169="M")*(Data!$AA$90:$AA$169&gt;Parameter!$B$14),1)),0)</f>
        <v>0</v>
      </c>
      <c r="K759" s="78" t="str">
        <f t="array" aca="1" ref="K759" ca="1">IF(H759=1,INDEX(Data!$CG$90:$CG$169,MATCH(G759,(OFFSET(Data!$BF$90:$BF$169,,MATCH(C759,Data!$BF$89:$CF$89,0)-1))*(Data!$CH$90:$CH$169="M")*(Data!$AA$90:$AA$169&gt;Parameter!$B$14),0)),H759&amp;" Players")</f>
        <v>0 Players</v>
      </c>
      <c r="L759" s="78" t="str">
        <f t="shared" ca="1" si="53"/>
        <v>Best men took only 7</v>
      </c>
      <c r="M759" s="78" t="s">
        <v>0</v>
      </c>
      <c r="N759" s="78" t="s">
        <v>230</v>
      </c>
      <c r="O759" s="78">
        <f t="shared" ca="1" si="51"/>
        <v>24</v>
      </c>
      <c r="P759" s="78" t="str">
        <f t="shared" ca="1" si="52"/>
        <v/>
      </c>
    </row>
    <row r="760" spans="1:16" s="78" customFormat="1" x14ac:dyDescent="0.25">
      <c r="A760" s="78" t="str">
        <f>"Best/Worst-Difference Men Rating &gt; "&amp;Parameter!$B$14</f>
        <v>Best/Worst-Difference Men Rating &gt; 850</v>
      </c>
      <c r="B760" s="326"/>
      <c r="C760" s="78">
        <v>7</v>
      </c>
      <c r="D760" s="78">
        <f>INDEX(Parameter!$B$9:$AB$9,MATCH(C760,Parameter!$B$8:$AB$8,0))</f>
        <v>3</v>
      </c>
      <c r="E760" s="78">
        <f>COUNTIF(Data!$CJ$89:$HN$89,Specials!C760)</f>
        <v>2</v>
      </c>
      <c r="F760" s="78">
        <f ca="1">OFFSET(Data!$BF$90,MATCH("M1",Data!$A$90:$A$169,0)-1,MATCH(C760,Data!$BF$89:$CF$89,0)-1)</f>
        <v>6</v>
      </c>
      <c r="G760" s="78">
        <f t="array" aca="1" ref="G760" ca="1">LARGE(IF((Data!$AA$90:$AA$169&lt;&gt;0)*(Data!$CH$90:$CH$169="M")*(Data!$AA$90:$AA$169&gt;Parameter!$B$14),OFFSET(Data!$BF$90:$BF$169,,MATCH(C760,Data!$BF$89:$CF$89,0)-1)),1)</f>
        <v>8</v>
      </c>
      <c r="H760" s="78">
        <f t="array" aca="1" ref="H760" ca="1">IF(AND(G760&gt;=F760+E760*2,G760&gt;0),SUM(IF((OFFSET(Data!$BF$90:$BF$169,,MATCH(C760,Data!$BF$89:$CF$89,0)-1)=Specials!G760)*(Data!$CH$90:$CH$169="M")*(Data!$AA$90:$AA$169&gt;Parameter!$B$14),1)),0)</f>
        <v>0</v>
      </c>
      <c r="K760" s="78" t="str">
        <f t="array" aca="1" ref="K760" ca="1">IF(H760=1,INDEX(Data!$CG$90:$CG$169,MATCH(G760,(OFFSET(Data!$BF$90:$BF$169,,MATCH(C760,Data!$BF$89:$CF$89,0)-1))*(Data!$CH$90:$CH$169="M")*(Data!$AA$90:$AA$169&gt;Parameter!$B$14),0)),H760&amp;" Players")</f>
        <v>0 Players</v>
      </c>
      <c r="L760" s="78" t="str">
        <f t="shared" ca="1" si="53"/>
        <v>Best men took only 6</v>
      </c>
      <c r="M760" s="78" t="s">
        <v>0</v>
      </c>
      <c r="N760" s="78" t="s">
        <v>230</v>
      </c>
      <c r="O760" s="78">
        <f t="shared" ca="1" si="51"/>
        <v>24</v>
      </c>
      <c r="P760" s="78" t="str">
        <f t="shared" ca="1" si="52"/>
        <v/>
      </c>
    </row>
    <row r="761" spans="1:16" s="78" customFormat="1" x14ac:dyDescent="0.25">
      <c r="A761" s="78" t="str">
        <f>"Best/Worst-Difference Men Rating &gt; "&amp;Parameter!$B$14</f>
        <v>Best/Worst-Difference Men Rating &gt; 850</v>
      </c>
      <c r="B761" s="326"/>
      <c r="C761" s="78">
        <v>8</v>
      </c>
      <c r="D761" s="78">
        <f>INDEX(Parameter!$B$9:$AB$9,MATCH(C761,Parameter!$B$8:$AB$8,0))</f>
        <v>3</v>
      </c>
      <c r="E761" s="78">
        <f>COUNTIF(Data!$CJ$89:$HN$89,Specials!C761)</f>
        <v>2</v>
      </c>
      <c r="F761" s="78">
        <f ca="1">OFFSET(Data!$BF$90,MATCH("M1",Data!$A$90:$A$169,0)-1,MATCH(C761,Data!$BF$89:$CF$89,0)-1)</f>
        <v>4</v>
      </c>
      <c r="G761" s="78">
        <f t="array" aca="1" ref="G761" ca="1">LARGE(IF((Data!$AA$90:$AA$169&lt;&gt;0)*(Data!$CH$90:$CH$169="M")*(Data!$AA$90:$AA$169&gt;Parameter!$B$14),OFFSET(Data!$BF$90:$BF$169,,MATCH(C761,Data!$BF$89:$CF$89,0)-1)),1)</f>
        <v>8</v>
      </c>
      <c r="H761" s="78">
        <f t="array" aca="1" ref="H761" ca="1">IF(AND(G761&gt;=F761+E761*2,G761&gt;0),SUM(IF((OFFSET(Data!$BF$90:$BF$169,,MATCH(C761,Data!$BF$89:$CF$89,0)-1)=Specials!G761)*(Data!$CH$90:$CH$169="M")*(Data!$AA$90:$AA$169&gt;Parameter!$B$14),1)),0)</f>
        <v>1</v>
      </c>
      <c r="K761" s="78" t="str">
        <f t="array" aca="1" ref="K761" ca="1">IF(H761=1,INDEX(Data!$CG$90:$CG$169,MATCH(G761,(OFFSET(Data!$BF$90:$BF$169,,MATCH(C761,Data!$BF$89:$CF$89,0)-1))*(Data!$CH$90:$CH$169="M")*(Data!$AA$90:$AA$169&gt;Parameter!$B$14),0)),H761&amp;" Players")</f>
        <v>Wolfgang Pratl</v>
      </c>
      <c r="L761" s="78" t="str">
        <f t="shared" ca="1" si="53"/>
        <v>Best men took only 4</v>
      </c>
      <c r="M761" s="78" t="s">
        <v>0</v>
      </c>
      <c r="N761" s="78" t="s">
        <v>230</v>
      </c>
      <c r="O761" s="78">
        <f t="shared" ca="1" si="51"/>
        <v>25</v>
      </c>
      <c r="P761" s="78" t="str">
        <f t="shared" ca="1" si="52"/>
        <v>On hole 8 Wolfgang Pratl took 8 throws in total (2 rounds)</v>
      </c>
    </row>
    <row r="762" spans="1:16" s="78" customFormat="1" x14ac:dyDescent="0.25">
      <c r="A762" s="78" t="str">
        <f>"Best/Worst-Difference Men Rating &gt; "&amp;Parameter!$B$14</f>
        <v>Best/Worst-Difference Men Rating &gt; 850</v>
      </c>
      <c r="B762" s="326"/>
      <c r="C762" s="78">
        <v>9</v>
      </c>
      <c r="D762" s="78" t="str">
        <f>INDEX(Parameter!$B$9:$AB$9,MATCH(C762,Parameter!$B$8:$AB$8,0))</f>
        <v>no</v>
      </c>
      <c r="E762" s="78">
        <f>COUNTIF(Data!$CJ$89:$HN$89,Specials!C762)</f>
        <v>0</v>
      </c>
      <c r="F762" s="78">
        <f ca="1">OFFSET(Data!$BF$90,MATCH("M1",Data!$A$90:$A$169,0)-1,MATCH(C762,Data!$BF$89:$CF$89,0)-1)</f>
        <v>0</v>
      </c>
      <c r="G762" s="78">
        <f t="array" aca="1" ref="G762" ca="1">LARGE(IF((Data!$AA$90:$AA$169&lt;&gt;0)*(Data!$CH$90:$CH$169="M")*(Data!$AA$90:$AA$169&gt;Parameter!$B$14),OFFSET(Data!$BF$90:$BF$169,,MATCH(C762,Data!$BF$89:$CF$89,0)-1)),1)</f>
        <v>0</v>
      </c>
      <c r="H762" s="78">
        <f t="array" aca="1" ref="H762" ca="1">IF(AND(G762&gt;=F762+E762*2,G762&gt;0),SUM(IF((OFFSET(Data!$BF$90:$BF$169,,MATCH(C762,Data!$BF$89:$CF$89,0)-1)=Specials!G762)*(Data!$CH$90:$CH$169="M")*(Data!$AA$90:$AA$169&gt;Parameter!$B$14),1)),0)</f>
        <v>0</v>
      </c>
      <c r="K762" s="78" t="str">
        <f t="array" aca="1" ref="K762" ca="1">IF(H762=1,INDEX(Data!$CG$90:$CG$169,MATCH(G762,(OFFSET(Data!$BF$90:$BF$169,,MATCH(C762,Data!$BF$89:$CF$89,0)-1))*(Data!$CH$90:$CH$169="M")*(Data!$AA$90:$AA$169&gt;Parameter!$B$14),0)),H762&amp;" Players")</f>
        <v>0 Players</v>
      </c>
      <c r="L762" s="78" t="str">
        <f t="shared" ca="1" si="53"/>
        <v>Best men took only 0</v>
      </c>
      <c r="M762" s="78" t="s">
        <v>0</v>
      </c>
      <c r="N762" s="78" t="s">
        <v>230</v>
      </c>
      <c r="O762" s="78">
        <f t="shared" ca="1" si="51"/>
        <v>25</v>
      </c>
      <c r="P762" s="78" t="str">
        <f t="shared" ca="1" si="52"/>
        <v/>
      </c>
    </row>
    <row r="763" spans="1:16" s="78" customFormat="1" x14ac:dyDescent="0.25">
      <c r="A763" s="78" t="str">
        <f>"Best/Worst-Difference Men Rating &gt; "&amp;Parameter!$B$14</f>
        <v>Best/Worst-Difference Men Rating &gt; 850</v>
      </c>
      <c r="B763" s="326"/>
      <c r="C763" s="78">
        <v>10</v>
      </c>
      <c r="D763" s="78">
        <f>INDEX(Parameter!$B$9:$AB$9,MATCH(C763,Parameter!$B$8:$AB$8,0))</f>
        <v>4</v>
      </c>
      <c r="E763" s="78">
        <f>COUNTIF(Data!$CJ$89:$HN$89,Specials!C763)</f>
        <v>2</v>
      </c>
      <c r="F763" s="78">
        <f ca="1">OFFSET(Data!$BF$90,MATCH("M1",Data!$A$90:$A$169,0)-1,MATCH(C763,Data!$BF$89:$CF$89,0)-1)</f>
        <v>9</v>
      </c>
      <c r="G763" s="78">
        <f t="array" aca="1" ref="G763" ca="1">LARGE(IF((Data!$AA$90:$AA$169&lt;&gt;0)*(Data!$CH$90:$CH$169="M")*(Data!$AA$90:$AA$169&gt;Parameter!$B$14),OFFSET(Data!$BF$90:$BF$169,,MATCH(C763,Data!$BF$89:$CF$89,0)-1)),1)</f>
        <v>11</v>
      </c>
      <c r="H763" s="78">
        <f t="array" aca="1" ref="H763" ca="1">IF(AND(G763&gt;=F763+E763*2,G763&gt;0),SUM(IF((OFFSET(Data!$BF$90:$BF$169,,MATCH(C763,Data!$BF$89:$CF$89,0)-1)=Specials!G763)*(Data!$CH$90:$CH$169="M")*(Data!$AA$90:$AA$169&gt;Parameter!$B$14),1)),0)</f>
        <v>0</v>
      </c>
      <c r="K763" s="78" t="str">
        <f t="array" aca="1" ref="K763" ca="1">IF(H763=1,INDEX(Data!$CG$90:$CG$169,MATCH(G763,(OFFSET(Data!$BF$90:$BF$169,,MATCH(C763,Data!$BF$89:$CF$89,0)-1))*(Data!$CH$90:$CH$169="M")*(Data!$AA$90:$AA$169&gt;Parameter!$B$14),0)),H763&amp;" Players")</f>
        <v>0 Players</v>
      </c>
      <c r="L763" s="78" t="str">
        <f t="shared" ca="1" si="53"/>
        <v>Best men took only 9</v>
      </c>
      <c r="M763" s="78" t="s">
        <v>0</v>
      </c>
      <c r="N763" s="78" t="s">
        <v>230</v>
      </c>
      <c r="O763" s="78">
        <f t="shared" ca="1" si="51"/>
        <v>25</v>
      </c>
      <c r="P763" s="78" t="str">
        <f t="shared" ca="1" si="52"/>
        <v/>
      </c>
    </row>
    <row r="764" spans="1:16" s="78" customFormat="1" x14ac:dyDescent="0.25">
      <c r="A764" s="78" t="str">
        <f>"Best/Worst-Difference Men Rating &gt; "&amp;Parameter!$B$14</f>
        <v>Best/Worst-Difference Men Rating &gt; 850</v>
      </c>
      <c r="B764" s="326"/>
      <c r="C764" s="78">
        <v>11</v>
      </c>
      <c r="D764" s="78">
        <f>INDEX(Parameter!$B$9:$AB$9,MATCH(C764,Parameter!$B$8:$AB$8,0))</f>
        <v>3</v>
      </c>
      <c r="E764" s="78">
        <f>COUNTIF(Data!$CJ$89:$HN$89,Specials!C764)</f>
        <v>2</v>
      </c>
      <c r="F764" s="78">
        <f ca="1">OFFSET(Data!$BF$90,MATCH("M1",Data!$A$90:$A$169,0)-1,MATCH(C764,Data!$BF$89:$CF$89,0)-1)</f>
        <v>7</v>
      </c>
      <c r="G764" s="78">
        <f t="array" aca="1" ref="G764" ca="1">LARGE(IF((Data!$AA$90:$AA$169&lt;&gt;0)*(Data!$CH$90:$CH$169="M")*(Data!$AA$90:$AA$169&gt;Parameter!$B$14),OFFSET(Data!$BF$90:$BF$169,,MATCH(C764,Data!$BF$89:$CF$89,0)-1)),1)</f>
        <v>9</v>
      </c>
      <c r="H764" s="78">
        <f t="array" aca="1" ref="H764" ca="1">IF(AND(G764&gt;=F764+E764*2,G764&gt;0),SUM(IF((OFFSET(Data!$BF$90:$BF$169,,MATCH(C764,Data!$BF$89:$CF$89,0)-1)=Specials!G764)*(Data!$CH$90:$CH$169="M")*(Data!$AA$90:$AA$169&gt;Parameter!$B$14),1)),0)</f>
        <v>0</v>
      </c>
      <c r="K764" s="78" t="str">
        <f t="array" aca="1" ref="K764" ca="1">IF(H764=1,INDEX(Data!$CG$90:$CG$169,MATCH(G764,(OFFSET(Data!$BF$90:$BF$169,,MATCH(C764,Data!$BF$89:$CF$89,0)-1))*(Data!$CH$90:$CH$169="M")*(Data!$AA$90:$AA$169&gt;Parameter!$B$14),0)),H764&amp;" Players")</f>
        <v>0 Players</v>
      </c>
      <c r="L764" s="78" t="str">
        <f t="shared" ca="1" si="53"/>
        <v>Best men took only 7</v>
      </c>
      <c r="M764" s="78" t="s">
        <v>0</v>
      </c>
      <c r="N764" s="78" t="s">
        <v>230</v>
      </c>
      <c r="O764" s="78">
        <f t="shared" ca="1" si="51"/>
        <v>25</v>
      </c>
      <c r="P764" s="78" t="str">
        <f t="shared" ca="1" si="52"/>
        <v/>
      </c>
    </row>
    <row r="765" spans="1:16" s="78" customFormat="1" x14ac:dyDescent="0.25">
      <c r="A765" s="78" t="str">
        <f>"Best/Worst-Difference Men Rating &gt; "&amp;Parameter!$B$14</f>
        <v>Best/Worst-Difference Men Rating &gt; 850</v>
      </c>
      <c r="B765" s="326"/>
      <c r="C765" s="78">
        <v>12</v>
      </c>
      <c r="D765" s="78">
        <f>INDEX(Parameter!$B$9:$AB$9,MATCH(C765,Parameter!$B$8:$AB$8,0))</f>
        <v>3</v>
      </c>
      <c r="E765" s="78">
        <f>COUNTIF(Data!$CJ$89:$HN$89,Specials!C765)</f>
        <v>2</v>
      </c>
      <c r="F765" s="78">
        <f ca="1">OFFSET(Data!$BF$90,MATCH("M1",Data!$A$90:$A$169,0)-1,MATCH(C765,Data!$BF$89:$CF$89,0)-1)</f>
        <v>6</v>
      </c>
      <c r="G765" s="78">
        <f t="array" aca="1" ref="G765" ca="1">LARGE(IF((Data!$AA$90:$AA$169&lt;&gt;0)*(Data!$CH$90:$CH$169="M")*(Data!$AA$90:$AA$169&gt;Parameter!$B$14),OFFSET(Data!$BF$90:$BF$169,,MATCH(C765,Data!$BF$89:$CF$89,0)-1)),1)</f>
        <v>9</v>
      </c>
      <c r="H765" s="78">
        <f t="array" aca="1" ref="H765" ca="1">IF(AND(G765&gt;=F765+E765*2,G765&gt;0),SUM(IF((OFFSET(Data!$BF$90:$BF$169,,MATCH(C765,Data!$BF$89:$CF$89,0)-1)=Specials!G765)*(Data!$CH$90:$CH$169="M")*(Data!$AA$90:$AA$169&gt;Parameter!$B$14),1)),0)</f>
        <v>0</v>
      </c>
      <c r="K765" s="78" t="str">
        <f t="array" aca="1" ref="K765" ca="1">IF(H765=1,INDEX(Data!$CG$90:$CG$169,MATCH(G765,(OFFSET(Data!$BF$90:$BF$169,,MATCH(C765,Data!$BF$89:$CF$89,0)-1))*(Data!$CH$90:$CH$169="M")*(Data!$AA$90:$AA$169&gt;Parameter!$B$14),0)),H765&amp;" Players")</f>
        <v>0 Players</v>
      </c>
      <c r="L765" s="78" t="str">
        <f t="shared" ca="1" si="53"/>
        <v>Best men took only 6</v>
      </c>
      <c r="M765" s="78" t="s">
        <v>0</v>
      </c>
      <c r="N765" s="78" t="s">
        <v>230</v>
      </c>
      <c r="O765" s="78">
        <f t="shared" ca="1" si="51"/>
        <v>25</v>
      </c>
      <c r="P765" s="78" t="str">
        <f t="shared" ca="1" si="52"/>
        <v/>
      </c>
    </row>
    <row r="766" spans="1:16" s="78" customFormat="1" x14ac:dyDescent="0.25">
      <c r="A766" s="78" t="str">
        <f>"Best/Worst-Difference Men Rating &gt; "&amp;Parameter!$B$14</f>
        <v>Best/Worst-Difference Men Rating &gt; 850</v>
      </c>
      <c r="B766" s="326"/>
      <c r="C766" s="78">
        <v>13</v>
      </c>
      <c r="D766" s="78">
        <f>INDEX(Parameter!$B$9:$AB$9,MATCH(C766,Parameter!$B$8:$AB$8,0))</f>
        <v>3</v>
      </c>
      <c r="E766" s="78">
        <f>COUNTIF(Data!$CJ$89:$HN$89,Specials!C766)</f>
        <v>2</v>
      </c>
      <c r="F766" s="78">
        <f ca="1">OFFSET(Data!$BF$90,MATCH("M1",Data!$A$90:$A$169,0)-1,MATCH(C766,Data!$BF$89:$CF$89,0)-1)</f>
        <v>7</v>
      </c>
      <c r="G766" s="78">
        <f t="array" aca="1" ref="G766" ca="1">LARGE(IF((Data!$AA$90:$AA$169&lt;&gt;0)*(Data!$CH$90:$CH$169="M")*(Data!$AA$90:$AA$169&gt;Parameter!$B$14),OFFSET(Data!$BF$90:$BF$169,,MATCH(C766,Data!$BF$89:$CF$89,0)-1)),1)</f>
        <v>9</v>
      </c>
      <c r="H766" s="78">
        <f t="array" aca="1" ref="H766" ca="1">IF(AND(G766&gt;=F766+E766*2,G766&gt;0),SUM(IF((OFFSET(Data!$BF$90:$BF$169,,MATCH(C766,Data!$BF$89:$CF$89,0)-1)=Specials!G766)*(Data!$CH$90:$CH$169="M")*(Data!$AA$90:$AA$169&gt;Parameter!$B$14),1)),0)</f>
        <v>0</v>
      </c>
      <c r="K766" s="78" t="str">
        <f t="array" aca="1" ref="K766" ca="1">IF(H766=1,INDEX(Data!$CG$90:$CG$169,MATCH(G766,(OFFSET(Data!$BF$90:$BF$169,,MATCH(C766,Data!$BF$89:$CF$89,0)-1))*(Data!$CH$90:$CH$169="M")*(Data!$AA$90:$AA$169&gt;Parameter!$B$14),0)),H766&amp;" Players")</f>
        <v>0 Players</v>
      </c>
      <c r="L766" s="78" t="str">
        <f t="shared" ca="1" si="53"/>
        <v>Best men took only 7</v>
      </c>
      <c r="M766" s="78" t="s">
        <v>0</v>
      </c>
      <c r="N766" s="78" t="s">
        <v>230</v>
      </c>
      <c r="O766" s="78">
        <f t="shared" ca="1" si="51"/>
        <v>25</v>
      </c>
      <c r="P766" s="78" t="str">
        <f t="shared" ca="1" si="52"/>
        <v/>
      </c>
    </row>
    <row r="767" spans="1:16" s="78" customFormat="1" x14ac:dyDescent="0.25">
      <c r="A767" s="78" t="str">
        <f>"Best/Worst-Difference Men Rating &gt; "&amp;Parameter!$B$14</f>
        <v>Best/Worst-Difference Men Rating &gt; 850</v>
      </c>
      <c r="B767" s="326"/>
      <c r="C767" s="78">
        <v>14</v>
      </c>
      <c r="D767" s="78">
        <f>INDEX(Parameter!$B$9:$AB$9,MATCH(C767,Parameter!$B$8:$AB$8,0))</f>
        <v>4</v>
      </c>
      <c r="E767" s="78">
        <f>COUNTIF(Data!$CJ$89:$HN$89,Specials!C767)</f>
        <v>2</v>
      </c>
      <c r="F767" s="78">
        <f ca="1">OFFSET(Data!$BF$90,MATCH("M1",Data!$A$90:$A$169,0)-1,MATCH(C767,Data!$BF$89:$CF$89,0)-1)</f>
        <v>8</v>
      </c>
      <c r="G767" s="78">
        <f t="array" aca="1" ref="G767" ca="1">LARGE(IF((Data!$AA$90:$AA$169&lt;&gt;0)*(Data!$CH$90:$CH$169="M")*(Data!$AA$90:$AA$169&gt;Parameter!$B$14),OFFSET(Data!$BF$90:$BF$169,,MATCH(C767,Data!$BF$89:$CF$89,0)-1)),1)</f>
        <v>12</v>
      </c>
      <c r="H767" s="78">
        <f t="array" aca="1" ref="H767" ca="1">IF(AND(G767&gt;=F767+E767*2,G767&gt;0),SUM(IF((OFFSET(Data!$BF$90:$BF$169,,MATCH(C767,Data!$BF$89:$CF$89,0)-1)=Specials!G767)*(Data!$CH$90:$CH$169="M")*(Data!$AA$90:$AA$169&gt;Parameter!$B$14),1)),0)</f>
        <v>1</v>
      </c>
      <c r="K767" s="78" t="str">
        <f t="array" aca="1" ref="K767" ca="1">IF(H767=1,INDEX(Data!$CG$90:$CG$169,MATCH(G767,(OFFSET(Data!$BF$90:$BF$169,,MATCH(C767,Data!$BF$89:$CF$89,0)-1))*(Data!$CH$90:$CH$169="M")*(Data!$AA$90:$AA$169&gt;Parameter!$B$14),0)),H767&amp;" Players")</f>
        <v>Michael Greilinger</v>
      </c>
      <c r="L767" s="78" t="str">
        <f t="shared" ca="1" si="53"/>
        <v>Best men took only 8</v>
      </c>
      <c r="M767" s="78" t="s">
        <v>0</v>
      </c>
      <c r="N767" s="78" t="s">
        <v>230</v>
      </c>
      <c r="O767" s="78">
        <f t="shared" ca="1" si="51"/>
        <v>26</v>
      </c>
      <c r="P767" s="78" t="str">
        <f t="shared" ca="1" si="52"/>
        <v>On hole 14 Michael Greilinger took 12 throws in total (2 rounds)</v>
      </c>
    </row>
    <row r="768" spans="1:16" s="78" customFormat="1" x14ac:dyDescent="0.25">
      <c r="A768" s="78" t="str">
        <f>"Best/Worst-Difference Men Rating &gt; "&amp;Parameter!$B$14</f>
        <v>Best/Worst-Difference Men Rating &gt; 850</v>
      </c>
      <c r="B768" s="326"/>
      <c r="C768" s="78">
        <v>15</v>
      </c>
      <c r="D768" s="78" t="str">
        <f>INDEX(Parameter!$B$9:$AB$9,MATCH(C768,Parameter!$B$8:$AB$8,0))</f>
        <v>no</v>
      </c>
      <c r="E768" s="78">
        <f>COUNTIF(Data!$CJ$89:$HN$89,Specials!C768)</f>
        <v>0</v>
      </c>
      <c r="F768" s="78">
        <f ca="1">OFFSET(Data!$BF$90,MATCH("M1",Data!$A$90:$A$169,0)-1,MATCH(C768,Data!$BF$89:$CF$89,0)-1)</f>
        <v>0</v>
      </c>
      <c r="G768" s="78">
        <f t="array" aca="1" ref="G768" ca="1">LARGE(IF((Data!$AA$90:$AA$169&lt;&gt;0)*(Data!$CH$90:$CH$169="M")*(Data!$AA$90:$AA$169&gt;Parameter!$B$14),OFFSET(Data!$BF$90:$BF$169,,MATCH(C768,Data!$BF$89:$CF$89,0)-1)),1)</f>
        <v>0</v>
      </c>
      <c r="H768" s="78">
        <f t="array" aca="1" ref="H768" ca="1">IF(AND(G768&gt;=F768+E768*2,G768&gt;0),SUM(IF((OFFSET(Data!$BF$90:$BF$169,,MATCH(C768,Data!$BF$89:$CF$89,0)-1)=Specials!G768)*(Data!$CH$90:$CH$169="M")*(Data!$AA$90:$AA$169&gt;Parameter!$B$14),1)),0)</f>
        <v>0</v>
      </c>
      <c r="K768" s="78" t="str">
        <f t="array" aca="1" ref="K768" ca="1">IF(H768=1,INDEX(Data!$CG$90:$CG$169,MATCH(G768,(OFFSET(Data!$BF$90:$BF$169,,MATCH(C768,Data!$BF$89:$CF$89,0)-1))*(Data!$CH$90:$CH$169="M")*(Data!$AA$90:$AA$169&gt;Parameter!$B$14),0)),H768&amp;" Players")</f>
        <v>0 Players</v>
      </c>
      <c r="L768" s="78" t="str">
        <f t="shared" ca="1" si="53"/>
        <v>Best men took only 0</v>
      </c>
      <c r="M768" s="78" t="s">
        <v>0</v>
      </c>
      <c r="N768" s="78" t="s">
        <v>230</v>
      </c>
      <c r="O768" s="78">
        <f t="shared" ca="1" si="51"/>
        <v>26</v>
      </c>
      <c r="P768" s="78" t="str">
        <f t="shared" ca="1" si="52"/>
        <v/>
      </c>
    </row>
    <row r="769" spans="1:16" s="78" customFormat="1" x14ac:dyDescent="0.25">
      <c r="A769" s="78" t="str">
        <f>"Best/Worst-Difference Men Rating &gt; "&amp;Parameter!$B$14</f>
        <v>Best/Worst-Difference Men Rating &gt; 850</v>
      </c>
      <c r="B769" s="326"/>
      <c r="C769" s="78">
        <v>16</v>
      </c>
      <c r="D769" s="78" t="str">
        <f>INDEX(Parameter!$B$9:$AB$9,MATCH(C769,Parameter!$B$8:$AB$8,0))</f>
        <v>no</v>
      </c>
      <c r="E769" s="78">
        <f>COUNTIF(Data!$CJ$89:$HN$89,Specials!C769)</f>
        <v>0</v>
      </c>
      <c r="F769" s="78">
        <f ca="1">OFFSET(Data!$BF$90,MATCH("M1",Data!$A$90:$A$169,0)-1,MATCH(C769,Data!$BF$89:$CF$89,0)-1)</f>
        <v>0</v>
      </c>
      <c r="G769" s="78">
        <f t="array" aca="1" ref="G769" ca="1">LARGE(IF((Data!$AA$90:$AA$169&lt;&gt;0)*(Data!$CH$90:$CH$169="M")*(Data!$AA$90:$AA$169&gt;Parameter!$B$14),OFFSET(Data!$BF$90:$BF$169,,MATCH(C769,Data!$BF$89:$CF$89,0)-1)),1)</f>
        <v>0</v>
      </c>
      <c r="H769" s="78">
        <f t="array" aca="1" ref="H769" ca="1">IF(AND(G769&gt;=F769+E769*2,G769&gt;0),SUM(IF((OFFSET(Data!$BF$90:$BF$169,,MATCH(C769,Data!$BF$89:$CF$89,0)-1)=Specials!G769)*(Data!$CH$90:$CH$169="M")*(Data!$AA$90:$AA$169&gt;Parameter!$B$14),1)),0)</f>
        <v>0</v>
      </c>
      <c r="K769" s="78" t="str">
        <f t="array" aca="1" ref="K769" ca="1">IF(H769=1,INDEX(Data!$CG$90:$CG$169,MATCH(G769,(OFFSET(Data!$BF$90:$BF$169,,MATCH(C769,Data!$BF$89:$CF$89,0)-1))*(Data!$CH$90:$CH$169="M")*(Data!$AA$90:$AA$169&gt;Parameter!$B$14),0)),H769&amp;" Players")</f>
        <v>0 Players</v>
      </c>
      <c r="L769" s="78" t="str">
        <f t="shared" ca="1" si="53"/>
        <v>Best men took only 0</v>
      </c>
      <c r="M769" s="78" t="s">
        <v>0</v>
      </c>
      <c r="N769" s="78" t="s">
        <v>230</v>
      </c>
      <c r="O769" s="78">
        <f t="shared" ca="1" si="51"/>
        <v>26</v>
      </c>
      <c r="P769" s="78" t="str">
        <f t="shared" ca="1" si="52"/>
        <v/>
      </c>
    </row>
    <row r="770" spans="1:16" s="78" customFormat="1" x14ac:dyDescent="0.25">
      <c r="A770" s="78" t="str">
        <f>"Best/Worst-Difference Men Rating &gt; "&amp;Parameter!$B$14</f>
        <v>Best/Worst-Difference Men Rating &gt; 850</v>
      </c>
      <c r="B770" s="326"/>
      <c r="C770" s="78">
        <v>17</v>
      </c>
      <c r="D770" s="78" t="str">
        <f>INDEX(Parameter!$B$9:$AB$9,MATCH(C770,Parameter!$B$8:$AB$8,0))</f>
        <v>no</v>
      </c>
      <c r="E770" s="78">
        <f>COUNTIF(Data!$CJ$89:$HN$89,Specials!C770)</f>
        <v>0</v>
      </c>
      <c r="F770" s="78">
        <f ca="1">OFFSET(Data!$BF$90,MATCH("M1",Data!$A$90:$A$169,0)-1,MATCH(C770,Data!$BF$89:$CF$89,0)-1)</f>
        <v>0</v>
      </c>
      <c r="G770" s="78">
        <f t="array" aca="1" ref="G770" ca="1">LARGE(IF((Data!$AA$90:$AA$169&lt;&gt;0)*(Data!$CH$90:$CH$169="M")*(Data!$AA$90:$AA$169&gt;Parameter!$B$14),OFFSET(Data!$BF$90:$BF$169,,MATCH(C770,Data!$BF$89:$CF$89,0)-1)),1)</f>
        <v>0</v>
      </c>
      <c r="H770" s="78">
        <f t="array" aca="1" ref="H770" ca="1">IF(AND(G770&gt;=F770+E770*2,G770&gt;0),SUM(IF((OFFSET(Data!$BF$90:$BF$169,,MATCH(C770,Data!$BF$89:$CF$89,0)-1)=Specials!G770)*(Data!$CH$90:$CH$169="M")*(Data!$AA$90:$AA$169&gt;Parameter!$B$14),1)),0)</f>
        <v>0</v>
      </c>
      <c r="K770" s="78" t="str">
        <f t="array" aca="1" ref="K770" ca="1">IF(H770=1,INDEX(Data!$CG$90:$CG$169,MATCH(G770,(OFFSET(Data!$BF$90:$BF$169,,MATCH(C770,Data!$BF$89:$CF$89,0)-1))*(Data!$CH$90:$CH$169="M")*(Data!$AA$90:$AA$169&gt;Parameter!$B$14),0)),H770&amp;" Players")</f>
        <v>0 Players</v>
      </c>
      <c r="L770" s="78" t="str">
        <f t="shared" ca="1" si="53"/>
        <v>Best men took only 0</v>
      </c>
      <c r="M770" s="78" t="s">
        <v>0</v>
      </c>
      <c r="N770" s="78" t="s">
        <v>230</v>
      </c>
      <c r="O770" s="78">
        <f t="shared" ca="1" si="51"/>
        <v>26</v>
      </c>
      <c r="P770" s="78" t="str">
        <f t="shared" ca="1" si="52"/>
        <v/>
      </c>
    </row>
    <row r="771" spans="1:16" s="78" customFormat="1" x14ac:dyDescent="0.25">
      <c r="A771" s="78" t="str">
        <f>"Best/Worst-Difference Men Rating &gt; "&amp;Parameter!$B$14</f>
        <v>Best/Worst-Difference Men Rating &gt; 850</v>
      </c>
      <c r="B771" s="326"/>
      <c r="C771" s="78">
        <v>18</v>
      </c>
      <c r="D771" s="78" t="str">
        <f>INDEX(Parameter!$B$9:$AB$9,MATCH(C771,Parameter!$B$8:$AB$8,0))</f>
        <v>no</v>
      </c>
      <c r="E771" s="78">
        <f>COUNTIF(Data!$CJ$89:$HN$89,Specials!C771)</f>
        <v>0</v>
      </c>
      <c r="F771" s="78">
        <f ca="1">OFFSET(Data!$BF$90,MATCH("M1",Data!$A$90:$A$169,0)-1,MATCH(C771,Data!$BF$89:$CF$89,0)-1)</f>
        <v>0</v>
      </c>
      <c r="G771" s="78">
        <f t="array" aca="1" ref="G771" ca="1">LARGE(IF((Data!$AA$90:$AA$169&lt;&gt;0)*(Data!$CH$90:$CH$169="M")*(Data!$AA$90:$AA$169&gt;Parameter!$B$14),OFFSET(Data!$BF$90:$BF$169,,MATCH(C771,Data!$BF$89:$CF$89,0)-1)),1)</f>
        <v>0</v>
      </c>
      <c r="H771" s="78">
        <f t="array" aca="1" ref="H771" ca="1">IF(AND(G771&gt;=F771+E771*2,G771&gt;0),SUM(IF((OFFSET(Data!$BF$90:$BF$169,,MATCH(C771,Data!$BF$89:$CF$89,0)-1)=Specials!G771)*(Data!$CH$90:$CH$169="M")*(Data!$AA$90:$AA$169&gt;Parameter!$B$14),1)),0)</f>
        <v>0</v>
      </c>
      <c r="K771" s="78" t="str">
        <f t="array" aca="1" ref="K771" ca="1">IF(H771=1,INDEX(Data!$CG$90:$CG$169,MATCH(G771,(OFFSET(Data!$BF$90:$BF$169,,MATCH(C771,Data!$BF$89:$CF$89,0)-1))*(Data!$CH$90:$CH$169="M")*(Data!$AA$90:$AA$169&gt;Parameter!$B$14),0)),H771&amp;" Players")</f>
        <v>0 Players</v>
      </c>
      <c r="L771" s="78" t="str">
        <f t="shared" ca="1" si="53"/>
        <v>Best men took only 0</v>
      </c>
      <c r="M771" s="78" t="s">
        <v>0</v>
      </c>
      <c r="N771" s="78" t="s">
        <v>230</v>
      </c>
      <c r="O771" s="78">
        <f t="shared" ca="1" si="51"/>
        <v>26</v>
      </c>
      <c r="P771" s="78" t="str">
        <f t="shared" ca="1" si="52"/>
        <v/>
      </c>
    </row>
    <row r="772" spans="1:16" s="78" customFormat="1" x14ac:dyDescent="0.25">
      <c r="A772" s="78" t="str">
        <f>"Best/Worst-Difference Men Rating &gt; "&amp;Parameter!$B$14</f>
        <v>Best/Worst-Difference Men Rating &gt; 850</v>
      </c>
      <c r="B772" s="326"/>
      <c r="C772" s="78">
        <v>19</v>
      </c>
      <c r="D772" s="78" t="str">
        <f>INDEX(Parameter!$B$9:$AB$9,MATCH(C772,Parameter!$B$8:$AB$8,0))</f>
        <v>no</v>
      </c>
      <c r="E772" s="78">
        <f>COUNTIF(Data!$CJ$89:$HN$89,Specials!C772)</f>
        <v>0</v>
      </c>
      <c r="F772" s="78">
        <f ca="1">OFFSET(Data!$BF$90,MATCH("M1",Data!$A$90:$A$169,0)-1,MATCH(C772,Data!$BF$89:$CF$89,0)-1)</f>
        <v>0</v>
      </c>
      <c r="G772" s="78">
        <f t="array" aca="1" ref="G772" ca="1">LARGE(IF((Data!$AA$90:$AA$169&lt;&gt;0)*(Data!$CH$90:$CH$169="M")*(Data!$AA$90:$AA$169&gt;Parameter!$B$14),OFFSET(Data!$BF$90:$BF$169,,MATCH(C772,Data!$BF$89:$CF$89,0)-1)),1)</f>
        <v>0</v>
      </c>
      <c r="H772" s="78">
        <f t="array" aca="1" ref="H772" ca="1">IF(AND(G772&gt;=F772+E772*2,G772&gt;0),SUM(IF((OFFSET(Data!$BF$90:$BF$169,,MATCH(C772,Data!$BF$89:$CF$89,0)-1)=Specials!G772)*(Data!$CH$90:$CH$169="M")*(Data!$AA$90:$AA$169&gt;Parameter!$B$14),1)),0)</f>
        <v>0</v>
      </c>
      <c r="K772" s="78" t="str">
        <f t="array" aca="1" ref="K772" ca="1">IF(H772=1,INDEX(Data!$CG$90:$CG$169,MATCH(G772,(OFFSET(Data!$BF$90:$BF$169,,MATCH(C772,Data!$BF$89:$CF$89,0)-1))*(Data!$CH$90:$CH$169="M")*(Data!$AA$90:$AA$169&gt;Parameter!$B$14),0)),H772&amp;" Players")</f>
        <v>0 Players</v>
      </c>
      <c r="L772" s="78" t="str">
        <f t="shared" ca="1" si="53"/>
        <v>Best men took only 0</v>
      </c>
      <c r="M772" s="78" t="s">
        <v>0</v>
      </c>
      <c r="N772" s="78" t="s">
        <v>230</v>
      </c>
      <c r="O772" s="78">
        <f t="shared" ref="O772:O835" ca="1" si="54">IF(AND($P772&lt;&gt;"",$N772="yes"),O771+1,O771)</f>
        <v>26</v>
      </c>
      <c r="P772" s="78" t="str">
        <f t="shared" ca="1" si="52"/>
        <v/>
      </c>
    </row>
    <row r="773" spans="1:16" s="78" customFormat="1" x14ac:dyDescent="0.25">
      <c r="A773" s="78" t="str">
        <f>"Best/Worst-Difference Men Rating &gt; "&amp;Parameter!$B$14</f>
        <v>Best/Worst-Difference Men Rating &gt; 850</v>
      </c>
      <c r="B773" s="326"/>
      <c r="C773" s="78">
        <v>20</v>
      </c>
      <c r="D773" s="78" t="str">
        <f>INDEX(Parameter!$B$9:$AB$9,MATCH(C773,Parameter!$B$8:$AB$8,0))</f>
        <v>no</v>
      </c>
      <c r="E773" s="78">
        <f>COUNTIF(Data!$CJ$89:$HN$89,Specials!C773)</f>
        <v>0</v>
      </c>
      <c r="F773" s="78">
        <f ca="1">OFFSET(Data!$BF$90,MATCH("M1",Data!$A$90:$A$169,0)-1,MATCH(C773,Data!$BF$89:$CF$89,0)-1)</f>
        <v>0</v>
      </c>
      <c r="G773" s="78">
        <f t="array" aca="1" ref="G773" ca="1">LARGE(IF((Data!$AA$90:$AA$169&lt;&gt;0)*(Data!$CH$90:$CH$169="M")*(Data!$AA$90:$AA$169&gt;Parameter!$B$14),OFFSET(Data!$BF$90:$BF$169,,MATCH(C773,Data!$BF$89:$CF$89,0)-1)),1)</f>
        <v>0</v>
      </c>
      <c r="H773" s="78">
        <f t="array" aca="1" ref="H773" ca="1">IF(AND(G773&gt;=F773+E773*2,G773&gt;0),SUM(IF((OFFSET(Data!$BF$90:$BF$169,,MATCH(C773,Data!$BF$89:$CF$89,0)-1)=Specials!G773)*(Data!$CH$90:$CH$169="M")*(Data!$AA$90:$AA$169&gt;Parameter!$B$14),1)),0)</f>
        <v>0</v>
      </c>
      <c r="K773" s="78" t="str">
        <f t="array" aca="1" ref="K773" ca="1">IF(H773=1,INDEX(Data!$CG$90:$CG$169,MATCH(G773,(OFFSET(Data!$BF$90:$BF$169,,MATCH(C773,Data!$BF$89:$CF$89,0)-1))*(Data!$CH$90:$CH$169="M")*(Data!$AA$90:$AA$169&gt;Parameter!$B$14),0)),H773&amp;" Players")</f>
        <v>0 Players</v>
      </c>
      <c r="L773" s="78" t="str">
        <f t="shared" ca="1" si="53"/>
        <v>Best men took only 0</v>
      </c>
      <c r="M773" s="78" t="s">
        <v>0</v>
      </c>
      <c r="N773" s="78" t="s">
        <v>230</v>
      </c>
      <c r="O773" s="78">
        <f t="shared" ca="1" si="54"/>
        <v>26</v>
      </c>
      <c r="P773" s="78" t="str">
        <f t="shared" ca="1" si="52"/>
        <v/>
      </c>
    </row>
    <row r="774" spans="1:16" s="78" customFormat="1" x14ac:dyDescent="0.25">
      <c r="A774" s="78" t="str">
        <f>"Best/Worst-Difference Men Rating &gt; "&amp;Parameter!$B$14</f>
        <v>Best/Worst-Difference Men Rating &gt; 850</v>
      </c>
      <c r="B774" s="326"/>
      <c r="C774" s="78">
        <v>21</v>
      </c>
      <c r="D774" s="78" t="str">
        <f>INDEX(Parameter!$B$9:$AB$9,MATCH(C774,Parameter!$B$8:$AB$8,0))</f>
        <v>no</v>
      </c>
      <c r="E774" s="78">
        <f>COUNTIF(Data!$CJ$89:$HN$89,Specials!C774)</f>
        <v>0</v>
      </c>
      <c r="F774" s="78">
        <f ca="1">OFFSET(Data!$BF$90,MATCH("M1",Data!$A$90:$A$169,0)-1,MATCH(C774,Data!$BF$89:$CF$89,0)-1)</f>
        <v>0</v>
      </c>
      <c r="G774" s="78">
        <f t="array" aca="1" ref="G774" ca="1">LARGE(IF((Data!$AA$90:$AA$169&lt;&gt;0)*(Data!$CH$90:$CH$169="M")*(Data!$AA$90:$AA$169&gt;Parameter!$B$14),OFFSET(Data!$BF$90:$BF$169,,MATCH(C774,Data!$BF$89:$CF$89,0)-1)),1)</f>
        <v>0</v>
      </c>
      <c r="H774" s="78">
        <f t="array" aca="1" ref="H774" ca="1">IF(AND(G774&gt;=F774+E774*2,G774&gt;0),SUM(IF((OFFSET(Data!$BF$90:$BF$169,,MATCH(C774,Data!$BF$89:$CF$89,0)-1)=Specials!G774)*(Data!$CH$90:$CH$169="M")*(Data!$AA$90:$AA$169&gt;Parameter!$B$14),1)),0)</f>
        <v>0</v>
      </c>
      <c r="K774" s="78" t="str">
        <f t="array" aca="1" ref="K774" ca="1">IF(H774=1,INDEX(Data!$CG$90:$CG$169,MATCH(G774,(OFFSET(Data!$BF$90:$BF$169,,MATCH(C774,Data!$BF$89:$CF$89,0)-1))*(Data!$CH$90:$CH$169="M")*(Data!$AA$90:$AA$169&gt;Parameter!$B$14),0)),H774&amp;" Players")</f>
        <v>0 Players</v>
      </c>
      <c r="L774" s="78" t="str">
        <f t="shared" ca="1" si="53"/>
        <v>Best men took only 0</v>
      </c>
      <c r="M774" s="78" t="s">
        <v>0</v>
      </c>
      <c r="N774" s="78" t="s">
        <v>230</v>
      </c>
      <c r="O774" s="78">
        <f t="shared" ca="1" si="54"/>
        <v>26</v>
      </c>
      <c r="P774" s="78" t="str">
        <f t="shared" ca="1" si="52"/>
        <v/>
      </c>
    </row>
    <row r="775" spans="1:16" s="78" customFormat="1" x14ac:dyDescent="0.25">
      <c r="A775" s="78" t="str">
        <f>"Best/Worst-Difference Men Rating &gt; "&amp;Parameter!$B$14</f>
        <v>Best/Worst-Difference Men Rating &gt; 850</v>
      </c>
      <c r="B775" s="326"/>
      <c r="C775" s="78">
        <v>22</v>
      </c>
      <c r="D775" s="78" t="str">
        <f>INDEX(Parameter!$B$9:$AB$9,MATCH(C775,Parameter!$B$8:$AB$8,0))</f>
        <v>no</v>
      </c>
      <c r="E775" s="78">
        <f>COUNTIF(Data!$CJ$89:$HN$89,Specials!C775)</f>
        <v>0</v>
      </c>
      <c r="F775" s="78">
        <f ca="1">OFFSET(Data!$BF$90,MATCH("M1",Data!$A$90:$A$169,0)-1,MATCH(C775,Data!$BF$89:$CF$89,0)-1)</f>
        <v>0</v>
      </c>
      <c r="G775" s="78">
        <f t="array" aca="1" ref="G775" ca="1">LARGE(IF((Data!$AA$90:$AA$169&lt;&gt;0)*(Data!$CH$90:$CH$169="M")*(Data!$AA$90:$AA$169&gt;Parameter!$B$14),OFFSET(Data!$BF$90:$BF$169,,MATCH(C775,Data!$BF$89:$CF$89,0)-1)),1)</f>
        <v>0</v>
      </c>
      <c r="H775" s="78">
        <f t="array" aca="1" ref="H775" ca="1">IF(AND(G775&gt;=F775+E775*2,G775&gt;0),SUM(IF((OFFSET(Data!$BF$90:$BF$169,,MATCH(C775,Data!$BF$89:$CF$89,0)-1)=Specials!G775)*(Data!$CH$90:$CH$169="M")*(Data!$AA$90:$AA$169&gt;Parameter!$B$14),1)),0)</f>
        <v>0</v>
      </c>
      <c r="K775" s="78" t="str">
        <f t="array" aca="1" ref="K775" ca="1">IF(H775=1,INDEX(Data!$CG$90:$CG$169,MATCH(G775,(OFFSET(Data!$BF$90:$BF$169,,MATCH(C775,Data!$BF$89:$CF$89,0)-1))*(Data!$CH$90:$CH$169="M")*(Data!$AA$90:$AA$169&gt;Parameter!$B$14),0)),H775&amp;" Players")</f>
        <v>0 Players</v>
      </c>
      <c r="L775" s="78" t="str">
        <f t="shared" ca="1" si="53"/>
        <v>Best men took only 0</v>
      </c>
      <c r="M775" s="78" t="s">
        <v>0</v>
      </c>
      <c r="N775" s="78" t="s">
        <v>230</v>
      </c>
      <c r="O775" s="78">
        <f t="shared" ca="1" si="54"/>
        <v>26</v>
      </c>
      <c r="P775" s="78" t="str">
        <f t="shared" ca="1" si="52"/>
        <v/>
      </c>
    </row>
    <row r="776" spans="1:16" s="78" customFormat="1" x14ac:dyDescent="0.25">
      <c r="A776" s="78" t="str">
        <f>"Best/Worst-Difference Men Rating &gt; "&amp;Parameter!$B$14</f>
        <v>Best/Worst-Difference Men Rating &gt; 850</v>
      </c>
      <c r="B776" s="326"/>
      <c r="C776" s="78">
        <v>23</v>
      </c>
      <c r="D776" s="78" t="str">
        <f>INDEX(Parameter!$B$9:$AB$9,MATCH(C776,Parameter!$B$8:$AB$8,0))</f>
        <v>no</v>
      </c>
      <c r="E776" s="78">
        <f>COUNTIF(Data!$CJ$89:$HN$89,Specials!C776)</f>
        <v>0</v>
      </c>
      <c r="F776" s="78">
        <f ca="1">OFFSET(Data!$BF$90,MATCH("M1",Data!$A$90:$A$169,0)-1,MATCH(C776,Data!$BF$89:$CF$89,0)-1)</f>
        <v>0</v>
      </c>
      <c r="G776" s="78">
        <f t="array" aca="1" ref="G776" ca="1">LARGE(IF((Data!$AA$90:$AA$169&lt;&gt;0)*(Data!$CH$90:$CH$169="M")*(Data!$AA$90:$AA$169&gt;Parameter!$B$14),OFFSET(Data!$BF$90:$BF$169,,MATCH(C776,Data!$BF$89:$CF$89,0)-1)),1)</f>
        <v>0</v>
      </c>
      <c r="H776" s="78">
        <f t="array" aca="1" ref="H776" ca="1">IF(AND(G776&gt;=F776+E776*2,G776&gt;0),SUM(IF((OFFSET(Data!$BF$90:$BF$169,,MATCH(C776,Data!$BF$89:$CF$89,0)-1)=Specials!G776)*(Data!$CH$90:$CH$169="M")*(Data!$AA$90:$AA$169&gt;Parameter!$B$14),1)),0)</f>
        <v>0</v>
      </c>
      <c r="K776" s="78" t="str">
        <f t="array" aca="1" ref="K776" ca="1">IF(H776=1,INDEX(Data!$CG$90:$CG$169,MATCH(G776,(OFFSET(Data!$BF$90:$BF$169,,MATCH(C776,Data!$BF$89:$CF$89,0)-1))*(Data!$CH$90:$CH$169="M")*(Data!$AA$90:$AA$169&gt;Parameter!$B$14),0)),H776&amp;" Players")</f>
        <v>0 Players</v>
      </c>
      <c r="L776" s="78" t="str">
        <f t="shared" ca="1" si="53"/>
        <v>Best men took only 0</v>
      </c>
      <c r="M776" s="78" t="s">
        <v>0</v>
      </c>
      <c r="N776" s="78" t="s">
        <v>230</v>
      </c>
      <c r="O776" s="78">
        <f t="shared" ca="1" si="54"/>
        <v>26</v>
      </c>
      <c r="P776" s="78" t="str">
        <f t="shared" ca="1" si="52"/>
        <v/>
      </c>
    </row>
    <row r="777" spans="1:16" s="78" customFormat="1" x14ac:dyDescent="0.25">
      <c r="A777" s="78" t="str">
        <f>"Best/Worst-Difference Men Rating &gt; "&amp;Parameter!$B$14</f>
        <v>Best/Worst-Difference Men Rating &gt; 850</v>
      </c>
      <c r="B777" s="326"/>
      <c r="C777" s="78">
        <v>24</v>
      </c>
      <c r="D777" s="78" t="str">
        <f>INDEX(Parameter!$B$9:$AB$9,MATCH(C777,Parameter!$B$8:$AB$8,0))</f>
        <v>no</v>
      </c>
      <c r="E777" s="78">
        <f>COUNTIF(Data!$CJ$89:$HN$89,Specials!C777)</f>
        <v>0</v>
      </c>
      <c r="F777" s="78">
        <f ca="1">OFFSET(Data!$BF$90,MATCH("M1",Data!$A$90:$A$169,0)-1,MATCH(C777,Data!$BF$89:$CF$89,0)-1)</f>
        <v>0</v>
      </c>
      <c r="G777" s="78">
        <f t="array" aca="1" ref="G777" ca="1">LARGE(IF((Data!$AA$90:$AA$169&lt;&gt;0)*(Data!$CH$90:$CH$169="M")*(Data!$AA$90:$AA$169&gt;Parameter!$B$14),OFFSET(Data!$BF$90:$BF$169,,MATCH(C777,Data!$BF$89:$CF$89,0)-1)),1)</f>
        <v>0</v>
      </c>
      <c r="H777" s="78">
        <f t="array" aca="1" ref="H777" ca="1">IF(AND(G777&gt;=F777+E777*2,G777&gt;0),SUM(IF((OFFSET(Data!$BF$90:$BF$169,,MATCH(C777,Data!$BF$89:$CF$89,0)-1)=Specials!G777)*(Data!$CH$90:$CH$169="M")*(Data!$AA$90:$AA$169&gt;Parameter!$B$14),1)),0)</f>
        <v>0</v>
      </c>
      <c r="K777" s="78" t="str">
        <f t="array" aca="1" ref="K777" ca="1">IF(H777=1,INDEX(Data!$CG$90:$CG$169,MATCH(G777,(OFFSET(Data!$BF$90:$BF$169,,MATCH(C777,Data!$BF$89:$CF$89,0)-1))*(Data!$CH$90:$CH$169="M")*(Data!$AA$90:$AA$169&gt;Parameter!$B$14),0)),H777&amp;" Players")</f>
        <v>0 Players</v>
      </c>
      <c r="L777" s="78" t="str">
        <f t="shared" ca="1" si="53"/>
        <v>Best men took only 0</v>
      </c>
      <c r="M777" s="78" t="s">
        <v>0</v>
      </c>
      <c r="N777" s="78" t="s">
        <v>230</v>
      </c>
      <c r="O777" s="78">
        <f t="shared" ca="1" si="54"/>
        <v>26</v>
      </c>
      <c r="P777" s="78" t="str">
        <f t="shared" ca="1" si="52"/>
        <v/>
      </c>
    </row>
    <row r="778" spans="1:16" s="78" customFormat="1" x14ac:dyDescent="0.25">
      <c r="A778" s="78" t="str">
        <f>"Best/Worst-Difference Men Rating &gt; "&amp;Parameter!$B$14</f>
        <v>Best/Worst-Difference Men Rating &gt; 850</v>
      </c>
      <c r="B778" s="326"/>
      <c r="C778" s="78">
        <v>25</v>
      </c>
      <c r="D778" s="78" t="str">
        <f>INDEX(Parameter!$B$9:$AB$9,MATCH(C778,Parameter!$B$8:$AB$8,0))</f>
        <v>no</v>
      </c>
      <c r="E778" s="78">
        <f>COUNTIF(Data!$CJ$89:$HN$89,Specials!C778)</f>
        <v>0</v>
      </c>
      <c r="F778" s="78">
        <f ca="1">OFFSET(Data!$BF$90,MATCH("M1",Data!$A$90:$A$169,0)-1,MATCH(C778,Data!$BF$89:$CF$89,0)-1)</f>
        <v>0</v>
      </c>
      <c r="G778" s="78">
        <f t="array" aca="1" ref="G778" ca="1">LARGE(IF((Data!$AA$90:$AA$169&lt;&gt;0)*(Data!$CH$90:$CH$169="M")*(Data!$AA$90:$AA$169&gt;Parameter!$B$14),OFFSET(Data!$BF$90:$BF$169,,MATCH(C778,Data!$BF$89:$CF$89,0)-1)),1)</f>
        <v>0</v>
      </c>
      <c r="H778" s="78">
        <f t="array" aca="1" ref="H778" ca="1">IF(AND(G778&gt;=F778+E778*2,G778&gt;0),SUM(IF((OFFSET(Data!$BF$90:$BF$169,,MATCH(C778,Data!$BF$89:$CF$89,0)-1)=Specials!G778)*(Data!$CH$90:$CH$169="M")*(Data!$AA$90:$AA$169&gt;Parameter!$B$14),1)),0)</f>
        <v>0</v>
      </c>
      <c r="K778" s="78" t="str">
        <f t="array" aca="1" ref="K778" ca="1">IF(H778=1,INDEX(Data!$CG$90:$CG$169,MATCH(G778,(OFFSET(Data!$BF$90:$BF$169,,MATCH(C778,Data!$BF$89:$CF$89,0)-1))*(Data!$CH$90:$CH$169="M")*(Data!$AA$90:$AA$169&gt;Parameter!$B$14),0)),H778&amp;" Players")</f>
        <v>0 Players</v>
      </c>
      <c r="L778" s="78" t="str">
        <f t="shared" ca="1" si="53"/>
        <v>Best men took only 0</v>
      </c>
      <c r="M778" s="78" t="s">
        <v>0</v>
      </c>
      <c r="N778" s="78" t="s">
        <v>230</v>
      </c>
      <c r="O778" s="78">
        <f t="shared" ca="1" si="54"/>
        <v>26</v>
      </c>
      <c r="P778" s="78" t="str">
        <f t="shared" ca="1" si="52"/>
        <v/>
      </c>
    </row>
    <row r="779" spans="1:16" s="78" customFormat="1" x14ac:dyDescent="0.25">
      <c r="A779" s="78" t="str">
        <f>"Best/Worst-Difference Men Rating &gt; "&amp;Parameter!$B$14</f>
        <v>Best/Worst-Difference Men Rating &gt; 850</v>
      </c>
      <c r="B779" s="326"/>
      <c r="C779" s="78">
        <v>26</v>
      </c>
      <c r="D779" s="78" t="str">
        <f>INDEX(Parameter!$B$9:$AB$9,MATCH(C779,Parameter!$B$8:$AB$8,0))</f>
        <v>no</v>
      </c>
      <c r="E779" s="78">
        <f>COUNTIF(Data!$CJ$89:$HN$89,Specials!C779)</f>
        <v>0</v>
      </c>
      <c r="F779" s="78">
        <f ca="1">OFFSET(Data!$BF$90,MATCH("M1",Data!$A$90:$A$169,0)-1,MATCH(C779,Data!$BF$89:$CF$89,0)-1)</f>
        <v>0</v>
      </c>
      <c r="G779" s="78">
        <f t="array" aca="1" ref="G779" ca="1">LARGE(IF((Data!$AA$90:$AA$169&lt;&gt;0)*(Data!$CH$90:$CH$169="M")*(Data!$AA$90:$AA$169&gt;Parameter!$B$14),OFFSET(Data!$BF$90:$BF$169,,MATCH(C779,Data!$BF$89:$CF$89,0)-1)),1)</f>
        <v>0</v>
      </c>
      <c r="H779" s="78">
        <f t="array" aca="1" ref="H779" ca="1">IF(AND(G779&gt;=F779+E779*2,G779&gt;0),SUM(IF((OFFSET(Data!$BF$90:$BF$169,,MATCH(C779,Data!$BF$89:$CF$89,0)-1)=Specials!G779)*(Data!$CH$90:$CH$169="M")*(Data!$AA$90:$AA$169&gt;Parameter!$B$14),1)),0)</f>
        <v>0</v>
      </c>
      <c r="K779" s="78" t="str">
        <f t="array" aca="1" ref="K779" ca="1">IF(H779=1,INDEX(Data!$CG$90:$CG$169,MATCH(G779,(OFFSET(Data!$BF$90:$BF$169,,MATCH(C779,Data!$BF$89:$CF$89,0)-1))*(Data!$CH$90:$CH$169="M")*(Data!$AA$90:$AA$169&gt;Parameter!$B$14),0)),H779&amp;" Players")</f>
        <v>0 Players</v>
      </c>
      <c r="L779" s="78" t="str">
        <f t="shared" ca="1" si="53"/>
        <v>Best men took only 0</v>
      </c>
      <c r="M779" s="78" t="s">
        <v>0</v>
      </c>
      <c r="N779" s="78" t="s">
        <v>230</v>
      </c>
      <c r="O779" s="78">
        <f t="shared" ca="1" si="54"/>
        <v>26</v>
      </c>
      <c r="P779" s="78" t="str">
        <f t="shared" ca="1" si="52"/>
        <v/>
      </c>
    </row>
    <row r="780" spans="1:16" s="78" customFormat="1" x14ac:dyDescent="0.25">
      <c r="A780" s="78" t="str">
        <f>"Best/Worst-Difference Men Rating &gt; "&amp;Parameter!$B$14</f>
        <v>Best/Worst-Difference Men Rating &gt; 850</v>
      </c>
      <c r="B780" s="326"/>
      <c r="C780" s="78">
        <v>27</v>
      </c>
      <c r="D780" s="78" t="str">
        <f>INDEX(Parameter!$B$9:$AB$9,MATCH(C780,Parameter!$B$8:$AB$8,0))</f>
        <v>no</v>
      </c>
      <c r="E780" s="78">
        <f>COUNTIF(Data!$CJ$89:$HN$89,Specials!C780)</f>
        <v>0</v>
      </c>
      <c r="F780" s="78">
        <f ca="1">OFFSET(Data!$BF$90,MATCH("M1",Data!$A$90:$A$169,0)-1,MATCH(C780,Data!$BF$89:$CF$89,0)-1)</f>
        <v>0</v>
      </c>
      <c r="G780" s="78">
        <f t="array" aca="1" ref="G780" ca="1">LARGE(IF((Data!$AA$90:$AA$169&lt;&gt;0)*(Data!$CH$90:$CH$169="M")*(Data!$AA$90:$AA$169&gt;Parameter!$B$14),OFFSET(Data!$BF$90:$BF$169,,MATCH(C780,Data!$BF$89:$CF$89,0)-1)),1)</f>
        <v>0</v>
      </c>
      <c r="H780" s="78">
        <f t="array" aca="1" ref="H780" ca="1">IF(AND(G780&gt;=F780+E780*2,G780&gt;0),SUM(IF((OFFSET(Data!$BF$90:$BF$169,,MATCH(C780,Data!$BF$89:$CF$89,0)-1)=Specials!G780)*(Data!$CH$90:$CH$169="M")*(Data!$AA$90:$AA$169&gt;Parameter!$B$14),1)),0)</f>
        <v>0</v>
      </c>
      <c r="K780" s="78" t="str">
        <f t="array" aca="1" ref="K780" ca="1">IF(H780=1,INDEX(Data!$CG$90:$CG$169,MATCH(G780,(OFFSET(Data!$BF$90:$BF$169,,MATCH(C780,Data!$BF$89:$CF$89,0)-1))*(Data!$CH$90:$CH$169="M")*(Data!$AA$90:$AA$169&gt;Parameter!$B$14),0)),H780&amp;" Players")</f>
        <v>0 Players</v>
      </c>
      <c r="L780" s="78" t="str">
        <f t="shared" ca="1" si="53"/>
        <v>Best men took only 0</v>
      </c>
      <c r="M780" s="78" t="s">
        <v>0</v>
      </c>
      <c r="N780" s="78" t="s">
        <v>230</v>
      </c>
      <c r="O780" s="78">
        <f t="shared" ca="1" si="54"/>
        <v>26</v>
      </c>
      <c r="P780" s="78" t="str">
        <f t="shared" ca="1" si="52"/>
        <v/>
      </c>
    </row>
    <row r="781" spans="1:16" s="91" customFormat="1" ht="15" customHeight="1" x14ac:dyDescent="0.25">
      <c r="A781" s="91" t="str">
        <f>"Best/Worst-Difference Women Rating &gt; "&amp;Parameter!$B$15</f>
        <v>Best/Worst-Difference Women Rating &gt; 600</v>
      </c>
      <c r="B781" s="330"/>
      <c r="C781" s="91">
        <v>1</v>
      </c>
      <c r="D781" s="91">
        <f>INDEX(Parameter!$B$9:$AB$9,MATCH(C781,Parameter!$B$8:$AB$8,0))</f>
        <v>3</v>
      </c>
      <c r="E781" s="91">
        <f>COUNTIF(Data!$CJ$89:$HN$89,Specials!C781)</f>
        <v>2</v>
      </c>
      <c r="F781" s="91">
        <f ca="1">OFFSET(Data!$BF$90,MATCH("W1",Data!$A$90:$A$169,0)-1,MATCH(C781,Data!$BF$89:$CF$89,0)-1)</f>
        <v>7</v>
      </c>
      <c r="G781" s="91">
        <f t="array" aca="1" ref="G781" ca="1">LARGE(IF((Data!$AA$90:$AA$169&lt;&gt;0)*(Data!$CH$90:$CH$169="W")*(Data!$AA$90:$AA$169&gt;Parameter!$B$15),OFFSET(Data!$BF$90:$BF$169,,MATCH(C781,Data!$BF$89:$CF$89,0)-1)),1)</f>
        <v>10</v>
      </c>
      <c r="H781" s="91">
        <f t="array" aca="1" ref="H781" ca="1">IF(AND(G781&gt;=F781+E781*2,G781&gt;0),SUM(IF((OFFSET(Data!$BF$90:$BF$169,,MATCH(C781,Data!$BF$89:$CF$89,0)-1)=Specials!G781)*(Data!$CH$90:$CH$169="W")*(Data!$AA$90:$AA$169&gt;Parameter!$B$15),1)),0)</f>
        <v>0</v>
      </c>
      <c r="K781" s="91" t="str">
        <f t="array" aca="1" ref="K781" ca="1">IF(H781=1,INDEX(Data!$CG$90:$CG$169,MATCH(G781,(OFFSET(Data!$BF$90:$BF$169,,MATCH(C781,Data!$BF$89:$CF$89,0)-1))*(Data!$CH$90:$CH$169="W")*(Data!$AA$90:$AA$169&gt;Parameter!$B$15),0)),H781&amp;" Players")</f>
        <v>0 Players</v>
      </c>
      <c r="L781" s="91" t="str">
        <f ca="1">"Best women took only "&amp;F781</f>
        <v>Best women took only 7</v>
      </c>
      <c r="M781" s="91" t="s">
        <v>10</v>
      </c>
      <c r="N781" s="91" t="s">
        <v>230</v>
      </c>
      <c r="O781" s="91">
        <f t="shared" ca="1" si="54"/>
        <v>26</v>
      </c>
      <c r="P781" s="91" t="str">
        <f t="shared" ca="1" si="52"/>
        <v/>
      </c>
    </row>
    <row r="782" spans="1:16" s="91" customFormat="1" x14ac:dyDescent="0.25">
      <c r="A782" s="91" t="str">
        <f>"Best/Worst-Difference Women Rating &gt; "&amp;Parameter!$B$15</f>
        <v>Best/Worst-Difference Women Rating &gt; 600</v>
      </c>
      <c r="B782" s="330"/>
      <c r="C782" s="91">
        <v>2</v>
      </c>
      <c r="D782" s="91">
        <f>INDEX(Parameter!$B$9:$AB$9,MATCH(C782,Parameter!$B$8:$AB$8,0))</f>
        <v>3</v>
      </c>
      <c r="E782" s="91">
        <f>COUNTIF(Data!$CJ$89:$HN$89,Specials!C782)</f>
        <v>2</v>
      </c>
      <c r="F782" s="91">
        <f ca="1">OFFSET(Data!$BF$90,MATCH("W1",Data!$A$90:$A$169,0)-1,MATCH(C782,Data!$BF$89:$CF$89,0)-1)</f>
        <v>6</v>
      </c>
      <c r="G782" s="91">
        <f t="array" aca="1" ref="G782" ca="1">LARGE(IF((Data!$AA$90:$AA$169&lt;&gt;0)*(Data!$CH$90:$CH$169="W")*(Data!$AA$90:$AA$169&gt;Parameter!$B$15),OFFSET(Data!$BF$90:$BF$169,,MATCH(C782,Data!$BF$89:$CF$89,0)-1)),1)</f>
        <v>7</v>
      </c>
      <c r="H782" s="91">
        <f t="array" aca="1" ref="H782" ca="1">IF(AND(G782&gt;=F782+E782*2,G782&gt;0),SUM(IF((OFFSET(Data!$BF$90:$BF$169,,MATCH(C782,Data!$BF$89:$CF$89,0)-1)=Specials!G782)*(Data!$CH$90:$CH$169="W")*(Data!$AA$90:$AA$169&gt;Parameter!$B$15),1)),0)</f>
        <v>0</v>
      </c>
      <c r="K782" s="91" t="str">
        <f t="array" aca="1" ref="K782" ca="1">IF(H782=1,INDEX(Data!$CG$90:$CG$169,MATCH(G782,(OFFSET(Data!$BF$90:$BF$169,,MATCH(C782,Data!$BF$89:$CF$89,0)-1))*(Data!$CH$90:$CH$169="W")*(Data!$AA$90:$AA$169&gt;Parameter!$B$15),0)),H782&amp;" Players")</f>
        <v>0 Players</v>
      </c>
      <c r="L782" s="91" t="str">
        <f t="shared" ref="L782:L807" ca="1" si="55">"Best women took only "&amp;F782</f>
        <v>Best women took only 6</v>
      </c>
      <c r="M782" s="91" t="s">
        <v>10</v>
      </c>
      <c r="N782" s="91" t="s">
        <v>230</v>
      </c>
      <c r="O782" s="91">
        <f t="shared" ca="1" si="54"/>
        <v>26</v>
      </c>
      <c r="P782" s="91" t="str">
        <f t="shared" ca="1" si="52"/>
        <v/>
      </c>
    </row>
    <row r="783" spans="1:16" s="91" customFormat="1" x14ac:dyDescent="0.25">
      <c r="A783" s="91" t="str">
        <f>"Best/Worst-Difference Women Rating &gt; "&amp;Parameter!$B$15</f>
        <v>Best/Worst-Difference Women Rating &gt; 600</v>
      </c>
      <c r="B783" s="330"/>
      <c r="C783" s="91">
        <v>3</v>
      </c>
      <c r="D783" s="91">
        <f>INDEX(Parameter!$B$9:$AB$9,MATCH(C783,Parameter!$B$8:$AB$8,0))</f>
        <v>3</v>
      </c>
      <c r="E783" s="91">
        <f>COUNTIF(Data!$CJ$89:$HN$89,Specials!C783)</f>
        <v>2</v>
      </c>
      <c r="F783" s="91">
        <f ca="1">OFFSET(Data!$BF$90,MATCH("W1",Data!$A$90:$A$169,0)-1,MATCH(C783,Data!$BF$89:$CF$89,0)-1)</f>
        <v>8</v>
      </c>
      <c r="G783" s="91">
        <f t="array" aca="1" ref="G783" ca="1">LARGE(IF((Data!$AA$90:$AA$169&lt;&gt;0)*(Data!$CH$90:$CH$169="W")*(Data!$AA$90:$AA$169&gt;Parameter!$B$15),OFFSET(Data!$BF$90:$BF$169,,MATCH(C783,Data!$BF$89:$CF$89,0)-1)),1)</f>
        <v>11</v>
      </c>
      <c r="H783" s="91">
        <f t="array" aca="1" ref="H783" ca="1">IF(AND(G783&gt;=F783+E783*2,G783&gt;0),SUM(IF((OFFSET(Data!$BF$90:$BF$169,,MATCH(C783,Data!$BF$89:$CF$89,0)-1)=Specials!G783)*(Data!$CH$90:$CH$169="W")*(Data!$AA$90:$AA$169&gt;Parameter!$B$15),1)),0)</f>
        <v>0</v>
      </c>
      <c r="K783" s="91" t="str">
        <f t="array" aca="1" ref="K783" ca="1">IF(H783=1,INDEX(Data!$CG$90:$CG$169,MATCH(G783,(OFFSET(Data!$BF$90:$BF$169,,MATCH(C783,Data!$BF$89:$CF$89,0)-1))*(Data!$CH$90:$CH$169="W")*(Data!$AA$90:$AA$169&gt;Parameter!$B$15),0)),H783&amp;" Players")</f>
        <v>0 Players</v>
      </c>
      <c r="L783" s="91" t="str">
        <f t="shared" ca="1" si="55"/>
        <v>Best women took only 8</v>
      </c>
      <c r="M783" s="91" t="s">
        <v>10</v>
      </c>
      <c r="N783" s="91" t="s">
        <v>230</v>
      </c>
      <c r="O783" s="91">
        <f t="shared" ca="1" si="54"/>
        <v>26</v>
      </c>
      <c r="P783" s="91" t="str">
        <f t="shared" ca="1" si="52"/>
        <v/>
      </c>
    </row>
    <row r="784" spans="1:16" s="91" customFormat="1" x14ac:dyDescent="0.25">
      <c r="A784" s="91" t="str">
        <f>"Best/Worst-Difference Women Rating &gt; "&amp;Parameter!$B$15</f>
        <v>Best/Worst-Difference Women Rating &gt; 600</v>
      </c>
      <c r="B784" s="330"/>
      <c r="C784" s="91">
        <v>4</v>
      </c>
      <c r="D784" s="91">
        <f>INDEX(Parameter!$B$9:$AB$9,MATCH(C784,Parameter!$B$8:$AB$8,0))</f>
        <v>3</v>
      </c>
      <c r="E784" s="91">
        <f>COUNTIF(Data!$CJ$89:$HN$89,Specials!C784)</f>
        <v>2</v>
      </c>
      <c r="F784" s="91">
        <f ca="1">OFFSET(Data!$BF$90,MATCH("W1",Data!$A$90:$A$169,0)-1,MATCH(C784,Data!$BF$89:$CF$89,0)-1)</f>
        <v>8</v>
      </c>
      <c r="G784" s="91">
        <f t="array" aca="1" ref="G784" ca="1">LARGE(IF((Data!$AA$90:$AA$169&lt;&gt;0)*(Data!$CH$90:$CH$169="W")*(Data!$AA$90:$AA$169&gt;Parameter!$B$15),OFFSET(Data!$BF$90:$BF$169,,MATCH(C784,Data!$BF$89:$CF$89,0)-1)),1)</f>
        <v>8</v>
      </c>
      <c r="H784" s="91">
        <f t="array" aca="1" ref="H784" ca="1">IF(AND(G784&gt;=F784+E784*2,G784&gt;0),SUM(IF((OFFSET(Data!$BF$90:$BF$169,,MATCH(C784,Data!$BF$89:$CF$89,0)-1)=Specials!G784)*(Data!$CH$90:$CH$169="W")*(Data!$AA$90:$AA$169&gt;Parameter!$B$15),1)),0)</f>
        <v>0</v>
      </c>
      <c r="K784" s="91" t="str">
        <f t="array" aca="1" ref="K784" ca="1">IF(H784=1,INDEX(Data!$CG$90:$CG$169,MATCH(G784,(OFFSET(Data!$BF$90:$BF$169,,MATCH(C784,Data!$BF$89:$CF$89,0)-1))*(Data!$CH$90:$CH$169="W")*(Data!$AA$90:$AA$169&gt;Parameter!$B$15),0)),H784&amp;" Players")</f>
        <v>0 Players</v>
      </c>
      <c r="L784" s="91" t="str">
        <f t="shared" ca="1" si="55"/>
        <v>Best women took only 8</v>
      </c>
      <c r="M784" s="91" t="s">
        <v>10</v>
      </c>
      <c r="N784" s="91" t="s">
        <v>230</v>
      </c>
      <c r="O784" s="91">
        <f t="shared" ca="1" si="54"/>
        <v>26</v>
      </c>
      <c r="P784" s="91" t="str">
        <f t="shared" ca="1" si="52"/>
        <v/>
      </c>
    </row>
    <row r="785" spans="1:16" s="91" customFormat="1" x14ac:dyDescent="0.25">
      <c r="A785" s="91" t="str">
        <f>"Best/Worst-Difference Women Rating &gt; "&amp;Parameter!$B$15</f>
        <v>Best/Worst-Difference Women Rating &gt; 600</v>
      </c>
      <c r="B785" s="330"/>
      <c r="C785" s="91">
        <v>5</v>
      </c>
      <c r="D785" s="91">
        <f>INDEX(Parameter!$B$9:$AB$9,MATCH(C785,Parameter!$B$8:$AB$8,0))</f>
        <v>3</v>
      </c>
      <c r="E785" s="91">
        <f>COUNTIF(Data!$CJ$89:$HN$89,Specials!C785)</f>
        <v>2</v>
      </c>
      <c r="F785" s="91">
        <f ca="1">OFFSET(Data!$BF$90,MATCH("W1",Data!$A$90:$A$169,0)-1,MATCH(C785,Data!$BF$89:$CF$89,0)-1)</f>
        <v>7</v>
      </c>
      <c r="G785" s="91">
        <f t="array" aca="1" ref="G785" ca="1">LARGE(IF((Data!$AA$90:$AA$169&lt;&gt;0)*(Data!$CH$90:$CH$169="W")*(Data!$AA$90:$AA$169&gt;Parameter!$B$15),OFFSET(Data!$BF$90:$BF$169,,MATCH(C785,Data!$BF$89:$CF$89,0)-1)),1)</f>
        <v>8</v>
      </c>
      <c r="H785" s="91">
        <f t="array" aca="1" ref="H785" ca="1">IF(AND(G785&gt;=F785+E785*2,G785&gt;0),SUM(IF((OFFSET(Data!$BF$90:$BF$169,,MATCH(C785,Data!$BF$89:$CF$89,0)-1)=Specials!G785)*(Data!$CH$90:$CH$169="W")*(Data!$AA$90:$AA$169&gt;Parameter!$B$15),1)),0)</f>
        <v>0</v>
      </c>
      <c r="K785" s="91" t="str">
        <f t="array" aca="1" ref="K785" ca="1">IF(H785=1,INDEX(Data!$CG$90:$CG$169,MATCH(G785,(OFFSET(Data!$BF$90:$BF$169,,MATCH(C785,Data!$BF$89:$CF$89,0)-1))*(Data!$CH$90:$CH$169="W")*(Data!$AA$90:$AA$169&gt;Parameter!$B$15),0)),H785&amp;" Players")</f>
        <v>0 Players</v>
      </c>
      <c r="L785" s="91" t="str">
        <f t="shared" ca="1" si="55"/>
        <v>Best women took only 7</v>
      </c>
      <c r="M785" s="91" t="s">
        <v>10</v>
      </c>
      <c r="N785" s="91" t="s">
        <v>230</v>
      </c>
      <c r="O785" s="91">
        <f t="shared" ca="1" si="54"/>
        <v>26</v>
      </c>
      <c r="P785" s="91" t="str">
        <f t="shared" ca="1" si="52"/>
        <v/>
      </c>
    </row>
    <row r="786" spans="1:16" s="91" customFormat="1" x14ac:dyDescent="0.25">
      <c r="A786" s="91" t="str">
        <f>"Best/Worst-Difference Women Rating &gt; "&amp;Parameter!$B$15</f>
        <v>Best/Worst-Difference Women Rating &gt; 600</v>
      </c>
      <c r="B786" s="330"/>
      <c r="C786" s="91">
        <v>6</v>
      </c>
      <c r="D786" s="91">
        <f>INDEX(Parameter!$B$9:$AB$9,MATCH(C786,Parameter!$B$8:$AB$8,0))</f>
        <v>3</v>
      </c>
      <c r="E786" s="91">
        <f>COUNTIF(Data!$CJ$89:$HN$89,Specials!C786)</f>
        <v>2</v>
      </c>
      <c r="F786" s="91">
        <f ca="1">OFFSET(Data!$BF$90,MATCH("W1",Data!$A$90:$A$169,0)-1,MATCH(C786,Data!$BF$89:$CF$89,0)-1)</f>
        <v>8</v>
      </c>
      <c r="G786" s="91">
        <f t="array" aca="1" ref="G786" ca="1">LARGE(IF((Data!$AA$90:$AA$169&lt;&gt;0)*(Data!$CH$90:$CH$169="W")*(Data!$AA$90:$AA$169&gt;Parameter!$B$15),OFFSET(Data!$BF$90:$BF$169,,MATCH(C786,Data!$BF$89:$CF$89,0)-1)),1)</f>
        <v>12</v>
      </c>
      <c r="H786" s="91">
        <f t="array" aca="1" ref="H786" ca="1">IF(AND(G786&gt;=F786+E786*2,G786&gt;0),SUM(IF((OFFSET(Data!$BF$90:$BF$169,,MATCH(C786,Data!$BF$89:$CF$89,0)-1)=Specials!G786)*(Data!$CH$90:$CH$169="W")*(Data!$AA$90:$AA$169&gt;Parameter!$B$15),1)),0)</f>
        <v>1</v>
      </c>
      <c r="K786" s="91" t="str">
        <f t="array" aca="1" ref="K786" ca="1">IF(H786=1,INDEX(Data!$CG$90:$CG$169,MATCH(G786,(OFFSET(Data!$BF$90:$BF$169,,MATCH(C786,Data!$BF$89:$CF$89,0)-1))*(Data!$CH$90:$CH$169="W")*(Data!$AA$90:$AA$169&gt;Parameter!$B$15),0)),H786&amp;" Players")</f>
        <v>Wiltrud Derschmidt</v>
      </c>
      <c r="L786" s="91" t="str">
        <f t="shared" ca="1" si="55"/>
        <v>Best women took only 8</v>
      </c>
      <c r="M786" s="91" t="s">
        <v>10</v>
      </c>
      <c r="N786" s="91" t="s">
        <v>230</v>
      </c>
      <c r="O786" s="91">
        <f t="shared" ca="1" si="54"/>
        <v>27</v>
      </c>
      <c r="P786" s="91" t="str">
        <f t="shared" ref="P786:P807" ca="1" si="56">IF(H786&gt;0,"On hole "&amp;C786&amp;" "&amp;K786&amp;" took "&amp;G786&amp;" throws in total ("&amp;$E786&amp;" rounds)","")</f>
        <v>On hole 6 Wiltrud Derschmidt took 12 throws in total (2 rounds)</v>
      </c>
    </row>
    <row r="787" spans="1:16" s="91" customFormat="1" x14ac:dyDescent="0.25">
      <c r="A787" s="91" t="str">
        <f>"Best/Worst-Difference Women Rating &gt; "&amp;Parameter!$B$15</f>
        <v>Best/Worst-Difference Women Rating &gt; 600</v>
      </c>
      <c r="B787" s="330"/>
      <c r="C787" s="91">
        <v>7</v>
      </c>
      <c r="D787" s="91">
        <f>INDEX(Parameter!$B$9:$AB$9,MATCH(C787,Parameter!$B$8:$AB$8,0))</f>
        <v>3</v>
      </c>
      <c r="E787" s="91">
        <f>COUNTIF(Data!$CJ$89:$HN$89,Specials!C787)</f>
        <v>2</v>
      </c>
      <c r="F787" s="91">
        <f ca="1">OFFSET(Data!$BF$90,MATCH("W1",Data!$A$90:$A$169,0)-1,MATCH(C787,Data!$BF$89:$CF$89,0)-1)</f>
        <v>8</v>
      </c>
      <c r="G787" s="91">
        <f t="array" aca="1" ref="G787" ca="1">LARGE(IF((Data!$AA$90:$AA$169&lt;&gt;0)*(Data!$CH$90:$CH$169="W")*(Data!$AA$90:$AA$169&gt;Parameter!$B$15),OFFSET(Data!$BF$90:$BF$169,,MATCH(C787,Data!$BF$89:$CF$89,0)-1)),1)</f>
        <v>8</v>
      </c>
      <c r="H787" s="91">
        <f t="array" aca="1" ref="H787" ca="1">IF(AND(G787&gt;=F787+E787*2,G787&gt;0),SUM(IF((OFFSET(Data!$BF$90:$BF$169,,MATCH(C787,Data!$BF$89:$CF$89,0)-1)=Specials!G787)*(Data!$CH$90:$CH$169="W")*(Data!$AA$90:$AA$169&gt;Parameter!$B$15),1)),0)</f>
        <v>0</v>
      </c>
      <c r="K787" s="91" t="str">
        <f t="array" aca="1" ref="K787" ca="1">IF(H787=1,INDEX(Data!$CG$90:$CG$169,MATCH(G787,(OFFSET(Data!$BF$90:$BF$169,,MATCH(C787,Data!$BF$89:$CF$89,0)-1))*(Data!$CH$90:$CH$169="W")*(Data!$AA$90:$AA$169&gt;Parameter!$B$15),0)),H787&amp;" Players")</f>
        <v>0 Players</v>
      </c>
      <c r="L787" s="91" t="str">
        <f t="shared" ca="1" si="55"/>
        <v>Best women took only 8</v>
      </c>
      <c r="M787" s="91" t="s">
        <v>10</v>
      </c>
      <c r="N787" s="91" t="s">
        <v>230</v>
      </c>
      <c r="O787" s="91">
        <f t="shared" ca="1" si="54"/>
        <v>27</v>
      </c>
      <c r="P787" s="91" t="str">
        <f t="shared" ca="1" si="56"/>
        <v/>
      </c>
    </row>
    <row r="788" spans="1:16" s="91" customFormat="1" x14ac:dyDescent="0.25">
      <c r="A788" s="91" t="str">
        <f>"Best/Worst-Difference Women Rating &gt; "&amp;Parameter!$B$15</f>
        <v>Best/Worst-Difference Women Rating &gt; 600</v>
      </c>
      <c r="B788" s="330"/>
      <c r="C788" s="91">
        <v>8</v>
      </c>
      <c r="D788" s="91">
        <f>INDEX(Parameter!$B$9:$AB$9,MATCH(C788,Parameter!$B$8:$AB$8,0))</f>
        <v>3</v>
      </c>
      <c r="E788" s="91">
        <f>COUNTIF(Data!$CJ$89:$HN$89,Specials!C788)</f>
        <v>2</v>
      </c>
      <c r="F788" s="91">
        <f ca="1">OFFSET(Data!$BF$90,MATCH("W1",Data!$A$90:$A$169,0)-1,MATCH(C788,Data!$BF$89:$CF$89,0)-1)</f>
        <v>6</v>
      </c>
      <c r="G788" s="91">
        <f t="array" aca="1" ref="G788" ca="1">LARGE(IF((Data!$AA$90:$AA$169&lt;&gt;0)*(Data!$CH$90:$CH$169="W")*(Data!$AA$90:$AA$169&gt;Parameter!$B$15),OFFSET(Data!$BF$90:$BF$169,,MATCH(C788,Data!$BF$89:$CF$89,0)-1)),1)</f>
        <v>8</v>
      </c>
      <c r="H788" s="91">
        <f t="array" aca="1" ref="H788" ca="1">IF(AND(G788&gt;=F788+E788*2,G788&gt;0),SUM(IF((OFFSET(Data!$BF$90:$BF$169,,MATCH(C788,Data!$BF$89:$CF$89,0)-1)=Specials!G788)*(Data!$CH$90:$CH$169="W")*(Data!$AA$90:$AA$169&gt;Parameter!$B$15),1)),0)</f>
        <v>0</v>
      </c>
      <c r="K788" s="91" t="str">
        <f t="array" aca="1" ref="K788" ca="1">IF(H788=1,INDEX(Data!$CG$90:$CG$169,MATCH(G788,(OFFSET(Data!$BF$90:$BF$169,,MATCH(C788,Data!$BF$89:$CF$89,0)-1))*(Data!$CH$90:$CH$169="W")*(Data!$AA$90:$AA$169&gt;Parameter!$B$15),0)),H788&amp;" Players")</f>
        <v>0 Players</v>
      </c>
      <c r="L788" s="91" t="str">
        <f t="shared" ca="1" si="55"/>
        <v>Best women took only 6</v>
      </c>
      <c r="M788" s="91" t="s">
        <v>10</v>
      </c>
      <c r="N788" s="91" t="s">
        <v>230</v>
      </c>
      <c r="O788" s="91">
        <f t="shared" ca="1" si="54"/>
        <v>27</v>
      </c>
      <c r="P788" s="91" t="str">
        <f t="shared" ca="1" si="56"/>
        <v/>
      </c>
    </row>
    <row r="789" spans="1:16" s="91" customFormat="1" x14ac:dyDescent="0.25">
      <c r="A789" s="91" t="str">
        <f>"Best/Worst-Difference Women Rating &gt; "&amp;Parameter!$B$15</f>
        <v>Best/Worst-Difference Women Rating &gt; 600</v>
      </c>
      <c r="B789" s="330"/>
      <c r="C789" s="91">
        <v>9</v>
      </c>
      <c r="D789" s="91" t="str">
        <f>INDEX(Parameter!$B$9:$AB$9,MATCH(C789,Parameter!$B$8:$AB$8,0))</f>
        <v>no</v>
      </c>
      <c r="E789" s="91">
        <f>COUNTIF(Data!$CJ$89:$HN$89,Specials!C789)</f>
        <v>0</v>
      </c>
      <c r="F789" s="91">
        <f ca="1">OFFSET(Data!$BF$90,MATCH("W1",Data!$A$90:$A$169,0)-1,MATCH(C789,Data!$BF$89:$CF$89,0)-1)</f>
        <v>0</v>
      </c>
      <c r="G789" s="91">
        <f t="array" aca="1" ref="G789" ca="1">LARGE(IF((Data!$AA$90:$AA$169&lt;&gt;0)*(Data!$CH$90:$CH$169="W")*(Data!$AA$90:$AA$169&gt;Parameter!$B$15),OFFSET(Data!$BF$90:$BF$169,,MATCH(C789,Data!$BF$89:$CF$89,0)-1)),1)</f>
        <v>0</v>
      </c>
      <c r="H789" s="91">
        <f t="array" aca="1" ref="H789" ca="1">IF(AND(G789&gt;=F789+E789*2,G789&gt;0),SUM(IF((OFFSET(Data!$BF$90:$BF$169,,MATCH(C789,Data!$BF$89:$CF$89,0)-1)=Specials!G789)*(Data!$CH$90:$CH$169="W")*(Data!$AA$90:$AA$169&gt;Parameter!$B$15),1)),0)</f>
        <v>0</v>
      </c>
      <c r="K789" s="91" t="str">
        <f t="array" aca="1" ref="K789" ca="1">IF(H789=1,INDEX(Data!$CG$90:$CG$169,MATCH(G789,(OFFSET(Data!$BF$90:$BF$169,,MATCH(C789,Data!$BF$89:$CF$89,0)-1))*(Data!$CH$90:$CH$169="W")*(Data!$AA$90:$AA$169&gt;Parameter!$B$15),0)),H789&amp;" Players")</f>
        <v>0 Players</v>
      </c>
      <c r="L789" s="91" t="str">
        <f t="shared" ca="1" si="55"/>
        <v>Best women took only 0</v>
      </c>
      <c r="M789" s="91" t="s">
        <v>10</v>
      </c>
      <c r="N789" s="91" t="s">
        <v>230</v>
      </c>
      <c r="O789" s="91">
        <f t="shared" ca="1" si="54"/>
        <v>27</v>
      </c>
      <c r="P789" s="91" t="str">
        <f t="shared" ca="1" si="56"/>
        <v/>
      </c>
    </row>
    <row r="790" spans="1:16" s="91" customFormat="1" x14ac:dyDescent="0.25">
      <c r="A790" s="91" t="str">
        <f>"Best/Worst-Difference Women Rating &gt; "&amp;Parameter!$B$15</f>
        <v>Best/Worst-Difference Women Rating &gt; 600</v>
      </c>
      <c r="B790" s="330"/>
      <c r="C790" s="91">
        <v>10</v>
      </c>
      <c r="D790" s="91">
        <f>INDEX(Parameter!$B$9:$AB$9,MATCH(C790,Parameter!$B$8:$AB$8,0))</f>
        <v>4</v>
      </c>
      <c r="E790" s="91">
        <f>COUNTIF(Data!$CJ$89:$HN$89,Specials!C790)</f>
        <v>2</v>
      </c>
      <c r="F790" s="91">
        <f ca="1">OFFSET(Data!$BF$90,MATCH("W1",Data!$A$90:$A$169,0)-1,MATCH(C790,Data!$BF$89:$CF$89,0)-1)</f>
        <v>9</v>
      </c>
      <c r="G790" s="91">
        <f t="array" aca="1" ref="G790" ca="1">LARGE(IF((Data!$AA$90:$AA$169&lt;&gt;0)*(Data!$CH$90:$CH$169="W")*(Data!$AA$90:$AA$169&gt;Parameter!$B$15),OFFSET(Data!$BF$90:$BF$169,,MATCH(C790,Data!$BF$89:$CF$89,0)-1)),1)</f>
        <v>14</v>
      </c>
      <c r="H790" s="91">
        <f t="array" aca="1" ref="H790" ca="1">IF(AND(G790&gt;=F790+E790*2,G790&gt;0),SUM(IF((OFFSET(Data!$BF$90:$BF$169,,MATCH(C790,Data!$BF$89:$CF$89,0)-1)=Specials!G790)*(Data!$CH$90:$CH$169="W")*(Data!$AA$90:$AA$169&gt;Parameter!$B$15),1)),0)</f>
        <v>1</v>
      </c>
      <c r="K790" s="91" t="str">
        <f t="array" aca="1" ref="K790" ca="1">IF(H790=1,INDEX(Data!$CG$90:$CG$169,MATCH(G790,(OFFSET(Data!$BF$90:$BF$169,,MATCH(C790,Data!$BF$89:$CF$89,0)-1))*(Data!$CH$90:$CH$169="W")*(Data!$AA$90:$AA$169&gt;Parameter!$B$15),0)),H790&amp;" Players")</f>
        <v>Michaela Trimmel</v>
      </c>
      <c r="L790" s="91" t="str">
        <f t="shared" ca="1" si="55"/>
        <v>Best women took only 9</v>
      </c>
      <c r="M790" s="91" t="s">
        <v>10</v>
      </c>
      <c r="N790" s="91" t="s">
        <v>230</v>
      </c>
      <c r="O790" s="91">
        <f t="shared" ca="1" si="54"/>
        <v>28</v>
      </c>
      <c r="P790" s="91" t="str">
        <f t="shared" ca="1" si="56"/>
        <v>On hole 10 Michaela Trimmel took 14 throws in total (2 rounds)</v>
      </c>
    </row>
    <row r="791" spans="1:16" s="91" customFormat="1" x14ac:dyDescent="0.25">
      <c r="A791" s="91" t="str">
        <f>"Best/Worst-Difference Women Rating &gt; "&amp;Parameter!$B$15</f>
        <v>Best/Worst-Difference Women Rating &gt; 600</v>
      </c>
      <c r="B791" s="330"/>
      <c r="C791" s="91">
        <v>11</v>
      </c>
      <c r="D791" s="91">
        <f>INDEX(Parameter!$B$9:$AB$9,MATCH(C791,Parameter!$B$8:$AB$8,0))</f>
        <v>3</v>
      </c>
      <c r="E791" s="91">
        <f>COUNTIF(Data!$CJ$89:$HN$89,Specials!C791)</f>
        <v>2</v>
      </c>
      <c r="F791" s="91">
        <f ca="1">OFFSET(Data!$BF$90,MATCH("W1",Data!$A$90:$A$169,0)-1,MATCH(C791,Data!$BF$89:$CF$89,0)-1)</f>
        <v>9</v>
      </c>
      <c r="G791" s="91">
        <f t="array" aca="1" ref="G791" ca="1">LARGE(IF((Data!$AA$90:$AA$169&lt;&gt;0)*(Data!$CH$90:$CH$169="W")*(Data!$AA$90:$AA$169&gt;Parameter!$B$15),OFFSET(Data!$BF$90:$BF$169,,MATCH(C791,Data!$BF$89:$CF$89,0)-1)),1)</f>
        <v>11</v>
      </c>
      <c r="H791" s="91">
        <f t="array" aca="1" ref="H791" ca="1">IF(AND(G791&gt;=F791+E791*2,G791&gt;0),SUM(IF((OFFSET(Data!$BF$90:$BF$169,,MATCH(C791,Data!$BF$89:$CF$89,0)-1)=Specials!G791)*(Data!$CH$90:$CH$169="W")*(Data!$AA$90:$AA$169&gt;Parameter!$B$15),1)),0)</f>
        <v>0</v>
      </c>
      <c r="K791" s="91" t="str">
        <f t="array" aca="1" ref="K791" ca="1">IF(H791=1,INDEX(Data!$CG$90:$CG$169,MATCH(G791,(OFFSET(Data!$BF$90:$BF$169,,MATCH(C791,Data!$BF$89:$CF$89,0)-1))*(Data!$CH$90:$CH$169="W")*(Data!$AA$90:$AA$169&gt;Parameter!$B$15),0)),H791&amp;" Players")</f>
        <v>0 Players</v>
      </c>
      <c r="L791" s="91" t="str">
        <f t="shared" ca="1" si="55"/>
        <v>Best women took only 9</v>
      </c>
      <c r="M791" s="91" t="s">
        <v>10</v>
      </c>
      <c r="N791" s="91" t="s">
        <v>230</v>
      </c>
      <c r="O791" s="91">
        <f t="shared" ca="1" si="54"/>
        <v>28</v>
      </c>
      <c r="P791" s="91" t="str">
        <f t="shared" ca="1" si="56"/>
        <v/>
      </c>
    </row>
    <row r="792" spans="1:16" s="91" customFormat="1" x14ac:dyDescent="0.25">
      <c r="A792" s="91" t="str">
        <f>"Best/Worst-Difference Women Rating &gt; "&amp;Parameter!$B$15</f>
        <v>Best/Worst-Difference Women Rating &gt; 600</v>
      </c>
      <c r="B792" s="330"/>
      <c r="C792" s="91">
        <v>12</v>
      </c>
      <c r="D792" s="91">
        <f>INDEX(Parameter!$B$9:$AB$9,MATCH(C792,Parameter!$B$8:$AB$8,0))</f>
        <v>3</v>
      </c>
      <c r="E792" s="91">
        <f>COUNTIF(Data!$CJ$89:$HN$89,Specials!C792)</f>
        <v>2</v>
      </c>
      <c r="F792" s="91">
        <f ca="1">OFFSET(Data!$BF$90,MATCH("W1",Data!$A$90:$A$169,0)-1,MATCH(C792,Data!$BF$89:$CF$89,0)-1)</f>
        <v>9</v>
      </c>
      <c r="G792" s="91">
        <f t="array" aca="1" ref="G792" ca="1">LARGE(IF((Data!$AA$90:$AA$169&lt;&gt;0)*(Data!$CH$90:$CH$169="W")*(Data!$AA$90:$AA$169&gt;Parameter!$B$15),OFFSET(Data!$BF$90:$BF$169,,MATCH(C792,Data!$BF$89:$CF$89,0)-1)),1)</f>
        <v>10</v>
      </c>
      <c r="H792" s="91">
        <f t="array" aca="1" ref="H792" ca="1">IF(AND(G792&gt;=F792+E792*2,G792&gt;0),SUM(IF((OFFSET(Data!$BF$90:$BF$169,,MATCH(C792,Data!$BF$89:$CF$89,0)-1)=Specials!G792)*(Data!$CH$90:$CH$169="W")*(Data!$AA$90:$AA$169&gt;Parameter!$B$15),1)),0)</f>
        <v>0</v>
      </c>
      <c r="K792" s="91" t="str">
        <f t="array" aca="1" ref="K792" ca="1">IF(H792=1,INDEX(Data!$CG$90:$CG$169,MATCH(G792,(OFFSET(Data!$BF$90:$BF$169,,MATCH(C792,Data!$BF$89:$CF$89,0)-1))*(Data!$CH$90:$CH$169="W")*(Data!$AA$90:$AA$169&gt;Parameter!$B$15),0)),H792&amp;" Players")</f>
        <v>0 Players</v>
      </c>
      <c r="L792" s="91" t="str">
        <f t="shared" ca="1" si="55"/>
        <v>Best women took only 9</v>
      </c>
      <c r="M792" s="91" t="s">
        <v>10</v>
      </c>
      <c r="N792" s="91" t="s">
        <v>230</v>
      </c>
      <c r="O792" s="91">
        <f t="shared" ca="1" si="54"/>
        <v>28</v>
      </c>
      <c r="P792" s="91" t="str">
        <f t="shared" ca="1" si="56"/>
        <v/>
      </c>
    </row>
    <row r="793" spans="1:16" s="91" customFormat="1" x14ac:dyDescent="0.25">
      <c r="A793" s="91" t="str">
        <f>"Best/Worst-Difference Women Rating &gt; "&amp;Parameter!$B$15</f>
        <v>Best/Worst-Difference Women Rating &gt; 600</v>
      </c>
      <c r="B793" s="330"/>
      <c r="C793" s="91">
        <v>13</v>
      </c>
      <c r="D793" s="91">
        <f>INDEX(Parameter!$B$9:$AB$9,MATCH(C793,Parameter!$B$8:$AB$8,0))</f>
        <v>3</v>
      </c>
      <c r="E793" s="91">
        <f>COUNTIF(Data!$CJ$89:$HN$89,Specials!C793)</f>
        <v>2</v>
      </c>
      <c r="F793" s="91">
        <f ca="1">OFFSET(Data!$BF$90,MATCH("W1",Data!$A$90:$A$169,0)-1,MATCH(C793,Data!$BF$89:$CF$89,0)-1)</f>
        <v>8</v>
      </c>
      <c r="G793" s="91">
        <f t="array" aca="1" ref="G793" ca="1">LARGE(IF((Data!$AA$90:$AA$169&lt;&gt;0)*(Data!$CH$90:$CH$169="W")*(Data!$AA$90:$AA$169&gt;Parameter!$B$15),OFFSET(Data!$BF$90:$BF$169,,MATCH(C793,Data!$BF$89:$CF$89,0)-1)),1)</f>
        <v>10</v>
      </c>
      <c r="H793" s="91">
        <f t="array" aca="1" ref="H793" ca="1">IF(AND(G793&gt;=F793+E793*2,G793&gt;0),SUM(IF((OFFSET(Data!$BF$90:$BF$169,,MATCH(C793,Data!$BF$89:$CF$89,0)-1)=Specials!G793)*(Data!$CH$90:$CH$169="W")*(Data!$AA$90:$AA$169&gt;Parameter!$B$15),1)),0)</f>
        <v>0</v>
      </c>
      <c r="K793" s="91" t="str">
        <f t="array" aca="1" ref="K793" ca="1">IF(H793=1,INDEX(Data!$CG$90:$CG$169,MATCH(G793,(OFFSET(Data!$BF$90:$BF$169,,MATCH(C793,Data!$BF$89:$CF$89,0)-1))*(Data!$CH$90:$CH$169="W")*(Data!$AA$90:$AA$169&gt;Parameter!$B$15),0)),H793&amp;" Players")</f>
        <v>0 Players</v>
      </c>
      <c r="L793" s="91" t="str">
        <f t="shared" ca="1" si="55"/>
        <v>Best women took only 8</v>
      </c>
      <c r="M793" s="91" t="s">
        <v>10</v>
      </c>
      <c r="N793" s="91" t="s">
        <v>230</v>
      </c>
      <c r="O793" s="91">
        <f t="shared" ca="1" si="54"/>
        <v>28</v>
      </c>
      <c r="P793" s="91" t="str">
        <f t="shared" ca="1" si="56"/>
        <v/>
      </c>
    </row>
    <row r="794" spans="1:16" s="91" customFormat="1" x14ac:dyDescent="0.25">
      <c r="A794" s="91" t="str">
        <f>"Best/Worst-Difference Women Rating &gt; "&amp;Parameter!$B$15</f>
        <v>Best/Worst-Difference Women Rating &gt; 600</v>
      </c>
      <c r="B794" s="330"/>
      <c r="C794" s="91">
        <v>14</v>
      </c>
      <c r="D794" s="91">
        <f>INDEX(Parameter!$B$9:$AB$9,MATCH(C794,Parameter!$B$8:$AB$8,0))</f>
        <v>4</v>
      </c>
      <c r="E794" s="91">
        <f>COUNTIF(Data!$CJ$89:$HN$89,Specials!C794)</f>
        <v>2</v>
      </c>
      <c r="F794" s="91">
        <f ca="1">OFFSET(Data!$BF$90,MATCH("W1",Data!$A$90:$A$169,0)-1,MATCH(C794,Data!$BF$89:$CF$89,0)-1)</f>
        <v>11</v>
      </c>
      <c r="G794" s="91">
        <f t="array" aca="1" ref="G794" ca="1">LARGE(IF((Data!$AA$90:$AA$169&lt;&gt;0)*(Data!$CH$90:$CH$169="W")*(Data!$AA$90:$AA$169&gt;Parameter!$B$15),OFFSET(Data!$BF$90:$BF$169,,MATCH(C794,Data!$BF$89:$CF$89,0)-1)),1)</f>
        <v>14</v>
      </c>
      <c r="H794" s="91">
        <f t="array" aca="1" ref="H794" ca="1">IF(AND(G794&gt;=F794+E794*2,G794&gt;0),SUM(IF((OFFSET(Data!$BF$90:$BF$169,,MATCH(C794,Data!$BF$89:$CF$89,0)-1)=Specials!G794)*(Data!$CH$90:$CH$169="W")*(Data!$AA$90:$AA$169&gt;Parameter!$B$15),1)),0)</f>
        <v>0</v>
      </c>
      <c r="K794" s="91" t="str">
        <f t="array" aca="1" ref="K794" ca="1">IF(H794=1,INDEX(Data!$CG$90:$CG$169,MATCH(G794,(OFFSET(Data!$BF$90:$BF$169,,MATCH(C794,Data!$BF$89:$CF$89,0)-1))*(Data!$CH$90:$CH$169="W")*(Data!$AA$90:$AA$169&gt;Parameter!$B$15),0)),H794&amp;" Players")</f>
        <v>0 Players</v>
      </c>
      <c r="L794" s="91" t="str">
        <f t="shared" ca="1" si="55"/>
        <v>Best women took only 11</v>
      </c>
      <c r="M794" s="91" t="s">
        <v>10</v>
      </c>
      <c r="N794" s="91" t="s">
        <v>230</v>
      </c>
      <c r="O794" s="91">
        <f t="shared" ca="1" si="54"/>
        <v>28</v>
      </c>
      <c r="P794" s="91" t="str">
        <f t="shared" ca="1" si="56"/>
        <v/>
      </c>
    </row>
    <row r="795" spans="1:16" s="91" customFormat="1" x14ac:dyDescent="0.25">
      <c r="A795" s="91" t="str">
        <f>"Best/Worst-Difference Women Rating &gt; "&amp;Parameter!$B$15</f>
        <v>Best/Worst-Difference Women Rating &gt; 600</v>
      </c>
      <c r="B795" s="330"/>
      <c r="C795" s="91">
        <v>15</v>
      </c>
      <c r="D795" s="91" t="str">
        <f>INDEX(Parameter!$B$9:$AB$9,MATCH(C795,Parameter!$B$8:$AB$8,0))</f>
        <v>no</v>
      </c>
      <c r="E795" s="91">
        <f>COUNTIF(Data!$CJ$89:$HN$89,Specials!C795)</f>
        <v>0</v>
      </c>
      <c r="F795" s="91">
        <f ca="1">OFFSET(Data!$BF$90,MATCH("W1",Data!$A$90:$A$169,0)-1,MATCH(C795,Data!$BF$89:$CF$89,0)-1)</f>
        <v>0</v>
      </c>
      <c r="G795" s="91">
        <f t="array" aca="1" ref="G795" ca="1">LARGE(IF((Data!$AA$90:$AA$169&lt;&gt;0)*(Data!$CH$90:$CH$169="W")*(Data!$AA$90:$AA$169&gt;Parameter!$B$15),OFFSET(Data!$BF$90:$BF$169,,MATCH(C795,Data!$BF$89:$CF$89,0)-1)),1)</f>
        <v>0</v>
      </c>
      <c r="H795" s="91">
        <f t="array" aca="1" ref="H795" ca="1">IF(AND(G795&gt;=F795+E795*2,G795&gt;0),SUM(IF((OFFSET(Data!$BF$90:$BF$169,,MATCH(C795,Data!$BF$89:$CF$89,0)-1)=Specials!G795)*(Data!$CH$90:$CH$169="W")*(Data!$AA$90:$AA$169&gt;Parameter!$B$15),1)),0)</f>
        <v>0</v>
      </c>
      <c r="K795" s="91" t="str">
        <f t="array" aca="1" ref="K795" ca="1">IF(H795=1,INDEX(Data!$CG$90:$CG$169,MATCH(G795,(OFFSET(Data!$BF$90:$BF$169,,MATCH(C795,Data!$BF$89:$CF$89,0)-1))*(Data!$CH$90:$CH$169="W")*(Data!$AA$90:$AA$169&gt;Parameter!$B$15),0)),H795&amp;" Players")</f>
        <v>0 Players</v>
      </c>
      <c r="L795" s="91" t="str">
        <f t="shared" ca="1" si="55"/>
        <v>Best women took only 0</v>
      </c>
      <c r="M795" s="91" t="s">
        <v>10</v>
      </c>
      <c r="N795" s="91" t="s">
        <v>230</v>
      </c>
      <c r="O795" s="91">
        <f t="shared" ca="1" si="54"/>
        <v>28</v>
      </c>
      <c r="P795" s="91" t="str">
        <f t="shared" ca="1" si="56"/>
        <v/>
      </c>
    </row>
    <row r="796" spans="1:16" s="91" customFormat="1" x14ac:dyDescent="0.25">
      <c r="A796" s="91" t="str">
        <f>"Best/Worst-Difference Women Rating &gt; "&amp;Parameter!$B$15</f>
        <v>Best/Worst-Difference Women Rating &gt; 600</v>
      </c>
      <c r="B796" s="330"/>
      <c r="C796" s="91">
        <v>16</v>
      </c>
      <c r="D796" s="91" t="str">
        <f>INDEX(Parameter!$B$9:$AB$9,MATCH(C796,Parameter!$B$8:$AB$8,0))</f>
        <v>no</v>
      </c>
      <c r="E796" s="91">
        <f>COUNTIF(Data!$CJ$89:$HN$89,Specials!C796)</f>
        <v>0</v>
      </c>
      <c r="F796" s="91">
        <f ca="1">OFFSET(Data!$BF$90,MATCH("W1",Data!$A$90:$A$169,0)-1,MATCH(C796,Data!$BF$89:$CF$89,0)-1)</f>
        <v>0</v>
      </c>
      <c r="G796" s="91">
        <f t="array" aca="1" ref="G796" ca="1">LARGE(IF((Data!$AA$90:$AA$169&lt;&gt;0)*(Data!$CH$90:$CH$169="W")*(Data!$AA$90:$AA$169&gt;Parameter!$B$15),OFFSET(Data!$BF$90:$BF$169,,MATCH(C796,Data!$BF$89:$CF$89,0)-1)),1)</f>
        <v>0</v>
      </c>
      <c r="H796" s="91">
        <f t="array" aca="1" ref="H796" ca="1">IF(AND(G796&gt;=F796+E796*2,G796&gt;0),SUM(IF((OFFSET(Data!$BF$90:$BF$169,,MATCH(C796,Data!$BF$89:$CF$89,0)-1)=Specials!G796)*(Data!$CH$90:$CH$169="W")*(Data!$AA$90:$AA$169&gt;Parameter!$B$15),1)),0)</f>
        <v>0</v>
      </c>
      <c r="K796" s="91" t="str">
        <f t="array" aca="1" ref="K796" ca="1">IF(H796=1,INDEX(Data!$CG$90:$CG$169,MATCH(G796,(OFFSET(Data!$BF$90:$BF$169,,MATCH(C796,Data!$BF$89:$CF$89,0)-1))*(Data!$CH$90:$CH$169="W")*(Data!$AA$90:$AA$169&gt;Parameter!$B$15),0)),H796&amp;" Players")</f>
        <v>0 Players</v>
      </c>
      <c r="L796" s="91" t="str">
        <f t="shared" ca="1" si="55"/>
        <v>Best women took only 0</v>
      </c>
      <c r="M796" s="91" t="s">
        <v>10</v>
      </c>
      <c r="N796" s="91" t="s">
        <v>230</v>
      </c>
      <c r="O796" s="91">
        <f t="shared" ca="1" si="54"/>
        <v>28</v>
      </c>
      <c r="P796" s="91" t="str">
        <f t="shared" ca="1" si="56"/>
        <v/>
      </c>
    </row>
    <row r="797" spans="1:16" s="91" customFormat="1" x14ac:dyDescent="0.25">
      <c r="A797" s="91" t="str">
        <f>"Best/Worst-Difference Women Rating &gt; "&amp;Parameter!$B$15</f>
        <v>Best/Worst-Difference Women Rating &gt; 600</v>
      </c>
      <c r="B797" s="330"/>
      <c r="C797" s="91">
        <v>17</v>
      </c>
      <c r="D797" s="91" t="str">
        <f>INDEX(Parameter!$B$9:$AB$9,MATCH(C797,Parameter!$B$8:$AB$8,0))</f>
        <v>no</v>
      </c>
      <c r="E797" s="91">
        <f>COUNTIF(Data!$CJ$89:$HN$89,Specials!C797)</f>
        <v>0</v>
      </c>
      <c r="F797" s="91">
        <f ca="1">OFFSET(Data!$BF$90,MATCH("W1",Data!$A$90:$A$169,0)-1,MATCH(C797,Data!$BF$89:$CF$89,0)-1)</f>
        <v>0</v>
      </c>
      <c r="G797" s="91">
        <f t="array" aca="1" ref="G797" ca="1">LARGE(IF((Data!$AA$90:$AA$169&lt;&gt;0)*(Data!$CH$90:$CH$169="W")*(Data!$AA$90:$AA$169&gt;Parameter!$B$15),OFFSET(Data!$BF$90:$BF$169,,MATCH(C797,Data!$BF$89:$CF$89,0)-1)),1)</f>
        <v>0</v>
      </c>
      <c r="H797" s="91">
        <f t="array" aca="1" ref="H797" ca="1">IF(AND(G797&gt;=F797+E797*2,G797&gt;0),SUM(IF((OFFSET(Data!$BF$90:$BF$169,,MATCH(C797,Data!$BF$89:$CF$89,0)-1)=Specials!G797)*(Data!$CH$90:$CH$169="W")*(Data!$AA$90:$AA$169&gt;Parameter!$B$15),1)),0)</f>
        <v>0</v>
      </c>
      <c r="K797" s="91" t="str">
        <f t="array" aca="1" ref="K797" ca="1">IF(H797=1,INDEX(Data!$CG$90:$CG$169,MATCH(G797,(OFFSET(Data!$BF$90:$BF$169,,MATCH(C797,Data!$BF$89:$CF$89,0)-1))*(Data!$CH$90:$CH$169="W")*(Data!$AA$90:$AA$169&gt;Parameter!$B$15),0)),H797&amp;" Players")</f>
        <v>0 Players</v>
      </c>
      <c r="L797" s="91" t="str">
        <f t="shared" ca="1" si="55"/>
        <v>Best women took only 0</v>
      </c>
      <c r="M797" s="91" t="s">
        <v>10</v>
      </c>
      <c r="N797" s="91" t="s">
        <v>230</v>
      </c>
      <c r="O797" s="91">
        <f t="shared" ca="1" si="54"/>
        <v>28</v>
      </c>
      <c r="P797" s="91" t="str">
        <f t="shared" ca="1" si="56"/>
        <v/>
      </c>
    </row>
    <row r="798" spans="1:16" s="91" customFormat="1" x14ac:dyDescent="0.25">
      <c r="A798" s="91" t="str">
        <f>"Best/Worst-Difference Women Rating &gt; "&amp;Parameter!$B$15</f>
        <v>Best/Worst-Difference Women Rating &gt; 600</v>
      </c>
      <c r="B798" s="330"/>
      <c r="C798" s="91">
        <v>18</v>
      </c>
      <c r="D798" s="91" t="str">
        <f>INDEX(Parameter!$B$9:$AB$9,MATCH(C798,Parameter!$B$8:$AB$8,0))</f>
        <v>no</v>
      </c>
      <c r="E798" s="91">
        <f>COUNTIF(Data!$CJ$89:$HN$89,Specials!C798)</f>
        <v>0</v>
      </c>
      <c r="F798" s="91">
        <f ca="1">OFFSET(Data!$BF$90,MATCH("W1",Data!$A$90:$A$169,0)-1,MATCH(C798,Data!$BF$89:$CF$89,0)-1)</f>
        <v>0</v>
      </c>
      <c r="G798" s="91">
        <f t="array" aca="1" ref="G798" ca="1">LARGE(IF((Data!$AA$90:$AA$169&lt;&gt;0)*(Data!$CH$90:$CH$169="W")*(Data!$AA$90:$AA$169&gt;Parameter!$B$15),OFFSET(Data!$BF$90:$BF$169,,MATCH(C798,Data!$BF$89:$CF$89,0)-1)),1)</f>
        <v>0</v>
      </c>
      <c r="H798" s="91">
        <f t="array" aca="1" ref="H798" ca="1">IF(AND(G798&gt;=F798+E798*2,G798&gt;0),SUM(IF((OFFSET(Data!$BF$90:$BF$169,,MATCH(C798,Data!$BF$89:$CF$89,0)-1)=Specials!G798)*(Data!$CH$90:$CH$169="W")*(Data!$AA$90:$AA$169&gt;Parameter!$B$15),1)),0)</f>
        <v>0</v>
      </c>
      <c r="K798" s="91" t="str">
        <f t="array" aca="1" ref="K798" ca="1">IF(H798=1,INDEX(Data!$CG$90:$CG$169,MATCH(G798,(OFFSET(Data!$BF$90:$BF$169,,MATCH(C798,Data!$BF$89:$CF$89,0)-1))*(Data!$CH$90:$CH$169="W")*(Data!$AA$90:$AA$169&gt;Parameter!$B$15),0)),H798&amp;" Players")</f>
        <v>0 Players</v>
      </c>
      <c r="L798" s="91" t="str">
        <f t="shared" ca="1" si="55"/>
        <v>Best women took only 0</v>
      </c>
      <c r="M798" s="91" t="s">
        <v>10</v>
      </c>
      <c r="N798" s="91" t="s">
        <v>230</v>
      </c>
      <c r="O798" s="91">
        <f t="shared" ca="1" si="54"/>
        <v>28</v>
      </c>
      <c r="P798" s="91" t="str">
        <f t="shared" ca="1" si="56"/>
        <v/>
      </c>
    </row>
    <row r="799" spans="1:16" s="91" customFormat="1" x14ac:dyDescent="0.25">
      <c r="A799" s="91" t="str">
        <f>"Best/Worst-Difference Women Rating &gt; "&amp;Parameter!$B$15</f>
        <v>Best/Worst-Difference Women Rating &gt; 600</v>
      </c>
      <c r="B799" s="330"/>
      <c r="C799" s="91">
        <v>19</v>
      </c>
      <c r="D799" s="91" t="str">
        <f>INDEX(Parameter!$B$9:$AB$9,MATCH(C799,Parameter!$B$8:$AB$8,0))</f>
        <v>no</v>
      </c>
      <c r="E799" s="91">
        <f>COUNTIF(Data!$CJ$89:$HN$89,Specials!C799)</f>
        <v>0</v>
      </c>
      <c r="F799" s="91">
        <f ca="1">OFFSET(Data!$BF$90,MATCH("W1",Data!$A$90:$A$169,0)-1,MATCH(C799,Data!$BF$89:$CF$89,0)-1)</f>
        <v>0</v>
      </c>
      <c r="G799" s="91">
        <f t="array" aca="1" ref="G799" ca="1">LARGE(IF((Data!$AA$90:$AA$169&lt;&gt;0)*(Data!$CH$90:$CH$169="W")*(Data!$AA$90:$AA$169&gt;Parameter!$B$15),OFFSET(Data!$BF$90:$BF$169,,MATCH(C799,Data!$BF$89:$CF$89,0)-1)),1)</f>
        <v>0</v>
      </c>
      <c r="H799" s="91">
        <f t="array" aca="1" ref="H799" ca="1">IF(AND(G799&gt;=F799+E799*2,G799&gt;0),SUM(IF((OFFSET(Data!$BF$90:$BF$169,,MATCH(C799,Data!$BF$89:$CF$89,0)-1)=Specials!G799)*(Data!$CH$90:$CH$169="W")*(Data!$AA$90:$AA$169&gt;Parameter!$B$15),1)),0)</f>
        <v>0</v>
      </c>
      <c r="K799" s="91" t="str">
        <f t="array" aca="1" ref="K799" ca="1">IF(H799=1,INDEX(Data!$CG$90:$CG$169,MATCH(G799,(OFFSET(Data!$BF$90:$BF$169,,MATCH(C799,Data!$BF$89:$CF$89,0)-1))*(Data!$CH$90:$CH$169="W")*(Data!$AA$90:$AA$169&gt;Parameter!$B$15),0)),H799&amp;" Players")</f>
        <v>0 Players</v>
      </c>
      <c r="L799" s="91" t="str">
        <f t="shared" ca="1" si="55"/>
        <v>Best women took only 0</v>
      </c>
      <c r="M799" s="91" t="s">
        <v>10</v>
      </c>
      <c r="N799" s="91" t="s">
        <v>230</v>
      </c>
      <c r="O799" s="91">
        <f t="shared" ca="1" si="54"/>
        <v>28</v>
      </c>
      <c r="P799" s="91" t="str">
        <f t="shared" ca="1" si="56"/>
        <v/>
      </c>
    </row>
    <row r="800" spans="1:16" s="91" customFormat="1" x14ac:dyDescent="0.25">
      <c r="A800" s="91" t="str">
        <f>"Best/Worst-Difference Women Rating &gt; "&amp;Parameter!$B$15</f>
        <v>Best/Worst-Difference Women Rating &gt; 600</v>
      </c>
      <c r="B800" s="330"/>
      <c r="C800" s="91">
        <v>20</v>
      </c>
      <c r="D800" s="91" t="str">
        <f>INDEX(Parameter!$B$9:$AB$9,MATCH(C800,Parameter!$B$8:$AB$8,0))</f>
        <v>no</v>
      </c>
      <c r="E800" s="91">
        <f>COUNTIF(Data!$CJ$89:$HN$89,Specials!C800)</f>
        <v>0</v>
      </c>
      <c r="F800" s="91">
        <f ca="1">OFFSET(Data!$BF$90,MATCH("W1",Data!$A$90:$A$169,0)-1,MATCH(C800,Data!$BF$89:$CF$89,0)-1)</f>
        <v>0</v>
      </c>
      <c r="G800" s="91">
        <f t="array" aca="1" ref="G800" ca="1">LARGE(IF((Data!$AA$90:$AA$169&lt;&gt;0)*(Data!$CH$90:$CH$169="W")*(Data!$AA$90:$AA$169&gt;Parameter!$B$15),OFFSET(Data!$BF$90:$BF$169,,MATCH(C800,Data!$BF$89:$CF$89,0)-1)),1)</f>
        <v>0</v>
      </c>
      <c r="H800" s="91">
        <f t="array" aca="1" ref="H800" ca="1">IF(AND(G800&gt;=F800+E800*2,G800&gt;0),SUM(IF((OFFSET(Data!$BF$90:$BF$169,,MATCH(C800,Data!$BF$89:$CF$89,0)-1)=Specials!G800)*(Data!$CH$90:$CH$169="W")*(Data!$AA$90:$AA$169&gt;Parameter!$B$15),1)),0)</f>
        <v>0</v>
      </c>
      <c r="K800" s="91" t="str">
        <f t="array" aca="1" ref="K800" ca="1">IF(H800=1,INDEX(Data!$CG$90:$CG$169,MATCH(G800,(OFFSET(Data!$BF$90:$BF$169,,MATCH(C800,Data!$BF$89:$CF$89,0)-1))*(Data!$CH$90:$CH$169="W")*(Data!$AA$90:$AA$169&gt;Parameter!$B$15),0)),H800&amp;" Players")</f>
        <v>0 Players</v>
      </c>
      <c r="L800" s="91" t="str">
        <f t="shared" ca="1" si="55"/>
        <v>Best women took only 0</v>
      </c>
      <c r="M800" s="91" t="s">
        <v>10</v>
      </c>
      <c r="N800" s="91" t="s">
        <v>230</v>
      </c>
      <c r="O800" s="91">
        <f t="shared" ca="1" si="54"/>
        <v>28</v>
      </c>
      <c r="P800" s="91" t="str">
        <f t="shared" ca="1" si="56"/>
        <v/>
      </c>
    </row>
    <row r="801" spans="1:16" s="91" customFormat="1" x14ac:dyDescent="0.25">
      <c r="A801" s="91" t="str">
        <f>"Best/Worst-Difference Women Rating &gt; "&amp;Parameter!$B$15</f>
        <v>Best/Worst-Difference Women Rating &gt; 600</v>
      </c>
      <c r="B801" s="330"/>
      <c r="C801" s="91">
        <v>21</v>
      </c>
      <c r="D801" s="91" t="str">
        <f>INDEX(Parameter!$B$9:$AB$9,MATCH(C801,Parameter!$B$8:$AB$8,0))</f>
        <v>no</v>
      </c>
      <c r="E801" s="91">
        <f>COUNTIF(Data!$CJ$89:$HN$89,Specials!C801)</f>
        <v>0</v>
      </c>
      <c r="F801" s="91">
        <f ca="1">OFFSET(Data!$BF$90,MATCH("W1",Data!$A$90:$A$169,0)-1,MATCH(C801,Data!$BF$89:$CF$89,0)-1)</f>
        <v>0</v>
      </c>
      <c r="G801" s="91">
        <f t="array" aca="1" ref="G801" ca="1">LARGE(IF((Data!$AA$90:$AA$169&lt;&gt;0)*(Data!$CH$90:$CH$169="W")*(Data!$AA$90:$AA$169&gt;Parameter!$B$15),OFFSET(Data!$BF$90:$BF$169,,MATCH(C801,Data!$BF$89:$CF$89,0)-1)),1)</f>
        <v>0</v>
      </c>
      <c r="H801" s="91">
        <f t="array" aca="1" ref="H801" ca="1">IF(AND(G801&gt;=F801+E801*2,G801&gt;0),SUM(IF((OFFSET(Data!$BF$90:$BF$169,,MATCH(C801,Data!$BF$89:$CF$89,0)-1)=Specials!G801)*(Data!$CH$90:$CH$169="W")*(Data!$AA$90:$AA$169&gt;Parameter!$B$15),1)),0)</f>
        <v>0</v>
      </c>
      <c r="K801" s="91" t="str">
        <f t="array" aca="1" ref="K801" ca="1">IF(H801=1,INDEX(Data!$CG$90:$CG$169,MATCH(G801,(OFFSET(Data!$BF$90:$BF$169,,MATCH(C801,Data!$BF$89:$CF$89,0)-1))*(Data!$CH$90:$CH$169="W")*(Data!$AA$90:$AA$169&gt;Parameter!$B$15),0)),H801&amp;" Players")</f>
        <v>0 Players</v>
      </c>
      <c r="L801" s="91" t="str">
        <f t="shared" ca="1" si="55"/>
        <v>Best women took only 0</v>
      </c>
      <c r="M801" s="91" t="s">
        <v>10</v>
      </c>
      <c r="N801" s="91" t="s">
        <v>230</v>
      </c>
      <c r="O801" s="91">
        <f t="shared" ca="1" si="54"/>
        <v>28</v>
      </c>
      <c r="P801" s="91" t="str">
        <f t="shared" ca="1" si="56"/>
        <v/>
      </c>
    </row>
    <row r="802" spans="1:16" s="91" customFormat="1" x14ac:dyDescent="0.25">
      <c r="A802" s="91" t="str">
        <f>"Best/Worst-Difference Women Rating &gt; "&amp;Parameter!$B$15</f>
        <v>Best/Worst-Difference Women Rating &gt; 600</v>
      </c>
      <c r="B802" s="330"/>
      <c r="C802" s="91">
        <v>22</v>
      </c>
      <c r="D802" s="91" t="str">
        <f>INDEX(Parameter!$B$9:$AB$9,MATCH(C802,Parameter!$B$8:$AB$8,0))</f>
        <v>no</v>
      </c>
      <c r="E802" s="91">
        <f>COUNTIF(Data!$CJ$89:$HN$89,Specials!C802)</f>
        <v>0</v>
      </c>
      <c r="F802" s="91">
        <f ca="1">OFFSET(Data!$BF$90,MATCH("W1",Data!$A$90:$A$169,0)-1,MATCH(C802,Data!$BF$89:$CF$89,0)-1)</f>
        <v>0</v>
      </c>
      <c r="G802" s="91">
        <f t="array" aca="1" ref="G802" ca="1">LARGE(IF((Data!$AA$90:$AA$169&lt;&gt;0)*(Data!$CH$90:$CH$169="W")*(Data!$AA$90:$AA$169&gt;Parameter!$B$15),OFFSET(Data!$BF$90:$BF$169,,MATCH(C802,Data!$BF$89:$CF$89,0)-1)),1)</f>
        <v>0</v>
      </c>
      <c r="H802" s="91">
        <f t="array" aca="1" ref="H802" ca="1">IF(AND(G802&gt;=F802+E802*2,G802&gt;0),SUM(IF((OFFSET(Data!$BF$90:$BF$169,,MATCH(C802,Data!$BF$89:$CF$89,0)-1)=Specials!G802)*(Data!$CH$90:$CH$169="W")*(Data!$AA$90:$AA$169&gt;Parameter!$B$15),1)),0)</f>
        <v>0</v>
      </c>
      <c r="K802" s="91" t="str">
        <f t="array" aca="1" ref="K802" ca="1">IF(H802=1,INDEX(Data!$CG$90:$CG$169,MATCH(G802,(OFFSET(Data!$BF$90:$BF$169,,MATCH(C802,Data!$BF$89:$CF$89,0)-1))*(Data!$CH$90:$CH$169="W")*(Data!$AA$90:$AA$169&gt;Parameter!$B$15),0)),H802&amp;" Players")</f>
        <v>0 Players</v>
      </c>
      <c r="L802" s="91" t="str">
        <f t="shared" ca="1" si="55"/>
        <v>Best women took only 0</v>
      </c>
      <c r="M802" s="91" t="s">
        <v>10</v>
      </c>
      <c r="N802" s="91" t="s">
        <v>230</v>
      </c>
      <c r="O802" s="91">
        <f t="shared" ca="1" si="54"/>
        <v>28</v>
      </c>
      <c r="P802" s="91" t="str">
        <f t="shared" ca="1" si="56"/>
        <v/>
      </c>
    </row>
    <row r="803" spans="1:16" s="91" customFormat="1" x14ac:dyDescent="0.25">
      <c r="A803" s="91" t="str">
        <f>"Best/Worst-Difference Women Rating &gt; "&amp;Parameter!$B$15</f>
        <v>Best/Worst-Difference Women Rating &gt; 600</v>
      </c>
      <c r="B803" s="330"/>
      <c r="C803" s="91">
        <v>23</v>
      </c>
      <c r="D803" s="91" t="str">
        <f>INDEX(Parameter!$B$9:$AB$9,MATCH(C803,Parameter!$B$8:$AB$8,0))</f>
        <v>no</v>
      </c>
      <c r="E803" s="91">
        <f>COUNTIF(Data!$CJ$89:$HN$89,Specials!C803)</f>
        <v>0</v>
      </c>
      <c r="F803" s="91">
        <f ca="1">OFFSET(Data!$BF$90,MATCH("W1",Data!$A$90:$A$169,0)-1,MATCH(C803,Data!$BF$89:$CF$89,0)-1)</f>
        <v>0</v>
      </c>
      <c r="G803" s="91">
        <f t="array" aca="1" ref="G803" ca="1">LARGE(IF((Data!$AA$90:$AA$169&lt;&gt;0)*(Data!$CH$90:$CH$169="W")*(Data!$AA$90:$AA$169&gt;Parameter!$B$15),OFFSET(Data!$BF$90:$BF$169,,MATCH(C803,Data!$BF$89:$CF$89,0)-1)),1)</f>
        <v>0</v>
      </c>
      <c r="H803" s="91">
        <f t="array" aca="1" ref="H803" ca="1">IF(AND(G803&gt;=F803+E803*2,G803&gt;0),SUM(IF((OFFSET(Data!$BF$90:$BF$169,,MATCH(C803,Data!$BF$89:$CF$89,0)-1)=Specials!G803)*(Data!$CH$90:$CH$169="W")*(Data!$AA$90:$AA$169&gt;Parameter!$B$15),1)),0)</f>
        <v>0</v>
      </c>
      <c r="K803" s="91" t="str">
        <f t="array" aca="1" ref="K803" ca="1">IF(H803=1,INDEX(Data!$CG$90:$CG$169,MATCH(G803,(OFFSET(Data!$BF$90:$BF$169,,MATCH(C803,Data!$BF$89:$CF$89,0)-1))*(Data!$CH$90:$CH$169="W")*(Data!$AA$90:$AA$169&gt;Parameter!$B$15),0)),H803&amp;" Players")</f>
        <v>0 Players</v>
      </c>
      <c r="L803" s="91" t="str">
        <f t="shared" ca="1" si="55"/>
        <v>Best women took only 0</v>
      </c>
      <c r="M803" s="91" t="s">
        <v>10</v>
      </c>
      <c r="N803" s="91" t="s">
        <v>230</v>
      </c>
      <c r="O803" s="91">
        <f t="shared" ca="1" si="54"/>
        <v>28</v>
      </c>
      <c r="P803" s="91" t="str">
        <f t="shared" ca="1" si="56"/>
        <v/>
      </c>
    </row>
    <row r="804" spans="1:16" s="91" customFormat="1" x14ac:dyDescent="0.25">
      <c r="A804" s="91" t="str">
        <f>"Best/Worst-Difference Women Rating &gt; "&amp;Parameter!$B$15</f>
        <v>Best/Worst-Difference Women Rating &gt; 600</v>
      </c>
      <c r="B804" s="330"/>
      <c r="C804" s="91">
        <v>24</v>
      </c>
      <c r="D804" s="91" t="str">
        <f>INDEX(Parameter!$B$9:$AB$9,MATCH(C804,Parameter!$B$8:$AB$8,0))</f>
        <v>no</v>
      </c>
      <c r="E804" s="91">
        <f>COUNTIF(Data!$CJ$89:$HN$89,Specials!C804)</f>
        <v>0</v>
      </c>
      <c r="F804" s="91">
        <f ca="1">OFFSET(Data!$BF$90,MATCH("W1",Data!$A$90:$A$169,0)-1,MATCH(C804,Data!$BF$89:$CF$89,0)-1)</f>
        <v>0</v>
      </c>
      <c r="G804" s="91">
        <f t="array" aca="1" ref="G804" ca="1">LARGE(IF((Data!$AA$90:$AA$169&lt;&gt;0)*(Data!$CH$90:$CH$169="W")*(Data!$AA$90:$AA$169&gt;Parameter!$B$15),OFFSET(Data!$BF$90:$BF$169,,MATCH(C804,Data!$BF$89:$CF$89,0)-1)),1)</f>
        <v>0</v>
      </c>
      <c r="H804" s="91">
        <f t="array" aca="1" ref="H804" ca="1">IF(AND(G804&gt;=F804+E804*2,G804&gt;0),SUM(IF((OFFSET(Data!$BF$90:$BF$169,,MATCH(C804,Data!$BF$89:$CF$89,0)-1)=Specials!G804)*(Data!$CH$90:$CH$169="W")*(Data!$AA$90:$AA$169&gt;Parameter!$B$15),1)),0)</f>
        <v>0</v>
      </c>
      <c r="K804" s="91" t="str">
        <f t="array" aca="1" ref="K804" ca="1">IF(H804=1,INDEX(Data!$CG$90:$CG$169,MATCH(G804,(OFFSET(Data!$BF$90:$BF$169,,MATCH(C804,Data!$BF$89:$CF$89,0)-1))*(Data!$CH$90:$CH$169="W")*(Data!$AA$90:$AA$169&gt;Parameter!$B$15),0)),H804&amp;" Players")</f>
        <v>0 Players</v>
      </c>
      <c r="L804" s="91" t="str">
        <f t="shared" ca="1" si="55"/>
        <v>Best women took only 0</v>
      </c>
      <c r="M804" s="91" t="s">
        <v>10</v>
      </c>
      <c r="N804" s="91" t="s">
        <v>230</v>
      </c>
      <c r="O804" s="91">
        <f t="shared" ca="1" si="54"/>
        <v>28</v>
      </c>
      <c r="P804" s="91" t="str">
        <f t="shared" ca="1" si="56"/>
        <v/>
      </c>
    </row>
    <row r="805" spans="1:16" s="91" customFormat="1" x14ac:dyDescent="0.25">
      <c r="A805" s="91" t="str">
        <f>"Best/Worst-Difference Women Rating &gt; "&amp;Parameter!$B$15</f>
        <v>Best/Worst-Difference Women Rating &gt; 600</v>
      </c>
      <c r="B805" s="330"/>
      <c r="C805" s="91">
        <v>25</v>
      </c>
      <c r="D805" s="91" t="str">
        <f>INDEX(Parameter!$B$9:$AB$9,MATCH(C805,Parameter!$B$8:$AB$8,0))</f>
        <v>no</v>
      </c>
      <c r="E805" s="91">
        <f>COUNTIF(Data!$CJ$89:$HN$89,Specials!C805)</f>
        <v>0</v>
      </c>
      <c r="F805" s="91">
        <f ca="1">OFFSET(Data!$BF$90,MATCH("W1",Data!$A$90:$A$169,0)-1,MATCH(C805,Data!$BF$89:$CF$89,0)-1)</f>
        <v>0</v>
      </c>
      <c r="G805" s="91">
        <f t="array" aca="1" ref="G805" ca="1">LARGE(IF((Data!$AA$90:$AA$169&lt;&gt;0)*(Data!$CH$90:$CH$169="W")*(Data!$AA$90:$AA$169&gt;Parameter!$B$15),OFFSET(Data!$BF$90:$BF$169,,MATCH(C805,Data!$BF$89:$CF$89,0)-1)),1)</f>
        <v>0</v>
      </c>
      <c r="H805" s="91">
        <f t="array" aca="1" ref="H805" ca="1">IF(AND(G805&gt;=F805+E805*2,G805&gt;0),SUM(IF((OFFSET(Data!$BF$90:$BF$169,,MATCH(C805,Data!$BF$89:$CF$89,0)-1)=Specials!G805)*(Data!$CH$90:$CH$169="W")*(Data!$AA$90:$AA$169&gt;Parameter!$B$15),1)),0)</f>
        <v>0</v>
      </c>
      <c r="K805" s="91" t="str">
        <f t="array" aca="1" ref="K805" ca="1">IF(H805=1,INDEX(Data!$CG$90:$CG$169,MATCH(G805,(OFFSET(Data!$BF$90:$BF$169,,MATCH(C805,Data!$BF$89:$CF$89,0)-1))*(Data!$CH$90:$CH$169="W")*(Data!$AA$90:$AA$169&gt;Parameter!$B$15),0)),H805&amp;" Players")</f>
        <v>0 Players</v>
      </c>
      <c r="L805" s="91" t="str">
        <f t="shared" ca="1" si="55"/>
        <v>Best women took only 0</v>
      </c>
      <c r="M805" s="91" t="s">
        <v>10</v>
      </c>
      <c r="N805" s="91" t="s">
        <v>230</v>
      </c>
      <c r="O805" s="91">
        <f t="shared" ca="1" si="54"/>
        <v>28</v>
      </c>
      <c r="P805" s="91" t="str">
        <f t="shared" ca="1" si="56"/>
        <v/>
      </c>
    </row>
    <row r="806" spans="1:16" s="91" customFormat="1" x14ac:dyDescent="0.25">
      <c r="A806" s="91" t="str">
        <f>"Best/Worst-Difference Women Rating &gt; "&amp;Parameter!$B$15</f>
        <v>Best/Worst-Difference Women Rating &gt; 600</v>
      </c>
      <c r="B806" s="330"/>
      <c r="C806" s="91">
        <v>26</v>
      </c>
      <c r="D806" s="91" t="str">
        <f>INDEX(Parameter!$B$9:$AB$9,MATCH(C806,Parameter!$B$8:$AB$8,0))</f>
        <v>no</v>
      </c>
      <c r="E806" s="91">
        <f>COUNTIF(Data!$CJ$89:$HN$89,Specials!C806)</f>
        <v>0</v>
      </c>
      <c r="F806" s="91">
        <f ca="1">OFFSET(Data!$BF$90,MATCH("W1",Data!$A$90:$A$169,0)-1,MATCH(C806,Data!$BF$89:$CF$89,0)-1)</f>
        <v>0</v>
      </c>
      <c r="G806" s="91">
        <f t="array" aca="1" ref="G806" ca="1">LARGE(IF((Data!$AA$90:$AA$169&lt;&gt;0)*(Data!$CH$90:$CH$169="W")*(Data!$AA$90:$AA$169&gt;Parameter!$B$15),OFFSET(Data!$BF$90:$BF$169,,MATCH(C806,Data!$BF$89:$CF$89,0)-1)),1)</f>
        <v>0</v>
      </c>
      <c r="H806" s="91">
        <f t="array" aca="1" ref="H806" ca="1">IF(AND(G806&gt;=F806+E806*2,G806&gt;0),SUM(IF((OFFSET(Data!$BF$90:$BF$169,,MATCH(C806,Data!$BF$89:$CF$89,0)-1)=Specials!G806)*(Data!$CH$90:$CH$169="W")*(Data!$AA$90:$AA$169&gt;Parameter!$B$15),1)),0)</f>
        <v>0</v>
      </c>
      <c r="K806" s="91" t="str">
        <f t="array" aca="1" ref="K806" ca="1">IF(H806=1,INDEX(Data!$CG$90:$CG$169,MATCH(G806,(OFFSET(Data!$BF$90:$BF$169,,MATCH(C806,Data!$BF$89:$CF$89,0)-1))*(Data!$CH$90:$CH$169="W")*(Data!$AA$90:$AA$169&gt;Parameter!$B$15),0)),H806&amp;" Players")</f>
        <v>0 Players</v>
      </c>
      <c r="L806" s="91" t="str">
        <f t="shared" ca="1" si="55"/>
        <v>Best women took only 0</v>
      </c>
      <c r="M806" s="91" t="s">
        <v>10</v>
      </c>
      <c r="N806" s="91" t="s">
        <v>230</v>
      </c>
      <c r="O806" s="91">
        <f t="shared" ca="1" si="54"/>
        <v>28</v>
      </c>
      <c r="P806" s="91" t="str">
        <f t="shared" ca="1" si="56"/>
        <v/>
      </c>
    </row>
    <row r="807" spans="1:16" s="91" customFormat="1" x14ac:dyDescent="0.25">
      <c r="A807" s="91" t="str">
        <f>"Best/Worst-Difference Women Rating &gt; "&amp;Parameter!$B$15</f>
        <v>Best/Worst-Difference Women Rating &gt; 600</v>
      </c>
      <c r="B807" s="330"/>
      <c r="C807" s="91">
        <v>27</v>
      </c>
      <c r="D807" s="91" t="str">
        <f>INDEX(Parameter!$B$9:$AB$9,MATCH(C807,Parameter!$B$8:$AB$8,0))</f>
        <v>no</v>
      </c>
      <c r="E807" s="91">
        <f>COUNTIF(Data!$CJ$89:$HN$89,Specials!C807)</f>
        <v>0</v>
      </c>
      <c r="F807" s="91">
        <f ca="1">OFFSET(Data!$BF$90,MATCH("W1",Data!$A$90:$A$169,0)-1,MATCH(C807,Data!$BF$89:$CF$89,0)-1)</f>
        <v>0</v>
      </c>
      <c r="G807" s="91">
        <f t="array" aca="1" ref="G807" ca="1">LARGE(IF((Data!$AA$90:$AA$169&lt;&gt;0)*(Data!$CH$90:$CH$169="W")*(Data!$AA$90:$AA$169&gt;Parameter!$B$15),OFFSET(Data!$BF$90:$BF$169,,MATCH(C807,Data!$BF$89:$CF$89,0)-1)),1)</f>
        <v>0</v>
      </c>
      <c r="H807" s="91">
        <f t="array" aca="1" ref="H807" ca="1">IF(AND(G807&gt;=F807+E807*2,G807&gt;0),SUM(IF((OFFSET(Data!$BF$90:$BF$169,,MATCH(C807,Data!$BF$89:$CF$89,0)-1)=Specials!G807)*(Data!$CH$90:$CH$169="W")*(Data!$AA$90:$AA$169&gt;Parameter!$B$15),1)),0)</f>
        <v>0</v>
      </c>
      <c r="K807" s="91" t="str">
        <f t="array" aca="1" ref="K807" ca="1">IF(H807=1,INDEX(Data!$CG$90:$CG$169,MATCH(G807,(OFFSET(Data!$BF$90:$BF$169,,MATCH(C807,Data!$BF$89:$CF$89,0)-1))*(Data!$CH$90:$CH$169="W")*(Data!$AA$90:$AA$169&gt;Parameter!$B$15),0)),H807&amp;" Players")</f>
        <v>0 Players</v>
      </c>
      <c r="L807" s="91" t="str">
        <f t="shared" ca="1" si="55"/>
        <v>Best women took only 0</v>
      </c>
      <c r="M807" s="91" t="s">
        <v>10</v>
      </c>
      <c r="N807" s="91" t="s">
        <v>230</v>
      </c>
      <c r="O807" s="91">
        <f t="shared" ca="1" si="54"/>
        <v>28</v>
      </c>
      <c r="P807" s="91" t="str">
        <f t="shared" ca="1" si="56"/>
        <v/>
      </c>
    </row>
    <row r="808" spans="1:16" s="78" customFormat="1" ht="15" customHeight="1" x14ac:dyDescent="0.25">
      <c r="A808" s="78" t="s">
        <v>287</v>
      </c>
      <c r="B808" s="326"/>
      <c r="C808" s="78">
        <v>1</v>
      </c>
      <c r="D808" s="78">
        <f>INDEX(Parameter!$B$9:$AB$9,MATCH(C808,Parameter!$B$8:$AB$8,0))</f>
        <v>3</v>
      </c>
      <c r="E808" s="78">
        <f>COUNTIF(Data!$CJ$89:$HN$89,Specials!C808)</f>
        <v>2</v>
      </c>
      <c r="F808" s="78">
        <f ca="1">OFFSET(Data!$BF$90,MATCH("M1",Data!$A$90:$A$169,0)-1,MATCH(C808,Data!$BF$89:$CF$89,0)-1)</f>
        <v>5</v>
      </c>
      <c r="G808" s="78">
        <f t="array" aca="1" ref="G808" ca="1">SMALL(IF((Data!$AA$90:$AA$169&lt;&gt;0)*(Data!$CH$90:$CH$169="M")*(IF(Parameter!$B$4&gt;0,Data!$M$90:$M$169&gt;0,1)),OFFSET(Data!$BF$90:$BF$169,,MATCH(C808,Data!$BF$89:$CF$89,0)-1)),1)</f>
        <v>5</v>
      </c>
      <c r="H808" s="78">
        <f t="array" aca="1" ref="H808" ca="1">IF(AND(G808&lt;=F808-E808*1,G808&lt;&gt;0),SUM(IF((OFFSET(Data!$BF$90:$BF$169,,MATCH(C808,Data!$BF$89:$CF$89,0)-1)=Specials!G808)*(Data!$CH$90:$CH$169="M"),1)),0)</f>
        <v>0</v>
      </c>
      <c r="K808" s="78" t="str">
        <f t="array" aca="1" ref="K808" ca="1">IF(H808=1,INDEX(Data!$CG$90:$CG$169,MATCH(G808,(OFFSET(Data!$BF$90:$BF$169,,MATCH(C808,Data!$BF$89:$CF$89,0)-1))*(Data!$CH$90:$CH$169="M"),0)),H808&amp;" Players")</f>
        <v>0 Players</v>
      </c>
      <c r="L808" s="78" t="str">
        <f ca="1">"Best men took "&amp;F808</f>
        <v>Best men took 5</v>
      </c>
      <c r="M808" s="78" t="s">
        <v>0</v>
      </c>
      <c r="N808" s="78" t="s">
        <v>230</v>
      </c>
      <c r="O808" s="78">
        <f t="shared" ca="1" si="54"/>
        <v>28</v>
      </c>
      <c r="P808" s="78" t="str">
        <f ca="1">IF(H808=1,"On hole "&amp;C808&amp;" "&amp;K808&amp;" played "&amp;F808-G808&amp;" throws better than best men ("&amp;$E808&amp;" rounds)","")</f>
        <v/>
      </c>
    </row>
    <row r="809" spans="1:16" s="78" customFormat="1" x14ac:dyDescent="0.25">
      <c r="A809" s="78" t="s">
        <v>287</v>
      </c>
      <c r="B809" s="326"/>
      <c r="C809" s="78">
        <v>2</v>
      </c>
      <c r="D809" s="78">
        <f>INDEX(Parameter!$B$9:$AB$9,MATCH(C809,Parameter!$B$8:$AB$8,0))</f>
        <v>3</v>
      </c>
      <c r="E809" s="78">
        <f>COUNTIF(Data!$CJ$89:$HN$89,Specials!C809)</f>
        <v>2</v>
      </c>
      <c r="F809" s="78">
        <f ca="1">OFFSET(Data!$BF$90,MATCH("M1",Data!$A$90:$A$169,0)-1,MATCH(C809,Data!$BF$89:$CF$89,0)-1)</f>
        <v>5</v>
      </c>
      <c r="G809" s="78">
        <f t="array" aca="1" ref="G809" ca="1">SMALL(IF((Data!$AA$90:$AA$169&lt;&gt;0)*(Data!$CH$90:$CH$169="M")*(IF(Parameter!$B$4&gt;0,Data!$M$90:$M$169&gt;0,1)),OFFSET(Data!$BF$90:$BF$169,,MATCH(C809,Data!$BF$89:$CF$89,0)-1)),1)</f>
        <v>4</v>
      </c>
      <c r="H809" s="78">
        <f t="array" aca="1" ref="H809" ca="1">IF(AND(G809&lt;=F809-E809*1,G809&lt;&gt;0),SUM(IF((OFFSET(Data!$BF$90:$BF$169,,MATCH(C809,Data!$BF$89:$CF$89,0)-1)=Specials!G809)*(Data!$CH$90:$CH$169="M"),1)),0)</f>
        <v>0</v>
      </c>
      <c r="K809" s="78" t="str">
        <f t="array" aca="1" ref="K809" ca="1">IF(H809=1,INDEX(Data!$CG$90:$CG$169,MATCH(G809,(OFFSET(Data!$BF$90:$BF$169,,MATCH(C809,Data!$BF$89:$CF$89,0)-1))*(Data!$CH$90:$CH$169="M"),0)),H809&amp;" Players")</f>
        <v>0 Players</v>
      </c>
      <c r="L809" s="78" t="str">
        <f t="shared" ref="L809:L834" ca="1" si="57">"Best men took "&amp;F809</f>
        <v>Best men took 5</v>
      </c>
      <c r="M809" s="78" t="s">
        <v>0</v>
      </c>
      <c r="N809" s="78" t="s">
        <v>230</v>
      </c>
      <c r="O809" s="78">
        <f t="shared" ca="1" si="54"/>
        <v>28</v>
      </c>
      <c r="P809" s="78" t="str">
        <f ca="1">IF(H809=1,"On hole "&amp;C809&amp;" "&amp;K809&amp;" played "&amp;F809-G809&amp;" throws better than best men ("&amp;$E809&amp;" rounds)","")</f>
        <v/>
      </c>
    </row>
    <row r="810" spans="1:16" s="78" customFormat="1" x14ac:dyDescent="0.25">
      <c r="A810" s="78" t="s">
        <v>287</v>
      </c>
      <c r="B810" s="326"/>
      <c r="C810" s="78">
        <v>3</v>
      </c>
      <c r="D810" s="78">
        <f>INDEX(Parameter!$B$9:$AB$9,MATCH(C810,Parameter!$B$8:$AB$8,0))</f>
        <v>3</v>
      </c>
      <c r="E810" s="78">
        <f>COUNTIF(Data!$CJ$89:$HN$89,Specials!C810)</f>
        <v>2</v>
      </c>
      <c r="F810" s="78">
        <f ca="1">OFFSET(Data!$BF$90,MATCH("M1",Data!$A$90:$A$169,0)-1,MATCH(C810,Data!$BF$89:$CF$89,0)-1)</f>
        <v>8</v>
      </c>
      <c r="G810" s="78">
        <f t="array" aca="1" ref="G810" ca="1">SMALL(IF((Data!$AA$90:$AA$169&lt;&gt;0)*(Data!$CH$90:$CH$169="M")*(IF(Parameter!$B$4&gt;0,Data!$M$90:$M$169&gt;0,1)),OFFSET(Data!$BF$90:$BF$169,,MATCH(C810,Data!$BF$89:$CF$89,0)-1)),1)</f>
        <v>5</v>
      </c>
      <c r="H810" s="78">
        <f t="array" aca="1" ref="H810" ca="1">IF(AND(G810&lt;=F810-E810*1,G810&lt;&gt;0),SUM(IF((OFFSET(Data!$BF$90:$BF$169,,MATCH(C810,Data!$BF$89:$CF$89,0)-1)=Specials!G810)*(Data!$CH$90:$CH$169="M"),1)),0)</f>
        <v>1</v>
      </c>
      <c r="K810" s="78" t="str">
        <f t="array" aca="1" ref="K810" ca="1">IF(H810=1,INDEX(Data!$CG$90:$CG$169,MATCH(G810,(OFFSET(Data!$BF$90:$BF$169,,MATCH(C810,Data!$BF$89:$CF$89,0)-1))*(Data!$CH$90:$CH$169="M"),0)),H810&amp;" Players")</f>
        <v>Werner Mooshammer</v>
      </c>
      <c r="L810" s="78" t="str">
        <f t="shared" ca="1" si="57"/>
        <v>Best men took 8</v>
      </c>
      <c r="M810" s="78" t="s">
        <v>0</v>
      </c>
      <c r="N810" s="78" t="s">
        <v>230</v>
      </c>
      <c r="O810" s="78">
        <f t="shared" ca="1" si="54"/>
        <v>29</v>
      </c>
      <c r="P810" s="78" t="str">
        <f ca="1">IF(H810=1,"On hole "&amp;C810&amp;" "&amp;K810&amp;" played "&amp;F810-G810&amp;" throws better than best men ("&amp;$E810&amp;" rounds)","")</f>
        <v>On hole 3 Werner Mooshammer played 3 throws better than best men (2 rounds)</v>
      </c>
    </row>
    <row r="811" spans="1:16" s="78" customFormat="1" x14ac:dyDescent="0.25">
      <c r="A811" s="78" t="s">
        <v>287</v>
      </c>
      <c r="B811" s="326"/>
      <c r="C811" s="78">
        <v>4</v>
      </c>
      <c r="D811" s="78">
        <f>INDEX(Parameter!$B$9:$AB$9,MATCH(C811,Parameter!$B$8:$AB$8,0))</f>
        <v>3</v>
      </c>
      <c r="E811" s="78">
        <f>COUNTIF(Data!$CJ$89:$HN$89,Specials!C811)</f>
        <v>2</v>
      </c>
      <c r="F811" s="78">
        <f ca="1">OFFSET(Data!$BF$90,MATCH("M1",Data!$A$90:$A$169,0)-1,MATCH(C811,Data!$BF$89:$CF$89,0)-1)</f>
        <v>6</v>
      </c>
      <c r="G811" s="78">
        <f t="array" aca="1" ref="G811" ca="1">SMALL(IF((Data!$AA$90:$AA$169&lt;&gt;0)*(Data!$CH$90:$CH$169="M")*(IF(Parameter!$B$4&gt;0,Data!$M$90:$M$169&gt;0,1)),OFFSET(Data!$BF$90:$BF$169,,MATCH(C811,Data!$BF$89:$CF$89,0)-1)),1)</f>
        <v>5</v>
      </c>
      <c r="H811" s="78">
        <f t="array" aca="1" ref="H811" ca="1">IF(AND(G811&lt;=F811-E811*1,G811&lt;&gt;0),SUM(IF((OFFSET(Data!$BF$90:$BF$169,,MATCH(C811,Data!$BF$89:$CF$89,0)-1)=Specials!G811)*(Data!$CH$90:$CH$169="M"),1)),0)</f>
        <v>0</v>
      </c>
      <c r="K811" s="78" t="str">
        <f t="array" aca="1" ref="K811" ca="1">IF(H811=1,INDEX(Data!$CG$90:$CG$169,MATCH(G811,(OFFSET(Data!$BF$90:$BF$169,,MATCH(C811,Data!$BF$89:$CF$89,0)-1))*(Data!$CH$90:$CH$169="M"),0)),H811&amp;" Players")</f>
        <v>0 Players</v>
      </c>
      <c r="L811" s="78" t="str">
        <f t="shared" ca="1" si="57"/>
        <v>Best men took 6</v>
      </c>
      <c r="M811" s="78" t="s">
        <v>0</v>
      </c>
      <c r="N811" s="78" t="s">
        <v>230</v>
      </c>
      <c r="O811" s="78">
        <f t="shared" ca="1" si="54"/>
        <v>29</v>
      </c>
      <c r="P811" s="78" t="str">
        <f ca="1">IF(H811=1,"On hole "&amp;C811&amp;" "&amp;K811&amp;" played "&amp;F811-G811&amp;" throws better than best men ("&amp;$E811&amp;" rounds)","")</f>
        <v/>
      </c>
    </row>
    <row r="812" spans="1:16" s="78" customFormat="1" x14ac:dyDescent="0.25">
      <c r="A812" s="78" t="s">
        <v>287</v>
      </c>
      <c r="B812" s="326"/>
      <c r="C812" s="78">
        <v>5</v>
      </c>
      <c r="D812" s="78">
        <f>INDEX(Parameter!$B$9:$AB$9,MATCH(C812,Parameter!$B$8:$AB$8,0))</f>
        <v>3</v>
      </c>
      <c r="E812" s="78">
        <f>COUNTIF(Data!$CJ$89:$HN$89,Specials!C812)</f>
        <v>2</v>
      </c>
      <c r="F812" s="78">
        <f ca="1">OFFSET(Data!$BF$90,MATCH("M1",Data!$A$90:$A$169,0)-1,MATCH(C812,Data!$BF$89:$CF$89,0)-1)</f>
        <v>7</v>
      </c>
      <c r="G812" s="78">
        <f t="array" aca="1" ref="G812" ca="1">SMALL(IF((Data!$AA$90:$AA$169&lt;&gt;0)*(Data!$CH$90:$CH$169="M")*(IF(Parameter!$B$4&gt;0,Data!$M$90:$M$169&gt;0,1)),OFFSET(Data!$BF$90:$BF$169,,MATCH(C812,Data!$BF$89:$CF$89,0)-1)),1)</f>
        <v>5</v>
      </c>
      <c r="H812" s="78">
        <f t="array" aca="1" ref="H812" ca="1">IF(AND(G812&lt;=F812-E812*1,G812&lt;&gt;0),SUM(IF((OFFSET(Data!$BF$90:$BF$169,,MATCH(C812,Data!$BF$89:$CF$89,0)-1)=Specials!G812)*(Data!$CH$90:$CH$169="M"),1)),0)</f>
        <v>3</v>
      </c>
      <c r="K812" s="78" t="str">
        <f t="array" aca="1" ref="K812" ca="1">IF(H812=1,INDEX(Data!$CG$90:$CG$169,MATCH(G812,(OFFSET(Data!$BF$90:$BF$169,,MATCH(C812,Data!$BF$89:$CF$89,0)-1))*(Data!$CH$90:$CH$169="M"),0)),H812&amp;" Players")</f>
        <v>3 Players</v>
      </c>
      <c r="L812" s="78" t="str">
        <f t="shared" ca="1" si="57"/>
        <v>Best men took 7</v>
      </c>
      <c r="M812" s="78" t="s">
        <v>0</v>
      </c>
      <c r="N812" s="78" t="s">
        <v>230</v>
      </c>
      <c r="O812" s="78">
        <f t="shared" ca="1" si="54"/>
        <v>29</v>
      </c>
      <c r="P812" s="78" t="str">
        <f ca="1">IF(H812=1,"On hole "&amp;C812&amp;" "&amp;K812&amp;" played "&amp;F812-G812&amp;" throws better than best men ("&amp;$E812&amp;" rounds)","")</f>
        <v/>
      </c>
    </row>
    <row r="813" spans="1:16" s="78" customFormat="1" x14ac:dyDescent="0.25">
      <c r="A813" s="78" t="s">
        <v>287</v>
      </c>
      <c r="B813" s="326"/>
      <c r="C813" s="78">
        <v>6</v>
      </c>
      <c r="D813" s="78">
        <f>INDEX(Parameter!$B$9:$AB$9,MATCH(C813,Parameter!$B$8:$AB$8,0))</f>
        <v>3</v>
      </c>
      <c r="E813" s="78">
        <f>COUNTIF(Data!$CJ$89:$HN$89,Specials!C813)</f>
        <v>2</v>
      </c>
      <c r="F813" s="78">
        <f ca="1">OFFSET(Data!$BF$90,MATCH("M1",Data!$A$90:$A$169,0)-1,MATCH(C813,Data!$BF$89:$CF$89,0)-1)</f>
        <v>7</v>
      </c>
      <c r="G813" s="78">
        <f t="array" aca="1" ref="G813" ca="1">SMALL(IF((Data!$AA$90:$AA$169&lt;&gt;0)*(Data!$CH$90:$CH$169="M")*(IF(Parameter!$B$4&gt;0,Data!$M$90:$M$169&gt;0,1)),OFFSET(Data!$BF$90:$BF$169,,MATCH(C813,Data!$BF$89:$CF$89,0)-1)),1)</f>
        <v>6</v>
      </c>
      <c r="H813" s="78">
        <f t="array" aca="1" ref="H813" ca="1">IF(AND(G813&lt;=F813-E813*1,G813&lt;&gt;0),SUM(IF((OFFSET(Data!$BF$90:$BF$169,,MATCH(C813,Data!$BF$89:$CF$89,0)-1)=Specials!G813)*(Data!$CH$90:$CH$169="M"),1)),0)</f>
        <v>0</v>
      </c>
      <c r="K813" s="78" t="str">
        <f t="array" aca="1" ref="K813" ca="1">IF(H813=1,INDEX(Data!$CG$90:$CG$169,MATCH(G813,(OFFSET(Data!$BF$90:$BF$169,,MATCH(C813,Data!$BF$89:$CF$89,0)-1))*(Data!$CH$90:$CH$169="M"),0)),H813&amp;" Players")</f>
        <v>0 Players</v>
      </c>
      <c r="L813" s="78" t="str">
        <f t="shared" ca="1" si="57"/>
        <v>Best men took 7</v>
      </c>
      <c r="M813" s="78" t="s">
        <v>0</v>
      </c>
      <c r="N813" s="78" t="s">
        <v>230</v>
      </c>
      <c r="O813" s="78">
        <f t="shared" ca="1" si="54"/>
        <v>29</v>
      </c>
      <c r="P813" s="78" t="str">
        <f t="shared" ref="P813:P834" ca="1" si="58">IF(H813=1,"On hole "&amp;C813&amp;" "&amp;K813&amp;" played "&amp;F813-G813&amp;" throws better than best men ("&amp;$E813&amp;" rounds)","")</f>
        <v/>
      </c>
    </row>
    <row r="814" spans="1:16" s="78" customFormat="1" x14ac:dyDescent="0.25">
      <c r="A814" s="78" t="s">
        <v>287</v>
      </c>
      <c r="B814" s="326"/>
      <c r="C814" s="78">
        <v>7</v>
      </c>
      <c r="D814" s="78">
        <f>INDEX(Parameter!$B$9:$AB$9,MATCH(C814,Parameter!$B$8:$AB$8,0))</f>
        <v>3</v>
      </c>
      <c r="E814" s="78">
        <f>COUNTIF(Data!$CJ$89:$HN$89,Specials!C814)</f>
        <v>2</v>
      </c>
      <c r="F814" s="78">
        <f ca="1">OFFSET(Data!$BF$90,MATCH("M1",Data!$A$90:$A$169,0)-1,MATCH(C814,Data!$BF$89:$CF$89,0)-1)</f>
        <v>6</v>
      </c>
      <c r="G814" s="78">
        <f t="array" aca="1" ref="G814" ca="1">SMALL(IF((Data!$AA$90:$AA$169&lt;&gt;0)*(Data!$CH$90:$CH$169="M")*(IF(Parameter!$B$4&gt;0,Data!$M$90:$M$169&gt;0,1)),OFFSET(Data!$BF$90:$BF$169,,MATCH(C814,Data!$BF$89:$CF$89,0)-1)),1)</f>
        <v>6</v>
      </c>
      <c r="H814" s="78">
        <f t="array" aca="1" ref="H814" ca="1">IF(AND(G814&lt;=F814-E814*1,G814&lt;&gt;0),SUM(IF((OFFSET(Data!$BF$90:$BF$169,,MATCH(C814,Data!$BF$89:$CF$89,0)-1)=Specials!G814)*(Data!$CH$90:$CH$169="M"),1)),0)</f>
        <v>0</v>
      </c>
      <c r="K814" s="78" t="str">
        <f t="array" aca="1" ref="K814" ca="1">IF(H814=1,INDEX(Data!$CG$90:$CG$169,MATCH(G814,(OFFSET(Data!$BF$90:$BF$169,,MATCH(C814,Data!$BF$89:$CF$89,0)-1))*(Data!$CH$90:$CH$169="M"),0)),H814&amp;" Players")</f>
        <v>0 Players</v>
      </c>
      <c r="L814" s="78" t="str">
        <f t="shared" ca="1" si="57"/>
        <v>Best men took 6</v>
      </c>
      <c r="M814" s="78" t="s">
        <v>0</v>
      </c>
      <c r="N814" s="78" t="s">
        <v>230</v>
      </c>
      <c r="O814" s="78">
        <f t="shared" ca="1" si="54"/>
        <v>29</v>
      </c>
      <c r="P814" s="78" t="str">
        <f t="shared" ca="1" si="58"/>
        <v/>
      </c>
    </row>
    <row r="815" spans="1:16" s="78" customFormat="1" x14ac:dyDescent="0.25">
      <c r="A815" s="78" t="s">
        <v>287</v>
      </c>
      <c r="B815" s="326"/>
      <c r="C815" s="78">
        <v>8</v>
      </c>
      <c r="D815" s="78">
        <f>INDEX(Parameter!$B$9:$AB$9,MATCH(C815,Parameter!$B$8:$AB$8,0))</f>
        <v>3</v>
      </c>
      <c r="E815" s="78">
        <f>COUNTIF(Data!$CJ$89:$HN$89,Specials!C815)</f>
        <v>2</v>
      </c>
      <c r="F815" s="78">
        <f ca="1">OFFSET(Data!$BF$90,MATCH("M1",Data!$A$90:$A$169,0)-1,MATCH(C815,Data!$BF$89:$CF$89,0)-1)</f>
        <v>4</v>
      </c>
      <c r="G815" s="78">
        <f t="array" aca="1" ref="G815" ca="1">SMALL(IF((Data!$AA$90:$AA$169&lt;&gt;0)*(Data!$CH$90:$CH$169="M")*(IF(Parameter!$B$4&gt;0,Data!$M$90:$M$169&gt;0,1)),OFFSET(Data!$BF$90:$BF$169,,MATCH(C815,Data!$BF$89:$CF$89,0)-1)),1)</f>
        <v>4</v>
      </c>
      <c r="H815" s="78">
        <f t="array" aca="1" ref="H815" ca="1">IF(AND(G815&lt;=F815-E815*1,G815&lt;&gt;0),SUM(IF((OFFSET(Data!$BF$90:$BF$169,,MATCH(C815,Data!$BF$89:$CF$89,0)-1)=Specials!G815)*(Data!$CH$90:$CH$169="M"),1)),0)</f>
        <v>0</v>
      </c>
      <c r="K815" s="78" t="str">
        <f t="array" aca="1" ref="K815" ca="1">IF(H815=1,INDEX(Data!$CG$90:$CG$169,MATCH(G815,(OFFSET(Data!$BF$90:$BF$169,,MATCH(C815,Data!$BF$89:$CF$89,0)-1))*(Data!$CH$90:$CH$169="M"),0)),H815&amp;" Players")</f>
        <v>0 Players</v>
      </c>
      <c r="L815" s="78" t="str">
        <f t="shared" ca="1" si="57"/>
        <v>Best men took 4</v>
      </c>
      <c r="M815" s="78" t="s">
        <v>0</v>
      </c>
      <c r="N815" s="78" t="s">
        <v>230</v>
      </c>
      <c r="O815" s="78">
        <f t="shared" ca="1" si="54"/>
        <v>29</v>
      </c>
      <c r="P815" s="78" t="str">
        <f t="shared" ca="1" si="58"/>
        <v/>
      </c>
    </row>
    <row r="816" spans="1:16" s="78" customFormat="1" x14ac:dyDescent="0.25">
      <c r="A816" s="78" t="s">
        <v>287</v>
      </c>
      <c r="B816" s="326"/>
      <c r="C816" s="78">
        <v>9</v>
      </c>
      <c r="D816" s="78" t="str">
        <f>INDEX(Parameter!$B$9:$AB$9,MATCH(C816,Parameter!$B$8:$AB$8,0))</f>
        <v>no</v>
      </c>
      <c r="E816" s="78">
        <f>COUNTIF(Data!$CJ$89:$HN$89,Specials!C816)</f>
        <v>0</v>
      </c>
      <c r="F816" s="78">
        <f ca="1">OFFSET(Data!$BF$90,MATCH("M1",Data!$A$90:$A$169,0)-1,MATCH(C816,Data!$BF$89:$CF$89,0)-1)</f>
        <v>0</v>
      </c>
      <c r="G816" s="78">
        <f t="array" aca="1" ref="G816" ca="1">SMALL(IF((Data!$AA$90:$AA$169&lt;&gt;0)*(Data!$CH$90:$CH$169="M")*(IF(Parameter!$B$4&gt;0,Data!$M$90:$M$169&gt;0,1)),OFFSET(Data!$BF$90:$BF$169,,MATCH(C816,Data!$BF$89:$CF$89,0)-1)),1)</f>
        <v>0</v>
      </c>
      <c r="H816" s="78">
        <f t="array" aca="1" ref="H816" ca="1">IF(AND(G816&lt;=F816-E816*1,G816&lt;&gt;0),SUM(IF((OFFSET(Data!$BF$90:$BF$169,,MATCH(C816,Data!$BF$89:$CF$89,0)-1)=Specials!G816)*(Data!$CH$90:$CH$169="M"),1)),0)</f>
        <v>0</v>
      </c>
      <c r="K816" s="78" t="str">
        <f t="array" aca="1" ref="K816" ca="1">IF(H816=1,INDEX(Data!$CG$90:$CG$169,MATCH(G816,(OFFSET(Data!$BF$90:$BF$169,,MATCH(C816,Data!$BF$89:$CF$89,0)-1))*(Data!$CH$90:$CH$169="M"),0)),H816&amp;" Players")</f>
        <v>0 Players</v>
      </c>
      <c r="L816" s="78" t="str">
        <f t="shared" ca="1" si="57"/>
        <v>Best men took 0</v>
      </c>
      <c r="M816" s="78" t="s">
        <v>0</v>
      </c>
      <c r="N816" s="78" t="s">
        <v>230</v>
      </c>
      <c r="O816" s="78">
        <f t="shared" ca="1" si="54"/>
        <v>29</v>
      </c>
      <c r="P816" s="78" t="str">
        <f t="shared" ca="1" si="58"/>
        <v/>
      </c>
    </row>
    <row r="817" spans="1:16" s="78" customFormat="1" x14ac:dyDescent="0.25">
      <c r="A817" s="78" t="s">
        <v>287</v>
      </c>
      <c r="B817" s="326"/>
      <c r="C817" s="78">
        <v>10</v>
      </c>
      <c r="D817" s="78">
        <f>INDEX(Parameter!$B$9:$AB$9,MATCH(C817,Parameter!$B$8:$AB$8,0))</f>
        <v>4</v>
      </c>
      <c r="E817" s="78">
        <f>COUNTIF(Data!$CJ$89:$HN$89,Specials!C817)</f>
        <v>2</v>
      </c>
      <c r="F817" s="78">
        <f ca="1">OFFSET(Data!$BF$90,MATCH("M1",Data!$A$90:$A$169,0)-1,MATCH(C817,Data!$BF$89:$CF$89,0)-1)</f>
        <v>9</v>
      </c>
      <c r="G817" s="78">
        <f t="array" aca="1" ref="G817" ca="1">SMALL(IF((Data!$AA$90:$AA$169&lt;&gt;0)*(Data!$CH$90:$CH$169="M")*(IF(Parameter!$B$4&gt;0,Data!$M$90:$M$169&gt;0,1)),OFFSET(Data!$BF$90:$BF$169,,MATCH(C817,Data!$BF$89:$CF$89,0)-1)),1)</f>
        <v>8</v>
      </c>
      <c r="H817" s="78">
        <f t="array" aca="1" ref="H817" ca="1">IF(AND(G817&lt;=F817-E817*1,G817&lt;&gt;0),SUM(IF((OFFSET(Data!$BF$90:$BF$169,,MATCH(C817,Data!$BF$89:$CF$89,0)-1)=Specials!G817)*(Data!$CH$90:$CH$169="M"),1)),0)</f>
        <v>0</v>
      </c>
      <c r="K817" s="78" t="str">
        <f t="array" aca="1" ref="K817" ca="1">IF(H817=1,INDEX(Data!$CG$90:$CG$169,MATCH(G817,(OFFSET(Data!$BF$90:$BF$169,,MATCH(C817,Data!$BF$89:$CF$89,0)-1))*(Data!$CH$90:$CH$169="M"),0)),H817&amp;" Players")</f>
        <v>0 Players</v>
      </c>
      <c r="L817" s="78" t="str">
        <f t="shared" ca="1" si="57"/>
        <v>Best men took 9</v>
      </c>
      <c r="M817" s="78" t="s">
        <v>0</v>
      </c>
      <c r="N817" s="78" t="s">
        <v>230</v>
      </c>
      <c r="O817" s="78">
        <f t="shared" ca="1" si="54"/>
        <v>29</v>
      </c>
      <c r="P817" s="78" t="str">
        <f t="shared" ca="1" si="58"/>
        <v/>
      </c>
    </row>
    <row r="818" spans="1:16" s="78" customFormat="1" x14ac:dyDescent="0.25">
      <c r="A818" s="78" t="s">
        <v>287</v>
      </c>
      <c r="B818" s="326"/>
      <c r="C818" s="78">
        <v>11</v>
      </c>
      <c r="D818" s="78">
        <f>INDEX(Parameter!$B$9:$AB$9,MATCH(C818,Parameter!$B$8:$AB$8,0))</f>
        <v>3</v>
      </c>
      <c r="E818" s="78">
        <f>COUNTIF(Data!$CJ$89:$HN$89,Specials!C818)</f>
        <v>2</v>
      </c>
      <c r="F818" s="78">
        <f ca="1">OFFSET(Data!$BF$90,MATCH("M1",Data!$A$90:$A$169,0)-1,MATCH(C818,Data!$BF$89:$CF$89,0)-1)</f>
        <v>7</v>
      </c>
      <c r="G818" s="78">
        <f t="array" aca="1" ref="G818" ca="1">SMALL(IF((Data!$AA$90:$AA$169&lt;&gt;0)*(Data!$CH$90:$CH$169="M")*(IF(Parameter!$B$4&gt;0,Data!$M$90:$M$169&gt;0,1)),OFFSET(Data!$BF$90:$BF$169,,MATCH(C818,Data!$BF$89:$CF$89,0)-1)),1)</f>
        <v>7</v>
      </c>
      <c r="H818" s="78">
        <f t="array" aca="1" ref="H818" ca="1">IF(AND(G818&lt;=F818-E818*1,G818&lt;&gt;0),SUM(IF((OFFSET(Data!$BF$90:$BF$169,,MATCH(C818,Data!$BF$89:$CF$89,0)-1)=Specials!G818)*(Data!$CH$90:$CH$169="M"),1)),0)</f>
        <v>0</v>
      </c>
      <c r="K818" s="78" t="str">
        <f t="array" aca="1" ref="K818" ca="1">IF(H818=1,INDEX(Data!$CG$90:$CG$169,MATCH(G818,(OFFSET(Data!$BF$90:$BF$169,,MATCH(C818,Data!$BF$89:$CF$89,0)-1))*(Data!$CH$90:$CH$169="M"),0)),H818&amp;" Players")</f>
        <v>0 Players</v>
      </c>
      <c r="L818" s="78" t="str">
        <f t="shared" ca="1" si="57"/>
        <v>Best men took 7</v>
      </c>
      <c r="M818" s="78" t="s">
        <v>0</v>
      </c>
      <c r="N818" s="78" t="s">
        <v>230</v>
      </c>
      <c r="O818" s="78">
        <f t="shared" ca="1" si="54"/>
        <v>29</v>
      </c>
      <c r="P818" s="78" t="str">
        <f t="shared" ca="1" si="58"/>
        <v/>
      </c>
    </row>
    <row r="819" spans="1:16" s="78" customFormat="1" x14ac:dyDescent="0.25">
      <c r="A819" s="78" t="s">
        <v>287</v>
      </c>
      <c r="B819" s="326"/>
      <c r="C819" s="78">
        <v>12</v>
      </c>
      <c r="D819" s="78">
        <f>INDEX(Parameter!$B$9:$AB$9,MATCH(C819,Parameter!$B$8:$AB$8,0))</f>
        <v>3</v>
      </c>
      <c r="E819" s="78">
        <f>COUNTIF(Data!$CJ$89:$HN$89,Specials!C819)</f>
        <v>2</v>
      </c>
      <c r="F819" s="78">
        <f ca="1">OFFSET(Data!$BF$90,MATCH("M1",Data!$A$90:$A$169,0)-1,MATCH(C819,Data!$BF$89:$CF$89,0)-1)</f>
        <v>6</v>
      </c>
      <c r="G819" s="78">
        <f t="array" aca="1" ref="G819" ca="1">SMALL(IF((Data!$AA$90:$AA$169&lt;&gt;0)*(Data!$CH$90:$CH$169="M")*(IF(Parameter!$B$4&gt;0,Data!$M$90:$M$169&gt;0,1)),OFFSET(Data!$BF$90:$BF$169,,MATCH(C819,Data!$BF$89:$CF$89,0)-1)),1)</f>
        <v>6</v>
      </c>
      <c r="H819" s="78">
        <f t="array" aca="1" ref="H819" ca="1">IF(AND(G819&lt;=F819-E819*1,G819&lt;&gt;0),SUM(IF((OFFSET(Data!$BF$90:$BF$169,,MATCH(C819,Data!$BF$89:$CF$89,0)-1)=Specials!G819)*(Data!$CH$90:$CH$169="M"),1)),0)</f>
        <v>0</v>
      </c>
      <c r="K819" s="78" t="str">
        <f t="array" aca="1" ref="K819" ca="1">IF(H819=1,INDEX(Data!$CG$90:$CG$169,MATCH(G819,(OFFSET(Data!$BF$90:$BF$169,,MATCH(C819,Data!$BF$89:$CF$89,0)-1))*(Data!$CH$90:$CH$169="M"),0)),H819&amp;" Players")</f>
        <v>0 Players</v>
      </c>
      <c r="L819" s="78" t="str">
        <f t="shared" ca="1" si="57"/>
        <v>Best men took 6</v>
      </c>
      <c r="M819" s="78" t="s">
        <v>0</v>
      </c>
      <c r="N819" s="78" t="s">
        <v>230</v>
      </c>
      <c r="O819" s="78">
        <f t="shared" ca="1" si="54"/>
        <v>29</v>
      </c>
      <c r="P819" s="78" t="str">
        <f t="shared" ca="1" si="58"/>
        <v/>
      </c>
    </row>
    <row r="820" spans="1:16" s="78" customFormat="1" x14ac:dyDescent="0.25">
      <c r="A820" s="78" t="s">
        <v>287</v>
      </c>
      <c r="B820" s="326"/>
      <c r="C820" s="78">
        <v>13</v>
      </c>
      <c r="D820" s="78">
        <f>INDEX(Parameter!$B$9:$AB$9,MATCH(C820,Parameter!$B$8:$AB$8,0))</f>
        <v>3</v>
      </c>
      <c r="E820" s="78">
        <f>COUNTIF(Data!$CJ$89:$HN$89,Specials!C820)</f>
        <v>2</v>
      </c>
      <c r="F820" s="78">
        <f ca="1">OFFSET(Data!$BF$90,MATCH("M1",Data!$A$90:$A$169,0)-1,MATCH(C820,Data!$BF$89:$CF$89,0)-1)</f>
        <v>7</v>
      </c>
      <c r="G820" s="78">
        <f t="array" aca="1" ref="G820" ca="1">SMALL(IF((Data!$AA$90:$AA$169&lt;&gt;0)*(Data!$CH$90:$CH$169="M")*(IF(Parameter!$B$4&gt;0,Data!$M$90:$M$169&gt;0,1)),OFFSET(Data!$BF$90:$BF$169,,MATCH(C820,Data!$BF$89:$CF$89,0)-1)),1)</f>
        <v>5</v>
      </c>
      <c r="H820" s="78">
        <f t="array" aca="1" ref="H820" ca="1">IF(AND(G820&lt;=F820-E820*1,G820&lt;&gt;0),SUM(IF((OFFSET(Data!$BF$90:$BF$169,,MATCH(C820,Data!$BF$89:$CF$89,0)-1)=Specials!G820)*(Data!$CH$90:$CH$169="M"),1)),0)</f>
        <v>2</v>
      </c>
      <c r="K820" s="78" t="str">
        <f t="array" aca="1" ref="K820" ca="1">IF(H820=1,INDEX(Data!$CG$90:$CG$169,MATCH(G820,(OFFSET(Data!$BF$90:$BF$169,,MATCH(C820,Data!$BF$89:$CF$89,0)-1))*(Data!$CH$90:$CH$169="M"),0)),H820&amp;" Players")</f>
        <v>2 Players</v>
      </c>
      <c r="L820" s="78" t="str">
        <f t="shared" ca="1" si="57"/>
        <v>Best men took 7</v>
      </c>
      <c r="M820" s="78" t="s">
        <v>0</v>
      </c>
      <c r="N820" s="78" t="s">
        <v>230</v>
      </c>
      <c r="O820" s="78">
        <f t="shared" ca="1" si="54"/>
        <v>29</v>
      </c>
      <c r="P820" s="78" t="str">
        <f t="shared" ca="1" si="58"/>
        <v/>
      </c>
    </row>
    <row r="821" spans="1:16" s="78" customFormat="1" x14ac:dyDescent="0.25">
      <c r="A821" s="78" t="s">
        <v>287</v>
      </c>
      <c r="B821" s="326"/>
      <c r="C821" s="78">
        <v>14</v>
      </c>
      <c r="D821" s="78">
        <f>INDEX(Parameter!$B$9:$AB$9,MATCH(C821,Parameter!$B$8:$AB$8,0))</f>
        <v>4</v>
      </c>
      <c r="E821" s="78">
        <f>COUNTIF(Data!$CJ$89:$HN$89,Specials!C821)</f>
        <v>2</v>
      </c>
      <c r="F821" s="78">
        <f ca="1">OFFSET(Data!$BF$90,MATCH("M1",Data!$A$90:$A$169,0)-1,MATCH(C821,Data!$BF$89:$CF$89,0)-1)</f>
        <v>8</v>
      </c>
      <c r="G821" s="78">
        <f t="array" aca="1" ref="G821" ca="1">SMALL(IF((Data!$AA$90:$AA$169&lt;&gt;0)*(Data!$CH$90:$CH$169="M")*(IF(Parameter!$B$4&gt;0,Data!$M$90:$M$169&gt;0,1)),OFFSET(Data!$BF$90:$BF$169,,MATCH(C821,Data!$BF$89:$CF$89,0)-1)),1)</f>
        <v>7</v>
      </c>
      <c r="H821" s="78">
        <f t="array" aca="1" ref="H821" ca="1">IF(AND(G821&lt;=F821-E821*1,G821&lt;&gt;0),SUM(IF((OFFSET(Data!$BF$90:$BF$169,,MATCH(C821,Data!$BF$89:$CF$89,0)-1)=Specials!G821)*(Data!$CH$90:$CH$169="M"),1)),0)</f>
        <v>0</v>
      </c>
      <c r="K821" s="78" t="str">
        <f t="array" aca="1" ref="K821" ca="1">IF(H821=1,INDEX(Data!$CG$90:$CG$169,MATCH(G821,(OFFSET(Data!$BF$90:$BF$169,,MATCH(C821,Data!$BF$89:$CF$89,0)-1))*(Data!$CH$90:$CH$169="M"),0)),H821&amp;" Players")</f>
        <v>0 Players</v>
      </c>
      <c r="L821" s="78" t="str">
        <f t="shared" ca="1" si="57"/>
        <v>Best men took 8</v>
      </c>
      <c r="M821" s="78" t="s">
        <v>0</v>
      </c>
      <c r="N821" s="78" t="s">
        <v>230</v>
      </c>
      <c r="O821" s="78">
        <f t="shared" ca="1" si="54"/>
        <v>29</v>
      </c>
      <c r="P821" s="78" t="str">
        <f t="shared" ca="1" si="58"/>
        <v/>
      </c>
    </row>
    <row r="822" spans="1:16" s="78" customFormat="1" x14ac:dyDescent="0.25">
      <c r="A822" s="78" t="s">
        <v>287</v>
      </c>
      <c r="B822" s="326"/>
      <c r="C822" s="78">
        <v>15</v>
      </c>
      <c r="D822" s="78" t="str">
        <f>INDEX(Parameter!$B$9:$AB$9,MATCH(C822,Parameter!$B$8:$AB$8,0))</f>
        <v>no</v>
      </c>
      <c r="E822" s="78">
        <f>COUNTIF(Data!$CJ$89:$HN$89,Specials!C822)</f>
        <v>0</v>
      </c>
      <c r="F822" s="78">
        <f ca="1">OFFSET(Data!$BF$90,MATCH("M1",Data!$A$90:$A$169,0)-1,MATCH(C822,Data!$BF$89:$CF$89,0)-1)</f>
        <v>0</v>
      </c>
      <c r="G822" s="78">
        <f t="array" aca="1" ref="G822" ca="1">SMALL(IF((Data!$AA$90:$AA$169&lt;&gt;0)*(Data!$CH$90:$CH$169="M")*(IF(Parameter!$B$4&gt;0,Data!$M$90:$M$169&gt;0,1)),OFFSET(Data!$BF$90:$BF$169,,MATCH(C822,Data!$BF$89:$CF$89,0)-1)),1)</f>
        <v>0</v>
      </c>
      <c r="H822" s="78">
        <f t="array" aca="1" ref="H822" ca="1">IF(AND(G822&lt;=F822-E822*1,G822&lt;&gt;0),SUM(IF((OFFSET(Data!$BF$90:$BF$169,,MATCH(C822,Data!$BF$89:$CF$89,0)-1)=Specials!G822)*(Data!$CH$90:$CH$169="M"),1)),0)</f>
        <v>0</v>
      </c>
      <c r="K822" s="78" t="str">
        <f t="array" aca="1" ref="K822" ca="1">IF(H822=1,INDEX(Data!$CG$90:$CG$169,MATCH(G822,(OFFSET(Data!$BF$90:$BF$169,,MATCH(C822,Data!$BF$89:$CF$89,0)-1))*(Data!$CH$90:$CH$169="M"),0)),H822&amp;" Players")</f>
        <v>0 Players</v>
      </c>
      <c r="L822" s="78" t="str">
        <f t="shared" ca="1" si="57"/>
        <v>Best men took 0</v>
      </c>
      <c r="M822" s="78" t="s">
        <v>0</v>
      </c>
      <c r="N822" s="78" t="s">
        <v>230</v>
      </c>
      <c r="O822" s="78">
        <f t="shared" ca="1" si="54"/>
        <v>29</v>
      </c>
      <c r="P822" s="78" t="str">
        <f t="shared" ca="1" si="58"/>
        <v/>
      </c>
    </row>
    <row r="823" spans="1:16" s="78" customFormat="1" x14ac:dyDescent="0.25">
      <c r="A823" s="78" t="s">
        <v>287</v>
      </c>
      <c r="B823" s="326"/>
      <c r="C823" s="78">
        <v>16</v>
      </c>
      <c r="D823" s="78" t="str">
        <f>INDEX(Parameter!$B$9:$AB$9,MATCH(C823,Parameter!$B$8:$AB$8,0))</f>
        <v>no</v>
      </c>
      <c r="E823" s="78">
        <f>COUNTIF(Data!$CJ$89:$HN$89,Specials!C823)</f>
        <v>0</v>
      </c>
      <c r="F823" s="78">
        <f ca="1">OFFSET(Data!$BF$90,MATCH("M1",Data!$A$90:$A$169,0)-1,MATCH(C823,Data!$BF$89:$CF$89,0)-1)</f>
        <v>0</v>
      </c>
      <c r="G823" s="78">
        <f t="array" aca="1" ref="G823" ca="1">SMALL(IF((Data!$AA$90:$AA$169&lt;&gt;0)*(Data!$CH$90:$CH$169="M")*(IF(Parameter!$B$4&gt;0,Data!$M$90:$M$169&gt;0,1)),OFFSET(Data!$BF$90:$BF$169,,MATCH(C823,Data!$BF$89:$CF$89,0)-1)),1)</f>
        <v>0</v>
      </c>
      <c r="H823" s="78">
        <f t="array" aca="1" ref="H823" ca="1">IF(AND(G823&lt;=F823-E823*1,G823&lt;&gt;0),SUM(IF((OFFSET(Data!$BF$90:$BF$169,,MATCH(C823,Data!$BF$89:$CF$89,0)-1)=Specials!G823)*(Data!$CH$90:$CH$169="M"),1)),0)</f>
        <v>0</v>
      </c>
      <c r="K823" s="78" t="str">
        <f t="array" aca="1" ref="K823" ca="1">IF(H823=1,INDEX(Data!$CG$90:$CG$169,MATCH(G823,(OFFSET(Data!$BF$90:$BF$169,,MATCH(C823,Data!$BF$89:$CF$89,0)-1))*(Data!$CH$90:$CH$169="M"),0)),H823&amp;" Players")</f>
        <v>0 Players</v>
      </c>
      <c r="L823" s="78" t="str">
        <f t="shared" ca="1" si="57"/>
        <v>Best men took 0</v>
      </c>
      <c r="M823" s="78" t="s">
        <v>0</v>
      </c>
      <c r="N823" s="78" t="s">
        <v>230</v>
      </c>
      <c r="O823" s="78">
        <f t="shared" ca="1" si="54"/>
        <v>29</v>
      </c>
      <c r="P823" s="78" t="str">
        <f t="shared" ca="1" si="58"/>
        <v/>
      </c>
    </row>
    <row r="824" spans="1:16" s="78" customFormat="1" x14ac:dyDescent="0.25">
      <c r="A824" s="78" t="s">
        <v>287</v>
      </c>
      <c r="B824" s="326"/>
      <c r="C824" s="78">
        <v>17</v>
      </c>
      <c r="D824" s="78" t="str">
        <f>INDEX(Parameter!$B$9:$AB$9,MATCH(C824,Parameter!$B$8:$AB$8,0))</f>
        <v>no</v>
      </c>
      <c r="E824" s="78">
        <f>COUNTIF(Data!$CJ$89:$HN$89,Specials!C824)</f>
        <v>0</v>
      </c>
      <c r="F824" s="78">
        <f ca="1">OFFSET(Data!$BF$90,MATCH("M1",Data!$A$90:$A$169,0)-1,MATCH(C824,Data!$BF$89:$CF$89,0)-1)</f>
        <v>0</v>
      </c>
      <c r="G824" s="78">
        <f t="array" aca="1" ref="G824" ca="1">SMALL(IF((Data!$AA$90:$AA$169&lt;&gt;0)*(Data!$CH$90:$CH$169="M")*(IF(Parameter!$B$4&gt;0,Data!$M$90:$M$169&gt;0,1)),OFFSET(Data!$BF$90:$BF$169,,MATCH(C824,Data!$BF$89:$CF$89,0)-1)),1)</f>
        <v>0</v>
      </c>
      <c r="H824" s="78">
        <f t="array" aca="1" ref="H824" ca="1">IF(AND(G824&lt;=F824-E824*1,G824&lt;&gt;0),SUM(IF((OFFSET(Data!$BF$90:$BF$169,,MATCH(C824,Data!$BF$89:$CF$89,0)-1)=Specials!G824)*(Data!$CH$90:$CH$169="M"),1)),0)</f>
        <v>0</v>
      </c>
      <c r="K824" s="78" t="str">
        <f t="array" aca="1" ref="K824" ca="1">IF(H824=1,INDEX(Data!$CG$90:$CG$169,MATCH(G824,(OFFSET(Data!$BF$90:$BF$169,,MATCH(C824,Data!$BF$89:$CF$89,0)-1))*(Data!$CH$90:$CH$169="M"),0)),H824&amp;" Players")</f>
        <v>0 Players</v>
      </c>
      <c r="L824" s="78" t="str">
        <f t="shared" ca="1" si="57"/>
        <v>Best men took 0</v>
      </c>
      <c r="M824" s="78" t="s">
        <v>0</v>
      </c>
      <c r="N824" s="78" t="s">
        <v>230</v>
      </c>
      <c r="O824" s="78">
        <f t="shared" ca="1" si="54"/>
        <v>29</v>
      </c>
      <c r="P824" s="78" t="str">
        <f t="shared" ca="1" si="58"/>
        <v/>
      </c>
    </row>
    <row r="825" spans="1:16" s="78" customFormat="1" x14ac:dyDescent="0.25">
      <c r="A825" s="78" t="s">
        <v>287</v>
      </c>
      <c r="B825" s="326"/>
      <c r="C825" s="78">
        <v>18</v>
      </c>
      <c r="D825" s="78" t="str">
        <f>INDEX(Parameter!$B$9:$AB$9,MATCH(C825,Parameter!$B$8:$AB$8,0))</f>
        <v>no</v>
      </c>
      <c r="E825" s="78">
        <f>COUNTIF(Data!$CJ$89:$HN$89,Specials!C825)</f>
        <v>0</v>
      </c>
      <c r="F825" s="78">
        <f ca="1">OFFSET(Data!$BF$90,MATCH("M1",Data!$A$90:$A$169,0)-1,MATCH(C825,Data!$BF$89:$CF$89,0)-1)</f>
        <v>0</v>
      </c>
      <c r="G825" s="78">
        <f t="array" aca="1" ref="G825" ca="1">SMALL(IF((Data!$AA$90:$AA$169&lt;&gt;0)*(Data!$CH$90:$CH$169="M")*(IF(Parameter!$B$4&gt;0,Data!$M$90:$M$169&gt;0,1)),OFFSET(Data!$BF$90:$BF$169,,MATCH(C825,Data!$BF$89:$CF$89,0)-1)),1)</f>
        <v>0</v>
      </c>
      <c r="H825" s="78">
        <f t="array" aca="1" ref="H825" ca="1">IF(AND(G825&lt;=F825-E825*1,G825&lt;&gt;0),SUM(IF((OFFSET(Data!$BF$90:$BF$169,,MATCH(C825,Data!$BF$89:$CF$89,0)-1)=Specials!G825)*(Data!$CH$90:$CH$169="M"),1)),0)</f>
        <v>0</v>
      </c>
      <c r="K825" s="78" t="str">
        <f t="array" aca="1" ref="K825" ca="1">IF(H825=1,INDEX(Data!$CG$90:$CG$169,MATCH(G825,(OFFSET(Data!$BF$90:$BF$169,,MATCH(C825,Data!$BF$89:$CF$89,0)-1))*(Data!$CH$90:$CH$169="M"),0)),H825&amp;" Players")</f>
        <v>0 Players</v>
      </c>
      <c r="L825" s="78" t="str">
        <f t="shared" ca="1" si="57"/>
        <v>Best men took 0</v>
      </c>
      <c r="M825" s="78" t="s">
        <v>0</v>
      </c>
      <c r="N825" s="78" t="s">
        <v>230</v>
      </c>
      <c r="O825" s="78">
        <f t="shared" ca="1" si="54"/>
        <v>29</v>
      </c>
      <c r="P825" s="78" t="str">
        <f t="shared" ca="1" si="58"/>
        <v/>
      </c>
    </row>
    <row r="826" spans="1:16" s="78" customFormat="1" x14ac:dyDescent="0.25">
      <c r="A826" s="78" t="s">
        <v>287</v>
      </c>
      <c r="B826" s="326"/>
      <c r="C826" s="78">
        <v>19</v>
      </c>
      <c r="D826" s="78" t="str">
        <f>INDEX(Parameter!$B$9:$AB$9,MATCH(C826,Parameter!$B$8:$AB$8,0))</f>
        <v>no</v>
      </c>
      <c r="E826" s="78">
        <f>COUNTIF(Data!$CJ$89:$HN$89,Specials!C826)</f>
        <v>0</v>
      </c>
      <c r="F826" s="78">
        <f ca="1">OFFSET(Data!$BF$90,MATCH("M1",Data!$A$90:$A$169,0)-1,MATCH(C826,Data!$BF$89:$CF$89,0)-1)</f>
        <v>0</v>
      </c>
      <c r="G826" s="78">
        <f t="array" aca="1" ref="G826" ca="1">SMALL(IF((Data!$AA$90:$AA$169&lt;&gt;0)*(Data!$CH$90:$CH$169="M")*(IF(Parameter!$B$4&gt;0,Data!$M$90:$M$169&gt;0,1)),OFFSET(Data!$BF$90:$BF$169,,MATCH(C826,Data!$BF$89:$CF$89,0)-1)),1)</f>
        <v>0</v>
      </c>
      <c r="H826" s="78">
        <f t="array" aca="1" ref="H826" ca="1">IF(AND(G826&lt;=F826-E826*1,G826&lt;&gt;0),SUM(IF((OFFSET(Data!$BF$90:$BF$169,,MATCH(C826,Data!$BF$89:$CF$89,0)-1)=Specials!G826)*(Data!$CH$90:$CH$169="M"),1)),0)</f>
        <v>0</v>
      </c>
      <c r="K826" s="78" t="str">
        <f t="array" aca="1" ref="K826" ca="1">IF(H826=1,INDEX(Data!$CG$90:$CG$169,MATCH(G826,(OFFSET(Data!$BF$90:$BF$169,,MATCH(C826,Data!$BF$89:$CF$89,0)-1))*(Data!$CH$90:$CH$169="M"),0)),H826&amp;" Players")</f>
        <v>0 Players</v>
      </c>
      <c r="L826" s="78" t="str">
        <f t="shared" ca="1" si="57"/>
        <v>Best men took 0</v>
      </c>
      <c r="M826" s="78" t="s">
        <v>0</v>
      </c>
      <c r="N826" s="78" t="s">
        <v>230</v>
      </c>
      <c r="O826" s="78">
        <f t="shared" ca="1" si="54"/>
        <v>29</v>
      </c>
      <c r="P826" s="78" t="str">
        <f t="shared" ca="1" si="58"/>
        <v/>
      </c>
    </row>
    <row r="827" spans="1:16" s="78" customFormat="1" x14ac:dyDescent="0.25">
      <c r="A827" s="78" t="s">
        <v>287</v>
      </c>
      <c r="B827" s="326"/>
      <c r="C827" s="78">
        <v>20</v>
      </c>
      <c r="D827" s="78" t="str">
        <f>INDEX(Parameter!$B$9:$AB$9,MATCH(C827,Parameter!$B$8:$AB$8,0))</f>
        <v>no</v>
      </c>
      <c r="E827" s="78">
        <f>COUNTIF(Data!$CJ$89:$HN$89,Specials!C827)</f>
        <v>0</v>
      </c>
      <c r="F827" s="78">
        <f ca="1">OFFSET(Data!$BF$90,MATCH("M1",Data!$A$90:$A$169,0)-1,MATCH(C827,Data!$BF$89:$CF$89,0)-1)</f>
        <v>0</v>
      </c>
      <c r="G827" s="78">
        <f t="array" aca="1" ref="G827" ca="1">SMALL(IF((Data!$AA$90:$AA$169&lt;&gt;0)*(Data!$CH$90:$CH$169="M")*(IF(Parameter!$B$4&gt;0,Data!$M$90:$M$169&gt;0,1)),OFFSET(Data!$BF$90:$BF$169,,MATCH(C827,Data!$BF$89:$CF$89,0)-1)),1)</f>
        <v>0</v>
      </c>
      <c r="H827" s="78">
        <f t="array" aca="1" ref="H827" ca="1">IF(AND(G827&lt;=F827-E827*1,G827&lt;&gt;0),SUM(IF((OFFSET(Data!$BF$90:$BF$169,,MATCH(C827,Data!$BF$89:$CF$89,0)-1)=Specials!G827)*(Data!$CH$90:$CH$169="M"),1)),0)</f>
        <v>0</v>
      </c>
      <c r="K827" s="78" t="str">
        <f t="array" aca="1" ref="K827" ca="1">IF(H827=1,INDEX(Data!$CG$90:$CG$169,MATCH(G827,(OFFSET(Data!$BF$90:$BF$169,,MATCH(C827,Data!$BF$89:$CF$89,0)-1))*(Data!$CH$90:$CH$169="M"),0)),H827&amp;" Players")</f>
        <v>0 Players</v>
      </c>
      <c r="L827" s="78" t="str">
        <f t="shared" ca="1" si="57"/>
        <v>Best men took 0</v>
      </c>
      <c r="M827" s="78" t="s">
        <v>0</v>
      </c>
      <c r="N827" s="78" t="s">
        <v>230</v>
      </c>
      <c r="O827" s="78">
        <f t="shared" ca="1" si="54"/>
        <v>29</v>
      </c>
      <c r="P827" s="78" t="str">
        <f t="shared" ca="1" si="58"/>
        <v/>
      </c>
    </row>
    <row r="828" spans="1:16" s="78" customFormat="1" x14ac:dyDescent="0.25">
      <c r="A828" s="78" t="s">
        <v>287</v>
      </c>
      <c r="B828" s="326"/>
      <c r="C828" s="78">
        <v>21</v>
      </c>
      <c r="D828" s="78" t="str">
        <f>INDEX(Parameter!$B$9:$AB$9,MATCH(C828,Parameter!$B$8:$AB$8,0))</f>
        <v>no</v>
      </c>
      <c r="E828" s="78">
        <f>COUNTIF(Data!$CJ$89:$HN$89,Specials!C828)</f>
        <v>0</v>
      </c>
      <c r="F828" s="78">
        <f ca="1">OFFSET(Data!$BF$90,MATCH("M1",Data!$A$90:$A$169,0)-1,MATCH(C828,Data!$BF$89:$CF$89,0)-1)</f>
        <v>0</v>
      </c>
      <c r="G828" s="78">
        <f t="array" aca="1" ref="G828" ca="1">SMALL(IF((Data!$AA$90:$AA$169&lt;&gt;0)*(Data!$CH$90:$CH$169="M")*(IF(Parameter!$B$4&gt;0,Data!$M$90:$M$169&gt;0,1)),OFFSET(Data!$BF$90:$BF$169,,MATCH(C828,Data!$BF$89:$CF$89,0)-1)),1)</f>
        <v>0</v>
      </c>
      <c r="H828" s="78">
        <f t="array" aca="1" ref="H828" ca="1">IF(AND(G828&lt;=F828-E828*1,G828&lt;&gt;0),SUM(IF((OFFSET(Data!$BF$90:$BF$169,,MATCH(C828,Data!$BF$89:$CF$89,0)-1)=Specials!G828)*(Data!$CH$90:$CH$169="M"),1)),0)</f>
        <v>0</v>
      </c>
      <c r="K828" s="78" t="str">
        <f t="array" aca="1" ref="K828" ca="1">IF(H828=1,INDEX(Data!$CG$90:$CG$169,MATCH(G828,(OFFSET(Data!$BF$90:$BF$169,,MATCH(C828,Data!$BF$89:$CF$89,0)-1))*(Data!$CH$90:$CH$169="M"),0)),H828&amp;" Players")</f>
        <v>0 Players</v>
      </c>
      <c r="L828" s="78" t="str">
        <f t="shared" ca="1" si="57"/>
        <v>Best men took 0</v>
      </c>
      <c r="M828" s="78" t="s">
        <v>0</v>
      </c>
      <c r="N828" s="78" t="s">
        <v>230</v>
      </c>
      <c r="O828" s="78">
        <f t="shared" ca="1" si="54"/>
        <v>29</v>
      </c>
      <c r="P828" s="78" t="str">
        <f t="shared" ca="1" si="58"/>
        <v/>
      </c>
    </row>
    <row r="829" spans="1:16" s="78" customFormat="1" x14ac:dyDescent="0.25">
      <c r="A829" s="78" t="s">
        <v>287</v>
      </c>
      <c r="B829" s="326"/>
      <c r="C829" s="78">
        <v>22</v>
      </c>
      <c r="D829" s="78" t="str">
        <f>INDEX(Parameter!$B$9:$AB$9,MATCH(C829,Parameter!$B$8:$AB$8,0))</f>
        <v>no</v>
      </c>
      <c r="E829" s="78">
        <f>COUNTIF(Data!$CJ$89:$HN$89,Specials!C829)</f>
        <v>0</v>
      </c>
      <c r="F829" s="78">
        <f ca="1">OFFSET(Data!$BF$90,MATCH("M1",Data!$A$90:$A$169,0)-1,MATCH(C829,Data!$BF$89:$CF$89,0)-1)</f>
        <v>0</v>
      </c>
      <c r="G829" s="78">
        <f t="array" aca="1" ref="G829" ca="1">SMALL(IF((Data!$AA$90:$AA$169&lt;&gt;0)*(Data!$CH$90:$CH$169="M")*(IF(Parameter!$B$4&gt;0,Data!$M$90:$M$169&gt;0,1)),OFFSET(Data!$BF$90:$BF$169,,MATCH(C829,Data!$BF$89:$CF$89,0)-1)),1)</f>
        <v>0</v>
      </c>
      <c r="H829" s="78">
        <f t="array" aca="1" ref="H829" ca="1">IF(AND(G829&lt;=F829-E829*1,G829&lt;&gt;0),SUM(IF((OFFSET(Data!$BF$90:$BF$169,,MATCH(C829,Data!$BF$89:$CF$89,0)-1)=Specials!G829)*(Data!$CH$90:$CH$169="M"),1)),0)</f>
        <v>0</v>
      </c>
      <c r="K829" s="78" t="str">
        <f t="array" aca="1" ref="K829" ca="1">IF(H829=1,INDEX(Data!$CG$90:$CG$169,MATCH(G829,(OFFSET(Data!$BF$90:$BF$169,,MATCH(C829,Data!$BF$89:$CF$89,0)-1))*(Data!$CH$90:$CH$169="M"),0)),H829&amp;" Players")</f>
        <v>0 Players</v>
      </c>
      <c r="L829" s="78" t="str">
        <f t="shared" ca="1" si="57"/>
        <v>Best men took 0</v>
      </c>
      <c r="M829" s="78" t="s">
        <v>0</v>
      </c>
      <c r="N829" s="78" t="s">
        <v>230</v>
      </c>
      <c r="O829" s="78">
        <f t="shared" ca="1" si="54"/>
        <v>29</v>
      </c>
      <c r="P829" s="78" t="str">
        <f t="shared" ca="1" si="58"/>
        <v/>
      </c>
    </row>
    <row r="830" spans="1:16" s="78" customFormat="1" x14ac:dyDescent="0.25">
      <c r="A830" s="78" t="s">
        <v>287</v>
      </c>
      <c r="B830" s="326"/>
      <c r="C830" s="78">
        <v>23</v>
      </c>
      <c r="D830" s="78" t="str">
        <f>INDEX(Parameter!$B$9:$AB$9,MATCH(C830,Parameter!$B$8:$AB$8,0))</f>
        <v>no</v>
      </c>
      <c r="E830" s="78">
        <f>COUNTIF(Data!$CJ$89:$HN$89,Specials!C830)</f>
        <v>0</v>
      </c>
      <c r="F830" s="78">
        <f ca="1">OFFSET(Data!$BF$90,MATCH("M1",Data!$A$90:$A$169,0)-1,MATCH(C830,Data!$BF$89:$CF$89,0)-1)</f>
        <v>0</v>
      </c>
      <c r="G830" s="78">
        <f t="array" aca="1" ref="G830" ca="1">SMALL(IF((Data!$AA$90:$AA$169&lt;&gt;0)*(Data!$CH$90:$CH$169="M")*(IF(Parameter!$B$4&gt;0,Data!$M$90:$M$169&gt;0,1)),OFFSET(Data!$BF$90:$BF$169,,MATCH(C830,Data!$BF$89:$CF$89,0)-1)),1)</f>
        <v>0</v>
      </c>
      <c r="H830" s="78">
        <f t="array" aca="1" ref="H830" ca="1">IF(AND(G830&lt;=F830-E830*1,G830&lt;&gt;0),SUM(IF((OFFSET(Data!$BF$90:$BF$169,,MATCH(C830,Data!$BF$89:$CF$89,0)-1)=Specials!G830)*(Data!$CH$90:$CH$169="M"),1)),0)</f>
        <v>0</v>
      </c>
      <c r="K830" s="78" t="str">
        <f t="array" aca="1" ref="K830" ca="1">IF(H830=1,INDEX(Data!$CG$90:$CG$169,MATCH(G830,(OFFSET(Data!$BF$90:$BF$169,,MATCH(C830,Data!$BF$89:$CF$89,0)-1))*(Data!$CH$90:$CH$169="M"),0)),H830&amp;" Players")</f>
        <v>0 Players</v>
      </c>
      <c r="L830" s="78" t="str">
        <f t="shared" ca="1" si="57"/>
        <v>Best men took 0</v>
      </c>
      <c r="M830" s="78" t="s">
        <v>0</v>
      </c>
      <c r="N830" s="78" t="s">
        <v>230</v>
      </c>
      <c r="O830" s="78">
        <f t="shared" ca="1" si="54"/>
        <v>29</v>
      </c>
      <c r="P830" s="78" t="str">
        <f t="shared" ca="1" si="58"/>
        <v/>
      </c>
    </row>
    <row r="831" spans="1:16" s="78" customFormat="1" x14ac:dyDescent="0.25">
      <c r="A831" s="78" t="s">
        <v>287</v>
      </c>
      <c r="B831" s="326"/>
      <c r="C831" s="78">
        <v>24</v>
      </c>
      <c r="D831" s="78" t="str">
        <f>INDEX(Parameter!$B$9:$AB$9,MATCH(C831,Parameter!$B$8:$AB$8,0))</f>
        <v>no</v>
      </c>
      <c r="E831" s="78">
        <f>COUNTIF(Data!$CJ$89:$HN$89,Specials!C831)</f>
        <v>0</v>
      </c>
      <c r="F831" s="78">
        <f ca="1">OFFSET(Data!$BF$90,MATCH("M1",Data!$A$90:$A$169,0)-1,MATCH(C831,Data!$BF$89:$CF$89,0)-1)</f>
        <v>0</v>
      </c>
      <c r="G831" s="78">
        <f t="array" aca="1" ref="G831" ca="1">SMALL(IF((Data!$AA$90:$AA$169&lt;&gt;0)*(Data!$CH$90:$CH$169="M")*(IF(Parameter!$B$4&gt;0,Data!$M$90:$M$169&gt;0,1)),OFFSET(Data!$BF$90:$BF$169,,MATCH(C831,Data!$BF$89:$CF$89,0)-1)),1)</f>
        <v>0</v>
      </c>
      <c r="H831" s="78">
        <f t="array" aca="1" ref="H831" ca="1">IF(AND(G831&lt;=F831-E831*1,G831&lt;&gt;0),SUM(IF((OFFSET(Data!$BF$90:$BF$169,,MATCH(C831,Data!$BF$89:$CF$89,0)-1)=Specials!G831)*(Data!$CH$90:$CH$169="M"),1)),0)</f>
        <v>0</v>
      </c>
      <c r="K831" s="78" t="str">
        <f t="array" aca="1" ref="K831" ca="1">IF(H831=1,INDEX(Data!$CG$90:$CG$169,MATCH(G831,(OFFSET(Data!$BF$90:$BF$169,,MATCH(C831,Data!$BF$89:$CF$89,0)-1))*(Data!$CH$90:$CH$169="M"),0)),H831&amp;" Players")</f>
        <v>0 Players</v>
      </c>
      <c r="L831" s="78" t="str">
        <f t="shared" ca="1" si="57"/>
        <v>Best men took 0</v>
      </c>
      <c r="M831" s="78" t="s">
        <v>0</v>
      </c>
      <c r="N831" s="78" t="s">
        <v>230</v>
      </c>
      <c r="O831" s="78">
        <f t="shared" ca="1" si="54"/>
        <v>29</v>
      </c>
      <c r="P831" s="78" t="str">
        <f t="shared" ca="1" si="58"/>
        <v/>
      </c>
    </row>
    <row r="832" spans="1:16" s="78" customFormat="1" x14ac:dyDescent="0.25">
      <c r="A832" s="78" t="s">
        <v>287</v>
      </c>
      <c r="B832" s="326"/>
      <c r="C832" s="78">
        <v>25</v>
      </c>
      <c r="D832" s="78" t="str">
        <f>INDEX(Parameter!$B$9:$AB$9,MATCH(C832,Parameter!$B$8:$AB$8,0))</f>
        <v>no</v>
      </c>
      <c r="E832" s="78">
        <f>COUNTIF(Data!$CJ$89:$HN$89,Specials!C832)</f>
        <v>0</v>
      </c>
      <c r="F832" s="78">
        <f ca="1">OFFSET(Data!$BF$90,MATCH("M1",Data!$A$90:$A$169,0)-1,MATCH(C832,Data!$BF$89:$CF$89,0)-1)</f>
        <v>0</v>
      </c>
      <c r="G832" s="78">
        <f t="array" aca="1" ref="G832" ca="1">SMALL(IF((Data!$AA$90:$AA$169&lt;&gt;0)*(Data!$CH$90:$CH$169="M")*(IF(Parameter!$B$4&gt;0,Data!$M$90:$M$169&gt;0,1)),OFFSET(Data!$BF$90:$BF$169,,MATCH(C832,Data!$BF$89:$CF$89,0)-1)),1)</f>
        <v>0</v>
      </c>
      <c r="H832" s="78">
        <f t="array" aca="1" ref="H832" ca="1">IF(AND(G832&lt;=F832-E832*1,G832&lt;&gt;0),SUM(IF((OFFSET(Data!$BF$90:$BF$169,,MATCH(C832,Data!$BF$89:$CF$89,0)-1)=Specials!G832)*(Data!$CH$90:$CH$169="M"),1)),0)</f>
        <v>0</v>
      </c>
      <c r="K832" s="78" t="str">
        <f t="array" aca="1" ref="K832" ca="1">IF(H832=1,INDEX(Data!$CG$90:$CG$169,MATCH(G832,(OFFSET(Data!$BF$90:$BF$169,,MATCH(C832,Data!$BF$89:$CF$89,0)-1))*(Data!$CH$90:$CH$169="M"),0)),H832&amp;" Players")</f>
        <v>0 Players</v>
      </c>
      <c r="L832" s="78" t="str">
        <f t="shared" ca="1" si="57"/>
        <v>Best men took 0</v>
      </c>
      <c r="M832" s="78" t="s">
        <v>0</v>
      </c>
      <c r="N832" s="78" t="s">
        <v>230</v>
      </c>
      <c r="O832" s="78">
        <f t="shared" ca="1" si="54"/>
        <v>29</v>
      </c>
      <c r="P832" s="78" t="str">
        <f t="shared" ca="1" si="58"/>
        <v/>
      </c>
    </row>
    <row r="833" spans="1:16" s="78" customFormat="1" x14ac:dyDescent="0.25">
      <c r="A833" s="78" t="s">
        <v>287</v>
      </c>
      <c r="B833" s="326"/>
      <c r="C833" s="78">
        <v>26</v>
      </c>
      <c r="D833" s="78" t="str">
        <f>INDEX(Parameter!$B$9:$AB$9,MATCH(C833,Parameter!$B$8:$AB$8,0))</f>
        <v>no</v>
      </c>
      <c r="E833" s="78">
        <f>COUNTIF(Data!$CJ$89:$HN$89,Specials!C833)</f>
        <v>0</v>
      </c>
      <c r="F833" s="78">
        <f ca="1">OFFSET(Data!$BF$90,MATCH("M1",Data!$A$90:$A$169,0)-1,MATCH(C833,Data!$BF$89:$CF$89,0)-1)</f>
        <v>0</v>
      </c>
      <c r="G833" s="78">
        <f t="array" aca="1" ref="G833" ca="1">SMALL(IF((Data!$AA$90:$AA$169&lt;&gt;0)*(Data!$CH$90:$CH$169="M")*(IF(Parameter!$B$4&gt;0,Data!$M$90:$M$169&gt;0,1)),OFFSET(Data!$BF$90:$BF$169,,MATCH(C833,Data!$BF$89:$CF$89,0)-1)),1)</f>
        <v>0</v>
      </c>
      <c r="H833" s="78">
        <f t="array" aca="1" ref="H833" ca="1">IF(AND(G833&lt;=F833-E833*1,G833&lt;&gt;0),SUM(IF((OFFSET(Data!$BF$90:$BF$169,,MATCH(C833,Data!$BF$89:$CF$89,0)-1)=Specials!G833)*(Data!$CH$90:$CH$169="M"),1)),0)</f>
        <v>0</v>
      </c>
      <c r="K833" s="78" t="str">
        <f t="array" aca="1" ref="K833" ca="1">IF(H833=1,INDEX(Data!$CG$90:$CG$169,MATCH(G833,(OFFSET(Data!$BF$90:$BF$169,,MATCH(C833,Data!$BF$89:$CF$89,0)-1))*(Data!$CH$90:$CH$169="M"),0)),H833&amp;" Players")</f>
        <v>0 Players</v>
      </c>
      <c r="L833" s="78" t="str">
        <f t="shared" ca="1" si="57"/>
        <v>Best men took 0</v>
      </c>
      <c r="M833" s="78" t="s">
        <v>0</v>
      </c>
      <c r="N833" s="78" t="s">
        <v>230</v>
      </c>
      <c r="O833" s="78">
        <f t="shared" ca="1" si="54"/>
        <v>29</v>
      </c>
      <c r="P833" s="78" t="str">
        <f t="shared" ca="1" si="58"/>
        <v/>
      </c>
    </row>
    <row r="834" spans="1:16" s="78" customFormat="1" x14ac:dyDescent="0.25">
      <c r="A834" s="78" t="s">
        <v>287</v>
      </c>
      <c r="B834" s="326"/>
      <c r="C834" s="78">
        <v>27</v>
      </c>
      <c r="D834" s="78" t="str">
        <f>INDEX(Parameter!$B$9:$AB$9,MATCH(C834,Parameter!$B$8:$AB$8,0))</f>
        <v>no</v>
      </c>
      <c r="E834" s="78">
        <f>COUNTIF(Data!$CJ$89:$HN$89,Specials!C834)</f>
        <v>0</v>
      </c>
      <c r="F834" s="78">
        <f ca="1">OFFSET(Data!$BF$90,MATCH("M1",Data!$A$90:$A$169,0)-1,MATCH(C834,Data!$BF$89:$CF$89,0)-1)</f>
        <v>0</v>
      </c>
      <c r="G834" s="78">
        <f t="array" aca="1" ref="G834" ca="1">SMALL(IF((Data!$AA$90:$AA$169&lt;&gt;0)*(Data!$CH$90:$CH$169="M")*(IF(Parameter!$B$4&gt;0,Data!$M$90:$M$169&gt;0,1)),OFFSET(Data!$BF$90:$BF$169,,MATCH(C834,Data!$BF$89:$CF$89,0)-1)),1)</f>
        <v>0</v>
      </c>
      <c r="H834" s="78">
        <f t="array" aca="1" ref="H834" ca="1">IF(AND(G834&lt;=F834-E834*1,G834&lt;&gt;0),SUM(IF((OFFSET(Data!$BF$90:$BF$169,,MATCH(C834,Data!$BF$89:$CF$89,0)-1)=Specials!G834)*(Data!$CH$90:$CH$169="M"),1)),0)</f>
        <v>0</v>
      </c>
      <c r="K834" s="78" t="str">
        <f t="array" aca="1" ref="K834" ca="1">IF(H834=1,INDEX(Data!$CG$90:$CG$169,MATCH(G834,(OFFSET(Data!$BF$90:$BF$169,,MATCH(C834,Data!$BF$89:$CF$89,0)-1))*(Data!$CH$90:$CH$169="M"),0)),H834&amp;" Players")</f>
        <v>0 Players</v>
      </c>
      <c r="L834" s="78" t="str">
        <f t="shared" ca="1" si="57"/>
        <v>Best men took 0</v>
      </c>
      <c r="M834" s="78" t="s">
        <v>0</v>
      </c>
      <c r="N834" s="78" t="s">
        <v>230</v>
      </c>
      <c r="O834" s="78">
        <f t="shared" ca="1" si="54"/>
        <v>29</v>
      </c>
      <c r="P834" s="78" t="str">
        <f t="shared" ca="1" si="58"/>
        <v/>
      </c>
    </row>
    <row r="835" spans="1:16" s="91" customFormat="1" ht="15" customHeight="1" x14ac:dyDescent="0.25">
      <c r="A835" s="91" t="s">
        <v>288</v>
      </c>
      <c r="B835" s="330"/>
      <c r="C835" s="91">
        <v>1</v>
      </c>
      <c r="D835" s="91">
        <f>INDEX(Parameter!$B$9:$AB$9,MATCH(C835,Parameter!$B$8:$AB$8,0))</f>
        <v>3</v>
      </c>
      <c r="E835" s="91">
        <f>COUNTIF(Data!$CJ$89:$HN$89,Specials!C835)</f>
        <v>2</v>
      </c>
      <c r="F835" s="91">
        <f ca="1">OFFSET(Data!$BF$90,MATCH("W1",Data!$A$90:$A$169,0)-1,MATCH(C835,Data!$BF$89:$CF$89,0)-1)</f>
        <v>7</v>
      </c>
      <c r="G835" s="91">
        <f t="array" aca="1" ref="G835" ca="1">SMALL(IF((Data!$AA$90:$AA$169&lt;&gt;0)*(Data!$CH$90:$CH$169="W")*(IF(Parameter!$B$4&gt;0,Data!$M$90:$M$169&gt;0,1)),OFFSET(Data!$BF$90:$BF$169,,MATCH(C835,Data!$BF$89:$CF$89,0)-1)),1)</f>
        <v>6</v>
      </c>
      <c r="H835" s="91">
        <f t="array" aca="1" ref="H835" ca="1">IF(AND(G835&lt;=F835-E835*1,G835&lt;&gt;0),SUM(IF((OFFSET(Data!$BF$90:$BF$169,,MATCH(C835,Data!$BF$89:$CF$89,0)-1)=Specials!G835)*(Data!$CH$90:$CH$169="W"),1)),0)</f>
        <v>0</v>
      </c>
      <c r="K835" s="91" t="str">
        <f t="array" aca="1" ref="K835" ca="1">IF(H835=1,INDEX(Data!$CG$90:$CG$169,MATCH(G835,(OFFSET(Data!$BF$90:$BF$169,,MATCH(C835,Data!$BF$89:$CF$89,0)-1))*(Data!$CH$90:$CH$169="W"),0)),H835&amp;" Players")</f>
        <v>0 Players</v>
      </c>
      <c r="L835" s="91" t="str">
        <f ca="1">"Best women took "&amp;F835</f>
        <v>Best women took 7</v>
      </c>
      <c r="M835" s="91" t="s">
        <v>10</v>
      </c>
      <c r="N835" s="91" t="s">
        <v>230</v>
      </c>
      <c r="O835" s="91">
        <f t="shared" ca="1" si="54"/>
        <v>29</v>
      </c>
      <c r="P835" s="91" t="str">
        <f ca="1">IF(H835=1,"On hole "&amp;C835&amp;" "&amp;K835&amp;" played "&amp;F835-G835&amp;" throws better than best women ("&amp;$E835&amp;" rounds)","")</f>
        <v/>
      </c>
    </row>
    <row r="836" spans="1:16" s="91" customFormat="1" x14ac:dyDescent="0.25">
      <c r="A836" s="91" t="s">
        <v>288</v>
      </c>
      <c r="B836" s="330"/>
      <c r="C836" s="91">
        <v>2</v>
      </c>
      <c r="D836" s="91">
        <f>INDEX(Parameter!$B$9:$AB$9,MATCH(C836,Parameter!$B$8:$AB$8,0))</f>
        <v>3</v>
      </c>
      <c r="E836" s="91">
        <f>COUNTIF(Data!$CJ$89:$HN$89,Specials!C836)</f>
        <v>2</v>
      </c>
      <c r="F836" s="91">
        <f ca="1">OFFSET(Data!$BF$90,MATCH("W1",Data!$A$90:$A$169,0)-1,MATCH(C836,Data!$BF$89:$CF$89,0)-1)</f>
        <v>6</v>
      </c>
      <c r="G836" s="91">
        <f t="array" aca="1" ref="G836" ca="1">SMALL(IF((Data!$AA$90:$AA$169&lt;&gt;0)*(Data!$CH$90:$CH$169="W")*(IF(Parameter!$B$4&gt;0,Data!$M$90:$M$169&gt;0,1)),OFFSET(Data!$BF$90:$BF$169,,MATCH(C836,Data!$BF$89:$CF$89,0)-1)),1)</f>
        <v>5</v>
      </c>
      <c r="H836" s="91">
        <f t="array" aca="1" ref="H836" ca="1">IF(AND(G836&lt;=F836-E836*1,G836&lt;&gt;0),SUM(IF((OFFSET(Data!$BF$90:$BF$169,,MATCH(C836,Data!$BF$89:$CF$89,0)-1)=Specials!G836)*(Data!$CH$90:$CH$169="W"),1)),0)</f>
        <v>0</v>
      </c>
      <c r="K836" s="91" t="str">
        <f t="array" aca="1" ref="K836" ca="1">IF(H836=1,INDEX(Data!$CG$90:$CG$169,MATCH(G836,(OFFSET(Data!$BF$90:$BF$169,,MATCH(C836,Data!$BF$89:$CF$89,0)-1))*(Data!$CH$90:$CH$169="W"),0)),H836&amp;" Players")</f>
        <v>0 Players</v>
      </c>
      <c r="L836" s="91" t="str">
        <f t="shared" ref="L836:L861" ca="1" si="59">"Best women took "&amp;F836</f>
        <v>Best women took 6</v>
      </c>
      <c r="M836" s="91" t="s">
        <v>10</v>
      </c>
      <c r="N836" s="91" t="s">
        <v>230</v>
      </c>
      <c r="O836" s="91">
        <f t="shared" ref="O836:O899" ca="1" si="60">IF(AND($P836&lt;&gt;"",$N836="yes"),O835+1,O835)</f>
        <v>29</v>
      </c>
      <c r="P836" s="91" t="str">
        <f t="shared" ref="P836:P861" ca="1" si="61">IF(H836=1,"On hole "&amp;C836&amp;" "&amp;K836&amp;" played "&amp;F836-G836&amp;" throws better than best women ("&amp;$E836&amp;" rounds)","")</f>
        <v/>
      </c>
    </row>
    <row r="837" spans="1:16" s="91" customFormat="1" x14ac:dyDescent="0.25">
      <c r="A837" s="91" t="s">
        <v>288</v>
      </c>
      <c r="B837" s="330"/>
      <c r="C837" s="91">
        <v>3</v>
      </c>
      <c r="D837" s="91">
        <f>INDEX(Parameter!$B$9:$AB$9,MATCH(C837,Parameter!$B$8:$AB$8,0))</f>
        <v>3</v>
      </c>
      <c r="E837" s="91">
        <f>COUNTIF(Data!$CJ$89:$HN$89,Specials!C837)</f>
        <v>2</v>
      </c>
      <c r="F837" s="91">
        <f ca="1">OFFSET(Data!$BF$90,MATCH("W1",Data!$A$90:$A$169,0)-1,MATCH(C837,Data!$BF$89:$CF$89,0)-1)</f>
        <v>8</v>
      </c>
      <c r="G837" s="91">
        <f t="array" aca="1" ref="G837" ca="1">SMALL(IF((Data!$AA$90:$AA$169&lt;&gt;0)*(Data!$CH$90:$CH$169="W")*(IF(Parameter!$B$4&gt;0,Data!$M$90:$M$169&gt;0,1)),OFFSET(Data!$BF$90:$BF$169,,MATCH(C837,Data!$BF$89:$CF$89,0)-1)),1)</f>
        <v>8</v>
      </c>
      <c r="H837" s="91">
        <f t="array" aca="1" ref="H837" ca="1">IF(AND(G837&lt;=F837-E837*1,G837&lt;&gt;0),SUM(IF((OFFSET(Data!$BF$90:$BF$169,,MATCH(C837,Data!$BF$89:$CF$89,0)-1)=Specials!G837)*(Data!$CH$90:$CH$169="W"),1)),0)</f>
        <v>0</v>
      </c>
      <c r="K837" s="91" t="str">
        <f t="array" aca="1" ref="K837" ca="1">IF(H837=1,INDEX(Data!$CG$90:$CG$169,MATCH(G837,(OFFSET(Data!$BF$90:$BF$169,,MATCH(C837,Data!$BF$89:$CF$89,0)-1))*(Data!$CH$90:$CH$169="W"),0)),H837&amp;" Players")</f>
        <v>0 Players</v>
      </c>
      <c r="L837" s="91" t="str">
        <f t="shared" ca="1" si="59"/>
        <v>Best women took 8</v>
      </c>
      <c r="M837" s="91" t="s">
        <v>10</v>
      </c>
      <c r="N837" s="91" t="s">
        <v>230</v>
      </c>
      <c r="O837" s="91">
        <f t="shared" ca="1" si="60"/>
        <v>29</v>
      </c>
      <c r="P837" s="91" t="str">
        <f t="shared" ca="1" si="61"/>
        <v/>
      </c>
    </row>
    <row r="838" spans="1:16" s="91" customFormat="1" x14ac:dyDescent="0.25">
      <c r="A838" s="91" t="s">
        <v>288</v>
      </c>
      <c r="B838" s="330"/>
      <c r="C838" s="91">
        <v>4</v>
      </c>
      <c r="D838" s="91">
        <f>INDEX(Parameter!$B$9:$AB$9,MATCH(C838,Parameter!$B$8:$AB$8,0))</f>
        <v>3</v>
      </c>
      <c r="E838" s="91">
        <f>COUNTIF(Data!$CJ$89:$HN$89,Specials!C838)</f>
        <v>2</v>
      </c>
      <c r="F838" s="91">
        <f ca="1">OFFSET(Data!$BF$90,MATCH("W1",Data!$A$90:$A$169,0)-1,MATCH(C838,Data!$BF$89:$CF$89,0)-1)</f>
        <v>8</v>
      </c>
      <c r="G838" s="91">
        <f t="array" aca="1" ref="G838" ca="1">SMALL(IF((Data!$AA$90:$AA$169&lt;&gt;0)*(Data!$CH$90:$CH$169="W")*(IF(Parameter!$B$4&gt;0,Data!$M$90:$M$169&gt;0,1)),OFFSET(Data!$BF$90:$BF$169,,MATCH(C838,Data!$BF$89:$CF$89,0)-1)),1)</f>
        <v>5</v>
      </c>
      <c r="H838" s="91">
        <f t="array" aca="1" ref="H838" ca="1">IF(AND(G838&lt;=F838-E838*1,G838&lt;&gt;0),SUM(IF((OFFSET(Data!$BF$90:$BF$169,,MATCH(C838,Data!$BF$89:$CF$89,0)-1)=Specials!G838)*(Data!$CH$90:$CH$169="W"),1)),0)</f>
        <v>1</v>
      </c>
      <c r="K838" s="91" t="str">
        <f t="array" aca="1" ref="K838" ca="1">IF(H838=1,INDEX(Data!$CG$90:$CG$169,MATCH(G838,(OFFSET(Data!$BF$90:$BF$169,,MATCH(C838,Data!$BF$89:$CF$89,0)-1))*(Data!$CH$90:$CH$169="W"),0)),H838&amp;" Players")</f>
        <v>Magda Kiss</v>
      </c>
      <c r="L838" s="91" t="str">
        <f t="shared" ca="1" si="59"/>
        <v>Best women took 8</v>
      </c>
      <c r="M838" s="91" t="s">
        <v>10</v>
      </c>
      <c r="N838" s="91" t="s">
        <v>230</v>
      </c>
      <c r="O838" s="91">
        <f t="shared" ca="1" si="60"/>
        <v>30</v>
      </c>
      <c r="P838" s="91" t="str">
        <f t="shared" ca="1" si="61"/>
        <v>On hole 4 Magda Kiss played 3 throws better than best women (2 rounds)</v>
      </c>
    </row>
    <row r="839" spans="1:16" s="91" customFormat="1" x14ac:dyDescent="0.25">
      <c r="A839" s="91" t="s">
        <v>288</v>
      </c>
      <c r="B839" s="330"/>
      <c r="C839" s="91">
        <v>5</v>
      </c>
      <c r="D839" s="91">
        <f>INDEX(Parameter!$B$9:$AB$9,MATCH(C839,Parameter!$B$8:$AB$8,0))</f>
        <v>3</v>
      </c>
      <c r="E839" s="91">
        <f>COUNTIF(Data!$CJ$89:$HN$89,Specials!C839)</f>
        <v>2</v>
      </c>
      <c r="F839" s="91">
        <f ca="1">OFFSET(Data!$BF$90,MATCH("W1",Data!$A$90:$A$169,0)-1,MATCH(C839,Data!$BF$89:$CF$89,0)-1)</f>
        <v>7</v>
      </c>
      <c r="G839" s="91">
        <f t="array" aca="1" ref="G839" ca="1">SMALL(IF((Data!$AA$90:$AA$169&lt;&gt;0)*(Data!$CH$90:$CH$169="W")*(IF(Parameter!$B$4&gt;0,Data!$M$90:$M$169&gt;0,1)),OFFSET(Data!$BF$90:$BF$169,,MATCH(C839,Data!$BF$89:$CF$89,0)-1)),1)</f>
        <v>7</v>
      </c>
      <c r="H839" s="91">
        <f t="array" aca="1" ref="H839" ca="1">IF(AND(G839&lt;=F839-E839*1,G839&lt;&gt;0),SUM(IF((OFFSET(Data!$BF$90:$BF$169,,MATCH(C839,Data!$BF$89:$CF$89,0)-1)=Specials!G839)*(Data!$CH$90:$CH$169="W"),1)),0)</f>
        <v>0</v>
      </c>
      <c r="K839" s="91" t="str">
        <f t="array" aca="1" ref="K839" ca="1">IF(H839=1,INDEX(Data!$CG$90:$CG$169,MATCH(G839,(OFFSET(Data!$BF$90:$BF$169,,MATCH(C839,Data!$BF$89:$CF$89,0)-1))*(Data!$CH$90:$CH$169="W"),0)),H839&amp;" Players")</f>
        <v>0 Players</v>
      </c>
      <c r="L839" s="91" t="str">
        <f t="shared" ca="1" si="59"/>
        <v>Best women took 7</v>
      </c>
      <c r="M839" s="91" t="s">
        <v>10</v>
      </c>
      <c r="N839" s="91" t="s">
        <v>230</v>
      </c>
      <c r="O839" s="91">
        <f t="shared" ca="1" si="60"/>
        <v>30</v>
      </c>
      <c r="P839" s="91" t="str">
        <f t="shared" ca="1" si="61"/>
        <v/>
      </c>
    </row>
    <row r="840" spans="1:16" s="91" customFormat="1" x14ac:dyDescent="0.25">
      <c r="A840" s="91" t="s">
        <v>288</v>
      </c>
      <c r="B840" s="330"/>
      <c r="C840" s="91">
        <v>6</v>
      </c>
      <c r="D840" s="91">
        <f>INDEX(Parameter!$B$9:$AB$9,MATCH(C840,Parameter!$B$8:$AB$8,0))</f>
        <v>3</v>
      </c>
      <c r="E840" s="91">
        <f>COUNTIF(Data!$CJ$89:$HN$89,Specials!C840)</f>
        <v>2</v>
      </c>
      <c r="F840" s="91">
        <f ca="1">OFFSET(Data!$BF$90,MATCH("W1",Data!$A$90:$A$169,0)-1,MATCH(C840,Data!$BF$89:$CF$89,0)-1)</f>
        <v>8</v>
      </c>
      <c r="G840" s="91">
        <f t="array" aca="1" ref="G840" ca="1">SMALL(IF((Data!$AA$90:$AA$169&lt;&gt;0)*(Data!$CH$90:$CH$169="W")*(IF(Parameter!$B$4&gt;0,Data!$M$90:$M$169&gt;0,1)),OFFSET(Data!$BF$90:$BF$169,,MATCH(C840,Data!$BF$89:$CF$89,0)-1)),1)</f>
        <v>7</v>
      </c>
      <c r="H840" s="91">
        <f t="array" aca="1" ref="H840" ca="1">IF(AND(G840&lt;=F840-E840*1,G840&lt;&gt;0),SUM(IF((OFFSET(Data!$BF$90:$BF$169,,MATCH(C840,Data!$BF$89:$CF$89,0)-1)=Specials!G840)*(Data!$CH$90:$CH$169="W"),1)),0)</f>
        <v>0</v>
      </c>
      <c r="K840" s="91" t="str">
        <f t="array" aca="1" ref="K840" ca="1">IF(H840=1,INDEX(Data!$CG$90:$CG$169,MATCH(G840,(OFFSET(Data!$BF$90:$BF$169,,MATCH(C840,Data!$BF$89:$CF$89,0)-1))*(Data!$CH$90:$CH$169="W"),0)),H840&amp;" Players")</f>
        <v>0 Players</v>
      </c>
      <c r="L840" s="91" t="str">
        <f t="shared" ca="1" si="59"/>
        <v>Best women took 8</v>
      </c>
      <c r="M840" s="91" t="s">
        <v>10</v>
      </c>
      <c r="N840" s="91" t="s">
        <v>230</v>
      </c>
      <c r="O840" s="91">
        <f t="shared" ca="1" si="60"/>
        <v>30</v>
      </c>
      <c r="P840" s="91" t="str">
        <f t="shared" ca="1" si="61"/>
        <v/>
      </c>
    </row>
    <row r="841" spans="1:16" s="91" customFormat="1" x14ac:dyDescent="0.25">
      <c r="A841" s="91" t="s">
        <v>288</v>
      </c>
      <c r="B841" s="330"/>
      <c r="C841" s="91">
        <v>7</v>
      </c>
      <c r="D841" s="91">
        <f>INDEX(Parameter!$B$9:$AB$9,MATCH(C841,Parameter!$B$8:$AB$8,0))</f>
        <v>3</v>
      </c>
      <c r="E841" s="91">
        <f>COUNTIF(Data!$CJ$89:$HN$89,Specials!C841)</f>
        <v>2</v>
      </c>
      <c r="F841" s="91">
        <f ca="1">OFFSET(Data!$BF$90,MATCH("W1",Data!$A$90:$A$169,0)-1,MATCH(C841,Data!$BF$89:$CF$89,0)-1)</f>
        <v>8</v>
      </c>
      <c r="G841" s="91">
        <f t="array" aca="1" ref="G841" ca="1">SMALL(IF((Data!$AA$90:$AA$169&lt;&gt;0)*(Data!$CH$90:$CH$169="W")*(IF(Parameter!$B$4&gt;0,Data!$M$90:$M$169&gt;0,1)),OFFSET(Data!$BF$90:$BF$169,,MATCH(C841,Data!$BF$89:$CF$89,0)-1)),1)</f>
        <v>7</v>
      </c>
      <c r="H841" s="91">
        <f t="array" aca="1" ref="H841" ca="1">IF(AND(G841&lt;=F841-E841*1,G841&lt;&gt;0),SUM(IF((OFFSET(Data!$BF$90:$BF$169,,MATCH(C841,Data!$BF$89:$CF$89,0)-1)=Specials!G841)*(Data!$CH$90:$CH$169="W"),1)),0)</f>
        <v>0</v>
      </c>
      <c r="K841" s="91" t="str">
        <f t="array" aca="1" ref="K841" ca="1">IF(H841=1,INDEX(Data!$CG$90:$CG$169,MATCH(G841,(OFFSET(Data!$BF$90:$BF$169,,MATCH(C841,Data!$BF$89:$CF$89,0)-1))*(Data!$CH$90:$CH$169="W"),0)),H841&amp;" Players")</f>
        <v>0 Players</v>
      </c>
      <c r="L841" s="91" t="str">
        <f t="shared" ca="1" si="59"/>
        <v>Best women took 8</v>
      </c>
      <c r="M841" s="91" t="s">
        <v>10</v>
      </c>
      <c r="N841" s="91" t="s">
        <v>230</v>
      </c>
      <c r="O841" s="91">
        <f t="shared" ca="1" si="60"/>
        <v>30</v>
      </c>
      <c r="P841" s="91" t="str">
        <f t="shared" ca="1" si="61"/>
        <v/>
      </c>
    </row>
    <row r="842" spans="1:16" s="91" customFormat="1" x14ac:dyDescent="0.25">
      <c r="A842" s="91" t="s">
        <v>288</v>
      </c>
      <c r="B842" s="330"/>
      <c r="C842" s="91">
        <v>8</v>
      </c>
      <c r="D842" s="91">
        <f>INDEX(Parameter!$B$9:$AB$9,MATCH(C842,Parameter!$B$8:$AB$8,0))</f>
        <v>3</v>
      </c>
      <c r="E842" s="91">
        <f>COUNTIF(Data!$CJ$89:$HN$89,Specials!C842)</f>
        <v>2</v>
      </c>
      <c r="F842" s="91">
        <f ca="1">OFFSET(Data!$BF$90,MATCH("W1",Data!$A$90:$A$169,0)-1,MATCH(C842,Data!$BF$89:$CF$89,0)-1)</f>
        <v>6</v>
      </c>
      <c r="G842" s="91">
        <f t="array" aca="1" ref="G842" ca="1">SMALL(IF((Data!$AA$90:$AA$169&lt;&gt;0)*(Data!$CH$90:$CH$169="W")*(IF(Parameter!$B$4&gt;0,Data!$M$90:$M$169&gt;0,1)),OFFSET(Data!$BF$90:$BF$169,,MATCH(C842,Data!$BF$89:$CF$89,0)-1)),1)</f>
        <v>6</v>
      </c>
      <c r="H842" s="91">
        <f t="array" aca="1" ref="H842" ca="1">IF(AND(G842&lt;=F842-E842*1,G842&lt;&gt;0),SUM(IF((OFFSET(Data!$BF$90:$BF$169,,MATCH(C842,Data!$BF$89:$CF$89,0)-1)=Specials!G842)*(Data!$CH$90:$CH$169="W"),1)),0)</f>
        <v>0</v>
      </c>
      <c r="K842" s="91" t="str">
        <f t="array" aca="1" ref="K842" ca="1">IF(H842=1,INDEX(Data!$CG$90:$CG$169,MATCH(G842,(OFFSET(Data!$BF$90:$BF$169,,MATCH(C842,Data!$BF$89:$CF$89,0)-1))*(Data!$CH$90:$CH$169="W"),0)),H842&amp;" Players")</f>
        <v>0 Players</v>
      </c>
      <c r="L842" s="91" t="str">
        <f t="shared" ca="1" si="59"/>
        <v>Best women took 6</v>
      </c>
      <c r="M842" s="91" t="s">
        <v>10</v>
      </c>
      <c r="N842" s="91" t="s">
        <v>230</v>
      </c>
      <c r="O842" s="91">
        <f t="shared" ca="1" si="60"/>
        <v>30</v>
      </c>
      <c r="P842" s="91" t="str">
        <f t="shared" ca="1" si="61"/>
        <v/>
      </c>
    </row>
    <row r="843" spans="1:16" s="91" customFormat="1" x14ac:dyDescent="0.25">
      <c r="A843" s="91" t="s">
        <v>288</v>
      </c>
      <c r="B843" s="330"/>
      <c r="C843" s="91">
        <v>9</v>
      </c>
      <c r="D843" s="91" t="str">
        <f>INDEX(Parameter!$B$9:$AB$9,MATCH(C843,Parameter!$B$8:$AB$8,0))</f>
        <v>no</v>
      </c>
      <c r="E843" s="91">
        <f>COUNTIF(Data!$CJ$89:$HN$89,Specials!C843)</f>
        <v>0</v>
      </c>
      <c r="F843" s="91">
        <f ca="1">OFFSET(Data!$BF$90,MATCH("W1",Data!$A$90:$A$169,0)-1,MATCH(C843,Data!$BF$89:$CF$89,0)-1)</f>
        <v>0</v>
      </c>
      <c r="G843" s="91">
        <f t="array" aca="1" ref="G843" ca="1">SMALL(IF((Data!$AA$90:$AA$169&lt;&gt;0)*(Data!$CH$90:$CH$169="W")*(IF(Parameter!$B$4&gt;0,Data!$M$90:$M$169&gt;0,1)),OFFSET(Data!$BF$90:$BF$169,,MATCH(C843,Data!$BF$89:$CF$89,0)-1)),1)</f>
        <v>0</v>
      </c>
      <c r="H843" s="91">
        <f t="array" aca="1" ref="H843" ca="1">IF(AND(G843&lt;=F843-E843*1,G843&lt;&gt;0),SUM(IF((OFFSET(Data!$BF$90:$BF$169,,MATCH(C843,Data!$BF$89:$CF$89,0)-1)=Specials!G843)*(Data!$CH$90:$CH$169="W"),1)),0)</f>
        <v>0</v>
      </c>
      <c r="K843" s="91" t="str">
        <f t="array" aca="1" ref="K843" ca="1">IF(H843=1,INDEX(Data!$CG$90:$CG$169,MATCH(G843,(OFFSET(Data!$BF$90:$BF$169,,MATCH(C843,Data!$BF$89:$CF$89,0)-1))*(Data!$CH$90:$CH$169="W"),0)),H843&amp;" Players")</f>
        <v>0 Players</v>
      </c>
      <c r="L843" s="91" t="str">
        <f t="shared" ca="1" si="59"/>
        <v>Best women took 0</v>
      </c>
      <c r="M843" s="91" t="s">
        <v>10</v>
      </c>
      <c r="N843" s="91" t="s">
        <v>230</v>
      </c>
      <c r="O843" s="91">
        <f t="shared" ca="1" si="60"/>
        <v>30</v>
      </c>
      <c r="P843" s="91" t="str">
        <f t="shared" ca="1" si="61"/>
        <v/>
      </c>
    </row>
    <row r="844" spans="1:16" s="91" customFormat="1" x14ac:dyDescent="0.25">
      <c r="A844" s="91" t="s">
        <v>288</v>
      </c>
      <c r="B844" s="330"/>
      <c r="C844" s="91">
        <v>10</v>
      </c>
      <c r="D844" s="91">
        <f>INDEX(Parameter!$B$9:$AB$9,MATCH(C844,Parameter!$B$8:$AB$8,0))</f>
        <v>4</v>
      </c>
      <c r="E844" s="91">
        <f>COUNTIF(Data!$CJ$89:$HN$89,Specials!C844)</f>
        <v>2</v>
      </c>
      <c r="F844" s="91">
        <f ca="1">OFFSET(Data!$BF$90,MATCH("W1",Data!$A$90:$A$169,0)-1,MATCH(C844,Data!$BF$89:$CF$89,0)-1)</f>
        <v>9</v>
      </c>
      <c r="G844" s="91">
        <f t="array" aca="1" ref="G844" ca="1">SMALL(IF((Data!$AA$90:$AA$169&lt;&gt;0)*(Data!$CH$90:$CH$169="W")*(IF(Parameter!$B$4&gt;0,Data!$M$90:$M$169&gt;0,1)),OFFSET(Data!$BF$90:$BF$169,,MATCH(C844,Data!$BF$89:$CF$89,0)-1)),1)</f>
        <v>9</v>
      </c>
      <c r="H844" s="91">
        <f t="array" aca="1" ref="H844" ca="1">IF(AND(G844&lt;=F844-E844*1,G844&lt;&gt;0),SUM(IF((OFFSET(Data!$BF$90:$BF$169,,MATCH(C844,Data!$BF$89:$CF$89,0)-1)=Specials!G844)*(Data!$CH$90:$CH$169="W"),1)),0)</f>
        <v>0</v>
      </c>
      <c r="K844" s="91" t="str">
        <f t="array" aca="1" ref="K844" ca="1">IF(H844=1,INDEX(Data!$CG$90:$CG$169,MATCH(G844,(OFFSET(Data!$BF$90:$BF$169,,MATCH(C844,Data!$BF$89:$CF$89,0)-1))*(Data!$CH$90:$CH$169="W"),0)),H844&amp;" Players")</f>
        <v>0 Players</v>
      </c>
      <c r="L844" s="91" t="str">
        <f t="shared" ca="1" si="59"/>
        <v>Best women took 9</v>
      </c>
      <c r="M844" s="91" t="s">
        <v>10</v>
      </c>
      <c r="N844" s="91" t="s">
        <v>230</v>
      </c>
      <c r="O844" s="91">
        <f t="shared" ca="1" si="60"/>
        <v>30</v>
      </c>
      <c r="P844" s="91" t="str">
        <f t="shared" ca="1" si="61"/>
        <v/>
      </c>
    </row>
    <row r="845" spans="1:16" s="91" customFormat="1" x14ac:dyDescent="0.25">
      <c r="A845" s="91" t="s">
        <v>288</v>
      </c>
      <c r="B845" s="330"/>
      <c r="C845" s="91">
        <v>11</v>
      </c>
      <c r="D845" s="91">
        <f>INDEX(Parameter!$B$9:$AB$9,MATCH(C845,Parameter!$B$8:$AB$8,0))</f>
        <v>3</v>
      </c>
      <c r="E845" s="91">
        <f>COUNTIF(Data!$CJ$89:$HN$89,Specials!C845)</f>
        <v>2</v>
      </c>
      <c r="F845" s="91">
        <f ca="1">OFFSET(Data!$BF$90,MATCH("W1",Data!$A$90:$A$169,0)-1,MATCH(C845,Data!$BF$89:$CF$89,0)-1)</f>
        <v>9</v>
      </c>
      <c r="G845" s="91">
        <f t="array" aca="1" ref="G845" ca="1">SMALL(IF((Data!$AA$90:$AA$169&lt;&gt;0)*(Data!$CH$90:$CH$169="W")*(IF(Parameter!$B$4&gt;0,Data!$M$90:$M$169&gt;0,1)),OFFSET(Data!$BF$90:$BF$169,,MATCH(C845,Data!$BF$89:$CF$89,0)-1)),1)</f>
        <v>9</v>
      </c>
      <c r="H845" s="91">
        <f t="array" aca="1" ref="H845" ca="1">IF(AND(G845&lt;=F845-E845*1,G845&lt;&gt;0),SUM(IF((OFFSET(Data!$BF$90:$BF$169,,MATCH(C845,Data!$BF$89:$CF$89,0)-1)=Specials!G845)*(Data!$CH$90:$CH$169="W"),1)),0)</f>
        <v>0</v>
      </c>
      <c r="K845" s="91" t="str">
        <f t="array" aca="1" ref="K845" ca="1">IF(H845=1,INDEX(Data!$CG$90:$CG$169,MATCH(G845,(OFFSET(Data!$BF$90:$BF$169,,MATCH(C845,Data!$BF$89:$CF$89,0)-1))*(Data!$CH$90:$CH$169="W"),0)),H845&amp;" Players")</f>
        <v>0 Players</v>
      </c>
      <c r="L845" s="91" t="str">
        <f t="shared" ca="1" si="59"/>
        <v>Best women took 9</v>
      </c>
      <c r="M845" s="91" t="s">
        <v>10</v>
      </c>
      <c r="N845" s="91" t="s">
        <v>230</v>
      </c>
      <c r="O845" s="91">
        <f t="shared" ca="1" si="60"/>
        <v>30</v>
      </c>
      <c r="P845" s="91" t="str">
        <f t="shared" ca="1" si="61"/>
        <v/>
      </c>
    </row>
    <row r="846" spans="1:16" s="91" customFormat="1" x14ac:dyDescent="0.25">
      <c r="A846" s="91" t="s">
        <v>288</v>
      </c>
      <c r="B846" s="330"/>
      <c r="C846" s="91">
        <v>12</v>
      </c>
      <c r="D846" s="91">
        <f>INDEX(Parameter!$B$9:$AB$9,MATCH(C846,Parameter!$B$8:$AB$8,0))</f>
        <v>3</v>
      </c>
      <c r="E846" s="91">
        <f>COUNTIF(Data!$CJ$89:$HN$89,Specials!C846)</f>
        <v>2</v>
      </c>
      <c r="F846" s="91">
        <f ca="1">OFFSET(Data!$BF$90,MATCH("W1",Data!$A$90:$A$169,0)-1,MATCH(C846,Data!$BF$89:$CF$89,0)-1)</f>
        <v>9</v>
      </c>
      <c r="G846" s="91">
        <f t="array" aca="1" ref="G846" ca="1">SMALL(IF((Data!$AA$90:$AA$169&lt;&gt;0)*(Data!$CH$90:$CH$169="W")*(IF(Parameter!$B$4&gt;0,Data!$M$90:$M$169&gt;0,1)),OFFSET(Data!$BF$90:$BF$169,,MATCH(C846,Data!$BF$89:$CF$89,0)-1)),1)</f>
        <v>6</v>
      </c>
      <c r="H846" s="91">
        <f t="array" aca="1" ref="H846" ca="1">IF(AND(G846&lt;=F846-E846*1,G846&lt;&gt;0),SUM(IF((OFFSET(Data!$BF$90:$BF$169,,MATCH(C846,Data!$BF$89:$CF$89,0)-1)=Specials!G846)*(Data!$CH$90:$CH$169="W"),1)),0)</f>
        <v>1</v>
      </c>
      <c r="K846" s="91" t="str">
        <f t="array" aca="1" ref="K846" ca="1">IF(H846=1,INDEX(Data!$CG$90:$CG$169,MATCH(G846,(OFFSET(Data!$BF$90:$BF$169,,MATCH(C846,Data!$BF$89:$CF$89,0)-1))*(Data!$CH$90:$CH$169="W"),0)),H846&amp;" Players")</f>
        <v>Wiltrud Derschmidt</v>
      </c>
      <c r="L846" s="91" t="str">
        <f t="shared" ca="1" si="59"/>
        <v>Best women took 9</v>
      </c>
      <c r="M846" s="91" t="s">
        <v>10</v>
      </c>
      <c r="N846" s="91" t="s">
        <v>230</v>
      </c>
      <c r="O846" s="91">
        <f t="shared" ca="1" si="60"/>
        <v>31</v>
      </c>
      <c r="P846" s="91" t="str">
        <f t="shared" ca="1" si="61"/>
        <v>On hole 12 Wiltrud Derschmidt played 3 throws better than best women (2 rounds)</v>
      </c>
    </row>
    <row r="847" spans="1:16" s="91" customFormat="1" x14ac:dyDescent="0.25">
      <c r="A847" s="91" t="s">
        <v>288</v>
      </c>
      <c r="B847" s="330"/>
      <c r="C847" s="91">
        <v>13</v>
      </c>
      <c r="D847" s="91">
        <f>INDEX(Parameter!$B$9:$AB$9,MATCH(C847,Parameter!$B$8:$AB$8,0))</f>
        <v>3</v>
      </c>
      <c r="E847" s="91">
        <f>COUNTIF(Data!$CJ$89:$HN$89,Specials!C847)</f>
        <v>2</v>
      </c>
      <c r="F847" s="91">
        <f ca="1">OFFSET(Data!$BF$90,MATCH("W1",Data!$A$90:$A$169,0)-1,MATCH(C847,Data!$BF$89:$CF$89,0)-1)</f>
        <v>8</v>
      </c>
      <c r="G847" s="91">
        <f t="array" aca="1" ref="G847" ca="1">SMALL(IF((Data!$AA$90:$AA$169&lt;&gt;0)*(Data!$CH$90:$CH$169="W")*(IF(Parameter!$B$4&gt;0,Data!$M$90:$M$169&gt;0,1)),OFFSET(Data!$BF$90:$BF$169,,MATCH(C847,Data!$BF$89:$CF$89,0)-1)),1)</f>
        <v>8</v>
      </c>
      <c r="H847" s="91">
        <f t="array" aca="1" ref="H847" ca="1">IF(AND(G847&lt;=F847-E847*1,G847&lt;&gt;0),SUM(IF((OFFSET(Data!$BF$90:$BF$169,,MATCH(C847,Data!$BF$89:$CF$89,0)-1)=Specials!G847)*(Data!$CH$90:$CH$169="W"),1)),0)</f>
        <v>0</v>
      </c>
      <c r="K847" s="91" t="str">
        <f t="array" aca="1" ref="K847" ca="1">IF(H847=1,INDEX(Data!$CG$90:$CG$169,MATCH(G847,(OFFSET(Data!$BF$90:$BF$169,,MATCH(C847,Data!$BF$89:$CF$89,0)-1))*(Data!$CH$90:$CH$169="W"),0)),H847&amp;" Players")</f>
        <v>0 Players</v>
      </c>
      <c r="L847" s="91" t="str">
        <f t="shared" ca="1" si="59"/>
        <v>Best women took 8</v>
      </c>
      <c r="M847" s="91" t="s">
        <v>10</v>
      </c>
      <c r="N847" s="91" t="s">
        <v>230</v>
      </c>
      <c r="O847" s="91">
        <f t="shared" ca="1" si="60"/>
        <v>31</v>
      </c>
      <c r="P847" s="91" t="str">
        <f t="shared" ca="1" si="61"/>
        <v/>
      </c>
    </row>
    <row r="848" spans="1:16" s="91" customFormat="1" x14ac:dyDescent="0.25">
      <c r="A848" s="91" t="s">
        <v>288</v>
      </c>
      <c r="B848" s="330"/>
      <c r="C848" s="91">
        <v>14</v>
      </c>
      <c r="D848" s="91">
        <f>INDEX(Parameter!$B$9:$AB$9,MATCH(C848,Parameter!$B$8:$AB$8,0))</f>
        <v>4</v>
      </c>
      <c r="E848" s="91">
        <f>COUNTIF(Data!$CJ$89:$HN$89,Specials!C848)</f>
        <v>2</v>
      </c>
      <c r="F848" s="91">
        <f ca="1">OFFSET(Data!$BF$90,MATCH("W1",Data!$A$90:$A$169,0)-1,MATCH(C848,Data!$BF$89:$CF$89,0)-1)</f>
        <v>11</v>
      </c>
      <c r="G848" s="91">
        <f t="array" aca="1" ref="G848" ca="1">SMALL(IF((Data!$AA$90:$AA$169&lt;&gt;0)*(Data!$CH$90:$CH$169="W")*(IF(Parameter!$B$4&gt;0,Data!$M$90:$M$169&gt;0,1)),OFFSET(Data!$BF$90:$BF$169,,MATCH(C848,Data!$BF$89:$CF$89,0)-1)),1)</f>
        <v>10</v>
      </c>
      <c r="H848" s="91">
        <f t="array" aca="1" ref="H848" ca="1">IF(AND(G848&lt;=F848-E848*1,G848&lt;&gt;0),SUM(IF((OFFSET(Data!$BF$90:$BF$169,,MATCH(C848,Data!$BF$89:$CF$89,0)-1)=Specials!G848)*(Data!$CH$90:$CH$169="W"),1)),0)</f>
        <v>0</v>
      </c>
      <c r="K848" s="91" t="str">
        <f t="array" aca="1" ref="K848" ca="1">IF(H848=1,INDEX(Data!$CG$90:$CG$169,MATCH(G848,(OFFSET(Data!$BF$90:$BF$169,,MATCH(C848,Data!$BF$89:$CF$89,0)-1))*(Data!$CH$90:$CH$169="W"),0)),H848&amp;" Players")</f>
        <v>0 Players</v>
      </c>
      <c r="L848" s="91" t="str">
        <f t="shared" ca="1" si="59"/>
        <v>Best women took 11</v>
      </c>
      <c r="M848" s="91" t="s">
        <v>10</v>
      </c>
      <c r="N848" s="91" t="s">
        <v>230</v>
      </c>
      <c r="O848" s="91">
        <f t="shared" ca="1" si="60"/>
        <v>31</v>
      </c>
      <c r="P848" s="91" t="str">
        <f t="shared" ca="1" si="61"/>
        <v/>
      </c>
    </row>
    <row r="849" spans="1:16" s="91" customFormat="1" x14ac:dyDescent="0.25">
      <c r="A849" s="91" t="s">
        <v>288</v>
      </c>
      <c r="B849" s="330"/>
      <c r="C849" s="91">
        <v>15</v>
      </c>
      <c r="D849" s="91" t="str">
        <f>INDEX(Parameter!$B$9:$AB$9,MATCH(C849,Parameter!$B$8:$AB$8,0))</f>
        <v>no</v>
      </c>
      <c r="E849" s="91">
        <f>COUNTIF(Data!$CJ$89:$HN$89,Specials!C849)</f>
        <v>0</v>
      </c>
      <c r="F849" s="91">
        <f ca="1">OFFSET(Data!$BF$90,MATCH("W1",Data!$A$90:$A$169,0)-1,MATCH(C849,Data!$BF$89:$CF$89,0)-1)</f>
        <v>0</v>
      </c>
      <c r="G849" s="91">
        <f t="array" aca="1" ref="G849" ca="1">SMALL(IF((Data!$AA$90:$AA$169&lt;&gt;0)*(Data!$CH$90:$CH$169="W")*(IF(Parameter!$B$4&gt;0,Data!$M$90:$M$169&gt;0,1)),OFFSET(Data!$BF$90:$BF$169,,MATCH(C849,Data!$BF$89:$CF$89,0)-1)),1)</f>
        <v>0</v>
      </c>
      <c r="H849" s="91">
        <f t="array" aca="1" ref="H849" ca="1">IF(AND(G849&lt;=F849-E849*1,G849&lt;&gt;0),SUM(IF((OFFSET(Data!$BF$90:$BF$169,,MATCH(C849,Data!$BF$89:$CF$89,0)-1)=Specials!G849)*(Data!$CH$90:$CH$169="W"),1)),0)</f>
        <v>0</v>
      </c>
      <c r="K849" s="91" t="str">
        <f t="array" aca="1" ref="K849" ca="1">IF(H849=1,INDEX(Data!$CG$90:$CG$169,MATCH(G849,(OFFSET(Data!$BF$90:$BF$169,,MATCH(C849,Data!$BF$89:$CF$89,0)-1))*(Data!$CH$90:$CH$169="W"),0)),H849&amp;" Players")</f>
        <v>0 Players</v>
      </c>
      <c r="L849" s="91" t="str">
        <f t="shared" ca="1" si="59"/>
        <v>Best women took 0</v>
      </c>
      <c r="M849" s="91" t="s">
        <v>10</v>
      </c>
      <c r="N849" s="91" t="s">
        <v>230</v>
      </c>
      <c r="O849" s="91">
        <f t="shared" ca="1" si="60"/>
        <v>31</v>
      </c>
      <c r="P849" s="91" t="str">
        <f t="shared" ca="1" si="61"/>
        <v/>
      </c>
    </row>
    <row r="850" spans="1:16" s="91" customFormat="1" x14ac:dyDescent="0.25">
      <c r="A850" s="91" t="s">
        <v>288</v>
      </c>
      <c r="B850" s="330"/>
      <c r="C850" s="91">
        <v>16</v>
      </c>
      <c r="D850" s="91" t="str">
        <f>INDEX(Parameter!$B$9:$AB$9,MATCH(C850,Parameter!$B$8:$AB$8,0))</f>
        <v>no</v>
      </c>
      <c r="E850" s="91">
        <f>COUNTIF(Data!$CJ$89:$HN$89,Specials!C850)</f>
        <v>0</v>
      </c>
      <c r="F850" s="91">
        <f ca="1">OFFSET(Data!$BF$90,MATCH("W1",Data!$A$90:$A$169,0)-1,MATCH(C850,Data!$BF$89:$CF$89,0)-1)</f>
        <v>0</v>
      </c>
      <c r="G850" s="91">
        <f t="array" aca="1" ref="G850" ca="1">SMALL(IF((Data!$AA$90:$AA$169&lt;&gt;0)*(Data!$CH$90:$CH$169="W")*(IF(Parameter!$B$4&gt;0,Data!$M$90:$M$169&gt;0,1)),OFFSET(Data!$BF$90:$BF$169,,MATCH(C850,Data!$BF$89:$CF$89,0)-1)),1)</f>
        <v>0</v>
      </c>
      <c r="H850" s="91">
        <f t="array" aca="1" ref="H850" ca="1">IF(AND(G850&lt;=F850-E850*1,G850&lt;&gt;0),SUM(IF((OFFSET(Data!$BF$90:$BF$169,,MATCH(C850,Data!$BF$89:$CF$89,0)-1)=Specials!G850)*(Data!$CH$90:$CH$169="W"),1)),0)</f>
        <v>0</v>
      </c>
      <c r="K850" s="91" t="str">
        <f t="array" aca="1" ref="K850" ca="1">IF(H850=1,INDEX(Data!$CG$90:$CG$169,MATCH(G850,(OFFSET(Data!$BF$90:$BF$169,,MATCH(C850,Data!$BF$89:$CF$89,0)-1))*(Data!$CH$90:$CH$169="W"),0)),H850&amp;" Players")</f>
        <v>0 Players</v>
      </c>
      <c r="L850" s="91" t="str">
        <f t="shared" ca="1" si="59"/>
        <v>Best women took 0</v>
      </c>
      <c r="M850" s="91" t="s">
        <v>10</v>
      </c>
      <c r="N850" s="91" t="s">
        <v>230</v>
      </c>
      <c r="O850" s="91">
        <f t="shared" ca="1" si="60"/>
        <v>31</v>
      </c>
      <c r="P850" s="91" t="str">
        <f t="shared" ca="1" si="61"/>
        <v/>
      </c>
    </row>
    <row r="851" spans="1:16" s="91" customFormat="1" x14ac:dyDescent="0.25">
      <c r="A851" s="91" t="s">
        <v>288</v>
      </c>
      <c r="B851" s="330"/>
      <c r="C851" s="91">
        <v>17</v>
      </c>
      <c r="D851" s="91" t="str">
        <f>INDEX(Parameter!$B$9:$AB$9,MATCH(C851,Parameter!$B$8:$AB$8,0))</f>
        <v>no</v>
      </c>
      <c r="E851" s="91">
        <f>COUNTIF(Data!$CJ$89:$HN$89,Specials!C851)</f>
        <v>0</v>
      </c>
      <c r="F851" s="91">
        <f ca="1">OFFSET(Data!$BF$90,MATCH("W1",Data!$A$90:$A$169,0)-1,MATCH(C851,Data!$BF$89:$CF$89,0)-1)</f>
        <v>0</v>
      </c>
      <c r="G851" s="91">
        <f t="array" aca="1" ref="G851" ca="1">SMALL(IF((Data!$AA$90:$AA$169&lt;&gt;0)*(Data!$CH$90:$CH$169="W")*(IF(Parameter!$B$4&gt;0,Data!$M$90:$M$169&gt;0,1)),OFFSET(Data!$BF$90:$BF$169,,MATCH(C851,Data!$BF$89:$CF$89,0)-1)),1)</f>
        <v>0</v>
      </c>
      <c r="H851" s="91">
        <f t="array" aca="1" ref="H851" ca="1">IF(AND(G851&lt;=F851-E851*1,G851&lt;&gt;0),SUM(IF((OFFSET(Data!$BF$90:$BF$169,,MATCH(C851,Data!$BF$89:$CF$89,0)-1)=Specials!G851)*(Data!$CH$90:$CH$169="W"),1)),0)</f>
        <v>0</v>
      </c>
      <c r="K851" s="91" t="str">
        <f t="array" aca="1" ref="K851" ca="1">IF(H851=1,INDEX(Data!$CG$90:$CG$169,MATCH(G851,(OFFSET(Data!$BF$90:$BF$169,,MATCH(C851,Data!$BF$89:$CF$89,0)-1))*(Data!$CH$90:$CH$169="W"),0)),H851&amp;" Players")</f>
        <v>0 Players</v>
      </c>
      <c r="L851" s="91" t="str">
        <f t="shared" ca="1" si="59"/>
        <v>Best women took 0</v>
      </c>
      <c r="M851" s="91" t="s">
        <v>10</v>
      </c>
      <c r="N851" s="91" t="s">
        <v>230</v>
      </c>
      <c r="O851" s="91">
        <f t="shared" ca="1" si="60"/>
        <v>31</v>
      </c>
      <c r="P851" s="91" t="str">
        <f t="shared" ca="1" si="61"/>
        <v/>
      </c>
    </row>
    <row r="852" spans="1:16" s="91" customFormat="1" x14ac:dyDescent="0.25">
      <c r="A852" s="91" t="s">
        <v>288</v>
      </c>
      <c r="B852" s="330"/>
      <c r="C852" s="91">
        <v>18</v>
      </c>
      <c r="D852" s="91" t="str">
        <f>INDEX(Parameter!$B$9:$AB$9,MATCH(C852,Parameter!$B$8:$AB$8,0))</f>
        <v>no</v>
      </c>
      <c r="E852" s="91">
        <f>COUNTIF(Data!$CJ$89:$HN$89,Specials!C852)</f>
        <v>0</v>
      </c>
      <c r="F852" s="91">
        <f ca="1">OFFSET(Data!$BF$90,MATCH("W1",Data!$A$90:$A$169,0)-1,MATCH(C852,Data!$BF$89:$CF$89,0)-1)</f>
        <v>0</v>
      </c>
      <c r="G852" s="91">
        <f t="array" aca="1" ref="G852" ca="1">SMALL(IF((Data!$AA$90:$AA$169&lt;&gt;0)*(Data!$CH$90:$CH$169="W")*(IF(Parameter!$B$4&gt;0,Data!$M$90:$M$169&gt;0,1)),OFFSET(Data!$BF$90:$BF$169,,MATCH(C852,Data!$BF$89:$CF$89,0)-1)),1)</f>
        <v>0</v>
      </c>
      <c r="H852" s="91">
        <f t="array" aca="1" ref="H852" ca="1">IF(AND(G852&lt;=F852-E852*1,G852&lt;&gt;0),SUM(IF((OFFSET(Data!$BF$90:$BF$169,,MATCH(C852,Data!$BF$89:$CF$89,0)-1)=Specials!G852)*(Data!$CH$90:$CH$169="W"),1)),0)</f>
        <v>0</v>
      </c>
      <c r="K852" s="91" t="str">
        <f t="array" aca="1" ref="K852" ca="1">IF(H852=1,INDEX(Data!$CG$90:$CG$169,MATCH(G852,(OFFSET(Data!$BF$90:$BF$169,,MATCH(C852,Data!$BF$89:$CF$89,0)-1))*(Data!$CH$90:$CH$169="W"),0)),H852&amp;" Players")</f>
        <v>0 Players</v>
      </c>
      <c r="L852" s="91" t="str">
        <f t="shared" ca="1" si="59"/>
        <v>Best women took 0</v>
      </c>
      <c r="M852" s="91" t="s">
        <v>10</v>
      </c>
      <c r="N852" s="91" t="s">
        <v>230</v>
      </c>
      <c r="O852" s="91">
        <f t="shared" ca="1" si="60"/>
        <v>31</v>
      </c>
      <c r="P852" s="91" t="str">
        <f t="shared" ca="1" si="61"/>
        <v/>
      </c>
    </row>
    <row r="853" spans="1:16" s="91" customFormat="1" x14ac:dyDescent="0.25">
      <c r="A853" s="91" t="s">
        <v>288</v>
      </c>
      <c r="B853" s="330"/>
      <c r="C853" s="91">
        <v>19</v>
      </c>
      <c r="D853" s="91" t="str">
        <f>INDEX(Parameter!$B$9:$AB$9,MATCH(C853,Parameter!$B$8:$AB$8,0))</f>
        <v>no</v>
      </c>
      <c r="E853" s="91">
        <f>COUNTIF(Data!$CJ$89:$HN$89,Specials!C853)</f>
        <v>0</v>
      </c>
      <c r="F853" s="91">
        <f ca="1">OFFSET(Data!$BF$90,MATCH("W1",Data!$A$90:$A$169,0)-1,MATCH(C853,Data!$BF$89:$CF$89,0)-1)</f>
        <v>0</v>
      </c>
      <c r="G853" s="91">
        <f t="array" aca="1" ref="G853" ca="1">SMALL(IF((Data!$AA$90:$AA$169&lt;&gt;0)*(Data!$CH$90:$CH$169="W")*(IF(Parameter!$B$4&gt;0,Data!$M$90:$M$169&gt;0,1)),OFFSET(Data!$BF$90:$BF$169,,MATCH(C853,Data!$BF$89:$CF$89,0)-1)),1)</f>
        <v>0</v>
      </c>
      <c r="H853" s="91">
        <f t="array" aca="1" ref="H853" ca="1">IF(AND(G853&lt;=F853-E853*1,G853&lt;&gt;0),SUM(IF((OFFSET(Data!$BF$90:$BF$169,,MATCH(C853,Data!$BF$89:$CF$89,0)-1)=Specials!G853)*(Data!$CH$90:$CH$169="W"),1)),0)</f>
        <v>0</v>
      </c>
      <c r="K853" s="91" t="str">
        <f t="array" aca="1" ref="K853" ca="1">IF(H853=1,INDEX(Data!$CG$90:$CG$169,MATCH(G853,(OFFSET(Data!$BF$90:$BF$169,,MATCH(C853,Data!$BF$89:$CF$89,0)-1))*(Data!$CH$90:$CH$169="W"),0)),H853&amp;" Players")</f>
        <v>0 Players</v>
      </c>
      <c r="L853" s="91" t="str">
        <f t="shared" ca="1" si="59"/>
        <v>Best women took 0</v>
      </c>
      <c r="M853" s="91" t="s">
        <v>10</v>
      </c>
      <c r="N853" s="91" t="s">
        <v>230</v>
      </c>
      <c r="O853" s="91">
        <f t="shared" ca="1" si="60"/>
        <v>31</v>
      </c>
      <c r="P853" s="91" t="str">
        <f t="shared" ca="1" si="61"/>
        <v/>
      </c>
    </row>
    <row r="854" spans="1:16" s="91" customFormat="1" x14ac:dyDescent="0.25">
      <c r="A854" s="91" t="s">
        <v>288</v>
      </c>
      <c r="B854" s="330"/>
      <c r="C854" s="91">
        <v>20</v>
      </c>
      <c r="D854" s="91" t="str">
        <f>INDEX(Parameter!$B$9:$AB$9,MATCH(C854,Parameter!$B$8:$AB$8,0))</f>
        <v>no</v>
      </c>
      <c r="E854" s="91">
        <f>COUNTIF(Data!$CJ$89:$HN$89,Specials!C854)</f>
        <v>0</v>
      </c>
      <c r="F854" s="91">
        <f ca="1">OFFSET(Data!$BF$90,MATCH("W1",Data!$A$90:$A$169,0)-1,MATCH(C854,Data!$BF$89:$CF$89,0)-1)</f>
        <v>0</v>
      </c>
      <c r="G854" s="91">
        <f t="array" aca="1" ref="G854" ca="1">SMALL(IF((Data!$AA$90:$AA$169&lt;&gt;0)*(Data!$CH$90:$CH$169="W")*(IF(Parameter!$B$4&gt;0,Data!$M$90:$M$169&gt;0,1)),OFFSET(Data!$BF$90:$BF$169,,MATCH(C854,Data!$BF$89:$CF$89,0)-1)),1)</f>
        <v>0</v>
      </c>
      <c r="H854" s="91">
        <f t="array" aca="1" ref="H854" ca="1">IF(AND(G854&lt;=F854-E854*1,G854&lt;&gt;0),SUM(IF((OFFSET(Data!$BF$90:$BF$169,,MATCH(C854,Data!$BF$89:$CF$89,0)-1)=Specials!G854)*(Data!$CH$90:$CH$169="W"),1)),0)</f>
        <v>0</v>
      </c>
      <c r="K854" s="91" t="str">
        <f t="array" aca="1" ref="K854" ca="1">IF(H854=1,INDEX(Data!$CG$90:$CG$169,MATCH(G854,(OFFSET(Data!$BF$90:$BF$169,,MATCH(C854,Data!$BF$89:$CF$89,0)-1))*(Data!$CH$90:$CH$169="W"),0)),H854&amp;" Players")</f>
        <v>0 Players</v>
      </c>
      <c r="L854" s="91" t="str">
        <f t="shared" ca="1" si="59"/>
        <v>Best women took 0</v>
      </c>
      <c r="M854" s="91" t="s">
        <v>10</v>
      </c>
      <c r="N854" s="91" t="s">
        <v>230</v>
      </c>
      <c r="O854" s="91">
        <f t="shared" ca="1" si="60"/>
        <v>31</v>
      </c>
      <c r="P854" s="91" t="str">
        <f t="shared" ca="1" si="61"/>
        <v/>
      </c>
    </row>
    <row r="855" spans="1:16" s="91" customFormat="1" x14ac:dyDescent="0.25">
      <c r="A855" s="91" t="s">
        <v>288</v>
      </c>
      <c r="B855" s="330"/>
      <c r="C855" s="91">
        <v>21</v>
      </c>
      <c r="D855" s="91" t="str">
        <f>INDEX(Parameter!$B$9:$AB$9,MATCH(C855,Parameter!$B$8:$AB$8,0))</f>
        <v>no</v>
      </c>
      <c r="E855" s="91">
        <f>COUNTIF(Data!$CJ$89:$HN$89,Specials!C855)</f>
        <v>0</v>
      </c>
      <c r="F855" s="91">
        <f ca="1">OFFSET(Data!$BF$90,MATCH("W1",Data!$A$90:$A$169,0)-1,MATCH(C855,Data!$BF$89:$CF$89,0)-1)</f>
        <v>0</v>
      </c>
      <c r="G855" s="91">
        <f t="array" aca="1" ref="G855" ca="1">SMALL(IF((Data!$AA$90:$AA$169&lt;&gt;0)*(Data!$CH$90:$CH$169="W")*(IF(Parameter!$B$4&gt;0,Data!$M$90:$M$169&gt;0,1)),OFFSET(Data!$BF$90:$BF$169,,MATCH(C855,Data!$BF$89:$CF$89,0)-1)),1)</f>
        <v>0</v>
      </c>
      <c r="H855" s="91">
        <f t="array" aca="1" ref="H855" ca="1">IF(AND(G855&lt;=F855-E855*1,G855&lt;&gt;0),SUM(IF((OFFSET(Data!$BF$90:$BF$169,,MATCH(C855,Data!$BF$89:$CF$89,0)-1)=Specials!G855)*(Data!$CH$90:$CH$169="W"),1)),0)</f>
        <v>0</v>
      </c>
      <c r="K855" s="91" t="str">
        <f t="array" aca="1" ref="K855" ca="1">IF(H855=1,INDEX(Data!$CG$90:$CG$169,MATCH(G855,(OFFSET(Data!$BF$90:$BF$169,,MATCH(C855,Data!$BF$89:$CF$89,0)-1))*(Data!$CH$90:$CH$169="W"),0)),H855&amp;" Players")</f>
        <v>0 Players</v>
      </c>
      <c r="L855" s="91" t="str">
        <f t="shared" ca="1" si="59"/>
        <v>Best women took 0</v>
      </c>
      <c r="M855" s="91" t="s">
        <v>10</v>
      </c>
      <c r="N855" s="91" t="s">
        <v>230</v>
      </c>
      <c r="O855" s="91">
        <f t="shared" ca="1" si="60"/>
        <v>31</v>
      </c>
      <c r="P855" s="91" t="str">
        <f t="shared" ca="1" si="61"/>
        <v/>
      </c>
    </row>
    <row r="856" spans="1:16" s="91" customFormat="1" x14ac:dyDescent="0.25">
      <c r="A856" s="91" t="s">
        <v>288</v>
      </c>
      <c r="B856" s="330"/>
      <c r="C856" s="91">
        <v>22</v>
      </c>
      <c r="D856" s="91" t="str">
        <f>INDEX(Parameter!$B$9:$AB$9,MATCH(C856,Parameter!$B$8:$AB$8,0))</f>
        <v>no</v>
      </c>
      <c r="E856" s="91">
        <f>COUNTIF(Data!$CJ$89:$HN$89,Specials!C856)</f>
        <v>0</v>
      </c>
      <c r="F856" s="91">
        <f ca="1">OFFSET(Data!$BF$90,MATCH("W1",Data!$A$90:$A$169,0)-1,MATCH(C856,Data!$BF$89:$CF$89,0)-1)</f>
        <v>0</v>
      </c>
      <c r="G856" s="91">
        <f t="array" aca="1" ref="G856" ca="1">SMALL(IF((Data!$AA$90:$AA$169&lt;&gt;0)*(Data!$CH$90:$CH$169="W")*(IF(Parameter!$B$4&gt;0,Data!$M$90:$M$169&gt;0,1)),OFFSET(Data!$BF$90:$BF$169,,MATCH(C856,Data!$BF$89:$CF$89,0)-1)),1)</f>
        <v>0</v>
      </c>
      <c r="H856" s="91">
        <f t="array" aca="1" ref="H856" ca="1">IF(AND(G856&lt;=F856-E856*1,G856&lt;&gt;0),SUM(IF((OFFSET(Data!$BF$90:$BF$169,,MATCH(C856,Data!$BF$89:$CF$89,0)-1)=Specials!G856)*(Data!$CH$90:$CH$169="W"),1)),0)</f>
        <v>0</v>
      </c>
      <c r="K856" s="91" t="str">
        <f t="array" aca="1" ref="K856" ca="1">IF(H856=1,INDEX(Data!$CG$90:$CG$169,MATCH(G856,(OFFSET(Data!$BF$90:$BF$169,,MATCH(C856,Data!$BF$89:$CF$89,0)-1))*(Data!$CH$90:$CH$169="W"),0)),H856&amp;" Players")</f>
        <v>0 Players</v>
      </c>
      <c r="L856" s="91" t="str">
        <f t="shared" ca="1" si="59"/>
        <v>Best women took 0</v>
      </c>
      <c r="M856" s="91" t="s">
        <v>10</v>
      </c>
      <c r="N856" s="91" t="s">
        <v>230</v>
      </c>
      <c r="O856" s="91">
        <f t="shared" ca="1" si="60"/>
        <v>31</v>
      </c>
      <c r="P856" s="91" t="str">
        <f t="shared" ca="1" si="61"/>
        <v/>
      </c>
    </row>
    <row r="857" spans="1:16" s="91" customFormat="1" x14ac:dyDescent="0.25">
      <c r="A857" s="91" t="s">
        <v>288</v>
      </c>
      <c r="B857" s="330"/>
      <c r="C857" s="91">
        <v>23</v>
      </c>
      <c r="D857" s="91" t="str">
        <f>INDEX(Parameter!$B$9:$AB$9,MATCH(C857,Parameter!$B$8:$AB$8,0))</f>
        <v>no</v>
      </c>
      <c r="E857" s="91">
        <f>COUNTIF(Data!$CJ$89:$HN$89,Specials!C857)</f>
        <v>0</v>
      </c>
      <c r="F857" s="91">
        <f ca="1">OFFSET(Data!$BF$90,MATCH("W1",Data!$A$90:$A$169,0)-1,MATCH(C857,Data!$BF$89:$CF$89,0)-1)</f>
        <v>0</v>
      </c>
      <c r="G857" s="91">
        <f t="array" aca="1" ref="G857" ca="1">SMALL(IF((Data!$AA$90:$AA$169&lt;&gt;0)*(Data!$CH$90:$CH$169="W")*(IF(Parameter!$B$4&gt;0,Data!$M$90:$M$169&gt;0,1)),OFFSET(Data!$BF$90:$BF$169,,MATCH(C857,Data!$BF$89:$CF$89,0)-1)),1)</f>
        <v>0</v>
      </c>
      <c r="H857" s="91">
        <f t="array" aca="1" ref="H857" ca="1">IF(AND(G857&lt;=F857-E857*1,G857&lt;&gt;0),SUM(IF((OFFSET(Data!$BF$90:$BF$169,,MATCH(C857,Data!$BF$89:$CF$89,0)-1)=Specials!G857)*(Data!$CH$90:$CH$169="W"),1)),0)</f>
        <v>0</v>
      </c>
      <c r="K857" s="91" t="str">
        <f t="array" aca="1" ref="K857" ca="1">IF(H857=1,INDEX(Data!$CG$90:$CG$169,MATCH(G857,(OFFSET(Data!$BF$90:$BF$169,,MATCH(C857,Data!$BF$89:$CF$89,0)-1))*(Data!$CH$90:$CH$169="W"),0)),H857&amp;" Players")</f>
        <v>0 Players</v>
      </c>
      <c r="L857" s="91" t="str">
        <f t="shared" ca="1" si="59"/>
        <v>Best women took 0</v>
      </c>
      <c r="M857" s="91" t="s">
        <v>10</v>
      </c>
      <c r="N857" s="91" t="s">
        <v>230</v>
      </c>
      <c r="O857" s="91">
        <f t="shared" ca="1" si="60"/>
        <v>31</v>
      </c>
      <c r="P857" s="91" t="str">
        <f t="shared" ca="1" si="61"/>
        <v/>
      </c>
    </row>
    <row r="858" spans="1:16" s="91" customFormat="1" x14ac:dyDescent="0.25">
      <c r="A858" s="91" t="s">
        <v>288</v>
      </c>
      <c r="B858" s="330"/>
      <c r="C858" s="91">
        <v>24</v>
      </c>
      <c r="D858" s="91" t="str">
        <f>INDEX(Parameter!$B$9:$AB$9,MATCH(C858,Parameter!$B$8:$AB$8,0))</f>
        <v>no</v>
      </c>
      <c r="E858" s="91">
        <f>COUNTIF(Data!$CJ$89:$HN$89,Specials!C858)</f>
        <v>0</v>
      </c>
      <c r="F858" s="91">
        <f ca="1">OFFSET(Data!$BF$90,MATCH("W1",Data!$A$90:$A$169,0)-1,MATCH(C858,Data!$BF$89:$CF$89,0)-1)</f>
        <v>0</v>
      </c>
      <c r="G858" s="91">
        <f t="array" aca="1" ref="G858" ca="1">SMALL(IF((Data!$AA$90:$AA$169&lt;&gt;0)*(Data!$CH$90:$CH$169="W")*(IF(Parameter!$B$4&gt;0,Data!$M$90:$M$169&gt;0,1)),OFFSET(Data!$BF$90:$BF$169,,MATCH(C858,Data!$BF$89:$CF$89,0)-1)),1)</f>
        <v>0</v>
      </c>
      <c r="H858" s="91">
        <f t="array" aca="1" ref="H858" ca="1">IF(AND(G858&lt;=F858-E858*1,G858&lt;&gt;0),SUM(IF((OFFSET(Data!$BF$90:$BF$169,,MATCH(C858,Data!$BF$89:$CF$89,0)-1)=Specials!G858)*(Data!$CH$90:$CH$169="W"),1)),0)</f>
        <v>0</v>
      </c>
      <c r="K858" s="91" t="str">
        <f t="array" aca="1" ref="K858" ca="1">IF(H858=1,INDEX(Data!$CG$90:$CG$169,MATCH(G858,(OFFSET(Data!$BF$90:$BF$169,,MATCH(C858,Data!$BF$89:$CF$89,0)-1))*(Data!$CH$90:$CH$169="W"),0)),H858&amp;" Players")</f>
        <v>0 Players</v>
      </c>
      <c r="L858" s="91" t="str">
        <f t="shared" ca="1" si="59"/>
        <v>Best women took 0</v>
      </c>
      <c r="M858" s="91" t="s">
        <v>10</v>
      </c>
      <c r="N858" s="91" t="s">
        <v>230</v>
      </c>
      <c r="O858" s="91">
        <f t="shared" ca="1" si="60"/>
        <v>31</v>
      </c>
      <c r="P858" s="91" t="str">
        <f t="shared" ca="1" si="61"/>
        <v/>
      </c>
    </row>
    <row r="859" spans="1:16" s="91" customFormat="1" x14ac:dyDescent="0.25">
      <c r="A859" s="91" t="s">
        <v>288</v>
      </c>
      <c r="B859" s="330"/>
      <c r="C859" s="91">
        <v>25</v>
      </c>
      <c r="D859" s="91" t="str">
        <f>INDEX(Parameter!$B$9:$AB$9,MATCH(C859,Parameter!$B$8:$AB$8,0))</f>
        <v>no</v>
      </c>
      <c r="E859" s="91">
        <f>COUNTIF(Data!$CJ$89:$HN$89,Specials!C859)</f>
        <v>0</v>
      </c>
      <c r="F859" s="91">
        <f ca="1">OFFSET(Data!$BF$90,MATCH("W1",Data!$A$90:$A$169,0)-1,MATCH(C859,Data!$BF$89:$CF$89,0)-1)</f>
        <v>0</v>
      </c>
      <c r="G859" s="91">
        <f t="array" aca="1" ref="G859" ca="1">SMALL(IF((Data!$AA$90:$AA$169&lt;&gt;0)*(Data!$CH$90:$CH$169="W")*(IF(Parameter!$B$4&gt;0,Data!$M$90:$M$169&gt;0,1)),OFFSET(Data!$BF$90:$BF$169,,MATCH(C859,Data!$BF$89:$CF$89,0)-1)),1)</f>
        <v>0</v>
      </c>
      <c r="H859" s="91">
        <f t="array" aca="1" ref="H859" ca="1">IF(AND(G859&lt;=F859-E859*1,G859&lt;&gt;0),SUM(IF((OFFSET(Data!$BF$90:$BF$169,,MATCH(C859,Data!$BF$89:$CF$89,0)-1)=Specials!G859)*(Data!$CH$90:$CH$169="W"),1)),0)</f>
        <v>0</v>
      </c>
      <c r="K859" s="91" t="str">
        <f t="array" aca="1" ref="K859" ca="1">IF(H859=1,INDEX(Data!$CG$90:$CG$169,MATCH(G859,(OFFSET(Data!$BF$90:$BF$169,,MATCH(C859,Data!$BF$89:$CF$89,0)-1))*(Data!$CH$90:$CH$169="W"),0)),H859&amp;" Players")</f>
        <v>0 Players</v>
      </c>
      <c r="L859" s="91" t="str">
        <f t="shared" ca="1" si="59"/>
        <v>Best women took 0</v>
      </c>
      <c r="M859" s="91" t="s">
        <v>10</v>
      </c>
      <c r="N859" s="91" t="s">
        <v>230</v>
      </c>
      <c r="O859" s="91">
        <f t="shared" ca="1" si="60"/>
        <v>31</v>
      </c>
      <c r="P859" s="91" t="str">
        <f t="shared" ca="1" si="61"/>
        <v/>
      </c>
    </row>
    <row r="860" spans="1:16" s="91" customFormat="1" x14ac:dyDescent="0.25">
      <c r="A860" s="91" t="s">
        <v>288</v>
      </c>
      <c r="B860" s="330"/>
      <c r="C860" s="91">
        <v>26</v>
      </c>
      <c r="D860" s="91" t="str">
        <f>INDEX(Parameter!$B$9:$AB$9,MATCH(C860,Parameter!$B$8:$AB$8,0))</f>
        <v>no</v>
      </c>
      <c r="E860" s="91">
        <f>COUNTIF(Data!$CJ$89:$HN$89,Specials!C860)</f>
        <v>0</v>
      </c>
      <c r="F860" s="91">
        <f ca="1">OFFSET(Data!$BF$90,MATCH("W1",Data!$A$90:$A$169,0)-1,MATCH(C860,Data!$BF$89:$CF$89,0)-1)</f>
        <v>0</v>
      </c>
      <c r="G860" s="91">
        <f t="array" aca="1" ref="G860" ca="1">SMALL(IF((Data!$AA$90:$AA$169&lt;&gt;0)*(Data!$CH$90:$CH$169="W")*(IF(Parameter!$B$4&gt;0,Data!$M$90:$M$169&gt;0,1)),OFFSET(Data!$BF$90:$BF$169,,MATCH(C860,Data!$BF$89:$CF$89,0)-1)),1)</f>
        <v>0</v>
      </c>
      <c r="H860" s="91">
        <f t="array" aca="1" ref="H860" ca="1">IF(AND(G860&lt;=F860-E860*1,G860&lt;&gt;0),SUM(IF((OFFSET(Data!$BF$90:$BF$169,,MATCH(C860,Data!$BF$89:$CF$89,0)-1)=Specials!G860)*(Data!$CH$90:$CH$169="W"),1)),0)</f>
        <v>0</v>
      </c>
      <c r="K860" s="91" t="str">
        <f t="array" aca="1" ref="K860" ca="1">IF(H860=1,INDEX(Data!$CG$90:$CG$169,MATCH(G860,(OFFSET(Data!$BF$90:$BF$169,,MATCH(C860,Data!$BF$89:$CF$89,0)-1))*(Data!$CH$90:$CH$169="W"),0)),H860&amp;" Players")</f>
        <v>0 Players</v>
      </c>
      <c r="L860" s="91" t="str">
        <f t="shared" ca="1" si="59"/>
        <v>Best women took 0</v>
      </c>
      <c r="M860" s="91" t="s">
        <v>10</v>
      </c>
      <c r="N860" s="91" t="s">
        <v>230</v>
      </c>
      <c r="O860" s="91">
        <f t="shared" ca="1" si="60"/>
        <v>31</v>
      </c>
      <c r="P860" s="91" t="str">
        <f t="shared" ca="1" si="61"/>
        <v/>
      </c>
    </row>
    <row r="861" spans="1:16" s="91" customFormat="1" x14ac:dyDescent="0.25">
      <c r="A861" s="91" t="s">
        <v>288</v>
      </c>
      <c r="B861" s="330"/>
      <c r="C861" s="91">
        <v>27</v>
      </c>
      <c r="D861" s="91" t="str">
        <f>INDEX(Parameter!$B$9:$AB$9,MATCH(C861,Parameter!$B$8:$AB$8,0))</f>
        <v>no</v>
      </c>
      <c r="E861" s="91">
        <f>COUNTIF(Data!$CJ$89:$HN$89,Specials!C861)</f>
        <v>0</v>
      </c>
      <c r="F861" s="91">
        <f ca="1">OFFSET(Data!$BF$90,MATCH("W1",Data!$A$90:$A$169,0)-1,MATCH(C861,Data!$BF$89:$CF$89,0)-1)</f>
        <v>0</v>
      </c>
      <c r="G861" s="91">
        <f t="array" aca="1" ref="G861" ca="1">SMALL(IF((Data!$AA$90:$AA$169&lt;&gt;0)*(Data!$CH$90:$CH$169="W")*(IF(Parameter!$B$4&gt;0,Data!$M$90:$M$169&gt;0,1)),OFFSET(Data!$BF$90:$BF$169,,MATCH(C861,Data!$BF$89:$CF$89,0)-1)),1)</f>
        <v>0</v>
      </c>
      <c r="H861" s="91">
        <f t="array" aca="1" ref="H861" ca="1">IF(AND(G861&lt;=F861-E861*1,G861&lt;&gt;0),SUM(IF((OFFSET(Data!$BF$90:$BF$169,,MATCH(C861,Data!$BF$89:$CF$89,0)-1)=Specials!G861)*(Data!$CH$90:$CH$169="W"),1)),0)</f>
        <v>0</v>
      </c>
      <c r="K861" s="91" t="str">
        <f t="array" aca="1" ref="K861" ca="1">IF(H861=1,INDEX(Data!$CG$90:$CG$169,MATCH(G861,(OFFSET(Data!$BF$90:$BF$169,,MATCH(C861,Data!$BF$89:$CF$89,0)-1))*(Data!$CH$90:$CH$169="W"),0)),H861&amp;" Players")</f>
        <v>0 Players</v>
      </c>
      <c r="L861" s="91" t="str">
        <f t="shared" ca="1" si="59"/>
        <v>Best women took 0</v>
      </c>
      <c r="M861" s="91" t="s">
        <v>10</v>
      </c>
      <c r="N861" s="91" t="s">
        <v>230</v>
      </c>
      <c r="O861" s="91">
        <f t="shared" ca="1" si="60"/>
        <v>31</v>
      </c>
      <c r="P861" s="91" t="str">
        <f t="shared" ca="1" si="61"/>
        <v/>
      </c>
    </row>
    <row r="862" spans="1:16" s="78" customFormat="1" ht="15" customHeight="1" x14ac:dyDescent="0.25">
      <c r="A862" s="78" t="s">
        <v>302</v>
      </c>
      <c r="B862" s="327" t="s">
        <v>306</v>
      </c>
      <c r="C862" s="78">
        <v>1</v>
      </c>
      <c r="D862" s="78">
        <f>INDEX(Parameter!$B$9:$AB$9,MATCH(C862,Parameter!$B$8:$AB$8,0))</f>
        <v>3</v>
      </c>
      <c r="E862" s="78">
        <f>COUNTIF(Data!$CJ$89:$HN$89,Specials!C862)</f>
        <v>2</v>
      </c>
      <c r="F862" s="78">
        <f ca="1">OFFSET(Data!$BF$90,MATCH("M1",Data!$A$90:$A$169,0)-1,MATCH(C862,Data!$BF$89:$CF$89,0)-1)</f>
        <v>5</v>
      </c>
      <c r="G862" s="78">
        <f ca="1">OFFSET(Data!$BF$90,MATCH($B862,Data!$A$90:$A$169,0)-1,MATCH(C862,Data!$BF$89:$CF$89,0)-1)</f>
        <v>6</v>
      </c>
      <c r="H862" s="78">
        <f ca="1">IF(AND(G862-F862&gt;=E862*1,G862-F862&lt;E862*2,G862-F862&gt;=I862-2),1,0)</f>
        <v>0</v>
      </c>
      <c r="I862" s="78">
        <f t="array" ref="I862">SUM(IF(Data!$A$90:$A$169=$B862,Data!$J$90:$N$169))-SUM(IF(Data!$A$90:$A$169="M1",Data!$J$90:$N$169))</f>
        <v>1</v>
      </c>
      <c r="K862" s="78" t="str">
        <f>INDEX(Data!$CG$90:$CG$169,MATCH($B862,Data!$A$90:$A$169,0))</f>
        <v>Karl Seper</v>
      </c>
      <c r="L862" s="78" t="str">
        <f ca="1">"Best men took only "&amp;F862</f>
        <v>Best men took only 5</v>
      </c>
      <c r="M862" s="78" t="s">
        <v>0</v>
      </c>
      <c r="N862" s="78" t="s">
        <v>230</v>
      </c>
      <c r="O862" s="78">
        <f t="shared" ca="1" si="60"/>
        <v>31</v>
      </c>
      <c r="P862" s="78" t="str">
        <f t="shared" ref="P862:P888" ca="1" si="62">IF(H862&gt;0,"On hole "&amp;C862&amp;" "&amp;K862&amp;" took "&amp;G862&amp;" throws in total ("&amp;$E862&amp;" rounds)","")</f>
        <v/>
      </c>
    </row>
    <row r="863" spans="1:16" s="78" customFormat="1" x14ac:dyDescent="0.25">
      <c r="A863" s="78" t="s">
        <v>302</v>
      </c>
      <c r="B863" s="327" t="s">
        <v>306</v>
      </c>
      <c r="C863" s="78">
        <v>2</v>
      </c>
      <c r="D863" s="78">
        <f>INDEX(Parameter!$B$9:$AB$9,MATCH(C863,Parameter!$B$8:$AB$8,0))</f>
        <v>3</v>
      </c>
      <c r="E863" s="78">
        <f>COUNTIF(Data!$CJ$89:$HN$89,Specials!C863)</f>
        <v>2</v>
      </c>
      <c r="F863" s="78">
        <f ca="1">OFFSET(Data!$BF$90,MATCH("M1",Data!$A$90:$A$169,0)-1,MATCH(C863,Data!$BF$89:$CF$89,0)-1)</f>
        <v>5</v>
      </c>
      <c r="G863" s="78">
        <f ca="1">OFFSET(Data!$BF$90,MATCH($B863,Data!$A$90:$A$169,0)-1,MATCH(C863,Data!$BF$89:$CF$89,0)-1)</f>
        <v>6</v>
      </c>
      <c r="H863" s="78">
        <f t="shared" ref="H863:H926" ca="1" si="63">IF(AND(G863-F863&gt;=E863*1,G863-F863&lt;E863*2,G863-F863&gt;=I863-2),1,0)</f>
        <v>0</v>
      </c>
      <c r="I863" s="78">
        <f t="array" ref="I863">SUM(IF(Data!$A$90:$A$169=$B863,Data!$J$90:$N$169))-SUM(IF(Data!$A$90:$A$169="M1",Data!$J$90:$N$169))</f>
        <v>1</v>
      </c>
      <c r="K863" s="78" t="str">
        <f>INDEX(Data!$CG$90:$CG$169,MATCH($B863,Data!$A$90:$A$169,0))</f>
        <v>Karl Seper</v>
      </c>
      <c r="L863" s="78" t="str">
        <f ca="1">"Best men took only "&amp;F863</f>
        <v>Best men took only 5</v>
      </c>
      <c r="M863" s="78" t="s">
        <v>0</v>
      </c>
      <c r="N863" s="78" t="s">
        <v>230</v>
      </c>
      <c r="O863" s="78">
        <f t="shared" ca="1" si="60"/>
        <v>31</v>
      </c>
      <c r="P863" s="78" t="str">
        <f t="shared" ca="1" si="62"/>
        <v/>
      </c>
    </row>
    <row r="864" spans="1:16" s="78" customFormat="1" x14ac:dyDescent="0.25">
      <c r="A864" s="78" t="s">
        <v>302</v>
      </c>
      <c r="B864" s="327" t="s">
        <v>306</v>
      </c>
      <c r="C864" s="78">
        <v>3</v>
      </c>
      <c r="D864" s="78">
        <f>INDEX(Parameter!$B$9:$AB$9,MATCH(C864,Parameter!$B$8:$AB$8,0))</f>
        <v>3</v>
      </c>
      <c r="E864" s="78">
        <f>COUNTIF(Data!$CJ$89:$HN$89,Specials!C864)</f>
        <v>2</v>
      </c>
      <c r="F864" s="78">
        <f ca="1">OFFSET(Data!$BF$90,MATCH("M1",Data!$A$90:$A$169,0)-1,MATCH(C864,Data!$BF$89:$CF$89,0)-1)</f>
        <v>8</v>
      </c>
      <c r="G864" s="78">
        <f ca="1">OFFSET(Data!$BF$90,MATCH($B864,Data!$A$90:$A$169,0)-1,MATCH(C864,Data!$BF$89:$CF$89,0)-1)</f>
        <v>7</v>
      </c>
      <c r="H864" s="78">
        <f t="shared" ca="1" si="63"/>
        <v>0</v>
      </c>
      <c r="I864" s="78">
        <f t="array" ref="I864">SUM(IF(Data!$A$90:$A$169=$B864,Data!$J$90:$N$169))-SUM(IF(Data!$A$90:$A$169="M1",Data!$J$90:$N$169))</f>
        <v>1</v>
      </c>
      <c r="K864" s="78" t="str">
        <f>INDEX(Data!$CG$90:$CG$169,MATCH($B864,Data!$A$90:$A$169,0))</f>
        <v>Karl Seper</v>
      </c>
      <c r="L864" s="78" t="str">
        <f ca="1">"Best men took only "&amp;F864</f>
        <v>Best men took only 8</v>
      </c>
      <c r="M864" s="78" t="s">
        <v>0</v>
      </c>
      <c r="N864" s="78" t="s">
        <v>230</v>
      </c>
      <c r="O864" s="78">
        <f t="shared" ca="1" si="60"/>
        <v>31</v>
      </c>
      <c r="P864" s="78" t="str">
        <f t="shared" ca="1" si="62"/>
        <v/>
      </c>
    </row>
    <row r="865" spans="1:16" s="78" customFormat="1" x14ac:dyDescent="0.25">
      <c r="A865" s="78" t="s">
        <v>302</v>
      </c>
      <c r="B865" s="327" t="s">
        <v>306</v>
      </c>
      <c r="C865" s="78">
        <v>4</v>
      </c>
      <c r="D865" s="78">
        <f>INDEX(Parameter!$B$9:$AB$9,MATCH(C865,Parameter!$B$8:$AB$8,0))</f>
        <v>3</v>
      </c>
      <c r="E865" s="78">
        <f>COUNTIF(Data!$CJ$89:$HN$89,Specials!C865)</f>
        <v>2</v>
      </c>
      <c r="F865" s="78">
        <f ca="1">OFFSET(Data!$BF$90,MATCH("M1",Data!$A$90:$A$169,0)-1,MATCH(C865,Data!$BF$89:$CF$89,0)-1)</f>
        <v>6</v>
      </c>
      <c r="G865" s="78">
        <f ca="1">OFFSET(Data!$BF$90,MATCH($B865,Data!$A$90:$A$169,0)-1,MATCH(C865,Data!$BF$89:$CF$89,0)-1)</f>
        <v>7</v>
      </c>
      <c r="H865" s="78">
        <f t="shared" ca="1" si="63"/>
        <v>0</v>
      </c>
      <c r="I865" s="78">
        <f t="array" ref="I865">SUM(IF(Data!$A$90:$A$169=$B865,Data!$J$90:$N$169))-SUM(IF(Data!$A$90:$A$169="M1",Data!$J$90:$N$169))</f>
        <v>1</v>
      </c>
      <c r="K865" s="78" t="str">
        <f>INDEX(Data!$CG$90:$CG$169,MATCH($B865,Data!$A$90:$A$169,0))</f>
        <v>Karl Seper</v>
      </c>
      <c r="L865" s="78" t="str">
        <f t="shared" ref="L865:L888" ca="1" si="64">"Best men took only "&amp;F865</f>
        <v>Best men took only 6</v>
      </c>
      <c r="M865" s="78" t="s">
        <v>0</v>
      </c>
      <c r="N865" s="78" t="s">
        <v>230</v>
      </c>
      <c r="O865" s="78">
        <f t="shared" ca="1" si="60"/>
        <v>31</v>
      </c>
      <c r="P865" s="78" t="str">
        <f t="shared" ca="1" si="62"/>
        <v/>
      </c>
    </row>
    <row r="866" spans="1:16" s="78" customFormat="1" x14ac:dyDescent="0.25">
      <c r="A866" s="78" t="s">
        <v>302</v>
      </c>
      <c r="B866" s="327" t="s">
        <v>306</v>
      </c>
      <c r="C866" s="78">
        <v>5</v>
      </c>
      <c r="D866" s="78">
        <f>INDEX(Parameter!$B$9:$AB$9,MATCH(C866,Parameter!$B$8:$AB$8,0))</f>
        <v>3</v>
      </c>
      <c r="E866" s="78">
        <f>COUNTIF(Data!$CJ$89:$HN$89,Specials!C866)</f>
        <v>2</v>
      </c>
      <c r="F866" s="78">
        <f ca="1">OFFSET(Data!$BF$90,MATCH("M1",Data!$A$90:$A$169,0)-1,MATCH(C866,Data!$BF$89:$CF$89,0)-1)</f>
        <v>7</v>
      </c>
      <c r="G866" s="78">
        <f ca="1">OFFSET(Data!$BF$90,MATCH($B866,Data!$A$90:$A$169,0)-1,MATCH(C866,Data!$BF$89:$CF$89,0)-1)</f>
        <v>6</v>
      </c>
      <c r="H866" s="78">
        <f t="shared" ca="1" si="63"/>
        <v>0</v>
      </c>
      <c r="I866" s="78">
        <f t="array" ref="I866">SUM(IF(Data!$A$90:$A$169=$B866,Data!$J$90:$N$169))-SUM(IF(Data!$A$90:$A$169="M1",Data!$J$90:$N$169))</f>
        <v>1</v>
      </c>
      <c r="K866" s="78" t="str">
        <f>INDEX(Data!$CG$90:$CG$169,MATCH($B866,Data!$A$90:$A$169,0))</f>
        <v>Karl Seper</v>
      </c>
      <c r="L866" s="78" t="str">
        <f t="shared" ca="1" si="64"/>
        <v>Best men took only 7</v>
      </c>
      <c r="M866" s="78" t="s">
        <v>0</v>
      </c>
      <c r="N866" s="78" t="s">
        <v>230</v>
      </c>
      <c r="O866" s="78">
        <f t="shared" ca="1" si="60"/>
        <v>31</v>
      </c>
      <c r="P866" s="78" t="str">
        <f t="shared" ca="1" si="62"/>
        <v/>
      </c>
    </row>
    <row r="867" spans="1:16" s="78" customFormat="1" x14ac:dyDescent="0.25">
      <c r="A867" s="78" t="s">
        <v>302</v>
      </c>
      <c r="B867" s="327" t="s">
        <v>306</v>
      </c>
      <c r="C867" s="78">
        <v>6</v>
      </c>
      <c r="D867" s="78">
        <f>INDEX(Parameter!$B$9:$AB$9,MATCH(C867,Parameter!$B$8:$AB$8,0))</f>
        <v>3</v>
      </c>
      <c r="E867" s="78">
        <f>COUNTIF(Data!$CJ$89:$HN$89,Specials!C867)</f>
        <v>2</v>
      </c>
      <c r="F867" s="78">
        <f ca="1">OFFSET(Data!$BF$90,MATCH("M1",Data!$A$90:$A$169,0)-1,MATCH(C867,Data!$BF$89:$CF$89,0)-1)</f>
        <v>7</v>
      </c>
      <c r="G867" s="78">
        <f ca="1">OFFSET(Data!$BF$90,MATCH($B867,Data!$A$90:$A$169,0)-1,MATCH(C867,Data!$BF$89:$CF$89,0)-1)</f>
        <v>8</v>
      </c>
      <c r="H867" s="78">
        <f t="shared" ca="1" si="63"/>
        <v>0</v>
      </c>
      <c r="I867" s="78">
        <f t="array" ref="I867">SUM(IF(Data!$A$90:$A$169=$B867,Data!$J$90:$N$169))-SUM(IF(Data!$A$90:$A$169="M1",Data!$J$90:$N$169))</f>
        <v>1</v>
      </c>
      <c r="K867" s="78" t="str">
        <f>INDEX(Data!$CG$90:$CG$169,MATCH($B867,Data!$A$90:$A$169,0))</f>
        <v>Karl Seper</v>
      </c>
      <c r="L867" s="78" t="str">
        <f t="shared" ca="1" si="64"/>
        <v>Best men took only 7</v>
      </c>
      <c r="M867" s="78" t="s">
        <v>0</v>
      </c>
      <c r="N867" s="78" t="s">
        <v>230</v>
      </c>
      <c r="O867" s="78">
        <f t="shared" ca="1" si="60"/>
        <v>31</v>
      </c>
      <c r="P867" s="78" t="str">
        <f t="shared" ca="1" si="62"/>
        <v/>
      </c>
    </row>
    <row r="868" spans="1:16" s="78" customFormat="1" x14ac:dyDescent="0.25">
      <c r="A868" s="78" t="s">
        <v>302</v>
      </c>
      <c r="B868" s="327" t="s">
        <v>306</v>
      </c>
      <c r="C868" s="78">
        <v>7</v>
      </c>
      <c r="D868" s="78">
        <f>INDEX(Parameter!$B$9:$AB$9,MATCH(C868,Parameter!$B$8:$AB$8,0))</f>
        <v>3</v>
      </c>
      <c r="E868" s="78">
        <f>COUNTIF(Data!$CJ$89:$HN$89,Specials!C868)</f>
        <v>2</v>
      </c>
      <c r="F868" s="78">
        <f ca="1">OFFSET(Data!$BF$90,MATCH("M1",Data!$A$90:$A$169,0)-1,MATCH(C868,Data!$BF$89:$CF$89,0)-1)</f>
        <v>6</v>
      </c>
      <c r="G868" s="78">
        <f ca="1">OFFSET(Data!$BF$90,MATCH($B868,Data!$A$90:$A$169,0)-1,MATCH(C868,Data!$BF$89:$CF$89,0)-1)</f>
        <v>6</v>
      </c>
      <c r="H868" s="78">
        <f t="shared" ca="1" si="63"/>
        <v>0</v>
      </c>
      <c r="I868" s="78">
        <f t="array" ref="I868">SUM(IF(Data!$A$90:$A$169=$B868,Data!$J$90:$N$169))-SUM(IF(Data!$A$90:$A$169="M1",Data!$J$90:$N$169))</f>
        <v>1</v>
      </c>
      <c r="K868" s="78" t="str">
        <f>INDEX(Data!$CG$90:$CG$169,MATCH($B868,Data!$A$90:$A$169,0))</f>
        <v>Karl Seper</v>
      </c>
      <c r="L868" s="78" t="str">
        <f t="shared" ca="1" si="64"/>
        <v>Best men took only 6</v>
      </c>
      <c r="M868" s="78" t="s">
        <v>0</v>
      </c>
      <c r="N868" s="78" t="s">
        <v>230</v>
      </c>
      <c r="O868" s="78">
        <f t="shared" ca="1" si="60"/>
        <v>31</v>
      </c>
      <c r="P868" s="78" t="str">
        <f t="shared" ca="1" si="62"/>
        <v/>
      </c>
    </row>
    <row r="869" spans="1:16" s="78" customFormat="1" x14ac:dyDescent="0.25">
      <c r="A869" s="78" t="s">
        <v>302</v>
      </c>
      <c r="B869" s="327" t="s">
        <v>306</v>
      </c>
      <c r="C869" s="78">
        <v>8</v>
      </c>
      <c r="D869" s="78">
        <f>INDEX(Parameter!$B$9:$AB$9,MATCH(C869,Parameter!$B$8:$AB$8,0))</f>
        <v>3</v>
      </c>
      <c r="E869" s="78">
        <f>COUNTIF(Data!$CJ$89:$HN$89,Specials!C869)</f>
        <v>2</v>
      </c>
      <c r="F869" s="78">
        <f ca="1">OFFSET(Data!$BF$90,MATCH("M1",Data!$A$90:$A$169,0)-1,MATCH(C869,Data!$BF$89:$CF$89,0)-1)</f>
        <v>4</v>
      </c>
      <c r="G869" s="78">
        <f ca="1">OFFSET(Data!$BF$90,MATCH($B869,Data!$A$90:$A$169,0)-1,MATCH(C869,Data!$BF$89:$CF$89,0)-1)</f>
        <v>5</v>
      </c>
      <c r="H869" s="78">
        <f t="shared" ca="1" si="63"/>
        <v>0</v>
      </c>
      <c r="I869" s="78">
        <f t="array" ref="I869">SUM(IF(Data!$A$90:$A$169=$B869,Data!$J$90:$N$169))-SUM(IF(Data!$A$90:$A$169="M1",Data!$J$90:$N$169))</f>
        <v>1</v>
      </c>
      <c r="K869" s="78" t="str">
        <f>INDEX(Data!$CG$90:$CG$169,MATCH($B869,Data!$A$90:$A$169,0))</f>
        <v>Karl Seper</v>
      </c>
      <c r="L869" s="78" t="str">
        <f t="shared" ca="1" si="64"/>
        <v>Best men took only 4</v>
      </c>
      <c r="M869" s="78" t="s">
        <v>0</v>
      </c>
      <c r="N869" s="78" t="s">
        <v>230</v>
      </c>
      <c r="O869" s="78">
        <f t="shared" ca="1" si="60"/>
        <v>31</v>
      </c>
      <c r="P869" s="78" t="str">
        <f t="shared" ca="1" si="62"/>
        <v/>
      </c>
    </row>
    <row r="870" spans="1:16" s="78" customFormat="1" x14ac:dyDescent="0.25">
      <c r="A870" s="78" t="s">
        <v>302</v>
      </c>
      <c r="B870" s="327" t="s">
        <v>306</v>
      </c>
      <c r="C870" s="78">
        <v>9</v>
      </c>
      <c r="D870" s="78" t="str">
        <f>INDEX(Parameter!$B$9:$AB$9,MATCH(C870,Parameter!$B$8:$AB$8,0))</f>
        <v>no</v>
      </c>
      <c r="E870" s="78">
        <f>COUNTIF(Data!$CJ$89:$HN$89,Specials!C870)</f>
        <v>0</v>
      </c>
      <c r="F870" s="78">
        <f ca="1">OFFSET(Data!$BF$90,MATCH("M1",Data!$A$90:$A$169,0)-1,MATCH(C870,Data!$BF$89:$CF$89,0)-1)</f>
        <v>0</v>
      </c>
      <c r="G870" s="78">
        <f ca="1">OFFSET(Data!$BF$90,MATCH($B870,Data!$A$90:$A$169,0)-1,MATCH(C870,Data!$BF$89:$CF$89,0)-1)</f>
        <v>0</v>
      </c>
      <c r="H870" s="78">
        <f t="shared" ca="1" si="63"/>
        <v>0</v>
      </c>
      <c r="I870" s="78">
        <f t="array" ref="I870">SUM(IF(Data!$A$90:$A$169=$B870,Data!$J$90:$N$169))-SUM(IF(Data!$A$90:$A$169="M1",Data!$J$90:$N$169))</f>
        <v>1</v>
      </c>
      <c r="K870" s="78" t="str">
        <f>INDEX(Data!$CG$90:$CG$169,MATCH($B870,Data!$A$90:$A$169,0))</f>
        <v>Karl Seper</v>
      </c>
      <c r="L870" s="78" t="str">
        <f t="shared" ca="1" si="64"/>
        <v>Best men took only 0</v>
      </c>
      <c r="M870" s="78" t="s">
        <v>0</v>
      </c>
      <c r="N870" s="78" t="s">
        <v>230</v>
      </c>
      <c r="O870" s="78">
        <f t="shared" ca="1" si="60"/>
        <v>31</v>
      </c>
      <c r="P870" s="78" t="str">
        <f t="shared" ca="1" si="62"/>
        <v/>
      </c>
    </row>
    <row r="871" spans="1:16" s="78" customFormat="1" x14ac:dyDescent="0.25">
      <c r="A871" s="78" t="s">
        <v>302</v>
      </c>
      <c r="B871" s="327" t="s">
        <v>306</v>
      </c>
      <c r="C871" s="78">
        <v>10</v>
      </c>
      <c r="D871" s="78">
        <f>INDEX(Parameter!$B$9:$AB$9,MATCH(C871,Parameter!$B$8:$AB$8,0))</f>
        <v>4</v>
      </c>
      <c r="E871" s="78">
        <f>COUNTIF(Data!$CJ$89:$HN$89,Specials!C871)</f>
        <v>2</v>
      </c>
      <c r="F871" s="78">
        <f ca="1">OFFSET(Data!$BF$90,MATCH("M1",Data!$A$90:$A$169,0)-1,MATCH(C871,Data!$BF$89:$CF$89,0)-1)</f>
        <v>9</v>
      </c>
      <c r="G871" s="78">
        <f ca="1">OFFSET(Data!$BF$90,MATCH($B871,Data!$A$90:$A$169,0)-1,MATCH(C871,Data!$BF$89:$CF$89,0)-1)</f>
        <v>9</v>
      </c>
      <c r="H871" s="78">
        <f t="shared" ca="1" si="63"/>
        <v>0</v>
      </c>
      <c r="I871" s="78">
        <f t="array" ref="I871">SUM(IF(Data!$A$90:$A$169=$B871,Data!$J$90:$N$169))-SUM(IF(Data!$A$90:$A$169="M1",Data!$J$90:$N$169))</f>
        <v>1</v>
      </c>
      <c r="K871" s="78" t="str">
        <f>INDEX(Data!$CG$90:$CG$169,MATCH($B871,Data!$A$90:$A$169,0))</f>
        <v>Karl Seper</v>
      </c>
      <c r="L871" s="78" t="str">
        <f t="shared" ca="1" si="64"/>
        <v>Best men took only 9</v>
      </c>
      <c r="M871" s="78" t="s">
        <v>0</v>
      </c>
      <c r="N871" s="78" t="s">
        <v>230</v>
      </c>
      <c r="O871" s="78">
        <f t="shared" ca="1" si="60"/>
        <v>31</v>
      </c>
      <c r="P871" s="78" t="str">
        <f t="shared" ca="1" si="62"/>
        <v/>
      </c>
    </row>
    <row r="872" spans="1:16" s="78" customFormat="1" x14ac:dyDescent="0.25">
      <c r="A872" s="78" t="s">
        <v>302</v>
      </c>
      <c r="B872" s="327" t="s">
        <v>306</v>
      </c>
      <c r="C872" s="78">
        <v>11</v>
      </c>
      <c r="D872" s="78">
        <f>INDEX(Parameter!$B$9:$AB$9,MATCH(C872,Parameter!$B$8:$AB$8,0))</f>
        <v>3</v>
      </c>
      <c r="E872" s="78">
        <f>COUNTIF(Data!$CJ$89:$HN$89,Specials!C872)</f>
        <v>2</v>
      </c>
      <c r="F872" s="78">
        <f ca="1">OFFSET(Data!$BF$90,MATCH("M1",Data!$A$90:$A$169,0)-1,MATCH(C872,Data!$BF$89:$CF$89,0)-1)</f>
        <v>7</v>
      </c>
      <c r="G872" s="78">
        <f ca="1">OFFSET(Data!$BF$90,MATCH($B872,Data!$A$90:$A$169,0)-1,MATCH(C872,Data!$BF$89:$CF$89,0)-1)</f>
        <v>8</v>
      </c>
      <c r="H872" s="78">
        <f t="shared" ca="1" si="63"/>
        <v>0</v>
      </c>
      <c r="I872" s="78">
        <f t="array" ref="I872">SUM(IF(Data!$A$90:$A$169=$B872,Data!$J$90:$N$169))-SUM(IF(Data!$A$90:$A$169="M1",Data!$J$90:$N$169))</f>
        <v>1</v>
      </c>
      <c r="K872" s="78" t="str">
        <f>INDEX(Data!$CG$90:$CG$169,MATCH($B872,Data!$A$90:$A$169,0))</f>
        <v>Karl Seper</v>
      </c>
      <c r="L872" s="78" t="str">
        <f t="shared" ca="1" si="64"/>
        <v>Best men took only 7</v>
      </c>
      <c r="M872" s="78" t="s">
        <v>0</v>
      </c>
      <c r="N872" s="78" t="s">
        <v>230</v>
      </c>
      <c r="O872" s="78">
        <f t="shared" ca="1" si="60"/>
        <v>31</v>
      </c>
      <c r="P872" s="78" t="str">
        <f t="shared" ca="1" si="62"/>
        <v/>
      </c>
    </row>
    <row r="873" spans="1:16" s="78" customFormat="1" x14ac:dyDescent="0.25">
      <c r="A873" s="78" t="s">
        <v>302</v>
      </c>
      <c r="B873" s="327" t="s">
        <v>306</v>
      </c>
      <c r="C873" s="78">
        <v>12</v>
      </c>
      <c r="D873" s="78">
        <f>INDEX(Parameter!$B$9:$AB$9,MATCH(C873,Parameter!$B$8:$AB$8,0))</f>
        <v>3</v>
      </c>
      <c r="E873" s="78">
        <f>COUNTIF(Data!$CJ$89:$HN$89,Specials!C873)</f>
        <v>2</v>
      </c>
      <c r="F873" s="78">
        <f ca="1">OFFSET(Data!$BF$90,MATCH("M1",Data!$A$90:$A$169,0)-1,MATCH(C873,Data!$BF$89:$CF$89,0)-1)</f>
        <v>6</v>
      </c>
      <c r="G873" s="78">
        <f ca="1">OFFSET(Data!$BF$90,MATCH($B873,Data!$A$90:$A$169,0)-1,MATCH(C873,Data!$BF$89:$CF$89,0)-1)</f>
        <v>6</v>
      </c>
      <c r="H873" s="78">
        <f t="shared" ca="1" si="63"/>
        <v>0</v>
      </c>
      <c r="I873" s="78">
        <f t="array" ref="I873">SUM(IF(Data!$A$90:$A$169=$B873,Data!$J$90:$N$169))-SUM(IF(Data!$A$90:$A$169="M1",Data!$J$90:$N$169))</f>
        <v>1</v>
      </c>
      <c r="K873" s="78" t="str">
        <f>INDEX(Data!$CG$90:$CG$169,MATCH($B873,Data!$A$90:$A$169,0))</f>
        <v>Karl Seper</v>
      </c>
      <c r="L873" s="78" t="str">
        <f t="shared" ca="1" si="64"/>
        <v>Best men took only 6</v>
      </c>
      <c r="M873" s="78" t="s">
        <v>0</v>
      </c>
      <c r="N873" s="78" t="s">
        <v>230</v>
      </c>
      <c r="O873" s="78">
        <f t="shared" ca="1" si="60"/>
        <v>31</v>
      </c>
      <c r="P873" s="78" t="str">
        <f t="shared" ca="1" si="62"/>
        <v/>
      </c>
    </row>
    <row r="874" spans="1:16" s="78" customFormat="1" x14ac:dyDescent="0.25">
      <c r="A874" s="78" t="s">
        <v>302</v>
      </c>
      <c r="B874" s="327" t="s">
        <v>306</v>
      </c>
      <c r="C874" s="78">
        <v>13</v>
      </c>
      <c r="D874" s="78">
        <f>INDEX(Parameter!$B$9:$AB$9,MATCH(C874,Parameter!$B$8:$AB$8,0))</f>
        <v>3</v>
      </c>
      <c r="E874" s="78">
        <f>COUNTIF(Data!$CJ$89:$HN$89,Specials!C874)</f>
        <v>2</v>
      </c>
      <c r="F874" s="78">
        <f ca="1">OFFSET(Data!$BF$90,MATCH("M1",Data!$A$90:$A$169,0)-1,MATCH(C874,Data!$BF$89:$CF$89,0)-1)</f>
        <v>7</v>
      </c>
      <c r="G874" s="78">
        <f ca="1">OFFSET(Data!$BF$90,MATCH($B874,Data!$A$90:$A$169,0)-1,MATCH(C874,Data!$BF$89:$CF$89,0)-1)</f>
        <v>5</v>
      </c>
      <c r="H874" s="78">
        <f t="shared" ca="1" si="63"/>
        <v>0</v>
      </c>
      <c r="I874" s="78">
        <f t="array" ref="I874">SUM(IF(Data!$A$90:$A$169=$B874,Data!$J$90:$N$169))-SUM(IF(Data!$A$90:$A$169="M1",Data!$J$90:$N$169))</f>
        <v>1</v>
      </c>
      <c r="K874" s="78" t="str">
        <f>INDEX(Data!$CG$90:$CG$169,MATCH($B874,Data!$A$90:$A$169,0))</f>
        <v>Karl Seper</v>
      </c>
      <c r="L874" s="78" t="str">
        <f t="shared" ca="1" si="64"/>
        <v>Best men took only 7</v>
      </c>
      <c r="M874" s="78" t="s">
        <v>0</v>
      </c>
      <c r="N874" s="78" t="s">
        <v>230</v>
      </c>
      <c r="O874" s="78">
        <f t="shared" ca="1" si="60"/>
        <v>31</v>
      </c>
      <c r="P874" s="78" t="str">
        <f t="shared" ca="1" si="62"/>
        <v/>
      </c>
    </row>
    <row r="875" spans="1:16" s="78" customFormat="1" x14ac:dyDescent="0.25">
      <c r="A875" s="78" t="s">
        <v>302</v>
      </c>
      <c r="B875" s="327" t="s">
        <v>306</v>
      </c>
      <c r="C875" s="78">
        <v>14</v>
      </c>
      <c r="D875" s="78">
        <f>INDEX(Parameter!$B$9:$AB$9,MATCH(C875,Parameter!$B$8:$AB$8,0))</f>
        <v>4</v>
      </c>
      <c r="E875" s="78">
        <f>COUNTIF(Data!$CJ$89:$HN$89,Specials!C875)</f>
        <v>2</v>
      </c>
      <c r="F875" s="78">
        <f ca="1">OFFSET(Data!$BF$90,MATCH("M1",Data!$A$90:$A$169,0)-1,MATCH(C875,Data!$BF$89:$CF$89,0)-1)</f>
        <v>8</v>
      </c>
      <c r="G875" s="78">
        <f ca="1">OFFSET(Data!$BF$90,MATCH($B875,Data!$A$90:$A$169,0)-1,MATCH(C875,Data!$BF$89:$CF$89,0)-1)</f>
        <v>7</v>
      </c>
      <c r="H875" s="78">
        <f t="shared" ca="1" si="63"/>
        <v>0</v>
      </c>
      <c r="I875" s="78">
        <f t="array" ref="I875">SUM(IF(Data!$A$90:$A$169=$B875,Data!$J$90:$N$169))-SUM(IF(Data!$A$90:$A$169="M1",Data!$J$90:$N$169))</f>
        <v>1</v>
      </c>
      <c r="K875" s="78" t="str">
        <f>INDEX(Data!$CG$90:$CG$169,MATCH($B875,Data!$A$90:$A$169,0))</f>
        <v>Karl Seper</v>
      </c>
      <c r="L875" s="78" t="str">
        <f t="shared" ca="1" si="64"/>
        <v>Best men took only 8</v>
      </c>
      <c r="M875" s="78" t="s">
        <v>0</v>
      </c>
      <c r="N875" s="78" t="s">
        <v>230</v>
      </c>
      <c r="O875" s="78">
        <f t="shared" ca="1" si="60"/>
        <v>31</v>
      </c>
      <c r="P875" s="78" t="str">
        <f t="shared" ca="1" si="62"/>
        <v/>
      </c>
    </row>
    <row r="876" spans="1:16" s="78" customFormat="1" x14ac:dyDescent="0.25">
      <c r="A876" s="78" t="s">
        <v>302</v>
      </c>
      <c r="B876" s="327" t="s">
        <v>306</v>
      </c>
      <c r="C876" s="78">
        <v>15</v>
      </c>
      <c r="D876" s="78" t="str">
        <f>INDEX(Parameter!$B$9:$AB$9,MATCH(C876,Parameter!$B$8:$AB$8,0))</f>
        <v>no</v>
      </c>
      <c r="E876" s="78">
        <f>COUNTIF(Data!$CJ$89:$HN$89,Specials!C876)</f>
        <v>0</v>
      </c>
      <c r="F876" s="78">
        <f ca="1">OFFSET(Data!$BF$90,MATCH("M1",Data!$A$90:$A$169,0)-1,MATCH(C876,Data!$BF$89:$CF$89,0)-1)</f>
        <v>0</v>
      </c>
      <c r="G876" s="78">
        <f ca="1">OFFSET(Data!$BF$90,MATCH($B876,Data!$A$90:$A$169,0)-1,MATCH(C876,Data!$BF$89:$CF$89,0)-1)</f>
        <v>0</v>
      </c>
      <c r="H876" s="78">
        <f t="shared" ca="1" si="63"/>
        <v>0</v>
      </c>
      <c r="I876" s="78">
        <f t="array" ref="I876">SUM(IF(Data!$A$90:$A$169=$B876,Data!$J$90:$N$169))-SUM(IF(Data!$A$90:$A$169="M1",Data!$J$90:$N$169))</f>
        <v>1</v>
      </c>
      <c r="K876" s="78" t="str">
        <f>INDEX(Data!$CG$90:$CG$169,MATCH($B876,Data!$A$90:$A$169,0))</f>
        <v>Karl Seper</v>
      </c>
      <c r="L876" s="78" t="str">
        <f t="shared" ca="1" si="64"/>
        <v>Best men took only 0</v>
      </c>
      <c r="M876" s="78" t="s">
        <v>0</v>
      </c>
      <c r="N876" s="78" t="s">
        <v>230</v>
      </c>
      <c r="O876" s="78">
        <f t="shared" ca="1" si="60"/>
        <v>31</v>
      </c>
      <c r="P876" s="78" t="str">
        <f t="shared" ca="1" si="62"/>
        <v/>
      </c>
    </row>
    <row r="877" spans="1:16" s="78" customFormat="1" x14ac:dyDescent="0.25">
      <c r="A877" s="78" t="s">
        <v>302</v>
      </c>
      <c r="B877" s="327" t="s">
        <v>306</v>
      </c>
      <c r="C877" s="78">
        <v>16</v>
      </c>
      <c r="D877" s="78" t="str">
        <f>INDEX(Parameter!$B$9:$AB$9,MATCH(C877,Parameter!$B$8:$AB$8,0))</f>
        <v>no</v>
      </c>
      <c r="E877" s="78">
        <f>COUNTIF(Data!$CJ$89:$HN$89,Specials!C877)</f>
        <v>0</v>
      </c>
      <c r="F877" s="78">
        <f ca="1">OFFSET(Data!$BF$90,MATCH("M1",Data!$A$90:$A$169,0)-1,MATCH(C877,Data!$BF$89:$CF$89,0)-1)</f>
        <v>0</v>
      </c>
      <c r="G877" s="78">
        <f ca="1">OFFSET(Data!$BF$90,MATCH($B877,Data!$A$90:$A$169,0)-1,MATCH(C877,Data!$BF$89:$CF$89,0)-1)</f>
        <v>0</v>
      </c>
      <c r="H877" s="78">
        <f t="shared" ca="1" si="63"/>
        <v>0</v>
      </c>
      <c r="I877" s="78">
        <f t="array" ref="I877">SUM(IF(Data!$A$90:$A$169=$B877,Data!$J$90:$N$169))-SUM(IF(Data!$A$90:$A$169="M1",Data!$J$90:$N$169))</f>
        <v>1</v>
      </c>
      <c r="K877" s="78" t="str">
        <f>INDEX(Data!$CG$90:$CG$169,MATCH($B877,Data!$A$90:$A$169,0))</f>
        <v>Karl Seper</v>
      </c>
      <c r="L877" s="78" t="str">
        <f t="shared" ca="1" si="64"/>
        <v>Best men took only 0</v>
      </c>
      <c r="M877" s="78" t="s">
        <v>0</v>
      </c>
      <c r="N877" s="78" t="s">
        <v>230</v>
      </c>
      <c r="O877" s="78">
        <f t="shared" ca="1" si="60"/>
        <v>31</v>
      </c>
      <c r="P877" s="78" t="str">
        <f t="shared" ca="1" si="62"/>
        <v/>
      </c>
    </row>
    <row r="878" spans="1:16" s="78" customFormat="1" x14ac:dyDescent="0.25">
      <c r="A878" s="78" t="s">
        <v>302</v>
      </c>
      <c r="B878" s="327" t="s">
        <v>306</v>
      </c>
      <c r="C878" s="78">
        <v>17</v>
      </c>
      <c r="D878" s="78" t="str">
        <f>INDEX(Parameter!$B$9:$AB$9,MATCH(C878,Parameter!$B$8:$AB$8,0))</f>
        <v>no</v>
      </c>
      <c r="E878" s="78">
        <f>COUNTIF(Data!$CJ$89:$HN$89,Specials!C878)</f>
        <v>0</v>
      </c>
      <c r="F878" s="78">
        <f ca="1">OFFSET(Data!$BF$90,MATCH("M1",Data!$A$90:$A$169,0)-1,MATCH(C878,Data!$BF$89:$CF$89,0)-1)</f>
        <v>0</v>
      </c>
      <c r="G878" s="78">
        <f ca="1">OFFSET(Data!$BF$90,MATCH($B878,Data!$A$90:$A$169,0)-1,MATCH(C878,Data!$BF$89:$CF$89,0)-1)</f>
        <v>0</v>
      </c>
      <c r="H878" s="78">
        <f t="shared" ca="1" si="63"/>
        <v>0</v>
      </c>
      <c r="I878" s="78">
        <f t="array" ref="I878">SUM(IF(Data!$A$90:$A$169=$B878,Data!$J$90:$N$169))-SUM(IF(Data!$A$90:$A$169="M1",Data!$J$90:$N$169))</f>
        <v>1</v>
      </c>
      <c r="K878" s="78" t="str">
        <f>INDEX(Data!$CG$90:$CG$169,MATCH($B878,Data!$A$90:$A$169,0))</f>
        <v>Karl Seper</v>
      </c>
      <c r="L878" s="78" t="str">
        <f t="shared" ca="1" si="64"/>
        <v>Best men took only 0</v>
      </c>
      <c r="M878" s="78" t="s">
        <v>0</v>
      </c>
      <c r="N878" s="78" t="s">
        <v>230</v>
      </c>
      <c r="O878" s="78">
        <f t="shared" ca="1" si="60"/>
        <v>31</v>
      </c>
      <c r="P878" s="78" t="str">
        <f t="shared" ca="1" si="62"/>
        <v/>
      </c>
    </row>
    <row r="879" spans="1:16" s="78" customFormat="1" x14ac:dyDescent="0.25">
      <c r="A879" s="78" t="s">
        <v>302</v>
      </c>
      <c r="B879" s="327" t="s">
        <v>306</v>
      </c>
      <c r="C879" s="78">
        <v>18</v>
      </c>
      <c r="D879" s="78" t="str">
        <f>INDEX(Parameter!$B$9:$AB$9,MATCH(C879,Parameter!$B$8:$AB$8,0))</f>
        <v>no</v>
      </c>
      <c r="E879" s="78">
        <f>COUNTIF(Data!$CJ$89:$HN$89,Specials!C879)</f>
        <v>0</v>
      </c>
      <c r="F879" s="78">
        <f ca="1">OFFSET(Data!$BF$90,MATCH("M1",Data!$A$90:$A$169,0)-1,MATCH(C879,Data!$BF$89:$CF$89,0)-1)</f>
        <v>0</v>
      </c>
      <c r="G879" s="78">
        <f ca="1">OFFSET(Data!$BF$90,MATCH($B879,Data!$A$90:$A$169,0)-1,MATCH(C879,Data!$BF$89:$CF$89,0)-1)</f>
        <v>0</v>
      </c>
      <c r="H879" s="78">
        <f t="shared" ca="1" si="63"/>
        <v>0</v>
      </c>
      <c r="I879" s="78">
        <f t="array" ref="I879">SUM(IF(Data!$A$90:$A$169=$B879,Data!$J$90:$N$169))-SUM(IF(Data!$A$90:$A$169="M1",Data!$J$90:$N$169))</f>
        <v>1</v>
      </c>
      <c r="K879" s="78" t="str">
        <f>INDEX(Data!$CG$90:$CG$169,MATCH($B879,Data!$A$90:$A$169,0))</f>
        <v>Karl Seper</v>
      </c>
      <c r="L879" s="78" t="str">
        <f t="shared" ca="1" si="64"/>
        <v>Best men took only 0</v>
      </c>
      <c r="M879" s="78" t="s">
        <v>0</v>
      </c>
      <c r="N879" s="78" t="s">
        <v>230</v>
      </c>
      <c r="O879" s="78">
        <f t="shared" ca="1" si="60"/>
        <v>31</v>
      </c>
      <c r="P879" s="78" t="str">
        <f t="shared" ca="1" si="62"/>
        <v/>
      </c>
    </row>
    <row r="880" spans="1:16" s="78" customFormat="1" x14ac:dyDescent="0.25">
      <c r="A880" s="78" t="s">
        <v>302</v>
      </c>
      <c r="B880" s="327" t="s">
        <v>306</v>
      </c>
      <c r="C880" s="78">
        <v>19</v>
      </c>
      <c r="D880" s="78" t="str">
        <f>INDEX(Parameter!$B$9:$AB$9,MATCH(C880,Parameter!$B$8:$AB$8,0))</f>
        <v>no</v>
      </c>
      <c r="E880" s="78">
        <f>COUNTIF(Data!$CJ$89:$HN$89,Specials!C880)</f>
        <v>0</v>
      </c>
      <c r="F880" s="78">
        <f ca="1">OFFSET(Data!$BF$90,MATCH("M1",Data!$A$90:$A$169,0)-1,MATCH(C880,Data!$BF$89:$CF$89,0)-1)</f>
        <v>0</v>
      </c>
      <c r="G880" s="78">
        <f ca="1">OFFSET(Data!$BF$90,MATCH($B880,Data!$A$90:$A$169,0)-1,MATCH(C880,Data!$BF$89:$CF$89,0)-1)</f>
        <v>0</v>
      </c>
      <c r="H880" s="78">
        <f t="shared" ca="1" si="63"/>
        <v>0</v>
      </c>
      <c r="I880" s="78">
        <f t="array" ref="I880">SUM(IF(Data!$A$90:$A$169=$B880,Data!$J$90:$N$169))-SUM(IF(Data!$A$90:$A$169="M1",Data!$J$90:$N$169))</f>
        <v>1</v>
      </c>
      <c r="K880" s="78" t="str">
        <f>INDEX(Data!$CG$90:$CG$169,MATCH($B880,Data!$A$90:$A$169,0))</f>
        <v>Karl Seper</v>
      </c>
      <c r="L880" s="78" t="str">
        <f t="shared" ca="1" si="64"/>
        <v>Best men took only 0</v>
      </c>
      <c r="M880" s="78" t="s">
        <v>0</v>
      </c>
      <c r="N880" s="78" t="s">
        <v>230</v>
      </c>
      <c r="O880" s="78">
        <f t="shared" ca="1" si="60"/>
        <v>31</v>
      </c>
      <c r="P880" s="78" t="str">
        <f t="shared" ca="1" si="62"/>
        <v/>
      </c>
    </row>
    <row r="881" spans="1:16" s="78" customFormat="1" x14ac:dyDescent="0.25">
      <c r="A881" s="78" t="s">
        <v>302</v>
      </c>
      <c r="B881" s="327" t="s">
        <v>306</v>
      </c>
      <c r="C881" s="78">
        <v>20</v>
      </c>
      <c r="D881" s="78" t="str">
        <f>INDEX(Parameter!$B$9:$AB$9,MATCH(C881,Parameter!$B$8:$AB$8,0))</f>
        <v>no</v>
      </c>
      <c r="E881" s="78">
        <f>COUNTIF(Data!$CJ$89:$HN$89,Specials!C881)</f>
        <v>0</v>
      </c>
      <c r="F881" s="78">
        <f ca="1">OFFSET(Data!$BF$90,MATCH("M1",Data!$A$90:$A$169,0)-1,MATCH(C881,Data!$BF$89:$CF$89,0)-1)</f>
        <v>0</v>
      </c>
      <c r="G881" s="78">
        <f ca="1">OFFSET(Data!$BF$90,MATCH($B881,Data!$A$90:$A$169,0)-1,MATCH(C881,Data!$BF$89:$CF$89,0)-1)</f>
        <v>0</v>
      </c>
      <c r="H881" s="78">
        <f t="shared" ca="1" si="63"/>
        <v>0</v>
      </c>
      <c r="I881" s="78">
        <f t="array" ref="I881">SUM(IF(Data!$A$90:$A$169=$B881,Data!$J$90:$N$169))-SUM(IF(Data!$A$90:$A$169="M1",Data!$J$90:$N$169))</f>
        <v>1</v>
      </c>
      <c r="K881" s="78" t="str">
        <f>INDEX(Data!$CG$90:$CG$169,MATCH($B881,Data!$A$90:$A$169,0))</f>
        <v>Karl Seper</v>
      </c>
      <c r="L881" s="78" t="str">
        <f t="shared" ca="1" si="64"/>
        <v>Best men took only 0</v>
      </c>
      <c r="M881" s="78" t="s">
        <v>0</v>
      </c>
      <c r="N881" s="78" t="s">
        <v>230</v>
      </c>
      <c r="O881" s="78">
        <f t="shared" ca="1" si="60"/>
        <v>31</v>
      </c>
      <c r="P881" s="78" t="str">
        <f t="shared" ca="1" si="62"/>
        <v/>
      </c>
    </row>
    <row r="882" spans="1:16" s="78" customFormat="1" x14ac:dyDescent="0.25">
      <c r="A882" s="78" t="s">
        <v>302</v>
      </c>
      <c r="B882" s="327" t="s">
        <v>306</v>
      </c>
      <c r="C882" s="78">
        <v>21</v>
      </c>
      <c r="D882" s="78" t="str">
        <f>INDEX(Parameter!$B$9:$AB$9,MATCH(C882,Parameter!$B$8:$AB$8,0))</f>
        <v>no</v>
      </c>
      <c r="E882" s="78">
        <f>COUNTIF(Data!$CJ$89:$HN$89,Specials!C882)</f>
        <v>0</v>
      </c>
      <c r="F882" s="78">
        <f ca="1">OFFSET(Data!$BF$90,MATCH("M1",Data!$A$90:$A$169,0)-1,MATCH(C882,Data!$BF$89:$CF$89,0)-1)</f>
        <v>0</v>
      </c>
      <c r="G882" s="78">
        <f ca="1">OFFSET(Data!$BF$90,MATCH($B882,Data!$A$90:$A$169,0)-1,MATCH(C882,Data!$BF$89:$CF$89,0)-1)</f>
        <v>0</v>
      </c>
      <c r="H882" s="78">
        <f t="shared" ca="1" si="63"/>
        <v>0</v>
      </c>
      <c r="I882" s="78">
        <f t="array" ref="I882">SUM(IF(Data!$A$90:$A$169=$B882,Data!$J$90:$N$169))-SUM(IF(Data!$A$90:$A$169="M1",Data!$J$90:$N$169))</f>
        <v>1</v>
      </c>
      <c r="K882" s="78" t="str">
        <f>INDEX(Data!$CG$90:$CG$169,MATCH($B882,Data!$A$90:$A$169,0))</f>
        <v>Karl Seper</v>
      </c>
      <c r="L882" s="78" t="str">
        <f t="shared" ca="1" si="64"/>
        <v>Best men took only 0</v>
      </c>
      <c r="M882" s="78" t="s">
        <v>0</v>
      </c>
      <c r="N882" s="78" t="s">
        <v>230</v>
      </c>
      <c r="O882" s="78">
        <f t="shared" ca="1" si="60"/>
        <v>31</v>
      </c>
      <c r="P882" s="78" t="str">
        <f t="shared" ca="1" si="62"/>
        <v/>
      </c>
    </row>
    <row r="883" spans="1:16" s="78" customFormat="1" x14ac:dyDescent="0.25">
      <c r="A883" s="78" t="s">
        <v>302</v>
      </c>
      <c r="B883" s="327" t="s">
        <v>306</v>
      </c>
      <c r="C883" s="78">
        <v>22</v>
      </c>
      <c r="D883" s="78" t="str">
        <f>INDEX(Parameter!$B$9:$AB$9,MATCH(C883,Parameter!$B$8:$AB$8,0))</f>
        <v>no</v>
      </c>
      <c r="E883" s="78">
        <f>COUNTIF(Data!$CJ$89:$HN$89,Specials!C883)</f>
        <v>0</v>
      </c>
      <c r="F883" s="78">
        <f ca="1">OFFSET(Data!$BF$90,MATCH("M1",Data!$A$90:$A$169,0)-1,MATCH(C883,Data!$BF$89:$CF$89,0)-1)</f>
        <v>0</v>
      </c>
      <c r="G883" s="78">
        <f ca="1">OFFSET(Data!$BF$90,MATCH($B883,Data!$A$90:$A$169,0)-1,MATCH(C883,Data!$BF$89:$CF$89,0)-1)</f>
        <v>0</v>
      </c>
      <c r="H883" s="78">
        <f t="shared" ca="1" si="63"/>
        <v>0</v>
      </c>
      <c r="I883" s="78">
        <f t="array" ref="I883">SUM(IF(Data!$A$90:$A$169=$B883,Data!$J$90:$N$169))-SUM(IF(Data!$A$90:$A$169="M1",Data!$J$90:$N$169))</f>
        <v>1</v>
      </c>
      <c r="K883" s="78" t="str">
        <f>INDEX(Data!$CG$90:$CG$169,MATCH($B883,Data!$A$90:$A$169,0))</f>
        <v>Karl Seper</v>
      </c>
      <c r="L883" s="78" t="str">
        <f t="shared" ca="1" si="64"/>
        <v>Best men took only 0</v>
      </c>
      <c r="M883" s="78" t="s">
        <v>0</v>
      </c>
      <c r="N883" s="78" t="s">
        <v>230</v>
      </c>
      <c r="O883" s="78">
        <f t="shared" ca="1" si="60"/>
        <v>31</v>
      </c>
      <c r="P883" s="78" t="str">
        <f t="shared" ca="1" si="62"/>
        <v/>
      </c>
    </row>
    <row r="884" spans="1:16" s="78" customFormat="1" x14ac:dyDescent="0.25">
      <c r="A884" s="78" t="s">
        <v>302</v>
      </c>
      <c r="B884" s="327" t="s">
        <v>306</v>
      </c>
      <c r="C884" s="78">
        <v>23</v>
      </c>
      <c r="D884" s="78" t="str">
        <f>INDEX(Parameter!$B$9:$AB$9,MATCH(C884,Parameter!$B$8:$AB$8,0))</f>
        <v>no</v>
      </c>
      <c r="E884" s="78">
        <f>COUNTIF(Data!$CJ$89:$HN$89,Specials!C884)</f>
        <v>0</v>
      </c>
      <c r="F884" s="78">
        <f ca="1">OFFSET(Data!$BF$90,MATCH("M1",Data!$A$90:$A$169,0)-1,MATCH(C884,Data!$BF$89:$CF$89,0)-1)</f>
        <v>0</v>
      </c>
      <c r="G884" s="78">
        <f ca="1">OFFSET(Data!$BF$90,MATCH($B884,Data!$A$90:$A$169,0)-1,MATCH(C884,Data!$BF$89:$CF$89,0)-1)</f>
        <v>0</v>
      </c>
      <c r="H884" s="78">
        <f t="shared" ca="1" si="63"/>
        <v>0</v>
      </c>
      <c r="I884" s="78">
        <f t="array" ref="I884">SUM(IF(Data!$A$90:$A$169=$B884,Data!$J$90:$N$169))-SUM(IF(Data!$A$90:$A$169="M1",Data!$J$90:$N$169))</f>
        <v>1</v>
      </c>
      <c r="K884" s="78" t="str">
        <f>INDEX(Data!$CG$90:$CG$169,MATCH($B884,Data!$A$90:$A$169,0))</f>
        <v>Karl Seper</v>
      </c>
      <c r="L884" s="78" t="str">
        <f t="shared" ca="1" si="64"/>
        <v>Best men took only 0</v>
      </c>
      <c r="M884" s="78" t="s">
        <v>0</v>
      </c>
      <c r="N884" s="78" t="s">
        <v>230</v>
      </c>
      <c r="O884" s="78">
        <f t="shared" ca="1" si="60"/>
        <v>31</v>
      </c>
      <c r="P884" s="78" t="str">
        <f t="shared" ca="1" si="62"/>
        <v/>
      </c>
    </row>
    <row r="885" spans="1:16" s="78" customFormat="1" x14ac:dyDescent="0.25">
      <c r="A885" s="78" t="s">
        <v>302</v>
      </c>
      <c r="B885" s="327" t="s">
        <v>306</v>
      </c>
      <c r="C885" s="78">
        <v>24</v>
      </c>
      <c r="D885" s="78" t="str">
        <f>INDEX(Parameter!$B$9:$AB$9,MATCH(C885,Parameter!$B$8:$AB$8,0))</f>
        <v>no</v>
      </c>
      <c r="E885" s="78">
        <f>COUNTIF(Data!$CJ$89:$HN$89,Specials!C885)</f>
        <v>0</v>
      </c>
      <c r="F885" s="78">
        <f ca="1">OFFSET(Data!$BF$90,MATCH("M1",Data!$A$90:$A$169,0)-1,MATCH(C885,Data!$BF$89:$CF$89,0)-1)</f>
        <v>0</v>
      </c>
      <c r="G885" s="78">
        <f ca="1">OFFSET(Data!$BF$90,MATCH($B885,Data!$A$90:$A$169,0)-1,MATCH(C885,Data!$BF$89:$CF$89,0)-1)</f>
        <v>0</v>
      </c>
      <c r="H885" s="78">
        <f t="shared" ca="1" si="63"/>
        <v>0</v>
      </c>
      <c r="I885" s="78">
        <f t="array" ref="I885">SUM(IF(Data!$A$90:$A$169=$B885,Data!$J$90:$N$169))-SUM(IF(Data!$A$90:$A$169="M1",Data!$J$90:$N$169))</f>
        <v>1</v>
      </c>
      <c r="K885" s="78" t="str">
        <f>INDEX(Data!$CG$90:$CG$169,MATCH($B885,Data!$A$90:$A$169,0))</f>
        <v>Karl Seper</v>
      </c>
      <c r="L885" s="78" t="str">
        <f t="shared" ca="1" si="64"/>
        <v>Best men took only 0</v>
      </c>
      <c r="M885" s="78" t="s">
        <v>0</v>
      </c>
      <c r="N885" s="78" t="s">
        <v>230</v>
      </c>
      <c r="O885" s="78">
        <f t="shared" ca="1" si="60"/>
        <v>31</v>
      </c>
      <c r="P885" s="78" t="str">
        <f t="shared" ca="1" si="62"/>
        <v/>
      </c>
    </row>
    <row r="886" spans="1:16" s="78" customFormat="1" x14ac:dyDescent="0.25">
      <c r="A886" s="78" t="s">
        <v>302</v>
      </c>
      <c r="B886" s="327" t="s">
        <v>306</v>
      </c>
      <c r="C886" s="78">
        <v>25</v>
      </c>
      <c r="D886" s="78" t="str">
        <f>INDEX(Parameter!$B$9:$AB$9,MATCH(C886,Parameter!$B$8:$AB$8,0))</f>
        <v>no</v>
      </c>
      <c r="E886" s="78">
        <f>COUNTIF(Data!$CJ$89:$HN$89,Specials!C886)</f>
        <v>0</v>
      </c>
      <c r="F886" s="78">
        <f ca="1">OFFSET(Data!$BF$90,MATCH("M1",Data!$A$90:$A$169,0)-1,MATCH(C886,Data!$BF$89:$CF$89,0)-1)</f>
        <v>0</v>
      </c>
      <c r="G886" s="78">
        <f ca="1">OFFSET(Data!$BF$90,MATCH($B886,Data!$A$90:$A$169,0)-1,MATCH(C886,Data!$BF$89:$CF$89,0)-1)</f>
        <v>0</v>
      </c>
      <c r="H886" s="78">
        <f t="shared" ca="1" si="63"/>
        <v>0</v>
      </c>
      <c r="I886" s="78">
        <f t="array" ref="I886">SUM(IF(Data!$A$90:$A$169=$B886,Data!$J$90:$N$169))-SUM(IF(Data!$A$90:$A$169="M1",Data!$J$90:$N$169))</f>
        <v>1</v>
      </c>
      <c r="K886" s="78" t="str">
        <f>INDEX(Data!$CG$90:$CG$169,MATCH($B886,Data!$A$90:$A$169,0))</f>
        <v>Karl Seper</v>
      </c>
      <c r="L886" s="78" t="str">
        <f t="shared" ca="1" si="64"/>
        <v>Best men took only 0</v>
      </c>
      <c r="M886" s="78" t="s">
        <v>0</v>
      </c>
      <c r="N886" s="78" t="s">
        <v>230</v>
      </c>
      <c r="O886" s="78">
        <f t="shared" ca="1" si="60"/>
        <v>31</v>
      </c>
      <c r="P886" s="78" t="str">
        <f t="shared" ca="1" si="62"/>
        <v/>
      </c>
    </row>
    <row r="887" spans="1:16" s="78" customFormat="1" x14ac:dyDescent="0.25">
      <c r="A887" s="78" t="s">
        <v>302</v>
      </c>
      <c r="B887" s="327" t="s">
        <v>306</v>
      </c>
      <c r="C887" s="78">
        <v>26</v>
      </c>
      <c r="D887" s="78" t="str">
        <f>INDEX(Parameter!$B$9:$AB$9,MATCH(C887,Parameter!$B$8:$AB$8,0))</f>
        <v>no</v>
      </c>
      <c r="E887" s="78">
        <f>COUNTIF(Data!$CJ$89:$HN$89,Specials!C887)</f>
        <v>0</v>
      </c>
      <c r="F887" s="78">
        <f ca="1">OFFSET(Data!$BF$90,MATCH("M1",Data!$A$90:$A$169,0)-1,MATCH(C887,Data!$BF$89:$CF$89,0)-1)</f>
        <v>0</v>
      </c>
      <c r="G887" s="78">
        <f ca="1">OFFSET(Data!$BF$90,MATCH($B887,Data!$A$90:$A$169,0)-1,MATCH(C887,Data!$BF$89:$CF$89,0)-1)</f>
        <v>0</v>
      </c>
      <c r="H887" s="78">
        <f t="shared" ca="1" si="63"/>
        <v>0</v>
      </c>
      <c r="I887" s="78">
        <f t="array" ref="I887">SUM(IF(Data!$A$90:$A$169=$B887,Data!$J$90:$N$169))-SUM(IF(Data!$A$90:$A$169="M1",Data!$J$90:$N$169))</f>
        <v>1</v>
      </c>
      <c r="K887" s="78" t="str">
        <f>INDEX(Data!$CG$90:$CG$169,MATCH($B887,Data!$A$90:$A$169,0))</f>
        <v>Karl Seper</v>
      </c>
      <c r="L887" s="78" t="str">
        <f t="shared" ca="1" si="64"/>
        <v>Best men took only 0</v>
      </c>
      <c r="M887" s="78" t="s">
        <v>0</v>
      </c>
      <c r="N887" s="78" t="s">
        <v>230</v>
      </c>
      <c r="O887" s="78">
        <f t="shared" ca="1" si="60"/>
        <v>31</v>
      </c>
      <c r="P887" s="78" t="str">
        <f t="shared" ca="1" si="62"/>
        <v/>
      </c>
    </row>
    <row r="888" spans="1:16" s="78" customFormat="1" x14ac:dyDescent="0.25">
      <c r="A888" s="78" t="s">
        <v>302</v>
      </c>
      <c r="B888" s="327" t="s">
        <v>306</v>
      </c>
      <c r="C888" s="78">
        <v>27</v>
      </c>
      <c r="D888" s="78" t="str">
        <f>INDEX(Parameter!$B$9:$AB$9,MATCH(C888,Parameter!$B$8:$AB$8,0))</f>
        <v>no</v>
      </c>
      <c r="E888" s="78">
        <f>COUNTIF(Data!$CJ$89:$HN$89,Specials!C888)</f>
        <v>0</v>
      </c>
      <c r="F888" s="78">
        <f ca="1">OFFSET(Data!$BF$90,MATCH("M1",Data!$A$90:$A$169,0)-1,MATCH(C888,Data!$BF$89:$CF$89,0)-1)</f>
        <v>0</v>
      </c>
      <c r="G888" s="78">
        <f ca="1">OFFSET(Data!$BF$90,MATCH($B888,Data!$A$90:$A$169,0)-1,MATCH(C888,Data!$BF$89:$CF$89,0)-1)</f>
        <v>0</v>
      </c>
      <c r="H888" s="78">
        <f t="shared" ca="1" si="63"/>
        <v>0</v>
      </c>
      <c r="I888" s="78">
        <f t="array" ref="I888">SUM(IF(Data!$A$90:$A$169=$B888,Data!$J$90:$N$169))-SUM(IF(Data!$A$90:$A$169="M1",Data!$J$90:$N$169))</f>
        <v>1</v>
      </c>
      <c r="K888" s="78" t="str">
        <f>INDEX(Data!$CG$90:$CG$169,MATCH($B888,Data!$A$90:$A$169,0))</f>
        <v>Karl Seper</v>
      </c>
      <c r="L888" s="78" t="str">
        <f t="shared" ca="1" si="64"/>
        <v>Best men took only 0</v>
      </c>
      <c r="M888" s="78" t="s">
        <v>0</v>
      </c>
      <c r="N888" s="78" t="s">
        <v>230</v>
      </c>
      <c r="O888" s="78">
        <f t="shared" ca="1" si="60"/>
        <v>31</v>
      </c>
      <c r="P888" s="78" t="str">
        <f t="shared" ca="1" si="62"/>
        <v/>
      </c>
    </row>
    <row r="889" spans="1:16" s="78" customFormat="1" ht="15" customHeight="1" x14ac:dyDescent="0.25">
      <c r="A889" s="78" t="s">
        <v>302</v>
      </c>
      <c r="B889" s="327" t="s">
        <v>307</v>
      </c>
      <c r="C889" s="78">
        <v>1</v>
      </c>
      <c r="D889" s="78">
        <f>INDEX(Parameter!$B$9:$AB$9,MATCH(C889,Parameter!$B$8:$AB$8,0))</f>
        <v>3</v>
      </c>
      <c r="E889" s="78">
        <f>COUNTIF(Data!$CJ$89:$HN$89,Specials!C889)</f>
        <v>2</v>
      </c>
      <c r="F889" s="78">
        <f ca="1">OFFSET(Data!$BF$90,MATCH("M1",Data!$A$90:$A$169,0)-1,MATCH(C889,Data!$BF$89:$CF$89,0)-1)</f>
        <v>5</v>
      </c>
      <c r="G889" s="78">
        <f ca="1">OFFSET(Data!$BF$90,MATCH($B889,Data!$A$90:$A$169,0)-1,MATCH(C889,Data!$BF$89:$CF$89,0)-1)</f>
        <v>6</v>
      </c>
      <c r="H889" s="78">
        <f t="shared" ca="1" si="63"/>
        <v>0</v>
      </c>
      <c r="I889" s="78">
        <f t="array" ref="I889">SUM(IF(Data!$A$90:$A$169=$B889,Data!$J$90:$N$169))-SUM(IF(Data!$A$90:$A$169="M1",Data!$J$90:$N$169))</f>
        <v>4</v>
      </c>
      <c r="K889" s="78" t="str">
        <f>INDEX(Data!$CG$90:$CG$169,MATCH($B889,Data!$A$90:$A$169,0))</f>
        <v>Bernd Wender</v>
      </c>
      <c r="L889" s="78" t="str">
        <f ca="1">"Best men took only "&amp;F889</f>
        <v>Best men took only 5</v>
      </c>
      <c r="M889" s="78" t="s">
        <v>0</v>
      </c>
      <c r="N889" s="78" t="s">
        <v>230</v>
      </c>
      <c r="O889" s="78">
        <f t="shared" ca="1" si="60"/>
        <v>31</v>
      </c>
      <c r="P889" s="78" t="str">
        <f t="shared" ref="P889:P915" ca="1" si="65">IF(H889&gt;0,"On hole "&amp;C889&amp;" "&amp;K889&amp;" took "&amp;G889&amp;" throws in total ("&amp;$E889&amp;" rounds)","")</f>
        <v/>
      </c>
    </row>
    <row r="890" spans="1:16" s="78" customFormat="1" x14ac:dyDescent="0.25">
      <c r="A890" s="78" t="s">
        <v>302</v>
      </c>
      <c r="B890" s="327" t="s">
        <v>307</v>
      </c>
      <c r="C890" s="78">
        <v>2</v>
      </c>
      <c r="D890" s="78">
        <f>INDEX(Parameter!$B$9:$AB$9,MATCH(C890,Parameter!$B$8:$AB$8,0))</f>
        <v>3</v>
      </c>
      <c r="E890" s="78">
        <f>COUNTIF(Data!$CJ$89:$HN$89,Specials!C890)</f>
        <v>2</v>
      </c>
      <c r="F890" s="78">
        <f ca="1">OFFSET(Data!$BF$90,MATCH("M1",Data!$A$90:$A$169,0)-1,MATCH(C890,Data!$BF$89:$CF$89,0)-1)</f>
        <v>5</v>
      </c>
      <c r="G890" s="78">
        <f ca="1">OFFSET(Data!$BF$90,MATCH($B890,Data!$A$90:$A$169,0)-1,MATCH(C890,Data!$BF$89:$CF$89,0)-1)</f>
        <v>4</v>
      </c>
      <c r="H890" s="78">
        <f t="shared" ca="1" si="63"/>
        <v>0</v>
      </c>
      <c r="I890" s="78">
        <f t="array" ref="I890">SUM(IF(Data!$A$90:$A$169=$B890,Data!$J$90:$N$169))-SUM(IF(Data!$A$90:$A$169="M1",Data!$J$90:$N$169))</f>
        <v>4</v>
      </c>
      <c r="K890" s="78" t="str">
        <f>INDEX(Data!$CG$90:$CG$169,MATCH($B890,Data!$A$90:$A$169,0))</f>
        <v>Bernd Wender</v>
      </c>
      <c r="L890" s="78" t="str">
        <f ca="1">"Best men took only "&amp;F890</f>
        <v>Best men took only 5</v>
      </c>
      <c r="M890" s="78" t="s">
        <v>0</v>
      </c>
      <c r="N890" s="78" t="s">
        <v>230</v>
      </c>
      <c r="O890" s="78">
        <f t="shared" ca="1" si="60"/>
        <v>31</v>
      </c>
      <c r="P890" s="78" t="str">
        <f t="shared" ca="1" si="65"/>
        <v/>
      </c>
    </row>
    <row r="891" spans="1:16" s="78" customFormat="1" x14ac:dyDescent="0.25">
      <c r="A891" s="78" t="s">
        <v>302</v>
      </c>
      <c r="B891" s="327" t="s">
        <v>307</v>
      </c>
      <c r="C891" s="78">
        <v>3</v>
      </c>
      <c r="D891" s="78">
        <f>INDEX(Parameter!$B$9:$AB$9,MATCH(C891,Parameter!$B$8:$AB$8,0))</f>
        <v>3</v>
      </c>
      <c r="E891" s="78">
        <f>COUNTIF(Data!$CJ$89:$HN$89,Specials!C891)</f>
        <v>2</v>
      </c>
      <c r="F891" s="78">
        <f ca="1">OFFSET(Data!$BF$90,MATCH("M1",Data!$A$90:$A$169,0)-1,MATCH(C891,Data!$BF$89:$CF$89,0)-1)</f>
        <v>8</v>
      </c>
      <c r="G891" s="78">
        <f ca="1">OFFSET(Data!$BF$90,MATCH($B891,Data!$A$90:$A$169,0)-1,MATCH(C891,Data!$BF$89:$CF$89,0)-1)</f>
        <v>7</v>
      </c>
      <c r="H891" s="78">
        <f t="shared" ca="1" si="63"/>
        <v>0</v>
      </c>
      <c r="I891" s="78">
        <f t="array" ref="I891">SUM(IF(Data!$A$90:$A$169=$B891,Data!$J$90:$N$169))-SUM(IF(Data!$A$90:$A$169="M1",Data!$J$90:$N$169))</f>
        <v>4</v>
      </c>
      <c r="K891" s="78" t="str">
        <f>INDEX(Data!$CG$90:$CG$169,MATCH($B891,Data!$A$90:$A$169,0))</f>
        <v>Bernd Wender</v>
      </c>
      <c r="L891" s="78" t="str">
        <f ca="1">"Best men took only "&amp;F891</f>
        <v>Best men took only 8</v>
      </c>
      <c r="M891" s="78" t="s">
        <v>0</v>
      </c>
      <c r="N891" s="78" t="s">
        <v>230</v>
      </c>
      <c r="O891" s="78">
        <f t="shared" ca="1" si="60"/>
        <v>31</v>
      </c>
      <c r="P891" s="78" t="str">
        <f t="shared" ca="1" si="65"/>
        <v/>
      </c>
    </row>
    <row r="892" spans="1:16" s="78" customFormat="1" x14ac:dyDescent="0.25">
      <c r="A892" s="78" t="s">
        <v>302</v>
      </c>
      <c r="B892" s="327" t="s">
        <v>307</v>
      </c>
      <c r="C892" s="78">
        <v>4</v>
      </c>
      <c r="D892" s="78">
        <f>INDEX(Parameter!$B$9:$AB$9,MATCH(C892,Parameter!$B$8:$AB$8,0))</f>
        <v>3</v>
      </c>
      <c r="E892" s="78">
        <f>COUNTIF(Data!$CJ$89:$HN$89,Specials!C892)</f>
        <v>2</v>
      </c>
      <c r="F892" s="78">
        <f ca="1">OFFSET(Data!$BF$90,MATCH("M1",Data!$A$90:$A$169,0)-1,MATCH(C892,Data!$BF$89:$CF$89,0)-1)</f>
        <v>6</v>
      </c>
      <c r="G892" s="78">
        <f ca="1">OFFSET(Data!$BF$90,MATCH($B892,Data!$A$90:$A$169,0)-1,MATCH(C892,Data!$BF$89:$CF$89,0)-1)</f>
        <v>5</v>
      </c>
      <c r="H892" s="78">
        <f t="shared" ca="1" si="63"/>
        <v>0</v>
      </c>
      <c r="I892" s="78">
        <f t="array" ref="I892">SUM(IF(Data!$A$90:$A$169=$B892,Data!$J$90:$N$169))-SUM(IF(Data!$A$90:$A$169="M1",Data!$J$90:$N$169))</f>
        <v>4</v>
      </c>
      <c r="K892" s="78" t="str">
        <f>INDEX(Data!$CG$90:$CG$169,MATCH($B892,Data!$A$90:$A$169,0))</f>
        <v>Bernd Wender</v>
      </c>
      <c r="L892" s="78" t="str">
        <f t="shared" ref="L892:L915" ca="1" si="66">"Best men took only "&amp;F892</f>
        <v>Best men took only 6</v>
      </c>
      <c r="M892" s="78" t="s">
        <v>0</v>
      </c>
      <c r="N892" s="78" t="s">
        <v>230</v>
      </c>
      <c r="O892" s="78">
        <f t="shared" ca="1" si="60"/>
        <v>31</v>
      </c>
      <c r="P892" s="78" t="str">
        <f t="shared" ca="1" si="65"/>
        <v/>
      </c>
    </row>
    <row r="893" spans="1:16" s="78" customFormat="1" x14ac:dyDescent="0.25">
      <c r="A893" s="78" t="s">
        <v>302</v>
      </c>
      <c r="B893" s="327" t="s">
        <v>307</v>
      </c>
      <c r="C893" s="78">
        <v>5</v>
      </c>
      <c r="D893" s="78">
        <f>INDEX(Parameter!$B$9:$AB$9,MATCH(C893,Parameter!$B$8:$AB$8,0))</f>
        <v>3</v>
      </c>
      <c r="E893" s="78">
        <f>COUNTIF(Data!$CJ$89:$HN$89,Specials!C893)</f>
        <v>2</v>
      </c>
      <c r="F893" s="78">
        <f ca="1">OFFSET(Data!$BF$90,MATCH("M1",Data!$A$90:$A$169,0)-1,MATCH(C893,Data!$BF$89:$CF$89,0)-1)</f>
        <v>7</v>
      </c>
      <c r="G893" s="78">
        <f ca="1">OFFSET(Data!$BF$90,MATCH($B893,Data!$A$90:$A$169,0)-1,MATCH(C893,Data!$BF$89:$CF$89,0)-1)</f>
        <v>6</v>
      </c>
      <c r="H893" s="78">
        <f t="shared" ca="1" si="63"/>
        <v>0</v>
      </c>
      <c r="I893" s="78">
        <f t="array" ref="I893">SUM(IF(Data!$A$90:$A$169=$B893,Data!$J$90:$N$169))-SUM(IF(Data!$A$90:$A$169="M1",Data!$J$90:$N$169))</f>
        <v>4</v>
      </c>
      <c r="K893" s="78" t="str">
        <f>INDEX(Data!$CG$90:$CG$169,MATCH($B893,Data!$A$90:$A$169,0))</f>
        <v>Bernd Wender</v>
      </c>
      <c r="L893" s="78" t="str">
        <f t="shared" ca="1" si="66"/>
        <v>Best men took only 7</v>
      </c>
      <c r="M893" s="78" t="s">
        <v>0</v>
      </c>
      <c r="N893" s="78" t="s">
        <v>230</v>
      </c>
      <c r="O893" s="78">
        <f t="shared" ca="1" si="60"/>
        <v>31</v>
      </c>
      <c r="P893" s="78" t="str">
        <f t="shared" ca="1" si="65"/>
        <v/>
      </c>
    </row>
    <row r="894" spans="1:16" s="78" customFormat="1" x14ac:dyDescent="0.25">
      <c r="A894" s="78" t="s">
        <v>302</v>
      </c>
      <c r="B894" s="327" t="s">
        <v>307</v>
      </c>
      <c r="C894" s="78">
        <v>6</v>
      </c>
      <c r="D894" s="78">
        <f>INDEX(Parameter!$B$9:$AB$9,MATCH(C894,Parameter!$B$8:$AB$8,0))</f>
        <v>3</v>
      </c>
      <c r="E894" s="78">
        <f>COUNTIF(Data!$CJ$89:$HN$89,Specials!C894)</f>
        <v>2</v>
      </c>
      <c r="F894" s="78">
        <f ca="1">OFFSET(Data!$BF$90,MATCH("M1",Data!$A$90:$A$169,0)-1,MATCH(C894,Data!$BF$89:$CF$89,0)-1)</f>
        <v>7</v>
      </c>
      <c r="G894" s="78">
        <f ca="1">OFFSET(Data!$BF$90,MATCH($B894,Data!$A$90:$A$169,0)-1,MATCH(C894,Data!$BF$89:$CF$89,0)-1)</f>
        <v>8</v>
      </c>
      <c r="H894" s="78">
        <f t="shared" ca="1" si="63"/>
        <v>0</v>
      </c>
      <c r="I894" s="78">
        <f t="array" ref="I894">SUM(IF(Data!$A$90:$A$169=$B894,Data!$J$90:$N$169))-SUM(IF(Data!$A$90:$A$169="M1",Data!$J$90:$N$169))</f>
        <v>4</v>
      </c>
      <c r="K894" s="78" t="str">
        <f>INDEX(Data!$CG$90:$CG$169,MATCH($B894,Data!$A$90:$A$169,0))</f>
        <v>Bernd Wender</v>
      </c>
      <c r="L894" s="78" t="str">
        <f t="shared" ca="1" si="66"/>
        <v>Best men took only 7</v>
      </c>
      <c r="M894" s="78" t="s">
        <v>0</v>
      </c>
      <c r="N894" s="78" t="s">
        <v>230</v>
      </c>
      <c r="O894" s="78">
        <f t="shared" ca="1" si="60"/>
        <v>31</v>
      </c>
      <c r="P894" s="78" t="str">
        <f t="shared" ca="1" si="65"/>
        <v/>
      </c>
    </row>
    <row r="895" spans="1:16" s="78" customFormat="1" x14ac:dyDescent="0.25">
      <c r="A895" s="78" t="s">
        <v>302</v>
      </c>
      <c r="B895" s="327" t="s">
        <v>307</v>
      </c>
      <c r="C895" s="78">
        <v>7</v>
      </c>
      <c r="D895" s="78">
        <f>INDEX(Parameter!$B$9:$AB$9,MATCH(C895,Parameter!$B$8:$AB$8,0))</f>
        <v>3</v>
      </c>
      <c r="E895" s="78">
        <f>COUNTIF(Data!$CJ$89:$HN$89,Specials!C895)</f>
        <v>2</v>
      </c>
      <c r="F895" s="78">
        <f ca="1">OFFSET(Data!$BF$90,MATCH("M1",Data!$A$90:$A$169,0)-1,MATCH(C895,Data!$BF$89:$CF$89,0)-1)</f>
        <v>6</v>
      </c>
      <c r="G895" s="78">
        <f ca="1">OFFSET(Data!$BF$90,MATCH($B895,Data!$A$90:$A$169,0)-1,MATCH(C895,Data!$BF$89:$CF$89,0)-1)</f>
        <v>7</v>
      </c>
      <c r="H895" s="78">
        <f t="shared" ca="1" si="63"/>
        <v>0</v>
      </c>
      <c r="I895" s="78">
        <f t="array" ref="I895">SUM(IF(Data!$A$90:$A$169=$B895,Data!$J$90:$N$169))-SUM(IF(Data!$A$90:$A$169="M1",Data!$J$90:$N$169))</f>
        <v>4</v>
      </c>
      <c r="K895" s="78" t="str">
        <f>INDEX(Data!$CG$90:$CG$169,MATCH($B895,Data!$A$90:$A$169,0))</f>
        <v>Bernd Wender</v>
      </c>
      <c r="L895" s="78" t="str">
        <f t="shared" ca="1" si="66"/>
        <v>Best men took only 6</v>
      </c>
      <c r="M895" s="78" t="s">
        <v>0</v>
      </c>
      <c r="N895" s="78" t="s">
        <v>230</v>
      </c>
      <c r="O895" s="78">
        <f t="shared" ca="1" si="60"/>
        <v>31</v>
      </c>
      <c r="P895" s="78" t="str">
        <f t="shared" ca="1" si="65"/>
        <v/>
      </c>
    </row>
    <row r="896" spans="1:16" s="78" customFormat="1" x14ac:dyDescent="0.25">
      <c r="A896" s="78" t="s">
        <v>302</v>
      </c>
      <c r="B896" s="327" t="s">
        <v>307</v>
      </c>
      <c r="C896" s="78">
        <v>8</v>
      </c>
      <c r="D896" s="78">
        <f>INDEX(Parameter!$B$9:$AB$9,MATCH(C896,Parameter!$B$8:$AB$8,0))</f>
        <v>3</v>
      </c>
      <c r="E896" s="78">
        <f>COUNTIF(Data!$CJ$89:$HN$89,Specials!C896)</f>
        <v>2</v>
      </c>
      <c r="F896" s="78">
        <f ca="1">OFFSET(Data!$BF$90,MATCH("M1",Data!$A$90:$A$169,0)-1,MATCH(C896,Data!$BF$89:$CF$89,0)-1)</f>
        <v>4</v>
      </c>
      <c r="G896" s="78">
        <f ca="1">OFFSET(Data!$BF$90,MATCH($B896,Data!$A$90:$A$169,0)-1,MATCH(C896,Data!$BF$89:$CF$89,0)-1)</f>
        <v>6</v>
      </c>
      <c r="H896" s="78">
        <f t="shared" ca="1" si="63"/>
        <v>1</v>
      </c>
      <c r="I896" s="78">
        <f t="array" ref="I896">SUM(IF(Data!$A$90:$A$169=$B896,Data!$J$90:$N$169))-SUM(IF(Data!$A$90:$A$169="M1",Data!$J$90:$N$169))</f>
        <v>4</v>
      </c>
      <c r="K896" s="78" t="str">
        <f>INDEX(Data!$CG$90:$CG$169,MATCH($B896,Data!$A$90:$A$169,0))</f>
        <v>Bernd Wender</v>
      </c>
      <c r="L896" s="78" t="str">
        <f t="shared" ca="1" si="66"/>
        <v>Best men took only 4</v>
      </c>
      <c r="M896" s="78" t="s">
        <v>0</v>
      </c>
      <c r="N896" s="78" t="s">
        <v>230</v>
      </c>
      <c r="O896" s="78">
        <f t="shared" ca="1" si="60"/>
        <v>32</v>
      </c>
      <c r="P896" s="78" t="str">
        <f t="shared" ca="1" si="65"/>
        <v>On hole 8 Bernd Wender took 6 throws in total (2 rounds)</v>
      </c>
    </row>
    <row r="897" spans="1:16" s="78" customFormat="1" x14ac:dyDescent="0.25">
      <c r="A897" s="78" t="s">
        <v>302</v>
      </c>
      <c r="B897" s="327" t="s">
        <v>307</v>
      </c>
      <c r="C897" s="78">
        <v>9</v>
      </c>
      <c r="D897" s="78" t="str">
        <f>INDEX(Parameter!$B$9:$AB$9,MATCH(C897,Parameter!$B$8:$AB$8,0))</f>
        <v>no</v>
      </c>
      <c r="E897" s="78">
        <f>COUNTIF(Data!$CJ$89:$HN$89,Specials!C897)</f>
        <v>0</v>
      </c>
      <c r="F897" s="78">
        <f ca="1">OFFSET(Data!$BF$90,MATCH("M1",Data!$A$90:$A$169,0)-1,MATCH(C897,Data!$BF$89:$CF$89,0)-1)</f>
        <v>0</v>
      </c>
      <c r="G897" s="78">
        <f ca="1">OFFSET(Data!$BF$90,MATCH($B897,Data!$A$90:$A$169,0)-1,MATCH(C897,Data!$BF$89:$CF$89,0)-1)</f>
        <v>0</v>
      </c>
      <c r="H897" s="78">
        <f t="shared" ca="1" si="63"/>
        <v>0</v>
      </c>
      <c r="I897" s="78">
        <f t="array" ref="I897">SUM(IF(Data!$A$90:$A$169=$B897,Data!$J$90:$N$169))-SUM(IF(Data!$A$90:$A$169="M1",Data!$J$90:$N$169))</f>
        <v>4</v>
      </c>
      <c r="K897" s="78" t="str">
        <f>INDEX(Data!$CG$90:$CG$169,MATCH($B897,Data!$A$90:$A$169,0))</f>
        <v>Bernd Wender</v>
      </c>
      <c r="L897" s="78" t="str">
        <f t="shared" ca="1" si="66"/>
        <v>Best men took only 0</v>
      </c>
      <c r="M897" s="78" t="s">
        <v>0</v>
      </c>
      <c r="N897" s="78" t="s">
        <v>230</v>
      </c>
      <c r="O897" s="78">
        <f t="shared" ca="1" si="60"/>
        <v>32</v>
      </c>
      <c r="P897" s="78" t="str">
        <f t="shared" ca="1" si="65"/>
        <v/>
      </c>
    </row>
    <row r="898" spans="1:16" s="78" customFormat="1" x14ac:dyDescent="0.25">
      <c r="A898" s="78" t="s">
        <v>302</v>
      </c>
      <c r="B898" s="327" t="s">
        <v>307</v>
      </c>
      <c r="C898" s="78">
        <v>10</v>
      </c>
      <c r="D898" s="78">
        <f>INDEX(Parameter!$B$9:$AB$9,MATCH(C898,Parameter!$B$8:$AB$8,0))</f>
        <v>4</v>
      </c>
      <c r="E898" s="78">
        <f>COUNTIF(Data!$CJ$89:$HN$89,Specials!C898)</f>
        <v>2</v>
      </c>
      <c r="F898" s="78">
        <f ca="1">OFFSET(Data!$BF$90,MATCH("M1",Data!$A$90:$A$169,0)-1,MATCH(C898,Data!$BF$89:$CF$89,0)-1)</f>
        <v>9</v>
      </c>
      <c r="G898" s="78">
        <f ca="1">OFFSET(Data!$BF$90,MATCH($B898,Data!$A$90:$A$169,0)-1,MATCH(C898,Data!$BF$89:$CF$89,0)-1)</f>
        <v>8</v>
      </c>
      <c r="H898" s="78">
        <f t="shared" ca="1" si="63"/>
        <v>0</v>
      </c>
      <c r="I898" s="78">
        <f t="array" ref="I898">SUM(IF(Data!$A$90:$A$169=$B898,Data!$J$90:$N$169))-SUM(IF(Data!$A$90:$A$169="M1",Data!$J$90:$N$169))</f>
        <v>4</v>
      </c>
      <c r="K898" s="78" t="str">
        <f>INDEX(Data!$CG$90:$CG$169,MATCH($B898,Data!$A$90:$A$169,0))</f>
        <v>Bernd Wender</v>
      </c>
      <c r="L898" s="78" t="str">
        <f t="shared" ca="1" si="66"/>
        <v>Best men took only 9</v>
      </c>
      <c r="M898" s="78" t="s">
        <v>0</v>
      </c>
      <c r="N898" s="78" t="s">
        <v>230</v>
      </c>
      <c r="O898" s="78">
        <f t="shared" ca="1" si="60"/>
        <v>32</v>
      </c>
      <c r="P898" s="78" t="str">
        <f t="shared" ca="1" si="65"/>
        <v/>
      </c>
    </row>
    <row r="899" spans="1:16" s="78" customFormat="1" x14ac:dyDescent="0.25">
      <c r="A899" s="78" t="s">
        <v>302</v>
      </c>
      <c r="B899" s="327" t="s">
        <v>307</v>
      </c>
      <c r="C899" s="78">
        <v>11</v>
      </c>
      <c r="D899" s="78">
        <f>INDEX(Parameter!$B$9:$AB$9,MATCH(C899,Parameter!$B$8:$AB$8,0))</f>
        <v>3</v>
      </c>
      <c r="E899" s="78">
        <f>COUNTIF(Data!$CJ$89:$HN$89,Specials!C899)</f>
        <v>2</v>
      </c>
      <c r="F899" s="78">
        <f ca="1">OFFSET(Data!$BF$90,MATCH("M1",Data!$A$90:$A$169,0)-1,MATCH(C899,Data!$BF$89:$CF$89,0)-1)</f>
        <v>7</v>
      </c>
      <c r="G899" s="78">
        <f ca="1">OFFSET(Data!$BF$90,MATCH($B899,Data!$A$90:$A$169,0)-1,MATCH(C899,Data!$BF$89:$CF$89,0)-1)</f>
        <v>8</v>
      </c>
      <c r="H899" s="78">
        <f t="shared" ca="1" si="63"/>
        <v>0</v>
      </c>
      <c r="I899" s="78">
        <f t="array" ref="I899">SUM(IF(Data!$A$90:$A$169=$B899,Data!$J$90:$N$169))-SUM(IF(Data!$A$90:$A$169="M1",Data!$J$90:$N$169))</f>
        <v>4</v>
      </c>
      <c r="K899" s="78" t="str">
        <f>INDEX(Data!$CG$90:$CG$169,MATCH($B899,Data!$A$90:$A$169,0))</f>
        <v>Bernd Wender</v>
      </c>
      <c r="L899" s="78" t="str">
        <f t="shared" ca="1" si="66"/>
        <v>Best men took only 7</v>
      </c>
      <c r="M899" s="78" t="s">
        <v>0</v>
      </c>
      <c r="N899" s="78" t="s">
        <v>230</v>
      </c>
      <c r="O899" s="78">
        <f t="shared" ca="1" si="60"/>
        <v>32</v>
      </c>
      <c r="P899" s="78" t="str">
        <f t="shared" ca="1" si="65"/>
        <v/>
      </c>
    </row>
    <row r="900" spans="1:16" s="78" customFormat="1" x14ac:dyDescent="0.25">
      <c r="A900" s="78" t="s">
        <v>302</v>
      </c>
      <c r="B900" s="327" t="s">
        <v>307</v>
      </c>
      <c r="C900" s="78">
        <v>12</v>
      </c>
      <c r="D900" s="78">
        <f>INDEX(Parameter!$B$9:$AB$9,MATCH(C900,Parameter!$B$8:$AB$8,0))</f>
        <v>3</v>
      </c>
      <c r="E900" s="78">
        <f>COUNTIF(Data!$CJ$89:$HN$89,Specials!C900)</f>
        <v>2</v>
      </c>
      <c r="F900" s="78">
        <f ca="1">OFFSET(Data!$BF$90,MATCH("M1",Data!$A$90:$A$169,0)-1,MATCH(C900,Data!$BF$89:$CF$89,0)-1)</f>
        <v>6</v>
      </c>
      <c r="G900" s="78">
        <f ca="1">OFFSET(Data!$BF$90,MATCH($B900,Data!$A$90:$A$169,0)-1,MATCH(C900,Data!$BF$89:$CF$89,0)-1)</f>
        <v>6</v>
      </c>
      <c r="H900" s="78">
        <f t="shared" ca="1" si="63"/>
        <v>0</v>
      </c>
      <c r="I900" s="78">
        <f t="array" ref="I900">SUM(IF(Data!$A$90:$A$169=$B900,Data!$J$90:$N$169))-SUM(IF(Data!$A$90:$A$169="M1",Data!$J$90:$N$169))</f>
        <v>4</v>
      </c>
      <c r="K900" s="78" t="str">
        <f>INDEX(Data!$CG$90:$CG$169,MATCH($B900,Data!$A$90:$A$169,0))</f>
        <v>Bernd Wender</v>
      </c>
      <c r="L900" s="78" t="str">
        <f t="shared" ca="1" si="66"/>
        <v>Best men took only 6</v>
      </c>
      <c r="M900" s="78" t="s">
        <v>0</v>
      </c>
      <c r="N900" s="78" t="s">
        <v>230</v>
      </c>
      <c r="O900" s="78">
        <f t="shared" ref="O900:O963" ca="1" si="67">IF(AND($P900&lt;&gt;"",$N900="yes"),O899+1,O899)</f>
        <v>32</v>
      </c>
      <c r="P900" s="78" t="str">
        <f t="shared" ca="1" si="65"/>
        <v/>
      </c>
    </row>
    <row r="901" spans="1:16" s="78" customFormat="1" x14ac:dyDescent="0.25">
      <c r="A901" s="78" t="s">
        <v>302</v>
      </c>
      <c r="B901" s="327" t="s">
        <v>307</v>
      </c>
      <c r="C901" s="78">
        <v>13</v>
      </c>
      <c r="D901" s="78">
        <f>INDEX(Parameter!$B$9:$AB$9,MATCH(C901,Parameter!$B$8:$AB$8,0))</f>
        <v>3</v>
      </c>
      <c r="E901" s="78">
        <f>COUNTIF(Data!$CJ$89:$HN$89,Specials!C901)</f>
        <v>2</v>
      </c>
      <c r="F901" s="78">
        <f ca="1">OFFSET(Data!$BF$90,MATCH("M1",Data!$A$90:$A$169,0)-1,MATCH(C901,Data!$BF$89:$CF$89,0)-1)</f>
        <v>7</v>
      </c>
      <c r="G901" s="78">
        <f ca="1">OFFSET(Data!$BF$90,MATCH($B901,Data!$A$90:$A$169,0)-1,MATCH(C901,Data!$BF$89:$CF$89,0)-1)</f>
        <v>8</v>
      </c>
      <c r="H901" s="78">
        <f t="shared" ca="1" si="63"/>
        <v>0</v>
      </c>
      <c r="I901" s="78">
        <f t="array" ref="I901">SUM(IF(Data!$A$90:$A$169=$B901,Data!$J$90:$N$169))-SUM(IF(Data!$A$90:$A$169="M1",Data!$J$90:$N$169))</f>
        <v>4</v>
      </c>
      <c r="K901" s="78" t="str">
        <f>INDEX(Data!$CG$90:$CG$169,MATCH($B901,Data!$A$90:$A$169,0))</f>
        <v>Bernd Wender</v>
      </c>
      <c r="L901" s="78" t="str">
        <f t="shared" ca="1" si="66"/>
        <v>Best men took only 7</v>
      </c>
      <c r="M901" s="78" t="s">
        <v>0</v>
      </c>
      <c r="N901" s="78" t="s">
        <v>230</v>
      </c>
      <c r="O901" s="78">
        <f t="shared" ca="1" si="67"/>
        <v>32</v>
      </c>
      <c r="P901" s="78" t="str">
        <f t="shared" ca="1" si="65"/>
        <v/>
      </c>
    </row>
    <row r="902" spans="1:16" s="78" customFormat="1" x14ac:dyDescent="0.25">
      <c r="A902" s="78" t="s">
        <v>302</v>
      </c>
      <c r="B902" s="327" t="s">
        <v>307</v>
      </c>
      <c r="C902" s="78">
        <v>14</v>
      </c>
      <c r="D902" s="78">
        <f>INDEX(Parameter!$B$9:$AB$9,MATCH(C902,Parameter!$B$8:$AB$8,0))</f>
        <v>4</v>
      </c>
      <c r="E902" s="78">
        <f>COUNTIF(Data!$CJ$89:$HN$89,Specials!C902)</f>
        <v>2</v>
      </c>
      <c r="F902" s="78">
        <f ca="1">OFFSET(Data!$BF$90,MATCH("M1",Data!$A$90:$A$169,0)-1,MATCH(C902,Data!$BF$89:$CF$89,0)-1)</f>
        <v>8</v>
      </c>
      <c r="G902" s="78">
        <f ca="1">OFFSET(Data!$BF$90,MATCH($B902,Data!$A$90:$A$169,0)-1,MATCH(C902,Data!$BF$89:$CF$89,0)-1)</f>
        <v>10</v>
      </c>
      <c r="H902" s="78">
        <f t="shared" ca="1" si="63"/>
        <v>1</v>
      </c>
      <c r="I902" s="78">
        <f t="array" ref="I902">SUM(IF(Data!$A$90:$A$169=$B902,Data!$J$90:$N$169))-SUM(IF(Data!$A$90:$A$169="M1",Data!$J$90:$N$169))</f>
        <v>4</v>
      </c>
      <c r="K902" s="78" t="str">
        <f>INDEX(Data!$CG$90:$CG$169,MATCH($B902,Data!$A$90:$A$169,0))</f>
        <v>Bernd Wender</v>
      </c>
      <c r="L902" s="78" t="str">
        <f t="shared" ca="1" si="66"/>
        <v>Best men took only 8</v>
      </c>
      <c r="M902" s="78" t="s">
        <v>0</v>
      </c>
      <c r="N902" s="78" t="s">
        <v>230</v>
      </c>
      <c r="O902" s="78">
        <f t="shared" ca="1" si="67"/>
        <v>33</v>
      </c>
      <c r="P902" s="78" t="str">
        <f t="shared" ca="1" si="65"/>
        <v>On hole 14 Bernd Wender took 10 throws in total (2 rounds)</v>
      </c>
    </row>
    <row r="903" spans="1:16" s="78" customFormat="1" x14ac:dyDescent="0.25">
      <c r="A903" s="78" t="s">
        <v>302</v>
      </c>
      <c r="B903" s="327" t="s">
        <v>307</v>
      </c>
      <c r="C903" s="78">
        <v>15</v>
      </c>
      <c r="D903" s="78" t="str">
        <f>INDEX(Parameter!$B$9:$AB$9,MATCH(C903,Parameter!$B$8:$AB$8,0))</f>
        <v>no</v>
      </c>
      <c r="E903" s="78">
        <f>COUNTIF(Data!$CJ$89:$HN$89,Specials!C903)</f>
        <v>0</v>
      </c>
      <c r="F903" s="78">
        <f ca="1">OFFSET(Data!$BF$90,MATCH("M1",Data!$A$90:$A$169,0)-1,MATCH(C903,Data!$BF$89:$CF$89,0)-1)</f>
        <v>0</v>
      </c>
      <c r="G903" s="78">
        <f ca="1">OFFSET(Data!$BF$90,MATCH($B903,Data!$A$90:$A$169,0)-1,MATCH(C903,Data!$BF$89:$CF$89,0)-1)</f>
        <v>0</v>
      </c>
      <c r="H903" s="78">
        <f t="shared" ca="1" si="63"/>
        <v>0</v>
      </c>
      <c r="I903" s="78">
        <f t="array" ref="I903">SUM(IF(Data!$A$90:$A$169=$B903,Data!$J$90:$N$169))-SUM(IF(Data!$A$90:$A$169="M1",Data!$J$90:$N$169))</f>
        <v>4</v>
      </c>
      <c r="K903" s="78" t="str">
        <f>INDEX(Data!$CG$90:$CG$169,MATCH($B903,Data!$A$90:$A$169,0))</f>
        <v>Bernd Wender</v>
      </c>
      <c r="L903" s="78" t="str">
        <f t="shared" ca="1" si="66"/>
        <v>Best men took only 0</v>
      </c>
      <c r="M903" s="78" t="s">
        <v>0</v>
      </c>
      <c r="N903" s="78" t="s">
        <v>230</v>
      </c>
      <c r="O903" s="78">
        <f t="shared" ca="1" si="67"/>
        <v>33</v>
      </c>
      <c r="P903" s="78" t="str">
        <f t="shared" ca="1" si="65"/>
        <v/>
      </c>
    </row>
    <row r="904" spans="1:16" s="78" customFormat="1" x14ac:dyDescent="0.25">
      <c r="A904" s="78" t="s">
        <v>302</v>
      </c>
      <c r="B904" s="327" t="s">
        <v>307</v>
      </c>
      <c r="C904" s="78">
        <v>16</v>
      </c>
      <c r="D904" s="78" t="str">
        <f>INDEX(Parameter!$B$9:$AB$9,MATCH(C904,Parameter!$B$8:$AB$8,0))</f>
        <v>no</v>
      </c>
      <c r="E904" s="78">
        <f>COUNTIF(Data!$CJ$89:$HN$89,Specials!C904)</f>
        <v>0</v>
      </c>
      <c r="F904" s="78">
        <f ca="1">OFFSET(Data!$BF$90,MATCH("M1",Data!$A$90:$A$169,0)-1,MATCH(C904,Data!$BF$89:$CF$89,0)-1)</f>
        <v>0</v>
      </c>
      <c r="G904" s="78">
        <f ca="1">OFFSET(Data!$BF$90,MATCH($B904,Data!$A$90:$A$169,0)-1,MATCH(C904,Data!$BF$89:$CF$89,0)-1)</f>
        <v>0</v>
      </c>
      <c r="H904" s="78">
        <f t="shared" ca="1" si="63"/>
        <v>0</v>
      </c>
      <c r="I904" s="78">
        <f t="array" ref="I904">SUM(IF(Data!$A$90:$A$169=$B904,Data!$J$90:$N$169))-SUM(IF(Data!$A$90:$A$169="M1",Data!$J$90:$N$169))</f>
        <v>4</v>
      </c>
      <c r="K904" s="78" t="str">
        <f>INDEX(Data!$CG$90:$CG$169,MATCH($B904,Data!$A$90:$A$169,0))</f>
        <v>Bernd Wender</v>
      </c>
      <c r="L904" s="78" t="str">
        <f t="shared" ca="1" si="66"/>
        <v>Best men took only 0</v>
      </c>
      <c r="M904" s="78" t="s">
        <v>0</v>
      </c>
      <c r="N904" s="78" t="s">
        <v>230</v>
      </c>
      <c r="O904" s="78">
        <f t="shared" ca="1" si="67"/>
        <v>33</v>
      </c>
      <c r="P904" s="78" t="str">
        <f t="shared" ca="1" si="65"/>
        <v/>
      </c>
    </row>
    <row r="905" spans="1:16" s="78" customFormat="1" x14ac:dyDescent="0.25">
      <c r="A905" s="78" t="s">
        <v>302</v>
      </c>
      <c r="B905" s="327" t="s">
        <v>307</v>
      </c>
      <c r="C905" s="78">
        <v>17</v>
      </c>
      <c r="D905" s="78" t="str">
        <f>INDEX(Parameter!$B$9:$AB$9,MATCH(C905,Parameter!$B$8:$AB$8,0))</f>
        <v>no</v>
      </c>
      <c r="E905" s="78">
        <f>COUNTIF(Data!$CJ$89:$HN$89,Specials!C905)</f>
        <v>0</v>
      </c>
      <c r="F905" s="78">
        <f ca="1">OFFSET(Data!$BF$90,MATCH("M1",Data!$A$90:$A$169,0)-1,MATCH(C905,Data!$BF$89:$CF$89,0)-1)</f>
        <v>0</v>
      </c>
      <c r="G905" s="78">
        <f ca="1">OFFSET(Data!$BF$90,MATCH($B905,Data!$A$90:$A$169,0)-1,MATCH(C905,Data!$BF$89:$CF$89,0)-1)</f>
        <v>0</v>
      </c>
      <c r="H905" s="78">
        <f t="shared" ca="1" si="63"/>
        <v>0</v>
      </c>
      <c r="I905" s="78">
        <f t="array" ref="I905">SUM(IF(Data!$A$90:$A$169=$B905,Data!$J$90:$N$169))-SUM(IF(Data!$A$90:$A$169="M1",Data!$J$90:$N$169))</f>
        <v>4</v>
      </c>
      <c r="K905" s="78" t="str">
        <f>INDEX(Data!$CG$90:$CG$169,MATCH($B905,Data!$A$90:$A$169,0))</f>
        <v>Bernd Wender</v>
      </c>
      <c r="L905" s="78" t="str">
        <f t="shared" ca="1" si="66"/>
        <v>Best men took only 0</v>
      </c>
      <c r="M905" s="78" t="s">
        <v>0</v>
      </c>
      <c r="N905" s="78" t="s">
        <v>230</v>
      </c>
      <c r="O905" s="78">
        <f t="shared" ca="1" si="67"/>
        <v>33</v>
      </c>
      <c r="P905" s="78" t="str">
        <f t="shared" ca="1" si="65"/>
        <v/>
      </c>
    </row>
    <row r="906" spans="1:16" s="78" customFormat="1" x14ac:dyDescent="0.25">
      <c r="A906" s="78" t="s">
        <v>302</v>
      </c>
      <c r="B906" s="327" t="s">
        <v>307</v>
      </c>
      <c r="C906" s="78">
        <v>18</v>
      </c>
      <c r="D906" s="78" t="str">
        <f>INDEX(Parameter!$B$9:$AB$9,MATCH(C906,Parameter!$B$8:$AB$8,0))</f>
        <v>no</v>
      </c>
      <c r="E906" s="78">
        <f>COUNTIF(Data!$CJ$89:$HN$89,Specials!C906)</f>
        <v>0</v>
      </c>
      <c r="F906" s="78">
        <f ca="1">OFFSET(Data!$BF$90,MATCH("M1",Data!$A$90:$A$169,0)-1,MATCH(C906,Data!$BF$89:$CF$89,0)-1)</f>
        <v>0</v>
      </c>
      <c r="G906" s="78">
        <f ca="1">OFFSET(Data!$BF$90,MATCH($B906,Data!$A$90:$A$169,0)-1,MATCH(C906,Data!$BF$89:$CF$89,0)-1)</f>
        <v>0</v>
      </c>
      <c r="H906" s="78">
        <f t="shared" ca="1" si="63"/>
        <v>0</v>
      </c>
      <c r="I906" s="78">
        <f t="array" ref="I906">SUM(IF(Data!$A$90:$A$169=$B906,Data!$J$90:$N$169))-SUM(IF(Data!$A$90:$A$169="M1",Data!$J$90:$N$169))</f>
        <v>4</v>
      </c>
      <c r="K906" s="78" t="str">
        <f>INDEX(Data!$CG$90:$CG$169,MATCH($B906,Data!$A$90:$A$169,0))</f>
        <v>Bernd Wender</v>
      </c>
      <c r="L906" s="78" t="str">
        <f t="shared" ca="1" si="66"/>
        <v>Best men took only 0</v>
      </c>
      <c r="M906" s="78" t="s">
        <v>0</v>
      </c>
      <c r="N906" s="78" t="s">
        <v>230</v>
      </c>
      <c r="O906" s="78">
        <f t="shared" ca="1" si="67"/>
        <v>33</v>
      </c>
      <c r="P906" s="78" t="str">
        <f t="shared" ca="1" si="65"/>
        <v/>
      </c>
    </row>
    <row r="907" spans="1:16" s="78" customFormat="1" x14ac:dyDescent="0.25">
      <c r="A907" s="78" t="s">
        <v>302</v>
      </c>
      <c r="B907" s="327" t="s">
        <v>307</v>
      </c>
      <c r="C907" s="78">
        <v>19</v>
      </c>
      <c r="D907" s="78" t="str">
        <f>INDEX(Parameter!$B$9:$AB$9,MATCH(C907,Parameter!$B$8:$AB$8,0))</f>
        <v>no</v>
      </c>
      <c r="E907" s="78">
        <f>COUNTIF(Data!$CJ$89:$HN$89,Specials!C907)</f>
        <v>0</v>
      </c>
      <c r="F907" s="78">
        <f ca="1">OFFSET(Data!$BF$90,MATCH("M1",Data!$A$90:$A$169,0)-1,MATCH(C907,Data!$BF$89:$CF$89,0)-1)</f>
        <v>0</v>
      </c>
      <c r="G907" s="78">
        <f ca="1">OFFSET(Data!$BF$90,MATCH($B907,Data!$A$90:$A$169,0)-1,MATCH(C907,Data!$BF$89:$CF$89,0)-1)</f>
        <v>0</v>
      </c>
      <c r="H907" s="78">
        <f t="shared" ca="1" si="63"/>
        <v>0</v>
      </c>
      <c r="I907" s="78">
        <f t="array" ref="I907">SUM(IF(Data!$A$90:$A$169=$B907,Data!$J$90:$N$169))-SUM(IF(Data!$A$90:$A$169="M1",Data!$J$90:$N$169))</f>
        <v>4</v>
      </c>
      <c r="K907" s="78" t="str">
        <f>INDEX(Data!$CG$90:$CG$169,MATCH($B907,Data!$A$90:$A$169,0))</f>
        <v>Bernd Wender</v>
      </c>
      <c r="L907" s="78" t="str">
        <f t="shared" ca="1" si="66"/>
        <v>Best men took only 0</v>
      </c>
      <c r="M907" s="78" t="s">
        <v>0</v>
      </c>
      <c r="N907" s="78" t="s">
        <v>230</v>
      </c>
      <c r="O907" s="78">
        <f t="shared" ca="1" si="67"/>
        <v>33</v>
      </c>
      <c r="P907" s="78" t="str">
        <f t="shared" ca="1" si="65"/>
        <v/>
      </c>
    </row>
    <row r="908" spans="1:16" s="78" customFormat="1" x14ac:dyDescent="0.25">
      <c r="A908" s="78" t="s">
        <v>302</v>
      </c>
      <c r="B908" s="327" t="s">
        <v>307</v>
      </c>
      <c r="C908" s="78">
        <v>20</v>
      </c>
      <c r="D908" s="78" t="str">
        <f>INDEX(Parameter!$B$9:$AB$9,MATCH(C908,Parameter!$B$8:$AB$8,0))</f>
        <v>no</v>
      </c>
      <c r="E908" s="78">
        <f>COUNTIF(Data!$CJ$89:$HN$89,Specials!C908)</f>
        <v>0</v>
      </c>
      <c r="F908" s="78">
        <f ca="1">OFFSET(Data!$BF$90,MATCH("M1",Data!$A$90:$A$169,0)-1,MATCH(C908,Data!$BF$89:$CF$89,0)-1)</f>
        <v>0</v>
      </c>
      <c r="G908" s="78">
        <f ca="1">OFFSET(Data!$BF$90,MATCH($B908,Data!$A$90:$A$169,0)-1,MATCH(C908,Data!$BF$89:$CF$89,0)-1)</f>
        <v>0</v>
      </c>
      <c r="H908" s="78">
        <f t="shared" ca="1" si="63"/>
        <v>0</v>
      </c>
      <c r="I908" s="78">
        <f t="array" ref="I908">SUM(IF(Data!$A$90:$A$169=$B908,Data!$J$90:$N$169))-SUM(IF(Data!$A$90:$A$169="M1",Data!$J$90:$N$169))</f>
        <v>4</v>
      </c>
      <c r="K908" s="78" t="str">
        <f>INDEX(Data!$CG$90:$CG$169,MATCH($B908,Data!$A$90:$A$169,0))</f>
        <v>Bernd Wender</v>
      </c>
      <c r="L908" s="78" t="str">
        <f t="shared" ca="1" si="66"/>
        <v>Best men took only 0</v>
      </c>
      <c r="M908" s="78" t="s">
        <v>0</v>
      </c>
      <c r="N908" s="78" t="s">
        <v>230</v>
      </c>
      <c r="O908" s="78">
        <f t="shared" ca="1" si="67"/>
        <v>33</v>
      </c>
      <c r="P908" s="78" t="str">
        <f t="shared" ca="1" si="65"/>
        <v/>
      </c>
    </row>
    <row r="909" spans="1:16" s="78" customFormat="1" x14ac:dyDescent="0.25">
      <c r="A909" s="78" t="s">
        <v>302</v>
      </c>
      <c r="B909" s="327" t="s">
        <v>307</v>
      </c>
      <c r="C909" s="78">
        <v>21</v>
      </c>
      <c r="D909" s="78" t="str">
        <f>INDEX(Parameter!$B$9:$AB$9,MATCH(C909,Parameter!$B$8:$AB$8,0))</f>
        <v>no</v>
      </c>
      <c r="E909" s="78">
        <f>COUNTIF(Data!$CJ$89:$HN$89,Specials!C909)</f>
        <v>0</v>
      </c>
      <c r="F909" s="78">
        <f ca="1">OFFSET(Data!$BF$90,MATCH("M1",Data!$A$90:$A$169,0)-1,MATCH(C909,Data!$BF$89:$CF$89,0)-1)</f>
        <v>0</v>
      </c>
      <c r="G909" s="78">
        <f ca="1">OFFSET(Data!$BF$90,MATCH($B909,Data!$A$90:$A$169,0)-1,MATCH(C909,Data!$BF$89:$CF$89,0)-1)</f>
        <v>0</v>
      </c>
      <c r="H909" s="78">
        <f t="shared" ca="1" si="63"/>
        <v>0</v>
      </c>
      <c r="I909" s="78">
        <f t="array" ref="I909">SUM(IF(Data!$A$90:$A$169=$B909,Data!$J$90:$N$169))-SUM(IF(Data!$A$90:$A$169="M1",Data!$J$90:$N$169))</f>
        <v>4</v>
      </c>
      <c r="K909" s="78" t="str">
        <f>INDEX(Data!$CG$90:$CG$169,MATCH($B909,Data!$A$90:$A$169,0))</f>
        <v>Bernd Wender</v>
      </c>
      <c r="L909" s="78" t="str">
        <f t="shared" ca="1" si="66"/>
        <v>Best men took only 0</v>
      </c>
      <c r="M909" s="78" t="s">
        <v>0</v>
      </c>
      <c r="N909" s="78" t="s">
        <v>230</v>
      </c>
      <c r="O909" s="78">
        <f t="shared" ca="1" si="67"/>
        <v>33</v>
      </c>
      <c r="P909" s="78" t="str">
        <f t="shared" ca="1" si="65"/>
        <v/>
      </c>
    </row>
    <row r="910" spans="1:16" s="78" customFormat="1" x14ac:dyDescent="0.25">
      <c r="A910" s="78" t="s">
        <v>302</v>
      </c>
      <c r="B910" s="327" t="s">
        <v>307</v>
      </c>
      <c r="C910" s="78">
        <v>22</v>
      </c>
      <c r="D910" s="78" t="str">
        <f>INDEX(Parameter!$B$9:$AB$9,MATCH(C910,Parameter!$B$8:$AB$8,0))</f>
        <v>no</v>
      </c>
      <c r="E910" s="78">
        <f>COUNTIF(Data!$CJ$89:$HN$89,Specials!C910)</f>
        <v>0</v>
      </c>
      <c r="F910" s="78">
        <f ca="1">OFFSET(Data!$BF$90,MATCH("M1",Data!$A$90:$A$169,0)-1,MATCH(C910,Data!$BF$89:$CF$89,0)-1)</f>
        <v>0</v>
      </c>
      <c r="G910" s="78">
        <f ca="1">OFFSET(Data!$BF$90,MATCH($B910,Data!$A$90:$A$169,0)-1,MATCH(C910,Data!$BF$89:$CF$89,0)-1)</f>
        <v>0</v>
      </c>
      <c r="H910" s="78">
        <f t="shared" ca="1" si="63"/>
        <v>0</v>
      </c>
      <c r="I910" s="78">
        <f t="array" ref="I910">SUM(IF(Data!$A$90:$A$169=$B910,Data!$J$90:$N$169))-SUM(IF(Data!$A$90:$A$169="M1",Data!$J$90:$N$169))</f>
        <v>4</v>
      </c>
      <c r="K910" s="78" t="str">
        <f>INDEX(Data!$CG$90:$CG$169,MATCH($B910,Data!$A$90:$A$169,0))</f>
        <v>Bernd Wender</v>
      </c>
      <c r="L910" s="78" t="str">
        <f t="shared" ca="1" si="66"/>
        <v>Best men took only 0</v>
      </c>
      <c r="M910" s="78" t="s">
        <v>0</v>
      </c>
      <c r="N910" s="78" t="s">
        <v>230</v>
      </c>
      <c r="O910" s="78">
        <f t="shared" ca="1" si="67"/>
        <v>33</v>
      </c>
      <c r="P910" s="78" t="str">
        <f t="shared" ca="1" si="65"/>
        <v/>
      </c>
    </row>
    <row r="911" spans="1:16" s="78" customFormat="1" x14ac:dyDescent="0.25">
      <c r="A911" s="78" t="s">
        <v>302</v>
      </c>
      <c r="B911" s="327" t="s">
        <v>307</v>
      </c>
      <c r="C911" s="78">
        <v>23</v>
      </c>
      <c r="D911" s="78" t="str">
        <f>INDEX(Parameter!$B$9:$AB$9,MATCH(C911,Parameter!$B$8:$AB$8,0))</f>
        <v>no</v>
      </c>
      <c r="E911" s="78">
        <f>COUNTIF(Data!$CJ$89:$HN$89,Specials!C911)</f>
        <v>0</v>
      </c>
      <c r="F911" s="78">
        <f ca="1">OFFSET(Data!$BF$90,MATCH("M1",Data!$A$90:$A$169,0)-1,MATCH(C911,Data!$BF$89:$CF$89,0)-1)</f>
        <v>0</v>
      </c>
      <c r="G911" s="78">
        <f ca="1">OFFSET(Data!$BF$90,MATCH($B911,Data!$A$90:$A$169,0)-1,MATCH(C911,Data!$BF$89:$CF$89,0)-1)</f>
        <v>0</v>
      </c>
      <c r="H911" s="78">
        <f t="shared" ca="1" si="63"/>
        <v>0</v>
      </c>
      <c r="I911" s="78">
        <f t="array" ref="I911">SUM(IF(Data!$A$90:$A$169=$B911,Data!$J$90:$N$169))-SUM(IF(Data!$A$90:$A$169="M1",Data!$J$90:$N$169))</f>
        <v>4</v>
      </c>
      <c r="K911" s="78" t="str">
        <f>INDEX(Data!$CG$90:$CG$169,MATCH($B911,Data!$A$90:$A$169,0))</f>
        <v>Bernd Wender</v>
      </c>
      <c r="L911" s="78" t="str">
        <f t="shared" ca="1" si="66"/>
        <v>Best men took only 0</v>
      </c>
      <c r="M911" s="78" t="s">
        <v>0</v>
      </c>
      <c r="N911" s="78" t="s">
        <v>230</v>
      </c>
      <c r="O911" s="78">
        <f t="shared" ca="1" si="67"/>
        <v>33</v>
      </c>
      <c r="P911" s="78" t="str">
        <f t="shared" ca="1" si="65"/>
        <v/>
      </c>
    </row>
    <row r="912" spans="1:16" s="78" customFormat="1" x14ac:dyDescent="0.25">
      <c r="A912" s="78" t="s">
        <v>302</v>
      </c>
      <c r="B912" s="327" t="s">
        <v>307</v>
      </c>
      <c r="C912" s="78">
        <v>24</v>
      </c>
      <c r="D912" s="78" t="str">
        <f>INDEX(Parameter!$B$9:$AB$9,MATCH(C912,Parameter!$B$8:$AB$8,0))</f>
        <v>no</v>
      </c>
      <c r="E912" s="78">
        <f>COUNTIF(Data!$CJ$89:$HN$89,Specials!C912)</f>
        <v>0</v>
      </c>
      <c r="F912" s="78">
        <f ca="1">OFFSET(Data!$BF$90,MATCH("M1",Data!$A$90:$A$169,0)-1,MATCH(C912,Data!$BF$89:$CF$89,0)-1)</f>
        <v>0</v>
      </c>
      <c r="G912" s="78">
        <f ca="1">OFFSET(Data!$BF$90,MATCH($B912,Data!$A$90:$A$169,0)-1,MATCH(C912,Data!$BF$89:$CF$89,0)-1)</f>
        <v>0</v>
      </c>
      <c r="H912" s="78">
        <f t="shared" ca="1" si="63"/>
        <v>0</v>
      </c>
      <c r="I912" s="78">
        <f t="array" ref="I912">SUM(IF(Data!$A$90:$A$169=$B912,Data!$J$90:$N$169))-SUM(IF(Data!$A$90:$A$169="M1",Data!$J$90:$N$169))</f>
        <v>4</v>
      </c>
      <c r="K912" s="78" t="str">
        <f>INDEX(Data!$CG$90:$CG$169,MATCH($B912,Data!$A$90:$A$169,0))</f>
        <v>Bernd Wender</v>
      </c>
      <c r="L912" s="78" t="str">
        <f t="shared" ca="1" si="66"/>
        <v>Best men took only 0</v>
      </c>
      <c r="M912" s="78" t="s">
        <v>0</v>
      </c>
      <c r="N912" s="78" t="s">
        <v>230</v>
      </c>
      <c r="O912" s="78">
        <f t="shared" ca="1" si="67"/>
        <v>33</v>
      </c>
      <c r="P912" s="78" t="str">
        <f t="shared" ca="1" si="65"/>
        <v/>
      </c>
    </row>
    <row r="913" spans="1:16" s="78" customFormat="1" x14ac:dyDescent="0.25">
      <c r="A913" s="78" t="s">
        <v>302</v>
      </c>
      <c r="B913" s="327" t="s">
        <v>307</v>
      </c>
      <c r="C913" s="78">
        <v>25</v>
      </c>
      <c r="D913" s="78" t="str">
        <f>INDEX(Parameter!$B$9:$AB$9,MATCH(C913,Parameter!$B$8:$AB$8,0))</f>
        <v>no</v>
      </c>
      <c r="E913" s="78">
        <f>COUNTIF(Data!$CJ$89:$HN$89,Specials!C913)</f>
        <v>0</v>
      </c>
      <c r="F913" s="78">
        <f ca="1">OFFSET(Data!$BF$90,MATCH("M1",Data!$A$90:$A$169,0)-1,MATCH(C913,Data!$BF$89:$CF$89,0)-1)</f>
        <v>0</v>
      </c>
      <c r="G913" s="78">
        <f ca="1">OFFSET(Data!$BF$90,MATCH($B913,Data!$A$90:$A$169,0)-1,MATCH(C913,Data!$BF$89:$CF$89,0)-1)</f>
        <v>0</v>
      </c>
      <c r="H913" s="78">
        <f t="shared" ca="1" si="63"/>
        <v>0</v>
      </c>
      <c r="I913" s="78">
        <f t="array" ref="I913">SUM(IF(Data!$A$90:$A$169=$B913,Data!$J$90:$N$169))-SUM(IF(Data!$A$90:$A$169="M1",Data!$J$90:$N$169))</f>
        <v>4</v>
      </c>
      <c r="K913" s="78" t="str">
        <f>INDEX(Data!$CG$90:$CG$169,MATCH($B913,Data!$A$90:$A$169,0))</f>
        <v>Bernd Wender</v>
      </c>
      <c r="L913" s="78" t="str">
        <f t="shared" ca="1" si="66"/>
        <v>Best men took only 0</v>
      </c>
      <c r="M913" s="78" t="s">
        <v>0</v>
      </c>
      <c r="N913" s="78" t="s">
        <v>230</v>
      </c>
      <c r="O913" s="78">
        <f t="shared" ca="1" si="67"/>
        <v>33</v>
      </c>
      <c r="P913" s="78" t="str">
        <f t="shared" ca="1" si="65"/>
        <v/>
      </c>
    </row>
    <row r="914" spans="1:16" s="78" customFormat="1" x14ac:dyDescent="0.25">
      <c r="A914" s="78" t="s">
        <v>302</v>
      </c>
      <c r="B914" s="327" t="s">
        <v>307</v>
      </c>
      <c r="C914" s="78">
        <v>26</v>
      </c>
      <c r="D914" s="78" t="str">
        <f>INDEX(Parameter!$B$9:$AB$9,MATCH(C914,Parameter!$B$8:$AB$8,0))</f>
        <v>no</v>
      </c>
      <c r="E914" s="78">
        <f>COUNTIF(Data!$CJ$89:$HN$89,Specials!C914)</f>
        <v>0</v>
      </c>
      <c r="F914" s="78">
        <f ca="1">OFFSET(Data!$BF$90,MATCH("M1",Data!$A$90:$A$169,0)-1,MATCH(C914,Data!$BF$89:$CF$89,0)-1)</f>
        <v>0</v>
      </c>
      <c r="G914" s="78">
        <f ca="1">OFFSET(Data!$BF$90,MATCH($B914,Data!$A$90:$A$169,0)-1,MATCH(C914,Data!$BF$89:$CF$89,0)-1)</f>
        <v>0</v>
      </c>
      <c r="H914" s="78">
        <f t="shared" ca="1" si="63"/>
        <v>0</v>
      </c>
      <c r="I914" s="78">
        <f t="array" ref="I914">SUM(IF(Data!$A$90:$A$169=$B914,Data!$J$90:$N$169))-SUM(IF(Data!$A$90:$A$169="M1",Data!$J$90:$N$169))</f>
        <v>4</v>
      </c>
      <c r="K914" s="78" t="str">
        <f>INDEX(Data!$CG$90:$CG$169,MATCH($B914,Data!$A$90:$A$169,0))</f>
        <v>Bernd Wender</v>
      </c>
      <c r="L914" s="78" t="str">
        <f t="shared" ca="1" si="66"/>
        <v>Best men took only 0</v>
      </c>
      <c r="M914" s="78" t="s">
        <v>0</v>
      </c>
      <c r="N914" s="78" t="s">
        <v>230</v>
      </c>
      <c r="O914" s="78">
        <f t="shared" ca="1" si="67"/>
        <v>33</v>
      </c>
      <c r="P914" s="78" t="str">
        <f t="shared" ca="1" si="65"/>
        <v/>
      </c>
    </row>
    <row r="915" spans="1:16" s="78" customFormat="1" x14ac:dyDescent="0.25">
      <c r="A915" s="78" t="s">
        <v>302</v>
      </c>
      <c r="B915" s="327" t="s">
        <v>307</v>
      </c>
      <c r="C915" s="78">
        <v>27</v>
      </c>
      <c r="D915" s="78" t="str">
        <f>INDEX(Parameter!$B$9:$AB$9,MATCH(C915,Parameter!$B$8:$AB$8,0))</f>
        <v>no</v>
      </c>
      <c r="E915" s="78">
        <f>COUNTIF(Data!$CJ$89:$HN$89,Specials!C915)</f>
        <v>0</v>
      </c>
      <c r="F915" s="78">
        <f ca="1">OFFSET(Data!$BF$90,MATCH("M1",Data!$A$90:$A$169,0)-1,MATCH(C915,Data!$BF$89:$CF$89,0)-1)</f>
        <v>0</v>
      </c>
      <c r="G915" s="78">
        <f ca="1">OFFSET(Data!$BF$90,MATCH($B915,Data!$A$90:$A$169,0)-1,MATCH(C915,Data!$BF$89:$CF$89,0)-1)</f>
        <v>0</v>
      </c>
      <c r="H915" s="78">
        <f t="shared" ca="1" si="63"/>
        <v>0</v>
      </c>
      <c r="I915" s="78">
        <f t="array" ref="I915">SUM(IF(Data!$A$90:$A$169=$B915,Data!$J$90:$N$169))-SUM(IF(Data!$A$90:$A$169="M1",Data!$J$90:$N$169))</f>
        <v>4</v>
      </c>
      <c r="K915" s="78" t="str">
        <f>INDEX(Data!$CG$90:$CG$169,MATCH($B915,Data!$A$90:$A$169,0))</f>
        <v>Bernd Wender</v>
      </c>
      <c r="L915" s="78" t="str">
        <f t="shared" ca="1" si="66"/>
        <v>Best men took only 0</v>
      </c>
      <c r="M915" s="78" t="s">
        <v>0</v>
      </c>
      <c r="N915" s="78" t="s">
        <v>230</v>
      </c>
      <c r="O915" s="78">
        <f t="shared" ca="1" si="67"/>
        <v>33</v>
      </c>
      <c r="P915" s="78" t="str">
        <f t="shared" ca="1" si="65"/>
        <v/>
      </c>
    </row>
    <row r="916" spans="1:16" s="78" customFormat="1" ht="15" customHeight="1" x14ac:dyDescent="0.25">
      <c r="A916" s="78" t="s">
        <v>302</v>
      </c>
      <c r="B916" s="327" t="s">
        <v>308</v>
      </c>
      <c r="C916" s="78">
        <v>1</v>
      </c>
      <c r="D916" s="78">
        <f>INDEX(Parameter!$B$9:$AB$9,MATCH(C916,Parameter!$B$8:$AB$8,0))</f>
        <v>3</v>
      </c>
      <c r="E916" s="78">
        <f>COUNTIF(Data!$CJ$89:$HN$89,Specials!C916)</f>
        <v>2</v>
      </c>
      <c r="F916" s="78">
        <f ca="1">OFFSET(Data!$BF$90,MATCH("M1",Data!$A$90:$A$169,0)-1,MATCH(C916,Data!$BF$89:$CF$89,0)-1)</f>
        <v>5</v>
      </c>
      <c r="G916" s="78">
        <f ca="1">OFFSET(Data!$BF$90,MATCH($B916,Data!$A$90:$A$169,0)-1,MATCH(C916,Data!$BF$89:$CF$89,0)-1)</f>
        <v>6</v>
      </c>
      <c r="H916" s="78">
        <f t="shared" ca="1" si="63"/>
        <v>0</v>
      </c>
      <c r="I916" s="78">
        <f t="array" ref="I916">SUM(IF(Data!$A$90:$A$169=$B916,Data!$J$90:$N$169))-SUM(IF(Data!$A$90:$A$169="M1",Data!$J$90:$N$169))</f>
        <v>4</v>
      </c>
      <c r="K916" s="78" t="str">
        <f>INDEX(Data!$CG$90:$CG$169,MATCH($B916,Data!$A$90:$A$169,0))</f>
        <v>David Wojak</v>
      </c>
      <c r="L916" s="78" t="str">
        <f ca="1">"Best men took only "&amp;F916</f>
        <v>Best men took only 5</v>
      </c>
      <c r="M916" s="78" t="s">
        <v>0</v>
      </c>
      <c r="N916" s="78" t="s">
        <v>230</v>
      </c>
      <c r="O916" s="78">
        <f t="shared" ca="1" si="67"/>
        <v>33</v>
      </c>
      <c r="P916" s="78" t="str">
        <f t="shared" ref="P916:P942" ca="1" si="68">IF(H916&gt;0,"On hole "&amp;C916&amp;" "&amp;K916&amp;" took "&amp;G916&amp;" throws in total ("&amp;$E916&amp;" rounds)","")</f>
        <v/>
      </c>
    </row>
    <row r="917" spans="1:16" s="78" customFormat="1" x14ac:dyDescent="0.25">
      <c r="A917" s="78" t="s">
        <v>302</v>
      </c>
      <c r="B917" s="327" t="s">
        <v>308</v>
      </c>
      <c r="C917" s="78">
        <v>2</v>
      </c>
      <c r="D917" s="78">
        <f>INDEX(Parameter!$B$9:$AB$9,MATCH(C917,Parameter!$B$8:$AB$8,0))</f>
        <v>3</v>
      </c>
      <c r="E917" s="78">
        <f>COUNTIF(Data!$CJ$89:$HN$89,Specials!C917)</f>
        <v>2</v>
      </c>
      <c r="F917" s="78">
        <f ca="1">OFFSET(Data!$BF$90,MATCH("M1",Data!$A$90:$A$169,0)-1,MATCH(C917,Data!$BF$89:$CF$89,0)-1)</f>
        <v>5</v>
      </c>
      <c r="G917" s="78">
        <f ca="1">OFFSET(Data!$BF$90,MATCH($B917,Data!$A$90:$A$169,0)-1,MATCH(C917,Data!$BF$89:$CF$89,0)-1)</f>
        <v>5</v>
      </c>
      <c r="H917" s="78">
        <f t="shared" ca="1" si="63"/>
        <v>0</v>
      </c>
      <c r="I917" s="78">
        <f t="array" ref="I917">SUM(IF(Data!$A$90:$A$169=$B917,Data!$J$90:$N$169))-SUM(IF(Data!$A$90:$A$169="M1",Data!$J$90:$N$169))</f>
        <v>4</v>
      </c>
      <c r="K917" s="78" t="str">
        <f>INDEX(Data!$CG$90:$CG$169,MATCH($B917,Data!$A$90:$A$169,0))</f>
        <v>David Wojak</v>
      </c>
      <c r="L917" s="78" t="str">
        <f ca="1">"Best men took only "&amp;F917</f>
        <v>Best men took only 5</v>
      </c>
      <c r="M917" s="78" t="s">
        <v>0</v>
      </c>
      <c r="N917" s="78" t="s">
        <v>230</v>
      </c>
      <c r="O917" s="78">
        <f t="shared" ca="1" si="67"/>
        <v>33</v>
      </c>
      <c r="P917" s="78" t="str">
        <f t="shared" ca="1" si="68"/>
        <v/>
      </c>
    </row>
    <row r="918" spans="1:16" s="78" customFormat="1" x14ac:dyDescent="0.25">
      <c r="A918" s="78" t="s">
        <v>302</v>
      </c>
      <c r="B918" s="327" t="s">
        <v>308</v>
      </c>
      <c r="C918" s="78">
        <v>3</v>
      </c>
      <c r="D918" s="78">
        <f>INDEX(Parameter!$B$9:$AB$9,MATCH(C918,Parameter!$B$8:$AB$8,0))</f>
        <v>3</v>
      </c>
      <c r="E918" s="78">
        <f>COUNTIF(Data!$CJ$89:$HN$89,Specials!C918)</f>
        <v>2</v>
      </c>
      <c r="F918" s="78">
        <f ca="1">OFFSET(Data!$BF$90,MATCH("M1",Data!$A$90:$A$169,0)-1,MATCH(C918,Data!$BF$89:$CF$89,0)-1)</f>
        <v>8</v>
      </c>
      <c r="G918" s="78">
        <f ca="1">OFFSET(Data!$BF$90,MATCH($B918,Data!$A$90:$A$169,0)-1,MATCH(C918,Data!$BF$89:$CF$89,0)-1)</f>
        <v>6</v>
      </c>
      <c r="H918" s="78">
        <f t="shared" ca="1" si="63"/>
        <v>0</v>
      </c>
      <c r="I918" s="78">
        <f t="array" ref="I918">SUM(IF(Data!$A$90:$A$169=$B918,Data!$J$90:$N$169))-SUM(IF(Data!$A$90:$A$169="M1",Data!$J$90:$N$169))</f>
        <v>4</v>
      </c>
      <c r="K918" s="78" t="str">
        <f>INDEX(Data!$CG$90:$CG$169,MATCH($B918,Data!$A$90:$A$169,0))</f>
        <v>David Wojak</v>
      </c>
      <c r="L918" s="78" t="str">
        <f ca="1">"Best men took only "&amp;F918</f>
        <v>Best men took only 8</v>
      </c>
      <c r="M918" s="78" t="s">
        <v>0</v>
      </c>
      <c r="N918" s="78" t="s">
        <v>230</v>
      </c>
      <c r="O918" s="78">
        <f t="shared" ca="1" si="67"/>
        <v>33</v>
      </c>
      <c r="P918" s="78" t="str">
        <f t="shared" ca="1" si="68"/>
        <v/>
      </c>
    </row>
    <row r="919" spans="1:16" s="78" customFormat="1" x14ac:dyDescent="0.25">
      <c r="A919" s="78" t="s">
        <v>302</v>
      </c>
      <c r="B919" s="327" t="s">
        <v>308</v>
      </c>
      <c r="C919" s="78">
        <v>4</v>
      </c>
      <c r="D919" s="78">
        <f>INDEX(Parameter!$B$9:$AB$9,MATCH(C919,Parameter!$B$8:$AB$8,0))</f>
        <v>3</v>
      </c>
      <c r="E919" s="78">
        <f>COUNTIF(Data!$CJ$89:$HN$89,Specials!C919)</f>
        <v>2</v>
      </c>
      <c r="F919" s="78">
        <f ca="1">OFFSET(Data!$BF$90,MATCH("M1",Data!$A$90:$A$169,0)-1,MATCH(C919,Data!$BF$89:$CF$89,0)-1)</f>
        <v>6</v>
      </c>
      <c r="G919" s="78">
        <f ca="1">OFFSET(Data!$BF$90,MATCH($B919,Data!$A$90:$A$169,0)-1,MATCH(C919,Data!$BF$89:$CF$89,0)-1)</f>
        <v>6</v>
      </c>
      <c r="H919" s="78">
        <f t="shared" ca="1" si="63"/>
        <v>0</v>
      </c>
      <c r="I919" s="78">
        <f t="array" ref="I919">SUM(IF(Data!$A$90:$A$169=$B919,Data!$J$90:$N$169))-SUM(IF(Data!$A$90:$A$169="M1",Data!$J$90:$N$169))</f>
        <v>4</v>
      </c>
      <c r="K919" s="78" t="str">
        <f>INDEX(Data!$CG$90:$CG$169,MATCH($B919,Data!$A$90:$A$169,0))</f>
        <v>David Wojak</v>
      </c>
      <c r="L919" s="78" t="str">
        <f t="shared" ref="L919:L942" ca="1" si="69">"Best men took only "&amp;F919</f>
        <v>Best men took only 6</v>
      </c>
      <c r="M919" s="78" t="s">
        <v>0</v>
      </c>
      <c r="N919" s="78" t="s">
        <v>230</v>
      </c>
      <c r="O919" s="78">
        <f t="shared" ca="1" si="67"/>
        <v>33</v>
      </c>
      <c r="P919" s="78" t="str">
        <f t="shared" ca="1" si="68"/>
        <v/>
      </c>
    </row>
    <row r="920" spans="1:16" s="78" customFormat="1" x14ac:dyDescent="0.25">
      <c r="A920" s="78" t="s">
        <v>302</v>
      </c>
      <c r="B920" s="327" t="s">
        <v>308</v>
      </c>
      <c r="C920" s="78">
        <v>5</v>
      </c>
      <c r="D920" s="78">
        <f>INDEX(Parameter!$B$9:$AB$9,MATCH(C920,Parameter!$B$8:$AB$8,0))</f>
        <v>3</v>
      </c>
      <c r="E920" s="78">
        <f>COUNTIF(Data!$CJ$89:$HN$89,Specials!C920)</f>
        <v>2</v>
      </c>
      <c r="F920" s="78">
        <f ca="1">OFFSET(Data!$BF$90,MATCH("M1",Data!$A$90:$A$169,0)-1,MATCH(C920,Data!$BF$89:$CF$89,0)-1)</f>
        <v>7</v>
      </c>
      <c r="G920" s="78">
        <f ca="1">OFFSET(Data!$BF$90,MATCH($B920,Data!$A$90:$A$169,0)-1,MATCH(C920,Data!$BF$89:$CF$89,0)-1)</f>
        <v>6</v>
      </c>
      <c r="H920" s="78">
        <f t="shared" ca="1" si="63"/>
        <v>0</v>
      </c>
      <c r="I920" s="78">
        <f t="array" ref="I920">SUM(IF(Data!$A$90:$A$169=$B920,Data!$J$90:$N$169))-SUM(IF(Data!$A$90:$A$169="M1",Data!$J$90:$N$169))</f>
        <v>4</v>
      </c>
      <c r="K920" s="78" t="str">
        <f>INDEX(Data!$CG$90:$CG$169,MATCH($B920,Data!$A$90:$A$169,0))</f>
        <v>David Wojak</v>
      </c>
      <c r="L920" s="78" t="str">
        <f t="shared" ca="1" si="69"/>
        <v>Best men took only 7</v>
      </c>
      <c r="M920" s="78" t="s">
        <v>0</v>
      </c>
      <c r="N920" s="78" t="s">
        <v>230</v>
      </c>
      <c r="O920" s="78">
        <f t="shared" ca="1" si="67"/>
        <v>33</v>
      </c>
      <c r="P920" s="78" t="str">
        <f t="shared" ca="1" si="68"/>
        <v/>
      </c>
    </row>
    <row r="921" spans="1:16" s="78" customFormat="1" x14ac:dyDescent="0.25">
      <c r="A921" s="78" t="s">
        <v>302</v>
      </c>
      <c r="B921" s="327" t="s">
        <v>308</v>
      </c>
      <c r="C921" s="78">
        <v>6</v>
      </c>
      <c r="D921" s="78">
        <f>INDEX(Parameter!$B$9:$AB$9,MATCH(C921,Parameter!$B$8:$AB$8,0))</f>
        <v>3</v>
      </c>
      <c r="E921" s="78">
        <f>COUNTIF(Data!$CJ$89:$HN$89,Specials!C921)</f>
        <v>2</v>
      </c>
      <c r="F921" s="78">
        <f ca="1">OFFSET(Data!$BF$90,MATCH("M1",Data!$A$90:$A$169,0)-1,MATCH(C921,Data!$BF$89:$CF$89,0)-1)</f>
        <v>7</v>
      </c>
      <c r="G921" s="78">
        <f ca="1">OFFSET(Data!$BF$90,MATCH($B921,Data!$A$90:$A$169,0)-1,MATCH(C921,Data!$BF$89:$CF$89,0)-1)</f>
        <v>8</v>
      </c>
      <c r="H921" s="78">
        <f t="shared" ca="1" si="63"/>
        <v>0</v>
      </c>
      <c r="I921" s="78">
        <f t="array" ref="I921">SUM(IF(Data!$A$90:$A$169=$B921,Data!$J$90:$N$169))-SUM(IF(Data!$A$90:$A$169="M1",Data!$J$90:$N$169))</f>
        <v>4</v>
      </c>
      <c r="K921" s="78" t="str">
        <f>INDEX(Data!$CG$90:$CG$169,MATCH($B921,Data!$A$90:$A$169,0))</f>
        <v>David Wojak</v>
      </c>
      <c r="L921" s="78" t="str">
        <f t="shared" ca="1" si="69"/>
        <v>Best men took only 7</v>
      </c>
      <c r="M921" s="78" t="s">
        <v>0</v>
      </c>
      <c r="N921" s="78" t="s">
        <v>230</v>
      </c>
      <c r="O921" s="78">
        <f t="shared" ca="1" si="67"/>
        <v>33</v>
      </c>
      <c r="P921" s="78" t="str">
        <f t="shared" ca="1" si="68"/>
        <v/>
      </c>
    </row>
    <row r="922" spans="1:16" s="78" customFormat="1" x14ac:dyDescent="0.25">
      <c r="A922" s="78" t="s">
        <v>302</v>
      </c>
      <c r="B922" s="327" t="s">
        <v>308</v>
      </c>
      <c r="C922" s="78">
        <v>7</v>
      </c>
      <c r="D922" s="78">
        <f>INDEX(Parameter!$B$9:$AB$9,MATCH(C922,Parameter!$B$8:$AB$8,0))</f>
        <v>3</v>
      </c>
      <c r="E922" s="78">
        <f>COUNTIF(Data!$CJ$89:$HN$89,Specials!C922)</f>
        <v>2</v>
      </c>
      <c r="F922" s="78">
        <f ca="1">OFFSET(Data!$BF$90,MATCH("M1",Data!$A$90:$A$169,0)-1,MATCH(C922,Data!$BF$89:$CF$89,0)-1)</f>
        <v>6</v>
      </c>
      <c r="G922" s="78">
        <f ca="1">OFFSET(Data!$BF$90,MATCH($B922,Data!$A$90:$A$169,0)-1,MATCH(C922,Data!$BF$89:$CF$89,0)-1)</f>
        <v>6</v>
      </c>
      <c r="H922" s="78">
        <f t="shared" ca="1" si="63"/>
        <v>0</v>
      </c>
      <c r="I922" s="78">
        <f t="array" ref="I922">SUM(IF(Data!$A$90:$A$169=$B922,Data!$J$90:$N$169))-SUM(IF(Data!$A$90:$A$169="M1",Data!$J$90:$N$169))</f>
        <v>4</v>
      </c>
      <c r="K922" s="78" t="str">
        <f>INDEX(Data!$CG$90:$CG$169,MATCH($B922,Data!$A$90:$A$169,0))</f>
        <v>David Wojak</v>
      </c>
      <c r="L922" s="78" t="str">
        <f t="shared" ca="1" si="69"/>
        <v>Best men took only 6</v>
      </c>
      <c r="M922" s="78" t="s">
        <v>0</v>
      </c>
      <c r="N922" s="78" t="s">
        <v>230</v>
      </c>
      <c r="O922" s="78">
        <f t="shared" ca="1" si="67"/>
        <v>33</v>
      </c>
      <c r="P922" s="78" t="str">
        <f t="shared" ca="1" si="68"/>
        <v/>
      </c>
    </row>
    <row r="923" spans="1:16" s="78" customFormat="1" x14ac:dyDescent="0.25">
      <c r="A923" s="78" t="s">
        <v>302</v>
      </c>
      <c r="B923" s="327" t="s">
        <v>308</v>
      </c>
      <c r="C923" s="78">
        <v>8</v>
      </c>
      <c r="D923" s="78">
        <f>INDEX(Parameter!$B$9:$AB$9,MATCH(C923,Parameter!$B$8:$AB$8,0))</f>
        <v>3</v>
      </c>
      <c r="E923" s="78">
        <f>COUNTIF(Data!$CJ$89:$HN$89,Specials!C923)</f>
        <v>2</v>
      </c>
      <c r="F923" s="78">
        <f ca="1">OFFSET(Data!$BF$90,MATCH("M1",Data!$A$90:$A$169,0)-1,MATCH(C923,Data!$BF$89:$CF$89,0)-1)</f>
        <v>4</v>
      </c>
      <c r="G923" s="78">
        <f ca="1">OFFSET(Data!$BF$90,MATCH($B923,Data!$A$90:$A$169,0)-1,MATCH(C923,Data!$BF$89:$CF$89,0)-1)</f>
        <v>6</v>
      </c>
      <c r="H923" s="78">
        <f t="shared" ca="1" si="63"/>
        <v>1</v>
      </c>
      <c r="I923" s="78">
        <f t="array" ref="I923">SUM(IF(Data!$A$90:$A$169=$B923,Data!$J$90:$N$169))-SUM(IF(Data!$A$90:$A$169="M1",Data!$J$90:$N$169))</f>
        <v>4</v>
      </c>
      <c r="K923" s="78" t="str">
        <f>INDEX(Data!$CG$90:$CG$169,MATCH($B923,Data!$A$90:$A$169,0))</f>
        <v>David Wojak</v>
      </c>
      <c r="L923" s="78" t="str">
        <f t="shared" ca="1" si="69"/>
        <v>Best men took only 4</v>
      </c>
      <c r="M923" s="78" t="s">
        <v>0</v>
      </c>
      <c r="N923" s="78" t="s">
        <v>230</v>
      </c>
      <c r="O923" s="78">
        <f t="shared" ca="1" si="67"/>
        <v>34</v>
      </c>
      <c r="P923" s="78" t="str">
        <f t="shared" ca="1" si="68"/>
        <v>On hole 8 David Wojak took 6 throws in total (2 rounds)</v>
      </c>
    </row>
    <row r="924" spans="1:16" s="78" customFormat="1" x14ac:dyDescent="0.25">
      <c r="A924" s="78" t="s">
        <v>302</v>
      </c>
      <c r="B924" s="327" t="s">
        <v>308</v>
      </c>
      <c r="C924" s="78">
        <v>9</v>
      </c>
      <c r="D924" s="78" t="str">
        <f>INDEX(Parameter!$B$9:$AB$9,MATCH(C924,Parameter!$B$8:$AB$8,0))</f>
        <v>no</v>
      </c>
      <c r="E924" s="78">
        <f>COUNTIF(Data!$CJ$89:$HN$89,Specials!C924)</f>
        <v>0</v>
      </c>
      <c r="F924" s="78">
        <f ca="1">OFFSET(Data!$BF$90,MATCH("M1",Data!$A$90:$A$169,0)-1,MATCH(C924,Data!$BF$89:$CF$89,0)-1)</f>
        <v>0</v>
      </c>
      <c r="G924" s="78">
        <f ca="1">OFFSET(Data!$BF$90,MATCH($B924,Data!$A$90:$A$169,0)-1,MATCH(C924,Data!$BF$89:$CF$89,0)-1)</f>
        <v>0</v>
      </c>
      <c r="H924" s="78">
        <f t="shared" ca="1" si="63"/>
        <v>0</v>
      </c>
      <c r="I924" s="78">
        <f t="array" ref="I924">SUM(IF(Data!$A$90:$A$169=$B924,Data!$J$90:$N$169))-SUM(IF(Data!$A$90:$A$169="M1",Data!$J$90:$N$169))</f>
        <v>4</v>
      </c>
      <c r="K924" s="78" t="str">
        <f>INDEX(Data!$CG$90:$CG$169,MATCH($B924,Data!$A$90:$A$169,0))</f>
        <v>David Wojak</v>
      </c>
      <c r="L924" s="78" t="str">
        <f t="shared" ca="1" si="69"/>
        <v>Best men took only 0</v>
      </c>
      <c r="M924" s="78" t="s">
        <v>0</v>
      </c>
      <c r="N924" s="78" t="s">
        <v>230</v>
      </c>
      <c r="O924" s="78">
        <f t="shared" ca="1" si="67"/>
        <v>34</v>
      </c>
      <c r="P924" s="78" t="str">
        <f t="shared" ca="1" si="68"/>
        <v/>
      </c>
    </row>
    <row r="925" spans="1:16" s="78" customFormat="1" x14ac:dyDescent="0.25">
      <c r="A925" s="78" t="s">
        <v>302</v>
      </c>
      <c r="B925" s="327" t="s">
        <v>308</v>
      </c>
      <c r="C925" s="78">
        <v>10</v>
      </c>
      <c r="D925" s="78">
        <f>INDEX(Parameter!$B$9:$AB$9,MATCH(C925,Parameter!$B$8:$AB$8,0))</f>
        <v>4</v>
      </c>
      <c r="E925" s="78">
        <f>COUNTIF(Data!$CJ$89:$HN$89,Specials!C925)</f>
        <v>2</v>
      </c>
      <c r="F925" s="78">
        <f ca="1">OFFSET(Data!$BF$90,MATCH("M1",Data!$A$90:$A$169,0)-1,MATCH(C925,Data!$BF$89:$CF$89,0)-1)</f>
        <v>9</v>
      </c>
      <c r="G925" s="78">
        <f ca="1">OFFSET(Data!$BF$90,MATCH($B925,Data!$A$90:$A$169,0)-1,MATCH(C925,Data!$BF$89:$CF$89,0)-1)</f>
        <v>8</v>
      </c>
      <c r="H925" s="78">
        <f t="shared" ca="1" si="63"/>
        <v>0</v>
      </c>
      <c r="I925" s="78">
        <f t="array" ref="I925">SUM(IF(Data!$A$90:$A$169=$B925,Data!$J$90:$N$169))-SUM(IF(Data!$A$90:$A$169="M1",Data!$J$90:$N$169))</f>
        <v>4</v>
      </c>
      <c r="K925" s="78" t="str">
        <f>INDEX(Data!$CG$90:$CG$169,MATCH($B925,Data!$A$90:$A$169,0))</f>
        <v>David Wojak</v>
      </c>
      <c r="L925" s="78" t="str">
        <f t="shared" ca="1" si="69"/>
        <v>Best men took only 9</v>
      </c>
      <c r="M925" s="78" t="s">
        <v>0</v>
      </c>
      <c r="N925" s="78" t="s">
        <v>230</v>
      </c>
      <c r="O925" s="78">
        <f t="shared" ca="1" si="67"/>
        <v>34</v>
      </c>
      <c r="P925" s="78" t="str">
        <f t="shared" ca="1" si="68"/>
        <v/>
      </c>
    </row>
    <row r="926" spans="1:16" s="78" customFormat="1" x14ac:dyDescent="0.25">
      <c r="A926" s="78" t="s">
        <v>302</v>
      </c>
      <c r="B926" s="327" t="s">
        <v>308</v>
      </c>
      <c r="C926" s="78">
        <v>11</v>
      </c>
      <c r="D926" s="78">
        <f>INDEX(Parameter!$B$9:$AB$9,MATCH(C926,Parameter!$B$8:$AB$8,0))</f>
        <v>3</v>
      </c>
      <c r="E926" s="78">
        <f>COUNTIF(Data!$CJ$89:$HN$89,Specials!C926)</f>
        <v>2</v>
      </c>
      <c r="F926" s="78">
        <f ca="1">OFFSET(Data!$BF$90,MATCH("M1",Data!$A$90:$A$169,0)-1,MATCH(C926,Data!$BF$89:$CF$89,0)-1)</f>
        <v>7</v>
      </c>
      <c r="G926" s="78">
        <f ca="1">OFFSET(Data!$BF$90,MATCH($B926,Data!$A$90:$A$169,0)-1,MATCH(C926,Data!$BF$89:$CF$89,0)-1)</f>
        <v>9</v>
      </c>
      <c r="H926" s="78">
        <f t="shared" ca="1" si="63"/>
        <v>1</v>
      </c>
      <c r="I926" s="78">
        <f t="array" ref="I926">SUM(IF(Data!$A$90:$A$169=$B926,Data!$J$90:$N$169))-SUM(IF(Data!$A$90:$A$169="M1",Data!$J$90:$N$169))</f>
        <v>4</v>
      </c>
      <c r="K926" s="78" t="str">
        <f>INDEX(Data!$CG$90:$CG$169,MATCH($B926,Data!$A$90:$A$169,0))</f>
        <v>David Wojak</v>
      </c>
      <c r="L926" s="78" t="str">
        <f t="shared" ca="1" si="69"/>
        <v>Best men took only 7</v>
      </c>
      <c r="M926" s="78" t="s">
        <v>0</v>
      </c>
      <c r="N926" s="78" t="s">
        <v>230</v>
      </c>
      <c r="O926" s="78">
        <f t="shared" ca="1" si="67"/>
        <v>35</v>
      </c>
      <c r="P926" s="78" t="str">
        <f t="shared" ca="1" si="68"/>
        <v>On hole 11 David Wojak took 9 throws in total (2 rounds)</v>
      </c>
    </row>
    <row r="927" spans="1:16" s="78" customFormat="1" x14ac:dyDescent="0.25">
      <c r="A927" s="78" t="s">
        <v>302</v>
      </c>
      <c r="B927" s="327" t="s">
        <v>308</v>
      </c>
      <c r="C927" s="78">
        <v>12</v>
      </c>
      <c r="D927" s="78">
        <f>INDEX(Parameter!$B$9:$AB$9,MATCH(C927,Parameter!$B$8:$AB$8,0))</f>
        <v>3</v>
      </c>
      <c r="E927" s="78">
        <f>COUNTIF(Data!$CJ$89:$HN$89,Specials!C927)</f>
        <v>2</v>
      </c>
      <c r="F927" s="78">
        <f ca="1">OFFSET(Data!$BF$90,MATCH("M1",Data!$A$90:$A$169,0)-1,MATCH(C927,Data!$BF$89:$CF$89,0)-1)</f>
        <v>6</v>
      </c>
      <c r="G927" s="78">
        <f ca="1">OFFSET(Data!$BF$90,MATCH($B927,Data!$A$90:$A$169,0)-1,MATCH(C927,Data!$BF$89:$CF$89,0)-1)</f>
        <v>7</v>
      </c>
      <c r="H927" s="78">
        <f t="shared" ref="H927:H990" ca="1" si="70">IF(AND(G927-F927&gt;=E927*1,G927-F927&lt;E927*2,G927-F927&gt;=I927-2),1,0)</f>
        <v>0</v>
      </c>
      <c r="I927" s="78">
        <f t="array" ref="I927">SUM(IF(Data!$A$90:$A$169=$B927,Data!$J$90:$N$169))-SUM(IF(Data!$A$90:$A$169="M1",Data!$J$90:$N$169))</f>
        <v>4</v>
      </c>
      <c r="K927" s="78" t="str">
        <f>INDEX(Data!$CG$90:$CG$169,MATCH($B927,Data!$A$90:$A$169,0))</f>
        <v>David Wojak</v>
      </c>
      <c r="L927" s="78" t="str">
        <f t="shared" ca="1" si="69"/>
        <v>Best men took only 6</v>
      </c>
      <c r="M927" s="78" t="s">
        <v>0</v>
      </c>
      <c r="N927" s="78" t="s">
        <v>230</v>
      </c>
      <c r="O927" s="78">
        <f t="shared" ca="1" si="67"/>
        <v>35</v>
      </c>
      <c r="P927" s="78" t="str">
        <f t="shared" ca="1" si="68"/>
        <v/>
      </c>
    </row>
    <row r="928" spans="1:16" s="78" customFormat="1" x14ac:dyDescent="0.25">
      <c r="A928" s="78" t="s">
        <v>302</v>
      </c>
      <c r="B928" s="327" t="s">
        <v>308</v>
      </c>
      <c r="C928" s="78">
        <v>13</v>
      </c>
      <c r="D928" s="78">
        <f>INDEX(Parameter!$B$9:$AB$9,MATCH(C928,Parameter!$B$8:$AB$8,0))</f>
        <v>3</v>
      </c>
      <c r="E928" s="78">
        <f>COUNTIF(Data!$CJ$89:$HN$89,Specials!C928)</f>
        <v>2</v>
      </c>
      <c r="F928" s="78">
        <f ca="1">OFFSET(Data!$BF$90,MATCH("M1",Data!$A$90:$A$169,0)-1,MATCH(C928,Data!$BF$89:$CF$89,0)-1)</f>
        <v>7</v>
      </c>
      <c r="G928" s="78">
        <f ca="1">OFFSET(Data!$BF$90,MATCH($B928,Data!$A$90:$A$169,0)-1,MATCH(C928,Data!$BF$89:$CF$89,0)-1)</f>
        <v>6</v>
      </c>
      <c r="H928" s="78">
        <f t="shared" ca="1" si="70"/>
        <v>0</v>
      </c>
      <c r="I928" s="78">
        <f t="array" ref="I928">SUM(IF(Data!$A$90:$A$169=$B928,Data!$J$90:$N$169))-SUM(IF(Data!$A$90:$A$169="M1",Data!$J$90:$N$169))</f>
        <v>4</v>
      </c>
      <c r="K928" s="78" t="str">
        <f>INDEX(Data!$CG$90:$CG$169,MATCH($B928,Data!$A$90:$A$169,0))</f>
        <v>David Wojak</v>
      </c>
      <c r="L928" s="78" t="str">
        <f t="shared" ca="1" si="69"/>
        <v>Best men took only 7</v>
      </c>
      <c r="M928" s="78" t="s">
        <v>0</v>
      </c>
      <c r="N928" s="78" t="s">
        <v>230</v>
      </c>
      <c r="O928" s="78">
        <f t="shared" ca="1" si="67"/>
        <v>35</v>
      </c>
      <c r="P928" s="78" t="str">
        <f t="shared" ca="1" si="68"/>
        <v/>
      </c>
    </row>
    <row r="929" spans="1:16" s="78" customFormat="1" x14ac:dyDescent="0.25">
      <c r="A929" s="78" t="s">
        <v>302</v>
      </c>
      <c r="B929" s="327" t="s">
        <v>308</v>
      </c>
      <c r="C929" s="78">
        <v>14</v>
      </c>
      <c r="D929" s="78">
        <f>INDEX(Parameter!$B$9:$AB$9,MATCH(C929,Parameter!$B$8:$AB$8,0))</f>
        <v>4</v>
      </c>
      <c r="E929" s="78">
        <f>COUNTIF(Data!$CJ$89:$HN$89,Specials!C929)</f>
        <v>2</v>
      </c>
      <c r="F929" s="78">
        <f ca="1">OFFSET(Data!$BF$90,MATCH("M1",Data!$A$90:$A$169,0)-1,MATCH(C929,Data!$BF$89:$CF$89,0)-1)</f>
        <v>8</v>
      </c>
      <c r="G929" s="78">
        <f ca="1">OFFSET(Data!$BF$90,MATCH($B929,Data!$A$90:$A$169,0)-1,MATCH(C929,Data!$BF$89:$CF$89,0)-1)</f>
        <v>10</v>
      </c>
      <c r="H929" s="78">
        <f t="shared" ca="1" si="70"/>
        <v>1</v>
      </c>
      <c r="I929" s="78">
        <f t="array" ref="I929">SUM(IF(Data!$A$90:$A$169=$B929,Data!$J$90:$N$169))-SUM(IF(Data!$A$90:$A$169="M1",Data!$J$90:$N$169))</f>
        <v>4</v>
      </c>
      <c r="K929" s="78" t="str">
        <f>INDEX(Data!$CG$90:$CG$169,MATCH($B929,Data!$A$90:$A$169,0))</f>
        <v>David Wojak</v>
      </c>
      <c r="L929" s="78" t="str">
        <f t="shared" ca="1" si="69"/>
        <v>Best men took only 8</v>
      </c>
      <c r="M929" s="78" t="s">
        <v>0</v>
      </c>
      <c r="N929" s="78" t="s">
        <v>230</v>
      </c>
      <c r="O929" s="78">
        <f t="shared" ca="1" si="67"/>
        <v>36</v>
      </c>
      <c r="P929" s="78" t="str">
        <f t="shared" ca="1" si="68"/>
        <v>On hole 14 David Wojak took 10 throws in total (2 rounds)</v>
      </c>
    </row>
    <row r="930" spans="1:16" s="78" customFormat="1" x14ac:dyDescent="0.25">
      <c r="A930" s="78" t="s">
        <v>302</v>
      </c>
      <c r="B930" s="327" t="s">
        <v>308</v>
      </c>
      <c r="C930" s="78">
        <v>15</v>
      </c>
      <c r="D930" s="78" t="str">
        <f>INDEX(Parameter!$B$9:$AB$9,MATCH(C930,Parameter!$B$8:$AB$8,0))</f>
        <v>no</v>
      </c>
      <c r="E930" s="78">
        <f>COUNTIF(Data!$CJ$89:$HN$89,Specials!C930)</f>
        <v>0</v>
      </c>
      <c r="F930" s="78">
        <f ca="1">OFFSET(Data!$BF$90,MATCH("M1",Data!$A$90:$A$169,0)-1,MATCH(C930,Data!$BF$89:$CF$89,0)-1)</f>
        <v>0</v>
      </c>
      <c r="G930" s="78">
        <f ca="1">OFFSET(Data!$BF$90,MATCH($B930,Data!$A$90:$A$169,0)-1,MATCH(C930,Data!$BF$89:$CF$89,0)-1)</f>
        <v>0</v>
      </c>
      <c r="H930" s="78">
        <f t="shared" ca="1" si="70"/>
        <v>0</v>
      </c>
      <c r="I930" s="78">
        <f t="array" ref="I930">SUM(IF(Data!$A$90:$A$169=$B930,Data!$J$90:$N$169))-SUM(IF(Data!$A$90:$A$169="M1",Data!$J$90:$N$169))</f>
        <v>4</v>
      </c>
      <c r="K930" s="78" t="str">
        <f>INDEX(Data!$CG$90:$CG$169,MATCH($B930,Data!$A$90:$A$169,0))</f>
        <v>David Wojak</v>
      </c>
      <c r="L930" s="78" t="str">
        <f t="shared" ca="1" si="69"/>
        <v>Best men took only 0</v>
      </c>
      <c r="M930" s="78" t="s">
        <v>0</v>
      </c>
      <c r="N930" s="78" t="s">
        <v>230</v>
      </c>
      <c r="O930" s="78">
        <f t="shared" ca="1" si="67"/>
        <v>36</v>
      </c>
      <c r="P930" s="78" t="str">
        <f t="shared" ca="1" si="68"/>
        <v/>
      </c>
    </row>
    <row r="931" spans="1:16" s="78" customFormat="1" x14ac:dyDescent="0.25">
      <c r="A931" s="78" t="s">
        <v>302</v>
      </c>
      <c r="B931" s="327" t="s">
        <v>308</v>
      </c>
      <c r="C931" s="78">
        <v>16</v>
      </c>
      <c r="D931" s="78" t="str">
        <f>INDEX(Parameter!$B$9:$AB$9,MATCH(C931,Parameter!$B$8:$AB$8,0))</f>
        <v>no</v>
      </c>
      <c r="E931" s="78">
        <f>COUNTIF(Data!$CJ$89:$HN$89,Specials!C931)</f>
        <v>0</v>
      </c>
      <c r="F931" s="78">
        <f ca="1">OFFSET(Data!$BF$90,MATCH("M1",Data!$A$90:$A$169,0)-1,MATCH(C931,Data!$BF$89:$CF$89,0)-1)</f>
        <v>0</v>
      </c>
      <c r="G931" s="78">
        <f ca="1">OFFSET(Data!$BF$90,MATCH($B931,Data!$A$90:$A$169,0)-1,MATCH(C931,Data!$BF$89:$CF$89,0)-1)</f>
        <v>0</v>
      </c>
      <c r="H931" s="78">
        <f t="shared" ca="1" si="70"/>
        <v>0</v>
      </c>
      <c r="I931" s="78">
        <f t="array" ref="I931">SUM(IF(Data!$A$90:$A$169=$B931,Data!$J$90:$N$169))-SUM(IF(Data!$A$90:$A$169="M1",Data!$J$90:$N$169))</f>
        <v>4</v>
      </c>
      <c r="K931" s="78" t="str">
        <f>INDEX(Data!$CG$90:$CG$169,MATCH($B931,Data!$A$90:$A$169,0))</f>
        <v>David Wojak</v>
      </c>
      <c r="L931" s="78" t="str">
        <f t="shared" ca="1" si="69"/>
        <v>Best men took only 0</v>
      </c>
      <c r="M931" s="78" t="s">
        <v>0</v>
      </c>
      <c r="N931" s="78" t="s">
        <v>230</v>
      </c>
      <c r="O931" s="78">
        <f t="shared" ca="1" si="67"/>
        <v>36</v>
      </c>
      <c r="P931" s="78" t="str">
        <f t="shared" ca="1" si="68"/>
        <v/>
      </c>
    </row>
    <row r="932" spans="1:16" s="78" customFormat="1" x14ac:dyDescent="0.25">
      <c r="A932" s="78" t="s">
        <v>302</v>
      </c>
      <c r="B932" s="327" t="s">
        <v>308</v>
      </c>
      <c r="C932" s="78">
        <v>17</v>
      </c>
      <c r="D932" s="78" t="str">
        <f>INDEX(Parameter!$B$9:$AB$9,MATCH(C932,Parameter!$B$8:$AB$8,0))</f>
        <v>no</v>
      </c>
      <c r="E932" s="78">
        <f>COUNTIF(Data!$CJ$89:$HN$89,Specials!C932)</f>
        <v>0</v>
      </c>
      <c r="F932" s="78">
        <f ca="1">OFFSET(Data!$BF$90,MATCH("M1",Data!$A$90:$A$169,0)-1,MATCH(C932,Data!$BF$89:$CF$89,0)-1)</f>
        <v>0</v>
      </c>
      <c r="G932" s="78">
        <f ca="1">OFFSET(Data!$BF$90,MATCH($B932,Data!$A$90:$A$169,0)-1,MATCH(C932,Data!$BF$89:$CF$89,0)-1)</f>
        <v>0</v>
      </c>
      <c r="H932" s="78">
        <f t="shared" ca="1" si="70"/>
        <v>0</v>
      </c>
      <c r="I932" s="78">
        <f t="array" ref="I932">SUM(IF(Data!$A$90:$A$169=$B932,Data!$J$90:$N$169))-SUM(IF(Data!$A$90:$A$169="M1",Data!$J$90:$N$169))</f>
        <v>4</v>
      </c>
      <c r="K932" s="78" t="str">
        <f>INDEX(Data!$CG$90:$CG$169,MATCH($B932,Data!$A$90:$A$169,0))</f>
        <v>David Wojak</v>
      </c>
      <c r="L932" s="78" t="str">
        <f t="shared" ca="1" si="69"/>
        <v>Best men took only 0</v>
      </c>
      <c r="M932" s="78" t="s">
        <v>0</v>
      </c>
      <c r="N932" s="78" t="s">
        <v>230</v>
      </c>
      <c r="O932" s="78">
        <f t="shared" ca="1" si="67"/>
        <v>36</v>
      </c>
      <c r="P932" s="78" t="str">
        <f t="shared" ca="1" si="68"/>
        <v/>
      </c>
    </row>
    <row r="933" spans="1:16" s="78" customFormat="1" x14ac:dyDescent="0.25">
      <c r="A933" s="78" t="s">
        <v>302</v>
      </c>
      <c r="B933" s="327" t="s">
        <v>308</v>
      </c>
      <c r="C933" s="78">
        <v>18</v>
      </c>
      <c r="D933" s="78" t="str">
        <f>INDEX(Parameter!$B$9:$AB$9,MATCH(C933,Parameter!$B$8:$AB$8,0))</f>
        <v>no</v>
      </c>
      <c r="E933" s="78">
        <f>COUNTIF(Data!$CJ$89:$HN$89,Specials!C933)</f>
        <v>0</v>
      </c>
      <c r="F933" s="78">
        <f ca="1">OFFSET(Data!$BF$90,MATCH("M1",Data!$A$90:$A$169,0)-1,MATCH(C933,Data!$BF$89:$CF$89,0)-1)</f>
        <v>0</v>
      </c>
      <c r="G933" s="78">
        <f ca="1">OFFSET(Data!$BF$90,MATCH($B933,Data!$A$90:$A$169,0)-1,MATCH(C933,Data!$BF$89:$CF$89,0)-1)</f>
        <v>0</v>
      </c>
      <c r="H933" s="78">
        <f t="shared" ca="1" si="70"/>
        <v>0</v>
      </c>
      <c r="I933" s="78">
        <f t="array" ref="I933">SUM(IF(Data!$A$90:$A$169=$B933,Data!$J$90:$N$169))-SUM(IF(Data!$A$90:$A$169="M1",Data!$J$90:$N$169))</f>
        <v>4</v>
      </c>
      <c r="K933" s="78" t="str">
        <f>INDEX(Data!$CG$90:$CG$169,MATCH($B933,Data!$A$90:$A$169,0))</f>
        <v>David Wojak</v>
      </c>
      <c r="L933" s="78" t="str">
        <f t="shared" ca="1" si="69"/>
        <v>Best men took only 0</v>
      </c>
      <c r="M933" s="78" t="s">
        <v>0</v>
      </c>
      <c r="N933" s="78" t="s">
        <v>230</v>
      </c>
      <c r="O933" s="78">
        <f t="shared" ca="1" si="67"/>
        <v>36</v>
      </c>
      <c r="P933" s="78" t="str">
        <f t="shared" ca="1" si="68"/>
        <v/>
      </c>
    </row>
    <row r="934" spans="1:16" s="78" customFormat="1" x14ac:dyDescent="0.25">
      <c r="A934" s="78" t="s">
        <v>302</v>
      </c>
      <c r="B934" s="327" t="s">
        <v>308</v>
      </c>
      <c r="C934" s="78">
        <v>19</v>
      </c>
      <c r="D934" s="78" t="str">
        <f>INDEX(Parameter!$B$9:$AB$9,MATCH(C934,Parameter!$B$8:$AB$8,0))</f>
        <v>no</v>
      </c>
      <c r="E934" s="78">
        <f>COUNTIF(Data!$CJ$89:$HN$89,Specials!C934)</f>
        <v>0</v>
      </c>
      <c r="F934" s="78">
        <f ca="1">OFFSET(Data!$BF$90,MATCH("M1",Data!$A$90:$A$169,0)-1,MATCH(C934,Data!$BF$89:$CF$89,0)-1)</f>
        <v>0</v>
      </c>
      <c r="G934" s="78">
        <f ca="1">OFFSET(Data!$BF$90,MATCH($B934,Data!$A$90:$A$169,0)-1,MATCH(C934,Data!$BF$89:$CF$89,0)-1)</f>
        <v>0</v>
      </c>
      <c r="H934" s="78">
        <f t="shared" ca="1" si="70"/>
        <v>0</v>
      </c>
      <c r="I934" s="78">
        <f t="array" ref="I934">SUM(IF(Data!$A$90:$A$169=$B934,Data!$J$90:$N$169))-SUM(IF(Data!$A$90:$A$169="M1",Data!$J$90:$N$169))</f>
        <v>4</v>
      </c>
      <c r="K934" s="78" t="str">
        <f>INDEX(Data!$CG$90:$CG$169,MATCH($B934,Data!$A$90:$A$169,0))</f>
        <v>David Wojak</v>
      </c>
      <c r="L934" s="78" t="str">
        <f t="shared" ca="1" si="69"/>
        <v>Best men took only 0</v>
      </c>
      <c r="M934" s="78" t="s">
        <v>0</v>
      </c>
      <c r="N934" s="78" t="s">
        <v>230</v>
      </c>
      <c r="O934" s="78">
        <f t="shared" ca="1" si="67"/>
        <v>36</v>
      </c>
      <c r="P934" s="78" t="str">
        <f t="shared" ca="1" si="68"/>
        <v/>
      </c>
    </row>
    <row r="935" spans="1:16" s="78" customFormat="1" x14ac:dyDescent="0.25">
      <c r="A935" s="78" t="s">
        <v>302</v>
      </c>
      <c r="B935" s="327" t="s">
        <v>308</v>
      </c>
      <c r="C935" s="78">
        <v>20</v>
      </c>
      <c r="D935" s="78" t="str">
        <f>INDEX(Parameter!$B$9:$AB$9,MATCH(C935,Parameter!$B$8:$AB$8,0))</f>
        <v>no</v>
      </c>
      <c r="E935" s="78">
        <f>COUNTIF(Data!$CJ$89:$HN$89,Specials!C935)</f>
        <v>0</v>
      </c>
      <c r="F935" s="78">
        <f ca="1">OFFSET(Data!$BF$90,MATCH("M1",Data!$A$90:$A$169,0)-1,MATCH(C935,Data!$BF$89:$CF$89,0)-1)</f>
        <v>0</v>
      </c>
      <c r="G935" s="78">
        <f ca="1">OFFSET(Data!$BF$90,MATCH($B935,Data!$A$90:$A$169,0)-1,MATCH(C935,Data!$BF$89:$CF$89,0)-1)</f>
        <v>0</v>
      </c>
      <c r="H935" s="78">
        <f t="shared" ca="1" si="70"/>
        <v>0</v>
      </c>
      <c r="I935" s="78">
        <f t="array" ref="I935">SUM(IF(Data!$A$90:$A$169=$B935,Data!$J$90:$N$169))-SUM(IF(Data!$A$90:$A$169="M1",Data!$J$90:$N$169))</f>
        <v>4</v>
      </c>
      <c r="K935" s="78" t="str">
        <f>INDEX(Data!$CG$90:$CG$169,MATCH($B935,Data!$A$90:$A$169,0))</f>
        <v>David Wojak</v>
      </c>
      <c r="L935" s="78" t="str">
        <f t="shared" ca="1" si="69"/>
        <v>Best men took only 0</v>
      </c>
      <c r="M935" s="78" t="s">
        <v>0</v>
      </c>
      <c r="N935" s="78" t="s">
        <v>230</v>
      </c>
      <c r="O935" s="78">
        <f t="shared" ca="1" si="67"/>
        <v>36</v>
      </c>
      <c r="P935" s="78" t="str">
        <f t="shared" ca="1" si="68"/>
        <v/>
      </c>
    </row>
    <row r="936" spans="1:16" s="78" customFormat="1" x14ac:dyDescent="0.25">
      <c r="A936" s="78" t="s">
        <v>302</v>
      </c>
      <c r="B936" s="327" t="s">
        <v>308</v>
      </c>
      <c r="C936" s="78">
        <v>21</v>
      </c>
      <c r="D936" s="78" t="str">
        <f>INDEX(Parameter!$B$9:$AB$9,MATCH(C936,Parameter!$B$8:$AB$8,0))</f>
        <v>no</v>
      </c>
      <c r="E936" s="78">
        <f>COUNTIF(Data!$CJ$89:$HN$89,Specials!C936)</f>
        <v>0</v>
      </c>
      <c r="F936" s="78">
        <f ca="1">OFFSET(Data!$BF$90,MATCH("M1",Data!$A$90:$A$169,0)-1,MATCH(C936,Data!$BF$89:$CF$89,0)-1)</f>
        <v>0</v>
      </c>
      <c r="G936" s="78">
        <f ca="1">OFFSET(Data!$BF$90,MATCH($B936,Data!$A$90:$A$169,0)-1,MATCH(C936,Data!$BF$89:$CF$89,0)-1)</f>
        <v>0</v>
      </c>
      <c r="H936" s="78">
        <f t="shared" ca="1" si="70"/>
        <v>0</v>
      </c>
      <c r="I936" s="78">
        <f t="array" ref="I936">SUM(IF(Data!$A$90:$A$169=$B936,Data!$J$90:$N$169))-SUM(IF(Data!$A$90:$A$169="M1",Data!$J$90:$N$169))</f>
        <v>4</v>
      </c>
      <c r="K936" s="78" t="str">
        <f>INDEX(Data!$CG$90:$CG$169,MATCH($B936,Data!$A$90:$A$169,0))</f>
        <v>David Wojak</v>
      </c>
      <c r="L936" s="78" t="str">
        <f t="shared" ca="1" si="69"/>
        <v>Best men took only 0</v>
      </c>
      <c r="M936" s="78" t="s">
        <v>0</v>
      </c>
      <c r="N936" s="78" t="s">
        <v>230</v>
      </c>
      <c r="O936" s="78">
        <f t="shared" ca="1" si="67"/>
        <v>36</v>
      </c>
      <c r="P936" s="78" t="str">
        <f t="shared" ca="1" si="68"/>
        <v/>
      </c>
    </row>
    <row r="937" spans="1:16" s="78" customFormat="1" x14ac:dyDescent="0.25">
      <c r="A937" s="78" t="s">
        <v>302</v>
      </c>
      <c r="B937" s="327" t="s">
        <v>308</v>
      </c>
      <c r="C937" s="78">
        <v>22</v>
      </c>
      <c r="D937" s="78" t="str">
        <f>INDEX(Parameter!$B$9:$AB$9,MATCH(C937,Parameter!$B$8:$AB$8,0))</f>
        <v>no</v>
      </c>
      <c r="E937" s="78">
        <f>COUNTIF(Data!$CJ$89:$HN$89,Specials!C937)</f>
        <v>0</v>
      </c>
      <c r="F937" s="78">
        <f ca="1">OFFSET(Data!$BF$90,MATCH("M1",Data!$A$90:$A$169,0)-1,MATCH(C937,Data!$BF$89:$CF$89,0)-1)</f>
        <v>0</v>
      </c>
      <c r="G937" s="78">
        <f ca="1">OFFSET(Data!$BF$90,MATCH($B937,Data!$A$90:$A$169,0)-1,MATCH(C937,Data!$BF$89:$CF$89,0)-1)</f>
        <v>0</v>
      </c>
      <c r="H937" s="78">
        <f t="shared" ca="1" si="70"/>
        <v>0</v>
      </c>
      <c r="I937" s="78">
        <f t="array" ref="I937">SUM(IF(Data!$A$90:$A$169=$B937,Data!$J$90:$N$169))-SUM(IF(Data!$A$90:$A$169="M1",Data!$J$90:$N$169))</f>
        <v>4</v>
      </c>
      <c r="K937" s="78" t="str">
        <f>INDEX(Data!$CG$90:$CG$169,MATCH($B937,Data!$A$90:$A$169,0))</f>
        <v>David Wojak</v>
      </c>
      <c r="L937" s="78" t="str">
        <f t="shared" ca="1" si="69"/>
        <v>Best men took only 0</v>
      </c>
      <c r="M937" s="78" t="s">
        <v>0</v>
      </c>
      <c r="N937" s="78" t="s">
        <v>230</v>
      </c>
      <c r="O937" s="78">
        <f t="shared" ca="1" si="67"/>
        <v>36</v>
      </c>
      <c r="P937" s="78" t="str">
        <f t="shared" ca="1" si="68"/>
        <v/>
      </c>
    </row>
    <row r="938" spans="1:16" s="78" customFormat="1" x14ac:dyDescent="0.25">
      <c r="A938" s="78" t="s">
        <v>302</v>
      </c>
      <c r="B938" s="327" t="s">
        <v>308</v>
      </c>
      <c r="C938" s="78">
        <v>23</v>
      </c>
      <c r="D938" s="78" t="str">
        <f>INDEX(Parameter!$B$9:$AB$9,MATCH(C938,Parameter!$B$8:$AB$8,0))</f>
        <v>no</v>
      </c>
      <c r="E938" s="78">
        <f>COUNTIF(Data!$CJ$89:$HN$89,Specials!C938)</f>
        <v>0</v>
      </c>
      <c r="F938" s="78">
        <f ca="1">OFFSET(Data!$BF$90,MATCH("M1",Data!$A$90:$A$169,0)-1,MATCH(C938,Data!$BF$89:$CF$89,0)-1)</f>
        <v>0</v>
      </c>
      <c r="G938" s="78">
        <f ca="1">OFFSET(Data!$BF$90,MATCH($B938,Data!$A$90:$A$169,0)-1,MATCH(C938,Data!$BF$89:$CF$89,0)-1)</f>
        <v>0</v>
      </c>
      <c r="H938" s="78">
        <f t="shared" ca="1" si="70"/>
        <v>0</v>
      </c>
      <c r="I938" s="78">
        <f t="array" ref="I938">SUM(IF(Data!$A$90:$A$169=$B938,Data!$J$90:$N$169))-SUM(IF(Data!$A$90:$A$169="M1",Data!$J$90:$N$169))</f>
        <v>4</v>
      </c>
      <c r="K938" s="78" t="str">
        <f>INDEX(Data!$CG$90:$CG$169,MATCH($B938,Data!$A$90:$A$169,0))</f>
        <v>David Wojak</v>
      </c>
      <c r="L938" s="78" t="str">
        <f t="shared" ca="1" si="69"/>
        <v>Best men took only 0</v>
      </c>
      <c r="M938" s="78" t="s">
        <v>0</v>
      </c>
      <c r="N938" s="78" t="s">
        <v>230</v>
      </c>
      <c r="O938" s="78">
        <f t="shared" ca="1" si="67"/>
        <v>36</v>
      </c>
      <c r="P938" s="78" t="str">
        <f t="shared" ca="1" si="68"/>
        <v/>
      </c>
    </row>
    <row r="939" spans="1:16" s="78" customFormat="1" x14ac:dyDescent="0.25">
      <c r="A939" s="78" t="s">
        <v>302</v>
      </c>
      <c r="B939" s="327" t="s">
        <v>308</v>
      </c>
      <c r="C939" s="78">
        <v>24</v>
      </c>
      <c r="D939" s="78" t="str">
        <f>INDEX(Parameter!$B$9:$AB$9,MATCH(C939,Parameter!$B$8:$AB$8,0))</f>
        <v>no</v>
      </c>
      <c r="E939" s="78">
        <f>COUNTIF(Data!$CJ$89:$HN$89,Specials!C939)</f>
        <v>0</v>
      </c>
      <c r="F939" s="78">
        <f ca="1">OFFSET(Data!$BF$90,MATCH("M1",Data!$A$90:$A$169,0)-1,MATCH(C939,Data!$BF$89:$CF$89,0)-1)</f>
        <v>0</v>
      </c>
      <c r="G939" s="78">
        <f ca="1">OFFSET(Data!$BF$90,MATCH($B939,Data!$A$90:$A$169,0)-1,MATCH(C939,Data!$BF$89:$CF$89,0)-1)</f>
        <v>0</v>
      </c>
      <c r="H939" s="78">
        <f t="shared" ca="1" si="70"/>
        <v>0</v>
      </c>
      <c r="I939" s="78">
        <f t="array" ref="I939">SUM(IF(Data!$A$90:$A$169=$B939,Data!$J$90:$N$169))-SUM(IF(Data!$A$90:$A$169="M1",Data!$J$90:$N$169))</f>
        <v>4</v>
      </c>
      <c r="K939" s="78" t="str">
        <f>INDEX(Data!$CG$90:$CG$169,MATCH($B939,Data!$A$90:$A$169,0))</f>
        <v>David Wojak</v>
      </c>
      <c r="L939" s="78" t="str">
        <f t="shared" ca="1" si="69"/>
        <v>Best men took only 0</v>
      </c>
      <c r="M939" s="78" t="s">
        <v>0</v>
      </c>
      <c r="N939" s="78" t="s">
        <v>230</v>
      </c>
      <c r="O939" s="78">
        <f t="shared" ca="1" si="67"/>
        <v>36</v>
      </c>
      <c r="P939" s="78" t="str">
        <f t="shared" ca="1" si="68"/>
        <v/>
      </c>
    </row>
    <row r="940" spans="1:16" s="78" customFormat="1" x14ac:dyDescent="0.25">
      <c r="A940" s="78" t="s">
        <v>302</v>
      </c>
      <c r="B940" s="327" t="s">
        <v>308</v>
      </c>
      <c r="C940" s="78">
        <v>25</v>
      </c>
      <c r="D940" s="78" t="str">
        <f>INDEX(Parameter!$B$9:$AB$9,MATCH(C940,Parameter!$B$8:$AB$8,0))</f>
        <v>no</v>
      </c>
      <c r="E940" s="78">
        <f>COUNTIF(Data!$CJ$89:$HN$89,Specials!C940)</f>
        <v>0</v>
      </c>
      <c r="F940" s="78">
        <f ca="1">OFFSET(Data!$BF$90,MATCH("M1",Data!$A$90:$A$169,0)-1,MATCH(C940,Data!$BF$89:$CF$89,0)-1)</f>
        <v>0</v>
      </c>
      <c r="G940" s="78">
        <f ca="1">OFFSET(Data!$BF$90,MATCH($B940,Data!$A$90:$A$169,0)-1,MATCH(C940,Data!$BF$89:$CF$89,0)-1)</f>
        <v>0</v>
      </c>
      <c r="H940" s="78">
        <f t="shared" ca="1" si="70"/>
        <v>0</v>
      </c>
      <c r="I940" s="78">
        <f t="array" ref="I940">SUM(IF(Data!$A$90:$A$169=$B940,Data!$J$90:$N$169))-SUM(IF(Data!$A$90:$A$169="M1",Data!$J$90:$N$169))</f>
        <v>4</v>
      </c>
      <c r="K940" s="78" t="str">
        <f>INDEX(Data!$CG$90:$CG$169,MATCH($B940,Data!$A$90:$A$169,0))</f>
        <v>David Wojak</v>
      </c>
      <c r="L940" s="78" t="str">
        <f t="shared" ca="1" si="69"/>
        <v>Best men took only 0</v>
      </c>
      <c r="M940" s="78" t="s">
        <v>0</v>
      </c>
      <c r="N940" s="78" t="s">
        <v>230</v>
      </c>
      <c r="O940" s="78">
        <f t="shared" ca="1" si="67"/>
        <v>36</v>
      </c>
      <c r="P940" s="78" t="str">
        <f t="shared" ca="1" si="68"/>
        <v/>
      </c>
    </row>
    <row r="941" spans="1:16" s="78" customFormat="1" x14ac:dyDescent="0.25">
      <c r="A941" s="78" t="s">
        <v>302</v>
      </c>
      <c r="B941" s="327" t="s">
        <v>308</v>
      </c>
      <c r="C941" s="78">
        <v>26</v>
      </c>
      <c r="D941" s="78" t="str">
        <f>INDEX(Parameter!$B$9:$AB$9,MATCH(C941,Parameter!$B$8:$AB$8,0))</f>
        <v>no</v>
      </c>
      <c r="E941" s="78">
        <f>COUNTIF(Data!$CJ$89:$HN$89,Specials!C941)</f>
        <v>0</v>
      </c>
      <c r="F941" s="78">
        <f ca="1">OFFSET(Data!$BF$90,MATCH("M1",Data!$A$90:$A$169,0)-1,MATCH(C941,Data!$BF$89:$CF$89,0)-1)</f>
        <v>0</v>
      </c>
      <c r="G941" s="78">
        <f ca="1">OFFSET(Data!$BF$90,MATCH($B941,Data!$A$90:$A$169,0)-1,MATCH(C941,Data!$BF$89:$CF$89,0)-1)</f>
        <v>0</v>
      </c>
      <c r="H941" s="78">
        <f t="shared" ca="1" si="70"/>
        <v>0</v>
      </c>
      <c r="I941" s="78">
        <f t="array" ref="I941">SUM(IF(Data!$A$90:$A$169=$B941,Data!$J$90:$N$169))-SUM(IF(Data!$A$90:$A$169="M1",Data!$J$90:$N$169))</f>
        <v>4</v>
      </c>
      <c r="K941" s="78" t="str">
        <f>INDEX(Data!$CG$90:$CG$169,MATCH($B941,Data!$A$90:$A$169,0))</f>
        <v>David Wojak</v>
      </c>
      <c r="L941" s="78" t="str">
        <f t="shared" ca="1" si="69"/>
        <v>Best men took only 0</v>
      </c>
      <c r="M941" s="78" t="s">
        <v>0</v>
      </c>
      <c r="N941" s="78" t="s">
        <v>230</v>
      </c>
      <c r="O941" s="78">
        <f t="shared" ca="1" si="67"/>
        <v>36</v>
      </c>
      <c r="P941" s="78" t="str">
        <f t="shared" ca="1" si="68"/>
        <v/>
      </c>
    </row>
    <row r="942" spans="1:16" s="78" customFormat="1" x14ac:dyDescent="0.25">
      <c r="A942" s="78" t="s">
        <v>302</v>
      </c>
      <c r="B942" s="327" t="s">
        <v>308</v>
      </c>
      <c r="C942" s="78">
        <v>27</v>
      </c>
      <c r="D942" s="78" t="str">
        <f>INDEX(Parameter!$B$9:$AB$9,MATCH(C942,Parameter!$B$8:$AB$8,0))</f>
        <v>no</v>
      </c>
      <c r="E942" s="78">
        <f>COUNTIF(Data!$CJ$89:$HN$89,Specials!C942)</f>
        <v>0</v>
      </c>
      <c r="F942" s="78">
        <f ca="1">OFFSET(Data!$BF$90,MATCH("M1",Data!$A$90:$A$169,0)-1,MATCH(C942,Data!$BF$89:$CF$89,0)-1)</f>
        <v>0</v>
      </c>
      <c r="G942" s="78">
        <f ca="1">OFFSET(Data!$BF$90,MATCH($B942,Data!$A$90:$A$169,0)-1,MATCH(C942,Data!$BF$89:$CF$89,0)-1)</f>
        <v>0</v>
      </c>
      <c r="H942" s="78">
        <f t="shared" ca="1" si="70"/>
        <v>0</v>
      </c>
      <c r="I942" s="78">
        <f t="array" ref="I942">SUM(IF(Data!$A$90:$A$169=$B942,Data!$J$90:$N$169))-SUM(IF(Data!$A$90:$A$169="M1",Data!$J$90:$N$169))</f>
        <v>4</v>
      </c>
      <c r="K942" s="78" t="str">
        <f>INDEX(Data!$CG$90:$CG$169,MATCH($B942,Data!$A$90:$A$169,0))</f>
        <v>David Wojak</v>
      </c>
      <c r="L942" s="78" t="str">
        <f t="shared" ca="1" si="69"/>
        <v>Best men took only 0</v>
      </c>
      <c r="M942" s="78" t="s">
        <v>0</v>
      </c>
      <c r="N942" s="78" t="s">
        <v>230</v>
      </c>
      <c r="O942" s="78">
        <f t="shared" ca="1" si="67"/>
        <v>36</v>
      </c>
      <c r="P942" s="78" t="str">
        <f t="shared" ca="1" si="68"/>
        <v/>
      </c>
    </row>
    <row r="943" spans="1:16" s="78" customFormat="1" ht="15" customHeight="1" x14ac:dyDescent="0.25">
      <c r="A943" s="78" t="s">
        <v>302</v>
      </c>
      <c r="B943" s="327" t="s">
        <v>309</v>
      </c>
      <c r="C943" s="78">
        <v>1</v>
      </c>
      <c r="D943" s="78">
        <f>INDEX(Parameter!$B$9:$AB$9,MATCH(C943,Parameter!$B$8:$AB$8,0))</f>
        <v>3</v>
      </c>
      <c r="E943" s="78">
        <f>COUNTIF(Data!$CJ$89:$HN$89,Specials!C943)</f>
        <v>2</v>
      </c>
      <c r="F943" s="78">
        <f ca="1">OFFSET(Data!$BF$90,MATCH("M1",Data!$A$90:$A$169,0)-1,MATCH(C943,Data!$BF$89:$CF$89,0)-1)</f>
        <v>5</v>
      </c>
      <c r="G943" s="78">
        <f ca="1">OFFSET(Data!$BF$90,MATCH($B943,Data!$A$90:$A$169,0)-1,MATCH(C943,Data!$BF$89:$CF$89,0)-1)</f>
        <v>6</v>
      </c>
      <c r="H943" s="78">
        <f t="shared" ca="1" si="70"/>
        <v>0</v>
      </c>
      <c r="I943" s="78">
        <f t="array" ref="I943">SUM(IF(Data!$A$90:$A$169=$B943,Data!$J$90:$N$169))-SUM(IF(Data!$A$90:$A$169="M1",Data!$J$90:$N$169))</f>
        <v>5</v>
      </c>
      <c r="K943" s="78" t="str">
        <f>INDEX(Data!$CG$90:$CG$169,MATCH($B943,Data!$A$90:$A$169,0))</f>
        <v>Mike Bischof-Horak</v>
      </c>
      <c r="L943" s="78" t="str">
        <f ca="1">"Best men took only "&amp;F943</f>
        <v>Best men took only 5</v>
      </c>
      <c r="M943" s="78" t="s">
        <v>0</v>
      </c>
      <c r="N943" s="78" t="s">
        <v>230</v>
      </c>
      <c r="O943" s="78">
        <f t="shared" ca="1" si="67"/>
        <v>36</v>
      </c>
      <c r="P943" s="78" t="str">
        <f t="shared" ref="P943:P1006" ca="1" si="71">IF(H943&gt;0,"On hole "&amp;C943&amp;" "&amp;K943&amp;" took "&amp;G943&amp;" throws in total ("&amp;$E943&amp;" rounds)","")</f>
        <v/>
      </c>
    </row>
    <row r="944" spans="1:16" s="78" customFormat="1" x14ac:dyDescent="0.25">
      <c r="A944" s="78" t="s">
        <v>302</v>
      </c>
      <c r="B944" s="327" t="s">
        <v>309</v>
      </c>
      <c r="C944" s="78">
        <v>2</v>
      </c>
      <c r="D944" s="78">
        <f>INDEX(Parameter!$B$9:$AB$9,MATCH(C944,Parameter!$B$8:$AB$8,0))</f>
        <v>3</v>
      </c>
      <c r="E944" s="78">
        <f>COUNTIF(Data!$CJ$89:$HN$89,Specials!C944)</f>
        <v>2</v>
      </c>
      <c r="F944" s="78">
        <f ca="1">OFFSET(Data!$BF$90,MATCH("M1",Data!$A$90:$A$169,0)-1,MATCH(C944,Data!$BF$89:$CF$89,0)-1)</f>
        <v>5</v>
      </c>
      <c r="G944" s="78">
        <f ca="1">OFFSET(Data!$BF$90,MATCH($B944,Data!$A$90:$A$169,0)-1,MATCH(C944,Data!$BF$89:$CF$89,0)-1)</f>
        <v>4</v>
      </c>
      <c r="H944" s="78">
        <f t="shared" ca="1" si="70"/>
        <v>0</v>
      </c>
      <c r="I944" s="78">
        <f t="array" ref="I944">SUM(IF(Data!$A$90:$A$169=$B944,Data!$J$90:$N$169))-SUM(IF(Data!$A$90:$A$169="M1",Data!$J$90:$N$169))</f>
        <v>5</v>
      </c>
      <c r="K944" s="78" t="str">
        <f>INDEX(Data!$CG$90:$CG$169,MATCH($B944,Data!$A$90:$A$169,0))</f>
        <v>Mike Bischof-Horak</v>
      </c>
      <c r="L944" s="78" t="str">
        <f ca="1">"Best men took only "&amp;F944</f>
        <v>Best men took only 5</v>
      </c>
      <c r="M944" s="78" t="s">
        <v>0</v>
      </c>
      <c r="N944" s="78" t="s">
        <v>230</v>
      </c>
      <c r="O944" s="78">
        <f t="shared" ca="1" si="67"/>
        <v>36</v>
      </c>
      <c r="P944" s="78" t="str">
        <f t="shared" ca="1" si="71"/>
        <v/>
      </c>
    </row>
    <row r="945" spans="1:16" s="78" customFormat="1" x14ac:dyDescent="0.25">
      <c r="A945" s="78" t="s">
        <v>302</v>
      </c>
      <c r="B945" s="327" t="s">
        <v>309</v>
      </c>
      <c r="C945" s="78">
        <v>3</v>
      </c>
      <c r="D945" s="78">
        <f>INDEX(Parameter!$B$9:$AB$9,MATCH(C945,Parameter!$B$8:$AB$8,0))</f>
        <v>3</v>
      </c>
      <c r="E945" s="78">
        <f>COUNTIF(Data!$CJ$89:$HN$89,Specials!C945)</f>
        <v>2</v>
      </c>
      <c r="F945" s="78">
        <f ca="1">OFFSET(Data!$BF$90,MATCH("M1",Data!$A$90:$A$169,0)-1,MATCH(C945,Data!$BF$89:$CF$89,0)-1)</f>
        <v>8</v>
      </c>
      <c r="G945" s="78">
        <f ca="1">OFFSET(Data!$BF$90,MATCH($B945,Data!$A$90:$A$169,0)-1,MATCH(C945,Data!$BF$89:$CF$89,0)-1)</f>
        <v>7</v>
      </c>
      <c r="H945" s="78">
        <f t="shared" ca="1" si="70"/>
        <v>0</v>
      </c>
      <c r="I945" s="78">
        <f t="array" ref="I945">SUM(IF(Data!$A$90:$A$169=$B945,Data!$J$90:$N$169))-SUM(IF(Data!$A$90:$A$169="M1",Data!$J$90:$N$169))</f>
        <v>5</v>
      </c>
      <c r="K945" s="78" t="str">
        <f>INDEX(Data!$CG$90:$CG$169,MATCH($B945,Data!$A$90:$A$169,0))</f>
        <v>Mike Bischof-Horak</v>
      </c>
      <c r="L945" s="78" t="str">
        <f ca="1">"Best men took only "&amp;F945</f>
        <v>Best men took only 8</v>
      </c>
      <c r="M945" s="78" t="s">
        <v>0</v>
      </c>
      <c r="N945" s="78" t="s">
        <v>230</v>
      </c>
      <c r="O945" s="78">
        <f t="shared" ca="1" si="67"/>
        <v>36</v>
      </c>
      <c r="P945" s="78" t="str">
        <f t="shared" ca="1" si="71"/>
        <v/>
      </c>
    </row>
    <row r="946" spans="1:16" s="78" customFormat="1" x14ac:dyDescent="0.25">
      <c r="A946" s="78" t="s">
        <v>302</v>
      </c>
      <c r="B946" s="327" t="s">
        <v>309</v>
      </c>
      <c r="C946" s="78">
        <v>4</v>
      </c>
      <c r="D946" s="78">
        <f>INDEX(Parameter!$B$9:$AB$9,MATCH(C946,Parameter!$B$8:$AB$8,0))</f>
        <v>3</v>
      </c>
      <c r="E946" s="78">
        <f>COUNTIF(Data!$CJ$89:$HN$89,Specials!C946)</f>
        <v>2</v>
      </c>
      <c r="F946" s="78">
        <f ca="1">OFFSET(Data!$BF$90,MATCH("M1",Data!$A$90:$A$169,0)-1,MATCH(C946,Data!$BF$89:$CF$89,0)-1)</f>
        <v>6</v>
      </c>
      <c r="G946" s="78">
        <f ca="1">OFFSET(Data!$BF$90,MATCH($B946,Data!$A$90:$A$169,0)-1,MATCH(C946,Data!$BF$89:$CF$89,0)-1)</f>
        <v>6</v>
      </c>
      <c r="H946" s="78">
        <f t="shared" ca="1" si="70"/>
        <v>0</v>
      </c>
      <c r="I946" s="78">
        <f t="array" ref="I946">SUM(IF(Data!$A$90:$A$169=$B946,Data!$J$90:$N$169))-SUM(IF(Data!$A$90:$A$169="M1",Data!$J$90:$N$169))</f>
        <v>5</v>
      </c>
      <c r="K946" s="78" t="str">
        <f>INDEX(Data!$CG$90:$CG$169,MATCH($B946,Data!$A$90:$A$169,0))</f>
        <v>Mike Bischof-Horak</v>
      </c>
      <c r="L946" s="78" t="str">
        <f t="shared" ref="L946:L969" ca="1" si="72">"Best men took only "&amp;F946</f>
        <v>Best men took only 6</v>
      </c>
      <c r="M946" s="78" t="s">
        <v>0</v>
      </c>
      <c r="N946" s="78" t="s">
        <v>230</v>
      </c>
      <c r="O946" s="78">
        <f t="shared" ca="1" si="67"/>
        <v>36</v>
      </c>
      <c r="P946" s="78" t="str">
        <f t="shared" ca="1" si="71"/>
        <v/>
      </c>
    </row>
    <row r="947" spans="1:16" s="78" customFormat="1" x14ac:dyDescent="0.25">
      <c r="A947" s="78" t="s">
        <v>302</v>
      </c>
      <c r="B947" s="327" t="s">
        <v>309</v>
      </c>
      <c r="C947" s="78">
        <v>5</v>
      </c>
      <c r="D947" s="78">
        <f>INDEX(Parameter!$B$9:$AB$9,MATCH(C947,Parameter!$B$8:$AB$8,0))</f>
        <v>3</v>
      </c>
      <c r="E947" s="78">
        <f>COUNTIF(Data!$CJ$89:$HN$89,Specials!C947)</f>
        <v>2</v>
      </c>
      <c r="F947" s="78">
        <f ca="1">OFFSET(Data!$BF$90,MATCH("M1",Data!$A$90:$A$169,0)-1,MATCH(C947,Data!$BF$89:$CF$89,0)-1)</f>
        <v>7</v>
      </c>
      <c r="G947" s="78">
        <f ca="1">OFFSET(Data!$BF$90,MATCH($B947,Data!$A$90:$A$169,0)-1,MATCH(C947,Data!$BF$89:$CF$89,0)-1)</f>
        <v>7</v>
      </c>
      <c r="H947" s="78">
        <f t="shared" ca="1" si="70"/>
        <v>0</v>
      </c>
      <c r="I947" s="78">
        <f t="array" ref="I947">SUM(IF(Data!$A$90:$A$169=$B947,Data!$J$90:$N$169))-SUM(IF(Data!$A$90:$A$169="M1",Data!$J$90:$N$169))</f>
        <v>5</v>
      </c>
      <c r="K947" s="78" t="str">
        <f>INDEX(Data!$CG$90:$CG$169,MATCH($B947,Data!$A$90:$A$169,0))</f>
        <v>Mike Bischof-Horak</v>
      </c>
      <c r="L947" s="78" t="str">
        <f t="shared" ca="1" si="72"/>
        <v>Best men took only 7</v>
      </c>
      <c r="M947" s="78" t="s">
        <v>0</v>
      </c>
      <c r="N947" s="78" t="s">
        <v>230</v>
      </c>
      <c r="O947" s="78">
        <f t="shared" ca="1" si="67"/>
        <v>36</v>
      </c>
      <c r="P947" s="78" t="str">
        <f t="shared" ca="1" si="71"/>
        <v/>
      </c>
    </row>
    <row r="948" spans="1:16" s="78" customFormat="1" x14ac:dyDescent="0.25">
      <c r="A948" s="78" t="s">
        <v>302</v>
      </c>
      <c r="B948" s="327" t="s">
        <v>309</v>
      </c>
      <c r="C948" s="78">
        <v>6</v>
      </c>
      <c r="D948" s="78">
        <f>INDEX(Parameter!$B$9:$AB$9,MATCH(C948,Parameter!$B$8:$AB$8,0))</f>
        <v>3</v>
      </c>
      <c r="E948" s="78">
        <f>COUNTIF(Data!$CJ$89:$HN$89,Specials!C948)</f>
        <v>2</v>
      </c>
      <c r="F948" s="78">
        <f ca="1">OFFSET(Data!$BF$90,MATCH("M1",Data!$A$90:$A$169,0)-1,MATCH(C948,Data!$BF$89:$CF$89,0)-1)</f>
        <v>7</v>
      </c>
      <c r="G948" s="78">
        <f ca="1">OFFSET(Data!$BF$90,MATCH($B948,Data!$A$90:$A$169,0)-1,MATCH(C948,Data!$BF$89:$CF$89,0)-1)</f>
        <v>6</v>
      </c>
      <c r="H948" s="78">
        <f t="shared" ca="1" si="70"/>
        <v>0</v>
      </c>
      <c r="I948" s="78">
        <f t="array" ref="I948">SUM(IF(Data!$A$90:$A$169=$B948,Data!$J$90:$N$169))-SUM(IF(Data!$A$90:$A$169="M1",Data!$J$90:$N$169))</f>
        <v>5</v>
      </c>
      <c r="K948" s="78" t="str">
        <f>INDEX(Data!$CG$90:$CG$169,MATCH($B948,Data!$A$90:$A$169,0))</f>
        <v>Mike Bischof-Horak</v>
      </c>
      <c r="L948" s="78" t="str">
        <f t="shared" ca="1" si="72"/>
        <v>Best men took only 7</v>
      </c>
      <c r="M948" s="78" t="s">
        <v>0</v>
      </c>
      <c r="N948" s="78" t="s">
        <v>230</v>
      </c>
      <c r="O948" s="78">
        <f t="shared" ca="1" si="67"/>
        <v>36</v>
      </c>
      <c r="P948" s="78" t="str">
        <f t="shared" ca="1" si="71"/>
        <v/>
      </c>
    </row>
    <row r="949" spans="1:16" s="78" customFormat="1" x14ac:dyDescent="0.25">
      <c r="A949" s="78" t="s">
        <v>302</v>
      </c>
      <c r="B949" s="327" t="s">
        <v>309</v>
      </c>
      <c r="C949" s="78">
        <v>7</v>
      </c>
      <c r="D949" s="78">
        <f>INDEX(Parameter!$B$9:$AB$9,MATCH(C949,Parameter!$B$8:$AB$8,0))</f>
        <v>3</v>
      </c>
      <c r="E949" s="78">
        <f>COUNTIF(Data!$CJ$89:$HN$89,Specials!C949)</f>
        <v>2</v>
      </c>
      <c r="F949" s="78">
        <f ca="1">OFFSET(Data!$BF$90,MATCH("M1",Data!$A$90:$A$169,0)-1,MATCH(C949,Data!$BF$89:$CF$89,0)-1)</f>
        <v>6</v>
      </c>
      <c r="G949" s="78">
        <f ca="1">OFFSET(Data!$BF$90,MATCH($B949,Data!$A$90:$A$169,0)-1,MATCH(C949,Data!$BF$89:$CF$89,0)-1)</f>
        <v>7</v>
      </c>
      <c r="H949" s="78">
        <f t="shared" ca="1" si="70"/>
        <v>0</v>
      </c>
      <c r="I949" s="78">
        <f t="array" ref="I949">SUM(IF(Data!$A$90:$A$169=$B949,Data!$J$90:$N$169))-SUM(IF(Data!$A$90:$A$169="M1",Data!$J$90:$N$169))</f>
        <v>5</v>
      </c>
      <c r="K949" s="78" t="str">
        <f>INDEX(Data!$CG$90:$CG$169,MATCH($B949,Data!$A$90:$A$169,0))</f>
        <v>Mike Bischof-Horak</v>
      </c>
      <c r="L949" s="78" t="str">
        <f t="shared" ca="1" si="72"/>
        <v>Best men took only 6</v>
      </c>
      <c r="M949" s="78" t="s">
        <v>0</v>
      </c>
      <c r="N949" s="78" t="s">
        <v>230</v>
      </c>
      <c r="O949" s="78">
        <f t="shared" ca="1" si="67"/>
        <v>36</v>
      </c>
      <c r="P949" s="78" t="str">
        <f t="shared" ca="1" si="71"/>
        <v/>
      </c>
    </row>
    <row r="950" spans="1:16" s="78" customFormat="1" x14ac:dyDescent="0.25">
      <c r="A950" s="78" t="s">
        <v>302</v>
      </c>
      <c r="B950" s="327" t="s">
        <v>309</v>
      </c>
      <c r="C950" s="78">
        <v>8</v>
      </c>
      <c r="D950" s="78">
        <f>INDEX(Parameter!$B$9:$AB$9,MATCH(C950,Parameter!$B$8:$AB$8,0))</f>
        <v>3</v>
      </c>
      <c r="E950" s="78">
        <f>COUNTIF(Data!$CJ$89:$HN$89,Specials!C950)</f>
        <v>2</v>
      </c>
      <c r="F950" s="78">
        <f ca="1">OFFSET(Data!$BF$90,MATCH("M1",Data!$A$90:$A$169,0)-1,MATCH(C950,Data!$BF$89:$CF$89,0)-1)</f>
        <v>4</v>
      </c>
      <c r="G950" s="78">
        <f ca="1">OFFSET(Data!$BF$90,MATCH($B950,Data!$A$90:$A$169,0)-1,MATCH(C950,Data!$BF$89:$CF$89,0)-1)</f>
        <v>6</v>
      </c>
      <c r="H950" s="78">
        <f t="shared" ca="1" si="70"/>
        <v>0</v>
      </c>
      <c r="I950" s="78">
        <f t="array" ref="I950">SUM(IF(Data!$A$90:$A$169=$B950,Data!$J$90:$N$169))-SUM(IF(Data!$A$90:$A$169="M1",Data!$J$90:$N$169))</f>
        <v>5</v>
      </c>
      <c r="K950" s="78" t="str">
        <f>INDEX(Data!$CG$90:$CG$169,MATCH($B950,Data!$A$90:$A$169,0))</f>
        <v>Mike Bischof-Horak</v>
      </c>
      <c r="L950" s="78" t="str">
        <f t="shared" ca="1" si="72"/>
        <v>Best men took only 4</v>
      </c>
      <c r="M950" s="78" t="s">
        <v>0</v>
      </c>
      <c r="N950" s="78" t="s">
        <v>230</v>
      </c>
      <c r="O950" s="78">
        <f t="shared" ca="1" si="67"/>
        <v>36</v>
      </c>
      <c r="P950" s="78" t="str">
        <f t="shared" ca="1" si="71"/>
        <v/>
      </c>
    </row>
    <row r="951" spans="1:16" s="78" customFormat="1" x14ac:dyDescent="0.25">
      <c r="A951" s="78" t="s">
        <v>302</v>
      </c>
      <c r="B951" s="327" t="s">
        <v>309</v>
      </c>
      <c r="C951" s="78">
        <v>9</v>
      </c>
      <c r="D951" s="78" t="str">
        <f>INDEX(Parameter!$B$9:$AB$9,MATCH(C951,Parameter!$B$8:$AB$8,0))</f>
        <v>no</v>
      </c>
      <c r="E951" s="78">
        <f>COUNTIF(Data!$CJ$89:$HN$89,Specials!C951)</f>
        <v>0</v>
      </c>
      <c r="F951" s="78">
        <f ca="1">OFFSET(Data!$BF$90,MATCH("M1",Data!$A$90:$A$169,0)-1,MATCH(C951,Data!$BF$89:$CF$89,0)-1)</f>
        <v>0</v>
      </c>
      <c r="G951" s="78">
        <f ca="1">OFFSET(Data!$BF$90,MATCH($B951,Data!$A$90:$A$169,0)-1,MATCH(C951,Data!$BF$89:$CF$89,0)-1)</f>
        <v>0</v>
      </c>
      <c r="H951" s="78">
        <f t="shared" ca="1" si="70"/>
        <v>0</v>
      </c>
      <c r="I951" s="78">
        <f t="array" ref="I951">SUM(IF(Data!$A$90:$A$169=$B951,Data!$J$90:$N$169))-SUM(IF(Data!$A$90:$A$169="M1",Data!$J$90:$N$169))</f>
        <v>5</v>
      </c>
      <c r="K951" s="78" t="str">
        <f>INDEX(Data!$CG$90:$CG$169,MATCH($B951,Data!$A$90:$A$169,0))</f>
        <v>Mike Bischof-Horak</v>
      </c>
      <c r="L951" s="78" t="str">
        <f t="shared" ca="1" si="72"/>
        <v>Best men took only 0</v>
      </c>
      <c r="M951" s="78" t="s">
        <v>0</v>
      </c>
      <c r="N951" s="78" t="s">
        <v>230</v>
      </c>
      <c r="O951" s="78">
        <f t="shared" ca="1" si="67"/>
        <v>36</v>
      </c>
      <c r="P951" s="78" t="str">
        <f t="shared" ca="1" si="71"/>
        <v/>
      </c>
    </row>
    <row r="952" spans="1:16" s="78" customFormat="1" x14ac:dyDescent="0.25">
      <c r="A952" s="78" t="s">
        <v>302</v>
      </c>
      <c r="B952" s="327" t="s">
        <v>309</v>
      </c>
      <c r="C952" s="78">
        <v>10</v>
      </c>
      <c r="D952" s="78">
        <f>INDEX(Parameter!$B$9:$AB$9,MATCH(C952,Parameter!$B$8:$AB$8,0))</f>
        <v>4</v>
      </c>
      <c r="E952" s="78">
        <f>COUNTIF(Data!$CJ$89:$HN$89,Specials!C952)</f>
        <v>2</v>
      </c>
      <c r="F952" s="78">
        <f ca="1">OFFSET(Data!$BF$90,MATCH("M1",Data!$A$90:$A$169,0)-1,MATCH(C952,Data!$BF$89:$CF$89,0)-1)</f>
        <v>9</v>
      </c>
      <c r="G952" s="78">
        <f ca="1">OFFSET(Data!$BF$90,MATCH($B952,Data!$A$90:$A$169,0)-1,MATCH(C952,Data!$BF$89:$CF$89,0)-1)</f>
        <v>9</v>
      </c>
      <c r="H952" s="78">
        <f t="shared" ca="1" si="70"/>
        <v>0</v>
      </c>
      <c r="I952" s="78">
        <f t="array" ref="I952">SUM(IF(Data!$A$90:$A$169=$B952,Data!$J$90:$N$169))-SUM(IF(Data!$A$90:$A$169="M1",Data!$J$90:$N$169))</f>
        <v>5</v>
      </c>
      <c r="K952" s="78" t="str">
        <f>INDEX(Data!$CG$90:$CG$169,MATCH($B952,Data!$A$90:$A$169,0))</f>
        <v>Mike Bischof-Horak</v>
      </c>
      <c r="L952" s="78" t="str">
        <f t="shared" ca="1" si="72"/>
        <v>Best men took only 9</v>
      </c>
      <c r="M952" s="78" t="s">
        <v>0</v>
      </c>
      <c r="N952" s="78" t="s">
        <v>230</v>
      </c>
      <c r="O952" s="78">
        <f t="shared" ca="1" si="67"/>
        <v>36</v>
      </c>
      <c r="P952" s="78" t="str">
        <f t="shared" ca="1" si="71"/>
        <v/>
      </c>
    </row>
    <row r="953" spans="1:16" s="78" customFormat="1" x14ac:dyDescent="0.25">
      <c r="A953" s="78" t="s">
        <v>302</v>
      </c>
      <c r="B953" s="327" t="s">
        <v>309</v>
      </c>
      <c r="C953" s="78">
        <v>11</v>
      </c>
      <c r="D953" s="78">
        <f>INDEX(Parameter!$B$9:$AB$9,MATCH(C953,Parameter!$B$8:$AB$8,0))</f>
        <v>3</v>
      </c>
      <c r="E953" s="78">
        <f>COUNTIF(Data!$CJ$89:$HN$89,Specials!C953)</f>
        <v>2</v>
      </c>
      <c r="F953" s="78">
        <f ca="1">OFFSET(Data!$BF$90,MATCH("M1",Data!$A$90:$A$169,0)-1,MATCH(C953,Data!$BF$89:$CF$89,0)-1)</f>
        <v>7</v>
      </c>
      <c r="G953" s="78">
        <f ca="1">OFFSET(Data!$BF$90,MATCH($B953,Data!$A$90:$A$169,0)-1,MATCH(C953,Data!$BF$89:$CF$89,0)-1)</f>
        <v>8</v>
      </c>
      <c r="H953" s="78">
        <f t="shared" ca="1" si="70"/>
        <v>0</v>
      </c>
      <c r="I953" s="78">
        <f t="array" ref="I953">SUM(IF(Data!$A$90:$A$169=$B953,Data!$J$90:$N$169))-SUM(IF(Data!$A$90:$A$169="M1",Data!$J$90:$N$169))</f>
        <v>5</v>
      </c>
      <c r="K953" s="78" t="str">
        <f>INDEX(Data!$CG$90:$CG$169,MATCH($B953,Data!$A$90:$A$169,0))</f>
        <v>Mike Bischof-Horak</v>
      </c>
      <c r="L953" s="78" t="str">
        <f t="shared" ca="1" si="72"/>
        <v>Best men took only 7</v>
      </c>
      <c r="M953" s="78" t="s">
        <v>0</v>
      </c>
      <c r="N953" s="78" t="s">
        <v>230</v>
      </c>
      <c r="O953" s="78">
        <f t="shared" ca="1" si="67"/>
        <v>36</v>
      </c>
      <c r="P953" s="78" t="str">
        <f t="shared" ca="1" si="71"/>
        <v/>
      </c>
    </row>
    <row r="954" spans="1:16" s="78" customFormat="1" x14ac:dyDescent="0.25">
      <c r="A954" s="78" t="s">
        <v>302</v>
      </c>
      <c r="B954" s="327" t="s">
        <v>309</v>
      </c>
      <c r="C954" s="78">
        <v>12</v>
      </c>
      <c r="D954" s="78">
        <f>INDEX(Parameter!$B$9:$AB$9,MATCH(C954,Parameter!$B$8:$AB$8,0))</f>
        <v>3</v>
      </c>
      <c r="E954" s="78">
        <f>COUNTIF(Data!$CJ$89:$HN$89,Specials!C954)</f>
        <v>2</v>
      </c>
      <c r="F954" s="78">
        <f ca="1">OFFSET(Data!$BF$90,MATCH("M1",Data!$A$90:$A$169,0)-1,MATCH(C954,Data!$BF$89:$CF$89,0)-1)</f>
        <v>6</v>
      </c>
      <c r="G954" s="78">
        <f ca="1">OFFSET(Data!$BF$90,MATCH($B954,Data!$A$90:$A$169,0)-1,MATCH(C954,Data!$BF$89:$CF$89,0)-1)</f>
        <v>7</v>
      </c>
      <c r="H954" s="78">
        <f t="shared" ca="1" si="70"/>
        <v>0</v>
      </c>
      <c r="I954" s="78">
        <f t="array" ref="I954">SUM(IF(Data!$A$90:$A$169=$B954,Data!$J$90:$N$169))-SUM(IF(Data!$A$90:$A$169="M1",Data!$J$90:$N$169))</f>
        <v>5</v>
      </c>
      <c r="K954" s="78" t="str">
        <f>INDEX(Data!$CG$90:$CG$169,MATCH($B954,Data!$A$90:$A$169,0))</f>
        <v>Mike Bischof-Horak</v>
      </c>
      <c r="L954" s="78" t="str">
        <f t="shared" ca="1" si="72"/>
        <v>Best men took only 6</v>
      </c>
      <c r="M954" s="78" t="s">
        <v>0</v>
      </c>
      <c r="N954" s="78" t="s">
        <v>230</v>
      </c>
      <c r="O954" s="78">
        <f t="shared" ca="1" si="67"/>
        <v>36</v>
      </c>
      <c r="P954" s="78" t="str">
        <f t="shared" ca="1" si="71"/>
        <v/>
      </c>
    </row>
    <row r="955" spans="1:16" s="78" customFormat="1" x14ac:dyDescent="0.25">
      <c r="A955" s="78" t="s">
        <v>302</v>
      </c>
      <c r="B955" s="327" t="s">
        <v>309</v>
      </c>
      <c r="C955" s="78">
        <v>13</v>
      </c>
      <c r="D955" s="78">
        <f>INDEX(Parameter!$B$9:$AB$9,MATCH(C955,Parameter!$B$8:$AB$8,0))</f>
        <v>3</v>
      </c>
      <c r="E955" s="78">
        <f>COUNTIF(Data!$CJ$89:$HN$89,Specials!C955)</f>
        <v>2</v>
      </c>
      <c r="F955" s="78">
        <f ca="1">OFFSET(Data!$BF$90,MATCH("M1",Data!$A$90:$A$169,0)-1,MATCH(C955,Data!$BF$89:$CF$89,0)-1)</f>
        <v>7</v>
      </c>
      <c r="G955" s="78">
        <f ca="1">OFFSET(Data!$BF$90,MATCH($B955,Data!$A$90:$A$169,0)-1,MATCH(C955,Data!$BF$89:$CF$89,0)-1)</f>
        <v>8</v>
      </c>
      <c r="H955" s="78">
        <f t="shared" ca="1" si="70"/>
        <v>0</v>
      </c>
      <c r="I955" s="78">
        <f t="array" ref="I955">SUM(IF(Data!$A$90:$A$169=$B955,Data!$J$90:$N$169))-SUM(IF(Data!$A$90:$A$169="M1",Data!$J$90:$N$169))</f>
        <v>5</v>
      </c>
      <c r="K955" s="78" t="str">
        <f>INDEX(Data!$CG$90:$CG$169,MATCH($B955,Data!$A$90:$A$169,0))</f>
        <v>Mike Bischof-Horak</v>
      </c>
      <c r="L955" s="78" t="str">
        <f t="shared" ca="1" si="72"/>
        <v>Best men took only 7</v>
      </c>
      <c r="M955" s="78" t="s">
        <v>0</v>
      </c>
      <c r="N955" s="78" t="s">
        <v>230</v>
      </c>
      <c r="O955" s="78">
        <f t="shared" ca="1" si="67"/>
        <v>36</v>
      </c>
      <c r="P955" s="78" t="str">
        <f t="shared" ca="1" si="71"/>
        <v/>
      </c>
    </row>
    <row r="956" spans="1:16" s="78" customFormat="1" x14ac:dyDescent="0.25">
      <c r="A956" s="78" t="s">
        <v>302</v>
      </c>
      <c r="B956" s="327" t="s">
        <v>309</v>
      </c>
      <c r="C956" s="78">
        <v>14</v>
      </c>
      <c r="D956" s="78">
        <f>INDEX(Parameter!$B$9:$AB$9,MATCH(C956,Parameter!$B$8:$AB$8,0))</f>
        <v>4</v>
      </c>
      <c r="E956" s="78">
        <f>COUNTIF(Data!$CJ$89:$HN$89,Specials!C956)</f>
        <v>2</v>
      </c>
      <c r="F956" s="78">
        <f ca="1">OFFSET(Data!$BF$90,MATCH("M1",Data!$A$90:$A$169,0)-1,MATCH(C956,Data!$BF$89:$CF$89,0)-1)</f>
        <v>8</v>
      </c>
      <c r="G956" s="78">
        <f ca="1">OFFSET(Data!$BF$90,MATCH($B956,Data!$A$90:$A$169,0)-1,MATCH(C956,Data!$BF$89:$CF$89,0)-1)</f>
        <v>9</v>
      </c>
      <c r="H956" s="78">
        <f t="shared" ca="1" si="70"/>
        <v>0</v>
      </c>
      <c r="I956" s="78">
        <f t="array" ref="I956">SUM(IF(Data!$A$90:$A$169=$B956,Data!$J$90:$N$169))-SUM(IF(Data!$A$90:$A$169="M1",Data!$J$90:$N$169))</f>
        <v>5</v>
      </c>
      <c r="K956" s="78" t="str">
        <f>INDEX(Data!$CG$90:$CG$169,MATCH($B956,Data!$A$90:$A$169,0))</f>
        <v>Mike Bischof-Horak</v>
      </c>
      <c r="L956" s="78" t="str">
        <f t="shared" ca="1" si="72"/>
        <v>Best men took only 8</v>
      </c>
      <c r="M956" s="78" t="s">
        <v>0</v>
      </c>
      <c r="N956" s="78" t="s">
        <v>230</v>
      </c>
      <c r="O956" s="78">
        <f t="shared" ca="1" si="67"/>
        <v>36</v>
      </c>
      <c r="P956" s="78" t="str">
        <f t="shared" ca="1" si="71"/>
        <v/>
      </c>
    </row>
    <row r="957" spans="1:16" s="78" customFormat="1" x14ac:dyDescent="0.25">
      <c r="A957" s="78" t="s">
        <v>302</v>
      </c>
      <c r="B957" s="327" t="s">
        <v>309</v>
      </c>
      <c r="C957" s="78">
        <v>15</v>
      </c>
      <c r="D957" s="78" t="str">
        <f>INDEX(Parameter!$B$9:$AB$9,MATCH(C957,Parameter!$B$8:$AB$8,0))</f>
        <v>no</v>
      </c>
      <c r="E957" s="78">
        <f>COUNTIF(Data!$CJ$89:$HN$89,Specials!C957)</f>
        <v>0</v>
      </c>
      <c r="F957" s="78">
        <f ca="1">OFFSET(Data!$BF$90,MATCH("M1",Data!$A$90:$A$169,0)-1,MATCH(C957,Data!$BF$89:$CF$89,0)-1)</f>
        <v>0</v>
      </c>
      <c r="G957" s="78">
        <f ca="1">OFFSET(Data!$BF$90,MATCH($B957,Data!$A$90:$A$169,0)-1,MATCH(C957,Data!$BF$89:$CF$89,0)-1)</f>
        <v>0</v>
      </c>
      <c r="H957" s="78">
        <f t="shared" ca="1" si="70"/>
        <v>0</v>
      </c>
      <c r="I957" s="78">
        <f t="array" ref="I957">SUM(IF(Data!$A$90:$A$169=$B957,Data!$J$90:$N$169))-SUM(IF(Data!$A$90:$A$169="M1",Data!$J$90:$N$169))</f>
        <v>5</v>
      </c>
      <c r="K957" s="78" t="str">
        <f>INDEX(Data!$CG$90:$CG$169,MATCH($B957,Data!$A$90:$A$169,0))</f>
        <v>Mike Bischof-Horak</v>
      </c>
      <c r="L957" s="78" t="str">
        <f t="shared" ca="1" si="72"/>
        <v>Best men took only 0</v>
      </c>
      <c r="M957" s="78" t="s">
        <v>0</v>
      </c>
      <c r="N957" s="78" t="s">
        <v>230</v>
      </c>
      <c r="O957" s="78">
        <f t="shared" ca="1" si="67"/>
        <v>36</v>
      </c>
      <c r="P957" s="78" t="str">
        <f t="shared" ca="1" si="71"/>
        <v/>
      </c>
    </row>
    <row r="958" spans="1:16" s="78" customFormat="1" x14ac:dyDescent="0.25">
      <c r="A958" s="78" t="s">
        <v>302</v>
      </c>
      <c r="B958" s="327" t="s">
        <v>309</v>
      </c>
      <c r="C958" s="78">
        <v>16</v>
      </c>
      <c r="D958" s="78" t="str">
        <f>INDEX(Parameter!$B$9:$AB$9,MATCH(C958,Parameter!$B$8:$AB$8,0))</f>
        <v>no</v>
      </c>
      <c r="E958" s="78">
        <f>COUNTIF(Data!$CJ$89:$HN$89,Specials!C958)</f>
        <v>0</v>
      </c>
      <c r="F958" s="78">
        <f ca="1">OFFSET(Data!$BF$90,MATCH("M1",Data!$A$90:$A$169,0)-1,MATCH(C958,Data!$BF$89:$CF$89,0)-1)</f>
        <v>0</v>
      </c>
      <c r="G958" s="78">
        <f ca="1">OFFSET(Data!$BF$90,MATCH($B958,Data!$A$90:$A$169,0)-1,MATCH(C958,Data!$BF$89:$CF$89,0)-1)</f>
        <v>0</v>
      </c>
      <c r="H958" s="78">
        <f t="shared" ca="1" si="70"/>
        <v>0</v>
      </c>
      <c r="I958" s="78">
        <f t="array" ref="I958">SUM(IF(Data!$A$90:$A$169=$B958,Data!$J$90:$N$169))-SUM(IF(Data!$A$90:$A$169="M1",Data!$J$90:$N$169))</f>
        <v>5</v>
      </c>
      <c r="K958" s="78" t="str">
        <f>INDEX(Data!$CG$90:$CG$169,MATCH($B958,Data!$A$90:$A$169,0))</f>
        <v>Mike Bischof-Horak</v>
      </c>
      <c r="L958" s="78" t="str">
        <f t="shared" ca="1" si="72"/>
        <v>Best men took only 0</v>
      </c>
      <c r="M958" s="78" t="s">
        <v>0</v>
      </c>
      <c r="N958" s="78" t="s">
        <v>230</v>
      </c>
      <c r="O958" s="78">
        <f t="shared" ca="1" si="67"/>
        <v>36</v>
      </c>
      <c r="P958" s="78" t="str">
        <f t="shared" ca="1" si="71"/>
        <v/>
      </c>
    </row>
    <row r="959" spans="1:16" s="78" customFormat="1" x14ac:dyDescent="0.25">
      <c r="A959" s="78" t="s">
        <v>302</v>
      </c>
      <c r="B959" s="327" t="s">
        <v>309</v>
      </c>
      <c r="C959" s="78">
        <v>17</v>
      </c>
      <c r="D959" s="78" t="str">
        <f>INDEX(Parameter!$B$9:$AB$9,MATCH(C959,Parameter!$B$8:$AB$8,0))</f>
        <v>no</v>
      </c>
      <c r="E959" s="78">
        <f>COUNTIF(Data!$CJ$89:$HN$89,Specials!C959)</f>
        <v>0</v>
      </c>
      <c r="F959" s="78">
        <f ca="1">OFFSET(Data!$BF$90,MATCH("M1",Data!$A$90:$A$169,0)-1,MATCH(C959,Data!$BF$89:$CF$89,0)-1)</f>
        <v>0</v>
      </c>
      <c r="G959" s="78">
        <f ca="1">OFFSET(Data!$BF$90,MATCH($B959,Data!$A$90:$A$169,0)-1,MATCH(C959,Data!$BF$89:$CF$89,0)-1)</f>
        <v>0</v>
      </c>
      <c r="H959" s="78">
        <f t="shared" ca="1" si="70"/>
        <v>0</v>
      </c>
      <c r="I959" s="78">
        <f t="array" ref="I959">SUM(IF(Data!$A$90:$A$169=$B959,Data!$J$90:$N$169))-SUM(IF(Data!$A$90:$A$169="M1",Data!$J$90:$N$169))</f>
        <v>5</v>
      </c>
      <c r="K959" s="78" t="str">
        <f>INDEX(Data!$CG$90:$CG$169,MATCH($B959,Data!$A$90:$A$169,0))</f>
        <v>Mike Bischof-Horak</v>
      </c>
      <c r="L959" s="78" t="str">
        <f t="shared" ca="1" si="72"/>
        <v>Best men took only 0</v>
      </c>
      <c r="M959" s="78" t="s">
        <v>0</v>
      </c>
      <c r="N959" s="78" t="s">
        <v>230</v>
      </c>
      <c r="O959" s="78">
        <f t="shared" ca="1" si="67"/>
        <v>36</v>
      </c>
      <c r="P959" s="78" t="str">
        <f t="shared" ca="1" si="71"/>
        <v/>
      </c>
    </row>
    <row r="960" spans="1:16" s="78" customFormat="1" x14ac:dyDescent="0.25">
      <c r="A960" s="78" t="s">
        <v>302</v>
      </c>
      <c r="B960" s="327" t="s">
        <v>309</v>
      </c>
      <c r="C960" s="78">
        <v>18</v>
      </c>
      <c r="D960" s="78" t="str">
        <f>INDEX(Parameter!$B$9:$AB$9,MATCH(C960,Parameter!$B$8:$AB$8,0))</f>
        <v>no</v>
      </c>
      <c r="E960" s="78">
        <f>COUNTIF(Data!$CJ$89:$HN$89,Specials!C960)</f>
        <v>0</v>
      </c>
      <c r="F960" s="78">
        <f ca="1">OFFSET(Data!$BF$90,MATCH("M1",Data!$A$90:$A$169,0)-1,MATCH(C960,Data!$BF$89:$CF$89,0)-1)</f>
        <v>0</v>
      </c>
      <c r="G960" s="78">
        <f ca="1">OFFSET(Data!$BF$90,MATCH($B960,Data!$A$90:$A$169,0)-1,MATCH(C960,Data!$BF$89:$CF$89,0)-1)</f>
        <v>0</v>
      </c>
      <c r="H960" s="78">
        <f t="shared" ca="1" si="70"/>
        <v>0</v>
      </c>
      <c r="I960" s="78">
        <f t="array" ref="I960">SUM(IF(Data!$A$90:$A$169=$B960,Data!$J$90:$N$169))-SUM(IF(Data!$A$90:$A$169="M1",Data!$J$90:$N$169))</f>
        <v>5</v>
      </c>
      <c r="K960" s="78" t="str">
        <f>INDEX(Data!$CG$90:$CG$169,MATCH($B960,Data!$A$90:$A$169,0))</f>
        <v>Mike Bischof-Horak</v>
      </c>
      <c r="L960" s="78" t="str">
        <f t="shared" ca="1" si="72"/>
        <v>Best men took only 0</v>
      </c>
      <c r="M960" s="78" t="s">
        <v>0</v>
      </c>
      <c r="N960" s="78" t="s">
        <v>230</v>
      </c>
      <c r="O960" s="78">
        <f t="shared" ca="1" si="67"/>
        <v>36</v>
      </c>
      <c r="P960" s="78" t="str">
        <f t="shared" ca="1" si="71"/>
        <v/>
      </c>
    </row>
    <row r="961" spans="1:16" s="78" customFormat="1" x14ac:dyDescent="0.25">
      <c r="A961" s="78" t="s">
        <v>302</v>
      </c>
      <c r="B961" s="327" t="s">
        <v>309</v>
      </c>
      <c r="C961" s="78">
        <v>19</v>
      </c>
      <c r="D961" s="78" t="str">
        <f>INDEX(Parameter!$B$9:$AB$9,MATCH(C961,Parameter!$B$8:$AB$8,0))</f>
        <v>no</v>
      </c>
      <c r="E961" s="78">
        <f>COUNTIF(Data!$CJ$89:$HN$89,Specials!C961)</f>
        <v>0</v>
      </c>
      <c r="F961" s="78">
        <f ca="1">OFFSET(Data!$BF$90,MATCH("M1",Data!$A$90:$A$169,0)-1,MATCH(C961,Data!$BF$89:$CF$89,0)-1)</f>
        <v>0</v>
      </c>
      <c r="G961" s="78">
        <f ca="1">OFFSET(Data!$BF$90,MATCH($B961,Data!$A$90:$A$169,0)-1,MATCH(C961,Data!$BF$89:$CF$89,0)-1)</f>
        <v>0</v>
      </c>
      <c r="H961" s="78">
        <f t="shared" ca="1" si="70"/>
        <v>0</v>
      </c>
      <c r="I961" s="78">
        <f t="array" ref="I961">SUM(IF(Data!$A$90:$A$169=$B961,Data!$J$90:$N$169))-SUM(IF(Data!$A$90:$A$169="M1",Data!$J$90:$N$169))</f>
        <v>5</v>
      </c>
      <c r="K961" s="78" t="str">
        <f>INDEX(Data!$CG$90:$CG$169,MATCH($B961,Data!$A$90:$A$169,0))</f>
        <v>Mike Bischof-Horak</v>
      </c>
      <c r="L961" s="78" t="str">
        <f t="shared" ca="1" si="72"/>
        <v>Best men took only 0</v>
      </c>
      <c r="M961" s="78" t="s">
        <v>0</v>
      </c>
      <c r="N961" s="78" t="s">
        <v>230</v>
      </c>
      <c r="O961" s="78">
        <f t="shared" ca="1" si="67"/>
        <v>36</v>
      </c>
      <c r="P961" s="78" t="str">
        <f t="shared" ca="1" si="71"/>
        <v/>
      </c>
    </row>
    <row r="962" spans="1:16" s="78" customFormat="1" x14ac:dyDescent="0.25">
      <c r="A962" s="78" t="s">
        <v>302</v>
      </c>
      <c r="B962" s="327" t="s">
        <v>309</v>
      </c>
      <c r="C962" s="78">
        <v>20</v>
      </c>
      <c r="D962" s="78" t="str">
        <f>INDEX(Parameter!$B$9:$AB$9,MATCH(C962,Parameter!$B$8:$AB$8,0))</f>
        <v>no</v>
      </c>
      <c r="E962" s="78">
        <f>COUNTIF(Data!$CJ$89:$HN$89,Specials!C962)</f>
        <v>0</v>
      </c>
      <c r="F962" s="78">
        <f ca="1">OFFSET(Data!$BF$90,MATCH("M1",Data!$A$90:$A$169,0)-1,MATCH(C962,Data!$BF$89:$CF$89,0)-1)</f>
        <v>0</v>
      </c>
      <c r="G962" s="78">
        <f ca="1">OFFSET(Data!$BF$90,MATCH($B962,Data!$A$90:$A$169,0)-1,MATCH(C962,Data!$BF$89:$CF$89,0)-1)</f>
        <v>0</v>
      </c>
      <c r="H962" s="78">
        <f t="shared" ca="1" si="70"/>
        <v>0</v>
      </c>
      <c r="I962" s="78">
        <f t="array" ref="I962">SUM(IF(Data!$A$90:$A$169=$B962,Data!$J$90:$N$169))-SUM(IF(Data!$A$90:$A$169="M1",Data!$J$90:$N$169))</f>
        <v>5</v>
      </c>
      <c r="K962" s="78" t="str">
        <f>INDEX(Data!$CG$90:$CG$169,MATCH($B962,Data!$A$90:$A$169,0))</f>
        <v>Mike Bischof-Horak</v>
      </c>
      <c r="L962" s="78" t="str">
        <f t="shared" ca="1" si="72"/>
        <v>Best men took only 0</v>
      </c>
      <c r="M962" s="78" t="s">
        <v>0</v>
      </c>
      <c r="N962" s="78" t="s">
        <v>230</v>
      </c>
      <c r="O962" s="78">
        <f t="shared" ca="1" si="67"/>
        <v>36</v>
      </c>
      <c r="P962" s="78" t="str">
        <f t="shared" ca="1" si="71"/>
        <v/>
      </c>
    </row>
    <row r="963" spans="1:16" s="78" customFormat="1" x14ac:dyDescent="0.25">
      <c r="A963" s="78" t="s">
        <v>302</v>
      </c>
      <c r="B963" s="327" t="s">
        <v>309</v>
      </c>
      <c r="C963" s="78">
        <v>21</v>
      </c>
      <c r="D963" s="78" t="str">
        <f>INDEX(Parameter!$B$9:$AB$9,MATCH(C963,Parameter!$B$8:$AB$8,0))</f>
        <v>no</v>
      </c>
      <c r="E963" s="78">
        <f>COUNTIF(Data!$CJ$89:$HN$89,Specials!C963)</f>
        <v>0</v>
      </c>
      <c r="F963" s="78">
        <f ca="1">OFFSET(Data!$BF$90,MATCH("M1",Data!$A$90:$A$169,0)-1,MATCH(C963,Data!$BF$89:$CF$89,0)-1)</f>
        <v>0</v>
      </c>
      <c r="G963" s="78">
        <f ca="1">OFFSET(Data!$BF$90,MATCH($B963,Data!$A$90:$A$169,0)-1,MATCH(C963,Data!$BF$89:$CF$89,0)-1)</f>
        <v>0</v>
      </c>
      <c r="H963" s="78">
        <f t="shared" ca="1" si="70"/>
        <v>0</v>
      </c>
      <c r="I963" s="78">
        <f t="array" ref="I963">SUM(IF(Data!$A$90:$A$169=$B963,Data!$J$90:$N$169))-SUM(IF(Data!$A$90:$A$169="M1",Data!$J$90:$N$169))</f>
        <v>5</v>
      </c>
      <c r="K963" s="78" t="str">
        <f>INDEX(Data!$CG$90:$CG$169,MATCH($B963,Data!$A$90:$A$169,0))</f>
        <v>Mike Bischof-Horak</v>
      </c>
      <c r="L963" s="78" t="str">
        <f t="shared" ca="1" si="72"/>
        <v>Best men took only 0</v>
      </c>
      <c r="M963" s="78" t="s">
        <v>0</v>
      </c>
      <c r="N963" s="78" t="s">
        <v>230</v>
      </c>
      <c r="O963" s="78">
        <f t="shared" ca="1" si="67"/>
        <v>36</v>
      </c>
      <c r="P963" s="78" t="str">
        <f t="shared" ca="1" si="71"/>
        <v/>
      </c>
    </row>
    <row r="964" spans="1:16" s="78" customFormat="1" x14ac:dyDescent="0.25">
      <c r="A964" s="78" t="s">
        <v>302</v>
      </c>
      <c r="B964" s="327" t="s">
        <v>309</v>
      </c>
      <c r="C964" s="78">
        <v>22</v>
      </c>
      <c r="D964" s="78" t="str">
        <f>INDEX(Parameter!$B$9:$AB$9,MATCH(C964,Parameter!$B$8:$AB$8,0))</f>
        <v>no</v>
      </c>
      <c r="E964" s="78">
        <f>COUNTIF(Data!$CJ$89:$HN$89,Specials!C964)</f>
        <v>0</v>
      </c>
      <c r="F964" s="78">
        <f ca="1">OFFSET(Data!$BF$90,MATCH("M1",Data!$A$90:$A$169,0)-1,MATCH(C964,Data!$BF$89:$CF$89,0)-1)</f>
        <v>0</v>
      </c>
      <c r="G964" s="78">
        <f ca="1">OFFSET(Data!$BF$90,MATCH($B964,Data!$A$90:$A$169,0)-1,MATCH(C964,Data!$BF$89:$CF$89,0)-1)</f>
        <v>0</v>
      </c>
      <c r="H964" s="78">
        <f t="shared" ca="1" si="70"/>
        <v>0</v>
      </c>
      <c r="I964" s="78">
        <f t="array" ref="I964">SUM(IF(Data!$A$90:$A$169=$B964,Data!$J$90:$N$169))-SUM(IF(Data!$A$90:$A$169="M1",Data!$J$90:$N$169))</f>
        <v>5</v>
      </c>
      <c r="K964" s="78" t="str">
        <f>INDEX(Data!$CG$90:$CG$169,MATCH($B964,Data!$A$90:$A$169,0))</f>
        <v>Mike Bischof-Horak</v>
      </c>
      <c r="L964" s="78" t="str">
        <f t="shared" ca="1" si="72"/>
        <v>Best men took only 0</v>
      </c>
      <c r="M964" s="78" t="s">
        <v>0</v>
      </c>
      <c r="N964" s="78" t="s">
        <v>230</v>
      </c>
      <c r="O964" s="78">
        <f t="shared" ref="O964:O1027" ca="1" si="73">IF(AND($P964&lt;&gt;"",$N964="yes"),O963+1,O963)</f>
        <v>36</v>
      </c>
      <c r="P964" s="78" t="str">
        <f t="shared" ca="1" si="71"/>
        <v/>
      </c>
    </row>
    <row r="965" spans="1:16" s="78" customFormat="1" x14ac:dyDescent="0.25">
      <c r="A965" s="78" t="s">
        <v>302</v>
      </c>
      <c r="B965" s="327" t="s">
        <v>309</v>
      </c>
      <c r="C965" s="78">
        <v>23</v>
      </c>
      <c r="D965" s="78" t="str">
        <f>INDEX(Parameter!$B$9:$AB$9,MATCH(C965,Parameter!$B$8:$AB$8,0))</f>
        <v>no</v>
      </c>
      <c r="E965" s="78">
        <f>COUNTIF(Data!$CJ$89:$HN$89,Specials!C965)</f>
        <v>0</v>
      </c>
      <c r="F965" s="78">
        <f ca="1">OFFSET(Data!$BF$90,MATCH("M1",Data!$A$90:$A$169,0)-1,MATCH(C965,Data!$BF$89:$CF$89,0)-1)</f>
        <v>0</v>
      </c>
      <c r="G965" s="78">
        <f ca="1">OFFSET(Data!$BF$90,MATCH($B965,Data!$A$90:$A$169,0)-1,MATCH(C965,Data!$BF$89:$CF$89,0)-1)</f>
        <v>0</v>
      </c>
      <c r="H965" s="78">
        <f t="shared" ca="1" si="70"/>
        <v>0</v>
      </c>
      <c r="I965" s="78">
        <f t="array" ref="I965">SUM(IF(Data!$A$90:$A$169=$B965,Data!$J$90:$N$169))-SUM(IF(Data!$A$90:$A$169="M1",Data!$J$90:$N$169))</f>
        <v>5</v>
      </c>
      <c r="K965" s="78" t="str">
        <f>INDEX(Data!$CG$90:$CG$169,MATCH($B965,Data!$A$90:$A$169,0))</f>
        <v>Mike Bischof-Horak</v>
      </c>
      <c r="L965" s="78" t="str">
        <f t="shared" ca="1" si="72"/>
        <v>Best men took only 0</v>
      </c>
      <c r="M965" s="78" t="s">
        <v>0</v>
      </c>
      <c r="N965" s="78" t="s">
        <v>230</v>
      </c>
      <c r="O965" s="78">
        <f t="shared" ca="1" si="73"/>
        <v>36</v>
      </c>
      <c r="P965" s="78" t="str">
        <f t="shared" ca="1" si="71"/>
        <v/>
      </c>
    </row>
    <row r="966" spans="1:16" s="78" customFormat="1" x14ac:dyDescent="0.25">
      <c r="A966" s="78" t="s">
        <v>302</v>
      </c>
      <c r="B966" s="327" t="s">
        <v>309</v>
      </c>
      <c r="C966" s="78">
        <v>24</v>
      </c>
      <c r="D966" s="78" t="str">
        <f>INDEX(Parameter!$B$9:$AB$9,MATCH(C966,Parameter!$B$8:$AB$8,0))</f>
        <v>no</v>
      </c>
      <c r="E966" s="78">
        <f>COUNTIF(Data!$CJ$89:$HN$89,Specials!C966)</f>
        <v>0</v>
      </c>
      <c r="F966" s="78">
        <f ca="1">OFFSET(Data!$BF$90,MATCH("M1",Data!$A$90:$A$169,0)-1,MATCH(C966,Data!$BF$89:$CF$89,0)-1)</f>
        <v>0</v>
      </c>
      <c r="G966" s="78">
        <f ca="1">OFFSET(Data!$BF$90,MATCH($B966,Data!$A$90:$A$169,0)-1,MATCH(C966,Data!$BF$89:$CF$89,0)-1)</f>
        <v>0</v>
      </c>
      <c r="H966" s="78">
        <f t="shared" ca="1" si="70"/>
        <v>0</v>
      </c>
      <c r="I966" s="78">
        <f t="array" ref="I966">SUM(IF(Data!$A$90:$A$169=$B966,Data!$J$90:$N$169))-SUM(IF(Data!$A$90:$A$169="M1",Data!$J$90:$N$169))</f>
        <v>5</v>
      </c>
      <c r="K966" s="78" t="str">
        <f>INDEX(Data!$CG$90:$CG$169,MATCH($B966,Data!$A$90:$A$169,0))</f>
        <v>Mike Bischof-Horak</v>
      </c>
      <c r="L966" s="78" t="str">
        <f t="shared" ca="1" si="72"/>
        <v>Best men took only 0</v>
      </c>
      <c r="M966" s="78" t="s">
        <v>0</v>
      </c>
      <c r="N966" s="78" t="s">
        <v>230</v>
      </c>
      <c r="O966" s="78">
        <f t="shared" ca="1" si="73"/>
        <v>36</v>
      </c>
      <c r="P966" s="78" t="str">
        <f t="shared" ca="1" si="71"/>
        <v/>
      </c>
    </row>
    <row r="967" spans="1:16" s="78" customFormat="1" x14ac:dyDescent="0.25">
      <c r="A967" s="78" t="s">
        <v>302</v>
      </c>
      <c r="B967" s="327" t="s">
        <v>309</v>
      </c>
      <c r="C967" s="78">
        <v>25</v>
      </c>
      <c r="D967" s="78" t="str">
        <f>INDEX(Parameter!$B$9:$AB$9,MATCH(C967,Parameter!$B$8:$AB$8,0))</f>
        <v>no</v>
      </c>
      <c r="E967" s="78">
        <f>COUNTIF(Data!$CJ$89:$HN$89,Specials!C967)</f>
        <v>0</v>
      </c>
      <c r="F967" s="78">
        <f ca="1">OFFSET(Data!$BF$90,MATCH("M1",Data!$A$90:$A$169,0)-1,MATCH(C967,Data!$BF$89:$CF$89,0)-1)</f>
        <v>0</v>
      </c>
      <c r="G967" s="78">
        <f ca="1">OFFSET(Data!$BF$90,MATCH($B967,Data!$A$90:$A$169,0)-1,MATCH(C967,Data!$BF$89:$CF$89,0)-1)</f>
        <v>0</v>
      </c>
      <c r="H967" s="78">
        <f t="shared" ca="1" si="70"/>
        <v>0</v>
      </c>
      <c r="I967" s="78">
        <f t="array" ref="I967">SUM(IF(Data!$A$90:$A$169=$B967,Data!$J$90:$N$169))-SUM(IF(Data!$A$90:$A$169="M1",Data!$J$90:$N$169))</f>
        <v>5</v>
      </c>
      <c r="K967" s="78" t="str">
        <f>INDEX(Data!$CG$90:$CG$169,MATCH($B967,Data!$A$90:$A$169,0))</f>
        <v>Mike Bischof-Horak</v>
      </c>
      <c r="L967" s="78" t="str">
        <f t="shared" ca="1" si="72"/>
        <v>Best men took only 0</v>
      </c>
      <c r="M967" s="78" t="s">
        <v>0</v>
      </c>
      <c r="N967" s="78" t="s">
        <v>230</v>
      </c>
      <c r="O967" s="78">
        <f t="shared" ca="1" si="73"/>
        <v>36</v>
      </c>
      <c r="P967" s="78" t="str">
        <f t="shared" ca="1" si="71"/>
        <v/>
      </c>
    </row>
    <row r="968" spans="1:16" s="78" customFormat="1" x14ac:dyDescent="0.25">
      <c r="A968" s="78" t="s">
        <v>302</v>
      </c>
      <c r="B968" s="327" t="s">
        <v>309</v>
      </c>
      <c r="C968" s="78">
        <v>26</v>
      </c>
      <c r="D968" s="78" t="str">
        <f>INDEX(Parameter!$B$9:$AB$9,MATCH(C968,Parameter!$B$8:$AB$8,0))</f>
        <v>no</v>
      </c>
      <c r="E968" s="78">
        <f>COUNTIF(Data!$CJ$89:$HN$89,Specials!C968)</f>
        <v>0</v>
      </c>
      <c r="F968" s="78">
        <f ca="1">OFFSET(Data!$BF$90,MATCH("M1",Data!$A$90:$A$169,0)-1,MATCH(C968,Data!$BF$89:$CF$89,0)-1)</f>
        <v>0</v>
      </c>
      <c r="G968" s="78">
        <f ca="1">OFFSET(Data!$BF$90,MATCH($B968,Data!$A$90:$A$169,0)-1,MATCH(C968,Data!$BF$89:$CF$89,0)-1)</f>
        <v>0</v>
      </c>
      <c r="H968" s="78">
        <f t="shared" ca="1" si="70"/>
        <v>0</v>
      </c>
      <c r="I968" s="78">
        <f t="array" ref="I968">SUM(IF(Data!$A$90:$A$169=$B968,Data!$J$90:$N$169))-SUM(IF(Data!$A$90:$A$169="M1",Data!$J$90:$N$169))</f>
        <v>5</v>
      </c>
      <c r="K968" s="78" t="str">
        <f>INDEX(Data!$CG$90:$CG$169,MATCH($B968,Data!$A$90:$A$169,0))</f>
        <v>Mike Bischof-Horak</v>
      </c>
      <c r="L968" s="78" t="str">
        <f t="shared" ca="1" si="72"/>
        <v>Best men took only 0</v>
      </c>
      <c r="M968" s="78" t="s">
        <v>0</v>
      </c>
      <c r="N968" s="78" t="s">
        <v>230</v>
      </c>
      <c r="O968" s="78">
        <f t="shared" ca="1" si="73"/>
        <v>36</v>
      </c>
      <c r="P968" s="78" t="str">
        <f t="shared" ca="1" si="71"/>
        <v/>
      </c>
    </row>
    <row r="969" spans="1:16" s="78" customFormat="1" x14ac:dyDescent="0.25">
      <c r="A969" s="78" t="s">
        <v>302</v>
      </c>
      <c r="B969" s="327" t="s">
        <v>309</v>
      </c>
      <c r="C969" s="78">
        <v>27</v>
      </c>
      <c r="D969" s="78" t="str">
        <f>INDEX(Parameter!$B$9:$AB$9,MATCH(C969,Parameter!$B$8:$AB$8,0))</f>
        <v>no</v>
      </c>
      <c r="E969" s="78">
        <f>COUNTIF(Data!$CJ$89:$HN$89,Specials!C969)</f>
        <v>0</v>
      </c>
      <c r="F969" s="78">
        <f ca="1">OFFSET(Data!$BF$90,MATCH("M1",Data!$A$90:$A$169,0)-1,MATCH(C969,Data!$BF$89:$CF$89,0)-1)</f>
        <v>0</v>
      </c>
      <c r="G969" s="78">
        <f ca="1">OFFSET(Data!$BF$90,MATCH($B969,Data!$A$90:$A$169,0)-1,MATCH(C969,Data!$BF$89:$CF$89,0)-1)</f>
        <v>0</v>
      </c>
      <c r="H969" s="78">
        <f t="shared" ca="1" si="70"/>
        <v>0</v>
      </c>
      <c r="I969" s="78">
        <f t="array" ref="I969">SUM(IF(Data!$A$90:$A$169=$B969,Data!$J$90:$N$169))-SUM(IF(Data!$A$90:$A$169="M1",Data!$J$90:$N$169))</f>
        <v>5</v>
      </c>
      <c r="K969" s="78" t="str">
        <f>INDEX(Data!$CG$90:$CG$169,MATCH($B969,Data!$A$90:$A$169,0))</f>
        <v>Mike Bischof-Horak</v>
      </c>
      <c r="L969" s="78" t="str">
        <f t="shared" ca="1" si="72"/>
        <v>Best men took only 0</v>
      </c>
      <c r="M969" s="78" t="s">
        <v>0</v>
      </c>
      <c r="N969" s="78" t="s">
        <v>230</v>
      </c>
      <c r="O969" s="78">
        <f t="shared" ca="1" si="73"/>
        <v>36</v>
      </c>
      <c r="P969" s="78" t="str">
        <f t="shared" ca="1" si="71"/>
        <v/>
      </c>
    </row>
    <row r="970" spans="1:16" s="91" customFormat="1" ht="15" customHeight="1" x14ac:dyDescent="0.25">
      <c r="A970" s="91" t="s">
        <v>303</v>
      </c>
      <c r="B970" s="329" t="s">
        <v>310</v>
      </c>
      <c r="C970" s="91">
        <v>1</v>
      </c>
      <c r="D970" s="91">
        <f>INDEX(Parameter!$B$9:$AB$9,MATCH(C970,Parameter!$B$8:$AB$8,0))</f>
        <v>3</v>
      </c>
      <c r="E970" s="91">
        <f>COUNTIF(Data!$CJ$89:$HN$89,Specials!C970)</f>
        <v>2</v>
      </c>
      <c r="F970" s="91">
        <f ca="1">OFFSET(Data!$BF$90,MATCH("W1",Data!$A$90:$A$169,0)-1,MATCH(C970,Data!$BF$89:$CF$89,0)-1)</f>
        <v>7</v>
      </c>
      <c r="G970" s="91">
        <f ca="1">OFFSET(Data!$BF$90,MATCH($B970,Data!$A$90:$A$169,0)-1,MATCH(C970,Data!$BF$89:$CF$89,0)-1)</f>
        <v>10</v>
      </c>
      <c r="H970" s="91">
        <f t="shared" ca="1" si="70"/>
        <v>1</v>
      </c>
      <c r="I970" s="91">
        <f t="array" ref="I970">SUM(IF(Data!$A$90:$A$169=$B970,Data!$J$90:$N$169))-SUM(IF(Data!$A$90:$A$169="W1",Data!$J$90:$N$169))</f>
        <v>5</v>
      </c>
      <c r="K970" s="91" t="str">
        <f>INDEX(Data!$CG$90:$CG$169,MATCH($B970,Data!$A$90:$A$169,0))</f>
        <v>Magda Kiss</v>
      </c>
      <c r="L970" s="91" t="str">
        <f ca="1">"Best women took only "&amp;F970</f>
        <v>Best women took only 7</v>
      </c>
      <c r="M970" s="91" t="s">
        <v>10</v>
      </c>
      <c r="N970" s="91" t="s">
        <v>230</v>
      </c>
      <c r="O970" s="91">
        <f t="shared" ca="1" si="73"/>
        <v>37</v>
      </c>
      <c r="P970" s="91" t="str">
        <f t="shared" ca="1" si="71"/>
        <v>On hole 1 Magda Kiss took 10 throws in total (2 rounds)</v>
      </c>
    </row>
    <row r="971" spans="1:16" s="91" customFormat="1" x14ac:dyDescent="0.25">
      <c r="A971" s="91" t="s">
        <v>303</v>
      </c>
      <c r="B971" s="329" t="s">
        <v>310</v>
      </c>
      <c r="C971" s="91">
        <v>2</v>
      </c>
      <c r="D971" s="91">
        <f>INDEX(Parameter!$B$9:$AB$9,MATCH(C971,Parameter!$B$8:$AB$8,0))</f>
        <v>3</v>
      </c>
      <c r="E971" s="91">
        <f>COUNTIF(Data!$CJ$89:$HN$89,Specials!C971)</f>
        <v>2</v>
      </c>
      <c r="F971" s="91">
        <f ca="1">OFFSET(Data!$BF$90,MATCH("W1",Data!$A$90:$A$169,0)-1,MATCH(C971,Data!$BF$89:$CF$89,0)-1)</f>
        <v>6</v>
      </c>
      <c r="G971" s="91">
        <f ca="1">OFFSET(Data!$BF$90,MATCH($B971,Data!$A$90:$A$169,0)-1,MATCH(C971,Data!$BF$89:$CF$89,0)-1)</f>
        <v>7</v>
      </c>
      <c r="H971" s="91">
        <f t="shared" ca="1" si="70"/>
        <v>0</v>
      </c>
      <c r="I971" s="91">
        <f t="array" ref="I971">SUM(IF(Data!$A$90:$A$169=$B971,Data!$J$90:$N$169))-SUM(IF(Data!$A$90:$A$169="W1",Data!$J$90:$N$169))</f>
        <v>5</v>
      </c>
      <c r="K971" s="91" t="str">
        <f>INDEX(Data!$CG$90:$CG$169,MATCH($B971,Data!$A$90:$A$169,0))</f>
        <v>Magda Kiss</v>
      </c>
      <c r="L971" s="91" t="str">
        <f t="shared" ref="L971:L1034" ca="1" si="74">"Best women took only "&amp;F971</f>
        <v>Best women took only 6</v>
      </c>
      <c r="M971" s="91" t="s">
        <v>10</v>
      </c>
      <c r="N971" s="91" t="s">
        <v>230</v>
      </c>
      <c r="O971" s="91">
        <f t="shared" ca="1" si="73"/>
        <v>37</v>
      </c>
      <c r="P971" s="91" t="str">
        <f t="shared" ca="1" si="71"/>
        <v/>
      </c>
    </row>
    <row r="972" spans="1:16" s="91" customFormat="1" x14ac:dyDescent="0.25">
      <c r="A972" s="91" t="s">
        <v>303</v>
      </c>
      <c r="B972" s="329" t="s">
        <v>310</v>
      </c>
      <c r="C972" s="91">
        <v>3</v>
      </c>
      <c r="D972" s="91">
        <f>INDEX(Parameter!$B$9:$AB$9,MATCH(C972,Parameter!$B$8:$AB$8,0))</f>
        <v>3</v>
      </c>
      <c r="E972" s="91">
        <f>COUNTIF(Data!$CJ$89:$HN$89,Specials!C972)</f>
        <v>2</v>
      </c>
      <c r="F972" s="91">
        <f ca="1">OFFSET(Data!$BF$90,MATCH("W1",Data!$A$90:$A$169,0)-1,MATCH(C972,Data!$BF$89:$CF$89,0)-1)</f>
        <v>8</v>
      </c>
      <c r="G972" s="91">
        <f ca="1">OFFSET(Data!$BF$90,MATCH($B972,Data!$A$90:$A$169,0)-1,MATCH(C972,Data!$BF$89:$CF$89,0)-1)</f>
        <v>8</v>
      </c>
      <c r="H972" s="91">
        <f t="shared" ca="1" si="70"/>
        <v>0</v>
      </c>
      <c r="I972" s="91">
        <f t="array" ref="I972">SUM(IF(Data!$A$90:$A$169=$B972,Data!$J$90:$N$169))-SUM(IF(Data!$A$90:$A$169="W1",Data!$J$90:$N$169))</f>
        <v>5</v>
      </c>
      <c r="K972" s="91" t="str">
        <f>INDEX(Data!$CG$90:$CG$169,MATCH($B972,Data!$A$90:$A$169,0))</f>
        <v>Magda Kiss</v>
      </c>
      <c r="L972" s="91" t="str">
        <f t="shared" ca="1" si="74"/>
        <v>Best women took only 8</v>
      </c>
      <c r="M972" s="91" t="s">
        <v>10</v>
      </c>
      <c r="N972" s="91" t="s">
        <v>230</v>
      </c>
      <c r="O972" s="91">
        <f t="shared" ca="1" si="73"/>
        <v>37</v>
      </c>
      <c r="P972" s="91" t="str">
        <f t="shared" ca="1" si="71"/>
        <v/>
      </c>
    </row>
    <row r="973" spans="1:16" s="91" customFormat="1" x14ac:dyDescent="0.25">
      <c r="A973" s="91" t="s">
        <v>303</v>
      </c>
      <c r="B973" s="329" t="s">
        <v>310</v>
      </c>
      <c r="C973" s="91">
        <v>4</v>
      </c>
      <c r="D973" s="91">
        <f>INDEX(Parameter!$B$9:$AB$9,MATCH(C973,Parameter!$B$8:$AB$8,0))</f>
        <v>3</v>
      </c>
      <c r="E973" s="91">
        <f>COUNTIF(Data!$CJ$89:$HN$89,Specials!C973)</f>
        <v>2</v>
      </c>
      <c r="F973" s="91">
        <f ca="1">OFFSET(Data!$BF$90,MATCH("W1",Data!$A$90:$A$169,0)-1,MATCH(C973,Data!$BF$89:$CF$89,0)-1)</f>
        <v>8</v>
      </c>
      <c r="G973" s="91">
        <f ca="1">OFFSET(Data!$BF$90,MATCH($B973,Data!$A$90:$A$169,0)-1,MATCH(C973,Data!$BF$89:$CF$89,0)-1)</f>
        <v>5</v>
      </c>
      <c r="H973" s="91">
        <f t="shared" ca="1" si="70"/>
        <v>0</v>
      </c>
      <c r="I973" s="91">
        <f t="array" ref="I973">SUM(IF(Data!$A$90:$A$169=$B973,Data!$J$90:$N$169))-SUM(IF(Data!$A$90:$A$169="W1",Data!$J$90:$N$169))</f>
        <v>5</v>
      </c>
      <c r="K973" s="91" t="str">
        <f>INDEX(Data!$CG$90:$CG$169,MATCH($B973,Data!$A$90:$A$169,0))</f>
        <v>Magda Kiss</v>
      </c>
      <c r="L973" s="91" t="str">
        <f t="shared" ca="1" si="74"/>
        <v>Best women took only 8</v>
      </c>
      <c r="M973" s="91" t="s">
        <v>10</v>
      </c>
      <c r="N973" s="91" t="s">
        <v>230</v>
      </c>
      <c r="O973" s="91">
        <f t="shared" ca="1" si="73"/>
        <v>37</v>
      </c>
      <c r="P973" s="91" t="str">
        <f t="shared" ca="1" si="71"/>
        <v/>
      </c>
    </row>
    <row r="974" spans="1:16" s="91" customFormat="1" x14ac:dyDescent="0.25">
      <c r="A974" s="91" t="s">
        <v>303</v>
      </c>
      <c r="B974" s="329" t="s">
        <v>310</v>
      </c>
      <c r="C974" s="91">
        <v>5</v>
      </c>
      <c r="D974" s="91">
        <f>INDEX(Parameter!$B$9:$AB$9,MATCH(C974,Parameter!$B$8:$AB$8,0))</f>
        <v>3</v>
      </c>
      <c r="E974" s="91">
        <f>COUNTIF(Data!$CJ$89:$HN$89,Specials!C974)</f>
        <v>2</v>
      </c>
      <c r="F974" s="91">
        <f ca="1">OFFSET(Data!$BF$90,MATCH("W1",Data!$A$90:$A$169,0)-1,MATCH(C974,Data!$BF$89:$CF$89,0)-1)</f>
        <v>7</v>
      </c>
      <c r="G974" s="91">
        <f ca="1">OFFSET(Data!$BF$90,MATCH($B974,Data!$A$90:$A$169,0)-1,MATCH(C974,Data!$BF$89:$CF$89,0)-1)</f>
        <v>8</v>
      </c>
      <c r="H974" s="91">
        <f t="shared" ca="1" si="70"/>
        <v>0</v>
      </c>
      <c r="I974" s="91">
        <f t="array" ref="I974">SUM(IF(Data!$A$90:$A$169=$B974,Data!$J$90:$N$169))-SUM(IF(Data!$A$90:$A$169="W1",Data!$J$90:$N$169))</f>
        <v>5</v>
      </c>
      <c r="K974" s="91" t="str">
        <f>INDEX(Data!$CG$90:$CG$169,MATCH($B974,Data!$A$90:$A$169,0))</f>
        <v>Magda Kiss</v>
      </c>
      <c r="L974" s="91" t="str">
        <f t="shared" ca="1" si="74"/>
        <v>Best women took only 7</v>
      </c>
      <c r="M974" s="91" t="s">
        <v>10</v>
      </c>
      <c r="N974" s="91" t="s">
        <v>230</v>
      </c>
      <c r="O974" s="91">
        <f t="shared" ca="1" si="73"/>
        <v>37</v>
      </c>
      <c r="P974" s="91" t="str">
        <f t="shared" ca="1" si="71"/>
        <v/>
      </c>
    </row>
    <row r="975" spans="1:16" s="91" customFormat="1" x14ac:dyDescent="0.25">
      <c r="A975" s="91" t="s">
        <v>303</v>
      </c>
      <c r="B975" s="329" t="s">
        <v>310</v>
      </c>
      <c r="C975" s="91">
        <v>6</v>
      </c>
      <c r="D975" s="91">
        <f>INDEX(Parameter!$B$9:$AB$9,MATCH(C975,Parameter!$B$8:$AB$8,0))</f>
        <v>3</v>
      </c>
      <c r="E975" s="91">
        <f>COUNTIF(Data!$CJ$89:$HN$89,Specials!C975)</f>
        <v>2</v>
      </c>
      <c r="F975" s="91">
        <f ca="1">OFFSET(Data!$BF$90,MATCH("W1",Data!$A$90:$A$169,0)-1,MATCH(C975,Data!$BF$89:$CF$89,0)-1)</f>
        <v>8</v>
      </c>
      <c r="G975" s="91">
        <f ca="1">OFFSET(Data!$BF$90,MATCH($B975,Data!$A$90:$A$169,0)-1,MATCH(C975,Data!$BF$89:$CF$89,0)-1)</f>
        <v>7</v>
      </c>
      <c r="H975" s="91">
        <f t="shared" ca="1" si="70"/>
        <v>0</v>
      </c>
      <c r="I975" s="91">
        <f t="array" ref="I975">SUM(IF(Data!$A$90:$A$169=$B975,Data!$J$90:$N$169))-SUM(IF(Data!$A$90:$A$169="W1",Data!$J$90:$N$169))</f>
        <v>5</v>
      </c>
      <c r="K975" s="91" t="str">
        <f>INDEX(Data!$CG$90:$CG$169,MATCH($B975,Data!$A$90:$A$169,0))</f>
        <v>Magda Kiss</v>
      </c>
      <c r="L975" s="91" t="str">
        <f t="shared" ca="1" si="74"/>
        <v>Best women took only 8</v>
      </c>
      <c r="M975" s="91" t="s">
        <v>10</v>
      </c>
      <c r="N975" s="91" t="s">
        <v>230</v>
      </c>
      <c r="O975" s="91">
        <f t="shared" ca="1" si="73"/>
        <v>37</v>
      </c>
      <c r="P975" s="91" t="str">
        <f t="shared" ca="1" si="71"/>
        <v/>
      </c>
    </row>
    <row r="976" spans="1:16" s="91" customFormat="1" x14ac:dyDescent="0.25">
      <c r="A976" s="91" t="s">
        <v>303</v>
      </c>
      <c r="B976" s="329" t="s">
        <v>310</v>
      </c>
      <c r="C976" s="91">
        <v>7</v>
      </c>
      <c r="D976" s="91">
        <f>INDEX(Parameter!$B$9:$AB$9,MATCH(C976,Parameter!$B$8:$AB$8,0))</f>
        <v>3</v>
      </c>
      <c r="E976" s="91">
        <f>COUNTIF(Data!$CJ$89:$HN$89,Specials!C976)</f>
        <v>2</v>
      </c>
      <c r="F976" s="91">
        <f ca="1">OFFSET(Data!$BF$90,MATCH("W1",Data!$A$90:$A$169,0)-1,MATCH(C976,Data!$BF$89:$CF$89,0)-1)</f>
        <v>8</v>
      </c>
      <c r="G976" s="91">
        <f ca="1">OFFSET(Data!$BF$90,MATCH($B976,Data!$A$90:$A$169,0)-1,MATCH(C976,Data!$BF$89:$CF$89,0)-1)</f>
        <v>7</v>
      </c>
      <c r="H976" s="91">
        <f t="shared" ca="1" si="70"/>
        <v>0</v>
      </c>
      <c r="I976" s="91">
        <f t="array" ref="I976">SUM(IF(Data!$A$90:$A$169=$B976,Data!$J$90:$N$169))-SUM(IF(Data!$A$90:$A$169="W1",Data!$J$90:$N$169))</f>
        <v>5</v>
      </c>
      <c r="K976" s="91" t="str">
        <f>INDEX(Data!$CG$90:$CG$169,MATCH($B976,Data!$A$90:$A$169,0))</f>
        <v>Magda Kiss</v>
      </c>
      <c r="L976" s="91" t="str">
        <f t="shared" ca="1" si="74"/>
        <v>Best women took only 8</v>
      </c>
      <c r="M976" s="91" t="s">
        <v>10</v>
      </c>
      <c r="N976" s="91" t="s">
        <v>230</v>
      </c>
      <c r="O976" s="91">
        <f t="shared" ca="1" si="73"/>
        <v>37</v>
      </c>
      <c r="P976" s="91" t="str">
        <f t="shared" ca="1" si="71"/>
        <v/>
      </c>
    </row>
    <row r="977" spans="1:16" s="91" customFormat="1" x14ac:dyDescent="0.25">
      <c r="A977" s="91" t="s">
        <v>303</v>
      </c>
      <c r="B977" s="329" t="s">
        <v>310</v>
      </c>
      <c r="C977" s="91">
        <v>8</v>
      </c>
      <c r="D977" s="91">
        <f>INDEX(Parameter!$B$9:$AB$9,MATCH(C977,Parameter!$B$8:$AB$8,0))</f>
        <v>3</v>
      </c>
      <c r="E977" s="91">
        <f>COUNTIF(Data!$CJ$89:$HN$89,Specials!C977)</f>
        <v>2</v>
      </c>
      <c r="F977" s="91">
        <f ca="1">OFFSET(Data!$BF$90,MATCH("W1",Data!$A$90:$A$169,0)-1,MATCH(C977,Data!$BF$89:$CF$89,0)-1)</f>
        <v>6</v>
      </c>
      <c r="G977" s="91">
        <f ca="1">OFFSET(Data!$BF$90,MATCH($B977,Data!$A$90:$A$169,0)-1,MATCH(C977,Data!$BF$89:$CF$89,0)-1)</f>
        <v>8</v>
      </c>
      <c r="H977" s="91">
        <f t="shared" ca="1" si="70"/>
        <v>0</v>
      </c>
      <c r="I977" s="91">
        <f t="array" ref="I977">SUM(IF(Data!$A$90:$A$169=$B977,Data!$J$90:$N$169))-SUM(IF(Data!$A$90:$A$169="W1",Data!$J$90:$N$169))</f>
        <v>5</v>
      </c>
      <c r="K977" s="91" t="str">
        <f>INDEX(Data!$CG$90:$CG$169,MATCH($B977,Data!$A$90:$A$169,0))</f>
        <v>Magda Kiss</v>
      </c>
      <c r="L977" s="91" t="str">
        <f t="shared" ca="1" si="74"/>
        <v>Best women took only 6</v>
      </c>
      <c r="M977" s="91" t="s">
        <v>10</v>
      </c>
      <c r="N977" s="91" t="s">
        <v>230</v>
      </c>
      <c r="O977" s="91">
        <f t="shared" ca="1" si="73"/>
        <v>37</v>
      </c>
      <c r="P977" s="91" t="str">
        <f t="shared" ca="1" si="71"/>
        <v/>
      </c>
    </row>
    <row r="978" spans="1:16" s="91" customFormat="1" x14ac:dyDescent="0.25">
      <c r="A978" s="91" t="s">
        <v>303</v>
      </c>
      <c r="B978" s="329" t="s">
        <v>310</v>
      </c>
      <c r="C978" s="91">
        <v>9</v>
      </c>
      <c r="D978" s="91" t="str">
        <f>INDEX(Parameter!$B$9:$AB$9,MATCH(C978,Parameter!$B$8:$AB$8,0))</f>
        <v>no</v>
      </c>
      <c r="E978" s="91">
        <f>COUNTIF(Data!$CJ$89:$HN$89,Specials!C978)</f>
        <v>0</v>
      </c>
      <c r="F978" s="91">
        <f ca="1">OFFSET(Data!$BF$90,MATCH("W1",Data!$A$90:$A$169,0)-1,MATCH(C978,Data!$BF$89:$CF$89,0)-1)</f>
        <v>0</v>
      </c>
      <c r="G978" s="91">
        <f ca="1">OFFSET(Data!$BF$90,MATCH($B978,Data!$A$90:$A$169,0)-1,MATCH(C978,Data!$BF$89:$CF$89,0)-1)</f>
        <v>0</v>
      </c>
      <c r="H978" s="91">
        <f t="shared" ca="1" si="70"/>
        <v>0</v>
      </c>
      <c r="I978" s="91">
        <f t="array" ref="I978">SUM(IF(Data!$A$90:$A$169=$B978,Data!$J$90:$N$169))-SUM(IF(Data!$A$90:$A$169="W1",Data!$J$90:$N$169))</f>
        <v>5</v>
      </c>
      <c r="K978" s="91" t="str">
        <f>INDEX(Data!$CG$90:$CG$169,MATCH($B978,Data!$A$90:$A$169,0))</f>
        <v>Magda Kiss</v>
      </c>
      <c r="L978" s="91" t="str">
        <f t="shared" ca="1" si="74"/>
        <v>Best women took only 0</v>
      </c>
      <c r="M978" s="91" t="s">
        <v>10</v>
      </c>
      <c r="N978" s="91" t="s">
        <v>230</v>
      </c>
      <c r="O978" s="91">
        <f t="shared" ca="1" si="73"/>
        <v>37</v>
      </c>
      <c r="P978" s="91" t="str">
        <f t="shared" ca="1" si="71"/>
        <v/>
      </c>
    </row>
    <row r="979" spans="1:16" s="91" customFormat="1" x14ac:dyDescent="0.25">
      <c r="A979" s="91" t="s">
        <v>303</v>
      </c>
      <c r="B979" s="329" t="s">
        <v>310</v>
      </c>
      <c r="C979" s="91">
        <v>10</v>
      </c>
      <c r="D979" s="91">
        <f>INDEX(Parameter!$B$9:$AB$9,MATCH(C979,Parameter!$B$8:$AB$8,0))</f>
        <v>4</v>
      </c>
      <c r="E979" s="91">
        <f>COUNTIF(Data!$CJ$89:$HN$89,Specials!C979)</f>
        <v>2</v>
      </c>
      <c r="F979" s="91">
        <f ca="1">OFFSET(Data!$BF$90,MATCH("W1",Data!$A$90:$A$169,0)-1,MATCH(C979,Data!$BF$89:$CF$89,0)-1)</f>
        <v>9</v>
      </c>
      <c r="G979" s="91">
        <f ca="1">OFFSET(Data!$BF$90,MATCH($B979,Data!$A$90:$A$169,0)-1,MATCH(C979,Data!$BF$89:$CF$89,0)-1)</f>
        <v>11</v>
      </c>
      <c r="H979" s="91">
        <f t="shared" ca="1" si="70"/>
        <v>0</v>
      </c>
      <c r="I979" s="91">
        <f t="array" ref="I979">SUM(IF(Data!$A$90:$A$169=$B979,Data!$J$90:$N$169))-SUM(IF(Data!$A$90:$A$169="W1",Data!$J$90:$N$169))</f>
        <v>5</v>
      </c>
      <c r="K979" s="91" t="str">
        <f>INDEX(Data!$CG$90:$CG$169,MATCH($B979,Data!$A$90:$A$169,0))</f>
        <v>Magda Kiss</v>
      </c>
      <c r="L979" s="91" t="str">
        <f t="shared" ca="1" si="74"/>
        <v>Best women took only 9</v>
      </c>
      <c r="M979" s="91" t="s">
        <v>10</v>
      </c>
      <c r="N979" s="91" t="s">
        <v>230</v>
      </c>
      <c r="O979" s="91">
        <f t="shared" ca="1" si="73"/>
        <v>37</v>
      </c>
      <c r="P979" s="91" t="str">
        <f t="shared" ca="1" si="71"/>
        <v/>
      </c>
    </row>
    <row r="980" spans="1:16" s="91" customFormat="1" x14ac:dyDescent="0.25">
      <c r="A980" s="91" t="s">
        <v>303</v>
      </c>
      <c r="B980" s="329" t="s">
        <v>310</v>
      </c>
      <c r="C980" s="91">
        <v>11</v>
      </c>
      <c r="D980" s="91">
        <f>INDEX(Parameter!$B$9:$AB$9,MATCH(C980,Parameter!$B$8:$AB$8,0))</f>
        <v>3</v>
      </c>
      <c r="E980" s="91">
        <f>COUNTIF(Data!$CJ$89:$HN$89,Specials!C980)</f>
        <v>2</v>
      </c>
      <c r="F980" s="91">
        <f ca="1">OFFSET(Data!$BF$90,MATCH("W1",Data!$A$90:$A$169,0)-1,MATCH(C980,Data!$BF$89:$CF$89,0)-1)</f>
        <v>9</v>
      </c>
      <c r="G980" s="91">
        <f ca="1">OFFSET(Data!$BF$90,MATCH($B980,Data!$A$90:$A$169,0)-1,MATCH(C980,Data!$BF$89:$CF$89,0)-1)</f>
        <v>10</v>
      </c>
      <c r="H980" s="91">
        <f t="shared" ca="1" si="70"/>
        <v>0</v>
      </c>
      <c r="I980" s="91">
        <f t="array" ref="I980">SUM(IF(Data!$A$90:$A$169=$B980,Data!$J$90:$N$169))-SUM(IF(Data!$A$90:$A$169="W1",Data!$J$90:$N$169))</f>
        <v>5</v>
      </c>
      <c r="K980" s="91" t="str">
        <f>INDEX(Data!$CG$90:$CG$169,MATCH($B980,Data!$A$90:$A$169,0))</f>
        <v>Magda Kiss</v>
      </c>
      <c r="L980" s="91" t="str">
        <f t="shared" ca="1" si="74"/>
        <v>Best women took only 9</v>
      </c>
      <c r="M980" s="91" t="s">
        <v>10</v>
      </c>
      <c r="N980" s="91" t="s">
        <v>230</v>
      </c>
      <c r="O980" s="91">
        <f t="shared" ca="1" si="73"/>
        <v>37</v>
      </c>
      <c r="P980" s="91" t="str">
        <f t="shared" ca="1" si="71"/>
        <v/>
      </c>
    </row>
    <row r="981" spans="1:16" s="91" customFormat="1" x14ac:dyDescent="0.25">
      <c r="A981" s="91" t="s">
        <v>303</v>
      </c>
      <c r="B981" s="329" t="s">
        <v>310</v>
      </c>
      <c r="C981" s="91">
        <v>12</v>
      </c>
      <c r="D981" s="91">
        <f>INDEX(Parameter!$B$9:$AB$9,MATCH(C981,Parameter!$B$8:$AB$8,0))</f>
        <v>3</v>
      </c>
      <c r="E981" s="91">
        <f>COUNTIF(Data!$CJ$89:$HN$89,Specials!C981)</f>
        <v>2</v>
      </c>
      <c r="F981" s="91">
        <f ca="1">OFFSET(Data!$BF$90,MATCH("W1",Data!$A$90:$A$169,0)-1,MATCH(C981,Data!$BF$89:$CF$89,0)-1)</f>
        <v>9</v>
      </c>
      <c r="G981" s="91">
        <f ca="1">OFFSET(Data!$BF$90,MATCH($B981,Data!$A$90:$A$169,0)-1,MATCH(C981,Data!$BF$89:$CF$89,0)-1)</f>
        <v>8</v>
      </c>
      <c r="H981" s="91">
        <f t="shared" ca="1" si="70"/>
        <v>0</v>
      </c>
      <c r="I981" s="91">
        <f t="array" ref="I981">SUM(IF(Data!$A$90:$A$169=$B981,Data!$J$90:$N$169))-SUM(IF(Data!$A$90:$A$169="W1",Data!$J$90:$N$169))</f>
        <v>5</v>
      </c>
      <c r="K981" s="91" t="str">
        <f>INDEX(Data!$CG$90:$CG$169,MATCH($B981,Data!$A$90:$A$169,0))</f>
        <v>Magda Kiss</v>
      </c>
      <c r="L981" s="91" t="str">
        <f t="shared" ca="1" si="74"/>
        <v>Best women took only 9</v>
      </c>
      <c r="M981" s="91" t="s">
        <v>10</v>
      </c>
      <c r="N981" s="91" t="s">
        <v>230</v>
      </c>
      <c r="O981" s="91">
        <f t="shared" ca="1" si="73"/>
        <v>37</v>
      </c>
      <c r="P981" s="91" t="str">
        <f t="shared" ca="1" si="71"/>
        <v/>
      </c>
    </row>
    <row r="982" spans="1:16" s="91" customFormat="1" x14ac:dyDescent="0.25">
      <c r="A982" s="91" t="s">
        <v>303</v>
      </c>
      <c r="B982" s="329" t="s">
        <v>310</v>
      </c>
      <c r="C982" s="91">
        <v>13</v>
      </c>
      <c r="D982" s="91">
        <f>INDEX(Parameter!$B$9:$AB$9,MATCH(C982,Parameter!$B$8:$AB$8,0))</f>
        <v>3</v>
      </c>
      <c r="E982" s="91">
        <f>COUNTIF(Data!$CJ$89:$HN$89,Specials!C982)</f>
        <v>2</v>
      </c>
      <c r="F982" s="91">
        <f ca="1">OFFSET(Data!$BF$90,MATCH("W1",Data!$A$90:$A$169,0)-1,MATCH(C982,Data!$BF$89:$CF$89,0)-1)</f>
        <v>8</v>
      </c>
      <c r="G982" s="91">
        <f ca="1">OFFSET(Data!$BF$90,MATCH($B982,Data!$A$90:$A$169,0)-1,MATCH(C982,Data!$BF$89:$CF$89,0)-1)</f>
        <v>8</v>
      </c>
      <c r="H982" s="91">
        <f t="shared" ca="1" si="70"/>
        <v>0</v>
      </c>
      <c r="I982" s="91">
        <f t="array" ref="I982">SUM(IF(Data!$A$90:$A$169=$B982,Data!$J$90:$N$169))-SUM(IF(Data!$A$90:$A$169="W1",Data!$J$90:$N$169))</f>
        <v>5</v>
      </c>
      <c r="K982" s="91" t="str">
        <f>INDEX(Data!$CG$90:$CG$169,MATCH($B982,Data!$A$90:$A$169,0))</f>
        <v>Magda Kiss</v>
      </c>
      <c r="L982" s="91" t="str">
        <f t="shared" ca="1" si="74"/>
        <v>Best women took only 8</v>
      </c>
      <c r="M982" s="91" t="s">
        <v>10</v>
      </c>
      <c r="N982" s="91" t="s">
        <v>230</v>
      </c>
      <c r="O982" s="91">
        <f t="shared" ca="1" si="73"/>
        <v>37</v>
      </c>
      <c r="P982" s="91" t="str">
        <f t="shared" ca="1" si="71"/>
        <v/>
      </c>
    </row>
    <row r="983" spans="1:16" s="91" customFormat="1" x14ac:dyDescent="0.25">
      <c r="A983" s="91" t="s">
        <v>303</v>
      </c>
      <c r="B983" s="329" t="s">
        <v>310</v>
      </c>
      <c r="C983" s="91">
        <v>14</v>
      </c>
      <c r="D983" s="91">
        <f>INDEX(Parameter!$B$9:$AB$9,MATCH(C983,Parameter!$B$8:$AB$8,0))</f>
        <v>4</v>
      </c>
      <c r="E983" s="91">
        <f>COUNTIF(Data!$CJ$89:$HN$89,Specials!C983)</f>
        <v>2</v>
      </c>
      <c r="F983" s="91">
        <f ca="1">OFFSET(Data!$BF$90,MATCH("W1",Data!$A$90:$A$169,0)-1,MATCH(C983,Data!$BF$89:$CF$89,0)-1)</f>
        <v>11</v>
      </c>
      <c r="G983" s="91">
        <f ca="1">OFFSET(Data!$BF$90,MATCH($B983,Data!$A$90:$A$169,0)-1,MATCH(C983,Data!$BF$89:$CF$89,0)-1)</f>
        <v>12</v>
      </c>
      <c r="H983" s="91">
        <f t="shared" ca="1" si="70"/>
        <v>0</v>
      </c>
      <c r="I983" s="91">
        <f t="array" ref="I983">SUM(IF(Data!$A$90:$A$169=$B983,Data!$J$90:$N$169))-SUM(IF(Data!$A$90:$A$169="W1",Data!$J$90:$N$169))</f>
        <v>5</v>
      </c>
      <c r="K983" s="91" t="str">
        <f>INDEX(Data!$CG$90:$CG$169,MATCH($B983,Data!$A$90:$A$169,0))</f>
        <v>Magda Kiss</v>
      </c>
      <c r="L983" s="91" t="str">
        <f t="shared" ca="1" si="74"/>
        <v>Best women took only 11</v>
      </c>
      <c r="M983" s="91" t="s">
        <v>10</v>
      </c>
      <c r="N983" s="91" t="s">
        <v>230</v>
      </c>
      <c r="O983" s="91">
        <f t="shared" ca="1" si="73"/>
        <v>37</v>
      </c>
      <c r="P983" s="91" t="str">
        <f t="shared" ca="1" si="71"/>
        <v/>
      </c>
    </row>
    <row r="984" spans="1:16" s="91" customFormat="1" x14ac:dyDescent="0.25">
      <c r="A984" s="91" t="s">
        <v>303</v>
      </c>
      <c r="B984" s="329" t="s">
        <v>310</v>
      </c>
      <c r="C984" s="91">
        <v>15</v>
      </c>
      <c r="D984" s="91" t="str">
        <f>INDEX(Parameter!$B$9:$AB$9,MATCH(C984,Parameter!$B$8:$AB$8,0))</f>
        <v>no</v>
      </c>
      <c r="E984" s="91">
        <f>COUNTIF(Data!$CJ$89:$HN$89,Specials!C984)</f>
        <v>0</v>
      </c>
      <c r="F984" s="91">
        <f ca="1">OFFSET(Data!$BF$90,MATCH("W1",Data!$A$90:$A$169,0)-1,MATCH(C984,Data!$BF$89:$CF$89,0)-1)</f>
        <v>0</v>
      </c>
      <c r="G984" s="91">
        <f ca="1">OFFSET(Data!$BF$90,MATCH($B984,Data!$A$90:$A$169,0)-1,MATCH(C984,Data!$BF$89:$CF$89,0)-1)</f>
        <v>0</v>
      </c>
      <c r="H984" s="91">
        <f t="shared" ca="1" si="70"/>
        <v>0</v>
      </c>
      <c r="I984" s="91">
        <f t="array" ref="I984">SUM(IF(Data!$A$90:$A$169=$B984,Data!$J$90:$N$169))-SUM(IF(Data!$A$90:$A$169="W1",Data!$J$90:$N$169))</f>
        <v>5</v>
      </c>
      <c r="K984" s="91" t="str">
        <f>INDEX(Data!$CG$90:$CG$169,MATCH($B984,Data!$A$90:$A$169,0))</f>
        <v>Magda Kiss</v>
      </c>
      <c r="L984" s="91" t="str">
        <f t="shared" ca="1" si="74"/>
        <v>Best women took only 0</v>
      </c>
      <c r="M984" s="91" t="s">
        <v>10</v>
      </c>
      <c r="N984" s="91" t="s">
        <v>230</v>
      </c>
      <c r="O984" s="91">
        <f t="shared" ca="1" si="73"/>
        <v>37</v>
      </c>
      <c r="P984" s="91" t="str">
        <f t="shared" ca="1" si="71"/>
        <v/>
      </c>
    </row>
    <row r="985" spans="1:16" s="91" customFormat="1" x14ac:dyDescent="0.25">
      <c r="A985" s="91" t="s">
        <v>303</v>
      </c>
      <c r="B985" s="329" t="s">
        <v>310</v>
      </c>
      <c r="C985" s="91">
        <v>16</v>
      </c>
      <c r="D985" s="91" t="str">
        <f>INDEX(Parameter!$B$9:$AB$9,MATCH(C985,Parameter!$B$8:$AB$8,0))</f>
        <v>no</v>
      </c>
      <c r="E985" s="91">
        <f>COUNTIF(Data!$CJ$89:$HN$89,Specials!C985)</f>
        <v>0</v>
      </c>
      <c r="F985" s="91">
        <f ca="1">OFFSET(Data!$BF$90,MATCH("W1",Data!$A$90:$A$169,0)-1,MATCH(C985,Data!$BF$89:$CF$89,0)-1)</f>
        <v>0</v>
      </c>
      <c r="G985" s="91">
        <f ca="1">OFFSET(Data!$BF$90,MATCH($B985,Data!$A$90:$A$169,0)-1,MATCH(C985,Data!$BF$89:$CF$89,0)-1)</f>
        <v>0</v>
      </c>
      <c r="H985" s="91">
        <f t="shared" ca="1" si="70"/>
        <v>0</v>
      </c>
      <c r="I985" s="91">
        <f t="array" ref="I985">SUM(IF(Data!$A$90:$A$169=$B985,Data!$J$90:$N$169))-SUM(IF(Data!$A$90:$A$169="W1",Data!$J$90:$N$169))</f>
        <v>5</v>
      </c>
      <c r="K985" s="91" t="str">
        <f>INDEX(Data!$CG$90:$CG$169,MATCH($B985,Data!$A$90:$A$169,0))</f>
        <v>Magda Kiss</v>
      </c>
      <c r="L985" s="91" t="str">
        <f t="shared" ca="1" si="74"/>
        <v>Best women took only 0</v>
      </c>
      <c r="M985" s="91" t="s">
        <v>10</v>
      </c>
      <c r="N985" s="91" t="s">
        <v>230</v>
      </c>
      <c r="O985" s="91">
        <f t="shared" ca="1" si="73"/>
        <v>37</v>
      </c>
      <c r="P985" s="91" t="str">
        <f t="shared" ca="1" si="71"/>
        <v/>
      </c>
    </row>
    <row r="986" spans="1:16" s="91" customFormat="1" x14ac:dyDescent="0.25">
      <c r="A986" s="91" t="s">
        <v>303</v>
      </c>
      <c r="B986" s="329" t="s">
        <v>310</v>
      </c>
      <c r="C986" s="91">
        <v>17</v>
      </c>
      <c r="D986" s="91" t="str">
        <f>INDEX(Parameter!$B$9:$AB$9,MATCH(C986,Parameter!$B$8:$AB$8,0))</f>
        <v>no</v>
      </c>
      <c r="E986" s="91">
        <f>COUNTIF(Data!$CJ$89:$HN$89,Specials!C986)</f>
        <v>0</v>
      </c>
      <c r="F986" s="91">
        <f ca="1">OFFSET(Data!$BF$90,MATCH("W1",Data!$A$90:$A$169,0)-1,MATCH(C986,Data!$BF$89:$CF$89,0)-1)</f>
        <v>0</v>
      </c>
      <c r="G986" s="91">
        <f ca="1">OFFSET(Data!$BF$90,MATCH($B986,Data!$A$90:$A$169,0)-1,MATCH(C986,Data!$BF$89:$CF$89,0)-1)</f>
        <v>0</v>
      </c>
      <c r="H986" s="91">
        <f t="shared" ca="1" si="70"/>
        <v>0</v>
      </c>
      <c r="I986" s="91">
        <f t="array" ref="I986">SUM(IF(Data!$A$90:$A$169=$B986,Data!$J$90:$N$169))-SUM(IF(Data!$A$90:$A$169="W1",Data!$J$90:$N$169))</f>
        <v>5</v>
      </c>
      <c r="K986" s="91" t="str">
        <f>INDEX(Data!$CG$90:$CG$169,MATCH($B986,Data!$A$90:$A$169,0))</f>
        <v>Magda Kiss</v>
      </c>
      <c r="L986" s="91" t="str">
        <f t="shared" ca="1" si="74"/>
        <v>Best women took only 0</v>
      </c>
      <c r="M986" s="91" t="s">
        <v>10</v>
      </c>
      <c r="N986" s="91" t="s">
        <v>230</v>
      </c>
      <c r="O986" s="91">
        <f t="shared" ca="1" si="73"/>
        <v>37</v>
      </c>
      <c r="P986" s="91" t="str">
        <f t="shared" ca="1" si="71"/>
        <v/>
      </c>
    </row>
    <row r="987" spans="1:16" s="91" customFormat="1" x14ac:dyDescent="0.25">
      <c r="A987" s="91" t="s">
        <v>303</v>
      </c>
      <c r="B987" s="329" t="s">
        <v>310</v>
      </c>
      <c r="C987" s="91">
        <v>18</v>
      </c>
      <c r="D987" s="91" t="str">
        <f>INDEX(Parameter!$B$9:$AB$9,MATCH(C987,Parameter!$B$8:$AB$8,0))</f>
        <v>no</v>
      </c>
      <c r="E987" s="91">
        <f>COUNTIF(Data!$CJ$89:$HN$89,Specials!C987)</f>
        <v>0</v>
      </c>
      <c r="F987" s="91">
        <f ca="1">OFFSET(Data!$BF$90,MATCH("W1",Data!$A$90:$A$169,0)-1,MATCH(C987,Data!$BF$89:$CF$89,0)-1)</f>
        <v>0</v>
      </c>
      <c r="G987" s="91">
        <f ca="1">OFFSET(Data!$BF$90,MATCH($B987,Data!$A$90:$A$169,0)-1,MATCH(C987,Data!$BF$89:$CF$89,0)-1)</f>
        <v>0</v>
      </c>
      <c r="H987" s="91">
        <f t="shared" ca="1" si="70"/>
        <v>0</v>
      </c>
      <c r="I987" s="91">
        <f t="array" ref="I987">SUM(IF(Data!$A$90:$A$169=$B987,Data!$J$90:$N$169))-SUM(IF(Data!$A$90:$A$169="W1",Data!$J$90:$N$169))</f>
        <v>5</v>
      </c>
      <c r="K987" s="91" t="str">
        <f>INDEX(Data!$CG$90:$CG$169,MATCH($B987,Data!$A$90:$A$169,0))</f>
        <v>Magda Kiss</v>
      </c>
      <c r="L987" s="91" t="str">
        <f t="shared" ca="1" si="74"/>
        <v>Best women took only 0</v>
      </c>
      <c r="M987" s="91" t="s">
        <v>10</v>
      </c>
      <c r="N987" s="91" t="s">
        <v>230</v>
      </c>
      <c r="O987" s="91">
        <f t="shared" ca="1" si="73"/>
        <v>37</v>
      </c>
      <c r="P987" s="91" t="str">
        <f t="shared" ca="1" si="71"/>
        <v/>
      </c>
    </row>
    <row r="988" spans="1:16" s="91" customFormat="1" x14ac:dyDescent="0.25">
      <c r="A988" s="91" t="s">
        <v>303</v>
      </c>
      <c r="B988" s="329" t="s">
        <v>310</v>
      </c>
      <c r="C988" s="91">
        <v>19</v>
      </c>
      <c r="D988" s="91" t="str">
        <f>INDEX(Parameter!$B$9:$AB$9,MATCH(C988,Parameter!$B$8:$AB$8,0))</f>
        <v>no</v>
      </c>
      <c r="E988" s="91">
        <f>COUNTIF(Data!$CJ$89:$HN$89,Specials!C988)</f>
        <v>0</v>
      </c>
      <c r="F988" s="91">
        <f ca="1">OFFSET(Data!$BF$90,MATCH("W1",Data!$A$90:$A$169,0)-1,MATCH(C988,Data!$BF$89:$CF$89,0)-1)</f>
        <v>0</v>
      </c>
      <c r="G988" s="91">
        <f ca="1">OFFSET(Data!$BF$90,MATCH($B988,Data!$A$90:$A$169,0)-1,MATCH(C988,Data!$BF$89:$CF$89,0)-1)</f>
        <v>0</v>
      </c>
      <c r="H988" s="91">
        <f t="shared" ca="1" si="70"/>
        <v>0</v>
      </c>
      <c r="I988" s="91">
        <f t="array" ref="I988">SUM(IF(Data!$A$90:$A$169=$B988,Data!$J$90:$N$169))-SUM(IF(Data!$A$90:$A$169="W1",Data!$J$90:$N$169))</f>
        <v>5</v>
      </c>
      <c r="K988" s="91" t="str">
        <f>INDEX(Data!$CG$90:$CG$169,MATCH($B988,Data!$A$90:$A$169,0))</f>
        <v>Magda Kiss</v>
      </c>
      <c r="L988" s="91" t="str">
        <f t="shared" ca="1" si="74"/>
        <v>Best women took only 0</v>
      </c>
      <c r="M988" s="91" t="s">
        <v>10</v>
      </c>
      <c r="N988" s="91" t="s">
        <v>230</v>
      </c>
      <c r="O988" s="91">
        <f t="shared" ca="1" si="73"/>
        <v>37</v>
      </c>
      <c r="P988" s="91" t="str">
        <f t="shared" ca="1" si="71"/>
        <v/>
      </c>
    </row>
    <row r="989" spans="1:16" s="91" customFormat="1" x14ac:dyDescent="0.25">
      <c r="A989" s="91" t="s">
        <v>303</v>
      </c>
      <c r="B989" s="329" t="s">
        <v>310</v>
      </c>
      <c r="C989" s="91">
        <v>20</v>
      </c>
      <c r="D989" s="91" t="str">
        <f>INDEX(Parameter!$B$9:$AB$9,MATCH(C989,Parameter!$B$8:$AB$8,0))</f>
        <v>no</v>
      </c>
      <c r="E989" s="91">
        <f>COUNTIF(Data!$CJ$89:$HN$89,Specials!C989)</f>
        <v>0</v>
      </c>
      <c r="F989" s="91">
        <f ca="1">OFFSET(Data!$BF$90,MATCH("W1",Data!$A$90:$A$169,0)-1,MATCH(C989,Data!$BF$89:$CF$89,0)-1)</f>
        <v>0</v>
      </c>
      <c r="G989" s="91">
        <f ca="1">OFFSET(Data!$BF$90,MATCH($B989,Data!$A$90:$A$169,0)-1,MATCH(C989,Data!$BF$89:$CF$89,0)-1)</f>
        <v>0</v>
      </c>
      <c r="H989" s="91">
        <f t="shared" ca="1" si="70"/>
        <v>0</v>
      </c>
      <c r="I989" s="91">
        <f t="array" ref="I989">SUM(IF(Data!$A$90:$A$169=$B989,Data!$J$90:$N$169))-SUM(IF(Data!$A$90:$A$169="W1",Data!$J$90:$N$169))</f>
        <v>5</v>
      </c>
      <c r="K989" s="91" t="str">
        <f>INDEX(Data!$CG$90:$CG$169,MATCH($B989,Data!$A$90:$A$169,0))</f>
        <v>Magda Kiss</v>
      </c>
      <c r="L989" s="91" t="str">
        <f t="shared" ca="1" si="74"/>
        <v>Best women took only 0</v>
      </c>
      <c r="M989" s="91" t="s">
        <v>10</v>
      </c>
      <c r="N989" s="91" t="s">
        <v>230</v>
      </c>
      <c r="O989" s="91">
        <f t="shared" ca="1" si="73"/>
        <v>37</v>
      </c>
      <c r="P989" s="91" t="str">
        <f t="shared" ca="1" si="71"/>
        <v/>
      </c>
    </row>
    <row r="990" spans="1:16" s="91" customFormat="1" x14ac:dyDescent="0.25">
      <c r="A990" s="91" t="s">
        <v>303</v>
      </c>
      <c r="B990" s="329" t="s">
        <v>310</v>
      </c>
      <c r="C990" s="91">
        <v>21</v>
      </c>
      <c r="D990" s="91" t="str">
        <f>INDEX(Parameter!$B$9:$AB$9,MATCH(C990,Parameter!$B$8:$AB$8,0))</f>
        <v>no</v>
      </c>
      <c r="E990" s="91">
        <f>COUNTIF(Data!$CJ$89:$HN$89,Specials!C990)</f>
        <v>0</v>
      </c>
      <c r="F990" s="91">
        <f ca="1">OFFSET(Data!$BF$90,MATCH("W1",Data!$A$90:$A$169,0)-1,MATCH(C990,Data!$BF$89:$CF$89,0)-1)</f>
        <v>0</v>
      </c>
      <c r="G990" s="91">
        <f ca="1">OFFSET(Data!$BF$90,MATCH($B990,Data!$A$90:$A$169,0)-1,MATCH(C990,Data!$BF$89:$CF$89,0)-1)</f>
        <v>0</v>
      </c>
      <c r="H990" s="91">
        <f t="shared" ca="1" si="70"/>
        <v>0</v>
      </c>
      <c r="I990" s="91">
        <f t="array" ref="I990">SUM(IF(Data!$A$90:$A$169=$B990,Data!$J$90:$N$169))-SUM(IF(Data!$A$90:$A$169="W1",Data!$J$90:$N$169))</f>
        <v>5</v>
      </c>
      <c r="K990" s="91" t="str">
        <f>INDEX(Data!$CG$90:$CG$169,MATCH($B990,Data!$A$90:$A$169,0))</f>
        <v>Magda Kiss</v>
      </c>
      <c r="L990" s="91" t="str">
        <f t="shared" ca="1" si="74"/>
        <v>Best women took only 0</v>
      </c>
      <c r="M990" s="91" t="s">
        <v>10</v>
      </c>
      <c r="N990" s="91" t="s">
        <v>230</v>
      </c>
      <c r="O990" s="91">
        <f t="shared" ca="1" si="73"/>
        <v>37</v>
      </c>
      <c r="P990" s="91" t="str">
        <f t="shared" ca="1" si="71"/>
        <v/>
      </c>
    </row>
    <row r="991" spans="1:16" s="91" customFormat="1" x14ac:dyDescent="0.25">
      <c r="A991" s="91" t="s">
        <v>303</v>
      </c>
      <c r="B991" s="329" t="s">
        <v>310</v>
      </c>
      <c r="C991" s="91">
        <v>22</v>
      </c>
      <c r="D991" s="91" t="str">
        <f>INDEX(Parameter!$B$9:$AB$9,MATCH(C991,Parameter!$B$8:$AB$8,0))</f>
        <v>no</v>
      </c>
      <c r="E991" s="91">
        <f>COUNTIF(Data!$CJ$89:$HN$89,Specials!C991)</f>
        <v>0</v>
      </c>
      <c r="F991" s="91">
        <f ca="1">OFFSET(Data!$BF$90,MATCH("W1",Data!$A$90:$A$169,0)-1,MATCH(C991,Data!$BF$89:$CF$89,0)-1)</f>
        <v>0</v>
      </c>
      <c r="G991" s="91">
        <f ca="1">OFFSET(Data!$BF$90,MATCH($B991,Data!$A$90:$A$169,0)-1,MATCH(C991,Data!$BF$89:$CF$89,0)-1)</f>
        <v>0</v>
      </c>
      <c r="H991" s="91">
        <f t="shared" ref="H991:H1054" ca="1" si="75">IF(AND(G991-F991&gt;=E991*1,G991-F991&lt;E991*2,G991-F991&gt;=I991-2),1,0)</f>
        <v>0</v>
      </c>
      <c r="I991" s="91">
        <f t="array" ref="I991">SUM(IF(Data!$A$90:$A$169=$B991,Data!$J$90:$N$169))-SUM(IF(Data!$A$90:$A$169="W1",Data!$J$90:$N$169))</f>
        <v>5</v>
      </c>
      <c r="K991" s="91" t="str">
        <f>INDEX(Data!$CG$90:$CG$169,MATCH($B991,Data!$A$90:$A$169,0))</f>
        <v>Magda Kiss</v>
      </c>
      <c r="L991" s="91" t="str">
        <f t="shared" ca="1" si="74"/>
        <v>Best women took only 0</v>
      </c>
      <c r="M991" s="91" t="s">
        <v>10</v>
      </c>
      <c r="N991" s="91" t="s">
        <v>230</v>
      </c>
      <c r="O991" s="91">
        <f t="shared" ca="1" si="73"/>
        <v>37</v>
      </c>
      <c r="P991" s="91" t="str">
        <f t="shared" ca="1" si="71"/>
        <v/>
      </c>
    </row>
    <row r="992" spans="1:16" s="91" customFormat="1" x14ac:dyDescent="0.25">
      <c r="A992" s="91" t="s">
        <v>303</v>
      </c>
      <c r="B992" s="329" t="s">
        <v>310</v>
      </c>
      <c r="C992" s="91">
        <v>23</v>
      </c>
      <c r="D992" s="91" t="str">
        <f>INDEX(Parameter!$B$9:$AB$9,MATCH(C992,Parameter!$B$8:$AB$8,0))</f>
        <v>no</v>
      </c>
      <c r="E992" s="91">
        <f>COUNTIF(Data!$CJ$89:$HN$89,Specials!C992)</f>
        <v>0</v>
      </c>
      <c r="F992" s="91">
        <f ca="1">OFFSET(Data!$BF$90,MATCH("W1",Data!$A$90:$A$169,0)-1,MATCH(C992,Data!$BF$89:$CF$89,0)-1)</f>
        <v>0</v>
      </c>
      <c r="G992" s="91">
        <f ca="1">OFFSET(Data!$BF$90,MATCH($B992,Data!$A$90:$A$169,0)-1,MATCH(C992,Data!$BF$89:$CF$89,0)-1)</f>
        <v>0</v>
      </c>
      <c r="H992" s="91">
        <f t="shared" ca="1" si="75"/>
        <v>0</v>
      </c>
      <c r="I992" s="91">
        <f t="array" ref="I992">SUM(IF(Data!$A$90:$A$169=$B992,Data!$J$90:$N$169))-SUM(IF(Data!$A$90:$A$169="W1",Data!$J$90:$N$169))</f>
        <v>5</v>
      </c>
      <c r="K992" s="91" t="str">
        <f>INDEX(Data!$CG$90:$CG$169,MATCH($B992,Data!$A$90:$A$169,0))</f>
        <v>Magda Kiss</v>
      </c>
      <c r="L992" s="91" t="str">
        <f t="shared" ca="1" si="74"/>
        <v>Best women took only 0</v>
      </c>
      <c r="M992" s="91" t="s">
        <v>10</v>
      </c>
      <c r="N992" s="91" t="s">
        <v>230</v>
      </c>
      <c r="O992" s="91">
        <f t="shared" ca="1" si="73"/>
        <v>37</v>
      </c>
      <c r="P992" s="91" t="str">
        <f t="shared" ca="1" si="71"/>
        <v/>
      </c>
    </row>
    <row r="993" spans="1:16" s="91" customFormat="1" x14ac:dyDescent="0.25">
      <c r="A993" s="91" t="s">
        <v>303</v>
      </c>
      <c r="B993" s="329" t="s">
        <v>310</v>
      </c>
      <c r="C993" s="91">
        <v>24</v>
      </c>
      <c r="D993" s="91" t="str">
        <f>INDEX(Parameter!$B$9:$AB$9,MATCH(C993,Parameter!$B$8:$AB$8,0))</f>
        <v>no</v>
      </c>
      <c r="E993" s="91">
        <f>COUNTIF(Data!$CJ$89:$HN$89,Specials!C993)</f>
        <v>0</v>
      </c>
      <c r="F993" s="91">
        <f ca="1">OFFSET(Data!$BF$90,MATCH("W1",Data!$A$90:$A$169,0)-1,MATCH(C993,Data!$BF$89:$CF$89,0)-1)</f>
        <v>0</v>
      </c>
      <c r="G993" s="91">
        <f ca="1">OFFSET(Data!$BF$90,MATCH($B993,Data!$A$90:$A$169,0)-1,MATCH(C993,Data!$BF$89:$CF$89,0)-1)</f>
        <v>0</v>
      </c>
      <c r="H993" s="91">
        <f t="shared" ca="1" si="75"/>
        <v>0</v>
      </c>
      <c r="I993" s="91">
        <f t="array" ref="I993">SUM(IF(Data!$A$90:$A$169=$B993,Data!$J$90:$N$169))-SUM(IF(Data!$A$90:$A$169="W1",Data!$J$90:$N$169))</f>
        <v>5</v>
      </c>
      <c r="K993" s="91" t="str">
        <f>INDEX(Data!$CG$90:$CG$169,MATCH($B993,Data!$A$90:$A$169,0))</f>
        <v>Magda Kiss</v>
      </c>
      <c r="L993" s="91" t="str">
        <f t="shared" ca="1" si="74"/>
        <v>Best women took only 0</v>
      </c>
      <c r="M993" s="91" t="s">
        <v>10</v>
      </c>
      <c r="N993" s="91" t="s">
        <v>230</v>
      </c>
      <c r="O993" s="91">
        <f t="shared" ca="1" si="73"/>
        <v>37</v>
      </c>
      <c r="P993" s="91" t="str">
        <f t="shared" ca="1" si="71"/>
        <v/>
      </c>
    </row>
    <row r="994" spans="1:16" s="91" customFormat="1" x14ac:dyDescent="0.25">
      <c r="A994" s="91" t="s">
        <v>303</v>
      </c>
      <c r="B994" s="329" t="s">
        <v>310</v>
      </c>
      <c r="C994" s="91">
        <v>25</v>
      </c>
      <c r="D994" s="91" t="str">
        <f>INDEX(Parameter!$B$9:$AB$9,MATCH(C994,Parameter!$B$8:$AB$8,0))</f>
        <v>no</v>
      </c>
      <c r="E994" s="91">
        <f>COUNTIF(Data!$CJ$89:$HN$89,Specials!C994)</f>
        <v>0</v>
      </c>
      <c r="F994" s="91">
        <f ca="1">OFFSET(Data!$BF$90,MATCH("W1",Data!$A$90:$A$169,0)-1,MATCH(C994,Data!$BF$89:$CF$89,0)-1)</f>
        <v>0</v>
      </c>
      <c r="G994" s="91">
        <f ca="1">OFFSET(Data!$BF$90,MATCH($B994,Data!$A$90:$A$169,0)-1,MATCH(C994,Data!$BF$89:$CF$89,0)-1)</f>
        <v>0</v>
      </c>
      <c r="H994" s="91">
        <f t="shared" ca="1" si="75"/>
        <v>0</v>
      </c>
      <c r="I994" s="91">
        <f t="array" ref="I994">SUM(IF(Data!$A$90:$A$169=$B994,Data!$J$90:$N$169))-SUM(IF(Data!$A$90:$A$169="W1",Data!$J$90:$N$169))</f>
        <v>5</v>
      </c>
      <c r="K994" s="91" t="str">
        <f>INDEX(Data!$CG$90:$CG$169,MATCH($B994,Data!$A$90:$A$169,0))</f>
        <v>Magda Kiss</v>
      </c>
      <c r="L994" s="91" t="str">
        <f t="shared" ca="1" si="74"/>
        <v>Best women took only 0</v>
      </c>
      <c r="M994" s="91" t="s">
        <v>10</v>
      </c>
      <c r="N994" s="91" t="s">
        <v>230</v>
      </c>
      <c r="O994" s="91">
        <f t="shared" ca="1" si="73"/>
        <v>37</v>
      </c>
      <c r="P994" s="91" t="str">
        <f t="shared" ca="1" si="71"/>
        <v/>
      </c>
    </row>
    <row r="995" spans="1:16" s="91" customFormat="1" x14ac:dyDescent="0.25">
      <c r="A995" s="91" t="s">
        <v>303</v>
      </c>
      <c r="B995" s="329" t="s">
        <v>310</v>
      </c>
      <c r="C995" s="91">
        <v>26</v>
      </c>
      <c r="D995" s="91" t="str">
        <f>INDEX(Parameter!$B$9:$AB$9,MATCH(C995,Parameter!$B$8:$AB$8,0))</f>
        <v>no</v>
      </c>
      <c r="E995" s="91">
        <f>COUNTIF(Data!$CJ$89:$HN$89,Specials!C995)</f>
        <v>0</v>
      </c>
      <c r="F995" s="91">
        <f ca="1">OFFSET(Data!$BF$90,MATCH("W1",Data!$A$90:$A$169,0)-1,MATCH(C995,Data!$BF$89:$CF$89,0)-1)</f>
        <v>0</v>
      </c>
      <c r="G995" s="91">
        <f ca="1">OFFSET(Data!$BF$90,MATCH($B995,Data!$A$90:$A$169,0)-1,MATCH(C995,Data!$BF$89:$CF$89,0)-1)</f>
        <v>0</v>
      </c>
      <c r="H995" s="91">
        <f t="shared" ca="1" si="75"/>
        <v>0</v>
      </c>
      <c r="I995" s="91">
        <f t="array" ref="I995">SUM(IF(Data!$A$90:$A$169=$B995,Data!$J$90:$N$169))-SUM(IF(Data!$A$90:$A$169="W1",Data!$J$90:$N$169))</f>
        <v>5</v>
      </c>
      <c r="K995" s="91" t="str">
        <f>INDEX(Data!$CG$90:$CG$169,MATCH($B995,Data!$A$90:$A$169,0))</f>
        <v>Magda Kiss</v>
      </c>
      <c r="L995" s="91" t="str">
        <f t="shared" ca="1" si="74"/>
        <v>Best women took only 0</v>
      </c>
      <c r="M995" s="91" t="s">
        <v>10</v>
      </c>
      <c r="N995" s="91" t="s">
        <v>230</v>
      </c>
      <c r="O995" s="91">
        <f t="shared" ca="1" si="73"/>
        <v>37</v>
      </c>
      <c r="P995" s="91" t="str">
        <f t="shared" ca="1" si="71"/>
        <v/>
      </c>
    </row>
    <row r="996" spans="1:16" s="91" customFormat="1" x14ac:dyDescent="0.25">
      <c r="A996" s="91" t="s">
        <v>303</v>
      </c>
      <c r="B996" s="329" t="s">
        <v>310</v>
      </c>
      <c r="C996" s="91">
        <v>27</v>
      </c>
      <c r="D996" s="91" t="str">
        <f>INDEX(Parameter!$B$9:$AB$9,MATCH(C996,Parameter!$B$8:$AB$8,0))</f>
        <v>no</v>
      </c>
      <c r="E996" s="91">
        <f>COUNTIF(Data!$CJ$89:$HN$89,Specials!C996)</f>
        <v>0</v>
      </c>
      <c r="F996" s="91">
        <f ca="1">OFFSET(Data!$BF$90,MATCH("W1",Data!$A$90:$A$169,0)-1,MATCH(C996,Data!$BF$89:$CF$89,0)-1)</f>
        <v>0</v>
      </c>
      <c r="G996" s="91">
        <f ca="1">OFFSET(Data!$BF$90,MATCH($B996,Data!$A$90:$A$169,0)-1,MATCH(C996,Data!$BF$89:$CF$89,0)-1)</f>
        <v>0</v>
      </c>
      <c r="H996" s="91">
        <f t="shared" ca="1" si="75"/>
        <v>0</v>
      </c>
      <c r="I996" s="91">
        <f t="array" ref="I996">SUM(IF(Data!$A$90:$A$169=$B996,Data!$J$90:$N$169))-SUM(IF(Data!$A$90:$A$169="W1",Data!$J$90:$N$169))</f>
        <v>5</v>
      </c>
      <c r="K996" s="91" t="str">
        <f>INDEX(Data!$CG$90:$CG$169,MATCH($B996,Data!$A$90:$A$169,0))</f>
        <v>Magda Kiss</v>
      </c>
      <c r="L996" s="91" t="str">
        <f t="shared" ca="1" si="74"/>
        <v>Best women took only 0</v>
      </c>
      <c r="M996" s="91" t="s">
        <v>10</v>
      </c>
      <c r="N996" s="91" t="s">
        <v>230</v>
      </c>
      <c r="O996" s="91">
        <f t="shared" ca="1" si="73"/>
        <v>37</v>
      </c>
      <c r="P996" s="91" t="str">
        <f t="shared" ca="1" si="71"/>
        <v/>
      </c>
    </row>
    <row r="997" spans="1:16" s="91" customFormat="1" ht="15" customHeight="1" x14ac:dyDescent="0.25">
      <c r="A997" s="91" t="s">
        <v>303</v>
      </c>
      <c r="B997" s="329" t="s">
        <v>311</v>
      </c>
      <c r="C997" s="91">
        <v>1</v>
      </c>
      <c r="D997" s="91">
        <f>INDEX(Parameter!$B$9:$AB$9,MATCH(C997,Parameter!$B$8:$AB$8,0))</f>
        <v>3</v>
      </c>
      <c r="E997" s="91">
        <f>COUNTIF(Data!$CJ$89:$HN$89,Specials!C997)</f>
        <v>2</v>
      </c>
      <c r="F997" s="91">
        <f ca="1">OFFSET(Data!$BF$90,MATCH("W1",Data!$A$90:$A$169,0)-1,MATCH(C997,Data!$BF$89:$CF$89,0)-1)</f>
        <v>7</v>
      </c>
      <c r="G997" s="91">
        <f ca="1">OFFSET(Data!$BF$90,MATCH($B997,Data!$A$90:$A$169,0)-1,MATCH(C997,Data!$BF$89:$CF$89,0)-1)</f>
        <v>6</v>
      </c>
      <c r="H997" s="91">
        <f t="shared" ca="1" si="75"/>
        <v>0</v>
      </c>
      <c r="I997" s="91">
        <f t="array" ref="I997">SUM(IF(Data!$A$90:$A$169=$B997,Data!$J$90:$N$169))-SUM(IF(Data!$A$90:$A$169="W1",Data!$J$90:$N$169))</f>
        <v>6</v>
      </c>
      <c r="K997" s="91" t="str">
        <f>INDEX(Data!$CG$90:$CG$169,MATCH($B997,Data!$A$90:$A$169,0))</f>
        <v>Wiltrud Derschmidt</v>
      </c>
      <c r="L997" s="91" t="str">
        <f t="shared" ca="1" si="74"/>
        <v>Best women took only 7</v>
      </c>
      <c r="M997" s="91" t="s">
        <v>10</v>
      </c>
      <c r="N997" s="91" t="s">
        <v>230</v>
      </c>
      <c r="O997" s="91">
        <f t="shared" ca="1" si="73"/>
        <v>37</v>
      </c>
      <c r="P997" s="91" t="str">
        <f t="shared" ca="1" si="71"/>
        <v/>
      </c>
    </row>
    <row r="998" spans="1:16" s="91" customFormat="1" x14ac:dyDescent="0.25">
      <c r="A998" s="91" t="s">
        <v>303</v>
      </c>
      <c r="B998" s="329" t="s">
        <v>311</v>
      </c>
      <c r="C998" s="91">
        <v>2</v>
      </c>
      <c r="D998" s="91">
        <f>INDEX(Parameter!$B$9:$AB$9,MATCH(C998,Parameter!$B$8:$AB$8,0))</f>
        <v>3</v>
      </c>
      <c r="E998" s="91">
        <f>COUNTIF(Data!$CJ$89:$HN$89,Specials!C998)</f>
        <v>2</v>
      </c>
      <c r="F998" s="91">
        <f ca="1">OFFSET(Data!$BF$90,MATCH("W1",Data!$A$90:$A$169,0)-1,MATCH(C998,Data!$BF$89:$CF$89,0)-1)</f>
        <v>6</v>
      </c>
      <c r="G998" s="91">
        <f ca="1">OFFSET(Data!$BF$90,MATCH($B998,Data!$A$90:$A$169,0)-1,MATCH(C998,Data!$BF$89:$CF$89,0)-1)</f>
        <v>5</v>
      </c>
      <c r="H998" s="91">
        <f t="shared" ca="1" si="75"/>
        <v>0</v>
      </c>
      <c r="I998" s="91">
        <f t="array" ref="I998">SUM(IF(Data!$A$90:$A$169=$B998,Data!$J$90:$N$169))-SUM(IF(Data!$A$90:$A$169="W1",Data!$J$90:$N$169))</f>
        <v>6</v>
      </c>
      <c r="K998" s="91" t="str">
        <f>INDEX(Data!$CG$90:$CG$169,MATCH($B998,Data!$A$90:$A$169,0))</f>
        <v>Wiltrud Derschmidt</v>
      </c>
      <c r="L998" s="91" t="str">
        <f t="shared" ca="1" si="74"/>
        <v>Best women took only 6</v>
      </c>
      <c r="M998" s="91" t="s">
        <v>10</v>
      </c>
      <c r="N998" s="91" t="s">
        <v>230</v>
      </c>
      <c r="O998" s="91">
        <f t="shared" ca="1" si="73"/>
        <v>37</v>
      </c>
      <c r="P998" s="91" t="str">
        <f t="shared" ca="1" si="71"/>
        <v/>
      </c>
    </row>
    <row r="999" spans="1:16" s="91" customFormat="1" x14ac:dyDescent="0.25">
      <c r="A999" s="91" t="s">
        <v>303</v>
      </c>
      <c r="B999" s="329" t="s">
        <v>311</v>
      </c>
      <c r="C999" s="91">
        <v>3</v>
      </c>
      <c r="D999" s="91">
        <f>INDEX(Parameter!$B$9:$AB$9,MATCH(C999,Parameter!$B$8:$AB$8,0))</f>
        <v>3</v>
      </c>
      <c r="E999" s="91">
        <f>COUNTIF(Data!$CJ$89:$HN$89,Specials!C999)</f>
        <v>2</v>
      </c>
      <c r="F999" s="91">
        <f ca="1">OFFSET(Data!$BF$90,MATCH("W1",Data!$A$90:$A$169,0)-1,MATCH(C999,Data!$BF$89:$CF$89,0)-1)</f>
        <v>8</v>
      </c>
      <c r="G999" s="91">
        <f ca="1">OFFSET(Data!$BF$90,MATCH($B999,Data!$A$90:$A$169,0)-1,MATCH(C999,Data!$BF$89:$CF$89,0)-1)</f>
        <v>11</v>
      </c>
      <c r="H999" s="91">
        <f t="shared" ca="1" si="75"/>
        <v>0</v>
      </c>
      <c r="I999" s="91">
        <f t="array" ref="I999">SUM(IF(Data!$A$90:$A$169=$B999,Data!$J$90:$N$169))-SUM(IF(Data!$A$90:$A$169="W1",Data!$J$90:$N$169))</f>
        <v>6</v>
      </c>
      <c r="K999" s="91" t="str">
        <f>INDEX(Data!$CG$90:$CG$169,MATCH($B999,Data!$A$90:$A$169,0))</f>
        <v>Wiltrud Derschmidt</v>
      </c>
      <c r="L999" s="91" t="str">
        <f t="shared" ca="1" si="74"/>
        <v>Best women took only 8</v>
      </c>
      <c r="M999" s="91" t="s">
        <v>10</v>
      </c>
      <c r="N999" s="91" t="s">
        <v>230</v>
      </c>
      <c r="O999" s="91">
        <f t="shared" ca="1" si="73"/>
        <v>37</v>
      </c>
      <c r="P999" s="91" t="str">
        <f t="shared" ca="1" si="71"/>
        <v/>
      </c>
    </row>
    <row r="1000" spans="1:16" s="91" customFormat="1" x14ac:dyDescent="0.25">
      <c r="A1000" s="91" t="s">
        <v>303</v>
      </c>
      <c r="B1000" s="329" t="s">
        <v>311</v>
      </c>
      <c r="C1000" s="91">
        <v>4</v>
      </c>
      <c r="D1000" s="91">
        <f>INDEX(Parameter!$B$9:$AB$9,MATCH(C1000,Parameter!$B$8:$AB$8,0))</f>
        <v>3</v>
      </c>
      <c r="E1000" s="91">
        <f>COUNTIF(Data!$CJ$89:$HN$89,Specials!C1000)</f>
        <v>2</v>
      </c>
      <c r="F1000" s="91">
        <f ca="1">OFFSET(Data!$BF$90,MATCH("W1",Data!$A$90:$A$169,0)-1,MATCH(C1000,Data!$BF$89:$CF$89,0)-1)</f>
        <v>8</v>
      </c>
      <c r="G1000" s="91">
        <f ca="1">OFFSET(Data!$BF$90,MATCH($B1000,Data!$A$90:$A$169,0)-1,MATCH(C1000,Data!$BF$89:$CF$89,0)-1)</f>
        <v>8</v>
      </c>
      <c r="H1000" s="91">
        <f t="shared" ca="1" si="75"/>
        <v>0</v>
      </c>
      <c r="I1000" s="91">
        <f t="array" ref="I1000">SUM(IF(Data!$A$90:$A$169=$B1000,Data!$J$90:$N$169))-SUM(IF(Data!$A$90:$A$169="W1",Data!$J$90:$N$169))</f>
        <v>6</v>
      </c>
      <c r="K1000" s="91" t="str">
        <f>INDEX(Data!$CG$90:$CG$169,MATCH($B1000,Data!$A$90:$A$169,0))</f>
        <v>Wiltrud Derschmidt</v>
      </c>
      <c r="L1000" s="91" t="str">
        <f t="shared" ca="1" si="74"/>
        <v>Best women took only 8</v>
      </c>
      <c r="M1000" s="91" t="s">
        <v>10</v>
      </c>
      <c r="N1000" s="91" t="s">
        <v>230</v>
      </c>
      <c r="O1000" s="91">
        <f t="shared" ca="1" si="73"/>
        <v>37</v>
      </c>
      <c r="P1000" s="91" t="str">
        <f t="shared" ca="1" si="71"/>
        <v/>
      </c>
    </row>
    <row r="1001" spans="1:16" s="91" customFormat="1" x14ac:dyDescent="0.25">
      <c r="A1001" s="91" t="s">
        <v>303</v>
      </c>
      <c r="B1001" s="329" t="s">
        <v>311</v>
      </c>
      <c r="C1001" s="91">
        <v>5</v>
      </c>
      <c r="D1001" s="91">
        <f>INDEX(Parameter!$B$9:$AB$9,MATCH(C1001,Parameter!$B$8:$AB$8,0))</f>
        <v>3</v>
      </c>
      <c r="E1001" s="91">
        <f>COUNTIF(Data!$CJ$89:$HN$89,Specials!C1001)</f>
        <v>2</v>
      </c>
      <c r="F1001" s="91">
        <f ca="1">OFFSET(Data!$BF$90,MATCH("W1",Data!$A$90:$A$169,0)-1,MATCH(C1001,Data!$BF$89:$CF$89,0)-1)</f>
        <v>7</v>
      </c>
      <c r="G1001" s="91">
        <f ca="1">OFFSET(Data!$BF$90,MATCH($B1001,Data!$A$90:$A$169,0)-1,MATCH(C1001,Data!$BF$89:$CF$89,0)-1)</f>
        <v>7</v>
      </c>
      <c r="H1001" s="91">
        <f t="shared" ca="1" si="75"/>
        <v>0</v>
      </c>
      <c r="I1001" s="91">
        <f t="array" ref="I1001">SUM(IF(Data!$A$90:$A$169=$B1001,Data!$J$90:$N$169))-SUM(IF(Data!$A$90:$A$169="W1",Data!$J$90:$N$169))</f>
        <v>6</v>
      </c>
      <c r="K1001" s="91" t="str">
        <f>INDEX(Data!$CG$90:$CG$169,MATCH($B1001,Data!$A$90:$A$169,0))</f>
        <v>Wiltrud Derschmidt</v>
      </c>
      <c r="L1001" s="91" t="str">
        <f t="shared" ca="1" si="74"/>
        <v>Best women took only 7</v>
      </c>
      <c r="M1001" s="91" t="s">
        <v>10</v>
      </c>
      <c r="N1001" s="91" t="s">
        <v>230</v>
      </c>
      <c r="O1001" s="91">
        <f t="shared" ca="1" si="73"/>
        <v>37</v>
      </c>
      <c r="P1001" s="91" t="str">
        <f t="shared" ca="1" si="71"/>
        <v/>
      </c>
    </row>
    <row r="1002" spans="1:16" s="91" customFormat="1" x14ac:dyDescent="0.25">
      <c r="A1002" s="91" t="s">
        <v>303</v>
      </c>
      <c r="B1002" s="329" t="s">
        <v>311</v>
      </c>
      <c r="C1002" s="91">
        <v>6</v>
      </c>
      <c r="D1002" s="91">
        <f>INDEX(Parameter!$B$9:$AB$9,MATCH(C1002,Parameter!$B$8:$AB$8,0))</f>
        <v>3</v>
      </c>
      <c r="E1002" s="91">
        <f>COUNTIF(Data!$CJ$89:$HN$89,Specials!C1002)</f>
        <v>2</v>
      </c>
      <c r="F1002" s="91">
        <f ca="1">OFFSET(Data!$BF$90,MATCH("W1",Data!$A$90:$A$169,0)-1,MATCH(C1002,Data!$BF$89:$CF$89,0)-1)</f>
        <v>8</v>
      </c>
      <c r="G1002" s="91">
        <f ca="1">OFFSET(Data!$BF$90,MATCH($B1002,Data!$A$90:$A$169,0)-1,MATCH(C1002,Data!$BF$89:$CF$89,0)-1)</f>
        <v>12</v>
      </c>
      <c r="H1002" s="91">
        <f t="shared" ca="1" si="75"/>
        <v>0</v>
      </c>
      <c r="I1002" s="91">
        <f t="array" ref="I1002">SUM(IF(Data!$A$90:$A$169=$B1002,Data!$J$90:$N$169))-SUM(IF(Data!$A$90:$A$169="W1",Data!$J$90:$N$169))</f>
        <v>6</v>
      </c>
      <c r="K1002" s="91" t="str">
        <f>INDEX(Data!$CG$90:$CG$169,MATCH($B1002,Data!$A$90:$A$169,0))</f>
        <v>Wiltrud Derschmidt</v>
      </c>
      <c r="L1002" s="91" t="str">
        <f t="shared" ca="1" si="74"/>
        <v>Best women took only 8</v>
      </c>
      <c r="M1002" s="91" t="s">
        <v>10</v>
      </c>
      <c r="N1002" s="91" t="s">
        <v>230</v>
      </c>
      <c r="O1002" s="91">
        <f t="shared" ca="1" si="73"/>
        <v>37</v>
      </c>
      <c r="P1002" s="91" t="str">
        <f t="shared" ca="1" si="71"/>
        <v/>
      </c>
    </row>
    <row r="1003" spans="1:16" s="91" customFormat="1" x14ac:dyDescent="0.25">
      <c r="A1003" s="91" t="s">
        <v>303</v>
      </c>
      <c r="B1003" s="329" t="s">
        <v>311</v>
      </c>
      <c r="C1003" s="91">
        <v>7</v>
      </c>
      <c r="D1003" s="91">
        <f>INDEX(Parameter!$B$9:$AB$9,MATCH(C1003,Parameter!$B$8:$AB$8,0))</f>
        <v>3</v>
      </c>
      <c r="E1003" s="91">
        <f>COUNTIF(Data!$CJ$89:$HN$89,Specials!C1003)</f>
        <v>2</v>
      </c>
      <c r="F1003" s="91">
        <f ca="1">OFFSET(Data!$BF$90,MATCH("W1",Data!$A$90:$A$169,0)-1,MATCH(C1003,Data!$BF$89:$CF$89,0)-1)</f>
        <v>8</v>
      </c>
      <c r="G1003" s="91">
        <f ca="1">OFFSET(Data!$BF$90,MATCH($B1003,Data!$A$90:$A$169,0)-1,MATCH(C1003,Data!$BF$89:$CF$89,0)-1)</f>
        <v>8</v>
      </c>
      <c r="H1003" s="91">
        <f t="shared" ca="1" si="75"/>
        <v>0</v>
      </c>
      <c r="I1003" s="91">
        <f t="array" ref="I1003">SUM(IF(Data!$A$90:$A$169=$B1003,Data!$J$90:$N$169))-SUM(IF(Data!$A$90:$A$169="W1",Data!$J$90:$N$169))</f>
        <v>6</v>
      </c>
      <c r="K1003" s="91" t="str">
        <f>INDEX(Data!$CG$90:$CG$169,MATCH($B1003,Data!$A$90:$A$169,0))</f>
        <v>Wiltrud Derschmidt</v>
      </c>
      <c r="L1003" s="91" t="str">
        <f t="shared" ca="1" si="74"/>
        <v>Best women took only 8</v>
      </c>
      <c r="M1003" s="91" t="s">
        <v>10</v>
      </c>
      <c r="N1003" s="91" t="s">
        <v>230</v>
      </c>
      <c r="O1003" s="91">
        <f t="shared" ca="1" si="73"/>
        <v>37</v>
      </c>
      <c r="P1003" s="91" t="str">
        <f t="shared" ca="1" si="71"/>
        <v/>
      </c>
    </row>
    <row r="1004" spans="1:16" s="91" customFormat="1" x14ac:dyDescent="0.25">
      <c r="A1004" s="91" t="s">
        <v>303</v>
      </c>
      <c r="B1004" s="329" t="s">
        <v>311</v>
      </c>
      <c r="C1004" s="91">
        <v>8</v>
      </c>
      <c r="D1004" s="91">
        <f>INDEX(Parameter!$B$9:$AB$9,MATCH(C1004,Parameter!$B$8:$AB$8,0))</f>
        <v>3</v>
      </c>
      <c r="E1004" s="91">
        <f>COUNTIF(Data!$CJ$89:$HN$89,Specials!C1004)</f>
        <v>2</v>
      </c>
      <c r="F1004" s="91">
        <f ca="1">OFFSET(Data!$BF$90,MATCH("W1",Data!$A$90:$A$169,0)-1,MATCH(C1004,Data!$BF$89:$CF$89,0)-1)</f>
        <v>6</v>
      </c>
      <c r="G1004" s="91">
        <f ca="1">OFFSET(Data!$BF$90,MATCH($B1004,Data!$A$90:$A$169,0)-1,MATCH(C1004,Data!$BF$89:$CF$89,0)-1)</f>
        <v>7</v>
      </c>
      <c r="H1004" s="91">
        <f t="shared" ca="1" si="75"/>
        <v>0</v>
      </c>
      <c r="I1004" s="91">
        <f t="array" ref="I1004">SUM(IF(Data!$A$90:$A$169=$B1004,Data!$J$90:$N$169))-SUM(IF(Data!$A$90:$A$169="W1",Data!$J$90:$N$169))</f>
        <v>6</v>
      </c>
      <c r="K1004" s="91" t="str">
        <f>INDEX(Data!$CG$90:$CG$169,MATCH($B1004,Data!$A$90:$A$169,0))</f>
        <v>Wiltrud Derschmidt</v>
      </c>
      <c r="L1004" s="91" t="str">
        <f t="shared" ca="1" si="74"/>
        <v>Best women took only 6</v>
      </c>
      <c r="M1004" s="91" t="s">
        <v>10</v>
      </c>
      <c r="N1004" s="91" t="s">
        <v>230</v>
      </c>
      <c r="O1004" s="91">
        <f t="shared" ca="1" si="73"/>
        <v>37</v>
      </c>
      <c r="P1004" s="91" t="str">
        <f t="shared" ca="1" si="71"/>
        <v/>
      </c>
    </row>
    <row r="1005" spans="1:16" s="91" customFormat="1" x14ac:dyDescent="0.25">
      <c r="A1005" s="91" t="s">
        <v>303</v>
      </c>
      <c r="B1005" s="329" t="s">
        <v>311</v>
      </c>
      <c r="C1005" s="91">
        <v>9</v>
      </c>
      <c r="D1005" s="91" t="str">
        <f>INDEX(Parameter!$B$9:$AB$9,MATCH(C1005,Parameter!$B$8:$AB$8,0))</f>
        <v>no</v>
      </c>
      <c r="E1005" s="91">
        <f>COUNTIF(Data!$CJ$89:$HN$89,Specials!C1005)</f>
        <v>0</v>
      </c>
      <c r="F1005" s="91">
        <f ca="1">OFFSET(Data!$BF$90,MATCH("W1",Data!$A$90:$A$169,0)-1,MATCH(C1005,Data!$BF$89:$CF$89,0)-1)</f>
        <v>0</v>
      </c>
      <c r="G1005" s="91">
        <f ca="1">OFFSET(Data!$BF$90,MATCH($B1005,Data!$A$90:$A$169,0)-1,MATCH(C1005,Data!$BF$89:$CF$89,0)-1)</f>
        <v>0</v>
      </c>
      <c r="H1005" s="91">
        <f t="shared" ca="1" si="75"/>
        <v>0</v>
      </c>
      <c r="I1005" s="91">
        <f t="array" ref="I1005">SUM(IF(Data!$A$90:$A$169=$B1005,Data!$J$90:$N$169))-SUM(IF(Data!$A$90:$A$169="W1",Data!$J$90:$N$169))</f>
        <v>6</v>
      </c>
      <c r="K1005" s="91" t="str">
        <f>INDEX(Data!$CG$90:$CG$169,MATCH($B1005,Data!$A$90:$A$169,0))</f>
        <v>Wiltrud Derschmidt</v>
      </c>
      <c r="L1005" s="91" t="str">
        <f t="shared" ca="1" si="74"/>
        <v>Best women took only 0</v>
      </c>
      <c r="M1005" s="91" t="s">
        <v>10</v>
      </c>
      <c r="N1005" s="91" t="s">
        <v>230</v>
      </c>
      <c r="O1005" s="91">
        <f t="shared" ca="1" si="73"/>
        <v>37</v>
      </c>
      <c r="P1005" s="91" t="str">
        <f t="shared" ca="1" si="71"/>
        <v/>
      </c>
    </row>
    <row r="1006" spans="1:16" s="91" customFormat="1" x14ac:dyDescent="0.25">
      <c r="A1006" s="91" t="s">
        <v>303</v>
      </c>
      <c r="B1006" s="329" t="s">
        <v>311</v>
      </c>
      <c r="C1006" s="91">
        <v>10</v>
      </c>
      <c r="D1006" s="91">
        <f>INDEX(Parameter!$B$9:$AB$9,MATCH(C1006,Parameter!$B$8:$AB$8,0))</f>
        <v>4</v>
      </c>
      <c r="E1006" s="91">
        <f>COUNTIF(Data!$CJ$89:$HN$89,Specials!C1006)</f>
        <v>2</v>
      </c>
      <c r="F1006" s="91">
        <f ca="1">OFFSET(Data!$BF$90,MATCH("W1",Data!$A$90:$A$169,0)-1,MATCH(C1006,Data!$BF$89:$CF$89,0)-1)</f>
        <v>9</v>
      </c>
      <c r="G1006" s="91">
        <f ca="1">OFFSET(Data!$BF$90,MATCH($B1006,Data!$A$90:$A$169,0)-1,MATCH(C1006,Data!$BF$89:$CF$89,0)-1)</f>
        <v>11</v>
      </c>
      <c r="H1006" s="91">
        <f t="shared" ca="1" si="75"/>
        <v>0</v>
      </c>
      <c r="I1006" s="91">
        <f t="array" ref="I1006">SUM(IF(Data!$A$90:$A$169=$B1006,Data!$J$90:$N$169))-SUM(IF(Data!$A$90:$A$169="W1",Data!$J$90:$N$169))</f>
        <v>6</v>
      </c>
      <c r="K1006" s="91" t="str">
        <f>INDEX(Data!$CG$90:$CG$169,MATCH($B1006,Data!$A$90:$A$169,0))</f>
        <v>Wiltrud Derschmidt</v>
      </c>
      <c r="L1006" s="91" t="str">
        <f t="shared" ca="1" si="74"/>
        <v>Best women took only 9</v>
      </c>
      <c r="M1006" s="91" t="s">
        <v>10</v>
      </c>
      <c r="N1006" s="91" t="s">
        <v>230</v>
      </c>
      <c r="O1006" s="91">
        <f t="shared" ca="1" si="73"/>
        <v>37</v>
      </c>
      <c r="P1006" s="91" t="str">
        <f t="shared" ca="1" si="71"/>
        <v/>
      </c>
    </row>
    <row r="1007" spans="1:16" s="91" customFormat="1" x14ac:dyDescent="0.25">
      <c r="A1007" s="91" t="s">
        <v>303</v>
      </c>
      <c r="B1007" s="329" t="s">
        <v>311</v>
      </c>
      <c r="C1007" s="91">
        <v>11</v>
      </c>
      <c r="D1007" s="91">
        <f>INDEX(Parameter!$B$9:$AB$9,MATCH(C1007,Parameter!$B$8:$AB$8,0))</f>
        <v>3</v>
      </c>
      <c r="E1007" s="91">
        <f>COUNTIF(Data!$CJ$89:$HN$89,Specials!C1007)</f>
        <v>2</v>
      </c>
      <c r="F1007" s="91">
        <f ca="1">OFFSET(Data!$BF$90,MATCH("W1",Data!$A$90:$A$169,0)-1,MATCH(C1007,Data!$BF$89:$CF$89,0)-1)</f>
        <v>9</v>
      </c>
      <c r="G1007" s="91">
        <f ca="1">OFFSET(Data!$BF$90,MATCH($B1007,Data!$A$90:$A$169,0)-1,MATCH(C1007,Data!$BF$89:$CF$89,0)-1)</f>
        <v>9</v>
      </c>
      <c r="H1007" s="91">
        <f t="shared" ca="1" si="75"/>
        <v>0</v>
      </c>
      <c r="I1007" s="91">
        <f t="array" ref="I1007">SUM(IF(Data!$A$90:$A$169=$B1007,Data!$J$90:$N$169))-SUM(IF(Data!$A$90:$A$169="W1",Data!$J$90:$N$169))</f>
        <v>6</v>
      </c>
      <c r="K1007" s="91" t="str">
        <f>INDEX(Data!$CG$90:$CG$169,MATCH($B1007,Data!$A$90:$A$169,0))</f>
        <v>Wiltrud Derschmidt</v>
      </c>
      <c r="L1007" s="91" t="str">
        <f t="shared" ca="1" si="74"/>
        <v>Best women took only 9</v>
      </c>
      <c r="M1007" s="91" t="s">
        <v>10</v>
      </c>
      <c r="N1007" s="91" t="s">
        <v>230</v>
      </c>
      <c r="O1007" s="91">
        <f t="shared" ca="1" si="73"/>
        <v>37</v>
      </c>
      <c r="P1007" s="91" t="str">
        <f t="shared" ref="P1007:P1070" ca="1" si="76">IF(H1007&gt;0,"On hole "&amp;C1007&amp;" "&amp;K1007&amp;" took "&amp;G1007&amp;" throws in total ("&amp;$E1007&amp;" rounds)","")</f>
        <v/>
      </c>
    </row>
    <row r="1008" spans="1:16" s="91" customFormat="1" x14ac:dyDescent="0.25">
      <c r="A1008" s="91" t="s">
        <v>303</v>
      </c>
      <c r="B1008" s="329" t="s">
        <v>311</v>
      </c>
      <c r="C1008" s="91">
        <v>12</v>
      </c>
      <c r="D1008" s="91">
        <f>INDEX(Parameter!$B$9:$AB$9,MATCH(C1008,Parameter!$B$8:$AB$8,0))</f>
        <v>3</v>
      </c>
      <c r="E1008" s="91">
        <f>COUNTIF(Data!$CJ$89:$HN$89,Specials!C1008)</f>
        <v>2</v>
      </c>
      <c r="F1008" s="91">
        <f ca="1">OFFSET(Data!$BF$90,MATCH("W1",Data!$A$90:$A$169,0)-1,MATCH(C1008,Data!$BF$89:$CF$89,0)-1)</f>
        <v>9</v>
      </c>
      <c r="G1008" s="91">
        <f ca="1">OFFSET(Data!$BF$90,MATCH($B1008,Data!$A$90:$A$169,0)-1,MATCH(C1008,Data!$BF$89:$CF$89,0)-1)</f>
        <v>6</v>
      </c>
      <c r="H1008" s="91">
        <f t="shared" ca="1" si="75"/>
        <v>0</v>
      </c>
      <c r="I1008" s="91">
        <f t="array" ref="I1008">SUM(IF(Data!$A$90:$A$169=$B1008,Data!$J$90:$N$169))-SUM(IF(Data!$A$90:$A$169="W1",Data!$J$90:$N$169))</f>
        <v>6</v>
      </c>
      <c r="K1008" s="91" t="str">
        <f>INDEX(Data!$CG$90:$CG$169,MATCH($B1008,Data!$A$90:$A$169,0))</f>
        <v>Wiltrud Derschmidt</v>
      </c>
      <c r="L1008" s="91" t="str">
        <f t="shared" ca="1" si="74"/>
        <v>Best women took only 9</v>
      </c>
      <c r="M1008" s="91" t="s">
        <v>10</v>
      </c>
      <c r="N1008" s="91" t="s">
        <v>230</v>
      </c>
      <c r="O1008" s="91">
        <f t="shared" ca="1" si="73"/>
        <v>37</v>
      </c>
      <c r="P1008" s="91" t="str">
        <f t="shared" ca="1" si="76"/>
        <v/>
      </c>
    </row>
    <row r="1009" spans="1:16" s="91" customFormat="1" x14ac:dyDescent="0.25">
      <c r="A1009" s="91" t="s">
        <v>303</v>
      </c>
      <c r="B1009" s="329" t="s">
        <v>311</v>
      </c>
      <c r="C1009" s="91">
        <v>13</v>
      </c>
      <c r="D1009" s="91">
        <f>INDEX(Parameter!$B$9:$AB$9,MATCH(C1009,Parameter!$B$8:$AB$8,0))</f>
        <v>3</v>
      </c>
      <c r="E1009" s="91">
        <f>COUNTIF(Data!$CJ$89:$HN$89,Specials!C1009)</f>
        <v>2</v>
      </c>
      <c r="F1009" s="91">
        <f ca="1">OFFSET(Data!$BF$90,MATCH("W1",Data!$A$90:$A$169,0)-1,MATCH(C1009,Data!$BF$89:$CF$89,0)-1)</f>
        <v>8</v>
      </c>
      <c r="G1009" s="91">
        <f ca="1">OFFSET(Data!$BF$90,MATCH($B1009,Data!$A$90:$A$169,0)-1,MATCH(C1009,Data!$BF$89:$CF$89,0)-1)</f>
        <v>10</v>
      </c>
      <c r="H1009" s="91">
        <f t="shared" ca="1" si="75"/>
        <v>0</v>
      </c>
      <c r="I1009" s="91">
        <f t="array" ref="I1009">SUM(IF(Data!$A$90:$A$169=$B1009,Data!$J$90:$N$169))-SUM(IF(Data!$A$90:$A$169="W1",Data!$J$90:$N$169))</f>
        <v>6</v>
      </c>
      <c r="K1009" s="91" t="str">
        <f>INDEX(Data!$CG$90:$CG$169,MATCH($B1009,Data!$A$90:$A$169,0))</f>
        <v>Wiltrud Derschmidt</v>
      </c>
      <c r="L1009" s="91" t="str">
        <f t="shared" ca="1" si="74"/>
        <v>Best women took only 8</v>
      </c>
      <c r="M1009" s="91" t="s">
        <v>10</v>
      </c>
      <c r="N1009" s="91" t="s">
        <v>230</v>
      </c>
      <c r="O1009" s="91">
        <f t="shared" ca="1" si="73"/>
        <v>37</v>
      </c>
      <c r="P1009" s="91" t="str">
        <f t="shared" ca="1" si="76"/>
        <v/>
      </c>
    </row>
    <row r="1010" spans="1:16" s="91" customFormat="1" x14ac:dyDescent="0.25">
      <c r="A1010" s="91" t="s">
        <v>303</v>
      </c>
      <c r="B1010" s="329" t="s">
        <v>311</v>
      </c>
      <c r="C1010" s="91">
        <v>14</v>
      </c>
      <c r="D1010" s="91">
        <f>INDEX(Parameter!$B$9:$AB$9,MATCH(C1010,Parameter!$B$8:$AB$8,0))</f>
        <v>4</v>
      </c>
      <c r="E1010" s="91">
        <f>COUNTIF(Data!$CJ$89:$HN$89,Specials!C1010)</f>
        <v>2</v>
      </c>
      <c r="F1010" s="91">
        <f ca="1">OFFSET(Data!$BF$90,MATCH("W1",Data!$A$90:$A$169,0)-1,MATCH(C1010,Data!$BF$89:$CF$89,0)-1)</f>
        <v>11</v>
      </c>
      <c r="G1010" s="91">
        <f ca="1">OFFSET(Data!$BF$90,MATCH($B1010,Data!$A$90:$A$169,0)-1,MATCH(C1010,Data!$BF$89:$CF$89,0)-1)</f>
        <v>10</v>
      </c>
      <c r="H1010" s="91">
        <f t="shared" ca="1" si="75"/>
        <v>0</v>
      </c>
      <c r="I1010" s="91">
        <f t="array" ref="I1010">SUM(IF(Data!$A$90:$A$169=$B1010,Data!$J$90:$N$169))-SUM(IF(Data!$A$90:$A$169="W1",Data!$J$90:$N$169))</f>
        <v>6</v>
      </c>
      <c r="K1010" s="91" t="str">
        <f>INDEX(Data!$CG$90:$CG$169,MATCH($B1010,Data!$A$90:$A$169,0))</f>
        <v>Wiltrud Derschmidt</v>
      </c>
      <c r="L1010" s="91" t="str">
        <f t="shared" ca="1" si="74"/>
        <v>Best women took only 11</v>
      </c>
      <c r="M1010" s="91" t="s">
        <v>10</v>
      </c>
      <c r="N1010" s="91" t="s">
        <v>230</v>
      </c>
      <c r="O1010" s="91">
        <f t="shared" ca="1" si="73"/>
        <v>37</v>
      </c>
      <c r="P1010" s="91" t="str">
        <f t="shared" ca="1" si="76"/>
        <v/>
      </c>
    </row>
    <row r="1011" spans="1:16" s="91" customFormat="1" x14ac:dyDescent="0.25">
      <c r="A1011" s="91" t="s">
        <v>303</v>
      </c>
      <c r="B1011" s="329" t="s">
        <v>311</v>
      </c>
      <c r="C1011" s="91">
        <v>15</v>
      </c>
      <c r="D1011" s="91" t="str">
        <f>INDEX(Parameter!$B$9:$AB$9,MATCH(C1011,Parameter!$B$8:$AB$8,0))</f>
        <v>no</v>
      </c>
      <c r="E1011" s="91">
        <f>COUNTIF(Data!$CJ$89:$HN$89,Specials!C1011)</f>
        <v>0</v>
      </c>
      <c r="F1011" s="91">
        <f ca="1">OFFSET(Data!$BF$90,MATCH("W1",Data!$A$90:$A$169,0)-1,MATCH(C1011,Data!$BF$89:$CF$89,0)-1)</f>
        <v>0</v>
      </c>
      <c r="G1011" s="91">
        <f ca="1">OFFSET(Data!$BF$90,MATCH($B1011,Data!$A$90:$A$169,0)-1,MATCH(C1011,Data!$BF$89:$CF$89,0)-1)</f>
        <v>0</v>
      </c>
      <c r="H1011" s="91">
        <f t="shared" ca="1" si="75"/>
        <v>0</v>
      </c>
      <c r="I1011" s="91">
        <f t="array" ref="I1011">SUM(IF(Data!$A$90:$A$169=$B1011,Data!$J$90:$N$169))-SUM(IF(Data!$A$90:$A$169="W1",Data!$J$90:$N$169))</f>
        <v>6</v>
      </c>
      <c r="K1011" s="91" t="str">
        <f>INDEX(Data!$CG$90:$CG$169,MATCH($B1011,Data!$A$90:$A$169,0))</f>
        <v>Wiltrud Derschmidt</v>
      </c>
      <c r="L1011" s="91" t="str">
        <f t="shared" ca="1" si="74"/>
        <v>Best women took only 0</v>
      </c>
      <c r="M1011" s="91" t="s">
        <v>10</v>
      </c>
      <c r="N1011" s="91" t="s">
        <v>230</v>
      </c>
      <c r="O1011" s="91">
        <f t="shared" ca="1" si="73"/>
        <v>37</v>
      </c>
      <c r="P1011" s="91" t="str">
        <f t="shared" ca="1" si="76"/>
        <v/>
      </c>
    </row>
    <row r="1012" spans="1:16" s="91" customFormat="1" x14ac:dyDescent="0.25">
      <c r="A1012" s="91" t="s">
        <v>303</v>
      </c>
      <c r="B1012" s="329" t="s">
        <v>311</v>
      </c>
      <c r="C1012" s="91">
        <v>16</v>
      </c>
      <c r="D1012" s="91" t="str">
        <f>INDEX(Parameter!$B$9:$AB$9,MATCH(C1012,Parameter!$B$8:$AB$8,0))</f>
        <v>no</v>
      </c>
      <c r="E1012" s="91">
        <f>COUNTIF(Data!$CJ$89:$HN$89,Specials!C1012)</f>
        <v>0</v>
      </c>
      <c r="F1012" s="91">
        <f ca="1">OFFSET(Data!$BF$90,MATCH("W1",Data!$A$90:$A$169,0)-1,MATCH(C1012,Data!$BF$89:$CF$89,0)-1)</f>
        <v>0</v>
      </c>
      <c r="G1012" s="91">
        <f ca="1">OFFSET(Data!$BF$90,MATCH($B1012,Data!$A$90:$A$169,0)-1,MATCH(C1012,Data!$BF$89:$CF$89,0)-1)</f>
        <v>0</v>
      </c>
      <c r="H1012" s="91">
        <f t="shared" ca="1" si="75"/>
        <v>0</v>
      </c>
      <c r="I1012" s="91">
        <f t="array" ref="I1012">SUM(IF(Data!$A$90:$A$169=$B1012,Data!$J$90:$N$169))-SUM(IF(Data!$A$90:$A$169="W1",Data!$J$90:$N$169))</f>
        <v>6</v>
      </c>
      <c r="K1012" s="91" t="str">
        <f>INDEX(Data!$CG$90:$CG$169,MATCH($B1012,Data!$A$90:$A$169,0))</f>
        <v>Wiltrud Derschmidt</v>
      </c>
      <c r="L1012" s="91" t="str">
        <f t="shared" ca="1" si="74"/>
        <v>Best women took only 0</v>
      </c>
      <c r="M1012" s="91" t="s">
        <v>10</v>
      </c>
      <c r="N1012" s="91" t="s">
        <v>230</v>
      </c>
      <c r="O1012" s="91">
        <f t="shared" ca="1" si="73"/>
        <v>37</v>
      </c>
      <c r="P1012" s="91" t="str">
        <f t="shared" ca="1" si="76"/>
        <v/>
      </c>
    </row>
    <row r="1013" spans="1:16" s="91" customFormat="1" x14ac:dyDescent="0.25">
      <c r="A1013" s="91" t="s">
        <v>303</v>
      </c>
      <c r="B1013" s="329" t="s">
        <v>311</v>
      </c>
      <c r="C1013" s="91">
        <v>17</v>
      </c>
      <c r="D1013" s="91" t="str">
        <f>INDEX(Parameter!$B$9:$AB$9,MATCH(C1013,Parameter!$B$8:$AB$8,0))</f>
        <v>no</v>
      </c>
      <c r="E1013" s="91">
        <f>COUNTIF(Data!$CJ$89:$HN$89,Specials!C1013)</f>
        <v>0</v>
      </c>
      <c r="F1013" s="91">
        <f ca="1">OFFSET(Data!$BF$90,MATCH("W1",Data!$A$90:$A$169,0)-1,MATCH(C1013,Data!$BF$89:$CF$89,0)-1)</f>
        <v>0</v>
      </c>
      <c r="G1013" s="91">
        <f ca="1">OFFSET(Data!$BF$90,MATCH($B1013,Data!$A$90:$A$169,0)-1,MATCH(C1013,Data!$BF$89:$CF$89,0)-1)</f>
        <v>0</v>
      </c>
      <c r="H1013" s="91">
        <f t="shared" ca="1" si="75"/>
        <v>0</v>
      </c>
      <c r="I1013" s="91">
        <f t="array" ref="I1013">SUM(IF(Data!$A$90:$A$169=$B1013,Data!$J$90:$N$169))-SUM(IF(Data!$A$90:$A$169="W1",Data!$J$90:$N$169))</f>
        <v>6</v>
      </c>
      <c r="K1013" s="91" t="str">
        <f>INDEX(Data!$CG$90:$CG$169,MATCH($B1013,Data!$A$90:$A$169,0))</f>
        <v>Wiltrud Derschmidt</v>
      </c>
      <c r="L1013" s="91" t="str">
        <f t="shared" ca="1" si="74"/>
        <v>Best women took only 0</v>
      </c>
      <c r="M1013" s="91" t="s">
        <v>10</v>
      </c>
      <c r="N1013" s="91" t="s">
        <v>230</v>
      </c>
      <c r="O1013" s="91">
        <f t="shared" ca="1" si="73"/>
        <v>37</v>
      </c>
      <c r="P1013" s="91" t="str">
        <f t="shared" ca="1" si="76"/>
        <v/>
      </c>
    </row>
    <row r="1014" spans="1:16" s="91" customFormat="1" x14ac:dyDescent="0.25">
      <c r="A1014" s="91" t="s">
        <v>303</v>
      </c>
      <c r="B1014" s="329" t="s">
        <v>311</v>
      </c>
      <c r="C1014" s="91">
        <v>18</v>
      </c>
      <c r="D1014" s="91" t="str">
        <f>INDEX(Parameter!$B$9:$AB$9,MATCH(C1014,Parameter!$B$8:$AB$8,0))</f>
        <v>no</v>
      </c>
      <c r="E1014" s="91">
        <f>COUNTIF(Data!$CJ$89:$HN$89,Specials!C1014)</f>
        <v>0</v>
      </c>
      <c r="F1014" s="91">
        <f ca="1">OFFSET(Data!$BF$90,MATCH("W1",Data!$A$90:$A$169,0)-1,MATCH(C1014,Data!$BF$89:$CF$89,0)-1)</f>
        <v>0</v>
      </c>
      <c r="G1014" s="91">
        <f ca="1">OFFSET(Data!$BF$90,MATCH($B1014,Data!$A$90:$A$169,0)-1,MATCH(C1014,Data!$BF$89:$CF$89,0)-1)</f>
        <v>0</v>
      </c>
      <c r="H1014" s="91">
        <f t="shared" ca="1" si="75"/>
        <v>0</v>
      </c>
      <c r="I1014" s="91">
        <f t="array" ref="I1014">SUM(IF(Data!$A$90:$A$169=$B1014,Data!$J$90:$N$169))-SUM(IF(Data!$A$90:$A$169="W1",Data!$J$90:$N$169))</f>
        <v>6</v>
      </c>
      <c r="K1014" s="91" t="str">
        <f>INDEX(Data!$CG$90:$CG$169,MATCH($B1014,Data!$A$90:$A$169,0))</f>
        <v>Wiltrud Derschmidt</v>
      </c>
      <c r="L1014" s="91" t="str">
        <f t="shared" ca="1" si="74"/>
        <v>Best women took only 0</v>
      </c>
      <c r="M1014" s="91" t="s">
        <v>10</v>
      </c>
      <c r="N1014" s="91" t="s">
        <v>230</v>
      </c>
      <c r="O1014" s="91">
        <f t="shared" ca="1" si="73"/>
        <v>37</v>
      </c>
      <c r="P1014" s="91" t="str">
        <f t="shared" ca="1" si="76"/>
        <v/>
      </c>
    </row>
    <row r="1015" spans="1:16" s="91" customFormat="1" x14ac:dyDescent="0.25">
      <c r="A1015" s="91" t="s">
        <v>303</v>
      </c>
      <c r="B1015" s="329" t="s">
        <v>311</v>
      </c>
      <c r="C1015" s="91">
        <v>19</v>
      </c>
      <c r="D1015" s="91" t="str">
        <f>INDEX(Parameter!$B$9:$AB$9,MATCH(C1015,Parameter!$B$8:$AB$8,0))</f>
        <v>no</v>
      </c>
      <c r="E1015" s="91">
        <f>COUNTIF(Data!$CJ$89:$HN$89,Specials!C1015)</f>
        <v>0</v>
      </c>
      <c r="F1015" s="91">
        <f ca="1">OFFSET(Data!$BF$90,MATCH("W1",Data!$A$90:$A$169,0)-1,MATCH(C1015,Data!$BF$89:$CF$89,0)-1)</f>
        <v>0</v>
      </c>
      <c r="G1015" s="91">
        <f ca="1">OFFSET(Data!$BF$90,MATCH($B1015,Data!$A$90:$A$169,0)-1,MATCH(C1015,Data!$BF$89:$CF$89,0)-1)</f>
        <v>0</v>
      </c>
      <c r="H1015" s="91">
        <f t="shared" ca="1" si="75"/>
        <v>0</v>
      </c>
      <c r="I1015" s="91">
        <f t="array" ref="I1015">SUM(IF(Data!$A$90:$A$169=$B1015,Data!$J$90:$N$169))-SUM(IF(Data!$A$90:$A$169="W1",Data!$J$90:$N$169))</f>
        <v>6</v>
      </c>
      <c r="K1015" s="91" t="str">
        <f>INDEX(Data!$CG$90:$CG$169,MATCH($B1015,Data!$A$90:$A$169,0))</f>
        <v>Wiltrud Derschmidt</v>
      </c>
      <c r="L1015" s="91" t="str">
        <f t="shared" ca="1" si="74"/>
        <v>Best women took only 0</v>
      </c>
      <c r="M1015" s="91" t="s">
        <v>10</v>
      </c>
      <c r="N1015" s="91" t="s">
        <v>230</v>
      </c>
      <c r="O1015" s="91">
        <f t="shared" ca="1" si="73"/>
        <v>37</v>
      </c>
      <c r="P1015" s="91" t="str">
        <f t="shared" ca="1" si="76"/>
        <v/>
      </c>
    </row>
    <row r="1016" spans="1:16" s="91" customFormat="1" x14ac:dyDescent="0.25">
      <c r="A1016" s="91" t="s">
        <v>303</v>
      </c>
      <c r="B1016" s="329" t="s">
        <v>311</v>
      </c>
      <c r="C1016" s="91">
        <v>20</v>
      </c>
      <c r="D1016" s="91" t="str">
        <f>INDEX(Parameter!$B$9:$AB$9,MATCH(C1016,Parameter!$B$8:$AB$8,0))</f>
        <v>no</v>
      </c>
      <c r="E1016" s="91">
        <f>COUNTIF(Data!$CJ$89:$HN$89,Specials!C1016)</f>
        <v>0</v>
      </c>
      <c r="F1016" s="91">
        <f ca="1">OFFSET(Data!$BF$90,MATCH("W1",Data!$A$90:$A$169,0)-1,MATCH(C1016,Data!$BF$89:$CF$89,0)-1)</f>
        <v>0</v>
      </c>
      <c r="G1016" s="91">
        <f ca="1">OFFSET(Data!$BF$90,MATCH($B1016,Data!$A$90:$A$169,0)-1,MATCH(C1016,Data!$BF$89:$CF$89,0)-1)</f>
        <v>0</v>
      </c>
      <c r="H1016" s="91">
        <f t="shared" ca="1" si="75"/>
        <v>0</v>
      </c>
      <c r="I1016" s="91">
        <f t="array" ref="I1016">SUM(IF(Data!$A$90:$A$169=$B1016,Data!$J$90:$N$169))-SUM(IF(Data!$A$90:$A$169="W1",Data!$J$90:$N$169))</f>
        <v>6</v>
      </c>
      <c r="K1016" s="91" t="str">
        <f>INDEX(Data!$CG$90:$CG$169,MATCH($B1016,Data!$A$90:$A$169,0))</f>
        <v>Wiltrud Derschmidt</v>
      </c>
      <c r="L1016" s="91" t="str">
        <f t="shared" ca="1" si="74"/>
        <v>Best women took only 0</v>
      </c>
      <c r="M1016" s="91" t="s">
        <v>10</v>
      </c>
      <c r="N1016" s="91" t="s">
        <v>230</v>
      </c>
      <c r="O1016" s="91">
        <f t="shared" ca="1" si="73"/>
        <v>37</v>
      </c>
      <c r="P1016" s="91" t="str">
        <f t="shared" ca="1" si="76"/>
        <v/>
      </c>
    </row>
    <row r="1017" spans="1:16" s="91" customFormat="1" x14ac:dyDescent="0.25">
      <c r="A1017" s="91" t="s">
        <v>303</v>
      </c>
      <c r="B1017" s="329" t="s">
        <v>311</v>
      </c>
      <c r="C1017" s="91">
        <v>21</v>
      </c>
      <c r="D1017" s="91" t="str">
        <f>INDEX(Parameter!$B$9:$AB$9,MATCH(C1017,Parameter!$B$8:$AB$8,0))</f>
        <v>no</v>
      </c>
      <c r="E1017" s="91">
        <f>COUNTIF(Data!$CJ$89:$HN$89,Specials!C1017)</f>
        <v>0</v>
      </c>
      <c r="F1017" s="91">
        <f ca="1">OFFSET(Data!$BF$90,MATCH("W1",Data!$A$90:$A$169,0)-1,MATCH(C1017,Data!$BF$89:$CF$89,0)-1)</f>
        <v>0</v>
      </c>
      <c r="G1017" s="91">
        <f ca="1">OFFSET(Data!$BF$90,MATCH($B1017,Data!$A$90:$A$169,0)-1,MATCH(C1017,Data!$BF$89:$CF$89,0)-1)</f>
        <v>0</v>
      </c>
      <c r="H1017" s="91">
        <f t="shared" ca="1" si="75"/>
        <v>0</v>
      </c>
      <c r="I1017" s="91">
        <f t="array" ref="I1017">SUM(IF(Data!$A$90:$A$169=$B1017,Data!$J$90:$N$169))-SUM(IF(Data!$A$90:$A$169="W1",Data!$J$90:$N$169))</f>
        <v>6</v>
      </c>
      <c r="K1017" s="91" t="str">
        <f>INDEX(Data!$CG$90:$CG$169,MATCH($B1017,Data!$A$90:$A$169,0))</f>
        <v>Wiltrud Derschmidt</v>
      </c>
      <c r="L1017" s="91" t="str">
        <f t="shared" ca="1" si="74"/>
        <v>Best women took only 0</v>
      </c>
      <c r="M1017" s="91" t="s">
        <v>10</v>
      </c>
      <c r="N1017" s="91" t="s">
        <v>230</v>
      </c>
      <c r="O1017" s="91">
        <f t="shared" ca="1" si="73"/>
        <v>37</v>
      </c>
      <c r="P1017" s="91" t="str">
        <f t="shared" ca="1" si="76"/>
        <v/>
      </c>
    </row>
    <row r="1018" spans="1:16" s="91" customFormat="1" x14ac:dyDescent="0.25">
      <c r="A1018" s="91" t="s">
        <v>303</v>
      </c>
      <c r="B1018" s="329" t="s">
        <v>311</v>
      </c>
      <c r="C1018" s="91">
        <v>22</v>
      </c>
      <c r="D1018" s="91" t="str">
        <f>INDEX(Parameter!$B$9:$AB$9,MATCH(C1018,Parameter!$B$8:$AB$8,0))</f>
        <v>no</v>
      </c>
      <c r="E1018" s="91">
        <f>COUNTIF(Data!$CJ$89:$HN$89,Specials!C1018)</f>
        <v>0</v>
      </c>
      <c r="F1018" s="91">
        <f ca="1">OFFSET(Data!$BF$90,MATCH("W1",Data!$A$90:$A$169,0)-1,MATCH(C1018,Data!$BF$89:$CF$89,0)-1)</f>
        <v>0</v>
      </c>
      <c r="G1018" s="91">
        <f ca="1">OFFSET(Data!$BF$90,MATCH($B1018,Data!$A$90:$A$169,0)-1,MATCH(C1018,Data!$BF$89:$CF$89,0)-1)</f>
        <v>0</v>
      </c>
      <c r="H1018" s="91">
        <f t="shared" ca="1" si="75"/>
        <v>0</v>
      </c>
      <c r="I1018" s="91">
        <f t="array" ref="I1018">SUM(IF(Data!$A$90:$A$169=$B1018,Data!$J$90:$N$169))-SUM(IF(Data!$A$90:$A$169="W1",Data!$J$90:$N$169))</f>
        <v>6</v>
      </c>
      <c r="K1018" s="91" t="str">
        <f>INDEX(Data!$CG$90:$CG$169,MATCH($B1018,Data!$A$90:$A$169,0))</f>
        <v>Wiltrud Derschmidt</v>
      </c>
      <c r="L1018" s="91" t="str">
        <f t="shared" ca="1" si="74"/>
        <v>Best women took only 0</v>
      </c>
      <c r="M1018" s="91" t="s">
        <v>10</v>
      </c>
      <c r="N1018" s="91" t="s">
        <v>230</v>
      </c>
      <c r="O1018" s="91">
        <f t="shared" ca="1" si="73"/>
        <v>37</v>
      </c>
      <c r="P1018" s="91" t="str">
        <f t="shared" ca="1" si="76"/>
        <v/>
      </c>
    </row>
    <row r="1019" spans="1:16" s="91" customFormat="1" x14ac:dyDescent="0.25">
      <c r="A1019" s="91" t="s">
        <v>303</v>
      </c>
      <c r="B1019" s="329" t="s">
        <v>311</v>
      </c>
      <c r="C1019" s="91">
        <v>23</v>
      </c>
      <c r="D1019" s="91" t="str">
        <f>INDEX(Parameter!$B$9:$AB$9,MATCH(C1019,Parameter!$B$8:$AB$8,0))</f>
        <v>no</v>
      </c>
      <c r="E1019" s="91">
        <f>COUNTIF(Data!$CJ$89:$HN$89,Specials!C1019)</f>
        <v>0</v>
      </c>
      <c r="F1019" s="91">
        <f ca="1">OFFSET(Data!$BF$90,MATCH("W1",Data!$A$90:$A$169,0)-1,MATCH(C1019,Data!$BF$89:$CF$89,0)-1)</f>
        <v>0</v>
      </c>
      <c r="G1019" s="91">
        <f ca="1">OFFSET(Data!$BF$90,MATCH($B1019,Data!$A$90:$A$169,0)-1,MATCH(C1019,Data!$BF$89:$CF$89,0)-1)</f>
        <v>0</v>
      </c>
      <c r="H1019" s="91">
        <f t="shared" ca="1" si="75"/>
        <v>0</v>
      </c>
      <c r="I1019" s="91">
        <f t="array" ref="I1019">SUM(IF(Data!$A$90:$A$169=$B1019,Data!$J$90:$N$169))-SUM(IF(Data!$A$90:$A$169="W1",Data!$J$90:$N$169))</f>
        <v>6</v>
      </c>
      <c r="K1019" s="91" t="str">
        <f>INDEX(Data!$CG$90:$CG$169,MATCH($B1019,Data!$A$90:$A$169,0))</f>
        <v>Wiltrud Derschmidt</v>
      </c>
      <c r="L1019" s="91" t="str">
        <f t="shared" ca="1" si="74"/>
        <v>Best women took only 0</v>
      </c>
      <c r="M1019" s="91" t="s">
        <v>10</v>
      </c>
      <c r="N1019" s="91" t="s">
        <v>230</v>
      </c>
      <c r="O1019" s="91">
        <f t="shared" ca="1" si="73"/>
        <v>37</v>
      </c>
      <c r="P1019" s="91" t="str">
        <f t="shared" ca="1" si="76"/>
        <v/>
      </c>
    </row>
    <row r="1020" spans="1:16" s="91" customFormat="1" x14ac:dyDescent="0.25">
      <c r="A1020" s="91" t="s">
        <v>303</v>
      </c>
      <c r="B1020" s="329" t="s">
        <v>311</v>
      </c>
      <c r="C1020" s="91">
        <v>24</v>
      </c>
      <c r="D1020" s="91" t="str">
        <f>INDEX(Parameter!$B$9:$AB$9,MATCH(C1020,Parameter!$B$8:$AB$8,0))</f>
        <v>no</v>
      </c>
      <c r="E1020" s="91">
        <f>COUNTIF(Data!$CJ$89:$HN$89,Specials!C1020)</f>
        <v>0</v>
      </c>
      <c r="F1020" s="91">
        <f ca="1">OFFSET(Data!$BF$90,MATCH("W1",Data!$A$90:$A$169,0)-1,MATCH(C1020,Data!$BF$89:$CF$89,0)-1)</f>
        <v>0</v>
      </c>
      <c r="G1020" s="91">
        <f ca="1">OFFSET(Data!$BF$90,MATCH($B1020,Data!$A$90:$A$169,0)-1,MATCH(C1020,Data!$BF$89:$CF$89,0)-1)</f>
        <v>0</v>
      </c>
      <c r="H1020" s="91">
        <f t="shared" ca="1" si="75"/>
        <v>0</v>
      </c>
      <c r="I1020" s="91">
        <f t="array" ref="I1020">SUM(IF(Data!$A$90:$A$169=$B1020,Data!$J$90:$N$169))-SUM(IF(Data!$A$90:$A$169="W1",Data!$J$90:$N$169))</f>
        <v>6</v>
      </c>
      <c r="K1020" s="91" t="str">
        <f>INDEX(Data!$CG$90:$CG$169,MATCH($B1020,Data!$A$90:$A$169,0))</f>
        <v>Wiltrud Derschmidt</v>
      </c>
      <c r="L1020" s="91" t="str">
        <f t="shared" ca="1" si="74"/>
        <v>Best women took only 0</v>
      </c>
      <c r="M1020" s="91" t="s">
        <v>10</v>
      </c>
      <c r="N1020" s="91" t="s">
        <v>230</v>
      </c>
      <c r="O1020" s="91">
        <f t="shared" ca="1" si="73"/>
        <v>37</v>
      </c>
      <c r="P1020" s="91" t="str">
        <f t="shared" ca="1" si="76"/>
        <v/>
      </c>
    </row>
    <row r="1021" spans="1:16" s="91" customFormat="1" x14ac:dyDescent="0.25">
      <c r="A1021" s="91" t="s">
        <v>303</v>
      </c>
      <c r="B1021" s="329" t="s">
        <v>311</v>
      </c>
      <c r="C1021" s="91">
        <v>25</v>
      </c>
      <c r="D1021" s="91" t="str">
        <f>INDEX(Parameter!$B$9:$AB$9,MATCH(C1021,Parameter!$B$8:$AB$8,0))</f>
        <v>no</v>
      </c>
      <c r="E1021" s="91">
        <f>COUNTIF(Data!$CJ$89:$HN$89,Specials!C1021)</f>
        <v>0</v>
      </c>
      <c r="F1021" s="91">
        <f ca="1">OFFSET(Data!$BF$90,MATCH("W1",Data!$A$90:$A$169,0)-1,MATCH(C1021,Data!$BF$89:$CF$89,0)-1)</f>
        <v>0</v>
      </c>
      <c r="G1021" s="91">
        <f ca="1">OFFSET(Data!$BF$90,MATCH($B1021,Data!$A$90:$A$169,0)-1,MATCH(C1021,Data!$BF$89:$CF$89,0)-1)</f>
        <v>0</v>
      </c>
      <c r="H1021" s="91">
        <f t="shared" ca="1" si="75"/>
        <v>0</v>
      </c>
      <c r="I1021" s="91">
        <f t="array" ref="I1021">SUM(IF(Data!$A$90:$A$169=$B1021,Data!$J$90:$N$169))-SUM(IF(Data!$A$90:$A$169="W1",Data!$J$90:$N$169))</f>
        <v>6</v>
      </c>
      <c r="K1021" s="91" t="str">
        <f>INDEX(Data!$CG$90:$CG$169,MATCH($B1021,Data!$A$90:$A$169,0))</f>
        <v>Wiltrud Derschmidt</v>
      </c>
      <c r="L1021" s="91" t="str">
        <f t="shared" ca="1" si="74"/>
        <v>Best women took only 0</v>
      </c>
      <c r="M1021" s="91" t="s">
        <v>10</v>
      </c>
      <c r="N1021" s="91" t="s">
        <v>230</v>
      </c>
      <c r="O1021" s="91">
        <f t="shared" ca="1" si="73"/>
        <v>37</v>
      </c>
      <c r="P1021" s="91" t="str">
        <f t="shared" ca="1" si="76"/>
        <v/>
      </c>
    </row>
    <row r="1022" spans="1:16" s="91" customFormat="1" x14ac:dyDescent="0.25">
      <c r="A1022" s="91" t="s">
        <v>303</v>
      </c>
      <c r="B1022" s="329" t="s">
        <v>311</v>
      </c>
      <c r="C1022" s="91">
        <v>26</v>
      </c>
      <c r="D1022" s="91" t="str">
        <f>INDEX(Parameter!$B$9:$AB$9,MATCH(C1022,Parameter!$B$8:$AB$8,0))</f>
        <v>no</v>
      </c>
      <c r="E1022" s="91">
        <f>COUNTIF(Data!$CJ$89:$HN$89,Specials!C1022)</f>
        <v>0</v>
      </c>
      <c r="F1022" s="91">
        <f ca="1">OFFSET(Data!$BF$90,MATCH("W1",Data!$A$90:$A$169,0)-1,MATCH(C1022,Data!$BF$89:$CF$89,0)-1)</f>
        <v>0</v>
      </c>
      <c r="G1022" s="91">
        <f ca="1">OFFSET(Data!$BF$90,MATCH($B1022,Data!$A$90:$A$169,0)-1,MATCH(C1022,Data!$BF$89:$CF$89,0)-1)</f>
        <v>0</v>
      </c>
      <c r="H1022" s="91">
        <f t="shared" ca="1" si="75"/>
        <v>0</v>
      </c>
      <c r="I1022" s="91">
        <f t="array" ref="I1022">SUM(IF(Data!$A$90:$A$169=$B1022,Data!$J$90:$N$169))-SUM(IF(Data!$A$90:$A$169="W1",Data!$J$90:$N$169))</f>
        <v>6</v>
      </c>
      <c r="K1022" s="91" t="str">
        <f>INDEX(Data!$CG$90:$CG$169,MATCH($B1022,Data!$A$90:$A$169,0))</f>
        <v>Wiltrud Derschmidt</v>
      </c>
      <c r="L1022" s="91" t="str">
        <f t="shared" ca="1" si="74"/>
        <v>Best women took only 0</v>
      </c>
      <c r="M1022" s="91" t="s">
        <v>10</v>
      </c>
      <c r="N1022" s="91" t="s">
        <v>230</v>
      </c>
      <c r="O1022" s="91">
        <f t="shared" ca="1" si="73"/>
        <v>37</v>
      </c>
      <c r="P1022" s="91" t="str">
        <f t="shared" ca="1" si="76"/>
        <v/>
      </c>
    </row>
    <row r="1023" spans="1:16" s="91" customFormat="1" x14ac:dyDescent="0.25">
      <c r="A1023" s="91" t="s">
        <v>303</v>
      </c>
      <c r="B1023" s="329" t="s">
        <v>311</v>
      </c>
      <c r="C1023" s="91">
        <v>27</v>
      </c>
      <c r="D1023" s="91" t="str">
        <f>INDEX(Parameter!$B$9:$AB$9,MATCH(C1023,Parameter!$B$8:$AB$8,0))</f>
        <v>no</v>
      </c>
      <c r="E1023" s="91">
        <f>COUNTIF(Data!$CJ$89:$HN$89,Specials!C1023)</f>
        <v>0</v>
      </c>
      <c r="F1023" s="91">
        <f ca="1">OFFSET(Data!$BF$90,MATCH("W1",Data!$A$90:$A$169,0)-1,MATCH(C1023,Data!$BF$89:$CF$89,0)-1)</f>
        <v>0</v>
      </c>
      <c r="G1023" s="91">
        <f ca="1">OFFSET(Data!$BF$90,MATCH($B1023,Data!$A$90:$A$169,0)-1,MATCH(C1023,Data!$BF$89:$CF$89,0)-1)</f>
        <v>0</v>
      </c>
      <c r="H1023" s="91">
        <f t="shared" ca="1" si="75"/>
        <v>0</v>
      </c>
      <c r="I1023" s="91">
        <f t="array" ref="I1023">SUM(IF(Data!$A$90:$A$169=$B1023,Data!$J$90:$N$169))-SUM(IF(Data!$A$90:$A$169="W1",Data!$J$90:$N$169))</f>
        <v>6</v>
      </c>
      <c r="K1023" s="91" t="str">
        <f>INDEX(Data!$CG$90:$CG$169,MATCH($B1023,Data!$A$90:$A$169,0))</f>
        <v>Wiltrud Derschmidt</v>
      </c>
      <c r="L1023" s="91" t="str">
        <f t="shared" ca="1" si="74"/>
        <v>Best women took only 0</v>
      </c>
      <c r="M1023" s="91" t="s">
        <v>10</v>
      </c>
      <c r="N1023" s="91" t="s">
        <v>230</v>
      </c>
      <c r="O1023" s="91">
        <f t="shared" ca="1" si="73"/>
        <v>37</v>
      </c>
      <c r="P1023" s="91" t="str">
        <f t="shared" ca="1" si="76"/>
        <v/>
      </c>
    </row>
    <row r="1024" spans="1:16" s="91" customFormat="1" ht="15" customHeight="1" x14ac:dyDescent="0.25">
      <c r="A1024" s="91" t="s">
        <v>303</v>
      </c>
      <c r="B1024" s="329" t="s">
        <v>312</v>
      </c>
      <c r="C1024" s="91">
        <v>1</v>
      </c>
      <c r="D1024" s="91">
        <f>INDEX(Parameter!$B$9:$AB$9,MATCH(C1024,Parameter!$B$8:$AB$8,0))</f>
        <v>3</v>
      </c>
      <c r="E1024" s="91">
        <f>COUNTIF(Data!$CJ$89:$HN$89,Specials!C1024)</f>
        <v>2</v>
      </c>
      <c r="F1024" s="91">
        <f ca="1">OFFSET(Data!$BF$90,MATCH("W1",Data!$A$90:$A$169,0)-1,MATCH(C1024,Data!$BF$89:$CF$89,0)-1)</f>
        <v>7</v>
      </c>
      <c r="G1024" s="91">
        <f ca="1">OFFSET(Data!$BF$90,MATCH($B1024,Data!$A$90:$A$169,0)-1,MATCH(C1024,Data!$BF$89:$CF$89,0)-1)</f>
        <v>8</v>
      </c>
      <c r="H1024" s="91">
        <f t="shared" ca="1" si="75"/>
        <v>0</v>
      </c>
      <c r="I1024" s="91">
        <f t="array" ref="I1024">SUM(IF(Data!$A$90:$A$169=$B1024,Data!$J$90:$N$169))-SUM(IF(Data!$A$90:$A$169="W1",Data!$J$90:$N$169))</f>
        <v>9</v>
      </c>
      <c r="K1024" s="91" t="str">
        <f>INDEX(Data!$CG$90:$CG$169,MATCH($B1024,Data!$A$90:$A$169,0))</f>
        <v>Bernadette Brandeis</v>
      </c>
      <c r="L1024" s="91" t="str">
        <f t="shared" ca="1" si="74"/>
        <v>Best women took only 7</v>
      </c>
      <c r="M1024" s="91" t="s">
        <v>10</v>
      </c>
      <c r="N1024" s="91" t="s">
        <v>230</v>
      </c>
      <c r="O1024" s="91">
        <f t="shared" ca="1" si="73"/>
        <v>37</v>
      </c>
      <c r="P1024" s="91" t="str">
        <f t="shared" ca="1" si="76"/>
        <v/>
      </c>
    </row>
    <row r="1025" spans="1:16" s="91" customFormat="1" x14ac:dyDescent="0.25">
      <c r="A1025" s="91" t="s">
        <v>303</v>
      </c>
      <c r="B1025" s="329" t="s">
        <v>312</v>
      </c>
      <c r="C1025" s="91">
        <v>2</v>
      </c>
      <c r="D1025" s="91">
        <f>INDEX(Parameter!$B$9:$AB$9,MATCH(C1025,Parameter!$B$8:$AB$8,0))</f>
        <v>3</v>
      </c>
      <c r="E1025" s="91">
        <f>COUNTIF(Data!$CJ$89:$HN$89,Specials!C1025)</f>
        <v>2</v>
      </c>
      <c r="F1025" s="91">
        <f ca="1">OFFSET(Data!$BF$90,MATCH("W1",Data!$A$90:$A$169,0)-1,MATCH(C1025,Data!$BF$89:$CF$89,0)-1)</f>
        <v>6</v>
      </c>
      <c r="G1025" s="91">
        <f ca="1">OFFSET(Data!$BF$90,MATCH($B1025,Data!$A$90:$A$169,0)-1,MATCH(C1025,Data!$BF$89:$CF$89,0)-1)</f>
        <v>7</v>
      </c>
      <c r="H1025" s="91">
        <f t="shared" ca="1" si="75"/>
        <v>0</v>
      </c>
      <c r="I1025" s="91">
        <f t="array" ref="I1025">SUM(IF(Data!$A$90:$A$169=$B1025,Data!$J$90:$N$169))-SUM(IF(Data!$A$90:$A$169="W1",Data!$J$90:$N$169))</f>
        <v>9</v>
      </c>
      <c r="K1025" s="91" t="str">
        <f>INDEX(Data!$CG$90:$CG$169,MATCH($B1025,Data!$A$90:$A$169,0))</f>
        <v>Bernadette Brandeis</v>
      </c>
      <c r="L1025" s="91" t="str">
        <f t="shared" ca="1" si="74"/>
        <v>Best women took only 6</v>
      </c>
      <c r="M1025" s="91" t="s">
        <v>10</v>
      </c>
      <c r="N1025" s="91" t="s">
        <v>230</v>
      </c>
      <c r="O1025" s="91">
        <f t="shared" ca="1" si="73"/>
        <v>37</v>
      </c>
      <c r="P1025" s="91" t="str">
        <f t="shared" ca="1" si="76"/>
        <v/>
      </c>
    </row>
    <row r="1026" spans="1:16" s="91" customFormat="1" x14ac:dyDescent="0.25">
      <c r="A1026" s="91" t="s">
        <v>303</v>
      </c>
      <c r="B1026" s="329" t="s">
        <v>312</v>
      </c>
      <c r="C1026" s="91">
        <v>3</v>
      </c>
      <c r="D1026" s="91">
        <f>INDEX(Parameter!$B$9:$AB$9,MATCH(C1026,Parameter!$B$8:$AB$8,0))</f>
        <v>3</v>
      </c>
      <c r="E1026" s="91">
        <f>COUNTIF(Data!$CJ$89:$HN$89,Specials!C1026)</f>
        <v>2</v>
      </c>
      <c r="F1026" s="91">
        <f ca="1">OFFSET(Data!$BF$90,MATCH("W1",Data!$A$90:$A$169,0)-1,MATCH(C1026,Data!$BF$89:$CF$89,0)-1)</f>
        <v>8</v>
      </c>
      <c r="G1026" s="91">
        <f ca="1">OFFSET(Data!$BF$90,MATCH($B1026,Data!$A$90:$A$169,0)-1,MATCH(C1026,Data!$BF$89:$CF$89,0)-1)</f>
        <v>9</v>
      </c>
      <c r="H1026" s="91">
        <f t="shared" ca="1" si="75"/>
        <v>0</v>
      </c>
      <c r="I1026" s="91">
        <f t="array" ref="I1026">SUM(IF(Data!$A$90:$A$169=$B1026,Data!$J$90:$N$169))-SUM(IF(Data!$A$90:$A$169="W1",Data!$J$90:$N$169))</f>
        <v>9</v>
      </c>
      <c r="K1026" s="91" t="str">
        <f>INDEX(Data!$CG$90:$CG$169,MATCH($B1026,Data!$A$90:$A$169,0))</f>
        <v>Bernadette Brandeis</v>
      </c>
      <c r="L1026" s="91" t="str">
        <f t="shared" ca="1" si="74"/>
        <v>Best women took only 8</v>
      </c>
      <c r="M1026" s="91" t="s">
        <v>10</v>
      </c>
      <c r="N1026" s="91" t="s">
        <v>230</v>
      </c>
      <c r="O1026" s="91">
        <f t="shared" ca="1" si="73"/>
        <v>37</v>
      </c>
      <c r="P1026" s="91" t="str">
        <f t="shared" ca="1" si="76"/>
        <v/>
      </c>
    </row>
    <row r="1027" spans="1:16" s="91" customFormat="1" x14ac:dyDescent="0.25">
      <c r="A1027" s="91" t="s">
        <v>303</v>
      </c>
      <c r="B1027" s="329" t="s">
        <v>312</v>
      </c>
      <c r="C1027" s="91">
        <v>4</v>
      </c>
      <c r="D1027" s="91">
        <f>INDEX(Parameter!$B$9:$AB$9,MATCH(C1027,Parameter!$B$8:$AB$8,0))</f>
        <v>3</v>
      </c>
      <c r="E1027" s="91">
        <f>COUNTIF(Data!$CJ$89:$HN$89,Specials!C1027)</f>
        <v>2</v>
      </c>
      <c r="F1027" s="91">
        <f ca="1">OFFSET(Data!$BF$90,MATCH("W1",Data!$A$90:$A$169,0)-1,MATCH(C1027,Data!$BF$89:$CF$89,0)-1)</f>
        <v>8</v>
      </c>
      <c r="G1027" s="91">
        <f ca="1">OFFSET(Data!$BF$90,MATCH($B1027,Data!$A$90:$A$169,0)-1,MATCH(C1027,Data!$BF$89:$CF$89,0)-1)</f>
        <v>7</v>
      </c>
      <c r="H1027" s="91">
        <f t="shared" ca="1" si="75"/>
        <v>0</v>
      </c>
      <c r="I1027" s="91">
        <f t="array" ref="I1027">SUM(IF(Data!$A$90:$A$169=$B1027,Data!$J$90:$N$169))-SUM(IF(Data!$A$90:$A$169="W1",Data!$J$90:$N$169))</f>
        <v>9</v>
      </c>
      <c r="K1027" s="91" t="str">
        <f>INDEX(Data!$CG$90:$CG$169,MATCH($B1027,Data!$A$90:$A$169,0))</f>
        <v>Bernadette Brandeis</v>
      </c>
      <c r="L1027" s="91" t="str">
        <f t="shared" ca="1" si="74"/>
        <v>Best women took only 8</v>
      </c>
      <c r="M1027" s="91" t="s">
        <v>10</v>
      </c>
      <c r="N1027" s="91" t="s">
        <v>230</v>
      </c>
      <c r="O1027" s="91">
        <f t="shared" ca="1" si="73"/>
        <v>37</v>
      </c>
      <c r="P1027" s="91" t="str">
        <f t="shared" ca="1" si="76"/>
        <v/>
      </c>
    </row>
    <row r="1028" spans="1:16" s="91" customFormat="1" x14ac:dyDescent="0.25">
      <c r="A1028" s="91" t="s">
        <v>303</v>
      </c>
      <c r="B1028" s="329" t="s">
        <v>312</v>
      </c>
      <c r="C1028" s="91">
        <v>5</v>
      </c>
      <c r="D1028" s="91">
        <f>INDEX(Parameter!$B$9:$AB$9,MATCH(C1028,Parameter!$B$8:$AB$8,0))</f>
        <v>3</v>
      </c>
      <c r="E1028" s="91">
        <f>COUNTIF(Data!$CJ$89:$HN$89,Specials!C1028)</f>
        <v>2</v>
      </c>
      <c r="F1028" s="91">
        <f ca="1">OFFSET(Data!$BF$90,MATCH("W1",Data!$A$90:$A$169,0)-1,MATCH(C1028,Data!$BF$89:$CF$89,0)-1)</f>
        <v>7</v>
      </c>
      <c r="G1028" s="91">
        <f ca="1">OFFSET(Data!$BF$90,MATCH($B1028,Data!$A$90:$A$169,0)-1,MATCH(C1028,Data!$BF$89:$CF$89,0)-1)</f>
        <v>8</v>
      </c>
      <c r="H1028" s="91">
        <f t="shared" ca="1" si="75"/>
        <v>0</v>
      </c>
      <c r="I1028" s="91">
        <f t="array" ref="I1028">SUM(IF(Data!$A$90:$A$169=$B1028,Data!$J$90:$N$169))-SUM(IF(Data!$A$90:$A$169="W1",Data!$J$90:$N$169))</f>
        <v>9</v>
      </c>
      <c r="K1028" s="91" t="str">
        <f>INDEX(Data!$CG$90:$CG$169,MATCH($B1028,Data!$A$90:$A$169,0))</f>
        <v>Bernadette Brandeis</v>
      </c>
      <c r="L1028" s="91" t="str">
        <f t="shared" ca="1" si="74"/>
        <v>Best women took only 7</v>
      </c>
      <c r="M1028" s="91" t="s">
        <v>10</v>
      </c>
      <c r="N1028" s="91" t="s">
        <v>230</v>
      </c>
      <c r="O1028" s="91">
        <f t="shared" ref="O1028:O1091" ca="1" si="77">IF(AND($P1028&lt;&gt;"",$N1028="yes"),O1027+1,O1027)</f>
        <v>37</v>
      </c>
      <c r="P1028" s="91" t="str">
        <f t="shared" ca="1" si="76"/>
        <v/>
      </c>
    </row>
    <row r="1029" spans="1:16" s="91" customFormat="1" x14ac:dyDescent="0.25">
      <c r="A1029" s="91" t="s">
        <v>303</v>
      </c>
      <c r="B1029" s="329" t="s">
        <v>312</v>
      </c>
      <c r="C1029" s="91">
        <v>6</v>
      </c>
      <c r="D1029" s="91">
        <f>INDEX(Parameter!$B$9:$AB$9,MATCH(C1029,Parameter!$B$8:$AB$8,0))</f>
        <v>3</v>
      </c>
      <c r="E1029" s="91">
        <f>COUNTIF(Data!$CJ$89:$HN$89,Specials!C1029)</f>
        <v>2</v>
      </c>
      <c r="F1029" s="91">
        <f ca="1">OFFSET(Data!$BF$90,MATCH("W1",Data!$A$90:$A$169,0)-1,MATCH(C1029,Data!$BF$89:$CF$89,0)-1)</f>
        <v>8</v>
      </c>
      <c r="G1029" s="91">
        <f ca="1">OFFSET(Data!$BF$90,MATCH($B1029,Data!$A$90:$A$169,0)-1,MATCH(C1029,Data!$BF$89:$CF$89,0)-1)</f>
        <v>9</v>
      </c>
      <c r="H1029" s="91">
        <f t="shared" ca="1" si="75"/>
        <v>0</v>
      </c>
      <c r="I1029" s="91">
        <f t="array" ref="I1029">SUM(IF(Data!$A$90:$A$169=$B1029,Data!$J$90:$N$169))-SUM(IF(Data!$A$90:$A$169="W1",Data!$J$90:$N$169))</f>
        <v>9</v>
      </c>
      <c r="K1029" s="91" t="str">
        <f>INDEX(Data!$CG$90:$CG$169,MATCH($B1029,Data!$A$90:$A$169,0))</f>
        <v>Bernadette Brandeis</v>
      </c>
      <c r="L1029" s="91" t="str">
        <f t="shared" ca="1" si="74"/>
        <v>Best women took only 8</v>
      </c>
      <c r="M1029" s="91" t="s">
        <v>10</v>
      </c>
      <c r="N1029" s="91" t="s">
        <v>230</v>
      </c>
      <c r="O1029" s="91">
        <f t="shared" ca="1" si="77"/>
        <v>37</v>
      </c>
      <c r="P1029" s="91" t="str">
        <f t="shared" ca="1" si="76"/>
        <v/>
      </c>
    </row>
    <row r="1030" spans="1:16" s="91" customFormat="1" x14ac:dyDescent="0.25">
      <c r="A1030" s="91" t="s">
        <v>303</v>
      </c>
      <c r="B1030" s="329" t="s">
        <v>312</v>
      </c>
      <c r="C1030" s="91">
        <v>7</v>
      </c>
      <c r="D1030" s="91">
        <f>INDEX(Parameter!$B$9:$AB$9,MATCH(C1030,Parameter!$B$8:$AB$8,0))</f>
        <v>3</v>
      </c>
      <c r="E1030" s="91">
        <f>COUNTIF(Data!$CJ$89:$HN$89,Specials!C1030)</f>
        <v>2</v>
      </c>
      <c r="F1030" s="91">
        <f ca="1">OFFSET(Data!$BF$90,MATCH("W1",Data!$A$90:$A$169,0)-1,MATCH(C1030,Data!$BF$89:$CF$89,0)-1)</f>
        <v>8</v>
      </c>
      <c r="G1030" s="91">
        <f ca="1">OFFSET(Data!$BF$90,MATCH($B1030,Data!$A$90:$A$169,0)-1,MATCH(C1030,Data!$BF$89:$CF$89,0)-1)</f>
        <v>7</v>
      </c>
      <c r="H1030" s="91">
        <f t="shared" ca="1" si="75"/>
        <v>0</v>
      </c>
      <c r="I1030" s="91">
        <f t="array" ref="I1030">SUM(IF(Data!$A$90:$A$169=$B1030,Data!$J$90:$N$169))-SUM(IF(Data!$A$90:$A$169="W1",Data!$J$90:$N$169))</f>
        <v>9</v>
      </c>
      <c r="K1030" s="91" t="str">
        <f>INDEX(Data!$CG$90:$CG$169,MATCH($B1030,Data!$A$90:$A$169,0))</f>
        <v>Bernadette Brandeis</v>
      </c>
      <c r="L1030" s="91" t="str">
        <f t="shared" ca="1" si="74"/>
        <v>Best women took only 8</v>
      </c>
      <c r="M1030" s="91" t="s">
        <v>10</v>
      </c>
      <c r="N1030" s="91" t="s">
        <v>230</v>
      </c>
      <c r="O1030" s="91">
        <f t="shared" ca="1" si="77"/>
        <v>37</v>
      </c>
      <c r="P1030" s="91" t="str">
        <f t="shared" ca="1" si="76"/>
        <v/>
      </c>
    </row>
    <row r="1031" spans="1:16" s="91" customFormat="1" x14ac:dyDescent="0.25">
      <c r="A1031" s="91" t="s">
        <v>303</v>
      </c>
      <c r="B1031" s="329" t="s">
        <v>312</v>
      </c>
      <c r="C1031" s="91">
        <v>8</v>
      </c>
      <c r="D1031" s="91">
        <f>INDEX(Parameter!$B$9:$AB$9,MATCH(C1031,Parameter!$B$8:$AB$8,0))</f>
        <v>3</v>
      </c>
      <c r="E1031" s="91">
        <f>COUNTIF(Data!$CJ$89:$HN$89,Specials!C1031)</f>
        <v>2</v>
      </c>
      <c r="F1031" s="91">
        <f ca="1">OFFSET(Data!$BF$90,MATCH("W1",Data!$A$90:$A$169,0)-1,MATCH(C1031,Data!$BF$89:$CF$89,0)-1)</f>
        <v>6</v>
      </c>
      <c r="G1031" s="91">
        <f ca="1">OFFSET(Data!$BF$90,MATCH($B1031,Data!$A$90:$A$169,0)-1,MATCH(C1031,Data!$BF$89:$CF$89,0)-1)</f>
        <v>7</v>
      </c>
      <c r="H1031" s="91">
        <f t="shared" ca="1" si="75"/>
        <v>0</v>
      </c>
      <c r="I1031" s="91">
        <f t="array" ref="I1031">SUM(IF(Data!$A$90:$A$169=$B1031,Data!$J$90:$N$169))-SUM(IF(Data!$A$90:$A$169="W1",Data!$J$90:$N$169))</f>
        <v>9</v>
      </c>
      <c r="K1031" s="91" t="str">
        <f>INDEX(Data!$CG$90:$CG$169,MATCH($B1031,Data!$A$90:$A$169,0))</f>
        <v>Bernadette Brandeis</v>
      </c>
      <c r="L1031" s="91" t="str">
        <f t="shared" ca="1" si="74"/>
        <v>Best women took only 6</v>
      </c>
      <c r="M1031" s="91" t="s">
        <v>10</v>
      </c>
      <c r="N1031" s="91" t="s">
        <v>230</v>
      </c>
      <c r="O1031" s="91">
        <f t="shared" ca="1" si="77"/>
        <v>37</v>
      </c>
      <c r="P1031" s="91" t="str">
        <f t="shared" ca="1" si="76"/>
        <v/>
      </c>
    </row>
    <row r="1032" spans="1:16" s="91" customFormat="1" x14ac:dyDescent="0.25">
      <c r="A1032" s="91" t="s">
        <v>303</v>
      </c>
      <c r="B1032" s="329" t="s">
        <v>312</v>
      </c>
      <c r="C1032" s="91">
        <v>9</v>
      </c>
      <c r="D1032" s="91" t="str">
        <f>INDEX(Parameter!$B$9:$AB$9,MATCH(C1032,Parameter!$B$8:$AB$8,0))</f>
        <v>no</v>
      </c>
      <c r="E1032" s="91">
        <f>COUNTIF(Data!$CJ$89:$HN$89,Specials!C1032)</f>
        <v>0</v>
      </c>
      <c r="F1032" s="91">
        <f ca="1">OFFSET(Data!$BF$90,MATCH("W1",Data!$A$90:$A$169,0)-1,MATCH(C1032,Data!$BF$89:$CF$89,0)-1)</f>
        <v>0</v>
      </c>
      <c r="G1032" s="91">
        <f ca="1">OFFSET(Data!$BF$90,MATCH($B1032,Data!$A$90:$A$169,0)-1,MATCH(C1032,Data!$BF$89:$CF$89,0)-1)</f>
        <v>0</v>
      </c>
      <c r="H1032" s="91">
        <f t="shared" ca="1" si="75"/>
        <v>0</v>
      </c>
      <c r="I1032" s="91">
        <f t="array" ref="I1032">SUM(IF(Data!$A$90:$A$169=$B1032,Data!$J$90:$N$169))-SUM(IF(Data!$A$90:$A$169="W1",Data!$J$90:$N$169))</f>
        <v>9</v>
      </c>
      <c r="K1032" s="91" t="str">
        <f>INDEX(Data!$CG$90:$CG$169,MATCH($B1032,Data!$A$90:$A$169,0))</f>
        <v>Bernadette Brandeis</v>
      </c>
      <c r="L1032" s="91" t="str">
        <f t="shared" ca="1" si="74"/>
        <v>Best women took only 0</v>
      </c>
      <c r="M1032" s="91" t="s">
        <v>10</v>
      </c>
      <c r="N1032" s="91" t="s">
        <v>230</v>
      </c>
      <c r="O1032" s="91">
        <f t="shared" ca="1" si="77"/>
        <v>37</v>
      </c>
      <c r="P1032" s="91" t="str">
        <f t="shared" ca="1" si="76"/>
        <v/>
      </c>
    </row>
    <row r="1033" spans="1:16" s="91" customFormat="1" x14ac:dyDescent="0.25">
      <c r="A1033" s="91" t="s">
        <v>303</v>
      </c>
      <c r="B1033" s="329" t="s">
        <v>312</v>
      </c>
      <c r="C1033" s="91">
        <v>10</v>
      </c>
      <c r="D1033" s="91">
        <f>INDEX(Parameter!$B$9:$AB$9,MATCH(C1033,Parameter!$B$8:$AB$8,0))</f>
        <v>4</v>
      </c>
      <c r="E1033" s="91">
        <f>COUNTIF(Data!$CJ$89:$HN$89,Specials!C1033)</f>
        <v>2</v>
      </c>
      <c r="F1033" s="91">
        <f ca="1">OFFSET(Data!$BF$90,MATCH("W1",Data!$A$90:$A$169,0)-1,MATCH(C1033,Data!$BF$89:$CF$89,0)-1)</f>
        <v>9</v>
      </c>
      <c r="G1033" s="91">
        <f ca="1">OFFSET(Data!$BF$90,MATCH($B1033,Data!$A$90:$A$169,0)-1,MATCH(C1033,Data!$BF$89:$CF$89,0)-1)</f>
        <v>13</v>
      </c>
      <c r="H1033" s="91">
        <f t="shared" ca="1" si="75"/>
        <v>0</v>
      </c>
      <c r="I1033" s="91">
        <f t="array" ref="I1033">SUM(IF(Data!$A$90:$A$169=$B1033,Data!$J$90:$N$169))-SUM(IF(Data!$A$90:$A$169="W1",Data!$J$90:$N$169))</f>
        <v>9</v>
      </c>
      <c r="K1033" s="91" t="str">
        <f>INDEX(Data!$CG$90:$CG$169,MATCH($B1033,Data!$A$90:$A$169,0))</f>
        <v>Bernadette Brandeis</v>
      </c>
      <c r="L1033" s="91" t="str">
        <f t="shared" ca="1" si="74"/>
        <v>Best women took only 9</v>
      </c>
      <c r="M1033" s="91" t="s">
        <v>10</v>
      </c>
      <c r="N1033" s="91" t="s">
        <v>230</v>
      </c>
      <c r="O1033" s="91">
        <f t="shared" ca="1" si="77"/>
        <v>37</v>
      </c>
      <c r="P1033" s="91" t="str">
        <f t="shared" ca="1" si="76"/>
        <v/>
      </c>
    </row>
    <row r="1034" spans="1:16" s="91" customFormat="1" x14ac:dyDescent="0.25">
      <c r="A1034" s="91" t="s">
        <v>303</v>
      </c>
      <c r="B1034" s="329" t="s">
        <v>312</v>
      </c>
      <c r="C1034" s="91">
        <v>11</v>
      </c>
      <c r="D1034" s="91">
        <f>INDEX(Parameter!$B$9:$AB$9,MATCH(C1034,Parameter!$B$8:$AB$8,0))</f>
        <v>3</v>
      </c>
      <c r="E1034" s="91">
        <f>COUNTIF(Data!$CJ$89:$HN$89,Specials!C1034)</f>
        <v>2</v>
      </c>
      <c r="F1034" s="91">
        <f ca="1">OFFSET(Data!$BF$90,MATCH("W1",Data!$A$90:$A$169,0)-1,MATCH(C1034,Data!$BF$89:$CF$89,0)-1)</f>
        <v>9</v>
      </c>
      <c r="G1034" s="91">
        <f ca="1">OFFSET(Data!$BF$90,MATCH($B1034,Data!$A$90:$A$169,0)-1,MATCH(C1034,Data!$BF$89:$CF$89,0)-1)</f>
        <v>10</v>
      </c>
      <c r="H1034" s="91">
        <f t="shared" ca="1" si="75"/>
        <v>0</v>
      </c>
      <c r="I1034" s="91">
        <f t="array" ref="I1034">SUM(IF(Data!$A$90:$A$169=$B1034,Data!$J$90:$N$169))-SUM(IF(Data!$A$90:$A$169="W1",Data!$J$90:$N$169))</f>
        <v>9</v>
      </c>
      <c r="K1034" s="91" t="str">
        <f>INDEX(Data!$CG$90:$CG$169,MATCH($B1034,Data!$A$90:$A$169,0))</f>
        <v>Bernadette Brandeis</v>
      </c>
      <c r="L1034" s="91" t="str">
        <f t="shared" ca="1" si="74"/>
        <v>Best women took only 9</v>
      </c>
      <c r="M1034" s="91" t="s">
        <v>10</v>
      </c>
      <c r="N1034" s="91" t="s">
        <v>230</v>
      </c>
      <c r="O1034" s="91">
        <f t="shared" ca="1" si="77"/>
        <v>37</v>
      </c>
      <c r="P1034" s="91" t="str">
        <f t="shared" ca="1" si="76"/>
        <v/>
      </c>
    </row>
    <row r="1035" spans="1:16" s="91" customFormat="1" x14ac:dyDescent="0.25">
      <c r="A1035" s="91" t="s">
        <v>303</v>
      </c>
      <c r="B1035" s="329" t="s">
        <v>312</v>
      </c>
      <c r="C1035" s="91">
        <v>12</v>
      </c>
      <c r="D1035" s="91">
        <f>INDEX(Parameter!$B$9:$AB$9,MATCH(C1035,Parameter!$B$8:$AB$8,0))</f>
        <v>3</v>
      </c>
      <c r="E1035" s="91">
        <f>COUNTIF(Data!$CJ$89:$HN$89,Specials!C1035)</f>
        <v>2</v>
      </c>
      <c r="F1035" s="91">
        <f ca="1">OFFSET(Data!$BF$90,MATCH("W1",Data!$A$90:$A$169,0)-1,MATCH(C1035,Data!$BF$89:$CF$89,0)-1)</f>
        <v>9</v>
      </c>
      <c r="G1035" s="91">
        <f ca="1">OFFSET(Data!$BF$90,MATCH($B1035,Data!$A$90:$A$169,0)-1,MATCH(C1035,Data!$BF$89:$CF$89,0)-1)</f>
        <v>8</v>
      </c>
      <c r="H1035" s="91">
        <f t="shared" ca="1" si="75"/>
        <v>0</v>
      </c>
      <c r="I1035" s="91">
        <f t="array" ref="I1035">SUM(IF(Data!$A$90:$A$169=$B1035,Data!$J$90:$N$169))-SUM(IF(Data!$A$90:$A$169="W1",Data!$J$90:$N$169))</f>
        <v>9</v>
      </c>
      <c r="K1035" s="91" t="str">
        <f>INDEX(Data!$CG$90:$CG$169,MATCH($B1035,Data!$A$90:$A$169,0))</f>
        <v>Bernadette Brandeis</v>
      </c>
      <c r="L1035" s="91" t="str">
        <f t="shared" ref="L1035:L1077" ca="1" si="78">"Best women took only "&amp;F1035</f>
        <v>Best women took only 9</v>
      </c>
      <c r="M1035" s="91" t="s">
        <v>10</v>
      </c>
      <c r="N1035" s="91" t="s">
        <v>230</v>
      </c>
      <c r="O1035" s="91">
        <f t="shared" ca="1" si="77"/>
        <v>37</v>
      </c>
      <c r="P1035" s="91" t="str">
        <f t="shared" ca="1" si="76"/>
        <v/>
      </c>
    </row>
    <row r="1036" spans="1:16" s="91" customFormat="1" x14ac:dyDescent="0.25">
      <c r="A1036" s="91" t="s">
        <v>303</v>
      </c>
      <c r="B1036" s="329" t="s">
        <v>312</v>
      </c>
      <c r="C1036" s="91">
        <v>13</v>
      </c>
      <c r="D1036" s="91">
        <f>INDEX(Parameter!$B$9:$AB$9,MATCH(C1036,Parameter!$B$8:$AB$8,0))</f>
        <v>3</v>
      </c>
      <c r="E1036" s="91">
        <f>COUNTIF(Data!$CJ$89:$HN$89,Specials!C1036)</f>
        <v>2</v>
      </c>
      <c r="F1036" s="91">
        <f ca="1">OFFSET(Data!$BF$90,MATCH("W1",Data!$A$90:$A$169,0)-1,MATCH(C1036,Data!$BF$89:$CF$89,0)-1)</f>
        <v>8</v>
      </c>
      <c r="G1036" s="91">
        <f ca="1">OFFSET(Data!$BF$90,MATCH($B1036,Data!$A$90:$A$169,0)-1,MATCH(C1036,Data!$BF$89:$CF$89,0)-1)</f>
        <v>9</v>
      </c>
      <c r="H1036" s="91">
        <f t="shared" ca="1" si="75"/>
        <v>0</v>
      </c>
      <c r="I1036" s="91">
        <f t="array" ref="I1036">SUM(IF(Data!$A$90:$A$169=$B1036,Data!$J$90:$N$169))-SUM(IF(Data!$A$90:$A$169="W1",Data!$J$90:$N$169))</f>
        <v>9</v>
      </c>
      <c r="K1036" s="91" t="str">
        <f>INDEX(Data!$CG$90:$CG$169,MATCH($B1036,Data!$A$90:$A$169,0))</f>
        <v>Bernadette Brandeis</v>
      </c>
      <c r="L1036" s="91" t="str">
        <f t="shared" ca="1" si="78"/>
        <v>Best women took only 8</v>
      </c>
      <c r="M1036" s="91" t="s">
        <v>10</v>
      </c>
      <c r="N1036" s="91" t="s">
        <v>230</v>
      </c>
      <c r="O1036" s="91">
        <f t="shared" ca="1" si="77"/>
        <v>37</v>
      </c>
      <c r="P1036" s="91" t="str">
        <f t="shared" ca="1" si="76"/>
        <v/>
      </c>
    </row>
    <row r="1037" spans="1:16" s="91" customFormat="1" x14ac:dyDescent="0.25">
      <c r="A1037" s="91" t="s">
        <v>303</v>
      </c>
      <c r="B1037" s="329" t="s">
        <v>312</v>
      </c>
      <c r="C1037" s="91">
        <v>14</v>
      </c>
      <c r="D1037" s="91">
        <f>INDEX(Parameter!$B$9:$AB$9,MATCH(C1037,Parameter!$B$8:$AB$8,0))</f>
        <v>4</v>
      </c>
      <c r="E1037" s="91">
        <f>COUNTIF(Data!$CJ$89:$HN$89,Specials!C1037)</f>
        <v>2</v>
      </c>
      <c r="F1037" s="91">
        <f ca="1">OFFSET(Data!$BF$90,MATCH("W1",Data!$A$90:$A$169,0)-1,MATCH(C1037,Data!$BF$89:$CF$89,0)-1)</f>
        <v>11</v>
      </c>
      <c r="G1037" s="91">
        <f ca="1">OFFSET(Data!$BF$90,MATCH($B1037,Data!$A$90:$A$169,0)-1,MATCH(C1037,Data!$BF$89:$CF$89,0)-1)</f>
        <v>11</v>
      </c>
      <c r="H1037" s="91">
        <f t="shared" ca="1" si="75"/>
        <v>0</v>
      </c>
      <c r="I1037" s="91">
        <f t="array" ref="I1037">SUM(IF(Data!$A$90:$A$169=$B1037,Data!$J$90:$N$169))-SUM(IF(Data!$A$90:$A$169="W1",Data!$J$90:$N$169))</f>
        <v>9</v>
      </c>
      <c r="K1037" s="91" t="str">
        <f>INDEX(Data!$CG$90:$CG$169,MATCH($B1037,Data!$A$90:$A$169,0))</f>
        <v>Bernadette Brandeis</v>
      </c>
      <c r="L1037" s="91" t="str">
        <f t="shared" ca="1" si="78"/>
        <v>Best women took only 11</v>
      </c>
      <c r="M1037" s="91" t="s">
        <v>10</v>
      </c>
      <c r="N1037" s="91" t="s">
        <v>230</v>
      </c>
      <c r="O1037" s="91">
        <f t="shared" ca="1" si="77"/>
        <v>37</v>
      </c>
      <c r="P1037" s="91" t="str">
        <f t="shared" ca="1" si="76"/>
        <v/>
      </c>
    </row>
    <row r="1038" spans="1:16" s="91" customFormat="1" x14ac:dyDescent="0.25">
      <c r="A1038" s="91" t="s">
        <v>303</v>
      </c>
      <c r="B1038" s="329" t="s">
        <v>312</v>
      </c>
      <c r="C1038" s="91">
        <v>15</v>
      </c>
      <c r="D1038" s="91" t="str">
        <f>INDEX(Parameter!$B$9:$AB$9,MATCH(C1038,Parameter!$B$8:$AB$8,0))</f>
        <v>no</v>
      </c>
      <c r="E1038" s="91">
        <f>COUNTIF(Data!$CJ$89:$HN$89,Specials!C1038)</f>
        <v>0</v>
      </c>
      <c r="F1038" s="91">
        <f ca="1">OFFSET(Data!$BF$90,MATCH("W1",Data!$A$90:$A$169,0)-1,MATCH(C1038,Data!$BF$89:$CF$89,0)-1)</f>
        <v>0</v>
      </c>
      <c r="G1038" s="91">
        <f ca="1">OFFSET(Data!$BF$90,MATCH($B1038,Data!$A$90:$A$169,0)-1,MATCH(C1038,Data!$BF$89:$CF$89,0)-1)</f>
        <v>0</v>
      </c>
      <c r="H1038" s="91">
        <f t="shared" ca="1" si="75"/>
        <v>0</v>
      </c>
      <c r="I1038" s="91">
        <f t="array" ref="I1038">SUM(IF(Data!$A$90:$A$169=$B1038,Data!$J$90:$N$169))-SUM(IF(Data!$A$90:$A$169="W1",Data!$J$90:$N$169))</f>
        <v>9</v>
      </c>
      <c r="K1038" s="91" t="str">
        <f>INDEX(Data!$CG$90:$CG$169,MATCH($B1038,Data!$A$90:$A$169,0))</f>
        <v>Bernadette Brandeis</v>
      </c>
      <c r="L1038" s="91" t="str">
        <f t="shared" ca="1" si="78"/>
        <v>Best women took only 0</v>
      </c>
      <c r="M1038" s="91" t="s">
        <v>10</v>
      </c>
      <c r="N1038" s="91" t="s">
        <v>230</v>
      </c>
      <c r="O1038" s="91">
        <f t="shared" ca="1" si="77"/>
        <v>37</v>
      </c>
      <c r="P1038" s="91" t="str">
        <f t="shared" ca="1" si="76"/>
        <v/>
      </c>
    </row>
    <row r="1039" spans="1:16" s="91" customFormat="1" x14ac:dyDescent="0.25">
      <c r="A1039" s="91" t="s">
        <v>303</v>
      </c>
      <c r="B1039" s="329" t="s">
        <v>312</v>
      </c>
      <c r="C1039" s="91">
        <v>16</v>
      </c>
      <c r="D1039" s="91" t="str">
        <f>INDEX(Parameter!$B$9:$AB$9,MATCH(C1039,Parameter!$B$8:$AB$8,0))</f>
        <v>no</v>
      </c>
      <c r="E1039" s="91">
        <f>COUNTIF(Data!$CJ$89:$HN$89,Specials!C1039)</f>
        <v>0</v>
      </c>
      <c r="F1039" s="91">
        <f ca="1">OFFSET(Data!$BF$90,MATCH("W1",Data!$A$90:$A$169,0)-1,MATCH(C1039,Data!$BF$89:$CF$89,0)-1)</f>
        <v>0</v>
      </c>
      <c r="G1039" s="91">
        <f ca="1">OFFSET(Data!$BF$90,MATCH($B1039,Data!$A$90:$A$169,0)-1,MATCH(C1039,Data!$BF$89:$CF$89,0)-1)</f>
        <v>0</v>
      </c>
      <c r="H1039" s="91">
        <f t="shared" ca="1" si="75"/>
        <v>0</v>
      </c>
      <c r="I1039" s="91">
        <f t="array" ref="I1039">SUM(IF(Data!$A$90:$A$169=$B1039,Data!$J$90:$N$169))-SUM(IF(Data!$A$90:$A$169="W1",Data!$J$90:$N$169))</f>
        <v>9</v>
      </c>
      <c r="K1039" s="91" t="str">
        <f>INDEX(Data!$CG$90:$CG$169,MATCH($B1039,Data!$A$90:$A$169,0))</f>
        <v>Bernadette Brandeis</v>
      </c>
      <c r="L1039" s="91" t="str">
        <f t="shared" ca="1" si="78"/>
        <v>Best women took only 0</v>
      </c>
      <c r="M1039" s="91" t="s">
        <v>10</v>
      </c>
      <c r="N1039" s="91" t="s">
        <v>230</v>
      </c>
      <c r="O1039" s="91">
        <f t="shared" ca="1" si="77"/>
        <v>37</v>
      </c>
      <c r="P1039" s="91" t="str">
        <f t="shared" ca="1" si="76"/>
        <v/>
      </c>
    </row>
    <row r="1040" spans="1:16" s="91" customFormat="1" x14ac:dyDescent="0.25">
      <c r="A1040" s="91" t="s">
        <v>303</v>
      </c>
      <c r="B1040" s="329" t="s">
        <v>312</v>
      </c>
      <c r="C1040" s="91">
        <v>17</v>
      </c>
      <c r="D1040" s="91" t="str">
        <f>INDEX(Parameter!$B$9:$AB$9,MATCH(C1040,Parameter!$B$8:$AB$8,0))</f>
        <v>no</v>
      </c>
      <c r="E1040" s="91">
        <f>COUNTIF(Data!$CJ$89:$HN$89,Specials!C1040)</f>
        <v>0</v>
      </c>
      <c r="F1040" s="91">
        <f ca="1">OFFSET(Data!$BF$90,MATCH("W1",Data!$A$90:$A$169,0)-1,MATCH(C1040,Data!$BF$89:$CF$89,0)-1)</f>
        <v>0</v>
      </c>
      <c r="G1040" s="91">
        <f ca="1">OFFSET(Data!$BF$90,MATCH($B1040,Data!$A$90:$A$169,0)-1,MATCH(C1040,Data!$BF$89:$CF$89,0)-1)</f>
        <v>0</v>
      </c>
      <c r="H1040" s="91">
        <f t="shared" ca="1" si="75"/>
        <v>0</v>
      </c>
      <c r="I1040" s="91">
        <f t="array" ref="I1040">SUM(IF(Data!$A$90:$A$169=$B1040,Data!$J$90:$N$169))-SUM(IF(Data!$A$90:$A$169="W1",Data!$J$90:$N$169))</f>
        <v>9</v>
      </c>
      <c r="K1040" s="91" t="str">
        <f>INDEX(Data!$CG$90:$CG$169,MATCH($B1040,Data!$A$90:$A$169,0))</f>
        <v>Bernadette Brandeis</v>
      </c>
      <c r="L1040" s="91" t="str">
        <f t="shared" ca="1" si="78"/>
        <v>Best women took only 0</v>
      </c>
      <c r="M1040" s="91" t="s">
        <v>10</v>
      </c>
      <c r="N1040" s="91" t="s">
        <v>230</v>
      </c>
      <c r="O1040" s="91">
        <f t="shared" ca="1" si="77"/>
        <v>37</v>
      </c>
      <c r="P1040" s="91" t="str">
        <f t="shared" ca="1" si="76"/>
        <v/>
      </c>
    </row>
    <row r="1041" spans="1:16" s="91" customFormat="1" x14ac:dyDescent="0.25">
      <c r="A1041" s="91" t="s">
        <v>303</v>
      </c>
      <c r="B1041" s="329" t="s">
        <v>312</v>
      </c>
      <c r="C1041" s="91">
        <v>18</v>
      </c>
      <c r="D1041" s="91" t="str">
        <f>INDEX(Parameter!$B$9:$AB$9,MATCH(C1041,Parameter!$B$8:$AB$8,0))</f>
        <v>no</v>
      </c>
      <c r="E1041" s="91">
        <f>COUNTIF(Data!$CJ$89:$HN$89,Specials!C1041)</f>
        <v>0</v>
      </c>
      <c r="F1041" s="91">
        <f ca="1">OFFSET(Data!$BF$90,MATCH("W1",Data!$A$90:$A$169,0)-1,MATCH(C1041,Data!$BF$89:$CF$89,0)-1)</f>
        <v>0</v>
      </c>
      <c r="G1041" s="91">
        <f ca="1">OFFSET(Data!$BF$90,MATCH($B1041,Data!$A$90:$A$169,0)-1,MATCH(C1041,Data!$BF$89:$CF$89,0)-1)</f>
        <v>0</v>
      </c>
      <c r="H1041" s="91">
        <f t="shared" ca="1" si="75"/>
        <v>0</v>
      </c>
      <c r="I1041" s="91">
        <f t="array" ref="I1041">SUM(IF(Data!$A$90:$A$169=$B1041,Data!$J$90:$N$169))-SUM(IF(Data!$A$90:$A$169="W1",Data!$J$90:$N$169))</f>
        <v>9</v>
      </c>
      <c r="K1041" s="91" t="str">
        <f>INDEX(Data!$CG$90:$CG$169,MATCH($B1041,Data!$A$90:$A$169,0))</f>
        <v>Bernadette Brandeis</v>
      </c>
      <c r="L1041" s="91" t="str">
        <f t="shared" ca="1" si="78"/>
        <v>Best women took only 0</v>
      </c>
      <c r="M1041" s="91" t="s">
        <v>10</v>
      </c>
      <c r="N1041" s="91" t="s">
        <v>230</v>
      </c>
      <c r="O1041" s="91">
        <f t="shared" ca="1" si="77"/>
        <v>37</v>
      </c>
      <c r="P1041" s="91" t="str">
        <f t="shared" ca="1" si="76"/>
        <v/>
      </c>
    </row>
    <row r="1042" spans="1:16" s="91" customFormat="1" x14ac:dyDescent="0.25">
      <c r="A1042" s="91" t="s">
        <v>303</v>
      </c>
      <c r="B1042" s="329" t="s">
        <v>312</v>
      </c>
      <c r="C1042" s="91">
        <v>19</v>
      </c>
      <c r="D1042" s="91" t="str">
        <f>INDEX(Parameter!$B$9:$AB$9,MATCH(C1042,Parameter!$B$8:$AB$8,0))</f>
        <v>no</v>
      </c>
      <c r="E1042" s="91">
        <f>COUNTIF(Data!$CJ$89:$HN$89,Specials!C1042)</f>
        <v>0</v>
      </c>
      <c r="F1042" s="91">
        <f ca="1">OFFSET(Data!$BF$90,MATCH("W1",Data!$A$90:$A$169,0)-1,MATCH(C1042,Data!$BF$89:$CF$89,0)-1)</f>
        <v>0</v>
      </c>
      <c r="G1042" s="91">
        <f ca="1">OFFSET(Data!$BF$90,MATCH($B1042,Data!$A$90:$A$169,0)-1,MATCH(C1042,Data!$BF$89:$CF$89,0)-1)</f>
        <v>0</v>
      </c>
      <c r="H1042" s="91">
        <f t="shared" ca="1" si="75"/>
        <v>0</v>
      </c>
      <c r="I1042" s="91">
        <f t="array" ref="I1042">SUM(IF(Data!$A$90:$A$169=$B1042,Data!$J$90:$N$169))-SUM(IF(Data!$A$90:$A$169="W1",Data!$J$90:$N$169))</f>
        <v>9</v>
      </c>
      <c r="K1042" s="91" t="str">
        <f>INDEX(Data!$CG$90:$CG$169,MATCH($B1042,Data!$A$90:$A$169,0))</f>
        <v>Bernadette Brandeis</v>
      </c>
      <c r="L1042" s="91" t="str">
        <f t="shared" ca="1" si="78"/>
        <v>Best women took only 0</v>
      </c>
      <c r="M1042" s="91" t="s">
        <v>10</v>
      </c>
      <c r="N1042" s="91" t="s">
        <v>230</v>
      </c>
      <c r="O1042" s="91">
        <f t="shared" ca="1" si="77"/>
        <v>37</v>
      </c>
      <c r="P1042" s="91" t="str">
        <f t="shared" ca="1" si="76"/>
        <v/>
      </c>
    </row>
    <row r="1043" spans="1:16" s="91" customFormat="1" x14ac:dyDescent="0.25">
      <c r="A1043" s="91" t="s">
        <v>303</v>
      </c>
      <c r="B1043" s="329" t="s">
        <v>312</v>
      </c>
      <c r="C1043" s="91">
        <v>20</v>
      </c>
      <c r="D1043" s="91" t="str">
        <f>INDEX(Parameter!$B$9:$AB$9,MATCH(C1043,Parameter!$B$8:$AB$8,0))</f>
        <v>no</v>
      </c>
      <c r="E1043" s="91">
        <f>COUNTIF(Data!$CJ$89:$HN$89,Specials!C1043)</f>
        <v>0</v>
      </c>
      <c r="F1043" s="91">
        <f ca="1">OFFSET(Data!$BF$90,MATCH("W1",Data!$A$90:$A$169,0)-1,MATCH(C1043,Data!$BF$89:$CF$89,0)-1)</f>
        <v>0</v>
      </c>
      <c r="G1043" s="91">
        <f ca="1">OFFSET(Data!$BF$90,MATCH($B1043,Data!$A$90:$A$169,0)-1,MATCH(C1043,Data!$BF$89:$CF$89,0)-1)</f>
        <v>0</v>
      </c>
      <c r="H1043" s="91">
        <f t="shared" ca="1" si="75"/>
        <v>0</v>
      </c>
      <c r="I1043" s="91">
        <f t="array" ref="I1043">SUM(IF(Data!$A$90:$A$169=$B1043,Data!$J$90:$N$169))-SUM(IF(Data!$A$90:$A$169="W1",Data!$J$90:$N$169))</f>
        <v>9</v>
      </c>
      <c r="K1043" s="91" t="str">
        <f>INDEX(Data!$CG$90:$CG$169,MATCH($B1043,Data!$A$90:$A$169,0))</f>
        <v>Bernadette Brandeis</v>
      </c>
      <c r="L1043" s="91" t="str">
        <f t="shared" ca="1" si="78"/>
        <v>Best women took only 0</v>
      </c>
      <c r="M1043" s="91" t="s">
        <v>10</v>
      </c>
      <c r="N1043" s="91" t="s">
        <v>230</v>
      </c>
      <c r="O1043" s="91">
        <f t="shared" ca="1" si="77"/>
        <v>37</v>
      </c>
      <c r="P1043" s="91" t="str">
        <f t="shared" ca="1" si="76"/>
        <v/>
      </c>
    </row>
    <row r="1044" spans="1:16" s="91" customFormat="1" x14ac:dyDescent="0.25">
      <c r="A1044" s="91" t="s">
        <v>303</v>
      </c>
      <c r="B1044" s="329" t="s">
        <v>312</v>
      </c>
      <c r="C1044" s="91">
        <v>21</v>
      </c>
      <c r="D1044" s="91" t="str">
        <f>INDEX(Parameter!$B$9:$AB$9,MATCH(C1044,Parameter!$B$8:$AB$8,0))</f>
        <v>no</v>
      </c>
      <c r="E1044" s="91">
        <f>COUNTIF(Data!$CJ$89:$HN$89,Specials!C1044)</f>
        <v>0</v>
      </c>
      <c r="F1044" s="91">
        <f ca="1">OFFSET(Data!$BF$90,MATCH("W1",Data!$A$90:$A$169,0)-1,MATCH(C1044,Data!$BF$89:$CF$89,0)-1)</f>
        <v>0</v>
      </c>
      <c r="G1044" s="91">
        <f ca="1">OFFSET(Data!$BF$90,MATCH($B1044,Data!$A$90:$A$169,0)-1,MATCH(C1044,Data!$BF$89:$CF$89,0)-1)</f>
        <v>0</v>
      </c>
      <c r="H1044" s="91">
        <f t="shared" ca="1" si="75"/>
        <v>0</v>
      </c>
      <c r="I1044" s="91">
        <f t="array" ref="I1044">SUM(IF(Data!$A$90:$A$169=$B1044,Data!$J$90:$N$169))-SUM(IF(Data!$A$90:$A$169="W1",Data!$J$90:$N$169))</f>
        <v>9</v>
      </c>
      <c r="K1044" s="91" t="str">
        <f>INDEX(Data!$CG$90:$CG$169,MATCH($B1044,Data!$A$90:$A$169,0))</f>
        <v>Bernadette Brandeis</v>
      </c>
      <c r="L1044" s="91" t="str">
        <f t="shared" ca="1" si="78"/>
        <v>Best women took only 0</v>
      </c>
      <c r="M1044" s="91" t="s">
        <v>10</v>
      </c>
      <c r="N1044" s="91" t="s">
        <v>230</v>
      </c>
      <c r="O1044" s="91">
        <f t="shared" ca="1" si="77"/>
        <v>37</v>
      </c>
      <c r="P1044" s="91" t="str">
        <f t="shared" ca="1" si="76"/>
        <v/>
      </c>
    </row>
    <row r="1045" spans="1:16" s="91" customFormat="1" x14ac:dyDescent="0.25">
      <c r="A1045" s="91" t="s">
        <v>303</v>
      </c>
      <c r="B1045" s="329" t="s">
        <v>312</v>
      </c>
      <c r="C1045" s="91">
        <v>22</v>
      </c>
      <c r="D1045" s="91" t="str">
        <f>INDEX(Parameter!$B$9:$AB$9,MATCH(C1045,Parameter!$B$8:$AB$8,0))</f>
        <v>no</v>
      </c>
      <c r="E1045" s="91">
        <f>COUNTIF(Data!$CJ$89:$HN$89,Specials!C1045)</f>
        <v>0</v>
      </c>
      <c r="F1045" s="91">
        <f ca="1">OFFSET(Data!$BF$90,MATCH("W1",Data!$A$90:$A$169,0)-1,MATCH(C1045,Data!$BF$89:$CF$89,0)-1)</f>
        <v>0</v>
      </c>
      <c r="G1045" s="91">
        <f ca="1">OFFSET(Data!$BF$90,MATCH($B1045,Data!$A$90:$A$169,0)-1,MATCH(C1045,Data!$BF$89:$CF$89,0)-1)</f>
        <v>0</v>
      </c>
      <c r="H1045" s="91">
        <f t="shared" ca="1" si="75"/>
        <v>0</v>
      </c>
      <c r="I1045" s="91">
        <f t="array" ref="I1045">SUM(IF(Data!$A$90:$A$169=$B1045,Data!$J$90:$N$169))-SUM(IF(Data!$A$90:$A$169="W1",Data!$J$90:$N$169))</f>
        <v>9</v>
      </c>
      <c r="K1045" s="91" t="str">
        <f>INDEX(Data!$CG$90:$CG$169,MATCH($B1045,Data!$A$90:$A$169,0))</f>
        <v>Bernadette Brandeis</v>
      </c>
      <c r="L1045" s="91" t="str">
        <f t="shared" ca="1" si="78"/>
        <v>Best women took only 0</v>
      </c>
      <c r="M1045" s="91" t="s">
        <v>10</v>
      </c>
      <c r="N1045" s="91" t="s">
        <v>230</v>
      </c>
      <c r="O1045" s="91">
        <f t="shared" ca="1" si="77"/>
        <v>37</v>
      </c>
      <c r="P1045" s="91" t="str">
        <f t="shared" ca="1" si="76"/>
        <v/>
      </c>
    </row>
    <row r="1046" spans="1:16" s="91" customFormat="1" x14ac:dyDescent="0.25">
      <c r="A1046" s="91" t="s">
        <v>303</v>
      </c>
      <c r="B1046" s="329" t="s">
        <v>312</v>
      </c>
      <c r="C1046" s="91">
        <v>23</v>
      </c>
      <c r="D1046" s="91" t="str">
        <f>INDEX(Parameter!$B$9:$AB$9,MATCH(C1046,Parameter!$B$8:$AB$8,0))</f>
        <v>no</v>
      </c>
      <c r="E1046" s="91">
        <f>COUNTIF(Data!$CJ$89:$HN$89,Specials!C1046)</f>
        <v>0</v>
      </c>
      <c r="F1046" s="91">
        <f ca="1">OFFSET(Data!$BF$90,MATCH("W1",Data!$A$90:$A$169,0)-1,MATCH(C1046,Data!$BF$89:$CF$89,0)-1)</f>
        <v>0</v>
      </c>
      <c r="G1046" s="91">
        <f ca="1">OFFSET(Data!$BF$90,MATCH($B1046,Data!$A$90:$A$169,0)-1,MATCH(C1046,Data!$BF$89:$CF$89,0)-1)</f>
        <v>0</v>
      </c>
      <c r="H1046" s="91">
        <f t="shared" ca="1" si="75"/>
        <v>0</v>
      </c>
      <c r="I1046" s="91">
        <f t="array" ref="I1046">SUM(IF(Data!$A$90:$A$169=$B1046,Data!$J$90:$N$169))-SUM(IF(Data!$A$90:$A$169="W1",Data!$J$90:$N$169))</f>
        <v>9</v>
      </c>
      <c r="K1046" s="91" t="str">
        <f>INDEX(Data!$CG$90:$CG$169,MATCH($B1046,Data!$A$90:$A$169,0))</f>
        <v>Bernadette Brandeis</v>
      </c>
      <c r="L1046" s="91" t="str">
        <f t="shared" ca="1" si="78"/>
        <v>Best women took only 0</v>
      </c>
      <c r="M1046" s="91" t="s">
        <v>10</v>
      </c>
      <c r="N1046" s="91" t="s">
        <v>230</v>
      </c>
      <c r="O1046" s="91">
        <f t="shared" ca="1" si="77"/>
        <v>37</v>
      </c>
      <c r="P1046" s="91" t="str">
        <f t="shared" ca="1" si="76"/>
        <v/>
      </c>
    </row>
    <row r="1047" spans="1:16" s="91" customFormat="1" x14ac:dyDescent="0.25">
      <c r="A1047" s="91" t="s">
        <v>303</v>
      </c>
      <c r="B1047" s="329" t="s">
        <v>312</v>
      </c>
      <c r="C1047" s="91">
        <v>24</v>
      </c>
      <c r="D1047" s="91" t="str">
        <f>INDEX(Parameter!$B$9:$AB$9,MATCH(C1047,Parameter!$B$8:$AB$8,0))</f>
        <v>no</v>
      </c>
      <c r="E1047" s="91">
        <f>COUNTIF(Data!$CJ$89:$HN$89,Specials!C1047)</f>
        <v>0</v>
      </c>
      <c r="F1047" s="91">
        <f ca="1">OFFSET(Data!$BF$90,MATCH("W1",Data!$A$90:$A$169,0)-1,MATCH(C1047,Data!$BF$89:$CF$89,0)-1)</f>
        <v>0</v>
      </c>
      <c r="G1047" s="91">
        <f ca="1">OFFSET(Data!$BF$90,MATCH($B1047,Data!$A$90:$A$169,0)-1,MATCH(C1047,Data!$BF$89:$CF$89,0)-1)</f>
        <v>0</v>
      </c>
      <c r="H1047" s="91">
        <f t="shared" ca="1" si="75"/>
        <v>0</v>
      </c>
      <c r="I1047" s="91">
        <f t="array" ref="I1047">SUM(IF(Data!$A$90:$A$169=$B1047,Data!$J$90:$N$169))-SUM(IF(Data!$A$90:$A$169="W1",Data!$J$90:$N$169))</f>
        <v>9</v>
      </c>
      <c r="K1047" s="91" t="str">
        <f>INDEX(Data!$CG$90:$CG$169,MATCH($B1047,Data!$A$90:$A$169,0))</f>
        <v>Bernadette Brandeis</v>
      </c>
      <c r="L1047" s="91" t="str">
        <f t="shared" ca="1" si="78"/>
        <v>Best women took only 0</v>
      </c>
      <c r="M1047" s="91" t="s">
        <v>10</v>
      </c>
      <c r="N1047" s="91" t="s">
        <v>230</v>
      </c>
      <c r="O1047" s="91">
        <f t="shared" ca="1" si="77"/>
        <v>37</v>
      </c>
      <c r="P1047" s="91" t="str">
        <f t="shared" ca="1" si="76"/>
        <v/>
      </c>
    </row>
    <row r="1048" spans="1:16" s="91" customFormat="1" x14ac:dyDescent="0.25">
      <c r="A1048" s="91" t="s">
        <v>303</v>
      </c>
      <c r="B1048" s="329" t="s">
        <v>312</v>
      </c>
      <c r="C1048" s="91">
        <v>25</v>
      </c>
      <c r="D1048" s="91" t="str">
        <f>INDEX(Parameter!$B$9:$AB$9,MATCH(C1048,Parameter!$B$8:$AB$8,0))</f>
        <v>no</v>
      </c>
      <c r="E1048" s="91">
        <f>COUNTIF(Data!$CJ$89:$HN$89,Specials!C1048)</f>
        <v>0</v>
      </c>
      <c r="F1048" s="91">
        <f ca="1">OFFSET(Data!$BF$90,MATCH("W1",Data!$A$90:$A$169,0)-1,MATCH(C1048,Data!$BF$89:$CF$89,0)-1)</f>
        <v>0</v>
      </c>
      <c r="G1048" s="91">
        <f ca="1">OFFSET(Data!$BF$90,MATCH($B1048,Data!$A$90:$A$169,0)-1,MATCH(C1048,Data!$BF$89:$CF$89,0)-1)</f>
        <v>0</v>
      </c>
      <c r="H1048" s="91">
        <f t="shared" ca="1" si="75"/>
        <v>0</v>
      </c>
      <c r="I1048" s="91">
        <f t="array" ref="I1048">SUM(IF(Data!$A$90:$A$169=$B1048,Data!$J$90:$N$169))-SUM(IF(Data!$A$90:$A$169="W1",Data!$J$90:$N$169))</f>
        <v>9</v>
      </c>
      <c r="K1048" s="91" t="str">
        <f>INDEX(Data!$CG$90:$CG$169,MATCH($B1048,Data!$A$90:$A$169,0))</f>
        <v>Bernadette Brandeis</v>
      </c>
      <c r="L1048" s="91" t="str">
        <f t="shared" ca="1" si="78"/>
        <v>Best women took only 0</v>
      </c>
      <c r="M1048" s="91" t="s">
        <v>10</v>
      </c>
      <c r="N1048" s="91" t="s">
        <v>230</v>
      </c>
      <c r="O1048" s="91">
        <f t="shared" ca="1" si="77"/>
        <v>37</v>
      </c>
      <c r="P1048" s="91" t="str">
        <f t="shared" ca="1" si="76"/>
        <v/>
      </c>
    </row>
    <row r="1049" spans="1:16" s="91" customFormat="1" x14ac:dyDescent="0.25">
      <c r="A1049" s="91" t="s">
        <v>303</v>
      </c>
      <c r="B1049" s="329" t="s">
        <v>312</v>
      </c>
      <c r="C1049" s="91">
        <v>26</v>
      </c>
      <c r="D1049" s="91" t="str">
        <f>INDEX(Parameter!$B$9:$AB$9,MATCH(C1049,Parameter!$B$8:$AB$8,0))</f>
        <v>no</v>
      </c>
      <c r="E1049" s="91">
        <f>COUNTIF(Data!$CJ$89:$HN$89,Specials!C1049)</f>
        <v>0</v>
      </c>
      <c r="F1049" s="91">
        <f ca="1">OFFSET(Data!$BF$90,MATCH("W1",Data!$A$90:$A$169,0)-1,MATCH(C1049,Data!$BF$89:$CF$89,0)-1)</f>
        <v>0</v>
      </c>
      <c r="G1049" s="91">
        <f ca="1">OFFSET(Data!$BF$90,MATCH($B1049,Data!$A$90:$A$169,0)-1,MATCH(C1049,Data!$BF$89:$CF$89,0)-1)</f>
        <v>0</v>
      </c>
      <c r="H1049" s="91">
        <f t="shared" ca="1" si="75"/>
        <v>0</v>
      </c>
      <c r="I1049" s="91">
        <f t="array" ref="I1049">SUM(IF(Data!$A$90:$A$169=$B1049,Data!$J$90:$N$169))-SUM(IF(Data!$A$90:$A$169="W1",Data!$J$90:$N$169))</f>
        <v>9</v>
      </c>
      <c r="K1049" s="91" t="str">
        <f>INDEX(Data!$CG$90:$CG$169,MATCH($B1049,Data!$A$90:$A$169,0))</f>
        <v>Bernadette Brandeis</v>
      </c>
      <c r="L1049" s="91" t="str">
        <f t="shared" ca="1" si="78"/>
        <v>Best women took only 0</v>
      </c>
      <c r="M1049" s="91" t="s">
        <v>10</v>
      </c>
      <c r="N1049" s="91" t="s">
        <v>230</v>
      </c>
      <c r="O1049" s="91">
        <f t="shared" ca="1" si="77"/>
        <v>37</v>
      </c>
      <c r="P1049" s="91" t="str">
        <f t="shared" ca="1" si="76"/>
        <v/>
      </c>
    </row>
    <row r="1050" spans="1:16" s="91" customFormat="1" x14ac:dyDescent="0.25">
      <c r="A1050" s="91" t="s">
        <v>303</v>
      </c>
      <c r="B1050" s="329" t="s">
        <v>312</v>
      </c>
      <c r="C1050" s="91">
        <v>27</v>
      </c>
      <c r="D1050" s="91" t="str">
        <f>INDEX(Parameter!$B$9:$AB$9,MATCH(C1050,Parameter!$B$8:$AB$8,0))</f>
        <v>no</v>
      </c>
      <c r="E1050" s="91">
        <f>COUNTIF(Data!$CJ$89:$HN$89,Specials!C1050)</f>
        <v>0</v>
      </c>
      <c r="F1050" s="91">
        <f ca="1">OFFSET(Data!$BF$90,MATCH("W1",Data!$A$90:$A$169,0)-1,MATCH(C1050,Data!$BF$89:$CF$89,0)-1)</f>
        <v>0</v>
      </c>
      <c r="G1050" s="91">
        <f ca="1">OFFSET(Data!$BF$90,MATCH($B1050,Data!$A$90:$A$169,0)-1,MATCH(C1050,Data!$BF$89:$CF$89,0)-1)</f>
        <v>0</v>
      </c>
      <c r="H1050" s="91">
        <f t="shared" ca="1" si="75"/>
        <v>0</v>
      </c>
      <c r="I1050" s="91">
        <f t="array" ref="I1050">SUM(IF(Data!$A$90:$A$169=$B1050,Data!$J$90:$N$169))-SUM(IF(Data!$A$90:$A$169="W1",Data!$J$90:$N$169))</f>
        <v>9</v>
      </c>
      <c r="K1050" s="91" t="str">
        <f>INDEX(Data!$CG$90:$CG$169,MATCH($B1050,Data!$A$90:$A$169,0))</f>
        <v>Bernadette Brandeis</v>
      </c>
      <c r="L1050" s="91" t="str">
        <f t="shared" ca="1" si="78"/>
        <v>Best women took only 0</v>
      </c>
      <c r="M1050" s="91" t="s">
        <v>10</v>
      </c>
      <c r="N1050" s="91" t="s">
        <v>230</v>
      </c>
      <c r="O1050" s="91">
        <f t="shared" ca="1" si="77"/>
        <v>37</v>
      </c>
      <c r="P1050" s="91" t="str">
        <f t="shared" ca="1" si="76"/>
        <v/>
      </c>
    </row>
    <row r="1051" spans="1:16" s="91" customFormat="1" ht="15" customHeight="1" x14ac:dyDescent="0.25">
      <c r="A1051" s="91" t="s">
        <v>303</v>
      </c>
      <c r="B1051" s="329" t="s">
        <v>313</v>
      </c>
      <c r="C1051" s="91">
        <v>1</v>
      </c>
      <c r="D1051" s="91">
        <f>INDEX(Parameter!$B$9:$AB$9,MATCH(C1051,Parameter!$B$8:$AB$8,0))</f>
        <v>3</v>
      </c>
      <c r="E1051" s="91">
        <f>COUNTIF(Data!$CJ$89:$HN$89,Specials!C1051)</f>
        <v>2</v>
      </c>
      <c r="F1051" s="91">
        <f ca="1">OFFSET(Data!$BF$90,MATCH("W1",Data!$A$90:$A$169,0)-1,MATCH(C1051,Data!$BF$89:$CF$89,0)-1)</f>
        <v>7</v>
      </c>
      <c r="G1051" s="91">
        <f ca="1">OFFSET(Data!$BF$90,MATCH($B1051,Data!$A$90:$A$169,0)-1,MATCH(C1051,Data!$BF$89:$CF$89,0)-1)</f>
        <v>8</v>
      </c>
      <c r="H1051" s="91">
        <f t="shared" ca="1" si="75"/>
        <v>0</v>
      </c>
      <c r="I1051" s="91">
        <f t="array" ref="I1051">SUM(IF(Data!$A$90:$A$169=$B1051,Data!$J$90:$N$169))-SUM(IF(Data!$A$90:$A$169="W1",Data!$J$90:$N$169))</f>
        <v>18</v>
      </c>
      <c r="K1051" s="91" t="str">
        <f>INDEX(Data!$CG$90:$CG$169,MATCH($B1051,Data!$A$90:$A$169,0))</f>
        <v>Michaela Trimmel</v>
      </c>
      <c r="L1051" s="91" t="str">
        <f t="shared" ca="1" si="78"/>
        <v>Best women took only 7</v>
      </c>
      <c r="M1051" s="91" t="s">
        <v>10</v>
      </c>
      <c r="N1051" s="91" t="s">
        <v>230</v>
      </c>
      <c r="O1051" s="91">
        <f t="shared" ca="1" si="77"/>
        <v>37</v>
      </c>
      <c r="P1051" s="91" t="str">
        <f t="shared" ca="1" si="76"/>
        <v/>
      </c>
    </row>
    <row r="1052" spans="1:16" s="91" customFormat="1" x14ac:dyDescent="0.25">
      <c r="A1052" s="91" t="s">
        <v>303</v>
      </c>
      <c r="B1052" s="329" t="s">
        <v>313</v>
      </c>
      <c r="C1052" s="91">
        <v>2</v>
      </c>
      <c r="D1052" s="91">
        <f>INDEX(Parameter!$B$9:$AB$9,MATCH(C1052,Parameter!$B$8:$AB$8,0))</f>
        <v>3</v>
      </c>
      <c r="E1052" s="91">
        <f>COUNTIF(Data!$CJ$89:$HN$89,Specials!C1052)</f>
        <v>2</v>
      </c>
      <c r="F1052" s="91">
        <f ca="1">OFFSET(Data!$BF$90,MATCH("W1",Data!$A$90:$A$169,0)-1,MATCH(C1052,Data!$BF$89:$CF$89,0)-1)</f>
        <v>6</v>
      </c>
      <c r="G1052" s="91">
        <f ca="1">OFFSET(Data!$BF$90,MATCH($B1052,Data!$A$90:$A$169,0)-1,MATCH(C1052,Data!$BF$89:$CF$89,0)-1)</f>
        <v>7</v>
      </c>
      <c r="H1052" s="91">
        <f t="shared" ca="1" si="75"/>
        <v>0</v>
      </c>
      <c r="I1052" s="91">
        <f t="array" ref="I1052">SUM(IF(Data!$A$90:$A$169=$B1052,Data!$J$90:$N$169))-SUM(IF(Data!$A$90:$A$169="W1",Data!$J$90:$N$169))</f>
        <v>18</v>
      </c>
      <c r="K1052" s="91" t="str">
        <f>INDEX(Data!$CG$90:$CG$169,MATCH($B1052,Data!$A$90:$A$169,0))</f>
        <v>Michaela Trimmel</v>
      </c>
      <c r="L1052" s="91" t="str">
        <f t="shared" ca="1" si="78"/>
        <v>Best women took only 6</v>
      </c>
      <c r="M1052" s="91" t="s">
        <v>10</v>
      </c>
      <c r="N1052" s="91" t="s">
        <v>230</v>
      </c>
      <c r="O1052" s="91">
        <f t="shared" ca="1" si="77"/>
        <v>37</v>
      </c>
      <c r="P1052" s="91" t="str">
        <f t="shared" ca="1" si="76"/>
        <v/>
      </c>
    </row>
    <row r="1053" spans="1:16" s="91" customFormat="1" x14ac:dyDescent="0.25">
      <c r="A1053" s="91" t="s">
        <v>303</v>
      </c>
      <c r="B1053" s="329" t="s">
        <v>313</v>
      </c>
      <c r="C1053" s="91">
        <v>3</v>
      </c>
      <c r="D1053" s="91">
        <f>INDEX(Parameter!$B$9:$AB$9,MATCH(C1053,Parameter!$B$8:$AB$8,0))</f>
        <v>3</v>
      </c>
      <c r="E1053" s="91">
        <f>COUNTIF(Data!$CJ$89:$HN$89,Specials!C1053)</f>
        <v>2</v>
      </c>
      <c r="F1053" s="91">
        <f ca="1">OFFSET(Data!$BF$90,MATCH("W1",Data!$A$90:$A$169,0)-1,MATCH(C1053,Data!$BF$89:$CF$89,0)-1)</f>
        <v>8</v>
      </c>
      <c r="G1053" s="91">
        <f ca="1">OFFSET(Data!$BF$90,MATCH($B1053,Data!$A$90:$A$169,0)-1,MATCH(C1053,Data!$BF$89:$CF$89,0)-1)</f>
        <v>10</v>
      </c>
      <c r="H1053" s="91">
        <f t="shared" ca="1" si="75"/>
        <v>0</v>
      </c>
      <c r="I1053" s="91">
        <f t="array" ref="I1053">SUM(IF(Data!$A$90:$A$169=$B1053,Data!$J$90:$N$169))-SUM(IF(Data!$A$90:$A$169="W1",Data!$J$90:$N$169))</f>
        <v>18</v>
      </c>
      <c r="K1053" s="91" t="str">
        <f>INDEX(Data!$CG$90:$CG$169,MATCH($B1053,Data!$A$90:$A$169,0))</f>
        <v>Michaela Trimmel</v>
      </c>
      <c r="L1053" s="91" t="str">
        <f t="shared" ca="1" si="78"/>
        <v>Best women took only 8</v>
      </c>
      <c r="M1053" s="91" t="s">
        <v>10</v>
      </c>
      <c r="N1053" s="91" t="s">
        <v>230</v>
      </c>
      <c r="O1053" s="91">
        <f t="shared" ca="1" si="77"/>
        <v>37</v>
      </c>
      <c r="P1053" s="91" t="str">
        <f t="shared" ca="1" si="76"/>
        <v/>
      </c>
    </row>
    <row r="1054" spans="1:16" s="91" customFormat="1" x14ac:dyDescent="0.25">
      <c r="A1054" s="91" t="s">
        <v>303</v>
      </c>
      <c r="B1054" s="329" t="s">
        <v>313</v>
      </c>
      <c r="C1054" s="91">
        <v>4</v>
      </c>
      <c r="D1054" s="91">
        <f>INDEX(Parameter!$B$9:$AB$9,MATCH(C1054,Parameter!$B$8:$AB$8,0))</f>
        <v>3</v>
      </c>
      <c r="E1054" s="91">
        <f>COUNTIF(Data!$CJ$89:$HN$89,Specials!C1054)</f>
        <v>2</v>
      </c>
      <c r="F1054" s="91">
        <f ca="1">OFFSET(Data!$BF$90,MATCH("W1",Data!$A$90:$A$169,0)-1,MATCH(C1054,Data!$BF$89:$CF$89,0)-1)</f>
        <v>8</v>
      </c>
      <c r="G1054" s="91">
        <f ca="1">OFFSET(Data!$BF$90,MATCH($B1054,Data!$A$90:$A$169,0)-1,MATCH(C1054,Data!$BF$89:$CF$89,0)-1)</f>
        <v>7</v>
      </c>
      <c r="H1054" s="91">
        <f t="shared" ca="1" si="75"/>
        <v>0</v>
      </c>
      <c r="I1054" s="91">
        <f t="array" ref="I1054">SUM(IF(Data!$A$90:$A$169=$B1054,Data!$J$90:$N$169))-SUM(IF(Data!$A$90:$A$169="W1",Data!$J$90:$N$169))</f>
        <v>18</v>
      </c>
      <c r="K1054" s="91" t="str">
        <f>INDEX(Data!$CG$90:$CG$169,MATCH($B1054,Data!$A$90:$A$169,0))</f>
        <v>Michaela Trimmel</v>
      </c>
      <c r="L1054" s="91" t="str">
        <f t="shared" ca="1" si="78"/>
        <v>Best women took only 8</v>
      </c>
      <c r="M1054" s="91" t="s">
        <v>10</v>
      </c>
      <c r="N1054" s="91" t="s">
        <v>230</v>
      </c>
      <c r="O1054" s="91">
        <f t="shared" ca="1" si="77"/>
        <v>37</v>
      </c>
      <c r="P1054" s="91" t="str">
        <f t="shared" ca="1" si="76"/>
        <v/>
      </c>
    </row>
    <row r="1055" spans="1:16" s="91" customFormat="1" x14ac:dyDescent="0.25">
      <c r="A1055" s="91" t="s">
        <v>303</v>
      </c>
      <c r="B1055" s="329" t="s">
        <v>313</v>
      </c>
      <c r="C1055" s="91">
        <v>5</v>
      </c>
      <c r="D1055" s="91">
        <f>INDEX(Parameter!$B$9:$AB$9,MATCH(C1055,Parameter!$B$8:$AB$8,0))</f>
        <v>3</v>
      </c>
      <c r="E1055" s="91">
        <f>COUNTIF(Data!$CJ$89:$HN$89,Specials!C1055)</f>
        <v>2</v>
      </c>
      <c r="F1055" s="91">
        <f ca="1">OFFSET(Data!$BF$90,MATCH("W1",Data!$A$90:$A$169,0)-1,MATCH(C1055,Data!$BF$89:$CF$89,0)-1)</f>
        <v>7</v>
      </c>
      <c r="G1055" s="91">
        <f ca="1">OFFSET(Data!$BF$90,MATCH($B1055,Data!$A$90:$A$169,0)-1,MATCH(C1055,Data!$BF$89:$CF$89,0)-1)</f>
        <v>8</v>
      </c>
      <c r="H1055" s="91">
        <f t="shared" ref="H1055:H1077" ca="1" si="79">IF(AND(G1055-F1055&gt;=E1055*1,G1055-F1055&lt;E1055*2,G1055-F1055&gt;=I1055-2),1,0)</f>
        <v>0</v>
      </c>
      <c r="I1055" s="91">
        <f t="array" ref="I1055">SUM(IF(Data!$A$90:$A$169=$B1055,Data!$J$90:$N$169))-SUM(IF(Data!$A$90:$A$169="W1",Data!$J$90:$N$169))</f>
        <v>18</v>
      </c>
      <c r="K1055" s="91" t="str">
        <f>INDEX(Data!$CG$90:$CG$169,MATCH($B1055,Data!$A$90:$A$169,0))</f>
        <v>Michaela Trimmel</v>
      </c>
      <c r="L1055" s="91" t="str">
        <f t="shared" ca="1" si="78"/>
        <v>Best women took only 7</v>
      </c>
      <c r="M1055" s="91" t="s">
        <v>10</v>
      </c>
      <c r="N1055" s="91" t="s">
        <v>230</v>
      </c>
      <c r="O1055" s="91">
        <f t="shared" ca="1" si="77"/>
        <v>37</v>
      </c>
      <c r="P1055" s="91" t="str">
        <f t="shared" ca="1" si="76"/>
        <v/>
      </c>
    </row>
    <row r="1056" spans="1:16" s="91" customFormat="1" x14ac:dyDescent="0.25">
      <c r="A1056" s="91" t="s">
        <v>303</v>
      </c>
      <c r="B1056" s="329" t="s">
        <v>313</v>
      </c>
      <c r="C1056" s="91">
        <v>6</v>
      </c>
      <c r="D1056" s="91">
        <f>INDEX(Parameter!$B$9:$AB$9,MATCH(C1056,Parameter!$B$8:$AB$8,0))</f>
        <v>3</v>
      </c>
      <c r="E1056" s="91">
        <f>COUNTIF(Data!$CJ$89:$HN$89,Specials!C1056)</f>
        <v>2</v>
      </c>
      <c r="F1056" s="91">
        <f ca="1">OFFSET(Data!$BF$90,MATCH("W1",Data!$A$90:$A$169,0)-1,MATCH(C1056,Data!$BF$89:$CF$89,0)-1)</f>
        <v>8</v>
      </c>
      <c r="G1056" s="91">
        <f ca="1">OFFSET(Data!$BF$90,MATCH($B1056,Data!$A$90:$A$169,0)-1,MATCH(C1056,Data!$BF$89:$CF$89,0)-1)</f>
        <v>9</v>
      </c>
      <c r="H1056" s="91">
        <f t="shared" ca="1" si="79"/>
        <v>0</v>
      </c>
      <c r="I1056" s="91">
        <f t="array" ref="I1056">SUM(IF(Data!$A$90:$A$169=$B1056,Data!$J$90:$N$169))-SUM(IF(Data!$A$90:$A$169="W1",Data!$J$90:$N$169))</f>
        <v>18</v>
      </c>
      <c r="K1056" s="91" t="str">
        <f>INDEX(Data!$CG$90:$CG$169,MATCH($B1056,Data!$A$90:$A$169,0))</f>
        <v>Michaela Trimmel</v>
      </c>
      <c r="L1056" s="91" t="str">
        <f t="shared" ca="1" si="78"/>
        <v>Best women took only 8</v>
      </c>
      <c r="M1056" s="91" t="s">
        <v>10</v>
      </c>
      <c r="N1056" s="91" t="s">
        <v>230</v>
      </c>
      <c r="O1056" s="91">
        <f t="shared" ca="1" si="77"/>
        <v>37</v>
      </c>
      <c r="P1056" s="91" t="str">
        <f t="shared" ca="1" si="76"/>
        <v/>
      </c>
    </row>
    <row r="1057" spans="1:16" s="91" customFormat="1" x14ac:dyDescent="0.25">
      <c r="A1057" s="91" t="s">
        <v>303</v>
      </c>
      <c r="B1057" s="329" t="s">
        <v>313</v>
      </c>
      <c r="C1057" s="91">
        <v>7</v>
      </c>
      <c r="D1057" s="91">
        <f>INDEX(Parameter!$B$9:$AB$9,MATCH(C1057,Parameter!$B$8:$AB$8,0))</f>
        <v>3</v>
      </c>
      <c r="E1057" s="91">
        <f>COUNTIF(Data!$CJ$89:$HN$89,Specials!C1057)</f>
        <v>2</v>
      </c>
      <c r="F1057" s="91">
        <f ca="1">OFFSET(Data!$BF$90,MATCH("W1",Data!$A$90:$A$169,0)-1,MATCH(C1057,Data!$BF$89:$CF$89,0)-1)</f>
        <v>8</v>
      </c>
      <c r="G1057" s="91">
        <f ca="1">OFFSET(Data!$BF$90,MATCH($B1057,Data!$A$90:$A$169,0)-1,MATCH(C1057,Data!$BF$89:$CF$89,0)-1)</f>
        <v>7</v>
      </c>
      <c r="H1057" s="91">
        <f t="shared" ca="1" si="79"/>
        <v>0</v>
      </c>
      <c r="I1057" s="91">
        <f t="array" ref="I1057">SUM(IF(Data!$A$90:$A$169=$B1057,Data!$J$90:$N$169))-SUM(IF(Data!$A$90:$A$169="W1",Data!$J$90:$N$169))</f>
        <v>18</v>
      </c>
      <c r="K1057" s="91" t="str">
        <f>INDEX(Data!$CG$90:$CG$169,MATCH($B1057,Data!$A$90:$A$169,0))</f>
        <v>Michaela Trimmel</v>
      </c>
      <c r="L1057" s="91" t="str">
        <f t="shared" ca="1" si="78"/>
        <v>Best women took only 8</v>
      </c>
      <c r="M1057" s="91" t="s">
        <v>10</v>
      </c>
      <c r="N1057" s="91" t="s">
        <v>230</v>
      </c>
      <c r="O1057" s="91">
        <f t="shared" ca="1" si="77"/>
        <v>37</v>
      </c>
      <c r="P1057" s="91" t="str">
        <f t="shared" ca="1" si="76"/>
        <v/>
      </c>
    </row>
    <row r="1058" spans="1:16" s="91" customFormat="1" x14ac:dyDescent="0.25">
      <c r="A1058" s="91" t="s">
        <v>303</v>
      </c>
      <c r="B1058" s="329" t="s">
        <v>313</v>
      </c>
      <c r="C1058" s="91">
        <v>8</v>
      </c>
      <c r="D1058" s="91">
        <f>INDEX(Parameter!$B$9:$AB$9,MATCH(C1058,Parameter!$B$8:$AB$8,0))</f>
        <v>3</v>
      </c>
      <c r="E1058" s="91">
        <f>COUNTIF(Data!$CJ$89:$HN$89,Specials!C1058)</f>
        <v>2</v>
      </c>
      <c r="F1058" s="91">
        <f ca="1">OFFSET(Data!$BF$90,MATCH("W1",Data!$A$90:$A$169,0)-1,MATCH(C1058,Data!$BF$89:$CF$89,0)-1)</f>
        <v>6</v>
      </c>
      <c r="G1058" s="91">
        <f ca="1">OFFSET(Data!$BF$90,MATCH($B1058,Data!$A$90:$A$169,0)-1,MATCH(C1058,Data!$BF$89:$CF$89,0)-1)</f>
        <v>8</v>
      </c>
      <c r="H1058" s="91">
        <f t="shared" ca="1" si="79"/>
        <v>0</v>
      </c>
      <c r="I1058" s="91">
        <f t="array" ref="I1058">SUM(IF(Data!$A$90:$A$169=$B1058,Data!$J$90:$N$169))-SUM(IF(Data!$A$90:$A$169="W1",Data!$J$90:$N$169))</f>
        <v>18</v>
      </c>
      <c r="K1058" s="91" t="str">
        <f>INDEX(Data!$CG$90:$CG$169,MATCH($B1058,Data!$A$90:$A$169,0))</f>
        <v>Michaela Trimmel</v>
      </c>
      <c r="L1058" s="91" t="str">
        <f t="shared" ca="1" si="78"/>
        <v>Best women took only 6</v>
      </c>
      <c r="M1058" s="91" t="s">
        <v>10</v>
      </c>
      <c r="N1058" s="91" t="s">
        <v>230</v>
      </c>
      <c r="O1058" s="91">
        <f t="shared" ca="1" si="77"/>
        <v>37</v>
      </c>
      <c r="P1058" s="91" t="str">
        <f t="shared" ca="1" si="76"/>
        <v/>
      </c>
    </row>
    <row r="1059" spans="1:16" s="91" customFormat="1" x14ac:dyDescent="0.25">
      <c r="A1059" s="91" t="s">
        <v>303</v>
      </c>
      <c r="B1059" s="329" t="s">
        <v>313</v>
      </c>
      <c r="C1059" s="91">
        <v>9</v>
      </c>
      <c r="D1059" s="91" t="str">
        <f>INDEX(Parameter!$B$9:$AB$9,MATCH(C1059,Parameter!$B$8:$AB$8,0))</f>
        <v>no</v>
      </c>
      <c r="E1059" s="91">
        <f>COUNTIF(Data!$CJ$89:$HN$89,Specials!C1059)</f>
        <v>0</v>
      </c>
      <c r="F1059" s="91">
        <f ca="1">OFFSET(Data!$BF$90,MATCH("W1",Data!$A$90:$A$169,0)-1,MATCH(C1059,Data!$BF$89:$CF$89,0)-1)</f>
        <v>0</v>
      </c>
      <c r="G1059" s="91">
        <f ca="1">OFFSET(Data!$BF$90,MATCH($B1059,Data!$A$90:$A$169,0)-1,MATCH(C1059,Data!$BF$89:$CF$89,0)-1)</f>
        <v>0</v>
      </c>
      <c r="H1059" s="91">
        <f t="shared" ca="1" si="79"/>
        <v>0</v>
      </c>
      <c r="I1059" s="91">
        <f t="array" ref="I1059">SUM(IF(Data!$A$90:$A$169=$B1059,Data!$J$90:$N$169))-SUM(IF(Data!$A$90:$A$169="W1",Data!$J$90:$N$169))</f>
        <v>18</v>
      </c>
      <c r="K1059" s="91" t="str">
        <f>INDEX(Data!$CG$90:$CG$169,MATCH($B1059,Data!$A$90:$A$169,0))</f>
        <v>Michaela Trimmel</v>
      </c>
      <c r="L1059" s="91" t="str">
        <f t="shared" ca="1" si="78"/>
        <v>Best women took only 0</v>
      </c>
      <c r="M1059" s="91" t="s">
        <v>10</v>
      </c>
      <c r="N1059" s="91" t="s">
        <v>230</v>
      </c>
      <c r="O1059" s="91">
        <f t="shared" ca="1" si="77"/>
        <v>37</v>
      </c>
      <c r="P1059" s="91" t="str">
        <f t="shared" ca="1" si="76"/>
        <v/>
      </c>
    </row>
    <row r="1060" spans="1:16" s="91" customFormat="1" x14ac:dyDescent="0.25">
      <c r="A1060" s="91" t="s">
        <v>303</v>
      </c>
      <c r="B1060" s="329" t="s">
        <v>313</v>
      </c>
      <c r="C1060" s="91">
        <v>10</v>
      </c>
      <c r="D1060" s="91">
        <f>INDEX(Parameter!$B$9:$AB$9,MATCH(C1060,Parameter!$B$8:$AB$8,0))</f>
        <v>4</v>
      </c>
      <c r="E1060" s="91">
        <f>COUNTIF(Data!$CJ$89:$HN$89,Specials!C1060)</f>
        <v>2</v>
      </c>
      <c r="F1060" s="91">
        <f ca="1">OFFSET(Data!$BF$90,MATCH("W1",Data!$A$90:$A$169,0)-1,MATCH(C1060,Data!$BF$89:$CF$89,0)-1)</f>
        <v>9</v>
      </c>
      <c r="G1060" s="91">
        <f ca="1">OFFSET(Data!$BF$90,MATCH($B1060,Data!$A$90:$A$169,0)-1,MATCH(C1060,Data!$BF$89:$CF$89,0)-1)</f>
        <v>14</v>
      </c>
      <c r="H1060" s="91">
        <f t="shared" ca="1" si="79"/>
        <v>0</v>
      </c>
      <c r="I1060" s="91">
        <f t="array" ref="I1060">SUM(IF(Data!$A$90:$A$169=$B1060,Data!$J$90:$N$169))-SUM(IF(Data!$A$90:$A$169="W1",Data!$J$90:$N$169))</f>
        <v>18</v>
      </c>
      <c r="K1060" s="91" t="str">
        <f>INDEX(Data!$CG$90:$CG$169,MATCH($B1060,Data!$A$90:$A$169,0))</f>
        <v>Michaela Trimmel</v>
      </c>
      <c r="L1060" s="91" t="str">
        <f t="shared" ca="1" si="78"/>
        <v>Best women took only 9</v>
      </c>
      <c r="M1060" s="91" t="s">
        <v>10</v>
      </c>
      <c r="N1060" s="91" t="s">
        <v>230</v>
      </c>
      <c r="O1060" s="91">
        <f t="shared" ca="1" si="77"/>
        <v>37</v>
      </c>
      <c r="P1060" s="91" t="str">
        <f t="shared" ca="1" si="76"/>
        <v/>
      </c>
    </row>
    <row r="1061" spans="1:16" s="91" customFormat="1" x14ac:dyDescent="0.25">
      <c r="A1061" s="91" t="s">
        <v>303</v>
      </c>
      <c r="B1061" s="329" t="s">
        <v>313</v>
      </c>
      <c r="C1061" s="91">
        <v>11</v>
      </c>
      <c r="D1061" s="91">
        <f>INDEX(Parameter!$B$9:$AB$9,MATCH(C1061,Parameter!$B$8:$AB$8,0))</f>
        <v>3</v>
      </c>
      <c r="E1061" s="91">
        <f>COUNTIF(Data!$CJ$89:$HN$89,Specials!C1061)</f>
        <v>2</v>
      </c>
      <c r="F1061" s="91">
        <f ca="1">OFFSET(Data!$BF$90,MATCH("W1",Data!$A$90:$A$169,0)-1,MATCH(C1061,Data!$BF$89:$CF$89,0)-1)</f>
        <v>9</v>
      </c>
      <c r="G1061" s="91">
        <f ca="1">OFFSET(Data!$BF$90,MATCH($B1061,Data!$A$90:$A$169,0)-1,MATCH(C1061,Data!$BF$89:$CF$89,0)-1)</f>
        <v>11</v>
      </c>
      <c r="H1061" s="91">
        <f t="shared" ca="1" si="79"/>
        <v>0</v>
      </c>
      <c r="I1061" s="91">
        <f t="array" ref="I1061">SUM(IF(Data!$A$90:$A$169=$B1061,Data!$J$90:$N$169))-SUM(IF(Data!$A$90:$A$169="W1",Data!$J$90:$N$169))</f>
        <v>18</v>
      </c>
      <c r="K1061" s="91" t="str">
        <f>INDEX(Data!$CG$90:$CG$169,MATCH($B1061,Data!$A$90:$A$169,0))</f>
        <v>Michaela Trimmel</v>
      </c>
      <c r="L1061" s="91" t="str">
        <f t="shared" ca="1" si="78"/>
        <v>Best women took only 9</v>
      </c>
      <c r="M1061" s="91" t="s">
        <v>10</v>
      </c>
      <c r="N1061" s="91" t="s">
        <v>230</v>
      </c>
      <c r="O1061" s="91">
        <f t="shared" ca="1" si="77"/>
        <v>37</v>
      </c>
      <c r="P1061" s="91" t="str">
        <f t="shared" ca="1" si="76"/>
        <v/>
      </c>
    </row>
    <row r="1062" spans="1:16" s="91" customFormat="1" x14ac:dyDescent="0.25">
      <c r="A1062" s="91" t="s">
        <v>303</v>
      </c>
      <c r="B1062" s="329" t="s">
        <v>313</v>
      </c>
      <c r="C1062" s="91">
        <v>12</v>
      </c>
      <c r="D1062" s="91">
        <f>INDEX(Parameter!$B$9:$AB$9,MATCH(C1062,Parameter!$B$8:$AB$8,0))</f>
        <v>3</v>
      </c>
      <c r="E1062" s="91">
        <f>COUNTIF(Data!$CJ$89:$HN$89,Specials!C1062)</f>
        <v>2</v>
      </c>
      <c r="F1062" s="91">
        <f ca="1">OFFSET(Data!$BF$90,MATCH("W1",Data!$A$90:$A$169,0)-1,MATCH(C1062,Data!$BF$89:$CF$89,0)-1)</f>
        <v>9</v>
      </c>
      <c r="G1062" s="91">
        <f ca="1">OFFSET(Data!$BF$90,MATCH($B1062,Data!$A$90:$A$169,0)-1,MATCH(C1062,Data!$BF$89:$CF$89,0)-1)</f>
        <v>10</v>
      </c>
      <c r="H1062" s="91">
        <f t="shared" ca="1" si="79"/>
        <v>0</v>
      </c>
      <c r="I1062" s="91">
        <f t="array" ref="I1062">SUM(IF(Data!$A$90:$A$169=$B1062,Data!$J$90:$N$169))-SUM(IF(Data!$A$90:$A$169="W1",Data!$J$90:$N$169))</f>
        <v>18</v>
      </c>
      <c r="K1062" s="91" t="str">
        <f>INDEX(Data!$CG$90:$CG$169,MATCH($B1062,Data!$A$90:$A$169,0))</f>
        <v>Michaela Trimmel</v>
      </c>
      <c r="L1062" s="91" t="str">
        <f t="shared" ca="1" si="78"/>
        <v>Best women took only 9</v>
      </c>
      <c r="M1062" s="91" t="s">
        <v>10</v>
      </c>
      <c r="N1062" s="91" t="s">
        <v>230</v>
      </c>
      <c r="O1062" s="91">
        <f t="shared" ca="1" si="77"/>
        <v>37</v>
      </c>
      <c r="P1062" s="91" t="str">
        <f t="shared" ca="1" si="76"/>
        <v/>
      </c>
    </row>
    <row r="1063" spans="1:16" s="91" customFormat="1" x14ac:dyDescent="0.25">
      <c r="A1063" s="91" t="s">
        <v>303</v>
      </c>
      <c r="B1063" s="329" t="s">
        <v>313</v>
      </c>
      <c r="C1063" s="91">
        <v>13</v>
      </c>
      <c r="D1063" s="91">
        <f>INDEX(Parameter!$B$9:$AB$9,MATCH(C1063,Parameter!$B$8:$AB$8,0))</f>
        <v>3</v>
      </c>
      <c r="E1063" s="91">
        <f>COUNTIF(Data!$CJ$89:$HN$89,Specials!C1063)</f>
        <v>2</v>
      </c>
      <c r="F1063" s="91">
        <f ca="1">OFFSET(Data!$BF$90,MATCH("W1",Data!$A$90:$A$169,0)-1,MATCH(C1063,Data!$BF$89:$CF$89,0)-1)</f>
        <v>8</v>
      </c>
      <c r="G1063" s="91">
        <f ca="1">OFFSET(Data!$BF$90,MATCH($B1063,Data!$A$90:$A$169,0)-1,MATCH(C1063,Data!$BF$89:$CF$89,0)-1)</f>
        <v>9</v>
      </c>
      <c r="H1063" s="91">
        <f t="shared" ca="1" si="79"/>
        <v>0</v>
      </c>
      <c r="I1063" s="91">
        <f t="array" ref="I1063">SUM(IF(Data!$A$90:$A$169=$B1063,Data!$J$90:$N$169))-SUM(IF(Data!$A$90:$A$169="W1",Data!$J$90:$N$169))</f>
        <v>18</v>
      </c>
      <c r="K1063" s="91" t="str">
        <f>INDEX(Data!$CG$90:$CG$169,MATCH($B1063,Data!$A$90:$A$169,0))</f>
        <v>Michaela Trimmel</v>
      </c>
      <c r="L1063" s="91" t="str">
        <f t="shared" ca="1" si="78"/>
        <v>Best women took only 8</v>
      </c>
      <c r="M1063" s="91" t="s">
        <v>10</v>
      </c>
      <c r="N1063" s="91" t="s">
        <v>230</v>
      </c>
      <c r="O1063" s="91">
        <f t="shared" ca="1" si="77"/>
        <v>37</v>
      </c>
      <c r="P1063" s="91" t="str">
        <f t="shared" ca="1" si="76"/>
        <v/>
      </c>
    </row>
    <row r="1064" spans="1:16" s="91" customFormat="1" x14ac:dyDescent="0.25">
      <c r="A1064" s="91" t="s">
        <v>303</v>
      </c>
      <c r="B1064" s="329" t="s">
        <v>313</v>
      </c>
      <c r="C1064" s="91">
        <v>14</v>
      </c>
      <c r="D1064" s="91">
        <f>INDEX(Parameter!$B$9:$AB$9,MATCH(C1064,Parameter!$B$8:$AB$8,0))</f>
        <v>4</v>
      </c>
      <c r="E1064" s="91">
        <f>COUNTIF(Data!$CJ$89:$HN$89,Specials!C1064)</f>
        <v>2</v>
      </c>
      <c r="F1064" s="91">
        <f ca="1">OFFSET(Data!$BF$90,MATCH("W1",Data!$A$90:$A$169,0)-1,MATCH(C1064,Data!$BF$89:$CF$89,0)-1)</f>
        <v>11</v>
      </c>
      <c r="G1064" s="91">
        <f ca="1">OFFSET(Data!$BF$90,MATCH($B1064,Data!$A$90:$A$169,0)-1,MATCH(C1064,Data!$BF$89:$CF$89,0)-1)</f>
        <v>14</v>
      </c>
      <c r="H1064" s="91">
        <f t="shared" ca="1" si="79"/>
        <v>0</v>
      </c>
      <c r="I1064" s="91">
        <f t="array" ref="I1064">SUM(IF(Data!$A$90:$A$169=$B1064,Data!$J$90:$N$169))-SUM(IF(Data!$A$90:$A$169="W1",Data!$J$90:$N$169))</f>
        <v>18</v>
      </c>
      <c r="K1064" s="91" t="str">
        <f>INDEX(Data!$CG$90:$CG$169,MATCH($B1064,Data!$A$90:$A$169,0))</f>
        <v>Michaela Trimmel</v>
      </c>
      <c r="L1064" s="91" t="str">
        <f t="shared" ca="1" si="78"/>
        <v>Best women took only 11</v>
      </c>
      <c r="M1064" s="91" t="s">
        <v>10</v>
      </c>
      <c r="N1064" s="91" t="s">
        <v>230</v>
      </c>
      <c r="O1064" s="91">
        <f t="shared" ca="1" si="77"/>
        <v>37</v>
      </c>
      <c r="P1064" s="91" t="str">
        <f t="shared" ca="1" si="76"/>
        <v/>
      </c>
    </row>
    <row r="1065" spans="1:16" s="91" customFormat="1" x14ac:dyDescent="0.25">
      <c r="A1065" s="91" t="s">
        <v>303</v>
      </c>
      <c r="B1065" s="329" t="s">
        <v>313</v>
      </c>
      <c r="C1065" s="91">
        <v>15</v>
      </c>
      <c r="D1065" s="91" t="str">
        <f>INDEX(Parameter!$B$9:$AB$9,MATCH(C1065,Parameter!$B$8:$AB$8,0))</f>
        <v>no</v>
      </c>
      <c r="E1065" s="91">
        <f>COUNTIF(Data!$CJ$89:$HN$89,Specials!C1065)</f>
        <v>0</v>
      </c>
      <c r="F1065" s="91">
        <f ca="1">OFFSET(Data!$BF$90,MATCH("W1",Data!$A$90:$A$169,0)-1,MATCH(C1065,Data!$BF$89:$CF$89,0)-1)</f>
        <v>0</v>
      </c>
      <c r="G1065" s="91">
        <f ca="1">OFFSET(Data!$BF$90,MATCH($B1065,Data!$A$90:$A$169,0)-1,MATCH(C1065,Data!$BF$89:$CF$89,0)-1)</f>
        <v>0</v>
      </c>
      <c r="H1065" s="91">
        <f t="shared" ca="1" si="79"/>
        <v>0</v>
      </c>
      <c r="I1065" s="91">
        <f t="array" ref="I1065">SUM(IF(Data!$A$90:$A$169=$B1065,Data!$J$90:$N$169))-SUM(IF(Data!$A$90:$A$169="W1",Data!$J$90:$N$169))</f>
        <v>18</v>
      </c>
      <c r="K1065" s="91" t="str">
        <f>INDEX(Data!$CG$90:$CG$169,MATCH($B1065,Data!$A$90:$A$169,0))</f>
        <v>Michaela Trimmel</v>
      </c>
      <c r="L1065" s="91" t="str">
        <f t="shared" ca="1" si="78"/>
        <v>Best women took only 0</v>
      </c>
      <c r="M1065" s="91" t="s">
        <v>10</v>
      </c>
      <c r="N1065" s="91" t="s">
        <v>230</v>
      </c>
      <c r="O1065" s="91">
        <f t="shared" ca="1" si="77"/>
        <v>37</v>
      </c>
      <c r="P1065" s="91" t="str">
        <f t="shared" ca="1" si="76"/>
        <v/>
      </c>
    </row>
    <row r="1066" spans="1:16" s="91" customFormat="1" x14ac:dyDescent="0.25">
      <c r="A1066" s="91" t="s">
        <v>303</v>
      </c>
      <c r="B1066" s="329" t="s">
        <v>313</v>
      </c>
      <c r="C1066" s="91">
        <v>16</v>
      </c>
      <c r="D1066" s="91" t="str">
        <f>INDEX(Parameter!$B$9:$AB$9,MATCH(C1066,Parameter!$B$8:$AB$8,0))</f>
        <v>no</v>
      </c>
      <c r="E1066" s="91">
        <f>COUNTIF(Data!$CJ$89:$HN$89,Specials!C1066)</f>
        <v>0</v>
      </c>
      <c r="F1066" s="91">
        <f ca="1">OFFSET(Data!$BF$90,MATCH("W1",Data!$A$90:$A$169,0)-1,MATCH(C1066,Data!$BF$89:$CF$89,0)-1)</f>
        <v>0</v>
      </c>
      <c r="G1066" s="91">
        <f ca="1">OFFSET(Data!$BF$90,MATCH($B1066,Data!$A$90:$A$169,0)-1,MATCH(C1066,Data!$BF$89:$CF$89,0)-1)</f>
        <v>0</v>
      </c>
      <c r="H1066" s="91">
        <f t="shared" ca="1" si="79"/>
        <v>0</v>
      </c>
      <c r="I1066" s="91">
        <f t="array" ref="I1066">SUM(IF(Data!$A$90:$A$169=$B1066,Data!$J$90:$N$169))-SUM(IF(Data!$A$90:$A$169="W1",Data!$J$90:$N$169))</f>
        <v>18</v>
      </c>
      <c r="K1066" s="91" t="str">
        <f>INDEX(Data!$CG$90:$CG$169,MATCH($B1066,Data!$A$90:$A$169,0))</f>
        <v>Michaela Trimmel</v>
      </c>
      <c r="L1066" s="91" t="str">
        <f t="shared" ca="1" si="78"/>
        <v>Best women took only 0</v>
      </c>
      <c r="M1066" s="91" t="s">
        <v>10</v>
      </c>
      <c r="N1066" s="91" t="s">
        <v>230</v>
      </c>
      <c r="O1066" s="91">
        <f t="shared" ca="1" si="77"/>
        <v>37</v>
      </c>
      <c r="P1066" s="91" t="str">
        <f t="shared" ca="1" si="76"/>
        <v/>
      </c>
    </row>
    <row r="1067" spans="1:16" s="91" customFormat="1" x14ac:dyDescent="0.25">
      <c r="A1067" s="91" t="s">
        <v>303</v>
      </c>
      <c r="B1067" s="329" t="s">
        <v>313</v>
      </c>
      <c r="C1067" s="91">
        <v>17</v>
      </c>
      <c r="D1067" s="91" t="str">
        <f>INDEX(Parameter!$B$9:$AB$9,MATCH(C1067,Parameter!$B$8:$AB$8,0))</f>
        <v>no</v>
      </c>
      <c r="E1067" s="91">
        <f>COUNTIF(Data!$CJ$89:$HN$89,Specials!C1067)</f>
        <v>0</v>
      </c>
      <c r="F1067" s="91">
        <f ca="1">OFFSET(Data!$BF$90,MATCH("W1",Data!$A$90:$A$169,0)-1,MATCH(C1067,Data!$BF$89:$CF$89,0)-1)</f>
        <v>0</v>
      </c>
      <c r="G1067" s="91">
        <f ca="1">OFFSET(Data!$BF$90,MATCH($B1067,Data!$A$90:$A$169,0)-1,MATCH(C1067,Data!$BF$89:$CF$89,0)-1)</f>
        <v>0</v>
      </c>
      <c r="H1067" s="91">
        <f t="shared" ca="1" si="79"/>
        <v>0</v>
      </c>
      <c r="I1067" s="91">
        <f t="array" ref="I1067">SUM(IF(Data!$A$90:$A$169=$B1067,Data!$J$90:$N$169))-SUM(IF(Data!$A$90:$A$169="W1",Data!$J$90:$N$169))</f>
        <v>18</v>
      </c>
      <c r="K1067" s="91" t="str">
        <f>INDEX(Data!$CG$90:$CG$169,MATCH($B1067,Data!$A$90:$A$169,0))</f>
        <v>Michaela Trimmel</v>
      </c>
      <c r="L1067" s="91" t="str">
        <f t="shared" ca="1" si="78"/>
        <v>Best women took only 0</v>
      </c>
      <c r="M1067" s="91" t="s">
        <v>10</v>
      </c>
      <c r="N1067" s="91" t="s">
        <v>230</v>
      </c>
      <c r="O1067" s="91">
        <f t="shared" ca="1" si="77"/>
        <v>37</v>
      </c>
      <c r="P1067" s="91" t="str">
        <f t="shared" ca="1" si="76"/>
        <v/>
      </c>
    </row>
    <row r="1068" spans="1:16" s="91" customFormat="1" x14ac:dyDescent="0.25">
      <c r="A1068" s="91" t="s">
        <v>303</v>
      </c>
      <c r="B1068" s="329" t="s">
        <v>313</v>
      </c>
      <c r="C1068" s="91">
        <v>18</v>
      </c>
      <c r="D1068" s="91" t="str">
        <f>INDEX(Parameter!$B$9:$AB$9,MATCH(C1068,Parameter!$B$8:$AB$8,0))</f>
        <v>no</v>
      </c>
      <c r="E1068" s="91">
        <f>COUNTIF(Data!$CJ$89:$HN$89,Specials!C1068)</f>
        <v>0</v>
      </c>
      <c r="F1068" s="91">
        <f ca="1">OFFSET(Data!$BF$90,MATCH("W1",Data!$A$90:$A$169,0)-1,MATCH(C1068,Data!$BF$89:$CF$89,0)-1)</f>
        <v>0</v>
      </c>
      <c r="G1068" s="91">
        <f ca="1">OFFSET(Data!$BF$90,MATCH($B1068,Data!$A$90:$A$169,0)-1,MATCH(C1068,Data!$BF$89:$CF$89,0)-1)</f>
        <v>0</v>
      </c>
      <c r="H1068" s="91">
        <f t="shared" ca="1" si="79"/>
        <v>0</v>
      </c>
      <c r="I1068" s="91">
        <f t="array" ref="I1068">SUM(IF(Data!$A$90:$A$169=$B1068,Data!$J$90:$N$169))-SUM(IF(Data!$A$90:$A$169="W1",Data!$J$90:$N$169))</f>
        <v>18</v>
      </c>
      <c r="K1068" s="91" t="str">
        <f>INDEX(Data!$CG$90:$CG$169,MATCH($B1068,Data!$A$90:$A$169,0))</f>
        <v>Michaela Trimmel</v>
      </c>
      <c r="L1068" s="91" t="str">
        <f t="shared" ca="1" si="78"/>
        <v>Best women took only 0</v>
      </c>
      <c r="M1068" s="91" t="s">
        <v>10</v>
      </c>
      <c r="N1068" s="91" t="s">
        <v>230</v>
      </c>
      <c r="O1068" s="91">
        <f t="shared" ca="1" si="77"/>
        <v>37</v>
      </c>
      <c r="P1068" s="91" t="str">
        <f t="shared" ca="1" si="76"/>
        <v/>
      </c>
    </row>
    <row r="1069" spans="1:16" s="91" customFormat="1" x14ac:dyDescent="0.25">
      <c r="A1069" s="91" t="s">
        <v>303</v>
      </c>
      <c r="B1069" s="329" t="s">
        <v>313</v>
      </c>
      <c r="C1069" s="91">
        <v>19</v>
      </c>
      <c r="D1069" s="91" t="str">
        <f>INDEX(Parameter!$B$9:$AB$9,MATCH(C1069,Parameter!$B$8:$AB$8,0))</f>
        <v>no</v>
      </c>
      <c r="E1069" s="91">
        <f>COUNTIF(Data!$CJ$89:$HN$89,Specials!C1069)</f>
        <v>0</v>
      </c>
      <c r="F1069" s="91">
        <f ca="1">OFFSET(Data!$BF$90,MATCH("W1",Data!$A$90:$A$169,0)-1,MATCH(C1069,Data!$BF$89:$CF$89,0)-1)</f>
        <v>0</v>
      </c>
      <c r="G1069" s="91">
        <f ca="1">OFFSET(Data!$BF$90,MATCH($B1069,Data!$A$90:$A$169,0)-1,MATCH(C1069,Data!$BF$89:$CF$89,0)-1)</f>
        <v>0</v>
      </c>
      <c r="H1069" s="91">
        <f t="shared" ca="1" si="79"/>
        <v>0</v>
      </c>
      <c r="I1069" s="91">
        <f t="array" ref="I1069">SUM(IF(Data!$A$90:$A$169=$B1069,Data!$J$90:$N$169))-SUM(IF(Data!$A$90:$A$169="W1",Data!$J$90:$N$169))</f>
        <v>18</v>
      </c>
      <c r="K1069" s="91" t="str">
        <f>INDEX(Data!$CG$90:$CG$169,MATCH($B1069,Data!$A$90:$A$169,0))</f>
        <v>Michaela Trimmel</v>
      </c>
      <c r="L1069" s="91" t="str">
        <f t="shared" ca="1" si="78"/>
        <v>Best women took only 0</v>
      </c>
      <c r="M1069" s="91" t="s">
        <v>10</v>
      </c>
      <c r="N1069" s="91" t="s">
        <v>230</v>
      </c>
      <c r="O1069" s="91">
        <f t="shared" ca="1" si="77"/>
        <v>37</v>
      </c>
      <c r="P1069" s="91" t="str">
        <f t="shared" ca="1" si="76"/>
        <v/>
      </c>
    </row>
    <row r="1070" spans="1:16" s="91" customFormat="1" x14ac:dyDescent="0.25">
      <c r="A1070" s="91" t="s">
        <v>303</v>
      </c>
      <c r="B1070" s="329" t="s">
        <v>313</v>
      </c>
      <c r="C1070" s="91">
        <v>20</v>
      </c>
      <c r="D1070" s="91" t="str">
        <f>INDEX(Parameter!$B$9:$AB$9,MATCH(C1070,Parameter!$B$8:$AB$8,0))</f>
        <v>no</v>
      </c>
      <c r="E1070" s="91">
        <f>COUNTIF(Data!$CJ$89:$HN$89,Specials!C1070)</f>
        <v>0</v>
      </c>
      <c r="F1070" s="91">
        <f ca="1">OFFSET(Data!$BF$90,MATCH("W1",Data!$A$90:$A$169,0)-1,MATCH(C1070,Data!$BF$89:$CF$89,0)-1)</f>
        <v>0</v>
      </c>
      <c r="G1070" s="91">
        <f ca="1">OFFSET(Data!$BF$90,MATCH($B1070,Data!$A$90:$A$169,0)-1,MATCH(C1070,Data!$BF$89:$CF$89,0)-1)</f>
        <v>0</v>
      </c>
      <c r="H1070" s="91">
        <f t="shared" ca="1" si="79"/>
        <v>0</v>
      </c>
      <c r="I1070" s="91">
        <f t="array" ref="I1070">SUM(IF(Data!$A$90:$A$169=$B1070,Data!$J$90:$N$169))-SUM(IF(Data!$A$90:$A$169="W1",Data!$J$90:$N$169))</f>
        <v>18</v>
      </c>
      <c r="K1070" s="91" t="str">
        <f>INDEX(Data!$CG$90:$CG$169,MATCH($B1070,Data!$A$90:$A$169,0))</f>
        <v>Michaela Trimmel</v>
      </c>
      <c r="L1070" s="91" t="str">
        <f t="shared" ca="1" si="78"/>
        <v>Best women took only 0</v>
      </c>
      <c r="M1070" s="91" t="s">
        <v>10</v>
      </c>
      <c r="N1070" s="91" t="s">
        <v>230</v>
      </c>
      <c r="O1070" s="91">
        <f t="shared" ca="1" si="77"/>
        <v>37</v>
      </c>
      <c r="P1070" s="91" t="str">
        <f t="shared" ca="1" si="76"/>
        <v/>
      </c>
    </row>
    <row r="1071" spans="1:16" s="91" customFormat="1" x14ac:dyDescent="0.25">
      <c r="A1071" s="91" t="s">
        <v>303</v>
      </c>
      <c r="B1071" s="329" t="s">
        <v>313</v>
      </c>
      <c r="C1071" s="91">
        <v>21</v>
      </c>
      <c r="D1071" s="91" t="str">
        <f>INDEX(Parameter!$B$9:$AB$9,MATCH(C1071,Parameter!$B$8:$AB$8,0))</f>
        <v>no</v>
      </c>
      <c r="E1071" s="91">
        <f>COUNTIF(Data!$CJ$89:$HN$89,Specials!C1071)</f>
        <v>0</v>
      </c>
      <c r="F1071" s="91">
        <f ca="1">OFFSET(Data!$BF$90,MATCH("W1",Data!$A$90:$A$169,0)-1,MATCH(C1071,Data!$BF$89:$CF$89,0)-1)</f>
        <v>0</v>
      </c>
      <c r="G1071" s="91">
        <f ca="1">OFFSET(Data!$BF$90,MATCH($B1071,Data!$A$90:$A$169,0)-1,MATCH(C1071,Data!$BF$89:$CF$89,0)-1)</f>
        <v>0</v>
      </c>
      <c r="H1071" s="91">
        <f t="shared" ca="1" si="79"/>
        <v>0</v>
      </c>
      <c r="I1071" s="91">
        <f t="array" ref="I1071">SUM(IF(Data!$A$90:$A$169=$B1071,Data!$J$90:$N$169))-SUM(IF(Data!$A$90:$A$169="W1",Data!$J$90:$N$169))</f>
        <v>18</v>
      </c>
      <c r="K1071" s="91" t="str">
        <f>INDEX(Data!$CG$90:$CG$169,MATCH($B1071,Data!$A$90:$A$169,0))</f>
        <v>Michaela Trimmel</v>
      </c>
      <c r="L1071" s="91" t="str">
        <f t="shared" ca="1" si="78"/>
        <v>Best women took only 0</v>
      </c>
      <c r="M1071" s="91" t="s">
        <v>10</v>
      </c>
      <c r="N1071" s="91" t="s">
        <v>230</v>
      </c>
      <c r="O1071" s="91">
        <f t="shared" ca="1" si="77"/>
        <v>37</v>
      </c>
      <c r="P1071" s="91" t="str">
        <f t="shared" ref="P1071:P1077" ca="1" si="80">IF(H1071&gt;0,"On hole "&amp;C1071&amp;" "&amp;K1071&amp;" took "&amp;G1071&amp;" throws in total ("&amp;$E1071&amp;" rounds)","")</f>
        <v/>
      </c>
    </row>
    <row r="1072" spans="1:16" s="91" customFormat="1" x14ac:dyDescent="0.25">
      <c r="A1072" s="91" t="s">
        <v>303</v>
      </c>
      <c r="B1072" s="329" t="s">
        <v>313</v>
      </c>
      <c r="C1072" s="91">
        <v>22</v>
      </c>
      <c r="D1072" s="91" t="str">
        <f>INDEX(Parameter!$B$9:$AB$9,MATCH(C1072,Parameter!$B$8:$AB$8,0))</f>
        <v>no</v>
      </c>
      <c r="E1072" s="91">
        <f>COUNTIF(Data!$CJ$89:$HN$89,Specials!C1072)</f>
        <v>0</v>
      </c>
      <c r="F1072" s="91">
        <f ca="1">OFFSET(Data!$BF$90,MATCH("W1",Data!$A$90:$A$169,0)-1,MATCH(C1072,Data!$BF$89:$CF$89,0)-1)</f>
        <v>0</v>
      </c>
      <c r="G1072" s="91">
        <f ca="1">OFFSET(Data!$BF$90,MATCH($B1072,Data!$A$90:$A$169,0)-1,MATCH(C1072,Data!$BF$89:$CF$89,0)-1)</f>
        <v>0</v>
      </c>
      <c r="H1072" s="91">
        <f t="shared" ca="1" si="79"/>
        <v>0</v>
      </c>
      <c r="I1072" s="91">
        <f t="array" ref="I1072">SUM(IF(Data!$A$90:$A$169=$B1072,Data!$J$90:$N$169))-SUM(IF(Data!$A$90:$A$169="W1",Data!$J$90:$N$169))</f>
        <v>18</v>
      </c>
      <c r="K1072" s="91" t="str">
        <f>INDEX(Data!$CG$90:$CG$169,MATCH($B1072,Data!$A$90:$A$169,0))</f>
        <v>Michaela Trimmel</v>
      </c>
      <c r="L1072" s="91" t="str">
        <f t="shared" ca="1" si="78"/>
        <v>Best women took only 0</v>
      </c>
      <c r="M1072" s="91" t="s">
        <v>10</v>
      </c>
      <c r="N1072" s="91" t="s">
        <v>230</v>
      </c>
      <c r="O1072" s="91">
        <f t="shared" ca="1" si="77"/>
        <v>37</v>
      </c>
      <c r="P1072" s="91" t="str">
        <f t="shared" ca="1" si="80"/>
        <v/>
      </c>
    </row>
    <row r="1073" spans="1:16" s="91" customFormat="1" x14ac:dyDescent="0.25">
      <c r="A1073" s="91" t="s">
        <v>303</v>
      </c>
      <c r="B1073" s="329" t="s">
        <v>313</v>
      </c>
      <c r="C1073" s="91">
        <v>23</v>
      </c>
      <c r="D1073" s="91" t="str">
        <f>INDEX(Parameter!$B$9:$AB$9,MATCH(C1073,Parameter!$B$8:$AB$8,0))</f>
        <v>no</v>
      </c>
      <c r="E1073" s="91">
        <f>COUNTIF(Data!$CJ$89:$HN$89,Specials!C1073)</f>
        <v>0</v>
      </c>
      <c r="F1073" s="91">
        <f ca="1">OFFSET(Data!$BF$90,MATCH("W1",Data!$A$90:$A$169,0)-1,MATCH(C1073,Data!$BF$89:$CF$89,0)-1)</f>
        <v>0</v>
      </c>
      <c r="G1073" s="91">
        <f ca="1">OFFSET(Data!$BF$90,MATCH($B1073,Data!$A$90:$A$169,0)-1,MATCH(C1073,Data!$BF$89:$CF$89,0)-1)</f>
        <v>0</v>
      </c>
      <c r="H1073" s="91">
        <f t="shared" ca="1" si="79"/>
        <v>0</v>
      </c>
      <c r="I1073" s="91">
        <f t="array" ref="I1073">SUM(IF(Data!$A$90:$A$169=$B1073,Data!$J$90:$N$169))-SUM(IF(Data!$A$90:$A$169="W1",Data!$J$90:$N$169))</f>
        <v>18</v>
      </c>
      <c r="K1073" s="91" t="str">
        <f>INDEX(Data!$CG$90:$CG$169,MATCH($B1073,Data!$A$90:$A$169,0))</f>
        <v>Michaela Trimmel</v>
      </c>
      <c r="L1073" s="91" t="str">
        <f t="shared" ca="1" si="78"/>
        <v>Best women took only 0</v>
      </c>
      <c r="M1073" s="91" t="s">
        <v>10</v>
      </c>
      <c r="N1073" s="91" t="s">
        <v>230</v>
      </c>
      <c r="O1073" s="91">
        <f t="shared" ca="1" si="77"/>
        <v>37</v>
      </c>
      <c r="P1073" s="91" t="str">
        <f t="shared" ca="1" si="80"/>
        <v/>
      </c>
    </row>
    <row r="1074" spans="1:16" s="91" customFormat="1" x14ac:dyDescent="0.25">
      <c r="A1074" s="91" t="s">
        <v>303</v>
      </c>
      <c r="B1074" s="329" t="s">
        <v>313</v>
      </c>
      <c r="C1074" s="91">
        <v>24</v>
      </c>
      <c r="D1074" s="91" t="str">
        <f>INDEX(Parameter!$B$9:$AB$9,MATCH(C1074,Parameter!$B$8:$AB$8,0))</f>
        <v>no</v>
      </c>
      <c r="E1074" s="91">
        <f>COUNTIF(Data!$CJ$89:$HN$89,Specials!C1074)</f>
        <v>0</v>
      </c>
      <c r="F1074" s="91">
        <f ca="1">OFFSET(Data!$BF$90,MATCH("W1",Data!$A$90:$A$169,0)-1,MATCH(C1074,Data!$BF$89:$CF$89,0)-1)</f>
        <v>0</v>
      </c>
      <c r="G1074" s="91">
        <f ca="1">OFFSET(Data!$BF$90,MATCH($B1074,Data!$A$90:$A$169,0)-1,MATCH(C1074,Data!$BF$89:$CF$89,0)-1)</f>
        <v>0</v>
      </c>
      <c r="H1074" s="91">
        <f t="shared" ca="1" si="79"/>
        <v>0</v>
      </c>
      <c r="I1074" s="91">
        <f t="array" ref="I1074">SUM(IF(Data!$A$90:$A$169=$B1074,Data!$J$90:$N$169))-SUM(IF(Data!$A$90:$A$169="W1",Data!$J$90:$N$169))</f>
        <v>18</v>
      </c>
      <c r="K1074" s="91" t="str">
        <f>INDEX(Data!$CG$90:$CG$169,MATCH($B1074,Data!$A$90:$A$169,0))</f>
        <v>Michaela Trimmel</v>
      </c>
      <c r="L1074" s="91" t="str">
        <f t="shared" ca="1" si="78"/>
        <v>Best women took only 0</v>
      </c>
      <c r="M1074" s="91" t="s">
        <v>10</v>
      </c>
      <c r="N1074" s="91" t="s">
        <v>230</v>
      </c>
      <c r="O1074" s="91">
        <f t="shared" ca="1" si="77"/>
        <v>37</v>
      </c>
      <c r="P1074" s="91" t="str">
        <f t="shared" ca="1" si="80"/>
        <v/>
      </c>
    </row>
    <row r="1075" spans="1:16" s="91" customFormat="1" x14ac:dyDescent="0.25">
      <c r="A1075" s="91" t="s">
        <v>303</v>
      </c>
      <c r="B1075" s="329" t="s">
        <v>313</v>
      </c>
      <c r="C1075" s="91">
        <v>25</v>
      </c>
      <c r="D1075" s="91" t="str">
        <f>INDEX(Parameter!$B$9:$AB$9,MATCH(C1075,Parameter!$B$8:$AB$8,0))</f>
        <v>no</v>
      </c>
      <c r="E1075" s="91">
        <f>COUNTIF(Data!$CJ$89:$HN$89,Specials!C1075)</f>
        <v>0</v>
      </c>
      <c r="F1075" s="91">
        <f ca="1">OFFSET(Data!$BF$90,MATCH("W1",Data!$A$90:$A$169,0)-1,MATCH(C1075,Data!$BF$89:$CF$89,0)-1)</f>
        <v>0</v>
      </c>
      <c r="G1075" s="91">
        <f ca="1">OFFSET(Data!$BF$90,MATCH($B1075,Data!$A$90:$A$169,0)-1,MATCH(C1075,Data!$BF$89:$CF$89,0)-1)</f>
        <v>0</v>
      </c>
      <c r="H1075" s="91">
        <f t="shared" ca="1" si="79"/>
        <v>0</v>
      </c>
      <c r="I1075" s="91">
        <f t="array" ref="I1075">SUM(IF(Data!$A$90:$A$169=$B1075,Data!$J$90:$N$169))-SUM(IF(Data!$A$90:$A$169="W1",Data!$J$90:$N$169))</f>
        <v>18</v>
      </c>
      <c r="K1075" s="91" t="str">
        <f>INDEX(Data!$CG$90:$CG$169,MATCH($B1075,Data!$A$90:$A$169,0))</f>
        <v>Michaela Trimmel</v>
      </c>
      <c r="L1075" s="91" t="str">
        <f t="shared" ca="1" si="78"/>
        <v>Best women took only 0</v>
      </c>
      <c r="M1075" s="91" t="s">
        <v>10</v>
      </c>
      <c r="N1075" s="91" t="s">
        <v>230</v>
      </c>
      <c r="O1075" s="91">
        <f t="shared" ca="1" si="77"/>
        <v>37</v>
      </c>
      <c r="P1075" s="91" t="str">
        <f t="shared" ca="1" si="80"/>
        <v/>
      </c>
    </row>
    <row r="1076" spans="1:16" s="91" customFormat="1" x14ac:dyDescent="0.25">
      <c r="A1076" s="91" t="s">
        <v>303</v>
      </c>
      <c r="B1076" s="329" t="s">
        <v>313</v>
      </c>
      <c r="C1076" s="91">
        <v>26</v>
      </c>
      <c r="D1076" s="91" t="str">
        <f>INDEX(Parameter!$B$9:$AB$9,MATCH(C1076,Parameter!$B$8:$AB$8,0))</f>
        <v>no</v>
      </c>
      <c r="E1076" s="91">
        <f>COUNTIF(Data!$CJ$89:$HN$89,Specials!C1076)</f>
        <v>0</v>
      </c>
      <c r="F1076" s="91">
        <f ca="1">OFFSET(Data!$BF$90,MATCH("W1",Data!$A$90:$A$169,0)-1,MATCH(C1076,Data!$BF$89:$CF$89,0)-1)</f>
        <v>0</v>
      </c>
      <c r="G1076" s="91">
        <f ca="1">OFFSET(Data!$BF$90,MATCH($B1076,Data!$A$90:$A$169,0)-1,MATCH(C1076,Data!$BF$89:$CF$89,0)-1)</f>
        <v>0</v>
      </c>
      <c r="H1076" s="91">
        <f t="shared" ca="1" si="79"/>
        <v>0</v>
      </c>
      <c r="I1076" s="91">
        <f t="array" ref="I1076">SUM(IF(Data!$A$90:$A$169=$B1076,Data!$J$90:$N$169))-SUM(IF(Data!$A$90:$A$169="W1",Data!$J$90:$N$169))</f>
        <v>18</v>
      </c>
      <c r="K1076" s="91" t="str">
        <f>INDEX(Data!$CG$90:$CG$169,MATCH($B1076,Data!$A$90:$A$169,0))</f>
        <v>Michaela Trimmel</v>
      </c>
      <c r="L1076" s="91" t="str">
        <f t="shared" ca="1" si="78"/>
        <v>Best women took only 0</v>
      </c>
      <c r="M1076" s="91" t="s">
        <v>10</v>
      </c>
      <c r="N1076" s="91" t="s">
        <v>230</v>
      </c>
      <c r="O1076" s="91">
        <f t="shared" ca="1" si="77"/>
        <v>37</v>
      </c>
      <c r="P1076" s="91" t="str">
        <f t="shared" ca="1" si="80"/>
        <v/>
      </c>
    </row>
    <row r="1077" spans="1:16" s="91" customFormat="1" x14ac:dyDescent="0.25">
      <c r="A1077" s="91" t="s">
        <v>303</v>
      </c>
      <c r="B1077" s="329" t="s">
        <v>313</v>
      </c>
      <c r="C1077" s="91">
        <v>27</v>
      </c>
      <c r="D1077" s="91" t="str">
        <f>INDEX(Parameter!$B$9:$AB$9,MATCH(C1077,Parameter!$B$8:$AB$8,0))</f>
        <v>no</v>
      </c>
      <c r="E1077" s="91">
        <f>COUNTIF(Data!$CJ$89:$HN$89,Specials!C1077)</f>
        <v>0</v>
      </c>
      <c r="F1077" s="91">
        <f ca="1">OFFSET(Data!$BF$90,MATCH("W1",Data!$A$90:$A$169,0)-1,MATCH(C1077,Data!$BF$89:$CF$89,0)-1)</f>
        <v>0</v>
      </c>
      <c r="G1077" s="91">
        <f ca="1">OFFSET(Data!$BF$90,MATCH($B1077,Data!$A$90:$A$169,0)-1,MATCH(C1077,Data!$BF$89:$CF$89,0)-1)</f>
        <v>0</v>
      </c>
      <c r="H1077" s="91">
        <f t="shared" ca="1" si="79"/>
        <v>0</v>
      </c>
      <c r="I1077" s="91">
        <f t="array" ref="I1077">SUM(IF(Data!$A$90:$A$169=$B1077,Data!$J$90:$N$169))-SUM(IF(Data!$A$90:$A$169="W1",Data!$J$90:$N$169))</f>
        <v>18</v>
      </c>
      <c r="K1077" s="91" t="str">
        <f>INDEX(Data!$CG$90:$CG$169,MATCH($B1077,Data!$A$90:$A$169,0))</f>
        <v>Michaela Trimmel</v>
      </c>
      <c r="L1077" s="91" t="str">
        <f t="shared" ca="1" si="78"/>
        <v>Best women took only 0</v>
      </c>
      <c r="M1077" s="91" t="s">
        <v>10</v>
      </c>
      <c r="N1077" s="91" t="s">
        <v>230</v>
      </c>
      <c r="O1077" s="91">
        <f t="shared" ca="1" si="77"/>
        <v>37</v>
      </c>
      <c r="P1077" s="91" t="str">
        <f t="shared" ca="1" si="80"/>
        <v/>
      </c>
    </row>
    <row r="1078" spans="1:16" s="78" customFormat="1" ht="15" customHeight="1" x14ac:dyDescent="0.25">
      <c r="A1078" s="78" t="s">
        <v>300</v>
      </c>
      <c r="B1078" s="326"/>
      <c r="C1078" s="78">
        <v>1</v>
      </c>
      <c r="D1078" s="78">
        <f>INDEX(Parameter!$B$9:$AB$9,MATCH(C1078,Parameter!$B$8:$AB$8,0))</f>
        <v>3</v>
      </c>
      <c r="E1078" s="78">
        <f>COUNTIF(Data!$CJ$89:$HN$89,Specials!C1078)</f>
        <v>2</v>
      </c>
      <c r="F1078" s="78">
        <f ca="1">LARGE(OFFSET(Data!$AE$90:$AE$169,,MATCH(C1078,Data!$AE$89:$BE$89,0)-1),1)</f>
        <v>1</v>
      </c>
      <c r="H1078" s="78">
        <f t="array" aca="1" ref="H1078" ca="1">IF(E1078&gt;0,SUM(IF(OFFSET(Data!$AE$90:$AE$169,,MATCH(C1078,Data!$AE$89:$BE$89,0)-1)&gt;=E1078,1)),0)</f>
        <v>0</v>
      </c>
      <c r="K1078" s="78" t="str">
        <f t="array" aca="1" ref="K1078" ca="1">IF(H1078=1,INDEX(Data!$CG$90:$CG$169,MATCH(F1078,(OFFSET(Data!$AE$90:$AE$169,,MATCH(C1078,Data!$AE$89:$BE$89,0)-1)),0)),H1078&amp;" Players")</f>
        <v>0 Players</v>
      </c>
      <c r="L1078" s="78" t="str">
        <f>""</f>
        <v/>
      </c>
      <c r="M1078" s="78" t="s">
        <v>10</v>
      </c>
      <c r="N1078" s="78" t="s">
        <v>230</v>
      </c>
      <c r="O1078" s="78">
        <f t="shared" ca="1" si="77"/>
        <v>37</v>
      </c>
      <c r="P1078" s="78" t="str">
        <f ca="1">IF(H1078=1,"On hole "&amp;C1078&amp;" only "&amp;K1078&amp;" played all rounds unter par","")</f>
        <v/>
      </c>
    </row>
    <row r="1079" spans="1:16" s="78" customFormat="1" x14ac:dyDescent="0.25">
      <c r="A1079" s="78" t="s">
        <v>300</v>
      </c>
      <c r="B1079" s="326"/>
      <c r="C1079" s="78">
        <v>2</v>
      </c>
      <c r="D1079" s="78">
        <f>INDEX(Parameter!$B$9:$AB$9,MATCH(C1079,Parameter!$B$8:$AB$8,0))</f>
        <v>3</v>
      </c>
      <c r="E1079" s="78">
        <f>COUNTIF(Data!$CJ$89:$HN$89,Specials!C1079)</f>
        <v>2</v>
      </c>
      <c r="F1079" s="78">
        <f ca="1">LARGE(OFFSET(Data!$AE$90:$AE$169,,MATCH(C1079,Data!$AE$89:$BE$89,0)-1),1)</f>
        <v>2</v>
      </c>
      <c r="H1079" s="78">
        <f t="array" aca="1" ref="H1079" ca="1">IF(E1079&gt;0,SUM(IF(OFFSET(Data!$AE$90:$AE$169,,MATCH(C1079,Data!$AE$89:$BE$89,0)-1)&gt;=E1079,1)),0)</f>
        <v>2</v>
      </c>
      <c r="K1079" s="78" t="str">
        <f t="array" aca="1" ref="K1079" ca="1">IF(H1079=1,INDEX(Data!$CG$90:$CG$169,MATCH(F1079,(OFFSET(Data!$AE$90:$AE$169,,MATCH(C1079,Data!$AE$89:$BE$89,0)-1)),0)),H1079&amp;" Players")</f>
        <v>2 Players</v>
      </c>
      <c r="L1079" s="78" t="str">
        <f>""</f>
        <v/>
      </c>
      <c r="M1079" s="78" t="s">
        <v>229</v>
      </c>
      <c r="N1079" s="78" t="s">
        <v>230</v>
      </c>
      <c r="O1079" s="78">
        <f t="shared" ca="1" si="77"/>
        <v>37</v>
      </c>
      <c r="P1079" s="78" t="str">
        <f ca="1">IF(H1079=1,"On hole "&amp;C1079&amp;" only "&amp;K1079&amp;" played all rounds unter par","")</f>
        <v/>
      </c>
    </row>
    <row r="1080" spans="1:16" s="78" customFormat="1" x14ac:dyDescent="0.25">
      <c r="A1080" s="78" t="s">
        <v>300</v>
      </c>
      <c r="B1080" s="326"/>
      <c r="C1080" s="78">
        <v>3</v>
      </c>
      <c r="D1080" s="78">
        <f>INDEX(Parameter!$B$9:$AB$9,MATCH(C1080,Parameter!$B$8:$AB$8,0))</f>
        <v>3</v>
      </c>
      <c r="E1080" s="78">
        <f>COUNTIF(Data!$CJ$89:$HN$89,Specials!C1080)</f>
        <v>2</v>
      </c>
      <c r="F1080" s="78">
        <f ca="1">LARGE(OFFSET(Data!$AE$90:$AE$169,,MATCH(C1080,Data!$AE$89:$BE$89,0)-1),1)</f>
        <v>1</v>
      </c>
      <c r="H1080" s="78">
        <f t="array" aca="1" ref="H1080" ca="1">IF(E1080&gt;0,SUM(IF(OFFSET(Data!$AE$90:$AE$169,,MATCH(C1080,Data!$AE$89:$BE$89,0)-1)&gt;=E1080,1)),0)</f>
        <v>0</v>
      </c>
      <c r="K1080" s="78" t="str">
        <f t="array" aca="1" ref="K1080" ca="1">IF(H1080=1,INDEX(Data!$CG$90:$CG$169,MATCH(F1080,(OFFSET(Data!$AE$90:$AE$169,,MATCH(C1080,Data!$AE$89:$BE$89,0)-1)),0)),H1080&amp;" Players")</f>
        <v>0 Players</v>
      </c>
      <c r="L1080" s="78" t="str">
        <f>""</f>
        <v/>
      </c>
      <c r="M1080" s="78" t="s">
        <v>229</v>
      </c>
      <c r="N1080" s="78" t="s">
        <v>230</v>
      </c>
      <c r="O1080" s="78">
        <f t="shared" ca="1" si="77"/>
        <v>37</v>
      </c>
      <c r="P1080" s="78" t="str">
        <f ca="1">IF(H1080=1,"On hole "&amp;C1080&amp;" only "&amp;K1080&amp;" played all rounds unter par","")</f>
        <v/>
      </c>
    </row>
    <row r="1081" spans="1:16" s="78" customFormat="1" x14ac:dyDescent="0.25">
      <c r="A1081" s="78" t="s">
        <v>300</v>
      </c>
      <c r="B1081" s="326"/>
      <c r="C1081" s="78">
        <v>4</v>
      </c>
      <c r="D1081" s="78">
        <f>INDEX(Parameter!$B$9:$AB$9,MATCH(C1081,Parameter!$B$8:$AB$8,0))</f>
        <v>3</v>
      </c>
      <c r="E1081" s="78">
        <f>COUNTIF(Data!$CJ$89:$HN$89,Specials!C1081)</f>
        <v>2</v>
      </c>
      <c r="F1081" s="78">
        <f ca="1">LARGE(OFFSET(Data!$AE$90:$AE$169,,MATCH(C1081,Data!$AE$89:$BE$89,0)-1),1)</f>
        <v>1</v>
      </c>
      <c r="H1081" s="78">
        <f t="array" aca="1" ref="H1081" ca="1">IF(E1081&gt;0,SUM(IF(OFFSET(Data!$AE$90:$AE$169,,MATCH(C1081,Data!$AE$89:$BE$89,0)-1)&gt;=E1081,1)),0)</f>
        <v>0</v>
      </c>
      <c r="K1081" s="78" t="str">
        <f t="array" aca="1" ref="K1081" ca="1">IF(H1081=1,INDEX(Data!$CG$90:$CG$169,MATCH(F1081,(OFFSET(Data!$AE$90:$AE$169,,MATCH(C1081,Data!$AE$89:$BE$89,0)-1)),0)),H1081&amp;" Players")</f>
        <v>0 Players</v>
      </c>
      <c r="L1081" s="78" t="str">
        <f>""</f>
        <v/>
      </c>
      <c r="M1081" s="78" t="s">
        <v>229</v>
      </c>
      <c r="N1081" s="78" t="s">
        <v>230</v>
      </c>
      <c r="O1081" s="78">
        <f t="shared" ca="1" si="77"/>
        <v>37</v>
      </c>
      <c r="P1081" s="78" t="str">
        <f t="shared" ref="P1081:P1104" ca="1" si="81">IF(H1081=1,"On hole "&amp;C1081&amp;" only "&amp;K1081&amp;" played all rounds unter par","")</f>
        <v/>
      </c>
    </row>
    <row r="1082" spans="1:16" s="78" customFormat="1" x14ac:dyDescent="0.25">
      <c r="A1082" s="78" t="s">
        <v>300</v>
      </c>
      <c r="B1082" s="326"/>
      <c r="C1082" s="78">
        <v>5</v>
      </c>
      <c r="D1082" s="78">
        <f>INDEX(Parameter!$B$9:$AB$9,MATCH(C1082,Parameter!$B$8:$AB$8,0))</f>
        <v>3</v>
      </c>
      <c r="E1082" s="78">
        <f>COUNTIF(Data!$CJ$89:$HN$89,Specials!C1082)</f>
        <v>2</v>
      </c>
      <c r="F1082" s="78">
        <f ca="1">LARGE(OFFSET(Data!$AE$90:$AE$169,,MATCH(C1082,Data!$AE$89:$BE$89,0)-1),1)</f>
        <v>1</v>
      </c>
      <c r="H1082" s="78">
        <f t="array" aca="1" ref="H1082" ca="1">IF(E1082&gt;0,SUM(IF(OFFSET(Data!$AE$90:$AE$169,,MATCH(C1082,Data!$AE$89:$BE$89,0)-1)&gt;=E1082,1)),0)</f>
        <v>0</v>
      </c>
      <c r="K1082" s="78" t="str">
        <f t="array" aca="1" ref="K1082" ca="1">IF(H1082=1,INDEX(Data!$CG$90:$CG$169,MATCH(F1082,(OFFSET(Data!$AE$90:$AE$169,,MATCH(C1082,Data!$AE$89:$BE$89,0)-1)),0)),H1082&amp;" Players")</f>
        <v>0 Players</v>
      </c>
      <c r="L1082" s="78" t="str">
        <f>""</f>
        <v/>
      </c>
      <c r="M1082" s="78" t="s">
        <v>229</v>
      </c>
      <c r="N1082" s="78" t="s">
        <v>230</v>
      </c>
      <c r="O1082" s="78">
        <f t="shared" ca="1" si="77"/>
        <v>37</v>
      </c>
      <c r="P1082" s="78" t="str">
        <f t="shared" ca="1" si="81"/>
        <v/>
      </c>
    </row>
    <row r="1083" spans="1:16" s="78" customFormat="1" x14ac:dyDescent="0.25">
      <c r="A1083" s="78" t="s">
        <v>300</v>
      </c>
      <c r="B1083" s="326"/>
      <c r="C1083" s="78">
        <v>6</v>
      </c>
      <c r="D1083" s="78">
        <f>INDEX(Parameter!$B$9:$AB$9,MATCH(C1083,Parameter!$B$8:$AB$8,0))</f>
        <v>3</v>
      </c>
      <c r="E1083" s="78">
        <f>COUNTIF(Data!$CJ$89:$HN$89,Specials!C1083)</f>
        <v>2</v>
      </c>
      <c r="F1083" s="78">
        <f ca="1">LARGE(OFFSET(Data!$AE$90:$AE$169,,MATCH(C1083,Data!$AE$89:$BE$89,0)-1),1)</f>
        <v>0</v>
      </c>
      <c r="H1083" s="78">
        <f t="array" aca="1" ref="H1083" ca="1">IF(E1083&gt;0,SUM(IF(OFFSET(Data!$AE$90:$AE$169,,MATCH(C1083,Data!$AE$89:$BE$89,0)-1)&gt;=E1083,1)),0)</f>
        <v>0</v>
      </c>
      <c r="K1083" s="78" t="str">
        <f t="array" aca="1" ref="K1083" ca="1">IF(H1083=1,INDEX(Data!$CG$90:$CG$169,MATCH(F1083,(OFFSET(Data!$AE$90:$AE$169,,MATCH(C1083,Data!$AE$89:$BE$89,0)-1)),0)),H1083&amp;" Players")</f>
        <v>0 Players</v>
      </c>
      <c r="L1083" s="78" t="str">
        <f>""</f>
        <v/>
      </c>
      <c r="M1083" s="78" t="s">
        <v>229</v>
      </c>
      <c r="N1083" s="78" t="s">
        <v>230</v>
      </c>
      <c r="O1083" s="78">
        <f t="shared" ca="1" si="77"/>
        <v>37</v>
      </c>
      <c r="P1083" s="78" t="str">
        <f t="shared" ca="1" si="81"/>
        <v/>
      </c>
    </row>
    <row r="1084" spans="1:16" s="78" customFormat="1" x14ac:dyDescent="0.25">
      <c r="A1084" s="78" t="s">
        <v>300</v>
      </c>
      <c r="B1084" s="326"/>
      <c r="C1084" s="78">
        <v>7</v>
      </c>
      <c r="D1084" s="78">
        <f>INDEX(Parameter!$B$9:$AB$9,MATCH(C1084,Parameter!$B$8:$AB$8,0))</f>
        <v>3</v>
      </c>
      <c r="E1084" s="78">
        <f>COUNTIF(Data!$CJ$89:$HN$89,Specials!C1084)</f>
        <v>2</v>
      </c>
      <c r="F1084" s="78">
        <f ca="1">LARGE(OFFSET(Data!$AE$90:$AE$169,,MATCH(C1084,Data!$AE$89:$BE$89,0)-1),1)</f>
        <v>0</v>
      </c>
      <c r="H1084" s="78">
        <f t="array" aca="1" ref="H1084" ca="1">IF(E1084&gt;0,SUM(IF(OFFSET(Data!$AE$90:$AE$169,,MATCH(C1084,Data!$AE$89:$BE$89,0)-1)&gt;=E1084,1)),0)</f>
        <v>0</v>
      </c>
      <c r="K1084" s="78" t="str">
        <f t="array" aca="1" ref="K1084" ca="1">IF(H1084=1,INDEX(Data!$CG$90:$CG$169,MATCH(F1084,(OFFSET(Data!$AE$90:$AE$169,,MATCH(C1084,Data!$AE$89:$BE$89,0)-1)),0)),H1084&amp;" Players")</f>
        <v>0 Players</v>
      </c>
      <c r="L1084" s="78" t="str">
        <f>""</f>
        <v/>
      </c>
      <c r="M1084" s="78" t="s">
        <v>229</v>
      </c>
      <c r="N1084" s="78" t="s">
        <v>230</v>
      </c>
      <c r="O1084" s="78">
        <f t="shared" ca="1" si="77"/>
        <v>37</v>
      </c>
      <c r="P1084" s="78" t="str">
        <f t="shared" ca="1" si="81"/>
        <v/>
      </c>
    </row>
    <row r="1085" spans="1:16" s="78" customFormat="1" x14ac:dyDescent="0.25">
      <c r="A1085" s="78" t="s">
        <v>300</v>
      </c>
      <c r="B1085" s="326"/>
      <c r="C1085" s="78">
        <v>8</v>
      </c>
      <c r="D1085" s="78">
        <f>INDEX(Parameter!$B$9:$AB$9,MATCH(C1085,Parameter!$B$8:$AB$8,0))</f>
        <v>3</v>
      </c>
      <c r="E1085" s="78">
        <f>COUNTIF(Data!$CJ$89:$HN$89,Specials!C1085)</f>
        <v>2</v>
      </c>
      <c r="F1085" s="78">
        <f ca="1">LARGE(OFFSET(Data!$AE$90:$AE$169,,MATCH(C1085,Data!$AE$89:$BE$89,0)-1),1)</f>
        <v>2</v>
      </c>
      <c r="H1085" s="78">
        <f t="array" aca="1" ref="H1085" ca="1">IF(E1085&gt;0,SUM(IF(OFFSET(Data!$AE$90:$AE$169,,MATCH(C1085,Data!$AE$89:$BE$89,0)-1)&gt;=E1085,1)),0)</f>
        <v>1</v>
      </c>
      <c r="K1085" s="78" t="str">
        <f t="array" aca="1" ref="K1085" ca="1">IF(H1085=1,INDEX(Data!$CG$90:$CG$169,MATCH(F1085,(OFFSET(Data!$AE$90:$AE$169,,MATCH(C1085,Data!$AE$89:$BE$89,0)-1)),0)),H1085&amp;" Players")</f>
        <v>Harald Neumayr</v>
      </c>
      <c r="L1085" s="78" t="str">
        <f>""</f>
        <v/>
      </c>
      <c r="M1085" s="78" t="s">
        <v>229</v>
      </c>
      <c r="N1085" s="78" t="s">
        <v>230</v>
      </c>
      <c r="O1085" s="78">
        <f t="shared" ca="1" si="77"/>
        <v>38</v>
      </c>
      <c r="P1085" s="78" t="str">
        <f t="shared" ca="1" si="81"/>
        <v>On hole 8 only Harald Neumayr played all rounds unter par</v>
      </c>
    </row>
    <row r="1086" spans="1:16" s="78" customFormat="1" x14ac:dyDescent="0.25">
      <c r="A1086" s="78" t="s">
        <v>300</v>
      </c>
      <c r="B1086" s="326"/>
      <c r="C1086" s="78">
        <v>9</v>
      </c>
      <c r="D1086" s="78" t="str">
        <f>INDEX(Parameter!$B$9:$AB$9,MATCH(C1086,Parameter!$B$8:$AB$8,0))</f>
        <v>no</v>
      </c>
      <c r="E1086" s="78">
        <f>COUNTIF(Data!$CJ$89:$HN$89,Specials!C1086)</f>
        <v>0</v>
      </c>
      <c r="F1086" s="78">
        <f ca="1">LARGE(OFFSET(Data!$AE$90:$AE$169,,MATCH(C1086,Data!$AE$89:$BE$89,0)-1),1)</f>
        <v>0</v>
      </c>
      <c r="H1086" s="78">
        <f t="array" aca="1" ref="H1086" ca="1">IF(E1086&gt;0,SUM(IF(OFFSET(Data!$AE$90:$AE$169,,MATCH(C1086,Data!$AE$89:$BE$89,0)-1)&gt;=E1086,1)),0)</f>
        <v>0</v>
      </c>
      <c r="K1086" s="78" t="str">
        <f t="array" aca="1" ref="K1086" ca="1">IF(H1086=1,INDEX(Data!$CG$90:$CG$169,MATCH(F1086,(OFFSET(Data!$AE$90:$AE$169,,MATCH(C1086,Data!$AE$89:$BE$89,0)-1)),0)),H1086&amp;" Players")</f>
        <v>0 Players</v>
      </c>
      <c r="L1086" s="78" t="str">
        <f>""</f>
        <v/>
      </c>
      <c r="M1086" s="78" t="s">
        <v>229</v>
      </c>
      <c r="N1086" s="78" t="s">
        <v>230</v>
      </c>
      <c r="O1086" s="78">
        <f t="shared" ca="1" si="77"/>
        <v>38</v>
      </c>
      <c r="P1086" s="78" t="str">
        <f t="shared" ca="1" si="81"/>
        <v/>
      </c>
    </row>
    <row r="1087" spans="1:16" s="78" customFormat="1" x14ac:dyDescent="0.25">
      <c r="A1087" s="78" t="s">
        <v>300</v>
      </c>
      <c r="B1087" s="326"/>
      <c r="C1087" s="78">
        <v>10</v>
      </c>
      <c r="D1087" s="78">
        <f>INDEX(Parameter!$B$9:$AB$9,MATCH(C1087,Parameter!$B$8:$AB$8,0))</f>
        <v>4</v>
      </c>
      <c r="E1087" s="78">
        <f>COUNTIF(Data!$CJ$89:$HN$89,Specials!C1087)</f>
        <v>2</v>
      </c>
      <c r="F1087" s="78">
        <f ca="1">LARGE(OFFSET(Data!$AE$90:$AE$169,,MATCH(C1087,Data!$AE$89:$BE$89,0)-1),1)</f>
        <v>1</v>
      </c>
      <c r="H1087" s="78">
        <f t="array" aca="1" ref="H1087" ca="1">IF(E1087&gt;0,SUM(IF(OFFSET(Data!$AE$90:$AE$169,,MATCH(C1087,Data!$AE$89:$BE$89,0)-1)&gt;=E1087,1)),0)</f>
        <v>0</v>
      </c>
      <c r="K1087" s="78" t="str">
        <f t="array" aca="1" ref="K1087" ca="1">IF(H1087=1,INDEX(Data!$CG$90:$CG$169,MATCH(F1087,(OFFSET(Data!$AE$90:$AE$169,,MATCH(C1087,Data!$AE$89:$BE$89,0)-1)),0)),H1087&amp;" Players")</f>
        <v>0 Players</v>
      </c>
      <c r="L1087" s="78" t="str">
        <f>""</f>
        <v/>
      </c>
      <c r="M1087" s="78" t="s">
        <v>229</v>
      </c>
      <c r="N1087" s="78" t="s">
        <v>230</v>
      </c>
      <c r="O1087" s="78">
        <f t="shared" ca="1" si="77"/>
        <v>38</v>
      </c>
      <c r="P1087" s="78" t="str">
        <f t="shared" ca="1" si="81"/>
        <v/>
      </c>
    </row>
    <row r="1088" spans="1:16" s="78" customFormat="1" x14ac:dyDescent="0.25">
      <c r="A1088" s="78" t="s">
        <v>300</v>
      </c>
      <c r="B1088" s="326"/>
      <c r="C1088" s="78">
        <v>11</v>
      </c>
      <c r="D1088" s="78">
        <f>INDEX(Parameter!$B$9:$AB$9,MATCH(C1088,Parameter!$B$8:$AB$8,0))</f>
        <v>3</v>
      </c>
      <c r="E1088" s="78">
        <f>COUNTIF(Data!$CJ$89:$HN$89,Specials!C1088)</f>
        <v>2</v>
      </c>
      <c r="F1088" s="78">
        <f ca="1">LARGE(OFFSET(Data!$AE$90:$AE$169,,MATCH(C1088,Data!$AE$89:$BE$89,0)-1),1)</f>
        <v>0</v>
      </c>
      <c r="H1088" s="78">
        <f t="array" aca="1" ref="H1088" ca="1">IF(E1088&gt;0,SUM(IF(OFFSET(Data!$AE$90:$AE$169,,MATCH(C1088,Data!$AE$89:$BE$89,0)-1)&gt;=E1088,1)),0)</f>
        <v>0</v>
      </c>
      <c r="K1088" s="78" t="str">
        <f t="array" aca="1" ref="K1088" ca="1">IF(H1088=1,INDEX(Data!$CG$90:$CG$169,MATCH(F1088,(OFFSET(Data!$AE$90:$AE$169,,MATCH(C1088,Data!$AE$89:$BE$89,0)-1)),0)),H1088&amp;" Players")</f>
        <v>0 Players</v>
      </c>
      <c r="L1088" s="78" t="str">
        <f>""</f>
        <v/>
      </c>
      <c r="M1088" s="78" t="s">
        <v>229</v>
      </c>
      <c r="N1088" s="78" t="s">
        <v>230</v>
      </c>
      <c r="O1088" s="78">
        <f t="shared" ca="1" si="77"/>
        <v>38</v>
      </c>
      <c r="P1088" s="78" t="str">
        <f t="shared" ca="1" si="81"/>
        <v/>
      </c>
    </row>
    <row r="1089" spans="1:16" s="78" customFormat="1" x14ac:dyDescent="0.25">
      <c r="A1089" s="78" t="s">
        <v>300</v>
      </c>
      <c r="B1089" s="326"/>
      <c r="C1089" s="78">
        <v>12</v>
      </c>
      <c r="D1089" s="78">
        <f>INDEX(Parameter!$B$9:$AB$9,MATCH(C1089,Parameter!$B$8:$AB$8,0))</f>
        <v>3</v>
      </c>
      <c r="E1089" s="78">
        <f>COUNTIF(Data!$CJ$89:$HN$89,Specials!C1089)</f>
        <v>2</v>
      </c>
      <c r="F1089" s="78">
        <f ca="1">LARGE(OFFSET(Data!$AE$90:$AE$169,,MATCH(C1089,Data!$AE$89:$BE$89,0)-1),1)</f>
        <v>1</v>
      </c>
      <c r="H1089" s="78">
        <f t="array" aca="1" ref="H1089" ca="1">IF(E1089&gt;0,SUM(IF(OFFSET(Data!$AE$90:$AE$169,,MATCH(C1089,Data!$AE$89:$BE$89,0)-1)&gt;=E1089,1)),0)</f>
        <v>0</v>
      </c>
      <c r="K1089" s="78" t="str">
        <f t="array" aca="1" ref="K1089" ca="1">IF(H1089=1,INDEX(Data!$CG$90:$CG$169,MATCH(F1089,(OFFSET(Data!$AE$90:$AE$169,,MATCH(C1089,Data!$AE$89:$BE$89,0)-1)),0)),H1089&amp;" Players")</f>
        <v>0 Players</v>
      </c>
      <c r="L1089" s="78" t="str">
        <f>""</f>
        <v/>
      </c>
      <c r="M1089" s="78" t="s">
        <v>229</v>
      </c>
      <c r="N1089" s="78" t="s">
        <v>230</v>
      </c>
      <c r="O1089" s="78">
        <f t="shared" ca="1" si="77"/>
        <v>38</v>
      </c>
      <c r="P1089" s="78" t="str">
        <f t="shared" ca="1" si="81"/>
        <v/>
      </c>
    </row>
    <row r="1090" spans="1:16" s="78" customFormat="1" x14ac:dyDescent="0.25">
      <c r="A1090" s="78" t="s">
        <v>300</v>
      </c>
      <c r="B1090" s="326"/>
      <c r="C1090" s="78">
        <v>13</v>
      </c>
      <c r="D1090" s="78">
        <f>INDEX(Parameter!$B$9:$AB$9,MATCH(C1090,Parameter!$B$8:$AB$8,0))</f>
        <v>3</v>
      </c>
      <c r="E1090" s="78">
        <f>COUNTIF(Data!$CJ$89:$HN$89,Specials!C1090)</f>
        <v>2</v>
      </c>
      <c r="F1090" s="78">
        <f ca="1">LARGE(OFFSET(Data!$AE$90:$AE$169,,MATCH(C1090,Data!$AE$89:$BE$89,0)-1),1)</f>
        <v>1</v>
      </c>
      <c r="H1090" s="78">
        <f t="array" aca="1" ref="H1090" ca="1">IF(E1090&gt;0,SUM(IF(OFFSET(Data!$AE$90:$AE$169,,MATCH(C1090,Data!$AE$89:$BE$89,0)-1)&gt;=E1090,1)),0)</f>
        <v>0</v>
      </c>
      <c r="K1090" s="78" t="str">
        <f t="array" aca="1" ref="K1090" ca="1">IF(H1090=1,INDEX(Data!$CG$90:$CG$169,MATCH(F1090,(OFFSET(Data!$AE$90:$AE$169,,MATCH(C1090,Data!$AE$89:$BE$89,0)-1)),0)),H1090&amp;" Players")</f>
        <v>0 Players</v>
      </c>
      <c r="L1090" s="78" t="str">
        <f>""</f>
        <v/>
      </c>
      <c r="M1090" s="78" t="s">
        <v>229</v>
      </c>
      <c r="N1090" s="78" t="s">
        <v>230</v>
      </c>
      <c r="O1090" s="78">
        <f t="shared" ca="1" si="77"/>
        <v>38</v>
      </c>
      <c r="P1090" s="78" t="str">
        <f t="shared" ca="1" si="81"/>
        <v/>
      </c>
    </row>
    <row r="1091" spans="1:16" s="78" customFormat="1" x14ac:dyDescent="0.25">
      <c r="A1091" s="78" t="s">
        <v>300</v>
      </c>
      <c r="B1091" s="326"/>
      <c r="C1091" s="78">
        <v>14</v>
      </c>
      <c r="D1091" s="78">
        <f>INDEX(Parameter!$B$9:$AB$9,MATCH(C1091,Parameter!$B$8:$AB$8,0))</f>
        <v>4</v>
      </c>
      <c r="E1091" s="78">
        <f>COUNTIF(Data!$CJ$89:$HN$89,Specials!C1091)</f>
        <v>2</v>
      </c>
      <c r="F1091" s="78">
        <f ca="1">LARGE(OFFSET(Data!$AE$90:$AE$169,,MATCH(C1091,Data!$AE$89:$BE$89,0)-1),1)</f>
        <v>1</v>
      </c>
      <c r="H1091" s="78">
        <f t="array" aca="1" ref="H1091" ca="1">IF(E1091&gt;0,SUM(IF(OFFSET(Data!$AE$90:$AE$169,,MATCH(C1091,Data!$AE$89:$BE$89,0)-1)&gt;=E1091,1)),0)</f>
        <v>0</v>
      </c>
      <c r="K1091" s="78" t="str">
        <f t="array" aca="1" ref="K1091" ca="1">IF(H1091=1,INDEX(Data!$CG$90:$CG$169,MATCH(F1091,(OFFSET(Data!$AE$90:$AE$169,,MATCH(C1091,Data!$AE$89:$BE$89,0)-1)),0)),H1091&amp;" Players")</f>
        <v>0 Players</v>
      </c>
      <c r="L1091" s="78" t="str">
        <f>""</f>
        <v/>
      </c>
      <c r="M1091" s="78" t="s">
        <v>229</v>
      </c>
      <c r="N1091" s="78" t="s">
        <v>230</v>
      </c>
      <c r="O1091" s="78">
        <f t="shared" ca="1" si="77"/>
        <v>38</v>
      </c>
      <c r="P1091" s="78" t="str">
        <f t="shared" ca="1" si="81"/>
        <v/>
      </c>
    </row>
    <row r="1092" spans="1:16" s="78" customFormat="1" x14ac:dyDescent="0.25">
      <c r="A1092" s="78" t="s">
        <v>300</v>
      </c>
      <c r="B1092" s="326"/>
      <c r="C1092" s="78">
        <v>15</v>
      </c>
      <c r="D1092" s="78" t="str">
        <f>INDEX(Parameter!$B$9:$AB$9,MATCH(C1092,Parameter!$B$8:$AB$8,0))</f>
        <v>no</v>
      </c>
      <c r="E1092" s="78">
        <f>COUNTIF(Data!$CJ$89:$HN$89,Specials!C1092)</f>
        <v>0</v>
      </c>
      <c r="F1092" s="78">
        <f ca="1">LARGE(OFFSET(Data!$AE$90:$AE$169,,MATCH(C1092,Data!$AE$89:$BE$89,0)-1),1)</f>
        <v>0</v>
      </c>
      <c r="H1092" s="78">
        <f t="array" aca="1" ref="H1092" ca="1">IF(E1092&gt;0,SUM(IF(OFFSET(Data!$AE$90:$AE$169,,MATCH(C1092,Data!$AE$89:$BE$89,0)-1)&gt;=E1092,1)),0)</f>
        <v>0</v>
      </c>
      <c r="K1092" s="78" t="str">
        <f t="array" aca="1" ref="K1092" ca="1">IF(H1092=1,INDEX(Data!$CG$90:$CG$169,MATCH(F1092,(OFFSET(Data!$AE$90:$AE$169,,MATCH(C1092,Data!$AE$89:$BE$89,0)-1)),0)),H1092&amp;" Players")</f>
        <v>0 Players</v>
      </c>
      <c r="L1092" s="78" t="str">
        <f>""</f>
        <v/>
      </c>
      <c r="M1092" s="78" t="s">
        <v>229</v>
      </c>
      <c r="N1092" s="78" t="s">
        <v>230</v>
      </c>
      <c r="O1092" s="78">
        <f t="shared" ref="O1092:O1109" ca="1" si="82">IF(AND($P1092&lt;&gt;"",$N1092="yes"),O1091+1,O1091)</f>
        <v>38</v>
      </c>
      <c r="P1092" s="78" t="str">
        <f t="shared" ca="1" si="81"/>
        <v/>
      </c>
    </row>
    <row r="1093" spans="1:16" s="78" customFormat="1" x14ac:dyDescent="0.25">
      <c r="A1093" s="78" t="s">
        <v>300</v>
      </c>
      <c r="B1093" s="326"/>
      <c r="C1093" s="78">
        <v>16</v>
      </c>
      <c r="D1093" s="78" t="str">
        <f>INDEX(Parameter!$B$9:$AB$9,MATCH(C1093,Parameter!$B$8:$AB$8,0))</f>
        <v>no</v>
      </c>
      <c r="E1093" s="78">
        <f>COUNTIF(Data!$CJ$89:$HN$89,Specials!C1093)</f>
        <v>0</v>
      </c>
      <c r="F1093" s="78">
        <f ca="1">LARGE(OFFSET(Data!$AE$90:$AE$169,,MATCH(C1093,Data!$AE$89:$BE$89,0)-1),1)</f>
        <v>0</v>
      </c>
      <c r="H1093" s="78">
        <f t="array" aca="1" ref="H1093" ca="1">IF(E1093&gt;0,SUM(IF(OFFSET(Data!$AE$90:$AE$169,,MATCH(C1093,Data!$AE$89:$BE$89,0)-1)&gt;=E1093,1)),0)</f>
        <v>0</v>
      </c>
      <c r="K1093" s="78" t="str">
        <f t="array" aca="1" ref="K1093" ca="1">IF(H1093=1,INDEX(Data!$CG$90:$CG$169,MATCH(F1093,(OFFSET(Data!$AE$90:$AE$169,,MATCH(C1093,Data!$AE$89:$BE$89,0)-1)),0)),H1093&amp;" Players")</f>
        <v>0 Players</v>
      </c>
      <c r="L1093" s="78" t="str">
        <f>""</f>
        <v/>
      </c>
      <c r="M1093" s="78" t="s">
        <v>229</v>
      </c>
      <c r="N1093" s="78" t="s">
        <v>230</v>
      </c>
      <c r="O1093" s="78">
        <f t="shared" ca="1" si="82"/>
        <v>38</v>
      </c>
      <c r="P1093" s="78" t="str">
        <f t="shared" ca="1" si="81"/>
        <v/>
      </c>
    </row>
    <row r="1094" spans="1:16" s="78" customFormat="1" x14ac:dyDescent="0.25">
      <c r="A1094" s="78" t="s">
        <v>300</v>
      </c>
      <c r="B1094" s="326"/>
      <c r="C1094" s="78">
        <v>17</v>
      </c>
      <c r="D1094" s="78" t="str">
        <f>INDEX(Parameter!$B$9:$AB$9,MATCH(C1094,Parameter!$B$8:$AB$8,0))</f>
        <v>no</v>
      </c>
      <c r="E1094" s="78">
        <f>COUNTIF(Data!$CJ$89:$HN$89,Specials!C1094)</f>
        <v>0</v>
      </c>
      <c r="F1094" s="78">
        <f ca="1">LARGE(OFFSET(Data!$AE$90:$AE$169,,MATCH(C1094,Data!$AE$89:$BE$89,0)-1),1)</f>
        <v>0</v>
      </c>
      <c r="H1094" s="78">
        <f t="array" aca="1" ref="H1094" ca="1">IF(E1094&gt;0,SUM(IF(OFFSET(Data!$AE$90:$AE$169,,MATCH(C1094,Data!$AE$89:$BE$89,0)-1)&gt;=E1094,1)),0)</f>
        <v>0</v>
      </c>
      <c r="K1094" s="78" t="str">
        <f t="array" aca="1" ref="K1094" ca="1">IF(H1094=1,INDEX(Data!$CG$90:$CG$169,MATCH(F1094,(OFFSET(Data!$AE$90:$AE$169,,MATCH(C1094,Data!$AE$89:$BE$89,0)-1)),0)),H1094&amp;" Players")</f>
        <v>0 Players</v>
      </c>
      <c r="L1094" s="78" t="str">
        <f>""</f>
        <v/>
      </c>
      <c r="M1094" s="78" t="s">
        <v>229</v>
      </c>
      <c r="N1094" s="78" t="s">
        <v>230</v>
      </c>
      <c r="O1094" s="78">
        <f t="shared" ca="1" si="82"/>
        <v>38</v>
      </c>
      <c r="P1094" s="78" t="str">
        <f t="shared" ca="1" si="81"/>
        <v/>
      </c>
    </row>
    <row r="1095" spans="1:16" s="78" customFormat="1" x14ac:dyDescent="0.25">
      <c r="A1095" s="78" t="s">
        <v>300</v>
      </c>
      <c r="B1095" s="326"/>
      <c r="C1095" s="78">
        <v>18</v>
      </c>
      <c r="D1095" s="78" t="str">
        <f>INDEX(Parameter!$B$9:$AB$9,MATCH(C1095,Parameter!$B$8:$AB$8,0))</f>
        <v>no</v>
      </c>
      <c r="E1095" s="78">
        <f>COUNTIF(Data!$CJ$89:$HN$89,Specials!C1095)</f>
        <v>0</v>
      </c>
      <c r="F1095" s="78">
        <f ca="1">LARGE(OFFSET(Data!$AE$90:$AE$169,,MATCH(C1095,Data!$AE$89:$BE$89,0)-1),1)</f>
        <v>0</v>
      </c>
      <c r="H1095" s="78">
        <f t="array" aca="1" ref="H1095" ca="1">IF(E1095&gt;0,SUM(IF(OFFSET(Data!$AE$90:$AE$169,,MATCH(C1095,Data!$AE$89:$BE$89,0)-1)&gt;=E1095,1)),0)</f>
        <v>0</v>
      </c>
      <c r="K1095" s="78" t="str">
        <f t="array" aca="1" ref="K1095" ca="1">IF(H1095=1,INDEX(Data!$CG$90:$CG$169,MATCH(F1095,(OFFSET(Data!$AE$90:$AE$169,,MATCH(C1095,Data!$AE$89:$BE$89,0)-1)),0)),H1095&amp;" Players")</f>
        <v>0 Players</v>
      </c>
      <c r="L1095" s="78" t="str">
        <f>""</f>
        <v/>
      </c>
      <c r="M1095" s="78" t="s">
        <v>229</v>
      </c>
      <c r="N1095" s="78" t="s">
        <v>230</v>
      </c>
      <c r="O1095" s="78">
        <f t="shared" ca="1" si="82"/>
        <v>38</v>
      </c>
      <c r="P1095" s="78" t="str">
        <f t="shared" ca="1" si="81"/>
        <v/>
      </c>
    </row>
    <row r="1096" spans="1:16" s="78" customFormat="1" x14ac:dyDescent="0.25">
      <c r="A1096" s="78" t="s">
        <v>300</v>
      </c>
      <c r="B1096" s="326"/>
      <c r="C1096" s="78">
        <v>19</v>
      </c>
      <c r="D1096" s="78" t="str">
        <f>INDEX(Parameter!$B$9:$AB$9,MATCH(C1096,Parameter!$B$8:$AB$8,0))</f>
        <v>no</v>
      </c>
      <c r="E1096" s="78">
        <f>COUNTIF(Data!$CJ$89:$HN$89,Specials!C1096)</f>
        <v>0</v>
      </c>
      <c r="F1096" s="78">
        <f ca="1">LARGE(OFFSET(Data!$AE$90:$AE$169,,MATCH(C1096,Data!$AE$89:$BE$89,0)-1),1)</f>
        <v>0</v>
      </c>
      <c r="H1096" s="78">
        <f t="array" aca="1" ref="H1096" ca="1">IF(E1096&gt;0,SUM(IF(OFFSET(Data!$AE$90:$AE$169,,MATCH(C1096,Data!$AE$89:$BE$89,0)-1)&gt;=E1096,1)),0)</f>
        <v>0</v>
      </c>
      <c r="K1096" s="78" t="str">
        <f t="array" aca="1" ref="K1096" ca="1">IF(H1096=1,INDEX(Data!$CG$90:$CG$169,MATCH(F1096,(OFFSET(Data!$AE$90:$AE$169,,MATCH(C1096,Data!$AE$89:$BE$89,0)-1)),0)),H1096&amp;" Players")</f>
        <v>0 Players</v>
      </c>
      <c r="L1096" s="78" t="str">
        <f>""</f>
        <v/>
      </c>
      <c r="M1096" s="78" t="s">
        <v>229</v>
      </c>
      <c r="N1096" s="78" t="s">
        <v>230</v>
      </c>
      <c r="O1096" s="78">
        <f t="shared" ca="1" si="82"/>
        <v>38</v>
      </c>
      <c r="P1096" s="78" t="str">
        <f t="shared" ca="1" si="81"/>
        <v/>
      </c>
    </row>
    <row r="1097" spans="1:16" s="78" customFormat="1" x14ac:dyDescent="0.25">
      <c r="A1097" s="78" t="s">
        <v>300</v>
      </c>
      <c r="B1097" s="326"/>
      <c r="C1097" s="78">
        <v>20</v>
      </c>
      <c r="D1097" s="78" t="str">
        <f>INDEX(Parameter!$B$9:$AB$9,MATCH(C1097,Parameter!$B$8:$AB$8,0))</f>
        <v>no</v>
      </c>
      <c r="E1097" s="78">
        <f>COUNTIF(Data!$CJ$89:$HN$89,Specials!C1097)</f>
        <v>0</v>
      </c>
      <c r="F1097" s="78">
        <f ca="1">LARGE(OFFSET(Data!$AE$90:$AE$169,,MATCH(C1097,Data!$AE$89:$BE$89,0)-1),1)</f>
        <v>0</v>
      </c>
      <c r="H1097" s="78">
        <f t="array" aca="1" ref="H1097" ca="1">IF(E1097&gt;0,SUM(IF(OFFSET(Data!$AE$90:$AE$169,,MATCH(C1097,Data!$AE$89:$BE$89,0)-1)&gt;=E1097,1)),0)</f>
        <v>0</v>
      </c>
      <c r="K1097" s="78" t="str">
        <f t="array" aca="1" ref="K1097" ca="1">IF(H1097=1,INDEX(Data!$CG$90:$CG$169,MATCH(F1097,(OFFSET(Data!$AE$90:$AE$169,,MATCH(C1097,Data!$AE$89:$BE$89,0)-1)),0)),H1097&amp;" Players")</f>
        <v>0 Players</v>
      </c>
      <c r="L1097" s="78" t="str">
        <f>""</f>
        <v/>
      </c>
      <c r="M1097" s="78" t="s">
        <v>229</v>
      </c>
      <c r="N1097" s="78" t="s">
        <v>230</v>
      </c>
      <c r="O1097" s="78">
        <f t="shared" ca="1" si="82"/>
        <v>38</v>
      </c>
      <c r="P1097" s="78" t="str">
        <f t="shared" ca="1" si="81"/>
        <v/>
      </c>
    </row>
    <row r="1098" spans="1:16" s="78" customFormat="1" x14ac:dyDescent="0.25">
      <c r="A1098" s="78" t="s">
        <v>300</v>
      </c>
      <c r="B1098" s="326"/>
      <c r="C1098" s="78">
        <v>21</v>
      </c>
      <c r="D1098" s="78" t="str">
        <f>INDEX(Parameter!$B$9:$AB$9,MATCH(C1098,Parameter!$B$8:$AB$8,0))</f>
        <v>no</v>
      </c>
      <c r="E1098" s="78">
        <f>COUNTIF(Data!$CJ$89:$HN$89,Specials!C1098)</f>
        <v>0</v>
      </c>
      <c r="F1098" s="78">
        <f ca="1">LARGE(OFFSET(Data!$AE$90:$AE$169,,MATCH(C1098,Data!$AE$89:$BE$89,0)-1),1)</f>
        <v>0</v>
      </c>
      <c r="H1098" s="78">
        <f t="array" aca="1" ref="H1098" ca="1">IF(E1098&gt;0,SUM(IF(OFFSET(Data!$AE$90:$AE$169,,MATCH(C1098,Data!$AE$89:$BE$89,0)-1)&gt;=E1098,1)),0)</f>
        <v>0</v>
      </c>
      <c r="K1098" s="78" t="str">
        <f t="array" aca="1" ref="K1098" ca="1">IF(H1098=1,INDEX(Data!$CG$90:$CG$169,MATCH(F1098,(OFFSET(Data!$AE$90:$AE$169,,MATCH(C1098,Data!$AE$89:$BE$89,0)-1)),0)),H1098&amp;" Players")</f>
        <v>0 Players</v>
      </c>
      <c r="L1098" s="78" t="str">
        <f>""</f>
        <v/>
      </c>
      <c r="M1098" s="78" t="s">
        <v>229</v>
      </c>
      <c r="N1098" s="78" t="s">
        <v>230</v>
      </c>
      <c r="O1098" s="78">
        <f t="shared" ca="1" si="82"/>
        <v>38</v>
      </c>
      <c r="P1098" s="78" t="str">
        <f t="shared" ca="1" si="81"/>
        <v/>
      </c>
    </row>
    <row r="1099" spans="1:16" s="78" customFormat="1" x14ac:dyDescent="0.25">
      <c r="A1099" s="78" t="s">
        <v>300</v>
      </c>
      <c r="B1099" s="326"/>
      <c r="C1099" s="78">
        <v>22</v>
      </c>
      <c r="D1099" s="78" t="str">
        <f>INDEX(Parameter!$B$9:$AB$9,MATCH(C1099,Parameter!$B$8:$AB$8,0))</f>
        <v>no</v>
      </c>
      <c r="E1099" s="78">
        <f>COUNTIF(Data!$CJ$89:$HN$89,Specials!C1099)</f>
        <v>0</v>
      </c>
      <c r="F1099" s="78">
        <f ca="1">LARGE(OFFSET(Data!$AE$90:$AE$169,,MATCH(C1099,Data!$AE$89:$BE$89,0)-1),1)</f>
        <v>0</v>
      </c>
      <c r="H1099" s="78">
        <f t="array" aca="1" ref="H1099" ca="1">IF(E1099&gt;0,SUM(IF(OFFSET(Data!$AE$90:$AE$169,,MATCH(C1099,Data!$AE$89:$BE$89,0)-1)&gt;=E1099,1)),0)</f>
        <v>0</v>
      </c>
      <c r="K1099" s="78" t="str">
        <f t="array" aca="1" ref="K1099" ca="1">IF(H1099=1,INDEX(Data!$CG$90:$CG$169,MATCH(F1099,(OFFSET(Data!$AE$90:$AE$169,,MATCH(C1099,Data!$AE$89:$BE$89,0)-1)),0)),H1099&amp;" Players")</f>
        <v>0 Players</v>
      </c>
      <c r="L1099" s="78" t="str">
        <f>""</f>
        <v/>
      </c>
      <c r="M1099" s="78" t="s">
        <v>229</v>
      </c>
      <c r="N1099" s="78" t="s">
        <v>230</v>
      </c>
      <c r="O1099" s="78">
        <f t="shared" ca="1" si="82"/>
        <v>38</v>
      </c>
      <c r="P1099" s="78" t="str">
        <f t="shared" ca="1" si="81"/>
        <v/>
      </c>
    </row>
    <row r="1100" spans="1:16" s="78" customFormat="1" x14ac:dyDescent="0.25">
      <c r="A1100" s="78" t="s">
        <v>300</v>
      </c>
      <c r="B1100" s="326"/>
      <c r="C1100" s="78">
        <v>23</v>
      </c>
      <c r="D1100" s="78" t="str">
        <f>INDEX(Parameter!$B$9:$AB$9,MATCH(C1100,Parameter!$B$8:$AB$8,0))</f>
        <v>no</v>
      </c>
      <c r="E1100" s="78">
        <f>COUNTIF(Data!$CJ$89:$HN$89,Specials!C1100)</f>
        <v>0</v>
      </c>
      <c r="F1100" s="78">
        <f ca="1">LARGE(OFFSET(Data!$AE$90:$AE$169,,MATCH(C1100,Data!$AE$89:$BE$89,0)-1),1)</f>
        <v>0</v>
      </c>
      <c r="H1100" s="78">
        <f t="array" aca="1" ref="H1100" ca="1">IF(E1100&gt;0,SUM(IF(OFFSET(Data!$AE$90:$AE$169,,MATCH(C1100,Data!$AE$89:$BE$89,0)-1)&gt;=E1100,1)),0)</f>
        <v>0</v>
      </c>
      <c r="K1100" s="78" t="str">
        <f t="array" aca="1" ref="K1100" ca="1">IF(H1100=1,INDEX(Data!$CG$90:$CG$169,MATCH(F1100,(OFFSET(Data!$AE$90:$AE$169,,MATCH(C1100,Data!$AE$89:$BE$89,0)-1)),0)),H1100&amp;" Players")</f>
        <v>0 Players</v>
      </c>
      <c r="L1100" s="78" t="str">
        <f>""</f>
        <v/>
      </c>
      <c r="M1100" s="78" t="s">
        <v>229</v>
      </c>
      <c r="N1100" s="78" t="s">
        <v>230</v>
      </c>
      <c r="O1100" s="78">
        <f t="shared" ca="1" si="82"/>
        <v>38</v>
      </c>
      <c r="P1100" s="78" t="str">
        <f t="shared" ca="1" si="81"/>
        <v/>
      </c>
    </row>
    <row r="1101" spans="1:16" s="78" customFormat="1" x14ac:dyDescent="0.25">
      <c r="A1101" s="78" t="s">
        <v>300</v>
      </c>
      <c r="B1101" s="326"/>
      <c r="C1101" s="78">
        <v>24</v>
      </c>
      <c r="D1101" s="78" t="str">
        <f>INDEX(Parameter!$B$9:$AB$9,MATCH(C1101,Parameter!$B$8:$AB$8,0))</f>
        <v>no</v>
      </c>
      <c r="E1101" s="78">
        <f>COUNTIF(Data!$CJ$89:$HN$89,Specials!C1101)</f>
        <v>0</v>
      </c>
      <c r="F1101" s="78">
        <f ca="1">LARGE(OFFSET(Data!$AE$90:$AE$169,,MATCH(C1101,Data!$AE$89:$BE$89,0)-1),1)</f>
        <v>0</v>
      </c>
      <c r="H1101" s="78">
        <f t="array" aca="1" ref="H1101" ca="1">IF(E1101&gt;0,SUM(IF(OFFSET(Data!$AE$90:$AE$169,,MATCH(C1101,Data!$AE$89:$BE$89,0)-1)&gt;=E1101,1)),0)</f>
        <v>0</v>
      </c>
      <c r="K1101" s="78" t="str">
        <f t="array" aca="1" ref="K1101" ca="1">IF(H1101=1,INDEX(Data!$CG$90:$CG$169,MATCH(F1101,(OFFSET(Data!$AE$90:$AE$169,,MATCH(C1101,Data!$AE$89:$BE$89,0)-1)),0)),H1101&amp;" Players")</f>
        <v>0 Players</v>
      </c>
      <c r="L1101" s="78" t="str">
        <f>""</f>
        <v/>
      </c>
      <c r="M1101" s="78" t="s">
        <v>229</v>
      </c>
      <c r="N1101" s="78" t="s">
        <v>230</v>
      </c>
      <c r="O1101" s="78">
        <f t="shared" ca="1" si="82"/>
        <v>38</v>
      </c>
      <c r="P1101" s="78" t="str">
        <f t="shared" ca="1" si="81"/>
        <v/>
      </c>
    </row>
    <row r="1102" spans="1:16" s="78" customFormat="1" x14ac:dyDescent="0.25">
      <c r="A1102" s="78" t="s">
        <v>300</v>
      </c>
      <c r="B1102" s="326"/>
      <c r="C1102" s="78">
        <v>25</v>
      </c>
      <c r="D1102" s="78" t="str">
        <f>INDEX(Parameter!$B$9:$AB$9,MATCH(C1102,Parameter!$B$8:$AB$8,0))</f>
        <v>no</v>
      </c>
      <c r="E1102" s="78">
        <f>COUNTIF(Data!$CJ$89:$HN$89,Specials!C1102)</f>
        <v>0</v>
      </c>
      <c r="F1102" s="78">
        <f ca="1">LARGE(OFFSET(Data!$AE$90:$AE$169,,MATCH(C1102,Data!$AE$89:$BE$89,0)-1),1)</f>
        <v>0</v>
      </c>
      <c r="H1102" s="78">
        <f t="array" aca="1" ref="H1102" ca="1">IF(E1102&gt;0,SUM(IF(OFFSET(Data!$AE$90:$AE$169,,MATCH(C1102,Data!$AE$89:$BE$89,0)-1)&gt;=E1102,1)),0)</f>
        <v>0</v>
      </c>
      <c r="K1102" s="78" t="str">
        <f t="array" aca="1" ref="K1102" ca="1">IF(H1102=1,INDEX(Data!$CG$90:$CG$169,MATCH(F1102,(OFFSET(Data!$AE$90:$AE$169,,MATCH(C1102,Data!$AE$89:$BE$89,0)-1)),0)),H1102&amp;" Players")</f>
        <v>0 Players</v>
      </c>
      <c r="L1102" s="78" t="str">
        <f>""</f>
        <v/>
      </c>
      <c r="M1102" s="78" t="s">
        <v>229</v>
      </c>
      <c r="N1102" s="78" t="s">
        <v>230</v>
      </c>
      <c r="O1102" s="78">
        <f t="shared" ca="1" si="82"/>
        <v>38</v>
      </c>
      <c r="P1102" s="78" t="str">
        <f t="shared" ca="1" si="81"/>
        <v/>
      </c>
    </row>
    <row r="1103" spans="1:16" s="78" customFormat="1" x14ac:dyDescent="0.25">
      <c r="A1103" s="78" t="s">
        <v>300</v>
      </c>
      <c r="B1103" s="326"/>
      <c r="C1103" s="78">
        <v>26</v>
      </c>
      <c r="D1103" s="78" t="str">
        <f>INDEX(Parameter!$B$9:$AB$9,MATCH(C1103,Parameter!$B$8:$AB$8,0))</f>
        <v>no</v>
      </c>
      <c r="E1103" s="78">
        <f>COUNTIF(Data!$CJ$89:$HN$89,Specials!C1103)</f>
        <v>0</v>
      </c>
      <c r="F1103" s="78">
        <f ca="1">LARGE(OFFSET(Data!$AE$90:$AE$169,,MATCH(C1103,Data!$AE$89:$BE$89,0)-1),1)</f>
        <v>0</v>
      </c>
      <c r="H1103" s="78">
        <f t="array" aca="1" ref="H1103" ca="1">IF(E1103&gt;0,SUM(IF(OFFSET(Data!$AE$90:$AE$169,,MATCH(C1103,Data!$AE$89:$BE$89,0)-1)&gt;=E1103,1)),0)</f>
        <v>0</v>
      </c>
      <c r="K1103" s="78" t="str">
        <f t="array" aca="1" ref="K1103" ca="1">IF(H1103=1,INDEX(Data!$CG$90:$CG$169,MATCH(F1103,(OFFSET(Data!$AE$90:$AE$169,,MATCH(C1103,Data!$AE$89:$BE$89,0)-1)),0)),H1103&amp;" Players")</f>
        <v>0 Players</v>
      </c>
      <c r="L1103" s="78" t="str">
        <f>""</f>
        <v/>
      </c>
      <c r="M1103" s="78" t="s">
        <v>229</v>
      </c>
      <c r="N1103" s="78" t="s">
        <v>230</v>
      </c>
      <c r="O1103" s="78">
        <f t="shared" ca="1" si="82"/>
        <v>38</v>
      </c>
      <c r="P1103" s="78" t="str">
        <f t="shared" ca="1" si="81"/>
        <v/>
      </c>
    </row>
    <row r="1104" spans="1:16" s="78" customFormat="1" x14ac:dyDescent="0.25">
      <c r="A1104" s="78" t="s">
        <v>300</v>
      </c>
      <c r="B1104" s="326"/>
      <c r="C1104" s="78">
        <v>27</v>
      </c>
      <c r="D1104" s="78" t="str">
        <f>INDEX(Parameter!$B$9:$AB$9,MATCH(C1104,Parameter!$B$8:$AB$8,0))</f>
        <v>no</v>
      </c>
      <c r="E1104" s="78">
        <f>COUNTIF(Data!$CJ$89:$HN$89,Specials!C1104)</f>
        <v>0</v>
      </c>
      <c r="F1104" s="78">
        <f ca="1">LARGE(OFFSET(Data!$AE$90:$AE$169,,MATCH(C1104,Data!$AE$89:$BE$89,0)-1),1)</f>
        <v>0</v>
      </c>
      <c r="H1104" s="78">
        <f t="array" aca="1" ref="H1104" ca="1">IF(E1104&gt;0,SUM(IF(OFFSET(Data!$AE$90:$AE$169,,MATCH(C1104,Data!$AE$89:$BE$89,0)-1)&gt;=E1104,1)),0)</f>
        <v>0</v>
      </c>
      <c r="K1104" s="78" t="str">
        <f t="array" aca="1" ref="K1104" ca="1">IF(H1104=1,INDEX(Data!$CG$90:$CG$169,MATCH(F1104,(OFFSET(Data!$AE$90:$AE$169,,MATCH(C1104,Data!$AE$89:$BE$89,0)-1)),0)),H1104&amp;" Players")</f>
        <v>0 Players</v>
      </c>
      <c r="L1104" s="78" t="str">
        <f>""</f>
        <v/>
      </c>
      <c r="M1104" s="78" t="s">
        <v>229</v>
      </c>
      <c r="N1104" s="78" t="s">
        <v>230</v>
      </c>
      <c r="O1104" s="78">
        <f t="shared" ca="1" si="82"/>
        <v>38</v>
      </c>
      <c r="P1104" s="78" t="str">
        <f t="shared" ca="1" si="81"/>
        <v/>
      </c>
    </row>
    <row r="1105" spans="1:16" x14ac:dyDescent="0.25">
      <c r="A1105" s="331" t="s">
        <v>658</v>
      </c>
      <c r="H1105" s="91">
        <f t="array" ref="H1105">SUM(IF(ISERROR(Data!AB90:AB169)=TRUE,1))</f>
        <v>0</v>
      </c>
      <c r="L1105" s="91" t="str">
        <f>""</f>
        <v/>
      </c>
      <c r="M1105" s="2" t="s">
        <v>229</v>
      </c>
      <c r="N1105" s="91" t="s">
        <v>230</v>
      </c>
      <c r="O1105" s="2">
        <f t="shared" ca="1" si="82"/>
        <v>38</v>
      </c>
      <c r="P1105" s="91" t="str">
        <f>IF(H1105&gt;0,H1105&amp;" Player(s) without Skill-O-Meter-Rating","")</f>
        <v/>
      </c>
    </row>
    <row r="1106" spans="1:16" x14ac:dyDescent="0.25">
      <c r="A1106" s="331" t="str">
        <f>"Biggest Skill-O-Meter-Improvement Men Rating &gt; "&amp;Parameter!$B$14</f>
        <v>Biggest Skill-O-Meter-Improvement Men Rating &gt; 850</v>
      </c>
      <c r="F1106" s="2">
        <f t="array" ref="F1106">LARGE(IF((Data!$CH$90:$CH$169="M")*(Data!$AB$90:$AB$169&gt;Parameter!$B$14),Data!$AC$90:$AC$169,0),1)</f>
        <v>97.093999999999937</v>
      </c>
      <c r="G1106" s="2">
        <f>IF(F1106&lt;&gt;0,INDEX(Data!AB$90:$AB$165,MATCH(F1106,Data!AC$90:$AC$165,0)),0)</f>
        <v>936.71500000000003</v>
      </c>
      <c r="H1106" s="91">
        <f>COUNTIF(Data!AC$90:$AC165,F1106)</f>
        <v>1</v>
      </c>
      <c r="K1106" s="91" t="str">
        <f>IF(H1106=1,INDEX(Data!CG$90:$CG$165,MATCH(F1106,Data!AC$90:$AC$165,0)),"")</f>
        <v>Harald Neumayr</v>
      </c>
      <c r="L1106" s="91" t="str">
        <f>IF(H1106=1,"Rating in this tournament: "&amp;ROUND(INDEX(Data!AA$90:$AA$165,MATCH(F1106,Data!AC$90:$AC$165,0)), 0),"")</f>
        <v>Rating in this tournament: 1034</v>
      </c>
      <c r="M1106" s="2" t="s">
        <v>0</v>
      </c>
      <c r="N1106" s="91" t="s">
        <v>230</v>
      </c>
      <c r="O1106" s="2">
        <f t="shared" ca="1" si="82"/>
        <v>39</v>
      </c>
      <c r="P1106" s="91" t="str">
        <f>IF(AND(H1106=1,ABS(F1106)&gt;G1106/20),K1106&amp;" played "&amp;ROUND(ABS(F1106*100/G1106), 0)&amp;" % better than his last rating ("&amp;ROUND(G1106,0)&amp;")","")</f>
        <v>Harald Neumayr played 10 % better than his last rating (937)</v>
      </c>
    </row>
    <row r="1107" spans="1:16" x14ac:dyDescent="0.25">
      <c r="A1107" s="331" t="str">
        <f>"Biggest Skill-O-Meter-Worsening Men Rating &gt; "&amp;Parameter!$B$14</f>
        <v>Biggest Skill-O-Meter-Worsening Men Rating &gt; 850</v>
      </c>
      <c r="F1107" s="2">
        <f t="array" ref="F1107">SMALL(IF((Data!$CH$90:$CH$169="M")*(Data!$AB$90:$AB$169&gt;Parameter!$B$14),Data!$AC$90:$AC$169,0),1)</f>
        <v>-85.754000000000019</v>
      </c>
      <c r="G1107" s="2">
        <f>IF(F1107&lt;&gt;0,INDEX(Data!AB$90:$AB$165,MATCH(F1107,Data!AC$90:$AC$165,0)),0)</f>
        <v>959.81299999999999</v>
      </c>
      <c r="H1107" s="91">
        <f>COUNTIF(Data!AC$90:$AC166,F1107)</f>
        <v>1</v>
      </c>
      <c r="K1107" s="91" t="str">
        <f>IF(H1107=1,INDEX(Data!CG$90:$CG$165,MATCH(F1107,Data!AC$90:$AC$165,0)),"")</f>
        <v>Reinhold Schachner</v>
      </c>
      <c r="L1107" s="91" t="str">
        <f>IF(H1107=1,"Rating in this tournament: "&amp;ROUND(INDEX(Data!AA$90:$AA$165,MATCH(F1107,Data!AC$90:$AC$165,0)), 0),"")</f>
        <v>Rating in this tournament: 874</v>
      </c>
      <c r="M1107" s="2" t="s">
        <v>0</v>
      </c>
      <c r="N1107" s="91" t="s">
        <v>230</v>
      </c>
      <c r="O1107" s="2">
        <f t="shared" ca="1" si="82"/>
        <v>40</v>
      </c>
      <c r="P1107" s="91" t="str">
        <f>IF(AND(H1107=1,ABS(F1107)&gt;G1107/20),K1107&amp;" played "&amp;ROUND(ABS(F1107*100/G1107), 0)&amp;" % worst than his last rating ("&amp;ROUND(G1107,0)&amp;")","")</f>
        <v>Reinhold Schachner played 9 % worst than his last rating (960)</v>
      </c>
    </row>
    <row r="1108" spans="1:16" x14ac:dyDescent="0.25">
      <c r="A1108" s="331" t="str">
        <f>"Biggest Skill-O-Meter-Improvement Women Rating &gt; "&amp;Parameter!$B$15</f>
        <v>Biggest Skill-O-Meter-Improvement Women Rating &gt; 600</v>
      </c>
      <c r="F1108" s="2">
        <f t="array" ref="F1108">LARGE(IF((Data!$CH$90:$CH$169="W")*(Data!$AB$90:$AB$169&gt;Parameter!$B$15),Data!$AC$90:$AC$169,0),1)</f>
        <v>67.350000000000023</v>
      </c>
      <c r="G1108" s="2">
        <f>IF(F1108&lt;&gt;0,INDEX(Data!AB$90:$AB$165,MATCH(F1108,Data!AC$90:$AC$165,0)),0)</f>
        <v>692.60199999999998</v>
      </c>
      <c r="H1108" s="91">
        <f>COUNTIF(Data!AC$90:$AC167,F1108)</f>
        <v>1</v>
      </c>
      <c r="K1108" s="91" t="str">
        <f>IF(H1108=1,INDEX(Data!CG$90:$CG$165,MATCH(F1108,Data!AC$90:$AC$165,0)),"")</f>
        <v>Magda Kiss</v>
      </c>
      <c r="L1108" s="91" t="str">
        <f>IF(H1108=1,"Rating in this tournament: "&amp;ROUND(INDEX(Data!AA$90:$AA$165,MATCH(F1108,Data!AC$90:$AC$165,0)), 0),"")</f>
        <v>Rating in this tournament: 760</v>
      </c>
      <c r="M1108" s="2" t="s">
        <v>10</v>
      </c>
      <c r="N1108" s="91" t="s">
        <v>230</v>
      </c>
      <c r="O1108" s="2">
        <f t="shared" ca="1" si="82"/>
        <v>41</v>
      </c>
      <c r="P1108" s="91" t="str">
        <f>IF(AND(H1108=1,ABS(F1108)&gt;G1108/20),K1108&amp;" played "&amp;ROUND(ABS(F1108*100/G1108), 0)&amp;" % better than her last rating ("&amp;ROUND(G1108,0)&amp;")","")</f>
        <v>Magda Kiss played 10 % better than her last rating (693)</v>
      </c>
    </row>
    <row r="1109" spans="1:16" x14ac:dyDescent="0.25">
      <c r="A1109" s="331" t="str">
        <f>"Biggest Skill-O-Meter-Worsening Women Rating &gt; "&amp;Parameter!$B$15</f>
        <v>Biggest Skill-O-Meter-Worsening Women Rating &gt; 600</v>
      </c>
      <c r="F1109" s="2">
        <f t="array" ref="F1109">SMALL(IF((Data!$CH$90:$CH$169="W")*(Data!$AB$90:$AB$169&gt;Parameter!$B$15),Data!$AC$90:$AC$169,0),1)</f>
        <v>0</v>
      </c>
      <c r="G1109" s="2">
        <f>IF(F1109&lt;&gt;0,INDEX(Data!AB$90:$AB$165,MATCH(F1109,Data!AC$90:$AC$165,0)),0)</f>
        <v>0</v>
      </c>
      <c r="H1109" s="91">
        <f>COUNTIF(Data!AC$90:$AC168,F1109)</f>
        <v>0</v>
      </c>
      <c r="K1109" s="91" t="str">
        <f>IF(H1109=1,INDEX(Data!CG$90:$CG$165,MATCH(F1109,Data!AC$90:$AC$165,0)),"")</f>
        <v/>
      </c>
      <c r="L1109" s="91" t="str">
        <f>IF(H1109=1,"Rating in this tournament: "&amp;ROUND(INDEX(Data!AA$90:$AA$165,MATCH(F1109,Data!AC$90:$AC$165,0)), 0),"")</f>
        <v/>
      </c>
      <c r="M1109" s="2" t="s">
        <v>10</v>
      </c>
      <c r="N1109" s="91" t="s">
        <v>230</v>
      </c>
      <c r="O1109" s="2">
        <f t="shared" ca="1" si="82"/>
        <v>41</v>
      </c>
      <c r="P1109" s="91" t="str">
        <f>IF(AND(H1109=1,ABS(F1109)&gt;G1109/20),K1109&amp;" played "&amp;ROUND(ABS(F1109*100/G1109), 0)&amp;" % worst than her last rating ("&amp;ROUND(G1109,0)&amp;")","")</f>
        <v/>
      </c>
    </row>
    <row r="1110" spans="1:16" x14ac:dyDescent="0.25">
      <c r="H1110" s="91"/>
      <c r="K1110" s="91"/>
      <c r="L1110" s="91"/>
      <c r="N1110" s="91"/>
      <c r="P1110" s="91"/>
    </row>
    <row r="1111" spans="1:16" x14ac:dyDescent="0.25">
      <c r="H1111" s="91"/>
      <c r="K1111" s="91"/>
      <c r="L1111" s="91"/>
      <c r="N1111" s="91"/>
      <c r="P1111" s="91"/>
    </row>
    <row r="1114" spans="1:16" ht="14.25" customHeight="1" x14ac:dyDescent="0.25"/>
  </sheetData>
  <sheetProtection password="DF65" sheet="1" objects="1" scenarios="1"/>
  <autoFilter ref="A1:S808"/>
  <conditionalFormatting sqref="A2:R31 A33:R86 O5:O308 A471:R497 A689:H692 A697:R702 A707:R712 A660:R688 L689:R690 K691:R692 A88:R308 A717:R10446">
    <cfRule type="expression" dxfId="37" priority="43">
      <formula>$N2="no"</formula>
    </cfRule>
  </conditionalFormatting>
  <conditionalFormatting sqref="A32:O32 Q32:R32">
    <cfRule type="expression" dxfId="36" priority="42">
      <formula>$N32="no"</formula>
    </cfRule>
  </conditionalFormatting>
  <conditionalFormatting sqref="P32">
    <cfRule type="expression" dxfId="35" priority="41">
      <formula>$N32="no"</formula>
    </cfRule>
  </conditionalFormatting>
  <conditionalFormatting sqref="B87:K87 Q87:R87 M87:O87">
    <cfRule type="expression" dxfId="34" priority="40">
      <formula>$N87="no"</formula>
    </cfRule>
  </conditionalFormatting>
  <conditionalFormatting sqref="P87">
    <cfRule type="expression" dxfId="33" priority="39">
      <formula>$N87="no"</formula>
    </cfRule>
  </conditionalFormatting>
  <conditionalFormatting sqref="A87">
    <cfRule type="expression" dxfId="32" priority="38">
      <formula>$N87="no"</formula>
    </cfRule>
  </conditionalFormatting>
  <conditionalFormatting sqref="A309:R335">
    <cfRule type="expression" dxfId="31" priority="37">
      <formula>$N309="no"</formula>
    </cfRule>
  </conditionalFormatting>
  <conditionalFormatting sqref="A336:R362">
    <cfRule type="expression" dxfId="30" priority="36">
      <formula>$N336="no"</formula>
    </cfRule>
  </conditionalFormatting>
  <conditionalFormatting sqref="A363:R389">
    <cfRule type="expression" dxfId="29" priority="35">
      <formula>$N363="no"</formula>
    </cfRule>
  </conditionalFormatting>
  <conditionalFormatting sqref="A390:R416">
    <cfRule type="expression" dxfId="28" priority="34">
      <formula>$N390="no"</formula>
    </cfRule>
  </conditionalFormatting>
  <conditionalFormatting sqref="A417:R443">
    <cfRule type="expression" dxfId="27" priority="33">
      <formula>$N417="no"</formula>
    </cfRule>
  </conditionalFormatting>
  <conditionalFormatting sqref="A444:R470">
    <cfRule type="expression" dxfId="26" priority="32">
      <formula>$N444="no"</formula>
    </cfRule>
  </conditionalFormatting>
  <conditionalFormatting sqref="A498:R524">
    <cfRule type="expression" dxfId="25" priority="31">
      <formula>$N498="no"</formula>
    </cfRule>
  </conditionalFormatting>
  <conditionalFormatting sqref="A525:R551">
    <cfRule type="expression" dxfId="24" priority="30">
      <formula>$N525="no"</formula>
    </cfRule>
  </conditionalFormatting>
  <conditionalFormatting sqref="A552:R578">
    <cfRule type="expression" dxfId="23" priority="29">
      <formula>$N552="no"</formula>
    </cfRule>
  </conditionalFormatting>
  <conditionalFormatting sqref="A579:R605">
    <cfRule type="expression" dxfId="22" priority="28">
      <formula>$N579="no"</formula>
    </cfRule>
  </conditionalFormatting>
  <conditionalFormatting sqref="A606:R632">
    <cfRule type="expression" dxfId="21" priority="27">
      <formula>$N606="no"</formula>
    </cfRule>
  </conditionalFormatting>
  <conditionalFormatting sqref="A633:R659">
    <cfRule type="expression" dxfId="20" priority="26">
      <formula>$N633="no"</formula>
    </cfRule>
  </conditionalFormatting>
  <conditionalFormatting sqref="A693:K696 M693:R696">
    <cfRule type="expression" dxfId="19" priority="25">
      <formula>$N693="no"</formula>
    </cfRule>
  </conditionalFormatting>
  <conditionalFormatting sqref="J689">
    <cfRule type="expression" dxfId="18" priority="17">
      <formula>$N689="no"</formula>
    </cfRule>
  </conditionalFormatting>
  <conditionalFormatting sqref="I691">
    <cfRule type="expression" dxfId="17" priority="15">
      <formula>$N691="no"</formula>
    </cfRule>
  </conditionalFormatting>
  <conditionalFormatting sqref="I690">
    <cfRule type="expression" dxfId="16" priority="21">
      <formula>$N690="no"</formula>
    </cfRule>
  </conditionalFormatting>
  <conditionalFormatting sqref="J690">
    <cfRule type="expression" dxfId="15" priority="20">
      <formula>$N690="no"</formula>
    </cfRule>
  </conditionalFormatting>
  <conditionalFormatting sqref="K690">
    <cfRule type="expression" dxfId="14" priority="19">
      <formula>$N690="no"</formula>
    </cfRule>
  </conditionalFormatting>
  <conditionalFormatting sqref="I689">
    <cfRule type="expression" dxfId="13" priority="18">
      <formula>$N689="no"</formula>
    </cfRule>
  </conditionalFormatting>
  <conditionalFormatting sqref="K689">
    <cfRule type="expression" dxfId="12" priority="16">
      <formula>$N689="no"</formula>
    </cfRule>
  </conditionalFormatting>
  <conditionalFormatting sqref="I692">
    <cfRule type="expression" dxfId="11" priority="14">
      <formula>$N692="no"</formula>
    </cfRule>
  </conditionalFormatting>
  <conditionalFormatting sqref="J691">
    <cfRule type="expression" dxfId="10" priority="13">
      <formula>$N691="no"</formula>
    </cfRule>
  </conditionalFormatting>
  <conditionalFormatting sqref="J692">
    <cfRule type="expression" dxfId="9" priority="12">
      <formula>$N692="no"</formula>
    </cfRule>
  </conditionalFormatting>
  <conditionalFormatting sqref="B703:R706">
    <cfRule type="expression" dxfId="8" priority="11">
      <formula>$N703="no"</formula>
    </cfRule>
  </conditionalFormatting>
  <conditionalFormatting sqref="A703:A706">
    <cfRule type="expression" dxfId="7" priority="10">
      <formula>$N703="no"</formula>
    </cfRule>
  </conditionalFormatting>
  <conditionalFormatting sqref="B713:R716">
    <cfRule type="expression" dxfId="6" priority="9">
      <formula>$N713="no"</formula>
    </cfRule>
  </conditionalFormatting>
  <conditionalFormatting sqref="A713:A716">
    <cfRule type="expression" dxfId="5" priority="8">
      <formula>$N713="no"</formula>
    </cfRule>
  </conditionalFormatting>
  <conditionalFormatting sqref="L87">
    <cfRule type="expression" dxfId="4" priority="7">
      <formula>$N87="no"</formula>
    </cfRule>
  </conditionalFormatting>
  <conditionalFormatting sqref="L693">
    <cfRule type="expression" dxfId="3" priority="6">
      <formula>$N693="no"</formula>
    </cfRule>
  </conditionalFormatting>
  <conditionalFormatting sqref="L695">
    <cfRule type="expression" dxfId="2" priority="5">
      <formula>$N695="no"</formula>
    </cfRule>
  </conditionalFormatting>
  <conditionalFormatting sqref="L694">
    <cfRule type="expression" dxfId="1" priority="2">
      <formula>$N694="no"</formula>
    </cfRule>
  </conditionalFormatting>
  <conditionalFormatting sqref="L696">
    <cfRule type="expression" dxfId="0" priority="1">
      <formula>$N696="no"</formula>
    </cfRule>
  </conditionalFormatting>
  <dataValidations count="1">
    <dataValidation type="list" allowBlank="1" showInputMessage="1" showErrorMessage="1" sqref="N2:N1111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16"/>
  <sheetViews>
    <sheetView workbookViewId="0">
      <selection activeCell="H22" sqref="H22"/>
    </sheetView>
  </sheetViews>
  <sheetFormatPr baseColWidth="10" defaultColWidth="11.42578125" defaultRowHeight="15" x14ac:dyDescent="0.25"/>
  <cols>
    <col min="1" max="1" width="14.28515625" customWidth="1"/>
    <col min="2" max="2" width="6.42578125" customWidth="1"/>
    <col min="3" max="13" width="2.85546875" customWidth="1"/>
    <col min="14" max="28" width="2.85546875" style="2" customWidth="1"/>
  </cols>
  <sheetData>
    <row r="1" spans="1:28" x14ac:dyDescent="0.25">
      <c r="A1" t="s">
        <v>21</v>
      </c>
      <c r="B1">
        <f>COUNTIF(Data!$CJ$88:$HN$89,A1)</f>
        <v>13</v>
      </c>
    </row>
    <row r="2" spans="1:28" x14ac:dyDescent="0.25">
      <c r="A2" t="s">
        <v>22</v>
      </c>
      <c r="B2" s="2">
        <f>COUNTIF(Data!$CJ$88:$HN$89,A2)</f>
        <v>13</v>
      </c>
    </row>
    <row r="3" spans="1:28" x14ac:dyDescent="0.25">
      <c r="A3" t="s">
        <v>23</v>
      </c>
      <c r="B3" s="2">
        <f>COUNTIF(Data!$88:$89,A3)</f>
        <v>0</v>
      </c>
    </row>
    <row r="4" spans="1:28" x14ac:dyDescent="0.25">
      <c r="A4" t="s">
        <v>24</v>
      </c>
      <c r="B4" s="2">
        <f>COUNTIF(Data!$88:$89,A4)</f>
        <v>0</v>
      </c>
    </row>
    <row r="5" spans="1:28" x14ac:dyDescent="0.25">
      <c r="A5" t="s">
        <v>44</v>
      </c>
      <c r="B5" s="2">
        <f>COUNTIF(Data!$88:$89,A5)</f>
        <v>0</v>
      </c>
      <c r="C5" t="s">
        <v>158</v>
      </c>
      <c r="D5" s="2" t="s">
        <v>158</v>
      </c>
    </row>
    <row r="6" spans="1:28" x14ac:dyDescent="0.25">
      <c r="A6" t="s">
        <v>46</v>
      </c>
      <c r="B6">
        <f>MAX(B1:B5)</f>
        <v>13</v>
      </c>
    </row>
    <row r="7" spans="1:28" x14ac:dyDescent="0.25">
      <c r="A7" t="s">
        <v>69</v>
      </c>
      <c r="B7">
        <f>COUNT(Data!CI:CI)+COUNTIF(Data!CI:CI,"NF")</f>
        <v>31</v>
      </c>
      <c r="C7" s="2">
        <f>COUNT('Scores Men'!$B:$B)+COUNTIF('Scores Men'!$B:$B,"NF")</f>
        <v>26</v>
      </c>
      <c r="D7" s="2">
        <f>COUNT('Scores Women'!$B:$B)+COUNTIF('Scores Women'!$B:$B,"NF")</f>
        <v>5</v>
      </c>
      <c r="E7" s="2">
        <f>COUNT('Scores Men'!$B:$B)</f>
        <v>25</v>
      </c>
      <c r="F7" s="2">
        <f>COUNT('Scores Women'!$B:$B)</f>
        <v>5</v>
      </c>
    </row>
    <row r="8" spans="1:28" x14ac:dyDescent="0.25"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10</v>
      </c>
      <c r="K8" s="2">
        <v>11</v>
      </c>
      <c r="L8" s="2">
        <v>12</v>
      </c>
      <c r="M8" s="2">
        <v>13</v>
      </c>
      <c r="N8" s="2">
        <v>14</v>
      </c>
      <c r="O8" s="2">
        <v>9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15</v>
      </c>
      <c r="B9" s="2">
        <v>3</v>
      </c>
      <c r="C9" s="2">
        <v>3</v>
      </c>
      <c r="D9" s="2">
        <v>3</v>
      </c>
      <c r="E9" s="2">
        <v>3</v>
      </c>
      <c r="F9" s="2">
        <v>3</v>
      </c>
      <c r="G9" s="2">
        <v>3</v>
      </c>
      <c r="H9" s="2">
        <v>3</v>
      </c>
      <c r="I9" s="2">
        <v>3</v>
      </c>
      <c r="J9" s="2">
        <v>4</v>
      </c>
      <c r="K9" s="2">
        <v>3</v>
      </c>
      <c r="L9" s="2">
        <v>3</v>
      </c>
      <c r="M9" s="2">
        <v>3</v>
      </c>
      <c r="N9" s="2">
        <v>4</v>
      </c>
      <c r="O9" s="2" t="s">
        <v>45</v>
      </c>
      <c r="P9" s="2" t="s">
        <v>45</v>
      </c>
      <c r="Q9" s="2" t="s">
        <v>45</v>
      </c>
      <c r="R9" s="2" t="s">
        <v>45</v>
      </c>
      <c r="S9" s="2" t="s">
        <v>45</v>
      </c>
      <c r="T9" s="2" t="s">
        <v>45</v>
      </c>
      <c r="U9" s="2" t="s">
        <v>45</v>
      </c>
      <c r="V9" s="2" t="s">
        <v>45</v>
      </c>
      <c r="W9" s="2" t="s">
        <v>45</v>
      </c>
      <c r="X9" s="2" t="s">
        <v>45</v>
      </c>
      <c r="Y9" s="2" t="s">
        <v>45</v>
      </c>
      <c r="Z9" s="2" t="s">
        <v>45</v>
      </c>
      <c r="AA9" s="2" t="s">
        <v>45</v>
      </c>
      <c r="AB9" s="2" t="s">
        <v>45</v>
      </c>
    </row>
    <row r="10" spans="1:28" ht="15" customHeight="1" x14ac:dyDescent="0.25">
      <c r="A10" s="277" t="s">
        <v>120</v>
      </c>
      <c r="B10" s="475" t="s">
        <v>317</v>
      </c>
      <c r="C10" s="475"/>
      <c r="D10" s="475"/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</row>
    <row r="11" spans="1:28" x14ac:dyDescent="0.25">
      <c r="B11" s="476" t="s">
        <v>318</v>
      </c>
      <c r="C11" s="476"/>
      <c r="D11" s="476"/>
      <c r="E11" s="476"/>
      <c r="F11" s="476"/>
      <c r="G11" s="476"/>
      <c r="H11" s="476"/>
      <c r="I11" s="476"/>
      <c r="J11" s="476"/>
      <c r="K11" s="476"/>
      <c r="L11" s="476"/>
      <c r="M11" s="476"/>
      <c r="N11" s="476"/>
      <c r="O11" s="476"/>
      <c r="P11" s="476"/>
      <c r="Q11" s="476"/>
      <c r="R11" s="476"/>
      <c r="S11" s="476"/>
      <c r="T11" s="476"/>
      <c r="U11" s="476"/>
      <c r="V11" s="476"/>
      <c r="W11" s="476"/>
      <c r="X11" s="476"/>
      <c r="Y11" s="476"/>
      <c r="Z11" s="476"/>
      <c r="AA11" s="476"/>
      <c r="AB11" s="476"/>
    </row>
    <row r="12" spans="1:28" x14ac:dyDescent="0.25">
      <c r="A12" s="2" t="s">
        <v>202</v>
      </c>
      <c r="B12" s="2">
        <f t="array" ref="B12">SUM(IF(Data!AD90:AD169&lt;=SMALL(Data!AD90:AD169,5),Data!J90:L169,0))/5</f>
        <v>87.8</v>
      </c>
      <c r="H12" s="2"/>
    </row>
    <row r="13" spans="1:28" x14ac:dyDescent="0.25">
      <c r="A13" s="2" t="s">
        <v>203</v>
      </c>
      <c r="B13" s="2">
        <f>(IF(LARGE(Data!AB90:AB98,1)&gt;1000,1000,LARGE(Data!AB90:AB98,1))+IF(LARGE(Data!AB90:AB98,2)&gt;1000,1000,LARGE(Data!AB90:AB98,2))+IF(LARGE(Data!AB90:AB98,3)&gt;1000,1000,LARGE(Data!AB90:AB98,3)))/3+(IF(LARGE(Data!AB90:AB98,2)&gt;1000,5,0)+IF(LARGE(Data!AB90:AB98,3)&gt;1000,5,0))</f>
        <v>1001.859</v>
      </c>
    </row>
    <row r="14" spans="1:28" x14ac:dyDescent="0.25">
      <c r="A14" s="2" t="s">
        <v>304</v>
      </c>
      <c r="B14">
        <v>850</v>
      </c>
    </row>
    <row r="15" spans="1:28" x14ac:dyDescent="0.25">
      <c r="A15" s="2" t="s">
        <v>305</v>
      </c>
      <c r="B15">
        <v>600</v>
      </c>
    </row>
    <row r="16" spans="1:28" x14ac:dyDescent="0.25">
      <c r="A16" s="2"/>
    </row>
  </sheetData>
  <sheetProtection password="DF65" sheet="1" objects="1" scenarios="1"/>
  <mergeCells count="2">
    <mergeCell ref="B10:AB10"/>
    <mergeCell ref="B11:AB11"/>
  </mergeCell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109"/>
  <sheetViews>
    <sheetView workbookViewId="0">
      <pane ySplit="14" topLeftCell="A24" activePane="bottomLeft" state="frozen"/>
      <selection pane="bottomLeft" activeCell="A14" sqref="A14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81</v>
      </c>
      <c r="C1" s="2" t="s">
        <v>80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16</v>
      </c>
      <c r="B2" s="2">
        <f>MATCH(A2,Data!CG:CG,0)</f>
        <v>36</v>
      </c>
      <c r="C2" s="2">
        <f ca="1">COUNTIF(OFFSET(Data!$CJ$1:$EZ$78,B2-1,0,1),"&gt;0")</f>
        <v>26</v>
      </c>
      <c r="D2" s="2">
        <v>0</v>
      </c>
      <c r="E2" s="2">
        <f>IF(INDEX(Data!CJ:CJ,$B2)=0,#N/A,INDEX(Data!CJ:CJ,$B2)-Data!CJ$2+D2)</f>
        <v>0.70000000000000018</v>
      </c>
      <c r="F2" s="2">
        <f>IF(INDEX(Data!CK:CK,$B2)=0,#N/A,INDEX(Data!CK:CK,$B2)-Data!CK$2+E2)</f>
        <v>0.76666666666666705</v>
      </c>
      <c r="G2" s="2">
        <f>IF(INDEX(Data!CL:CL,$B2)=0,#N/A,INDEX(Data!CL:CL,$B2)-Data!CL$2+F2)</f>
        <v>2.0000000000000004</v>
      </c>
      <c r="H2" s="2">
        <f>IF(INDEX(Data!CM:CM,$B2)=0,#N/A,INDEX(Data!CM:CM,$B2)-Data!CM$2+G2)</f>
        <v>2.166666666666667</v>
      </c>
      <c r="I2" s="2">
        <f>IF(INDEX(Data!CN:CN,$B2)=0,#N/A,INDEX(Data!CN:CN,$B2)-Data!CN$2+H2)</f>
        <v>2.7666666666666671</v>
      </c>
      <c r="J2" s="2">
        <f>IF(INDEX(Data!CO:CO,$B2)=0,#N/A,INDEX(Data!CO:CO,$B2)-Data!CO$2+I2)</f>
        <v>4.0333333333333332</v>
      </c>
      <c r="K2" s="2">
        <f>IF(INDEX(Data!CP:CP,$B2)=0,#N/A,INDEX(Data!CP:CP,$B2)-Data!CP$2+J2)</f>
        <v>4.5</v>
      </c>
      <c r="L2" s="2">
        <f>IF(INDEX(Data!CQ:CQ,$B2)=0,#N/A,INDEX(Data!CQ:CQ,$B2)-Data!CQ$2+K2)</f>
        <v>4.8333333333333339</v>
      </c>
      <c r="M2" s="2">
        <f>IF(INDEX(Data!CR:CR,$B2)=0,#N/A,INDEX(Data!CR:CR,$B2)-Data!CR$2+L2)</f>
        <v>5.9333333333333336</v>
      </c>
      <c r="N2" s="2">
        <f>IF(INDEX(Data!CS:CS,$B2)=0,#N/A,INDEX(Data!CS:CS,$B2)-Data!CS$2+M2)</f>
        <v>7.3333333333333339</v>
      </c>
      <c r="O2" s="2">
        <f>IF(INDEX(Data!CT:CT,$B2)=0,#N/A,INDEX(Data!CT:CT,$B2)-Data!CT$2+N2)</f>
        <v>8.2666666666666675</v>
      </c>
      <c r="P2" s="2">
        <f>IF(INDEX(Data!CU:CU,$B2)=0,#N/A,INDEX(Data!CU:CU,$B2)-Data!CU$2+O2)</f>
        <v>9.2000000000000011</v>
      </c>
      <c r="Q2" s="2">
        <f>IF(INDEX(Data!CV:CV,$B2)=0,#N/A,INDEX(Data!CV:CV,$B2)-Data!CV$2+P2)</f>
        <v>10.466666666666669</v>
      </c>
      <c r="R2" s="2">
        <f>IF(INDEX(Data!CW:CW,$B2)=0,#N/A,INDEX(Data!CW:CW,$B2)-Data!CW$2+Q2)</f>
        <v>10.950537634408605</v>
      </c>
      <c r="S2" s="2">
        <f>IF(INDEX(Data!CX:CX,$B2)=0,#N/A,INDEX(Data!CX:CX,$B2)-Data!CX$2+R2)</f>
        <v>10.982795698924733</v>
      </c>
      <c r="T2" s="2">
        <f>IF(INDEX(Data!CY:CY,$B2)=0,#N/A,INDEX(Data!CY:CY,$B2)-Data!CY$2+S2)</f>
        <v>12.208602150537637</v>
      </c>
      <c r="U2" s="2">
        <f>IF(INDEX(Data!CZ:CZ,$B2)=0,#N/A,INDEX(Data!CZ:CZ,$B2)-Data!CZ$2+T2)</f>
        <v>12.498924731182798</v>
      </c>
      <c r="V2" s="2">
        <f>IF(INDEX(Data!DA:DA,$B2)=0,#N/A,INDEX(Data!DA:DA,$B2)-Data!DA$2+U2)</f>
        <v>12.886021505376346</v>
      </c>
      <c r="W2" s="2">
        <f>IF(INDEX(Data!DB:DB,$B2)=0,#N/A,INDEX(Data!DB:DB,$B2)-Data!DB$2+V2)</f>
        <v>13.886021505376346</v>
      </c>
      <c r="X2" s="2">
        <f>IF(INDEX(Data!DC:DC,$B2)=0,#N/A,INDEX(Data!DC:DC,$B2)-Data!DC$2+W2)</f>
        <v>14.402150537634411</v>
      </c>
      <c r="Y2" s="2">
        <f>IF(INDEX(Data!DD:DD,$B2)=0,#N/A,INDEX(Data!DD:DD,$B2)-Data!DD$2+X2)</f>
        <v>14.595698924731185</v>
      </c>
      <c r="Z2" s="2">
        <f>IF(INDEX(Data!DE:DE,$B2)=0,#N/A,INDEX(Data!DE:DE,$B2)-Data!DE$2+Y2)</f>
        <v>15.627956989247313</v>
      </c>
      <c r="AA2" s="2">
        <f>IF(INDEX(Data!DF:DF,$B2)=0,#N/A,INDEX(Data!DF:DF,$B2)-Data!DF$2+Z2)</f>
        <v>17.111827956989249</v>
      </c>
      <c r="AB2" s="2">
        <f>IF(INDEX(Data!DG:DG,$B2)=0,#N/A,INDEX(Data!DG:DG,$B2)-Data!DG$2+AA2)</f>
        <v>17.886021505376345</v>
      </c>
      <c r="AC2" s="2">
        <f>IF(INDEX(Data!DH:DH,$B2)=0,#N/A,INDEX(Data!DH:DH,$B2)-Data!DH$2+AB2)</f>
        <v>18.982795698924733</v>
      </c>
      <c r="AD2" s="2">
        <f>IF(INDEX(Data!DI:DI,$B2)=0,#N/A,INDEX(Data!DI:DI,$B2)-Data!DI$2+AC2)</f>
        <v>20.144086021505377</v>
      </c>
      <c r="AE2" s="2" t="e">
        <f>IF(INDEX(Data!DJ:DJ,$B2)=0,#N/A,INDEX(Data!DJ:DJ,$B2)-Data!DJ$2+AD2)</f>
        <v>#N/A</v>
      </c>
      <c r="AF2" s="2" t="e">
        <f>IF(INDEX(Data!DK:DK,$B2)=0,#N/A,INDEX(Data!DK:DK,$B2)-Data!DK$2+AE2)</f>
        <v>#N/A</v>
      </c>
      <c r="AG2" s="2" t="e">
        <f>IF(INDEX(Data!DL:DL,$B2)=0,#N/A,INDEX(Data!DL:DL,$B2)-Data!DL$2+AF2)</f>
        <v>#N/A</v>
      </c>
      <c r="AH2" s="2" t="e">
        <f>IF(INDEX(Data!DM:DM,$B2)=0,#N/A,INDEX(Data!DM:DM,$B2)-Data!DM$2+AG2)</f>
        <v>#N/A</v>
      </c>
      <c r="AI2" s="2" t="e">
        <f>IF(INDEX(Data!DN:DN,$B2)=0,#N/A,INDEX(Data!DN:DN,$B2)-Data!DN$2+AH2)</f>
        <v>#N/A</v>
      </c>
      <c r="AJ2" s="2" t="e">
        <f>IF(INDEX(Data!DO:DO,$B2)=0,#N/A,INDEX(Data!DO:DO,$B2)-Data!DO$2+AI2)</f>
        <v>#N/A</v>
      </c>
      <c r="AK2" s="2" t="e">
        <f>IF(INDEX(Data!DP:DP,$B2)=0,#N/A,INDEX(Data!DP:DP,$B2)-Data!DP$2+AJ2)</f>
        <v>#N/A</v>
      </c>
      <c r="AL2" s="2" t="e">
        <f>IF(INDEX(Data!DQ:DQ,$B2)=0,#N/A,INDEX(Data!DQ:DQ,$B2)-Data!DQ$2+AK2)</f>
        <v>#N/A</v>
      </c>
      <c r="AM2" s="2" t="e">
        <f>IF(INDEX(Data!DR:DR,$B2)=0,#N/A,INDEX(Data!DR:DR,$B2)-Data!DR$2+AL2)</f>
        <v>#N/A</v>
      </c>
      <c r="AN2" s="2" t="e">
        <f>IF(INDEX(Data!DS:DS,$B2)=0,#N/A,INDEX(Data!DS:DS,$B2)-Data!DS$2+AM2)</f>
        <v>#N/A</v>
      </c>
      <c r="AO2" s="2" t="e">
        <f>IF(INDEX(Data!DT:DT,$B2)=0,#N/A,INDEX(Data!DT:DT,$B2)-Data!DT$2+AN2)</f>
        <v>#N/A</v>
      </c>
      <c r="AP2" s="2" t="e">
        <f>IF(INDEX(Data!DU:DU,$B2)=0,#N/A,INDEX(Data!DU:DU,$B2)-Data!DU$2+AO2)</f>
        <v>#N/A</v>
      </c>
      <c r="AQ2" s="2" t="e">
        <f>IF(INDEX(Data!DV:DV,$B2)=0,#N/A,INDEX(Data!DV:DV,$B2)-Data!DV$2+AP2)</f>
        <v>#N/A</v>
      </c>
      <c r="AR2" s="2" t="e">
        <f>IF(INDEX(Data!DW:DW,$B2)=0,#N/A,INDEX(Data!DW:DW,$B2)-Data!DW$2+AQ2)</f>
        <v>#N/A</v>
      </c>
      <c r="AS2" s="2" t="e">
        <f>IF(INDEX(Data!DX:DX,$B2)=0,#N/A,INDEX(Data!DX:DX,$B2)-Data!DX$2+AR2)</f>
        <v>#N/A</v>
      </c>
      <c r="AT2" s="2" t="e">
        <f>IF(INDEX(Data!DY:DY,$B2)=0,#N/A,INDEX(Data!DY:DY,$B2)-Data!DY$2+AS2)</f>
        <v>#N/A</v>
      </c>
      <c r="AU2" s="2" t="e">
        <f>IF(INDEX(Data!DZ:DZ,$B2)=0,#N/A,INDEX(Data!DZ:DZ,$B2)-Data!DZ$2+AT2)</f>
        <v>#N/A</v>
      </c>
      <c r="AV2" s="2" t="e">
        <f>IF(INDEX(Data!EA:EA,$B2)=0,#N/A,INDEX(Data!EA:EA,$B2)-Data!EA$2+AU2)</f>
        <v>#N/A</v>
      </c>
      <c r="AW2" s="2" t="e">
        <f>IF(INDEX(Data!EB:EB,$B2)=0,#N/A,INDEX(Data!EB:EB,$B2)-Data!EB$2+AV2)</f>
        <v>#N/A</v>
      </c>
      <c r="AX2" s="2" t="e">
        <f>IF(INDEX(Data!EC:EC,$B2)=0,#N/A,INDEX(Data!EC:EC,$B2)-Data!EC$2+AW2)</f>
        <v>#N/A</v>
      </c>
      <c r="AY2" s="2" t="e">
        <f>IF(INDEX(Data!ED:ED,$B2)=0,#N/A,INDEX(Data!ED:ED,$B2)-Data!ED$2+AX2)</f>
        <v>#N/A</v>
      </c>
      <c r="AZ2" s="2" t="e">
        <f>IF(INDEX(Data!EE:EE,$B2)=0,#N/A,INDEX(Data!EE:EE,$B2)-Data!EE$2+AY2)</f>
        <v>#N/A</v>
      </c>
      <c r="BA2" s="2" t="e">
        <f>IF(INDEX(Data!EF:EF,$B2)=0,#N/A,INDEX(Data!EF:EF,$B2)-Data!EF$2+AZ2)</f>
        <v>#N/A</v>
      </c>
      <c r="BB2" s="2" t="e">
        <f>IF(INDEX(Data!EG:EG,$B2)=0,#N/A,INDEX(Data!EG:EG,$B2)-Data!EG$2+BA2)</f>
        <v>#N/A</v>
      </c>
      <c r="BC2" s="2" t="e">
        <f>IF(INDEX(Data!EH:EH,$B2)=0,#N/A,INDEX(Data!EH:EH,$B2)-Data!EH$2+BB2)</f>
        <v>#N/A</v>
      </c>
      <c r="BD2" s="2" t="e">
        <f>IF(INDEX(Data!EI:EI,$B2)=0,#N/A,INDEX(Data!EI:EI,$B2)-Data!EI$2+BC2)</f>
        <v>#N/A</v>
      </c>
      <c r="BE2" s="2" t="e">
        <f>IF(INDEX(Data!EJ:EJ,$B2)=0,#N/A,INDEX(Data!EJ:EJ,$B2)-Data!EJ$2+BD2)</f>
        <v>#N/A</v>
      </c>
      <c r="BF2" s="2" t="e">
        <f>IF(INDEX(Data!EK:EK,$B2)=0,#N/A,INDEX(Data!EK:EK,$B2)-Data!EK$2+BE2)</f>
        <v>#N/A</v>
      </c>
      <c r="BG2" s="2" t="e">
        <f>IF(INDEX(Data!EL:EL,$B2)=0,#N/A,INDEX(Data!EL:EL,$B2)-Data!EL$2+BF2)</f>
        <v>#N/A</v>
      </c>
      <c r="BH2" s="2" t="e">
        <f>IF(INDEX(Data!EM:EM,$B2)=0,#N/A,INDEX(Data!EM:EM,$B2)-Data!EM$2+BG2)</f>
        <v>#N/A</v>
      </c>
      <c r="BI2" s="2" t="e">
        <f>IF(INDEX(Data!EN:EN,$B2)=0,#N/A,INDEX(Data!EN:EN,$B2)-Data!EN$2+BH2)</f>
        <v>#N/A</v>
      </c>
      <c r="BJ2" s="2" t="e">
        <f>IF(INDEX(Data!EO:EO,$B2)=0,#N/A,INDEX(Data!EO:EO,$B2)-Data!EO$2+BI2)</f>
        <v>#N/A</v>
      </c>
      <c r="BK2" s="2" t="e">
        <f>IF(INDEX(Data!EP:EP,$B2)=0,#N/A,INDEX(Data!EP:EP,$B2)-Data!EP$2+BJ2)</f>
        <v>#N/A</v>
      </c>
      <c r="BL2" s="2" t="e">
        <f>IF(INDEX(Data!EQ:EQ,$B2)=0,#N/A,INDEX(Data!EQ:EQ,$B2)-Data!EQ$2+BK2)</f>
        <v>#N/A</v>
      </c>
      <c r="BM2" s="2" t="e">
        <f>IF(INDEX(Data!ER:ER,$B2)=0,#N/A,INDEX(Data!ER:ER,$B2)-Data!ER$2+BL2)</f>
        <v>#N/A</v>
      </c>
      <c r="BN2" s="2" t="e">
        <f>IF(INDEX(Data!ES:ES,$B2)=0,#N/A,INDEX(Data!ES:ES,$B2)-Data!ES$2+BM2)</f>
        <v>#N/A</v>
      </c>
      <c r="BO2" s="2" t="e">
        <f>IF(INDEX(Data!ET:ET,$B2)=0,#N/A,INDEX(Data!ET:ET,$B2)-Data!ET$2+BN2)</f>
        <v>#N/A</v>
      </c>
      <c r="BP2" s="2" t="e">
        <f>IF(INDEX(Data!EU:EU,$B2)=0,#N/A,INDEX(Data!EU:EU,$B2)-Data!EU$2+BO2)</f>
        <v>#N/A</v>
      </c>
      <c r="BQ2" s="2" t="e">
        <f>IF(INDEX(Data!EV:EV,$B2)=0,#N/A,INDEX(Data!EV:EV,$B2)-Data!EV$2+BP2)</f>
        <v>#N/A</v>
      </c>
      <c r="BR2" s="2" t="e">
        <f>IF(INDEX(Data!EW:EW,$B2)=0,#N/A,INDEX(Data!EW:EW,$B2)-Data!EW$2+BQ2)</f>
        <v>#N/A</v>
      </c>
      <c r="BS2" s="2" t="e">
        <f>IF(INDEX(Data!EX:EX,$B2)=0,#N/A,INDEX(Data!EX:EX,$B2)-Data!EX$2+BR2)</f>
        <v>#N/A</v>
      </c>
      <c r="BT2" s="2" t="e">
        <f>IF(INDEX(Data!EY:EY,$B2)=0,#N/A,INDEX(Data!EY:EY,$B2)-Data!EY$2+BS2)</f>
        <v>#N/A</v>
      </c>
      <c r="BU2" s="2" t="e">
        <f>IF(INDEX(Data!EZ:EZ,$B2)=0,#N/A,INDEX(Data!EZ:EZ,$B2)-Data!EZ$2+BT2)</f>
        <v>#N/A</v>
      </c>
      <c r="BV2" s="2" t="e">
        <f>IF(INDEX(Data!FA:FA,$B2)=0,#N/A,INDEX(Data!FA:FA,$B2)-Data!FA$2+BU2)</f>
        <v>#N/A</v>
      </c>
      <c r="BW2" s="2" t="e">
        <f>IF(INDEX(Data!FB:FB,$B2)=0,#N/A,INDEX(Data!FB:FB,$B2)-Data!FB$2+BV2)</f>
        <v>#N/A</v>
      </c>
      <c r="BX2" s="2" t="e">
        <f>IF(INDEX(Data!FC:FC,$B2)=0,#N/A,INDEX(Data!FC:FC,$B2)-Data!FC$2+BW2)</f>
        <v>#N/A</v>
      </c>
      <c r="BY2" s="2" t="e">
        <f>IF(INDEX(Data!FD:FD,$B2)=0,#N/A,INDEX(Data!FD:FD,$B2)-Data!FD$2+BX2)</f>
        <v>#N/A</v>
      </c>
      <c r="BZ2" s="2" t="e">
        <f>IF(INDEX(Data!FE:FE,$B2)=0,#N/A,INDEX(Data!FE:FE,$B2)-Data!FE$2+BY2)</f>
        <v>#N/A</v>
      </c>
      <c r="CA2" s="2" t="e">
        <f>IF(INDEX(Data!FF:FF,$B2)=0,#N/A,INDEX(Data!FF:FF,$B2)-Data!FF$2+BZ2)</f>
        <v>#N/A</v>
      </c>
      <c r="CB2" s="2" t="e">
        <f>IF(INDEX(Data!FG:FG,$B2)=0,#N/A,INDEX(Data!FG:FG,$B2)-Data!FG$2+CA2)</f>
        <v>#N/A</v>
      </c>
      <c r="CC2" s="2" t="e">
        <f>IF(INDEX(Data!FH:FH,$B2)=0,#N/A,INDEX(Data!FH:FH,$B2)-Data!FH$2+CB2)</f>
        <v>#N/A</v>
      </c>
      <c r="CD2" s="2" t="e">
        <f>IF(INDEX(Data!FI:FI,$B2)=0,#N/A,INDEX(Data!FI:FI,$B2)-Data!FI$2+CC2)</f>
        <v>#N/A</v>
      </c>
      <c r="CE2" s="2" t="e">
        <f>IF(INDEX(Data!FJ:FJ,$B2)=0,#N/A,INDEX(Data!FJ:FJ,$B2)-Data!FJ$2+CD2)</f>
        <v>#N/A</v>
      </c>
      <c r="CF2" s="2" t="e">
        <f>IF(INDEX(Data!FK:FK,$B2)=0,#N/A,INDEX(Data!FK:FK,$B2)-Data!FK$2+CE2)</f>
        <v>#N/A</v>
      </c>
      <c r="CG2" s="2" t="e">
        <f>IF(INDEX(Data!FL:FL,$B2)=0,#N/A,INDEX(Data!FL:FL,$B2)-Data!FL$2+CF2)</f>
        <v>#N/A</v>
      </c>
      <c r="CH2" s="2" t="e">
        <f>IF(INDEX(Data!FM:FM,$B2)=0,#N/A,INDEX(Data!FM:FM,$B2)-Data!FM$2+CG2)</f>
        <v>#N/A</v>
      </c>
      <c r="CI2" s="2" t="e">
        <f>IF(INDEX(Data!FN:FN,$B2)=0,#N/A,INDEX(Data!FN:FN,$B2)-Data!FN$2+CH2)</f>
        <v>#N/A</v>
      </c>
      <c r="CJ2" s="2" t="e">
        <f>IF(INDEX(Data!FO:FO,$B2)=0,#N/A,INDEX(Data!FO:FO,$B2)-Data!FO$2+CI2)</f>
        <v>#N/A</v>
      </c>
      <c r="CK2" s="2" t="e">
        <f>IF(INDEX(Data!FP:FP,$B2)=0,#N/A,INDEX(Data!FP:FP,$B2)-Data!FP$2+CJ2)</f>
        <v>#N/A</v>
      </c>
      <c r="CL2" s="2" t="e">
        <f>IF(INDEX(Data!FQ:FQ,$B2)=0,#N/A,INDEX(Data!FQ:FQ,$B2)-Data!FQ$2+CK2)</f>
        <v>#N/A</v>
      </c>
      <c r="CM2" s="2" t="e">
        <f>IF(INDEX(Data!FR:FR,$B2)=0,#N/A,INDEX(Data!FR:FR,$B2)-Data!FR$2+CL2)</f>
        <v>#N/A</v>
      </c>
      <c r="CN2" s="2" t="e">
        <f>IF(INDEX(Data!FS:FS,$B2)=0,#N/A,INDEX(Data!FS:FS,$B2)-Data!FS$2+CM2)</f>
        <v>#N/A</v>
      </c>
      <c r="CO2" s="2" t="e">
        <f>IF(INDEX(Data!FT:FT,$B2)=0,#N/A,INDEX(Data!FT:FT,$B2)-Data!FT$2+CN2)</f>
        <v>#N/A</v>
      </c>
      <c r="CP2" s="2" t="e">
        <f>IF(INDEX(Data!FU:FU,$B2)=0,#N/A,INDEX(Data!FU:FU,$B2)-Data!FU$2+CO2)</f>
        <v>#N/A</v>
      </c>
      <c r="CQ2" s="2" t="e">
        <f>IF(INDEX(Data!FV:FV,$B2)=0,#N/A,INDEX(Data!FV:FV,$B2)-Data!FV$2+CP2)</f>
        <v>#N/A</v>
      </c>
      <c r="CR2" s="2" t="e">
        <f>IF(INDEX(Data!FW:FW,$B2)=0,#N/A,INDEX(Data!FW:FW,$B2)-Data!FW$2+CQ2)</f>
        <v>#N/A</v>
      </c>
      <c r="CS2" s="2" t="e">
        <f>IF(INDEX(Data!FX:FX,$B2)=0,#N/A,INDEX(Data!FX:FX,$B2)-Data!FX$2+CR2)</f>
        <v>#N/A</v>
      </c>
      <c r="CT2" s="2" t="e">
        <f>IF(INDEX(Data!FY:FY,$B2)=0,#N/A,INDEX(Data!FY:FY,$B2)-Data!FY$2+CS2)</f>
        <v>#N/A</v>
      </c>
      <c r="CU2" s="2" t="e">
        <f>IF(INDEX(Data!FZ:FZ,$B2)=0,#N/A,INDEX(Data!FZ:FZ,$B2)-Data!FZ$2+CT2)</f>
        <v>#N/A</v>
      </c>
      <c r="CV2" s="2" t="e">
        <f>IF(INDEX(Data!GA:GA,$B2)=0,#N/A,INDEX(Data!GA:GA,$B2)-Data!GA$2+CU2)</f>
        <v>#N/A</v>
      </c>
      <c r="CW2" s="2" t="e">
        <f>IF(INDEX(Data!GB:GB,$B2)=0,#N/A,INDEX(Data!GB:GB,$B2)-Data!GB$2+CV2)</f>
        <v>#N/A</v>
      </c>
      <c r="CX2" s="2" t="e">
        <f>IF(INDEX(Data!GC:GC,$B2)=0,#N/A,INDEX(Data!GC:GC,$B2)-Data!GC$2+CW2)</f>
        <v>#N/A</v>
      </c>
      <c r="CY2" s="2" t="e">
        <f>IF(INDEX(Data!GD:GD,$B2)=0,#N/A,INDEX(Data!GD:GD,$B2)-Data!GD$2+CX2)</f>
        <v>#N/A</v>
      </c>
      <c r="CZ2" s="2" t="e">
        <f>IF(INDEX(Data!GE:GE,$B2)=0,#N/A,INDEX(Data!GE:GE,$B2)-Data!GE$2+CY2)</f>
        <v>#N/A</v>
      </c>
      <c r="DA2" s="2" t="e">
        <f>IF(INDEX(Data!GF:GF,$B2)=0,#N/A,INDEX(Data!GF:GF,$B2)-Data!GF$2+CZ2)</f>
        <v>#N/A</v>
      </c>
      <c r="DB2" s="2" t="e">
        <f>IF(INDEX(Data!GG:GG,$B2)=0,#N/A,INDEX(Data!GG:GG,$B2)-Data!GG$2+DA2)</f>
        <v>#N/A</v>
      </c>
      <c r="DC2" s="2" t="e">
        <f>IF(INDEX(Data!GH:GH,$B2)=0,#N/A,INDEX(Data!GH:GH,$B2)-Data!GH$2+DB2)</f>
        <v>#N/A</v>
      </c>
      <c r="DD2" s="2" t="e">
        <f>IF(INDEX(Data!GI:GI,$B2)=0,#N/A,INDEX(Data!GI:GI,$B2)-Data!GI$2+DC2)</f>
        <v>#N/A</v>
      </c>
      <c r="DE2" s="2" t="e">
        <f>IF(INDEX(Data!GJ:GJ,$B2)=0,#N/A,INDEX(Data!GJ:GJ,$B2)-Data!GJ$2+DD2)</f>
        <v>#N/A</v>
      </c>
      <c r="DF2" s="2" t="e">
        <f>IF(INDEX(Data!GK:GK,$B2)=0,#N/A,INDEX(Data!GK:GK,$B2)-Data!GK$2+DE2)</f>
        <v>#N/A</v>
      </c>
      <c r="DG2" s="2" t="e">
        <f>IF(INDEX(Data!GL:GL,$B2)=0,#N/A,INDEX(Data!GL:GL,$B2)-Data!GL$2+DF2)</f>
        <v>#N/A</v>
      </c>
      <c r="DH2" s="2" t="e">
        <f>IF(INDEX(Data!GM:GM,$B2)=0,#N/A,INDEX(Data!GM:GM,$B2)-Data!GM$2+DG2)</f>
        <v>#N/A</v>
      </c>
      <c r="DI2" s="2" t="e">
        <f>IF(INDEX(Data!GN:GN,$B2)=0,#N/A,INDEX(Data!GN:GN,$B2)-Data!GN$2+DH2)</f>
        <v>#N/A</v>
      </c>
      <c r="DJ2" s="2" t="e">
        <f>IF(INDEX(Data!GO:GO,$B2)=0,#N/A,INDEX(Data!GO:GO,$B2)-Data!GO$2+DI2)</f>
        <v>#N/A</v>
      </c>
      <c r="DK2" s="2" t="e">
        <f>IF(INDEX(Data!GP:GP,$B2)=0,#N/A,INDEX(Data!GP:GP,$B2)-Data!GP$2+DJ2)</f>
        <v>#N/A</v>
      </c>
      <c r="DL2" s="2" t="e">
        <f>IF(INDEX(Data!GQ:GQ,$B2)=0,#N/A,INDEX(Data!GQ:GQ,$B2)-Data!GQ$2+DK2)</f>
        <v>#N/A</v>
      </c>
      <c r="DM2" s="2" t="e">
        <f>IF(INDEX(Data!GR:GR,$B2)=0,#N/A,INDEX(Data!GR:GR,$B2)-Data!GR$2+DL2)</f>
        <v>#N/A</v>
      </c>
      <c r="DN2" s="2" t="e">
        <f>IF(INDEX(Data!GS:GS,$B2)=0,#N/A,INDEX(Data!GS:GS,$B2)-Data!GS$2+DM2)</f>
        <v>#N/A</v>
      </c>
      <c r="DO2" s="2" t="e">
        <f>IF(INDEX(Data!GT:GT,$B2)=0,#N/A,INDEX(Data!GT:GT,$B2)-Data!GT$2+DN2)</f>
        <v>#N/A</v>
      </c>
      <c r="DP2" s="2" t="e">
        <f>IF(INDEX(Data!GU:GU,$B2)=0,#N/A,INDEX(Data!GU:GU,$B2)-Data!GU$2+DO2)</f>
        <v>#N/A</v>
      </c>
      <c r="DQ2" s="2" t="e">
        <f>IF(INDEX(Data!GV:GV,$B2)=0,#N/A,INDEX(Data!GV:GV,$B2)-Data!GV$2+DP2)</f>
        <v>#N/A</v>
      </c>
      <c r="DR2" s="2" t="e">
        <f>IF(INDEX(Data!GW:GW,$B2)=0,#N/A,INDEX(Data!GW:GW,$B2)-Data!GW$2+DQ2)</f>
        <v>#N/A</v>
      </c>
      <c r="DS2" s="2" t="e">
        <f>IF(INDEX(Data!GX:GX,$B2)=0,#N/A,INDEX(Data!GX:GX,$B2)-Data!GX$2+DR2)</f>
        <v>#N/A</v>
      </c>
      <c r="DT2" s="2" t="e">
        <f>IF(INDEX(Data!GY:GY,$B2)=0,#N/A,INDEX(Data!GY:GY,$B2)-Data!GY$2+DS2)</f>
        <v>#N/A</v>
      </c>
      <c r="DU2" s="2" t="e">
        <f>IF(INDEX(Data!GZ:GZ,$B2)=0,#N/A,INDEX(Data!GZ:GZ,$B2)-Data!GZ$2+DT2)</f>
        <v>#N/A</v>
      </c>
      <c r="DV2" s="2" t="e">
        <f>IF(INDEX(Data!HA:HA,$B2)=0,#N/A,INDEX(Data!HA:HA,$B2)-Data!HA$2+DU2)</f>
        <v>#N/A</v>
      </c>
      <c r="DW2" s="2" t="e">
        <f>IF(INDEX(Data!HB:HB,$B2)=0,#N/A,INDEX(Data!HB:HB,$B2)-Data!HB$2+DV2)</f>
        <v>#N/A</v>
      </c>
      <c r="DX2" s="2" t="e">
        <f>IF(INDEX(Data!HC:HC,$B2)=0,#N/A,INDEX(Data!HC:HC,$B2)-Data!HC$2+DW2)</f>
        <v>#N/A</v>
      </c>
      <c r="DY2" s="2" t="e">
        <f>IF(INDEX(Data!HD:HD,$B2)=0,#N/A,INDEX(Data!HD:HD,$B2)-Data!HD$2+DX2)</f>
        <v>#N/A</v>
      </c>
      <c r="DZ2" s="2" t="e">
        <f>IF(INDEX(Data!HE:HE,$B2)=0,#N/A,INDEX(Data!HE:HE,$B2)-Data!HE$2+DY2)</f>
        <v>#N/A</v>
      </c>
      <c r="EA2" s="2" t="e">
        <f>IF(INDEX(Data!HF:HF,$B2)=0,#N/A,INDEX(Data!HF:HF,$B2)-Data!HF$2+DZ2)</f>
        <v>#N/A</v>
      </c>
      <c r="EB2" s="2" t="e">
        <f>IF(INDEX(Data!HG:HG,$B2)=0,#N/A,INDEX(Data!HG:HG,$B2)-Data!HG$2+EA2)</f>
        <v>#N/A</v>
      </c>
      <c r="EC2" s="2" t="e">
        <f>IF(INDEX(Data!HH:HH,$B2)=0,#N/A,INDEX(Data!HH:HH,$B2)-Data!HH$2+EB2)</f>
        <v>#N/A</v>
      </c>
      <c r="ED2" s="2" t="e">
        <f>IF(INDEX(Data!HI:HI,$B2)=0,#N/A,INDEX(Data!HI:HI,$B2)-Data!HI$2+EC2)</f>
        <v>#N/A</v>
      </c>
      <c r="EE2" s="2" t="e">
        <f>IF(INDEX(Data!HJ:HJ,$B2)=0,#N/A,INDEX(Data!HJ:HJ,$B2)-Data!HJ$2+ED2)</f>
        <v>#N/A</v>
      </c>
      <c r="EF2" s="2" t="e">
        <f>IF(INDEX(Data!HK:HK,$B2)=0,#N/A,INDEX(Data!HK:HK,$B2)-Data!HK$2+EE2)</f>
        <v>#N/A</v>
      </c>
      <c r="EG2" s="2" t="e">
        <f>IF(INDEX(Data!HL:HL,$B2)=0,#N/A,INDEX(Data!HL:HL,$B2)-Data!HL$2+EF2)</f>
        <v>#N/A</v>
      </c>
      <c r="EH2" s="2" t="e">
        <f>IF(INDEX(Data!HM:HM,$B2)=0,#N/A,INDEX(Data!HM:HM,$B2)-Data!HM$2+EG2)</f>
        <v>#N/A</v>
      </c>
      <c r="EI2" s="2" t="e">
        <f>IF(INDEX(Data!HN:HN,$B2)=0,#N/A,INDEX(Data!HN:HN,$B2)-Data!HN$2+EH2)</f>
        <v>#N/A</v>
      </c>
    </row>
    <row r="3" spans="1:139" s="2" customFormat="1" x14ac:dyDescent="0.25">
      <c r="A3" s="2" t="s">
        <v>79</v>
      </c>
      <c r="B3" s="2">
        <f>MATCH(A3,Data!CG:CG,0)</f>
        <v>57</v>
      </c>
      <c r="C3" s="2">
        <f ca="1">COUNTIF(OFFSET(Data!$CJ$1:$EZ$78,B3-1,0,1),"&gt;0")</f>
        <v>26</v>
      </c>
      <c r="D3" s="2">
        <v>0</v>
      </c>
      <c r="E3" s="2">
        <f>IF(INDEX(Data!CJ:CJ,$B3)=0,#N/A,INDEX(Data!CJ:CJ,$B3)-Data!CJ$2+D3)</f>
        <v>0.79999999999999982</v>
      </c>
      <c r="F3" s="2">
        <f>IF(INDEX(Data!CK:CK,$B3)=0,#N/A,INDEX(Data!CK:CK,$B3)-Data!CK$2+E3)</f>
        <v>0.79999999999999982</v>
      </c>
      <c r="G3" s="2">
        <f>IF(INDEX(Data!CL:CL,$B3)=0,#N/A,INDEX(Data!CL:CL,$B3)-Data!CL$2+F3)</f>
        <v>2.3999999999999995</v>
      </c>
      <c r="H3" s="2">
        <f>IF(INDEX(Data!CM:CM,$B3)=0,#N/A,INDEX(Data!CM:CM,$B3)-Data!CM$2+G3)</f>
        <v>2.7999999999999994</v>
      </c>
      <c r="I3" s="2">
        <f>IF(INDEX(Data!CN:CN,$B3)=0,#N/A,INDEX(Data!CN:CN,$B3)-Data!CN$2+H3)</f>
        <v>3.9999999999999996</v>
      </c>
      <c r="J3" s="2">
        <f>IF(INDEX(Data!CO:CO,$B3)=0,#N/A,INDEX(Data!CO:CO,$B3)-Data!CO$2+I3)</f>
        <v>5.7999999999999989</v>
      </c>
      <c r="K3" s="2">
        <f>IF(INDEX(Data!CP:CP,$B3)=0,#N/A,INDEX(Data!CP:CP,$B3)-Data!CP$2+J3)</f>
        <v>6.7999999999999989</v>
      </c>
      <c r="L3" s="2">
        <f>IF(INDEX(Data!CQ:CQ,$B3)=0,#N/A,INDEX(Data!CQ:CQ,$B3)-Data!CQ$2+K3)</f>
        <v>7.5999999999999988</v>
      </c>
      <c r="M3" s="2">
        <f>IF(INDEX(Data!CR:CR,$B3)=0,#N/A,INDEX(Data!CR:CR,$B3)-Data!CR$2+L3)</f>
        <v>9</v>
      </c>
      <c r="N3" s="2">
        <f>IF(INDEX(Data!CS:CS,$B3)=0,#N/A,INDEX(Data!CS:CS,$B3)-Data!CS$2+M3)</f>
        <v>11</v>
      </c>
      <c r="O3" s="2">
        <f>IF(INDEX(Data!CT:CT,$B3)=0,#N/A,INDEX(Data!CT:CT,$B3)-Data!CT$2+N3)</f>
        <v>12.2</v>
      </c>
      <c r="P3" s="2">
        <f>IF(INDEX(Data!CU:CU,$B3)=0,#N/A,INDEX(Data!CU:CU,$B3)-Data!CU$2+O3)</f>
        <v>13.399999999999999</v>
      </c>
      <c r="Q3" s="2">
        <f>IF(INDEX(Data!CV:CV,$B3)=0,#N/A,INDEX(Data!CV:CV,$B3)-Data!CV$2+P3)</f>
        <v>15.2</v>
      </c>
      <c r="R3" s="2">
        <f>IF(INDEX(Data!CW:CW,$B3)=0,#N/A,INDEX(Data!CW:CW,$B3)-Data!CW$2+Q3)</f>
        <v>16.2</v>
      </c>
      <c r="S3" s="2">
        <f>IF(INDEX(Data!CX:CX,$B3)=0,#N/A,INDEX(Data!CX:CX,$B3)-Data!CX$2+R3)</f>
        <v>16.599999999999998</v>
      </c>
      <c r="T3" s="2">
        <f>IF(INDEX(Data!CY:CY,$B3)=0,#N/A,INDEX(Data!CY:CY,$B3)-Data!CY$2+S3)</f>
        <v>18.199999999999996</v>
      </c>
      <c r="U3" s="2">
        <f>IF(INDEX(Data!CZ:CZ,$B3)=0,#N/A,INDEX(Data!CZ:CZ,$B3)-Data!CZ$2+T3)</f>
        <v>18.799999999999997</v>
      </c>
      <c r="V3" s="2">
        <f>IF(INDEX(Data!DA:DA,$B3)=0,#N/A,INDEX(Data!DA:DA,$B3)-Data!DA$2+U3)</f>
        <v>19.199999999999996</v>
      </c>
      <c r="W3" s="2">
        <f>IF(INDEX(Data!DB:DB,$B3)=0,#N/A,INDEX(Data!DB:DB,$B3)-Data!DB$2+V3)</f>
        <v>20.399999999999995</v>
      </c>
      <c r="X3" s="2">
        <f>IF(INDEX(Data!DC:DC,$B3)=0,#N/A,INDEX(Data!DC:DC,$B3)-Data!DC$2+W3)</f>
        <v>20.799999999999994</v>
      </c>
      <c r="Y3" s="2">
        <f>IF(INDEX(Data!DD:DD,$B3)=0,#N/A,INDEX(Data!DD:DD,$B3)-Data!DD$2+X3)</f>
        <v>21.199999999999992</v>
      </c>
      <c r="Z3" s="2">
        <f>IF(INDEX(Data!DE:DE,$B3)=0,#N/A,INDEX(Data!DE:DE,$B3)-Data!DE$2+Y3)</f>
        <v>23.399999999999991</v>
      </c>
      <c r="AA3" s="2">
        <f>IF(INDEX(Data!DF:DF,$B3)=0,#N/A,INDEX(Data!DF:DF,$B3)-Data!DF$2+Z3)</f>
        <v>25.199999999999992</v>
      </c>
      <c r="AB3" s="2">
        <f>IF(INDEX(Data!DG:DG,$B3)=0,#N/A,INDEX(Data!DG:DG,$B3)-Data!DG$2+AA3)</f>
        <v>26.199999999999992</v>
      </c>
      <c r="AC3" s="2">
        <f>IF(INDEX(Data!DH:DH,$B3)=0,#N/A,INDEX(Data!DH:DH,$B3)-Data!DH$2+AB3)</f>
        <v>27.79999999999999</v>
      </c>
      <c r="AD3" s="2">
        <f>IF(INDEX(Data!DI:DI,$B3)=0,#N/A,INDEX(Data!DI:DI,$B3)-Data!DI$2+AC3)</f>
        <v>29.599999999999991</v>
      </c>
      <c r="AE3" s="2" t="e">
        <f>IF(INDEX(Data!DJ:DJ,$B3)=0,#N/A,INDEX(Data!DJ:DJ,$B3)-Data!DJ$2+AD3)</f>
        <v>#N/A</v>
      </c>
      <c r="AF3" s="2" t="e">
        <f>IF(INDEX(Data!DK:DK,$B3)=0,#N/A,INDEX(Data!DK:DK,$B3)-Data!DK$2+AE3)</f>
        <v>#N/A</v>
      </c>
      <c r="AG3" s="2" t="e">
        <f>IF(INDEX(Data!DL:DL,$B3)=0,#N/A,INDEX(Data!DL:DL,$B3)-Data!DL$2+AF3)</f>
        <v>#N/A</v>
      </c>
      <c r="AH3" s="2" t="e">
        <f>IF(INDEX(Data!DM:DM,$B3)=0,#N/A,INDEX(Data!DM:DM,$B3)-Data!DM$2+AG3)</f>
        <v>#N/A</v>
      </c>
      <c r="AI3" s="2" t="e">
        <f>IF(INDEX(Data!DN:DN,$B3)=0,#N/A,INDEX(Data!DN:DN,$B3)-Data!DN$2+AH3)</f>
        <v>#N/A</v>
      </c>
      <c r="AJ3" s="2" t="e">
        <f>IF(INDEX(Data!DO:DO,$B3)=0,#N/A,INDEX(Data!DO:DO,$B3)-Data!DO$2+AI3)</f>
        <v>#N/A</v>
      </c>
      <c r="AK3" s="2" t="e">
        <f>IF(INDEX(Data!DP:DP,$B3)=0,#N/A,INDEX(Data!DP:DP,$B3)-Data!DP$2+AJ3)</f>
        <v>#N/A</v>
      </c>
      <c r="AL3" s="2" t="e">
        <f>IF(INDEX(Data!DQ:DQ,$B3)=0,#N/A,INDEX(Data!DQ:DQ,$B3)-Data!DQ$2+AK3)</f>
        <v>#N/A</v>
      </c>
      <c r="AM3" s="2" t="e">
        <f>IF(INDEX(Data!DR:DR,$B3)=0,#N/A,INDEX(Data!DR:DR,$B3)-Data!DR$2+AL3)</f>
        <v>#N/A</v>
      </c>
      <c r="AN3" s="2" t="e">
        <f>IF(INDEX(Data!DS:DS,$B3)=0,#N/A,INDEX(Data!DS:DS,$B3)-Data!DS$2+AM3)</f>
        <v>#N/A</v>
      </c>
      <c r="AO3" s="2" t="e">
        <f>IF(INDEX(Data!DT:DT,$B3)=0,#N/A,INDEX(Data!DT:DT,$B3)-Data!DT$2+AN3)</f>
        <v>#N/A</v>
      </c>
      <c r="AP3" s="2" t="e">
        <f>IF(INDEX(Data!DU:DU,$B3)=0,#N/A,INDEX(Data!DU:DU,$B3)-Data!DU$2+AO3)</f>
        <v>#N/A</v>
      </c>
      <c r="AQ3" s="2" t="e">
        <f>IF(INDEX(Data!DV:DV,$B3)=0,#N/A,INDEX(Data!DV:DV,$B3)-Data!DV$2+AP3)</f>
        <v>#N/A</v>
      </c>
      <c r="AR3" s="2" t="e">
        <f>IF(INDEX(Data!DW:DW,$B3)=0,#N/A,INDEX(Data!DW:DW,$B3)-Data!DW$2+AQ3)</f>
        <v>#N/A</v>
      </c>
      <c r="AS3" s="2" t="e">
        <f>IF(INDEX(Data!DX:DX,$B3)=0,#N/A,INDEX(Data!DX:DX,$B3)-Data!DX$2+AR3)</f>
        <v>#N/A</v>
      </c>
      <c r="AT3" s="2" t="e">
        <f>IF(INDEX(Data!DY:DY,$B3)=0,#N/A,INDEX(Data!DY:DY,$B3)-Data!DY$2+AS3)</f>
        <v>#N/A</v>
      </c>
      <c r="AU3" s="2" t="e">
        <f>IF(INDEX(Data!DZ:DZ,$B3)=0,#N/A,INDEX(Data!DZ:DZ,$B3)-Data!DZ$2+AT3)</f>
        <v>#N/A</v>
      </c>
      <c r="AV3" s="2" t="e">
        <f>IF(INDEX(Data!EA:EA,$B3)=0,#N/A,INDEX(Data!EA:EA,$B3)-Data!EA$2+AU3)</f>
        <v>#N/A</v>
      </c>
      <c r="AW3" s="2" t="e">
        <f>IF(INDEX(Data!EB:EB,$B3)=0,#N/A,INDEX(Data!EB:EB,$B3)-Data!EB$2+AV3)</f>
        <v>#N/A</v>
      </c>
      <c r="AX3" s="2" t="e">
        <f>IF(INDEX(Data!EC:EC,$B3)=0,#N/A,INDEX(Data!EC:EC,$B3)-Data!EC$2+AW3)</f>
        <v>#N/A</v>
      </c>
      <c r="AY3" s="2" t="e">
        <f>IF(INDEX(Data!ED:ED,$B3)=0,#N/A,INDEX(Data!ED:ED,$B3)-Data!ED$2+AX3)</f>
        <v>#N/A</v>
      </c>
      <c r="AZ3" s="2" t="e">
        <f>IF(INDEX(Data!EE:EE,$B3)=0,#N/A,INDEX(Data!EE:EE,$B3)-Data!EE$2+AY3)</f>
        <v>#N/A</v>
      </c>
      <c r="BA3" s="2" t="e">
        <f>IF(INDEX(Data!EF:EF,$B3)=0,#N/A,INDEX(Data!EF:EF,$B3)-Data!EF$2+AZ3)</f>
        <v>#N/A</v>
      </c>
      <c r="BB3" s="2" t="e">
        <f>IF(INDEX(Data!EG:EG,$B3)=0,#N/A,INDEX(Data!EG:EG,$B3)-Data!EG$2+BA3)</f>
        <v>#N/A</v>
      </c>
      <c r="BC3" s="2" t="e">
        <f>IF(INDEX(Data!EH:EH,$B3)=0,#N/A,INDEX(Data!EH:EH,$B3)-Data!EH$2+BB3)</f>
        <v>#N/A</v>
      </c>
      <c r="BD3" s="2" t="e">
        <f>IF(INDEX(Data!EI:EI,$B3)=0,#N/A,INDEX(Data!EI:EI,$B3)-Data!EI$2+BC3)</f>
        <v>#N/A</v>
      </c>
      <c r="BE3" s="2" t="e">
        <f>IF(INDEX(Data!EJ:EJ,$B3)=0,#N/A,INDEX(Data!EJ:EJ,$B3)-Data!EJ$2+BD3)</f>
        <v>#N/A</v>
      </c>
      <c r="BF3" s="2" t="e">
        <f>IF(INDEX(Data!EK:EK,$B3)=0,#N/A,INDEX(Data!EK:EK,$B3)-Data!EK$2+BE3)</f>
        <v>#N/A</v>
      </c>
      <c r="BG3" s="2" t="e">
        <f>IF(INDEX(Data!EL:EL,$B3)=0,#N/A,INDEX(Data!EL:EL,$B3)-Data!EL$2+BF3)</f>
        <v>#N/A</v>
      </c>
      <c r="BH3" s="2" t="e">
        <f>IF(INDEX(Data!EM:EM,$B3)=0,#N/A,INDEX(Data!EM:EM,$B3)-Data!EM$2+BG3)</f>
        <v>#N/A</v>
      </c>
      <c r="BI3" s="2" t="e">
        <f>IF(INDEX(Data!EN:EN,$B3)=0,#N/A,INDEX(Data!EN:EN,$B3)-Data!EN$2+BH3)</f>
        <v>#N/A</v>
      </c>
      <c r="BJ3" s="2" t="e">
        <f>IF(INDEX(Data!EO:EO,$B3)=0,#N/A,INDEX(Data!EO:EO,$B3)-Data!EO$2+BI3)</f>
        <v>#N/A</v>
      </c>
      <c r="BK3" s="2" t="e">
        <f>IF(INDEX(Data!EP:EP,$B3)=0,#N/A,INDEX(Data!EP:EP,$B3)-Data!EP$2+BJ3)</f>
        <v>#N/A</v>
      </c>
      <c r="BL3" s="2" t="e">
        <f>IF(INDEX(Data!EQ:EQ,$B3)=0,#N/A,INDEX(Data!EQ:EQ,$B3)-Data!EQ$2+BK3)</f>
        <v>#N/A</v>
      </c>
      <c r="BM3" s="2" t="e">
        <f>IF(INDEX(Data!ER:ER,$B3)=0,#N/A,INDEX(Data!ER:ER,$B3)-Data!ER$2+BL3)</f>
        <v>#N/A</v>
      </c>
      <c r="BN3" s="2" t="e">
        <f>IF(INDEX(Data!ES:ES,$B3)=0,#N/A,INDEX(Data!ES:ES,$B3)-Data!ES$2+BM3)</f>
        <v>#N/A</v>
      </c>
      <c r="BO3" s="2" t="e">
        <f>IF(INDEX(Data!ET:ET,$B3)=0,#N/A,INDEX(Data!ET:ET,$B3)-Data!ET$2+BN3)</f>
        <v>#N/A</v>
      </c>
      <c r="BP3" s="2" t="e">
        <f>IF(INDEX(Data!EU:EU,$B3)=0,#N/A,INDEX(Data!EU:EU,$B3)-Data!EU$2+BO3)</f>
        <v>#N/A</v>
      </c>
      <c r="BQ3" s="2" t="e">
        <f>IF(INDEX(Data!EV:EV,$B3)=0,#N/A,INDEX(Data!EV:EV,$B3)-Data!EV$2+BP3)</f>
        <v>#N/A</v>
      </c>
      <c r="BR3" s="2" t="e">
        <f>IF(INDEX(Data!EW:EW,$B3)=0,#N/A,INDEX(Data!EW:EW,$B3)-Data!EW$2+BQ3)</f>
        <v>#N/A</v>
      </c>
      <c r="BS3" s="2" t="e">
        <f>IF(INDEX(Data!EX:EX,$B3)=0,#N/A,INDEX(Data!EX:EX,$B3)-Data!EX$2+BR3)</f>
        <v>#N/A</v>
      </c>
      <c r="BT3" s="2" t="e">
        <f>IF(INDEX(Data!EY:EY,$B3)=0,#N/A,INDEX(Data!EY:EY,$B3)-Data!EY$2+BS3)</f>
        <v>#N/A</v>
      </c>
      <c r="BU3" s="2" t="e">
        <f>IF(INDEX(Data!EZ:EZ,$B3)=0,#N/A,INDEX(Data!EZ:EZ,$B3)-Data!EZ$2+BT3)</f>
        <v>#N/A</v>
      </c>
      <c r="BV3" s="2" t="e">
        <f>IF(INDEX(Data!FA:FA,$B3)=0,#N/A,INDEX(Data!FA:FA,$B3)-Data!FA$2+BU3)</f>
        <v>#N/A</v>
      </c>
      <c r="BW3" s="2" t="e">
        <f>IF(INDEX(Data!FB:FB,$B3)=0,#N/A,INDEX(Data!FB:FB,$B3)-Data!FB$2+BV3)</f>
        <v>#N/A</v>
      </c>
      <c r="BX3" s="2" t="e">
        <f>IF(INDEX(Data!FC:FC,$B3)=0,#N/A,INDEX(Data!FC:FC,$B3)-Data!FC$2+BW3)</f>
        <v>#N/A</v>
      </c>
      <c r="BY3" s="2" t="e">
        <f>IF(INDEX(Data!FD:FD,$B3)=0,#N/A,INDEX(Data!FD:FD,$B3)-Data!FD$2+BX3)</f>
        <v>#N/A</v>
      </c>
      <c r="BZ3" s="2" t="e">
        <f>IF(INDEX(Data!FE:FE,$B3)=0,#N/A,INDEX(Data!FE:FE,$B3)-Data!FE$2+BY3)</f>
        <v>#N/A</v>
      </c>
      <c r="CA3" s="2" t="e">
        <f>IF(INDEX(Data!FF:FF,$B3)=0,#N/A,INDEX(Data!FF:FF,$B3)-Data!FF$2+BZ3)</f>
        <v>#N/A</v>
      </c>
      <c r="CB3" s="2" t="e">
        <f>IF(INDEX(Data!FG:FG,$B3)=0,#N/A,INDEX(Data!FG:FG,$B3)-Data!FG$2+CA3)</f>
        <v>#N/A</v>
      </c>
      <c r="CC3" s="2" t="e">
        <f>IF(INDEX(Data!FH:FH,$B3)=0,#N/A,INDEX(Data!FH:FH,$B3)-Data!FH$2+CB3)</f>
        <v>#N/A</v>
      </c>
      <c r="CD3" s="2" t="e">
        <f>IF(INDEX(Data!FI:FI,$B3)=0,#N/A,INDEX(Data!FI:FI,$B3)-Data!FI$2+CC3)</f>
        <v>#N/A</v>
      </c>
      <c r="CE3" s="2" t="e">
        <f>IF(INDEX(Data!FJ:FJ,$B3)=0,#N/A,INDEX(Data!FJ:FJ,$B3)-Data!FJ$2+CD3)</f>
        <v>#N/A</v>
      </c>
      <c r="CF3" s="2" t="e">
        <f>IF(INDEX(Data!FK:FK,$B3)=0,#N/A,INDEX(Data!FK:FK,$B3)-Data!FK$2+CE3)</f>
        <v>#N/A</v>
      </c>
      <c r="CG3" s="2" t="e">
        <f>IF(INDEX(Data!FL:FL,$B3)=0,#N/A,INDEX(Data!FL:FL,$B3)-Data!FL$2+CF3)</f>
        <v>#N/A</v>
      </c>
      <c r="CH3" s="2" t="e">
        <f>IF(INDEX(Data!FM:FM,$B3)=0,#N/A,INDEX(Data!FM:FM,$B3)-Data!FM$2+CG3)</f>
        <v>#N/A</v>
      </c>
      <c r="CI3" s="2" t="e">
        <f>IF(INDEX(Data!FN:FN,$B3)=0,#N/A,INDEX(Data!FN:FN,$B3)-Data!FN$2+CH3)</f>
        <v>#N/A</v>
      </c>
      <c r="CJ3" s="2" t="e">
        <f>IF(INDEX(Data!FO:FO,$B3)=0,#N/A,INDEX(Data!FO:FO,$B3)-Data!FO$2+CI3)</f>
        <v>#N/A</v>
      </c>
      <c r="CK3" s="2" t="e">
        <f>IF(INDEX(Data!FP:FP,$B3)=0,#N/A,INDEX(Data!FP:FP,$B3)-Data!FP$2+CJ3)</f>
        <v>#N/A</v>
      </c>
      <c r="CL3" s="2" t="e">
        <f>IF(INDEX(Data!FQ:FQ,$B3)=0,#N/A,INDEX(Data!FQ:FQ,$B3)-Data!FQ$2+CK3)</f>
        <v>#N/A</v>
      </c>
      <c r="CM3" s="2" t="e">
        <f>IF(INDEX(Data!FR:FR,$B3)=0,#N/A,INDEX(Data!FR:FR,$B3)-Data!FR$2+CL3)</f>
        <v>#N/A</v>
      </c>
      <c r="CN3" s="2" t="e">
        <f>IF(INDEX(Data!FS:FS,$B3)=0,#N/A,INDEX(Data!FS:FS,$B3)-Data!FS$2+CM3)</f>
        <v>#N/A</v>
      </c>
      <c r="CO3" s="2" t="e">
        <f>IF(INDEX(Data!FT:FT,$B3)=0,#N/A,INDEX(Data!FT:FT,$B3)-Data!FT$2+CN3)</f>
        <v>#N/A</v>
      </c>
      <c r="CP3" s="2" t="e">
        <f>IF(INDEX(Data!FU:FU,$B3)=0,#N/A,INDEX(Data!FU:FU,$B3)-Data!FU$2+CO3)</f>
        <v>#N/A</v>
      </c>
      <c r="CQ3" s="2" t="e">
        <f>IF(INDEX(Data!FV:FV,$B3)=0,#N/A,INDEX(Data!FV:FV,$B3)-Data!FV$2+CP3)</f>
        <v>#N/A</v>
      </c>
      <c r="CR3" s="2" t="e">
        <f>IF(INDEX(Data!FW:FW,$B3)=0,#N/A,INDEX(Data!FW:FW,$B3)-Data!FW$2+CQ3)</f>
        <v>#N/A</v>
      </c>
      <c r="CS3" s="2" t="e">
        <f>IF(INDEX(Data!FX:FX,$B3)=0,#N/A,INDEX(Data!FX:FX,$B3)-Data!FX$2+CR3)</f>
        <v>#N/A</v>
      </c>
      <c r="CT3" s="2" t="e">
        <f>IF(INDEX(Data!FY:FY,$B3)=0,#N/A,INDEX(Data!FY:FY,$B3)-Data!FY$2+CS3)</f>
        <v>#N/A</v>
      </c>
      <c r="CU3" s="2" t="e">
        <f>IF(INDEX(Data!FZ:FZ,$B3)=0,#N/A,INDEX(Data!FZ:FZ,$B3)-Data!FZ$2+CT3)</f>
        <v>#N/A</v>
      </c>
      <c r="CV3" s="2" t="e">
        <f>IF(INDEX(Data!GA:GA,$B3)=0,#N/A,INDEX(Data!GA:GA,$B3)-Data!GA$2+CU3)</f>
        <v>#N/A</v>
      </c>
      <c r="CW3" s="2" t="e">
        <f>IF(INDEX(Data!GB:GB,$B3)=0,#N/A,INDEX(Data!GB:GB,$B3)-Data!GB$2+CV3)</f>
        <v>#N/A</v>
      </c>
      <c r="CX3" s="2" t="e">
        <f>IF(INDEX(Data!GC:GC,$B3)=0,#N/A,INDEX(Data!GC:GC,$B3)-Data!GC$2+CW3)</f>
        <v>#N/A</v>
      </c>
      <c r="CY3" s="2" t="e">
        <f>IF(INDEX(Data!GD:GD,$B3)=0,#N/A,INDEX(Data!GD:GD,$B3)-Data!GD$2+CX3)</f>
        <v>#N/A</v>
      </c>
      <c r="CZ3" s="2" t="e">
        <f>IF(INDEX(Data!GE:GE,$B3)=0,#N/A,INDEX(Data!GE:GE,$B3)-Data!GE$2+CY3)</f>
        <v>#N/A</v>
      </c>
      <c r="DA3" s="2" t="e">
        <f>IF(INDEX(Data!GF:GF,$B3)=0,#N/A,INDEX(Data!GF:GF,$B3)-Data!GF$2+CZ3)</f>
        <v>#N/A</v>
      </c>
      <c r="DB3" s="2" t="e">
        <f>IF(INDEX(Data!GG:GG,$B3)=0,#N/A,INDEX(Data!GG:GG,$B3)-Data!GG$2+DA3)</f>
        <v>#N/A</v>
      </c>
      <c r="DC3" s="2" t="e">
        <f>IF(INDEX(Data!GH:GH,$B3)=0,#N/A,INDEX(Data!GH:GH,$B3)-Data!GH$2+DB3)</f>
        <v>#N/A</v>
      </c>
      <c r="DD3" s="2" t="e">
        <f>IF(INDEX(Data!GI:GI,$B3)=0,#N/A,INDEX(Data!GI:GI,$B3)-Data!GI$2+DC3)</f>
        <v>#N/A</v>
      </c>
      <c r="DE3" s="2" t="e">
        <f>IF(INDEX(Data!GJ:GJ,$B3)=0,#N/A,INDEX(Data!GJ:GJ,$B3)-Data!GJ$2+DD3)</f>
        <v>#N/A</v>
      </c>
      <c r="DF3" s="2" t="e">
        <f>IF(INDEX(Data!GK:GK,$B3)=0,#N/A,INDEX(Data!GK:GK,$B3)-Data!GK$2+DE3)</f>
        <v>#N/A</v>
      </c>
      <c r="DG3" s="2" t="e">
        <f>IF(INDEX(Data!GL:GL,$B3)=0,#N/A,INDEX(Data!GL:GL,$B3)-Data!GL$2+DF3)</f>
        <v>#N/A</v>
      </c>
      <c r="DH3" s="2" t="e">
        <f>IF(INDEX(Data!GM:GM,$B3)=0,#N/A,INDEX(Data!GM:GM,$B3)-Data!GM$2+DG3)</f>
        <v>#N/A</v>
      </c>
      <c r="DI3" s="2" t="e">
        <f>IF(INDEX(Data!GN:GN,$B3)=0,#N/A,INDEX(Data!GN:GN,$B3)-Data!GN$2+DH3)</f>
        <v>#N/A</v>
      </c>
      <c r="DJ3" s="2" t="e">
        <f>IF(INDEX(Data!GO:GO,$B3)=0,#N/A,INDEX(Data!GO:GO,$B3)-Data!GO$2+DI3)</f>
        <v>#N/A</v>
      </c>
      <c r="DK3" s="2" t="e">
        <f>IF(INDEX(Data!GP:GP,$B3)=0,#N/A,INDEX(Data!GP:GP,$B3)-Data!GP$2+DJ3)</f>
        <v>#N/A</v>
      </c>
      <c r="DL3" s="2" t="e">
        <f>IF(INDEX(Data!GQ:GQ,$B3)=0,#N/A,INDEX(Data!GQ:GQ,$B3)-Data!GQ$2+DK3)</f>
        <v>#N/A</v>
      </c>
      <c r="DM3" s="2" t="e">
        <f>IF(INDEX(Data!GR:GR,$B3)=0,#N/A,INDEX(Data!GR:GR,$B3)-Data!GR$2+DL3)</f>
        <v>#N/A</v>
      </c>
      <c r="DN3" s="2" t="e">
        <f>IF(INDEX(Data!GS:GS,$B3)=0,#N/A,INDEX(Data!GS:GS,$B3)-Data!GS$2+DM3)</f>
        <v>#N/A</v>
      </c>
      <c r="DO3" s="2" t="e">
        <f>IF(INDEX(Data!GT:GT,$B3)=0,#N/A,INDEX(Data!GT:GT,$B3)-Data!GT$2+DN3)</f>
        <v>#N/A</v>
      </c>
      <c r="DP3" s="2" t="e">
        <f>IF(INDEX(Data!GU:GU,$B3)=0,#N/A,INDEX(Data!GU:GU,$B3)-Data!GU$2+DO3)</f>
        <v>#N/A</v>
      </c>
      <c r="DQ3" s="2" t="e">
        <f>IF(INDEX(Data!GV:GV,$B3)=0,#N/A,INDEX(Data!GV:GV,$B3)-Data!GV$2+DP3)</f>
        <v>#N/A</v>
      </c>
      <c r="DR3" s="2" t="e">
        <f>IF(INDEX(Data!GW:GW,$B3)=0,#N/A,INDEX(Data!GW:GW,$B3)-Data!GW$2+DQ3)</f>
        <v>#N/A</v>
      </c>
      <c r="DS3" s="2" t="e">
        <f>IF(INDEX(Data!GX:GX,$B3)=0,#N/A,INDEX(Data!GX:GX,$B3)-Data!GX$2+DR3)</f>
        <v>#N/A</v>
      </c>
      <c r="DT3" s="2" t="e">
        <f>IF(INDEX(Data!GY:GY,$B3)=0,#N/A,INDEX(Data!GY:GY,$B3)-Data!GY$2+DS3)</f>
        <v>#N/A</v>
      </c>
      <c r="DU3" s="2" t="e">
        <f>IF(INDEX(Data!GZ:GZ,$B3)=0,#N/A,INDEX(Data!GZ:GZ,$B3)-Data!GZ$2+DT3)</f>
        <v>#N/A</v>
      </c>
      <c r="DV3" s="2" t="e">
        <f>IF(INDEX(Data!HA:HA,$B3)=0,#N/A,INDEX(Data!HA:HA,$B3)-Data!HA$2+DU3)</f>
        <v>#N/A</v>
      </c>
      <c r="DW3" s="2" t="e">
        <f>IF(INDEX(Data!HB:HB,$B3)=0,#N/A,INDEX(Data!HB:HB,$B3)-Data!HB$2+DV3)</f>
        <v>#N/A</v>
      </c>
      <c r="DX3" s="2" t="e">
        <f>IF(INDEX(Data!HC:HC,$B3)=0,#N/A,INDEX(Data!HC:HC,$B3)-Data!HC$2+DW3)</f>
        <v>#N/A</v>
      </c>
      <c r="DY3" s="2" t="e">
        <f>IF(INDEX(Data!HD:HD,$B3)=0,#N/A,INDEX(Data!HD:HD,$B3)-Data!HD$2+DX3)</f>
        <v>#N/A</v>
      </c>
      <c r="DZ3" s="2" t="e">
        <f>IF(INDEX(Data!HE:HE,$B3)=0,#N/A,INDEX(Data!HE:HE,$B3)-Data!HE$2+DY3)</f>
        <v>#N/A</v>
      </c>
      <c r="EA3" s="2" t="e">
        <f>IF(INDEX(Data!HF:HF,$B3)=0,#N/A,INDEX(Data!HF:HF,$B3)-Data!HF$2+DZ3)</f>
        <v>#N/A</v>
      </c>
      <c r="EB3" s="2" t="e">
        <f>IF(INDEX(Data!HG:HG,$B3)=0,#N/A,INDEX(Data!HG:HG,$B3)-Data!HG$2+EA3)</f>
        <v>#N/A</v>
      </c>
      <c r="EC3" s="2" t="e">
        <f>IF(INDEX(Data!HH:HH,$B3)=0,#N/A,INDEX(Data!HH:HH,$B3)-Data!HH$2+EB3)</f>
        <v>#N/A</v>
      </c>
      <c r="ED3" s="2" t="e">
        <f>IF(INDEX(Data!HI:HI,$B3)=0,#N/A,INDEX(Data!HI:HI,$B3)-Data!HI$2+EC3)</f>
        <v>#N/A</v>
      </c>
      <c r="EE3" s="2" t="e">
        <f>IF(INDEX(Data!HJ:HJ,$B3)=0,#N/A,INDEX(Data!HJ:HJ,$B3)-Data!HJ$2+ED3)</f>
        <v>#N/A</v>
      </c>
      <c r="EF3" s="2" t="e">
        <f>IF(INDEX(Data!HK:HK,$B3)=0,#N/A,INDEX(Data!HK:HK,$B3)-Data!HK$2+EE3)</f>
        <v>#N/A</v>
      </c>
      <c r="EG3" s="2" t="e">
        <f>IF(INDEX(Data!HL:HL,$B3)=0,#N/A,INDEX(Data!HL:HL,$B3)-Data!HL$2+EF3)</f>
        <v>#N/A</v>
      </c>
      <c r="EH3" s="2" t="e">
        <f>IF(INDEX(Data!HM:HM,$B3)=0,#N/A,INDEX(Data!HM:HM,$B3)-Data!HM$2+EG3)</f>
        <v>#N/A</v>
      </c>
      <c r="EI3" s="2" t="e">
        <f>IF(INDEX(Data!HN:HN,$B3)=0,#N/A,INDEX(Data!HN:HN,$B3)-Data!HN$2+EH3)</f>
        <v>#N/A</v>
      </c>
    </row>
    <row r="4" spans="1:139" s="2" customFormat="1" x14ac:dyDescent="0.25">
      <c r="A4" s="2" t="s">
        <v>76</v>
      </c>
      <c r="B4" s="2">
        <f>MATCH(A4,Data!CG:CG,0)</f>
        <v>54</v>
      </c>
      <c r="C4" s="2">
        <f ca="1">COUNTIF(OFFSET(Data!$CJ$1:$EZ$78,B4-1,0,1),"&gt;0")</f>
        <v>26</v>
      </c>
      <c r="D4" s="2">
        <v>0</v>
      </c>
      <c r="E4" s="2">
        <f>IF(INDEX(Data!CJ:CJ,$B4)=0,#N/A,INDEX(Data!CJ:CJ,$B4)-Data!CJ$2+D4)</f>
        <v>0.68000000000000016</v>
      </c>
      <c r="F4" s="2">
        <f>IF(INDEX(Data!CK:CK,$B4)=0,#N/A,INDEX(Data!CK:CK,$B4)-Data!CK$2+E4)</f>
        <v>0.76000000000000023</v>
      </c>
      <c r="G4" s="2">
        <f>IF(INDEX(Data!CL:CL,$B4)=0,#N/A,INDEX(Data!CL:CL,$B4)-Data!CL$2+F4)</f>
        <v>1.9200000000000004</v>
      </c>
      <c r="H4" s="2">
        <f>IF(INDEX(Data!CM:CM,$B4)=0,#N/A,INDEX(Data!CM:CM,$B4)-Data!CM$2+G4)</f>
        <v>2.0400000000000005</v>
      </c>
      <c r="I4" s="2">
        <f>IF(INDEX(Data!CN:CN,$B4)=0,#N/A,INDEX(Data!CN:CN,$B4)-Data!CN$2+H4)</f>
        <v>2.5200000000000005</v>
      </c>
      <c r="J4" s="2">
        <f>IF(INDEX(Data!CO:CO,$B4)=0,#N/A,INDEX(Data!CO:CO,$B4)-Data!CO$2+I4)</f>
        <v>3.6800000000000006</v>
      </c>
      <c r="K4" s="2">
        <f>IF(INDEX(Data!CP:CP,$B4)=0,#N/A,INDEX(Data!CP:CP,$B4)-Data!CP$2+J4)</f>
        <v>4.0400000000000009</v>
      </c>
      <c r="L4" s="2">
        <f>IF(INDEX(Data!CQ:CQ,$B4)=0,#N/A,INDEX(Data!CQ:CQ,$B4)-Data!CQ$2+K4)</f>
        <v>4.2800000000000011</v>
      </c>
      <c r="M4" s="2">
        <f>IF(INDEX(Data!CR:CR,$B4)=0,#N/A,INDEX(Data!CR:CR,$B4)-Data!CR$2+L4)</f>
        <v>5.3200000000000012</v>
      </c>
      <c r="N4" s="2">
        <f>IF(INDEX(Data!CS:CS,$B4)=0,#N/A,INDEX(Data!CS:CS,$B4)-Data!CS$2+M4)</f>
        <v>6.6000000000000014</v>
      </c>
      <c r="O4" s="2">
        <f>IF(INDEX(Data!CT:CT,$B4)=0,#N/A,INDEX(Data!CT:CT,$B4)-Data!CT$2+N4)</f>
        <v>7.4800000000000013</v>
      </c>
      <c r="P4" s="2">
        <f>IF(INDEX(Data!CU:CU,$B4)=0,#N/A,INDEX(Data!CU:CU,$B4)-Data!CU$2+O4)</f>
        <v>8.3600000000000012</v>
      </c>
      <c r="Q4" s="2">
        <f>IF(INDEX(Data!CV:CV,$B4)=0,#N/A,INDEX(Data!CV:CV,$B4)-Data!CV$2+P4)</f>
        <v>9.5200000000000014</v>
      </c>
      <c r="R4" s="2">
        <f>IF(INDEX(Data!CW:CW,$B4)=0,#N/A,INDEX(Data!CW:CW,$B4)-Data!CW$2+Q4)</f>
        <v>9.9046153846153864</v>
      </c>
      <c r="S4" s="2">
        <f>IF(INDEX(Data!CX:CX,$B4)=0,#N/A,INDEX(Data!CX:CX,$B4)-Data!CX$2+R4)</f>
        <v>9.8661538461538481</v>
      </c>
      <c r="T4" s="2">
        <f>IF(INDEX(Data!CY:CY,$B4)=0,#N/A,INDEX(Data!CY:CY,$B4)-Data!CY$2+S4)</f>
        <v>11.020000000000003</v>
      </c>
      <c r="U4" s="2">
        <f>IF(INDEX(Data!CZ:CZ,$B4)=0,#N/A,INDEX(Data!CZ:CZ,$B4)-Data!CZ$2+T4)</f>
        <v>11.250769230769233</v>
      </c>
      <c r="V4" s="2">
        <f>IF(INDEX(Data!DA:DA,$B4)=0,#N/A,INDEX(Data!DA:DA,$B4)-Data!DA$2+U4)</f>
        <v>11.635384615384618</v>
      </c>
      <c r="W4" s="2">
        <f>IF(INDEX(Data!DB:DB,$B4)=0,#N/A,INDEX(Data!DB:DB,$B4)-Data!DB$2+V4)</f>
        <v>12.59692307692308</v>
      </c>
      <c r="X4" s="2">
        <f>IF(INDEX(Data!DC:DC,$B4)=0,#N/A,INDEX(Data!DC:DC,$B4)-Data!DC$2+W4)</f>
        <v>13.135384615384618</v>
      </c>
      <c r="Y4" s="2">
        <f>IF(INDEX(Data!DD:DD,$B4)=0,#N/A,INDEX(Data!DD:DD,$B4)-Data!DD$2+X4)</f>
        <v>13.289230769230771</v>
      </c>
      <c r="Z4" s="2">
        <f>IF(INDEX(Data!DE:DE,$B4)=0,#N/A,INDEX(Data!DE:DE,$B4)-Data!DE$2+Y4)</f>
        <v>14.09692307692308</v>
      </c>
      <c r="AA4" s="2">
        <f>IF(INDEX(Data!DF:DF,$B4)=0,#N/A,INDEX(Data!DF:DF,$B4)-Data!DF$2+Z4)</f>
        <v>15.520000000000003</v>
      </c>
      <c r="AB4" s="2">
        <f>IF(INDEX(Data!DG:DG,$B4)=0,#N/A,INDEX(Data!DG:DG,$B4)-Data!DG$2+AA4)</f>
        <v>16.250769230769233</v>
      </c>
      <c r="AC4" s="2">
        <f>IF(INDEX(Data!DH:DH,$B4)=0,#N/A,INDEX(Data!DH:DH,$B4)-Data!DH$2+AB4)</f>
        <v>17.250769230769233</v>
      </c>
      <c r="AD4" s="2">
        <f>IF(INDEX(Data!DI:DI,$B4)=0,#N/A,INDEX(Data!DI:DI,$B4)-Data!DI$2+AC4)</f>
        <v>18.28923076923077</v>
      </c>
      <c r="AE4" s="2" t="e">
        <f>IF(INDEX(Data!DJ:DJ,$B4)=0,#N/A,INDEX(Data!DJ:DJ,$B4)-Data!DJ$2+AD4)</f>
        <v>#N/A</v>
      </c>
      <c r="AF4" s="2" t="e">
        <f>IF(INDEX(Data!DK:DK,$B4)=0,#N/A,INDEX(Data!DK:DK,$B4)-Data!DK$2+AE4)</f>
        <v>#N/A</v>
      </c>
      <c r="AG4" s="2" t="e">
        <f>IF(INDEX(Data!DL:DL,$B4)=0,#N/A,INDEX(Data!DL:DL,$B4)-Data!DL$2+AF4)</f>
        <v>#N/A</v>
      </c>
      <c r="AH4" s="2" t="e">
        <f>IF(INDEX(Data!DM:DM,$B4)=0,#N/A,INDEX(Data!DM:DM,$B4)-Data!DM$2+AG4)</f>
        <v>#N/A</v>
      </c>
      <c r="AI4" s="2" t="e">
        <f>IF(INDEX(Data!DN:DN,$B4)=0,#N/A,INDEX(Data!DN:DN,$B4)-Data!DN$2+AH4)</f>
        <v>#N/A</v>
      </c>
      <c r="AJ4" s="2" t="e">
        <f>IF(INDEX(Data!DO:DO,$B4)=0,#N/A,INDEX(Data!DO:DO,$B4)-Data!DO$2+AI4)</f>
        <v>#N/A</v>
      </c>
      <c r="AK4" s="2" t="e">
        <f>IF(INDEX(Data!DP:DP,$B4)=0,#N/A,INDEX(Data!DP:DP,$B4)-Data!DP$2+AJ4)</f>
        <v>#N/A</v>
      </c>
      <c r="AL4" s="2" t="e">
        <f>IF(INDEX(Data!DQ:DQ,$B4)=0,#N/A,INDEX(Data!DQ:DQ,$B4)-Data!DQ$2+AK4)</f>
        <v>#N/A</v>
      </c>
      <c r="AM4" s="2" t="e">
        <f>IF(INDEX(Data!DR:DR,$B4)=0,#N/A,INDEX(Data!DR:DR,$B4)-Data!DR$2+AL4)</f>
        <v>#N/A</v>
      </c>
      <c r="AN4" s="2" t="e">
        <f>IF(INDEX(Data!DS:DS,$B4)=0,#N/A,INDEX(Data!DS:DS,$B4)-Data!DS$2+AM4)</f>
        <v>#N/A</v>
      </c>
      <c r="AO4" s="2" t="e">
        <f>IF(INDEX(Data!DT:DT,$B4)=0,#N/A,INDEX(Data!DT:DT,$B4)-Data!DT$2+AN4)</f>
        <v>#N/A</v>
      </c>
      <c r="AP4" s="2" t="e">
        <f>IF(INDEX(Data!DU:DU,$B4)=0,#N/A,INDEX(Data!DU:DU,$B4)-Data!DU$2+AO4)</f>
        <v>#N/A</v>
      </c>
      <c r="AQ4" s="2" t="e">
        <f>IF(INDEX(Data!DV:DV,$B4)=0,#N/A,INDEX(Data!DV:DV,$B4)-Data!DV$2+AP4)</f>
        <v>#N/A</v>
      </c>
      <c r="AR4" s="2" t="e">
        <f>IF(INDEX(Data!DW:DW,$B4)=0,#N/A,INDEX(Data!DW:DW,$B4)-Data!DW$2+AQ4)</f>
        <v>#N/A</v>
      </c>
      <c r="AS4" s="2" t="e">
        <f>IF(INDEX(Data!DX:DX,$B4)=0,#N/A,INDEX(Data!DX:DX,$B4)-Data!DX$2+AR4)</f>
        <v>#N/A</v>
      </c>
      <c r="AT4" s="2" t="e">
        <f>IF(INDEX(Data!DY:DY,$B4)=0,#N/A,INDEX(Data!DY:DY,$B4)-Data!DY$2+AS4)</f>
        <v>#N/A</v>
      </c>
      <c r="AU4" s="2" t="e">
        <f>IF(INDEX(Data!DZ:DZ,$B4)=0,#N/A,INDEX(Data!DZ:DZ,$B4)-Data!DZ$2+AT4)</f>
        <v>#N/A</v>
      </c>
      <c r="AV4" s="2" t="e">
        <f>IF(INDEX(Data!EA:EA,$B4)=0,#N/A,INDEX(Data!EA:EA,$B4)-Data!EA$2+AU4)</f>
        <v>#N/A</v>
      </c>
      <c r="AW4" s="2" t="e">
        <f>IF(INDEX(Data!EB:EB,$B4)=0,#N/A,INDEX(Data!EB:EB,$B4)-Data!EB$2+AV4)</f>
        <v>#N/A</v>
      </c>
      <c r="AX4" s="2" t="e">
        <f>IF(INDEX(Data!EC:EC,$B4)=0,#N/A,INDEX(Data!EC:EC,$B4)-Data!EC$2+AW4)</f>
        <v>#N/A</v>
      </c>
      <c r="AY4" s="2" t="e">
        <f>IF(INDEX(Data!ED:ED,$B4)=0,#N/A,INDEX(Data!ED:ED,$B4)-Data!ED$2+AX4)</f>
        <v>#N/A</v>
      </c>
      <c r="AZ4" s="2" t="e">
        <f>IF(INDEX(Data!EE:EE,$B4)=0,#N/A,INDEX(Data!EE:EE,$B4)-Data!EE$2+AY4)</f>
        <v>#N/A</v>
      </c>
      <c r="BA4" s="2" t="e">
        <f>IF(INDEX(Data!EF:EF,$B4)=0,#N/A,INDEX(Data!EF:EF,$B4)-Data!EF$2+AZ4)</f>
        <v>#N/A</v>
      </c>
      <c r="BB4" s="2" t="e">
        <f>IF(INDEX(Data!EG:EG,$B4)=0,#N/A,INDEX(Data!EG:EG,$B4)-Data!EG$2+BA4)</f>
        <v>#N/A</v>
      </c>
      <c r="BC4" s="2" t="e">
        <f>IF(INDEX(Data!EH:EH,$B4)=0,#N/A,INDEX(Data!EH:EH,$B4)-Data!EH$2+BB4)</f>
        <v>#N/A</v>
      </c>
      <c r="BD4" s="2" t="e">
        <f>IF(INDEX(Data!EI:EI,$B4)=0,#N/A,INDEX(Data!EI:EI,$B4)-Data!EI$2+BC4)</f>
        <v>#N/A</v>
      </c>
      <c r="BE4" s="2" t="e">
        <f>IF(INDEX(Data!EJ:EJ,$B4)=0,#N/A,INDEX(Data!EJ:EJ,$B4)-Data!EJ$2+BD4)</f>
        <v>#N/A</v>
      </c>
      <c r="BF4" s="2" t="e">
        <f>IF(INDEX(Data!EK:EK,$B4)=0,#N/A,INDEX(Data!EK:EK,$B4)-Data!EK$2+BE4)</f>
        <v>#N/A</v>
      </c>
      <c r="BG4" s="2" t="e">
        <f>IF(INDEX(Data!EL:EL,$B4)=0,#N/A,INDEX(Data!EL:EL,$B4)-Data!EL$2+BF4)</f>
        <v>#N/A</v>
      </c>
      <c r="BH4" s="2" t="e">
        <f>IF(INDEX(Data!EM:EM,$B4)=0,#N/A,INDEX(Data!EM:EM,$B4)-Data!EM$2+BG4)</f>
        <v>#N/A</v>
      </c>
      <c r="BI4" s="2" t="e">
        <f>IF(INDEX(Data!EN:EN,$B4)=0,#N/A,INDEX(Data!EN:EN,$B4)-Data!EN$2+BH4)</f>
        <v>#N/A</v>
      </c>
      <c r="BJ4" s="2" t="e">
        <f>IF(INDEX(Data!EO:EO,$B4)=0,#N/A,INDEX(Data!EO:EO,$B4)-Data!EO$2+BI4)</f>
        <v>#N/A</v>
      </c>
      <c r="BK4" s="2" t="e">
        <f>IF(INDEX(Data!EP:EP,$B4)=0,#N/A,INDEX(Data!EP:EP,$B4)-Data!EP$2+BJ4)</f>
        <v>#N/A</v>
      </c>
      <c r="BL4" s="2" t="e">
        <f>IF(INDEX(Data!EQ:EQ,$B4)=0,#N/A,INDEX(Data!EQ:EQ,$B4)-Data!EQ$2+BK4)</f>
        <v>#N/A</v>
      </c>
      <c r="BM4" s="2" t="e">
        <f>IF(INDEX(Data!ER:ER,$B4)=0,#N/A,INDEX(Data!ER:ER,$B4)-Data!ER$2+BL4)</f>
        <v>#N/A</v>
      </c>
      <c r="BN4" s="2" t="e">
        <f>IF(INDEX(Data!ES:ES,$B4)=0,#N/A,INDEX(Data!ES:ES,$B4)-Data!ES$2+BM4)</f>
        <v>#N/A</v>
      </c>
      <c r="BO4" s="2" t="e">
        <f>IF(INDEX(Data!ET:ET,$B4)=0,#N/A,INDEX(Data!ET:ET,$B4)-Data!ET$2+BN4)</f>
        <v>#N/A</v>
      </c>
      <c r="BP4" s="2" t="e">
        <f>IF(INDEX(Data!EU:EU,$B4)=0,#N/A,INDEX(Data!EU:EU,$B4)-Data!EU$2+BO4)</f>
        <v>#N/A</v>
      </c>
      <c r="BQ4" s="2" t="e">
        <f>IF(INDEX(Data!EV:EV,$B4)=0,#N/A,INDEX(Data!EV:EV,$B4)-Data!EV$2+BP4)</f>
        <v>#N/A</v>
      </c>
      <c r="BR4" s="2" t="e">
        <f>IF(INDEX(Data!EW:EW,$B4)=0,#N/A,INDEX(Data!EW:EW,$B4)-Data!EW$2+BQ4)</f>
        <v>#N/A</v>
      </c>
      <c r="BS4" s="2" t="e">
        <f>IF(INDEX(Data!EX:EX,$B4)=0,#N/A,INDEX(Data!EX:EX,$B4)-Data!EX$2+BR4)</f>
        <v>#N/A</v>
      </c>
      <c r="BT4" s="2" t="e">
        <f>IF(INDEX(Data!EY:EY,$B4)=0,#N/A,INDEX(Data!EY:EY,$B4)-Data!EY$2+BS4)</f>
        <v>#N/A</v>
      </c>
      <c r="BU4" s="2" t="e">
        <f>IF(INDEX(Data!EZ:EZ,$B4)=0,#N/A,INDEX(Data!EZ:EZ,$B4)-Data!EZ$2+BT4)</f>
        <v>#N/A</v>
      </c>
      <c r="BV4" s="2" t="e">
        <f>IF(INDEX(Data!FA:FA,$B4)=0,#N/A,INDEX(Data!FA:FA,$B4)-Data!FA$2+BU4)</f>
        <v>#N/A</v>
      </c>
      <c r="BW4" s="2" t="e">
        <f>IF(INDEX(Data!FB:FB,$B4)=0,#N/A,INDEX(Data!FB:FB,$B4)-Data!FB$2+BV4)</f>
        <v>#N/A</v>
      </c>
      <c r="BX4" s="2" t="e">
        <f>IF(INDEX(Data!FC:FC,$B4)=0,#N/A,INDEX(Data!FC:FC,$B4)-Data!FC$2+BW4)</f>
        <v>#N/A</v>
      </c>
      <c r="BY4" s="2" t="e">
        <f>IF(INDEX(Data!FD:FD,$B4)=0,#N/A,INDEX(Data!FD:FD,$B4)-Data!FD$2+BX4)</f>
        <v>#N/A</v>
      </c>
      <c r="BZ4" s="2" t="e">
        <f>IF(INDEX(Data!FE:FE,$B4)=0,#N/A,INDEX(Data!FE:FE,$B4)-Data!FE$2+BY4)</f>
        <v>#N/A</v>
      </c>
      <c r="CA4" s="2" t="e">
        <f>IF(INDEX(Data!FF:FF,$B4)=0,#N/A,INDEX(Data!FF:FF,$B4)-Data!FF$2+BZ4)</f>
        <v>#N/A</v>
      </c>
      <c r="CB4" s="2" t="e">
        <f>IF(INDEX(Data!FG:FG,$B4)=0,#N/A,INDEX(Data!FG:FG,$B4)-Data!FG$2+CA4)</f>
        <v>#N/A</v>
      </c>
      <c r="CC4" s="2" t="e">
        <f>IF(INDEX(Data!FH:FH,$B4)=0,#N/A,INDEX(Data!FH:FH,$B4)-Data!FH$2+CB4)</f>
        <v>#N/A</v>
      </c>
      <c r="CD4" s="2" t="e">
        <f>IF(INDEX(Data!FI:FI,$B4)=0,#N/A,INDEX(Data!FI:FI,$B4)-Data!FI$2+CC4)</f>
        <v>#N/A</v>
      </c>
      <c r="CE4" s="2" t="e">
        <f>IF(INDEX(Data!FJ:FJ,$B4)=0,#N/A,INDEX(Data!FJ:FJ,$B4)-Data!FJ$2+CD4)</f>
        <v>#N/A</v>
      </c>
      <c r="CF4" s="2" t="e">
        <f>IF(INDEX(Data!FK:FK,$B4)=0,#N/A,INDEX(Data!FK:FK,$B4)-Data!FK$2+CE4)</f>
        <v>#N/A</v>
      </c>
      <c r="CG4" s="2" t="e">
        <f>IF(INDEX(Data!FL:FL,$B4)=0,#N/A,INDEX(Data!FL:FL,$B4)-Data!FL$2+CF4)</f>
        <v>#N/A</v>
      </c>
      <c r="CH4" s="2" t="e">
        <f>IF(INDEX(Data!FM:FM,$B4)=0,#N/A,INDEX(Data!FM:FM,$B4)-Data!FM$2+CG4)</f>
        <v>#N/A</v>
      </c>
      <c r="CI4" s="2" t="e">
        <f>IF(INDEX(Data!FN:FN,$B4)=0,#N/A,INDEX(Data!FN:FN,$B4)-Data!FN$2+CH4)</f>
        <v>#N/A</v>
      </c>
      <c r="CJ4" s="2" t="e">
        <f>IF(INDEX(Data!FO:FO,$B4)=0,#N/A,INDEX(Data!FO:FO,$B4)-Data!FO$2+CI4)</f>
        <v>#N/A</v>
      </c>
      <c r="CK4" s="2" t="e">
        <f>IF(INDEX(Data!FP:FP,$B4)=0,#N/A,INDEX(Data!FP:FP,$B4)-Data!FP$2+CJ4)</f>
        <v>#N/A</v>
      </c>
      <c r="CL4" s="2" t="e">
        <f>IF(INDEX(Data!FQ:FQ,$B4)=0,#N/A,INDEX(Data!FQ:FQ,$B4)-Data!FQ$2+CK4)</f>
        <v>#N/A</v>
      </c>
      <c r="CM4" s="2" t="e">
        <f>IF(INDEX(Data!FR:FR,$B4)=0,#N/A,INDEX(Data!FR:FR,$B4)-Data!FR$2+CL4)</f>
        <v>#N/A</v>
      </c>
      <c r="CN4" s="2" t="e">
        <f>IF(INDEX(Data!FS:FS,$B4)=0,#N/A,INDEX(Data!FS:FS,$B4)-Data!FS$2+CM4)</f>
        <v>#N/A</v>
      </c>
      <c r="CO4" s="2" t="e">
        <f>IF(INDEX(Data!FT:FT,$B4)=0,#N/A,INDEX(Data!FT:FT,$B4)-Data!FT$2+CN4)</f>
        <v>#N/A</v>
      </c>
      <c r="CP4" s="2" t="e">
        <f>IF(INDEX(Data!FU:FU,$B4)=0,#N/A,INDEX(Data!FU:FU,$B4)-Data!FU$2+CO4)</f>
        <v>#N/A</v>
      </c>
      <c r="CQ4" s="2" t="e">
        <f>IF(INDEX(Data!FV:FV,$B4)=0,#N/A,INDEX(Data!FV:FV,$B4)-Data!FV$2+CP4)</f>
        <v>#N/A</v>
      </c>
      <c r="CR4" s="2" t="e">
        <f>IF(INDEX(Data!FW:FW,$B4)=0,#N/A,INDEX(Data!FW:FW,$B4)-Data!FW$2+CQ4)</f>
        <v>#N/A</v>
      </c>
      <c r="CS4" s="2" t="e">
        <f>IF(INDEX(Data!FX:FX,$B4)=0,#N/A,INDEX(Data!FX:FX,$B4)-Data!FX$2+CR4)</f>
        <v>#N/A</v>
      </c>
      <c r="CT4" s="2" t="e">
        <f>IF(INDEX(Data!FY:FY,$B4)=0,#N/A,INDEX(Data!FY:FY,$B4)-Data!FY$2+CS4)</f>
        <v>#N/A</v>
      </c>
      <c r="CU4" s="2" t="e">
        <f>IF(INDEX(Data!FZ:FZ,$B4)=0,#N/A,INDEX(Data!FZ:FZ,$B4)-Data!FZ$2+CT4)</f>
        <v>#N/A</v>
      </c>
      <c r="CV4" s="2" t="e">
        <f>IF(INDEX(Data!GA:GA,$B4)=0,#N/A,INDEX(Data!GA:GA,$B4)-Data!GA$2+CU4)</f>
        <v>#N/A</v>
      </c>
      <c r="CW4" s="2" t="e">
        <f>IF(INDEX(Data!GB:GB,$B4)=0,#N/A,INDEX(Data!GB:GB,$B4)-Data!GB$2+CV4)</f>
        <v>#N/A</v>
      </c>
      <c r="CX4" s="2" t="e">
        <f>IF(INDEX(Data!GC:GC,$B4)=0,#N/A,INDEX(Data!GC:GC,$B4)-Data!GC$2+CW4)</f>
        <v>#N/A</v>
      </c>
      <c r="CY4" s="2" t="e">
        <f>IF(INDEX(Data!GD:GD,$B4)=0,#N/A,INDEX(Data!GD:GD,$B4)-Data!GD$2+CX4)</f>
        <v>#N/A</v>
      </c>
      <c r="CZ4" s="2" t="e">
        <f>IF(INDEX(Data!GE:GE,$B4)=0,#N/A,INDEX(Data!GE:GE,$B4)-Data!GE$2+CY4)</f>
        <v>#N/A</v>
      </c>
      <c r="DA4" s="2" t="e">
        <f>IF(INDEX(Data!GF:GF,$B4)=0,#N/A,INDEX(Data!GF:GF,$B4)-Data!GF$2+CZ4)</f>
        <v>#N/A</v>
      </c>
      <c r="DB4" s="2" t="e">
        <f>IF(INDEX(Data!GG:GG,$B4)=0,#N/A,INDEX(Data!GG:GG,$B4)-Data!GG$2+DA4)</f>
        <v>#N/A</v>
      </c>
      <c r="DC4" s="2" t="e">
        <f>IF(INDEX(Data!GH:GH,$B4)=0,#N/A,INDEX(Data!GH:GH,$B4)-Data!GH$2+DB4)</f>
        <v>#N/A</v>
      </c>
      <c r="DD4" s="2" t="e">
        <f>IF(INDEX(Data!GI:GI,$B4)=0,#N/A,INDEX(Data!GI:GI,$B4)-Data!GI$2+DC4)</f>
        <v>#N/A</v>
      </c>
      <c r="DE4" s="2" t="e">
        <f>IF(INDEX(Data!GJ:GJ,$B4)=0,#N/A,INDEX(Data!GJ:GJ,$B4)-Data!GJ$2+DD4)</f>
        <v>#N/A</v>
      </c>
      <c r="DF4" s="2" t="e">
        <f>IF(INDEX(Data!GK:GK,$B4)=0,#N/A,INDEX(Data!GK:GK,$B4)-Data!GK$2+DE4)</f>
        <v>#N/A</v>
      </c>
      <c r="DG4" s="2" t="e">
        <f>IF(INDEX(Data!GL:GL,$B4)=0,#N/A,INDEX(Data!GL:GL,$B4)-Data!GL$2+DF4)</f>
        <v>#N/A</v>
      </c>
      <c r="DH4" s="2" t="e">
        <f>IF(INDEX(Data!GM:GM,$B4)=0,#N/A,INDEX(Data!GM:GM,$B4)-Data!GM$2+DG4)</f>
        <v>#N/A</v>
      </c>
      <c r="DI4" s="2" t="e">
        <f>IF(INDEX(Data!GN:GN,$B4)=0,#N/A,INDEX(Data!GN:GN,$B4)-Data!GN$2+DH4)</f>
        <v>#N/A</v>
      </c>
      <c r="DJ4" s="2" t="e">
        <f>IF(INDEX(Data!GO:GO,$B4)=0,#N/A,INDEX(Data!GO:GO,$B4)-Data!GO$2+DI4)</f>
        <v>#N/A</v>
      </c>
      <c r="DK4" s="2" t="e">
        <f>IF(INDEX(Data!GP:GP,$B4)=0,#N/A,INDEX(Data!GP:GP,$B4)-Data!GP$2+DJ4)</f>
        <v>#N/A</v>
      </c>
      <c r="DL4" s="2" t="e">
        <f>IF(INDEX(Data!GQ:GQ,$B4)=0,#N/A,INDEX(Data!GQ:GQ,$B4)-Data!GQ$2+DK4)</f>
        <v>#N/A</v>
      </c>
      <c r="DM4" s="2" t="e">
        <f>IF(INDEX(Data!GR:GR,$B4)=0,#N/A,INDEX(Data!GR:GR,$B4)-Data!GR$2+DL4)</f>
        <v>#N/A</v>
      </c>
      <c r="DN4" s="2" t="e">
        <f>IF(INDEX(Data!GS:GS,$B4)=0,#N/A,INDEX(Data!GS:GS,$B4)-Data!GS$2+DM4)</f>
        <v>#N/A</v>
      </c>
      <c r="DO4" s="2" t="e">
        <f>IF(INDEX(Data!GT:GT,$B4)=0,#N/A,INDEX(Data!GT:GT,$B4)-Data!GT$2+DN4)</f>
        <v>#N/A</v>
      </c>
      <c r="DP4" s="2" t="e">
        <f>IF(INDEX(Data!GU:GU,$B4)=0,#N/A,INDEX(Data!GU:GU,$B4)-Data!GU$2+DO4)</f>
        <v>#N/A</v>
      </c>
      <c r="DQ4" s="2" t="e">
        <f>IF(INDEX(Data!GV:GV,$B4)=0,#N/A,INDEX(Data!GV:GV,$B4)-Data!GV$2+DP4)</f>
        <v>#N/A</v>
      </c>
      <c r="DR4" s="2" t="e">
        <f>IF(INDEX(Data!GW:GW,$B4)=0,#N/A,INDEX(Data!GW:GW,$B4)-Data!GW$2+DQ4)</f>
        <v>#N/A</v>
      </c>
      <c r="DS4" s="2" t="e">
        <f>IF(INDEX(Data!GX:GX,$B4)=0,#N/A,INDEX(Data!GX:GX,$B4)-Data!GX$2+DR4)</f>
        <v>#N/A</v>
      </c>
      <c r="DT4" s="2" t="e">
        <f>IF(INDEX(Data!GY:GY,$B4)=0,#N/A,INDEX(Data!GY:GY,$B4)-Data!GY$2+DS4)</f>
        <v>#N/A</v>
      </c>
      <c r="DU4" s="2" t="e">
        <f>IF(INDEX(Data!GZ:GZ,$B4)=0,#N/A,INDEX(Data!GZ:GZ,$B4)-Data!GZ$2+DT4)</f>
        <v>#N/A</v>
      </c>
      <c r="DV4" s="2" t="e">
        <f>IF(INDEX(Data!HA:HA,$B4)=0,#N/A,INDEX(Data!HA:HA,$B4)-Data!HA$2+DU4)</f>
        <v>#N/A</v>
      </c>
      <c r="DW4" s="2" t="e">
        <f>IF(INDEX(Data!HB:HB,$B4)=0,#N/A,INDEX(Data!HB:HB,$B4)-Data!HB$2+DV4)</f>
        <v>#N/A</v>
      </c>
      <c r="DX4" s="2" t="e">
        <f>IF(INDEX(Data!HC:HC,$B4)=0,#N/A,INDEX(Data!HC:HC,$B4)-Data!HC$2+DW4)</f>
        <v>#N/A</v>
      </c>
      <c r="DY4" s="2" t="e">
        <f>IF(INDEX(Data!HD:HD,$B4)=0,#N/A,INDEX(Data!HD:HD,$B4)-Data!HD$2+DX4)</f>
        <v>#N/A</v>
      </c>
      <c r="DZ4" s="2" t="e">
        <f>IF(INDEX(Data!HE:HE,$B4)=0,#N/A,INDEX(Data!HE:HE,$B4)-Data!HE$2+DY4)</f>
        <v>#N/A</v>
      </c>
      <c r="EA4" s="2" t="e">
        <f>IF(INDEX(Data!HF:HF,$B4)=0,#N/A,INDEX(Data!HF:HF,$B4)-Data!HF$2+DZ4)</f>
        <v>#N/A</v>
      </c>
      <c r="EB4" s="2" t="e">
        <f>IF(INDEX(Data!HG:HG,$B4)=0,#N/A,INDEX(Data!HG:HG,$B4)-Data!HG$2+EA4)</f>
        <v>#N/A</v>
      </c>
      <c r="EC4" s="2" t="e">
        <f>IF(INDEX(Data!HH:HH,$B4)=0,#N/A,INDEX(Data!HH:HH,$B4)-Data!HH$2+EB4)</f>
        <v>#N/A</v>
      </c>
      <c r="ED4" s="2" t="e">
        <f>IF(INDEX(Data!HI:HI,$B4)=0,#N/A,INDEX(Data!HI:HI,$B4)-Data!HI$2+EC4)</f>
        <v>#N/A</v>
      </c>
      <c r="EE4" s="2" t="e">
        <f>IF(INDEX(Data!HJ:HJ,$B4)=0,#N/A,INDEX(Data!HJ:HJ,$B4)-Data!HJ$2+ED4)</f>
        <v>#N/A</v>
      </c>
      <c r="EF4" s="2" t="e">
        <f>IF(INDEX(Data!HK:HK,$B4)=0,#N/A,INDEX(Data!HK:HK,$B4)-Data!HK$2+EE4)</f>
        <v>#N/A</v>
      </c>
      <c r="EG4" s="2" t="e">
        <f>IF(INDEX(Data!HL:HL,$B4)=0,#N/A,INDEX(Data!HL:HL,$B4)-Data!HL$2+EF4)</f>
        <v>#N/A</v>
      </c>
      <c r="EH4" s="2" t="e">
        <f>IF(INDEX(Data!HM:HM,$B4)=0,#N/A,INDEX(Data!HM:HM,$B4)-Data!HM$2+EG4)</f>
        <v>#N/A</v>
      </c>
      <c r="EI4" s="2" t="e">
        <f>IF(INDEX(Data!HN:HN,$B4)=0,#N/A,INDEX(Data!HN:HN,$B4)-Data!HN$2+EH4)</f>
        <v>#N/A</v>
      </c>
    </row>
    <row r="5" spans="1:139" s="2" customFormat="1" x14ac:dyDescent="0.25">
      <c r="A5" s="2" t="s">
        <v>141</v>
      </c>
      <c r="B5" s="2">
        <f>MATCH(A5,Data!CG:CG,0)</f>
        <v>81</v>
      </c>
      <c r="C5" s="2">
        <f ca="1">COUNTIF(OFFSET(Data!$CJ$1:$EZ$78,B5-1,0,1),"&gt;0")</f>
        <v>26</v>
      </c>
      <c r="D5" s="2">
        <v>0</v>
      </c>
      <c r="E5" s="2">
        <f>IF(INDEX(Data!CJ:CJ,$B5)=0,#N/A,INDEX(Data!CJ:CJ,$B5)-Data!CJ$2+D5)</f>
        <v>0.79999999999999982</v>
      </c>
      <c r="F5" s="2">
        <f>IF(INDEX(Data!CK:CK,$B5)=0,#N/A,INDEX(Data!CK:CK,$B5)-Data!CK$2+E5)</f>
        <v>0.79999999999999982</v>
      </c>
      <c r="G5" s="2">
        <f>IF(INDEX(Data!CL:CL,$B5)=0,#N/A,INDEX(Data!CL:CL,$B5)-Data!CL$2+F5)</f>
        <v>2.3999999999999995</v>
      </c>
      <c r="H5" s="2">
        <f>IF(INDEX(Data!CM:CM,$B5)=0,#N/A,INDEX(Data!CM:CM,$B5)-Data!CM$2+G5)</f>
        <v>2.7999999999999994</v>
      </c>
      <c r="I5" s="2">
        <f>IF(INDEX(Data!CN:CN,$B5)=0,#N/A,INDEX(Data!CN:CN,$B5)-Data!CN$2+H5)</f>
        <v>3.9999999999999996</v>
      </c>
      <c r="J5" s="2">
        <f>IF(INDEX(Data!CO:CO,$B5)=0,#N/A,INDEX(Data!CO:CO,$B5)-Data!CO$2+I5)</f>
        <v>5.7999999999999989</v>
      </c>
      <c r="K5" s="2">
        <f>IF(INDEX(Data!CP:CP,$B5)=0,#N/A,INDEX(Data!CP:CP,$B5)-Data!CP$2+J5)</f>
        <v>6.7999999999999989</v>
      </c>
      <c r="L5" s="2">
        <f>IF(INDEX(Data!CQ:CQ,$B5)=0,#N/A,INDEX(Data!CQ:CQ,$B5)-Data!CQ$2+K5)</f>
        <v>7.5999999999999988</v>
      </c>
      <c r="M5" s="2">
        <f>IF(INDEX(Data!CR:CR,$B5)=0,#N/A,INDEX(Data!CR:CR,$B5)-Data!CR$2+L5)</f>
        <v>9</v>
      </c>
      <c r="N5" s="2">
        <f>IF(INDEX(Data!CS:CS,$B5)=0,#N/A,INDEX(Data!CS:CS,$B5)-Data!CS$2+M5)</f>
        <v>11</v>
      </c>
      <c r="O5" s="2">
        <f>IF(INDEX(Data!CT:CT,$B5)=0,#N/A,INDEX(Data!CT:CT,$B5)-Data!CT$2+N5)</f>
        <v>12.2</v>
      </c>
      <c r="P5" s="2">
        <f>IF(INDEX(Data!CU:CU,$B5)=0,#N/A,INDEX(Data!CU:CU,$B5)-Data!CU$2+O5)</f>
        <v>13.399999999999999</v>
      </c>
      <c r="Q5" s="2">
        <f>IF(INDEX(Data!CV:CV,$B5)=0,#N/A,INDEX(Data!CV:CV,$B5)-Data!CV$2+P5)</f>
        <v>15.2</v>
      </c>
      <c r="R5" s="2">
        <f>IF(INDEX(Data!CW:CW,$B5)=0,#N/A,INDEX(Data!CW:CW,$B5)-Data!CW$2+Q5)</f>
        <v>16.2</v>
      </c>
      <c r="S5" s="2">
        <f>IF(INDEX(Data!CX:CX,$B5)=0,#N/A,INDEX(Data!CX:CX,$B5)-Data!CX$2+R5)</f>
        <v>16.599999999999998</v>
      </c>
      <c r="T5" s="2">
        <f>IF(INDEX(Data!CY:CY,$B5)=0,#N/A,INDEX(Data!CY:CY,$B5)-Data!CY$2+S5)</f>
        <v>18.199999999999996</v>
      </c>
      <c r="U5" s="2">
        <f>IF(INDEX(Data!CZ:CZ,$B5)=0,#N/A,INDEX(Data!CZ:CZ,$B5)-Data!CZ$2+T5)</f>
        <v>18.799999999999997</v>
      </c>
      <c r="V5" s="2">
        <f>IF(INDEX(Data!DA:DA,$B5)=0,#N/A,INDEX(Data!DA:DA,$B5)-Data!DA$2+U5)</f>
        <v>19.199999999999996</v>
      </c>
      <c r="W5" s="2">
        <f>IF(INDEX(Data!DB:DB,$B5)=0,#N/A,INDEX(Data!DB:DB,$B5)-Data!DB$2+V5)</f>
        <v>20.399999999999995</v>
      </c>
      <c r="X5" s="2">
        <f>IF(INDEX(Data!DC:DC,$B5)=0,#N/A,INDEX(Data!DC:DC,$B5)-Data!DC$2+W5)</f>
        <v>20.799999999999994</v>
      </c>
      <c r="Y5" s="2">
        <f>IF(INDEX(Data!DD:DD,$B5)=0,#N/A,INDEX(Data!DD:DD,$B5)-Data!DD$2+X5)</f>
        <v>21.199999999999992</v>
      </c>
      <c r="Z5" s="2">
        <f>IF(INDEX(Data!DE:DE,$B5)=0,#N/A,INDEX(Data!DE:DE,$B5)-Data!DE$2+Y5)</f>
        <v>23.399999999999991</v>
      </c>
      <c r="AA5" s="2">
        <f>IF(INDEX(Data!DF:DF,$B5)=0,#N/A,INDEX(Data!DF:DF,$B5)-Data!DF$2+Z5)</f>
        <v>25.199999999999992</v>
      </c>
      <c r="AB5" s="2">
        <f>IF(INDEX(Data!DG:DG,$B5)=0,#N/A,INDEX(Data!DG:DG,$B5)-Data!DG$2+AA5)</f>
        <v>26.199999999999992</v>
      </c>
      <c r="AC5" s="2">
        <f>IF(INDEX(Data!DH:DH,$B5)=0,#N/A,INDEX(Data!DH:DH,$B5)-Data!DH$2+AB5)</f>
        <v>27.79999999999999</v>
      </c>
      <c r="AD5" s="2">
        <f>IF(INDEX(Data!DI:DI,$B5)=0,#N/A,INDEX(Data!DI:DI,$B5)-Data!DI$2+AC5)</f>
        <v>29.599999999999991</v>
      </c>
      <c r="AE5" s="2" t="e">
        <f>IF(INDEX(Data!DJ:DJ,$B5)=0,#N/A,INDEX(Data!DJ:DJ,$B5)-Data!DJ$2+AD5)</f>
        <v>#N/A</v>
      </c>
      <c r="AF5" s="2" t="e">
        <f>IF(INDEX(Data!DK:DK,$B5)=0,#N/A,INDEX(Data!DK:DK,$B5)-Data!DK$2+AE5)</f>
        <v>#N/A</v>
      </c>
      <c r="AG5" s="2" t="e">
        <f>IF(INDEX(Data!DL:DL,$B5)=0,#N/A,INDEX(Data!DL:DL,$B5)-Data!DL$2+AF5)</f>
        <v>#N/A</v>
      </c>
      <c r="AH5" s="2" t="e">
        <f>IF(INDEX(Data!DM:DM,$B5)=0,#N/A,INDEX(Data!DM:DM,$B5)-Data!DM$2+AG5)</f>
        <v>#N/A</v>
      </c>
      <c r="AI5" s="2" t="e">
        <f>IF(INDEX(Data!DN:DN,$B5)=0,#N/A,INDEX(Data!DN:DN,$B5)-Data!DN$2+AH5)</f>
        <v>#N/A</v>
      </c>
      <c r="AJ5" s="2" t="e">
        <f>IF(INDEX(Data!DO:DO,$B5)=0,#N/A,INDEX(Data!DO:DO,$B5)-Data!DO$2+AI5)</f>
        <v>#N/A</v>
      </c>
      <c r="AK5" s="2" t="e">
        <f>IF(INDEX(Data!DP:DP,$B5)=0,#N/A,INDEX(Data!DP:DP,$B5)-Data!DP$2+AJ5)</f>
        <v>#N/A</v>
      </c>
      <c r="AL5" s="2" t="e">
        <f>IF(INDEX(Data!DQ:DQ,$B5)=0,#N/A,INDEX(Data!DQ:DQ,$B5)-Data!DQ$2+AK5)</f>
        <v>#N/A</v>
      </c>
      <c r="AM5" s="2" t="e">
        <f>IF(INDEX(Data!DR:DR,$B5)=0,#N/A,INDEX(Data!DR:DR,$B5)-Data!DR$2+AL5)</f>
        <v>#N/A</v>
      </c>
      <c r="AN5" s="2" t="e">
        <f>IF(INDEX(Data!DS:DS,$B5)=0,#N/A,INDEX(Data!DS:DS,$B5)-Data!DS$2+AM5)</f>
        <v>#N/A</v>
      </c>
      <c r="AO5" s="2" t="e">
        <f>IF(INDEX(Data!DT:DT,$B5)=0,#N/A,INDEX(Data!DT:DT,$B5)-Data!DT$2+AN5)</f>
        <v>#N/A</v>
      </c>
      <c r="AP5" s="2" t="e">
        <f>IF(INDEX(Data!DU:DU,$B5)=0,#N/A,INDEX(Data!DU:DU,$B5)-Data!DU$2+AO5)</f>
        <v>#N/A</v>
      </c>
      <c r="AQ5" s="2" t="e">
        <f>IF(INDEX(Data!DV:DV,$B5)=0,#N/A,INDEX(Data!DV:DV,$B5)-Data!DV$2+AP5)</f>
        <v>#N/A</v>
      </c>
      <c r="AR5" s="2" t="e">
        <f>IF(INDEX(Data!DW:DW,$B5)=0,#N/A,INDEX(Data!DW:DW,$B5)-Data!DW$2+AQ5)</f>
        <v>#N/A</v>
      </c>
      <c r="AS5" s="2" t="e">
        <f>IF(INDEX(Data!DX:DX,$B5)=0,#N/A,INDEX(Data!DX:DX,$B5)-Data!DX$2+AR5)</f>
        <v>#N/A</v>
      </c>
      <c r="AT5" s="2" t="e">
        <f>IF(INDEX(Data!DY:DY,$B5)=0,#N/A,INDEX(Data!DY:DY,$B5)-Data!DY$2+AS5)</f>
        <v>#N/A</v>
      </c>
      <c r="AU5" s="2" t="e">
        <f>IF(INDEX(Data!DZ:DZ,$B5)=0,#N/A,INDEX(Data!DZ:DZ,$B5)-Data!DZ$2+AT5)</f>
        <v>#N/A</v>
      </c>
      <c r="AV5" s="2" t="e">
        <f>IF(INDEX(Data!EA:EA,$B5)=0,#N/A,INDEX(Data!EA:EA,$B5)-Data!EA$2+AU5)</f>
        <v>#N/A</v>
      </c>
      <c r="AW5" s="2" t="e">
        <f>IF(INDEX(Data!EB:EB,$B5)=0,#N/A,INDEX(Data!EB:EB,$B5)-Data!EB$2+AV5)</f>
        <v>#N/A</v>
      </c>
      <c r="AX5" s="2" t="e">
        <f>IF(INDEX(Data!EC:EC,$B5)=0,#N/A,INDEX(Data!EC:EC,$B5)-Data!EC$2+AW5)</f>
        <v>#N/A</v>
      </c>
      <c r="AY5" s="2" t="e">
        <f>IF(INDEX(Data!ED:ED,$B5)=0,#N/A,INDEX(Data!ED:ED,$B5)-Data!ED$2+AX5)</f>
        <v>#N/A</v>
      </c>
      <c r="AZ5" s="2" t="e">
        <f>IF(INDEX(Data!EE:EE,$B5)=0,#N/A,INDEX(Data!EE:EE,$B5)-Data!EE$2+AY5)</f>
        <v>#N/A</v>
      </c>
      <c r="BA5" s="2" t="e">
        <f>IF(INDEX(Data!EF:EF,$B5)=0,#N/A,INDEX(Data!EF:EF,$B5)-Data!EF$2+AZ5)</f>
        <v>#N/A</v>
      </c>
      <c r="BB5" s="2" t="e">
        <f>IF(INDEX(Data!EG:EG,$B5)=0,#N/A,INDEX(Data!EG:EG,$B5)-Data!EG$2+BA5)</f>
        <v>#N/A</v>
      </c>
      <c r="BC5" s="2" t="e">
        <f>IF(INDEX(Data!EH:EH,$B5)=0,#N/A,INDEX(Data!EH:EH,$B5)-Data!EH$2+BB5)</f>
        <v>#N/A</v>
      </c>
      <c r="BD5" s="2" t="e">
        <f>IF(INDEX(Data!EI:EI,$B5)=0,#N/A,INDEX(Data!EI:EI,$B5)-Data!EI$2+BC5)</f>
        <v>#N/A</v>
      </c>
      <c r="BE5" s="2" t="e">
        <f>IF(INDEX(Data!EJ:EJ,$B5)=0,#N/A,INDEX(Data!EJ:EJ,$B5)-Data!EJ$2+BD5)</f>
        <v>#N/A</v>
      </c>
      <c r="BF5" s="2" t="e">
        <f>IF(INDEX(Data!EK:EK,$B5)=0,#N/A,INDEX(Data!EK:EK,$B5)-Data!EK$2+BE5)</f>
        <v>#N/A</v>
      </c>
      <c r="BG5" s="2" t="e">
        <f>IF(INDEX(Data!EL:EL,$B5)=0,#N/A,INDEX(Data!EL:EL,$B5)-Data!EL$2+BF5)</f>
        <v>#N/A</v>
      </c>
      <c r="BH5" s="2" t="e">
        <f>IF(INDEX(Data!EM:EM,$B5)=0,#N/A,INDEX(Data!EM:EM,$B5)-Data!EM$2+BG5)</f>
        <v>#N/A</v>
      </c>
      <c r="BI5" s="2" t="e">
        <f>IF(INDEX(Data!EN:EN,$B5)=0,#N/A,INDEX(Data!EN:EN,$B5)-Data!EN$2+BH5)</f>
        <v>#N/A</v>
      </c>
      <c r="BJ5" s="2" t="e">
        <f>IF(INDEX(Data!EO:EO,$B5)=0,#N/A,INDEX(Data!EO:EO,$B5)-Data!EO$2+BI5)</f>
        <v>#N/A</v>
      </c>
      <c r="BK5" s="2" t="e">
        <f>IF(INDEX(Data!EP:EP,$B5)=0,#N/A,INDEX(Data!EP:EP,$B5)-Data!EP$2+BJ5)</f>
        <v>#N/A</v>
      </c>
      <c r="BL5" s="2" t="e">
        <f>IF(INDEX(Data!EQ:EQ,$B5)=0,#N/A,INDEX(Data!EQ:EQ,$B5)-Data!EQ$2+BK5)</f>
        <v>#N/A</v>
      </c>
      <c r="BM5" s="2" t="e">
        <f>IF(INDEX(Data!ER:ER,$B5)=0,#N/A,INDEX(Data!ER:ER,$B5)-Data!ER$2+BL5)</f>
        <v>#N/A</v>
      </c>
      <c r="BN5" s="2" t="e">
        <f>IF(INDEX(Data!ES:ES,$B5)=0,#N/A,INDEX(Data!ES:ES,$B5)-Data!ES$2+BM5)</f>
        <v>#N/A</v>
      </c>
      <c r="BO5" s="2" t="e">
        <f>IF(INDEX(Data!ET:ET,$B5)=0,#N/A,INDEX(Data!ET:ET,$B5)-Data!ET$2+BN5)</f>
        <v>#N/A</v>
      </c>
      <c r="BP5" s="2" t="e">
        <f>IF(INDEX(Data!EU:EU,$B5)=0,#N/A,INDEX(Data!EU:EU,$B5)-Data!EU$2+BO5)</f>
        <v>#N/A</v>
      </c>
      <c r="BQ5" s="2" t="e">
        <f>IF(INDEX(Data!EV:EV,$B5)=0,#N/A,INDEX(Data!EV:EV,$B5)-Data!EV$2+BP5)</f>
        <v>#N/A</v>
      </c>
      <c r="BR5" s="2" t="e">
        <f>IF(INDEX(Data!EW:EW,$B5)=0,#N/A,INDEX(Data!EW:EW,$B5)-Data!EW$2+BQ5)</f>
        <v>#N/A</v>
      </c>
      <c r="BS5" s="2" t="e">
        <f>IF(INDEX(Data!EX:EX,$B5)=0,#N/A,INDEX(Data!EX:EX,$B5)-Data!EX$2+BR5)</f>
        <v>#N/A</v>
      </c>
      <c r="BT5" s="2" t="e">
        <f>IF(INDEX(Data!EY:EY,$B5)=0,#N/A,INDEX(Data!EY:EY,$B5)-Data!EY$2+BS5)</f>
        <v>#N/A</v>
      </c>
      <c r="BU5" s="2" t="e">
        <f>IF(INDEX(Data!EZ:EZ,$B5)=0,#N/A,INDEX(Data!EZ:EZ,$B5)-Data!EZ$2+BT5)</f>
        <v>#N/A</v>
      </c>
      <c r="BV5" s="2" t="e">
        <f>IF(INDEX(Data!FA:FA,$B5)=0,#N/A,INDEX(Data!FA:FA,$B5)-Data!FA$2+BU5)</f>
        <v>#N/A</v>
      </c>
      <c r="BW5" s="2" t="e">
        <f>IF(INDEX(Data!FB:FB,$B5)=0,#N/A,INDEX(Data!FB:FB,$B5)-Data!FB$2+BV5)</f>
        <v>#N/A</v>
      </c>
      <c r="BX5" s="2" t="e">
        <f>IF(INDEX(Data!FC:FC,$B5)=0,#N/A,INDEX(Data!FC:FC,$B5)-Data!FC$2+BW5)</f>
        <v>#N/A</v>
      </c>
      <c r="BY5" s="2" t="e">
        <f>IF(INDEX(Data!FD:FD,$B5)=0,#N/A,INDEX(Data!FD:FD,$B5)-Data!FD$2+BX5)</f>
        <v>#N/A</v>
      </c>
      <c r="BZ5" s="2" t="e">
        <f>IF(INDEX(Data!FE:FE,$B5)=0,#N/A,INDEX(Data!FE:FE,$B5)-Data!FE$2+BY5)</f>
        <v>#N/A</v>
      </c>
      <c r="CA5" s="2" t="e">
        <f>IF(INDEX(Data!FF:FF,$B5)=0,#N/A,INDEX(Data!FF:FF,$B5)-Data!FF$2+BZ5)</f>
        <v>#N/A</v>
      </c>
      <c r="CB5" s="2" t="e">
        <f>IF(INDEX(Data!FG:FG,$B5)=0,#N/A,INDEX(Data!FG:FG,$B5)-Data!FG$2+CA5)</f>
        <v>#N/A</v>
      </c>
      <c r="CC5" s="2" t="e">
        <f>IF(INDEX(Data!FH:FH,$B5)=0,#N/A,INDEX(Data!FH:FH,$B5)-Data!FH$2+CB5)</f>
        <v>#N/A</v>
      </c>
      <c r="CD5" s="2" t="e">
        <f>IF(INDEX(Data!FI:FI,$B5)=0,#N/A,INDEX(Data!FI:FI,$B5)-Data!FI$2+CC5)</f>
        <v>#N/A</v>
      </c>
      <c r="CE5" s="2" t="e">
        <f>IF(INDEX(Data!FJ:FJ,$B5)=0,#N/A,INDEX(Data!FJ:FJ,$B5)-Data!FJ$2+CD5)</f>
        <v>#N/A</v>
      </c>
      <c r="CF5" s="2" t="e">
        <f>IF(INDEX(Data!FK:FK,$B5)=0,#N/A,INDEX(Data!FK:FK,$B5)-Data!FK$2+CE5)</f>
        <v>#N/A</v>
      </c>
      <c r="CG5" s="2" t="e">
        <f>IF(INDEX(Data!FL:FL,$B5)=0,#N/A,INDEX(Data!FL:FL,$B5)-Data!FL$2+CF5)</f>
        <v>#N/A</v>
      </c>
      <c r="CH5" s="2" t="e">
        <f>IF(INDEX(Data!FM:FM,$B5)=0,#N/A,INDEX(Data!FM:FM,$B5)-Data!FM$2+CG5)</f>
        <v>#N/A</v>
      </c>
      <c r="CI5" s="2" t="e">
        <f>IF(INDEX(Data!FN:FN,$B5)=0,#N/A,INDEX(Data!FN:FN,$B5)-Data!FN$2+CH5)</f>
        <v>#N/A</v>
      </c>
      <c r="CJ5" s="2" t="e">
        <f>IF(INDEX(Data!FO:FO,$B5)=0,#N/A,INDEX(Data!FO:FO,$B5)-Data!FO$2+CI5)</f>
        <v>#N/A</v>
      </c>
      <c r="CK5" s="2" t="e">
        <f>IF(INDEX(Data!FP:FP,$B5)=0,#N/A,INDEX(Data!FP:FP,$B5)-Data!FP$2+CJ5)</f>
        <v>#N/A</v>
      </c>
      <c r="CL5" s="2" t="e">
        <f>IF(INDEX(Data!FQ:FQ,$B5)=0,#N/A,INDEX(Data!FQ:FQ,$B5)-Data!FQ$2+CK5)</f>
        <v>#N/A</v>
      </c>
      <c r="CM5" s="2" t="e">
        <f>IF(INDEX(Data!FR:FR,$B5)=0,#N/A,INDEX(Data!FR:FR,$B5)-Data!FR$2+CL5)</f>
        <v>#N/A</v>
      </c>
      <c r="CN5" s="2" t="e">
        <f>IF(INDEX(Data!FS:FS,$B5)=0,#N/A,INDEX(Data!FS:FS,$B5)-Data!FS$2+CM5)</f>
        <v>#N/A</v>
      </c>
      <c r="CO5" s="2" t="e">
        <f>IF(INDEX(Data!FT:FT,$B5)=0,#N/A,INDEX(Data!FT:FT,$B5)-Data!FT$2+CN5)</f>
        <v>#N/A</v>
      </c>
      <c r="CP5" s="2" t="e">
        <f>IF(INDEX(Data!FU:FU,$B5)=0,#N/A,INDEX(Data!FU:FU,$B5)-Data!FU$2+CO5)</f>
        <v>#N/A</v>
      </c>
      <c r="CQ5" s="2" t="e">
        <f>IF(INDEX(Data!FV:FV,$B5)=0,#N/A,INDEX(Data!FV:FV,$B5)-Data!FV$2+CP5)</f>
        <v>#N/A</v>
      </c>
      <c r="CR5" s="2" t="e">
        <f>IF(INDEX(Data!FW:FW,$B5)=0,#N/A,INDEX(Data!FW:FW,$B5)-Data!FW$2+CQ5)</f>
        <v>#N/A</v>
      </c>
      <c r="CS5" s="2" t="e">
        <f>IF(INDEX(Data!FX:FX,$B5)=0,#N/A,INDEX(Data!FX:FX,$B5)-Data!FX$2+CR5)</f>
        <v>#N/A</v>
      </c>
      <c r="CT5" s="2" t="e">
        <f>IF(INDEX(Data!FY:FY,$B5)=0,#N/A,INDEX(Data!FY:FY,$B5)-Data!FY$2+CS5)</f>
        <v>#N/A</v>
      </c>
      <c r="CU5" s="2" t="e">
        <f>IF(INDEX(Data!FZ:FZ,$B5)=0,#N/A,INDEX(Data!FZ:FZ,$B5)-Data!FZ$2+CT5)</f>
        <v>#N/A</v>
      </c>
      <c r="CV5" s="2" t="e">
        <f>IF(INDEX(Data!GA:GA,$B5)=0,#N/A,INDEX(Data!GA:GA,$B5)-Data!GA$2+CU5)</f>
        <v>#N/A</v>
      </c>
      <c r="CW5" s="2" t="e">
        <f>IF(INDEX(Data!GB:GB,$B5)=0,#N/A,INDEX(Data!GB:GB,$B5)-Data!GB$2+CV5)</f>
        <v>#N/A</v>
      </c>
      <c r="CX5" s="2" t="e">
        <f>IF(INDEX(Data!GC:GC,$B5)=0,#N/A,INDEX(Data!GC:GC,$B5)-Data!GC$2+CW5)</f>
        <v>#N/A</v>
      </c>
      <c r="CY5" s="2" t="e">
        <f>IF(INDEX(Data!GD:GD,$B5)=0,#N/A,INDEX(Data!GD:GD,$B5)-Data!GD$2+CX5)</f>
        <v>#N/A</v>
      </c>
      <c r="CZ5" s="2" t="e">
        <f>IF(INDEX(Data!GE:GE,$B5)=0,#N/A,INDEX(Data!GE:GE,$B5)-Data!GE$2+CY5)</f>
        <v>#N/A</v>
      </c>
      <c r="DA5" s="2" t="e">
        <f>IF(INDEX(Data!GF:GF,$B5)=0,#N/A,INDEX(Data!GF:GF,$B5)-Data!GF$2+CZ5)</f>
        <v>#N/A</v>
      </c>
      <c r="DB5" s="2" t="e">
        <f>IF(INDEX(Data!GG:GG,$B5)=0,#N/A,INDEX(Data!GG:GG,$B5)-Data!GG$2+DA5)</f>
        <v>#N/A</v>
      </c>
      <c r="DC5" s="2" t="e">
        <f>IF(INDEX(Data!GH:GH,$B5)=0,#N/A,INDEX(Data!GH:GH,$B5)-Data!GH$2+DB5)</f>
        <v>#N/A</v>
      </c>
      <c r="DD5" s="2" t="e">
        <f>IF(INDEX(Data!GI:GI,$B5)=0,#N/A,INDEX(Data!GI:GI,$B5)-Data!GI$2+DC5)</f>
        <v>#N/A</v>
      </c>
      <c r="DE5" s="2" t="e">
        <f>IF(INDEX(Data!GJ:GJ,$B5)=0,#N/A,INDEX(Data!GJ:GJ,$B5)-Data!GJ$2+DD5)</f>
        <v>#N/A</v>
      </c>
      <c r="DF5" s="2" t="e">
        <f>IF(INDEX(Data!GK:GK,$B5)=0,#N/A,INDEX(Data!GK:GK,$B5)-Data!GK$2+DE5)</f>
        <v>#N/A</v>
      </c>
      <c r="DG5" s="2" t="e">
        <f>IF(INDEX(Data!GL:GL,$B5)=0,#N/A,INDEX(Data!GL:GL,$B5)-Data!GL$2+DF5)</f>
        <v>#N/A</v>
      </c>
      <c r="DH5" s="2" t="e">
        <f>IF(INDEX(Data!GM:GM,$B5)=0,#N/A,INDEX(Data!GM:GM,$B5)-Data!GM$2+DG5)</f>
        <v>#N/A</v>
      </c>
      <c r="DI5" s="2" t="e">
        <f>IF(INDEX(Data!GN:GN,$B5)=0,#N/A,INDEX(Data!GN:GN,$B5)-Data!GN$2+DH5)</f>
        <v>#N/A</v>
      </c>
      <c r="DJ5" s="2" t="e">
        <f>IF(INDEX(Data!GO:GO,$B5)=0,#N/A,INDEX(Data!GO:GO,$B5)-Data!GO$2+DI5)</f>
        <v>#N/A</v>
      </c>
      <c r="DK5" s="2" t="e">
        <f>IF(INDEX(Data!GP:GP,$B5)=0,#N/A,INDEX(Data!GP:GP,$B5)-Data!GP$2+DJ5)</f>
        <v>#N/A</v>
      </c>
      <c r="DL5" s="2" t="e">
        <f>IF(INDEX(Data!GQ:GQ,$B5)=0,#N/A,INDEX(Data!GQ:GQ,$B5)-Data!GQ$2+DK5)</f>
        <v>#N/A</v>
      </c>
      <c r="DM5" s="2" t="e">
        <f>IF(INDEX(Data!GR:GR,$B5)=0,#N/A,INDEX(Data!GR:GR,$B5)-Data!GR$2+DL5)</f>
        <v>#N/A</v>
      </c>
      <c r="DN5" s="2" t="e">
        <f>IF(INDEX(Data!GS:GS,$B5)=0,#N/A,INDEX(Data!GS:GS,$B5)-Data!GS$2+DM5)</f>
        <v>#N/A</v>
      </c>
      <c r="DO5" s="2" t="e">
        <f>IF(INDEX(Data!GT:GT,$B5)=0,#N/A,INDEX(Data!GT:GT,$B5)-Data!GT$2+DN5)</f>
        <v>#N/A</v>
      </c>
      <c r="DP5" s="2" t="e">
        <f>IF(INDEX(Data!GU:GU,$B5)=0,#N/A,INDEX(Data!GU:GU,$B5)-Data!GU$2+DO5)</f>
        <v>#N/A</v>
      </c>
      <c r="DQ5" s="2" t="e">
        <f>IF(INDEX(Data!GV:GV,$B5)=0,#N/A,INDEX(Data!GV:GV,$B5)-Data!GV$2+DP5)</f>
        <v>#N/A</v>
      </c>
      <c r="DR5" s="2" t="e">
        <f>IF(INDEX(Data!GW:GW,$B5)=0,#N/A,INDEX(Data!GW:GW,$B5)-Data!GW$2+DQ5)</f>
        <v>#N/A</v>
      </c>
      <c r="DS5" s="2" t="e">
        <f>IF(INDEX(Data!GX:GX,$B5)=0,#N/A,INDEX(Data!GX:GX,$B5)-Data!GX$2+DR5)</f>
        <v>#N/A</v>
      </c>
      <c r="DT5" s="2" t="e">
        <f>IF(INDEX(Data!GY:GY,$B5)=0,#N/A,INDEX(Data!GY:GY,$B5)-Data!GY$2+DS5)</f>
        <v>#N/A</v>
      </c>
      <c r="DU5" s="2" t="e">
        <f>IF(INDEX(Data!GZ:GZ,$B5)=0,#N/A,INDEX(Data!GZ:GZ,$B5)-Data!GZ$2+DT5)</f>
        <v>#N/A</v>
      </c>
      <c r="DV5" s="2" t="e">
        <f>IF(INDEX(Data!HA:HA,$B5)=0,#N/A,INDEX(Data!HA:HA,$B5)-Data!HA$2+DU5)</f>
        <v>#N/A</v>
      </c>
      <c r="DW5" s="2" t="e">
        <f>IF(INDEX(Data!HB:HB,$B5)=0,#N/A,INDEX(Data!HB:HB,$B5)-Data!HB$2+DV5)</f>
        <v>#N/A</v>
      </c>
      <c r="DX5" s="2" t="e">
        <f>IF(INDEX(Data!HC:HC,$B5)=0,#N/A,INDEX(Data!HC:HC,$B5)-Data!HC$2+DW5)</f>
        <v>#N/A</v>
      </c>
      <c r="DY5" s="2" t="e">
        <f>IF(INDEX(Data!HD:HD,$B5)=0,#N/A,INDEX(Data!HD:HD,$B5)-Data!HD$2+DX5)</f>
        <v>#N/A</v>
      </c>
      <c r="DZ5" s="2" t="e">
        <f>IF(INDEX(Data!HE:HE,$B5)=0,#N/A,INDEX(Data!HE:HE,$B5)-Data!HE$2+DY5)</f>
        <v>#N/A</v>
      </c>
      <c r="EA5" s="2" t="e">
        <f>IF(INDEX(Data!HF:HF,$B5)=0,#N/A,INDEX(Data!HF:HF,$B5)-Data!HF$2+DZ5)</f>
        <v>#N/A</v>
      </c>
      <c r="EB5" s="2" t="e">
        <f>IF(INDEX(Data!HG:HG,$B5)=0,#N/A,INDEX(Data!HG:HG,$B5)-Data!HG$2+EA5)</f>
        <v>#N/A</v>
      </c>
      <c r="EC5" s="2" t="e">
        <f>IF(INDEX(Data!HH:HH,$B5)=0,#N/A,INDEX(Data!HH:HH,$B5)-Data!HH$2+EB5)</f>
        <v>#N/A</v>
      </c>
      <c r="ED5" s="2" t="e">
        <f>IF(INDEX(Data!HI:HI,$B5)=0,#N/A,INDEX(Data!HI:HI,$B5)-Data!HI$2+EC5)</f>
        <v>#N/A</v>
      </c>
      <c r="EE5" s="2" t="e">
        <f>IF(INDEX(Data!HJ:HJ,$B5)=0,#N/A,INDEX(Data!HJ:HJ,$B5)-Data!HJ$2+ED5)</f>
        <v>#N/A</v>
      </c>
      <c r="EF5" s="2" t="e">
        <f>IF(INDEX(Data!HK:HK,$B5)=0,#N/A,INDEX(Data!HK:HK,$B5)-Data!HK$2+EE5)</f>
        <v>#N/A</v>
      </c>
      <c r="EG5" s="2" t="e">
        <f>IF(INDEX(Data!HL:HL,$B5)=0,#N/A,INDEX(Data!HL:HL,$B5)-Data!HL$2+EF5)</f>
        <v>#N/A</v>
      </c>
      <c r="EH5" s="2" t="e">
        <f>IF(INDEX(Data!HM:HM,$B5)=0,#N/A,INDEX(Data!HM:HM,$B5)-Data!HM$2+EG5)</f>
        <v>#N/A</v>
      </c>
      <c r="EI5" s="2" t="e">
        <f>IF(INDEX(Data!HN:HN,$B5)=0,#N/A,INDEX(Data!HN:HN,$B5)-Data!HN$2+EH5)</f>
        <v>#N/A</v>
      </c>
    </row>
    <row r="6" spans="1:139" s="2" customFormat="1" x14ac:dyDescent="0.25">
      <c r="A6" s="2" t="s">
        <v>132</v>
      </c>
      <c r="B6" s="2">
        <f>MATCH(A6,Data!CG:CG,0)</f>
        <v>66</v>
      </c>
      <c r="C6" s="2">
        <f ca="1">COUNTIF(OFFSET(Data!$CJ$1:$EZ$78,B6-1,0,1),"&gt;0")</f>
        <v>26</v>
      </c>
      <c r="D6" s="2">
        <v>0</v>
      </c>
      <c r="E6" s="2">
        <f>IF(INDEX(Data!CJ:CJ,$B6)=0,#N/A,INDEX(Data!CJ:CJ,$B6)-Data!CJ$2+D6)</f>
        <v>0.10000000000000009</v>
      </c>
      <c r="F6" s="2">
        <f>IF(INDEX(Data!CK:CK,$B6)=0,#N/A,INDEX(Data!CK:CK,$B6)-Data!CK$2+E6)</f>
        <v>-0.19999999999999973</v>
      </c>
      <c r="G6" s="2">
        <f>IF(INDEX(Data!CL:CL,$B6)=0,#N/A,INDEX(Data!CL:CL,$B6)-Data!CL$2+F6)</f>
        <v>0.30000000000000027</v>
      </c>
      <c r="H6" s="2">
        <f>IF(INDEX(Data!CM:CM,$B6)=0,#N/A,INDEX(Data!CM:CM,$B6)-Data!CM$2+G6)</f>
        <v>0.50000000000000044</v>
      </c>
      <c r="I6" s="2">
        <f>IF(INDEX(Data!CN:CN,$B6)=0,#N/A,INDEX(Data!CN:CN,$B6)-Data!CN$2+H6)</f>
        <v>0.80000000000000027</v>
      </c>
      <c r="J6" s="2">
        <f>IF(INDEX(Data!CO:CO,$B6)=0,#N/A,INDEX(Data!CO:CO,$B6)-Data!CO$2+I6)</f>
        <v>1.6</v>
      </c>
      <c r="K6" s="2">
        <f>IF(INDEX(Data!CP:CP,$B6)=0,#N/A,INDEX(Data!CP:CP,$B6)-Data!CP$2+J6)</f>
        <v>1.8000000000000003</v>
      </c>
      <c r="L6" s="2">
        <f>IF(INDEX(Data!CQ:CQ,$B6)=0,#N/A,INDEX(Data!CQ:CQ,$B6)-Data!CQ$2+K6)</f>
        <v>1.6</v>
      </c>
      <c r="M6" s="2">
        <f>IF(INDEX(Data!CR:CR,$B6)=0,#N/A,INDEX(Data!CR:CR,$B6)-Data!CR$2+L6)</f>
        <v>1.9</v>
      </c>
      <c r="N6" s="2">
        <f>IF(INDEX(Data!CS:CS,$B6)=0,#N/A,INDEX(Data!CS:CS,$B6)-Data!CS$2+M6)</f>
        <v>2.6</v>
      </c>
      <c r="O6" s="2">
        <f>IF(INDEX(Data!CT:CT,$B6)=0,#N/A,INDEX(Data!CT:CT,$B6)-Data!CT$2+N6)</f>
        <v>3.1</v>
      </c>
      <c r="P6" s="2">
        <f>IF(INDEX(Data!CU:CU,$B6)=0,#N/A,INDEX(Data!CU:CU,$B6)-Data!CU$2+O6)</f>
        <v>3.3000000000000003</v>
      </c>
      <c r="Q6" s="2">
        <f>IF(INDEX(Data!CV:CV,$B6)=0,#N/A,INDEX(Data!CV:CV,$B6)-Data!CV$2+P6)</f>
        <v>4.0999999999999996</v>
      </c>
      <c r="R6" s="2">
        <f>IF(INDEX(Data!CW:CW,$B6)=0,#N/A,INDEX(Data!CW:CW,$B6)-Data!CW$2+Q6)</f>
        <v>4.1999999999999993</v>
      </c>
      <c r="S6" s="2">
        <f>IF(INDEX(Data!CX:CX,$B6)=0,#N/A,INDEX(Data!CX:CX,$B6)-Data!CX$2+R6)</f>
        <v>3.6999999999999993</v>
      </c>
      <c r="T6" s="2">
        <f>IF(INDEX(Data!CY:CY,$B6)=0,#N/A,INDEX(Data!CY:CY,$B6)-Data!CY$2+S6)</f>
        <v>4.4999999999999991</v>
      </c>
      <c r="U6" s="2">
        <f>IF(INDEX(Data!CZ:CZ,$B6)=0,#N/A,INDEX(Data!CZ:CZ,$B6)-Data!CZ$2+T6)</f>
        <v>4.3999999999999986</v>
      </c>
      <c r="V6" s="2">
        <f>IF(INDEX(Data!DA:DA,$B6)=0,#N/A,INDEX(Data!DA:DA,$B6)-Data!DA$2+U6)</f>
        <v>4.2999999999999989</v>
      </c>
      <c r="W6" s="2">
        <f>IF(INDEX(Data!DB:DB,$B6)=0,#N/A,INDEX(Data!DB:DB,$B6)-Data!DB$2+V6)</f>
        <v>5.1999999999999993</v>
      </c>
      <c r="X6" s="2">
        <f>IF(INDEX(Data!DC:DC,$B6)=0,#N/A,INDEX(Data!DC:DC,$B6)-Data!DC$2+W6)</f>
        <v>5.3999999999999995</v>
      </c>
      <c r="Y6" s="2">
        <f>IF(INDEX(Data!DD:DD,$B6)=0,#N/A,INDEX(Data!DD:DD,$B6)-Data!DD$2+X6)</f>
        <v>5.2999999999999989</v>
      </c>
      <c r="Z6" s="2">
        <f>IF(INDEX(Data!DE:DE,$B6)=0,#N/A,INDEX(Data!DE:DE,$B6)-Data!DE$2+Y6)</f>
        <v>5.7999999999999989</v>
      </c>
      <c r="AA6" s="2">
        <f>IF(INDEX(Data!DF:DF,$B6)=0,#N/A,INDEX(Data!DF:DF,$B6)-Data!DF$2+Z6)</f>
        <v>7.0999999999999988</v>
      </c>
      <c r="AB6" s="2">
        <f>IF(INDEX(Data!DG:DG,$B6)=0,#N/A,INDEX(Data!DG:DG,$B6)-Data!DG$2+AA6)</f>
        <v>7.0999999999999988</v>
      </c>
      <c r="AC6" s="2">
        <f>IF(INDEX(Data!DH:DH,$B6)=0,#N/A,INDEX(Data!DH:DH,$B6)-Data!DH$2+AB6)</f>
        <v>7.6999999999999993</v>
      </c>
      <c r="AD6" s="2">
        <f>IF(INDEX(Data!DI:DI,$B6)=0,#N/A,INDEX(Data!DI:DI,$B6)-Data!DI$2+AC6)</f>
        <v>8.1</v>
      </c>
      <c r="AE6" s="2" t="e">
        <f>IF(INDEX(Data!DJ:DJ,$B6)=0,#N/A,INDEX(Data!DJ:DJ,$B6)-Data!DJ$2+AD6)</f>
        <v>#N/A</v>
      </c>
      <c r="AF6" s="2" t="e">
        <f>IF(INDEX(Data!DK:DK,$B6)=0,#N/A,INDEX(Data!DK:DK,$B6)-Data!DK$2+AE6)</f>
        <v>#N/A</v>
      </c>
      <c r="AG6" s="2" t="e">
        <f>IF(INDEX(Data!DL:DL,$B6)=0,#N/A,INDEX(Data!DL:DL,$B6)-Data!DL$2+AF6)</f>
        <v>#N/A</v>
      </c>
      <c r="AH6" s="2" t="e">
        <f>IF(INDEX(Data!DM:DM,$B6)=0,#N/A,INDEX(Data!DM:DM,$B6)-Data!DM$2+AG6)</f>
        <v>#N/A</v>
      </c>
      <c r="AI6" s="2" t="e">
        <f>IF(INDEX(Data!DN:DN,$B6)=0,#N/A,INDEX(Data!DN:DN,$B6)-Data!DN$2+AH6)</f>
        <v>#N/A</v>
      </c>
      <c r="AJ6" s="2" t="e">
        <f>IF(INDEX(Data!DO:DO,$B6)=0,#N/A,INDEX(Data!DO:DO,$B6)-Data!DO$2+AI6)</f>
        <v>#N/A</v>
      </c>
      <c r="AK6" s="2" t="e">
        <f>IF(INDEX(Data!DP:DP,$B6)=0,#N/A,INDEX(Data!DP:DP,$B6)-Data!DP$2+AJ6)</f>
        <v>#N/A</v>
      </c>
      <c r="AL6" s="2" t="e">
        <f>IF(INDEX(Data!DQ:DQ,$B6)=0,#N/A,INDEX(Data!DQ:DQ,$B6)-Data!DQ$2+AK6)</f>
        <v>#N/A</v>
      </c>
      <c r="AM6" s="2" t="e">
        <f>IF(INDEX(Data!DR:DR,$B6)=0,#N/A,INDEX(Data!DR:DR,$B6)-Data!DR$2+AL6)</f>
        <v>#N/A</v>
      </c>
      <c r="AN6" s="2" t="e">
        <f>IF(INDEX(Data!DS:DS,$B6)=0,#N/A,INDEX(Data!DS:DS,$B6)-Data!DS$2+AM6)</f>
        <v>#N/A</v>
      </c>
      <c r="AO6" s="2" t="e">
        <f>IF(INDEX(Data!DT:DT,$B6)=0,#N/A,INDEX(Data!DT:DT,$B6)-Data!DT$2+AN6)</f>
        <v>#N/A</v>
      </c>
      <c r="AP6" s="2" t="e">
        <f>IF(INDEX(Data!DU:DU,$B6)=0,#N/A,INDEX(Data!DU:DU,$B6)-Data!DU$2+AO6)</f>
        <v>#N/A</v>
      </c>
      <c r="AQ6" s="2" t="e">
        <f>IF(INDEX(Data!DV:DV,$B6)=0,#N/A,INDEX(Data!DV:DV,$B6)-Data!DV$2+AP6)</f>
        <v>#N/A</v>
      </c>
      <c r="AR6" s="2" t="e">
        <f>IF(INDEX(Data!DW:DW,$B6)=0,#N/A,INDEX(Data!DW:DW,$B6)-Data!DW$2+AQ6)</f>
        <v>#N/A</v>
      </c>
      <c r="AS6" s="2" t="e">
        <f>IF(INDEX(Data!DX:DX,$B6)=0,#N/A,INDEX(Data!DX:DX,$B6)-Data!DX$2+AR6)</f>
        <v>#N/A</v>
      </c>
      <c r="AT6" s="2" t="e">
        <f>IF(INDEX(Data!DY:DY,$B6)=0,#N/A,INDEX(Data!DY:DY,$B6)-Data!DY$2+AS6)</f>
        <v>#N/A</v>
      </c>
      <c r="AU6" s="2" t="e">
        <f>IF(INDEX(Data!DZ:DZ,$B6)=0,#N/A,INDEX(Data!DZ:DZ,$B6)-Data!DZ$2+AT6)</f>
        <v>#N/A</v>
      </c>
      <c r="AV6" s="2" t="e">
        <f>IF(INDEX(Data!EA:EA,$B6)=0,#N/A,INDEX(Data!EA:EA,$B6)-Data!EA$2+AU6)</f>
        <v>#N/A</v>
      </c>
      <c r="AW6" s="2" t="e">
        <f>IF(INDEX(Data!EB:EB,$B6)=0,#N/A,INDEX(Data!EB:EB,$B6)-Data!EB$2+AV6)</f>
        <v>#N/A</v>
      </c>
      <c r="AX6" s="2" t="e">
        <f>IF(INDEX(Data!EC:EC,$B6)=0,#N/A,INDEX(Data!EC:EC,$B6)-Data!EC$2+AW6)</f>
        <v>#N/A</v>
      </c>
      <c r="AY6" s="2" t="e">
        <f>IF(INDEX(Data!ED:ED,$B6)=0,#N/A,INDEX(Data!ED:ED,$B6)-Data!ED$2+AX6)</f>
        <v>#N/A</v>
      </c>
      <c r="AZ6" s="2" t="e">
        <f>IF(INDEX(Data!EE:EE,$B6)=0,#N/A,INDEX(Data!EE:EE,$B6)-Data!EE$2+AY6)</f>
        <v>#N/A</v>
      </c>
      <c r="BA6" s="2" t="e">
        <f>IF(INDEX(Data!EF:EF,$B6)=0,#N/A,INDEX(Data!EF:EF,$B6)-Data!EF$2+AZ6)</f>
        <v>#N/A</v>
      </c>
      <c r="BB6" s="2" t="e">
        <f>IF(INDEX(Data!EG:EG,$B6)=0,#N/A,INDEX(Data!EG:EG,$B6)-Data!EG$2+BA6)</f>
        <v>#N/A</v>
      </c>
      <c r="BC6" s="2" t="e">
        <f>IF(INDEX(Data!EH:EH,$B6)=0,#N/A,INDEX(Data!EH:EH,$B6)-Data!EH$2+BB6)</f>
        <v>#N/A</v>
      </c>
      <c r="BD6" s="2" t="e">
        <f>IF(INDEX(Data!EI:EI,$B6)=0,#N/A,INDEX(Data!EI:EI,$B6)-Data!EI$2+BC6)</f>
        <v>#N/A</v>
      </c>
      <c r="BE6" s="2" t="e">
        <f>IF(INDEX(Data!EJ:EJ,$B6)=0,#N/A,INDEX(Data!EJ:EJ,$B6)-Data!EJ$2+BD6)</f>
        <v>#N/A</v>
      </c>
      <c r="BF6" s="2" t="e">
        <f>IF(INDEX(Data!EK:EK,$B6)=0,#N/A,INDEX(Data!EK:EK,$B6)-Data!EK$2+BE6)</f>
        <v>#N/A</v>
      </c>
      <c r="BG6" s="2" t="e">
        <f>IF(INDEX(Data!EL:EL,$B6)=0,#N/A,INDEX(Data!EL:EL,$B6)-Data!EL$2+BF6)</f>
        <v>#N/A</v>
      </c>
      <c r="BH6" s="2" t="e">
        <f>IF(INDEX(Data!EM:EM,$B6)=0,#N/A,INDEX(Data!EM:EM,$B6)-Data!EM$2+BG6)</f>
        <v>#N/A</v>
      </c>
      <c r="BI6" s="2" t="e">
        <f>IF(INDEX(Data!EN:EN,$B6)=0,#N/A,INDEX(Data!EN:EN,$B6)-Data!EN$2+BH6)</f>
        <v>#N/A</v>
      </c>
      <c r="BJ6" s="2" t="e">
        <f>IF(INDEX(Data!EO:EO,$B6)=0,#N/A,INDEX(Data!EO:EO,$B6)-Data!EO$2+BI6)</f>
        <v>#N/A</v>
      </c>
      <c r="BK6" s="2" t="e">
        <f>IF(INDEX(Data!EP:EP,$B6)=0,#N/A,INDEX(Data!EP:EP,$B6)-Data!EP$2+BJ6)</f>
        <v>#N/A</v>
      </c>
      <c r="BL6" s="2" t="e">
        <f>IF(INDEX(Data!EQ:EQ,$B6)=0,#N/A,INDEX(Data!EQ:EQ,$B6)-Data!EQ$2+BK6)</f>
        <v>#N/A</v>
      </c>
      <c r="BM6" s="2" t="e">
        <f>IF(INDEX(Data!ER:ER,$B6)=0,#N/A,INDEX(Data!ER:ER,$B6)-Data!ER$2+BL6)</f>
        <v>#N/A</v>
      </c>
      <c r="BN6" s="2" t="e">
        <f>IF(INDEX(Data!ES:ES,$B6)=0,#N/A,INDEX(Data!ES:ES,$B6)-Data!ES$2+BM6)</f>
        <v>#N/A</v>
      </c>
      <c r="BO6" s="2" t="e">
        <f>IF(INDEX(Data!ET:ET,$B6)=0,#N/A,INDEX(Data!ET:ET,$B6)-Data!ET$2+BN6)</f>
        <v>#N/A</v>
      </c>
      <c r="BP6" s="2" t="e">
        <f>IF(INDEX(Data!EU:EU,$B6)=0,#N/A,INDEX(Data!EU:EU,$B6)-Data!EU$2+BO6)</f>
        <v>#N/A</v>
      </c>
      <c r="BQ6" s="2" t="e">
        <f>IF(INDEX(Data!EV:EV,$B6)=0,#N/A,INDEX(Data!EV:EV,$B6)-Data!EV$2+BP6)</f>
        <v>#N/A</v>
      </c>
      <c r="BR6" s="2" t="e">
        <f>IF(INDEX(Data!EW:EW,$B6)=0,#N/A,INDEX(Data!EW:EW,$B6)-Data!EW$2+BQ6)</f>
        <v>#N/A</v>
      </c>
      <c r="BS6" s="2" t="e">
        <f>IF(INDEX(Data!EX:EX,$B6)=0,#N/A,INDEX(Data!EX:EX,$B6)-Data!EX$2+BR6)</f>
        <v>#N/A</v>
      </c>
      <c r="BT6" s="2" t="e">
        <f>IF(INDEX(Data!EY:EY,$B6)=0,#N/A,INDEX(Data!EY:EY,$B6)-Data!EY$2+BS6)</f>
        <v>#N/A</v>
      </c>
      <c r="BU6" s="2" t="e">
        <f>IF(INDEX(Data!EZ:EZ,$B6)=0,#N/A,INDEX(Data!EZ:EZ,$B6)-Data!EZ$2+BT6)</f>
        <v>#N/A</v>
      </c>
      <c r="BV6" s="2" t="e">
        <f>IF(INDEX(Data!FA:FA,$B6)=0,#N/A,INDEX(Data!FA:FA,$B6)-Data!FA$2+BU6)</f>
        <v>#N/A</v>
      </c>
      <c r="BW6" s="2" t="e">
        <f>IF(INDEX(Data!FB:FB,$B6)=0,#N/A,INDEX(Data!FB:FB,$B6)-Data!FB$2+BV6)</f>
        <v>#N/A</v>
      </c>
      <c r="BX6" s="2" t="e">
        <f>IF(INDEX(Data!FC:FC,$B6)=0,#N/A,INDEX(Data!FC:FC,$B6)-Data!FC$2+BW6)</f>
        <v>#N/A</v>
      </c>
      <c r="BY6" s="2" t="e">
        <f>IF(INDEX(Data!FD:FD,$B6)=0,#N/A,INDEX(Data!FD:FD,$B6)-Data!FD$2+BX6)</f>
        <v>#N/A</v>
      </c>
      <c r="BZ6" s="2" t="e">
        <f>IF(INDEX(Data!FE:FE,$B6)=0,#N/A,INDEX(Data!FE:FE,$B6)-Data!FE$2+BY6)</f>
        <v>#N/A</v>
      </c>
      <c r="CA6" s="2" t="e">
        <f>IF(INDEX(Data!FF:FF,$B6)=0,#N/A,INDEX(Data!FF:FF,$B6)-Data!FF$2+BZ6)</f>
        <v>#N/A</v>
      </c>
      <c r="CB6" s="2" t="e">
        <f>IF(INDEX(Data!FG:FG,$B6)=0,#N/A,INDEX(Data!FG:FG,$B6)-Data!FG$2+CA6)</f>
        <v>#N/A</v>
      </c>
      <c r="CC6" s="2" t="e">
        <f>IF(INDEX(Data!FH:FH,$B6)=0,#N/A,INDEX(Data!FH:FH,$B6)-Data!FH$2+CB6)</f>
        <v>#N/A</v>
      </c>
      <c r="CD6" s="2" t="e">
        <f>IF(INDEX(Data!FI:FI,$B6)=0,#N/A,INDEX(Data!FI:FI,$B6)-Data!FI$2+CC6)</f>
        <v>#N/A</v>
      </c>
      <c r="CE6" s="2" t="e">
        <f>IF(INDEX(Data!FJ:FJ,$B6)=0,#N/A,INDEX(Data!FJ:FJ,$B6)-Data!FJ$2+CD6)</f>
        <v>#N/A</v>
      </c>
      <c r="CF6" s="2" t="e">
        <f>IF(INDEX(Data!FK:FK,$B6)=0,#N/A,INDEX(Data!FK:FK,$B6)-Data!FK$2+CE6)</f>
        <v>#N/A</v>
      </c>
      <c r="CG6" s="2" t="e">
        <f>IF(INDEX(Data!FL:FL,$B6)=0,#N/A,INDEX(Data!FL:FL,$B6)-Data!FL$2+CF6)</f>
        <v>#N/A</v>
      </c>
      <c r="CH6" s="2" t="e">
        <f>IF(INDEX(Data!FM:FM,$B6)=0,#N/A,INDEX(Data!FM:FM,$B6)-Data!FM$2+CG6)</f>
        <v>#N/A</v>
      </c>
      <c r="CI6" s="2" t="e">
        <f>IF(INDEX(Data!FN:FN,$B6)=0,#N/A,INDEX(Data!FN:FN,$B6)-Data!FN$2+CH6)</f>
        <v>#N/A</v>
      </c>
      <c r="CJ6" s="2" t="e">
        <f>IF(INDEX(Data!FO:FO,$B6)=0,#N/A,INDEX(Data!FO:FO,$B6)-Data!FO$2+CI6)</f>
        <v>#N/A</v>
      </c>
      <c r="CK6" s="2" t="e">
        <f>IF(INDEX(Data!FP:FP,$B6)=0,#N/A,INDEX(Data!FP:FP,$B6)-Data!FP$2+CJ6)</f>
        <v>#N/A</v>
      </c>
      <c r="CL6" s="2" t="e">
        <f>IF(INDEX(Data!FQ:FQ,$B6)=0,#N/A,INDEX(Data!FQ:FQ,$B6)-Data!FQ$2+CK6)</f>
        <v>#N/A</v>
      </c>
      <c r="CM6" s="2" t="e">
        <f>IF(INDEX(Data!FR:FR,$B6)=0,#N/A,INDEX(Data!FR:FR,$B6)-Data!FR$2+CL6)</f>
        <v>#N/A</v>
      </c>
      <c r="CN6" s="2" t="e">
        <f>IF(INDEX(Data!FS:FS,$B6)=0,#N/A,INDEX(Data!FS:FS,$B6)-Data!FS$2+CM6)</f>
        <v>#N/A</v>
      </c>
      <c r="CO6" s="2" t="e">
        <f>IF(INDEX(Data!FT:FT,$B6)=0,#N/A,INDEX(Data!FT:FT,$B6)-Data!FT$2+CN6)</f>
        <v>#N/A</v>
      </c>
      <c r="CP6" s="2" t="e">
        <f>IF(INDEX(Data!FU:FU,$B6)=0,#N/A,INDEX(Data!FU:FU,$B6)-Data!FU$2+CO6)</f>
        <v>#N/A</v>
      </c>
      <c r="CQ6" s="2" t="e">
        <f>IF(INDEX(Data!FV:FV,$B6)=0,#N/A,INDEX(Data!FV:FV,$B6)-Data!FV$2+CP6)</f>
        <v>#N/A</v>
      </c>
      <c r="CR6" s="2" t="e">
        <f>IF(INDEX(Data!FW:FW,$B6)=0,#N/A,INDEX(Data!FW:FW,$B6)-Data!FW$2+CQ6)</f>
        <v>#N/A</v>
      </c>
      <c r="CS6" s="2" t="e">
        <f>IF(INDEX(Data!FX:FX,$B6)=0,#N/A,INDEX(Data!FX:FX,$B6)-Data!FX$2+CR6)</f>
        <v>#N/A</v>
      </c>
      <c r="CT6" s="2" t="e">
        <f>IF(INDEX(Data!FY:FY,$B6)=0,#N/A,INDEX(Data!FY:FY,$B6)-Data!FY$2+CS6)</f>
        <v>#N/A</v>
      </c>
      <c r="CU6" s="2" t="e">
        <f>IF(INDEX(Data!FZ:FZ,$B6)=0,#N/A,INDEX(Data!FZ:FZ,$B6)-Data!FZ$2+CT6)</f>
        <v>#N/A</v>
      </c>
      <c r="CV6" s="2" t="e">
        <f>IF(INDEX(Data!GA:GA,$B6)=0,#N/A,INDEX(Data!GA:GA,$B6)-Data!GA$2+CU6)</f>
        <v>#N/A</v>
      </c>
      <c r="CW6" s="2" t="e">
        <f>IF(INDEX(Data!GB:GB,$B6)=0,#N/A,INDEX(Data!GB:GB,$B6)-Data!GB$2+CV6)</f>
        <v>#N/A</v>
      </c>
      <c r="CX6" s="2" t="e">
        <f>IF(INDEX(Data!GC:GC,$B6)=0,#N/A,INDEX(Data!GC:GC,$B6)-Data!GC$2+CW6)</f>
        <v>#N/A</v>
      </c>
      <c r="CY6" s="2" t="e">
        <f>IF(INDEX(Data!GD:GD,$B6)=0,#N/A,INDEX(Data!GD:GD,$B6)-Data!GD$2+CX6)</f>
        <v>#N/A</v>
      </c>
      <c r="CZ6" s="2" t="e">
        <f>IF(INDEX(Data!GE:GE,$B6)=0,#N/A,INDEX(Data!GE:GE,$B6)-Data!GE$2+CY6)</f>
        <v>#N/A</v>
      </c>
      <c r="DA6" s="2" t="e">
        <f>IF(INDEX(Data!GF:GF,$B6)=0,#N/A,INDEX(Data!GF:GF,$B6)-Data!GF$2+CZ6)</f>
        <v>#N/A</v>
      </c>
      <c r="DB6" s="2" t="e">
        <f>IF(INDEX(Data!GG:GG,$B6)=0,#N/A,INDEX(Data!GG:GG,$B6)-Data!GG$2+DA6)</f>
        <v>#N/A</v>
      </c>
      <c r="DC6" s="2" t="e">
        <f>IF(INDEX(Data!GH:GH,$B6)=0,#N/A,INDEX(Data!GH:GH,$B6)-Data!GH$2+DB6)</f>
        <v>#N/A</v>
      </c>
      <c r="DD6" s="2" t="e">
        <f>IF(INDEX(Data!GI:GI,$B6)=0,#N/A,INDEX(Data!GI:GI,$B6)-Data!GI$2+DC6)</f>
        <v>#N/A</v>
      </c>
      <c r="DE6" s="2" t="e">
        <f>IF(INDEX(Data!GJ:GJ,$B6)=0,#N/A,INDEX(Data!GJ:GJ,$B6)-Data!GJ$2+DD6)</f>
        <v>#N/A</v>
      </c>
      <c r="DF6" s="2" t="e">
        <f>IF(INDEX(Data!GK:GK,$B6)=0,#N/A,INDEX(Data!GK:GK,$B6)-Data!GK$2+DE6)</f>
        <v>#N/A</v>
      </c>
      <c r="DG6" s="2" t="e">
        <f>IF(INDEX(Data!GL:GL,$B6)=0,#N/A,INDEX(Data!GL:GL,$B6)-Data!GL$2+DF6)</f>
        <v>#N/A</v>
      </c>
      <c r="DH6" s="2" t="e">
        <f>IF(INDEX(Data!GM:GM,$B6)=0,#N/A,INDEX(Data!GM:GM,$B6)-Data!GM$2+DG6)</f>
        <v>#N/A</v>
      </c>
      <c r="DI6" s="2" t="e">
        <f>IF(INDEX(Data!GN:GN,$B6)=0,#N/A,INDEX(Data!GN:GN,$B6)-Data!GN$2+DH6)</f>
        <v>#N/A</v>
      </c>
      <c r="DJ6" s="2" t="e">
        <f>IF(INDEX(Data!GO:GO,$B6)=0,#N/A,INDEX(Data!GO:GO,$B6)-Data!GO$2+DI6)</f>
        <v>#N/A</v>
      </c>
      <c r="DK6" s="2" t="e">
        <f>IF(INDEX(Data!GP:GP,$B6)=0,#N/A,INDEX(Data!GP:GP,$B6)-Data!GP$2+DJ6)</f>
        <v>#N/A</v>
      </c>
      <c r="DL6" s="2" t="e">
        <f>IF(INDEX(Data!GQ:GQ,$B6)=0,#N/A,INDEX(Data!GQ:GQ,$B6)-Data!GQ$2+DK6)</f>
        <v>#N/A</v>
      </c>
      <c r="DM6" s="2" t="e">
        <f>IF(INDEX(Data!GR:GR,$B6)=0,#N/A,INDEX(Data!GR:GR,$B6)-Data!GR$2+DL6)</f>
        <v>#N/A</v>
      </c>
      <c r="DN6" s="2" t="e">
        <f>IF(INDEX(Data!GS:GS,$B6)=0,#N/A,INDEX(Data!GS:GS,$B6)-Data!GS$2+DM6)</f>
        <v>#N/A</v>
      </c>
      <c r="DO6" s="2" t="e">
        <f>IF(INDEX(Data!GT:GT,$B6)=0,#N/A,INDEX(Data!GT:GT,$B6)-Data!GT$2+DN6)</f>
        <v>#N/A</v>
      </c>
      <c r="DP6" s="2" t="e">
        <f>IF(INDEX(Data!GU:GU,$B6)=0,#N/A,INDEX(Data!GU:GU,$B6)-Data!GU$2+DO6)</f>
        <v>#N/A</v>
      </c>
      <c r="DQ6" s="2" t="e">
        <f>IF(INDEX(Data!GV:GV,$B6)=0,#N/A,INDEX(Data!GV:GV,$B6)-Data!GV$2+DP6)</f>
        <v>#N/A</v>
      </c>
      <c r="DR6" s="2" t="e">
        <f>IF(INDEX(Data!GW:GW,$B6)=0,#N/A,INDEX(Data!GW:GW,$B6)-Data!GW$2+DQ6)</f>
        <v>#N/A</v>
      </c>
      <c r="DS6" s="2" t="e">
        <f>IF(INDEX(Data!GX:GX,$B6)=0,#N/A,INDEX(Data!GX:GX,$B6)-Data!GX$2+DR6)</f>
        <v>#N/A</v>
      </c>
      <c r="DT6" s="2" t="e">
        <f>IF(INDEX(Data!GY:GY,$B6)=0,#N/A,INDEX(Data!GY:GY,$B6)-Data!GY$2+DS6)</f>
        <v>#N/A</v>
      </c>
      <c r="DU6" s="2" t="e">
        <f>IF(INDEX(Data!GZ:GZ,$B6)=0,#N/A,INDEX(Data!GZ:GZ,$B6)-Data!GZ$2+DT6)</f>
        <v>#N/A</v>
      </c>
      <c r="DV6" s="2" t="e">
        <f>IF(INDEX(Data!HA:HA,$B6)=0,#N/A,INDEX(Data!HA:HA,$B6)-Data!HA$2+DU6)</f>
        <v>#N/A</v>
      </c>
      <c r="DW6" s="2" t="e">
        <f>IF(INDEX(Data!HB:HB,$B6)=0,#N/A,INDEX(Data!HB:HB,$B6)-Data!HB$2+DV6)</f>
        <v>#N/A</v>
      </c>
      <c r="DX6" s="2" t="e">
        <f>IF(INDEX(Data!HC:HC,$B6)=0,#N/A,INDEX(Data!HC:HC,$B6)-Data!HC$2+DW6)</f>
        <v>#N/A</v>
      </c>
      <c r="DY6" s="2" t="e">
        <f>IF(INDEX(Data!HD:HD,$B6)=0,#N/A,INDEX(Data!HD:HD,$B6)-Data!HD$2+DX6)</f>
        <v>#N/A</v>
      </c>
      <c r="DZ6" s="2" t="e">
        <f>IF(INDEX(Data!HE:HE,$B6)=0,#N/A,INDEX(Data!HE:HE,$B6)-Data!HE$2+DY6)</f>
        <v>#N/A</v>
      </c>
      <c r="EA6" s="2" t="e">
        <f>IF(INDEX(Data!HF:HF,$B6)=0,#N/A,INDEX(Data!HF:HF,$B6)-Data!HF$2+DZ6)</f>
        <v>#N/A</v>
      </c>
      <c r="EB6" s="2" t="e">
        <f>IF(INDEX(Data!HG:HG,$B6)=0,#N/A,INDEX(Data!HG:HG,$B6)-Data!HG$2+EA6)</f>
        <v>#N/A</v>
      </c>
      <c r="EC6" s="2" t="e">
        <f>IF(INDEX(Data!HH:HH,$B6)=0,#N/A,INDEX(Data!HH:HH,$B6)-Data!HH$2+EB6)</f>
        <v>#N/A</v>
      </c>
      <c r="ED6" s="2" t="e">
        <f>IF(INDEX(Data!HI:HI,$B6)=0,#N/A,INDEX(Data!HI:HI,$B6)-Data!HI$2+EC6)</f>
        <v>#N/A</v>
      </c>
      <c r="EE6" s="2" t="e">
        <f>IF(INDEX(Data!HJ:HJ,$B6)=0,#N/A,INDEX(Data!HJ:HJ,$B6)-Data!HJ$2+ED6)</f>
        <v>#N/A</v>
      </c>
      <c r="EF6" s="2" t="e">
        <f>IF(INDEX(Data!HK:HK,$B6)=0,#N/A,INDEX(Data!HK:HK,$B6)-Data!HK$2+EE6)</f>
        <v>#N/A</v>
      </c>
      <c r="EG6" s="2" t="e">
        <f>IF(INDEX(Data!HL:HL,$B6)=0,#N/A,INDEX(Data!HL:HL,$B6)-Data!HL$2+EF6)</f>
        <v>#N/A</v>
      </c>
      <c r="EH6" s="2" t="e">
        <f>IF(INDEX(Data!HM:HM,$B6)=0,#N/A,INDEX(Data!HM:HM,$B6)-Data!HM$2+EG6)</f>
        <v>#N/A</v>
      </c>
      <c r="EI6" s="2" t="e">
        <f>IF(INDEX(Data!HN:HN,$B6)=0,#N/A,INDEX(Data!HN:HN,$B6)-Data!HN$2+EH6)</f>
        <v>#N/A</v>
      </c>
    </row>
    <row r="7" spans="1:139" s="2" customFormat="1" x14ac:dyDescent="0.25">
      <c r="A7" s="2" t="s">
        <v>144</v>
      </c>
      <c r="B7" s="2">
        <f>MATCH(A7,Data!CG:CG,0)</f>
        <v>84</v>
      </c>
      <c r="C7" s="2">
        <f ca="1">COUNTIF(OFFSET(Data!$CJ$1:$EZ$78,B7-1,0,1),"&gt;0")</f>
        <v>26</v>
      </c>
      <c r="D7" s="2">
        <v>0</v>
      </c>
      <c r="E7" s="2">
        <f>IF(INDEX(Data!CJ:CJ,$B7)=0,#N/A,INDEX(Data!CJ:CJ,$B7)-Data!CJ$2+D7)</f>
        <v>0.79999999999999982</v>
      </c>
      <c r="F7" s="2">
        <f>IF(INDEX(Data!CK:CK,$B7)=0,#N/A,INDEX(Data!CK:CK,$B7)-Data!CK$2+E7)</f>
        <v>0.79999999999999982</v>
      </c>
      <c r="G7" s="2">
        <f>IF(INDEX(Data!CL:CL,$B7)=0,#N/A,INDEX(Data!CL:CL,$B7)-Data!CL$2+F7)</f>
        <v>2.3999999999999995</v>
      </c>
      <c r="H7" s="2">
        <f>IF(INDEX(Data!CM:CM,$B7)=0,#N/A,INDEX(Data!CM:CM,$B7)-Data!CM$2+G7)</f>
        <v>2.7999999999999994</v>
      </c>
      <c r="I7" s="2">
        <f>IF(INDEX(Data!CN:CN,$B7)=0,#N/A,INDEX(Data!CN:CN,$B7)-Data!CN$2+H7)</f>
        <v>3.9999999999999996</v>
      </c>
      <c r="J7" s="2">
        <f>IF(INDEX(Data!CO:CO,$B7)=0,#N/A,INDEX(Data!CO:CO,$B7)-Data!CO$2+I7)</f>
        <v>5.7999999999999989</v>
      </c>
      <c r="K7" s="2">
        <f>IF(INDEX(Data!CP:CP,$B7)=0,#N/A,INDEX(Data!CP:CP,$B7)-Data!CP$2+J7)</f>
        <v>6.7999999999999989</v>
      </c>
      <c r="L7" s="2">
        <f>IF(INDEX(Data!CQ:CQ,$B7)=0,#N/A,INDEX(Data!CQ:CQ,$B7)-Data!CQ$2+K7)</f>
        <v>7.5999999999999988</v>
      </c>
      <c r="M7" s="2">
        <f>IF(INDEX(Data!CR:CR,$B7)=0,#N/A,INDEX(Data!CR:CR,$B7)-Data!CR$2+L7)</f>
        <v>9</v>
      </c>
      <c r="N7" s="2">
        <f>IF(INDEX(Data!CS:CS,$B7)=0,#N/A,INDEX(Data!CS:CS,$B7)-Data!CS$2+M7)</f>
        <v>11</v>
      </c>
      <c r="O7" s="2">
        <f>IF(INDEX(Data!CT:CT,$B7)=0,#N/A,INDEX(Data!CT:CT,$B7)-Data!CT$2+N7)</f>
        <v>12.2</v>
      </c>
      <c r="P7" s="2">
        <f>IF(INDEX(Data!CU:CU,$B7)=0,#N/A,INDEX(Data!CU:CU,$B7)-Data!CU$2+O7)</f>
        <v>13.399999999999999</v>
      </c>
      <c r="Q7" s="2">
        <f>IF(INDEX(Data!CV:CV,$B7)=0,#N/A,INDEX(Data!CV:CV,$B7)-Data!CV$2+P7)</f>
        <v>15.2</v>
      </c>
      <c r="R7" s="2">
        <f>IF(INDEX(Data!CW:CW,$B7)=0,#N/A,INDEX(Data!CW:CW,$B7)-Data!CW$2+Q7)</f>
        <v>16.2</v>
      </c>
      <c r="S7" s="2">
        <f>IF(INDEX(Data!CX:CX,$B7)=0,#N/A,INDEX(Data!CX:CX,$B7)-Data!CX$2+R7)</f>
        <v>16.599999999999998</v>
      </c>
      <c r="T7" s="2">
        <f>IF(INDEX(Data!CY:CY,$B7)=0,#N/A,INDEX(Data!CY:CY,$B7)-Data!CY$2+S7)</f>
        <v>18.199999999999996</v>
      </c>
      <c r="U7" s="2">
        <f>IF(INDEX(Data!CZ:CZ,$B7)=0,#N/A,INDEX(Data!CZ:CZ,$B7)-Data!CZ$2+T7)</f>
        <v>18.799999999999997</v>
      </c>
      <c r="V7" s="2">
        <f>IF(INDEX(Data!DA:DA,$B7)=0,#N/A,INDEX(Data!DA:DA,$B7)-Data!DA$2+U7)</f>
        <v>19.199999999999996</v>
      </c>
      <c r="W7" s="2">
        <f>IF(INDEX(Data!DB:DB,$B7)=0,#N/A,INDEX(Data!DB:DB,$B7)-Data!DB$2+V7)</f>
        <v>20.399999999999995</v>
      </c>
      <c r="X7" s="2">
        <f>IF(INDEX(Data!DC:DC,$B7)=0,#N/A,INDEX(Data!DC:DC,$B7)-Data!DC$2+W7)</f>
        <v>20.799999999999994</v>
      </c>
      <c r="Y7" s="2">
        <f>IF(INDEX(Data!DD:DD,$B7)=0,#N/A,INDEX(Data!DD:DD,$B7)-Data!DD$2+X7)</f>
        <v>21.199999999999992</v>
      </c>
      <c r="Z7" s="2">
        <f>IF(INDEX(Data!DE:DE,$B7)=0,#N/A,INDEX(Data!DE:DE,$B7)-Data!DE$2+Y7)</f>
        <v>23.399999999999991</v>
      </c>
      <c r="AA7" s="2">
        <f>IF(INDEX(Data!DF:DF,$B7)=0,#N/A,INDEX(Data!DF:DF,$B7)-Data!DF$2+Z7)</f>
        <v>25.199999999999992</v>
      </c>
      <c r="AB7" s="2">
        <f>IF(INDEX(Data!DG:DG,$B7)=0,#N/A,INDEX(Data!DG:DG,$B7)-Data!DG$2+AA7)</f>
        <v>26.199999999999992</v>
      </c>
      <c r="AC7" s="2">
        <f>IF(INDEX(Data!DH:DH,$B7)=0,#N/A,INDEX(Data!DH:DH,$B7)-Data!DH$2+AB7)</f>
        <v>27.79999999999999</v>
      </c>
      <c r="AD7" s="2">
        <f>IF(INDEX(Data!DI:DI,$B7)=0,#N/A,INDEX(Data!DI:DI,$B7)-Data!DI$2+AC7)</f>
        <v>29.599999999999991</v>
      </c>
      <c r="AE7" s="2" t="e">
        <f>IF(INDEX(Data!DJ:DJ,$B7)=0,#N/A,INDEX(Data!DJ:DJ,$B7)-Data!DJ$2+AD7)</f>
        <v>#N/A</v>
      </c>
      <c r="AF7" s="2" t="e">
        <f>IF(INDEX(Data!DK:DK,$B7)=0,#N/A,INDEX(Data!DK:DK,$B7)-Data!DK$2+AE7)</f>
        <v>#N/A</v>
      </c>
      <c r="AG7" s="2" t="e">
        <f>IF(INDEX(Data!DL:DL,$B7)=0,#N/A,INDEX(Data!DL:DL,$B7)-Data!DL$2+AF7)</f>
        <v>#N/A</v>
      </c>
      <c r="AH7" s="2" t="e">
        <f>IF(INDEX(Data!DM:DM,$B7)=0,#N/A,INDEX(Data!DM:DM,$B7)-Data!DM$2+AG7)</f>
        <v>#N/A</v>
      </c>
      <c r="AI7" s="2" t="e">
        <f>IF(INDEX(Data!DN:DN,$B7)=0,#N/A,INDEX(Data!DN:DN,$B7)-Data!DN$2+AH7)</f>
        <v>#N/A</v>
      </c>
      <c r="AJ7" s="2" t="e">
        <f>IF(INDEX(Data!DO:DO,$B7)=0,#N/A,INDEX(Data!DO:DO,$B7)-Data!DO$2+AI7)</f>
        <v>#N/A</v>
      </c>
      <c r="AK7" s="2" t="e">
        <f>IF(INDEX(Data!DP:DP,$B7)=0,#N/A,INDEX(Data!DP:DP,$B7)-Data!DP$2+AJ7)</f>
        <v>#N/A</v>
      </c>
      <c r="AL7" s="2" t="e">
        <f>IF(INDEX(Data!DQ:DQ,$B7)=0,#N/A,INDEX(Data!DQ:DQ,$B7)-Data!DQ$2+AK7)</f>
        <v>#N/A</v>
      </c>
      <c r="AM7" s="2" t="e">
        <f>IF(INDEX(Data!DR:DR,$B7)=0,#N/A,INDEX(Data!DR:DR,$B7)-Data!DR$2+AL7)</f>
        <v>#N/A</v>
      </c>
      <c r="AN7" s="2" t="e">
        <f>IF(INDEX(Data!DS:DS,$B7)=0,#N/A,INDEX(Data!DS:DS,$B7)-Data!DS$2+AM7)</f>
        <v>#N/A</v>
      </c>
      <c r="AO7" s="2" t="e">
        <f>IF(INDEX(Data!DT:DT,$B7)=0,#N/A,INDEX(Data!DT:DT,$B7)-Data!DT$2+AN7)</f>
        <v>#N/A</v>
      </c>
      <c r="AP7" s="2" t="e">
        <f>IF(INDEX(Data!DU:DU,$B7)=0,#N/A,INDEX(Data!DU:DU,$B7)-Data!DU$2+AO7)</f>
        <v>#N/A</v>
      </c>
      <c r="AQ7" s="2" t="e">
        <f>IF(INDEX(Data!DV:DV,$B7)=0,#N/A,INDEX(Data!DV:DV,$B7)-Data!DV$2+AP7)</f>
        <v>#N/A</v>
      </c>
      <c r="AR7" s="2" t="e">
        <f>IF(INDEX(Data!DW:DW,$B7)=0,#N/A,INDEX(Data!DW:DW,$B7)-Data!DW$2+AQ7)</f>
        <v>#N/A</v>
      </c>
      <c r="AS7" s="2" t="e">
        <f>IF(INDEX(Data!DX:DX,$B7)=0,#N/A,INDEX(Data!DX:DX,$B7)-Data!DX$2+AR7)</f>
        <v>#N/A</v>
      </c>
      <c r="AT7" s="2" t="e">
        <f>IF(INDEX(Data!DY:DY,$B7)=0,#N/A,INDEX(Data!DY:DY,$B7)-Data!DY$2+AS7)</f>
        <v>#N/A</v>
      </c>
      <c r="AU7" s="2" t="e">
        <f>IF(INDEX(Data!DZ:DZ,$B7)=0,#N/A,INDEX(Data!DZ:DZ,$B7)-Data!DZ$2+AT7)</f>
        <v>#N/A</v>
      </c>
      <c r="AV7" s="2" t="e">
        <f>IF(INDEX(Data!EA:EA,$B7)=0,#N/A,INDEX(Data!EA:EA,$B7)-Data!EA$2+AU7)</f>
        <v>#N/A</v>
      </c>
      <c r="AW7" s="2" t="e">
        <f>IF(INDEX(Data!EB:EB,$B7)=0,#N/A,INDEX(Data!EB:EB,$B7)-Data!EB$2+AV7)</f>
        <v>#N/A</v>
      </c>
      <c r="AX7" s="2" t="e">
        <f>IF(INDEX(Data!EC:EC,$B7)=0,#N/A,INDEX(Data!EC:EC,$B7)-Data!EC$2+AW7)</f>
        <v>#N/A</v>
      </c>
      <c r="AY7" s="2" t="e">
        <f>IF(INDEX(Data!ED:ED,$B7)=0,#N/A,INDEX(Data!ED:ED,$B7)-Data!ED$2+AX7)</f>
        <v>#N/A</v>
      </c>
      <c r="AZ7" s="2" t="e">
        <f>IF(INDEX(Data!EE:EE,$B7)=0,#N/A,INDEX(Data!EE:EE,$B7)-Data!EE$2+AY7)</f>
        <v>#N/A</v>
      </c>
      <c r="BA7" s="2" t="e">
        <f>IF(INDEX(Data!EF:EF,$B7)=0,#N/A,INDEX(Data!EF:EF,$B7)-Data!EF$2+AZ7)</f>
        <v>#N/A</v>
      </c>
      <c r="BB7" s="2" t="e">
        <f>IF(INDEX(Data!EG:EG,$B7)=0,#N/A,INDEX(Data!EG:EG,$B7)-Data!EG$2+BA7)</f>
        <v>#N/A</v>
      </c>
      <c r="BC7" s="2" t="e">
        <f>IF(INDEX(Data!EH:EH,$B7)=0,#N/A,INDEX(Data!EH:EH,$B7)-Data!EH$2+BB7)</f>
        <v>#N/A</v>
      </c>
      <c r="BD7" s="2" t="e">
        <f>IF(INDEX(Data!EI:EI,$B7)=0,#N/A,INDEX(Data!EI:EI,$B7)-Data!EI$2+BC7)</f>
        <v>#N/A</v>
      </c>
      <c r="BE7" s="2" t="e">
        <f>IF(INDEX(Data!EJ:EJ,$B7)=0,#N/A,INDEX(Data!EJ:EJ,$B7)-Data!EJ$2+BD7)</f>
        <v>#N/A</v>
      </c>
      <c r="BF7" s="2" t="e">
        <f>IF(INDEX(Data!EK:EK,$B7)=0,#N/A,INDEX(Data!EK:EK,$B7)-Data!EK$2+BE7)</f>
        <v>#N/A</v>
      </c>
      <c r="BG7" s="2" t="e">
        <f>IF(INDEX(Data!EL:EL,$B7)=0,#N/A,INDEX(Data!EL:EL,$B7)-Data!EL$2+BF7)</f>
        <v>#N/A</v>
      </c>
      <c r="BH7" s="2" t="e">
        <f>IF(INDEX(Data!EM:EM,$B7)=0,#N/A,INDEX(Data!EM:EM,$B7)-Data!EM$2+BG7)</f>
        <v>#N/A</v>
      </c>
      <c r="BI7" s="2" t="e">
        <f>IF(INDEX(Data!EN:EN,$B7)=0,#N/A,INDEX(Data!EN:EN,$B7)-Data!EN$2+BH7)</f>
        <v>#N/A</v>
      </c>
      <c r="BJ7" s="2" t="e">
        <f>IF(INDEX(Data!EO:EO,$B7)=0,#N/A,INDEX(Data!EO:EO,$B7)-Data!EO$2+BI7)</f>
        <v>#N/A</v>
      </c>
      <c r="BK7" s="2" t="e">
        <f>IF(INDEX(Data!EP:EP,$B7)=0,#N/A,INDEX(Data!EP:EP,$B7)-Data!EP$2+BJ7)</f>
        <v>#N/A</v>
      </c>
      <c r="BL7" s="2" t="e">
        <f>IF(INDEX(Data!EQ:EQ,$B7)=0,#N/A,INDEX(Data!EQ:EQ,$B7)-Data!EQ$2+BK7)</f>
        <v>#N/A</v>
      </c>
      <c r="BM7" s="2" t="e">
        <f>IF(INDEX(Data!ER:ER,$B7)=0,#N/A,INDEX(Data!ER:ER,$B7)-Data!ER$2+BL7)</f>
        <v>#N/A</v>
      </c>
      <c r="BN7" s="2" t="e">
        <f>IF(INDEX(Data!ES:ES,$B7)=0,#N/A,INDEX(Data!ES:ES,$B7)-Data!ES$2+BM7)</f>
        <v>#N/A</v>
      </c>
      <c r="BO7" s="2" t="e">
        <f>IF(INDEX(Data!ET:ET,$B7)=0,#N/A,INDEX(Data!ET:ET,$B7)-Data!ET$2+BN7)</f>
        <v>#N/A</v>
      </c>
      <c r="BP7" s="2" t="e">
        <f>IF(INDEX(Data!EU:EU,$B7)=0,#N/A,INDEX(Data!EU:EU,$B7)-Data!EU$2+BO7)</f>
        <v>#N/A</v>
      </c>
      <c r="BQ7" s="2" t="e">
        <f>IF(INDEX(Data!EV:EV,$B7)=0,#N/A,INDEX(Data!EV:EV,$B7)-Data!EV$2+BP7)</f>
        <v>#N/A</v>
      </c>
      <c r="BR7" s="2" t="e">
        <f>IF(INDEX(Data!EW:EW,$B7)=0,#N/A,INDEX(Data!EW:EW,$B7)-Data!EW$2+BQ7)</f>
        <v>#N/A</v>
      </c>
      <c r="BS7" s="2" t="e">
        <f>IF(INDEX(Data!EX:EX,$B7)=0,#N/A,INDEX(Data!EX:EX,$B7)-Data!EX$2+BR7)</f>
        <v>#N/A</v>
      </c>
      <c r="BT7" s="2" t="e">
        <f>IF(INDEX(Data!EY:EY,$B7)=0,#N/A,INDEX(Data!EY:EY,$B7)-Data!EY$2+BS7)</f>
        <v>#N/A</v>
      </c>
      <c r="BU7" s="2" t="e">
        <f>IF(INDEX(Data!EZ:EZ,$B7)=0,#N/A,INDEX(Data!EZ:EZ,$B7)-Data!EZ$2+BT7)</f>
        <v>#N/A</v>
      </c>
      <c r="BV7" s="2" t="e">
        <f>IF(INDEX(Data!FA:FA,$B7)=0,#N/A,INDEX(Data!FA:FA,$B7)-Data!FA$2+BU7)</f>
        <v>#N/A</v>
      </c>
      <c r="BW7" s="2" t="e">
        <f>IF(INDEX(Data!FB:FB,$B7)=0,#N/A,INDEX(Data!FB:FB,$B7)-Data!FB$2+BV7)</f>
        <v>#N/A</v>
      </c>
      <c r="BX7" s="2" t="e">
        <f>IF(INDEX(Data!FC:FC,$B7)=0,#N/A,INDEX(Data!FC:FC,$B7)-Data!FC$2+BW7)</f>
        <v>#N/A</v>
      </c>
      <c r="BY7" s="2" t="e">
        <f>IF(INDEX(Data!FD:FD,$B7)=0,#N/A,INDEX(Data!FD:FD,$B7)-Data!FD$2+BX7)</f>
        <v>#N/A</v>
      </c>
      <c r="BZ7" s="2" t="e">
        <f>IF(INDEX(Data!FE:FE,$B7)=0,#N/A,INDEX(Data!FE:FE,$B7)-Data!FE$2+BY7)</f>
        <v>#N/A</v>
      </c>
      <c r="CA7" s="2" t="e">
        <f>IF(INDEX(Data!FF:FF,$B7)=0,#N/A,INDEX(Data!FF:FF,$B7)-Data!FF$2+BZ7)</f>
        <v>#N/A</v>
      </c>
      <c r="CB7" s="2" t="e">
        <f>IF(INDEX(Data!FG:FG,$B7)=0,#N/A,INDEX(Data!FG:FG,$B7)-Data!FG$2+CA7)</f>
        <v>#N/A</v>
      </c>
      <c r="CC7" s="2" t="e">
        <f>IF(INDEX(Data!FH:FH,$B7)=0,#N/A,INDEX(Data!FH:FH,$B7)-Data!FH$2+CB7)</f>
        <v>#N/A</v>
      </c>
      <c r="CD7" s="2" t="e">
        <f>IF(INDEX(Data!FI:FI,$B7)=0,#N/A,INDEX(Data!FI:FI,$B7)-Data!FI$2+CC7)</f>
        <v>#N/A</v>
      </c>
      <c r="CE7" s="2" t="e">
        <f>IF(INDEX(Data!FJ:FJ,$B7)=0,#N/A,INDEX(Data!FJ:FJ,$B7)-Data!FJ$2+CD7)</f>
        <v>#N/A</v>
      </c>
      <c r="CF7" s="2" t="e">
        <f>IF(INDEX(Data!FK:FK,$B7)=0,#N/A,INDEX(Data!FK:FK,$B7)-Data!FK$2+CE7)</f>
        <v>#N/A</v>
      </c>
      <c r="CG7" s="2" t="e">
        <f>IF(INDEX(Data!FL:FL,$B7)=0,#N/A,INDEX(Data!FL:FL,$B7)-Data!FL$2+CF7)</f>
        <v>#N/A</v>
      </c>
      <c r="CH7" s="2" t="e">
        <f>IF(INDEX(Data!FM:FM,$B7)=0,#N/A,INDEX(Data!FM:FM,$B7)-Data!FM$2+CG7)</f>
        <v>#N/A</v>
      </c>
      <c r="CI7" s="2" t="e">
        <f>IF(INDEX(Data!FN:FN,$B7)=0,#N/A,INDEX(Data!FN:FN,$B7)-Data!FN$2+CH7)</f>
        <v>#N/A</v>
      </c>
      <c r="CJ7" s="2" t="e">
        <f>IF(INDEX(Data!FO:FO,$B7)=0,#N/A,INDEX(Data!FO:FO,$B7)-Data!FO$2+CI7)</f>
        <v>#N/A</v>
      </c>
      <c r="CK7" s="2" t="e">
        <f>IF(INDEX(Data!FP:FP,$B7)=0,#N/A,INDEX(Data!FP:FP,$B7)-Data!FP$2+CJ7)</f>
        <v>#N/A</v>
      </c>
      <c r="CL7" s="2" t="e">
        <f>IF(INDEX(Data!FQ:FQ,$B7)=0,#N/A,INDEX(Data!FQ:FQ,$B7)-Data!FQ$2+CK7)</f>
        <v>#N/A</v>
      </c>
      <c r="CM7" s="2" t="e">
        <f>IF(INDEX(Data!FR:FR,$B7)=0,#N/A,INDEX(Data!FR:FR,$B7)-Data!FR$2+CL7)</f>
        <v>#N/A</v>
      </c>
      <c r="CN7" s="2" t="e">
        <f>IF(INDEX(Data!FS:FS,$B7)=0,#N/A,INDEX(Data!FS:FS,$B7)-Data!FS$2+CM7)</f>
        <v>#N/A</v>
      </c>
      <c r="CO7" s="2" t="e">
        <f>IF(INDEX(Data!FT:FT,$B7)=0,#N/A,INDEX(Data!FT:FT,$B7)-Data!FT$2+CN7)</f>
        <v>#N/A</v>
      </c>
      <c r="CP7" s="2" t="e">
        <f>IF(INDEX(Data!FU:FU,$B7)=0,#N/A,INDEX(Data!FU:FU,$B7)-Data!FU$2+CO7)</f>
        <v>#N/A</v>
      </c>
      <c r="CQ7" s="2" t="e">
        <f>IF(INDEX(Data!FV:FV,$B7)=0,#N/A,INDEX(Data!FV:FV,$B7)-Data!FV$2+CP7)</f>
        <v>#N/A</v>
      </c>
      <c r="CR7" s="2" t="e">
        <f>IF(INDEX(Data!FW:FW,$B7)=0,#N/A,INDEX(Data!FW:FW,$B7)-Data!FW$2+CQ7)</f>
        <v>#N/A</v>
      </c>
      <c r="CS7" s="2" t="e">
        <f>IF(INDEX(Data!FX:FX,$B7)=0,#N/A,INDEX(Data!FX:FX,$B7)-Data!FX$2+CR7)</f>
        <v>#N/A</v>
      </c>
      <c r="CT7" s="2" t="e">
        <f>IF(INDEX(Data!FY:FY,$B7)=0,#N/A,INDEX(Data!FY:FY,$B7)-Data!FY$2+CS7)</f>
        <v>#N/A</v>
      </c>
      <c r="CU7" s="2" t="e">
        <f>IF(INDEX(Data!FZ:FZ,$B7)=0,#N/A,INDEX(Data!FZ:FZ,$B7)-Data!FZ$2+CT7)</f>
        <v>#N/A</v>
      </c>
      <c r="CV7" s="2" t="e">
        <f>IF(INDEX(Data!GA:GA,$B7)=0,#N/A,INDEX(Data!GA:GA,$B7)-Data!GA$2+CU7)</f>
        <v>#N/A</v>
      </c>
      <c r="CW7" s="2" t="e">
        <f>IF(INDEX(Data!GB:GB,$B7)=0,#N/A,INDEX(Data!GB:GB,$B7)-Data!GB$2+CV7)</f>
        <v>#N/A</v>
      </c>
      <c r="CX7" s="2" t="e">
        <f>IF(INDEX(Data!GC:GC,$B7)=0,#N/A,INDEX(Data!GC:GC,$B7)-Data!GC$2+CW7)</f>
        <v>#N/A</v>
      </c>
      <c r="CY7" s="2" t="e">
        <f>IF(INDEX(Data!GD:GD,$B7)=0,#N/A,INDEX(Data!GD:GD,$B7)-Data!GD$2+CX7)</f>
        <v>#N/A</v>
      </c>
      <c r="CZ7" s="2" t="e">
        <f>IF(INDEX(Data!GE:GE,$B7)=0,#N/A,INDEX(Data!GE:GE,$B7)-Data!GE$2+CY7)</f>
        <v>#N/A</v>
      </c>
      <c r="DA7" s="2" t="e">
        <f>IF(INDEX(Data!GF:GF,$B7)=0,#N/A,INDEX(Data!GF:GF,$B7)-Data!GF$2+CZ7)</f>
        <v>#N/A</v>
      </c>
      <c r="DB7" s="2" t="e">
        <f>IF(INDEX(Data!GG:GG,$B7)=0,#N/A,INDEX(Data!GG:GG,$B7)-Data!GG$2+DA7)</f>
        <v>#N/A</v>
      </c>
      <c r="DC7" s="2" t="e">
        <f>IF(INDEX(Data!GH:GH,$B7)=0,#N/A,INDEX(Data!GH:GH,$B7)-Data!GH$2+DB7)</f>
        <v>#N/A</v>
      </c>
      <c r="DD7" s="2" t="e">
        <f>IF(INDEX(Data!GI:GI,$B7)=0,#N/A,INDEX(Data!GI:GI,$B7)-Data!GI$2+DC7)</f>
        <v>#N/A</v>
      </c>
      <c r="DE7" s="2" t="e">
        <f>IF(INDEX(Data!GJ:GJ,$B7)=0,#N/A,INDEX(Data!GJ:GJ,$B7)-Data!GJ$2+DD7)</f>
        <v>#N/A</v>
      </c>
      <c r="DF7" s="2" t="e">
        <f>IF(INDEX(Data!GK:GK,$B7)=0,#N/A,INDEX(Data!GK:GK,$B7)-Data!GK$2+DE7)</f>
        <v>#N/A</v>
      </c>
      <c r="DG7" s="2" t="e">
        <f>IF(INDEX(Data!GL:GL,$B7)=0,#N/A,INDEX(Data!GL:GL,$B7)-Data!GL$2+DF7)</f>
        <v>#N/A</v>
      </c>
      <c r="DH7" s="2" t="e">
        <f>IF(INDEX(Data!GM:GM,$B7)=0,#N/A,INDEX(Data!GM:GM,$B7)-Data!GM$2+DG7)</f>
        <v>#N/A</v>
      </c>
      <c r="DI7" s="2" t="e">
        <f>IF(INDEX(Data!GN:GN,$B7)=0,#N/A,INDEX(Data!GN:GN,$B7)-Data!GN$2+DH7)</f>
        <v>#N/A</v>
      </c>
      <c r="DJ7" s="2" t="e">
        <f>IF(INDEX(Data!GO:GO,$B7)=0,#N/A,INDEX(Data!GO:GO,$B7)-Data!GO$2+DI7)</f>
        <v>#N/A</v>
      </c>
      <c r="DK7" s="2" t="e">
        <f>IF(INDEX(Data!GP:GP,$B7)=0,#N/A,INDEX(Data!GP:GP,$B7)-Data!GP$2+DJ7)</f>
        <v>#N/A</v>
      </c>
      <c r="DL7" s="2" t="e">
        <f>IF(INDEX(Data!GQ:GQ,$B7)=0,#N/A,INDEX(Data!GQ:GQ,$B7)-Data!GQ$2+DK7)</f>
        <v>#N/A</v>
      </c>
      <c r="DM7" s="2" t="e">
        <f>IF(INDEX(Data!GR:GR,$B7)=0,#N/A,INDEX(Data!GR:GR,$B7)-Data!GR$2+DL7)</f>
        <v>#N/A</v>
      </c>
      <c r="DN7" s="2" t="e">
        <f>IF(INDEX(Data!GS:GS,$B7)=0,#N/A,INDEX(Data!GS:GS,$B7)-Data!GS$2+DM7)</f>
        <v>#N/A</v>
      </c>
      <c r="DO7" s="2" t="e">
        <f>IF(INDEX(Data!GT:GT,$B7)=0,#N/A,INDEX(Data!GT:GT,$B7)-Data!GT$2+DN7)</f>
        <v>#N/A</v>
      </c>
      <c r="DP7" s="2" t="e">
        <f>IF(INDEX(Data!GU:GU,$B7)=0,#N/A,INDEX(Data!GU:GU,$B7)-Data!GU$2+DO7)</f>
        <v>#N/A</v>
      </c>
      <c r="DQ7" s="2" t="e">
        <f>IF(INDEX(Data!GV:GV,$B7)=0,#N/A,INDEX(Data!GV:GV,$B7)-Data!GV$2+DP7)</f>
        <v>#N/A</v>
      </c>
      <c r="DR7" s="2" t="e">
        <f>IF(INDEX(Data!GW:GW,$B7)=0,#N/A,INDEX(Data!GW:GW,$B7)-Data!GW$2+DQ7)</f>
        <v>#N/A</v>
      </c>
      <c r="DS7" s="2" t="e">
        <f>IF(INDEX(Data!GX:GX,$B7)=0,#N/A,INDEX(Data!GX:GX,$B7)-Data!GX$2+DR7)</f>
        <v>#N/A</v>
      </c>
      <c r="DT7" s="2" t="e">
        <f>IF(INDEX(Data!GY:GY,$B7)=0,#N/A,INDEX(Data!GY:GY,$B7)-Data!GY$2+DS7)</f>
        <v>#N/A</v>
      </c>
      <c r="DU7" s="2" t="e">
        <f>IF(INDEX(Data!GZ:GZ,$B7)=0,#N/A,INDEX(Data!GZ:GZ,$B7)-Data!GZ$2+DT7)</f>
        <v>#N/A</v>
      </c>
      <c r="DV7" s="2" t="e">
        <f>IF(INDEX(Data!HA:HA,$B7)=0,#N/A,INDEX(Data!HA:HA,$B7)-Data!HA$2+DU7)</f>
        <v>#N/A</v>
      </c>
      <c r="DW7" s="2" t="e">
        <f>IF(INDEX(Data!HB:HB,$B7)=0,#N/A,INDEX(Data!HB:HB,$B7)-Data!HB$2+DV7)</f>
        <v>#N/A</v>
      </c>
      <c r="DX7" s="2" t="e">
        <f>IF(INDEX(Data!HC:HC,$B7)=0,#N/A,INDEX(Data!HC:HC,$B7)-Data!HC$2+DW7)</f>
        <v>#N/A</v>
      </c>
      <c r="DY7" s="2" t="e">
        <f>IF(INDEX(Data!HD:HD,$B7)=0,#N/A,INDEX(Data!HD:HD,$B7)-Data!HD$2+DX7)</f>
        <v>#N/A</v>
      </c>
      <c r="DZ7" s="2" t="e">
        <f>IF(INDEX(Data!HE:HE,$B7)=0,#N/A,INDEX(Data!HE:HE,$B7)-Data!HE$2+DY7)</f>
        <v>#N/A</v>
      </c>
      <c r="EA7" s="2" t="e">
        <f>IF(INDEX(Data!HF:HF,$B7)=0,#N/A,INDEX(Data!HF:HF,$B7)-Data!HF$2+DZ7)</f>
        <v>#N/A</v>
      </c>
      <c r="EB7" s="2" t="e">
        <f>IF(INDEX(Data!HG:HG,$B7)=0,#N/A,INDEX(Data!HG:HG,$B7)-Data!HG$2+EA7)</f>
        <v>#N/A</v>
      </c>
      <c r="EC7" s="2" t="e">
        <f>IF(INDEX(Data!HH:HH,$B7)=0,#N/A,INDEX(Data!HH:HH,$B7)-Data!HH$2+EB7)</f>
        <v>#N/A</v>
      </c>
      <c r="ED7" s="2" t="e">
        <f>IF(INDEX(Data!HI:HI,$B7)=0,#N/A,INDEX(Data!HI:HI,$B7)-Data!HI$2+EC7)</f>
        <v>#N/A</v>
      </c>
      <c r="EE7" s="2" t="e">
        <f>IF(INDEX(Data!HJ:HJ,$B7)=0,#N/A,INDEX(Data!HJ:HJ,$B7)-Data!HJ$2+ED7)</f>
        <v>#N/A</v>
      </c>
      <c r="EF7" s="2" t="e">
        <f>IF(INDEX(Data!HK:HK,$B7)=0,#N/A,INDEX(Data!HK:HK,$B7)-Data!HK$2+EE7)</f>
        <v>#N/A</v>
      </c>
      <c r="EG7" s="2" t="e">
        <f>IF(INDEX(Data!HL:HL,$B7)=0,#N/A,INDEX(Data!HL:HL,$B7)-Data!HL$2+EF7)</f>
        <v>#N/A</v>
      </c>
      <c r="EH7" s="2" t="e">
        <f>IF(INDEX(Data!HM:HM,$B7)=0,#N/A,INDEX(Data!HM:HM,$B7)-Data!HM$2+EG7)</f>
        <v>#N/A</v>
      </c>
      <c r="EI7" s="2" t="e">
        <f>IF(INDEX(Data!HN:HN,$B7)=0,#N/A,INDEX(Data!HN:HN,$B7)-Data!HN$2+EH7)</f>
        <v>#N/A</v>
      </c>
    </row>
    <row r="8" spans="1:139" s="2" customFormat="1" x14ac:dyDescent="0.25">
      <c r="A8" s="2" t="s">
        <v>135</v>
      </c>
      <c r="B8" s="2">
        <f>MATCH(A8,Data!CG:CG,0)</f>
        <v>69</v>
      </c>
      <c r="C8" s="2">
        <f ca="1">COUNTIF(OFFSET(Data!$CJ$1:$EZ$78,B8-1,0,1),"&gt;0")</f>
        <v>26</v>
      </c>
      <c r="D8" s="2">
        <v>0</v>
      </c>
      <c r="E8" s="2">
        <f>IF(INDEX(Data!CJ:CJ,$B8)=0,#N/A,INDEX(Data!CJ:CJ,$B8)-Data!CJ$2+D8)</f>
        <v>0.45000000000000018</v>
      </c>
      <c r="F8" s="2">
        <f>IF(INDEX(Data!CK:CK,$B8)=0,#N/A,INDEX(Data!CK:CK,$B8)-Data!CK$2+E8)</f>
        <v>0.40000000000000036</v>
      </c>
      <c r="G8" s="2">
        <f>IF(INDEX(Data!CL:CL,$B8)=0,#N/A,INDEX(Data!CL:CL,$B8)-Data!CL$2+F8)</f>
        <v>1.4000000000000004</v>
      </c>
      <c r="H8" s="2">
        <f>IF(INDEX(Data!CM:CM,$B8)=0,#N/A,INDEX(Data!CM:CM,$B8)-Data!CM$2+G8)</f>
        <v>1.4500000000000002</v>
      </c>
      <c r="I8" s="2">
        <f>IF(INDEX(Data!CN:CN,$B8)=0,#N/A,INDEX(Data!CN:CN,$B8)-Data!CN$2+H8)</f>
        <v>1.8000000000000003</v>
      </c>
      <c r="J8" s="2">
        <f>IF(INDEX(Data!CO:CO,$B8)=0,#N/A,INDEX(Data!CO:CO,$B8)-Data!CO$2+I8)</f>
        <v>2.7500000000000004</v>
      </c>
      <c r="K8" s="2">
        <f>IF(INDEX(Data!CP:CP,$B8)=0,#N/A,INDEX(Data!CP:CP,$B8)-Data!CP$2+J8)</f>
        <v>3.0000000000000004</v>
      </c>
      <c r="L8" s="2">
        <f>IF(INDEX(Data!CQ:CQ,$B8)=0,#N/A,INDEX(Data!CQ:CQ,$B8)-Data!CQ$2+K8)</f>
        <v>3.1500000000000004</v>
      </c>
      <c r="M8" s="2">
        <f>IF(INDEX(Data!CR:CR,$B8)=0,#N/A,INDEX(Data!CR:CR,$B8)-Data!CR$2+L8)</f>
        <v>3.9000000000000004</v>
      </c>
      <c r="N8" s="2">
        <f>IF(INDEX(Data!CS:CS,$B8)=0,#N/A,INDEX(Data!CS:CS,$B8)-Data!CS$2+M8)</f>
        <v>4.9000000000000004</v>
      </c>
      <c r="O8" s="2">
        <f>IF(INDEX(Data!CT:CT,$B8)=0,#N/A,INDEX(Data!CT:CT,$B8)-Data!CT$2+N8)</f>
        <v>5.6000000000000005</v>
      </c>
      <c r="P8" s="2">
        <f>IF(INDEX(Data!CU:CU,$B8)=0,#N/A,INDEX(Data!CU:CU,$B8)-Data!CU$2+O8)</f>
        <v>6.25</v>
      </c>
      <c r="Q8" s="2">
        <f>IF(INDEX(Data!CV:CV,$B8)=0,#N/A,INDEX(Data!CV:CV,$B8)-Data!CV$2+P8)</f>
        <v>7.25</v>
      </c>
      <c r="R8" s="2">
        <f>IF(INDEX(Data!CW:CW,$B8)=0,#N/A,INDEX(Data!CW:CW,$B8)-Data!CW$2+Q8)</f>
        <v>7.4</v>
      </c>
      <c r="S8" s="2">
        <f>IF(INDEX(Data!CX:CX,$B8)=0,#N/A,INDEX(Data!CX:CX,$B8)-Data!CX$2+R8)</f>
        <v>7.2</v>
      </c>
      <c r="T8" s="2">
        <f>IF(INDEX(Data!CY:CY,$B8)=0,#N/A,INDEX(Data!CY:CY,$B8)-Data!CY$2+S8)</f>
        <v>8.1999999999999993</v>
      </c>
      <c r="U8" s="2">
        <f>IF(INDEX(Data!CZ:CZ,$B8)=0,#N/A,INDEX(Data!CZ:CZ,$B8)-Data!CZ$2+T8)</f>
        <v>8.35</v>
      </c>
      <c r="V8" s="2">
        <f>IF(INDEX(Data!DA:DA,$B8)=0,#N/A,INDEX(Data!DA:DA,$B8)-Data!DA$2+U8)</f>
        <v>8.4499999999999993</v>
      </c>
      <c r="W8" s="2">
        <f>IF(INDEX(Data!DB:DB,$B8)=0,#N/A,INDEX(Data!DB:DB,$B8)-Data!DB$2+V8)</f>
        <v>9.2999999999999989</v>
      </c>
      <c r="X8" s="2">
        <f>IF(INDEX(Data!DC:DC,$B8)=0,#N/A,INDEX(Data!DC:DC,$B8)-Data!DC$2+W8)</f>
        <v>9.5999999999999979</v>
      </c>
      <c r="Y8" s="2">
        <f>IF(INDEX(Data!DD:DD,$B8)=0,#N/A,INDEX(Data!DD:DD,$B8)-Data!DD$2+X8)</f>
        <v>9.5999999999999979</v>
      </c>
      <c r="Z8" s="2">
        <f>IF(INDEX(Data!DE:DE,$B8)=0,#N/A,INDEX(Data!DE:DE,$B8)-Data!DE$2+Y8)</f>
        <v>10.249999999999998</v>
      </c>
      <c r="AA8" s="2">
        <f>IF(INDEX(Data!DF:DF,$B8)=0,#N/A,INDEX(Data!DF:DF,$B8)-Data!DF$2+Z8)</f>
        <v>11.599999999999998</v>
      </c>
      <c r="AB8" s="2">
        <f>IF(INDEX(Data!DG:DG,$B8)=0,#N/A,INDEX(Data!DG:DG,$B8)-Data!DG$2+AA8)</f>
        <v>12.099999999999998</v>
      </c>
      <c r="AC8" s="2">
        <f>IF(INDEX(Data!DH:DH,$B8)=0,#N/A,INDEX(Data!DH:DH,$B8)-Data!DH$2+AB8)</f>
        <v>12.949999999999998</v>
      </c>
      <c r="AD8" s="2">
        <f>IF(INDEX(Data!DI:DI,$B8)=0,#N/A,INDEX(Data!DI:DI,$B8)-Data!DI$2+AC8)</f>
        <v>13.699999999999998</v>
      </c>
      <c r="AE8" s="2" t="e">
        <f>IF(INDEX(Data!DJ:DJ,$B8)=0,#N/A,INDEX(Data!DJ:DJ,$B8)-Data!DJ$2+AD8)</f>
        <v>#N/A</v>
      </c>
      <c r="AF8" s="2" t="e">
        <f>IF(INDEX(Data!DK:DK,$B8)=0,#N/A,INDEX(Data!DK:DK,$B8)-Data!DK$2+AE8)</f>
        <v>#N/A</v>
      </c>
      <c r="AG8" s="2" t="e">
        <f>IF(INDEX(Data!DL:DL,$B8)=0,#N/A,INDEX(Data!DL:DL,$B8)-Data!DL$2+AF8)</f>
        <v>#N/A</v>
      </c>
      <c r="AH8" s="2" t="e">
        <f>IF(INDEX(Data!DM:DM,$B8)=0,#N/A,INDEX(Data!DM:DM,$B8)-Data!DM$2+AG8)</f>
        <v>#N/A</v>
      </c>
      <c r="AI8" s="2" t="e">
        <f>IF(INDEX(Data!DN:DN,$B8)=0,#N/A,INDEX(Data!DN:DN,$B8)-Data!DN$2+AH8)</f>
        <v>#N/A</v>
      </c>
      <c r="AJ8" s="2" t="e">
        <f>IF(INDEX(Data!DO:DO,$B8)=0,#N/A,INDEX(Data!DO:DO,$B8)-Data!DO$2+AI8)</f>
        <v>#N/A</v>
      </c>
      <c r="AK8" s="2" t="e">
        <f>IF(INDEX(Data!DP:DP,$B8)=0,#N/A,INDEX(Data!DP:DP,$B8)-Data!DP$2+AJ8)</f>
        <v>#N/A</v>
      </c>
      <c r="AL8" s="2" t="e">
        <f>IF(INDEX(Data!DQ:DQ,$B8)=0,#N/A,INDEX(Data!DQ:DQ,$B8)-Data!DQ$2+AK8)</f>
        <v>#N/A</v>
      </c>
      <c r="AM8" s="2" t="e">
        <f>IF(INDEX(Data!DR:DR,$B8)=0,#N/A,INDEX(Data!DR:DR,$B8)-Data!DR$2+AL8)</f>
        <v>#N/A</v>
      </c>
      <c r="AN8" s="2" t="e">
        <f>IF(INDEX(Data!DS:DS,$B8)=0,#N/A,INDEX(Data!DS:DS,$B8)-Data!DS$2+AM8)</f>
        <v>#N/A</v>
      </c>
      <c r="AO8" s="2" t="e">
        <f>IF(INDEX(Data!DT:DT,$B8)=0,#N/A,INDEX(Data!DT:DT,$B8)-Data!DT$2+AN8)</f>
        <v>#N/A</v>
      </c>
      <c r="AP8" s="2" t="e">
        <f>IF(INDEX(Data!DU:DU,$B8)=0,#N/A,INDEX(Data!DU:DU,$B8)-Data!DU$2+AO8)</f>
        <v>#N/A</v>
      </c>
      <c r="AQ8" s="2" t="e">
        <f>IF(INDEX(Data!DV:DV,$B8)=0,#N/A,INDEX(Data!DV:DV,$B8)-Data!DV$2+AP8)</f>
        <v>#N/A</v>
      </c>
      <c r="AR8" s="2" t="e">
        <f>IF(INDEX(Data!DW:DW,$B8)=0,#N/A,INDEX(Data!DW:DW,$B8)-Data!DW$2+AQ8)</f>
        <v>#N/A</v>
      </c>
      <c r="AS8" s="2" t="e">
        <f>IF(INDEX(Data!DX:DX,$B8)=0,#N/A,INDEX(Data!DX:DX,$B8)-Data!DX$2+AR8)</f>
        <v>#N/A</v>
      </c>
      <c r="AT8" s="2" t="e">
        <f>IF(INDEX(Data!DY:DY,$B8)=0,#N/A,INDEX(Data!DY:DY,$B8)-Data!DY$2+AS8)</f>
        <v>#N/A</v>
      </c>
      <c r="AU8" s="2" t="e">
        <f>IF(INDEX(Data!DZ:DZ,$B8)=0,#N/A,INDEX(Data!DZ:DZ,$B8)-Data!DZ$2+AT8)</f>
        <v>#N/A</v>
      </c>
      <c r="AV8" s="2" t="e">
        <f>IF(INDEX(Data!EA:EA,$B8)=0,#N/A,INDEX(Data!EA:EA,$B8)-Data!EA$2+AU8)</f>
        <v>#N/A</v>
      </c>
      <c r="AW8" s="2" t="e">
        <f>IF(INDEX(Data!EB:EB,$B8)=0,#N/A,INDEX(Data!EB:EB,$B8)-Data!EB$2+AV8)</f>
        <v>#N/A</v>
      </c>
      <c r="AX8" s="2" t="e">
        <f>IF(INDEX(Data!EC:EC,$B8)=0,#N/A,INDEX(Data!EC:EC,$B8)-Data!EC$2+AW8)</f>
        <v>#N/A</v>
      </c>
      <c r="AY8" s="2" t="e">
        <f>IF(INDEX(Data!ED:ED,$B8)=0,#N/A,INDEX(Data!ED:ED,$B8)-Data!ED$2+AX8)</f>
        <v>#N/A</v>
      </c>
      <c r="AZ8" s="2" t="e">
        <f>IF(INDEX(Data!EE:EE,$B8)=0,#N/A,INDEX(Data!EE:EE,$B8)-Data!EE$2+AY8)</f>
        <v>#N/A</v>
      </c>
      <c r="BA8" s="2" t="e">
        <f>IF(INDEX(Data!EF:EF,$B8)=0,#N/A,INDEX(Data!EF:EF,$B8)-Data!EF$2+AZ8)</f>
        <v>#N/A</v>
      </c>
      <c r="BB8" s="2" t="e">
        <f>IF(INDEX(Data!EG:EG,$B8)=0,#N/A,INDEX(Data!EG:EG,$B8)-Data!EG$2+BA8)</f>
        <v>#N/A</v>
      </c>
      <c r="BC8" s="2" t="e">
        <f>IF(INDEX(Data!EH:EH,$B8)=0,#N/A,INDEX(Data!EH:EH,$B8)-Data!EH$2+BB8)</f>
        <v>#N/A</v>
      </c>
      <c r="BD8" s="2" t="e">
        <f>IF(INDEX(Data!EI:EI,$B8)=0,#N/A,INDEX(Data!EI:EI,$B8)-Data!EI$2+BC8)</f>
        <v>#N/A</v>
      </c>
      <c r="BE8" s="2" t="e">
        <f>IF(INDEX(Data!EJ:EJ,$B8)=0,#N/A,INDEX(Data!EJ:EJ,$B8)-Data!EJ$2+BD8)</f>
        <v>#N/A</v>
      </c>
      <c r="BF8" s="2" t="e">
        <f>IF(INDEX(Data!EK:EK,$B8)=0,#N/A,INDEX(Data!EK:EK,$B8)-Data!EK$2+BE8)</f>
        <v>#N/A</v>
      </c>
      <c r="BG8" s="2" t="e">
        <f>IF(INDEX(Data!EL:EL,$B8)=0,#N/A,INDEX(Data!EL:EL,$B8)-Data!EL$2+BF8)</f>
        <v>#N/A</v>
      </c>
      <c r="BH8" s="2" t="e">
        <f>IF(INDEX(Data!EM:EM,$B8)=0,#N/A,INDEX(Data!EM:EM,$B8)-Data!EM$2+BG8)</f>
        <v>#N/A</v>
      </c>
      <c r="BI8" s="2" t="e">
        <f>IF(INDEX(Data!EN:EN,$B8)=0,#N/A,INDEX(Data!EN:EN,$B8)-Data!EN$2+BH8)</f>
        <v>#N/A</v>
      </c>
      <c r="BJ8" s="2" t="e">
        <f>IF(INDEX(Data!EO:EO,$B8)=0,#N/A,INDEX(Data!EO:EO,$B8)-Data!EO$2+BI8)</f>
        <v>#N/A</v>
      </c>
      <c r="BK8" s="2" t="e">
        <f>IF(INDEX(Data!EP:EP,$B8)=0,#N/A,INDEX(Data!EP:EP,$B8)-Data!EP$2+BJ8)</f>
        <v>#N/A</v>
      </c>
      <c r="BL8" s="2" t="e">
        <f>IF(INDEX(Data!EQ:EQ,$B8)=0,#N/A,INDEX(Data!EQ:EQ,$B8)-Data!EQ$2+BK8)</f>
        <v>#N/A</v>
      </c>
      <c r="BM8" s="2" t="e">
        <f>IF(INDEX(Data!ER:ER,$B8)=0,#N/A,INDEX(Data!ER:ER,$B8)-Data!ER$2+BL8)</f>
        <v>#N/A</v>
      </c>
      <c r="BN8" s="2" t="e">
        <f>IF(INDEX(Data!ES:ES,$B8)=0,#N/A,INDEX(Data!ES:ES,$B8)-Data!ES$2+BM8)</f>
        <v>#N/A</v>
      </c>
      <c r="BO8" s="2" t="e">
        <f>IF(INDEX(Data!ET:ET,$B8)=0,#N/A,INDEX(Data!ET:ET,$B8)-Data!ET$2+BN8)</f>
        <v>#N/A</v>
      </c>
      <c r="BP8" s="2" t="e">
        <f>IF(INDEX(Data!EU:EU,$B8)=0,#N/A,INDEX(Data!EU:EU,$B8)-Data!EU$2+BO8)</f>
        <v>#N/A</v>
      </c>
      <c r="BQ8" s="2" t="e">
        <f>IF(INDEX(Data!EV:EV,$B8)=0,#N/A,INDEX(Data!EV:EV,$B8)-Data!EV$2+BP8)</f>
        <v>#N/A</v>
      </c>
      <c r="BR8" s="2" t="e">
        <f>IF(INDEX(Data!EW:EW,$B8)=0,#N/A,INDEX(Data!EW:EW,$B8)-Data!EW$2+BQ8)</f>
        <v>#N/A</v>
      </c>
      <c r="BS8" s="2" t="e">
        <f>IF(INDEX(Data!EX:EX,$B8)=0,#N/A,INDEX(Data!EX:EX,$B8)-Data!EX$2+BR8)</f>
        <v>#N/A</v>
      </c>
      <c r="BT8" s="2" t="e">
        <f>IF(INDEX(Data!EY:EY,$B8)=0,#N/A,INDEX(Data!EY:EY,$B8)-Data!EY$2+BS8)</f>
        <v>#N/A</v>
      </c>
      <c r="BU8" s="2" t="e">
        <f>IF(INDEX(Data!EZ:EZ,$B8)=0,#N/A,INDEX(Data!EZ:EZ,$B8)-Data!EZ$2+BT8)</f>
        <v>#N/A</v>
      </c>
      <c r="BV8" s="2" t="e">
        <f>IF(INDEX(Data!FA:FA,$B8)=0,#N/A,INDEX(Data!FA:FA,$B8)-Data!FA$2+BU8)</f>
        <v>#N/A</v>
      </c>
      <c r="BW8" s="2" t="e">
        <f>IF(INDEX(Data!FB:FB,$B8)=0,#N/A,INDEX(Data!FB:FB,$B8)-Data!FB$2+BV8)</f>
        <v>#N/A</v>
      </c>
      <c r="BX8" s="2" t="e">
        <f>IF(INDEX(Data!FC:FC,$B8)=0,#N/A,INDEX(Data!FC:FC,$B8)-Data!FC$2+BW8)</f>
        <v>#N/A</v>
      </c>
      <c r="BY8" s="2" t="e">
        <f>IF(INDEX(Data!FD:FD,$B8)=0,#N/A,INDEX(Data!FD:FD,$B8)-Data!FD$2+BX8)</f>
        <v>#N/A</v>
      </c>
      <c r="BZ8" s="2" t="e">
        <f>IF(INDEX(Data!FE:FE,$B8)=0,#N/A,INDEX(Data!FE:FE,$B8)-Data!FE$2+BY8)</f>
        <v>#N/A</v>
      </c>
      <c r="CA8" s="2" t="e">
        <f>IF(INDEX(Data!FF:FF,$B8)=0,#N/A,INDEX(Data!FF:FF,$B8)-Data!FF$2+BZ8)</f>
        <v>#N/A</v>
      </c>
      <c r="CB8" s="2" t="e">
        <f>IF(INDEX(Data!FG:FG,$B8)=0,#N/A,INDEX(Data!FG:FG,$B8)-Data!FG$2+CA8)</f>
        <v>#N/A</v>
      </c>
      <c r="CC8" s="2" t="e">
        <f>IF(INDEX(Data!FH:FH,$B8)=0,#N/A,INDEX(Data!FH:FH,$B8)-Data!FH$2+CB8)</f>
        <v>#N/A</v>
      </c>
      <c r="CD8" s="2" t="e">
        <f>IF(INDEX(Data!FI:FI,$B8)=0,#N/A,INDEX(Data!FI:FI,$B8)-Data!FI$2+CC8)</f>
        <v>#N/A</v>
      </c>
      <c r="CE8" s="2" t="e">
        <f>IF(INDEX(Data!FJ:FJ,$B8)=0,#N/A,INDEX(Data!FJ:FJ,$B8)-Data!FJ$2+CD8)</f>
        <v>#N/A</v>
      </c>
      <c r="CF8" s="2" t="e">
        <f>IF(INDEX(Data!FK:FK,$B8)=0,#N/A,INDEX(Data!FK:FK,$B8)-Data!FK$2+CE8)</f>
        <v>#N/A</v>
      </c>
      <c r="CG8" s="2" t="e">
        <f>IF(INDEX(Data!FL:FL,$B8)=0,#N/A,INDEX(Data!FL:FL,$B8)-Data!FL$2+CF8)</f>
        <v>#N/A</v>
      </c>
      <c r="CH8" s="2" t="e">
        <f>IF(INDEX(Data!FM:FM,$B8)=0,#N/A,INDEX(Data!FM:FM,$B8)-Data!FM$2+CG8)</f>
        <v>#N/A</v>
      </c>
      <c r="CI8" s="2" t="e">
        <f>IF(INDEX(Data!FN:FN,$B8)=0,#N/A,INDEX(Data!FN:FN,$B8)-Data!FN$2+CH8)</f>
        <v>#N/A</v>
      </c>
      <c r="CJ8" s="2" t="e">
        <f>IF(INDEX(Data!FO:FO,$B8)=0,#N/A,INDEX(Data!FO:FO,$B8)-Data!FO$2+CI8)</f>
        <v>#N/A</v>
      </c>
      <c r="CK8" s="2" t="e">
        <f>IF(INDEX(Data!FP:FP,$B8)=0,#N/A,INDEX(Data!FP:FP,$B8)-Data!FP$2+CJ8)</f>
        <v>#N/A</v>
      </c>
      <c r="CL8" s="2" t="e">
        <f>IF(INDEX(Data!FQ:FQ,$B8)=0,#N/A,INDEX(Data!FQ:FQ,$B8)-Data!FQ$2+CK8)</f>
        <v>#N/A</v>
      </c>
      <c r="CM8" s="2" t="e">
        <f>IF(INDEX(Data!FR:FR,$B8)=0,#N/A,INDEX(Data!FR:FR,$B8)-Data!FR$2+CL8)</f>
        <v>#N/A</v>
      </c>
      <c r="CN8" s="2" t="e">
        <f>IF(INDEX(Data!FS:FS,$B8)=0,#N/A,INDEX(Data!FS:FS,$B8)-Data!FS$2+CM8)</f>
        <v>#N/A</v>
      </c>
      <c r="CO8" s="2" t="e">
        <f>IF(INDEX(Data!FT:FT,$B8)=0,#N/A,INDEX(Data!FT:FT,$B8)-Data!FT$2+CN8)</f>
        <v>#N/A</v>
      </c>
      <c r="CP8" s="2" t="e">
        <f>IF(INDEX(Data!FU:FU,$B8)=0,#N/A,INDEX(Data!FU:FU,$B8)-Data!FU$2+CO8)</f>
        <v>#N/A</v>
      </c>
      <c r="CQ8" s="2" t="e">
        <f>IF(INDEX(Data!FV:FV,$B8)=0,#N/A,INDEX(Data!FV:FV,$B8)-Data!FV$2+CP8)</f>
        <v>#N/A</v>
      </c>
      <c r="CR8" s="2" t="e">
        <f>IF(INDEX(Data!FW:FW,$B8)=0,#N/A,INDEX(Data!FW:FW,$B8)-Data!FW$2+CQ8)</f>
        <v>#N/A</v>
      </c>
      <c r="CS8" s="2" t="e">
        <f>IF(INDEX(Data!FX:FX,$B8)=0,#N/A,INDEX(Data!FX:FX,$B8)-Data!FX$2+CR8)</f>
        <v>#N/A</v>
      </c>
      <c r="CT8" s="2" t="e">
        <f>IF(INDEX(Data!FY:FY,$B8)=0,#N/A,INDEX(Data!FY:FY,$B8)-Data!FY$2+CS8)</f>
        <v>#N/A</v>
      </c>
      <c r="CU8" s="2" t="e">
        <f>IF(INDEX(Data!FZ:FZ,$B8)=0,#N/A,INDEX(Data!FZ:FZ,$B8)-Data!FZ$2+CT8)</f>
        <v>#N/A</v>
      </c>
      <c r="CV8" s="2" t="e">
        <f>IF(INDEX(Data!GA:GA,$B8)=0,#N/A,INDEX(Data!GA:GA,$B8)-Data!GA$2+CU8)</f>
        <v>#N/A</v>
      </c>
      <c r="CW8" s="2" t="e">
        <f>IF(INDEX(Data!GB:GB,$B8)=0,#N/A,INDEX(Data!GB:GB,$B8)-Data!GB$2+CV8)</f>
        <v>#N/A</v>
      </c>
      <c r="CX8" s="2" t="e">
        <f>IF(INDEX(Data!GC:GC,$B8)=0,#N/A,INDEX(Data!GC:GC,$B8)-Data!GC$2+CW8)</f>
        <v>#N/A</v>
      </c>
      <c r="CY8" s="2" t="e">
        <f>IF(INDEX(Data!GD:GD,$B8)=0,#N/A,INDEX(Data!GD:GD,$B8)-Data!GD$2+CX8)</f>
        <v>#N/A</v>
      </c>
      <c r="CZ8" s="2" t="e">
        <f>IF(INDEX(Data!GE:GE,$B8)=0,#N/A,INDEX(Data!GE:GE,$B8)-Data!GE$2+CY8)</f>
        <v>#N/A</v>
      </c>
      <c r="DA8" s="2" t="e">
        <f>IF(INDEX(Data!GF:GF,$B8)=0,#N/A,INDEX(Data!GF:GF,$B8)-Data!GF$2+CZ8)</f>
        <v>#N/A</v>
      </c>
      <c r="DB8" s="2" t="e">
        <f>IF(INDEX(Data!GG:GG,$B8)=0,#N/A,INDEX(Data!GG:GG,$B8)-Data!GG$2+DA8)</f>
        <v>#N/A</v>
      </c>
      <c r="DC8" s="2" t="e">
        <f>IF(INDEX(Data!GH:GH,$B8)=0,#N/A,INDEX(Data!GH:GH,$B8)-Data!GH$2+DB8)</f>
        <v>#N/A</v>
      </c>
      <c r="DD8" s="2" t="e">
        <f>IF(INDEX(Data!GI:GI,$B8)=0,#N/A,INDEX(Data!GI:GI,$B8)-Data!GI$2+DC8)</f>
        <v>#N/A</v>
      </c>
      <c r="DE8" s="2" t="e">
        <f>IF(INDEX(Data!GJ:GJ,$B8)=0,#N/A,INDEX(Data!GJ:GJ,$B8)-Data!GJ$2+DD8)</f>
        <v>#N/A</v>
      </c>
      <c r="DF8" s="2" t="e">
        <f>IF(INDEX(Data!GK:GK,$B8)=0,#N/A,INDEX(Data!GK:GK,$B8)-Data!GK$2+DE8)</f>
        <v>#N/A</v>
      </c>
      <c r="DG8" s="2" t="e">
        <f>IF(INDEX(Data!GL:GL,$B8)=0,#N/A,INDEX(Data!GL:GL,$B8)-Data!GL$2+DF8)</f>
        <v>#N/A</v>
      </c>
      <c r="DH8" s="2" t="e">
        <f>IF(INDEX(Data!GM:GM,$B8)=0,#N/A,INDEX(Data!GM:GM,$B8)-Data!GM$2+DG8)</f>
        <v>#N/A</v>
      </c>
      <c r="DI8" s="2" t="e">
        <f>IF(INDEX(Data!GN:GN,$B8)=0,#N/A,INDEX(Data!GN:GN,$B8)-Data!GN$2+DH8)</f>
        <v>#N/A</v>
      </c>
      <c r="DJ8" s="2" t="e">
        <f>IF(INDEX(Data!GO:GO,$B8)=0,#N/A,INDEX(Data!GO:GO,$B8)-Data!GO$2+DI8)</f>
        <v>#N/A</v>
      </c>
      <c r="DK8" s="2" t="e">
        <f>IF(INDEX(Data!GP:GP,$B8)=0,#N/A,INDEX(Data!GP:GP,$B8)-Data!GP$2+DJ8)</f>
        <v>#N/A</v>
      </c>
      <c r="DL8" s="2" t="e">
        <f>IF(INDEX(Data!GQ:GQ,$B8)=0,#N/A,INDEX(Data!GQ:GQ,$B8)-Data!GQ$2+DK8)</f>
        <v>#N/A</v>
      </c>
      <c r="DM8" s="2" t="e">
        <f>IF(INDEX(Data!GR:GR,$B8)=0,#N/A,INDEX(Data!GR:GR,$B8)-Data!GR$2+DL8)</f>
        <v>#N/A</v>
      </c>
      <c r="DN8" s="2" t="e">
        <f>IF(INDEX(Data!GS:GS,$B8)=0,#N/A,INDEX(Data!GS:GS,$B8)-Data!GS$2+DM8)</f>
        <v>#N/A</v>
      </c>
      <c r="DO8" s="2" t="e">
        <f>IF(INDEX(Data!GT:GT,$B8)=0,#N/A,INDEX(Data!GT:GT,$B8)-Data!GT$2+DN8)</f>
        <v>#N/A</v>
      </c>
      <c r="DP8" s="2" t="e">
        <f>IF(INDEX(Data!GU:GU,$B8)=0,#N/A,INDEX(Data!GU:GU,$B8)-Data!GU$2+DO8)</f>
        <v>#N/A</v>
      </c>
      <c r="DQ8" s="2" t="e">
        <f>IF(INDEX(Data!GV:GV,$B8)=0,#N/A,INDEX(Data!GV:GV,$B8)-Data!GV$2+DP8)</f>
        <v>#N/A</v>
      </c>
      <c r="DR8" s="2" t="e">
        <f>IF(INDEX(Data!GW:GW,$B8)=0,#N/A,INDEX(Data!GW:GW,$B8)-Data!GW$2+DQ8)</f>
        <v>#N/A</v>
      </c>
      <c r="DS8" s="2" t="e">
        <f>IF(INDEX(Data!GX:GX,$B8)=0,#N/A,INDEX(Data!GX:GX,$B8)-Data!GX$2+DR8)</f>
        <v>#N/A</v>
      </c>
      <c r="DT8" s="2" t="e">
        <f>IF(INDEX(Data!GY:GY,$B8)=0,#N/A,INDEX(Data!GY:GY,$B8)-Data!GY$2+DS8)</f>
        <v>#N/A</v>
      </c>
      <c r="DU8" s="2" t="e">
        <f>IF(INDEX(Data!GZ:GZ,$B8)=0,#N/A,INDEX(Data!GZ:GZ,$B8)-Data!GZ$2+DT8)</f>
        <v>#N/A</v>
      </c>
      <c r="DV8" s="2" t="e">
        <f>IF(INDEX(Data!HA:HA,$B8)=0,#N/A,INDEX(Data!HA:HA,$B8)-Data!HA$2+DU8)</f>
        <v>#N/A</v>
      </c>
      <c r="DW8" s="2" t="e">
        <f>IF(INDEX(Data!HB:HB,$B8)=0,#N/A,INDEX(Data!HB:HB,$B8)-Data!HB$2+DV8)</f>
        <v>#N/A</v>
      </c>
      <c r="DX8" s="2" t="e">
        <f>IF(INDEX(Data!HC:HC,$B8)=0,#N/A,INDEX(Data!HC:HC,$B8)-Data!HC$2+DW8)</f>
        <v>#N/A</v>
      </c>
      <c r="DY8" s="2" t="e">
        <f>IF(INDEX(Data!HD:HD,$B8)=0,#N/A,INDEX(Data!HD:HD,$B8)-Data!HD$2+DX8)</f>
        <v>#N/A</v>
      </c>
      <c r="DZ8" s="2" t="e">
        <f>IF(INDEX(Data!HE:HE,$B8)=0,#N/A,INDEX(Data!HE:HE,$B8)-Data!HE$2+DY8)</f>
        <v>#N/A</v>
      </c>
      <c r="EA8" s="2" t="e">
        <f>IF(INDEX(Data!HF:HF,$B8)=0,#N/A,INDEX(Data!HF:HF,$B8)-Data!HF$2+DZ8)</f>
        <v>#N/A</v>
      </c>
      <c r="EB8" s="2" t="e">
        <f>IF(INDEX(Data!HG:HG,$B8)=0,#N/A,INDEX(Data!HG:HG,$B8)-Data!HG$2+EA8)</f>
        <v>#N/A</v>
      </c>
      <c r="EC8" s="2" t="e">
        <f>IF(INDEX(Data!HH:HH,$B8)=0,#N/A,INDEX(Data!HH:HH,$B8)-Data!HH$2+EB8)</f>
        <v>#N/A</v>
      </c>
      <c r="ED8" s="2" t="e">
        <f>IF(INDEX(Data!HI:HI,$B8)=0,#N/A,INDEX(Data!HI:HI,$B8)-Data!HI$2+EC8)</f>
        <v>#N/A</v>
      </c>
      <c r="EE8" s="2" t="e">
        <f>IF(INDEX(Data!HJ:HJ,$B8)=0,#N/A,INDEX(Data!HJ:HJ,$B8)-Data!HJ$2+ED8)</f>
        <v>#N/A</v>
      </c>
      <c r="EF8" s="2" t="e">
        <f>IF(INDEX(Data!HK:HK,$B8)=0,#N/A,INDEX(Data!HK:HK,$B8)-Data!HK$2+EE8)</f>
        <v>#N/A</v>
      </c>
      <c r="EG8" s="2" t="e">
        <f>IF(INDEX(Data!HL:HL,$B8)=0,#N/A,INDEX(Data!HL:HL,$B8)-Data!HL$2+EF8)</f>
        <v>#N/A</v>
      </c>
      <c r="EH8" s="2" t="e">
        <f>IF(INDEX(Data!HM:HM,$B8)=0,#N/A,INDEX(Data!HM:HM,$B8)-Data!HM$2+EG8)</f>
        <v>#N/A</v>
      </c>
      <c r="EI8" s="2" t="e">
        <f>IF(INDEX(Data!HN:HN,$B8)=0,#N/A,INDEX(Data!HN:HN,$B8)-Data!HN$2+EH8)</f>
        <v>#N/A</v>
      </c>
    </row>
    <row r="9" spans="1:139" s="2" customFormat="1" x14ac:dyDescent="0.25">
      <c r="A9" s="2" t="s">
        <v>147</v>
      </c>
      <c r="B9" s="2">
        <f>MATCH(A9,Data!CG:CG,0)</f>
        <v>87</v>
      </c>
      <c r="C9" s="2">
        <f ca="1">COUNTIF(OFFSET(Data!$CJ$1:$EZ$78,B9-1,0,1),"&gt;0")</f>
        <v>26</v>
      </c>
      <c r="D9" s="2">
        <v>0</v>
      </c>
      <c r="E9" s="2">
        <f>IF(INDEX(Data!CJ:CJ,$B9)=0,#N/A,INDEX(Data!CJ:CJ,$B9)-Data!CJ$2+D9)</f>
        <v>0.79999999999999982</v>
      </c>
      <c r="F9" s="2">
        <f>IF(INDEX(Data!CK:CK,$B9)=0,#N/A,INDEX(Data!CK:CK,$B9)-Data!CK$2+E9)</f>
        <v>0.79999999999999982</v>
      </c>
      <c r="G9" s="2">
        <f>IF(INDEX(Data!CL:CL,$B9)=0,#N/A,INDEX(Data!CL:CL,$B9)-Data!CL$2+F9)</f>
        <v>2.3999999999999995</v>
      </c>
      <c r="H9" s="2">
        <f>IF(INDEX(Data!CM:CM,$B9)=0,#N/A,INDEX(Data!CM:CM,$B9)-Data!CM$2+G9)</f>
        <v>2.7999999999999994</v>
      </c>
      <c r="I9" s="2">
        <f>IF(INDEX(Data!CN:CN,$B9)=0,#N/A,INDEX(Data!CN:CN,$B9)-Data!CN$2+H9)</f>
        <v>3.9999999999999996</v>
      </c>
      <c r="J9" s="2">
        <f>IF(INDEX(Data!CO:CO,$B9)=0,#N/A,INDEX(Data!CO:CO,$B9)-Data!CO$2+I9)</f>
        <v>5.7999999999999989</v>
      </c>
      <c r="K9" s="2">
        <f>IF(INDEX(Data!CP:CP,$B9)=0,#N/A,INDEX(Data!CP:CP,$B9)-Data!CP$2+J9)</f>
        <v>6.7999999999999989</v>
      </c>
      <c r="L9" s="2">
        <f>IF(INDEX(Data!CQ:CQ,$B9)=0,#N/A,INDEX(Data!CQ:CQ,$B9)-Data!CQ$2+K9)</f>
        <v>7.5999999999999988</v>
      </c>
      <c r="M9" s="2">
        <f>IF(INDEX(Data!CR:CR,$B9)=0,#N/A,INDEX(Data!CR:CR,$B9)-Data!CR$2+L9)</f>
        <v>9</v>
      </c>
      <c r="N9" s="2">
        <f>IF(INDEX(Data!CS:CS,$B9)=0,#N/A,INDEX(Data!CS:CS,$B9)-Data!CS$2+M9)</f>
        <v>11</v>
      </c>
      <c r="O9" s="2">
        <f>IF(INDEX(Data!CT:CT,$B9)=0,#N/A,INDEX(Data!CT:CT,$B9)-Data!CT$2+N9)</f>
        <v>12.2</v>
      </c>
      <c r="P9" s="2">
        <f>IF(INDEX(Data!CU:CU,$B9)=0,#N/A,INDEX(Data!CU:CU,$B9)-Data!CU$2+O9)</f>
        <v>13.399999999999999</v>
      </c>
      <c r="Q9" s="2">
        <f>IF(INDEX(Data!CV:CV,$B9)=0,#N/A,INDEX(Data!CV:CV,$B9)-Data!CV$2+P9)</f>
        <v>15.2</v>
      </c>
      <c r="R9" s="2">
        <f>IF(INDEX(Data!CW:CW,$B9)=0,#N/A,INDEX(Data!CW:CW,$B9)-Data!CW$2+Q9)</f>
        <v>16.2</v>
      </c>
      <c r="S9" s="2">
        <f>IF(INDEX(Data!CX:CX,$B9)=0,#N/A,INDEX(Data!CX:CX,$B9)-Data!CX$2+R9)</f>
        <v>16.599999999999998</v>
      </c>
      <c r="T9" s="2">
        <f>IF(INDEX(Data!CY:CY,$B9)=0,#N/A,INDEX(Data!CY:CY,$B9)-Data!CY$2+S9)</f>
        <v>18.199999999999996</v>
      </c>
      <c r="U9" s="2">
        <f>IF(INDEX(Data!CZ:CZ,$B9)=0,#N/A,INDEX(Data!CZ:CZ,$B9)-Data!CZ$2+T9)</f>
        <v>18.799999999999997</v>
      </c>
      <c r="V9" s="2">
        <f>IF(INDEX(Data!DA:DA,$B9)=0,#N/A,INDEX(Data!DA:DA,$B9)-Data!DA$2+U9)</f>
        <v>19.199999999999996</v>
      </c>
      <c r="W9" s="2">
        <f>IF(INDEX(Data!DB:DB,$B9)=0,#N/A,INDEX(Data!DB:DB,$B9)-Data!DB$2+V9)</f>
        <v>20.399999999999995</v>
      </c>
      <c r="X9" s="2">
        <f>IF(INDEX(Data!DC:DC,$B9)=0,#N/A,INDEX(Data!DC:DC,$B9)-Data!DC$2+W9)</f>
        <v>20.799999999999994</v>
      </c>
      <c r="Y9" s="2">
        <f>IF(INDEX(Data!DD:DD,$B9)=0,#N/A,INDEX(Data!DD:DD,$B9)-Data!DD$2+X9)</f>
        <v>21.199999999999992</v>
      </c>
      <c r="Z9" s="2">
        <f>IF(INDEX(Data!DE:DE,$B9)=0,#N/A,INDEX(Data!DE:DE,$B9)-Data!DE$2+Y9)</f>
        <v>23.399999999999991</v>
      </c>
      <c r="AA9" s="2">
        <f>IF(INDEX(Data!DF:DF,$B9)=0,#N/A,INDEX(Data!DF:DF,$B9)-Data!DF$2+Z9)</f>
        <v>25.199999999999992</v>
      </c>
      <c r="AB9" s="2">
        <f>IF(INDEX(Data!DG:DG,$B9)=0,#N/A,INDEX(Data!DG:DG,$B9)-Data!DG$2+AA9)</f>
        <v>26.199999999999992</v>
      </c>
      <c r="AC9" s="2">
        <f>IF(INDEX(Data!DH:DH,$B9)=0,#N/A,INDEX(Data!DH:DH,$B9)-Data!DH$2+AB9)</f>
        <v>27.79999999999999</v>
      </c>
      <c r="AD9" s="2">
        <f>IF(INDEX(Data!DI:DI,$B9)=0,#N/A,INDEX(Data!DI:DI,$B9)-Data!DI$2+AC9)</f>
        <v>29.599999999999991</v>
      </c>
      <c r="AE9" s="2" t="e">
        <f>IF(INDEX(Data!DJ:DJ,$B9)=0,#N/A,INDEX(Data!DJ:DJ,$B9)-Data!DJ$2+AD9)</f>
        <v>#N/A</v>
      </c>
      <c r="AF9" s="2" t="e">
        <f>IF(INDEX(Data!DK:DK,$B9)=0,#N/A,INDEX(Data!DK:DK,$B9)-Data!DK$2+AE9)</f>
        <v>#N/A</v>
      </c>
      <c r="AG9" s="2" t="e">
        <f>IF(INDEX(Data!DL:DL,$B9)=0,#N/A,INDEX(Data!DL:DL,$B9)-Data!DL$2+AF9)</f>
        <v>#N/A</v>
      </c>
      <c r="AH9" s="2" t="e">
        <f>IF(INDEX(Data!DM:DM,$B9)=0,#N/A,INDEX(Data!DM:DM,$B9)-Data!DM$2+AG9)</f>
        <v>#N/A</v>
      </c>
      <c r="AI9" s="2" t="e">
        <f>IF(INDEX(Data!DN:DN,$B9)=0,#N/A,INDEX(Data!DN:DN,$B9)-Data!DN$2+AH9)</f>
        <v>#N/A</v>
      </c>
      <c r="AJ9" s="2" t="e">
        <f>IF(INDEX(Data!DO:DO,$B9)=0,#N/A,INDEX(Data!DO:DO,$B9)-Data!DO$2+AI9)</f>
        <v>#N/A</v>
      </c>
      <c r="AK9" s="2" t="e">
        <f>IF(INDEX(Data!DP:DP,$B9)=0,#N/A,INDEX(Data!DP:DP,$B9)-Data!DP$2+AJ9)</f>
        <v>#N/A</v>
      </c>
      <c r="AL9" s="2" t="e">
        <f>IF(INDEX(Data!DQ:DQ,$B9)=0,#N/A,INDEX(Data!DQ:DQ,$B9)-Data!DQ$2+AK9)</f>
        <v>#N/A</v>
      </c>
      <c r="AM9" s="2" t="e">
        <f>IF(INDEX(Data!DR:DR,$B9)=0,#N/A,INDEX(Data!DR:DR,$B9)-Data!DR$2+AL9)</f>
        <v>#N/A</v>
      </c>
      <c r="AN9" s="2" t="e">
        <f>IF(INDEX(Data!DS:DS,$B9)=0,#N/A,INDEX(Data!DS:DS,$B9)-Data!DS$2+AM9)</f>
        <v>#N/A</v>
      </c>
      <c r="AO9" s="2" t="e">
        <f>IF(INDEX(Data!DT:DT,$B9)=0,#N/A,INDEX(Data!DT:DT,$B9)-Data!DT$2+AN9)</f>
        <v>#N/A</v>
      </c>
      <c r="AP9" s="2" t="e">
        <f>IF(INDEX(Data!DU:DU,$B9)=0,#N/A,INDEX(Data!DU:DU,$B9)-Data!DU$2+AO9)</f>
        <v>#N/A</v>
      </c>
      <c r="AQ9" s="2" t="e">
        <f>IF(INDEX(Data!DV:DV,$B9)=0,#N/A,INDEX(Data!DV:DV,$B9)-Data!DV$2+AP9)</f>
        <v>#N/A</v>
      </c>
      <c r="AR9" s="2" t="e">
        <f>IF(INDEX(Data!DW:DW,$B9)=0,#N/A,INDEX(Data!DW:DW,$B9)-Data!DW$2+AQ9)</f>
        <v>#N/A</v>
      </c>
      <c r="AS9" s="2" t="e">
        <f>IF(INDEX(Data!DX:DX,$B9)=0,#N/A,INDEX(Data!DX:DX,$B9)-Data!DX$2+AR9)</f>
        <v>#N/A</v>
      </c>
      <c r="AT9" s="2" t="e">
        <f>IF(INDEX(Data!DY:DY,$B9)=0,#N/A,INDEX(Data!DY:DY,$B9)-Data!DY$2+AS9)</f>
        <v>#N/A</v>
      </c>
      <c r="AU9" s="2" t="e">
        <f>IF(INDEX(Data!DZ:DZ,$B9)=0,#N/A,INDEX(Data!DZ:DZ,$B9)-Data!DZ$2+AT9)</f>
        <v>#N/A</v>
      </c>
      <c r="AV9" s="2" t="e">
        <f>IF(INDEX(Data!EA:EA,$B9)=0,#N/A,INDEX(Data!EA:EA,$B9)-Data!EA$2+AU9)</f>
        <v>#N/A</v>
      </c>
      <c r="AW9" s="2" t="e">
        <f>IF(INDEX(Data!EB:EB,$B9)=0,#N/A,INDEX(Data!EB:EB,$B9)-Data!EB$2+AV9)</f>
        <v>#N/A</v>
      </c>
      <c r="AX9" s="2" t="e">
        <f>IF(INDEX(Data!EC:EC,$B9)=0,#N/A,INDEX(Data!EC:EC,$B9)-Data!EC$2+AW9)</f>
        <v>#N/A</v>
      </c>
      <c r="AY9" s="2" t="e">
        <f>IF(INDEX(Data!ED:ED,$B9)=0,#N/A,INDEX(Data!ED:ED,$B9)-Data!ED$2+AX9)</f>
        <v>#N/A</v>
      </c>
      <c r="AZ9" s="2" t="e">
        <f>IF(INDEX(Data!EE:EE,$B9)=0,#N/A,INDEX(Data!EE:EE,$B9)-Data!EE$2+AY9)</f>
        <v>#N/A</v>
      </c>
      <c r="BA9" s="2" t="e">
        <f>IF(INDEX(Data!EF:EF,$B9)=0,#N/A,INDEX(Data!EF:EF,$B9)-Data!EF$2+AZ9)</f>
        <v>#N/A</v>
      </c>
      <c r="BB9" s="2" t="e">
        <f>IF(INDEX(Data!EG:EG,$B9)=0,#N/A,INDEX(Data!EG:EG,$B9)-Data!EG$2+BA9)</f>
        <v>#N/A</v>
      </c>
      <c r="BC9" s="2" t="e">
        <f>IF(INDEX(Data!EH:EH,$B9)=0,#N/A,INDEX(Data!EH:EH,$B9)-Data!EH$2+BB9)</f>
        <v>#N/A</v>
      </c>
      <c r="BD9" s="2" t="e">
        <f>IF(INDEX(Data!EI:EI,$B9)=0,#N/A,INDEX(Data!EI:EI,$B9)-Data!EI$2+BC9)</f>
        <v>#N/A</v>
      </c>
      <c r="BE9" s="2" t="e">
        <f>IF(INDEX(Data!EJ:EJ,$B9)=0,#N/A,INDEX(Data!EJ:EJ,$B9)-Data!EJ$2+BD9)</f>
        <v>#N/A</v>
      </c>
      <c r="BF9" s="2" t="e">
        <f>IF(INDEX(Data!EK:EK,$B9)=0,#N/A,INDEX(Data!EK:EK,$B9)-Data!EK$2+BE9)</f>
        <v>#N/A</v>
      </c>
      <c r="BG9" s="2" t="e">
        <f>IF(INDEX(Data!EL:EL,$B9)=0,#N/A,INDEX(Data!EL:EL,$B9)-Data!EL$2+BF9)</f>
        <v>#N/A</v>
      </c>
      <c r="BH9" s="2" t="e">
        <f>IF(INDEX(Data!EM:EM,$B9)=0,#N/A,INDEX(Data!EM:EM,$B9)-Data!EM$2+BG9)</f>
        <v>#N/A</v>
      </c>
      <c r="BI9" s="2" t="e">
        <f>IF(INDEX(Data!EN:EN,$B9)=0,#N/A,INDEX(Data!EN:EN,$B9)-Data!EN$2+BH9)</f>
        <v>#N/A</v>
      </c>
      <c r="BJ9" s="2" t="e">
        <f>IF(INDEX(Data!EO:EO,$B9)=0,#N/A,INDEX(Data!EO:EO,$B9)-Data!EO$2+BI9)</f>
        <v>#N/A</v>
      </c>
      <c r="BK9" s="2" t="e">
        <f>IF(INDEX(Data!EP:EP,$B9)=0,#N/A,INDEX(Data!EP:EP,$B9)-Data!EP$2+BJ9)</f>
        <v>#N/A</v>
      </c>
      <c r="BL9" s="2" t="e">
        <f>IF(INDEX(Data!EQ:EQ,$B9)=0,#N/A,INDEX(Data!EQ:EQ,$B9)-Data!EQ$2+BK9)</f>
        <v>#N/A</v>
      </c>
      <c r="BM9" s="2" t="e">
        <f>IF(INDEX(Data!ER:ER,$B9)=0,#N/A,INDEX(Data!ER:ER,$B9)-Data!ER$2+BL9)</f>
        <v>#N/A</v>
      </c>
      <c r="BN9" s="2" t="e">
        <f>IF(INDEX(Data!ES:ES,$B9)=0,#N/A,INDEX(Data!ES:ES,$B9)-Data!ES$2+BM9)</f>
        <v>#N/A</v>
      </c>
      <c r="BO9" s="2" t="e">
        <f>IF(INDEX(Data!ET:ET,$B9)=0,#N/A,INDEX(Data!ET:ET,$B9)-Data!ET$2+BN9)</f>
        <v>#N/A</v>
      </c>
      <c r="BP9" s="2" t="e">
        <f>IF(INDEX(Data!EU:EU,$B9)=0,#N/A,INDEX(Data!EU:EU,$B9)-Data!EU$2+BO9)</f>
        <v>#N/A</v>
      </c>
      <c r="BQ9" s="2" t="e">
        <f>IF(INDEX(Data!EV:EV,$B9)=0,#N/A,INDEX(Data!EV:EV,$B9)-Data!EV$2+BP9)</f>
        <v>#N/A</v>
      </c>
      <c r="BR9" s="2" t="e">
        <f>IF(INDEX(Data!EW:EW,$B9)=0,#N/A,INDEX(Data!EW:EW,$B9)-Data!EW$2+BQ9)</f>
        <v>#N/A</v>
      </c>
      <c r="BS9" s="2" t="e">
        <f>IF(INDEX(Data!EX:EX,$B9)=0,#N/A,INDEX(Data!EX:EX,$B9)-Data!EX$2+BR9)</f>
        <v>#N/A</v>
      </c>
      <c r="BT9" s="2" t="e">
        <f>IF(INDEX(Data!EY:EY,$B9)=0,#N/A,INDEX(Data!EY:EY,$B9)-Data!EY$2+BS9)</f>
        <v>#N/A</v>
      </c>
      <c r="BU9" s="2" t="e">
        <f>IF(INDEX(Data!EZ:EZ,$B9)=0,#N/A,INDEX(Data!EZ:EZ,$B9)-Data!EZ$2+BT9)</f>
        <v>#N/A</v>
      </c>
      <c r="BV9" s="2" t="e">
        <f>IF(INDEX(Data!FA:FA,$B9)=0,#N/A,INDEX(Data!FA:FA,$B9)-Data!FA$2+BU9)</f>
        <v>#N/A</v>
      </c>
      <c r="BW9" s="2" t="e">
        <f>IF(INDEX(Data!FB:FB,$B9)=0,#N/A,INDEX(Data!FB:FB,$B9)-Data!FB$2+BV9)</f>
        <v>#N/A</v>
      </c>
      <c r="BX9" s="2" t="e">
        <f>IF(INDEX(Data!FC:FC,$B9)=0,#N/A,INDEX(Data!FC:FC,$B9)-Data!FC$2+BW9)</f>
        <v>#N/A</v>
      </c>
      <c r="BY9" s="2" t="e">
        <f>IF(INDEX(Data!FD:FD,$B9)=0,#N/A,INDEX(Data!FD:FD,$B9)-Data!FD$2+BX9)</f>
        <v>#N/A</v>
      </c>
      <c r="BZ9" s="2" t="e">
        <f>IF(INDEX(Data!FE:FE,$B9)=0,#N/A,INDEX(Data!FE:FE,$B9)-Data!FE$2+BY9)</f>
        <v>#N/A</v>
      </c>
      <c r="CA9" s="2" t="e">
        <f>IF(INDEX(Data!FF:FF,$B9)=0,#N/A,INDEX(Data!FF:FF,$B9)-Data!FF$2+BZ9)</f>
        <v>#N/A</v>
      </c>
      <c r="CB9" s="2" t="e">
        <f>IF(INDEX(Data!FG:FG,$B9)=0,#N/A,INDEX(Data!FG:FG,$B9)-Data!FG$2+CA9)</f>
        <v>#N/A</v>
      </c>
      <c r="CC9" s="2" t="e">
        <f>IF(INDEX(Data!FH:FH,$B9)=0,#N/A,INDEX(Data!FH:FH,$B9)-Data!FH$2+CB9)</f>
        <v>#N/A</v>
      </c>
      <c r="CD9" s="2" t="e">
        <f>IF(INDEX(Data!FI:FI,$B9)=0,#N/A,INDEX(Data!FI:FI,$B9)-Data!FI$2+CC9)</f>
        <v>#N/A</v>
      </c>
      <c r="CE9" s="2" t="e">
        <f>IF(INDEX(Data!FJ:FJ,$B9)=0,#N/A,INDEX(Data!FJ:FJ,$B9)-Data!FJ$2+CD9)</f>
        <v>#N/A</v>
      </c>
      <c r="CF9" s="2" t="e">
        <f>IF(INDEX(Data!FK:FK,$B9)=0,#N/A,INDEX(Data!FK:FK,$B9)-Data!FK$2+CE9)</f>
        <v>#N/A</v>
      </c>
      <c r="CG9" s="2" t="e">
        <f>IF(INDEX(Data!FL:FL,$B9)=0,#N/A,INDEX(Data!FL:FL,$B9)-Data!FL$2+CF9)</f>
        <v>#N/A</v>
      </c>
      <c r="CH9" s="2" t="e">
        <f>IF(INDEX(Data!FM:FM,$B9)=0,#N/A,INDEX(Data!FM:FM,$B9)-Data!FM$2+CG9)</f>
        <v>#N/A</v>
      </c>
      <c r="CI9" s="2" t="e">
        <f>IF(INDEX(Data!FN:FN,$B9)=0,#N/A,INDEX(Data!FN:FN,$B9)-Data!FN$2+CH9)</f>
        <v>#N/A</v>
      </c>
      <c r="CJ9" s="2" t="e">
        <f>IF(INDEX(Data!FO:FO,$B9)=0,#N/A,INDEX(Data!FO:FO,$B9)-Data!FO$2+CI9)</f>
        <v>#N/A</v>
      </c>
      <c r="CK9" s="2" t="e">
        <f>IF(INDEX(Data!FP:FP,$B9)=0,#N/A,INDEX(Data!FP:FP,$B9)-Data!FP$2+CJ9)</f>
        <v>#N/A</v>
      </c>
      <c r="CL9" s="2" t="e">
        <f>IF(INDEX(Data!FQ:FQ,$B9)=0,#N/A,INDEX(Data!FQ:FQ,$B9)-Data!FQ$2+CK9)</f>
        <v>#N/A</v>
      </c>
      <c r="CM9" s="2" t="e">
        <f>IF(INDEX(Data!FR:FR,$B9)=0,#N/A,INDEX(Data!FR:FR,$B9)-Data!FR$2+CL9)</f>
        <v>#N/A</v>
      </c>
      <c r="CN9" s="2" t="e">
        <f>IF(INDEX(Data!FS:FS,$B9)=0,#N/A,INDEX(Data!FS:FS,$B9)-Data!FS$2+CM9)</f>
        <v>#N/A</v>
      </c>
      <c r="CO9" s="2" t="e">
        <f>IF(INDEX(Data!FT:FT,$B9)=0,#N/A,INDEX(Data!FT:FT,$B9)-Data!FT$2+CN9)</f>
        <v>#N/A</v>
      </c>
      <c r="CP9" s="2" t="e">
        <f>IF(INDEX(Data!FU:FU,$B9)=0,#N/A,INDEX(Data!FU:FU,$B9)-Data!FU$2+CO9)</f>
        <v>#N/A</v>
      </c>
      <c r="CQ9" s="2" t="e">
        <f>IF(INDEX(Data!FV:FV,$B9)=0,#N/A,INDEX(Data!FV:FV,$B9)-Data!FV$2+CP9)</f>
        <v>#N/A</v>
      </c>
      <c r="CR9" s="2" t="e">
        <f>IF(INDEX(Data!FW:FW,$B9)=0,#N/A,INDEX(Data!FW:FW,$B9)-Data!FW$2+CQ9)</f>
        <v>#N/A</v>
      </c>
      <c r="CS9" s="2" t="e">
        <f>IF(INDEX(Data!FX:FX,$B9)=0,#N/A,INDEX(Data!FX:FX,$B9)-Data!FX$2+CR9)</f>
        <v>#N/A</v>
      </c>
      <c r="CT9" s="2" t="e">
        <f>IF(INDEX(Data!FY:FY,$B9)=0,#N/A,INDEX(Data!FY:FY,$B9)-Data!FY$2+CS9)</f>
        <v>#N/A</v>
      </c>
      <c r="CU9" s="2" t="e">
        <f>IF(INDEX(Data!FZ:FZ,$B9)=0,#N/A,INDEX(Data!FZ:FZ,$B9)-Data!FZ$2+CT9)</f>
        <v>#N/A</v>
      </c>
      <c r="CV9" s="2" t="e">
        <f>IF(INDEX(Data!GA:GA,$B9)=0,#N/A,INDEX(Data!GA:GA,$B9)-Data!GA$2+CU9)</f>
        <v>#N/A</v>
      </c>
      <c r="CW9" s="2" t="e">
        <f>IF(INDEX(Data!GB:GB,$B9)=0,#N/A,INDEX(Data!GB:GB,$B9)-Data!GB$2+CV9)</f>
        <v>#N/A</v>
      </c>
      <c r="CX9" s="2" t="e">
        <f>IF(INDEX(Data!GC:GC,$B9)=0,#N/A,INDEX(Data!GC:GC,$B9)-Data!GC$2+CW9)</f>
        <v>#N/A</v>
      </c>
      <c r="CY9" s="2" t="e">
        <f>IF(INDEX(Data!GD:GD,$B9)=0,#N/A,INDEX(Data!GD:GD,$B9)-Data!GD$2+CX9)</f>
        <v>#N/A</v>
      </c>
      <c r="CZ9" s="2" t="e">
        <f>IF(INDEX(Data!GE:GE,$B9)=0,#N/A,INDEX(Data!GE:GE,$B9)-Data!GE$2+CY9)</f>
        <v>#N/A</v>
      </c>
      <c r="DA9" s="2" t="e">
        <f>IF(INDEX(Data!GF:GF,$B9)=0,#N/A,INDEX(Data!GF:GF,$B9)-Data!GF$2+CZ9)</f>
        <v>#N/A</v>
      </c>
      <c r="DB9" s="2" t="e">
        <f>IF(INDEX(Data!GG:GG,$B9)=0,#N/A,INDEX(Data!GG:GG,$B9)-Data!GG$2+DA9)</f>
        <v>#N/A</v>
      </c>
      <c r="DC9" s="2" t="e">
        <f>IF(INDEX(Data!GH:GH,$B9)=0,#N/A,INDEX(Data!GH:GH,$B9)-Data!GH$2+DB9)</f>
        <v>#N/A</v>
      </c>
      <c r="DD9" s="2" t="e">
        <f>IF(INDEX(Data!GI:GI,$B9)=0,#N/A,INDEX(Data!GI:GI,$B9)-Data!GI$2+DC9)</f>
        <v>#N/A</v>
      </c>
      <c r="DE9" s="2" t="e">
        <f>IF(INDEX(Data!GJ:GJ,$B9)=0,#N/A,INDEX(Data!GJ:GJ,$B9)-Data!GJ$2+DD9)</f>
        <v>#N/A</v>
      </c>
      <c r="DF9" s="2" t="e">
        <f>IF(INDEX(Data!GK:GK,$B9)=0,#N/A,INDEX(Data!GK:GK,$B9)-Data!GK$2+DE9)</f>
        <v>#N/A</v>
      </c>
      <c r="DG9" s="2" t="e">
        <f>IF(INDEX(Data!GL:GL,$B9)=0,#N/A,INDEX(Data!GL:GL,$B9)-Data!GL$2+DF9)</f>
        <v>#N/A</v>
      </c>
      <c r="DH9" s="2" t="e">
        <f>IF(INDEX(Data!GM:GM,$B9)=0,#N/A,INDEX(Data!GM:GM,$B9)-Data!GM$2+DG9)</f>
        <v>#N/A</v>
      </c>
      <c r="DI9" s="2" t="e">
        <f>IF(INDEX(Data!GN:GN,$B9)=0,#N/A,INDEX(Data!GN:GN,$B9)-Data!GN$2+DH9)</f>
        <v>#N/A</v>
      </c>
      <c r="DJ9" s="2" t="e">
        <f>IF(INDEX(Data!GO:GO,$B9)=0,#N/A,INDEX(Data!GO:GO,$B9)-Data!GO$2+DI9)</f>
        <v>#N/A</v>
      </c>
      <c r="DK9" s="2" t="e">
        <f>IF(INDEX(Data!GP:GP,$B9)=0,#N/A,INDEX(Data!GP:GP,$B9)-Data!GP$2+DJ9)</f>
        <v>#N/A</v>
      </c>
      <c r="DL9" s="2" t="e">
        <f>IF(INDEX(Data!GQ:GQ,$B9)=0,#N/A,INDEX(Data!GQ:GQ,$B9)-Data!GQ$2+DK9)</f>
        <v>#N/A</v>
      </c>
      <c r="DM9" s="2" t="e">
        <f>IF(INDEX(Data!GR:GR,$B9)=0,#N/A,INDEX(Data!GR:GR,$B9)-Data!GR$2+DL9)</f>
        <v>#N/A</v>
      </c>
      <c r="DN9" s="2" t="e">
        <f>IF(INDEX(Data!GS:GS,$B9)=0,#N/A,INDEX(Data!GS:GS,$B9)-Data!GS$2+DM9)</f>
        <v>#N/A</v>
      </c>
      <c r="DO9" s="2" t="e">
        <f>IF(INDEX(Data!GT:GT,$B9)=0,#N/A,INDEX(Data!GT:GT,$B9)-Data!GT$2+DN9)</f>
        <v>#N/A</v>
      </c>
      <c r="DP9" s="2" t="e">
        <f>IF(INDEX(Data!GU:GU,$B9)=0,#N/A,INDEX(Data!GU:GU,$B9)-Data!GU$2+DO9)</f>
        <v>#N/A</v>
      </c>
      <c r="DQ9" s="2" t="e">
        <f>IF(INDEX(Data!GV:GV,$B9)=0,#N/A,INDEX(Data!GV:GV,$B9)-Data!GV$2+DP9)</f>
        <v>#N/A</v>
      </c>
      <c r="DR9" s="2" t="e">
        <f>IF(INDEX(Data!GW:GW,$B9)=0,#N/A,INDEX(Data!GW:GW,$B9)-Data!GW$2+DQ9)</f>
        <v>#N/A</v>
      </c>
      <c r="DS9" s="2" t="e">
        <f>IF(INDEX(Data!GX:GX,$B9)=0,#N/A,INDEX(Data!GX:GX,$B9)-Data!GX$2+DR9)</f>
        <v>#N/A</v>
      </c>
      <c r="DT9" s="2" t="e">
        <f>IF(INDEX(Data!GY:GY,$B9)=0,#N/A,INDEX(Data!GY:GY,$B9)-Data!GY$2+DS9)</f>
        <v>#N/A</v>
      </c>
      <c r="DU9" s="2" t="e">
        <f>IF(INDEX(Data!GZ:GZ,$B9)=0,#N/A,INDEX(Data!GZ:GZ,$B9)-Data!GZ$2+DT9)</f>
        <v>#N/A</v>
      </c>
      <c r="DV9" s="2" t="e">
        <f>IF(INDEX(Data!HA:HA,$B9)=0,#N/A,INDEX(Data!HA:HA,$B9)-Data!HA$2+DU9)</f>
        <v>#N/A</v>
      </c>
      <c r="DW9" s="2" t="e">
        <f>IF(INDEX(Data!HB:HB,$B9)=0,#N/A,INDEX(Data!HB:HB,$B9)-Data!HB$2+DV9)</f>
        <v>#N/A</v>
      </c>
      <c r="DX9" s="2" t="e">
        <f>IF(INDEX(Data!HC:HC,$B9)=0,#N/A,INDEX(Data!HC:HC,$B9)-Data!HC$2+DW9)</f>
        <v>#N/A</v>
      </c>
      <c r="DY9" s="2" t="e">
        <f>IF(INDEX(Data!HD:HD,$B9)=0,#N/A,INDEX(Data!HD:HD,$B9)-Data!HD$2+DX9)</f>
        <v>#N/A</v>
      </c>
      <c r="DZ9" s="2" t="e">
        <f>IF(INDEX(Data!HE:HE,$B9)=0,#N/A,INDEX(Data!HE:HE,$B9)-Data!HE$2+DY9)</f>
        <v>#N/A</v>
      </c>
      <c r="EA9" s="2" t="e">
        <f>IF(INDEX(Data!HF:HF,$B9)=0,#N/A,INDEX(Data!HF:HF,$B9)-Data!HF$2+DZ9)</f>
        <v>#N/A</v>
      </c>
      <c r="EB9" s="2" t="e">
        <f>IF(INDEX(Data!HG:HG,$B9)=0,#N/A,INDEX(Data!HG:HG,$B9)-Data!HG$2+EA9)</f>
        <v>#N/A</v>
      </c>
      <c r="EC9" s="2" t="e">
        <f>IF(INDEX(Data!HH:HH,$B9)=0,#N/A,INDEX(Data!HH:HH,$B9)-Data!HH$2+EB9)</f>
        <v>#N/A</v>
      </c>
      <c r="ED9" s="2" t="e">
        <f>IF(INDEX(Data!HI:HI,$B9)=0,#N/A,INDEX(Data!HI:HI,$B9)-Data!HI$2+EC9)</f>
        <v>#N/A</v>
      </c>
      <c r="EE9" s="2" t="e">
        <f>IF(INDEX(Data!HJ:HJ,$B9)=0,#N/A,INDEX(Data!HJ:HJ,$B9)-Data!HJ$2+ED9)</f>
        <v>#N/A</v>
      </c>
      <c r="EF9" s="2" t="e">
        <f>IF(INDEX(Data!HK:HK,$B9)=0,#N/A,INDEX(Data!HK:HK,$B9)-Data!HK$2+EE9)</f>
        <v>#N/A</v>
      </c>
      <c r="EG9" s="2" t="e">
        <f>IF(INDEX(Data!HL:HL,$B9)=0,#N/A,INDEX(Data!HL:HL,$B9)-Data!HL$2+EF9)</f>
        <v>#N/A</v>
      </c>
      <c r="EH9" s="2" t="e">
        <f>IF(INDEX(Data!HM:HM,$B9)=0,#N/A,INDEX(Data!HM:HM,$B9)-Data!HM$2+EG9)</f>
        <v>#N/A</v>
      </c>
      <c r="EI9" s="2" t="e">
        <f>IF(INDEX(Data!HN:HN,$B9)=0,#N/A,INDEX(Data!HN:HN,$B9)-Data!HN$2+EH9)</f>
        <v>#N/A</v>
      </c>
    </row>
    <row r="10" spans="1:139" s="2" customFormat="1" x14ac:dyDescent="0.25">
      <c r="A10" s="2" t="s">
        <v>138</v>
      </c>
      <c r="B10" s="2">
        <f>MATCH(A10,Data!CG:CG,0)</f>
        <v>72</v>
      </c>
      <c r="C10" s="2">
        <f ca="1">COUNTIF(OFFSET(Data!$CJ$1:$EZ$78,B10-1,0,1),"&gt;0")</f>
        <v>26</v>
      </c>
      <c r="D10" s="2">
        <v>0</v>
      </c>
      <c r="E10" s="2">
        <f>IF(INDEX(Data!CJ:CJ,$B10)=0,#N/A,INDEX(Data!CJ:CJ,$B10)-Data!CJ$2+D10)</f>
        <v>0.68000000000000016</v>
      </c>
      <c r="F10" s="2">
        <f>IF(INDEX(Data!CK:CK,$B10)=0,#N/A,INDEX(Data!CK:CK,$B10)-Data!CK$2+E10)</f>
        <v>0.76000000000000023</v>
      </c>
      <c r="G10" s="2">
        <f>IF(INDEX(Data!CL:CL,$B10)=0,#N/A,INDEX(Data!CL:CL,$B10)-Data!CL$2+F10)</f>
        <v>1.9200000000000004</v>
      </c>
      <c r="H10" s="2">
        <f>IF(INDEX(Data!CM:CM,$B10)=0,#N/A,INDEX(Data!CM:CM,$B10)-Data!CM$2+G10)</f>
        <v>2.0400000000000005</v>
      </c>
      <c r="I10" s="2">
        <f>IF(INDEX(Data!CN:CN,$B10)=0,#N/A,INDEX(Data!CN:CN,$B10)-Data!CN$2+H10)</f>
        <v>2.5200000000000005</v>
      </c>
      <c r="J10" s="2">
        <f>IF(INDEX(Data!CO:CO,$B10)=0,#N/A,INDEX(Data!CO:CO,$B10)-Data!CO$2+I10)</f>
        <v>3.6800000000000006</v>
      </c>
      <c r="K10" s="2">
        <f>IF(INDEX(Data!CP:CP,$B10)=0,#N/A,INDEX(Data!CP:CP,$B10)-Data!CP$2+J10)</f>
        <v>4.0400000000000009</v>
      </c>
      <c r="L10" s="2">
        <f>IF(INDEX(Data!CQ:CQ,$B10)=0,#N/A,INDEX(Data!CQ:CQ,$B10)-Data!CQ$2+K10)</f>
        <v>4.2800000000000011</v>
      </c>
      <c r="M10" s="2">
        <f>IF(INDEX(Data!CR:CR,$B10)=0,#N/A,INDEX(Data!CR:CR,$B10)-Data!CR$2+L10)</f>
        <v>5.3200000000000012</v>
      </c>
      <c r="N10" s="2">
        <f>IF(INDEX(Data!CS:CS,$B10)=0,#N/A,INDEX(Data!CS:CS,$B10)-Data!CS$2+M10)</f>
        <v>6.6000000000000014</v>
      </c>
      <c r="O10" s="2">
        <f>IF(INDEX(Data!CT:CT,$B10)=0,#N/A,INDEX(Data!CT:CT,$B10)-Data!CT$2+N10)</f>
        <v>7.4800000000000013</v>
      </c>
      <c r="P10" s="2">
        <f>IF(INDEX(Data!CU:CU,$B10)=0,#N/A,INDEX(Data!CU:CU,$B10)-Data!CU$2+O10)</f>
        <v>8.3600000000000012</v>
      </c>
      <c r="Q10" s="2">
        <f>IF(INDEX(Data!CV:CV,$B10)=0,#N/A,INDEX(Data!CV:CV,$B10)-Data!CV$2+P10)</f>
        <v>9.5200000000000014</v>
      </c>
      <c r="R10" s="2">
        <f>IF(INDEX(Data!CW:CW,$B10)=0,#N/A,INDEX(Data!CW:CW,$B10)-Data!CW$2+Q10)</f>
        <v>9.8800000000000008</v>
      </c>
      <c r="S10" s="2">
        <f>IF(INDEX(Data!CX:CX,$B10)=0,#N/A,INDEX(Data!CX:CX,$B10)-Data!CX$2+R10)</f>
        <v>9.8000000000000007</v>
      </c>
      <c r="T10" s="2">
        <f>IF(INDEX(Data!CY:CY,$B10)=0,#N/A,INDEX(Data!CY:CY,$B10)-Data!CY$2+S10)</f>
        <v>10.96</v>
      </c>
      <c r="U10" s="2">
        <f>IF(INDEX(Data!CZ:CZ,$B10)=0,#N/A,INDEX(Data!CZ:CZ,$B10)-Data!CZ$2+T10)</f>
        <v>11.200000000000001</v>
      </c>
      <c r="V10" s="2">
        <f>IF(INDEX(Data!DA:DA,$B10)=0,#N/A,INDEX(Data!DA:DA,$B10)-Data!DA$2+U10)</f>
        <v>11.48</v>
      </c>
      <c r="W10" s="2">
        <f>IF(INDEX(Data!DB:DB,$B10)=0,#N/A,INDEX(Data!DB:DB,$B10)-Data!DB$2+V10)</f>
        <v>12.440000000000001</v>
      </c>
      <c r="X10" s="2">
        <f>IF(INDEX(Data!DC:DC,$B10)=0,#N/A,INDEX(Data!DC:DC,$B10)-Data!DC$2+W10)</f>
        <v>12.96</v>
      </c>
      <c r="Y10" s="2">
        <f>IF(INDEX(Data!DD:DD,$B10)=0,#N/A,INDEX(Data!DD:DD,$B10)-Data!DD$2+X10)</f>
        <v>13.040000000000001</v>
      </c>
      <c r="Z10" s="2">
        <f>IF(INDEX(Data!DE:DE,$B10)=0,#N/A,INDEX(Data!DE:DE,$B10)-Data!DE$2+Y10)</f>
        <v>13.8</v>
      </c>
      <c r="AA10" s="2">
        <f>IF(INDEX(Data!DF:DF,$B10)=0,#N/A,INDEX(Data!DF:DF,$B10)-Data!DF$2+Z10)</f>
        <v>15.240000000000002</v>
      </c>
      <c r="AB10" s="2">
        <f>IF(INDEX(Data!DG:DG,$B10)=0,#N/A,INDEX(Data!DG:DG,$B10)-Data!DG$2+AA10)</f>
        <v>15.960000000000003</v>
      </c>
      <c r="AC10" s="2">
        <f>IF(INDEX(Data!DH:DH,$B10)=0,#N/A,INDEX(Data!DH:DH,$B10)-Data!DH$2+AB10)</f>
        <v>16.920000000000002</v>
      </c>
      <c r="AD10" s="2">
        <f>IF(INDEX(Data!DI:DI,$B10)=0,#N/A,INDEX(Data!DI:DI,$B10)-Data!DI$2+AC10)</f>
        <v>17.920000000000002</v>
      </c>
      <c r="AE10" s="2" t="e">
        <f>IF(INDEX(Data!DJ:DJ,$B10)=0,#N/A,INDEX(Data!DJ:DJ,$B10)-Data!DJ$2+AD10)</f>
        <v>#N/A</v>
      </c>
      <c r="AF10" s="2" t="e">
        <f>IF(INDEX(Data!DK:DK,$B10)=0,#N/A,INDEX(Data!DK:DK,$B10)-Data!DK$2+AE10)</f>
        <v>#N/A</v>
      </c>
      <c r="AG10" s="2" t="e">
        <f>IF(INDEX(Data!DL:DL,$B10)=0,#N/A,INDEX(Data!DL:DL,$B10)-Data!DL$2+AF10)</f>
        <v>#N/A</v>
      </c>
      <c r="AH10" s="2" t="e">
        <f>IF(INDEX(Data!DM:DM,$B10)=0,#N/A,INDEX(Data!DM:DM,$B10)-Data!DM$2+AG10)</f>
        <v>#N/A</v>
      </c>
      <c r="AI10" s="2" t="e">
        <f>IF(INDEX(Data!DN:DN,$B10)=0,#N/A,INDEX(Data!DN:DN,$B10)-Data!DN$2+AH10)</f>
        <v>#N/A</v>
      </c>
      <c r="AJ10" s="2" t="e">
        <f>IF(INDEX(Data!DO:DO,$B10)=0,#N/A,INDEX(Data!DO:DO,$B10)-Data!DO$2+AI10)</f>
        <v>#N/A</v>
      </c>
      <c r="AK10" s="2" t="e">
        <f>IF(INDEX(Data!DP:DP,$B10)=0,#N/A,INDEX(Data!DP:DP,$B10)-Data!DP$2+AJ10)</f>
        <v>#N/A</v>
      </c>
      <c r="AL10" s="2" t="e">
        <f>IF(INDEX(Data!DQ:DQ,$B10)=0,#N/A,INDEX(Data!DQ:DQ,$B10)-Data!DQ$2+AK10)</f>
        <v>#N/A</v>
      </c>
      <c r="AM10" s="2" t="e">
        <f>IF(INDEX(Data!DR:DR,$B10)=0,#N/A,INDEX(Data!DR:DR,$B10)-Data!DR$2+AL10)</f>
        <v>#N/A</v>
      </c>
      <c r="AN10" s="2" t="e">
        <f>IF(INDEX(Data!DS:DS,$B10)=0,#N/A,INDEX(Data!DS:DS,$B10)-Data!DS$2+AM10)</f>
        <v>#N/A</v>
      </c>
      <c r="AO10" s="2" t="e">
        <f>IF(INDEX(Data!DT:DT,$B10)=0,#N/A,INDEX(Data!DT:DT,$B10)-Data!DT$2+AN10)</f>
        <v>#N/A</v>
      </c>
      <c r="AP10" s="2" t="e">
        <f>IF(INDEX(Data!DU:DU,$B10)=0,#N/A,INDEX(Data!DU:DU,$B10)-Data!DU$2+AO10)</f>
        <v>#N/A</v>
      </c>
      <c r="AQ10" s="2" t="e">
        <f>IF(INDEX(Data!DV:DV,$B10)=0,#N/A,INDEX(Data!DV:DV,$B10)-Data!DV$2+AP10)</f>
        <v>#N/A</v>
      </c>
      <c r="AR10" s="2" t="e">
        <f>IF(INDEX(Data!DW:DW,$B10)=0,#N/A,INDEX(Data!DW:DW,$B10)-Data!DW$2+AQ10)</f>
        <v>#N/A</v>
      </c>
      <c r="AS10" s="2" t="e">
        <f>IF(INDEX(Data!DX:DX,$B10)=0,#N/A,INDEX(Data!DX:DX,$B10)-Data!DX$2+AR10)</f>
        <v>#N/A</v>
      </c>
      <c r="AT10" s="2" t="e">
        <f>IF(INDEX(Data!DY:DY,$B10)=0,#N/A,INDEX(Data!DY:DY,$B10)-Data!DY$2+AS10)</f>
        <v>#N/A</v>
      </c>
      <c r="AU10" s="2" t="e">
        <f>IF(INDEX(Data!DZ:DZ,$B10)=0,#N/A,INDEX(Data!DZ:DZ,$B10)-Data!DZ$2+AT10)</f>
        <v>#N/A</v>
      </c>
      <c r="AV10" s="2" t="e">
        <f>IF(INDEX(Data!EA:EA,$B10)=0,#N/A,INDEX(Data!EA:EA,$B10)-Data!EA$2+AU10)</f>
        <v>#N/A</v>
      </c>
      <c r="AW10" s="2" t="e">
        <f>IF(INDEX(Data!EB:EB,$B10)=0,#N/A,INDEX(Data!EB:EB,$B10)-Data!EB$2+AV10)</f>
        <v>#N/A</v>
      </c>
      <c r="AX10" s="2" t="e">
        <f>IF(INDEX(Data!EC:EC,$B10)=0,#N/A,INDEX(Data!EC:EC,$B10)-Data!EC$2+AW10)</f>
        <v>#N/A</v>
      </c>
      <c r="AY10" s="2" t="e">
        <f>IF(INDEX(Data!ED:ED,$B10)=0,#N/A,INDEX(Data!ED:ED,$B10)-Data!ED$2+AX10)</f>
        <v>#N/A</v>
      </c>
      <c r="AZ10" s="2" t="e">
        <f>IF(INDEX(Data!EE:EE,$B10)=0,#N/A,INDEX(Data!EE:EE,$B10)-Data!EE$2+AY10)</f>
        <v>#N/A</v>
      </c>
      <c r="BA10" s="2" t="e">
        <f>IF(INDEX(Data!EF:EF,$B10)=0,#N/A,INDEX(Data!EF:EF,$B10)-Data!EF$2+AZ10)</f>
        <v>#N/A</v>
      </c>
      <c r="BB10" s="2" t="e">
        <f>IF(INDEX(Data!EG:EG,$B10)=0,#N/A,INDEX(Data!EG:EG,$B10)-Data!EG$2+BA10)</f>
        <v>#N/A</v>
      </c>
      <c r="BC10" s="2" t="e">
        <f>IF(INDEX(Data!EH:EH,$B10)=0,#N/A,INDEX(Data!EH:EH,$B10)-Data!EH$2+BB10)</f>
        <v>#N/A</v>
      </c>
      <c r="BD10" s="2" t="e">
        <f>IF(INDEX(Data!EI:EI,$B10)=0,#N/A,INDEX(Data!EI:EI,$B10)-Data!EI$2+BC10)</f>
        <v>#N/A</v>
      </c>
      <c r="BE10" s="2" t="e">
        <f>IF(INDEX(Data!EJ:EJ,$B10)=0,#N/A,INDEX(Data!EJ:EJ,$B10)-Data!EJ$2+BD10)</f>
        <v>#N/A</v>
      </c>
      <c r="BF10" s="2" t="e">
        <f>IF(INDEX(Data!EK:EK,$B10)=0,#N/A,INDEX(Data!EK:EK,$B10)-Data!EK$2+BE10)</f>
        <v>#N/A</v>
      </c>
      <c r="BG10" s="2" t="e">
        <f>IF(INDEX(Data!EL:EL,$B10)=0,#N/A,INDEX(Data!EL:EL,$B10)-Data!EL$2+BF10)</f>
        <v>#N/A</v>
      </c>
      <c r="BH10" s="2" t="e">
        <f>IF(INDEX(Data!EM:EM,$B10)=0,#N/A,INDEX(Data!EM:EM,$B10)-Data!EM$2+BG10)</f>
        <v>#N/A</v>
      </c>
      <c r="BI10" s="2" t="e">
        <f>IF(INDEX(Data!EN:EN,$B10)=0,#N/A,INDEX(Data!EN:EN,$B10)-Data!EN$2+BH10)</f>
        <v>#N/A</v>
      </c>
      <c r="BJ10" s="2" t="e">
        <f>IF(INDEX(Data!EO:EO,$B10)=0,#N/A,INDEX(Data!EO:EO,$B10)-Data!EO$2+BI10)</f>
        <v>#N/A</v>
      </c>
      <c r="BK10" s="2" t="e">
        <f>IF(INDEX(Data!EP:EP,$B10)=0,#N/A,INDEX(Data!EP:EP,$B10)-Data!EP$2+BJ10)</f>
        <v>#N/A</v>
      </c>
      <c r="BL10" s="2" t="e">
        <f>IF(INDEX(Data!EQ:EQ,$B10)=0,#N/A,INDEX(Data!EQ:EQ,$B10)-Data!EQ$2+BK10)</f>
        <v>#N/A</v>
      </c>
      <c r="BM10" s="2" t="e">
        <f>IF(INDEX(Data!ER:ER,$B10)=0,#N/A,INDEX(Data!ER:ER,$B10)-Data!ER$2+BL10)</f>
        <v>#N/A</v>
      </c>
      <c r="BN10" s="2" t="e">
        <f>IF(INDEX(Data!ES:ES,$B10)=0,#N/A,INDEX(Data!ES:ES,$B10)-Data!ES$2+BM10)</f>
        <v>#N/A</v>
      </c>
      <c r="BO10" s="2" t="e">
        <f>IF(INDEX(Data!ET:ET,$B10)=0,#N/A,INDEX(Data!ET:ET,$B10)-Data!ET$2+BN10)</f>
        <v>#N/A</v>
      </c>
      <c r="BP10" s="2" t="e">
        <f>IF(INDEX(Data!EU:EU,$B10)=0,#N/A,INDEX(Data!EU:EU,$B10)-Data!EU$2+BO10)</f>
        <v>#N/A</v>
      </c>
      <c r="BQ10" s="2" t="e">
        <f>IF(INDEX(Data!EV:EV,$B10)=0,#N/A,INDEX(Data!EV:EV,$B10)-Data!EV$2+BP10)</f>
        <v>#N/A</v>
      </c>
      <c r="BR10" s="2" t="e">
        <f>IF(INDEX(Data!EW:EW,$B10)=0,#N/A,INDEX(Data!EW:EW,$B10)-Data!EW$2+BQ10)</f>
        <v>#N/A</v>
      </c>
      <c r="BS10" s="2" t="e">
        <f>IF(INDEX(Data!EX:EX,$B10)=0,#N/A,INDEX(Data!EX:EX,$B10)-Data!EX$2+BR10)</f>
        <v>#N/A</v>
      </c>
      <c r="BT10" s="2" t="e">
        <f>IF(INDEX(Data!EY:EY,$B10)=0,#N/A,INDEX(Data!EY:EY,$B10)-Data!EY$2+BS10)</f>
        <v>#N/A</v>
      </c>
      <c r="BU10" s="2" t="e">
        <f>IF(INDEX(Data!EZ:EZ,$B10)=0,#N/A,INDEX(Data!EZ:EZ,$B10)-Data!EZ$2+BT10)</f>
        <v>#N/A</v>
      </c>
      <c r="BV10" s="2" t="e">
        <f>IF(INDEX(Data!FA:FA,$B10)=0,#N/A,INDEX(Data!FA:FA,$B10)-Data!FA$2+BU10)</f>
        <v>#N/A</v>
      </c>
      <c r="BW10" s="2" t="e">
        <f>IF(INDEX(Data!FB:FB,$B10)=0,#N/A,INDEX(Data!FB:FB,$B10)-Data!FB$2+BV10)</f>
        <v>#N/A</v>
      </c>
      <c r="BX10" s="2" t="e">
        <f>IF(INDEX(Data!FC:FC,$B10)=0,#N/A,INDEX(Data!FC:FC,$B10)-Data!FC$2+BW10)</f>
        <v>#N/A</v>
      </c>
      <c r="BY10" s="2" t="e">
        <f>IF(INDEX(Data!FD:FD,$B10)=0,#N/A,INDEX(Data!FD:FD,$B10)-Data!FD$2+BX10)</f>
        <v>#N/A</v>
      </c>
      <c r="BZ10" s="2" t="e">
        <f>IF(INDEX(Data!FE:FE,$B10)=0,#N/A,INDEX(Data!FE:FE,$B10)-Data!FE$2+BY10)</f>
        <v>#N/A</v>
      </c>
      <c r="CA10" s="2" t="e">
        <f>IF(INDEX(Data!FF:FF,$B10)=0,#N/A,INDEX(Data!FF:FF,$B10)-Data!FF$2+BZ10)</f>
        <v>#N/A</v>
      </c>
      <c r="CB10" s="2" t="e">
        <f>IF(INDEX(Data!FG:FG,$B10)=0,#N/A,INDEX(Data!FG:FG,$B10)-Data!FG$2+CA10)</f>
        <v>#N/A</v>
      </c>
      <c r="CC10" s="2" t="e">
        <f>IF(INDEX(Data!FH:FH,$B10)=0,#N/A,INDEX(Data!FH:FH,$B10)-Data!FH$2+CB10)</f>
        <v>#N/A</v>
      </c>
      <c r="CD10" s="2" t="e">
        <f>IF(INDEX(Data!FI:FI,$B10)=0,#N/A,INDEX(Data!FI:FI,$B10)-Data!FI$2+CC10)</f>
        <v>#N/A</v>
      </c>
      <c r="CE10" s="2" t="e">
        <f>IF(INDEX(Data!FJ:FJ,$B10)=0,#N/A,INDEX(Data!FJ:FJ,$B10)-Data!FJ$2+CD10)</f>
        <v>#N/A</v>
      </c>
      <c r="CF10" s="2" t="e">
        <f>IF(INDEX(Data!FK:FK,$B10)=0,#N/A,INDEX(Data!FK:FK,$B10)-Data!FK$2+CE10)</f>
        <v>#N/A</v>
      </c>
      <c r="CG10" s="2" t="e">
        <f>IF(INDEX(Data!FL:FL,$B10)=0,#N/A,INDEX(Data!FL:FL,$B10)-Data!FL$2+CF10)</f>
        <v>#N/A</v>
      </c>
      <c r="CH10" s="2" t="e">
        <f>IF(INDEX(Data!FM:FM,$B10)=0,#N/A,INDEX(Data!FM:FM,$B10)-Data!FM$2+CG10)</f>
        <v>#N/A</v>
      </c>
      <c r="CI10" s="2" t="e">
        <f>IF(INDEX(Data!FN:FN,$B10)=0,#N/A,INDEX(Data!FN:FN,$B10)-Data!FN$2+CH10)</f>
        <v>#N/A</v>
      </c>
      <c r="CJ10" s="2" t="e">
        <f>IF(INDEX(Data!FO:FO,$B10)=0,#N/A,INDEX(Data!FO:FO,$B10)-Data!FO$2+CI10)</f>
        <v>#N/A</v>
      </c>
      <c r="CK10" s="2" t="e">
        <f>IF(INDEX(Data!FP:FP,$B10)=0,#N/A,INDEX(Data!FP:FP,$B10)-Data!FP$2+CJ10)</f>
        <v>#N/A</v>
      </c>
      <c r="CL10" s="2" t="e">
        <f>IF(INDEX(Data!FQ:FQ,$B10)=0,#N/A,INDEX(Data!FQ:FQ,$B10)-Data!FQ$2+CK10)</f>
        <v>#N/A</v>
      </c>
      <c r="CM10" s="2" t="e">
        <f>IF(INDEX(Data!FR:FR,$B10)=0,#N/A,INDEX(Data!FR:FR,$B10)-Data!FR$2+CL10)</f>
        <v>#N/A</v>
      </c>
      <c r="CN10" s="2" t="e">
        <f>IF(INDEX(Data!FS:FS,$B10)=0,#N/A,INDEX(Data!FS:FS,$B10)-Data!FS$2+CM10)</f>
        <v>#N/A</v>
      </c>
      <c r="CO10" s="2" t="e">
        <f>IF(INDEX(Data!FT:FT,$B10)=0,#N/A,INDEX(Data!FT:FT,$B10)-Data!FT$2+CN10)</f>
        <v>#N/A</v>
      </c>
      <c r="CP10" s="2" t="e">
        <f>IF(INDEX(Data!FU:FU,$B10)=0,#N/A,INDEX(Data!FU:FU,$B10)-Data!FU$2+CO10)</f>
        <v>#N/A</v>
      </c>
      <c r="CQ10" s="2" t="e">
        <f>IF(INDEX(Data!FV:FV,$B10)=0,#N/A,INDEX(Data!FV:FV,$B10)-Data!FV$2+CP10)</f>
        <v>#N/A</v>
      </c>
      <c r="CR10" s="2" t="e">
        <f>IF(INDEX(Data!FW:FW,$B10)=0,#N/A,INDEX(Data!FW:FW,$B10)-Data!FW$2+CQ10)</f>
        <v>#N/A</v>
      </c>
      <c r="CS10" s="2" t="e">
        <f>IF(INDEX(Data!FX:FX,$B10)=0,#N/A,INDEX(Data!FX:FX,$B10)-Data!FX$2+CR10)</f>
        <v>#N/A</v>
      </c>
      <c r="CT10" s="2" t="e">
        <f>IF(INDEX(Data!FY:FY,$B10)=0,#N/A,INDEX(Data!FY:FY,$B10)-Data!FY$2+CS10)</f>
        <v>#N/A</v>
      </c>
      <c r="CU10" s="2" t="e">
        <f>IF(INDEX(Data!FZ:FZ,$B10)=0,#N/A,INDEX(Data!FZ:FZ,$B10)-Data!FZ$2+CT10)</f>
        <v>#N/A</v>
      </c>
      <c r="CV10" s="2" t="e">
        <f>IF(INDEX(Data!GA:GA,$B10)=0,#N/A,INDEX(Data!GA:GA,$B10)-Data!GA$2+CU10)</f>
        <v>#N/A</v>
      </c>
      <c r="CW10" s="2" t="e">
        <f>IF(INDEX(Data!GB:GB,$B10)=0,#N/A,INDEX(Data!GB:GB,$B10)-Data!GB$2+CV10)</f>
        <v>#N/A</v>
      </c>
      <c r="CX10" s="2" t="e">
        <f>IF(INDEX(Data!GC:GC,$B10)=0,#N/A,INDEX(Data!GC:GC,$B10)-Data!GC$2+CW10)</f>
        <v>#N/A</v>
      </c>
      <c r="CY10" s="2" t="e">
        <f>IF(INDEX(Data!GD:GD,$B10)=0,#N/A,INDEX(Data!GD:GD,$B10)-Data!GD$2+CX10)</f>
        <v>#N/A</v>
      </c>
      <c r="CZ10" s="2" t="e">
        <f>IF(INDEX(Data!GE:GE,$B10)=0,#N/A,INDEX(Data!GE:GE,$B10)-Data!GE$2+CY10)</f>
        <v>#N/A</v>
      </c>
      <c r="DA10" s="2" t="e">
        <f>IF(INDEX(Data!GF:GF,$B10)=0,#N/A,INDEX(Data!GF:GF,$B10)-Data!GF$2+CZ10)</f>
        <v>#N/A</v>
      </c>
      <c r="DB10" s="2" t="e">
        <f>IF(INDEX(Data!GG:GG,$B10)=0,#N/A,INDEX(Data!GG:GG,$B10)-Data!GG$2+DA10)</f>
        <v>#N/A</v>
      </c>
      <c r="DC10" s="2" t="e">
        <f>IF(INDEX(Data!GH:GH,$B10)=0,#N/A,INDEX(Data!GH:GH,$B10)-Data!GH$2+DB10)</f>
        <v>#N/A</v>
      </c>
      <c r="DD10" s="2" t="e">
        <f>IF(INDEX(Data!GI:GI,$B10)=0,#N/A,INDEX(Data!GI:GI,$B10)-Data!GI$2+DC10)</f>
        <v>#N/A</v>
      </c>
      <c r="DE10" s="2" t="e">
        <f>IF(INDEX(Data!GJ:GJ,$B10)=0,#N/A,INDEX(Data!GJ:GJ,$B10)-Data!GJ$2+DD10)</f>
        <v>#N/A</v>
      </c>
      <c r="DF10" s="2" t="e">
        <f>IF(INDEX(Data!GK:GK,$B10)=0,#N/A,INDEX(Data!GK:GK,$B10)-Data!GK$2+DE10)</f>
        <v>#N/A</v>
      </c>
      <c r="DG10" s="2" t="e">
        <f>IF(INDEX(Data!GL:GL,$B10)=0,#N/A,INDEX(Data!GL:GL,$B10)-Data!GL$2+DF10)</f>
        <v>#N/A</v>
      </c>
      <c r="DH10" s="2" t="e">
        <f>IF(INDEX(Data!GM:GM,$B10)=0,#N/A,INDEX(Data!GM:GM,$B10)-Data!GM$2+DG10)</f>
        <v>#N/A</v>
      </c>
      <c r="DI10" s="2" t="e">
        <f>IF(INDEX(Data!GN:GN,$B10)=0,#N/A,INDEX(Data!GN:GN,$B10)-Data!GN$2+DH10)</f>
        <v>#N/A</v>
      </c>
      <c r="DJ10" s="2" t="e">
        <f>IF(INDEX(Data!GO:GO,$B10)=0,#N/A,INDEX(Data!GO:GO,$B10)-Data!GO$2+DI10)</f>
        <v>#N/A</v>
      </c>
      <c r="DK10" s="2" t="e">
        <f>IF(INDEX(Data!GP:GP,$B10)=0,#N/A,INDEX(Data!GP:GP,$B10)-Data!GP$2+DJ10)</f>
        <v>#N/A</v>
      </c>
      <c r="DL10" s="2" t="e">
        <f>IF(INDEX(Data!GQ:GQ,$B10)=0,#N/A,INDEX(Data!GQ:GQ,$B10)-Data!GQ$2+DK10)</f>
        <v>#N/A</v>
      </c>
      <c r="DM10" s="2" t="e">
        <f>IF(INDEX(Data!GR:GR,$B10)=0,#N/A,INDEX(Data!GR:GR,$B10)-Data!GR$2+DL10)</f>
        <v>#N/A</v>
      </c>
      <c r="DN10" s="2" t="e">
        <f>IF(INDEX(Data!GS:GS,$B10)=0,#N/A,INDEX(Data!GS:GS,$B10)-Data!GS$2+DM10)</f>
        <v>#N/A</v>
      </c>
      <c r="DO10" s="2" t="e">
        <f>IF(INDEX(Data!GT:GT,$B10)=0,#N/A,INDEX(Data!GT:GT,$B10)-Data!GT$2+DN10)</f>
        <v>#N/A</v>
      </c>
      <c r="DP10" s="2" t="e">
        <f>IF(INDEX(Data!GU:GU,$B10)=0,#N/A,INDEX(Data!GU:GU,$B10)-Data!GU$2+DO10)</f>
        <v>#N/A</v>
      </c>
      <c r="DQ10" s="2" t="e">
        <f>IF(INDEX(Data!GV:GV,$B10)=0,#N/A,INDEX(Data!GV:GV,$B10)-Data!GV$2+DP10)</f>
        <v>#N/A</v>
      </c>
      <c r="DR10" s="2" t="e">
        <f>IF(INDEX(Data!GW:GW,$B10)=0,#N/A,INDEX(Data!GW:GW,$B10)-Data!GW$2+DQ10)</f>
        <v>#N/A</v>
      </c>
      <c r="DS10" s="2" t="e">
        <f>IF(INDEX(Data!GX:GX,$B10)=0,#N/A,INDEX(Data!GX:GX,$B10)-Data!GX$2+DR10)</f>
        <v>#N/A</v>
      </c>
      <c r="DT10" s="2" t="e">
        <f>IF(INDEX(Data!GY:GY,$B10)=0,#N/A,INDEX(Data!GY:GY,$B10)-Data!GY$2+DS10)</f>
        <v>#N/A</v>
      </c>
      <c r="DU10" s="2" t="e">
        <f>IF(INDEX(Data!GZ:GZ,$B10)=0,#N/A,INDEX(Data!GZ:GZ,$B10)-Data!GZ$2+DT10)</f>
        <v>#N/A</v>
      </c>
      <c r="DV10" s="2" t="e">
        <f>IF(INDEX(Data!HA:HA,$B10)=0,#N/A,INDEX(Data!HA:HA,$B10)-Data!HA$2+DU10)</f>
        <v>#N/A</v>
      </c>
      <c r="DW10" s="2" t="e">
        <f>IF(INDEX(Data!HB:HB,$B10)=0,#N/A,INDEX(Data!HB:HB,$B10)-Data!HB$2+DV10)</f>
        <v>#N/A</v>
      </c>
      <c r="DX10" s="2" t="e">
        <f>IF(INDEX(Data!HC:HC,$B10)=0,#N/A,INDEX(Data!HC:HC,$B10)-Data!HC$2+DW10)</f>
        <v>#N/A</v>
      </c>
      <c r="DY10" s="2" t="e">
        <f>IF(INDEX(Data!HD:HD,$B10)=0,#N/A,INDEX(Data!HD:HD,$B10)-Data!HD$2+DX10)</f>
        <v>#N/A</v>
      </c>
      <c r="DZ10" s="2" t="e">
        <f>IF(INDEX(Data!HE:HE,$B10)=0,#N/A,INDEX(Data!HE:HE,$B10)-Data!HE$2+DY10)</f>
        <v>#N/A</v>
      </c>
      <c r="EA10" s="2" t="e">
        <f>IF(INDEX(Data!HF:HF,$B10)=0,#N/A,INDEX(Data!HF:HF,$B10)-Data!HF$2+DZ10)</f>
        <v>#N/A</v>
      </c>
      <c r="EB10" s="2" t="e">
        <f>IF(INDEX(Data!HG:HG,$B10)=0,#N/A,INDEX(Data!HG:HG,$B10)-Data!HG$2+EA10)</f>
        <v>#N/A</v>
      </c>
      <c r="EC10" s="2" t="e">
        <f>IF(INDEX(Data!HH:HH,$B10)=0,#N/A,INDEX(Data!HH:HH,$B10)-Data!HH$2+EB10)</f>
        <v>#N/A</v>
      </c>
      <c r="ED10" s="2" t="e">
        <f>IF(INDEX(Data!HI:HI,$B10)=0,#N/A,INDEX(Data!HI:HI,$B10)-Data!HI$2+EC10)</f>
        <v>#N/A</v>
      </c>
      <c r="EE10" s="2" t="e">
        <f>IF(INDEX(Data!HJ:HJ,$B10)=0,#N/A,INDEX(Data!HJ:HJ,$B10)-Data!HJ$2+ED10)</f>
        <v>#N/A</v>
      </c>
      <c r="EF10" s="2" t="e">
        <f>IF(INDEX(Data!HK:HK,$B10)=0,#N/A,INDEX(Data!HK:HK,$B10)-Data!HK$2+EE10)</f>
        <v>#N/A</v>
      </c>
      <c r="EG10" s="2" t="e">
        <f>IF(INDEX(Data!HL:HL,$B10)=0,#N/A,INDEX(Data!HL:HL,$B10)-Data!HL$2+EF10)</f>
        <v>#N/A</v>
      </c>
      <c r="EH10" s="2" t="e">
        <f>IF(INDEX(Data!HM:HM,$B10)=0,#N/A,INDEX(Data!HM:HM,$B10)-Data!HM$2+EG10)</f>
        <v>#N/A</v>
      </c>
      <c r="EI10" s="2" t="e">
        <f>IF(INDEX(Data!HN:HN,$B10)=0,#N/A,INDEX(Data!HN:HN,$B10)-Data!HN$2+EH10)</f>
        <v>#N/A</v>
      </c>
    </row>
    <row r="11" spans="1:139" s="2" customFormat="1" x14ac:dyDescent="0.25">
      <c r="A11" s="2" t="s">
        <v>68</v>
      </c>
      <c r="B11" s="2">
        <f>MATCH(A11,Data!CG:CG,0)</f>
        <v>78</v>
      </c>
      <c r="C11" s="2">
        <f ca="1">COUNTIF(OFFSET(Data!$CJ$1:$EZ$78,B11-1,0,1),"&gt;0")</f>
        <v>26</v>
      </c>
      <c r="D11" s="2">
        <v>0</v>
      </c>
      <c r="E11" s="2">
        <f>IF(INDEX(Data!CJ:CJ,$B11)=0,#N/A,INDEX(Data!CJ:CJ,$B11)-Data!CJ$2+D11)</f>
        <v>0.79999999999999982</v>
      </c>
      <c r="F11" s="2">
        <f>IF(INDEX(Data!CK:CK,$B11)=0,#N/A,INDEX(Data!CK:CK,$B11)-Data!CK$2+E11)</f>
        <v>0.79999999999999982</v>
      </c>
      <c r="G11" s="2">
        <f>IF(INDEX(Data!CL:CL,$B11)=0,#N/A,INDEX(Data!CL:CL,$B11)-Data!CL$2+F11)</f>
        <v>2.3999999999999995</v>
      </c>
      <c r="H11" s="2">
        <f>IF(INDEX(Data!CM:CM,$B11)=0,#N/A,INDEX(Data!CM:CM,$B11)-Data!CM$2+G11)</f>
        <v>2.7999999999999994</v>
      </c>
      <c r="I11" s="2">
        <f>IF(INDEX(Data!CN:CN,$B11)=0,#N/A,INDEX(Data!CN:CN,$B11)-Data!CN$2+H11)</f>
        <v>3.9999999999999996</v>
      </c>
      <c r="J11" s="2">
        <f>IF(INDEX(Data!CO:CO,$B11)=0,#N/A,INDEX(Data!CO:CO,$B11)-Data!CO$2+I11)</f>
        <v>5.7999999999999989</v>
      </c>
      <c r="K11" s="2">
        <f>IF(INDEX(Data!CP:CP,$B11)=0,#N/A,INDEX(Data!CP:CP,$B11)-Data!CP$2+J11)</f>
        <v>6.7999999999999989</v>
      </c>
      <c r="L11" s="2">
        <f>IF(INDEX(Data!CQ:CQ,$B11)=0,#N/A,INDEX(Data!CQ:CQ,$B11)-Data!CQ$2+K11)</f>
        <v>7.5999999999999988</v>
      </c>
      <c r="M11" s="2">
        <f>IF(INDEX(Data!CR:CR,$B11)=0,#N/A,INDEX(Data!CR:CR,$B11)-Data!CR$2+L11)</f>
        <v>9</v>
      </c>
      <c r="N11" s="2">
        <f>IF(INDEX(Data!CS:CS,$B11)=0,#N/A,INDEX(Data!CS:CS,$B11)-Data!CS$2+M11)</f>
        <v>11</v>
      </c>
      <c r="O11" s="2">
        <f>IF(INDEX(Data!CT:CT,$B11)=0,#N/A,INDEX(Data!CT:CT,$B11)-Data!CT$2+N11)</f>
        <v>12.2</v>
      </c>
      <c r="P11" s="2">
        <f>IF(INDEX(Data!CU:CU,$B11)=0,#N/A,INDEX(Data!CU:CU,$B11)-Data!CU$2+O11)</f>
        <v>13.399999999999999</v>
      </c>
      <c r="Q11" s="2">
        <f>IF(INDEX(Data!CV:CV,$B11)=0,#N/A,INDEX(Data!CV:CV,$B11)-Data!CV$2+P11)</f>
        <v>15.2</v>
      </c>
      <c r="R11" s="2">
        <f>IF(INDEX(Data!CW:CW,$B11)=0,#N/A,INDEX(Data!CW:CW,$B11)-Data!CW$2+Q11)</f>
        <v>16.2</v>
      </c>
      <c r="S11" s="2">
        <f>IF(INDEX(Data!CX:CX,$B11)=0,#N/A,INDEX(Data!CX:CX,$B11)-Data!CX$2+R11)</f>
        <v>16.599999999999998</v>
      </c>
      <c r="T11" s="2">
        <f>IF(INDEX(Data!CY:CY,$B11)=0,#N/A,INDEX(Data!CY:CY,$B11)-Data!CY$2+S11)</f>
        <v>18.199999999999996</v>
      </c>
      <c r="U11" s="2">
        <f>IF(INDEX(Data!CZ:CZ,$B11)=0,#N/A,INDEX(Data!CZ:CZ,$B11)-Data!CZ$2+T11)</f>
        <v>18.799999999999997</v>
      </c>
      <c r="V11" s="2">
        <f>IF(INDEX(Data!DA:DA,$B11)=0,#N/A,INDEX(Data!DA:DA,$B11)-Data!DA$2+U11)</f>
        <v>19.199999999999996</v>
      </c>
      <c r="W11" s="2">
        <f>IF(INDEX(Data!DB:DB,$B11)=0,#N/A,INDEX(Data!DB:DB,$B11)-Data!DB$2+V11)</f>
        <v>20.399999999999995</v>
      </c>
      <c r="X11" s="2">
        <f>IF(INDEX(Data!DC:DC,$B11)=0,#N/A,INDEX(Data!DC:DC,$B11)-Data!DC$2+W11)</f>
        <v>20.799999999999994</v>
      </c>
      <c r="Y11" s="2">
        <f>IF(INDEX(Data!DD:DD,$B11)=0,#N/A,INDEX(Data!DD:DD,$B11)-Data!DD$2+X11)</f>
        <v>21.199999999999992</v>
      </c>
      <c r="Z11" s="2">
        <f>IF(INDEX(Data!DE:DE,$B11)=0,#N/A,INDEX(Data!DE:DE,$B11)-Data!DE$2+Y11)</f>
        <v>23.399999999999991</v>
      </c>
      <c r="AA11" s="2">
        <f>IF(INDEX(Data!DF:DF,$B11)=0,#N/A,INDEX(Data!DF:DF,$B11)-Data!DF$2+Z11)</f>
        <v>25.199999999999992</v>
      </c>
      <c r="AB11" s="2">
        <f>IF(INDEX(Data!DG:DG,$B11)=0,#N/A,INDEX(Data!DG:DG,$B11)-Data!DG$2+AA11)</f>
        <v>26.199999999999992</v>
      </c>
      <c r="AC11" s="2">
        <f>IF(INDEX(Data!DH:DH,$B11)=0,#N/A,INDEX(Data!DH:DH,$B11)-Data!DH$2+AB11)</f>
        <v>27.79999999999999</v>
      </c>
      <c r="AD11" s="2">
        <f>IF(INDEX(Data!DI:DI,$B11)=0,#N/A,INDEX(Data!DI:DI,$B11)-Data!DI$2+AC11)</f>
        <v>29.599999999999991</v>
      </c>
      <c r="AE11" s="2" t="e">
        <f>IF(INDEX(Data!DJ:DJ,$B11)=0,#N/A,INDEX(Data!DJ:DJ,$B11)-Data!DJ$2+AD11)</f>
        <v>#N/A</v>
      </c>
      <c r="AF11" s="2" t="e">
        <f>IF(INDEX(Data!DK:DK,$B11)=0,#N/A,INDEX(Data!DK:DK,$B11)-Data!DK$2+AE11)</f>
        <v>#N/A</v>
      </c>
      <c r="AG11" s="2" t="e">
        <f>IF(INDEX(Data!DL:DL,$B11)=0,#N/A,INDEX(Data!DL:DL,$B11)-Data!DL$2+AF11)</f>
        <v>#N/A</v>
      </c>
      <c r="AH11" s="2" t="e">
        <f>IF(INDEX(Data!DM:DM,$B11)=0,#N/A,INDEX(Data!DM:DM,$B11)-Data!DM$2+AG11)</f>
        <v>#N/A</v>
      </c>
      <c r="AI11" s="2" t="e">
        <f>IF(INDEX(Data!DN:DN,$B11)=0,#N/A,INDEX(Data!DN:DN,$B11)-Data!DN$2+AH11)</f>
        <v>#N/A</v>
      </c>
      <c r="AJ11" s="2" t="e">
        <f>IF(INDEX(Data!DO:DO,$B11)=0,#N/A,INDEX(Data!DO:DO,$B11)-Data!DO$2+AI11)</f>
        <v>#N/A</v>
      </c>
      <c r="AK11" s="2" t="e">
        <f>IF(INDEX(Data!DP:DP,$B11)=0,#N/A,INDEX(Data!DP:DP,$B11)-Data!DP$2+AJ11)</f>
        <v>#N/A</v>
      </c>
      <c r="AL11" s="2" t="e">
        <f>IF(INDEX(Data!DQ:DQ,$B11)=0,#N/A,INDEX(Data!DQ:DQ,$B11)-Data!DQ$2+AK11)</f>
        <v>#N/A</v>
      </c>
      <c r="AM11" s="2" t="e">
        <f>IF(INDEX(Data!DR:DR,$B11)=0,#N/A,INDEX(Data!DR:DR,$B11)-Data!DR$2+AL11)</f>
        <v>#N/A</v>
      </c>
      <c r="AN11" s="2" t="e">
        <f>IF(INDEX(Data!DS:DS,$B11)=0,#N/A,INDEX(Data!DS:DS,$B11)-Data!DS$2+AM11)</f>
        <v>#N/A</v>
      </c>
      <c r="AO11" s="2" t="e">
        <f>IF(INDEX(Data!DT:DT,$B11)=0,#N/A,INDEX(Data!DT:DT,$B11)-Data!DT$2+AN11)</f>
        <v>#N/A</v>
      </c>
      <c r="AP11" s="2" t="e">
        <f>IF(INDEX(Data!DU:DU,$B11)=0,#N/A,INDEX(Data!DU:DU,$B11)-Data!DU$2+AO11)</f>
        <v>#N/A</v>
      </c>
      <c r="AQ11" s="2" t="e">
        <f>IF(INDEX(Data!DV:DV,$B11)=0,#N/A,INDEX(Data!DV:DV,$B11)-Data!DV$2+AP11)</f>
        <v>#N/A</v>
      </c>
      <c r="AR11" s="2" t="e">
        <f>IF(INDEX(Data!DW:DW,$B11)=0,#N/A,INDEX(Data!DW:DW,$B11)-Data!DW$2+AQ11)</f>
        <v>#N/A</v>
      </c>
      <c r="AS11" s="2" t="e">
        <f>IF(INDEX(Data!DX:DX,$B11)=0,#N/A,INDEX(Data!DX:DX,$B11)-Data!DX$2+AR11)</f>
        <v>#N/A</v>
      </c>
      <c r="AT11" s="2" t="e">
        <f>IF(INDEX(Data!DY:DY,$B11)=0,#N/A,INDEX(Data!DY:DY,$B11)-Data!DY$2+AS11)</f>
        <v>#N/A</v>
      </c>
      <c r="AU11" s="2" t="e">
        <f>IF(INDEX(Data!DZ:DZ,$B11)=0,#N/A,INDEX(Data!DZ:DZ,$B11)-Data!DZ$2+AT11)</f>
        <v>#N/A</v>
      </c>
      <c r="AV11" s="2" t="e">
        <f>IF(INDEX(Data!EA:EA,$B11)=0,#N/A,INDEX(Data!EA:EA,$B11)-Data!EA$2+AU11)</f>
        <v>#N/A</v>
      </c>
      <c r="AW11" s="2" t="e">
        <f>IF(INDEX(Data!EB:EB,$B11)=0,#N/A,INDEX(Data!EB:EB,$B11)-Data!EB$2+AV11)</f>
        <v>#N/A</v>
      </c>
      <c r="AX11" s="2" t="e">
        <f>IF(INDEX(Data!EC:EC,$B11)=0,#N/A,INDEX(Data!EC:EC,$B11)-Data!EC$2+AW11)</f>
        <v>#N/A</v>
      </c>
      <c r="AY11" s="2" t="e">
        <f>IF(INDEX(Data!ED:ED,$B11)=0,#N/A,INDEX(Data!ED:ED,$B11)-Data!ED$2+AX11)</f>
        <v>#N/A</v>
      </c>
      <c r="AZ11" s="2" t="e">
        <f>IF(INDEX(Data!EE:EE,$B11)=0,#N/A,INDEX(Data!EE:EE,$B11)-Data!EE$2+AY11)</f>
        <v>#N/A</v>
      </c>
      <c r="BA11" s="2" t="e">
        <f>IF(INDEX(Data!EF:EF,$B11)=0,#N/A,INDEX(Data!EF:EF,$B11)-Data!EF$2+AZ11)</f>
        <v>#N/A</v>
      </c>
      <c r="BB11" s="2" t="e">
        <f>IF(INDEX(Data!EG:EG,$B11)=0,#N/A,INDEX(Data!EG:EG,$B11)-Data!EG$2+BA11)</f>
        <v>#N/A</v>
      </c>
      <c r="BC11" s="2" t="e">
        <f>IF(INDEX(Data!EH:EH,$B11)=0,#N/A,INDEX(Data!EH:EH,$B11)-Data!EH$2+BB11)</f>
        <v>#N/A</v>
      </c>
      <c r="BD11" s="2" t="e">
        <f>IF(INDEX(Data!EI:EI,$B11)=0,#N/A,INDEX(Data!EI:EI,$B11)-Data!EI$2+BC11)</f>
        <v>#N/A</v>
      </c>
      <c r="BE11" s="2" t="e">
        <f>IF(INDEX(Data!EJ:EJ,$B11)=0,#N/A,INDEX(Data!EJ:EJ,$B11)-Data!EJ$2+BD11)</f>
        <v>#N/A</v>
      </c>
      <c r="BF11" s="2" t="e">
        <f>IF(INDEX(Data!EK:EK,$B11)=0,#N/A,INDEX(Data!EK:EK,$B11)-Data!EK$2+BE11)</f>
        <v>#N/A</v>
      </c>
      <c r="BG11" s="2" t="e">
        <f>IF(INDEX(Data!EL:EL,$B11)=0,#N/A,INDEX(Data!EL:EL,$B11)-Data!EL$2+BF11)</f>
        <v>#N/A</v>
      </c>
      <c r="BH11" s="2" t="e">
        <f>IF(INDEX(Data!EM:EM,$B11)=0,#N/A,INDEX(Data!EM:EM,$B11)-Data!EM$2+BG11)</f>
        <v>#N/A</v>
      </c>
      <c r="BI11" s="2" t="e">
        <f>IF(INDEX(Data!EN:EN,$B11)=0,#N/A,INDEX(Data!EN:EN,$B11)-Data!EN$2+BH11)</f>
        <v>#N/A</v>
      </c>
      <c r="BJ11" s="2" t="e">
        <f>IF(INDEX(Data!EO:EO,$B11)=0,#N/A,INDEX(Data!EO:EO,$B11)-Data!EO$2+BI11)</f>
        <v>#N/A</v>
      </c>
      <c r="BK11" s="2" t="e">
        <f>IF(INDEX(Data!EP:EP,$B11)=0,#N/A,INDEX(Data!EP:EP,$B11)-Data!EP$2+BJ11)</f>
        <v>#N/A</v>
      </c>
      <c r="BL11" s="2" t="e">
        <f>IF(INDEX(Data!EQ:EQ,$B11)=0,#N/A,INDEX(Data!EQ:EQ,$B11)-Data!EQ$2+BK11)</f>
        <v>#N/A</v>
      </c>
      <c r="BM11" s="2" t="e">
        <f>IF(INDEX(Data!ER:ER,$B11)=0,#N/A,INDEX(Data!ER:ER,$B11)-Data!ER$2+BL11)</f>
        <v>#N/A</v>
      </c>
      <c r="BN11" s="2" t="e">
        <f>IF(INDEX(Data!ES:ES,$B11)=0,#N/A,INDEX(Data!ES:ES,$B11)-Data!ES$2+BM11)</f>
        <v>#N/A</v>
      </c>
      <c r="BO11" s="2" t="e">
        <f>IF(INDEX(Data!ET:ET,$B11)=0,#N/A,INDEX(Data!ET:ET,$B11)-Data!ET$2+BN11)</f>
        <v>#N/A</v>
      </c>
      <c r="BP11" s="2" t="e">
        <f>IF(INDEX(Data!EU:EU,$B11)=0,#N/A,INDEX(Data!EU:EU,$B11)-Data!EU$2+BO11)</f>
        <v>#N/A</v>
      </c>
      <c r="BQ11" s="2" t="e">
        <f>IF(INDEX(Data!EV:EV,$B11)=0,#N/A,INDEX(Data!EV:EV,$B11)-Data!EV$2+BP11)</f>
        <v>#N/A</v>
      </c>
      <c r="BR11" s="2" t="e">
        <f>IF(INDEX(Data!EW:EW,$B11)=0,#N/A,INDEX(Data!EW:EW,$B11)-Data!EW$2+BQ11)</f>
        <v>#N/A</v>
      </c>
      <c r="BS11" s="2" t="e">
        <f>IF(INDEX(Data!EX:EX,$B11)=0,#N/A,INDEX(Data!EX:EX,$B11)-Data!EX$2+BR11)</f>
        <v>#N/A</v>
      </c>
      <c r="BT11" s="2" t="e">
        <f>IF(INDEX(Data!EY:EY,$B11)=0,#N/A,INDEX(Data!EY:EY,$B11)-Data!EY$2+BS11)</f>
        <v>#N/A</v>
      </c>
      <c r="BU11" s="2" t="e">
        <f>IF(INDEX(Data!EZ:EZ,$B11)=0,#N/A,INDEX(Data!EZ:EZ,$B11)-Data!EZ$2+BT11)</f>
        <v>#N/A</v>
      </c>
      <c r="BV11" s="2" t="e">
        <f>IF(INDEX(Data!FA:FA,$B11)=0,#N/A,INDEX(Data!FA:FA,$B11)-Data!FA$2+BU11)</f>
        <v>#N/A</v>
      </c>
      <c r="BW11" s="2" t="e">
        <f>IF(INDEX(Data!FB:FB,$B11)=0,#N/A,INDEX(Data!FB:FB,$B11)-Data!FB$2+BV11)</f>
        <v>#N/A</v>
      </c>
      <c r="BX11" s="2" t="e">
        <f>IF(INDEX(Data!FC:FC,$B11)=0,#N/A,INDEX(Data!FC:FC,$B11)-Data!FC$2+BW11)</f>
        <v>#N/A</v>
      </c>
      <c r="BY11" s="2" t="e">
        <f>IF(INDEX(Data!FD:FD,$B11)=0,#N/A,INDEX(Data!FD:FD,$B11)-Data!FD$2+BX11)</f>
        <v>#N/A</v>
      </c>
      <c r="BZ11" s="2" t="e">
        <f>IF(INDEX(Data!FE:FE,$B11)=0,#N/A,INDEX(Data!FE:FE,$B11)-Data!FE$2+BY11)</f>
        <v>#N/A</v>
      </c>
      <c r="CA11" s="2" t="e">
        <f>IF(INDEX(Data!FF:FF,$B11)=0,#N/A,INDEX(Data!FF:FF,$B11)-Data!FF$2+BZ11)</f>
        <v>#N/A</v>
      </c>
      <c r="CB11" s="2" t="e">
        <f>IF(INDEX(Data!FG:FG,$B11)=0,#N/A,INDEX(Data!FG:FG,$B11)-Data!FG$2+CA11)</f>
        <v>#N/A</v>
      </c>
      <c r="CC11" s="2" t="e">
        <f>IF(INDEX(Data!FH:FH,$B11)=0,#N/A,INDEX(Data!FH:FH,$B11)-Data!FH$2+CB11)</f>
        <v>#N/A</v>
      </c>
      <c r="CD11" s="2" t="e">
        <f>IF(INDEX(Data!FI:FI,$B11)=0,#N/A,INDEX(Data!FI:FI,$B11)-Data!FI$2+CC11)</f>
        <v>#N/A</v>
      </c>
      <c r="CE11" s="2" t="e">
        <f>IF(INDEX(Data!FJ:FJ,$B11)=0,#N/A,INDEX(Data!FJ:FJ,$B11)-Data!FJ$2+CD11)</f>
        <v>#N/A</v>
      </c>
      <c r="CF11" s="2" t="e">
        <f>IF(INDEX(Data!FK:FK,$B11)=0,#N/A,INDEX(Data!FK:FK,$B11)-Data!FK$2+CE11)</f>
        <v>#N/A</v>
      </c>
      <c r="CG11" s="2" t="e">
        <f>IF(INDEX(Data!FL:FL,$B11)=0,#N/A,INDEX(Data!FL:FL,$B11)-Data!FL$2+CF11)</f>
        <v>#N/A</v>
      </c>
      <c r="CH11" s="2" t="e">
        <f>IF(INDEX(Data!FM:FM,$B11)=0,#N/A,INDEX(Data!FM:FM,$B11)-Data!FM$2+CG11)</f>
        <v>#N/A</v>
      </c>
      <c r="CI11" s="2" t="e">
        <f>IF(INDEX(Data!FN:FN,$B11)=0,#N/A,INDEX(Data!FN:FN,$B11)-Data!FN$2+CH11)</f>
        <v>#N/A</v>
      </c>
      <c r="CJ11" s="2" t="e">
        <f>IF(INDEX(Data!FO:FO,$B11)=0,#N/A,INDEX(Data!FO:FO,$B11)-Data!FO$2+CI11)</f>
        <v>#N/A</v>
      </c>
      <c r="CK11" s="2" t="e">
        <f>IF(INDEX(Data!FP:FP,$B11)=0,#N/A,INDEX(Data!FP:FP,$B11)-Data!FP$2+CJ11)</f>
        <v>#N/A</v>
      </c>
      <c r="CL11" s="2" t="e">
        <f>IF(INDEX(Data!FQ:FQ,$B11)=0,#N/A,INDEX(Data!FQ:FQ,$B11)-Data!FQ$2+CK11)</f>
        <v>#N/A</v>
      </c>
      <c r="CM11" s="2" t="e">
        <f>IF(INDEX(Data!FR:FR,$B11)=0,#N/A,INDEX(Data!FR:FR,$B11)-Data!FR$2+CL11)</f>
        <v>#N/A</v>
      </c>
      <c r="CN11" s="2" t="e">
        <f>IF(INDEX(Data!FS:FS,$B11)=0,#N/A,INDEX(Data!FS:FS,$B11)-Data!FS$2+CM11)</f>
        <v>#N/A</v>
      </c>
      <c r="CO11" s="2" t="e">
        <f>IF(INDEX(Data!FT:FT,$B11)=0,#N/A,INDEX(Data!FT:FT,$B11)-Data!FT$2+CN11)</f>
        <v>#N/A</v>
      </c>
      <c r="CP11" s="2" t="e">
        <f>IF(INDEX(Data!FU:FU,$B11)=0,#N/A,INDEX(Data!FU:FU,$B11)-Data!FU$2+CO11)</f>
        <v>#N/A</v>
      </c>
      <c r="CQ11" s="2" t="e">
        <f>IF(INDEX(Data!FV:FV,$B11)=0,#N/A,INDEX(Data!FV:FV,$B11)-Data!FV$2+CP11)</f>
        <v>#N/A</v>
      </c>
      <c r="CR11" s="2" t="e">
        <f>IF(INDEX(Data!FW:FW,$B11)=0,#N/A,INDEX(Data!FW:FW,$B11)-Data!FW$2+CQ11)</f>
        <v>#N/A</v>
      </c>
      <c r="CS11" s="2" t="e">
        <f>IF(INDEX(Data!FX:FX,$B11)=0,#N/A,INDEX(Data!FX:FX,$B11)-Data!FX$2+CR11)</f>
        <v>#N/A</v>
      </c>
      <c r="CT11" s="2" t="e">
        <f>IF(INDEX(Data!FY:FY,$B11)=0,#N/A,INDEX(Data!FY:FY,$B11)-Data!FY$2+CS11)</f>
        <v>#N/A</v>
      </c>
      <c r="CU11" s="2" t="e">
        <f>IF(INDEX(Data!FZ:FZ,$B11)=0,#N/A,INDEX(Data!FZ:FZ,$B11)-Data!FZ$2+CT11)</f>
        <v>#N/A</v>
      </c>
      <c r="CV11" s="2" t="e">
        <f>IF(INDEX(Data!GA:GA,$B11)=0,#N/A,INDEX(Data!GA:GA,$B11)-Data!GA$2+CU11)</f>
        <v>#N/A</v>
      </c>
      <c r="CW11" s="2" t="e">
        <f>IF(INDEX(Data!GB:GB,$B11)=0,#N/A,INDEX(Data!GB:GB,$B11)-Data!GB$2+CV11)</f>
        <v>#N/A</v>
      </c>
      <c r="CX11" s="2" t="e">
        <f>IF(INDEX(Data!GC:GC,$B11)=0,#N/A,INDEX(Data!GC:GC,$B11)-Data!GC$2+CW11)</f>
        <v>#N/A</v>
      </c>
      <c r="CY11" s="2" t="e">
        <f>IF(INDEX(Data!GD:GD,$B11)=0,#N/A,INDEX(Data!GD:GD,$B11)-Data!GD$2+CX11)</f>
        <v>#N/A</v>
      </c>
      <c r="CZ11" s="2" t="e">
        <f>IF(INDEX(Data!GE:GE,$B11)=0,#N/A,INDEX(Data!GE:GE,$B11)-Data!GE$2+CY11)</f>
        <v>#N/A</v>
      </c>
      <c r="DA11" s="2" t="e">
        <f>IF(INDEX(Data!GF:GF,$B11)=0,#N/A,INDEX(Data!GF:GF,$B11)-Data!GF$2+CZ11)</f>
        <v>#N/A</v>
      </c>
      <c r="DB11" s="2" t="e">
        <f>IF(INDEX(Data!GG:GG,$B11)=0,#N/A,INDEX(Data!GG:GG,$B11)-Data!GG$2+DA11)</f>
        <v>#N/A</v>
      </c>
      <c r="DC11" s="2" t="e">
        <f>IF(INDEX(Data!GH:GH,$B11)=0,#N/A,INDEX(Data!GH:GH,$B11)-Data!GH$2+DB11)</f>
        <v>#N/A</v>
      </c>
      <c r="DD11" s="2" t="e">
        <f>IF(INDEX(Data!GI:GI,$B11)=0,#N/A,INDEX(Data!GI:GI,$B11)-Data!GI$2+DC11)</f>
        <v>#N/A</v>
      </c>
      <c r="DE11" s="2" t="e">
        <f>IF(INDEX(Data!GJ:GJ,$B11)=0,#N/A,INDEX(Data!GJ:GJ,$B11)-Data!GJ$2+DD11)</f>
        <v>#N/A</v>
      </c>
      <c r="DF11" s="2" t="e">
        <f>IF(INDEX(Data!GK:GK,$B11)=0,#N/A,INDEX(Data!GK:GK,$B11)-Data!GK$2+DE11)</f>
        <v>#N/A</v>
      </c>
      <c r="DG11" s="2" t="e">
        <f>IF(INDEX(Data!GL:GL,$B11)=0,#N/A,INDEX(Data!GL:GL,$B11)-Data!GL$2+DF11)</f>
        <v>#N/A</v>
      </c>
      <c r="DH11" s="2" t="e">
        <f>IF(INDEX(Data!GM:GM,$B11)=0,#N/A,INDEX(Data!GM:GM,$B11)-Data!GM$2+DG11)</f>
        <v>#N/A</v>
      </c>
      <c r="DI11" s="2" t="e">
        <f>IF(INDEX(Data!GN:GN,$B11)=0,#N/A,INDEX(Data!GN:GN,$B11)-Data!GN$2+DH11)</f>
        <v>#N/A</v>
      </c>
      <c r="DJ11" s="2" t="e">
        <f>IF(INDEX(Data!GO:GO,$B11)=0,#N/A,INDEX(Data!GO:GO,$B11)-Data!GO$2+DI11)</f>
        <v>#N/A</v>
      </c>
      <c r="DK11" s="2" t="e">
        <f>IF(INDEX(Data!GP:GP,$B11)=0,#N/A,INDEX(Data!GP:GP,$B11)-Data!GP$2+DJ11)</f>
        <v>#N/A</v>
      </c>
      <c r="DL11" s="2" t="e">
        <f>IF(INDEX(Data!GQ:GQ,$B11)=0,#N/A,INDEX(Data!GQ:GQ,$B11)-Data!GQ$2+DK11)</f>
        <v>#N/A</v>
      </c>
      <c r="DM11" s="2" t="e">
        <f>IF(INDEX(Data!GR:GR,$B11)=0,#N/A,INDEX(Data!GR:GR,$B11)-Data!GR$2+DL11)</f>
        <v>#N/A</v>
      </c>
      <c r="DN11" s="2" t="e">
        <f>IF(INDEX(Data!GS:GS,$B11)=0,#N/A,INDEX(Data!GS:GS,$B11)-Data!GS$2+DM11)</f>
        <v>#N/A</v>
      </c>
      <c r="DO11" s="2" t="e">
        <f>IF(INDEX(Data!GT:GT,$B11)=0,#N/A,INDEX(Data!GT:GT,$B11)-Data!GT$2+DN11)</f>
        <v>#N/A</v>
      </c>
      <c r="DP11" s="2" t="e">
        <f>IF(INDEX(Data!GU:GU,$B11)=0,#N/A,INDEX(Data!GU:GU,$B11)-Data!GU$2+DO11)</f>
        <v>#N/A</v>
      </c>
      <c r="DQ11" s="2" t="e">
        <f>IF(INDEX(Data!GV:GV,$B11)=0,#N/A,INDEX(Data!GV:GV,$B11)-Data!GV$2+DP11)</f>
        <v>#N/A</v>
      </c>
      <c r="DR11" s="2" t="e">
        <f>IF(INDEX(Data!GW:GW,$B11)=0,#N/A,INDEX(Data!GW:GW,$B11)-Data!GW$2+DQ11)</f>
        <v>#N/A</v>
      </c>
      <c r="DS11" s="2" t="e">
        <f>IF(INDEX(Data!GX:GX,$B11)=0,#N/A,INDEX(Data!GX:GX,$B11)-Data!GX$2+DR11)</f>
        <v>#N/A</v>
      </c>
      <c r="DT11" s="2" t="e">
        <f>IF(INDEX(Data!GY:GY,$B11)=0,#N/A,INDEX(Data!GY:GY,$B11)-Data!GY$2+DS11)</f>
        <v>#N/A</v>
      </c>
      <c r="DU11" s="2" t="e">
        <f>IF(INDEX(Data!GZ:GZ,$B11)=0,#N/A,INDEX(Data!GZ:GZ,$B11)-Data!GZ$2+DT11)</f>
        <v>#N/A</v>
      </c>
      <c r="DV11" s="2" t="e">
        <f>IF(INDEX(Data!HA:HA,$B11)=0,#N/A,INDEX(Data!HA:HA,$B11)-Data!HA$2+DU11)</f>
        <v>#N/A</v>
      </c>
      <c r="DW11" s="2" t="e">
        <f>IF(INDEX(Data!HB:HB,$B11)=0,#N/A,INDEX(Data!HB:HB,$B11)-Data!HB$2+DV11)</f>
        <v>#N/A</v>
      </c>
      <c r="DX11" s="2" t="e">
        <f>IF(INDEX(Data!HC:HC,$B11)=0,#N/A,INDEX(Data!HC:HC,$B11)-Data!HC$2+DW11)</f>
        <v>#N/A</v>
      </c>
      <c r="DY11" s="2" t="e">
        <f>IF(INDEX(Data!HD:HD,$B11)=0,#N/A,INDEX(Data!HD:HD,$B11)-Data!HD$2+DX11)</f>
        <v>#N/A</v>
      </c>
      <c r="DZ11" s="2" t="e">
        <f>IF(INDEX(Data!HE:HE,$B11)=0,#N/A,INDEX(Data!HE:HE,$B11)-Data!HE$2+DY11)</f>
        <v>#N/A</v>
      </c>
      <c r="EA11" s="2" t="e">
        <f>IF(INDEX(Data!HF:HF,$B11)=0,#N/A,INDEX(Data!HF:HF,$B11)-Data!HF$2+DZ11)</f>
        <v>#N/A</v>
      </c>
      <c r="EB11" s="2" t="e">
        <f>IF(INDEX(Data!HG:HG,$B11)=0,#N/A,INDEX(Data!HG:HG,$B11)-Data!HG$2+EA11)</f>
        <v>#N/A</v>
      </c>
      <c r="EC11" s="2" t="e">
        <f>IF(INDEX(Data!HH:HH,$B11)=0,#N/A,INDEX(Data!HH:HH,$B11)-Data!HH$2+EB11)</f>
        <v>#N/A</v>
      </c>
      <c r="ED11" s="2" t="e">
        <f>IF(INDEX(Data!HI:HI,$B11)=0,#N/A,INDEX(Data!HI:HI,$B11)-Data!HI$2+EC11)</f>
        <v>#N/A</v>
      </c>
      <c r="EE11" s="2" t="e">
        <f>IF(INDEX(Data!HJ:HJ,$B11)=0,#N/A,INDEX(Data!HJ:HJ,$B11)-Data!HJ$2+ED11)</f>
        <v>#N/A</v>
      </c>
      <c r="EF11" s="2" t="e">
        <f>IF(INDEX(Data!HK:HK,$B11)=0,#N/A,INDEX(Data!HK:HK,$B11)-Data!HK$2+EE11)</f>
        <v>#N/A</v>
      </c>
      <c r="EG11" s="2" t="e">
        <f>IF(INDEX(Data!HL:HL,$B11)=0,#N/A,INDEX(Data!HL:HL,$B11)-Data!HL$2+EF11)</f>
        <v>#N/A</v>
      </c>
      <c r="EH11" s="2" t="e">
        <f>IF(INDEX(Data!HM:HM,$B11)=0,#N/A,INDEX(Data!HM:HM,$B11)-Data!HM$2+EG11)</f>
        <v>#N/A</v>
      </c>
      <c r="EI11" s="2" t="e">
        <f>IF(INDEX(Data!HN:HN,$B11)=0,#N/A,INDEX(Data!HN:HN,$B11)-Data!HN$2+EH11)</f>
        <v>#N/A</v>
      </c>
    </row>
    <row r="12" spans="1:139" s="2" customFormat="1" x14ac:dyDescent="0.25">
      <c r="A12" s="2" t="s">
        <v>65</v>
      </c>
      <c r="B12" s="2">
        <f>MATCH(A12,Data!CG:CG,0)</f>
        <v>63</v>
      </c>
      <c r="C12" s="2">
        <f ca="1">COUNTIF(OFFSET(Data!$CJ$1:$EZ$78,B12-1,0,1),"&gt;0")</f>
        <v>26</v>
      </c>
      <c r="D12" s="2">
        <v>0</v>
      </c>
      <c r="E12" s="2">
        <f>IF(INDEX(Data!CJ:CJ,$B12)=0,#N/A,INDEX(Data!CJ:CJ,$B12)-Data!CJ$2+D12)</f>
        <v>0.16666666666666652</v>
      </c>
      <c r="F12" s="2">
        <f>IF(INDEX(Data!CK:CK,$B12)=0,#N/A,INDEX(Data!CK:CK,$B12)-Data!CK$2+E12)</f>
        <v>-0.16666666666666696</v>
      </c>
      <c r="G12" s="2">
        <f>IF(INDEX(Data!CL:CL,$B12)=0,#N/A,INDEX(Data!CL:CL,$B12)-Data!CL$2+F12)</f>
        <v>0.16666666666666652</v>
      </c>
      <c r="H12" s="2">
        <f>IF(INDEX(Data!CM:CM,$B12)=0,#N/A,INDEX(Data!CM:CM,$B12)-Data!CM$2+G12)</f>
        <v>0.33333333333333304</v>
      </c>
      <c r="I12" s="2">
        <f>IF(INDEX(Data!CN:CN,$B12)=0,#N/A,INDEX(Data!CN:CN,$B12)-Data!CN$2+H12)</f>
        <v>0.66666666666666652</v>
      </c>
      <c r="J12" s="2">
        <f>IF(INDEX(Data!CO:CO,$B12)=0,#N/A,INDEX(Data!CO:CO,$B12)-Data!CO$2+I12)</f>
        <v>1.333333333333333</v>
      </c>
      <c r="K12" s="2">
        <f>IF(INDEX(Data!CP:CP,$B12)=0,#N/A,INDEX(Data!CP:CP,$B12)-Data!CP$2+J12)</f>
        <v>1.6666666666666665</v>
      </c>
      <c r="L12" s="2">
        <f>IF(INDEX(Data!CQ:CQ,$B12)=0,#N/A,INDEX(Data!CQ:CQ,$B12)-Data!CQ$2+K12)</f>
        <v>1.333333333333333</v>
      </c>
      <c r="M12" s="2">
        <f>IF(INDEX(Data!CR:CR,$B12)=0,#N/A,INDEX(Data!CR:CR,$B12)-Data!CR$2+L12)</f>
        <v>1.5</v>
      </c>
      <c r="N12" s="2">
        <f>IF(INDEX(Data!CS:CS,$B12)=0,#N/A,INDEX(Data!CS:CS,$B12)-Data!CS$2+M12)</f>
        <v>2.1666666666666665</v>
      </c>
      <c r="O12" s="2">
        <f>IF(INDEX(Data!CT:CT,$B12)=0,#N/A,INDEX(Data!CT:CT,$B12)-Data!CT$2+N12)</f>
        <v>2.5</v>
      </c>
      <c r="P12" s="2">
        <f>IF(INDEX(Data!CU:CU,$B12)=0,#N/A,INDEX(Data!CU:CU,$B12)-Data!CU$2+O12)</f>
        <v>2.5</v>
      </c>
      <c r="Q12" s="2">
        <f>IF(INDEX(Data!CV:CV,$B12)=0,#N/A,INDEX(Data!CV:CV,$B12)-Data!CV$2+P12)</f>
        <v>3</v>
      </c>
      <c r="R12" s="2">
        <f>IF(INDEX(Data!CW:CW,$B12)=0,#N/A,INDEX(Data!CW:CW,$B12)-Data!CW$2+Q12)</f>
        <v>2.8333333333333335</v>
      </c>
      <c r="S12" s="2">
        <f>IF(INDEX(Data!CX:CX,$B12)=0,#N/A,INDEX(Data!CX:CX,$B12)-Data!CX$2+R12)</f>
        <v>2.166666666666667</v>
      </c>
      <c r="T12" s="2">
        <f>IF(INDEX(Data!CY:CY,$B12)=0,#N/A,INDEX(Data!CY:CY,$B12)-Data!CY$2+S12)</f>
        <v>2.5000000000000004</v>
      </c>
      <c r="U12" s="2">
        <f>IF(INDEX(Data!CZ:CZ,$B12)=0,#N/A,INDEX(Data!CZ:CZ,$B12)-Data!CZ$2+T12)</f>
        <v>2.5000000000000004</v>
      </c>
      <c r="V12" s="2">
        <f>IF(INDEX(Data!DA:DA,$B12)=0,#N/A,INDEX(Data!DA:DA,$B12)-Data!DA$2+U12)</f>
        <v>2.3333333333333339</v>
      </c>
      <c r="W12" s="2">
        <f>IF(INDEX(Data!DB:DB,$B12)=0,#N/A,INDEX(Data!DB:DB,$B12)-Data!DB$2+V12)</f>
        <v>3.1666666666666674</v>
      </c>
      <c r="X12" s="2">
        <f>IF(INDEX(Data!DC:DC,$B12)=0,#N/A,INDEX(Data!DC:DC,$B12)-Data!DC$2+W12)</f>
        <v>3.5000000000000009</v>
      </c>
      <c r="Y12" s="2">
        <f>IF(INDEX(Data!DD:DD,$B12)=0,#N/A,INDEX(Data!DD:DD,$B12)-Data!DD$2+X12)</f>
        <v>3.3333333333333344</v>
      </c>
      <c r="Z12" s="2">
        <f>IF(INDEX(Data!DE:DE,$B12)=0,#N/A,INDEX(Data!DE:DE,$B12)-Data!DE$2+Y12)</f>
        <v>3.8333333333333344</v>
      </c>
      <c r="AA12" s="2">
        <f>IF(INDEX(Data!DF:DF,$B12)=0,#N/A,INDEX(Data!DF:DF,$B12)-Data!DF$2+Z12)</f>
        <v>5.1666666666666679</v>
      </c>
      <c r="AB12" s="2">
        <f>IF(INDEX(Data!DG:DG,$B12)=0,#N/A,INDEX(Data!DG:DG,$B12)-Data!DG$2+AA12)</f>
        <v>5.1666666666666679</v>
      </c>
      <c r="AC12" s="2">
        <f>IF(INDEX(Data!DH:DH,$B12)=0,#N/A,INDEX(Data!DH:DH,$B12)-Data!DH$2+AB12)</f>
        <v>6.0000000000000018</v>
      </c>
      <c r="AD12" s="2">
        <f>IF(INDEX(Data!DI:DI,$B12)=0,#N/A,INDEX(Data!DI:DI,$B12)-Data!DI$2+AC12)</f>
        <v>6.1666666666666687</v>
      </c>
      <c r="AE12" s="2" t="e">
        <f>IF(INDEX(Data!DJ:DJ,$B12)=0,#N/A,INDEX(Data!DJ:DJ,$B12)-Data!DJ$2+AD12)</f>
        <v>#N/A</v>
      </c>
      <c r="AF12" s="2" t="e">
        <f>IF(INDEX(Data!DK:DK,$B12)=0,#N/A,INDEX(Data!DK:DK,$B12)-Data!DK$2+AE12)</f>
        <v>#N/A</v>
      </c>
      <c r="AG12" s="2" t="e">
        <f>IF(INDEX(Data!DL:DL,$B12)=0,#N/A,INDEX(Data!DL:DL,$B12)-Data!DL$2+AF12)</f>
        <v>#N/A</v>
      </c>
      <c r="AH12" s="2" t="e">
        <f>IF(INDEX(Data!DM:DM,$B12)=0,#N/A,INDEX(Data!DM:DM,$B12)-Data!DM$2+AG12)</f>
        <v>#N/A</v>
      </c>
      <c r="AI12" s="2" t="e">
        <f>IF(INDEX(Data!DN:DN,$B12)=0,#N/A,INDEX(Data!DN:DN,$B12)-Data!DN$2+AH12)</f>
        <v>#N/A</v>
      </c>
      <c r="AJ12" s="2" t="e">
        <f>IF(INDEX(Data!DO:DO,$B12)=0,#N/A,INDEX(Data!DO:DO,$B12)-Data!DO$2+AI12)</f>
        <v>#N/A</v>
      </c>
      <c r="AK12" s="2" t="e">
        <f>IF(INDEX(Data!DP:DP,$B12)=0,#N/A,INDEX(Data!DP:DP,$B12)-Data!DP$2+AJ12)</f>
        <v>#N/A</v>
      </c>
      <c r="AL12" s="2" t="e">
        <f>IF(INDEX(Data!DQ:DQ,$B12)=0,#N/A,INDEX(Data!DQ:DQ,$B12)-Data!DQ$2+AK12)</f>
        <v>#N/A</v>
      </c>
      <c r="AM12" s="2" t="e">
        <f>IF(INDEX(Data!DR:DR,$B12)=0,#N/A,INDEX(Data!DR:DR,$B12)-Data!DR$2+AL12)</f>
        <v>#N/A</v>
      </c>
      <c r="AN12" s="2" t="e">
        <f>IF(INDEX(Data!DS:DS,$B12)=0,#N/A,INDEX(Data!DS:DS,$B12)-Data!DS$2+AM12)</f>
        <v>#N/A</v>
      </c>
      <c r="AO12" s="2" t="e">
        <f>IF(INDEX(Data!DT:DT,$B12)=0,#N/A,INDEX(Data!DT:DT,$B12)-Data!DT$2+AN12)</f>
        <v>#N/A</v>
      </c>
      <c r="AP12" s="2" t="e">
        <f>IF(INDEX(Data!DU:DU,$B12)=0,#N/A,INDEX(Data!DU:DU,$B12)-Data!DU$2+AO12)</f>
        <v>#N/A</v>
      </c>
      <c r="AQ12" s="2" t="e">
        <f>IF(INDEX(Data!DV:DV,$B12)=0,#N/A,INDEX(Data!DV:DV,$B12)-Data!DV$2+AP12)</f>
        <v>#N/A</v>
      </c>
      <c r="AR12" s="2" t="e">
        <f>IF(INDEX(Data!DW:DW,$B12)=0,#N/A,INDEX(Data!DW:DW,$B12)-Data!DW$2+AQ12)</f>
        <v>#N/A</v>
      </c>
      <c r="AS12" s="2" t="e">
        <f>IF(INDEX(Data!DX:DX,$B12)=0,#N/A,INDEX(Data!DX:DX,$B12)-Data!DX$2+AR12)</f>
        <v>#N/A</v>
      </c>
      <c r="AT12" s="2" t="e">
        <f>IF(INDEX(Data!DY:DY,$B12)=0,#N/A,INDEX(Data!DY:DY,$B12)-Data!DY$2+AS12)</f>
        <v>#N/A</v>
      </c>
      <c r="AU12" s="2" t="e">
        <f>IF(INDEX(Data!DZ:DZ,$B12)=0,#N/A,INDEX(Data!DZ:DZ,$B12)-Data!DZ$2+AT12)</f>
        <v>#N/A</v>
      </c>
      <c r="AV12" s="2" t="e">
        <f>IF(INDEX(Data!EA:EA,$B12)=0,#N/A,INDEX(Data!EA:EA,$B12)-Data!EA$2+AU12)</f>
        <v>#N/A</v>
      </c>
      <c r="AW12" s="2" t="e">
        <f>IF(INDEX(Data!EB:EB,$B12)=0,#N/A,INDEX(Data!EB:EB,$B12)-Data!EB$2+AV12)</f>
        <v>#N/A</v>
      </c>
      <c r="AX12" s="2" t="e">
        <f>IF(INDEX(Data!EC:EC,$B12)=0,#N/A,INDEX(Data!EC:EC,$B12)-Data!EC$2+AW12)</f>
        <v>#N/A</v>
      </c>
      <c r="AY12" s="2" t="e">
        <f>IF(INDEX(Data!ED:ED,$B12)=0,#N/A,INDEX(Data!ED:ED,$B12)-Data!ED$2+AX12)</f>
        <v>#N/A</v>
      </c>
      <c r="AZ12" s="2" t="e">
        <f>IF(INDEX(Data!EE:EE,$B12)=0,#N/A,INDEX(Data!EE:EE,$B12)-Data!EE$2+AY12)</f>
        <v>#N/A</v>
      </c>
      <c r="BA12" s="2" t="e">
        <f>IF(INDEX(Data!EF:EF,$B12)=0,#N/A,INDEX(Data!EF:EF,$B12)-Data!EF$2+AZ12)</f>
        <v>#N/A</v>
      </c>
      <c r="BB12" s="2" t="e">
        <f>IF(INDEX(Data!EG:EG,$B12)=0,#N/A,INDEX(Data!EG:EG,$B12)-Data!EG$2+BA12)</f>
        <v>#N/A</v>
      </c>
      <c r="BC12" s="2" t="e">
        <f>IF(INDEX(Data!EH:EH,$B12)=0,#N/A,INDEX(Data!EH:EH,$B12)-Data!EH$2+BB12)</f>
        <v>#N/A</v>
      </c>
      <c r="BD12" s="2" t="e">
        <f>IF(INDEX(Data!EI:EI,$B12)=0,#N/A,INDEX(Data!EI:EI,$B12)-Data!EI$2+BC12)</f>
        <v>#N/A</v>
      </c>
      <c r="BE12" s="2" t="e">
        <f>IF(INDEX(Data!EJ:EJ,$B12)=0,#N/A,INDEX(Data!EJ:EJ,$B12)-Data!EJ$2+BD12)</f>
        <v>#N/A</v>
      </c>
      <c r="BF12" s="2" t="e">
        <f>IF(INDEX(Data!EK:EK,$B12)=0,#N/A,INDEX(Data!EK:EK,$B12)-Data!EK$2+BE12)</f>
        <v>#N/A</v>
      </c>
      <c r="BG12" s="2" t="e">
        <f>IF(INDEX(Data!EL:EL,$B12)=0,#N/A,INDEX(Data!EL:EL,$B12)-Data!EL$2+BF12)</f>
        <v>#N/A</v>
      </c>
      <c r="BH12" s="2" t="e">
        <f>IF(INDEX(Data!EM:EM,$B12)=0,#N/A,INDEX(Data!EM:EM,$B12)-Data!EM$2+BG12)</f>
        <v>#N/A</v>
      </c>
      <c r="BI12" s="2" t="e">
        <f>IF(INDEX(Data!EN:EN,$B12)=0,#N/A,INDEX(Data!EN:EN,$B12)-Data!EN$2+BH12)</f>
        <v>#N/A</v>
      </c>
      <c r="BJ12" s="2" t="e">
        <f>IF(INDEX(Data!EO:EO,$B12)=0,#N/A,INDEX(Data!EO:EO,$B12)-Data!EO$2+BI12)</f>
        <v>#N/A</v>
      </c>
      <c r="BK12" s="2" t="e">
        <f>IF(INDEX(Data!EP:EP,$B12)=0,#N/A,INDEX(Data!EP:EP,$B12)-Data!EP$2+BJ12)</f>
        <v>#N/A</v>
      </c>
      <c r="BL12" s="2" t="e">
        <f>IF(INDEX(Data!EQ:EQ,$B12)=0,#N/A,INDEX(Data!EQ:EQ,$B12)-Data!EQ$2+BK12)</f>
        <v>#N/A</v>
      </c>
      <c r="BM12" s="2" t="e">
        <f>IF(INDEX(Data!ER:ER,$B12)=0,#N/A,INDEX(Data!ER:ER,$B12)-Data!ER$2+BL12)</f>
        <v>#N/A</v>
      </c>
      <c r="BN12" s="2" t="e">
        <f>IF(INDEX(Data!ES:ES,$B12)=0,#N/A,INDEX(Data!ES:ES,$B12)-Data!ES$2+BM12)</f>
        <v>#N/A</v>
      </c>
      <c r="BO12" s="2" t="e">
        <f>IF(INDEX(Data!ET:ET,$B12)=0,#N/A,INDEX(Data!ET:ET,$B12)-Data!ET$2+BN12)</f>
        <v>#N/A</v>
      </c>
      <c r="BP12" s="2" t="e">
        <f>IF(INDEX(Data!EU:EU,$B12)=0,#N/A,INDEX(Data!EU:EU,$B12)-Data!EU$2+BO12)</f>
        <v>#N/A</v>
      </c>
      <c r="BQ12" s="2" t="e">
        <f>IF(INDEX(Data!EV:EV,$B12)=0,#N/A,INDEX(Data!EV:EV,$B12)-Data!EV$2+BP12)</f>
        <v>#N/A</v>
      </c>
      <c r="BR12" s="2" t="e">
        <f>IF(INDEX(Data!EW:EW,$B12)=0,#N/A,INDEX(Data!EW:EW,$B12)-Data!EW$2+BQ12)</f>
        <v>#N/A</v>
      </c>
      <c r="BS12" s="2" t="e">
        <f>IF(INDEX(Data!EX:EX,$B12)=0,#N/A,INDEX(Data!EX:EX,$B12)-Data!EX$2+BR12)</f>
        <v>#N/A</v>
      </c>
      <c r="BT12" s="2" t="e">
        <f>IF(INDEX(Data!EY:EY,$B12)=0,#N/A,INDEX(Data!EY:EY,$B12)-Data!EY$2+BS12)</f>
        <v>#N/A</v>
      </c>
      <c r="BU12" s="2" t="e">
        <f>IF(INDEX(Data!EZ:EZ,$B12)=0,#N/A,INDEX(Data!EZ:EZ,$B12)-Data!EZ$2+BT12)</f>
        <v>#N/A</v>
      </c>
      <c r="BV12" s="2" t="e">
        <f>IF(INDEX(Data!FA:FA,$B12)=0,#N/A,INDEX(Data!FA:FA,$B12)-Data!FA$2+BU12)</f>
        <v>#N/A</v>
      </c>
      <c r="BW12" s="2" t="e">
        <f>IF(INDEX(Data!FB:FB,$B12)=0,#N/A,INDEX(Data!FB:FB,$B12)-Data!FB$2+BV12)</f>
        <v>#N/A</v>
      </c>
      <c r="BX12" s="2" t="e">
        <f>IF(INDEX(Data!FC:FC,$B12)=0,#N/A,INDEX(Data!FC:FC,$B12)-Data!FC$2+BW12)</f>
        <v>#N/A</v>
      </c>
      <c r="BY12" s="2" t="e">
        <f>IF(INDEX(Data!FD:FD,$B12)=0,#N/A,INDEX(Data!FD:FD,$B12)-Data!FD$2+BX12)</f>
        <v>#N/A</v>
      </c>
      <c r="BZ12" s="2" t="e">
        <f>IF(INDEX(Data!FE:FE,$B12)=0,#N/A,INDEX(Data!FE:FE,$B12)-Data!FE$2+BY12)</f>
        <v>#N/A</v>
      </c>
      <c r="CA12" s="2" t="e">
        <f>IF(INDEX(Data!FF:FF,$B12)=0,#N/A,INDEX(Data!FF:FF,$B12)-Data!FF$2+BZ12)</f>
        <v>#N/A</v>
      </c>
      <c r="CB12" s="2" t="e">
        <f>IF(INDEX(Data!FG:FG,$B12)=0,#N/A,INDEX(Data!FG:FG,$B12)-Data!FG$2+CA12)</f>
        <v>#N/A</v>
      </c>
      <c r="CC12" s="2" t="e">
        <f>IF(INDEX(Data!FH:FH,$B12)=0,#N/A,INDEX(Data!FH:FH,$B12)-Data!FH$2+CB12)</f>
        <v>#N/A</v>
      </c>
      <c r="CD12" s="2" t="e">
        <f>IF(INDEX(Data!FI:FI,$B12)=0,#N/A,INDEX(Data!FI:FI,$B12)-Data!FI$2+CC12)</f>
        <v>#N/A</v>
      </c>
      <c r="CE12" s="2" t="e">
        <f>IF(INDEX(Data!FJ:FJ,$B12)=0,#N/A,INDEX(Data!FJ:FJ,$B12)-Data!FJ$2+CD12)</f>
        <v>#N/A</v>
      </c>
      <c r="CF12" s="2" t="e">
        <f>IF(INDEX(Data!FK:FK,$B12)=0,#N/A,INDEX(Data!FK:FK,$B12)-Data!FK$2+CE12)</f>
        <v>#N/A</v>
      </c>
      <c r="CG12" s="2" t="e">
        <f>IF(INDEX(Data!FL:FL,$B12)=0,#N/A,INDEX(Data!FL:FL,$B12)-Data!FL$2+CF12)</f>
        <v>#N/A</v>
      </c>
      <c r="CH12" s="2" t="e">
        <f>IF(INDEX(Data!FM:FM,$B12)=0,#N/A,INDEX(Data!FM:FM,$B12)-Data!FM$2+CG12)</f>
        <v>#N/A</v>
      </c>
      <c r="CI12" s="2" t="e">
        <f>IF(INDEX(Data!FN:FN,$B12)=0,#N/A,INDEX(Data!FN:FN,$B12)-Data!FN$2+CH12)</f>
        <v>#N/A</v>
      </c>
      <c r="CJ12" s="2" t="e">
        <f>IF(INDEX(Data!FO:FO,$B12)=0,#N/A,INDEX(Data!FO:FO,$B12)-Data!FO$2+CI12)</f>
        <v>#N/A</v>
      </c>
      <c r="CK12" s="2" t="e">
        <f>IF(INDEX(Data!FP:FP,$B12)=0,#N/A,INDEX(Data!FP:FP,$B12)-Data!FP$2+CJ12)</f>
        <v>#N/A</v>
      </c>
      <c r="CL12" s="2" t="e">
        <f>IF(INDEX(Data!FQ:FQ,$B12)=0,#N/A,INDEX(Data!FQ:FQ,$B12)-Data!FQ$2+CK12)</f>
        <v>#N/A</v>
      </c>
      <c r="CM12" s="2" t="e">
        <f>IF(INDEX(Data!FR:FR,$B12)=0,#N/A,INDEX(Data!FR:FR,$B12)-Data!FR$2+CL12)</f>
        <v>#N/A</v>
      </c>
      <c r="CN12" s="2" t="e">
        <f>IF(INDEX(Data!FS:FS,$B12)=0,#N/A,INDEX(Data!FS:FS,$B12)-Data!FS$2+CM12)</f>
        <v>#N/A</v>
      </c>
      <c r="CO12" s="2" t="e">
        <f>IF(INDEX(Data!FT:FT,$B12)=0,#N/A,INDEX(Data!FT:FT,$B12)-Data!FT$2+CN12)</f>
        <v>#N/A</v>
      </c>
      <c r="CP12" s="2" t="e">
        <f>IF(INDEX(Data!FU:FU,$B12)=0,#N/A,INDEX(Data!FU:FU,$B12)-Data!FU$2+CO12)</f>
        <v>#N/A</v>
      </c>
      <c r="CQ12" s="2" t="e">
        <f>IF(INDEX(Data!FV:FV,$B12)=0,#N/A,INDEX(Data!FV:FV,$B12)-Data!FV$2+CP12)</f>
        <v>#N/A</v>
      </c>
      <c r="CR12" s="2" t="e">
        <f>IF(INDEX(Data!FW:FW,$B12)=0,#N/A,INDEX(Data!FW:FW,$B12)-Data!FW$2+CQ12)</f>
        <v>#N/A</v>
      </c>
      <c r="CS12" s="2" t="e">
        <f>IF(INDEX(Data!FX:FX,$B12)=0,#N/A,INDEX(Data!FX:FX,$B12)-Data!FX$2+CR12)</f>
        <v>#N/A</v>
      </c>
      <c r="CT12" s="2" t="e">
        <f>IF(INDEX(Data!FY:FY,$B12)=0,#N/A,INDEX(Data!FY:FY,$B12)-Data!FY$2+CS12)</f>
        <v>#N/A</v>
      </c>
      <c r="CU12" s="2" t="e">
        <f>IF(INDEX(Data!FZ:FZ,$B12)=0,#N/A,INDEX(Data!FZ:FZ,$B12)-Data!FZ$2+CT12)</f>
        <v>#N/A</v>
      </c>
      <c r="CV12" s="2" t="e">
        <f>IF(INDEX(Data!GA:GA,$B12)=0,#N/A,INDEX(Data!GA:GA,$B12)-Data!GA$2+CU12)</f>
        <v>#N/A</v>
      </c>
      <c r="CW12" s="2" t="e">
        <f>IF(INDEX(Data!GB:GB,$B12)=0,#N/A,INDEX(Data!GB:GB,$B12)-Data!GB$2+CV12)</f>
        <v>#N/A</v>
      </c>
      <c r="CX12" s="2" t="e">
        <f>IF(INDEX(Data!GC:GC,$B12)=0,#N/A,INDEX(Data!GC:GC,$B12)-Data!GC$2+CW12)</f>
        <v>#N/A</v>
      </c>
      <c r="CY12" s="2" t="e">
        <f>IF(INDEX(Data!GD:GD,$B12)=0,#N/A,INDEX(Data!GD:GD,$B12)-Data!GD$2+CX12)</f>
        <v>#N/A</v>
      </c>
      <c r="CZ12" s="2" t="e">
        <f>IF(INDEX(Data!GE:GE,$B12)=0,#N/A,INDEX(Data!GE:GE,$B12)-Data!GE$2+CY12)</f>
        <v>#N/A</v>
      </c>
      <c r="DA12" s="2" t="e">
        <f>IF(INDEX(Data!GF:GF,$B12)=0,#N/A,INDEX(Data!GF:GF,$B12)-Data!GF$2+CZ12)</f>
        <v>#N/A</v>
      </c>
      <c r="DB12" s="2" t="e">
        <f>IF(INDEX(Data!GG:GG,$B12)=0,#N/A,INDEX(Data!GG:GG,$B12)-Data!GG$2+DA12)</f>
        <v>#N/A</v>
      </c>
      <c r="DC12" s="2" t="e">
        <f>IF(INDEX(Data!GH:GH,$B12)=0,#N/A,INDEX(Data!GH:GH,$B12)-Data!GH$2+DB12)</f>
        <v>#N/A</v>
      </c>
      <c r="DD12" s="2" t="e">
        <f>IF(INDEX(Data!GI:GI,$B12)=0,#N/A,INDEX(Data!GI:GI,$B12)-Data!GI$2+DC12)</f>
        <v>#N/A</v>
      </c>
      <c r="DE12" s="2" t="e">
        <f>IF(INDEX(Data!GJ:GJ,$B12)=0,#N/A,INDEX(Data!GJ:GJ,$B12)-Data!GJ$2+DD12)</f>
        <v>#N/A</v>
      </c>
      <c r="DF12" s="2" t="e">
        <f>IF(INDEX(Data!GK:GK,$B12)=0,#N/A,INDEX(Data!GK:GK,$B12)-Data!GK$2+DE12)</f>
        <v>#N/A</v>
      </c>
      <c r="DG12" s="2" t="e">
        <f>IF(INDEX(Data!GL:GL,$B12)=0,#N/A,INDEX(Data!GL:GL,$B12)-Data!GL$2+DF12)</f>
        <v>#N/A</v>
      </c>
      <c r="DH12" s="2" t="e">
        <f>IF(INDEX(Data!GM:GM,$B12)=0,#N/A,INDEX(Data!GM:GM,$B12)-Data!GM$2+DG12)</f>
        <v>#N/A</v>
      </c>
      <c r="DI12" s="2" t="e">
        <f>IF(INDEX(Data!GN:GN,$B12)=0,#N/A,INDEX(Data!GN:GN,$B12)-Data!GN$2+DH12)</f>
        <v>#N/A</v>
      </c>
      <c r="DJ12" s="2" t="e">
        <f>IF(INDEX(Data!GO:GO,$B12)=0,#N/A,INDEX(Data!GO:GO,$B12)-Data!GO$2+DI12)</f>
        <v>#N/A</v>
      </c>
      <c r="DK12" s="2" t="e">
        <f>IF(INDEX(Data!GP:GP,$B12)=0,#N/A,INDEX(Data!GP:GP,$B12)-Data!GP$2+DJ12)</f>
        <v>#N/A</v>
      </c>
      <c r="DL12" s="2" t="e">
        <f>IF(INDEX(Data!GQ:GQ,$B12)=0,#N/A,INDEX(Data!GQ:GQ,$B12)-Data!GQ$2+DK12)</f>
        <v>#N/A</v>
      </c>
      <c r="DM12" s="2" t="e">
        <f>IF(INDEX(Data!GR:GR,$B12)=0,#N/A,INDEX(Data!GR:GR,$B12)-Data!GR$2+DL12)</f>
        <v>#N/A</v>
      </c>
      <c r="DN12" s="2" t="e">
        <f>IF(INDEX(Data!GS:GS,$B12)=0,#N/A,INDEX(Data!GS:GS,$B12)-Data!GS$2+DM12)</f>
        <v>#N/A</v>
      </c>
      <c r="DO12" s="2" t="e">
        <f>IF(INDEX(Data!GT:GT,$B12)=0,#N/A,INDEX(Data!GT:GT,$B12)-Data!GT$2+DN12)</f>
        <v>#N/A</v>
      </c>
      <c r="DP12" s="2" t="e">
        <f>IF(INDEX(Data!GU:GU,$B12)=0,#N/A,INDEX(Data!GU:GU,$B12)-Data!GU$2+DO12)</f>
        <v>#N/A</v>
      </c>
      <c r="DQ12" s="2" t="e">
        <f>IF(INDEX(Data!GV:GV,$B12)=0,#N/A,INDEX(Data!GV:GV,$B12)-Data!GV$2+DP12)</f>
        <v>#N/A</v>
      </c>
      <c r="DR12" s="2" t="e">
        <f>IF(INDEX(Data!GW:GW,$B12)=0,#N/A,INDEX(Data!GW:GW,$B12)-Data!GW$2+DQ12)</f>
        <v>#N/A</v>
      </c>
      <c r="DS12" s="2" t="e">
        <f>IF(INDEX(Data!GX:GX,$B12)=0,#N/A,INDEX(Data!GX:GX,$B12)-Data!GX$2+DR12)</f>
        <v>#N/A</v>
      </c>
      <c r="DT12" s="2" t="e">
        <f>IF(INDEX(Data!GY:GY,$B12)=0,#N/A,INDEX(Data!GY:GY,$B12)-Data!GY$2+DS12)</f>
        <v>#N/A</v>
      </c>
      <c r="DU12" s="2" t="e">
        <f>IF(INDEX(Data!GZ:GZ,$B12)=0,#N/A,INDEX(Data!GZ:GZ,$B12)-Data!GZ$2+DT12)</f>
        <v>#N/A</v>
      </c>
      <c r="DV12" s="2" t="e">
        <f>IF(INDEX(Data!HA:HA,$B12)=0,#N/A,INDEX(Data!HA:HA,$B12)-Data!HA$2+DU12)</f>
        <v>#N/A</v>
      </c>
      <c r="DW12" s="2" t="e">
        <f>IF(INDEX(Data!HB:HB,$B12)=0,#N/A,INDEX(Data!HB:HB,$B12)-Data!HB$2+DV12)</f>
        <v>#N/A</v>
      </c>
      <c r="DX12" s="2" t="e">
        <f>IF(INDEX(Data!HC:HC,$B12)=0,#N/A,INDEX(Data!HC:HC,$B12)-Data!HC$2+DW12)</f>
        <v>#N/A</v>
      </c>
      <c r="DY12" s="2" t="e">
        <f>IF(INDEX(Data!HD:HD,$B12)=0,#N/A,INDEX(Data!HD:HD,$B12)-Data!HD$2+DX12)</f>
        <v>#N/A</v>
      </c>
      <c r="DZ12" s="2" t="e">
        <f>IF(INDEX(Data!HE:HE,$B12)=0,#N/A,INDEX(Data!HE:HE,$B12)-Data!HE$2+DY12)</f>
        <v>#N/A</v>
      </c>
      <c r="EA12" s="2" t="e">
        <f>IF(INDEX(Data!HF:HF,$B12)=0,#N/A,INDEX(Data!HF:HF,$B12)-Data!HF$2+DZ12)</f>
        <v>#N/A</v>
      </c>
      <c r="EB12" s="2" t="e">
        <f>IF(INDEX(Data!HG:HG,$B12)=0,#N/A,INDEX(Data!HG:HG,$B12)-Data!HG$2+EA12)</f>
        <v>#N/A</v>
      </c>
      <c r="EC12" s="2" t="e">
        <f>IF(INDEX(Data!HH:HH,$B12)=0,#N/A,INDEX(Data!HH:HH,$B12)-Data!HH$2+EB12)</f>
        <v>#N/A</v>
      </c>
      <c r="ED12" s="2" t="e">
        <f>IF(INDEX(Data!HI:HI,$B12)=0,#N/A,INDEX(Data!HI:HI,$B12)-Data!HI$2+EC12)</f>
        <v>#N/A</v>
      </c>
      <c r="EE12" s="2" t="e">
        <f>IF(INDEX(Data!HJ:HJ,$B12)=0,#N/A,INDEX(Data!HJ:HJ,$B12)-Data!HJ$2+ED12)</f>
        <v>#N/A</v>
      </c>
      <c r="EF12" s="2" t="e">
        <f>IF(INDEX(Data!HK:HK,$B12)=0,#N/A,INDEX(Data!HK:HK,$B12)-Data!HK$2+EE12)</f>
        <v>#N/A</v>
      </c>
      <c r="EG12" s="2" t="e">
        <f>IF(INDEX(Data!HL:HL,$B12)=0,#N/A,INDEX(Data!HL:HL,$B12)-Data!HL$2+EF12)</f>
        <v>#N/A</v>
      </c>
      <c r="EH12" s="2" t="e">
        <f>IF(INDEX(Data!HM:HM,$B12)=0,#N/A,INDEX(Data!HM:HM,$B12)-Data!HM$2+EG12)</f>
        <v>#N/A</v>
      </c>
      <c r="EI12" s="2" t="e">
        <f>IF(INDEX(Data!HN:HN,$B12)=0,#N/A,INDEX(Data!HN:HN,$B12)-Data!HN$2+EH12)</f>
        <v>#N/A</v>
      </c>
    </row>
    <row r="13" spans="1:139" s="2" customFormat="1" x14ac:dyDescent="0.25">
      <c r="A13" s="2" t="s">
        <v>186</v>
      </c>
      <c r="B13" s="2">
        <f>MATCH(A13,Data!CG:CG,0)</f>
        <v>75</v>
      </c>
      <c r="C13" s="2">
        <f ca="1">COUNTIF(OFFSET(Data!$CJ$1:$EZ$78,B13-1,0,1),"&gt;0")</f>
        <v>26</v>
      </c>
      <c r="D13" s="2">
        <v>0</v>
      </c>
      <c r="E13" s="2">
        <f>IF(INDEX(Data!CJ:CJ,$B13)=0,#N/A,INDEX(Data!CJ:CJ,$B13)-Data!CJ$2+D13)</f>
        <v>0</v>
      </c>
      <c r="F13" s="2">
        <f>IF(INDEX(Data!CK:CK,$B13)=0,#N/A,INDEX(Data!CK:CK,$B13)-Data!CK$2+E13)</f>
        <v>0</v>
      </c>
      <c r="G13" s="2">
        <f>IF(INDEX(Data!CL:CL,$B13)=0,#N/A,INDEX(Data!CL:CL,$B13)-Data!CL$2+F13)</f>
        <v>1</v>
      </c>
      <c r="H13" s="2">
        <f>IF(INDEX(Data!CM:CM,$B13)=0,#N/A,INDEX(Data!CM:CM,$B13)-Data!CM$2+G13)</f>
        <v>3</v>
      </c>
      <c r="I13" s="2">
        <f>IF(INDEX(Data!CN:CN,$B13)=0,#N/A,INDEX(Data!CN:CN,$B13)-Data!CN$2+H13)</f>
        <v>4</v>
      </c>
      <c r="J13" s="2">
        <f>IF(INDEX(Data!CO:CO,$B13)=0,#N/A,INDEX(Data!CO:CO,$B13)-Data!CO$2+I13)</f>
        <v>5</v>
      </c>
      <c r="K13" s="2">
        <f>IF(INDEX(Data!CP:CP,$B13)=0,#N/A,INDEX(Data!CP:CP,$B13)-Data!CP$2+J13)</f>
        <v>6</v>
      </c>
      <c r="L13" s="2">
        <f>IF(INDEX(Data!CQ:CQ,$B13)=0,#N/A,INDEX(Data!CQ:CQ,$B13)-Data!CQ$2+K13)</f>
        <v>6</v>
      </c>
      <c r="M13" s="2">
        <f>IF(INDEX(Data!CR:CR,$B13)=0,#N/A,INDEX(Data!CR:CR,$B13)-Data!CR$2+L13)</f>
        <v>6</v>
      </c>
      <c r="N13" s="2">
        <f>IF(INDEX(Data!CS:CS,$B13)=0,#N/A,INDEX(Data!CS:CS,$B13)-Data!CS$2+M13)</f>
        <v>8</v>
      </c>
      <c r="O13" s="2">
        <f>IF(INDEX(Data!CT:CT,$B13)=0,#N/A,INDEX(Data!CT:CT,$B13)-Data!CT$2+N13)</f>
        <v>10</v>
      </c>
      <c r="P13" s="2">
        <f>IF(INDEX(Data!CU:CU,$B13)=0,#N/A,INDEX(Data!CU:CU,$B13)-Data!CU$2+O13)</f>
        <v>11</v>
      </c>
      <c r="Q13" s="2">
        <f>IF(INDEX(Data!CV:CV,$B13)=0,#N/A,INDEX(Data!CV:CV,$B13)-Data!CV$2+P13)</f>
        <v>12</v>
      </c>
      <c r="R13" s="2">
        <f>IF(INDEX(Data!CW:CW,$B13)=0,#N/A,INDEX(Data!CW:CW,$B13)-Data!CW$2+Q13)</f>
        <v>13</v>
      </c>
      <c r="S13" s="2">
        <f>IF(INDEX(Data!CX:CX,$B13)=0,#N/A,INDEX(Data!CX:CX,$B13)-Data!CX$2+R13)</f>
        <v>13</v>
      </c>
      <c r="T13" s="2">
        <f>IF(INDEX(Data!CY:CY,$B13)=0,#N/A,INDEX(Data!CY:CY,$B13)-Data!CY$2+S13)</f>
        <v>14</v>
      </c>
      <c r="U13" s="2">
        <f>IF(INDEX(Data!CZ:CZ,$B13)=0,#N/A,INDEX(Data!CZ:CZ,$B13)-Data!CZ$2+T13)</f>
        <v>14</v>
      </c>
      <c r="V13" s="2">
        <f>IF(INDEX(Data!DA:DA,$B13)=0,#N/A,INDEX(Data!DA:DA,$B13)-Data!DA$2+U13)</f>
        <v>14</v>
      </c>
      <c r="W13" s="2">
        <f>IF(INDEX(Data!DB:DB,$B13)=0,#N/A,INDEX(Data!DB:DB,$B13)-Data!DB$2+V13)</f>
        <v>15</v>
      </c>
      <c r="X13" s="2">
        <f>IF(INDEX(Data!DC:DC,$B13)=0,#N/A,INDEX(Data!DC:DC,$B13)-Data!DC$2+W13)</f>
        <v>16</v>
      </c>
      <c r="Y13" s="2">
        <f>IF(INDEX(Data!DD:DD,$B13)=0,#N/A,INDEX(Data!DD:DD,$B13)-Data!DD$2+X13)</f>
        <v>16</v>
      </c>
      <c r="Z13" s="2">
        <f>IF(INDEX(Data!DE:DE,$B13)=0,#N/A,INDEX(Data!DE:DE,$B13)-Data!DE$2+Y13)</f>
        <v>17</v>
      </c>
      <c r="AA13" s="2">
        <f>IF(INDEX(Data!DF:DF,$B13)=0,#N/A,INDEX(Data!DF:DF,$B13)-Data!DF$2+Z13)</f>
        <v>18</v>
      </c>
      <c r="AB13" s="2">
        <f>IF(INDEX(Data!DG:DG,$B13)=0,#N/A,INDEX(Data!DG:DG,$B13)-Data!DG$2+AA13)</f>
        <v>19</v>
      </c>
      <c r="AC13" s="2">
        <f>IF(INDEX(Data!DH:DH,$B13)=0,#N/A,INDEX(Data!DH:DH,$B13)-Data!DH$2+AB13)</f>
        <v>20</v>
      </c>
      <c r="AD13" s="2">
        <f>IF(INDEX(Data!DI:DI,$B13)=0,#N/A,INDEX(Data!DI:DI,$B13)-Data!DI$2+AC13)</f>
        <v>22</v>
      </c>
      <c r="AE13" s="2" t="e">
        <f>IF(INDEX(Data!DJ:DJ,$B13)=0,#N/A,INDEX(Data!DJ:DJ,$B13)-Data!DJ$2+AD13)</f>
        <v>#N/A</v>
      </c>
      <c r="AF13" s="2" t="e">
        <f>IF(INDEX(Data!DK:DK,$B13)=0,#N/A,INDEX(Data!DK:DK,$B13)-Data!DK$2+AE13)</f>
        <v>#N/A</v>
      </c>
      <c r="AG13" s="2" t="e">
        <f>IF(INDEX(Data!DL:DL,$B13)=0,#N/A,INDEX(Data!DL:DL,$B13)-Data!DL$2+AF13)</f>
        <v>#N/A</v>
      </c>
      <c r="AH13" s="2" t="e">
        <f>IF(INDEX(Data!DM:DM,$B13)=0,#N/A,INDEX(Data!DM:DM,$B13)-Data!DM$2+AG13)</f>
        <v>#N/A</v>
      </c>
      <c r="AI13" s="2" t="e">
        <f>IF(INDEX(Data!DN:DN,$B13)=0,#N/A,INDEX(Data!DN:DN,$B13)-Data!DN$2+AH13)</f>
        <v>#N/A</v>
      </c>
      <c r="AJ13" s="2" t="e">
        <f>IF(INDEX(Data!DO:DO,$B13)=0,#N/A,INDEX(Data!DO:DO,$B13)-Data!DO$2+AI13)</f>
        <v>#N/A</v>
      </c>
      <c r="AK13" s="2" t="e">
        <f>IF(INDEX(Data!DP:DP,$B13)=0,#N/A,INDEX(Data!DP:DP,$B13)-Data!DP$2+AJ13)</f>
        <v>#N/A</v>
      </c>
      <c r="AL13" s="2" t="e">
        <f>IF(INDEX(Data!DQ:DQ,$B13)=0,#N/A,INDEX(Data!DQ:DQ,$B13)-Data!DQ$2+AK13)</f>
        <v>#N/A</v>
      </c>
      <c r="AM13" s="2" t="e">
        <f>IF(INDEX(Data!DR:DR,$B13)=0,#N/A,INDEX(Data!DR:DR,$B13)-Data!DR$2+AL13)</f>
        <v>#N/A</v>
      </c>
      <c r="AN13" s="2" t="e">
        <f>IF(INDEX(Data!DS:DS,$B13)=0,#N/A,INDEX(Data!DS:DS,$B13)-Data!DS$2+AM13)</f>
        <v>#N/A</v>
      </c>
      <c r="AO13" s="2" t="e">
        <f>IF(INDEX(Data!DT:DT,$B13)=0,#N/A,INDEX(Data!DT:DT,$B13)-Data!DT$2+AN13)</f>
        <v>#N/A</v>
      </c>
      <c r="AP13" s="2" t="e">
        <f>IF(INDEX(Data!DU:DU,$B13)=0,#N/A,INDEX(Data!DU:DU,$B13)-Data!DU$2+AO13)</f>
        <v>#N/A</v>
      </c>
      <c r="AQ13" s="2" t="e">
        <f>IF(INDEX(Data!DV:DV,$B13)=0,#N/A,INDEX(Data!DV:DV,$B13)-Data!DV$2+AP13)</f>
        <v>#N/A</v>
      </c>
      <c r="AR13" s="2" t="e">
        <f>IF(INDEX(Data!DW:DW,$B13)=0,#N/A,INDEX(Data!DW:DW,$B13)-Data!DW$2+AQ13)</f>
        <v>#N/A</v>
      </c>
      <c r="AS13" s="2" t="e">
        <f>IF(INDEX(Data!DX:DX,$B13)=0,#N/A,INDEX(Data!DX:DX,$B13)-Data!DX$2+AR13)</f>
        <v>#N/A</v>
      </c>
      <c r="AT13" s="2" t="e">
        <f>IF(INDEX(Data!DY:DY,$B13)=0,#N/A,INDEX(Data!DY:DY,$B13)-Data!DY$2+AS13)</f>
        <v>#N/A</v>
      </c>
      <c r="AU13" s="2" t="e">
        <f>IF(INDEX(Data!DZ:DZ,$B13)=0,#N/A,INDEX(Data!DZ:DZ,$B13)-Data!DZ$2+AT13)</f>
        <v>#N/A</v>
      </c>
      <c r="AV13" s="2" t="e">
        <f>IF(INDEX(Data!EA:EA,$B13)=0,#N/A,INDEX(Data!EA:EA,$B13)-Data!EA$2+AU13)</f>
        <v>#N/A</v>
      </c>
      <c r="AW13" s="2" t="e">
        <f>IF(INDEX(Data!EB:EB,$B13)=0,#N/A,INDEX(Data!EB:EB,$B13)-Data!EB$2+AV13)</f>
        <v>#N/A</v>
      </c>
      <c r="AX13" s="2" t="e">
        <f>IF(INDEX(Data!EC:EC,$B13)=0,#N/A,INDEX(Data!EC:EC,$B13)-Data!EC$2+AW13)</f>
        <v>#N/A</v>
      </c>
      <c r="AY13" s="2" t="e">
        <f>IF(INDEX(Data!ED:ED,$B13)=0,#N/A,INDEX(Data!ED:ED,$B13)-Data!ED$2+AX13)</f>
        <v>#N/A</v>
      </c>
      <c r="AZ13" s="2" t="e">
        <f>IF(INDEX(Data!EE:EE,$B13)=0,#N/A,INDEX(Data!EE:EE,$B13)-Data!EE$2+AY13)</f>
        <v>#N/A</v>
      </c>
      <c r="BA13" s="2" t="e">
        <f>IF(INDEX(Data!EF:EF,$B13)=0,#N/A,INDEX(Data!EF:EF,$B13)-Data!EF$2+AZ13)</f>
        <v>#N/A</v>
      </c>
      <c r="BB13" s="2" t="e">
        <f>IF(INDEX(Data!EG:EG,$B13)=0,#N/A,INDEX(Data!EG:EG,$B13)-Data!EG$2+BA13)</f>
        <v>#N/A</v>
      </c>
      <c r="BC13" s="2" t="e">
        <f>IF(INDEX(Data!EH:EH,$B13)=0,#N/A,INDEX(Data!EH:EH,$B13)-Data!EH$2+BB13)</f>
        <v>#N/A</v>
      </c>
      <c r="BD13" s="2" t="e">
        <f>IF(INDEX(Data!EI:EI,$B13)=0,#N/A,INDEX(Data!EI:EI,$B13)-Data!EI$2+BC13)</f>
        <v>#N/A</v>
      </c>
      <c r="BE13" s="2" t="e">
        <f>IF(INDEX(Data!EJ:EJ,$B13)=0,#N/A,INDEX(Data!EJ:EJ,$B13)-Data!EJ$2+BD13)</f>
        <v>#N/A</v>
      </c>
      <c r="BF13" s="2" t="e">
        <f>IF(INDEX(Data!EK:EK,$B13)=0,#N/A,INDEX(Data!EK:EK,$B13)-Data!EK$2+BE13)</f>
        <v>#N/A</v>
      </c>
      <c r="BG13" s="2" t="e">
        <f>IF(INDEX(Data!EL:EL,$B13)=0,#N/A,INDEX(Data!EL:EL,$B13)-Data!EL$2+BF13)</f>
        <v>#N/A</v>
      </c>
      <c r="BH13" s="2" t="e">
        <f>IF(INDEX(Data!EM:EM,$B13)=0,#N/A,INDEX(Data!EM:EM,$B13)-Data!EM$2+BG13)</f>
        <v>#N/A</v>
      </c>
      <c r="BI13" s="2" t="e">
        <f>IF(INDEX(Data!EN:EN,$B13)=0,#N/A,INDEX(Data!EN:EN,$B13)-Data!EN$2+BH13)</f>
        <v>#N/A</v>
      </c>
      <c r="BJ13" s="2" t="e">
        <f>IF(INDEX(Data!EO:EO,$B13)=0,#N/A,INDEX(Data!EO:EO,$B13)-Data!EO$2+BI13)</f>
        <v>#N/A</v>
      </c>
      <c r="BK13" s="2" t="e">
        <f>IF(INDEX(Data!EP:EP,$B13)=0,#N/A,INDEX(Data!EP:EP,$B13)-Data!EP$2+BJ13)</f>
        <v>#N/A</v>
      </c>
      <c r="BL13" s="2" t="e">
        <f>IF(INDEX(Data!EQ:EQ,$B13)=0,#N/A,INDEX(Data!EQ:EQ,$B13)-Data!EQ$2+BK13)</f>
        <v>#N/A</v>
      </c>
      <c r="BM13" s="2" t="e">
        <f>IF(INDEX(Data!ER:ER,$B13)=0,#N/A,INDEX(Data!ER:ER,$B13)-Data!ER$2+BL13)</f>
        <v>#N/A</v>
      </c>
      <c r="BN13" s="2" t="e">
        <f>IF(INDEX(Data!ES:ES,$B13)=0,#N/A,INDEX(Data!ES:ES,$B13)-Data!ES$2+BM13)</f>
        <v>#N/A</v>
      </c>
      <c r="BO13" s="2" t="e">
        <f>IF(INDEX(Data!ET:ET,$B13)=0,#N/A,INDEX(Data!ET:ET,$B13)-Data!ET$2+BN13)</f>
        <v>#N/A</v>
      </c>
      <c r="BP13" s="2" t="e">
        <f>IF(INDEX(Data!EU:EU,$B13)=0,#N/A,INDEX(Data!EU:EU,$B13)-Data!EU$2+BO13)</f>
        <v>#N/A</v>
      </c>
      <c r="BQ13" s="2" t="e">
        <f>IF(INDEX(Data!EV:EV,$B13)=0,#N/A,INDEX(Data!EV:EV,$B13)-Data!EV$2+BP13)</f>
        <v>#N/A</v>
      </c>
      <c r="BR13" s="2" t="e">
        <f>IF(INDEX(Data!EW:EW,$B13)=0,#N/A,INDEX(Data!EW:EW,$B13)-Data!EW$2+BQ13)</f>
        <v>#N/A</v>
      </c>
      <c r="BS13" s="2" t="e">
        <f>IF(INDEX(Data!EX:EX,$B13)=0,#N/A,INDEX(Data!EX:EX,$B13)-Data!EX$2+BR13)</f>
        <v>#N/A</v>
      </c>
      <c r="BT13" s="2" t="e">
        <f>IF(INDEX(Data!EY:EY,$B13)=0,#N/A,INDEX(Data!EY:EY,$B13)-Data!EY$2+BS13)</f>
        <v>#N/A</v>
      </c>
      <c r="BU13" s="2" t="e">
        <f>IF(INDEX(Data!EZ:EZ,$B13)=0,#N/A,INDEX(Data!EZ:EZ,$B13)-Data!EZ$2+BT13)</f>
        <v>#N/A</v>
      </c>
      <c r="BV13" s="2" t="e">
        <f>IF(INDEX(Data!FA:FA,$B13)=0,#N/A,INDEX(Data!FA:FA,$B13)-Data!FA$2+BU13)</f>
        <v>#N/A</v>
      </c>
      <c r="BW13" s="2" t="e">
        <f>IF(INDEX(Data!FB:FB,$B13)=0,#N/A,INDEX(Data!FB:FB,$B13)-Data!FB$2+BV13)</f>
        <v>#N/A</v>
      </c>
      <c r="BX13" s="2" t="e">
        <f>IF(INDEX(Data!FC:FC,$B13)=0,#N/A,INDEX(Data!FC:FC,$B13)-Data!FC$2+BW13)</f>
        <v>#N/A</v>
      </c>
      <c r="BY13" s="2" t="e">
        <f>IF(INDEX(Data!FD:FD,$B13)=0,#N/A,INDEX(Data!FD:FD,$B13)-Data!FD$2+BX13)</f>
        <v>#N/A</v>
      </c>
      <c r="BZ13" s="2" t="e">
        <f>IF(INDEX(Data!FE:FE,$B13)=0,#N/A,INDEX(Data!FE:FE,$B13)-Data!FE$2+BY13)</f>
        <v>#N/A</v>
      </c>
      <c r="CA13" s="2" t="e">
        <f>IF(INDEX(Data!FF:FF,$B13)=0,#N/A,INDEX(Data!FF:FF,$B13)-Data!FF$2+BZ13)</f>
        <v>#N/A</v>
      </c>
      <c r="CB13" s="2" t="e">
        <f>IF(INDEX(Data!FG:FG,$B13)=0,#N/A,INDEX(Data!FG:FG,$B13)-Data!FG$2+CA13)</f>
        <v>#N/A</v>
      </c>
      <c r="CC13" s="2" t="e">
        <f>IF(INDEX(Data!FH:FH,$B13)=0,#N/A,INDEX(Data!FH:FH,$B13)-Data!FH$2+CB13)</f>
        <v>#N/A</v>
      </c>
      <c r="CD13" s="2" t="e">
        <f>IF(INDEX(Data!FI:FI,$B13)=0,#N/A,INDEX(Data!FI:FI,$B13)-Data!FI$2+CC13)</f>
        <v>#N/A</v>
      </c>
      <c r="CE13" s="2" t="e">
        <f>IF(INDEX(Data!FJ:FJ,$B13)=0,#N/A,INDEX(Data!FJ:FJ,$B13)-Data!FJ$2+CD13)</f>
        <v>#N/A</v>
      </c>
      <c r="CF13" s="2" t="e">
        <f>IF(INDEX(Data!FK:FK,$B13)=0,#N/A,INDEX(Data!FK:FK,$B13)-Data!FK$2+CE13)</f>
        <v>#N/A</v>
      </c>
      <c r="CG13" s="2" t="e">
        <f>IF(INDEX(Data!FL:FL,$B13)=0,#N/A,INDEX(Data!FL:FL,$B13)-Data!FL$2+CF13)</f>
        <v>#N/A</v>
      </c>
      <c r="CH13" s="2" t="e">
        <f>IF(INDEX(Data!FM:FM,$B13)=0,#N/A,INDEX(Data!FM:FM,$B13)-Data!FM$2+CG13)</f>
        <v>#N/A</v>
      </c>
      <c r="CI13" s="2" t="e">
        <f>IF(INDEX(Data!FN:FN,$B13)=0,#N/A,INDEX(Data!FN:FN,$B13)-Data!FN$2+CH13)</f>
        <v>#N/A</v>
      </c>
      <c r="CJ13" s="2" t="e">
        <f>IF(INDEX(Data!FO:FO,$B13)=0,#N/A,INDEX(Data!FO:FO,$B13)-Data!FO$2+CI13)</f>
        <v>#N/A</v>
      </c>
      <c r="CK13" s="2" t="e">
        <f>IF(INDEX(Data!FP:FP,$B13)=0,#N/A,INDEX(Data!FP:FP,$B13)-Data!FP$2+CJ13)</f>
        <v>#N/A</v>
      </c>
      <c r="CL13" s="2" t="e">
        <f>IF(INDEX(Data!FQ:FQ,$B13)=0,#N/A,INDEX(Data!FQ:FQ,$B13)-Data!FQ$2+CK13)</f>
        <v>#N/A</v>
      </c>
      <c r="CM13" s="2" t="e">
        <f>IF(INDEX(Data!FR:FR,$B13)=0,#N/A,INDEX(Data!FR:FR,$B13)-Data!FR$2+CL13)</f>
        <v>#N/A</v>
      </c>
      <c r="CN13" s="2" t="e">
        <f>IF(INDEX(Data!FS:FS,$B13)=0,#N/A,INDEX(Data!FS:FS,$B13)-Data!FS$2+CM13)</f>
        <v>#N/A</v>
      </c>
      <c r="CO13" s="2" t="e">
        <f>IF(INDEX(Data!FT:FT,$B13)=0,#N/A,INDEX(Data!FT:FT,$B13)-Data!FT$2+CN13)</f>
        <v>#N/A</v>
      </c>
      <c r="CP13" s="2" t="e">
        <f>IF(INDEX(Data!FU:FU,$B13)=0,#N/A,INDEX(Data!FU:FU,$B13)-Data!FU$2+CO13)</f>
        <v>#N/A</v>
      </c>
      <c r="CQ13" s="2" t="e">
        <f>IF(INDEX(Data!FV:FV,$B13)=0,#N/A,INDEX(Data!FV:FV,$B13)-Data!FV$2+CP13)</f>
        <v>#N/A</v>
      </c>
      <c r="CR13" s="2" t="e">
        <f>IF(INDEX(Data!FW:FW,$B13)=0,#N/A,INDEX(Data!FW:FW,$B13)-Data!FW$2+CQ13)</f>
        <v>#N/A</v>
      </c>
      <c r="CS13" s="2" t="e">
        <f>IF(INDEX(Data!FX:FX,$B13)=0,#N/A,INDEX(Data!FX:FX,$B13)-Data!FX$2+CR13)</f>
        <v>#N/A</v>
      </c>
      <c r="CT13" s="2" t="e">
        <f>IF(INDEX(Data!FY:FY,$B13)=0,#N/A,INDEX(Data!FY:FY,$B13)-Data!FY$2+CS13)</f>
        <v>#N/A</v>
      </c>
      <c r="CU13" s="2" t="e">
        <f>IF(INDEX(Data!FZ:FZ,$B13)=0,#N/A,INDEX(Data!FZ:FZ,$B13)-Data!FZ$2+CT13)</f>
        <v>#N/A</v>
      </c>
      <c r="CV13" s="2" t="e">
        <f>IF(INDEX(Data!GA:GA,$B13)=0,#N/A,INDEX(Data!GA:GA,$B13)-Data!GA$2+CU13)</f>
        <v>#N/A</v>
      </c>
      <c r="CW13" s="2" t="e">
        <f>IF(INDEX(Data!GB:GB,$B13)=0,#N/A,INDEX(Data!GB:GB,$B13)-Data!GB$2+CV13)</f>
        <v>#N/A</v>
      </c>
      <c r="CX13" s="2" t="e">
        <f>IF(INDEX(Data!GC:GC,$B13)=0,#N/A,INDEX(Data!GC:GC,$B13)-Data!GC$2+CW13)</f>
        <v>#N/A</v>
      </c>
      <c r="CY13" s="2" t="e">
        <f>IF(INDEX(Data!GD:GD,$B13)=0,#N/A,INDEX(Data!GD:GD,$B13)-Data!GD$2+CX13)</f>
        <v>#N/A</v>
      </c>
      <c r="CZ13" s="2" t="e">
        <f>IF(INDEX(Data!GE:GE,$B13)=0,#N/A,INDEX(Data!GE:GE,$B13)-Data!GE$2+CY13)</f>
        <v>#N/A</v>
      </c>
      <c r="DA13" s="2" t="e">
        <f>IF(INDEX(Data!GF:GF,$B13)=0,#N/A,INDEX(Data!GF:GF,$B13)-Data!GF$2+CZ13)</f>
        <v>#N/A</v>
      </c>
      <c r="DB13" s="2" t="e">
        <f>IF(INDEX(Data!GG:GG,$B13)=0,#N/A,INDEX(Data!GG:GG,$B13)-Data!GG$2+DA13)</f>
        <v>#N/A</v>
      </c>
      <c r="DC13" s="2" t="e">
        <f>IF(INDEX(Data!GH:GH,$B13)=0,#N/A,INDEX(Data!GH:GH,$B13)-Data!GH$2+DB13)</f>
        <v>#N/A</v>
      </c>
      <c r="DD13" s="2" t="e">
        <f>IF(INDEX(Data!GI:GI,$B13)=0,#N/A,INDEX(Data!GI:GI,$B13)-Data!GI$2+DC13)</f>
        <v>#N/A</v>
      </c>
      <c r="DE13" s="2" t="e">
        <f>IF(INDEX(Data!GJ:GJ,$B13)=0,#N/A,INDEX(Data!GJ:GJ,$B13)-Data!GJ$2+DD13)</f>
        <v>#N/A</v>
      </c>
      <c r="DF13" s="2" t="e">
        <f>IF(INDEX(Data!GK:GK,$B13)=0,#N/A,INDEX(Data!GK:GK,$B13)-Data!GK$2+DE13)</f>
        <v>#N/A</v>
      </c>
      <c r="DG13" s="2" t="e">
        <f>IF(INDEX(Data!GL:GL,$B13)=0,#N/A,INDEX(Data!GL:GL,$B13)-Data!GL$2+DF13)</f>
        <v>#N/A</v>
      </c>
      <c r="DH13" s="2" t="e">
        <f>IF(INDEX(Data!GM:GM,$B13)=0,#N/A,INDEX(Data!GM:GM,$B13)-Data!GM$2+DG13)</f>
        <v>#N/A</v>
      </c>
      <c r="DI13" s="2" t="e">
        <f>IF(INDEX(Data!GN:GN,$B13)=0,#N/A,INDEX(Data!GN:GN,$B13)-Data!GN$2+DH13)</f>
        <v>#N/A</v>
      </c>
      <c r="DJ13" s="2" t="e">
        <f>IF(INDEX(Data!GO:GO,$B13)=0,#N/A,INDEX(Data!GO:GO,$B13)-Data!GO$2+DI13)</f>
        <v>#N/A</v>
      </c>
      <c r="DK13" s="2" t="e">
        <f>IF(INDEX(Data!GP:GP,$B13)=0,#N/A,INDEX(Data!GP:GP,$B13)-Data!GP$2+DJ13)</f>
        <v>#N/A</v>
      </c>
      <c r="DL13" s="2" t="e">
        <f>IF(INDEX(Data!GQ:GQ,$B13)=0,#N/A,INDEX(Data!GQ:GQ,$B13)-Data!GQ$2+DK13)</f>
        <v>#N/A</v>
      </c>
      <c r="DM13" s="2" t="e">
        <f>IF(INDEX(Data!GR:GR,$B13)=0,#N/A,INDEX(Data!GR:GR,$B13)-Data!GR$2+DL13)</f>
        <v>#N/A</v>
      </c>
      <c r="DN13" s="2" t="e">
        <f>IF(INDEX(Data!GS:GS,$B13)=0,#N/A,INDEX(Data!GS:GS,$B13)-Data!GS$2+DM13)</f>
        <v>#N/A</v>
      </c>
      <c r="DO13" s="2" t="e">
        <f>IF(INDEX(Data!GT:GT,$B13)=0,#N/A,INDEX(Data!GT:GT,$B13)-Data!GT$2+DN13)</f>
        <v>#N/A</v>
      </c>
      <c r="DP13" s="2" t="e">
        <f>IF(INDEX(Data!GU:GU,$B13)=0,#N/A,INDEX(Data!GU:GU,$B13)-Data!GU$2+DO13)</f>
        <v>#N/A</v>
      </c>
      <c r="DQ13" s="2" t="e">
        <f>IF(INDEX(Data!GV:GV,$B13)=0,#N/A,INDEX(Data!GV:GV,$B13)-Data!GV$2+DP13)</f>
        <v>#N/A</v>
      </c>
      <c r="DR13" s="2" t="e">
        <f>IF(INDEX(Data!GW:GW,$B13)=0,#N/A,INDEX(Data!GW:GW,$B13)-Data!GW$2+DQ13)</f>
        <v>#N/A</v>
      </c>
      <c r="DS13" s="2" t="e">
        <f>IF(INDEX(Data!GX:GX,$B13)=0,#N/A,INDEX(Data!GX:GX,$B13)-Data!GX$2+DR13)</f>
        <v>#N/A</v>
      </c>
      <c r="DT13" s="2" t="e">
        <f>IF(INDEX(Data!GY:GY,$B13)=0,#N/A,INDEX(Data!GY:GY,$B13)-Data!GY$2+DS13)</f>
        <v>#N/A</v>
      </c>
      <c r="DU13" s="2" t="e">
        <f>IF(INDEX(Data!GZ:GZ,$B13)=0,#N/A,INDEX(Data!GZ:GZ,$B13)-Data!GZ$2+DT13)</f>
        <v>#N/A</v>
      </c>
      <c r="DV13" s="2" t="e">
        <f>IF(INDEX(Data!HA:HA,$B13)=0,#N/A,INDEX(Data!HA:HA,$B13)-Data!HA$2+DU13)</f>
        <v>#N/A</v>
      </c>
      <c r="DW13" s="2" t="e">
        <f>IF(INDEX(Data!HB:HB,$B13)=0,#N/A,INDEX(Data!HB:HB,$B13)-Data!HB$2+DV13)</f>
        <v>#N/A</v>
      </c>
      <c r="DX13" s="2" t="e">
        <f>IF(INDEX(Data!HC:HC,$B13)=0,#N/A,INDEX(Data!HC:HC,$B13)-Data!HC$2+DW13)</f>
        <v>#N/A</v>
      </c>
      <c r="DY13" s="2" t="e">
        <f>IF(INDEX(Data!HD:HD,$B13)=0,#N/A,INDEX(Data!HD:HD,$B13)-Data!HD$2+DX13)</f>
        <v>#N/A</v>
      </c>
      <c r="DZ13" s="2" t="e">
        <f>IF(INDEX(Data!HE:HE,$B13)=0,#N/A,INDEX(Data!HE:HE,$B13)-Data!HE$2+DY13)</f>
        <v>#N/A</v>
      </c>
      <c r="EA13" s="2" t="e">
        <f>IF(INDEX(Data!HF:HF,$B13)=0,#N/A,INDEX(Data!HF:HF,$B13)-Data!HF$2+DZ13)</f>
        <v>#N/A</v>
      </c>
      <c r="EB13" s="2" t="e">
        <f>IF(INDEX(Data!HG:HG,$B13)=0,#N/A,INDEX(Data!HG:HG,$B13)-Data!HG$2+EA13)</f>
        <v>#N/A</v>
      </c>
      <c r="EC13" s="2" t="e">
        <f>IF(INDEX(Data!HH:HH,$B13)=0,#N/A,INDEX(Data!HH:HH,$B13)-Data!HH$2+EB13)</f>
        <v>#N/A</v>
      </c>
      <c r="ED13" s="2" t="e">
        <f>IF(INDEX(Data!HI:HI,$B13)=0,#N/A,INDEX(Data!HI:HI,$B13)-Data!HI$2+EC13)</f>
        <v>#N/A</v>
      </c>
      <c r="EE13" s="2" t="e">
        <f>IF(INDEX(Data!HJ:HJ,$B13)=0,#N/A,INDEX(Data!HJ:HJ,$B13)-Data!HJ$2+ED13)</f>
        <v>#N/A</v>
      </c>
      <c r="EF13" s="2" t="e">
        <f>IF(INDEX(Data!HK:HK,$B13)=0,#N/A,INDEX(Data!HK:HK,$B13)-Data!HK$2+EE13)</f>
        <v>#N/A</v>
      </c>
      <c r="EG13" s="2" t="e">
        <f>IF(INDEX(Data!HL:HL,$B13)=0,#N/A,INDEX(Data!HL:HL,$B13)-Data!HL$2+EF13)</f>
        <v>#N/A</v>
      </c>
      <c r="EH13" s="2" t="e">
        <f>IF(INDEX(Data!HM:HM,$B13)=0,#N/A,INDEX(Data!HM:HM,$B13)-Data!HM$2+EG13)</f>
        <v>#N/A</v>
      </c>
      <c r="EI13" s="2" t="e">
        <f>IF(INDEX(Data!HN:HN,$B13)=0,#N/A,INDEX(Data!HN:HN,$B13)-Data!HN$2+EH13)</f>
        <v>#N/A</v>
      </c>
    </row>
    <row r="14" spans="1:139" x14ac:dyDescent="0.25">
      <c r="A14" s="2" t="s">
        <v>185</v>
      </c>
      <c r="B14" s="2">
        <f>MATCH(A14,Data!CG:CG,0)</f>
        <v>60</v>
      </c>
      <c r="C14" s="2">
        <f ca="1">COUNTIF(OFFSET(Data!$CJ$1:$EZ$78,B14-1,0,1),"&gt;0")</f>
        <v>26</v>
      </c>
      <c r="D14" s="2">
        <v>0</v>
      </c>
      <c r="E14" s="2">
        <f>IF(INDEX(Data!CJ:CJ,$B14)=0,#N/A,INDEX(Data!CJ:CJ,$B14)-Data!CJ$2+D14)</f>
        <v>0</v>
      </c>
      <c r="F14" s="2">
        <f>IF(INDEX(Data!CK:CK,$B14)=0,#N/A,INDEX(Data!CK:CK,$B14)-Data!CK$2+E14)</f>
        <v>0</v>
      </c>
      <c r="G14" s="2">
        <f>IF(INDEX(Data!CL:CL,$B14)=0,#N/A,INDEX(Data!CL:CL,$B14)-Data!CL$2+F14)</f>
        <v>1</v>
      </c>
      <c r="H14" s="2">
        <f>IF(INDEX(Data!CM:CM,$B14)=0,#N/A,INDEX(Data!CM:CM,$B14)-Data!CM$2+G14)</f>
        <v>1</v>
      </c>
      <c r="I14" s="2">
        <f>IF(INDEX(Data!CN:CN,$B14)=0,#N/A,INDEX(Data!CN:CN,$B14)-Data!CN$2+H14)</f>
        <v>2</v>
      </c>
      <c r="J14" s="2">
        <f>IF(INDEX(Data!CO:CO,$B14)=0,#N/A,INDEX(Data!CO:CO,$B14)-Data!CO$2+I14)</f>
        <v>2</v>
      </c>
      <c r="K14" s="2">
        <f>IF(INDEX(Data!CP:CP,$B14)=0,#N/A,INDEX(Data!CP:CP,$B14)-Data!CP$2+J14)</f>
        <v>2</v>
      </c>
      <c r="L14" s="2">
        <f>IF(INDEX(Data!CQ:CQ,$B14)=0,#N/A,INDEX(Data!CQ:CQ,$B14)-Data!CQ$2+K14)</f>
        <v>1</v>
      </c>
      <c r="M14" s="2">
        <f>IF(INDEX(Data!CR:CR,$B14)=0,#N/A,INDEX(Data!CR:CR,$B14)-Data!CR$2+L14)</f>
        <v>0</v>
      </c>
      <c r="N14" s="2">
        <f>IF(INDEX(Data!CS:CS,$B14)=0,#N/A,INDEX(Data!CS:CS,$B14)-Data!CS$2+M14)</f>
        <v>0</v>
      </c>
      <c r="O14" s="2">
        <f>IF(INDEX(Data!CT:CT,$B14)=0,#N/A,INDEX(Data!CT:CT,$B14)-Data!CT$2+N14)</f>
        <v>1</v>
      </c>
      <c r="P14" s="2">
        <f>IF(INDEX(Data!CU:CU,$B14)=0,#N/A,INDEX(Data!CU:CU,$B14)-Data!CU$2+O14)</f>
        <v>1</v>
      </c>
      <c r="Q14" s="2">
        <f>IF(INDEX(Data!CV:CV,$B14)=0,#N/A,INDEX(Data!CV:CV,$B14)-Data!CV$2+P14)</f>
        <v>1</v>
      </c>
      <c r="R14" s="2">
        <f>IF(INDEX(Data!CW:CW,$B14)=0,#N/A,INDEX(Data!CW:CW,$B14)-Data!CW$2+Q14)</f>
        <v>0</v>
      </c>
      <c r="S14" s="2">
        <f>IF(INDEX(Data!CX:CX,$B14)=0,#N/A,INDEX(Data!CX:CX,$B14)-Data!CX$2+R14)</f>
        <v>-1</v>
      </c>
      <c r="T14" s="2">
        <f>IF(INDEX(Data!CY:CY,$B14)=0,#N/A,INDEX(Data!CY:CY,$B14)-Data!CY$2+S14)</f>
        <v>0</v>
      </c>
      <c r="U14" s="2">
        <f>IF(INDEX(Data!CZ:CZ,$B14)=0,#N/A,INDEX(Data!CZ:CZ,$B14)-Data!CZ$2+T14)</f>
        <v>0</v>
      </c>
      <c r="V14" s="2">
        <f>IF(INDEX(Data!DA:DA,$B14)=0,#N/A,INDEX(Data!DA:DA,$B14)-Data!DA$2+U14)</f>
        <v>0</v>
      </c>
      <c r="W14" s="2">
        <f>IF(INDEX(Data!DB:DB,$B14)=0,#N/A,INDEX(Data!DB:DB,$B14)-Data!DB$2+V14)</f>
        <v>1</v>
      </c>
      <c r="X14" s="2">
        <f>IF(INDEX(Data!DC:DC,$B14)=0,#N/A,INDEX(Data!DC:DC,$B14)-Data!DC$2+W14)</f>
        <v>1</v>
      </c>
      <c r="Y14" s="2">
        <f>IF(INDEX(Data!DD:DD,$B14)=0,#N/A,INDEX(Data!DD:DD,$B14)-Data!DD$2+X14)</f>
        <v>0</v>
      </c>
      <c r="Z14" s="2">
        <f>IF(INDEX(Data!DE:DE,$B14)=0,#N/A,INDEX(Data!DE:DE,$B14)-Data!DE$2+Y14)</f>
        <v>2</v>
      </c>
      <c r="AA14" s="2">
        <f>IF(INDEX(Data!DF:DF,$B14)=0,#N/A,INDEX(Data!DF:DF,$B14)-Data!DF$2+Z14)</f>
        <v>3</v>
      </c>
      <c r="AB14" s="2">
        <f>IF(INDEX(Data!DG:DG,$B14)=0,#N/A,INDEX(Data!DG:DG,$B14)-Data!DG$2+AA14)</f>
        <v>2</v>
      </c>
      <c r="AC14" s="2">
        <f>IF(INDEX(Data!DH:DH,$B14)=0,#N/A,INDEX(Data!DH:DH,$B14)-Data!DH$2+AB14)</f>
        <v>3</v>
      </c>
      <c r="AD14" s="2">
        <f>IF(INDEX(Data!DI:DI,$B14)=0,#N/A,INDEX(Data!DI:DI,$B14)-Data!DI$2+AC14)</f>
        <v>3</v>
      </c>
      <c r="AE14" s="2" t="e">
        <f>IF(INDEX(Data!DJ:DJ,$B14)=0,#N/A,INDEX(Data!DJ:DJ,$B14)-Data!DJ$2+AD14)</f>
        <v>#N/A</v>
      </c>
      <c r="AF14" s="2" t="e">
        <f>IF(INDEX(Data!DK:DK,$B14)=0,#N/A,INDEX(Data!DK:DK,$B14)-Data!DK$2+AE14)</f>
        <v>#N/A</v>
      </c>
      <c r="AG14" s="2" t="e">
        <f>IF(INDEX(Data!DL:DL,$B14)=0,#N/A,INDEX(Data!DL:DL,$B14)-Data!DL$2+AF14)</f>
        <v>#N/A</v>
      </c>
      <c r="AH14" s="2" t="e">
        <f>IF(INDEX(Data!DM:DM,$B14)=0,#N/A,INDEX(Data!DM:DM,$B14)-Data!DM$2+AG14)</f>
        <v>#N/A</v>
      </c>
      <c r="AI14" s="2" t="e">
        <f>IF(INDEX(Data!DN:DN,$B14)=0,#N/A,INDEX(Data!DN:DN,$B14)-Data!DN$2+AH14)</f>
        <v>#N/A</v>
      </c>
      <c r="AJ14" s="2" t="e">
        <f>IF(INDEX(Data!DO:DO,$B14)=0,#N/A,INDEX(Data!DO:DO,$B14)-Data!DO$2+AI14)</f>
        <v>#N/A</v>
      </c>
      <c r="AK14" s="2" t="e">
        <f>IF(INDEX(Data!DP:DP,$B14)=0,#N/A,INDEX(Data!DP:DP,$B14)-Data!DP$2+AJ14)</f>
        <v>#N/A</v>
      </c>
      <c r="AL14" s="2" t="e">
        <f>IF(INDEX(Data!DQ:DQ,$B14)=0,#N/A,INDEX(Data!DQ:DQ,$B14)-Data!DQ$2+AK14)</f>
        <v>#N/A</v>
      </c>
      <c r="AM14" s="2" t="e">
        <f>IF(INDEX(Data!DR:DR,$B14)=0,#N/A,INDEX(Data!DR:DR,$B14)-Data!DR$2+AL14)</f>
        <v>#N/A</v>
      </c>
      <c r="AN14" s="2" t="e">
        <f>IF(INDEX(Data!DS:DS,$B14)=0,#N/A,INDEX(Data!DS:DS,$B14)-Data!DS$2+AM14)</f>
        <v>#N/A</v>
      </c>
      <c r="AO14" s="2" t="e">
        <f>IF(INDEX(Data!DT:DT,$B14)=0,#N/A,INDEX(Data!DT:DT,$B14)-Data!DT$2+AN14)</f>
        <v>#N/A</v>
      </c>
      <c r="AP14" s="2" t="e">
        <f>IF(INDEX(Data!DU:DU,$B14)=0,#N/A,INDEX(Data!DU:DU,$B14)-Data!DU$2+AO14)</f>
        <v>#N/A</v>
      </c>
      <c r="AQ14" s="2" t="e">
        <f>IF(INDEX(Data!DV:DV,$B14)=0,#N/A,INDEX(Data!DV:DV,$B14)-Data!DV$2+AP14)</f>
        <v>#N/A</v>
      </c>
      <c r="AR14" s="2" t="e">
        <f>IF(INDEX(Data!DW:DW,$B14)=0,#N/A,INDEX(Data!DW:DW,$B14)-Data!DW$2+AQ14)</f>
        <v>#N/A</v>
      </c>
      <c r="AS14" s="2" t="e">
        <f>IF(INDEX(Data!DX:DX,$B14)=0,#N/A,INDEX(Data!DX:DX,$B14)-Data!DX$2+AR14)</f>
        <v>#N/A</v>
      </c>
      <c r="AT14" s="2" t="e">
        <f>IF(INDEX(Data!DY:DY,$B14)=0,#N/A,INDEX(Data!DY:DY,$B14)-Data!DY$2+AS14)</f>
        <v>#N/A</v>
      </c>
      <c r="AU14" s="2" t="e">
        <f>IF(INDEX(Data!DZ:DZ,$B14)=0,#N/A,INDEX(Data!DZ:DZ,$B14)-Data!DZ$2+AT14)</f>
        <v>#N/A</v>
      </c>
      <c r="AV14" s="2" t="e">
        <f>IF(INDEX(Data!EA:EA,$B14)=0,#N/A,INDEX(Data!EA:EA,$B14)-Data!EA$2+AU14)</f>
        <v>#N/A</v>
      </c>
      <c r="AW14" s="2" t="e">
        <f>IF(INDEX(Data!EB:EB,$B14)=0,#N/A,INDEX(Data!EB:EB,$B14)-Data!EB$2+AV14)</f>
        <v>#N/A</v>
      </c>
      <c r="AX14" s="2" t="e">
        <f>IF(INDEX(Data!EC:EC,$B14)=0,#N/A,INDEX(Data!EC:EC,$B14)-Data!EC$2+AW14)</f>
        <v>#N/A</v>
      </c>
      <c r="AY14" s="2" t="e">
        <f>IF(INDEX(Data!ED:ED,$B14)=0,#N/A,INDEX(Data!ED:ED,$B14)-Data!ED$2+AX14)</f>
        <v>#N/A</v>
      </c>
      <c r="AZ14" s="2" t="e">
        <f>IF(INDEX(Data!EE:EE,$B14)=0,#N/A,INDEX(Data!EE:EE,$B14)-Data!EE$2+AY14)</f>
        <v>#N/A</v>
      </c>
      <c r="BA14" s="2" t="e">
        <f>IF(INDEX(Data!EF:EF,$B14)=0,#N/A,INDEX(Data!EF:EF,$B14)-Data!EF$2+AZ14)</f>
        <v>#N/A</v>
      </c>
      <c r="BB14" s="2" t="e">
        <f>IF(INDEX(Data!EG:EG,$B14)=0,#N/A,INDEX(Data!EG:EG,$B14)-Data!EG$2+BA14)</f>
        <v>#N/A</v>
      </c>
      <c r="BC14" s="2" t="e">
        <f>IF(INDEX(Data!EH:EH,$B14)=0,#N/A,INDEX(Data!EH:EH,$B14)-Data!EH$2+BB14)</f>
        <v>#N/A</v>
      </c>
      <c r="BD14" s="2" t="e">
        <f>IF(INDEX(Data!EI:EI,$B14)=0,#N/A,INDEX(Data!EI:EI,$B14)-Data!EI$2+BC14)</f>
        <v>#N/A</v>
      </c>
      <c r="BE14" s="2" t="e">
        <f>IF(INDEX(Data!EJ:EJ,$B14)=0,#N/A,INDEX(Data!EJ:EJ,$B14)-Data!EJ$2+BD14)</f>
        <v>#N/A</v>
      </c>
      <c r="BF14" s="2" t="e">
        <f>IF(INDEX(Data!EK:EK,$B14)=0,#N/A,INDEX(Data!EK:EK,$B14)-Data!EK$2+BE14)</f>
        <v>#N/A</v>
      </c>
      <c r="BG14" s="2" t="e">
        <f>IF(INDEX(Data!EL:EL,$B14)=0,#N/A,INDEX(Data!EL:EL,$B14)-Data!EL$2+BF14)</f>
        <v>#N/A</v>
      </c>
      <c r="BH14" s="2" t="e">
        <f>IF(INDEX(Data!EM:EM,$B14)=0,#N/A,INDEX(Data!EM:EM,$B14)-Data!EM$2+BG14)</f>
        <v>#N/A</v>
      </c>
      <c r="BI14" s="2" t="e">
        <f>IF(INDEX(Data!EN:EN,$B14)=0,#N/A,INDEX(Data!EN:EN,$B14)-Data!EN$2+BH14)</f>
        <v>#N/A</v>
      </c>
      <c r="BJ14" s="2" t="e">
        <f>IF(INDEX(Data!EO:EO,$B14)=0,#N/A,INDEX(Data!EO:EO,$B14)-Data!EO$2+BI14)</f>
        <v>#N/A</v>
      </c>
      <c r="BK14" s="2" t="e">
        <f>IF(INDEX(Data!EP:EP,$B14)=0,#N/A,INDEX(Data!EP:EP,$B14)-Data!EP$2+BJ14)</f>
        <v>#N/A</v>
      </c>
      <c r="BL14" s="2" t="e">
        <f>IF(INDEX(Data!EQ:EQ,$B14)=0,#N/A,INDEX(Data!EQ:EQ,$B14)-Data!EQ$2+BK14)</f>
        <v>#N/A</v>
      </c>
      <c r="BM14" s="2" t="e">
        <f>IF(INDEX(Data!ER:ER,$B14)=0,#N/A,INDEX(Data!ER:ER,$B14)-Data!ER$2+BL14)</f>
        <v>#N/A</v>
      </c>
      <c r="BN14" s="2" t="e">
        <f>IF(INDEX(Data!ES:ES,$B14)=0,#N/A,INDEX(Data!ES:ES,$B14)-Data!ES$2+BM14)</f>
        <v>#N/A</v>
      </c>
      <c r="BO14" s="2" t="e">
        <f>IF(INDEX(Data!ET:ET,$B14)=0,#N/A,INDEX(Data!ET:ET,$B14)-Data!ET$2+BN14)</f>
        <v>#N/A</v>
      </c>
      <c r="BP14" s="2" t="e">
        <f>IF(INDEX(Data!EU:EU,$B14)=0,#N/A,INDEX(Data!EU:EU,$B14)-Data!EU$2+BO14)</f>
        <v>#N/A</v>
      </c>
      <c r="BQ14" s="2" t="e">
        <f>IF(INDEX(Data!EV:EV,$B14)=0,#N/A,INDEX(Data!EV:EV,$B14)-Data!EV$2+BP14)</f>
        <v>#N/A</v>
      </c>
      <c r="BR14" s="2" t="e">
        <f>IF(INDEX(Data!EW:EW,$B14)=0,#N/A,INDEX(Data!EW:EW,$B14)-Data!EW$2+BQ14)</f>
        <v>#N/A</v>
      </c>
      <c r="BS14" s="2" t="e">
        <f>IF(INDEX(Data!EX:EX,$B14)=0,#N/A,INDEX(Data!EX:EX,$B14)-Data!EX$2+BR14)</f>
        <v>#N/A</v>
      </c>
      <c r="BT14" s="2" t="e">
        <f>IF(INDEX(Data!EY:EY,$B14)=0,#N/A,INDEX(Data!EY:EY,$B14)-Data!EY$2+BS14)</f>
        <v>#N/A</v>
      </c>
      <c r="BU14" s="2" t="e">
        <f>IF(INDEX(Data!EZ:EZ,$B14)=0,#N/A,INDEX(Data!EZ:EZ,$B14)-Data!EZ$2+BT14)</f>
        <v>#N/A</v>
      </c>
      <c r="BV14" s="2" t="e">
        <f>IF(INDEX(Data!FA:FA,$B14)=0,#N/A,INDEX(Data!FA:FA,$B14)-Data!FA$2+BU14)</f>
        <v>#N/A</v>
      </c>
      <c r="BW14" s="2" t="e">
        <f>IF(INDEX(Data!FB:FB,$B14)=0,#N/A,INDEX(Data!FB:FB,$B14)-Data!FB$2+BV14)</f>
        <v>#N/A</v>
      </c>
      <c r="BX14" s="2" t="e">
        <f>IF(INDEX(Data!FC:FC,$B14)=0,#N/A,INDEX(Data!FC:FC,$B14)-Data!FC$2+BW14)</f>
        <v>#N/A</v>
      </c>
      <c r="BY14" s="2" t="e">
        <f>IF(INDEX(Data!FD:FD,$B14)=0,#N/A,INDEX(Data!FD:FD,$B14)-Data!FD$2+BX14)</f>
        <v>#N/A</v>
      </c>
      <c r="BZ14" s="2" t="e">
        <f>IF(INDEX(Data!FE:FE,$B14)=0,#N/A,INDEX(Data!FE:FE,$B14)-Data!FE$2+BY14)</f>
        <v>#N/A</v>
      </c>
      <c r="CA14" s="2" t="e">
        <f>IF(INDEX(Data!FF:FF,$B14)=0,#N/A,INDEX(Data!FF:FF,$B14)-Data!FF$2+BZ14)</f>
        <v>#N/A</v>
      </c>
      <c r="CB14" s="2" t="e">
        <f>IF(INDEX(Data!FG:FG,$B14)=0,#N/A,INDEX(Data!FG:FG,$B14)-Data!FG$2+CA14)</f>
        <v>#N/A</v>
      </c>
      <c r="CC14" s="2" t="e">
        <f>IF(INDEX(Data!FH:FH,$B14)=0,#N/A,INDEX(Data!FH:FH,$B14)-Data!FH$2+CB14)</f>
        <v>#N/A</v>
      </c>
      <c r="CD14" s="2" t="e">
        <f>IF(INDEX(Data!FI:FI,$B14)=0,#N/A,INDEX(Data!FI:FI,$B14)-Data!FI$2+CC14)</f>
        <v>#N/A</v>
      </c>
      <c r="CE14" s="2" t="e">
        <f>IF(INDEX(Data!FJ:FJ,$B14)=0,#N/A,INDEX(Data!FJ:FJ,$B14)-Data!FJ$2+CD14)</f>
        <v>#N/A</v>
      </c>
      <c r="CF14" s="2" t="e">
        <f>IF(INDEX(Data!FK:FK,$B14)=0,#N/A,INDEX(Data!FK:FK,$B14)-Data!FK$2+CE14)</f>
        <v>#N/A</v>
      </c>
      <c r="CG14" s="2" t="e">
        <f>IF(INDEX(Data!FL:FL,$B14)=0,#N/A,INDEX(Data!FL:FL,$B14)-Data!FL$2+CF14)</f>
        <v>#N/A</v>
      </c>
      <c r="CH14" s="2" t="e">
        <f>IF(INDEX(Data!FM:FM,$B14)=0,#N/A,INDEX(Data!FM:FM,$B14)-Data!FM$2+CG14)</f>
        <v>#N/A</v>
      </c>
      <c r="CI14" s="2" t="e">
        <f>IF(INDEX(Data!FN:FN,$B14)=0,#N/A,INDEX(Data!FN:FN,$B14)-Data!FN$2+CH14)</f>
        <v>#N/A</v>
      </c>
      <c r="CJ14" s="2" t="e">
        <f>IF(INDEX(Data!FO:FO,$B14)=0,#N/A,INDEX(Data!FO:FO,$B14)-Data!FO$2+CI14)</f>
        <v>#N/A</v>
      </c>
      <c r="CK14" s="2" t="e">
        <f>IF(INDEX(Data!FP:FP,$B14)=0,#N/A,INDEX(Data!FP:FP,$B14)-Data!FP$2+CJ14)</f>
        <v>#N/A</v>
      </c>
      <c r="CL14" s="2" t="e">
        <f>IF(INDEX(Data!FQ:FQ,$B14)=0,#N/A,INDEX(Data!FQ:FQ,$B14)-Data!FQ$2+CK14)</f>
        <v>#N/A</v>
      </c>
      <c r="CM14" s="2" t="e">
        <f>IF(INDEX(Data!FR:FR,$B14)=0,#N/A,INDEX(Data!FR:FR,$B14)-Data!FR$2+CL14)</f>
        <v>#N/A</v>
      </c>
      <c r="CN14" s="2" t="e">
        <f>IF(INDEX(Data!FS:FS,$B14)=0,#N/A,INDEX(Data!FS:FS,$B14)-Data!FS$2+CM14)</f>
        <v>#N/A</v>
      </c>
      <c r="CO14" s="2" t="e">
        <f>IF(INDEX(Data!FT:FT,$B14)=0,#N/A,INDEX(Data!FT:FT,$B14)-Data!FT$2+CN14)</f>
        <v>#N/A</v>
      </c>
      <c r="CP14" s="2" t="e">
        <f>IF(INDEX(Data!FU:FU,$B14)=0,#N/A,INDEX(Data!FU:FU,$B14)-Data!FU$2+CO14)</f>
        <v>#N/A</v>
      </c>
      <c r="CQ14" s="2" t="e">
        <f>IF(INDEX(Data!FV:FV,$B14)=0,#N/A,INDEX(Data!FV:FV,$B14)-Data!FV$2+CP14)</f>
        <v>#N/A</v>
      </c>
      <c r="CR14" s="2" t="e">
        <f>IF(INDEX(Data!FW:FW,$B14)=0,#N/A,INDEX(Data!FW:FW,$B14)-Data!FW$2+CQ14)</f>
        <v>#N/A</v>
      </c>
      <c r="CS14" s="2" t="e">
        <f>IF(INDEX(Data!FX:FX,$B14)=0,#N/A,INDEX(Data!FX:FX,$B14)-Data!FX$2+CR14)</f>
        <v>#N/A</v>
      </c>
      <c r="CT14" s="2" t="e">
        <f>IF(INDEX(Data!FY:FY,$B14)=0,#N/A,INDEX(Data!FY:FY,$B14)-Data!FY$2+CS14)</f>
        <v>#N/A</v>
      </c>
      <c r="CU14" s="2" t="e">
        <f>IF(INDEX(Data!FZ:FZ,$B14)=0,#N/A,INDEX(Data!FZ:FZ,$B14)-Data!FZ$2+CT14)</f>
        <v>#N/A</v>
      </c>
      <c r="CV14" s="2" t="e">
        <f>IF(INDEX(Data!GA:GA,$B14)=0,#N/A,INDEX(Data!GA:GA,$B14)-Data!GA$2+CU14)</f>
        <v>#N/A</v>
      </c>
      <c r="CW14" s="2" t="e">
        <f>IF(INDEX(Data!GB:GB,$B14)=0,#N/A,INDEX(Data!GB:GB,$B14)-Data!GB$2+CV14)</f>
        <v>#N/A</v>
      </c>
      <c r="CX14" s="2" t="e">
        <f>IF(INDEX(Data!GC:GC,$B14)=0,#N/A,INDEX(Data!GC:GC,$B14)-Data!GC$2+CW14)</f>
        <v>#N/A</v>
      </c>
      <c r="CY14" s="2" t="e">
        <f>IF(INDEX(Data!GD:GD,$B14)=0,#N/A,INDEX(Data!GD:GD,$B14)-Data!GD$2+CX14)</f>
        <v>#N/A</v>
      </c>
      <c r="CZ14" s="2" t="e">
        <f>IF(INDEX(Data!GE:GE,$B14)=0,#N/A,INDEX(Data!GE:GE,$B14)-Data!GE$2+CY14)</f>
        <v>#N/A</v>
      </c>
      <c r="DA14" s="2" t="e">
        <f>IF(INDEX(Data!GF:GF,$B14)=0,#N/A,INDEX(Data!GF:GF,$B14)-Data!GF$2+CZ14)</f>
        <v>#N/A</v>
      </c>
      <c r="DB14" s="2" t="e">
        <f>IF(INDEX(Data!GG:GG,$B14)=0,#N/A,INDEX(Data!GG:GG,$B14)-Data!GG$2+DA14)</f>
        <v>#N/A</v>
      </c>
      <c r="DC14" s="2" t="e">
        <f>IF(INDEX(Data!GH:GH,$B14)=0,#N/A,INDEX(Data!GH:GH,$B14)-Data!GH$2+DB14)</f>
        <v>#N/A</v>
      </c>
      <c r="DD14" s="2" t="e">
        <f>IF(INDEX(Data!GI:GI,$B14)=0,#N/A,INDEX(Data!GI:GI,$B14)-Data!GI$2+DC14)</f>
        <v>#N/A</v>
      </c>
      <c r="DE14" s="2" t="e">
        <f>IF(INDEX(Data!GJ:GJ,$B14)=0,#N/A,INDEX(Data!GJ:GJ,$B14)-Data!GJ$2+DD14)</f>
        <v>#N/A</v>
      </c>
      <c r="DF14" s="2" t="e">
        <f>IF(INDEX(Data!GK:GK,$B14)=0,#N/A,INDEX(Data!GK:GK,$B14)-Data!GK$2+DE14)</f>
        <v>#N/A</v>
      </c>
      <c r="DG14" s="2" t="e">
        <f>IF(INDEX(Data!GL:GL,$B14)=0,#N/A,INDEX(Data!GL:GL,$B14)-Data!GL$2+DF14)</f>
        <v>#N/A</v>
      </c>
      <c r="DH14" s="2" t="e">
        <f>IF(INDEX(Data!GM:GM,$B14)=0,#N/A,INDEX(Data!GM:GM,$B14)-Data!GM$2+DG14)</f>
        <v>#N/A</v>
      </c>
      <c r="DI14" s="2" t="e">
        <f>IF(INDEX(Data!GN:GN,$B14)=0,#N/A,INDEX(Data!GN:GN,$B14)-Data!GN$2+DH14)</f>
        <v>#N/A</v>
      </c>
      <c r="DJ14" s="2" t="e">
        <f>IF(INDEX(Data!GO:GO,$B14)=0,#N/A,INDEX(Data!GO:GO,$B14)-Data!GO$2+DI14)</f>
        <v>#N/A</v>
      </c>
      <c r="DK14" s="2" t="e">
        <f>IF(INDEX(Data!GP:GP,$B14)=0,#N/A,INDEX(Data!GP:GP,$B14)-Data!GP$2+DJ14)</f>
        <v>#N/A</v>
      </c>
      <c r="DL14" s="2" t="e">
        <f>IF(INDEX(Data!GQ:GQ,$B14)=0,#N/A,INDEX(Data!GQ:GQ,$B14)-Data!GQ$2+DK14)</f>
        <v>#N/A</v>
      </c>
      <c r="DM14" s="2" t="e">
        <f>IF(INDEX(Data!GR:GR,$B14)=0,#N/A,INDEX(Data!GR:GR,$B14)-Data!GR$2+DL14)</f>
        <v>#N/A</v>
      </c>
      <c r="DN14" s="2" t="e">
        <f>IF(INDEX(Data!GS:GS,$B14)=0,#N/A,INDEX(Data!GS:GS,$B14)-Data!GS$2+DM14)</f>
        <v>#N/A</v>
      </c>
      <c r="DO14" s="2" t="e">
        <f>IF(INDEX(Data!GT:GT,$B14)=0,#N/A,INDEX(Data!GT:GT,$B14)-Data!GT$2+DN14)</f>
        <v>#N/A</v>
      </c>
      <c r="DP14" s="2" t="e">
        <f>IF(INDEX(Data!GU:GU,$B14)=0,#N/A,INDEX(Data!GU:GU,$B14)-Data!GU$2+DO14)</f>
        <v>#N/A</v>
      </c>
      <c r="DQ14" s="2" t="e">
        <f>IF(INDEX(Data!GV:GV,$B14)=0,#N/A,INDEX(Data!GV:GV,$B14)-Data!GV$2+DP14)</f>
        <v>#N/A</v>
      </c>
      <c r="DR14" s="2" t="e">
        <f>IF(INDEX(Data!GW:GW,$B14)=0,#N/A,INDEX(Data!GW:GW,$B14)-Data!GW$2+DQ14)</f>
        <v>#N/A</v>
      </c>
      <c r="DS14" s="2" t="e">
        <f>IF(INDEX(Data!GX:GX,$B14)=0,#N/A,INDEX(Data!GX:GX,$B14)-Data!GX$2+DR14)</f>
        <v>#N/A</v>
      </c>
      <c r="DT14" s="2" t="e">
        <f>IF(INDEX(Data!GY:GY,$B14)=0,#N/A,INDEX(Data!GY:GY,$B14)-Data!GY$2+DS14)</f>
        <v>#N/A</v>
      </c>
      <c r="DU14" s="2" t="e">
        <f>IF(INDEX(Data!GZ:GZ,$B14)=0,#N/A,INDEX(Data!GZ:GZ,$B14)-Data!GZ$2+DT14)</f>
        <v>#N/A</v>
      </c>
      <c r="DV14" s="2" t="e">
        <f>IF(INDEX(Data!HA:HA,$B14)=0,#N/A,INDEX(Data!HA:HA,$B14)-Data!HA$2+DU14)</f>
        <v>#N/A</v>
      </c>
      <c r="DW14" s="2" t="e">
        <f>IF(INDEX(Data!HB:HB,$B14)=0,#N/A,INDEX(Data!HB:HB,$B14)-Data!HB$2+DV14)</f>
        <v>#N/A</v>
      </c>
      <c r="DX14" s="2" t="e">
        <f>IF(INDEX(Data!HC:HC,$B14)=0,#N/A,INDEX(Data!HC:HC,$B14)-Data!HC$2+DW14)</f>
        <v>#N/A</v>
      </c>
      <c r="DY14" s="2" t="e">
        <f>IF(INDEX(Data!HD:HD,$B14)=0,#N/A,INDEX(Data!HD:HD,$B14)-Data!HD$2+DX14)</f>
        <v>#N/A</v>
      </c>
      <c r="DZ14" s="2" t="e">
        <f>IF(INDEX(Data!HE:HE,$B14)=0,#N/A,INDEX(Data!HE:HE,$B14)-Data!HE$2+DY14)</f>
        <v>#N/A</v>
      </c>
      <c r="EA14" s="2" t="e">
        <f>IF(INDEX(Data!HF:HF,$B14)=0,#N/A,INDEX(Data!HF:HF,$B14)-Data!HF$2+DZ14)</f>
        <v>#N/A</v>
      </c>
      <c r="EB14" s="2" t="e">
        <f>IF(INDEX(Data!HG:HG,$B14)=0,#N/A,INDEX(Data!HG:HG,$B14)-Data!HG$2+EA14)</f>
        <v>#N/A</v>
      </c>
      <c r="EC14" s="2" t="e">
        <f>IF(INDEX(Data!HH:HH,$B14)=0,#N/A,INDEX(Data!HH:HH,$B14)-Data!HH$2+EB14)</f>
        <v>#N/A</v>
      </c>
      <c r="ED14" s="2" t="e">
        <f>IF(INDEX(Data!HI:HI,$B14)=0,#N/A,INDEX(Data!HI:HI,$B14)-Data!HI$2+EC14)</f>
        <v>#N/A</v>
      </c>
      <c r="EE14" s="2" t="e">
        <f>IF(INDEX(Data!HJ:HJ,$B14)=0,#N/A,INDEX(Data!HJ:HJ,$B14)-Data!HJ$2+ED14)</f>
        <v>#N/A</v>
      </c>
      <c r="EF14" s="2" t="e">
        <f>IF(INDEX(Data!HK:HK,$B14)=0,#N/A,INDEX(Data!HK:HK,$B14)-Data!HK$2+EE14)</f>
        <v>#N/A</v>
      </c>
      <c r="EG14" s="2" t="e">
        <f>IF(INDEX(Data!HL:HL,$B14)=0,#N/A,INDEX(Data!HL:HL,$B14)-Data!HL$2+EF14)</f>
        <v>#N/A</v>
      </c>
      <c r="EH14" s="2" t="e">
        <f>IF(INDEX(Data!HM:HM,$B14)=0,#N/A,INDEX(Data!HM:HM,$B14)-Data!HM$2+EG14)</f>
        <v>#N/A</v>
      </c>
      <c r="EI14" s="2" t="e">
        <f>IF(INDEX(Data!HN:HN,$B14)=0,#N/A,INDEX(Data!HN:HN,$B14)-Data!HN$2+EH14)</f>
        <v>#N/A</v>
      </c>
    </row>
    <row r="15" spans="1:139" x14ac:dyDescent="0.25">
      <c r="A15" t="str">
        <f>Data!CG90</f>
        <v>Harald Neumayr</v>
      </c>
      <c r="B15" s="2">
        <f>MATCH(A15,Data!CG:CG,0)</f>
        <v>90</v>
      </c>
      <c r="C15">
        <f ca="1">COUNTIF(OFFSET(Data!$CJ$1:$EZ$78,B15-1,0,1),"&gt;0")</f>
        <v>26</v>
      </c>
      <c r="D15" s="2">
        <v>0</v>
      </c>
      <c r="E15" s="2">
        <f t="array" ref="E15">IF(INDEX(Data!CJ:CJ,$B15)=0,#N/A,INDEX(Data!CJ:CJ,$B15)-Data!CJ$2+INDEX($A15:D15,,MAX(ISNUMBER($D15:D15)*COLUMN($D15:D15))))</f>
        <v>0</v>
      </c>
      <c r="F15" s="2">
        <f t="array" ref="F15">IF(INDEX(Data!CK:CK,$B15)=0,#N/A,INDEX(Data!CK:CK,$B15)-Data!CK$2+INDEX($A15:E15,,MAX(ISNUMBER($D15:E15)*COLUMN($D15:E15))))</f>
        <v>0</v>
      </c>
      <c r="G15" s="2">
        <f t="array" ref="G15">IF(INDEX(Data!CL:CL,$B15)=0,#N/A,INDEX(Data!CL:CL,$B15)-Data!CL$2+INDEX($A15:F15,,MAX(ISNUMBER($D15:F15)*COLUMN($D15:F15))))</f>
        <v>1</v>
      </c>
      <c r="H15" s="2">
        <f t="array" ref="H15">IF(INDEX(Data!CM:CM,$B15)=0,#N/A,INDEX(Data!CM:CM,$B15)-Data!CM$2+INDEX($A15:G15,,MAX(ISNUMBER($D15:G15)*COLUMN($D15:G15))))</f>
        <v>1</v>
      </c>
      <c r="I15" s="2">
        <f t="array" ref="I15">IF(INDEX(Data!CN:CN,$B15)=0,#N/A,INDEX(Data!CN:CN,$B15)-Data!CN$2+INDEX($A15:H15,,MAX(ISNUMBER($D15:H15)*COLUMN($D15:H15))))</f>
        <v>2</v>
      </c>
      <c r="J15" s="2">
        <f t="array" ref="J15">IF(INDEX(Data!CO:CO,$B15)=0,#N/A,INDEX(Data!CO:CO,$B15)-Data!CO$2+INDEX($A15:I15,,MAX(ISNUMBER($D15:I15)*COLUMN($D15:I15))))</f>
        <v>2</v>
      </c>
      <c r="K15" s="2">
        <f t="array" ref="K15">IF(INDEX(Data!CP:CP,$B15)=0,#N/A,INDEX(Data!CP:CP,$B15)-Data!CP$2+INDEX($A15:J15,,MAX(ISNUMBER($D15:J15)*COLUMN($D15:J15))))</f>
        <v>2</v>
      </c>
      <c r="L15" s="2">
        <f t="array" ref="L15">IF(INDEX(Data!CQ:CQ,$B15)=0,#N/A,INDEX(Data!CQ:CQ,$B15)-Data!CQ$2+INDEX($A15:K15,,MAX(ISNUMBER($D15:K15)*COLUMN($D15:K15))))</f>
        <v>1</v>
      </c>
      <c r="M15" s="2">
        <f t="array" ref="M15">IF(INDEX(Data!CR:CR,$B15)=0,#N/A,INDEX(Data!CR:CR,$B15)-Data!CR$2+INDEX($A15:L15,,MAX(ISNUMBER($D15:L15)*COLUMN($D15:L15))))</f>
        <v>0</v>
      </c>
      <c r="N15" s="2">
        <f t="array" ref="N15">IF(INDEX(Data!CS:CS,$B15)=0,#N/A,INDEX(Data!CS:CS,$B15)-Data!CS$2+INDEX($A15:M15,,MAX(ISNUMBER($D15:M15)*COLUMN($D15:M15))))</f>
        <v>0</v>
      </c>
      <c r="O15" s="2">
        <f t="array" ref="O15">IF(INDEX(Data!CT:CT,$B15)=0,#N/A,INDEX(Data!CT:CT,$B15)-Data!CT$2+INDEX($A15:N15,,MAX(ISNUMBER($D15:N15)*COLUMN($D15:N15))))</f>
        <v>1</v>
      </c>
      <c r="P15" s="2">
        <f t="array" ref="P15">IF(INDEX(Data!CU:CU,$B15)=0,#N/A,INDEX(Data!CU:CU,$B15)-Data!CU$2+INDEX($A15:O15,,MAX(ISNUMBER($D15:O15)*COLUMN($D15:O15))))</f>
        <v>1</v>
      </c>
      <c r="Q15" s="2">
        <f t="array" ref="Q15">IF(INDEX(Data!CV:CV,$B15)=0,#N/A,INDEX(Data!CV:CV,$B15)-Data!CV$2+INDEX($A15:P15,,MAX(ISNUMBER($D15:P15)*COLUMN($D15:P15))))</f>
        <v>1</v>
      </c>
      <c r="R15" s="2">
        <f t="array" ref="R15">IF(INDEX(Data!CW:CW,$B15)=0,#N/A,INDEX(Data!CW:CW,$B15)-Data!CW$2+INDEX($A15:Q15,,MAX(ISNUMBER($D15:Q15)*COLUMN($D15:Q15))))</f>
        <v>0</v>
      </c>
      <c r="S15" s="2">
        <f t="array" ref="S15">IF(INDEX(Data!CX:CX,$B15)=0,#N/A,INDEX(Data!CX:CX,$B15)-Data!CX$2+INDEX($A15:R15,,MAX(ISNUMBER($D15:R15)*COLUMN($D15:R15))))</f>
        <v>-1</v>
      </c>
      <c r="T15" s="2">
        <f t="array" ref="T15">IF(INDEX(Data!CY:CY,$B15)=0,#N/A,INDEX(Data!CY:CY,$B15)-Data!CY$2+INDEX($A15:S15,,MAX(ISNUMBER($D15:S15)*COLUMN($D15:S15))))</f>
        <v>0</v>
      </c>
      <c r="U15" s="2">
        <f t="array" ref="U15">IF(INDEX(Data!CZ:CZ,$B15)=0,#N/A,INDEX(Data!CZ:CZ,$B15)-Data!CZ$2+INDEX($A15:T15,,MAX(ISNUMBER($D15:T15)*COLUMN($D15:T15))))</f>
        <v>0</v>
      </c>
      <c r="V15" s="2">
        <f t="array" ref="V15">IF(INDEX(Data!DA:DA,$B15)=0,#N/A,INDEX(Data!DA:DA,$B15)-Data!DA$2+INDEX($A15:U15,,MAX(ISNUMBER($D15:U15)*COLUMN($D15:U15))))</f>
        <v>0</v>
      </c>
      <c r="W15" s="2">
        <f t="array" ref="W15">IF(INDEX(Data!DB:DB,$B15)=0,#N/A,INDEX(Data!DB:DB,$B15)-Data!DB$2+INDEX($A15:V15,,MAX(ISNUMBER($D15:V15)*COLUMN($D15:V15))))</f>
        <v>1</v>
      </c>
      <c r="X15" s="2">
        <f t="array" ref="X15">IF(INDEX(Data!DC:DC,$B15)=0,#N/A,INDEX(Data!DC:DC,$B15)-Data!DC$2+INDEX($A15:W15,,MAX(ISNUMBER($D15:W15)*COLUMN($D15:W15))))</f>
        <v>1</v>
      </c>
      <c r="Y15" s="2">
        <f t="array" ref="Y15">IF(INDEX(Data!DD:DD,$B15)=0,#N/A,INDEX(Data!DD:DD,$B15)-Data!DD$2+INDEX($A15:X15,,MAX(ISNUMBER($D15:X15)*COLUMN($D15:X15))))</f>
        <v>0</v>
      </c>
      <c r="Z15" s="2">
        <f t="array" ref="Z15">IF(INDEX(Data!DE:DE,$B15)=0,#N/A,INDEX(Data!DE:DE,$B15)-Data!DE$2+INDEX($A15:Y15,,MAX(ISNUMBER($D15:Y15)*COLUMN($D15:Y15))))</f>
        <v>2</v>
      </c>
      <c r="AA15" s="2">
        <f t="array" ref="AA15">IF(INDEX(Data!DF:DF,$B15)=0,#N/A,INDEX(Data!DF:DF,$B15)-Data!DF$2+INDEX($A15:Z15,,MAX(ISNUMBER($D15:Z15)*COLUMN($D15:Z15))))</f>
        <v>3</v>
      </c>
      <c r="AB15" s="2">
        <f t="array" ref="AB15">IF(INDEX(Data!DG:DG,$B15)=0,#N/A,INDEX(Data!DG:DG,$B15)-Data!DG$2+INDEX($A15:AA15,,MAX(ISNUMBER($D15:AA15)*COLUMN($D15:AA15))))</f>
        <v>2</v>
      </c>
      <c r="AC15" s="2">
        <f t="array" ref="AC15">IF(INDEX(Data!DH:DH,$B15)=0,#N/A,INDEX(Data!DH:DH,$B15)-Data!DH$2+INDEX($A15:AB15,,MAX(ISNUMBER($D15:AB15)*COLUMN($D15:AB15))))</f>
        <v>3</v>
      </c>
      <c r="AD15" s="2">
        <f t="array" ref="AD15">IF(INDEX(Data!DI:DI,$B15)=0,#N/A,INDEX(Data!DI:DI,$B15)-Data!DI$2+INDEX($A15:AC15,,MAX(ISNUMBER($D15:AC15)*COLUMN($D15:AC15))))</f>
        <v>3</v>
      </c>
      <c r="AE15" s="2" t="e">
        <f t="array" ref="AE15">IF(INDEX(Data!DJ:DJ,$B15)=0,#N/A,INDEX(Data!DJ:DJ,$B15)-Data!DJ$2+INDEX($A15:AD15,,MAX(ISNUMBER($D15:AD15)*COLUMN($D15:AD15))))</f>
        <v>#N/A</v>
      </c>
      <c r="AF15" s="2" t="e">
        <f t="array" ref="AF15">IF(INDEX(Data!DK:DK,$B15)=0,#N/A,INDEX(Data!DK:DK,$B15)-Data!DK$2+INDEX($A15:AE15,,MAX(ISNUMBER($D15:AE15)*COLUMN($D15:AE15))))</f>
        <v>#N/A</v>
      </c>
      <c r="AG15" s="2" t="e">
        <f t="array" ref="AG15">IF(INDEX(Data!DL:DL,$B15)=0,#N/A,INDEX(Data!DL:DL,$B15)-Data!DL$2+INDEX($A15:AF15,,MAX(ISNUMBER($D15:AF15)*COLUMN($D15:AF15))))</f>
        <v>#N/A</v>
      </c>
      <c r="AH15" s="2" t="e">
        <f t="array" ref="AH15">IF(INDEX(Data!DM:DM,$B15)=0,#N/A,INDEX(Data!DM:DM,$B15)-Data!DM$2+INDEX($A15:AG15,,MAX(ISNUMBER($D15:AG15)*COLUMN($D15:AG15))))</f>
        <v>#N/A</v>
      </c>
      <c r="AI15" s="2" t="e">
        <f t="array" ref="AI15">IF(INDEX(Data!DN:DN,$B15)=0,#N/A,INDEX(Data!DN:DN,$B15)-Data!DN$2+INDEX($A15:AH15,,MAX(ISNUMBER($D15:AH15)*COLUMN($D15:AH15))))</f>
        <v>#N/A</v>
      </c>
      <c r="AJ15" s="2" t="e">
        <f t="array" ref="AJ15">IF(INDEX(Data!DO:DO,$B15)=0,#N/A,INDEX(Data!DO:DO,$B15)-Data!DO$2+INDEX($A15:AI15,,MAX(ISNUMBER($D15:AI15)*COLUMN($D15:AI15))))</f>
        <v>#N/A</v>
      </c>
      <c r="AK15" s="2" t="e">
        <f t="array" ref="AK15">IF(INDEX(Data!DP:DP,$B15)=0,#N/A,INDEX(Data!DP:DP,$B15)-Data!DP$2+INDEX($A15:AJ15,,MAX(ISNUMBER($D15:AJ15)*COLUMN($D15:AJ15))))</f>
        <v>#N/A</v>
      </c>
      <c r="AL15" s="2" t="e">
        <f t="array" ref="AL15">IF(INDEX(Data!DQ:DQ,$B15)=0,#N/A,INDEX(Data!DQ:DQ,$B15)-Data!DQ$2+INDEX($A15:AK15,,MAX(ISNUMBER($D15:AK15)*COLUMN($D15:AK15))))</f>
        <v>#N/A</v>
      </c>
      <c r="AM15" s="2" t="e">
        <f t="array" ref="AM15">IF(INDEX(Data!DR:DR,$B15)=0,#N/A,INDEX(Data!DR:DR,$B15)-Data!DR$2+INDEX($A15:AL15,,MAX(ISNUMBER($D15:AL15)*COLUMN($D15:AL15))))</f>
        <v>#N/A</v>
      </c>
      <c r="AN15" s="2" t="e">
        <f t="array" ref="AN15">IF(INDEX(Data!DS:DS,$B15)=0,#N/A,INDEX(Data!DS:DS,$B15)-Data!DS$2+INDEX($A15:AM15,,MAX(ISNUMBER($D15:AM15)*COLUMN($D15:AM15))))</f>
        <v>#N/A</v>
      </c>
      <c r="AO15" s="2" t="e">
        <f t="array" ref="AO15">IF(INDEX(Data!DT:DT,$B15)=0,#N/A,INDEX(Data!DT:DT,$B15)-Data!DT$2+INDEX($A15:AN15,,MAX(ISNUMBER($D15:AN15)*COLUMN($D15:AN15))))</f>
        <v>#N/A</v>
      </c>
      <c r="AP15" s="2" t="e">
        <f t="array" ref="AP15">IF(INDEX(Data!DU:DU,$B15)=0,#N/A,INDEX(Data!DU:DU,$B15)-Data!DU$2+INDEX($A15:AO15,,MAX(ISNUMBER($D15:AO15)*COLUMN($D15:AO15))))</f>
        <v>#N/A</v>
      </c>
      <c r="AQ15" s="2" t="e">
        <f t="array" ref="AQ15">IF(INDEX(Data!DV:DV,$B15)=0,#N/A,INDEX(Data!DV:DV,$B15)-Data!DV$2+INDEX($A15:AP15,,MAX(ISNUMBER($D15:AP15)*COLUMN($D15:AP15))))</f>
        <v>#N/A</v>
      </c>
      <c r="AR15" s="2" t="e">
        <f t="array" ref="AR15">IF(INDEX(Data!DW:DW,$B15)=0,#N/A,INDEX(Data!DW:DW,$B15)-Data!DW$2+INDEX($A15:AQ15,,MAX(ISNUMBER($D15:AQ15)*COLUMN($D15:AQ15))))</f>
        <v>#N/A</v>
      </c>
      <c r="AS15" s="2" t="e">
        <f t="array" ref="AS15">IF(INDEX(Data!DX:DX,$B15)=0,#N/A,INDEX(Data!DX:DX,$B15)-Data!DX$2+INDEX($A15:AR15,,MAX(ISNUMBER($D15:AR15)*COLUMN($D15:AR15))))</f>
        <v>#N/A</v>
      </c>
      <c r="AT15" s="2" t="e">
        <f t="array" ref="AT15">IF(INDEX(Data!DY:DY,$B15)=0,#N/A,INDEX(Data!DY:DY,$B15)-Data!DY$2+INDEX($A15:AS15,,MAX(ISNUMBER($D15:AS15)*COLUMN($D15:AS15))))</f>
        <v>#N/A</v>
      </c>
      <c r="AU15" s="2" t="e">
        <f t="array" ref="AU15">IF(INDEX(Data!DZ:DZ,$B15)=0,#N/A,INDEX(Data!DZ:DZ,$B15)-Data!DZ$2+INDEX($A15:AT15,,MAX(ISNUMBER($D15:AT15)*COLUMN($D15:AT15))))</f>
        <v>#N/A</v>
      </c>
      <c r="AV15" s="2" t="e">
        <f t="array" ref="AV15">IF(INDEX(Data!EA:EA,$B15)=0,#N/A,INDEX(Data!EA:EA,$B15)-Data!EA$2+INDEX($A15:AU15,,MAX(ISNUMBER($D15:AU15)*COLUMN($D15:AU15))))</f>
        <v>#N/A</v>
      </c>
      <c r="AW15" s="2" t="e">
        <f t="array" ref="AW15">IF(INDEX(Data!EB:EB,$B15)=0,#N/A,INDEX(Data!EB:EB,$B15)-Data!EB$2+INDEX($A15:AV15,,MAX(ISNUMBER($D15:AV15)*COLUMN($D15:AV15))))</f>
        <v>#N/A</v>
      </c>
      <c r="AX15" s="2" t="e">
        <f t="array" ref="AX15">IF(INDEX(Data!EC:EC,$B15)=0,#N/A,INDEX(Data!EC:EC,$B15)-Data!EC$2+INDEX($A15:AW15,,MAX(ISNUMBER($D15:AW15)*COLUMN($D15:AW15))))</f>
        <v>#N/A</v>
      </c>
      <c r="AY15" s="2" t="e">
        <f t="array" ref="AY15">IF(INDEX(Data!ED:ED,$B15)=0,#N/A,INDEX(Data!ED:ED,$B15)-Data!ED$2+INDEX($A15:AX15,,MAX(ISNUMBER($D15:AX15)*COLUMN($D15:AX15))))</f>
        <v>#N/A</v>
      </c>
      <c r="AZ15" s="2" t="e">
        <f t="array" ref="AZ15">IF(INDEX(Data!EE:EE,$B15)=0,#N/A,INDEX(Data!EE:EE,$B15)-Data!EE$2+INDEX($A15:AY15,,MAX(ISNUMBER($D15:AY15)*COLUMN($D15:AY15))))</f>
        <v>#N/A</v>
      </c>
      <c r="BA15" s="2" t="e">
        <f t="array" ref="BA15">IF(INDEX(Data!EF:EF,$B15)=0,#N/A,INDEX(Data!EF:EF,$B15)-Data!EF$2+INDEX($A15:AZ15,,MAX(ISNUMBER($D15:AZ15)*COLUMN($D15:AZ15))))</f>
        <v>#N/A</v>
      </c>
      <c r="BB15" s="2" t="e">
        <f t="array" ref="BB15">IF(INDEX(Data!EG:EG,$B15)=0,#N/A,INDEX(Data!EG:EG,$B15)-Data!EG$2+INDEX($A15:BA15,,MAX(ISNUMBER($D15:BA15)*COLUMN($D15:BA15))))</f>
        <v>#N/A</v>
      </c>
      <c r="BC15" s="2" t="e">
        <f t="array" ref="BC15">IF(INDEX(Data!EH:EH,$B15)=0,#N/A,INDEX(Data!EH:EH,$B15)-Data!EH$2+INDEX($A15:BB15,,MAX(ISNUMBER($D15:BB15)*COLUMN($D15:BB15))))</f>
        <v>#N/A</v>
      </c>
      <c r="BD15" s="2" t="e">
        <f t="array" ref="BD15">IF(INDEX(Data!EI:EI,$B15)=0,#N/A,INDEX(Data!EI:EI,$B15)-Data!EI$2+INDEX($A15:BC15,,MAX(ISNUMBER($D15:BC15)*COLUMN($D15:BC15))))</f>
        <v>#N/A</v>
      </c>
      <c r="BE15" s="2" t="e">
        <f t="array" ref="BE15">IF(INDEX(Data!EJ:EJ,$B15)=0,#N/A,INDEX(Data!EJ:EJ,$B15)-Data!EJ$2+INDEX($A15:BD15,,MAX(ISNUMBER($D15:BD15)*COLUMN($D15:BD15))))</f>
        <v>#N/A</v>
      </c>
      <c r="BF15" s="2" t="e">
        <f t="array" ref="BF15">IF(INDEX(Data!EK:EK,$B15)=0,#N/A,INDEX(Data!EK:EK,$B15)-Data!EK$2+INDEX($A15:BE15,,MAX(ISNUMBER($D15:BE15)*COLUMN($D15:BE15))))</f>
        <v>#N/A</v>
      </c>
      <c r="BG15" s="2" t="e">
        <f t="array" ref="BG15">IF(INDEX(Data!EL:EL,$B15)=0,#N/A,INDEX(Data!EL:EL,$B15)-Data!EL$2+INDEX($A15:BF15,,MAX(ISNUMBER($D15:BF15)*COLUMN($D15:BF15))))</f>
        <v>#N/A</v>
      </c>
      <c r="BH15" s="2" t="e">
        <f t="array" ref="BH15">IF(INDEX(Data!EM:EM,$B15)=0,#N/A,INDEX(Data!EM:EM,$B15)-Data!EM$2+INDEX($A15:BG15,,MAX(ISNUMBER($D15:BG15)*COLUMN($D15:BG15))))</f>
        <v>#N/A</v>
      </c>
      <c r="BI15" s="2" t="e">
        <f t="array" ref="BI15">IF(INDEX(Data!EN:EN,$B15)=0,#N/A,INDEX(Data!EN:EN,$B15)-Data!EN$2+INDEX($A15:BH15,,MAX(ISNUMBER($D15:BH15)*COLUMN($D15:BH15))))</f>
        <v>#N/A</v>
      </c>
      <c r="BJ15" s="2" t="e">
        <f t="array" ref="BJ15">IF(INDEX(Data!EO:EO,$B15)=0,#N/A,INDEX(Data!EO:EO,$B15)-Data!EO$2+INDEX($A15:BI15,,MAX(ISNUMBER($D15:BI15)*COLUMN($D15:BI15))))</f>
        <v>#N/A</v>
      </c>
      <c r="BK15" s="2" t="e">
        <f t="array" ref="BK15">IF(INDEX(Data!EP:EP,$B15)=0,#N/A,INDEX(Data!EP:EP,$B15)-Data!EP$2+INDEX($A15:BJ15,,MAX(ISNUMBER($D15:BJ15)*COLUMN($D15:BJ15))))</f>
        <v>#N/A</v>
      </c>
      <c r="BL15" s="2" t="e">
        <f t="array" ref="BL15">IF(INDEX(Data!EQ:EQ,$B15)=0,#N/A,INDEX(Data!EQ:EQ,$B15)-Data!EQ$2+INDEX($A15:BK15,,MAX(ISNUMBER($D15:BK15)*COLUMN($D15:BK15))))</f>
        <v>#N/A</v>
      </c>
      <c r="BM15" s="2" t="e">
        <f t="array" ref="BM15">IF(INDEX(Data!ER:ER,$B15)=0,#N/A,INDEX(Data!ER:ER,$B15)-Data!ER$2+INDEX($A15:BL15,,MAX(ISNUMBER($D15:BL15)*COLUMN($D15:BL15))))</f>
        <v>#N/A</v>
      </c>
      <c r="BN15" s="2" t="e">
        <f t="array" ref="BN15">IF(INDEX(Data!ES:ES,$B15)=0,#N/A,INDEX(Data!ES:ES,$B15)-Data!ES$2+INDEX($A15:BM15,,MAX(ISNUMBER($D15:BM15)*COLUMN($D15:BM15))))</f>
        <v>#N/A</v>
      </c>
      <c r="BO15" s="2" t="e">
        <f t="array" ref="BO15">IF(INDEX(Data!ET:ET,$B15)=0,#N/A,INDEX(Data!ET:ET,$B15)-Data!ET$2+INDEX($A15:BN15,,MAX(ISNUMBER($D15:BN15)*COLUMN($D15:BN15))))</f>
        <v>#N/A</v>
      </c>
      <c r="BP15" s="2" t="e">
        <f t="array" ref="BP15">IF(INDEX(Data!EU:EU,$B15)=0,#N/A,INDEX(Data!EU:EU,$B15)-Data!EU$2+INDEX($A15:BO15,,MAX(ISNUMBER($D15:BO15)*COLUMN($D15:BO15))))</f>
        <v>#N/A</v>
      </c>
      <c r="BQ15" s="2" t="e">
        <f t="array" ref="BQ15">IF(INDEX(Data!EV:EV,$B15)=0,#N/A,INDEX(Data!EV:EV,$B15)-Data!EV$2+INDEX($A15:BP15,,MAX(ISNUMBER($D15:BP15)*COLUMN($D15:BP15))))</f>
        <v>#N/A</v>
      </c>
      <c r="BR15" s="2" t="e">
        <f t="array" ref="BR15">IF(INDEX(Data!EW:EW,$B15)=0,#N/A,INDEX(Data!EW:EW,$B15)-Data!EW$2+INDEX($A15:BQ15,,MAX(ISNUMBER($D15:BQ15)*COLUMN($D15:BQ15))))</f>
        <v>#N/A</v>
      </c>
      <c r="BS15" s="2" t="e">
        <f t="array" ref="BS15">IF(INDEX(Data!EX:EX,$B15)=0,#N/A,INDEX(Data!EX:EX,$B15)-Data!EX$2+INDEX($A15:BR15,,MAX(ISNUMBER($D15:BR15)*COLUMN($D15:BR15))))</f>
        <v>#N/A</v>
      </c>
      <c r="BT15" s="2" t="e">
        <f t="array" ref="BT15">IF(INDEX(Data!EY:EY,$B15)=0,#N/A,INDEX(Data!EY:EY,$B15)-Data!EY$2+INDEX($A15:BS15,,MAX(ISNUMBER($D15:BS15)*COLUMN($D15:BS15))))</f>
        <v>#N/A</v>
      </c>
      <c r="BU15" s="2" t="e">
        <f t="array" ref="BU15">IF(INDEX(Data!EZ:EZ,$B15)=0,#N/A,INDEX(Data!EZ:EZ,$B15)-Data!EZ$2+INDEX($A15:BT15,,MAX(ISNUMBER($D15:BT15)*COLUMN($D15:BT15))))</f>
        <v>#N/A</v>
      </c>
      <c r="BV15" s="2" t="e">
        <f t="array" ref="BV15">IF(INDEX(Data!FA:FA,$B15)=0,#N/A,INDEX(Data!FA:FA,$B15)-Data!FA$2+INDEX($A15:BU15,,MAX(ISNUMBER($D15:BU15)*COLUMN($D15:BU15))))</f>
        <v>#N/A</v>
      </c>
      <c r="BW15" s="2" t="e">
        <f t="array" ref="BW15">IF(INDEX(Data!FB:FB,$B15)=0,#N/A,INDEX(Data!FB:FB,$B15)-Data!FB$2+INDEX($A15:BV15,,MAX(ISNUMBER($D15:BV15)*COLUMN($D15:BV15))))</f>
        <v>#N/A</v>
      </c>
      <c r="BX15" s="2" t="e">
        <f t="array" ref="BX15">IF(INDEX(Data!FC:FC,$B15)=0,#N/A,INDEX(Data!FC:FC,$B15)-Data!FC$2+INDEX($A15:BW15,,MAX(ISNUMBER($D15:BW15)*COLUMN($D15:BW15))))</f>
        <v>#N/A</v>
      </c>
      <c r="BY15" s="2" t="e">
        <f t="array" ref="BY15">IF(INDEX(Data!FD:FD,$B15)=0,#N/A,INDEX(Data!FD:FD,$B15)-Data!FD$2+INDEX($A15:BX15,,MAX(ISNUMBER($D15:BX15)*COLUMN($D15:BX15))))</f>
        <v>#N/A</v>
      </c>
      <c r="BZ15" s="2" t="e">
        <f t="array" ref="BZ15">IF(INDEX(Data!FE:FE,$B15)=0,#N/A,INDEX(Data!FE:FE,$B15)-Data!FE$2+INDEX($A15:BY15,,MAX(ISNUMBER($D15:BY15)*COLUMN($D15:BY15))))</f>
        <v>#N/A</v>
      </c>
      <c r="CA15" s="2" t="e">
        <f t="array" ref="CA15">IF(INDEX(Data!FF:FF,$B15)=0,#N/A,INDEX(Data!FF:FF,$B15)-Data!FF$2+INDEX($A15:BZ15,,MAX(ISNUMBER($D15:BZ15)*COLUMN($D15:BZ15))))</f>
        <v>#N/A</v>
      </c>
      <c r="CB15" s="2" t="e">
        <f t="array" ref="CB15">IF(INDEX(Data!FG:FG,$B15)=0,#N/A,INDEX(Data!FG:FG,$B15)-Data!FG$2+INDEX($A15:CA15,,MAX(ISNUMBER($D15:CA15)*COLUMN($D15:CA15))))</f>
        <v>#N/A</v>
      </c>
      <c r="CC15" s="2" t="e">
        <f t="array" ref="CC15">IF(INDEX(Data!FH:FH,$B15)=0,#N/A,INDEX(Data!FH:FH,$B15)-Data!FH$2+INDEX($A15:CB15,,MAX(ISNUMBER($D15:CB15)*COLUMN($D15:CB15))))</f>
        <v>#N/A</v>
      </c>
      <c r="CD15" s="2" t="e">
        <f t="array" ref="CD15">IF(INDEX(Data!FI:FI,$B15)=0,#N/A,INDEX(Data!FI:FI,$B15)-Data!FI$2+INDEX($A15:CC15,,MAX(ISNUMBER($D15:CC15)*COLUMN($D15:CC15))))</f>
        <v>#N/A</v>
      </c>
      <c r="CE15" s="2" t="e">
        <f t="array" ref="CE15">IF(INDEX(Data!FJ:FJ,$B15)=0,#N/A,INDEX(Data!FJ:FJ,$B15)-Data!FJ$2+INDEX($A15:CD15,,MAX(ISNUMBER($D15:CD15)*COLUMN($D15:CD15))))</f>
        <v>#N/A</v>
      </c>
      <c r="CF15" s="2" t="e">
        <f t="array" ref="CF15">IF(INDEX(Data!FK:FK,$B15)=0,#N/A,INDEX(Data!FK:FK,$B15)-Data!FK$2+INDEX($A15:CE15,,MAX(ISNUMBER($D15:CE15)*COLUMN($D15:CE15))))</f>
        <v>#N/A</v>
      </c>
      <c r="CG15" s="2" t="e">
        <f t="array" ref="CG15">IF(INDEX(Data!FL:FL,$B15)=0,#N/A,INDEX(Data!FL:FL,$B15)-Data!FL$2+INDEX($A15:CF15,,MAX(ISNUMBER($D15:CF15)*COLUMN($D15:CF15))))</f>
        <v>#N/A</v>
      </c>
      <c r="CH15" s="2" t="e">
        <f t="array" ref="CH15">IF(INDEX(Data!FM:FM,$B15)=0,#N/A,INDEX(Data!FM:FM,$B15)-Data!FM$2+INDEX($A15:CG15,,MAX(ISNUMBER($D15:CG15)*COLUMN($D15:CG15))))</f>
        <v>#N/A</v>
      </c>
      <c r="CI15" s="2" t="e">
        <f t="array" ref="CI15">IF(INDEX(Data!FN:FN,$B15)=0,#N/A,INDEX(Data!FN:FN,$B15)-Data!FN$2+INDEX($A15:CH15,,MAX(ISNUMBER($D15:CH15)*COLUMN($D15:CH15))))</f>
        <v>#N/A</v>
      </c>
      <c r="CJ15" s="2" t="e">
        <f t="array" ref="CJ15">IF(INDEX(Data!FO:FO,$B15)=0,#N/A,INDEX(Data!FO:FO,$B15)-Data!FO$2+INDEX($A15:CI15,,MAX(ISNUMBER($D15:CI15)*COLUMN($D15:CI15))))</f>
        <v>#N/A</v>
      </c>
      <c r="CK15" s="2" t="e">
        <f t="array" ref="CK15">IF(INDEX(Data!FP:FP,$B15)=0,#N/A,INDEX(Data!FP:FP,$B15)-Data!FP$2+INDEX($A15:CJ15,,MAX(ISNUMBER($D15:CJ15)*COLUMN($D15:CJ15))))</f>
        <v>#N/A</v>
      </c>
      <c r="CL15" s="2" t="e">
        <f t="array" ref="CL15">IF(INDEX(Data!FQ:FQ,$B15)=0,#N/A,INDEX(Data!FQ:FQ,$B15)-Data!FQ$2+INDEX($A15:CK15,,MAX(ISNUMBER($D15:CK15)*COLUMN($D15:CK15))))</f>
        <v>#N/A</v>
      </c>
      <c r="CM15" s="2" t="e">
        <f t="array" ref="CM15">IF(INDEX(Data!FR:FR,$B15)=0,#N/A,INDEX(Data!FR:FR,$B15)-Data!FR$2+INDEX($A15:CL15,,MAX(ISNUMBER($D15:CL15)*COLUMN($D15:CL15))))</f>
        <v>#N/A</v>
      </c>
      <c r="CN15" s="2" t="e">
        <f t="array" ref="CN15">IF(INDEX(Data!FS:FS,$B15)=0,#N/A,INDEX(Data!FS:FS,$B15)-Data!FS$2+INDEX($A15:CM15,,MAX(ISNUMBER($D15:CM15)*COLUMN($D15:CM15))))</f>
        <v>#N/A</v>
      </c>
      <c r="CO15" s="2" t="e">
        <f t="array" ref="CO15">IF(INDEX(Data!FT:FT,$B15)=0,#N/A,INDEX(Data!FT:FT,$B15)-Data!FT$2+INDEX($A15:CN15,,MAX(ISNUMBER($D15:CN15)*COLUMN($D15:CN15))))</f>
        <v>#N/A</v>
      </c>
      <c r="CP15" s="2" t="e">
        <f t="array" ref="CP15">IF(INDEX(Data!FU:FU,$B15)=0,#N/A,INDEX(Data!FU:FU,$B15)-Data!FU$2+INDEX($A15:CO15,,MAX(ISNUMBER($D15:CO15)*COLUMN($D15:CO15))))</f>
        <v>#N/A</v>
      </c>
      <c r="CQ15" s="2" t="e">
        <f t="array" ref="CQ15">IF(INDEX(Data!FV:FV,$B15)=0,#N/A,INDEX(Data!FV:FV,$B15)-Data!FV$2+INDEX($A15:CP15,,MAX(ISNUMBER($D15:CP15)*COLUMN($D15:CP15))))</f>
        <v>#N/A</v>
      </c>
      <c r="CR15" s="2" t="e">
        <f t="array" ref="CR15">IF(INDEX(Data!FW:FW,$B15)=0,#N/A,INDEX(Data!FW:FW,$B15)-Data!FW$2+INDEX($A15:CQ15,,MAX(ISNUMBER($D15:CQ15)*COLUMN($D15:CQ15))))</f>
        <v>#N/A</v>
      </c>
      <c r="CS15" s="2" t="e">
        <f t="array" ref="CS15">IF(INDEX(Data!FX:FX,$B15)=0,#N/A,INDEX(Data!FX:FX,$B15)-Data!FX$2+INDEX($A15:CR15,,MAX(ISNUMBER($D15:CR15)*COLUMN($D15:CR15))))</f>
        <v>#N/A</v>
      </c>
      <c r="CT15" s="2" t="e">
        <f t="array" ref="CT15">IF(INDEX(Data!FY:FY,$B15)=0,#N/A,INDEX(Data!FY:FY,$B15)-Data!FY$2+INDEX($A15:CS15,,MAX(ISNUMBER($D15:CS15)*COLUMN($D15:CS15))))</f>
        <v>#N/A</v>
      </c>
      <c r="CU15" s="2" t="e">
        <f t="array" ref="CU15">IF(INDEX(Data!FZ:FZ,$B15)=0,#N/A,INDEX(Data!FZ:FZ,$B15)-Data!FZ$2+INDEX($A15:CT15,,MAX(ISNUMBER($D15:CT15)*COLUMN($D15:CT15))))</f>
        <v>#N/A</v>
      </c>
      <c r="CV15" s="2" t="e">
        <f t="array" ref="CV15">IF(INDEX(Data!GA:GA,$B15)=0,#N/A,INDEX(Data!GA:GA,$B15)-Data!GA$2+INDEX($A15:CU15,,MAX(ISNUMBER($D15:CU15)*COLUMN($D15:CU15))))</f>
        <v>#N/A</v>
      </c>
      <c r="CW15" s="2" t="e">
        <f t="array" ref="CW15">IF(INDEX(Data!GB:GB,$B15)=0,#N/A,INDEX(Data!GB:GB,$B15)-Data!GB$2+INDEX($A15:CV15,,MAX(ISNUMBER($D15:CV15)*COLUMN($D15:CV15))))</f>
        <v>#N/A</v>
      </c>
      <c r="CX15" s="2" t="e">
        <f t="array" ref="CX15">IF(INDEX(Data!GC:GC,$B15)=0,#N/A,INDEX(Data!GC:GC,$B15)-Data!GC$2+INDEX($A15:CW15,,MAX(ISNUMBER($D15:CW15)*COLUMN($D15:CW15))))</f>
        <v>#N/A</v>
      </c>
      <c r="CY15" s="2" t="e">
        <f t="array" ref="CY15">IF(INDEX(Data!GD:GD,$B15)=0,#N/A,INDEX(Data!GD:GD,$B15)-Data!GD$2+INDEX($A15:CX15,,MAX(ISNUMBER($D15:CX15)*COLUMN($D15:CX15))))</f>
        <v>#N/A</v>
      </c>
      <c r="CZ15" s="2" t="e">
        <f t="array" ref="CZ15">IF(INDEX(Data!GE:GE,$B15)=0,#N/A,INDEX(Data!GE:GE,$B15)-Data!GE$2+INDEX($A15:CY15,,MAX(ISNUMBER($D15:CY15)*COLUMN($D15:CY15))))</f>
        <v>#N/A</v>
      </c>
      <c r="DA15" s="2" t="e">
        <f t="array" ref="DA15">IF(INDEX(Data!GF:GF,$B15)=0,#N/A,INDEX(Data!GF:GF,$B15)-Data!GF$2+INDEX($A15:CZ15,,MAX(ISNUMBER($D15:CZ15)*COLUMN($D15:CZ15))))</f>
        <v>#N/A</v>
      </c>
      <c r="DB15" s="2" t="e">
        <f t="array" ref="DB15">IF(INDEX(Data!GG:GG,$B15)=0,#N/A,INDEX(Data!GG:GG,$B15)-Data!GG$2+INDEX($A15:DA15,,MAX(ISNUMBER($D15:DA15)*COLUMN($D15:DA15))))</f>
        <v>#N/A</v>
      </c>
      <c r="DC15" s="2" t="e">
        <f t="array" ref="DC15">IF(INDEX(Data!GH:GH,$B15)=0,#N/A,INDEX(Data!GH:GH,$B15)-Data!GH$2+INDEX($A15:DB15,,MAX(ISNUMBER($D15:DB15)*COLUMN($D15:DB15))))</f>
        <v>#N/A</v>
      </c>
      <c r="DD15" s="2" t="e">
        <f t="array" ref="DD15">IF(INDEX(Data!GI:GI,$B15)=0,#N/A,INDEX(Data!GI:GI,$B15)-Data!GI$2+INDEX($A15:DC15,,MAX(ISNUMBER($D15:DC15)*COLUMN($D15:DC15))))</f>
        <v>#N/A</v>
      </c>
      <c r="DE15" s="2" t="e">
        <f t="array" ref="DE15">IF(INDEX(Data!GJ:GJ,$B15)=0,#N/A,INDEX(Data!GJ:GJ,$B15)-Data!GJ$2+INDEX($A15:DD15,,MAX(ISNUMBER($D15:DD15)*COLUMN($D15:DD15))))</f>
        <v>#N/A</v>
      </c>
      <c r="DF15" s="2" t="e">
        <f t="array" ref="DF15">IF(INDEX(Data!GK:GK,$B15)=0,#N/A,INDEX(Data!GK:GK,$B15)-Data!GK$2+INDEX($A15:DE15,,MAX(ISNUMBER($D15:DE15)*COLUMN($D15:DE15))))</f>
        <v>#N/A</v>
      </c>
      <c r="DG15" s="2" t="e">
        <f t="array" ref="DG15">IF(INDEX(Data!GL:GL,$B15)=0,#N/A,INDEX(Data!GL:GL,$B15)-Data!GL$2+INDEX($A15:DF15,,MAX(ISNUMBER($D15:DF15)*COLUMN($D15:DF15))))</f>
        <v>#N/A</v>
      </c>
      <c r="DH15" s="2" t="e">
        <f t="array" ref="DH15">IF(INDEX(Data!GM:GM,$B15)=0,#N/A,INDEX(Data!GM:GM,$B15)-Data!GM$2+INDEX($A15:DG15,,MAX(ISNUMBER($D15:DG15)*COLUMN($D15:DG15))))</f>
        <v>#N/A</v>
      </c>
      <c r="DI15" s="2" t="e">
        <f t="array" ref="DI15">IF(INDEX(Data!GN:GN,$B15)=0,#N/A,INDEX(Data!GN:GN,$B15)-Data!GN$2+INDEX($A15:DH15,,MAX(ISNUMBER($D15:DH15)*COLUMN($D15:DH15))))</f>
        <v>#N/A</v>
      </c>
      <c r="DJ15" s="2" t="e">
        <f t="array" ref="DJ15">IF(INDEX(Data!GO:GO,$B15)=0,#N/A,INDEX(Data!GO:GO,$B15)-Data!GO$2+INDEX($A15:DI15,,MAX(ISNUMBER($D15:DI15)*COLUMN($D15:DI15))))</f>
        <v>#N/A</v>
      </c>
      <c r="DK15" s="2" t="e">
        <f t="array" ref="DK15">IF(INDEX(Data!GP:GP,$B15)=0,#N/A,INDEX(Data!GP:GP,$B15)-Data!GP$2+INDEX($A15:DJ15,,MAX(ISNUMBER($D15:DJ15)*COLUMN($D15:DJ15))))</f>
        <v>#N/A</v>
      </c>
      <c r="DL15" s="2" t="e">
        <f t="array" ref="DL15">IF(INDEX(Data!GQ:GQ,$B15)=0,#N/A,INDEX(Data!GQ:GQ,$B15)-Data!GQ$2+INDEX($A15:DK15,,MAX(ISNUMBER($D15:DK15)*COLUMN($D15:DK15))))</f>
        <v>#N/A</v>
      </c>
      <c r="DM15" s="2" t="e">
        <f t="array" ref="DM15">IF(INDEX(Data!GR:GR,$B15)=0,#N/A,INDEX(Data!GR:GR,$B15)-Data!GR$2+INDEX($A15:DL15,,MAX(ISNUMBER($D15:DL15)*COLUMN($D15:DL15))))</f>
        <v>#N/A</v>
      </c>
      <c r="DN15" s="2" t="e">
        <f t="array" ref="DN15">IF(INDEX(Data!GS:GS,$B15)=0,#N/A,INDEX(Data!GS:GS,$B15)-Data!GS$2+INDEX($A15:DM15,,MAX(ISNUMBER($D15:DM15)*COLUMN($D15:DM15))))</f>
        <v>#N/A</v>
      </c>
      <c r="DO15" s="2" t="e">
        <f t="array" ref="DO15">IF(INDEX(Data!GT:GT,$B15)=0,#N/A,INDEX(Data!GT:GT,$B15)-Data!GT$2+INDEX($A15:DN15,,MAX(ISNUMBER($D15:DN15)*COLUMN($D15:DN15))))</f>
        <v>#N/A</v>
      </c>
      <c r="DP15" s="2" t="e">
        <f t="array" ref="DP15">IF(INDEX(Data!GU:GU,$B15)=0,#N/A,INDEX(Data!GU:GU,$B15)-Data!GU$2+INDEX($A15:DO15,,MAX(ISNUMBER($D15:DO15)*COLUMN($D15:DO15))))</f>
        <v>#N/A</v>
      </c>
      <c r="DQ15" s="2" t="e">
        <f t="array" ref="DQ15">IF(INDEX(Data!GV:GV,$B15)=0,#N/A,INDEX(Data!GV:GV,$B15)-Data!GV$2+INDEX($A15:DP15,,MAX(ISNUMBER($D15:DP15)*COLUMN($D15:DP15))))</f>
        <v>#N/A</v>
      </c>
      <c r="DR15" s="2" t="e">
        <f t="array" ref="DR15">IF(INDEX(Data!GW:GW,$B15)=0,#N/A,INDEX(Data!GW:GW,$B15)-Data!GW$2+INDEX($A15:DQ15,,MAX(ISNUMBER($D15:DQ15)*COLUMN($D15:DQ15))))</f>
        <v>#N/A</v>
      </c>
      <c r="DS15" s="2" t="e">
        <f t="array" ref="DS15">IF(INDEX(Data!GX:GX,$B15)=0,#N/A,INDEX(Data!GX:GX,$B15)-Data!GX$2+INDEX($A15:DR15,,MAX(ISNUMBER($D15:DR15)*COLUMN($D15:DR15))))</f>
        <v>#N/A</v>
      </c>
      <c r="DT15" s="2" t="e">
        <f t="array" ref="DT15">IF(INDEX(Data!GY:GY,$B15)=0,#N/A,INDEX(Data!GY:GY,$B15)-Data!GY$2+INDEX($A15:DS15,,MAX(ISNUMBER($D15:DS15)*COLUMN($D15:DS15))))</f>
        <v>#N/A</v>
      </c>
      <c r="DU15" s="2" t="e">
        <f t="array" ref="DU15">IF(INDEX(Data!GZ:GZ,$B15)=0,#N/A,INDEX(Data!GZ:GZ,$B15)-Data!GZ$2+INDEX($A15:DT15,,MAX(ISNUMBER($D15:DT15)*COLUMN($D15:DT15))))</f>
        <v>#N/A</v>
      </c>
      <c r="DV15" s="2" t="e">
        <f t="array" ref="DV15">IF(INDEX(Data!HA:HA,$B15)=0,#N/A,INDEX(Data!HA:HA,$B15)-Data!HA$2+INDEX($A15:DU15,,MAX(ISNUMBER($D15:DU15)*COLUMN($D15:DU15))))</f>
        <v>#N/A</v>
      </c>
      <c r="DW15" s="2" t="e">
        <f t="array" ref="DW15">IF(INDEX(Data!HB:HB,$B15)=0,#N/A,INDEX(Data!HB:HB,$B15)-Data!HB$2+INDEX($A15:DV15,,MAX(ISNUMBER($D15:DV15)*COLUMN($D15:DV15))))</f>
        <v>#N/A</v>
      </c>
      <c r="DX15" s="2" t="e">
        <f t="array" ref="DX15">IF(INDEX(Data!HC:HC,$B15)=0,#N/A,INDEX(Data!HC:HC,$B15)-Data!HC$2+INDEX($A15:DW15,,MAX(ISNUMBER($D15:DW15)*COLUMN($D15:DW15))))</f>
        <v>#N/A</v>
      </c>
      <c r="DY15" s="2" t="e">
        <f t="array" ref="DY15">IF(INDEX(Data!HD:HD,$B15)=0,#N/A,INDEX(Data!HD:HD,$B15)-Data!HD$2+INDEX($A15:DX15,,MAX(ISNUMBER($D15:DX15)*COLUMN($D15:DX15))))</f>
        <v>#N/A</v>
      </c>
      <c r="DZ15" s="2" t="e">
        <f t="array" ref="DZ15">IF(INDEX(Data!HE:HE,$B15)=0,#N/A,INDEX(Data!HE:HE,$B15)-Data!HE$2+INDEX($A15:DY15,,MAX(ISNUMBER($D15:DY15)*COLUMN($D15:DY15))))</f>
        <v>#N/A</v>
      </c>
      <c r="EA15" s="2" t="e">
        <f t="array" ref="EA15">IF(INDEX(Data!HF:HF,$B15)=0,#N/A,INDEX(Data!HF:HF,$B15)-Data!HF$2+INDEX($A15:DZ15,,MAX(ISNUMBER($D15:DZ15)*COLUMN($D15:DZ15))))</f>
        <v>#N/A</v>
      </c>
      <c r="EB15" s="2" t="e">
        <f t="array" ref="EB15">IF(INDEX(Data!HG:HG,$B15)=0,#N/A,INDEX(Data!HG:HG,$B15)-Data!HG$2+INDEX($A15:EA15,,MAX(ISNUMBER($D15:EA15)*COLUMN($D15:EA15))))</f>
        <v>#N/A</v>
      </c>
      <c r="EC15" s="2" t="e">
        <f t="array" ref="EC15">IF(INDEX(Data!HH:HH,$B15)=0,#N/A,INDEX(Data!HH:HH,$B15)-Data!HH$2+INDEX($A15:EB15,,MAX(ISNUMBER($D15:EB15)*COLUMN($D15:EB15))))</f>
        <v>#N/A</v>
      </c>
      <c r="ED15" s="2" t="e">
        <f t="array" ref="ED15">IF(INDEX(Data!HI:HI,$B15)=0,#N/A,INDEX(Data!HI:HI,$B15)-Data!HI$2+INDEX($A15:EC15,,MAX(ISNUMBER($D15:EC15)*COLUMN($D15:EC15))))</f>
        <v>#N/A</v>
      </c>
      <c r="EE15" s="2" t="e">
        <f t="array" ref="EE15">IF(INDEX(Data!HJ:HJ,$B15)=0,#N/A,INDEX(Data!HJ:HJ,$B15)-Data!HJ$2+INDEX($A15:ED15,,MAX(ISNUMBER($D15:ED15)*COLUMN($D15:ED15))))</f>
        <v>#N/A</v>
      </c>
      <c r="EF15" s="2" t="e">
        <f t="array" ref="EF15">IF(INDEX(Data!HK:HK,$B15)=0,#N/A,INDEX(Data!HK:HK,$B15)-Data!HK$2+INDEX($A15:EE15,,MAX(ISNUMBER($D15:EE15)*COLUMN($D15:EE15))))</f>
        <v>#N/A</v>
      </c>
      <c r="EG15" s="2" t="e">
        <f t="array" ref="EG15">IF(INDEX(Data!HL:HL,$B15)=0,#N/A,INDEX(Data!HL:HL,$B15)-Data!HL$2+INDEX($A15:EF15,,MAX(ISNUMBER($D15:EF15)*COLUMN($D15:EF15))))</f>
        <v>#N/A</v>
      </c>
      <c r="EH15" s="2" t="e">
        <f t="array" ref="EH15">IF(INDEX(Data!HM:HM,$B15)=0,#N/A,INDEX(Data!HM:HM,$B15)-Data!HM$2+INDEX($A15:EG15,,MAX(ISNUMBER($D15:EG15)*COLUMN($D15:EG15))))</f>
        <v>#N/A</v>
      </c>
      <c r="EI15" s="2" t="e">
        <f t="array" ref="EI15">IF(INDEX(Data!HN:HN,$B15)=0,#N/A,INDEX(Data!HN:HN,$B15)-Data!HN$2+INDEX($A15:EH15,,MAX(ISNUMBER($D15:EH15)*COLUMN($D15:EH15))))</f>
        <v>#N/A</v>
      </c>
    </row>
    <row r="16" spans="1:139" x14ac:dyDescent="0.25">
      <c r="A16" s="2" t="str">
        <f>Data!CG91</f>
        <v>Karl Seper</v>
      </c>
      <c r="B16" s="2">
        <f>MATCH(A16,Data!CG:CG,0)</f>
        <v>91</v>
      </c>
      <c r="C16" s="2">
        <f ca="1">COUNTIF(OFFSET(Data!$CJ$1:$EZ$78,B16-1,0,1),"&gt;0")</f>
        <v>26</v>
      </c>
      <c r="D16" s="2">
        <v>0</v>
      </c>
      <c r="E16" s="2">
        <f t="array" ref="E16">IF(INDEX(Data!CJ:CJ,$B16)=0,#N/A,INDEX(Data!CJ:CJ,$B16)-Data!CJ$2+INDEX($A16:D16,,MAX(ISNUMBER($D16:D16)*COLUMN($D16:D16))))</f>
        <v>0</v>
      </c>
      <c r="F16" s="2">
        <f t="array" ref="F16">IF(INDEX(Data!CK:CK,$B16)=0,#N/A,INDEX(Data!CK:CK,$B16)-Data!CK$2+INDEX($A16:E16,,MAX(ISNUMBER($D16:E16)*COLUMN($D16:E16))))</f>
        <v>0</v>
      </c>
      <c r="G16" s="2">
        <f t="array" ref="G16">IF(INDEX(Data!CL:CL,$B16)=0,#N/A,INDEX(Data!CL:CL,$B16)-Data!CL$2+INDEX($A16:F16,,MAX(ISNUMBER($D16:F16)*COLUMN($D16:F16))))</f>
        <v>0</v>
      </c>
      <c r="H16" s="2">
        <f t="array" ref="H16">IF(INDEX(Data!CM:CM,$B16)=0,#N/A,INDEX(Data!CM:CM,$B16)-Data!CM$2+INDEX($A16:G16,,MAX(ISNUMBER($D16:G16)*COLUMN($D16:G16))))</f>
        <v>0</v>
      </c>
      <c r="I16" s="2">
        <f t="array" ref="I16">IF(INDEX(Data!CN:CN,$B16)=0,#N/A,INDEX(Data!CN:CN,$B16)-Data!CN$2+INDEX($A16:H16,,MAX(ISNUMBER($D16:H16)*COLUMN($D16:H16))))</f>
        <v>0</v>
      </c>
      <c r="J16" s="2">
        <f t="array" ref="J16">IF(INDEX(Data!CO:CO,$B16)=0,#N/A,INDEX(Data!CO:CO,$B16)-Data!CO$2+INDEX($A16:I16,,MAX(ISNUMBER($D16:I16)*COLUMN($D16:I16))))</f>
        <v>0</v>
      </c>
      <c r="K16" s="2">
        <f t="array" ref="K16">IF(INDEX(Data!CP:CP,$B16)=0,#N/A,INDEX(Data!CP:CP,$B16)-Data!CP$2+INDEX($A16:J16,,MAX(ISNUMBER($D16:J16)*COLUMN($D16:J16))))</f>
        <v>0</v>
      </c>
      <c r="L16" s="2">
        <f t="array" ref="L16">IF(INDEX(Data!CQ:CQ,$B16)=0,#N/A,INDEX(Data!CQ:CQ,$B16)-Data!CQ$2+INDEX($A16:K16,,MAX(ISNUMBER($D16:K16)*COLUMN($D16:K16))))</f>
        <v>-1</v>
      </c>
      <c r="M16" s="2">
        <f t="array" ref="M16">IF(INDEX(Data!CR:CR,$B16)=0,#N/A,INDEX(Data!CR:CR,$B16)-Data!CR$2+INDEX($A16:L16,,MAX(ISNUMBER($D16:L16)*COLUMN($D16:L16))))</f>
        <v>-1</v>
      </c>
      <c r="N16" s="2">
        <f t="array" ref="N16">IF(INDEX(Data!CS:CS,$B16)=0,#N/A,INDEX(Data!CS:CS,$B16)-Data!CS$2+INDEX($A16:M16,,MAX(ISNUMBER($D16:M16)*COLUMN($D16:M16))))</f>
        <v>0</v>
      </c>
      <c r="O16" s="2">
        <f t="array" ref="O16">IF(INDEX(Data!CT:CT,$B16)=0,#N/A,INDEX(Data!CT:CT,$B16)-Data!CT$2+INDEX($A16:N16,,MAX(ISNUMBER($D16:N16)*COLUMN($D16:N16))))</f>
        <v>0</v>
      </c>
      <c r="P16" s="2">
        <f t="array" ref="P16">IF(INDEX(Data!CU:CU,$B16)=0,#N/A,INDEX(Data!CU:CU,$B16)-Data!CU$2+INDEX($A16:O16,,MAX(ISNUMBER($D16:O16)*COLUMN($D16:O16))))</f>
        <v>-1</v>
      </c>
      <c r="Q16" s="2">
        <f t="array" ref="Q16">IF(INDEX(Data!CV:CV,$B16)=0,#N/A,INDEX(Data!CV:CV,$B16)-Data!CV$2+INDEX($A16:P16,,MAX(ISNUMBER($D16:P16)*COLUMN($D16:P16))))</f>
        <v>-1</v>
      </c>
      <c r="R16" s="2">
        <f t="array" ref="R16">IF(INDEX(Data!CW:CW,$B16)=0,#N/A,INDEX(Data!CW:CW,$B16)-Data!CW$2+INDEX($A16:Q16,,MAX(ISNUMBER($D16:Q16)*COLUMN($D16:Q16))))</f>
        <v>-1</v>
      </c>
      <c r="S16" s="2">
        <f t="array" ref="S16">IF(INDEX(Data!CX:CX,$B16)=0,#N/A,INDEX(Data!CX:CX,$B16)-Data!CX$2+INDEX($A16:R16,,MAX(ISNUMBER($D16:R16)*COLUMN($D16:R16))))</f>
        <v>-1</v>
      </c>
      <c r="T16" s="2">
        <f t="array" ref="T16">IF(INDEX(Data!CY:CY,$B16)=0,#N/A,INDEX(Data!CY:CY,$B16)-Data!CY$2+INDEX($A16:S16,,MAX(ISNUMBER($D16:S16)*COLUMN($D16:S16))))</f>
        <v>0</v>
      </c>
      <c r="U16" s="2">
        <f t="array" ref="U16">IF(INDEX(Data!CZ:CZ,$B16)=0,#N/A,INDEX(Data!CZ:CZ,$B16)-Data!CZ$2+INDEX($A16:T16,,MAX(ISNUMBER($D16:T16)*COLUMN($D16:T16))))</f>
        <v>1</v>
      </c>
      <c r="V16" s="2">
        <f t="array" ref="V16">IF(INDEX(Data!DA:DA,$B16)=0,#N/A,INDEX(Data!DA:DA,$B16)-Data!DA$2+INDEX($A16:U16,,MAX(ISNUMBER($D16:U16)*COLUMN($D16:U16))))</f>
        <v>1</v>
      </c>
      <c r="W16" s="2">
        <f t="array" ref="W16">IF(INDEX(Data!DB:DB,$B16)=0,#N/A,INDEX(Data!DB:DB,$B16)-Data!DB$2+INDEX($A16:V16,,MAX(ISNUMBER($D16:V16)*COLUMN($D16:V16))))</f>
        <v>3</v>
      </c>
      <c r="X16" s="2">
        <f t="array" ref="X16">IF(INDEX(Data!DC:DC,$B16)=0,#N/A,INDEX(Data!DC:DC,$B16)-Data!DC$2+INDEX($A16:W16,,MAX(ISNUMBER($D16:W16)*COLUMN($D16:W16))))</f>
        <v>3</v>
      </c>
      <c r="Y16" s="2">
        <f t="array" ref="Y16">IF(INDEX(Data!DD:DD,$B16)=0,#N/A,INDEX(Data!DD:DD,$B16)-Data!DD$2+INDEX($A16:X16,,MAX(ISNUMBER($D16:X16)*COLUMN($D16:X16))))</f>
        <v>3</v>
      </c>
      <c r="Z16" s="2">
        <f t="array" ref="Z16">IF(INDEX(Data!DE:DE,$B16)=0,#N/A,INDEX(Data!DE:DE,$B16)-Data!DE$2+INDEX($A16:Y16,,MAX(ISNUMBER($D16:Y16)*COLUMN($D16:Y16))))</f>
        <v>4</v>
      </c>
      <c r="AA16" s="2">
        <f t="array" ref="AA16">IF(INDEX(Data!DF:DF,$B16)=0,#N/A,INDEX(Data!DF:DF,$B16)-Data!DF$2+INDEX($A16:Z16,,MAX(ISNUMBER($D16:Z16)*COLUMN($D16:Z16))))</f>
        <v>5</v>
      </c>
      <c r="AB16" s="2">
        <f t="array" ref="AB16">IF(INDEX(Data!DG:DG,$B16)=0,#N/A,INDEX(Data!DG:DG,$B16)-Data!DG$2+INDEX($A16:AA16,,MAX(ISNUMBER($D16:AA16)*COLUMN($D16:AA16))))</f>
        <v>5</v>
      </c>
      <c r="AC16" s="2">
        <f t="array" ref="AC16">IF(INDEX(Data!DH:DH,$B16)=0,#N/A,INDEX(Data!DH:DH,$B16)-Data!DH$2+INDEX($A16:AB16,,MAX(ISNUMBER($D16:AB16)*COLUMN($D16:AB16))))</f>
        <v>5</v>
      </c>
      <c r="AD16" s="2">
        <f t="array" ref="AD16">IF(INDEX(Data!DI:DI,$B16)=0,#N/A,INDEX(Data!DI:DI,$B16)-Data!DI$2+INDEX($A16:AC16,,MAX(ISNUMBER($D16:AC16)*COLUMN($D16:AC16))))</f>
        <v>4</v>
      </c>
      <c r="AE16" s="2" t="e">
        <f t="array" ref="AE16">IF(INDEX(Data!DJ:DJ,$B16)=0,#N/A,INDEX(Data!DJ:DJ,$B16)-Data!DJ$2+INDEX($A16:AD16,,MAX(ISNUMBER($D16:AD16)*COLUMN($D16:AD16))))</f>
        <v>#N/A</v>
      </c>
      <c r="AF16" s="2" t="e">
        <f t="array" ref="AF16">IF(INDEX(Data!DK:DK,$B16)=0,#N/A,INDEX(Data!DK:DK,$B16)-Data!DK$2+INDEX($A16:AE16,,MAX(ISNUMBER($D16:AE16)*COLUMN($D16:AE16))))</f>
        <v>#N/A</v>
      </c>
      <c r="AG16" s="2" t="e">
        <f t="array" ref="AG16">IF(INDEX(Data!DL:DL,$B16)=0,#N/A,INDEX(Data!DL:DL,$B16)-Data!DL$2+INDEX($A16:AF16,,MAX(ISNUMBER($D16:AF16)*COLUMN($D16:AF16))))</f>
        <v>#N/A</v>
      </c>
      <c r="AH16" s="2" t="e">
        <f t="array" ref="AH16">IF(INDEX(Data!DM:DM,$B16)=0,#N/A,INDEX(Data!DM:DM,$B16)-Data!DM$2+INDEX($A16:AG16,,MAX(ISNUMBER($D16:AG16)*COLUMN($D16:AG16))))</f>
        <v>#N/A</v>
      </c>
      <c r="AI16" s="2" t="e">
        <f t="array" ref="AI16">IF(INDEX(Data!DN:DN,$B16)=0,#N/A,INDEX(Data!DN:DN,$B16)-Data!DN$2+INDEX($A16:AH16,,MAX(ISNUMBER($D16:AH16)*COLUMN($D16:AH16))))</f>
        <v>#N/A</v>
      </c>
      <c r="AJ16" s="2" t="e">
        <f t="array" ref="AJ16">IF(INDEX(Data!DO:DO,$B16)=0,#N/A,INDEX(Data!DO:DO,$B16)-Data!DO$2+INDEX($A16:AI16,,MAX(ISNUMBER($D16:AI16)*COLUMN($D16:AI16))))</f>
        <v>#N/A</v>
      </c>
      <c r="AK16" s="2" t="e">
        <f t="array" ref="AK16">IF(INDEX(Data!DP:DP,$B16)=0,#N/A,INDEX(Data!DP:DP,$B16)-Data!DP$2+INDEX($A16:AJ16,,MAX(ISNUMBER($D16:AJ16)*COLUMN($D16:AJ16))))</f>
        <v>#N/A</v>
      </c>
      <c r="AL16" s="2" t="e">
        <f t="array" ref="AL16">IF(INDEX(Data!DQ:DQ,$B16)=0,#N/A,INDEX(Data!DQ:DQ,$B16)-Data!DQ$2+INDEX($A16:AK16,,MAX(ISNUMBER($D16:AK16)*COLUMN($D16:AK16))))</f>
        <v>#N/A</v>
      </c>
      <c r="AM16" s="2" t="e">
        <f t="array" ref="AM16">IF(INDEX(Data!DR:DR,$B16)=0,#N/A,INDEX(Data!DR:DR,$B16)-Data!DR$2+INDEX($A16:AL16,,MAX(ISNUMBER($D16:AL16)*COLUMN($D16:AL16))))</f>
        <v>#N/A</v>
      </c>
      <c r="AN16" s="2" t="e">
        <f t="array" ref="AN16">IF(INDEX(Data!DS:DS,$B16)=0,#N/A,INDEX(Data!DS:DS,$B16)-Data!DS$2+INDEX($A16:AM16,,MAX(ISNUMBER($D16:AM16)*COLUMN($D16:AM16))))</f>
        <v>#N/A</v>
      </c>
      <c r="AO16" s="2" t="e">
        <f t="array" ref="AO16">IF(INDEX(Data!DT:DT,$B16)=0,#N/A,INDEX(Data!DT:DT,$B16)-Data!DT$2+INDEX($A16:AN16,,MAX(ISNUMBER($D16:AN16)*COLUMN($D16:AN16))))</f>
        <v>#N/A</v>
      </c>
      <c r="AP16" s="2" t="e">
        <f t="array" ref="AP16">IF(INDEX(Data!DU:DU,$B16)=0,#N/A,INDEX(Data!DU:DU,$B16)-Data!DU$2+INDEX($A16:AO16,,MAX(ISNUMBER($D16:AO16)*COLUMN($D16:AO16))))</f>
        <v>#N/A</v>
      </c>
      <c r="AQ16" s="2" t="e">
        <f t="array" ref="AQ16">IF(INDEX(Data!DV:DV,$B16)=0,#N/A,INDEX(Data!DV:DV,$B16)-Data!DV$2+INDEX($A16:AP16,,MAX(ISNUMBER($D16:AP16)*COLUMN($D16:AP16))))</f>
        <v>#N/A</v>
      </c>
      <c r="AR16" s="2" t="e">
        <f t="array" ref="AR16">IF(INDEX(Data!DW:DW,$B16)=0,#N/A,INDEX(Data!DW:DW,$B16)-Data!DW$2+INDEX($A16:AQ16,,MAX(ISNUMBER($D16:AQ16)*COLUMN($D16:AQ16))))</f>
        <v>#N/A</v>
      </c>
      <c r="AS16" s="2" t="e">
        <f t="array" ref="AS16">IF(INDEX(Data!DX:DX,$B16)=0,#N/A,INDEX(Data!DX:DX,$B16)-Data!DX$2+INDEX($A16:AR16,,MAX(ISNUMBER($D16:AR16)*COLUMN($D16:AR16))))</f>
        <v>#N/A</v>
      </c>
      <c r="AT16" s="2" t="e">
        <f t="array" ref="AT16">IF(INDEX(Data!DY:DY,$B16)=0,#N/A,INDEX(Data!DY:DY,$B16)-Data!DY$2+INDEX($A16:AS16,,MAX(ISNUMBER($D16:AS16)*COLUMN($D16:AS16))))</f>
        <v>#N/A</v>
      </c>
      <c r="AU16" s="2" t="e">
        <f t="array" ref="AU16">IF(INDEX(Data!DZ:DZ,$B16)=0,#N/A,INDEX(Data!DZ:DZ,$B16)-Data!DZ$2+INDEX($A16:AT16,,MAX(ISNUMBER($D16:AT16)*COLUMN($D16:AT16))))</f>
        <v>#N/A</v>
      </c>
      <c r="AV16" s="2" t="e">
        <f t="array" ref="AV16">IF(INDEX(Data!EA:EA,$B16)=0,#N/A,INDEX(Data!EA:EA,$B16)-Data!EA$2+INDEX($A16:AU16,,MAX(ISNUMBER($D16:AU16)*COLUMN($D16:AU16))))</f>
        <v>#N/A</v>
      </c>
      <c r="AW16" s="2" t="e">
        <f t="array" ref="AW16">IF(INDEX(Data!EB:EB,$B16)=0,#N/A,INDEX(Data!EB:EB,$B16)-Data!EB$2+INDEX($A16:AV16,,MAX(ISNUMBER($D16:AV16)*COLUMN($D16:AV16))))</f>
        <v>#N/A</v>
      </c>
      <c r="AX16" s="2" t="e">
        <f t="array" ref="AX16">IF(INDEX(Data!EC:EC,$B16)=0,#N/A,INDEX(Data!EC:EC,$B16)-Data!EC$2+INDEX($A16:AW16,,MAX(ISNUMBER($D16:AW16)*COLUMN($D16:AW16))))</f>
        <v>#N/A</v>
      </c>
      <c r="AY16" s="2" t="e">
        <f t="array" ref="AY16">IF(INDEX(Data!ED:ED,$B16)=0,#N/A,INDEX(Data!ED:ED,$B16)-Data!ED$2+INDEX($A16:AX16,,MAX(ISNUMBER($D16:AX16)*COLUMN($D16:AX16))))</f>
        <v>#N/A</v>
      </c>
      <c r="AZ16" s="2" t="e">
        <f t="array" ref="AZ16">IF(INDEX(Data!EE:EE,$B16)=0,#N/A,INDEX(Data!EE:EE,$B16)-Data!EE$2+INDEX($A16:AY16,,MAX(ISNUMBER($D16:AY16)*COLUMN($D16:AY16))))</f>
        <v>#N/A</v>
      </c>
      <c r="BA16" s="2" t="e">
        <f t="array" ref="BA16">IF(INDEX(Data!EF:EF,$B16)=0,#N/A,INDEX(Data!EF:EF,$B16)-Data!EF$2+INDEX($A16:AZ16,,MAX(ISNUMBER($D16:AZ16)*COLUMN($D16:AZ16))))</f>
        <v>#N/A</v>
      </c>
      <c r="BB16" s="2" t="e">
        <f t="array" ref="BB16">IF(INDEX(Data!EG:EG,$B16)=0,#N/A,INDEX(Data!EG:EG,$B16)-Data!EG$2+INDEX($A16:BA16,,MAX(ISNUMBER($D16:BA16)*COLUMN($D16:BA16))))</f>
        <v>#N/A</v>
      </c>
      <c r="BC16" s="2" t="e">
        <f t="array" ref="BC16">IF(INDEX(Data!EH:EH,$B16)=0,#N/A,INDEX(Data!EH:EH,$B16)-Data!EH$2+INDEX($A16:BB16,,MAX(ISNUMBER($D16:BB16)*COLUMN($D16:BB16))))</f>
        <v>#N/A</v>
      </c>
      <c r="BD16" s="2" t="e">
        <f t="array" ref="BD16">IF(INDEX(Data!EI:EI,$B16)=0,#N/A,INDEX(Data!EI:EI,$B16)-Data!EI$2+INDEX($A16:BC16,,MAX(ISNUMBER($D16:BC16)*COLUMN($D16:BC16))))</f>
        <v>#N/A</v>
      </c>
      <c r="BE16" s="2" t="e">
        <f t="array" ref="BE16">IF(INDEX(Data!EJ:EJ,$B16)=0,#N/A,INDEX(Data!EJ:EJ,$B16)-Data!EJ$2+INDEX($A16:BD16,,MAX(ISNUMBER($D16:BD16)*COLUMN($D16:BD16))))</f>
        <v>#N/A</v>
      </c>
      <c r="BF16" s="2" t="e">
        <f t="array" ref="BF16">IF(INDEX(Data!EK:EK,$B16)=0,#N/A,INDEX(Data!EK:EK,$B16)-Data!EK$2+INDEX($A16:BE16,,MAX(ISNUMBER($D16:BE16)*COLUMN($D16:BE16))))</f>
        <v>#N/A</v>
      </c>
      <c r="BG16" s="2" t="e">
        <f t="array" ref="BG16">IF(INDEX(Data!EL:EL,$B16)=0,#N/A,INDEX(Data!EL:EL,$B16)-Data!EL$2+INDEX($A16:BF16,,MAX(ISNUMBER($D16:BF16)*COLUMN($D16:BF16))))</f>
        <v>#N/A</v>
      </c>
      <c r="BH16" s="2" t="e">
        <f t="array" ref="BH16">IF(INDEX(Data!EM:EM,$B16)=0,#N/A,INDEX(Data!EM:EM,$B16)-Data!EM$2+INDEX($A16:BG16,,MAX(ISNUMBER($D16:BG16)*COLUMN($D16:BG16))))</f>
        <v>#N/A</v>
      </c>
      <c r="BI16" s="2" t="e">
        <f t="array" ref="BI16">IF(INDEX(Data!EN:EN,$B16)=0,#N/A,INDEX(Data!EN:EN,$B16)-Data!EN$2+INDEX($A16:BH16,,MAX(ISNUMBER($D16:BH16)*COLUMN($D16:BH16))))</f>
        <v>#N/A</v>
      </c>
      <c r="BJ16" s="2" t="e">
        <f t="array" ref="BJ16">IF(INDEX(Data!EO:EO,$B16)=0,#N/A,INDEX(Data!EO:EO,$B16)-Data!EO$2+INDEX($A16:BI16,,MAX(ISNUMBER($D16:BI16)*COLUMN($D16:BI16))))</f>
        <v>#N/A</v>
      </c>
      <c r="BK16" s="2" t="e">
        <f t="array" ref="BK16">IF(INDEX(Data!EP:EP,$B16)=0,#N/A,INDEX(Data!EP:EP,$B16)-Data!EP$2+INDEX($A16:BJ16,,MAX(ISNUMBER($D16:BJ16)*COLUMN($D16:BJ16))))</f>
        <v>#N/A</v>
      </c>
      <c r="BL16" s="2" t="e">
        <f t="array" ref="BL16">IF(INDEX(Data!EQ:EQ,$B16)=0,#N/A,INDEX(Data!EQ:EQ,$B16)-Data!EQ$2+INDEX($A16:BK16,,MAX(ISNUMBER($D16:BK16)*COLUMN($D16:BK16))))</f>
        <v>#N/A</v>
      </c>
      <c r="BM16" s="2" t="e">
        <f t="array" ref="BM16">IF(INDEX(Data!ER:ER,$B16)=0,#N/A,INDEX(Data!ER:ER,$B16)-Data!ER$2+INDEX($A16:BL16,,MAX(ISNUMBER($D16:BL16)*COLUMN($D16:BL16))))</f>
        <v>#N/A</v>
      </c>
      <c r="BN16" s="2" t="e">
        <f t="array" ref="BN16">IF(INDEX(Data!ES:ES,$B16)=0,#N/A,INDEX(Data!ES:ES,$B16)-Data!ES$2+INDEX($A16:BM16,,MAX(ISNUMBER($D16:BM16)*COLUMN($D16:BM16))))</f>
        <v>#N/A</v>
      </c>
      <c r="BO16" s="2" t="e">
        <f t="array" ref="BO16">IF(INDEX(Data!ET:ET,$B16)=0,#N/A,INDEX(Data!ET:ET,$B16)-Data!ET$2+INDEX($A16:BN16,,MAX(ISNUMBER($D16:BN16)*COLUMN($D16:BN16))))</f>
        <v>#N/A</v>
      </c>
      <c r="BP16" s="2" t="e">
        <f t="array" ref="BP16">IF(INDEX(Data!EU:EU,$B16)=0,#N/A,INDEX(Data!EU:EU,$B16)-Data!EU$2+INDEX($A16:BO16,,MAX(ISNUMBER($D16:BO16)*COLUMN($D16:BO16))))</f>
        <v>#N/A</v>
      </c>
      <c r="BQ16" s="2" t="e">
        <f t="array" ref="BQ16">IF(INDEX(Data!EV:EV,$B16)=0,#N/A,INDEX(Data!EV:EV,$B16)-Data!EV$2+INDEX($A16:BP16,,MAX(ISNUMBER($D16:BP16)*COLUMN($D16:BP16))))</f>
        <v>#N/A</v>
      </c>
      <c r="BR16" s="2" t="e">
        <f t="array" ref="BR16">IF(INDEX(Data!EW:EW,$B16)=0,#N/A,INDEX(Data!EW:EW,$B16)-Data!EW$2+INDEX($A16:BQ16,,MAX(ISNUMBER($D16:BQ16)*COLUMN($D16:BQ16))))</f>
        <v>#N/A</v>
      </c>
      <c r="BS16" s="2" t="e">
        <f t="array" ref="BS16">IF(INDEX(Data!EX:EX,$B16)=0,#N/A,INDEX(Data!EX:EX,$B16)-Data!EX$2+INDEX($A16:BR16,,MAX(ISNUMBER($D16:BR16)*COLUMN($D16:BR16))))</f>
        <v>#N/A</v>
      </c>
      <c r="BT16" s="2" t="e">
        <f t="array" ref="BT16">IF(INDEX(Data!EY:EY,$B16)=0,#N/A,INDEX(Data!EY:EY,$B16)-Data!EY$2+INDEX($A16:BS16,,MAX(ISNUMBER($D16:BS16)*COLUMN($D16:BS16))))</f>
        <v>#N/A</v>
      </c>
      <c r="BU16" s="2" t="e">
        <f t="array" ref="BU16">IF(INDEX(Data!EZ:EZ,$B16)=0,#N/A,INDEX(Data!EZ:EZ,$B16)-Data!EZ$2+INDEX($A16:BT16,,MAX(ISNUMBER($D16:BT16)*COLUMN($D16:BT16))))</f>
        <v>#N/A</v>
      </c>
      <c r="BV16" s="2" t="e">
        <f t="array" ref="BV16">IF(INDEX(Data!FA:FA,$B16)=0,#N/A,INDEX(Data!FA:FA,$B16)-Data!FA$2+INDEX($A16:BU16,,MAX(ISNUMBER($D16:BU16)*COLUMN($D16:BU16))))</f>
        <v>#N/A</v>
      </c>
      <c r="BW16" s="2" t="e">
        <f t="array" ref="BW16">IF(INDEX(Data!FB:FB,$B16)=0,#N/A,INDEX(Data!FB:FB,$B16)-Data!FB$2+INDEX($A16:BV16,,MAX(ISNUMBER($D16:BV16)*COLUMN($D16:BV16))))</f>
        <v>#N/A</v>
      </c>
      <c r="BX16" s="2" t="e">
        <f t="array" ref="BX16">IF(INDEX(Data!FC:FC,$B16)=0,#N/A,INDEX(Data!FC:FC,$B16)-Data!FC$2+INDEX($A16:BW16,,MAX(ISNUMBER($D16:BW16)*COLUMN($D16:BW16))))</f>
        <v>#N/A</v>
      </c>
      <c r="BY16" s="2" t="e">
        <f t="array" ref="BY16">IF(INDEX(Data!FD:FD,$B16)=0,#N/A,INDEX(Data!FD:FD,$B16)-Data!FD$2+INDEX($A16:BX16,,MAX(ISNUMBER($D16:BX16)*COLUMN($D16:BX16))))</f>
        <v>#N/A</v>
      </c>
      <c r="BZ16" s="2" t="e">
        <f t="array" ref="BZ16">IF(INDEX(Data!FE:FE,$B16)=0,#N/A,INDEX(Data!FE:FE,$B16)-Data!FE$2+INDEX($A16:BY16,,MAX(ISNUMBER($D16:BY16)*COLUMN($D16:BY16))))</f>
        <v>#N/A</v>
      </c>
      <c r="CA16" s="2" t="e">
        <f t="array" ref="CA16">IF(INDEX(Data!FF:FF,$B16)=0,#N/A,INDEX(Data!FF:FF,$B16)-Data!FF$2+INDEX($A16:BZ16,,MAX(ISNUMBER($D16:BZ16)*COLUMN($D16:BZ16))))</f>
        <v>#N/A</v>
      </c>
      <c r="CB16" s="2" t="e">
        <f t="array" ref="CB16">IF(INDEX(Data!FG:FG,$B16)=0,#N/A,INDEX(Data!FG:FG,$B16)-Data!FG$2+INDEX($A16:CA16,,MAX(ISNUMBER($D16:CA16)*COLUMN($D16:CA16))))</f>
        <v>#N/A</v>
      </c>
      <c r="CC16" s="2" t="e">
        <f t="array" ref="CC16">IF(INDEX(Data!FH:FH,$B16)=0,#N/A,INDEX(Data!FH:FH,$B16)-Data!FH$2+INDEX($A16:CB16,,MAX(ISNUMBER($D16:CB16)*COLUMN($D16:CB16))))</f>
        <v>#N/A</v>
      </c>
      <c r="CD16" s="2" t="e">
        <f t="array" ref="CD16">IF(INDEX(Data!FI:FI,$B16)=0,#N/A,INDEX(Data!FI:FI,$B16)-Data!FI$2+INDEX($A16:CC16,,MAX(ISNUMBER($D16:CC16)*COLUMN($D16:CC16))))</f>
        <v>#N/A</v>
      </c>
      <c r="CE16" s="2" t="e">
        <f t="array" ref="CE16">IF(INDEX(Data!FJ:FJ,$B16)=0,#N/A,INDEX(Data!FJ:FJ,$B16)-Data!FJ$2+INDEX($A16:CD16,,MAX(ISNUMBER($D16:CD16)*COLUMN($D16:CD16))))</f>
        <v>#N/A</v>
      </c>
      <c r="CF16" s="2" t="e">
        <f t="array" ref="CF16">IF(INDEX(Data!FK:FK,$B16)=0,#N/A,INDEX(Data!FK:FK,$B16)-Data!FK$2+INDEX($A16:CE16,,MAX(ISNUMBER($D16:CE16)*COLUMN($D16:CE16))))</f>
        <v>#N/A</v>
      </c>
      <c r="CG16" s="2" t="e">
        <f t="array" ref="CG16">IF(INDEX(Data!FL:FL,$B16)=0,#N/A,INDEX(Data!FL:FL,$B16)-Data!FL$2+INDEX($A16:CF16,,MAX(ISNUMBER($D16:CF16)*COLUMN($D16:CF16))))</f>
        <v>#N/A</v>
      </c>
      <c r="CH16" s="2" t="e">
        <f t="array" ref="CH16">IF(INDEX(Data!FM:FM,$B16)=0,#N/A,INDEX(Data!FM:FM,$B16)-Data!FM$2+INDEX($A16:CG16,,MAX(ISNUMBER($D16:CG16)*COLUMN($D16:CG16))))</f>
        <v>#N/A</v>
      </c>
      <c r="CI16" s="2" t="e">
        <f t="array" ref="CI16">IF(INDEX(Data!FN:FN,$B16)=0,#N/A,INDEX(Data!FN:FN,$B16)-Data!FN$2+INDEX($A16:CH16,,MAX(ISNUMBER($D16:CH16)*COLUMN($D16:CH16))))</f>
        <v>#N/A</v>
      </c>
      <c r="CJ16" s="2" t="e">
        <f t="array" ref="CJ16">IF(INDEX(Data!FO:FO,$B16)=0,#N/A,INDEX(Data!FO:FO,$B16)-Data!FO$2+INDEX($A16:CI16,,MAX(ISNUMBER($D16:CI16)*COLUMN($D16:CI16))))</f>
        <v>#N/A</v>
      </c>
      <c r="CK16" s="2" t="e">
        <f t="array" ref="CK16">IF(INDEX(Data!FP:FP,$B16)=0,#N/A,INDEX(Data!FP:FP,$B16)-Data!FP$2+INDEX($A16:CJ16,,MAX(ISNUMBER($D16:CJ16)*COLUMN($D16:CJ16))))</f>
        <v>#N/A</v>
      </c>
      <c r="CL16" s="2" t="e">
        <f t="array" ref="CL16">IF(INDEX(Data!FQ:FQ,$B16)=0,#N/A,INDEX(Data!FQ:FQ,$B16)-Data!FQ$2+INDEX($A16:CK16,,MAX(ISNUMBER($D16:CK16)*COLUMN($D16:CK16))))</f>
        <v>#N/A</v>
      </c>
      <c r="CM16" s="2" t="e">
        <f t="array" ref="CM16">IF(INDEX(Data!FR:FR,$B16)=0,#N/A,INDEX(Data!FR:FR,$B16)-Data!FR$2+INDEX($A16:CL16,,MAX(ISNUMBER($D16:CL16)*COLUMN($D16:CL16))))</f>
        <v>#N/A</v>
      </c>
      <c r="CN16" s="2" t="e">
        <f t="array" ref="CN16">IF(INDEX(Data!FS:FS,$B16)=0,#N/A,INDEX(Data!FS:FS,$B16)-Data!FS$2+INDEX($A16:CM16,,MAX(ISNUMBER($D16:CM16)*COLUMN($D16:CM16))))</f>
        <v>#N/A</v>
      </c>
      <c r="CO16" s="2" t="e">
        <f t="array" ref="CO16">IF(INDEX(Data!FT:FT,$B16)=0,#N/A,INDEX(Data!FT:FT,$B16)-Data!FT$2+INDEX($A16:CN16,,MAX(ISNUMBER($D16:CN16)*COLUMN($D16:CN16))))</f>
        <v>#N/A</v>
      </c>
      <c r="CP16" s="2" t="e">
        <f t="array" ref="CP16">IF(INDEX(Data!FU:FU,$B16)=0,#N/A,INDEX(Data!FU:FU,$B16)-Data!FU$2+INDEX($A16:CO16,,MAX(ISNUMBER($D16:CO16)*COLUMN($D16:CO16))))</f>
        <v>#N/A</v>
      </c>
      <c r="CQ16" s="2" t="e">
        <f t="array" ref="CQ16">IF(INDEX(Data!FV:FV,$B16)=0,#N/A,INDEX(Data!FV:FV,$B16)-Data!FV$2+INDEX($A16:CP16,,MAX(ISNUMBER($D16:CP16)*COLUMN($D16:CP16))))</f>
        <v>#N/A</v>
      </c>
      <c r="CR16" s="2" t="e">
        <f t="array" ref="CR16">IF(INDEX(Data!FW:FW,$B16)=0,#N/A,INDEX(Data!FW:FW,$B16)-Data!FW$2+INDEX($A16:CQ16,,MAX(ISNUMBER($D16:CQ16)*COLUMN($D16:CQ16))))</f>
        <v>#N/A</v>
      </c>
      <c r="CS16" s="2" t="e">
        <f t="array" ref="CS16">IF(INDEX(Data!FX:FX,$B16)=0,#N/A,INDEX(Data!FX:FX,$B16)-Data!FX$2+INDEX($A16:CR16,,MAX(ISNUMBER($D16:CR16)*COLUMN($D16:CR16))))</f>
        <v>#N/A</v>
      </c>
      <c r="CT16" s="2" t="e">
        <f t="array" ref="CT16">IF(INDEX(Data!FY:FY,$B16)=0,#N/A,INDEX(Data!FY:FY,$B16)-Data!FY$2+INDEX($A16:CS16,,MAX(ISNUMBER($D16:CS16)*COLUMN($D16:CS16))))</f>
        <v>#N/A</v>
      </c>
      <c r="CU16" s="2" t="e">
        <f t="array" ref="CU16">IF(INDEX(Data!FZ:FZ,$B16)=0,#N/A,INDEX(Data!FZ:FZ,$B16)-Data!FZ$2+INDEX($A16:CT16,,MAX(ISNUMBER($D16:CT16)*COLUMN($D16:CT16))))</f>
        <v>#N/A</v>
      </c>
      <c r="CV16" s="2" t="e">
        <f t="array" ref="CV16">IF(INDEX(Data!GA:GA,$B16)=0,#N/A,INDEX(Data!GA:GA,$B16)-Data!GA$2+INDEX($A16:CU16,,MAX(ISNUMBER($D16:CU16)*COLUMN($D16:CU16))))</f>
        <v>#N/A</v>
      </c>
      <c r="CW16" s="2" t="e">
        <f t="array" ref="CW16">IF(INDEX(Data!GB:GB,$B16)=0,#N/A,INDEX(Data!GB:GB,$B16)-Data!GB$2+INDEX($A16:CV16,,MAX(ISNUMBER($D16:CV16)*COLUMN($D16:CV16))))</f>
        <v>#N/A</v>
      </c>
      <c r="CX16" s="2" t="e">
        <f t="array" ref="CX16">IF(INDEX(Data!GC:GC,$B16)=0,#N/A,INDEX(Data!GC:GC,$B16)-Data!GC$2+INDEX($A16:CW16,,MAX(ISNUMBER($D16:CW16)*COLUMN($D16:CW16))))</f>
        <v>#N/A</v>
      </c>
      <c r="CY16" s="2" t="e">
        <f t="array" ref="CY16">IF(INDEX(Data!GD:GD,$B16)=0,#N/A,INDEX(Data!GD:GD,$B16)-Data!GD$2+INDEX($A16:CX16,,MAX(ISNUMBER($D16:CX16)*COLUMN($D16:CX16))))</f>
        <v>#N/A</v>
      </c>
      <c r="CZ16" s="2" t="e">
        <f t="array" ref="CZ16">IF(INDEX(Data!GE:GE,$B16)=0,#N/A,INDEX(Data!GE:GE,$B16)-Data!GE$2+INDEX($A16:CY16,,MAX(ISNUMBER($D16:CY16)*COLUMN($D16:CY16))))</f>
        <v>#N/A</v>
      </c>
      <c r="DA16" s="2" t="e">
        <f t="array" ref="DA16">IF(INDEX(Data!GF:GF,$B16)=0,#N/A,INDEX(Data!GF:GF,$B16)-Data!GF$2+INDEX($A16:CZ16,,MAX(ISNUMBER($D16:CZ16)*COLUMN($D16:CZ16))))</f>
        <v>#N/A</v>
      </c>
      <c r="DB16" s="2" t="e">
        <f t="array" ref="DB16">IF(INDEX(Data!GG:GG,$B16)=0,#N/A,INDEX(Data!GG:GG,$B16)-Data!GG$2+INDEX($A16:DA16,,MAX(ISNUMBER($D16:DA16)*COLUMN($D16:DA16))))</f>
        <v>#N/A</v>
      </c>
      <c r="DC16" s="2" t="e">
        <f t="array" ref="DC16">IF(INDEX(Data!GH:GH,$B16)=0,#N/A,INDEX(Data!GH:GH,$B16)-Data!GH$2+INDEX($A16:DB16,,MAX(ISNUMBER($D16:DB16)*COLUMN($D16:DB16))))</f>
        <v>#N/A</v>
      </c>
      <c r="DD16" s="2" t="e">
        <f t="array" ref="DD16">IF(INDEX(Data!GI:GI,$B16)=0,#N/A,INDEX(Data!GI:GI,$B16)-Data!GI$2+INDEX($A16:DC16,,MAX(ISNUMBER($D16:DC16)*COLUMN($D16:DC16))))</f>
        <v>#N/A</v>
      </c>
      <c r="DE16" s="2" t="e">
        <f t="array" ref="DE16">IF(INDEX(Data!GJ:GJ,$B16)=0,#N/A,INDEX(Data!GJ:GJ,$B16)-Data!GJ$2+INDEX($A16:DD16,,MAX(ISNUMBER($D16:DD16)*COLUMN($D16:DD16))))</f>
        <v>#N/A</v>
      </c>
      <c r="DF16" s="2" t="e">
        <f t="array" ref="DF16">IF(INDEX(Data!GK:GK,$B16)=0,#N/A,INDEX(Data!GK:GK,$B16)-Data!GK$2+INDEX($A16:DE16,,MAX(ISNUMBER($D16:DE16)*COLUMN($D16:DE16))))</f>
        <v>#N/A</v>
      </c>
      <c r="DG16" s="2" t="e">
        <f t="array" ref="DG16">IF(INDEX(Data!GL:GL,$B16)=0,#N/A,INDEX(Data!GL:GL,$B16)-Data!GL$2+INDEX($A16:DF16,,MAX(ISNUMBER($D16:DF16)*COLUMN($D16:DF16))))</f>
        <v>#N/A</v>
      </c>
      <c r="DH16" s="2" t="e">
        <f t="array" ref="DH16">IF(INDEX(Data!GM:GM,$B16)=0,#N/A,INDEX(Data!GM:GM,$B16)-Data!GM$2+INDEX($A16:DG16,,MAX(ISNUMBER($D16:DG16)*COLUMN($D16:DG16))))</f>
        <v>#N/A</v>
      </c>
      <c r="DI16" s="2" t="e">
        <f t="array" ref="DI16">IF(INDEX(Data!GN:GN,$B16)=0,#N/A,INDEX(Data!GN:GN,$B16)-Data!GN$2+INDEX($A16:DH16,,MAX(ISNUMBER($D16:DH16)*COLUMN($D16:DH16))))</f>
        <v>#N/A</v>
      </c>
      <c r="DJ16" s="2" t="e">
        <f t="array" ref="DJ16">IF(INDEX(Data!GO:GO,$B16)=0,#N/A,INDEX(Data!GO:GO,$B16)-Data!GO$2+INDEX($A16:DI16,,MAX(ISNUMBER($D16:DI16)*COLUMN($D16:DI16))))</f>
        <v>#N/A</v>
      </c>
      <c r="DK16" s="2" t="e">
        <f t="array" ref="DK16">IF(INDEX(Data!GP:GP,$B16)=0,#N/A,INDEX(Data!GP:GP,$B16)-Data!GP$2+INDEX($A16:DJ16,,MAX(ISNUMBER($D16:DJ16)*COLUMN($D16:DJ16))))</f>
        <v>#N/A</v>
      </c>
      <c r="DL16" s="2" t="e">
        <f t="array" ref="DL16">IF(INDEX(Data!GQ:GQ,$B16)=0,#N/A,INDEX(Data!GQ:GQ,$B16)-Data!GQ$2+INDEX($A16:DK16,,MAX(ISNUMBER($D16:DK16)*COLUMN($D16:DK16))))</f>
        <v>#N/A</v>
      </c>
      <c r="DM16" s="2" t="e">
        <f t="array" ref="DM16">IF(INDEX(Data!GR:GR,$B16)=0,#N/A,INDEX(Data!GR:GR,$B16)-Data!GR$2+INDEX($A16:DL16,,MAX(ISNUMBER($D16:DL16)*COLUMN($D16:DL16))))</f>
        <v>#N/A</v>
      </c>
      <c r="DN16" s="2" t="e">
        <f t="array" ref="DN16">IF(INDEX(Data!GS:GS,$B16)=0,#N/A,INDEX(Data!GS:GS,$B16)-Data!GS$2+INDEX($A16:DM16,,MAX(ISNUMBER($D16:DM16)*COLUMN($D16:DM16))))</f>
        <v>#N/A</v>
      </c>
      <c r="DO16" s="2" t="e">
        <f t="array" ref="DO16">IF(INDEX(Data!GT:GT,$B16)=0,#N/A,INDEX(Data!GT:GT,$B16)-Data!GT$2+INDEX($A16:DN16,,MAX(ISNUMBER($D16:DN16)*COLUMN($D16:DN16))))</f>
        <v>#N/A</v>
      </c>
      <c r="DP16" s="2" t="e">
        <f t="array" ref="DP16">IF(INDEX(Data!GU:GU,$B16)=0,#N/A,INDEX(Data!GU:GU,$B16)-Data!GU$2+INDEX($A16:DO16,,MAX(ISNUMBER($D16:DO16)*COLUMN($D16:DO16))))</f>
        <v>#N/A</v>
      </c>
      <c r="DQ16" s="2" t="e">
        <f t="array" ref="DQ16">IF(INDEX(Data!GV:GV,$B16)=0,#N/A,INDEX(Data!GV:GV,$B16)-Data!GV$2+INDEX($A16:DP16,,MAX(ISNUMBER($D16:DP16)*COLUMN($D16:DP16))))</f>
        <v>#N/A</v>
      </c>
      <c r="DR16" s="2" t="e">
        <f t="array" ref="DR16">IF(INDEX(Data!GW:GW,$B16)=0,#N/A,INDEX(Data!GW:GW,$B16)-Data!GW$2+INDEX($A16:DQ16,,MAX(ISNUMBER($D16:DQ16)*COLUMN($D16:DQ16))))</f>
        <v>#N/A</v>
      </c>
      <c r="DS16" s="2" t="e">
        <f t="array" ref="DS16">IF(INDEX(Data!GX:GX,$B16)=0,#N/A,INDEX(Data!GX:GX,$B16)-Data!GX$2+INDEX($A16:DR16,,MAX(ISNUMBER($D16:DR16)*COLUMN($D16:DR16))))</f>
        <v>#N/A</v>
      </c>
      <c r="DT16" s="2" t="e">
        <f t="array" ref="DT16">IF(INDEX(Data!GY:GY,$B16)=0,#N/A,INDEX(Data!GY:GY,$B16)-Data!GY$2+INDEX($A16:DS16,,MAX(ISNUMBER($D16:DS16)*COLUMN($D16:DS16))))</f>
        <v>#N/A</v>
      </c>
      <c r="DU16" s="2" t="e">
        <f t="array" ref="DU16">IF(INDEX(Data!GZ:GZ,$B16)=0,#N/A,INDEX(Data!GZ:GZ,$B16)-Data!GZ$2+INDEX($A16:DT16,,MAX(ISNUMBER($D16:DT16)*COLUMN($D16:DT16))))</f>
        <v>#N/A</v>
      </c>
      <c r="DV16" s="2" t="e">
        <f t="array" ref="DV16">IF(INDEX(Data!HA:HA,$B16)=0,#N/A,INDEX(Data!HA:HA,$B16)-Data!HA$2+INDEX($A16:DU16,,MAX(ISNUMBER($D16:DU16)*COLUMN($D16:DU16))))</f>
        <v>#N/A</v>
      </c>
      <c r="DW16" s="2" t="e">
        <f t="array" ref="DW16">IF(INDEX(Data!HB:HB,$B16)=0,#N/A,INDEX(Data!HB:HB,$B16)-Data!HB$2+INDEX($A16:DV16,,MAX(ISNUMBER($D16:DV16)*COLUMN($D16:DV16))))</f>
        <v>#N/A</v>
      </c>
      <c r="DX16" s="2" t="e">
        <f t="array" ref="DX16">IF(INDEX(Data!HC:HC,$B16)=0,#N/A,INDEX(Data!HC:HC,$B16)-Data!HC$2+INDEX($A16:DW16,,MAX(ISNUMBER($D16:DW16)*COLUMN($D16:DW16))))</f>
        <v>#N/A</v>
      </c>
      <c r="DY16" s="2" t="e">
        <f t="array" ref="DY16">IF(INDEX(Data!HD:HD,$B16)=0,#N/A,INDEX(Data!HD:HD,$B16)-Data!HD$2+INDEX($A16:DX16,,MAX(ISNUMBER($D16:DX16)*COLUMN($D16:DX16))))</f>
        <v>#N/A</v>
      </c>
      <c r="DZ16" s="2" t="e">
        <f t="array" ref="DZ16">IF(INDEX(Data!HE:HE,$B16)=0,#N/A,INDEX(Data!HE:HE,$B16)-Data!HE$2+INDEX($A16:DY16,,MAX(ISNUMBER($D16:DY16)*COLUMN($D16:DY16))))</f>
        <v>#N/A</v>
      </c>
      <c r="EA16" s="2" t="e">
        <f t="array" ref="EA16">IF(INDEX(Data!HF:HF,$B16)=0,#N/A,INDEX(Data!HF:HF,$B16)-Data!HF$2+INDEX($A16:DZ16,,MAX(ISNUMBER($D16:DZ16)*COLUMN($D16:DZ16))))</f>
        <v>#N/A</v>
      </c>
      <c r="EB16" s="2" t="e">
        <f t="array" ref="EB16">IF(INDEX(Data!HG:HG,$B16)=0,#N/A,INDEX(Data!HG:HG,$B16)-Data!HG$2+INDEX($A16:EA16,,MAX(ISNUMBER($D16:EA16)*COLUMN($D16:EA16))))</f>
        <v>#N/A</v>
      </c>
      <c r="EC16" s="2" t="e">
        <f t="array" ref="EC16">IF(INDEX(Data!HH:HH,$B16)=0,#N/A,INDEX(Data!HH:HH,$B16)-Data!HH$2+INDEX($A16:EB16,,MAX(ISNUMBER($D16:EB16)*COLUMN($D16:EB16))))</f>
        <v>#N/A</v>
      </c>
      <c r="ED16" s="2" t="e">
        <f t="array" ref="ED16">IF(INDEX(Data!HI:HI,$B16)=0,#N/A,INDEX(Data!HI:HI,$B16)-Data!HI$2+INDEX($A16:EC16,,MAX(ISNUMBER($D16:EC16)*COLUMN($D16:EC16))))</f>
        <v>#N/A</v>
      </c>
      <c r="EE16" s="2" t="e">
        <f t="array" ref="EE16">IF(INDEX(Data!HJ:HJ,$B16)=0,#N/A,INDEX(Data!HJ:HJ,$B16)-Data!HJ$2+INDEX($A16:ED16,,MAX(ISNUMBER($D16:ED16)*COLUMN($D16:ED16))))</f>
        <v>#N/A</v>
      </c>
      <c r="EF16" s="2" t="e">
        <f t="array" ref="EF16">IF(INDEX(Data!HK:HK,$B16)=0,#N/A,INDEX(Data!HK:HK,$B16)-Data!HK$2+INDEX($A16:EE16,,MAX(ISNUMBER($D16:EE16)*COLUMN($D16:EE16))))</f>
        <v>#N/A</v>
      </c>
      <c r="EG16" s="2" t="e">
        <f t="array" ref="EG16">IF(INDEX(Data!HL:HL,$B16)=0,#N/A,INDEX(Data!HL:HL,$B16)-Data!HL$2+INDEX($A16:EF16,,MAX(ISNUMBER($D16:EF16)*COLUMN($D16:EF16))))</f>
        <v>#N/A</v>
      </c>
      <c r="EH16" s="2" t="e">
        <f t="array" ref="EH16">IF(INDEX(Data!HM:HM,$B16)=0,#N/A,INDEX(Data!HM:HM,$B16)-Data!HM$2+INDEX($A16:EG16,,MAX(ISNUMBER($D16:EG16)*COLUMN($D16:EG16))))</f>
        <v>#N/A</v>
      </c>
      <c r="EI16" s="2" t="e">
        <f t="array" ref="EI16">IF(INDEX(Data!HN:HN,$B16)=0,#N/A,INDEX(Data!HN:HN,$B16)-Data!HN$2+INDEX($A16:EH16,,MAX(ISNUMBER($D16:EH16)*COLUMN($D16:EH16))))</f>
        <v>#N/A</v>
      </c>
    </row>
    <row r="17" spans="1:139" x14ac:dyDescent="0.25">
      <c r="A17" s="2" t="str">
        <f>Data!CG92</f>
        <v>Bernd Wender</v>
      </c>
      <c r="B17" s="2">
        <f>MATCH(A17,Data!CG:CG,0)</f>
        <v>92</v>
      </c>
      <c r="C17" s="2">
        <f ca="1">COUNTIF(OFFSET(Data!$CJ$1:$EZ$78,B17-1,0,1),"&gt;0")</f>
        <v>26</v>
      </c>
      <c r="D17" s="2">
        <v>0</v>
      </c>
      <c r="E17" s="2">
        <f t="array" ref="E17">IF(INDEX(Data!CJ:CJ,$B17)=0,#N/A,INDEX(Data!CJ:CJ,$B17)-Data!CJ$2+INDEX($A17:D17,,MAX(ISNUMBER($D17:D17)*COLUMN($D17:D17))))</f>
        <v>0</v>
      </c>
      <c r="F17" s="2">
        <f t="array" ref="F17">IF(INDEX(Data!CK:CK,$B17)=0,#N/A,INDEX(Data!CK:CK,$B17)-Data!CK$2+INDEX($A17:E17,,MAX(ISNUMBER($D17:E17)*COLUMN($D17:E17))))</f>
        <v>-1</v>
      </c>
      <c r="G17" s="2">
        <f t="array" ref="G17">IF(INDEX(Data!CL:CL,$B17)=0,#N/A,INDEX(Data!CL:CL,$B17)-Data!CL$2+INDEX($A17:F17,,MAX(ISNUMBER($D17:F17)*COLUMN($D17:F17))))</f>
        <v>0</v>
      </c>
      <c r="H17" s="2">
        <f t="array" ref="H17">IF(INDEX(Data!CM:CM,$B17)=0,#N/A,INDEX(Data!CM:CM,$B17)-Data!CM$2+INDEX($A17:G17,,MAX(ISNUMBER($D17:G17)*COLUMN($D17:G17))))</f>
        <v>-1</v>
      </c>
      <c r="I17" s="2">
        <f t="array" ref="I17">IF(INDEX(Data!CN:CN,$B17)=0,#N/A,INDEX(Data!CN:CN,$B17)-Data!CN$2+INDEX($A17:H17,,MAX(ISNUMBER($D17:H17)*COLUMN($D17:H17))))</f>
        <v>0</v>
      </c>
      <c r="J17" s="2">
        <f t="array" ref="J17">IF(INDEX(Data!CO:CO,$B17)=0,#N/A,INDEX(Data!CO:CO,$B17)-Data!CO$2+INDEX($A17:I17,,MAX(ISNUMBER($D17:I17)*COLUMN($D17:I17))))</f>
        <v>1</v>
      </c>
      <c r="K17" s="2">
        <f t="array" ref="K17">IF(INDEX(Data!CP:CP,$B17)=0,#N/A,INDEX(Data!CP:CP,$B17)-Data!CP$2+INDEX($A17:J17,,MAX(ISNUMBER($D17:J17)*COLUMN($D17:J17))))</f>
        <v>1</v>
      </c>
      <c r="L17" s="2">
        <f t="array" ref="L17">IF(INDEX(Data!CQ:CQ,$B17)=0,#N/A,INDEX(Data!CQ:CQ,$B17)-Data!CQ$2+INDEX($A17:K17,,MAX(ISNUMBER($D17:K17)*COLUMN($D17:K17))))</f>
        <v>1</v>
      </c>
      <c r="M17" s="2">
        <f t="array" ref="M17">IF(INDEX(Data!CR:CR,$B17)=0,#N/A,INDEX(Data!CR:CR,$B17)-Data!CR$2+INDEX($A17:L17,,MAX(ISNUMBER($D17:L17)*COLUMN($D17:L17))))</f>
        <v>1</v>
      </c>
      <c r="N17" s="2">
        <f t="array" ref="N17">IF(INDEX(Data!CS:CS,$B17)=0,#N/A,INDEX(Data!CS:CS,$B17)-Data!CS$2+INDEX($A17:M17,,MAX(ISNUMBER($D17:M17)*COLUMN($D17:M17))))</f>
        <v>2</v>
      </c>
      <c r="O17" s="2">
        <f t="array" ref="O17">IF(INDEX(Data!CT:CT,$B17)=0,#N/A,INDEX(Data!CT:CT,$B17)-Data!CT$2+INDEX($A17:N17,,MAX(ISNUMBER($D17:N17)*COLUMN($D17:N17))))</f>
        <v>2</v>
      </c>
      <c r="P17" s="2">
        <f t="array" ref="P17">IF(INDEX(Data!CU:CU,$B17)=0,#N/A,INDEX(Data!CU:CU,$B17)-Data!CU$2+INDEX($A17:O17,,MAX(ISNUMBER($D17:O17)*COLUMN($D17:O17))))</f>
        <v>3</v>
      </c>
      <c r="Q17" s="2">
        <f t="array" ref="Q17">IF(INDEX(Data!CV:CV,$B17)=0,#N/A,INDEX(Data!CV:CV,$B17)-Data!CV$2+INDEX($A17:P17,,MAX(ISNUMBER($D17:P17)*COLUMN($D17:P17))))</f>
        <v>4</v>
      </c>
      <c r="R17" s="2">
        <f t="array" ref="R17">IF(INDEX(Data!CW:CW,$B17)=0,#N/A,INDEX(Data!CW:CW,$B17)-Data!CW$2+INDEX($A17:Q17,,MAX(ISNUMBER($D17:Q17)*COLUMN($D17:Q17))))</f>
        <v>4</v>
      </c>
      <c r="S17" s="2">
        <f t="array" ref="S17">IF(INDEX(Data!CX:CX,$B17)=0,#N/A,INDEX(Data!CX:CX,$B17)-Data!CX$2+INDEX($A17:R17,,MAX(ISNUMBER($D17:R17)*COLUMN($D17:R17))))</f>
        <v>3</v>
      </c>
      <c r="T17" s="2">
        <f t="array" ref="T17">IF(INDEX(Data!CY:CY,$B17)=0,#N/A,INDEX(Data!CY:CY,$B17)-Data!CY$2+INDEX($A17:S17,,MAX(ISNUMBER($D17:S17)*COLUMN($D17:S17))))</f>
        <v>3</v>
      </c>
      <c r="U17" s="2">
        <f t="array" ref="U17">IF(INDEX(Data!CZ:CZ,$B17)=0,#N/A,INDEX(Data!CZ:CZ,$B17)-Data!CZ$2+INDEX($A17:T17,,MAX(ISNUMBER($D17:T17)*COLUMN($D17:T17))))</f>
        <v>3</v>
      </c>
      <c r="V17" s="2">
        <f t="array" ref="V17">IF(INDEX(Data!DA:DA,$B17)=0,#N/A,INDEX(Data!DA:DA,$B17)-Data!DA$2+INDEX($A17:U17,,MAX(ISNUMBER($D17:U17)*COLUMN($D17:U17))))</f>
        <v>2</v>
      </c>
      <c r="W17" s="2">
        <f t="array" ref="W17">IF(INDEX(Data!DB:DB,$B17)=0,#N/A,INDEX(Data!DB:DB,$B17)-Data!DB$2+INDEX($A17:V17,,MAX(ISNUMBER($D17:V17)*COLUMN($D17:V17))))</f>
        <v>3</v>
      </c>
      <c r="X17" s="2">
        <f t="array" ref="X17">IF(INDEX(Data!DC:DC,$B17)=0,#N/A,INDEX(Data!DC:DC,$B17)-Data!DC$2+INDEX($A17:W17,,MAX(ISNUMBER($D17:W17)*COLUMN($D17:W17))))</f>
        <v>4</v>
      </c>
      <c r="Y17" s="2">
        <f t="array" ref="Y17">IF(INDEX(Data!DD:DD,$B17)=0,#N/A,INDEX(Data!DD:DD,$B17)-Data!DD$2+INDEX($A17:X17,,MAX(ISNUMBER($D17:X17)*COLUMN($D17:X17))))</f>
        <v>4</v>
      </c>
      <c r="Z17" s="2">
        <f t="array" ref="Z17">IF(INDEX(Data!DE:DE,$B17)=0,#N/A,INDEX(Data!DE:DE,$B17)-Data!DE$2+INDEX($A17:Y17,,MAX(ISNUMBER($D17:Y17)*COLUMN($D17:Y17))))</f>
        <v>4</v>
      </c>
      <c r="AA17" s="2">
        <f t="array" ref="AA17">IF(INDEX(Data!DF:DF,$B17)=0,#N/A,INDEX(Data!DF:DF,$B17)-Data!DF$2+INDEX($A17:Z17,,MAX(ISNUMBER($D17:Z17)*COLUMN($D17:Z17))))</f>
        <v>5</v>
      </c>
      <c r="AB17" s="2">
        <f t="array" ref="AB17">IF(INDEX(Data!DG:DG,$B17)=0,#N/A,INDEX(Data!DG:DG,$B17)-Data!DG$2+INDEX($A17:AA17,,MAX(ISNUMBER($D17:AA17)*COLUMN($D17:AA17))))</f>
        <v>5</v>
      </c>
      <c r="AC17" s="2">
        <f t="array" ref="AC17">IF(INDEX(Data!DH:DH,$B17)=0,#N/A,INDEX(Data!DH:DH,$B17)-Data!DH$2+INDEX($A17:AB17,,MAX(ISNUMBER($D17:AB17)*COLUMN($D17:AB17))))</f>
        <v>6</v>
      </c>
      <c r="AD17" s="2">
        <f t="array" ref="AD17">IF(INDEX(Data!DI:DI,$B17)=0,#N/A,INDEX(Data!DI:DI,$B17)-Data!DI$2+INDEX($A17:AC17,,MAX(ISNUMBER($D17:AC17)*COLUMN($D17:AC17))))</f>
        <v>7</v>
      </c>
      <c r="AE17" s="2" t="e">
        <f t="array" ref="AE17">IF(INDEX(Data!DJ:DJ,$B17)=0,#N/A,INDEX(Data!DJ:DJ,$B17)-Data!DJ$2+INDEX($A17:AD17,,MAX(ISNUMBER($D17:AD17)*COLUMN($D17:AD17))))</f>
        <v>#N/A</v>
      </c>
      <c r="AF17" s="2" t="e">
        <f t="array" ref="AF17">IF(INDEX(Data!DK:DK,$B17)=0,#N/A,INDEX(Data!DK:DK,$B17)-Data!DK$2+INDEX($A17:AE17,,MAX(ISNUMBER($D17:AE17)*COLUMN($D17:AE17))))</f>
        <v>#N/A</v>
      </c>
      <c r="AG17" s="2" t="e">
        <f t="array" ref="AG17">IF(INDEX(Data!DL:DL,$B17)=0,#N/A,INDEX(Data!DL:DL,$B17)-Data!DL$2+INDEX($A17:AF17,,MAX(ISNUMBER($D17:AF17)*COLUMN($D17:AF17))))</f>
        <v>#N/A</v>
      </c>
      <c r="AH17" s="2" t="e">
        <f t="array" ref="AH17">IF(INDEX(Data!DM:DM,$B17)=0,#N/A,INDEX(Data!DM:DM,$B17)-Data!DM$2+INDEX($A17:AG17,,MAX(ISNUMBER($D17:AG17)*COLUMN($D17:AG17))))</f>
        <v>#N/A</v>
      </c>
      <c r="AI17" s="2" t="e">
        <f t="array" ref="AI17">IF(INDEX(Data!DN:DN,$B17)=0,#N/A,INDEX(Data!DN:DN,$B17)-Data!DN$2+INDEX($A17:AH17,,MAX(ISNUMBER($D17:AH17)*COLUMN($D17:AH17))))</f>
        <v>#N/A</v>
      </c>
      <c r="AJ17" s="2" t="e">
        <f t="array" ref="AJ17">IF(INDEX(Data!DO:DO,$B17)=0,#N/A,INDEX(Data!DO:DO,$B17)-Data!DO$2+INDEX($A17:AI17,,MAX(ISNUMBER($D17:AI17)*COLUMN($D17:AI17))))</f>
        <v>#N/A</v>
      </c>
      <c r="AK17" s="2" t="e">
        <f t="array" ref="AK17">IF(INDEX(Data!DP:DP,$B17)=0,#N/A,INDEX(Data!DP:DP,$B17)-Data!DP$2+INDEX($A17:AJ17,,MAX(ISNUMBER($D17:AJ17)*COLUMN($D17:AJ17))))</f>
        <v>#N/A</v>
      </c>
      <c r="AL17" s="2" t="e">
        <f t="array" ref="AL17">IF(INDEX(Data!DQ:DQ,$B17)=0,#N/A,INDEX(Data!DQ:DQ,$B17)-Data!DQ$2+INDEX($A17:AK17,,MAX(ISNUMBER($D17:AK17)*COLUMN($D17:AK17))))</f>
        <v>#N/A</v>
      </c>
      <c r="AM17" s="2" t="e">
        <f t="array" ref="AM17">IF(INDEX(Data!DR:DR,$B17)=0,#N/A,INDEX(Data!DR:DR,$B17)-Data!DR$2+INDEX($A17:AL17,,MAX(ISNUMBER($D17:AL17)*COLUMN($D17:AL17))))</f>
        <v>#N/A</v>
      </c>
      <c r="AN17" s="2" t="e">
        <f t="array" ref="AN17">IF(INDEX(Data!DS:DS,$B17)=0,#N/A,INDEX(Data!DS:DS,$B17)-Data!DS$2+INDEX($A17:AM17,,MAX(ISNUMBER($D17:AM17)*COLUMN($D17:AM17))))</f>
        <v>#N/A</v>
      </c>
      <c r="AO17" s="2" t="e">
        <f t="array" ref="AO17">IF(INDEX(Data!DT:DT,$B17)=0,#N/A,INDEX(Data!DT:DT,$B17)-Data!DT$2+INDEX($A17:AN17,,MAX(ISNUMBER($D17:AN17)*COLUMN($D17:AN17))))</f>
        <v>#N/A</v>
      </c>
      <c r="AP17" s="2" t="e">
        <f t="array" ref="AP17">IF(INDEX(Data!DU:DU,$B17)=0,#N/A,INDEX(Data!DU:DU,$B17)-Data!DU$2+INDEX($A17:AO17,,MAX(ISNUMBER($D17:AO17)*COLUMN($D17:AO17))))</f>
        <v>#N/A</v>
      </c>
      <c r="AQ17" s="2" t="e">
        <f t="array" ref="AQ17">IF(INDEX(Data!DV:DV,$B17)=0,#N/A,INDEX(Data!DV:DV,$B17)-Data!DV$2+INDEX($A17:AP17,,MAX(ISNUMBER($D17:AP17)*COLUMN($D17:AP17))))</f>
        <v>#N/A</v>
      </c>
      <c r="AR17" s="2" t="e">
        <f t="array" ref="AR17">IF(INDEX(Data!DW:DW,$B17)=0,#N/A,INDEX(Data!DW:DW,$B17)-Data!DW$2+INDEX($A17:AQ17,,MAX(ISNUMBER($D17:AQ17)*COLUMN($D17:AQ17))))</f>
        <v>#N/A</v>
      </c>
      <c r="AS17" s="2" t="e">
        <f t="array" ref="AS17">IF(INDEX(Data!DX:DX,$B17)=0,#N/A,INDEX(Data!DX:DX,$B17)-Data!DX$2+INDEX($A17:AR17,,MAX(ISNUMBER($D17:AR17)*COLUMN($D17:AR17))))</f>
        <v>#N/A</v>
      </c>
      <c r="AT17" s="2" t="e">
        <f t="array" ref="AT17">IF(INDEX(Data!DY:DY,$B17)=0,#N/A,INDEX(Data!DY:DY,$B17)-Data!DY$2+INDEX($A17:AS17,,MAX(ISNUMBER($D17:AS17)*COLUMN($D17:AS17))))</f>
        <v>#N/A</v>
      </c>
      <c r="AU17" s="2" t="e">
        <f t="array" ref="AU17">IF(INDEX(Data!DZ:DZ,$B17)=0,#N/A,INDEX(Data!DZ:DZ,$B17)-Data!DZ$2+INDEX($A17:AT17,,MAX(ISNUMBER($D17:AT17)*COLUMN($D17:AT17))))</f>
        <v>#N/A</v>
      </c>
      <c r="AV17" s="2" t="e">
        <f t="array" ref="AV17">IF(INDEX(Data!EA:EA,$B17)=0,#N/A,INDEX(Data!EA:EA,$B17)-Data!EA$2+INDEX($A17:AU17,,MAX(ISNUMBER($D17:AU17)*COLUMN($D17:AU17))))</f>
        <v>#N/A</v>
      </c>
      <c r="AW17" s="2" t="e">
        <f t="array" ref="AW17">IF(INDEX(Data!EB:EB,$B17)=0,#N/A,INDEX(Data!EB:EB,$B17)-Data!EB$2+INDEX($A17:AV17,,MAX(ISNUMBER($D17:AV17)*COLUMN($D17:AV17))))</f>
        <v>#N/A</v>
      </c>
      <c r="AX17" s="2" t="e">
        <f t="array" ref="AX17">IF(INDEX(Data!EC:EC,$B17)=0,#N/A,INDEX(Data!EC:EC,$B17)-Data!EC$2+INDEX($A17:AW17,,MAX(ISNUMBER($D17:AW17)*COLUMN($D17:AW17))))</f>
        <v>#N/A</v>
      </c>
      <c r="AY17" s="2" t="e">
        <f t="array" ref="AY17">IF(INDEX(Data!ED:ED,$B17)=0,#N/A,INDEX(Data!ED:ED,$B17)-Data!ED$2+INDEX($A17:AX17,,MAX(ISNUMBER($D17:AX17)*COLUMN($D17:AX17))))</f>
        <v>#N/A</v>
      </c>
      <c r="AZ17" s="2" t="e">
        <f t="array" ref="AZ17">IF(INDEX(Data!EE:EE,$B17)=0,#N/A,INDEX(Data!EE:EE,$B17)-Data!EE$2+INDEX($A17:AY17,,MAX(ISNUMBER($D17:AY17)*COLUMN($D17:AY17))))</f>
        <v>#N/A</v>
      </c>
      <c r="BA17" s="2" t="e">
        <f t="array" ref="BA17">IF(INDEX(Data!EF:EF,$B17)=0,#N/A,INDEX(Data!EF:EF,$B17)-Data!EF$2+INDEX($A17:AZ17,,MAX(ISNUMBER($D17:AZ17)*COLUMN($D17:AZ17))))</f>
        <v>#N/A</v>
      </c>
      <c r="BB17" s="2" t="e">
        <f t="array" ref="BB17">IF(INDEX(Data!EG:EG,$B17)=0,#N/A,INDEX(Data!EG:EG,$B17)-Data!EG$2+INDEX($A17:BA17,,MAX(ISNUMBER($D17:BA17)*COLUMN($D17:BA17))))</f>
        <v>#N/A</v>
      </c>
      <c r="BC17" s="2" t="e">
        <f t="array" ref="BC17">IF(INDEX(Data!EH:EH,$B17)=0,#N/A,INDEX(Data!EH:EH,$B17)-Data!EH$2+INDEX($A17:BB17,,MAX(ISNUMBER($D17:BB17)*COLUMN($D17:BB17))))</f>
        <v>#N/A</v>
      </c>
      <c r="BD17" s="2" t="e">
        <f t="array" ref="BD17">IF(INDEX(Data!EI:EI,$B17)=0,#N/A,INDEX(Data!EI:EI,$B17)-Data!EI$2+INDEX($A17:BC17,,MAX(ISNUMBER($D17:BC17)*COLUMN($D17:BC17))))</f>
        <v>#N/A</v>
      </c>
      <c r="BE17" s="2" t="e">
        <f t="array" ref="BE17">IF(INDEX(Data!EJ:EJ,$B17)=0,#N/A,INDEX(Data!EJ:EJ,$B17)-Data!EJ$2+INDEX($A17:BD17,,MAX(ISNUMBER($D17:BD17)*COLUMN($D17:BD17))))</f>
        <v>#N/A</v>
      </c>
      <c r="BF17" s="2" t="e">
        <f t="array" ref="BF17">IF(INDEX(Data!EK:EK,$B17)=0,#N/A,INDEX(Data!EK:EK,$B17)-Data!EK$2+INDEX($A17:BE17,,MAX(ISNUMBER($D17:BE17)*COLUMN($D17:BE17))))</f>
        <v>#N/A</v>
      </c>
      <c r="BG17" s="2" t="e">
        <f t="array" ref="BG17">IF(INDEX(Data!EL:EL,$B17)=0,#N/A,INDEX(Data!EL:EL,$B17)-Data!EL$2+INDEX($A17:BF17,,MAX(ISNUMBER($D17:BF17)*COLUMN($D17:BF17))))</f>
        <v>#N/A</v>
      </c>
      <c r="BH17" s="2" t="e">
        <f t="array" ref="BH17">IF(INDEX(Data!EM:EM,$B17)=0,#N/A,INDEX(Data!EM:EM,$B17)-Data!EM$2+INDEX($A17:BG17,,MAX(ISNUMBER($D17:BG17)*COLUMN($D17:BG17))))</f>
        <v>#N/A</v>
      </c>
      <c r="BI17" s="2" t="e">
        <f t="array" ref="BI17">IF(INDEX(Data!EN:EN,$B17)=0,#N/A,INDEX(Data!EN:EN,$B17)-Data!EN$2+INDEX($A17:BH17,,MAX(ISNUMBER($D17:BH17)*COLUMN($D17:BH17))))</f>
        <v>#N/A</v>
      </c>
      <c r="BJ17" s="2" t="e">
        <f t="array" ref="BJ17">IF(INDEX(Data!EO:EO,$B17)=0,#N/A,INDEX(Data!EO:EO,$B17)-Data!EO$2+INDEX($A17:BI17,,MAX(ISNUMBER($D17:BI17)*COLUMN($D17:BI17))))</f>
        <v>#N/A</v>
      </c>
      <c r="BK17" s="2" t="e">
        <f t="array" ref="BK17">IF(INDEX(Data!EP:EP,$B17)=0,#N/A,INDEX(Data!EP:EP,$B17)-Data!EP$2+INDEX($A17:BJ17,,MAX(ISNUMBER($D17:BJ17)*COLUMN($D17:BJ17))))</f>
        <v>#N/A</v>
      </c>
      <c r="BL17" s="2" t="e">
        <f t="array" ref="BL17">IF(INDEX(Data!EQ:EQ,$B17)=0,#N/A,INDEX(Data!EQ:EQ,$B17)-Data!EQ$2+INDEX($A17:BK17,,MAX(ISNUMBER($D17:BK17)*COLUMN($D17:BK17))))</f>
        <v>#N/A</v>
      </c>
      <c r="BM17" s="2" t="e">
        <f t="array" ref="BM17">IF(INDEX(Data!ER:ER,$B17)=0,#N/A,INDEX(Data!ER:ER,$B17)-Data!ER$2+INDEX($A17:BL17,,MAX(ISNUMBER($D17:BL17)*COLUMN($D17:BL17))))</f>
        <v>#N/A</v>
      </c>
      <c r="BN17" s="2" t="e">
        <f t="array" ref="BN17">IF(INDEX(Data!ES:ES,$B17)=0,#N/A,INDEX(Data!ES:ES,$B17)-Data!ES$2+INDEX($A17:BM17,,MAX(ISNUMBER($D17:BM17)*COLUMN($D17:BM17))))</f>
        <v>#N/A</v>
      </c>
      <c r="BO17" s="2" t="e">
        <f t="array" ref="BO17">IF(INDEX(Data!ET:ET,$B17)=0,#N/A,INDEX(Data!ET:ET,$B17)-Data!ET$2+INDEX($A17:BN17,,MAX(ISNUMBER($D17:BN17)*COLUMN($D17:BN17))))</f>
        <v>#N/A</v>
      </c>
      <c r="BP17" s="2" t="e">
        <f t="array" ref="BP17">IF(INDEX(Data!EU:EU,$B17)=0,#N/A,INDEX(Data!EU:EU,$B17)-Data!EU$2+INDEX($A17:BO17,,MAX(ISNUMBER($D17:BO17)*COLUMN($D17:BO17))))</f>
        <v>#N/A</v>
      </c>
      <c r="BQ17" s="2" t="e">
        <f t="array" ref="BQ17">IF(INDEX(Data!EV:EV,$B17)=0,#N/A,INDEX(Data!EV:EV,$B17)-Data!EV$2+INDEX($A17:BP17,,MAX(ISNUMBER($D17:BP17)*COLUMN($D17:BP17))))</f>
        <v>#N/A</v>
      </c>
      <c r="BR17" s="2" t="e">
        <f t="array" ref="BR17">IF(INDEX(Data!EW:EW,$B17)=0,#N/A,INDEX(Data!EW:EW,$B17)-Data!EW$2+INDEX($A17:BQ17,,MAX(ISNUMBER($D17:BQ17)*COLUMN($D17:BQ17))))</f>
        <v>#N/A</v>
      </c>
      <c r="BS17" s="2" t="e">
        <f t="array" ref="BS17">IF(INDEX(Data!EX:EX,$B17)=0,#N/A,INDEX(Data!EX:EX,$B17)-Data!EX$2+INDEX($A17:BR17,,MAX(ISNUMBER($D17:BR17)*COLUMN($D17:BR17))))</f>
        <v>#N/A</v>
      </c>
      <c r="BT17" s="2" t="e">
        <f t="array" ref="BT17">IF(INDEX(Data!EY:EY,$B17)=0,#N/A,INDEX(Data!EY:EY,$B17)-Data!EY$2+INDEX($A17:BS17,,MAX(ISNUMBER($D17:BS17)*COLUMN($D17:BS17))))</f>
        <v>#N/A</v>
      </c>
      <c r="BU17" s="2" t="e">
        <f t="array" ref="BU17">IF(INDEX(Data!EZ:EZ,$B17)=0,#N/A,INDEX(Data!EZ:EZ,$B17)-Data!EZ$2+INDEX($A17:BT17,,MAX(ISNUMBER($D17:BT17)*COLUMN($D17:BT17))))</f>
        <v>#N/A</v>
      </c>
      <c r="BV17" s="2" t="e">
        <f t="array" ref="BV17">IF(INDEX(Data!FA:FA,$B17)=0,#N/A,INDEX(Data!FA:FA,$B17)-Data!FA$2+INDEX($A17:BU17,,MAX(ISNUMBER($D17:BU17)*COLUMN($D17:BU17))))</f>
        <v>#N/A</v>
      </c>
      <c r="BW17" s="2" t="e">
        <f t="array" ref="BW17">IF(INDEX(Data!FB:FB,$B17)=0,#N/A,INDEX(Data!FB:FB,$B17)-Data!FB$2+INDEX($A17:BV17,,MAX(ISNUMBER($D17:BV17)*COLUMN($D17:BV17))))</f>
        <v>#N/A</v>
      </c>
      <c r="BX17" s="2" t="e">
        <f t="array" ref="BX17">IF(INDEX(Data!FC:FC,$B17)=0,#N/A,INDEX(Data!FC:FC,$B17)-Data!FC$2+INDEX($A17:BW17,,MAX(ISNUMBER($D17:BW17)*COLUMN($D17:BW17))))</f>
        <v>#N/A</v>
      </c>
      <c r="BY17" s="2" t="e">
        <f t="array" ref="BY17">IF(INDEX(Data!FD:FD,$B17)=0,#N/A,INDEX(Data!FD:FD,$B17)-Data!FD$2+INDEX($A17:BX17,,MAX(ISNUMBER($D17:BX17)*COLUMN($D17:BX17))))</f>
        <v>#N/A</v>
      </c>
      <c r="BZ17" s="2" t="e">
        <f t="array" ref="BZ17">IF(INDEX(Data!FE:FE,$B17)=0,#N/A,INDEX(Data!FE:FE,$B17)-Data!FE$2+INDEX($A17:BY17,,MAX(ISNUMBER($D17:BY17)*COLUMN($D17:BY17))))</f>
        <v>#N/A</v>
      </c>
      <c r="CA17" s="2" t="e">
        <f t="array" ref="CA17">IF(INDEX(Data!FF:FF,$B17)=0,#N/A,INDEX(Data!FF:FF,$B17)-Data!FF$2+INDEX($A17:BZ17,,MAX(ISNUMBER($D17:BZ17)*COLUMN($D17:BZ17))))</f>
        <v>#N/A</v>
      </c>
      <c r="CB17" s="2" t="e">
        <f t="array" ref="CB17">IF(INDEX(Data!FG:FG,$B17)=0,#N/A,INDEX(Data!FG:FG,$B17)-Data!FG$2+INDEX($A17:CA17,,MAX(ISNUMBER($D17:CA17)*COLUMN($D17:CA17))))</f>
        <v>#N/A</v>
      </c>
      <c r="CC17" s="2" t="e">
        <f t="array" ref="CC17">IF(INDEX(Data!FH:FH,$B17)=0,#N/A,INDEX(Data!FH:FH,$B17)-Data!FH$2+INDEX($A17:CB17,,MAX(ISNUMBER($D17:CB17)*COLUMN($D17:CB17))))</f>
        <v>#N/A</v>
      </c>
      <c r="CD17" s="2" t="e">
        <f t="array" ref="CD17">IF(INDEX(Data!FI:FI,$B17)=0,#N/A,INDEX(Data!FI:FI,$B17)-Data!FI$2+INDEX($A17:CC17,,MAX(ISNUMBER($D17:CC17)*COLUMN($D17:CC17))))</f>
        <v>#N/A</v>
      </c>
      <c r="CE17" s="2" t="e">
        <f t="array" ref="CE17">IF(INDEX(Data!FJ:FJ,$B17)=0,#N/A,INDEX(Data!FJ:FJ,$B17)-Data!FJ$2+INDEX($A17:CD17,,MAX(ISNUMBER($D17:CD17)*COLUMN($D17:CD17))))</f>
        <v>#N/A</v>
      </c>
      <c r="CF17" s="2" t="e">
        <f t="array" ref="CF17">IF(INDEX(Data!FK:FK,$B17)=0,#N/A,INDEX(Data!FK:FK,$B17)-Data!FK$2+INDEX($A17:CE17,,MAX(ISNUMBER($D17:CE17)*COLUMN($D17:CE17))))</f>
        <v>#N/A</v>
      </c>
      <c r="CG17" s="2" t="e">
        <f t="array" ref="CG17">IF(INDEX(Data!FL:FL,$B17)=0,#N/A,INDEX(Data!FL:FL,$B17)-Data!FL$2+INDEX($A17:CF17,,MAX(ISNUMBER($D17:CF17)*COLUMN($D17:CF17))))</f>
        <v>#N/A</v>
      </c>
      <c r="CH17" s="2" t="e">
        <f t="array" ref="CH17">IF(INDEX(Data!FM:FM,$B17)=0,#N/A,INDEX(Data!FM:FM,$B17)-Data!FM$2+INDEX($A17:CG17,,MAX(ISNUMBER($D17:CG17)*COLUMN($D17:CG17))))</f>
        <v>#N/A</v>
      </c>
      <c r="CI17" s="2" t="e">
        <f t="array" ref="CI17">IF(INDEX(Data!FN:FN,$B17)=0,#N/A,INDEX(Data!FN:FN,$B17)-Data!FN$2+INDEX($A17:CH17,,MAX(ISNUMBER($D17:CH17)*COLUMN($D17:CH17))))</f>
        <v>#N/A</v>
      </c>
      <c r="CJ17" s="2" t="e">
        <f t="array" ref="CJ17">IF(INDEX(Data!FO:FO,$B17)=0,#N/A,INDEX(Data!FO:FO,$B17)-Data!FO$2+INDEX($A17:CI17,,MAX(ISNUMBER($D17:CI17)*COLUMN($D17:CI17))))</f>
        <v>#N/A</v>
      </c>
      <c r="CK17" s="2" t="e">
        <f t="array" ref="CK17">IF(INDEX(Data!FP:FP,$B17)=0,#N/A,INDEX(Data!FP:FP,$B17)-Data!FP$2+INDEX($A17:CJ17,,MAX(ISNUMBER($D17:CJ17)*COLUMN($D17:CJ17))))</f>
        <v>#N/A</v>
      </c>
      <c r="CL17" s="2" t="e">
        <f t="array" ref="CL17">IF(INDEX(Data!FQ:FQ,$B17)=0,#N/A,INDEX(Data!FQ:FQ,$B17)-Data!FQ$2+INDEX($A17:CK17,,MAX(ISNUMBER($D17:CK17)*COLUMN($D17:CK17))))</f>
        <v>#N/A</v>
      </c>
      <c r="CM17" s="2" t="e">
        <f t="array" ref="CM17">IF(INDEX(Data!FR:FR,$B17)=0,#N/A,INDEX(Data!FR:FR,$B17)-Data!FR$2+INDEX($A17:CL17,,MAX(ISNUMBER($D17:CL17)*COLUMN($D17:CL17))))</f>
        <v>#N/A</v>
      </c>
      <c r="CN17" s="2" t="e">
        <f t="array" ref="CN17">IF(INDEX(Data!FS:FS,$B17)=0,#N/A,INDEX(Data!FS:FS,$B17)-Data!FS$2+INDEX($A17:CM17,,MAX(ISNUMBER($D17:CM17)*COLUMN($D17:CM17))))</f>
        <v>#N/A</v>
      </c>
      <c r="CO17" s="2" t="e">
        <f t="array" ref="CO17">IF(INDEX(Data!FT:FT,$B17)=0,#N/A,INDEX(Data!FT:FT,$B17)-Data!FT$2+INDEX($A17:CN17,,MAX(ISNUMBER($D17:CN17)*COLUMN($D17:CN17))))</f>
        <v>#N/A</v>
      </c>
      <c r="CP17" s="2" t="e">
        <f t="array" ref="CP17">IF(INDEX(Data!FU:FU,$B17)=0,#N/A,INDEX(Data!FU:FU,$B17)-Data!FU$2+INDEX($A17:CO17,,MAX(ISNUMBER($D17:CO17)*COLUMN($D17:CO17))))</f>
        <v>#N/A</v>
      </c>
      <c r="CQ17" s="2" t="e">
        <f t="array" ref="CQ17">IF(INDEX(Data!FV:FV,$B17)=0,#N/A,INDEX(Data!FV:FV,$B17)-Data!FV$2+INDEX($A17:CP17,,MAX(ISNUMBER($D17:CP17)*COLUMN($D17:CP17))))</f>
        <v>#N/A</v>
      </c>
      <c r="CR17" s="2" t="e">
        <f t="array" ref="CR17">IF(INDEX(Data!FW:FW,$B17)=0,#N/A,INDEX(Data!FW:FW,$B17)-Data!FW$2+INDEX($A17:CQ17,,MAX(ISNUMBER($D17:CQ17)*COLUMN($D17:CQ17))))</f>
        <v>#N/A</v>
      </c>
      <c r="CS17" s="2" t="e">
        <f t="array" ref="CS17">IF(INDEX(Data!FX:FX,$B17)=0,#N/A,INDEX(Data!FX:FX,$B17)-Data!FX$2+INDEX($A17:CR17,,MAX(ISNUMBER($D17:CR17)*COLUMN($D17:CR17))))</f>
        <v>#N/A</v>
      </c>
      <c r="CT17" s="2" t="e">
        <f t="array" ref="CT17">IF(INDEX(Data!FY:FY,$B17)=0,#N/A,INDEX(Data!FY:FY,$B17)-Data!FY$2+INDEX($A17:CS17,,MAX(ISNUMBER($D17:CS17)*COLUMN($D17:CS17))))</f>
        <v>#N/A</v>
      </c>
      <c r="CU17" s="2" t="e">
        <f t="array" ref="CU17">IF(INDEX(Data!FZ:FZ,$B17)=0,#N/A,INDEX(Data!FZ:FZ,$B17)-Data!FZ$2+INDEX($A17:CT17,,MAX(ISNUMBER($D17:CT17)*COLUMN($D17:CT17))))</f>
        <v>#N/A</v>
      </c>
      <c r="CV17" s="2" t="e">
        <f t="array" ref="CV17">IF(INDEX(Data!GA:GA,$B17)=0,#N/A,INDEX(Data!GA:GA,$B17)-Data!GA$2+INDEX($A17:CU17,,MAX(ISNUMBER($D17:CU17)*COLUMN($D17:CU17))))</f>
        <v>#N/A</v>
      </c>
      <c r="CW17" s="2" t="e">
        <f t="array" ref="CW17">IF(INDEX(Data!GB:GB,$B17)=0,#N/A,INDEX(Data!GB:GB,$B17)-Data!GB$2+INDEX($A17:CV17,,MAX(ISNUMBER($D17:CV17)*COLUMN($D17:CV17))))</f>
        <v>#N/A</v>
      </c>
      <c r="CX17" s="2" t="e">
        <f t="array" ref="CX17">IF(INDEX(Data!GC:GC,$B17)=0,#N/A,INDEX(Data!GC:GC,$B17)-Data!GC$2+INDEX($A17:CW17,,MAX(ISNUMBER($D17:CW17)*COLUMN($D17:CW17))))</f>
        <v>#N/A</v>
      </c>
      <c r="CY17" s="2" t="e">
        <f t="array" ref="CY17">IF(INDEX(Data!GD:GD,$B17)=0,#N/A,INDEX(Data!GD:GD,$B17)-Data!GD$2+INDEX($A17:CX17,,MAX(ISNUMBER($D17:CX17)*COLUMN($D17:CX17))))</f>
        <v>#N/A</v>
      </c>
      <c r="CZ17" s="2" t="e">
        <f t="array" ref="CZ17">IF(INDEX(Data!GE:GE,$B17)=0,#N/A,INDEX(Data!GE:GE,$B17)-Data!GE$2+INDEX($A17:CY17,,MAX(ISNUMBER($D17:CY17)*COLUMN($D17:CY17))))</f>
        <v>#N/A</v>
      </c>
      <c r="DA17" s="2" t="e">
        <f t="array" ref="DA17">IF(INDEX(Data!GF:GF,$B17)=0,#N/A,INDEX(Data!GF:GF,$B17)-Data!GF$2+INDEX($A17:CZ17,,MAX(ISNUMBER($D17:CZ17)*COLUMN($D17:CZ17))))</f>
        <v>#N/A</v>
      </c>
      <c r="DB17" s="2" t="e">
        <f t="array" ref="DB17">IF(INDEX(Data!GG:GG,$B17)=0,#N/A,INDEX(Data!GG:GG,$B17)-Data!GG$2+INDEX($A17:DA17,,MAX(ISNUMBER($D17:DA17)*COLUMN($D17:DA17))))</f>
        <v>#N/A</v>
      </c>
      <c r="DC17" s="2" t="e">
        <f t="array" ref="DC17">IF(INDEX(Data!GH:GH,$B17)=0,#N/A,INDEX(Data!GH:GH,$B17)-Data!GH$2+INDEX($A17:DB17,,MAX(ISNUMBER($D17:DB17)*COLUMN($D17:DB17))))</f>
        <v>#N/A</v>
      </c>
      <c r="DD17" s="2" t="e">
        <f t="array" ref="DD17">IF(INDEX(Data!GI:GI,$B17)=0,#N/A,INDEX(Data!GI:GI,$B17)-Data!GI$2+INDEX($A17:DC17,,MAX(ISNUMBER($D17:DC17)*COLUMN($D17:DC17))))</f>
        <v>#N/A</v>
      </c>
      <c r="DE17" s="2" t="e">
        <f t="array" ref="DE17">IF(INDEX(Data!GJ:GJ,$B17)=0,#N/A,INDEX(Data!GJ:GJ,$B17)-Data!GJ$2+INDEX($A17:DD17,,MAX(ISNUMBER($D17:DD17)*COLUMN($D17:DD17))))</f>
        <v>#N/A</v>
      </c>
      <c r="DF17" s="2" t="e">
        <f t="array" ref="DF17">IF(INDEX(Data!GK:GK,$B17)=0,#N/A,INDEX(Data!GK:GK,$B17)-Data!GK$2+INDEX($A17:DE17,,MAX(ISNUMBER($D17:DE17)*COLUMN($D17:DE17))))</f>
        <v>#N/A</v>
      </c>
      <c r="DG17" s="2" t="e">
        <f t="array" ref="DG17">IF(INDEX(Data!GL:GL,$B17)=0,#N/A,INDEX(Data!GL:GL,$B17)-Data!GL$2+INDEX($A17:DF17,,MAX(ISNUMBER($D17:DF17)*COLUMN($D17:DF17))))</f>
        <v>#N/A</v>
      </c>
      <c r="DH17" s="2" t="e">
        <f t="array" ref="DH17">IF(INDEX(Data!GM:GM,$B17)=0,#N/A,INDEX(Data!GM:GM,$B17)-Data!GM$2+INDEX($A17:DG17,,MAX(ISNUMBER($D17:DG17)*COLUMN($D17:DG17))))</f>
        <v>#N/A</v>
      </c>
      <c r="DI17" s="2" t="e">
        <f t="array" ref="DI17">IF(INDEX(Data!GN:GN,$B17)=0,#N/A,INDEX(Data!GN:GN,$B17)-Data!GN$2+INDEX($A17:DH17,,MAX(ISNUMBER($D17:DH17)*COLUMN($D17:DH17))))</f>
        <v>#N/A</v>
      </c>
      <c r="DJ17" s="2" t="e">
        <f t="array" ref="DJ17">IF(INDEX(Data!GO:GO,$B17)=0,#N/A,INDEX(Data!GO:GO,$B17)-Data!GO$2+INDEX($A17:DI17,,MAX(ISNUMBER($D17:DI17)*COLUMN($D17:DI17))))</f>
        <v>#N/A</v>
      </c>
      <c r="DK17" s="2" t="e">
        <f t="array" ref="DK17">IF(INDEX(Data!GP:GP,$B17)=0,#N/A,INDEX(Data!GP:GP,$B17)-Data!GP$2+INDEX($A17:DJ17,,MAX(ISNUMBER($D17:DJ17)*COLUMN($D17:DJ17))))</f>
        <v>#N/A</v>
      </c>
      <c r="DL17" s="2" t="e">
        <f t="array" ref="DL17">IF(INDEX(Data!GQ:GQ,$B17)=0,#N/A,INDEX(Data!GQ:GQ,$B17)-Data!GQ$2+INDEX($A17:DK17,,MAX(ISNUMBER($D17:DK17)*COLUMN($D17:DK17))))</f>
        <v>#N/A</v>
      </c>
      <c r="DM17" s="2" t="e">
        <f t="array" ref="DM17">IF(INDEX(Data!GR:GR,$B17)=0,#N/A,INDEX(Data!GR:GR,$B17)-Data!GR$2+INDEX($A17:DL17,,MAX(ISNUMBER($D17:DL17)*COLUMN($D17:DL17))))</f>
        <v>#N/A</v>
      </c>
      <c r="DN17" s="2" t="e">
        <f t="array" ref="DN17">IF(INDEX(Data!GS:GS,$B17)=0,#N/A,INDEX(Data!GS:GS,$B17)-Data!GS$2+INDEX($A17:DM17,,MAX(ISNUMBER($D17:DM17)*COLUMN($D17:DM17))))</f>
        <v>#N/A</v>
      </c>
      <c r="DO17" s="2" t="e">
        <f t="array" ref="DO17">IF(INDEX(Data!GT:GT,$B17)=0,#N/A,INDEX(Data!GT:GT,$B17)-Data!GT$2+INDEX($A17:DN17,,MAX(ISNUMBER($D17:DN17)*COLUMN($D17:DN17))))</f>
        <v>#N/A</v>
      </c>
      <c r="DP17" s="2" t="e">
        <f t="array" ref="DP17">IF(INDEX(Data!GU:GU,$B17)=0,#N/A,INDEX(Data!GU:GU,$B17)-Data!GU$2+INDEX($A17:DO17,,MAX(ISNUMBER($D17:DO17)*COLUMN($D17:DO17))))</f>
        <v>#N/A</v>
      </c>
      <c r="DQ17" s="2" t="e">
        <f t="array" ref="DQ17">IF(INDEX(Data!GV:GV,$B17)=0,#N/A,INDEX(Data!GV:GV,$B17)-Data!GV$2+INDEX($A17:DP17,,MAX(ISNUMBER($D17:DP17)*COLUMN($D17:DP17))))</f>
        <v>#N/A</v>
      </c>
      <c r="DR17" s="2" t="e">
        <f t="array" ref="DR17">IF(INDEX(Data!GW:GW,$B17)=0,#N/A,INDEX(Data!GW:GW,$B17)-Data!GW$2+INDEX($A17:DQ17,,MAX(ISNUMBER($D17:DQ17)*COLUMN($D17:DQ17))))</f>
        <v>#N/A</v>
      </c>
      <c r="DS17" s="2" t="e">
        <f t="array" ref="DS17">IF(INDEX(Data!GX:GX,$B17)=0,#N/A,INDEX(Data!GX:GX,$B17)-Data!GX$2+INDEX($A17:DR17,,MAX(ISNUMBER($D17:DR17)*COLUMN($D17:DR17))))</f>
        <v>#N/A</v>
      </c>
      <c r="DT17" s="2" t="e">
        <f t="array" ref="DT17">IF(INDEX(Data!GY:GY,$B17)=0,#N/A,INDEX(Data!GY:GY,$B17)-Data!GY$2+INDEX($A17:DS17,,MAX(ISNUMBER($D17:DS17)*COLUMN($D17:DS17))))</f>
        <v>#N/A</v>
      </c>
      <c r="DU17" s="2" t="e">
        <f t="array" ref="DU17">IF(INDEX(Data!GZ:GZ,$B17)=0,#N/A,INDEX(Data!GZ:GZ,$B17)-Data!GZ$2+INDEX($A17:DT17,,MAX(ISNUMBER($D17:DT17)*COLUMN($D17:DT17))))</f>
        <v>#N/A</v>
      </c>
      <c r="DV17" s="2" t="e">
        <f t="array" ref="DV17">IF(INDEX(Data!HA:HA,$B17)=0,#N/A,INDEX(Data!HA:HA,$B17)-Data!HA$2+INDEX($A17:DU17,,MAX(ISNUMBER($D17:DU17)*COLUMN($D17:DU17))))</f>
        <v>#N/A</v>
      </c>
      <c r="DW17" s="2" t="e">
        <f t="array" ref="DW17">IF(INDEX(Data!HB:HB,$B17)=0,#N/A,INDEX(Data!HB:HB,$B17)-Data!HB$2+INDEX($A17:DV17,,MAX(ISNUMBER($D17:DV17)*COLUMN($D17:DV17))))</f>
        <v>#N/A</v>
      </c>
      <c r="DX17" s="2" t="e">
        <f t="array" ref="DX17">IF(INDEX(Data!HC:HC,$B17)=0,#N/A,INDEX(Data!HC:HC,$B17)-Data!HC$2+INDEX($A17:DW17,,MAX(ISNUMBER($D17:DW17)*COLUMN($D17:DW17))))</f>
        <v>#N/A</v>
      </c>
      <c r="DY17" s="2" t="e">
        <f t="array" ref="DY17">IF(INDEX(Data!HD:HD,$B17)=0,#N/A,INDEX(Data!HD:HD,$B17)-Data!HD$2+INDEX($A17:DX17,,MAX(ISNUMBER($D17:DX17)*COLUMN($D17:DX17))))</f>
        <v>#N/A</v>
      </c>
      <c r="DZ17" s="2" t="e">
        <f t="array" ref="DZ17">IF(INDEX(Data!HE:HE,$B17)=0,#N/A,INDEX(Data!HE:HE,$B17)-Data!HE$2+INDEX($A17:DY17,,MAX(ISNUMBER($D17:DY17)*COLUMN($D17:DY17))))</f>
        <v>#N/A</v>
      </c>
      <c r="EA17" s="2" t="e">
        <f t="array" ref="EA17">IF(INDEX(Data!HF:HF,$B17)=0,#N/A,INDEX(Data!HF:HF,$B17)-Data!HF$2+INDEX($A17:DZ17,,MAX(ISNUMBER($D17:DZ17)*COLUMN($D17:DZ17))))</f>
        <v>#N/A</v>
      </c>
      <c r="EB17" s="2" t="e">
        <f t="array" ref="EB17">IF(INDEX(Data!HG:HG,$B17)=0,#N/A,INDEX(Data!HG:HG,$B17)-Data!HG$2+INDEX($A17:EA17,,MAX(ISNUMBER($D17:EA17)*COLUMN($D17:EA17))))</f>
        <v>#N/A</v>
      </c>
      <c r="EC17" s="2" t="e">
        <f t="array" ref="EC17">IF(INDEX(Data!HH:HH,$B17)=0,#N/A,INDEX(Data!HH:HH,$B17)-Data!HH$2+INDEX($A17:EB17,,MAX(ISNUMBER($D17:EB17)*COLUMN($D17:EB17))))</f>
        <v>#N/A</v>
      </c>
      <c r="ED17" s="2" t="e">
        <f t="array" ref="ED17">IF(INDEX(Data!HI:HI,$B17)=0,#N/A,INDEX(Data!HI:HI,$B17)-Data!HI$2+INDEX($A17:EC17,,MAX(ISNUMBER($D17:EC17)*COLUMN($D17:EC17))))</f>
        <v>#N/A</v>
      </c>
      <c r="EE17" s="2" t="e">
        <f t="array" ref="EE17">IF(INDEX(Data!HJ:HJ,$B17)=0,#N/A,INDEX(Data!HJ:HJ,$B17)-Data!HJ$2+INDEX($A17:ED17,,MAX(ISNUMBER($D17:ED17)*COLUMN($D17:ED17))))</f>
        <v>#N/A</v>
      </c>
      <c r="EF17" s="2" t="e">
        <f t="array" ref="EF17">IF(INDEX(Data!HK:HK,$B17)=0,#N/A,INDEX(Data!HK:HK,$B17)-Data!HK$2+INDEX($A17:EE17,,MAX(ISNUMBER($D17:EE17)*COLUMN($D17:EE17))))</f>
        <v>#N/A</v>
      </c>
      <c r="EG17" s="2" t="e">
        <f t="array" ref="EG17">IF(INDEX(Data!HL:HL,$B17)=0,#N/A,INDEX(Data!HL:HL,$B17)-Data!HL$2+INDEX($A17:EF17,,MAX(ISNUMBER($D17:EF17)*COLUMN($D17:EF17))))</f>
        <v>#N/A</v>
      </c>
      <c r="EH17" s="2" t="e">
        <f t="array" ref="EH17">IF(INDEX(Data!HM:HM,$B17)=0,#N/A,INDEX(Data!HM:HM,$B17)-Data!HM$2+INDEX($A17:EG17,,MAX(ISNUMBER($D17:EG17)*COLUMN($D17:EG17))))</f>
        <v>#N/A</v>
      </c>
      <c r="EI17" s="2" t="e">
        <f t="array" ref="EI17">IF(INDEX(Data!HN:HN,$B17)=0,#N/A,INDEX(Data!HN:HN,$B17)-Data!HN$2+INDEX($A17:EH17,,MAX(ISNUMBER($D17:EH17)*COLUMN($D17:EH17))))</f>
        <v>#N/A</v>
      </c>
    </row>
    <row r="18" spans="1:139" x14ac:dyDescent="0.25">
      <c r="A18" s="2" t="str">
        <f>Data!CG93</f>
        <v>David Wojak</v>
      </c>
      <c r="B18" s="2">
        <f>MATCH(A18,Data!CG:CG,0)</f>
        <v>93</v>
      </c>
      <c r="C18" s="2">
        <f ca="1">COUNTIF(OFFSET(Data!$CJ$1:$EZ$78,B18-1,0,1),"&gt;0")</f>
        <v>26</v>
      </c>
      <c r="D18" s="2">
        <v>0</v>
      </c>
      <c r="E18" s="2">
        <f t="array" ref="E18">IF(INDEX(Data!CJ:CJ,$B18)=0,#N/A,INDEX(Data!CJ:CJ,$B18)-Data!CJ$2+INDEX($A18:D18,,MAX(ISNUMBER($D18:D18)*COLUMN($D18:D18))))</f>
        <v>0</v>
      </c>
      <c r="F18" s="2">
        <f t="array" ref="F18">IF(INDEX(Data!CK:CK,$B18)=0,#N/A,INDEX(Data!CK:CK,$B18)-Data!CK$2+INDEX($A18:E18,,MAX(ISNUMBER($D18:E18)*COLUMN($D18:E18))))</f>
        <v>0</v>
      </c>
      <c r="G18" s="2">
        <f t="array" ref="G18">IF(INDEX(Data!CL:CL,$B18)=0,#N/A,INDEX(Data!CL:CL,$B18)-Data!CL$2+INDEX($A18:F18,,MAX(ISNUMBER($D18:F18)*COLUMN($D18:F18))))</f>
        <v>0</v>
      </c>
      <c r="H18" s="2">
        <f t="array" ref="H18">IF(INDEX(Data!CM:CM,$B18)=0,#N/A,INDEX(Data!CM:CM,$B18)-Data!CM$2+INDEX($A18:G18,,MAX(ISNUMBER($D18:G18)*COLUMN($D18:G18))))</f>
        <v>0</v>
      </c>
      <c r="I18" s="2">
        <f t="array" ref="I18">IF(INDEX(Data!CN:CN,$B18)=0,#N/A,INDEX(Data!CN:CN,$B18)-Data!CN$2+INDEX($A18:H18,,MAX(ISNUMBER($D18:H18)*COLUMN($D18:H18))))</f>
        <v>1</v>
      </c>
      <c r="J18" s="2">
        <f t="array" ref="J18">IF(INDEX(Data!CO:CO,$B18)=0,#N/A,INDEX(Data!CO:CO,$B18)-Data!CO$2+INDEX($A18:I18,,MAX(ISNUMBER($D18:I18)*COLUMN($D18:I18))))</f>
        <v>2</v>
      </c>
      <c r="K18" s="2">
        <f t="array" ref="K18">IF(INDEX(Data!CP:CP,$B18)=0,#N/A,INDEX(Data!CP:CP,$B18)-Data!CP$2+INDEX($A18:J18,,MAX(ISNUMBER($D18:J18)*COLUMN($D18:J18))))</f>
        <v>2</v>
      </c>
      <c r="L18" s="2">
        <f t="array" ref="L18">IF(INDEX(Data!CQ:CQ,$B18)=0,#N/A,INDEX(Data!CQ:CQ,$B18)-Data!CQ$2+INDEX($A18:K18,,MAX(ISNUMBER($D18:K18)*COLUMN($D18:K18))))</f>
        <v>2</v>
      </c>
      <c r="M18" s="2">
        <f t="array" ref="M18">IF(INDEX(Data!CR:CR,$B18)=0,#N/A,INDEX(Data!CR:CR,$B18)-Data!CR$2+INDEX($A18:L18,,MAX(ISNUMBER($D18:L18)*COLUMN($D18:L18))))</f>
        <v>2</v>
      </c>
      <c r="N18" s="2">
        <f t="array" ref="N18">IF(INDEX(Data!CS:CS,$B18)=0,#N/A,INDEX(Data!CS:CS,$B18)-Data!CS$2+INDEX($A18:M18,,MAX(ISNUMBER($D18:M18)*COLUMN($D18:M18))))</f>
        <v>3</v>
      </c>
      <c r="O18" s="2">
        <f t="array" ref="O18">IF(INDEX(Data!CT:CT,$B18)=0,#N/A,INDEX(Data!CT:CT,$B18)-Data!CT$2+INDEX($A18:N18,,MAX(ISNUMBER($D18:N18)*COLUMN($D18:N18))))</f>
        <v>4</v>
      </c>
      <c r="P18" s="2">
        <f t="array" ref="P18">IF(INDEX(Data!CU:CU,$B18)=0,#N/A,INDEX(Data!CU:CU,$B18)-Data!CU$2+INDEX($A18:O18,,MAX(ISNUMBER($D18:O18)*COLUMN($D18:O18))))</f>
        <v>3</v>
      </c>
      <c r="Q18" s="2">
        <f t="array" ref="Q18">IF(INDEX(Data!CV:CV,$B18)=0,#N/A,INDEX(Data!CV:CV,$B18)-Data!CV$2+INDEX($A18:P18,,MAX(ISNUMBER($D18:P18)*COLUMN($D18:P18))))</f>
        <v>5</v>
      </c>
      <c r="R18" s="2">
        <f t="array" ref="R18">IF(INDEX(Data!CW:CW,$B18)=0,#N/A,INDEX(Data!CW:CW,$B18)-Data!CW$2+INDEX($A18:Q18,,MAX(ISNUMBER($D18:Q18)*COLUMN($D18:Q18))))</f>
        <v>5</v>
      </c>
      <c r="S18" s="2">
        <f t="array" ref="S18">IF(INDEX(Data!CX:CX,$B18)=0,#N/A,INDEX(Data!CX:CX,$B18)-Data!CX$2+INDEX($A18:R18,,MAX(ISNUMBER($D18:R18)*COLUMN($D18:R18))))</f>
        <v>4</v>
      </c>
      <c r="T18" s="2">
        <f t="array" ref="T18">IF(INDEX(Data!CY:CY,$B18)=0,#N/A,INDEX(Data!CY:CY,$B18)-Data!CY$2+INDEX($A18:S18,,MAX(ISNUMBER($D18:S18)*COLUMN($D18:S18))))</f>
        <v>4</v>
      </c>
      <c r="U18" s="2">
        <f t="array" ref="U18">IF(INDEX(Data!CZ:CZ,$B18)=0,#N/A,INDEX(Data!CZ:CZ,$B18)-Data!CZ$2+INDEX($A18:T18,,MAX(ISNUMBER($D18:T18)*COLUMN($D18:T18))))</f>
        <v>4</v>
      </c>
      <c r="V18" s="2">
        <f t="array" ref="V18">IF(INDEX(Data!DA:DA,$B18)=0,#N/A,INDEX(Data!DA:DA,$B18)-Data!DA$2+INDEX($A18:U18,,MAX(ISNUMBER($D18:U18)*COLUMN($D18:U18))))</f>
        <v>3</v>
      </c>
      <c r="W18" s="2">
        <f t="array" ref="W18">IF(INDEX(Data!DB:DB,$B18)=0,#N/A,INDEX(Data!DB:DB,$B18)-Data!DB$2+INDEX($A18:V18,,MAX(ISNUMBER($D18:V18)*COLUMN($D18:V18))))</f>
        <v>4</v>
      </c>
      <c r="X18" s="2">
        <f t="array" ref="X18">IF(INDEX(Data!DC:DC,$B18)=0,#N/A,INDEX(Data!DC:DC,$B18)-Data!DC$2+INDEX($A18:W18,,MAX(ISNUMBER($D18:W18)*COLUMN($D18:W18))))</f>
        <v>4</v>
      </c>
      <c r="Y18" s="2">
        <f t="array" ref="Y18">IF(INDEX(Data!DD:DD,$B18)=0,#N/A,INDEX(Data!DD:DD,$B18)-Data!DD$2+INDEX($A18:X18,,MAX(ISNUMBER($D18:X18)*COLUMN($D18:X18))))</f>
        <v>4</v>
      </c>
      <c r="Z18" s="2">
        <f t="array" ref="Z18">IF(INDEX(Data!DE:DE,$B18)=0,#N/A,INDEX(Data!DE:DE,$B18)-Data!DE$2+INDEX($A18:Y18,,MAX(ISNUMBER($D18:Y18)*COLUMN($D18:Y18))))</f>
        <v>4</v>
      </c>
      <c r="AA18" s="2">
        <f t="array" ref="AA18">IF(INDEX(Data!DF:DF,$B18)=0,#N/A,INDEX(Data!DF:DF,$B18)-Data!DF$2+INDEX($A18:Z18,,MAX(ISNUMBER($D18:Z18)*COLUMN($D18:Z18))))</f>
        <v>6</v>
      </c>
      <c r="AB18" s="2">
        <f t="array" ref="AB18">IF(INDEX(Data!DG:DG,$B18)=0,#N/A,INDEX(Data!DG:DG,$B18)-Data!DG$2+INDEX($A18:AA18,,MAX(ISNUMBER($D18:AA18)*COLUMN($D18:AA18))))</f>
        <v>6</v>
      </c>
      <c r="AC18" s="2">
        <f t="array" ref="AC18">IF(INDEX(Data!DH:DH,$B18)=0,#N/A,INDEX(Data!DH:DH,$B18)-Data!DH$2+INDEX($A18:AB18,,MAX(ISNUMBER($D18:AB18)*COLUMN($D18:AB18))))</f>
        <v>7</v>
      </c>
      <c r="AD18" s="2">
        <f t="array" ref="AD18">IF(INDEX(Data!DI:DI,$B18)=0,#N/A,INDEX(Data!DI:DI,$B18)-Data!DI$2+INDEX($A18:AC18,,MAX(ISNUMBER($D18:AC18)*COLUMN($D18:AC18))))</f>
        <v>7</v>
      </c>
      <c r="AE18" s="2" t="e">
        <f t="array" ref="AE18">IF(INDEX(Data!DJ:DJ,$B18)=0,#N/A,INDEX(Data!DJ:DJ,$B18)-Data!DJ$2+INDEX($A18:AD18,,MAX(ISNUMBER($D18:AD18)*COLUMN($D18:AD18))))</f>
        <v>#N/A</v>
      </c>
      <c r="AF18" s="2" t="e">
        <f t="array" ref="AF18">IF(INDEX(Data!DK:DK,$B18)=0,#N/A,INDEX(Data!DK:DK,$B18)-Data!DK$2+INDEX($A18:AE18,,MAX(ISNUMBER($D18:AE18)*COLUMN($D18:AE18))))</f>
        <v>#N/A</v>
      </c>
      <c r="AG18" s="2" t="e">
        <f t="array" ref="AG18">IF(INDEX(Data!DL:DL,$B18)=0,#N/A,INDEX(Data!DL:DL,$B18)-Data!DL$2+INDEX($A18:AF18,,MAX(ISNUMBER($D18:AF18)*COLUMN($D18:AF18))))</f>
        <v>#N/A</v>
      </c>
      <c r="AH18" s="2" t="e">
        <f t="array" ref="AH18">IF(INDEX(Data!DM:DM,$B18)=0,#N/A,INDEX(Data!DM:DM,$B18)-Data!DM$2+INDEX($A18:AG18,,MAX(ISNUMBER($D18:AG18)*COLUMN($D18:AG18))))</f>
        <v>#N/A</v>
      </c>
      <c r="AI18" s="2" t="e">
        <f t="array" ref="AI18">IF(INDEX(Data!DN:DN,$B18)=0,#N/A,INDEX(Data!DN:DN,$B18)-Data!DN$2+INDEX($A18:AH18,,MAX(ISNUMBER($D18:AH18)*COLUMN($D18:AH18))))</f>
        <v>#N/A</v>
      </c>
      <c r="AJ18" s="2" t="e">
        <f t="array" ref="AJ18">IF(INDEX(Data!DO:DO,$B18)=0,#N/A,INDEX(Data!DO:DO,$B18)-Data!DO$2+INDEX($A18:AI18,,MAX(ISNUMBER($D18:AI18)*COLUMN($D18:AI18))))</f>
        <v>#N/A</v>
      </c>
      <c r="AK18" s="2" t="e">
        <f t="array" ref="AK18">IF(INDEX(Data!DP:DP,$B18)=0,#N/A,INDEX(Data!DP:DP,$B18)-Data!DP$2+INDEX($A18:AJ18,,MAX(ISNUMBER($D18:AJ18)*COLUMN($D18:AJ18))))</f>
        <v>#N/A</v>
      </c>
      <c r="AL18" s="2" t="e">
        <f t="array" ref="AL18">IF(INDEX(Data!DQ:DQ,$B18)=0,#N/A,INDEX(Data!DQ:DQ,$B18)-Data!DQ$2+INDEX($A18:AK18,,MAX(ISNUMBER($D18:AK18)*COLUMN($D18:AK18))))</f>
        <v>#N/A</v>
      </c>
      <c r="AM18" s="2" t="e">
        <f t="array" ref="AM18">IF(INDEX(Data!DR:DR,$B18)=0,#N/A,INDEX(Data!DR:DR,$B18)-Data!DR$2+INDEX($A18:AL18,,MAX(ISNUMBER($D18:AL18)*COLUMN($D18:AL18))))</f>
        <v>#N/A</v>
      </c>
      <c r="AN18" s="2" t="e">
        <f t="array" ref="AN18">IF(INDEX(Data!DS:DS,$B18)=0,#N/A,INDEX(Data!DS:DS,$B18)-Data!DS$2+INDEX($A18:AM18,,MAX(ISNUMBER($D18:AM18)*COLUMN($D18:AM18))))</f>
        <v>#N/A</v>
      </c>
      <c r="AO18" s="2" t="e">
        <f t="array" ref="AO18">IF(INDEX(Data!DT:DT,$B18)=0,#N/A,INDEX(Data!DT:DT,$B18)-Data!DT$2+INDEX($A18:AN18,,MAX(ISNUMBER($D18:AN18)*COLUMN($D18:AN18))))</f>
        <v>#N/A</v>
      </c>
      <c r="AP18" s="2" t="e">
        <f t="array" ref="AP18">IF(INDEX(Data!DU:DU,$B18)=0,#N/A,INDEX(Data!DU:DU,$B18)-Data!DU$2+INDEX($A18:AO18,,MAX(ISNUMBER($D18:AO18)*COLUMN($D18:AO18))))</f>
        <v>#N/A</v>
      </c>
      <c r="AQ18" s="2" t="e">
        <f t="array" ref="AQ18">IF(INDEX(Data!DV:DV,$B18)=0,#N/A,INDEX(Data!DV:DV,$B18)-Data!DV$2+INDEX($A18:AP18,,MAX(ISNUMBER($D18:AP18)*COLUMN($D18:AP18))))</f>
        <v>#N/A</v>
      </c>
      <c r="AR18" s="2" t="e">
        <f t="array" ref="AR18">IF(INDEX(Data!DW:DW,$B18)=0,#N/A,INDEX(Data!DW:DW,$B18)-Data!DW$2+INDEX($A18:AQ18,,MAX(ISNUMBER($D18:AQ18)*COLUMN($D18:AQ18))))</f>
        <v>#N/A</v>
      </c>
      <c r="AS18" s="2" t="e">
        <f t="array" ref="AS18">IF(INDEX(Data!DX:DX,$B18)=0,#N/A,INDEX(Data!DX:DX,$B18)-Data!DX$2+INDEX($A18:AR18,,MAX(ISNUMBER($D18:AR18)*COLUMN($D18:AR18))))</f>
        <v>#N/A</v>
      </c>
      <c r="AT18" s="2" t="e">
        <f t="array" ref="AT18">IF(INDEX(Data!DY:DY,$B18)=0,#N/A,INDEX(Data!DY:DY,$B18)-Data!DY$2+INDEX($A18:AS18,,MAX(ISNUMBER($D18:AS18)*COLUMN($D18:AS18))))</f>
        <v>#N/A</v>
      </c>
      <c r="AU18" s="2" t="e">
        <f t="array" ref="AU18">IF(INDEX(Data!DZ:DZ,$B18)=0,#N/A,INDEX(Data!DZ:DZ,$B18)-Data!DZ$2+INDEX($A18:AT18,,MAX(ISNUMBER($D18:AT18)*COLUMN($D18:AT18))))</f>
        <v>#N/A</v>
      </c>
      <c r="AV18" s="2" t="e">
        <f t="array" ref="AV18">IF(INDEX(Data!EA:EA,$B18)=0,#N/A,INDEX(Data!EA:EA,$B18)-Data!EA$2+INDEX($A18:AU18,,MAX(ISNUMBER($D18:AU18)*COLUMN($D18:AU18))))</f>
        <v>#N/A</v>
      </c>
      <c r="AW18" s="2" t="e">
        <f t="array" ref="AW18">IF(INDEX(Data!EB:EB,$B18)=0,#N/A,INDEX(Data!EB:EB,$B18)-Data!EB$2+INDEX($A18:AV18,,MAX(ISNUMBER($D18:AV18)*COLUMN($D18:AV18))))</f>
        <v>#N/A</v>
      </c>
      <c r="AX18" s="2" t="e">
        <f t="array" ref="AX18">IF(INDEX(Data!EC:EC,$B18)=0,#N/A,INDEX(Data!EC:EC,$B18)-Data!EC$2+INDEX($A18:AW18,,MAX(ISNUMBER($D18:AW18)*COLUMN($D18:AW18))))</f>
        <v>#N/A</v>
      </c>
      <c r="AY18" s="2" t="e">
        <f t="array" ref="AY18">IF(INDEX(Data!ED:ED,$B18)=0,#N/A,INDEX(Data!ED:ED,$B18)-Data!ED$2+INDEX($A18:AX18,,MAX(ISNUMBER($D18:AX18)*COLUMN($D18:AX18))))</f>
        <v>#N/A</v>
      </c>
      <c r="AZ18" s="2" t="e">
        <f t="array" ref="AZ18">IF(INDEX(Data!EE:EE,$B18)=0,#N/A,INDEX(Data!EE:EE,$B18)-Data!EE$2+INDEX($A18:AY18,,MAX(ISNUMBER($D18:AY18)*COLUMN($D18:AY18))))</f>
        <v>#N/A</v>
      </c>
      <c r="BA18" s="2" t="e">
        <f t="array" ref="BA18">IF(INDEX(Data!EF:EF,$B18)=0,#N/A,INDEX(Data!EF:EF,$B18)-Data!EF$2+INDEX($A18:AZ18,,MAX(ISNUMBER($D18:AZ18)*COLUMN($D18:AZ18))))</f>
        <v>#N/A</v>
      </c>
      <c r="BB18" s="2" t="e">
        <f t="array" ref="BB18">IF(INDEX(Data!EG:EG,$B18)=0,#N/A,INDEX(Data!EG:EG,$B18)-Data!EG$2+INDEX($A18:BA18,,MAX(ISNUMBER($D18:BA18)*COLUMN($D18:BA18))))</f>
        <v>#N/A</v>
      </c>
      <c r="BC18" s="2" t="e">
        <f t="array" ref="BC18">IF(INDEX(Data!EH:EH,$B18)=0,#N/A,INDEX(Data!EH:EH,$B18)-Data!EH$2+INDEX($A18:BB18,,MAX(ISNUMBER($D18:BB18)*COLUMN($D18:BB18))))</f>
        <v>#N/A</v>
      </c>
      <c r="BD18" s="2" t="e">
        <f t="array" ref="BD18">IF(INDEX(Data!EI:EI,$B18)=0,#N/A,INDEX(Data!EI:EI,$B18)-Data!EI$2+INDEX($A18:BC18,,MAX(ISNUMBER($D18:BC18)*COLUMN($D18:BC18))))</f>
        <v>#N/A</v>
      </c>
      <c r="BE18" s="2" t="e">
        <f t="array" ref="BE18">IF(INDEX(Data!EJ:EJ,$B18)=0,#N/A,INDEX(Data!EJ:EJ,$B18)-Data!EJ$2+INDEX($A18:BD18,,MAX(ISNUMBER($D18:BD18)*COLUMN($D18:BD18))))</f>
        <v>#N/A</v>
      </c>
      <c r="BF18" s="2" t="e">
        <f t="array" ref="BF18">IF(INDEX(Data!EK:EK,$B18)=0,#N/A,INDEX(Data!EK:EK,$B18)-Data!EK$2+INDEX($A18:BE18,,MAX(ISNUMBER($D18:BE18)*COLUMN($D18:BE18))))</f>
        <v>#N/A</v>
      </c>
      <c r="BG18" s="2" t="e">
        <f t="array" ref="BG18">IF(INDEX(Data!EL:EL,$B18)=0,#N/A,INDEX(Data!EL:EL,$B18)-Data!EL$2+INDEX($A18:BF18,,MAX(ISNUMBER($D18:BF18)*COLUMN($D18:BF18))))</f>
        <v>#N/A</v>
      </c>
      <c r="BH18" s="2" t="e">
        <f t="array" ref="BH18">IF(INDEX(Data!EM:EM,$B18)=0,#N/A,INDEX(Data!EM:EM,$B18)-Data!EM$2+INDEX($A18:BG18,,MAX(ISNUMBER($D18:BG18)*COLUMN($D18:BG18))))</f>
        <v>#N/A</v>
      </c>
      <c r="BI18" s="2" t="e">
        <f t="array" ref="BI18">IF(INDEX(Data!EN:EN,$B18)=0,#N/A,INDEX(Data!EN:EN,$B18)-Data!EN$2+INDEX($A18:BH18,,MAX(ISNUMBER($D18:BH18)*COLUMN($D18:BH18))))</f>
        <v>#N/A</v>
      </c>
      <c r="BJ18" s="2" t="e">
        <f t="array" ref="BJ18">IF(INDEX(Data!EO:EO,$B18)=0,#N/A,INDEX(Data!EO:EO,$B18)-Data!EO$2+INDEX($A18:BI18,,MAX(ISNUMBER($D18:BI18)*COLUMN($D18:BI18))))</f>
        <v>#N/A</v>
      </c>
      <c r="BK18" s="2" t="e">
        <f t="array" ref="BK18">IF(INDEX(Data!EP:EP,$B18)=0,#N/A,INDEX(Data!EP:EP,$B18)-Data!EP$2+INDEX($A18:BJ18,,MAX(ISNUMBER($D18:BJ18)*COLUMN($D18:BJ18))))</f>
        <v>#N/A</v>
      </c>
      <c r="BL18" s="2" t="e">
        <f t="array" ref="BL18">IF(INDEX(Data!EQ:EQ,$B18)=0,#N/A,INDEX(Data!EQ:EQ,$B18)-Data!EQ$2+INDEX($A18:BK18,,MAX(ISNUMBER($D18:BK18)*COLUMN($D18:BK18))))</f>
        <v>#N/A</v>
      </c>
      <c r="BM18" s="2" t="e">
        <f t="array" ref="BM18">IF(INDEX(Data!ER:ER,$B18)=0,#N/A,INDEX(Data!ER:ER,$B18)-Data!ER$2+INDEX($A18:BL18,,MAX(ISNUMBER($D18:BL18)*COLUMN($D18:BL18))))</f>
        <v>#N/A</v>
      </c>
      <c r="BN18" s="2" t="e">
        <f t="array" ref="BN18">IF(INDEX(Data!ES:ES,$B18)=0,#N/A,INDEX(Data!ES:ES,$B18)-Data!ES$2+INDEX($A18:BM18,,MAX(ISNUMBER($D18:BM18)*COLUMN($D18:BM18))))</f>
        <v>#N/A</v>
      </c>
      <c r="BO18" s="2" t="e">
        <f t="array" ref="BO18">IF(INDEX(Data!ET:ET,$B18)=0,#N/A,INDEX(Data!ET:ET,$B18)-Data!ET$2+INDEX($A18:BN18,,MAX(ISNUMBER($D18:BN18)*COLUMN($D18:BN18))))</f>
        <v>#N/A</v>
      </c>
      <c r="BP18" s="2" t="e">
        <f t="array" ref="BP18">IF(INDEX(Data!EU:EU,$B18)=0,#N/A,INDEX(Data!EU:EU,$B18)-Data!EU$2+INDEX($A18:BO18,,MAX(ISNUMBER($D18:BO18)*COLUMN($D18:BO18))))</f>
        <v>#N/A</v>
      </c>
      <c r="BQ18" s="2" t="e">
        <f t="array" ref="BQ18">IF(INDEX(Data!EV:EV,$B18)=0,#N/A,INDEX(Data!EV:EV,$B18)-Data!EV$2+INDEX($A18:BP18,,MAX(ISNUMBER($D18:BP18)*COLUMN($D18:BP18))))</f>
        <v>#N/A</v>
      </c>
      <c r="BR18" s="2" t="e">
        <f t="array" ref="BR18">IF(INDEX(Data!EW:EW,$B18)=0,#N/A,INDEX(Data!EW:EW,$B18)-Data!EW$2+INDEX($A18:BQ18,,MAX(ISNUMBER($D18:BQ18)*COLUMN($D18:BQ18))))</f>
        <v>#N/A</v>
      </c>
      <c r="BS18" s="2" t="e">
        <f t="array" ref="BS18">IF(INDEX(Data!EX:EX,$B18)=0,#N/A,INDEX(Data!EX:EX,$B18)-Data!EX$2+INDEX($A18:BR18,,MAX(ISNUMBER($D18:BR18)*COLUMN($D18:BR18))))</f>
        <v>#N/A</v>
      </c>
      <c r="BT18" s="2" t="e">
        <f t="array" ref="BT18">IF(INDEX(Data!EY:EY,$B18)=0,#N/A,INDEX(Data!EY:EY,$B18)-Data!EY$2+INDEX($A18:BS18,,MAX(ISNUMBER($D18:BS18)*COLUMN($D18:BS18))))</f>
        <v>#N/A</v>
      </c>
      <c r="BU18" s="2" t="e">
        <f t="array" ref="BU18">IF(INDEX(Data!EZ:EZ,$B18)=0,#N/A,INDEX(Data!EZ:EZ,$B18)-Data!EZ$2+INDEX($A18:BT18,,MAX(ISNUMBER($D18:BT18)*COLUMN($D18:BT18))))</f>
        <v>#N/A</v>
      </c>
      <c r="BV18" s="2" t="e">
        <f t="array" ref="BV18">IF(INDEX(Data!FA:FA,$B18)=0,#N/A,INDEX(Data!FA:FA,$B18)-Data!FA$2+INDEX($A18:BU18,,MAX(ISNUMBER($D18:BU18)*COLUMN($D18:BU18))))</f>
        <v>#N/A</v>
      </c>
      <c r="BW18" s="2" t="e">
        <f t="array" ref="BW18">IF(INDEX(Data!FB:FB,$B18)=0,#N/A,INDEX(Data!FB:FB,$B18)-Data!FB$2+INDEX($A18:BV18,,MAX(ISNUMBER($D18:BV18)*COLUMN($D18:BV18))))</f>
        <v>#N/A</v>
      </c>
      <c r="BX18" s="2" t="e">
        <f t="array" ref="BX18">IF(INDEX(Data!FC:FC,$B18)=0,#N/A,INDEX(Data!FC:FC,$B18)-Data!FC$2+INDEX($A18:BW18,,MAX(ISNUMBER($D18:BW18)*COLUMN($D18:BW18))))</f>
        <v>#N/A</v>
      </c>
      <c r="BY18" s="2" t="e">
        <f t="array" ref="BY18">IF(INDEX(Data!FD:FD,$B18)=0,#N/A,INDEX(Data!FD:FD,$B18)-Data!FD$2+INDEX($A18:BX18,,MAX(ISNUMBER($D18:BX18)*COLUMN($D18:BX18))))</f>
        <v>#N/A</v>
      </c>
      <c r="BZ18" s="2" t="e">
        <f t="array" ref="BZ18">IF(INDEX(Data!FE:FE,$B18)=0,#N/A,INDEX(Data!FE:FE,$B18)-Data!FE$2+INDEX($A18:BY18,,MAX(ISNUMBER($D18:BY18)*COLUMN($D18:BY18))))</f>
        <v>#N/A</v>
      </c>
      <c r="CA18" s="2" t="e">
        <f t="array" ref="CA18">IF(INDEX(Data!FF:FF,$B18)=0,#N/A,INDEX(Data!FF:FF,$B18)-Data!FF$2+INDEX($A18:BZ18,,MAX(ISNUMBER($D18:BZ18)*COLUMN($D18:BZ18))))</f>
        <v>#N/A</v>
      </c>
      <c r="CB18" s="2" t="e">
        <f t="array" ref="CB18">IF(INDEX(Data!FG:FG,$B18)=0,#N/A,INDEX(Data!FG:FG,$B18)-Data!FG$2+INDEX($A18:CA18,,MAX(ISNUMBER($D18:CA18)*COLUMN($D18:CA18))))</f>
        <v>#N/A</v>
      </c>
      <c r="CC18" s="2" t="e">
        <f t="array" ref="CC18">IF(INDEX(Data!FH:FH,$B18)=0,#N/A,INDEX(Data!FH:FH,$B18)-Data!FH$2+INDEX($A18:CB18,,MAX(ISNUMBER($D18:CB18)*COLUMN($D18:CB18))))</f>
        <v>#N/A</v>
      </c>
      <c r="CD18" s="2" t="e">
        <f t="array" ref="CD18">IF(INDEX(Data!FI:FI,$B18)=0,#N/A,INDEX(Data!FI:FI,$B18)-Data!FI$2+INDEX($A18:CC18,,MAX(ISNUMBER($D18:CC18)*COLUMN($D18:CC18))))</f>
        <v>#N/A</v>
      </c>
      <c r="CE18" s="2" t="e">
        <f t="array" ref="CE18">IF(INDEX(Data!FJ:FJ,$B18)=0,#N/A,INDEX(Data!FJ:FJ,$B18)-Data!FJ$2+INDEX($A18:CD18,,MAX(ISNUMBER($D18:CD18)*COLUMN($D18:CD18))))</f>
        <v>#N/A</v>
      </c>
      <c r="CF18" s="2" t="e">
        <f t="array" ref="CF18">IF(INDEX(Data!FK:FK,$B18)=0,#N/A,INDEX(Data!FK:FK,$B18)-Data!FK$2+INDEX($A18:CE18,,MAX(ISNUMBER($D18:CE18)*COLUMN($D18:CE18))))</f>
        <v>#N/A</v>
      </c>
      <c r="CG18" s="2" t="e">
        <f t="array" ref="CG18">IF(INDEX(Data!FL:FL,$B18)=0,#N/A,INDEX(Data!FL:FL,$B18)-Data!FL$2+INDEX($A18:CF18,,MAX(ISNUMBER($D18:CF18)*COLUMN($D18:CF18))))</f>
        <v>#N/A</v>
      </c>
      <c r="CH18" s="2" t="e">
        <f t="array" ref="CH18">IF(INDEX(Data!FM:FM,$B18)=0,#N/A,INDEX(Data!FM:FM,$B18)-Data!FM$2+INDEX($A18:CG18,,MAX(ISNUMBER($D18:CG18)*COLUMN($D18:CG18))))</f>
        <v>#N/A</v>
      </c>
      <c r="CI18" s="2" t="e">
        <f t="array" ref="CI18">IF(INDEX(Data!FN:FN,$B18)=0,#N/A,INDEX(Data!FN:FN,$B18)-Data!FN$2+INDEX($A18:CH18,,MAX(ISNUMBER($D18:CH18)*COLUMN($D18:CH18))))</f>
        <v>#N/A</v>
      </c>
      <c r="CJ18" s="2" t="e">
        <f t="array" ref="CJ18">IF(INDEX(Data!FO:FO,$B18)=0,#N/A,INDEX(Data!FO:FO,$B18)-Data!FO$2+INDEX($A18:CI18,,MAX(ISNUMBER($D18:CI18)*COLUMN($D18:CI18))))</f>
        <v>#N/A</v>
      </c>
      <c r="CK18" s="2" t="e">
        <f t="array" ref="CK18">IF(INDEX(Data!FP:FP,$B18)=0,#N/A,INDEX(Data!FP:FP,$B18)-Data!FP$2+INDEX($A18:CJ18,,MAX(ISNUMBER($D18:CJ18)*COLUMN($D18:CJ18))))</f>
        <v>#N/A</v>
      </c>
      <c r="CL18" s="2" t="e">
        <f t="array" ref="CL18">IF(INDEX(Data!FQ:FQ,$B18)=0,#N/A,INDEX(Data!FQ:FQ,$B18)-Data!FQ$2+INDEX($A18:CK18,,MAX(ISNUMBER($D18:CK18)*COLUMN($D18:CK18))))</f>
        <v>#N/A</v>
      </c>
      <c r="CM18" s="2" t="e">
        <f t="array" ref="CM18">IF(INDEX(Data!FR:FR,$B18)=0,#N/A,INDEX(Data!FR:FR,$B18)-Data!FR$2+INDEX($A18:CL18,,MAX(ISNUMBER($D18:CL18)*COLUMN($D18:CL18))))</f>
        <v>#N/A</v>
      </c>
      <c r="CN18" s="2" t="e">
        <f t="array" ref="CN18">IF(INDEX(Data!FS:FS,$B18)=0,#N/A,INDEX(Data!FS:FS,$B18)-Data!FS$2+INDEX($A18:CM18,,MAX(ISNUMBER($D18:CM18)*COLUMN($D18:CM18))))</f>
        <v>#N/A</v>
      </c>
      <c r="CO18" s="2" t="e">
        <f t="array" ref="CO18">IF(INDEX(Data!FT:FT,$B18)=0,#N/A,INDEX(Data!FT:FT,$B18)-Data!FT$2+INDEX($A18:CN18,,MAX(ISNUMBER($D18:CN18)*COLUMN($D18:CN18))))</f>
        <v>#N/A</v>
      </c>
      <c r="CP18" s="2" t="e">
        <f t="array" ref="CP18">IF(INDEX(Data!FU:FU,$B18)=0,#N/A,INDEX(Data!FU:FU,$B18)-Data!FU$2+INDEX($A18:CO18,,MAX(ISNUMBER($D18:CO18)*COLUMN($D18:CO18))))</f>
        <v>#N/A</v>
      </c>
      <c r="CQ18" s="2" t="e">
        <f t="array" ref="CQ18">IF(INDEX(Data!FV:FV,$B18)=0,#N/A,INDEX(Data!FV:FV,$B18)-Data!FV$2+INDEX($A18:CP18,,MAX(ISNUMBER($D18:CP18)*COLUMN($D18:CP18))))</f>
        <v>#N/A</v>
      </c>
      <c r="CR18" s="2" t="e">
        <f t="array" ref="CR18">IF(INDEX(Data!FW:FW,$B18)=0,#N/A,INDEX(Data!FW:FW,$B18)-Data!FW$2+INDEX($A18:CQ18,,MAX(ISNUMBER($D18:CQ18)*COLUMN($D18:CQ18))))</f>
        <v>#N/A</v>
      </c>
      <c r="CS18" s="2" t="e">
        <f t="array" ref="CS18">IF(INDEX(Data!FX:FX,$B18)=0,#N/A,INDEX(Data!FX:FX,$B18)-Data!FX$2+INDEX($A18:CR18,,MAX(ISNUMBER($D18:CR18)*COLUMN($D18:CR18))))</f>
        <v>#N/A</v>
      </c>
      <c r="CT18" s="2" t="e">
        <f t="array" ref="CT18">IF(INDEX(Data!FY:FY,$B18)=0,#N/A,INDEX(Data!FY:FY,$B18)-Data!FY$2+INDEX($A18:CS18,,MAX(ISNUMBER($D18:CS18)*COLUMN($D18:CS18))))</f>
        <v>#N/A</v>
      </c>
      <c r="CU18" s="2" t="e">
        <f t="array" ref="CU18">IF(INDEX(Data!FZ:FZ,$B18)=0,#N/A,INDEX(Data!FZ:FZ,$B18)-Data!FZ$2+INDEX($A18:CT18,,MAX(ISNUMBER($D18:CT18)*COLUMN($D18:CT18))))</f>
        <v>#N/A</v>
      </c>
      <c r="CV18" s="2" t="e">
        <f t="array" ref="CV18">IF(INDEX(Data!GA:GA,$B18)=0,#N/A,INDEX(Data!GA:GA,$B18)-Data!GA$2+INDEX($A18:CU18,,MAX(ISNUMBER($D18:CU18)*COLUMN($D18:CU18))))</f>
        <v>#N/A</v>
      </c>
      <c r="CW18" s="2" t="e">
        <f t="array" ref="CW18">IF(INDEX(Data!GB:GB,$B18)=0,#N/A,INDEX(Data!GB:GB,$B18)-Data!GB$2+INDEX($A18:CV18,,MAX(ISNUMBER($D18:CV18)*COLUMN($D18:CV18))))</f>
        <v>#N/A</v>
      </c>
      <c r="CX18" s="2" t="e">
        <f t="array" ref="CX18">IF(INDEX(Data!GC:GC,$B18)=0,#N/A,INDEX(Data!GC:GC,$B18)-Data!GC$2+INDEX($A18:CW18,,MAX(ISNUMBER($D18:CW18)*COLUMN($D18:CW18))))</f>
        <v>#N/A</v>
      </c>
      <c r="CY18" s="2" t="e">
        <f t="array" ref="CY18">IF(INDEX(Data!GD:GD,$B18)=0,#N/A,INDEX(Data!GD:GD,$B18)-Data!GD$2+INDEX($A18:CX18,,MAX(ISNUMBER($D18:CX18)*COLUMN($D18:CX18))))</f>
        <v>#N/A</v>
      </c>
      <c r="CZ18" s="2" t="e">
        <f t="array" ref="CZ18">IF(INDEX(Data!GE:GE,$B18)=0,#N/A,INDEX(Data!GE:GE,$B18)-Data!GE$2+INDEX($A18:CY18,,MAX(ISNUMBER($D18:CY18)*COLUMN($D18:CY18))))</f>
        <v>#N/A</v>
      </c>
      <c r="DA18" s="2" t="e">
        <f t="array" ref="DA18">IF(INDEX(Data!GF:GF,$B18)=0,#N/A,INDEX(Data!GF:GF,$B18)-Data!GF$2+INDEX($A18:CZ18,,MAX(ISNUMBER($D18:CZ18)*COLUMN($D18:CZ18))))</f>
        <v>#N/A</v>
      </c>
      <c r="DB18" s="2" t="e">
        <f t="array" ref="DB18">IF(INDEX(Data!GG:GG,$B18)=0,#N/A,INDEX(Data!GG:GG,$B18)-Data!GG$2+INDEX($A18:DA18,,MAX(ISNUMBER($D18:DA18)*COLUMN($D18:DA18))))</f>
        <v>#N/A</v>
      </c>
      <c r="DC18" s="2" t="e">
        <f t="array" ref="DC18">IF(INDEX(Data!GH:GH,$B18)=0,#N/A,INDEX(Data!GH:GH,$B18)-Data!GH$2+INDEX($A18:DB18,,MAX(ISNUMBER($D18:DB18)*COLUMN($D18:DB18))))</f>
        <v>#N/A</v>
      </c>
      <c r="DD18" s="2" t="e">
        <f t="array" ref="DD18">IF(INDEX(Data!GI:GI,$B18)=0,#N/A,INDEX(Data!GI:GI,$B18)-Data!GI$2+INDEX($A18:DC18,,MAX(ISNUMBER($D18:DC18)*COLUMN($D18:DC18))))</f>
        <v>#N/A</v>
      </c>
      <c r="DE18" s="2" t="e">
        <f t="array" ref="DE18">IF(INDEX(Data!GJ:GJ,$B18)=0,#N/A,INDEX(Data!GJ:GJ,$B18)-Data!GJ$2+INDEX($A18:DD18,,MAX(ISNUMBER($D18:DD18)*COLUMN($D18:DD18))))</f>
        <v>#N/A</v>
      </c>
      <c r="DF18" s="2" t="e">
        <f t="array" ref="DF18">IF(INDEX(Data!GK:GK,$B18)=0,#N/A,INDEX(Data!GK:GK,$B18)-Data!GK$2+INDEX($A18:DE18,,MAX(ISNUMBER($D18:DE18)*COLUMN($D18:DE18))))</f>
        <v>#N/A</v>
      </c>
      <c r="DG18" s="2" t="e">
        <f t="array" ref="DG18">IF(INDEX(Data!GL:GL,$B18)=0,#N/A,INDEX(Data!GL:GL,$B18)-Data!GL$2+INDEX($A18:DF18,,MAX(ISNUMBER($D18:DF18)*COLUMN($D18:DF18))))</f>
        <v>#N/A</v>
      </c>
      <c r="DH18" s="2" t="e">
        <f t="array" ref="DH18">IF(INDEX(Data!GM:GM,$B18)=0,#N/A,INDEX(Data!GM:GM,$B18)-Data!GM$2+INDEX($A18:DG18,,MAX(ISNUMBER($D18:DG18)*COLUMN($D18:DG18))))</f>
        <v>#N/A</v>
      </c>
      <c r="DI18" s="2" t="e">
        <f t="array" ref="DI18">IF(INDEX(Data!GN:GN,$B18)=0,#N/A,INDEX(Data!GN:GN,$B18)-Data!GN$2+INDEX($A18:DH18,,MAX(ISNUMBER($D18:DH18)*COLUMN($D18:DH18))))</f>
        <v>#N/A</v>
      </c>
      <c r="DJ18" s="2" t="e">
        <f t="array" ref="DJ18">IF(INDEX(Data!GO:GO,$B18)=0,#N/A,INDEX(Data!GO:GO,$B18)-Data!GO$2+INDEX($A18:DI18,,MAX(ISNUMBER($D18:DI18)*COLUMN($D18:DI18))))</f>
        <v>#N/A</v>
      </c>
      <c r="DK18" s="2" t="e">
        <f t="array" ref="DK18">IF(INDEX(Data!GP:GP,$B18)=0,#N/A,INDEX(Data!GP:GP,$B18)-Data!GP$2+INDEX($A18:DJ18,,MAX(ISNUMBER($D18:DJ18)*COLUMN($D18:DJ18))))</f>
        <v>#N/A</v>
      </c>
      <c r="DL18" s="2" t="e">
        <f t="array" ref="DL18">IF(INDEX(Data!GQ:GQ,$B18)=0,#N/A,INDEX(Data!GQ:GQ,$B18)-Data!GQ$2+INDEX($A18:DK18,,MAX(ISNUMBER($D18:DK18)*COLUMN($D18:DK18))))</f>
        <v>#N/A</v>
      </c>
      <c r="DM18" s="2" t="e">
        <f t="array" ref="DM18">IF(INDEX(Data!GR:GR,$B18)=0,#N/A,INDEX(Data!GR:GR,$B18)-Data!GR$2+INDEX($A18:DL18,,MAX(ISNUMBER($D18:DL18)*COLUMN($D18:DL18))))</f>
        <v>#N/A</v>
      </c>
      <c r="DN18" s="2" t="e">
        <f t="array" ref="DN18">IF(INDEX(Data!GS:GS,$B18)=0,#N/A,INDEX(Data!GS:GS,$B18)-Data!GS$2+INDEX($A18:DM18,,MAX(ISNUMBER($D18:DM18)*COLUMN($D18:DM18))))</f>
        <v>#N/A</v>
      </c>
      <c r="DO18" s="2" t="e">
        <f t="array" ref="DO18">IF(INDEX(Data!GT:GT,$B18)=0,#N/A,INDEX(Data!GT:GT,$B18)-Data!GT$2+INDEX($A18:DN18,,MAX(ISNUMBER($D18:DN18)*COLUMN($D18:DN18))))</f>
        <v>#N/A</v>
      </c>
      <c r="DP18" s="2" t="e">
        <f t="array" ref="DP18">IF(INDEX(Data!GU:GU,$B18)=0,#N/A,INDEX(Data!GU:GU,$B18)-Data!GU$2+INDEX($A18:DO18,,MAX(ISNUMBER($D18:DO18)*COLUMN($D18:DO18))))</f>
        <v>#N/A</v>
      </c>
      <c r="DQ18" s="2" t="e">
        <f t="array" ref="DQ18">IF(INDEX(Data!GV:GV,$B18)=0,#N/A,INDEX(Data!GV:GV,$B18)-Data!GV$2+INDEX($A18:DP18,,MAX(ISNUMBER($D18:DP18)*COLUMN($D18:DP18))))</f>
        <v>#N/A</v>
      </c>
      <c r="DR18" s="2" t="e">
        <f t="array" ref="DR18">IF(INDEX(Data!GW:GW,$B18)=0,#N/A,INDEX(Data!GW:GW,$B18)-Data!GW$2+INDEX($A18:DQ18,,MAX(ISNUMBER($D18:DQ18)*COLUMN($D18:DQ18))))</f>
        <v>#N/A</v>
      </c>
      <c r="DS18" s="2" t="e">
        <f t="array" ref="DS18">IF(INDEX(Data!GX:GX,$B18)=0,#N/A,INDEX(Data!GX:GX,$B18)-Data!GX$2+INDEX($A18:DR18,,MAX(ISNUMBER($D18:DR18)*COLUMN($D18:DR18))))</f>
        <v>#N/A</v>
      </c>
      <c r="DT18" s="2" t="e">
        <f t="array" ref="DT18">IF(INDEX(Data!GY:GY,$B18)=0,#N/A,INDEX(Data!GY:GY,$B18)-Data!GY$2+INDEX($A18:DS18,,MAX(ISNUMBER($D18:DS18)*COLUMN($D18:DS18))))</f>
        <v>#N/A</v>
      </c>
      <c r="DU18" s="2" t="e">
        <f t="array" ref="DU18">IF(INDEX(Data!GZ:GZ,$B18)=0,#N/A,INDEX(Data!GZ:GZ,$B18)-Data!GZ$2+INDEX($A18:DT18,,MAX(ISNUMBER($D18:DT18)*COLUMN($D18:DT18))))</f>
        <v>#N/A</v>
      </c>
      <c r="DV18" s="2" t="e">
        <f t="array" ref="DV18">IF(INDEX(Data!HA:HA,$B18)=0,#N/A,INDEX(Data!HA:HA,$B18)-Data!HA$2+INDEX($A18:DU18,,MAX(ISNUMBER($D18:DU18)*COLUMN($D18:DU18))))</f>
        <v>#N/A</v>
      </c>
      <c r="DW18" s="2" t="e">
        <f t="array" ref="DW18">IF(INDEX(Data!HB:HB,$B18)=0,#N/A,INDEX(Data!HB:HB,$B18)-Data!HB$2+INDEX($A18:DV18,,MAX(ISNUMBER($D18:DV18)*COLUMN($D18:DV18))))</f>
        <v>#N/A</v>
      </c>
      <c r="DX18" s="2" t="e">
        <f t="array" ref="DX18">IF(INDEX(Data!HC:HC,$B18)=0,#N/A,INDEX(Data!HC:HC,$B18)-Data!HC$2+INDEX($A18:DW18,,MAX(ISNUMBER($D18:DW18)*COLUMN($D18:DW18))))</f>
        <v>#N/A</v>
      </c>
      <c r="DY18" s="2" t="e">
        <f t="array" ref="DY18">IF(INDEX(Data!HD:HD,$B18)=0,#N/A,INDEX(Data!HD:HD,$B18)-Data!HD$2+INDEX($A18:DX18,,MAX(ISNUMBER($D18:DX18)*COLUMN($D18:DX18))))</f>
        <v>#N/A</v>
      </c>
      <c r="DZ18" s="2" t="e">
        <f t="array" ref="DZ18">IF(INDEX(Data!HE:HE,$B18)=0,#N/A,INDEX(Data!HE:HE,$B18)-Data!HE$2+INDEX($A18:DY18,,MAX(ISNUMBER($D18:DY18)*COLUMN($D18:DY18))))</f>
        <v>#N/A</v>
      </c>
      <c r="EA18" s="2" t="e">
        <f t="array" ref="EA18">IF(INDEX(Data!HF:HF,$B18)=0,#N/A,INDEX(Data!HF:HF,$B18)-Data!HF$2+INDEX($A18:DZ18,,MAX(ISNUMBER($D18:DZ18)*COLUMN($D18:DZ18))))</f>
        <v>#N/A</v>
      </c>
      <c r="EB18" s="2" t="e">
        <f t="array" ref="EB18">IF(INDEX(Data!HG:HG,$B18)=0,#N/A,INDEX(Data!HG:HG,$B18)-Data!HG$2+INDEX($A18:EA18,,MAX(ISNUMBER($D18:EA18)*COLUMN($D18:EA18))))</f>
        <v>#N/A</v>
      </c>
      <c r="EC18" s="2" t="e">
        <f t="array" ref="EC18">IF(INDEX(Data!HH:HH,$B18)=0,#N/A,INDEX(Data!HH:HH,$B18)-Data!HH$2+INDEX($A18:EB18,,MAX(ISNUMBER($D18:EB18)*COLUMN($D18:EB18))))</f>
        <v>#N/A</v>
      </c>
      <c r="ED18" s="2" t="e">
        <f t="array" ref="ED18">IF(INDEX(Data!HI:HI,$B18)=0,#N/A,INDEX(Data!HI:HI,$B18)-Data!HI$2+INDEX($A18:EC18,,MAX(ISNUMBER($D18:EC18)*COLUMN($D18:EC18))))</f>
        <v>#N/A</v>
      </c>
      <c r="EE18" s="2" t="e">
        <f t="array" ref="EE18">IF(INDEX(Data!HJ:HJ,$B18)=0,#N/A,INDEX(Data!HJ:HJ,$B18)-Data!HJ$2+INDEX($A18:ED18,,MAX(ISNUMBER($D18:ED18)*COLUMN($D18:ED18))))</f>
        <v>#N/A</v>
      </c>
      <c r="EF18" s="2" t="e">
        <f t="array" ref="EF18">IF(INDEX(Data!HK:HK,$B18)=0,#N/A,INDEX(Data!HK:HK,$B18)-Data!HK$2+INDEX($A18:EE18,,MAX(ISNUMBER($D18:EE18)*COLUMN($D18:EE18))))</f>
        <v>#N/A</v>
      </c>
      <c r="EG18" s="2" t="e">
        <f t="array" ref="EG18">IF(INDEX(Data!HL:HL,$B18)=0,#N/A,INDEX(Data!HL:HL,$B18)-Data!HL$2+INDEX($A18:EF18,,MAX(ISNUMBER($D18:EF18)*COLUMN($D18:EF18))))</f>
        <v>#N/A</v>
      </c>
      <c r="EH18" s="2" t="e">
        <f t="array" ref="EH18">IF(INDEX(Data!HM:HM,$B18)=0,#N/A,INDEX(Data!HM:HM,$B18)-Data!HM$2+INDEX($A18:EG18,,MAX(ISNUMBER($D18:EG18)*COLUMN($D18:EG18))))</f>
        <v>#N/A</v>
      </c>
      <c r="EI18" s="2" t="e">
        <f t="array" ref="EI18">IF(INDEX(Data!HN:HN,$B18)=0,#N/A,INDEX(Data!HN:HN,$B18)-Data!HN$2+INDEX($A18:EH18,,MAX(ISNUMBER($D18:EH18)*COLUMN($D18:EH18))))</f>
        <v>#N/A</v>
      </c>
    </row>
    <row r="19" spans="1:139" x14ac:dyDescent="0.25">
      <c r="A19" s="2" t="str">
        <f>Data!CG94</f>
        <v>Mike Bischof-Horak</v>
      </c>
      <c r="B19" s="2">
        <f>MATCH(A19,Data!CG:CG,0)</f>
        <v>94</v>
      </c>
      <c r="C19" s="2">
        <f ca="1">COUNTIF(OFFSET(Data!$CJ$1:$EZ$78,B19-1,0,1),"&gt;0")</f>
        <v>26</v>
      </c>
      <c r="D19" s="2">
        <v>0</v>
      </c>
      <c r="E19" s="2">
        <f t="array" ref="E19">IF(INDEX(Data!CJ:CJ,$B19)=0,#N/A,INDEX(Data!CJ:CJ,$B19)-Data!CJ$2+INDEX($A19:D19,,MAX(ISNUMBER($D19:D19)*COLUMN($D19:D19))))</f>
        <v>0</v>
      </c>
      <c r="F19" s="2">
        <f t="array" ref="F19">IF(INDEX(Data!CK:CK,$B19)=0,#N/A,INDEX(Data!CK:CK,$B19)-Data!CK$2+INDEX($A19:E19,,MAX(ISNUMBER($D19:E19)*COLUMN($D19:E19))))</f>
        <v>-1</v>
      </c>
      <c r="G19" s="2">
        <f t="array" ref="G19">IF(INDEX(Data!CL:CL,$B19)=0,#N/A,INDEX(Data!CL:CL,$B19)-Data!CL$2+INDEX($A19:F19,,MAX(ISNUMBER($D19:F19)*COLUMN($D19:F19))))</f>
        <v>-1</v>
      </c>
      <c r="H19" s="2">
        <f t="array" ref="H19">IF(INDEX(Data!CM:CM,$B19)=0,#N/A,INDEX(Data!CM:CM,$B19)-Data!CM$2+INDEX($A19:G19,,MAX(ISNUMBER($D19:G19)*COLUMN($D19:G19))))</f>
        <v>-1</v>
      </c>
      <c r="I19" s="2">
        <f t="array" ref="I19">IF(INDEX(Data!CN:CN,$B19)=0,#N/A,INDEX(Data!CN:CN,$B19)-Data!CN$2+INDEX($A19:H19,,MAX(ISNUMBER($D19:H19)*COLUMN($D19:H19))))</f>
        <v>-1</v>
      </c>
      <c r="J19" s="2">
        <f t="array" ref="J19">IF(INDEX(Data!CO:CO,$B19)=0,#N/A,INDEX(Data!CO:CO,$B19)-Data!CO$2+INDEX($A19:I19,,MAX(ISNUMBER($D19:I19)*COLUMN($D19:I19))))</f>
        <v>-1</v>
      </c>
      <c r="K19" s="2">
        <f t="array" ref="K19">IF(INDEX(Data!CP:CP,$B19)=0,#N/A,INDEX(Data!CP:CP,$B19)-Data!CP$2+INDEX($A19:J19,,MAX(ISNUMBER($D19:J19)*COLUMN($D19:J19))))</f>
        <v>0</v>
      </c>
      <c r="L19" s="2">
        <f t="array" ref="L19">IF(INDEX(Data!CQ:CQ,$B19)=0,#N/A,INDEX(Data!CQ:CQ,$B19)-Data!CQ$2+INDEX($A19:K19,,MAX(ISNUMBER($D19:K19)*COLUMN($D19:K19))))</f>
        <v>0</v>
      </c>
      <c r="M19" s="2">
        <f t="array" ref="M19">IF(INDEX(Data!CR:CR,$B19)=0,#N/A,INDEX(Data!CR:CR,$B19)-Data!CR$2+INDEX($A19:L19,,MAX(ISNUMBER($D19:L19)*COLUMN($D19:L19))))</f>
        <v>1</v>
      </c>
      <c r="N19" s="2">
        <f t="array" ref="N19">IF(INDEX(Data!CS:CS,$B19)=0,#N/A,INDEX(Data!CS:CS,$B19)-Data!CS$2+INDEX($A19:M19,,MAX(ISNUMBER($D19:M19)*COLUMN($D19:M19))))</f>
        <v>2</v>
      </c>
      <c r="O19" s="2">
        <f t="array" ref="O19">IF(INDEX(Data!CT:CT,$B19)=0,#N/A,INDEX(Data!CT:CT,$B19)-Data!CT$2+INDEX($A19:N19,,MAX(ISNUMBER($D19:N19)*COLUMN($D19:N19))))</f>
        <v>2</v>
      </c>
      <c r="P19" s="2">
        <f t="array" ref="P19">IF(INDEX(Data!CU:CU,$B19)=0,#N/A,INDEX(Data!CU:CU,$B19)-Data!CU$2+INDEX($A19:O19,,MAX(ISNUMBER($D19:O19)*COLUMN($D19:O19))))</f>
        <v>3</v>
      </c>
      <c r="Q19" s="2">
        <f t="array" ref="Q19">IF(INDEX(Data!CV:CV,$B19)=0,#N/A,INDEX(Data!CV:CV,$B19)-Data!CV$2+INDEX($A19:P19,,MAX(ISNUMBER($D19:P19)*COLUMN($D19:P19))))</f>
        <v>3</v>
      </c>
      <c r="R19" s="2">
        <f t="array" ref="R19">IF(INDEX(Data!CW:CW,$B19)=0,#N/A,INDEX(Data!CW:CW,$B19)-Data!CW$2+INDEX($A19:Q19,,MAX(ISNUMBER($D19:Q19)*COLUMN($D19:Q19))))</f>
        <v>3</v>
      </c>
      <c r="S19" s="2">
        <f t="array" ref="S19">IF(INDEX(Data!CX:CX,$B19)=0,#N/A,INDEX(Data!CX:CX,$B19)-Data!CX$2+INDEX($A19:R19,,MAX(ISNUMBER($D19:R19)*COLUMN($D19:R19))))</f>
        <v>2</v>
      </c>
      <c r="T19" s="2">
        <f t="array" ref="T19">IF(INDEX(Data!CY:CY,$B19)=0,#N/A,INDEX(Data!CY:CY,$B19)-Data!CY$2+INDEX($A19:S19,,MAX(ISNUMBER($D19:S19)*COLUMN($D19:S19))))</f>
        <v>3</v>
      </c>
      <c r="U19" s="2">
        <f t="array" ref="U19">IF(INDEX(Data!CZ:CZ,$B19)=0,#N/A,INDEX(Data!CZ:CZ,$B19)-Data!CZ$2+INDEX($A19:T19,,MAX(ISNUMBER($D19:T19)*COLUMN($D19:T19))))</f>
        <v>3</v>
      </c>
      <c r="V19" s="2">
        <f t="array" ref="V19">IF(INDEX(Data!DA:DA,$B19)=0,#N/A,INDEX(Data!DA:DA,$B19)-Data!DA$2+INDEX($A19:U19,,MAX(ISNUMBER($D19:U19)*COLUMN($D19:U19))))</f>
        <v>4</v>
      </c>
      <c r="W19" s="2">
        <f t="array" ref="W19">IF(INDEX(Data!DB:DB,$B19)=0,#N/A,INDEX(Data!DB:DB,$B19)-Data!DB$2+INDEX($A19:V19,,MAX(ISNUMBER($D19:V19)*COLUMN($D19:V19))))</f>
        <v>4</v>
      </c>
      <c r="X19" s="2">
        <f t="array" ref="X19">IF(INDEX(Data!DC:DC,$B19)=0,#N/A,INDEX(Data!DC:DC,$B19)-Data!DC$2+INDEX($A19:W19,,MAX(ISNUMBER($D19:W19)*COLUMN($D19:W19))))</f>
        <v>4</v>
      </c>
      <c r="Y19" s="2">
        <f t="array" ref="Y19">IF(INDEX(Data!DD:DD,$B19)=0,#N/A,INDEX(Data!DD:DD,$B19)-Data!DD$2+INDEX($A19:X19,,MAX(ISNUMBER($D19:X19)*COLUMN($D19:X19))))</f>
        <v>4</v>
      </c>
      <c r="Z19" s="2">
        <f t="array" ref="Z19">IF(INDEX(Data!DE:DE,$B19)=0,#N/A,INDEX(Data!DE:DE,$B19)-Data!DE$2+INDEX($A19:Y19,,MAX(ISNUMBER($D19:Y19)*COLUMN($D19:Y19))))</f>
        <v>4</v>
      </c>
      <c r="AA19" s="2">
        <f t="array" ref="AA19">IF(INDEX(Data!DF:DF,$B19)=0,#N/A,INDEX(Data!DF:DF,$B19)-Data!DF$2+INDEX($A19:Z19,,MAX(ISNUMBER($D19:Z19)*COLUMN($D19:Z19))))</f>
        <v>5</v>
      </c>
      <c r="AB19" s="2">
        <f t="array" ref="AB19">IF(INDEX(Data!DG:DG,$B19)=0,#N/A,INDEX(Data!DG:DG,$B19)-Data!DG$2+INDEX($A19:AA19,,MAX(ISNUMBER($D19:AA19)*COLUMN($D19:AA19))))</f>
        <v>6</v>
      </c>
      <c r="AC19" s="2">
        <f t="array" ref="AC19">IF(INDEX(Data!DH:DH,$B19)=0,#N/A,INDEX(Data!DH:DH,$B19)-Data!DH$2+INDEX($A19:AB19,,MAX(ISNUMBER($D19:AB19)*COLUMN($D19:AB19))))</f>
        <v>7</v>
      </c>
      <c r="AD19" s="2">
        <f t="array" ref="AD19">IF(INDEX(Data!DI:DI,$B19)=0,#N/A,INDEX(Data!DI:DI,$B19)-Data!DI$2+INDEX($A19:AC19,,MAX(ISNUMBER($D19:AC19)*COLUMN($D19:AC19))))</f>
        <v>8</v>
      </c>
      <c r="AE19" s="2" t="e">
        <f t="array" ref="AE19">IF(INDEX(Data!DJ:DJ,$B19)=0,#N/A,INDEX(Data!DJ:DJ,$B19)-Data!DJ$2+INDEX($A19:AD19,,MAX(ISNUMBER($D19:AD19)*COLUMN($D19:AD19))))</f>
        <v>#N/A</v>
      </c>
      <c r="AF19" s="2" t="e">
        <f t="array" ref="AF19">IF(INDEX(Data!DK:DK,$B19)=0,#N/A,INDEX(Data!DK:DK,$B19)-Data!DK$2+INDEX($A19:AE19,,MAX(ISNUMBER($D19:AE19)*COLUMN($D19:AE19))))</f>
        <v>#N/A</v>
      </c>
      <c r="AG19" s="2" t="e">
        <f t="array" ref="AG19">IF(INDEX(Data!DL:DL,$B19)=0,#N/A,INDEX(Data!DL:DL,$B19)-Data!DL$2+INDEX($A19:AF19,,MAX(ISNUMBER($D19:AF19)*COLUMN($D19:AF19))))</f>
        <v>#N/A</v>
      </c>
      <c r="AH19" s="2" t="e">
        <f t="array" ref="AH19">IF(INDEX(Data!DM:DM,$B19)=0,#N/A,INDEX(Data!DM:DM,$B19)-Data!DM$2+INDEX($A19:AG19,,MAX(ISNUMBER($D19:AG19)*COLUMN($D19:AG19))))</f>
        <v>#N/A</v>
      </c>
      <c r="AI19" s="2" t="e">
        <f t="array" ref="AI19">IF(INDEX(Data!DN:DN,$B19)=0,#N/A,INDEX(Data!DN:DN,$B19)-Data!DN$2+INDEX($A19:AH19,,MAX(ISNUMBER($D19:AH19)*COLUMN($D19:AH19))))</f>
        <v>#N/A</v>
      </c>
      <c r="AJ19" s="2" t="e">
        <f t="array" ref="AJ19">IF(INDEX(Data!DO:DO,$B19)=0,#N/A,INDEX(Data!DO:DO,$B19)-Data!DO$2+INDEX($A19:AI19,,MAX(ISNUMBER($D19:AI19)*COLUMN($D19:AI19))))</f>
        <v>#N/A</v>
      </c>
      <c r="AK19" s="2" t="e">
        <f t="array" ref="AK19">IF(INDEX(Data!DP:DP,$B19)=0,#N/A,INDEX(Data!DP:DP,$B19)-Data!DP$2+INDEX($A19:AJ19,,MAX(ISNUMBER($D19:AJ19)*COLUMN($D19:AJ19))))</f>
        <v>#N/A</v>
      </c>
      <c r="AL19" s="2" t="e">
        <f t="array" ref="AL19">IF(INDEX(Data!DQ:DQ,$B19)=0,#N/A,INDEX(Data!DQ:DQ,$B19)-Data!DQ$2+INDEX($A19:AK19,,MAX(ISNUMBER($D19:AK19)*COLUMN($D19:AK19))))</f>
        <v>#N/A</v>
      </c>
      <c r="AM19" s="2" t="e">
        <f t="array" ref="AM19">IF(INDEX(Data!DR:DR,$B19)=0,#N/A,INDEX(Data!DR:DR,$B19)-Data!DR$2+INDEX($A19:AL19,,MAX(ISNUMBER($D19:AL19)*COLUMN($D19:AL19))))</f>
        <v>#N/A</v>
      </c>
      <c r="AN19" s="2" t="e">
        <f t="array" ref="AN19">IF(INDEX(Data!DS:DS,$B19)=0,#N/A,INDEX(Data!DS:DS,$B19)-Data!DS$2+INDEX($A19:AM19,,MAX(ISNUMBER($D19:AM19)*COLUMN($D19:AM19))))</f>
        <v>#N/A</v>
      </c>
      <c r="AO19" s="2" t="e">
        <f t="array" ref="AO19">IF(INDEX(Data!DT:DT,$B19)=0,#N/A,INDEX(Data!DT:DT,$B19)-Data!DT$2+INDEX($A19:AN19,,MAX(ISNUMBER($D19:AN19)*COLUMN($D19:AN19))))</f>
        <v>#N/A</v>
      </c>
      <c r="AP19" s="2" t="e">
        <f t="array" ref="AP19">IF(INDEX(Data!DU:DU,$B19)=0,#N/A,INDEX(Data!DU:DU,$B19)-Data!DU$2+INDEX($A19:AO19,,MAX(ISNUMBER($D19:AO19)*COLUMN($D19:AO19))))</f>
        <v>#N/A</v>
      </c>
      <c r="AQ19" s="2" t="e">
        <f t="array" ref="AQ19">IF(INDEX(Data!DV:DV,$B19)=0,#N/A,INDEX(Data!DV:DV,$B19)-Data!DV$2+INDEX($A19:AP19,,MAX(ISNUMBER($D19:AP19)*COLUMN($D19:AP19))))</f>
        <v>#N/A</v>
      </c>
      <c r="AR19" s="2" t="e">
        <f t="array" ref="AR19">IF(INDEX(Data!DW:DW,$B19)=0,#N/A,INDEX(Data!DW:DW,$B19)-Data!DW$2+INDEX($A19:AQ19,,MAX(ISNUMBER($D19:AQ19)*COLUMN($D19:AQ19))))</f>
        <v>#N/A</v>
      </c>
      <c r="AS19" s="2" t="e">
        <f t="array" ref="AS19">IF(INDEX(Data!DX:DX,$B19)=0,#N/A,INDEX(Data!DX:DX,$B19)-Data!DX$2+INDEX($A19:AR19,,MAX(ISNUMBER($D19:AR19)*COLUMN($D19:AR19))))</f>
        <v>#N/A</v>
      </c>
      <c r="AT19" s="2" t="e">
        <f t="array" ref="AT19">IF(INDEX(Data!DY:DY,$B19)=0,#N/A,INDEX(Data!DY:DY,$B19)-Data!DY$2+INDEX($A19:AS19,,MAX(ISNUMBER($D19:AS19)*COLUMN($D19:AS19))))</f>
        <v>#N/A</v>
      </c>
      <c r="AU19" s="2" t="e">
        <f t="array" ref="AU19">IF(INDEX(Data!DZ:DZ,$B19)=0,#N/A,INDEX(Data!DZ:DZ,$B19)-Data!DZ$2+INDEX($A19:AT19,,MAX(ISNUMBER($D19:AT19)*COLUMN($D19:AT19))))</f>
        <v>#N/A</v>
      </c>
      <c r="AV19" s="2" t="e">
        <f t="array" ref="AV19">IF(INDEX(Data!EA:EA,$B19)=0,#N/A,INDEX(Data!EA:EA,$B19)-Data!EA$2+INDEX($A19:AU19,,MAX(ISNUMBER($D19:AU19)*COLUMN($D19:AU19))))</f>
        <v>#N/A</v>
      </c>
      <c r="AW19" s="2" t="e">
        <f t="array" ref="AW19">IF(INDEX(Data!EB:EB,$B19)=0,#N/A,INDEX(Data!EB:EB,$B19)-Data!EB$2+INDEX($A19:AV19,,MAX(ISNUMBER($D19:AV19)*COLUMN($D19:AV19))))</f>
        <v>#N/A</v>
      </c>
      <c r="AX19" s="2" t="e">
        <f t="array" ref="AX19">IF(INDEX(Data!EC:EC,$B19)=0,#N/A,INDEX(Data!EC:EC,$B19)-Data!EC$2+INDEX($A19:AW19,,MAX(ISNUMBER($D19:AW19)*COLUMN($D19:AW19))))</f>
        <v>#N/A</v>
      </c>
      <c r="AY19" s="2" t="e">
        <f t="array" ref="AY19">IF(INDEX(Data!ED:ED,$B19)=0,#N/A,INDEX(Data!ED:ED,$B19)-Data!ED$2+INDEX($A19:AX19,,MAX(ISNUMBER($D19:AX19)*COLUMN($D19:AX19))))</f>
        <v>#N/A</v>
      </c>
      <c r="AZ19" s="2" t="e">
        <f t="array" ref="AZ19">IF(INDEX(Data!EE:EE,$B19)=0,#N/A,INDEX(Data!EE:EE,$B19)-Data!EE$2+INDEX($A19:AY19,,MAX(ISNUMBER($D19:AY19)*COLUMN($D19:AY19))))</f>
        <v>#N/A</v>
      </c>
      <c r="BA19" s="2" t="e">
        <f t="array" ref="BA19">IF(INDEX(Data!EF:EF,$B19)=0,#N/A,INDEX(Data!EF:EF,$B19)-Data!EF$2+INDEX($A19:AZ19,,MAX(ISNUMBER($D19:AZ19)*COLUMN($D19:AZ19))))</f>
        <v>#N/A</v>
      </c>
      <c r="BB19" s="2" t="e">
        <f t="array" ref="BB19">IF(INDEX(Data!EG:EG,$B19)=0,#N/A,INDEX(Data!EG:EG,$B19)-Data!EG$2+INDEX($A19:BA19,,MAX(ISNUMBER($D19:BA19)*COLUMN($D19:BA19))))</f>
        <v>#N/A</v>
      </c>
      <c r="BC19" s="2" t="e">
        <f t="array" ref="BC19">IF(INDEX(Data!EH:EH,$B19)=0,#N/A,INDEX(Data!EH:EH,$B19)-Data!EH$2+INDEX($A19:BB19,,MAX(ISNUMBER($D19:BB19)*COLUMN($D19:BB19))))</f>
        <v>#N/A</v>
      </c>
      <c r="BD19" s="2" t="e">
        <f t="array" ref="BD19">IF(INDEX(Data!EI:EI,$B19)=0,#N/A,INDEX(Data!EI:EI,$B19)-Data!EI$2+INDEX($A19:BC19,,MAX(ISNUMBER($D19:BC19)*COLUMN($D19:BC19))))</f>
        <v>#N/A</v>
      </c>
      <c r="BE19" s="2" t="e">
        <f t="array" ref="BE19">IF(INDEX(Data!EJ:EJ,$B19)=0,#N/A,INDEX(Data!EJ:EJ,$B19)-Data!EJ$2+INDEX($A19:BD19,,MAX(ISNUMBER($D19:BD19)*COLUMN($D19:BD19))))</f>
        <v>#N/A</v>
      </c>
      <c r="BF19" s="2" t="e">
        <f t="array" ref="BF19">IF(INDEX(Data!EK:EK,$B19)=0,#N/A,INDEX(Data!EK:EK,$B19)-Data!EK$2+INDEX($A19:BE19,,MAX(ISNUMBER($D19:BE19)*COLUMN($D19:BE19))))</f>
        <v>#N/A</v>
      </c>
      <c r="BG19" s="2" t="e">
        <f t="array" ref="BG19">IF(INDEX(Data!EL:EL,$B19)=0,#N/A,INDEX(Data!EL:EL,$B19)-Data!EL$2+INDEX($A19:BF19,,MAX(ISNUMBER($D19:BF19)*COLUMN($D19:BF19))))</f>
        <v>#N/A</v>
      </c>
      <c r="BH19" s="2" t="e">
        <f t="array" ref="BH19">IF(INDEX(Data!EM:EM,$B19)=0,#N/A,INDEX(Data!EM:EM,$B19)-Data!EM$2+INDEX($A19:BG19,,MAX(ISNUMBER($D19:BG19)*COLUMN($D19:BG19))))</f>
        <v>#N/A</v>
      </c>
      <c r="BI19" s="2" t="e">
        <f t="array" ref="BI19">IF(INDEX(Data!EN:EN,$B19)=0,#N/A,INDEX(Data!EN:EN,$B19)-Data!EN$2+INDEX($A19:BH19,,MAX(ISNUMBER($D19:BH19)*COLUMN($D19:BH19))))</f>
        <v>#N/A</v>
      </c>
      <c r="BJ19" s="2" t="e">
        <f t="array" ref="BJ19">IF(INDEX(Data!EO:EO,$B19)=0,#N/A,INDEX(Data!EO:EO,$B19)-Data!EO$2+INDEX($A19:BI19,,MAX(ISNUMBER($D19:BI19)*COLUMN($D19:BI19))))</f>
        <v>#N/A</v>
      </c>
      <c r="BK19" s="2" t="e">
        <f t="array" ref="BK19">IF(INDEX(Data!EP:EP,$B19)=0,#N/A,INDEX(Data!EP:EP,$B19)-Data!EP$2+INDEX($A19:BJ19,,MAX(ISNUMBER($D19:BJ19)*COLUMN($D19:BJ19))))</f>
        <v>#N/A</v>
      </c>
      <c r="BL19" s="2" t="e">
        <f t="array" ref="BL19">IF(INDEX(Data!EQ:EQ,$B19)=0,#N/A,INDEX(Data!EQ:EQ,$B19)-Data!EQ$2+INDEX($A19:BK19,,MAX(ISNUMBER($D19:BK19)*COLUMN($D19:BK19))))</f>
        <v>#N/A</v>
      </c>
      <c r="BM19" s="2" t="e">
        <f t="array" ref="BM19">IF(INDEX(Data!ER:ER,$B19)=0,#N/A,INDEX(Data!ER:ER,$B19)-Data!ER$2+INDEX($A19:BL19,,MAX(ISNUMBER($D19:BL19)*COLUMN($D19:BL19))))</f>
        <v>#N/A</v>
      </c>
      <c r="BN19" s="2" t="e">
        <f t="array" ref="BN19">IF(INDEX(Data!ES:ES,$B19)=0,#N/A,INDEX(Data!ES:ES,$B19)-Data!ES$2+INDEX($A19:BM19,,MAX(ISNUMBER($D19:BM19)*COLUMN($D19:BM19))))</f>
        <v>#N/A</v>
      </c>
      <c r="BO19" s="2" t="e">
        <f t="array" ref="BO19">IF(INDEX(Data!ET:ET,$B19)=0,#N/A,INDEX(Data!ET:ET,$B19)-Data!ET$2+INDEX($A19:BN19,,MAX(ISNUMBER($D19:BN19)*COLUMN($D19:BN19))))</f>
        <v>#N/A</v>
      </c>
      <c r="BP19" s="2" t="e">
        <f t="array" ref="BP19">IF(INDEX(Data!EU:EU,$B19)=0,#N/A,INDEX(Data!EU:EU,$B19)-Data!EU$2+INDEX($A19:BO19,,MAX(ISNUMBER($D19:BO19)*COLUMN($D19:BO19))))</f>
        <v>#N/A</v>
      </c>
      <c r="BQ19" s="2" t="e">
        <f t="array" ref="BQ19">IF(INDEX(Data!EV:EV,$B19)=0,#N/A,INDEX(Data!EV:EV,$B19)-Data!EV$2+INDEX($A19:BP19,,MAX(ISNUMBER($D19:BP19)*COLUMN($D19:BP19))))</f>
        <v>#N/A</v>
      </c>
      <c r="BR19" s="2" t="e">
        <f t="array" ref="BR19">IF(INDEX(Data!EW:EW,$B19)=0,#N/A,INDEX(Data!EW:EW,$B19)-Data!EW$2+INDEX($A19:BQ19,,MAX(ISNUMBER($D19:BQ19)*COLUMN($D19:BQ19))))</f>
        <v>#N/A</v>
      </c>
      <c r="BS19" s="2" t="e">
        <f t="array" ref="BS19">IF(INDEX(Data!EX:EX,$B19)=0,#N/A,INDEX(Data!EX:EX,$B19)-Data!EX$2+INDEX($A19:BR19,,MAX(ISNUMBER($D19:BR19)*COLUMN($D19:BR19))))</f>
        <v>#N/A</v>
      </c>
      <c r="BT19" s="2" t="e">
        <f t="array" ref="BT19">IF(INDEX(Data!EY:EY,$B19)=0,#N/A,INDEX(Data!EY:EY,$B19)-Data!EY$2+INDEX($A19:BS19,,MAX(ISNUMBER($D19:BS19)*COLUMN($D19:BS19))))</f>
        <v>#N/A</v>
      </c>
      <c r="BU19" s="2" t="e">
        <f t="array" ref="BU19">IF(INDEX(Data!EZ:EZ,$B19)=0,#N/A,INDEX(Data!EZ:EZ,$B19)-Data!EZ$2+INDEX($A19:BT19,,MAX(ISNUMBER($D19:BT19)*COLUMN($D19:BT19))))</f>
        <v>#N/A</v>
      </c>
      <c r="BV19" s="2" t="e">
        <f t="array" ref="BV19">IF(INDEX(Data!FA:FA,$B19)=0,#N/A,INDEX(Data!FA:FA,$B19)-Data!FA$2+INDEX($A19:BU19,,MAX(ISNUMBER($D19:BU19)*COLUMN($D19:BU19))))</f>
        <v>#N/A</v>
      </c>
      <c r="BW19" s="2" t="e">
        <f t="array" ref="BW19">IF(INDEX(Data!FB:FB,$B19)=0,#N/A,INDEX(Data!FB:FB,$B19)-Data!FB$2+INDEX($A19:BV19,,MAX(ISNUMBER($D19:BV19)*COLUMN($D19:BV19))))</f>
        <v>#N/A</v>
      </c>
      <c r="BX19" s="2" t="e">
        <f t="array" ref="BX19">IF(INDEX(Data!FC:FC,$B19)=0,#N/A,INDEX(Data!FC:FC,$B19)-Data!FC$2+INDEX($A19:BW19,,MAX(ISNUMBER($D19:BW19)*COLUMN($D19:BW19))))</f>
        <v>#N/A</v>
      </c>
      <c r="BY19" s="2" t="e">
        <f t="array" ref="BY19">IF(INDEX(Data!FD:FD,$B19)=0,#N/A,INDEX(Data!FD:FD,$B19)-Data!FD$2+INDEX($A19:BX19,,MAX(ISNUMBER($D19:BX19)*COLUMN($D19:BX19))))</f>
        <v>#N/A</v>
      </c>
      <c r="BZ19" s="2" t="e">
        <f t="array" ref="BZ19">IF(INDEX(Data!FE:FE,$B19)=0,#N/A,INDEX(Data!FE:FE,$B19)-Data!FE$2+INDEX($A19:BY19,,MAX(ISNUMBER($D19:BY19)*COLUMN($D19:BY19))))</f>
        <v>#N/A</v>
      </c>
      <c r="CA19" s="2" t="e">
        <f t="array" ref="CA19">IF(INDEX(Data!FF:FF,$B19)=0,#N/A,INDEX(Data!FF:FF,$B19)-Data!FF$2+INDEX($A19:BZ19,,MAX(ISNUMBER($D19:BZ19)*COLUMN($D19:BZ19))))</f>
        <v>#N/A</v>
      </c>
      <c r="CB19" s="2" t="e">
        <f t="array" ref="CB19">IF(INDEX(Data!FG:FG,$B19)=0,#N/A,INDEX(Data!FG:FG,$B19)-Data!FG$2+INDEX($A19:CA19,,MAX(ISNUMBER($D19:CA19)*COLUMN($D19:CA19))))</f>
        <v>#N/A</v>
      </c>
      <c r="CC19" s="2" t="e">
        <f t="array" ref="CC19">IF(INDEX(Data!FH:FH,$B19)=0,#N/A,INDEX(Data!FH:FH,$B19)-Data!FH$2+INDEX($A19:CB19,,MAX(ISNUMBER($D19:CB19)*COLUMN($D19:CB19))))</f>
        <v>#N/A</v>
      </c>
      <c r="CD19" s="2" t="e">
        <f t="array" ref="CD19">IF(INDEX(Data!FI:FI,$B19)=0,#N/A,INDEX(Data!FI:FI,$B19)-Data!FI$2+INDEX($A19:CC19,,MAX(ISNUMBER($D19:CC19)*COLUMN($D19:CC19))))</f>
        <v>#N/A</v>
      </c>
      <c r="CE19" s="2" t="e">
        <f t="array" ref="CE19">IF(INDEX(Data!FJ:FJ,$B19)=0,#N/A,INDEX(Data!FJ:FJ,$B19)-Data!FJ$2+INDEX($A19:CD19,,MAX(ISNUMBER($D19:CD19)*COLUMN($D19:CD19))))</f>
        <v>#N/A</v>
      </c>
      <c r="CF19" s="2" t="e">
        <f t="array" ref="CF19">IF(INDEX(Data!FK:FK,$B19)=0,#N/A,INDEX(Data!FK:FK,$B19)-Data!FK$2+INDEX($A19:CE19,,MAX(ISNUMBER($D19:CE19)*COLUMN($D19:CE19))))</f>
        <v>#N/A</v>
      </c>
      <c r="CG19" s="2" t="e">
        <f t="array" ref="CG19">IF(INDEX(Data!FL:FL,$B19)=0,#N/A,INDEX(Data!FL:FL,$B19)-Data!FL$2+INDEX($A19:CF19,,MAX(ISNUMBER($D19:CF19)*COLUMN($D19:CF19))))</f>
        <v>#N/A</v>
      </c>
      <c r="CH19" s="2" t="e">
        <f t="array" ref="CH19">IF(INDEX(Data!FM:FM,$B19)=0,#N/A,INDEX(Data!FM:FM,$B19)-Data!FM$2+INDEX($A19:CG19,,MAX(ISNUMBER($D19:CG19)*COLUMN($D19:CG19))))</f>
        <v>#N/A</v>
      </c>
      <c r="CI19" s="2" t="e">
        <f t="array" ref="CI19">IF(INDEX(Data!FN:FN,$B19)=0,#N/A,INDEX(Data!FN:FN,$B19)-Data!FN$2+INDEX($A19:CH19,,MAX(ISNUMBER($D19:CH19)*COLUMN($D19:CH19))))</f>
        <v>#N/A</v>
      </c>
      <c r="CJ19" s="2" t="e">
        <f t="array" ref="CJ19">IF(INDEX(Data!FO:FO,$B19)=0,#N/A,INDEX(Data!FO:FO,$B19)-Data!FO$2+INDEX($A19:CI19,,MAX(ISNUMBER($D19:CI19)*COLUMN($D19:CI19))))</f>
        <v>#N/A</v>
      </c>
      <c r="CK19" s="2" t="e">
        <f t="array" ref="CK19">IF(INDEX(Data!FP:FP,$B19)=0,#N/A,INDEX(Data!FP:FP,$B19)-Data!FP$2+INDEX($A19:CJ19,,MAX(ISNUMBER($D19:CJ19)*COLUMN($D19:CJ19))))</f>
        <v>#N/A</v>
      </c>
      <c r="CL19" s="2" t="e">
        <f t="array" ref="CL19">IF(INDEX(Data!FQ:FQ,$B19)=0,#N/A,INDEX(Data!FQ:FQ,$B19)-Data!FQ$2+INDEX($A19:CK19,,MAX(ISNUMBER($D19:CK19)*COLUMN($D19:CK19))))</f>
        <v>#N/A</v>
      </c>
      <c r="CM19" s="2" t="e">
        <f t="array" ref="CM19">IF(INDEX(Data!FR:FR,$B19)=0,#N/A,INDEX(Data!FR:FR,$B19)-Data!FR$2+INDEX($A19:CL19,,MAX(ISNUMBER($D19:CL19)*COLUMN($D19:CL19))))</f>
        <v>#N/A</v>
      </c>
      <c r="CN19" s="2" t="e">
        <f t="array" ref="CN19">IF(INDEX(Data!FS:FS,$B19)=0,#N/A,INDEX(Data!FS:FS,$B19)-Data!FS$2+INDEX($A19:CM19,,MAX(ISNUMBER($D19:CM19)*COLUMN($D19:CM19))))</f>
        <v>#N/A</v>
      </c>
      <c r="CO19" s="2" t="e">
        <f t="array" ref="CO19">IF(INDEX(Data!FT:FT,$B19)=0,#N/A,INDEX(Data!FT:FT,$B19)-Data!FT$2+INDEX($A19:CN19,,MAX(ISNUMBER($D19:CN19)*COLUMN($D19:CN19))))</f>
        <v>#N/A</v>
      </c>
      <c r="CP19" s="2" t="e">
        <f t="array" ref="CP19">IF(INDEX(Data!FU:FU,$B19)=0,#N/A,INDEX(Data!FU:FU,$B19)-Data!FU$2+INDEX($A19:CO19,,MAX(ISNUMBER($D19:CO19)*COLUMN($D19:CO19))))</f>
        <v>#N/A</v>
      </c>
      <c r="CQ19" s="2" t="e">
        <f t="array" ref="CQ19">IF(INDEX(Data!FV:FV,$B19)=0,#N/A,INDEX(Data!FV:FV,$B19)-Data!FV$2+INDEX($A19:CP19,,MAX(ISNUMBER($D19:CP19)*COLUMN($D19:CP19))))</f>
        <v>#N/A</v>
      </c>
      <c r="CR19" s="2" t="e">
        <f t="array" ref="CR19">IF(INDEX(Data!FW:FW,$B19)=0,#N/A,INDEX(Data!FW:FW,$B19)-Data!FW$2+INDEX($A19:CQ19,,MAX(ISNUMBER($D19:CQ19)*COLUMN($D19:CQ19))))</f>
        <v>#N/A</v>
      </c>
      <c r="CS19" s="2" t="e">
        <f t="array" ref="CS19">IF(INDEX(Data!FX:FX,$B19)=0,#N/A,INDEX(Data!FX:FX,$B19)-Data!FX$2+INDEX($A19:CR19,,MAX(ISNUMBER($D19:CR19)*COLUMN($D19:CR19))))</f>
        <v>#N/A</v>
      </c>
      <c r="CT19" s="2" t="e">
        <f t="array" ref="CT19">IF(INDEX(Data!FY:FY,$B19)=0,#N/A,INDEX(Data!FY:FY,$B19)-Data!FY$2+INDEX($A19:CS19,,MAX(ISNUMBER($D19:CS19)*COLUMN($D19:CS19))))</f>
        <v>#N/A</v>
      </c>
      <c r="CU19" s="2" t="e">
        <f t="array" ref="CU19">IF(INDEX(Data!FZ:FZ,$B19)=0,#N/A,INDEX(Data!FZ:FZ,$B19)-Data!FZ$2+INDEX($A19:CT19,,MAX(ISNUMBER($D19:CT19)*COLUMN($D19:CT19))))</f>
        <v>#N/A</v>
      </c>
      <c r="CV19" s="2" t="e">
        <f t="array" ref="CV19">IF(INDEX(Data!GA:GA,$B19)=0,#N/A,INDEX(Data!GA:GA,$B19)-Data!GA$2+INDEX($A19:CU19,,MAX(ISNUMBER($D19:CU19)*COLUMN($D19:CU19))))</f>
        <v>#N/A</v>
      </c>
      <c r="CW19" s="2" t="e">
        <f t="array" ref="CW19">IF(INDEX(Data!GB:GB,$B19)=0,#N/A,INDEX(Data!GB:GB,$B19)-Data!GB$2+INDEX($A19:CV19,,MAX(ISNUMBER($D19:CV19)*COLUMN($D19:CV19))))</f>
        <v>#N/A</v>
      </c>
      <c r="CX19" s="2" t="e">
        <f t="array" ref="CX19">IF(INDEX(Data!GC:GC,$B19)=0,#N/A,INDEX(Data!GC:GC,$B19)-Data!GC$2+INDEX($A19:CW19,,MAX(ISNUMBER($D19:CW19)*COLUMN($D19:CW19))))</f>
        <v>#N/A</v>
      </c>
      <c r="CY19" s="2" t="e">
        <f t="array" ref="CY19">IF(INDEX(Data!GD:GD,$B19)=0,#N/A,INDEX(Data!GD:GD,$B19)-Data!GD$2+INDEX($A19:CX19,,MAX(ISNUMBER($D19:CX19)*COLUMN($D19:CX19))))</f>
        <v>#N/A</v>
      </c>
      <c r="CZ19" s="2" t="e">
        <f t="array" ref="CZ19">IF(INDEX(Data!GE:GE,$B19)=0,#N/A,INDEX(Data!GE:GE,$B19)-Data!GE$2+INDEX($A19:CY19,,MAX(ISNUMBER($D19:CY19)*COLUMN($D19:CY19))))</f>
        <v>#N/A</v>
      </c>
      <c r="DA19" s="2" t="e">
        <f t="array" ref="DA19">IF(INDEX(Data!GF:GF,$B19)=0,#N/A,INDEX(Data!GF:GF,$B19)-Data!GF$2+INDEX($A19:CZ19,,MAX(ISNUMBER($D19:CZ19)*COLUMN($D19:CZ19))))</f>
        <v>#N/A</v>
      </c>
      <c r="DB19" s="2" t="e">
        <f t="array" ref="DB19">IF(INDEX(Data!GG:GG,$B19)=0,#N/A,INDEX(Data!GG:GG,$B19)-Data!GG$2+INDEX($A19:DA19,,MAX(ISNUMBER($D19:DA19)*COLUMN($D19:DA19))))</f>
        <v>#N/A</v>
      </c>
      <c r="DC19" s="2" t="e">
        <f t="array" ref="DC19">IF(INDEX(Data!GH:GH,$B19)=0,#N/A,INDEX(Data!GH:GH,$B19)-Data!GH$2+INDEX($A19:DB19,,MAX(ISNUMBER($D19:DB19)*COLUMN($D19:DB19))))</f>
        <v>#N/A</v>
      </c>
      <c r="DD19" s="2" t="e">
        <f t="array" ref="DD19">IF(INDEX(Data!GI:GI,$B19)=0,#N/A,INDEX(Data!GI:GI,$B19)-Data!GI$2+INDEX($A19:DC19,,MAX(ISNUMBER($D19:DC19)*COLUMN($D19:DC19))))</f>
        <v>#N/A</v>
      </c>
      <c r="DE19" s="2" t="e">
        <f t="array" ref="DE19">IF(INDEX(Data!GJ:GJ,$B19)=0,#N/A,INDEX(Data!GJ:GJ,$B19)-Data!GJ$2+INDEX($A19:DD19,,MAX(ISNUMBER($D19:DD19)*COLUMN($D19:DD19))))</f>
        <v>#N/A</v>
      </c>
      <c r="DF19" s="2" t="e">
        <f t="array" ref="DF19">IF(INDEX(Data!GK:GK,$B19)=0,#N/A,INDEX(Data!GK:GK,$B19)-Data!GK$2+INDEX($A19:DE19,,MAX(ISNUMBER($D19:DE19)*COLUMN($D19:DE19))))</f>
        <v>#N/A</v>
      </c>
      <c r="DG19" s="2" t="e">
        <f t="array" ref="DG19">IF(INDEX(Data!GL:GL,$B19)=0,#N/A,INDEX(Data!GL:GL,$B19)-Data!GL$2+INDEX($A19:DF19,,MAX(ISNUMBER($D19:DF19)*COLUMN($D19:DF19))))</f>
        <v>#N/A</v>
      </c>
      <c r="DH19" s="2" t="e">
        <f t="array" ref="DH19">IF(INDEX(Data!GM:GM,$B19)=0,#N/A,INDEX(Data!GM:GM,$B19)-Data!GM$2+INDEX($A19:DG19,,MAX(ISNUMBER($D19:DG19)*COLUMN($D19:DG19))))</f>
        <v>#N/A</v>
      </c>
      <c r="DI19" s="2" t="e">
        <f t="array" ref="DI19">IF(INDEX(Data!GN:GN,$B19)=0,#N/A,INDEX(Data!GN:GN,$B19)-Data!GN$2+INDEX($A19:DH19,,MAX(ISNUMBER($D19:DH19)*COLUMN($D19:DH19))))</f>
        <v>#N/A</v>
      </c>
      <c r="DJ19" s="2" t="e">
        <f t="array" ref="DJ19">IF(INDEX(Data!GO:GO,$B19)=0,#N/A,INDEX(Data!GO:GO,$B19)-Data!GO$2+INDEX($A19:DI19,,MAX(ISNUMBER($D19:DI19)*COLUMN($D19:DI19))))</f>
        <v>#N/A</v>
      </c>
      <c r="DK19" s="2" t="e">
        <f t="array" ref="DK19">IF(INDEX(Data!GP:GP,$B19)=0,#N/A,INDEX(Data!GP:GP,$B19)-Data!GP$2+INDEX($A19:DJ19,,MAX(ISNUMBER($D19:DJ19)*COLUMN($D19:DJ19))))</f>
        <v>#N/A</v>
      </c>
      <c r="DL19" s="2" t="e">
        <f t="array" ref="DL19">IF(INDEX(Data!GQ:GQ,$B19)=0,#N/A,INDEX(Data!GQ:GQ,$B19)-Data!GQ$2+INDEX($A19:DK19,,MAX(ISNUMBER($D19:DK19)*COLUMN($D19:DK19))))</f>
        <v>#N/A</v>
      </c>
      <c r="DM19" s="2" t="e">
        <f t="array" ref="DM19">IF(INDEX(Data!GR:GR,$B19)=0,#N/A,INDEX(Data!GR:GR,$B19)-Data!GR$2+INDEX($A19:DL19,,MAX(ISNUMBER($D19:DL19)*COLUMN($D19:DL19))))</f>
        <v>#N/A</v>
      </c>
      <c r="DN19" s="2" t="e">
        <f t="array" ref="DN19">IF(INDEX(Data!GS:GS,$B19)=0,#N/A,INDEX(Data!GS:GS,$B19)-Data!GS$2+INDEX($A19:DM19,,MAX(ISNUMBER($D19:DM19)*COLUMN($D19:DM19))))</f>
        <v>#N/A</v>
      </c>
      <c r="DO19" s="2" t="e">
        <f t="array" ref="DO19">IF(INDEX(Data!GT:GT,$B19)=0,#N/A,INDEX(Data!GT:GT,$B19)-Data!GT$2+INDEX($A19:DN19,,MAX(ISNUMBER($D19:DN19)*COLUMN($D19:DN19))))</f>
        <v>#N/A</v>
      </c>
      <c r="DP19" s="2" t="e">
        <f t="array" ref="DP19">IF(INDEX(Data!GU:GU,$B19)=0,#N/A,INDEX(Data!GU:GU,$B19)-Data!GU$2+INDEX($A19:DO19,,MAX(ISNUMBER($D19:DO19)*COLUMN($D19:DO19))))</f>
        <v>#N/A</v>
      </c>
      <c r="DQ19" s="2" t="e">
        <f t="array" ref="DQ19">IF(INDEX(Data!GV:GV,$B19)=0,#N/A,INDEX(Data!GV:GV,$B19)-Data!GV$2+INDEX($A19:DP19,,MAX(ISNUMBER($D19:DP19)*COLUMN($D19:DP19))))</f>
        <v>#N/A</v>
      </c>
      <c r="DR19" s="2" t="e">
        <f t="array" ref="DR19">IF(INDEX(Data!GW:GW,$B19)=0,#N/A,INDEX(Data!GW:GW,$B19)-Data!GW$2+INDEX($A19:DQ19,,MAX(ISNUMBER($D19:DQ19)*COLUMN($D19:DQ19))))</f>
        <v>#N/A</v>
      </c>
      <c r="DS19" s="2" t="e">
        <f t="array" ref="DS19">IF(INDEX(Data!GX:GX,$B19)=0,#N/A,INDEX(Data!GX:GX,$B19)-Data!GX$2+INDEX($A19:DR19,,MAX(ISNUMBER($D19:DR19)*COLUMN($D19:DR19))))</f>
        <v>#N/A</v>
      </c>
      <c r="DT19" s="2" t="e">
        <f t="array" ref="DT19">IF(INDEX(Data!GY:GY,$B19)=0,#N/A,INDEX(Data!GY:GY,$B19)-Data!GY$2+INDEX($A19:DS19,,MAX(ISNUMBER($D19:DS19)*COLUMN($D19:DS19))))</f>
        <v>#N/A</v>
      </c>
      <c r="DU19" s="2" t="e">
        <f t="array" ref="DU19">IF(INDEX(Data!GZ:GZ,$B19)=0,#N/A,INDEX(Data!GZ:GZ,$B19)-Data!GZ$2+INDEX($A19:DT19,,MAX(ISNUMBER($D19:DT19)*COLUMN($D19:DT19))))</f>
        <v>#N/A</v>
      </c>
      <c r="DV19" s="2" t="e">
        <f t="array" ref="DV19">IF(INDEX(Data!HA:HA,$B19)=0,#N/A,INDEX(Data!HA:HA,$B19)-Data!HA$2+INDEX($A19:DU19,,MAX(ISNUMBER($D19:DU19)*COLUMN($D19:DU19))))</f>
        <v>#N/A</v>
      </c>
      <c r="DW19" s="2" t="e">
        <f t="array" ref="DW19">IF(INDEX(Data!HB:HB,$B19)=0,#N/A,INDEX(Data!HB:HB,$B19)-Data!HB$2+INDEX($A19:DV19,,MAX(ISNUMBER($D19:DV19)*COLUMN($D19:DV19))))</f>
        <v>#N/A</v>
      </c>
      <c r="DX19" s="2" t="e">
        <f t="array" ref="DX19">IF(INDEX(Data!HC:HC,$B19)=0,#N/A,INDEX(Data!HC:HC,$B19)-Data!HC$2+INDEX($A19:DW19,,MAX(ISNUMBER($D19:DW19)*COLUMN($D19:DW19))))</f>
        <v>#N/A</v>
      </c>
      <c r="DY19" s="2" t="e">
        <f t="array" ref="DY19">IF(INDEX(Data!HD:HD,$B19)=0,#N/A,INDEX(Data!HD:HD,$B19)-Data!HD$2+INDEX($A19:DX19,,MAX(ISNUMBER($D19:DX19)*COLUMN($D19:DX19))))</f>
        <v>#N/A</v>
      </c>
      <c r="DZ19" s="2" t="e">
        <f t="array" ref="DZ19">IF(INDEX(Data!HE:HE,$B19)=0,#N/A,INDEX(Data!HE:HE,$B19)-Data!HE$2+INDEX($A19:DY19,,MAX(ISNUMBER($D19:DY19)*COLUMN($D19:DY19))))</f>
        <v>#N/A</v>
      </c>
      <c r="EA19" s="2" t="e">
        <f t="array" ref="EA19">IF(INDEX(Data!HF:HF,$B19)=0,#N/A,INDEX(Data!HF:HF,$B19)-Data!HF$2+INDEX($A19:DZ19,,MAX(ISNUMBER($D19:DZ19)*COLUMN($D19:DZ19))))</f>
        <v>#N/A</v>
      </c>
      <c r="EB19" s="2" t="e">
        <f t="array" ref="EB19">IF(INDEX(Data!HG:HG,$B19)=0,#N/A,INDEX(Data!HG:HG,$B19)-Data!HG$2+INDEX($A19:EA19,,MAX(ISNUMBER($D19:EA19)*COLUMN($D19:EA19))))</f>
        <v>#N/A</v>
      </c>
      <c r="EC19" s="2" t="e">
        <f t="array" ref="EC19">IF(INDEX(Data!HH:HH,$B19)=0,#N/A,INDEX(Data!HH:HH,$B19)-Data!HH$2+INDEX($A19:EB19,,MAX(ISNUMBER($D19:EB19)*COLUMN($D19:EB19))))</f>
        <v>#N/A</v>
      </c>
      <c r="ED19" s="2" t="e">
        <f t="array" ref="ED19">IF(INDEX(Data!HI:HI,$B19)=0,#N/A,INDEX(Data!HI:HI,$B19)-Data!HI$2+INDEX($A19:EC19,,MAX(ISNUMBER($D19:EC19)*COLUMN($D19:EC19))))</f>
        <v>#N/A</v>
      </c>
      <c r="EE19" s="2" t="e">
        <f t="array" ref="EE19">IF(INDEX(Data!HJ:HJ,$B19)=0,#N/A,INDEX(Data!HJ:HJ,$B19)-Data!HJ$2+INDEX($A19:ED19,,MAX(ISNUMBER($D19:ED19)*COLUMN($D19:ED19))))</f>
        <v>#N/A</v>
      </c>
      <c r="EF19" s="2" t="e">
        <f t="array" ref="EF19">IF(INDEX(Data!HK:HK,$B19)=0,#N/A,INDEX(Data!HK:HK,$B19)-Data!HK$2+INDEX($A19:EE19,,MAX(ISNUMBER($D19:EE19)*COLUMN($D19:EE19))))</f>
        <v>#N/A</v>
      </c>
      <c r="EG19" s="2" t="e">
        <f t="array" ref="EG19">IF(INDEX(Data!HL:HL,$B19)=0,#N/A,INDEX(Data!HL:HL,$B19)-Data!HL$2+INDEX($A19:EF19,,MAX(ISNUMBER($D19:EF19)*COLUMN($D19:EF19))))</f>
        <v>#N/A</v>
      </c>
      <c r="EH19" s="2" t="e">
        <f t="array" ref="EH19">IF(INDEX(Data!HM:HM,$B19)=0,#N/A,INDEX(Data!HM:HM,$B19)-Data!HM$2+INDEX($A19:EG19,,MAX(ISNUMBER($D19:EG19)*COLUMN($D19:EG19))))</f>
        <v>#N/A</v>
      </c>
      <c r="EI19" s="2" t="e">
        <f t="array" ref="EI19">IF(INDEX(Data!HN:HN,$B19)=0,#N/A,INDEX(Data!HN:HN,$B19)-Data!HN$2+INDEX($A19:EH19,,MAX(ISNUMBER($D19:EH19)*COLUMN($D19:EH19))))</f>
        <v>#N/A</v>
      </c>
    </row>
    <row r="20" spans="1:139" x14ac:dyDescent="0.25">
      <c r="A20" s="2" t="str">
        <f>Data!CG95</f>
        <v>Werner Mooshammer</v>
      </c>
      <c r="B20" s="2">
        <f>MATCH(A20,Data!CG:CG,0)</f>
        <v>95</v>
      </c>
      <c r="C20" s="2">
        <f ca="1">COUNTIF(OFFSET(Data!$CJ$1:$EZ$78,B20-1,0,1),"&gt;0")</f>
        <v>26</v>
      </c>
      <c r="D20" s="2">
        <v>0</v>
      </c>
      <c r="E20" s="2">
        <f t="array" ref="E20">IF(INDEX(Data!CJ:CJ,$B20)=0,#N/A,INDEX(Data!CJ:CJ,$B20)-Data!CJ$2+INDEX($A20:D20,,MAX(ISNUMBER($D20:D20)*COLUMN($D20:D20))))</f>
        <v>1</v>
      </c>
      <c r="F20" s="2">
        <f t="array" ref="F20">IF(INDEX(Data!CK:CK,$B20)=0,#N/A,INDEX(Data!CK:CK,$B20)-Data!CK$2+INDEX($A20:E20,,MAX(ISNUMBER($D20:E20)*COLUMN($D20:E20))))</f>
        <v>1</v>
      </c>
      <c r="G20" s="2">
        <f t="array" ref="G20">IF(INDEX(Data!CL:CL,$B20)=0,#N/A,INDEX(Data!CL:CL,$B20)-Data!CL$2+INDEX($A20:F20,,MAX(ISNUMBER($D20:F20)*COLUMN($D20:F20))))</f>
        <v>1</v>
      </c>
      <c r="H20" s="2">
        <f t="array" ref="H20">IF(INDEX(Data!CM:CM,$B20)=0,#N/A,INDEX(Data!CM:CM,$B20)-Data!CM$2+INDEX($A20:G20,,MAX(ISNUMBER($D20:G20)*COLUMN($D20:G20))))</f>
        <v>3</v>
      </c>
      <c r="I20" s="2">
        <f t="array" ref="I20">IF(INDEX(Data!CN:CN,$B20)=0,#N/A,INDEX(Data!CN:CN,$B20)-Data!CN$2+INDEX($A20:H20,,MAX(ISNUMBER($D20:H20)*COLUMN($D20:H20))))</f>
        <v>2</v>
      </c>
      <c r="J20" s="2">
        <f t="array" ref="J20">IF(INDEX(Data!CO:CO,$B20)=0,#N/A,INDEX(Data!CO:CO,$B20)-Data!CO$2+INDEX($A20:I20,,MAX(ISNUMBER($D20:I20)*COLUMN($D20:I20))))</f>
        <v>4</v>
      </c>
      <c r="K20" s="2">
        <f t="array" ref="K20">IF(INDEX(Data!CP:CP,$B20)=0,#N/A,INDEX(Data!CP:CP,$B20)-Data!CP$2+INDEX($A20:J20,,MAX(ISNUMBER($D20:J20)*COLUMN($D20:J20))))</f>
        <v>5</v>
      </c>
      <c r="L20" s="2">
        <f t="array" ref="L20">IF(INDEX(Data!CQ:CQ,$B20)=0,#N/A,INDEX(Data!CQ:CQ,$B20)-Data!CQ$2+INDEX($A20:K20,,MAX(ISNUMBER($D20:K20)*COLUMN($D20:K20))))</f>
        <v>5</v>
      </c>
      <c r="M20" s="2">
        <f t="array" ref="M20">IF(INDEX(Data!CR:CR,$B20)=0,#N/A,INDEX(Data!CR:CR,$B20)-Data!CR$2+INDEX($A20:L20,,MAX(ISNUMBER($D20:L20)*COLUMN($D20:L20))))</f>
        <v>6</v>
      </c>
      <c r="N20" s="2">
        <f t="array" ref="N20">IF(INDEX(Data!CS:CS,$B20)=0,#N/A,INDEX(Data!CS:CS,$B20)-Data!CS$2+INDEX($A20:M20,,MAX(ISNUMBER($D20:M20)*COLUMN($D20:M20))))</f>
        <v>6</v>
      </c>
      <c r="O20" s="2">
        <f t="array" ref="O20">IF(INDEX(Data!CT:CT,$B20)=0,#N/A,INDEX(Data!CT:CT,$B20)-Data!CT$2+INDEX($A20:N20,,MAX(ISNUMBER($D20:N20)*COLUMN($D20:N20))))</f>
        <v>6</v>
      </c>
      <c r="P20" s="2">
        <f t="array" ref="P20">IF(INDEX(Data!CU:CU,$B20)=0,#N/A,INDEX(Data!CU:CU,$B20)-Data!CU$2+INDEX($A20:O20,,MAX(ISNUMBER($D20:O20)*COLUMN($D20:O20))))</f>
        <v>6</v>
      </c>
      <c r="Q20" s="2">
        <f t="array" ref="Q20">IF(INDEX(Data!CV:CV,$B20)=0,#N/A,INDEX(Data!CV:CV,$B20)-Data!CV$2+INDEX($A20:P20,,MAX(ISNUMBER($D20:P20)*COLUMN($D20:P20))))</f>
        <v>6</v>
      </c>
      <c r="R20" s="2">
        <f t="array" ref="R20">IF(INDEX(Data!CW:CW,$B20)=0,#N/A,INDEX(Data!CW:CW,$B20)-Data!CW$2+INDEX($A20:Q20,,MAX(ISNUMBER($D20:Q20)*COLUMN($D20:Q20))))</f>
        <v>6</v>
      </c>
      <c r="S20" s="2">
        <f t="array" ref="S20">IF(INDEX(Data!CX:CX,$B20)=0,#N/A,INDEX(Data!CX:CX,$B20)-Data!CX$2+INDEX($A20:R20,,MAX(ISNUMBER($D20:R20)*COLUMN($D20:R20))))</f>
        <v>6</v>
      </c>
      <c r="T20" s="2">
        <f t="array" ref="T20">IF(INDEX(Data!CY:CY,$B20)=0,#N/A,INDEX(Data!CY:CY,$B20)-Data!CY$2+INDEX($A20:S20,,MAX(ISNUMBER($D20:S20)*COLUMN($D20:S20))))</f>
        <v>5</v>
      </c>
      <c r="U20" s="2">
        <f t="array" ref="U20">IF(INDEX(Data!CZ:CZ,$B20)=0,#N/A,INDEX(Data!CZ:CZ,$B20)-Data!CZ$2+INDEX($A20:T20,,MAX(ISNUMBER($D20:T20)*COLUMN($D20:T20))))</f>
        <v>4</v>
      </c>
      <c r="V20" s="2">
        <f t="array" ref="V20">IF(INDEX(Data!DA:DA,$B20)=0,#N/A,INDEX(Data!DA:DA,$B20)-Data!DA$2+INDEX($A20:U20,,MAX(ISNUMBER($D20:U20)*COLUMN($D20:U20))))</f>
        <v>4</v>
      </c>
      <c r="W20" s="2">
        <f t="array" ref="W20">IF(INDEX(Data!DB:DB,$B20)=0,#N/A,INDEX(Data!DB:DB,$B20)-Data!DB$2+INDEX($A20:V20,,MAX(ISNUMBER($D20:V20)*COLUMN($D20:V20))))</f>
        <v>4</v>
      </c>
      <c r="X20" s="2">
        <f t="array" ref="X20">IF(INDEX(Data!DC:DC,$B20)=0,#N/A,INDEX(Data!DC:DC,$B20)-Data!DC$2+INDEX($A20:W20,,MAX(ISNUMBER($D20:W20)*COLUMN($D20:W20))))</f>
        <v>5</v>
      </c>
      <c r="Y20" s="2">
        <f t="array" ref="Y20">IF(INDEX(Data!DD:DD,$B20)=0,#N/A,INDEX(Data!DD:DD,$B20)-Data!DD$2+INDEX($A20:X20,,MAX(ISNUMBER($D20:X20)*COLUMN($D20:X20))))</f>
        <v>5</v>
      </c>
      <c r="Z20" s="2">
        <f t="array" ref="Z20">IF(INDEX(Data!DE:DE,$B20)=0,#N/A,INDEX(Data!DE:DE,$B20)-Data!DE$2+INDEX($A20:Y20,,MAX(ISNUMBER($D20:Y20)*COLUMN($D20:Y20))))</f>
        <v>5</v>
      </c>
      <c r="AA20" s="2">
        <f t="array" ref="AA20">IF(INDEX(Data!DF:DF,$B20)=0,#N/A,INDEX(Data!DF:DF,$B20)-Data!DF$2+INDEX($A20:Z20,,MAX(ISNUMBER($D20:Z20)*COLUMN($D20:Z20))))</f>
        <v>7</v>
      </c>
      <c r="AB20" s="2">
        <f t="array" ref="AB20">IF(INDEX(Data!DG:DG,$B20)=0,#N/A,INDEX(Data!DG:DG,$B20)-Data!DG$2+INDEX($A20:AA20,,MAX(ISNUMBER($D20:AA20)*COLUMN($D20:AA20))))</f>
        <v>7</v>
      </c>
      <c r="AC20" s="2">
        <f t="array" ref="AC20">IF(INDEX(Data!DH:DH,$B20)=0,#N/A,INDEX(Data!DH:DH,$B20)-Data!DH$2+INDEX($A20:AB20,,MAX(ISNUMBER($D20:AB20)*COLUMN($D20:AB20))))</f>
        <v>8</v>
      </c>
      <c r="AD20" s="2">
        <f t="array" ref="AD20">IF(INDEX(Data!DI:DI,$B20)=0,#N/A,INDEX(Data!DI:DI,$B20)-Data!DI$2+INDEX($A20:AC20,,MAX(ISNUMBER($D20:AC20)*COLUMN($D20:AC20))))</f>
        <v>8</v>
      </c>
      <c r="AE20" s="2" t="e">
        <f t="array" ref="AE20">IF(INDEX(Data!DJ:DJ,$B20)=0,#N/A,INDEX(Data!DJ:DJ,$B20)-Data!DJ$2+INDEX($A20:AD20,,MAX(ISNUMBER($D20:AD20)*COLUMN($D20:AD20))))</f>
        <v>#N/A</v>
      </c>
      <c r="AF20" s="2" t="e">
        <f t="array" ref="AF20">IF(INDEX(Data!DK:DK,$B20)=0,#N/A,INDEX(Data!DK:DK,$B20)-Data!DK$2+INDEX($A20:AE20,,MAX(ISNUMBER($D20:AE20)*COLUMN($D20:AE20))))</f>
        <v>#N/A</v>
      </c>
      <c r="AG20" s="2" t="e">
        <f t="array" ref="AG20">IF(INDEX(Data!DL:DL,$B20)=0,#N/A,INDEX(Data!DL:DL,$B20)-Data!DL$2+INDEX($A20:AF20,,MAX(ISNUMBER($D20:AF20)*COLUMN($D20:AF20))))</f>
        <v>#N/A</v>
      </c>
      <c r="AH20" s="2" t="e">
        <f t="array" ref="AH20">IF(INDEX(Data!DM:DM,$B20)=0,#N/A,INDEX(Data!DM:DM,$B20)-Data!DM$2+INDEX($A20:AG20,,MAX(ISNUMBER($D20:AG20)*COLUMN($D20:AG20))))</f>
        <v>#N/A</v>
      </c>
      <c r="AI20" s="2" t="e">
        <f t="array" ref="AI20">IF(INDEX(Data!DN:DN,$B20)=0,#N/A,INDEX(Data!DN:DN,$B20)-Data!DN$2+INDEX($A20:AH20,,MAX(ISNUMBER($D20:AH20)*COLUMN($D20:AH20))))</f>
        <v>#N/A</v>
      </c>
      <c r="AJ20" s="2" t="e">
        <f t="array" ref="AJ20">IF(INDEX(Data!DO:DO,$B20)=0,#N/A,INDEX(Data!DO:DO,$B20)-Data!DO$2+INDEX($A20:AI20,,MAX(ISNUMBER($D20:AI20)*COLUMN($D20:AI20))))</f>
        <v>#N/A</v>
      </c>
      <c r="AK20" s="2" t="e">
        <f t="array" ref="AK20">IF(INDEX(Data!DP:DP,$B20)=0,#N/A,INDEX(Data!DP:DP,$B20)-Data!DP$2+INDEX($A20:AJ20,,MAX(ISNUMBER($D20:AJ20)*COLUMN($D20:AJ20))))</f>
        <v>#N/A</v>
      </c>
      <c r="AL20" s="2" t="e">
        <f t="array" ref="AL20">IF(INDEX(Data!DQ:DQ,$B20)=0,#N/A,INDEX(Data!DQ:DQ,$B20)-Data!DQ$2+INDEX($A20:AK20,,MAX(ISNUMBER($D20:AK20)*COLUMN($D20:AK20))))</f>
        <v>#N/A</v>
      </c>
      <c r="AM20" s="2" t="e">
        <f t="array" ref="AM20">IF(INDEX(Data!DR:DR,$B20)=0,#N/A,INDEX(Data!DR:DR,$B20)-Data!DR$2+INDEX($A20:AL20,,MAX(ISNUMBER($D20:AL20)*COLUMN($D20:AL20))))</f>
        <v>#N/A</v>
      </c>
      <c r="AN20" s="2" t="e">
        <f t="array" ref="AN20">IF(INDEX(Data!DS:DS,$B20)=0,#N/A,INDEX(Data!DS:DS,$B20)-Data!DS$2+INDEX($A20:AM20,,MAX(ISNUMBER($D20:AM20)*COLUMN($D20:AM20))))</f>
        <v>#N/A</v>
      </c>
      <c r="AO20" s="2" t="e">
        <f t="array" ref="AO20">IF(INDEX(Data!DT:DT,$B20)=0,#N/A,INDEX(Data!DT:DT,$B20)-Data!DT$2+INDEX($A20:AN20,,MAX(ISNUMBER($D20:AN20)*COLUMN($D20:AN20))))</f>
        <v>#N/A</v>
      </c>
      <c r="AP20" s="2" t="e">
        <f t="array" ref="AP20">IF(INDEX(Data!DU:DU,$B20)=0,#N/A,INDEX(Data!DU:DU,$B20)-Data!DU$2+INDEX($A20:AO20,,MAX(ISNUMBER($D20:AO20)*COLUMN($D20:AO20))))</f>
        <v>#N/A</v>
      </c>
      <c r="AQ20" s="2" t="e">
        <f t="array" ref="AQ20">IF(INDEX(Data!DV:DV,$B20)=0,#N/A,INDEX(Data!DV:DV,$B20)-Data!DV$2+INDEX($A20:AP20,,MAX(ISNUMBER($D20:AP20)*COLUMN($D20:AP20))))</f>
        <v>#N/A</v>
      </c>
      <c r="AR20" s="2" t="e">
        <f t="array" ref="AR20">IF(INDEX(Data!DW:DW,$B20)=0,#N/A,INDEX(Data!DW:DW,$B20)-Data!DW$2+INDEX($A20:AQ20,,MAX(ISNUMBER($D20:AQ20)*COLUMN($D20:AQ20))))</f>
        <v>#N/A</v>
      </c>
      <c r="AS20" s="2" t="e">
        <f t="array" ref="AS20">IF(INDEX(Data!DX:DX,$B20)=0,#N/A,INDEX(Data!DX:DX,$B20)-Data!DX$2+INDEX($A20:AR20,,MAX(ISNUMBER($D20:AR20)*COLUMN($D20:AR20))))</f>
        <v>#N/A</v>
      </c>
      <c r="AT20" s="2" t="e">
        <f t="array" ref="AT20">IF(INDEX(Data!DY:DY,$B20)=0,#N/A,INDEX(Data!DY:DY,$B20)-Data!DY$2+INDEX($A20:AS20,,MAX(ISNUMBER($D20:AS20)*COLUMN($D20:AS20))))</f>
        <v>#N/A</v>
      </c>
      <c r="AU20" s="2" t="e">
        <f t="array" ref="AU20">IF(INDEX(Data!DZ:DZ,$B20)=0,#N/A,INDEX(Data!DZ:DZ,$B20)-Data!DZ$2+INDEX($A20:AT20,,MAX(ISNUMBER($D20:AT20)*COLUMN($D20:AT20))))</f>
        <v>#N/A</v>
      </c>
      <c r="AV20" s="2" t="e">
        <f t="array" ref="AV20">IF(INDEX(Data!EA:EA,$B20)=0,#N/A,INDEX(Data!EA:EA,$B20)-Data!EA$2+INDEX($A20:AU20,,MAX(ISNUMBER($D20:AU20)*COLUMN($D20:AU20))))</f>
        <v>#N/A</v>
      </c>
      <c r="AW20" s="2" t="e">
        <f t="array" ref="AW20">IF(INDEX(Data!EB:EB,$B20)=0,#N/A,INDEX(Data!EB:EB,$B20)-Data!EB$2+INDEX($A20:AV20,,MAX(ISNUMBER($D20:AV20)*COLUMN($D20:AV20))))</f>
        <v>#N/A</v>
      </c>
      <c r="AX20" s="2" t="e">
        <f t="array" ref="AX20">IF(INDEX(Data!EC:EC,$B20)=0,#N/A,INDEX(Data!EC:EC,$B20)-Data!EC$2+INDEX($A20:AW20,,MAX(ISNUMBER($D20:AW20)*COLUMN($D20:AW20))))</f>
        <v>#N/A</v>
      </c>
      <c r="AY20" s="2" t="e">
        <f t="array" ref="AY20">IF(INDEX(Data!ED:ED,$B20)=0,#N/A,INDEX(Data!ED:ED,$B20)-Data!ED$2+INDEX($A20:AX20,,MAX(ISNUMBER($D20:AX20)*COLUMN($D20:AX20))))</f>
        <v>#N/A</v>
      </c>
      <c r="AZ20" s="2" t="e">
        <f t="array" ref="AZ20">IF(INDEX(Data!EE:EE,$B20)=0,#N/A,INDEX(Data!EE:EE,$B20)-Data!EE$2+INDEX($A20:AY20,,MAX(ISNUMBER($D20:AY20)*COLUMN($D20:AY20))))</f>
        <v>#N/A</v>
      </c>
      <c r="BA20" s="2" t="e">
        <f t="array" ref="BA20">IF(INDEX(Data!EF:EF,$B20)=0,#N/A,INDEX(Data!EF:EF,$B20)-Data!EF$2+INDEX($A20:AZ20,,MAX(ISNUMBER($D20:AZ20)*COLUMN($D20:AZ20))))</f>
        <v>#N/A</v>
      </c>
      <c r="BB20" s="2" t="e">
        <f t="array" ref="BB20">IF(INDEX(Data!EG:EG,$B20)=0,#N/A,INDEX(Data!EG:EG,$B20)-Data!EG$2+INDEX($A20:BA20,,MAX(ISNUMBER($D20:BA20)*COLUMN($D20:BA20))))</f>
        <v>#N/A</v>
      </c>
      <c r="BC20" s="2" t="e">
        <f t="array" ref="BC20">IF(INDEX(Data!EH:EH,$B20)=0,#N/A,INDEX(Data!EH:EH,$B20)-Data!EH$2+INDEX($A20:BB20,,MAX(ISNUMBER($D20:BB20)*COLUMN($D20:BB20))))</f>
        <v>#N/A</v>
      </c>
      <c r="BD20" s="2" t="e">
        <f t="array" ref="BD20">IF(INDEX(Data!EI:EI,$B20)=0,#N/A,INDEX(Data!EI:EI,$B20)-Data!EI$2+INDEX($A20:BC20,,MAX(ISNUMBER($D20:BC20)*COLUMN($D20:BC20))))</f>
        <v>#N/A</v>
      </c>
      <c r="BE20" s="2" t="e">
        <f t="array" ref="BE20">IF(INDEX(Data!EJ:EJ,$B20)=0,#N/A,INDEX(Data!EJ:EJ,$B20)-Data!EJ$2+INDEX($A20:BD20,,MAX(ISNUMBER($D20:BD20)*COLUMN($D20:BD20))))</f>
        <v>#N/A</v>
      </c>
      <c r="BF20" s="2" t="e">
        <f t="array" ref="BF20">IF(INDEX(Data!EK:EK,$B20)=0,#N/A,INDEX(Data!EK:EK,$B20)-Data!EK$2+INDEX($A20:BE20,,MAX(ISNUMBER($D20:BE20)*COLUMN($D20:BE20))))</f>
        <v>#N/A</v>
      </c>
      <c r="BG20" s="2" t="e">
        <f t="array" ref="BG20">IF(INDEX(Data!EL:EL,$B20)=0,#N/A,INDEX(Data!EL:EL,$B20)-Data!EL$2+INDEX($A20:BF20,,MAX(ISNUMBER($D20:BF20)*COLUMN($D20:BF20))))</f>
        <v>#N/A</v>
      </c>
      <c r="BH20" s="2" t="e">
        <f t="array" ref="BH20">IF(INDEX(Data!EM:EM,$B20)=0,#N/A,INDEX(Data!EM:EM,$B20)-Data!EM$2+INDEX($A20:BG20,,MAX(ISNUMBER($D20:BG20)*COLUMN($D20:BG20))))</f>
        <v>#N/A</v>
      </c>
      <c r="BI20" s="2" t="e">
        <f t="array" ref="BI20">IF(INDEX(Data!EN:EN,$B20)=0,#N/A,INDEX(Data!EN:EN,$B20)-Data!EN$2+INDEX($A20:BH20,,MAX(ISNUMBER($D20:BH20)*COLUMN($D20:BH20))))</f>
        <v>#N/A</v>
      </c>
      <c r="BJ20" s="2" t="e">
        <f t="array" ref="BJ20">IF(INDEX(Data!EO:EO,$B20)=0,#N/A,INDEX(Data!EO:EO,$B20)-Data!EO$2+INDEX($A20:BI20,,MAX(ISNUMBER($D20:BI20)*COLUMN($D20:BI20))))</f>
        <v>#N/A</v>
      </c>
      <c r="BK20" s="2" t="e">
        <f t="array" ref="BK20">IF(INDEX(Data!EP:EP,$B20)=0,#N/A,INDEX(Data!EP:EP,$B20)-Data!EP$2+INDEX($A20:BJ20,,MAX(ISNUMBER($D20:BJ20)*COLUMN($D20:BJ20))))</f>
        <v>#N/A</v>
      </c>
      <c r="BL20" s="2" t="e">
        <f t="array" ref="BL20">IF(INDEX(Data!EQ:EQ,$B20)=0,#N/A,INDEX(Data!EQ:EQ,$B20)-Data!EQ$2+INDEX($A20:BK20,,MAX(ISNUMBER($D20:BK20)*COLUMN($D20:BK20))))</f>
        <v>#N/A</v>
      </c>
      <c r="BM20" s="2" t="e">
        <f t="array" ref="BM20">IF(INDEX(Data!ER:ER,$B20)=0,#N/A,INDEX(Data!ER:ER,$B20)-Data!ER$2+INDEX($A20:BL20,,MAX(ISNUMBER($D20:BL20)*COLUMN($D20:BL20))))</f>
        <v>#N/A</v>
      </c>
      <c r="BN20" s="2" t="e">
        <f t="array" ref="BN20">IF(INDEX(Data!ES:ES,$B20)=0,#N/A,INDEX(Data!ES:ES,$B20)-Data!ES$2+INDEX($A20:BM20,,MAX(ISNUMBER($D20:BM20)*COLUMN($D20:BM20))))</f>
        <v>#N/A</v>
      </c>
      <c r="BO20" s="2" t="e">
        <f t="array" ref="BO20">IF(INDEX(Data!ET:ET,$B20)=0,#N/A,INDEX(Data!ET:ET,$B20)-Data!ET$2+INDEX($A20:BN20,,MAX(ISNUMBER($D20:BN20)*COLUMN($D20:BN20))))</f>
        <v>#N/A</v>
      </c>
      <c r="BP20" s="2" t="e">
        <f t="array" ref="BP20">IF(INDEX(Data!EU:EU,$B20)=0,#N/A,INDEX(Data!EU:EU,$B20)-Data!EU$2+INDEX($A20:BO20,,MAX(ISNUMBER($D20:BO20)*COLUMN($D20:BO20))))</f>
        <v>#N/A</v>
      </c>
      <c r="BQ20" s="2" t="e">
        <f t="array" ref="BQ20">IF(INDEX(Data!EV:EV,$B20)=0,#N/A,INDEX(Data!EV:EV,$B20)-Data!EV$2+INDEX($A20:BP20,,MAX(ISNUMBER($D20:BP20)*COLUMN($D20:BP20))))</f>
        <v>#N/A</v>
      </c>
      <c r="BR20" s="2" t="e">
        <f t="array" ref="BR20">IF(INDEX(Data!EW:EW,$B20)=0,#N/A,INDEX(Data!EW:EW,$B20)-Data!EW$2+INDEX($A20:BQ20,,MAX(ISNUMBER($D20:BQ20)*COLUMN($D20:BQ20))))</f>
        <v>#N/A</v>
      </c>
      <c r="BS20" s="2" t="e">
        <f t="array" ref="BS20">IF(INDEX(Data!EX:EX,$B20)=0,#N/A,INDEX(Data!EX:EX,$B20)-Data!EX$2+INDEX($A20:BR20,,MAX(ISNUMBER($D20:BR20)*COLUMN($D20:BR20))))</f>
        <v>#N/A</v>
      </c>
      <c r="BT20" s="2" t="e">
        <f t="array" ref="BT20">IF(INDEX(Data!EY:EY,$B20)=0,#N/A,INDEX(Data!EY:EY,$B20)-Data!EY$2+INDEX($A20:BS20,,MAX(ISNUMBER($D20:BS20)*COLUMN($D20:BS20))))</f>
        <v>#N/A</v>
      </c>
      <c r="BU20" s="2" t="e">
        <f t="array" ref="BU20">IF(INDEX(Data!EZ:EZ,$B20)=0,#N/A,INDEX(Data!EZ:EZ,$B20)-Data!EZ$2+INDEX($A20:BT20,,MAX(ISNUMBER($D20:BT20)*COLUMN($D20:BT20))))</f>
        <v>#N/A</v>
      </c>
      <c r="BV20" s="2" t="e">
        <f t="array" ref="BV20">IF(INDEX(Data!FA:FA,$B20)=0,#N/A,INDEX(Data!FA:FA,$B20)-Data!FA$2+INDEX($A20:BU20,,MAX(ISNUMBER($D20:BU20)*COLUMN($D20:BU20))))</f>
        <v>#N/A</v>
      </c>
      <c r="BW20" s="2" t="e">
        <f t="array" ref="BW20">IF(INDEX(Data!FB:FB,$B20)=0,#N/A,INDEX(Data!FB:FB,$B20)-Data!FB$2+INDEX($A20:BV20,,MAX(ISNUMBER($D20:BV20)*COLUMN($D20:BV20))))</f>
        <v>#N/A</v>
      </c>
      <c r="BX20" s="2" t="e">
        <f t="array" ref="BX20">IF(INDEX(Data!FC:FC,$B20)=0,#N/A,INDEX(Data!FC:FC,$B20)-Data!FC$2+INDEX($A20:BW20,,MAX(ISNUMBER($D20:BW20)*COLUMN($D20:BW20))))</f>
        <v>#N/A</v>
      </c>
      <c r="BY20" s="2" t="e">
        <f t="array" ref="BY20">IF(INDEX(Data!FD:FD,$B20)=0,#N/A,INDEX(Data!FD:FD,$B20)-Data!FD$2+INDEX($A20:BX20,,MAX(ISNUMBER($D20:BX20)*COLUMN($D20:BX20))))</f>
        <v>#N/A</v>
      </c>
      <c r="BZ20" s="2" t="e">
        <f t="array" ref="BZ20">IF(INDEX(Data!FE:FE,$B20)=0,#N/A,INDEX(Data!FE:FE,$B20)-Data!FE$2+INDEX($A20:BY20,,MAX(ISNUMBER($D20:BY20)*COLUMN($D20:BY20))))</f>
        <v>#N/A</v>
      </c>
      <c r="CA20" s="2" t="e">
        <f t="array" ref="CA20">IF(INDEX(Data!FF:FF,$B20)=0,#N/A,INDEX(Data!FF:FF,$B20)-Data!FF$2+INDEX($A20:BZ20,,MAX(ISNUMBER($D20:BZ20)*COLUMN($D20:BZ20))))</f>
        <v>#N/A</v>
      </c>
      <c r="CB20" s="2" t="e">
        <f t="array" ref="CB20">IF(INDEX(Data!FG:FG,$B20)=0,#N/A,INDEX(Data!FG:FG,$B20)-Data!FG$2+INDEX($A20:CA20,,MAX(ISNUMBER($D20:CA20)*COLUMN($D20:CA20))))</f>
        <v>#N/A</v>
      </c>
      <c r="CC20" s="2" t="e">
        <f t="array" ref="CC20">IF(INDEX(Data!FH:FH,$B20)=0,#N/A,INDEX(Data!FH:FH,$B20)-Data!FH$2+INDEX($A20:CB20,,MAX(ISNUMBER($D20:CB20)*COLUMN($D20:CB20))))</f>
        <v>#N/A</v>
      </c>
      <c r="CD20" s="2" t="e">
        <f t="array" ref="CD20">IF(INDEX(Data!FI:FI,$B20)=0,#N/A,INDEX(Data!FI:FI,$B20)-Data!FI$2+INDEX($A20:CC20,,MAX(ISNUMBER($D20:CC20)*COLUMN($D20:CC20))))</f>
        <v>#N/A</v>
      </c>
      <c r="CE20" s="2" t="e">
        <f t="array" ref="CE20">IF(INDEX(Data!FJ:FJ,$B20)=0,#N/A,INDEX(Data!FJ:FJ,$B20)-Data!FJ$2+INDEX($A20:CD20,,MAX(ISNUMBER($D20:CD20)*COLUMN($D20:CD20))))</f>
        <v>#N/A</v>
      </c>
      <c r="CF20" s="2" t="e">
        <f t="array" ref="CF20">IF(INDEX(Data!FK:FK,$B20)=0,#N/A,INDEX(Data!FK:FK,$B20)-Data!FK$2+INDEX($A20:CE20,,MAX(ISNUMBER($D20:CE20)*COLUMN($D20:CE20))))</f>
        <v>#N/A</v>
      </c>
      <c r="CG20" s="2" t="e">
        <f t="array" ref="CG20">IF(INDEX(Data!FL:FL,$B20)=0,#N/A,INDEX(Data!FL:FL,$B20)-Data!FL$2+INDEX($A20:CF20,,MAX(ISNUMBER($D20:CF20)*COLUMN($D20:CF20))))</f>
        <v>#N/A</v>
      </c>
      <c r="CH20" s="2" t="e">
        <f t="array" ref="CH20">IF(INDEX(Data!FM:FM,$B20)=0,#N/A,INDEX(Data!FM:FM,$B20)-Data!FM$2+INDEX($A20:CG20,,MAX(ISNUMBER($D20:CG20)*COLUMN($D20:CG20))))</f>
        <v>#N/A</v>
      </c>
      <c r="CI20" s="2" t="e">
        <f t="array" ref="CI20">IF(INDEX(Data!FN:FN,$B20)=0,#N/A,INDEX(Data!FN:FN,$B20)-Data!FN$2+INDEX($A20:CH20,,MAX(ISNUMBER($D20:CH20)*COLUMN($D20:CH20))))</f>
        <v>#N/A</v>
      </c>
      <c r="CJ20" s="2" t="e">
        <f t="array" ref="CJ20">IF(INDEX(Data!FO:FO,$B20)=0,#N/A,INDEX(Data!FO:FO,$B20)-Data!FO$2+INDEX($A20:CI20,,MAX(ISNUMBER($D20:CI20)*COLUMN($D20:CI20))))</f>
        <v>#N/A</v>
      </c>
      <c r="CK20" s="2" t="e">
        <f t="array" ref="CK20">IF(INDEX(Data!FP:FP,$B20)=0,#N/A,INDEX(Data!FP:FP,$B20)-Data!FP$2+INDEX($A20:CJ20,,MAX(ISNUMBER($D20:CJ20)*COLUMN($D20:CJ20))))</f>
        <v>#N/A</v>
      </c>
      <c r="CL20" s="2" t="e">
        <f t="array" ref="CL20">IF(INDEX(Data!FQ:FQ,$B20)=0,#N/A,INDEX(Data!FQ:FQ,$B20)-Data!FQ$2+INDEX($A20:CK20,,MAX(ISNUMBER($D20:CK20)*COLUMN($D20:CK20))))</f>
        <v>#N/A</v>
      </c>
      <c r="CM20" s="2" t="e">
        <f t="array" ref="CM20">IF(INDEX(Data!FR:FR,$B20)=0,#N/A,INDEX(Data!FR:FR,$B20)-Data!FR$2+INDEX($A20:CL20,,MAX(ISNUMBER($D20:CL20)*COLUMN($D20:CL20))))</f>
        <v>#N/A</v>
      </c>
      <c r="CN20" s="2" t="e">
        <f t="array" ref="CN20">IF(INDEX(Data!FS:FS,$B20)=0,#N/A,INDEX(Data!FS:FS,$B20)-Data!FS$2+INDEX($A20:CM20,,MAX(ISNUMBER($D20:CM20)*COLUMN($D20:CM20))))</f>
        <v>#N/A</v>
      </c>
      <c r="CO20" s="2" t="e">
        <f t="array" ref="CO20">IF(INDEX(Data!FT:FT,$B20)=0,#N/A,INDEX(Data!FT:FT,$B20)-Data!FT$2+INDEX($A20:CN20,,MAX(ISNUMBER($D20:CN20)*COLUMN($D20:CN20))))</f>
        <v>#N/A</v>
      </c>
      <c r="CP20" s="2" t="e">
        <f t="array" ref="CP20">IF(INDEX(Data!FU:FU,$B20)=0,#N/A,INDEX(Data!FU:FU,$B20)-Data!FU$2+INDEX($A20:CO20,,MAX(ISNUMBER($D20:CO20)*COLUMN($D20:CO20))))</f>
        <v>#N/A</v>
      </c>
      <c r="CQ20" s="2" t="e">
        <f t="array" ref="CQ20">IF(INDEX(Data!FV:FV,$B20)=0,#N/A,INDEX(Data!FV:FV,$B20)-Data!FV$2+INDEX($A20:CP20,,MAX(ISNUMBER($D20:CP20)*COLUMN($D20:CP20))))</f>
        <v>#N/A</v>
      </c>
      <c r="CR20" s="2" t="e">
        <f t="array" ref="CR20">IF(INDEX(Data!FW:FW,$B20)=0,#N/A,INDEX(Data!FW:FW,$B20)-Data!FW$2+INDEX($A20:CQ20,,MAX(ISNUMBER($D20:CQ20)*COLUMN($D20:CQ20))))</f>
        <v>#N/A</v>
      </c>
      <c r="CS20" s="2" t="e">
        <f t="array" ref="CS20">IF(INDEX(Data!FX:FX,$B20)=0,#N/A,INDEX(Data!FX:FX,$B20)-Data!FX$2+INDEX($A20:CR20,,MAX(ISNUMBER($D20:CR20)*COLUMN($D20:CR20))))</f>
        <v>#N/A</v>
      </c>
      <c r="CT20" s="2" t="e">
        <f t="array" ref="CT20">IF(INDEX(Data!FY:FY,$B20)=0,#N/A,INDEX(Data!FY:FY,$B20)-Data!FY$2+INDEX($A20:CS20,,MAX(ISNUMBER($D20:CS20)*COLUMN($D20:CS20))))</f>
        <v>#N/A</v>
      </c>
      <c r="CU20" s="2" t="e">
        <f t="array" ref="CU20">IF(INDEX(Data!FZ:FZ,$B20)=0,#N/A,INDEX(Data!FZ:FZ,$B20)-Data!FZ$2+INDEX($A20:CT20,,MAX(ISNUMBER($D20:CT20)*COLUMN($D20:CT20))))</f>
        <v>#N/A</v>
      </c>
      <c r="CV20" s="2" t="e">
        <f t="array" ref="CV20">IF(INDEX(Data!GA:GA,$B20)=0,#N/A,INDEX(Data!GA:GA,$B20)-Data!GA$2+INDEX($A20:CU20,,MAX(ISNUMBER($D20:CU20)*COLUMN($D20:CU20))))</f>
        <v>#N/A</v>
      </c>
      <c r="CW20" s="2" t="e">
        <f t="array" ref="CW20">IF(INDEX(Data!GB:GB,$B20)=0,#N/A,INDEX(Data!GB:GB,$B20)-Data!GB$2+INDEX($A20:CV20,,MAX(ISNUMBER($D20:CV20)*COLUMN($D20:CV20))))</f>
        <v>#N/A</v>
      </c>
      <c r="CX20" s="2" t="e">
        <f t="array" ref="CX20">IF(INDEX(Data!GC:GC,$B20)=0,#N/A,INDEX(Data!GC:GC,$B20)-Data!GC$2+INDEX($A20:CW20,,MAX(ISNUMBER($D20:CW20)*COLUMN($D20:CW20))))</f>
        <v>#N/A</v>
      </c>
      <c r="CY20" s="2" t="e">
        <f t="array" ref="CY20">IF(INDEX(Data!GD:GD,$B20)=0,#N/A,INDEX(Data!GD:GD,$B20)-Data!GD$2+INDEX($A20:CX20,,MAX(ISNUMBER($D20:CX20)*COLUMN($D20:CX20))))</f>
        <v>#N/A</v>
      </c>
      <c r="CZ20" s="2" t="e">
        <f t="array" ref="CZ20">IF(INDEX(Data!GE:GE,$B20)=0,#N/A,INDEX(Data!GE:GE,$B20)-Data!GE$2+INDEX($A20:CY20,,MAX(ISNUMBER($D20:CY20)*COLUMN($D20:CY20))))</f>
        <v>#N/A</v>
      </c>
      <c r="DA20" s="2" t="e">
        <f t="array" ref="DA20">IF(INDEX(Data!GF:GF,$B20)=0,#N/A,INDEX(Data!GF:GF,$B20)-Data!GF$2+INDEX($A20:CZ20,,MAX(ISNUMBER($D20:CZ20)*COLUMN($D20:CZ20))))</f>
        <v>#N/A</v>
      </c>
      <c r="DB20" s="2" t="e">
        <f t="array" ref="DB20">IF(INDEX(Data!GG:GG,$B20)=0,#N/A,INDEX(Data!GG:GG,$B20)-Data!GG$2+INDEX($A20:DA20,,MAX(ISNUMBER($D20:DA20)*COLUMN($D20:DA20))))</f>
        <v>#N/A</v>
      </c>
      <c r="DC20" s="2" t="e">
        <f t="array" ref="DC20">IF(INDEX(Data!GH:GH,$B20)=0,#N/A,INDEX(Data!GH:GH,$B20)-Data!GH$2+INDEX($A20:DB20,,MAX(ISNUMBER($D20:DB20)*COLUMN($D20:DB20))))</f>
        <v>#N/A</v>
      </c>
      <c r="DD20" s="2" t="e">
        <f t="array" ref="DD20">IF(INDEX(Data!GI:GI,$B20)=0,#N/A,INDEX(Data!GI:GI,$B20)-Data!GI$2+INDEX($A20:DC20,,MAX(ISNUMBER($D20:DC20)*COLUMN($D20:DC20))))</f>
        <v>#N/A</v>
      </c>
      <c r="DE20" s="2" t="e">
        <f t="array" ref="DE20">IF(INDEX(Data!GJ:GJ,$B20)=0,#N/A,INDEX(Data!GJ:GJ,$B20)-Data!GJ$2+INDEX($A20:DD20,,MAX(ISNUMBER($D20:DD20)*COLUMN($D20:DD20))))</f>
        <v>#N/A</v>
      </c>
      <c r="DF20" s="2" t="e">
        <f t="array" ref="DF20">IF(INDEX(Data!GK:GK,$B20)=0,#N/A,INDEX(Data!GK:GK,$B20)-Data!GK$2+INDEX($A20:DE20,,MAX(ISNUMBER($D20:DE20)*COLUMN($D20:DE20))))</f>
        <v>#N/A</v>
      </c>
      <c r="DG20" s="2" t="e">
        <f t="array" ref="DG20">IF(INDEX(Data!GL:GL,$B20)=0,#N/A,INDEX(Data!GL:GL,$B20)-Data!GL$2+INDEX($A20:DF20,,MAX(ISNUMBER($D20:DF20)*COLUMN($D20:DF20))))</f>
        <v>#N/A</v>
      </c>
      <c r="DH20" s="2" t="e">
        <f t="array" ref="DH20">IF(INDEX(Data!GM:GM,$B20)=0,#N/A,INDEX(Data!GM:GM,$B20)-Data!GM$2+INDEX($A20:DG20,,MAX(ISNUMBER($D20:DG20)*COLUMN($D20:DG20))))</f>
        <v>#N/A</v>
      </c>
      <c r="DI20" s="2" t="e">
        <f t="array" ref="DI20">IF(INDEX(Data!GN:GN,$B20)=0,#N/A,INDEX(Data!GN:GN,$B20)-Data!GN$2+INDEX($A20:DH20,,MAX(ISNUMBER($D20:DH20)*COLUMN($D20:DH20))))</f>
        <v>#N/A</v>
      </c>
      <c r="DJ20" s="2" t="e">
        <f t="array" ref="DJ20">IF(INDEX(Data!GO:GO,$B20)=0,#N/A,INDEX(Data!GO:GO,$B20)-Data!GO$2+INDEX($A20:DI20,,MAX(ISNUMBER($D20:DI20)*COLUMN($D20:DI20))))</f>
        <v>#N/A</v>
      </c>
      <c r="DK20" s="2" t="e">
        <f t="array" ref="DK20">IF(INDEX(Data!GP:GP,$B20)=0,#N/A,INDEX(Data!GP:GP,$B20)-Data!GP$2+INDEX($A20:DJ20,,MAX(ISNUMBER($D20:DJ20)*COLUMN($D20:DJ20))))</f>
        <v>#N/A</v>
      </c>
      <c r="DL20" s="2" t="e">
        <f t="array" ref="DL20">IF(INDEX(Data!GQ:GQ,$B20)=0,#N/A,INDEX(Data!GQ:GQ,$B20)-Data!GQ$2+INDEX($A20:DK20,,MAX(ISNUMBER($D20:DK20)*COLUMN($D20:DK20))))</f>
        <v>#N/A</v>
      </c>
      <c r="DM20" s="2" t="e">
        <f t="array" ref="DM20">IF(INDEX(Data!GR:GR,$B20)=0,#N/A,INDEX(Data!GR:GR,$B20)-Data!GR$2+INDEX($A20:DL20,,MAX(ISNUMBER($D20:DL20)*COLUMN($D20:DL20))))</f>
        <v>#N/A</v>
      </c>
      <c r="DN20" s="2" t="e">
        <f t="array" ref="DN20">IF(INDEX(Data!GS:GS,$B20)=0,#N/A,INDEX(Data!GS:GS,$B20)-Data!GS$2+INDEX($A20:DM20,,MAX(ISNUMBER($D20:DM20)*COLUMN($D20:DM20))))</f>
        <v>#N/A</v>
      </c>
      <c r="DO20" s="2" t="e">
        <f t="array" ref="DO20">IF(INDEX(Data!GT:GT,$B20)=0,#N/A,INDEX(Data!GT:GT,$B20)-Data!GT$2+INDEX($A20:DN20,,MAX(ISNUMBER($D20:DN20)*COLUMN($D20:DN20))))</f>
        <v>#N/A</v>
      </c>
      <c r="DP20" s="2" t="e">
        <f t="array" ref="DP20">IF(INDEX(Data!GU:GU,$B20)=0,#N/A,INDEX(Data!GU:GU,$B20)-Data!GU$2+INDEX($A20:DO20,,MAX(ISNUMBER($D20:DO20)*COLUMN($D20:DO20))))</f>
        <v>#N/A</v>
      </c>
      <c r="DQ20" s="2" t="e">
        <f t="array" ref="DQ20">IF(INDEX(Data!GV:GV,$B20)=0,#N/A,INDEX(Data!GV:GV,$B20)-Data!GV$2+INDEX($A20:DP20,,MAX(ISNUMBER($D20:DP20)*COLUMN($D20:DP20))))</f>
        <v>#N/A</v>
      </c>
      <c r="DR20" s="2" t="e">
        <f t="array" ref="DR20">IF(INDEX(Data!GW:GW,$B20)=0,#N/A,INDEX(Data!GW:GW,$B20)-Data!GW$2+INDEX($A20:DQ20,,MAX(ISNUMBER($D20:DQ20)*COLUMN($D20:DQ20))))</f>
        <v>#N/A</v>
      </c>
      <c r="DS20" s="2" t="e">
        <f t="array" ref="DS20">IF(INDEX(Data!GX:GX,$B20)=0,#N/A,INDEX(Data!GX:GX,$B20)-Data!GX$2+INDEX($A20:DR20,,MAX(ISNUMBER($D20:DR20)*COLUMN($D20:DR20))))</f>
        <v>#N/A</v>
      </c>
      <c r="DT20" s="2" t="e">
        <f t="array" ref="DT20">IF(INDEX(Data!GY:GY,$B20)=0,#N/A,INDEX(Data!GY:GY,$B20)-Data!GY$2+INDEX($A20:DS20,,MAX(ISNUMBER($D20:DS20)*COLUMN($D20:DS20))))</f>
        <v>#N/A</v>
      </c>
      <c r="DU20" s="2" t="e">
        <f t="array" ref="DU20">IF(INDEX(Data!GZ:GZ,$B20)=0,#N/A,INDEX(Data!GZ:GZ,$B20)-Data!GZ$2+INDEX($A20:DT20,,MAX(ISNUMBER($D20:DT20)*COLUMN($D20:DT20))))</f>
        <v>#N/A</v>
      </c>
      <c r="DV20" s="2" t="e">
        <f t="array" ref="DV20">IF(INDEX(Data!HA:HA,$B20)=0,#N/A,INDEX(Data!HA:HA,$B20)-Data!HA$2+INDEX($A20:DU20,,MAX(ISNUMBER($D20:DU20)*COLUMN($D20:DU20))))</f>
        <v>#N/A</v>
      </c>
      <c r="DW20" s="2" t="e">
        <f t="array" ref="DW20">IF(INDEX(Data!HB:HB,$B20)=0,#N/A,INDEX(Data!HB:HB,$B20)-Data!HB$2+INDEX($A20:DV20,,MAX(ISNUMBER($D20:DV20)*COLUMN($D20:DV20))))</f>
        <v>#N/A</v>
      </c>
      <c r="DX20" s="2" t="e">
        <f t="array" ref="DX20">IF(INDEX(Data!HC:HC,$B20)=0,#N/A,INDEX(Data!HC:HC,$B20)-Data!HC$2+INDEX($A20:DW20,,MAX(ISNUMBER($D20:DW20)*COLUMN($D20:DW20))))</f>
        <v>#N/A</v>
      </c>
      <c r="DY20" s="2" t="e">
        <f t="array" ref="DY20">IF(INDEX(Data!HD:HD,$B20)=0,#N/A,INDEX(Data!HD:HD,$B20)-Data!HD$2+INDEX($A20:DX20,,MAX(ISNUMBER($D20:DX20)*COLUMN($D20:DX20))))</f>
        <v>#N/A</v>
      </c>
      <c r="DZ20" s="2" t="e">
        <f t="array" ref="DZ20">IF(INDEX(Data!HE:HE,$B20)=0,#N/A,INDEX(Data!HE:HE,$B20)-Data!HE$2+INDEX($A20:DY20,,MAX(ISNUMBER($D20:DY20)*COLUMN($D20:DY20))))</f>
        <v>#N/A</v>
      </c>
      <c r="EA20" s="2" t="e">
        <f t="array" ref="EA20">IF(INDEX(Data!HF:HF,$B20)=0,#N/A,INDEX(Data!HF:HF,$B20)-Data!HF$2+INDEX($A20:DZ20,,MAX(ISNUMBER($D20:DZ20)*COLUMN($D20:DZ20))))</f>
        <v>#N/A</v>
      </c>
      <c r="EB20" s="2" t="e">
        <f t="array" ref="EB20">IF(INDEX(Data!HG:HG,$B20)=0,#N/A,INDEX(Data!HG:HG,$B20)-Data!HG$2+INDEX($A20:EA20,,MAX(ISNUMBER($D20:EA20)*COLUMN($D20:EA20))))</f>
        <v>#N/A</v>
      </c>
      <c r="EC20" s="2" t="e">
        <f t="array" ref="EC20">IF(INDEX(Data!HH:HH,$B20)=0,#N/A,INDEX(Data!HH:HH,$B20)-Data!HH$2+INDEX($A20:EB20,,MAX(ISNUMBER($D20:EB20)*COLUMN($D20:EB20))))</f>
        <v>#N/A</v>
      </c>
      <c r="ED20" s="2" t="e">
        <f t="array" ref="ED20">IF(INDEX(Data!HI:HI,$B20)=0,#N/A,INDEX(Data!HI:HI,$B20)-Data!HI$2+INDEX($A20:EC20,,MAX(ISNUMBER($D20:EC20)*COLUMN($D20:EC20))))</f>
        <v>#N/A</v>
      </c>
      <c r="EE20" s="2" t="e">
        <f t="array" ref="EE20">IF(INDEX(Data!HJ:HJ,$B20)=0,#N/A,INDEX(Data!HJ:HJ,$B20)-Data!HJ$2+INDEX($A20:ED20,,MAX(ISNUMBER($D20:ED20)*COLUMN($D20:ED20))))</f>
        <v>#N/A</v>
      </c>
      <c r="EF20" s="2" t="e">
        <f t="array" ref="EF20">IF(INDEX(Data!HK:HK,$B20)=0,#N/A,INDEX(Data!HK:HK,$B20)-Data!HK$2+INDEX($A20:EE20,,MAX(ISNUMBER($D20:EE20)*COLUMN($D20:EE20))))</f>
        <v>#N/A</v>
      </c>
      <c r="EG20" s="2" t="e">
        <f t="array" ref="EG20">IF(INDEX(Data!HL:HL,$B20)=0,#N/A,INDEX(Data!HL:HL,$B20)-Data!HL$2+INDEX($A20:EF20,,MAX(ISNUMBER($D20:EF20)*COLUMN($D20:EF20))))</f>
        <v>#N/A</v>
      </c>
      <c r="EH20" s="2" t="e">
        <f t="array" ref="EH20">IF(INDEX(Data!HM:HM,$B20)=0,#N/A,INDEX(Data!HM:HM,$B20)-Data!HM$2+INDEX($A20:EG20,,MAX(ISNUMBER($D20:EG20)*COLUMN($D20:EG20))))</f>
        <v>#N/A</v>
      </c>
      <c r="EI20" s="2" t="e">
        <f t="array" ref="EI20">IF(INDEX(Data!HN:HN,$B20)=0,#N/A,INDEX(Data!HN:HN,$B20)-Data!HN$2+INDEX($A20:EH20,,MAX(ISNUMBER($D20:EH20)*COLUMN($D20:EH20))))</f>
        <v>#N/A</v>
      </c>
    </row>
    <row r="21" spans="1:139" x14ac:dyDescent="0.25">
      <c r="A21" s="2" t="str">
        <f>Data!CG96</f>
        <v>Rudolf Haag</v>
      </c>
      <c r="B21" s="2">
        <f>MATCH(A21,Data!CG:CG,0)</f>
        <v>96</v>
      </c>
      <c r="C21" s="2">
        <f ca="1">COUNTIF(OFFSET(Data!$CJ$1:$EZ$78,B21-1,0,1),"&gt;0")</f>
        <v>26</v>
      </c>
      <c r="D21" s="2">
        <v>0</v>
      </c>
      <c r="E21" s="2">
        <f t="array" ref="E21">IF(INDEX(Data!CJ:CJ,$B21)=0,#N/A,INDEX(Data!CJ:CJ,$B21)-Data!CJ$2+INDEX($A21:D21,,MAX(ISNUMBER($D21:D21)*COLUMN($D21:D21))))</f>
        <v>0</v>
      </c>
      <c r="F21" s="2">
        <f t="array" ref="F21">IF(INDEX(Data!CK:CK,$B21)=0,#N/A,INDEX(Data!CK:CK,$B21)-Data!CK$2+INDEX($A21:E21,,MAX(ISNUMBER($D21:E21)*COLUMN($D21:E21))))</f>
        <v>-1</v>
      </c>
      <c r="G21" s="2">
        <f t="array" ref="G21">IF(INDEX(Data!CL:CL,$B21)=0,#N/A,INDEX(Data!CL:CL,$B21)-Data!CL$2+INDEX($A21:F21,,MAX(ISNUMBER($D21:F21)*COLUMN($D21:F21))))</f>
        <v>0</v>
      </c>
      <c r="H21" s="2">
        <f t="array" ref="H21">IF(INDEX(Data!CM:CM,$B21)=0,#N/A,INDEX(Data!CM:CM,$B21)-Data!CM$2+INDEX($A21:G21,,MAX(ISNUMBER($D21:G21)*COLUMN($D21:G21))))</f>
        <v>0</v>
      </c>
      <c r="I21" s="2">
        <f t="array" ref="I21">IF(INDEX(Data!CN:CN,$B21)=0,#N/A,INDEX(Data!CN:CN,$B21)-Data!CN$2+INDEX($A21:H21,,MAX(ISNUMBER($D21:H21)*COLUMN($D21:H21))))</f>
        <v>0</v>
      </c>
      <c r="J21" s="2">
        <f t="array" ref="J21">IF(INDEX(Data!CO:CO,$B21)=0,#N/A,INDEX(Data!CO:CO,$B21)-Data!CO$2+INDEX($A21:I21,,MAX(ISNUMBER($D21:I21)*COLUMN($D21:I21))))</f>
        <v>0</v>
      </c>
      <c r="K21" s="2">
        <f t="array" ref="K21">IF(INDEX(Data!CP:CP,$B21)=0,#N/A,INDEX(Data!CP:CP,$B21)-Data!CP$2+INDEX($A21:J21,,MAX(ISNUMBER($D21:J21)*COLUMN($D21:J21))))</f>
        <v>0</v>
      </c>
      <c r="L21" s="2">
        <f t="array" ref="L21">IF(INDEX(Data!CQ:CQ,$B21)=0,#N/A,INDEX(Data!CQ:CQ,$B21)-Data!CQ$2+INDEX($A21:K21,,MAX(ISNUMBER($D21:K21)*COLUMN($D21:K21))))</f>
        <v>-1</v>
      </c>
      <c r="M21" s="2">
        <f t="array" ref="M21">IF(INDEX(Data!CR:CR,$B21)=0,#N/A,INDEX(Data!CR:CR,$B21)-Data!CR$2+INDEX($A21:L21,,MAX(ISNUMBER($D21:L21)*COLUMN($D21:L21))))</f>
        <v>0</v>
      </c>
      <c r="N21" s="2">
        <f t="array" ref="N21">IF(INDEX(Data!CS:CS,$B21)=0,#N/A,INDEX(Data!CS:CS,$B21)-Data!CS$2+INDEX($A21:M21,,MAX(ISNUMBER($D21:M21)*COLUMN($D21:M21))))</f>
        <v>1</v>
      </c>
      <c r="O21" s="2">
        <f t="array" ref="O21">IF(INDEX(Data!CT:CT,$B21)=0,#N/A,INDEX(Data!CT:CT,$B21)-Data!CT$2+INDEX($A21:N21,,MAX(ISNUMBER($D21:N21)*COLUMN($D21:N21))))</f>
        <v>2</v>
      </c>
      <c r="P21" s="2">
        <f t="array" ref="P21">IF(INDEX(Data!CU:CU,$B21)=0,#N/A,INDEX(Data!CU:CU,$B21)-Data!CU$2+INDEX($A21:O21,,MAX(ISNUMBER($D21:O21)*COLUMN($D21:O21))))</f>
        <v>4</v>
      </c>
      <c r="Q21" s="2">
        <f t="array" ref="Q21">IF(INDEX(Data!CV:CV,$B21)=0,#N/A,INDEX(Data!CV:CV,$B21)-Data!CV$2+INDEX($A21:P21,,MAX(ISNUMBER($D21:P21)*COLUMN($D21:P21))))</f>
        <v>6</v>
      </c>
      <c r="R21" s="2">
        <f t="array" ref="R21">IF(INDEX(Data!CW:CW,$B21)=0,#N/A,INDEX(Data!CW:CW,$B21)-Data!CW$2+INDEX($A21:Q21,,MAX(ISNUMBER($D21:Q21)*COLUMN($D21:Q21))))</f>
        <v>6</v>
      </c>
      <c r="S21" s="2">
        <f t="array" ref="S21">IF(INDEX(Data!CX:CX,$B21)=0,#N/A,INDEX(Data!CX:CX,$B21)-Data!CX$2+INDEX($A21:R21,,MAX(ISNUMBER($D21:R21)*COLUMN($D21:R21))))</f>
        <v>6</v>
      </c>
      <c r="T21" s="2">
        <f t="array" ref="T21">IF(INDEX(Data!CY:CY,$B21)=0,#N/A,INDEX(Data!CY:CY,$B21)-Data!CY$2+INDEX($A21:S21,,MAX(ISNUMBER($D21:S21)*COLUMN($D21:S21))))</f>
        <v>7</v>
      </c>
      <c r="U21" s="2">
        <f t="array" ref="U21">IF(INDEX(Data!CZ:CZ,$B21)=0,#N/A,INDEX(Data!CZ:CZ,$B21)-Data!CZ$2+INDEX($A21:T21,,MAX(ISNUMBER($D21:T21)*COLUMN($D21:T21))))</f>
        <v>7</v>
      </c>
      <c r="V21" s="2">
        <f t="array" ref="V21">IF(INDEX(Data!DA:DA,$B21)=0,#N/A,INDEX(Data!DA:DA,$B21)-Data!DA$2+INDEX($A21:U21,,MAX(ISNUMBER($D21:U21)*COLUMN($D21:U21))))</f>
        <v>7</v>
      </c>
      <c r="W21" s="2">
        <f t="array" ref="W21">IF(INDEX(Data!DB:DB,$B21)=0,#N/A,INDEX(Data!DB:DB,$B21)-Data!DB$2+INDEX($A21:V21,,MAX(ISNUMBER($D21:V21)*COLUMN($D21:V21))))</f>
        <v>8</v>
      </c>
      <c r="X21" s="2">
        <f t="array" ref="X21">IF(INDEX(Data!DC:DC,$B21)=0,#N/A,INDEX(Data!DC:DC,$B21)-Data!DC$2+INDEX($A21:W21,,MAX(ISNUMBER($D21:W21)*COLUMN($D21:W21))))</f>
        <v>8</v>
      </c>
      <c r="Y21" s="2">
        <f t="array" ref="Y21">IF(INDEX(Data!DD:DD,$B21)=0,#N/A,INDEX(Data!DD:DD,$B21)-Data!DD$2+INDEX($A21:X21,,MAX(ISNUMBER($D21:X21)*COLUMN($D21:X21))))</f>
        <v>8</v>
      </c>
      <c r="Z21" s="2">
        <f t="array" ref="Z21">IF(INDEX(Data!DE:DE,$B21)=0,#N/A,INDEX(Data!DE:DE,$B21)-Data!DE$2+INDEX($A21:Y21,,MAX(ISNUMBER($D21:Y21)*COLUMN($D21:Y21))))</f>
        <v>8</v>
      </c>
      <c r="AA21" s="2">
        <f t="array" ref="AA21">IF(INDEX(Data!DF:DF,$B21)=0,#N/A,INDEX(Data!DF:DF,$B21)-Data!DF$2+INDEX($A21:Z21,,MAX(ISNUMBER($D21:Z21)*COLUMN($D21:Z21))))</f>
        <v>9</v>
      </c>
      <c r="AB21" s="2">
        <f t="array" ref="AB21">IF(INDEX(Data!DG:DG,$B21)=0,#N/A,INDEX(Data!DG:DG,$B21)-Data!DG$2+INDEX($A21:AA21,,MAX(ISNUMBER($D21:AA21)*COLUMN($D21:AA21))))</f>
        <v>9</v>
      </c>
      <c r="AC21" s="2">
        <f t="array" ref="AC21">IF(INDEX(Data!DH:DH,$B21)=0,#N/A,INDEX(Data!DH:DH,$B21)-Data!DH$2+INDEX($A21:AB21,,MAX(ISNUMBER($D21:AB21)*COLUMN($D21:AB21))))</f>
        <v>9</v>
      </c>
      <c r="AD21" s="2">
        <f t="array" ref="AD21">IF(INDEX(Data!DI:DI,$B21)=0,#N/A,INDEX(Data!DI:DI,$B21)-Data!DI$2+INDEX($A21:AC21,,MAX(ISNUMBER($D21:AC21)*COLUMN($D21:AC21))))</f>
        <v>10</v>
      </c>
      <c r="AE21" s="2" t="e">
        <f t="array" ref="AE21">IF(INDEX(Data!DJ:DJ,$B21)=0,#N/A,INDEX(Data!DJ:DJ,$B21)-Data!DJ$2+INDEX($A21:AD21,,MAX(ISNUMBER($D21:AD21)*COLUMN($D21:AD21))))</f>
        <v>#N/A</v>
      </c>
      <c r="AF21" s="2" t="e">
        <f t="array" ref="AF21">IF(INDEX(Data!DK:DK,$B21)=0,#N/A,INDEX(Data!DK:DK,$B21)-Data!DK$2+INDEX($A21:AE21,,MAX(ISNUMBER($D21:AE21)*COLUMN($D21:AE21))))</f>
        <v>#N/A</v>
      </c>
      <c r="AG21" s="2" t="e">
        <f t="array" ref="AG21">IF(INDEX(Data!DL:DL,$B21)=0,#N/A,INDEX(Data!DL:DL,$B21)-Data!DL$2+INDEX($A21:AF21,,MAX(ISNUMBER($D21:AF21)*COLUMN($D21:AF21))))</f>
        <v>#N/A</v>
      </c>
      <c r="AH21" s="2" t="e">
        <f t="array" ref="AH21">IF(INDEX(Data!DM:DM,$B21)=0,#N/A,INDEX(Data!DM:DM,$B21)-Data!DM$2+INDEX($A21:AG21,,MAX(ISNUMBER($D21:AG21)*COLUMN($D21:AG21))))</f>
        <v>#N/A</v>
      </c>
      <c r="AI21" s="2" t="e">
        <f t="array" ref="AI21">IF(INDEX(Data!DN:DN,$B21)=0,#N/A,INDEX(Data!DN:DN,$B21)-Data!DN$2+INDEX($A21:AH21,,MAX(ISNUMBER($D21:AH21)*COLUMN($D21:AH21))))</f>
        <v>#N/A</v>
      </c>
      <c r="AJ21" s="2" t="e">
        <f t="array" ref="AJ21">IF(INDEX(Data!DO:DO,$B21)=0,#N/A,INDEX(Data!DO:DO,$B21)-Data!DO$2+INDEX($A21:AI21,,MAX(ISNUMBER($D21:AI21)*COLUMN($D21:AI21))))</f>
        <v>#N/A</v>
      </c>
      <c r="AK21" s="2" t="e">
        <f t="array" ref="AK21">IF(INDEX(Data!DP:DP,$B21)=0,#N/A,INDEX(Data!DP:DP,$B21)-Data!DP$2+INDEX($A21:AJ21,,MAX(ISNUMBER($D21:AJ21)*COLUMN($D21:AJ21))))</f>
        <v>#N/A</v>
      </c>
      <c r="AL21" s="2" t="e">
        <f t="array" ref="AL21">IF(INDEX(Data!DQ:DQ,$B21)=0,#N/A,INDEX(Data!DQ:DQ,$B21)-Data!DQ$2+INDEX($A21:AK21,,MAX(ISNUMBER($D21:AK21)*COLUMN($D21:AK21))))</f>
        <v>#N/A</v>
      </c>
      <c r="AM21" s="2" t="e">
        <f t="array" ref="AM21">IF(INDEX(Data!DR:DR,$B21)=0,#N/A,INDEX(Data!DR:DR,$B21)-Data!DR$2+INDEX($A21:AL21,,MAX(ISNUMBER($D21:AL21)*COLUMN($D21:AL21))))</f>
        <v>#N/A</v>
      </c>
      <c r="AN21" s="2" t="e">
        <f t="array" ref="AN21">IF(INDEX(Data!DS:DS,$B21)=0,#N/A,INDEX(Data!DS:DS,$B21)-Data!DS$2+INDEX($A21:AM21,,MAX(ISNUMBER($D21:AM21)*COLUMN($D21:AM21))))</f>
        <v>#N/A</v>
      </c>
      <c r="AO21" s="2" t="e">
        <f t="array" ref="AO21">IF(INDEX(Data!DT:DT,$B21)=0,#N/A,INDEX(Data!DT:DT,$B21)-Data!DT$2+INDEX($A21:AN21,,MAX(ISNUMBER($D21:AN21)*COLUMN($D21:AN21))))</f>
        <v>#N/A</v>
      </c>
      <c r="AP21" s="2" t="e">
        <f t="array" ref="AP21">IF(INDEX(Data!DU:DU,$B21)=0,#N/A,INDEX(Data!DU:DU,$B21)-Data!DU$2+INDEX($A21:AO21,,MAX(ISNUMBER($D21:AO21)*COLUMN($D21:AO21))))</f>
        <v>#N/A</v>
      </c>
      <c r="AQ21" s="2" t="e">
        <f t="array" ref="AQ21">IF(INDEX(Data!DV:DV,$B21)=0,#N/A,INDEX(Data!DV:DV,$B21)-Data!DV$2+INDEX($A21:AP21,,MAX(ISNUMBER($D21:AP21)*COLUMN($D21:AP21))))</f>
        <v>#N/A</v>
      </c>
      <c r="AR21" s="2" t="e">
        <f t="array" ref="AR21">IF(INDEX(Data!DW:DW,$B21)=0,#N/A,INDEX(Data!DW:DW,$B21)-Data!DW$2+INDEX($A21:AQ21,,MAX(ISNUMBER($D21:AQ21)*COLUMN($D21:AQ21))))</f>
        <v>#N/A</v>
      </c>
      <c r="AS21" s="2" t="e">
        <f t="array" ref="AS21">IF(INDEX(Data!DX:DX,$B21)=0,#N/A,INDEX(Data!DX:DX,$B21)-Data!DX$2+INDEX($A21:AR21,,MAX(ISNUMBER($D21:AR21)*COLUMN($D21:AR21))))</f>
        <v>#N/A</v>
      </c>
      <c r="AT21" s="2" t="e">
        <f t="array" ref="AT21">IF(INDEX(Data!DY:DY,$B21)=0,#N/A,INDEX(Data!DY:DY,$B21)-Data!DY$2+INDEX($A21:AS21,,MAX(ISNUMBER($D21:AS21)*COLUMN($D21:AS21))))</f>
        <v>#N/A</v>
      </c>
      <c r="AU21" s="2" t="e">
        <f t="array" ref="AU21">IF(INDEX(Data!DZ:DZ,$B21)=0,#N/A,INDEX(Data!DZ:DZ,$B21)-Data!DZ$2+INDEX($A21:AT21,,MAX(ISNUMBER($D21:AT21)*COLUMN($D21:AT21))))</f>
        <v>#N/A</v>
      </c>
      <c r="AV21" s="2" t="e">
        <f t="array" ref="AV21">IF(INDEX(Data!EA:EA,$B21)=0,#N/A,INDEX(Data!EA:EA,$B21)-Data!EA$2+INDEX($A21:AU21,,MAX(ISNUMBER($D21:AU21)*COLUMN($D21:AU21))))</f>
        <v>#N/A</v>
      </c>
      <c r="AW21" s="2" t="e">
        <f t="array" ref="AW21">IF(INDEX(Data!EB:EB,$B21)=0,#N/A,INDEX(Data!EB:EB,$B21)-Data!EB$2+INDEX($A21:AV21,,MAX(ISNUMBER($D21:AV21)*COLUMN($D21:AV21))))</f>
        <v>#N/A</v>
      </c>
      <c r="AX21" s="2" t="e">
        <f t="array" ref="AX21">IF(INDEX(Data!EC:EC,$B21)=0,#N/A,INDEX(Data!EC:EC,$B21)-Data!EC$2+INDEX($A21:AW21,,MAX(ISNUMBER($D21:AW21)*COLUMN($D21:AW21))))</f>
        <v>#N/A</v>
      </c>
      <c r="AY21" s="2" t="e">
        <f t="array" ref="AY21">IF(INDEX(Data!ED:ED,$B21)=0,#N/A,INDEX(Data!ED:ED,$B21)-Data!ED$2+INDEX($A21:AX21,,MAX(ISNUMBER($D21:AX21)*COLUMN($D21:AX21))))</f>
        <v>#N/A</v>
      </c>
      <c r="AZ21" s="2" t="e">
        <f t="array" ref="AZ21">IF(INDEX(Data!EE:EE,$B21)=0,#N/A,INDEX(Data!EE:EE,$B21)-Data!EE$2+INDEX($A21:AY21,,MAX(ISNUMBER($D21:AY21)*COLUMN($D21:AY21))))</f>
        <v>#N/A</v>
      </c>
      <c r="BA21" s="2" t="e">
        <f t="array" ref="BA21">IF(INDEX(Data!EF:EF,$B21)=0,#N/A,INDEX(Data!EF:EF,$B21)-Data!EF$2+INDEX($A21:AZ21,,MAX(ISNUMBER($D21:AZ21)*COLUMN($D21:AZ21))))</f>
        <v>#N/A</v>
      </c>
      <c r="BB21" s="2" t="e">
        <f t="array" ref="BB21">IF(INDEX(Data!EG:EG,$B21)=0,#N/A,INDEX(Data!EG:EG,$B21)-Data!EG$2+INDEX($A21:BA21,,MAX(ISNUMBER($D21:BA21)*COLUMN($D21:BA21))))</f>
        <v>#N/A</v>
      </c>
      <c r="BC21" s="2" t="e">
        <f t="array" ref="BC21">IF(INDEX(Data!EH:EH,$B21)=0,#N/A,INDEX(Data!EH:EH,$B21)-Data!EH$2+INDEX($A21:BB21,,MAX(ISNUMBER($D21:BB21)*COLUMN($D21:BB21))))</f>
        <v>#N/A</v>
      </c>
      <c r="BD21" s="2" t="e">
        <f t="array" ref="BD21">IF(INDEX(Data!EI:EI,$B21)=0,#N/A,INDEX(Data!EI:EI,$B21)-Data!EI$2+INDEX($A21:BC21,,MAX(ISNUMBER($D21:BC21)*COLUMN($D21:BC21))))</f>
        <v>#N/A</v>
      </c>
      <c r="BE21" s="2" t="e">
        <f t="array" ref="BE21">IF(INDEX(Data!EJ:EJ,$B21)=0,#N/A,INDEX(Data!EJ:EJ,$B21)-Data!EJ$2+INDEX($A21:BD21,,MAX(ISNUMBER($D21:BD21)*COLUMN($D21:BD21))))</f>
        <v>#N/A</v>
      </c>
      <c r="BF21" s="2" t="e">
        <f t="array" ref="BF21">IF(INDEX(Data!EK:EK,$B21)=0,#N/A,INDEX(Data!EK:EK,$B21)-Data!EK$2+INDEX($A21:BE21,,MAX(ISNUMBER($D21:BE21)*COLUMN($D21:BE21))))</f>
        <v>#N/A</v>
      </c>
      <c r="BG21" s="2" t="e">
        <f t="array" ref="BG21">IF(INDEX(Data!EL:EL,$B21)=0,#N/A,INDEX(Data!EL:EL,$B21)-Data!EL$2+INDEX($A21:BF21,,MAX(ISNUMBER($D21:BF21)*COLUMN($D21:BF21))))</f>
        <v>#N/A</v>
      </c>
      <c r="BH21" s="2" t="e">
        <f t="array" ref="BH21">IF(INDEX(Data!EM:EM,$B21)=0,#N/A,INDEX(Data!EM:EM,$B21)-Data!EM$2+INDEX($A21:BG21,,MAX(ISNUMBER($D21:BG21)*COLUMN($D21:BG21))))</f>
        <v>#N/A</v>
      </c>
      <c r="BI21" s="2" t="e">
        <f t="array" ref="BI21">IF(INDEX(Data!EN:EN,$B21)=0,#N/A,INDEX(Data!EN:EN,$B21)-Data!EN$2+INDEX($A21:BH21,,MAX(ISNUMBER($D21:BH21)*COLUMN($D21:BH21))))</f>
        <v>#N/A</v>
      </c>
      <c r="BJ21" s="2" t="e">
        <f t="array" ref="BJ21">IF(INDEX(Data!EO:EO,$B21)=0,#N/A,INDEX(Data!EO:EO,$B21)-Data!EO$2+INDEX($A21:BI21,,MAX(ISNUMBER($D21:BI21)*COLUMN($D21:BI21))))</f>
        <v>#N/A</v>
      </c>
      <c r="BK21" s="2" t="e">
        <f t="array" ref="BK21">IF(INDEX(Data!EP:EP,$B21)=0,#N/A,INDEX(Data!EP:EP,$B21)-Data!EP$2+INDEX($A21:BJ21,,MAX(ISNUMBER($D21:BJ21)*COLUMN($D21:BJ21))))</f>
        <v>#N/A</v>
      </c>
      <c r="BL21" s="2" t="e">
        <f t="array" ref="BL21">IF(INDEX(Data!EQ:EQ,$B21)=0,#N/A,INDEX(Data!EQ:EQ,$B21)-Data!EQ$2+INDEX($A21:BK21,,MAX(ISNUMBER($D21:BK21)*COLUMN($D21:BK21))))</f>
        <v>#N/A</v>
      </c>
      <c r="BM21" s="2" t="e">
        <f t="array" ref="BM21">IF(INDEX(Data!ER:ER,$B21)=0,#N/A,INDEX(Data!ER:ER,$B21)-Data!ER$2+INDEX($A21:BL21,,MAX(ISNUMBER($D21:BL21)*COLUMN($D21:BL21))))</f>
        <v>#N/A</v>
      </c>
      <c r="BN21" s="2" t="e">
        <f t="array" ref="BN21">IF(INDEX(Data!ES:ES,$B21)=0,#N/A,INDEX(Data!ES:ES,$B21)-Data!ES$2+INDEX($A21:BM21,,MAX(ISNUMBER($D21:BM21)*COLUMN($D21:BM21))))</f>
        <v>#N/A</v>
      </c>
      <c r="BO21" s="2" t="e">
        <f t="array" ref="BO21">IF(INDEX(Data!ET:ET,$B21)=0,#N/A,INDEX(Data!ET:ET,$B21)-Data!ET$2+INDEX($A21:BN21,,MAX(ISNUMBER($D21:BN21)*COLUMN($D21:BN21))))</f>
        <v>#N/A</v>
      </c>
      <c r="BP21" s="2" t="e">
        <f t="array" ref="BP21">IF(INDEX(Data!EU:EU,$B21)=0,#N/A,INDEX(Data!EU:EU,$B21)-Data!EU$2+INDEX($A21:BO21,,MAX(ISNUMBER($D21:BO21)*COLUMN($D21:BO21))))</f>
        <v>#N/A</v>
      </c>
      <c r="BQ21" s="2" t="e">
        <f t="array" ref="BQ21">IF(INDEX(Data!EV:EV,$B21)=0,#N/A,INDEX(Data!EV:EV,$B21)-Data!EV$2+INDEX($A21:BP21,,MAX(ISNUMBER($D21:BP21)*COLUMN($D21:BP21))))</f>
        <v>#N/A</v>
      </c>
      <c r="BR21" s="2" t="e">
        <f t="array" ref="BR21">IF(INDEX(Data!EW:EW,$B21)=0,#N/A,INDEX(Data!EW:EW,$B21)-Data!EW$2+INDEX($A21:BQ21,,MAX(ISNUMBER($D21:BQ21)*COLUMN($D21:BQ21))))</f>
        <v>#N/A</v>
      </c>
      <c r="BS21" s="2" t="e">
        <f t="array" ref="BS21">IF(INDEX(Data!EX:EX,$B21)=0,#N/A,INDEX(Data!EX:EX,$B21)-Data!EX$2+INDEX($A21:BR21,,MAX(ISNUMBER($D21:BR21)*COLUMN($D21:BR21))))</f>
        <v>#N/A</v>
      </c>
      <c r="BT21" s="2" t="e">
        <f t="array" ref="BT21">IF(INDEX(Data!EY:EY,$B21)=0,#N/A,INDEX(Data!EY:EY,$B21)-Data!EY$2+INDEX($A21:BS21,,MAX(ISNUMBER($D21:BS21)*COLUMN($D21:BS21))))</f>
        <v>#N/A</v>
      </c>
      <c r="BU21" s="2" t="e">
        <f t="array" ref="BU21">IF(INDEX(Data!EZ:EZ,$B21)=0,#N/A,INDEX(Data!EZ:EZ,$B21)-Data!EZ$2+INDEX($A21:BT21,,MAX(ISNUMBER($D21:BT21)*COLUMN($D21:BT21))))</f>
        <v>#N/A</v>
      </c>
      <c r="BV21" s="2" t="e">
        <f t="array" ref="BV21">IF(INDEX(Data!FA:FA,$B21)=0,#N/A,INDEX(Data!FA:FA,$B21)-Data!FA$2+INDEX($A21:BU21,,MAX(ISNUMBER($D21:BU21)*COLUMN($D21:BU21))))</f>
        <v>#N/A</v>
      </c>
      <c r="BW21" s="2" t="e">
        <f t="array" ref="BW21">IF(INDEX(Data!FB:FB,$B21)=0,#N/A,INDEX(Data!FB:FB,$B21)-Data!FB$2+INDEX($A21:BV21,,MAX(ISNUMBER($D21:BV21)*COLUMN($D21:BV21))))</f>
        <v>#N/A</v>
      </c>
      <c r="BX21" s="2" t="e">
        <f t="array" ref="BX21">IF(INDEX(Data!FC:FC,$B21)=0,#N/A,INDEX(Data!FC:FC,$B21)-Data!FC$2+INDEX($A21:BW21,,MAX(ISNUMBER($D21:BW21)*COLUMN($D21:BW21))))</f>
        <v>#N/A</v>
      </c>
      <c r="BY21" s="2" t="e">
        <f t="array" ref="BY21">IF(INDEX(Data!FD:FD,$B21)=0,#N/A,INDEX(Data!FD:FD,$B21)-Data!FD$2+INDEX($A21:BX21,,MAX(ISNUMBER($D21:BX21)*COLUMN($D21:BX21))))</f>
        <v>#N/A</v>
      </c>
      <c r="BZ21" s="2" t="e">
        <f t="array" ref="BZ21">IF(INDEX(Data!FE:FE,$B21)=0,#N/A,INDEX(Data!FE:FE,$B21)-Data!FE$2+INDEX($A21:BY21,,MAX(ISNUMBER($D21:BY21)*COLUMN($D21:BY21))))</f>
        <v>#N/A</v>
      </c>
      <c r="CA21" s="2" t="e">
        <f t="array" ref="CA21">IF(INDEX(Data!FF:FF,$B21)=0,#N/A,INDEX(Data!FF:FF,$B21)-Data!FF$2+INDEX($A21:BZ21,,MAX(ISNUMBER($D21:BZ21)*COLUMN($D21:BZ21))))</f>
        <v>#N/A</v>
      </c>
      <c r="CB21" s="2" t="e">
        <f t="array" ref="CB21">IF(INDEX(Data!FG:FG,$B21)=0,#N/A,INDEX(Data!FG:FG,$B21)-Data!FG$2+INDEX($A21:CA21,,MAX(ISNUMBER($D21:CA21)*COLUMN($D21:CA21))))</f>
        <v>#N/A</v>
      </c>
      <c r="CC21" s="2" t="e">
        <f t="array" ref="CC21">IF(INDEX(Data!FH:FH,$B21)=0,#N/A,INDEX(Data!FH:FH,$B21)-Data!FH$2+INDEX($A21:CB21,,MAX(ISNUMBER($D21:CB21)*COLUMN($D21:CB21))))</f>
        <v>#N/A</v>
      </c>
      <c r="CD21" s="2" t="e">
        <f t="array" ref="CD21">IF(INDEX(Data!FI:FI,$B21)=0,#N/A,INDEX(Data!FI:FI,$B21)-Data!FI$2+INDEX($A21:CC21,,MAX(ISNUMBER($D21:CC21)*COLUMN($D21:CC21))))</f>
        <v>#N/A</v>
      </c>
      <c r="CE21" s="2" t="e">
        <f t="array" ref="CE21">IF(INDEX(Data!FJ:FJ,$B21)=0,#N/A,INDEX(Data!FJ:FJ,$B21)-Data!FJ$2+INDEX($A21:CD21,,MAX(ISNUMBER($D21:CD21)*COLUMN($D21:CD21))))</f>
        <v>#N/A</v>
      </c>
      <c r="CF21" s="2" t="e">
        <f t="array" ref="CF21">IF(INDEX(Data!FK:FK,$B21)=0,#N/A,INDEX(Data!FK:FK,$B21)-Data!FK$2+INDEX($A21:CE21,,MAX(ISNUMBER($D21:CE21)*COLUMN($D21:CE21))))</f>
        <v>#N/A</v>
      </c>
      <c r="CG21" s="2" t="e">
        <f t="array" ref="CG21">IF(INDEX(Data!FL:FL,$B21)=0,#N/A,INDEX(Data!FL:FL,$B21)-Data!FL$2+INDEX($A21:CF21,,MAX(ISNUMBER($D21:CF21)*COLUMN($D21:CF21))))</f>
        <v>#N/A</v>
      </c>
      <c r="CH21" s="2" t="e">
        <f t="array" ref="CH21">IF(INDEX(Data!FM:FM,$B21)=0,#N/A,INDEX(Data!FM:FM,$B21)-Data!FM$2+INDEX($A21:CG21,,MAX(ISNUMBER($D21:CG21)*COLUMN($D21:CG21))))</f>
        <v>#N/A</v>
      </c>
      <c r="CI21" s="2" t="e">
        <f t="array" ref="CI21">IF(INDEX(Data!FN:FN,$B21)=0,#N/A,INDEX(Data!FN:FN,$B21)-Data!FN$2+INDEX($A21:CH21,,MAX(ISNUMBER($D21:CH21)*COLUMN($D21:CH21))))</f>
        <v>#N/A</v>
      </c>
      <c r="CJ21" s="2" t="e">
        <f t="array" ref="CJ21">IF(INDEX(Data!FO:FO,$B21)=0,#N/A,INDEX(Data!FO:FO,$B21)-Data!FO$2+INDEX($A21:CI21,,MAX(ISNUMBER($D21:CI21)*COLUMN($D21:CI21))))</f>
        <v>#N/A</v>
      </c>
      <c r="CK21" s="2" t="e">
        <f t="array" ref="CK21">IF(INDEX(Data!FP:FP,$B21)=0,#N/A,INDEX(Data!FP:FP,$B21)-Data!FP$2+INDEX($A21:CJ21,,MAX(ISNUMBER($D21:CJ21)*COLUMN($D21:CJ21))))</f>
        <v>#N/A</v>
      </c>
      <c r="CL21" s="2" t="e">
        <f t="array" ref="CL21">IF(INDEX(Data!FQ:FQ,$B21)=0,#N/A,INDEX(Data!FQ:FQ,$B21)-Data!FQ$2+INDEX($A21:CK21,,MAX(ISNUMBER($D21:CK21)*COLUMN($D21:CK21))))</f>
        <v>#N/A</v>
      </c>
      <c r="CM21" s="2" t="e">
        <f t="array" ref="CM21">IF(INDEX(Data!FR:FR,$B21)=0,#N/A,INDEX(Data!FR:FR,$B21)-Data!FR$2+INDEX($A21:CL21,,MAX(ISNUMBER($D21:CL21)*COLUMN($D21:CL21))))</f>
        <v>#N/A</v>
      </c>
      <c r="CN21" s="2" t="e">
        <f t="array" ref="CN21">IF(INDEX(Data!FS:FS,$B21)=0,#N/A,INDEX(Data!FS:FS,$B21)-Data!FS$2+INDEX($A21:CM21,,MAX(ISNUMBER($D21:CM21)*COLUMN($D21:CM21))))</f>
        <v>#N/A</v>
      </c>
      <c r="CO21" s="2" t="e">
        <f t="array" ref="CO21">IF(INDEX(Data!FT:FT,$B21)=0,#N/A,INDEX(Data!FT:FT,$B21)-Data!FT$2+INDEX($A21:CN21,,MAX(ISNUMBER($D21:CN21)*COLUMN($D21:CN21))))</f>
        <v>#N/A</v>
      </c>
      <c r="CP21" s="2" t="e">
        <f t="array" ref="CP21">IF(INDEX(Data!FU:FU,$B21)=0,#N/A,INDEX(Data!FU:FU,$B21)-Data!FU$2+INDEX($A21:CO21,,MAX(ISNUMBER($D21:CO21)*COLUMN($D21:CO21))))</f>
        <v>#N/A</v>
      </c>
      <c r="CQ21" s="2" t="e">
        <f t="array" ref="CQ21">IF(INDEX(Data!FV:FV,$B21)=0,#N/A,INDEX(Data!FV:FV,$B21)-Data!FV$2+INDEX($A21:CP21,,MAX(ISNUMBER($D21:CP21)*COLUMN($D21:CP21))))</f>
        <v>#N/A</v>
      </c>
      <c r="CR21" s="2" t="e">
        <f t="array" ref="CR21">IF(INDEX(Data!FW:FW,$B21)=0,#N/A,INDEX(Data!FW:FW,$B21)-Data!FW$2+INDEX($A21:CQ21,,MAX(ISNUMBER($D21:CQ21)*COLUMN($D21:CQ21))))</f>
        <v>#N/A</v>
      </c>
      <c r="CS21" s="2" t="e">
        <f t="array" ref="CS21">IF(INDEX(Data!FX:FX,$B21)=0,#N/A,INDEX(Data!FX:FX,$B21)-Data!FX$2+INDEX($A21:CR21,,MAX(ISNUMBER($D21:CR21)*COLUMN($D21:CR21))))</f>
        <v>#N/A</v>
      </c>
      <c r="CT21" s="2" t="e">
        <f t="array" ref="CT21">IF(INDEX(Data!FY:FY,$B21)=0,#N/A,INDEX(Data!FY:FY,$B21)-Data!FY$2+INDEX($A21:CS21,,MAX(ISNUMBER($D21:CS21)*COLUMN($D21:CS21))))</f>
        <v>#N/A</v>
      </c>
      <c r="CU21" s="2" t="e">
        <f t="array" ref="CU21">IF(INDEX(Data!FZ:FZ,$B21)=0,#N/A,INDEX(Data!FZ:FZ,$B21)-Data!FZ$2+INDEX($A21:CT21,,MAX(ISNUMBER($D21:CT21)*COLUMN($D21:CT21))))</f>
        <v>#N/A</v>
      </c>
      <c r="CV21" s="2" t="e">
        <f t="array" ref="CV21">IF(INDEX(Data!GA:GA,$B21)=0,#N/A,INDEX(Data!GA:GA,$B21)-Data!GA$2+INDEX($A21:CU21,,MAX(ISNUMBER($D21:CU21)*COLUMN($D21:CU21))))</f>
        <v>#N/A</v>
      </c>
      <c r="CW21" s="2" t="e">
        <f t="array" ref="CW21">IF(INDEX(Data!GB:GB,$B21)=0,#N/A,INDEX(Data!GB:GB,$B21)-Data!GB$2+INDEX($A21:CV21,,MAX(ISNUMBER($D21:CV21)*COLUMN($D21:CV21))))</f>
        <v>#N/A</v>
      </c>
      <c r="CX21" s="2" t="e">
        <f t="array" ref="CX21">IF(INDEX(Data!GC:GC,$B21)=0,#N/A,INDEX(Data!GC:GC,$B21)-Data!GC$2+INDEX($A21:CW21,,MAX(ISNUMBER($D21:CW21)*COLUMN($D21:CW21))))</f>
        <v>#N/A</v>
      </c>
      <c r="CY21" s="2" t="e">
        <f t="array" ref="CY21">IF(INDEX(Data!GD:GD,$B21)=0,#N/A,INDEX(Data!GD:GD,$B21)-Data!GD$2+INDEX($A21:CX21,,MAX(ISNUMBER($D21:CX21)*COLUMN($D21:CX21))))</f>
        <v>#N/A</v>
      </c>
      <c r="CZ21" s="2" t="e">
        <f t="array" ref="CZ21">IF(INDEX(Data!GE:GE,$B21)=0,#N/A,INDEX(Data!GE:GE,$B21)-Data!GE$2+INDEX($A21:CY21,,MAX(ISNUMBER($D21:CY21)*COLUMN($D21:CY21))))</f>
        <v>#N/A</v>
      </c>
      <c r="DA21" s="2" t="e">
        <f t="array" ref="DA21">IF(INDEX(Data!GF:GF,$B21)=0,#N/A,INDEX(Data!GF:GF,$B21)-Data!GF$2+INDEX($A21:CZ21,,MAX(ISNUMBER($D21:CZ21)*COLUMN($D21:CZ21))))</f>
        <v>#N/A</v>
      </c>
      <c r="DB21" s="2" t="e">
        <f t="array" ref="DB21">IF(INDEX(Data!GG:GG,$B21)=0,#N/A,INDEX(Data!GG:GG,$B21)-Data!GG$2+INDEX($A21:DA21,,MAX(ISNUMBER($D21:DA21)*COLUMN($D21:DA21))))</f>
        <v>#N/A</v>
      </c>
      <c r="DC21" s="2" t="e">
        <f t="array" ref="DC21">IF(INDEX(Data!GH:GH,$B21)=0,#N/A,INDEX(Data!GH:GH,$B21)-Data!GH$2+INDEX($A21:DB21,,MAX(ISNUMBER($D21:DB21)*COLUMN($D21:DB21))))</f>
        <v>#N/A</v>
      </c>
      <c r="DD21" s="2" t="e">
        <f t="array" ref="DD21">IF(INDEX(Data!GI:GI,$B21)=0,#N/A,INDEX(Data!GI:GI,$B21)-Data!GI$2+INDEX($A21:DC21,,MAX(ISNUMBER($D21:DC21)*COLUMN($D21:DC21))))</f>
        <v>#N/A</v>
      </c>
      <c r="DE21" s="2" t="e">
        <f t="array" ref="DE21">IF(INDEX(Data!GJ:GJ,$B21)=0,#N/A,INDEX(Data!GJ:GJ,$B21)-Data!GJ$2+INDEX($A21:DD21,,MAX(ISNUMBER($D21:DD21)*COLUMN($D21:DD21))))</f>
        <v>#N/A</v>
      </c>
      <c r="DF21" s="2" t="e">
        <f t="array" ref="DF21">IF(INDEX(Data!GK:GK,$B21)=0,#N/A,INDEX(Data!GK:GK,$B21)-Data!GK$2+INDEX($A21:DE21,,MAX(ISNUMBER($D21:DE21)*COLUMN($D21:DE21))))</f>
        <v>#N/A</v>
      </c>
      <c r="DG21" s="2" t="e">
        <f t="array" ref="DG21">IF(INDEX(Data!GL:GL,$B21)=0,#N/A,INDEX(Data!GL:GL,$B21)-Data!GL$2+INDEX($A21:DF21,,MAX(ISNUMBER($D21:DF21)*COLUMN($D21:DF21))))</f>
        <v>#N/A</v>
      </c>
      <c r="DH21" s="2" t="e">
        <f t="array" ref="DH21">IF(INDEX(Data!GM:GM,$B21)=0,#N/A,INDEX(Data!GM:GM,$B21)-Data!GM$2+INDEX($A21:DG21,,MAX(ISNUMBER($D21:DG21)*COLUMN($D21:DG21))))</f>
        <v>#N/A</v>
      </c>
      <c r="DI21" s="2" t="e">
        <f t="array" ref="DI21">IF(INDEX(Data!GN:GN,$B21)=0,#N/A,INDEX(Data!GN:GN,$B21)-Data!GN$2+INDEX($A21:DH21,,MAX(ISNUMBER($D21:DH21)*COLUMN($D21:DH21))))</f>
        <v>#N/A</v>
      </c>
      <c r="DJ21" s="2" t="e">
        <f t="array" ref="DJ21">IF(INDEX(Data!GO:GO,$B21)=0,#N/A,INDEX(Data!GO:GO,$B21)-Data!GO$2+INDEX($A21:DI21,,MAX(ISNUMBER($D21:DI21)*COLUMN($D21:DI21))))</f>
        <v>#N/A</v>
      </c>
      <c r="DK21" s="2" t="e">
        <f t="array" ref="DK21">IF(INDEX(Data!GP:GP,$B21)=0,#N/A,INDEX(Data!GP:GP,$B21)-Data!GP$2+INDEX($A21:DJ21,,MAX(ISNUMBER($D21:DJ21)*COLUMN($D21:DJ21))))</f>
        <v>#N/A</v>
      </c>
      <c r="DL21" s="2" t="e">
        <f t="array" ref="DL21">IF(INDEX(Data!GQ:GQ,$B21)=0,#N/A,INDEX(Data!GQ:GQ,$B21)-Data!GQ$2+INDEX($A21:DK21,,MAX(ISNUMBER($D21:DK21)*COLUMN($D21:DK21))))</f>
        <v>#N/A</v>
      </c>
      <c r="DM21" s="2" t="e">
        <f t="array" ref="DM21">IF(INDEX(Data!GR:GR,$B21)=0,#N/A,INDEX(Data!GR:GR,$B21)-Data!GR$2+INDEX($A21:DL21,,MAX(ISNUMBER($D21:DL21)*COLUMN($D21:DL21))))</f>
        <v>#N/A</v>
      </c>
      <c r="DN21" s="2" t="e">
        <f t="array" ref="DN21">IF(INDEX(Data!GS:GS,$B21)=0,#N/A,INDEX(Data!GS:GS,$B21)-Data!GS$2+INDEX($A21:DM21,,MAX(ISNUMBER($D21:DM21)*COLUMN($D21:DM21))))</f>
        <v>#N/A</v>
      </c>
      <c r="DO21" s="2" t="e">
        <f t="array" ref="DO21">IF(INDEX(Data!GT:GT,$B21)=0,#N/A,INDEX(Data!GT:GT,$B21)-Data!GT$2+INDEX($A21:DN21,,MAX(ISNUMBER($D21:DN21)*COLUMN($D21:DN21))))</f>
        <v>#N/A</v>
      </c>
      <c r="DP21" s="2" t="e">
        <f t="array" ref="DP21">IF(INDEX(Data!GU:GU,$B21)=0,#N/A,INDEX(Data!GU:GU,$B21)-Data!GU$2+INDEX($A21:DO21,,MAX(ISNUMBER($D21:DO21)*COLUMN($D21:DO21))))</f>
        <v>#N/A</v>
      </c>
      <c r="DQ21" s="2" t="e">
        <f t="array" ref="DQ21">IF(INDEX(Data!GV:GV,$B21)=0,#N/A,INDEX(Data!GV:GV,$B21)-Data!GV$2+INDEX($A21:DP21,,MAX(ISNUMBER($D21:DP21)*COLUMN($D21:DP21))))</f>
        <v>#N/A</v>
      </c>
      <c r="DR21" s="2" t="e">
        <f t="array" ref="DR21">IF(INDEX(Data!GW:GW,$B21)=0,#N/A,INDEX(Data!GW:GW,$B21)-Data!GW$2+INDEX($A21:DQ21,,MAX(ISNUMBER($D21:DQ21)*COLUMN($D21:DQ21))))</f>
        <v>#N/A</v>
      </c>
      <c r="DS21" s="2" t="e">
        <f t="array" ref="DS21">IF(INDEX(Data!GX:GX,$B21)=0,#N/A,INDEX(Data!GX:GX,$B21)-Data!GX$2+INDEX($A21:DR21,,MAX(ISNUMBER($D21:DR21)*COLUMN($D21:DR21))))</f>
        <v>#N/A</v>
      </c>
      <c r="DT21" s="2" t="e">
        <f t="array" ref="DT21">IF(INDEX(Data!GY:GY,$B21)=0,#N/A,INDEX(Data!GY:GY,$B21)-Data!GY$2+INDEX($A21:DS21,,MAX(ISNUMBER($D21:DS21)*COLUMN($D21:DS21))))</f>
        <v>#N/A</v>
      </c>
      <c r="DU21" s="2" t="e">
        <f t="array" ref="DU21">IF(INDEX(Data!GZ:GZ,$B21)=0,#N/A,INDEX(Data!GZ:GZ,$B21)-Data!GZ$2+INDEX($A21:DT21,,MAX(ISNUMBER($D21:DT21)*COLUMN($D21:DT21))))</f>
        <v>#N/A</v>
      </c>
      <c r="DV21" s="2" t="e">
        <f t="array" ref="DV21">IF(INDEX(Data!HA:HA,$B21)=0,#N/A,INDEX(Data!HA:HA,$B21)-Data!HA$2+INDEX($A21:DU21,,MAX(ISNUMBER($D21:DU21)*COLUMN($D21:DU21))))</f>
        <v>#N/A</v>
      </c>
      <c r="DW21" s="2" t="e">
        <f t="array" ref="DW21">IF(INDEX(Data!HB:HB,$B21)=0,#N/A,INDEX(Data!HB:HB,$B21)-Data!HB$2+INDEX($A21:DV21,,MAX(ISNUMBER($D21:DV21)*COLUMN($D21:DV21))))</f>
        <v>#N/A</v>
      </c>
      <c r="DX21" s="2" t="e">
        <f t="array" ref="DX21">IF(INDEX(Data!HC:HC,$B21)=0,#N/A,INDEX(Data!HC:HC,$B21)-Data!HC$2+INDEX($A21:DW21,,MAX(ISNUMBER($D21:DW21)*COLUMN($D21:DW21))))</f>
        <v>#N/A</v>
      </c>
      <c r="DY21" s="2" t="e">
        <f t="array" ref="DY21">IF(INDEX(Data!HD:HD,$B21)=0,#N/A,INDEX(Data!HD:HD,$B21)-Data!HD$2+INDEX($A21:DX21,,MAX(ISNUMBER($D21:DX21)*COLUMN($D21:DX21))))</f>
        <v>#N/A</v>
      </c>
      <c r="DZ21" s="2" t="e">
        <f t="array" ref="DZ21">IF(INDEX(Data!HE:HE,$B21)=0,#N/A,INDEX(Data!HE:HE,$B21)-Data!HE$2+INDEX($A21:DY21,,MAX(ISNUMBER($D21:DY21)*COLUMN($D21:DY21))))</f>
        <v>#N/A</v>
      </c>
      <c r="EA21" s="2" t="e">
        <f t="array" ref="EA21">IF(INDEX(Data!HF:HF,$B21)=0,#N/A,INDEX(Data!HF:HF,$B21)-Data!HF$2+INDEX($A21:DZ21,,MAX(ISNUMBER($D21:DZ21)*COLUMN($D21:DZ21))))</f>
        <v>#N/A</v>
      </c>
      <c r="EB21" s="2" t="e">
        <f t="array" ref="EB21">IF(INDEX(Data!HG:HG,$B21)=0,#N/A,INDEX(Data!HG:HG,$B21)-Data!HG$2+INDEX($A21:EA21,,MAX(ISNUMBER($D21:EA21)*COLUMN($D21:EA21))))</f>
        <v>#N/A</v>
      </c>
      <c r="EC21" s="2" t="e">
        <f t="array" ref="EC21">IF(INDEX(Data!HH:HH,$B21)=0,#N/A,INDEX(Data!HH:HH,$B21)-Data!HH$2+INDEX($A21:EB21,,MAX(ISNUMBER($D21:EB21)*COLUMN($D21:EB21))))</f>
        <v>#N/A</v>
      </c>
      <c r="ED21" s="2" t="e">
        <f t="array" ref="ED21">IF(INDEX(Data!HI:HI,$B21)=0,#N/A,INDEX(Data!HI:HI,$B21)-Data!HI$2+INDEX($A21:EC21,,MAX(ISNUMBER($D21:EC21)*COLUMN($D21:EC21))))</f>
        <v>#N/A</v>
      </c>
      <c r="EE21" s="2" t="e">
        <f t="array" ref="EE21">IF(INDEX(Data!HJ:HJ,$B21)=0,#N/A,INDEX(Data!HJ:HJ,$B21)-Data!HJ$2+INDEX($A21:ED21,,MAX(ISNUMBER($D21:ED21)*COLUMN($D21:ED21))))</f>
        <v>#N/A</v>
      </c>
      <c r="EF21" s="2" t="e">
        <f t="array" ref="EF21">IF(INDEX(Data!HK:HK,$B21)=0,#N/A,INDEX(Data!HK:HK,$B21)-Data!HK$2+INDEX($A21:EE21,,MAX(ISNUMBER($D21:EE21)*COLUMN($D21:EE21))))</f>
        <v>#N/A</v>
      </c>
      <c r="EG21" s="2" t="e">
        <f t="array" ref="EG21">IF(INDEX(Data!HL:HL,$B21)=0,#N/A,INDEX(Data!HL:HL,$B21)-Data!HL$2+INDEX($A21:EF21,,MAX(ISNUMBER($D21:EF21)*COLUMN($D21:EF21))))</f>
        <v>#N/A</v>
      </c>
      <c r="EH21" s="2" t="e">
        <f t="array" ref="EH21">IF(INDEX(Data!HM:HM,$B21)=0,#N/A,INDEX(Data!HM:HM,$B21)-Data!HM$2+INDEX($A21:EG21,,MAX(ISNUMBER($D21:EG21)*COLUMN($D21:EG21))))</f>
        <v>#N/A</v>
      </c>
      <c r="EI21" s="2" t="e">
        <f t="array" ref="EI21">IF(INDEX(Data!HN:HN,$B21)=0,#N/A,INDEX(Data!HN:HN,$B21)-Data!HN$2+INDEX($A21:EH21,,MAX(ISNUMBER($D21:EH21)*COLUMN($D21:EH21))))</f>
        <v>#N/A</v>
      </c>
    </row>
    <row r="22" spans="1:139" x14ac:dyDescent="0.25">
      <c r="A22" s="2" t="str">
        <f>Data!CG97</f>
        <v>Bernd Kolmanz</v>
      </c>
      <c r="B22" s="2">
        <f>MATCH(A22,Data!CG:CG,0)</f>
        <v>97</v>
      </c>
      <c r="C22" s="2">
        <f ca="1">COUNTIF(OFFSET(Data!$CJ$1:$EZ$78,B22-1,0,1),"&gt;0")</f>
        <v>26</v>
      </c>
      <c r="D22" s="2">
        <v>0</v>
      </c>
      <c r="E22" s="2">
        <f t="array" ref="E22">IF(INDEX(Data!CJ:CJ,$B22)=0,#N/A,INDEX(Data!CJ:CJ,$B22)-Data!CJ$2+INDEX($A22:D22,,MAX(ISNUMBER($D22:D22)*COLUMN($D22:D22))))</f>
        <v>0</v>
      </c>
      <c r="F22" s="2">
        <f t="array" ref="F22">IF(INDEX(Data!CK:CK,$B22)=0,#N/A,INDEX(Data!CK:CK,$B22)-Data!CK$2+INDEX($A22:E22,,MAX(ISNUMBER($D22:E22)*COLUMN($D22:E22))))</f>
        <v>0</v>
      </c>
      <c r="G22" s="2">
        <f t="array" ref="G22">IF(INDEX(Data!CL:CL,$B22)=0,#N/A,INDEX(Data!CL:CL,$B22)-Data!CL$2+INDEX($A22:F22,,MAX(ISNUMBER($D22:F22)*COLUMN($D22:F22))))</f>
        <v>2</v>
      </c>
      <c r="H22" s="2">
        <f t="array" ref="H22">IF(INDEX(Data!CM:CM,$B22)=0,#N/A,INDEX(Data!CM:CM,$B22)-Data!CM$2+INDEX($A22:G22,,MAX(ISNUMBER($D22:G22)*COLUMN($D22:G22))))</f>
        <v>2</v>
      </c>
      <c r="I22" s="2">
        <f t="array" ref="I22">IF(INDEX(Data!CN:CN,$B22)=0,#N/A,INDEX(Data!CN:CN,$B22)-Data!CN$2+INDEX($A22:H22,,MAX(ISNUMBER($D22:H22)*COLUMN($D22:H22))))</f>
        <v>2</v>
      </c>
      <c r="J22" s="2">
        <f t="array" ref="J22">IF(INDEX(Data!CO:CO,$B22)=0,#N/A,INDEX(Data!CO:CO,$B22)-Data!CO$2+INDEX($A22:I22,,MAX(ISNUMBER($D22:I22)*COLUMN($D22:I22))))</f>
        <v>3</v>
      </c>
      <c r="K22" s="2">
        <f t="array" ref="K22">IF(INDEX(Data!CP:CP,$B22)=0,#N/A,INDEX(Data!CP:CP,$B22)-Data!CP$2+INDEX($A22:J22,,MAX(ISNUMBER($D22:J22)*COLUMN($D22:J22))))</f>
        <v>3</v>
      </c>
      <c r="L22" s="2">
        <f t="array" ref="L22">IF(INDEX(Data!CQ:CQ,$B22)=0,#N/A,INDEX(Data!CQ:CQ,$B22)-Data!CQ$2+INDEX($A22:K22,,MAX(ISNUMBER($D22:K22)*COLUMN($D22:K22))))</f>
        <v>3</v>
      </c>
      <c r="M22" s="2">
        <f t="array" ref="M22">IF(INDEX(Data!CR:CR,$B22)=0,#N/A,INDEX(Data!CR:CR,$B22)-Data!CR$2+INDEX($A22:L22,,MAX(ISNUMBER($D22:L22)*COLUMN($D22:L22))))</f>
        <v>4</v>
      </c>
      <c r="N22" s="2">
        <f t="array" ref="N22">IF(INDEX(Data!CS:CS,$B22)=0,#N/A,INDEX(Data!CS:CS,$B22)-Data!CS$2+INDEX($A22:M22,,MAX(ISNUMBER($D22:M22)*COLUMN($D22:M22))))</f>
        <v>4</v>
      </c>
      <c r="O22" s="2">
        <f t="array" ref="O22">IF(INDEX(Data!CT:CT,$B22)=0,#N/A,INDEX(Data!CT:CT,$B22)-Data!CT$2+INDEX($A22:N22,,MAX(ISNUMBER($D22:N22)*COLUMN($D22:N22))))</f>
        <v>5</v>
      </c>
      <c r="P22" s="2">
        <f t="array" ref="P22">IF(INDEX(Data!CU:CU,$B22)=0,#N/A,INDEX(Data!CU:CU,$B22)-Data!CU$2+INDEX($A22:O22,,MAX(ISNUMBER($D22:O22)*COLUMN($D22:O22))))</f>
        <v>5</v>
      </c>
      <c r="Q22" s="2">
        <f t="array" ref="Q22">IF(INDEX(Data!CV:CV,$B22)=0,#N/A,INDEX(Data!CV:CV,$B22)-Data!CV$2+INDEX($A22:P22,,MAX(ISNUMBER($D22:P22)*COLUMN($D22:P22))))</f>
        <v>5</v>
      </c>
      <c r="R22" s="2">
        <f t="array" ref="R22">IF(INDEX(Data!CW:CW,$B22)=0,#N/A,INDEX(Data!CW:CW,$B22)-Data!CW$2+INDEX($A22:Q22,,MAX(ISNUMBER($D22:Q22)*COLUMN($D22:Q22))))</f>
        <v>5</v>
      </c>
      <c r="S22" s="2">
        <f t="array" ref="S22">IF(INDEX(Data!CX:CX,$B22)=0,#N/A,INDEX(Data!CX:CX,$B22)-Data!CX$2+INDEX($A22:R22,,MAX(ISNUMBER($D22:R22)*COLUMN($D22:R22))))</f>
        <v>5</v>
      </c>
      <c r="T22" s="2">
        <f t="array" ref="T22">IF(INDEX(Data!CY:CY,$B22)=0,#N/A,INDEX(Data!CY:CY,$B22)-Data!CY$2+INDEX($A22:S22,,MAX(ISNUMBER($D22:S22)*COLUMN($D22:S22))))</f>
        <v>8</v>
      </c>
      <c r="U22" s="2">
        <f t="array" ref="U22">IF(INDEX(Data!CZ:CZ,$B22)=0,#N/A,INDEX(Data!CZ:CZ,$B22)-Data!CZ$2+INDEX($A22:T22,,MAX(ISNUMBER($D22:T22)*COLUMN($D22:T22))))</f>
        <v>8</v>
      </c>
      <c r="V22" s="2">
        <f t="array" ref="V22">IF(INDEX(Data!DA:DA,$B22)=0,#N/A,INDEX(Data!DA:DA,$B22)-Data!DA$2+INDEX($A22:U22,,MAX(ISNUMBER($D22:U22)*COLUMN($D22:U22))))</f>
        <v>8</v>
      </c>
      <c r="W22" s="2">
        <f t="array" ref="W22">IF(INDEX(Data!DB:DB,$B22)=0,#N/A,INDEX(Data!DB:DB,$B22)-Data!DB$2+INDEX($A22:V22,,MAX(ISNUMBER($D22:V22)*COLUMN($D22:V22))))</f>
        <v>8</v>
      </c>
      <c r="X22" s="2">
        <f t="array" ref="X22">IF(INDEX(Data!DC:DC,$B22)=0,#N/A,INDEX(Data!DC:DC,$B22)-Data!DC$2+INDEX($A22:W22,,MAX(ISNUMBER($D22:W22)*COLUMN($D22:W22))))</f>
        <v>8</v>
      </c>
      <c r="Y22" s="2">
        <f t="array" ref="Y22">IF(INDEX(Data!DD:DD,$B22)=0,#N/A,INDEX(Data!DD:DD,$B22)-Data!DD$2+INDEX($A22:X22,,MAX(ISNUMBER($D22:X22)*COLUMN($D22:X22))))</f>
        <v>8</v>
      </c>
      <c r="Z22" s="2">
        <f t="array" ref="Z22">IF(INDEX(Data!DE:DE,$B22)=0,#N/A,INDEX(Data!DE:DE,$B22)-Data!DE$2+INDEX($A22:Y22,,MAX(ISNUMBER($D22:Y22)*COLUMN($D22:Y22))))</f>
        <v>8</v>
      </c>
      <c r="AA22" s="2">
        <f t="array" ref="AA22">IF(INDEX(Data!DF:DF,$B22)=0,#N/A,INDEX(Data!DF:DF,$B22)-Data!DF$2+INDEX($A22:Z22,,MAX(ISNUMBER($D22:Z22)*COLUMN($D22:Z22))))</f>
        <v>10</v>
      </c>
      <c r="AB22" s="2">
        <f t="array" ref="AB22">IF(INDEX(Data!DG:DG,$B22)=0,#N/A,INDEX(Data!DG:DG,$B22)-Data!DG$2+INDEX($A22:AA22,,MAX(ISNUMBER($D22:AA22)*COLUMN($D22:AA22))))</f>
        <v>10</v>
      </c>
      <c r="AC22" s="2">
        <f t="array" ref="AC22">IF(INDEX(Data!DH:DH,$B22)=0,#N/A,INDEX(Data!DH:DH,$B22)-Data!DH$2+INDEX($A22:AB22,,MAX(ISNUMBER($D22:AB22)*COLUMN($D22:AB22))))</f>
        <v>10</v>
      </c>
      <c r="AD22" s="2">
        <f t="array" ref="AD22">IF(INDEX(Data!DI:DI,$B22)=0,#N/A,INDEX(Data!DI:DI,$B22)-Data!DI$2+INDEX($A22:AC22,,MAX(ISNUMBER($D22:AC22)*COLUMN($D22:AC22))))</f>
        <v>10</v>
      </c>
      <c r="AE22" s="2" t="e">
        <f t="array" ref="AE22">IF(INDEX(Data!DJ:DJ,$B22)=0,#N/A,INDEX(Data!DJ:DJ,$B22)-Data!DJ$2+INDEX($A22:AD22,,MAX(ISNUMBER($D22:AD22)*COLUMN($D22:AD22))))</f>
        <v>#N/A</v>
      </c>
      <c r="AF22" s="2" t="e">
        <f t="array" ref="AF22">IF(INDEX(Data!DK:DK,$B22)=0,#N/A,INDEX(Data!DK:DK,$B22)-Data!DK$2+INDEX($A22:AE22,,MAX(ISNUMBER($D22:AE22)*COLUMN($D22:AE22))))</f>
        <v>#N/A</v>
      </c>
      <c r="AG22" s="2" t="e">
        <f t="array" ref="AG22">IF(INDEX(Data!DL:DL,$B22)=0,#N/A,INDEX(Data!DL:DL,$B22)-Data!DL$2+INDEX($A22:AF22,,MAX(ISNUMBER($D22:AF22)*COLUMN($D22:AF22))))</f>
        <v>#N/A</v>
      </c>
      <c r="AH22" s="2" t="e">
        <f t="array" ref="AH22">IF(INDEX(Data!DM:DM,$B22)=0,#N/A,INDEX(Data!DM:DM,$B22)-Data!DM$2+INDEX($A22:AG22,,MAX(ISNUMBER($D22:AG22)*COLUMN($D22:AG22))))</f>
        <v>#N/A</v>
      </c>
      <c r="AI22" s="2" t="e">
        <f t="array" ref="AI22">IF(INDEX(Data!DN:DN,$B22)=0,#N/A,INDEX(Data!DN:DN,$B22)-Data!DN$2+INDEX($A22:AH22,,MAX(ISNUMBER($D22:AH22)*COLUMN($D22:AH22))))</f>
        <v>#N/A</v>
      </c>
      <c r="AJ22" s="2" t="e">
        <f t="array" ref="AJ22">IF(INDEX(Data!DO:DO,$B22)=0,#N/A,INDEX(Data!DO:DO,$B22)-Data!DO$2+INDEX($A22:AI22,,MAX(ISNUMBER($D22:AI22)*COLUMN($D22:AI22))))</f>
        <v>#N/A</v>
      </c>
      <c r="AK22" s="2" t="e">
        <f t="array" ref="AK22">IF(INDEX(Data!DP:DP,$B22)=0,#N/A,INDEX(Data!DP:DP,$B22)-Data!DP$2+INDEX($A22:AJ22,,MAX(ISNUMBER($D22:AJ22)*COLUMN($D22:AJ22))))</f>
        <v>#N/A</v>
      </c>
      <c r="AL22" s="2" t="e">
        <f t="array" ref="AL22">IF(INDEX(Data!DQ:DQ,$B22)=0,#N/A,INDEX(Data!DQ:DQ,$B22)-Data!DQ$2+INDEX($A22:AK22,,MAX(ISNUMBER($D22:AK22)*COLUMN($D22:AK22))))</f>
        <v>#N/A</v>
      </c>
      <c r="AM22" s="2" t="e">
        <f t="array" ref="AM22">IF(INDEX(Data!DR:DR,$B22)=0,#N/A,INDEX(Data!DR:DR,$B22)-Data!DR$2+INDEX($A22:AL22,,MAX(ISNUMBER($D22:AL22)*COLUMN($D22:AL22))))</f>
        <v>#N/A</v>
      </c>
      <c r="AN22" s="2" t="e">
        <f t="array" ref="AN22">IF(INDEX(Data!DS:DS,$B22)=0,#N/A,INDEX(Data!DS:DS,$B22)-Data!DS$2+INDEX($A22:AM22,,MAX(ISNUMBER($D22:AM22)*COLUMN($D22:AM22))))</f>
        <v>#N/A</v>
      </c>
      <c r="AO22" s="2" t="e">
        <f t="array" ref="AO22">IF(INDEX(Data!DT:DT,$B22)=0,#N/A,INDEX(Data!DT:DT,$B22)-Data!DT$2+INDEX($A22:AN22,,MAX(ISNUMBER($D22:AN22)*COLUMN($D22:AN22))))</f>
        <v>#N/A</v>
      </c>
      <c r="AP22" s="2" t="e">
        <f t="array" ref="AP22">IF(INDEX(Data!DU:DU,$B22)=0,#N/A,INDEX(Data!DU:DU,$B22)-Data!DU$2+INDEX($A22:AO22,,MAX(ISNUMBER($D22:AO22)*COLUMN($D22:AO22))))</f>
        <v>#N/A</v>
      </c>
      <c r="AQ22" s="2" t="e">
        <f t="array" ref="AQ22">IF(INDEX(Data!DV:DV,$B22)=0,#N/A,INDEX(Data!DV:DV,$B22)-Data!DV$2+INDEX($A22:AP22,,MAX(ISNUMBER($D22:AP22)*COLUMN($D22:AP22))))</f>
        <v>#N/A</v>
      </c>
      <c r="AR22" s="2" t="e">
        <f t="array" ref="AR22">IF(INDEX(Data!DW:DW,$B22)=0,#N/A,INDEX(Data!DW:DW,$B22)-Data!DW$2+INDEX($A22:AQ22,,MAX(ISNUMBER($D22:AQ22)*COLUMN($D22:AQ22))))</f>
        <v>#N/A</v>
      </c>
      <c r="AS22" s="2" t="e">
        <f t="array" ref="AS22">IF(INDEX(Data!DX:DX,$B22)=0,#N/A,INDEX(Data!DX:DX,$B22)-Data!DX$2+INDEX($A22:AR22,,MAX(ISNUMBER($D22:AR22)*COLUMN($D22:AR22))))</f>
        <v>#N/A</v>
      </c>
      <c r="AT22" s="2" t="e">
        <f t="array" ref="AT22">IF(INDEX(Data!DY:DY,$B22)=0,#N/A,INDEX(Data!DY:DY,$B22)-Data!DY$2+INDEX($A22:AS22,,MAX(ISNUMBER($D22:AS22)*COLUMN($D22:AS22))))</f>
        <v>#N/A</v>
      </c>
      <c r="AU22" s="2" t="e">
        <f t="array" ref="AU22">IF(INDEX(Data!DZ:DZ,$B22)=0,#N/A,INDEX(Data!DZ:DZ,$B22)-Data!DZ$2+INDEX($A22:AT22,,MAX(ISNUMBER($D22:AT22)*COLUMN($D22:AT22))))</f>
        <v>#N/A</v>
      </c>
      <c r="AV22" s="2" t="e">
        <f t="array" ref="AV22">IF(INDEX(Data!EA:EA,$B22)=0,#N/A,INDEX(Data!EA:EA,$B22)-Data!EA$2+INDEX($A22:AU22,,MAX(ISNUMBER($D22:AU22)*COLUMN($D22:AU22))))</f>
        <v>#N/A</v>
      </c>
      <c r="AW22" s="2" t="e">
        <f t="array" ref="AW22">IF(INDEX(Data!EB:EB,$B22)=0,#N/A,INDEX(Data!EB:EB,$B22)-Data!EB$2+INDEX($A22:AV22,,MAX(ISNUMBER($D22:AV22)*COLUMN($D22:AV22))))</f>
        <v>#N/A</v>
      </c>
      <c r="AX22" s="2" t="e">
        <f t="array" ref="AX22">IF(INDEX(Data!EC:EC,$B22)=0,#N/A,INDEX(Data!EC:EC,$B22)-Data!EC$2+INDEX($A22:AW22,,MAX(ISNUMBER($D22:AW22)*COLUMN($D22:AW22))))</f>
        <v>#N/A</v>
      </c>
      <c r="AY22" s="2" t="e">
        <f t="array" ref="AY22">IF(INDEX(Data!ED:ED,$B22)=0,#N/A,INDEX(Data!ED:ED,$B22)-Data!ED$2+INDEX($A22:AX22,,MAX(ISNUMBER($D22:AX22)*COLUMN($D22:AX22))))</f>
        <v>#N/A</v>
      </c>
      <c r="AZ22" s="2" t="e">
        <f t="array" ref="AZ22">IF(INDEX(Data!EE:EE,$B22)=0,#N/A,INDEX(Data!EE:EE,$B22)-Data!EE$2+INDEX($A22:AY22,,MAX(ISNUMBER($D22:AY22)*COLUMN($D22:AY22))))</f>
        <v>#N/A</v>
      </c>
      <c r="BA22" s="2" t="e">
        <f t="array" ref="BA22">IF(INDEX(Data!EF:EF,$B22)=0,#N/A,INDEX(Data!EF:EF,$B22)-Data!EF$2+INDEX($A22:AZ22,,MAX(ISNUMBER($D22:AZ22)*COLUMN($D22:AZ22))))</f>
        <v>#N/A</v>
      </c>
      <c r="BB22" s="2" t="e">
        <f t="array" ref="BB22">IF(INDEX(Data!EG:EG,$B22)=0,#N/A,INDEX(Data!EG:EG,$B22)-Data!EG$2+INDEX($A22:BA22,,MAX(ISNUMBER($D22:BA22)*COLUMN($D22:BA22))))</f>
        <v>#N/A</v>
      </c>
      <c r="BC22" s="2" t="e">
        <f t="array" ref="BC22">IF(INDEX(Data!EH:EH,$B22)=0,#N/A,INDEX(Data!EH:EH,$B22)-Data!EH$2+INDEX($A22:BB22,,MAX(ISNUMBER($D22:BB22)*COLUMN($D22:BB22))))</f>
        <v>#N/A</v>
      </c>
      <c r="BD22" s="2" t="e">
        <f t="array" ref="BD22">IF(INDEX(Data!EI:EI,$B22)=0,#N/A,INDEX(Data!EI:EI,$B22)-Data!EI$2+INDEX($A22:BC22,,MAX(ISNUMBER($D22:BC22)*COLUMN($D22:BC22))))</f>
        <v>#N/A</v>
      </c>
      <c r="BE22" s="2" t="e">
        <f t="array" ref="BE22">IF(INDEX(Data!EJ:EJ,$B22)=0,#N/A,INDEX(Data!EJ:EJ,$B22)-Data!EJ$2+INDEX($A22:BD22,,MAX(ISNUMBER($D22:BD22)*COLUMN($D22:BD22))))</f>
        <v>#N/A</v>
      </c>
      <c r="BF22" s="2" t="e">
        <f t="array" ref="BF22">IF(INDEX(Data!EK:EK,$B22)=0,#N/A,INDEX(Data!EK:EK,$B22)-Data!EK$2+INDEX($A22:BE22,,MAX(ISNUMBER($D22:BE22)*COLUMN($D22:BE22))))</f>
        <v>#N/A</v>
      </c>
      <c r="BG22" s="2" t="e">
        <f t="array" ref="BG22">IF(INDEX(Data!EL:EL,$B22)=0,#N/A,INDEX(Data!EL:EL,$B22)-Data!EL$2+INDEX($A22:BF22,,MAX(ISNUMBER($D22:BF22)*COLUMN($D22:BF22))))</f>
        <v>#N/A</v>
      </c>
      <c r="BH22" s="2" t="e">
        <f t="array" ref="BH22">IF(INDEX(Data!EM:EM,$B22)=0,#N/A,INDEX(Data!EM:EM,$B22)-Data!EM$2+INDEX($A22:BG22,,MAX(ISNUMBER($D22:BG22)*COLUMN($D22:BG22))))</f>
        <v>#N/A</v>
      </c>
      <c r="BI22" s="2" t="e">
        <f t="array" ref="BI22">IF(INDEX(Data!EN:EN,$B22)=0,#N/A,INDEX(Data!EN:EN,$B22)-Data!EN$2+INDEX($A22:BH22,,MAX(ISNUMBER($D22:BH22)*COLUMN($D22:BH22))))</f>
        <v>#N/A</v>
      </c>
      <c r="BJ22" s="2" t="e">
        <f t="array" ref="BJ22">IF(INDEX(Data!EO:EO,$B22)=0,#N/A,INDEX(Data!EO:EO,$B22)-Data!EO$2+INDEX($A22:BI22,,MAX(ISNUMBER($D22:BI22)*COLUMN($D22:BI22))))</f>
        <v>#N/A</v>
      </c>
      <c r="BK22" s="2" t="e">
        <f t="array" ref="BK22">IF(INDEX(Data!EP:EP,$B22)=0,#N/A,INDEX(Data!EP:EP,$B22)-Data!EP$2+INDEX($A22:BJ22,,MAX(ISNUMBER($D22:BJ22)*COLUMN($D22:BJ22))))</f>
        <v>#N/A</v>
      </c>
      <c r="BL22" s="2" t="e">
        <f t="array" ref="BL22">IF(INDEX(Data!EQ:EQ,$B22)=0,#N/A,INDEX(Data!EQ:EQ,$B22)-Data!EQ$2+INDEX($A22:BK22,,MAX(ISNUMBER($D22:BK22)*COLUMN($D22:BK22))))</f>
        <v>#N/A</v>
      </c>
      <c r="BM22" s="2" t="e">
        <f t="array" ref="BM22">IF(INDEX(Data!ER:ER,$B22)=0,#N/A,INDEX(Data!ER:ER,$B22)-Data!ER$2+INDEX($A22:BL22,,MAX(ISNUMBER($D22:BL22)*COLUMN($D22:BL22))))</f>
        <v>#N/A</v>
      </c>
      <c r="BN22" s="2" t="e">
        <f t="array" ref="BN22">IF(INDEX(Data!ES:ES,$B22)=0,#N/A,INDEX(Data!ES:ES,$B22)-Data!ES$2+INDEX($A22:BM22,,MAX(ISNUMBER($D22:BM22)*COLUMN($D22:BM22))))</f>
        <v>#N/A</v>
      </c>
      <c r="BO22" s="2" t="e">
        <f t="array" ref="BO22">IF(INDEX(Data!ET:ET,$B22)=0,#N/A,INDEX(Data!ET:ET,$B22)-Data!ET$2+INDEX($A22:BN22,,MAX(ISNUMBER($D22:BN22)*COLUMN($D22:BN22))))</f>
        <v>#N/A</v>
      </c>
      <c r="BP22" s="2" t="e">
        <f t="array" ref="BP22">IF(INDEX(Data!EU:EU,$B22)=0,#N/A,INDEX(Data!EU:EU,$B22)-Data!EU$2+INDEX($A22:BO22,,MAX(ISNUMBER($D22:BO22)*COLUMN($D22:BO22))))</f>
        <v>#N/A</v>
      </c>
      <c r="BQ22" s="2" t="e">
        <f t="array" ref="BQ22">IF(INDEX(Data!EV:EV,$B22)=0,#N/A,INDEX(Data!EV:EV,$B22)-Data!EV$2+INDEX($A22:BP22,,MAX(ISNUMBER($D22:BP22)*COLUMN($D22:BP22))))</f>
        <v>#N/A</v>
      </c>
      <c r="BR22" s="2" t="e">
        <f t="array" ref="BR22">IF(INDEX(Data!EW:EW,$B22)=0,#N/A,INDEX(Data!EW:EW,$B22)-Data!EW$2+INDEX($A22:BQ22,,MAX(ISNUMBER($D22:BQ22)*COLUMN($D22:BQ22))))</f>
        <v>#N/A</v>
      </c>
      <c r="BS22" s="2" t="e">
        <f t="array" ref="BS22">IF(INDEX(Data!EX:EX,$B22)=0,#N/A,INDEX(Data!EX:EX,$B22)-Data!EX$2+INDEX($A22:BR22,,MAX(ISNUMBER($D22:BR22)*COLUMN($D22:BR22))))</f>
        <v>#N/A</v>
      </c>
      <c r="BT22" s="2" t="e">
        <f t="array" ref="BT22">IF(INDEX(Data!EY:EY,$B22)=0,#N/A,INDEX(Data!EY:EY,$B22)-Data!EY$2+INDEX($A22:BS22,,MAX(ISNUMBER($D22:BS22)*COLUMN($D22:BS22))))</f>
        <v>#N/A</v>
      </c>
      <c r="BU22" s="2" t="e">
        <f t="array" ref="BU22">IF(INDEX(Data!EZ:EZ,$B22)=0,#N/A,INDEX(Data!EZ:EZ,$B22)-Data!EZ$2+INDEX($A22:BT22,,MAX(ISNUMBER($D22:BT22)*COLUMN($D22:BT22))))</f>
        <v>#N/A</v>
      </c>
      <c r="BV22" s="2" t="e">
        <f t="array" ref="BV22">IF(INDEX(Data!FA:FA,$B22)=0,#N/A,INDEX(Data!FA:FA,$B22)-Data!FA$2+INDEX($A22:BU22,,MAX(ISNUMBER($D22:BU22)*COLUMN($D22:BU22))))</f>
        <v>#N/A</v>
      </c>
      <c r="BW22" s="2" t="e">
        <f t="array" ref="BW22">IF(INDEX(Data!FB:FB,$B22)=0,#N/A,INDEX(Data!FB:FB,$B22)-Data!FB$2+INDEX($A22:BV22,,MAX(ISNUMBER($D22:BV22)*COLUMN($D22:BV22))))</f>
        <v>#N/A</v>
      </c>
      <c r="BX22" s="2" t="e">
        <f t="array" ref="BX22">IF(INDEX(Data!FC:FC,$B22)=0,#N/A,INDEX(Data!FC:FC,$B22)-Data!FC$2+INDEX($A22:BW22,,MAX(ISNUMBER($D22:BW22)*COLUMN($D22:BW22))))</f>
        <v>#N/A</v>
      </c>
      <c r="BY22" s="2" t="e">
        <f t="array" ref="BY22">IF(INDEX(Data!FD:FD,$B22)=0,#N/A,INDEX(Data!FD:FD,$B22)-Data!FD$2+INDEX($A22:BX22,,MAX(ISNUMBER($D22:BX22)*COLUMN($D22:BX22))))</f>
        <v>#N/A</v>
      </c>
      <c r="BZ22" s="2" t="e">
        <f t="array" ref="BZ22">IF(INDEX(Data!FE:FE,$B22)=0,#N/A,INDEX(Data!FE:FE,$B22)-Data!FE$2+INDEX($A22:BY22,,MAX(ISNUMBER($D22:BY22)*COLUMN($D22:BY22))))</f>
        <v>#N/A</v>
      </c>
      <c r="CA22" s="2" t="e">
        <f t="array" ref="CA22">IF(INDEX(Data!FF:FF,$B22)=0,#N/A,INDEX(Data!FF:FF,$B22)-Data!FF$2+INDEX($A22:BZ22,,MAX(ISNUMBER($D22:BZ22)*COLUMN($D22:BZ22))))</f>
        <v>#N/A</v>
      </c>
      <c r="CB22" s="2" t="e">
        <f t="array" ref="CB22">IF(INDEX(Data!FG:FG,$B22)=0,#N/A,INDEX(Data!FG:FG,$B22)-Data!FG$2+INDEX($A22:CA22,,MAX(ISNUMBER($D22:CA22)*COLUMN($D22:CA22))))</f>
        <v>#N/A</v>
      </c>
      <c r="CC22" s="2" t="e">
        <f t="array" ref="CC22">IF(INDEX(Data!FH:FH,$B22)=0,#N/A,INDEX(Data!FH:FH,$B22)-Data!FH$2+INDEX($A22:CB22,,MAX(ISNUMBER($D22:CB22)*COLUMN($D22:CB22))))</f>
        <v>#N/A</v>
      </c>
      <c r="CD22" s="2" t="e">
        <f t="array" ref="CD22">IF(INDEX(Data!FI:FI,$B22)=0,#N/A,INDEX(Data!FI:FI,$B22)-Data!FI$2+INDEX($A22:CC22,,MAX(ISNUMBER($D22:CC22)*COLUMN($D22:CC22))))</f>
        <v>#N/A</v>
      </c>
      <c r="CE22" s="2" t="e">
        <f t="array" ref="CE22">IF(INDEX(Data!FJ:FJ,$B22)=0,#N/A,INDEX(Data!FJ:FJ,$B22)-Data!FJ$2+INDEX($A22:CD22,,MAX(ISNUMBER($D22:CD22)*COLUMN($D22:CD22))))</f>
        <v>#N/A</v>
      </c>
      <c r="CF22" s="2" t="e">
        <f t="array" ref="CF22">IF(INDEX(Data!FK:FK,$B22)=0,#N/A,INDEX(Data!FK:FK,$B22)-Data!FK$2+INDEX($A22:CE22,,MAX(ISNUMBER($D22:CE22)*COLUMN($D22:CE22))))</f>
        <v>#N/A</v>
      </c>
      <c r="CG22" s="2" t="e">
        <f t="array" ref="CG22">IF(INDEX(Data!FL:FL,$B22)=0,#N/A,INDEX(Data!FL:FL,$B22)-Data!FL$2+INDEX($A22:CF22,,MAX(ISNUMBER($D22:CF22)*COLUMN($D22:CF22))))</f>
        <v>#N/A</v>
      </c>
      <c r="CH22" s="2" t="e">
        <f t="array" ref="CH22">IF(INDEX(Data!FM:FM,$B22)=0,#N/A,INDEX(Data!FM:FM,$B22)-Data!FM$2+INDEX($A22:CG22,,MAX(ISNUMBER($D22:CG22)*COLUMN($D22:CG22))))</f>
        <v>#N/A</v>
      </c>
      <c r="CI22" s="2" t="e">
        <f t="array" ref="CI22">IF(INDEX(Data!FN:FN,$B22)=0,#N/A,INDEX(Data!FN:FN,$B22)-Data!FN$2+INDEX($A22:CH22,,MAX(ISNUMBER($D22:CH22)*COLUMN($D22:CH22))))</f>
        <v>#N/A</v>
      </c>
      <c r="CJ22" s="2" t="e">
        <f t="array" ref="CJ22">IF(INDEX(Data!FO:FO,$B22)=0,#N/A,INDEX(Data!FO:FO,$B22)-Data!FO$2+INDEX($A22:CI22,,MAX(ISNUMBER($D22:CI22)*COLUMN($D22:CI22))))</f>
        <v>#N/A</v>
      </c>
      <c r="CK22" s="2" t="e">
        <f t="array" ref="CK22">IF(INDEX(Data!FP:FP,$B22)=0,#N/A,INDEX(Data!FP:FP,$B22)-Data!FP$2+INDEX($A22:CJ22,,MAX(ISNUMBER($D22:CJ22)*COLUMN($D22:CJ22))))</f>
        <v>#N/A</v>
      </c>
      <c r="CL22" s="2" t="e">
        <f t="array" ref="CL22">IF(INDEX(Data!FQ:FQ,$B22)=0,#N/A,INDEX(Data!FQ:FQ,$B22)-Data!FQ$2+INDEX($A22:CK22,,MAX(ISNUMBER($D22:CK22)*COLUMN($D22:CK22))))</f>
        <v>#N/A</v>
      </c>
      <c r="CM22" s="2" t="e">
        <f t="array" ref="CM22">IF(INDEX(Data!FR:FR,$B22)=0,#N/A,INDEX(Data!FR:FR,$B22)-Data!FR$2+INDEX($A22:CL22,,MAX(ISNUMBER($D22:CL22)*COLUMN($D22:CL22))))</f>
        <v>#N/A</v>
      </c>
      <c r="CN22" s="2" t="e">
        <f t="array" ref="CN22">IF(INDEX(Data!FS:FS,$B22)=0,#N/A,INDEX(Data!FS:FS,$B22)-Data!FS$2+INDEX($A22:CM22,,MAX(ISNUMBER($D22:CM22)*COLUMN($D22:CM22))))</f>
        <v>#N/A</v>
      </c>
      <c r="CO22" s="2" t="e">
        <f t="array" ref="CO22">IF(INDEX(Data!FT:FT,$B22)=0,#N/A,INDEX(Data!FT:FT,$B22)-Data!FT$2+INDEX($A22:CN22,,MAX(ISNUMBER($D22:CN22)*COLUMN($D22:CN22))))</f>
        <v>#N/A</v>
      </c>
      <c r="CP22" s="2" t="e">
        <f t="array" ref="CP22">IF(INDEX(Data!FU:FU,$B22)=0,#N/A,INDEX(Data!FU:FU,$B22)-Data!FU$2+INDEX($A22:CO22,,MAX(ISNUMBER($D22:CO22)*COLUMN($D22:CO22))))</f>
        <v>#N/A</v>
      </c>
      <c r="CQ22" s="2" t="e">
        <f t="array" ref="CQ22">IF(INDEX(Data!FV:FV,$B22)=0,#N/A,INDEX(Data!FV:FV,$B22)-Data!FV$2+INDEX($A22:CP22,,MAX(ISNUMBER($D22:CP22)*COLUMN($D22:CP22))))</f>
        <v>#N/A</v>
      </c>
      <c r="CR22" s="2" t="e">
        <f t="array" ref="CR22">IF(INDEX(Data!FW:FW,$B22)=0,#N/A,INDEX(Data!FW:FW,$B22)-Data!FW$2+INDEX($A22:CQ22,,MAX(ISNUMBER($D22:CQ22)*COLUMN($D22:CQ22))))</f>
        <v>#N/A</v>
      </c>
      <c r="CS22" s="2" t="e">
        <f t="array" ref="CS22">IF(INDEX(Data!FX:FX,$B22)=0,#N/A,INDEX(Data!FX:FX,$B22)-Data!FX$2+INDEX($A22:CR22,,MAX(ISNUMBER($D22:CR22)*COLUMN($D22:CR22))))</f>
        <v>#N/A</v>
      </c>
      <c r="CT22" s="2" t="e">
        <f t="array" ref="CT22">IF(INDEX(Data!FY:FY,$B22)=0,#N/A,INDEX(Data!FY:FY,$B22)-Data!FY$2+INDEX($A22:CS22,,MAX(ISNUMBER($D22:CS22)*COLUMN($D22:CS22))))</f>
        <v>#N/A</v>
      </c>
      <c r="CU22" s="2" t="e">
        <f t="array" ref="CU22">IF(INDEX(Data!FZ:FZ,$B22)=0,#N/A,INDEX(Data!FZ:FZ,$B22)-Data!FZ$2+INDEX($A22:CT22,,MAX(ISNUMBER($D22:CT22)*COLUMN($D22:CT22))))</f>
        <v>#N/A</v>
      </c>
      <c r="CV22" s="2" t="e">
        <f t="array" ref="CV22">IF(INDEX(Data!GA:GA,$B22)=0,#N/A,INDEX(Data!GA:GA,$B22)-Data!GA$2+INDEX($A22:CU22,,MAX(ISNUMBER($D22:CU22)*COLUMN($D22:CU22))))</f>
        <v>#N/A</v>
      </c>
      <c r="CW22" s="2" t="e">
        <f t="array" ref="CW22">IF(INDEX(Data!GB:GB,$B22)=0,#N/A,INDEX(Data!GB:GB,$B22)-Data!GB$2+INDEX($A22:CV22,,MAX(ISNUMBER($D22:CV22)*COLUMN($D22:CV22))))</f>
        <v>#N/A</v>
      </c>
      <c r="CX22" s="2" t="e">
        <f t="array" ref="CX22">IF(INDEX(Data!GC:GC,$B22)=0,#N/A,INDEX(Data!GC:GC,$B22)-Data!GC$2+INDEX($A22:CW22,,MAX(ISNUMBER($D22:CW22)*COLUMN($D22:CW22))))</f>
        <v>#N/A</v>
      </c>
      <c r="CY22" s="2" t="e">
        <f t="array" ref="CY22">IF(INDEX(Data!GD:GD,$B22)=0,#N/A,INDEX(Data!GD:GD,$B22)-Data!GD$2+INDEX($A22:CX22,,MAX(ISNUMBER($D22:CX22)*COLUMN($D22:CX22))))</f>
        <v>#N/A</v>
      </c>
      <c r="CZ22" s="2" t="e">
        <f t="array" ref="CZ22">IF(INDEX(Data!GE:GE,$B22)=0,#N/A,INDEX(Data!GE:GE,$B22)-Data!GE$2+INDEX($A22:CY22,,MAX(ISNUMBER($D22:CY22)*COLUMN($D22:CY22))))</f>
        <v>#N/A</v>
      </c>
      <c r="DA22" s="2" t="e">
        <f t="array" ref="DA22">IF(INDEX(Data!GF:GF,$B22)=0,#N/A,INDEX(Data!GF:GF,$B22)-Data!GF$2+INDEX($A22:CZ22,,MAX(ISNUMBER($D22:CZ22)*COLUMN($D22:CZ22))))</f>
        <v>#N/A</v>
      </c>
      <c r="DB22" s="2" t="e">
        <f t="array" ref="DB22">IF(INDEX(Data!GG:GG,$B22)=0,#N/A,INDEX(Data!GG:GG,$B22)-Data!GG$2+INDEX($A22:DA22,,MAX(ISNUMBER($D22:DA22)*COLUMN($D22:DA22))))</f>
        <v>#N/A</v>
      </c>
      <c r="DC22" s="2" t="e">
        <f t="array" ref="DC22">IF(INDEX(Data!GH:GH,$B22)=0,#N/A,INDEX(Data!GH:GH,$B22)-Data!GH$2+INDEX($A22:DB22,,MAX(ISNUMBER($D22:DB22)*COLUMN($D22:DB22))))</f>
        <v>#N/A</v>
      </c>
      <c r="DD22" s="2" t="e">
        <f t="array" ref="DD22">IF(INDEX(Data!GI:GI,$B22)=0,#N/A,INDEX(Data!GI:GI,$B22)-Data!GI$2+INDEX($A22:DC22,,MAX(ISNUMBER($D22:DC22)*COLUMN($D22:DC22))))</f>
        <v>#N/A</v>
      </c>
      <c r="DE22" s="2" t="e">
        <f t="array" ref="DE22">IF(INDEX(Data!GJ:GJ,$B22)=0,#N/A,INDEX(Data!GJ:GJ,$B22)-Data!GJ$2+INDEX($A22:DD22,,MAX(ISNUMBER($D22:DD22)*COLUMN($D22:DD22))))</f>
        <v>#N/A</v>
      </c>
      <c r="DF22" s="2" t="e">
        <f t="array" ref="DF22">IF(INDEX(Data!GK:GK,$B22)=0,#N/A,INDEX(Data!GK:GK,$B22)-Data!GK$2+INDEX($A22:DE22,,MAX(ISNUMBER($D22:DE22)*COLUMN($D22:DE22))))</f>
        <v>#N/A</v>
      </c>
      <c r="DG22" s="2" t="e">
        <f t="array" ref="DG22">IF(INDEX(Data!GL:GL,$B22)=0,#N/A,INDEX(Data!GL:GL,$B22)-Data!GL$2+INDEX($A22:DF22,,MAX(ISNUMBER($D22:DF22)*COLUMN($D22:DF22))))</f>
        <v>#N/A</v>
      </c>
      <c r="DH22" s="2" t="e">
        <f t="array" ref="DH22">IF(INDEX(Data!GM:GM,$B22)=0,#N/A,INDEX(Data!GM:GM,$B22)-Data!GM$2+INDEX($A22:DG22,,MAX(ISNUMBER($D22:DG22)*COLUMN($D22:DG22))))</f>
        <v>#N/A</v>
      </c>
      <c r="DI22" s="2" t="e">
        <f t="array" ref="DI22">IF(INDEX(Data!GN:GN,$B22)=0,#N/A,INDEX(Data!GN:GN,$B22)-Data!GN$2+INDEX($A22:DH22,,MAX(ISNUMBER($D22:DH22)*COLUMN($D22:DH22))))</f>
        <v>#N/A</v>
      </c>
      <c r="DJ22" s="2" t="e">
        <f t="array" ref="DJ22">IF(INDEX(Data!GO:GO,$B22)=0,#N/A,INDEX(Data!GO:GO,$B22)-Data!GO$2+INDEX($A22:DI22,,MAX(ISNUMBER($D22:DI22)*COLUMN($D22:DI22))))</f>
        <v>#N/A</v>
      </c>
      <c r="DK22" s="2" t="e">
        <f t="array" ref="DK22">IF(INDEX(Data!GP:GP,$B22)=0,#N/A,INDEX(Data!GP:GP,$B22)-Data!GP$2+INDEX($A22:DJ22,,MAX(ISNUMBER($D22:DJ22)*COLUMN($D22:DJ22))))</f>
        <v>#N/A</v>
      </c>
      <c r="DL22" s="2" t="e">
        <f t="array" ref="DL22">IF(INDEX(Data!GQ:GQ,$B22)=0,#N/A,INDEX(Data!GQ:GQ,$B22)-Data!GQ$2+INDEX($A22:DK22,,MAX(ISNUMBER($D22:DK22)*COLUMN($D22:DK22))))</f>
        <v>#N/A</v>
      </c>
      <c r="DM22" s="2" t="e">
        <f t="array" ref="DM22">IF(INDEX(Data!GR:GR,$B22)=0,#N/A,INDEX(Data!GR:GR,$B22)-Data!GR$2+INDEX($A22:DL22,,MAX(ISNUMBER($D22:DL22)*COLUMN($D22:DL22))))</f>
        <v>#N/A</v>
      </c>
      <c r="DN22" s="2" t="e">
        <f t="array" ref="DN22">IF(INDEX(Data!GS:GS,$B22)=0,#N/A,INDEX(Data!GS:GS,$B22)-Data!GS$2+INDEX($A22:DM22,,MAX(ISNUMBER($D22:DM22)*COLUMN($D22:DM22))))</f>
        <v>#N/A</v>
      </c>
      <c r="DO22" s="2" t="e">
        <f t="array" ref="DO22">IF(INDEX(Data!GT:GT,$B22)=0,#N/A,INDEX(Data!GT:GT,$B22)-Data!GT$2+INDEX($A22:DN22,,MAX(ISNUMBER($D22:DN22)*COLUMN($D22:DN22))))</f>
        <v>#N/A</v>
      </c>
      <c r="DP22" s="2" t="e">
        <f t="array" ref="DP22">IF(INDEX(Data!GU:GU,$B22)=0,#N/A,INDEX(Data!GU:GU,$B22)-Data!GU$2+INDEX($A22:DO22,,MAX(ISNUMBER($D22:DO22)*COLUMN($D22:DO22))))</f>
        <v>#N/A</v>
      </c>
      <c r="DQ22" s="2" t="e">
        <f t="array" ref="DQ22">IF(INDEX(Data!GV:GV,$B22)=0,#N/A,INDEX(Data!GV:GV,$B22)-Data!GV$2+INDEX($A22:DP22,,MAX(ISNUMBER($D22:DP22)*COLUMN($D22:DP22))))</f>
        <v>#N/A</v>
      </c>
      <c r="DR22" s="2" t="e">
        <f t="array" ref="DR22">IF(INDEX(Data!GW:GW,$B22)=0,#N/A,INDEX(Data!GW:GW,$B22)-Data!GW$2+INDEX($A22:DQ22,,MAX(ISNUMBER($D22:DQ22)*COLUMN($D22:DQ22))))</f>
        <v>#N/A</v>
      </c>
      <c r="DS22" s="2" t="e">
        <f t="array" ref="DS22">IF(INDEX(Data!GX:GX,$B22)=0,#N/A,INDEX(Data!GX:GX,$B22)-Data!GX$2+INDEX($A22:DR22,,MAX(ISNUMBER($D22:DR22)*COLUMN($D22:DR22))))</f>
        <v>#N/A</v>
      </c>
      <c r="DT22" s="2" t="e">
        <f t="array" ref="DT22">IF(INDEX(Data!GY:GY,$B22)=0,#N/A,INDEX(Data!GY:GY,$B22)-Data!GY$2+INDEX($A22:DS22,,MAX(ISNUMBER($D22:DS22)*COLUMN($D22:DS22))))</f>
        <v>#N/A</v>
      </c>
      <c r="DU22" s="2" t="e">
        <f t="array" ref="DU22">IF(INDEX(Data!GZ:GZ,$B22)=0,#N/A,INDEX(Data!GZ:GZ,$B22)-Data!GZ$2+INDEX($A22:DT22,,MAX(ISNUMBER($D22:DT22)*COLUMN($D22:DT22))))</f>
        <v>#N/A</v>
      </c>
      <c r="DV22" s="2" t="e">
        <f t="array" ref="DV22">IF(INDEX(Data!HA:HA,$B22)=0,#N/A,INDEX(Data!HA:HA,$B22)-Data!HA$2+INDEX($A22:DU22,,MAX(ISNUMBER($D22:DU22)*COLUMN($D22:DU22))))</f>
        <v>#N/A</v>
      </c>
      <c r="DW22" s="2" t="e">
        <f t="array" ref="DW22">IF(INDEX(Data!HB:HB,$B22)=0,#N/A,INDEX(Data!HB:HB,$B22)-Data!HB$2+INDEX($A22:DV22,,MAX(ISNUMBER($D22:DV22)*COLUMN($D22:DV22))))</f>
        <v>#N/A</v>
      </c>
      <c r="DX22" s="2" t="e">
        <f t="array" ref="DX22">IF(INDEX(Data!HC:HC,$B22)=0,#N/A,INDEX(Data!HC:HC,$B22)-Data!HC$2+INDEX($A22:DW22,,MAX(ISNUMBER($D22:DW22)*COLUMN($D22:DW22))))</f>
        <v>#N/A</v>
      </c>
      <c r="DY22" s="2" t="e">
        <f t="array" ref="DY22">IF(INDEX(Data!HD:HD,$B22)=0,#N/A,INDEX(Data!HD:HD,$B22)-Data!HD$2+INDEX($A22:DX22,,MAX(ISNUMBER($D22:DX22)*COLUMN($D22:DX22))))</f>
        <v>#N/A</v>
      </c>
      <c r="DZ22" s="2" t="e">
        <f t="array" ref="DZ22">IF(INDEX(Data!HE:HE,$B22)=0,#N/A,INDEX(Data!HE:HE,$B22)-Data!HE$2+INDEX($A22:DY22,,MAX(ISNUMBER($D22:DY22)*COLUMN($D22:DY22))))</f>
        <v>#N/A</v>
      </c>
      <c r="EA22" s="2" t="e">
        <f t="array" ref="EA22">IF(INDEX(Data!HF:HF,$B22)=0,#N/A,INDEX(Data!HF:HF,$B22)-Data!HF$2+INDEX($A22:DZ22,,MAX(ISNUMBER($D22:DZ22)*COLUMN($D22:DZ22))))</f>
        <v>#N/A</v>
      </c>
      <c r="EB22" s="2" t="e">
        <f t="array" ref="EB22">IF(INDEX(Data!HG:HG,$B22)=0,#N/A,INDEX(Data!HG:HG,$B22)-Data!HG$2+INDEX($A22:EA22,,MAX(ISNUMBER($D22:EA22)*COLUMN($D22:EA22))))</f>
        <v>#N/A</v>
      </c>
      <c r="EC22" s="2" t="e">
        <f t="array" ref="EC22">IF(INDEX(Data!HH:HH,$B22)=0,#N/A,INDEX(Data!HH:HH,$B22)-Data!HH$2+INDEX($A22:EB22,,MAX(ISNUMBER($D22:EB22)*COLUMN($D22:EB22))))</f>
        <v>#N/A</v>
      </c>
      <c r="ED22" s="2" t="e">
        <f t="array" ref="ED22">IF(INDEX(Data!HI:HI,$B22)=0,#N/A,INDEX(Data!HI:HI,$B22)-Data!HI$2+INDEX($A22:EC22,,MAX(ISNUMBER($D22:EC22)*COLUMN($D22:EC22))))</f>
        <v>#N/A</v>
      </c>
      <c r="EE22" s="2" t="e">
        <f t="array" ref="EE22">IF(INDEX(Data!HJ:HJ,$B22)=0,#N/A,INDEX(Data!HJ:HJ,$B22)-Data!HJ$2+INDEX($A22:ED22,,MAX(ISNUMBER($D22:ED22)*COLUMN($D22:ED22))))</f>
        <v>#N/A</v>
      </c>
      <c r="EF22" s="2" t="e">
        <f t="array" ref="EF22">IF(INDEX(Data!HK:HK,$B22)=0,#N/A,INDEX(Data!HK:HK,$B22)-Data!HK$2+INDEX($A22:EE22,,MAX(ISNUMBER($D22:EE22)*COLUMN($D22:EE22))))</f>
        <v>#N/A</v>
      </c>
      <c r="EG22" s="2" t="e">
        <f t="array" ref="EG22">IF(INDEX(Data!HL:HL,$B22)=0,#N/A,INDEX(Data!HL:HL,$B22)-Data!HL$2+INDEX($A22:EF22,,MAX(ISNUMBER($D22:EF22)*COLUMN($D22:EF22))))</f>
        <v>#N/A</v>
      </c>
      <c r="EH22" s="2" t="e">
        <f t="array" ref="EH22">IF(INDEX(Data!HM:HM,$B22)=0,#N/A,INDEX(Data!HM:HM,$B22)-Data!HM$2+INDEX($A22:EG22,,MAX(ISNUMBER($D22:EG22)*COLUMN($D22:EG22))))</f>
        <v>#N/A</v>
      </c>
      <c r="EI22" s="2" t="e">
        <f t="array" ref="EI22">IF(INDEX(Data!HN:HN,$B22)=0,#N/A,INDEX(Data!HN:HN,$B22)-Data!HN$2+INDEX($A22:EH22,,MAX(ISNUMBER($D22:EH22)*COLUMN($D22:EH22))))</f>
        <v>#N/A</v>
      </c>
    </row>
    <row r="23" spans="1:139" x14ac:dyDescent="0.25">
      <c r="A23" s="2" t="str">
        <f>Data!CG98</f>
        <v>Gerhard Fluch</v>
      </c>
      <c r="B23" s="2">
        <f>MATCH(A23,Data!CG:CG,0)</f>
        <v>98</v>
      </c>
      <c r="C23" s="2">
        <f ca="1">COUNTIF(OFFSET(Data!$CJ$1:$EZ$78,B23-1,0,1),"&gt;0")</f>
        <v>26</v>
      </c>
      <c r="D23" s="2">
        <v>0</v>
      </c>
      <c r="E23" s="2">
        <f t="array" ref="E23">IF(INDEX(Data!CJ:CJ,$B23)=0,#N/A,INDEX(Data!CJ:CJ,$B23)-Data!CJ$2+INDEX($A23:D23,,MAX(ISNUMBER($D23:D23)*COLUMN($D23:D23))))</f>
        <v>0</v>
      </c>
      <c r="F23" s="2">
        <f t="array" ref="F23">IF(INDEX(Data!CK:CK,$B23)=0,#N/A,INDEX(Data!CK:CK,$B23)-Data!CK$2+INDEX($A23:E23,,MAX(ISNUMBER($D23:E23)*COLUMN($D23:E23))))</f>
        <v>0</v>
      </c>
      <c r="G23" s="2">
        <f t="array" ref="G23">IF(INDEX(Data!CL:CL,$B23)=0,#N/A,INDEX(Data!CL:CL,$B23)-Data!CL$2+INDEX($A23:F23,,MAX(ISNUMBER($D23:F23)*COLUMN($D23:F23))))</f>
        <v>0</v>
      </c>
      <c r="H23" s="2">
        <f t="array" ref="H23">IF(INDEX(Data!CM:CM,$B23)=0,#N/A,INDEX(Data!CM:CM,$B23)-Data!CM$2+INDEX($A23:G23,,MAX(ISNUMBER($D23:G23)*COLUMN($D23:G23))))</f>
        <v>0</v>
      </c>
      <c r="I23" s="2">
        <f t="array" ref="I23">IF(INDEX(Data!CN:CN,$B23)=0,#N/A,INDEX(Data!CN:CN,$B23)-Data!CN$2+INDEX($A23:H23,,MAX(ISNUMBER($D23:H23)*COLUMN($D23:H23))))</f>
        <v>0</v>
      </c>
      <c r="J23" s="2">
        <f t="array" ref="J23">IF(INDEX(Data!CO:CO,$B23)=0,#N/A,INDEX(Data!CO:CO,$B23)-Data!CO$2+INDEX($A23:I23,,MAX(ISNUMBER($D23:I23)*COLUMN($D23:I23))))</f>
        <v>2</v>
      </c>
      <c r="K23" s="2">
        <f t="array" ref="K23">IF(INDEX(Data!CP:CP,$B23)=0,#N/A,INDEX(Data!CP:CP,$B23)-Data!CP$2+INDEX($A23:J23,,MAX(ISNUMBER($D23:J23)*COLUMN($D23:J23))))</f>
        <v>2</v>
      </c>
      <c r="L23" s="2">
        <f t="array" ref="L23">IF(INDEX(Data!CQ:CQ,$B23)=0,#N/A,INDEX(Data!CQ:CQ,$B23)-Data!CQ$2+INDEX($A23:K23,,MAX(ISNUMBER($D23:K23)*COLUMN($D23:K23))))</f>
        <v>3</v>
      </c>
      <c r="M23" s="2">
        <f t="array" ref="M23">IF(INDEX(Data!CR:CR,$B23)=0,#N/A,INDEX(Data!CR:CR,$B23)-Data!CR$2+INDEX($A23:L23,,MAX(ISNUMBER($D23:L23)*COLUMN($D23:L23))))</f>
        <v>3</v>
      </c>
      <c r="N23" s="2">
        <f t="array" ref="N23">IF(INDEX(Data!CS:CS,$B23)=0,#N/A,INDEX(Data!CS:CS,$B23)-Data!CS$2+INDEX($A23:M23,,MAX(ISNUMBER($D23:M23)*COLUMN($D23:M23))))</f>
        <v>4</v>
      </c>
      <c r="O23" s="2">
        <f t="array" ref="O23">IF(INDEX(Data!CT:CT,$B23)=0,#N/A,INDEX(Data!CT:CT,$B23)-Data!CT$2+INDEX($A23:N23,,MAX(ISNUMBER($D23:N23)*COLUMN($D23:N23))))</f>
        <v>5</v>
      </c>
      <c r="P23" s="2">
        <f t="array" ref="P23">IF(INDEX(Data!CU:CU,$B23)=0,#N/A,INDEX(Data!CU:CU,$B23)-Data!CU$2+INDEX($A23:O23,,MAX(ISNUMBER($D23:O23)*COLUMN($D23:O23))))</f>
        <v>5</v>
      </c>
      <c r="Q23" s="2">
        <f t="array" ref="Q23">IF(INDEX(Data!CV:CV,$B23)=0,#N/A,INDEX(Data!CV:CV,$B23)-Data!CV$2+INDEX($A23:P23,,MAX(ISNUMBER($D23:P23)*COLUMN($D23:P23))))</f>
        <v>6</v>
      </c>
      <c r="R23" s="2">
        <f t="array" ref="R23">IF(INDEX(Data!CW:CW,$B23)=0,#N/A,INDEX(Data!CW:CW,$B23)-Data!CW$2+INDEX($A23:Q23,,MAX(ISNUMBER($D23:Q23)*COLUMN($D23:Q23))))</f>
        <v>7</v>
      </c>
      <c r="S23" s="2">
        <f t="array" ref="S23">IF(INDEX(Data!CX:CX,$B23)=0,#N/A,INDEX(Data!CX:CX,$B23)-Data!CX$2+INDEX($A23:R23,,MAX(ISNUMBER($D23:R23)*COLUMN($D23:R23))))</f>
        <v>7</v>
      </c>
      <c r="T23" s="2">
        <f t="array" ref="T23">IF(INDEX(Data!CY:CY,$B23)=0,#N/A,INDEX(Data!CY:CY,$B23)-Data!CY$2+INDEX($A23:S23,,MAX(ISNUMBER($D23:S23)*COLUMN($D23:S23))))</f>
        <v>8</v>
      </c>
      <c r="U23" s="2">
        <f t="array" ref="U23">IF(INDEX(Data!CZ:CZ,$B23)=0,#N/A,INDEX(Data!CZ:CZ,$B23)-Data!CZ$2+INDEX($A23:T23,,MAX(ISNUMBER($D23:T23)*COLUMN($D23:T23))))</f>
        <v>8</v>
      </c>
      <c r="V23" s="2">
        <f t="array" ref="V23">IF(INDEX(Data!DA:DA,$B23)=0,#N/A,INDEX(Data!DA:DA,$B23)-Data!DA$2+INDEX($A23:U23,,MAX(ISNUMBER($D23:U23)*COLUMN($D23:U23))))</f>
        <v>8</v>
      </c>
      <c r="W23" s="2">
        <f t="array" ref="W23">IF(INDEX(Data!DB:DB,$B23)=0,#N/A,INDEX(Data!DB:DB,$B23)-Data!DB$2+INDEX($A23:V23,,MAX(ISNUMBER($D23:V23)*COLUMN($D23:V23))))</f>
        <v>9</v>
      </c>
      <c r="X23" s="2">
        <f t="array" ref="X23">IF(INDEX(Data!DC:DC,$B23)=0,#N/A,INDEX(Data!DC:DC,$B23)-Data!DC$2+INDEX($A23:W23,,MAX(ISNUMBER($D23:W23)*COLUMN($D23:W23))))</f>
        <v>9</v>
      </c>
      <c r="Y23" s="2">
        <f t="array" ref="Y23">IF(INDEX(Data!DD:DD,$B23)=0,#N/A,INDEX(Data!DD:DD,$B23)-Data!DD$2+INDEX($A23:X23,,MAX(ISNUMBER($D23:X23)*COLUMN($D23:X23))))</f>
        <v>9</v>
      </c>
      <c r="Z23" s="2">
        <f t="array" ref="Z23">IF(INDEX(Data!DE:DE,$B23)=0,#N/A,INDEX(Data!DE:DE,$B23)-Data!DE$2+INDEX($A23:Y23,,MAX(ISNUMBER($D23:Y23)*COLUMN($D23:Y23))))</f>
        <v>10</v>
      </c>
      <c r="AA23" s="2">
        <f t="array" ref="AA23">IF(INDEX(Data!DF:DF,$B23)=0,#N/A,INDEX(Data!DF:DF,$B23)-Data!DF$2+INDEX($A23:Z23,,MAX(ISNUMBER($D23:Z23)*COLUMN($D23:Z23))))</f>
        <v>11</v>
      </c>
      <c r="AB23" s="2">
        <f t="array" ref="AB23">IF(INDEX(Data!DG:DG,$B23)=0,#N/A,INDEX(Data!DG:DG,$B23)-Data!DG$2+INDEX($A23:AA23,,MAX(ISNUMBER($D23:AA23)*COLUMN($D23:AA23))))</f>
        <v>11</v>
      </c>
      <c r="AC23" s="2">
        <f t="array" ref="AC23">IF(INDEX(Data!DH:DH,$B23)=0,#N/A,INDEX(Data!DH:DH,$B23)-Data!DH$2+INDEX($A23:AB23,,MAX(ISNUMBER($D23:AB23)*COLUMN($D23:AB23))))</f>
        <v>12</v>
      </c>
      <c r="AD23" s="2">
        <f t="array" ref="AD23">IF(INDEX(Data!DI:DI,$B23)=0,#N/A,INDEX(Data!DI:DI,$B23)-Data!DI$2+INDEX($A23:AC23,,MAX(ISNUMBER($D23:AC23)*COLUMN($D23:AC23))))</f>
        <v>12</v>
      </c>
      <c r="AE23" s="2" t="e">
        <f t="array" ref="AE23">IF(INDEX(Data!DJ:DJ,$B23)=0,#N/A,INDEX(Data!DJ:DJ,$B23)-Data!DJ$2+INDEX($A23:AD23,,MAX(ISNUMBER($D23:AD23)*COLUMN($D23:AD23))))</f>
        <v>#N/A</v>
      </c>
      <c r="AF23" s="2" t="e">
        <f t="array" ref="AF23">IF(INDEX(Data!DK:DK,$B23)=0,#N/A,INDEX(Data!DK:DK,$B23)-Data!DK$2+INDEX($A23:AE23,,MAX(ISNUMBER($D23:AE23)*COLUMN($D23:AE23))))</f>
        <v>#N/A</v>
      </c>
      <c r="AG23" s="2" t="e">
        <f t="array" ref="AG23">IF(INDEX(Data!DL:DL,$B23)=0,#N/A,INDEX(Data!DL:DL,$B23)-Data!DL$2+INDEX($A23:AF23,,MAX(ISNUMBER($D23:AF23)*COLUMN($D23:AF23))))</f>
        <v>#N/A</v>
      </c>
      <c r="AH23" s="2" t="e">
        <f t="array" ref="AH23">IF(INDEX(Data!DM:DM,$B23)=0,#N/A,INDEX(Data!DM:DM,$B23)-Data!DM$2+INDEX($A23:AG23,,MAX(ISNUMBER($D23:AG23)*COLUMN($D23:AG23))))</f>
        <v>#N/A</v>
      </c>
      <c r="AI23" s="2" t="e">
        <f t="array" ref="AI23">IF(INDEX(Data!DN:DN,$B23)=0,#N/A,INDEX(Data!DN:DN,$B23)-Data!DN$2+INDEX($A23:AH23,,MAX(ISNUMBER($D23:AH23)*COLUMN($D23:AH23))))</f>
        <v>#N/A</v>
      </c>
      <c r="AJ23" s="2" t="e">
        <f t="array" ref="AJ23">IF(INDEX(Data!DO:DO,$B23)=0,#N/A,INDEX(Data!DO:DO,$B23)-Data!DO$2+INDEX($A23:AI23,,MAX(ISNUMBER($D23:AI23)*COLUMN($D23:AI23))))</f>
        <v>#N/A</v>
      </c>
      <c r="AK23" s="2" t="e">
        <f t="array" ref="AK23">IF(INDEX(Data!DP:DP,$B23)=0,#N/A,INDEX(Data!DP:DP,$B23)-Data!DP$2+INDEX($A23:AJ23,,MAX(ISNUMBER($D23:AJ23)*COLUMN($D23:AJ23))))</f>
        <v>#N/A</v>
      </c>
      <c r="AL23" s="2" t="e">
        <f t="array" ref="AL23">IF(INDEX(Data!DQ:DQ,$B23)=0,#N/A,INDEX(Data!DQ:DQ,$B23)-Data!DQ$2+INDEX($A23:AK23,,MAX(ISNUMBER($D23:AK23)*COLUMN($D23:AK23))))</f>
        <v>#N/A</v>
      </c>
      <c r="AM23" s="2" t="e">
        <f t="array" ref="AM23">IF(INDEX(Data!DR:DR,$B23)=0,#N/A,INDEX(Data!DR:DR,$B23)-Data!DR$2+INDEX($A23:AL23,,MAX(ISNUMBER($D23:AL23)*COLUMN($D23:AL23))))</f>
        <v>#N/A</v>
      </c>
      <c r="AN23" s="2" t="e">
        <f t="array" ref="AN23">IF(INDEX(Data!DS:DS,$B23)=0,#N/A,INDEX(Data!DS:DS,$B23)-Data!DS$2+INDEX($A23:AM23,,MAX(ISNUMBER($D23:AM23)*COLUMN($D23:AM23))))</f>
        <v>#N/A</v>
      </c>
      <c r="AO23" s="2" t="e">
        <f t="array" ref="AO23">IF(INDEX(Data!DT:DT,$B23)=0,#N/A,INDEX(Data!DT:DT,$B23)-Data!DT$2+INDEX($A23:AN23,,MAX(ISNUMBER($D23:AN23)*COLUMN($D23:AN23))))</f>
        <v>#N/A</v>
      </c>
      <c r="AP23" s="2" t="e">
        <f t="array" ref="AP23">IF(INDEX(Data!DU:DU,$B23)=0,#N/A,INDEX(Data!DU:DU,$B23)-Data!DU$2+INDEX($A23:AO23,,MAX(ISNUMBER($D23:AO23)*COLUMN($D23:AO23))))</f>
        <v>#N/A</v>
      </c>
      <c r="AQ23" s="2" t="e">
        <f t="array" ref="AQ23">IF(INDEX(Data!DV:DV,$B23)=0,#N/A,INDEX(Data!DV:DV,$B23)-Data!DV$2+INDEX($A23:AP23,,MAX(ISNUMBER($D23:AP23)*COLUMN($D23:AP23))))</f>
        <v>#N/A</v>
      </c>
      <c r="AR23" s="2" t="e">
        <f t="array" ref="AR23">IF(INDEX(Data!DW:DW,$B23)=0,#N/A,INDEX(Data!DW:DW,$B23)-Data!DW$2+INDEX($A23:AQ23,,MAX(ISNUMBER($D23:AQ23)*COLUMN($D23:AQ23))))</f>
        <v>#N/A</v>
      </c>
      <c r="AS23" s="2" t="e">
        <f t="array" ref="AS23">IF(INDEX(Data!DX:DX,$B23)=0,#N/A,INDEX(Data!DX:DX,$B23)-Data!DX$2+INDEX($A23:AR23,,MAX(ISNUMBER($D23:AR23)*COLUMN($D23:AR23))))</f>
        <v>#N/A</v>
      </c>
      <c r="AT23" s="2" t="e">
        <f t="array" ref="AT23">IF(INDEX(Data!DY:DY,$B23)=0,#N/A,INDEX(Data!DY:DY,$B23)-Data!DY$2+INDEX($A23:AS23,,MAX(ISNUMBER($D23:AS23)*COLUMN($D23:AS23))))</f>
        <v>#N/A</v>
      </c>
      <c r="AU23" s="2" t="e">
        <f t="array" ref="AU23">IF(INDEX(Data!DZ:DZ,$B23)=0,#N/A,INDEX(Data!DZ:DZ,$B23)-Data!DZ$2+INDEX($A23:AT23,,MAX(ISNUMBER($D23:AT23)*COLUMN($D23:AT23))))</f>
        <v>#N/A</v>
      </c>
      <c r="AV23" s="2" t="e">
        <f t="array" ref="AV23">IF(INDEX(Data!EA:EA,$B23)=0,#N/A,INDEX(Data!EA:EA,$B23)-Data!EA$2+INDEX($A23:AU23,,MAX(ISNUMBER($D23:AU23)*COLUMN($D23:AU23))))</f>
        <v>#N/A</v>
      </c>
      <c r="AW23" s="2" t="e">
        <f t="array" ref="AW23">IF(INDEX(Data!EB:EB,$B23)=0,#N/A,INDEX(Data!EB:EB,$B23)-Data!EB$2+INDEX($A23:AV23,,MAX(ISNUMBER($D23:AV23)*COLUMN($D23:AV23))))</f>
        <v>#N/A</v>
      </c>
      <c r="AX23" s="2" t="e">
        <f t="array" ref="AX23">IF(INDEX(Data!EC:EC,$B23)=0,#N/A,INDEX(Data!EC:EC,$B23)-Data!EC$2+INDEX($A23:AW23,,MAX(ISNUMBER($D23:AW23)*COLUMN($D23:AW23))))</f>
        <v>#N/A</v>
      </c>
      <c r="AY23" s="2" t="e">
        <f t="array" ref="AY23">IF(INDEX(Data!ED:ED,$B23)=0,#N/A,INDEX(Data!ED:ED,$B23)-Data!ED$2+INDEX($A23:AX23,,MAX(ISNUMBER($D23:AX23)*COLUMN($D23:AX23))))</f>
        <v>#N/A</v>
      </c>
      <c r="AZ23" s="2" t="e">
        <f t="array" ref="AZ23">IF(INDEX(Data!EE:EE,$B23)=0,#N/A,INDEX(Data!EE:EE,$B23)-Data!EE$2+INDEX($A23:AY23,,MAX(ISNUMBER($D23:AY23)*COLUMN($D23:AY23))))</f>
        <v>#N/A</v>
      </c>
      <c r="BA23" s="2" t="e">
        <f t="array" ref="BA23">IF(INDEX(Data!EF:EF,$B23)=0,#N/A,INDEX(Data!EF:EF,$B23)-Data!EF$2+INDEX($A23:AZ23,,MAX(ISNUMBER($D23:AZ23)*COLUMN($D23:AZ23))))</f>
        <v>#N/A</v>
      </c>
      <c r="BB23" s="2" t="e">
        <f t="array" ref="BB23">IF(INDEX(Data!EG:EG,$B23)=0,#N/A,INDEX(Data!EG:EG,$B23)-Data!EG$2+INDEX($A23:BA23,,MAX(ISNUMBER($D23:BA23)*COLUMN($D23:BA23))))</f>
        <v>#N/A</v>
      </c>
      <c r="BC23" s="2" t="e">
        <f t="array" ref="BC23">IF(INDEX(Data!EH:EH,$B23)=0,#N/A,INDEX(Data!EH:EH,$B23)-Data!EH$2+INDEX($A23:BB23,,MAX(ISNUMBER($D23:BB23)*COLUMN($D23:BB23))))</f>
        <v>#N/A</v>
      </c>
      <c r="BD23" s="2" t="e">
        <f t="array" ref="BD23">IF(INDEX(Data!EI:EI,$B23)=0,#N/A,INDEX(Data!EI:EI,$B23)-Data!EI$2+INDEX($A23:BC23,,MAX(ISNUMBER($D23:BC23)*COLUMN($D23:BC23))))</f>
        <v>#N/A</v>
      </c>
      <c r="BE23" s="2" t="e">
        <f t="array" ref="BE23">IF(INDEX(Data!EJ:EJ,$B23)=0,#N/A,INDEX(Data!EJ:EJ,$B23)-Data!EJ$2+INDEX($A23:BD23,,MAX(ISNUMBER($D23:BD23)*COLUMN($D23:BD23))))</f>
        <v>#N/A</v>
      </c>
      <c r="BF23" s="2" t="e">
        <f t="array" ref="BF23">IF(INDEX(Data!EK:EK,$B23)=0,#N/A,INDEX(Data!EK:EK,$B23)-Data!EK$2+INDEX($A23:BE23,,MAX(ISNUMBER($D23:BE23)*COLUMN($D23:BE23))))</f>
        <v>#N/A</v>
      </c>
      <c r="BG23" s="2" t="e">
        <f t="array" ref="BG23">IF(INDEX(Data!EL:EL,$B23)=0,#N/A,INDEX(Data!EL:EL,$B23)-Data!EL$2+INDEX($A23:BF23,,MAX(ISNUMBER($D23:BF23)*COLUMN($D23:BF23))))</f>
        <v>#N/A</v>
      </c>
      <c r="BH23" s="2" t="e">
        <f t="array" ref="BH23">IF(INDEX(Data!EM:EM,$B23)=0,#N/A,INDEX(Data!EM:EM,$B23)-Data!EM$2+INDEX($A23:BG23,,MAX(ISNUMBER($D23:BG23)*COLUMN($D23:BG23))))</f>
        <v>#N/A</v>
      </c>
      <c r="BI23" s="2" t="e">
        <f t="array" ref="BI23">IF(INDEX(Data!EN:EN,$B23)=0,#N/A,INDEX(Data!EN:EN,$B23)-Data!EN$2+INDEX($A23:BH23,,MAX(ISNUMBER($D23:BH23)*COLUMN($D23:BH23))))</f>
        <v>#N/A</v>
      </c>
      <c r="BJ23" s="2" t="e">
        <f t="array" ref="BJ23">IF(INDEX(Data!EO:EO,$B23)=0,#N/A,INDEX(Data!EO:EO,$B23)-Data!EO$2+INDEX($A23:BI23,,MAX(ISNUMBER($D23:BI23)*COLUMN($D23:BI23))))</f>
        <v>#N/A</v>
      </c>
      <c r="BK23" s="2" t="e">
        <f t="array" ref="BK23">IF(INDEX(Data!EP:EP,$B23)=0,#N/A,INDEX(Data!EP:EP,$B23)-Data!EP$2+INDEX($A23:BJ23,,MAX(ISNUMBER($D23:BJ23)*COLUMN($D23:BJ23))))</f>
        <v>#N/A</v>
      </c>
      <c r="BL23" s="2" t="e">
        <f t="array" ref="BL23">IF(INDEX(Data!EQ:EQ,$B23)=0,#N/A,INDEX(Data!EQ:EQ,$B23)-Data!EQ$2+INDEX($A23:BK23,,MAX(ISNUMBER($D23:BK23)*COLUMN($D23:BK23))))</f>
        <v>#N/A</v>
      </c>
      <c r="BM23" s="2" t="e">
        <f t="array" ref="BM23">IF(INDEX(Data!ER:ER,$B23)=0,#N/A,INDEX(Data!ER:ER,$B23)-Data!ER$2+INDEX($A23:BL23,,MAX(ISNUMBER($D23:BL23)*COLUMN($D23:BL23))))</f>
        <v>#N/A</v>
      </c>
      <c r="BN23" s="2" t="e">
        <f t="array" ref="BN23">IF(INDEX(Data!ES:ES,$B23)=0,#N/A,INDEX(Data!ES:ES,$B23)-Data!ES$2+INDEX($A23:BM23,,MAX(ISNUMBER($D23:BM23)*COLUMN($D23:BM23))))</f>
        <v>#N/A</v>
      </c>
      <c r="BO23" s="2" t="e">
        <f t="array" ref="BO23">IF(INDEX(Data!ET:ET,$B23)=0,#N/A,INDEX(Data!ET:ET,$B23)-Data!ET$2+INDEX($A23:BN23,,MAX(ISNUMBER($D23:BN23)*COLUMN($D23:BN23))))</f>
        <v>#N/A</v>
      </c>
      <c r="BP23" s="2" t="e">
        <f t="array" ref="BP23">IF(INDEX(Data!EU:EU,$B23)=0,#N/A,INDEX(Data!EU:EU,$B23)-Data!EU$2+INDEX($A23:BO23,,MAX(ISNUMBER($D23:BO23)*COLUMN($D23:BO23))))</f>
        <v>#N/A</v>
      </c>
      <c r="BQ23" s="2" t="e">
        <f t="array" ref="BQ23">IF(INDEX(Data!EV:EV,$B23)=0,#N/A,INDEX(Data!EV:EV,$B23)-Data!EV$2+INDEX($A23:BP23,,MAX(ISNUMBER($D23:BP23)*COLUMN($D23:BP23))))</f>
        <v>#N/A</v>
      </c>
      <c r="BR23" s="2" t="e">
        <f t="array" ref="BR23">IF(INDEX(Data!EW:EW,$B23)=0,#N/A,INDEX(Data!EW:EW,$B23)-Data!EW$2+INDEX($A23:BQ23,,MAX(ISNUMBER($D23:BQ23)*COLUMN($D23:BQ23))))</f>
        <v>#N/A</v>
      </c>
      <c r="BS23" s="2" t="e">
        <f t="array" ref="BS23">IF(INDEX(Data!EX:EX,$B23)=0,#N/A,INDEX(Data!EX:EX,$B23)-Data!EX$2+INDEX($A23:BR23,,MAX(ISNUMBER($D23:BR23)*COLUMN($D23:BR23))))</f>
        <v>#N/A</v>
      </c>
      <c r="BT23" s="2" t="e">
        <f t="array" ref="BT23">IF(INDEX(Data!EY:EY,$B23)=0,#N/A,INDEX(Data!EY:EY,$B23)-Data!EY$2+INDEX($A23:BS23,,MAX(ISNUMBER($D23:BS23)*COLUMN($D23:BS23))))</f>
        <v>#N/A</v>
      </c>
      <c r="BU23" s="2" t="e">
        <f t="array" ref="BU23">IF(INDEX(Data!EZ:EZ,$B23)=0,#N/A,INDEX(Data!EZ:EZ,$B23)-Data!EZ$2+INDEX($A23:BT23,,MAX(ISNUMBER($D23:BT23)*COLUMN($D23:BT23))))</f>
        <v>#N/A</v>
      </c>
      <c r="BV23" s="2" t="e">
        <f t="array" ref="BV23">IF(INDEX(Data!FA:FA,$B23)=0,#N/A,INDEX(Data!FA:FA,$B23)-Data!FA$2+INDEX($A23:BU23,,MAX(ISNUMBER($D23:BU23)*COLUMN($D23:BU23))))</f>
        <v>#N/A</v>
      </c>
      <c r="BW23" s="2" t="e">
        <f t="array" ref="BW23">IF(INDEX(Data!FB:FB,$B23)=0,#N/A,INDEX(Data!FB:FB,$B23)-Data!FB$2+INDEX($A23:BV23,,MAX(ISNUMBER($D23:BV23)*COLUMN($D23:BV23))))</f>
        <v>#N/A</v>
      </c>
      <c r="BX23" s="2" t="e">
        <f t="array" ref="BX23">IF(INDEX(Data!FC:FC,$B23)=0,#N/A,INDEX(Data!FC:FC,$B23)-Data!FC$2+INDEX($A23:BW23,,MAX(ISNUMBER($D23:BW23)*COLUMN($D23:BW23))))</f>
        <v>#N/A</v>
      </c>
      <c r="BY23" s="2" t="e">
        <f t="array" ref="BY23">IF(INDEX(Data!FD:FD,$B23)=0,#N/A,INDEX(Data!FD:FD,$B23)-Data!FD$2+INDEX($A23:BX23,,MAX(ISNUMBER($D23:BX23)*COLUMN($D23:BX23))))</f>
        <v>#N/A</v>
      </c>
      <c r="BZ23" s="2" t="e">
        <f t="array" ref="BZ23">IF(INDEX(Data!FE:FE,$B23)=0,#N/A,INDEX(Data!FE:FE,$B23)-Data!FE$2+INDEX($A23:BY23,,MAX(ISNUMBER($D23:BY23)*COLUMN($D23:BY23))))</f>
        <v>#N/A</v>
      </c>
      <c r="CA23" s="2" t="e">
        <f t="array" ref="CA23">IF(INDEX(Data!FF:FF,$B23)=0,#N/A,INDEX(Data!FF:FF,$B23)-Data!FF$2+INDEX($A23:BZ23,,MAX(ISNUMBER($D23:BZ23)*COLUMN($D23:BZ23))))</f>
        <v>#N/A</v>
      </c>
      <c r="CB23" s="2" t="e">
        <f t="array" ref="CB23">IF(INDEX(Data!FG:FG,$B23)=0,#N/A,INDEX(Data!FG:FG,$B23)-Data!FG$2+INDEX($A23:CA23,,MAX(ISNUMBER($D23:CA23)*COLUMN($D23:CA23))))</f>
        <v>#N/A</v>
      </c>
      <c r="CC23" s="2" t="e">
        <f t="array" ref="CC23">IF(INDEX(Data!FH:FH,$B23)=0,#N/A,INDEX(Data!FH:FH,$B23)-Data!FH$2+INDEX($A23:CB23,,MAX(ISNUMBER($D23:CB23)*COLUMN($D23:CB23))))</f>
        <v>#N/A</v>
      </c>
      <c r="CD23" s="2" t="e">
        <f t="array" ref="CD23">IF(INDEX(Data!FI:FI,$B23)=0,#N/A,INDEX(Data!FI:FI,$B23)-Data!FI$2+INDEX($A23:CC23,,MAX(ISNUMBER($D23:CC23)*COLUMN($D23:CC23))))</f>
        <v>#N/A</v>
      </c>
      <c r="CE23" s="2" t="e">
        <f t="array" ref="CE23">IF(INDEX(Data!FJ:FJ,$B23)=0,#N/A,INDEX(Data!FJ:FJ,$B23)-Data!FJ$2+INDEX($A23:CD23,,MAX(ISNUMBER($D23:CD23)*COLUMN($D23:CD23))))</f>
        <v>#N/A</v>
      </c>
      <c r="CF23" s="2" t="e">
        <f t="array" ref="CF23">IF(INDEX(Data!FK:FK,$B23)=0,#N/A,INDEX(Data!FK:FK,$B23)-Data!FK$2+INDEX($A23:CE23,,MAX(ISNUMBER($D23:CE23)*COLUMN($D23:CE23))))</f>
        <v>#N/A</v>
      </c>
      <c r="CG23" s="2" t="e">
        <f t="array" ref="CG23">IF(INDEX(Data!FL:FL,$B23)=0,#N/A,INDEX(Data!FL:FL,$B23)-Data!FL$2+INDEX($A23:CF23,,MAX(ISNUMBER($D23:CF23)*COLUMN($D23:CF23))))</f>
        <v>#N/A</v>
      </c>
      <c r="CH23" s="2" t="e">
        <f t="array" ref="CH23">IF(INDEX(Data!FM:FM,$B23)=0,#N/A,INDEX(Data!FM:FM,$B23)-Data!FM$2+INDEX($A23:CG23,,MAX(ISNUMBER($D23:CG23)*COLUMN($D23:CG23))))</f>
        <v>#N/A</v>
      </c>
      <c r="CI23" s="2" t="e">
        <f t="array" ref="CI23">IF(INDEX(Data!FN:FN,$B23)=0,#N/A,INDEX(Data!FN:FN,$B23)-Data!FN$2+INDEX($A23:CH23,,MAX(ISNUMBER($D23:CH23)*COLUMN($D23:CH23))))</f>
        <v>#N/A</v>
      </c>
      <c r="CJ23" s="2" t="e">
        <f t="array" ref="CJ23">IF(INDEX(Data!FO:FO,$B23)=0,#N/A,INDEX(Data!FO:FO,$B23)-Data!FO$2+INDEX($A23:CI23,,MAX(ISNUMBER($D23:CI23)*COLUMN($D23:CI23))))</f>
        <v>#N/A</v>
      </c>
      <c r="CK23" s="2" t="e">
        <f t="array" ref="CK23">IF(INDEX(Data!FP:FP,$B23)=0,#N/A,INDEX(Data!FP:FP,$B23)-Data!FP$2+INDEX($A23:CJ23,,MAX(ISNUMBER($D23:CJ23)*COLUMN($D23:CJ23))))</f>
        <v>#N/A</v>
      </c>
      <c r="CL23" s="2" t="e">
        <f t="array" ref="CL23">IF(INDEX(Data!FQ:FQ,$B23)=0,#N/A,INDEX(Data!FQ:FQ,$B23)-Data!FQ$2+INDEX($A23:CK23,,MAX(ISNUMBER($D23:CK23)*COLUMN($D23:CK23))))</f>
        <v>#N/A</v>
      </c>
      <c r="CM23" s="2" t="e">
        <f t="array" ref="CM23">IF(INDEX(Data!FR:FR,$B23)=0,#N/A,INDEX(Data!FR:FR,$B23)-Data!FR$2+INDEX($A23:CL23,,MAX(ISNUMBER($D23:CL23)*COLUMN($D23:CL23))))</f>
        <v>#N/A</v>
      </c>
      <c r="CN23" s="2" t="e">
        <f t="array" ref="CN23">IF(INDEX(Data!FS:FS,$B23)=0,#N/A,INDEX(Data!FS:FS,$B23)-Data!FS$2+INDEX($A23:CM23,,MAX(ISNUMBER($D23:CM23)*COLUMN($D23:CM23))))</f>
        <v>#N/A</v>
      </c>
      <c r="CO23" s="2" t="e">
        <f t="array" ref="CO23">IF(INDEX(Data!FT:FT,$B23)=0,#N/A,INDEX(Data!FT:FT,$B23)-Data!FT$2+INDEX($A23:CN23,,MAX(ISNUMBER($D23:CN23)*COLUMN($D23:CN23))))</f>
        <v>#N/A</v>
      </c>
      <c r="CP23" s="2" t="e">
        <f t="array" ref="CP23">IF(INDEX(Data!FU:FU,$B23)=0,#N/A,INDEX(Data!FU:FU,$B23)-Data!FU$2+INDEX($A23:CO23,,MAX(ISNUMBER($D23:CO23)*COLUMN($D23:CO23))))</f>
        <v>#N/A</v>
      </c>
      <c r="CQ23" s="2" t="e">
        <f t="array" ref="CQ23">IF(INDEX(Data!FV:FV,$B23)=0,#N/A,INDEX(Data!FV:FV,$B23)-Data!FV$2+INDEX($A23:CP23,,MAX(ISNUMBER($D23:CP23)*COLUMN($D23:CP23))))</f>
        <v>#N/A</v>
      </c>
      <c r="CR23" s="2" t="e">
        <f t="array" ref="CR23">IF(INDEX(Data!FW:FW,$B23)=0,#N/A,INDEX(Data!FW:FW,$B23)-Data!FW$2+INDEX($A23:CQ23,,MAX(ISNUMBER($D23:CQ23)*COLUMN($D23:CQ23))))</f>
        <v>#N/A</v>
      </c>
      <c r="CS23" s="2" t="e">
        <f t="array" ref="CS23">IF(INDEX(Data!FX:FX,$B23)=0,#N/A,INDEX(Data!FX:FX,$B23)-Data!FX$2+INDEX($A23:CR23,,MAX(ISNUMBER($D23:CR23)*COLUMN($D23:CR23))))</f>
        <v>#N/A</v>
      </c>
      <c r="CT23" s="2" t="e">
        <f t="array" ref="CT23">IF(INDEX(Data!FY:FY,$B23)=0,#N/A,INDEX(Data!FY:FY,$B23)-Data!FY$2+INDEX($A23:CS23,,MAX(ISNUMBER($D23:CS23)*COLUMN($D23:CS23))))</f>
        <v>#N/A</v>
      </c>
      <c r="CU23" s="2" t="e">
        <f t="array" ref="CU23">IF(INDEX(Data!FZ:FZ,$B23)=0,#N/A,INDEX(Data!FZ:FZ,$B23)-Data!FZ$2+INDEX($A23:CT23,,MAX(ISNUMBER($D23:CT23)*COLUMN($D23:CT23))))</f>
        <v>#N/A</v>
      </c>
      <c r="CV23" s="2" t="e">
        <f t="array" ref="CV23">IF(INDEX(Data!GA:GA,$B23)=0,#N/A,INDEX(Data!GA:GA,$B23)-Data!GA$2+INDEX($A23:CU23,,MAX(ISNUMBER($D23:CU23)*COLUMN($D23:CU23))))</f>
        <v>#N/A</v>
      </c>
      <c r="CW23" s="2" t="e">
        <f t="array" ref="CW23">IF(INDEX(Data!GB:GB,$B23)=0,#N/A,INDEX(Data!GB:GB,$B23)-Data!GB$2+INDEX($A23:CV23,,MAX(ISNUMBER($D23:CV23)*COLUMN($D23:CV23))))</f>
        <v>#N/A</v>
      </c>
      <c r="CX23" s="2" t="e">
        <f t="array" ref="CX23">IF(INDEX(Data!GC:GC,$B23)=0,#N/A,INDEX(Data!GC:GC,$B23)-Data!GC$2+INDEX($A23:CW23,,MAX(ISNUMBER($D23:CW23)*COLUMN($D23:CW23))))</f>
        <v>#N/A</v>
      </c>
      <c r="CY23" s="2" t="e">
        <f t="array" ref="CY23">IF(INDEX(Data!GD:GD,$B23)=0,#N/A,INDEX(Data!GD:GD,$B23)-Data!GD$2+INDEX($A23:CX23,,MAX(ISNUMBER($D23:CX23)*COLUMN($D23:CX23))))</f>
        <v>#N/A</v>
      </c>
      <c r="CZ23" s="2" t="e">
        <f t="array" ref="CZ23">IF(INDEX(Data!GE:GE,$B23)=0,#N/A,INDEX(Data!GE:GE,$B23)-Data!GE$2+INDEX($A23:CY23,,MAX(ISNUMBER($D23:CY23)*COLUMN($D23:CY23))))</f>
        <v>#N/A</v>
      </c>
      <c r="DA23" s="2" t="e">
        <f t="array" ref="DA23">IF(INDEX(Data!GF:GF,$B23)=0,#N/A,INDEX(Data!GF:GF,$B23)-Data!GF$2+INDEX($A23:CZ23,,MAX(ISNUMBER($D23:CZ23)*COLUMN($D23:CZ23))))</f>
        <v>#N/A</v>
      </c>
      <c r="DB23" s="2" t="e">
        <f t="array" ref="DB23">IF(INDEX(Data!GG:GG,$B23)=0,#N/A,INDEX(Data!GG:GG,$B23)-Data!GG$2+INDEX($A23:DA23,,MAX(ISNUMBER($D23:DA23)*COLUMN($D23:DA23))))</f>
        <v>#N/A</v>
      </c>
      <c r="DC23" s="2" t="e">
        <f t="array" ref="DC23">IF(INDEX(Data!GH:GH,$B23)=0,#N/A,INDEX(Data!GH:GH,$B23)-Data!GH$2+INDEX($A23:DB23,,MAX(ISNUMBER($D23:DB23)*COLUMN($D23:DB23))))</f>
        <v>#N/A</v>
      </c>
      <c r="DD23" s="2" t="e">
        <f t="array" ref="DD23">IF(INDEX(Data!GI:GI,$B23)=0,#N/A,INDEX(Data!GI:GI,$B23)-Data!GI$2+INDEX($A23:DC23,,MAX(ISNUMBER($D23:DC23)*COLUMN($D23:DC23))))</f>
        <v>#N/A</v>
      </c>
      <c r="DE23" s="2" t="e">
        <f t="array" ref="DE23">IF(INDEX(Data!GJ:GJ,$B23)=0,#N/A,INDEX(Data!GJ:GJ,$B23)-Data!GJ$2+INDEX($A23:DD23,,MAX(ISNUMBER($D23:DD23)*COLUMN($D23:DD23))))</f>
        <v>#N/A</v>
      </c>
      <c r="DF23" s="2" t="e">
        <f t="array" ref="DF23">IF(INDEX(Data!GK:GK,$B23)=0,#N/A,INDEX(Data!GK:GK,$B23)-Data!GK$2+INDEX($A23:DE23,,MAX(ISNUMBER($D23:DE23)*COLUMN($D23:DE23))))</f>
        <v>#N/A</v>
      </c>
      <c r="DG23" s="2" t="e">
        <f t="array" ref="DG23">IF(INDEX(Data!GL:GL,$B23)=0,#N/A,INDEX(Data!GL:GL,$B23)-Data!GL$2+INDEX($A23:DF23,,MAX(ISNUMBER($D23:DF23)*COLUMN($D23:DF23))))</f>
        <v>#N/A</v>
      </c>
      <c r="DH23" s="2" t="e">
        <f t="array" ref="DH23">IF(INDEX(Data!GM:GM,$B23)=0,#N/A,INDEX(Data!GM:GM,$B23)-Data!GM$2+INDEX($A23:DG23,,MAX(ISNUMBER($D23:DG23)*COLUMN($D23:DG23))))</f>
        <v>#N/A</v>
      </c>
      <c r="DI23" s="2" t="e">
        <f t="array" ref="DI23">IF(INDEX(Data!GN:GN,$B23)=0,#N/A,INDEX(Data!GN:GN,$B23)-Data!GN$2+INDEX($A23:DH23,,MAX(ISNUMBER($D23:DH23)*COLUMN($D23:DH23))))</f>
        <v>#N/A</v>
      </c>
      <c r="DJ23" s="2" t="e">
        <f t="array" ref="DJ23">IF(INDEX(Data!GO:GO,$B23)=0,#N/A,INDEX(Data!GO:GO,$B23)-Data!GO$2+INDEX($A23:DI23,,MAX(ISNUMBER($D23:DI23)*COLUMN($D23:DI23))))</f>
        <v>#N/A</v>
      </c>
      <c r="DK23" s="2" t="e">
        <f t="array" ref="DK23">IF(INDEX(Data!GP:GP,$B23)=0,#N/A,INDEX(Data!GP:GP,$B23)-Data!GP$2+INDEX($A23:DJ23,,MAX(ISNUMBER($D23:DJ23)*COLUMN($D23:DJ23))))</f>
        <v>#N/A</v>
      </c>
      <c r="DL23" s="2" t="e">
        <f t="array" ref="DL23">IF(INDEX(Data!GQ:GQ,$B23)=0,#N/A,INDEX(Data!GQ:GQ,$B23)-Data!GQ$2+INDEX($A23:DK23,,MAX(ISNUMBER($D23:DK23)*COLUMN($D23:DK23))))</f>
        <v>#N/A</v>
      </c>
      <c r="DM23" s="2" t="e">
        <f t="array" ref="DM23">IF(INDEX(Data!GR:GR,$B23)=0,#N/A,INDEX(Data!GR:GR,$B23)-Data!GR$2+INDEX($A23:DL23,,MAX(ISNUMBER($D23:DL23)*COLUMN($D23:DL23))))</f>
        <v>#N/A</v>
      </c>
      <c r="DN23" s="2" t="e">
        <f t="array" ref="DN23">IF(INDEX(Data!GS:GS,$B23)=0,#N/A,INDEX(Data!GS:GS,$B23)-Data!GS$2+INDEX($A23:DM23,,MAX(ISNUMBER($D23:DM23)*COLUMN($D23:DM23))))</f>
        <v>#N/A</v>
      </c>
      <c r="DO23" s="2" t="e">
        <f t="array" ref="DO23">IF(INDEX(Data!GT:GT,$B23)=0,#N/A,INDEX(Data!GT:GT,$B23)-Data!GT$2+INDEX($A23:DN23,,MAX(ISNUMBER($D23:DN23)*COLUMN($D23:DN23))))</f>
        <v>#N/A</v>
      </c>
      <c r="DP23" s="2" t="e">
        <f t="array" ref="DP23">IF(INDEX(Data!GU:GU,$B23)=0,#N/A,INDEX(Data!GU:GU,$B23)-Data!GU$2+INDEX($A23:DO23,,MAX(ISNUMBER($D23:DO23)*COLUMN($D23:DO23))))</f>
        <v>#N/A</v>
      </c>
      <c r="DQ23" s="2" t="e">
        <f t="array" ref="DQ23">IF(INDEX(Data!GV:GV,$B23)=0,#N/A,INDEX(Data!GV:GV,$B23)-Data!GV$2+INDEX($A23:DP23,,MAX(ISNUMBER($D23:DP23)*COLUMN($D23:DP23))))</f>
        <v>#N/A</v>
      </c>
      <c r="DR23" s="2" t="e">
        <f t="array" ref="DR23">IF(INDEX(Data!GW:GW,$B23)=0,#N/A,INDEX(Data!GW:GW,$B23)-Data!GW$2+INDEX($A23:DQ23,,MAX(ISNUMBER($D23:DQ23)*COLUMN($D23:DQ23))))</f>
        <v>#N/A</v>
      </c>
      <c r="DS23" s="2" t="e">
        <f t="array" ref="DS23">IF(INDEX(Data!GX:GX,$B23)=0,#N/A,INDEX(Data!GX:GX,$B23)-Data!GX$2+INDEX($A23:DR23,,MAX(ISNUMBER($D23:DR23)*COLUMN($D23:DR23))))</f>
        <v>#N/A</v>
      </c>
      <c r="DT23" s="2" t="e">
        <f t="array" ref="DT23">IF(INDEX(Data!GY:GY,$B23)=0,#N/A,INDEX(Data!GY:GY,$B23)-Data!GY$2+INDEX($A23:DS23,,MAX(ISNUMBER($D23:DS23)*COLUMN($D23:DS23))))</f>
        <v>#N/A</v>
      </c>
      <c r="DU23" s="2" t="e">
        <f t="array" ref="DU23">IF(INDEX(Data!GZ:GZ,$B23)=0,#N/A,INDEX(Data!GZ:GZ,$B23)-Data!GZ$2+INDEX($A23:DT23,,MAX(ISNUMBER($D23:DT23)*COLUMN($D23:DT23))))</f>
        <v>#N/A</v>
      </c>
      <c r="DV23" s="2" t="e">
        <f t="array" ref="DV23">IF(INDEX(Data!HA:HA,$B23)=0,#N/A,INDEX(Data!HA:HA,$B23)-Data!HA$2+INDEX($A23:DU23,,MAX(ISNUMBER($D23:DU23)*COLUMN($D23:DU23))))</f>
        <v>#N/A</v>
      </c>
      <c r="DW23" s="2" t="e">
        <f t="array" ref="DW23">IF(INDEX(Data!HB:HB,$B23)=0,#N/A,INDEX(Data!HB:HB,$B23)-Data!HB$2+INDEX($A23:DV23,,MAX(ISNUMBER($D23:DV23)*COLUMN($D23:DV23))))</f>
        <v>#N/A</v>
      </c>
      <c r="DX23" s="2" t="e">
        <f t="array" ref="DX23">IF(INDEX(Data!HC:HC,$B23)=0,#N/A,INDEX(Data!HC:HC,$B23)-Data!HC$2+INDEX($A23:DW23,,MAX(ISNUMBER($D23:DW23)*COLUMN($D23:DW23))))</f>
        <v>#N/A</v>
      </c>
      <c r="DY23" s="2" t="e">
        <f t="array" ref="DY23">IF(INDEX(Data!HD:HD,$B23)=0,#N/A,INDEX(Data!HD:HD,$B23)-Data!HD$2+INDEX($A23:DX23,,MAX(ISNUMBER($D23:DX23)*COLUMN($D23:DX23))))</f>
        <v>#N/A</v>
      </c>
      <c r="DZ23" s="2" t="e">
        <f t="array" ref="DZ23">IF(INDEX(Data!HE:HE,$B23)=0,#N/A,INDEX(Data!HE:HE,$B23)-Data!HE$2+INDEX($A23:DY23,,MAX(ISNUMBER($D23:DY23)*COLUMN($D23:DY23))))</f>
        <v>#N/A</v>
      </c>
      <c r="EA23" s="2" t="e">
        <f t="array" ref="EA23">IF(INDEX(Data!HF:HF,$B23)=0,#N/A,INDEX(Data!HF:HF,$B23)-Data!HF$2+INDEX($A23:DZ23,,MAX(ISNUMBER($D23:DZ23)*COLUMN($D23:DZ23))))</f>
        <v>#N/A</v>
      </c>
      <c r="EB23" s="2" t="e">
        <f t="array" ref="EB23">IF(INDEX(Data!HG:HG,$B23)=0,#N/A,INDEX(Data!HG:HG,$B23)-Data!HG$2+INDEX($A23:EA23,,MAX(ISNUMBER($D23:EA23)*COLUMN($D23:EA23))))</f>
        <v>#N/A</v>
      </c>
      <c r="EC23" s="2" t="e">
        <f t="array" ref="EC23">IF(INDEX(Data!HH:HH,$B23)=0,#N/A,INDEX(Data!HH:HH,$B23)-Data!HH$2+INDEX($A23:EB23,,MAX(ISNUMBER($D23:EB23)*COLUMN($D23:EB23))))</f>
        <v>#N/A</v>
      </c>
      <c r="ED23" s="2" t="e">
        <f t="array" ref="ED23">IF(INDEX(Data!HI:HI,$B23)=0,#N/A,INDEX(Data!HI:HI,$B23)-Data!HI$2+INDEX($A23:EC23,,MAX(ISNUMBER($D23:EC23)*COLUMN($D23:EC23))))</f>
        <v>#N/A</v>
      </c>
      <c r="EE23" s="2" t="e">
        <f t="array" ref="EE23">IF(INDEX(Data!HJ:HJ,$B23)=0,#N/A,INDEX(Data!HJ:HJ,$B23)-Data!HJ$2+INDEX($A23:ED23,,MAX(ISNUMBER($D23:ED23)*COLUMN($D23:ED23))))</f>
        <v>#N/A</v>
      </c>
      <c r="EF23" s="2" t="e">
        <f t="array" ref="EF23">IF(INDEX(Data!HK:HK,$B23)=0,#N/A,INDEX(Data!HK:HK,$B23)-Data!HK$2+INDEX($A23:EE23,,MAX(ISNUMBER($D23:EE23)*COLUMN($D23:EE23))))</f>
        <v>#N/A</v>
      </c>
      <c r="EG23" s="2" t="e">
        <f t="array" ref="EG23">IF(INDEX(Data!HL:HL,$B23)=0,#N/A,INDEX(Data!HL:HL,$B23)-Data!HL$2+INDEX($A23:EF23,,MAX(ISNUMBER($D23:EF23)*COLUMN($D23:EF23))))</f>
        <v>#N/A</v>
      </c>
      <c r="EH23" s="2" t="e">
        <f t="array" ref="EH23">IF(INDEX(Data!HM:HM,$B23)=0,#N/A,INDEX(Data!HM:HM,$B23)-Data!HM$2+INDEX($A23:EG23,,MAX(ISNUMBER($D23:EG23)*COLUMN($D23:EG23))))</f>
        <v>#N/A</v>
      </c>
      <c r="EI23" s="2" t="e">
        <f t="array" ref="EI23">IF(INDEX(Data!HN:HN,$B23)=0,#N/A,INDEX(Data!HN:HN,$B23)-Data!HN$2+INDEX($A23:EH23,,MAX(ISNUMBER($D23:EH23)*COLUMN($D23:EH23))))</f>
        <v>#N/A</v>
      </c>
    </row>
    <row r="24" spans="1:139" x14ac:dyDescent="0.25">
      <c r="A24" s="2" t="str">
        <f>Data!CG99</f>
        <v>Michael Greilinger</v>
      </c>
      <c r="B24" s="2">
        <f>MATCH(A24,Data!CG:CG,0)</f>
        <v>99</v>
      </c>
      <c r="C24" s="2">
        <f ca="1">COUNTIF(OFFSET(Data!$CJ$1:$EZ$78,B24-1,0,1),"&gt;0")</f>
        <v>26</v>
      </c>
      <c r="D24" s="2">
        <v>0</v>
      </c>
      <c r="E24" s="2">
        <f t="array" ref="E24">IF(INDEX(Data!CJ:CJ,$B24)=0,#N/A,INDEX(Data!CJ:CJ,$B24)-Data!CJ$2+INDEX($A24:D24,,MAX(ISNUMBER($D24:D24)*COLUMN($D24:D24))))</f>
        <v>0</v>
      </c>
      <c r="F24" s="2">
        <f t="array" ref="F24">IF(INDEX(Data!CK:CK,$B24)=0,#N/A,INDEX(Data!CK:CK,$B24)-Data!CK$2+INDEX($A24:E24,,MAX(ISNUMBER($D24:E24)*COLUMN($D24:E24))))</f>
        <v>0</v>
      </c>
      <c r="G24" s="2">
        <f t="array" ref="G24">IF(INDEX(Data!CL:CL,$B24)=0,#N/A,INDEX(Data!CL:CL,$B24)-Data!CL$2+INDEX($A24:F24,,MAX(ISNUMBER($D24:F24)*COLUMN($D24:F24))))</f>
        <v>0</v>
      </c>
      <c r="H24" s="2">
        <f t="array" ref="H24">IF(INDEX(Data!CM:CM,$B24)=0,#N/A,INDEX(Data!CM:CM,$B24)-Data!CM$2+INDEX($A24:G24,,MAX(ISNUMBER($D24:G24)*COLUMN($D24:G24))))</f>
        <v>1</v>
      </c>
      <c r="I24" s="2">
        <f t="array" ref="I24">IF(INDEX(Data!CN:CN,$B24)=0,#N/A,INDEX(Data!CN:CN,$B24)-Data!CN$2+INDEX($A24:H24,,MAX(ISNUMBER($D24:H24)*COLUMN($D24:H24))))</f>
        <v>2</v>
      </c>
      <c r="J24" s="2">
        <f t="array" ref="J24">IF(INDEX(Data!CO:CO,$B24)=0,#N/A,INDEX(Data!CO:CO,$B24)-Data!CO$2+INDEX($A24:I24,,MAX(ISNUMBER($D24:I24)*COLUMN($D24:I24))))</f>
        <v>3</v>
      </c>
      <c r="K24" s="2">
        <f t="array" ref="K24">IF(INDEX(Data!CP:CP,$B24)=0,#N/A,INDEX(Data!CP:CP,$B24)-Data!CP$2+INDEX($A24:J24,,MAX(ISNUMBER($D24:J24)*COLUMN($D24:J24))))</f>
        <v>3</v>
      </c>
      <c r="L24" s="2">
        <f t="array" ref="L24">IF(INDEX(Data!CQ:CQ,$B24)=0,#N/A,INDEX(Data!CQ:CQ,$B24)-Data!CQ$2+INDEX($A24:K24,,MAX(ISNUMBER($D24:K24)*COLUMN($D24:K24))))</f>
        <v>3</v>
      </c>
      <c r="M24" s="2">
        <f t="array" ref="M24">IF(INDEX(Data!CR:CR,$B24)=0,#N/A,INDEX(Data!CR:CR,$B24)-Data!CR$2+INDEX($A24:L24,,MAX(ISNUMBER($D24:L24)*COLUMN($D24:L24))))</f>
        <v>3</v>
      </c>
      <c r="N24" s="2">
        <f t="array" ref="N24">IF(INDEX(Data!CS:CS,$B24)=0,#N/A,INDEX(Data!CS:CS,$B24)-Data!CS$2+INDEX($A24:M24,,MAX(ISNUMBER($D24:M24)*COLUMN($D24:M24))))</f>
        <v>4</v>
      </c>
      <c r="O24" s="2">
        <f t="array" ref="O24">IF(INDEX(Data!CT:CT,$B24)=0,#N/A,INDEX(Data!CT:CT,$B24)-Data!CT$2+INDEX($A24:N24,,MAX(ISNUMBER($D24:N24)*COLUMN($D24:N24))))</f>
        <v>4</v>
      </c>
      <c r="P24" s="2">
        <f t="array" ref="P24">IF(INDEX(Data!CU:CU,$B24)=0,#N/A,INDEX(Data!CU:CU,$B24)-Data!CU$2+INDEX($A24:O24,,MAX(ISNUMBER($D24:O24)*COLUMN($D24:O24))))</f>
        <v>4</v>
      </c>
      <c r="Q24" s="2">
        <f t="array" ref="Q24">IF(INDEX(Data!CV:CV,$B24)=0,#N/A,INDEX(Data!CV:CV,$B24)-Data!CV$2+INDEX($A24:P24,,MAX(ISNUMBER($D24:P24)*COLUMN($D24:P24))))</f>
        <v>6</v>
      </c>
      <c r="R24" s="2">
        <f t="array" ref="R24">IF(INDEX(Data!CW:CW,$B24)=0,#N/A,INDEX(Data!CW:CW,$B24)-Data!CW$2+INDEX($A24:Q24,,MAX(ISNUMBER($D24:Q24)*COLUMN($D24:Q24))))</f>
        <v>7</v>
      </c>
      <c r="S24" s="2">
        <f t="array" ref="S24">IF(INDEX(Data!CX:CX,$B24)=0,#N/A,INDEX(Data!CX:CX,$B24)-Data!CX$2+INDEX($A24:R24,,MAX(ISNUMBER($D24:R24)*COLUMN($D24:R24))))</f>
        <v>6</v>
      </c>
      <c r="T24" s="2">
        <f t="array" ref="T24">IF(INDEX(Data!CY:CY,$B24)=0,#N/A,INDEX(Data!CY:CY,$B24)-Data!CY$2+INDEX($A24:S24,,MAX(ISNUMBER($D24:S24)*COLUMN($D24:S24))))</f>
        <v>7</v>
      </c>
      <c r="U24" s="2">
        <f t="array" ref="U24">IF(INDEX(Data!CZ:CZ,$B24)=0,#N/A,INDEX(Data!CZ:CZ,$B24)-Data!CZ$2+INDEX($A24:T24,,MAX(ISNUMBER($D24:T24)*COLUMN($D24:T24))))</f>
        <v>6</v>
      </c>
      <c r="V24" s="2">
        <f t="array" ref="V24">IF(INDEX(Data!DA:DA,$B24)=0,#N/A,INDEX(Data!DA:DA,$B24)-Data!DA$2+INDEX($A24:U24,,MAX(ISNUMBER($D24:U24)*COLUMN($D24:U24))))</f>
        <v>6</v>
      </c>
      <c r="W24" s="2">
        <f t="array" ref="W24">IF(INDEX(Data!DB:DB,$B24)=0,#N/A,INDEX(Data!DB:DB,$B24)-Data!DB$2+INDEX($A24:V24,,MAX(ISNUMBER($D24:V24)*COLUMN($D24:V24))))</f>
        <v>8</v>
      </c>
      <c r="X24" s="2">
        <f t="array" ref="X24">IF(INDEX(Data!DC:DC,$B24)=0,#N/A,INDEX(Data!DC:DC,$B24)-Data!DC$2+INDEX($A24:W24,,MAX(ISNUMBER($D24:W24)*COLUMN($D24:W24))))</f>
        <v>8</v>
      </c>
      <c r="Y24" s="2">
        <f t="array" ref="Y24">IF(INDEX(Data!DD:DD,$B24)=0,#N/A,INDEX(Data!DD:DD,$B24)-Data!DD$2+INDEX($A24:X24,,MAX(ISNUMBER($D24:X24)*COLUMN($D24:X24))))</f>
        <v>8</v>
      </c>
      <c r="Z24" s="2">
        <f t="array" ref="Z24">IF(INDEX(Data!DE:DE,$B24)=0,#N/A,INDEX(Data!DE:DE,$B24)-Data!DE$2+INDEX($A24:Y24,,MAX(ISNUMBER($D24:Y24)*COLUMN($D24:Y24))))</f>
        <v>9</v>
      </c>
      <c r="AA24" s="2">
        <f t="array" ref="AA24">IF(INDEX(Data!DF:DF,$B24)=0,#N/A,INDEX(Data!DF:DF,$B24)-Data!DF$2+INDEX($A24:Z24,,MAX(ISNUMBER($D24:Z24)*COLUMN($D24:Z24))))</f>
        <v>10</v>
      </c>
      <c r="AB24" s="2">
        <f t="array" ref="AB24">IF(INDEX(Data!DG:DG,$B24)=0,#N/A,INDEX(Data!DG:DG,$B24)-Data!DG$2+INDEX($A24:AA24,,MAX(ISNUMBER($D24:AA24)*COLUMN($D24:AA24))))</f>
        <v>10</v>
      </c>
      <c r="AC24" s="2">
        <f t="array" ref="AC24">IF(INDEX(Data!DH:DH,$B24)=0,#N/A,INDEX(Data!DH:DH,$B24)-Data!DH$2+INDEX($A24:AB24,,MAX(ISNUMBER($D24:AB24)*COLUMN($D24:AB24))))</f>
        <v>10</v>
      </c>
      <c r="AD24" s="2">
        <f t="array" ref="AD24">IF(INDEX(Data!DI:DI,$B24)=0,#N/A,INDEX(Data!DI:DI,$B24)-Data!DI$2+INDEX($A24:AC24,,MAX(ISNUMBER($D24:AC24)*COLUMN($D24:AC24))))</f>
        <v>12</v>
      </c>
      <c r="AE24" s="2" t="e">
        <f t="array" ref="AE24">IF(INDEX(Data!DJ:DJ,$B24)=0,#N/A,INDEX(Data!DJ:DJ,$B24)-Data!DJ$2+INDEX($A24:AD24,,MAX(ISNUMBER($D24:AD24)*COLUMN($D24:AD24))))</f>
        <v>#N/A</v>
      </c>
      <c r="AF24" s="2" t="e">
        <f t="array" ref="AF24">IF(INDEX(Data!DK:DK,$B24)=0,#N/A,INDEX(Data!DK:DK,$B24)-Data!DK$2+INDEX($A24:AE24,,MAX(ISNUMBER($D24:AE24)*COLUMN($D24:AE24))))</f>
        <v>#N/A</v>
      </c>
      <c r="AG24" s="2" t="e">
        <f t="array" ref="AG24">IF(INDEX(Data!DL:DL,$B24)=0,#N/A,INDEX(Data!DL:DL,$B24)-Data!DL$2+INDEX($A24:AF24,,MAX(ISNUMBER($D24:AF24)*COLUMN($D24:AF24))))</f>
        <v>#N/A</v>
      </c>
      <c r="AH24" s="2" t="e">
        <f t="array" ref="AH24">IF(INDEX(Data!DM:DM,$B24)=0,#N/A,INDEX(Data!DM:DM,$B24)-Data!DM$2+INDEX($A24:AG24,,MAX(ISNUMBER($D24:AG24)*COLUMN($D24:AG24))))</f>
        <v>#N/A</v>
      </c>
      <c r="AI24" s="2" t="e">
        <f t="array" ref="AI24">IF(INDEX(Data!DN:DN,$B24)=0,#N/A,INDEX(Data!DN:DN,$B24)-Data!DN$2+INDEX($A24:AH24,,MAX(ISNUMBER($D24:AH24)*COLUMN($D24:AH24))))</f>
        <v>#N/A</v>
      </c>
      <c r="AJ24" s="2" t="e">
        <f t="array" ref="AJ24">IF(INDEX(Data!DO:DO,$B24)=0,#N/A,INDEX(Data!DO:DO,$B24)-Data!DO$2+INDEX($A24:AI24,,MAX(ISNUMBER($D24:AI24)*COLUMN($D24:AI24))))</f>
        <v>#N/A</v>
      </c>
      <c r="AK24" s="2" t="e">
        <f t="array" ref="AK24">IF(INDEX(Data!DP:DP,$B24)=0,#N/A,INDEX(Data!DP:DP,$B24)-Data!DP$2+INDEX($A24:AJ24,,MAX(ISNUMBER($D24:AJ24)*COLUMN($D24:AJ24))))</f>
        <v>#N/A</v>
      </c>
      <c r="AL24" s="2" t="e">
        <f t="array" ref="AL24">IF(INDEX(Data!DQ:DQ,$B24)=0,#N/A,INDEX(Data!DQ:DQ,$B24)-Data!DQ$2+INDEX($A24:AK24,,MAX(ISNUMBER($D24:AK24)*COLUMN($D24:AK24))))</f>
        <v>#N/A</v>
      </c>
      <c r="AM24" s="2" t="e">
        <f t="array" ref="AM24">IF(INDEX(Data!DR:DR,$B24)=0,#N/A,INDEX(Data!DR:DR,$B24)-Data!DR$2+INDEX($A24:AL24,,MAX(ISNUMBER($D24:AL24)*COLUMN($D24:AL24))))</f>
        <v>#N/A</v>
      </c>
      <c r="AN24" s="2" t="e">
        <f t="array" ref="AN24">IF(INDEX(Data!DS:DS,$B24)=0,#N/A,INDEX(Data!DS:DS,$B24)-Data!DS$2+INDEX($A24:AM24,,MAX(ISNUMBER($D24:AM24)*COLUMN($D24:AM24))))</f>
        <v>#N/A</v>
      </c>
      <c r="AO24" s="2" t="e">
        <f t="array" ref="AO24">IF(INDEX(Data!DT:DT,$B24)=0,#N/A,INDEX(Data!DT:DT,$B24)-Data!DT$2+INDEX($A24:AN24,,MAX(ISNUMBER($D24:AN24)*COLUMN($D24:AN24))))</f>
        <v>#N/A</v>
      </c>
      <c r="AP24" s="2" t="e">
        <f t="array" ref="AP24">IF(INDEX(Data!DU:DU,$B24)=0,#N/A,INDEX(Data!DU:DU,$B24)-Data!DU$2+INDEX($A24:AO24,,MAX(ISNUMBER($D24:AO24)*COLUMN($D24:AO24))))</f>
        <v>#N/A</v>
      </c>
      <c r="AQ24" s="2" t="e">
        <f t="array" ref="AQ24">IF(INDEX(Data!DV:DV,$B24)=0,#N/A,INDEX(Data!DV:DV,$B24)-Data!DV$2+INDEX($A24:AP24,,MAX(ISNUMBER($D24:AP24)*COLUMN($D24:AP24))))</f>
        <v>#N/A</v>
      </c>
      <c r="AR24" s="2" t="e">
        <f t="array" ref="AR24">IF(INDEX(Data!DW:DW,$B24)=0,#N/A,INDEX(Data!DW:DW,$B24)-Data!DW$2+INDEX($A24:AQ24,,MAX(ISNUMBER($D24:AQ24)*COLUMN($D24:AQ24))))</f>
        <v>#N/A</v>
      </c>
      <c r="AS24" s="2" t="e">
        <f t="array" ref="AS24">IF(INDEX(Data!DX:DX,$B24)=0,#N/A,INDEX(Data!DX:DX,$B24)-Data!DX$2+INDEX($A24:AR24,,MAX(ISNUMBER($D24:AR24)*COLUMN($D24:AR24))))</f>
        <v>#N/A</v>
      </c>
      <c r="AT24" s="2" t="e">
        <f t="array" ref="AT24">IF(INDEX(Data!DY:DY,$B24)=0,#N/A,INDEX(Data!DY:DY,$B24)-Data!DY$2+INDEX($A24:AS24,,MAX(ISNUMBER($D24:AS24)*COLUMN($D24:AS24))))</f>
        <v>#N/A</v>
      </c>
      <c r="AU24" s="2" t="e">
        <f t="array" ref="AU24">IF(INDEX(Data!DZ:DZ,$B24)=0,#N/A,INDEX(Data!DZ:DZ,$B24)-Data!DZ$2+INDEX($A24:AT24,,MAX(ISNUMBER($D24:AT24)*COLUMN($D24:AT24))))</f>
        <v>#N/A</v>
      </c>
      <c r="AV24" s="2" t="e">
        <f t="array" ref="AV24">IF(INDEX(Data!EA:EA,$B24)=0,#N/A,INDEX(Data!EA:EA,$B24)-Data!EA$2+INDEX($A24:AU24,,MAX(ISNUMBER($D24:AU24)*COLUMN($D24:AU24))))</f>
        <v>#N/A</v>
      </c>
      <c r="AW24" s="2" t="e">
        <f t="array" ref="AW24">IF(INDEX(Data!EB:EB,$B24)=0,#N/A,INDEX(Data!EB:EB,$B24)-Data!EB$2+INDEX($A24:AV24,,MAX(ISNUMBER($D24:AV24)*COLUMN($D24:AV24))))</f>
        <v>#N/A</v>
      </c>
      <c r="AX24" s="2" t="e">
        <f t="array" ref="AX24">IF(INDEX(Data!EC:EC,$B24)=0,#N/A,INDEX(Data!EC:EC,$B24)-Data!EC$2+INDEX($A24:AW24,,MAX(ISNUMBER($D24:AW24)*COLUMN($D24:AW24))))</f>
        <v>#N/A</v>
      </c>
      <c r="AY24" s="2" t="e">
        <f t="array" ref="AY24">IF(INDEX(Data!ED:ED,$B24)=0,#N/A,INDEX(Data!ED:ED,$B24)-Data!ED$2+INDEX($A24:AX24,,MAX(ISNUMBER($D24:AX24)*COLUMN($D24:AX24))))</f>
        <v>#N/A</v>
      </c>
      <c r="AZ24" s="2" t="e">
        <f t="array" ref="AZ24">IF(INDEX(Data!EE:EE,$B24)=0,#N/A,INDEX(Data!EE:EE,$B24)-Data!EE$2+INDEX($A24:AY24,,MAX(ISNUMBER($D24:AY24)*COLUMN($D24:AY24))))</f>
        <v>#N/A</v>
      </c>
      <c r="BA24" s="2" t="e">
        <f t="array" ref="BA24">IF(INDEX(Data!EF:EF,$B24)=0,#N/A,INDEX(Data!EF:EF,$B24)-Data!EF$2+INDEX($A24:AZ24,,MAX(ISNUMBER($D24:AZ24)*COLUMN($D24:AZ24))))</f>
        <v>#N/A</v>
      </c>
      <c r="BB24" s="2" t="e">
        <f t="array" ref="BB24">IF(INDEX(Data!EG:EG,$B24)=0,#N/A,INDEX(Data!EG:EG,$B24)-Data!EG$2+INDEX($A24:BA24,,MAX(ISNUMBER($D24:BA24)*COLUMN($D24:BA24))))</f>
        <v>#N/A</v>
      </c>
      <c r="BC24" s="2" t="e">
        <f t="array" ref="BC24">IF(INDEX(Data!EH:EH,$B24)=0,#N/A,INDEX(Data!EH:EH,$B24)-Data!EH$2+INDEX($A24:BB24,,MAX(ISNUMBER($D24:BB24)*COLUMN($D24:BB24))))</f>
        <v>#N/A</v>
      </c>
      <c r="BD24" s="2" t="e">
        <f t="array" ref="BD24">IF(INDEX(Data!EI:EI,$B24)=0,#N/A,INDEX(Data!EI:EI,$B24)-Data!EI$2+INDEX($A24:BC24,,MAX(ISNUMBER($D24:BC24)*COLUMN($D24:BC24))))</f>
        <v>#N/A</v>
      </c>
      <c r="BE24" s="2" t="e">
        <f t="array" ref="BE24">IF(INDEX(Data!EJ:EJ,$B24)=0,#N/A,INDEX(Data!EJ:EJ,$B24)-Data!EJ$2+INDEX($A24:BD24,,MAX(ISNUMBER($D24:BD24)*COLUMN($D24:BD24))))</f>
        <v>#N/A</v>
      </c>
      <c r="BF24" s="2" t="e">
        <f t="array" ref="BF24">IF(INDEX(Data!EK:EK,$B24)=0,#N/A,INDEX(Data!EK:EK,$B24)-Data!EK$2+INDEX($A24:BE24,,MAX(ISNUMBER($D24:BE24)*COLUMN($D24:BE24))))</f>
        <v>#N/A</v>
      </c>
      <c r="BG24" s="2" t="e">
        <f t="array" ref="BG24">IF(INDEX(Data!EL:EL,$B24)=0,#N/A,INDEX(Data!EL:EL,$B24)-Data!EL$2+INDEX($A24:BF24,,MAX(ISNUMBER($D24:BF24)*COLUMN($D24:BF24))))</f>
        <v>#N/A</v>
      </c>
      <c r="BH24" s="2" t="e">
        <f t="array" ref="BH24">IF(INDEX(Data!EM:EM,$B24)=0,#N/A,INDEX(Data!EM:EM,$B24)-Data!EM$2+INDEX($A24:BG24,,MAX(ISNUMBER($D24:BG24)*COLUMN($D24:BG24))))</f>
        <v>#N/A</v>
      </c>
      <c r="BI24" s="2" t="e">
        <f t="array" ref="BI24">IF(INDEX(Data!EN:EN,$B24)=0,#N/A,INDEX(Data!EN:EN,$B24)-Data!EN$2+INDEX($A24:BH24,,MAX(ISNUMBER($D24:BH24)*COLUMN($D24:BH24))))</f>
        <v>#N/A</v>
      </c>
      <c r="BJ24" s="2" t="e">
        <f t="array" ref="BJ24">IF(INDEX(Data!EO:EO,$B24)=0,#N/A,INDEX(Data!EO:EO,$B24)-Data!EO$2+INDEX($A24:BI24,,MAX(ISNUMBER($D24:BI24)*COLUMN($D24:BI24))))</f>
        <v>#N/A</v>
      </c>
      <c r="BK24" s="2" t="e">
        <f t="array" ref="BK24">IF(INDEX(Data!EP:EP,$B24)=0,#N/A,INDEX(Data!EP:EP,$B24)-Data!EP$2+INDEX($A24:BJ24,,MAX(ISNUMBER($D24:BJ24)*COLUMN($D24:BJ24))))</f>
        <v>#N/A</v>
      </c>
      <c r="BL24" s="2" t="e">
        <f t="array" ref="BL24">IF(INDEX(Data!EQ:EQ,$B24)=0,#N/A,INDEX(Data!EQ:EQ,$B24)-Data!EQ$2+INDEX($A24:BK24,,MAX(ISNUMBER($D24:BK24)*COLUMN($D24:BK24))))</f>
        <v>#N/A</v>
      </c>
      <c r="BM24" s="2" t="e">
        <f t="array" ref="BM24">IF(INDEX(Data!ER:ER,$B24)=0,#N/A,INDEX(Data!ER:ER,$B24)-Data!ER$2+INDEX($A24:BL24,,MAX(ISNUMBER($D24:BL24)*COLUMN($D24:BL24))))</f>
        <v>#N/A</v>
      </c>
      <c r="BN24" s="2" t="e">
        <f t="array" ref="BN24">IF(INDEX(Data!ES:ES,$B24)=0,#N/A,INDEX(Data!ES:ES,$B24)-Data!ES$2+INDEX($A24:BM24,,MAX(ISNUMBER($D24:BM24)*COLUMN($D24:BM24))))</f>
        <v>#N/A</v>
      </c>
      <c r="BO24" s="2" t="e">
        <f t="array" ref="BO24">IF(INDEX(Data!ET:ET,$B24)=0,#N/A,INDEX(Data!ET:ET,$B24)-Data!ET$2+INDEX($A24:BN24,,MAX(ISNUMBER($D24:BN24)*COLUMN($D24:BN24))))</f>
        <v>#N/A</v>
      </c>
      <c r="BP24" s="2" t="e">
        <f t="array" ref="BP24">IF(INDEX(Data!EU:EU,$B24)=0,#N/A,INDEX(Data!EU:EU,$B24)-Data!EU$2+INDEX($A24:BO24,,MAX(ISNUMBER($D24:BO24)*COLUMN($D24:BO24))))</f>
        <v>#N/A</v>
      </c>
      <c r="BQ24" s="2" t="e">
        <f t="array" ref="BQ24">IF(INDEX(Data!EV:EV,$B24)=0,#N/A,INDEX(Data!EV:EV,$B24)-Data!EV$2+INDEX($A24:BP24,,MAX(ISNUMBER($D24:BP24)*COLUMN($D24:BP24))))</f>
        <v>#N/A</v>
      </c>
      <c r="BR24" s="2" t="e">
        <f t="array" ref="BR24">IF(INDEX(Data!EW:EW,$B24)=0,#N/A,INDEX(Data!EW:EW,$B24)-Data!EW$2+INDEX($A24:BQ24,,MAX(ISNUMBER($D24:BQ24)*COLUMN($D24:BQ24))))</f>
        <v>#N/A</v>
      </c>
      <c r="BS24" s="2" t="e">
        <f t="array" ref="BS24">IF(INDEX(Data!EX:EX,$B24)=0,#N/A,INDEX(Data!EX:EX,$B24)-Data!EX$2+INDEX($A24:BR24,,MAX(ISNUMBER($D24:BR24)*COLUMN($D24:BR24))))</f>
        <v>#N/A</v>
      </c>
      <c r="BT24" s="2" t="e">
        <f t="array" ref="BT24">IF(INDEX(Data!EY:EY,$B24)=0,#N/A,INDEX(Data!EY:EY,$B24)-Data!EY$2+INDEX($A24:BS24,,MAX(ISNUMBER($D24:BS24)*COLUMN($D24:BS24))))</f>
        <v>#N/A</v>
      </c>
      <c r="BU24" s="2" t="e">
        <f t="array" ref="BU24">IF(INDEX(Data!EZ:EZ,$B24)=0,#N/A,INDEX(Data!EZ:EZ,$B24)-Data!EZ$2+INDEX($A24:BT24,,MAX(ISNUMBER($D24:BT24)*COLUMN($D24:BT24))))</f>
        <v>#N/A</v>
      </c>
      <c r="BV24" s="2" t="e">
        <f t="array" ref="BV24">IF(INDEX(Data!FA:FA,$B24)=0,#N/A,INDEX(Data!FA:FA,$B24)-Data!FA$2+INDEX($A24:BU24,,MAX(ISNUMBER($D24:BU24)*COLUMN($D24:BU24))))</f>
        <v>#N/A</v>
      </c>
      <c r="BW24" s="2" t="e">
        <f t="array" ref="BW24">IF(INDEX(Data!FB:FB,$B24)=0,#N/A,INDEX(Data!FB:FB,$B24)-Data!FB$2+INDEX($A24:BV24,,MAX(ISNUMBER($D24:BV24)*COLUMN($D24:BV24))))</f>
        <v>#N/A</v>
      </c>
      <c r="BX24" s="2" t="e">
        <f t="array" ref="BX24">IF(INDEX(Data!FC:FC,$B24)=0,#N/A,INDEX(Data!FC:FC,$B24)-Data!FC$2+INDEX($A24:BW24,,MAX(ISNUMBER($D24:BW24)*COLUMN($D24:BW24))))</f>
        <v>#N/A</v>
      </c>
      <c r="BY24" s="2" t="e">
        <f t="array" ref="BY24">IF(INDEX(Data!FD:FD,$B24)=0,#N/A,INDEX(Data!FD:FD,$B24)-Data!FD$2+INDEX($A24:BX24,,MAX(ISNUMBER($D24:BX24)*COLUMN($D24:BX24))))</f>
        <v>#N/A</v>
      </c>
      <c r="BZ24" s="2" t="e">
        <f t="array" ref="BZ24">IF(INDEX(Data!FE:FE,$B24)=0,#N/A,INDEX(Data!FE:FE,$B24)-Data!FE$2+INDEX($A24:BY24,,MAX(ISNUMBER($D24:BY24)*COLUMN($D24:BY24))))</f>
        <v>#N/A</v>
      </c>
      <c r="CA24" s="2" t="e">
        <f t="array" ref="CA24">IF(INDEX(Data!FF:FF,$B24)=0,#N/A,INDEX(Data!FF:FF,$B24)-Data!FF$2+INDEX($A24:BZ24,,MAX(ISNUMBER($D24:BZ24)*COLUMN($D24:BZ24))))</f>
        <v>#N/A</v>
      </c>
      <c r="CB24" s="2" t="e">
        <f t="array" ref="CB24">IF(INDEX(Data!FG:FG,$B24)=0,#N/A,INDEX(Data!FG:FG,$B24)-Data!FG$2+INDEX($A24:CA24,,MAX(ISNUMBER($D24:CA24)*COLUMN($D24:CA24))))</f>
        <v>#N/A</v>
      </c>
      <c r="CC24" s="2" t="e">
        <f t="array" ref="CC24">IF(INDEX(Data!FH:FH,$B24)=0,#N/A,INDEX(Data!FH:FH,$B24)-Data!FH$2+INDEX($A24:CB24,,MAX(ISNUMBER($D24:CB24)*COLUMN($D24:CB24))))</f>
        <v>#N/A</v>
      </c>
      <c r="CD24" s="2" t="e">
        <f t="array" ref="CD24">IF(INDEX(Data!FI:FI,$B24)=0,#N/A,INDEX(Data!FI:FI,$B24)-Data!FI$2+INDEX($A24:CC24,,MAX(ISNUMBER($D24:CC24)*COLUMN($D24:CC24))))</f>
        <v>#N/A</v>
      </c>
      <c r="CE24" s="2" t="e">
        <f t="array" ref="CE24">IF(INDEX(Data!FJ:FJ,$B24)=0,#N/A,INDEX(Data!FJ:FJ,$B24)-Data!FJ$2+INDEX($A24:CD24,,MAX(ISNUMBER($D24:CD24)*COLUMN($D24:CD24))))</f>
        <v>#N/A</v>
      </c>
      <c r="CF24" s="2" t="e">
        <f t="array" ref="CF24">IF(INDEX(Data!FK:FK,$B24)=0,#N/A,INDEX(Data!FK:FK,$B24)-Data!FK$2+INDEX($A24:CE24,,MAX(ISNUMBER($D24:CE24)*COLUMN($D24:CE24))))</f>
        <v>#N/A</v>
      </c>
      <c r="CG24" s="2" t="e">
        <f t="array" ref="CG24">IF(INDEX(Data!FL:FL,$B24)=0,#N/A,INDEX(Data!FL:FL,$B24)-Data!FL$2+INDEX($A24:CF24,,MAX(ISNUMBER($D24:CF24)*COLUMN($D24:CF24))))</f>
        <v>#N/A</v>
      </c>
      <c r="CH24" s="2" t="e">
        <f t="array" ref="CH24">IF(INDEX(Data!FM:FM,$B24)=0,#N/A,INDEX(Data!FM:FM,$B24)-Data!FM$2+INDEX($A24:CG24,,MAX(ISNUMBER($D24:CG24)*COLUMN($D24:CG24))))</f>
        <v>#N/A</v>
      </c>
      <c r="CI24" s="2" t="e">
        <f t="array" ref="CI24">IF(INDEX(Data!FN:FN,$B24)=0,#N/A,INDEX(Data!FN:FN,$B24)-Data!FN$2+INDEX($A24:CH24,,MAX(ISNUMBER($D24:CH24)*COLUMN($D24:CH24))))</f>
        <v>#N/A</v>
      </c>
      <c r="CJ24" s="2" t="e">
        <f t="array" ref="CJ24">IF(INDEX(Data!FO:FO,$B24)=0,#N/A,INDEX(Data!FO:FO,$B24)-Data!FO$2+INDEX($A24:CI24,,MAX(ISNUMBER($D24:CI24)*COLUMN($D24:CI24))))</f>
        <v>#N/A</v>
      </c>
      <c r="CK24" s="2" t="e">
        <f t="array" ref="CK24">IF(INDEX(Data!FP:FP,$B24)=0,#N/A,INDEX(Data!FP:FP,$B24)-Data!FP$2+INDEX($A24:CJ24,,MAX(ISNUMBER($D24:CJ24)*COLUMN($D24:CJ24))))</f>
        <v>#N/A</v>
      </c>
      <c r="CL24" s="2" t="e">
        <f t="array" ref="CL24">IF(INDEX(Data!FQ:FQ,$B24)=0,#N/A,INDEX(Data!FQ:FQ,$B24)-Data!FQ$2+INDEX($A24:CK24,,MAX(ISNUMBER($D24:CK24)*COLUMN($D24:CK24))))</f>
        <v>#N/A</v>
      </c>
      <c r="CM24" s="2" t="e">
        <f t="array" ref="CM24">IF(INDEX(Data!FR:FR,$B24)=0,#N/A,INDEX(Data!FR:FR,$B24)-Data!FR$2+INDEX($A24:CL24,,MAX(ISNUMBER($D24:CL24)*COLUMN($D24:CL24))))</f>
        <v>#N/A</v>
      </c>
      <c r="CN24" s="2" t="e">
        <f t="array" ref="CN24">IF(INDEX(Data!FS:FS,$B24)=0,#N/A,INDEX(Data!FS:FS,$B24)-Data!FS$2+INDEX($A24:CM24,,MAX(ISNUMBER($D24:CM24)*COLUMN($D24:CM24))))</f>
        <v>#N/A</v>
      </c>
      <c r="CO24" s="2" t="e">
        <f t="array" ref="CO24">IF(INDEX(Data!FT:FT,$B24)=0,#N/A,INDEX(Data!FT:FT,$B24)-Data!FT$2+INDEX($A24:CN24,,MAX(ISNUMBER($D24:CN24)*COLUMN($D24:CN24))))</f>
        <v>#N/A</v>
      </c>
      <c r="CP24" s="2" t="e">
        <f t="array" ref="CP24">IF(INDEX(Data!FU:FU,$B24)=0,#N/A,INDEX(Data!FU:FU,$B24)-Data!FU$2+INDEX($A24:CO24,,MAX(ISNUMBER($D24:CO24)*COLUMN($D24:CO24))))</f>
        <v>#N/A</v>
      </c>
      <c r="CQ24" s="2" t="e">
        <f t="array" ref="CQ24">IF(INDEX(Data!FV:FV,$B24)=0,#N/A,INDEX(Data!FV:FV,$B24)-Data!FV$2+INDEX($A24:CP24,,MAX(ISNUMBER($D24:CP24)*COLUMN($D24:CP24))))</f>
        <v>#N/A</v>
      </c>
      <c r="CR24" s="2" t="e">
        <f t="array" ref="CR24">IF(INDEX(Data!FW:FW,$B24)=0,#N/A,INDEX(Data!FW:FW,$B24)-Data!FW$2+INDEX($A24:CQ24,,MAX(ISNUMBER($D24:CQ24)*COLUMN($D24:CQ24))))</f>
        <v>#N/A</v>
      </c>
      <c r="CS24" s="2" t="e">
        <f t="array" ref="CS24">IF(INDEX(Data!FX:FX,$B24)=0,#N/A,INDEX(Data!FX:FX,$B24)-Data!FX$2+INDEX($A24:CR24,,MAX(ISNUMBER($D24:CR24)*COLUMN($D24:CR24))))</f>
        <v>#N/A</v>
      </c>
      <c r="CT24" s="2" t="e">
        <f t="array" ref="CT24">IF(INDEX(Data!FY:FY,$B24)=0,#N/A,INDEX(Data!FY:FY,$B24)-Data!FY$2+INDEX($A24:CS24,,MAX(ISNUMBER($D24:CS24)*COLUMN($D24:CS24))))</f>
        <v>#N/A</v>
      </c>
      <c r="CU24" s="2" t="e">
        <f t="array" ref="CU24">IF(INDEX(Data!FZ:FZ,$B24)=0,#N/A,INDEX(Data!FZ:FZ,$B24)-Data!FZ$2+INDEX($A24:CT24,,MAX(ISNUMBER($D24:CT24)*COLUMN($D24:CT24))))</f>
        <v>#N/A</v>
      </c>
      <c r="CV24" s="2" t="e">
        <f t="array" ref="CV24">IF(INDEX(Data!GA:GA,$B24)=0,#N/A,INDEX(Data!GA:GA,$B24)-Data!GA$2+INDEX($A24:CU24,,MAX(ISNUMBER($D24:CU24)*COLUMN($D24:CU24))))</f>
        <v>#N/A</v>
      </c>
      <c r="CW24" s="2" t="e">
        <f t="array" ref="CW24">IF(INDEX(Data!GB:GB,$B24)=0,#N/A,INDEX(Data!GB:GB,$B24)-Data!GB$2+INDEX($A24:CV24,,MAX(ISNUMBER($D24:CV24)*COLUMN($D24:CV24))))</f>
        <v>#N/A</v>
      </c>
      <c r="CX24" s="2" t="e">
        <f t="array" ref="CX24">IF(INDEX(Data!GC:GC,$B24)=0,#N/A,INDEX(Data!GC:GC,$B24)-Data!GC$2+INDEX($A24:CW24,,MAX(ISNUMBER($D24:CW24)*COLUMN($D24:CW24))))</f>
        <v>#N/A</v>
      </c>
      <c r="CY24" s="2" t="e">
        <f t="array" ref="CY24">IF(INDEX(Data!GD:GD,$B24)=0,#N/A,INDEX(Data!GD:GD,$B24)-Data!GD$2+INDEX($A24:CX24,,MAX(ISNUMBER($D24:CX24)*COLUMN($D24:CX24))))</f>
        <v>#N/A</v>
      </c>
      <c r="CZ24" s="2" t="e">
        <f t="array" ref="CZ24">IF(INDEX(Data!GE:GE,$B24)=0,#N/A,INDEX(Data!GE:GE,$B24)-Data!GE$2+INDEX($A24:CY24,,MAX(ISNUMBER($D24:CY24)*COLUMN($D24:CY24))))</f>
        <v>#N/A</v>
      </c>
      <c r="DA24" s="2" t="e">
        <f t="array" ref="DA24">IF(INDEX(Data!GF:GF,$B24)=0,#N/A,INDEX(Data!GF:GF,$B24)-Data!GF$2+INDEX($A24:CZ24,,MAX(ISNUMBER($D24:CZ24)*COLUMN($D24:CZ24))))</f>
        <v>#N/A</v>
      </c>
      <c r="DB24" s="2" t="e">
        <f t="array" ref="DB24">IF(INDEX(Data!GG:GG,$B24)=0,#N/A,INDEX(Data!GG:GG,$B24)-Data!GG$2+INDEX($A24:DA24,,MAX(ISNUMBER($D24:DA24)*COLUMN($D24:DA24))))</f>
        <v>#N/A</v>
      </c>
      <c r="DC24" s="2" t="e">
        <f t="array" ref="DC24">IF(INDEX(Data!GH:GH,$B24)=0,#N/A,INDEX(Data!GH:GH,$B24)-Data!GH$2+INDEX($A24:DB24,,MAX(ISNUMBER($D24:DB24)*COLUMN($D24:DB24))))</f>
        <v>#N/A</v>
      </c>
      <c r="DD24" s="2" t="e">
        <f t="array" ref="DD24">IF(INDEX(Data!GI:GI,$B24)=0,#N/A,INDEX(Data!GI:GI,$B24)-Data!GI$2+INDEX($A24:DC24,,MAX(ISNUMBER($D24:DC24)*COLUMN($D24:DC24))))</f>
        <v>#N/A</v>
      </c>
      <c r="DE24" s="2" t="e">
        <f t="array" ref="DE24">IF(INDEX(Data!GJ:GJ,$B24)=0,#N/A,INDEX(Data!GJ:GJ,$B24)-Data!GJ$2+INDEX($A24:DD24,,MAX(ISNUMBER($D24:DD24)*COLUMN($D24:DD24))))</f>
        <v>#N/A</v>
      </c>
      <c r="DF24" s="2" t="e">
        <f t="array" ref="DF24">IF(INDEX(Data!GK:GK,$B24)=0,#N/A,INDEX(Data!GK:GK,$B24)-Data!GK$2+INDEX($A24:DE24,,MAX(ISNUMBER($D24:DE24)*COLUMN($D24:DE24))))</f>
        <v>#N/A</v>
      </c>
      <c r="DG24" s="2" t="e">
        <f t="array" ref="DG24">IF(INDEX(Data!GL:GL,$B24)=0,#N/A,INDEX(Data!GL:GL,$B24)-Data!GL$2+INDEX($A24:DF24,,MAX(ISNUMBER($D24:DF24)*COLUMN($D24:DF24))))</f>
        <v>#N/A</v>
      </c>
      <c r="DH24" s="2" t="e">
        <f t="array" ref="DH24">IF(INDEX(Data!GM:GM,$B24)=0,#N/A,INDEX(Data!GM:GM,$B24)-Data!GM$2+INDEX($A24:DG24,,MAX(ISNUMBER($D24:DG24)*COLUMN($D24:DG24))))</f>
        <v>#N/A</v>
      </c>
      <c r="DI24" s="2" t="e">
        <f t="array" ref="DI24">IF(INDEX(Data!GN:GN,$B24)=0,#N/A,INDEX(Data!GN:GN,$B24)-Data!GN$2+INDEX($A24:DH24,,MAX(ISNUMBER($D24:DH24)*COLUMN($D24:DH24))))</f>
        <v>#N/A</v>
      </c>
      <c r="DJ24" s="2" t="e">
        <f t="array" ref="DJ24">IF(INDEX(Data!GO:GO,$B24)=0,#N/A,INDEX(Data!GO:GO,$B24)-Data!GO$2+INDEX($A24:DI24,,MAX(ISNUMBER($D24:DI24)*COLUMN($D24:DI24))))</f>
        <v>#N/A</v>
      </c>
      <c r="DK24" s="2" t="e">
        <f t="array" ref="DK24">IF(INDEX(Data!GP:GP,$B24)=0,#N/A,INDEX(Data!GP:GP,$B24)-Data!GP$2+INDEX($A24:DJ24,,MAX(ISNUMBER($D24:DJ24)*COLUMN($D24:DJ24))))</f>
        <v>#N/A</v>
      </c>
      <c r="DL24" s="2" t="e">
        <f t="array" ref="DL24">IF(INDEX(Data!GQ:GQ,$B24)=0,#N/A,INDEX(Data!GQ:GQ,$B24)-Data!GQ$2+INDEX($A24:DK24,,MAX(ISNUMBER($D24:DK24)*COLUMN($D24:DK24))))</f>
        <v>#N/A</v>
      </c>
      <c r="DM24" s="2" t="e">
        <f t="array" ref="DM24">IF(INDEX(Data!GR:GR,$B24)=0,#N/A,INDEX(Data!GR:GR,$B24)-Data!GR$2+INDEX($A24:DL24,,MAX(ISNUMBER($D24:DL24)*COLUMN($D24:DL24))))</f>
        <v>#N/A</v>
      </c>
      <c r="DN24" s="2" t="e">
        <f t="array" ref="DN24">IF(INDEX(Data!GS:GS,$B24)=0,#N/A,INDEX(Data!GS:GS,$B24)-Data!GS$2+INDEX($A24:DM24,,MAX(ISNUMBER($D24:DM24)*COLUMN($D24:DM24))))</f>
        <v>#N/A</v>
      </c>
      <c r="DO24" s="2" t="e">
        <f t="array" ref="DO24">IF(INDEX(Data!GT:GT,$B24)=0,#N/A,INDEX(Data!GT:GT,$B24)-Data!GT$2+INDEX($A24:DN24,,MAX(ISNUMBER($D24:DN24)*COLUMN($D24:DN24))))</f>
        <v>#N/A</v>
      </c>
      <c r="DP24" s="2" t="e">
        <f t="array" ref="DP24">IF(INDEX(Data!GU:GU,$B24)=0,#N/A,INDEX(Data!GU:GU,$B24)-Data!GU$2+INDEX($A24:DO24,,MAX(ISNUMBER($D24:DO24)*COLUMN($D24:DO24))))</f>
        <v>#N/A</v>
      </c>
      <c r="DQ24" s="2" t="e">
        <f t="array" ref="DQ24">IF(INDEX(Data!GV:GV,$B24)=0,#N/A,INDEX(Data!GV:GV,$B24)-Data!GV$2+INDEX($A24:DP24,,MAX(ISNUMBER($D24:DP24)*COLUMN($D24:DP24))))</f>
        <v>#N/A</v>
      </c>
      <c r="DR24" s="2" t="e">
        <f t="array" ref="DR24">IF(INDEX(Data!GW:GW,$B24)=0,#N/A,INDEX(Data!GW:GW,$B24)-Data!GW$2+INDEX($A24:DQ24,,MAX(ISNUMBER($D24:DQ24)*COLUMN($D24:DQ24))))</f>
        <v>#N/A</v>
      </c>
      <c r="DS24" s="2" t="e">
        <f t="array" ref="DS24">IF(INDEX(Data!GX:GX,$B24)=0,#N/A,INDEX(Data!GX:GX,$B24)-Data!GX$2+INDEX($A24:DR24,,MAX(ISNUMBER($D24:DR24)*COLUMN($D24:DR24))))</f>
        <v>#N/A</v>
      </c>
      <c r="DT24" s="2" t="e">
        <f t="array" ref="DT24">IF(INDEX(Data!GY:GY,$B24)=0,#N/A,INDEX(Data!GY:GY,$B24)-Data!GY$2+INDEX($A24:DS24,,MAX(ISNUMBER($D24:DS24)*COLUMN($D24:DS24))))</f>
        <v>#N/A</v>
      </c>
      <c r="DU24" s="2" t="e">
        <f t="array" ref="DU24">IF(INDEX(Data!GZ:GZ,$B24)=0,#N/A,INDEX(Data!GZ:GZ,$B24)-Data!GZ$2+INDEX($A24:DT24,,MAX(ISNUMBER($D24:DT24)*COLUMN($D24:DT24))))</f>
        <v>#N/A</v>
      </c>
      <c r="DV24" s="2" t="e">
        <f t="array" ref="DV24">IF(INDEX(Data!HA:HA,$B24)=0,#N/A,INDEX(Data!HA:HA,$B24)-Data!HA$2+INDEX($A24:DU24,,MAX(ISNUMBER($D24:DU24)*COLUMN($D24:DU24))))</f>
        <v>#N/A</v>
      </c>
      <c r="DW24" s="2" t="e">
        <f t="array" ref="DW24">IF(INDEX(Data!HB:HB,$B24)=0,#N/A,INDEX(Data!HB:HB,$B24)-Data!HB$2+INDEX($A24:DV24,,MAX(ISNUMBER($D24:DV24)*COLUMN($D24:DV24))))</f>
        <v>#N/A</v>
      </c>
      <c r="DX24" s="2" t="e">
        <f t="array" ref="DX24">IF(INDEX(Data!HC:HC,$B24)=0,#N/A,INDEX(Data!HC:HC,$B24)-Data!HC$2+INDEX($A24:DW24,,MAX(ISNUMBER($D24:DW24)*COLUMN($D24:DW24))))</f>
        <v>#N/A</v>
      </c>
      <c r="DY24" s="2" t="e">
        <f t="array" ref="DY24">IF(INDEX(Data!HD:HD,$B24)=0,#N/A,INDEX(Data!HD:HD,$B24)-Data!HD$2+INDEX($A24:DX24,,MAX(ISNUMBER($D24:DX24)*COLUMN($D24:DX24))))</f>
        <v>#N/A</v>
      </c>
      <c r="DZ24" s="2" t="e">
        <f t="array" ref="DZ24">IF(INDEX(Data!HE:HE,$B24)=0,#N/A,INDEX(Data!HE:HE,$B24)-Data!HE$2+INDEX($A24:DY24,,MAX(ISNUMBER($D24:DY24)*COLUMN($D24:DY24))))</f>
        <v>#N/A</v>
      </c>
      <c r="EA24" s="2" t="e">
        <f t="array" ref="EA24">IF(INDEX(Data!HF:HF,$B24)=0,#N/A,INDEX(Data!HF:HF,$B24)-Data!HF$2+INDEX($A24:DZ24,,MAX(ISNUMBER($D24:DZ24)*COLUMN($D24:DZ24))))</f>
        <v>#N/A</v>
      </c>
      <c r="EB24" s="2" t="e">
        <f t="array" ref="EB24">IF(INDEX(Data!HG:HG,$B24)=0,#N/A,INDEX(Data!HG:HG,$B24)-Data!HG$2+INDEX($A24:EA24,,MAX(ISNUMBER($D24:EA24)*COLUMN($D24:EA24))))</f>
        <v>#N/A</v>
      </c>
      <c r="EC24" s="2" t="e">
        <f t="array" ref="EC24">IF(INDEX(Data!HH:HH,$B24)=0,#N/A,INDEX(Data!HH:HH,$B24)-Data!HH$2+INDEX($A24:EB24,,MAX(ISNUMBER($D24:EB24)*COLUMN($D24:EB24))))</f>
        <v>#N/A</v>
      </c>
      <c r="ED24" s="2" t="e">
        <f t="array" ref="ED24">IF(INDEX(Data!HI:HI,$B24)=0,#N/A,INDEX(Data!HI:HI,$B24)-Data!HI$2+INDEX($A24:EC24,,MAX(ISNUMBER($D24:EC24)*COLUMN($D24:EC24))))</f>
        <v>#N/A</v>
      </c>
      <c r="EE24" s="2" t="e">
        <f t="array" ref="EE24">IF(INDEX(Data!HJ:HJ,$B24)=0,#N/A,INDEX(Data!HJ:HJ,$B24)-Data!HJ$2+INDEX($A24:ED24,,MAX(ISNUMBER($D24:ED24)*COLUMN($D24:ED24))))</f>
        <v>#N/A</v>
      </c>
      <c r="EF24" s="2" t="e">
        <f t="array" ref="EF24">IF(INDEX(Data!HK:HK,$B24)=0,#N/A,INDEX(Data!HK:HK,$B24)-Data!HK$2+INDEX($A24:EE24,,MAX(ISNUMBER($D24:EE24)*COLUMN($D24:EE24))))</f>
        <v>#N/A</v>
      </c>
      <c r="EG24" s="2" t="e">
        <f t="array" ref="EG24">IF(INDEX(Data!HL:HL,$B24)=0,#N/A,INDEX(Data!HL:HL,$B24)-Data!HL$2+INDEX($A24:EF24,,MAX(ISNUMBER($D24:EF24)*COLUMN($D24:EF24))))</f>
        <v>#N/A</v>
      </c>
      <c r="EH24" s="2" t="e">
        <f t="array" ref="EH24">IF(INDEX(Data!HM:HM,$B24)=0,#N/A,INDEX(Data!HM:HM,$B24)-Data!HM$2+INDEX($A24:EG24,,MAX(ISNUMBER($D24:EG24)*COLUMN($D24:EG24))))</f>
        <v>#N/A</v>
      </c>
      <c r="EI24" s="2" t="e">
        <f t="array" ref="EI24">IF(INDEX(Data!HN:HN,$B24)=0,#N/A,INDEX(Data!HN:HN,$B24)-Data!HN$2+INDEX($A24:EH24,,MAX(ISNUMBER($D24:EH24)*COLUMN($D24:EH24))))</f>
        <v>#N/A</v>
      </c>
    </row>
    <row r="25" spans="1:139" x14ac:dyDescent="0.25">
      <c r="A25" s="2" t="str">
        <f>Data!CG100</f>
        <v>Andreas Nechi</v>
      </c>
      <c r="B25" s="2">
        <f>MATCH(A25,Data!CG:CG,0)</f>
        <v>100</v>
      </c>
      <c r="C25" s="2">
        <f ca="1">COUNTIF(OFFSET(Data!$CJ$1:$EZ$78,B25-1,0,1),"&gt;0")</f>
        <v>26</v>
      </c>
      <c r="D25" s="2">
        <v>0</v>
      </c>
      <c r="E25" s="2">
        <f t="array" ref="E25">IF(INDEX(Data!CJ:CJ,$B25)=0,#N/A,INDEX(Data!CJ:CJ,$B25)-Data!CJ$2+INDEX($A25:D25,,MAX(ISNUMBER($D25:D25)*COLUMN($D25:D25))))</f>
        <v>0</v>
      </c>
      <c r="F25" s="2">
        <f t="array" ref="F25">IF(INDEX(Data!CK:CK,$B25)=0,#N/A,INDEX(Data!CK:CK,$B25)-Data!CK$2+INDEX($A25:E25,,MAX(ISNUMBER($D25:E25)*COLUMN($D25:E25))))</f>
        <v>0</v>
      </c>
      <c r="G25" s="2">
        <f t="array" ref="G25">IF(INDEX(Data!CL:CL,$B25)=0,#N/A,INDEX(Data!CL:CL,$B25)-Data!CL$2+INDEX($A25:F25,,MAX(ISNUMBER($D25:F25)*COLUMN($D25:F25))))</f>
        <v>0</v>
      </c>
      <c r="H25" s="2">
        <f t="array" ref="H25">IF(INDEX(Data!CM:CM,$B25)=0,#N/A,INDEX(Data!CM:CM,$B25)-Data!CM$2+INDEX($A25:G25,,MAX(ISNUMBER($D25:G25)*COLUMN($D25:G25))))</f>
        <v>-1</v>
      </c>
      <c r="I25" s="2">
        <f t="array" ref="I25">IF(INDEX(Data!CN:CN,$B25)=0,#N/A,INDEX(Data!CN:CN,$B25)-Data!CN$2+INDEX($A25:H25,,MAX(ISNUMBER($D25:H25)*COLUMN($D25:H25))))</f>
        <v>0</v>
      </c>
      <c r="J25" s="2">
        <f t="array" ref="J25">IF(INDEX(Data!CO:CO,$B25)=0,#N/A,INDEX(Data!CO:CO,$B25)-Data!CO$2+INDEX($A25:I25,,MAX(ISNUMBER($D25:I25)*COLUMN($D25:I25))))</f>
        <v>2</v>
      </c>
      <c r="K25" s="2">
        <f t="array" ref="K25">IF(INDEX(Data!CP:CP,$B25)=0,#N/A,INDEX(Data!CP:CP,$B25)-Data!CP$2+INDEX($A25:J25,,MAX(ISNUMBER($D25:J25)*COLUMN($D25:J25))))</f>
        <v>2</v>
      </c>
      <c r="L25" s="2">
        <f t="array" ref="L25">IF(INDEX(Data!CQ:CQ,$B25)=0,#N/A,INDEX(Data!CQ:CQ,$B25)-Data!CQ$2+INDEX($A25:K25,,MAX(ISNUMBER($D25:K25)*COLUMN($D25:K25))))</f>
        <v>2</v>
      </c>
      <c r="M25" s="2">
        <f t="array" ref="M25">IF(INDEX(Data!CR:CR,$B25)=0,#N/A,INDEX(Data!CR:CR,$B25)-Data!CR$2+INDEX($A25:L25,,MAX(ISNUMBER($D25:L25)*COLUMN($D25:L25))))</f>
        <v>3</v>
      </c>
      <c r="N25" s="2">
        <f t="array" ref="N25">IF(INDEX(Data!CS:CS,$B25)=0,#N/A,INDEX(Data!CS:CS,$B25)-Data!CS$2+INDEX($A25:M25,,MAX(ISNUMBER($D25:M25)*COLUMN($D25:M25))))</f>
        <v>3</v>
      </c>
      <c r="O25" s="2">
        <f t="array" ref="O25">IF(INDEX(Data!CT:CT,$B25)=0,#N/A,INDEX(Data!CT:CT,$B25)-Data!CT$2+INDEX($A25:N25,,MAX(ISNUMBER($D25:N25)*COLUMN($D25:N25))))</f>
        <v>3</v>
      </c>
      <c r="P25" s="2">
        <f t="array" ref="P25">IF(INDEX(Data!CU:CU,$B25)=0,#N/A,INDEX(Data!CU:CU,$B25)-Data!CU$2+INDEX($A25:O25,,MAX(ISNUMBER($D25:O25)*COLUMN($D25:O25))))</f>
        <v>4</v>
      </c>
      <c r="Q25" s="2">
        <f t="array" ref="Q25">IF(INDEX(Data!CV:CV,$B25)=0,#N/A,INDEX(Data!CV:CV,$B25)-Data!CV$2+INDEX($A25:P25,,MAX(ISNUMBER($D25:P25)*COLUMN($D25:P25))))</f>
        <v>4</v>
      </c>
      <c r="R25" s="2">
        <f t="array" ref="R25">IF(INDEX(Data!CW:CW,$B25)=0,#N/A,INDEX(Data!CW:CW,$B25)-Data!CW$2+INDEX($A25:Q25,,MAX(ISNUMBER($D25:Q25)*COLUMN($D25:Q25))))</f>
        <v>5</v>
      </c>
      <c r="S25" s="2">
        <f t="array" ref="S25">IF(INDEX(Data!CX:CX,$B25)=0,#N/A,INDEX(Data!CX:CX,$B25)-Data!CX$2+INDEX($A25:R25,,MAX(ISNUMBER($D25:R25)*COLUMN($D25:R25))))</f>
        <v>5</v>
      </c>
      <c r="T25" s="2">
        <f t="array" ref="T25">IF(INDEX(Data!CY:CY,$B25)=0,#N/A,INDEX(Data!CY:CY,$B25)-Data!CY$2+INDEX($A25:S25,,MAX(ISNUMBER($D25:S25)*COLUMN($D25:S25))))</f>
        <v>7</v>
      </c>
      <c r="U25" s="2">
        <f t="array" ref="U25">IF(INDEX(Data!CZ:CZ,$B25)=0,#N/A,INDEX(Data!CZ:CZ,$B25)-Data!CZ$2+INDEX($A25:T25,,MAX(ISNUMBER($D25:T25)*COLUMN($D25:T25))))</f>
        <v>9</v>
      </c>
      <c r="V25" s="2">
        <f t="array" ref="V25">IF(INDEX(Data!DA:DA,$B25)=0,#N/A,INDEX(Data!DA:DA,$B25)-Data!DA$2+INDEX($A25:U25,,MAX(ISNUMBER($D25:U25)*COLUMN($D25:U25))))</f>
        <v>9</v>
      </c>
      <c r="W25" s="2">
        <f t="array" ref="W25">IF(INDEX(Data!DB:DB,$B25)=0,#N/A,INDEX(Data!DB:DB,$B25)-Data!DB$2+INDEX($A25:V25,,MAX(ISNUMBER($D25:V25)*COLUMN($D25:V25))))</f>
        <v>11</v>
      </c>
      <c r="X25" s="2">
        <f t="array" ref="X25">IF(INDEX(Data!DC:DC,$B25)=0,#N/A,INDEX(Data!DC:DC,$B25)-Data!DC$2+INDEX($A25:W25,,MAX(ISNUMBER($D25:W25)*COLUMN($D25:W25))))</f>
        <v>11</v>
      </c>
      <c r="Y25" s="2">
        <f t="array" ref="Y25">IF(INDEX(Data!DD:DD,$B25)=0,#N/A,INDEX(Data!DD:DD,$B25)-Data!DD$2+INDEX($A25:X25,,MAX(ISNUMBER($D25:X25)*COLUMN($D25:X25))))</f>
        <v>11</v>
      </c>
      <c r="Z25" s="2">
        <f t="array" ref="Z25">IF(INDEX(Data!DE:DE,$B25)=0,#N/A,INDEX(Data!DE:DE,$B25)-Data!DE$2+INDEX($A25:Y25,,MAX(ISNUMBER($D25:Y25)*COLUMN($D25:Y25))))</f>
        <v>12</v>
      </c>
      <c r="AA25" s="2">
        <f t="array" ref="AA25">IF(INDEX(Data!DF:DF,$B25)=0,#N/A,INDEX(Data!DF:DF,$B25)-Data!DF$2+INDEX($A25:Z25,,MAX(ISNUMBER($D25:Z25)*COLUMN($D25:Z25))))</f>
        <v>13</v>
      </c>
      <c r="AB25" s="2">
        <f t="array" ref="AB25">IF(INDEX(Data!DG:DG,$B25)=0,#N/A,INDEX(Data!DG:DG,$B25)-Data!DG$2+INDEX($A25:AA25,,MAX(ISNUMBER($D25:AA25)*COLUMN($D25:AA25))))</f>
        <v>13</v>
      </c>
      <c r="AC25" s="2">
        <f t="array" ref="AC25">IF(INDEX(Data!DH:DH,$B25)=0,#N/A,INDEX(Data!DH:DH,$B25)-Data!DH$2+INDEX($A25:AB25,,MAX(ISNUMBER($D25:AB25)*COLUMN($D25:AB25))))</f>
        <v>14</v>
      </c>
      <c r="AD25" s="2">
        <f t="array" ref="AD25">IF(INDEX(Data!DI:DI,$B25)=0,#N/A,INDEX(Data!DI:DI,$B25)-Data!DI$2+INDEX($A25:AC25,,MAX(ISNUMBER($D25:AC25)*COLUMN($D25:AC25))))</f>
        <v>14</v>
      </c>
      <c r="AE25" s="2" t="e">
        <f t="array" ref="AE25">IF(INDEX(Data!DJ:DJ,$B25)=0,#N/A,INDEX(Data!DJ:DJ,$B25)-Data!DJ$2+INDEX($A25:AD25,,MAX(ISNUMBER($D25:AD25)*COLUMN($D25:AD25))))</f>
        <v>#N/A</v>
      </c>
      <c r="AF25" s="2" t="e">
        <f t="array" ref="AF25">IF(INDEX(Data!DK:DK,$B25)=0,#N/A,INDEX(Data!DK:DK,$B25)-Data!DK$2+INDEX($A25:AE25,,MAX(ISNUMBER($D25:AE25)*COLUMN($D25:AE25))))</f>
        <v>#N/A</v>
      </c>
      <c r="AG25" s="2" t="e">
        <f t="array" ref="AG25">IF(INDEX(Data!DL:DL,$B25)=0,#N/A,INDEX(Data!DL:DL,$B25)-Data!DL$2+INDEX($A25:AF25,,MAX(ISNUMBER($D25:AF25)*COLUMN($D25:AF25))))</f>
        <v>#N/A</v>
      </c>
      <c r="AH25" s="2" t="e">
        <f t="array" ref="AH25">IF(INDEX(Data!DM:DM,$B25)=0,#N/A,INDEX(Data!DM:DM,$B25)-Data!DM$2+INDEX($A25:AG25,,MAX(ISNUMBER($D25:AG25)*COLUMN($D25:AG25))))</f>
        <v>#N/A</v>
      </c>
      <c r="AI25" s="2" t="e">
        <f t="array" ref="AI25">IF(INDEX(Data!DN:DN,$B25)=0,#N/A,INDEX(Data!DN:DN,$B25)-Data!DN$2+INDEX($A25:AH25,,MAX(ISNUMBER($D25:AH25)*COLUMN($D25:AH25))))</f>
        <v>#N/A</v>
      </c>
      <c r="AJ25" s="2" t="e">
        <f t="array" ref="AJ25">IF(INDEX(Data!DO:DO,$B25)=0,#N/A,INDEX(Data!DO:DO,$B25)-Data!DO$2+INDEX($A25:AI25,,MAX(ISNUMBER($D25:AI25)*COLUMN($D25:AI25))))</f>
        <v>#N/A</v>
      </c>
      <c r="AK25" s="2" t="e">
        <f t="array" ref="AK25">IF(INDEX(Data!DP:DP,$B25)=0,#N/A,INDEX(Data!DP:DP,$B25)-Data!DP$2+INDEX($A25:AJ25,,MAX(ISNUMBER($D25:AJ25)*COLUMN($D25:AJ25))))</f>
        <v>#N/A</v>
      </c>
      <c r="AL25" s="2" t="e">
        <f t="array" ref="AL25">IF(INDEX(Data!DQ:DQ,$B25)=0,#N/A,INDEX(Data!DQ:DQ,$B25)-Data!DQ$2+INDEX($A25:AK25,,MAX(ISNUMBER($D25:AK25)*COLUMN($D25:AK25))))</f>
        <v>#N/A</v>
      </c>
      <c r="AM25" s="2" t="e">
        <f t="array" ref="AM25">IF(INDEX(Data!DR:DR,$B25)=0,#N/A,INDEX(Data!DR:DR,$B25)-Data!DR$2+INDEX($A25:AL25,,MAX(ISNUMBER($D25:AL25)*COLUMN($D25:AL25))))</f>
        <v>#N/A</v>
      </c>
      <c r="AN25" s="2" t="e">
        <f t="array" ref="AN25">IF(INDEX(Data!DS:DS,$B25)=0,#N/A,INDEX(Data!DS:DS,$B25)-Data!DS$2+INDEX($A25:AM25,,MAX(ISNUMBER($D25:AM25)*COLUMN($D25:AM25))))</f>
        <v>#N/A</v>
      </c>
      <c r="AO25" s="2" t="e">
        <f t="array" ref="AO25">IF(INDEX(Data!DT:DT,$B25)=0,#N/A,INDEX(Data!DT:DT,$B25)-Data!DT$2+INDEX($A25:AN25,,MAX(ISNUMBER($D25:AN25)*COLUMN($D25:AN25))))</f>
        <v>#N/A</v>
      </c>
      <c r="AP25" s="2" t="e">
        <f t="array" ref="AP25">IF(INDEX(Data!DU:DU,$B25)=0,#N/A,INDEX(Data!DU:DU,$B25)-Data!DU$2+INDEX($A25:AO25,,MAX(ISNUMBER($D25:AO25)*COLUMN($D25:AO25))))</f>
        <v>#N/A</v>
      </c>
      <c r="AQ25" s="2" t="e">
        <f t="array" ref="AQ25">IF(INDEX(Data!DV:DV,$B25)=0,#N/A,INDEX(Data!DV:DV,$B25)-Data!DV$2+INDEX($A25:AP25,,MAX(ISNUMBER($D25:AP25)*COLUMN($D25:AP25))))</f>
        <v>#N/A</v>
      </c>
      <c r="AR25" s="2" t="e">
        <f t="array" ref="AR25">IF(INDEX(Data!DW:DW,$B25)=0,#N/A,INDEX(Data!DW:DW,$B25)-Data!DW$2+INDEX($A25:AQ25,,MAX(ISNUMBER($D25:AQ25)*COLUMN($D25:AQ25))))</f>
        <v>#N/A</v>
      </c>
      <c r="AS25" s="2" t="e">
        <f t="array" ref="AS25">IF(INDEX(Data!DX:DX,$B25)=0,#N/A,INDEX(Data!DX:DX,$B25)-Data!DX$2+INDEX($A25:AR25,,MAX(ISNUMBER($D25:AR25)*COLUMN($D25:AR25))))</f>
        <v>#N/A</v>
      </c>
      <c r="AT25" s="2" t="e">
        <f t="array" ref="AT25">IF(INDEX(Data!DY:DY,$B25)=0,#N/A,INDEX(Data!DY:DY,$B25)-Data!DY$2+INDEX($A25:AS25,,MAX(ISNUMBER($D25:AS25)*COLUMN($D25:AS25))))</f>
        <v>#N/A</v>
      </c>
      <c r="AU25" s="2" t="e">
        <f t="array" ref="AU25">IF(INDEX(Data!DZ:DZ,$B25)=0,#N/A,INDEX(Data!DZ:DZ,$B25)-Data!DZ$2+INDEX($A25:AT25,,MAX(ISNUMBER($D25:AT25)*COLUMN($D25:AT25))))</f>
        <v>#N/A</v>
      </c>
      <c r="AV25" s="2" t="e">
        <f t="array" ref="AV25">IF(INDEX(Data!EA:EA,$B25)=0,#N/A,INDEX(Data!EA:EA,$B25)-Data!EA$2+INDEX($A25:AU25,,MAX(ISNUMBER($D25:AU25)*COLUMN($D25:AU25))))</f>
        <v>#N/A</v>
      </c>
      <c r="AW25" s="2" t="e">
        <f t="array" ref="AW25">IF(INDEX(Data!EB:EB,$B25)=0,#N/A,INDEX(Data!EB:EB,$B25)-Data!EB$2+INDEX($A25:AV25,,MAX(ISNUMBER($D25:AV25)*COLUMN($D25:AV25))))</f>
        <v>#N/A</v>
      </c>
      <c r="AX25" s="2" t="e">
        <f t="array" ref="AX25">IF(INDEX(Data!EC:EC,$B25)=0,#N/A,INDEX(Data!EC:EC,$B25)-Data!EC$2+INDEX($A25:AW25,,MAX(ISNUMBER($D25:AW25)*COLUMN($D25:AW25))))</f>
        <v>#N/A</v>
      </c>
      <c r="AY25" s="2" t="e">
        <f t="array" ref="AY25">IF(INDEX(Data!ED:ED,$B25)=0,#N/A,INDEX(Data!ED:ED,$B25)-Data!ED$2+INDEX($A25:AX25,,MAX(ISNUMBER($D25:AX25)*COLUMN($D25:AX25))))</f>
        <v>#N/A</v>
      </c>
      <c r="AZ25" s="2" t="e">
        <f t="array" ref="AZ25">IF(INDEX(Data!EE:EE,$B25)=0,#N/A,INDEX(Data!EE:EE,$B25)-Data!EE$2+INDEX($A25:AY25,,MAX(ISNUMBER($D25:AY25)*COLUMN($D25:AY25))))</f>
        <v>#N/A</v>
      </c>
      <c r="BA25" s="2" t="e">
        <f t="array" ref="BA25">IF(INDEX(Data!EF:EF,$B25)=0,#N/A,INDEX(Data!EF:EF,$B25)-Data!EF$2+INDEX($A25:AZ25,,MAX(ISNUMBER($D25:AZ25)*COLUMN($D25:AZ25))))</f>
        <v>#N/A</v>
      </c>
      <c r="BB25" s="2" t="e">
        <f t="array" ref="BB25">IF(INDEX(Data!EG:EG,$B25)=0,#N/A,INDEX(Data!EG:EG,$B25)-Data!EG$2+INDEX($A25:BA25,,MAX(ISNUMBER($D25:BA25)*COLUMN($D25:BA25))))</f>
        <v>#N/A</v>
      </c>
      <c r="BC25" s="2" t="e">
        <f t="array" ref="BC25">IF(INDEX(Data!EH:EH,$B25)=0,#N/A,INDEX(Data!EH:EH,$B25)-Data!EH$2+INDEX($A25:BB25,,MAX(ISNUMBER($D25:BB25)*COLUMN($D25:BB25))))</f>
        <v>#N/A</v>
      </c>
      <c r="BD25" s="2" t="e">
        <f t="array" ref="BD25">IF(INDEX(Data!EI:EI,$B25)=0,#N/A,INDEX(Data!EI:EI,$B25)-Data!EI$2+INDEX($A25:BC25,,MAX(ISNUMBER($D25:BC25)*COLUMN($D25:BC25))))</f>
        <v>#N/A</v>
      </c>
      <c r="BE25" s="2" t="e">
        <f t="array" ref="BE25">IF(INDEX(Data!EJ:EJ,$B25)=0,#N/A,INDEX(Data!EJ:EJ,$B25)-Data!EJ$2+INDEX($A25:BD25,,MAX(ISNUMBER($D25:BD25)*COLUMN($D25:BD25))))</f>
        <v>#N/A</v>
      </c>
      <c r="BF25" s="2" t="e">
        <f t="array" ref="BF25">IF(INDEX(Data!EK:EK,$B25)=0,#N/A,INDEX(Data!EK:EK,$B25)-Data!EK$2+INDEX($A25:BE25,,MAX(ISNUMBER($D25:BE25)*COLUMN($D25:BE25))))</f>
        <v>#N/A</v>
      </c>
      <c r="BG25" s="2" t="e">
        <f t="array" ref="BG25">IF(INDEX(Data!EL:EL,$B25)=0,#N/A,INDEX(Data!EL:EL,$B25)-Data!EL$2+INDEX($A25:BF25,,MAX(ISNUMBER($D25:BF25)*COLUMN($D25:BF25))))</f>
        <v>#N/A</v>
      </c>
      <c r="BH25" s="2" t="e">
        <f t="array" ref="BH25">IF(INDEX(Data!EM:EM,$B25)=0,#N/A,INDEX(Data!EM:EM,$B25)-Data!EM$2+INDEX($A25:BG25,,MAX(ISNUMBER($D25:BG25)*COLUMN($D25:BG25))))</f>
        <v>#N/A</v>
      </c>
      <c r="BI25" s="2" t="e">
        <f t="array" ref="BI25">IF(INDEX(Data!EN:EN,$B25)=0,#N/A,INDEX(Data!EN:EN,$B25)-Data!EN$2+INDEX($A25:BH25,,MAX(ISNUMBER($D25:BH25)*COLUMN($D25:BH25))))</f>
        <v>#N/A</v>
      </c>
      <c r="BJ25" s="2" t="e">
        <f t="array" ref="BJ25">IF(INDEX(Data!EO:EO,$B25)=0,#N/A,INDEX(Data!EO:EO,$B25)-Data!EO$2+INDEX($A25:BI25,,MAX(ISNUMBER($D25:BI25)*COLUMN($D25:BI25))))</f>
        <v>#N/A</v>
      </c>
      <c r="BK25" s="2" t="e">
        <f t="array" ref="BK25">IF(INDEX(Data!EP:EP,$B25)=0,#N/A,INDEX(Data!EP:EP,$B25)-Data!EP$2+INDEX($A25:BJ25,,MAX(ISNUMBER($D25:BJ25)*COLUMN($D25:BJ25))))</f>
        <v>#N/A</v>
      </c>
      <c r="BL25" s="2" t="e">
        <f t="array" ref="BL25">IF(INDEX(Data!EQ:EQ,$B25)=0,#N/A,INDEX(Data!EQ:EQ,$B25)-Data!EQ$2+INDEX($A25:BK25,,MAX(ISNUMBER($D25:BK25)*COLUMN($D25:BK25))))</f>
        <v>#N/A</v>
      </c>
      <c r="BM25" s="2" t="e">
        <f t="array" ref="BM25">IF(INDEX(Data!ER:ER,$B25)=0,#N/A,INDEX(Data!ER:ER,$B25)-Data!ER$2+INDEX($A25:BL25,,MAX(ISNUMBER($D25:BL25)*COLUMN($D25:BL25))))</f>
        <v>#N/A</v>
      </c>
      <c r="BN25" s="2" t="e">
        <f t="array" ref="BN25">IF(INDEX(Data!ES:ES,$B25)=0,#N/A,INDEX(Data!ES:ES,$B25)-Data!ES$2+INDEX($A25:BM25,,MAX(ISNUMBER($D25:BM25)*COLUMN($D25:BM25))))</f>
        <v>#N/A</v>
      </c>
      <c r="BO25" s="2" t="e">
        <f t="array" ref="BO25">IF(INDEX(Data!ET:ET,$B25)=0,#N/A,INDEX(Data!ET:ET,$B25)-Data!ET$2+INDEX($A25:BN25,,MAX(ISNUMBER($D25:BN25)*COLUMN($D25:BN25))))</f>
        <v>#N/A</v>
      </c>
      <c r="BP25" s="2" t="e">
        <f t="array" ref="BP25">IF(INDEX(Data!EU:EU,$B25)=0,#N/A,INDEX(Data!EU:EU,$B25)-Data!EU$2+INDEX($A25:BO25,,MAX(ISNUMBER($D25:BO25)*COLUMN($D25:BO25))))</f>
        <v>#N/A</v>
      </c>
      <c r="BQ25" s="2" t="e">
        <f t="array" ref="BQ25">IF(INDEX(Data!EV:EV,$B25)=0,#N/A,INDEX(Data!EV:EV,$B25)-Data!EV$2+INDEX($A25:BP25,,MAX(ISNUMBER($D25:BP25)*COLUMN($D25:BP25))))</f>
        <v>#N/A</v>
      </c>
      <c r="BR25" s="2" t="e">
        <f t="array" ref="BR25">IF(INDEX(Data!EW:EW,$B25)=0,#N/A,INDEX(Data!EW:EW,$B25)-Data!EW$2+INDEX($A25:BQ25,,MAX(ISNUMBER($D25:BQ25)*COLUMN($D25:BQ25))))</f>
        <v>#N/A</v>
      </c>
      <c r="BS25" s="2" t="e">
        <f t="array" ref="BS25">IF(INDEX(Data!EX:EX,$B25)=0,#N/A,INDEX(Data!EX:EX,$B25)-Data!EX$2+INDEX($A25:BR25,,MAX(ISNUMBER($D25:BR25)*COLUMN($D25:BR25))))</f>
        <v>#N/A</v>
      </c>
      <c r="BT25" s="2" t="e">
        <f t="array" ref="BT25">IF(INDEX(Data!EY:EY,$B25)=0,#N/A,INDEX(Data!EY:EY,$B25)-Data!EY$2+INDEX($A25:BS25,,MAX(ISNUMBER($D25:BS25)*COLUMN($D25:BS25))))</f>
        <v>#N/A</v>
      </c>
      <c r="BU25" s="2" t="e">
        <f t="array" ref="BU25">IF(INDEX(Data!EZ:EZ,$B25)=0,#N/A,INDEX(Data!EZ:EZ,$B25)-Data!EZ$2+INDEX($A25:BT25,,MAX(ISNUMBER($D25:BT25)*COLUMN($D25:BT25))))</f>
        <v>#N/A</v>
      </c>
      <c r="BV25" s="2" t="e">
        <f t="array" ref="BV25">IF(INDEX(Data!FA:FA,$B25)=0,#N/A,INDEX(Data!FA:FA,$B25)-Data!FA$2+INDEX($A25:BU25,,MAX(ISNUMBER($D25:BU25)*COLUMN($D25:BU25))))</f>
        <v>#N/A</v>
      </c>
      <c r="BW25" s="2" t="e">
        <f t="array" ref="BW25">IF(INDEX(Data!FB:FB,$B25)=0,#N/A,INDEX(Data!FB:FB,$B25)-Data!FB$2+INDEX($A25:BV25,,MAX(ISNUMBER($D25:BV25)*COLUMN($D25:BV25))))</f>
        <v>#N/A</v>
      </c>
      <c r="BX25" s="2" t="e">
        <f t="array" ref="BX25">IF(INDEX(Data!FC:FC,$B25)=0,#N/A,INDEX(Data!FC:FC,$B25)-Data!FC$2+INDEX($A25:BW25,,MAX(ISNUMBER($D25:BW25)*COLUMN($D25:BW25))))</f>
        <v>#N/A</v>
      </c>
      <c r="BY25" s="2" t="e">
        <f t="array" ref="BY25">IF(INDEX(Data!FD:FD,$B25)=0,#N/A,INDEX(Data!FD:FD,$B25)-Data!FD$2+INDEX($A25:BX25,,MAX(ISNUMBER($D25:BX25)*COLUMN($D25:BX25))))</f>
        <v>#N/A</v>
      </c>
      <c r="BZ25" s="2" t="e">
        <f t="array" ref="BZ25">IF(INDEX(Data!FE:FE,$B25)=0,#N/A,INDEX(Data!FE:FE,$B25)-Data!FE$2+INDEX($A25:BY25,,MAX(ISNUMBER($D25:BY25)*COLUMN($D25:BY25))))</f>
        <v>#N/A</v>
      </c>
      <c r="CA25" s="2" t="e">
        <f t="array" ref="CA25">IF(INDEX(Data!FF:FF,$B25)=0,#N/A,INDEX(Data!FF:FF,$B25)-Data!FF$2+INDEX($A25:BZ25,,MAX(ISNUMBER($D25:BZ25)*COLUMN($D25:BZ25))))</f>
        <v>#N/A</v>
      </c>
      <c r="CB25" s="2" t="e">
        <f t="array" ref="CB25">IF(INDEX(Data!FG:FG,$B25)=0,#N/A,INDEX(Data!FG:FG,$B25)-Data!FG$2+INDEX($A25:CA25,,MAX(ISNUMBER($D25:CA25)*COLUMN($D25:CA25))))</f>
        <v>#N/A</v>
      </c>
      <c r="CC25" s="2" t="e">
        <f t="array" ref="CC25">IF(INDEX(Data!FH:FH,$B25)=0,#N/A,INDEX(Data!FH:FH,$B25)-Data!FH$2+INDEX($A25:CB25,,MAX(ISNUMBER($D25:CB25)*COLUMN($D25:CB25))))</f>
        <v>#N/A</v>
      </c>
      <c r="CD25" s="2" t="e">
        <f t="array" ref="CD25">IF(INDEX(Data!FI:FI,$B25)=0,#N/A,INDEX(Data!FI:FI,$B25)-Data!FI$2+INDEX($A25:CC25,,MAX(ISNUMBER($D25:CC25)*COLUMN($D25:CC25))))</f>
        <v>#N/A</v>
      </c>
      <c r="CE25" s="2" t="e">
        <f t="array" ref="CE25">IF(INDEX(Data!FJ:FJ,$B25)=0,#N/A,INDEX(Data!FJ:FJ,$B25)-Data!FJ$2+INDEX($A25:CD25,,MAX(ISNUMBER($D25:CD25)*COLUMN($D25:CD25))))</f>
        <v>#N/A</v>
      </c>
      <c r="CF25" s="2" t="e">
        <f t="array" ref="CF25">IF(INDEX(Data!FK:FK,$B25)=0,#N/A,INDEX(Data!FK:FK,$B25)-Data!FK$2+INDEX($A25:CE25,,MAX(ISNUMBER($D25:CE25)*COLUMN($D25:CE25))))</f>
        <v>#N/A</v>
      </c>
      <c r="CG25" s="2" t="e">
        <f t="array" ref="CG25">IF(INDEX(Data!FL:FL,$B25)=0,#N/A,INDEX(Data!FL:FL,$B25)-Data!FL$2+INDEX($A25:CF25,,MAX(ISNUMBER($D25:CF25)*COLUMN($D25:CF25))))</f>
        <v>#N/A</v>
      </c>
      <c r="CH25" s="2" t="e">
        <f t="array" ref="CH25">IF(INDEX(Data!FM:FM,$B25)=0,#N/A,INDEX(Data!FM:FM,$B25)-Data!FM$2+INDEX($A25:CG25,,MAX(ISNUMBER($D25:CG25)*COLUMN($D25:CG25))))</f>
        <v>#N/A</v>
      </c>
      <c r="CI25" s="2" t="e">
        <f t="array" ref="CI25">IF(INDEX(Data!FN:FN,$B25)=0,#N/A,INDEX(Data!FN:FN,$B25)-Data!FN$2+INDEX($A25:CH25,,MAX(ISNUMBER($D25:CH25)*COLUMN($D25:CH25))))</f>
        <v>#N/A</v>
      </c>
      <c r="CJ25" s="2" t="e">
        <f t="array" ref="CJ25">IF(INDEX(Data!FO:FO,$B25)=0,#N/A,INDEX(Data!FO:FO,$B25)-Data!FO$2+INDEX($A25:CI25,,MAX(ISNUMBER($D25:CI25)*COLUMN($D25:CI25))))</f>
        <v>#N/A</v>
      </c>
      <c r="CK25" s="2" t="e">
        <f t="array" ref="CK25">IF(INDEX(Data!FP:FP,$B25)=0,#N/A,INDEX(Data!FP:FP,$B25)-Data!FP$2+INDEX($A25:CJ25,,MAX(ISNUMBER($D25:CJ25)*COLUMN($D25:CJ25))))</f>
        <v>#N/A</v>
      </c>
      <c r="CL25" s="2" t="e">
        <f t="array" ref="CL25">IF(INDEX(Data!FQ:FQ,$B25)=0,#N/A,INDEX(Data!FQ:FQ,$B25)-Data!FQ$2+INDEX($A25:CK25,,MAX(ISNUMBER($D25:CK25)*COLUMN($D25:CK25))))</f>
        <v>#N/A</v>
      </c>
      <c r="CM25" s="2" t="e">
        <f t="array" ref="CM25">IF(INDEX(Data!FR:FR,$B25)=0,#N/A,INDEX(Data!FR:FR,$B25)-Data!FR$2+INDEX($A25:CL25,,MAX(ISNUMBER($D25:CL25)*COLUMN($D25:CL25))))</f>
        <v>#N/A</v>
      </c>
      <c r="CN25" s="2" t="e">
        <f t="array" ref="CN25">IF(INDEX(Data!FS:FS,$B25)=0,#N/A,INDEX(Data!FS:FS,$B25)-Data!FS$2+INDEX($A25:CM25,,MAX(ISNUMBER($D25:CM25)*COLUMN($D25:CM25))))</f>
        <v>#N/A</v>
      </c>
      <c r="CO25" s="2" t="e">
        <f t="array" ref="CO25">IF(INDEX(Data!FT:FT,$B25)=0,#N/A,INDEX(Data!FT:FT,$B25)-Data!FT$2+INDEX($A25:CN25,,MAX(ISNUMBER($D25:CN25)*COLUMN($D25:CN25))))</f>
        <v>#N/A</v>
      </c>
      <c r="CP25" s="2" t="e">
        <f t="array" ref="CP25">IF(INDEX(Data!FU:FU,$B25)=0,#N/A,INDEX(Data!FU:FU,$B25)-Data!FU$2+INDEX($A25:CO25,,MAX(ISNUMBER($D25:CO25)*COLUMN($D25:CO25))))</f>
        <v>#N/A</v>
      </c>
      <c r="CQ25" s="2" t="e">
        <f t="array" ref="CQ25">IF(INDEX(Data!FV:FV,$B25)=0,#N/A,INDEX(Data!FV:FV,$B25)-Data!FV$2+INDEX($A25:CP25,,MAX(ISNUMBER($D25:CP25)*COLUMN($D25:CP25))))</f>
        <v>#N/A</v>
      </c>
      <c r="CR25" s="2" t="e">
        <f t="array" ref="CR25">IF(INDEX(Data!FW:FW,$B25)=0,#N/A,INDEX(Data!FW:FW,$B25)-Data!FW$2+INDEX($A25:CQ25,,MAX(ISNUMBER($D25:CQ25)*COLUMN($D25:CQ25))))</f>
        <v>#N/A</v>
      </c>
      <c r="CS25" s="2" t="e">
        <f t="array" ref="CS25">IF(INDEX(Data!FX:FX,$B25)=0,#N/A,INDEX(Data!FX:FX,$B25)-Data!FX$2+INDEX($A25:CR25,,MAX(ISNUMBER($D25:CR25)*COLUMN($D25:CR25))))</f>
        <v>#N/A</v>
      </c>
      <c r="CT25" s="2" t="e">
        <f t="array" ref="CT25">IF(INDEX(Data!FY:FY,$B25)=0,#N/A,INDEX(Data!FY:FY,$B25)-Data!FY$2+INDEX($A25:CS25,,MAX(ISNUMBER($D25:CS25)*COLUMN($D25:CS25))))</f>
        <v>#N/A</v>
      </c>
      <c r="CU25" s="2" t="e">
        <f t="array" ref="CU25">IF(INDEX(Data!FZ:FZ,$B25)=0,#N/A,INDEX(Data!FZ:FZ,$B25)-Data!FZ$2+INDEX($A25:CT25,,MAX(ISNUMBER($D25:CT25)*COLUMN($D25:CT25))))</f>
        <v>#N/A</v>
      </c>
      <c r="CV25" s="2" t="e">
        <f t="array" ref="CV25">IF(INDEX(Data!GA:GA,$B25)=0,#N/A,INDEX(Data!GA:GA,$B25)-Data!GA$2+INDEX($A25:CU25,,MAX(ISNUMBER($D25:CU25)*COLUMN($D25:CU25))))</f>
        <v>#N/A</v>
      </c>
      <c r="CW25" s="2" t="e">
        <f t="array" ref="CW25">IF(INDEX(Data!GB:GB,$B25)=0,#N/A,INDEX(Data!GB:GB,$B25)-Data!GB$2+INDEX($A25:CV25,,MAX(ISNUMBER($D25:CV25)*COLUMN($D25:CV25))))</f>
        <v>#N/A</v>
      </c>
      <c r="CX25" s="2" t="e">
        <f t="array" ref="CX25">IF(INDEX(Data!GC:GC,$B25)=0,#N/A,INDEX(Data!GC:GC,$B25)-Data!GC$2+INDEX($A25:CW25,,MAX(ISNUMBER($D25:CW25)*COLUMN($D25:CW25))))</f>
        <v>#N/A</v>
      </c>
      <c r="CY25" s="2" t="e">
        <f t="array" ref="CY25">IF(INDEX(Data!GD:GD,$B25)=0,#N/A,INDEX(Data!GD:GD,$B25)-Data!GD$2+INDEX($A25:CX25,,MAX(ISNUMBER($D25:CX25)*COLUMN($D25:CX25))))</f>
        <v>#N/A</v>
      </c>
      <c r="CZ25" s="2" t="e">
        <f t="array" ref="CZ25">IF(INDEX(Data!GE:GE,$B25)=0,#N/A,INDEX(Data!GE:GE,$B25)-Data!GE$2+INDEX($A25:CY25,,MAX(ISNUMBER($D25:CY25)*COLUMN($D25:CY25))))</f>
        <v>#N/A</v>
      </c>
      <c r="DA25" s="2" t="e">
        <f t="array" ref="DA25">IF(INDEX(Data!GF:GF,$B25)=0,#N/A,INDEX(Data!GF:GF,$B25)-Data!GF$2+INDEX($A25:CZ25,,MAX(ISNUMBER($D25:CZ25)*COLUMN($D25:CZ25))))</f>
        <v>#N/A</v>
      </c>
      <c r="DB25" s="2" t="e">
        <f t="array" ref="DB25">IF(INDEX(Data!GG:GG,$B25)=0,#N/A,INDEX(Data!GG:GG,$B25)-Data!GG$2+INDEX($A25:DA25,,MAX(ISNUMBER($D25:DA25)*COLUMN($D25:DA25))))</f>
        <v>#N/A</v>
      </c>
      <c r="DC25" s="2" t="e">
        <f t="array" ref="DC25">IF(INDEX(Data!GH:GH,$B25)=0,#N/A,INDEX(Data!GH:GH,$B25)-Data!GH$2+INDEX($A25:DB25,,MAX(ISNUMBER($D25:DB25)*COLUMN($D25:DB25))))</f>
        <v>#N/A</v>
      </c>
      <c r="DD25" s="2" t="e">
        <f t="array" ref="DD25">IF(INDEX(Data!GI:GI,$B25)=0,#N/A,INDEX(Data!GI:GI,$B25)-Data!GI$2+INDEX($A25:DC25,,MAX(ISNUMBER($D25:DC25)*COLUMN($D25:DC25))))</f>
        <v>#N/A</v>
      </c>
      <c r="DE25" s="2" t="e">
        <f t="array" ref="DE25">IF(INDEX(Data!GJ:GJ,$B25)=0,#N/A,INDEX(Data!GJ:GJ,$B25)-Data!GJ$2+INDEX($A25:DD25,,MAX(ISNUMBER($D25:DD25)*COLUMN($D25:DD25))))</f>
        <v>#N/A</v>
      </c>
      <c r="DF25" s="2" t="e">
        <f t="array" ref="DF25">IF(INDEX(Data!GK:GK,$B25)=0,#N/A,INDEX(Data!GK:GK,$B25)-Data!GK$2+INDEX($A25:DE25,,MAX(ISNUMBER($D25:DE25)*COLUMN($D25:DE25))))</f>
        <v>#N/A</v>
      </c>
      <c r="DG25" s="2" t="e">
        <f t="array" ref="DG25">IF(INDEX(Data!GL:GL,$B25)=0,#N/A,INDEX(Data!GL:GL,$B25)-Data!GL$2+INDEX($A25:DF25,,MAX(ISNUMBER($D25:DF25)*COLUMN($D25:DF25))))</f>
        <v>#N/A</v>
      </c>
      <c r="DH25" s="2" t="e">
        <f t="array" ref="DH25">IF(INDEX(Data!GM:GM,$B25)=0,#N/A,INDEX(Data!GM:GM,$B25)-Data!GM$2+INDEX($A25:DG25,,MAX(ISNUMBER($D25:DG25)*COLUMN($D25:DG25))))</f>
        <v>#N/A</v>
      </c>
      <c r="DI25" s="2" t="e">
        <f t="array" ref="DI25">IF(INDEX(Data!GN:GN,$B25)=0,#N/A,INDEX(Data!GN:GN,$B25)-Data!GN$2+INDEX($A25:DH25,,MAX(ISNUMBER($D25:DH25)*COLUMN($D25:DH25))))</f>
        <v>#N/A</v>
      </c>
      <c r="DJ25" s="2" t="e">
        <f t="array" ref="DJ25">IF(INDEX(Data!GO:GO,$B25)=0,#N/A,INDEX(Data!GO:GO,$B25)-Data!GO$2+INDEX($A25:DI25,,MAX(ISNUMBER($D25:DI25)*COLUMN($D25:DI25))))</f>
        <v>#N/A</v>
      </c>
      <c r="DK25" s="2" t="e">
        <f t="array" ref="DK25">IF(INDEX(Data!GP:GP,$B25)=0,#N/A,INDEX(Data!GP:GP,$B25)-Data!GP$2+INDEX($A25:DJ25,,MAX(ISNUMBER($D25:DJ25)*COLUMN($D25:DJ25))))</f>
        <v>#N/A</v>
      </c>
      <c r="DL25" s="2" t="e">
        <f t="array" ref="DL25">IF(INDEX(Data!GQ:GQ,$B25)=0,#N/A,INDEX(Data!GQ:GQ,$B25)-Data!GQ$2+INDEX($A25:DK25,,MAX(ISNUMBER($D25:DK25)*COLUMN($D25:DK25))))</f>
        <v>#N/A</v>
      </c>
      <c r="DM25" s="2" t="e">
        <f t="array" ref="DM25">IF(INDEX(Data!GR:GR,$B25)=0,#N/A,INDEX(Data!GR:GR,$B25)-Data!GR$2+INDEX($A25:DL25,,MAX(ISNUMBER($D25:DL25)*COLUMN($D25:DL25))))</f>
        <v>#N/A</v>
      </c>
      <c r="DN25" s="2" t="e">
        <f t="array" ref="DN25">IF(INDEX(Data!GS:GS,$B25)=0,#N/A,INDEX(Data!GS:GS,$B25)-Data!GS$2+INDEX($A25:DM25,,MAX(ISNUMBER($D25:DM25)*COLUMN($D25:DM25))))</f>
        <v>#N/A</v>
      </c>
      <c r="DO25" s="2" t="e">
        <f t="array" ref="DO25">IF(INDEX(Data!GT:GT,$B25)=0,#N/A,INDEX(Data!GT:GT,$B25)-Data!GT$2+INDEX($A25:DN25,,MAX(ISNUMBER($D25:DN25)*COLUMN($D25:DN25))))</f>
        <v>#N/A</v>
      </c>
      <c r="DP25" s="2" t="e">
        <f t="array" ref="DP25">IF(INDEX(Data!GU:GU,$B25)=0,#N/A,INDEX(Data!GU:GU,$B25)-Data!GU$2+INDEX($A25:DO25,,MAX(ISNUMBER($D25:DO25)*COLUMN($D25:DO25))))</f>
        <v>#N/A</v>
      </c>
      <c r="DQ25" s="2" t="e">
        <f t="array" ref="DQ25">IF(INDEX(Data!GV:GV,$B25)=0,#N/A,INDEX(Data!GV:GV,$B25)-Data!GV$2+INDEX($A25:DP25,,MAX(ISNUMBER($D25:DP25)*COLUMN($D25:DP25))))</f>
        <v>#N/A</v>
      </c>
      <c r="DR25" s="2" t="e">
        <f t="array" ref="DR25">IF(INDEX(Data!GW:GW,$B25)=0,#N/A,INDEX(Data!GW:GW,$B25)-Data!GW$2+INDEX($A25:DQ25,,MAX(ISNUMBER($D25:DQ25)*COLUMN($D25:DQ25))))</f>
        <v>#N/A</v>
      </c>
      <c r="DS25" s="2" t="e">
        <f t="array" ref="DS25">IF(INDEX(Data!GX:GX,$B25)=0,#N/A,INDEX(Data!GX:GX,$B25)-Data!GX$2+INDEX($A25:DR25,,MAX(ISNUMBER($D25:DR25)*COLUMN($D25:DR25))))</f>
        <v>#N/A</v>
      </c>
      <c r="DT25" s="2" t="e">
        <f t="array" ref="DT25">IF(INDEX(Data!GY:GY,$B25)=0,#N/A,INDEX(Data!GY:GY,$B25)-Data!GY$2+INDEX($A25:DS25,,MAX(ISNUMBER($D25:DS25)*COLUMN($D25:DS25))))</f>
        <v>#N/A</v>
      </c>
      <c r="DU25" s="2" t="e">
        <f t="array" ref="DU25">IF(INDEX(Data!GZ:GZ,$B25)=0,#N/A,INDEX(Data!GZ:GZ,$B25)-Data!GZ$2+INDEX($A25:DT25,,MAX(ISNUMBER($D25:DT25)*COLUMN($D25:DT25))))</f>
        <v>#N/A</v>
      </c>
      <c r="DV25" s="2" t="e">
        <f t="array" ref="DV25">IF(INDEX(Data!HA:HA,$B25)=0,#N/A,INDEX(Data!HA:HA,$B25)-Data!HA$2+INDEX($A25:DU25,,MAX(ISNUMBER($D25:DU25)*COLUMN($D25:DU25))))</f>
        <v>#N/A</v>
      </c>
      <c r="DW25" s="2" t="e">
        <f t="array" ref="DW25">IF(INDEX(Data!HB:HB,$B25)=0,#N/A,INDEX(Data!HB:HB,$B25)-Data!HB$2+INDEX($A25:DV25,,MAX(ISNUMBER($D25:DV25)*COLUMN($D25:DV25))))</f>
        <v>#N/A</v>
      </c>
      <c r="DX25" s="2" t="e">
        <f t="array" ref="DX25">IF(INDEX(Data!HC:HC,$B25)=0,#N/A,INDEX(Data!HC:HC,$B25)-Data!HC$2+INDEX($A25:DW25,,MAX(ISNUMBER($D25:DW25)*COLUMN($D25:DW25))))</f>
        <v>#N/A</v>
      </c>
      <c r="DY25" s="2" t="e">
        <f t="array" ref="DY25">IF(INDEX(Data!HD:HD,$B25)=0,#N/A,INDEX(Data!HD:HD,$B25)-Data!HD$2+INDEX($A25:DX25,,MAX(ISNUMBER($D25:DX25)*COLUMN($D25:DX25))))</f>
        <v>#N/A</v>
      </c>
      <c r="DZ25" s="2" t="e">
        <f t="array" ref="DZ25">IF(INDEX(Data!HE:HE,$B25)=0,#N/A,INDEX(Data!HE:HE,$B25)-Data!HE$2+INDEX($A25:DY25,,MAX(ISNUMBER($D25:DY25)*COLUMN($D25:DY25))))</f>
        <v>#N/A</v>
      </c>
      <c r="EA25" s="2" t="e">
        <f t="array" ref="EA25">IF(INDEX(Data!HF:HF,$B25)=0,#N/A,INDEX(Data!HF:HF,$B25)-Data!HF$2+INDEX($A25:DZ25,,MAX(ISNUMBER($D25:DZ25)*COLUMN($D25:DZ25))))</f>
        <v>#N/A</v>
      </c>
      <c r="EB25" s="2" t="e">
        <f t="array" ref="EB25">IF(INDEX(Data!HG:HG,$B25)=0,#N/A,INDEX(Data!HG:HG,$B25)-Data!HG$2+INDEX($A25:EA25,,MAX(ISNUMBER($D25:EA25)*COLUMN($D25:EA25))))</f>
        <v>#N/A</v>
      </c>
      <c r="EC25" s="2" t="e">
        <f t="array" ref="EC25">IF(INDEX(Data!HH:HH,$B25)=0,#N/A,INDEX(Data!HH:HH,$B25)-Data!HH$2+INDEX($A25:EB25,,MAX(ISNUMBER($D25:EB25)*COLUMN($D25:EB25))))</f>
        <v>#N/A</v>
      </c>
      <c r="ED25" s="2" t="e">
        <f t="array" ref="ED25">IF(INDEX(Data!HI:HI,$B25)=0,#N/A,INDEX(Data!HI:HI,$B25)-Data!HI$2+INDEX($A25:EC25,,MAX(ISNUMBER($D25:EC25)*COLUMN($D25:EC25))))</f>
        <v>#N/A</v>
      </c>
      <c r="EE25" s="2" t="e">
        <f t="array" ref="EE25">IF(INDEX(Data!HJ:HJ,$B25)=0,#N/A,INDEX(Data!HJ:HJ,$B25)-Data!HJ$2+INDEX($A25:ED25,,MAX(ISNUMBER($D25:ED25)*COLUMN($D25:ED25))))</f>
        <v>#N/A</v>
      </c>
      <c r="EF25" s="2" t="e">
        <f t="array" ref="EF25">IF(INDEX(Data!HK:HK,$B25)=0,#N/A,INDEX(Data!HK:HK,$B25)-Data!HK$2+INDEX($A25:EE25,,MAX(ISNUMBER($D25:EE25)*COLUMN($D25:EE25))))</f>
        <v>#N/A</v>
      </c>
      <c r="EG25" s="2" t="e">
        <f t="array" ref="EG25">IF(INDEX(Data!HL:HL,$B25)=0,#N/A,INDEX(Data!HL:HL,$B25)-Data!HL$2+INDEX($A25:EF25,,MAX(ISNUMBER($D25:EF25)*COLUMN($D25:EF25))))</f>
        <v>#N/A</v>
      </c>
      <c r="EH25" s="2" t="e">
        <f t="array" ref="EH25">IF(INDEX(Data!HM:HM,$B25)=0,#N/A,INDEX(Data!HM:HM,$B25)-Data!HM$2+INDEX($A25:EG25,,MAX(ISNUMBER($D25:EG25)*COLUMN($D25:EG25))))</f>
        <v>#N/A</v>
      </c>
      <c r="EI25" s="2" t="e">
        <f t="array" ref="EI25">IF(INDEX(Data!HN:HN,$B25)=0,#N/A,INDEX(Data!HN:HN,$B25)-Data!HN$2+INDEX($A25:EH25,,MAX(ISNUMBER($D25:EH25)*COLUMN($D25:EH25))))</f>
        <v>#N/A</v>
      </c>
    </row>
    <row r="26" spans="1:139" x14ac:dyDescent="0.25">
      <c r="A26" s="2" t="str">
        <f>Data!CG101</f>
        <v>Christian Klima</v>
      </c>
      <c r="B26" s="2">
        <f>MATCH(A26,Data!CG:CG,0)</f>
        <v>101</v>
      </c>
      <c r="C26" s="2">
        <f ca="1">COUNTIF(OFFSET(Data!$CJ$1:$EZ$78,B26-1,0,1),"&gt;0")</f>
        <v>26</v>
      </c>
      <c r="D26" s="2">
        <v>0</v>
      </c>
      <c r="E26" s="2">
        <f t="array" ref="E26">IF(INDEX(Data!CJ:CJ,$B26)=0,#N/A,INDEX(Data!CJ:CJ,$B26)-Data!CJ$2+INDEX($A26:D26,,MAX(ISNUMBER($D26:D26)*COLUMN($D26:D26))))</f>
        <v>0</v>
      </c>
      <c r="F26" s="2">
        <f t="array" ref="F26">IF(INDEX(Data!CK:CK,$B26)=0,#N/A,INDEX(Data!CK:CK,$B26)-Data!CK$2+INDEX($A26:E26,,MAX(ISNUMBER($D26:E26)*COLUMN($D26:E26))))</f>
        <v>0</v>
      </c>
      <c r="G26" s="2">
        <f t="array" ref="G26">IF(INDEX(Data!CL:CL,$B26)=0,#N/A,INDEX(Data!CL:CL,$B26)-Data!CL$2+INDEX($A26:F26,,MAX(ISNUMBER($D26:F26)*COLUMN($D26:F26))))</f>
        <v>1</v>
      </c>
      <c r="H26" s="2">
        <f t="array" ref="H26">IF(INDEX(Data!CM:CM,$B26)=0,#N/A,INDEX(Data!CM:CM,$B26)-Data!CM$2+INDEX($A26:G26,,MAX(ISNUMBER($D26:G26)*COLUMN($D26:G26))))</f>
        <v>1</v>
      </c>
      <c r="I26" s="2">
        <f t="array" ref="I26">IF(INDEX(Data!CN:CN,$B26)=0,#N/A,INDEX(Data!CN:CN,$B26)-Data!CN$2+INDEX($A26:H26,,MAX(ISNUMBER($D26:H26)*COLUMN($D26:H26))))</f>
        <v>0</v>
      </c>
      <c r="J26" s="2">
        <f t="array" ref="J26">IF(INDEX(Data!CO:CO,$B26)=0,#N/A,INDEX(Data!CO:CO,$B26)-Data!CO$2+INDEX($A26:I26,,MAX(ISNUMBER($D26:I26)*COLUMN($D26:I26))))</f>
        <v>0</v>
      </c>
      <c r="K26" s="2">
        <f t="array" ref="K26">IF(INDEX(Data!CP:CP,$B26)=0,#N/A,INDEX(Data!CP:CP,$B26)-Data!CP$2+INDEX($A26:J26,,MAX(ISNUMBER($D26:J26)*COLUMN($D26:J26))))</f>
        <v>0</v>
      </c>
      <c r="L26" s="2">
        <f t="array" ref="L26">IF(INDEX(Data!CQ:CQ,$B26)=0,#N/A,INDEX(Data!CQ:CQ,$B26)-Data!CQ$2+INDEX($A26:K26,,MAX(ISNUMBER($D26:K26)*COLUMN($D26:K26))))</f>
        <v>1</v>
      </c>
      <c r="M26" s="2">
        <f t="array" ref="M26">IF(INDEX(Data!CR:CR,$B26)=0,#N/A,INDEX(Data!CR:CR,$B26)-Data!CR$2+INDEX($A26:L26,,MAX(ISNUMBER($D26:L26)*COLUMN($D26:L26))))</f>
        <v>2</v>
      </c>
      <c r="N26" s="2">
        <f t="array" ref="N26">IF(INDEX(Data!CS:CS,$B26)=0,#N/A,INDEX(Data!CS:CS,$B26)-Data!CS$2+INDEX($A26:M26,,MAX(ISNUMBER($D26:M26)*COLUMN($D26:M26))))</f>
        <v>3</v>
      </c>
      <c r="O26" s="2">
        <f t="array" ref="O26">IF(INDEX(Data!CT:CT,$B26)=0,#N/A,INDEX(Data!CT:CT,$B26)-Data!CT$2+INDEX($A26:N26,,MAX(ISNUMBER($D26:N26)*COLUMN($D26:N26))))</f>
        <v>3</v>
      </c>
      <c r="P26" s="2">
        <f t="array" ref="P26">IF(INDEX(Data!CU:CU,$B26)=0,#N/A,INDEX(Data!CU:CU,$B26)-Data!CU$2+INDEX($A26:O26,,MAX(ISNUMBER($D26:O26)*COLUMN($D26:O26))))</f>
        <v>6</v>
      </c>
      <c r="Q26" s="2">
        <f t="array" ref="Q26">IF(INDEX(Data!CV:CV,$B26)=0,#N/A,INDEX(Data!CV:CV,$B26)-Data!CV$2+INDEX($A26:P26,,MAX(ISNUMBER($D26:P26)*COLUMN($D26:P26))))</f>
        <v>6</v>
      </c>
      <c r="R26" s="2">
        <f t="array" ref="R26">IF(INDEX(Data!CW:CW,$B26)=0,#N/A,INDEX(Data!CW:CW,$B26)-Data!CW$2+INDEX($A26:Q26,,MAX(ISNUMBER($D26:Q26)*COLUMN($D26:Q26))))</f>
        <v>6</v>
      </c>
      <c r="S26" s="2">
        <f t="array" ref="S26">IF(INDEX(Data!CX:CX,$B26)=0,#N/A,INDEX(Data!CX:CX,$B26)-Data!CX$2+INDEX($A26:R26,,MAX(ISNUMBER($D26:R26)*COLUMN($D26:R26))))</f>
        <v>6</v>
      </c>
      <c r="T26" s="2">
        <f t="array" ref="T26">IF(INDEX(Data!CY:CY,$B26)=0,#N/A,INDEX(Data!CY:CY,$B26)-Data!CY$2+INDEX($A26:S26,,MAX(ISNUMBER($D26:S26)*COLUMN($D26:S26))))</f>
        <v>8</v>
      </c>
      <c r="U26" s="2">
        <f t="array" ref="U26">IF(INDEX(Data!CZ:CZ,$B26)=0,#N/A,INDEX(Data!CZ:CZ,$B26)-Data!CZ$2+INDEX($A26:T26,,MAX(ISNUMBER($D26:T26)*COLUMN($D26:T26))))</f>
        <v>9</v>
      </c>
      <c r="V26" s="2">
        <f t="array" ref="V26">IF(INDEX(Data!DA:DA,$B26)=0,#N/A,INDEX(Data!DA:DA,$B26)-Data!DA$2+INDEX($A26:U26,,MAX(ISNUMBER($D26:U26)*COLUMN($D26:U26))))</f>
        <v>9</v>
      </c>
      <c r="W26" s="2">
        <f t="array" ref="W26">IF(INDEX(Data!DB:DB,$B26)=0,#N/A,INDEX(Data!DB:DB,$B26)-Data!DB$2+INDEX($A26:V26,,MAX(ISNUMBER($D26:V26)*COLUMN($D26:V26))))</f>
        <v>10</v>
      </c>
      <c r="X26" s="2">
        <f t="array" ref="X26">IF(INDEX(Data!DC:DC,$B26)=0,#N/A,INDEX(Data!DC:DC,$B26)-Data!DC$2+INDEX($A26:W26,,MAX(ISNUMBER($D26:W26)*COLUMN($D26:W26))))</f>
        <v>12</v>
      </c>
      <c r="Y26" s="2">
        <f t="array" ref="Y26">IF(INDEX(Data!DD:DD,$B26)=0,#N/A,INDEX(Data!DD:DD,$B26)-Data!DD$2+INDEX($A26:X26,,MAX(ISNUMBER($D26:X26)*COLUMN($D26:X26))))</f>
        <v>12</v>
      </c>
      <c r="Z26" s="2">
        <f t="array" ref="Z26">IF(INDEX(Data!DE:DE,$B26)=0,#N/A,INDEX(Data!DE:DE,$B26)-Data!DE$2+INDEX($A26:Y26,,MAX(ISNUMBER($D26:Y26)*COLUMN($D26:Y26))))</f>
        <v>12</v>
      </c>
      <c r="AA26" s="2">
        <f t="array" ref="AA26">IF(INDEX(Data!DF:DF,$B26)=0,#N/A,INDEX(Data!DF:DF,$B26)-Data!DF$2+INDEX($A26:Z26,,MAX(ISNUMBER($D26:Z26)*COLUMN($D26:Z26))))</f>
        <v>13</v>
      </c>
      <c r="AB26" s="2">
        <f t="array" ref="AB26">IF(INDEX(Data!DG:DG,$B26)=0,#N/A,INDEX(Data!DG:DG,$B26)-Data!DG$2+INDEX($A26:AA26,,MAX(ISNUMBER($D26:AA26)*COLUMN($D26:AA26))))</f>
        <v>14</v>
      </c>
      <c r="AC26" s="2">
        <f t="array" ref="AC26">IF(INDEX(Data!DH:DH,$B26)=0,#N/A,INDEX(Data!DH:DH,$B26)-Data!DH$2+INDEX($A26:AB26,,MAX(ISNUMBER($D26:AB26)*COLUMN($D26:AB26))))</f>
        <v>14</v>
      </c>
      <c r="AD26" s="2">
        <f t="array" ref="AD26">IF(INDEX(Data!DI:DI,$B26)=0,#N/A,INDEX(Data!DI:DI,$B26)-Data!DI$2+INDEX($A26:AC26,,MAX(ISNUMBER($D26:AC26)*COLUMN($D26:AC26))))</f>
        <v>15</v>
      </c>
      <c r="AE26" s="2" t="e">
        <f t="array" ref="AE26">IF(INDEX(Data!DJ:DJ,$B26)=0,#N/A,INDEX(Data!DJ:DJ,$B26)-Data!DJ$2+INDEX($A26:AD26,,MAX(ISNUMBER($D26:AD26)*COLUMN($D26:AD26))))</f>
        <v>#N/A</v>
      </c>
      <c r="AF26" s="2" t="e">
        <f t="array" ref="AF26">IF(INDEX(Data!DK:DK,$B26)=0,#N/A,INDEX(Data!DK:DK,$B26)-Data!DK$2+INDEX($A26:AE26,,MAX(ISNUMBER($D26:AE26)*COLUMN($D26:AE26))))</f>
        <v>#N/A</v>
      </c>
      <c r="AG26" s="2" t="e">
        <f t="array" ref="AG26">IF(INDEX(Data!DL:DL,$B26)=0,#N/A,INDEX(Data!DL:DL,$B26)-Data!DL$2+INDEX($A26:AF26,,MAX(ISNUMBER($D26:AF26)*COLUMN($D26:AF26))))</f>
        <v>#N/A</v>
      </c>
      <c r="AH26" s="2" t="e">
        <f t="array" ref="AH26">IF(INDEX(Data!DM:DM,$B26)=0,#N/A,INDEX(Data!DM:DM,$B26)-Data!DM$2+INDEX($A26:AG26,,MAX(ISNUMBER($D26:AG26)*COLUMN($D26:AG26))))</f>
        <v>#N/A</v>
      </c>
      <c r="AI26" s="2" t="e">
        <f t="array" ref="AI26">IF(INDEX(Data!DN:DN,$B26)=0,#N/A,INDEX(Data!DN:DN,$B26)-Data!DN$2+INDEX($A26:AH26,,MAX(ISNUMBER($D26:AH26)*COLUMN($D26:AH26))))</f>
        <v>#N/A</v>
      </c>
      <c r="AJ26" s="2" t="e">
        <f t="array" ref="AJ26">IF(INDEX(Data!DO:DO,$B26)=0,#N/A,INDEX(Data!DO:DO,$B26)-Data!DO$2+INDEX($A26:AI26,,MAX(ISNUMBER($D26:AI26)*COLUMN($D26:AI26))))</f>
        <v>#N/A</v>
      </c>
      <c r="AK26" s="2" t="e">
        <f t="array" ref="AK26">IF(INDEX(Data!DP:DP,$B26)=0,#N/A,INDEX(Data!DP:DP,$B26)-Data!DP$2+INDEX($A26:AJ26,,MAX(ISNUMBER($D26:AJ26)*COLUMN($D26:AJ26))))</f>
        <v>#N/A</v>
      </c>
      <c r="AL26" s="2" t="e">
        <f t="array" ref="AL26">IF(INDEX(Data!DQ:DQ,$B26)=0,#N/A,INDEX(Data!DQ:DQ,$B26)-Data!DQ$2+INDEX($A26:AK26,,MAX(ISNUMBER($D26:AK26)*COLUMN($D26:AK26))))</f>
        <v>#N/A</v>
      </c>
      <c r="AM26" s="2" t="e">
        <f t="array" ref="AM26">IF(INDEX(Data!DR:DR,$B26)=0,#N/A,INDEX(Data!DR:DR,$B26)-Data!DR$2+INDEX($A26:AL26,,MAX(ISNUMBER($D26:AL26)*COLUMN($D26:AL26))))</f>
        <v>#N/A</v>
      </c>
      <c r="AN26" s="2" t="e">
        <f t="array" ref="AN26">IF(INDEX(Data!DS:DS,$B26)=0,#N/A,INDEX(Data!DS:DS,$B26)-Data!DS$2+INDEX($A26:AM26,,MAX(ISNUMBER($D26:AM26)*COLUMN($D26:AM26))))</f>
        <v>#N/A</v>
      </c>
      <c r="AO26" s="2" t="e">
        <f t="array" ref="AO26">IF(INDEX(Data!DT:DT,$B26)=0,#N/A,INDEX(Data!DT:DT,$B26)-Data!DT$2+INDEX($A26:AN26,,MAX(ISNUMBER($D26:AN26)*COLUMN($D26:AN26))))</f>
        <v>#N/A</v>
      </c>
      <c r="AP26" s="2" t="e">
        <f t="array" ref="AP26">IF(INDEX(Data!DU:DU,$B26)=0,#N/A,INDEX(Data!DU:DU,$B26)-Data!DU$2+INDEX($A26:AO26,,MAX(ISNUMBER($D26:AO26)*COLUMN($D26:AO26))))</f>
        <v>#N/A</v>
      </c>
      <c r="AQ26" s="2" t="e">
        <f t="array" ref="AQ26">IF(INDEX(Data!DV:DV,$B26)=0,#N/A,INDEX(Data!DV:DV,$B26)-Data!DV$2+INDEX($A26:AP26,,MAX(ISNUMBER($D26:AP26)*COLUMN($D26:AP26))))</f>
        <v>#N/A</v>
      </c>
      <c r="AR26" s="2" t="e">
        <f t="array" ref="AR26">IF(INDEX(Data!DW:DW,$B26)=0,#N/A,INDEX(Data!DW:DW,$B26)-Data!DW$2+INDEX($A26:AQ26,,MAX(ISNUMBER($D26:AQ26)*COLUMN($D26:AQ26))))</f>
        <v>#N/A</v>
      </c>
      <c r="AS26" s="2" t="e">
        <f t="array" ref="AS26">IF(INDEX(Data!DX:DX,$B26)=0,#N/A,INDEX(Data!DX:DX,$B26)-Data!DX$2+INDEX($A26:AR26,,MAX(ISNUMBER($D26:AR26)*COLUMN($D26:AR26))))</f>
        <v>#N/A</v>
      </c>
      <c r="AT26" s="2" t="e">
        <f t="array" ref="AT26">IF(INDEX(Data!DY:DY,$B26)=0,#N/A,INDEX(Data!DY:DY,$B26)-Data!DY$2+INDEX($A26:AS26,,MAX(ISNUMBER($D26:AS26)*COLUMN($D26:AS26))))</f>
        <v>#N/A</v>
      </c>
      <c r="AU26" s="2" t="e">
        <f t="array" ref="AU26">IF(INDEX(Data!DZ:DZ,$B26)=0,#N/A,INDEX(Data!DZ:DZ,$B26)-Data!DZ$2+INDEX($A26:AT26,,MAX(ISNUMBER($D26:AT26)*COLUMN($D26:AT26))))</f>
        <v>#N/A</v>
      </c>
      <c r="AV26" s="2" t="e">
        <f t="array" ref="AV26">IF(INDEX(Data!EA:EA,$B26)=0,#N/A,INDEX(Data!EA:EA,$B26)-Data!EA$2+INDEX($A26:AU26,,MAX(ISNUMBER($D26:AU26)*COLUMN($D26:AU26))))</f>
        <v>#N/A</v>
      </c>
      <c r="AW26" s="2" t="e">
        <f t="array" ref="AW26">IF(INDEX(Data!EB:EB,$B26)=0,#N/A,INDEX(Data!EB:EB,$B26)-Data!EB$2+INDEX($A26:AV26,,MAX(ISNUMBER($D26:AV26)*COLUMN($D26:AV26))))</f>
        <v>#N/A</v>
      </c>
      <c r="AX26" s="2" t="e">
        <f t="array" ref="AX26">IF(INDEX(Data!EC:EC,$B26)=0,#N/A,INDEX(Data!EC:EC,$B26)-Data!EC$2+INDEX($A26:AW26,,MAX(ISNUMBER($D26:AW26)*COLUMN($D26:AW26))))</f>
        <v>#N/A</v>
      </c>
      <c r="AY26" s="2" t="e">
        <f t="array" ref="AY26">IF(INDEX(Data!ED:ED,$B26)=0,#N/A,INDEX(Data!ED:ED,$B26)-Data!ED$2+INDEX($A26:AX26,,MAX(ISNUMBER($D26:AX26)*COLUMN($D26:AX26))))</f>
        <v>#N/A</v>
      </c>
      <c r="AZ26" s="2" t="e">
        <f t="array" ref="AZ26">IF(INDEX(Data!EE:EE,$B26)=0,#N/A,INDEX(Data!EE:EE,$B26)-Data!EE$2+INDEX($A26:AY26,,MAX(ISNUMBER($D26:AY26)*COLUMN($D26:AY26))))</f>
        <v>#N/A</v>
      </c>
      <c r="BA26" s="2" t="e">
        <f t="array" ref="BA26">IF(INDEX(Data!EF:EF,$B26)=0,#N/A,INDEX(Data!EF:EF,$B26)-Data!EF$2+INDEX($A26:AZ26,,MAX(ISNUMBER($D26:AZ26)*COLUMN($D26:AZ26))))</f>
        <v>#N/A</v>
      </c>
      <c r="BB26" s="2" t="e">
        <f t="array" ref="BB26">IF(INDEX(Data!EG:EG,$B26)=0,#N/A,INDEX(Data!EG:EG,$B26)-Data!EG$2+INDEX($A26:BA26,,MAX(ISNUMBER($D26:BA26)*COLUMN($D26:BA26))))</f>
        <v>#N/A</v>
      </c>
      <c r="BC26" s="2" t="e">
        <f t="array" ref="BC26">IF(INDEX(Data!EH:EH,$B26)=0,#N/A,INDEX(Data!EH:EH,$B26)-Data!EH$2+INDEX($A26:BB26,,MAX(ISNUMBER($D26:BB26)*COLUMN($D26:BB26))))</f>
        <v>#N/A</v>
      </c>
      <c r="BD26" s="2" t="e">
        <f t="array" ref="BD26">IF(INDEX(Data!EI:EI,$B26)=0,#N/A,INDEX(Data!EI:EI,$B26)-Data!EI$2+INDEX($A26:BC26,,MAX(ISNUMBER($D26:BC26)*COLUMN($D26:BC26))))</f>
        <v>#N/A</v>
      </c>
      <c r="BE26" s="2" t="e">
        <f t="array" ref="BE26">IF(INDEX(Data!EJ:EJ,$B26)=0,#N/A,INDEX(Data!EJ:EJ,$B26)-Data!EJ$2+INDEX($A26:BD26,,MAX(ISNUMBER($D26:BD26)*COLUMN($D26:BD26))))</f>
        <v>#N/A</v>
      </c>
      <c r="BF26" s="2" t="e">
        <f t="array" ref="BF26">IF(INDEX(Data!EK:EK,$B26)=0,#N/A,INDEX(Data!EK:EK,$B26)-Data!EK$2+INDEX($A26:BE26,,MAX(ISNUMBER($D26:BE26)*COLUMN($D26:BE26))))</f>
        <v>#N/A</v>
      </c>
      <c r="BG26" s="2" t="e">
        <f t="array" ref="BG26">IF(INDEX(Data!EL:EL,$B26)=0,#N/A,INDEX(Data!EL:EL,$B26)-Data!EL$2+INDEX($A26:BF26,,MAX(ISNUMBER($D26:BF26)*COLUMN($D26:BF26))))</f>
        <v>#N/A</v>
      </c>
      <c r="BH26" s="2" t="e">
        <f t="array" ref="BH26">IF(INDEX(Data!EM:EM,$B26)=0,#N/A,INDEX(Data!EM:EM,$B26)-Data!EM$2+INDEX($A26:BG26,,MAX(ISNUMBER($D26:BG26)*COLUMN($D26:BG26))))</f>
        <v>#N/A</v>
      </c>
      <c r="BI26" s="2" t="e">
        <f t="array" ref="BI26">IF(INDEX(Data!EN:EN,$B26)=0,#N/A,INDEX(Data!EN:EN,$B26)-Data!EN$2+INDEX($A26:BH26,,MAX(ISNUMBER($D26:BH26)*COLUMN($D26:BH26))))</f>
        <v>#N/A</v>
      </c>
      <c r="BJ26" s="2" t="e">
        <f t="array" ref="BJ26">IF(INDEX(Data!EO:EO,$B26)=0,#N/A,INDEX(Data!EO:EO,$B26)-Data!EO$2+INDEX($A26:BI26,,MAX(ISNUMBER($D26:BI26)*COLUMN($D26:BI26))))</f>
        <v>#N/A</v>
      </c>
      <c r="BK26" s="2" t="e">
        <f t="array" ref="BK26">IF(INDEX(Data!EP:EP,$B26)=0,#N/A,INDEX(Data!EP:EP,$B26)-Data!EP$2+INDEX($A26:BJ26,,MAX(ISNUMBER($D26:BJ26)*COLUMN($D26:BJ26))))</f>
        <v>#N/A</v>
      </c>
      <c r="BL26" s="2" t="e">
        <f t="array" ref="BL26">IF(INDEX(Data!EQ:EQ,$B26)=0,#N/A,INDEX(Data!EQ:EQ,$B26)-Data!EQ$2+INDEX($A26:BK26,,MAX(ISNUMBER($D26:BK26)*COLUMN($D26:BK26))))</f>
        <v>#N/A</v>
      </c>
      <c r="BM26" s="2" t="e">
        <f t="array" ref="BM26">IF(INDEX(Data!ER:ER,$B26)=0,#N/A,INDEX(Data!ER:ER,$B26)-Data!ER$2+INDEX($A26:BL26,,MAX(ISNUMBER($D26:BL26)*COLUMN($D26:BL26))))</f>
        <v>#N/A</v>
      </c>
      <c r="BN26" s="2" t="e">
        <f t="array" ref="BN26">IF(INDEX(Data!ES:ES,$B26)=0,#N/A,INDEX(Data!ES:ES,$B26)-Data!ES$2+INDEX($A26:BM26,,MAX(ISNUMBER($D26:BM26)*COLUMN($D26:BM26))))</f>
        <v>#N/A</v>
      </c>
      <c r="BO26" s="2" t="e">
        <f t="array" ref="BO26">IF(INDEX(Data!ET:ET,$B26)=0,#N/A,INDEX(Data!ET:ET,$B26)-Data!ET$2+INDEX($A26:BN26,,MAX(ISNUMBER($D26:BN26)*COLUMN($D26:BN26))))</f>
        <v>#N/A</v>
      </c>
      <c r="BP26" s="2" t="e">
        <f t="array" ref="BP26">IF(INDEX(Data!EU:EU,$B26)=0,#N/A,INDEX(Data!EU:EU,$B26)-Data!EU$2+INDEX($A26:BO26,,MAX(ISNUMBER($D26:BO26)*COLUMN($D26:BO26))))</f>
        <v>#N/A</v>
      </c>
      <c r="BQ26" s="2" t="e">
        <f t="array" ref="BQ26">IF(INDEX(Data!EV:EV,$B26)=0,#N/A,INDEX(Data!EV:EV,$B26)-Data!EV$2+INDEX($A26:BP26,,MAX(ISNUMBER($D26:BP26)*COLUMN($D26:BP26))))</f>
        <v>#N/A</v>
      </c>
      <c r="BR26" s="2" t="e">
        <f t="array" ref="BR26">IF(INDEX(Data!EW:EW,$B26)=0,#N/A,INDEX(Data!EW:EW,$B26)-Data!EW$2+INDEX($A26:BQ26,,MAX(ISNUMBER($D26:BQ26)*COLUMN($D26:BQ26))))</f>
        <v>#N/A</v>
      </c>
      <c r="BS26" s="2" t="e">
        <f t="array" ref="BS26">IF(INDEX(Data!EX:EX,$B26)=0,#N/A,INDEX(Data!EX:EX,$B26)-Data!EX$2+INDEX($A26:BR26,,MAX(ISNUMBER($D26:BR26)*COLUMN($D26:BR26))))</f>
        <v>#N/A</v>
      </c>
      <c r="BT26" s="2" t="e">
        <f t="array" ref="BT26">IF(INDEX(Data!EY:EY,$B26)=0,#N/A,INDEX(Data!EY:EY,$B26)-Data!EY$2+INDEX($A26:BS26,,MAX(ISNUMBER($D26:BS26)*COLUMN($D26:BS26))))</f>
        <v>#N/A</v>
      </c>
      <c r="BU26" s="2" t="e">
        <f t="array" ref="BU26">IF(INDEX(Data!EZ:EZ,$B26)=0,#N/A,INDEX(Data!EZ:EZ,$B26)-Data!EZ$2+INDEX($A26:BT26,,MAX(ISNUMBER($D26:BT26)*COLUMN($D26:BT26))))</f>
        <v>#N/A</v>
      </c>
      <c r="BV26" s="2" t="e">
        <f t="array" ref="BV26">IF(INDEX(Data!FA:FA,$B26)=0,#N/A,INDEX(Data!FA:FA,$B26)-Data!FA$2+INDEX($A26:BU26,,MAX(ISNUMBER($D26:BU26)*COLUMN($D26:BU26))))</f>
        <v>#N/A</v>
      </c>
      <c r="BW26" s="2" t="e">
        <f t="array" ref="BW26">IF(INDEX(Data!FB:FB,$B26)=0,#N/A,INDEX(Data!FB:FB,$B26)-Data!FB$2+INDEX($A26:BV26,,MAX(ISNUMBER($D26:BV26)*COLUMN($D26:BV26))))</f>
        <v>#N/A</v>
      </c>
      <c r="BX26" s="2" t="e">
        <f t="array" ref="BX26">IF(INDEX(Data!FC:FC,$B26)=0,#N/A,INDEX(Data!FC:FC,$B26)-Data!FC$2+INDEX($A26:BW26,,MAX(ISNUMBER($D26:BW26)*COLUMN($D26:BW26))))</f>
        <v>#N/A</v>
      </c>
      <c r="BY26" s="2" t="e">
        <f t="array" ref="BY26">IF(INDEX(Data!FD:FD,$B26)=0,#N/A,INDEX(Data!FD:FD,$B26)-Data!FD$2+INDEX($A26:BX26,,MAX(ISNUMBER($D26:BX26)*COLUMN($D26:BX26))))</f>
        <v>#N/A</v>
      </c>
      <c r="BZ26" s="2" t="e">
        <f t="array" ref="BZ26">IF(INDEX(Data!FE:FE,$B26)=0,#N/A,INDEX(Data!FE:FE,$B26)-Data!FE$2+INDEX($A26:BY26,,MAX(ISNUMBER($D26:BY26)*COLUMN($D26:BY26))))</f>
        <v>#N/A</v>
      </c>
      <c r="CA26" s="2" t="e">
        <f t="array" ref="CA26">IF(INDEX(Data!FF:FF,$B26)=0,#N/A,INDEX(Data!FF:FF,$B26)-Data!FF$2+INDEX($A26:BZ26,,MAX(ISNUMBER($D26:BZ26)*COLUMN($D26:BZ26))))</f>
        <v>#N/A</v>
      </c>
      <c r="CB26" s="2" t="e">
        <f t="array" ref="CB26">IF(INDEX(Data!FG:FG,$B26)=0,#N/A,INDEX(Data!FG:FG,$B26)-Data!FG$2+INDEX($A26:CA26,,MAX(ISNUMBER($D26:CA26)*COLUMN($D26:CA26))))</f>
        <v>#N/A</v>
      </c>
      <c r="CC26" s="2" t="e">
        <f t="array" ref="CC26">IF(INDEX(Data!FH:FH,$B26)=0,#N/A,INDEX(Data!FH:FH,$B26)-Data!FH$2+INDEX($A26:CB26,,MAX(ISNUMBER($D26:CB26)*COLUMN($D26:CB26))))</f>
        <v>#N/A</v>
      </c>
      <c r="CD26" s="2" t="e">
        <f t="array" ref="CD26">IF(INDEX(Data!FI:FI,$B26)=0,#N/A,INDEX(Data!FI:FI,$B26)-Data!FI$2+INDEX($A26:CC26,,MAX(ISNUMBER($D26:CC26)*COLUMN($D26:CC26))))</f>
        <v>#N/A</v>
      </c>
      <c r="CE26" s="2" t="e">
        <f t="array" ref="CE26">IF(INDEX(Data!FJ:FJ,$B26)=0,#N/A,INDEX(Data!FJ:FJ,$B26)-Data!FJ$2+INDEX($A26:CD26,,MAX(ISNUMBER($D26:CD26)*COLUMN($D26:CD26))))</f>
        <v>#N/A</v>
      </c>
      <c r="CF26" s="2" t="e">
        <f t="array" ref="CF26">IF(INDEX(Data!FK:FK,$B26)=0,#N/A,INDEX(Data!FK:FK,$B26)-Data!FK$2+INDEX($A26:CE26,,MAX(ISNUMBER($D26:CE26)*COLUMN($D26:CE26))))</f>
        <v>#N/A</v>
      </c>
      <c r="CG26" s="2" t="e">
        <f t="array" ref="CG26">IF(INDEX(Data!FL:FL,$B26)=0,#N/A,INDEX(Data!FL:FL,$B26)-Data!FL$2+INDEX($A26:CF26,,MAX(ISNUMBER($D26:CF26)*COLUMN($D26:CF26))))</f>
        <v>#N/A</v>
      </c>
      <c r="CH26" s="2" t="e">
        <f t="array" ref="CH26">IF(INDEX(Data!FM:FM,$B26)=0,#N/A,INDEX(Data!FM:FM,$B26)-Data!FM$2+INDEX($A26:CG26,,MAX(ISNUMBER($D26:CG26)*COLUMN($D26:CG26))))</f>
        <v>#N/A</v>
      </c>
      <c r="CI26" s="2" t="e">
        <f t="array" ref="CI26">IF(INDEX(Data!FN:FN,$B26)=0,#N/A,INDEX(Data!FN:FN,$B26)-Data!FN$2+INDEX($A26:CH26,,MAX(ISNUMBER($D26:CH26)*COLUMN($D26:CH26))))</f>
        <v>#N/A</v>
      </c>
      <c r="CJ26" s="2" t="e">
        <f t="array" ref="CJ26">IF(INDEX(Data!FO:FO,$B26)=0,#N/A,INDEX(Data!FO:FO,$B26)-Data!FO$2+INDEX($A26:CI26,,MAX(ISNUMBER($D26:CI26)*COLUMN($D26:CI26))))</f>
        <v>#N/A</v>
      </c>
      <c r="CK26" s="2" t="e">
        <f t="array" ref="CK26">IF(INDEX(Data!FP:FP,$B26)=0,#N/A,INDEX(Data!FP:FP,$B26)-Data!FP$2+INDEX($A26:CJ26,,MAX(ISNUMBER($D26:CJ26)*COLUMN($D26:CJ26))))</f>
        <v>#N/A</v>
      </c>
      <c r="CL26" s="2" t="e">
        <f t="array" ref="CL26">IF(INDEX(Data!FQ:FQ,$B26)=0,#N/A,INDEX(Data!FQ:FQ,$B26)-Data!FQ$2+INDEX($A26:CK26,,MAX(ISNUMBER($D26:CK26)*COLUMN($D26:CK26))))</f>
        <v>#N/A</v>
      </c>
      <c r="CM26" s="2" t="e">
        <f t="array" ref="CM26">IF(INDEX(Data!FR:FR,$B26)=0,#N/A,INDEX(Data!FR:FR,$B26)-Data!FR$2+INDEX($A26:CL26,,MAX(ISNUMBER($D26:CL26)*COLUMN($D26:CL26))))</f>
        <v>#N/A</v>
      </c>
      <c r="CN26" s="2" t="e">
        <f t="array" ref="CN26">IF(INDEX(Data!FS:FS,$B26)=0,#N/A,INDEX(Data!FS:FS,$B26)-Data!FS$2+INDEX($A26:CM26,,MAX(ISNUMBER($D26:CM26)*COLUMN($D26:CM26))))</f>
        <v>#N/A</v>
      </c>
      <c r="CO26" s="2" t="e">
        <f t="array" ref="CO26">IF(INDEX(Data!FT:FT,$B26)=0,#N/A,INDEX(Data!FT:FT,$B26)-Data!FT$2+INDEX($A26:CN26,,MAX(ISNUMBER($D26:CN26)*COLUMN($D26:CN26))))</f>
        <v>#N/A</v>
      </c>
      <c r="CP26" s="2" t="e">
        <f t="array" ref="CP26">IF(INDEX(Data!FU:FU,$B26)=0,#N/A,INDEX(Data!FU:FU,$B26)-Data!FU$2+INDEX($A26:CO26,,MAX(ISNUMBER($D26:CO26)*COLUMN($D26:CO26))))</f>
        <v>#N/A</v>
      </c>
      <c r="CQ26" s="2" t="e">
        <f t="array" ref="CQ26">IF(INDEX(Data!FV:FV,$B26)=0,#N/A,INDEX(Data!FV:FV,$B26)-Data!FV$2+INDEX($A26:CP26,,MAX(ISNUMBER($D26:CP26)*COLUMN($D26:CP26))))</f>
        <v>#N/A</v>
      </c>
      <c r="CR26" s="2" t="e">
        <f t="array" ref="CR26">IF(INDEX(Data!FW:FW,$B26)=0,#N/A,INDEX(Data!FW:FW,$B26)-Data!FW$2+INDEX($A26:CQ26,,MAX(ISNUMBER($D26:CQ26)*COLUMN($D26:CQ26))))</f>
        <v>#N/A</v>
      </c>
      <c r="CS26" s="2" t="e">
        <f t="array" ref="CS26">IF(INDEX(Data!FX:FX,$B26)=0,#N/A,INDEX(Data!FX:FX,$B26)-Data!FX$2+INDEX($A26:CR26,,MAX(ISNUMBER($D26:CR26)*COLUMN($D26:CR26))))</f>
        <v>#N/A</v>
      </c>
      <c r="CT26" s="2" t="e">
        <f t="array" ref="CT26">IF(INDEX(Data!FY:FY,$B26)=0,#N/A,INDEX(Data!FY:FY,$B26)-Data!FY$2+INDEX($A26:CS26,,MAX(ISNUMBER($D26:CS26)*COLUMN($D26:CS26))))</f>
        <v>#N/A</v>
      </c>
      <c r="CU26" s="2" t="e">
        <f t="array" ref="CU26">IF(INDEX(Data!FZ:FZ,$B26)=0,#N/A,INDEX(Data!FZ:FZ,$B26)-Data!FZ$2+INDEX($A26:CT26,,MAX(ISNUMBER($D26:CT26)*COLUMN($D26:CT26))))</f>
        <v>#N/A</v>
      </c>
      <c r="CV26" s="2" t="e">
        <f t="array" ref="CV26">IF(INDEX(Data!GA:GA,$B26)=0,#N/A,INDEX(Data!GA:GA,$B26)-Data!GA$2+INDEX($A26:CU26,,MAX(ISNUMBER($D26:CU26)*COLUMN($D26:CU26))))</f>
        <v>#N/A</v>
      </c>
      <c r="CW26" s="2" t="e">
        <f t="array" ref="CW26">IF(INDEX(Data!GB:GB,$B26)=0,#N/A,INDEX(Data!GB:GB,$B26)-Data!GB$2+INDEX($A26:CV26,,MAX(ISNUMBER($D26:CV26)*COLUMN($D26:CV26))))</f>
        <v>#N/A</v>
      </c>
      <c r="CX26" s="2" t="e">
        <f t="array" ref="CX26">IF(INDEX(Data!GC:GC,$B26)=0,#N/A,INDEX(Data!GC:GC,$B26)-Data!GC$2+INDEX($A26:CW26,,MAX(ISNUMBER($D26:CW26)*COLUMN($D26:CW26))))</f>
        <v>#N/A</v>
      </c>
      <c r="CY26" s="2" t="e">
        <f t="array" ref="CY26">IF(INDEX(Data!GD:GD,$B26)=0,#N/A,INDEX(Data!GD:GD,$B26)-Data!GD$2+INDEX($A26:CX26,,MAX(ISNUMBER($D26:CX26)*COLUMN($D26:CX26))))</f>
        <v>#N/A</v>
      </c>
      <c r="CZ26" s="2" t="e">
        <f t="array" ref="CZ26">IF(INDEX(Data!GE:GE,$B26)=0,#N/A,INDEX(Data!GE:GE,$B26)-Data!GE$2+INDEX($A26:CY26,,MAX(ISNUMBER($D26:CY26)*COLUMN($D26:CY26))))</f>
        <v>#N/A</v>
      </c>
      <c r="DA26" s="2" t="e">
        <f t="array" ref="DA26">IF(INDEX(Data!GF:GF,$B26)=0,#N/A,INDEX(Data!GF:GF,$B26)-Data!GF$2+INDEX($A26:CZ26,,MAX(ISNUMBER($D26:CZ26)*COLUMN($D26:CZ26))))</f>
        <v>#N/A</v>
      </c>
      <c r="DB26" s="2" t="e">
        <f t="array" ref="DB26">IF(INDEX(Data!GG:GG,$B26)=0,#N/A,INDEX(Data!GG:GG,$B26)-Data!GG$2+INDEX($A26:DA26,,MAX(ISNUMBER($D26:DA26)*COLUMN($D26:DA26))))</f>
        <v>#N/A</v>
      </c>
      <c r="DC26" s="2" t="e">
        <f t="array" ref="DC26">IF(INDEX(Data!GH:GH,$B26)=0,#N/A,INDEX(Data!GH:GH,$B26)-Data!GH$2+INDEX($A26:DB26,,MAX(ISNUMBER($D26:DB26)*COLUMN($D26:DB26))))</f>
        <v>#N/A</v>
      </c>
      <c r="DD26" s="2" t="e">
        <f t="array" ref="DD26">IF(INDEX(Data!GI:GI,$B26)=0,#N/A,INDEX(Data!GI:GI,$B26)-Data!GI$2+INDEX($A26:DC26,,MAX(ISNUMBER($D26:DC26)*COLUMN($D26:DC26))))</f>
        <v>#N/A</v>
      </c>
      <c r="DE26" s="2" t="e">
        <f t="array" ref="DE26">IF(INDEX(Data!GJ:GJ,$B26)=0,#N/A,INDEX(Data!GJ:GJ,$B26)-Data!GJ$2+INDEX($A26:DD26,,MAX(ISNUMBER($D26:DD26)*COLUMN($D26:DD26))))</f>
        <v>#N/A</v>
      </c>
      <c r="DF26" s="2" t="e">
        <f t="array" ref="DF26">IF(INDEX(Data!GK:GK,$B26)=0,#N/A,INDEX(Data!GK:GK,$B26)-Data!GK$2+INDEX($A26:DE26,,MAX(ISNUMBER($D26:DE26)*COLUMN($D26:DE26))))</f>
        <v>#N/A</v>
      </c>
      <c r="DG26" s="2" t="e">
        <f t="array" ref="DG26">IF(INDEX(Data!GL:GL,$B26)=0,#N/A,INDEX(Data!GL:GL,$B26)-Data!GL$2+INDEX($A26:DF26,,MAX(ISNUMBER($D26:DF26)*COLUMN($D26:DF26))))</f>
        <v>#N/A</v>
      </c>
      <c r="DH26" s="2" t="e">
        <f t="array" ref="DH26">IF(INDEX(Data!GM:GM,$B26)=0,#N/A,INDEX(Data!GM:GM,$B26)-Data!GM$2+INDEX($A26:DG26,,MAX(ISNUMBER($D26:DG26)*COLUMN($D26:DG26))))</f>
        <v>#N/A</v>
      </c>
      <c r="DI26" s="2" t="e">
        <f t="array" ref="DI26">IF(INDEX(Data!GN:GN,$B26)=0,#N/A,INDEX(Data!GN:GN,$B26)-Data!GN$2+INDEX($A26:DH26,,MAX(ISNUMBER($D26:DH26)*COLUMN($D26:DH26))))</f>
        <v>#N/A</v>
      </c>
      <c r="DJ26" s="2" t="e">
        <f t="array" ref="DJ26">IF(INDEX(Data!GO:GO,$B26)=0,#N/A,INDEX(Data!GO:GO,$B26)-Data!GO$2+INDEX($A26:DI26,,MAX(ISNUMBER($D26:DI26)*COLUMN($D26:DI26))))</f>
        <v>#N/A</v>
      </c>
      <c r="DK26" s="2" t="e">
        <f t="array" ref="DK26">IF(INDEX(Data!GP:GP,$B26)=0,#N/A,INDEX(Data!GP:GP,$B26)-Data!GP$2+INDEX($A26:DJ26,,MAX(ISNUMBER($D26:DJ26)*COLUMN($D26:DJ26))))</f>
        <v>#N/A</v>
      </c>
      <c r="DL26" s="2" t="e">
        <f t="array" ref="DL26">IF(INDEX(Data!GQ:GQ,$B26)=0,#N/A,INDEX(Data!GQ:GQ,$B26)-Data!GQ$2+INDEX($A26:DK26,,MAX(ISNUMBER($D26:DK26)*COLUMN($D26:DK26))))</f>
        <v>#N/A</v>
      </c>
      <c r="DM26" s="2" t="e">
        <f t="array" ref="DM26">IF(INDEX(Data!GR:GR,$B26)=0,#N/A,INDEX(Data!GR:GR,$B26)-Data!GR$2+INDEX($A26:DL26,,MAX(ISNUMBER($D26:DL26)*COLUMN($D26:DL26))))</f>
        <v>#N/A</v>
      </c>
      <c r="DN26" s="2" t="e">
        <f t="array" ref="DN26">IF(INDEX(Data!GS:GS,$B26)=0,#N/A,INDEX(Data!GS:GS,$B26)-Data!GS$2+INDEX($A26:DM26,,MAX(ISNUMBER($D26:DM26)*COLUMN($D26:DM26))))</f>
        <v>#N/A</v>
      </c>
      <c r="DO26" s="2" t="e">
        <f t="array" ref="DO26">IF(INDEX(Data!GT:GT,$B26)=0,#N/A,INDEX(Data!GT:GT,$B26)-Data!GT$2+INDEX($A26:DN26,,MAX(ISNUMBER($D26:DN26)*COLUMN($D26:DN26))))</f>
        <v>#N/A</v>
      </c>
      <c r="DP26" s="2" t="e">
        <f t="array" ref="DP26">IF(INDEX(Data!GU:GU,$B26)=0,#N/A,INDEX(Data!GU:GU,$B26)-Data!GU$2+INDEX($A26:DO26,,MAX(ISNUMBER($D26:DO26)*COLUMN($D26:DO26))))</f>
        <v>#N/A</v>
      </c>
      <c r="DQ26" s="2" t="e">
        <f t="array" ref="DQ26">IF(INDEX(Data!GV:GV,$B26)=0,#N/A,INDEX(Data!GV:GV,$B26)-Data!GV$2+INDEX($A26:DP26,,MAX(ISNUMBER($D26:DP26)*COLUMN($D26:DP26))))</f>
        <v>#N/A</v>
      </c>
      <c r="DR26" s="2" t="e">
        <f t="array" ref="DR26">IF(INDEX(Data!GW:GW,$B26)=0,#N/A,INDEX(Data!GW:GW,$B26)-Data!GW$2+INDEX($A26:DQ26,,MAX(ISNUMBER($D26:DQ26)*COLUMN($D26:DQ26))))</f>
        <v>#N/A</v>
      </c>
      <c r="DS26" s="2" t="e">
        <f t="array" ref="DS26">IF(INDEX(Data!GX:GX,$B26)=0,#N/A,INDEX(Data!GX:GX,$B26)-Data!GX$2+INDEX($A26:DR26,,MAX(ISNUMBER($D26:DR26)*COLUMN($D26:DR26))))</f>
        <v>#N/A</v>
      </c>
      <c r="DT26" s="2" t="e">
        <f t="array" ref="DT26">IF(INDEX(Data!GY:GY,$B26)=0,#N/A,INDEX(Data!GY:GY,$B26)-Data!GY$2+INDEX($A26:DS26,,MAX(ISNUMBER($D26:DS26)*COLUMN($D26:DS26))))</f>
        <v>#N/A</v>
      </c>
      <c r="DU26" s="2" t="e">
        <f t="array" ref="DU26">IF(INDEX(Data!GZ:GZ,$B26)=0,#N/A,INDEX(Data!GZ:GZ,$B26)-Data!GZ$2+INDEX($A26:DT26,,MAX(ISNUMBER($D26:DT26)*COLUMN($D26:DT26))))</f>
        <v>#N/A</v>
      </c>
      <c r="DV26" s="2" t="e">
        <f t="array" ref="DV26">IF(INDEX(Data!HA:HA,$B26)=0,#N/A,INDEX(Data!HA:HA,$B26)-Data!HA$2+INDEX($A26:DU26,,MAX(ISNUMBER($D26:DU26)*COLUMN($D26:DU26))))</f>
        <v>#N/A</v>
      </c>
      <c r="DW26" s="2" t="e">
        <f t="array" ref="DW26">IF(INDEX(Data!HB:HB,$B26)=0,#N/A,INDEX(Data!HB:HB,$B26)-Data!HB$2+INDEX($A26:DV26,,MAX(ISNUMBER($D26:DV26)*COLUMN($D26:DV26))))</f>
        <v>#N/A</v>
      </c>
      <c r="DX26" s="2" t="e">
        <f t="array" ref="DX26">IF(INDEX(Data!HC:HC,$B26)=0,#N/A,INDEX(Data!HC:HC,$B26)-Data!HC$2+INDEX($A26:DW26,,MAX(ISNUMBER($D26:DW26)*COLUMN($D26:DW26))))</f>
        <v>#N/A</v>
      </c>
      <c r="DY26" s="2" t="e">
        <f t="array" ref="DY26">IF(INDEX(Data!HD:HD,$B26)=0,#N/A,INDEX(Data!HD:HD,$B26)-Data!HD$2+INDEX($A26:DX26,,MAX(ISNUMBER($D26:DX26)*COLUMN($D26:DX26))))</f>
        <v>#N/A</v>
      </c>
      <c r="DZ26" s="2" t="e">
        <f t="array" ref="DZ26">IF(INDEX(Data!HE:HE,$B26)=0,#N/A,INDEX(Data!HE:HE,$B26)-Data!HE$2+INDEX($A26:DY26,,MAX(ISNUMBER($D26:DY26)*COLUMN($D26:DY26))))</f>
        <v>#N/A</v>
      </c>
      <c r="EA26" s="2" t="e">
        <f t="array" ref="EA26">IF(INDEX(Data!HF:HF,$B26)=0,#N/A,INDEX(Data!HF:HF,$B26)-Data!HF$2+INDEX($A26:DZ26,,MAX(ISNUMBER($D26:DZ26)*COLUMN($D26:DZ26))))</f>
        <v>#N/A</v>
      </c>
      <c r="EB26" s="2" t="e">
        <f t="array" ref="EB26">IF(INDEX(Data!HG:HG,$B26)=0,#N/A,INDEX(Data!HG:HG,$B26)-Data!HG$2+INDEX($A26:EA26,,MAX(ISNUMBER($D26:EA26)*COLUMN($D26:EA26))))</f>
        <v>#N/A</v>
      </c>
      <c r="EC26" s="2" t="e">
        <f t="array" ref="EC26">IF(INDEX(Data!HH:HH,$B26)=0,#N/A,INDEX(Data!HH:HH,$B26)-Data!HH$2+INDEX($A26:EB26,,MAX(ISNUMBER($D26:EB26)*COLUMN($D26:EB26))))</f>
        <v>#N/A</v>
      </c>
      <c r="ED26" s="2" t="e">
        <f t="array" ref="ED26">IF(INDEX(Data!HI:HI,$B26)=0,#N/A,INDEX(Data!HI:HI,$B26)-Data!HI$2+INDEX($A26:EC26,,MAX(ISNUMBER($D26:EC26)*COLUMN($D26:EC26))))</f>
        <v>#N/A</v>
      </c>
      <c r="EE26" s="2" t="e">
        <f t="array" ref="EE26">IF(INDEX(Data!HJ:HJ,$B26)=0,#N/A,INDEX(Data!HJ:HJ,$B26)-Data!HJ$2+INDEX($A26:ED26,,MAX(ISNUMBER($D26:ED26)*COLUMN($D26:ED26))))</f>
        <v>#N/A</v>
      </c>
      <c r="EF26" s="2" t="e">
        <f t="array" ref="EF26">IF(INDEX(Data!HK:HK,$B26)=0,#N/A,INDEX(Data!HK:HK,$B26)-Data!HK$2+INDEX($A26:EE26,,MAX(ISNUMBER($D26:EE26)*COLUMN($D26:EE26))))</f>
        <v>#N/A</v>
      </c>
      <c r="EG26" s="2" t="e">
        <f t="array" ref="EG26">IF(INDEX(Data!HL:HL,$B26)=0,#N/A,INDEX(Data!HL:HL,$B26)-Data!HL$2+INDEX($A26:EF26,,MAX(ISNUMBER($D26:EF26)*COLUMN($D26:EF26))))</f>
        <v>#N/A</v>
      </c>
      <c r="EH26" s="2" t="e">
        <f t="array" ref="EH26">IF(INDEX(Data!HM:HM,$B26)=0,#N/A,INDEX(Data!HM:HM,$B26)-Data!HM$2+INDEX($A26:EG26,,MAX(ISNUMBER($D26:EG26)*COLUMN($D26:EG26))))</f>
        <v>#N/A</v>
      </c>
      <c r="EI26" s="2" t="e">
        <f t="array" ref="EI26">IF(INDEX(Data!HN:HN,$B26)=0,#N/A,INDEX(Data!HN:HN,$B26)-Data!HN$2+INDEX($A26:EH26,,MAX(ISNUMBER($D26:EH26)*COLUMN($D26:EH26))))</f>
        <v>#N/A</v>
      </c>
    </row>
    <row r="27" spans="1:139" x14ac:dyDescent="0.25">
      <c r="A27" s="2" t="str">
        <f>Data!CG102</f>
        <v>Michael Paulus</v>
      </c>
      <c r="B27" s="2">
        <f>MATCH(A27,Data!CG:CG,0)</f>
        <v>102</v>
      </c>
      <c r="C27" s="2">
        <f ca="1">COUNTIF(OFFSET(Data!$CJ$1:$EZ$78,B27-1,0,1),"&gt;0")</f>
        <v>26</v>
      </c>
      <c r="D27" s="2">
        <v>0</v>
      </c>
      <c r="E27" s="2">
        <f t="array" ref="E27">IF(INDEX(Data!CJ:CJ,$B27)=0,#N/A,INDEX(Data!CJ:CJ,$B27)-Data!CJ$2+INDEX($A27:D27,,MAX(ISNUMBER($D27:D27)*COLUMN($D27:D27))))</f>
        <v>1</v>
      </c>
      <c r="F27" s="2">
        <f t="array" ref="F27">IF(INDEX(Data!CK:CK,$B27)=0,#N/A,INDEX(Data!CK:CK,$B27)-Data!CK$2+INDEX($A27:E27,,MAX(ISNUMBER($D27:E27)*COLUMN($D27:E27))))</f>
        <v>1</v>
      </c>
      <c r="G27" s="2">
        <f t="array" ref="G27">IF(INDEX(Data!CL:CL,$B27)=0,#N/A,INDEX(Data!CL:CL,$B27)-Data!CL$2+INDEX($A27:F27,,MAX(ISNUMBER($D27:F27)*COLUMN($D27:F27))))</f>
        <v>3</v>
      </c>
      <c r="H27" s="2">
        <f t="array" ref="H27">IF(INDEX(Data!CM:CM,$B27)=0,#N/A,INDEX(Data!CM:CM,$B27)-Data!CM$2+INDEX($A27:G27,,MAX(ISNUMBER($D27:G27)*COLUMN($D27:G27))))</f>
        <v>4</v>
      </c>
      <c r="I27" s="2">
        <f t="array" ref="I27">IF(INDEX(Data!CN:CN,$B27)=0,#N/A,INDEX(Data!CN:CN,$B27)-Data!CN$2+INDEX($A27:H27,,MAX(ISNUMBER($D27:H27)*COLUMN($D27:H27))))</f>
        <v>5</v>
      </c>
      <c r="J27" s="2">
        <f t="array" ref="J27">IF(INDEX(Data!CO:CO,$B27)=0,#N/A,INDEX(Data!CO:CO,$B27)-Data!CO$2+INDEX($A27:I27,,MAX(ISNUMBER($D27:I27)*COLUMN($D27:I27))))</f>
        <v>6</v>
      </c>
      <c r="K27" s="2">
        <f t="array" ref="K27">IF(INDEX(Data!CP:CP,$B27)=0,#N/A,INDEX(Data!CP:CP,$B27)-Data!CP$2+INDEX($A27:J27,,MAX(ISNUMBER($D27:J27)*COLUMN($D27:J27))))</f>
        <v>6</v>
      </c>
      <c r="L27" s="2">
        <f t="array" ref="L27">IF(INDEX(Data!CQ:CQ,$B27)=0,#N/A,INDEX(Data!CQ:CQ,$B27)-Data!CQ$2+INDEX($A27:K27,,MAX(ISNUMBER($D27:K27)*COLUMN($D27:K27))))</f>
        <v>6</v>
      </c>
      <c r="M27" s="2">
        <f t="array" ref="M27">IF(INDEX(Data!CR:CR,$B27)=0,#N/A,INDEX(Data!CR:CR,$B27)-Data!CR$2+INDEX($A27:L27,,MAX(ISNUMBER($D27:L27)*COLUMN($D27:L27))))</f>
        <v>8</v>
      </c>
      <c r="N27" s="2">
        <f t="array" ref="N27">IF(INDEX(Data!CS:CS,$B27)=0,#N/A,INDEX(Data!CS:CS,$B27)-Data!CS$2+INDEX($A27:M27,,MAX(ISNUMBER($D27:M27)*COLUMN($D27:M27))))</f>
        <v>10</v>
      </c>
      <c r="O27" s="2">
        <f t="array" ref="O27">IF(INDEX(Data!CT:CT,$B27)=0,#N/A,INDEX(Data!CT:CT,$B27)-Data!CT$2+INDEX($A27:N27,,MAX(ISNUMBER($D27:N27)*COLUMN($D27:N27))))</f>
        <v>10</v>
      </c>
      <c r="P27" s="2">
        <f t="array" ref="P27">IF(INDEX(Data!CU:CU,$B27)=0,#N/A,INDEX(Data!CU:CU,$B27)-Data!CU$2+INDEX($A27:O27,,MAX(ISNUMBER($D27:O27)*COLUMN($D27:O27))))</f>
        <v>10</v>
      </c>
      <c r="Q27" s="2">
        <f t="array" ref="Q27">IF(INDEX(Data!CV:CV,$B27)=0,#N/A,INDEX(Data!CV:CV,$B27)-Data!CV$2+INDEX($A27:P27,,MAX(ISNUMBER($D27:P27)*COLUMN($D27:P27))))</f>
        <v>12</v>
      </c>
      <c r="R27" s="2">
        <f t="array" ref="R27">IF(INDEX(Data!CW:CW,$B27)=0,#N/A,INDEX(Data!CW:CW,$B27)-Data!CW$2+INDEX($A27:Q27,,MAX(ISNUMBER($D27:Q27)*COLUMN($D27:Q27))))</f>
        <v>12</v>
      </c>
      <c r="S27" s="2">
        <f t="array" ref="S27">IF(INDEX(Data!CX:CX,$B27)=0,#N/A,INDEX(Data!CX:CX,$B27)-Data!CX$2+INDEX($A27:R27,,MAX(ISNUMBER($D27:R27)*COLUMN($D27:R27))))</f>
        <v>12</v>
      </c>
      <c r="T27" s="2">
        <f t="array" ref="T27">IF(INDEX(Data!CY:CY,$B27)=0,#N/A,INDEX(Data!CY:CY,$B27)-Data!CY$2+INDEX($A27:S27,,MAX(ISNUMBER($D27:S27)*COLUMN($D27:S27))))</f>
        <v>12</v>
      </c>
      <c r="U27" s="2">
        <f t="array" ref="U27">IF(INDEX(Data!CZ:CZ,$B27)=0,#N/A,INDEX(Data!CZ:CZ,$B27)-Data!CZ$2+INDEX($A27:T27,,MAX(ISNUMBER($D27:T27)*COLUMN($D27:T27))))</f>
        <v>12</v>
      </c>
      <c r="V27" s="2">
        <f t="array" ref="V27">IF(INDEX(Data!DA:DA,$B27)=0,#N/A,INDEX(Data!DA:DA,$B27)-Data!DA$2+INDEX($A27:U27,,MAX(ISNUMBER($D27:U27)*COLUMN($D27:U27))))</f>
        <v>12</v>
      </c>
      <c r="W27" s="2">
        <f t="array" ref="W27">IF(INDEX(Data!DB:DB,$B27)=0,#N/A,INDEX(Data!DB:DB,$B27)-Data!DB$2+INDEX($A27:V27,,MAX(ISNUMBER($D27:V27)*COLUMN($D27:V27))))</f>
        <v>13</v>
      </c>
      <c r="X27" s="2">
        <f t="array" ref="X27">IF(INDEX(Data!DC:DC,$B27)=0,#N/A,INDEX(Data!DC:DC,$B27)-Data!DC$2+INDEX($A27:W27,,MAX(ISNUMBER($D27:W27)*COLUMN($D27:W27))))</f>
        <v>13</v>
      </c>
      <c r="Y27" s="2">
        <f t="array" ref="Y27">IF(INDEX(Data!DD:DD,$B27)=0,#N/A,INDEX(Data!DD:DD,$B27)-Data!DD$2+INDEX($A27:X27,,MAX(ISNUMBER($D27:X27)*COLUMN($D27:X27))))</f>
        <v>13</v>
      </c>
      <c r="Z27" s="2">
        <f t="array" ref="Z27">IF(INDEX(Data!DE:DE,$B27)=0,#N/A,INDEX(Data!DE:DE,$B27)-Data!DE$2+INDEX($A27:Y27,,MAX(ISNUMBER($D27:Y27)*COLUMN($D27:Y27))))</f>
        <v>13</v>
      </c>
      <c r="AA27" s="2">
        <f t="array" ref="AA27">IF(INDEX(Data!DF:DF,$B27)=0,#N/A,INDEX(Data!DF:DF,$B27)-Data!DF$2+INDEX($A27:Z27,,MAX(ISNUMBER($D27:Z27)*COLUMN($D27:Z27))))</f>
        <v>14</v>
      </c>
      <c r="AB27" s="2">
        <f t="array" ref="AB27">IF(INDEX(Data!DG:DG,$B27)=0,#N/A,INDEX(Data!DG:DG,$B27)-Data!DG$2+INDEX($A27:AA27,,MAX(ISNUMBER($D27:AA27)*COLUMN($D27:AA27))))</f>
        <v>14</v>
      </c>
      <c r="AC27" s="2">
        <f t="array" ref="AC27">IF(INDEX(Data!DH:DH,$B27)=0,#N/A,INDEX(Data!DH:DH,$B27)-Data!DH$2+INDEX($A27:AB27,,MAX(ISNUMBER($D27:AB27)*COLUMN($D27:AB27))))</f>
        <v>15</v>
      </c>
      <c r="AD27" s="2">
        <f t="array" ref="AD27">IF(INDEX(Data!DI:DI,$B27)=0,#N/A,INDEX(Data!DI:DI,$B27)-Data!DI$2+INDEX($A27:AC27,,MAX(ISNUMBER($D27:AC27)*COLUMN($D27:AC27))))</f>
        <v>15</v>
      </c>
      <c r="AE27" s="2" t="e">
        <f t="array" ref="AE27">IF(INDEX(Data!DJ:DJ,$B27)=0,#N/A,INDEX(Data!DJ:DJ,$B27)-Data!DJ$2+INDEX($A27:AD27,,MAX(ISNUMBER($D27:AD27)*COLUMN($D27:AD27))))</f>
        <v>#N/A</v>
      </c>
      <c r="AF27" s="2" t="e">
        <f t="array" ref="AF27">IF(INDEX(Data!DK:DK,$B27)=0,#N/A,INDEX(Data!DK:DK,$B27)-Data!DK$2+INDEX($A27:AE27,,MAX(ISNUMBER($D27:AE27)*COLUMN($D27:AE27))))</f>
        <v>#N/A</v>
      </c>
      <c r="AG27" s="2" t="e">
        <f t="array" ref="AG27">IF(INDEX(Data!DL:DL,$B27)=0,#N/A,INDEX(Data!DL:DL,$B27)-Data!DL$2+INDEX($A27:AF27,,MAX(ISNUMBER($D27:AF27)*COLUMN($D27:AF27))))</f>
        <v>#N/A</v>
      </c>
      <c r="AH27" s="2" t="e">
        <f t="array" ref="AH27">IF(INDEX(Data!DM:DM,$B27)=0,#N/A,INDEX(Data!DM:DM,$B27)-Data!DM$2+INDEX($A27:AG27,,MAX(ISNUMBER($D27:AG27)*COLUMN($D27:AG27))))</f>
        <v>#N/A</v>
      </c>
      <c r="AI27" s="2" t="e">
        <f t="array" ref="AI27">IF(INDEX(Data!DN:DN,$B27)=0,#N/A,INDEX(Data!DN:DN,$B27)-Data!DN$2+INDEX($A27:AH27,,MAX(ISNUMBER($D27:AH27)*COLUMN($D27:AH27))))</f>
        <v>#N/A</v>
      </c>
      <c r="AJ27" s="2" t="e">
        <f t="array" ref="AJ27">IF(INDEX(Data!DO:DO,$B27)=0,#N/A,INDEX(Data!DO:DO,$B27)-Data!DO$2+INDEX($A27:AI27,,MAX(ISNUMBER($D27:AI27)*COLUMN($D27:AI27))))</f>
        <v>#N/A</v>
      </c>
      <c r="AK27" s="2" t="e">
        <f t="array" ref="AK27">IF(INDEX(Data!DP:DP,$B27)=0,#N/A,INDEX(Data!DP:DP,$B27)-Data!DP$2+INDEX($A27:AJ27,,MAX(ISNUMBER($D27:AJ27)*COLUMN($D27:AJ27))))</f>
        <v>#N/A</v>
      </c>
      <c r="AL27" s="2" t="e">
        <f t="array" ref="AL27">IF(INDEX(Data!DQ:DQ,$B27)=0,#N/A,INDEX(Data!DQ:DQ,$B27)-Data!DQ$2+INDEX($A27:AK27,,MAX(ISNUMBER($D27:AK27)*COLUMN($D27:AK27))))</f>
        <v>#N/A</v>
      </c>
      <c r="AM27" s="2" t="e">
        <f t="array" ref="AM27">IF(INDEX(Data!DR:DR,$B27)=0,#N/A,INDEX(Data!DR:DR,$B27)-Data!DR$2+INDEX($A27:AL27,,MAX(ISNUMBER($D27:AL27)*COLUMN($D27:AL27))))</f>
        <v>#N/A</v>
      </c>
      <c r="AN27" s="2" t="e">
        <f t="array" ref="AN27">IF(INDEX(Data!DS:DS,$B27)=0,#N/A,INDEX(Data!DS:DS,$B27)-Data!DS$2+INDEX($A27:AM27,,MAX(ISNUMBER($D27:AM27)*COLUMN($D27:AM27))))</f>
        <v>#N/A</v>
      </c>
      <c r="AO27" s="2" t="e">
        <f t="array" ref="AO27">IF(INDEX(Data!DT:DT,$B27)=0,#N/A,INDEX(Data!DT:DT,$B27)-Data!DT$2+INDEX($A27:AN27,,MAX(ISNUMBER($D27:AN27)*COLUMN($D27:AN27))))</f>
        <v>#N/A</v>
      </c>
      <c r="AP27" s="2" t="e">
        <f t="array" ref="AP27">IF(INDEX(Data!DU:DU,$B27)=0,#N/A,INDEX(Data!DU:DU,$B27)-Data!DU$2+INDEX($A27:AO27,,MAX(ISNUMBER($D27:AO27)*COLUMN($D27:AO27))))</f>
        <v>#N/A</v>
      </c>
      <c r="AQ27" s="2" t="e">
        <f t="array" ref="AQ27">IF(INDEX(Data!DV:DV,$B27)=0,#N/A,INDEX(Data!DV:DV,$B27)-Data!DV$2+INDEX($A27:AP27,,MAX(ISNUMBER($D27:AP27)*COLUMN($D27:AP27))))</f>
        <v>#N/A</v>
      </c>
      <c r="AR27" s="2" t="e">
        <f t="array" ref="AR27">IF(INDEX(Data!DW:DW,$B27)=0,#N/A,INDEX(Data!DW:DW,$B27)-Data!DW$2+INDEX($A27:AQ27,,MAX(ISNUMBER($D27:AQ27)*COLUMN($D27:AQ27))))</f>
        <v>#N/A</v>
      </c>
      <c r="AS27" s="2" t="e">
        <f t="array" ref="AS27">IF(INDEX(Data!DX:DX,$B27)=0,#N/A,INDEX(Data!DX:DX,$B27)-Data!DX$2+INDEX($A27:AR27,,MAX(ISNUMBER($D27:AR27)*COLUMN($D27:AR27))))</f>
        <v>#N/A</v>
      </c>
      <c r="AT27" s="2" t="e">
        <f t="array" ref="AT27">IF(INDEX(Data!DY:DY,$B27)=0,#N/A,INDEX(Data!DY:DY,$B27)-Data!DY$2+INDEX($A27:AS27,,MAX(ISNUMBER($D27:AS27)*COLUMN($D27:AS27))))</f>
        <v>#N/A</v>
      </c>
      <c r="AU27" s="2" t="e">
        <f t="array" ref="AU27">IF(INDEX(Data!DZ:DZ,$B27)=0,#N/A,INDEX(Data!DZ:DZ,$B27)-Data!DZ$2+INDEX($A27:AT27,,MAX(ISNUMBER($D27:AT27)*COLUMN($D27:AT27))))</f>
        <v>#N/A</v>
      </c>
      <c r="AV27" s="2" t="e">
        <f t="array" ref="AV27">IF(INDEX(Data!EA:EA,$B27)=0,#N/A,INDEX(Data!EA:EA,$B27)-Data!EA$2+INDEX($A27:AU27,,MAX(ISNUMBER($D27:AU27)*COLUMN($D27:AU27))))</f>
        <v>#N/A</v>
      </c>
      <c r="AW27" s="2" t="e">
        <f t="array" ref="AW27">IF(INDEX(Data!EB:EB,$B27)=0,#N/A,INDEX(Data!EB:EB,$B27)-Data!EB$2+INDEX($A27:AV27,,MAX(ISNUMBER($D27:AV27)*COLUMN($D27:AV27))))</f>
        <v>#N/A</v>
      </c>
      <c r="AX27" s="2" t="e">
        <f t="array" ref="AX27">IF(INDEX(Data!EC:EC,$B27)=0,#N/A,INDEX(Data!EC:EC,$B27)-Data!EC$2+INDEX($A27:AW27,,MAX(ISNUMBER($D27:AW27)*COLUMN($D27:AW27))))</f>
        <v>#N/A</v>
      </c>
      <c r="AY27" s="2" t="e">
        <f t="array" ref="AY27">IF(INDEX(Data!ED:ED,$B27)=0,#N/A,INDEX(Data!ED:ED,$B27)-Data!ED$2+INDEX($A27:AX27,,MAX(ISNUMBER($D27:AX27)*COLUMN($D27:AX27))))</f>
        <v>#N/A</v>
      </c>
      <c r="AZ27" s="2" t="e">
        <f t="array" ref="AZ27">IF(INDEX(Data!EE:EE,$B27)=0,#N/A,INDEX(Data!EE:EE,$B27)-Data!EE$2+INDEX($A27:AY27,,MAX(ISNUMBER($D27:AY27)*COLUMN($D27:AY27))))</f>
        <v>#N/A</v>
      </c>
      <c r="BA27" s="2" t="e">
        <f t="array" ref="BA27">IF(INDEX(Data!EF:EF,$B27)=0,#N/A,INDEX(Data!EF:EF,$B27)-Data!EF$2+INDEX($A27:AZ27,,MAX(ISNUMBER($D27:AZ27)*COLUMN($D27:AZ27))))</f>
        <v>#N/A</v>
      </c>
      <c r="BB27" s="2" t="e">
        <f t="array" ref="BB27">IF(INDEX(Data!EG:EG,$B27)=0,#N/A,INDEX(Data!EG:EG,$B27)-Data!EG$2+INDEX($A27:BA27,,MAX(ISNUMBER($D27:BA27)*COLUMN($D27:BA27))))</f>
        <v>#N/A</v>
      </c>
      <c r="BC27" s="2" t="e">
        <f t="array" ref="BC27">IF(INDEX(Data!EH:EH,$B27)=0,#N/A,INDEX(Data!EH:EH,$B27)-Data!EH$2+INDEX($A27:BB27,,MAX(ISNUMBER($D27:BB27)*COLUMN($D27:BB27))))</f>
        <v>#N/A</v>
      </c>
      <c r="BD27" s="2" t="e">
        <f t="array" ref="BD27">IF(INDEX(Data!EI:EI,$B27)=0,#N/A,INDEX(Data!EI:EI,$B27)-Data!EI$2+INDEX($A27:BC27,,MAX(ISNUMBER($D27:BC27)*COLUMN($D27:BC27))))</f>
        <v>#N/A</v>
      </c>
      <c r="BE27" s="2" t="e">
        <f t="array" ref="BE27">IF(INDEX(Data!EJ:EJ,$B27)=0,#N/A,INDEX(Data!EJ:EJ,$B27)-Data!EJ$2+INDEX($A27:BD27,,MAX(ISNUMBER($D27:BD27)*COLUMN($D27:BD27))))</f>
        <v>#N/A</v>
      </c>
      <c r="BF27" s="2" t="e">
        <f t="array" ref="BF27">IF(INDEX(Data!EK:EK,$B27)=0,#N/A,INDEX(Data!EK:EK,$B27)-Data!EK$2+INDEX($A27:BE27,,MAX(ISNUMBER($D27:BE27)*COLUMN($D27:BE27))))</f>
        <v>#N/A</v>
      </c>
      <c r="BG27" s="2" t="e">
        <f t="array" ref="BG27">IF(INDEX(Data!EL:EL,$B27)=0,#N/A,INDEX(Data!EL:EL,$B27)-Data!EL$2+INDEX($A27:BF27,,MAX(ISNUMBER($D27:BF27)*COLUMN($D27:BF27))))</f>
        <v>#N/A</v>
      </c>
      <c r="BH27" s="2" t="e">
        <f t="array" ref="BH27">IF(INDEX(Data!EM:EM,$B27)=0,#N/A,INDEX(Data!EM:EM,$B27)-Data!EM$2+INDEX($A27:BG27,,MAX(ISNUMBER($D27:BG27)*COLUMN($D27:BG27))))</f>
        <v>#N/A</v>
      </c>
      <c r="BI27" s="2" t="e">
        <f t="array" ref="BI27">IF(INDEX(Data!EN:EN,$B27)=0,#N/A,INDEX(Data!EN:EN,$B27)-Data!EN$2+INDEX($A27:BH27,,MAX(ISNUMBER($D27:BH27)*COLUMN($D27:BH27))))</f>
        <v>#N/A</v>
      </c>
      <c r="BJ27" s="2" t="e">
        <f t="array" ref="BJ27">IF(INDEX(Data!EO:EO,$B27)=0,#N/A,INDEX(Data!EO:EO,$B27)-Data!EO$2+INDEX($A27:BI27,,MAX(ISNUMBER($D27:BI27)*COLUMN($D27:BI27))))</f>
        <v>#N/A</v>
      </c>
      <c r="BK27" s="2" t="e">
        <f t="array" ref="BK27">IF(INDEX(Data!EP:EP,$B27)=0,#N/A,INDEX(Data!EP:EP,$B27)-Data!EP$2+INDEX($A27:BJ27,,MAX(ISNUMBER($D27:BJ27)*COLUMN($D27:BJ27))))</f>
        <v>#N/A</v>
      </c>
      <c r="BL27" s="2" t="e">
        <f t="array" ref="BL27">IF(INDEX(Data!EQ:EQ,$B27)=0,#N/A,INDEX(Data!EQ:EQ,$B27)-Data!EQ$2+INDEX($A27:BK27,,MAX(ISNUMBER($D27:BK27)*COLUMN($D27:BK27))))</f>
        <v>#N/A</v>
      </c>
      <c r="BM27" s="2" t="e">
        <f t="array" ref="BM27">IF(INDEX(Data!ER:ER,$B27)=0,#N/A,INDEX(Data!ER:ER,$B27)-Data!ER$2+INDEX($A27:BL27,,MAX(ISNUMBER($D27:BL27)*COLUMN($D27:BL27))))</f>
        <v>#N/A</v>
      </c>
      <c r="BN27" s="2" t="e">
        <f t="array" ref="BN27">IF(INDEX(Data!ES:ES,$B27)=0,#N/A,INDEX(Data!ES:ES,$B27)-Data!ES$2+INDEX($A27:BM27,,MAX(ISNUMBER($D27:BM27)*COLUMN($D27:BM27))))</f>
        <v>#N/A</v>
      </c>
      <c r="BO27" s="2" t="e">
        <f t="array" ref="BO27">IF(INDEX(Data!ET:ET,$B27)=0,#N/A,INDEX(Data!ET:ET,$B27)-Data!ET$2+INDEX($A27:BN27,,MAX(ISNUMBER($D27:BN27)*COLUMN($D27:BN27))))</f>
        <v>#N/A</v>
      </c>
      <c r="BP27" s="2" t="e">
        <f t="array" ref="BP27">IF(INDEX(Data!EU:EU,$B27)=0,#N/A,INDEX(Data!EU:EU,$B27)-Data!EU$2+INDEX($A27:BO27,,MAX(ISNUMBER($D27:BO27)*COLUMN($D27:BO27))))</f>
        <v>#N/A</v>
      </c>
      <c r="BQ27" s="2" t="e">
        <f t="array" ref="BQ27">IF(INDEX(Data!EV:EV,$B27)=0,#N/A,INDEX(Data!EV:EV,$B27)-Data!EV$2+INDEX($A27:BP27,,MAX(ISNUMBER($D27:BP27)*COLUMN($D27:BP27))))</f>
        <v>#N/A</v>
      </c>
      <c r="BR27" s="2" t="e">
        <f t="array" ref="BR27">IF(INDEX(Data!EW:EW,$B27)=0,#N/A,INDEX(Data!EW:EW,$B27)-Data!EW$2+INDEX($A27:BQ27,,MAX(ISNUMBER($D27:BQ27)*COLUMN($D27:BQ27))))</f>
        <v>#N/A</v>
      </c>
      <c r="BS27" s="2" t="e">
        <f t="array" ref="BS27">IF(INDEX(Data!EX:EX,$B27)=0,#N/A,INDEX(Data!EX:EX,$B27)-Data!EX$2+INDEX($A27:BR27,,MAX(ISNUMBER($D27:BR27)*COLUMN($D27:BR27))))</f>
        <v>#N/A</v>
      </c>
      <c r="BT27" s="2" t="e">
        <f t="array" ref="BT27">IF(INDEX(Data!EY:EY,$B27)=0,#N/A,INDEX(Data!EY:EY,$B27)-Data!EY$2+INDEX($A27:BS27,,MAX(ISNUMBER($D27:BS27)*COLUMN($D27:BS27))))</f>
        <v>#N/A</v>
      </c>
      <c r="BU27" s="2" t="e">
        <f t="array" ref="BU27">IF(INDEX(Data!EZ:EZ,$B27)=0,#N/A,INDEX(Data!EZ:EZ,$B27)-Data!EZ$2+INDEX($A27:BT27,,MAX(ISNUMBER($D27:BT27)*COLUMN($D27:BT27))))</f>
        <v>#N/A</v>
      </c>
      <c r="BV27" s="2" t="e">
        <f t="array" ref="BV27">IF(INDEX(Data!FA:FA,$B27)=0,#N/A,INDEX(Data!FA:FA,$B27)-Data!FA$2+INDEX($A27:BU27,,MAX(ISNUMBER($D27:BU27)*COLUMN($D27:BU27))))</f>
        <v>#N/A</v>
      </c>
      <c r="BW27" s="2" t="e">
        <f t="array" ref="BW27">IF(INDEX(Data!FB:FB,$B27)=0,#N/A,INDEX(Data!FB:FB,$B27)-Data!FB$2+INDEX($A27:BV27,,MAX(ISNUMBER($D27:BV27)*COLUMN($D27:BV27))))</f>
        <v>#N/A</v>
      </c>
      <c r="BX27" s="2" t="e">
        <f t="array" ref="BX27">IF(INDEX(Data!FC:FC,$B27)=0,#N/A,INDEX(Data!FC:FC,$B27)-Data!FC$2+INDEX($A27:BW27,,MAX(ISNUMBER($D27:BW27)*COLUMN($D27:BW27))))</f>
        <v>#N/A</v>
      </c>
      <c r="BY27" s="2" t="e">
        <f t="array" ref="BY27">IF(INDEX(Data!FD:FD,$B27)=0,#N/A,INDEX(Data!FD:FD,$B27)-Data!FD$2+INDEX($A27:BX27,,MAX(ISNUMBER($D27:BX27)*COLUMN($D27:BX27))))</f>
        <v>#N/A</v>
      </c>
      <c r="BZ27" s="2" t="e">
        <f t="array" ref="BZ27">IF(INDEX(Data!FE:FE,$B27)=0,#N/A,INDEX(Data!FE:FE,$B27)-Data!FE$2+INDEX($A27:BY27,,MAX(ISNUMBER($D27:BY27)*COLUMN($D27:BY27))))</f>
        <v>#N/A</v>
      </c>
      <c r="CA27" s="2" t="e">
        <f t="array" ref="CA27">IF(INDEX(Data!FF:FF,$B27)=0,#N/A,INDEX(Data!FF:FF,$B27)-Data!FF$2+INDEX($A27:BZ27,,MAX(ISNUMBER($D27:BZ27)*COLUMN($D27:BZ27))))</f>
        <v>#N/A</v>
      </c>
      <c r="CB27" s="2" t="e">
        <f t="array" ref="CB27">IF(INDEX(Data!FG:FG,$B27)=0,#N/A,INDEX(Data!FG:FG,$B27)-Data!FG$2+INDEX($A27:CA27,,MAX(ISNUMBER($D27:CA27)*COLUMN($D27:CA27))))</f>
        <v>#N/A</v>
      </c>
      <c r="CC27" s="2" t="e">
        <f t="array" ref="CC27">IF(INDEX(Data!FH:FH,$B27)=0,#N/A,INDEX(Data!FH:FH,$B27)-Data!FH$2+INDEX($A27:CB27,,MAX(ISNUMBER($D27:CB27)*COLUMN($D27:CB27))))</f>
        <v>#N/A</v>
      </c>
      <c r="CD27" s="2" t="e">
        <f t="array" ref="CD27">IF(INDEX(Data!FI:FI,$B27)=0,#N/A,INDEX(Data!FI:FI,$B27)-Data!FI$2+INDEX($A27:CC27,,MAX(ISNUMBER($D27:CC27)*COLUMN($D27:CC27))))</f>
        <v>#N/A</v>
      </c>
      <c r="CE27" s="2" t="e">
        <f t="array" ref="CE27">IF(INDEX(Data!FJ:FJ,$B27)=0,#N/A,INDEX(Data!FJ:FJ,$B27)-Data!FJ$2+INDEX($A27:CD27,,MAX(ISNUMBER($D27:CD27)*COLUMN($D27:CD27))))</f>
        <v>#N/A</v>
      </c>
      <c r="CF27" s="2" t="e">
        <f t="array" ref="CF27">IF(INDEX(Data!FK:FK,$B27)=0,#N/A,INDEX(Data!FK:FK,$B27)-Data!FK$2+INDEX($A27:CE27,,MAX(ISNUMBER($D27:CE27)*COLUMN($D27:CE27))))</f>
        <v>#N/A</v>
      </c>
      <c r="CG27" s="2" t="e">
        <f t="array" ref="CG27">IF(INDEX(Data!FL:FL,$B27)=0,#N/A,INDEX(Data!FL:FL,$B27)-Data!FL$2+INDEX($A27:CF27,,MAX(ISNUMBER($D27:CF27)*COLUMN($D27:CF27))))</f>
        <v>#N/A</v>
      </c>
      <c r="CH27" s="2" t="e">
        <f t="array" ref="CH27">IF(INDEX(Data!FM:FM,$B27)=0,#N/A,INDEX(Data!FM:FM,$B27)-Data!FM$2+INDEX($A27:CG27,,MAX(ISNUMBER($D27:CG27)*COLUMN($D27:CG27))))</f>
        <v>#N/A</v>
      </c>
      <c r="CI27" s="2" t="e">
        <f t="array" ref="CI27">IF(INDEX(Data!FN:FN,$B27)=0,#N/A,INDEX(Data!FN:FN,$B27)-Data!FN$2+INDEX($A27:CH27,,MAX(ISNUMBER($D27:CH27)*COLUMN($D27:CH27))))</f>
        <v>#N/A</v>
      </c>
      <c r="CJ27" s="2" t="e">
        <f t="array" ref="CJ27">IF(INDEX(Data!FO:FO,$B27)=0,#N/A,INDEX(Data!FO:FO,$B27)-Data!FO$2+INDEX($A27:CI27,,MAX(ISNUMBER($D27:CI27)*COLUMN($D27:CI27))))</f>
        <v>#N/A</v>
      </c>
      <c r="CK27" s="2" t="e">
        <f t="array" ref="CK27">IF(INDEX(Data!FP:FP,$B27)=0,#N/A,INDEX(Data!FP:FP,$B27)-Data!FP$2+INDEX($A27:CJ27,,MAX(ISNUMBER($D27:CJ27)*COLUMN($D27:CJ27))))</f>
        <v>#N/A</v>
      </c>
      <c r="CL27" s="2" t="e">
        <f t="array" ref="CL27">IF(INDEX(Data!FQ:FQ,$B27)=0,#N/A,INDEX(Data!FQ:FQ,$B27)-Data!FQ$2+INDEX($A27:CK27,,MAX(ISNUMBER($D27:CK27)*COLUMN($D27:CK27))))</f>
        <v>#N/A</v>
      </c>
      <c r="CM27" s="2" t="e">
        <f t="array" ref="CM27">IF(INDEX(Data!FR:FR,$B27)=0,#N/A,INDEX(Data!FR:FR,$B27)-Data!FR$2+INDEX($A27:CL27,,MAX(ISNUMBER($D27:CL27)*COLUMN($D27:CL27))))</f>
        <v>#N/A</v>
      </c>
      <c r="CN27" s="2" t="e">
        <f t="array" ref="CN27">IF(INDEX(Data!FS:FS,$B27)=0,#N/A,INDEX(Data!FS:FS,$B27)-Data!FS$2+INDEX($A27:CM27,,MAX(ISNUMBER($D27:CM27)*COLUMN($D27:CM27))))</f>
        <v>#N/A</v>
      </c>
      <c r="CO27" s="2" t="e">
        <f t="array" ref="CO27">IF(INDEX(Data!FT:FT,$B27)=0,#N/A,INDEX(Data!FT:FT,$B27)-Data!FT$2+INDEX($A27:CN27,,MAX(ISNUMBER($D27:CN27)*COLUMN($D27:CN27))))</f>
        <v>#N/A</v>
      </c>
      <c r="CP27" s="2" t="e">
        <f t="array" ref="CP27">IF(INDEX(Data!FU:FU,$B27)=0,#N/A,INDEX(Data!FU:FU,$B27)-Data!FU$2+INDEX($A27:CO27,,MAX(ISNUMBER($D27:CO27)*COLUMN($D27:CO27))))</f>
        <v>#N/A</v>
      </c>
      <c r="CQ27" s="2" t="e">
        <f t="array" ref="CQ27">IF(INDEX(Data!FV:FV,$B27)=0,#N/A,INDEX(Data!FV:FV,$B27)-Data!FV$2+INDEX($A27:CP27,,MAX(ISNUMBER($D27:CP27)*COLUMN($D27:CP27))))</f>
        <v>#N/A</v>
      </c>
      <c r="CR27" s="2" t="e">
        <f t="array" ref="CR27">IF(INDEX(Data!FW:FW,$B27)=0,#N/A,INDEX(Data!FW:FW,$B27)-Data!FW$2+INDEX($A27:CQ27,,MAX(ISNUMBER($D27:CQ27)*COLUMN($D27:CQ27))))</f>
        <v>#N/A</v>
      </c>
      <c r="CS27" s="2" t="e">
        <f t="array" ref="CS27">IF(INDEX(Data!FX:FX,$B27)=0,#N/A,INDEX(Data!FX:FX,$B27)-Data!FX$2+INDEX($A27:CR27,,MAX(ISNUMBER($D27:CR27)*COLUMN($D27:CR27))))</f>
        <v>#N/A</v>
      </c>
      <c r="CT27" s="2" t="e">
        <f t="array" ref="CT27">IF(INDEX(Data!FY:FY,$B27)=0,#N/A,INDEX(Data!FY:FY,$B27)-Data!FY$2+INDEX($A27:CS27,,MAX(ISNUMBER($D27:CS27)*COLUMN($D27:CS27))))</f>
        <v>#N/A</v>
      </c>
      <c r="CU27" s="2" t="e">
        <f t="array" ref="CU27">IF(INDEX(Data!FZ:FZ,$B27)=0,#N/A,INDEX(Data!FZ:FZ,$B27)-Data!FZ$2+INDEX($A27:CT27,,MAX(ISNUMBER($D27:CT27)*COLUMN($D27:CT27))))</f>
        <v>#N/A</v>
      </c>
      <c r="CV27" s="2" t="e">
        <f t="array" ref="CV27">IF(INDEX(Data!GA:GA,$B27)=0,#N/A,INDEX(Data!GA:GA,$B27)-Data!GA$2+INDEX($A27:CU27,,MAX(ISNUMBER($D27:CU27)*COLUMN($D27:CU27))))</f>
        <v>#N/A</v>
      </c>
      <c r="CW27" s="2" t="e">
        <f t="array" ref="CW27">IF(INDEX(Data!GB:GB,$B27)=0,#N/A,INDEX(Data!GB:GB,$B27)-Data!GB$2+INDEX($A27:CV27,,MAX(ISNUMBER($D27:CV27)*COLUMN($D27:CV27))))</f>
        <v>#N/A</v>
      </c>
      <c r="CX27" s="2" t="e">
        <f t="array" ref="CX27">IF(INDEX(Data!GC:GC,$B27)=0,#N/A,INDEX(Data!GC:GC,$B27)-Data!GC$2+INDEX($A27:CW27,,MAX(ISNUMBER($D27:CW27)*COLUMN($D27:CW27))))</f>
        <v>#N/A</v>
      </c>
      <c r="CY27" s="2" t="e">
        <f t="array" ref="CY27">IF(INDEX(Data!GD:GD,$B27)=0,#N/A,INDEX(Data!GD:GD,$B27)-Data!GD$2+INDEX($A27:CX27,,MAX(ISNUMBER($D27:CX27)*COLUMN($D27:CX27))))</f>
        <v>#N/A</v>
      </c>
      <c r="CZ27" s="2" t="e">
        <f t="array" ref="CZ27">IF(INDEX(Data!GE:GE,$B27)=0,#N/A,INDEX(Data!GE:GE,$B27)-Data!GE$2+INDEX($A27:CY27,,MAX(ISNUMBER($D27:CY27)*COLUMN($D27:CY27))))</f>
        <v>#N/A</v>
      </c>
      <c r="DA27" s="2" t="e">
        <f t="array" ref="DA27">IF(INDEX(Data!GF:GF,$B27)=0,#N/A,INDEX(Data!GF:GF,$B27)-Data!GF$2+INDEX($A27:CZ27,,MAX(ISNUMBER($D27:CZ27)*COLUMN($D27:CZ27))))</f>
        <v>#N/A</v>
      </c>
      <c r="DB27" s="2" t="e">
        <f t="array" ref="DB27">IF(INDEX(Data!GG:GG,$B27)=0,#N/A,INDEX(Data!GG:GG,$B27)-Data!GG$2+INDEX($A27:DA27,,MAX(ISNUMBER($D27:DA27)*COLUMN($D27:DA27))))</f>
        <v>#N/A</v>
      </c>
      <c r="DC27" s="2" t="e">
        <f t="array" ref="DC27">IF(INDEX(Data!GH:GH,$B27)=0,#N/A,INDEX(Data!GH:GH,$B27)-Data!GH$2+INDEX($A27:DB27,,MAX(ISNUMBER($D27:DB27)*COLUMN($D27:DB27))))</f>
        <v>#N/A</v>
      </c>
      <c r="DD27" s="2" t="e">
        <f t="array" ref="DD27">IF(INDEX(Data!GI:GI,$B27)=0,#N/A,INDEX(Data!GI:GI,$B27)-Data!GI$2+INDEX($A27:DC27,,MAX(ISNUMBER($D27:DC27)*COLUMN($D27:DC27))))</f>
        <v>#N/A</v>
      </c>
      <c r="DE27" s="2" t="e">
        <f t="array" ref="DE27">IF(INDEX(Data!GJ:GJ,$B27)=0,#N/A,INDEX(Data!GJ:GJ,$B27)-Data!GJ$2+INDEX($A27:DD27,,MAX(ISNUMBER($D27:DD27)*COLUMN($D27:DD27))))</f>
        <v>#N/A</v>
      </c>
      <c r="DF27" s="2" t="e">
        <f t="array" ref="DF27">IF(INDEX(Data!GK:GK,$B27)=0,#N/A,INDEX(Data!GK:GK,$B27)-Data!GK$2+INDEX($A27:DE27,,MAX(ISNUMBER($D27:DE27)*COLUMN($D27:DE27))))</f>
        <v>#N/A</v>
      </c>
      <c r="DG27" s="2" t="e">
        <f t="array" ref="DG27">IF(INDEX(Data!GL:GL,$B27)=0,#N/A,INDEX(Data!GL:GL,$B27)-Data!GL$2+INDEX($A27:DF27,,MAX(ISNUMBER($D27:DF27)*COLUMN($D27:DF27))))</f>
        <v>#N/A</v>
      </c>
      <c r="DH27" s="2" t="e">
        <f t="array" ref="DH27">IF(INDEX(Data!GM:GM,$B27)=0,#N/A,INDEX(Data!GM:GM,$B27)-Data!GM$2+INDEX($A27:DG27,,MAX(ISNUMBER($D27:DG27)*COLUMN($D27:DG27))))</f>
        <v>#N/A</v>
      </c>
      <c r="DI27" s="2" t="e">
        <f t="array" ref="DI27">IF(INDEX(Data!GN:GN,$B27)=0,#N/A,INDEX(Data!GN:GN,$B27)-Data!GN$2+INDEX($A27:DH27,,MAX(ISNUMBER($D27:DH27)*COLUMN($D27:DH27))))</f>
        <v>#N/A</v>
      </c>
      <c r="DJ27" s="2" t="e">
        <f t="array" ref="DJ27">IF(INDEX(Data!GO:GO,$B27)=0,#N/A,INDEX(Data!GO:GO,$B27)-Data!GO$2+INDEX($A27:DI27,,MAX(ISNUMBER($D27:DI27)*COLUMN($D27:DI27))))</f>
        <v>#N/A</v>
      </c>
      <c r="DK27" s="2" t="e">
        <f t="array" ref="DK27">IF(INDEX(Data!GP:GP,$B27)=0,#N/A,INDEX(Data!GP:GP,$B27)-Data!GP$2+INDEX($A27:DJ27,,MAX(ISNUMBER($D27:DJ27)*COLUMN($D27:DJ27))))</f>
        <v>#N/A</v>
      </c>
      <c r="DL27" s="2" t="e">
        <f t="array" ref="DL27">IF(INDEX(Data!GQ:GQ,$B27)=0,#N/A,INDEX(Data!GQ:GQ,$B27)-Data!GQ$2+INDEX($A27:DK27,,MAX(ISNUMBER($D27:DK27)*COLUMN($D27:DK27))))</f>
        <v>#N/A</v>
      </c>
      <c r="DM27" s="2" t="e">
        <f t="array" ref="DM27">IF(INDEX(Data!GR:GR,$B27)=0,#N/A,INDEX(Data!GR:GR,$B27)-Data!GR$2+INDEX($A27:DL27,,MAX(ISNUMBER($D27:DL27)*COLUMN($D27:DL27))))</f>
        <v>#N/A</v>
      </c>
      <c r="DN27" s="2" t="e">
        <f t="array" ref="DN27">IF(INDEX(Data!GS:GS,$B27)=0,#N/A,INDEX(Data!GS:GS,$B27)-Data!GS$2+INDEX($A27:DM27,,MAX(ISNUMBER($D27:DM27)*COLUMN($D27:DM27))))</f>
        <v>#N/A</v>
      </c>
      <c r="DO27" s="2" t="e">
        <f t="array" ref="DO27">IF(INDEX(Data!GT:GT,$B27)=0,#N/A,INDEX(Data!GT:GT,$B27)-Data!GT$2+INDEX($A27:DN27,,MAX(ISNUMBER($D27:DN27)*COLUMN($D27:DN27))))</f>
        <v>#N/A</v>
      </c>
      <c r="DP27" s="2" t="e">
        <f t="array" ref="DP27">IF(INDEX(Data!GU:GU,$B27)=0,#N/A,INDEX(Data!GU:GU,$B27)-Data!GU$2+INDEX($A27:DO27,,MAX(ISNUMBER($D27:DO27)*COLUMN($D27:DO27))))</f>
        <v>#N/A</v>
      </c>
      <c r="DQ27" s="2" t="e">
        <f t="array" ref="DQ27">IF(INDEX(Data!GV:GV,$B27)=0,#N/A,INDEX(Data!GV:GV,$B27)-Data!GV$2+INDEX($A27:DP27,,MAX(ISNUMBER($D27:DP27)*COLUMN($D27:DP27))))</f>
        <v>#N/A</v>
      </c>
      <c r="DR27" s="2" t="e">
        <f t="array" ref="DR27">IF(INDEX(Data!GW:GW,$B27)=0,#N/A,INDEX(Data!GW:GW,$B27)-Data!GW$2+INDEX($A27:DQ27,,MAX(ISNUMBER($D27:DQ27)*COLUMN($D27:DQ27))))</f>
        <v>#N/A</v>
      </c>
      <c r="DS27" s="2" t="e">
        <f t="array" ref="DS27">IF(INDEX(Data!GX:GX,$B27)=0,#N/A,INDEX(Data!GX:GX,$B27)-Data!GX$2+INDEX($A27:DR27,,MAX(ISNUMBER($D27:DR27)*COLUMN($D27:DR27))))</f>
        <v>#N/A</v>
      </c>
      <c r="DT27" s="2" t="e">
        <f t="array" ref="DT27">IF(INDEX(Data!GY:GY,$B27)=0,#N/A,INDEX(Data!GY:GY,$B27)-Data!GY$2+INDEX($A27:DS27,,MAX(ISNUMBER($D27:DS27)*COLUMN($D27:DS27))))</f>
        <v>#N/A</v>
      </c>
      <c r="DU27" s="2" t="e">
        <f t="array" ref="DU27">IF(INDEX(Data!GZ:GZ,$B27)=0,#N/A,INDEX(Data!GZ:GZ,$B27)-Data!GZ$2+INDEX($A27:DT27,,MAX(ISNUMBER($D27:DT27)*COLUMN($D27:DT27))))</f>
        <v>#N/A</v>
      </c>
      <c r="DV27" s="2" t="e">
        <f t="array" ref="DV27">IF(INDEX(Data!HA:HA,$B27)=0,#N/A,INDEX(Data!HA:HA,$B27)-Data!HA$2+INDEX($A27:DU27,,MAX(ISNUMBER($D27:DU27)*COLUMN($D27:DU27))))</f>
        <v>#N/A</v>
      </c>
      <c r="DW27" s="2" t="e">
        <f t="array" ref="DW27">IF(INDEX(Data!HB:HB,$B27)=0,#N/A,INDEX(Data!HB:HB,$B27)-Data!HB$2+INDEX($A27:DV27,,MAX(ISNUMBER($D27:DV27)*COLUMN($D27:DV27))))</f>
        <v>#N/A</v>
      </c>
      <c r="DX27" s="2" t="e">
        <f t="array" ref="DX27">IF(INDEX(Data!HC:HC,$B27)=0,#N/A,INDEX(Data!HC:HC,$B27)-Data!HC$2+INDEX($A27:DW27,,MAX(ISNUMBER($D27:DW27)*COLUMN($D27:DW27))))</f>
        <v>#N/A</v>
      </c>
      <c r="DY27" s="2" t="e">
        <f t="array" ref="DY27">IF(INDEX(Data!HD:HD,$B27)=0,#N/A,INDEX(Data!HD:HD,$B27)-Data!HD$2+INDEX($A27:DX27,,MAX(ISNUMBER($D27:DX27)*COLUMN($D27:DX27))))</f>
        <v>#N/A</v>
      </c>
      <c r="DZ27" s="2" t="e">
        <f t="array" ref="DZ27">IF(INDEX(Data!HE:HE,$B27)=0,#N/A,INDEX(Data!HE:HE,$B27)-Data!HE$2+INDEX($A27:DY27,,MAX(ISNUMBER($D27:DY27)*COLUMN($D27:DY27))))</f>
        <v>#N/A</v>
      </c>
      <c r="EA27" s="2" t="e">
        <f t="array" ref="EA27">IF(INDEX(Data!HF:HF,$B27)=0,#N/A,INDEX(Data!HF:HF,$B27)-Data!HF$2+INDEX($A27:DZ27,,MAX(ISNUMBER($D27:DZ27)*COLUMN($D27:DZ27))))</f>
        <v>#N/A</v>
      </c>
      <c r="EB27" s="2" t="e">
        <f t="array" ref="EB27">IF(INDEX(Data!HG:HG,$B27)=0,#N/A,INDEX(Data!HG:HG,$B27)-Data!HG$2+INDEX($A27:EA27,,MAX(ISNUMBER($D27:EA27)*COLUMN($D27:EA27))))</f>
        <v>#N/A</v>
      </c>
      <c r="EC27" s="2" t="e">
        <f t="array" ref="EC27">IF(INDEX(Data!HH:HH,$B27)=0,#N/A,INDEX(Data!HH:HH,$B27)-Data!HH$2+INDEX($A27:EB27,,MAX(ISNUMBER($D27:EB27)*COLUMN($D27:EB27))))</f>
        <v>#N/A</v>
      </c>
      <c r="ED27" s="2" t="e">
        <f t="array" ref="ED27">IF(INDEX(Data!HI:HI,$B27)=0,#N/A,INDEX(Data!HI:HI,$B27)-Data!HI$2+INDEX($A27:EC27,,MAX(ISNUMBER($D27:EC27)*COLUMN($D27:EC27))))</f>
        <v>#N/A</v>
      </c>
      <c r="EE27" s="2" t="e">
        <f t="array" ref="EE27">IF(INDEX(Data!HJ:HJ,$B27)=0,#N/A,INDEX(Data!HJ:HJ,$B27)-Data!HJ$2+INDEX($A27:ED27,,MAX(ISNUMBER($D27:ED27)*COLUMN($D27:ED27))))</f>
        <v>#N/A</v>
      </c>
      <c r="EF27" s="2" t="e">
        <f t="array" ref="EF27">IF(INDEX(Data!HK:HK,$B27)=0,#N/A,INDEX(Data!HK:HK,$B27)-Data!HK$2+INDEX($A27:EE27,,MAX(ISNUMBER($D27:EE27)*COLUMN($D27:EE27))))</f>
        <v>#N/A</v>
      </c>
      <c r="EG27" s="2" t="e">
        <f t="array" ref="EG27">IF(INDEX(Data!HL:HL,$B27)=0,#N/A,INDEX(Data!HL:HL,$B27)-Data!HL$2+INDEX($A27:EF27,,MAX(ISNUMBER($D27:EF27)*COLUMN($D27:EF27))))</f>
        <v>#N/A</v>
      </c>
      <c r="EH27" s="2" t="e">
        <f t="array" ref="EH27">IF(INDEX(Data!HM:HM,$B27)=0,#N/A,INDEX(Data!HM:HM,$B27)-Data!HM$2+INDEX($A27:EG27,,MAX(ISNUMBER($D27:EG27)*COLUMN($D27:EG27))))</f>
        <v>#N/A</v>
      </c>
      <c r="EI27" s="2" t="e">
        <f t="array" ref="EI27">IF(INDEX(Data!HN:HN,$B27)=0,#N/A,INDEX(Data!HN:HN,$B27)-Data!HN$2+INDEX($A27:EH27,,MAX(ISNUMBER($D27:EH27)*COLUMN($D27:EH27))))</f>
        <v>#N/A</v>
      </c>
    </row>
    <row r="28" spans="1:139" x14ac:dyDescent="0.25">
      <c r="A28" s="2" t="str">
        <f>Data!CG103</f>
        <v>Wolfgang Pratl</v>
      </c>
      <c r="B28" s="2">
        <f>MATCH(A28,Data!CG:CG,0)</f>
        <v>103</v>
      </c>
      <c r="C28" s="2">
        <f ca="1">COUNTIF(OFFSET(Data!$CJ$1:$EZ$78,B28-1,0,1),"&gt;0")</f>
        <v>26</v>
      </c>
      <c r="D28" s="2">
        <v>0</v>
      </c>
      <c r="E28" s="2">
        <f t="array" ref="E28">IF(INDEX(Data!CJ:CJ,$B28)=0,#N/A,INDEX(Data!CJ:CJ,$B28)-Data!CJ$2+INDEX($A28:D28,,MAX(ISNUMBER($D28:D28)*COLUMN($D28:D28))))</f>
        <v>0</v>
      </c>
      <c r="F28" s="2">
        <f t="array" ref="F28">IF(INDEX(Data!CK:CK,$B28)=0,#N/A,INDEX(Data!CK:CK,$B28)-Data!CK$2+INDEX($A28:E28,,MAX(ISNUMBER($D28:E28)*COLUMN($D28:E28))))</f>
        <v>0</v>
      </c>
      <c r="G28" s="2">
        <f t="array" ref="G28">IF(INDEX(Data!CL:CL,$B28)=0,#N/A,INDEX(Data!CL:CL,$B28)-Data!CL$2+INDEX($A28:F28,,MAX(ISNUMBER($D28:F28)*COLUMN($D28:F28))))</f>
        <v>2</v>
      </c>
      <c r="H28" s="2">
        <f t="array" ref="H28">IF(INDEX(Data!CM:CM,$B28)=0,#N/A,INDEX(Data!CM:CM,$B28)-Data!CM$2+INDEX($A28:G28,,MAX(ISNUMBER($D28:G28)*COLUMN($D28:G28))))</f>
        <v>2</v>
      </c>
      <c r="I28" s="2">
        <f t="array" ref="I28">IF(INDEX(Data!CN:CN,$B28)=0,#N/A,INDEX(Data!CN:CN,$B28)-Data!CN$2+INDEX($A28:H28,,MAX(ISNUMBER($D28:H28)*COLUMN($D28:H28))))</f>
        <v>2</v>
      </c>
      <c r="J28" s="2">
        <f t="array" ref="J28">IF(INDEX(Data!CO:CO,$B28)=0,#N/A,INDEX(Data!CO:CO,$B28)-Data!CO$2+INDEX($A28:I28,,MAX(ISNUMBER($D28:I28)*COLUMN($D28:I28))))</f>
        <v>3</v>
      </c>
      <c r="K28" s="2">
        <f t="array" ref="K28">IF(INDEX(Data!CP:CP,$B28)=0,#N/A,INDEX(Data!CP:CP,$B28)-Data!CP$2+INDEX($A28:J28,,MAX(ISNUMBER($D28:J28)*COLUMN($D28:J28))))</f>
        <v>3</v>
      </c>
      <c r="L28" s="2">
        <f t="array" ref="L28">IF(INDEX(Data!CQ:CQ,$B28)=0,#N/A,INDEX(Data!CQ:CQ,$B28)-Data!CQ$2+INDEX($A28:K28,,MAX(ISNUMBER($D28:K28)*COLUMN($D28:K28))))</f>
        <v>4</v>
      </c>
      <c r="M28" s="2">
        <f t="array" ref="M28">IF(INDEX(Data!CR:CR,$B28)=0,#N/A,INDEX(Data!CR:CR,$B28)-Data!CR$2+INDEX($A28:L28,,MAX(ISNUMBER($D28:L28)*COLUMN($D28:L28))))</f>
        <v>7</v>
      </c>
      <c r="N28" s="2">
        <f t="array" ref="N28">IF(INDEX(Data!CS:CS,$B28)=0,#N/A,INDEX(Data!CS:CS,$B28)-Data!CS$2+INDEX($A28:M28,,MAX(ISNUMBER($D28:M28)*COLUMN($D28:M28))))</f>
        <v>9</v>
      </c>
      <c r="O28" s="2">
        <f t="array" ref="O28">IF(INDEX(Data!CT:CT,$B28)=0,#N/A,INDEX(Data!CT:CT,$B28)-Data!CT$2+INDEX($A28:N28,,MAX(ISNUMBER($D28:N28)*COLUMN($D28:N28))))</f>
        <v>11</v>
      </c>
      <c r="P28" s="2">
        <f t="array" ref="P28">IF(INDEX(Data!CU:CU,$B28)=0,#N/A,INDEX(Data!CU:CU,$B28)-Data!CU$2+INDEX($A28:O28,,MAX(ISNUMBER($D28:O28)*COLUMN($D28:O28))))</f>
        <v>12</v>
      </c>
      <c r="Q28" s="2">
        <f t="array" ref="Q28">IF(INDEX(Data!CV:CV,$B28)=0,#N/A,INDEX(Data!CV:CV,$B28)-Data!CV$2+INDEX($A28:P28,,MAX(ISNUMBER($D28:P28)*COLUMN($D28:P28))))</f>
        <v>13</v>
      </c>
      <c r="R28" s="2">
        <f t="array" ref="R28">IF(INDEX(Data!CW:CW,$B28)=0,#N/A,INDEX(Data!CW:CW,$B28)-Data!CW$2+INDEX($A28:Q28,,MAX(ISNUMBER($D28:Q28)*COLUMN($D28:Q28))))</f>
        <v>13</v>
      </c>
      <c r="S28" s="2">
        <f t="array" ref="S28">IF(INDEX(Data!CX:CX,$B28)=0,#N/A,INDEX(Data!CX:CX,$B28)-Data!CX$2+INDEX($A28:R28,,MAX(ISNUMBER($D28:R28)*COLUMN($D28:R28))))</f>
        <v>13</v>
      </c>
      <c r="T28" s="2">
        <f t="array" ref="T28">IF(INDEX(Data!CY:CY,$B28)=0,#N/A,INDEX(Data!CY:CY,$B28)-Data!CY$2+INDEX($A28:S28,,MAX(ISNUMBER($D28:S28)*COLUMN($D28:S28))))</f>
        <v>13</v>
      </c>
      <c r="U28" s="2">
        <f t="array" ref="U28">IF(INDEX(Data!CZ:CZ,$B28)=0,#N/A,INDEX(Data!CZ:CZ,$B28)-Data!CZ$2+INDEX($A28:T28,,MAX(ISNUMBER($D28:T28)*COLUMN($D28:T28))))</f>
        <v>13</v>
      </c>
      <c r="V28" s="2">
        <f t="array" ref="V28">IF(INDEX(Data!DA:DA,$B28)=0,#N/A,INDEX(Data!DA:DA,$B28)-Data!DA$2+INDEX($A28:U28,,MAX(ISNUMBER($D28:U28)*COLUMN($D28:U28))))</f>
        <v>13</v>
      </c>
      <c r="W28" s="2">
        <f t="array" ref="W28">IF(INDEX(Data!DB:DB,$B28)=0,#N/A,INDEX(Data!DB:DB,$B28)-Data!DB$2+INDEX($A28:V28,,MAX(ISNUMBER($D28:V28)*COLUMN($D28:V28))))</f>
        <v>13</v>
      </c>
      <c r="X28" s="2">
        <f t="array" ref="X28">IF(INDEX(Data!DC:DC,$B28)=0,#N/A,INDEX(Data!DC:DC,$B28)-Data!DC$2+INDEX($A28:W28,,MAX(ISNUMBER($D28:W28)*COLUMN($D28:W28))))</f>
        <v>13</v>
      </c>
      <c r="Y28" s="2">
        <f t="array" ref="Y28">IF(INDEX(Data!DD:DD,$B28)=0,#N/A,INDEX(Data!DD:DD,$B28)-Data!DD$2+INDEX($A28:X28,,MAX(ISNUMBER($D28:X28)*COLUMN($D28:X28))))</f>
        <v>14</v>
      </c>
      <c r="Z28" s="2">
        <f t="array" ref="Z28">IF(INDEX(Data!DE:DE,$B28)=0,#N/A,INDEX(Data!DE:DE,$B28)-Data!DE$2+INDEX($A28:Y28,,MAX(ISNUMBER($D28:Y28)*COLUMN($D28:Y28))))</f>
        <v>14</v>
      </c>
      <c r="AA28" s="2">
        <f t="array" ref="AA28">IF(INDEX(Data!DF:DF,$B28)=0,#N/A,INDEX(Data!DF:DF,$B28)-Data!DF$2+INDEX($A28:Z28,,MAX(ISNUMBER($D28:Z28)*COLUMN($D28:Z28))))</f>
        <v>15</v>
      </c>
      <c r="AB28" s="2">
        <f t="array" ref="AB28">IF(INDEX(Data!DG:DG,$B28)=0,#N/A,INDEX(Data!DG:DG,$B28)-Data!DG$2+INDEX($A28:AA28,,MAX(ISNUMBER($D28:AA28)*COLUMN($D28:AA28))))</f>
        <v>16</v>
      </c>
      <c r="AC28" s="2">
        <f t="array" ref="AC28">IF(INDEX(Data!DH:DH,$B28)=0,#N/A,INDEX(Data!DH:DH,$B28)-Data!DH$2+INDEX($A28:AB28,,MAX(ISNUMBER($D28:AB28)*COLUMN($D28:AB28))))</f>
        <v>16</v>
      </c>
      <c r="AD28" s="2">
        <f t="array" ref="AD28">IF(INDEX(Data!DI:DI,$B28)=0,#N/A,INDEX(Data!DI:DI,$B28)-Data!DI$2+INDEX($A28:AC28,,MAX(ISNUMBER($D28:AC28)*COLUMN($D28:AC28))))</f>
        <v>17</v>
      </c>
      <c r="AE28" s="2" t="e">
        <f t="array" ref="AE28">IF(INDEX(Data!DJ:DJ,$B28)=0,#N/A,INDEX(Data!DJ:DJ,$B28)-Data!DJ$2+INDEX($A28:AD28,,MAX(ISNUMBER($D28:AD28)*COLUMN($D28:AD28))))</f>
        <v>#N/A</v>
      </c>
      <c r="AF28" s="2" t="e">
        <f t="array" ref="AF28">IF(INDEX(Data!DK:DK,$B28)=0,#N/A,INDEX(Data!DK:DK,$B28)-Data!DK$2+INDEX($A28:AE28,,MAX(ISNUMBER($D28:AE28)*COLUMN($D28:AE28))))</f>
        <v>#N/A</v>
      </c>
      <c r="AG28" s="2" t="e">
        <f t="array" ref="AG28">IF(INDEX(Data!DL:DL,$B28)=0,#N/A,INDEX(Data!DL:DL,$B28)-Data!DL$2+INDEX($A28:AF28,,MAX(ISNUMBER($D28:AF28)*COLUMN($D28:AF28))))</f>
        <v>#N/A</v>
      </c>
      <c r="AH28" s="2" t="e">
        <f t="array" ref="AH28">IF(INDEX(Data!DM:DM,$B28)=0,#N/A,INDEX(Data!DM:DM,$B28)-Data!DM$2+INDEX($A28:AG28,,MAX(ISNUMBER($D28:AG28)*COLUMN($D28:AG28))))</f>
        <v>#N/A</v>
      </c>
      <c r="AI28" s="2" t="e">
        <f t="array" ref="AI28">IF(INDEX(Data!DN:DN,$B28)=0,#N/A,INDEX(Data!DN:DN,$B28)-Data!DN$2+INDEX($A28:AH28,,MAX(ISNUMBER($D28:AH28)*COLUMN($D28:AH28))))</f>
        <v>#N/A</v>
      </c>
      <c r="AJ28" s="2" t="e">
        <f t="array" ref="AJ28">IF(INDEX(Data!DO:DO,$B28)=0,#N/A,INDEX(Data!DO:DO,$B28)-Data!DO$2+INDEX($A28:AI28,,MAX(ISNUMBER($D28:AI28)*COLUMN($D28:AI28))))</f>
        <v>#N/A</v>
      </c>
      <c r="AK28" s="2" t="e">
        <f t="array" ref="AK28">IF(INDEX(Data!DP:DP,$B28)=0,#N/A,INDEX(Data!DP:DP,$B28)-Data!DP$2+INDEX($A28:AJ28,,MAX(ISNUMBER($D28:AJ28)*COLUMN($D28:AJ28))))</f>
        <v>#N/A</v>
      </c>
      <c r="AL28" s="2" t="e">
        <f t="array" ref="AL28">IF(INDEX(Data!DQ:DQ,$B28)=0,#N/A,INDEX(Data!DQ:DQ,$B28)-Data!DQ$2+INDEX($A28:AK28,,MAX(ISNUMBER($D28:AK28)*COLUMN($D28:AK28))))</f>
        <v>#N/A</v>
      </c>
      <c r="AM28" s="2" t="e">
        <f t="array" ref="AM28">IF(INDEX(Data!DR:DR,$B28)=0,#N/A,INDEX(Data!DR:DR,$B28)-Data!DR$2+INDEX($A28:AL28,,MAX(ISNUMBER($D28:AL28)*COLUMN($D28:AL28))))</f>
        <v>#N/A</v>
      </c>
      <c r="AN28" s="2" t="e">
        <f t="array" ref="AN28">IF(INDEX(Data!DS:DS,$B28)=0,#N/A,INDEX(Data!DS:DS,$B28)-Data!DS$2+INDEX($A28:AM28,,MAX(ISNUMBER($D28:AM28)*COLUMN($D28:AM28))))</f>
        <v>#N/A</v>
      </c>
      <c r="AO28" s="2" t="e">
        <f t="array" ref="AO28">IF(INDEX(Data!DT:DT,$B28)=0,#N/A,INDEX(Data!DT:DT,$B28)-Data!DT$2+INDEX($A28:AN28,,MAX(ISNUMBER($D28:AN28)*COLUMN($D28:AN28))))</f>
        <v>#N/A</v>
      </c>
      <c r="AP28" s="2" t="e">
        <f t="array" ref="AP28">IF(INDEX(Data!DU:DU,$B28)=0,#N/A,INDEX(Data!DU:DU,$B28)-Data!DU$2+INDEX($A28:AO28,,MAX(ISNUMBER($D28:AO28)*COLUMN($D28:AO28))))</f>
        <v>#N/A</v>
      </c>
      <c r="AQ28" s="2" t="e">
        <f t="array" ref="AQ28">IF(INDEX(Data!DV:DV,$B28)=0,#N/A,INDEX(Data!DV:DV,$B28)-Data!DV$2+INDEX($A28:AP28,,MAX(ISNUMBER($D28:AP28)*COLUMN($D28:AP28))))</f>
        <v>#N/A</v>
      </c>
      <c r="AR28" s="2" t="e">
        <f t="array" ref="AR28">IF(INDEX(Data!DW:DW,$B28)=0,#N/A,INDEX(Data!DW:DW,$B28)-Data!DW$2+INDEX($A28:AQ28,,MAX(ISNUMBER($D28:AQ28)*COLUMN($D28:AQ28))))</f>
        <v>#N/A</v>
      </c>
      <c r="AS28" s="2" t="e">
        <f t="array" ref="AS28">IF(INDEX(Data!DX:DX,$B28)=0,#N/A,INDEX(Data!DX:DX,$B28)-Data!DX$2+INDEX($A28:AR28,,MAX(ISNUMBER($D28:AR28)*COLUMN($D28:AR28))))</f>
        <v>#N/A</v>
      </c>
      <c r="AT28" s="2" t="e">
        <f t="array" ref="AT28">IF(INDEX(Data!DY:DY,$B28)=0,#N/A,INDEX(Data!DY:DY,$B28)-Data!DY$2+INDEX($A28:AS28,,MAX(ISNUMBER($D28:AS28)*COLUMN($D28:AS28))))</f>
        <v>#N/A</v>
      </c>
      <c r="AU28" s="2" t="e">
        <f t="array" ref="AU28">IF(INDEX(Data!DZ:DZ,$B28)=0,#N/A,INDEX(Data!DZ:DZ,$B28)-Data!DZ$2+INDEX($A28:AT28,,MAX(ISNUMBER($D28:AT28)*COLUMN($D28:AT28))))</f>
        <v>#N/A</v>
      </c>
      <c r="AV28" s="2" t="e">
        <f t="array" ref="AV28">IF(INDEX(Data!EA:EA,$B28)=0,#N/A,INDEX(Data!EA:EA,$B28)-Data!EA$2+INDEX($A28:AU28,,MAX(ISNUMBER($D28:AU28)*COLUMN($D28:AU28))))</f>
        <v>#N/A</v>
      </c>
      <c r="AW28" s="2" t="e">
        <f t="array" ref="AW28">IF(INDEX(Data!EB:EB,$B28)=0,#N/A,INDEX(Data!EB:EB,$B28)-Data!EB$2+INDEX($A28:AV28,,MAX(ISNUMBER($D28:AV28)*COLUMN($D28:AV28))))</f>
        <v>#N/A</v>
      </c>
      <c r="AX28" s="2" t="e">
        <f t="array" ref="AX28">IF(INDEX(Data!EC:EC,$B28)=0,#N/A,INDEX(Data!EC:EC,$B28)-Data!EC$2+INDEX($A28:AW28,,MAX(ISNUMBER($D28:AW28)*COLUMN($D28:AW28))))</f>
        <v>#N/A</v>
      </c>
      <c r="AY28" s="2" t="e">
        <f t="array" ref="AY28">IF(INDEX(Data!ED:ED,$B28)=0,#N/A,INDEX(Data!ED:ED,$B28)-Data!ED$2+INDEX($A28:AX28,,MAX(ISNUMBER($D28:AX28)*COLUMN($D28:AX28))))</f>
        <v>#N/A</v>
      </c>
      <c r="AZ28" s="2" t="e">
        <f t="array" ref="AZ28">IF(INDEX(Data!EE:EE,$B28)=0,#N/A,INDEX(Data!EE:EE,$B28)-Data!EE$2+INDEX($A28:AY28,,MAX(ISNUMBER($D28:AY28)*COLUMN($D28:AY28))))</f>
        <v>#N/A</v>
      </c>
      <c r="BA28" s="2" t="e">
        <f t="array" ref="BA28">IF(INDEX(Data!EF:EF,$B28)=0,#N/A,INDEX(Data!EF:EF,$B28)-Data!EF$2+INDEX($A28:AZ28,,MAX(ISNUMBER($D28:AZ28)*COLUMN($D28:AZ28))))</f>
        <v>#N/A</v>
      </c>
      <c r="BB28" s="2" t="e">
        <f t="array" ref="BB28">IF(INDEX(Data!EG:EG,$B28)=0,#N/A,INDEX(Data!EG:EG,$B28)-Data!EG$2+INDEX($A28:BA28,,MAX(ISNUMBER($D28:BA28)*COLUMN($D28:BA28))))</f>
        <v>#N/A</v>
      </c>
      <c r="BC28" s="2" t="e">
        <f t="array" ref="BC28">IF(INDEX(Data!EH:EH,$B28)=0,#N/A,INDEX(Data!EH:EH,$B28)-Data!EH$2+INDEX($A28:BB28,,MAX(ISNUMBER($D28:BB28)*COLUMN($D28:BB28))))</f>
        <v>#N/A</v>
      </c>
      <c r="BD28" s="2" t="e">
        <f t="array" ref="BD28">IF(INDEX(Data!EI:EI,$B28)=0,#N/A,INDEX(Data!EI:EI,$B28)-Data!EI$2+INDEX($A28:BC28,,MAX(ISNUMBER($D28:BC28)*COLUMN($D28:BC28))))</f>
        <v>#N/A</v>
      </c>
      <c r="BE28" s="2" t="e">
        <f t="array" ref="BE28">IF(INDEX(Data!EJ:EJ,$B28)=0,#N/A,INDEX(Data!EJ:EJ,$B28)-Data!EJ$2+INDEX($A28:BD28,,MAX(ISNUMBER($D28:BD28)*COLUMN($D28:BD28))))</f>
        <v>#N/A</v>
      </c>
      <c r="BF28" s="2" t="e">
        <f t="array" ref="BF28">IF(INDEX(Data!EK:EK,$B28)=0,#N/A,INDEX(Data!EK:EK,$B28)-Data!EK$2+INDEX($A28:BE28,,MAX(ISNUMBER($D28:BE28)*COLUMN($D28:BE28))))</f>
        <v>#N/A</v>
      </c>
      <c r="BG28" s="2" t="e">
        <f t="array" ref="BG28">IF(INDEX(Data!EL:EL,$B28)=0,#N/A,INDEX(Data!EL:EL,$B28)-Data!EL$2+INDEX($A28:BF28,,MAX(ISNUMBER($D28:BF28)*COLUMN($D28:BF28))))</f>
        <v>#N/A</v>
      </c>
      <c r="BH28" s="2" t="e">
        <f t="array" ref="BH28">IF(INDEX(Data!EM:EM,$B28)=0,#N/A,INDEX(Data!EM:EM,$B28)-Data!EM$2+INDEX($A28:BG28,,MAX(ISNUMBER($D28:BG28)*COLUMN($D28:BG28))))</f>
        <v>#N/A</v>
      </c>
      <c r="BI28" s="2" t="e">
        <f t="array" ref="BI28">IF(INDEX(Data!EN:EN,$B28)=0,#N/A,INDEX(Data!EN:EN,$B28)-Data!EN$2+INDEX($A28:BH28,,MAX(ISNUMBER($D28:BH28)*COLUMN($D28:BH28))))</f>
        <v>#N/A</v>
      </c>
      <c r="BJ28" s="2" t="e">
        <f t="array" ref="BJ28">IF(INDEX(Data!EO:EO,$B28)=0,#N/A,INDEX(Data!EO:EO,$B28)-Data!EO$2+INDEX($A28:BI28,,MAX(ISNUMBER($D28:BI28)*COLUMN($D28:BI28))))</f>
        <v>#N/A</v>
      </c>
      <c r="BK28" s="2" t="e">
        <f t="array" ref="BK28">IF(INDEX(Data!EP:EP,$B28)=0,#N/A,INDEX(Data!EP:EP,$B28)-Data!EP$2+INDEX($A28:BJ28,,MAX(ISNUMBER($D28:BJ28)*COLUMN($D28:BJ28))))</f>
        <v>#N/A</v>
      </c>
      <c r="BL28" s="2" t="e">
        <f t="array" ref="BL28">IF(INDEX(Data!EQ:EQ,$B28)=0,#N/A,INDEX(Data!EQ:EQ,$B28)-Data!EQ$2+INDEX($A28:BK28,,MAX(ISNUMBER($D28:BK28)*COLUMN($D28:BK28))))</f>
        <v>#N/A</v>
      </c>
      <c r="BM28" s="2" t="e">
        <f t="array" ref="BM28">IF(INDEX(Data!ER:ER,$B28)=0,#N/A,INDEX(Data!ER:ER,$B28)-Data!ER$2+INDEX($A28:BL28,,MAX(ISNUMBER($D28:BL28)*COLUMN($D28:BL28))))</f>
        <v>#N/A</v>
      </c>
      <c r="BN28" s="2" t="e">
        <f t="array" ref="BN28">IF(INDEX(Data!ES:ES,$B28)=0,#N/A,INDEX(Data!ES:ES,$B28)-Data!ES$2+INDEX($A28:BM28,,MAX(ISNUMBER($D28:BM28)*COLUMN($D28:BM28))))</f>
        <v>#N/A</v>
      </c>
      <c r="BO28" s="2" t="e">
        <f t="array" ref="BO28">IF(INDEX(Data!ET:ET,$B28)=0,#N/A,INDEX(Data!ET:ET,$B28)-Data!ET$2+INDEX($A28:BN28,,MAX(ISNUMBER($D28:BN28)*COLUMN($D28:BN28))))</f>
        <v>#N/A</v>
      </c>
      <c r="BP28" s="2" t="e">
        <f t="array" ref="BP28">IF(INDEX(Data!EU:EU,$B28)=0,#N/A,INDEX(Data!EU:EU,$B28)-Data!EU$2+INDEX($A28:BO28,,MAX(ISNUMBER($D28:BO28)*COLUMN($D28:BO28))))</f>
        <v>#N/A</v>
      </c>
      <c r="BQ28" s="2" t="e">
        <f t="array" ref="BQ28">IF(INDEX(Data!EV:EV,$B28)=0,#N/A,INDEX(Data!EV:EV,$B28)-Data!EV$2+INDEX($A28:BP28,,MAX(ISNUMBER($D28:BP28)*COLUMN($D28:BP28))))</f>
        <v>#N/A</v>
      </c>
      <c r="BR28" s="2" t="e">
        <f t="array" ref="BR28">IF(INDEX(Data!EW:EW,$B28)=0,#N/A,INDEX(Data!EW:EW,$B28)-Data!EW$2+INDEX($A28:BQ28,,MAX(ISNUMBER($D28:BQ28)*COLUMN($D28:BQ28))))</f>
        <v>#N/A</v>
      </c>
      <c r="BS28" s="2" t="e">
        <f t="array" ref="BS28">IF(INDEX(Data!EX:EX,$B28)=0,#N/A,INDEX(Data!EX:EX,$B28)-Data!EX$2+INDEX($A28:BR28,,MAX(ISNUMBER($D28:BR28)*COLUMN($D28:BR28))))</f>
        <v>#N/A</v>
      </c>
      <c r="BT28" s="2" t="e">
        <f t="array" ref="BT28">IF(INDEX(Data!EY:EY,$B28)=0,#N/A,INDEX(Data!EY:EY,$B28)-Data!EY$2+INDEX($A28:BS28,,MAX(ISNUMBER($D28:BS28)*COLUMN($D28:BS28))))</f>
        <v>#N/A</v>
      </c>
      <c r="BU28" s="2" t="e">
        <f t="array" ref="BU28">IF(INDEX(Data!EZ:EZ,$B28)=0,#N/A,INDEX(Data!EZ:EZ,$B28)-Data!EZ$2+INDEX($A28:BT28,,MAX(ISNUMBER($D28:BT28)*COLUMN($D28:BT28))))</f>
        <v>#N/A</v>
      </c>
      <c r="BV28" s="2" t="e">
        <f t="array" ref="BV28">IF(INDEX(Data!FA:FA,$B28)=0,#N/A,INDEX(Data!FA:FA,$B28)-Data!FA$2+INDEX($A28:BU28,,MAX(ISNUMBER($D28:BU28)*COLUMN($D28:BU28))))</f>
        <v>#N/A</v>
      </c>
      <c r="BW28" s="2" t="e">
        <f t="array" ref="BW28">IF(INDEX(Data!FB:FB,$B28)=0,#N/A,INDEX(Data!FB:FB,$B28)-Data!FB$2+INDEX($A28:BV28,,MAX(ISNUMBER($D28:BV28)*COLUMN($D28:BV28))))</f>
        <v>#N/A</v>
      </c>
      <c r="BX28" s="2" t="e">
        <f t="array" ref="BX28">IF(INDEX(Data!FC:FC,$B28)=0,#N/A,INDEX(Data!FC:FC,$B28)-Data!FC$2+INDEX($A28:BW28,,MAX(ISNUMBER($D28:BW28)*COLUMN($D28:BW28))))</f>
        <v>#N/A</v>
      </c>
      <c r="BY28" s="2" t="e">
        <f t="array" ref="BY28">IF(INDEX(Data!FD:FD,$B28)=0,#N/A,INDEX(Data!FD:FD,$B28)-Data!FD$2+INDEX($A28:BX28,,MAX(ISNUMBER($D28:BX28)*COLUMN($D28:BX28))))</f>
        <v>#N/A</v>
      </c>
      <c r="BZ28" s="2" t="e">
        <f t="array" ref="BZ28">IF(INDEX(Data!FE:FE,$B28)=0,#N/A,INDEX(Data!FE:FE,$B28)-Data!FE$2+INDEX($A28:BY28,,MAX(ISNUMBER($D28:BY28)*COLUMN($D28:BY28))))</f>
        <v>#N/A</v>
      </c>
      <c r="CA28" s="2" t="e">
        <f t="array" ref="CA28">IF(INDEX(Data!FF:FF,$B28)=0,#N/A,INDEX(Data!FF:FF,$B28)-Data!FF$2+INDEX($A28:BZ28,,MAX(ISNUMBER($D28:BZ28)*COLUMN($D28:BZ28))))</f>
        <v>#N/A</v>
      </c>
      <c r="CB28" s="2" t="e">
        <f t="array" ref="CB28">IF(INDEX(Data!FG:FG,$B28)=0,#N/A,INDEX(Data!FG:FG,$B28)-Data!FG$2+INDEX($A28:CA28,,MAX(ISNUMBER($D28:CA28)*COLUMN($D28:CA28))))</f>
        <v>#N/A</v>
      </c>
      <c r="CC28" s="2" t="e">
        <f t="array" ref="CC28">IF(INDEX(Data!FH:FH,$B28)=0,#N/A,INDEX(Data!FH:FH,$B28)-Data!FH$2+INDEX($A28:CB28,,MAX(ISNUMBER($D28:CB28)*COLUMN($D28:CB28))))</f>
        <v>#N/A</v>
      </c>
      <c r="CD28" s="2" t="e">
        <f t="array" ref="CD28">IF(INDEX(Data!FI:FI,$B28)=0,#N/A,INDEX(Data!FI:FI,$B28)-Data!FI$2+INDEX($A28:CC28,,MAX(ISNUMBER($D28:CC28)*COLUMN($D28:CC28))))</f>
        <v>#N/A</v>
      </c>
      <c r="CE28" s="2" t="e">
        <f t="array" ref="CE28">IF(INDEX(Data!FJ:FJ,$B28)=0,#N/A,INDEX(Data!FJ:FJ,$B28)-Data!FJ$2+INDEX($A28:CD28,,MAX(ISNUMBER($D28:CD28)*COLUMN($D28:CD28))))</f>
        <v>#N/A</v>
      </c>
      <c r="CF28" s="2" t="e">
        <f t="array" ref="CF28">IF(INDEX(Data!FK:FK,$B28)=0,#N/A,INDEX(Data!FK:FK,$B28)-Data!FK$2+INDEX($A28:CE28,,MAX(ISNUMBER($D28:CE28)*COLUMN($D28:CE28))))</f>
        <v>#N/A</v>
      </c>
      <c r="CG28" s="2" t="e">
        <f t="array" ref="CG28">IF(INDEX(Data!FL:FL,$B28)=0,#N/A,INDEX(Data!FL:FL,$B28)-Data!FL$2+INDEX($A28:CF28,,MAX(ISNUMBER($D28:CF28)*COLUMN($D28:CF28))))</f>
        <v>#N/A</v>
      </c>
      <c r="CH28" s="2" t="e">
        <f t="array" ref="CH28">IF(INDEX(Data!FM:FM,$B28)=0,#N/A,INDEX(Data!FM:FM,$B28)-Data!FM$2+INDEX($A28:CG28,,MAX(ISNUMBER($D28:CG28)*COLUMN($D28:CG28))))</f>
        <v>#N/A</v>
      </c>
      <c r="CI28" s="2" t="e">
        <f t="array" ref="CI28">IF(INDEX(Data!FN:FN,$B28)=0,#N/A,INDEX(Data!FN:FN,$B28)-Data!FN$2+INDEX($A28:CH28,,MAX(ISNUMBER($D28:CH28)*COLUMN($D28:CH28))))</f>
        <v>#N/A</v>
      </c>
      <c r="CJ28" s="2" t="e">
        <f t="array" ref="CJ28">IF(INDEX(Data!FO:FO,$B28)=0,#N/A,INDEX(Data!FO:FO,$B28)-Data!FO$2+INDEX($A28:CI28,,MAX(ISNUMBER($D28:CI28)*COLUMN($D28:CI28))))</f>
        <v>#N/A</v>
      </c>
      <c r="CK28" s="2" t="e">
        <f t="array" ref="CK28">IF(INDEX(Data!FP:FP,$B28)=0,#N/A,INDEX(Data!FP:FP,$B28)-Data!FP$2+INDEX($A28:CJ28,,MAX(ISNUMBER($D28:CJ28)*COLUMN($D28:CJ28))))</f>
        <v>#N/A</v>
      </c>
      <c r="CL28" s="2" t="e">
        <f t="array" ref="CL28">IF(INDEX(Data!FQ:FQ,$B28)=0,#N/A,INDEX(Data!FQ:FQ,$B28)-Data!FQ$2+INDEX($A28:CK28,,MAX(ISNUMBER($D28:CK28)*COLUMN($D28:CK28))))</f>
        <v>#N/A</v>
      </c>
      <c r="CM28" s="2" t="e">
        <f t="array" ref="CM28">IF(INDEX(Data!FR:FR,$B28)=0,#N/A,INDEX(Data!FR:FR,$B28)-Data!FR$2+INDEX($A28:CL28,,MAX(ISNUMBER($D28:CL28)*COLUMN($D28:CL28))))</f>
        <v>#N/A</v>
      </c>
      <c r="CN28" s="2" t="e">
        <f t="array" ref="CN28">IF(INDEX(Data!FS:FS,$B28)=0,#N/A,INDEX(Data!FS:FS,$B28)-Data!FS$2+INDEX($A28:CM28,,MAX(ISNUMBER($D28:CM28)*COLUMN($D28:CM28))))</f>
        <v>#N/A</v>
      </c>
      <c r="CO28" s="2" t="e">
        <f t="array" ref="CO28">IF(INDEX(Data!FT:FT,$B28)=0,#N/A,INDEX(Data!FT:FT,$B28)-Data!FT$2+INDEX($A28:CN28,,MAX(ISNUMBER($D28:CN28)*COLUMN($D28:CN28))))</f>
        <v>#N/A</v>
      </c>
      <c r="CP28" s="2" t="e">
        <f t="array" ref="CP28">IF(INDEX(Data!FU:FU,$B28)=0,#N/A,INDEX(Data!FU:FU,$B28)-Data!FU$2+INDEX($A28:CO28,,MAX(ISNUMBER($D28:CO28)*COLUMN($D28:CO28))))</f>
        <v>#N/A</v>
      </c>
      <c r="CQ28" s="2" t="e">
        <f t="array" ref="CQ28">IF(INDEX(Data!FV:FV,$B28)=0,#N/A,INDEX(Data!FV:FV,$B28)-Data!FV$2+INDEX($A28:CP28,,MAX(ISNUMBER($D28:CP28)*COLUMN($D28:CP28))))</f>
        <v>#N/A</v>
      </c>
      <c r="CR28" s="2" t="e">
        <f t="array" ref="CR28">IF(INDEX(Data!FW:FW,$B28)=0,#N/A,INDEX(Data!FW:FW,$B28)-Data!FW$2+INDEX($A28:CQ28,,MAX(ISNUMBER($D28:CQ28)*COLUMN($D28:CQ28))))</f>
        <v>#N/A</v>
      </c>
      <c r="CS28" s="2" t="e">
        <f t="array" ref="CS28">IF(INDEX(Data!FX:FX,$B28)=0,#N/A,INDEX(Data!FX:FX,$B28)-Data!FX$2+INDEX($A28:CR28,,MAX(ISNUMBER($D28:CR28)*COLUMN($D28:CR28))))</f>
        <v>#N/A</v>
      </c>
      <c r="CT28" s="2" t="e">
        <f t="array" ref="CT28">IF(INDEX(Data!FY:FY,$B28)=0,#N/A,INDEX(Data!FY:FY,$B28)-Data!FY$2+INDEX($A28:CS28,,MAX(ISNUMBER($D28:CS28)*COLUMN($D28:CS28))))</f>
        <v>#N/A</v>
      </c>
      <c r="CU28" s="2" t="e">
        <f t="array" ref="CU28">IF(INDEX(Data!FZ:FZ,$B28)=0,#N/A,INDEX(Data!FZ:FZ,$B28)-Data!FZ$2+INDEX($A28:CT28,,MAX(ISNUMBER($D28:CT28)*COLUMN($D28:CT28))))</f>
        <v>#N/A</v>
      </c>
      <c r="CV28" s="2" t="e">
        <f t="array" ref="CV28">IF(INDEX(Data!GA:GA,$B28)=0,#N/A,INDEX(Data!GA:GA,$B28)-Data!GA$2+INDEX($A28:CU28,,MAX(ISNUMBER($D28:CU28)*COLUMN($D28:CU28))))</f>
        <v>#N/A</v>
      </c>
      <c r="CW28" s="2" t="e">
        <f t="array" ref="CW28">IF(INDEX(Data!GB:GB,$B28)=0,#N/A,INDEX(Data!GB:GB,$B28)-Data!GB$2+INDEX($A28:CV28,,MAX(ISNUMBER($D28:CV28)*COLUMN($D28:CV28))))</f>
        <v>#N/A</v>
      </c>
      <c r="CX28" s="2" t="e">
        <f t="array" ref="CX28">IF(INDEX(Data!GC:GC,$B28)=0,#N/A,INDEX(Data!GC:GC,$B28)-Data!GC$2+INDEX($A28:CW28,,MAX(ISNUMBER($D28:CW28)*COLUMN($D28:CW28))))</f>
        <v>#N/A</v>
      </c>
      <c r="CY28" s="2" t="e">
        <f t="array" ref="CY28">IF(INDEX(Data!GD:GD,$B28)=0,#N/A,INDEX(Data!GD:GD,$B28)-Data!GD$2+INDEX($A28:CX28,,MAX(ISNUMBER($D28:CX28)*COLUMN($D28:CX28))))</f>
        <v>#N/A</v>
      </c>
      <c r="CZ28" s="2" t="e">
        <f t="array" ref="CZ28">IF(INDEX(Data!GE:GE,$B28)=0,#N/A,INDEX(Data!GE:GE,$B28)-Data!GE$2+INDEX($A28:CY28,,MAX(ISNUMBER($D28:CY28)*COLUMN($D28:CY28))))</f>
        <v>#N/A</v>
      </c>
      <c r="DA28" s="2" t="e">
        <f t="array" ref="DA28">IF(INDEX(Data!GF:GF,$B28)=0,#N/A,INDEX(Data!GF:GF,$B28)-Data!GF$2+INDEX($A28:CZ28,,MAX(ISNUMBER($D28:CZ28)*COLUMN($D28:CZ28))))</f>
        <v>#N/A</v>
      </c>
      <c r="DB28" s="2" t="e">
        <f t="array" ref="DB28">IF(INDEX(Data!GG:GG,$B28)=0,#N/A,INDEX(Data!GG:GG,$B28)-Data!GG$2+INDEX($A28:DA28,,MAX(ISNUMBER($D28:DA28)*COLUMN($D28:DA28))))</f>
        <v>#N/A</v>
      </c>
      <c r="DC28" s="2" t="e">
        <f t="array" ref="DC28">IF(INDEX(Data!GH:GH,$B28)=0,#N/A,INDEX(Data!GH:GH,$B28)-Data!GH$2+INDEX($A28:DB28,,MAX(ISNUMBER($D28:DB28)*COLUMN($D28:DB28))))</f>
        <v>#N/A</v>
      </c>
      <c r="DD28" s="2" t="e">
        <f t="array" ref="DD28">IF(INDEX(Data!GI:GI,$B28)=0,#N/A,INDEX(Data!GI:GI,$B28)-Data!GI$2+INDEX($A28:DC28,,MAX(ISNUMBER($D28:DC28)*COLUMN($D28:DC28))))</f>
        <v>#N/A</v>
      </c>
      <c r="DE28" s="2" t="e">
        <f t="array" ref="DE28">IF(INDEX(Data!GJ:GJ,$B28)=0,#N/A,INDEX(Data!GJ:GJ,$B28)-Data!GJ$2+INDEX($A28:DD28,,MAX(ISNUMBER($D28:DD28)*COLUMN($D28:DD28))))</f>
        <v>#N/A</v>
      </c>
      <c r="DF28" s="2" t="e">
        <f t="array" ref="DF28">IF(INDEX(Data!GK:GK,$B28)=0,#N/A,INDEX(Data!GK:GK,$B28)-Data!GK$2+INDEX($A28:DE28,,MAX(ISNUMBER($D28:DE28)*COLUMN($D28:DE28))))</f>
        <v>#N/A</v>
      </c>
      <c r="DG28" s="2" t="e">
        <f t="array" ref="DG28">IF(INDEX(Data!GL:GL,$B28)=0,#N/A,INDEX(Data!GL:GL,$B28)-Data!GL$2+INDEX($A28:DF28,,MAX(ISNUMBER($D28:DF28)*COLUMN($D28:DF28))))</f>
        <v>#N/A</v>
      </c>
      <c r="DH28" s="2" t="e">
        <f t="array" ref="DH28">IF(INDEX(Data!GM:GM,$B28)=0,#N/A,INDEX(Data!GM:GM,$B28)-Data!GM$2+INDEX($A28:DG28,,MAX(ISNUMBER($D28:DG28)*COLUMN($D28:DG28))))</f>
        <v>#N/A</v>
      </c>
      <c r="DI28" s="2" t="e">
        <f t="array" ref="DI28">IF(INDEX(Data!GN:GN,$B28)=0,#N/A,INDEX(Data!GN:GN,$B28)-Data!GN$2+INDEX($A28:DH28,,MAX(ISNUMBER($D28:DH28)*COLUMN($D28:DH28))))</f>
        <v>#N/A</v>
      </c>
      <c r="DJ28" s="2" t="e">
        <f t="array" ref="DJ28">IF(INDEX(Data!GO:GO,$B28)=0,#N/A,INDEX(Data!GO:GO,$B28)-Data!GO$2+INDEX($A28:DI28,,MAX(ISNUMBER($D28:DI28)*COLUMN($D28:DI28))))</f>
        <v>#N/A</v>
      </c>
      <c r="DK28" s="2" t="e">
        <f t="array" ref="DK28">IF(INDEX(Data!GP:GP,$B28)=0,#N/A,INDEX(Data!GP:GP,$B28)-Data!GP$2+INDEX($A28:DJ28,,MAX(ISNUMBER($D28:DJ28)*COLUMN($D28:DJ28))))</f>
        <v>#N/A</v>
      </c>
      <c r="DL28" s="2" t="e">
        <f t="array" ref="DL28">IF(INDEX(Data!GQ:GQ,$B28)=0,#N/A,INDEX(Data!GQ:GQ,$B28)-Data!GQ$2+INDEX($A28:DK28,,MAX(ISNUMBER($D28:DK28)*COLUMN($D28:DK28))))</f>
        <v>#N/A</v>
      </c>
      <c r="DM28" s="2" t="e">
        <f t="array" ref="DM28">IF(INDEX(Data!GR:GR,$B28)=0,#N/A,INDEX(Data!GR:GR,$B28)-Data!GR$2+INDEX($A28:DL28,,MAX(ISNUMBER($D28:DL28)*COLUMN($D28:DL28))))</f>
        <v>#N/A</v>
      </c>
      <c r="DN28" s="2" t="e">
        <f t="array" ref="DN28">IF(INDEX(Data!GS:GS,$B28)=0,#N/A,INDEX(Data!GS:GS,$B28)-Data!GS$2+INDEX($A28:DM28,,MAX(ISNUMBER($D28:DM28)*COLUMN($D28:DM28))))</f>
        <v>#N/A</v>
      </c>
      <c r="DO28" s="2" t="e">
        <f t="array" ref="DO28">IF(INDEX(Data!GT:GT,$B28)=0,#N/A,INDEX(Data!GT:GT,$B28)-Data!GT$2+INDEX($A28:DN28,,MAX(ISNUMBER($D28:DN28)*COLUMN($D28:DN28))))</f>
        <v>#N/A</v>
      </c>
      <c r="DP28" s="2" t="e">
        <f t="array" ref="DP28">IF(INDEX(Data!GU:GU,$B28)=0,#N/A,INDEX(Data!GU:GU,$B28)-Data!GU$2+INDEX($A28:DO28,,MAX(ISNUMBER($D28:DO28)*COLUMN($D28:DO28))))</f>
        <v>#N/A</v>
      </c>
      <c r="DQ28" s="2" t="e">
        <f t="array" ref="DQ28">IF(INDEX(Data!GV:GV,$B28)=0,#N/A,INDEX(Data!GV:GV,$B28)-Data!GV$2+INDEX($A28:DP28,,MAX(ISNUMBER($D28:DP28)*COLUMN($D28:DP28))))</f>
        <v>#N/A</v>
      </c>
      <c r="DR28" s="2" t="e">
        <f t="array" ref="DR28">IF(INDEX(Data!GW:GW,$B28)=0,#N/A,INDEX(Data!GW:GW,$B28)-Data!GW$2+INDEX($A28:DQ28,,MAX(ISNUMBER($D28:DQ28)*COLUMN($D28:DQ28))))</f>
        <v>#N/A</v>
      </c>
      <c r="DS28" s="2" t="e">
        <f t="array" ref="DS28">IF(INDEX(Data!GX:GX,$B28)=0,#N/A,INDEX(Data!GX:GX,$B28)-Data!GX$2+INDEX($A28:DR28,,MAX(ISNUMBER($D28:DR28)*COLUMN($D28:DR28))))</f>
        <v>#N/A</v>
      </c>
      <c r="DT28" s="2" t="e">
        <f t="array" ref="DT28">IF(INDEX(Data!GY:GY,$B28)=0,#N/A,INDEX(Data!GY:GY,$B28)-Data!GY$2+INDEX($A28:DS28,,MAX(ISNUMBER($D28:DS28)*COLUMN($D28:DS28))))</f>
        <v>#N/A</v>
      </c>
      <c r="DU28" s="2" t="e">
        <f t="array" ref="DU28">IF(INDEX(Data!GZ:GZ,$B28)=0,#N/A,INDEX(Data!GZ:GZ,$B28)-Data!GZ$2+INDEX($A28:DT28,,MAX(ISNUMBER($D28:DT28)*COLUMN($D28:DT28))))</f>
        <v>#N/A</v>
      </c>
      <c r="DV28" s="2" t="e">
        <f t="array" ref="DV28">IF(INDEX(Data!HA:HA,$B28)=0,#N/A,INDEX(Data!HA:HA,$B28)-Data!HA$2+INDEX($A28:DU28,,MAX(ISNUMBER($D28:DU28)*COLUMN($D28:DU28))))</f>
        <v>#N/A</v>
      </c>
      <c r="DW28" s="2" t="e">
        <f t="array" ref="DW28">IF(INDEX(Data!HB:HB,$B28)=0,#N/A,INDEX(Data!HB:HB,$B28)-Data!HB$2+INDEX($A28:DV28,,MAX(ISNUMBER($D28:DV28)*COLUMN($D28:DV28))))</f>
        <v>#N/A</v>
      </c>
      <c r="DX28" s="2" t="e">
        <f t="array" ref="DX28">IF(INDEX(Data!HC:HC,$B28)=0,#N/A,INDEX(Data!HC:HC,$B28)-Data!HC$2+INDEX($A28:DW28,,MAX(ISNUMBER($D28:DW28)*COLUMN($D28:DW28))))</f>
        <v>#N/A</v>
      </c>
      <c r="DY28" s="2" t="e">
        <f t="array" ref="DY28">IF(INDEX(Data!HD:HD,$B28)=0,#N/A,INDEX(Data!HD:HD,$B28)-Data!HD$2+INDEX($A28:DX28,,MAX(ISNUMBER($D28:DX28)*COLUMN($D28:DX28))))</f>
        <v>#N/A</v>
      </c>
      <c r="DZ28" s="2" t="e">
        <f t="array" ref="DZ28">IF(INDEX(Data!HE:HE,$B28)=0,#N/A,INDEX(Data!HE:HE,$B28)-Data!HE$2+INDEX($A28:DY28,,MAX(ISNUMBER($D28:DY28)*COLUMN($D28:DY28))))</f>
        <v>#N/A</v>
      </c>
      <c r="EA28" s="2" t="e">
        <f t="array" ref="EA28">IF(INDEX(Data!HF:HF,$B28)=0,#N/A,INDEX(Data!HF:HF,$B28)-Data!HF$2+INDEX($A28:DZ28,,MAX(ISNUMBER($D28:DZ28)*COLUMN($D28:DZ28))))</f>
        <v>#N/A</v>
      </c>
      <c r="EB28" s="2" t="e">
        <f t="array" ref="EB28">IF(INDEX(Data!HG:HG,$B28)=0,#N/A,INDEX(Data!HG:HG,$B28)-Data!HG$2+INDEX($A28:EA28,,MAX(ISNUMBER($D28:EA28)*COLUMN($D28:EA28))))</f>
        <v>#N/A</v>
      </c>
      <c r="EC28" s="2" t="e">
        <f t="array" ref="EC28">IF(INDEX(Data!HH:HH,$B28)=0,#N/A,INDEX(Data!HH:HH,$B28)-Data!HH$2+INDEX($A28:EB28,,MAX(ISNUMBER($D28:EB28)*COLUMN($D28:EB28))))</f>
        <v>#N/A</v>
      </c>
      <c r="ED28" s="2" t="e">
        <f t="array" ref="ED28">IF(INDEX(Data!HI:HI,$B28)=0,#N/A,INDEX(Data!HI:HI,$B28)-Data!HI$2+INDEX($A28:EC28,,MAX(ISNUMBER($D28:EC28)*COLUMN($D28:EC28))))</f>
        <v>#N/A</v>
      </c>
      <c r="EE28" s="2" t="e">
        <f t="array" ref="EE28">IF(INDEX(Data!HJ:HJ,$B28)=0,#N/A,INDEX(Data!HJ:HJ,$B28)-Data!HJ$2+INDEX($A28:ED28,,MAX(ISNUMBER($D28:ED28)*COLUMN($D28:ED28))))</f>
        <v>#N/A</v>
      </c>
      <c r="EF28" s="2" t="e">
        <f t="array" ref="EF28">IF(INDEX(Data!HK:HK,$B28)=0,#N/A,INDEX(Data!HK:HK,$B28)-Data!HK$2+INDEX($A28:EE28,,MAX(ISNUMBER($D28:EE28)*COLUMN($D28:EE28))))</f>
        <v>#N/A</v>
      </c>
      <c r="EG28" s="2" t="e">
        <f t="array" ref="EG28">IF(INDEX(Data!HL:HL,$B28)=0,#N/A,INDEX(Data!HL:HL,$B28)-Data!HL$2+INDEX($A28:EF28,,MAX(ISNUMBER($D28:EF28)*COLUMN($D28:EF28))))</f>
        <v>#N/A</v>
      </c>
      <c r="EH28" s="2" t="e">
        <f t="array" ref="EH28">IF(INDEX(Data!HM:HM,$B28)=0,#N/A,INDEX(Data!HM:HM,$B28)-Data!HM$2+INDEX($A28:EG28,,MAX(ISNUMBER($D28:EG28)*COLUMN($D28:EG28))))</f>
        <v>#N/A</v>
      </c>
      <c r="EI28" s="2" t="e">
        <f t="array" ref="EI28">IF(INDEX(Data!HN:HN,$B28)=0,#N/A,INDEX(Data!HN:HN,$B28)-Data!HN$2+INDEX($A28:EH28,,MAX(ISNUMBER($D28:EH28)*COLUMN($D28:EH28))))</f>
        <v>#N/A</v>
      </c>
    </row>
    <row r="29" spans="1:139" x14ac:dyDescent="0.25">
      <c r="A29" s="2" t="str">
        <f>Data!CG104</f>
        <v>Michl Priester</v>
      </c>
      <c r="B29" s="2">
        <f>MATCH(A29,Data!CG:CG,0)</f>
        <v>104</v>
      </c>
      <c r="C29" s="2">
        <f ca="1">COUNTIF(OFFSET(Data!$CJ$1:$EZ$78,B29-1,0,1),"&gt;0")</f>
        <v>26</v>
      </c>
      <c r="D29" s="2">
        <v>0</v>
      </c>
      <c r="E29" s="2">
        <f t="array" ref="E29">IF(INDEX(Data!CJ:CJ,$B29)=0,#N/A,INDEX(Data!CJ:CJ,$B29)-Data!CJ$2+INDEX($A29:D29,,MAX(ISNUMBER($D29:D29)*COLUMN($D29:D29))))</f>
        <v>3</v>
      </c>
      <c r="F29" s="2">
        <f t="array" ref="F29">IF(INDEX(Data!CK:CK,$B29)=0,#N/A,INDEX(Data!CK:CK,$B29)-Data!CK$2+INDEX($A29:E29,,MAX(ISNUMBER($D29:E29)*COLUMN($D29:E29))))</f>
        <v>3</v>
      </c>
      <c r="G29" s="2">
        <f t="array" ref="G29">IF(INDEX(Data!CL:CL,$B29)=0,#N/A,INDEX(Data!CL:CL,$B29)-Data!CL$2+INDEX($A29:F29,,MAX(ISNUMBER($D29:F29)*COLUMN($D29:F29))))</f>
        <v>5</v>
      </c>
      <c r="H29" s="2">
        <f t="array" ref="H29">IF(INDEX(Data!CM:CM,$B29)=0,#N/A,INDEX(Data!CM:CM,$B29)-Data!CM$2+INDEX($A29:G29,,MAX(ISNUMBER($D29:G29)*COLUMN($D29:G29))))</f>
        <v>5</v>
      </c>
      <c r="I29" s="2">
        <f t="array" ref="I29">IF(INDEX(Data!CN:CN,$B29)=0,#N/A,INDEX(Data!CN:CN,$B29)-Data!CN$2+INDEX($A29:H29,,MAX(ISNUMBER($D29:H29)*COLUMN($D29:H29))))</f>
        <v>4</v>
      </c>
      <c r="J29" s="2">
        <f t="array" ref="J29">IF(INDEX(Data!CO:CO,$B29)=0,#N/A,INDEX(Data!CO:CO,$B29)-Data!CO$2+INDEX($A29:I29,,MAX(ISNUMBER($D29:I29)*COLUMN($D29:I29))))</f>
        <v>4</v>
      </c>
      <c r="K29" s="2">
        <f t="array" ref="K29">IF(INDEX(Data!CP:CP,$B29)=0,#N/A,INDEX(Data!CP:CP,$B29)-Data!CP$2+INDEX($A29:J29,,MAX(ISNUMBER($D29:J29)*COLUMN($D29:J29))))</f>
        <v>4</v>
      </c>
      <c r="L29" s="2">
        <f t="array" ref="L29">IF(INDEX(Data!CQ:CQ,$B29)=0,#N/A,INDEX(Data!CQ:CQ,$B29)-Data!CQ$2+INDEX($A29:K29,,MAX(ISNUMBER($D29:K29)*COLUMN($D29:K29))))</f>
        <v>5</v>
      </c>
      <c r="M29" s="2">
        <f t="array" ref="M29">IF(INDEX(Data!CR:CR,$B29)=0,#N/A,INDEX(Data!CR:CR,$B29)-Data!CR$2+INDEX($A29:L29,,MAX(ISNUMBER($D29:L29)*COLUMN($D29:L29))))</f>
        <v>5</v>
      </c>
      <c r="N29" s="2">
        <f t="array" ref="N29">IF(INDEX(Data!CS:CS,$B29)=0,#N/A,INDEX(Data!CS:CS,$B29)-Data!CS$2+INDEX($A29:M29,,MAX(ISNUMBER($D29:M29)*COLUMN($D29:M29))))</f>
        <v>7</v>
      </c>
      <c r="O29" s="2">
        <f t="array" ref="O29">IF(INDEX(Data!CT:CT,$B29)=0,#N/A,INDEX(Data!CT:CT,$B29)-Data!CT$2+INDEX($A29:N29,,MAX(ISNUMBER($D29:N29)*COLUMN($D29:N29))))</f>
        <v>8</v>
      </c>
      <c r="P29" s="2">
        <f t="array" ref="P29">IF(INDEX(Data!CU:CU,$B29)=0,#N/A,INDEX(Data!CU:CU,$B29)-Data!CU$2+INDEX($A29:O29,,MAX(ISNUMBER($D29:O29)*COLUMN($D29:O29))))</f>
        <v>8</v>
      </c>
      <c r="Q29" s="2">
        <f t="array" ref="Q29">IF(INDEX(Data!CV:CV,$B29)=0,#N/A,INDEX(Data!CV:CV,$B29)-Data!CV$2+INDEX($A29:P29,,MAX(ISNUMBER($D29:P29)*COLUMN($D29:P29))))</f>
        <v>9</v>
      </c>
      <c r="R29" s="2">
        <f t="array" ref="R29">IF(INDEX(Data!CW:CW,$B29)=0,#N/A,INDEX(Data!CW:CW,$B29)-Data!CW$2+INDEX($A29:Q29,,MAX(ISNUMBER($D29:Q29)*COLUMN($D29:Q29))))</f>
        <v>9</v>
      </c>
      <c r="S29" s="2">
        <f t="array" ref="S29">IF(INDEX(Data!CX:CX,$B29)=0,#N/A,INDEX(Data!CX:CX,$B29)-Data!CX$2+INDEX($A29:R29,,MAX(ISNUMBER($D29:R29)*COLUMN($D29:R29))))</f>
        <v>8</v>
      </c>
      <c r="T29" s="2">
        <f t="array" ref="T29">IF(INDEX(Data!CY:CY,$B29)=0,#N/A,INDEX(Data!CY:CY,$B29)-Data!CY$2+INDEX($A29:S29,,MAX(ISNUMBER($D29:S29)*COLUMN($D29:S29))))</f>
        <v>8</v>
      </c>
      <c r="U29" s="2">
        <f t="array" ref="U29">IF(INDEX(Data!CZ:CZ,$B29)=0,#N/A,INDEX(Data!CZ:CZ,$B29)-Data!CZ$2+INDEX($A29:T29,,MAX(ISNUMBER($D29:T29)*COLUMN($D29:T29))))</f>
        <v>9</v>
      </c>
      <c r="V29" s="2">
        <f t="array" ref="V29">IF(INDEX(Data!DA:DA,$B29)=0,#N/A,INDEX(Data!DA:DA,$B29)-Data!DA$2+INDEX($A29:U29,,MAX(ISNUMBER($D29:U29)*COLUMN($D29:U29))))</f>
        <v>9</v>
      </c>
      <c r="W29" s="2">
        <f t="array" ref="W29">IF(INDEX(Data!DB:DB,$B29)=0,#N/A,INDEX(Data!DB:DB,$B29)-Data!DB$2+INDEX($A29:V29,,MAX(ISNUMBER($D29:V29)*COLUMN($D29:V29))))</f>
        <v>11</v>
      </c>
      <c r="X29" s="2">
        <f t="array" ref="X29">IF(INDEX(Data!DC:DC,$B29)=0,#N/A,INDEX(Data!DC:DC,$B29)-Data!DC$2+INDEX($A29:W29,,MAX(ISNUMBER($D29:W29)*COLUMN($D29:W29))))</f>
        <v>11</v>
      </c>
      <c r="Y29" s="2">
        <f t="array" ref="Y29">IF(INDEX(Data!DD:DD,$B29)=0,#N/A,INDEX(Data!DD:DD,$B29)-Data!DD$2+INDEX($A29:X29,,MAX(ISNUMBER($D29:X29)*COLUMN($D29:X29))))</f>
        <v>11</v>
      </c>
      <c r="Z29" s="2">
        <f t="array" ref="Z29">IF(INDEX(Data!DE:DE,$B29)=0,#N/A,INDEX(Data!DE:DE,$B29)-Data!DE$2+INDEX($A29:Y29,,MAX(ISNUMBER($D29:Y29)*COLUMN($D29:Y29))))</f>
        <v>11</v>
      </c>
      <c r="AA29" s="2">
        <f t="array" ref="AA29">IF(INDEX(Data!DF:DF,$B29)=0,#N/A,INDEX(Data!DF:DF,$B29)-Data!DF$2+INDEX($A29:Z29,,MAX(ISNUMBER($D29:Z29)*COLUMN($D29:Z29))))</f>
        <v>12</v>
      </c>
      <c r="AB29" s="2">
        <f t="array" ref="AB29">IF(INDEX(Data!DG:DG,$B29)=0,#N/A,INDEX(Data!DG:DG,$B29)-Data!DG$2+INDEX($A29:AA29,,MAX(ISNUMBER($D29:AA29)*COLUMN($D29:AA29))))</f>
        <v>13</v>
      </c>
      <c r="AC29" s="2">
        <f t="array" ref="AC29">IF(INDEX(Data!DH:DH,$B29)=0,#N/A,INDEX(Data!DH:DH,$B29)-Data!DH$2+INDEX($A29:AB29,,MAX(ISNUMBER($D29:AB29)*COLUMN($D29:AB29))))</f>
        <v>14</v>
      </c>
      <c r="AD29" s="2">
        <f t="array" ref="AD29">IF(INDEX(Data!DI:DI,$B29)=0,#N/A,INDEX(Data!DI:DI,$B29)-Data!DI$2+INDEX($A29:AC29,,MAX(ISNUMBER($D29:AC29)*COLUMN($D29:AC29))))</f>
        <v>15</v>
      </c>
      <c r="AE29" s="2" t="e">
        <f t="array" ref="AE29">IF(INDEX(Data!DJ:DJ,$B29)=0,#N/A,INDEX(Data!DJ:DJ,$B29)-Data!DJ$2+INDEX($A29:AD29,,MAX(ISNUMBER($D29:AD29)*COLUMN($D29:AD29))))</f>
        <v>#N/A</v>
      </c>
      <c r="AF29" s="2" t="e">
        <f t="array" ref="AF29">IF(INDEX(Data!DK:DK,$B29)=0,#N/A,INDEX(Data!DK:DK,$B29)-Data!DK$2+INDEX($A29:AE29,,MAX(ISNUMBER($D29:AE29)*COLUMN($D29:AE29))))</f>
        <v>#N/A</v>
      </c>
      <c r="AG29" s="2" t="e">
        <f t="array" ref="AG29">IF(INDEX(Data!DL:DL,$B29)=0,#N/A,INDEX(Data!DL:DL,$B29)-Data!DL$2+INDEX($A29:AF29,,MAX(ISNUMBER($D29:AF29)*COLUMN($D29:AF29))))</f>
        <v>#N/A</v>
      </c>
      <c r="AH29" s="2" t="e">
        <f t="array" ref="AH29">IF(INDEX(Data!DM:DM,$B29)=0,#N/A,INDEX(Data!DM:DM,$B29)-Data!DM$2+INDEX($A29:AG29,,MAX(ISNUMBER($D29:AG29)*COLUMN($D29:AG29))))</f>
        <v>#N/A</v>
      </c>
      <c r="AI29" s="2" t="e">
        <f t="array" ref="AI29">IF(INDEX(Data!DN:DN,$B29)=0,#N/A,INDEX(Data!DN:DN,$B29)-Data!DN$2+INDEX($A29:AH29,,MAX(ISNUMBER($D29:AH29)*COLUMN($D29:AH29))))</f>
        <v>#N/A</v>
      </c>
      <c r="AJ29" s="2" t="e">
        <f t="array" ref="AJ29">IF(INDEX(Data!DO:DO,$B29)=0,#N/A,INDEX(Data!DO:DO,$B29)-Data!DO$2+INDEX($A29:AI29,,MAX(ISNUMBER($D29:AI29)*COLUMN($D29:AI29))))</f>
        <v>#N/A</v>
      </c>
      <c r="AK29" s="2" t="e">
        <f t="array" ref="AK29">IF(INDEX(Data!DP:DP,$B29)=0,#N/A,INDEX(Data!DP:DP,$B29)-Data!DP$2+INDEX($A29:AJ29,,MAX(ISNUMBER($D29:AJ29)*COLUMN($D29:AJ29))))</f>
        <v>#N/A</v>
      </c>
      <c r="AL29" s="2" t="e">
        <f t="array" ref="AL29">IF(INDEX(Data!DQ:DQ,$B29)=0,#N/A,INDEX(Data!DQ:DQ,$B29)-Data!DQ$2+INDEX($A29:AK29,,MAX(ISNUMBER($D29:AK29)*COLUMN($D29:AK29))))</f>
        <v>#N/A</v>
      </c>
      <c r="AM29" s="2" t="e">
        <f t="array" ref="AM29">IF(INDEX(Data!DR:DR,$B29)=0,#N/A,INDEX(Data!DR:DR,$B29)-Data!DR$2+INDEX($A29:AL29,,MAX(ISNUMBER($D29:AL29)*COLUMN($D29:AL29))))</f>
        <v>#N/A</v>
      </c>
      <c r="AN29" s="2" t="e">
        <f t="array" ref="AN29">IF(INDEX(Data!DS:DS,$B29)=0,#N/A,INDEX(Data!DS:DS,$B29)-Data!DS$2+INDEX($A29:AM29,,MAX(ISNUMBER($D29:AM29)*COLUMN($D29:AM29))))</f>
        <v>#N/A</v>
      </c>
      <c r="AO29" s="2" t="e">
        <f t="array" ref="AO29">IF(INDEX(Data!DT:DT,$B29)=0,#N/A,INDEX(Data!DT:DT,$B29)-Data!DT$2+INDEX($A29:AN29,,MAX(ISNUMBER($D29:AN29)*COLUMN($D29:AN29))))</f>
        <v>#N/A</v>
      </c>
      <c r="AP29" s="2" t="e">
        <f t="array" ref="AP29">IF(INDEX(Data!DU:DU,$B29)=0,#N/A,INDEX(Data!DU:DU,$B29)-Data!DU$2+INDEX($A29:AO29,,MAX(ISNUMBER($D29:AO29)*COLUMN($D29:AO29))))</f>
        <v>#N/A</v>
      </c>
      <c r="AQ29" s="2" t="e">
        <f t="array" ref="AQ29">IF(INDEX(Data!DV:DV,$B29)=0,#N/A,INDEX(Data!DV:DV,$B29)-Data!DV$2+INDEX($A29:AP29,,MAX(ISNUMBER($D29:AP29)*COLUMN($D29:AP29))))</f>
        <v>#N/A</v>
      </c>
      <c r="AR29" s="2" t="e">
        <f t="array" ref="AR29">IF(INDEX(Data!DW:DW,$B29)=0,#N/A,INDEX(Data!DW:DW,$B29)-Data!DW$2+INDEX($A29:AQ29,,MAX(ISNUMBER($D29:AQ29)*COLUMN($D29:AQ29))))</f>
        <v>#N/A</v>
      </c>
      <c r="AS29" s="2" t="e">
        <f t="array" ref="AS29">IF(INDEX(Data!DX:DX,$B29)=0,#N/A,INDEX(Data!DX:DX,$B29)-Data!DX$2+INDEX($A29:AR29,,MAX(ISNUMBER($D29:AR29)*COLUMN($D29:AR29))))</f>
        <v>#N/A</v>
      </c>
      <c r="AT29" s="2" t="e">
        <f t="array" ref="AT29">IF(INDEX(Data!DY:DY,$B29)=0,#N/A,INDEX(Data!DY:DY,$B29)-Data!DY$2+INDEX($A29:AS29,,MAX(ISNUMBER($D29:AS29)*COLUMN($D29:AS29))))</f>
        <v>#N/A</v>
      </c>
      <c r="AU29" s="2" t="e">
        <f t="array" ref="AU29">IF(INDEX(Data!DZ:DZ,$B29)=0,#N/A,INDEX(Data!DZ:DZ,$B29)-Data!DZ$2+INDEX($A29:AT29,,MAX(ISNUMBER($D29:AT29)*COLUMN($D29:AT29))))</f>
        <v>#N/A</v>
      </c>
      <c r="AV29" s="2" t="e">
        <f t="array" ref="AV29">IF(INDEX(Data!EA:EA,$B29)=0,#N/A,INDEX(Data!EA:EA,$B29)-Data!EA$2+INDEX($A29:AU29,,MAX(ISNUMBER($D29:AU29)*COLUMN($D29:AU29))))</f>
        <v>#N/A</v>
      </c>
      <c r="AW29" s="2" t="e">
        <f t="array" ref="AW29">IF(INDEX(Data!EB:EB,$B29)=0,#N/A,INDEX(Data!EB:EB,$B29)-Data!EB$2+INDEX($A29:AV29,,MAX(ISNUMBER($D29:AV29)*COLUMN($D29:AV29))))</f>
        <v>#N/A</v>
      </c>
      <c r="AX29" s="2" t="e">
        <f t="array" ref="AX29">IF(INDEX(Data!EC:EC,$B29)=0,#N/A,INDEX(Data!EC:EC,$B29)-Data!EC$2+INDEX($A29:AW29,,MAX(ISNUMBER($D29:AW29)*COLUMN($D29:AW29))))</f>
        <v>#N/A</v>
      </c>
      <c r="AY29" s="2" t="e">
        <f t="array" ref="AY29">IF(INDEX(Data!ED:ED,$B29)=0,#N/A,INDEX(Data!ED:ED,$B29)-Data!ED$2+INDEX($A29:AX29,,MAX(ISNUMBER($D29:AX29)*COLUMN($D29:AX29))))</f>
        <v>#N/A</v>
      </c>
      <c r="AZ29" s="2" t="e">
        <f t="array" ref="AZ29">IF(INDEX(Data!EE:EE,$B29)=0,#N/A,INDEX(Data!EE:EE,$B29)-Data!EE$2+INDEX($A29:AY29,,MAX(ISNUMBER($D29:AY29)*COLUMN($D29:AY29))))</f>
        <v>#N/A</v>
      </c>
      <c r="BA29" s="2" t="e">
        <f t="array" ref="BA29">IF(INDEX(Data!EF:EF,$B29)=0,#N/A,INDEX(Data!EF:EF,$B29)-Data!EF$2+INDEX($A29:AZ29,,MAX(ISNUMBER($D29:AZ29)*COLUMN($D29:AZ29))))</f>
        <v>#N/A</v>
      </c>
      <c r="BB29" s="2" t="e">
        <f t="array" ref="BB29">IF(INDEX(Data!EG:EG,$B29)=0,#N/A,INDEX(Data!EG:EG,$B29)-Data!EG$2+INDEX($A29:BA29,,MAX(ISNUMBER($D29:BA29)*COLUMN($D29:BA29))))</f>
        <v>#N/A</v>
      </c>
      <c r="BC29" s="2" t="e">
        <f t="array" ref="BC29">IF(INDEX(Data!EH:EH,$B29)=0,#N/A,INDEX(Data!EH:EH,$B29)-Data!EH$2+INDEX($A29:BB29,,MAX(ISNUMBER($D29:BB29)*COLUMN($D29:BB29))))</f>
        <v>#N/A</v>
      </c>
      <c r="BD29" s="2" t="e">
        <f t="array" ref="BD29">IF(INDEX(Data!EI:EI,$B29)=0,#N/A,INDEX(Data!EI:EI,$B29)-Data!EI$2+INDEX($A29:BC29,,MAX(ISNUMBER($D29:BC29)*COLUMN($D29:BC29))))</f>
        <v>#N/A</v>
      </c>
      <c r="BE29" s="2" t="e">
        <f t="array" ref="BE29">IF(INDEX(Data!EJ:EJ,$B29)=0,#N/A,INDEX(Data!EJ:EJ,$B29)-Data!EJ$2+INDEX($A29:BD29,,MAX(ISNUMBER($D29:BD29)*COLUMN($D29:BD29))))</f>
        <v>#N/A</v>
      </c>
      <c r="BF29" s="2" t="e">
        <f t="array" ref="BF29">IF(INDEX(Data!EK:EK,$B29)=0,#N/A,INDEX(Data!EK:EK,$B29)-Data!EK$2+INDEX($A29:BE29,,MAX(ISNUMBER($D29:BE29)*COLUMN($D29:BE29))))</f>
        <v>#N/A</v>
      </c>
      <c r="BG29" s="2" t="e">
        <f t="array" ref="BG29">IF(INDEX(Data!EL:EL,$B29)=0,#N/A,INDEX(Data!EL:EL,$B29)-Data!EL$2+INDEX($A29:BF29,,MAX(ISNUMBER($D29:BF29)*COLUMN($D29:BF29))))</f>
        <v>#N/A</v>
      </c>
      <c r="BH29" s="2" t="e">
        <f t="array" ref="BH29">IF(INDEX(Data!EM:EM,$B29)=0,#N/A,INDEX(Data!EM:EM,$B29)-Data!EM$2+INDEX($A29:BG29,,MAX(ISNUMBER($D29:BG29)*COLUMN($D29:BG29))))</f>
        <v>#N/A</v>
      </c>
      <c r="BI29" s="2" t="e">
        <f t="array" ref="BI29">IF(INDEX(Data!EN:EN,$B29)=0,#N/A,INDEX(Data!EN:EN,$B29)-Data!EN$2+INDEX($A29:BH29,,MAX(ISNUMBER($D29:BH29)*COLUMN($D29:BH29))))</f>
        <v>#N/A</v>
      </c>
      <c r="BJ29" s="2" t="e">
        <f t="array" ref="BJ29">IF(INDEX(Data!EO:EO,$B29)=0,#N/A,INDEX(Data!EO:EO,$B29)-Data!EO$2+INDEX($A29:BI29,,MAX(ISNUMBER($D29:BI29)*COLUMN($D29:BI29))))</f>
        <v>#N/A</v>
      </c>
      <c r="BK29" s="2" t="e">
        <f t="array" ref="BK29">IF(INDEX(Data!EP:EP,$B29)=0,#N/A,INDEX(Data!EP:EP,$B29)-Data!EP$2+INDEX($A29:BJ29,,MAX(ISNUMBER($D29:BJ29)*COLUMN($D29:BJ29))))</f>
        <v>#N/A</v>
      </c>
      <c r="BL29" s="2" t="e">
        <f t="array" ref="BL29">IF(INDEX(Data!EQ:EQ,$B29)=0,#N/A,INDEX(Data!EQ:EQ,$B29)-Data!EQ$2+INDEX($A29:BK29,,MAX(ISNUMBER($D29:BK29)*COLUMN($D29:BK29))))</f>
        <v>#N/A</v>
      </c>
      <c r="BM29" s="2" t="e">
        <f t="array" ref="BM29">IF(INDEX(Data!ER:ER,$B29)=0,#N/A,INDEX(Data!ER:ER,$B29)-Data!ER$2+INDEX($A29:BL29,,MAX(ISNUMBER($D29:BL29)*COLUMN($D29:BL29))))</f>
        <v>#N/A</v>
      </c>
      <c r="BN29" s="2" t="e">
        <f t="array" ref="BN29">IF(INDEX(Data!ES:ES,$B29)=0,#N/A,INDEX(Data!ES:ES,$B29)-Data!ES$2+INDEX($A29:BM29,,MAX(ISNUMBER($D29:BM29)*COLUMN($D29:BM29))))</f>
        <v>#N/A</v>
      </c>
      <c r="BO29" s="2" t="e">
        <f t="array" ref="BO29">IF(INDEX(Data!ET:ET,$B29)=0,#N/A,INDEX(Data!ET:ET,$B29)-Data!ET$2+INDEX($A29:BN29,,MAX(ISNUMBER($D29:BN29)*COLUMN($D29:BN29))))</f>
        <v>#N/A</v>
      </c>
      <c r="BP29" s="2" t="e">
        <f t="array" ref="BP29">IF(INDEX(Data!EU:EU,$B29)=0,#N/A,INDEX(Data!EU:EU,$B29)-Data!EU$2+INDEX($A29:BO29,,MAX(ISNUMBER($D29:BO29)*COLUMN($D29:BO29))))</f>
        <v>#N/A</v>
      </c>
      <c r="BQ29" s="2" t="e">
        <f t="array" ref="BQ29">IF(INDEX(Data!EV:EV,$B29)=0,#N/A,INDEX(Data!EV:EV,$B29)-Data!EV$2+INDEX($A29:BP29,,MAX(ISNUMBER($D29:BP29)*COLUMN($D29:BP29))))</f>
        <v>#N/A</v>
      </c>
      <c r="BR29" s="2" t="e">
        <f t="array" ref="BR29">IF(INDEX(Data!EW:EW,$B29)=0,#N/A,INDEX(Data!EW:EW,$B29)-Data!EW$2+INDEX($A29:BQ29,,MAX(ISNUMBER($D29:BQ29)*COLUMN($D29:BQ29))))</f>
        <v>#N/A</v>
      </c>
      <c r="BS29" s="2" t="e">
        <f t="array" ref="BS29">IF(INDEX(Data!EX:EX,$B29)=0,#N/A,INDEX(Data!EX:EX,$B29)-Data!EX$2+INDEX($A29:BR29,,MAX(ISNUMBER($D29:BR29)*COLUMN($D29:BR29))))</f>
        <v>#N/A</v>
      </c>
      <c r="BT29" s="2" t="e">
        <f t="array" ref="BT29">IF(INDEX(Data!EY:EY,$B29)=0,#N/A,INDEX(Data!EY:EY,$B29)-Data!EY$2+INDEX($A29:BS29,,MAX(ISNUMBER($D29:BS29)*COLUMN($D29:BS29))))</f>
        <v>#N/A</v>
      </c>
      <c r="BU29" s="2" t="e">
        <f t="array" ref="BU29">IF(INDEX(Data!EZ:EZ,$B29)=0,#N/A,INDEX(Data!EZ:EZ,$B29)-Data!EZ$2+INDEX($A29:BT29,,MAX(ISNUMBER($D29:BT29)*COLUMN($D29:BT29))))</f>
        <v>#N/A</v>
      </c>
      <c r="BV29" s="2" t="e">
        <f t="array" ref="BV29">IF(INDEX(Data!FA:FA,$B29)=0,#N/A,INDEX(Data!FA:FA,$B29)-Data!FA$2+INDEX($A29:BU29,,MAX(ISNUMBER($D29:BU29)*COLUMN($D29:BU29))))</f>
        <v>#N/A</v>
      </c>
      <c r="BW29" s="2" t="e">
        <f t="array" ref="BW29">IF(INDEX(Data!FB:FB,$B29)=0,#N/A,INDEX(Data!FB:FB,$B29)-Data!FB$2+INDEX($A29:BV29,,MAX(ISNUMBER($D29:BV29)*COLUMN($D29:BV29))))</f>
        <v>#N/A</v>
      </c>
      <c r="BX29" s="2" t="e">
        <f t="array" ref="BX29">IF(INDEX(Data!FC:FC,$B29)=0,#N/A,INDEX(Data!FC:FC,$B29)-Data!FC$2+INDEX($A29:BW29,,MAX(ISNUMBER($D29:BW29)*COLUMN($D29:BW29))))</f>
        <v>#N/A</v>
      </c>
      <c r="BY29" s="2" t="e">
        <f t="array" ref="BY29">IF(INDEX(Data!FD:FD,$B29)=0,#N/A,INDEX(Data!FD:FD,$B29)-Data!FD$2+INDEX($A29:BX29,,MAX(ISNUMBER($D29:BX29)*COLUMN($D29:BX29))))</f>
        <v>#N/A</v>
      </c>
      <c r="BZ29" s="2" t="e">
        <f t="array" ref="BZ29">IF(INDEX(Data!FE:FE,$B29)=0,#N/A,INDEX(Data!FE:FE,$B29)-Data!FE$2+INDEX($A29:BY29,,MAX(ISNUMBER($D29:BY29)*COLUMN($D29:BY29))))</f>
        <v>#N/A</v>
      </c>
      <c r="CA29" s="2" t="e">
        <f t="array" ref="CA29">IF(INDEX(Data!FF:FF,$B29)=0,#N/A,INDEX(Data!FF:FF,$B29)-Data!FF$2+INDEX($A29:BZ29,,MAX(ISNUMBER($D29:BZ29)*COLUMN($D29:BZ29))))</f>
        <v>#N/A</v>
      </c>
      <c r="CB29" s="2" t="e">
        <f t="array" ref="CB29">IF(INDEX(Data!FG:FG,$B29)=0,#N/A,INDEX(Data!FG:FG,$B29)-Data!FG$2+INDEX($A29:CA29,,MAX(ISNUMBER($D29:CA29)*COLUMN($D29:CA29))))</f>
        <v>#N/A</v>
      </c>
      <c r="CC29" s="2" t="e">
        <f t="array" ref="CC29">IF(INDEX(Data!FH:FH,$B29)=0,#N/A,INDEX(Data!FH:FH,$B29)-Data!FH$2+INDEX($A29:CB29,,MAX(ISNUMBER($D29:CB29)*COLUMN($D29:CB29))))</f>
        <v>#N/A</v>
      </c>
      <c r="CD29" s="2" t="e">
        <f t="array" ref="CD29">IF(INDEX(Data!FI:FI,$B29)=0,#N/A,INDEX(Data!FI:FI,$B29)-Data!FI$2+INDEX($A29:CC29,,MAX(ISNUMBER($D29:CC29)*COLUMN($D29:CC29))))</f>
        <v>#N/A</v>
      </c>
      <c r="CE29" s="2" t="e">
        <f t="array" ref="CE29">IF(INDEX(Data!FJ:FJ,$B29)=0,#N/A,INDEX(Data!FJ:FJ,$B29)-Data!FJ$2+INDEX($A29:CD29,,MAX(ISNUMBER($D29:CD29)*COLUMN($D29:CD29))))</f>
        <v>#N/A</v>
      </c>
      <c r="CF29" s="2" t="e">
        <f t="array" ref="CF29">IF(INDEX(Data!FK:FK,$B29)=0,#N/A,INDEX(Data!FK:FK,$B29)-Data!FK$2+INDEX($A29:CE29,,MAX(ISNUMBER($D29:CE29)*COLUMN($D29:CE29))))</f>
        <v>#N/A</v>
      </c>
      <c r="CG29" s="2" t="e">
        <f t="array" ref="CG29">IF(INDEX(Data!FL:FL,$B29)=0,#N/A,INDEX(Data!FL:FL,$B29)-Data!FL$2+INDEX($A29:CF29,,MAX(ISNUMBER($D29:CF29)*COLUMN($D29:CF29))))</f>
        <v>#N/A</v>
      </c>
      <c r="CH29" s="2" t="e">
        <f t="array" ref="CH29">IF(INDEX(Data!FM:FM,$B29)=0,#N/A,INDEX(Data!FM:FM,$B29)-Data!FM$2+INDEX($A29:CG29,,MAX(ISNUMBER($D29:CG29)*COLUMN($D29:CG29))))</f>
        <v>#N/A</v>
      </c>
      <c r="CI29" s="2" t="e">
        <f t="array" ref="CI29">IF(INDEX(Data!FN:FN,$B29)=0,#N/A,INDEX(Data!FN:FN,$B29)-Data!FN$2+INDEX($A29:CH29,,MAX(ISNUMBER($D29:CH29)*COLUMN($D29:CH29))))</f>
        <v>#N/A</v>
      </c>
      <c r="CJ29" s="2" t="e">
        <f t="array" ref="CJ29">IF(INDEX(Data!FO:FO,$B29)=0,#N/A,INDEX(Data!FO:FO,$B29)-Data!FO$2+INDEX($A29:CI29,,MAX(ISNUMBER($D29:CI29)*COLUMN($D29:CI29))))</f>
        <v>#N/A</v>
      </c>
      <c r="CK29" s="2" t="e">
        <f t="array" ref="CK29">IF(INDEX(Data!FP:FP,$B29)=0,#N/A,INDEX(Data!FP:FP,$B29)-Data!FP$2+INDEX($A29:CJ29,,MAX(ISNUMBER($D29:CJ29)*COLUMN($D29:CJ29))))</f>
        <v>#N/A</v>
      </c>
      <c r="CL29" s="2" t="e">
        <f t="array" ref="CL29">IF(INDEX(Data!FQ:FQ,$B29)=0,#N/A,INDEX(Data!FQ:FQ,$B29)-Data!FQ$2+INDEX($A29:CK29,,MAX(ISNUMBER($D29:CK29)*COLUMN($D29:CK29))))</f>
        <v>#N/A</v>
      </c>
      <c r="CM29" s="2" t="e">
        <f t="array" ref="CM29">IF(INDEX(Data!FR:FR,$B29)=0,#N/A,INDEX(Data!FR:FR,$B29)-Data!FR$2+INDEX($A29:CL29,,MAX(ISNUMBER($D29:CL29)*COLUMN($D29:CL29))))</f>
        <v>#N/A</v>
      </c>
      <c r="CN29" s="2" t="e">
        <f t="array" ref="CN29">IF(INDEX(Data!FS:FS,$B29)=0,#N/A,INDEX(Data!FS:FS,$B29)-Data!FS$2+INDEX($A29:CM29,,MAX(ISNUMBER($D29:CM29)*COLUMN($D29:CM29))))</f>
        <v>#N/A</v>
      </c>
      <c r="CO29" s="2" t="e">
        <f t="array" ref="CO29">IF(INDEX(Data!FT:FT,$B29)=0,#N/A,INDEX(Data!FT:FT,$B29)-Data!FT$2+INDEX($A29:CN29,,MAX(ISNUMBER($D29:CN29)*COLUMN($D29:CN29))))</f>
        <v>#N/A</v>
      </c>
      <c r="CP29" s="2" t="e">
        <f t="array" ref="CP29">IF(INDEX(Data!FU:FU,$B29)=0,#N/A,INDEX(Data!FU:FU,$B29)-Data!FU$2+INDEX($A29:CO29,,MAX(ISNUMBER($D29:CO29)*COLUMN($D29:CO29))))</f>
        <v>#N/A</v>
      </c>
      <c r="CQ29" s="2" t="e">
        <f t="array" ref="CQ29">IF(INDEX(Data!FV:FV,$B29)=0,#N/A,INDEX(Data!FV:FV,$B29)-Data!FV$2+INDEX($A29:CP29,,MAX(ISNUMBER($D29:CP29)*COLUMN($D29:CP29))))</f>
        <v>#N/A</v>
      </c>
      <c r="CR29" s="2" t="e">
        <f t="array" ref="CR29">IF(INDEX(Data!FW:FW,$B29)=0,#N/A,INDEX(Data!FW:FW,$B29)-Data!FW$2+INDEX($A29:CQ29,,MAX(ISNUMBER($D29:CQ29)*COLUMN($D29:CQ29))))</f>
        <v>#N/A</v>
      </c>
      <c r="CS29" s="2" t="e">
        <f t="array" ref="CS29">IF(INDEX(Data!FX:FX,$B29)=0,#N/A,INDEX(Data!FX:FX,$B29)-Data!FX$2+INDEX($A29:CR29,,MAX(ISNUMBER($D29:CR29)*COLUMN($D29:CR29))))</f>
        <v>#N/A</v>
      </c>
      <c r="CT29" s="2" t="e">
        <f t="array" ref="CT29">IF(INDEX(Data!FY:FY,$B29)=0,#N/A,INDEX(Data!FY:FY,$B29)-Data!FY$2+INDEX($A29:CS29,,MAX(ISNUMBER($D29:CS29)*COLUMN($D29:CS29))))</f>
        <v>#N/A</v>
      </c>
      <c r="CU29" s="2" t="e">
        <f t="array" ref="CU29">IF(INDEX(Data!FZ:FZ,$B29)=0,#N/A,INDEX(Data!FZ:FZ,$B29)-Data!FZ$2+INDEX($A29:CT29,,MAX(ISNUMBER($D29:CT29)*COLUMN($D29:CT29))))</f>
        <v>#N/A</v>
      </c>
      <c r="CV29" s="2" t="e">
        <f t="array" ref="CV29">IF(INDEX(Data!GA:GA,$B29)=0,#N/A,INDEX(Data!GA:GA,$B29)-Data!GA$2+INDEX($A29:CU29,,MAX(ISNUMBER($D29:CU29)*COLUMN($D29:CU29))))</f>
        <v>#N/A</v>
      </c>
      <c r="CW29" s="2" t="e">
        <f t="array" ref="CW29">IF(INDEX(Data!GB:GB,$B29)=0,#N/A,INDEX(Data!GB:GB,$B29)-Data!GB$2+INDEX($A29:CV29,,MAX(ISNUMBER($D29:CV29)*COLUMN($D29:CV29))))</f>
        <v>#N/A</v>
      </c>
      <c r="CX29" s="2" t="e">
        <f t="array" ref="CX29">IF(INDEX(Data!GC:GC,$B29)=0,#N/A,INDEX(Data!GC:GC,$B29)-Data!GC$2+INDEX($A29:CW29,,MAX(ISNUMBER($D29:CW29)*COLUMN($D29:CW29))))</f>
        <v>#N/A</v>
      </c>
      <c r="CY29" s="2" t="e">
        <f t="array" ref="CY29">IF(INDEX(Data!GD:GD,$B29)=0,#N/A,INDEX(Data!GD:GD,$B29)-Data!GD$2+INDEX($A29:CX29,,MAX(ISNUMBER($D29:CX29)*COLUMN($D29:CX29))))</f>
        <v>#N/A</v>
      </c>
      <c r="CZ29" s="2" t="e">
        <f t="array" ref="CZ29">IF(INDEX(Data!GE:GE,$B29)=0,#N/A,INDEX(Data!GE:GE,$B29)-Data!GE$2+INDEX($A29:CY29,,MAX(ISNUMBER($D29:CY29)*COLUMN($D29:CY29))))</f>
        <v>#N/A</v>
      </c>
      <c r="DA29" s="2" t="e">
        <f t="array" ref="DA29">IF(INDEX(Data!GF:GF,$B29)=0,#N/A,INDEX(Data!GF:GF,$B29)-Data!GF$2+INDEX($A29:CZ29,,MAX(ISNUMBER($D29:CZ29)*COLUMN($D29:CZ29))))</f>
        <v>#N/A</v>
      </c>
      <c r="DB29" s="2" t="e">
        <f t="array" ref="DB29">IF(INDEX(Data!GG:GG,$B29)=0,#N/A,INDEX(Data!GG:GG,$B29)-Data!GG$2+INDEX($A29:DA29,,MAX(ISNUMBER($D29:DA29)*COLUMN($D29:DA29))))</f>
        <v>#N/A</v>
      </c>
      <c r="DC29" s="2" t="e">
        <f t="array" ref="DC29">IF(INDEX(Data!GH:GH,$B29)=0,#N/A,INDEX(Data!GH:GH,$B29)-Data!GH$2+INDEX($A29:DB29,,MAX(ISNUMBER($D29:DB29)*COLUMN($D29:DB29))))</f>
        <v>#N/A</v>
      </c>
      <c r="DD29" s="2" t="e">
        <f t="array" ref="DD29">IF(INDEX(Data!GI:GI,$B29)=0,#N/A,INDEX(Data!GI:GI,$B29)-Data!GI$2+INDEX($A29:DC29,,MAX(ISNUMBER($D29:DC29)*COLUMN($D29:DC29))))</f>
        <v>#N/A</v>
      </c>
      <c r="DE29" s="2" t="e">
        <f t="array" ref="DE29">IF(INDEX(Data!GJ:GJ,$B29)=0,#N/A,INDEX(Data!GJ:GJ,$B29)-Data!GJ$2+INDEX($A29:DD29,,MAX(ISNUMBER($D29:DD29)*COLUMN($D29:DD29))))</f>
        <v>#N/A</v>
      </c>
      <c r="DF29" s="2" t="e">
        <f t="array" ref="DF29">IF(INDEX(Data!GK:GK,$B29)=0,#N/A,INDEX(Data!GK:GK,$B29)-Data!GK$2+INDEX($A29:DE29,,MAX(ISNUMBER($D29:DE29)*COLUMN($D29:DE29))))</f>
        <v>#N/A</v>
      </c>
      <c r="DG29" s="2" t="e">
        <f t="array" ref="DG29">IF(INDEX(Data!GL:GL,$B29)=0,#N/A,INDEX(Data!GL:GL,$B29)-Data!GL$2+INDEX($A29:DF29,,MAX(ISNUMBER($D29:DF29)*COLUMN($D29:DF29))))</f>
        <v>#N/A</v>
      </c>
      <c r="DH29" s="2" t="e">
        <f t="array" ref="DH29">IF(INDEX(Data!GM:GM,$B29)=0,#N/A,INDEX(Data!GM:GM,$B29)-Data!GM$2+INDEX($A29:DG29,,MAX(ISNUMBER($D29:DG29)*COLUMN($D29:DG29))))</f>
        <v>#N/A</v>
      </c>
      <c r="DI29" s="2" t="e">
        <f t="array" ref="DI29">IF(INDEX(Data!GN:GN,$B29)=0,#N/A,INDEX(Data!GN:GN,$B29)-Data!GN$2+INDEX($A29:DH29,,MAX(ISNUMBER($D29:DH29)*COLUMN($D29:DH29))))</f>
        <v>#N/A</v>
      </c>
      <c r="DJ29" s="2" t="e">
        <f t="array" ref="DJ29">IF(INDEX(Data!GO:GO,$B29)=0,#N/A,INDEX(Data!GO:GO,$B29)-Data!GO$2+INDEX($A29:DI29,,MAX(ISNUMBER($D29:DI29)*COLUMN($D29:DI29))))</f>
        <v>#N/A</v>
      </c>
      <c r="DK29" s="2" t="e">
        <f t="array" ref="DK29">IF(INDEX(Data!GP:GP,$B29)=0,#N/A,INDEX(Data!GP:GP,$B29)-Data!GP$2+INDEX($A29:DJ29,,MAX(ISNUMBER($D29:DJ29)*COLUMN($D29:DJ29))))</f>
        <v>#N/A</v>
      </c>
      <c r="DL29" s="2" t="e">
        <f t="array" ref="DL29">IF(INDEX(Data!GQ:GQ,$B29)=0,#N/A,INDEX(Data!GQ:GQ,$B29)-Data!GQ$2+INDEX($A29:DK29,,MAX(ISNUMBER($D29:DK29)*COLUMN($D29:DK29))))</f>
        <v>#N/A</v>
      </c>
      <c r="DM29" s="2" t="e">
        <f t="array" ref="DM29">IF(INDEX(Data!GR:GR,$B29)=0,#N/A,INDEX(Data!GR:GR,$B29)-Data!GR$2+INDEX($A29:DL29,,MAX(ISNUMBER($D29:DL29)*COLUMN($D29:DL29))))</f>
        <v>#N/A</v>
      </c>
      <c r="DN29" s="2" t="e">
        <f t="array" ref="DN29">IF(INDEX(Data!GS:GS,$B29)=0,#N/A,INDEX(Data!GS:GS,$B29)-Data!GS$2+INDEX($A29:DM29,,MAX(ISNUMBER($D29:DM29)*COLUMN($D29:DM29))))</f>
        <v>#N/A</v>
      </c>
      <c r="DO29" s="2" t="e">
        <f t="array" ref="DO29">IF(INDEX(Data!GT:GT,$B29)=0,#N/A,INDEX(Data!GT:GT,$B29)-Data!GT$2+INDEX($A29:DN29,,MAX(ISNUMBER($D29:DN29)*COLUMN($D29:DN29))))</f>
        <v>#N/A</v>
      </c>
      <c r="DP29" s="2" t="e">
        <f t="array" ref="DP29">IF(INDEX(Data!GU:GU,$B29)=0,#N/A,INDEX(Data!GU:GU,$B29)-Data!GU$2+INDEX($A29:DO29,,MAX(ISNUMBER($D29:DO29)*COLUMN($D29:DO29))))</f>
        <v>#N/A</v>
      </c>
      <c r="DQ29" s="2" t="e">
        <f t="array" ref="DQ29">IF(INDEX(Data!GV:GV,$B29)=0,#N/A,INDEX(Data!GV:GV,$B29)-Data!GV$2+INDEX($A29:DP29,,MAX(ISNUMBER($D29:DP29)*COLUMN($D29:DP29))))</f>
        <v>#N/A</v>
      </c>
      <c r="DR29" s="2" t="e">
        <f t="array" ref="DR29">IF(INDEX(Data!GW:GW,$B29)=0,#N/A,INDEX(Data!GW:GW,$B29)-Data!GW$2+INDEX($A29:DQ29,,MAX(ISNUMBER($D29:DQ29)*COLUMN($D29:DQ29))))</f>
        <v>#N/A</v>
      </c>
      <c r="DS29" s="2" t="e">
        <f t="array" ref="DS29">IF(INDEX(Data!GX:GX,$B29)=0,#N/A,INDEX(Data!GX:GX,$B29)-Data!GX$2+INDEX($A29:DR29,,MAX(ISNUMBER($D29:DR29)*COLUMN($D29:DR29))))</f>
        <v>#N/A</v>
      </c>
      <c r="DT29" s="2" t="e">
        <f t="array" ref="DT29">IF(INDEX(Data!GY:GY,$B29)=0,#N/A,INDEX(Data!GY:GY,$B29)-Data!GY$2+INDEX($A29:DS29,,MAX(ISNUMBER($D29:DS29)*COLUMN($D29:DS29))))</f>
        <v>#N/A</v>
      </c>
      <c r="DU29" s="2" t="e">
        <f t="array" ref="DU29">IF(INDEX(Data!GZ:GZ,$B29)=0,#N/A,INDEX(Data!GZ:GZ,$B29)-Data!GZ$2+INDEX($A29:DT29,,MAX(ISNUMBER($D29:DT29)*COLUMN($D29:DT29))))</f>
        <v>#N/A</v>
      </c>
      <c r="DV29" s="2" t="e">
        <f t="array" ref="DV29">IF(INDEX(Data!HA:HA,$B29)=0,#N/A,INDEX(Data!HA:HA,$B29)-Data!HA$2+INDEX($A29:DU29,,MAX(ISNUMBER($D29:DU29)*COLUMN($D29:DU29))))</f>
        <v>#N/A</v>
      </c>
      <c r="DW29" s="2" t="e">
        <f t="array" ref="DW29">IF(INDEX(Data!HB:HB,$B29)=0,#N/A,INDEX(Data!HB:HB,$B29)-Data!HB$2+INDEX($A29:DV29,,MAX(ISNUMBER($D29:DV29)*COLUMN($D29:DV29))))</f>
        <v>#N/A</v>
      </c>
      <c r="DX29" s="2" t="e">
        <f t="array" ref="DX29">IF(INDEX(Data!HC:HC,$B29)=0,#N/A,INDEX(Data!HC:HC,$B29)-Data!HC$2+INDEX($A29:DW29,,MAX(ISNUMBER($D29:DW29)*COLUMN($D29:DW29))))</f>
        <v>#N/A</v>
      </c>
      <c r="DY29" s="2" t="e">
        <f t="array" ref="DY29">IF(INDEX(Data!HD:HD,$B29)=0,#N/A,INDEX(Data!HD:HD,$B29)-Data!HD$2+INDEX($A29:DX29,,MAX(ISNUMBER($D29:DX29)*COLUMN($D29:DX29))))</f>
        <v>#N/A</v>
      </c>
      <c r="DZ29" s="2" t="e">
        <f t="array" ref="DZ29">IF(INDEX(Data!HE:HE,$B29)=0,#N/A,INDEX(Data!HE:HE,$B29)-Data!HE$2+INDEX($A29:DY29,,MAX(ISNUMBER($D29:DY29)*COLUMN($D29:DY29))))</f>
        <v>#N/A</v>
      </c>
      <c r="EA29" s="2" t="e">
        <f t="array" ref="EA29">IF(INDEX(Data!HF:HF,$B29)=0,#N/A,INDEX(Data!HF:HF,$B29)-Data!HF$2+INDEX($A29:DZ29,,MAX(ISNUMBER($D29:DZ29)*COLUMN($D29:DZ29))))</f>
        <v>#N/A</v>
      </c>
      <c r="EB29" s="2" t="e">
        <f t="array" ref="EB29">IF(INDEX(Data!HG:HG,$B29)=0,#N/A,INDEX(Data!HG:HG,$B29)-Data!HG$2+INDEX($A29:EA29,,MAX(ISNUMBER($D29:EA29)*COLUMN($D29:EA29))))</f>
        <v>#N/A</v>
      </c>
      <c r="EC29" s="2" t="e">
        <f t="array" ref="EC29">IF(INDEX(Data!HH:HH,$B29)=0,#N/A,INDEX(Data!HH:HH,$B29)-Data!HH$2+INDEX($A29:EB29,,MAX(ISNUMBER($D29:EB29)*COLUMN($D29:EB29))))</f>
        <v>#N/A</v>
      </c>
      <c r="ED29" s="2" t="e">
        <f t="array" ref="ED29">IF(INDEX(Data!HI:HI,$B29)=0,#N/A,INDEX(Data!HI:HI,$B29)-Data!HI$2+INDEX($A29:EC29,,MAX(ISNUMBER($D29:EC29)*COLUMN($D29:EC29))))</f>
        <v>#N/A</v>
      </c>
      <c r="EE29" s="2" t="e">
        <f t="array" ref="EE29">IF(INDEX(Data!HJ:HJ,$B29)=0,#N/A,INDEX(Data!HJ:HJ,$B29)-Data!HJ$2+INDEX($A29:ED29,,MAX(ISNUMBER($D29:ED29)*COLUMN($D29:ED29))))</f>
        <v>#N/A</v>
      </c>
      <c r="EF29" s="2" t="e">
        <f t="array" ref="EF29">IF(INDEX(Data!HK:HK,$B29)=0,#N/A,INDEX(Data!HK:HK,$B29)-Data!HK$2+INDEX($A29:EE29,,MAX(ISNUMBER($D29:EE29)*COLUMN($D29:EE29))))</f>
        <v>#N/A</v>
      </c>
      <c r="EG29" s="2" t="e">
        <f t="array" ref="EG29">IF(INDEX(Data!HL:HL,$B29)=0,#N/A,INDEX(Data!HL:HL,$B29)-Data!HL$2+INDEX($A29:EF29,,MAX(ISNUMBER($D29:EF29)*COLUMN($D29:EF29))))</f>
        <v>#N/A</v>
      </c>
      <c r="EH29" s="2" t="e">
        <f t="array" ref="EH29">IF(INDEX(Data!HM:HM,$B29)=0,#N/A,INDEX(Data!HM:HM,$B29)-Data!HM$2+INDEX($A29:EG29,,MAX(ISNUMBER($D29:EG29)*COLUMN($D29:EG29))))</f>
        <v>#N/A</v>
      </c>
      <c r="EI29" s="2" t="e">
        <f t="array" ref="EI29">IF(INDEX(Data!HN:HN,$B29)=0,#N/A,INDEX(Data!HN:HN,$B29)-Data!HN$2+INDEX($A29:EH29,,MAX(ISNUMBER($D29:EH29)*COLUMN($D29:EH29))))</f>
        <v>#N/A</v>
      </c>
    </row>
    <row r="30" spans="1:139" x14ac:dyDescent="0.25">
      <c r="A30" s="2" t="str">
        <f>Data!CG105</f>
        <v>Reinhold Schachner</v>
      </c>
      <c r="B30" s="2">
        <f>MATCH(A30,Data!CG:CG,0)</f>
        <v>105</v>
      </c>
      <c r="C30" s="2">
        <f ca="1">COUNTIF(OFFSET(Data!$CJ$1:$EZ$78,B30-1,0,1),"&gt;0")</f>
        <v>26</v>
      </c>
      <c r="D30" s="2">
        <v>0</v>
      </c>
      <c r="E30" s="2">
        <f t="array" ref="E30">IF(INDEX(Data!CJ:CJ,$B30)=0,#N/A,INDEX(Data!CJ:CJ,$B30)-Data!CJ$2+INDEX($A30:D30,,MAX(ISNUMBER($D30:D30)*COLUMN($D30:D30))))</f>
        <v>0</v>
      </c>
      <c r="F30" s="2">
        <f t="array" ref="F30">IF(INDEX(Data!CK:CK,$B30)=0,#N/A,INDEX(Data!CK:CK,$B30)-Data!CK$2+INDEX($A30:E30,,MAX(ISNUMBER($D30:E30)*COLUMN($D30:E30))))</f>
        <v>0</v>
      </c>
      <c r="G30" s="2">
        <f t="array" ref="G30">IF(INDEX(Data!CL:CL,$B30)=0,#N/A,INDEX(Data!CL:CL,$B30)-Data!CL$2+INDEX($A30:F30,,MAX(ISNUMBER($D30:F30)*COLUMN($D30:F30))))</f>
        <v>2</v>
      </c>
      <c r="H30" s="2">
        <f t="array" ref="H30">IF(INDEX(Data!CM:CM,$B30)=0,#N/A,INDEX(Data!CM:CM,$B30)-Data!CM$2+INDEX($A30:G30,,MAX(ISNUMBER($D30:G30)*COLUMN($D30:G30))))</f>
        <v>2</v>
      </c>
      <c r="I30" s="2">
        <f t="array" ref="I30">IF(INDEX(Data!CN:CN,$B30)=0,#N/A,INDEX(Data!CN:CN,$B30)-Data!CN$2+INDEX($A30:H30,,MAX(ISNUMBER($D30:H30)*COLUMN($D30:H30))))</f>
        <v>2</v>
      </c>
      <c r="J30" s="2">
        <f t="array" ref="J30">IF(INDEX(Data!CO:CO,$B30)=0,#N/A,INDEX(Data!CO:CO,$B30)-Data!CO$2+INDEX($A30:I30,,MAX(ISNUMBER($D30:I30)*COLUMN($D30:I30))))</f>
        <v>4</v>
      </c>
      <c r="K30" s="2">
        <f t="array" ref="K30">IF(INDEX(Data!CP:CP,$B30)=0,#N/A,INDEX(Data!CP:CP,$B30)-Data!CP$2+INDEX($A30:J30,,MAX(ISNUMBER($D30:J30)*COLUMN($D30:J30))))</f>
        <v>4</v>
      </c>
      <c r="L30" s="2">
        <f t="array" ref="L30">IF(INDEX(Data!CQ:CQ,$B30)=0,#N/A,INDEX(Data!CQ:CQ,$B30)-Data!CQ$2+INDEX($A30:K30,,MAX(ISNUMBER($D30:K30)*COLUMN($D30:K30))))</f>
        <v>5</v>
      </c>
      <c r="M30" s="2">
        <f t="array" ref="M30">IF(INDEX(Data!CR:CR,$B30)=0,#N/A,INDEX(Data!CR:CR,$B30)-Data!CR$2+INDEX($A30:L30,,MAX(ISNUMBER($D30:L30)*COLUMN($D30:L30))))</f>
        <v>5</v>
      </c>
      <c r="N30" s="2">
        <f t="array" ref="N30">IF(INDEX(Data!CS:CS,$B30)=0,#N/A,INDEX(Data!CS:CS,$B30)-Data!CS$2+INDEX($A30:M30,,MAX(ISNUMBER($D30:M30)*COLUMN($D30:M30))))</f>
        <v>6</v>
      </c>
      <c r="O30" s="2">
        <f t="array" ref="O30">IF(INDEX(Data!CT:CT,$B30)=0,#N/A,INDEX(Data!CT:CT,$B30)-Data!CT$2+INDEX($A30:N30,,MAX(ISNUMBER($D30:N30)*COLUMN($D30:N30))))</f>
        <v>6</v>
      </c>
      <c r="P30" s="2">
        <f t="array" ref="P30">IF(INDEX(Data!CU:CU,$B30)=0,#N/A,INDEX(Data!CU:CU,$B30)-Data!CU$2+INDEX($A30:O30,,MAX(ISNUMBER($D30:O30)*COLUMN($D30:O30))))</f>
        <v>6</v>
      </c>
      <c r="Q30" s="2">
        <f t="array" ref="Q30">IF(INDEX(Data!CV:CV,$B30)=0,#N/A,INDEX(Data!CV:CV,$B30)-Data!CV$2+INDEX($A30:P30,,MAX(ISNUMBER($D30:P30)*COLUMN($D30:P30))))</f>
        <v>7</v>
      </c>
      <c r="R30" s="2">
        <f t="array" ref="R30">IF(INDEX(Data!CW:CW,$B30)=0,#N/A,INDEX(Data!CW:CW,$B30)-Data!CW$2+INDEX($A30:Q30,,MAX(ISNUMBER($D30:Q30)*COLUMN($D30:Q30))))</f>
        <v>8</v>
      </c>
      <c r="S30" s="2">
        <f t="array" ref="S30">IF(INDEX(Data!CX:CX,$B30)=0,#N/A,INDEX(Data!CX:CX,$B30)-Data!CX$2+INDEX($A30:R30,,MAX(ISNUMBER($D30:R30)*COLUMN($D30:R30))))</f>
        <v>9</v>
      </c>
      <c r="T30" s="2">
        <f t="array" ref="T30">IF(INDEX(Data!CY:CY,$B30)=0,#N/A,INDEX(Data!CY:CY,$B30)-Data!CY$2+INDEX($A30:S30,,MAX(ISNUMBER($D30:S30)*COLUMN($D30:S30))))</f>
        <v>11</v>
      </c>
      <c r="U30" s="2">
        <f t="array" ref="U30">IF(INDEX(Data!CZ:CZ,$B30)=0,#N/A,INDEX(Data!CZ:CZ,$B30)-Data!CZ$2+INDEX($A30:T30,,MAX(ISNUMBER($D30:T30)*COLUMN($D30:T30))))</f>
        <v>11</v>
      </c>
      <c r="V30" s="2">
        <f t="array" ref="V30">IF(INDEX(Data!DA:DA,$B30)=0,#N/A,INDEX(Data!DA:DA,$B30)-Data!DA$2+INDEX($A30:U30,,MAX(ISNUMBER($D30:U30)*COLUMN($D30:U30))))</f>
        <v>12</v>
      </c>
      <c r="W30" s="2">
        <f t="array" ref="W30">IF(INDEX(Data!DB:DB,$B30)=0,#N/A,INDEX(Data!DB:DB,$B30)-Data!DB$2+INDEX($A30:V30,,MAX(ISNUMBER($D30:V30)*COLUMN($D30:V30))))</f>
        <v>12</v>
      </c>
      <c r="X30" s="2">
        <f t="array" ref="X30">IF(INDEX(Data!DC:DC,$B30)=0,#N/A,INDEX(Data!DC:DC,$B30)-Data!DC$2+INDEX($A30:W30,,MAX(ISNUMBER($D30:W30)*COLUMN($D30:W30))))</f>
        <v>12</v>
      </c>
      <c r="Y30" s="2">
        <f t="array" ref="Y30">IF(INDEX(Data!DD:DD,$B30)=0,#N/A,INDEX(Data!DD:DD,$B30)-Data!DD$2+INDEX($A30:X30,,MAX(ISNUMBER($D30:X30)*COLUMN($D30:X30))))</f>
        <v>12</v>
      </c>
      <c r="Z30" s="2">
        <f t="array" ref="Z30">IF(INDEX(Data!DE:DE,$B30)=0,#N/A,INDEX(Data!DE:DE,$B30)-Data!DE$2+INDEX($A30:Y30,,MAX(ISNUMBER($D30:Y30)*COLUMN($D30:Y30))))</f>
        <v>13</v>
      </c>
      <c r="AA30" s="2">
        <f t="array" ref="AA30">IF(INDEX(Data!DF:DF,$B30)=0,#N/A,INDEX(Data!DF:DF,$B30)-Data!DF$2+INDEX($A30:Z30,,MAX(ISNUMBER($D30:Z30)*COLUMN($D30:Z30))))</f>
        <v>15</v>
      </c>
      <c r="AB30" s="2">
        <f t="array" ref="AB30">IF(INDEX(Data!DG:DG,$B30)=0,#N/A,INDEX(Data!DG:DG,$B30)-Data!DG$2+INDEX($A30:AA30,,MAX(ISNUMBER($D30:AA30)*COLUMN($D30:AA30))))</f>
        <v>16</v>
      </c>
      <c r="AC30" s="2">
        <f t="array" ref="AC30">IF(INDEX(Data!DH:DH,$B30)=0,#N/A,INDEX(Data!DH:DH,$B30)-Data!DH$2+INDEX($A30:AB30,,MAX(ISNUMBER($D30:AB30)*COLUMN($D30:AB30))))</f>
        <v>16</v>
      </c>
      <c r="AD30" s="2">
        <f t="array" ref="AD30">IF(INDEX(Data!DI:DI,$B30)=0,#N/A,INDEX(Data!DI:DI,$B30)-Data!DI$2+INDEX($A30:AC30,,MAX(ISNUMBER($D30:AC30)*COLUMN($D30:AC30))))</f>
        <v>17</v>
      </c>
      <c r="AE30" s="2" t="e">
        <f t="array" ref="AE30">IF(INDEX(Data!DJ:DJ,$B30)=0,#N/A,INDEX(Data!DJ:DJ,$B30)-Data!DJ$2+INDEX($A30:AD30,,MAX(ISNUMBER($D30:AD30)*COLUMN($D30:AD30))))</f>
        <v>#N/A</v>
      </c>
      <c r="AF30" s="2" t="e">
        <f t="array" ref="AF30">IF(INDEX(Data!DK:DK,$B30)=0,#N/A,INDEX(Data!DK:DK,$B30)-Data!DK$2+INDEX($A30:AE30,,MAX(ISNUMBER($D30:AE30)*COLUMN($D30:AE30))))</f>
        <v>#N/A</v>
      </c>
      <c r="AG30" s="2" t="e">
        <f t="array" ref="AG30">IF(INDEX(Data!DL:DL,$B30)=0,#N/A,INDEX(Data!DL:DL,$B30)-Data!DL$2+INDEX($A30:AF30,,MAX(ISNUMBER($D30:AF30)*COLUMN($D30:AF30))))</f>
        <v>#N/A</v>
      </c>
      <c r="AH30" s="2" t="e">
        <f t="array" ref="AH30">IF(INDEX(Data!DM:DM,$B30)=0,#N/A,INDEX(Data!DM:DM,$B30)-Data!DM$2+INDEX($A30:AG30,,MAX(ISNUMBER($D30:AG30)*COLUMN($D30:AG30))))</f>
        <v>#N/A</v>
      </c>
      <c r="AI30" s="2" t="e">
        <f t="array" ref="AI30">IF(INDEX(Data!DN:DN,$B30)=0,#N/A,INDEX(Data!DN:DN,$B30)-Data!DN$2+INDEX($A30:AH30,,MAX(ISNUMBER($D30:AH30)*COLUMN($D30:AH30))))</f>
        <v>#N/A</v>
      </c>
      <c r="AJ30" s="2" t="e">
        <f t="array" ref="AJ30">IF(INDEX(Data!DO:DO,$B30)=0,#N/A,INDEX(Data!DO:DO,$B30)-Data!DO$2+INDEX($A30:AI30,,MAX(ISNUMBER($D30:AI30)*COLUMN($D30:AI30))))</f>
        <v>#N/A</v>
      </c>
      <c r="AK30" s="2" t="e">
        <f t="array" ref="AK30">IF(INDEX(Data!DP:DP,$B30)=0,#N/A,INDEX(Data!DP:DP,$B30)-Data!DP$2+INDEX($A30:AJ30,,MAX(ISNUMBER($D30:AJ30)*COLUMN($D30:AJ30))))</f>
        <v>#N/A</v>
      </c>
      <c r="AL30" s="2" t="e">
        <f t="array" ref="AL30">IF(INDEX(Data!DQ:DQ,$B30)=0,#N/A,INDEX(Data!DQ:DQ,$B30)-Data!DQ$2+INDEX($A30:AK30,,MAX(ISNUMBER($D30:AK30)*COLUMN($D30:AK30))))</f>
        <v>#N/A</v>
      </c>
      <c r="AM30" s="2" t="e">
        <f t="array" ref="AM30">IF(INDEX(Data!DR:DR,$B30)=0,#N/A,INDEX(Data!DR:DR,$B30)-Data!DR$2+INDEX($A30:AL30,,MAX(ISNUMBER($D30:AL30)*COLUMN($D30:AL30))))</f>
        <v>#N/A</v>
      </c>
      <c r="AN30" s="2" t="e">
        <f t="array" ref="AN30">IF(INDEX(Data!DS:DS,$B30)=0,#N/A,INDEX(Data!DS:DS,$B30)-Data!DS$2+INDEX($A30:AM30,,MAX(ISNUMBER($D30:AM30)*COLUMN($D30:AM30))))</f>
        <v>#N/A</v>
      </c>
      <c r="AO30" s="2" t="e">
        <f t="array" ref="AO30">IF(INDEX(Data!DT:DT,$B30)=0,#N/A,INDEX(Data!DT:DT,$B30)-Data!DT$2+INDEX($A30:AN30,,MAX(ISNUMBER($D30:AN30)*COLUMN($D30:AN30))))</f>
        <v>#N/A</v>
      </c>
      <c r="AP30" s="2" t="e">
        <f t="array" ref="AP30">IF(INDEX(Data!DU:DU,$B30)=0,#N/A,INDEX(Data!DU:DU,$B30)-Data!DU$2+INDEX($A30:AO30,,MAX(ISNUMBER($D30:AO30)*COLUMN($D30:AO30))))</f>
        <v>#N/A</v>
      </c>
      <c r="AQ30" s="2" t="e">
        <f t="array" ref="AQ30">IF(INDEX(Data!DV:DV,$B30)=0,#N/A,INDEX(Data!DV:DV,$B30)-Data!DV$2+INDEX($A30:AP30,,MAX(ISNUMBER($D30:AP30)*COLUMN($D30:AP30))))</f>
        <v>#N/A</v>
      </c>
      <c r="AR30" s="2" t="e">
        <f t="array" ref="AR30">IF(INDEX(Data!DW:DW,$B30)=0,#N/A,INDEX(Data!DW:DW,$B30)-Data!DW$2+INDEX($A30:AQ30,,MAX(ISNUMBER($D30:AQ30)*COLUMN($D30:AQ30))))</f>
        <v>#N/A</v>
      </c>
      <c r="AS30" s="2" t="e">
        <f t="array" ref="AS30">IF(INDEX(Data!DX:DX,$B30)=0,#N/A,INDEX(Data!DX:DX,$B30)-Data!DX$2+INDEX($A30:AR30,,MAX(ISNUMBER($D30:AR30)*COLUMN($D30:AR30))))</f>
        <v>#N/A</v>
      </c>
      <c r="AT30" s="2" t="e">
        <f t="array" ref="AT30">IF(INDEX(Data!DY:DY,$B30)=0,#N/A,INDEX(Data!DY:DY,$B30)-Data!DY$2+INDEX($A30:AS30,,MAX(ISNUMBER($D30:AS30)*COLUMN($D30:AS30))))</f>
        <v>#N/A</v>
      </c>
      <c r="AU30" s="2" t="e">
        <f t="array" ref="AU30">IF(INDEX(Data!DZ:DZ,$B30)=0,#N/A,INDEX(Data!DZ:DZ,$B30)-Data!DZ$2+INDEX($A30:AT30,,MAX(ISNUMBER($D30:AT30)*COLUMN($D30:AT30))))</f>
        <v>#N/A</v>
      </c>
      <c r="AV30" s="2" t="e">
        <f t="array" ref="AV30">IF(INDEX(Data!EA:EA,$B30)=0,#N/A,INDEX(Data!EA:EA,$B30)-Data!EA$2+INDEX($A30:AU30,,MAX(ISNUMBER($D30:AU30)*COLUMN($D30:AU30))))</f>
        <v>#N/A</v>
      </c>
      <c r="AW30" s="2" t="e">
        <f t="array" ref="AW30">IF(INDEX(Data!EB:EB,$B30)=0,#N/A,INDEX(Data!EB:EB,$B30)-Data!EB$2+INDEX($A30:AV30,,MAX(ISNUMBER($D30:AV30)*COLUMN($D30:AV30))))</f>
        <v>#N/A</v>
      </c>
      <c r="AX30" s="2" t="e">
        <f t="array" ref="AX30">IF(INDEX(Data!EC:EC,$B30)=0,#N/A,INDEX(Data!EC:EC,$B30)-Data!EC$2+INDEX($A30:AW30,,MAX(ISNUMBER($D30:AW30)*COLUMN($D30:AW30))))</f>
        <v>#N/A</v>
      </c>
      <c r="AY30" s="2" t="e">
        <f t="array" ref="AY30">IF(INDEX(Data!ED:ED,$B30)=0,#N/A,INDEX(Data!ED:ED,$B30)-Data!ED$2+INDEX($A30:AX30,,MAX(ISNUMBER($D30:AX30)*COLUMN($D30:AX30))))</f>
        <v>#N/A</v>
      </c>
      <c r="AZ30" s="2" t="e">
        <f t="array" ref="AZ30">IF(INDEX(Data!EE:EE,$B30)=0,#N/A,INDEX(Data!EE:EE,$B30)-Data!EE$2+INDEX($A30:AY30,,MAX(ISNUMBER($D30:AY30)*COLUMN($D30:AY30))))</f>
        <v>#N/A</v>
      </c>
      <c r="BA30" s="2" t="e">
        <f t="array" ref="BA30">IF(INDEX(Data!EF:EF,$B30)=0,#N/A,INDEX(Data!EF:EF,$B30)-Data!EF$2+INDEX($A30:AZ30,,MAX(ISNUMBER($D30:AZ30)*COLUMN($D30:AZ30))))</f>
        <v>#N/A</v>
      </c>
      <c r="BB30" s="2" t="e">
        <f t="array" ref="BB30">IF(INDEX(Data!EG:EG,$B30)=0,#N/A,INDEX(Data!EG:EG,$B30)-Data!EG$2+INDEX($A30:BA30,,MAX(ISNUMBER($D30:BA30)*COLUMN($D30:BA30))))</f>
        <v>#N/A</v>
      </c>
      <c r="BC30" s="2" t="e">
        <f t="array" ref="BC30">IF(INDEX(Data!EH:EH,$B30)=0,#N/A,INDEX(Data!EH:EH,$B30)-Data!EH$2+INDEX($A30:BB30,,MAX(ISNUMBER($D30:BB30)*COLUMN($D30:BB30))))</f>
        <v>#N/A</v>
      </c>
      <c r="BD30" s="2" t="e">
        <f t="array" ref="BD30">IF(INDEX(Data!EI:EI,$B30)=0,#N/A,INDEX(Data!EI:EI,$B30)-Data!EI$2+INDEX($A30:BC30,,MAX(ISNUMBER($D30:BC30)*COLUMN($D30:BC30))))</f>
        <v>#N/A</v>
      </c>
      <c r="BE30" s="2" t="e">
        <f t="array" ref="BE30">IF(INDEX(Data!EJ:EJ,$B30)=0,#N/A,INDEX(Data!EJ:EJ,$B30)-Data!EJ$2+INDEX($A30:BD30,,MAX(ISNUMBER($D30:BD30)*COLUMN($D30:BD30))))</f>
        <v>#N/A</v>
      </c>
      <c r="BF30" s="2" t="e">
        <f t="array" ref="BF30">IF(INDEX(Data!EK:EK,$B30)=0,#N/A,INDEX(Data!EK:EK,$B30)-Data!EK$2+INDEX($A30:BE30,,MAX(ISNUMBER($D30:BE30)*COLUMN($D30:BE30))))</f>
        <v>#N/A</v>
      </c>
      <c r="BG30" s="2" t="e">
        <f t="array" ref="BG30">IF(INDEX(Data!EL:EL,$B30)=0,#N/A,INDEX(Data!EL:EL,$B30)-Data!EL$2+INDEX($A30:BF30,,MAX(ISNUMBER($D30:BF30)*COLUMN($D30:BF30))))</f>
        <v>#N/A</v>
      </c>
      <c r="BH30" s="2" t="e">
        <f t="array" ref="BH30">IF(INDEX(Data!EM:EM,$B30)=0,#N/A,INDEX(Data!EM:EM,$B30)-Data!EM$2+INDEX($A30:BG30,,MAX(ISNUMBER($D30:BG30)*COLUMN($D30:BG30))))</f>
        <v>#N/A</v>
      </c>
      <c r="BI30" s="2" t="e">
        <f t="array" ref="BI30">IF(INDEX(Data!EN:EN,$B30)=0,#N/A,INDEX(Data!EN:EN,$B30)-Data!EN$2+INDEX($A30:BH30,,MAX(ISNUMBER($D30:BH30)*COLUMN($D30:BH30))))</f>
        <v>#N/A</v>
      </c>
      <c r="BJ30" s="2" t="e">
        <f t="array" ref="BJ30">IF(INDEX(Data!EO:EO,$B30)=0,#N/A,INDEX(Data!EO:EO,$B30)-Data!EO$2+INDEX($A30:BI30,,MAX(ISNUMBER($D30:BI30)*COLUMN($D30:BI30))))</f>
        <v>#N/A</v>
      </c>
      <c r="BK30" s="2" t="e">
        <f t="array" ref="BK30">IF(INDEX(Data!EP:EP,$B30)=0,#N/A,INDEX(Data!EP:EP,$B30)-Data!EP$2+INDEX($A30:BJ30,,MAX(ISNUMBER($D30:BJ30)*COLUMN($D30:BJ30))))</f>
        <v>#N/A</v>
      </c>
      <c r="BL30" s="2" t="e">
        <f t="array" ref="BL30">IF(INDEX(Data!EQ:EQ,$B30)=0,#N/A,INDEX(Data!EQ:EQ,$B30)-Data!EQ$2+INDEX($A30:BK30,,MAX(ISNUMBER($D30:BK30)*COLUMN($D30:BK30))))</f>
        <v>#N/A</v>
      </c>
      <c r="BM30" s="2" t="e">
        <f t="array" ref="BM30">IF(INDEX(Data!ER:ER,$B30)=0,#N/A,INDEX(Data!ER:ER,$B30)-Data!ER$2+INDEX($A30:BL30,,MAX(ISNUMBER($D30:BL30)*COLUMN($D30:BL30))))</f>
        <v>#N/A</v>
      </c>
      <c r="BN30" s="2" t="e">
        <f t="array" ref="BN30">IF(INDEX(Data!ES:ES,$B30)=0,#N/A,INDEX(Data!ES:ES,$B30)-Data!ES$2+INDEX($A30:BM30,,MAX(ISNUMBER($D30:BM30)*COLUMN($D30:BM30))))</f>
        <v>#N/A</v>
      </c>
      <c r="BO30" s="2" t="e">
        <f t="array" ref="BO30">IF(INDEX(Data!ET:ET,$B30)=0,#N/A,INDEX(Data!ET:ET,$B30)-Data!ET$2+INDEX($A30:BN30,,MAX(ISNUMBER($D30:BN30)*COLUMN($D30:BN30))))</f>
        <v>#N/A</v>
      </c>
      <c r="BP30" s="2" t="e">
        <f t="array" ref="BP30">IF(INDEX(Data!EU:EU,$B30)=0,#N/A,INDEX(Data!EU:EU,$B30)-Data!EU$2+INDEX($A30:BO30,,MAX(ISNUMBER($D30:BO30)*COLUMN($D30:BO30))))</f>
        <v>#N/A</v>
      </c>
      <c r="BQ30" s="2" t="e">
        <f t="array" ref="BQ30">IF(INDEX(Data!EV:EV,$B30)=0,#N/A,INDEX(Data!EV:EV,$B30)-Data!EV$2+INDEX($A30:BP30,,MAX(ISNUMBER($D30:BP30)*COLUMN($D30:BP30))))</f>
        <v>#N/A</v>
      </c>
      <c r="BR30" s="2" t="e">
        <f t="array" ref="BR30">IF(INDEX(Data!EW:EW,$B30)=0,#N/A,INDEX(Data!EW:EW,$B30)-Data!EW$2+INDEX($A30:BQ30,,MAX(ISNUMBER($D30:BQ30)*COLUMN($D30:BQ30))))</f>
        <v>#N/A</v>
      </c>
      <c r="BS30" s="2" t="e">
        <f t="array" ref="BS30">IF(INDEX(Data!EX:EX,$B30)=0,#N/A,INDEX(Data!EX:EX,$B30)-Data!EX$2+INDEX($A30:BR30,,MAX(ISNUMBER($D30:BR30)*COLUMN($D30:BR30))))</f>
        <v>#N/A</v>
      </c>
      <c r="BT30" s="2" t="e">
        <f t="array" ref="BT30">IF(INDEX(Data!EY:EY,$B30)=0,#N/A,INDEX(Data!EY:EY,$B30)-Data!EY$2+INDEX($A30:BS30,,MAX(ISNUMBER($D30:BS30)*COLUMN($D30:BS30))))</f>
        <v>#N/A</v>
      </c>
      <c r="BU30" s="2" t="e">
        <f t="array" ref="BU30">IF(INDEX(Data!EZ:EZ,$B30)=0,#N/A,INDEX(Data!EZ:EZ,$B30)-Data!EZ$2+INDEX($A30:BT30,,MAX(ISNUMBER($D30:BT30)*COLUMN($D30:BT30))))</f>
        <v>#N/A</v>
      </c>
      <c r="BV30" s="2" t="e">
        <f t="array" ref="BV30">IF(INDEX(Data!FA:FA,$B30)=0,#N/A,INDEX(Data!FA:FA,$B30)-Data!FA$2+INDEX($A30:BU30,,MAX(ISNUMBER($D30:BU30)*COLUMN($D30:BU30))))</f>
        <v>#N/A</v>
      </c>
      <c r="BW30" s="2" t="e">
        <f t="array" ref="BW30">IF(INDEX(Data!FB:FB,$B30)=0,#N/A,INDEX(Data!FB:FB,$B30)-Data!FB$2+INDEX($A30:BV30,,MAX(ISNUMBER($D30:BV30)*COLUMN($D30:BV30))))</f>
        <v>#N/A</v>
      </c>
      <c r="BX30" s="2" t="e">
        <f t="array" ref="BX30">IF(INDEX(Data!FC:FC,$B30)=0,#N/A,INDEX(Data!FC:FC,$B30)-Data!FC$2+INDEX($A30:BW30,,MAX(ISNUMBER($D30:BW30)*COLUMN($D30:BW30))))</f>
        <v>#N/A</v>
      </c>
      <c r="BY30" s="2" t="e">
        <f t="array" ref="BY30">IF(INDEX(Data!FD:FD,$B30)=0,#N/A,INDEX(Data!FD:FD,$B30)-Data!FD$2+INDEX($A30:BX30,,MAX(ISNUMBER($D30:BX30)*COLUMN($D30:BX30))))</f>
        <v>#N/A</v>
      </c>
      <c r="BZ30" s="2" t="e">
        <f t="array" ref="BZ30">IF(INDEX(Data!FE:FE,$B30)=0,#N/A,INDEX(Data!FE:FE,$B30)-Data!FE$2+INDEX($A30:BY30,,MAX(ISNUMBER($D30:BY30)*COLUMN($D30:BY30))))</f>
        <v>#N/A</v>
      </c>
      <c r="CA30" s="2" t="e">
        <f t="array" ref="CA30">IF(INDEX(Data!FF:FF,$B30)=0,#N/A,INDEX(Data!FF:FF,$B30)-Data!FF$2+INDEX($A30:BZ30,,MAX(ISNUMBER($D30:BZ30)*COLUMN($D30:BZ30))))</f>
        <v>#N/A</v>
      </c>
      <c r="CB30" s="2" t="e">
        <f t="array" ref="CB30">IF(INDEX(Data!FG:FG,$B30)=0,#N/A,INDEX(Data!FG:FG,$B30)-Data!FG$2+INDEX($A30:CA30,,MAX(ISNUMBER($D30:CA30)*COLUMN($D30:CA30))))</f>
        <v>#N/A</v>
      </c>
      <c r="CC30" s="2" t="e">
        <f t="array" ref="CC30">IF(INDEX(Data!FH:FH,$B30)=0,#N/A,INDEX(Data!FH:FH,$B30)-Data!FH$2+INDEX($A30:CB30,,MAX(ISNUMBER($D30:CB30)*COLUMN($D30:CB30))))</f>
        <v>#N/A</v>
      </c>
      <c r="CD30" s="2" t="e">
        <f t="array" ref="CD30">IF(INDEX(Data!FI:FI,$B30)=0,#N/A,INDEX(Data!FI:FI,$B30)-Data!FI$2+INDEX($A30:CC30,,MAX(ISNUMBER($D30:CC30)*COLUMN($D30:CC30))))</f>
        <v>#N/A</v>
      </c>
      <c r="CE30" s="2" t="e">
        <f t="array" ref="CE30">IF(INDEX(Data!FJ:FJ,$B30)=0,#N/A,INDEX(Data!FJ:FJ,$B30)-Data!FJ$2+INDEX($A30:CD30,,MAX(ISNUMBER($D30:CD30)*COLUMN($D30:CD30))))</f>
        <v>#N/A</v>
      </c>
      <c r="CF30" s="2" t="e">
        <f t="array" ref="CF30">IF(INDEX(Data!FK:FK,$B30)=0,#N/A,INDEX(Data!FK:FK,$B30)-Data!FK$2+INDEX($A30:CE30,,MAX(ISNUMBER($D30:CE30)*COLUMN($D30:CE30))))</f>
        <v>#N/A</v>
      </c>
      <c r="CG30" s="2" t="e">
        <f t="array" ref="CG30">IF(INDEX(Data!FL:FL,$B30)=0,#N/A,INDEX(Data!FL:FL,$B30)-Data!FL$2+INDEX($A30:CF30,,MAX(ISNUMBER($D30:CF30)*COLUMN($D30:CF30))))</f>
        <v>#N/A</v>
      </c>
      <c r="CH30" s="2" t="e">
        <f t="array" ref="CH30">IF(INDEX(Data!FM:FM,$B30)=0,#N/A,INDEX(Data!FM:FM,$B30)-Data!FM$2+INDEX($A30:CG30,,MAX(ISNUMBER($D30:CG30)*COLUMN($D30:CG30))))</f>
        <v>#N/A</v>
      </c>
      <c r="CI30" s="2" t="e">
        <f t="array" ref="CI30">IF(INDEX(Data!FN:FN,$B30)=0,#N/A,INDEX(Data!FN:FN,$B30)-Data!FN$2+INDEX($A30:CH30,,MAX(ISNUMBER($D30:CH30)*COLUMN($D30:CH30))))</f>
        <v>#N/A</v>
      </c>
      <c r="CJ30" s="2" t="e">
        <f t="array" ref="CJ30">IF(INDEX(Data!FO:FO,$B30)=0,#N/A,INDEX(Data!FO:FO,$B30)-Data!FO$2+INDEX($A30:CI30,,MAX(ISNUMBER($D30:CI30)*COLUMN($D30:CI30))))</f>
        <v>#N/A</v>
      </c>
      <c r="CK30" s="2" t="e">
        <f t="array" ref="CK30">IF(INDEX(Data!FP:FP,$B30)=0,#N/A,INDEX(Data!FP:FP,$B30)-Data!FP$2+INDEX($A30:CJ30,,MAX(ISNUMBER($D30:CJ30)*COLUMN($D30:CJ30))))</f>
        <v>#N/A</v>
      </c>
      <c r="CL30" s="2" t="e">
        <f t="array" ref="CL30">IF(INDEX(Data!FQ:FQ,$B30)=0,#N/A,INDEX(Data!FQ:FQ,$B30)-Data!FQ$2+INDEX($A30:CK30,,MAX(ISNUMBER($D30:CK30)*COLUMN($D30:CK30))))</f>
        <v>#N/A</v>
      </c>
      <c r="CM30" s="2" t="e">
        <f t="array" ref="CM30">IF(INDEX(Data!FR:FR,$B30)=0,#N/A,INDEX(Data!FR:FR,$B30)-Data!FR$2+INDEX($A30:CL30,,MAX(ISNUMBER($D30:CL30)*COLUMN($D30:CL30))))</f>
        <v>#N/A</v>
      </c>
      <c r="CN30" s="2" t="e">
        <f t="array" ref="CN30">IF(INDEX(Data!FS:FS,$B30)=0,#N/A,INDEX(Data!FS:FS,$B30)-Data!FS$2+INDEX($A30:CM30,,MAX(ISNUMBER($D30:CM30)*COLUMN($D30:CM30))))</f>
        <v>#N/A</v>
      </c>
      <c r="CO30" s="2" t="e">
        <f t="array" ref="CO30">IF(INDEX(Data!FT:FT,$B30)=0,#N/A,INDEX(Data!FT:FT,$B30)-Data!FT$2+INDEX($A30:CN30,,MAX(ISNUMBER($D30:CN30)*COLUMN($D30:CN30))))</f>
        <v>#N/A</v>
      </c>
      <c r="CP30" s="2" t="e">
        <f t="array" ref="CP30">IF(INDEX(Data!FU:FU,$B30)=0,#N/A,INDEX(Data!FU:FU,$B30)-Data!FU$2+INDEX($A30:CO30,,MAX(ISNUMBER($D30:CO30)*COLUMN($D30:CO30))))</f>
        <v>#N/A</v>
      </c>
      <c r="CQ30" s="2" t="e">
        <f t="array" ref="CQ30">IF(INDEX(Data!FV:FV,$B30)=0,#N/A,INDEX(Data!FV:FV,$B30)-Data!FV$2+INDEX($A30:CP30,,MAX(ISNUMBER($D30:CP30)*COLUMN($D30:CP30))))</f>
        <v>#N/A</v>
      </c>
      <c r="CR30" s="2" t="e">
        <f t="array" ref="CR30">IF(INDEX(Data!FW:FW,$B30)=0,#N/A,INDEX(Data!FW:FW,$B30)-Data!FW$2+INDEX($A30:CQ30,,MAX(ISNUMBER($D30:CQ30)*COLUMN($D30:CQ30))))</f>
        <v>#N/A</v>
      </c>
      <c r="CS30" s="2" t="e">
        <f t="array" ref="CS30">IF(INDEX(Data!FX:FX,$B30)=0,#N/A,INDEX(Data!FX:FX,$B30)-Data!FX$2+INDEX($A30:CR30,,MAX(ISNUMBER($D30:CR30)*COLUMN($D30:CR30))))</f>
        <v>#N/A</v>
      </c>
      <c r="CT30" s="2" t="e">
        <f t="array" ref="CT30">IF(INDEX(Data!FY:FY,$B30)=0,#N/A,INDEX(Data!FY:FY,$B30)-Data!FY$2+INDEX($A30:CS30,,MAX(ISNUMBER($D30:CS30)*COLUMN($D30:CS30))))</f>
        <v>#N/A</v>
      </c>
      <c r="CU30" s="2" t="e">
        <f t="array" ref="CU30">IF(INDEX(Data!FZ:FZ,$B30)=0,#N/A,INDEX(Data!FZ:FZ,$B30)-Data!FZ$2+INDEX($A30:CT30,,MAX(ISNUMBER($D30:CT30)*COLUMN($D30:CT30))))</f>
        <v>#N/A</v>
      </c>
      <c r="CV30" s="2" t="e">
        <f t="array" ref="CV30">IF(INDEX(Data!GA:GA,$B30)=0,#N/A,INDEX(Data!GA:GA,$B30)-Data!GA$2+INDEX($A30:CU30,,MAX(ISNUMBER($D30:CU30)*COLUMN($D30:CU30))))</f>
        <v>#N/A</v>
      </c>
      <c r="CW30" s="2" t="e">
        <f t="array" ref="CW30">IF(INDEX(Data!GB:GB,$B30)=0,#N/A,INDEX(Data!GB:GB,$B30)-Data!GB$2+INDEX($A30:CV30,,MAX(ISNUMBER($D30:CV30)*COLUMN($D30:CV30))))</f>
        <v>#N/A</v>
      </c>
      <c r="CX30" s="2" t="e">
        <f t="array" ref="CX30">IF(INDEX(Data!GC:GC,$B30)=0,#N/A,INDEX(Data!GC:GC,$B30)-Data!GC$2+INDEX($A30:CW30,,MAX(ISNUMBER($D30:CW30)*COLUMN($D30:CW30))))</f>
        <v>#N/A</v>
      </c>
      <c r="CY30" s="2" t="e">
        <f t="array" ref="CY30">IF(INDEX(Data!GD:GD,$B30)=0,#N/A,INDEX(Data!GD:GD,$B30)-Data!GD$2+INDEX($A30:CX30,,MAX(ISNUMBER($D30:CX30)*COLUMN($D30:CX30))))</f>
        <v>#N/A</v>
      </c>
      <c r="CZ30" s="2" t="e">
        <f t="array" ref="CZ30">IF(INDEX(Data!GE:GE,$B30)=0,#N/A,INDEX(Data!GE:GE,$B30)-Data!GE$2+INDEX($A30:CY30,,MAX(ISNUMBER($D30:CY30)*COLUMN($D30:CY30))))</f>
        <v>#N/A</v>
      </c>
      <c r="DA30" s="2" t="e">
        <f t="array" ref="DA30">IF(INDEX(Data!GF:GF,$B30)=0,#N/A,INDEX(Data!GF:GF,$B30)-Data!GF$2+INDEX($A30:CZ30,,MAX(ISNUMBER($D30:CZ30)*COLUMN($D30:CZ30))))</f>
        <v>#N/A</v>
      </c>
      <c r="DB30" s="2" t="e">
        <f t="array" ref="DB30">IF(INDEX(Data!GG:GG,$B30)=0,#N/A,INDEX(Data!GG:GG,$B30)-Data!GG$2+INDEX($A30:DA30,,MAX(ISNUMBER($D30:DA30)*COLUMN($D30:DA30))))</f>
        <v>#N/A</v>
      </c>
      <c r="DC30" s="2" t="e">
        <f t="array" ref="DC30">IF(INDEX(Data!GH:GH,$B30)=0,#N/A,INDEX(Data!GH:GH,$B30)-Data!GH$2+INDEX($A30:DB30,,MAX(ISNUMBER($D30:DB30)*COLUMN($D30:DB30))))</f>
        <v>#N/A</v>
      </c>
      <c r="DD30" s="2" t="e">
        <f t="array" ref="DD30">IF(INDEX(Data!GI:GI,$B30)=0,#N/A,INDEX(Data!GI:GI,$B30)-Data!GI$2+INDEX($A30:DC30,,MAX(ISNUMBER($D30:DC30)*COLUMN($D30:DC30))))</f>
        <v>#N/A</v>
      </c>
      <c r="DE30" s="2" t="e">
        <f t="array" ref="DE30">IF(INDEX(Data!GJ:GJ,$B30)=0,#N/A,INDEX(Data!GJ:GJ,$B30)-Data!GJ$2+INDEX($A30:DD30,,MAX(ISNUMBER($D30:DD30)*COLUMN($D30:DD30))))</f>
        <v>#N/A</v>
      </c>
      <c r="DF30" s="2" t="e">
        <f t="array" ref="DF30">IF(INDEX(Data!GK:GK,$B30)=0,#N/A,INDEX(Data!GK:GK,$B30)-Data!GK$2+INDEX($A30:DE30,,MAX(ISNUMBER($D30:DE30)*COLUMN($D30:DE30))))</f>
        <v>#N/A</v>
      </c>
      <c r="DG30" s="2" t="e">
        <f t="array" ref="DG30">IF(INDEX(Data!GL:GL,$B30)=0,#N/A,INDEX(Data!GL:GL,$B30)-Data!GL$2+INDEX($A30:DF30,,MAX(ISNUMBER($D30:DF30)*COLUMN($D30:DF30))))</f>
        <v>#N/A</v>
      </c>
      <c r="DH30" s="2" t="e">
        <f t="array" ref="DH30">IF(INDEX(Data!GM:GM,$B30)=0,#N/A,INDEX(Data!GM:GM,$B30)-Data!GM$2+INDEX($A30:DG30,,MAX(ISNUMBER($D30:DG30)*COLUMN($D30:DG30))))</f>
        <v>#N/A</v>
      </c>
      <c r="DI30" s="2" t="e">
        <f t="array" ref="DI30">IF(INDEX(Data!GN:GN,$B30)=0,#N/A,INDEX(Data!GN:GN,$B30)-Data!GN$2+INDEX($A30:DH30,,MAX(ISNUMBER($D30:DH30)*COLUMN($D30:DH30))))</f>
        <v>#N/A</v>
      </c>
      <c r="DJ30" s="2" t="e">
        <f t="array" ref="DJ30">IF(INDEX(Data!GO:GO,$B30)=0,#N/A,INDEX(Data!GO:GO,$B30)-Data!GO$2+INDEX($A30:DI30,,MAX(ISNUMBER($D30:DI30)*COLUMN($D30:DI30))))</f>
        <v>#N/A</v>
      </c>
      <c r="DK30" s="2" t="e">
        <f t="array" ref="DK30">IF(INDEX(Data!GP:GP,$B30)=0,#N/A,INDEX(Data!GP:GP,$B30)-Data!GP$2+INDEX($A30:DJ30,,MAX(ISNUMBER($D30:DJ30)*COLUMN($D30:DJ30))))</f>
        <v>#N/A</v>
      </c>
      <c r="DL30" s="2" t="e">
        <f t="array" ref="DL30">IF(INDEX(Data!GQ:GQ,$B30)=0,#N/A,INDEX(Data!GQ:GQ,$B30)-Data!GQ$2+INDEX($A30:DK30,,MAX(ISNUMBER($D30:DK30)*COLUMN($D30:DK30))))</f>
        <v>#N/A</v>
      </c>
      <c r="DM30" s="2" t="e">
        <f t="array" ref="DM30">IF(INDEX(Data!GR:GR,$B30)=0,#N/A,INDEX(Data!GR:GR,$B30)-Data!GR$2+INDEX($A30:DL30,,MAX(ISNUMBER($D30:DL30)*COLUMN($D30:DL30))))</f>
        <v>#N/A</v>
      </c>
      <c r="DN30" s="2" t="e">
        <f t="array" ref="DN30">IF(INDEX(Data!GS:GS,$B30)=0,#N/A,INDEX(Data!GS:GS,$B30)-Data!GS$2+INDEX($A30:DM30,,MAX(ISNUMBER($D30:DM30)*COLUMN($D30:DM30))))</f>
        <v>#N/A</v>
      </c>
      <c r="DO30" s="2" t="e">
        <f t="array" ref="DO30">IF(INDEX(Data!GT:GT,$B30)=0,#N/A,INDEX(Data!GT:GT,$B30)-Data!GT$2+INDEX($A30:DN30,,MAX(ISNUMBER($D30:DN30)*COLUMN($D30:DN30))))</f>
        <v>#N/A</v>
      </c>
      <c r="DP30" s="2" t="e">
        <f t="array" ref="DP30">IF(INDEX(Data!GU:GU,$B30)=0,#N/A,INDEX(Data!GU:GU,$B30)-Data!GU$2+INDEX($A30:DO30,,MAX(ISNUMBER($D30:DO30)*COLUMN($D30:DO30))))</f>
        <v>#N/A</v>
      </c>
      <c r="DQ30" s="2" t="e">
        <f t="array" ref="DQ30">IF(INDEX(Data!GV:GV,$B30)=0,#N/A,INDEX(Data!GV:GV,$B30)-Data!GV$2+INDEX($A30:DP30,,MAX(ISNUMBER($D30:DP30)*COLUMN($D30:DP30))))</f>
        <v>#N/A</v>
      </c>
      <c r="DR30" s="2" t="e">
        <f t="array" ref="DR30">IF(INDEX(Data!GW:GW,$B30)=0,#N/A,INDEX(Data!GW:GW,$B30)-Data!GW$2+INDEX($A30:DQ30,,MAX(ISNUMBER($D30:DQ30)*COLUMN($D30:DQ30))))</f>
        <v>#N/A</v>
      </c>
      <c r="DS30" s="2" t="e">
        <f t="array" ref="DS30">IF(INDEX(Data!GX:GX,$B30)=0,#N/A,INDEX(Data!GX:GX,$B30)-Data!GX$2+INDEX($A30:DR30,,MAX(ISNUMBER($D30:DR30)*COLUMN($D30:DR30))))</f>
        <v>#N/A</v>
      </c>
      <c r="DT30" s="2" t="e">
        <f t="array" ref="DT30">IF(INDEX(Data!GY:GY,$B30)=0,#N/A,INDEX(Data!GY:GY,$B30)-Data!GY$2+INDEX($A30:DS30,,MAX(ISNUMBER($D30:DS30)*COLUMN($D30:DS30))))</f>
        <v>#N/A</v>
      </c>
      <c r="DU30" s="2" t="e">
        <f t="array" ref="DU30">IF(INDEX(Data!GZ:GZ,$B30)=0,#N/A,INDEX(Data!GZ:GZ,$B30)-Data!GZ$2+INDEX($A30:DT30,,MAX(ISNUMBER($D30:DT30)*COLUMN($D30:DT30))))</f>
        <v>#N/A</v>
      </c>
      <c r="DV30" s="2" t="e">
        <f t="array" ref="DV30">IF(INDEX(Data!HA:HA,$B30)=0,#N/A,INDEX(Data!HA:HA,$B30)-Data!HA$2+INDEX($A30:DU30,,MAX(ISNUMBER($D30:DU30)*COLUMN($D30:DU30))))</f>
        <v>#N/A</v>
      </c>
      <c r="DW30" s="2" t="e">
        <f t="array" ref="DW30">IF(INDEX(Data!HB:HB,$B30)=0,#N/A,INDEX(Data!HB:HB,$B30)-Data!HB$2+INDEX($A30:DV30,,MAX(ISNUMBER($D30:DV30)*COLUMN($D30:DV30))))</f>
        <v>#N/A</v>
      </c>
      <c r="DX30" s="2" t="e">
        <f t="array" ref="DX30">IF(INDEX(Data!HC:HC,$B30)=0,#N/A,INDEX(Data!HC:HC,$B30)-Data!HC$2+INDEX($A30:DW30,,MAX(ISNUMBER($D30:DW30)*COLUMN($D30:DW30))))</f>
        <v>#N/A</v>
      </c>
      <c r="DY30" s="2" t="e">
        <f t="array" ref="DY30">IF(INDEX(Data!HD:HD,$B30)=0,#N/A,INDEX(Data!HD:HD,$B30)-Data!HD$2+INDEX($A30:DX30,,MAX(ISNUMBER($D30:DX30)*COLUMN($D30:DX30))))</f>
        <v>#N/A</v>
      </c>
      <c r="DZ30" s="2" t="e">
        <f t="array" ref="DZ30">IF(INDEX(Data!HE:HE,$B30)=0,#N/A,INDEX(Data!HE:HE,$B30)-Data!HE$2+INDEX($A30:DY30,,MAX(ISNUMBER($D30:DY30)*COLUMN($D30:DY30))))</f>
        <v>#N/A</v>
      </c>
      <c r="EA30" s="2" t="e">
        <f t="array" ref="EA30">IF(INDEX(Data!HF:HF,$B30)=0,#N/A,INDEX(Data!HF:HF,$B30)-Data!HF$2+INDEX($A30:DZ30,,MAX(ISNUMBER($D30:DZ30)*COLUMN($D30:DZ30))))</f>
        <v>#N/A</v>
      </c>
      <c r="EB30" s="2" t="e">
        <f t="array" ref="EB30">IF(INDEX(Data!HG:HG,$B30)=0,#N/A,INDEX(Data!HG:HG,$B30)-Data!HG$2+INDEX($A30:EA30,,MAX(ISNUMBER($D30:EA30)*COLUMN($D30:EA30))))</f>
        <v>#N/A</v>
      </c>
      <c r="EC30" s="2" t="e">
        <f t="array" ref="EC30">IF(INDEX(Data!HH:HH,$B30)=0,#N/A,INDEX(Data!HH:HH,$B30)-Data!HH$2+INDEX($A30:EB30,,MAX(ISNUMBER($D30:EB30)*COLUMN($D30:EB30))))</f>
        <v>#N/A</v>
      </c>
      <c r="ED30" s="2" t="e">
        <f t="array" ref="ED30">IF(INDEX(Data!HI:HI,$B30)=0,#N/A,INDEX(Data!HI:HI,$B30)-Data!HI$2+INDEX($A30:EC30,,MAX(ISNUMBER($D30:EC30)*COLUMN($D30:EC30))))</f>
        <v>#N/A</v>
      </c>
      <c r="EE30" s="2" t="e">
        <f t="array" ref="EE30">IF(INDEX(Data!HJ:HJ,$B30)=0,#N/A,INDEX(Data!HJ:HJ,$B30)-Data!HJ$2+INDEX($A30:ED30,,MAX(ISNUMBER($D30:ED30)*COLUMN($D30:ED30))))</f>
        <v>#N/A</v>
      </c>
      <c r="EF30" s="2" t="e">
        <f t="array" ref="EF30">IF(INDEX(Data!HK:HK,$B30)=0,#N/A,INDEX(Data!HK:HK,$B30)-Data!HK$2+INDEX($A30:EE30,,MAX(ISNUMBER($D30:EE30)*COLUMN($D30:EE30))))</f>
        <v>#N/A</v>
      </c>
      <c r="EG30" s="2" t="e">
        <f t="array" ref="EG30">IF(INDEX(Data!HL:HL,$B30)=0,#N/A,INDEX(Data!HL:HL,$B30)-Data!HL$2+INDEX($A30:EF30,,MAX(ISNUMBER($D30:EF30)*COLUMN($D30:EF30))))</f>
        <v>#N/A</v>
      </c>
      <c r="EH30" s="2" t="e">
        <f t="array" ref="EH30">IF(INDEX(Data!HM:HM,$B30)=0,#N/A,INDEX(Data!HM:HM,$B30)-Data!HM$2+INDEX($A30:EG30,,MAX(ISNUMBER($D30:EG30)*COLUMN($D30:EG30))))</f>
        <v>#N/A</v>
      </c>
      <c r="EI30" s="2" t="e">
        <f t="array" ref="EI30">IF(INDEX(Data!HN:HN,$B30)=0,#N/A,INDEX(Data!HN:HN,$B30)-Data!HN$2+INDEX($A30:EH30,,MAX(ISNUMBER($D30:EH30)*COLUMN($D30:EH30))))</f>
        <v>#N/A</v>
      </c>
    </row>
    <row r="31" spans="1:139" x14ac:dyDescent="0.25">
      <c r="A31" s="2" t="str">
        <f>Data!CG106</f>
        <v>Thomas Kremser</v>
      </c>
      <c r="B31" s="2">
        <f>MATCH(A31,Data!CG:CG,0)</f>
        <v>106</v>
      </c>
      <c r="C31" s="2">
        <f ca="1">COUNTIF(OFFSET(Data!$CJ$1:$EZ$78,B31-1,0,1),"&gt;0")</f>
        <v>26</v>
      </c>
      <c r="D31" s="2">
        <v>0</v>
      </c>
      <c r="E31" s="2">
        <f t="array" ref="E31">IF(INDEX(Data!CJ:CJ,$B31)=0,#N/A,INDEX(Data!CJ:CJ,$B31)-Data!CJ$2+INDEX($A31:D31,,MAX(ISNUMBER($D31:D31)*COLUMN($D31:D31))))</f>
        <v>1</v>
      </c>
      <c r="F31" s="2">
        <f t="array" ref="F31">IF(INDEX(Data!CK:CK,$B31)=0,#N/A,INDEX(Data!CK:CK,$B31)-Data!CK$2+INDEX($A31:E31,,MAX(ISNUMBER($D31:E31)*COLUMN($D31:E31))))</f>
        <v>1</v>
      </c>
      <c r="G31" s="2">
        <f t="array" ref="G31">IF(INDEX(Data!CL:CL,$B31)=0,#N/A,INDEX(Data!CL:CL,$B31)-Data!CL$2+INDEX($A31:F31,,MAX(ISNUMBER($D31:F31)*COLUMN($D31:F31))))</f>
        <v>2</v>
      </c>
      <c r="H31" s="2">
        <f t="array" ref="H31">IF(INDEX(Data!CM:CM,$B31)=0,#N/A,INDEX(Data!CM:CM,$B31)-Data!CM$2+INDEX($A31:G31,,MAX(ISNUMBER($D31:G31)*COLUMN($D31:G31))))</f>
        <v>2</v>
      </c>
      <c r="I31" s="2">
        <f t="array" ref="I31">IF(INDEX(Data!CN:CN,$B31)=0,#N/A,INDEX(Data!CN:CN,$B31)-Data!CN$2+INDEX($A31:H31,,MAX(ISNUMBER($D31:H31)*COLUMN($D31:H31))))</f>
        <v>2</v>
      </c>
      <c r="J31" s="2">
        <f t="array" ref="J31">IF(INDEX(Data!CO:CO,$B31)=0,#N/A,INDEX(Data!CO:CO,$B31)-Data!CO$2+INDEX($A31:I31,,MAX(ISNUMBER($D31:I31)*COLUMN($D31:I31))))</f>
        <v>4</v>
      </c>
      <c r="K31" s="2">
        <f t="array" ref="K31">IF(INDEX(Data!CP:CP,$B31)=0,#N/A,INDEX(Data!CP:CP,$B31)-Data!CP$2+INDEX($A31:J31,,MAX(ISNUMBER($D31:J31)*COLUMN($D31:J31))))</f>
        <v>5</v>
      </c>
      <c r="L31" s="2">
        <f t="array" ref="L31">IF(INDEX(Data!CQ:CQ,$B31)=0,#N/A,INDEX(Data!CQ:CQ,$B31)-Data!CQ$2+INDEX($A31:K31,,MAX(ISNUMBER($D31:K31)*COLUMN($D31:K31))))</f>
        <v>5</v>
      </c>
      <c r="M31" s="2">
        <f t="array" ref="M31">IF(INDEX(Data!CR:CR,$B31)=0,#N/A,INDEX(Data!CR:CR,$B31)-Data!CR$2+INDEX($A31:L31,,MAX(ISNUMBER($D31:L31)*COLUMN($D31:L31))))</f>
        <v>6</v>
      </c>
      <c r="N31" s="2">
        <f t="array" ref="N31">IF(INDEX(Data!CS:CS,$B31)=0,#N/A,INDEX(Data!CS:CS,$B31)-Data!CS$2+INDEX($A31:M31,,MAX(ISNUMBER($D31:M31)*COLUMN($D31:M31))))</f>
        <v>7</v>
      </c>
      <c r="O31" s="2">
        <f t="array" ref="O31">IF(INDEX(Data!CT:CT,$B31)=0,#N/A,INDEX(Data!CT:CT,$B31)-Data!CT$2+INDEX($A31:N31,,MAX(ISNUMBER($D31:N31)*COLUMN($D31:N31))))</f>
        <v>8</v>
      </c>
      <c r="P31" s="2">
        <f t="array" ref="P31">IF(INDEX(Data!CU:CU,$B31)=0,#N/A,INDEX(Data!CU:CU,$B31)-Data!CU$2+INDEX($A31:O31,,MAX(ISNUMBER($D31:O31)*COLUMN($D31:O31))))</f>
        <v>9</v>
      </c>
      <c r="Q31" s="2">
        <f t="array" ref="Q31">IF(INDEX(Data!CV:CV,$B31)=0,#N/A,INDEX(Data!CV:CV,$B31)-Data!CV$2+INDEX($A31:P31,,MAX(ISNUMBER($D31:P31)*COLUMN($D31:P31))))</f>
        <v>11</v>
      </c>
      <c r="R31" s="2">
        <f t="array" ref="R31">IF(INDEX(Data!CW:CW,$B31)=0,#N/A,INDEX(Data!CW:CW,$B31)-Data!CW$2+INDEX($A31:Q31,,MAX(ISNUMBER($D31:Q31)*COLUMN($D31:Q31))))</f>
        <v>11</v>
      </c>
      <c r="S31" s="2">
        <f t="array" ref="S31">IF(INDEX(Data!CX:CX,$B31)=0,#N/A,INDEX(Data!CX:CX,$B31)-Data!CX$2+INDEX($A31:R31,,MAX(ISNUMBER($D31:R31)*COLUMN($D31:R31))))</f>
        <v>11</v>
      </c>
      <c r="T31" s="2">
        <f t="array" ref="T31">IF(INDEX(Data!CY:CY,$B31)=0,#N/A,INDEX(Data!CY:CY,$B31)-Data!CY$2+INDEX($A31:S31,,MAX(ISNUMBER($D31:S31)*COLUMN($D31:S31))))</f>
        <v>12</v>
      </c>
      <c r="U31" s="2">
        <f t="array" ref="U31">IF(INDEX(Data!CZ:CZ,$B31)=0,#N/A,INDEX(Data!CZ:CZ,$B31)-Data!CZ$2+INDEX($A31:T31,,MAX(ISNUMBER($D31:T31)*COLUMN($D31:T31))))</f>
        <v>12</v>
      </c>
      <c r="V31" s="2">
        <f t="array" ref="V31">IF(INDEX(Data!DA:DA,$B31)=0,#N/A,INDEX(Data!DA:DA,$B31)-Data!DA$2+INDEX($A31:U31,,MAX(ISNUMBER($D31:U31)*COLUMN($D31:U31))))</f>
        <v>13</v>
      </c>
      <c r="W31" s="2">
        <f t="array" ref="W31">IF(INDEX(Data!DB:DB,$B31)=0,#N/A,INDEX(Data!DB:DB,$B31)-Data!DB$2+INDEX($A31:V31,,MAX(ISNUMBER($D31:V31)*COLUMN($D31:V31))))</f>
        <v>14</v>
      </c>
      <c r="X31" s="2">
        <f t="array" ref="X31">IF(INDEX(Data!DC:DC,$B31)=0,#N/A,INDEX(Data!DC:DC,$B31)-Data!DC$2+INDEX($A31:W31,,MAX(ISNUMBER($D31:W31)*COLUMN($D31:W31))))</f>
        <v>14</v>
      </c>
      <c r="Y31" s="2">
        <f t="array" ref="Y31">IF(INDEX(Data!DD:DD,$B31)=0,#N/A,INDEX(Data!DD:DD,$B31)-Data!DD$2+INDEX($A31:X31,,MAX(ISNUMBER($D31:X31)*COLUMN($D31:X31))))</f>
        <v>13</v>
      </c>
      <c r="Z31" s="2">
        <f t="array" ref="Z31">IF(INDEX(Data!DE:DE,$B31)=0,#N/A,INDEX(Data!DE:DE,$B31)-Data!DE$2+INDEX($A31:Y31,,MAX(ISNUMBER($D31:Y31)*COLUMN($D31:Y31))))</f>
        <v>14</v>
      </c>
      <c r="AA31" s="2">
        <f t="array" ref="AA31">IF(INDEX(Data!DF:DF,$B31)=0,#N/A,INDEX(Data!DF:DF,$B31)-Data!DF$2+INDEX($A31:Z31,,MAX(ISNUMBER($D31:Z31)*COLUMN($D31:Z31))))</f>
        <v>17</v>
      </c>
      <c r="AB31" s="2">
        <f t="array" ref="AB31">IF(INDEX(Data!DG:DG,$B31)=0,#N/A,INDEX(Data!DG:DG,$B31)-Data!DG$2+INDEX($A31:AA31,,MAX(ISNUMBER($D31:AA31)*COLUMN($D31:AA31))))</f>
        <v>19</v>
      </c>
      <c r="AC31" s="2">
        <f t="array" ref="AC31">IF(INDEX(Data!DH:DH,$B31)=0,#N/A,INDEX(Data!DH:DH,$B31)-Data!DH$2+INDEX($A31:AB31,,MAX(ISNUMBER($D31:AB31)*COLUMN($D31:AB31))))</f>
        <v>20</v>
      </c>
      <c r="AD31" s="2">
        <f t="array" ref="AD31">IF(INDEX(Data!DI:DI,$B31)=0,#N/A,INDEX(Data!DI:DI,$B31)-Data!DI$2+INDEX($A31:AC31,,MAX(ISNUMBER($D31:AC31)*COLUMN($D31:AC31))))</f>
        <v>21</v>
      </c>
      <c r="AE31" s="2" t="e">
        <f t="array" ref="AE31">IF(INDEX(Data!DJ:DJ,$B31)=0,#N/A,INDEX(Data!DJ:DJ,$B31)-Data!DJ$2+INDEX($A31:AD31,,MAX(ISNUMBER($D31:AD31)*COLUMN($D31:AD31))))</f>
        <v>#N/A</v>
      </c>
      <c r="AF31" s="2" t="e">
        <f t="array" ref="AF31">IF(INDEX(Data!DK:DK,$B31)=0,#N/A,INDEX(Data!DK:DK,$B31)-Data!DK$2+INDEX($A31:AE31,,MAX(ISNUMBER($D31:AE31)*COLUMN($D31:AE31))))</f>
        <v>#N/A</v>
      </c>
      <c r="AG31" s="2" t="e">
        <f t="array" ref="AG31">IF(INDEX(Data!DL:DL,$B31)=0,#N/A,INDEX(Data!DL:DL,$B31)-Data!DL$2+INDEX($A31:AF31,,MAX(ISNUMBER($D31:AF31)*COLUMN($D31:AF31))))</f>
        <v>#N/A</v>
      </c>
      <c r="AH31" s="2" t="e">
        <f t="array" ref="AH31">IF(INDEX(Data!DM:DM,$B31)=0,#N/A,INDEX(Data!DM:DM,$B31)-Data!DM$2+INDEX($A31:AG31,,MAX(ISNUMBER($D31:AG31)*COLUMN($D31:AG31))))</f>
        <v>#N/A</v>
      </c>
      <c r="AI31" s="2" t="e">
        <f t="array" ref="AI31">IF(INDEX(Data!DN:DN,$B31)=0,#N/A,INDEX(Data!DN:DN,$B31)-Data!DN$2+INDEX($A31:AH31,,MAX(ISNUMBER($D31:AH31)*COLUMN($D31:AH31))))</f>
        <v>#N/A</v>
      </c>
      <c r="AJ31" s="2" t="e">
        <f t="array" ref="AJ31">IF(INDEX(Data!DO:DO,$B31)=0,#N/A,INDEX(Data!DO:DO,$B31)-Data!DO$2+INDEX($A31:AI31,,MAX(ISNUMBER($D31:AI31)*COLUMN($D31:AI31))))</f>
        <v>#N/A</v>
      </c>
      <c r="AK31" s="2" t="e">
        <f t="array" ref="AK31">IF(INDEX(Data!DP:DP,$B31)=0,#N/A,INDEX(Data!DP:DP,$B31)-Data!DP$2+INDEX($A31:AJ31,,MAX(ISNUMBER($D31:AJ31)*COLUMN($D31:AJ31))))</f>
        <v>#N/A</v>
      </c>
      <c r="AL31" s="2" t="e">
        <f t="array" ref="AL31">IF(INDEX(Data!DQ:DQ,$B31)=0,#N/A,INDEX(Data!DQ:DQ,$B31)-Data!DQ$2+INDEX($A31:AK31,,MAX(ISNUMBER($D31:AK31)*COLUMN($D31:AK31))))</f>
        <v>#N/A</v>
      </c>
      <c r="AM31" s="2" t="e">
        <f t="array" ref="AM31">IF(INDEX(Data!DR:DR,$B31)=0,#N/A,INDEX(Data!DR:DR,$B31)-Data!DR$2+INDEX($A31:AL31,,MAX(ISNUMBER($D31:AL31)*COLUMN($D31:AL31))))</f>
        <v>#N/A</v>
      </c>
      <c r="AN31" s="2" t="e">
        <f t="array" ref="AN31">IF(INDEX(Data!DS:DS,$B31)=0,#N/A,INDEX(Data!DS:DS,$B31)-Data!DS$2+INDEX($A31:AM31,,MAX(ISNUMBER($D31:AM31)*COLUMN($D31:AM31))))</f>
        <v>#N/A</v>
      </c>
      <c r="AO31" s="2" t="e">
        <f t="array" ref="AO31">IF(INDEX(Data!DT:DT,$B31)=0,#N/A,INDEX(Data!DT:DT,$B31)-Data!DT$2+INDEX($A31:AN31,,MAX(ISNUMBER($D31:AN31)*COLUMN($D31:AN31))))</f>
        <v>#N/A</v>
      </c>
      <c r="AP31" s="2" t="e">
        <f t="array" ref="AP31">IF(INDEX(Data!DU:DU,$B31)=0,#N/A,INDEX(Data!DU:DU,$B31)-Data!DU$2+INDEX($A31:AO31,,MAX(ISNUMBER($D31:AO31)*COLUMN($D31:AO31))))</f>
        <v>#N/A</v>
      </c>
      <c r="AQ31" s="2" t="e">
        <f t="array" ref="AQ31">IF(INDEX(Data!DV:DV,$B31)=0,#N/A,INDEX(Data!DV:DV,$B31)-Data!DV$2+INDEX($A31:AP31,,MAX(ISNUMBER($D31:AP31)*COLUMN($D31:AP31))))</f>
        <v>#N/A</v>
      </c>
      <c r="AR31" s="2" t="e">
        <f t="array" ref="AR31">IF(INDEX(Data!DW:DW,$B31)=0,#N/A,INDEX(Data!DW:DW,$B31)-Data!DW$2+INDEX($A31:AQ31,,MAX(ISNUMBER($D31:AQ31)*COLUMN($D31:AQ31))))</f>
        <v>#N/A</v>
      </c>
      <c r="AS31" s="2" t="e">
        <f t="array" ref="AS31">IF(INDEX(Data!DX:DX,$B31)=0,#N/A,INDEX(Data!DX:DX,$B31)-Data!DX$2+INDEX($A31:AR31,,MAX(ISNUMBER($D31:AR31)*COLUMN($D31:AR31))))</f>
        <v>#N/A</v>
      </c>
      <c r="AT31" s="2" t="e">
        <f t="array" ref="AT31">IF(INDEX(Data!DY:DY,$B31)=0,#N/A,INDEX(Data!DY:DY,$B31)-Data!DY$2+INDEX($A31:AS31,,MAX(ISNUMBER($D31:AS31)*COLUMN($D31:AS31))))</f>
        <v>#N/A</v>
      </c>
      <c r="AU31" s="2" t="e">
        <f t="array" ref="AU31">IF(INDEX(Data!DZ:DZ,$B31)=0,#N/A,INDEX(Data!DZ:DZ,$B31)-Data!DZ$2+INDEX($A31:AT31,,MAX(ISNUMBER($D31:AT31)*COLUMN($D31:AT31))))</f>
        <v>#N/A</v>
      </c>
      <c r="AV31" s="2" t="e">
        <f t="array" ref="AV31">IF(INDEX(Data!EA:EA,$B31)=0,#N/A,INDEX(Data!EA:EA,$B31)-Data!EA$2+INDEX($A31:AU31,,MAX(ISNUMBER($D31:AU31)*COLUMN($D31:AU31))))</f>
        <v>#N/A</v>
      </c>
      <c r="AW31" s="2" t="e">
        <f t="array" ref="AW31">IF(INDEX(Data!EB:EB,$B31)=0,#N/A,INDEX(Data!EB:EB,$B31)-Data!EB$2+INDEX($A31:AV31,,MAX(ISNUMBER($D31:AV31)*COLUMN($D31:AV31))))</f>
        <v>#N/A</v>
      </c>
      <c r="AX31" s="2" t="e">
        <f t="array" ref="AX31">IF(INDEX(Data!EC:EC,$B31)=0,#N/A,INDEX(Data!EC:EC,$B31)-Data!EC$2+INDEX($A31:AW31,,MAX(ISNUMBER($D31:AW31)*COLUMN($D31:AW31))))</f>
        <v>#N/A</v>
      </c>
      <c r="AY31" s="2" t="e">
        <f t="array" ref="AY31">IF(INDEX(Data!ED:ED,$B31)=0,#N/A,INDEX(Data!ED:ED,$B31)-Data!ED$2+INDEX($A31:AX31,,MAX(ISNUMBER($D31:AX31)*COLUMN($D31:AX31))))</f>
        <v>#N/A</v>
      </c>
      <c r="AZ31" s="2" t="e">
        <f t="array" ref="AZ31">IF(INDEX(Data!EE:EE,$B31)=0,#N/A,INDEX(Data!EE:EE,$B31)-Data!EE$2+INDEX($A31:AY31,,MAX(ISNUMBER($D31:AY31)*COLUMN($D31:AY31))))</f>
        <v>#N/A</v>
      </c>
      <c r="BA31" s="2" t="e">
        <f t="array" ref="BA31">IF(INDEX(Data!EF:EF,$B31)=0,#N/A,INDEX(Data!EF:EF,$B31)-Data!EF$2+INDEX($A31:AZ31,,MAX(ISNUMBER($D31:AZ31)*COLUMN($D31:AZ31))))</f>
        <v>#N/A</v>
      </c>
      <c r="BB31" s="2" t="e">
        <f t="array" ref="BB31">IF(INDEX(Data!EG:EG,$B31)=0,#N/A,INDEX(Data!EG:EG,$B31)-Data!EG$2+INDEX($A31:BA31,,MAX(ISNUMBER($D31:BA31)*COLUMN($D31:BA31))))</f>
        <v>#N/A</v>
      </c>
      <c r="BC31" s="2" t="e">
        <f t="array" ref="BC31">IF(INDEX(Data!EH:EH,$B31)=0,#N/A,INDEX(Data!EH:EH,$B31)-Data!EH$2+INDEX($A31:BB31,,MAX(ISNUMBER($D31:BB31)*COLUMN($D31:BB31))))</f>
        <v>#N/A</v>
      </c>
      <c r="BD31" s="2" t="e">
        <f t="array" ref="BD31">IF(INDEX(Data!EI:EI,$B31)=0,#N/A,INDEX(Data!EI:EI,$B31)-Data!EI$2+INDEX($A31:BC31,,MAX(ISNUMBER($D31:BC31)*COLUMN($D31:BC31))))</f>
        <v>#N/A</v>
      </c>
      <c r="BE31" s="2" t="e">
        <f t="array" ref="BE31">IF(INDEX(Data!EJ:EJ,$B31)=0,#N/A,INDEX(Data!EJ:EJ,$B31)-Data!EJ$2+INDEX($A31:BD31,,MAX(ISNUMBER($D31:BD31)*COLUMN($D31:BD31))))</f>
        <v>#N/A</v>
      </c>
      <c r="BF31" s="2" t="e">
        <f t="array" ref="BF31">IF(INDEX(Data!EK:EK,$B31)=0,#N/A,INDEX(Data!EK:EK,$B31)-Data!EK$2+INDEX($A31:BE31,,MAX(ISNUMBER($D31:BE31)*COLUMN($D31:BE31))))</f>
        <v>#N/A</v>
      </c>
      <c r="BG31" s="2" t="e">
        <f t="array" ref="BG31">IF(INDEX(Data!EL:EL,$B31)=0,#N/A,INDEX(Data!EL:EL,$B31)-Data!EL$2+INDEX($A31:BF31,,MAX(ISNUMBER($D31:BF31)*COLUMN($D31:BF31))))</f>
        <v>#N/A</v>
      </c>
      <c r="BH31" s="2" t="e">
        <f t="array" ref="BH31">IF(INDEX(Data!EM:EM,$B31)=0,#N/A,INDEX(Data!EM:EM,$B31)-Data!EM$2+INDEX($A31:BG31,,MAX(ISNUMBER($D31:BG31)*COLUMN($D31:BG31))))</f>
        <v>#N/A</v>
      </c>
      <c r="BI31" s="2" t="e">
        <f t="array" ref="BI31">IF(INDEX(Data!EN:EN,$B31)=0,#N/A,INDEX(Data!EN:EN,$B31)-Data!EN$2+INDEX($A31:BH31,,MAX(ISNUMBER($D31:BH31)*COLUMN($D31:BH31))))</f>
        <v>#N/A</v>
      </c>
      <c r="BJ31" s="2" t="e">
        <f t="array" ref="BJ31">IF(INDEX(Data!EO:EO,$B31)=0,#N/A,INDEX(Data!EO:EO,$B31)-Data!EO$2+INDEX($A31:BI31,,MAX(ISNUMBER($D31:BI31)*COLUMN($D31:BI31))))</f>
        <v>#N/A</v>
      </c>
      <c r="BK31" s="2" t="e">
        <f t="array" ref="BK31">IF(INDEX(Data!EP:EP,$B31)=0,#N/A,INDEX(Data!EP:EP,$B31)-Data!EP$2+INDEX($A31:BJ31,,MAX(ISNUMBER($D31:BJ31)*COLUMN($D31:BJ31))))</f>
        <v>#N/A</v>
      </c>
      <c r="BL31" s="2" t="e">
        <f t="array" ref="BL31">IF(INDEX(Data!EQ:EQ,$B31)=0,#N/A,INDEX(Data!EQ:EQ,$B31)-Data!EQ$2+INDEX($A31:BK31,,MAX(ISNUMBER($D31:BK31)*COLUMN($D31:BK31))))</f>
        <v>#N/A</v>
      </c>
      <c r="BM31" s="2" t="e">
        <f t="array" ref="BM31">IF(INDEX(Data!ER:ER,$B31)=0,#N/A,INDEX(Data!ER:ER,$B31)-Data!ER$2+INDEX($A31:BL31,,MAX(ISNUMBER($D31:BL31)*COLUMN($D31:BL31))))</f>
        <v>#N/A</v>
      </c>
      <c r="BN31" s="2" t="e">
        <f t="array" ref="BN31">IF(INDEX(Data!ES:ES,$B31)=0,#N/A,INDEX(Data!ES:ES,$B31)-Data!ES$2+INDEX($A31:BM31,,MAX(ISNUMBER($D31:BM31)*COLUMN($D31:BM31))))</f>
        <v>#N/A</v>
      </c>
      <c r="BO31" s="2" t="e">
        <f t="array" ref="BO31">IF(INDEX(Data!ET:ET,$B31)=0,#N/A,INDEX(Data!ET:ET,$B31)-Data!ET$2+INDEX($A31:BN31,,MAX(ISNUMBER($D31:BN31)*COLUMN($D31:BN31))))</f>
        <v>#N/A</v>
      </c>
      <c r="BP31" s="2" t="e">
        <f t="array" ref="BP31">IF(INDEX(Data!EU:EU,$B31)=0,#N/A,INDEX(Data!EU:EU,$B31)-Data!EU$2+INDEX($A31:BO31,,MAX(ISNUMBER($D31:BO31)*COLUMN($D31:BO31))))</f>
        <v>#N/A</v>
      </c>
      <c r="BQ31" s="2" t="e">
        <f t="array" ref="BQ31">IF(INDEX(Data!EV:EV,$B31)=0,#N/A,INDEX(Data!EV:EV,$B31)-Data!EV$2+INDEX($A31:BP31,,MAX(ISNUMBER($D31:BP31)*COLUMN($D31:BP31))))</f>
        <v>#N/A</v>
      </c>
      <c r="BR31" s="2" t="e">
        <f t="array" ref="BR31">IF(INDEX(Data!EW:EW,$B31)=0,#N/A,INDEX(Data!EW:EW,$B31)-Data!EW$2+INDEX($A31:BQ31,,MAX(ISNUMBER($D31:BQ31)*COLUMN($D31:BQ31))))</f>
        <v>#N/A</v>
      </c>
      <c r="BS31" s="2" t="e">
        <f t="array" ref="BS31">IF(INDEX(Data!EX:EX,$B31)=0,#N/A,INDEX(Data!EX:EX,$B31)-Data!EX$2+INDEX($A31:BR31,,MAX(ISNUMBER($D31:BR31)*COLUMN($D31:BR31))))</f>
        <v>#N/A</v>
      </c>
      <c r="BT31" s="2" t="e">
        <f t="array" ref="BT31">IF(INDEX(Data!EY:EY,$B31)=0,#N/A,INDEX(Data!EY:EY,$B31)-Data!EY$2+INDEX($A31:BS31,,MAX(ISNUMBER($D31:BS31)*COLUMN($D31:BS31))))</f>
        <v>#N/A</v>
      </c>
      <c r="BU31" s="2" t="e">
        <f t="array" ref="BU31">IF(INDEX(Data!EZ:EZ,$B31)=0,#N/A,INDEX(Data!EZ:EZ,$B31)-Data!EZ$2+INDEX($A31:BT31,,MAX(ISNUMBER($D31:BT31)*COLUMN($D31:BT31))))</f>
        <v>#N/A</v>
      </c>
      <c r="BV31" s="2" t="e">
        <f t="array" ref="BV31">IF(INDEX(Data!FA:FA,$B31)=0,#N/A,INDEX(Data!FA:FA,$B31)-Data!FA$2+INDEX($A31:BU31,,MAX(ISNUMBER($D31:BU31)*COLUMN($D31:BU31))))</f>
        <v>#N/A</v>
      </c>
      <c r="BW31" s="2" t="e">
        <f t="array" ref="BW31">IF(INDEX(Data!FB:FB,$B31)=0,#N/A,INDEX(Data!FB:FB,$B31)-Data!FB$2+INDEX($A31:BV31,,MAX(ISNUMBER($D31:BV31)*COLUMN($D31:BV31))))</f>
        <v>#N/A</v>
      </c>
      <c r="BX31" s="2" t="e">
        <f t="array" ref="BX31">IF(INDEX(Data!FC:FC,$B31)=0,#N/A,INDEX(Data!FC:FC,$B31)-Data!FC$2+INDEX($A31:BW31,,MAX(ISNUMBER($D31:BW31)*COLUMN($D31:BW31))))</f>
        <v>#N/A</v>
      </c>
      <c r="BY31" s="2" t="e">
        <f t="array" ref="BY31">IF(INDEX(Data!FD:FD,$B31)=0,#N/A,INDEX(Data!FD:FD,$B31)-Data!FD$2+INDEX($A31:BX31,,MAX(ISNUMBER($D31:BX31)*COLUMN($D31:BX31))))</f>
        <v>#N/A</v>
      </c>
      <c r="BZ31" s="2" t="e">
        <f t="array" ref="BZ31">IF(INDEX(Data!FE:FE,$B31)=0,#N/A,INDEX(Data!FE:FE,$B31)-Data!FE$2+INDEX($A31:BY31,,MAX(ISNUMBER($D31:BY31)*COLUMN($D31:BY31))))</f>
        <v>#N/A</v>
      </c>
      <c r="CA31" s="2" t="e">
        <f t="array" ref="CA31">IF(INDEX(Data!FF:FF,$B31)=0,#N/A,INDEX(Data!FF:FF,$B31)-Data!FF$2+INDEX($A31:BZ31,,MAX(ISNUMBER($D31:BZ31)*COLUMN($D31:BZ31))))</f>
        <v>#N/A</v>
      </c>
      <c r="CB31" s="2" t="e">
        <f t="array" ref="CB31">IF(INDEX(Data!FG:FG,$B31)=0,#N/A,INDEX(Data!FG:FG,$B31)-Data!FG$2+INDEX($A31:CA31,,MAX(ISNUMBER($D31:CA31)*COLUMN($D31:CA31))))</f>
        <v>#N/A</v>
      </c>
      <c r="CC31" s="2" t="e">
        <f t="array" ref="CC31">IF(INDEX(Data!FH:FH,$B31)=0,#N/A,INDEX(Data!FH:FH,$B31)-Data!FH$2+INDEX($A31:CB31,,MAX(ISNUMBER($D31:CB31)*COLUMN($D31:CB31))))</f>
        <v>#N/A</v>
      </c>
      <c r="CD31" s="2" t="e">
        <f t="array" ref="CD31">IF(INDEX(Data!FI:FI,$B31)=0,#N/A,INDEX(Data!FI:FI,$B31)-Data!FI$2+INDEX($A31:CC31,,MAX(ISNUMBER($D31:CC31)*COLUMN($D31:CC31))))</f>
        <v>#N/A</v>
      </c>
      <c r="CE31" s="2" t="e">
        <f t="array" ref="CE31">IF(INDEX(Data!FJ:FJ,$B31)=0,#N/A,INDEX(Data!FJ:FJ,$B31)-Data!FJ$2+INDEX($A31:CD31,,MAX(ISNUMBER($D31:CD31)*COLUMN($D31:CD31))))</f>
        <v>#N/A</v>
      </c>
      <c r="CF31" s="2" t="e">
        <f t="array" ref="CF31">IF(INDEX(Data!FK:FK,$B31)=0,#N/A,INDEX(Data!FK:FK,$B31)-Data!FK$2+INDEX($A31:CE31,,MAX(ISNUMBER($D31:CE31)*COLUMN($D31:CE31))))</f>
        <v>#N/A</v>
      </c>
      <c r="CG31" s="2" t="e">
        <f t="array" ref="CG31">IF(INDEX(Data!FL:FL,$B31)=0,#N/A,INDEX(Data!FL:FL,$B31)-Data!FL$2+INDEX($A31:CF31,,MAX(ISNUMBER($D31:CF31)*COLUMN($D31:CF31))))</f>
        <v>#N/A</v>
      </c>
      <c r="CH31" s="2" t="e">
        <f t="array" ref="CH31">IF(INDEX(Data!FM:FM,$B31)=0,#N/A,INDEX(Data!FM:FM,$B31)-Data!FM$2+INDEX($A31:CG31,,MAX(ISNUMBER($D31:CG31)*COLUMN($D31:CG31))))</f>
        <v>#N/A</v>
      </c>
      <c r="CI31" s="2" t="e">
        <f t="array" ref="CI31">IF(INDEX(Data!FN:FN,$B31)=0,#N/A,INDEX(Data!FN:FN,$B31)-Data!FN$2+INDEX($A31:CH31,,MAX(ISNUMBER($D31:CH31)*COLUMN($D31:CH31))))</f>
        <v>#N/A</v>
      </c>
      <c r="CJ31" s="2" t="e">
        <f t="array" ref="CJ31">IF(INDEX(Data!FO:FO,$B31)=0,#N/A,INDEX(Data!FO:FO,$B31)-Data!FO$2+INDEX($A31:CI31,,MAX(ISNUMBER($D31:CI31)*COLUMN($D31:CI31))))</f>
        <v>#N/A</v>
      </c>
      <c r="CK31" s="2" t="e">
        <f t="array" ref="CK31">IF(INDEX(Data!FP:FP,$B31)=0,#N/A,INDEX(Data!FP:FP,$B31)-Data!FP$2+INDEX($A31:CJ31,,MAX(ISNUMBER($D31:CJ31)*COLUMN($D31:CJ31))))</f>
        <v>#N/A</v>
      </c>
      <c r="CL31" s="2" t="e">
        <f t="array" ref="CL31">IF(INDEX(Data!FQ:FQ,$B31)=0,#N/A,INDEX(Data!FQ:FQ,$B31)-Data!FQ$2+INDEX($A31:CK31,,MAX(ISNUMBER($D31:CK31)*COLUMN($D31:CK31))))</f>
        <v>#N/A</v>
      </c>
      <c r="CM31" s="2" t="e">
        <f t="array" ref="CM31">IF(INDEX(Data!FR:FR,$B31)=0,#N/A,INDEX(Data!FR:FR,$B31)-Data!FR$2+INDEX($A31:CL31,,MAX(ISNUMBER($D31:CL31)*COLUMN($D31:CL31))))</f>
        <v>#N/A</v>
      </c>
      <c r="CN31" s="2" t="e">
        <f t="array" ref="CN31">IF(INDEX(Data!FS:FS,$B31)=0,#N/A,INDEX(Data!FS:FS,$B31)-Data!FS$2+INDEX($A31:CM31,,MAX(ISNUMBER($D31:CM31)*COLUMN($D31:CM31))))</f>
        <v>#N/A</v>
      </c>
      <c r="CO31" s="2" t="e">
        <f t="array" ref="CO31">IF(INDEX(Data!FT:FT,$B31)=0,#N/A,INDEX(Data!FT:FT,$B31)-Data!FT$2+INDEX($A31:CN31,,MAX(ISNUMBER($D31:CN31)*COLUMN($D31:CN31))))</f>
        <v>#N/A</v>
      </c>
      <c r="CP31" s="2" t="e">
        <f t="array" ref="CP31">IF(INDEX(Data!FU:FU,$B31)=0,#N/A,INDEX(Data!FU:FU,$B31)-Data!FU$2+INDEX($A31:CO31,,MAX(ISNUMBER($D31:CO31)*COLUMN($D31:CO31))))</f>
        <v>#N/A</v>
      </c>
      <c r="CQ31" s="2" t="e">
        <f t="array" ref="CQ31">IF(INDEX(Data!FV:FV,$B31)=0,#N/A,INDEX(Data!FV:FV,$B31)-Data!FV$2+INDEX($A31:CP31,,MAX(ISNUMBER($D31:CP31)*COLUMN($D31:CP31))))</f>
        <v>#N/A</v>
      </c>
      <c r="CR31" s="2" t="e">
        <f t="array" ref="CR31">IF(INDEX(Data!FW:FW,$B31)=0,#N/A,INDEX(Data!FW:FW,$B31)-Data!FW$2+INDEX($A31:CQ31,,MAX(ISNUMBER($D31:CQ31)*COLUMN($D31:CQ31))))</f>
        <v>#N/A</v>
      </c>
      <c r="CS31" s="2" t="e">
        <f t="array" ref="CS31">IF(INDEX(Data!FX:FX,$B31)=0,#N/A,INDEX(Data!FX:FX,$B31)-Data!FX$2+INDEX($A31:CR31,,MAX(ISNUMBER($D31:CR31)*COLUMN($D31:CR31))))</f>
        <v>#N/A</v>
      </c>
      <c r="CT31" s="2" t="e">
        <f t="array" ref="CT31">IF(INDEX(Data!FY:FY,$B31)=0,#N/A,INDEX(Data!FY:FY,$B31)-Data!FY$2+INDEX($A31:CS31,,MAX(ISNUMBER($D31:CS31)*COLUMN($D31:CS31))))</f>
        <v>#N/A</v>
      </c>
      <c r="CU31" s="2" t="e">
        <f t="array" ref="CU31">IF(INDEX(Data!FZ:FZ,$B31)=0,#N/A,INDEX(Data!FZ:FZ,$B31)-Data!FZ$2+INDEX($A31:CT31,,MAX(ISNUMBER($D31:CT31)*COLUMN($D31:CT31))))</f>
        <v>#N/A</v>
      </c>
      <c r="CV31" s="2" t="e">
        <f t="array" ref="CV31">IF(INDEX(Data!GA:GA,$B31)=0,#N/A,INDEX(Data!GA:GA,$B31)-Data!GA$2+INDEX($A31:CU31,,MAX(ISNUMBER($D31:CU31)*COLUMN($D31:CU31))))</f>
        <v>#N/A</v>
      </c>
      <c r="CW31" s="2" t="e">
        <f t="array" ref="CW31">IF(INDEX(Data!GB:GB,$B31)=0,#N/A,INDEX(Data!GB:GB,$B31)-Data!GB$2+INDEX($A31:CV31,,MAX(ISNUMBER($D31:CV31)*COLUMN($D31:CV31))))</f>
        <v>#N/A</v>
      </c>
      <c r="CX31" s="2" t="e">
        <f t="array" ref="CX31">IF(INDEX(Data!GC:GC,$B31)=0,#N/A,INDEX(Data!GC:GC,$B31)-Data!GC$2+INDEX($A31:CW31,,MAX(ISNUMBER($D31:CW31)*COLUMN($D31:CW31))))</f>
        <v>#N/A</v>
      </c>
      <c r="CY31" s="2" t="e">
        <f t="array" ref="CY31">IF(INDEX(Data!GD:GD,$B31)=0,#N/A,INDEX(Data!GD:GD,$B31)-Data!GD$2+INDEX($A31:CX31,,MAX(ISNUMBER($D31:CX31)*COLUMN($D31:CX31))))</f>
        <v>#N/A</v>
      </c>
      <c r="CZ31" s="2" t="e">
        <f t="array" ref="CZ31">IF(INDEX(Data!GE:GE,$B31)=0,#N/A,INDEX(Data!GE:GE,$B31)-Data!GE$2+INDEX($A31:CY31,,MAX(ISNUMBER($D31:CY31)*COLUMN($D31:CY31))))</f>
        <v>#N/A</v>
      </c>
      <c r="DA31" s="2" t="e">
        <f t="array" ref="DA31">IF(INDEX(Data!GF:GF,$B31)=0,#N/A,INDEX(Data!GF:GF,$B31)-Data!GF$2+INDEX($A31:CZ31,,MAX(ISNUMBER($D31:CZ31)*COLUMN($D31:CZ31))))</f>
        <v>#N/A</v>
      </c>
      <c r="DB31" s="2" t="e">
        <f t="array" ref="DB31">IF(INDEX(Data!GG:GG,$B31)=0,#N/A,INDEX(Data!GG:GG,$B31)-Data!GG$2+INDEX($A31:DA31,,MAX(ISNUMBER($D31:DA31)*COLUMN($D31:DA31))))</f>
        <v>#N/A</v>
      </c>
      <c r="DC31" s="2" t="e">
        <f t="array" ref="DC31">IF(INDEX(Data!GH:GH,$B31)=0,#N/A,INDEX(Data!GH:GH,$B31)-Data!GH$2+INDEX($A31:DB31,,MAX(ISNUMBER($D31:DB31)*COLUMN($D31:DB31))))</f>
        <v>#N/A</v>
      </c>
      <c r="DD31" s="2" t="e">
        <f t="array" ref="DD31">IF(INDEX(Data!GI:GI,$B31)=0,#N/A,INDEX(Data!GI:GI,$B31)-Data!GI$2+INDEX($A31:DC31,,MAX(ISNUMBER($D31:DC31)*COLUMN($D31:DC31))))</f>
        <v>#N/A</v>
      </c>
      <c r="DE31" s="2" t="e">
        <f t="array" ref="DE31">IF(INDEX(Data!GJ:GJ,$B31)=0,#N/A,INDEX(Data!GJ:GJ,$B31)-Data!GJ$2+INDEX($A31:DD31,,MAX(ISNUMBER($D31:DD31)*COLUMN($D31:DD31))))</f>
        <v>#N/A</v>
      </c>
      <c r="DF31" s="2" t="e">
        <f t="array" ref="DF31">IF(INDEX(Data!GK:GK,$B31)=0,#N/A,INDEX(Data!GK:GK,$B31)-Data!GK$2+INDEX($A31:DE31,,MAX(ISNUMBER($D31:DE31)*COLUMN($D31:DE31))))</f>
        <v>#N/A</v>
      </c>
      <c r="DG31" s="2" t="e">
        <f t="array" ref="DG31">IF(INDEX(Data!GL:GL,$B31)=0,#N/A,INDEX(Data!GL:GL,$B31)-Data!GL$2+INDEX($A31:DF31,,MAX(ISNUMBER($D31:DF31)*COLUMN($D31:DF31))))</f>
        <v>#N/A</v>
      </c>
      <c r="DH31" s="2" t="e">
        <f t="array" ref="DH31">IF(INDEX(Data!GM:GM,$B31)=0,#N/A,INDEX(Data!GM:GM,$B31)-Data!GM$2+INDEX($A31:DG31,,MAX(ISNUMBER($D31:DG31)*COLUMN($D31:DG31))))</f>
        <v>#N/A</v>
      </c>
      <c r="DI31" s="2" t="e">
        <f t="array" ref="DI31">IF(INDEX(Data!GN:GN,$B31)=0,#N/A,INDEX(Data!GN:GN,$B31)-Data!GN$2+INDEX($A31:DH31,,MAX(ISNUMBER($D31:DH31)*COLUMN($D31:DH31))))</f>
        <v>#N/A</v>
      </c>
      <c r="DJ31" s="2" t="e">
        <f t="array" ref="DJ31">IF(INDEX(Data!GO:GO,$B31)=0,#N/A,INDEX(Data!GO:GO,$B31)-Data!GO$2+INDEX($A31:DI31,,MAX(ISNUMBER($D31:DI31)*COLUMN($D31:DI31))))</f>
        <v>#N/A</v>
      </c>
      <c r="DK31" s="2" t="e">
        <f t="array" ref="DK31">IF(INDEX(Data!GP:GP,$B31)=0,#N/A,INDEX(Data!GP:GP,$B31)-Data!GP$2+INDEX($A31:DJ31,,MAX(ISNUMBER($D31:DJ31)*COLUMN($D31:DJ31))))</f>
        <v>#N/A</v>
      </c>
      <c r="DL31" s="2" t="e">
        <f t="array" ref="DL31">IF(INDEX(Data!GQ:GQ,$B31)=0,#N/A,INDEX(Data!GQ:GQ,$B31)-Data!GQ$2+INDEX($A31:DK31,,MAX(ISNUMBER($D31:DK31)*COLUMN($D31:DK31))))</f>
        <v>#N/A</v>
      </c>
      <c r="DM31" s="2" t="e">
        <f t="array" ref="DM31">IF(INDEX(Data!GR:GR,$B31)=0,#N/A,INDEX(Data!GR:GR,$B31)-Data!GR$2+INDEX($A31:DL31,,MAX(ISNUMBER($D31:DL31)*COLUMN($D31:DL31))))</f>
        <v>#N/A</v>
      </c>
      <c r="DN31" s="2" t="e">
        <f t="array" ref="DN31">IF(INDEX(Data!GS:GS,$B31)=0,#N/A,INDEX(Data!GS:GS,$B31)-Data!GS$2+INDEX($A31:DM31,,MAX(ISNUMBER($D31:DM31)*COLUMN($D31:DM31))))</f>
        <v>#N/A</v>
      </c>
      <c r="DO31" s="2" t="e">
        <f t="array" ref="DO31">IF(INDEX(Data!GT:GT,$B31)=0,#N/A,INDEX(Data!GT:GT,$B31)-Data!GT$2+INDEX($A31:DN31,,MAX(ISNUMBER($D31:DN31)*COLUMN($D31:DN31))))</f>
        <v>#N/A</v>
      </c>
      <c r="DP31" s="2" t="e">
        <f t="array" ref="DP31">IF(INDEX(Data!GU:GU,$B31)=0,#N/A,INDEX(Data!GU:GU,$B31)-Data!GU$2+INDEX($A31:DO31,,MAX(ISNUMBER($D31:DO31)*COLUMN($D31:DO31))))</f>
        <v>#N/A</v>
      </c>
      <c r="DQ31" s="2" t="e">
        <f t="array" ref="DQ31">IF(INDEX(Data!GV:GV,$B31)=0,#N/A,INDEX(Data!GV:GV,$B31)-Data!GV$2+INDEX($A31:DP31,,MAX(ISNUMBER($D31:DP31)*COLUMN($D31:DP31))))</f>
        <v>#N/A</v>
      </c>
      <c r="DR31" s="2" t="e">
        <f t="array" ref="DR31">IF(INDEX(Data!GW:GW,$B31)=0,#N/A,INDEX(Data!GW:GW,$B31)-Data!GW$2+INDEX($A31:DQ31,,MAX(ISNUMBER($D31:DQ31)*COLUMN($D31:DQ31))))</f>
        <v>#N/A</v>
      </c>
      <c r="DS31" s="2" t="e">
        <f t="array" ref="DS31">IF(INDEX(Data!GX:GX,$B31)=0,#N/A,INDEX(Data!GX:GX,$B31)-Data!GX$2+INDEX($A31:DR31,,MAX(ISNUMBER($D31:DR31)*COLUMN($D31:DR31))))</f>
        <v>#N/A</v>
      </c>
      <c r="DT31" s="2" t="e">
        <f t="array" ref="DT31">IF(INDEX(Data!GY:GY,$B31)=0,#N/A,INDEX(Data!GY:GY,$B31)-Data!GY$2+INDEX($A31:DS31,,MAX(ISNUMBER($D31:DS31)*COLUMN($D31:DS31))))</f>
        <v>#N/A</v>
      </c>
      <c r="DU31" s="2" t="e">
        <f t="array" ref="DU31">IF(INDEX(Data!GZ:GZ,$B31)=0,#N/A,INDEX(Data!GZ:GZ,$B31)-Data!GZ$2+INDEX($A31:DT31,,MAX(ISNUMBER($D31:DT31)*COLUMN($D31:DT31))))</f>
        <v>#N/A</v>
      </c>
      <c r="DV31" s="2" t="e">
        <f t="array" ref="DV31">IF(INDEX(Data!HA:HA,$B31)=0,#N/A,INDEX(Data!HA:HA,$B31)-Data!HA$2+INDEX($A31:DU31,,MAX(ISNUMBER($D31:DU31)*COLUMN($D31:DU31))))</f>
        <v>#N/A</v>
      </c>
      <c r="DW31" s="2" t="e">
        <f t="array" ref="DW31">IF(INDEX(Data!HB:HB,$B31)=0,#N/A,INDEX(Data!HB:HB,$B31)-Data!HB$2+INDEX($A31:DV31,,MAX(ISNUMBER($D31:DV31)*COLUMN($D31:DV31))))</f>
        <v>#N/A</v>
      </c>
      <c r="DX31" s="2" t="e">
        <f t="array" ref="DX31">IF(INDEX(Data!HC:HC,$B31)=0,#N/A,INDEX(Data!HC:HC,$B31)-Data!HC$2+INDEX($A31:DW31,,MAX(ISNUMBER($D31:DW31)*COLUMN($D31:DW31))))</f>
        <v>#N/A</v>
      </c>
      <c r="DY31" s="2" t="e">
        <f t="array" ref="DY31">IF(INDEX(Data!HD:HD,$B31)=0,#N/A,INDEX(Data!HD:HD,$B31)-Data!HD$2+INDEX($A31:DX31,,MAX(ISNUMBER($D31:DX31)*COLUMN($D31:DX31))))</f>
        <v>#N/A</v>
      </c>
      <c r="DZ31" s="2" t="e">
        <f t="array" ref="DZ31">IF(INDEX(Data!HE:HE,$B31)=0,#N/A,INDEX(Data!HE:HE,$B31)-Data!HE$2+INDEX($A31:DY31,,MAX(ISNUMBER($D31:DY31)*COLUMN($D31:DY31))))</f>
        <v>#N/A</v>
      </c>
      <c r="EA31" s="2" t="e">
        <f t="array" ref="EA31">IF(INDEX(Data!HF:HF,$B31)=0,#N/A,INDEX(Data!HF:HF,$B31)-Data!HF$2+INDEX($A31:DZ31,,MAX(ISNUMBER($D31:DZ31)*COLUMN($D31:DZ31))))</f>
        <v>#N/A</v>
      </c>
      <c r="EB31" s="2" t="e">
        <f t="array" ref="EB31">IF(INDEX(Data!HG:HG,$B31)=0,#N/A,INDEX(Data!HG:HG,$B31)-Data!HG$2+INDEX($A31:EA31,,MAX(ISNUMBER($D31:EA31)*COLUMN($D31:EA31))))</f>
        <v>#N/A</v>
      </c>
      <c r="EC31" s="2" t="e">
        <f t="array" ref="EC31">IF(INDEX(Data!HH:HH,$B31)=0,#N/A,INDEX(Data!HH:HH,$B31)-Data!HH$2+INDEX($A31:EB31,,MAX(ISNUMBER($D31:EB31)*COLUMN($D31:EB31))))</f>
        <v>#N/A</v>
      </c>
      <c r="ED31" s="2" t="e">
        <f t="array" ref="ED31">IF(INDEX(Data!HI:HI,$B31)=0,#N/A,INDEX(Data!HI:HI,$B31)-Data!HI$2+INDEX($A31:EC31,,MAX(ISNUMBER($D31:EC31)*COLUMN($D31:EC31))))</f>
        <v>#N/A</v>
      </c>
      <c r="EE31" s="2" t="e">
        <f t="array" ref="EE31">IF(INDEX(Data!HJ:HJ,$B31)=0,#N/A,INDEX(Data!HJ:HJ,$B31)-Data!HJ$2+INDEX($A31:ED31,,MAX(ISNUMBER($D31:ED31)*COLUMN($D31:ED31))))</f>
        <v>#N/A</v>
      </c>
      <c r="EF31" s="2" t="e">
        <f t="array" ref="EF31">IF(INDEX(Data!HK:HK,$B31)=0,#N/A,INDEX(Data!HK:HK,$B31)-Data!HK$2+INDEX($A31:EE31,,MAX(ISNUMBER($D31:EE31)*COLUMN($D31:EE31))))</f>
        <v>#N/A</v>
      </c>
      <c r="EG31" s="2" t="e">
        <f t="array" ref="EG31">IF(INDEX(Data!HL:HL,$B31)=0,#N/A,INDEX(Data!HL:HL,$B31)-Data!HL$2+INDEX($A31:EF31,,MAX(ISNUMBER($D31:EF31)*COLUMN($D31:EF31))))</f>
        <v>#N/A</v>
      </c>
      <c r="EH31" s="2" t="e">
        <f t="array" ref="EH31">IF(INDEX(Data!HM:HM,$B31)=0,#N/A,INDEX(Data!HM:HM,$B31)-Data!HM$2+INDEX($A31:EG31,,MAX(ISNUMBER($D31:EG31)*COLUMN($D31:EG31))))</f>
        <v>#N/A</v>
      </c>
      <c r="EI31" s="2" t="e">
        <f t="array" ref="EI31">IF(INDEX(Data!HN:HN,$B31)=0,#N/A,INDEX(Data!HN:HN,$B31)-Data!HN$2+INDEX($A31:EH31,,MAX(ISNUMBER($D31:EH31)*COLUMN($D31:EH31))))</f>
        <v>#N/A</v>
      </c>
    </row>
    <row r="32" spans="1:139" x14ac:dyDescent="0.25">
      <c r="A32" s="2" t="str">
        <f>Data!CG107</f>
        <v>Susanne Giendl</v>
      </c>
      <c r="B32" s="2">
        <f>MATCH(A32,Data!CG:CG,0)</f>
        <v>107</v>
      </c>
      <c r="C32" s="2">
        <f ca="1">COUNTIF(OFFSET(Data!$CJ$1:$EZ$78,B32-1,0,1),"&gt;0")</f>
        <v>26</v>
      </c>
      <c r="D32" s="2">
        <v>0</v>
      </c>
      <c r="E32" s="2">
        <f t="array" ref="E32">IF(INDEX(Data!CJ:CJ,$B32)=0,#N/A,INDEX(Data!CJ:CJ,$B32)-Data!CJ$2+INDEX($A32:D32,,MAX(ISNUMBER($D32:D32)*COLUMN($D32:D32))))</f>
        <v>0</v>
      </c>
      <c r="F32" s="2">
        <f t="array" ref="F32">IF(INDEX(Data!CK:CK,$B32)=0,#N/A,INDEX(Data!CK:CK,$B32)-Data!CK$2+INDEX($A32:E32,,MAX(ISNUMBER($D32:E32)*COLUMN($D32:E32))))</f>
        <v>0</v>
      </c>
      <c r="G32" s="2">
        <f t="array" ref="G32">IF(INDEX(Data!CL:CL,$B32)=0,#N/A,INDEX(Data!CL:CL,$B32)-Data!CL$2+INDEX($A32:F32,,MAX(ISNUMBER($D32:F32)*COLUMN($D32:F32))))</f>
        <v>1</v>
      </c>
      <c r="H32" s="2">
        <f t="array" ref="H32">IF(INDEX(Data!CM:CM,$B32)=0,#N/A,INDEX(Data!CM:CM,$B32)-Data!CM$2+INDEX($A32:G32,,MAX(ISNUMBER($D32:G32)*COLUMN($D32:G32))))</f>
        <v>3</v>
      </c>
      <c r="I32" s="2">
        <f t="array" ref="I32">IF(INDEX(Data!CN:CN,$B32)=0,#N/A,INDEX(Data!CN:CN,$B32)-Data!CN$2+INDEX($A32:H32,,MAX(ISNUMBER($D32:H32)*COLUMN($D32:H32))))</f>
        <v>4</v>
      </c>
      <c r="J32" s="2">
        <f t="array" ref="J32">IF(INDEX(Data!CO:CO,$B32)=0,#N/A,INDEX(Data!CO:CO,$B32)-Data!CO$2+INDEX($A32:I32,,MAX(ISNUMBER($D32:I32)*COLUMN($D32:I32))))</f>
        <v>5</v>
      </c>
      <c r="K32" s="2">
        <f t="array" ref="K32">IF(INDEX(Data!CP:CP,$B32)=0,#N/A,INDEX(Data!CP:CP,$B32)-Data!CP$2+INDEX($A32:J32,,MAX(ISNUMBER($D32:J32)*COLUMN($D32:J32))))</f>
        <v>6</v>
      </c>
      <c r="L32" s="2">
        <f t="array" ref="L32">IF(INDEX(Data!CQ:CQ,$B32)=0,#N/A,INDEX(Data!CQ:CQ,$B32)-Data!CQ$2+INDEX($A32:K32,,MAX(ISNUMBER($D32:K32)*COLUMN($D32:K32))))</f>
        <v>6</v>
      </c>
      <c r="M32" s="2">
        <f t="array" ref="M32">IF(INDEX(Data!CR:CR,$B32)=0,#N/A,INDEX(Data!CR:CR,$B32)-Data!CR$2+INDEX($A32:L32,,MAX(ISNUMBER($D32:L32)*COLUMN($D32:L32))))</f>
        <v>6</v>
      </c>
      <c r="N32" s="2">
        <f t="array" ref="N32">IF(INDEX(Data!CS:CS,$B32)=0,#N/A,INDEX(Data!CS:CS,$B32)-Data!CS$2+INDEX($A32:M32,,MAX(ISNUMBER($D32:M32)*COLUMN($D32:M32))))</f>
        <v>8</v>
      </c>
      <c r="O32" s="2">
        <f t="array" ref="O32">IF(INDEX(Data!CT:CT,$B32)=0,#N/A,INDEX(Data!CT:CT,$B32)-Data!CT$2+INDEX($A32:N32,,MAX(ISNUMBER($D32:N32)*COLUMN($D32:N32))))</f>
        <v>10</v>
      </c>
      <c r="P32" s="2">
        <f t="array" ref="P32">IF(INDEX(Data!CU:CU,$B32)=0,#N/A,INDEX(Data!CU:CU,$B32)-Data!CU$2+INDEX($A32:O32,,MAX(ISNUMBER($D32:O32)*COLUMN($D32:O32))))</f>
        <v>11</v>
      </c>
      <c r="Q32" s="2">
        <f t="array" ref="Q32">IF(INDEX(Data!CV:CV,$B32)=0,#N/A,INDEX(Data!CV:CV,$B32)-Data!CV$2+INDEX($A32:P32,,MAX(ISNUMBER($D32:P32)*COLUMN($D32:P32))))</f>
        <v>12</v>
      </c>
      <c r="R32" s="2">
        <f t="array" ref="R32">IF(INDEX(Data!CW:CW,$B32)=0,#N/A,INDEX(Data!CW:CW,$B32)-Data!CW$2+INDEX($A32:Q32,,MAX(ISNUMBER($D32:Q32)*COLUMN($D32:Q32))))</f>
        <v>13</v>
      </c>
      <c r="S32" s="2">
        <f t="array" ref="S32">IF(INDEX(Data!CX:CX,$B32)=0,#N/A,INDEX(Data!CX:CX,$B32)-Data!CX$2+INDEX($A32:R32,,MAX(ISNUMBER($D32:R32)*COLUMN($D32:R32))))</f>
        <v>13</v>
      </c>
      <c r="T32" s="2">
        <f t="array" ref="T32">IF(INDEX(Data!CY:CY,$B32)=0,#N/A,INDEX(Data!CY:CY,$B32)-Data!CY$2+INDEX($A32:S32,,MAX(ISNUMBER($D32:S32)*COLUMN($D32:S32))))</f>
        <v>14</v>
      </c>
      <c r="U32" s="2">
        <f t="array" ref="U32">IF(INDEX(Data!CZ:CZ,$B32)=0,#N/A,INDEX(Data!CZ:CZ,$B32)-Data!CZ$2+INDEX($A32:T32,,MAX(ISNUMBER($D32:T32)*COLUMN($D32:T32))))</f>
        <v>14</v>
      </c>
      <c r="V32" s="2">
        <f t="array" ref="V32">IF(INDEX(Data!DA:DA,$B32)=0,#N/A,INDEX(Data!DA:DA,$B32)-Data!DA$2+INDEX($A32:U32,,MAX(ISNUMBER($D32:U32)*COLUMN($D32:U32))))</f>
        <v>14</v>
      </c>
      <c r="W32" s="2">
        <f t="array" ref="W32">IF(INDEX(Data!DB:DB,$B32)=0,#N/A,INDEX(Data!DB:DB,$B32)-Data!DB$2+INDEX($A32:V32,,MAX(ISNUMBER($D32:V32)*COLUMN($D32:V32))))</f>
        <v>15</v>
      </c>
      <c r="X32" s="2">
        <f t="array" ref="X32">IF(INDEX(Data!DC:DC,$B32)=0,#N/A,INDEX(Data!DC:DC,$B32)-Data!DC$2+INDEX($A32:W32,,MAX(ISNUMBER($D32:W32)*COLUMN($D32:W32))))</f>
        <v>16</v>
      </c>
      <c r="Y32" s="2">
        <f t="array" ref="Y32">IF(INDEX(Data!DD:DD,$B32)=0,#N/A,INDEX(Data!DD:DD,$B32)-Data!DD$2+INDEX($A32:X32,,MAX(ISNUMBER($D32:X32)*COLUMN($D32:X32))))</f>
        <v>16</v>
      </c>
      <c r="Z32" s="2">
        <f t="array" ref="Z32">IF(INDEX(Data!DE:DE,$B32)=0,#N/A,INDEX(Data!DE:DE,$B32)-Data!DE$2+INDEX($A32:Y32,,MAX(ISNUMBER($D32:Y32)*COLUMN($D32:Y32))))</f>
        <v>17</v>
      </c>
      <c r="AA32" s="2">
        <f t="array" ref="AA32">IF(INDEX(Data!DF:DF,$B32)=0,#N/A,INDEX(Data!DF:DF,$B32)-Data!DF$2+INDEX($A32:Z32,,MAX(ISNUMBER($D32:Z32)*COLUMN($D32:Z32))))</f>
        <v>18</v>
      </c>
      <c r="AB32" s="2">
        <f t="array" ref="AB32">IF(INDEX(Data!DG:DG,$B32)=0,#N/A,INDEX(Data!DG:DG,$B32)-Data!DG$2+INDEX($A32:AA32,,MAX(ISNUMBER($D32:AA32)*COLUMN($D32:AA32))))</f>
        <v>19</v>
      </c>
      <c r="AC32" s="2">
        <f t="array" ref="AC32">IF(INDEX(Data!DH:DH,$B32)=0,#N/A,INDEX(Data!DH:DH,$B32)-Data!DH$2+INDEX($A32:AB32,,MAX(ISNUMBER($D32:AB32)*COLUMN($D32:AB32))))</f>
        <v>20</v>
      </c>
      <c r="AD32" s="2">
        <f t="array" ref="AD32">IF(INDEX(Data!DI:DI,$B32)=0,#N/A,INDEX(Data!DI:DI,$B32)-Data!DI$2+INDEX($A32:AC32,,MAX(ISNUMBER($D32:AC32)*COLUMN($D32:AC32))))</f>
        <v>22</v>
      </c>
      <c r="AE32" s="2" t="e">
        <f t="array" ref="AE32">IF(INDEX(Data!DJ:DJ,$B32)=0,#N/A,INDEX(Data!DJ:DJ,$B32)-Data!DJ$2+INDEX($A32:AD32,,MAX(ISNUMBER($D32:AD32)*COLUMN($D32:AD32))))</f>
        <v>#N/A</v>
      </c>
      <c r="AF32" s="2" t="e">
        <f t="array" ref="AF32">IF(INDEX(Data!DK:DK,$B32)=0,#N/A,INDEX(Data!DK:DK,$B32)-Data!DK$2+INDEX($A32:AE32,,MAX(ISNUMBER($D32:AE32)*COLUMN($D32:AE32))))</f>
        <v>#N/A</v>
      </c>
      <c r="AG32" s="2" t="e">
        <f t="array" ref="AG32">IF(INDEX(Data!DL:DL,$B32)=0,#N/A,INDEX(Data!DL:DL,$B32)-Data!DL$2+INDEX($A32:AF32,,MAX(ISNUMBER($D32:AF32)*COLUMN($D32:AF32))))</f>
        <v>#N/A</v>
      </c>
      <c r="AH32" s="2" t="e">
        <f t="array" ref="AH32">IF(INDEX(Data!DM:DM,$B32)=0,#N/A,INDEX(Data!DM:DM,$B32)-Data!DM$2+INDEX($A32:AG32,,MAX(ISNUMBER($D32:AG32)*COLUMN($D32:AG32))))</f>
        <v>#N/A</v>
      </c>
      <c r="AI32" s="2" t="e">
        <f t="array" ref="AI32">IF(INDEX(Data!DN:DN,$B32)=0,#N/A,INDEX(Data!DN:DN,$B32)-Data!DN$2+INDEX($A32:AH32,,MAX(ISNUMBER($D32:AH32)*COLUMN($D32:AH32))))</f>
        <v>#N/A</v>
      </c>
      <c r="AJ32" s="2" t="e">
        <f t="array" ref="AJ32">IF(INDEX(Data!DO:DO,$B32)=0,#N/A,INDEX(Data!DO:DO,$B32)-Data!DO$2+INDEX($A32:AI32,,MAX(ISNUMBER($D32:AI32)*COLUMN($D32:AI32))))</f>
        <v>#N/A</v>
      </c>
      <c r="AK32" s="2" t="e">
        <f t="array" ref="AK32">IF(INDEX(Data!DP:DP,$B32)=0,#N/A,INDEX(Data!DP:DP,$B32)-Data!DP$2+INDEX($A32:AJ32,,MAX(ISNUMBER($D32:AJ32)*COLUMN($D32:AJ32))))</f>
        <v>#N/A</v>
      </c>
      <c r="AL32" s="2" t="e">
        <f t="array" ref="AL32">IF(INDEX(Data!DQ:DQ,$B32)=0,#N/A,INDEX(Data!DQ:DQ,$B32)-Data!DQ$2+INDEX($A32:AK32,,MAX(ISNUMBER($D32:AK32)*COLUMN($D32:AK32))))</f>
        <v>#N/A</v>
      </c>
      <c r="AM32" s="2" t="e">
        <f t="array" ref="AM32">IF(INDEX(Data!DR:DR,$B32)=0,#N/A,INDEX(Data!DR:DR,$B32)-Data!DR$2+INDEX($A32:AL32,,MAX(ISNUMBER($D32:AL32)*COLUMN($D32:AL32))))</f>
        <v>#N/A</v>
      </c>
      <c r="AN32" s="2" t="e">
        <f t="array" ref="AN32">IF(INDEX(Data!DS:DS,$B32)=0,#N/A,INDEX(Data!DS:DS,$B32)-Data!DS$2+INDEX($A32:AM32,,MAX(ISNUMBER($D32:AM32)*COLUMN($D32:AM32))))</f>
        <v>#N/A</v>
      </c>
      <c r="AO32" s="2" t="e">
        <f t="array" ref="AO32">IF(INDEX(Data!DT:DT,$B32)=0,#N/A,INDEX(Data!DT:DT,$B32)-Data!DT$2+INDEX($A32:AN32,,MAX(ISNUMBER($D32:AN32)*COLUMN($D32:AN32))))</f>
        <v>#N/A</v>
      </c>
      <c r="AP32" s="2" t="e">
        <f t="array" ref="AP32">IF(INDEX(Data!DU:DU,$B32)=0,#N/A,INDEX(Data!DU:DU,$B32)-Data!DU$2+INDEX($A32:AO32,,MAX(ISNUMBER($D32:AO32)*COLUMN($D32:AO32))))</f>
        <v>#N/A</v>
      </c>
      <c r="AQ32" s="2" t="e">
        <f t="array" ref="AQ32">IF(INDEX(Data!DV:DV,$B32)=0,#N/A,INDEX(Data!DV:DV,$B32)-Data!DV$2+INDEX($A32:AP32,,MAX(ISNUMBER($D32:AP32)*COLUMN($D32:AP32))))</f>
        <v>#N/A</v>
      </c>
      <c r="AR32" s="2" t="e">
        <f t="array" ref="AR32">IF(INDEX(Data!DW:DW,$B32)=0,#N/A,INDEX(Data!DW:DW,$B32)-Data!DW$2+INDEX($A32:AQ32,,MAX(ISNUMBER($D32:AQ32)*COLUMN($D32:AQ32))))</f>
        <v>#N/A</v>
      </c>
      <c r="AS32" s="2" t="e">
        <f t="array" ref="AS32">IF(INDEX(Data!DX:DX,$B32)=0,#N/A,INDEX(Data!DX:DX,$B32)-Data!DX$2+INDEX($A32:AR32,,MAX(ISNUMBER($D32:AR32)*COLUMN($D32:AR32))))</f>
        <v>#N/A</v>
      </c>
      <c r="AT32" s="2" t="e">
        <f t="array" ref="AT32">IF(INDEX(Data!DY:DY,$B32)=0,#N/A,INDEX(Data!DY:DY,$B32)-Data!DY$2+INDEX($A32:AS32,,MAX(ISNUMBER($D32:AS32)*COLUMN($D32:AS32))))</f>
        <v>#N/A</v>
      </c>
      <c r="AU32" s="2" t="e">
        <f t="array" ref="AU32">IF(INDEX(Data!DZ:DZ,$B32)=0,#N/A,INDEX(Data!DZ:DZ,$B32)-Data!DZ$2+INDEX($A32:AT32,,MAX(ISNUMBER($D32:AT32)*COLUMN($D32:AT32))))</f>
        <v>#N/A</v>
      </c>
      <c r="AV32" s="2" t="e">
        <f t="array" ref="AV32">IF(INDEX(Data!EA:EA,$B32)=0,#N/A,INDEX(Data!EA:EA,$B32)-Data!EA$2+INDEX($A32:AU32,,MAX(ISNUMBER($D32:AU32)*COLUMN($D32:AU32))))</f>
        <v>#N/A</v>
      </c>
      <c r="AW32" s="2" t="e">
        <f t="array" ref="AW32">IF(INDEX(Data!EB:EB,$B32)=0,#N/A,INDEX(Data!EB:EB,$B32)-Data!EB$2+INDEX($A32:AV32,,MAX(ISNUMBER($D32:AV32)*COLUMN($D32:AV32))))</f>
        <v>#N/A</v>
      </c>
      <c r="AX32" s="2" t="e">
        <f t="array" ref="AX32">IF(INDEX(Data!EC:EC,$B32)=0,#N/A,INDEX(Data!EC:EC,$B32)-Data!EC$2+INDEX($A32:AW32,,MAX(ISNUMBER($D32:AW32)*COLUMN($D32:AW32))))</f>
        <v>#N/A</v>
      </c>
      <c r="AY32" s="2" t="e">
        <f t="array" ref="AY32">IF(INDEX(Data!ED:ED,$B32)=0,#N/A,INDEX(Data!ED:ED,$B32)-Data!ED$2+INDEX($A32:AX32,,MAX(ISNUMBER($D32:AX32)*COLUMN($D32:AX32))))</f>
        <v>#N/A</v>
      </c>
      <c r="AZ32" s="2" t="e">
        <f t="array" ref="AZ32">IF(INDEX(Data!EE:EE,$B32)=0,#N/A,INDEX(Data!EE:EE,$B32)-Data!EE$2+INDEX($A32:AY32,,MAX(ISNUMBER($D32:AY32)*COLUMN($D32:AY32))))</f>
        <v>#N/A</v>
      </c>
      <c r="BA32" s="2" t="e">
        <f t="array" ref="BA32">IF(INDEX(Data!EF:EF,$B32)=0,#N/A,INDEX(Data!EF:EF,$B32)-Data!EF$2+INDEX($A32:AZ32,,MAX(ISNUMBER($D32:AZ32)*COLUMN($D32:AZ32))))</f>
        <v>#N/A</v>
      </c>
      <c r="BB32" s="2" t="e">
        <f t="array" ref="BB32">IF(INDEX(Data!EG:EG,$B32)=0,#N/A,INDEX(Data!EG:EG,$B32)-Data!EG$2+INDEX($A32:BA32,,MAX(ISNUMBER($D32:BA32)*COLUMN($D32:BA32))))</f>
        <v>#N/A</v>
      </c>
      <c r="BC32" s="2" t="e">
        <f t="array" ref="BC32">IF(INDEX(Data!EH:EH,$B32)=0,#N/A,INDEX(Data!EH:EH,$B32)-Data!EH$2+INDEX($A32:BB32,,MAX(ISNUMBER($D32:BB32)*COLUMN($D32:BB32))))</f>
        <v>#N/A</v>
      </c>
      <c r="BD32" s="2" t="e">
        <f t="array" ref="BD32">IF(INDEX(Data!EI:EI,$B32)=0,#N/A,INDEX(Data!EI:EI,$B32)-Data!EI$2+INDEX($A32:BC32,,MAX(ISNUMBER($D32:BC32)*COLUMN($D32:BC32))))</f>
        <v>#N/A</v>
      </c>
      <c r="BE32" s="2" t="e">
        <f t="array" ref="BE32">IF(INDEX(Data!EJ:EJ,$B32)=0,#N/A,INDEX(Data!EJ:EJ,$B32)-Data!EJ$2+INDEX($A32:BD32,,MAX(ISNUMBER($D32:BD32)*COLUMN($D32:BD32))))</f>
        <v>#N/A</v>
      </c>
      <c r="BF32" s="2" t="e">
        <f t="array" ref="BF32">IF(INDEX(Data!EK:EK,$B32)=0,#N/A,INDEX(Data!EK:EK,$B32)-Data!EK$2+INDEX($A32:BE32,,MAX(ISNUMBER($D32:BE32)*COLUMN($D32:BE32))))</f>
        <v>#N/A</v>
      </c>
      <c r="BG32" s="2" t="e">
        <f t="array" ref="BG32">IF(INDEX(Data!EL:EL,$B32)=0,#N/A,INDEX(Data!EL:EL,$B32)-Data!EL$2+INDEX($A32:BF32,,MAX(ISNUMBER($D32:BF32)*COLUMN($D32:BF32))))</f>
        <v>#N/A</v>
      </c>
      <c r="BH32" s="2" t="e">
        <f t="array" ref="BH32">IF(INDEX(Data!EM:EM,$B32)=0,#N/A,INDEX(Data!EM:EM,$B32)-Data!EM$2+INDEX($A32:BG32,,MAX(ISNUMBER($D32:BG32)*COLUMN($D32:BG32))))</f>
        <v>#N/A</v>
      </c>
      <c r="BI32" s="2" t="e">
        <f t="array" ref="BI32">IF(INDEX(Data!EN:EN,$B32)=0,#N/A,INDEX(Data!EN:EN,$B32)-Data!EN$2+INDEX($A32:BH32,,MAX(ISNUMBER($D32:BH32)*COLUMN($D32:BH32))))</f>
        <v>#N/A</v>
      </c>
      <c r="BJ32" s="2" t="e">
        <f t="array" ref="BJ32">IF(INDEX(Data!EO:EO,$B32)=0,#N/A,INDEX(Data!EO:EO,$B32)-Data!EO$2+INDEX($A32:BI32,,MAX(ISNUMBER($D32:BI32)*COLUMN($D32:BI32))))</f>
        <v>#N/A</v>
      </c>
      <c r="BK32" s="2" t="e">
        <f t="array" ref="BK32">IF(INDEX(Data!EP:EP,$B32)=0,#N/A,INDEX(Data!EP:EP,$B32)-Data!EP$2+INDEX($A32:BJ32,,MAX(ISNUMBER($D32:BJ32)*COLUMN($D32:BJ32))))</f>
        <v>#N/A</v>
      </c>
      <c r="BL32" s="2" t="e">
        <f t="array" ref="BL32">IF(INDEX(Data!EQ:EQ,$B32)=0,#N/A,INDEX(Data!EQ:EQ,$B32)-Data!EQ$2+INDEX($A32:BK32,,MAX(ISNUMBER($D32:BK32)*COLUMN($D32:BK32))))</f>
        <v>#N/A</v>
      </c>
      <c r="BM32" s="2" t="e">
        <f t="array" ref="BM32">IF(INDEX(Data!ER:ER,$B32)=0,#N/A,INDEX(Data!ER:ER,$B32)-Data!ER$2+INDEX($A32:BL32,,MAX(ISNUMBER($D32:BL32)*COLUMN($D32:BL32))))</f>
        <v>#N/A</v>
      </c>
      <c r="BN32" s="2" t="e">
        <f t="array" ref="BN32">IF(INDEX(Data!ES:ES,$B32)=0,#N/A,INDEX(Data!ES:ES,$B32)-Data!ES$2+INDEX($A32:BM32,,MAX(ISNUMBER($D32:BM32)*COLUMN($D32:BM32))))</f>
        <v>#N/A</v>
      </c>
      <c r="BO32" s="2" t="e">
        <f t="array" ref="BO32">IF(INDEX(Data!ET:ET,$B32)=0,#N/A,INDEX(Data!ET:ET,$B32)-Data!ET$2+INDEX($A32:BN32,,MAX(ISNUMBER($D32:BN32)*COLUMN($D32:BN32))))</f>
        <v>#N/A</v>
      </c>
      <c r="BP32" s="2" t="e">
        <f t="array" ref="BP32">IF(INDEX(Data!EU:EU,$B32)=0,#N/A,INDEX(Data!EU:EU,$B32)-Data!EU$2+INDEX($A32:BO32,,MAX(ISNUMBER($D32:BO32)*COLUMN($D32:BO32))))</f>
        <v>#N/A</v>
      </c>
      <c r="BQ32" s="2" t="e">
        <f t="array" ref="BQ32">IF(INDEX(Data!EV:EV,$B32)=0,#N/A,INDEX(Data!EV:EV,$B32)-Data!EV$2+INDEX($A32:BP32,,MAX(ISNUMBER($D32:BP32)*COLUMN($D32:BP32))))</f>
        <v>#N/A</v>
      </c>
      <c r="BR32" s="2" t="e">
        <f t="array" ref="BR32">IF(INDEX(Data!EW:EW,$B32)=0,#N/A,INDEX(Data!EW:EW,$B32)-Data!EW$2+INDEX($A32:BQ32,,MAX(ISNUMBER($D32:BQ32)*COLUMN($D32:BQ32))))</f>
        <v>#N/A</v>
      </c>
      <c r="BS32" s="2" t="e">
        <f t="array" ref="BS32">IF(INDEX(Data!EX:EX,$B32)=0,#N/A,INDEX(Data!EX:EX,$B32)-Data!EX$2+INDEX($A32:BR32,,MAX(ISNUMBER($D32:BR32)*COLUMN($D32:BR32))))</f>
        <v>#N/A</v>
      </c>
      <c r="BT32" s="2" t="e">
        <f t="array" ref="BT32">IF(INDEX(Data!EY:EY,$B32)=0,#N/A,INDEX(Data!EY:EY,$B32)-Data!EY$2+INDEX($A32:BS32,,MAX(ISNUMBER($D32:BS32)*COLUMN($D32:BS32))))</f>
        <v>#N/A</v>
      </c>
      <c r="BU32" s="2" t="e">
        <f t="array" ref="BU32">IF(INDEX(Data!EZ:EZ,$B32)=0,#N/A,INDEX(Data!EZ:EZ,$B32)-Data!EZ$2+INDEX($A32:BT32,,MAX(ISNUMBER($D32:BT32)*COLUMN($D32:BT32))))</f>
        <v>#N/A</v>
      </c>
      <c r="BV32" s="2" t="e">
        <f t="array" ref="BV32">IF(INDEX(Data!FA:FA,$B32)=0,#N/A,INDEX(Data!FA:FA,$B32)-Data!FA$2+INDEX($A32:BU32,,MAX(ISNUMBER($D32:BU32)*COLUMN($D32:BU32))))</f>
        <v>#N/A</v>
      </c>
      <c r="BW32" s="2" t="e">
        <f t="array" ref="BW32">IF(INDEX(Data!FB:FB,$B32)=0,#N/A,INDEX(Data!FB:FB,$B32)-Data!FB$2+INDEX($A32:BV32,,MAX(ISNUMBER($D32:BV32)*COLUMN($D32:BV32))))</f>
        <v>#N/A</v>
      </c>
      <c r="BX32" s="2" t="e">
        <f t="array" ref="BX32">IF(INDEX(Data!FC:FC,$B32)=0,#N/A,INDEX(Data!FC:FC,$B32)-Data!FC$2+INDEX($A32:BW32,,MAX(ISNUMBER($D32:BW32)*COLUMN($D32:BW32))))</f>
        <v>#N/A</v>
      </c>
      <c r="BY32" s="2" t="e">
        <f t="array" ref="BY32">IF(INDEX(Data!FD:FD,$B32)=0,#N/A,INDEX(Data!FD:FD,$B32)-Data!FD$2+INDEX($A32:BX32,,MAX(ISNUMBER($D32:BX32)*COLUMN($D32:BX32))))</f>
        <v>#N/A</v>
      </c>
      <c r="BZ32" s="2" t="e">
        <f t="array" ref="BZ32">IF(INDEX(Data!FE:FE,$B32)=0,#N/A,INDEX(Data!FE:FE,$B32)-Data!FE$2+INDEX($A32:BY32,,MAX(ISNUMBER($D32:BY32)*COLUMN($D32:BY32))))</f>
        <v>#N/A</v>
      </c>
      <c r="CA32" s="2" t="e">
        <f t="array" ref="CA32">IF(INDEX(Data!FF:FF,$B32)=0,#N/A,INDEX(Data!FF:FF,$B32)-Data!FF$2+INDEX($A32:BZ32,,MAX(ISNUMBER($D32:BZ32)*COLUMN($D32:BZ32))))</f>
        <v>#N/A</v>
      </c>
      <c r="CB32" s="2" t="e">
        <f t="array" ref="CB32">IF(INDEX(Data!FG:FG,$B32)=0,#N/A,INDEX(Data!FG:FG,$B32)-Data!FG$2+INDEX($A32:CA32,,MAX(ISNUMBER($D32:CA32)*COLUMN($D32:CA32))))</f>
        <v>#N/A</v>
      </c>
      <c r="CC32" s="2" t="e">
        <f t="array" ref="CC32">IF(INDEX(Data!FH:FH,$B32)=0,#N/A,INDEX(Data!FH:FH,$B32)-Data!FH$2+INDEX($A32:CB32,,MAX(ISNUMBER($D32:CB32)*COLUMN($D32:CB32))))</f>
        <v>#N/A</v>
      </c>
      <c r="CD32" s="2" t="e">
        <f t="array" ref="CD32">IF(INDEX(Data!FI:FI,$B32)=0,#N/A,INDEX(Data!FI:FI,$B32)-Data!FI$2+INDEX($A32:CC32,,MAX(ISNUMBER($D32:CC32)*COLUMN($D32:CC32))))</f>
        <v>#N/A</v>
      </c>
      <c r="CE32" s="2" t="e">
        <f t="array" ref="CE32">IF(INDEX(Data!FJ:FJ,$B32)=0,#N/A,INDEX(Data!FJ:FJ,$B32)-Data!FJ$2+INDEX($A32:CD32,,MAX(ISNUMBER($D32:CD32)*COLUMN($D32:CD32))))</f>
        <v>#N/A</v>
      </c>
      <c r="CF32" s="2" t="e">
        <f t="array" ref="CF32">IF(INDEX(Data!FK:FK,$B32)=0,#N/A,INDEX(Data!FK:FK,$B32)-Data!FK$2+INDEX($A32:CE32,,MAX(ISNUMBER($D32:CE32)*COLUMN($D32:CE32))))</f>
        <v>#N/A</v>
      </c>
      <c r="CG32" s="2" t="e">
        <f t="array" ref="CG32">IF(INDEX(Data!FL:FL,$B32)=0,#N/A,INDEX(Data!FL:FL,$B32)-Data!FL$2+INDEX($A32:CF32,,MAX(ISNUMBER($D32:CF32)*COLUMN($D32:CF32))))</f>
        <v>#N/A</v>
      </c>
      <c r="CH32" s="2" t="e">
        <f t="array" ref="CH32">IF(INDEX(Data!FM:FM,$B32)=0,#N/A,INDEX(Data!FM:FM,$B32)-Data!FM$2+INDEX($A32:CG32,,MAX(ISNUMBER($D32:CG32)*COLUMN($D32:CG32))))</f>
        <v>#N/A</v>
      </c>
      <c r="CI32" s="2" t="e">
        <f t="array" ref="CI32">IF(INDEX(Data!FN:FN,$B32)=0,#N/A,INDEX(Data!FN:FN,$B32)-Data!FN$2+INDEX($A32:CH32,,MAX(ISNUMBER($D32:CH32)*COLUMN($D32:CH32))))</f>
        <v>#N/A</v>
      </c>
      <c r="CJ32" s="2" t="e">
        <f t="array" ref="CJ32">IF(INDEX(Data!FO:FO,$B32)=0,#N/A,INDEX(Data!FO:FO,$B32)-Data!FO$2+INDEX($A32:CI32,,MAX(ISNUMBER($D32:CI32)*COLUMN($D32:CI32))))</f>
        <v>#N/A</v>
      </c>
      <c r="CK32" s="2" t="e">
        <f t="array" ref="CK32">IF(INDEX(Data!FP:FP,$B32)=0,#N/A,INDEX(Data!FP:FP,$B32)-Data!FP$2+INDEX($A32:CJ32,,MAX(ISNUMBER($D32:CJ32)*COLUMN($D32:CJ32))))</f>
        <v>#N/A</v>
      </c>
      <c r="CL32" s="2" t="e">
        <f t="array" ref="CL32">IF(INDEX(Data!FQ:FQ,$B32)=0,#N/A,INDEX(Data!FQ:FQ,$B32)-Data!FQ$2+INDEX($A32:CK32,,MAX(ISNUMBER($D32:CK32)*COLUMN($D32:CK32))))</f>
        <v>#N/A</v>
      </c>
      <c r="CM32" s="2" t="e">
        <f t="array" ref="CM32">IF(INDEX(Data!FR:FR,$B32)=0,#N/A,INDEX(Data!FR:FR,$B32)-Data!FR$2+INDEX($A32:CL32,,MAX(ISNUMBER($D32:CL32)*COLUMN($D32:CL32))))</f>
        <v>#N/A</v>
      </c>
      <c r="CN32" s="2" t="e">
        <f t="array" ref="CN32">IF(INDEX(Data!FS:FS,$B32)=0,#N/A,INDEX(Data!FS:FS,$B32)-Data!FS$2+INDEX($A32:CM32,,MAX(ISNUMBER($D32:CM32)*COLUMN($D32:CM32))))</f>
        <v>#N/A</v>
      </c>
      <c r="CO32" s="2" t="e">
        <f t="array" ref="CO32">IF(INDEX(Data!FT:FT,$B32)=0,#N/A,INDEX(Data!FT:FT,$B32)-Data!FT$2+INDEX($A32:CN32,,MAX(ISNUMBER($D32:CN32)*COLUMN($D32:CN32))))</f>
        <v>#N/A</v>
      </c>
      <c r="CP32" s="2" t="e">
        <f t="array" ref="CP32">IF(INDEX(Data!FU:FU,$B32)=0,#N/A,INDEX(Data!FU:FU,$B32)-Data!FU$2+INDEX($A32:CO32,,MAX(ISNUMBER($D32:CO32)*COLUMN($D32:CO32))))</f>
        <v>#N/A</v>
      </c>
      <c r="CQ32" s="2" t="e">
        <f t="array" ref="CQ32">IF(INDEX(Data!FV:FV,$B32)=0,#N/A,INDEX(Data!FV:FV,$B32)-Data!FV$2+INDEX($A32:CP32,,MAX(ISNUMBER($D32:CP32)*COLUMN($D32:CP32))))</f>
        <v>#N/A</v>
      </c>
      <c r="CR32" s="2" t="e">
        <f t="array" ref="CR32">IF(INDEX(Data!FW:FW,$B32)=0,#N/A,INDEX(Data!FW:FW,$B32)-Data!FW$2+INDEX($A32:CQ32,,MAX(ISNUMBER($D32:CQ32)*COLUMN($D32:CQ32))))</f>
        <v>#N/A</v>
      </c>
      <c r="CS32" s="2" t="e">
        <f t="array" ref="CS32">IF(INDEX(Data!FX:FX,$B32)=0,#N/A,INDEX(Data!FX:FX,$B32)-Data!FX$2+INDEX($A32:CR32,,MAX(ISNUMBER($D32:CR32)*COLUMN($D32:CR32))))</f>
        <v>#N/A</v>
      </c>
      <c r="CT32" s="2" t="e">
        <f t="array" ref="CT32">IF(INDEX(Data!FY:FY,$B32)=0,#N/A,INDEX(Data!FY:FY,$B32)-Data!FY$2+INDEX($A32:CS32,,MAX(ISNUMBER($D32:CS32)*COLUMN($D32:CS32))))</f>
        <v>#N/A</v>
      </c>
      <c r="CU32" s="2" t="e">
        <f t="array" ref="CU32">IF(INDEX(Data!FZ:FZ,$B32)=0,#N/A,INDEX(Data!FZ:FZ,$B32)-Data!FZ$2+INDEX($A32:CT32,,MAX(ISNUMBER($D32:CT32)*COLUMN($D32:CT32))))</f>
        <v>#N/A</v>
      </c>
      <c r="CV32" s="2" t="e">
        <f t="array" ref="CV32">IF(INDEX(Data!GA:GA,$B32)=0,#N/A,INDEX(Data!GA:GA,$B32)-Data!GA$2+INDEX($A32:CU32,,MAX(ISNUMBER($D32:CU32)*COLUMN($D32:CU32))))</f>
        <v>#N/A</v>
      </c>
      <c r="CW32" s="2" t="e">
        <f t="array" ref="CW32">IF(INDEX(Data!GB:GB,$B32)=0,#N/A,INDEX(Data!GB:GB,$B32)-Data!GB$2+INDEX($A32:CV32,,MAX(ISNUMBER($D32:CV32)*COLUMN($D32:CV32))))</f>
        <v>#N/A</v>
      </c>
      <c r="CX32" s="2" t="e">
        <f t="array" ref="CX32">IF(INDEX(Data!GC:GC,$B32)=0,#N/A,INDEX(Data!GC:GC,$B32)-Data!GC$2+INDEX($A32:CW32,,MAX(ISNUMBER($D32:CW32)*COLUMN($D32:CW32))))</f>
        <v>#N/A</v>
      </c>
      <c r="CY32" s="2" t="e">
        <f t="array" ref="CY32">IF(INDEX(Data!GD:GD,$B32)=0,#N/A,INDEX(Data!GD:GD,$B32)-Data!GD$2+INDEX($A32:CX32,,MAX(ISNUMBER($D32:CX32)*COLUMN($D32:CX32))))</f>
        <v>#N/A</v>
      </c>
      <c r="CZ32" s="2" t="e">
        <f t="array" ref="CZ32">IF(INDEX(Data!GE:GE,$B32)=0,#N/A,INDEX(Data!GE:GE,$B32)-Data!GE$2+INDEX($A32:CY32,,MAX(ISNUMBER($D32:CY32)*COLUMN($D32:CY32))))</f>
        <v>#N/A</v>
      </c>
      <c r="DA32" s="2" t="e">
        <f t="array" ref="DA32">IF(INDEX(Data!GF:GF,$B32)=0,#N/A,INDEX(Data!GF:GF,$B32)-Data!GF$2+INDEX($A32:CZ32,,MAX(ISNUMBER($D32:CZ32)*COLUMN($D32:CZ32))))</f>
        <v>#N/A</v>
      </c>
      <c r="DB32" s="2" t="e">
        <f t="array" ref="DB32">IF(INDEX(Data!GG:GG,$B32)=0,#N/A,INDEX(Data!GG:GG,$B32)-Data!GG$2+INDEX($A32:DA32,,MAX(ISNUMBER($D32:DA32)*COLUMN($D32:DA32))))</f>
        <v>#N/A</v>
      </c>
      <c r="DC32" s="2" t="e">
        <f t="array" ref="DC32">IF(INDEX(Data!GH:GH,$B32)=0,#N/A,INDEX(Data!GH:GH,$B32)-Data!GH$2+INDEX($A32:DB32,,MAX(ISNUMBER($D32:DB32)*COLUMN($D32:DB32))))</f>
        <v>#N/A</v>
      </c>
      <c r="DD32" s="2" t="e">
        <f t="array" ref="DD32">IF(INDEX(Data!GI:GI,$B32)=0,#N/A,INDEX(Data!GI:GI,$B32)-Data!GI$2+INDEX($A32:DC32,,MAX(ISNUMBER($D32:DC32)*COLUMN($D32:DC32))))</f>
        <v>#N/A</v>
      </c>
      <c r="DE32" s="2" t="e">
        <f t="array" ref="DE32">IF(INDEX(Data!GJ:GJ,$B32)=0,#N/A,INDEX(Data!GJ:GJ,$B32)-Data!GJ$2+INDEX($A32:DD32,,MAX(ISNUMBER($D32:DD32)*COLUMN($D32:DD32))))</f>
        <v>#N/A</v>
      </c>
      <c r="DF32" s="2" t="e">
        <f t="array" ref="DF32">IF(INDEX(Data!GK:GK,$B32)=0,#N/A,INDEX(Data!GK:GK,$B32)-Data!GK$2+INDEX($A32:DE32,,MAX(ISNUMBER($D32:DE32)*COLUMN($D32:DE32))))</f>
        <v>#N/A</v>
      </c>
      <c r="DG32" s="2" t="e">
        <f t="array" ref="DG32">IF(INDEX(Data!GL:GL,$B32)=0,#N/A,INDEX(Data!GL:GL,$B32)-Data!GL$2+INDEX($A32:DF32,,MAX(ISNUMBER($D32:DF32)*COLUMN($D32:DF32))))</f>
        <v>#N/A</v>
      </c>
      <c r="DH32" s="2" t="e">
        <f t="array" ref="DH32">IF(INDEX(Data!GM:GM,$B32)=0,#N/A,INDEX(Data!GM:GM,$B32)-Data!GM$2+INDEX($A32:DG32,,MAX(ISNUMBER($D32:DG32)*COLUMN($D32:DG32))))</f>
        <v>#N/A</v>
      </c>
      <c r="DI32" s="2" t="e">
        <f t="array" ref="DI32">IF(INDEX(Data!GN:GN,$B32)=0,#N/A,INDEX(Data!GN:GN,$B32)-Data!GN$2+INDEX($A32:DH32,,MAX(ISNUMBER($D32:DH32)*COLUMN($D32:DH32))))</f>
        <v>#N/A</v>
      </c>
      <c r="DJ32" s="2" t="e">
        <f t="array" ref="DJ32">IF(INDEX(Data!GO:GO,$B32)=0,#N/A,INDEX(Data!GO:GO,$B32)-Data!GO$2+INDEX($A32:DI32,,MAX(ISNUMBER($D32:DI32)*COLUMN($D32:DI32))))</f>
        <v>#N/A</v>
      </c>
      <c r="DK32" s="2" t="e">
        <f t="array" ref="DK32">IF(INDEX(Data!GP:GP,$B32)=0,#N/A,INDEX(Data!GP:GP,$B32)-Data!GP$2+INDEX($A32:DJ32,,MAX(ISNUMBER($D32:DJ32)*COLUMN($D32:DJ32))))</f>
        <v>#N/A</v>
      </c>
      <c r="DL32" s="2" t="e">
        <f t="array" ref="DL32">IF(INDEX(Data!GQ:GQ,$B32)=0,#N/A,INDEX(Data!GQ:GQ,$B32)-Data!GQ$2+INDEX($A32:DK32,,MAX(ISNUMBER($D32:DK32)*COLUMN($D32:DK32))))</f>
        <v>#N/A</v>
      </c>
      <c r="DM32" s="2" t="e">
        <f t="array" ref="DM32">IF(INDEX(Data!GR:GR,$B32)=0,#N/A,INDEX(Data!GR:GR,$B32)-Data!GR$2+INDEX($A32:DL32,,MAX(ISNUMBER($D32:DL32)*COLUMN($D32:DL32))))</f>
        <v>#N/A</v>
      </c>
      <c r="DN32" s="2" t="e">
        <f t="array" ref="DN32">IF(INDEX(Data!GS:GS,$B32)=0,#N/A,INDEX(Data!GS:GS,$B32)-Data!GS$2+INDEX($A32:DM32,,MAX(ISNUMBER($D32:DM32)*COLUMN($D32:DM32))))</f>
        <v>#N/A</v>
      </c>
      <c r="DO32" s="2" t="e">
        <f t="array" ref="DO32">IF(INDEX(Data!GT:GT,$B32)=0,#N/A,INDEX(Data!GT:GT,$B32)-Data!GT$2+INDEX($A32:DN32,,MAX(ISNUMBER($D32:DN32)*COLUMN($D32:DN32))))</f>
        <v>#N/A</v>
      </c>
      <c r="DP32" s="2" t="e">
        <f t="array" ref="DP32">IF(INDEX(Data!GU:GU,$B32)=0,#N/A,INDEX(Data!GU:GU,$B32)-Data!GU$2+INDEX($A32:DO32,,MAX(ISNUMBER($D32:DO32)*COLUMN($D32:DO32))))</f>
        <v>#N/A</v>
      </c>
      <c r="DQ32" s="2" t="e">
        <f t="array" ref="DQ32">IF(INDEX(Data!GV:GV,$B32)=0,#N/A,INDEX(Data!GV:GV,$B32)-Data!GV$2+INDEX($A32:DP32,,MAX(ISNUMBER($D32:DP32)*COLUMN($D32:DP32))))</f>
        <v>#N/A</v>
      </c>
      <c r="DR32" s="2" t="e">
        <f t="array" ref="DR32">IF(INDEX(Data!GW:GW,$B32)=0,#N/A,INDEX(Data!GW:GW,$B32)-Data!GW$2+INDEX($A32:DQ32,,MAX(ISNUMBER($D32:DQ32)*COLUMN($D32:DQ32))))</f>
        <v>#N/A</v>
      </c>
      <c r="DS32" s="2" t="e">
        <f t="array" ref="DS32">IF(INDEX(Data!GX:GX,$B32)=0,#N/A,INDEX(Data!GX:GX,$B32)-Data!GX$2+INDEX($A32:DR32,,MAX(ISNUMBER($D32:DR32)*COLUMN($D32:DR32))))</f>
        <v>#N/A</v>
      </c>
      <c r="DT32" s="2" t="e">
        <f t="array" ref="DT32">IF(INDEX(Data!GY:GY,$B32)=0,#N/A,INDEX(Data!GY:GY,$B32)-Data!GY$2+INDEX($A32:DS32,,MAX(ISNUMBER($D32:DS32)*COLUMN($D32:DS32))))</f>
        <v>#N/A</v>
      </c>
      <c r="DU32" s="2" t="e">
        <f t="array" ref="DU32">IF(INDEX(Data!GZ:GZ,$B32)=0,#N/A,INDEX(Data!GZ:GZ,$B32)-Data!GZ$2+INDEX($A32:DT32,,MAX(ISNUMBER($D32:DT32)*COLUMN($D32:DT32))))</f>
        <v>#N/A</v>
      </c>
      <c r="DV32" s="2" t="e">
        <f t="array" ref="DV32">IF(INDEX(Data!HA:HA,$B32)=0,#N/A,INDEX(Data!HA:HA,$B32)-Data!HA$2+INDEX($A32:DU32,,MAX(ISNUMBER($D32:DU32)*COLUMN($D32:DU32))))</f>
        <v>#N/A</v>
      </c>
      <c r="DW32" s="2" t="e">
        <f t="array" ref="DW32">IF(INDEX(Data!HB:HB,$B32)=0,#N/A,INDEX(Data!HB:HB,$B32)-Data!HB$2+INDEX($A32:DV32,,MAX(ISNUMBER($D32:DV32)*COLUMN($D32:DV32))))</f>
        <v>#N/A</v>
      </c>
      <c r="DX32" s="2" t="e">
        <f t="array" ref="DX32">IF(INDEX(Data!HC:HC,$B32)=0,#N/A,INDEX(Data!HC:HC,$B32)-Data!HC$2+INDEX($A32:DW32,,MAX(ISNUMBER($D32:DW32)*COLUMN($D32:DW32))))</f>
        <v>#N/A</v>
      </c>
      <c r="DY32" s="2" t="e">
        <f t="array" ref="DY32">IF(INDEX(Data!HD:HD,$B32)=0,#N/A,INDEX(Data!HD:HD,$B32)-Data!HD$2+INDEX($A32:DX32,,MAX(ISNUMBER($D32:DX32)*COLUMN($D32:DX32))))</f>
        <v>#N/A</v>
      </c>
      <c r="DZ32" s="2" t="e">
        <f t="array" ref="DZ32">IF(INDEX(Data!HE:HE,$B32)=0,#N/A,INDEX(Data!HE:HE,$B32)-Data!HE$2+INDEX($A32:DY32,,MAX(ISNUMBER($D32:DY32)*COLUMN($D32:DY32))))</f>
        <v>#N/A</v>
      </c>
      <c r="EA32" s="2" t="e">
        <f t="array" ref="EA32">IF(INDEX(Data!HF:HF,$B32)=0,#N/A,INDEX(Data!HF:HF,$B32)-Data!HF$2+INDEX($A32:DZ32,,MAX(ISNUMBER($D32:DZ32)*COLUMN($D32:DZ32))))</f>
        <v>#N/A</v>
      </c>
      <c r="EB32" s="2" t="e">
        <f t="array" ref="EB32">IF(INDEX(Data!HG:HG,$B32)=0,#N/A,INDEX(Data!HG:HG,$B32)-Data!HG$2+INDEX($A32:EA32,,MAX(ISNUMBER($D32:EA32)*COLUMN($D32:EA32))))</f>
        <v>#N/A</v>
      </c>
      <c r="EC32" s="2" t="e">
        <f t="array" ref="EC32">IF(INDEX(Data!HH:HH,$B32)=0,#N/A,INDEX(Data!HH:HH,$B32)-Data!HH$2+INDEX($A32:EB32,,MAX(ISNUMBER($D32:EB32)*COLUMN($D32:EB32))))</f>
        <v>#N/A</v>
      </c>
      <c r="ED32" s="2" t="e">
        <f t="array" ref="ED32">IF(INDEX(Data!HI:HI,$B32)=0,#N/A,INDEX(Data!HI:HI,$B32)-Data!HI$2+INDEX($A32:EC32,,MAX(ISNUMBER($D32:EC32)*COLUMN($D32:EC32))))</f>
        <v>#N/A</v>
      </c>
      <c r="EE32" s="2" t="e">
        <f t="array" ref="EE32">IF(INDEX(Data!HJ:HJ,$B32)=0,#N/A,INDEX(Data!HJ:HJ,$B32)-Data!HJ$2+INDEX($A32:ED32,,MAX(ISNUMBER($D32:ED32)*COLUMN($D32:ED32))))</f>
        <v>#N/A</v>
      </c>
      <c r="EF32" s="2" t="e">
        <f t="array" ref="EF32">IF(INDEX(Data!HK:HK,$B32)=0,#N/A,INDEX(Data!HK:HK,$B32)-Data!HK$2+INDEX($A32:EE32,,MAX(ISNUMBER($D32:EE32)*COLUMN($D32:EE32))))</f>
        <v>#N/A</v>
      </c>
      <c r="EG32" s="2" t="e">
        <f t="array" ref="EG32">IF(INDEX(Data!HL:HL,$B32)=0,#N/A,INDEX(Data!HL:HL,$B32)-Data!HL$2+INDEX($A32:EF32,,MAX(ISNUMBER($D32:EF32)*COLUMN($D32:EF32))))</f>
        <v>#N/A</v>
      </c>
      <c r="EH32" s="2" t="e">
        <f t="array" ref="EH32">IF(INDEX(Data!HM:HM,$B32)=0,#N/A,INDEX(Data!HM:HM,$B32)-Data!HM$2+INDEX($A32:EG32,,MAX(ISNUMBER($D32:EG32)*COLUMN($D32:EG32))))</f>
        <v>#N/A</v>
      </c>
      <c r="EI32" s="2" t="e">
        <f t="array" ref="EI32">IF(INDEX(Data!HN:HN,$B32)=0,#N/A,INDEX(Data!HN:HN,$B32)-Data!HN$2+INDEX($A32:EH32,,MAX(ISNUMBER($D32:EH32)*COLUMN($D32:EH32))))</f>
        <v>#N/A</v>
      </c>
    </row>
    <row r="33" spans="1:139" x14ac:dyDescent="0.25">
      <c r="A33" s="2" t="str">
        <f>Data!CG108</f>
        <v>Ousama El Nabriss</v>
      </c>
      <c r="B33" s="2">
        <f>MATCH(A33,Data!CG:CG,0)</f>
        <v>108</v>
      </c>
      <c r="C33" s="2">
        <f ca="1">COUNTIF(OFFSET(Data!$CJ$1:$EZ$78,B33-1,0,1),"&gt;0")</f>
        <v>26</v>
      </c>
      <c r="D33" s="2">
        <v>0</v>
      </c>
      <c r="E33" s="2">
        <f t="array" ref="E33">IF(INDEX(Data!CJ:CJ,$B33)=0,#N/A,INDEX(Data!CJ:CJ,$B33)-Data!CJ$2+INDEX($A33:D33,,MAX(ISNUMBER($D33:D33)*COLUMN($D33:D33))))</f>
        <v>2</v>
      </c>
      <c r="F33" s="2">
        <f t="array" ref="F33">IF(INDEX(Data!CK:CK,$B33)=0,#N/A,INDEX(Data!CK:CK,$B33)-Data!CK$2+INDEX($A33:E33,,MAX(ISNUMBER($D33:E33)*COLUMN($D33:E33))))</f>
        <v>2</v>
      </c>
      <c r="G33" s="2">
        <f t="array" ref="G33">IF(INDEX(Data!CL:CL,$B33)=0,#N/A,INDEX(Data!CL:CL,$B33)-Data!CL$2+INDEX($A33:F33,,MAX(ISNUMBER($D33:F33)*COLUMN($D33:F33))))</f>
        <v>2</v>
      </c>
      <c r="H33" s="2">
        <f t="array" ref="H33">IF(INDEX(Data!CM:CM,$B33)=0,#N/A,INDEX(Data!CM:CM,$B33)-Data!CM$2+INDEX($A33:G33,,MAX(ISNUMBER($D33:G33)*COLUMN($D33:G33))))</f>
        <v>1</v>
      </c>
      <c r="I33" s="2">
        <f t="array" ref="I33">IF(INDEX(Data!CN:CN,$B33)=0,#N/A,INDEX(Data!CN:CN,$B33)-Data!CN$2+INDEX($A33:H33,,MAX(ISNUMBER($D33:H33)*COLUMN($D33:H33))))</f>
        <v>4</v>
      </c>
      <c r="J33" s="2">
        <f t="array" ref="J33">IF(INDEX(Data!CO:CO,$B33)=0,#N/A,INDEX(Data!CO:CO,$B33)-Data!CO$2+INDEX($A33:I33,,MAX(ISNUMBER($D33:I33)*COLUMN($D33:I33))))</f>
        <v>5</v>
      </c>
      <c r="K33" s="2">
        <f t="array" ref="K33">IF(INDEX(Data!CP:CP,$B33)=0,#N/A,INDEX(Data!CP:CP,$B33)-Data!CP$2+INDEX($A33:J33,,MAX(ISNUMBER($D33:J33)*COLUMN($D33:J33))))</f>
        <v>6</v>
      </c>
      <c r="L33" s="2">
        <f t="array" ref="L33">IF(INDEX(Data!CQ:CQ,$B33)=0,#N/A,INDEX(Data!CQ:CQ,$B33)-Data!CQ$2+INDEX($A33:K33,,MAX(ISNUMBER($D33:K33)*COLUMN($D33:K33))))</f>
        <v>6</v>
      </c>
      <c r="M33" s="2">
        <f t="array" ref="M33">IF(INDEX(Data!CR:CR,$B33)=0,#N/A,INDEX(Data!CR:CR,$B33)-Data!CR$2+INDEX($A33:L33,,MAX(ISNUMBER($D33:L33)*COLUMN($D33:L33))))</f>
        <v>7</v>
      </c>
      <c r="N33" s="2">
        <f t="array" ref="N33">IF(INDEX(Data!CS:CS,$B33)=0,#N/A,INDEX(Data!CS:CS,$B33)-Data!CS$2+INDEX($A33:M33,,MAX(ISNUMBER($D33:M33)*COLUMN($D33:M33))))</f>
        <v>8</v>
      </c>
      <c r="O33" s="2">
        <f t="array" ref="O33">IF(INDEX(Data!CT:CT,$B33)=0,#N/A,INDEX(Data!CT:CT,$B33)-Data!CT$2+INDEX($A33:N33,,MAX(ISNUMBER($D33:N33)*COLUMN($D33:N33))))</f>
        <v>9</v>
      </c>
      <c r="P33" s="2">
        <f t="array" ref="P33">IF(INDEX(Data!CU:CU,$B33)=0,#N/A,INDEX(Data!CU:CU,$B33)-Data!CU$2+INDEX($A33:O33,,MAX(ISNUMBER($D33:O33)*COLUMN($D33:O33))))</f>
        <v>11</v>
      </c>
      <c r="Q33" s="2">
        <f t="array" ref="Q33">IF(INDEX(Data!CV:CV,$B33)=0,#N/A,INDEX(Data!CV:CV,$B33)-Data!CV$2+INDEX($A33:P33,,MAX(ISNUMBER($D33:P33)*COLUMN($D33:P33))))</f>
        <v>13</v>
      </c>
      <c r="R33" s="2">
        <f t="array" ref="R33">IF(INDEX(Data!CW:CW,$B33)=0,#N/A,INDEX(Data!CW:CW,$B33)-Data!CW$2+INDEX($A33:Q33,,MAX(ISNUMBER($D33:Q33)*COLUMN($D33:Q33))))</f>
        <v>13</v>
      </c>
      <c r="S33" s="2">
        <f t="array" ref="S33">IF(INDEX(Data!CX:CX,$B33)=0,#N/A,INDEX(Data!CX:CX,$B33)-Data!CX$2+INDEX($A33:R33,,MAX(ISNUMBER($D33:R33)*COLUMN($D33:R33))))</f>
        <v>14</v>
      </c>
      <c r="T33" s="2">
        <f t="array" ref="T33">IF(INDEX(Data!CY:CY,$B33)=0,#N/A,INDEX(Data!CY:CY,$B33)-Data!CY$2+INDEX($A33:S33,,MAX(ISNUMBER($D33:S33)*COLUMN($D33:S33))))</f>
        <v>15</v>
      </c>
      <c r="U33" s="2">
        <f t="array" ref="U33">IF(INDEX(Data!CZ:CZ,$B33)=0,#N/A,INDEX(Data!CZ:CZ,$B33)-Data!CZ$2+INDEX($A33:T33,,MAX(ISNUMBER($D33:T33)*COLUMN($D33:T33))))</f>
        <v>15</v>
      </c>
      <c r="V33" s="2">
        <f t="array" ref="V33">IF(INDEX(Data!DA:DA,$B33)=0,#N/A,INDEX(Data!DA:DA,$B33)-Data!DA$2+INDEX($A33:U33,,MAX(ISNUMBER($D33:U33)*COLUMN($D33:U33))))</f>
        <v>16</v>
      </c>
      <c r="W33" s="2">
        <f t="array" ref="W33">IF(INDEX(Data!DB:DB,$B33)=0,#N/A,INDEX(Data!DB:DB,$B33)-Data!DB$2+INDEX($A33:V33,,MAX(ISNUMBER($D33:V33)*COLUMN($D33:V33))))</f>
        <v>16</v>
      </c>
      <c r="X33" s="2">
        <f t="array" ref="X33">IF(INDEX(Data!DC:DC,$B33)=0,#N/A,INDEX(Data!DC:DC,$B33)-Data!DC$2+INDEX($A33:W33,,MAX(ISNUMBER($D33:W33)*COLUMN($D33:W33))))</f>
        <v>16</v>
      </c>
      <c r="Y33" s="2">
        <f t="array" ref="Y33">IF(INDEX(Data!DD:DD,$B33)=0,#N/A,INDEX(Data!DD:DD,$B33)-Data!DD$2+INDEX($A33:X33,,MAX(ISNUMBER($D33:X33)*COLUMN($D33:X33))))</f>
        <v>16</v>
      </c>
      <c r="Z33" s="2">
        <f t="array" ref="Z33">IF(INDEX(Data!DE:DE,$B33)=0,#N/A,INDEX(Data!DE:DE,$B33)-Data!DE$2+INDEX($A33:Y33,,MAX(ISNUMBER($D33:Y33)*COLUMN($D33:Y33))))</f>
        <v>17</v>
      </c>
      <c r="AA33" s="2">
        <f t="array" ref="AA33">IF(INDEX(Data!DF:DF,$B33)=0,#N/A,INDEX(Data!DF:DF,$B33)-Data!DF$2+INDEX($A33:Z33,,MAX(ISNUMBER($D33:Z33)*COLUMN($D33:Z33))))</f>
        <v>18</v>
      </c>
      <c r="AB33" s="2">
        <f t="array" ref="AB33">IF(INDEX(Data!DG:DG,$B33)=0,#N/A,INDEX(Data!DG:DG,$B33)-Data!DG$2+INDEX($A33:AA33,,MAX(ISNUMBER($D33:AA33)*COLUMN($D33:AA33))))</f>
        <v>20</v>
      </c>
      <c r="AC33" s="2">
        <f t="array" ref="AC33">IF(INDEX(Data!DH:DH,$B33)=0,#N/A,INDEX(Data!DH:DH,$B33)-Data!DH$2+INDEX($A33:AB33,,MAX(ISNUMBER($D33:AB33)*COLUMN($D33:AB33))))</f>
        <v>24</v>
      </c>
      <c r="AD33" s="2">
        <f t="array" ref="AD33">IF(INDEX(Data!DI:DI,$B33)=0,#N/A,INDEX(Data!DI:DI,$B33)-Data!DI$2+INDEX($A33:AC33,,MAX(ISNUMBER($D33:AC33)*COLUMN($D33:AC33))))</f>
        <v>26</v>
      </c>
      <c r="AE33" s="2" t="e">
        <f t="array" ref="AE33">IF(INDEX(Data!DJ:DJ,$B33)=0,#N/A,INDEX(Data!DJ:DJ,$B33)-Data!DJ$2+INDEX($A33:AD33,,MAX(ISNUMBER($D33:AD33)*COLUMN($D33:AD33))))</f>
        <v>#N/A</v>
      </c>
      <c r="AF33" s="2" t="e">
        <f t="array" ref="AF33">IF(INDEX(Data!DK:DK,$B33)=0,#N/A,INDEX(Data!DK:DK,$B33)-Data!DK$2+INDEX($A33:AE33,,MAX(ISNUMBER($D33:AE33)*COLUMN($D33:AE33))))</f>
        <v>#N/A</v>
      </c>
      <c r="AG33" s="2" t="e">
        <f t="array" ref="AG33">IF(INDEX(Data!DL:DL,$B33)=0,#N/A,INDEX(Data!DL:DL,$B33)-Data!DL$2+INDEX($A33:AF33,,MAX(ISNUMBER($D33:AF33)*COLUMN($D33:AF33))))</f>
        <v>#N/A</v>
      </c>
      <c r="AH33" s="2" t="e">
        <f t="array" ref="AH33">IF(INDEX(Data!DM:DM,$B33)=0,#N/A,INDEX(Data!DM:DM,$B33)-Data!DM$2+INDEX($A33:AG33,,MAX(ISNUMBER($D33:AG33)*COLUMN($D33:AG33))))</f>
        <v>#N/A</v>
      </c>
      <c r="AI33" s="2" t="e">
        <f t="array" ref="AI33">IF(INDEX(Data!DN:DN,$B33)=0,#N/A,INDEX(Data!DN:DN,$B33)-Data!DN$2+INDEX($A33:AH33,,MAX(ISNUMBER($D33:AH33)*COLUMN($D33:AH33))))</f>
        <v>#N/A</v>
      </c>
      <c r="AJ33" s="2" t="e">
        <f t="array" ref="AJ33">IF(INDEX(Data!DO:DO,$B33)=0,#N/A,INDEX(Data!DO:DO,$B33)-Data!DO$2+INDEX($A33:AI33,,MAX(ISNUMBER($D33:AI33)*COLUMN($D33:AI33))))</f>
        <v>#N/A</v>
      </c>
      <c r="AK33" s="2" t="e">
        <f t="array" ref="AK33">IF(INDEX(Data!DP:DP,$B33)=0,#N/A,INDEX(Data!DP:DP,$B33)-Data!DP$2+INDEX($A33:AJ33,,MAX(ISNUMBER($D33:AJ33)*COLUMN($D33:AJ33))))</f>
        <v>#N/A</v>
      </c>
      <c r="AL33" s="2" t="e">
        <f t="array" ref="AL33">IF(INDEX(Data!DQ:DQ,$B33)=0,#N/A,INDEX(Data!DQ:DQ,$B33)-Data!DQ$2+INDEX($A33:AK33,,MAX(ISNUMBER($D33:AK33)*COLUMN($D33:AK33))))</f>
        <v>#N/A</v>
      </c>
      <c r="AM33" s="2" t="e">
        <f t="array" ref="AM33">IF(INDEX(Data!DR:DR,$B33)=0,#N/A,INDEX(Data!DR:DR,$B33)-Data!DR$2+INDEX($A33:AL33,,MAX(ISNUMBER($D33:AL33)*COLUMN($D33:AL33))))</f>
        <v>#N/A</v>
      </c>
      <c r="AN33" s="2" t="e">
        <f t="array" ref="AN33">IF(INDEX(Data!DS:DS,$B33)=0,#N/A,INDEX(Data!DS:DS,$B33)-Data!DS$2+INDEX($A33:AM33,,MAX(ISNUMBER($D33:AM33)*COLUMN($D33:AM33))))</f>
        <v>#N/A</v>
      </c>
      <c r="AO33" s="2" t="e">
        <f t="array" ref="AO33">IF(INDEX(Data!DT:DT,$B33)=0,#N/A,INDEX(Data!DT:DT,$B33)-Data!DT$2+INDEX($A33:AN33,,MAX(ISNUMBER($D33:AN33)*COLUMN($D33:AN33))))</f>
        <v>#N/A</v>
      </c>
      <c r="AP33" s="2" t="e">
        <f t="array" ref="AP33">IF(INDEX(Data!DU:DU,$B33)=0,#N/A,INDEX(Data!DU:DU,$B33)-Data!DU$2+INDEX($A33:AO33,,MAX(ISNUMBER($D33:AO33)*COLUMN($D33:AO33))))</f>
        <v>#N/A</v>
      </c>
      <c r="AQ33" s="2" t="e">
        <f t="array" ref="AQ33">IF(INDEX(Data!DV:DV,$B33)=0,#N/A,INDEX(Data!DV:DV,$B33)-Data!DV$2+INDEX($A33:AP33,,MAX(ISNUMBER($D33:AP33)*COLUMN($D33:AP33))))</f>
        <v>#N/A</v>
      </c>
      <c r="AR33" s="2" t="e">
        <f t="array" ref="AR33">IF(INDEX(Data!DW:DW,$B33)=0,#N/A,INDEX(Data!DW:DW,$B33)-Data!DW$2+INDEX($A33:AQ33,,MAX(ISNUMBER($D33:AQ33)*COLUMN($D33:AQ33))))</f>
        <v>#N/A</v>
      </c>
      <c r="AS33" s="2" t="e">
        <f t="array" ref="AS33">IF(INDEX(Data!DX:DX,$B33)=0,#N/A,INDEX(Data!DX:DX,$B33)-Data!DX$2+INDEX($A33:AR33,,MAX(ISNUMBER($D33:AR33)*COLUMN($D33:AR33))))</f>
        <v>#N/A</v>
      </c>
      <c r="AT33" s="2" t="e">
        <f t="array" ref="AT33">IF(INDEX(Data!DY:DY,$B33)=0,#N/A,INDEX(Data!DY:DY,$B33)-Data!DY$2+INDEX($A33:AS33,,MAX(ISNUMBER($D33:AS33)*COLUMN($D33:AS33))))</f>
        <v>#N/A</v>
      </c>
      <c r="AU33" s="2" t="e">
        <f t="array" ref="AU33">IF(INDEX(Data!DZ:DZ,$B33)=0,#N/A,INDEX(Data!DZ:DZ,$B33)-Data!DZ$2+INDEX($A33:AT33,,MAX(ISNUMBER($D33:AT33)*COLUMN($D33:AT33))))</f>
        <v>#N/A</v>
      </c>
      <c r="AV33" s="2" t="e">
        <f t="array" ref="AV33">IF(INDEX(Data!EA:EA,$B33)=0,#N/A,INDEX(Data!EA:EA,$B33)-Data!EA$2+INDEX($A33:AU33,,MAX(ISNUMBER($D33:AU33)*COLUMN($D33:AU33))))</f>
        <v>#N/A</v>
      </c>
      <c r="AW33" s="2" t="e">
        <f t="array" ref="AW33">IF(INDEX(Data!EB:EB,$B33)=0,#N/A,INDEX(Data!EB:EB,$B33)-Data!EB$2+INDEX($A33:AV33,,MAX(ISNUMBER($D33:AV33)*COLUMN($D33:AV33))))</f>
        <v>#N/A</v>
      </c>
      <c r="AX33" s="2" t="e">
        <f t="array" ref="AX33">IF(INDEX(Data!EC:EC,$B33)=0,#N/A,INDEX(Data!EC:EC,$B33)-Data!EC$2+INDEX($A33:AW33,,MAX(ISNUMBER($D33:AW33)*COLUMN($D33:AW33))))</f>
        <v>#N/A</v>
      </c>
      <c r="AY33" s="2" t="e">
        <f t="array" ref="AY33">IF(INDEX(Data!ED:ED,$B33)=0,#N/A,INDEX(Data!ED:ED,$B33)-Data!ED$2+INDEX($A33:AX33,,MAX(ISNUMBER($D33:AX33)*COLUMN($D33:AX33))))</f>
        <v>#N/A</v>
      </c>
      <c r="AZ33" s="2" t="e">
        <f t="array" ref="AZ33">IF(INDEX(Data!EE:EE,$B33)=0,#N/A,INDEX(Data!EE:EE,$B33)-Data!EE$2+INDEX($A33:AY33,,MAX(ISNUMBER($D33:AY33)*COLUMN($D33:AY33))))</f>
        <v>#N/A</v>
      </c>
      <c r="BA33" s="2" t="e">
        <f t="array" ref="BA33">IF(INDEX(Data!EF:EF,$B33)=0,#N/A,INDEX(Data!EF:EF,$B33)-Data!EF$2+INDEX($A33:AZ33,,MAX(ISNUMBER($D33:AZ33)*COLUMN($D33:AZ33))))</f>
        <v>#N/A</v>
      </c>
      <c r="BB33" s="2" t="e">
        <f t="array" ref="BB33">IF(INDEX(Data!EG:EG,$B33)=0,#N/A,INDEX(Data!EG:EG,$B33)-Data!EG$2+INDEX($A33:BA33,,MAX(ISNUMBER($D33:BA33)*COLUMN($D33:BA33))))</f>
        <v>#N/A</v>
      </c>
      <c r="BC33" s="2" t="e">
        <f t="array" ref="BC33">IF(INDEX(Data!EH:EH,$B33)=0,#N/A,INDEX(Data!EH:EH,$B33)-Data!EH$2+INDEX($A33:BB33,,MAX(ISNUMBER($D33:BB33)*COLUMN($D33:BB33))))</f>
        <v>#N/A</v>
      </c>
      <c r="BD33" s="2" t="e">
        <f t="array" ref="BD33">IF(INDEX(Data!EI:EI,$B33)=0,#N/A,INDEX(Data!EI:EI,$B33)-Data!EI$2+INDEX($A33:BC33,,MAX(ISNUMBER($D33:BC33)*COLUMN($D33:BC33))))</f>
        <v>#N/A</v>
      </c>
      <c r="BE33" s="2" t="e">
        <f t="array" ref="BE33">IF(INDEX(Data!EJ:EJ,$B33)=0,#N/A,INDEX(Data!EJ:EJ,$B33)-Data!EJ$2+INDEX($A33:BD33,,MAX(ISNUMBER($D33:BD33)*COLUMN($D33:BD33))))</f>
        <v>#N/A</v>
      </c>
      <c r="BF33" s="2" t="e">
        <f t="array" ref="BF33">IF(INDEX(Data!EK:EK,$B33)=0,#N/A,INDEX(Data!EK:EK,$B33)-Data!EK$2+INDEX($A33:BE33,,MAX(ISNUMBER($D33:BE33)*COLUMN($D33:BE33))))</f>
        <v>#N/A</v>
      </c>
      <c r="BG33" s="2" t="e">
        <f t="array" ref="BG33">IF(INDEX(Data!EL:EL,$B33)=0,#N/A,INDEX(Data!EL:EL,$B33)-Data!EL$2+INDEX($A33:BF33,,MAX(ISNUMBER($D33:BF33)*COLUMN($D33:BF33))))</f>
        <v>#N/A</v>
      </c>
      <c r="BH33" s="2" t="e">
        <f t="array" ref="BH33">IF(INDEX(Data!EM:EM,$B33)=0,#N/A,INDEX(Data!EM:EM,$B33)-Data!EM$2+INDEX($A33:BG33,,MAX(ISNUMBER($D33:BG33)*COLUMN($D33:BG33))))</f>
        <v>#N/A</v>
      </c>
      <c r="BI33" s="2" t="e">
        <f t="array" ref="BI33">IF(INDEX(Data!EN:EN,$B33)=0,#N/A,INDEX(Data!EN:EN,$B33)-Data!EN$2+INDEX($A33:BH33,,MAX(ISNUMBER($D33:BH33)*COLUMN($D33:BH33))))</f>
        <v>#N/A</v>
      </c>
      <c r="BJ33" s="2" t="e">
        <f t="array" ref="BJ33">IF(INDEX(Data!EO:EO,$B33)=0,#N/A,INDEX(Data!EO:EO,$B33)-Data!EO$2+INDEX($A33:BI33,,MAX(ISNUMBER($D33:BI33)*COLUMN($D33:BI33))))</f>
        <v>#N/A</v>
      </c>
      <c r="BK33" s="2" t="e">
        <f t="array" ref="BK33">IF(INDEX(Data!EP:EP,$B33)=0,#N/A,INDEX(Data!EP:EP,$B33)-Data!EP$2+INDEX($A33:BJ33,,MAX(ISNUMBER($D33:BJ33)*COLUMN($D33:BJ33))))</f>
        <v>#N/A</v>
      </c>
      <c r="BL33" s="2" t="e">
        <f t="array" ref="BL33">IF(INDEX(Data!EQ:EQ,$B33)=0,#N/A,INDEX(Data!EQ:EQ,$B33)-Data!EQ$2+INDEX($A33:BK33,,MAX(ISNUMBER($D33:BK33)*COLUMN($D33:BK33))))</f>
        <v>#N/A</v>
      </c>
      <c r="BM33" s="2" t="e">
        <f t="array" ref="BM33">IF(INDEX(Data!ER:ER,$B33)=0,#N/A,INDEX(Data!ER:ER,$B33)-Data!ER$2+INDEX($A33:BL33,,MAX(ISNUMBER($D33:BL33)*COLUMN($D33:BL33))))</f>
        <v>#N/A</v>
      </c>
      <c r="BN33" s="2" t="e">
        <f t="array" ref="BN33">IF(INDEX(Data!ES:ES,$B33)=0,#N/A,INDEX(Data!ES:ES,$B33)-Data!ES$2+INDEX($A33:BM33,,MAX(ISNUMBER($D33:BM33)*COLUMN($D33:BM33))))</f>
        <v>#N/A</v>
      </c>
      <c r="BO33" s="2" t="e">
        <f t="array" ref="BO33">IF(INDEX(Data!ET:ET,$B33)=0,#N/A,INDEX(Data!ET:ET,$B33)-Data!ET$2+INDEX($A33:BN33,,MAX(ISNUMBER($D33:BN33)*COLUMN($D33:BN33))))</f>
        <v>#N/A</v>
      </c>
      <c r="BP33" s="2" t="e">
        <f t="array" ref="BP33">IF(INDEX(Data!EU:EU,$B33)=0,#N/A,INDEX(Data!EU:EU,$B33)-Data!EU$2+INDEX($A33:BO33,,MAX(ISNUMBER($D33:BO33)*COLUMN($D33:BO33))))</f>
        <v>#N/A</v>
      </c>
      <c r="BQ33" s="2" t="e">
        <f t="array" ref="BQ33">IF(INDEX(Data!EV:EV,$B33)=0,#N/A,INDEX(Data!EV:EV,$B33)-Data!EV$2+INDEX($A33:BP33,,MAX(ISNUMBER($D33:BP33)*COLUMN($D33:BP33))))</f>
        <v>#N/A</v>
      </c>
      <c r="BR33" s="2" t="e">
        <f t="array" ref="BR33">IF(INDEX(Data!EW:EW,$B33)=0,#N/A,INDEX(Data!EW:EW,$B33)-Data!EW$2+INDEX($A33:BQ33,,MAX(ISNUMBER($D33:BQ33)*COLUMN($D33:BQ33))))</f>
        <v>#N/A</v>
      </c>
      <c r="BS33" s="2" t="e">
        <f t="array" ref="BS33">IF(INDEX(Data!EX:EX,$B33)=0,#N/A,INDEX(Data!EX:EX,$B33)-Data!EX$2+INDEX($A33:BR33,,MAX(ISNUMBER($D33:BR33)*COLUMN($D33:BR33))))</f>
        <v>#N/A</v>
      </c>
      <c r="BT33" s="2" t="e">
        <f t="array" ref="BT33">IF(INDEX(Data!EY:EY,$B33)=0,#N/A,INDEX(Data!EY:EY,$B33)-Data!EY$2+INDEX($A33:BS33,,MAX(ISNUMBER($D33:BS33)*COLUMN($D33:BS33))))</f>
        <v>#N/A</v>
      </c>
      <c r="BU33" s="2" t="e">
        <f t="array" ref="BU33">IF(INDEX(Data!EZ:EZ,$B33)=0,#N/A,INDEX(Data!EZ:EZ,$B33)-Data!EZ$2+INDEX($A33:BT33,,MAX(ISNUMBER($D33:BT33)*COLUMN($D33:BT33))))</f>
        <v>#N/A</v>
      </c>
      <c r="BV33" s="2" t="e">
        <f t="array" ref="BV33">IF(INDEX(Data!FA:FA,$B33)=0,#N/A,INDEX(Data!FA:FA,$B33)-Data!FA$2+INDEX($A33:BU33,,MAX(ISNUMBER($D33:BU33)*COLUMN($D33:BU33))))</f>
        <v>#N/A</v>
      </c>
      <c r="BW33" s="2" t="e">
        <f t="array" ref="BW33">IF(INDEX(Data!FB:FB,$B33)=0,#N/A,INDEX(Data!FB:FB,$B33)-Data!FB$2+INDEX($A33:BV33,,MAX(ISNUMBER($D33:BV33)*COLUMN($D33:BV33))))</f>
        <v>#N/A</v>
      </c>
      <c r="BX33" s="2" t="e">
        <f t="array" ref="BX33">IF(INDEX(Data!FC:FC,$B33)=0,#N/A,INDEX(Data!FC:FC,$B33)-Data!FC$2+INDEX($A33:BW33,,MAX(ISNUMBER($D33:BW33)*COLUMN($D33:BW33))))</f>
        <v>#N/A</v>
      </c>
      <c r="BY33" s="2" t="e">
        <f t="array" ref="BY33">IF(INDEX(Data!FD:FD,$B33)=0,#N/A,INDEX(Data!FD:FD,$B33)-Data!FD$2+INDEX($A33:BX33,,MAX(ISNUMBER($D33:BX33)*COLUMN($D33:BX33))))</f>
        <v>#N/A</v>
      </c>
      <c r="BZ33" s="2" t="e">
        <f t="array" ref="BZ33">IF(INDEX(Data!FE:FE,$B33)=0,#N/A,INDEX(Data!FE:FE,$B33)-Data!FE$2+INDEX($A33:BY33,,MAX(ISNUMBER($D33:BY33)*COLUMN($D33:BY33))))</f>
        <v>#N/A</v>
      </c>
      <c r="CA33" s="2" t="e">
        <f t="array" ref="CA33">IF(INDEX(Data!FF:FF,$B33)=0,#N/A,INDEX(Data!FF:FF,$B33)-Data!FF$2+INDEX($A33:BZ33,,MAX(ISNUMBER($D33:BZ33)*COLUMN($D33:BZ33))))</f>
        <v>#N/A</v>
      </c>
      <c r="CB33" s="2" t="e">
        <f t="array" ref="CB33">IF(INDEX(Data!FG:FG,$B33)=0,#N/A,INDEX(Data!FG:FG,$B33)-Data!FG$2+INDEX($A33:CA33,,MAX(ISNUMBER($D33:CA33)*COLUMN($D33:CA33))))</f>
        <v>#N/A</v>
      </c>
      <c r="CC33" s="2" t="e">
        <f t="array" ref="CC33">IF(INDEX(Data!FH:FH,$B33)=0,#N/A,INDEX(Data!FH:FH,$B33)-Data!FH$2+INDEX($A33:CB33,,MAX(ISNUMBER($D33:CB33)*COLUMN($D33:CB33))))</f>
        <v>#N/A</v>
      </c>
      <c r="CD33" s="2" t="e">
        <f t="array" ref="CD33">IF(INDEX(Data!FI:FI,$B33)=0,#N/A,INDEX(Data!FI:FI,$B33)-Data!FI$2+INDEX($A33:CC33,,MAX(ISNUMBER($D33:CC33)*COLUMN($D33:CC33))))</f>
        <v>#N/A</v>
      </c>
      <c r="CE33" s="2" t="e">
        <f t="array" ref="CE33">IF(INDEX(Data!FJ:FJ,$B33)=0,#N/A,INDEX(Data!FJ:FJ,$B33)-Data!FJ$2+INDEX($A33:CD33,,MAX(ISNUMBER($D33:CD33)*COLUMN($D33:CD33))))</f>
        <v>#N/A</v>
      </c>
      <c r="CF33" s="2" t="e">
        <f t="array" ref="CF33">IF(INDEX(Data!FK:FK,$B33)=0,#N/A,INDEX(Data!FK:FK,$B33)-Data!FK$2+INDEX($A33:CE33,,MAX(ISNUMBER($D33:CE33)*COLUMN($D33:CE33))))</f>
        <v>#N/A</v>
      </c>
      <c r="CG33" s="2" t="e">
        <f t="array" ref="CG33">IF(INDEX(Data!FL:FL,$B33)=0,#N/A,INDEX(Data!FL:FL,$B33)-Data!FL$2+INDEX($A33:CF33,,MAX(ISNUMBER($D33:CF33)*COLUMN($D33:CF33))))</f>
        <v>#N/A</v>
      </c>
      <c r="CH33" s="2" t="e">
        <f t="array" ref="CH33">IF(INDEX(Data!FM:FM,$B33)=0,#N/A,INDEX(Data!FM:FM,$B33)-Data!FM$2+INDEX($A33:CG33,,MAX(ISNUMBER($D33:CG33)*COLUMN($D33:CG33))))</f>
        <v>#N/A</v>
      </c>
      <c r="CI33" s="2" t="e">
        <f t="array" ref="CI33">IF(INDEX(Data!FN:FN,$B33)=0,#N/A,INDEX(Data!FN:FN,$B33)-Data!FN$2+INDEX($A33:CH33,,MAX(ISNUMBER($D33:CH33)*COLUMN($D33:CH33))))</f>
        <v>#N/A</v>
      </c>
      <c r="CJ33" s="2" t="e">
        <f t="array" ref="CJ33">IF(INDEX(Data!FO:FO,$B33)=0,#N/A,INDEX(Data!FO:FO,$B33)-Data!FO$2+INDEX($A33:CI33,,MAX(ISNUMBER($D33:CI33)*COLUMN($D33:CI33))))</f>
        <v>#N/A</v>
      </c>
      <c r="CK33" s="2" t="e">
        <f t="array" ref="CK33">IF(INDEX(Data!FP:FP,$B33)=0,#N/A,INDEX(Data!FP:FP,$B33)-Data!FP$2+INDEX($A33:CJ33,,MAX(ISNUMBER($D33:CJ33)*COLUMN($D33:CJ33))))</f>
        <v>#N/A</v>
      </c>
      <c r="CL33" s="2" t="e">
        <f t="array" ref="CL33">IF(INDEX(Data!FQ:FQ,$B33)=0,#N/A,INDEX(Data!FQ:FQ,$B33)-Data!FQ$2+INDEX($A33:CK33,,MAX(ISNUMBER($D33:CK33)*COLUMN($D33:CK33))))</f>
        <v>#N/A</v>
      </c>
      <c r="CM33" s="2" t="e">
        <f t="array" ref="CM33">IF(INDEX(Data!FR:FR,$B33)=0,#N/A,INDEX(Data!FR:FR,$B33)-Data!FR$2+INDEX($A33:CL33,,MAX(ISNUMBER($D33:CL33)*COLUMN($D33:CL33))))</f>
        <v>#N/A</v>
      </c>
      <c r="CN33" s="2" t="e">
        <f t="array" ref="CN33">IF(INDEX(Data!FS:FS,$B33)=0,#N/A,INDEX(Data!FS:FS,$B33)-Data!FS$2+INDEX($A33:CM33,,MAX(ISNUMBER($D33:CM33)*COLUMN($D33:CM33))))</f>
        <v>#N/A</v>
      </c>
      <c r="CO33" s="2" t="e">
        <f t="array" ref="CO33">IF(INDEX(Data!FT:FT,$B33)=0,#N/A,INDEX(Data!FT:FT,$B33)-Data!FT$2+INDEX($A33:CN33,,MAX(ISNUMBER($D33:CN33)*COLUMN($D33:CN33))))</f>
        <v>#N/A</v>
      </c>
      <c r="CP33" s="2" t="e">
        <f t="array" ref="CP33">IF(INDEX(Data!FU:FU,$B33)=0,#N/A,INDEX(Data!FU:FU,$B33)-Data!FU$2+INDEX($A33:CO33,,MAX(ISNUMBER($D33:CO33)*COLUMN($D33:CO33))))</f>
        <v>#N/A</v>
      </c>
      <c r="CQ33" s="2" t="e">
        <f t="array" ref="CQ33">IF(INDEX(Data!FV:FV,$B33)=0,#N/A,INDEX(Data!FV:FV,$B33)-Data!FV$2+INDEX($A33:CP33,,MAX(ISNUMBER($D33:CP33)*COLUMN($D33:CP33))))</f>
        <v>#N/A</v>
      </c>
      <c r="CR33" s="2" t="e">
        <f t="array" ref="CR33">IF(INDEX(Data!FW:FW,$B33)=0,#N/A,INDEX(Data!FW:FW,$B33)-Data!FW$2+INDEX($A33:CQ33,,MAX(ISNUMBER($D33:CQ33)*COLUMN($D33:CQ33))))</f>
        <v>#N/A</v>
      </c>
      <c r="CS33" s="2" t="e">
        <f t="array" ref="CS33">IF(INDEX(Data!FX:FX,$B33)=0,#N/A,INDEX(Data!FX:FX,$B33)-Data!FX$2+INDEX($A33:CR33,,MAX(ISNUMBER($D33:CR33)*COLUMN($D33:CR33))))</f>
        <v>#N/A</v>
      </c>
      <c r="CT33" s="2" t="e">
        <f t="array" ref="CT33">IF(INDEX(Data!FY:FY,$B33)=0,#N/A,INDEX(Data!FY:FY,$B33)-Data!FY$2+INDEX($A33:CS33,,MAX(ISNUMBER($D33:CS33)*COLUMN($D33:CS33))))</f>
        <v>#N/A</v>
      </c>
      <c r="CU33" s="2" t="e">
        <f t="array" ref="CU33">IF(INDEX(Data!FZ:FZ,$B33)=0,#N/A,INDEX(Data!FZ:FZ,$B33)-Data!FZ$2+INDEX($A33:CT33,,MAX(ISNUMBER($D33:CT33)*COLUMN($D33:CT33))))</f>
        <v>#N/A</v>
      </c>
      <c r="CV33" s="2" t="e">
        <f t="array" ref="CV33">IF(INDEX(Data!GA:GA,$B33)=0,#N/A,INDEX(Data!GA:GA,$B33)-Data!GA$2+INDEX($A33:CU33,,MAX(ISNUMBER($D33:CU33)*COLUMN($D33:CU33))))</f>
        <v>#N/A</v>
      </c>
      <c r="CW33" s="2" t="e">
        <f t="array" ref="CW33">IF(INDEX(Data!GB:GB,$B33)=0,#N/A,INDEX(Data!GB:GB,$B33)-Data!GB$2+INDEX($A33:CV33,,MAX(ISNUMBER($D33:CV33)*COLUMN($D33:CV33))))</f>
        <v>#N/A</v>
      </c>
      <c r="CX33" s="2" t="e">
        <f t="array" ref="CX33">IF(INDEX(Data!GC:GC,$B33)=0,#N/A,INDEX(Data!GC:GC,$B33)-Data!GC$2+INDEX($A33:CW33,,MAX(ISNUMBER($D33:CW33)*COLUMN($D33:CW33))))</f>
        <v>#N/A</v>
      </c>
      <c r="CY33" s="2" t="e">
        <f t="array" ref="CY33">IF(INDEX(Data!GD:GD,$B33)=0,#N/A,INDEX(Data!GD:GD,$B33)-Data!GD$2+INDEX($A33:CX33,,MAX(ISNUMBER($D33:CX33)*COLUMN($D33:CX33))))</f>
        <v>#N/A</v>
      </c>
      <c r="CZ33" s="2" t="e">
        <f t="array" ref="CZ33">IF(INDEX(Data!GE:GE,$B33)=0,#N/A,INDEX(Data!GE:GE,$B33)-Data!GE$2+INDEX($A33:CY33,,MAX(ISNUMBER($D33:CY33)*COLUMN($D33:CY33))))</f>
        <v>#N/A</v>
      </c>
      <c r="DA33" s="2" t="e">
        <f t="array" ref="DA33">IF(INDEX(Data!GF:GF,$B33)=0,#N/A,INDEX(Data!GF:GF,$B33)-Data!GF$2+INDEX($A33:CZ33,,MAX(ISNUMBER($D33:CZ33)*COLUMN($D33:CZ33))))</f>
        <v>#N/A</v>
      </c>
      <c r="DB33" s="2" t="e">
        <f t="array" ref="DB33">IF(INDEX(Data!GG:GG,$B33)=0,#N/A,INDEX(Data!GG:GG,$B33)-Data!GG$2+INDEX($A33:DA33,,MAX(ISNUMBER($D33:DA33)*COLUMN($D33:DA33))))</f>
        <v>#N/A</v>
      </c>
      <c r="DC33" s="2" t="e">
        <f t="array" ref="DC33">IF(INDEX(Data!GH:GH,$B33)=0,#N/A,INDEX(Data!GH:GH,$B33)-Data!GH$2+INDEX($A33:DB33,,MAX(ISNUMBER($D33:DB33)*COLUMN($D33:DB33))))</f>
        <v>#N/A</v>
      </c>
      <c r="DD33" s="2" t="e">
        <f t="array" ref="DD33">IF(INDEX(Data!GI:GI,$B33)=0,#N/A,INDEX(Data!GI:GI,$B33)-Data!GI$2+INDEX($A33:DC33,,MAX(ISNUMBER($D33:DC33)*COLUMN($D33:DC33))))</f>
        <v>#N/A</v>
      </c>
      <c r="DE33" s="2" t="e">
        <f t="array" ref="DE33">IF(INDEX(Data!GJ:GJ,$B33)=0,#N/A,INDEX(Data!GJ:GJ,$B33)-Data!GJ$2+INDEX($A33:DD33,,MAX(ISNUMBER($D33:DD33)*COLUMN($D33:DD33))))</f>
        <v>#N/A</v>
      </c>
      <c r="DF33" s="2" t="e">
        <f t="array" ref="DF33">IF(INDEX(Data!GK:GK,$B33)=0,#N/A,INDEX(Data!GK:GK,$B33)-Data!GK$2+INDEX($A33:DE33,,MAX(ISNUMBER($D33:DE33)*COLUMN($D33:DE33))))</f>
        <v>#N/A</v>
      </c>
      <c r="DG33" s="2" t="e">
        <f t="array" ref="DG33">IF(INDEX(Data!GL:GL,$B33)=0,#N/A,INDEX(Data!GL:GL,$B33)-Data!GL$2+INDEX($A33:DF33,,MAX(ISNUMBER($D33:DF33)*COLUMN($D33:DF33))))</f>
        <v>#N/A</v>
      </c>
      <c r="DH33" s="2" t="e">
        <f t="array" ref="DH33">IF(INDEX(Data!GM:GM,$B33)=0,#N/A,INDEX(Data!GM:GM,$B33)-Data!GM$2+INDEX($A33:DG33,,MAX(ISNUMBER($D33:DG33)*COLUMN($D33:DG33))))</f>
        <v>#N/A</v>
      </c>
      <c r="DI33" s="2" t="e">
        <f t="array" ref="DI33">IF(INDEX(Data!GN:GN,$B33)=0,#N/A,INDEX(Data!GN:GN,$B33)-Data!GN$2+INDEX($A33:DH33,,MAX(ISNUMBER($D33:DH33)*COLUMN($D33:DH33))))</f>
        <v>#N/A</v>
      </c>
      <c r="DJ33" s="2" t="e">
        <f t="array" ref="DJ33">IF(INDEX(Data!GO:GO,$B33)=0,#N/A,INDEX(Data!GO:GO,$B33)-Data!GO$2+INDEX($A33:DI33,,MAX(ISNUMBER($D33:DI33)*COLUMN($D33:DI33))))</f>
        <v>#N/A</v>
      </c>
      <c r="DK33" s="2" t="e">
        <f t="array" ref="DK33">IF(INDEX(Data!GP:GP,$B33)=0,#N/A,INDEX(Data!GP:GP,$B33)-Data!GP$2+INDEX($A33:DJ33,,MAX(ISNUMBER($D33:DJ33)*COLUMN($D33:DJ33))))</f>
        <v>#N/A</v>
      </c>
      <c r="DL33" s="2" t="e">
        <f t="array" ref="DL33">IF(INDEX(Data!GQ:GQ,$B33)=0,#N/A,INDEX(Data!GQ:GQ,$B33)-Data!GQ$2+INDEX($A33:DK33,,MAX(ISNUMBER($D33:DK33)*COLUMN($D33:DK33))))</f>
        <v>#N/A</v>
      </c>
      <c r="DM33" s="2" t="e">
        <f t="array" ref="DM33">IF(INDEX(Data!GR:GR,$B33)=0,#N/A,INDEX(Data!GR:GR,$B33)-Data!GR$2+INDEX($A33:DL33,,MAX(ISNUMBER($D33:DL33)*COLUMN($D33:DL33))))</f>
        <v>#N/A</v>
      </c>
      <c r="DN33" s="2" t="e">
        <f t="array" ref="DN33">IF(INDEX(Data!GS:GS,$B33)=0,#N/A,INDEX(Data!GS:GS,$B33)-Data!GS$2+INDEX($A33:DM33,,MAX(ISNUMBER($D33:DM33)*COLUMN($D33:DM33))))</f>
        <v>#N/A</v>
      </c>
      <c r="DO33" s="2" t="e">
        <f t="array" ref="DO33">IF(INDEX(Data!GT:GT,$B33)=0,#N/A,INDEX(Data!GT:GT,$B33)-Data!GT$2+INDEX($A33:DN33,,MAX(ISNUMBER($D33:DN33)*COLUMN($D33:DN33))))</f>
        <v>#N/A</v>
      </c>
      <c r="DP33" s="2" t="e">
        <f t="array" ref="DP33">IF(INDEX(Data!GU:GU,$B33)=0,#N/A,INDEX(Data!GU:GU,$B33)-Data!GU$2+INDEX($A33:DO33,,MAX(ISNUMBER($D33:DO33)*COLUMN($D33:DO33))))</f>
        <v>#N/A</v>
      </c>
      <c r="DQ33" s="2" t="e">
        <f t="array" ref="DQ33">IF(INDEX(Data!GV:GV,$B33)=0,#N/A,INDEX(Data!GV:GV,$B33)-Data!GV$2+INDEX($A33:DP33,,MAX(ISNUMBER($D33:DP33)*COLUMN($D33:DP33))))</f>
        <v>#N/A</v>
      </c>
      <c r="DR33" s="2" t="e">
        <f t="array" ref="DR33">IF(INDEX(Data!GW:GW,$B33)=0,#N/A,INDEX(Data!GW:GW,$B33)-Data!GW$2+INDEX($A33:DQ33,,MAX(ISNUMBER($D33:DQ33)*COLUMN($D33:DQ33))))</f>
        <v>#N/A</v>
      </c>
      <c r="DS33" s="2" t="e">
        <f t="array" ref="DS33">IF(INDEX(Data!GX:GX,$B33)=0,#N/A,INDEX(Data!GX:GX,$B33)-Data!GX$2+INDEX($A33:DR33,,MAX(ISNUMBER($D33:DR33)*COLUMN($D33:DR33))))</f>
        <v>#N/A</v>
      </c>
      <c r="DT33" s="2" t="e">
        <f t="array" ref="DT33">IF(INDEX(Data!GY:GY,$B33)=0,#N/A,INDEX(Data!GY:GY,$B33)-Data!GY$2+INDEX($A33:DS33,,MAX(ISNUMBER($D33:DS33)*COLUMN($D33:DS33))))</f>
        <v>#N/A</v>
      </c>
      <c r="DU33" s="2" t="e">
        <f t="array" ref="DU33">IF(INDEX(Data!GZ:GZ,$B33)=0,#N/A,INDEX(Data!GZ:GZ,$B33)-Data!GZ$2+INDEX($A33:DT33,,MAX(ISNUMBER($D33:DT33)*COLUMN($D33:DT33))))</f>
        <v>#N/A</v>
      </c>
      <c r="DV33" s="2" t="e">
        <f t="array" ref="DV33">IF(INDEX(Data!HA:HA,$B33)=0,#N/A,INDEX(Data!HA:HA,$B33)-Data!HA$2+INDEX($A33:DU33,,MAX(ISNUMBER($D33:DU33)*COLUMN($D33:DU33))))</f>
        <v>#N/A</v>
      </c>
      <c r="DW33" s="2" t="e">
        <f t="array" ref="DW33">IF(INDEX(Data!HB:HB,$B33)=0,#N/A,INDEX(Data!HB:HB,$B33)-Data!HB$2+INDEX($A33:DV33,,MAX(ISNUMBER($D33:DV33)*COLUMN($D33:DV33))))</f>
        <v>#N/A</v>
      </c>
      <c r="DX33" s="2" t="e">
        <f t="array" ref="DX33">IF(INDEX(Data!HC:HC,$B33)=0,#N/A,INDEX(Data!HC:HC,$B33)-Data!HC$2+INDEX($A33:DW33,,MAX(ISNUMBER($D33:DW33)*COLUMN($D33:DW33))))</f>
        <v>#N/A</v>
      </c>
      <c r="DY33" s="2" t="e">
        <f t="array" ref="DY33">IF(INDEX(Data!HD:HD,$B33)=0,#N/A,INDEX(Data!HD:HD,$B33)-Data!HD$2+INDEX($A33:DX33,,MAX(ISNUMBER($D33:DX33)*COLUMN($D33:DX33))))</f>
        <v>#N/A</v>
      </c>
      <c r="DZ33" s="2" t="e">
        <f t="array" ref="DZ33">IF(INDEX(Data!HE:HE,$B33)=0,#N/A,INDEX(Data!HE:HE,$B33)-Data!HE$2+INDEX($A33:DY33,,MAX(ISNUMBER($D33:DY33)*COLUMN($D33:DY33))))</f>
        <v>#N/A</v>
      </c>
      <c r="EA33" s="2" t="e">
        <f t="array" ref="EA33">IF(INDEX(Data!HF:HF,$B33)=0,#N/A,INDEX(Data!HF:HF,$B33)-Data!HF$2+INDEX($A33:DZ33,,MAX(ISNUMBER($D33:DZ33)*COLUMN($D33:DZ33))))</f>
        <v>#N/A</v>
      </c>
      <c r="EB33" s="2" t="e">
        <f t="array" ref="EB33">IF(INDEX(Data!HG:HG,$B33)=0,#N/A,INDEX(Data!HG:HG,$B33)-Data!HG$2+INDEX($A33:EA33,,MAX(ISNUMBER($D33:EA33)*COLUMN($D33:EA33))))</f>
        <v>#N/A</v>
      </c>
      <c r="EC33" s="2" t="e">
        <f t="array" ref="EC33">IF(INDEX(Data!HH:HH,$B33)=0,#N/A,INDEX(Data!HH:HH,$B33)-Data!HH$2+INDEX($A33:EB33,,MAX(ISNUMBER($D33:EB33)*COLUMN($D33:EB33))))</f>
        <v>#N/A</v>
      </c>
      <c r="ED33" s="2" t="e">
        <f t="array" ref="ED33">IF(INDEX(Data!HI:HI,$B33)=0,#N/A,INDEX(Data!HI:HI,$B33)-Data!HI$2+INDEX($A33:EC33,,MAX(ISNUMBER($D33:EC33)*COLUMN($D33:EC33))))</f>
        <v>#N/A</v>
      </c>
      <c r="EE33" s="2" t="e">
        <f t="array" ref="EE33">IF(INDEX(Data!HJ:HJ,$B33)=0,#N/A,INDEX(Data!HJ:HJ,$B33)-Data!HJ$2+INDEX($A33:ED33,,MAX(ISNUMBER($D33:ED33)*COLUMN($D33:ED33))))</f>
        <v>#N/A</v>
      </c>
      <c r="EF33" s="2" t="e">
        <f t="array" ref="EF33">IF(INDEX(Data!HK:HK,$B33)=0,#N/A,INDEX(Data!HK:HK,$B33)-Data!HK$2+INDEX($A33:EE33,,MAX(ISNUMBER($D33:EE33)*COLUMN($D33:EE33))))</f>
        <v>#N/A</v>
      </c>
      <c r="EG33" s="2" t="e">
        <f t="array" ref="EG33">IF(INDEX(Data!HL:HL,$B33)=0,#N/A,INDEX(Data!HL:HL,$B33)-Data!HL$2+INDEX($A33:EF33,,MAX(ISNUMBER($D33:EF33)*COLUMN($D33:EF33))))</f>
        <v>#N/A</v>
      </c>
      <c r="EH33" s="2" t="e">
        <f t="array" ref="EH33">IF(INDEX(Data!HM:HM,$B33)=0,#N/A,INDEX(Data!HM:HM,$B33)-Data!HM$2+INDEX($A33:EG33,,MAX(ISNUMBER($D33:EG33)*COLUMN($D33:EG33))))</f>
        <v>#N/A</v>
      </c>
      <c r="EI33" s="2" t="e">
        <f t="array" ref="EI33">IF(INDEX(Data!HN:HN,$B33)=0,#N/A,INDEX(Data!HN:HN,$B33)-Data!HN$2+INDEX($A33:EH33,,MAX(ISNUMBER($D33:EH33)*COLUMN($D33:EH33))))</f>
        <v>#N/A</v>
      </c>
    </row>
    <row r="34" spans="1:139" x14ac:dyDescent="0.25">
      <c r="A34" s="2" t="str">
        <f>Data!CG109</f>
        <v>Sebastian Sattler</v>
      </c>
      <c r="B34" s="2">
        <f>MATCH(A34,Data!CG:CG,0)</f>
        <v>109</v>
      </c>
      <c r="C34" s="2">
        <f ca="1">COUNTIF(OFFSET(Data!$CJ$1:$EZ$78,B34-1,0,1),"&gt;0")</f>
        <v>26</v>
      </c>
      <c r="D34" s="2">
        <v>0</v>
      </c>
      <c r="E34" s="2">
        <f t="array" ref="E34">IF(INDEX(Data!CJ:CJ,$B34)=0,#N/A,INDEX(Data!CJ:CJ,$B34)-Data!CJ$2+INDEX($A34:D34,,MAX(ISNUMBER($D34:D34)*COLUMN($D34:D34))))</f>
        <v>0</v>
      </c>
      <c r="F34" s="2">
        <f t="array" ref="F34">IF(INDEX(Data!CK:CK,$B34)=0,#N/A,INDEX(Data!CK:CK,$B34)-Data!CK$2+INDEX($A34:E34,,MAX(ISNUMBER($D34:E34)*COLUMN($D34:E34))))</f>
        <v>1</v>
      </c>
      <c r="G34" s="2">
        <f t="array" ref="G34">IF(INDEX(Data!CL:CL,$B34)=0,#N/A,INDEX(Data!CL:CL,$B34)-Data!CL$2+INDEX($A34:F34,,MAX(ISNUMBER($D34:F34)*COLUMN($D34:F34))))</f>
        <v>4</v>
      </c>
      <c r="H34" s="2">
        <f t="array" ref="H34">IF(INDEX(Data!CM:CM,$B34)=0,#N/A,INDEX(Data!CM:CM,$B34)-Data!CM$2+INDEX($A34:G34,,MAX(ISNUMBER($D34:G34)*COLUMN($D34:G34))))</f>
        <v>4</v>
      </c>
      <c r="I34" s="2">
        <f t="array" ref="I34">IF(INDEX(Data!CN:CN,$B34)=0,#N/A,INDEX(Data!CN:CN,$B34)-Data!CN$2+INDEX($A34:H34,,MAX(ISNUMBER($D34:H34)*COLUMN($D34:H34))))</f>
        <v>4</v>
      </c>
      <c r="J34" s="2">
        <f t="array" ref="J34">IF(INDEX(Data!CO:CO,$B34)=0,#N/A,INDEX(Data!CO:CO,$B34)-Data!CO$2+INDEX($A34:I34,,MAX(ISNUMBER($D34:I34)*COLUMN($D34:I34))))</f>
        <v>5</v>
      </c>
      <c r="K34" s="2">
        <f t="array" ref="K34">IF(INDEX(Data!CP:CP,$B34)=0,#N/A,INDEX(Data!CP:CP,$B34)-Data!CP$2+INDEX($A34:J34,,MAX(ISNUMBER($D34:J34)*COLUMN($D34:J34))))</f>
        <v>5</v>
      </c>
      <c r="L34" s="2">
        <f t="array" ref="L34">IF(INDEX(Data!CQ:CQ,$B34)=0,#N/A,INDEX(Data!CQ:CQ,$B34)-Data!CQ$2+INDEX($A34:K34,,MAX(ISNUMBER($D34:K34)*COLUMN($D34:K34))))</f>
        <v>5</v>
      </c>
      <c r="M34" s="2">
        <f t="array" ref="M34">IF(INDEX(Data!CR:CR,$B34)=0,#N/A,INDEX(Data!CR:CR,$B34)-Data!CR$2+INDEX($A34:L34,,MAX(ISNUMBER($D34:L34)*COLUMN($D34:L34))))</f>
        <v>7</v>
      </c>
      <c r="N34" s="2">
        <f t="array" ref="N34">IF(INDEX(Data!CS:CS,$B34)=0,#N/A,INDEX(Data!CS:CS,$B34)-Data!CS$2+INDEX($A34:M34,,MAX(ISNUMBER($D34:M34)*COLUMN($D34:M34))))</f>
        <v>9</v>
      </c>
      <c r="O34" s="2">
        <f t="array" ref="O34">IF(INDEX(Data!CT:CT,$B34)=0,#N/A,INDEX(Data!CT:CT,$B34)-Data!CT$2+INDEX($A34:N34,,MAX(ISNUMBER($D34:N34)*COLUMN($D34:N34))))</f>
        <v>11</v>
      </c>
      <c r="P34" s="2">
        <f t="array" ref="P34">IF(INDEX(Data!CU:CU,$B34)=0,#N/A,INDEX(Data!CU:CU,$B34)-Data!CU$2+INDEX($A34:O34,,MAX(ISNUMBER($D34:O34)*COLUMN($D34:O34))))</f>
        <v>12</v>
      </c>
      <c r="Q34" s="2">
        <f t="array" ref="Q34">IF(INDEX(Data!CV:CV,$B34)=0,#N/A,INDEX(Data!CV:CV,$B34)-Data!CV$2+INDEX($A34:P34,,MAX(ISNUMBER($D34:P34)*COLUMN($D34:P34))))</f>
        <v>13</v>
      </c>
      <c r="R34" s="2">
        <f t="array" ref="R34">IF(INDEX(Data!CW:CW,$B34)=0,#N/A,INDEX(Data!CW:CW,$B34)-Data!CW$2+INDEX($A34:Q34,,MAX(ISNUMBER($D34:Q34)*COLUMN($D34:Q34))))</f>
        <v>13</v>
      </c>
      <c r="S34" s="2">
        <f t="array" ref="S34">IF(INDEX(Data!CX:CX,$B34)=0,#N/A,INDEX(Data!CX:CX,$B34)-Data!CX$2+INDEX($A34:R34,,MAX(ISNUMBER($D34:R34)*COLUMN($D34:R34))))</f>
        <v>13</v>
      </c>
      <c r="T34" s="2">
        <f t="array" ref="T34">IF(INDEX(Data!CY:CY,$B34)=0,#N/A,INDEX(Data!CY:CY,$B34)-Data!CY$2+INDEX($A34:S34,,MAX(ISNUMBER($D34:S34)*COLUMN($D34:S34))))</f>
        <v>16</v>
      </c>
      <c r="U34" s="2">
        <f t="array" ref="U34">IF(INDEX(Data!CZ:CZ,$B34)=0,#N/A,INDEX(Data!CZ:CZ,$B34)-Data!CZ$2+INDEX($A34:T34,,MAX(ISNUMBER($D34:T34)*COLUMN($D34:T34))))</f>
        <v>17</v>
      </c>
      <c r="V34" s="2">
        <f t="array" ref="V34">IF(INDEX(Data!DA:DA,$B34)=0,#N/A,INDEX(Data!DA:DA,$B34)-Data!DA$2+INDEX($A34:U34,,MAX(ISNUMBER($D34:U34)*COLUMN($D34:U34))))</f>
        <v>17</v>
      </c>
      <c r="W34" s="2">
        <f t="array" ref="W34">IF(INDEX(Data!DB:DB,$B34)=0,#N/A,INDEX(Data!DB:DB,$B34)-Data!DB$2+INDEX($A34:V34,,MAX(ISNUMBER($D34:V34)*COLUMN($D34:V34))))</f>
        <v>18</v>
      </c>
      <c r="X34" s="2">
        <f t="array" ref="X34">IF(INDEX(Data!DC:DC,$B34)=0,#N/A,INDEX(Data!DC:DC,$B34)-Data!DC$2+INDEX($A34:W34,,MAX(ISNUMBER($D34:W34)*COLUMN($D34:W34))))</f>
        <v>18</v>
      </c>
      <c r="Y34" s="2">
        <f t="array" ref="Y34">IF(INDEX(Data!DD:DD,$B34)=0,#N/A,INDEX(Data!DD:DD,$B34)-Data!DD$2+INDEX($A34:X34,,MAX(ISNUMBER($D34:X34)*COLUMN($D34:X34))))</f>
        <v>18</v>
      </c>
      <c r="Z34" s="2">
        <f t="array" ref="Z34">IF(INDEX(Data!DE:DE,$B34)=0,#N/A,INDEX(Data!DE:DE,$B34)-Data!DE$2+INDEX($A34:Y34,,MAX(ISNUMBER($D34:Y34)*COLUMN($D34:Y34))))</f>
        <v>20</v>
      </c>
      <c r="AA34" s="2">
        <f t="array" ref="AA34">IF(INDEX(Data!DF:DF,$B34)=0,#N/A,INDEX(Data!DF:DF,$B34)-Data!DF$2+INDEX($A34:Z34,,MAX(ISNUMBER($D34:Z34)*COLUMN($D34:Z34))))</f>
        <v>22</v>
      </c>
      <c r="AB34" s="2">
        <f t="array" ref="AB34">IF(INDEX(Data!DG:DG,$B34)=0,#N/A,INDEX(Data!DG:DG,$B34)-Data!DG$2+INDEX($A34:AA34,,MAX(ISNUMBER($D34:AA34)*COLUMN($D34:AA34))))</f>
        <v>23</v>
      </c>
      <c r="AC34" s="2">
        <f t="array" ref="AC34">IF(INDEX(Data!DH:DH,$B34)=0,#N/A,INDEX(Data!DH:DH,$B34)-Data!DH$2+INDEX($A34:AB34,,MAX(ISNUMBER($D34:AB34)*COLUMN($D34:AB34))))</f>
        <v>24</v>
      </c>
      <c r="AD34" s="2">
        <f t="array" ref="AD34">IF(INDEX(Data!DI:DI,$B34)=0,#N/A,INDEX(Data!DI:DI,$B34)-Data!DI$2+INDEX($A34:AC34,,MAX(ISNUMBER($D34:AC34)*COLUMN($D34:AC34))))</f>
        <v>26</v>
      </c>
      <c r="AE34" s="2" t="e">
        <f t="array" ref="AE34">IF(INDEX(Data!DJ:DJ,$B34)=0,#N/A,INDEX(Data!DJ:DJ,$B34)-Data!DJ$2+INDEX($A34:AD34,,MAX(ISNUMBER($D34:AD34)*COLUMN($D34:AD34))))</f>
        <v>#N/A</v>
      </c>
      <c r="AF34" s="2" t="e">
        <f t="array" ref="AF34">IF(INDEX(Data!DK:DK,$B34)=0,#N/A,INDEX(Data!DK:DK,$B34)-Data!DK$2+INDEX($A34:AE34,,MAX(ISNUMBER($D34:AE34)*COLUMN($D34:AE34))))</f>
        <v>#N/A</v>
      </c>
      <c r="AG34" s="2" t="e">
        <f t="array" ref="AG34">IF(INDEX(Data!DL:DL,$B34)=0,#N/A,INDEX(Data!DL:DL,$B34)-Data!DL$2+INDEX($A34:AF34,,MAX(ISNUMBER($D34:AF34)*COLUMN($D34:AF34))))</f>
        <v>#N/A</v>
      </c>
      <c r="AH34" s="2" t="e">
        <f t="array" ref="AH34">IF(INDEX(Data!DM:DM,$B34)=0,#N/A,INDEX(Data!DM:DM,$B34)-Data!DM$2+INDEX($A34:AG34,,MAX(ISNUMBER($D34:AG34)*COLUMN($D34:AG34))))</f>
        <v>#N/A</v>
      </c>
      <c r="AI34" s="2" t="e">
        <f t="array" ref="AI34">IF(INDEX(Data!DN:DN,$B34)=0,#N/A,INDEX(Data!DN:DN,$B34)-Data!DN$2+INDEX($A34:AH34,,MAX(ISNUMBER($D34:AH34)*COLUMN($D34:AH34))))</f>
        <v>#N/A</v>
      </c>
      <c r="AJ34" s="2" t="e">
        <f t="array" ref="AJ34">IF(INDEX(Data!DO:DO,$B34)=0,#N/A,INDEX(Data!DO:DO,$B34)-Data!DO$2+INDEX($A34:AI34,,MAX(ISNUMBER($D34:AI34)*COLUMN($D34:AI34))))</f>
        <v>#N/A</v>
      </c>
      <c r="AK34" s="2" t="e">
        <f t="array" ref="AK34">IF(INDEX(Data!DP:DP,$B34)=0,#N/A,INDEX(Data!DP:DP,$B34)-Data!DP$2+INDEX($A34:AJ34,,MAX(ISNUMBER($D34:AJ34)*COLUMN($D34:AJ34))))</f>
        <v>#N/A</v>
      </c>
      <c r="AL34" s="2" t="e">
        <f t="array" ref="AL34">IF(INDEX(Data!DQ:DQ,$B34)=0,#N/A,INDEX(Data!DQ:DQ,$B34)-Data!DQ$2+INDEX($A34:AK34,,MAX(ISNUMBER($D34:AK34)*COLUMN($D34:AK34))))</f>
        <v>#N/A</v>
      </c>
      <c r="AM34" s="2" t="e">
        <f t="array" ref="AM34">IF(INDEX(Data!DR:DR,$B34)=0,#N/A,INDEX(Data!DR:DR,$B34)-Data!DR$2+INDEX($A34:AL34,,MAX(ISNUMBER($D34:AL34)*COLUMN($D34:AL34))))</f>
        <v>#N/A</v>
      </c>
      <c r="AN34" s="2" t="e">
        <f t="array" ref="AN34">IF(INDEX(Data!DS:DS,$B34)=0,#N/A,INDEX(Data!DS:DS,$B34)-Data!DS$2+INDEX($A34:AM34,,MAX(ISNUMBER($D34:AM34)*COLUMN($D34:AM34))))</f>
        <v>#N/A</v>
      </c>
      <c r="AO34" s="2" t="e">
        <f t="array" ref="AO34">IF(INDEX(Data!DT:DT,$B34)=0,#N/A,INDEX(Data!DT:DT,$B34)-Data!DT$2+INDEX($A34:AN34,,MAX(ISNUMBER($D34:AN34)*COLUMN($D34:AN34))))</f>
        <v>#N/A</v>
      </c>
      <c r="AP34" s="2" t="e">
        <f t="array" ref="AP34">IF(INDEX(Data!DU:DU,$B34)=0,#N/A,INDEX(Data!DU:DU,$B34)-Data!DU$2+INDEX($A34:AO34,,MAX(ISNUMBER($D34:AO34)*COLUMN($D34:AO34))))</f>
        <v>#N/A</v>
      </c>
      <c r="AQ34" s="2" t="e">
        <f t="array" ref="AQ34">IF(INDEX(Data!DV:DV,$B34)=0,#N/A,INDEX(Data!DV:DV,$B34)-Data!DV$2+INDEX($A34:AP34,,MAX(ISNUMBER($D34:AP34)*COLUMN($D34:AP34))))</f>
        <v>#N/A</v>
      </c>
      <c r="AR34" s="2" t="e">
        <f t="array" ref="AR34">IF(INDEX(Data!DW:DW,$B34)=0,#N/A,INDEX(Data!DW:DW,$B34)-Data!DW$2+INDEX($A34:AQ34,,MAX(ISNUMBER($D34:AQ34)*COLUMN($D34:AQ34))))</f>
        <v>#N/A</v>
      </c>
      <c r="AS34" s="2" t="e">
        <f t="array" ref="AS34">IF(INDEX(Data!DX:DX,$B34)=0,#N/A,INDEX(Data!DX:DX,$B34)-Data!DX$2+INDEX($A34:AR34,,MAX(ISNUMBER($D34:AR34)*COLUMN($D34:AR34))))</f>
        <v>#N/A</v>
      </c>
      <c r="AT34" s="2" t="e">
        <f t="array" ref="AT34">IF(INDEX(Data!DY:DY,$B34)=0,#N/A,INDEX(Data!DY:DY,$B34)-Data!DY$2+INDEX($A34:AS34,,MAX(ISNUMBER($D34:AS34)*COLUMN($D34:AS34))))</f>
        <v>#N/A</v>
      </c>
      <c r="AU34" s="2" t="e">
        <f t="array" ref="AU34">IF(INDEX(Data!DZ:DZ,$B34)=0,#N/A,INDEX(Data!DZ:DZ,$B34)-Data!DZ$2+INDEX($A34:AT34,,MAX(ISNUMBER($D34:AT34)*COLUMN($D34:AT34))))</f>
        <v>#N/A</v>
      </c>
      <c r="AV34" s="2" t="e">
        <f t="array" ref="AV34">IF(INDEX(Data!EA:EA,$B34)=0,#N/A,INDEX(Data!EA:EA,$B34)-Data!EA$2+INDEX($A34:AU34,,MAX(ISNUMBER($D34:AU34)*COLUMN($D34:AU34))))</f>
        <v>#N/A</v>
      </c>
      <c r="AW34" s="2" t="e">
        <f t="array" ref="AW34">IF(INDEX(Data!EB:EB,$B34)=0,#N/A,INDEX(Data!EB:EB,$B34)-Data!EB$2+INDEX($A34:AV34,,MAX(ISNUMBER($D34:AV34)*COLUMN($D34:AV34))))</f>
        <v>#N/A</v>
      </c>
      <c r="AX34" s="2" t="e">
        <f t="array" ref="AX34">IF(INDEX(Data!EC:EC,$B34)=0,#N/A,INDEX(Data!EC:EC,$B34)-Data!EC$2+INDEX($A34:AW34,,MAX(ISNUMBER($D34:AW34)*COLUMN($D34:AW34))))</f>
        <v>#N/A</v>
      </c>
      <c r="AY34" s="2" t="e">
        <f t="array" ref="AY34">IF(INDEX(Data!ED:ED,$B34)=0,#N/A,INDEX(Data!ED:ED,$B34)-Data!ED$2+INDEX($A34:AX34,,MAX(ISNUMBER($D34:AX34)*COLUMN($D34:AX34))))</f>
        <v>#N/A</v>
      </c>
      <c r="AZ34" s="2" t="e">
        <f t="array" ref="AZ34">IF(INDEX(Data!EE:EE,$B34)=0,#N/A,INDEX(Data!EE:EE,$B34)-Data!EE$2+INDEX($A34:AY34,,MAX(ISNUMBER($D34:AY34)*COLUMN($D34:AY34))))</f>
        <v>#N/A</v>
      </c>
      <c r="BA34" s="2" t="e">
        <f t="array" ref="BA34">IF(INDEX(Data!EF:EF,$B34)=0,#N/A,INDEX(Data!EF:EF,$B34)-Data!EF$2+INDEX($A34:AZ34,,MAX(ISNUMBER($D34:AZ34)*COLUMN($D34:AZ34))))</f>
        <v>#N/A</v>
      </c>
      <c r="BB34" s="2" t="e">
        <f t="array" ref="BB34">IF(INDEX(Data!EG:EG,$B34)=0,#N/A,INDEX(Data!EG:EG,$B34)-Data!EG$2+INDEX($A34:BA34,,MAX(ISNUMBER($D34:BA34)*COLUMN($D34:BA34))))</f>
        <v>#N/A</v>
      </c>
      <c r="BC34" s="2" t="e">
        <f t="array" ref="BC34">IF(INDEX(Data!EH:EH,$B34)=0,#N/A,INDEX(Data!EH:EH,$B34)-Data!EH$2+INDEX($A34:BB34,,MAX(ISNUMBER($D34:BB34)*COLUMN($D34:BB34))))</f>
        <v>#N/A</v>
      </c>
      <c r="BD34" s="2" t="e">
        <f t="array" ref="BD34">IF(INDEX(Data!EI:EI,$B34)=0,#N/A,INDEX(Data!EI:EI,$B34)-Data!EI$2+INDEX($A34:BC34,,MAX(ISNUMBER($D34:BC34)*COLUMN($D34:BC34))))</f>
        <v>#N/A</v>
      </c>
      <c r="BE34" s="2" t="e">
        <f t="array" ref="BE34">IF(INDEX(Data!EJ:EJ,$B34)=0,#N/A,INDEX(Data!EJ:EJ,$B34)-Data!EJ$2+INDEX($A34:BD34,,MAX(ISNUMBER($D34:BD34)*COLUMN($D34:BD34))))</f>
        <v>#N/A</v>
      </c>
      <c r="BF34" s="2" t="e">
        <f t="array" ref="BF34">IF(INDEX(Data!EK:EK,$B34)=0,#N/A,INDEX(Data!EK:EK,$B34)-Data!EK$2+INDEX($A34:BE34,,MAX(ISNUMBER($D34:BE34)*COLUMN($D34:BE34))))</f>
        <v>#N/A</v>
      </c>
      <c r="BG34" s="2" t="e">
        <f t="array" ref="BG34">IF(INDEX(Data!EL:EL,$B34)=0,#N/A,INDEX(Data!EL:EL,$B34)-Data!EL$2+INDEX($A34:BF34,,MAX(ISNUMBER($D34:BF34)*COLUMN($D34:BF34))))</f>
        <v>#N/A</v>
      </c>
      <c r="BH34" s="2" t="e">
        <f t="array" ref="BH34">IF(INDEX(Data!EM:EM,$B34)=0,#N/A,INDEX(Data!EM:EM,$B34)-Data!EM$2+INDEX($A34:BG34,,MAX(ISNUMBER($D34:BG34)*COLUMN($D34:BG34))))</f>
        <v>#N/A</v>
      </c>
      <c r="BI34" s="2" t="e">
        <f t="array" ref="BI34">IF(INDEX(Data!EN:EN,$B34)=0,#N/A,INDEX(Data!EN:EN,$B34)-Data!EN$2+INDEX($A34:BH34,,MAX(ISNUMBER($D34:BH34)*COLUMN($D34:BH34))))</f>
        <v>#N/A</v>
      </c>
      <c r="BJ34" s="2" t="e">
        <f t="array" ref="BJ34">IF(INDEX(Data!EO:EO,$B34)=0,#N/A,INDEX(Data!EO:EO,$B34)-Data!EO$2+INDEX($A34:BI34,,MAX(ISNUMBER($D34:BI34)*COLUMN($D34:BI34))))</f>
        <v>#N/A</v>
      </c>
      <c r="BK34" s="2" t="e">
        <f t="array" ref="BK34">IF(INDEX(Data!EP:EP,$B34)=0,#N/A,INDEX(Data!EP:EP,$B34)-Data!EP$2+INDEX($A34:BJ34,,MAX(ISNUMBER($D34:BJ34)*COLUMN($D34:BJ34))))</f>
        <v>#N/A</v>
      </c>
      <c r="BL34" s="2" t="e">
        <f t="array" ref="BL34">IF(INDEX(Data!EQ:EQ,$B34)=0,#N/A,INDEX(Data!EQ:EQ,$B34)-Data!EQ$2+INDEX($A34:BK34,,MAX(ISNUMBER($D34:BK34)*COLUMN($D34:BK34))))</f>
        <v>#N/A</v>
      </c>
      <c r="BM34" s="2" t="e">
        <f t="array" ref="BM34">IF(INDEX(Data!ER:ER,$B34)=0,#N/A,INDEX(Data!ER:ER,$B34)-Data!ER$2+INDEX($A34:BL34,,MAX(ISNUMBER($D34:BL34)*COLUMN($D34:BL34))))</f>
        <v>#N/A</v>
      </c>
      <c r="BN34" s="2" t="e">
        <f t="array" ref="BN34">IF(INDEX(Data!ES:ES,$B34)=0,#N/A,INDEX(Data!ES:ES,$B34)-Data!ES$2+INDEX($A34:BM34,,MAX(ISNUMBER($D34:BM34)*COLUMN($D34:BM34))))</f>
        <v>#N/A</v>
      </c>
      <c r="BO34" s="2" t="e">
        <f t="array" ref="BO34">IF(INDEX(Data!ET:ET,$B34)=0,#N/A,INDEX(Data!ET:ET,$B34)-Data!ET$2+INDEX($A34:BN34,,MAX(ISNUMBER($D34:BN34)*COLUMN($D34:BN34))))</f>
        <v>#N/A</v>
      </c>
      <c r="BP34" s="2" t="e">
        <f t="array" ref="BP34">IF(INDEX(Data!EU:EU,$B34)=0,#N/A,INDEX(Data!EU:EU,$B34)-Data!EU$2+INDEX($A34:BO34,,MAX(ISNUMBER($D34:BO34)*COLUMN($D34:BO34))))</f>
        <v>#N/A</v>
      </c>
      <c r="BQ34" s="2" t="e">
        <f t="array" ref="BQ34">IF(INDEX(Data!EV:EV,$B34)=0,#N/A,INDEX(Data!EV:EV,$B34)-Data!EV$2+INDEX($A34:BP34,,MAX(ISNUMBER($D34:BP34)*COLUMN($D34:BP34))))</f>
        <v>#N/A</v>
      </c>
      <c r="BR34" s="2" t="e">
        <f t="array" ref="BR34">IF(INDEX(Data!EW:EW,$B34)=0,#N/A,INDEX(Data!EW:EW,$B34)-Data!EW$2+INDEX($A34:BQ34,,MAX(ISNUMBER($D34:BQ34)*COLUMN($D34:BQ34))))</f>
        <v>#N/A</v>
      </c>
      <c r="BS34" s="2" t="e">
        <f t="array" ref="BS34">IF(INDEX(Data!EX:EX,$B34)=0,#N/A,INDEX(Data!EX:EX,$B34)-Data!EX$2+INDEX($A34:BR34,,MAX(ISNUMBER($D34:BR34)*COLUMN($D34:BR34))))</f>
        <v>#N/A</v>
      </c>
      <c r="BT34" s="2" t="e">
        <f t="array" ref="BT34">IF(INDEX(Data!EY:EY,$B34)=0,#N/A,INDEX(Data!EY:EY,$B34)-Data!EY$2+INDEX($A34:BS34,,MAX(ISNUMBER($D34:BS34)*COLUMN($D34:BS34))))</f>
        <v>#N/A</v>
      </c>
      <c r="BU34" s="2" t="e">
        <f t="array" ref="BU34">IF(INDEX(Data!EZ:EZ,$B34)=0,#N/A,INDEX(Data!EZ:EZ,$B34)-Data!EZ$2+INDEX($A34:BT34,,MAX(ISNUMBER($D34:BT34)*COLUMN($D34:BT34))))</f>
        <v>#N/A</v>
      </c>
      <c r="BV34" s="2" t="e">
        <f t="array" ref="BV34">IF(INDEX(Data!FA:FA,$B34)=0,#N/A,INDEX(Data!FA:FA,$B34)-Data!FA$2+INDEX($A34:BU34,,MAX(ISNUMBER($D34:BU34)*COLUMN($D34:BU34))))</f>
        <v>#N/A</v>
      </c>
      <c r="BW34" s="2" t="e">
        <f t="array" ref="BW34">IF(INDEX(Data!FB:FB,$B34)=0,#N/A,INDEX(Data!FB:FB,$B34)-Data!FB$2+INDEX($A34:BV34,,MAX(ISNUMBER($D34:BV34)*COLUMN($D34:BV34))))</f>
        <v>#N/A</v>
      </c>
      <c r="BX34" s="2" t="e">
        <f t="array" ref="BX34">IF(INDEX(Data!FC:FC,$B34)=0,#N/A,INDEX(Data!FC:FC,$B34)-Data!FC$2+INDEX($A34:BW34,,MAX(ISNUMBER($D34:BW34)*COLUMN($D34:BW34))))</f>
        <v>#N/A</v>
      </c>
      <c r="BY34" s="2" t="e">
        <f t="array" ref="BY34">IF(INDEX(Data!FD:FD,$B34)=0,#N/A,INDEX(Data!FD:FD,$B34)-Data!FD$2+INDEX($A34:BX34,,MAX(ISNUMBER($D34:BX34)*COLUMN($D34:BX34))))</f>
        <v>#N/A</v>
      </c>
      <c r="BZ34" s="2" t="e">
        <f t="array" ref="BZ34">IF(INDEX(Data!FE:FE,$B34)=0,#N/A,INDEX(Data!FE:FE,$B34)-Data!FE$2+INDEX($A34:BY34,,MAX(ISNUMBER($D34:BY34)*COLUMN($D34:BY34))))</f>
        <v>#N/A</v>
      </c>
      <c r="CA34" s="2" t="e">
        <f t="array" ref="CA34">IF(INDEX(Data!FF:FF,$B34)=0,#N/A,INDEX(Data!FF:FF,$B34)-Data!FF$2+INDEX($A34:BZ34,,MAX(ISNUMBER($D34:BZ34)*COLUMN($D34:BZ34))))</f>
        <v>#N/A</v>
      </c>
      <c r="CB34" s="2" t="e">
        <f t="array" ref="CB34">IF(INDEX(Data!FG:FG,$B34)=0,#N/A,INDEX(Data!FG:FG,$B34)-Data!FG$2+INDEX($A34:CA34,,MAX(ISNUMBER($D34:CA34)*COLUMN($D34:CA34))))</f>
        <v>#N/A</v>
      </c>
      <c r="CC34" s="2" t="e">
        <f t="array" ref="CC34">IF(INDEX(Data!FH:FH,$B34)=0,#N/A,INDEX(Data!FH:FH,$B34)-Data!FH$2+INDEX($A34:CB34,,MAX(ISNUMBER($D34:CB34)*COLUMN($D34:CB34))))</f>
        <v>#N/A</v>
      </c>
      <c r="CD34" s="2" t="e">
        <f t="array" ref="CD34">IF(INDEX(Data!FI:FI,$B34)=0,#N/A,INDEX(Data!FI:FI,$B34)-Data!FI$2+INDEX($A34:CC34,,MAX(ISNUMBER($D34:CC34)*COLUMN($D34:CC34))))</f>
        <v>#N/A</v>
      </c>
      <c r="CE34" s="2" t="e">
        <f t="array" ref="CE34">IF(INDEX(Data!FJ:FJ,$B34)=0,#N/A,INDEX(Data!FJ:FJ,$B34)-Data!FJ$2+INDEX($A34:CD34,,MAX(ISNUMBER($D34:CD34)*COLUMN($D34:CD34))))</f>
        <v>#N/A</v>
      </c>
      <c r="CF34" s="2" t="e">
        <f t="array" ref="CF34">IF(INDEX(Data!FK:FK,$B34)=0,#N/A,INDEX(Data!FK:FK,$B34)-Data!FK$2+INDEX($A34:CE34,,MAX(ISNUMBER($D34:CE34)*COLUMN($D34:CE34))))</f>
        <v>#N/A</v>
      </c>
      <c r="CG34" s="2" t="e">
        <f t="array" ref="CG34">IF(INDEX(Data!FL:FL,$B34)=0,#N/A,INDEX(Data!FL:FL,$B34)-Data!FL$2+INDEX($A34:CF34,,MAX(ISNUMBER($D34:CF34)*COLUMN($D34:CF34))))</f>
        <v>#N/A</v>
      </c>
      <c r="CH34" s="2" t="e">
        <f t="array" ref="CH34">IF(INDEX(Data!FM:FM,$B34)=0,#N/A,INDEX(Data!FM:FM,$B34)-Data!FM$2+INDEX($A34:CG34,,MAX(ISNUMBER($D34:CG34)*COLUMN($D34:CG34))))</f>
        <v>#N/A</v>
      </c>
      <c r="CI34" s="2" t="e">
        <f t="array" ref="CI34">IF(INDEX(Data!FN:FN,$B34)=0,#N/A,INDEX(Data!FN:FN,$B34)-Data!FN$2+INDEX($A34:CH34,,MAX(ISNUMBER($D34:CH34)*COLUMN($D34:CH34))))</f>
        <v>#N/A</v>
      </c>
      <c r="CJ34" s="2" t="e">
        <f t="array" ref="CJ34">IF(INDEX(Data!FO:FO,$B34)=0,#N/A,INDEX(Data!FO:FO,$B34)-Data!FO$2+INDEX($A34:CI34,,MAX(ISNUMBER($D34:CI34)*COLUMN($D34:CI34))))</f>
        <v>#N/A</v>
      </c>
      <c r="CK34" s="2" t="e">
        <f t="array" ref="CK34">IF(INDEX(Data!FP:FP,$B34)=0,#N/A,INDEX(Data!FP:FP,$B34)-Data!FP$2+INDEX($A34:CJ34,,MAX(ISNUMBER($D34:CJ34)*COLUMN($D34:CJ34))))</f>
        <v>#N/A</v>
      </c>
      <c r="CL34" s="2" t="e">
        <f t="array" ref="CL34">IF(INDEX(Data!FQ:FQ,$B34)=0,#N/A,INDEX(Data!FQ:FQ,$B34)-Data!FQ$2+INDEX($A34:CK34,,MAX(ISNUMBER($D34:CK34)*COLUMN($D34:CK34))))</f>
        <v>#N/A</v>
      </c>
      <c r="CM34" s="2" t="e">
        <f t="array" ref="CM34">IF(INDEX(Data!FR:FR,$B34)=0,#N/A,INDEX(Data!FR:FR,$B34)-Data!FR$2+INDEX($A34:CL34,,MAX(ISNUMBER($D34:CL34)*COLUMN($D34:CL34))))</f>
        <v>#N/A</v>
      </c>
      <c r="CN34" s="2" t="e">
        <f t="array" ref="CN34">IF(INDEX(Data!FS:FS,$B34)=0,#N/A,INDEX(Data!FS:FS,$B34)-Data!FS$2+INDEX($A34:CM34,,MAX(ISNUMBER($D34:CM34)*COLUMN($D34:CM34))))</f>
        <v>#N/A</v>
      </c>
      <c r="CO34" s="2" t="e">
        <f t="array" ref="CO34">IF(INDEX(Data!FT:FT,$B34)=0,#N/A,INDEX(Data!FT:FT,$B34)-Data!FT$2+INDEX($A34:CN34,,MAX(ISNUMBER($D34:CN34)*COLUMN($D34:CN34))))</f>
        <v>#N/A</v>
      </c>
      <c r="CP34" s="2" t="e">
        <f t="array" ref="CP34">IF(INDEX(Data!FU:FU,$B34)=0,#N/A,INDEX(Data!FU:FU,$B34)-Data!FU$2+INDEX($A34:CO34,,MAX(ISNUMBER($D34:CO34)*COLUMN($D34:CO34))))</f>
        <v>#N/A</v>
      </c>
      <c r="CQ34" s="2" t="e">
        <f t="array" ref="CQ34">IF(INDEX(Data!FV:FV,$B34)=0,#N/A,INDEX(Data!FV:FV,$B34)-Data!FV$2+INDEX($A34:CP34,,MAX(ISNUMBER($D34:CP34)*COLUMN($D34:CP34))))</f>
        <v>#N/A</v>
      </c>
      <c r="CR34" s="2" t="e">
        <f t="array" ref="CR34">IF(INDEX(Data!FW:FW,$B34)=0,#N/A,INDEX(Data!FW:FW,$B34)-Data!FW$2+INDEX($A34:CQ34,,MAX(ISNUMBER($D34:CQ34)*COLUMN($D34:CQ34))))</f>
        <v>#N/A</v>
      </c>
      <c r="CS34" s="2" t="e">
        <f t="array" ref="CS34">IF(INDEX(Data!FX:FX,$B34)=0,#N/A,INDEX(Data!FX:FX,$B34)-Data!FX$2+INDEX($A34:CR34,,MAX(ISNUMBER($D34:CR34)*COLUMN($D34:CR34))))</f>
        <v>#N/A</v>
      </c>
      <c r="CT34" s="2" t="e">
        <f t="array" ref="CT34">IF(INDEX(Data!FY:FY,$B34)=0,#N/A,INDEX(Data!FY:FY,$B34)-Data!FY$2+INDEX($A34:CS34,,MAX(ISNUMBER($D34:CS34)*COLUMN($D34:CS34))))</f>
        <v>#N/A</v>
      </c>
      <c r="CU34" s="2" t="e">
        <f t="array" ref="CU34">IF(INDEX(Data!FZ:FZ,$B34)=0,#N/A,INDEX(Data!FZ:FZ,$B34)-Data!FZ$2+INDEX($A34:CT34,,MAX(ISNUMBER($D34:CT34)*COLUMN($D34:CT34))))</f>
        <v>#N/A</v>
      </c>
      <c r="CV34" s="2" t="e">
        <f t="array" ref="CV34">IF(INDEX(Data!GA:GA,$B34)=0,#N/A,INDEX(Data!GA:GA,$B34)-Data!GA$2+INDEX($A34:CU34,,MAX(ISNUMBER($D34:CU34)*COLUMN($D34:CU34))))</f>
        <v>#N/A</v>
      </c>
      <c r="CW34" s="2" t="e">
        <f t="array" ref="CW34">IF(INDEX(Data!GB:GB,$B34)=0,#N/A,INDEX(Data!GB:GB,$B34)-Data!GB$2+INDEX($A34:CV34,,MAX(ISNUMBER($D34:CV34)*COLUMN($D34:CV34))))</f>
        <v>#N/A</v>
      </c>
      <c r="CX34" s="2" t="e">
        <f t="array" ref="CX34">IF(INDEX(Data!GC:GC,$B34)=0,#N/A,INDEX(Data!GC:GC,$B34)-Data!GC$2+INDEX($A34:CW34,,MAX(ISNUMBER($D34:CW34)*COLUMN($D34:CW34))))</f>
        <v>#N/A</v>
      </c>
      <c r="CY34" s="2" t="e">
        <f t="array" ref="CY34">IF(INDEX(Data!GD:GD,$B34)=0,#N/A,INDEX(Data!GD:GD,$B34)-Data!GD$2+INDEX($A34:CX34,,MAX(ISNUMBER($D34:CX34)*COLUMN($D34:CX34))))</f>
        <v>#N/A</v>
      </c>
      <c r="CZ34" s="2" t="e">
        <f t="array" ref="CZ34">IF(INDEX(Data!GE:GE,$B34)=0,#N/A,INDEX(Data!GE:GE,$B34)-Data!GE$2+INDEX($A34:CY34,,MAX(ISNUMBER($D34:CY34)*COLUMN($D34:CY34))))</f>
        <v>#N/A</v>
      </c>
      <c r="DA34" s="2" t="e">
        <f t="array" ref="DA34">IF(INDEX(Data!GF:GF,$B34)=0,#N/A,INDEX(Data!GF:GF,$B34)-Data!GF$2+INDEX($A34:CZ34,,MAX(ISNUMBER($D34:CZ34)*COLUMN($D34:CZ34))))</f>
        <v>#N/A</v>
      </c>
      <c r="DB34" s="2" t="e">
        <f t="array" ref="DB34">IF(INDEX(Data!GG:GG,$B34)=0,#N/A,INDEX(Data!GG:GG,$B34)-Data!GG$2+INDEX($A34:DA34,,MAX(ISNUMBER($D34:DA34)*COLUMN($D34:DA34))))</f>
        <v>#N/A</v>
      </c>
      <c r="DC34" s="2" t="e">
        <f t="array" ref="DC34">IF(INDEX(Data!GH:GH,$B34)=0,#N/A,INDEX(Data!GH:GH,$B34)-Data!GH$2+INDEX($A34:DB34,,MAX(ISNUMBER($D34:DB34)*COLUMN($D34:DB34))))</f>
        <v>#N/A</v>
      </c>
      <c r="DD34" s="2" t="e">
        <f t="array" ref="DD34">IF(INDEX(Data!GI:GI,$B34)=0,#N/A,INDEX(Data!GI:GI,$B34)-Data!GI$2+INDEX($A34:DC34,,MAX(ISNUMBER($D34:DC34)*COLUMN($D34:DC34))))</f>
        <v>#N/A</v>
      </c>
      <c r="DE34" s="2" t="e">
        <f t="array" ref="DE34">IF(INDEX(Data!GJ:GJ,$B34)=0,#N/A,INDEX(Data!GJ:GJ,$B34)-Data!GJ$2+INDEX($A34:DD34,,MAX(ISNUMBER($D34:DD34)*COLUMN($D34:DD34))))</f>
        <v>#N/A</v>
      </c>
      <c r="DF34" s="2" t="e">
        <f t="array" ref="DF34">IF(INDEX(Data!GK:GK,$B34)=0,#N/A,INDEX(Data!GK:GK,$B34)-Data!GK$2+INDEX($A34:DE34,,MAX(ISNUMBER($D34:DE34)*COLUMN($D34:DE34))))</f>
        <v>#N/A</v>
      </c>
      <c r="DG34" s="2" t="e">
        <f t="array" ref="DG34">IF(INDEX(Data!GL:GL,$B34)=0,#N/A,INDEX(Data!GL:GL,$B34)-Data!GL$2+INDEX($A34:DF34,,MAX(ISNUMBER($D34:DF34)*COLUMN($D34:DF34))))</f>
        <v>#N/A</v>
      </c>
      <c r="DH34" s="2" t="e">
        <f t="array" ref="DH34">IF(INDEX(Data!GM:GM,$B34)=0,#N/A,INDEX(Data!GM:GM,$B34)-Data!GM$2+INDEX($A34:DG34,,MAX(ISNUMBER($D34:DG34)*COLUMN($D34:DG34))))</f>
        <v>#N/A</v>
      </c>
      <c r="DI34" s="2" t="e">
        <f t="array" ref="DI34">IF(INDEX(Data!GN:GN,$B34)=0,#N/A,INDEX(Data!GN:GN,$B34)-Data!GN$2+INDEX($A34:DH34,,MAX(ISNUMBER($D34:DH34)*COLUMN($D34:DH34))))</f>
        <v>#N/A</v>
      </c>
      <c r="DJ34" s="2" t="e">
        <f t="array" ref="DJ34">IF(INDEX(Data!GO:GO,$B34)=0,#N/A,INDEX(Data!GO:GO,$B34)-Data!GO$2+INDEX($A34:DI34,,MAX(ISNUMBER($D34:DI34)*COLUMN($D34:DI34))))</f>
        <v>#N/A</v>
      </c>
      <c r="DK34" s="2" t="e">
        <f t="array" ref="DK34">IF(INDEX(Data!GP:GP,$B34)=0,#N/A,INDEX(Data!GP:GP,$B34)-Data!GP$2+INDEX($A34:DJ34,,MAX(ISNUMBER($D34:DJ34)*COLUMN($D34:DJ34))))</f>
        <v>#N/A</v>
      </c>
      <c r="DL34" s="2" t="e">
        <f t="array" ref="DL34">IF(INDEX(Data!GQ:GQ,$B34)=0,#N/A,INDEX(Data!GQ:GQ,$B34)-Data!GQ$2+INDEX($A34:DK34,,MAX(ISNUMBER($D34:DK34)*COLUMN($D34:DK34))))</f>
        <v>#N/A</v>
      </c>
      <c r="DM34" s="2" t="e">
        <f t="array" ref="DM34">IF(INDEX(Data!GR:GR,$B34)=0,#N/A,INDEX(Data!GR:GR,$B34)-Data!GR$2+INDEX($A34:DL34,,MAX(ISNUMBER($D34:DL34)*COLUMN($D34:DL34))))</f>
        <v>#N/A</v>
      </c>
      <c r="DN34" s="2" t="e">
        <f t="array" ref="DN34">IF(INDEX(Data!GS:GS,$B34)=0,#N/A,INDEX(Data!GS:GS,$B34)-Data!GS$2+INDEX($A34:DM34,,MAX(ISNUMBER($D34:DM34)*COLUMN($D34:DM34))))</f>
        <v>#N/A</v>
      </c>
      <c r="DO34" s="2" t="e">
        <f t="array" ref="DO34">IF(INDEX(Data!GT:GT,$B34)=0,#N/A,INDEX(Data!GT:GT,$B34)-Data!GT$2+INDEX($A34:DN34,,MAX(ISNUMBER($D34:DN34)*COLUMN($D34:DN34))))</f>
        <v>#N/A</v>
      </c>
      <c r="DP34" s="2" t="e">
        <f t="array" ref="DP34">IF(INDEX(Data!GU:GU,$B34)=0,#N/A,INDEX(Data!GU:GU,$B34)-Data!GU$2+INDEX($A34:DO34,,MAX(ISNUMBER($D34:DO34)*COLUMN($D34:DO34))))</f>
        <v>#N/A</v>
      </c>
      <c r="DQ34" s="2" t="e">
        <f t="array" ref="DQ34">IF(INDEX(Data!GV:GV,$B34)=0,#N/A,INDEX(Data!GV:GV,$B34)-Data!GV$2+INDEX($A34:DP34,,MAX(ISNUMBER($D34:DP34)*COLUMN($D34:DP34))))</f>
        <v>#N/A</v>
      </c>
      <c r="DR34" s="2" t="e">
        <f t="array" ref="DR34">IF(INDEX(Data!GW:GW,$B34)=0,#N/A,INDEX(Data!GW:GW,$B34)-Data!GW$2+INDEX($A34:DQ34,,MAX(ISNUMBER($D34:DQ34)*COLUMN($D34:DQ34))))</f>
        <v>#N/A</v>
      </c>
      <c r="DS34" s="2" t="e">
        <f t="array" ref="DS34">IF(INDEX(Data!GX:GX,$B34)=0,#N/A,INDEX(Data!GX:GX,$B34)-Data!GX$2+INDEX($A34:DR34,,MAX(ISNUMBER($D34:DR34)*COLUMN($D34:DR34))))</f>
        <v>#N/A</v>
      </c>
      <c r="DT34" s="2" t="e">
        <f t="array" ref="DT34">IF(INDEX(Data!GY:GY,$B34)=0,#N/A,INDEX(Data!GY:GY,$B34)-Data!GY$2+INDEX($A34:DS34,,MAX(ISNUMBER($D34:DS34)*COLUMN($D34:DS34))))</f>
        <v>#N/A</v>
      </c>
      <c r="DU34" s="2" t="e">
        <f t="array" ref="DU34">IF(INDEX(Data!GZ:GZ,$B34)=0,#N/A,INDEX(Data!GZ:GZ,$B34)-Data!GZ$2+INDEX($A34:DT34,,MAX(ISNUMBER($D34:DT34)*COLUMN($D34:DT34))))</f>
        <v>#N/A</v>
      </c>
      <c r="DV34" s="2" t="e">
        <f t="array" ref="DV34">IF(INDEX(Data!HA:HA,$B34)=0,#N/A,INDEX(Data!HA:HA,$B34)-Data!HA$2+INDEX($A34:DU34,,MAX(ISNUMBER($D34:DU34)*COLUMN($D34:DU34))))</f>
        <v>#N/A</v>
      </c>
      <c r="DW34" s="2" t="e">
        <f t="array" ref="DW34">IF(INDEX(Data!HB:HB,$B34)=0,#N/A,INDEX(Data!HB:HB,$B34)-Data!HB$2+INDEX($A34:DV34,,MAX(ISNUMBER($D34:DV34)*COLUMN($D34:DV34))))</f>
        <v>#N/A</v>
      </c>
      <c r="DX34" s="2" t="e">
        <f t="array" ref="DX34">IF(INDEX(Data!HC:HC,$B34)=0,#N/A,INDEX(Data!HC:HC,$B34)-Data!HC$2+INDEX($A34:DW34,,MAX(ISNUMBER($D34:DW34)*COLUMN($D34:DW34))))</f>
        <v>#N/A</v>
      </c>
      <c r="DY34" s="2" t="e">
        <f t="array" ref="DY34">IF(INDEX(Data!HD:HD,$B34)=0,#N/A,INDEX(Data!HD:HD,$B34)-Data!HD$2+INDEX($A34:DX34,,MAX(ISNUMBER($D34:DX34)*COLUMN($D34:DX34))))</f>
        <v>#N/A</v>
      </c>
      <c r="DZ34" s="2" t="e">
        <f t="array" ref="DZ34">IF(INDEX(Data!HE:HE,$B34)=0,#N/A,INDEX(Data!HE:HE,$B34)-Data!HE$2+INDEX($A34:DY34,,MAX(ISNUMBER($D34:DY34)*COLUMN($D34:DY34))))</f>
        <v>#N/A</v>
      </c>
      <c r="EA34" s="2" t="e">
        <f t="array" ref="EA34">IF(INDEX(Data!HF:HF,$B34)=0,#N/A,INDEX(Data!HF:HF,$B34)-Data!HF$2+INDEX($A34:DZ34,,MAX(ISNUMBER($D34:DZ34)*COLUMN($D34:DZ34))))</f>
        <v>#N/A</v>
      </c>
      <c r="EB34" s="2" t="e">
        <f t="array" ref="EB34">IF(INDEX(Data!HG:HG,$B34)=0,#N/A,INDEX(Data!HG:HG,$B34)-Data!HG$2+INDEX($A34:EA34,,MAX(ISNUMBER($D34:EA34)*COLUMN($D34:EA34))))</f>
        <v>#N/A</v>
      </c>
      <c r="EC34" s="2" t="e">
        <f t="array" ref="EC34">IF(INDEX(Data!HH:HH,$B34)=0,#N/A,INDEX(Data!HH:HH,$B34)-Data!HH$2+INDEX($A34:EB34,,MAX(ISNUMBER($D34:EB34)*COLUMN($D34:EB34))))</f>
        <v>#N/A</v>
      </c>
      <c r="ED34" s="2" t="e">
        <f t="array" ref="ED34">IF(INDEX(Data!HI:HI,$B34)=0,#N/A,INDEX(Data!HI:HI,$B34)-Data!HI$2+INDEX($A34:EC34,,MAX(ISNUMBER($D34:EC34)*COLUMN($D34:EC34))))</f>
        <v>#N/A</v>
      </c>
      <c r="EE34" s="2" t="e">
        <f t="array" ref="EE34">IF(INDEX(Data!HJ:HJ,$B34)=0,#N/A,INDEX(Data!HJ:HJ,$B34)-Data!HJ$2+INDEX($A34:ED34,,MAX(ISNUMBER($D34:ED34)*COLUMN($D34:ED34))))</f>
        <v>#N/A</v>
      </c>
      <c r="EF34" s="2" t="e">
        <f t="array" ref="EF34">IF(INDEX(Data!HK:HK,$B34)=0,#N/A,INDEX(Data!HK:HK,$B34)-Data!HK$2+INDEX($A34:EE34,,MAX(ISNUMBER($D34:EE34)*COLUMN($D34:EE34))))</f>
        <v>#N/A</v>
      </c>
      <c r="EG34" s="2" t="e">
        <f t="array" ref="EG34">IF(INDEX(Data!HL:HL,$B34)=0,#N/A,INDEX(Data!HL:HL,$B34)-Data!HL$2+INDEX($A34:EF34,,MAX(ISNUMBER($D34:EF34)*COLUMN($D34:EF34))))</f>
        <v>#N/A</v>
      </c>
      <c r="EH34" s="2" t="e">
        <f t="array" ref="EH34">IF(INDEX(Data!HM:HM,$B34)=0,#N/A,INDEX(Data!HM:HM,$B34)-Data!HM$2+INDEX($A34:EG34,,MAX(ISNUMBER($D34:EG34)*COLUMN($D34:EG34))))</f>
        <v>#N/A</v>
      </c>
      <c r="EI34" s="2" t="e">
        <f t="array" ref="EI34">IF(INDEX(Data!HN:HN,$B34)=0,#N/A,INDEX(Data!HN:HN,$B34)-Data!HN$2+INDEX($A34:EH34,,MAX(ISNUMBER($D34:EH34)*COLUMN($D34:EH34))))</f>
        <v>#N/A</v>
      </c>
    </row>
    <row r="35" spans="1:139" x14ac:dyDescent="0.25">
      <c r="A35" s="2" t="str">
        <f>Data!CG110</f>
        <v>Thomas Spritzendorfer</v>
      </c>
      <c r="B35" s="2">
        <f>MATCH(A35,Data!CG:CG,0)</f>
        <v>110</v>
      </c>
      <c r="C35" s="2">
        <f ca="1">COUNTIF(OFFSET(Data!$CJ$1:$EZ$78,B35-1,0,1),"&gt;0")</f>
        <v>26</v>
      </c>
      <c r="D35" s="2">
        <v>0</v>
      </c>
      <c r="E35" s="2">
        <f t="array" ref="E35">IF(INDEX(Data!CJ:CJ,$B35)=0,#N/A,INDEX(Data!CJ:CJ,$B35)-Data!CJ$2+INDEX($A35:D35,,MAX(ISNUMBER($D35:D35)*COLUMN($D35:D35))))</f>
        <v>1</v>
      </c>
      <c r="F35" s="2">
        <f t="array" ref="F35">IF(INDEX(Data!CK:CK,$B35)=0,#N/A,INDEX(Data!CK:CK,$B35)-Data!CK$2+INDEX($A35:E35,,MAX(ISNUMBER($D35:E35)*COLUMN($D35:E35))))</f>
        <v>2</v>
      </c>
      <c r="G35" s="2">
        <f t="array" ref="G35">IF(INDEX(Data!CL:CL,$B35)=0,#N/A,INDEX(Data!CL:CL,$B35)-Data!CL$2+INDEX($A35:F35,,MAX(ISNUMBER($D35:F35)*COLUMN($D35:F35))))</f>
        <v>4</v>
      </c>
      <c r="H35" s="2">
        <f t="array" ref="H35">IF(INDEX(Data!CM:CM,$B35)=0,#N/A,INDEX(Data!CM:CM,$B35)-Data!CM$2+INDEX($A35:G35,,MAX(ISNUMBER($D35:G35)*COLUMN($D35:G35))))</f>
        <v>4</v>
      </c>
      <c r="I35" s="2">
        <f t="array" ref="I35">IF(INDEX(Data!CN:CN,$B35)=0,#N/A,INDEX(Data!CN:CN,$B35)-Data!CN$2+INDEX($A35:H35,,MAX(ISNUMBER($D35:H35)*COLUMN($D35:H35))))</f>
        <v>5</v>
      </c>
      <c r="J35" s="2">
        <f t="array" ref="J35">IF(INDEX(Data!CO:CO,$B35)=0,#N/A,INDEX(Data!CO:CO,$B35)-Data!CO$2+INDEX($A35:I35,,MAX(ISNUMBER($D35:I35)*COLUMN($D35:I35))))</f>
        <v>6</v>
      </c>
      <c r="K35" s="2">
        <f t="array" ref="K35">IF(INDEX(Data!CP:CP,$B35)=0,#N/A,INDEX(Data!CP:CP,$B35)-Data!CP$2+INDEX($A35:J35,,MAX(ISNUMBER($D35:J35)*COLUMN($D35:J35))))</f>
        <v>7</v>
      </c>
      <c r="L35" s="2">
        <f t="array" ref="L35">IF(INDEX(Data!CQ:CQ,$B35)=0,#N/A,INDEX(Data!CQ:CQ,$B35)-Data!CQ$2+INDEX($A35:K35,,MAX(ISNUMBER($D35:K35)*COLUMN($D35:K35))))</f>
        <v>8</v>
      </c>
      <c r="M35" s="2">
        <f t="array" ref="M35">IF(INDEX(Data!CR:CR,$B35)=0,#N/A,INDEX(Data!CR:CR,$B35)-Data!CR$2+INDEX($A35:L35,,MAX(ISNUMBER($D35:L35)*COLUMN($D35:L35))))</f>
        <v>9</v>
      </c>
      <c r="N35" s="2">
        <f t="array" ref="N35">IF(INDEX(Data!CS:CS,$B35)=0,#N/A,INDEX(Data!CS:CS,$B35)-Data!CS$2+INDEX($A35:M35,,MAX(ISNUMBER($D35:M35)*COLUMN($D35:M35))))</f>
        <v>10</v>
      </c>
      <c r="O35" s="2">
        <f t="array" ref="O35">IF(INDEX(Data!CT:CT,$B35)=0,#N/A,INDEX(Data!CT:CT,$B35)-Data!CT$2+INDEX($A35:N35,,MAX(ISNUMBER($D35:N35)*COLUMN($D35:N35))))</f>
        <v>12</v>
      </c>
      <c r="P35" s="2">
        <f t="array" ref="P35">IF(INDEX(Data!CU:CU,$B35)=0,#N/A,INDEX(Data!CU:CU,$B35)-Data!CU$2+INDEX($A35:O35,,MAX(ISNUMBER($D35:O35)*COLUMN($D35:O35))))</f>
        <v>14</v>
      </c>
      <c r="Q35" s="2">
        <f t="array" ref="Q35">IF(INDEX(Data!CV:CV,$B35)=0,#N/A,INDEX(Data!CV:CV,$B35)-Data!CV$2+INDEX($A35:P35,,MAX(ISNUMBER($D35:P35)*COLUMN($D35:P35))))</f>
        <v>16</v>
      </c>
      <c r="R35" s="2">
        <f t="array" ref="R35">IF(INDEX(Data!CW:CW,$B35)=0,#N/A,INDEX(Data!CW:CW,$B35)-Data!CW$2+INDEX($A35:Q35,,MAX(ISNUMBER($D35:Q35)*COLUMN($D35:Q35))))</f>
        <v>16</v>
      </c>
      <c r="S35" s="2">
        <f t="array" ref="S35">IF(INDEX(Data!CX:CX,$B35)=0,#N/A,INDEX(Data!CX:CX,$B35)-Data!CX$2+INDEX($A35:R35,,MAX(ISNUMBER($D35:R35)*COLUMN($D35:R35))))</f>
        <v>16</v>
      </c>
      <c r="T35" s="2">
        <f t="array" ref="T35">IF(INDEX(Data!CY:CY,$B35)=0,#N/A,INDEX(Data!CY:CY,$B35)-Data!CY$2+INDEX($A35:S35,,MAX(ISNUMBER($D35:S35)*COLUMN($D35:S35))))</f>
        <v>17</v>
      </c>
      <c r="U35" s="2">
        <f t="array" ref="U35">IF(INDEX(Data!CZ:CZ,$B35)=0,#N/A,INDEX(Data!CZ:CZ,$B35)-Data!CZ$2+INDEX($A35:T35,,MAX(ISNUMBER($D35:T35)*COLUMN($D35:T35))))</f>
        <v>16</v>
      </c>
      <c r="V35" s="2">
        <f t="array" ref="V35">IF(INDEX(Data!DA:DA,$B35)=0,#N/A,INDEX(Data!DA:DA,$B35)-Data!DA$2+INDEX($A35:U35,,MAX(ISNUMBER($D35:U35)*COLUMN($D35:U35))))</f>
        <v>16</v>
      </c>
      <c r="W35" s="2">
        <f t="array" ref="W35">IF(INDEX(Data!DB:DB,$B35)=0,#N/A,INDEX(Data!DB:DB,$B35)-Data!DB$2+INDEX($A35:V35,,MAX(ISNUMBER($D35:V35)*COLUMN($D35:V35))))</f>
        <v>16</v>
      </c>
      <c r="X35" s="2">
        <f t="array" ref="X35">IF(INDEX(Data!DC:DC,$B35)=0,#N/A,INDEX(Data!DC:DC,$B35)-Data!DC$2+INDEX($A35:W35,,MAX(ISNUMBER($D35:W35)*COLUMN($D35:W35))))</f>
        <v>18</v>
      </c>
      <c r="Y35" s="2">
        <f t="array" ref="Y35">IF(INDEX(Data!DD:DD,$B35)=0,#N/A,INDEX(Data!DD:DD,$B35)-Data!DD$2+INDEX($A35:X35,,MAX(ISNUMBER($D35:X35)*COLUMN($D35:X35))))</f>
        <v>19</v>
      </c>
      <c r="Z35" s="2">
        <f t="array" ref="Z35">IF(INDEX(Data!DE:DE,$B35)=0,#N/A,INDEX(Data!DE:DE,$B35)-Data!DE$2+INDEX($A35:Y35,,MAX(ISNUMBER($D35:Y35)*COLUMN($D35:Y35))))</f>
        <v>21</v>
      </c>
      <c r="AA35" s="2">
        <f t="array" ref="AA35">IF(INDEX(Data!DF:DF,$B35)=0,#N/A,INDEX(Data!DF:DF,$B35)-Data!DF$2+INDEX($A35:Z35,,MAX(ISNUMBER($D35:Z35)*COLUMN($D35:Z35))))</f>
        <v>22</v>
      </c>
      <c r="AB35" s="2">
        <f t="array" ref="AB35">IF(INDEX(Data!DG:DG,$B35)=0,#N/A,INDEX(Data!DG:DG,$B35)-Data!DG$2+INDEX($A35:AA35,,MAX(ISNUMBER($D35:AA35)*COLUMN($D35:AA35))))</f>
        <v>23</v>
      </c>
      <c r="AC35" s="2">
        <f t="array" ref="AC35">IF(INDEX(Data!DH:DH,$B35)=0,#N/A,INDEX(Data!DH:DH,$B35)-Data!DH$2+INDEX($A35:AB35,,MAX(ISNUMBER($D35:AB35)*COLUMN($D35:AB35))))</f>
        <v>25</v>
      </c>
      <c r="AD35" s="2">
        <f t="array" ref="AD35">IF(INDEX(Data!DI:DI,$B35)=0,#N/A,INDEX(Data!DI:DI,$B35)-Data!DI$2+INDEX($A35:AC35,,MAX(ISNUMBER($D35:AC35)*COLUMN($D35:AC35))))</f>
        <v>27</v>
      </c>
      <c r="AE35" s="2" t="e">
        <f t="array" ref="AE35">IF(INDEX(Data!DJ:DJ,$B35)=0,#N/A,INDEX(Data!DJ:DJ,$B35)-Data!DJ$2+INDEX($A35:AD35,,MAX(ISNUMBER($D35:AD35)*COLUMN($D35:AD35))))</f>
        <v>#N/A</v>
      </c>
      <c r="AF35" s="2" t="e">
        <f t="array" ref="AF35">IF(INDEX(Data!DK:DK,$B35)=0,#N/A,INDEX(Data!DK:DK,$B35)-Data!DK$2+INDEX($A35:AE35,,MAX(ISNUMBER($D35:AE35)*COLUMN($D35:AE35))))</f>
        <v>#N/A</v>
      </c>
      <c r="AG35" s="2" t="e">
        <f t="array" ref="AG35">IF(INDEX(Data!DL:DL,$B35)=0,#N/A,INDEX(Data!DL:DL,$B35)-Data!DL$2+INDEX($A35:AF35,,MAX(ISNUMBER($D35:AF35)*COLUMN($D35:AF35))))</f>
        <v>#N/A</v>
      </c>
      <c r="AH35" s="2" t="e">
        <f t="array" ref="AH35">IF(INDEX(Data!DM:DM,$B35)=0,#N/A,INDEX(Data!DM:DM,$B35)-Data!DM$2+INDEX($A35:AG35,,MAX(ISNUMBER($D35:AG35)*COLUMN($D35:AG35))))</f>
        <v>#N/A</v>
      </c>
      <c r="AI35" s="2" t="e">
        <f t="array" ref="AI35">IF(INDEX(Data!DN:DN,$B35)=0,#N/A,INDEX(Data!DN:DN,$B35)-Data!DN$2+INDEX($A35:AH35,,MAX(ISNUMBER($D35:AH35)*COLUMN($D35:AH35))))</f>
        <v>#N/A</v>
      </c>
      <c r="AJ35" s="2" t="e">
        <f t="array" ref="AJ35">IF(INDEX(Data!DO:DO,$B35)=0,#N/A,INDEX(Data!DO:DO,$B35)-Data!DO$2+INDEX($A35:AI35,,MAX(ISNUMBER($D35:AI35)*COLUMN($D35:AI35))))</f>
        <v>#N/A</v>
      </c>
      <c r="AK35" s="2" t="e">
        <f t="array" ref="AK35">IF(INDEX(Data!DP:DP,$B35)=0,#N/A,INDEX(Data!DP:DP,$B35)-Data!DP$2+INDEX($A35:AJ35,,MAX(ISNUMBER($D35:AJ35)*COLUMN($D35:AJ35))))</f>
        <v>#N/A</v>
      </c>
      <c r="AL35" s="2" t="e">
        <f t="array" ref="AL35">IF(INDEX(Data!DQ:DQ,$B35)=0,#N/A,INDEX(Data!DQ:DQ,$B35)-Data!DQ$2+INDEX($A35:AK35,,MAX(ISNUMBER($D35:AK35)*COLUMN($D35:AK35))))</f>
        <v>#N/A</v>
      </c>
      <c r="AM35" s="2" t="e">
        <f t="array" ref="AM35">IF(INDEX(Data!DR:DR,$B35)=0,#N/A,INDEX(Data!DR:DR,$B35)-Data!DR$2+INDEX($A35:AL35,,MAX(ISNUMBER($D35:AL35)*COLUMN($D35:AL35))))</f>
        <v>#N/A</v>
      </c>
      <c r="AN35" s="2" t="e">
        <f t="array" ref="AN35">IF(INDEX(Data!DS:DS,$B35)=0,#N/A,INDEX(Data!DS:DS,$B35)-Data!DS$2+INDEX($A35:AM35,,MAX(ISNUMBER($D35:AM35)*COLUMN($D35:AM35))))</f>
        <v>#N/A</v>
      </c>
      <c r="AO35" s="2" t="e">
        <f t="array" ref="AO35">IF(INDEX(Data!DT:DT,$B35)=0,#N/A,INDEX(Data!DT:DT,$B35)-Data!DT$2+INDEX($A35:AN35,,MAX(ISNUMBER($D35:AN35)*COLUMN($D35:AN35))))</f>
        <v>#N/A</v>
      </c>
      <c r="AP35" s="2" t="e">
        <f t="array" ref="AP35">IF(INDEX(Data!DU:DU,$B35)=0,#N/A,INDEX(Data!DU:DU,$B35)-Data!DU$2+INDEX($A35:AO35,,MAX(ISNUMBER($D35:AO35)*COLUMN($D35:AO35))))</f>
        <v>#N/A</v>
      </c>
      <c r="AQ35" s="2" t="e">
        <f t="array" ref="AQ35">IF(INDEX(Data!DV:DV,$B35)=0,#N/A,INDEX(Data!DV:DV,$B35)-Data!DV$2+INDEX($A35:AP35,,MAX(ISNUMBER($D35:AP35)*COLUMN($D35:AP35))))</f>
        <v>#N/A</v>
      </c>
      <c r="AR35" s="2" t="e">
        <f t="array" ref="AR35">IF(INDEX(Data!DW:DW,$B35)=0,#N/A,INDEX(Data!DW:DW,$B35)-Data!DW$2+INDEX($A35:AQ35,,MAX(ISNUMBER($D35:AQ35)*COLUMN($D35:AQ35))))</f>
        <v>#N/A</v>
      </c>
      <c r="AS35" s="2" t="e">
        <f t="array" ref="AS35">IF(INDEX(Data!DX:DX,$B35)=0,#N/A,INDEX(Data!DX:DX,$B35)-Data!DX$2+INDEX($A35:AR35,,MAX(ISNUMBER($D35:AR35)*COLUMN($D35:AR35))))</f>
        <v>#N/A</v>
      </c>
      <c r="AT35" s="2" t="e">
        <f t="array" ref="AT35">IF(INDEX(Data!DY:DY,$B35)=0,#N/A,INDEX(Data!DY:DY,$B35)-Data!DY$2+INDEX($A35:AS35,,MAX(ISNUMBER($D35:AS35)*COLUMN($D35:AS35))))</f>
        <v>#N/A</v>
      </c>
      <c r="AU35" s="2" t="e">
        <f t="array" ref="AU35">IF(INDEX(Data!DZ:DZ,$B35)=0,#N/A,INDEX(Data!DZ:DZ,$B35)-Data!DZ$2+INDEX($A35:AT35,,MAX(ISNUMBER($D35:AT35)*COLUMN($D35:AT35))))</f>
        <v>#N/A</v>
      </c>
      <c r="AV35" s="2" t="e">
        <f t="array" ref="AV35">IF(INDEX(Data!EA:EA,$B35)=0,#N/A,INDEX(Data!EA:EA,$B35)-Data!EA$2+INDEX($A35:AU35,,MAX(ISNUMBER($D35:AU35)*COLUMN($D35:AU35))))</f>
        <v>#N/A</v>
      </c>
      <c r="AW35" s="2" t="e">
        <f t="array" ref="AW35">IF(INDEX(Data!EB:EB,$B35)=0,#N/A,INDEX(Data!EB:EB,$B35)-Data!EB$2+INDEX($A35:AV35,,MAX(ISNUMBER($D35:AV35)*COLUMN($D35:AV35))))</f>
        <v>#N/A</v>
      </c>
      <c r="AX35" s="2" t="e">
        <f t="array" ref="AX35">IF(INDEX(Data!EC:EC,$B35)=0,#N/A,INDEX(Data!EC:EC,$B35)-Data!EC$2+INDEX($A35:AW35,,MAX(ISNUMBER($D35:AW35)*COLUMN($D35:AW35))))</f>
        <v>#N/A</v>
      </c>
      <c r="AY35" s="2" t="e">
        <f t="array" ref="AY35">IF(INDEX(Data!ED:ED,$B35)=0,#N/A,INDEX(Data!ED:ED,$B35)-Data!ED$2+INDEX($A35:AX35,,MAX(ISNUMBER($D35:AX35)*COLUMN($D35:AX35))))</f>
        <v>#N/A</v>
      </c>
      <c r="AZ35" s="2" t="e">
        <f t="array" ref="AZ35">IF(INDEX(Data!EE:EE,$B35)=0,#N/A,INDEX(Data!EE:EE,$B35)-Data!EE$2+INDEX($A35:AY35,,MAX(ISNUMBER($D35:AY35)*COLUMN($D35:AY35))))</f>
        <v>#N/A</v>
      </c>
      <c r="BA35" s="2" t="e">
        <f t="array" ref="BA35">IF(INDEX(Data!EF:EF,$B35)=0,#N/A,INDEX(Data!EF:EF,$B35)-Data!EF$2+INDEX($A35:AZ35,,MAX(ISNUMBER($D35:AZ35)*COLUMN($D35:AZ35))))</f>
        <v>#N/A</v>
      </c>
      <c r="BB35" s="2" t="e">
        <f t="array" ref="BB35">IF(INDEX(Data!EG:EG,$B35)=0,#N/A,INDEX(Data!EG:EG,$B35)-Data!EG$2+INDEX($A35:BA35,,MAX(ISNUMBER($D35:BA35)*COLUMN($D35:BA35))))</f>
        <v>#N/A</v>
      </c>
      <c r="BC35" s="2" t="e">
        <f t="array" ref="BC35">IF(INDEX(Data!EH:EH,$B35)=0,#N/A,INDEX(Data!EH:EH,$B35)-Data!EH$2+INDEX($A35:BB35,,MAX(ISNUMBER($D35:BB35)*COLUMN($D35:BB35))))</f>
        <v>#N/A</v>
      </c>
      <c r="BD35" s="2" t="e">
        <f t="array" ref="BD35">IF(INDEX(Data!EI:EI,$B35)=0,#N/A,INDEX(Data!EI:EI,$B35)-Data!EI$2+INDEX($A35:BC35,,MAX(ISNUMBER($D35:BC35)*COLUMN($D35:BC35))))</f>
        <v>#N/A</v>
      </c>
      <c r="BE35" s="2" t="e">
        <f t="array" ref="BE35">IF(INDEX(Data!EJ:EJ,$B35)=0,#N/A,INDEX(Data!EJ:EJ,$B35)-Data!EJ$2+INDEX($A35:BD35,,MAX(ISNUMBER($D35:BD35)*COLUMN($D35:BD35))))</f>
        <v>#N/A</v>
      </c>
      <c r="BF35" s="2" t="e">
        <f t="array" ref="BF35">IF(INDEX(Data!EK:EK,$B35)=0,#N/A,INDEX(Data!EK:EK,$B35)-Data!EK$2+INDEX($A35:BE35,,MAX(ISNUMBER($D35:BE35)*COLUMN($D35:BE35))))</f>
        <v>#N/A</v>
      </c>
      <c r="BG35" s="2" t="e">
        <f t="array" ref="BG35">IF(INDEX(Data!EL:EL,$B35)=0,#N/A,INDEX(Data!EL:EL,$B35)-Data!EL$2+INDEX($A35:BF35,,MAX(ISNUMBER($D35:BF35)*COLUMN($D35:BF35))))</f>
        <v>#N/A</v>
      </c>
      <c r="BH35" s="2" t="e">
        <f t="array" ref="BH35">IF(INDEX(Data!EM:EM,$B35)=0,#N/A,INDEX(Data!EM:EM,$B35)-Data!EM$2+INDEX($A35:BG35,,MAX(ISNUMBER($D35:BG35)*COLUMN($D35:BG35))))</f>
        <v>#N/A</v>
      </c>
      <c r="BI35" s="2" t="e">
        <f t="array" ref="BI35">IF(INDEX(Data!EN:EN,$B35)=0,#N/A,INDEX(Data!EN:EN,$B35)-Data!EN$2+INDEX($A35:BH35,,MAX(ISNUMBER($D35:BH35)*COLUMN($D35:BH35))))</f>
        <v>#N/A</v>
      </c>
      <c r="BJ35" s="2" t="e">
        <f t="array" ref="BJ35">IF(INDEX(Data!EO:EO,$B35)=0,#N/A,INDEX(Data!EO:EO,$B35)-Data!EO$2+INDEX($A35:BI35,,MAX(ISNUMBER($D35:BI35)*COLUMN($D35:BI35))))</f>
        <v>#N/A</v>
      </c>
      <c r="BK35" s="2" t="e">
        <f t="array" ref="BK35">IF(INDEX(Data!EP:EP,$B35)=0,#N/A,INDEX(Data!EP:EP,$B35)-Data!EP$2+INDEX($A35:BJ35,,MAX(ISNUMBER($D35:BJ35)*COLUMN($D35:BJ35))))</f>
        <v>#N/A</v>
      </c>
      <c r="BL35" s="2" t="e">
        <f t="array" ref="BL35">IF(INDEX(Data!EQ:EQ,$B35)=0,#N/A,INDEX(Data!EQ:EQ,$B35)-Data!EQ$2+INDEX($A35:BK35,,MAX(ISNUMBER($D35:BK35)*COLUMN($D35:BK35))))</f>
        <v>#N/A</v>
      </c>
      <c r="BM35" s="2" t="e">
        <f t="array" ref="BM35">IF(INDEX(Data!ER:ER,$B35)=0,#N/A,INDEX(Data!ER:ER,$B35)-Data!ER$2+INDEX($A35:BL35,,MAX(ISNUMBER($D35:BL35)*COLUMN($D35:BL35))))</f>
        <v>#N/A</v>
      </c>
      <c r="BN35" s="2" t="e">
        <f t="array" ref="BN35">IF(INDEX(Data!ES:ES,$B35)=0,#N/A,INDEX(Data!ES:ES,$B35)-Data!ES$2+INDEX($A35:BM35,,MAX(ISNUMBER($D35:BM35)*COLUMN($D35:BM35))))</f>
        <v>#N/A</v>
      </c>
      <c r="BO35" s="2" t="e">
        <f t="array" ref="BO35">IF(INDEX(Data!ET:ET,$B35)=0,#N/A,INDEX(Data!ET:ET,$B35)-Data!ET$2+INDEX($A35:BN35,,MAX(ISNUMBER($D35:BN35)*COLUMN($D35:BN35))))</f>
        <v>#N/A</v>
      </c>
      <c r="BP35" s="2" t="e">
        <f t="array" ref="BP35">IF(INDEX(Data!EU:EU,$B35)=0,#N/A,INDEX(Data!EU:EU,$B35)-Data!EU$2+INDEX($A35:BO35,,MAX(ISNUMBER($D35:BO35)*COLUMN($D35:BO35))))</f>
        <v>#N/A</v>
      </c>
      <c r="BQ35" s="2" t="e">
        <f t="array" ref="BQ35">IF(INDEX(Data!EV:EV,$B35)=0,#N/A,INDEX(Data!EV:EV,$B35)-Data!EV$2+INDEX($A35:BP35,,MAX(ISNUMBER($D35:BP35)*COLUMN($D35:BP35))))</f>
        <v>#N/A</v>
      </c>
      <c r="BR35" s="2" t="e">
        <f t="array" ref="BR35">IF(INDEX(Data!EW:EW,$B35)=0,#N/A,INDEX(Data!EW:EW,$B35)-Data!EW$2+INDEX($A35:BQ35,,MAX(ISNUMBER($D35:BQ35)*COLUMN($D35:BQ35))))</f>
        <v>#N/A</v>
      </c>
      <c r="BS35" s="2" t="e">
        <f t="array" ref="BS35">IF(INDEX(Data!EX:EX,$B35)=0,#N/A,INDEX(Data!EX:EX,$B35)-Data!EX$2+INDEX($A35:BR35,,MAX(ISNUMBER($D35:BR35)*COLUMN($D35:BR35))))</f>
        <v>#N/A</v>
      </c>
      <c r="BT35" s="2" t="e">
        <f t="array" ref="BT35">IF(INDEX(Data!EY:EY,$B35)=0,#N/A,INDEX(Data!EY:EY,$B35)-Data!EY$2+INDEX($A35:BS35,,MAX(ISNUMBER($D35:BS35)*COLUMN($D35:BS35))))</f>
        <v>#N/A</v>
      </c>
      <c r="BU35" s="2" t="e">
        <f t="array" ref="BU35">IF(INDEX(Data!EZ:EZ,$B35)=0,#N/A,INDEX(Data!EZ:EZ,$B35)-Data!EZ$2+INDEX($A35:BT35,,MAX(ISNUMBER($D35:BT35)*COLUMN($D35:BT35))))</f>
        <v>#N/A</v>
      </c>
      <c r="BV35" s="2" t="e">
        <f t="array" ref="BV35">IF(INDEX(Data!FA:FA,$B35)=0,#N/A,INDEX(Data!FA:FA,$B35)-Data!FA$2+INDEX($A35:BU35,,MAX(ISNUMBER($D35:BU35)*COLUMN($D35:BU35))))</f>
        <v>#N/A</v>
      </c>
      <c r="BW35" s="2" t="e">
        <f t="array" ref="BW35">IF(INDEX(Data!FB:FB,$B35)=0,#N/A,INDEX(Data!FB:FB,$B35)-Data!FB$2+INDEX($A35:BV35,,MAX(ISNUMBER($D35:BV35)*COLUMN($D35:BV35))))</f>
        <v>#N/A</v>
      </c>
      <c r="BX35" s="2" t="e">
        <f t="array" ref="BX35">IF(INDEX(Data!FC:FC,$B35)=0,#N/A,INDEX(Data!FC:FC,$B35)-Data!FC$2+INDEX($A35:BW35,,MAX(ISNUMBER($D35:BW35)*COLUMN($D35:BW35))))</f>
        <v>#N/A</v>
      </c>
      <c r="BY35" s="2" t="e">
        <f t="array" ref="BY35">IF(INDEX(Data!FD:FD,$B35)=0,#N/A,INDEX(Data!FD:FD,$B35)-Data!FD$2+INDEX($A35:BX35,,MAX(ISNUMBER($D35:BX35)*COLUMN($D35:BX35))))</f>
        <v>#N/A</v>
      </c>
      <c r="BZ35" s="2" t="e">
        <f t="array" ref="BZ35">IF(INDEX(Data!FE:FE,$B35)=0,#N/A,INDEX(Data!FE:FE,$B35)-Data!FE$2+INDEX($A35:BY35,,MAX(ISNUMBER($D35:BY35)*COLUMN($D35:BY35))))</f>
        <v>#N/A</v>
      </c>
      <c r="CA35" s="2" t="e">
        <f t="array" ref="CA35">IF(INDEX(Data!FF:FF,$B35)=0,#N/A,INDEX(Data!FF:FF,$B35)-Data!FF$2+INDEX($A35:BZ35,,MAX(ISNUMBER($D35:BZ35)*COLUMN($D35:BZ35))))</f>
        <v>#N/A</v>
      </c>
      <c r="CB35" s="2" t="e">
        <f t="array" ref="CB35">IF(INDEX(Data!FG:FG,$B35)=0,#N/A,INDEX(Data!FG:FG,$B35)-Data!FG$2+INDEX($A35:CA35,,MAX(ISNUMBER($D35:CA35)*COLUMN($D35:CA35))))</f>
        <v>#N/A</v>
      </c>
      <c r="CC35" s="2" t="e">
        <f t="array" ref="CC35">IF(INDEX(Data!FH:FH,$B35)=0,#N/A,INDEX(Data!FH:FH,$B35)-Data!FH$2+INDEX($A35:CB35,,MAX(ISNUMBER($D35:CB35)*COLUMN($D35:CB35))))</f>
        <v>#N/A</v>
      </c>
      <c r="CD35" s="2" t="e">
        <f t="array" ref="CD35">IF(INDEX(Data!FI:FI,$B35)=0,#N/A,INDEX(Data!FI:FI,$B35)-Data!FI$2+INDEX($A35:CC35,,MAX(ISNUMBER($D35:CC35)*COLUMN($D35:CC35))))</f>
        <v>#N/A</v>
      </c>
      <c r="CE35" s="2" t="e">
        <f t="array" ref="CE35">IF(INDEX(Data!FJ:FJ,$B35)=0,#N/A,INDEX(Data!FJ:FJ,$B35)-Data!FJ$2+INDEX($A35:CD35,,MAX(ISNUMBER($D35:CD35)*COLUMN($D35:CD35))))</f>
        <v>#N/A</v>
      </c>
      <c r="CF35" s="2" t="e">
        <f t="array" ref="CF35">IF(INDEX(Data!FK:FK,$B35)=0,#N/A,INDEX(Data!FK:FK,$B35)-Data!FK$2+INDEX($A35:CE35,,MAX(ISNUMBER($D35:CE35)*COLUMN($D35:CE35))))</f>
        <v>#N/A</v>
      </c>
      <c r="CG35" s="2" t="e">
        <f t="array" ref="CG35">IF(INDEX(Data!FL:FL,$B35)=0,#N/A,INDEX(Data!FL:FL,$B35)-Data!FL$2+INDEX($A35:CF35,,MAX(ISNUMBER($D35:CF35)*COLUMN($D35:CF35))))</f>
        <v>#N/A</v>
      </c>
      <c r="CH35" s="2" t="e">
        <f t="array" ref="CH35">IF(INDEX(Data!FM:FM,$B35)=0,#N/A,INDEX(Data!FM:FM,$B35)-Data!FM$2+INDEX($A35:CG35,,MAX(ISNUMBER($D35:CG35)*COLUMN($D35:CG35))))</f>
        <v>#N/A</v>
      </c>
      <c r="CI35" s="2" t="e">
        <f t="array" ref="CI35">IF(INDEX(Data!FN:FN,$B35)=0,#N/A,INDEX(Data!FN:FN,$B35)-Data!FN$2+INDEX($A35:CH35,,MAX(ISNUMBER($D35:CH35)*COLUMN($D35:CH35))))</f>
        <v>#N/A</v>
      </c>
      <c r="CJ35" s="2" t="e">
        <f t="array" ref="CJ35">IF(INDEX(Data!FO:FO,$B35)=0,#N/A,INDEX(Data!FO:FO,$B35)-Data!FO$2+INDEX($A35:CI35,,MAX(ISNUMBER($D35:CI35)*COLUMN($D35:CI35))))</f>
        <v>#N/A</v>
      </c>
      <c r="CK35" s="2" t="e">
        <f t="array" ref="CK35">IF(INDEX(Data!FP:FP,$B35)=0,#N/A,INDEX(Data!FP:FP,$B35)-Data!FP$2+INDEX($A35:CJ35,,MAX(ISNUMBER($D35:CJ35)*COLUMN($D35:CJ35))))</f>
        <v>#N/A</v>
      </c>
      <c r="CL35" s="2" t="e">
        <f t="array" ref="CL35">IF(INDEX(Data!FQ:FQ,$B35)=0,#N/A,INDEX(Data!FQ:FQ,$B35)-Data!FQ$2+INDEX($A35:CK35,,MAX(ISNUMBER($D35:CK35)*COLUMN($D35:CK35))))</f>
        <v>#N/A</v>
      </c>
      <c r="CM35" s="2" t="e">
        <f t="array" ref="CM35">IF(INDEX(Data!FR:FR,$B35)=0,#N/A,INDEX(Data!FR:FR,$B35)-Data!FR$2+INDEX($A35:CL35,,MAX(ISNUMBER($D35:CL35)*COLUMN($D35:CL35))))</f>
        <v>#N/A</v>
      </c>
      <c r="CN35" s="2" t="e">
        <f t="array" ref="CN35">IF(INDEX(Data!FS:FS,$B35)=0,#N/A,INDEX(Data!FS:FS,$B35)-Data!FS$2+INDEX($A35:CM35,,MAX(ISNUMBER($D35:CM35)*COLUMN($D35:CM35))))</f>
        <v>#N/A</v>
      </c>
      <c r="CO35" s="2" t="e">
        <f t="array" ref="CO35">IF(INDEX(Data!FT:FT,$B35)=0,#N/A,INDEX(Data!FT:FT,$B35)-Data!FT$2+INDEX($A35:CN35,,MAX(ISNUMBER($D35:CN35)*COLUMN($D35:CN35))))</f>
        <v>#N/A</v>
      </c>
      <c r="CP35" s="2" t="e">
        <f t="array" ref="CP35">IF(INDEX(Data!FU:FU,$B35)=0,#N/A,INDEX(Data!FU:FU,$B35)-Data!FU$2+INDEX($A35:CO35,,MAX(ISNUMBER($D35:CO35)*COLUMN($D35:CO35))))</f>
        <v>#N/A</v>
      </c>
      <c r="CQ35" s="2" t="e">
        <f t="array" ref="CQ35">IF(INDEX(Data!FV:FV,$B35)=0,#N/A,INDEX(Data!FV:FV,$B35)-Data!FV$2+INDEX($A35:CP35,,MAX(ISNUMBER($D35:CP35)*COLUMN($D35:CP35))))</f>
        <v>#N/A</v>
      </c>
      <c r="CR35" s="2" t="e">
        <f t="array" ref="CR35">IF(INDEX(Data!FW:FW,$B35)=0,#N/A,INDEX(Data!FW:FW,$B35)-Data!FW$2+INDEX($A35:CQ35,,MAX(ISNUMBER($D35:CQ35)*COLUMN($D35:CQ35))))</f>
        <v>#N/A</v>
      </c>
      <c r="CS35" s="2" t="e">
        <f t="array" ref="CS35">IF(INDEX(Data!FX:FX,$B35)=0,#N/A,INDEX(Data!FX:FX,$B35)-Data!FX$2+INDEX($A35:CR35,,MAX(ISNUMBER($D35:CR35)*COLUMN($D35:CR35))))</f>
        <v>#N/A</v>
      </c>
      <c r="CT35" s="2" t="e">
        <f t="array" ref="CT35">IF(INDEX(Data!FY:FY,$B35)=0,#N/A,INDEX(Data!FY:FY,$B35)-Data!FY$2+INDEX($A35:CS35,,MAX(ISNUMBER($D35:CS35)*COLUMN($D35:CS35))))</f>
        <v>#N/A</v>
      </c>
      <c r="CU35" s="2" t="e">
        <f t="array" ref="CU35">IF(INDEX(Data!FZ:FZ,$B35)=0,#N/A,INDEX(Data!FZ:FZ,$B35)-Data!FZ$2+INDEX($A35:CT35,,MAX(ISNUMBER($D35:CT35)*COLUMN($D35:CT35))))</f>
        <v>#N/A</v>
      </c>
      <c r="CV35" s="2" t="e">
        <f t="array" ref="CV35">IF(INDEX(Data!GA:GA,$B35)=0,#N/A,INDEX(Data!GA:GA,$B35)-Data!GA$2+INDEX($A35:CU35,,MAX(ISNUMBER($D35:CU35)*COLUMN($D35:CU35))))</f>
        <v>#N/A</v>
      </c>
      <c r="CW35" s="2" t="e">
        <f t="array" ref="CW35">IF(INDEX(Data!GB:GB,$B35)=0,#N/A,INDEX(Data!GB:GB,$B35)-Data!GB$2+INDEX($A35:CV35,,MAX(ISNUMBER($D35:CV35)*COLUMN($D35:CV35))))</f>
        <v>#N/A</v>
      </c>
      <c r="CX35" s="2" t="e">
        <f t="array" ref="CX35">IF(INDEX(Data!GC:GC,$B35)=0,#N/A,INDEX(Data!GC:GC,$B35)-Data!GC$2+INDEX($A35:CW35,,MAX(ISNUMBER($D35:CW35)*COLUMN($D35:CW35))))</f>
        <v>#N/A</v>
      </c>
      <c r="CY35" s="2" t="e">
        <f t="array" ref="CY35">IF(INDEX(Data!GD:GD,$B35)=0,#N/A,INDEX(Data!GD:GD,$B35)-Data!GD$2+INDEX($A35:CX35,,MAX(ISNUMBER($D35:CX35)*COLUMN($D35:CX35))))</f>
        <v>#N/A</v>
      </c>
      <c r="CZ35" s="2" t="e">
        <f t="array" ref="CZ35">IF(INDEX(Data!GE:GE,$B35)=0,#N/A,INDEX(Data!GE:GE,$B35)-Data!GE$2+INDEX($A35:CY35,,MAX(ISNUMBER($D35:CY35)*COLUMN($D35:CY35))))</f>
        <v>#N/A</v>
      </c>
      <c r="DA35" s="2" t="e">
        <f t="array" ref="DA35">IF(INDEX(Data!GF:GF,$B35)=0,#N/A,INDEX(Data!GF:GF,$B35)-Data!GF$2+INDEX($A35:CZ35,,MAX(ISNUMBER($D35:CZ35)*COLUMN($D35:CZ35))))</f>
        <v>#N/A</v>
      </c>
      <c r="DB35" s="2" t="e">
        <f t="array" ref="DB35">IF(INDEX(Data!GG:GG,$B35)=0,#N/A,INDEX(Data!GG:GG,$B35)-Data!GG$2+INDEX($A35:DA35,,MAX(ISNUMBER($D35:DA35)*COLUMN($D35:DA35))))</f>
        <v>#N/A</v>
      </c>
      <c r="DC35" s="2" t="e">
        <f t="array" ref="DC35">IF(INDEX(Data!GH:GH,$B35)=0,#N/A,INDEX(Data!GH:GH,$B35)-Data!GH$2+INDEX($A35:DB35,,MAX(ISNUMBER($D35:DB35)*COLUMN($D35:DB35))))</f>
        <v>#N/A</v>
      </c>
      <c r="DD35" s="2" t="e">
        <f t="array" ref="DD35">IF(INDEX(Data!GI:GI,$B35)=0,#N/A,INDEX(Data!GI:GI,$B35)-Data!GI$2+INDEX($A35:DC35,,MAX(ISNUMBER($D35:DC35)*COLUMN($D35:DC35))))</f>
        <v>#N/A</v>
      </c>
      <c r="DE35" s="2" t="e">
        <f t="array" ref="DE35">IF(INDEX(Data!GJ:GJ,$B35)=0,#N/A,INDEX(Data!GJ:GJ,$B35)-Data!GJ$2+INDEX($A35:DD35,,MAX(ISNUMBER($D35:DD35)*COLUMN($D35:DD35))))</f>
        <v>#N/A</v>
      </c>
      <c r="DF35" s="2" t="e">
        <f t="array" ref="DF35">IF(INDEX(Data!GK:GK,$B35)=0,#N/A,INDEX(Data!GK:GK,$B35)-Data!GK$2+INDEX($A35:DE35,,MAX(ISNUMBER($D35:DE35)*COLUMN($D35:DE35))))</f>
        <v>#N/A</v>
      </c>
      <c r="DG35" s="2" t="e">
        <f t="array" ref="DG35">IF(INDEX(Data!GL:GL,$B35)=0,#N/A,INDEX(Data!GL:GL,$B35)-Data!GL$2+INDEX($A35:DF35,,MAX(ISNUMBER($D35:DF35)*COLUMN($D35:DF35))))</f>
        <v>#N/A</v>
      </c>
      <c r="DH35" s="2" t="e">
        <f t="array" ref="DH35">IF(INDEX(Data!GM:GM,$B35)=0,#N/A,INDEX(Data!GM:GM,$B35)-Data!GM$2+INDEX($A35:DG35,,MAX(ISNUMBER($D35:DG35)*COLUMN($D35:DG35))))</f>
        <v>#N/A</v>
      </c>
      <c r="DI35" s="2" t="e">
        <f t="array" ref="DI35">IF(INDEX(Data!GN:GN,$B35)=0,#N/A,INDEX(Data!GN:GN,$B35)-Data!GN$2+INDEX($A35:DH35,,MAX(ISNUMBER($D35:DH35)*COLUMN($D35:DH35))))</f>
        <v>#N/A</v>
      </c>
      <c r="DJ35" s="2" t="e">
        <f t="array" ref="DJ35">IF(INDEX(Data!GO:GO,$B35)=0,#N/A,INDEX(Data!GO:GO,$B35)-Data!GO$2+INDEX($A35:DI35,,MAX(ISNUMBER($D35:DI35)*COLUMN($D35:DI35))))</f>
        <v>#N/A</v>
      </c>
      <c r="DK35" s="2" t="e">
        <f t="array" ref="DK35">IF(INDEX(Data!GP:GP,$B35)=0,#N/A,INDEX(Data!GP:GP,$B35)-Data!GP$2+INDEX($A35:DJ35,,MAX(ISNUMBER($D35:DJ35)*COLUMN($D35:DJ35))))</f>
        <v>#N/A</v>
      </c>
      <c r="DL35" s="2" t="e">
        <f t="array" ref="DL35">IF(INDEX(Data!GQ:GQ,$B35)=0,#N/A,INDEX(Data!GQ:GQ,$B35)-Data!GQ$2+INDEX($A35:DK35,,MAX(ISNUMBER($D35:DK35)*COLUMN($D35:DK35))))</f>
        <v>#N/A</v>
      </c>
      <c r="DM35" s="2" t="e">
        <f t="array" ref="DM35">IF(INDEX(Data!GR:GR,$B35)=0,#N/A,INDEX(Data!GR:GR,$B35)-Data!GR$2+INDEX($A35:DL35,,MAX(ISNUMBER($D35:DL35)*COLUMN($D35:DL35))))</f>
        <v>#N/A</v>
      </c>
      <c r="DN35" s="2" t="e">
        <f t="array" ref="DN35">IF(INDEX(Data!GS:GS,$B35)=0,#N/A,INDEX(Data!GS:GS,$B35)-Data!GS$2+INDEX($A35:DM35,,MAX(ISNUMBER($D35:DM35)*COLUMN($D35:DM35))))</f>
        <v>#N/A</v>
      </c>
      <c r="DO35" s="2" t="e">
        <f t="array" ref="DO35">IF(INDEX(Data!GT:GT,$B35)=0,#N/A,INDEX(Data!GT:GT,$B35)-Data!GT$2+INDEX($A35:DN35,,MAX(ISNUMBER($D35:DN35)*COLUMN($D35:DN35))))</f>
        <v>#N/A</v>
      </c>
      <c r="DP35" s="2" t="e">
        <f t="array" ref="DP35">IF(INDEX(Data!GU:GU,$B35)=0,#N/A,INDEX(Data!GU:GU,$B35)-Data!GU$2+INDEX($A35:DO35,,MAX(ISNUMBER($D35:DO35)*COLUMN($D35:DO35))))</f>
        <v>#N/A</v>
      </c>
      <c r="DQ35" s="2" t="e">
        <f t="array" ref="DQ35">IF(INDEX(Data!GV:GV,$B35)=0,#N/A,INDEX(Data!GV:GV,$B35)-Data!GV$2+INDEX($A35:DP35,,MAX(ISNUMBER($D35:DP35)*COLUMN($D35:DP35))))</f>
        <v>#N/A</v>
      </c>
      <c r="DR35" s="2" t="e">
        <f t="array" ref="DR35">IF(INDEX(Data!GW:GW,$B35)=0,#N/A,INDEX(Data!GW:GW,$B35)-Data!GW$2+INDEX($A35:DQ35,,MAX(ISNUMBER($D35:DQ35)*COLUMN($D35:DQ35))))</f>
        <v>#N/A</v>
      </c>
      <c r="DS35" s="2" t="e">
        <f t="array" ref="DS35">IF(INDEX(Data!GX:GX,$B35)=0,#N/A,INDEX(Data!GX:GX,$B35)-Data!GX$2+INDEX($A35:DR35,,MAX(ISNUMBER($D35:DR35)*COLUMN($D35:DR35))))</f>
        <v>#N/A</v>
      </c>
      <c r="DT35" s="2" t="e">
        <f t="array" ref="DT35">IF(INDEX(Data!GY:GY,$B35)=0,#N/A,INDEX(Data!GY:GY,$B35)-Data!GY$2+INDEX($A35:DS35,,MAX(ISNUMBER($D35:DS35)*COLUMN($D35:DS35))))</f>
        <v>#N/A</v>
      </c>
      <c r="DU35" s="2" t="e">
        <f t="array" ref="DU35">IF(INDEX(Data!GZ:GZ,$B35)=0,#N/A,INDEX(Data!GZ:GZ,$B35)-Data!GZ$2+INDEX($A35:DT35,,MAX(ISNUMBER($D35:DT35)*COLUMN($D35:DT35))))</f>
        <v>#N/A</v>
      </c>
      <c r="DV35" s="2" t="e">
        <f t="array" ref="DV35">IF(INDEX(Data!HA:HA,$B35)=0,#N/A,INDEX(Data!HA:HA,$B35)-Data!HA$2+INDEX($A35:DU35,,MAX(ISNUMBER($D35:DU35)*COLUMN($D35:DU35))))</f>
        <v>#N/A</v>
      </c>
      <c r="DW35" s="2" t="e">
        <f t="array" ref="DW35">IF(INDEX(Data!HB:HB,$B35)=0,#N/A,INDEX(Data!HB:HB,$B35)-Data!HB$2+INDEX($A35:DV35,,MAX(ISNUMBER($D35:DV35)*COLUMN($D35:DV35))))</f>
        <v>#N/A</v>
      </c>
      <c r="DX35" s="2" t="e">
        <f t="array" ref="DX35">IF(INDEX(Data!HC:HC,$B35)=0,#N/A,INDEX(Data!HC:HC,$B35)-Data!HC$2+INDEX($A35:DW35,,MAX(ISNUMBER($D35:DW35)*COLUMN($D35:DW35))))</f>
        <v>#N/A</v>
      </c>
      <c r="DY35" s="2" t="e">
        <f t="array" ref="DY35">IF(INDEX(Data!HD:HD,$B35)=0,#N/A,INDEX(Data!HD:HD,$B35)-Data!HD$2+INDEX($A35:DX35,,MAX(ISNUMBER($D35:DX35)*COLUMN($D35:DX35))))</f>
        <v>#N/A</v>
      </c>
      <c r="DZ35" s="2" t="e">
        <f t="array" ref="DZ35">IF(INDEX(Data!HE:HE,$B35)=0,#N/A,INDEX(Data!HE:HE,$B35)-Data!HE$2+INDEX($A35:DY35,,MAX(ISNUMBER($D35:DY35)*COLUMN($D35:DY35))))</f>
        <v>#N/A</v>
      </c>
      <c r="EA35" s="2" t="e">
        <f t="array" ref="EA35">IF(INDEX(Data!HF:HF,$B35)=0,#N/A,INDEX(Data!HF:HF,$B35)-Data!HF$2+INDEX($A35:DZ35,,MAX(ISNUMBER($D35:DZ35)*COLUMN($D35:DZ35))))</f>
        <v>#N/A</v>
      </c>
      <c r="EB35" s="2" t="e">
        <f t="array" ref="EB35">IF(INDEX(Data!HG:HG,$B35)=0,#N/A,INDEX(Data!HG:HG,$B35)-Data!HG$2+INDEX($A35:EA35,,MAX(ISNUMBER($D35:EA35)*COLUMN($D35:EA35))))</f>
        <v>#N/A</v>
      </c>
      <c r="EC35" s="2" t="e">
        <f t="array" ref="EC35">IF(INDEX(Data!HH:HH,$B35)=0,#N/A,INDEX(Data!HH:HH,$B35)-Data!HH$2+INDEX($A35:EB35,,MAX(ISNUMBER($D35:EB35)*COLUMN($D35:EB35))))</f>
        <v>#N/A</v>
      </c>
      <c r="ED35" s="2" t="e">
        <f t="array" ref="ED35">IF(INDEX(Data!HI:HI,$B35)=0,#N/A,INDEX(Data!HI:HI,$B35)-Data!HI$2+INDEX($A35:EC35,,MAX(ISNUMBER($D35:EC35)*COLUMN($D35:EC35))))</f>
        <v>#N/A</v>
      </c>
      <c r="EE35" s="2" t="e">
        <f t="array" ref="EE35">IF(INDEX(Data!HJ:HJ,$B35)=0,#N/A,INDEX(Data!HJ:HJ,$B35)-Data!HJ$2+INDEX($A35:ED35,,MAX(ISNUMBER($D35:ED35)*COLUMN($D35:ED35))))</f>
        <v>#N/A</v>
      </c>
      <c r="EF35" s="2" t="e">
        <f t="array" ref="EF35">IF(INDEX(Data!HK:HK,$B35)=0,#N/A,INDEX(Data!HK:HK,$B35)-Data!HK$2+INDEX($A35:EE35,,MAX(ISNUMBER($D35:EE35)*COLUMN($D35:EE35))))</f>
        <v>#N/A</v>
      </c>
      <c r="EG35" s="2" t="e">
        <f t="array" ref="EG35">IF(INDEX(Data!HL:HL,$B35)=0,#N/A,INDEX(Data!HL:HL,$B35)-Data!HL$2+INDEX($A35:EF35,,MAX(ISNUMBER($D35:EF35)*COLUMN($D35:EF35))))</f>
        <v>#N/A</v>
      </c>
      <c r="EH35" s="2" t="e">
        <f t="array" ref="EH35">IF(INDEX(Data!HM:HM,$B35)=0,#N/A,INDEX(Data!HM:HM,$B35)-Data!HM$2+INDEX($A35:EG35,,MAX(ISNUMBER($D35:EG35)*COLUMN($D35:EG35))))</f>
        <v>#N/A</v>
      </c>
      <c r="EI35" s="2" t="e">
        <f t="array" ref="EI35">IF(INDEX(Data!HN:HN,$B35)=0,#N/A,INDEX(Data!HN:HN,$B35)-Data!HN$2+INDEX($A35:EH35,,MAX(ISNUMBER($D35:EH35)*COLUMN($D35:EH35))))</f>
        <v>#N/A</v>
      </c>
    </row>
    <row r="36" spans="1:139" x14ac:dyDescent="0.25">
      <c r="A36" s="2" t="str">
        <f>Data!CG111</f>
        <v>Magda Kiss</v>
      </c>
      <c r="B36" s="2">
        <f>MATCH(A36,Data!CG:CG,0)</f>
        <v>111</v>
      </c>
      <c r="C36" s="2">
        <f ca="1">COUNTIF(OFFSET(Data!$CJ$1:$EZ$78,B36-1,0,1),"&gt;0")</f>
        <v>26</v>
      </c>
      <c r="D36" s="2">
        <v>0</v>
      </c>
      <c r="E36" s="2">
        <f t="array" ref="E36">IF(INDEX(Data!CJ:CJ,$B36)=0,#N/A,INDEX(Data!CJ:CJ,$B36)-Data!CJ$2+INDEX($A36:D36,,MAX(ISNUMBER($D36:D36)*COLUMN($D36:D36))))</f>
        <v>2</v>
      </c>
      <c r="F36" s="2">
        <f t="array" ref="F36">IF(INDEX(Data!CK:CK,$B36)=0,#N/A,INDEX(Data!CK:CK,$B36)-Data!CK$2+INDEX($A36:E36,,MAX(ISNUMBER($D36:E36)*COLUMN($D36:E36))))</f>
        <v>2</v>
      </c>
      <c r="G36" s="2">
        <f t="array" ref="G36">IF(INDEX(Data!CL:CL,$B36)=0,#N/A,INDEX(Data!CL:CL,$B36)-Data!CL$2+INDEX($A36:F36,,MAX(ISNUMBER($D36:F36)*COLUMN($D36:F36))))</f>
        <v>3</v>
      </c>
      <c r="H36" s="2">
        <f t="array" ref="H36">IF(INDEX(Data!CM:CM,$B36)=0,#N/A,INDEX(Data!CM:CM,$B36)-Data!CM$2+INDEX($A36:G36,,MAX(ISNUMBER($D36:G36)*COLUMN($D36:G36))))</f>
        <v>2</v>
      </c>
      <c r="I36" s="2">
        <f t="array" ref="I36">IF(INDEX(Data!CN:CN,$B36)=0,#N/A,INDEX(Data!CN:CN,$B36)-Data!CN$2+INDEX($A36:H36,,MAX(ISNUMBER($D36:H36)*COLUMN($D36:H36))))</f>
        <v>3</v>
      </c>
      <c r="J36" s="2">
        <f t="array" ref="J36">IF(INDEX(Data!CO:CO,$B36)=0,#N/A,INDEX(Data!CO:CO,$B36)-Data!CO$2+INDEX($A36:I36,,MAX(ISNUMBER($D36:I36)*COLUMN($D36:I36))))</f>
        <v>4</v>
      </c>
      <c r="K36" s="2">
        <f t="array" ref="K36">IF(INDEX(Data!CP:CP,$B36)=0,#N/A,INDEX(Data!CP:CP,$B36)-Data!CP$2+INDEX($A36:J36,,MAX(ISNUMBER($D36:J36)*COLUMN($D36:J36))))</f>
        <v>5</v>
      </c>
      <c r="L36" s="2">
        <f t="array" ref="L36">IF(INDEX(Data!CQ:CQ,$B36)=0,#N/A,INDEX(Data!CQ:CQ,$B36)-Data!CQ$2+INDEX($A36:K36,,MAX(ISNUMBER($D36:K36)*COLUMN($D36:K36))))</f>
        <v>6</v>
      </c>
      <c r="M36" s="2">
        <f t="array" ref="M36">IF(INDEX(Data!CR:CR,$B36)=0,#N/A,INDEX(Data!CR:CR,$B36)-Data!CR$2+INDEX($A36:L36,,MAX(ISNUMBER($D36:L36)*COLUMN($D36:L36))))</f>
        <v>8</v>
      </c>
      <c r="N36" s="2">
        <f t="array" ref="N36">IF(INDEX(Data!CS:CS,$B36)=0,#N/A,INDEX(Data!CS:CS,$B36)-Data!CS$2+INDEX($A36:M36,,MAX(ISNUMBER($D36:M36)*COLUMN($D36:M36))))</f>
        <v>10</v>
      </c>
      <c r="O36" s="2">
        <f t="array" ref="O36">IF(INDEX(Data!CT:CT,$B36)=0,#N/A,INDEX(Data!CT:CT,$B36)-Data!CT$2+INDEX($A36:N36,,MAX(ISNUMBER($D36:N36)*COLUMN($D36:N36))))</f>
        <v>11</v>
      </c>
      <c r="P36" s="2">
        <f t="array" ref="P36">IF(INDEX(Data!CU:CU,$B36)=0,#N/A,INDEX(Data!CU:CU,$B36)-Data!CU$2+INDEX($A36:O36,,MAX(ISNUMBER($D36:O36)*COLUMN($D36:O36))))</f>
        <v>13</v>
      </c>
      <c r="Q36" s="2">
        <f t="array" ref="Q36">IF(INDEX(Data!CV:CV,$B36)=0,#N/A,INDEX(Data!CV:CV,$B36)-Data!CV$2+INDEX($A36:P36,,MAX(ISNUMBER($D36:P36)*COLUMN($D36:P36))))</f>
        <v>15</v>
      </c>
      <c r="R36" s="2">
        <f t="array" ref="R36">IF(INDEX(Data!CW:CW,$B36)=0,#N/A,INDEX(Data!CW:CW,$B36)-Data!CW$2+INDEX($A36:Q36,,MAX(ISNUMBER($D36:Q36)*COLUMN($D36:Q36))))</f>
        <v>17</v>
      </c>
      <c r="S36" s="2">
        <f t="array" ref="S36">IF(INDEX(Data!CX:CX,$B36)=0,#N/A,INDEX(Data!CX:CX,$B36)-Data!CX$2+INDEX($A36:R36,,MAX(ISNUMBER($D36:R36)*COLUMN($D36:R36))))</f>
        <v>18</v>
      </c>
      <c r="T36" s="2">
        <f t="array" ref="T36">IF(INDEX(Data!CY:CY,$B36)=0,#N/A,INDEX(Data!CY:CY,$B36)-Data!CY$2+INDEX($A36:S36,,MAX(ISNUMBER($D36:S36)*COLUMN($D36:S36))))</f>
        <v>19</v>
      </c>
      <c r="U36" s="2">
        <f t="array" ref="U36">IF(INDEX(Data!CZ:CZ,$B36)=0,#N/A,INDEX(Data!CZ:CZ,$B36)-Data!CZ$2+INDEX($A36:T36,,MAX(ISNUMBER($D36:T36)*COLUMN($D36:T36))))</f>
        <v>19</v>
      </c>
      <c r="V36" s="2">
        <f t="array" ref="V36">IF(INDEX(Data!DA:DA,$B36)=0,#N/A,INDEX(Data!DA:DA,$B36)-Data!DA$2+INDEX($A36:U36,,MAX(ISNUMBER($D36:U36)*COLUMN($D36:U36))))</f>
        <v>20</v>
      </c>
      <c r="W36" s="2">
        <f t="array" ref="W36">IF(INDEX(Data!DB:DB,$B36)=0,#N/A,INDEX(Data!DB:DB,$B36)-Data!DB$2+INDEX($A36:V36,,MAX(ISNUMBER($D36:V36)*COLUMN($D36:V36))))</f>
        <v>20</v>
      </c>
      <c r="X36" s="2">
        <f t="array" ref="X36">IF(INDEX(Data!DC:DC,$B36)=0,#N/A,INDEX(Data!DC:DC,$B36)-Data!DC$2+INDEX($A36:W36,,MAX(ISNUMBER($D36:W36)*COLUMN($D36:W36))))</f>
        <v>20</v>
      </c>
      <c r="Y36" s="2">
        <f t="array" ref="Y36">IF(INDEX(Data!DD:DD,$B36)=0,#N/A,INDEX(Data!DD:DD,$B36)-Data!DD$2+INDEX($A36:X36,,MAX(ISNUMBER($D36:X36)*COLUMN($D36:X36))))</f>
        <v>21</v>
      </c>
      <c r="Z36" s="2">
        <f t="array" ref="Z36">IF(INDEX(Data!DE:DE,$B36)=0,#N/A,INDEX(Data!DE:DE,$B36)-Data!DE$2+INDEX($A36:Y36,,MAX(ISNUMBER($D36:Y36)*COLUMN($D36:Y36))))</f>
        <v>22</v>
      </c>
      <c r="AA36" s="2">
        <f t="array" ref="AA36">IF(INDEX(Data!DF:DF,$B36)=0,#N/A,INDEX(Data!DF:DF,$B36)-Data!DF$2+INDEX($A36:Z36,,MAX(ISNUMBER($D36:Z36)*COLUMN($D36:Z36))))</f>
        <v>24</v>
      </c>
      <c r="AB36" s="2">
        <f t="array" ref="AB36">IF(INDEX(Data!DG:DG,$B36)=0,#N/A,INDEX(Data!DG:DG,$B36)-Data!DG$2+INDEX($A36:AA36,,MAX(ISNUMBER($D36:AA36)*COLUMN($D36:AA36))))</f>
        <v>25</v>
      </c>
      <c r="AC36" s="2">
        <f t="array" ref="AC36">IF(INDEX(Data!DH:DH,$B36)=0,#N/A,INDEX(Data!DH:DH,$B36)-Data!DH$2+INDEX($A36:AB36,,MAX(ISNUMBER($D36:AB36)*COLUMN($D36:AB36))))</f>
        <v>25</v>
      </c>
      <c r="AD36" s="2">
        <f t="array" ref="AD36">IF(INDEX(Data!DI:DI,$B36)=0,#N/A,INDEX(Data!DI:DI,$B36)-Data!DI$2+INDEX($A36:AC36,,MAX(ISNUMBER($D36:AC36)*COLUMN($D36:AC36))))</f>
        <v>27</v>
      </c>
      <c r="AE36" s="2" t="e">
        <f t="array" ref="AE36">IF(INDEX(Data!DJ:DJ,$B36)=0,#N/A,INDEX(Data!DJ:DJ,$B36)-Data!DJ$2+INDEX($A36:AD36,,MAX(ISNUMBER($D36:AD36)*COLUMN($D36:AD36))))</f>
        <v>#N/A</v>
      </c>
      <c r="AF36" s="2" t="e">
        <f t="array" ref="AF36">IF(INDEX(Data!DK:DK,$B36)=0,#N/A,INDEX(Data!DK:DK,$B36)-Data!DK$2+INDEX($A36:AE36,,MAX(ISNUMBER($D36:AE36)*COLUMN($D36:AE36))))</f>
        <v>#N/A</v>
      </c>
      <c r="AG36" s="2" t="e">
        <f t="array" ref="AG36">IF(INDEX(Data!DL:DL,$B36)=0,#N/A,INDEX(Data!DL:DL,$B36)-Data!DL$2+INDEX($A36:AF36,,MAX(ISNUMBER($D36:AF36)*COLUMN($D36:AF36))))</f>
        <v>#N/A</v>
      </c>
      <c r="AH36" s="2" t="e">
        <f t="array" ref="AH36">IF(INDEX(Data!DM:DM,$B36)=0,#N/A,INDEX(Data!DM:DM,$B36)-Data!DM$2+INDEX($A36:AG36,,MAX(ISNUMBER($D36:AG36)*COLUMN($D36:AG36))))</f>
        <v>#N/A</v>
      </c>
      <c r="AI36" s="2" t="e">
        <f t="array" ref="AI36">IF(INDEX(Data!DN:DN,$B36)=0,#N/A,INDEX(Data!DN:DN,$B36)-Data!DN$2+INDEX($A36:AH36,,MAX(ISNUMBER($D36:AH36)*COLUMN($D36:AH36))))</f>
        <v>#N/A</v>
      </c>
      <c r="AJ36" s="2" t="e">
        <f t="array" ref="AJ36">IF(INDEX(Data!DO:DO,$B36)=0,#N/A,INDEX(Data!DO:DO,$B36)-Data!DO$2+INDEX($A36:AI36,,MAX(ISNUMBER($D36:AI36)*COLUMN($D36:AI36))))</f>
        <v>#N/A</v>
      </c>
      <c r="AK36" s="2" t="e">
        <f t="array" ref="AK36">IF(INDEX(Data!DP:DP,$B36)=0,#N/A,INDEX(Data!DP:DP,$B36)-Data!DP$2+INDEX($A36:AJ36,,MAX(ISNUMBER($D36:AJ36)*COLUMN($D36:AJ36))))</f>
        <v>#N/A</v>
      </c>
      <c r="AL36" s="2" t="e">
        <f t="array" ref="AL36">IF(INDEX(Data!DQ:DQ,$B36)=0,#N/A,INDEX(Data!DQ:DQ,$B36)-Data!DQ$2+INDEX($A36:AK36,,MAX(ISNUMBER($D36:AK36)*COLUMN($D36:AK36))))</f>
        <v>#N/A</v>
      </c>
      <c r="AM36" s="2" t="e">
        <f t="array" ref="AM36">IF(INDEX(Data!DR:DR,$B36)=0,#N/A,INDEX(Data!DR:DR,$B36)-Data!DR$2+INDEX($A36:AL36,,MAX(ISNUMBER($D36:AL36)*COLUMN($D36:AL36))))</f>
        <v>#N/A</v>
      </c>
      <c r="AN36" s="2" t="e">
        <f t="array" ref="AN36">IF(INDEX(Data!DS:DS,$B36)=0,#N/A,INDEX(Data!DS:DS,$B36)-Data!DS$2+INDEX($A36:AM36,,MAX(ISNUMBER($D36:AM36)*COLUMN($D36:AM36))))</f>
        <v>#N/A</v>
      </c>
      <c r="AO36" s="2" t="e">
        <f t="array" ref="AO36">IF(INDEX(Data!DT:DT,$B36)=0,#N/A,INDEX(Data!DT:DT,$B36)-Data!DT$2+INDEX($A36:AN36,,MAX(ISNUMBER($D36:AN36)*COLUMN($D36:AN36))))</f>
        <v>#N/A</v>
      </c>
      <c r="AP36" s="2" t="e">
        <f t="array" ref="AP36">IF(INDEX(Data!DU:DU,$B36)=0,#N/A,INDEX(Data!DU:DU,$B36)-Data!DU$2+INDEX($A36:AO36,,MAX(ISNUMBER($D36:AO36)*COLUMN($D36:AO36))))</f>
        <v>#N/A</v>
      </c>
      <c r="AQ36" s="2" t="e">
        <f t="array" ref="AQ36">IF(INDEX(Data!DV:DV,$B36)=0,#N/A,INDEX(Data!DV:DV,$B36)-Data!DV$2+INDEX($A36:AP36,,MAX(ISNUMBER($D36:AP36)*COLUMN($D36:AP36))))</f>
        <v>#N/A</v>
      </c>
      <c r="AR36" s="2" t="e">
        <f t="array" ref="AR36">IF(INDEX(Data!DW:DW,$B36)=0,#N/A,INDEX(Data!DW:DW,$B36)-Data!DW$2+INDEX($A36:AQ36,,MAX(ISNUMBER($D36:AQ36)*COLUMN($D36:AQ36))))</f>
        <v>#N/A</v>
      </c>
      <c r="AS36" s="2" t="e">
        <f t="array" ref="AS36">IF(INDEX(Data!DX:DX,$B36)=0,#N/A,INDEX(Data!DX:DX,$B36)-Data!DX$2+INDEX($A36:AR36,,MAX(ISNUMBER($D36:AR36)*COLUMN($D36:AR36))))</f>
        <v>#N/A</v>
      </c>
      <c r="AT36" s="2" t="e">
        <f t="array" ref="AT36">IF(INDEX(Data!DY:DY,$B36)=0,#N/A,INDEX(Data!DY:DY,$B36)-Data!DY$2+INDEX($A36:AS36,,MAX(ISNUMBER($D36:AS36)*COLUMN($D36:AS36))))</f>
        <v>#N/A</v>
      </c>
      <c r="AU36" s="2" t="e">
        <f t="array" ref="AU36">IF(INDEX(Data!DZ:DZ,$B36)=0,#N/A,INDEX(Data!DZ:DZ,$B36)-Data!DZ$2+INDEX($A36:AT36,,MAX(ISNUMBER($D36:AT36)*COLUMN($D36:AT36))))</f>
        <v>#N/A</v>
      </c>
      <c r="AV36" s="2" t="e">
        <f t="array" ref="AV36">IF(INDEX(Data!EA:EA,$B36)=0,#N/A,INDEX(Data!EA:EA,$B36)-Data!EA$2+INDEX($A36:AU36,,MAX(ISNUMBER($D36:AU36)*COLUMN($D36:AU36))))</f>
        <v>#N/A</v>
      </c>
      <c r="AW36" s="2" t="e">
        <f t="array" ref="AW36">IF(INDEX(Data!EB:EB,$B36)=0,#N/A,INDEX(Data!EB:EB,$B36)-Data!EB$2+INDEX($A36:AV36,,MAX(ISNUMBER($D36:AV36)*COLUMN($D36:AV36))))</f>
        <v>#N/A</v>
      </c>
      <c r="AX36" s="2" t="e">
        <f t="array" ref="AX36">IF(INDEX(Data!EC:EC,$B36)=0,#N/A,INDEX(Data!EC:EC,$B36)-Data!EC$2+INDEX($A36:AW36,,MAX(ISNUMBER($D36:AW36)*COLUMN($D36:AW36))))</f>
        <v>#N/A</v>
      </c>
      <c r="AY36" s="2" t="e">
        <f t="array" ref="AY36">IF(INDEX(Data!ED:ED,$B36)=0,#N/A,INDEX(Data!ED:ED,$B36)-Data!ED$2+INDEX($A36:AX36,,MAX(ISNUMBER($D36:AX36)*COLUMN($D36:AX36))))</f>
        <v>#N/A</v>
      </c>
      <c r="AZ36" s="2" t="e">
        <f t="array" ref="AZ36">IF(INDEX(Data!EE:EE,$B36)=0,#N/A,INDEX(Data!EE:EE,$B36)-Data!EE$2+INDEX($A36:AY36,,MAX(ISNUMBER($D36:AY36)*COLUMN($D36:AY36))))</f>
        <v>#N/A</v>
      </c>
      <c r="BA36" s="2" t="e">
        <f t="array" ref="BA36">IF(INDEX(Data!EF:EF,$B36)=0,#N/A,INDEX(Data!EF:EF,$B36)-Data!EF$2+INDEX($A36:AZ36,,MAX(ISNUMBER($D36:AZ36)*COLUMN($D36:AZ36))))</f>
        <v>#N/A</v>
      </c>
      <c r="BB36" s="2" t="e">
        <f t="array" ref="BB36">IF(INDEX(Data!EG:EG,$B36)=0,#N/A,INDEX(Data!EG:EG,$B36)-Data!EG$2+INDEX($A36:BA36,,MAX(ISNUMBER($D36:BA36)*COLUMN($D36:BA36))))</f>
        <v>#N/A</v>
      </c>
      <c r="BC36" s="2" t="e">
        <f t="array" ref="BC36">IF(INDEX(Data!EH:EH,$B36)=0,#N/A,INDEX(Data!EH:EH,$B36)-Data!EH$2+INDEX($A36:BB36,,MAX(ISNUMBER($D36:BB36)*COLUMN($D36:BB36))))</f>
        <v>#N/A</v>
      </c>
      <c r="BD36" s="2" t="e">
        <f t="array" ref="BD36">IF(INDEX(Data!EI:EI,$B36)=0,#N/A,INDEX(Data!EI:EI,$B36)-Data!EI$2+INDEX($A36:BC36,,MAX(ISNUMBER($D36:BC36)*COLUMN($D36:BC36))))</f>
        <v>#N/A</v>
      </c>
      <c r="BE36" s="2" t="e">
        <f t="array" ref="BE36">IF(INDEX(Data!EJ:EJ,$B36)=0,#N/A,INDEX(Data!EJ:EJ,$B36)-Data!EJ$2+INDEX($A36:BD36,,MAX(ISNUMBER($D36:BD36)*COLUMN($D36:BD36))))</f>
        <v>#N/A</v>
      </c>
      <c r="BF36" s="2" t="e">
        <f t="array" ref="BF36">IF(INDEX(Data!EK:EK,$B36)=0,#N/A,INDEX(Data!EK:EK,$B36)-Data!EK$2+INDEX($A36:BE36,,MAX(ISNUMBER($D36:BE36)*COLUMN($D36:BE36))))</f>
        <v>#N/A</v>
      </c>
      <c r="BG36" s="2" t="e">
        <f t="array" ref="BG36">IF(INDEX(Data!EL:EL,$B36)=0,#N/A,INDEX(Data!EL:EL,$B36)-Data!EL$2+INDEX($A36:BF36,,MAX(ISNUMBER($D36:BF36)*COLUMN($D36:BF36))))</f>
        <v>#N/A</v>
      </c>
      <c r="BH36" s="2" t="e">
        <f t="array" ref="BH36">IF(INDEX(Data!EM:EM,$B36)=0,#N/A,INDEX(Data!EM:EM,$B36)-Data!EM$2+INDEX($A36:BG36,,MAX(ISNUMBER($D36:BG36)*COLUMN($D36:BG36))))</f>
        <v>#N/A</v>
      </c>
      <c r="BI36" s="2" t="e">
        <f t="array" ref="BI36">IF(INDEX(Data!EN:EN,$B36)=0,#N/A,INDEX(Data!EN:EN,$B36)-Data!EN$2+INDEX($A36:BH36,,MAX(ISNUMBER($D36:BH36)*COLUMN($D36:BH36))))</f>
        <v>#N/A</v>
      </c>
      <c r="BJ36" s="2" t="e">
        <f t="array" ref="BJ36">IF(INDEX(Data!EO:EO,$B36)=0,#N/A,INDEX(Data!EO:EO,$B36)-Data!EO$2+INDEX($A36:BI36,,MAX(ISNUMBER($D36:BI36)*COLUMN($D36:BI36))))</f>
        <v>#N/A</v>
      </c>
      <c r="BK36" s="2" t="e">
        <f t="array" ref="BK36">IF(INDEX(Data!EP:EP,$B36)=0,#N/A,INDEX(Data!EP:EP,$B36)-Data!EP$2+INDEX($A36:BJ36,,MAX(ISNUMBER($D36:BJ36)*COLUMN($D36:BJ36))))</f>
        <v>#N/A</v>
      </c>
      <c r="BL36" s="2" t="e">
        <f t="array" ref="BL36">IF(INDEX(Data!EQ:EQ,$B36)=0,#N/A,INDEX(Data!EQ:EQ,$B36)-Data!EQ$2+INDEX($A36:BK36,,MAX(ISNUMBER($D36:BK36)*COLUMN($D36:BK36))))</f>
        <v>#N/A</v>
      </c>
      <c r="BM36" s="2" t="e">
        <f t="array" ref="BM36">IF(INDEX(Data!ER:ER,$B36)=0,#N/A,INDEX(Data!ER:ER,$B36)-Data!ER$2+INDEX($A36:BL36,,MAX(ISNUMBER($D36:BL36)*COLUMN($D36:BL36))))</f>
        <v>#N/A</v>
      </c>
      <c r="BN36" s="2" t="e">
        <f t="array" ref="BN36">IF(INDEX(Data!ES:ES,$B36)=0,#N/A,INDEX(Data!ES:ES,$B36)-Data!ES$2+INDEX($A36:BM36,,MAX(ISNUMBER($D36:BM36)*COLUMN($D36:BM36))))</f>
        <v>#N/A</v>
      </c>
      <c r="BO36" s="2" t="e">
        <f t="array" ref="BO36">IF(INDEX(Data!ET:ET,$B36)=0,#N/A,INDEX(Data!ET:ET,$B36)-Data!ET$2+INDEX($A36:BN36,,MAX(ISNUMBER($D36:BN36)*COLUMN($D36:BN36))))</f>
        <v>#N/A</v>
      </c>
      <c r="BP36" s="2" t="e">
        <f t="array" ref="BP36">IF(INDEX(Data!EU:EU,$B36)=0,#N/A,INDEX(Data!EU:EU,$B36)-Data!EU$2+INDEX($A36:BO36,,MAX(ISNUMBER($D36:BO36)*COLUMN($D36:BO36))))</f>
        <v>#N/A</v>
      </c>
      <c r="BQ36" s="2" t="e">
        <f t="array" ref="BQ36">IF(INDEX(Data!EV:EV,$B36)=0,#N/A,INDEX(Data!EV:EV,$B36)-Data!EV$2+INDEX($A36:BP36,,MAX(ISNUMBER($D36:BP36)*COLUMN($D36:BP36))))</f>
        <v>#N/A</v>
      </c>
      <c r="BR36" s="2" t="e">
        <f t="array" ref="BR36">IF(INDEX(Data!EW:EW,$B36)=0,#N/A,INDEX(Data!EW:EW,$B36)-Data!EW$2+INDEX($A36:BQ36,,MAX(ISNUMBER($D36:BQ36)*COLUMN($D36:BQ36))))</f>
        <v>#N/A</v>
      </c>
      <c r="BS36" s="2" t="e">
        <f t="array" ref="BS36">IF(INDEX(Data!EX:EX,$B36)=0,#N/A,INDEX(Data!EX:EX,$B36)-Data!EX$2+INDEX($A36:BR36,,MAX(ISNUMBER($D36:BR36)*COLUMN($D36:BR36))))</f>
        <v>#N/A</v>
      </c>
      <c r="BT36" s="2" t="e">
        <f t="array" ref="BT36">IF(INDEX(Data!EY:EY,$B36)=0,#N/A,INDEX(Data!EY:EY,$B36)-Data!EY$2+INDEX($A36:BS36,,MAX(ISNUMBER($D36:BS36)*COLUMN($D36:BS36))))</f>
        <v>#N/A</v>
      </c>
      <c r="BU36" s="2" t="e">
        <f t="array" ref="BU36">IF(INDEX(Data!EZ:EZ,$B36)=0,#N/A,INDEX(Data!EZ:EZ,$B36)-Data!EZ$2+INDEX($A36:BT36,,MAX(ISNUMBER($D36:BT36)*COLUMN($D36:BT36))))</f>
        <v>#N/A</v>
      </c>
      <c r="BV36" s="2" t="e">
        <f t="array" ref="BV36">IF(INDEX(Data!FA:FA,$B36)=0,#N/A,INDEX(Data!FA:FA,$B36)-Data!FA$2+INDEX($A36:BU36,,MAX(ISNUMBER($D36:BU36)*COLUMN($D36:BU36))))</f>
        <v>#N/A</v>
      </c>
      <c r="BW36" s="2" t="e">
        <f t="array" ref="BW36">IF(INDEX(Data!FB:FB,$B36)=0,#N/A,INDEX(Data!FB:FB,$B36)-Data!FB$2+INDEX($A36:BV36,,MAX(ISNUMBER($D36:BV36)*COLUMN($D36:BV36))))</f>
        <v>#N/A</v>
      </c>
      <c r="BX36" s="2" t="e">
        <f t="array" ref="BX36">IF(INDEX(Data!FC:FC,$B36)=0,#N/A,INDEX(Data!FC:FC,$B36)-Data!FC$2+INDEX($A36:BW36,,MAX(ISNUMBER($D36:BW36)*COLUMN($D36:BW36))))</f>
        <v>#N/A</v>
      </c>
      <c r="BY36" s="2" t="e">
        <f t="array" ref="BY36">IF(INDEX(Data!FD:FD,$B36)=0,#N/A,INDEX(Data!FD:FD,$B36)-Data!FD$2+INDEX($A36:BX36,,MAX(ISNUMBER($D36:BX36)*COLUMN($D36:BX36))))</f>
        <v>#N/A</v>
      </c>
      <c r="BZ36" s="2" t="e">
        <f t="array" ref="BZ36">IF(INDEX(Data!FE:FE,$B36)=0,#N/A,INDEX(Data!FE:FE,$B36)-Data!FE$2+INDEX($A36:BY36,,MAX(ISNUMBER($D36:BY36)*COLUMN($D36:BY36))))</f>
        <v>#N/A</v>
      </c>
      <c r="CA36" s="2" t="e">
        <f t="array" ref="CA36">IF(INDEX(Data!FF:FF,$B36)=0,#N/A,INDEX(Data!FF:FF,$B36)-Data!FF$2+INDEX($A36:BZ36,,MAX(ISNUMBER($D36:BZ36)*COLUMN($D36:BZ36))))</f>
        <v>#N/A</v>
      </c>
      <c r="CB36" s="2" t="e">
        <f t="array" ref="CB36">IF(INDEX(Data!FG:FG,$B36)=0,#N/A,INDEX(Data!FG:FG,$B36)-Data!FG$2+INDEX($A36:CA36,,MAX(ISNUMBER($D36:CA36)*COLUMN($D36:CA36))))</f>
        <v>#N/A</v>
      </c>
      <c r="CC36" s="2" t="e">
        <f t="array" ref="CC36">IF(INDEX(Data!FH:FH,$B36)=0,#N/A,INDEX(Data!FH:FH,$B36)-Data!FH$2+INDEX($A36:CB36,,MAX(ISNUMBER($D36:CB36)*COLUMN($D36:CB36))))</f>
        <v>#N/A</v>
      </c>
      <c r="CD36" s="2" t="e">
        <f t="array" ref="CD36">IF(INDEX(Data!FI:FI,$B36)=0,#N/A,INDEX(Data!FI:FI,$B36)-Data!FI$2+INDEX($A36:CC36,,MAX(ISNUMBER($D36:CC36)*COLUMN($D36:CC36))))</f>
        <v>#N/A</v>
      </c>
      <c r="CE36" s="2" t="e">
        <f t="array" ref="CE36">IF(INDEX(Data!FJ:FJ,$B36)=0,#N/A,INDEX(Data!FJ:FJ,$B36)-Data!FJ$2+INDEX($A36:CD36,,MAX(ISNUMBER($D36:CD36)*COLUMN($D36:CD36))))</f>
        <v>#N/A</v>
      </c>
      <c r="CF36" s="2" t="e">
        <f t="array" ref="CF36">IF(INDEX(Data!FK:FK,$B36)=0,#N/A,INDEX(Data!FK:FK,$B36)-Data!FK$2+INDEX($A36:CE36,,MAX(ISNUMBER($D36:CE36)*COLUMN($D36:CE36))))</f>
        <v>#N/A</v>
      </c>
      <c r="CG36" s="2" t="e">
        <f t="array" ref="CG36">IF(INDEX(Data!FL:FL,$B36)=0,#N/A,INDEX(Data!FL:FL,$B36)-Data!FL$2+INDEX($A36:CF36,,MAX(ISNUMBER($D36:CF36)*COLUMN($D36:CF36))))</f>
        <v>#N/A</v>
      </c>
      <c r="CH36" s="2" t="e">
        <f t="array" ref="CH36">IF(INDEX(Data!FM:FM,$B36)=0,#N/A,INDEX(Data!FM:FM,$B36)-Data!FM$2+INDEX($A36:CG36,,MAX(ISNUMBER($D36:CG36)*COLUMN($D36:CG36))))</f>
        <v>#N/A</v>
      </c>
      <c r="CI36" s="2" t="e">
        <f t="array" ref="CI36">IF(INDEX(Data!FN:FN,$B36)=0,#N/A,INDEX(Data!FN:FN,$B36)-Data!FN$2+INDEX($A36:CH36,,MAX(ISNUMBER($D36:CH36)*COLUMN($D36:CH36))))</f>
        <v>#N/A</v>
      </c>
      <c r="CJ36" s="2" t="e">
        <f t="array" ref="CJ36">IF(INDEX(Data!FO:FO,$B36)=0,#N/A,INDEX(Data!FO:FO,$B36)-Data!FO$2+INDEX($A36:CI36,,MAX(ISNUMBER($D36:CI36)*COLUMN($D36:CI36))))</f>
        <v>#N/A</v>
      </c>
      <c r="CK36" s="2" t="e">
        <f t="array" ref="CK36">IF(INDEX(Data!FP:FP,$B36)=0,#N/A,INDEX(Data!FP:FP,$B36)-Data!FP$2+INDEX($A36:CJ36,,MAX(ISNUMBER($D36:CJ36)*COLUMN($D36:CJ36))))</f>
        <v>#N/A</v>
      </c>
      <c r="CL36" s="2" t="e">
        <f t="array" ref="CL36">IF(INDEX(Data!FQ:FQ,$B36)=0,#N/A,INDEX(Data!FQ:FQ,$B36)-Data!FQ$2+INDEX($A36:CK36,,MAX(ISNUMBER($D36:CK36)*COLUMN($D36:CK36))))</f>
        <v>#N/A</v>
      </c>
      <c r="CM36" s="2" t="e">
        <f t="array" ref="CM36">IF(INDEX(Data!FR:FR,$B36)=0,#N/A,INDEX(Data!FR:FR,$B36)-Data!FR$2+INDEX($A36:CL36,,MAX(ISNUMBER($D36:CL36)*COLUMN($D36:CL36))))</f>
        <v>#N/A</v>
      </c>
      <c r="CN36" s="2" t="e">
        <f t="array" ref="CN36">IF(INDEX(Data!FS:FS,$B36)=0,#N/A,INDEX(Data!FS:FS,$B36)-Data!FS$2+INDEX($A36:CM36,,MAX(ISNUMBER($D36:CM36)*COLUMN($D36:CM36))))</f>
        <v>#N/A</v>
      </c>
      <c r="CO36" s="2" t="e">
        <f t="array" ref="CO36">IF(INDEX(Data!FT:FT,$B36)=0,#N/A,INDEX(Data!FT:FT,$B36)-Data!FT$2+INDEX($A36:CN36,,MAX(ISNUMBER($D36:CN36)*COLUMN($D36:CN36))))</f>
        <v>#N/A</v>
      </c>
      <c r="CP36" s="2" t="e">
        <f t="array" ref="CP36">IF(INDEX(Data!FU:FU,$B36)=0,#N/A,INDEX(Data!FU:FU,$B36)-Data!FU$2+INDEX($A36:CO36,,MAX(ISNUMBER($D36:CO36)*COLUMN($D36:CO36))))</f>
        <v>#N/A</v>
      </c>
      <c r="CQ36" s="2" t="e">
        <f t="array" ref="CQ36">IF(INDEX(Data!FV:FV,$B36)=0,#N/A,INDEX(Data!FV:FV,$B36)-Data!FV$2+INDEX($A36:CP36,,MAX(ISNUMBER($D36:CP36)*COLUMN($D36:CP36))))</f>
        <v>#N/A</v>
      </c>
      <c r="CR36" s="2" t="e">
        <f t="array" ref="CR36">IF(INDEX(Data!FW:FW,$B36)=0,#N/A,INDEX(Data!FW:FW,$B36)-Data!FW$2+INDEX($A36:CQ36,,MAX(ISNUMBER($D36:CQ36)*COLUMN($D36:CQ36))))</f>
        <v>#N/A</v>
      </c>
      <c r="CS36" s="2" t="e">
        <f t="array" ref="CS36">IF(INDEX(Data!FX:FX,$B36)=0,#N/A,INDEX(Data!FX:FX,$B36)-Data!FX$2+INDEX($A36:CR36,,MAX(ISNUMBER($D36:CR36)*COLUMN($D36:CR36))))</f>
        <v>#N/A</v>
      </c>
      <c r="CT36" s="2" t="e">
        <f t="array" ref="CT36">IF(INDEX(Data!FY:FY,$B36)=0,#N/A,INDEX(Data!FY:FY,$B36)-Data!FY$2+INDEX($A36:CS36,,MAX(ISNUMBER($D36:CS36)*COLUMN($D36:CS36))))</f>
        <v>#N/A</v>
      </c>
      <c r="CU36" s="2" t="e">
        <f t="array" ref="CU36">IF(INDEX(Data!FZ:FZ,$B36)=0,#N/A,INDEX(Data!FZ:FZ,$B36)-Data!FZ$2+INDEX($A36:CT36,,MAX(ISNUMBER($D36:CT36)*COLUMN($D36:CT36))))</f>
        <v>#N/A</v>
      </c>
      <c r="CV36" s="2" t="e">
        <f t="array" ref="CV36">IF(INDEX(Data!GA:GA,$B36)=0,#N/A,INDEX(Data!GA:GA,$B36)-Data!GA$2+INDEX($A36:CU36,,MAX(ISNUMBER($D36:CU36)*COLUMN($D36:CU36))))</f>
        <v>#N/A</v>
      </c>
      <c r="CW36" s="2" t="e">
        <f t="array" ref="CW36">IF(INDEX(Data!GB:GB,$B36)=0,#N/A,INDEX(Data!GB:GB,$B36)-Data!GB$2+INDEX($A36:CV36,,MAX(ISNUMBER($D36:CV36)*COLUMN($D36:CV36))))</f>
        <v>#N/A</v>
      </c>
      <c r="CX36" s="2" t="e">
        <f t="array" ref="CX36">IF(INDEX(Data!GC:GC,$B36)=0,#N/A,INDEX(Data!GC:GC,$B36)-Data!GC$2+INDEX($A36:CW36,,MAX(ISNUMBER($D36:CW36)*COLUMN($D36:CW36))))</f>
        <v>#N/A</v>
      </c>
      <c r="CY36" s="2" t="e">
        <f t="array" ref="CY36">IF(INDEX(Data!GD:GD,$B36)=0,#N/A,INDEX(Data!GD:GD,$B36)-Data!GD$2+INDEX($A36:CX36,,MAX(ISNUMBER($D36:CX36)*COLUMN($D36:CX36))))</f>
        <v>#N/A</v>
      </c>
      <c r="CZ36" s="2" t="e">
        <f t="array" ref="CZ36">IF(INDEX(Data!GE:GE,$B36)=0,#N/A,INDEX(Data!GE:GE,$B36)-Data!GE$2+INDEX($A36:CY36,,MAX(ISNUMBER($D36:CY36)*COLUMN($D36:CY36))))</f>
        <v>#N/A</v>
      </c>
      <c r="DA36" s="2" t="e">
        <f t="array" ref="DA36">IF(INDEX(Data!GF:GF,$B36)=0,#N/A,INDEX(Data!GF:GF,$B36)-Data!GF$2+INDEX($A36:CZ36,,MAX(ISNUMBER($D36:CZ36)*COLUMN($D36:CZ36))))</f>
        <v>#N/A</v>
      </c>
      <c r="DB36" s="2" t="e">
        <f t="array" ref="DB36">IF(INDEX(Data!GG:GG,$B36)=0,#N/A,INDEX(Data!GG:GG,$B36)-Data!GG$2+INDEX($A36:DA36,,MAX(ISNUMBER($D36:DA36)*COLUMN($D36:DA36))))</f>
        <v>#N/A</v>
      </c>
      <c r="DC36" s="2" t="e">
        <f t="array" ref="DC36">IF(INDEX(Data!GH:GH,$B36)=0,#N/A,INDEX(Data!GH:GH,$B36)-Data!GH$2+INDEX($A36:DB36,,MAX(ISNUMBER($D36:DB36)*COLUMN($D36:DB36))))</f>
        <v>#N/A</v>
      </c>
      <c r="DD36" s="2" t="e">
        <f t="array" ref="DD36">IF(INDEX(Data!GI:GI,$B36)=0,#N/A,INDEX(Data!GI:GI,$B36)-Data!GI$2+INDEX($A36:DC36,,MAX(ISNUMBER($D36:DC36)*COLUMN($D36:DC36))))</f>
        <v>#N/A</v>
      </c>
      <c r="DE36" s="2" t="e">
        <f t="array" ref="DE36">IF(INDEX(Data!GJ:GJ,$B36)=0,#N/A,INDEX(Data!GJ:GJ,$B36)-Data!GJ$2+INDEX($A36:DD36,,MAX(ISNUMBER($D36:DD36)*COLUMN($D36:DD36))))</f>
        <v>#N/A</v>
      </c>
      <c r="DF36" s="2" t="e">
        <f t="array" ref="DF36">IF(INDEX(Data!GK:GK,$B36)=0,#N/A,INDEX(Data!GK:GK,$B36)-Data!GK$2+INDEX($A36:DE36,,MAX(ISNUMBER($D36:DE36)*COLUMN($D36:DE36))))</f>
        <v>#N/A</v>
      </c>
      <c r="DG36" s="2" t="e">
        <f t="array" ref="DG36">IF(INDEX(Data!GL:GL,$B36)=0,#N/A,INDEX(Data!GL:GL,$B36)-Data!GL$2+INDEX($A36:DF36,,MAX(ISNUMBER($D36:DF36)*COLUMN($D36:DF36))))</f>
        <v>#N/A</v>
      </c>
      <c r="DH36" s="2" t="e">
        <f t="array" ref="DH36">IF(INDEX(Data!GM:GM,$B36)=0,#N/A,INDEX(Data!GM:GM,$B36)-Data!GM$2+INDEX($A36:DG36,,MAX(ISNUMBER($D36:DG36)*COLUMN($D36:DG36))))</f>
        <v>#N/A</v>
      </c>
      <c r="DI36" s="2" t="e">
        <f t="array" ref="DI36">IF(INDEX(Data!GN:GN,$B36)=0,#N/A,INDEX(Data!GN:GN,$B36)-Data!GN$2+INDEX($A36:DH36,,MAX(ISNUMBER($D36:DH36)*COLUMN($D36:DH36))))</f>
        <v>#N/A</v>
      </c>
      <c r="DJ36" s="2" t="e">
        <f t="array" ref="DJ36">IF(INDEX(Data!GO:GO,$B36)=0,#N/A,INDEX(Data!GO:GO,$B36)-Data!GO$2+INDEX($A36:DI36,,MAX(ISNUMBER($D36:DI36)*COLUMN($D36:DI36))))</f>
        <v>#N/A</v>
      </c>
      <c r="DK36" s="2" t="e">
        <f t="array" ref="DK36">IF(INDEX(Data!GP:GP,$B36)=0,#N/A,INDEX(Data!GP:GP,$B36)-Data!GP$2+INDEX($A36:DJ36,,MAX(ISNUMBER($D36:DJ36)*COLUMN($D36:DJ36))))</f>
        <v>#N/A</v>
      </c>
      <c r="DL36" s="2" t="e">
        <f t="array" ref="DL36">IF(INDEX(Data!GQ:GQ,$B36)=0,#N/A,INDEX(Data!GQ:GQ,$B36)-Data!GQ$2+INDEX($A36:DK36,,MAX(ISNUMBER($D36:DK36)*COLUMN($D36:DK36))))</f>
        <v>#N/A</v>
      </c>
      <c r="DM36" s="2" t="e">
        <f t="array" ref="DM36">IF(INDEX(Data!GR:GR,$B36)=0,#N/A,INDEX(Data!GR:GR,$B36)-Data!GR$2+INDEX($A36:DL36,,MAX(ISNUMBER($D36:DL36)*COLUMN($D36:DL36))))</f>
        <v>#N/A</v>
      </c>
      <c r="DN36" s="2" t="e">
        <f t="array" ref="DN36">IF(INDEX(Data!GS:GS,$B36)=0,#N/A,INDEX(Data!GS:GS,$B36)-Data!GS$2+INDEX($A36:DM36,,MAX(ISNUMBER($D36:DM36)*COLUMN($D36:DM36))))</f>
        <v>#N/A</v>
      </c>
      <c r="DO36" s="2" t="e">
        <f t="array" ref="DO36">IF(INDEX(Data!GT:GT,$B36)=0,#N/A,INDEX(Data!GT:GT,$B36)-Data!GT$2+INDEX($A36:DN36,,MAX(ISNUMBER($D36:DN36)*COLUMN($D36:DN36))))</f>
        <v>#N/A</v>
      </c>
      <c r="DP36" s="2" t="e">
        <f t="array" ref="DP36">IF(INDEX(Data!GU:GU,$B36)=0,#N/A,INDEX(Data!GU:GU,$B36)-Data!GU$2+INDEX($A36:DO36,,MAX(ISNUMBER($D36:DO36)*COLUMN($D36:DO36))))</f>
        <v>#N/A</v>
      </c>
      <c r="DQ36" s="2" t="e">
        <f t="array" ref="DQ36">IF(INDEX(Data!GV:GV,$B36)=0,#N/A,INDEX(Data!GV:GV,$B36)-Data!GV$2+INDEX($A36:DP36,,MAX(ISNUMBER($D36:DP36)*COLUMN($D36:DP36))))</f>
        <v>#N/A</v>
      </c>
      <c r="DR36" s="2" t="e">
        <f t="array" ref="DR36">IF(INDEX(Data!GW:GW,$B36)=0,#N/A,INDEX(Data!GW:GW,$B36)-Data!GW$2+INDEX($A36:DQ36,,MAX(ISNUMBER($D36:DQ36)*COLUMN($D36:DQ36))))</f>
        <v>#N/A</v>
      </c>
      <c r="DS36" s="2" t="e">
        <f t="array" ref="DS36">IF(INDEX(Data!GX:GX,$B36)=0,#N/A,INDEX(Data!GX:GX,$B36)-Data!GX$2+INDEX($A36:DR36,,MAX(ISNUMBER($D36:DR36)*COLUMN($D36:DR36))))</f>
        <v>#N/A</v>
      </c>
      <c r="DT36" s="2" t="e">
        <f t="array" ref="DT36">IF(INDEX(Data!GY:GY,$B36)=0,#N/A,INDEX(Data!GY:GY,$B36)-Data!GY$2+INDEX($A36:DS36,,MAX(ISNUMBER($D36:DS36)*COLUMN($D36:DS36))))</f>
        <v>#N/A</v>
      </c>
      <c r="DU36" s="2" t="e">
        <f t="array" ref="DU36">IF(INDEX(Data!GZ:GZ,$B36)=0,#N/A,INDEX(Data!GZ:GZ,$B36)-Data!GZ$2+INDEX($A36:DT36,,MAX(ISNUMBER($D36:DT36)*COLUMN($D36:DT36))))</f>
        <v>#N/A</v>
      </c>
      <c r="DV36" s="2" t="e">
        <f t="array" ref="DV36">IF(INDEX(Data!HA:HA,$B36)=0,#N/A,INDEX(Data!HA:HA,$B36)-Data!HA$2+INDEX($A36:DU36,,MAX(ISNUMBER($D36:DU36)*COLUMN($D36:DU36))))</f>
        <v>#N/A</v>
      </c>
      <c r="DW36" s="2" t="e">
        <f t="array" ref="DW36">IF(INDEX(Data!HB:HB,$B36)=0,#N/A,INDEX(Data!HB:HB,$B36)-Data!HB$2+INDEX($A36:DV36,,MAX(ISNUMBER($D36:DV36)*COLUMN($D36:DV36))))</f>
        <v>#N/A</v>
      </c>
      <c r="DX36" s="2" t="e">
        <f t="array" ref="DX36">IF(INDEX(Data!HC:HC,$B36)=0,#N/A,INDEX(Data!HC:HC,$B36)-Data!HC$2+INDEX($A36:DW36,,MAX(ISNUMBER($D36:DW36)*COLUMN($D36:DW36))))</f>
        <v>#N/A</v>
      </c>
      <c r="DY36" s="2" t="e">
        <f t="array" ref="DY36">IF(INDEX(Data!HD:HD,$B36)=0,#N/A,INDEX(Data!HD:HD,$B36)-Data!HD$2+INDEX($A36:DX36,,MAX(ISNUMBER($D36:DX36)*COLUMN($D36:DX36))))</f>
        <v>#N/A</v>
      </c>
      <c r="DZ36" s="2" t="e">
        <f t="array" ref="DZ36">IF(INDEX(Data!HE:HE,$B36)=0,#N/A,INDEX(Data!HE:HE,$B36)-Data!HE$2+INDEX($A36:DY36,,MAX(ISNUMBER($D36:DY36)*COLUMN($D36:DY36))))</f>
        <v>#N/A</v>
      </c>
      <c r="EA36" s="2" t="e">
        <f t="array" ref="EA36">IF(INDEX(Data!HF:HF,$B36)=0,#N/A,INDEX(Data!HF:HF,$B36)-Data!HF$2+INDEX($A36:DZ36,,MAX(ISNUMBER($D36:DZ36)*COLUMN($D36:DZ36))))</f>
        <v>#N/A</v>
      </c>
      <c r="EB36" s="2" t="e">
        <f t="array" ref="EB36">IF(INDEX(Data!HG:HG,$B36)=0,#N/A,INDEX(Data!HG:HG,$B36)-Data!HG$2+INDEX($A36:EA36,,MAX(ISNUMBER($D36:EA36)*COLUMN($D36:EA36))))</f>
        <v>#N/A</v>
      </c>
      <c r="EC36" s="2" t="e">
        <f t="array" ref="EC36">IF(INDEX(Data!HH:HH,$B36)=0,#N/A,INDEX(Data!HH:HH,$B36)-Data!HH$2+INDEX($A36:EB36,,MAX(ISNUMBER($D36:EB36)*COLUMN($D36:EB36))))</f>
        <v>#N/A</v>
      </c>
      <c r="ED36" s="2" t="e">
        <f t="array" ref="ED36">IF(INDEX(Data!HI:HI,$B36)=0,#N/A,INDEX(Data!HI:HI,$B36)-Data!HI$2+INDEX($A36:EC36,,MAX(ISNUMBER($D36:EC36)*COLUMN($D36:EC36))))</f>
        <v>#N/A</v>
      </c>
      <c r="EE36" s="2" t="e">
        <f t="array" ref="EE36">IF(INDEX(Data!HJ:HJ,$B36)=0,#N/A,INDEX(Data!HJ:HJ,$B36)-Data!HJ$2+INDEX($A36:ED36,,MAX(ISNUMBER($D36:ED36)*COLUMN($D36:ED36))))</f>
        <v>#N/A</v>
      </c>
      <c r="EF36" s="2" t="e">
        <f t="array" ref="EF36">IF(INDEX(Data!HK:HK,$B36)=0,#N/A,INDEX(Data!HK:HK,$B36)-Data!HK$2+INDEX($A36:EE36,,MAX(ISNUMBER($D36:EE36)*COLUMN($D36:EE36))))</f>
        <v>#N/A</v>
      </c>
      <c r="EG36" s="2" t="e">
        <f t="array" ref="EG36">IF(INDEX(Data!HL:HL,$B36)=0,#N/A,INDEX(Data!HL:HL,$B36)-Data!HL$2+INDEX($A36:EF36,,MAX(ISNUMBER($D36:EF36)*COLUMN($D36:EF36))))</f>
        <v>#N/A</v>
      </c>
      <c r="EH36" s="2" t="e">
        <f t="array" ref="EH36">IF(INDEX(Data!HM:HM,$B36)=0,#N/A,INDEX(Data!HM:HM,$B36)-Data!HM$2+INDEX($A36:EG36,,MAX(ISNUMBER($D36:EG36)*COLUMN($D36:EG36))))</f>
        <v>#N/A</v>
      </c>
      <c r="EI36" s="2" t="e">
        <f t="array" ref="EI36">IF(INDEX(Data!HN:HN,$B36)=0,#N/A,INDEX(Data!HN:HN,$B36)-Data!HN$2+INDEX($A36:EH36,,MAX(ISNUMBER($D36:EH36)*COLUMN($D36:EH36))))</f>
        <v>#N/A</v>
      </c>
    </row>
    <row r="37" spans="1:139" x14ac:dyDescent="0.25">
      <c r="A37" s="2" t="str">
        <f>Data!CG112</f>
        <v>Wiltrud Derschmidt</v>
      </c>
      <c r="B37" s="2">
        <f>MATCH(A37,Data!CG:CG,0)</f>
        <v>112</v>
      </c>
      <c r="C37" s="2">
        <f ca="1">COUNTIF(OFFSET(Data!$CJ$1:$EZ$78,B37-1,0,1),"&gt;0")</f>
        <v>26</v>
      </c>
      <c r="D37" s="2">
        <v>0</v>
      </c>
      <c r="E37" s="2">
        <f t="array" ref="E37">IF(INDEX(Data!CJ:CJ,$B37)=0,#N/A,INDEX(Data!CJ:CJ,$B37)-Data!CJ$2+INDEX($A37:D37,,MAX(ISNUMBER($D37:D37)*COLUMN($D37:D37))))</f>
        <v>0</v>
      </c>
      <c r="F37" s="2">
        <f t="array" ref="F37">IF(INDEX(Data!CK:CK,$B37)=0,#N/A,INDEX(Data!CK:CK,$B37)-Data!CK$2+INDEX($A37:E37,,MAX(ISNUMBER($D37:E37)*COLUMN($D37:E37))))</f>
        <v>0</v>
      </c>
      <c r="G37" s="2">
        <f t="array" ref="G37">IF(INDEX(Data!CL:CL,$B37)=0,#N/A,INDEX(Data!CL:CL,$B37)-Data!CL$2+INDEX($A37:F37,,MAX(ISNUMBER($D37:F37)*COLUMN($D37:F37))))</f>
        <v>3</v>
      </c>
      <c r="H37" s="2">
        <f t="array" ref="H37">IF(INDEX(Data!CM:CM,$B37)=0,#N/A,INDEX(Data!CM:CM,$B37)-Data!CM$2+INDEX($A37:G37,,MAX(ISNUMBER($D37:G37)*COLUMN($D37:G37))))</f>
        <v>4</v>
      </c>
      <c r="I37" s="2">
        <f t="array" ref="I37">IF(INDEX(Data!CN:CN,$B37)=0,#N/A,INDEX(Data!CN:CN,$B37)-Data!CN$2+INDEX($A37:H37,,MAX(ISNUMBER($D37:H37)*COLUMN($D37:H37))))</f>
        <v>5</v>
      </c>
      <c r="J37" s="2">
        <f t="array" ref="J37">IF(INDEX(Data!CO:CO,$B37)=0,#N/A,INDEX(Data!CO:CO,$B37)-Data!CO$2+INDEX($A37:I37,,MAX(ISNUMBER($D37:I37)*COLUMN($D37:I37))))</f>
        <v>8</v>
      </c>
      <c r="K37" s="2">
        <f t="array" ref="K37">IF(INDEX(Data!CP:CP,$B37)=0,#N/A,INDEX(Data!CP:CP,$B37)-Data!CP$2+INDEX($A37:J37,,MAX(ISNUMBER($D37:J37)*COLUMN($D37:J37))))</f>
        <v>9</v>
      </c>
      <c r="L37" s="2">
        <f t="array" ref="L37">IF(INDEX(Data!CQ:CQ,$B37)=0,#N/A,INDEX(Data!CQ:CQ,$B37)-Data!CQ$2+INDEX($A37:K37,,MAX(ISNUMBER($D37:K37)*COLUMN($D37:K37))))</f>
        <v>10</v>
      </c>
      <c r="M37" s="2">
        <f t="array" ref="M37">IF(INDEX(Data!CR:CR,$B37)=0,#N/A,INDEX(Data!CR:CR,$B37)-Data!CR$2+INDEX($A37:L37,,MAX(ISNUMBER($D37:L37)*COLUMN($D37:L37))))</f>
        <v>11</v>
      </c>
      <c r="N37" s="2">
        <f t="array" ref="N37">IF(INDEX(Data!CS:CS,$B37)=0,#N/A,INDEX(Data!CS:CS,$B37)-Data!CS$2+INDEX($A37:M37,,MAX(ISNUMBER($D37:M37)*COLUMN($D37:M37))))</f>
        <v>11</v>
      </c>
      <c r="O37" s="2">
        <f t="array" ref="O37">IF(INDEX(Data!CT:CT,$B37)=0,#N/A,INDEX(Data!CT:CT,$B37)-Data!CT$2+INDEX($A37:N37,,MAX(ISNUMBER($D37:N37)*COLUMN($D37:N37))))</f>
        <v>11</v>
      </c>
      <c r="P37" s="2">
        <f t="array" ref="P37">IF(INDEX(Data!CU:CU,$B37)=0,#N/A,INDEX(Data!CU:CU,$B37)-Data!CU$2+INDEX($A37:O37,,MAX(ISNUMBER($D37:O37)*COLUMN($D37:O37))))</f>
        <v>12</v>
      </c>
      <c r="Q37" s="2">
        <f t="array" ref="Q37">IF(INDEX(Data!CV:CV,$B37)=0,#N/A,INDEX(Data!CV:CV,$B37)-Data!CV$2+INDEX($A37:P37,,MAX(ISNUMBER($D37:P37)*COLUMN($D37:P37))))</f>
        <v>13</v>
      </c>
      <c r="R37" s="2">
        <f t="array" ref="R37">IF(INDEX(Data!CW:CW,$B37)=0,#N/A,INDEX(Data!CW:CW,$B37)-Data!CW$2+INDEX($A37:Q37,,MAX(ISNUMBER($D37:Q37)*COLUMN($D37:Q37))))</f>
        <v>13</v>
      </c>
      <c r="S37" s="2">
        <f t="array" ref="S37">IF(INDEX(Data!CX:CX,$B37)=0,#N/A,INDEX(Data!CX:CX,$B37)-Data!CX$2+INDEX($A37:R37,,MAX(ISNUMBER($D37:R37)*COLUMN($D37:R37))))</f>
        <v>12</v>
      </c>
      <c r="T37" s="2">
        <f t="array" ref="T37">IF(INDEX(Data!CY:CY,$B37)=0,#N/A,INDEX(Data!CY:CY,$B37)-Data!CY$2+INDEX($A37:S37,,MAX(ISNUMBER($D37:S37)*COLUMN($D37:S37))))</f>
        <v>14</v>
      </c>
      <c r="U37" s="2">
        <f t="array" ref="U37">IF(INDEX(Data!CZ:CZ,$B37)=0,#N/A,INDEX(Data!CZ:CZ,$B37)-Data!CZ$2+INDEX($A37:T37,,MAX(ISNUMBER($D37:T37)*COLUMN($D37:T37))))</f>
        <v>15</v>
      </c>
      <c r="V37" s="2">
        <f t="array" ref="V37">IF(INDEX(Data!DA:DA,$B37)=0,#N/A,INDEX(Data!DA:DA,$B37)-Data!DA$2+INDEX($A37:U37,,MAX(ISNUMBER($D37:U37)*COLUMN($D37:U37))))</f>
        <v>15</v>
      </c>
      <c r="W37" s="2">
        <f t="array" ref="W37">IF(INDEX(Data!DB:DB,$B37)=0,#N/A,INDEX(Data!DB:DB,$B37)-Data!DB$2+INDEX($A37:V37,,MAX(ISNUMBER($D37:V37)*COLUMN($D37:V37))))</f>
        <v>18</v>
      </c>
      <c r="X37" s="2">
        <f t="array" ref="X37">IF(INDEX(Data!DC:DC,$B37)=0,#N/A,INDEX(Data!DC:DC,$B37)-Data!DC$2+INDEX($A37:W37,,MAX(ISNUMBER($D37:W37)*COLUMN($D37:W37))))</f>
        <v>19</v>
      </c>
      <c r="Y37" s="2">
        <f t="array" ref="Y37">IF(INDEX(Data!DD:DD,$B37)=0,#N/A,INDEX(Data!DD:DD,$B37)-Data!DD$2+INDEX($A37:X37,,MAX(ISNUMBER($D37:X37)*COLUMN($D37:X37))))</f>
        <v>19</v>
      </c>
      <c r="Z37" s="2">
        <f t="array" ref="Z37">IF(INDEX(Data!DE:DE,$B37)=0,#N/A,INDEX(Data!DE:DE,$B37)-Data!DE$2+INDEX($A37:Y37,,MAX(ISNUMBER($D37:Y37)*COLUMN($D37:Y37))))</f>
        <v>21</v>
      </c>
      <c r="AA37" s="2">
        <f t="array" ref="AA37">IF(INDEX(Data!DF:DF,$B37)=0,#N/A,INDEX(Data!DF:DF,$B37)-Data!DF$2+INDEX($A37:Z37,,MAX(ISNUMBER($D37:Z37)*COLUMN($D37:Z37))))</f>
        <v>24</v>
      </c>
      <c r="AB37" s="2">
        <f t="array" ref="AB37">IF(INDEX(Data!DG:DG,$B37)=0,#N/A,INDEX(Data!DG:DG,$B37)-Data!DG$2+INDEX($A37:AA37,,MAX(ISNUMBER($D37:AA37)*COLUMN($D37:AA37))))</f>
        <v>24</v>
      </c>
      <c r="AC37" s="2">
        <f t="array" ref="AC37">IF(INDEX(Data!DH:DH,$B37)=0,#N/A,INDEX(Data!DH:DH,$B37)-Data!DH$2+INDEX($A37:AB37,,MAX(ISNUMBER($D37:AB37)*COLUMN($D37:AB37))))</f>
        <v>27</v>
      </c>
      <c r="AD37" s="2">
        <f t="array" ref="AD37">IF(INDEX(Data!DI:DI,$B37)=0,#N/A,INDEX(Data!DI:DI,$B37)-Data!DI$2+INDEX($A37:AC37,,MAX(ISNUMBER($D37:AC37)*COLUMN($D37:AC37))))</f>
        <v>28</v>
      </c>
      <c r="AE37" s="2" t="e">
        <f t="array" ref="AE37">IF(INDEX(Data!DJ:DJ,$B37)=0,#N/A,INDEX(Data!DJ:DJ,$B37)-Data!DJ$2+INDEX($A37:AD37,,MAX(ISNUMBER($D37:AD37)*COLUMN($D37:AD37))))</f>
        <v>#N/A</v>
      </c>
      <c r="AF37" s="2" t="e">
        <f t="array" ref="AF37">IF(INDEX(Data!DK:DK,$B37)=0,#N/A,INDEX(Data!DK:DK,$B37)-Data!DK$2+INDEX($A37:AE37,,MAX(ISNUMBER($D37:AE37)*COLUMN($D37:AE37))))</f>
        <v>#N/A</v>
      </c>
      <c r="AG37" s="2" t="e">
        <f t="array" ref="AG37">IF(INDEX(Data!DL:DL,$B37)=0,#N/A,INDEX(Data!DL:DL,$B37)-Data!DL$2+INDEX($A37:AF37,,MAX(ISNUMBER($D37:AF37)*COLUMN($D37:AF37))))</f>
        <v>#N/A</v>
      </c>
      <c r="AH37" s="2" t="e">
        <f t="array" ref="AH37">IF(INDEX(Data!DM:DM,$B37)=0,#N/A,INDEX(Data!DM:DM,$B37)-Data!DM$2+INDEX($A37:AG37,,MAX(ISNUMBER($D37:AG37)*COLUMN($D37:AG37))))</f>
        <v>#N/A</v>
      </c>
      <c r="AI37" s="2" t="e">
        <f t="array" ref="AI37">IF(INDEX(Data!DN:DN,$B37)=0,#N/A,INDEX(Data!DN:DN,$B37)-Data!DN$2+INDEX($A37:AH37,,MAX(ISNUMBER($D37:AH37)*COLUMN($D37:AH37))))</f>
        <v>#N/A</v>
      </c>
      <c r="AJ37" s="2" t="e">
        <f t="array" ref="AJ37">IF(INDEX(Data!DO:DO,$B37)=0,#N/A,INDEX(Data!DO:DO,$B37)-Data!DO$2+INDEX($A37:AI37,,MAX(ISNUMBER($D37:AI37)*COLUMN($D37:AI37))))</f>
        <v>#N/A</v>
      </c>
      <c r="AK37" s="2" t="e">
        <f t="array" ref="AK37">IF(INDEX(Data!DP:DP,$B37)=0,#N/A,INDEX(Data!DP:DP,$B37)-Data!DP$2+INDEX($A37:AJ37,,MAX(ISNUMBER($D37:AJ37)*COLUMN($D37:AJ37))))</f>
        <v>#N/A</v>
      </c>
      <c r="AL37" s="2" t="e">
        <f t="array" ref="AL37">IF(INDEX(Data!DQ:DQ,$B37)=0,#N/A,INDEX(Data!DQ:DQ,$B37)-Data!DQ$2+INDEX($A37:AK37,,MAX(ISNUMBER($D37:AK37)*COLUMN($D37:AK37))))</f>
        <v>#N/A</v>
      </c>
      <c r="AM37" s="2" t="e">
        <f t="array" ref="AM37">IF(INDEX(Data!DR:DR,$B37)=0,#N/A,INDEX(Data!DR:DR,$B37)-Data!DR$2+INDEX($A37:AL37,,MAX(ISNUMBER($D37:AL37)*COLUMN($D37:AL37))))</f>
        <v>#N/A</v>
      </c>
      <c r="AN37" s="2" t="e">
        <f t="array" ref="AN37">IF(INDEX(Data!DS:DS,$B37)=0,#N/A,INDEX(Data!DS:DS,$B37)-Data!DS$2+INDEX($A37:AM37,,MAX(ISNUMBER($D37:AM37)*COLUMN($D37:AM37))))</f>
        <v>#N/A</v>
      </c>
      <c r="AO37" s="2" t="e">
        <f t="array" ref="AO37">IF(INDEX(Data!DT:DT,$B37)=0,#N/A,INDEX(Data!DT:DT,$B37)-Data!DT$2+INDEX($A37:AN37,,MAX(ISNUMBER($D37:AN37)*COLUMN($D37:AN37))))</f>
        <v>#N/A</v>
      </c>
      <c r="AP37" s="2" t="e">
        <f t="array" ref="AP37">IF(INDEX(Data!DU:DU,$B37)=0,#N/A,INDEX(Data!DU:DU,$B37)-Data!DU$2+INDEX($A37:AO37,,MAX(ISNUMBER($D37:AO37)*COLUMN($D37:AO37))))</f>
        <v>#N/A</v>
      </c>
      <c r="AQ37" s="2" t="e">
        <f t="array" ref="AQ37">IF(INDEX(Data!DV:DV,$B37)=0,#N/A,INDEX(Data!DV:DV,$B37)-Data!DV$2+INDEX($A37:AP37,,MAX(ISNUMBER($D37:AP37)*COLUMN($D37:AP37))))</f>
        <v>#N/A</v>
      </c>
      <c r="AR37" s="2" t="e">
        <f t="array" ref="AR37">IF(INDEX(Data!DW:DW,$B37)=0,#N/A,INDEX(Data!DW:DW,$B37)-Data!DW$2+INDEX($A37:AQ37,,MAX(ISNUMBER($D37:AQ37)*COLUMN($D37:AQ37))))</f>
        <v>#N/A</v>
      </c>
      <c r="AS37" s="2" t="e">
        <f t="array" ref="AS37">IF(INDEX(Data!DX:DX,$B37)=0,#N/A,INDEX(Data!DX:DX,$B37)-Data!DX$2+INDEX($A37:AR37,,MAX(ISNUMBER($D37:AR37)*COLUMN($D37:AR37))))</f>
        <v>#N/A</v>
      </c>
      <c r="AT37" s="2" t="e">
        <f t="array" ref="AT37">IF(INDEX(Data!DY:DY,$B37)=0,#N/A,INDEX(Data!DY:DY,$B37)-Data!DY$2+INDEX($A37:AS37,,MAX(ISNUMBER($D37:AS37)*COLUMN($D37:AS37))))</f>
        <v>#N/A</v>
      </c>
      <c r="AU37" s="2" t="e">
        <f t="array" ref="AU37">IF(INDEX(Data!DZ:DZ,$B37)=0,#N/A,INDEX(Data!DZ:DZ,$B37)-Data!DZ$2+INDEX($A37:AT37,,MAX(ISNUMBER($D37:AT37)*COLUMN($D37:AT37))))</f>
        <v>#N/A</v>
      </c>
      <c r="AV37" s="2" t="e">
        <f t="array" ref="AV37">IF(INDEX(Data!EA:EA,$B37)=0,#N/A,INDEX(Data!EA:EA,$B37)-Data!EA$2+INDEX($A37:AU37,,MAX(ISNUMBER($D37:AU37)*COLUMN($D37:AU37))))</f>
        <v>#N/A</v>
      </c>
      <c r="AW37" s="2" t="e">
        <f t="array" ref="AW37">IF(INDEX(Data!EB:EB,$B37)=0,#N/A,INDEX(Data!EB:EB,$B37)-Data!EB$2+INDEX($A37:AV37,,MAX(ISNUMBER($D37:AV37)*COLUMN($D37:AV37))))</f>
        <v>#N/A</v>
      </c>
      <c r="AX37" s="2" t="e">
        <f t="array" ref="AX37">IF(INDEX(Data!EC:EC,$B37)=0,#N/A,INDEX(Data!EC:EC,$B37)-Data!EC$2+INDEX($A37:AW37,,MAX(ISNUMBER($D37:AW37)*COLUMN($D37:AW37))))</f>
        <v>#N/A</v>
      </c>
      <c r="AY37" s="2" t="e">
        <f t="array" ref="AY37">IF(INDEX(Data!ED:ED,$B37)=0,#N/A,INDEX(Data!ED:ED,$B37)-Data!ED$2+INDEX($A37:AX37,,MAX(ISNUMBER($D37:AX37)*COLUMN($D37:AX37))))</f>
        <v>#N/A</v>
      </c>
      <c r="AZ37" s="2" t="e">
        <f t="array" ref="AZ37">IF(INDEX(Data!EE:EE,$B37)=0,#N/A,INDEX(Data!EE:EE,$B37)-Data!EE$2+INDEX($A37:AY37,,MAX(ISNUMBER($D37:AY37)*COLUMN($D37:AY37))))</f>
        <v>#N/A</v>
      </c>
      <c r="BA37" s="2" t="e">
        <f t="array" ref="BA37">IF(INDEX(Data!EF:EF,$B37)=0,#N/A,INDEX(Data!EF:EF,$B37)-Data!EF$2+INDEX($A37:AZ37,,MAX(ISNUMBER($D37:AZ37)*COLUMN($D37:AZ37))))</f>
        <v>#N/A</v>
      </c>
      <c r="BB37" s="2" t="e">
        <f t="array" ref="BB37">IF(INDEX(Data!EG:EG,$B37)=0,#N/A,INDEX(Data!EG:EG,$B37)-Data!EG$2+INDEX($A37:BA37,,MAX(ISNUMBER($D37:BA37)*COLUMN($D37:BA37))))</f>
        <v>#N/A</v>
      </c>
      <c r="BC37" s="2" t="e">
        <f t="array" ref="BC37">IF(INDEX(Data!EH:EH,$B37)=0,#N/A,INDEX(Data!EH:EH,$B37)-Data!EH$2+INDEX($A37:BB37,,MAX(ISNUMBER($D37:BB37)*COLUMN($D37:BB37))))</f>
        <v>#N/A</v>
      </c>
      <c r="BD37" s="2" t="e">
        <f t="array" ref="BD37">IF(INDEX(Data!EI:EI,$B37)=0,#N/A,INDEX(Data!EI:EI,$B37)-Data!EI$2+INDEX($A37:BC37,,MAX(ISNUMBER($D37:BC37)*COLUMN($D37:BC37))))</f>
        <v>#N/A</v>
      </c>
      <c r="BE37" s="2" t="e">
        <f t="array" ref="BE37">IF(INDEX(Data!EJ:EJ,$B37)=0,#N/A,INDEX(Data!EJ:EJ,$B37)-Data!EJ$2+INDEX($A37:BD37,,MAX(ISNUMBER($D37:BD37)*COLUMN($D37:BD37))))</f>
        <v>#N/A</v>
      </c>
      <c r="BF37" s="2" t="e">
        <f t="array" ref="BF37">IF(INDEX(Data!EK:EK,$B37)=0,#N/A,INDEX(Data!EK:EK,$B37)-Data!EK$2+INDEX($A37:BE37,,MAX(ISNUMBER($D37:BE37)*COLUMN($D37:BE37))))</f>
        <v>#N/A</v>
      </c>
      <c r="BG37" s="2" t="e">
        <f t="array" ref="BG37">IF(INDEX(Data!EL:EL,$B37)=0,#N/A,INDEX(Data!EL:EL,$B37)-Data!EL$2+INDEX($A37:BF37,,MAX(ISNUMBER($D37:BF37)*COLUMN($D37:BF37))))</f>
        <v>#N/A</v>
      </c>
      <c r="BH37" s="2" t="e">
        <f t="array" ref="BH37">IF(INDEX(Data!EM:EM,$B37)=0,#N/A,INDEX(Data!EM:EM,$B37)-Data!EM$2+INDEX($A37:BG37,,MAX(ISNUMBER($D37:BG37)*COLUMN($D37:BG37))))</f>
        <v>#N/A</v>
      </c>
      <c r="BI37" s="2" t="e">
        <f t="array" ref="BI37">IF(INDEX(Data!EN:EN,$B37)=0,#N/A,INDEX(Data!EN:EN,$B37)-Data!EN$2+INDEX($A37:BH37,,MAX(ISNUMBER($D37:BH37)*COLUMN($D37:BH37))))</f>
        <v>#N/A</v>
      </c>
      <c r="BJ37" s="2" t="e">
        <f t="array" ref="BJ37">IF(INDEX(Data!EO:EO,$B37)=0,#N/A,INDEX(Data!EO:EO,$B37)-Data!EO$2+INDEX($A37:BI37,,MAX(ISNUMBER($D37:BI37)*COLUMN($D37:BI37))))</f>
        <v>#N/A</v>
      </c>
      <c r="BK37" s="2" t="e">
        <f t="array" ref="BK37">IF(INDEX(Data!EP:EP,$B37)=0,#N/A,INDEX(Data!EP:EP,$B37)-Data!EP$2+INDEX($A37:BJ37,,MAX(ISNUMBER($D37:BJ37)*COLUMN($D37:BJ37))))</f>
        <v>#N/A</v>
      </c>
      <c r="BL37" s="2" t="e">
        <f t="array" ref="BL37">IF(INDEX(Data!EQ:EQ,$B37)=0,#N/A,INDEX(Data!EQ:EQ,$B37)-Data!EQ$2+INDEX($A37:BK37,,MAX(ISNUMBER($D37:BK37)*COLUMN($D37:BK37))))</f>
        <v>#N/A</v>
      </c>
      <c r="BM37" s="2" t="e">
        <f t="array" ref="BM37">IF(INDEX(Data!ER:ER,$B37)=0,#N/A,INDEX(Data!ER:ER,$B37)-Data!ER$2+INDEX($A37:BL37,,MAX(ISNUMBER($D37:BL37)*COLUMN($D37:BL37))))</f>
        <v>#N/A</v>
      </c>
      <c r="BN37" s="2" t="e">
        <f t="array" ref="BN37">IF(INDEX(Data!ES:ES,$B37)=0,#N/A,INDEX(Data!ES:ES,$B37)-Data!ES$2+INDEX($A37:BM37,,MAX(ISNUMBER($D37:BM37)*COLUMN($D37:BM37))))</f>
        <v>#N/A</v>
      </c>
      <c r="BO37" s="2" t="e">
        <f t="array" ref="BO37">IF(INDEX(Data!ET:ET,$B37)=0,#N/A,INDEX(Data!ET:ET,$B37)-Data!ET$2+INDEX($A37:BN37,,MAX(ISNUMBER($D37:BN37)*COLUMN($D37:BN37))))</f>
        <v>#N/A</v>
      </c>
      <c r="BP37" s="2" t="e">
        <f t="array" ref="BP37">IF(INDEX(Data!EU:EU,$B37)=0,#N/A,INDEX(Data!EU:EU,$B37)-Data!EU$2+INDEX($A37:BO37,,MAX(ISNUMBER($D37:BO37)*COLUMN($D37:BO37))))</f>
        <v>#N/A</v>
      </c>
      <c r="BQ37" s="2" t="e">
        <f t="array" ref="BQ37">IF(INDEX(Data!EV:EV,$B37)=0,#N/A,INDEX(Data!EV:EV,$B37)-Data!EV$2+INDEX($A37:BP37,,MAX(ISNUMBER($D37:BP37)*COLUMN($D37:BP37))))</f>
        <v>#N/A</v>
      </c>
      <c r="BR37" s="2" t="e">
        <f t="array" ref="BR37">IF(INDEX(Data!EW:EW,$B37)=0,#N/A,INDEX(Data!EW:EW,$B37)-Data!EW$2+INDEX($A37:BQ37,,MAX(ISNUMBER($D37:BQ37)*COLUMN($D37:BQ37))))</f>
        <v>#N/A</v>
      </c>
      <c r="BS37" s="2" t="e">
        <f t="array" ref="BS37">IF(INDEX(Data!EX:EX,$B37)=0,#N/A,INDEX(Data!EX:EX,$B37)-Data!EX$2+INDEX($A37:BR37,,MAX(ISNUMBER($D37:BR37)*COLUMN($D37:BR37))))</f>
        <v>#N/A</v>
      </c>
      <c r="BT37" s="2" t="e">
        <f t="array" ref="BT37">IF(INDEX(Data!EY:EY,$B37)=0,#N/A,INDEX(Data!EY:EY,$B37)-Data!EY$2+INDEX($A37:BS37,,MAX(ISNUMBER($D37:BS37)*COLUMN($D37:BS37))))</f>
        <v>#N/A</v>
      </c>
      <c r="BU37" s="2" t="e">
        <f t="array" ref="BU37">IF(INDEX(Data!EZ:EZ,$B37)=0,#N/A,INDEX(Data!EZ:EZ,$B37)-Data!EZ$2+INDEX($A37:BT37,,MAX(ISNUMBER($D37:BT37)*COLUMN($D37:BT37))))</f>
        <v>#N/A</v>
      </c>
      <c r="BV37" s="2" t="e">
        <f t="array" ref="BV37">IF(INDEX(Data!FA:FA,$B37)=0,#N/A,INDEX(Data!FA:FA,$B37)-Data!FA$2+INDEX($A37:BU37,,MAX(ISNUMBER($D37:BU37)*COLUMN($D37:BU37))))</f>
        <v>#N/A</v>
      </c>
      <c r="BW37" s="2" t="e">
        <f t="array" ref="BW37">IF(INDEX(Data!FB:FB,$B37)=0,#N/A,INDEX(Data!FB:FB,$B37)-Data!FB$2+INDEX($A37:BV37,,MAX(ISNUMBER($D37:BV37)*COLUMN($D37:BV37))))</f>
        <v>#N/A</v>
      </c>
      <c r="BX37" s="2" t="e">
        <f t="array" ref="BX37">IF(INDEX(Data!FC:FC,$B37)=0,#N/A,INDEX(Data!FC:FC,$B37)-Data!FC$2+INDEX($A37:BW37,,MAX(ISNUMBER($D37:BW37)*COLUMN($D37:BW37))))</f>
        <v>#N/A</v>
      </c>
      <c r="BY37" s="2" t="e">
        <f t="array" ref="BY37">IF(INDEX(Data!FD:FD,$B37)=0,#N/A,INDEX(Data!FD:FD,$B37)-Data!FD$2+INDEX($A37:BX37,,MAX(ISNUMBER($D37:BX37)*COLUMN($D37:BX37))))</f>
        <v>#N/A</v>
      </c>
      <c r="BZ37" s="2" t="e">
        <f t="array" ref="BZ37">IF(INDEX(Data!FE:FE,$B37)=0,#N/A,INDEX(Data!FE:FE,$B37)-Data!FE$2+INDEX($A37:BY37,,MAX(ISNUMBER($D37:BY37)*COLUMN($D37:BY37))))</f>
        <v>#N/A</v>
      </c>
      <c r="CA37" s="2" t="e">
        <f t="array" ref="CA37">IF(INDEX(Data!FF:FF,$B37)=0,#N/A,INDEX(Data!FF:FF,$B37)-Data!FF$2+INDEX($A37:BZ37,,MAX(ISNUMBER($D37:BZ37)*COLUMN($D37:BZ37))))</f>
        <v>#N/A</v>
      </c>
      <c r="CB37" s="2" t="e">
        <f t="array" ref="CB37">IF(INDEX(Data!FG:FG,$B37)=0,#N/A,INDEX(Data!FG:FG,$B37)-Data!FG$2+INDEX($A37:CA37,,MAX(ISNUMBER($D37:CA37)*COLUMN($D37:CA37))))</f>
        <v>#N/A</v>
      </c>
      <c r="CC37" s="2" t="e">
        <f t="array" ref="CC37">IF(INDEX(Data!FH:FH,$B37)=0,#N/A,INDEX(Data!FH:FH,$B37)-Data!FH$2+INDEX($A37:CB37,,MAX(ISNUMBER($D37:CB37)*COLUMN($D37:CB37))))</f>
        <v>#N/A</v>
      </c>
      <c r="CD37" s="2" t="e">
        <f t="array" ref="CD37">IF(INDEX(Data!FI:FI,$B37)=0,#N/A,INDEX(Data!FI:FI,$B37)-Data!FI$2+INDEX($A37:CC37,,MAX(ISNUMBER($D37:CC37)*COLUMN($D37:CC37))))</f>
        <v>#N/A</v>
      </c>
      <c r="CE37" s="2" t="e">
        <f t="array" ref="CE37">IF(INDEX(Data!FJ:FJ,$B37)=0,#N/A,INDEX(Data!FJ:FJ,$B37)-Data!FJ$2+INDEX($A37:CD37,,MAX(ISNUMBER($D37:CD37)*COLUMN($D37:CD37))))</f>
        <v>#N/A</v>
      </c>
      <c r="CF37" s="2" t="e">
        <f t="array" ref="CF37">IF(INDEX(Data!FK:FK,$B37)=0,#N/A,INDEX(Data!FK:FK,$B37)-Data!FK$2+INDEX($A37:CE37,,MAX(ISNUMBER($D37:CE37)*COLUMN($D37:CE37))))</f>
        <v>#N/A</v>
      </c>
      <c r="CG37" s="2" t="e">
        <f t="array" ref="CG37">IF(INDEX(Data!FL:FL,$B37)=0,#N/A,INDEX(Data!FL:FL,$B37)-Data!FL$2+INDEX($A37:CF37,,MAX(ISNUMBER($D37:CF37)*COLUMN($D37:CF37))))</f>
        <v>#N/A</v>
      </c>
      <c r="CH37" s="2" t="e">
        <f t="array" ref="CH37">IF(INDEX(Data!FM:FM,$B37)=0,#N/A,INDEX(Data!FM:FM,$B37)-Data!FM$2+INDEX($A37:CG37,,MAX(ISNUMBER($D37:CG37)*COLUMN($D37:CG37))))</f>
        <v>#N/A</v>
      </c>
      <c r="CI37" s="2" t="e">
        <f t="array" ref="CI37">IF(INDEX(Data!FN:FN,$B37)=0,#N/A,INDEX(Data!FN:FN,$B37)-Data!FN$2+INDEX($A37:CH37,,MAX(ISNUMBER($D37:CH37)*COLUMN($D37:CH37))))</f>
        <v>#N/A</v>
      </c>
      <c r="CJ37" s="2" t="e">
        <f t="array" ref="CJ37">IF(INDEX(Data!FO:FO,$B37)=0,#N/A,INDEX(Data!FO:FO,$B37)-Data!FO$2+INDEX($A37:CI37,,MAX(ISNUMBER($D37:CI37)*COLUMN($D37:CI37))))</f>
        <v>#N/A</v>
      </c>
      <c r="CK37" s="2" t="e">
        <f t="array" ref="CK37">IF(INDEX(Data!FP:FP,$B37)=0,#N/A,INDEX(Data!FP:FP,$B37)-Data!FP$2+INDEX($A37:CJ37,,MAX(ISNUMBER($D37:CJ37)*COLUMN($D37:CJ37))))</f>
        <v>#N/A</v>
      </c>
      <c r="CL37" s="2" t="e">
        <f t="array" ref="CL37">IF(INDEX(Data!FQ:FQ,$B37)=0,#N/A,INDEX(Data!FQ:FQ,$B37)-Data!FQ$2+INDEX($A37:CK37,,MAX(ISNUMBER($D37:CK37)*COLUMN($D37:CK37))))</f>
        <v>#N/A</v>
      </c>
      <c r="CM37" s="2" t="e">
        <f t="array" ref="CM37">IF(INDEX(Data!FR:FR,$B37)=0,#N/A,INDEX(Data!FR:FR,$B37)-Data!FR$2+INDEX($A37:CL37,,MAX(ISNUMBER($D37:CL37)*COLUMN($D37:CL37))))</f>
        <v>#N/A</v>
      </c>
      <c r="CN37" s="2" t="e">
        <f t="array" ref="CN37">IF(INDEX(Data!FS:FS,$B37)=0,#N/A,INDEX(Data!FS:FS,$B37)-Data!FS$2+INDEX($A37:CM37,,MAX(ISNUMBER($D37:CM37)*COLUMN($D37:CM37))))</f>
        <v>#N/A</v>
      </c>
      <c r="CO37" s="2" t="e">
        <f t="array" ref="CO37">IF(INDEX(Data!FT:FT,$B37)=0,#N/A,INDEX(Data!FT:FT,$B37)-Data!FT$2+INDEX($A37:CN37,,MAX(ISNUMBER($D37:CN37)*COLUMN($D37:CN37))))</f>
        <v>#N/A</v>
      </c>
      <c r="CP37" s="2" t="e">
        <f t="array" ref="CP37">IF(INDEX(Data!FU:FU,$B37)=0,#N/A,INDEX(Data!FU:FU,$B37)-Data!FU$2+INDEX($A37:CO37,,MAX(ISNUMBER($D37:CO37)*COLUMN($D37:CO37))))</f>
        <v>#N/A</v>
      </c>
      <c r="CQ37" s="2" t="e">
        <f t="array" ref="CQ37">IF(INDEX(Data!FV:FV,$B37)=0,#N/A,INDEX(Data!FV:FV,$B37)-Data!FV$2+INDEX($A37:CP37,,MAX(ISNUMBER($D37:CP37)*COLUMN($D37:CP37))))</f>
        <v>#N/A</v>
      </c>
      <c r="CR37" s="2" t="e">
        <f t="array" ref="CR37">IF(INDEX(Data!FW:FW,$B37)=0,#N/A,INDEX(Data!FW:FW,$B37)-Data!FW$2+INDEX($A37:CQ37,,MAX(ISNUMBER($D37:CQ37)*COLUMN($D37:CQ37))))</f>
        <v>#N/A</v>
      </c>
      <c r="CS37" s="2" t="e">
        <f t="array" ref="CS37">IF(INDEX(Data!FX:FX,$B37)=0,#N/A,INDEX(Data!FX:FX,$B37)-Data!FX$2+INDEX($A37:CR37,,MAX(ISNUMBER($D37:CR37)*COLUMN($D37:CR37))))</f>
        <v>#N/A</v>
      </c>
      <c r="CT37" s="2" t="e">
        <f t="array" ref="CT37">IF(INDEX(Data!FY:FY,$B37)=0,#N/A,INDEX(Data!FY:FY,$B37)-Data!FY$2+INDEX($A37:CS37,,MAX(ISNUMBER($D37:CS37)*COLUMN($D37:CS37))))</f>
        <v>#N/A</v>
      </c>
      <c r="CU37" s="2" t="e">
        <f t="array" ref="CU37">IF(INDEX(Data!FZ:FZ,$B37)=0,#N/A,INDEX(Data!FZ:FZ,$B37)-Data!FZ$2+INDEX($A37:CT37,,MAX(ISNUMBER($D37:CT37)*COLUMN($D37:CT37))))</f>
        <v>#N/A</v>
      </c>
      <c r="CV37" s="2" t="e">
        <f t="array" ref="CV37">IF(INDEX(Data!GA:GA,$B37)=0,#N/A,INDEX(Data!GA:GA,$B37)-Data!GA$2+INDEX($A37:CU37,,MAX(ISNUMBER($D37:CU37)*COLUMN($D37:CU37))))</f>
        <v>#N/A</v>
      </c>
      <c r="CW37" s="2" t="e">
        <f t="array" ref="CW37">IF(INDEX(Data!GB:GB,$B37)=0,#N/A,INDEX(Data!GB:GB,$B37)-Data!GB$2+INDEX($A37:CV37,,MAX(ISNUMBER($D37:CV37)*COLUMN($D37:CV37))))</f>
        <v>#N/A</v>
      </c>
      <c r="CX37" s="2" t="e">
        <f t="array" ref="CX37">IF(INDEX(Data!GC:GC,$B37)=0,#N/A,INDEX(Data!GC:GC,$B37)-Data!GC$2+INDEX($A37:CW37,,MAX(ISNUMBER($D37:CW37)*COLUMN($D37:CW37))))</f>
        <v>#N/A</v>
      </c>
      <c r="CY37" s="2" t="e">
        <f t="array" ref="CY37">IF(INDEX(Data!GD:GD,$B37)=0,#N/A,INDEX(Data!GD:GD,$B37)-Data!GD$2+INDEX($A37:CX37,,MAX(ISNUMBER($D37:CX37)*COLUMN($D37:CX37))))</f>
        <v>#N/A</v>
      </c>
      <c r="CZ37" s="2" t="e">
        <f t="array" ref="CZ37">IF(INDEX(Data!GE:GE,$B37)=0,#N/A,INDEX(Data!GE:GE,$B37)-Data!GE$2+INDEX($A37:CY37,,MAX(ISNUMBER($D37:CY37)*COLUMN($D37:CY37))))</f>
        <v>#N/A</v>
      </c>
      <c r="DA37" s="2" t="e">
        <f t="array" ref="DA37">IF(INDEX(Data!GF:GF,$B37)=0,#N/A,INDEX(Data!GF:GF,$B37)-Data!GF$2+INDEX($A37:CZ37,,MAX(ISNUMBER($D37:CZ37)*COLUMN($D37:CZ37))))</f>
        <v>#N/A</v>
      </c>
      <c r="DB37" s="2" t="e">
        <f t="array" ref="DB37">IF(INDEX(Data!GG:GG,$B37)=0,#N/A,INDEX(Data!GG:GG,$B37)-Data!GG$2+INDEX($A37:DA37,,MAX(ISNUMBER($D37:DA37)*COLUMN($D37:DA37))))</f>
        <v>#N/A</v>
      </c>
      <c r="DC37" s="2" t="e">
        <f t="array" ref="DC37">IF(INDEX(Data!GH:GH,$B37)=0,#N/A,INDEX(Data!GH:GH,$B37)-Data!GH$2+INDEX($A37:DB37,,MAX(ISNUMBER($D37:DB37)*COLUMN($D37:DB37))))</f>
        <v>#N/A</v>
      </c>
      <c r="DD37" s="2" t="e">
        <f t="array" ref="DD37">IF(INDEX(Data!GI:GI,$B37)=0,#N/A,INDEX(Data!GI:GI,$B37)-Data!GI$2+INDEX($A37:DC37,,MAX(ISNUMBER($D37:DC37)*COLUMN($D37:DC37))))</f>
        <v>#N/A</v>
      </c>
      <c r="DE37" s="2" t="e">
        <f t="array" ref="DE37">IF(INDEX(Data!GJ:GJ,$B37)=0,#N/A,INDEX(Data!GJ:GJ,$B37)-Data!GJ$2+INDEX($A37:DD37,,MAX(ISNUMBER($D37:DD37)*COLUMN($D37:DD37))))</f>
        <v>#N/A</v>
      </c>
      <c r="DF37" s="2" t="e">
        <f t="array" ref="DF37">IF(INDEX(Data!GK:GK,$B37)=0,#N/A,INDEX(Data!GK:GK,$B37)-Data!GK$2+INDEX($A37:DE37,,MAX(ISNUMBER($D37:DE37)*COLUMN($D37:DE37))))</f>
        <v>#N/A</v>
      </c>
      <c r="DG37" s="2" t="e">
        <f t="array" ref="DG37">IF(INDEX(Data!GL:GL,$B37)=0,#N/A,INDEX(Data!GL:GL,$B37)-Data!GL$2+INDEX($A37:DF37,,MAX(ISNUMBER($D37:DF37)*COLUMN($D37:DF37))))</f>
        <v>#N/A</v>
      </c>
      <c r="DH37" s="2" t="e">
        <f t="array" ref="DH37">IF(INDEX(Data!GM:GM,$B37)=0,#N/A,INDEX(Data!GM:GM,$B37)-Data!GM$2+INDEX($A37:DG37,,MAX(ISNUMBER($D37:DG37)*COLUMN($D37:DG37))))</f>
        <v>#N/A</v>
      </c>
      <c r="DI37" s="2" t="e">
        <f t="array" ref="DI37">IF(INDEX(Data!GN:GN,$B37)=0,#N/A,INDEX(Data!GN:GN,$B37)-Data!GN$2+INDEX($A37:DH37,,MAX(ISNUMBER($D37:DH37)*COLUMN($D37:DH37))))</f>
        <v>#N/A</v>
      </c>
      <c r="DJ37" s="2" t="e">
        <f t="array" ref="DJ37">IF(INDEX(Data!GO:GO,$B37)=0,#N/A,INDEX(Data!GO:GO,$B37)-Data!GO$2+INDEX($A37:DI37,,MAX(ISNUMBER($D37:DI37)*COLUMN($D37:DI37))))</f>
        <v>#N/A</v>
      </c>
      <c r="DK37" s="2" t="e">
        <f t="array" ref="DK37">IF(INDEX(Data!GP:GP,$B37)=0,#N/A,INDEX(Data!GP:GP,$B37)-Data!GP$2+INDEX($A37:DJ37,,MAX(ISNUMBER($D37:DJ37)*COLUMN($D37:DJ37))))</f>
        <v>#N/A</v>
      </c>
      <c r="DL37" s="2" t="e">
        <f t="array" ref="DL37">IF(INDEX(Data!GQ:GQ,$B37)=0,#N/A,INDEX(Data!GQ:GQ,$B37)-Data!GQ$2+INDEX($A37:DK37,,MAX(ISNUMBER($D37:DK37)*COLUMN($D37:DK37))))</f>
        <v>#N/A</v>
      </c>
      <c r="DM37" s="2" t="e">
        <f t="array" ref="DM37">IF(INDEX(Data!GR:GR,$B37)=0,#N/A,INDEX(Data!GR:GR,$B37)-Data!GR$2+INDEX($A37:DL37,,MAX(ISNUMBER($D37:DL37)*COLUMN($D37:DL37))))</f>
        <v>#N/A</v>
      </c>
      <c r="DN37" s="2" t="e">
        <f t="array" ref="DN37">IF(INDEX(Data!GS:GS,$B37)=0,#N/A,INDEX(Data!GS:GS,$B37)-Data!GS$2+INDEX($A37:DM37,,MAX(ISNUMBER($D37:DM37)*COLUMN($D37:DM37))))</f>
        <v>#N/A</v>
      </c>
      <c r="DO37" s="2" t="e">
        <f t="array" ref="DO37">IF(INDEX(Data!GT:GT,$B37)=0,#N/A,INDEX(Data!GT:GT,$B37)-Data!GT$2+INDEX($A37:DN37,,MAX(ISNUMBER($D37:DN37)*COLUMN($D37:DN37))))</f>
        <v>#N/A</v>
      </c>
      <c r="DP37" s="2" t="e">
        <f t="array" ref="DP37">IF(INDEX(Data!GU:GU,$B37)=0,#N/A,INDEX(Data!GU:GU,$B37)-Data!GU$2+INDEX($A37:DO37,,MAX(ISNUMBER($D37:DO37)*COLUMN($D37:DO37))))</f>
        <v>#N/A</v>
      </c>
      <c r="DQ37" s="2" t="e">
        <f t="array" ref="DQ37">IF(INDEX(Data!GV:GV,$B37)=0,#N/A,INDEX(Data!GV:GV,$B37)-Data!GV$2+INDEX($A37:DP37,,MAX(ISNUMBER($D37:DP37)*COLUMN($D37:DP37))))</f>
        <v>#N/A</v>
      </c>
      <c r="DR37" s="2" t="e">
        <f t="array" ref="DR37">IF(INDEX(Data!GW:GW,$B37)=0,#N/A,INDEX(Data!GW:GW,$B37)-Data!GW$2+INDEX($A37:DQ37,,MAX(ISNUMBER($D37:DQ37)*COLUMN($D37:DQ37))))</f>
        <v>#N/A</v>
      </c>
      <c r="DS37" s="2" t="e">
        <f t="array" ref="DS37">IF(INDEX(Data!GX:GX,$B37)=0,#N/A,INDEX(Data!GX:GX,$B37)-Data!GX$2+INDEX($A37:DR37,,MAX(ISNUMBER($D37:DR37)*COLUMN($D37:DR37))))</f>
        <v>#N/A</v>
      </c>
      <c r="DT37" s="2" t="e">
        <f t="array" ref="DT37">IF(INDEX(Data!GY:GY,$B37)=0,#N/A,INDEX(Data!GY:GY,$B37)-Data!GY$2+INDEX($A37:DS37,,MAX(ISNUMBER($D37:DS37)*COLUMN($D37:DS37))))</f>
        <v>#N/A</v>
      </c>
      <c r="DU37" s="2" t="e">
        <f t="array" ref="DU37">IF(INDEX(Data!GZ:GZ,$B37)=0,#N/A,INDEX(Data!GZ:GZ,$B37)-Data!GZ$2+INDEX($A37:DT37,,MAX(ISNUMBER($D37:DT37)*COLUMN($D37:DT37))))</f>
        <v>#N/A</v>
      </c>
      <c r="DV37" s="2" t="e">
        <f t="array" ref="DV37">IF(INDEX(Data!HA:HA,$B37)=0,#N/A,INDEX(Data!HA:HA,$B37)-Data!HA$2+INDEX($A37:DU37,,MAX(ISNUMBER($D37:DU37)*COLUMN($D37:DU37))))</f>
        <v>#N/A</v>
      </c>
      <c r="DW37" s="2" t="e">
        <f t="array" ref="DW37">IF(INDEX(Data!HB:HB,$B37)=0,#N/A,INDEX(Data!HB:HB,$B37)-Data!HB$2+INDEX($A37:DV37,,MAX(ISNUMBER($D37:DV37)*COLUMN($D37:DV37))))</f>
        <v>#N/A</v>
      </c>
      <c r="DX37" s="2" t="e">
        <f t="array" ref="DX37">IF(INDEX(Data!HC:HC,$B37)=0,#N/A,INDEX(Data!HC:HC,$B37)-Data!HC$2+INDEX($A37:DW37,,MAX(ISNUMBER($D37:DW37)*COLUMN($D37:DW37))))</f>
        <v>#N/A</v>
      </c>
      <c r="DY37" s="2" t="e">
        <f t="array" ref="DY37">IF(INDEX(Data!HD:HD,$B37)=0,#N/A,INDEX(Data!HD:HD,$B37)-Data!HD$2+INDEX($A37:DX37,,MAX(ISNUMBER($D37:DX37)*COLUMN($D37:DX37))))</f>
        <v>#N/A</v>
      </c>
      <c r="DZ37" s="2" t="e">
        <f t="array" ref="DZ37">IF(INDEX(Data!HE:HE,$B37)=0,#N/A,INDEX(Data!HE:HE,$B37)-Data!HE$2+INDEX($A37:DY37,,MAX(ISNUMBER($D37:DY37)*COLUMN($D37:DY37))))</f>
        <v>#N/A</v>
      </c>
      <c r="EA37" s="2" t="e">
        <f t="array" ref="EA37">IF(INDEX(Data!HF:HF,$B37)=0,#N/A,INDEX(Data!HF:HF,$B37)-Data!HF$2+INDEX($A37:DZ37,,MAX(ISNUMBER($D37:DZ37)*COLUMN($D37:DZ37))))</f>
        <v>#N/A</v>
      </c>
      <c r="EB37" s="2" t="e">
        <f t="array" ref="EB37">IF(INDEX(Data!HG:HG,$B37)=0,#N/A,INDEX(Data!HG:HG,$B37)-Data!HG$2+INDEX($A37:EA37,,MAX(ISNUMBER($D37:EA37)*COLUMN($D37:EA37))))</f>
        <v>#N/A</v>
      </c>
      <c r="EC37" s="2" t="e">
        <f t="array" ref="EC37">IF(INDEX(Data!HH:HH,$B37)=0,#N/A,INDEX(Data!HH:HH,$B37)-Data!HH$2+INDEX($A37:EB37,,MAX(ISNUMBER($D37:EB37)*COLUMN($D37:EB37))))</f>
        <v>#N/A</v>
      </c>
      <c r="ED37" s="2" t="e">
        <f t="array" ref="ED37">IF(INDEX(Data!HI:HI,$B37)=0,#N/A,INDEX(Data!HI:HI,$B37)-Data!HI$2+INDEX($A37:EC37,,MAX(ISNUMBER($D37:EC37)*COLUMN($D37:EC37))))</f>
        <v>#N/A</v>
      </c>
      <c r="EE37" s="2" t="e">
        <f t="array" ref="EE37">IF(INDEX(Data!HJ:HJ,$B37)=0,#N/A,INDEX(Data!HJ:HJ,$B37)-Data!HJ$2+INDEX($A37:ED37,,MAX(ISNUMBER($D37:ED37)*COLUMN($D37:ED37))))</f>
        <v>#N/A</v>
      </c>
      <c r="EF37" s="2" t="e">
        <f t="array" ref="EF37">IF(INDEX(Data!HK:HK,$B37)=0,#N/A,INDEX(Data!HK:HK,$B37)-Data!HK$2+INDEX($A37:EE37,,MAX(ISNUMBER($D37:EE37)*COLUMN($D37:EE37))))</f>
        <v>#N/A</v>
      </c>
      <c r="EG37" s="2" t="e">
        <f t="array" ref="EG37">IF(INDEX(Data!HL:HL,$B37)=0,#N/A,INDEX(Data!HL:HL,$B37)-Data!HL$2+INDEX($A37:EF37,,MAX(ISNUMBER($D37:EF37)*COLUMN($D37:EF37))))</f>
        <v>#N/A</v>
      </c>
      <c r="EH37" s="2" t="e">
        <f t="array" ref="EH37">IF(INDEX(Data!HM:HM,$B37)=0,#N/A,INDEX(Data!HM:HM,$B37)-Data!HM$2+INDEX($A37:EG37,,MAX(ISNUMBER($D37:EG37)*COLUMN($D37:EG37))))</f>
        <v>#N/A</v>
      </c>
      <c r="EI37" s="2" t="e">
        <f t="array" ref="EI37">IF(INDEX(Data!HN:HN,$B37)=0,#N/A,INDEX(Data!HN:HN,$B37)-Data!HN$2+INDEX($A37:EH37,,MAX(ISNUMBER($D37:EH37)*COLUMN($D37:EH37))))</f>
        <v>#N/A</v>
      </c>
    </row>
    <row r="38" spans="1:139" x14ac:dyDescent="0.25">
      <c r="A38" s="2" t="str">
        <f>Data!CG113</f>
        <v>Richard Fasching</v>
      </c>
      <c r="B38" s="2">
        <f>MATCH(A38,Data!CG:CG,0)</f>
        <v>113</v>
      </c>
      <c r="C38" s="2">
        <f ca="1">COUNTIF(OFFSET(Data!$CJ$1:$EZ$78,B38-1,0,1),"&gt;0")</f>
        <v>26</v>
      </c>
      <c r="D38" s="2">
        <v>0</v>
      </c>
      <c r="E38" s="2">
        <f t="array" ref="E38">IF(INDEX(Data!CJ:CJ,$B38)=0,#N/A,INDEX(Data!CJ:CJ,$B38)-Data!CJ$2+INDEX($A38:D38,,MAX(ISNUMBER($D38:D38)*COLUMN($D38:D38))))</f>
        <v>4</v>
      </c>
      <c r="F38" s="2">
        <f t="array" ref="F38">IF(INDEX(Data!CK:CK,$B38)=0,#N/A,INDEX(Data!CK:CK,$B38)-Data!CK$2+INDEX($A38:E38,,MAX(ISNUMBER($D38:E38)*COLUMN($D38:E38))))</f>
        <v>4</v>
      </c>
      <c r="G38" s="2">
        <f t="array" ref="G38">IF(INDEX(Data!CL:CL,$B38)=0,#N/A,INDEX(Data!CL:CL,$B38)-Data!CL$2+INDEX($A38:F38,,MAX(ISNUMBER($D38:F38)*COLUMN($D38:F38))))</f>
        <v>5</v>
      </c>
      <c r="H38" s="2">
        <f t="array" ref="H38">IF(INDEX(Data!CM:CM,$B38)=0,#N/A,INDEX(Data!CM:CM,$B38)-Data!CM$2+INDEX($A38:G38,,MAX(ISNUMBER($D38:G38)*COLUMN($D38:G38))))</f>
        <v>6</v>
      </c>
      <c r="I38" s="2">
        <f t="array" ref="I38">IF(INDEX(Data!CN:CN,$B38)=0,#N/A,INDEX(Data!CN:CN,$B38)-Data!CN$2+INDEX($A38:H38,,MAX(ISNUMBER($D38:H38)*COLUMN($D38:H38))))</f>
        <v>8</v>
      </c>
      <c r="J38" s="2">
        <f t="array" ref="J38">IF(INDEX(Data!CO:CO,$B38)=0,#N/A,INDEX(Data!CO:CO,$B38)-Data!CO$2+INDEX($A38:I38,,MAX(ISNUMBER($D38:I38)*COLUMN($D38:I38))))</f>
        <v>8</v>
      </c>
      <c r="K38" s="2">
        <f t="array" ref="K38">IF(INDEX(Data!CP:CP,$B38)=0,#N/A,INDEX(Data!CP:CP,$B38)-Data!CP$2+INDEX($A38:J38,,MAX(ISNUMBER($D38:J38)*COLUMN($D38:J38))))</f>
        <v>8</v>
      </c>
      <c r="L38" s="2">
        <f t="array" ref="L38">IF(INDEX(Data!CQ:CQ,$B38)=0,#N/A,INDEX(Data!CQ:CQ,$B38)-Data!CQ$2+INDEX($A38:K38,,MAX(ISNUMBER($D38:K38)*COLUMN($D38:K38))))</f>
        <v>8</v>
      </c>
      <c r="M38" s="2">
        <f t="array" ref="M38">IF(INDEX(Data!CR:CR,$B38)=0,#N/A,INDEX(Data!CR:CR,$B38)-Data!CR$2+INDEX($A38:L38,,MAX(ISNUMBER($D38:L38)*COLUMN($D38:L38))))</f>
        <v>9</v>
      </c>
      <c r="N38" s="2">
        <f t="array" ref="N38">IF(INDEX(Data!CS:CS,$B38)=0,#N/A,INDEX(Data!CS:CS,$B38)-Data!CS$2+INDEX($A38:M38,,MAX(ISNUMBER($D38:M38)*COLUMN($D38:M38))))</f>
        <v>11</v>
      </c>
      <c r="O38" s="2">
        <f t="array" ref="O38">IF(INDEX(Data!CT:CT,$B38)=0,#N/A,INDEX(Data!CT:CT,$B38)-Data!CT$2+INDEX($A38:N38,,MAX(ISNUMBER($D38:N38)*COLUMN($D38:N38))))</f>
        <v>14</v>
      </c>
      <c r="P38" s="2">
        <f t="array" ref="P38">IF(INDEX(Data!CU:CU,$B38)=0,#N/A,INDEX(Data!CU:CU,$B38)-Data!CU$2+INDEX($A38:O38,,MAX(ISNUMBER($D38:O38)*COLUMN($D38:O38))))</f>
        <v>16</v>
      </c>
      <c r="Q38" s="2">
        <f t="array" ref="Q38">IF(INDEX(Data!CV:CV,$B38)=0,#N/A,INDEX(Data!CV:CV,$B38)-Data!CV$2+INDEX($A38:P38,,MAX(ISNUMBER($D38:P38)*COLUMN($D38:P38))))</f>
        <v>18</v>
      </c>
      <c r="R38" s="2">
        <f t="array" ref="R38">IF(INDEX(Data!CW:CW,$B38)=0,#N/A,INDEX(Data!CW:CW,$B38)-Data!CW$2+INDEX($A38:Q38,,MAX(ISNUMBER($D38:Q38)*COLUMN($D38:Q38))))</f>
        <v>19</v>
      </c>
      <c r="S38" s="2">
        <f t="array" ref="S38">IF(INDEX(Data!CX:CX,$B38)=0,#N/A,INDEX(Data!CX:CX,$B38)-Data!CX$2+INDEX($A38:R38,,MAX(ISNUMBER($D38:R38)*COLUMN($D38:R38))))</f>
        <v>19</v>
      </c>
      <c r="T38" s="2">
        <f t="array" ref="T38">IF(INDEX(Data!CY:CY,$B38)=0,#N/A,INDEX(Data!CY:CY,$B38)-Data!CY$2+INDEX($A38:S38,,MAX(ISNUMBER($D38:S38)*COLUMN($D38:S38))))</f>
        <v>20</v>
      </c>
      <c r="U38" s="2">
        <f t="array" ref="U38">IF(INDEX(Data!CZ:CZ,$B38)=0,#N/A,INDEX(Data!CZ:CZ,$B38)-Data!CZ$2+INDEX($A38:T38,,MAX(ISNUMBER($D38:T38)*COLUMN($D38:T38))))</f>
        <v>21</v>
      </c>
      <c r="V38" s="2">
        <f t="array" ref="V38">IF(INDEX(Data!DA:DA,$B38)=0,#N/A,INDEX(Data!DA:DA,$B38)-Data!DA$2+INDEX($A38:U38,,MAX(ISNUMBER($D38:U38)*COLUMN($D38:U38))))</f>
        <v>21</v>
      </c>
      <c r="W38" s="2">
        <f t="array" ref="W38">IF(INDEX(Data!DB:DB,$B38)=0,#N/A,INDEX(Data!DB:DB,$B38)-Data!DB$2+INDEX($A38:V38,,MAX(ISNUMBER($D38:V38)*COLUMN($D38:V38))))</f>
        <v>22</v>
      </c>
      <c r="X38" s="2">
        <f t="array" ref="X38">IF(INDEX(Data!DC:DC,$B38)=0,#N/A,INDEX(Data!DC:DC,$B38)-Data!DC$2+INDEX($A38:W38,,MAX(ISNUMBER($D38:W38)*COLUMN($D38:W38))))</f>
        <v>23</v>
      </c>
      <c r="Y38" s="2">
        <f t="array" ref="Y38">IF(INDEX(Data!DD:DD,$B38)=0,#N/A,INDEX(Data!DD:DD,$B38)-Data!DD$2+INDEX($A38:X38,,MAX(ISNUMBER($D38:X38)*COLUMN($D38:X38))))</f>
        <v>24</v>
      </c>
      <c r="Z38" s="2">
        <f t="array" ref="Z38">IF(INDEX(Data!DE:DE,$B38)=0,#N/A,INDEX(Data!DE:DE,$B38)-Data!DE$2+INDEX($A38:Y38,,MAX(ISNUMBER($D38:Y38)*COLUMN($D38:Y38))))</f>
        <v>24</v>
      </c>
      <c r="AA38" s="2">
        <f t="array" ref="AA38">IF(INDEX(Data!DF:DF,$B38)=0,#N/A,INDEX(Data!DF:DF,$B38)-Data!DF$2+INDEX($A38:Z38,,MAX(ISNUMBER($D38:Z38)*COLUMN($D38:Z38))))</f>
        <v>26</v>
      </c>
      <c r="AB38" s="2">
        <f t="array" ref="AB38">IF(INDEX(Data!DG:DG,$B38)=0,#N/A,INDEX(Data!DG:DG,$B38)-Data!DG$2+INDEX($A38:AA38,,MAX(ISNUMBER($D38:AA38)*COLUMN($D38:AA38))))</f>
        <v>28</v>
      </c>
      <c r="AC38" s="2">
        <f t="array" ref="AC38">IF(INDEX(Data!DH:DH,$B38)=0,#N/A,INDEX(Data!DH:DH,$B38)-Data!DH$2+INDEX($A38:AB38,,MAX(ISNUMBER($D38:AB38)*COLUMN($D38:AB38))))</f>
        <v>28</v>
      </c>
      <c r="AD38" s="2">
        <f t="array" ref="AD38">IF(INDEX(Data!DI:DI,$B38)=0,#N/A,INDEX(Data!DI:DI,$B38)-Data!DI$2+INDEX($A38:AC38,,MAX(ISNUMBER($D38:AC38)*COLUMN($D38:AC38))))</f>
        <v>29</v>
      </c>
      <c r="AE38" s="2" t="e">
        <f t="array" ref="AE38">IF(INDEX(Data!DJ:DJ,$B38)=0,#N/A,INDEX(Data!DJ:DJ,$B38)-Data!DJ$2+INDEX($A38:AD38,,MAX(ISNUMBER($D38:AD38)*COLUMN($D38:AD38))))</f>
        <v>#N/A</v>
      </c>
      <c r="AF38" s="2" t="e">
        <f t="array" ref="AF38">IF(INDEX(Data!DK:DK,$B38)=0,#N/A,INDEX(Data!DK:DK,$B38)-Data!DK$2+INDEX($A38:AE38,,MAX(ISNUMBER($D38:AE38)*COLUMN($D38:AE38))))</f>
        <v>#N/A</v>
      </c>
      <c r="AG38" s="2" t="e">
        <f t="array" ref="AG38">IF(INDEX(Data!DL:DL,$B38)=0,#N/A,INDEX(Data!DL:DL,$B38)-Data!DL$2+INDEX($A38:AF38,,MAX(ISNUMBER($D38:AF38)*COLUMN($D38:AF38))))</f>
        <v>#N/A</v>
      </c>
      <c r="AH38" s="2" t="e">
        <f t="array" ref="AH38">IF(INDEX(Data!DM:DM,$B38)=0,#N/A,INDEX(Data!DM:DM,$B38)-Data!DM$2+INDEX($A38:AG38,,MAX(ISNUMBER($D38:AG38)*COLUMN($D38:AG38))))</f>
        <v>#N/A</v>
      </c>
      <c r="AI38" s="2" t="e">
        <f t="array" ref="AI38">IF(INDEX(Data!DN:DN,$B38)=0,#N/A,INDEX(Data!DN:DN,$B38)-Data!DN$2+INDEX($A38:AH38,,MAX(ISNUMBER($D38:AH38)*COLUMN($D38:AH38))))</f>
        <v>#N/A</v>
      </c>
      <c r="AJ38" s="2" t="e">
        <f t="array" ref="AJ38">IF(INDEX(Data!DO:DO,$B38)=0,#N/A,INDEX(Data!DO:DO,$B38)-Data!DO$2+INDEX($A38:AI38,,MAX(ISNUMBER($D38:AI38)*COLUMN($D38:AI38))))</f>
        <v>#N/A</v>
      </c>
      <c r="AK38" s="2" t="e">
        <f t="array" ref="AK38">IF(INDEX(Data!DP:DP,$B38)=0,#N/A,INDEX(Data!DP:DP,$B38)-Data!DP$2+INDEX($A38:AJ38,,MAX(ISNUMBER($D38:AJ38)*COLUMN($D38:AJ38))))</f>
        <v>#N/A</v>
      </c>
      <c r="AL38" s="2" t="e">
        <f t="array" ref="AL38">IF(INDEX(Data!DQ:DQ,$B38)=0,#N/A,INDEX(Data!DQ:DQ,$B38)-Data!DQ$2+INDEX($A38:AK38,,MAX(ISNUMBER($D38:AK38)*COLUMN($D38:AK38))))</f>
        <v>#N/A</v>
      </c>
      <c r="AM38" s="2" t="e">
        <f t="array" ref="AM38">IF(INDEX(Data!DR:DR,$B38)=0,#N/A,INDEX(Data!DR:DR,$B38)-Data!DR$2+INDEX($A38:AL38,,MAX(ISNUMBER($D38:AL38)*COLUMN($D38:AL38))))</f>
        <v>#N/A</v>
      </c>
      <c r="AN38" s="2" t="e">
        <f t="array" ref="AN38">IF(INDEX(Data!DS:DS,$B38)=0,#N/A,INDEX(Data!DS:DS,$B38)-Data!DS$2+INDEX($A38:AM38,,MAX(ISNUMBER($D38:AM38)*COLUMN($D38:AM38))))</f>
        <v>#N/A</v>
      </c>
      <c r="AO38" s="2" t="e">
        <f t="array" ref="AO38">IF(INDEX(Data!DT:DT,$B38)=0,#N/A,INDEX(Data!DT:DT,$B38)-Data!DT$2+INDEX($A38:AN38,,MAX(ISNUMBER($D38:AN38)*COLUMN($D38:AN38))))</f>
        <v>#N/A</v>
      </c>
      <c r="AP38" s="2" t="e">
        <f t="array" ref="AP38">IF(INDEX(Data!DU:DU,$B38)=0,#N/A,INDEX(Data!DU:DU,$B38)-Data!DU$2+INDEX($A38:AO38,,MAX(ISNUMBER($D38:AO38)*COLUMN($D38:AO38))))</f>
        <v>#N/A</v>
      </c>
      <c r="AQ38" s="2" t="e">
        <f t="array" ref="AQ38">IF(INDEX(Data!DV:DV,$B38)=0,#N/A,INDEX(Data!DV:DV,$B38)-Data!DV$2+INDEX($A38:AP38,,MAX(ISNUMBER($D38:AP38)*COLUMN($D38:AP38))))</f>
        <v>#N/A</v>
      </c>
      <c r="AR38" s="2" t="e">
        <f t="array" ref="AR38">IF(INDEX(Data!DW:DW,$B38)=0,#N/A,INDEX(Data!DW:DW,$B38)-Data!DW$2+INDEX($A38:AQ38,,MAX(ISNUMBER($D38:AQ38)*COLUMN($D38:AQ38))))</f>
        <v>#N/A</v>
      </c>
      <c r="AS38" s="2" t="e">
        <f t="array" ref="AS38">IF(INDEX(Data!DX:DX,$B38)=0,#N/A,INDEX(Data!DX:DX,$B38)-Data!DX$2+INDEX($A38:AR38,,MAX(ISNUMBER($D38:AR38)*COLUMN($D38:AR38))))</f>
        <v>#N/A</v>
      </c>
      <c r="AT38" s="2" t="e">
        <f t="array" ref="AT38">IF(INDEX(Data!DY:DY,$B38)=0,#N/A,INDEX(Data!DY:DY,$B38)-Data!DY$2+INDEX($A38:AS38,,MAX(ISNUMBER($D38:AS38)*COLUMN($D38:AS38))))</f>
        <v>#N/A</v>
      </c>
      <c r="AU38" s="2" t="e">
        <f t="array" ref="AU38">IF(INDEX(Data!DZ:DZ,$B38)=0,#N/A,INDEX(Data!DZ:DZ,$B38)-Data!DZ$2+INDEX($A38:AT38,,MAX(ISNUMBER($D38:AT38)*COLUMN($D38:AT38))))</f>
        <v>#N/A</v>
      </c>
      <c r="AV38" s="2" t="e">
        <f t="array" ref="AV38">IF(INDEX(Data!EA:EA,$B38)=0,#N/A,INDEX(Data!EA:EA,$B38)-Data!EA$2+INDEX($A38:AU38,,MAX(ISNUMBER($D38:AU38)*COLUMN($D38:AU38))))</f>
        <v>#N/A</v>
      </c>
      <c r="AW38" s="2" t="e">
        <f t="array" ref="AW38">IF(INDEX(Data!EB:EB,$B38)=0,#N/A,INDEX(Data!EB:EB,$B38)-Data!EB$2+INDEX($A38:AV38,,MAX(ISNUMBER($D38:AV38)*COLUMN($D38:AV38))))</f>
        <v>#N/A</v>
      </c>
      <c r="AX38" s="2" t="e">
        <f t="array" ref="AX38">IF(INDEX(Data!EC:EC,$B38)=0,#N/A,INDEX(Data!EC:EC,$B38)-Data!EC$2+INDEX($A38:AW38,,MAX(ISNUMBER($D38:AW38)*COLUMN($D38:AW38))))</f>
        <v>#N/A</v>
      </c>
      <c r="AY38" s="2" t="e">
        <f t="array" ref="AY38">IF(INDEX(Data!ED:ED,$B38)=0,#N/A,INDEX(Data!ED:ED,$B38)-Data!ED$2+INDEX($A38:AX38,,MAX(ISNUMBER($D38:AX38)*COLUMN($D38:AX38))))</f>
        <v>#N/A</v>
      </c>
      <c r="AZ38" s="2" t="e">
        <f t="array" ref="AZ38">IF(INDEX(Data!EE:EE,$B38)=0,#N/A,INDEX(Data!EE:EE,$B38)-Data!EE$2+INDEX($A38:AY38,,MAX(ISNUMBER($D38:AY38)*COLUMN($D38:AY38))))</f>
        <v>#N/A</v>
      </c>
      <c r="BA38" s="2" t="e">
        <f t="array" ref="BA38">IF(INDEX(Data!EF:EF,$B38)=0,#N/A,INDEX(Data!EF:EF,$B38)-Data!EF$2+INDEX($A38:AZ38,,MAX(ISNUMBER($D38:AZ38)*COLUMN($D38:AZ38))))</f>
        <v>#N/A</v>
      </c>
      <c r="BB38" s="2" t="e">
        <f t="array" ref="BB38">IF(INDEX(Data!EG:EG,$B38)=0,#N/A,INDEX(Data!EG:EG,$B38)-Data!EG$2+INDEX($A38:BA38,,MAX(ISNUMBER($D38:BA38)*COLUMN($D38:BA38))))</f>
        <v>#N/A</v>
      </c>
      <c r="BC38" s="2" t="e">
        <f t="array" ref="BC38">IF(INDEX(Data!EH:EH,$B38)=0,#N/A,INDEX(Data!EH:EH,$B38)-Data!EH$2+INDEX($A38:BB38,,MAX(ISNUMBER($D38:BB38)*COLUMN($D38:BB38))))</f>
        <v>#N/A</v>
      </c>
      <c r="BD38" s="2" t="e">
        <f t="array" ref="BD38">IF(INDEX(Data!EI:EI,$B38)=0,#N/A,INDEX(Data!EI:EI,$B38)-Data!EI$2+INDEX($A38:BC38,,MAX(ISNUMBER($D38:BC38)*COLUMN($D38:BC38))))</f>
        <v>#N/A</v>
      </c>
      <c r="BE38" s="2" t="e">
        <f t="array" ref="BE38">IF(INDEX(Data!EJ:EJ,$B38)=0,#N/A,INDEX(Data!EJ:EJ,$B38)-Data!EJ$2+INDEX($A38:BD38,,MAX(ISNUMBER($D38:BD38)*COLUMN($D38:BD38))))</f>
        <v>#N/A</v>
      </c>
      <c r="BF38" s="2" t="e">
        <f t="array" ref="BF38">IF(INDEX(Data!EK:EK,$B38)=0,#N/A,INDEX(Data!EK:EK,$B38)-Data!EK$2+INDEX($A38:BE38,,MAX(ISNUMBER($D38:BE38)*COLUMN($D38:BE38))))</f>
        <v>#N/A</v>
      </c>
      <c r="BG38" s="2" t="e">
        <f t="array" ref="BG38">IF(INDEX(Data!EL:EL,$B38)=0,#N/A,INDEX(Data!EL:EL,$B38)-Data!EL$2+INDEX($A38:BF38,,MAX(ISNUMBER($D38:BF38)*COLUMN($D38:BF38))))</f>
        <v>#N/A</v>
      </c>
      <c r="BH38" s="2" t="e">
        <f t="array" ref="BH38">IF(INDEX(Data!EM:EM,$B38)=0,#N/A,INDEX(Data!EM:EM,$B38)-Data!EM$2+INDEX($A38:BG38,,MAX(ISNUMBER($D38:BG38)*COLUMN($D38:BG38))))</f>
        <v>#N/A</v>
      </c>
      <c r="BI38" s="2" t="e">
        <f t="array" ref="BI38">IF(INDEX(Data!EN:EN,$B38)=0,#N/A,INDEX(Data!EN:EN,$B38)-Data!EN$2+INDEX($A38:BH38,,MAX(ISNUMBER($D38:BH38)*COLUMN($D38:BH38))))</f>
        <v>#N/A</v>
      </c>
      <c r="BJ38" s="2" t="e">
        <f t="array" ref="BJ38">IF(INDEX(Data!EO:EO,$B38)=0,#N/A,INDEX(Data!EO:EO,$B38)-Data!EO$2+INDEX($A38:BI38,,MAX(ISNUMBER($D38:BI38)*COLUMN($D38:BI38))))</f>
        <v>#N/A</v>
      </c>
      <c r="BK38" s="2" t="e">
        <f t="array" ref="BK38">IF(INDEX(Data!EP:EP,$B38)=0,#N/A,INDEX(Data!EP:EP,$B38)-Data!EP$2+INDEX($A38:BJ38,,MAX(ISNUMBER($D38:BJ38)*COLUMN($D38:BJ38))))</f>
        <v>#N/A</v>
      </c>
      <c r="BL38" s="2" t="e">
        <f t="array" ref="BL38">IF(INDEX(Data!EQ:EQ,$B38)=0,#N/A,INDEX(Data!EQ:EQ,$B38)-Data!EQ$2+INDEX($A38:BK38,,MAX(ISNUMBER($D38:BK38)*COLUMN($D38:BK38))))</f>
        <v>#N/A</v>
      </c>
      <c r="BM38" s="2" t="e">
        <f t="array" ref="BM38">IF(INDEX(Data!ER:ER,$B38)=0,#N/A,INDEX(Data!ER:ER,$B38)-Data!ER$2+INDEX($A38:BL38,,MAX(ISNUMBER($D38:BL38)*COLUMN($D38:BL38))))</f>
        <v>#N/A</v>
      </c>
      <c r="BN38" s="2" t="e">
        <f t="array" ref="BN38">IF(INDEX(Data!ES:ES,$B38)=0,#N/A,INDEX(Data!ES:ES,$B38)-Data!ES$2+INDEX($A38:BM38,,MAX(ISNUMBER($D38:BM38)*COLUMN($D38:BM38))))</f>
        <v>#N/A</v>
      </c>
      <c r="BO38" s="2" t="e">
        <f t="array" ref="BO38">IF(INDEX(Data!ET:ET,$B38)=0,#N/A,INDEX(Data!ET:ET,$B38)-Data!ET$2+INDEX($A38:BN38,,MAX(ISNUMBER($D38:BN38)*COLUMN($D38:BN38))))</f>
        <v>#N/A</v>
      </c>
      <c r="BP38" s="2" t="e">
        <f t="array" ref="BP38">IF(INDEX(Data!EU:EU,$B38)=0,#N/A,INDEX(Data!EU:EU,$B38)-Data!EU$2+INDEX($A38:BO38,,MAX(ISNUMBER($D38:BO38)*COLUMN($D38:BO38))))</f>
        <v>#N/A</v>
      </c>
      <c r="BQ38" s="2" t="e">
        <f t="array" ref="BQ38">IF(INDEX(Data!EV:EV,$B38)=0,#N/A,INDEX(Data!EV:EV,$B38)-Data!EV$2+INDEX($A38:BP38,,MAX(ISNUMBER($D38:BP38)*COLUMN($D38:BP38))))</f>
        <v>#N/A</v>
      </c>
      <c r="BR38" s="2" t="e">
        <f t="array" ref="BR38">IF(INDEX(Data!EW:EW,$B38)=0,#N/A,INDEX(Data!EW:EW,$B38)-Data!EW$2+INDEX($A38:BQ38,,MAX(ISNUMBER($D38:BQ38)*COLUMN($D38:BQ38))))</f>
        <v>#N/A</v>
      </c>
      <c r="BS38" s="2" t="e">
        <f t="array" ref="BS38">IF(INDEX(Data!EX:EX,$B38)=0,#N/A,INDEX(Data!EX:EX,$B38)-Data!EX$2+INDEX($A38:BR38,,MAX(ISNUMBER($D38:BR38)*COLUMN($D38:BR38))))</f>
        <v>#N/A</v>
      </c>
      <c r="BT38" s="2" t="e">
        <f t="array" ref="BT38">IF(INDEX(Data!EY:EY,$B38)=0,#N/A,INDEX(Data!EY:EY,$B38)-Data!EY$2+INDEX($A38:BS38,,MAX(ISNUMBER($D38:BS38)*COLUMN($D38:BS38))))</f>
        <v>#N/A</v>
      </c>
      <c r="BU38" s="2" t="e">
        <f t="array" ref="BU38">IF(INDEX(Data!EZ:EZ,$B38)=0,#N/A,INDEX(Data!EZ:EZ,$B38)-Data!EZ$2+INDEX($A38:BT38,,MAX(ISNUMBER($D38:BT38)*COLUMN($D38:BT38))))</f>
        <v>#N/A</v>
      </c>
      <c r="BV38" s="2" t="e">
        <f t="array" ref="BV38">IF(INDEX(Data!FA:FA,$B38)=0,#N/A,INDEX(Data!FA:FA,$B38)-Data!FA$2+INDEX($A38:BU38,,MAX(ISNUMBER($D38:BU38)*COLUMN($D38:BU38))))</f>
        <v>#N/A</v>
      </c>
      <c r="BW38" s="2" t="e">
        <f t="array" ref="BW38">IF(INDEX(Data!FB:FB,$B38)=0,#N/A,INDEX(Data!FB:FB,$B38)-Data!FB$2+INDEX($A38:BV38,,MAX(ISNUMBER($D38:BV38)*COLUMN($D38:BV38))))</f>
        <v>#N/A</v>
      </c>
      <c r="BX38" s="2" t="e">
        <f t="array" ref="BX38">IF(INDEX(Data!FC:FC,$B38)=0,#N/A,INDEX(Data!FC:FC,$B38)-Data!FC$2+INDEX($A38:BW38,,MAX(ISNUMBER($D38:BW38)*COLUMN($D38:BW38))))</f>
        <v>#N/A</v>
      </c>
      <c r="BY38" s="2" t="e">
        <f t="array" ref="BY38">IF(INDEX(Data!FD:FD,$B38)=0,#N/A,INDEX(Data!FD:FD,$B38)-Data!FD$2+INDEX($A38:BX38,,MAX(ISNUMBER($D38:BX38)*COLUMN($D38:BX38))))</f>
        <v>#N/A</v>
      </c>
      <c r="BZ38" s="2" t="e">
        <f t="array" ref="BZ38">IF(INDEX(Data!FE:FE,$B38)=0,#N/A,INDEX(Data!FE:FE,$B38)-Data!FE$2+INDEX($A38:BY38,,MAX(ISNUMBER($D38:BY38)*COLUMN($D38:BY38))))</f>
        <v>#N/A</v>
      </c>
      <c r="CA38" s="2" t="e">
        <f t="array" ref="CA38">IF(INDEX(Data!FF:FF,$B38)=0,#N/A,INDEX(Data!FF:FF,$B38)-Data!FF$2+INDEX($A38:BZ38,,MAX(ISNUMBER($D38:BZ38)*COLUMN($D38:BZ38))))</f>
        <v>#N/A</v>
      </c>
      <c r="CB38" s="2" t="e">
        <f t="array" ref="CB38">IF(INDEX(Data!FG:FG,$B38)=0,#N/A,INDEX(Data!FG:FG,$B38)-Data!FG$2+INDEX($A38:CA38,,MAX(ISNUMBER($D38:CA38)*COLUMN($D38:CA38))))</f>
        <v>#N/A</v>
      </c>
      <c r="CC38" s="2" t="e">
        <f t="array" ref="CC38">IF(INDEX(Data!FH:FH,$B38)=0,#N/A,INDEX(Data!FH:FH,$B38)-Data!FH$2+INDEX($A38:CB38,,MAX(ISNUMBER($D38:CB38)*COLUMN($D38:CB38))))</f>
        <v>#N/A</v>
      </c>
      <c r="CD38" s="2" t="e">
        <f t="array" ref="CD38">IF(INDEX(Data!FI:FI,$B38)=0,#N/A,INDEX(Data!FI:FI,$B38)-Data!FI$2+INDEX($A38:CC38,,MAX(ISNUMBER($D38:CC38)*COLUMN($D38:CC38))))</f>
        <v>#N/A</v>
      </c>
      <c r="CE38" s="2" t="e">
        <f t="array" ref="CE38">IF(INDEX(Data!FJ:FJ,$B38)=0,#N/A,INDEX(Data!FJ:FJ,$B38)-Data!FJ$2+INDEX($A38:CD38,,MAX(ISNUMBER($D38:CD38)*COLUMN($D38:CD38))))</f>
        <v>#N/A</v>
      </c>
      <c r="CF38" s="2" t="e">
        <f t="array" ref="CF38">IF(INDEX(Data!FK:FK,$B38)=0,#N/A,INDEX(Data!FK:FK,$B38)-Data!FK$2+INDEX($A38:CE38,,MAX(ISNUMBER($D38:CE38)*COLUMN($D38:CE38))))</f>
        <v>#N/A</v>
      </c>
      <c r="CG38" s="2" t="e">
        <f t="array" ref="CG38">IF(INDEX(Data!FL:FL,$B38)=0,#N/A,INDEX(Data!FL:FL,$B38)-Data!FL$2+INDEX($A38:CF38,,MAX(ISNUMBER($D38:CF38)*COLUMN($D38:CF38))))</f>
        <v>#N/A</v>
      </c>
      <c r="CH38" s="2" t="e">
        <f t="array" ref="CH38">IF(INDEX(Data!FM:FM,$B38)=0,#N/A,INDEX(Data!FM:FM,$B38)-Data!FM$2+INDEX($A38:CG38,,MAX(ISNUMBER($D38:CG38)*COLUMN($D38:CG38))))</f>
        <v>#N/A</v>
      </c>
      <c r="CI38" s="2" t="e">
        <f t="array" ref="CI38">IF(INDEX(Data!FN:FN,$B38)=0,#N/A,INDEX(Data!FN:FN,$B38)-Data!FN$2+INDEX($A38:CH38,,MAX(ISNUMBER($D38:CH38)*COLUMN($D38:CH38))))</f>
        <v>#N/A</v>
      </c>
      <c r="CJ38" s="2" t="e">
        <f t="array" ref="CJ38">IF(INDEX(Data!FO:FO,$B38)=0,#N/A,INDEX(Data!FO:FO,$B38)-Data!FO$2+INDEX($A38:CI38,,MAX(ISNUMBER($D38:CI38)*COLUMN($D38:CI38))))</f>
        <v>#N/A</v>
      </c>
      <c r="CK38" s="2" t="e">
        <f t="array" ref="CK38">IF(INDEX(Data!FP:FP,$B38)=0,#N/A,INDEX(Data!FP:FP,$B38)-Data!FP$2+INDEX($A38:CJ38,,MAX(ISNUMBER($D38:CJ38)*COLUMN($D38:CJ38))))</f>
        <v>#N/A</v>
      </c>
      <c r="CL38" s="2" t="e">
        <f t="array" ref="CL38">IF(INDEX(Data!FQ:FQ,$B38)=0,#N/A,INDEX(Data!FQ:FQ,$B38)-Data!FQ$2+INDEX($A38:CK38,,MAX(ISNUMBER($D38:CK38)*COLUMN($D38:CK38))))</f>
        <v>#N/A</v>
      </c>
      <c r="CM38" s="2" t="e">
        <f t="array" ref="CM38">IF(INDEX(Data!FR:FR,$B38)=0,#N/A,INDEX(Data!FR:FR,$B38)-Data!FR$2+INDEX($A38:CL38,,MAX(ISNUMBER($D38:CL38)*COLUMN($D38:CL38))))</f>
        <v>#N/A</v>
      </c>
      <c r="CN38" s="2" t="e">
        <f t="array" ref="CN38">IF(INDEX(Data!FS:FS,$B38)=0,#N/A,INDEX(Data!FS:FS,$B38)-Data!FS$2+INDEX($A38:CM38,,MAX(ISNUMBER($D38:CM38)*COLUMN($D38:CM38))))</f>
        <v>#N/A</v>
      </c>
      <c r="CO38" s="2" t="e">
        <f t="array" ref="CO38">IF(INDEX(Data!FT:FT,$B38)=0,#N/A,INDEX(Data!FT:FT,$B38)-Data!FT$2+INDEX($A38:CN38,,MAX(ISNUMBER($D38:CN38)*COLUMN($D38:CN38))))</f>
        <v>#N/A</v>
      </c>
      <c r="CP38" s="2" t="e">
        <f t="array" ref="CP38">IF(INDEX(Data!FU:FU,$B38)=0,#N/A,INDEX(Data!FU:FU,$B38)-Data!FU$2+INDEX($A38:CO38,,MAX(ISNUMBER($D38:CO38)*COLUMN($D38:CO38))))</f>
        <v>#N/A</v>
      </c>
      <c r="CQ38" s="2" t="e">
        <f t="array" ref="CQ38">IF(INDEX(Data!FV:FV,$B38)=0,#N/A,INDEX(Data!FV:FV,$B38)-Data!FV$2+INDEX($A38:CP38,,MAX(ISNUMBER($D38:CP38)*COLUMN($D38:CP38))))</f>
        <v>#N/A</v>
      </c>
      <c r="CR38" s="2" t="e">
        <f t="array" ref="CR38">IF(INDEX(Data!FW:FW,$B38)=0,#N/A,INDEX(Data!FW:FW,$B38)-Data!FW$2+INDEX($A38:CQ38,,MAX(ISNUMBER($D38:CQ38)*COLUMN($D38:CQ38))))</f>
        <v>#N/A</v>
      </c>
      <c r="CS38" s="2" t="e">
        <f t="array" ref="CS38">IF(INDEX(Data!FX:FX,$B38)=0,#N/A,INDEX(Data!FX:FX,$B38)-Data!FX$2+INDEX($A38:CR38,,MAX(ISNUMBER($D38:CR38)*COLUMN($D38:CR38))))</f>
        <v>#N/A</v>
      </c>
      <c r="CT38" s="2" t="e">
        <f t="array" ref="CT38">IF(INDEX(Data!FY:FY,$B38)=0,#N/A,INDEX(Data!FY:FY,$B38)-Data!FY$2+INDEX($A38:CS38,,MAX(ISNUMBER($D38:CS38)*COLUMN($D38:CS38))))</f>
        <v>#N/A</v>
      </c>
      <c r="CU38" s="2" t="e">
        <f t="array" ref="CU38">IF(INDEX(Data!FZ:FZ,$B38)=0,#N/A,INDEX(Data!FZ:FZ,$B38)-Data!FZ$2+INDEX($A38:CT38,,MAX(ISNUMBER($D38:CT38)*COLUMN($D38:CT38))))</f>
        <v>#N/A</v>
      </c>
      <c r="CV38" s="2" t="e">
        <f t="array" ref="CV38">IF(INDEX(Data!GA:GA,$B38)=0,#N/A,INDEX(Data!GA:GA,$B38)-Data!GA$2+INDEX($A38:CU38,,MAX(ISNUMBER($D38:CU38)*COLUMN($D38:CU38))))</f>
        <v>#N/A</v>
      </c>
      <c r="CW38" s="2" t="e">
        <f t="array" ref="CW38">IF(INDEX(Data!GB:GB,$B38)=0,#N/A,INDEX(Data!GB:GB,$B38)-Data!GB$2+INDEX($A38:CV38,,MAX(ISNUMBER($D38:CV38)*COLUMN($D38:CV38))))</f>
        <v>#N/A</v>
      </c>
      <c r="CX38" s="2" t="e">
        <f t="array" ref="CX38">IF(INDEX(Data!GC:GC,$B38)=0,#N/A,INDEX(Data!GC:GC,$B38)-Data!GC$2+INDEX($A38:CW38,,MAX(ISNUMBER($D38:CW38)*COLUMN($D38:CW38))))</f>
        <v>#N/A</v>
      </c>
      <c r="CY38" s="2" t="e">
        <f t="array" ref="CY38">IF(INDEX(Data!GD:GD,$B38)=0,#N/A,INDEX(Data!GD:GD,$B38)-Data!GD$2+INDEX($A38:CX38,,MAX(ISNUMBER($D38:CX38)*COLUMN($D38:CX38))))</f>
        <v>#N/A</v>
      </c>
      <c r="CZ38" s="2" t="e">
        <f t="array" ref="CZ38">IF(INDEX(Data!GE:GE,$B38)=0,#N/A,INDEX(Data!GE:GE,$B38)-Data!GE$2+INDEX($A38:CY38,,MAX(ISNUMBER($D38:CY38)*COLUMN($D38:CY38))))</f>
        <v>#N/A</v>
      </c>
      <c r="DA38" s="2" t="e">
        <f t="array" ref="DA38">IF(INDEX(Data!GF:GF,$B38)=0,#N/A,INDEX(Data!GF:GF,$B38)-Data!GF$2+INDEX($A38:CZ38,,MAX(ISNUMBER($D38:CZ38)*COLUMN($D38:CZ38))))</f>
        <v>#N/A</v>
      </c>
      <c r="DB38" s="2" t="e">
        <f t="array" ref="DB38">IF(INDEX(Data!GG:GG,$B38)=0,#N/A,INDEX(Data!GG:GG,$B38)-Data!GG$2+INDEX($A38:DA38,,MAX(ISNUMBER($D38:DA38)*COLUMN($D38:DA38))))</f>
        <v>#N/A</v>
      </c>
      <c r="DC38" s="2" t="e">
        <f t="array" ref="DC38">IF(INDEX(Data!GH:GH,$B38)=0,#N/A,INDEX(Data!GH:GH,$B38)-Data!GH$2+INDEX($A38:DB38,,MAX(ISNUMBER($D38:DB38)*COLUMN($D38:DB38))))</f>
        <v>#N/A</v>
      </c>
      <c r="DD38" s="2" t="e">
        <f t="array" ref="DD38">IF(INDEX(Data!GI:GI,$B38)=0,#N/A,INDEX(Data!GI:GI,$B38)-Data!GI$2+INDEX($A38:DC38,,MAX(ISNUMBER($D38:DC38)*COLUMN($D38:DC38))))</f>
        <v>#N/A</v>
      </c>
      <c r="DE38" s="2" t="e">
        <f t="array" ref="DE38">IF(INDEX(Data!GJ:GJ,$B38)=0,#N/A,INDEX(Data!GJ:GJ,$B38)-Data!GJ$2+INDEX($A38:DD38,,MAX(ISNUMBER($D38:DD38)*COLUMN($D38:DD38))))</f>
        <v>#N/A</v>
      </c>
      <c r="DF38" s="2" t="e">
        <f t="array" ref="DF38">IF(INDEX(Data!GK:GK,$B38)=0,#N/A,INDEX(Data!GK:GK,$B38)-Data!GK$2+INDEX($A38:DE38,,MAX(ISNUMBER($D38:DE38)*COLUMN($D38:DE38))))</f>
        <v>#N/A</v>
      </c>
      <c r="DG38" s="2" t="e">
        <f t="array" ref="DG38">IF(INDEX(Data!GL:GL,$B38)=0,#N/A,INDEX(Data!GL:GL,$B38)-Data!GL$2+INDEX($A38:DF38,,MAX(ISNUMBER($D38:DF38)*COLUMN($D38:DF38))))</f>
        <v>#N/A</v>
      </c>
      <c r="DH38" s="2" t="e">
        <f t="array" ref="DH38">IF(INDEX(Data!GM:GM,$B38)=0,#N/A,INDEX(Data!GM:GM,$B38)-Data!GM$2+INDEX($A38:DG38,,MAX(ISNUMBER($D38:DG38)*COLUMN($D38:DG38))))</f>
        <v>#N/A</v>
      </c>
      <c r="DI38" s="2" t="e">
        <f t="array" ref="DI38">IF(INDEX(Data!GN:GN,$B38)=0,#N/A,INDEX(Data!GN:GN,$B38)-Data!GN$2+INDEX($A38:DH38,,MAX(ISNUMBER($D38:DH38)*COLUMN($D38:DH38))))</f>
        <v>#N/A</v>
      </c>
      <c r="DJ38" s="2" t="e">
        <f t="array" ref="DJ38">IF(INDEX(Data!GO:GO,$B38)=0,#N/A,INDEX(Data!GO:GO,$B38)-Data!GO$2+INDEX($A38:DI38,,MAX(ISNUMBER($D38:DI38)*COLUMN($D38:DI38))))</f>
        <v>#N/A</v>
      </c>
      <c r="DK38" s="2" t="e">
        <f t="array" ref="DK38">IF(INDEX(Data!GP:GP,$B38)=0,#N/A,INDEX(Data!GP:GP,$B38)-Data!GP$2+INDEX($A38:DJ38,,MAX(ISNUMBER($D38:DJ38)*COLUMN($D38:DJ38))))</f>
        <v>#N/A</v>
      </c>
      <c r="DL38" s="2" t="e">
        <f t="array" ref="DL38">IF(INDEX(Data!GQ:GQ,$B38)=0,#N/A,INDEX(Data!GQ:GQ,$B38)-Data!GQ$2+INDEX($A38:DK38,,MAX(ISNUMBER($D38:DK38)*COLUMN($D38:DK38))))</f>
        <v>#N/A</v>
      </c>
      <c r="DM38" s="2" t="e">
        <f t="array" ref="DM38">IF(INDEX(Data!GR:GR,$B38)=0,#N/A,INDEX(Data!GR:GR,$B38)-Data!GR$2+INDEX($A38:DL38,,MAX(ISNUMBER($D38:DL38)*COLUMN($D38:DL38))))</f>
        <v>#N/A</v>
      </c>
      <c r="DN38" s="2" t="e">
        <f t="array" ref="DN38">IF(INDEX(Data!GS:GS,$B38)=0,#N/A,INDEX(Data!GS:GS,$B38)-Data!GS$2+INDEX($A38:DM38,,MAX(ISNUMBER($D38:DM38)*COLUMN($D38:DM38))))</f>
        <v>#N/A</v>
      </c>
      <c r="DO38" s="2" t="e">
        <f t="array" ref="DO38">IF(INDEX(Data!GT:GT,$B38)=0,#N/A,INDEX(Data!GT:GT,$B38)-Data!GT$2+INDEX($A38:DN38,,MAX(ISNUMBER($D38:DN38)*COLUMN($D38:DN38))))</f>
        <v>#N/A</v>
      </c>
      <c r="DP38" s="2" t="e">
        <f t="array" ref="DP38">IF(INDEX(Data!GU:GU,$B38)=0,#N/A,INDEX(Data!GU:GU,$B38)-Data!GU$2+INDEX($A38:DO38,,MAX(ISNUMBER($D38:DO38)*COLUMN($D38:DO38))))</f>
        <v>#N/A</v>
      </c>
      <c r="DQ38" s="2" t="e">
        <f t="array" ref="DQ38">IF(INDEX(Data!GV:GV,$B38)=0,#N/A,INDEX(Data!GV:GV,$B38)-Data!GV$2+INDEX($A38:DP38,,MAX(ISNUMBER($D38:DP38)*COLUMN($D38:DP38))))</f>
        <v>#N/A</v>
      </c>
      <c r="DR38" s="2" t="e">
        <f t="array" ref="DR38">IF(INDEX(Data!GW:GW,$B38)=0,#N/A,INDEX(Data!GW:GW,$B38)-Data!GW$2+INDEX($A38:DQ38,,MAX(ISNUMBER($D38:DQ38)*COLUMN($D38:DQ38))))</f>
        <v>#N/A</v>
      </c>
      <c r="DS38" s="2" t="e">
        <f t="array" ref="DS38">IF(INDEX(Data!GX:GX,$B38)=0,#N/A,INDEX(Data!GX:GX,$B38)-Data!GX$2+INDEX($A38:DR38,,MAX(ISNUMBER($D38:DR38)*COLUMN($D38:DR38))))</f>
        <v>#N/A</v>
      </c>
      <c r="DT38" s="2" t="e">
        <f t="array" ref="DT38">IF(INDEX(Data!GY:GY,$B38)=0,#N/A,INDEX(Data!GY:GY,$B38)-Data!GY$2+INDEX($A38:DS38,,MAX(ISNUMBER($D38:DS38)*COLUMN($D38:DS38))))</f>
        <v>#N/A</v>
      </c>
      <c r="DU38" s="2" t="e">
        <f t="array" ref="DU38">IF(INDEX(Data!GZ:GZ,$B38)=0,#N/A,INDEX(Data!GZ:GZ,$B38)-Data!GZ$2+INDEX($A38:DT38,,MAX(ISNUMBER($D38:DT38)*COLUMN($D38:DT38))))</f>
        <v>#N/A</v>
      </c>
      <c r="DV38" s="2" t="e">
        <f t="array" ref="DV38">IF(INDEX(Data!HA:HA,$B38)=0,#N/A,INDEX(Data!HA:HA,$B38)-Data!HA$2+INDEX($A38:DU38,,MAX(ISNUMBER($D38:DU38)*COLUMN($D38:DU38))))</f>
        <v>#N/A</v>
      </c>
      <c r="DW38" s="2" t="e">
        <f t="array" ref="DW38">IF(INDEX(Data!HB:HB,$B38)=0,#N/A,INDEX(Data!HB:HB,$B38)-Data!HB$2+INDEX($A38:DV38,,MAX(ISNUMBER($D38:DV38)*COLUMN($D38:DV38))))</f>
        <v>#N/A</v>
      </c>
      <c r="DX38" s="2" t="e">
        <f t="array" ref="DX38">IF(INDEX(Data!HC:HC,$B38)=0,#N/A,INDEX(Data!HC:HC,$B38)-Data!HC$2+INDEX($A38:DW38,,MAX(ISNUMBER($D38:DW38)*COLUMN($D38:DW38))))</f>
        <v>#N/A</v>
      </c>
      <c r="DY38" s="2" t="e">
        <f t="array" ref="DY38">IF(INDEX(Data!HD:HD,$B38)=0,#N/A,INDEX(Data!HD:HD,$B38)-Data!HD$2+INDEX($A38:DX38,,MAX(ISNUMBER($D38:DX38)*COLUMN($D38:DX38))))</f>
        <v>#N/A</v>
      </c>
      <c r="DZ38" s="2" t="e">
        <f t="array" ref="DZ38">IF(INDEX(Data!HE:HE,$B38)=0,#N/A,INDEX(Data!HE:HE,$B38)-Data!HE$2+INDEX($A38:DY38,,MAX(ISNUMBER($D38:DY38)*COLUMN($D38:DY38))))</f>
        <v>#N/A</v>
      </c>
      <c r="EA38" s="2" t="e">
        <f t="array" ref="EA38">IF(INDEX(Data!HF:HF,$B38)=0,#N/A,INDEX(Data!HF:HF,$B38)-Data!HF$2+INDEX($A38:DZ38,,MAX(ISNUMBER($D38:DZ38)*COLUMN($D38:DZ38))))</f>
        <v>#N/A</v>
      </c>
      <c r="EB38" s="2" t="e">
        <f t="array" ref="EB38">IF(INDEX(Data!HG:HG,$B38)=0,#N/A,INDEX(Data!HG:HG,$B38)-Data!HG$2+INDEX($A38:EA38,,MAX(ISNUMBER($D38:EA38)*COLUMN($D38:EA38))))</f>
        <v>#N/A</v>
      </c>
      <c r="EC38" s="2" t="e">
        <f t="array" ref="EC38">IF(INDEX(Data!HH:HH,$B38)=0,#N/A,INDEX(Data!HH:HH,$B38)-Data!HH$2+INDEX($A38:EB38,,MAX(ISNUMBER($D38:EB38)*COLUMN($D38:EB38))))</f>
        <v>#N/A</v>
      </c>
      <c r="ED38" s="2" t="e">
        <f t="array" ref="ED38">IF(INDEX(Data!HI:HI,$B38)=0,#N/A,INDEX(Data!HI:HI,$B38)-Data!HI$2+INDEX($A38:EC38,,MAX(ISNUMBER($D38:EC38)*COLUMN($D38:EC38))))</f>
        <v>#N/A</v>
      </c>
      <c r="EE38" s="2" t="e">
        <f t="array" ref="EE38">IF(INDEX(Data!HJ:HJ,$B38)=0,#N/A,INDEX(Data!HJ:HJ,$B38)-Data!HJ$2+INDEX($A38:ED38,,MAX(ISNUMBER($D38:ED38)*COLUMN($D38:ED38))))</f>
        <v>#N/A</v>
      </c>
      <c r="EF38" s="2" t="e">
        <f t="array" ref="EF38">IF(INDEX(Data!HK:HK,$B38)=0,#N/A,INDEX(Data!HK:HK,$B38)-Data!HK$2+INDEX($A38:EE38,,MAX(ISNUMBER($D38:EE38)*COLUMN($D38:EE38))))</f>
        <v>#N/A</v>
      </c>
      <c r="EG38" s="2" t="e">
        <f t="array" ref="EG38">IF(INDEX(Data!HL:HL,$B38)=0,#N/A,INDEX(Data!HL:HL,$B38)-Data!HL$2+INDEX($A38:EF38,,MAX(ISNUMBER($D38:EF38)*COLUMN($D38:EF38))))</f>
        <v>#N/A</v>
      </c>
      <c r="EH38" s="2" t="e">
        <f t="array" ref="EH38">IF(INDEX(Data!HM:HM,$B38)=0,#N/A,INDEX(Data!HM:HM,$B38)-Data!HM$2+INDEX($A38:EG38,,MAX(ISNUMBER($D38:EG38)*COLUMN($D38:EG38))))</f>
        <v>#N/A</v>
      </c>
      <c r="EI38" s="2" t="e">
        <f t="array" ref="EI38">IF(INDEX(Data!HN:HN,$B38)=0,#N/A,INDEX(Data!HN:HN,$B38)-Data!HN$2+INDEX($A38:EH38,,MAX(ISNUMBER($D38:EH38)*COLUMN($D38:EH38))))</f>
        <v>#N/A</v>
      </c>
    </row>
    <row r="39" spans="1:139" x14ac:dyDescent="0.25">
      <c r="A39" s="2" t="str">
        <f>Data!CG114</f>
        <v>Bernadette Brandeis</v>
      </c>
      <c r="B39" s="2">
        <f>MATCH(A39,Data!CG:CG,0)</f>
        <v>114</v>
      </c>
      <c r="C39" s="2">
        <f ca="1">COUNTIF(OFFSET(Data!$CJ$1:$EZ$78,B39-1,0,1),"&gt;0")</f>
        <v>26</v>
      </c>
      <c r="D39" s="2">
        <v>0</v>
      </c>
      <c r="E39" s="2">
        <f t="array" ref="E39">IF(INDEX(Data!CJ:CJ,$B39)=0,#N/A,INDEX(Data!CJ:CJ,$B39)-Data!CJ$2+INDEX($A39:D39,,MAX(ISNUMBER($D39:D39)*COLUMN($D39:D39))))</f>
        <v>1</v>
      </c>
      <c r="F39" s="2">
        <f t="array" ref="F39">IF(INDEX(Data!CK:CK,$B39)=0,#N/A,INDEX(Data!CK:CK,$B39)-Data!CK$2+INDEX($A39:E39,,MAX(ISNUMBER($D39:E39)*COLUMN($D39:E39))))</f>
        <v>1</v>
      </c>
      <c r="G39" s="2">
        <f t="array" ref="G39">IF(INDEX(Data!CL:CL,$B39)=0,#N/A,INDEX(Data!CL:CL,$B39)-Data!CL$2+INDEX($A39:F39,,MAX(ISNUMBER($D39:F39)*COLUMN($D39:F39))))</f>
        <v>2</v>
      </c>
      <c r="H39" s="2">
        <f t="array" ref="H39">IF(INDEX(Data!CM:CM,$B39)=0,#N/A,INDEX(Data!CM:CM,$B39)-Data!CM$2+INDEX($A39:G39,,MAX(ISNUMBER($D39:G39)*COLUMN($D39:G39))))</f>
        <v>2</v>
      </c>
      <c r="I39" s="2">
        <f t="array" ref="I39">IF(INDEX(Data!CN:CN,$B39)=0,#N/A,INDEX(Data!CN:CN,$B39)-Data!CN$2+INDEX($A39:H39,,MAX(ISNUMBER($D39:H39)*COLUMN($D39:H39))))</f>
        <v>3</v>
      </c>
      <c r="J39" s="2">
        <f t="array" ref="J39">IF(INDEX(Data!CO:CO,$B39)=0,#N/A,INDEX(Data!CO:CO,$B39)-Data!CO$2+INDEX($A39:I39,,MAX(ISNUMBER($D39:I39)*COLUMN($D39:I39))))</f>
        <v>5</v>
      </c>
      <c r="K39" s="2">
        <f t="array" ref="K39">IF(INDEX(Data!CP:CP,$B39)=0,#N/A,INDEX(Data!CP:CP,$B39)-Data!CP$2+INDEX($A39:J39,,MAX(ISNUMBER($D39:J39)*COLUMN($D39:J39))))</f>
        <v>6</v>
      </c>
      <c r="L39" s="2">
        <f t="array" ref="L39">IF(INDEX(Data!CQ:CQ,$B39)=0,#N/A,INDEX(Data!CQ:CQ,$B39)-Data!CQ$2+INDEX($A39:K39,,MAX(ISNUMBER($D39:K39)*COLUMN($D39:K39))))</f>
        <v>7</v>
      </c>
      <c r="M39" s="2">
        <f t="array" ref="M39">IF(INDEX(Data!CR:CR,$B39)=0,#N/A,INDEX(Data!CR:CR,$B39)-Data!CR$2+INDEX($A39:L39,,MAX(ISNUMBER($D39:L39)*COLUMN($D39:L39))))</f>
        <v>9</v>
      </c>
      <c r="N39" s="2">
        <f t="array" ref="N39">IF(INDEX(Data!CS:CS,$B39)=0,#N/A,INDEX(Data!CS:CS,$B39)-Data!CS$2+INDEX($A39:M39,,MAX(ISNUMBER($D39:M39)*COLUMN($D39:M39))))</f>
        <v>12</v>
      </c>
      <c r="O39" s="2">
        <f t="array" ref="O39">IF(INDEX(Data!CT:CT,$B39)=0,#N/A,INDEX(Data!CT:CT,$B39)-Data!CT$2+INDEX($A39:N39,,MAX(ISNUMBER($D39:N39)*COLUMN($D39:N39))))</f>
        <v>13</v>
      </c>
      <c r="P39" s="2">
        <f t="array" ref="P39">IF(INDEX(Data!CU:CU,$B39)=0,#N/A,INDEX(Data!CU:CU,$B39)-Data!CU$2+INDEX($A39:O39,,MAX(ISNUMBER($D39:O39)*COLUMN($D39:O39))))</f>
        <v>14</v>
      </c>
      <c r="Q39" s="2">
        <f t="array" ref="Q39">IF(INDEX(Data!CV:CV,$B39)=0,#N/A,INDEX(Data!CV:CV,$B39)-Data!CV$2+INDEX($A39:P39,,MAX(ISNUMBER($D39:P39)*COLUMN($D39:P39))))</f>
        <v>16</v>
      </c>
      <c r="R39" s="2">
        <f t="array" ref="R39">IF(INDEX(Data!CW:CW,$B39)=0,#N/A,INDEX(Data!CW:CW,$B39)-Data!CW$2+INDEX($A39:Q39,,MAX(ISNUMBER($D39:Q39)*COLUMN($D39:Q39))))</f>
        <v>17</v>
      </c>
      <c r="S39" s="2">
        <f t="array" ref="S39">IF(INDEX(Data!CX:CX,$B39)=0,#N/A,INDEX(Data!CX:CX,$B39)-Data!CX$2+INDEX($A39:R39,,MAX(ISNUMBER($D39:R39)*COLUMN($D39:R39))))</f>
        <v>18</v>
      </c>
      <c r="T39" s="2">
        <f t="array" ref="T39">IF(INDEX(Data!CY:CY,$B39)=0,#N/A,INDEX(Data!CY:CY,$B39)-Data!CY$2+INDEX($A39:S39,,MAX(ISNUMBER($D39:S39)*COLUMN($D39:S39))))</f>
        <v>20</v>
      </c>
      <c r="U39" s="2">
        <f t="array" ref="U39">IF(INDEX(Data!CZ:CZ,$B39)=0,#N/A,INDEX(Data!CZ:CZ,$B39)-Data!CZ$2+INDEX($A39:T39,,MAX(ISNUMBER($D39:T39)*COLUMN($D39:T39))))</f>
        <v>21</v>
      </c>
      <c r="V39" s="2">
        <f t="array" ref="V39">IF(INDEX(Data!DA:DA,$B39)=0,#N/A,INDEX(Data!DA:DA,$B39)-Data!DA$2+INDEX($A39:U39,,MAX(ISNUMBER($D39:U39)*COLUMN($D39:U39))))</f>
        <v>22</v>
      </c>
      <c r="W39" s="2">
        <f t="array" ref="W39">IF(INDEX(Data!DB:DB,$B39)=0,#N/A,INDEX(Data!DB:DB,$B39)-Data!DB$2+INDEX($A39:V39,,MAX(ISNUMBER($D39:V39)*COLUMN($D39:V39))))</f>
        <v>23</v>
      </c>
      <c r="X39" s="2">
        <f t="array" ref="X39">IF(INDEX(Data!DC:DC,$B39)=0,#N/A,INDEX(Data!DC:DC,$B39)-Data!DC$2+INDEX($A39:W39,,MAX(ISNUMBER($D39:W39)*COLUMN($D39:W39))))</f>
        <v>23</v>
      </c>
      <c r="Y39" s="2">
        <f t="array" ref="Y39">IF(INDEX(Data!DD:DD,$B39)=0,#N/A,INDEX(Data!DD:DD,$B39)-Data!DD$2+INDEX($A39:X39,,MAX(ISNUMBER($D39:X39)*COLUMN($D39:X39))))</f>
        <v>23</v>
      </c>
      <c r="Z39" s="2">
        <f t="array" ref="Z39">IF(INDEX(Data!DE:DE,$B39)=0,#N/A,INDEX(Data!DE:DE,$B39)-Data!DE$2+INDEX($A39:Y39,,MAX(ISNUMBER($D39:Y39)*COLUMN($D39:Y39))))</f>
        <v>26</v>
      </c>
      <c r="AA39" s="2">
        <f t="array" ref="AA39">IF(INDEX(Data!DF:DF,$B39)=0,#N/A,INDEX(Data!DF:DF,$B39)-Data!DF$2+INDEX($A39:Z39,,MAX(ISNUMBER($D39:Z39)*COLUMN($D39:Z39))))</f>
        <v>27</v>
      </c>
      <c r="AB39" s="2">
        <f t="array" ref="AB39">IF(INDEX(Data!DG:DG,$B39)=0,#N/A,INDEX(Data!DG:DG,$B39)-Data!DG$2+INDEX($A39:AA39,,MAX(ISNUMBER($D39:AA39)*COLUMN($D39:AA39))))</f>
        <v>28</v>
      </c>
      <c r="AC39" s="2">
        <f t="array" ref="AC39">IF(INDEX(Data!DH:DH,$B39)=0,#N/A,INDEX(Data!DH:DH,$B39)-Data!DH$2+INDEX($A39:AB39,,MAX(ISNUMBER($D39:AB39)*COLUMN($D39:AB39))))</f>
        <v>30</v>
      </c>
      <c r="AD39" s="2">
        <f t="array" ref="AD39">IF(INDEX(Data!DI:DI,$B39)=0,#N/A,INDEX(Data!DI:DI,$B39)-Data!DI$2+INDEX($A39:AC39,,MAX(ISNUMBER($D39:AC39)*COLUMN($D39:AC39))))</f>
        <v>31</v>
      </c>
      <c r="AE39" s="2" t="e">
        <f t="array" ref="AE39">IF(INDEX(Data!DJ:DJ,$B39)=0,#N/A,INDEX(Data!DJ:DJ,$B39)-Data!DJ$2+INDEX($A39:AD39,,MAX(ISNUMBER($D39:AD39)*COLUMN($D39:AD39))))</f>
        <v>#N/A</v>
      </c>
      <c r="AF39" s="2" t="e">
        <f t="array" ref="AF39">IF(INDEX(Data!DK:DK,$B39)=0,#N/A,INDEX(Data!DK:DK,$B39)-Data!DK$2+INDEX($A39:AE39,,MAX(ISNUMBER($D39:AE39)*COLUMN($D39:AE39))))</f>
        <v>#N/A</v>
      </c>
      <c r="AG39" s="2" t="e">
        <f t="array" ref="AG39">IF(INDEX(Data!DL:DL,$B39)=0,#N/A,INDEX(Data!DL:DL,$B39)-Data!DL$2+INDEX($A39:AF39,,MAX(ISNUMBER($D39:AF39)*COLUMN($D39:AF39))))</f>
        <v>#N/A</v>
      </c>
      <c r="AH39" s="2" t="e">
        <f t="array" ref="AH39">IF(INDEX(Data!DM:DM,$B39)=0,#N/A,INDEX(Data!DM:DM,$B39)-Data!DM$2+INDEX($A39:AG39,,MAX(ISNUMBER($D39:AG39)*COLUMN($D39:AG39))))</f>
        <v>#N/A</v>
      </c>
      <c r="AI39" s="2" t="e">
        <f t="array" ref="AI39">IF(INDEX(Data!DN:DN,$B39)=0,#N/A,INDEX(Data!DN:DN,$B39)-Data!DN$2+INDEX($A39:AH39,,MAX(ISNUMBER($D39:AH39)*COLUMN($D39:AH39))))</f>
        <v>#N/A</v>
      </c>
      <c r="AJ39" s="2" t="e">
        <f t="array" ref="AJ39">IF(INDEX(Data!DO:DO,$B39)=0,#N/A,INDEX(Data!DO:DO,$B39)-Data!DO$2+INDEX($A39:AI39,,MAX(ISNUMBER($D39:AI39)*COLUMN($D39:AI39))))</f>
        <v>#N/A</v>
      </c>
      <c r="AK39" s="2" t="e">
        <f t="array" ref="AK39">IF(INDEX(Data!DP:DP,$B39)=0,#N/A,INDEX(Data!DP:DP,$B39)-Data!DP$2+INDEX($A39:AJ39,,MAX(ISNUMBER($D39:AJ39)*COLUMN($D39:AJ39))))</f>
        <v>#N/A</v>
      </c>
      <c r="AL39" s="2" t="e">
        <f t="array" ref="AL39">IF(INDEX(Data!DQ:DQ,$B39)=0,#N/A,INDEX(Data!DQ:DQ,$B39)-Data!DQ$2+INDEX($A39:AK39,,MAX(ISNUMBER($D39:AK39)*COLUMN($D39:AK39))))</f>
        <v>#N/A</v>
      </c>
      <c r="AM39" s="2" t="e">
        <f t="array" ref="AM39">IF(INDEX(Data!DR:DR,$B39)=0,#N/A,INDEX(Data!DR:DR,$B39)-Data!DR$2+INDEX($A39:AL39,,MAX(ISNUMBER($D39:AL39)*COLUMN($D39:AL39))))</f>
        <v>#N/A</v>
      </c>
      <c r="AN39" s="2" t="e">
        <f t="array" ref="AN39">IF(INDEX(Data!DS:DS,$B39)=0,#N/A,INDEX(Data!DS:DS,$B39)-Data!DS$2+INDEX($A39:AM39,,MAX(ISNUMBER($D39:AM39)*COLUMN($D39:AM39))))</f>
        <v>#N/A</v>
      </c>
      <c r="AO39" s="2" t="e">
        <f t="array" ref="AO39">IF(INDEX(Data!DT:DT,$B39)=0,#N/A,INDEX(Data!DT:DT,$B39)-Data!DT$2+INDEX($A39:AN39,,MAX(ISNUMBER($D39:AN39)*COLUMN($D39:AN39))))</f>
        <v>#N/A</v>
      </c>
      <c r="AP39" s="2" t="e">
        <f t="array" ref="AP39">IF(INDEX(Data!DU:DU,$B39)=0,#N/A,INDEX(Data!DU:DU,$B39)-Data!DU$2+INDEX($A39:AO39,,MAX(ISNUMBER($D39:AO39)*COLUMN($D39:AO39))))</f>
        <v>#N/A</v>
      </c>
      <c r="AQ39" s="2" t="e">
        <f t="array" ref="AQ39">IF(INDEX(Data!DV:DV,$B39)=0,#N/A,INDEX(Data!DV:DV,$B39)-Data!DV$2+INDEX($A39:AP39,,MAX(ISNUMBER($D39:AP39)*COLUMN($D39:AP39))))</f>
        <v>#N/A</v>
      </c>
      <c r="AR39" s="2" t="e">
        <f t="array" ref="AR39">IF(INDEX(Data!DW:DW,$B39)=0,#N/A,INDEX(Data!DW:DW,$B39)-Data!DW$2+INDEX($A39:AQ39,,MAX(ISNUMBER($D39:AQ39)*COLUMN($D39:AQ39))))</f>
        <v>#N/A</v>
      </c>
      <c r="AS39" s="2" t="e">
        <f t="array" ref="AS39">IF(INDEX(Data!DX:DX,$B39)=0,#N/A,INDEX(Data!DX:DX,$B39)-Data!DX$2+INDEX($A39:AR39,,MAX(ISNUMBER($D39:AR39)*COLUMN($D39:AR39))))</f>
        <v>#N/A</v>
      </c>
      <c r="AT39" s="2" t="e">
        <f t="array" ref="AT39">IF(INDEX(Data!DY:DY,$B39)=0,#N/A,INDEX(Data!DY:DY,$B39)-Data!DY$2+INDEX($A39:AS39,,MAX(ISNUMBER($D39:AS39)*COLUMN($D39:AS39))))</f>
        <v>#N/A</v>
      </c>
      <c r="AU39" s="2" t="e">
        <f t="array" ref="AU39">IF(INDEX(Data!DZ:DZ,$B39)=0,#N/A,INDEX(Data!DZ:DZ,$B39)-Data!DZ$2+INDEX($A39:AT39,,MAX(ISNUMBER($D39:AT39)*COLUMN($D39:AT39))))</f>
        <v>#N/A</v>
      </c>
      <c r="AV39" s="2" t="e">
        <f t="array" ref="AV39">IF(INDEX(Data!EA:EA,$B39)=0,#N/A,INDEX(Data!EA:EA,$B39)-Data!EA$2+INDEX($A39:AU39,,MAX(ISNUMBER($D39:AU39)*COLUMN($D39:AU39))))</f>
        <v>#N/A</v>
      </c>
      <c r="AW39" s="2" t="e">
        <f t="array" ref="AW39">IF(INDEX(Data!EB:EB,$B39)=0,#N/A,INDEX(Data!EB:EB,$B39)-Data!EB$2+INDEX($A39:AV39,,MAX(ISNUMBER($D39:AV39)*COLUMN($D39:AV39))))</f>
        <v>#N/A</v>
      </c>
      <c r="AX39" s="2" t="e">
        <f t="array" ref="AX39">IF(INDEX(Data!EC:EC,$B39)=0,#N/A,INDEX(Data!EC:EC,$B39)-Data!EC$2+INDEX($A39:AW39,,MAX(ISNUMBER($D39:AW39)*COLUMN($D39:AW39))))</f>
        <v>#N/A</v>
      </c>
      <c r="AY39" s="2" t="e">
        <f t="array" ref="AY39">IF(INDEX(Data!ED:ED,$B39)=0,#N/A,INDEX(Data!ED:ED,$B39)-Data!ED$2+INDEX($A39:AX39,,MAX(ISNUMBER($D39:AX39)*COLUMN($D39:AX39))))</f>
        <v>#N/A</v>
      </c>
      <c r="AZ39" s="2" t="e">
        <f t="array" ref="AZ39">IF(INDEX(Data!EE:EE,$B39)=0,#N/A,INDEX(Data!EE:EE,$B39)-Data!EE$2+INDEX($A39:AY39,,MAX(ISNUMBER($D39:AY39)*COLUMN($D39:AY39))))</f>
        <v>#N/A</v>
      </c>
      <c r="BA39" s="2" t="e">
        <f t="array" ref="BA39">IF(INDEX(Data!EF:EF,$B39)=0,#N/A,INDEX(Data!EF:EF,$B39)-Data!EF$2+INDEX($A39:AZ39,,MAX(ISNUMBER($D39:AZ39)*COLUMN($D39:AZ39))))</f>
        <v>#N/A</v>
      </c>
      <c r="BB39" s="2" t="e">
        <f t="array" ref="BB39">IF(INDEX(Data!EG:EG,$B39)=0,#N/A,INDEX(Data!EG:EG,$B39)-Data!EG$2+INDEX($A39:BA39,,MAX(ISNUMBER($D39:BA39)*COLUMN($D39:BA39))))</f>
        <v>#N/A</v>
      </c>
      <c r="BC39" s="2" t="e">
        <f t="array" ref="BC39">IF(INDEX(Data!EH:EH,$B39)=0,#N/A,INDEX(Data!EH:EH,$B39)-Data!EH$2+INDEX($A39:BB39,,MAX(ISNUMBER($D39:BB39)*COLUMN($D39:BB39))))</f>
        <v>#N/A</v>
      </c>
      <c r="BD39" s="2" t="e">
        <f t="array" ref="BD39">IF(INDEX(Data!EI:EI,$B39)=0,#N/A,INDEX(Data!EI:EI,$B39)-Data!EI$2+INDEX($A39:BC39,,MAX(ISNUMBER($D39:BC39)*COLUMN($D39:BC39))))</f>
        <v>#N/A</v>
      </c>
      <c r="BE39" s="2" t="e">
        <f t="array" ref="BE39">IF(INDEX(Data!EJ:EJ,$B39)=0,#N/A,INDEX(Data!EJ:EJ,$B39)-Data!EJ$2+INDEX($A39:BD39,,MAX(ISNUMBER($D39:BD39)*COLUMN($D39:BD39))))</f>
        <v>#N/A</v>
      </c>
      <c r="BF39" s="2" t="e">
        <f t="array" ref="BF39">IF(INDEX(Data!EK:EK,$B39)=0,#N/A,INDEX(Data!EK:EK,$B39)-Data!EK$2+INDEX($A39:BE39,,MAX(ISNUMBER($D39:BE39)*COLUMN($D39:BE39))))</f>
        <v>#N/A</v>
      </c>
      <c r="BG39" s="2" t="e">
        <f t="array" ref="BG39">IF(INDEX(Data!EL:EL,$B39)=0,#N/A,INDEX(Data!EL:EL,$B39)-Data!EL$2+INDEX($A39:BF39,,MAX(ISNUMBER($D39:BF39)*COLUMN($D39:BF39))))</f>
        <v>#N/A</v>
      </c>
      <c r="BH39" s="2" t="e">
        <f t="array" ref="BH39">IF(INDEX(Data!EM:EM,$B39)=0,#N/A,INDEX(Data!EM:EM,$B39)-Data!EM$2+INDEX($A39:BG39,,MAX(ISNUMBER($D39:BG39)*COLUMN($D39:BG39))))</f>
        <v>#N/A</v>
      </c>
      <c r="BI39" s="2" t="e">
        <f t="array" ref="BI39">IF(INDEX(Data!EN:EN,$B39)=0,#N/A,INDEX(Data!EN:EN,$B39)-Data!EN$2+INDEX($A39:BH39,,MAX(ISNUMBER($D39:BH39)*COLUMN($D39:BH39))))</f>
        <v>#N/A</v>
      </c>
      <c r="BJ39" s="2" t="e">
        <f t="array" ref="BJ39">IF(INDEX(Data!EO:EO,$B39)=0,#N/A,INDEX(Data!EO:EO,$B39)-Data!EO$2+INDEX($A39:BI39,,MAX(ISNUMBER($D39:BI39)*COLUMN($D39:BI39))))</f>
        <v>#N/A</v>
      </c>
      <c r="BK39" s="2" t="e">
        <f t="array" ref="BK39">IF(INDEX(Data!EP:EP,$B39)=0,#N/A,INDEX(Data!EP:EP,$B39)-Data!EP$2+INDEX($A39:BJ39,,MAX(ISNUMBER($D39:BJ39)*COLUMN($D39:BJ39))))</f>
        <v>#N/A</v>
      </c>
      <c r="BL39" s="2" t="e">
        <f t="array" ref="BL39">IF(INDEX(Data!EQ:EQ,$B39)=0,#N/A,INDEX(Data!EQ:EQ,$B39)-Data!EQ$2+INDEX($A39:BK39,,MAX(ISNUMBER($D39:BK39)*COLUMN($D39:BK39))))</f>
        <v>#N/A</v>
      </c>
      <c r="BM39" s="2" t="e">
        <f t="array" ref="BM39">IF(INDEX(Data!ER:ER,$B39)=0,#N/A,INDEX(Data!ER:ER,$B39)-Data!ER$2+INDEX($A39:BL39,,MAX(ISNUMBER($D39:BL39)*COLUMN($D39:BL39))))</f>
        <v>#N/A</v>
      </c>
      <c r="BN39" s="2" t="e">
        <f t="array" ref="BN39">IF(INDEX(Data!ES:ES,$B39)=0,#N/A,INDEX(Data!ES:ES,$B39)-Data!ES$2+INDEX($A39:BM39,,MAX(ISNUMBER($D39:BM39)*COLUMN($D39:BM39))))</f>
        <v>#N/A</v>
      </c>
      <c r="BO39" s="2" t="e">
        <f t="array" ref="BO39">IF(INDEX(Data!ET:ET,$B39)=0,#N/A,INDEX(Data!ET:ET,$B39)-Data!ET$2+INDEX($A39:BN39,,MAX(ISNUMBER($D39:BN39)*COLUMN($D39:BN39))))</f>
        <v>#N/A</v>
      </c>
      <c r="BP39" s="2" t="e">
        <f t="array" ref="BP39">IF(INDEX(Data!EU:EU,$B39)=0,#N/A,INDEX(Data!EU:EU,$B39)-Data!EU$2+INDEX($A39:BO39,,MAX(ISNUMBER($D39:BO39)*COLUMN($D39:BO39))))</f>
        <v>#N/A</v>
      </c>
      <c r="BQ39" s="2" t="e">
        <f t="array" ref="BQ39">IF(INDEX(Data!EV:EV,$B39)=0,#N/A,INDEX(Data!EV:EV,$B39)-Data!EV$2+INDEX($A39:BP39,,MAX(ISNUMBER($D39:BP39)*COLUMN($D39:BP39))))</f>
        <v>#N/A</v>
      </c>
      <c r="BR39" s="2" t="e">
        <f t="array" ref="BR39">IF(INDEX(Data!EW:EW,$B39)=0,#N/A,INDEX(Data!EW:EW,$B39)-Data!EW$2+INDEX($A39:BQ39,,MAX(ISNUMBER($D39:BQ39)*COLUMN($D39:BQ39))))</f>
        <v>#N/A</v>
      </c>
      <c r="BS39" s="2" t="e">
        <f t="array" ref="BS39">IF(INDEX(Data!EX:EX,$B39)=0,#N/A,INDEX(Data!EX:EX,$B39)-Data!EX$2+INDEX($A39:BR39,,MAX(ISNUMBER($D39:BR39)*COLUMN($D39:BR39))))</f>
        <v>#N/A</v>
      </c>
      <c r="BT39" s="2" t="e">
        <f t="array" ref="BT39">IF(INDEX(Data!EY:EY,$B39)=0,#N/A,INDEX(Data!EY:EY,$B39)-Data!EY$2+INDEX($A39:BS39,,MAX(ISNUMBER($D39:BS39)*COLUMN($D39:BS39))))</f>
        <v>#N/A</v>
      </c>
      <c r="BU39" s="2" t="e">
        <f t="array" ref="BU39">IF(INDEX(Data!EZ:EZ,$B39)=0,#N/A,INDEX(Data!EZ:EZ,$B39)-Data!EZ$2+INDEX($A39:BT39,,MAX(ISNUMBER($D39:BT39)*COLUMN($D39:BT39))))</f>
        <v>#N/A</v>
      </c>
      <c r="BV39" s="2" t="e">
        <f t="array" ref="BV39">IF(INDEX(Data!FA:FA,$B39)=0,#N/A,INDEX(Data!FA:FA,$B39)-Data!FA$2+INDEX($A39:BU39,,MAX(ISNUMBER($D39:BU39)*COLUMN($D39:BU39))))</f>
        <v>#N/A</v>
      </c>
      <c r="BW39" s="2" t="e">
        <f t="array" ref="BW39">IF(INDEX(Data!FB:FB,$B39)=0,#N/A,INDEX(Data!FB:FB,$B39)-Data!FB$2+INDEX($A39:BV39,,MAX(ISNUMBER($D39:BV39)*COLUMN($D39:BV39))))</f>
        <v>#N/A</v>
      </c>
      <c r="BX39" s="2" t="e">
        <f t="array" ref="BX39">IF(INDEX(Data!FC:FC,$B39)=0,#N/A,INDEX(Data!FC:FC,$B39)-Data!FC$2+INDEX($A39:BW39,,MAX(ISNUMBER($D39:BW39)*COLUMN($D39:BW39))))</f>
        <v>#N/A</v>
      </c>
      <c r="BY39" s="2" t="e">
        <f t="array" ref="BY39">IF(INDEX(Data!FD:FD,$B39)=0,#N/A,INDEX(Data!FD:FD,$B39)-Data!FD$2+INDEX($A39:BX39,,MAX(ISNUMBER($D39:BX39)*COLUMN($D39:BX39))))</f>
        <v>#N/A</v>
      </c>
      <c r="BZ39" s="2" t="e">
        <f t="array" ref="BZ39">IF(INDEX(Data!FE:FE,$B39)=0,#N/A,INDEX(Data!FE:FE,$B39)-Data!FE$2+INDEX($A39:BY39,,MAX(ISNUMBER($D39:BY39)*COLUMN($D39:BY39))))</f>
        <v>#N/A</v>
      </c>
      <c r="CA39" s="2" t="e">
        <f t="array" ref="CA39">IF(INDEX(Data!FF:FF,$B39)=0,#N/A,INDEX(Data!FF:FF,$B39)-Data!FF$2+INDEX($A39:BZ39,,MAX(ISNUMBER($D39:BZ39)*COLUMN($D39:BZ39))))</f>
        <v>#N/A</v>
      </c>
      <c r="CB39" s="2" t="e">
        <f t="array" ref="CB39">IF(INDEX(Data!FG:FG,$B39)=0,#N/A,INDEX(Data!FG:FG,$B39)-Data!FG$2+INDEX($A39:CA39,,MAX(ISNUMBER($D39:CA39)*COLUMN($D39:CA39))))</f>
        <v>#N/A</v>
      </c>
      <c r="CC39" s="2" t="e">
        <f t="array" ref="CC39">IF(INDEX(Data!FH:FH,$B39)=0,#N/A,INDEX(Data!FH:FH,$B39)-Data!FH$2+INDEX($A39:CB39,,MAX(ISNUMBER($D39:CB39)*COLUMN($D39:CB39))))</f>
        <v>#N/A</v>
      </c>
      <c r="CD39" s="2" t="e">
        <f t="array" ref="CD39">IF(INDEX(Data!FI:FI,$B39)=0,#N/A,INDEX(Data!FI:FI,$B39)-Data!FI$2+INDEX($A39:CC39,,MAX(ISNUMBER($D39:CC39)*COLUMN($D39:CC39))))</f>
        <v>#N/A</v>
      </c>
      <c r="CE39" s="2" t="e">
        <f t="array" ref="CE39">IF(INDEX(Data!FJ:FJ,$B39)=0,#N/A,INDEX(Data!FJ:FJ,$B39)-Data!FJ$2+INDEX($A39:CD39,,MAX(ISNUMBER($D39:CD39)*COLUMN($D39:CD39))))</f>
        <v>#N/A</v>
      </c>
      <c r="CF39" s="2" t="e">
        <f t="array" ref="CF39">IF(INDEX(Data!FK:FK,$B39)=0,#N/A,INDEX(Data!FK:FK,$B39)-Data!FK$2+INDEX($A39:CE39,,MAX(ISNUMBER($D39:CE39)*COLUMN($D39:CE39))))</f>
        <v>#N/A</v>
      </c>
      <c r="CG39" s="2" t="e">
        <f t="array" ref="CG39">IF(INDEX(Data!FL:FL,$B39)=0,#N/A,INDEX(Data!FL:FL,$B39)-Data!FL$2+INDEX($A39:CF39,,MAX(ISNUMBER($D39:CF39)*COLUMN($D39:CF39))))</f>
        <v>#N/A</v>
      </c>
      <c r="CH39" s="2" t="e">
        <f t="array" ref="CH39">IF(INDEX(Data!FM:FM,$B39)=0,#N/A,INDEX(Data!FM:FM,$B39)-Data!FM$2+INDEX($A39:CG39,,MAX(ISNUMBER($D39:CG39)*COLUMN($D39:CG39))))</f>
        <v>#N/A</v>
      </c>
      <c r="CI39" s="2" t="e">
        <f t="array" ref="CI39">IF(INDEX(Data!FN:FN,$B39)=0,#N/A,INDEX(Data!FN:FN,$B39)-Data!FN$2+INDEX($A39:CH39,,MAX(ISNUMBER($D39:CH39)*COLUMN($D39:CH39))))</f>
        <v>#N/A</v>
      </c>
      <c r="CJ39" s="2" t="e">
        <f t="array" ref="CJ39">IF(INDEX(Data!FO:FO,$B39)=0,#N/A,INDEX(Data!FO:FO,$B39)-Data!FO$2+INDEX($A39:CI39,,MAX(ISNUMBER($D39:CI39)*COLUMN($D39:CI39))))</f>
        <v>#N/A</v>
      </c>
      <c r="CK39" s="2" t="e">
        <f t="array" ref="CK39">IF(INDEX(Data!FP:FP,$B39)=0,#N/A,INDEX(Data!FP:FP,$B39)-Data!FP$2+INDEX($A39:CJ39,,MAX(ISNUMBER($D39:CJ39)*COLUMN($D39:CJ39))))</f>
        <v>#N/A</v>
      </c>
      <c r="CL39" s="2" t="e">
        <f t="array" ref="CL39">IF(INDEX(Data!FQ:FQ,$B39)=0,#N/A,INDEX(Data!FQ:FQ,$B39)-Data!FQ$2+INDEX($A39:CK39,,MAX(ISNUMBER($D39:CK39)*COLUMN($D39:CK39))))</f>
        <v>#N/A</v>
      </c>
      <c r="CM39" s="2" t="e">
        <f t="array" ref="CM39">IF(INDEX(Data!FR:FR,$B39)=0,#N/A,INDEX(Data!FR:FR,$B39)-Data!FR$2+INDEX($A39:CL39,,MAX(ISNUMBER($D39:CL39)*COLUMN($D39:CL39))))</f>
        <v>#N/A</v>
      </c>
      <c r="CN39" s="2" t="e">
        <f t="array" ref="CN39">IF(INDEX(Data!FS:FS,$B39)=0,#N/A,INDEX(Data!FS:FS,$B39)-Data!FS$2+INDEX($A39:CM39,,MAX(ISNUMBER($D39:CM39)*COLUMN($D39:CM39))))</f>
        <v>#N/A</v>
      </c>
      <c r="CO39" s="2" t="e">
        <f t="array" ref="CO39">IF(INDEX(Data!FT:FT,$B39)=0,#N/A,INDEX(Data!FT:FT,$B39)-Data!FT$2+INDEX($A39:CN39,,MAX(ISNUMBER($D39:CN39)*COLUMN($D39:CN39))))</f>
        <v>#N/A</v>
      </c>
      <c r="CP39" s="2" t="e">
        <f t="array" ref="CP39">IF(INDEX(Data!FU:FU,$B39)=0,#N/A,INDEX(Data!FU:FU,$B39)-Data!FU$2+INDEX($A39:CO39,,MAX(ISNUMBER($D39:CO39)*COLUMN($D39:CO39))))</f>
        <v>#N/A</v>
      </c>
      <c r="CQ39" s="2" t="e">
        <f t="array" ref="CQ39">IF(INDEX(Data!FV:FV,$B39)=0,#N/A,INDEX(Data!FV:FV,$B39)-Data!FV$2+INDEX($A39:CP39,,MAX(ISNUMBER($D39:CP39)*COLUMN($D39:CP39))))</f>
        <v>#N/A</v>
      </c>
      <c r="CR39" s="2" t="e">
        <f t="array" ref="CR39">IF(INDEX(Data!FW:FW,$B39)=0,#N/A,INDEX(Data!FW:FW,$B39)-Data!FW$2+INDEX($A39:CQ39,,MAX(ISNUMBER($D39:CQ39)*COLUMN($D39:CQ39))))</f>
        <v>#N/A</v>
      </c>
      <c r="CS39" s="2" t="e">
        <f t="array" ref="CS39">IF(INDEX(Data!FX:FX,$B39)=0,#N/A,INDEX(Data!FX:FX,$B39)-Data!FX$2+INDEX($A39:CR39,,MAX(ISNUMBER($D39:CR39)*COLUMN($D39:CR39))))</f>
        <v>#N/A</v>
      </c>
      <c r="CT39" s="2" t="e">
        <f t="array" ref="CT39">IF(INDEX(Data!FY:FY,$B39)=0,#N/A,INDEX(Data!FY:FY,$B39)-Data!FY$2+INDEX($A39:CS39,,MAX(ISNUMBER($D39:CS39)*COLUMN($D39:CS39))))</f>
        <v>#N/A</v>
      </c>
      <c r="CU39" s="2" t="e">
        <f t="array" ref="CU39">IF(INDEX(Data!FZ:FZ,$B39)=0,#N/A,INDEX(Data!FZ:FZ,$B39)-Data!FZ$2+INDEX($A39:CT39,,MAX(ISNUMBER($D39:CT39)*COLUMN($D39:CT39))))</f>
        <v>#N/A</v>
      </c>
      <c r="CV39" s="2" t="e">
        <f t="array" ref="CV39">IF(INDEX(Data!GA:GA,$B39)=0,#N/A,INDEX(Data!GA:GA,$B39)-Data!GA$2+INDEX($A39:CU39,,MAX(ISNUMBER($D39:CU39)*COLUMN($D39:CU39))))</f>
        <v>#N/A</v>
      </c>
      <c r="CW39" s="2" t="e">
        <f t="array" ref="CW39">IF(INDEX(Data!GB:GB,$B39)=0,#N/A,INDEX(Data!GB:GB,$B39)-Data!GB$2+INDEX($A39:CV39,,MAX(ISNUMBER($D39:CV39)*COLUMN($D39:CV39))))</f>
        <v>#N/A</v>
      </c>
      <c r="CX39" s="2" t="e">
        <f t="array" ref="CX39">IF(INDEX(Data!GC:GC,$B39)=0,#N/A,INDEX(Data!GC:GC,$B39)-Data!GC$2+INDEX($A39:CW39,,MAX(ISNUMBER($D39:CW39)*COLUMN($D39:CW39))))</f>
        <v>#N/A</v>
      </c>
      <c r="CY39" s="2" t="e">
        <f t="array" ref="CY39">IF(INDEX(Data!GD:GD,$B39)=0,#N/A,INDEX(Data!GD:GD,$B39)-Data!GD$2+INDEX($A39:CX39,,MAX(ISNUMBER($D39:CX39)*COLUMN($D39:CX39))))</f>
        <v>#N/A</v>
      </c>
      <c r="CZ39" s="2" t="e">
        <f t="array" ref="CZ39">IF(INDEX(Data!GE:GE,$B39)=0,#N/A,INDEX(Data!GE:GE,$B39)-Data!GE$2+INDEX($A39:CY39,,MAX(ISNUMBER($D39:CY39)*COLUMN($D39:CY39))))</f>
        <v>#N/A</v>
      </c>
      <c r="DA39" s="2" t="e">
        <f t="array" ref="DA39">IF(INDEX(Data!GF:GF,$B39)=0,#N/A,INDEX(Data!GF:GF,$B39)-Data!GF$2+INDEX($A39:CZ39,,MAX(ISNUMBER($D39:CZ39)*COLUMN($D39:CZ39))))</f>
        <v>#N/A</v>
      </c>
      <c r="DB39" s="2" t="e">
        <f t="array" ref="DB39">IF(INDEX(Data!GG:GG,$B39)=0,#N/A,INDEX(Data!GG:GG,$B39)-Data!GG$2+INDEX($A39:DA39,,MAX(ISNUMBER($D39:DA39)*COLUMN($D39:DA39))))</f>
        <v>#N/A</v>
      </c>
      <c r="DC39" s="2" t="e">
        <f t="array" ref="DC39">IF(INDEX(Data!GH:GH,$B39)=0,#N/A,INDEX(Data!GH:GH,$B39)-Data!GH$2+INDEX($A39:DB39,,MAX(ISNUMBER($D39:DB39)*COLUMN($D39:DB39))))</f>
        <v>#N/A</v>
      </c>
      <c r="DD39" s="2" t="e">
        <f t="array" ref="DD39">IF(INDEX(Data!GI:GI,$B39)=0,#N/A,INDEX(Data!GI:GI,$B39)-Data!GI$2+INDEX($A39:DC39,,MAX(ISNUMBER($D39:DC39)*COLUMN($D39:DC39))))</f>
        <v>#N/A</v>
      </c>
      <c r="DE39" s="2" t="e">
        <f t="array" ref="DE39">IF(INDEX(Data!GJ:GJ,$B39)=0,#N/A,INDEX(Data!GJ:GJ,$B39)-Data!GJ$2+INDEX($A39:DD39,,MAX(ISNUMBER($D39:DD39)*COLUMN($D39:DD39))))</f>
        <v>#N/A</v>
      </c>
      <c r="DF39" s="2" t="e">
        <f t="array" ref="DF39">IF(INDEX(Data!GK:GK,$B39)=0,#N/A,INDEX(Data!GK:GK,$B39)-Data!GK$2+INDEX($A39:DE39,,MAX(ISNUMBER($D39:DE39)*COLUMN($D39:DE39))))</f>
        <v>#N/A</v>
      </c>
      <c r="DG39" s="2" t="e">
        <f t="array" ref="DG39">IF(INDEX(Data!GL:GL,$B39)=0,#N/A,INDEX(Data!GL:GL,$B39)-Data!GL$2+INDEX($A39:DF39,,MAX(ISNUMBER($D39:DF39)*COLUMN($D39:DF39))))</f>
        <v>#N/A</v>
      </c>
      <c r="DH39" s="2" t="e">
        <f t="array" ref="DH39">IF(INDEX(Data!GM:GM,$B39)=0,#N/A,INDEX(Data!GM:GM,$B39)-Data!GM$2+INDEX($A39:DG39,,MAX(ISNUMBER($D39:DG39)*COLUMN($D39:DG39))))</f>
        <v>#N/A</v>
      </c>
      <c r="DI39" s="2" t="e">
        <f t="array" ref="DI39">IF(INDEX(Data!GN:GN,$B39)=0,#N/A,INDEX(Data!GN:GN,$B39)-Data!GN$2+INDEX($A39:DH39,,MAX(ISNUMBER($D39:DH39)*COLUMN($D39:DH39))))</f>
        <v>#N/A</v>
      </c>
      <c r="DJ39" s="2" t="e">
        <f t="array" ref="DJ39">IF(INDEX(Data!GO:GO,$B39)=0,#N/A,INDEX(Data!GO:GO,$B39)-Data!GO$2+INDEX($A39:DI39,,MAX(ISNUMBER($D39:DI39)*COLUMN($D39:DI39))))</f>
        <v>#N/A</v>
      </c>
      <c r="DK39" s="2" t="e">
        <f t="array" ref="DK39">IF(INDEX(Data!GP:GP,$B39)=0,#N/A,INDEX(Data!GP:GP,$B39)-Data!GP$2+INDEX($A39:DJ39,,MAX(ISNUMBER($D39:DJ39)*COLUMN($D39:DJ39))))</f>
        <v>#N/A</v>
      </c>
      <c r="DL39" s="2" t="e">
        <f t="array" ref="DL39">IF(INDEX(Data!GQ:GQ,$B39)=0,#N/A,INDEX(Data!GQ:GQ,$B39)-Data!GQ$2+INDEX($A39:DK39,,MAX(ISNUMBER($D39:DK39)*COLUMN($D39:DK39))))</f>
        <v>#N/A</v>
      </c>
      <c r="DM39" s="2" t="e">
        <f t="array" ref="DM39">IF(INDEX(Data!GR:GR,$B39)=0,#N/A,INDEX(Data!GR:GR,$B39)-Data!GR$2+INDEX($A39:DL39,,MAX(ISNUMBER($D39:DL39)*COLUMN($D39:DL39))))</f>
        <v>#N/A</v>
      </c>
      <c r="DN39" s="2" t="e">
        <f t="array" ref="DN39">IF(INDEX(Data!GS:GS,$B39)=0,#N/A,INDEX(Data!GS:GS,$B39)-Data!GS$2+INDEX($A39:DM39,,MAX(ISNUMBER($D39:DM39)*COLUMN($D39:DM39))))</f>
        <v>#N/A</v>
      </c>
      <c r="DO39" s="2" t="e">
        <f t="array" ref="DO39">IF(INDEX(Data!GT:GT,$B39)=0,#N/A,INDEX(Data!GT:GT,$B39)-Data!GT$2+INDEX($A39:DN39,,MAX(ISNUMBER($D39:DN39)*COLUMN($D39:DN39))))</f>
        <v>#N/A</v>
      </c>
      <c r="DP39" s="2" t="e">
        <f t="array" ref="DP39">IF(INDEX(Data!GU:GU,$B39)=0,#N/A,INDEX(Data!GU:GU,$B39)-Data!GU$2+INDEX($A39:DO39,,MAX(ISNUMBER($D39:DO39)*COLUMN($D39:DO39))))</f>
        <v>#N/A</v>
      </c>
      <c r="DQ39" s="2" t="e">
        <f t="array" ref="DQ39">IF(INDEX(Data!GV:GV,$B39)=0,#N/A,INDEX(Data!GV:GV,$B39)-Data!GV$2+INDEX($A39:DP39,,MAX(ISNUMBER($D39:DP39)*COLUMN($D39:DP39))))</f>
        <v>#N/A</v>
      </c>
      <c r="DR39" s="2" t="e">
        <f t="array" ref="DR39">IF(INDEX(Data!GW:GW,$B39)=0,#N/A,INDEX(Data!GW:GW,$B39)-Data!GW$2+INDEX($A39:DQ39,,MAX(ISNUMBER($D39:DQ39)*COLUMN($D39:DQ39))))</f>
        <v>#N/A</v>
      </c>
      <c r="DS39" s="2" t="e">
        <f t="array" ref="DS39">IF(INDEX(Data!GX:GX,$B39)=0,#N/A,INDEX(Data!GX:GX,$B39)-Data!GX$2+INDEX($A39:DR39,,MAX(ISNUMBER($D39:DR39)*COLUMN($D39:DR39))))</f>
        <v>#N/A</v>
      </c>
      <c r="DT39" s="2" t="e">
        <f t="array" ref="DT39">IF(INDEX(Data!GY:GY,$B39)=0,#N/A,INDEX(Data!GY:GY,$B39)-Data!GY$2+INDEX($A39:DS39,,MAX(ISNUMBER($D39:DS39)*COLUMN($D39:DS39))))</f>
        <v>#N/A</v>
      </c>
      <c r="DU39" s="2" t="e">
        <f t="array" ref="DU39">IF(INDEX(Data!GZ:GZ,$B39)=0,#N/A,INDEX(Data!GZ:GZ,$B39)-Data!GZ$2+INDEX($A39:DT39,,MAX(ISNUMBER($D39:DT39)*COLUMN($D39:DT39))))</f>
        <v>#N/A</v>
      </c>
      <c r="DV39" s="2" t="e">
        <f t="array" ref="DV39">IF(INDEX(Data!HA:HA,$B39)=0,#N/A,INDEX(Data!HA:HA,$B39)-Data!HA$2+INDEX($A39:DU39,,MAX(ISNUMBER($D39:DU39)*COLUMN($D39:DU39))))</f>
        <v>#N/A</v>
      </c>
      <c r="DW39" s="2" t="e">
        <f t="array" ref="DW39">IF(INDEX(Data!HB:HB,$B39)=0,#N/A,INDEX(Data!HB:HB,$B39)-Data!HB$2+INDEX($A39:DV39,,MAX(ISNUMBER($D39:DV39)*COLUMN($D39:DV39))))</f>
        <v>#N/A</v>
      </c>
      <c r="DX39" s="2" t="e">
        <f t="array" ref="DX39">IF(INDEX(Data!HC:HC,$B39)=0,#N/A,INDEX(Data!HC:HC,$B39)-Data!HC$2+INDEX($A39:DW39,,MAX(ISNUMBER($D39:DW39)*COLUMN($D39:DW39))))</f>
        <v>#N/A</v>
      </c>
      <c r="DY39" s="2" t="e">
        <f t="array" ref="DY39">IF(INDEX(Data!HD:HD,$B39)=0,#N/A,INDEX(Data!HD:HD,$B39)-Data!HD$2+INDEX($A39:DX39,,MAX(ISNUMBER($D39:DX39)*COLUMN($D39:DX39))))</f>
        <v>#N/A</v>
      </c>
      <c r="DZ39" s="2" t="e">
        <f t="array" ref="DZ39">IF(INDEX(Data!HE:HE,$B39)=0,#N/A,INDEX(Data!HE:HE,$B39)-Data!HE$2+INDEX($A39:DY39,,MAX(ISNUMBER($D39:DY39)*COLUMN($D39:DY39))))</f>
        <v>#N/A</v>
      </c>
      <c r="EA39" s="2" t="e">
        <f t="array" ref="EA39">IF(INDEX(Data!HF:HF,$B39)=0,#N/A,INDEX(Data!HF:HF,$B39)-Data!HF$2+INDEX($A39:DZ39,,MAX(ISNUMBER($D39:DZ39)*COLUMN($D39:DZ39))))</f>
        <v>#N/A</v>
      </c>
      <c r="EB39" s="2" t="e">
        <f t="array" ref="EB39">IF(INDEX(Data!HG:HG,$B39)=0,#N/A,INDEX(Data!HG:HG,$B39)-Data!HG$2+INDEX($A39:EA39,,MAX(ISNUMBER($D39:EA39)*COLUMN($D39:EA39))))</f>
        <v>#N/A</v>
      </c>
      <c r="EC39" s="2" t="e">
        <f t="array" ref="EC39">IF(INDEX(Data!HH:HH,$B39)=0,#N/A,INDEX(Data!HH:HH,$B39)-Data!HH$2+INDEX($A39:EB39,,MAX(ISNUMBER($D39:EB39)*COLUMN($D39:EB39))))</f>
        <v>#N/A</v>
      </c>
      <c r="ED39" s="2" t="e">
        <f t="array" ref="ED39">IF(INDEX(Data!HI:HI,$B39)=0,#N/A,INDEX(Data!HI:HI,$B39)-Data!HI$2+INDEX($A39:EC39,,MAX(ISNUMBER($D39:EC39)*COLUMN($D39:EC39))))</f>
        <v>#N/A</v>
      </c>
      <c r="EE39" s="2" t="e">
        <f t="array" ref="EE39">IF(INDEX(Data!HJ:HJ,$B39)=0,#N/A,INDEX(Data!HJ:HJ,$B39)-Data!HJ$2+INDEX($A39:ED39,,MAX(ISNUMBER($D39:ED39)*COLUMN($D39:ED39))))</f>
        <v>#N/A</v>
      </c>
      <c r="EF39" s="2" t="e">
        <f t="array" ref="EF39">IF(INDEX(Data!HK:HK,$B39)=0,#N/A,INDEX(Data!HK:HK,$B39)-Data!HK$2+INDEX($A39:EE39,,MAX(ISNUMBER($D39:EE39)*COLUMN($D39:EE39))))</f>
        <v>#N/A</v>
      </c>
      <c r="EG39" s="2" t="e">
        <f t="array" ref="EG39">IF(INDEX(Data!HL:HL,$B39)=0,#N/A,INDEX(Data!HL:HL,$B39)-Data!HL$2+INDEX($A39:EF39,,MAX(ISNUMBER($D39:EF39)*COLUMN($D39:EF39))))</f>
        <v>#N/A</v>
      </c>
      <c r="EH39" s="2" t="e">
        <f t="array" ref="EH39">IF(INDEX(Data!HM:HM,$B39)=0,#N/A,INDEX(Data!HM:HM,$B39)-Data!HM$2+INDEX($A39:EG39,,MAX(ISNUMBER($D39:EG39)*COLUMN($D39:EG39))))</f>
        <v>#N/A</v>
      </c>
      <c r="EI39" s="2" t="e">
        <f t="array" ref="EI39">IF(INDEX(Data!HN:HN,$B39)=0,#N/A,INDEX(Data!HN:HN,$B39)-Data!HN$2+INDEX($A39:EH39,,MAX(ISNUMBER($D39:EH39)*COLUMN($D39:EH39))))</f>
        <v>#N/A</v>
      </c>
    </row>
    <row r="40" spans="1:139" x14ac:dyDescent="0.25">
      <c r="A40" s="2" t="str">
        <f>Data!CG115</f>
        <v>Christian Stepanek</v>
      </c>
      <c r="B40" s="2">
        <f>MATCH(A40,Data!CG:CG,0)</f>
        <v>115</v>
      </c>
      <c r="C40" s="2">
        <f ca="1">COUNTIF(OFFSET(Data!$CJ$1:$EZ$78,B40-1,0,1),"&gt;0")</f>
        <v>26</v>
      </c>
      <c r="D40" s="2">
        <v>0</v>
      </c>
      <c r="E40" s="2">
        <f t="array" ref="E40">IF(INDEX(Data!CJ:CJ,$B40)=0,#N/A,INDEX(Data!CJ:CJ,$B40)-Data!CJ$2+INDEX($A40:D40,,MAX(ISNUMBER($D40:D40)*COLUMN($D40:D40))))</f>
        <v>1</v>
      </c>
      <c r="F40" s="2">
        <f t="array" ref="F40">IF(INDEX(Data!CK:CK,$B40)=0,#N/A,INDEX(Data!CK:CK,$B40)-Data!CK$2+INDEX($A40:E40,,MAX(ISNUMBER($D40:E40)*COLUMN($D40:E40))))</f>
        <v>2</v>
      </c>
      <c r="G40" s="2">
        <f t="array" ref="G40">IF(INDEX(Data!CL:CL,$B40)=0,#N/A,INDEX(Data!CL:CL,$B40)-Data!CL$2+INDEX($A40:F40,,MAX(ISNUMBER($D40:F40)*COLUMN($D40:F40))))</f>
        <v>3</v>
      </c>
      <c r="H40" s="2">
        <f t="array" ref="H40">IF(INDEX(Data!CM:CM,$B40)=0,#N/A,INDEX(Data!CM:CM,$B40)-Data!CM$2+INDEX($A40:G40,,MAX(ISNUMBER($D40:G40)*COLUMN($D40:G40))))</f>
        <v>3</v>
      </c>
      <c r="I40" s="2">
        <f t="array" ref="I40">IF(INDEX(Data!CN:CN,$B40)=0,#N/A,INDEX(Data!CN:CN,$B40)-Data!CN$2+INDEX($A40:H40,,MAX(ISNUMBER($D40:H40)*COLUMN($D40:H40))))</f>
        <v>3</v>
      </c>
      <c r="J40" s="2">
        <f t="array" ref="J40">IF(INDEX(Data!CO:CO,$B40)=0,#N/A,INDEX(Data!CO:CO,$B40)-Data!CO$2+INDEX($A40:I40,,MAX(ISNUMBER($D40:I40)*COLUMN($D40:I40))))</f>
        <v>5</v>
      </c>
      <c r="K40" s="2">
        <f t="array" ref="K40">IF(INDEX(Data!CP:CP,$B40)=0,#N/A,INDEX(Data!CP:CP,$B40)-Data!CP$2+INDEX($A40:J40,,MAX(ISNUMBER($D40:J40)*COLUMN($D40:J40))))</f>
        <v>6</v>
      </c>
      <c r="L40" s="2">
        <f t="array" ref="L40">IF(INDEX(Data!CQ:CQ,$B40)=0,#N/A,INDEX(Data!CQ:CQ,$B40)-Data!CQ$2+INDEX($A40:K40,,MAX(ISNUMBER($D40:K40)*COLUMN($D40:K40))))</f>
        <v>8</v>
      </c>
      <c r="M40" s="2">
        <f t="array" ref="M40">IF(INDEX(Data!CR:CR,$B40)=0,#N/A,INDEX(Data!CR:CR,$B40)-Data!CR$2+INDEX($A40:L40,,MAX(ISNUMBER($D40:L40)*COLUMN($D40:L40))))</f>
        <v>13</v>
      </c>
      <c r="N40" s="2">
        <f t="array" ref="N40">IF(INDEX(Data!CS:CS,$B40)=0,#N/A,INDEX(Data!CS:CS,$B40)-Data!CS$2+INDEX($A40:M40,,MAX(ISNUMBER($D40:M40)*COLUMN($D40:M40))))</f>
        <v>15</v>
      </c>
      <c r="O40" s="2">
        <f t="array" ref="O40">IF(INDEX(Data!CT:CT,$B40)=0,#N/A,INDEX(Data!CT:CT,$B40)-Data!CT$2+INDEX($A40:N40,,MAX(ISNUMBER($D40:N40)*COLUMN($D40:N40))))</f>
        <v>16</v>
      </c>
      <c r="P40" s="2">
        <f t="array" ref="P40">IF(INDEX(Data!CU:CU,$B40)=0,#N/A,INDEX(Data!CU:CU,$B40)-Data!CU$2+INDEX($A40:O40,,MAX(ISNUMBER($D40:O40)*COLUMN($D40:O40))))</f>
        <v>16</v>
      </c>
      <c r="Q40" s="2">
        <f t="array" ref="Q40">IF(INDEX(Data!CV:CV,$B40)=0,#N/A,INDEX(Data!CV:CV,$B40)-Data!CV$2+INDEX($A40:P40,,MAX(ISNUMBER($D40:P40)*COLUMN($D40:P40))))</f>
        <v>17</v>
      </c>
      <c r="R40" s="2">
        <f t="array" ref="R40">IF(INDEX(Data!CW:CW,$B40)=0,#N/A,INDEX(Data!CW:CW,$B40)-Data!CW$2+INDEX($A40:Q40,,MAX(ISNUMBER($D40:Q40)*COLUMN($D40:Q40))))</f>
        <v>17</v>
      </c>
      <c r="S40" s="2">
        <f t="array" ref="S40">IF(INDEX(Data!CX:CX,$B40)=0,#N/A,INDEX(Data!CX:CX,$B40)-Data!CX$2+INDEX($A40:R40,,MAX(ISNUMBER($D40:R40)*COLUMN($D40:R40))))</f>
        <v>18</v>
      </c>
      <c r="T40" s="2">
        <f t="array" ref="T40">IF(INDEX(Data!CY:CY,$B40)=0,#N/A,INDEX(Data!CY:CY,$B40)-Data!CY$2+INDEX($A40:S40,,MAX(ISNUMBER($D40:S40)*COLUMN($D40:S40))))</f>
        <v>19</v>
      </c>
      <c r="U40" s="2">
        <f t="array" ref="U40">IF(INDEX(Data!CZ:CZ,$B40)=0,#N/A,INDEX(Data!CZ:CZ,$B40)-Data!CZ$2+INDEX($A40:T40,,MAX(ISNUMBER($D40:T40)*COLUMN($D40:T40))))</f>
        <v>20</v>
      </c>
      <c r="V40" s="2">
        <f t="array" ref="V40">IF(INDEX(Data!DA:DA,$B40)=0,#N/A,INDEX(Data!DA:DA,$B40)-Data!DA$2+INDEX($A40:U40,,MAX(ISNUMBER($D40:U40)*COLUMN($D40:U40))))</f>
        <v>21</v>
      </c>
      <c r="W40" s="2">
        <f t="array" ref="W40">IF(INDEX(Data!DB:DB,$B40)=0,#N/A,INDEX(Data!DB:DB,$B40)-Data!DB$2+INDEX($A40:V40,,MAX(ISNUMBER($D40:V40)*COLUMN($D40:V40))))</f>
        <v>22</v>
      </c>
      <c r="X40" s="2">
        <f t="array" ref="X40">IF(INDEX(Data!DC:DC,$B40)=0,#N/A,INDEX(Data!DC:DC,$B40)-Data!DC$2+INDEX($A40:W40,,MAX(ISNUMBER($D40:W40)*COLUMN($D40:W40))))</f>
        <v>23</v>
      </c>
      <c r="Y40" s="2">
        <f t="array" ref="Y40">IF(INDEX(Data!DD:DD,$B40)=0,#N/A,INDEX(Data!DD:DD,$B40)-Data!DD$2+INDEX($A40:X40,,MAX(ISNUMBER($D40:X40)*COLUMN($D40:X40))))</f>
        <v>23</v>
      </c>
      <c r="Z40" s="2">
        <f t="array" ref="Z40">IF(INDEX(Data!DE:DE,$B40)=0,#N/A,INDEX(Data!DE:DE,$B40)-Data!DE$2+INDEX($A40:Y40,,MAX(ISNUMBER($D40:Y40)*COLUMN($D40:Y40))))</f>
        <v>24</v>
      </c>
      <c r="AA40" s="2">
        <f t="array" ref="AA40">IF(INDEX(Data!DF:DF,$B40)=0,#N/A,INDEX(Data!DF:DF,$B40)-Data!DF$2+INDEX($A40:Z40,,MAX(ISNUMBER($D40:Z40)*COLUMN($D40:Z40))))</f>
        <v>27</v>
      </c>
      <c r="AB40" s="2">
        <f t="array" ref="AB40">IF(INDEX(Data!DG:DG,$B40)=0,#N/A,INDEX(Data!DG:DG,$B40)-Data!DG$2+INDEX($A40:AA40,,MAX(ISNUMBER($D40:AA40)*COLUMN($D40:AA40))))</f>
        <v>28</v>
      </c>
      <c r="AC40" s="2">
        <f t="array" ref="AC40">IF(INDEX(Data!DH:DH,$B40)=0,#N/A,INDEX(Data!DH:DH,$B40)-Data!DH$2+INDEX($A40:AB40,,MAX(ISNUMBER($D40:AB40)*COLUMN($D40:AB40))))</f>
        <v>30</v>
      </c>
      <c r="AD40" s="2">
        <f t="array" ref="AD40">IF(INDEX(Data!DI:DI,$B40)=0,#N/A,INDEX(Data!DI:DI,$B40)-Data!DI$2+INDEX($A40:AC40,,MAX(ISNUMBER($D40:AC40)*COLUMN($D40:AC40))))</f>
        <v>32</v>
      </c>
      <c r="AE40" s="2" t="e">
        <f t="array" ref="AE40">IF(INDEX(Data!DJ:DJ,$B40)=0,#N/A,INDEX(Data!DJ:DJ,$B40)-Data!DJ$2+INDEX($A40:AD40,,MAX(ISNUMBER($D40:AD40)*COLUMN($D40:AD40))))</f>
        <v>#N/A</v>
      </c>
      <c r="AF40" s="2" t="e">
        <f t="array" ref="AF40">IF(INDEX(Data!DK:DK,$B40)=0,#N/A,INDEX(Data!DK:DK,$B40)-Data!DK$2+INDEX($A40:AE40,,MAX(ISNUMBER($D40:AE40)*COLUMN($D40:AE40))))</f>
        <v>#N/A</v>
      </c>
      <c r="AG40" s="2" t="e">
        <f t="array" ref="AG40">IF(INDEX(Data!DL:DL,$B40)=0,#N/A,INDEX(Data!DL:DL,$B40)-Data!DL$2+INDEX($A40:AF40,,MAX(ISNUMBER($D40:AF40)*COLUMN($D40:AF40))))</f>
        <v>#N/A</v>
      </c>
      <c r="AH40" s="2" t="e">
        <f t="array" ref="AH40">IF(INDEX(Data!DM:DM,$B40)=0,#N/A,INDEX(Data!DM:DM,$B40)-Data!DM$2+INDEX($A40:AG40,,MAX(ISNUMBER($D40:AG40)*COLUMN($D40:AG40))))</f>
        <v>#N/A</v>
      </c>
      <c r="AI40" s="2" t="e">
        <f t="array" ref="AI40">IF(INDEX(Data!DN:DN,$B40)=0,#N/A,INDEX(Data!DN:DN,$B40)-Data!DN$2+INDEX($A40:AH40,,MAX(ISNUMBER($D40:AH40)*COLUMN($D40:AH40))))</f>
        <v>#N/A</v>
      </c>
      <c r="AJ40" s="2" t="e">
        <f t="array" ref="AJ40">IF(INDEX(Data!DO:DO,$B40)=0,#N/A,INDEX(Data!DO:DO,$B40)-Data!DO$2+INDEX($A40:AI40,,MAX(ISNUMBER($D40:AI40)*COLUMN($D40:AI40))))</f>
        <v>#N/A</v>
      </c>
      <c r="AK40" s="2" t="e">
        <f t="array" ref="AK40">IF(INDEX(Data!DP:DP,$B40)=0,#N/A,INDEX(Data!DP:DP,$B40)-Data!DP$2+INDEX($A40:AJ40,,MAX(ISNUMBER($D40:AJ40)*COLUMN($D40:AJ40))))</f>
        <v>#N/A</v>
      </c>
      <c r="AL40" s="2" t="e">
        <f t="array" ref="AL40">IF(INDEX(Data!DQ:DQ,$B40)=0,#N/A,INDEX(Data!DQ:DQ,$B40)-Data!DQ$2+INDEX($A40:AK40,,MAX(ISNUMBER($D40:AK40)*COLUMN($D40:AK40))))</f>
        <v>#N/A</v>
      </c>
      <c r="AM40" s="2" t="e">
        <f t="array" ref="AM40">IF(INDEX(Data!DR:DR,$B40)=0,#N/A,INDEX(Data!DR:DR,$B40)-Data!DR$2+INDEX($A40:AL40,,MAX(ISNUMBER($D40:AL40)*COLUMN($D40:AL40))))</f>
        <v>#N/A</v>
      </c>
      <c r="AN40" s="2" t="e">
        <f t="array" ref="AN40">IF(INDEX(Data!DS:DS,$B40)=0,#N/A,INDEX(Data!DS:DS,$B40)-Data!DS$2+INDEX($A40:AM40,,MAX(ISNUMBER($D40:AM40)*COLUMN($D40:AM40))))</f>
        <v>#N/A</v>
      </c>
      <c r="AO40" s="2" t="e">
        <f t="array" ref="AO40">IF(INDEX(Data!DT:DT,$B40)=0,#N/A,INDEX(Data!DT:DT,$B40)-Data!DT$2+INDEX($A40:AN40,,MAX(ISNUMBER($D40:AN40)*COLUMN($D40:AN40))))</f>
        <v>#N/A</v>
      </c>
      <c r="AP40" s="2" t="e">
        <f t="array" ref="AP40">IF(INDEX(Data!DU:DU,$B40)=0,#N/A,INDEX(Data!DU:DU,$B40)-Data!DU$2+INDEX($A40:AO40,,MAX(ISNUMBER($D40:AO40)*COLUMN($D40:AO40))))</f>
        <v>#N/A</v>
      </c>
      <c r="AQ40" s="2" t="e">
        <f t="array" ref="AQ40">IF(INDEX(Data!DV:DV,$B40)=0,#N/A,INDEX(Data!DV:DV,$B40)-Data!DV$2+INDEX($A40:AP40,,MAX(ISNUMBER($D40:AP40)*COLUMN($D40:AP40))))</f>
        <v>#N/A</v>
      </c>
      <c r="AR40" s="2" t="e">
        <f t="array" ref="AR40">IF(INDEX(Data!DW:DW,$B40)=0,#N/A,INDEX(Data!DW:DW,$B40)-Data!DW$2+INDEX($A40:AQ40,,MAX(ISNUMBER($D40:AQ40)*COLUMN($D40:AQ40))))</f>
        <v>#N/A</v>
      </c>
      <c r="AS40" s="2" t="e">
        <f t="array" ref="AS40">IF(INDEX(Data!DX:DX,$B40)=0,#N/A,INDEX(Data!DX:DX,$B40)-Data!DX$2+INDEX($A40:AR40,,MAX(ISNUMBER($D40:AR40)*COLUMN($D40:AR40))))</f>
        <v>#N/A</v>
      </c>
      <c r="AT40" s="2" t="e">
        <f t="array" ref="AT40">IF(INDEX(Data!DY:DY,$B40)=0,#N/A,INDEX(Data!DY:DY,$B40)-Data!DY$2+INDEX($A40:AS40,,MAX(ISNUMBER($D40:AS40)*COLUMN($D40:AS40))))</f>
        <v>#N/A</v>
      </c>
      <c r="AU40" s="2" t="e">
        <f t="array" ref="AU40">IF(INDEX(Data!DZ:DZ,$B40)=0,#N/A,INDEX(Data!DZ:DZ,$B40)-Data!DZ$2+INDEX($A40:AT40,,MAX(ISNUMBER($D40:AT40)*COLUMN($D40:AT40))))</f>
        <v>#N/A</v>
      </c>
      <c r="AV40" s="2" t="e">
        <f t="array" ref="AV40">IF(INDEX(Data!EA:EA,$B40)=0,#N/A,INDEX(Data!EA:EA,$B40)-Data!EA$2+INDEX($A40:AU40,,MAX(ISNUMBER($D40:AU40)*COLUMN($D40:AU40))))</f>
        <v>#N/A</v>
      </c>
      <c r="AW40" s="2" t="e">
        <f t="array" ref="AW40">IF(INDEX(Data!EB:EB,$B40)=0,#N/A,INDEX(Data!EB:EB,$B40)-Data!EB$2+INDEX($A40:AV40,,MAX(ISNUMBER($D40:AV40)*COLUMN($D40:AV40))))</f>
        <v>#N/A</v>
      </c>
      <c r="AX40" s="2" t="e">
        <f t="array" ref="AX40">IF(INDEX(Data!EC:EC,$B40)=0,#N/A,INDEX(Data!EC:EC,$B40)-Data!EC$2+INDEX($A40:AW40,,MAX(ISNUMBER($D40:AW40)*COLUMN($D40:AW40))))</f>
        <v>#N/A</v>
      </c>
      <c r="AY40" s="2" t="e">
        <f t="array" ref="AY40">IF(INDEX(Data!ED:ED,$B40)=0,#N/A,INDEX(Data!ED:ED,$B40)-Data!ED$2+INDEX($A40:AX40,,MAX(ISNUMBER($D40:AX40)*COLUMN($D40:AX40))))</f>
        <v>#N/A</v>
      </c>
      <c r="AZ40" s="2" t="e">
        <f t="array" ref="AZ40">IF(INDEX(Data!EE:EE,$B40)=0,#N/A,INDEX(Data!EE:EE,$B40)-Data!EE$2+INDEX($A40:AY40,,MAX(ISNUMBER($D40:AY40)*COLUMN($D40:AY40))))</f>
        <v>#N/A</v>
      </c>
      <c r="BA40" s="2" t="e">
        <f t="array" ref="BA40">IF(INDEX(Data!EF:EF,$B40)=0,#N/A,INDEX(Data!EF:EF,$B40)-Data!EF$2+INDEX($A40:AZ40,,MAX(ISNUMBER($D40:AZ40)*COLUMN($D40:AZ40))))</f>
        <v>#N/A</v>
      </c>
      <c r="BB40" s="2" t="e">
        <f t="array" ref="BB40">IF(INDEX(Data!EG:EG,$B40)=0,#N/A,INDEX(Data!EG:EG,$B40)-Data!EG$2+INDEX($A40:BA40,,MAX(ISNUMBER($D40:BA40)*COLUMN($D40:BA40))))</f>
        <v>#N/A</v>
      </c>
      <c r="BC40" s="2" t="e">
        <f t="array" ref="BC40">IF(INDEX(Data!EH:EH,$B40)=0,#N/A,INDEX(Data!EH:EH,$B40)-Data!EH$2+INDEX($A40:BB40,,MAX(ISNUMBER($D40:BB40)*COLUMN($D40:BB40))))</f>
        <v>#N/A</v>
      </c>
      <c r="BD40" s="2" t="e">
        <f t="array" ref="BD40">IF(INDEX(Data!EI:EI,$B40)=0,#N/A,INDEX(Data!EI:EI,$B40)-Data!EI$2+INDEX($A40:BC40,,MAX(ISNUMBER($D40:BC40)*COLUMN($D40:BC40))))</f>
        <v>#N/A</v>
      </c>
      <c r="BE40" s="2" t="e">
        <f t="array" ref="BE40">IF(INDEX(Data!EJ:EJ,$B40)=0,#N/A,INDEX(Data!EJ:EJ,$B40)-Data!EJ$2+INDEX($A40:BD40,,MAX(ISNUMBER($D40:BD40)*COLUMN($D40:BD40))))</f>
        <v>#N/A</v>
      </c>
      <c r="BF40" s="2" t="e">
        <f t="array" ref="BF40">IF(INDEX(Data!EK:EK,$B40)=0,#N/A,INDEX(Data!EK:EK,$B40)-Data!EK$2+INDEX($A40:BE40,,MAX(ISNUMBER($D40:BE40)*COLUMN($D40:BE40))))</f>
        <v>#N/A</v>
      </c>
      <c r="BG40" s="2" t="e">
        <f t="array" ref="BG40">IF(INDEX(Data!EL:EL,$B40)=0,#N/A,INDEX(Data!EL:EL,$B40)-Data!EL$2+INDEX($A40:BF40,,MAX(ISNUMBER($D40:BF40)*COLUMN($D40:BF40))))</f>
        <v>#N/A</v>
      </c>
      <c r="BH40" s="2" t="e">
        <f t="array" ref="BH40">IF(INDEX(Data!EM:EM,$B40)=0,#N/A,INDEX(Data!EM:EM,$B40)-Data!EM$2+INDEX($A40:BG40,,MAX(ISNUMBER($D40:BG40)*COLUMN($D40:BG40))))</f>
        <v>#N/A</v>
      </c>
      <c r="BI40" s="2" t="e">
        <f t="array" ref="BI40">IF(INDEX(Data!EN:EN,$B40)=0,#N/A,INDEX(Data!EN:EN,$B40)-Data!EN$2+INDEX($A40:BH40,,MAX(ISNUMBER($D40:BH40)*COLUMN($D40:BH40))))</f>
        <v>#N/A</v>
      </c>
      <c r="BJ40" s="2" t="e">
        <f t="array" ref="BJ40">IF(INDEX(Data!EO:EO,$B40)=0,#N/A,INDEX(Data!EO:EO,$B40)-Data!EO$2+INDEX($A40:BI40,,MAX(ISNUMBER($D40:BI40)*COLUMN($D40:BI40))))</f>
        <v>#N/A</v>
      </c>
      <c r="BK40" s="2" t="e">
        <f t="array" ref="BK40">IF(INDEX(Data!EP:EP,$B40)=0,#N/A,INDEX(Data!EP:EP,$B40)-Data!EP$2+INDEX($A40:BJ40,,MAX(ISNUMBER($D40:BJ40)*COLUMN($D40:BJ40))))</f>
        <v>#N/A</v>
      </c>
      <c r="BL40" s="2" t="e">
        <f t="array" ref="BL40">IF(INDEX(Data!EQ:EQ,$B40)=0,#N/A,INDEX(Data!EQ:EQ,$B40)-Data!EQ$2+INDEX($A40:BK40,,MAX(ISNUMBER($D40:BK40)*COLUMN($D40:BK40))))</f>
        <v>#N/A</v>
      </c>
      <c r="BM40" s="2" t="e">
        <f t="array" ref="BM40">IF(INDEX(Data!ER:ER,$B40)=0,#N/A,INDEX(Data!ER:ER,$B40)-Data!ER$2+INDEX($A40:BL40,,MAX(ISNUMBER($D40:BL40)*COLUMN($D40:BL40))))</f>
        <v>#N/A</v>
      </c>
      <c r="BN40" s="2" t="e">
        <f t="array" ref="BN40">IF(INDEX(Data!ES:ES,$B40)=0,#N/A,INDEX(Data!ES:ES,$B40)-Data!ES$2+INDEX($A40:BM40,,MAX(ISNUMBER($D40:BM40)*COLUMN($D40:BM40))))</f>
        <v>#N/A</v>
      </c>
      <c r="BO40" s="2" t="e">
        <f t="array" ref="BO40">IF(INDEX(Data!ET:ET,$B40)=0,#N/A,INDEX(Data!ET:ET,$B40)-Data!ET$2+INDEX($A40:BN40,,MAX(ISNUMBER($D40:BN40)*COLUMN($D40:BN40))))</f>
        <v>#N/A</v>
      </c>
      <c r="BP40" s="2" t="e">
        <f t="array" ref="BP40">IF(INDEX(Data!EU:EU,$B40)=0,#N/A,INDEX(Data!EU:EU,$B40)-Data!EU$2+INDEX($A40:BO40,,MAX(ISNUMBER($D40:BO40)*COLUMN($D40:BO40))))</f>
        <v>#N/A</v>
      </c>
      <c r="BQ40" s="2" t="e">
        <f t="array" ref="BQ40">IF(INDEX(Data!EV:EV,$B40)=0,#N/A,INDEX(Data!EV:EV,$B40)-Data!EV$2+INDEX($A40:BP40,,MAX(ISNUMBER($D40:BP40)*COLUMN($D40:BP40))))</f>
        <v>#N/A</v>
      </c>
      <c r="BR40" s="2" t="e">
        <f t="array" ref="BR40">IF(INDEX(Data!EW:EW,$B40)=0,#N/A,INDEX(Data!EW:EW,$B40)-Data!EW$2+INDEX($A40:BQ40,,MAX(ISNUMBER($D40:BQ40)*COLUMN($D40:BQ40))))</f>
        <v>#N/A</v>
      </c>
      <c r="BS40" s="2" t="e">
        <f t="array" ref="BS40">IF(INDEX(Data!EX:EX,$B40)=0,#N/A,INDEX(Data!EX:EX,$B40)-Data!EX$2+INDEX($A40:BR40,,MAX(ISNUMBER($D40:BR40)*COLUMN($D40:BR40))))</f>
        <v>#N/A</v>
      </c>
      <c r="BT40" s="2" t="e">
        <f t="array" ref="BT40">IF(INDEX(Data!EY:EY,$B40)=0,#N/A,INDEX(Data!EY:EY,$B40)-Data!EY$2+INDEX($A40:BS40,,MAX(ISNUMBER($D40:BS40)*COLUMN($D40:BS40))))</f>
        <v>#N/A</v>
      </c>
      <c r="BU40" s="2" t="e">
        <f t="array" ref="BU40">IF(INDEX(Data!EZ:EZ,$B40)=0,#N/A,INDEX(Data!EZ:EZ,$B40)-Data!EZ$2+INDEX($A40:BT40,,MAX(ISNUMBER($D40:BT40)*COLUMN($D40:BT40))))</f>
        <v>#N/A</v>
      </c>
      <c r="BV40" s="2" t="e">
        <f t="array" ref="BV40">IF(INDEX(Data!FA:FA,$B40)=0,#N/A,INDEX(Data!FA:FA,$B40)-Data!FA$2+INDEX($A40:BU40,,MAX(ISNUMBER($D40:BU40)*COLUMN($D40:BU40))))</f>
        <v>#N/A</v>
      </c>
      <c r="BW40" s="2" t="e">
        <f t="array" ref="BW40">IF(INDEX(Data!FB:FB,$B40)=0,#N/A,INDEX(Data!FB:FB,$B40)-Data!FB$2+INDEX($A40:BV40,,MAX(ISNUMBER($D40:BV40)*COLUMN($D40:BV40))))</f>
        <v>#N/A</v>
      </c>
      <c r="BX40" s="2" t="e">
        <f t="array" ref="BX40">IF(INDEX(Data!FC:FC,$B40)=0,#N/A,INDEX(Data!FC:FC,$B40)-Data!FC$2+INDEX($A40:BW40,,MAX(ISNUMBER($D40:BW40)*COLUMN($D40:BW40))))</f>
        <v>#N/A</v>
      </c>
      <c r="BY40" s="2" t="e">
        <f t="array" ref="BY40">IF(INDEX(Data!FD:FD,$B40)=0,#N/A,INDEX(Data!FD:FD,$B40)-Data!FD$2+INDEX($A40:BX40,,MAX(ISNUMBER($D40:BX40)*COLUMN($D40:BX40))))</f>
        <v>#N/A</v>
      </c>
      <c r="BZ40" s="2" t="e">
        <f t="array" ref="BZ40">IF(INDEX(Data!FE:FE,$B40)=0,#N/A,INDEX(Data!FE:FE,$B40)-Data!FE$2+INDEX($A40:BY40,,MAX(ISNUMBER($D40:BY40)*COLUMN($D40:BY40))))</f>
        <v>#N/A</v>
      </c>
      <c r="CA40" s="2" t="e">
        <f t="array" ref="CA40">IF(INDEX(Data!FF:FF,$B40)=0,#N/A,INDEX(Data!FF:FF,$B40)-Data!FF$2+INDEX($A40:BZ40,,MAX(ISNUMBER($D40:BZ40)*COLUMN($D40:BZ40))))</f>
        <v>#N/A</v>
      </c>
      <c r="CB40" s="2" t="e">
        <f t="array" ref="CB40">IF(INDEX(Data!FG:FG,$B40)=0,#N/A,INDEX(Data!FG:FG,$B40)-Data!FG$2+INDEX($A40:CA40,,MAX(ISNUMBER($D40:CA40)*COLUMN($D40:CA40))))</f>
        <v>#N/A</v>
      </c>
      <c r="CC40" s="2" t="e">
        <f t="array" ref="CC40">IF(INDEX(Data!FH:FH,$B40)=0,#N/A,INDEX(Data!FH:FH,$B40)-Data!FH$2+INDEX($A40:CB40,,MAX(ISNUMBER($D40:CB40)*COLUMN($D40:CB40))))</f>
        <v>#N/A</v>
      </c>
      <c r="CD40" s="2" t="e">
        <f t="array" ref="CD40">IF(INDEX(Data!FI:FI,$B40)=0,#N/A,INDEX(Data!FI:FI,$B40)-Data!FI$2+INDEX($A40:CC40,,MAX(ISNUMBER($D40:CC40)*COLUMN($D40:CC40))))</f>
        <v>#N/A</v>
      </c>
      <c r="CE40" s="2" t="e">
        <f t="array" ref="CE40">IF(INDEX(Data!FJ:FJ,$B40)=0,#N/A,INDEX(Data!FJ:FJ,$B40)-Data!FJ$2+INDEX($A40:CD40,,MAX(ISNUMBER($D40:CD40)*COLUMN($D40:CD40))))</f>
        <v>#N/A</v>
      </c>
      <c r="CF40" s="2" t="e">
        <f t="array" ref="CF40">IF(INDEX(Data!FK:FK,$B40)=0,#N/A,INDEX(Data!FK:FK,$B40)-Data!FK$2+INDEX($A40:CE40,,MAX(ISNUMBER($D40:CE40)*COLUMN($D40:CE40))))</f>
        <v>#N/A</v>
      </c>
      <c r="CG40" s="2" t="e">
        <f t="array" ref="CG40">IF(INDEX(Data!FL:FL,$B40)=0,#N/A,INDEX(Data!FL:FL,$B40)-Data!FL$2+INDEX($A40:CF40,,MAX(ISNUMBER($D40:CF40)*COLUMN($D40:CF40))))</f>
        <v>#N/A</v>
      </c>
      <c r="CH40" s="2" t="e">
        <f t="array" ref="CH40">IF(INDEX(Data!FM:FM,$B40)=0,#N/A,INDEX(Data!FM:FM,$B40)-Data!FM$2+INDEX($A40:CG40,,MAX(ISNUMBER($D40:CG40)*COLUMN($D40:CG40))))</f>
        <v>#N/A</v>
      </c>
      <c r="CI40" s="2" t="e">
        <f t="array" ref="CI40">IF(INDEX(Data!FN:FN,$B40)=0,#N/A,INDEX(Data!FN:FN,$B40)-Data!FN$2+INDEX($A40:CH40,,MAX(ISNUMBER($D40:CH40)*COLUMN($D40:CH40))))</f>
        <v>#N/A</v>
      </c>
      <c r="CJ40" s="2" t="e">
        <f t="array" ref="CJ40">IF(INDEX(Data!FO:FO,$B40)=0,#N/A,INDEX(Data!FO:FO,$B40)-Data!FO$2+INDEX($A40:CI40,,MAX(ISNUMBER($D40:CI40)*COLUMN($D40:CI40))))</f>
        <v>#N/A</v>
      </c>
      <c r="CK40" s="2" t="e">
        <f t="array" ref="CK40">IF(INDEX(Data!FP:FP,$B40)=0,#N/A,INDEX(Data!FP:FP,$B40)-Data!FP$2+INDEX($A40:CJ40,,MAX(ISNUMBER($D40:CJ40)*COLUMN($D40:CJ40))))</f>
        <v>#N/A</v>
      </c>
      <c r="CL40" s="2" t="e">
        <f t="array" ref="CL40">IF(INDEX(Data!FQ:FQ,$B40)=0,#N/A,INDEX(Data!FQ:FQ,$B40)-Data!FQ$2+INDEX($A40:CK40,,MAX(ISNUMBER($D40:CK40)*COLUMN($D40:CK40))))</f>
        <v>#N/A</v>
      </c>
      <c r="CM40" s="2" t="e">
        <f t="array" ref="CM40">IF(INDEX(Data!FR:FR,$B40)=0,#N/A,INDEX(Data!FR:FR,$B40)-Data!FR$2+INDEX($A40:CL40,,MAX(ISNUMBER($D40:CL40)*COLUMN($D40:CL40))))</f>
        <v>#N/A</v>
      </c>
      <c r="CN40" s="2" t="e">
        <f t="array" ref="CN40">IF(INDEX(Data!FS:FS,$B40)=0,#N/A,INDEX(Data!FS:FS,$B40)-Data!FS$2+INDEX($A40:CM40,,MAX(ISNUMBER($D40:CM40)*COLUMN($D40:CM40))))</f>
        <v>#N/A</v>
      </c>
      <c r="CO40" s="2" t="e">
        <f t="array" ref="CO40">IF(INDEX(Data!FT:FT,$B40)=0,#N/A,INDEX(Data!FT:FT,$B40)-Data!FT$2+INDEX($A40:CN40,,MAX(ISNUMBER($D40:CN40)*COLUMN($D40:CN40))))</f>
        <v>#N/A</v>
      </c>
      <c r="CP40" s="2" t="e">
        <f t="array" ref="CP40">IF(INDEX(Data!FU:FU,$B40)=0,#N/A,INDEX(Data!FU:FU,$B40)-Data!FU$2+INDEX($A40:CO40,,MAX(ISNUMBER($D40:CO40)*COLUMN($D40:CO40))))</f>
        <v>#N/A</v>
      </c>
      <c r="CQ40" s="2" t="e">
        <f t="array" ref="CQ40">IF(INDEX(Data!FV:FV,$B40)=0,#N/A,INDEX(Data!FV:FV,$B40)-Data!FV$2+INDEX($A40:CP40,,MAX(ISNUMBER($D40:CP40)*COLUMN($D40:CP40))))</f>
        <v>#N/A</v>
      </c>
      <c r="CR40" s="2" t="e">
        <f t="array" ref="CR40">IF(INDEX(Data!FW:FW,$B40)=0,#N/A,INDEX(Data!FW:FW,$B40)-Data!FW$2+INDEX($A40:CQ40,,MAX(ISNUMBER($D40:CQ40)*COLUMN($D40:CQ40))))</f>
        <v>#N/A</v>
      </c>
      <c r="CS40" s="2" t="e">
        <f t="array" ref="CS40">IF(INDEX(Data!FX:FX,$B40)=0,#N/A,INDEX(Data!FX:FX,$B40)-Data!FX$2+INDEX($A40:CR40,,MAX(ISNUMBER($D40:CR40)*COLUMN($D40:CR40))))</f>
        <v>#N/A</v>
      </c>
      <c r="CT40" s="2" t="e">
        <f t="array" ref="CT40">IF(INDEX(Data!FY:FY,$B40)=0,#N/A,INDEX(Data!FY:FY,$B40)-Data!FY$2+INDEX($A40:CS40,,MAX(ISNUMBER($D40:CS40)*COLUMN($D40:CS40))))</f>
        <v>#N/A</v>
      </c>
      <c r="CU40" s="2" t="e">
        <f t="array" ref="CU40">IF(INDEX(Data!FZ:FZ,$B40)=0,#N/A,INDEX(Data!FZ:FZ,$B40)-Data!FZ$2+INDEX($A40:CT40,,MAX(ISNUMBER($D40:CT40)*COLUMN($D40:CT40))))</f>
        <v>#N/A</v>
      </c>
      <c r="CV40" s="2" t="e">
        <f t="array" ref="CV40">IF(INDEX(Data!GA:GA,$B40)=0,#N/A,INDEX(Data!GA:GA,$B40)-Data!GA$2+INDEX($A40:CU40,,MAX(ISNUMBER($D40:CU40)*COLUMN($D40:CU40))))</f>
        <v>#N/A</v>
      </c>
      <c r="CW40" s="2" t="e">
        <f t="array" ref="CW40">IF(INDEX(Data!GB:GB,$B40)=0,#N/A,INDEX(Data!GB:GB,$B40)-Data!GB$2+INDEX($A40:CV40,,MAX(ISNUMBER($D40:CV40)*COLUMN($D40:CV40))))</f>
        <v>#N/A</v>
      </c>
      <c r="CX40" s="2" t="e">
        <f t="array" ref="CX40">IF(INDEX(Data!GC:GC,$B40)=0,#N/A,INDEX(Data!GC:GC,$B40)-Data!GC$2+INDEX($A40:CW40,,MAX(ISNUMBER($D40:CW40)*COLUMN($D40:CW40))))</f>
        <v>#N/A</v>
      </c>
      <c r="CY40" s="2" t="e">
        <f t="array" ref="CY40">IF(INDEX(Data!GD:GD,$B40)=0,#N/A,INDEX(Data!GD:GD,$B40)-Data!GD$2+INDEX($A40:CX40,,MAX(ISNUMBER($D40:CX40)*COLUMN($D40:CX40))))</f>
        <v>#N/A</v>
      </c>
      <c r="CZ40" s="2" t="e">
        <f t="array" ref="CZ40">IF(INDEX(Data!GE:GE,$B40)=0,#N/A,INDEX(Data!GE:GE,$B40)-Data!GE$2+INDEX($A40:CY40,,MAX(ISNUMBER($D40:CY40)*COLUMN($D40:CY40))))</f>
        <v>#N/A</v>
      </c>
      <c r="DA40" s="2" t="e">
        <f t="array" ref="DA40">IF(INDEX(Data!GF:GF,$B40)=0,#N/A,INDEX(Data!GF:GF,$B40)-Data!GF$2+INDEX($A40:CZ40,,MAX(ISNUMBER($D40:CZ40)*COLUMN($D40:CZ40))))</f>
        <v>#N/A</v>
      </c>
      <c r="DB40" s="2" t="e">
        <f t="array" ref="DB40">IF(INDEX(Data!GG:GG,$B40)=0,#N/A,INDEX(Data!GG:GG,$B40)-Data!GG$2+INDEX($A40:DA40,,MAX(ISNUMBER($D40:DA40)*COLUMN($D40:DA40))))</f>
        <v>#N/A</v>
      </c>
      <c r="DC40" s="2" t="e">
        <f t="array" ref="DC40">IF(INDEX(Data!GH:GH,$B40)=0,#N/A,INDEX(Data!GH:GH,$B40)-Data!GH$2+INDEX($A40:DB40,,MAX(ISNUMBER($D40:DB40)*COLUMN($D40:DB40))))</f>
        <v>#N/A</v>
      </c>
      <c r="DD40" s="2" t="e">
        <f t="array" ref="DD40">IF(INDEX(Data!GI:GI,$B40)=0,#N/A,INDEX(Data!GI:GI,$B40)-Data!GI$2+INDEX($A40:DC40,,MAX(ISNUMBER($D40:DC40)*COLUMN($D40:DC40))))</f>
        <v>#N/A</v>
      </c>
      <c r="DE40" s="2" t="e">
        <f t="array" ref="DE40">IF(INDEX(Data!GJ:GJ,$B40)=0,#N/A,INDEX(Data!GJ:GJ,$B40)-Data!GJ$2+INDEX($A40:DD40,,MAX(ISNUMBER($D40:DD40)*COLUMN($D40:DD40))))</f>
        <v>#N/A</v>
      </c>
      <c r="DF40" s="2" t="e">
        <f t="array" ref="DF40">IF(INDEX(Data!GK:GK,$B40)=0,#N/A,INDEX(Data!GK:GK,$B40)-Data!GK$2+INDEX($A40:DE40,,MAX(ISNUMBER($D40:DE40)*COLUMN($D40:DE40))))</f>
        <v>#N/A</v>
      </c>
      <c r="DG40" s="2" t="e">
        <f t="array" ref="DG40">IF(INDEX(Data!GL:GL,$B40)=0,#N/A,INDEX(Data!GL:GL,$B40)-Data!GL$2+INDEX($A40:DF40,,MAX(ISNUMBER($D40:DF40)*COLUMN($D40:DF40))))</f>
        <v>#N/A</v>
      </c>
      <c r="DH40" s="2" t="e">
        <f t="array" ref="DH40">IF(INDEX(Data!GM:GM,$B40)=0,#N/A,INDEX(Data!GM:GM,$B40)-Data!GM$2+INDEX($A40:DG40,,MAX(ISNUMBER($D40:DG40)*COLUMN($D40:DG40))))</f>
        <v>#N/A</v>
      </c>
      <c r="DI40" s="2" t="e">
        <f t="array" ref="DI40">IF(INDEX(Data!GN:GN,$B40)=0,#N/A,INDEX(Data!GN:GN,$B40)-Data!GN$2+INDEX($A40:DH40,,MAX(ISNUMBER($D40:DH40)*COLUMN($D40:DH40))))</f>
        <v>#N/A</v>
      </c>
      <c r="DJ40" s="2" t="e">
        <f t="array" ref="DJ40">IF(INDEX(Data!GO:GO,$B40)=0,#N/A,INDEX(Data!GO:GO,$B40)-Data!GO$2+INDEX($A40:DI40,,MAX(ISNUMBER($D40:DI40)*COLUMN($D40:DI40))))</f>
        <v>#N/A</v>
      </c>
      <c r="DK40" s="2" t="e">
        <f t="array" ref="DK40">IF(INDEX(Data!GP:GP,$B40)=0,#N/A,INDEX(Data!GP:GP,$B40)-Data!GP$2+INDEX($A40:DJ40,,MAX(ISNUMBER($D40:DJ40)*COLUMN($D40:DJ40))))</f>
        <v>#N/A</v>
      </c>
      <c r="DL40" s="2" t="e">
        <f t="array" ref="DL40">IF(INDEX(Data!GQ:GQ,$B40)=0,#N/A,INDEX(Data!GQ:GQ,$B40)-Data!GQ$2+INDEX($A40:DK40,,MAX(ISNUMBER($D40:DK40)*COLUMN($D40:DK40))))</f>
        <v>#N/A</v>
      </c>
      <c r="DM40" s="2" t="e">
        <f t="array" ref="DM40">IF(INDEX(Data!GR:GR,$B40)=0,#N/A,INDEX(Data!GR:GR,$B40)-Data!GR$2+INDEX($A40:DL40,,MAX(ISNUMBER($D40:DL40)*COLUMN($D40:DL40))))</f>
        <v>#N/A</v>
      </c>
      <c r="DN40" s="2" t="e">
        <f t="array" ref="DN40">IF(INDEX(Data!GS:GS,$B40)=0,#N/A,INDEX(Data!GS:GS,$B40)-Data!GS$2+INDEX($A40:DM40,,MAX(ISNUMBER($D40:DM40)*COLUMN($D40:DM40))))</f>
        <v>#N/A</v>
      </c>
      <c r="DO40" s="2" t="e">
        <f t="array" ref="DO40">IF(INDEX(Data!GT:GT,$B40)=0,#N/A,INDEX(Data!GT:GT,$B40)-Data!GT$2+INDEX($A40:DN40,,MAX(ISNUMBER($D40:DN40)*COLUMN($D40:DN40))))</f>
        <v>#N/A</v>
      </c>
      <c r="DP40" s="2" t="e">
        <f t="array" ref="DP40">IF(INDEX(Data!GU:GU,$B40)=0,#N/A,INDEX(Data!GU:GU,$B40)-Data!GU$2+INDEX($A40:DO40,,MAX(ISNUMBER($D40:DO40)*COLUMN($D40:DO40))))</f>
        <v>#N/A</v>
      </c>
      <c r="DQ40" s="2" t="e">
        <f t="array" ref="DQ40">IF(INDEX(Data!GV:GV,$B40)=0,#N/A,INDEX(Data!GV:GV,$B40)-Data!GV$2+INDEX($A40:DP40,,MAX(ISNUMBER($D40:DP40)*COLUMN($D40:DP40))))</f>
        <v>#N/A</v>
      </c>
      <c r="DR40" s="2" t="e">
        <f t="array" ref="DR40">IF(INDEX(Data!GW:GW,$B40)=0,#N/A,INDEX(Data!GW:GW,$B40)-Data!GW$2+INDEX($A40:DQ40,,MAX(ISNUMBER($D40:DQ40)*COLUMN($D40:DQ40))))</f>
        <v>#N/A</v>
      </c>
      <c r="DS40" s="2" t="e">
        <f t="array" ref="DS40">IF(INDEX(Data!GX:GX,$B40)=0,#N/A,INDEX(Data!GX:GX,$B40)-Data!GX$2+INDEX($A40:DR40,,MAX(ISNUMBER($D40:DR40)*COLUMN($D40:DR40))))</f>
        <v>#N/A</v>
      </c>
      <c r="DT40" s="2" t="e">
        <f t="array" ref="DT40">IF(INDEX(Data!GY:GY,$B40)=0,#N/A,INDEX(Data!GY:GY,$B40)-Data!GY$2+INDEX($A40:DS40,,MAX(ISNUMBER($D40:DS40)*COLUMN($D40:DS40))))</f>
        <v>#N/A</v>
      </c>
      <c r="DU40" s="2" t="e">
        <f t="array" ref="DU40">IF(INDEX(Data!GZ:GZ,$B40)=0,#N/A,INDEX(Data!GZ:GZ,$B40)-Data!GZ$2+INDEX($A40:DT40,,MAX(ISNUMBER($D40:DT40)*COLUMN($D40:DT40))))</f>
        <v>#N/A</v>
      </c>
      <c r="DV40" s="2" t="e">
        <f t="array" ref="DV40">IF(INDEX(Data!HA:HA,$B40)=0,#N/A,INDEX(Data!HA:HA,$B40)-Data!HA$2+INDEX($A40:DU40,,MAX(ISNUMBER($D40:DU40)*COLUMN($D40:DU40))))</f>
        <v>#N/A</v>
      </c>
      <c r="DW40" s="2" t="e">
        <f t="array" ref="DW40">IF(INDEX(Data!HB:HB,$B40)=0,#N/A,INDEX(Data!HB:HB,$B40)-Data!HB$2+INDEX($A40:DV40,,MAX(ISNUMBER($D40:DV40)*COLUMN($D40:DV40))))</f>
        <v>#N/A</v>
      </c>
      <c r="DX40" s="2" t="e">
        <f t="array" ref="DX40">IF(INDEX(Data!HC:HC,$B40)=0,#N/A,INDEX(Data!HC:HC,$B40)-Data!HC$2+INDEX($A40:DW40,,MAX(ISNUMBER($D40:DW40)*COLUMN($D40:DW40))))</f>
        <v>#N/A</v>
      </c>
      <c r="DY40" s="2" t="e">
        <f t="array" ref="DY40">IF(INDEX(Data!HD:HD,$B40)=0,#N/A,INDEX(Data!HD:HD,$B40)-Data!HD$2+INDEX($A40:DX40,,MAX(ISNUMBER($D40:DX40)*COLUMN($D40:DX40))))</f>
        <v>#N/A</v>
      </c>
      <c r="DZ40" s="2" t="e">
        <f t="array" ref="DZ40">IF(INDEX(Data!HE:HE,$B40)=0,#N/A,INDEX(Data!HE:HE,$B40)-Data!HE$2+INDEX($A40:DY40,,MAX(ISNUMBER($D40:DY40)*COLUMN($D40:DY40))))</f>
        <v>#N/A</v>
      </c>
      <c r="EA40" s="2" t="e">
        <f t="array" ref="EA40">IF(INDEX(Data!HF:HF,$B40)=0,#N/A,INDEX(Data!HF:HF,$B40)-Data!HF$2+INDEX($A40:DZ40,,MAX(ISNUMBER($D40:DZ40)*COLUMN($D40:DZ40))))</f>
        <v>#N/A</v>
      </c>
      <c r="EB40" s="2" t="e">
        <f t="array" ref="EB40">IF(INDEX(Data!HG:HG,$B40)=0,#N/A,INDEX(Data!HG:HG,$B40)-Data!HG$2+INDEX($A40:EA40,,MAX(ISNUMBER($D40:EA40)*COLUMN($D40:EA40))))</f>
        <v>#N/A</v>
      </c>
      <c r="EC40" s="2" t="e">
        <f t="array" ref="EC40">IF(INDEX(Data!HH:HH,$B40)=0,#N/A,INDEX(Data!HH:HH,$B40)-Data!HH$2+INDEX($A40:EB40,,MAX(ISNUMBER($D40:EB40)*COLUMN($D40:EB40))))</f>
        <v>#N/A</v>
      </c>
      <c r="ED40" s="2" t="e">
        <f t="array" ref="ED40">IF(INDEX(Data!HI:HI,$B40)=0,#N/A,INDEX(Data!HI:HI,$B40)-Data!HI$2+INDEX($A40:EC40,,MAX(ISNUMBER($D40:EC40)*COLUMN($D40:EC40))))</f>
        <v>#N/A</v>
      </c>
      <c r="EE40" s="2" t="e">
        <f t="array" ref="EE40">IF(INDEX(Data!HJ:HJ,$B40)=0,#N/A,INDEX(Data!HJ:HJ,$B40)-Data!HJ$2+INDEX($A40:ED40,,MAX(ISNUMBER($D40:ED40)*COLUMN($D40:ED40))))</f>
        <v>#N/A</v>
      </c>
      <c r="EF40" s="2" t="e">
        <f t="array" ref="EF40">IF(INDEX(Data!HK:HK,$B40)=0,#N/A,INDEX(Data!HK:HK,$B40)-Data!HK$2+INDEX($A40:EE40,,MAX(ISNUMBER($D40:EE40)*COLUMN($D40:EE40))))</f>
        <v>#N/A</v>
      </c>
      <c r="EG40" s="2" t="e">
        <f t="array" ref="EG40">IF(INDEX(Data!HL:HL,$B40)=0,#N/A,INDEX(Data!HL:HL,$B40)-Data!HL$2+INDEX($A40:EF40,,MAX(ISNUMBER($D40:EF40)*COLUMN($D40:EF40))))</f>
        <v>#N/A</v>
      </c>
      <c r="EH40" s="2" t="e">
        <f t="array" ref="EH40">IF(INDEX(Data!HM:HM,$B40)=0,#N/A,INDEX(Data!HM:HM,$B40)-Data!HM$2+INDEX($A40:EG40,,MAX(ISNUMBER($D40:EG40)*COLUMN($D40:EG40))))</f>
        <v>#N/A</v>
      </c>
      <c r="EI40" s="2" t="e">
        <f t="array" ref="EI40">IF(INDEX(Data!HN:HN,$B40)=0,#N/A,INDEX(Data!HN:HN,$B40)-Data!HN$2+INDEX($A40:EH40,,MAX(ISNUMBER($D40:EH40)*COLUMN($D40:EH40))))</f>
        <v>#N/A</v>
      </c>
    </row>
    <row r="41" spans="1:139" x14ac:dyDescent="0.25">
      <c r="A41" s="2" t="str">
        <f>Data!CG116</f>
        <v>Manuel Schrenk</v>
      </c>
      <c r="B41" s="2">
        <f>MATCH(A41,Data!CG:CG,0)</f>
        <v>116</v>
      </c>
      <c r="C41" s="2">
        <f ca="1">COUNTIF(OFFSET(Data!$CJ$1:$EZ$78,B41-1,0,1),"&gt;0")</f>
        <v>26</v>
      </c>
      <c r="D41" s="2">
        <v>0</v>
      </c>
      <c r="E41" s="2">
        <f t="array" ref="E41">IF(INDEX(Data!CJ:CJ,$B41)=0,#N/A,INDEX(Data!CJ:CJ,$B41)-Data!CJ$2+INDEX($A41:D41,,MAX(ISNUMBER($D41:D41)*COLUMN($D41:D41))))</f>
        <v>1</v>
      </c>
      <c r="F41" s="2">
        <f t="array" ref="F41">IF(INDEX(Data!CK:CK,$B41)=0,#N/A,INDEX(Data!CK:CK,$B41)-Data!CK$2+INDEX($A41:E41,,MAX(ISNUMBER($D41:E41)*COLUMN($D41:E41))))</f>
        <v>2</v>
      </c>
      <c r="G41" s="2">
        <f t="array" ref="G41">IF(INDEX(Data!CL:CL,$B41)=0,#N/A,INDEX(Data!CL:CL,$B41)-Data!CL$2+INDEX($A41:F41,,MAX(ISNUMBER($D41:F41)*COLUMN($D41:F41))))</f>
        <v>5</v>
      </c>
      <c r="H41" s="2">
        <f t="array" ref="H41">IF(INDEX(Data!CM:CM,$B41)=0,#N/A,INDEX(Data!CM:CM,$B41)-Data!CM$2+INDEX($A41:G41,,MAX(ISNUMBER($D41:G41)*COLUMN($D41:G41))))</f>
        <v>5</v>
      </c>
      <c r="I41" s="2">
        <f t="array" ref="I41">IF(INDEX(Data!CN:CN,$B41)=0,#N/A,INDEX(Data!CN:CN,$B41)-Data!CN$2+INDEX($A41:H41,,MAX(ISNUMBER($D41:H41)*COLUMN($D41:H41))))</f>
        <v>7</v>
      </c>
      <c r="J41" s="2">
        <f t="array" ref="J41">IF(INDEX(Data!CO:CO,$B41)=0,#N/A,INDEX(Data!CO:CO,$B41)-Data!CO$2+INDEX($A41:I41,,MAX(ISNUMBER($D41:I41)*COLUMN($D41:I41))))</f>
        <v>10</v>
      </c>
      <c r="K41" s="2">
        <f t="array" ref="K41">IF(INDEX(Data!CP:CP,$B41)=0,#N/A,INDEX(Data!CP:CP,$B41)-Data!CP$2+INDEX($A41:J41,,MAX(ISNUMBER($D41:J41)*COLUMN($D41:J41))))</f>
        <v>11</v>
      </c>
      <c r="L41" s="2">
        <f t="array" ref="L41">IF(INDEX(Data!CQ:CQ,$B41)=0,#N/A,INDEX(Data!CQ:CQ,$B41)-Data!CQ$2+INDEX($A41:K41,,MAX(ISNUMBER($D41:K41)*COLUMN($D41:K41))))</f>
        <v>12</v>
      </c>
      <c r="M41" s="2">
        <f t="array" ref="M41">IF(INDEX(Data!CR:CR,$B41)=0,#N/A,INDEX(Data!CR:CR,$B41)-Data!CR$2+INDEX($A41:L41,,MAX(ISNUMBER($D41:L41)*COLUMN($D41:L41))))</f>
        <v>12</v>
      </c>
      <c r="N41" s="2">
        <f t="array" ref="N41">IF(INDEX(Data!CS:CS,$B41)=0,#N/A,INDEX(Data!CS:CS,$B41)-Data!CS$2+INDEX($A41:M41,,MAX(ISNUMBER($D41:M41)*COLUMN($D41:M41))))</f>
        <v>14</v>
      </c>
      <c r="O41" s="2">
        <f t="array" ref="O41">IF(INDEX(Data!CT:CT,$B41)=0,#N/A,INDEX(Data!CT:CT,$B41)-Data!CT$2+INDEX($A41:N41,,MAX(ISNUMBER($D41:N41)*COLUMN($D41:N41))))</f>
        <v>15</v>
      </c>
      <c r="P41" s="2">
        <f t="array" ref="P41">IF(INDEX(Data!CU:CU,$B41)=0,#N/A,INDEX(Data!CU:CU,$B41)-Data!CU$2+INDEX($A41:O41,,MAX(ISNUMBER($D41:O41)*COLUMN($D41:O41))))</f>
        <v>17</v>
      </c>
      <c r="Q41" s="2">
        <f t="array" ref="Q41">IF(INDEX(Data!CV:CV,$B41)=0,#N/A,INDEX(Data!CV:CV,$B41)-Data!CV$2+INDEX($A41:P41,,MAX(ISNUMBER($D41:P41)*COLUMN($D41:P41))))</f>
        <v>18</v>
      </c>
      <c r="R41" s="2">
        <f t="array" ref="R41">IF(INDEX(Data!CW:CW,$B41)=0,#N/A,INDEX(Data!CW:CW,$B41)-Data!CW$2+INDEX($A41:Q41,,MAX(ISNUMBER($D41:Q41)*COLUMN($D41:Q41))))</f>
        <v>19</v>
      </c>
      <c r="S41" s="2">
        <f t="array" ref="S41">IF(INDEX(Data!CX:CX,$B41)=0,#N/A,INDEX(Data!CX:CX,$B41)-Data!CX$2+INDEX($A41:R41,,MAX(ISNUMBER($D41:R41)*COLUMN($D41:R41))))</f>
        <v>20</v>
      </c>
      <c r="T41" s="2">
        <f t="array" ref="T41">IF(INDEX(Data!CY:CY,$B41)=0,#N/A,INDEX(Data!CY:CY,$B41)-Data!CY$2+INDEX($A41:S41,,MAX(ISNUMBER($D41:S41)*COLUMN($D41:S41))))</f>
        <v>21</v>
      </c>
      <c r="U41" s="2">
        <f t="array" ref="U41">IF(INDEX(Data!CZ:CZ,$B41)=0,#N/A,INDEX(Data!CZ:CZ,$B41)-Data!CZ$2+INDEX($A41:T41,,MAX(ISNUMBER($D41:T41)*COLUMN($D41:T41))))</f>
        <v>22</v>
      </c>
      <c r="V41" s="2">
        <f t="array" ref="V41">IF(INDEX(Data!DA:DA,$B41)=0,#N/A,INDEX(Data!DA:DA,$B41)-Data!DA$2+INDEX($A41:U41,,MAX(ISNUMBER($D41:U41)*COLUMN($D41:U41))))</f>
        <v>24</v>
      </c>
      <c r="W41" s="2">
        <f t="array" ref="W41">IF(INDEX(Data!DB:DB,$B41)=0,#N/A,INDEX(Data!DB:DB,$B41)-Data!DB$2+INDEX($A41:V41,,MAX(ISNUMBER($D41:V41)*COLUMN($D41:V41))))</f>
        <v>26</v>
      </c>
      <c r="X41" s="2">
        <f t="array" ref="X41">IF(INDEX(Data!DC:DC,$B41)=0,#N/A,INDEX(Data!DC:DC,$B41)-Data!DC$2+INDEX($A41:W41,,MAX(ISNUMBER($D41:W41)*COLUMN($D41:W41))))</f>
        <v>27</v>
      </c>
      <c r="Y41" s="2">
        <f t="array" ref="Y41">IF(INDEX(Data!DD:DD,$B41)=0,#N/A,INDEX(Data!DD:DD,$B41)-Data!DD$2+INDEX($A41:X41,,MAX(ISNUMBER($D41:X41)*COLUMN($D41:X41))))</f>
        <v>28</v>
      </c>
      <c r="Z41" s="2">
        <f t="array" ref="Z41">IF(INDEX(Data!DE:DE,$B41)=0,#N/A,INDEX(Data!DE:DE,$B41)-Data!DE$2+INDEX($A41:Y41,,MAX(ISNUMBER($D41:Y41)*COLUMN($D41:Y41))))</f>
        <v>29</v>
      </c>
      <c r="AA41" s="2">
        <f t="array" ref="AA41">IF(INDEX(Data!DF:DF,$B41)=0,#N/A,INDEX(Data!DF:DF,$B41)-Data!DF$2+INDEX($A41:Z41,,MAX(ISNUMBER($D41:Z41)*COLUMN($D41:Z41))))</f>
        <v>30</v>
      </c>
      <c r="AB41" s="2">
        <f t="array" ref="AB41">IF(INDEX(Data!DG:DG,$B41)=0,#N/A,INDEX(Data!DG:DG,$B41)-Data!DG$2+INDEX($A41:AA41,,MAX(ISNUMBER($D41:AA41)*COLUMN($D41:AA41))))</f>
        <v>31</v>
      </c>
      <c r="AC41" s="2">
        <f t="array" ref="AC41">IF(INDEX(Data!DH:DH,$B41)=0,#N/A,INDEX(Data!DH:DH,$B41)-Data!DH$2+INDEX($A41:AB41,,MAX(ISNUMBER($D41:AB41)*COLUMN($D41:AB41))))</f>
        <v>32</v>
      </c>
      <c r="AD41" s="2">
        <f t="array" ref="AD41">IF(INDEX(Data!DI:DI,$B41)=0,#N/A,INDEX(Data!DI:DI,$B41)-Data!DI$2+INDEX($A41:AC41,,MAX(ISNUMBER($D41:AC41)*COLUMN($D41:AC41))))</f>
        <v>34</v>
      </c>
      <c r="AE41" s="2" t="e">
        <f t="array" ref="AE41">IF(INDEX(Data!DJ:DJ,$B41)=0,#N/A,INDEX(Data!DJ:DJ,$B41)-Data!DJ$2+INDEX($A41:AD41,,MAX(ISNUMBER($D41:AD41)*COLUMN($D41:AD41))))</f>
        <v>#N/A</v>
      </c>
      <c r="AF41" s="2" t="e">
        <f t="array" ref="AF41">IF(INDEX(Data!DK:DK,$B41)=0,#N/A,INDEX(Data!DK:DK,$B41)-Data!DK$2+INDEX($A41:AE41,,MAX(ISNUMBER($D41:AE41)*COLUMN($D41:AE41))))</f>
        <v>#N/A</v>
      </c>
      <c r="AG41" s="2" t="e">
        <f t="array" ref="AG41">IF(INDEX(Data!DL:DL,$B41)=0,#N/A,INDEX(Data!DL:DL,$B41)-Data!DL$2+INDEX($A41:AF41,,MAX(ISNUMBER($D41:AF41)*COLUMN($D41:AF41))))</f>
        <v>#N/A</v>
      </c>
      <c r="AH41" s="2" t="e">
        <f t="array" ref="AH41">IF(INDEX(Data!DM:DM,$B41)=0,#N/A,INDEX(Data!DM:DM,$B41)-Data!DM$2+INDEX($A41:AG41,,MAX(ISNUMBER($D41:AG41)*COLUMN($D41:AG41))))</f>
        <v>#N/A</v>
      </c>
      <c r="AI41" s="2" t="e">
        <f t="array" ref="AI41">IF(INDEX(Data!DN:DN,$B41)=0,#N/A,INDEX(Data!DN:DN,$B41)-Data!DN$2+INDEX($A41:AH41,,MAX(ISNUMBER($D41:AH41)*COLUMN($D41:AH41))))</f>
        <v>#N/A</v>
      </c>
      <c r="AJ41" s="2" t="e">
        <f t="array" ref="AJ41">IF(INDEX(Data!DO:DO,$B41)=0,#N/A,INDEX(Data!DO:DO,$B41)-Data!DO$2+INDEX($A41:AI41,,MAX(ISNUMBER($D41:AI41)*COLUMN($D41:AI41))))</f>
        <v>#N/A</v>
      </c>
      <c r="AK41" s="2" t="e">
        <f t="array" ref="AK41">IF(INDEX(Data!DP:DP,$B41)=0,#N/A,INDEX(Data!DP:DP,$B41)-Data!DP$2+INDEX($A41:AJ41,,MAX(ISNUMBER($D41:AJ41)*COLUMN($D41:AJ41))))</f>
        <v>#N/A</v>
      </c>
      <c r="AL41" s="2" t="e">
        <f t="array" ref="AL41">IF(INDEX(Data!DQ:DQ,$B41)=0,#N/A,INDEX(Data!DQ:DQ,$B41)-Data!DQ$2+INDEX($A41:AK41,,MAX(ISNUMBER($D41:AK41)*COLUMN($D41:AK41))))</f>
        <v>#N/A</v>
      </c>
      <c r="AM41" s="2" t="e">
        <f t="array" ref="AM41">IF(INDEX(Data!DR:DR,$B41)=0,#N/A,INDEX(Data!DR:DR,$B41)-Data!DR$2+INDEX($A41:AL41,,MAX(ISNUMBER($D41:AL41)*COLUMN($D41:AL41))))</f>
        <v>#N/A</v>
      </c>
      <c r="AN41" s="2" t="e">
        <f t="array" ref="AN41">IF(INDEX(Data!DS:DS,$B41)=0,#N/A,INDEX(Data!DS:DS,$B41)-Data!DS$2+INDEX($A41:AM41,,MAX(ISNUMBER($D41:AM41)*COLUMN($D41:AM41))))</f>
        <v>#N/A</v>
      </c>
      <c r="AO41" s="2" t="e">
        <f t="array" ref="AO41">IF(INDEX(Data!DT:DT,$B41)=0,#N/A,INDEX(Data!DT:DT,$B41)-Data!DT$2+INDEX($A41:AN41,,MAX(ISNUMBER($D41:AN41)*COLUMN($D41:AN41))))</f>
        <v>#N/A</v>
      </c>
      <c r="AP41" s="2" t="e">
        <f t="array" ref="AP41">IF(INDEX(Data!DU:DU,$B41)=0,#N/A,INDEX(Data!DU:DU,$B41)-Data!DU$2+INDEX($A41:AO41,,MAX(ISNUMBER($D41:AO41)*COLUMN($D41:AO41))))</f>
        <v>#N/A</v>
      </c>
      <c r="AQ41" s="2" t="e">
        <f t="array" ref="AQ41">IF(INDEX(Data!DV:DV,$B41)=0,#N/A,INDEX(Data!DV:DV,$B41)-Data!DV$2+INDEX($A41:AP41,,MAX(ISNUMBER($D41:AP41)*COLUMN($D41:AP41))))</f>
        <v>#N/A</v>
      </c>
      <c r="AR41" s="2" t="e">
        <f t="array" ref="AR41">IF(INDEX(Data!DW:DW,$B41)=0,#N/A,INDEX(Data!DW:DW,$B41)-Data!DW$2+INDEX($A41:AQ41,,MAX(ISNUMBER($D41:AQ41)*COLUMN($D41:AQ41))))</f>
        <v>#N/A</v>
      </c>
      <c r="AS41" s="2" t="e">
        <f t="array" ref="AS41">IF(INDEX(Data!DX:DX,$B41)=0,#N/A,INDEX(Data!DX:DX,$B41)-Data!DX$2+INDEX($A41:AR41,,MAX(ISNUMBER($D41:AR41)*COLUMN($D41:AR41))))</f>
        <v>#N/A</v>
      </c>
      <c r="AT41" s="2" t="e">
        <f t="array" ref="AT41">IF(INDEX(Data!DY:DY,$B41)=0,#N/A,INDEX(Data!DY:DY,$B41)-Data!DY$2+INDEX($A41:AS41,,MAX(ISNUMBER($D41:AS41)*COLUMN($D41:AS41))))</f>
        <v>#N/A</v>
      </c>
      <c r="AU41" s="2" t="e">
        <f t="array" ref="AU41">IF(INDEX(Data!DZ:DZ,$B41)=0,#N/A,INDEX(Data!DZ:DZ,$B41)-Data!DZ$2+INDEX($A41:AT41,,MAX(ISNUMBER($D41:AT41)*COLUMN($D41:AT41))))</f>
        <v>#N/A</v>
      </c>
      <c r="AV41" s="2" t="e">
        <f t="array" ref="AV41">IF(INDEX(Data!EA:EA,$B41)=0,#N/A,INDEX(Data!EA:EA,$B41)-Data!EA$2+INDEX($A41:AU41,,MAX(ISNUMBER($D41:AU41)*COLUMN($D41:AU41))))</f>
        <v>#N/A</v>
      </c>
      <c r="AW41" s="2" t="e">
        <f t="array" ref="AW41">IF(INDEX(Data!EB:EB,$B41)=0,#N/A,INDEX(Data!EB:EB,$B41)-Data!EB$2+INDEX($A41:AV41,,MAX(ISNUMBER($D41:AV41)*COLUMN($D41:AV41))))</f>
        <v>#N/A</v>
      </c>
      <c r="AX41" s="2" t="e">
        <f t="array" ref="AX41">IF(INDEX(Data!EC:EC,$B41)=0,#N/A,INDEX(Data!EC:EC,$B41)-Data!EC$2+INDEX($A41:AW41,,MAX(ISNUMBER($D41:AW41)*COLUMN($D41:AW41))))</f>
        <v>#N/A</v>
      </c>
      <c r="AY41" s="2" t="e">
        <f t="array" ref="AY41">IF(INDEX(Data!ED:ED,$B41)=0,#N/A,INDEX(Data!ED:ED,$B41)-Data!ED$2+INDEX($A41:AX41,,MAX(ISNUMBER($D41:AX41)*COLUMN($D41:AX41))))</f>
        <v>#N/A</v>
      </c>
      <c r="AZ41" s="2" t="e">
        <f t="array" ref="AZ41">IF(INDEX(Data!EE:EE,$B41)=0,#N/A,INDEX(Data!EE:EE,$B41)-Data!EE$2+INDEX($A41:AY41,,MAX(ISNUMBER($D41:AY41)*COLUMN($D41:AY41))))</f>
        <v>#N/A</v>
      </c>
      <c r="BA41" s="2" t="e">
        <f t="array" ref="BA41">IF(INDEX(Data!EF:EF,$B41)=0,#N/A,INDEX(Data!EF:EF,$B41)-Data!EF$2+INDEX($A41:AZ41,,MAX(ISNUMBER($D41:AZ41)*COLUMN($D41:AZ41))))</f>
        <v>#N/A</v>
      </c>
      <c r="BB41" s="2" t="e">
        <f t="array" ref="BB41">IF(INDEX(Data!EG:EG,$B41)=0,#N/A,INDEX(Data!EG:EG,$B41)-Data!EG$2+INDEX($A41:BA41,,MAX(ISNUMBER($D41:BA41)*COLUMN($D41:BA41))))</f>
        <v>#N/A</v>
      </c>
      <c r="BC41" s="2" t="e">
        <f t="array" ref="BC41">IF(INDEX(Data!EH:EH,$B41)=0,#N/A,INDEX(Data!EH:EH,$B41)-Data!EH$2+INDEX($A41:BB41,,MAX(ISNUMBER($D41:BB41)*COLUMN($D41:BB41))))</f>
        <v>#N/A</v>
      </c>
      <c r="BD41" s="2" t="e">
        <f t="array" ref="BD41">IF(INDEX(Data!EI:EI,$B41)=0,#N/A,INDEX(Data!EI:EI,$B41)-Data!EI$2+INDEX($A41:BC41,,MAX(ISNUMBER($D41:BC41)*COLUMN($D41:BC41))))</f>
        <v>#N/A</v>
      </c>
      <c r="BE41" s="2" t="e">
        <f t="array" ref="BE41">IF(INDEX(Data!EJ:EJ,$B41)=0,#N/A,INDEX(Data!EJ:EJ,$B41)-Data!EJ$2+INDEX($A41:BD41,,MAX(ISNUMBER($D41:BD41)*COLUMN($D41:BD41))))</f>
        <v>#N/A</v>
      </c>
      <c r="BF41" s="2" t="e">
        <f t="array" ref="BF41">IF(INDEX(Data!EK:EK,$B41)=0,#N/A,INDEX(Data!EK:EK,$B41)-Data!EK$2+INDEX($A41:BE41,,MAX(ISNUMBER($D41:BE41)*COLUMN($D41:BE41))))</f>
        <v>#N/A</v>
      </c>
      <c r="BG41" s="2" t="e">
        <f t="array" ref="BG41">IF(INDEX(Data!EL:EL,$B41)=0,#N/A,INDEX(Data!EL:EL,$B41)-Data!EL$2+INDEX($A41:BF41,,MAX(ISNUMBER($D41:BF41)*COLUMN($D41:BF41))))</f>
        <v>#N/A</v>
      </c>
      <c r="BH41" s="2" t="e">
        <f t="array" ref="BH41">IF(INDEX(Data!EM:EM,$B41)=0,#N/A,INDEX(Data!EM:EM,$B41)-Data!EM$2+INDEX($A41:BG41,,MAX(ISNUMBER($D41:BG41)*COLUMN($D41:BG41))))</f>
        <v>#N/A</v>
      </c>
      <c r="BI41" s="2" t="e">
        <f t="array" ref="BI41">IF(INDEX(Data!EN:EN,$B41)=0,#N/A,INDEX(Data!EN:EN,$B41)-Data!EN$2+INDEX($A41:BH41,,MAX(ISNUMBER($D41:BH41)*COLUMN($D41:BH41))))</f>
        <v>#N/A</v>
      </c>
      <c r="BJ41" s="2" t="e">
        <f t="array" ref="BJ41">IF(INDEX(Data!EO:EO,$B41)=0,#N/A,INDEX(Data!EO:EO,$B41)-Data!EO$2+INDEX($A41:BI41,,MAX(ISNUMBER($D41:BI41)*COLUMN($D41:BI41))))</f>
        <v>#N/A</v>
      </c>
      <c r="BK41" s="2" t="e">
        <f t="array" ref="BK41">IF(INDEX(Data!EP:EP,$B41)=0,#N/A,INDEX(Data!EP:EP,$B41)-Data!EP$2+INDEX($A41:BJ41,,MAX(ISNUMBER($D41:BJ41)*COLUMN($D41:BJ41))))</f>
        <v>#N/A</v>
      </c>
      <c r="BL41" s="2" t="e">
        <f t="array" ref="BL41">IF(INDEX(Data!EQ:EQ,$B41)=0,#N/A,INDEX(Data!EQ:EQ,$B41)-Data!EQ$2+INDEX($A41:BK41,,MAX(ISNUMBER($D41:BK41)*COLUMN($D41:BK41))))</f>
        <v>#N/A</v>
      </c>
      <c r="BM41" s="2" t="e">
        <f t="array" ref="BM41">IF(INDEX(Data!ER:ER,$B41)=0,#N/A,INDEX(Data!ER:ER,$B41)-Data!ER$2+INDEX($A41:BL41,,MAX(ISNUMBER($D41:BL41)*COLUMN($D41:BL41))))</f>
        <v>#N/A</v>
      </c>
      <c r="BN41" s="2" t="e">
        <f t="array" ref="BN41">IF(INDEX(Data!ES:ES,$B41)=0,#N/A,INDEX(Data!ES:ES,$B41)-Data!ES$2+INDEX($A41:BM41,,MAX(ISNUMBER($D41:BM41)*COLUMN($D41:BM41))))</f>
        <v>#N/A</v>
      </c>
      <c r="BO41" s="2" t="e">
        <f t="array" ref="BO41">IF(INDEX(Data!ET:ET,$B41)=0,#N/A,INDEX(Data!ET:ET,$B41)-Data!ET$2+INDEX($A41:BN41,,MAX(ISNUMBER($D41:BN41)*COLUMN($D41:BN41))))</f>
        <v>#N/A</v>
      </c>
      <c r="BP41" s="2" t="e">
        <f t="array" ref="BP41">IF(INDEX(Data!EU:EU,$B41)=0,#N/A,INDEX(Data!EU:EU,$B41)-Data!EU$2+INDEX($A41:BO41,,MAX(ISNUMBER($D41:BO41)*COLUMN($D41:BO41))))</f>
        <v>#N/A</v>
      </c>
      <c r="BQ41" s="2" t="e">
        <f t="array" ref="BQ41">IF(INDEX(Data!EV:EV,$B41)=0,#N/A,INDEX(Data!EV:EV,$B41)-Data!EV$2+INDEX($A41:BP41,,MAX(ISNUMBER($D41:BP41)*COLUMN($D41:BP41))))</f>
        <v>#N/A</v>
      </c>
      <c r="BR41" s="2" t="e">
        <f t="array" ref="BR41">IF(INDEX(Data!EW:EW,$B41)=0,#N/A,INDEX(Data!EW:EW,$B41)-Data!EW$2+INDEX($A41:BQ41,,MAX(ISNUMBER($D41:BQ41)*COLUMN($D41:BQ41))))</f>
        <v>#N/A</v>
      </c>
      <c r="BS41" s="2" t="e">
        <f t="array" ref="BS41">IF(INDEX(Data!EX:EX,$B41)=0,#N/A,INDEX(Data!EX:EX,$B41)-Data!EX$2+INDEX($A41:BR41,,MAX(ISNUMBER($D41:BR41)*COLUMN($D41:BR41))))</f>
        <v>#N/A</v>
      </c>
      <c r="BT41" s="2" t="e">
        <f t="array" ref="BT41">IF(INDEX(Data!EY:EY,$B41)=0,#N/A,INDEX(Data!EY:EY,$B41)-Data!EY$2+INDEX($A41:BS41,,MAX(ISNUMBER($D41:BS41)*COLUMN($D41:BS41))))</f>
        <v>#N/A</v>
      </c>
      <c r="BU41" s="2" t="e">
        <f t="array" ref="BU41">IF(INDEX(Data!EZ:EZ,$B41)=0,#N/A,INDEX(Data!EZ:EZ,$B41)-Data!EZ$2+INDEX($A41:BT41,,MAX(ISNUMBER($D41:BT41)*COLUMN($D41:BT41))))</f>
        <v>#N/A</v>
      </c>
      <c r="BV41" s="2" t="e">
        <f t="array" ref="BV41">IF(INDEX(Data!FA:FA,$B41)=0,#N/A,INDEX(Data!FA:FA,$B41)-Data!FA$2+INDEX($A41:BU41,,MAX(ISNUMBER($D41:BU41)*COLUMN($D41:BU41))))</f>
        <v>#N/A</v>
      </c>
      <c r="BW41" s="2" t="e">
        <f t="array" ref="BW41">IF(INDEX(Data!FB:FB,$B41)=0,#N/A,INDEX(Data!FB:FB,$B41)-Data!FB$2+INDEX($A41:BV41,,MAX(ISNUMBER($D41:BV41)*COLUMN($D41:BV41))))</f>
        <v>#N/A</v>
      </c>
      <c r="BX41" s="2" t="e">
        <f t="array" ref="BX41">IF(INDEX(Data!FC:FC,$B41)=0,#N/A,INDEX(Data!FC:FC,$B41)-Data!FC$2+INDEX($A41:BW41,,MAX(ISNUMBER($D41:BW41)*COLUMN($D41:BW41))))</f>
        <v>#N/A</v>
      </c>
      <c r="BY41" s="2" t="e">
        <f t="array" ref="BY41">IF(INDEX(Data!FD:FD,$B41)=0,#N/A,INDEX(Data!FD:FD,$B41)-Data!FD$2+INDEX($A41:BX41,,MAX(ISNUMBER($D41:BX41)*COLUMN($D41:BX41))))</f>
        <v>#N/A</v>
      </c>
      <c r="BZ41" s="2" t="e">
        <f t="array" ref="BZ41">IF(INDEX(Data!FE:FE,$B41)=0,#N/A,INDEX(Data!FE:FE,$B41)-Data!FE$2+INDEX($A41:BY41,,MAX(ISNUMBER($D41:BY41)*COLUMN($D41:BY41))))</f>
        <v>#N/A</v>
      </c>
      <c r="CA41" s="2" t="e">
        <f t="array" ref="CA41">IF(INDEX(Data!FF:FF,$B41)=0,#N/A,INDEX(Data!FF:FF,$B41)-Data!FF$2+INDEX($A41:BZ41,,MAX(ISNUMBER($D41:BZ41)*COLUMN($D41:BZ41))))</f>
        <v>#N/A</v>
      </c>
      <c r="CB41" s="2" t="e">
        <f t="array" ref="CB41">IF(INDEX(Data!FG:FG,$B41)=0,#N/A,INDEX(Data!FG:FG,$B41)-Data!FG$2+INDEX($A41:CA41,,MAX(ISNUMBER($D41:CA41)*COLUMN($D41:CA41))))</f>
        <v>#N/A</v>
      </c>
      <c r="CC41" s="2" t="e">
        <f t="array" ref="CC41">IF(INDEX(Data!FH:FH,$B41)=0,#N/A,INDEX(Data!FH:FH,$B41)-Data!FH$2+INDEX($A41:CB41,,MAX(ISNUMBER($D41:CB41)*COLUMN($D41:CB41))))</f>
        <v>#N/A</v>
      </c>
      <c r="CD41" s="2" t="e">
        <f t="array" ref="CD41">IF(INDEX(Data!FI:FI,$B41)=0,#N/A,INDEX(Data!FI:FI,$B41)-Data!FI$2+INDEX($A41:CC41,,MAX(ISNUMBER($D41:CC41)*COLUMN($D41:CC41))))</f>
        <v>#N/A</v>
      </c>
      <c r="CE41" s="2" t="e">
        <f t="array" ref="CE41">IF(INDEX(Data!FJ:FJ,$B41)=0,#N/A,INDEX(Data!FJ:FJ,$B41)-Data!FJ$2+INDEX($A41:CD41,,MAX(ISNUMBER($D41:CD41)*COLUMN($D41:CD41))))</f>
        <v>#N/A</v>
      </c>
      <c r="CF41" s="2" t="e">
        <f t="array" ref="CF41">IF(INDEX(Data!FK:FK,$B41)=0,#N/A,INDEX(Data!FK:FK,$B41)-Data!FK$2+INDEX($A41:CE41,,MAX(ISNUMBER($D41:CE41)*COLUMN($D41:CE41))))</f>
        <v>#N/A</v>
      </c>
      <c r="CG41" s="2" t="e">
        <f t="array" ref="CG41">IF(INDEX(Data!FL:FL,$B41)=0,#N/A,INDEX(Data!FL:FL,$B41)-Data!FL$2+INDEX($A41:CF41,,MAX(ISNUMBER($D41:CF41)*COLUMN($D41:CF41))))</f>
        <v>#N/A</v>
      </c>
      <c r="CH41" s="2" t="e">
        <f t="array" ref="CH41">IF(INDEX(Data!FM:FM,$B41)=0,#N/A,INDEX(Data!FM:FM,$B41)-Data!FM$2+INDEX($A41:CG41,,MAX(ISNUMBER($D41:CG41)*COLUMN($D41:CG41))))</f>
        <v>#N/A</v>
      </c>
      <c r="CI41" s="2" t="e">
        <f t="array" ref="CI41">IF(INDEX(Data!FN:FN,$B41)=0,#N/A,INDEX(Data!FN:FN,$B41)-Data!FN$2+INDEX($A41:CH41,,MAX(ISNUMBER($D41:CH41)*COLUMN($D41:CH41))))</f>
        <v>#N/A</v>
      </c>
      <c r="CJ41" s="2" t="e">
        <f t="array" ref="CJ41">IF(INDEX(Data!FO:FO,$B41)=0,#N/A,INDEX(Data!FO:FO,$B41)-Data!FO$2+INDEX($A41:CI41,,MAX(ISNUMBER($D41:CI41)*COLUMN($D41:CI41))))</f>
        <v>#N/A</v>
      </c>
      <c r="CK41" s="2" t="e">
        <f t="array" ref="CK41">IF(INDEX(Data!FP:FP,$B41)=0,#N/A,INDEX(Data!FP:FP,$B41)-Data!FP$2+INDEX($A41:CJ41,,MAX(ISNUMBER($D41:CJ41)*COLUMN($D41:CJ41))))</f>
        <v>#N/A</v>
      </c>
      <c r="CL41" s="2" t="e">
        <f t="array" ref="CL41">IF(INDEX(Data!FQ:FQ,$B41)=0,#N/A,INDEX(Data!FQ:FQ,$B41)-Data!FQ$2+INDEX($A41:CK41,,MAX(ISNUMBER($D41:CK41)*COLUMN($D41:CK41))))</f>
        <v>#N/A</v>
      </c>
      <c r="CM41" s="2" t="e">
        <f t="array" ref="CM41">IF(INDEX(Data!FR:FR,$B41)=0,#N/A,INDEX(Data!FR:FR,$B41)-Data!FR$2+INDEX($A41:CL41,,MAX(ISNUMBER($D41:CL41)*COLUMN($D41:CL41))))</f>
        <v>#N/A</v>
      </c>
      <c r="CN41" s="2" t="e">
        <f t="array" ref="CN41">IF(INDEX(Data!FS:FS,$B41)=0,#N/A,INDEX(Data!FS:FS,$B41)-Data!FS$2+INDEX($A41:CM41,,MAX(ISNUMBER($D41:CM41)*COLUMN($D41:CM41))))</f>
        <v>#N/A</v>
      </c>
      <c r="CO41" s="2" t="e">
        <f t="array" ref="CO41">IF(INDEX(Data!FT:FT,$B41)=0,#N/A,INDEX(Data!FT:FT,$B41)-Data!FT$2+INDEX($A41:CN41,,MAX(ISNUMBER($D41:CN41)*COLUMN($D41:CN41))))</f>
        <v>#N/A</v>
      </c>
      <c r="CP41" s="2" t="e">
        <f t="array" ref="CP41">IF(INDEX(Data!FU:FU,$B41)=0,#N/A,INDEX(Data!FU:FU,$B41)-Data!FU$2+INDEX($A41:CO41,,MAX(ISNUMBER($D41:CO41)*COLUMN($D41:CO41))))</f>
        <v>#N/A</v>
      </c>
      <c r="CQ41" s="2" t="e">
        <f t="array" ref="CQ41">IF(INDEX(Data!FV:FV,$B41)=0,#N/A,INDEX(Data!FV:FV,$B41)-Data!FV$2+INDEX($A41:CP41,,MAX(ISNUMBER($D41:CP41)*COLUMN($D41:CP41))))</f>
        <v>#N/A</v>
      </c>
      <c r="CR41" s="2" t="e">
        <f t="array" ref="CR41">IF(INDEX(Data!FW:FW,$B41)=0,#N/A,INDEX(Data!FW:FW,$B41)-Data!FW$2+INDEX($A41:CQ41,,MAX(ISNUMBER($D41:CQ41)*COLUMN($D41:CQ41))))</f>
        <v>#N/A</v>
      </c>
      <c r="CS41" s="2" t="e">
        <f t="array" ref="CS41">IF(INDEX(Data!FX:FX,$B41)=0,#N/A,INDEX(Data!FX:FX,$B41)-Data!FX$2+INDEX($A41:CR41,,MAX(ISNUMBER($D41:CR41)*COLUMN($D41:CR41))))</f>
        <v>#N/A</v>
      </c>
      <c r="CT41" s="2" t="e">
        <f t="array" ref="CT41">IF(INDEX(Data!FY:FY,$B41)=0,#N/A,INDEX(Data!FY:FY,$B41)-Data!FY$2+INDEX($A41:CS41,,MAX(ISNUMBER($D41:CS41)*COLUMN($D41:CS41))))</f>
        <v>#N/A</v>
      </c>
      <c r="CU41" s="2" t="e">
        <f t="array" ref="CU41">IF(INDEX(Data!FZ:FZ,$B41)=0,#N/A,INDEX(Data!FZ:FZ,$B41)-Data!FZ$2+INDEX($A41:CT41,,MAX(ISNUMBER($D41:CT41)*COLUMN($D41:CT41))))</f>
        <v>#N/A</v>
      </c>
      <c r="CV41" s="2" t="e">
        <f t="array" ref="CV41">IF(INDEX(Data!GA:GA,$B41)=0,#N/A,INDEX(Data!GA:GA,$B41)-Data!GA$2+INDEX($A41:CU41,,MAX(ISNUMBER($D41:CU41)*COLUMN($D41:CU41))))</f>
        <v>#N/A</v>
      </c>
      <c r="CW41" s="2" t="e">
        <f t="array" ref="CW41">IF(INDEX(Data!GB:GB,$B41)=0,#N/A,INDEX(Data!GB:GB,$B41)-Data!GB$2+INDEX($A41:CV41,,MAX(ISNUMBER($D41:CV41)*COLUMN($D41:CV41))))</f>
        <v>#N/A</v>
      </c>
      <c r="CX41" s="2" t="e">
        <f t="array" ref="CX41">IF(INDEX(Data!GC:GC,$B41)=0,#N/A,INDEX(Data!GC:GC,$B41)-Data!GC$2+INDEX($A41:CW41,,MAX(ISNUMBER($D41:CW41)*COLUMN($D41:CW41))))</f>
        <v>#N/A</v>
      </c>
      <c r="CY41" s="2" t="e">
        <f t="array" ref="CY41">IF(INDEX(Data!GD:GD,$B41)=0,#N/A,INDEX(Data!GD:GD,$B41)-Data!GD$2+INDEX($A41:CX41,,MAX(ISNUMBER($D41:CX41)*COLUMN($D41:CX41))))</f>
        <v>#N/A</v>
      </c>
      <c r="CZ41" s="2" t="e">
        <f t="array" ref="CZ41">IF(INDEX(Data!GE:GE,$B41)=0,#N/A,INDEX(Data!GE:GE,$B41)-Data!GE$2+INDEX($A41:CY41,,MAX(ISNUMBER($D41:CY41)*COLUMN($D41:CY41))))</f>
        <v>#N/A</v>
      </c>
      <c r="DA41" s="2" t="e">
        <f t="array" ref="DA41">IF(INDEX(Data!GF:GF,$B41)=0,#N/A,INDEX(Data!GF:GF,$B41)-Data!GF$2+INDEX($A41:CZ41,,MAX(ISNUMBER($D41:CZ41)*COLUMN($D41:CZ41))))</f>
        <v>#N/A</v>
      </c>
      <c r="DB41" s="2" t="e">
        <f t="array" ref="DB41">IF(INDEX(Data!GG:GG,$B41)=0,#N/A,INDEX(Data!GG:GG,$B41)-Data!GG$2+INDEX($A41:DA41,,MAX(ISNUMBER($D41:DA41)*COLUMN($D41:DA41))))</f>
        <v>#N/A</v>
      </c>
      <c r="DC41" s="2" t="e">
        <f t="array" ref="DC41">IF(INDEX(Data!GH:GH,$B41)=0,#N/A,INDEX(Data!GH:GH,$B41)-Data!GH$2+INDEX($A41:DB41,,MAX(ISNUMBER($D41:DB41)*COLUMN($D41:DB41))))</f>
        <v>#N/A</v>
      </c>
      <c r="DD41" s="2" t="e">
        <f t="array" ref="DD41">IF(INDEX(Data!GI:GI,$B41)=0,#N/A,INDEX(Data!GI:GI,$B41)-Data!GI$2+INDEX($A41:DC41,,MAX(ISNUMBER($D41:DC41)*COLUMN($D41:DC41))))</f>
        <v>#N/A</v>
      </c>
      <c r="DE41" s="2" t="e">
        <f t="array" ref="DE41">IF(INDEX(Data!GJ:GJ,$B41)=0,#N/A,INDEX(Data!GJ:GJ,$B41)-Data!GJ$2+INDEX($A41:DD41,,MAX(ISNUMBER($D41:DD41)*COLUMN($D41:DD41))))</f>
        <v>#N/A</v>
      </c>
      <c r="DF41" s="2" t="e">
        <f t="array" ref="DF41">IF(INDEX(Data!GK:GK,$B41)=0,#N/A,INDEX(Data!GK:GK,$B41)-Data!GK$2+INDEX($A41:DE41,,MAX(ISNUMBER($D41:DE41)*COLUMN($D41:DE41))))</f>
        <v>#N/A</v>
      </c>
      <c r="DG41" s="2" t="e">
        <f t="array" ref="DG41">IF(INDEX(Data!GL:GL,$B41)=0,#N/A,INDEX(Data!GL:GL,$B41)-Data!GL$2+INDEX($A41:DF41,,MAX(ISNUMBER($D41:DF41)*COLUMN($D41:DF41))))</f>
        <v>#N/A</v>
      </c>
      <c r="DH41" s="2" t="e">
        <f t="array" ref="DH41">IF(INDEX(Data!GM:GM,$B41)=0,#N/A,INDEX(Data!GM:GM,$B41)-Data!GM$2+INDEX($A41:DG41,,MAX(ISNUMBER($D41:DG41)*COLUMN($D41:DG41))))</f>
        <v>#N/A</v>
      </c>
      <c r="DI41" s="2" t="e">
        <f t="array" ref="DI41">IF(INDEX(Data!GN:GN,$B41)=0,#N/A,INDEX(Data!GN:GN,$B41)-Data!GN$2+INDEX($A41:DH41,,MAX(ISNUMBER($D41:DH41)*COLUMN($D41:DH41))))</f>
        <v>#N/A</v>
      </c>
      <c r="DJ41" s="2" t="e">
        <f t="array" ref="DJ41">IF(INDEX(Data!GO:GO,$B41)=0,#N/A,INDEX(Data!GO:GO,$B41)-Data!GO$2+INDEX($A41:DI41,,MAX(ISNUMBER($D41:DI41)*COLUMN($D41:DI41))))</f>
        <v>#N/A</v>
      </c>
      <c r="DK41" s="2" t="e">
        <f t="array" ref="DK41">IF(INDEX(Data!GP:GP,$B41)=0,#N/A,INDEX(Data!GP:GP,$B41)-Data!GP$2+INDEX($A41:DJ41,,MAX(ISNUMBER($D41:DJ41)*COLUMN($D41:DJ41))))</f>
        <v>#N/A</v>
      </c>
      <c r="DL41" s="2" t="e">
        <f t="array" ref="DL41">IF(INDEX(Data!GQ:GQ,$B41)=0,#N/A,INDEX(Data!GQ:GQ,$B41)-Data!GQ$2+INDEX($A41:DK41,,MAX(ISNUMBER($D41:DK41)*COLUMN($D41:DK41))))</f>
        <v>#N/A</v>
      </c>
      <c r="DM41" s="2" t="e">
        <f t="array" ref="DM41">IF(INDEX(Data!GR:GR,$B41)=0,#N/A,INDEX(Data!GR:GR,$B41)-Data!GR$2+INDEX($A41:DL41,,MAX(ISNUMBER($D41:DL41)*COLUMN($D41:DL41))))</f>
        <v>#N/A</v>
      </c>
      <c r="DN41" s="2" t="e">
        <f t="array" ref="DN41">IF(INDEX(Data!GS:GS,$B41)=0,#N/A,INDEX(Data!GS:GS,$B41)-Data!GS$2+INDEX($A41:DM41,,MAX(ISNUMBER($D41:DM41)*COLUMN($D41:DM41))))</f>
        <v>#N/A</v>
      </c>
      <c r="DO41" s="2" t="e">
        <f t="array" ref="DO41">IF(INDEX(Data!GT:GT,$B41)=0,#N/A,INDEX(Data!GT:GT,$B41)-Data!GT$2+INDEX($A41:DN41,,MAX(ISNUMBER($D41:DN41)*COLUMN($D41:DN41))))</f>
        <v>#N/A</v>
      </c>
      <c r="DP41" s="2" t="e">
        <f t="array" ref="DP41">IF(INDEX(Data!GU:GU,$B41)=0,#N/A,INDEX(Data!GU:GU,$B41)-Data!GU$2+INDEX($A41:DO41,,MAX(ISNUMBER($D41:DO41)*COLUMN($D41:DO41))))</f>
        <v>#N/A</v>
      </c>
      <c r="DQ41" s="2" t="e">
        <f t="array" ref="DQ41">IF(INDEX(Data!GV:GV,$B41)=0,#N/A,INDEX(Data!GV:GV,$B41)-Data!GV$2+INDEX($A41:DP41,,MAX(ISNUMBER($D41:DP41)*COLUMN($D41:DP41))))</f>
        <v>#N/A</v>
      </c>
      <c r="DR41" s="2" t="e">
        <f t="array" ref="DR41">IF(INDEX(Data!GW:GW,$B41)=0,#N/A,INDEX(Data!GW:GW,$B41)-Data!GW$2+INDEX($A41:DQ41,,MAX(ISNUMBER($D41:DQ41)*COLUMN($D41:DQ41))))</f>
        <v>#N/A</v>
      </c>
      <c r="DS41" s="2" t="e">
        <f t="array" ref="DS41">IF(INDEX(Data!GX:GX,$B41)=0,#N/A,INDEX(Data!GX:GX,$B41)-Data!GX$2+INDEX($A41:DR41,,MAX(ISNUMBER($D41:DR41)*COLUMN($D41:DR41))))</f>
        <v>#N/A</v>
      </c>
      <c r="DT41" s="2" t="e">
        <f t="array" ref="DT41">IF(INDEX(Data!GY:GY,$B41)=0,#N/A,INDEX(Data!GY:GY,$B41)-Data!GY$2+INDEX($A41:DS41,,MAX(ISNUMBER($D41:DS41)*COLUMN($D41:DS41))))</f>
        <v>#N/A</v>
      </c>
      <c r="DU41" s="2" t="e">
        <f t="array" ref="DU41">IF(INDEX(Data!GZ:GZ,$B41)=0,#N/A,INDEX(Data!GZ:GZ,$B41)-Data!GZ$2+INDEX($A41:DT41,,MAX(ISNUMBER($D41:DT41)*COLUMN($D41:DT41))))</f>
        <v>#N/A</v>
      </c>
      <c r="DV41" s="2" t="e">
        <f t="array" ref="DV41">IF(INDEX(Data!HA:HA,$B41)=0,#N/A,INDEX(Data!HA:HA,$B41)-Data!HA$2+INDEX($A41:DU41,,MAX(ISNUMBER($D41:DU41)*COLUMN($D41:DU41))))</f>
        <v>#N/A</v>
      </c>
      <c r="DW41" s="2" t="e">
        <f t="array" ref="DW41">IF(INDEX(Data!HB:HB,$B41)=0,#N/A,INDEX(Data!HB:HB,$B41)-Data!HB$2+INDEX($A41:DV41,,MAX(ISNUMBER($D41:DV41)*COLUMN($D41:DV41))))</f>
        <v>#N/A</v>
      </c>
      <c r="DX41" s="2" t="e">
        <f t="array" ref="DX41">IF(INDEX(Data!HC:HC,$B41)=0,#N/A,INDEX(Data!HC:HC,$B41)-Data!HC$2+INDEX($A41:DW41,,MAX(ISNUMBER($D41:DW41)*COLUMN($D41:DW41))))</f>
        <v>#N/A</v>
      </c>
      <c r="DY41" s="2" t="e">
        <f t="array" ref="DY41">IF(INDEX(Data!HD:HD,$B41)=0,#N/A,INDEX(Data!HD:HD,$B41)-Data!HD$2+INDEX($A41:DX41,,MAX(ISNUMBER($D41:DX41)*COLUMN($D41:DX41))))</f>
        <v>#N/A</v>
      </c>
      <c r="DZ41" s="2" t="e">
        <f t="array" ref="DZ41">IF(INDEX(Data!HE:HE,$B41)=0,#N/A,INDEX(Data!HE:HE,$B41)-Data!HE$2+INDEX($A41:DY41,,MAX(ISNUMBER($D41:DY41)*COLUMN($D41:DY41))))</f>
        <v>#N/A</v>
      </c>
      <c r="EA41" s="2" t="e">
        <f t="array" ref="EA41">IF(INDEX(Data!HF:HF,$B41)=0,#N/A,INDEX(Data!HF:HF,$B41)-Data!HF$2+INDEX($A41:DZ41,,MAX(ISNUMBER($D41:DZ41)*COLUMN($D41:DZ41))))</f>
        <v>#N/A</v>
      </c>
      <c r="EB41" s="2" t="e">
        <f t="array" ref="EB41">IF(INDEX(Data!HG:HG,$B41)=0,#N/A,INDEX(Data!HG:HG,$B41)-Data!HG$2+INDEX($A41:EA41,,MAX(ISNUMBER($D41:EA41)*COLUMN($D41:EA41))))</f>
        <v>#N/A</v>
      </c>
      <c r="EC41" s="2" t="e">
        <f t="array" ref="EC41">IF(INDEX(Data!HH:HH,$B41)=0,#N/A,INDEX(Data!HH:HH,$B41)-Data!HH$2+INDEX($A41:EB41,,MAX(ISNUMBER($D41:EB41)*COLUMN($D41:EB41))))</f>
        <v>#N/A</v>
      </c>
      <c r="ED41" s="2" t="e">
        <f t="array" ref="ED41">IF(INDEX(Data!HI:HI,$B41)=0,#N/A,INDEX(Data!HI:HI,$B41)-Data!HI$2+INDEX($A41:EC41,,MAX(ISNUMBER($D41:EC41)*COLUMN($D41:EC41))))</f>
        <v>#N/A</v>
      </c>
      <c r="EE41" s="2" t="e">
        <f t="array" ref="EE41">IF(INDEX(Data!HJ:HJ,$B41)=0,#N/A,INDEX(Data!HJ:HJ,$B41)-Data!HJ$2+INDEX($A41:ED41,,MAX(ISNUMBER($D41:ED41)*COLUMN($D41:ED41))))</f>
        <v>#N/A</v>
      </c>
      <c r="EF41" s="2" t="e">
        <f t="array" ref="EF41">IF(INDEX(Data!HK:HK,$B41)=0,#N/A,INDEX(Data!HK:HK,$B41)-Data!HK$2+INDEX($A41:EE41,,MAX(ISNUMBER($D41:EE41)*COLUMN($D41:EE41))))</f>
        <v>#N/A</v>
      </c>
      <c r="EG41" s="2" t="e">
        <f t="array" ref="EG41">IF(INDEX(Data!HL:HL,$B41)=0,#N/A,INDEX(Data!HL:HL,$B41)-Data!HL$2+INDEX($A41:EF41,,MAX(ISNUMBER($D41:EF41)*COLUMN($D41:EF41))))</f>
        <v>#N/A</v>
      </c>
      <c r="EH41" s="2" t="e">
        <f t="array" ref="EH41">IF(INDEX(Data!HM:HM,$B41)=0,#N/A,INDEX(Data!HM:HM,$B41)-Data!HM$2+INDEX($A41:EG41,,MAX(ISNUMBER($D41:EG41)*COLUMN($D41:EG41))))</f>
        <v>#N/A</v>
      </c>
      <c r="EI41" s="2" t="e">
        <f t="array" ref="EI41">IF(INDEX(Data!HN:HN,$B41)=0,#N/A,INDEX(Data!HN:HN,$B41)-Data!HN$2+INDEX($A41:EH41,,MAX(ISNUMBER($D41:EH41)*COLUMN($D41:EH41))))</f>
        <v>#N/A</v>
      </c>
    </row>
    <row r="42" spans="1:139" x14ac:dyDescent="0.25">
      <c r="A42" s="2" t="str">
        <f>Data!CG117</f>
        <v>Mathias Kern</v>
      </c>
      <c r="B42" s="2">
        <f>MATCH(A42,Data!CG:CG,0)</f>
        <v>117</v>
      </c>
      <c r="C42" s="2">
        <f ca="1">COUNTIF(OFFSET(Data!$CJ$1:$EZ$78,B42-1,0,1),"&gt;0")</f>
        <v>26</v>
      </c>
      <c r="D42" s="2">
        <v>0</v>
      </c>
      <c r="E42" s="2">
        <f t="array" ref="E42">IF(INDEX(Data!CJ:CJ,$B42)=0,#N/A,INDEX(Data!CJ:CJ,$B42)-Data!CJ$2+INDEX($A42:D42,,MAX(ISNUMBER($D42:D42)*COLUMN($D42:D42))))</f>
        <v>0</v>
      </c>
      <c r="F42" s="2">
        <f t="array" ref="F42">IF(INDEX(Data!CK:CK,$B42)=0,#N/A,INDEX(Data!CK:CK,$B42)-Data!CK$2+INDEX($A42:E42,,MAX(ISNUMBER($D42:E42)*COLUMN($D42:E42))))</f>
        <v>0</v>
      </c>
      <c r="G42" s="2">
        <f t="array" ref="G42">IF(INDEX(Data!CL:CL,$B42)=0,#N/A,INDEX(Data!CL:CL,$B42)-Data!CL$2+INDEX($A42:F42,,MAX(ISNUMBER($D42:F42)*COLUMN($D42:F42))))</f>
        <v>2</v>
      </c>
      <c r="H42" s="2">
        <f t="array" ref="H42">IF(INDEX(Data!CM:CM,$B42)=0,#N/A,INDEX(Data!CM:CM,$B42)-Data!CM$2+INDEX($A42:G42,,MAX(ISNUMBER($D42:G42)*COLUMN($D42:G42))))</f>
        <v>3</v>
      </c>
      <c r="I42" s="2">
        <f t="array" ref="I42">IF(INDEX(Data!CN:CN,$B42)=0,#N/A,INDEX(Data!CN:CN,$B42)-Data!CN$2+INDEX($A42:H42,,MAX(ISNUMBER($D42:H42)*COLUMN($D42:H42))))</f>
        <v>3</v>
      </c>
      <c r="J42" s="2">
        <f t="array" ref="J42">IF(INDEX(Data!CO:CO,$B42)=0,#N/A,INDEX(Data!CO:CO,$B42)-Data!CO$2+INDEX($A42:I42,,MAX(ISNUMBER($D42:I42)*COLUMN($D42:I42))))</f>
        <v>5</v>
      </c>
      <c r="K42" s="2">
        <f t="array" ref="K42">IF(INDEX(Data!CP:CP,$B42)=0,#N/A,INDEX(Data!CP:CP,$B42)-Data!CP$2+INDEX($A42:J42,,MAX(ISNUMBER($D42:J42)*COLUMN($D42:J42))))</f>
        <v>6</v>
      </c>
      <c r="L42" s="2">
        <f t="array" ref="L42">IF(INDEX(Data!CQ:CQ,$B42)=0,#N/A,INDEX(Data!CQ:CQ,$B42)-Data!CQ$2+INDEX($A42:K42,,MAX(ISNUMBER($D42:K42)*COLUMN($D42:K42))))</f>
        <v>6</v>
      </c>
      <c r="M42" s="2">
        <f t="array" ref="M42">IF(INDEX(Data!CR:CR,$B42)=0,#N/A,INDEX(Data!CR:CR,$B42)-Data!CR$2+INDEX($A42:L42,,MAX(ISNUMBER($D42:L42)*COLUMN($D42:L42))))</f>
        <v>9</v>
      </c>
      <c r="N42" s="2">
        <f t="array" ref="N42">IF(INDEX(Data!CS:CS,$B42)=0,#N/A,INDEX(Data!CS:CS,$B42)-Data!CS$2+INDEX($A42:M42,,MAX(ISNUMBER($D42:M42)*COLUMN($D42:M42))))</f>
        <v>13</v>
      </c>
      <c r="O42" s="2">
        <f t="array" ref="O42">IF(INDEX(Data!CT:CT,$B42)=0,#N/A,INDEX(Data!CT:CT,$B42)-Data!CT$2+INDEX($A42:N42,,MAX(ISNUMBER($D42:N42)*COLUMN($D42:N42))))</f>
        <v>15</v>
      </c>
      <c r="P42" s="2">
        <f t="array" ref="P42">IF(INDEX(Data!CU:CU,$B42)=0,#N/A,INDEX(Data!CU:CU,$B42)-Data!CU$2+INDEX($A42:O42,,MAX(ISNUMBER($D42:O42)*COLUMN($D42:O42))))</f>
        <v>17</v>
      </c>
      <c r="Q42" s="2">
        <f t="array" ref="Q42">IF(INDEX(Data!CV:CV,$B42)=0,#N/A,INDEX(Data!CV:CV,$B42)-Data!CV$2+INDEX($A42:P42,,MAX(ISNUMBER($D42:P42)*COLUMN($D42:P42))))</f>
        <v>20</v>
      </c>
      <c r="R42" s="2">
        <f t="array" ref="R42">IF(INDEX(Data!CW:CW,$B42)=0,#N/A,INDEX(Data!CW:CW,$B42)-Data!CW$2+INDEX($A42:Q42,,MAX(ISNUMBER($D42:Q42)*COLUMN($D42:Q42))))</f>
        <v>22</v>
      </c>
      <c r="S42" s="2">
        <f t="array" ref="S42">IF(INDEX(Data!CX:CX,$B42)=0,#N/A,INDEX(Data!CX:CX,$B42)-Data!CX$2+INDEX($A42:R42,,MAX(ISNUMBER($D42:R42)*COLUMN($D42:R42))))</f>
        <v>22</v>
      </c>
      <c r="T42" s="2">
        <f t="array" ref="T42">IF(INDEX(Data!CY:CY,$B42)=0,#N/A,INDEX(Data!CY:CY,$B42)-Data!CY$2+INDEX($A42:S42,,MAX(ISNUMBER($D42:S42)*COLUMN($D42:S42))))</f>
        <v>25</v>
      </c>
      <c r="U42" s="2">
        <f t="array" ref="U42">IF(INDEX(Data!CZ:CZ,$B42)=0,#N/A,INDEX(Data!CZ:CZ,$B42)-Data!CZ$2+INDEX($A42:T42,,MAX(ISNUMBER($D42:T42)*COLUMN($D42:T42))))</f>
        <v>25</v>
      </c>
      <c r="V42" s="2">
        <f t="array" ref="V42">IF(INDEX(Data!DA:DA,$B42)=0,#N/A,INDEX(Data!DA:DA,$B42)-Data!DA$2+INDEX($A42:U42,,MAX(ISNUMBER($D42:U42)*COLUMN($D42:U42))))</f>
        <v>26</v>
      </c>
      <c r="W42" s="2">
        <f t="array" ref="W42">IF(INDEX(Data!DB:DB,$B42)=0,#N/A,INDEX(Data!DB:DB,$B42)-Data!DB$2+INDEX($A42:V42,,MAX(ISNUMBER($D42:V42)*COLUMN($D42:V42))))</f>
        <v>27</v>
      </c>
      <c r="X42" s="2">
        <f t="array" ref="X42">IF(INDEX(Data!DC:DC,$B42)=0,#N/A,INDEX(Data!DC:DC,$B42)-Data!DC$2+INDEX($A42:W42,,MAX(ISNUMBER($D42:W42)*COLUMN($D42:W42))))</f>
        <v>30</v>
      </c>
      <c r="Y42" s="2">
        <f t="array" ref="Y42">IF(INDEX(Data!DD:DD,$B42)=0,#N/A,INDEX(Data!DD:DD,$B42)-Data!DD$2+INDEX($A42:X42,,MAX(ISNUMBER($D42:X42)*COLUMN($D42:X42))))</f>
        <v>30</v>
      </c>
      <c r="Z42" s="2">
        <f t="array" ref="Z42">IF(INDEX(Data!DE:DE,$B42)=0,#N/A,INDEX(Data!DE:DE,$B42)-Data!DE$2+INDEX($A42:Y42,,MAX(ISNUMBER($D42:Y42)*COLUMN($D42:Y42))))</f>
        <v>31</v>
      </c>
      <c r="AA42" s="2">
        <f t="array" ref="AA42">IF(INDEX(Data!DF:DF,$B42)=0,#N/A,INDEX(Data!DF:DF,$B42)-Data!DF$2+INDEX($A42:Z42,,MAX(ISNUMBER($D42:Z42)*COLUMN($D42:Z42))))</f>
        <v>32</v>
      </c>
      <c r="AB42" s="2">
        <f t="array" ref="AB42">IF(INDEX(Data!DG:DG,$B42)=0,#N/A,INDEX(Data!DG:DG,$B42)-Data!DG$2+INDEX($A42:AA42,,MAX(ISNUMBER($D42:AA42)*COLUMN($D42:AA42))))</f>
        <v>34</v>
      </c>
      <c r="AC42" s="2">
        <f t="array" ref="AC42">IF(INDEX(Data!DH:DH,$B42)=0,#N/A,INDEX(Data!DH:DH,$B42)-Data!DH$2+INDEX($A42:AB42,,MAX(ISNUMBER($D42:AB42)*COLUMN($D42:AB42))))</f>
        <v>35</v>
      </c>
      <c r="AD42" s="2">
        <f t="array" ref="AD42">IF(INDEX(Data!DI:DI,$B42)=0,#N/A,INDEX(Data!DI:DI,$B42)-Data!DI$2+INDEX($A42:AC42,,MAX(ISNUMBER($D42:AC42)*COLUMN($D42:AC42))))</f>
        <v>37</v>
      </c>
      <c r="AE42" s="2" t="e">
        <f t="array" ref="AE42">IF(INDEX(Data!DJ:DJ,$B42)=0,#N/A,INDEX(Data!DJ:DJ,$B42)-Data!DJ$2+INDEX($A42:AD42,,MAX(ISNUMBER($D42:AD42)*COLUMN($D42:AD42))))</f>
        <v>#N/A</v>
      </c>
      <c r="AF42" s="2" t="e">
        <f t="array" ref="AF42">IF(INDEX(Data!DK:DK,$B42)=0,#N/A,INDEX(Data!DK:DK,$B42)-Data!DK$2+INDEX($A42:AE42,,MAX(ISNUMBER($D42:AE42)*COLUMN($D42:AE42))))</f>
        <v>#N/A</v>
      </c>
      <c r="AG42" s="2" t="e">
        <f t="array" ref="AG42">IF(INDEX(Data!DL:DL,$B42)=0,#N/A,INDEX(Data!DL:DL,$B42)-Data!DL$2+INDEX($A42:AF42,,MAX(ISNUMBER($D42:AF42)*COLUMN($D42:AF42))))</f>
        <v>#N/A</v>
      </c>
      <c r="AH42" s="2" t="e">
        <f t="array" ref="AH42">IF(INDEX(Data!DM:DM,$B42)=0,#N/A,INDEX(Data!DM:DM,$B42)-Data!DM$2+INDEX($A42:AG42,,MAX(ISNUMBER($D42:AG42)*COLUMN($D42:AG42))))</f>
        <v>#N/A</v>
      </c>
      <c r="AI42" s="2" t="e">
        <f t="array" ref="AI42">IF(INDEX(Data!DN:DN,$B42)=0,#N/A,INDEX(Data!DN:DN,$B42)-Data!DN$2+INDEX($A42:AH42,,MAX(ISNUMBER($D42:AH42)*COLUMN($D42:AH42))))</f>
        <v>#N/A</v>
      </c>
      <c r="AJ42" s="2" t="e">
        <f t="array" ref="AJ42">IF(INDEX(Data!DO:DO,$B42)=0,#N/A,INDEX(Data!DO:DO,$B42)-Data!DO$2+INDEX($A42:AI42,,MAX(ISNUMBER($D42:AI42)*COLUMN($D42:AI42))))</f>
        <v>#N/A</v>
      </c>
      <c r="AK42" s="2" t="e">
        <f t="array" ref="AK42">IF(INDEX(Data!DP:DP,$B42)=0,#N/A,INDEX(Data!DP:DP,$B42)-Data!DP$2+INDEX($A42:AJ42,,MAX(ISNUMBER($D42:AJ42)*COLUMN($D42:AJ42))))</f>
        <v>#N/A</v>
      </c>
      <c r="AL42" s="2" t="e">
        <f t="array" ref="AL42">IF(INDEX(Data!DQ:DQ,$B42)=0,#N/A,INDEX(Data!DQ:DQ,$B42)-Data!DQ$2+INDEX($A42:AK42,,MAX(ISNUMBER($D42:AK42)*COLUMN($D42:AK42))))</f>
        <v>#N/A</v>
      </c>
      <c r="AM42" s="2" t="e">
        <f t="array" ref="AM42">IF(INDEX(Data!DR:DR,$B42)=0,#N/A,INDEX(Data!DR:DR,$B42)-Data!DR$2+INDEX($A42:AL42,,MAX(ISNUMBER($D42:AL42)*COLUMN($D42:AL42))))</f>
        <v>#N/A</v>
      </c>
      <c r="AN42" s="2" t="e">
        <f t="array" ref="AN42">IF(INDEX(Data!DS:DS,$B42)=0,#N/A,INDEX(Data!DS:DS,$B42)-Data!DS$2+INDEX($A42:AM42,,MAX(ISNUMBER($D42:AM42)*COLUMN($D42:AM42))))</f>
        <v>#N/A</v>
      </c>
      <c r="AO42" s="2" t="e">
        <f t="array" ref="AO42">IF(INDEX(Data!DT:DT,$B42)=0,#N/A,INDEX(Data!DT:DT,$B42)-Data!DT$2+INDEX($A42:AN42,,MAX(ISNUMBER($D42:AN42)*COLUMN($D42:AN42))))</f>
        <v>#N/A</v>
      </c>
      <c r="AP42" s="2" t="e">
        <f t="array" ref="AP42">IF(INDEX(Data!DU:DU,$B42)=0,#N/A,INDEX(Data!DU:DU,$B42)-Data!DU$2+INDEX($A42:AO42,,MAX(ISNUMBER($D42:AO42)*COLUMN($D42:AO42))))</f>
        <v>#N/A</v>
      </c>
      <c r="AQ42" s="2" t="e">
        <f t="array" ref="AQ42">IF(INDEX(Data!DV:DV,$B42)=0,#N/A,INDEX(Data!DV:DV,$B42)-Data!DV$2+INDEX($A42:AP42,,MAX(ISNUMBER($D42:AP42)*COLUMN($D42:AP42))))</f>
        <v>#N/A</v>
      </c>
      <c r="AR42" s="2" t="e">
        <f t="array" ref="AR42">IF(INDEX(Data!DW:DW,$B42)=0,#N/A,INDEX(Data!DW:DW,$B42)-Data!DW$2+INDEX($A42:AQ42,,MAX(ISNUMBER($D42:AQ42)*COLUMN($D42:AQ42))))</f>
        <v>#N/A</v>
      </c>
      <c r="AS42" s="2" t="e">
        <f t="array" ref="AS42">IF(INDEX(Data!DX:DX,$B42)=0,#N/A,INDEX(Data!DX:DX,$B42)-Data!DX$2+INDEX($A42:AR42,,MAX(ISNUMBER($D42:AR42)*COLUMN($D42:AR42))))</f>
        <v>#N/A</v>
      </c>
      <c r="AT42" s="2" t="e">
        <f t="array" ref="AT42">IF(INDEX(Data!DY:DY,$B42)=0,#N/A,INDEX(Data!DY:DY,$B42)-Data!DY$2+INDEX($A42:AS42,,MAX(ISNUMBER($D42:AS42)*COLUMN($D42:AS42))))</f>
        <v>#N/A</v>
      </c>
      <c r="AU42" s="2" t="e">
        <f t="array" ref="AU42">IF(INDEX(Data!DZ:DZ,$B42)=0,#N/A,INDEX(Data!DZ:DZ,$B42)-Data!DZ$2+INDEX($A42:AT42,,MAX(ISNUMBER($D42:AT42)*COLUMN($D42:AT42))))</f>
        <v>#N/A</v>
      </c>
      <c r="AV42" s="2" t="e">
        <f t="array" ref="AV42">IF(INDEX(Data!EA:EA,$B42)=0,#N/A,INDEX(Data!EA:EA,$B42)-Data!EA$2+INDEX($A42:AU42,,MAX(ISNUMBER($D42:AU42)*COLUMN($D42:AU42))))</f>
        <v>#N/A</v>
      </c>
      <c r="AW42" s="2" t="e">
        <f t="array" ref="AW42">IF(INDEX(Data!EB:EB,$B42)=0,#N/A,INDEX(Data!EB:EB,$B42)-Data!EB$2+INDEX($A42:AV42,,MAX(ISNUMBER($D42:AV42)*COLUMN($D42:AV42))))</f>
        <v>#N/A</v>
      </c>
      <c r="AX42" s="2" t="e">
        <f t="array" ref="AX42">IF(INDEX(Data!EC:EC,$B42)=0,#N/A,INDEX(Data!EC:EC,$B42)-Data!EC$2+INDEX($A42:AW42,,MAX(ISNUMBER($D42:AW42)*COLUMN($D42:AW42))))</f>
        <v>#N/A</v>
      </c>
      <c r="AY42" s="2" t="e">
        <f t="array" ref="AY42">IF(INDEX(Data!ED:ED,$B42)=0,#N/A,INDEX(Data!ED:ED,$B42)-Data!ED$2+INDEX($A42:AX42,,MAX(ISNUMBER($D42:AX42)*COLUMN($D42:AX42))))</f>
        <v>#N/A</v>
      </c>
      <c r="AZ42" s="2" t="e">
        <f t="array" ref="AZ42">IF(INDEX(Data!EE:EE,$B42)=0,#N/A,INDEX(Data!EE:EE,$B42)-Data!EE$2+INDEX($A42:AY42,,MAX(ISNUMBER($D42:AY42)*COLUMN($D42:AY42))))</f>
        <v>#N/A</v>
      </c>
      <c r="BA42" s="2" t="e">
        <f t="array" ref="BA42">IF(INDEX(Data!EF:EF,$B42)=0,#N/A,INDEX(Data!EF:EF,$B42)-Data!EF$2+INDEX($A42:AZ42,,MAX(ISNUMBER($D42:AZ42)*COLUMN($D42:AZ42))))</f>
        <v>#N/A</v>
      </c>
      <c r="BB42" s="2" t="e">
        <f t="array" ref="BB42">IF(INDEX(Data!EG:EG,$B42)=0,#N/A,INDEX(Data!EG:EG,$B42)-Data!EG$2+INDEX($A42:BA42,,MAX(ISNUMBER($D42:BA42)*COLUMN($D42:BA42))))</f>
        <v>#N/A</v>
      </c>
      <c r="BC42" s="2" t="e">
        <f t="array" ref="BC42">IF(INDEX(Data!EH:EH,$B42)=0,#N/A,INDEX(Data!EH:EH,$B42)-Data!EH$2+INDEX($A42:BB42,,MAX(ISNUMBER($D42:BB42)*COLUMN($D42:BB42))))</f>
        <v>#N/A</v>
      </c>
      <c r="BD42" s="2" t="e">
        <f t="array" ref="BD42">IF(INDEX(Data!EI:EI,$B42)=0,#N/A,INDEX(Data!EI:EI,$B42)-Data!EI$2+INDEX($A42:BC42,,MAX(ISNUMBER($D42:BC42)*COLUMN($D42:BC42))))</f>
        <v>#N/A</v>
      </c>
      <c r="BE42" s="2" t="e">
        <f t="array" ref="BE42">IF(INDEX(Data!EJ:EJ,$B42)=0,#N/A,INDEX(Data!EJ:EJ,$B42)-Data!EJ$2+INDEX($A42:BD42,,MAX(ISNUMBER($D42:BD42)*COLUMN($D42:BD42))))</f>
        <v>#N/A</v>
      </c>
      <c r="BF42" s="2" t="e">
        <f t="array" ref="BF42">IF(INDEX(Data!EK:EK,$B42)=0,#N/A,INDEX(Data!EK:EK,$B42)-Data!EK$2+INDEX($A42:BE42,,MAX(ISNUMBER($D42:BE42)*COLUMN($D42:BE42))))</f>
        <v>#N/A</v>
      </c>
      <c r="BG42" s="2" t="e">
        <f t="array" ref="BG42">IF(INDEX(Data!EL:EL,$B42)=0,#N/A,INDEX(Data!EL:EL,$B42)-Data!EL$2+INDEX($A42:BF42,,MAX(ISNUMBER($D42:BF42)*COLUMN($D42:BF42))))</f>
        <v>#N/A</v>
      </c>
      <c r="BH42" s="2" t="e">
        <f t="array" ref="BH42">IF(INDEX(Data!EM:EM,$B42)=0,#N/A,INDEX(Data!EM:EM,$B42)-Data!EM$2+INDEX($A42:BG42,,MAX(ISNUMBER($D42:BG42)*COLUMN($D42:BG42))))</f>
        <v>#N/A</v>
      </c>
      <c r="BI42" s="2" t="e">
        <f t="array" ref="BI42">IF(INDEX(Data!EN:EN,$B42)=0,#N/A,INDEX(Data!EN:EN,$B42)-Data!EN$2+INDEX($A42:BH42,,MAX(ISNUMBER($D42:BH42)*COLUMN($D42:BH42))))</f>
        <v>#N/A</v>
      </c>
      <c r="BJ42" s="2" t="e">
        <f t="array" ref="BJ42">IF(INDEX(Data!EO:EO,$B42)=0,#N/A,INDEX(Data!EO:EO,$B42)-Data!EO$2+INDEX($A42:BI42,,MAX(ISNUMBER($D42:BI42)*COLUMN($D42:BI42))))</f>
        <v>#N/A</v>
      </c>
      <c r="BK42" s="2" t="e">
        <f t="array" ref="BK42">IF(INDEX(Data!EP:EP,$B42)=0,#N/A,INDEX(Data!EP:EP,$B42)-Data!EP$2+INDEX($A42:BJ42,,MAX(ISNUMBER($D42:BJ42)*COLUMN($D42:BJ42))))</f>
        <v>#N/A</v>
      </c>
      <c r="BL42" s="2" t="e">
        <f t="array" ref="BL42">IF(INDEX(Data!EQ:EQ,$B42)=0,#N/A,INDEX(Data!EQ:EQ,$B42)-Data!EQ$2+INDEX($A42:BK42,,MAX(ISNUMBER($D42:BK42)*COLUMN($D42:BK42))))</f>
        <v>#N/A</v>
      </c>
      <c r="BM42" s="2" t="e">
        <f t="array" ref="BM42">IF(INDEX(Data!ER:ER,$B42)=0,#N/A,INDEX(Data!ER:ER,$B42)-Data!ER$2+INDEX($A42:BL42,,MAX(ISNUMBER($D42:BL42)*COLUMN($D42:BL42))))</f>
        <v>#N/A</v>
      </c>
      <c r="BN42" s="2" t="e">
        <f t="array" ref="BN42">IF(INDEX(Data!ES:ES,$B42)=0,#N/A,INDEX(Data!ES:ES,$B42)-Data!ES$2+INDEX($A42:BM42,,MAX(ISNUMBER($D42:BM42)*COLUMN($D42:BM42))))</f>
        <v>#N/A</v>
      </c>
      <c r="BO42" s="2" t="e">
        <f t="array" ref="BO42">IF(INDEX(Data!ET:ET,$B42)=0,#N/A,INDEX(Data!ET:ET,$B42)-Data!ET$2+INDEX($A42:BN42,,MAX(ISNUMBER($D42:BN42)*COLUMN($D42:BN42))))</f>
        <v>#N/A</v>
      </c>
      <c r="BP42" s="2" t="e">
        <f t="array" ref="BP42">IF(INDEX(Data!EU:EU,$B42)=0,#N/A,INDEX(Data!EU:EU,$B42)-Data!EU$2+INDEX($A42:BO42,,MAX(ISNUMBER($D42:BO42)*COLUMN($D42:BO42))))</f>
        <v>#N/A</v>
      </c>
      <c r="BQ42" s="2" t="e">
        <f t="array" ref="BQ42">IF(INDEX(Data!EV:EV,$B42)=0,#N/A,INDEX(Data!EV:EV,$B42)-Data!EV$2+INDEX($A42:BP42,,MAX(ISNUMBER($D42:BP42)*COLUMN($D42:BP42))))</f>
        <v>#N/A</v>
      </c>
      <c r="BR42" s="2" t="e">
        <f t="array" ref="BR42">IF(INDEX(Data!EW:EW,$B42)=0,#N/A,INDEX(Data!EW:EW,$B42)-Data!EW$2+INDEX($A42:BQ42,,MAX(ISNUMBER($D42:BQ42)*COLUMN($D42:BQ42))))</f>
        <v>#N/A</v>
      </c>
      <c r="BS42" s="2" t="e">
        <f t="array" ref="BS42">IF(INDEX(Data!EX:EX,$B42)=0,#N/A,INDEX(Data!EX:EX,$B42)-Data!EX$2+INDEX($A42:BR42,,MAX(ISNUMBER($D42:BR42)*COLUMN($D42:BR42))))</f>
        <v>#N/A</v>
      </c>
      <c r="BT42" s="2" t="e">
        <f t="array" ref="BT42">IF(INDEX(Data!EY:EY,$B42)=0,#N/A,INDEX(Data!EY:EY,$B42)-Data!EY$2+INDEX($A42:BS42,,MAX(ISNUMBER($D42:BS42)*COLUMN($D42:BS42))))</f>
        <v>#N/A</v>
      </c>
      <c r="BU42" s="2" t="e">
        <f t="array" ref="BU42">IF(INDEX(Data!EZ:EZ,$B42)=0,#N/A,INDEX(Data!EZ:EZ,$B42)-Data!EZ$2+INDEX($A42:BT42,,MAX(ISNUMBER($D42:BT42)*COLUMN($D42:BT42))))</f>
        <v>#N/A</v>
      </c>
      <c r="BV42" s="2" t="e">
        <f t="array" ref="BV42">IF(INDEX(Data!FA:FA,$B42)=0,#N/A,INDEX(Data!FA:FA,$B42)-Data!FA$2+INDEX($A42:BU42,,MAX(ISNUMBER($D42:BU42)*COLUMN($D42:BU42))))</f>
        <v>#N/A</v>
      </c>
      <c r="BW42" s="2" t="e">
        <f t="array" ref="BW42">IF(INDEX(Data!FB:FB,$B42)=0,#N/A,INDEX(Data!FB:FB,$B42)-Data!FB$2+INDEX($A42:BV42,,MAX(ISNUMBER($D42:BV42)*COLUMN($D42:BV42))))</f>
        <v>#N/A</v>
      </c>
      <c r="BX42" s="2" t="e">
        <f t="array" ref="BX42">IF(INDEX(Data!FC:FC,$B42)=0,#N/A,INDEX(Data!FC:FC,$B42)-Data!FC$2+INDEX($A42:BW42,,MAX(ISNUMBER($D42:BW42)*COLUMN($D42:BW42))))</f>
        <v>#N/A</v>
      </c>
      <c r="BY42" s="2" t="e">
        <f t="array" ref="BY42">IF(INDEX(Data!FD:FD,$B42)=0,#N/A,INDEX(Data!FD:FD,$B42)-Data!FD$2+INDEX($A42:BX42,,MAX(ISNUMBER($D42:BX42)*COLUMN($D42:BX42))))</f>
        <v>#N/A</v>
      </c>
      <c r="BZ42" s="2" t="e">
        <f t="array" ref="BZ42">IF(INDEX(Data!FE:FE,$B42)=0,#N/A,INDEX(Data!FE:FE,$B42)-Data!FE$2+INDEX($A42:BY42,,MAX(ISNUMBER($D42:BY42)*COLUMN($D42:BY42))))</f>
        <v>#N/A</v>
      </c>
      <c r="CA42" s="2" t="e">
        <f t="array" ref="CA42">IF(INDEX(Data!FF:FF,$B42)=0,#N/A,INDEX(Data!FF:FF,$B42)-Data!FF$2+INDEX($A42:BZ42,,MAX(ISNUMBER($D42:BZ42)*COLUMN($D42:BZ42))))</f>
        <v>#N/A</v>
      </c>
      <c r="CB42" s="2" t="e">
        <f t="array" ref="CB42">IF(INDEX(Data!FG:FG,$B42)=0,#N/A,INDEX(Data!FG:FG,$B42)-Data!FG$2+INDEX($A42:CA42,,MAX(ISNUMBER($D42:CA42)*COLUMN($D42:CA42))))</f>
        <v>#N/A</v>
      </c>
      <c r="CC42" s="2" t="e">
        <f t="array" ref="CC42">IF(INDEX(Data!FH:FH,$B42)=0,#N/A,INDEX(Data!FH:FH,$B42)-Data!FH$2+INDEX($A42:CB42,,MAX(ISNUMBER($D42:CB42)*COLUMN($D42:CB42))))</f>
        <v>#N/A</v>
      </c>
      <c r="CD42" s="2" t="e">
        <f t="array" ref="CD42">IF(INDEX(Data!FI:FI,$B42)=0,#N/A,INDEX(Data!FI:FI,$B42)-Data!FI$2+INDEX($A42:CC42,,MAX(ISNUMBER($D42:CC42)*COLUMN($D42:CC42))))</f>
        <v>#N/A</v>
      </c>
      <c r="CE42" s="2" t="e">
        <f t="array" ref="CE42">IF(INDEX(Data!FJ:FJ,$B42)=0,#N/A,INDEX(Data!FJ:FJ,$B42)-Data!FJ$2+INDEX($A42:CD42,,MAX(ISNUMBER($D42:CD42)*COLUMN($D42:CD42))))</f>
        <v>#N/A</v>
      </c>
      <c r="CF42" s="2" t="e">
        <f t="array" ref="CF42">IF(INDEX(Data!FK:FK,$B42)=0,#N/A,INDEX(Data!FK:FK,$B42)-Data!FK$2+INDEX($A42:CE42,,MAX(ISNUMBER($D42:CE42)*COLUMN($D42:CE42))))</f>
        <v>#N/A</v>
      </c>
      <c r="CG42" s="2" t="e">
        <f t="array" ref="CG42">IF(INDEX(Data!FL:FL,$B42)=0,#N/A,INDEX(Data!FL:FL,$B42)-Data!FL$2+INDEX($A42:CF42,,MAX(ISNUMBER($D42:CF42)*COLUMN($D42:CF42))))</f>
        <v>#N/A</v>
      </c>
      <c r="CH42" s="2" t="e">
        <f t="array" ref="CH42">IF(INDEX(Data!FM:FM,$B42)=0,#N/A,INDEX(Data!FM:FM,$B42)-Data!FM$2+INDEX($A42:CG42,,MAX(ISNUMBER($D42:CG42)*COLUMN($D42:CG42))))</f>
        <v>#N/A</v>
      </c>
      <c r="CI42" s="2" t="e">
        <f t="array" ref="CI42">IF(INDEX(Data!FN:FN,$B42)=0,#N/A,INDEX(Data!FN:FN,$B42)-Data!FN$2+INDEX($A42:CH42,,MAX(ISNUMBER($D42:CH42)*COLUMN($D42:CH42))))</f>
        <v>#N/A</v>
      </c>
      <c r="CJ42" s="2" t="e">
        <f t="array" ref="CJ42">IF(INDEX(Data!FO:FO,$B42)=0,#N/A,INDEX(Data!FO:FO,$B42)-Data!FO$2+INDEX($A42:CI42,,MAX(ISNUMBER($D42:CI42)*COLUMN($D42:CI42))))</f>
        <v>#N/A</v>
      </c>
      <c r="CK42" s="2" t="e">
        <f t="array" ref="CK42">IF(INDEX(Data!FP:FP,$B42)=0,#N/A,INDEX(Data!FP:FP,$B42)-Data!FP$2+INDEX($A42:CJ42,,MAX(ISNUMBER($D42:CJ42)*COLUMN($D42:CJ42))))</f>
        <v>#N/A</v>
      </c>
      <c r="CL42" s="2" t="e">
        <f t="array" ref="CL42">IF(INDEX(Data!FQ:FQ,$B42)=0,#N/A,INDEX(Data!FQ:FQ,$B42)-Data!FQ$2+INDEX($A42:CK42,,MAX(ISNUMBER($D42:CK42)*COLUMN($D42:CK42))))</f>
        <v>#N/A</v>
      </c>
      <c r="CM42" s="2" t="e">
        <f t="array" ref="CM42">IF(INDEX(Data!FR:FR,$B42)=0,#N/A,INDEX(Data!FR:FR,$B42)-Data!FR$2+INDEX($A42:CL42,,MAX(ISNUMBER($D42:CL42)*COLUMN($D42:CL42))))</f>
        <v>#N/A</v>
      </c>
      <c r="CN42" s="2" t="e">
        <f t="array" ref="CN42">IF(INDEX(Data!FS:FS,$B42)=0,#N/A,INDEX(Data!FS:FS,$B42)-Data!FS$2+INDEX($A42:CM42,,MAX(ISNUMBER($D42:CM42)*COLUMN($D42:CM42))))</f>
        <v>#N/A</v>
      </c>
      <c r="CO42" s="2" t="e">
        <f t="array" ref="CO42">IF(INDEX(Data!FT:FT,$B42)=0,#N/A,INDEX(Data!FT:FT,$B42)-Data!FT$2+INDEX($A42:CN42,,MAX(ISNUMBER($D42:CN42)*COLUMN($D42:CN42))))</f>
        <v>#N/A</v>
      </c>
      <c r="CP42" s="2" t="e">
        <f t="array" ref="CP42">IF(INDEX(Data!FU:FU,$B42)=0,#N/A,INDEX(Data!FU:FU,$B42)-Data!FU$2+INDEX($A42:CO42,,MAX(ISNUMBER($D42:CO42)*COLUMN($D42:CO42))))</f>
        <v>#N/A</v>
      </c>
      <c r="CQ42" s="2" t="e">
        <f t="array" ref="CQ42">IF(INDEX(Data!FV:FV,$B42)=0,#N/A,INDEX(Data!FV:FV,$B42)-Data!FV$2+INDEX($A42:CP42,,MAX(ISNUMBER($D42:CP42)*COLUMN($D42:CP42))))</f>
        <v>#N/A</v>
      </c>
      <c r="CR42" s="2" t="e">
        <f t="array" ref="CR42">IF(INDEX(Data!FW:FW,$B42)=0,#N/A,INDEX(Data!FW:FW,$B42)-Data!FW$2+INDEX($A42:CQ42,,MAX(ISNUMBER($D42:CQ42)*COLUMN($D42:CQ42))))</f>
        <v>#N/A</v>
      </c>
      <c r="CS42" s="2" t="e">
        <f t="array" ref="CS42">IF(INDEX(Data!FX:FX,$B42)=0,#N/A,INDEX(Data!FX:FX,$B42)-Data!FX$2+INDEX($A42:CR42,,MAX(ISNUMBER($D42:CR42)*COLUMN($D42:CR42))))</f>
        <v>#N/A</v>
      </c>
      <c r="CT42" s="2" t="e">
        <f t="array" ref="CT42">IF(INDEX(Data!FY:FY,$B42)=0,#N/A,INDEX(Data!FY:FY,$B42)-Data!FY$2+INDEX($A42:CS42,,MAX(ISNUMBER($D42:CS42)*COLUMN($D42:CS42))))</f>
        <v>#N/A</v>
      </c>
      <c r="CU42" s="2" t="e">
        <f t="array" ref="CU42">IF(INDEX(Data!FZ:FZ,$B42)=0,#N/A,INDEX(Data!FZ:FZ,$B42)-Data!FZ$2+INDEX($A42:CT42,,MAX(ISNUMBER($D42:CT42)*COLUMN($D42:CT42))))</f>
        <v>#N/A</v>
      </c>
      <c r="CV42" s="2" t="e">
        <f t="array" ref="CV42">IF(INDEX(Data!GA:GA,$B42)=0,#N/A,INDEX(Data!GA:GA,$B42)-Data!GA$2+INDEX($A42:CU42,,MAX(ISNUMBER($D42:CU42)*COLUMN($D42:CU42))))</f>
        <v>#N/A</v>
      </c>
      <c r="CW42" s="2" t="e">
        <f t="array" ref="CW42">IF(INDEX(Data!GB:GB,$B42)=0,#N/A,INDEX(Data!GB:GB,$B42)-Data!GB$2+INDEX($A42:CV42,,MAX(ISNUMBER($D42:CV42)*COLUMN($D42:CV42))))</f>
        <v>#N/A</v>
      </c>
      <c r="CX42" s="2" t="e">
        <f t="array" ref="CX42">IF(INDEX(Data!GC:GC,$B42)=0,#N/A,INDEX(Data!GC:GC,$B42)-Data!GC$2+INDEX($A42:CW42,,MAX(ISNUMBER($D42:CW42)*COLUMN($D42:CW42))))</f>
        <v>#N/A</v>
      </c>
      <c r="CY42" s="2" t="e">
        <f t="array" ref="CY42">IF(INDEX(Data!GD:GD,$B42)=0,#N/A,INDEX(Data!GD:GD,$B42)-Data!GD$2+INDEX($A42:CX42,,MAX(ISNUMBER($D42:CX42)*COLUMN($D42:CX42))))</f>
        <v>#N/A</v>
      </c>
      <c r="CZ42" s="2" t="e">
        <f t="array" ref="CZ42">IF(INDEX(Data!GE:GE,$B42)=0,#N/A,INDEX(Data!GE:GE,$B42)-Data!GE$2+INDEX($A42:CY42,,MAX(ISNUMBER($D42:CY42)*COLUMN($D42:CY42))))</f>
        <v>#N/A</v>
      </c>
      <c r="DA42" s="2" t="e">
        <f t="array" ref="DA42">IF(INDEX(Data!GF:GF,$B42)=0,#N/A,INDEX(Data!GF:GF,$B42)-Data!GF$2+INDEX($A42:CZ42,,MAX(ISNUMBER($D42:CZ42)*COLUMN($D42:CZ42))))</f>
        <v>#N/A</v>
      </c>
      <c r="DB42" s="2" t="e">
        <f t="array" ref="DB42">IF(INDEX(Data!GG:GG,$B42)=0,#N/A,INDEX(Data!GG:GG,$B42)-Data!GG$2+INDEX($A42:DA42,,MAX(ISNUMBER($D42:DA42)*COLUMN($D42:DA42))))</f>
        <v>#N/A</v>
      </c>
      <c r="DC42" s="2" t="e">
        <f t="array" ref="DC42">IF(INDEX(Data!GH:GH,$B42)=0,#N/A,INDEX(Data!GH:GH,$B42)-Data!GH$2+INDEX($A42:DB42,,MAX(ISNUMBER($D42:DB42)*COLUMN($D42:DB42))))</f>
        <v>#N/A</v>
      </c>
      <c r="DD42" s="2" t="e">
        <f t="array" ref="DD42">IF(INDEX(Data!GI:GI,$B42)=0,#N/A,INDEX(Data!GI:GI,$B42)-Data!GI$2+INDEX($A42:DC42,,MAX(ISNUMBER($D42:DC42)*COLUMN($D42:DC42))))</f>
        <v>#N/A</v>
      </c>
      <c r="DE42" s="2" t="e">
        <f t="array" ref="DE42">IF(INDEX(Data!GJ:GJ,$B42)=0,#N/A,INDEX(Data!GJ:GJ,$B42)-Data!GJ$2+INDEX($A42:DD42,,MAX(ISNUMBER($D42:DD42)*COLUMN($D42:DD42))))</f>
        <v>#N/A</v>
      </c>
      <c r="DF42" s="2" t="e">
        <f t="array" ref="DF42">IF(INDEX(Data!GK:GK,$B42)=0,#N/A,INDEX(Data!GK:GK,$B42)-Data!GK$2+INDEX($A42:DE42,,MAX(ISNUMBER($D42:DE42)*COLUMN($D42:DE42))))</f>
        <v>#N/A</v>
      </c>
      <c r="DG42" s="2" t="e">
        <f t="array" ref="DG42">IF(INDEX(Data!GL:GL,$B42)=0,#N/A,INDEX(Data!GL:GL,$B42)-Data!GL$2+INDEX($A42:DF42,,MAX(ISNUMBER($D42:DF42)*COLUMN($D42:DF42))))</f>
        <v>#N/A</v>
      </c>
      <c r="DH42" s="2" t="e">
        <f t="array" ref="DH42">IF(INDEX(Data!GM:GM,$B42)=0,#N/A,INDEX(Data!GM:GM,$B42)-Data!GM$2+INDEX($A42:DG42,,MAX(ISNUMBER($D42:DG42)*COLUMN($D42:DG42))))</f>
        <v>#N/A</v>
      </c>
      <c r="DI42" s="2" t="e">
        <f t="array" ref="DI42">IF(INDEX(Data!GN:GN,$B42)=0,#N/A,INDEX(Data!GN:GN,$B42)-Data!GN$2+INDEX($A42:DH42,,MAX(ISNUMBER($D42:DH42)*COLUMN($D42:DH42))))</f>
        <v>#N/A</v>
      </c>
      <c r="DJ42" s="2" t="e">
        <f t="array" ref="DJ42">IF(INDEX(Data!GO:GO,$B42)=0,#N/A,INDEX(Data!GO:GO,$B42)-Data!GO$2+INDEX($A42:DI42,,MAX(ISNUMBER($D42:DI42)*COLUMN($D42:DI42))))</f>
        <v>#N/A</v>
      </c>
      <c r="DK42" s="2" t="e">
        <f t="array" ref="DK42">IF(INDEX(Data!GP:GP,$B42)=0,#N/A,INDEX(Data!GP:GP,$B42)-Data!GP$2+INDEX($A42:DJ42,,MAX(ISNUMBER($D42:DJ42)*COLUMN($D42:DJ42))))</f>
        <v>#N/A</v>
      </c>
      <c r="DL42" s="2" t="e">
        <f t="array" ref="DL42">IF(INDEX(Data!GQ:GQ,$B42)=0,#N/A,INDEX(Data!GQ:GQ,$B42)-Data!GQ$2+INDEX($A42:DK42,,MAX(ISNUMBER($D42:DK42)*COLUMN($D42:DK42))))</f>
        <v>#N/A</v>
      </c>
      <c r="DM42" s="2" t="e">
        <f t="array" ref="DM42">IF(INDEX(Data!GR:GR,$B42)=0,#N/A,INDEX(Data!GR:GR,$B42)-Data!GR$2+INDEX($A42:DL42,,MAX(ISNUMBER($D42:DL42)*COLUMN($D42:DL42))))</f>
        <v>#N/A</v>
      </c>
      <c r="DN42" s="2" t="e">
        <f t="array" ref="DN42">IF(INDEX(Data!GS:GS,$B42)=0,#N/A,INDEX(Data!GS:GS,$B42)-Data!GS$2+INDEX($A42:DM42,,MAX(ISNUMBER($D42:DM42)*COLUMN($D42:DM42))))</f>
        <v>#N/A</v>
      </c>
      <c r="DO42" s="2" t="e">
        <f t="array" ref="DO42">IF(INDEX(Data!GT:GT,$B42)=0,#N/A,INDEX(Data!GT:GT,$B42)-Data!GT$2+INDEX($A42:DN42,,MAX(ISNUMBER($D42:DN42)*COLUMN($D42:DN42))))</f>
        <v>#N/A</v>
      </c>
      <c r="DP42" s="2" t="e">
        <f t="array" ref="DP42">IF(INDEX(Data!GU:GU,$B42)=0,#N/A,INDEX(Data!GU:GU,$B42)-Data!GU$2+INDEX($A42:DO42,,MAX(ISNUMBER($D42:DO42)*COLUMN($D42:DO42))))</f>
        <v>#N/A</v>
      </c>
      <c r="DQ42" s="2" t="e">
        <f t="array" ref="DQ42">IF(INDEX(Data!GV:GV,$B42)=0,#N/A,INDEX(Data!GV:GV,$B42)-Data!GV$2+INDEX($A42:DP42,,MAX(ISNUMBER($D42:DP42)*COLUMN($D42:DP42))))</f>
        <v>#N/A</v>
      </c>
      <c r="DR42" s="2" t="e">
        <f t="array" ref="DR42">IF(INDEX(Data!GW:GW,$B42)=0,#N/A,INDEX(Data!GW:GW,$B42)-Data!GW$2+INDEX($A42:DQ42,,MAX(ISNUMBER($D42:DQ42)*COLUMN($D42:DQ42))))</f>
        <v>#N/A</v>
      </c>
      <c r="DS42" s="2" t="e">
        <f t="array" ref="DS42">IF(INDEX(Data!GX:GX,$B42)=0,#N/A,INDEX(Data!GX:GX,$B42)-Data!GX$2+INDEX($A42:DR42,,MAX(ISNUMBER($D42:DR42)*COLUMN($D42:DR42))))</f>
        <v>#N/A</v>
      </c>
      <c r="DT42" s="2" t="e">
        <f t="array" ref="DT42">IF(INDEX(Data!GY:GY,$B42)=0,#N/A,INDEX(Data!GY:GY,$B42)-Data!GY$2+INDEX($A42:DS42,,MAX(ISNUMBER($D42:DS42)*COLUMN($D42:DS42))))</f>
        <v>#N/A</v>
      </c>
      <c r="DU42" s="2" t="e">
        <f t="array" ref="DU42">IF(INDEX(Data!GZ:GZ,$B42)=0,#N/A,INDEX(Data!GZ:GZ,$B42)-Data!GZ$2+INDEX($A42:DT42,,MAX(ISNUMBER($D42:DT42)*COLUMN($D42:DT42))))</f>
        <v>#N/A</v>
      </c>
      <c r="DV42" s="2" t="e">
        <f t="array" ref="DV42">IF(INDEX(Data!HA:HA,$B42)=0,#N/A,INDEX(Data!HA:HA,$B42)-Data!HA$2+INDEX($A42:DU42,,MAX(ISNUMBER($D42:DU42)*COLUMN($D42:DU42))))</f>
        <v>#N/A</v>
      </c>
      <c r="DW42" s="2" t="e">
        <f t="array" ref="DW42">IF(INDEX(Data!HB:HB,$B42)=0,#N/A,INDEX(Data!HB:HB,$B42)-Data!HB$2+INDEX($A42:DV42,,MAX(ISNUMBER($D42:DV42)*COLUMN($D42:DV42))))</f>
        <v>#N/A</v>
      </c>
      <c r="DX42" s="2" t="e">
        <f t="array" ref="DX42">IF(INDEX(Data!HC:HC,$B42)=0,#N/A,INDEX(Data!HC:HC,$B42)-Data!HC$2+INDEX($A42:DW42,,MAX(ISNUMBER($D42:DW42)*COLUMN($D42:DW42))))</f>
        <v>#N/A</v>
      </c>
      <c r="DY42" s="2" t="e">
        <f t="array" ref="DY42">IF(INDEX(Data!HD:HD,$B42)=0,#N/A,INDEX(Data!HD:HD,$B42)-Data!HD$2+INDEX($A42:DX42,,MAX(ISNUMBER($D42:DX42)*COLUMN($D42:DX42))))</f>
        <v>#N/A</v>
      </c>
      <c r="DZ42" s="2" t="e">
        <f t="array" ref="DZ42">IF(INDEX(Data!HE:HE,$B42)=0,#N/A,INDEX(Data!HE:HE,$B42)-Data!HE$2+INDEX($A42:DY42,,MAX(ISNUMBER($D42:DY42)*COLUMN($D42:DY42))))</f>
        <v>#N/A</v>
      </c>
      <c r="EA42" s="2" t="e">
        <f t="array" ref="EA42">IF(INDEX(Data!HF:HF,$B42)=0,#N/A,INDEX(Data!HF:HF,$B42)-Data!HF$2+INDEX($A42:DZ42,,MAX(ISNUMBER($D42:DZ42)*COLUMN($D42:DZ42))))</f>
        <v>#N/A</v>
      </c>
      <c r="EB42" s="2" t="e">
        <f t="array" ref="EB42">IF(INDEX(Data!HG:HG,$B42)=0,#N/A,INDEX(Data!HG:HG,$B42)-Data!HG$2+INDEX($A42:EA42,,MAX(ISNUMBER($D42:EA42)*COLUMN($D42:EA42))))</f>
        <v>#N/A</v>
      </c>
      <c r="EC42" s="2" t="e">
        <f t="array" ref="EC42">IF(INDEX(Data!HH:HH,$B42)=0,#N/A,INDEX(Data!HH:HH,$B42)-Data!HH$2+INDEX($A42:EB42,,MAX(ISNUMBER($D42:EB42)*COLUMN($D42:EB42))))</f>
        <v>#N/A</v>
      </c>
      <c r="ED42" s="2" t="e">
        <f t="array" ref="ED42">IF(INDEX(Data!HI:HI,$B42)=0,#N/A,INDEX(Data!HI:HI,$B42)-Data!HI$2+INDEX($A42:EC42,,MAX(ISNUMBER($D42:EC42)*COLUMN($D42:EC42))))</f>
        <v>#N/A</v>
      </c>
      <c r="EE42" s="2" t="e">
        <f t="array" ref="EE42">IF(INDEX(Data!HJ:HJ,$B42)=0,#N/A,INDEX(Data!HJ:HJ,$B42)-Data!HJ$2+INDEX($A42:ED42,,MAX(ISNUMBER($D42:ED42)*COLUMN($D42:ED42))))</f>
        <v>#N/A</v>
      </c>
      <c r="EF42" s="2" t="e">
        <f t="array" ref="EF42">IF(INDEX(Data!HK:HK,$B42)=0,#N/A,INDEX(Data!HK:HK,$B42)-Data!HK$2+INDEX($A42:EE42,,MAX(ISNUMBER($D42:EE42)*COLUMN($D42:EE42))))</f>
        <v>#N/A</v>
      </c>
      <c r="EG42" s="2" t="e">
        <f t="array" ref="EG42">IF(INDEX(Data!HL:HL,$B42)=0,#N/A,INDEX(Data!HL:HL,$B42)-Data!HL$2+INDEX($A42:EF42,,MAX(ISNUMBER($D42:EF42)*COLUMN($D42:EF42))))</f>
        <v>#N/A</v>
      </c>
      <c r="EH42" s="2" t="e">
        <f t="array" ref="EH42">IF(INDEX(Data!HM:HM,$B42)=0,#N/A,INDEX(Data!HM:HM,$B42)-Data!HM$2+INDEX($A42:EG42,,MAX(ISNUMBER($D42:EG42)*COLUMN($D42:EG42))))</f>
        <v>#N/A</v>
      </c>
      <c r="EI42" s="2" t="e">
        <f t="array" ref="EI42">IF(INDEX(Data!HN:HN,$B42)=0,#N/A,INDEX(Data!HN:HN,$B42)-Data!HN$2+INDEX($A42:EH42,,MAX(ISNUMBER($D42:EH42)*COLUMN($D42:EH42))))</f>
        <v>#N/A</v>
      </c>
    </row>
    <row r="43" spans="1:139" x14ac:dyDescent="0.25">
      <c r="A43" s="2" t="str">
        <f>Data!CG118</f>
        <v>Michaela Trimmel</v>
      </c>
      <c r="B43" s="2">
        <f>MATCH(A43,Data!CG:CG,0)</f>
        <v>118</v>
      </c>
      <c r="C43" s="2">
        <f ca="1">COUNTIF(OFFSET(Data!$CJ$1:$EZ$78,B43-1,0,1),"&gt;0")</f>
        <v>26</v>
      </c>
      <c r="D43" s="2">
        <v>0</v>
      </c>
      <c r="E43" s="2">
        <f t="array" ref="E43">IF(INDEX(Data!CJ:CJ,$B43)=0,#N/A,INDEX(Data!CJ:CJ,$B43)-Data!CJ$2+INDEX($A43:D43,,MAX(ISNUMBER($D43:D43)*COLUMN($D43:D43))))</f>
        <v>1</v>
      </c>
      <c r="F43" s="2">
        <f t="array" ref="F43">IF(INDEX(Data!CK:CK,$B43)=0,#N/A,INDEX(Data!CK:CK,$B43)-Data!CK$2+INDEX($A43:E43,,MAX(ISNUMBER($D43:E43)*COLUMN($D43:E43))))</f>
        <v>1</v>
      </c>
      <c r="G43" s="2">
        <f t="array" ref="G43">IF(INDEX(Data!CL:CL,$B43)=0,#N/A,INDEX(Data!CL:CL,$B43)-Data!CL$2+INDEX($A43:F43,,MAX(ISNUMBER($D43:F43)*COLUMN($D43:F43))))</f>
        <v>3</v>
      </c>
      <c r="H43" s="2">
        <f t="array" ref="H43">IF(INDEX(Data!CM:CM,$B43)=0,#N/A,INDEX(Data!CM:CM,$B43)-Data!CM$2+INDEX($A43:G43,,MAX(ISNUMBER($D43:G43)*COLUMN($D43:G43))))</f>
        <v>3</v>
      </c>
      <c r="I43" s="2">
        <f t="array" ref="I43">IF(INDEX(Data!CN:CN,$B43)=0,#N/A,INDEX(Data!CN:CN,$B43)-Data!CN$2+INDEX($A43:H43,,MAX(ISNUMBER($D43:H43)*COLUMN($D43:H43))))</f>
        <v>5</v>
      </c>
      <c r="J43" s="2">
        <f t="array" ref="J43">IF(INDEX(Data!CO:CO,$B43)=0,#N/A,INDEX(Data!CO:CO,$B43)-Data!CO$2+INDEX($A43:I43,,MAX(ISNUMBER($D43:I43)*COLUMN($D43:I43))))</f>
        <v>7</v>
      </c>
      <c r="K43" s="2">
        <f t="array" ref="K43">IF(INDEX(Data!CP:CP,$B43)=0,#N/A,INDEX(Data!CP:CP,$B43)-Data!CP$2+INDEX($A43:J43,,MAX(ISNUMBER($D43:J43)*COLUMN($D43:J43))))</f>
        <v>8</v>
      </c>
      <c r="L43" s="2">
        <f t="array" ref="L43">IF(INDEX(Data!CQ:CQ,$B43)=0,#N/A,INDEX(Data!CQ:CQ,$B43)-Data!CQ$2+INDEX($A43:K43,,MAX(ISNUMBER($D43:K43)*COLUMN($D43:K43))))</f>
        <v>9</v>
      </c>
      <c r="M43" s="2">
        <f t="array" ref="M43">IF(INDEX(Data!CR:CR,$B43)=0,#N/A,INDEX(Data!CR:CR,$B43)-Data!CR$2+INDEX($A43:L43,,MAX(ISNUMBER($D43:L43)*COLUMN($D43:L43))))</f>
        <v>11</v>
      </c>
      <c r="N43" s="2">
        <f t="array" ref="N43">IF(INDEX(Data!CS:CS,$B43)=0,#N/A,INDEX(Data!CS:CS,$B43)-Data!CS$2+INDEX($A43:M43,,MAX(ISNUMBER($D43:M43)*COLUMN($D43:M43))))</f>
        <v>14</v>
      </c>
      <c r="O43" s="2">
        <f t="array" ref="O43">IF(INDEX(Data!CT:CT,$B43)=0,#N/A,INDEX(Data!CT:CT,$B43)-Data!CT$2+INDEX($A43:N43,,MAX(ISNUMBER($D43:N43)*COLUMN($D43:N43))))</f>
        <v>16</v>
      </c>
      <c r="P43" s="2">
        <f t="array" ref="P43">IF(INDEX(Data!CU:CU,$B43)=0,#N/A,INDEX(Data!CU:CU,$B43)-Data!CU$2+INDEX($A43:O43,,MAX(ISNUMBER($D43:O43)*COLUMN($D43:O43))))</f>
        <v>17</v>
      </c>
      <c r="Q43" s="2">
        <f t="array" ref="Q43">IF(INDEX(Data!CV:CV,$B43)=0,#N/A,INDEX(Data!CV:CV,$B43)-Data!CV$2+INDEX($A43:P43,,MAX(ISNUMBER($D43:P43)*COLUMN($D43:P43))))</f>
        <v>20</v>
      </c>
      <c r="R43" s="2">
        <f t="array" ref="R43">IF(INDEX(Data!CW:CW,$B43)=0,#N/A,INDEX(Data!CW:CW,$B43)-Data!CW$2+INDEX($A43:Q43,,MAX(ISNUMBER($D43:Q43)*COLUMN($D43:Q43))))</f>
        <v>21</v>
      </c>
      <c r="S43" s="2">
        <f t="array" ref="S43">IF(INDEX(Data!CX:CX,$B43)=0,#N/A,INDEX(Data!CX:CX,$B43)-Data!CX$2+INDEX($A43:R43,,MAX(ISNUMBER($D43:R43)*COLUMN($D43:R43))))</f>
        <v>22</v>
      </c>
      <c r="T43" s="2">
        <f t="array" ref="T43">IF(INDEX(Data!CY:CY,$B43)=0,#N/A,INDEX(Data!CY:CY,$B43)-Data!CY$2+INDEX($A43:S43,,MAX(ISNUMBER($D43:S43)*COLUMN($D43:S43))))</f>
        <v>24</v>
      </c>
      <c r="U43" s="2">
        <f t="array" ref="U43">IF(INDEX(Data!CZ:CZ,$B43)=0,#N/A,INDEX(Data!CZ:CZ,$B43)-Data!CZ$2+INDEX($A43:T43,,MAX(ISNUMBER($D43:T43)*COLUMN($D43:T43))))</f>
        <v>25</v>
      </c>
      <c r="V43" s="2">
        <f t="array" ref="V43">IF(INDEX(Data!DA:DA,$B43)=0,#N/A,INDEX(Data!DA:DA,$B43)-Data!DA$2+INDEX($A43:U43,,MAX(ISNUMBER($D43:U43)*COLUMN($D43:U43))))</f>
        <v>25</v>
      </c>
      <c r="W43" s="2">
        <f t="array" ref="W43">IF(INDEX(Data!DB:DB,$B43)=0,#N/A,INDEX(Data!DB:DB,$B43)-Data!DB$2+INDEX($A43:V43,,MAX(ISNUMBER($D43:V43)*COLUMN($D43:V43))))</f>
        <v>26</v>
      </c>
      <c r="X43" s="2">
        <f t="array" ref="X43">IF(INDEX(Data!DC:DC,$B43)=0,#N/A,INDEX(Data!DC:DC,$B43)-Data!DC$2+INDEX($A43:W43,,MAX(ISNUMBER($D43:W43)*COLUMN($D43:W43))))</f>
        <v>26</v>
      </c>
      <c r="Y43" s="2">
        <f t="array" ref="Y43">IF(INDEX(Data!DD:DD,$B43)=0,#N/A,INDEX(Data!DD:DD,$B43)-Data!DD$2+INDEX($A43:X43,,MAX(ISNUMBER($D43:X43)*COLUMN($D43:X43))))</f>
        <v>27</v>
      </c>
      <c r="Z43" s="2">
        <f t="array" ref="Z43">IF(INDEX(Data!DE:DE,$B43)=0,#N/A,INDEX(Data!DE:DE,$B43)-Data!DE$2+INDEX($A43:Y43,,MAX(ISNUMBER($D43:Y43)*COLUMN($D43:Y43))))</f>
        <v>31</v>
      </c>
      <c r="AA43" s="2">
        <f t="array" ref="AA43">IF(INDEX(Data!DF:DF,$B43)=0,#N/A,INDEX(Data!DF:DF,$B43)-Data!DF$2+INDEX($A43:Z43,,MAX(ISNUMBER($D43:Z43)*COLUMN($D43:Z43))))</f>
        <v>33</v>
      </c>
      <c r="AB43" s="2">
        <f t="array" ref="AB43">IF(INDEX(Data!DG:DG,$B43)=0,#N/A,INDEX(Data!DG:DG,$B43)-Data!DG$2+INDEX($A43:AA43,,MAX(ISNUMBER($D43:AA43)*COLUMN($D43:AA43))))</f>
        <v>35</v>
      </c>
      <c r="AC43" s="2">
        <f t="array" ref="AC43">IF(INDEX(Data!DH:DH,$B43)=0,#N/A,INDEX(Data!DH:DH,$B43)-Data!DH$2+INDEX($A43:AB43,,MAX(ISNUMBER($D43:AB43)*COLUMN($D43:AB43))))</f>
        <v>37</v>
      </c>
      <c r="AD43" s="2">
        <f t="array" ref="AD43">IF(INDEX(Data!DI:DI,$B43)=0,#N/A,INDEX(Data!DI:DI,$B43)-Data!DI$2+INDEX($A43:AC43,,MAX(ISNUMBER($D43:AC43)*COLUMN($D43:AC43))))</f>
        <v>40</v>
      </c>
      <c r="AE43" s="2" t="e">
        <f t="array" ref="AE43">IF(INDEX(Data!DJ:DJ,$B43)=0,#N/A,INDEX(Data!DJ:DJ,$B43)-Data!DJ$2+INDEX($A43:AD43,,MAX(ISNUMBER($D43:AD43)*COLUMN($D43:AD43))))</f>
        <v>#N/A</v>
      </c>
      <c r="AF43" s="2" t="e">
        <f t="array" ref="AF43">IF(INDEX(Data!DK:DK,$B43)=0,#N/A,INDEX(Data!DK:DK,$B43)-Data!DK$2+INDEX($A43:AE43,,MAX(ISNUMBER($D43:AE43)*COLUMN($D43:AE43))))</f>
        <v>#N/A</v>
      </c>
      <c r="AG43" s="2" t="e">
        <f t="array" ref="AG43">IF(INDEX(Data!DL:DL,$B43)=0,#N/A,INDEX(Data!DL:DL,$B43)-Data!DL$2+INDEX($A43:AF43,,MAX(ISNUMBER($D43:AF43)*COLUMN($D43:AF43))))</f>
        <v>#N/A</v>
      </c>
      <c r="AH43" s="2" t="e">
        <f t="array" ref="AH43">IF(INDEX(Data!DM:DM,$B43)=0,#N/A,INDEX(Data!DM:DM,$B43)-Data!DM$2+INDEX($A43:AG43,,MAX(ISNUMBER($D43:AG43)*COLUMN($D43:AG43))))</f>
        <v>#N/A</v>
      </c>
      <c r="AI43" s="2" t="e">
        <f t="array" ref="AI43">IF(INDEX(Data!DN:DN,$B43)=0,#N/A,INDEX(Data!DN:DN,$B43)-Data!DN$2+INDEX($A43:AH43,,MAX(ISNUMBER($D43:AH43)*COLUMN($D43:AH43))))</f>
        <v>#N/A</v>
      </c>
      <c r="AJ43" s="2" t="e">
        <f t="array" ref="AJ43">IF(INDEX(Data!DO:DO,$B43)=0,#N/A,INDEX(Data!DO:DO,$B43)-Data!DO$2+INDEX($A43:AI43,,MAX(ISNUMBER($D43:AI43)*COLUMN($D43:AI43))))</f>
        <v>#N/A</v>
      </c>
      <c r="AK43" s="2" t="e">
        <f t="array" ref="AK43">IF(INDEX(Data!DP:DP,$B43)=0,#N/A,INDEX(Data!DP:DP,$B43)-Data!DP$2+INDEX($A43:AJ43,,MAX(ISNUMBER($D43:AJ43)*COLUMN($D43:AJ43))))</f>
        <v>#N/A</v>
      </c>
      <c r="AL43" s="2" t="e">
        <f t="array" ref="AL43">IF(INDEX(Data!DQ:DQ,$B43)=0,#N/A,INDEX(Data!DQ:DQ,$B43)-Data!DQ$2+INDEX($A43:AK43,,MAX(ISNUMBER($D43:AK43)*COLUMN($D43:AK43))))</f>
        <v>#N/A</v>
      </c>
      <c r="AM43" s="2" t="e">
        <f t="array" ref="AM43">IF(INDEX(Data!DR:DR,$B43)=0,#N/A,INDEX(Data!DR:DR,$B43)-Data!DR$2+INDEX($A43:AL43,,MAX(ISNUMBER($D43:AL43)*COLUMN($D43:AL43))))</f>
        <v>#N/A</v>
      </c>
      <c r="AN43" s="2" t="e">
        <f t="array" ref="AN43">IF(INDEX(Data!DS:DS,$B43)=0,#N/A,INDEX(Data!DS:DS,$B43)-Data!DS$2+INDEX($A43:AM43,,MAX(ISNUMBER($D43:AM43)*COLUMN($D43:AM43))))</f>
        <v>#N/A</v>
      </c>
      <c r="AO43" s="2" t="e">
        <f t="array" ref="AO43">IF(INDEX(Data!DT:DT,$B43)=0,#N/A,INDEX(Data!DT:DT,$B43)-Data!DT$2+INDEX($A43:AN43,,MAX(ISNUMBER($D43:AN43)*COLUMN($D43:AN43))))</f>
        <v>#N/A</v>
      </c>
      <c r="AP43" s="2" t="e">
        <f t="array" ref="AP43">IF(INDEX(Data!DU:DU,$B43)=0,#N/A,INDEX(Data!DU:DU,$B43)-Data!DU$2+INDEX($A43:AO43,,MAX(ISNUMBER($D43:AO43)*COLUMN($D43:AO43))))</f>
        <v>#N/A</v>
      </c>
      <c r="AQ43" s="2" t="e">
        <f t="array" ref="AQ43">IF(INDEX(Data!DV:DV,$B43)=0,#N/A,INDEX(Data!DV:DV,$B43)-Data!DV$2+INDEX($A43:AP43,,MAX(ISNUMBER($D43:AP43)*COLUMN($D43:AP43))))</f>
        <v>#N/A</v>
      </c>
      <c r="AR43" s="2" t="e">
        <f t="array" ref="AR43">IF(INDEX(Data!DW:DW,$B43)=0,#N/A,INDEX(Data!DW:DW,$B43)-Data!DW$2+INDEX($A43:AQ43,,MAX(ISNUMBER($D43:AQ43)*COLUMN($D43:AQ43))))</f>
        <v>#N/A</v>
      </c>
      <c r="AS43" s="2" t="e">
        <f t="array" ref="AS43">IF(INDEX(Data!DX:DX,$B43)=0,#N/A,INDEX(Data!DX:DX,$B43)-Data!DX$2+INDEX($A43:AR43,,MAX(ISNUMBER($D43:AR43)*COLUMN($D43:AR43))))</f>
        <v>#N/A</v>
      </c>
      <c r="AT43" s="2" t="e">
        <f t="array" ref="AT43">IF(INDEX(Data!DY:DY,$B43)=0,#N/A,INDEX(Data!DY:DY,$B43)-Data!DY$2+INDEX($A43:AS43,,MAX(ISNUMBER($D43:AS43)*COLUMN($D43:AS43))))</f>
        <v>#N/A</v>
      </c>
      <c r="AU43" s="2" t="e">
        <f t="array" ref="AU43">IF(INDEX(Data!DZ:DZ,$B43)=0,#N/A,INDEX(Data!DZ:DZ,$B43)-Data!DZ$2+INDEX($A43:AT43,,MAX(ISNUMBER($D43:AT43)*COLUMN($D43:AT43))))</f>
        <v>#N/A</v>
      </c>
      <c r="AV43" s="2" t="e">
        <f t="array" ref="AV43">IF(INDEX(Data!EA:EA,$B43)=0,#N/A,INDEX(Data!EA:EA,$B43)-Data!EA$2+INDEX($A43:AU43,,MAX(ISNUMBER($D43:AU43)*COLUMN($D43:AU43))))</f>
        <v>#N/A</v>
      </c>
      <c r="AW43" s="2" t="e">
        <f t="array" ref="AW43">IF(INDEX(Data!EB:EB,$B43)=0,#N/A,INDEX(Data!EB:EB,$B43)-Data!EB$2+INDEX($A43:AV43,,MAX(ISNUMBER($D43:AV43)*COLUMN($D43:AV43))))</f>
        <v>#N/A</v>
      </c>
      <c r="AX43" s="2" t="e">
        <f t="array" ref="AX43">IF(INDEX(Data!EC:EC,$B43)=0,#N/A,INDEX(Data!EC:EC,$B43)-Data!EC$2+INDEX($A43:AW43,,MAX(ISNUMBER($D43:AW43)*COLUMN($D43:AW43))))</f>
        <v>#N/A</v>
      </c>
      <c r="AY43" s="2" t="e">
        <f t="array" ref="AY43">IF(INDEX(Data!ED:ED,$B43)=0,#N/A,INDEX(Data!ED:ED,$B43)-Data!ED$2+INDEX($A43:AX43,,MAX(ISNUMBER($D43:AX43)*COLUMN($D43:AX43))))</f>
        <v>#N/A</v>
      </c>
      <c r="AZ43" s="2" t="e">
        <f t="array" ref="AZ43">IF(INDEX(Data!EE:EE,$B43)=0,#N/A,INDEX(Data!EE:EE,$B43)-Data!EE$2+INDEX($A43:AY43,,MAX(ISNUMBER($D43:AY43)*COLUMN($D43:AY43))))</f>
        <v>#N/A</v>
      </c>
      <c r="BA43" s="2" t="e">
        <f t="array" ref="BA43">IF(INDEX(Data!EF:EF,$B43)=0,#N/A,INDEX(Data!EF:EF,$B43)-Data!EF$2+INDEX($A43:AZ43,,MAX(ISNUMBER($D43:AZ43)*COLUMN($D43:AZ43))))</f>
        <v>#N/A</v>
      </c>
      <c r="BB43" s="2" t="e">
        <f t="array" ref="BB43">IF(INDEX(Data!EG:EG,$B43)=0,#N/A,INDEX(Data!EG:EG,$B43)-Data!EG$2+INDEX($A43:BA43,,MAX(ISNUMBER($D43:BA43)*COLUMN($D43:BA43))))</f>
        <v>#N/A</v>
      </c>
      <c r="BC43" s="2" t="e">
        <f t="array" ref="BC43">IF(INDEX(Data!EH:EH,$B43)=0,#N/A,INDEX(Data!EH:EH,$B43)-Data!EH$2+INDEX($A43:BB43,,MAX(ISNUMBER($D43:BB43)*COLUMN($D43:BB43))))</f>
        <v>#N/A</v>
      </c>
      <c r="BD43" s="2" t="e">
        <f t="array" ref="BD43">IF(INDEX(Data!EI:EI,$B43)=0,#N/A,INDEX(Data!EI:EI,$B43)-Data!EI$2+INDEX($A43:BC43,,MAX(ISNUMBER($D43:BC43)*COLUMN($D43:BC43))))</f>
        <v>#N/A</v>
      </c>
      <c r="BE43" s="2" t="e">
        <f t="array" ref="BE43">IF(INDEX(Data!EJ:EJ,$B43)=0,#N/A,INDEX(Data!EJ:EJ,$B43)-Data!EJ$2+INDEX($A43:BD43,,MAX(ISNUMBER($D43:BD43)*COLUMN($D43:BD43))))</f>
        <v>#N/A</v>
      </c>
      <c r="BF43" s="2" t="e">
        <f t="array" ref="BF43">IF(INDEX(Data!EK:EK,$B43)=0,#N/A,INDEX(Data!EK:EK,$B43)-Data!EK$2+INDEX($A43:BE43,,MAX(ISNUMBER($D43:BE43)*COLUMN($D43:BE43))))</f>
        <v>#N/A</v>
      </c>
      <c r="BG43" s="2" t="e">
        <f t="array" ref="BG43">IF(INDEX(Data!EL:EL,$B43)=0,#N/A,INDEX(Data!EL:EL,$B43)-Data!EL$2+INDEX($A43:BF43,,MAX(ISNUMBER($D43:BF43)*COLUMN($D43:BF43))))</f>
        <v>#N/A</v>
      </c>
      <c r="BH43" s="2" t="e">
        <f t="array" ref="BH43">IF(INDEX(Data!EM:EM,$B43)=0,#N/A,INDEX(Data!EM:EM,$B43)-Data!EM$2+INDEX($A43:BG43,,MAX(ISNUMBER($D43:BG43)*COLUMN($D43:BG43))))</f>
        <v>#N/A</v>
      </c>
      <c r="BI43" s="2" t="e">
        <f t="array" ref="BI43">IF(INDEX(Data!EN:EN,$B43)=0,#N/A,INDEX(Data!EN:EN,$B43)-Data!EN$2+INDEX($A43:BH43,,MAX(ISNUMBER($D43:BH43)*COLUMN($D43:BH43))))</f>
        <v>#N/A</v>
      </c>
      <c r="BJ43" s="2" t="e">
        <f t="array" ref="BJ43">IF(INDEX(Data!EO:EO,$B43)=0,#N/A,INDEX(Data!EO:EO,$B43)-Data!EO$2+INDEX($A43:BI43,,MAX(ISNUMBER($D43:BI43)*COLUMN($D43:BI43))))</f>
        <v>#N/A</v>
      </c>
      <c r="BK43" s="2" t="e">
        <f t="array" ref="BK43">IF(INDEX(Data!EP:EP,$B43)=0,#N/A,INDEX(Data!EP:EP,$B43)-Data!EP$2+INDEX($A43:BJ43,,MAX(ISNUMBER($D43:BJ43)*COLUMN($D43:BJ43))))</f>
        <v>#N/A</v>
      </c>
      <c r="BL43" s="2" t="e">
        <f t="array" ref="BL43">IF(INDEX(Data!EQ:EQ,$B43)=0,#N/A,INDEX(Data!EQ:EQ,$B43)-Data!EQ$2+INDEX($A43:BK43,,MAX(ISNUMBER($D43:BK43)*COLUMN($D43:BK43))))</f>
        <v>#N/A</v>
      </c>
      <c r="BM43" s="2" t="e">
        <f t="array" ref="BM43">IF(INDEX(Data!ER:ER,$B43)=0,#N/A,INDEX(Data!ER:ER,$B43)-Data!ER$2+INDEX($A43:BL43,,MAX(ISNUMBER($D43:BL43)*COLUMN($D43:BL43))))</f>
        <v>#N/A</v>
      </c>
      <c r="BN43" s="2" t="e">
        <f t="array" ref="BN43">IF(INDEX(Data!ES:ES,$B43)=0,#N/A,INDEX(Data!ES:ES,$B43)-Data!ES$2+INDEX($A43:BM43,,MAX(ISNUMBER($D43:BM43)*COLUMN($D43:BM43))))</f>
        <v>#N/A</v>
      </c>
      <c r="BO43" s="2" t="e">
        <f t="array" ref="BO43">IF(INDEX(Data!ET:ET,$B43)=0,#N/A,INDEX(Data!ET:ET,$B43)-Data!ET$2+INDEX($A43:BN43,,MAX(ISNUMBER($D43:BN43)*COLUMN($D43:BN43))))</f>
        <v>#N/A</v>
      </c>
      <c r="BP43" s="2" t="e">
        <f t="array" ref="BP43">IF(INDEX(Data!EU:EU,$B43)=0,#N/A,INDEX(Data!EU:EU,$B43)-Data!EU$2+INDEX($A43:BO43,,MAX(ISNUMBER($D43:BO43)*COLUMN($D43:BO43))))</f>
        <v>#N/A</v>
      </c>
      <c r="BQ43" s="2" t="e">
        <f t="array" ref="BQ43">IF(INDEX(Data!EV:EV,$B43)=0,#N/A,INDEX(Data!EV:EV,$B43)-Data!EV$2+INDEX($A43:BP43,,MAX(ISNUMBER($D43:BP43)*COLUMN($D43:BP43))))</f>
        <v>#N/A</v>
      </c>
      <c r="BR43" s="2" t="e">
        <f t="array" ref="BR43">IF(INDEX(Data!EW:EW,$B43)=0,#N/A,INDEX(Data!EW:EW,$B43)-Data!EW$2+INDEX($A43:BQ43,,MAX(ISNUMBER($D43:BQ43)*COLUMN($D43:BQ43))))</f>
        <v>#N/A</v>
      </c>
      <c r="BS43" s="2" t="e">
        <f t="array" ref="BS43">IF(INDEX(Data!EX:EX,$B43)=0,#N/A,INDEX(Data!EX:EX,$B43)-Data!EX$2+INDEX($A43:BR43,,MAX(ISNUMBER($D43:BR43)*COLUMN($D43:BR43))))</f>
        <v>#N/A</v>
      </c>
      <c r="BT43" s="2" t="e">
        <f t="array" ref="BT43">IF(INDEX(Data!EY:EY,$B43)=0,#N/A,INDEX(Data!EY:EY,$B43)-Data!EY$2+INDEX($A43:BS43,,MAX(ISNUMBER($D43:BS43)*COLUMN($D43:BS43))))</f>
        <v>#N/A</v>
      </c>
      <c r="BU43" s="2" t="e">
        <f t="array" ref="BU43">IF(INDEX(Data!EZ:EZ,$B43)=0,#N/A,INDEX(Data!EZ:EZ,$B43)-Data!EZ$2+INDEX($A43:BT43,,MAX(ISNUMBER($D43:BT43)*COLUMN($D43:BT43))))</f>
        <v>#N/A</v>
      </c>
      <c r="BV43" s="2" t="e">
        <f t="array" ref="BV43">IF(INDEX(Data!FA:FA,$B43)=0,#N/A,INDEX(Data!FA:FA,$B43)-Data!FA$2+INDEX($A43:BU43,,MAX(ISNUMBER($D43:BU43)*COLUMN($D43:BU43))))</f>
        <v>#N/A</v>
      </c>
      <c r="BW43" s="2" t="e">
        <f t="array" ref="BW43">IF(INDEX(Data!FB:FB,$B43)=0,#N/A,INDEX(Data!FB:FB,$B43)-Data!FB$2+INDEX($A43:BV43,,MAX(ISNUMBER($D43:BV43)*COLUMN($D43:BV43))))</f>
        <v>#N/A</v>
      </c>
      <c r="BX43" s="2" t="e">
        <f t="array" ref="BX43">IF(INDEX(Data!FC:FC,$B43)=0,#N/A,INDEX(Data!FC:FC,$B43)-Data!FC$2+INDEX($A43:BW43,,MAX(ISNUMBER($D43:BW43)*COLUMN($D43:BW43))))</f>
        <v>#N/A</v>
      </c>
      <c r="BY43" s="2" t="e">
        <f t="array" ref="BY43">IF(INDEX(Data!FD:FD,$B43)=0,#N/A,INDEX(Data!FD:FD,$B43)-Data!FD$2+INDEX($A43:BX43,,MAX(ISNUMBER($D43:BX43)*COLUMN($D43:BX43))))</f>
        <v>#N/A</v>
      </c>
      <c r="BZ43" s="2" t="e">
        <f t="array" ref="BZ43">IF(INDEX(Data!FE:FE,$B43)=0,#N/A,INDEX(Data!FE:FE,$B43)-Data!FE$2+INDEX($A43:BY43,,MAX(ISNUMBER($D43:BY43)*COLUMN($D43:BY43))))</f>
        <v>#N/A</v>
      </c>
      <c r="CA43" s="2" t="e">
        <f t="array" ref="CA43">IF(INDEX(Data!FF:FF,$B43)=0,#N/A,INDEX(Data!FF:FF,$B43)-Data!FF$2+INDEX($A43:BZ43,,MAX(ISNUMBER($D43:BZ43)*COLUMN($D43:BZ43))))</f>
        <v>#N/A</v>
      </c>
      <c r="CB43" s="2" t="e">
        <f t="array" ref="CB43">IF(INDEX(Data!FG:FG,$B43)=0,#N/A,INDEX(Data!FG:FG,$B43)-Data!FG$2+INDEX($A43:CA43,,MAX(ISNUMBER($D43:CA43)*COLUMN($D43:CA43))))</f>
        <v>#N/A</v>
      </c>
      <c r="CC43" s="2" t="e">
        <f t="array" ref="CC43">IF(INDEX(Data!FH:FH,$B43)=0,#N/A,INDEX(Data!FH:FH,$B43)-Data!FH$2+INDEX($A43:CB43,,MAX(ISNUMBER($D43:CB43)*COLUMN($D43:CB43))))</f>
        <v>#N/A</v>
      </c>
      <c r="CD43" s="2" t="e">
        <f t="array" ref="CD43">IF(INDEX(Data!FI:FI,$B43)=0,#N/A,INDEX(Data!FI:FI,$B43)-Data!FI$2+INDEX($A43:CC43,,MAX(ISNUMBER($D43:CC43)*COLUMN($D43:CC43))))</f>
        <v>#N/A</v>
      </c>
      <c r="CE43" s="2" t="e">
        <f t="array" ref="CE43">IF(INDEX(Data!FJ:FJ,$B43)=0,#N/A,INDEX(Data!FJ:FJ,$B43)-Data!FJ$2+INDEX($A43:CD43,,MAX(ISNUMBER($D43:CD43)*COLUMN($D43:CD43))))</f>
        <v>#N/A</v>
      </c>
      <c r="CF43" s="2" t="e">
        <f t="array" ref="CF43">IF(INDEX(Data!FK:FK,$B43)=0,#N/A,INDEX(Data!FK:FK,$B43)-Data!FK$2+INDEX($A43:CE43,,MAX(ISNUMBER($D43:CE43)*COLUMN($D43:CE43))))</f>
        <v>#N/A</v>
      </c>
      <c r="CG43" s="2" t="e">
        <f t="array" ref="CG43">IF(INDEX(Data!FL:FL,$B43)=0,#N/A,INDEX(Data!FL:FL,$B43)-Data!FL$2+INDEX($A43:CF43,,MAX(ISNUMBER($D43:CF43)*COLUMN($D43:CF43))))</f>
        <v>#N/A</v>
      </c>
      <c r="CH43" s="2" t="e">
        <f t="array" ref="CH43">IF(INDEX(Data!FM:FM,$B43)=0,#N/A,INDEX(Data!FM:FM,$B43)-Data!FM$2+INDEX($A43:CG43,,MAX(ISNUMBER($D43:CG43)*COLUMN($D43:CG43))))</f>
        <v>#N/A</v>
      </c>
      <c r="CI43" s="2" t="e">
        <f t="array" ref="CI43">IF(INDEX(Data!FN:FN,$B43)=0,#N/A,INDEX(Data!FN:FN,$B43)-Data!FN$2+INDEX($A43:CH43,,MAX(ISNUMBER($D43:CH43)*COLUMN($D43:CH43))))</f>
        <v>#N/A</v>
      </c>
      <c r="CJ43" s="2" t="e">
        <f t="array" ref="CJ43">IF(INDEX(Data!FO:FO,$B43)=0,#N/A,INDEX(Data!FO:FO,$B43)-Data!FO$2+INDEX($A43:CI43,,MAX(ISNUMBER($D43:CI43)*COLUMN($D43:CI43))))</f>
        <v>#N/A</v>
      </c>
      <c r="CK43" s="2" t="e">
        <f t="array" ref="CK43">IF(INDEX(Data!FP:FP,$B43)=0,#N/A,INDEX(Data!FP:FP,$B43)-Data!FP$2+INDEX($A43:CJ43,,MAX(ISNUMBER($D43:CJ43)*COLUMN($D43:CJ43))))</f>
        <v>#N/A</v>
      </c>
      <c r="CL43" s="2" t="e">
        <f t="array" ref="CL43">IF(INDEX(Data!FQ:FQ,$B43)=0,#N/A,INDEX(Data!FQ:FQ,$B43)-Data!FQ$2+INDEX($A43:CK43,,MAX(ISNUMBER($D43:CK43)*COLUMN($D43:CK43))))</f>
        <v>#N/A</v>
      </c>
      <c r="CM43" s="2" t="e">
        <f t="array" ref="CM43">IF(INDEX(Data!FR:FR,$B43)=0,#N/A,INDEX(Data!FR:FR,$B43)-Data!FR$2+INDEX($A43:CL43,,MAX(ISNUMBER($D43:CL43)*COLUMN($D43:CL43))))</f>
        <v>#N/A</v>
      </c>
      <c r="CN43" s="2" t="e">
        <f t="array" ref="CN43">IF(INDEX(Data!FS:FS,$B43)=0,#N/A,INDEX(Data!FS:FS,$B43)-Data!FS$2+INDEX($A43:CM43,,MAX(ISNUMBER($D43:CM43)*COLUMN($D43:CM43))))</f>
        <v>#N/A</v>
      </c>
      <c r="CO43" s="2" t="e">
        <f t="array" ref="CO43">IF(INDEX(Data!FT:FT,$B43)=0,#N/A,INDEX(Data!FT:FT,$B43)-Data!FT$2+INDEX($A43:CN43,,MAX(ISNUMBER($D43:CN43)*COLUMN($D43:CN43))))</f>
        <v>#N/A</v>
      </c>
      <c r="CP43" s="2" t="e">
        <f t="array" ref="CP43">IF(INDEX(Data!FU:FU,$B43)=0,#N/A,INDEX(Data!FU:FU,$B43)-Data!FU$2+INDEX($A43:CO43,,MAX(ISNUMBER($D43:CO43)*COLUMN($D43:CO43))))</f>
        <v>#N/A</v>
      </c>
      <c r="CQ43" s="2" t="e">
        <f t="array" ref="CQ43">IF(INDEX(Data!FV:FV,$B43)=0,#N/A,INDEX(Data!FV:FV,$B43)-Data!FV$2+INDEX($A43:CP43,,MAX(ISNUMBER($D43:CP43)*COLUMN($D43:CP43))))</f>
        <v>#N/A</v>
      </c>
      <c r="CR43" s="2" t="e">
        <f t="array" ref="CR43">IF(INDEX(Data!FW:FW,$B43)=0,#N/A,INDEX(Data!FW:FW,$B43)-Data!FW$2+INDEX($A43:CQ43,,MAX(ISNUMBER($D43:CQ43)*COLUMN($D43:CQ43))))</f>
        <v>#N/A</v>
      </c>
      <c r="CS43" s="2" t="e">
        <f t="array" ref="CS43">IF(INDEX(Data!FX:FX,$B43)=0,#N/A,INDEX(Data!FX:FX,$B43)-Data!FX$2+INDEX($A43:CR43,,MAX(ISNUMBER($D43:CR43)*COLUMN($D43:CR43))))</f>
        <v>#N/A</v>
      </c>
      <c r="CT43" s="2" t="e">
        <f t="array" ref="CT43">IF(INDEX(Data!FY:FY,$B43)=0,#N/A,INDEX(Data!FY:FY,$B43)-Data!FY$2+INDEX($A43:CS43,,MAX(ISNUMBER($D43:CS43)*COLUMN($D43:CS43))))</f>
        <v>#N/A</v>
      </c>
      <c r="CU43" s="2" t="e">
        <f t="array" ref="CU43">IF(INDEX(Data!FZ:FZ,$B43)=0,#N/A,INDEX(Data!FZ:FZ,$B43)-Data!FZ$2+INDEX($A43:CT43,,MAX(ISNUMBER($D43:CT43)*COLUMN($D43:CT43))))</f>
        <v>#N/A</v>
      </c>
      <c r="CV43" s="2" t="e">
        <f t="array" ref="CV43">IF(INDEX(Data!GA:GA,$B43)=0,#N/A,INDEX(Data!GA:GA,$B43)-Data!GA$2+INDEX($A43:CU43,,MAX(ISNUMBER($D43:CU43)*COLUMN($D43:CU43))))</f>
        <v>#N/A</v>
      </c>
      <c r="CW43" s="2" t="e">
        <f t="array" ref="CW43">IF(INDEX(Data!GB:GB,$B43)=0,#N/A,INDEX(Data!GB:GB,$B43)-Data!GB$2+INDEX($A43:CV43,,MAX(ISNUMBER($D43:CV43)*COLUMN($D43:CV43))))</f>
        <v>#N/A</v>
      </c>
      <c r="CX43" s="2" t="e">
        <f t="array" ref="CX43">IF(INDEX(Data!GC:GC,$B43)=0,#N/A,INDEX(Data!GC:GC,$B43)-Data!GC$2+INDEX($A43:CW43,,MAX(ISNUMBER($D43:CW43)*COLUMN($D43:CW43))))</f>
        <v>#N/A</v>
      </c>
      <c r="CY43" s="2" t="e">
        <f t="array" ref="CY43">IF(INDEX(Data!GD:GD,$B43)=0,#N/A,INDEX(Data!GD:GD,$B43)-Data!GD$2+INDEX($A43:CX43,,MAX(ISNUMBER($D43:CX43)*COLUMN($D43:CX43))))</f>
        <v>#N/A</v>
      </c>
      <c r="CZ43" s="2" t="e">
        <f t="array" ref="CZ43">IF(INDEX(Data!GE:GE,$B43)=0,#N/A,INDEX(Data!GE:GE,$B43)-Data!GE$2+INDEX($A43:CY43,,MAX(ISNUMBER($D43:CY43)*COLUMN($D43:CY43))))</f>
        <v>#N/A</v>
      </c>
      <c r="DA43" s="2" t="e">
        <f t="array" ref="DA43">IF(INDEX(Data!GF:GF,$B43)=0,#N/A,INDEX(Data!GF:GF,$B43)-Data!GF$2+INDEX($A43:CZ43,,MAX(ISNUMBER($D43:CZ43)*COLUMN($D43:CZ43))))</f>
        <v>#N/A</v>
      </c>
      <c r="DB43" s="2" t="e">
        <f t="array" ref="DB43">IF(INDEX(Data!GG:GG,$B43)=0,#N/A,INDEX(Data!GG:GG,$B43)-Data!GG$2+INDEX($A43:DA43,,MAX(ISNUMBER($D43:DA43)*COLUMN($D43:DA43))))</f>
        <v>#N/A</v>
      </c>
      <c r="DC43" s="2" t="e">
        <f t="array" ref="DC43">IF(INDEX(Data!GH:GH,$B43)=0,#N/A,INDEX(Data!GH:GH,$B43)-Data!GH$2+INDEX($A43:DB43,,MAX(ISNUMBER($D43:DB43)*COLUMN($D43:DB43))))</f>
        <v>#N/A</v>
      </c>
      <c r="DD43" s="2" t="e">
        <f t="array" ref="DD43">IF(INDEX(Data!GI:GI,$B43)=0,#N/A,INDEX(Data!GI:GI,$B43)-Data!GI$2+INDEX($A43:DC43,,MAX(ISNUMBER($D43:DC43)*COLUMN($D43:DC43))))</f>
        <v>#N/A</v>
      </c>
      <c r="DE43" s="2" t="e">
        <f t="array" ref="DE43">IF(INDEX(Data!GJ:GJ,$B43)=0,#N/A,INDEX(Data!GJ:GJ,$B43)-Data!GJ$2+INDEX($A43:DD43,,MAX(ISNUMBER($D43:DD43)*COLUMN($D43:DD43))))</f>
        <v>#N/A</v>
      </c>
      <c r="DF43" s="2" t="e">
        <f t="array" ref="DF43">IF(INDEX(Data!GK:GK,$B43)=0,#N/A,INDEX(Data!GK:GK,$B43)-Data!GK$2+INDEX($A43:DE43,,MAX(ISNUMBER($D43:DE43)*COLUMN($D43:DE43))))</f>
        <v>#N/A</v>
      </c>
      <c r="DG43" s="2" t="e">
        <f t="array" ref="DG43">IF(INDEX(Data!GL:GL,$B43)=0,#N/A,INDEX(Data!GL:GL,$B43)-Data!GL$2+INDEX($A43:DF43,,MAX(ISNUMBER($D43:DF43)*COLUMN($D43:DF43))))</f>
        <v>#N/A</v>
      </c>
      <c r="DH43" s="2" t="e">
        <f t="array" ref="DH43">IF(INDEX(Data!GM:GM,$B43)=0,#N/A,INDEX(Data!GM:GM,$B43)-Data!GM$2+INDEX($A43:DG43,,MAX(ISNUMBER($D43:DG43)*COLUMN($D43:DG43))))</f>
        <v>#N/A</v>
      </c>
      <c r="DI43" s="2" t="e">
        <f t="array" ref="DI43">IF(INDEX(Data!GN:GN,$B43)=0,#N/A,INDEX(Data!GN:GN,$B43)-Data!GN$2+INDEX($A43:DH43,,MAX(ISNUMBER($D43:DH43)*COLUMN($D43:DH43))))</f>
        <v>#N/A</v>
      </c>
      <c r="DJ43" s="2" t="e">
        <f t="array" ref="DJ43">IF(INDEX(Data!GO:GO,$B43)=0,#N/A,INDEX(Data!GO:GO,$B43)-Data!GO$2+INDEX($A43:DI43,,MAX(ISNUMBER($D43:DI43)*COLUMN($D43:DI43))))</f>
        <v>#N/A</v>
      </c>
      <c r="DK43" s="2" t="e">
        <f t="array" ref="DK43">IF(INDEX(Data!GP:GP,$B43)=0,#N/A,INDEX(Data!GP:GP,$B43)-Data!GP$2+INDEX($A43:DJ43,,MAX(ISNUMBER($D43:DJ43)*COLUMN($D43:DJ43))))</f>
        <v>#N/A</v>
      </c>
      <c r="DL43" s="2" t="e">
        <f t="array" ref="DL43">IF(INDEX(Data!GQ:GQ,$B43)=0,#N/A,INDEX(Data!GQ:GQ,$B43)-Data!GQ$2+INDEX($A43:DK43,,MAX(ISNUMBER($D43:DK43)*COLUMN($D43:DK43))))</f>
        <v>#N/A</v>
      </c>
      <c r="DM43" s="2" t="e">
        <f t="array" ref="DM43">IF(INDEX(Data!GR:GR,$B43)=0,#N/A,INDEX(Data!GR:GR,$B43)-Data!GR$2+INDEX($A43:DL43,,MAX(ISNUMBER($D43:DL43)*COLUMN($D43:DL43))))</f>
        <v>#N/A</v>
      </c>
      <c r="DN43" s="2" t="e">
        <f t="array" ref="DN43">IF(INDEX(Data!GS:GS,$B43)=0,#N/A,INDEX(Data!GS:GS,$B43)-Data!GS$2+INDEX($A43:DM43,,MAX(ISNUMBER($D43:DM43)*COLUMN($D43:DM43))))</f>
        <v>#N/A</v>
      </c>
      <c r="DO43" s="2" t="e">
        <f t="array" ref="DO43">IF(INDEX(Data!GT:GT,$B43)=0,#N/A,INDEX(Data!GT:GT,$B43)-Data!GT$2+INDEX($A43:DN43,,MAX(ISNUMBER($D43:DN43)*COLUMN($D43:DN43))))</f>
        <v>#N/A</v>
      </c>
      <c r="DP43" s="2" t="e">
        <f t="array" ref="DP43">IF(INDEX(Data!GU:GU,$B43)=0,#N/A,INDEX(Data!GU:GU,$B43)-Data!GU$2+INDEX($A43:DO43,,MAX(ISNUMBER($D43:DO43)*COLUMN($D43:DO43))))</f>
        <v>#N/A</v>
      </c>
      <c r="DQ43" s="2" t="e">
        <f t="array" ref="DQ43">IF(INDEX(Data!GV:GV,$B43)=0,#N/A,INDEX(Data!GV:GV,$B43)-Data!GV$2+INDEX($A43:DP43,,MAX(ISNUMBER($D43:DP43)*COLUMN($D43:DP43))))</f>
        <v>#N/A</v>
      </c>
      <c r="DR43" s="2" t="e">
        <f t="array" ref="DR43">IF(INDEX(Data!GW:GW,$B43)=0,#N/A,INDEX(Data!GW:GW,$B43)-Data!GW$2+INDEX($A43:DQ43,,MAX(ISNUMBER($D43:DQ43)*COLUMN($D43:DQ43))))</f>
        <v>#N/A</v>
      </c>
      <c r="DS43" s="2" t="e">
        <f t="array" ref="DS43">IF(INDEX(Data!GX:GX,$B43)=0,#N/A,INDEX(Data!GX:GX,$B43)-Data!GX$2+INDEX($A43:DR43,,MAX(ISNUMBER($D43:DR43)*COLUMN($D43:DR43))))</f>
        <v>#N/A</v>
      </c>
      <c r="DT43" s="2" t="e">
        <f t="array" ref="DT43">IF(INDEX(Data!GY:GY,$B43)=0,#N/A,INDEX(Data!GY:GY,$B43)-Data!GY$2+INDEX($A43:DS43,,MAX(ISNUMBER($D43:DS43)*COLUMN($D43:DS43))))</f>
        <v>#N/A</v>
      </c>
      <c r="DU43" s="2" t="e">
        <f t="array" ref="DU43">IF(INDEX(Data!GZ:GZ,$B43)=0,#N/A,INDEX(Data!GZ:GZ,$B43)-Data!GZ$2+INDEX($A43:DT43,,MAX(ISNUMBER($D43:DT43)*COLUMN($D43:DT43))))</f>
        <v>#N/A</v>
      </c>
      <c r="DV43" s="2" t="e">
        <f t="array" ref="DV43">IF(INDEX(Data!HA:HA,$B43)=0,#N/A,INDEX(Data!HA:HA,$B43)-Data!HA$2+INDEX($A43:DU43,,MAX(ISNUMBER($D43:DU43)*COLUMN($D43:DU43))))</f>
        <v>#N/A</v>
      </c>
      <c r="DW43" s="2" t="e">
        <f t="array" ref="DW43">IF(INDEX(Data!HB:HB,$B43)=0,#N/A,INDEX(Data!HB:HB,$B43)-Data!HB$2+INDEX($A43:DV43,,MAX(ISNUMBER($D43:DV43)*COLUMN($D43:DV43))))</f>
        <v>#N/A</v>
      </c>
      <c r="DX43" s="2" t="e">
        <f t="array" ref="DX43">IF(INDEX(Data!HC:HC,$B43)=0,#N/A,INDEX(Data!HC:HC,$B43)-Data!HC$2+INDEX($A43:DW43,,MAX(ISNUMBER($D43:DW43)*COLUMN($D43:DW43))))</f>
        <v>#N/A</v>
      </c>
      <c r="DY43" s="2" t="e">
        <f t="array" ref="DY43">IF(INDEX(Data!HD:HD,$B43)=0,#N/A,INDEX(Data!HD:HD,$B43)-Data!HD$2+INDEX($A43:DX43,,MAX(ISNUMBER($D43:DX43)*COLUMN($D43:DX43))))</f>
        <v>#N/A</v>
      </c>
      <c r="DZ43" s="2" t="e">
        <f t="array" ref="DZ43">IF(INDEX(Data!HE:HE,$B43)=0,#N/A,INDEX(Data!HE:HE,$B43)-Data!HE$2+INDEX($A43:DY43,,MAX(ISNUMBER($D43:DY43)*COLUMN($D43:DY43))))</f>
        <v>#N/A</v>
      </c>
      <c r="EA43" s="2" t="e">
        <f t="array" ref="EA43">IF(INDEX(Data!HF:HF,$B43)=0,#N/A,INDEX(Data!HF:HF,$B43)-Data!HF$2+INDEX($A43:DZ43,,MAX(ISNUMBER($D43:DZ43)*COLUMN($D43:DZ43))))</f>
        <v>#N/A</v>
      </c>
      <c r="EB43" s="2" t="e">
        <f t="array" ref="EB43">IF(INDEX(Data!HG:HG,$B43)=0,#N/A,INDEX(Data!HG:HG,$B43)-Data!HG$2+INDEX($A43:EA43,,MAX(ISNUMBER($D43:EA43)*COLUMN($D43:EA43))))</f>
        <v>#N/A</v>
      </c>
      <c r="EC43" s="2" t="e">
        <f t="array" ref="EC43">IF(INDEX(Data!HH:HH,$B43)=0,#N/A,INDEX(Data!HH:HH,$B43)-Data!HH$2+INDEX($A43:EB43,,MAX(ISNUMBER($D43:EB43)*COLUMN($D43:EB43))))</f>
        <v>#N/A</v>
      </c>
      <c r="ED43" s="2" t="e">
        <f t="array" ref="ED43">IF(INDEX(Data!HI:HI,$B43)=0,#N/A,INDEX(Data!HI:HI,$B43)-Data!HI$2+INDEX($A43:EC43,,MAX(ISNUMBER($D43:EC43)*COLUMN($D43:EC43))))</f>
        <v>#N/A</v>
      </c>
      <c r="EE43" s="2" t="e">
        <f t="array" ref="EE43">IF(INDEX(Data!HJ:HJ,$B43)=0,#N/A,INDEX(Data!HJ:HJ,$B43)-Data!HJ$2+INDEX($A43:ED43,,MAX(ISNUMBER($D43:ED43)*COLUMN($D43:ED43))))</f>
        <v>#N/A</v>
      </c>
      <c r="EF43" s="2" t="e">
        <f t="array" ref="EF43">IF(INDEX(Data!HK:HK,$B43)=0,#N/A,INDEX(Data!HK:HK,$B43)-Data!HK$2+INDEX($A43:EE43,,MAX(ISNUMBER($D43:EE43)*COLUMN($D43:EE43))))</f>
        <v>#N/A</v>
      </c>
      <c r="EG43" s="2" t="e">
        <f t="array" ref="EG43">IF(INDEX(Data!HL:HL,$B43)=0,#N/A,INDEX(Data!HL:HL,$B43)-Data!HL$2+INDEX($A43:EF43,,MAX(ISNUMBER($D43:EF43)*COLUMN($D43:EF43))))</f>
        <v>#N/A</v>
      </c>
      <c r="EH43" s="2" t="e">
        <f t="array" ref="EH43">IF(INDEX(Data!HM:HM,$B43)=0,#N/A,INDEX(Data!HM:HM,$B43)-Data!HM$2+INDEX($A43:EG43,,MAX(ISNUMBER($D43:EG43)*COLUMN($D43:EG43))))</f>
        <v>#N/A</v>
      </c>
      <c r="EI43" s="2" t="e">
        <f t="array" ref="EI43">IF(INDEX(Data!HN:HN,$B43)=0,#N/A,INDEX(Data!HN:HN,$B43)-Data!HN$2+INDEX($A43:EH43,,MAX(ISNUMBER($D43:EH43)*COLUMN($D43:EH43))))</f>
        <v>#N/A</v>
      </c>
    </row>
    <row r="44" spans="1:139" x14ac:dyDescent="0.25">
      <c r="A44" s="2" t="str">
        <f>Data!CG119</f>
        <v>Othmar Ernst</v>
      </c>
      <c r="B44" s="2">
        <f>MATCH(A44,Data!CG:CG,0)</f>
        <v>119</v>
      </c>
      <c r="C44" s="2">
        <f ca="1">COUNTIF(OFFSET(Data!$CJ$1:$EZ$78,B44-1,0,1),"&gt;0")</f>
        <v>26</v>
      </c>
      <c r="D44" s="2">
        <v>0</v>
      </c>
      <c r="E44" s="2">
        <f t="array" ref="E44">IF(INDEX(Data!CJ:CJ,$B44)=0,#N/A,INDEX(Data!CJ:CJ,$B44)-Data!CJ$2+INDEX($A44:D44,,MAX(ISNUMBER($D44:D44)*COLUMN($D44:D44))))</f>
        <v>2</v>
      </c>
      <c r="F44" s="2">
        <f t="array" ref="F44">IF(INDEX(Data!CK:CK,$B44)=0,#N/A,INDEX(Data!CK:CK,$B44)-Data!CK$2+INDEX($A44:E44,,MAX(ISNUMBER($D44:E44)*COLUMN($D44:E44))))</f>
        <v>3</v>
      </c>
      <c r="G44" s="2">
        <f t="array" ref="G44">IF(INDEX(Data!CL:CL,$B44)=0,#N/A,INDEX(Data!CL:CL,$B44)-Data!CL$2+INDEX($A44:F44,,MAX(ISNUMBER($D44:F44)*COLUMN($D44:F44))))</f>
        <v>5</v>
      </c>
      <c r="H44" s="2">
        <f t="array" ref="H44">IF(INDEX(Data!CM:CM,$B44)=0,#N/A,INDEX(Data!CM:CM,$B44)-Data!CM$2+INDEX($A44:G44,,MAX(ISNUMBER($D44:G44)*COLUMN($D44:G44))))</f>
        <v>5</v>
      </c>
      <c r="I44" s="2">
        <f t="array" ref="I44">IF(INDEX(Data!CN:CN,$B44)=0,#N/A,INDEX(Data!CN:CN,$B44)-Data!CN$2+INDEX($A44:H44,,MAX(ISNUMBER($D44:H44)*COLUMN($D44:H44))))</f>
        <v>6</v>
      </c>
      <c r="J44" s="2">
        <f t="array" ref="J44">IF(INDEX(Data!CO:CO,$B44)=0,#N/A,INDEX(Data!CO:CO,$B44)-Data!CO$2+INDEX($A44:I44,,MAX(ISNUMBER($D44:I44)*COLUMN($D44:I44))))</f>
        <v>9</v>
      </c>
      <c r="K44" s="2">
        <f t="array" ref="K44">IF(INDEX(Data!CP:CP,$B44)=0,#N/A,INDEX(Data!CP:CP,$B44)-Data!CP$2+INDEX($A44:J44,,MAX(ISNUMBER($D44:J44)*COLUMN($D44:J44))))</f>
        <v>10</v>
      </c>
      <c r="L44" s="2">
        <f t="array" ref="L44">IF(INDEX(Data!CQ:CQ,$B44)=0,#N/A,INDEX(Data!CQ:CQ,$B44)-Data!CQ$2+INDEX($A44:K44,,MAX(ISNUMBER($D44:K44)*COLUMN($D44:K44))))</f>
        <v>10</v>
      </c>
      <c r="M44" s="2">
        <f t="array" ref="M44">IF(INDEX(Data!CR:CR,$B44)=0,#N/A,INDEX(Data!CR:CR,$B44)-Data!CR$2+INDEX($A44:L44,,MAX(ISNUMBER($D44:L44)*COLUMN($D44:L44))))</f>
        <v>12</v>
      </c>
      <c r="N44" s="2">
        <f t="array" ref="N44">IF(INDEX(Data!CS:CS,$B44)=0,#N/A,INDEX(Data!CS:CS,$B44)-Data!CS$2+INDEX($A44:M44,,MAX(ISNUMBER($D44:M44)*COLUMN($D44:M44))))</f>
        <v>14</v>
      </c>
      <c r="O44" s="2">
        <f t="array" ref="O44">IF(INDEX(Data!CT:CT,$B44)=0,#N/A,INDEX(Data!CT:CT,$B44)-Data!CT$2+INDEX($A44:N44,,MAX(ISNUMBER($D44:N44)*COLUMN($D44:N44))))</f>
        <v>15</v>
      </c>
      <c r="P44" s="2">
        <f t="array" ref="P44">IF(INDEX(Data!CU:CU,$B44)=0,#N/A,INDEX(Data!CU:CU,$B44)-Data!CU$2+INDEX($A44:O44,,MAX(ISNUMBER($D44:O44)*COLUMN($D44:O44))))</f>
        <v>18</v>
      </c>
      <c r="Q44" s="2">
        <f t="array" ref="Q44">IF(INDEX(Data!CV:CV,$B44)=0,#N/A,INDEX(Data!CV:CV,$B44)-Data!CV$2+INDEX($A44:P44,,MAX(ISNUMBER($D44:P44)*COLUMN($D44:P44))))</f>
        <v>20</v>
      </c>
      <c r="R44" s="2">
        <f t="array" ref="R44">IF(INDEX(Data!CW:CW,$B44)=0,#N/A,INDEX(Data!CW:CW,$B44)-Data!CW$2+INDEX($A44:Q44,,MAX(ISNUMBER($D44:Q44)*COLUMN($D44:Q44))))</f>
        <v>22</v>
      </c>
      <c r="S44" s="2">
        <f t="array" ref="S44">IF(INDEX(Data!CX:CX,$B44)=0,#N/A,INDEX(Data!CX:CX,$B44)-Data!CX$2+INDEX($A44:R44,,MAX(ISNUMBER($D44:R44)*COLUMN($D44:R44))))</f>
        <v>22</v>
      </c>
      <c r="T44" s="2">
        <f t="array" ref="T44">IF(INDEX(Data!CY:CY,$B44)=0,#N/A,INDEX(Data!CY:CY,$B44)-Data!CY$2+INDEX($A44:S44,,MAX(ISNUMBER($D44:S44)*COLUMN($D44:S44))))</f>
        <v>25</v>
      </c>
      <c r="U44" s="2">
        <f t="array" ref="U44">IF(INDEX(Data!CZ:CZ,$B44)=0,#N/A,INDEX(Data!CZ:CZ,$B44)-Data!CZ$2+INDEX($A44:T44,,MAX(ISNUMBER($D44:T44)*COLUMN($D44:T44))))</f>
        <v>25</v>
      </c>
      <c r="V44" s="2">
        <f t="array" ref="V44">IF(INDEX(Data!DA:DA,$B44)=0,#N/A,INDEX(Data!DA:DA,$B44)-Data!DA$2+INDEX($A44:U44,,MAX(ISNUMBER($D44:U44)*COLUMN($D44:U44))))</f>
        <v>26</v>
      </c>
      <c r="W44" s="2">
        <f t="array" ref="W44">IF(INDEX(Data!DB:DB,$B44)=0,#N/A,INDEX(Data!DB:DB,$B44)-Data!DB$2+INDEX($A44:V44,,MAX(ISNUMBER($D44:V44)*COLUMN($D44:V44))))</f>
        <v>28</v>
      </c>
      <c r="X44" s="2">
        <f t="array" ref="X44">IF(INDEX(Data!DC:DC,$B44)=0,#N/A,INDEX(Data!DC:DC,$B44)-Data!DC$2+INDEX($A44:W44,,MAX(ISNUMBER($D44:W44)*COLUMN($D44:W44))))</f>
        <v>29</v>
      </c>
      <c r="Y44" s="2">
        <f t="array" ref="Y44">IF(INDEX(Data!DD:DD,$B44)=0,#N/A,INDEX(Data!DD:DD,$B44)-Data!DD$2+INDEX($A44:X44,,MAX(ISNUMBER($D44:X44)*COLUMN($D44:X44))))</f>
        <v>29</v>
      </c>
      <c r="Z44" s="2">
        <f t="array" ref="Z44">IF(INDEX(Data!DE:DE,$B44)=0,#N/A,INDEX(Data!DE:DE,$B44)-Data!DE$2+INDEX($A44:Y44,,MAX(ISNUMBER($D44:Y44)*COLUMN($D44:Y44))))</f>
        <v>32</v>
      </c>
      <c r="AA44" s="2">
        <f t="array" ref="AA44">IF(INDEX(Data!DF:DF,$B44)=0,#N/A,INDEX(Data!DF:DF,$B44)-Data!DF$2+INDEX($A44:Z44,,MAX(ISNUMBER($D44:Z44)*COLUMN($D44:Z44))))</f>
        <v>34</v>
      </c>
      <c r="AB44" s="2">
        <f t="array" ref="AB44">IF(INDEX(Data!DG:DG,$B44)=0,#N/A,INDEX(Data!DG:DG,$B44)-Data!DG$2+INDEX($A44:AA44,,MAX(ISNUMBER($D44:AA44)*COLUMN($D44:AA44))))</f>
        <v>36</v>
      </c>
      <c r="AC44" s="2">
        <f t="array" ref="AC44">IF(INDEX(Data!DH:DH,$B44)=0,#N/A,INDEX(Data!DH:DH,$B44)-Data!DH$2+INDEX($A44:AB44,,MAX(ISNUMBER($D44:AB44)*COLUMN($D44:AB44))))</f>
        <v>39</v>
      </c>
      <c r="AD44" s="2">
        <f t="array" ref="AD44">IF(INDEX(Data!DI:DI,$B44)=0,#N/A,INDEX(Data!DI:DI,$B44)-Data!DI$2+INDEX($A44:AC44,,MAX(ISNUMBER($D44:AC44)*COLUMN($D44:AC44))))</f>
        <v>42</v>
      </c>
      <c r="AE44" s="2" t="e">
        <f t="array" ref="AE44">IF(INDEX(Data!DJ:DJ,$B44)=0,#N/A,INDEX(Data!DJ:DJ,$B44)-Data!DJ$2+INDEX($A44:AD44,,MAX(ISNUMBER($D44:AD44)*COLUMN($D44:AD44))))</f>
        <v>#N/A</v>
      </c>
      <c r="AF44" s="2" t="e">
        <f t="array" ref="AF44">IF(INDEX(Data!DK:DK,$B44)=0,#N/A,INDEX(Data!DK:DK,$B44)-Data!DK$2+INDEX($A44:AE44,,MAX(ISNUMBER($D44:AE44)*COLUMN($D44:AE44))))</f>
        <v>#N/A</v>
      </c>
      <c r="AG44" s="2" t="e">
        <f t="array" ref="AG44">IF(INDEX(Data!DL:DL,$B44)=0,#N/A,INDEX(Data!DL:DL,$B44)-Data!DL$2+INDEX($A44:AF44,,MAX(ISNUMBER($D44:AF44)*COLUMN($D44:AF44))))</f>
        <v>#N/A</v>
      </c>
      <c r="AH44" s="2" t="e">
        <f t="array" ref="AH44">IF(INDEX(Data!DM:DM,$B44)=0,#N/A,INDEX(Data!DM:DM,$B44)-Data!DM$2+INDEX($A44:AG44,,MAX(ISNUMBER($D44:AG44)*COLUMN($D44:AG44))))</f>
        <v>#N/A</v>
      </c>
      <c r="AI44" s="2" t="e">
        <f t="array" ref="AI44">IF(INDEX(Data!DN:DN,$B44)=0,#N/A,INDEX(Data!DN:DN,$B44)-Data!DN$2+INDEX($A44:AH44,,MAX(ISNUMBER($D44:AH44)*COLUMN($D44:AH44))))</f>
        <v>#N/A</v>
      </c>
      <c r="AJ44" s="2" t="e">
        <f t="array" ref="AJ44">IF(INDEX(Data!DO:DO,$B44)=0,#N/A,INDEX(Data!DO:DO,$B44)-Data!DO$2+INDEX($A44:AI44,,MAX(ISNUMBER($D44:AI44)*COLUMN($D44:AI44))))</f>
        <v>#N/A</v>
      </c>
      <c r="AK44" s="2" t="e">
        <f t="array" ref="AK44">IF(INDEX(Data!DP:DP,$B44)=0,#N/A,INDEX(Data!DP:DP,$B44)-Data!DP$2+INDEX($A44:AJ44,,MAX(ISNUMBER($D44:AJ44)*COLUMN($D44:AJ44))))</f>
        <v>#N/A</v>
      </c>
      <c r="AL44" s="2" t="e">
        <f t="array" ref="AL44">IF(INDEX(Data!DQ:DQ,$B44)=0,#N/A,INDEX(Data!DQ:DQ,$B44)-Data!DQ$2+INDEX($A44:AK44,,MAX(ISNUMBER($D44:AK44)*COLUMN($D44:AK44))))</f>
        <v>#N/A</v>
      </c>
      <c r="AM44" s="2" t="e">
        <f t="array" ref="AM44">IF(INDEX(Data!DR:DR,$B44)=0,#N/A,INDEX(Data!DR:DR,$B44)-Data!DR$2+INDEX($A44:AL44,,MAX(ISNUMBER($D44:AL44)*COLUMN($D44:AL44))))</f>
        <v>#N/A</v>
      </c>
      <c r="AN44" s="2" t="e">
        <f t="array" ref="AN44">IF(INDEX(Data!DS:DS,$B44)=0,#N/A,INDEX(Data!DS:DS,$B44)-Data!DS$2+INDEX($A44:AM44,,MAX(ISNUMBER($D44:AM44)*COLUMN($D44:AM44))))</f>
        <v>#N/A</v>
      </c>
      <c r="AO44" s="2" t="e">
        <f t="array" ref="AO44">IF(INDEX(Data!DT:DT,$B44)=0,#N/A,INDEX(Data!DT:DT,$B44)-Data!DT$2+INDEX($A44:AN44,,MAX(ISNUMBER($D44:AN44)*COLUMN($D44:AN44))))</f>
        <v>#N/A</v>
      </c>
      <c r="AP44" s="2" t="e">
        <f t="array" ref="AP44">IF(INDEX(Data!DU:DU,$B44)=0,#N/A,INDEX(Data!DU:DU,$B44)-Data!DU$2+INDEX($A44:AO44,,MAX(ISNUMBER($D44:AO44)*COLUMN($D44:AO44))))</f>
        <v>#N/A</v>
      </c>
      <c r="AQ44" s="2" t="e">
        <f t="array" ref="AQ44">IF(INDEX(Data!DV:DV,$B44)=0,#N/A,INDEX(Data!DV:DV,$B44)-Data!DV$2+INDEX($A44:AP44,,MAX(ISNUMBER($D44:AP44)*COLUMN($D44:AP44))))</f>
        <v>#N/A</v>
      </c>
      <c r="AR44" s="2" t="e">
        <f t="array" ref="AR44">IF(INDEX(Data!DW:DW,$B44)=0,#N/A,INDEX(Data!DW:DW,$B44)-Data!DW$2+INDEX($A44:AQ44,,MAX(ISNUMBER($D44:AQ44)*COLUMN($D44:AQ44))))</f>
        <v>#N/A</v>
      </c>
      <c r="AS44" s="2" t="e">
        <f t="array" ref="AS44">IF(INDEX(Data!DX:DX,$B44)=0,#N/A,INDEX(Data!DX:DX,$B44)-Data!DX$2+INDEX($A44:AR44,,MAX(ISNUMBER($D44:AR44)*COLUMN($D44:AR44))))</f>
        <v>#N/A</v>
      </c>
      <c r="AT44" s="2" t="e">
        <f t="array" ref="AT44">IF(INDEX(Data!DY:DY,$B44)=0,#N/A,INDEX(Data!DY:DY,$B44)-Data!DY$2+INDEX($A44:AS44,,MAX(ISNUMBER($D44:AS44)*COLUMN($D44:AS44))))</f>
        <v>#N/A</v>
      </c>
      <c r="AU44" s="2" t="e">
        <f t="array" ref="AU44">IF(INDEX(Data!DZ:DZ,$B44)=0,#N/A,INDEX(Data!DZ:DZ,$B44)-Data!DZ$2+INDEX($A44:AT44,,MAX(ISNUMBER($D44:AT44)*COLUMN($D44:AT44))))</f>
        <v>#N/A</v>
      </c>
      <c r="AV44" s="2" t="e">
        <f t="array" ref="AV44">IF(INDEX(Data!EA:EA,$B44)=0,#N/A,INDEX(Data!EA:EA,$B44)-Data!EA$2+INDEX($A44:AU44,,MAX(ISNUMBER($D44:AU44)*COLUMN($D44:AU44))))</f>
        <v>#N/A</v>
      </c>
      <c r="AW44" s="2" t="e">
        <f t="array" ref="AW44">IF(INDEX(Data!EB:EB,$B44)=0,#N/A,INDEX(Data!EB:EB,$B44)-Data!EB$2+INDEX($A44:AV44,,MAX(ISNUMBER($D44:AV44)*COLUMN($D44:AV44))))</f>
        <v>#N/A</v>
      </c>
      <c r="AX44" s="2" t="e">
        <f t="array" ref="AX44">IF(INDEX(Data!EC:EC,$B44)=0,#N/A,INDEX(Data!EC:EC,$B44)-Data!EC$2+INDEX($A44:AW44,,MAX(ISNUMBER($D44:AW44)*COLUMN($D44:AW44))))</f>
        <v>#N/A</v>
      </c>
      <c r="AY44" s="2" t="e">
        <f t="array" ref="AY44">IF(INDEX(Data!ED:ED,$B44)=0,#N/A,INDEX(Data!ED:ED,$B44)-Data!ED$2+INDEX($A44:AX44,,MAX(ISNUMBER($D44:AX44)*COLUMN($D44:AX44))))</f>
        <v>#N/A</v>
      </c>
      <c r="AZ44" s="2" t="e">
        <f t="array" ref="AZ44">IF(INDEX(Data!EE:EE,$B44)=0,#N/A,INDEX(Data!EE:EE,$B44)-Data!EE$2+INDEX($A44:AY44,,MAX(ISNUMBER($D44:AY44)*COLUMN($D44:AY44))))</f>
        <v>#N/A</v>
      </c>
      <c r="BA44" s="2" t="e">
        <f t="array" ref="BA44">IF(INDEX(Data!EF:EF,$B44)=0,#N/A,INDEX(Data!EF:EF,$B44)-Data!EF$2+INDEX($A44:AZ44,,MAX(ISNUMBER($D44:AZ44)*COLUMN($D44:AZ44))))</f>
        <v>#N/A</v>
      </c>
      <c r="BB44" s="2" t="e">
        <f t="array" ref="BB44">IF(INDEX(Data!EG:EG,$B44)=0,#N/A,INDEX(Data!EG:EG,$B44)-Data!EG$2+INDEX($A44:BA44,,MAX(ISNUMBER($D44:BA44)*COLUMN($D44:BA44))))</f>
        <v>#N/A</v>
      </c>
      <c r="BC44" s="2" t="e">
        <f t="array" ref="BC44">IF(INDEX(Data!EH:EH,$B44)=0,#N/A,INDEX(Data!EH:EH,$B44)-Data!EH$2+INDEX($A44:BB44,,MAX(ISNUMBER($D44:BB44)*COLUMN($D44:BB44))))</f>
        <v>#N/A</v>
      </c>
      <c r="BD44" s="2" t="e">
        <f t="array" ref="BD44">IF(INDEX(Data!EI:EI,$B44)=0,#N/A,INDEX(Data!EI:EI,$B44)-Data!EI$2+INDEX($A44:BC44,,MAX(ISNUMBER($D44:BC44)*COLUMN($D44:BC44))))</f>
        <v>#N/A</v>
      </c>
      <c r="BE44" s="2" t="e">
        <f t="array" ref="BE44">IF(INDEX(Data!EJ:EJ,$B44)=0,#N/A,INDEX(Data!EJ:EJ,$B44)-Data!EJ$2+INDEX($A44:BD44,,MAX(ISNUMBER($D44:BD44)*COLUMN($D44:BD44))))</f>
        <v>#N/A</v>
      </c>
      <c r="BF44" s="2" t="e">
        <f t="array" ref="BF44">IF(INDEX(Data!EK:EK,$B44)=0,#N/A,INDEX(Data!EK:EK,$B44)-Data!EK$2+INDEX($A44:BE44,,MAX(ISNUMBER($D44:BE44)*COLUMN($D44:BE44))))</f>
        <v>#N/A</v>
      </c>
      <c r="BG44" s="2" t="e">
        <f t="array" ref="BG44">IF(INDEX(Data!EL:EL,$B44)=0,#N/A,INDEX(Data!EL:EL,$B44)-Data!EL$2+INDEX($A44:BF44,,MAX(ISNUMBER($D44:BF44)*COLUMN($D44:BF44))))</f>
        <v>#N/A</v>
      </c>
      <c r="BH44" s="2" t="e">
        <f t="array" ref="BH44">IF(INDEX(Data!EM:EM,$B44)=0,#N/A,INDEX(Data!EM:EM,$B44)-Data!EM$2+INDEX($A44:BG44,,MAX(ISNUMBER($D44:BG44)*COLUMN($D44:BG44))))</f>
        <v>#N/A</v>
      </c>
      <c r="BI44" s="2" t="e">
        <f t="array" ref="BI44">IF(INDEX(Data!EN:EN,$B44)=0,#N/A,INDEX(Data!EN:EN,$B44)-Data!EN$2+INDEX($A44:BH44,,MAX(ISNUMBER($D44:BH44)*COLUMN($D44:BH44))))</f>
        <v>#N/A</v>
      </c>
      <c r="BJ44" s="2" t="e">
        <f t="array" ref="BJ44">IF(INDEX(Data!EO:EO,$B44)=0,#N/A,INDEX(Data!EO:EO,$B44)-Data!EO$2+INDEX($A44:BI44,,MAX(ISNUMBER($D44:BI44)*COLUMN($D44:BI44))))</f>
        <v>#N/A</v>
      </c>
      <c r="BK44" s="2" t="e">
        <f t="array" ref="BK44">IF(INDEX(Data!EP:EP,$B44)=0,#N/A,INDEX(Data!EP:EP,$B44)-Data!EP$2+INDEX($A44:BJ44,,MAX(ISNUMBER($D44:BJ44)*COLUMN($D44:BJ44))))</f>
        <v>#N/A</v>
      </c>
      <c r="BL44" s="2" t="e">
        <f t="array" ref="BL44">IF(INDEX(Data!EQ:EQ,$B44)=0,#N/A,INDEX(Data!EQ:EQ,$B44)-Data!EQ$2+INDEX($A44:BK44,,MAX(ISNUMBER($D44:BK44)*COLUMN($D44:BK44))))</f>
        <v>#N/A</v>
      </c>
      <c r="BM44" s="2" t="e">
        <f t="array" ref="BM44">IF(INDEX(Data!ER:ER,$B44)=0,#N/A,INDEX(Data!ER:ER,$B44)-Data!ER$2+INDEX($A44:BL44,,MAX(ISNUMBER($D44:BL44)*COLUMN($D44:BL44))))</f>
        <v>#N/A</v>
      </c>
      <c r="BN44" s="2" t="e">
        <f t="array" ref="BN44">IF(INDEX(Data!ES:ES,$B44)=0,#N/A,INDEX(Data!ES:ES,$B44)-Data!ES$2+INDEX($A44:BM44,,MAX(ISNUMBER($D44:BM44)*COLUMN($D44:BM44))))</f>
        <v>#N/A</v>
      </c>
      <c r="BO44" s="2" t="e">
        <f t="array" ref="BO44">IF(INDEX(Data!ET:ET,$B44)=0,#N/A,INDEX(Data!ET:ET,$B44)-Data!ET$2+INDEX($A44:BN44,,MAX(ISNUMBER($D44:BN44)*COLUMN($D44:BN44))))</f>
        <v>#N/A</v>
      </c>
      <c r="BP44" s="2" t="e">
        <f t="array" ref="BP44">IF(INDEX(Data!EU:EU,$B44)=0,#N/A,INDEX(Data!EU:EU,$B44)-Data!EU$2+INDEX($A44:BO44,,MAX(ISNUMBER($D44:BO44)*COLUMN($D44:BO44))))</f>
        <v>#N/A</v>
      </c>
      <c r="BQ44" s="2" t="e">
        <f t="array" ref="BQ44">IF(INDEX(Data!EV:EV,$B44)=0,#N/A,INDEX(Data!EV:EV,$B44)-Data!EV$2+INDEX($A44:BP44,,MAX(ISNUMBER($D44:BP44)*COLUMN($D44:BP44))))</f>
        <v>#N/A</v>
      </c>
      <c r="BR44" s="2" t="e">
        <f t="array" ref="BR44">IF(INDEX(Data!EW:EW,$B44)=0,#N/A,INDEX(Data!EW:EW,$B44)-Data!EW$2+INDEX($A44:BQ44,,MAX(ISNUMBER($D44:BQ44)*COLUMN($D44:BQ44))))</f>
        <v>#N/A</v>
      </c>
      <c r="BS44" s="2" t="e">
        <f t="array" ref="BS44">IF(INDEX(Data!EX:EX,$B44)=0,#N/A,INDEX(Data!EX:EX,$B44)-Data!EX$2+INDEX($A44:BR44,,MAX(ISNUMBER($D44:BR44)*COLUMN($D44:BR44))))</f>
        <v>#N/A</v>
      </c>
      <c r="BT44" s="2" t="e">
        <f t="array" ref="BT44">IF(INDEX(Data!EY:EY,$B44)=0,#N/A,INDEX(Data!EY:EY,$B44)-Data!EY$2+INDEX($A44:BS44,,MAX(ISNUMBER($D44:BS44)*COLUMN($D44:BS44))))</f>
        <v>#N/A</v>
      </c>
      <c r="BU44" s="2" t="e">
        <f t="array" ref="BU44">IF(INDEX(Data!EZ:EZ,$B44)=0,#N/A,INDEX(Data!EZ:EZ,$B44)-Data!EZ$2+INDEX($A44:BT44,,MAX(ISNUMBER($D44:BT44)*COLUMN($D44:BT44))))</f>
        <v>#N/A</v>
      </c>
      <c r="BV44" s="2" t="e">
        <f t="array" ref="BV44">IF(INDEX(Data!FA:FA,$B44)=0,#N/A,INDEX(Data!FA:FA,$B44)-Data!FA$2+INDEX($A44:BU44,,MAX(ISNUMBER($D44:BU44)*COLUMN($D44:BU44))))</f>
        <v>#N/A</v>
      </c>
      <c r="BW44" s="2" t="e">
        <f t="array" ref="BW44">IF(INDEX(Data!FB:FB,$B44)=0,#N/A,INDEX(Data!FB:FB,$B44)-Data!FB$2+INDEX($A44:BV44,,MAX(ISNUMBER($D44:BV44)*COLUMN($D44:BV44))))</f>
        <v>#N/A</v>
      </c>
      <c r="BX44" s="2" t="e">
        <f t="array" ref="BX44">IF(INDEX(Data!FC:FC,$B44)=0,#N/A,INDEX(Data!FC:FC,$B44)-Data!FC$2+INDEX($A44:BW44,,MAX(ISNUMBER($D44:BW44)*COLUMN($D44:BW44))))</f>
        <v>#N/A</v>
      </c>
      <c r="BY44" s="2" t="e">
        <f t="array" ref="BY44">IF(INDEX(Data!FD:FD,$B44)=0,#N/A,INDEX(Data!FD:FD,$B44)-Data!FD$2+INDEX($A44:BX44,,MAX(ISNUMBER($D44:BX44)*COLUMN($D44:BX44))))</f>
        <v>#N/A</v>
      </c>
      <c r="BZ44" s="2" t="e">
        <f t="array" ref="BZ44">IF(INDEX(Data!FE:FE,$B44)=0,#N/A,INDEX(Data!FE:FE,$B44)-Data!FE$2+INDEX($A44:BY44,,MAX(ISNUMBER($D44:BY44)*COLUMN($D44:BY44))))</f>
        <v>#N/A</v>
      </c>
      <c r="CA44" s="2" t="e">
        <f t="array" ref="CA44">IF(INDEX(Data!FF:FF,$B44)=0,#N/A,INDEX(Data!FF:FF,$B44)-Data!FF$2+INDEX($A44:BZ44,,MAX(ISNUMBER($D44:BZ44)*COLUMN($D44:BZ44))))</f>
        <v>#N/A</v>
      </c>
      <c r="CB44" s="2" t="e">
        <f t="array" ref="CB44">IF(INDEX(Data!FG:FG,$B44)=0,#N/A,INDEX(Data!FG:FG,$B44)-Data!FG$2+INDEX($A44:CA44,,MAX(ISNUMBER($D44:CA44)*COLUMN($D44:CA44))))</f>
        <v>#N/A</v>
      </c>
      <c r="CC44" s="2" t="e">
        <f t="array" ref="CC44">IF(INDEX(Data!FH:FH,$B44)=0,#N/A,INDEX(Data!FH:FH,$B44)-Data!FH$2+INDEX($A44:CB44,,MAX(ISNUMBER($D44:CB44)*COLUMN($D44:CB44))))</f>
        <v>#N/A</v>
      </c>
      <c r="CD44" s="2" t="e">
        <f t="array" ref="CD44">IF(INDEX(Data!FI:FI,$B44)=0,#N/A,INDEX(Data!FI:FI,$B44)-Data!FI$2+INDEX($A44:CC44,,MAX(ISNUMBER($D44:CC44)*COLUMN($D44:CC44))))</f>
        <v>#N/A</v>
      </c>
      <c r="CE44" s="2" t="e">
        <f t="array" ref="CE44">IF(INDEX(Data!FJ:FJ,$B44)=0,#N/A,INDEX(Data!FJ:FJ,$B44)-Data!FJ$2+INDEX($A44:CD44,,MAX(ISNUMBER($D44:CD44)*COLUMN($D44:CD44))))</f>
        <v>#N/A</v>
      </c>
      <c r="CF44" s="2" t="e">
        <f t="array" ref="CF44">IF(INDEX(Data!FK:FK,$B44)=0,#N/A,INDEX(Data!FK:FK,$B44)-Data!FK$2+INDEX($A44:CE44,,MAX(ISNUMBER($D44:CE44)*COLUMN($D44:CE44))))</f>
        <v>#N/A</v>
      </c>
      <c r="CG44" s="2" t="e">
        <f t="array" ref="CG44">IF(INDEX(Data!FL:FL,$B44)=0,#N/A,INDEX(Data!FL:FL,$B44)-Data!FL$2+INDEX($A44:CF44,,MAX(ISNUMBER($D44:CF44)*COLUMN($D44:CF44))))</f>
        <v>#N/A</v>
      </c>
      <c r="CH44" s="2" t="e">
        <f t="array" ref="CH44">IF(INDEX(Data!FM:FM,$B44)=0,#N/A,INDEX(Data!FM:FM,$B44)-Data!FM$2+INDEX($A44:CG44,,MAX(ISNUMBER($D44:CG44)*COLUMN($D44:CG44))))</f>
        <v>#N/A</v>
      </c>
      <c r="CI44" s="2" t="e">
        <f t="array" ref="CI44">IF(INDEX(Data!FN:FN,$B44)=0,#N/A,INDEX(Data!FN:FN,$B44)-Data!FN$2+INDEX($A44:CH44,,MAX(ISNUMBER($D44:CH44)*COLUMN($D44:CH44))))</f>
        <v>#N/A</v>
      </c>
      <c r="CJ44" s="2" t="e">
        <f t="array" ref="CJ44">IF(INDEX(Data!FO:FO,$B44)=0,#N/A,INDEX(Data!FO:FO,$B44)-Data!FO$2+INDEX($A44:CI44,,MAX(ISNUMBER($D44:CI44)*COLUMN($D44:CI44))))</f>
        <v>#N/A</v>
      </c>
      <c r="CK44" s="2" t="e">
        <f t="array" ref="CK44">IF(INDEX(Data!FP:FP,$B44)=0,#N/A,INDEX(Data!FP:FP,$B44)-Data!FP$2+INDEX($A44:CJ44,,MAX(ISNUMBER($D44:CJ44)*COLUMN($D44:CJ44))))</f>
        <v>#N/A</v>
      </c>
      <c r="CL44" s="2" t="e">
        <f t="array" ref="CL44">IF(INDEX(Data!FQ:FQ,$B44)=0,#N/A,INDEX(Data!FQ:FQ,$B44)-Data!FQ$2+INDEX($A44:CK44,,MAX(ISNUMBER($D44:CK44)*COLUMN($D44:CK44))))</f>
        <v>#N/A</v>
      </c>
      <c r="CM44" s="2" t="e">
        <f t="array" ref="CM44">IF(INDEX(Data!FR:FR,$B44)=0,#N/A,INDEX(Data!FR:FR,$B44)-Data!FR$2+INDEX($A44:CL44,,MAX(ISNUMBER($D44:CL44)*COLUMN($D44:CL44))))</f>
        <v>#N/A</v>
      </c>
      <c r="CN44" s="2" t="e">
        <f t="array" ref="CN44">IF(INDEX(Data!FS:FS,$B44)=0,#N/A,INDEX(Data!FS:FS,$B44)-Data!FS$2+INDEX($A44:CM44,,MAX(ISNUMBER($D44:CM44)*COLUMN($D44:CM44))))</f>
        <v>#N/A</v>
      </c>
      <c r="CO44" s="2" t="e">
        <f t="array" ref="CO44">IF(INDEX(Data!FT:FT,$B44)=0,#N/A,INDEX(Data!FT:FT,$B44)-Data!FT$2+INDEX($A44:CN44,,MAX(ISNUMBER($D44:CN44)*COLUMN($D44:CN44))))</f>
        <v>#N/A</v>
      </c>
      <c r="CP44" s="2" t="e">
        <f t="array" ref="CP44">IF(INDEX(Data!FU:FU,$B44)=0,#N/A,INDEX(Data!FU:FU,$B44)-Data!FU$2+INDEX($A44:CO44,,MAX(ISNUMBER($D44:CO44)*COLUMN($D44:CO44))))</f>
        <v>#N/A</v>
      </c>
      <c r="CQ44" s="2" t="e">
        <f t="array" ref="CQ44">IF(INDEX(Data!FV:FV,$B44)=0,#N/A,INDEX(Data!FV:FV,$B44)-Data!FV$2+INDEX($A44:CP44,,MAX(ISNUMBER($D44:CP44)*COLUMN($D44:CP44))))</f>
        <v>#N/A</v>
      </c>
      <c r="CR44" s="2" t="e">
        <f t="array" ref="CR44">IF(INDEX(Data!FW:FW,$B44)=0,#N/A,INDEX(Data!FW:FW,$B44)-Data!FW$2+INDEX($A44:CQ44,,MAX(ISNUMBER($D44:CQ44)*COLUMN($D44:CQ44))))</f>
        <v>#N/A</v>
      </c>
      <c r="CS44" s="2" t="e">
        <f t="array" ref="CS44">IF(INDEX(Data!FX:FX,$B44)=0,#N/A,INDEX(Data!FX:FX,$B44)-Data!FX$2+INDEX($A44:CR44,,MAX(ISNUMBER($D44:CR44)*COLUMN($D44:CR44))))</f>
        <v>#N/A</v>
      </c>
      <c r="CT44" s="2" t="e">
        <f t="array" ref="CT44">IF(INDEX(Data!FY:FY,$B44)=0,#N/A,INDEX(Data!FY:FY,$B44)-Data!FY$2+INDEX($A44:CS44,,MAX(ISNUMBER($D44:CS44)*COLUMN($D44:CS44))))</f>
        <v>#N/A</v>
      </c>
      <c r="CU44" s="2" t="e">
        <f t="array" ref="CU44">IF(INDEX(Data!FZ:FZ,$B44)=0,#N/A,INDEX(Data!FZ:FZ,$B44)-Data!FZ$2+INDEX($A44:CT44,,MAX(ISNUMBER($D44:CT44)*COLUMN($D44:CT44))))</f>
        <v>#N/A</v>
      </c>
      <c r="CV44" s="2" t="e">
        <f t="array" ref="CV44">IF(INDEX(Data!GA:GA,$B44)=0,#N/A,INDEX(Data!GA:GA,$B44)-Data!GA$2+INDEX($A44:CU44,,MAX(ISNUMBER($D44:CU44)*COLUMN($D44:CU44))))</f>
        <v>#N/A</v>
      </c>
      <c r="CW44" s="2" t="e">
        <f t="array" ref="CW44">IF(INDEX(Data!GB:GB,$B44)=0,#N/A,INDEX(Data!GB:GB,$B44)-Data!GB$2+INDEX($A44:CV44,,MAX(ISNUMBER($D44:CV44)*COLUMN($D44:CV44))))</f>
        <v>#N/A</v>
      </c>
      <c r="CX44" s="2" t="e">
        <f t="array" ref="CX44">IF(INDEX(Data!GC:GC,$B44)=0,#N/A,INDEX(Data!GC:GC,$B44)-Data!GC$2+INDEX($A44:CW44,,MAX(ISNUMBER($D44:CW44)*COLUMN($D44:CW44))))</f>
        <v>#N/A</v>
      </c>
      <c r="CY44" s="2" t="e">
        <f t="array" ref="CY44">IF(INDEX(Data!GD:GD,$B44)=0,#N/A,INDEX(Data!GD:GD,$B44)-Data!GD$2+INDEX($A44:CX44,,MAX(ISNUMBER($D44:CX44)*COLUMN($D44:CX44))))</f>
        <v>#N/A</v>
      </c>
      <c r="CZ44" s="2" t="e">
        <f t="array" ref="CZ44">IF(INDEX(Data!GE:GE,$B44)=0,#N/A,INDEX(Data!GE:GE,$B44)-Data!GE$2+INDEX($A44:CY44,,MAX(ISNUMBER($D44:CY44)*COLUMN($D44:CY44))))</f>
        <v>#N/A</v>
      </c>
      <c r="DA44" s="2" t="e">
        <f t="array" ref="DA44">IF(INDEX(Data!GF:GF,$B44)=0,#N/A,INDEX(Data!GF:GF,$B44)-Data!GF$2+INDEX($A44:CZ44,,MAX(ISNUMBER($D44:CZ44)*COLUMN($D44:CZ44))))</f>
        <v>#N/A</v>
      </c>
      <c r="DB44" s="2" t="e">
        <f t="array" ref="DB44">IF(INDEX(Data!GG:GG,$B44)=0,#N/A,INDEX(Data!GG:GG,$B44)-Data!GG$2+INDEX($A44:DA44,,MAX(ISNUMBER($D44:DA44)*COLUMN($D44:DA44))))</f>
        <v>#N/A</v>
      </c>
      <c r="DC44" s="2" t="e">
        <f t="array" ref="DC44">IF(INDEX(Data!GH:GH,$B44)=0,#N/A,INDEX(Data!GH:GH,$B44)-Data!GH$2+INDEX($A44:DB44,,MAX(ISNUMBER($D44:DB44)*COLUMN($D44:DB44))))</f>
        <v>#N/A</v>
      </c>
      <c r="DD44" s="2" t="e">
        <f t="array" ref="DD44">IF(INDEX(Data!GI:GI,$B44)=0,#N/A,INDEX(Data!GI:GI,$B44)-Data!GI$2+INDEX($A44:DC44,,MAX(ISNUMBER($D44:DC44)*COLUMN($D44:DC44))))</f>
        <v>#N/A</v>
      </c>
      <c r="DE44" s="2" t="e">
        <f t="array" ref="DE44">IF(INDEX(Data!GJ:GJ,$B44)=0,#N/A,INDEX(Data!GJ:GJ,$B44)-Data!GJ$2+INDEX($A44:DD44,,MAX(ISNUMBER($D44:DD44)*COLUMN($D44:DD44))))</f>
        <v>#N/A</v>
      </c>
      <c r="DF44" s="2" t="e">
        <f t="array" ref="DF44">IF(INDEX(Data!GK:GK,$B44)=0,#N/A,INDEX(Data!GK:GK,$B44)-Data!GK$2+INDEX($A44:DE44,,MAX(ISNUMBER($D44:DE44)*COLUMN($D44:DE44))))</f>
        <v>#N/A</v>
      </c>
      <c r="DG44" s="2" t="e">
        <f t="array" ref="DG44">IF(INDEX(Data!GL:GL,$B44)=0,#N/A,INDEX(Data!GL:GL,$B44)-Data!GL$2+INDEX($A44:DF44,,MAX(ISNUMBER($D44:DF44)*COLUMN($D44:DF44))))</f>
        <v>#N/A</v>
      </c>
      <c r="DH44" s="2" t="e">
        <f t="array" ref="DH44">IF(INDEX(Data!GM:GM,$B44)=0,#N/A,INDEX(Data!GM:GM,$B44)-Data!GM$2+INDEX($A44:DG44,,MAX(ISNUMBER($D44:DG44)*COLUMN($D44:DG44))))</f>
        <v>#N/A</v>
      </c>
      <c r="DI44" s="2" t="e">
        <f t="array" ref="DI44">IF(INDEX(Data!GN:GN,$B44)=0,#N/A,INDEX(Data!GN:GN,$B44)-Data!GN$2+INDEX($A44:DH44,,MAX(ISNUMBER($D44:DH44)*COLUMN($D44:DH44))))</f>
        <v>#N/A</v>
      </c>
      <c r="DJ44" s="2" t="e">
        <f t="array" ref="DJ44">IF(INDEX(Data!GO:GO,$B44)=0,#N/A,INDEX(Data!GO:GO,$B44)-Data!GO$2+INDEX($A44:DI44,,MAX(ISNUMBER($D44:DI44)*COLUMN($D44:DI44))))</f>
        <v>#N/A</v>
      </c>
      <c r="DK44" s="2" t="e">
        <f t="array" ref="DK44">IF(INDEX(Data!GP:GP,$B44)=0,#N/A,INDEX(Data!GP:GP,$B44)-Data!GP$2+INDEX($A44:DJ44,,MAX(ISNUMBER($D44:DJ44)*COLUMN($D44:DJ44))))</f>
        <v>#N/A</v>
      </c>
      <c r="DL44" s="2" t="e">
        <f t="array" ref="DL44">IF(INDEX(Data!GQ:GQ,$B44)=0,#N/A,INDEX(Data!GQ:GQ,$B44)-Data!GQ$2+INDEX($A44:DK44,,MAX(ISNUMBER($D44:DK44)*COLUMN($D44:DK44))))</f>
        <v>#N/A</v>
      </c>
      <c r="DM44" s="2" t="e">
        <f t="array" ref="DM44">IF(INDEX(Data!GR:GR,$B44)=0,#N/A,INDEX(Data!GR:GR,$B44)-Data!GR$2+INDEX($A44:DL44,,MAX(ISNUMBER($D44:DL44)*COLUMN($D44:DL44))))</f>
        <v>#N/A</v>
      </c>
      <c r="DN44" s="2" t="e">
        <f t="array" ref="DN44">IF(INDEX(Data!GS:GS,$B44)=0,#N/A,INDEX(Data!GS:GS,$B44)-Data!GS$2+INDEX($A44:DM44,,MAX(ISNUMBER($D44:DM44)*COLUMN($D44:DM44))))</f>
        <v>#N/A</v>
      </c>
      <c r="DO44" s="2" t="e">
        <f t="array" ref="DO44">IF(INDEX(Data!GT:GT,$B44)=0,#N/A,INDEX(Data!GT:GT,$B44)-Data!GT$2+INDEX($A44:DN44,,MAX(ISNUMBER($D44:DN44)*COLUMN($D44:DN44))))</f>
        <v>#N/A</v>
      </c>
      <c r="DP44" s="2" t="e">
        <f t="array" ref="DP44">IF(INDEX(Data!GU:GU,$B44)=0,#N/A,INDEX(Data!GU:GU,$B44)-Data!GU$2+INDEX($A44:DO44,,MAX(ISNUMBER($D44:DO44)*COLUMN($D44:DO44))))</f>
        <v>#N/A</v>
      </c>
      <c r="DQ44" s="2" t="e">
        <f t="array" ref="DQ44">IF(INDEX(Data!GV:GV,$B44)=0,#N/A,INDEX(Data!GV:GV,$B44)-Data!GV$2+INDEX($A44:DP44,,MAX(ISNUMBER($D44:DP44)*COLUMN($D44:DP44))))</f>
        <v>#N/A</v>
      </c>
      <c r="DR44" s="2" t="e">
        <f t="array" ref="DR44">IF(INDEX(Data!GW:GW,$B44)=0,#N/A,INDEX(Data!GW:GW,$B44)-Data!GW$2+INDEX($A44:DQ44,,MAX(ISNUMBER($D44:DQ44)*COLUMN($D44:DQ44))))</f>
        <v>#N/A</v>
      </c>
      <c r="DS44" s="2" t="e">
        <f t="array" ref="DS44">IF(INDEX(Data!GX:GX,$B44)=0,#N/A,INDEX(Data!GX:GX,$B44)-Data!GX$2+INDEX($A44:DR44,,MAX(ISNUMBER($D44:DR44)*COLUMN($D44:DR44))))</f>
        <v>#N/A</v>
      </c>
      <c r="DT44" s="2" t="e">
        <f t="array" ref="DT44">IF(INDEX(Data!GY:GY,$B44)=0,#N/A,INDEX(Data!GY:GY,$B44)-Data!GY$2+INDEX($A44:DS44,,MAX(ISNUMBER($D44:DS44)*COLUMN($D44:DS44))))</f>
        <v>#N/A</v>
      </c>
      <c r="DU44" s="2" t="e">
        <f t="array" ref="DU44">IF(INDEX(Data!GZ:GZ,$B44)=0,#N/A,INDEX(Data!GZ:GZ,$B44)-Data!GZ$2+INDEX($A44:DT44,,MAX(ISNUMBER($D44:DT44)*COLUMN($D44:DT44))))</f>
        <v>#N/A</v>
      </c>
      <c r="DV44" s="2" t="e">
        <f t="array" ref="DV44">IF(INDEX(Data!HA:HA,$B44)=0,#N/A,INDEX(Data!HA:HA,$B44)-Data!HA$2+INDEX($A44:DU44,,MAX(ISNUMBER($D44:DU44)*COLUMN($D44:DU44))))</f>
        <v>#N/A</v>
      </c>
      <c r="DW44" s="2" t="e">
        <f t="array" ref="DW44">IF(INDEX(Data!HB:HB,$B44)=0,#N/A,INDEX(Data!HB:HB,$B44)-Data!HB$2+INDEX($A44:DV44,,MAX(ISNUMBER($D44:DV44)*COLUMN($D44:DV44))))</f>
        <v>#N/A</v>
      </c>
      <c r="DX44" s="2" t="e">
        <f t="array" ref="DX44">IF(INDEX(Data!HC:HC,$B44)=0,#N/A,INDEX(Data!HC:HC,$B44)-Data!HC$2+INDEX($A44:DW44,,MAX(ISNUMBER($D44:DW44)*COLUMN($D44:DW44))))</f>
        <v>#N/A</v>
      </c>
      <c r="DY44" s="2" t="e">
        <f t="array" ref="DY44">IF(INDEX(Data!HD:HD,$B44)=0,#N/A,INDEX(Data!HD:HD,$B44)-Data!HD$2+INDEX($A44:DX44,,MAX(ISNUMBER($D44:DX44)*COLUMN($D44:DX44))))</f>
        <v>#N/A</v>
      </c>
      <c r="DZ44" s="2" t="e">
        <f t="array" ref="DZ44">IF(INDEX(Data!HE:HE,$B44)=0,#N/A,INDEX(Data!HE:HE,$B44)-Data!HE$2+INDEX($A44:DY44,,MAX(ISNUMBER($D44:DY44)*COLUMN($D44:DY44))))</f>
        <v>#N/A</v>
      </c>
      <c r="EA44" s="2" t="e">
        <f t="array" ref="EA44">IF(INDEX(Data!HF:HF,$B44)=0,#N/A,INDEX(Data!HF:HF,$B44)-Data!HF$2+INDEX($A44:DZ44,,MAX(ISNUMBER($D44:DZ44)*COLUMN($D44:DZ44))))</f>
        <v>#N/A</v>
      </c>
      <c r="EB44" s="2" t="e">
        <f t="array" ref="EB44">IF(INDEX(Data!HG:HG,$B44)=0,#N/A,INDEX(Data!HG:HG,$B44)-Data!HG$2+INDEX($A44:EA44,,MAX(ISNUMBER($D44:EA44)*COLUMN($D44:EA44))))</f>
        <v>#N/A</v>
      </c>
      <c r="EC44" s="2" t="e">
        <f t="array" ref="EC44">IF(INDEX(Data!HH:HH,$B44)=0,#N/A,INDEX(Data!HH:HH,$B44)-Data!HH$2+INDEX($A44:EB44,,MAX(ISNUMBER($D44:EB44)*COLUMN($D44:EB44))))</f>
        <v>#N/A</v>
      </c>
      <c r="ED44" s="2" t="e">
        <f t="array" ref="ED44">IF(INDEX(Data!HI:HI,$B44)=0,#N/A,INDEX(Data!HI:HI,$B44)-Data!HI$2+INDEX($A44:EC44,,MAX(ISNUMBER($D44:EC44)*COLUMN($D44:EC44))))</f>
        <v>#N/A</v>
      </c>
      <c r="EE44" s="2" t="e">
        <f t="array" ref="EE44">IF(INDEX(Data!HJ:HJ,$B44)=0,#N/A,INDEX(Data!HJ:HJ,$B44)-Data!HJ$2+INDEX($A44:ED44,,MAX(ISNUMBER($D44:ED44)*COLUMN($D44:ED44))))</f>
        <v>#N/A</v>
      </c>
      <c r="EF44" s="2" t="e">
        <f t="array" ref="EF44">IF(INDEX(Data!HK:HK,$B44)=0,#N/A,INDEX(Data!HK:HK,$B44)-Data!HK$2+INDEX($A44:EE44,,MAX(ISNUMBER($D44:EE44)*COLUMN($D44:EE44))))</f>
        <v>#N/A</v>
      </c>
      <c r="EG44" s="2" t="e">
        <f t="array" ref="EG44">IF(INDEX(Data!HL:HL,$B44)=0,#N/A,INDEX(Data!HL:HL,$B44)-Data!HL$2+INDEX($A44:EF44,,MAX(ISNUMBER($D44:EF44)*COLUMN($D44:EF44))))</f>
        <v>#N/A</v>
      </c>
      <c r="EH44" s="2" t="e">
        <f t="array" ref="EH44">IF(INDEX(Data!HM:HM,$B44)=0,#N/A,INDEX(Data!HM:HM,$B44)-Data!HM$2+INDEX($A44:EG44,,MAX(ISNUMBER($D44:EG44)*COLUMN($D44:EG44))))</f>
        <v>#N/A</v>
      </c>
      <c r="EI44" s="2" t="e">
        <f t="array" ref="EI44">IF(INDEX(Data!HN:HN,$B44)=0,#N/A,INDEX(Data!HN:HN,$B44)-Data!HN$2+INDEX($A44:EH44,,MAX(ISNUMBER($D44:EH44)*COLUMN($D44:EH44))))</f>
        <v>#N/A</v>
      </c>
    </row>
    <row r="45" spans="1:139" x14ac:dyDescent="0.25">
      <c r="A45" s="2" t="str">
        <f>Data!CG120</f>
        <v>Alexander Früh</v>
      </c>
      <c r="B45" s="2">
        <f>MATCH(A45,Data!CG:CG,0)</f>
        <v>120</v>
      </c>
      <c r="C45" s="2">
        <f ca="1">COUNTIF(OFFSET(Data!$CJ$1:$EZ$78,B45-1,0,1),"&gt;0")</f>
        <v>13</v>
      </c>
      <c r="D45" s="2">
        <v>0</v>
      </c>
      <c r="E45" s="2" t="e">
        <f t="array" ref="E45">IF(INDEX(Data!CJ:CJ,$B45)=0,#N/A,INDEX(Data!CJ:CJ,$B45)-Data!CJ$2+INDEX($A45:D45,,MAX(ISNUMBER($D45:D45)*COLUMN($D45:D45))))</f>
        <v>#N/A</v>
      </c>
      <c r="F45" s="2" t="e">
        <f t="array" ref="F45">IF(INDEX(Data!CK:CK,$B45)=0,#N/A,INDEX(Data!CK:CK,$B45)-Data!CK$2+INDEX($A45:E45,,MAX(ISNUMBER($D45:E45)*COLUMN($D45:E45))))</f>
        <v>#N/A</v>
      </c>
      <c r="G45" s="2" t="e">
        <f t="array" ref="G45">IF(INDEX(Data!CL:CL,$B45)=0,#N/A,INDEX(Data!CL:CL,$B45)-Data!CL$2+INDEX($A45:F45,,MAX(ISNUMBER($D45:F45)*COLUMN($D45:F45))))</f>
        <v>#N/A</v>
      </c>
      <c r="H45" s="2" t="e">
        <f t="array" ref="H45">IF(INDEX(Data!CM:CM,$B45)=0,#N/A,INDEX(Data!CM:CM,$B45)-Data!CM$2+INDEX($A45:G45,,MAX(ISNUMBER($D45:G45)*COLUMN($D45:G45))))</f>
        <v>#N/A</v>
      </c>
      <c r="I45" s="2" t="e">
        <f t="array" ref="I45">IF(INDEX(Data!CN:CN,$B45)=0,#N/A,INDEX(Data!CN:CN,$B45)-Data!CN$2+INDEX($A45:H45,,MAX(ISNUMBER($D45:H45)*COLUMN($D45:H45))))</f>
        <v>#N/A</v>
      </c>
      <c r="J45" s="2" t="e">
        <f t="array" ref="J45">IF(INDEX(Data!CO:CO,$B45)=0,#N/A,INDEX(Data!CO:CO,$B45)-Data!CO$2+INDEX($A45:I45,,MAX(ISNUMBER($D45:I45)*COLUMN($D45:I45))))</f>
        <v>#N/A</v>
      </c>
      <c r="K45" s="2" t="e">
        <f t="array" ref="K45">IF(INDEX(Data!CP:CP,$B45)=0,#N/A,INDEX(Data!CP:CP,$B45)-Data!CP$2+INDEX($A45:J45,,MAX(ISNUMBER($D45:J45)*COLUMN($D45:J45))))</f>
        <v>#N/A</v>
      </c>
      <c r="L45" s="2" t="e">
        <f t="array" ref="L45">IF(INDEX(Data!CQ:CQ,$B45)=0,#N/A,INDEX(Data!CQ:CQ,$B45)-Data!CQ$2+INDEX($A45:K45,,MAX(ISNUMBER($D45:K45)*COLUMN($D45:K45))))</f>
        <v>#N/A</v>
      </c>
      <c r="M45" s="2" t="e">
        <f t="array" ref="M45">IF(INDEX(Data!CR:CR,$B45)=0,#N/A,INDEX(Data!CR:CR,$B45)-Data!CR$2+INDEX($A45:L45,,MAX(ISNUMBER($D45:L45)*COLUMN($D45:L45))))</f>
        <v>#N/A</v>
      </c>
      <c r="N45" s="2" t="e">
        <f t="array" ref="N45">IF(INDEX(Data!CS:CS,$B45)=0,#N/A,INDEX(Data!CS:CS,$B45)-Data!CS$2+INDEX($A45:M45,,MAX(ISNUMBER($D45:M45)*COLUMN($D45:M45))))</f>
        <v>#N/A</v>
      </c>
      <c r="O45" s="2" t="e">
        <f t="array" ref="O45">IF(INDEX(Data!CT:CT,$B45)=0,#N/A,INDEX(Data!CT:CT,$B45)-Data!CT$2+INDEX($A45:N45,,MAX(ISNUMBER($D45:N45)*COLUMN($D45:N45))))</f>
        <v>#N/A</v>
      </c>
      <c r="P45" s="2" t="e">
        <f t="array" ref="P45">IF(INDEX(Data!CU:CU,$B45)=0,#N/A,INDEX(Data!CU:CU,$B45)-Data!CU$2+INDEX($A45:O45,,MAX(ISNUMBER($D45:O45)*COLUMN($D45:O45))))</f>
        <v>#N/A</v>
      </c>
      <c r="Q45" s="2" t="e">
        <f t="array" ref="Q45">IF(INDEX(Data!CV:CV,$B45)=0,#N/A,INDEX(Data!CV:CV,$B45)-Data!CV$2+INDEX($A45:P45,,MAX(ISNUMBER($D45:P45)*COLUMN($D45:P45))))</f>
        <v>#N/A</v>
      </c>
      <c r="R45" s="2">
        <f t="array" ref="R45">IF(INDEX(Data!CW:CW,$B45)=0,#N/A,INDEX(Data!CW:CW,$B45)-Data!CW$2+INDEX($A45:Q45,,MAX(ISNUMBER($D45:Q45)*COLUMN($D45:Q45))))</f>
        <v>1</v>
      </c>
      <c r="S45" s="2">
        <f t="array" ref="S45">IF(INDEX(Data!CX:CX,$B45)=0,#N/A,INDEX(Data!CX:CX,$B45)-Data!CX$2+INDEX($A45:R45,,MAX(ISNUMBER($D45:R45)*COLUMN($D45:R45))))</f>
        <v>2</v>
      </c>
      <c r="T45" s="2">
        <f t="array" ref="T45">IF(INDEX(Data!CY:CY,$B45)=0,#N/A,INDEX(Data!CY:CY,$B45)-Data!CY$2+INDEX($A45:S45,,MAX(ISNUMBER($D45:S45)*COLUMN($D45:S45))))</f>
        <v>3</v>
      </c>
      <c r="U45" s="2">
        <f t="array" ref="U45">IF(INDEX(Data!CZ:CZ,$B45)=0,#N/A,INDEX(Data!CZ:CZ,$B45)-Data!CZ$2+INDEX($A45:T45,,MAX(ISNUMBER($D45:T45)*COLUMN($D45:T45))))</f>
        <v>3</v>
      </c>
      <c r="V45" s="2">
        <f t="array" ref="V45">IF(INDEX(Data!DA:DA,$B45)=0,#N/A,INDEX(Data!DA:DA,$B45)-Data!DA$2+INDEX($A45:U45,,MAX(ISNUMBER($D45:U45)*COLUMN($D45:U45))))</f>
        <v>6</v>
      </c>
      <c r="W45" s="2">
        <f t="array" ref="W45">IF(INDEX(Data!DB:DB,$B45)=0,#N/A,INDEX(Data!DB:DB,$B45)-Data!DB$2+INDEX($A45:V45,,MAX(ISNUMBER($D45:V45)*COLUMN($D45:V45))))</f>
        <v>7</v>
      </c>
      <c r="X45" s="2">
        <f t="array" ref="X45">IF(INDEX(Data!DC:DC,$B45)=0,#N/A,INDEX(Data!DC:DC,$B45)-Data!DC$2+INDEX($A45:W45,,MAX(ISNUMBER($D45:W45)*COLUMN($D45:W45))))</f>
        <v>8</v>
      </c>
      <c r="Y45" s="2">
        <f t="array" ref="Y45">IF(INDEX(Data!DD:DD,$B45)=0,#N/A,INDEX(Data!DD:DD,$B45)-Data!DD$2+INDEX($A45:X45,,MAX(ISNUMBER($D45:X45)*COLUMN($D45:X45))))</f>
        <v>10</v>
      </c>
      <c r="Z45" s="2">
        <f t="array" ref="Z45">IF(INDEX(Data!DE:DE,$B45)=0,#N/A,INDEX(Data!DE:DE,$B45)-Data!DE$2+INDEX($A45:Y45,,MAX(ISNUMBER($D45:Y45)*COLUMN($D45:Y45))))</f>
        <v>12</v>
      </c>
      <c r="AA45" s="2">
        <f t="array" ref="AA45">IF(INDEX(Data!DF:DF,$B45)=0,#N/A,INDEX(Data!DF:DF,$B45)-Data!DF$2+INDEX($A45:Z45,,MAX(ISNUMBER($D45:Z45)*COLUMN($D45:Z45))))</f>
        <v>13</v>
      </c>
      <c r="AB45" s="2">
        <f t="array" ref="AB45">IF(INDEX(Data!DG:DG,$B45)=0,#N/A,INDEX(Data!DG:DG,$B45)-Data!DG$2+INDEX($A45:AA45,,MAX(ISNUMBER($D45:AA45)*COLUMN($D45:AA45))))</f>
        <v>14</v>
      </c>
      <c r="AC45" s="2">
        <f t="array" ref="AC45">IF(INDEX(Data!DH:DH,$B45)=0,#N/A,INDEX(Data!DH:DH,$B45)-Data!DH$2+INDEX($A45:AB45,,MAX(ISNUMBER($D45:AB45)*COLUMN($D45:AB45))))</f>
        <v>16</v>
      </c>
      <c r="AD45" s="2">
        <f t="array" ref="AD45">IF(INDEX(Data!DI:DI,$B45)=0,#N/A,INDEX(Data!DI:DI,$B45)-Data!DI$2+INDEX($A45:AC45,,MAX(ISNUMBER($D45:AC45)*COLUMN($D45:AC45))))</f>
        <v>18</v>
      </c>
      <c r="AE45" s="2" t="e">
        <f t="array" ref="AE45">IF(INDEX(Data!DJ:DJ,$B45)=0,#N/A,INDEX(Data!DJ:DJ,$B45)-Data!DJ$2+INDEX($A45:AD45,,MAX(ISNUMBER($D45:AD45)*COLUMN($D45:AD45))))</f>
        <v>#N/A</v>
      </c>
      <c r="AF45" s="2" t="e">
        <f t="array" ref="AF45">IF(INDEX(Data!DK:DK,$B45)=0,#N/A,INDEX(Data!DK:DK,$B45)-Data!DK$2+INDEX($A45:AE45,,MAX(ISNUMBER($D45:AE45)*COLUMN($D45:AE45))))</f>
        <v>#N/A</v>
      </c>
      <c r="AG45" s="2" t="e">
        <f t="array" ref="AG45">IF(INDEX(Data!DL:DL,$B45)=0,#N/A,INDEX(Data!DL:DL,$B45)-Data!DL$2+INDEX($A45:AF45,,MAX(ISNUMBER($D45:AF45)*COLUMN($D45:AF45))))</f>
        <v>#N/A</v>
      </c>
      <c r="AH45" s="2" t="e">
        <f t="array" ref="AH45">IF(INDEX(Data!DM:DM,$B45)=0,#N/A,INDEX(Data!DM:DM,$B45)-Data!DM$2+INDEX($A45:AG45,,MAX(ISNUMBER($D45:AG45)*COLUMN($D45:AG45))))</f>
        <v>#N/A</v>
      </c>
      <c r="AI45" s="2" t="e">
        <f t="array" ref="AI45">IF(INDEX(Data!DN:DN,$B45)=0,#N/A,INDEX(Data!DN:DN,$B45)-Data!DN$2+INDEX($A45:AH45,,MAX(ISNUMBER($D45:AH45)*COLUMN($D45:AH45))))</f>
        <v>#N/A</v>
      </c>
      <c r="AJ45" s="2" t="e">
        <f t="array" ref="AJ45">IF(INDEX(Data!DO:DO,$B45)=0,#N/A,INDEX(Data!DO:DO,$B45)-Data!DO$2+INDEX($A45:AI45,,MAX(ISNUMBER($D45:AI45)*COLUMN($D45:AI45))))</f>
        <v>#N/A</v>
      </c>
      <c r="AK45" s="2" t="e">
        <f t="array" ref="AK45">IF(INDEX(Data!DP:DP,$B45)=0,#N/A,INDEX(Data!DP:DP,$B45)-Data!DP$2+INDEX($A45:AJ45,,MAX(ISNUMBER($D45:AJ45)*COLUMN($D45:AJ45))))</f>
        <v>#N/A</v>
      </c>
      <c r="AL45" s="2" t="e">
        <f t="array" ref="AL45">IF(INDEX(Data!DQ:DQ,$B45)=0,#N/A,INDEX(Data!DQ:DQ,$B45)-Data!DQ$2+INDEX($A45:AK45,,MAX(ISNUMBER($D45:AK45)*COLUMN($D45:AK45))))</f>
        <v>#N/A</v>
      </c>
      <c r="AM45" s="2" t="e">
        <f t="array" ref="AM45">IF(INDEX(Data!DR:DR,$B45)=0,#N/A,INDEX(Data!DR:DR,$B45)-Data!DR$2+INDEX($A45:AL45,,MAX(ISNUMBER($D45:AL45)*COLUMN($D45:AL45))))</f>
        <v>#N/A</v>
      </c>
      <c r="AN45" s="2" t="e">
        <f t="array" ref="AN45">IF(INDEX(Data!DS:DS,$B45)=0,#N/A,INDEX(Data!DS:DS,$B45)-Data!DS$2+INDEX($A45:AM45,,MAX(ISNUMBER($D45:AM45)*COLUMN($D45:AM45))))</f>
        <v>#N/A</v>
      </c>
      <c r="AO45" s="2" t="e">
        <f t="array" ref="AO45">IF(INDEX(Data!DT:DT,$B45)=0,#N/A,INDEX(Data!DT:DT,$B45)-Data!DT$2+INDEX($A45:AN45,,MAX(ISNUMBER($D45:AN45)*COLUMN($D45:AN45))))</f>
        <v>#N/A</v>
      </c>
      <c r="AP45" s="2" t="e">
        <f t="array" ref="AP45">IF(INDEX(Data!DU:DU,$B45)=0,#N/A,INDEX(Data!DU:DU,$B45)-Data!DU$2+INDEX($A45:AO45,,MAX(ISNUMBER($D45:AO45)*COLUMN($D45:AO45))))</f>
        <v>#N/A</v>
      </c>
      <c r="AQ45" s="2" t="e">
        <f t="array" ref="AQ45">IF(INDEX(Data!DV:DV,$B45)=0,#N/A,INDEX(Data!DV:DV,$B45)-Data!DV$2+INDEX($A45:AP45,,MAX(ISNUMBER($D45:AP45)*COLUMN($D45:AP45))))</f>
        <v>#N/A</v>
      </c>
      <c r="AR45" s="2" t="e">
        <f t="array" ref="AR45">IF(INDEX(Data!DW:DW,$B45)=0,#N/A,INDEX(Data!DW:DW,$B45)-Data!DW$2+INDEX($A45:AQ45,,MAX(ISNUMBER($D45:AQ45)*COLUMN($D45:AQ45))))</f>
        <v>#N/A</v>
      </c>
      <c r="AS45" s="2" t="e">
        <f t="array" ref="AS45">IF(INDEX(Data!DX:DX,$B45)=0,#N/A,INDEX(Data!DX:DX,$B45)-Data!DX$2+INDEX($A45:AR45,,MAX(ISNUMBER($D45:AR45)*COLUMN($D45:AR45))))</f>
        <v>#N/A</v>
      </c>
      <c r="AT45" s="2" t="e">
        <f t="array" ref="AT45">IF(INDEX(Data!DY:DY,$B45)=0,#N/A,INDEX(Data!DY:DY,$B45)-Data!DY$2+INDEX($A45:AS45,,MAX(ISNUMBER($D45:AS45)*COLUMN($D45:AS45))))</f>
        <v>#N/A</v>
      </c>
      <c r="AU45" s="2" t="e">
        <f t="array" ref="AU45">IF(INDEX(Data!DZ:DZ,$B45)=0,#N/A,INDEX(Data!DZ:DZ,$B45)-Data!DZ$2+INDEX($A45:AT45,,MAX(ISNUMBER($D45:AT45)*COLUMN($D45:AT45))))</f>
        <v>#N/A</v>
      </c>
      <c r="AV45" s="2" t="e">
        <f t="array" ref="AV45">IF(INDEX(Data!EA:EA,$B45)=0,#N/A,INDEX(Data!EA:EA,$B45)-Data!EA$2+INDEX($A45:AU45,,MAX(ISNUMBER($D45:AU45)*COLUMN($D45:AU45))))</f>
        <v>#N/A</v>
      </c>
      <c r="AW45" s="2" t="e">
        <f t="array" ref="AW45">IF(INDEX(Data!EB:EB,$B45)=0,#N/A,INDEX(Data!EB:EB,$B45)-Data!EB$2+INDEX($A45:AV45,,MAX(ISNUMBER($D45:AV45)*COLUMN($D45:AV45))))</f>
        <v>#N/A</v>
      </c>
      <c r="AX45" s="2" t="e">
        <f t="array" ref="AX45">IF(INDEX(Data!EC:EC,$B45)=0,#N/A,INDEX(Data!EC:EC,$B45)-Data!EC$2+INDEX($A45:AW45,,MAX(ISNUMBER($D45:AW45)*COLUMN($D45:AW45))))</f>
        <v>#N/A</v>
      </c>
      <c r="AY45" s="2" t="e">
        <f t="array" ref="AY45">IF(INDEX(Data!ED:ED,$B45)=0,#N/A,INDEX(Data!ED:ED,$B45)-Data!ED$2+INDEX($A45:AX45,,MAX(ISNUMBER($D45:AX45)*COLUMN($D45:AX45))))</f>
        <v>#N/A</v>
      </c>
      <c r="AZ45" s="2" t="e">
        <f t="array" ref="AZ45">IF(INDEX(Data!EE:EE,$B45)=0,#N/A,INDEX(Data!EE:EE,$B45)-Data!EE$2+INDEX($A45:AY45,,MAX(ISNUMBER($D45:AY45)*COLUMN($D45:AY45))))</f>
        <v>#N/A</v>
      </c>
      <c r="BA45" s="2" t="e">
        <f t="array" ref="BA45">IF(INDEX(Data!EF:EF,$B45)=0,#N/A,INDEX(Data!EF:EF,$B45)-Data!EF$2+INDEX($A45:AZ45,,MAX(ISNUMBER($D45:AZ45)*COLUMN($D45:AZ45))))</f>
        <v>#N/A</v>
      </c>
      <c r="BB45" s="2" t="e">
        <f t="array" ref="BB45">IF(INDEX(Data!EG:EG,$B45)=0,#N/A,INDEX(Data!EG:EG,$B45)-Data!EG$2+INDEX($A45:BA45,,MAX(ISNUMBER($D45:BA45)*COLUMN($D45:BA45))))</f>
        <v>#N/A</v>
      </c>
      <c r="BC45" s="2" t="e">
        <f t="array" ref="BC45">IF(INDEX(Data!EH:EH,$B45)=0,#N/A,INDEX(Data!EH:EH,$B45)-Data!EH$2+INDEX($A45:BB45,,MAX(ISNUMBER($D45:BB45)*COLUMN($D45:BB45))))</f>
        <v>#N/A</v>
      </c>
      <c r="BD45" s="2" t="e">
        <f t="array" ref="BD45">IF(INDEX(Data!EI:EI,$B45)=0,#N/A,INDEX(Data!EI:EI,$B45)-Data!EI$2+INDEX($A45:BC45,,MAX(ISNUMBER($D45:BC45)*COLUMN($D45:BC45))))</f>
        <v>#N/A</v>
      </c>
      <c r="BE45" s="2" t="e">
        <f t="array" ref="BE45">IF(INDEX(Data!EJ:EJ,$B45)=0,#N/A,INDEX(Data!EJ:EJ,$B45)-Data!EJ$2+INDEX($A45:BD45,,MAX(ISNUMBER($D45:BD45)*COLUMN($D45:BD45))))</f>
        <v>#N/A</v>
      </c>
      <c r="BF45" s="2" t="e">
        <f t="array" ref="BF45">IF(INDEX(Data!EK:EK,$B45)=0,#N/A,INDEX(Data!EK:EK,$B45)-Data!EK$2+INDEX($A45:BE45,,MAX(ISNUMBER($D45:BE45)*COLUMN($D45:BE45))))</f>
        <v>#N/A</v>
      </c>
      <c r="BG45" s="2" t="e">
        <f t="array" ref="BG45">IF(INDEX(Data!EL:EL,$B45)=0,#N/A,INDEX(Data!EL:EL,$B45)-Data!EL$2+INDEX($A45:BF45,,MAX(ISNUMBER($D45:BF45)*COLUMN($D45:BF45))))</f>
        <v>#N/A</v>
      </c>
      <c r="BH45" s="2" t="e">
        <f t="array" ref="BH45">IF(INDEX(Data!EM:EM,$B45)=0,#N/A,INDEX(Data!EM:EM,$B45)-Data!EM$2+INDEX($A45:BG45,,MAX(ISNUMBER($D45:BG45)*COLUMN($D45:BG45))))</f>
        <v>#N/A</v>
      </c>
      <c r="BI45" s="2" t="e">
        <f t="array" ref="BI45">IF(INDEX(Data!EN:EN,$B45)=0,#N/A,INDEX(Data!EN:EN,$B45)-Data!EN$2+INDEX($A45:BH45,,MAX(ISNUMBER($D45:BH45)*COLUMN($D45:BH45))))</f>
        <v>#N/A</v>
      </c>
      <c r="BJ45" s="2" t="e">
        <f t="array" ref="BJ45">IF(INDEX(Data!EO:EO,$B45)=0,#N/A,INDEX(Data!EO:EO,$B45)-Data!EO$2+INDEX($A45:BI45,,MAX(ISNUMBER($D45:BI45)*COLUMN($D45:BI45))))</f>
        <v>#N/A</v>
      </c>
      <c r="BK45" s="2" t="e">
        <f t="array" ref="BK45">IF(INDEX(Data!EP:EP,$B45)=0,#N/A,INDEX(Data!EP:EP,$B45)-Data!EP$2+INDEX($A45:BJ45,,MAX(ISNUMBER($D45:BJ45)*COLUMN($D45:BJ45))))</f>
        <v>#N/A</v>
      </c>
      <c r="BL45" s="2" t="e">
        <f t="array" ref="BL45">IF(INDEX(Data!EQ:EQ,$B45)=0,#N/A,INDEX(Data!EQ:EQ,$B45)-Data!EQ$2+INDEX($A45:BK45,,MAX(ISNUMBER($D45:BK45)*COLUMN($D45:BK45))))</f>
        <v>#N/A</v>
      </c>
      <c r="BM45" s="2" t="e">
        <f t="array" ref="BM45">IF(INDEX(Data!ER:ER,$B45)=0,#N/A,INDEX(Data!ER:ER,$B45)-Data!ER$2+INDEX($A45:BL45,,MAX(ISNUMBER($D45:BL45)*COLUMN($D45:BL45))))</f>
        <v>#N/A</v>
      </c>
      <c r="BN45" s="2" t="e">
        <f t="array" ref="BN45">IF(INDEX(Data!ES:ES,$B45)=0,#N/A,INDEX(Data!ES:ES,$B45)-Data!ES$2+INDEX($A45:BM45,,MAX(ISNUMBER($D45:BM45)*COLUMN($D45:BM45))))</f>
        <v>#N/A</v>
      </c>
      <c r="BO45" s="2" t="e">
        <f t="array" ref="BO45">IF(INDEX(Data!ET:ET,$B45)=0,#N/A,INDEX(Data!ET:ET,$B45)-Data!ET$2+INDEX($A45:BN45,,MAX(ISNUMBER($D45:BN45)*COLUMN($D45:BN45))))</f>
        <v>#N/A</v>
      </c>
      <c r="BP45" s="2" t="e">
        <f t="array" ref="BP45">IF(INDEX(Data!EU:EU,$B45)=0,#N/A,INDEX(Data!EU:EU,$B45)-Data!EU$2+INDEX($A45:BO45,,MAX(ISNUMBER($D45:BO45)*COLUMN($D45:BO45))))</f>
        <v>#N/A</v>
      </c>
      <c r="BQ45" s="2" t="e">
        <f t="array" ref="BQ45">IF(INDEX(Data!EV:EV,$B45)=0,#N/A,INDEX(Data!EV:EV,$B45)-Data!EV$2+INDEX($A45:BP45,,MAX(ISNUMBER($D45:BP45)*COLUMN($D45:BP45))))</f>
        <v>#N/A</v>
      </c>
      <c r="BR45" s="2" t="e">
        <f t="array" ref="BR45">IF(INDEX(Data!EW:EW,$B45)=0,#N/A,INDEX(Data!EW:EW,$B45)-Data!EW$2+INDEX($A45:BQ45,,MAX(ISNUMBER($D45:BQ45)*COLUMN($D45:BQ45))))</f>
        <v>#N/A</v>
      </c>
      <c r="BS45" s="2" t="e">
        <f t="array" ref="BS45">IF(INDEX(Data!EX:EX,$B45)=0,#N/A,INDEX(Data!EX:EX,$B45)-Data!EX$2+INDEX($A45:BR45,,MAX(ISNUMBER($D45:BR45)*COLUMN($D45:BR45))))</f>
        <v>#N/A</v>
      </c>
      <c r="BT45" s="2" t="e">
        <f t="array" ref="BT45">IF(INDEX(Data!EY:EY,$B45)=0,#N/A,INDEX(Data!EY:EY,$B45)-Data!EY$2+INDEX($A45:BS45,,MAX(ISNUMBER($D45:BS45)*COLUMN($D45:BS45))))</f>
        <v>#N/A</v>
      </c>
      <c r="BU45" s="2" t="e">
        <f t="array" ref="BU45">IF(INDEX(Data!EZ:EZ,$B45)=0,#N/A,INDEX(Data!EZ:EZ,$B45)-Data!EZ$2+INDEX($A45:BT45,,MAX(ISNUMBER($D45:BT45)*COLUMN($D45:BT45))))</f>
        <v>#N/A</v>
      </c>
      <c r="BV45" s="2" t="e">
        <f t="array" ref="BV45">IF(INDEX(Data!FA:FA,$B45)=0,#N/A,INDEX(Data!FA:FA,$B45)-Data!FA$2+INDEX($A45:BU45,,MAX(ISNUMBER($D45:BU45)*COLUMN($D45:BU45))))</f>
        <v>#N/A</v>
      </c>
      <c r="BW45" s="2" t="e">
        <f t="array" ref="BW45">IF(INDEX(Data!FB:FB,$B45)=0,#N/A,INDEX(Data!FB:FB,$B45)-Data!FB$2+INDEX($A45:BV45,,MAX(ISNUMBER($D45:BV45)*COLUMN($D45:BV45))))</f>
        <v>#N/A</v>
      </c>
      <c r="BX45" s="2" t="e">
        <f t="array" ref="BX45">IF(INDEX(Data!FC:FC,$B45)=0,#N/A,INDEX(Data!FC:FC,$B45)-Data!FC$2+INDEX($A45:BW45,,MAX(ISNUMBER($D45:BW45)*COLUMN($D45:BW45))))</f>
        <v>#N/A</v>
      </c>
      <c r="BY45" s="2" t="e">
        <f t="array" ref="BY45">IF(INDEX(Data!FD:FD,$B45)=0,#N/A,INDEX(Data!FD:FD,$B45)-Data!FD$2+INDEX($A45:BX45,,MAX(ISNUMBER($D45:BX45)*COLUMN($D45:BX45))))</f>
        <v>#N/A</v>
      </c>
      <c r="BZ45" s="2" t="e">
        <f t="array" ref="BZ45">IF(INDEX(Data!FE:FE,$B45)=0,#N/A,INDEX(Data!FE:FE,$B45)-Data!FE$2+INDEX($A45:BY45,,MAX(ISNUMBER($D45:BY45)*COLUMN($D45:BY45))))</f>
        <v>#N/A</v>
      </c>
      <c r="CA45" s="2" t="e">
        <f t="array" ref="CA45">IF(INDEX(Data!FF:FF,$B45)=0,#N/A,INDEX(Data!FF:FF,$B45)-Data!FF$2+INDEX($A45:BZ45,,MAX(ISNUMBER($D45:BZ45)*COLUMN($D45:BZ45))))</f>
        <v>#N/A</v>
      </c>
      <c r="CB45" s="2" t="e">
        <f t="array" ref="CB45">IF(INDEX(Data!FG:FG,$B45)=0,#N/A,INDEX(Data!FG:FG,$B45)-Data!FG$2+INDEX($A45:CA45,,MAX(ISNUMBER($D45:CA45)*COLUMN($D45:CA45))))</f>
        <v>#N/A</v>
      </c>
      <c r="CC45" s="2" t="e">
        <f t="array" ref="CC45">IF(INDEX(Data!FH:FH,$B45)=0,#N/A,INDEX(Data!FH:FH,$B45)-Data!FH$2+INDEX($A45:CB45,,MAX(ISNUMBER($D45:CB45)*COLUMN($D45:CB45))))</f>
        <v>#N/A</v>
      </c>
      <c r="CD45" s="2" t="e">
        <f t="array" ref="CD45">IF(INDEX(Data!FI:FI,$B45)=0,#N/A,INDEX(Data!FI:FI,$B45)-Data!FI$2+INDEX($A45:CC45,,MAX(ISNUMBER($D45:CC45)*COLUMN($D45:CC45))))</f>
        <v>#N/A</v>
      </c>
      <c r="CE45" s="2" t="e">
        <f t="array" ref="CE45">IF(INDEX(Data!FJ:FJ,$B45)=0,#N/A,INDEX(Data!FJ:FJ,$B45)-Data!FJ$2+INDEX($A45:CD45,,MAX(ISNUMBER($D45:CD45)*COLUMN($D45:CD45))))</f>
        <v>#N/A</v>
      </c>
      <c r="CF45" s="2" t="e">
        <f t="array" ref="CF45">IF(INDEX(Data!FK:FK,$B45)=0,#N/A,INDEX(Data!FK:FK,$B45)-Data!FK$2+INDEX($A45:CE45,,MAX(ISNUMBER($D45:CE45)*COLUMN($D45:CE45))))</f>
        <v>#N/A</v>
      </c>
      <c r="CG45" s="2" t="e">
        <f t="array" ref="CG45">IF(INDEX(Data!FL:FL,$B45)=0,#N/A,INDEX(Data!FL:FL,$B45)-Data!FL$2+INDEX($A45:CF45,,MAX(ISNUMBER($D45:CF45)*COLUMN($D45:CF45))))</f>
        <v>#N/A</v>
      </c>
      <c r="CH45" s="2" t="e">
        <f t="array" ref="CH45">IF(INDEX(Data!FM:FM,$B45)=0,#N/A,INDEX(Data!FM:FM,$B45)-Data!FM$2+INDEX($A45:CG45,,MAX(ISNUMBER($D45:CG45)*COLUMN($D45:CG45))))</f>
        <v>#N/A</v>
      </c>
      <c r="CI45" s="2" t="e">
        <f t="array" ref="CI45">IF(INDEX(Data!FN:FN,$B45)=0,#N/A,INDEX(Data!FN:FN,$B45)-Data!FN$2+INDEX($A45:CH45,,MAX(ISNUMBER($D45:CH45)*COLUMN($D45:CH45))))</f>
        <v>#N/A</v>
      </c>
      <c r="CJ45" s="2" t="e">
        <f t="array" ref="CJ45">IF(INDEX(Data!FO:FO,$B45)=0,#N/A,INDEX(Data!FO:FO,$B45)-Data!FO$2+INDEX($A45:CI45,,MAX(ISNUMBER($D45:CI45)*COLUMN($D45:CI45))))</f>
        <v>#N/A</v>
      </c>
      <c r="CK45" s="2" t="e">
        <f t="array" ref="CK45">IF(INDEX(Data!FP:FP,$B45)=0,#N/A,INDEX(Data!FP:FP,$B45)-Data!FP$2+INDEX($A45:CJ45,,MAX(ISNUMBER($D45:CJ45)*COLUMN($D45:CJ45))))</f>
        <v>#N/A</v>
      </c>
      <c r="CL45" s="2" t="e">
        <f t="array" ref="CL45">IF(INDEX(Data!FQ:FQ,$B45)=0,#N/A,INDEX(Data!FQ:FQ,$B45)-Data!FQ$2+INDEX($A45:CK45,,MAX(ISNUMBER($D45:CK45)*COLUMN($D45:CK45))))</f>
        <v>#N/A</v>
      </c>
      <c r="CM45" s="2" t="e">
        <f t="array" ref="CM45">IF(INDEX(Data!FR:FR,$B45)=0,#N/A,INDEX(Data!FR:FR,$B45)-Data!FR$2+INDEX($A45:CL45,,MAX(ISNUMBER($D45:CL45)*COLUMN($D45:CL45))))</f>
        <v>#N/A</v>
      </c>
      <c r="CN45" s="2" t="e">
        <f t="array" ref="CN45">IF(INDEX(Data!FS:FS,$B45)=0,#N/A,INDEX(Data!FS:FS,$B45)-Data!FS$2+INDEX($A45:CM45,,MAX(ISNUMBER($D45:CM45)*COLUMN($D45:CM45))))</f>
        <v>#N/A</v>
      </c>
      <c r="CO45" s="2" t="e">
        <f t="array" ref="CO45">IF(INDEX(Data!FT:FT,$B45)=0,#N/A,INDEX(Data!FT:FT,$B45)-Data!FT$2+INDEX($A45:CN45,,MAX(ISNUMBER($D45:CN45)*COLUMN($D45:CN45))))</f>
        <v>#N/A</v>
      </c>
      <c r="CP45" s="2" t="e">
        <f t="array" ref="CP45">IF(INDEX(Data!FU:FU,$B45)=0,#N/A,INDEX(Data!FU:FU,$B45)-Data!FU$2+INDEX($A45:CO45,,MAX(ISNUMBER($D45:CO45)*COLUMN($D45:CO45))))</f>
        <v>#N/A</v>
      </c>
      <c r="CQ45" s="2" t="e">
        <f t="array" ref="CQ45">IF(INDEX(Data!FV:FV,$B45)=0,#N/A,INDEX(Data!FV:FV,$B45)-Data!FV$2+INDEX($A45:CP45,,MAX(ISNUMBER($D45:CP45)*COLUMN($D45:CP45))))</f>
        <v>#N/A</v>
      </c>
      <c r="CR45" s="2" t="e">
        <f t="array" ref="CR45">IF(INDEX(Data!FW:FW,$B45)=0,#N/A,INDEX(Data!FW:FW,$B45)-Data!FW$2+INDEX($A45:CQ45,,MAX(ISNUMBER($D45:CQ45)*COLUMN($D45:CQ45))))</f>
        <v>#N/A</v>
      </c>
      <c r="CS45" s="2" t="e">
        <f t="array" ref="CS45">IF(INDEX(Data!FX:FX,$B45)=0,#N/A,INDEX(Data!FX:FX,$B45)-Data!FX$2+INDEX($A45:CR45,,MAX(ISNUMBER($D45:CR45)*COLUMN($D45:CR45))))</f>
        <v>#N/A</v>
      </c>
      <c r="CT45" s="2" t="e">
        <f t="array" ref="CT45">IF(INDEX(Data!FY:FY,$B45)=0,#N/A,INDEX(Data!FY:FY,$B45)-Data!FY$2+INDEX($A45:CS45,,MAX(ISNUMBER($D45:CS45)*COLUMN($D45:CS45))))</f>
        <v>#N/A</v>
      </c>
      <c r="CU45" s="2" t="e">
        <f t="array" ref="CU45">IF(INDEX(Data!FZ:FZ,$B45)=0,#N/A,INDEX(Data!FZ:FZ,$B45)-Data!FZ$2+INDEX($A45:CT45,,MAX(ISNUMBER($D45:CT45)*COLUMN($D45:CT45))))</f>
        <v>#N/A</v>
      </c>
      <c r="CV45" s="2" t="e">
        <f t="array" ref="CV45">IF(INDEX(Data!GA:GA,$B45)=0,#N/A,INDEX(Data!GA:GA,$B45)-Data!GA$2+INDEX($A45:CU45,,MAX(ISNUMBER($D45:CU45)*COLUMN($D45:CU45))))</f>
        <v>#N/A</v>
      </c>
      <c r="CW45" s="2" t="e">
        <f t="array" ref="CW45">IF(INDEX(Data!GB:GB,$B45)=0,#N/A,INDEX(Data!GB:GB,$B45)-Data!GB$2+INDEX($A45:CV45,,MAX(ISNUMBER($D45:CV45)*COLUMN($D45:CV45))))</f>
        <v>#N/A</v>
      </c>
      <c r="CX45" s="2" t="e">
        <f t="array" ref="CX45">IF(INDEX(Data!GC:GC,$B45)=0,#N/A,INDEX(Data!GC:GC,$B45)-Data!GC$2+INDEX($A45:CW45,,MAX(ISNUMBER($D45:CW45)*COLUMN($D45:CW45))))</f>
        <v>#N/A</v>
      </c>
      <c r="CY45" s="2" t="e">
        <f t="array" ref="CY45">IF(INDEX(Data!GD:GD,$B45)=0,#N/A,INDEX(Data!GD:GD,$B45)-Data!GD$2+INDEX($A45:CX45,,MAX(ISNUMBER($D45:CX45)*COLUMN($D45:CX45))))</f>
        <v>#N/A</v>
      </c>
      <c r="CZ45" s="2" t="e">
        <f t="array" ref="CZ45">IF(INDEX(Data!GE:GE,$B45)=0,#N/A,INDEX(Data!GE:GE,$B45)-Data!GE$2+INDEX($A45:CY45,,MAX(ISNUMBER($D45:CY45)*COLUMN($D45:CY45))))</f>
        <v>#N/A</v>
      </c>
      <c r="DA45" s="2" t="e">
        <f t="array" ref="DA45">IF(INDEX(Data!GF:GF,$B45)=0,#N/A,INDEX(Data!GF:GF,$B45)-Data!GF$2+INDEX($A45:CZ45,,MAX(ISNUMBER($D45:CZ45)*COLUMN($D45:CZ45))))</f>
        <v>#N/A</v>
      </c>
      <c r="DB45" s="2" t="e">
        <f t="array" ref="DB45">IF(INDEX(Data!GG:GG,$B45)=0,#N/A,INDEX(Data!GG:GG,$B45)-Data!GG$2+INDEX($A45:DA45,,MAX(ISNUMBER($D45:DA45)*COLUMN($D45:DA45))))</f>
        <v>#N/A</v>
      </c>
      <c r="DC45" s="2" t="e">
        <f t="array" ref="DC45">IF(INDEX(Data!GH:GH,$B45)=0,#N/A,INDEX(Data!GH:GH,$B45)-Data!GH$2+INDEX($A45:DB45,,MAX(ISNUMBER($D45:DB45)*COLUMN($D45:DB45))))</f>
        <v>#N/A</v>
      </c>
      <c r="DD45" s="2" t="e">
        <f t="array" ref="DD45">IF(INDEX(Data!GI:GI,$B45)=0,#N/A,INDEX(Data!GI:GI,$B45)-Data!GI$2+INDEX($A45:DC45,,MAX(ISNUMBER($D45:DC45)*COLUMN($D45:DC45))))</f>
        <v>#N/A</v>
      </c>
      <c r="DE45" s="2" t="e">
        <f t="array" ref="DE45">IF(INDEX(Data!GJ:GJ,$B45)=0,#N/A,INDEX(Data!GJ:GJ,$B45)-Data!GJ$2+INDEX($A45:DD45,,MAX(ISNUMBER($D45:DD45)*COLUMN($D45:DD45))))</f>
        <v>#N/A</v>
      </c>
      <c r="DF45" s="2" t="e">
        <f t="array" ref="DF45">IF(INDEX(Data!GK:GK,$B45)=0,#N/A,INDEX(Data!GK:GK,$B45)-Data!GK$2+INDEX($A45:DE45,,MAX(ISNUMBER($D45:DE45)*COLUMN($D45:DE45))))</f>
        <v>#N/A</v>
      </c>
      <c r="DG45" s="2" t="e">
        <f t="array" ref="DG45">IF(INDEX(Data!GL:GL,$B45)=0,#N/A,INDEX(Data!GL:GL,$B45)-Data!GL$2+INDEX($A45:DF45,,MAX(ISNUMBER($D45:DF45)*COLUMN($D45:DF45))))</f>
        <v>#N/A</v>
      </c>
      <c r="DH45" s="2" t="e">
        <f t="array" ref="DH45">IF(INDEX(Data!GM:GM,$B45)=0,#N/A,INDEX(Data!GM:GM,$B45)-Data!GM$2+INDEX($A45:DG45,,MAX(ISNUMBER($D45:DG45)*COLUMN($D45:DG45))))</f>
        <v>#N/A</v>
      </c>
      <c r="DI45" s="2" t="e">
        <f t="array" ref="DI45">IF(INDEX(Data!GN:GN,$B45)=0,#N/A,INDEX(Data!GN:GN,$B45)-Data!GN$2+INDEX($A45:DH45,,MAX(ISNUMBER($D45:DH45)*COLUMN($D45:DH45))))</f>
        <v>#N/A</v>
      </c>
      <c r="DJ45" s="2" t="e">
        <f t="array" ref="DJ45">IF(INDEX(Data!GO:GO,$B45)=0,#N/A,INDEX(Data!GO:GO,$B45)-Data!GO$2+INDEX($A45:DI45,,MAX(ISNUMBER($D45:DI45)*COLUMN($D45:DI45))))</f>
        <v>#N/A</v>
      </c>
      <c r="DK45" s="2" t="e">
        <f t="array" ref="DK45">IF(INDEX(Data!GP:GP,$B45)=0,#N/A,INDEX(Data!GP:GP,$B45)-Data!GP$2+INDEX($A45:DJ45,,MAX(ISNUMBER($D45:DJ45)*COLUMN($D45:DJ45))))</f>
        <v>#N/A</v>
      </c>
      <c r="DL45" s="2" t="e">
        <f t="array" ref="DL45">IF(INDEX(Data!GQ:GQ,$B45)=0,#N/A,INDEX(Data!GQ:GQ,$B45)-Data!GQ$2+INDEX($A45:DK45,,MAX(ISNUMBER($D45:DK45)*COLUMN($D45:DK45))))</f>
        <v>#N/A</v>
      </c>
      <c r="DM45" s="2" t="e">
        <f t="array" ref="DM45">IF(INDEX(Data!GR:GR,$B45)=0,#N/A,INDEX(Data!GR:GR,$B45)-Data!GR$2+INDEX($A45:DL45,,MAX(ISNUMBER($D45:DL45)*COLUMN($D45:DL45))))</f>
        <v>#N/A</v>
      </c>
      <c r="DN45" s="2" t="e">
        <f t="array" ref="DN45">IF(INDEX(Data!GS:GS,$B45)=0,#N/A,INDEX(Data!GS:GS,$B45)-Data!GS$2+INDEX($A45:DM45,,MAX(ISNUMBER($D45:DM45)*COLUMN($D45:DM45))))</f>
        <v>#N/A</v>
      </c>
      <c r="DO45" s="2" t="e">
        <f t="array" ref="DO45">IF(INDEX(Data!GT:GT,$B45)=0,#N/A,INDEX(Data!GT:GT,$B45)-Data!GT$2+INDEX($A45:DN45,,MAX(ISNUMBER($D45:DN45)*COLUMN($D45:DN45))))</f>
        <v>#N/A</v>
      </c>
      <c r="DP45" s="2" t="e">
        <f t="array" ref="DP45">IF(INDEX(Data!GU:GU,$B45)=0,#N/A,INDEX(Data!GU:GU,$B45)-Data!GU$2+INDEX($A45:DO45,,MAX(ISNUMBER($D45:DO45)*COLUMN($D45:DO45))))</f>
        <v>#N/A</v>
      </c>
      <c r="DQ45" s="2" t="e">
        <f t="array" ref="DQ45">IF(INDEX(Data!GV:GV,$B45)=0,#N/A,INDEX(Data!GV:GV,$B45)-Data!GV$2+INDEX($A45:DP45,,MAX(ISNUMBER($D45:DP45)*COLUMN($D45:DP45))))</f>
        <v>#N/A</v>
      </c>
      <c r="DR45" s="2" t="e">
        <f t="array" ref="DR45">IF(INDEX(Data!GW:GW,$B45)=0,#N/A,INDEX(Data!GW:GW,$B45)-Data!GW$2+INDEX($A45:DQ45,,MAX(ISNUMBER($D45:DQ45)*COLUMN($D45:DQ45))))</f>
        <v>#N/A</v>
      </c>
      <c r="DS45" s="2" t="e">
        <f t="array" ref="DS45">IF(INDEX(Data!GX:GX,$B45)=0,#N/A,INDEX(Data!GX:GX,$B45)-Data!GX$2+INDEX($A45:DR45,,MAX(ISNUMBER($D45:DR45)*COLUMN($D45:DR45))))</f>
        <v>#N/A</v>
      </c>
      <c r="DT45" s="2" t="e">
        <f t="array" ref="DT45">IF(INDEX(Data!GY:GY,$B45)=0,#N/A,INDEX(Data!GY:GY,$B45)-Data!GY$2+INDEX($A45:DS45,,MAX(ISNUMBER($D45:DS45)*COLUMN($D45:DS45))))</f>
        <v>#N/A</v>
      </c>
      <c r="DU45" s="2" t="e">
        <f t="array" ref="DU45">IF(INDEX(Data!GZ:GZ,$B45)=0,#N/A,INDEX(Data!GZ:GZ,$B45)-Data!GZ$2+INDEX($A45:DT45,,MAX(ISNUMBER($D45:DT45)*COLUMN($D45:DT45))))</f>
        <v>#N/A</v>
      </c>
      <c r="DV45" s="2" t="e">
        <f t="array" ref="DV45">IF(INDEX(Data!HA:HA,$B45)=0,#N/A,INDEX(Data!HA:HA,$B45)-Data!HA$2+INDEX($A45:DU45,,MAX(ISNUMBER($D45:DU45)*COLUMN($D45:DU45))))</f>
        <v>#N/A</v>
      </c>
      <c r="DW45" s="2" t="e">
        <f t="array" ref="DW45">IF(INDEX(Data!HB:HB,$B45)=0,#N/A,INDEX(Data!HB:HB,$B45)-Data!HB$2+INDEX($A45:DV45,,MAX(ISNUMBER($D45:DV45)*COLUMN($D45:DV45))))</f>
        <v>#N/A</v>
      </c>
      <c r="DX45" s="2" t="e">
        <f t="array" ref="DX45">IF(INDEX(Data!HC:HC,$B45)=0,#N/A,INDEX(Data!HC:HC,$B45)-Data!HC$2+INDEX($A45:DW45,,MAX(ISNUMBER($D45:DW45)*COLUMN($D45:DW45))))</f>
        <v>#N/A</v>
      </c>
      <c r="DY45" s="2" t="e">
        <f t="array" ref="DY45">IF(INDEX(Data!HD:HD,$B45)=0,#N/A,INDEX(Data!HD:HD,$B45)-Data!HD$2+INDEX($A45:DX45,,MAX(ISNUMBER($D45:DX45)*COLUMN($D45:DX45))))</f>
        <v>#N/A</v>
      </c>
      <c r="DZ45" s="2" t="e">
        <f t="array" ref="DZ45">IF(INDEX(Data!HE:HE,$B45)=0,#N/A,INDEX(Data!HE:HE,$B45)-Data!HE$2+INDEX($A45:DY45,,MAX(ISNUMBER($D45:DY45)*COLUMN($D45:DY45))))</f>
        <v>#N/A</v>
      </c>
      <c r="EA45" s="2" t="e">
        <f t="array" ref="EA45">IF(INDEX(Data!HF:HF,$B45)=0,#N/A,INDEX(Data!HF:HF,$B45)-Data!HF$2+INDEX($A45:DZ45,,MAX(ISNUMBER($D45:DZ45)*COLUMN($D45:DZ45))))</f>
        <v>#N/A</v>
      </c>
      <c r="EB45" s="2" t="e">
        <f t="array" ref="EB45">IF(INDEX(Data!HG:HG,$B45)=0,#N/A,INDEX(Data!HG:HG,$B45)-Data!HG$2+INDEX($A45:EA45,,MAX(ISNUMBER($D45:EA45)*COLUMN($D45:EA45))))</f>
        <v>#N/A</v>
      </c>
      <c r="EC45" s="2" t="e">
        <f t="array" ref="EC45">IF(INDEX(Data!HH:HH,$B45)=0,#N/A,INDEX(Data!HH:HH,$B45)-Data!HH$2+INDEX($A45:EB45,,MAX(ISNUMBER($D45:EB45)*COLUMN($D45:EB45))))</f>
        <v>#N/A</v>
      </c>
      <c r="ED45" s="2" t="e">
        <f t="array" ref="ED45">IF(INDEX(Data!HI:HI,$B45)=0,#N/A,INDEX(Data!HI:HI,$B45)-Data!HI$2+INDEX($A45:EC45,,MAX(ISNUMBER($D45:EC45)*COLUMN($D45:EC45))))</f>
        <v>#N/A</v>
      </c>
      <c r="EE45" s="2" t="e">
        <f t="array" ref="EE45">IF(INDEX(Data!HJ:HJ,$B45)=0,#N/A,INDEX(Data!HJ:HJ,$B45)-Data!HJ$2+INDEX($A45:ED45,,MAX(ISNUMBER($D45:ED45)*COLUMN($D45:ED45))))</f>
        <v>#N/A</v>
      </c>
      <c r="EF45" s="2" t="e">
        <f t="array" ref="EF45">IF(INDEX(Data!HK:HK,$B45)=0,#N/A,INDEX(Data!HK:HK,$B45)-Data!HK$2+INDEX($A45:EE45,,MAX(ISNUMBER($D45:EE45)*COLUMN($D45:EE45))))</f>
        <v>#N/A</v>
      </c>
      <c r="EG45" s="2" t="e">
        <f t="array" ref="EG45">IF(INDEX(Data!HL:HL,$B45)=0,#N/A,INDEX(Data!HL:HL,$B45)-Data!HL$2+INDEX($A45:EF45,,MAX(ISNUMBER($D45:EF45)*COLUMN($D45:EF45))))</f>
        <v>#N/A</v>
      </c>
      <c r="EH45" s="2" t="e">
        <f t="array" ref="EH45">IF(INDEX(Data!HM:HM,$B45)=0,#N/A,INDEX(Data!HM:HM,$B45)-Data!HM$2+INDEX($A45:EG45,,MAX(ISNUMBER($D45:EG45)*COLUMN($D45:EG45))))</f>
        <v>#N/A</v>
      </c>
      <c r="EI45" s="2" t="e">
        <f t="array" ref="EI45">IF(INDEX(Data!HN:HN,$B45)=0,#N/A,INDEX(Data!HN:HN,$B45)-Data!HN$2+INDEX($A45:EH45,,MAX(ISNUMBER($D45:EH45)*COLUMN($D45:EH45))))</f>
        <v>#N/A</v>
      </c>
    </row>
    <row r="46" spans="1:139" x14ac:dyDescent="0.25">
      <c r="A46" s="2">
        <f>Data!CG121</f>
        <v>0</v>
      </c>
      <c r="B46" s="2" t="e">
        <f>MATCH(A46,Data!CG:CG,0)</f>
        <v>#N/A</v>
      </c>
      <c r="C46" s="2" t="e">
        <f ca="1">COUNTIF(OFFSET(Data!$CJ$1:$EZ$78,B46-1,0,1),"&gt;0")</f>
        <v>#N/A</v>
      </c>
      <c r="D46" s="2">
        <v>0</v>
      </c>
      <c r="E46" s="2" t="e">
        <f t="array" ref="E46">IF(INDEX(Data!CJ:CJ,$B46)=0,#N/A,INDEX(Data!CJ:CJ,$B46)-Data!CJ$2+INDEX($A46:D46,,MAX(ISNUMBER($D46:D46)*COLUMN($D46:D46))))</f>
        <v>#N/A</v>
      </c>
      <c r="F46" s="2" t="e">
        <f t="array" ref="F46">IF(INDEX(Data!CK:CK,$B46)=0,#N/A,INDEX(Data!CK:CK,$B46)-Data!CK$2+INDEX($A46:E46,,MAX(ISNUMBER($D46:E46)*COLUMN($D46:E46))))</f>
        <v>#N/A</v>
      </c>
      <c r="G46" s="2" t="e">
        <f t="array" ref="G46">IF(INDEX(Data!CL:CL,$B46)=0,#N/A,INDEX(Data!CL:CL,$B46)-Data!CL$2+INDEX($A46:F46,,MAX(ISNUMBER($D46:F46)*COLUMN($D46:F46))))</f>
        <v>#N/A</v>
      </c>
      <c r="H46" s="2" t="e">
        <f t="array" ref="H46">IF(INDEX(Data!CM:CM,$B46)=0,#N/A,INDEX(Data!CM:CM,$B46)-Data!CM$2+INDEX($A46:G46,,MAX(ISNUMBER($D46:G46)*COLUMN($D46:G46))))</f>
        <v>#N/A</v>
      </c>
      <c r="I46" s="2" t="e">
        <f t="array" ref="I46">IF(INDEX(Data!CN:CN,$B46)=0,#N/A,INDEX(Data!CN:CN,$B46)-Data!CN$2+INDEX($A46:H46,,MAX(ISNUMBER($D46:H46)*COLUMN($D46:H46))))</f>
        <v>#N/A</v>
      </c>
      <c r="J46" s="2" t="e">
        <f t="array" ref="J46">IF(INDEX(Data!CO:CO,$B46)=0,#N/A,INDEX(Data!CO:CO,$B46)-Data!CO$2+INDEX($A46:I46,,MAX(ISNUMBER($D46:I46)*COLUMN($D46:I46))))</f>
        <v>#N/A</v>
      </c>
      <c r="K46" s="2" t="e">
        <f t="array" ref="K46">IF(INDEX(Data!CP:CP,$B46)=0,#N/A,INDEX(Data!CP:CP,$B46)-Data!CP$2+INDEX($A46:J46,,MAX(ISNUMBER($D46:J46)*COLUMN($D46:J46))))</f>
        <v>#N/A</v>
      </c>
      <c r="L46" s="2" t="e">
        <f t="array" ref="L46">IF(INDEX(Data!CQ:CQ,$B46)=0,#N/A,INDEX(Data!CQ:CQ,$B46)-Data!CQ$2+INDEX($A46:K46,,MAX(ISNUMBER($D46:K46)*COLUMN($D46:K46))))</f>
        <v>#N/A</v>
      </c>
      <c r="M46" s="2" t="e">
        <f t="array" ref="M46">IF(INDEX(Data!CR:CR,$B46)=0,#N/A,INDEX(Data!CR:CR,$B46)-Data!CR$2+INDEX($A46:L46,,MAX(ISNUMBER($D46:L46)*COLUMN($D46:L46))))</f>
        <v>#N/A</v>
      </c>
      <c r="N46" s="2" t="e">
        <f t="array" ref="N46">IF(INDEX(Data!CS:CS,$B46)=0,#N/A,INDEX(Data!CS:CS,$B46)-Data!CS$2+INDEX($A46:M46,,MAX(ISNUMBER($D46:M46)*COLUMN($D46:M46))))</f>
        <v>#N/A</v>
      </c>
      <c r="O46" s="2" t="e">
        <f t="array" ref="O46">IF(INDEX(Data!CT:CT,$B46)=0,#N/A,INDEX(Data!CT:CT,$B46)-Data!CT$2+INDEX($A46:N46,,MAX(ISNUMBER($D46:N46)*COLUMN($D46:N46))))</f>
        <v>#N/A</v>
      </c>
      <c r="P46" s="2" t="e">
        <f t="array" ref="P46">IF(INDEX(Data!CU:CU,$B46)=0,#N/A,INDEX(Data!CU:CU,$B46)-Data!CU$2+INDEX($A46:O46,,MAX(ISNUMBER($D46:O46)*COLUMN($D46:O46))))</f>
        <v>#N/A</v>
      </c>
      <c r="Q46" s="2" t="e">
        <f t="array" ref="Q46">IF(INDEX(Data!CV:CV,$B46)=0,#N/A,INDEX(Data!CV:CV,$B46)-Data!CV$2+INDEX($A46:P46,,MAX(ISNUMBER($D46:P46)*COLUMN($D46:P46))))</f>
        <v>#N/A</v>
      </c>
      <c r="R46" s="2" t="e">
        <f t="array" ref="R46">IF(INDEX(Data!CW:CW,$B46)=0,#N/A,INDEX(Data!CW:CW,$B46)-Data!CW$2+INDEX($A46:Q46,,MAX(ISNUMBER($D46:Q46)*COLUMN($D46:Q46))))</f>
        <v>#N/A</v>
      </c>
      <c r="S46" s="2" t="e">
        <f t="array" ref="S46">IF(INDEX(Data!CX:CX,$B46)=0,#N/A,INDEX(Data!CX:CX,$B46)-Data!CX$2+INDEX($A46:R46,,MAX(ISNUMBER($D46:R46)*COLUMN($D46:R46))))</f>
        <v>#N/A</v>
      </c>
      <c r="T46" s="2" t="e">
        <f t="array" ref="T46">IF(INDEX(Data!CY:CY,$B46)=0,#N/A,INDEX(Data!CY:CY,$B46)-Data!CY$2+INDEX($A46:S46,,MAX(ISNUMBER($D46:S46)*COLUMN($D46:S46))))</f>
        <v>#N/A</v>
      </c>
      <c r="U46" s="2" t="e">
        <f t="array" ref="U46">IF(INDEX(Data!CZ:CZ,$B46)=0,#N/A,INDEX(Data!CZ:CZ,$B46)-Data!CZ$2+INDEX($A46:T46,,MAX(ISNUMBER($D46:T46)*COLUMN($D46:T46))))</f>
        <v>#N/A</v>
      </c>
      <c r="V46" s="2" t="e">
        <f t="array" ref="V46">IF(INDEX(Data!DA:DA,$B46)=0,#N/A,INDEX(Data!DA:DA,$B46)-Data!DA$2+INDEX($A46:U46,,MAX(ISNUMBER($D46:U46)*COLUMN($D46:U46))))</f>
        <v>#N/A</v>
      </c>
      <c r="W46" s="2" t="e">
        <f t="array" ref="W46">IF(INDEX(Data!DB:DB,$B46)=0,#N/A,INDEX(Data!DB:DB,$B46)-Data!DB$2+INDEX($A46:V46,,MAX(ISNUMBER($D46:V46)*COLUMN($D46:V46))))</f>
        <v>#N/A</v>
      </c>
      <c r="X46" s="2" t="e">
        <f t="array" ref="X46">IF(INDEX(Data!DC:DC,$B46)=0,#N/A,INDEX(Data!DC:DC,$B46)-Data!DC$2+INDEX($A46:W46,,MAX(ISNUMBER($D46:W46)*COLUMN($D46:W46))))</f>
        <v>#N/A</v>
      </c>
      <c r="Y46" s="2" t="e">
        <f t="array" ref="Y46">IF(INDEX(Data!DD:DD,$B46)=0,#N/A,INDEX(Data!DD:DD,$B46)-Data!DD$2+INDEX($A46:X46,,MAX(ISNUMBER($D46:X46)*COLUMN($D46:X46))))</f>
        <v>#N/A</v>
      </c>
      <c r="Z46" s="2" t="e">
        <f t="array" ref="Z46">IF(INDEX(Data!DE:DE,$B46)=0,#N/A,INDEX(Data!DE:DE,$B46)-Data!DE$2+INDEX($A46:Y46,,MAX(ISNUMBER($D46:Y46)*COLUMN($D46:Y46))))</f>
        <v>#N/A</v>
      </c>
      <c r="AA46" s="2" t="e">
        <f t="array" ref="AA46">IF(INDEX(Data!DF:DF,$B46)=0,#N/A,INDEX(Data!DF:DF,$B46)-Data!DF$2+INDEX($A46:Z46,,MAX(ISNUMBER($D46:Z46)*COLUMN($D46:Z46))))</f>
        <v>#N/A</v>
      </c>
      <c r="AB46" s="2" t="e">
        <f t="array" ref="AB46">IF(INDEX(Data!DG:DG,$B46)=0,#N/A,INDEX(Data!DG:DG,$B46)-Data!DG$2+INDEX($A46:AA46,,MAX(ISNUMBER($D46:AA46)*COLUMN($D46:AA46))))</f>
        <v>#N/A</v>
      </c>
      <c r="AC46" s="2" t="e">
        <f t="array" ref="AC46">IF(INDEX(Data!DH:DH,$B46)=0,#N/A,INDEX(Data!DH:DH,$B46)-Data!DH$2+INDEX($A46:AB46,,MAX(ISNUMBER($D46:AB46)*COLUMN($D46:AB46))))</f>
        <v>#N/A</v>
      </c>
      <c r="AD46" s="2" t="e">
        <f t="array" ref="AD46">IF(INDEX(Data!DI:DI,$B46)=0,#N/A,INDEX(Data!DI:DI,$B46)-Data!DI$2+INDEX($A46:AC46,,MAX(ISNUMBER($D46:AC46)*COLUMN($D46:AC46))))</f>
        <v>#N/A</v>
      </c>
      <c r="AE46" s="2" t="e">
        <f t="array" ref="AE46">IF(INDEX(Data!DJ:DJ,$B46)=0,#N/A,INDEX(Data!DJ:DJ,$B46)-Data!DJ$2+INDEX($A46:AD46,,MAX(ISNUMBER($D46:AD46)*COLUMN($D46:AD46))))</f>
        <v>#N/A</v>
      </c>
      <c r="AF46" s="2" t="e">
        <f t="array" ref="AF46">IF(INDEX(Data!DK:DK,$B46)=0,#N/A,INDEX(Data!DK:DK,$B46)-Data!DK$2+INDEX($A46:AE46,,MAX(ISNUMBER($D46:AE46)*COLUMN($D46:AE46))))</f>
        <v>#N/A</v>
      </c>
      <c r="AG46" s="2" t="e">
        <f t="array" ref="AG46">IF(INDEX(Data!DL:DL,$B46)=0,#N/A,INDEX(Data!DL:DL,$B46)-Data!DL$2+INDEX($A46:AF46,,MAX(ISNUMBER($D46:AF46)*COLUMN($D46:AF46))))</f>
        <v>#N/A</v>
      </c>
      <c r="AH46" s="2" t="e">
        <f t="array" ref="AH46">IF(INDEX(Data!DM:DM,$B46)=0,#N/A,INDEX(Data!DM:DM,$B46)-Data!DM$2+INDEX($A46:AG46,,MAX(ISNUMBER($D46:AG46)*COLUMN($D46:AG46))))</f>
        <v>#N/A</v>
      </c>
      <c r="AI46" s="2" t="e">
        <f t="array" ref="AI46">IF(INDEX(Data!DN:DN,$B46)=0,#N/A,INDEX(Data!DN:DN,$B46)-Data!DN$2+INDEX($A46:AH46,,MAX(ISNUMBER($D46:AH46)*COLUMN($D46:AH46))))</f>
        <v>#N/A</v>
      </c>
      <c r="AJ46" s="2" t="e">
        <f t="array" ref="AJ46">IF(INDEX(Data!DO:DO,$B46)=0,#N/A,INDEX(Data!DO:DO,$B46)-Data!DO$2+INDEX($A46:AI46,,MAX(ISNUMBER($D46:AI46)*COLUMN($D46:AI46))))</f>
        <v>#N/A</v>
      </c>
      <c r="AK46" s="2" t="e">
        <f t="array" ref="AK46">IF(INDEX(Data!DP:DP,$B46)=0,#N/A,INDEX(Data!DP:DP,$B46)-Data!DP$2+INDEX($A46:AJ46,,MAX(ISNUMBER($D46:AJ46)*COLUMN($D46:AJ46))))</f>
        <v>#N/A</v>
      </c>
      <c r="AL46" s="2" t="e">
        <f t="array" ref="AL46">IF(INDEX(Data!DQ:DQ,$B46)=0,#N/A,INDEX(Data!DQ:DQ,$B46)-Data!DQ$2+INDEX($A46:AK46,,MAX(ISNUMBER($D46:AK46)*COLUMN($D46:AK46))))</f>
        <v>#N/A</v>
      </c>
      <c r="AM46" s="2" t="e">
        <f t="array" ref="AM46">IF(INDEX(Data!DR:DR,$B46)=0,#N/A,INDEX(Data!DR:DR,$B46)-Data!DR$2+INDEX($A46:AL46,,MAX(ISNUMBER($D46:AL46)*COLUMN($D46:AL46))))</f>
        <v>#N/A</v>
      </c>
      <c r="AN46" s="2" t="e">
        <f t="array" ref="AN46">IF(INDEX(Data!DS:DS,$B46)=0,#N/A,INDEX(Data!DS:DS,$B46)-Data!DS$2+INDEX($A46:AM46,,MAX(ISNUMBER($D46:AM46)*COLUMN($D46:AM46))))</f>
        <v>#N/A</v>
      </c>
      <c r="AO46" s="2" t="e">
        <f t="array" ref="AO46">IF(INDEX(Data!DT:DT,$B46)=0,#N/A,INDEX(Data!DT:DT,$B46)-Data!DT$2+INDEX($A46:AN46,,MAX(ISNUMBER($D46:AN46)*COLUMN($D46:AN46))))</f>
        <v>#N/A</v>
      </c>
      <c r="AP46" s="2" t="e">
        <f t="array" ref="AP46">IF(INDEX(Data!DU:DU,$B46)=0,#N/A,INDEX(Data!DU:DU,$B46)-Data!DU$2+INDEX($A46:AO46,,MAX(ISNUMBER($D46:AO46)*COLUMN($D46:AO46))))</f>
        <v>#N/A</v>
      </c>
      <c r="AQ46" s="2" t="e">
        <f t="array" ref="AQ46">IF(INDEX(Data!DV:DV,$B46)=0,#N/A,INDEX(Data!DV:DV,$B46)-Data!DV$2+INDEX($A46:AP46,,MAX(ISNUMBER($D46:AP46)*COLUMN($D46:AP46))))</f>
        <v>#N/A</v>
      </c>
      <c r="AR46" s="2" t="e">
        <f t="array" ref="AR46">IF(INDEX(Data!DW:DW,$B46)=0,#N/A,INDEX(Data!DW:DW,$B46)-Data!DW$2+INDEX($A46:AQ46,,MAX(ISNUMBER($D46:AQ46)*COLUMN($D46:AQ46))))</f>
        <v>#N/A</v>
      </c>
      <c r="AS46" s="2" t="e">
        <f t="array" ref="AS46">IF(INDEX(Data!DX:DX,$B46)=0,#N/A,INDEX(Data!DX:DX,$B46)-Data!DX$2+INDEX($A46:AR46,,MAX(ISNUMBER($D46:AR46)*COLUMN($D46:AR46))))</f>
        <v>#N/A</v>
      </c>
      <c r="AT46" s="2" t="e">
        <f t="array" ref="AT46">IF(INDEX(Data!DY:DY,$B46)=0,#N/A,INDEX(Data!DY:DY,$B46)-Data!DY$2+INDEX($A46:AS46,,MAX(ISNUMBER($D46:AS46)*COLUMN($D46:AS46))))</f>
        <v>#N/A</v>
      </c>
      <c r="AU46" s="2" t="e">
        <f t="array" ref="AU46">IF(INDEX(Data!DZ:DZ,$B46)=0,#N/A,INDEX(Data!DZ:DZ,$B46)-Data!DZ$2+INDEX($A46:AT46,,MAX(ISNUMBER($D46:AT46)*COLUMN($D46:AT46))))</f>
        <v>#N/A</v>
      </c>
      <c r="AV46" s="2" t="e">
        <f t="array" ref="AV46">IF(INDEX(Data!EA:EA,$B46)=0,#N/A,INDEX(Data!EA:EA,$B46)-Data!EA$2+INDEX($A46:AU46,,MAX(ISNUMBER($D46:AU46)*COLUMN($D46:AU46))))</f>
        <v>#N/A</v>
      </c>
      <c r="AW46" s="2" t="e">
        <f t="array" ref="AW46">IF(INDEX(Data!EB:EB,$B46)=0,#N/A,INDEX(Data!EB:EB,$B46)-Data!EB$2+INDEX($A46:AV46,,MAX(ISNUMBER($D46:AV46)*COLUMN($D46:AV46))))</f>
        <v>#N/A</v>
      </c>
      <c r="AX46" s="2" t="e">
        <f t="array" ref="AX46">IF(INDEX(Data!EC:EC,$B46)=0,#N/A,INDEX(Data!EC:EC,$B46)-Data!EC$2+INDEX($A46:AW46,,MAX(ISNUMBER($D46:AW46)*COLUMN($D46:AW46))))</f>
        <v>#N/A</v>
      </c>
      <c r="AY46" s="2" t="e">
        <f t="array" ref="AY46">IF(INDEX(Data!ED:ED,$B46)=0,#N/A,INDEX(Data!ED:ED,$B46)-Data!ED$2+INDEX($A46:AX46,,MAX(ISNUMBER($D46:AX46)*COLUMN($D46:AX46))))</f>
        <v>#N/A</v>
      </c>
      <c r="AZ46" s="2" t="e">
        <f t="array" ref="AZ46">IF(INDEX(Data!EE:EE,$B46)=0,#N/A,INDEX(Data!EE:EE,$B46)-Data!EE$2+INDEX($A46:AY46,,MAX(ISNUMBER($D46:AY46)*COLUMN($D46:AY46))))</f>
        <v>#N/A</v>
      </c>
      <c r="BA46" s="2" t="e">
        <f t="array" ref="BA46">IF(INDEX(Data!EF:EF,$B46)=0,#N/A,INDEX(Data!EF:EF,$B46)-Data!EF$2+INDEX($A46:AZ46,,MAX(ISNUMBER($D46:AZ46)*COLUMN($D46:AZ46))))</f>
        <v>#N/A</v>
      </c>
      <c r="BB46" s="2" t="e">
        <f t="array" ref="BB46">IF(INDEX(Data!EG:EG,$B46)=0,#N/A,INDEX(Data!EG:EG,$B46)-Data!EG$2+INDEX($A46:BA46,,MAX(ISNUMBER($D46:BA46)*COLUMN($D46:BA46))))</f>
        <v>#N/A</v>
      </c>
      <c r="BC46" s="2" t="e">
        <f t="array" ref="BC46">IF(INDEX(Data!EH:EH,$B46)=0,#N/A,INDEX(Data!EH:EH,$B46)-Data!EH$2+INDEX($A46:BB46,,MAX(ISNUMBER($D46:BB46)*COLUMN($D46:BB46))))</f>
        <v>#N/A</v>
      </c>
      <c r="BD46" s="2" t="e">
        <f t="array" ref="BD46">IF(INDEX(Data!EI:EI,$B46)=0,#N/A,INDEX(Data!EI:EI,$B46)-Data!EI$2+INDEX($A46:BC46,,MAX(ISNUMBER($D46:BC46)*COLUMN($D46:BC46))))</f>
        <v>#N/A</v>
      </c>
      <c r="BE46" s="2" t="e">
        <f t="array" ref="BE46">IF(INDEX(Data!EJ:EJ,$B46)=0,#N/A,INDEX(Data!EJ:EJ,$B46)-Data!EJ$2+INDEX($A46:BD46,,MAX(ISNUMBER($D46:BD46)*COLUMN($D46:BD46))))</f>
        <v>#N/A</v>
      </c>
      <c r="BF46" s="2" t="e">
        <f t="array" ref="BF46">IF(INDEX(Data!EK:EK,$B46)=0,#N/A,INDEX(Data!EK:EK,$B46)-Data!EK$2+INDEX($A46:BE46,,MAX(ISNUMBER($D46:BE46)*COLUMN($D46:BE46))))</f>
        <v>#N/A</v>
      </c>
      <c r="BG46" s="2" t="e">
        <f t="array" ref="BG46">IF(INDEX(Data!EL:EL,$B46)=0,#N/A,INDEX(Data!EL:EL,$B46)-Data!EL$2+INDEX($A46:BF46,,MAX(ISNUMBER($D46:BF46)*COLUMN($D46:BF46))))</f>
        <v>#N/A</v>
      </c>
      <c r="BH46" s="2" t="e">
        <f t="array" ref="BH46">IF(INDEX(Data!EM:EM,$B46)=0,#N/A,INDEX(Data!EM:EM,$B46)-Data!EM$2+INDEX($A46:BG46,,MAX(ISNUMBER($D46:BG46)*COLUMN($D46:BG46))))</f>
        <v>#N/A</v>
      </c>
      <c r="BI46" s="2" t="e">
        <f t="array" ref="BI46">IF(INDEX(Data!EN:EN,$B46)=0,#N/A,INDEX(Data!EN:EN,$B46)-Data!EN$2+INDEX($A46:BH46,,MAX(ISNUMBER($D46:BH46)*COLUMN($D46:BH46))))</f>
        <v>#N/A</v>
      </c>
      <c r="BJ46" s="2" t="e">
        <f t="array" ref="BJ46">IF(INDEX(Data!EO:EO,$B46)=0,#N/A,INDEX(Data!EO:EO,$B46)-Data!EO$2+INDEX($A46:BI46,,MAX(ISNUMBER($D46:BI46)*COLUMN($D46:BI46))))</f>
        <v>#N/A</v>
      </c>
      <c r="BK46" s="2" t="e">
        <f t="array" ref="BK46">IF(INDEX(Data!EP:EP,$B46)=0,#N/A,INDEX(Data!EP:EP,$B46)-Data!EP$2+INDEX($A46:BJ46,,MAX(ISNUMBER($D46:BJ46)*COLUMN($D46:BJ46))))</f>
        <v>#N/A</v>
      </c>
      <c r="BL46" s="2" t="e">
        <f t="array" ref="BL46">IF(INDEX(Data!EQ:EQ,$B46)=0,#N/A,INDEX(Data!EQ:EQ,$B46)-Data!EQ$2+INDEX($A46:BK46,,MAX(ISNUMBER($D46:BK46)*COLUMN($D46:BK46))))</f>
        <v>#N/A</v>
      </c>
      <c r="BM46" s="2" t="e">
        <f t="array" ref="BM46">IF(INDEX(Data!ER:ER,$B46)=0,#N/A,INDEX(Data!ER:ER,$B46)-Data!ER$2+INDEX($A46:BL46,,MAX(ISNUMBER($D46:BL46)*COLUMN($D46:BL46))))</f>
        <v>#N/A</v>
      </c>
      <c r="BN46" s="2" t="e">
        <f t="array" ref="BN46">IF(INDEX(Data!ES:ES,$B46)=0,#N/A,INDEX(Data!ES:ES,$B46)-Data!ES$2+INDEX($A46:BM46,,MAX(ISNUMBER($D46:BM46)*COLUMN($D46:BM46))))</f>
        <v>#N/A</v>
      </c>
      <c r="BO46" s="2" t="e">
        <f t="array" ref="BO46">IF(INDEX(Data!ET:ET,$B46)=0,#N/A,INDEX(Data!ET:ET,$B46)-Data!ET$2+INDEX($A46:BN46,,MAX(ISNUMBER($D46:BN46)*COLUMN($D46:BN46))))</f>
        <v>#N/A</v>
      </c>
      <c r="BP46" s="2" t="e">
        <f t="array" ref="BP46">IF(INDEX(Data!EU:EU,$B46)=0,#N/A,INDEX(Data!EU:EU,$B46)-Data!EU$2+INDEX($A46:BO46,,MAX(ISNUMBER($D46:BO46)*COLUMN($D46:BO46))))</f>
        <v>#N/A</v>
      </c>
      <c r="BQ46" s="2" t="e">
        <f t="array" ref="BQ46">IF(INDEX(Data!EV:EV,$B46)=0,#N/A,INDEX(Data!EV:EV,$B46)-Data!EV$2+INDEX($A46:BP46,,MAX(ISNUMBER($D46:BP46)*COLUMN($D46:BP46))))</f>
        <v>#N/A</v>
      </c>
      <c r="BR46" s="2" t="e">
        <f t="array" ref="BR46">IF(INDEX(Data!EW:EW,$B46)=0,#N/A,INDEX(Data!EW:EW,$B46)-Data!EW$2+INDEX($A46:BQ46,,MAX(ISNUMBER($D46:BQ46)*COLUMN($D46:BQ46))))</f>
        <v>#N/A</v>
      </c>
      <c r="BS46" s="2" t="e">
        <f t="array" ref="BS46">IF(INDEX(Data!EX:EX,$B46)=0,#N/A,INDEX(Data!EX:EX,$B46)-Data!EX$2+INDEX($A46:BR46,,MAX(ISNUMBER($D46:BR46)*COLUMN($D46:BR46))))</f>
        <v>#N/A</v>
      </c>
      <c r="BT46" s="2" t="e">
        <f t="array" ref="BT46">IF(INDEX(Data!EY:EY,$B46)=0,#N/A,INDEX(Data!EY:EY,$B46)-Data!EY$2+INDEX($A46:BS46,,MAX(ISNUMBER($D46:BS46)*COLUMN($D46:BS46))))</f>
        <v>#N/A</v>
      </c>
      <c r="BU46" s="2" t="e">
        <f t="array" ref="BU46">IF(INDEX(Data!EZ:EZ,$B46)=0,#N/A,INDEX(Data!EZ:EZ,$B46)-Data!EZ$2+INDEX($A46:BT46,,MAX(ISNUMBER($D46:BT46)*COLUMN($D46:BT46))))</f>
        <v>#N/A</v>
      </c>
      <c r="BV46" s="2" t="e">
        <f t="array" ref="BV46">IF(INDEX(Data!FA:FA,$B46)=0,#N/A,INDEX(Data!FA:FA,$B46)-Data!FA$2+INDEX($A46:BU46,,MAX(ISNUMBER($D46:BU46)*COLUMN($D46:BU46))))</f>
        <v>#N/A</v>
      </c>
      <c r="BW46" s="2" t="e">
        <f t="array" ref="BW46">IF(INDEX(Data!FB:FB,$B46)=0,#N/A,INDEX(Data!FB:FB,$B46)-Data!FB$2+INDEX($A46:BV46,,MAX(ISNUMBER($D46:BV46)*COLUMN($D46:BV46))))</f>
        <v>#N/A</v>
      </c>
      <c r="BX46" s="2" t="e">
        <f t="array" ref="BX46">IF(INDEX(Data!FC:FC,$B46)=0,#N/A,INDEX(Data!FC:FC,$B46)-Data!FC$2+INDEX($A46:BW46,,MAX(ISNUMBER($D46:BW46)*COLUMN($D46:BW46))))</f>
        <v>#N/A</v>
      </c>
      <c r="BY46" s="2" t="e">
        <f t="array" ref="BY46">IF(INDEX(Data!FD:FD,$B46)=0,#N/A,INDEX(Data!FD:FD,$B46)-Data!FD$2+INDEX($A46:BX46,,MAX(ISNUMBER($D46:BX46)*COLUMN($D46:BX46))))</f>
        <v>#N/A</v>
      </c>
      <c r="BZ46" s="2" t="e">
        <f t="array" ref="BZ46">IF(INDEX(Data!FE:FE,$B46)=0,#N/A,INDEX(Data!FE:FE,$B46)-Data!FE$2+INDEX($A46:BY46,,MAX(ISNUMBER($D46:BY46)*COLUMN($D46:BY46))))</f>
        <v>#N/A</v>
      </c>
      <c r="CA46" s="2" t="e">
        <f t="array" ref="CA46">IF(INDEX(Data!FF:FF,$B46)=0,#N/A,INDEX(Data!FF:FF,$B46)-Data!FF$2+INDEX($A46:BZ46,,MAX(ISNUMBER($D46:BZ46)*COLUMN($D46:BZ46))))</f>
        <v>#N/A</v>
      </c>
      <c r="CB46" s="2" t="e">
        <f t="array" ref="CB46">IF(INDEX(Data!FG:FG,$B46)=0,#N/A,INDEX(Data!FG:FG,$B46)-Data!FG$2+INDEX($A46:CA46,,MAX(ISNUMBER($D46:CA46)*COLUMN($D46:CA46))))</f>
        <v>#N/A</v>
      </c>
      <c r="CC46" s="2" t="e">
        <f t="array" ref="CC46">IF(INDEX(Data!FH:FH,$B46)=0,#N/A,INDEX(Data!FH:FH,$B46)-Data!FH$2+INDEX($A46:CB46,,MAX(ISNUMBER($D46:CB46)*COLUMN($D46:CB46))))</f>
        <v>#N/A</v>
      </c>
      <c r="CD46" s="2" t="e">
        <f t="array" ref="CD46">IF(INDEX(Data!FI:FI,$B46)=0,#N/A,INDEX(Data!FI:FI,$B46)-Data!FI$2+INDEX($A46:CC46,,MAX(ISNUMBER($D46:CC46)*COLUMN($D46:CC46))))</f>
        <v>#N/A</v>
      </c>
      <c r="CE46" s="2" t="e">
        <f t="array" ref="CE46">IF(INDEX(Data!FJ:FJ,$B46)=0,#N/A,INDEX(Data!FJ:FJ,$B46)-Data!FJ$2+INDEX($A46:CD46,,MAX(ISNUMBER($D46:CD46)*COLUMN($D46:CD46))))</f>
        <v>#N/A</v>
      </c>
      <c r="CF46" s="2" t="e">
        <f t="array" ref="CF46">IF(INDEX(Data!FK:FK,$B46)=0,#N/A,INDEX(Data!FK:FK,$B46)-Data!FK$2+INDEX($A46:CE46,,MAX(ISNUMBER($D46:CE46)*COLUMN($D46:CE46))))</f>
        <v>#N/A</v>
      </c>
      <c r="CG46" s="2" t="e">
        <f t="array" ref="CG46">IF(INDEX(Data!FL:FL,$B46)=0,#N/A,INDEX(Data!FL:FL,$B46)-Data!FL$2+INDEX($A46:CF46,,MAX(ISNUMBER($D46:CF46)*COLUMN($D46:CF46))))</f>
        <v>#N/A</v>
      </c>
      <c r="CH46" s="2" t="e">
        <f t="array" ref="CH46">IF(INDEX(Data!FM:FM,$B46)=0,#N/A,INDEX(Data!FM:FM,$B46)-Data!FM$2+INDEX($A46:CG46,,MAX(ISNUMBER($D46:CG46)*COLUMN($D46:CG46))))</f>
        <v>#N/A</v>
      </c>
      <c r="CI46" s="2" t="e">
        <f t="array" ref="CI46">IF(INDEX(Data!FN:FN,$B46)=0,#N/A,INDEX(Data!FN:FN,$B46)-Data!FN$2+INDEX($A46:CH46,,MAX(ISNUMBER($D46:CH46)*COLUMN($D46:CH46))))</f>
        <v>#N/A</v>
      </c>
      <c r="CJ46" s="2" t="e">
        <f t="array" ref="CJ46">IF(INDEX(Data!FO:FO,$B46)=0,#N/A,INDEX(Data!FO:FO,$B46)-Data!FO$2+INDEX($A46:CI46,,MAX(ISNUMBER($D46:CI46)*COLUMN($D46:CI46))))</f>
        <v>#N/A</v>
      </c>
      <c r="CK46" s="2" t="e">
        <f t="array" ref="CK46">IF(INDEX(Data!FP:FP,$B46)=0,#N/A,INDEX(Data!FP:FP,$B46)-Data!FP$2+INDEX($A46:CJ46,,MAX(ISNUMBER($D46:CJ46)*COLUMN($D46:CJ46))))</f>
        <v>#N/A</v>
      </c>
      <c r="CL46" s="2" t="e">
        <f t="array" ref="CL46">IF(INDEX(Data!FQ:FQ,$B46)=0,#N/A,INDEX(Data!FQ:FQ,$B46)-Data!FQ$2+INDEX($A46:CK46,,MAX(ISNUMBER($D46:CK46)*COLUMN($D46:CK46))))</f>
        <v>#N/A</v>
      </c>
      <c r="CM46" s="2" t="e">
        <f t="array" ref="CM46">IF(INDEX(Data!FR:FR,$B46)=0,#N/A,INDEX(Data!FR:FR,$B46)-Data!FR$2+INDEX($A46:CL46,,MAX(ISNUMBER($D46:CL46)*COLUMN($D46:CL46))))</f>
        <v>#N/A</v>
      </c>
      <c r="CN46" s="2" t="e">
        <f t="array" ref="CN46">IF(INDEX(Data!FS:FS,$B46)=0,#N/A,INDEX(Data!FS:FS,$B46)-Data!FS$2+INDEX($A46:CM46,,MAX(ISNUMBER($D46:CM46)*COLUMN($D46:CM46))))</f>
        <v>#N/A</v>
      </c>
      <c r="CO46" s="2" t="e">
        <f t="array" ref="CO46">IF(INDEX(Data!FT:FT,$B46)=0,#N/A,INDEX(Data!FT:FT,$B46)-Data!FT$2+INDEX($A46:CN46,,MAX(ISNUMBER($D46:CN46)*COLUMN($D46:CN46))))</f>
        <v>#N/A</v>
      </c>
      <c r="CP46" s="2" t="e">
        <f t="array" ref="CP46">IF(INDEX(Data!FU:FU,$B46)=0,#N/A,INDEX(Data!FU:FU,$B46)-Data!FU$2+INDEX($A46:CO46,,MAX(ISNUMBER($D46:CO46)*COLUMN($D46:CO46))))</f>
        <v>#N/A</v>
      </c>
      <c r="CQ46" s="2" t="e">
        <f t="array" ref="CQ46">IF(INDEX(Data!FV:FV,$B46)=0,#N/A,INDEX(Data!FV:FV,$B46)-Data!FV$2+INDEX($A46:CP46,,MAX(ISNUMBER($D46:CP46)*COLUMN($D46:CP46))))</f>
        <v>#N/A</v>
      </c>
      <c r="CR46" s="2" t="e">
        <f t="array" ref="CR46">IF(INDEX(Data!FW:FW,$B46)=0,#N/A,INDEX(Data!FW:FW,$B46)-Data!FW$2+INDEX($A46:CQ46,,MAX(ISNUMBER($D46:CQ46)*COLUMN($D46:CQ46))))</f>
        <v>#N/A</v>
      </c>
      <c r="CS46" s="2" t="e">
        <f t="array" ref="CS46">IF(INDEX(Data!FX:FX,$B46)=0,#N/A,INDEX(Data!FX:FX,$B46)-Data!FX$2+INDEX($A46:CR46,,MAX(ISNUMBER($D46:CR46)*COLUMN($D46:CR46))))</f>
        <v>#N/A</v>
      </c>
      <c r="CT46" s="2" t="e">
        <f t="array" ref="CT46">IF(INDEX(Data!FY:FY,$B46)=0,#N/A,INDEX(Data!FY:FY,$B46)-Data!FY$2+INDEX($A46:CS46,,MAX(ISNUMBER($D46:CS46)*COLUMN($D46:CS46))))</f>
        <v>#N/A</v>
      </c>
      <c r="CU46" s="2" t="e">
        <f t="array" ref="CU46">IF(INDEX(Data!FZ:FZ,$B46)=0,#N/A,INDEX(Data!FZ:FZ,$B46)-Data!FZ$2+INDEX($A46:CT46,,MAX(ISNUMBER($D46:CT46)*COLUMN($D46:CT46))))</f>
        <v>#N/A</v>
      </c>
      <c r="CV46" s="2" t="e">
        <f t="array" ref="CV46">IF(INDEX(Data!GA:GA,$B46)=0,#N/A,INDEX(Data!GA:GA,$B46)-Data!GA$2+INDEX($A46:CU46,,MAX(ISNUMBER($D46:CU46)*COLUMN($D46:CU46))))</f>
        <v>#N/A</v>
      </c>
      <c r="CW46" s="2" t="e">
        <f t="array" ref="CW46">IF(INDEX(Data!GB:GB,$B46)=0,#N/A,INDEX(Data!GB:GB,$B46)-Data!GB$2+INDEX($A46:CV46,,MAX(ISNUMBER($D46:CV46)*COLUMN($D46:CV46))))</f>
        <v>#N/A</v>
      </c>
      <c r="CX46" s="2" t="e">
        <f t="array" ref="CX46">IF(INDEX(Data!GC:GC,$B46)=0,#N/A,INDEX(Data!GC:GC,$B46)-Data!GC$2+INDEX($A46:CW46,,MAX(ISNUMBER($D46:CW46)*COLUMN($D46:CW46))))</f>
        <v>#N/A</v>
      </c>
      <c r="CY46" s="2" t="e">
        <f t="array" ref="CY46">IF(INDEX(Data!GD:GD,$B46)=0,#N/A,INDEX(Data!GD:GD,$B46)-Data!GD$2+INDEX($A46:CX46,,MAX(ISNUMBER($D46:CX46)*COLUMN($D46:CX46))))</f>
        <v>#N/A</v>
      </c>
      <c r="CZ46" s="2" t="e">
        <f t="array" ref="CZ46">IF(INDEX(Data!GE:GE,$B46)=0,#N/A,INDEX(Data!GE:GE,$B46)-Data!GE$2+INDEX($A46:CY46,,MAX(ISNUMBER($D46:CY46)*COLUMN($D46:CY46))))</f>
        <v>#N/A</v>
      </c>
      <c r="DA46" s="2" t="e">
        <f t="array" ref="DA46">IF(INDEX(Data!GF:GF,$B46)=0,#N/A,INDEX(Data!GF:GF,$B46)-Data!GF$2+INDEX($A46:CZ46,,MAX(ISNUMBER($D46:CZ46)*COLUMN($D46:CZ46))))</f>
        <v>#N/A</v>
      </c>
      <c r="DB46" s="2" t="e">
        <f t="array" ref="DB46">IF(INDEX(Data!GG:GG,$B46)=0,#N/A,INDEX(Data!GG:GG,$B46)-Data!GG$2+INDEX($A46:DA46,,MAX(ISNUMBER($D46:DA46)*COLUMN($D46:DA46))))</f>
        <v>#N/A</v>
      </c>
      <c r="DC46" s="2" t="e">
        <f t="array" ref="DC46">IF(INDEX(Data!GH:GH,$B46)=0,#N/A,INDEX(Data!GH:GH,$B46)-Data!GH$2+INDEX($A46:DB46,,MAX(ISNUMBER($D46:DB46)*COLUMN($D46:DB46))))</f>
        <v>#N/A</v>
      </c>
      <c r="DD46" s="2" t="e">
        <f t="array" ref="DD46">IF(INDEX(Data!GI:GI,$B46)=0,#N/A,INDEX(Data!GI:GI,$B46)-Data!GI$2+INDEX($A46:DC46,,MAX(ISNUMBER($D46:DC46)*COLUMN($D46:DC46))))</f>
        <v>#N/A</v>
      </c>
      <c r="DE46" s="2" t="e">
        <f t="array" ref="DE46">IF(INDEX(Data!GJ:GJ,$B46)=0,#N/A,INDEX(Data!GJ:GJ,$B46)-Data!GJ$2+INDEX($A46:DD46,,MAX(ISNUMBER($D46:DD46)*COLUMN($D46:DD46))))</f>
        <v>#N/A</v>
      </c>
      <c r="DF46" s="2" t="e">
        <f t="array" ref="DF46">IF(INDEX(Data!GK:GK,$B46)=0,#N/A,INDEX(Data!GK:GK,$B46)-Data!GK$2+INDEX($A46:DE46,,MAX(ISNUMBER($D46:DE46)*COLUMN($D46:DE46))))</f>
        <v>#N/A</v>
      </c>
      <c r="DG46" s="2" t="e">
        <f t="array" ref="DG46">IF(INDEX(Data!GL:GL,$B46)=0,#N/A,INDEX(Data!GL:GL,$B46)-Data!GL$2+INDEX($A46:DF46,,MAX(ISNUMBER($D46:DF46)*COLUMN($D46:DF46))))</f>
        <v>#N/A</v>
      </c>
      <c r="DH46" s="2" t="e">
        <f t="array" ref="DH46">IF(INDEX(Data!GM:GM,$B46)=0,#N/A,INDEX(Data!GM:GM,$B46)-Data!GM$2+INDEX($A46:DG46,,MAX(ISNUMBER($D46:DG46)*COLUMN($D46:DG46))))</f>
        <v>#N/A</v>
      </c>
      <c r="DI46" s="2" t="e">
        <f t="array" ref="DI46">IF(INDEX(Data!GN:GN,$B46)=0,#N/A,INDEX(Data!GN:GN,$B46)-Data!GN$2+INDEX($A46:DH46,,MAX(ISNUMBER($D46:DH46)*COLUMN($D46:DH46))))</f>
        <v>#N/A</v>
      </c>
      <c r="DJ46" s="2" t="e">
        <f t="array" ref="DJ46">IF(INDEX(Data!GO:GO,$B46)=0,#N/A,INDEX(Data!GO:GO,$B46)-Data!GO$2+INDEX($A46:DI46,,MAX(ISNUMBER($D46:DI46)*COLUMN($D46:DI46))))</f>
        <v>#N/A</v>
      </c>
      <c r="DK46" s="2" t="e">
        <f t="array" ref="DK46">IF(INDEX(Data!GP:GP,$B46)=0,#N/A,INDEX(Data!GP:GP,$B46)-Data!GP$2+INDEX($A46:DJ46,,MAX(ISNUMBER($D46:DJ46)*COLUMN($D46:DJ46))))</f>
        <v>#N/A</v>
      </c>
      <c r="DL46" s="2" t="e">
        <f t="array" ref="DL46">IF(INDEX(Data!GQ:GQ,$B46)=0,#N/A,INDEX(Data!GQ:GQ,$B46)-Data!GQ$2+INDEX($A46:DK46,,MAX(ISNUMBER($D46:DK46)*COLUMN($D46:DK46))))</f>
        <v>#N/A</v>
      </c>
      <c r="DM46" s="2" t="e">
        <f t="array" ref="DM46">IF(INDEX(Data!GR:GR,$B46)=0,#N/A,INDEX(Data!GR:GR,$B46)-Data!GR$2+INDEX($A46:DL46,,MAX(ISNUMBER($D46:DL46)*COLUMN($D46:DL46))))</f>
        <v>#N/A</v>
      </c>
      <c r="DN46" s="2" t="e">
        <f t="array" ref="DN46">IF(INDEX(Data!GS:GS,$B46)=0,#N/A,INDEX(Data!GS:GS,$B46)-Data!GS$2+INDEX($A46:DM46,,MAX(ISNUMBER($D46:DM46)*COLUMN($D46:DM46))))</f>
        <v>#N/A</v>
      </c>
      <c r="DO46" s="2" t="e">
        <f t="array" ref="DO46">IF(INDEX(Data!GT:GT,$B46)=0,#N/A,INDEX(Data!GT:GT,$B46)-Data!GT$2+INDEX($A46:DN46,,MAX(ISNUMBER($D46:DN46)*COLUMN($D46:DN46))))</f>
        <v>#N/A</v>
      </c>
      <c r="DP46" s="2" t="e">
        <f t="array" ref="DP46">IF(INDEX(Data!GU:GU,$B46)=0,#N/A,INDEX(Data!GU:GU,$B46)-Data!GU$2+INDEX($A46:DO46,,MAX(ISNUMBER($D46:DO46)*COLUMN($D46:DO46))))</f>
        <v>#N/A</v>
      </c>
      <c r="DQ46" s="2" t="e">
        <f t="array" ref="DQ46">IF(INDEX(Data!GV:GV,$B46)=0,#N/A,INDEX(Data!GV:GV,$B46)-Data!GV$2+INDEX($A46:DP46,,MAX(ISNUMBER($D46:DP46)*COLUMN($D46:DP46))))</f>
        <v>#N/A</v>
      </c>
      <c r="DR46" s="2" t="e">
        <f t="array" ref="DR46">IF(INDEX(Data!GW:GW,$B46)=0,#N/A,INDEX(Data!GW:GW,$B46)-Data!GW$2+INDEX($A46:DQ46,,MAX(ISNUMBER($D46:DQ46)*COLUMN($D46:DQ46))))</f>
        <v>#N/A</v>
      </c>
      <c r="DS46" s="2" t="e">
        <f t="array" ref="DS46">IF(INDEX(Data!GX:GX,$B46)=0,#N/A,INDEX(Data!GX:GX,$B46)-Data!GX$2+INDEX($A46:DR46,,MAX(ISNUMBER($D46:DR46)*COLUMN($D46:DR46))))</f>
        <v>#N/A</v>
      </c>
      <c r="DT46" s="2" t="e">
        <f t="array" ref="DT46">IF(INDEX(Data!GY:GY,$B46)=0,#N/A,INDEX(Data!GY:GY,$B46)-Data!GY$2+INDEX($A46:DS46,,MAX(ISNUMBER($D46:DS46)*COLUMN($D46:DS46))))</f>
        <v>#N/A</v>
      </c>
      <c r="DU46" s="2" t="e">
        <f t="array" ref="DU46">IF(INDEX(Data!GZ:GZ,$B46)=0,#N/A,INDEX(Data!GZ:GZ,$B46)-Data!GZ$2+INDEX($A46:DT46,,MAX(ISNUMBER($D46:DT46)*COLUMN($D46:DT46))))</f>
        <v>#N/A</v>
      </c>
      <c r="DV46" s="2" t="e">
        <f t="array" ref="DV46">IF(INDEX(Data!HA:HA,$B46)=0,#N/A,INDEX(Data!HA:HA,$B46)-Data!HA$2+INDEX($A46:DU46,,MAX(ISNUMBER($D46:DU46)*COLUMN($D46:DU46))))</f>
        <v>#N/A</v>
      </c>
      <c r="DW46" s="2" t="e">
        <f t="array" ref="DW46">IF(INDEX(Data!HB:HB,$B46)=0,#N/A,INDEX(Data!HB:HB,$B46)-Data!HB$2+INDEX($A46:DV46,,MAX(ISNUMBER($D46:DV46)*COLUMN($D46:DV46))))</f>
        <v>#N/A</v>
      </c>
      <c r="DX46" s="2" t="e">
        <f t="array" ref="DX46">IF(INDEX(Data!HC:HC,$B46)=0,#N/A,INDEX(Data!HC:HC,$B46)-Data!HC$2+INDEX($A46:DW46,,MAX(ISNUMBER($D46:DW46)*COLUMN($D46:DW46))))</f>
        <v>#N/A</v>
      </c>
      <c r="DY46" s="2" t="e">
        <f t="array" ref="DY46">IF(INDEX(Data!HD:HD,$B46)=0,#N/A,INDEX(Data!HD:HD,$B46)-Data!HD$2+INDEX($A46:DX46,,MAX(ISNUMBER($D46:DX46)*COLUMN($D46:DX46))))</f>
        <v>#N/A</v>
      </c>
      <c r="DZ46" s="2" t="e">
        <f t="array" ref="DZ46">IF(INDEX(Data!HE:HE,$B46)=0,#N/A,INDEX(Data!HE:HE,$B46)-Data!HE$2+INDEX($A46:DY46,,MAX(ISNUMBER($D46:DY46)*COLUMN($D46:DY46))))</f>
        <v>#N/A</v>
      </c>
      <c r="EA46" s="2" t="e">
        <f t="array" ref="EA46">IF(INDEX(Data!HF:HF,$B46)=0,#N/A,INDEX(Data!HF:HF,$B46)-Data!HF$2+INDEX($A46:DZ46,,MAX(ISNUMBER($D46:DZ46)*COLUMN($D46:DZ46))))</f>
        <v>#N/A</v>
      </c>
      <c r="EB46" s="2" t="e">
        <f t="array" ref="EB46">IF(INDEX(Data!HG:HG,$B46)=0,#N/A,INDEX(Data!HG:HG,$B46)-Data!HG$2+INDEX($A46:EA46,,MAX(ISNUMBER($D46:EA46)*COLUMN($D46:EA46))))</f>
        <v>#N/A</v>
      </c>
      <c r="EC46" s="2" t="e">
        <f t="array" ref="EC46">IF(INDEX(Data!HH:HH,$B46)=0,#N/A,INDEX(Data!HH:HH,$B46)-Data!HH$2+INDEX($A46:EB46,,MAX(ISNUMBER($D46:EB46)*COLUMN($D46:EB46))))</f>
        <v>#N/A</v>
      </c>
      <c r="ED46" s="2" t="e">
        <f t="array" ref="ED46">IF(INDEX(Data!HI:HI,$B46)=0,#N/A,INDEX(Data!HI:HI,$B46)-Data!HI$2+INDEX($A46:EC46,,MAX(ISNUMBER($D46:EC46)*COLUMN($D46:EC46))))</f>
        <v>#N/A</v>
      </c>
      <c r="EE46" s="2" t="e">
        <f t="array" ref="EE46">IF(INDEX(Data!HJ:HJ,$B46)=0,#N/A,INDEX(Data!HJ:HJ,$B46)-Data!HJ$2+INDEX($A46:ED46,,MAX(ISNUMBER($D46:ED46)*COLUMN($D46:ED46))))</f>
        <v>#N/A</v>
      </c>
      <c r="EF46" s="2" t="e">
        <f t="array" ref="EF46">IF(INDEX(Data!HK:HK,$B46)=0,#N/A,INDEX(Data!HK:HK,$B46)-Data!HK$2+INDEX($A46:EE46,,MAX(ISNUMBER($D46:EE46)*COLUMN($D46:EE46))))</f>
        <v>#N/A</v>
      </c>
      <c r="EG46" s="2" t="e">
        <f t="array" ref="EG46">IF(INDEX(Data!HL:HL,$B46)=0,#N/A,INDEX(Data!HL:HL,$B46)-Data!HL$2+INDEX($A46:EF46,,MAX(ISNUMBER($D46:EF46)*COLUMN($D46:EF46))))</f>
        <v>#N/A</v>
      </c>
      <c r="EH46" s="2" t="e">
        <f t="array" ref="EH46">IF(INDEX(Data!HM:HM,$B46)=0,#N/A,INDEX(Data!HM:HM,$B46)-Data!HM$2+INDEX($A46:EG46,,MAX(ISNUMBER($D46:EG46)*COLUMN($D46:EG46))))</f>
        <v>#N/A</v>
      </c>
      <c r="EI46" s="2" t="e">
        <f t="array" ref="EI46">IF(INDEX(Data!HN:HN,$B46)=0,#N/A,INDEX(Data!HN:HN,$B46)-Data!HN$2+INDEX($A46:EH46,,MAX(ISNUMBER($D46:EH46)*COLUMN($D46:EH46))))</f>
        <v>#N/A</v>
      </c>
    </row>
    <row r="47" spans="1:139" x14ac:dyDescent="0.25">
      <c r="A47" s="2">
        <f>Data!CG122</f>
        <v>0</v>
      </c>
      <c r="B47" s="2" t="e">
        <f>MATCH(A47,Data!CG:CG,0)</f>
        <v>#N/A</v>
      </c>
      <c r="C47" s="2" t="e">
        <f ca="1">COUNTIF(OFFSET(Data!$CJ$1:$EZ$78,B47-1,0,1),"&gt;0")</f>
        <v>#N/A</v>
      </c>
      <c r="D47" s="2">
        <v>0</v>
      </c>
      <c r="E47" s="2" t="e">
        <f t="array" ref="E47">IF(INDEX(Data!CJ:CJ,$B47)=0,#N/A,INDEX(Data!CJ:CJ,$B47)-Data!CJ$2+INDEX($A47:D47,,MAX(ISNUMBER($D47:D47)*COLUMN($D47:D47))))</f>
        <v>#N/A</v>
      </c>
      <c r="F47" s="2" t="e">
        <f t="array" ref="F47">IF(INDEX(Data!CK:CK,$B47)=0,#N/A,INDEX(Data!CK:CK,$B47)-Data!CK$2+INDEX($A47:E47,,MAX(ISNUMBER($D47:E47)*COLUMN($D47:E47))))</f>
        <v>#N/A</v>
      </c>
      <c r="G47" s="2" t="e">
        <f t="array" ref="G47">IF(INDEX(Data!CL:CL,$B47)=0,#N/A,INDEX(Data!CL:CL,$B47)-Data!CL$2+INDEX($A47:F47,,MAX(ISNUMBER($D47:F47)*COLUMN($D47:F47))))</f>
        <v>#N/A</v>
      </c>
      <c r="H47" s="2" t="e">
        <f t="array" ref="H47">IF(INDEX(Data!CM:CM,$B47)=0,#N/A,INDEX(Data!CM:CM,$B47)-Data!CM$2+INDEX($A47:G47,,MAX(ISNUMBER($D47:G47)*COLUMN($D47:G47))))</f>
        <v>#N/A</v>
      </c>
      <c r="I47" s="2" t="e">
        <f t="array" ref="I47">IF(INDEX(Data!CN:CN,$B47)=0,#N/A,INDEX(Data!CN:CN,$B47)-Data!CN$2+INDEX($A47:H47,,MAX(ISNUMBER($D47:H47)*COLUMN($D47:H47))))</f>
        <v>#N/A</v>
      </c>
      <c r="J47" s="2" t="e">
        <f t="array" ref="J47">IF(INDEX(Data!CO:CO,$B47)=0,#N/A,INDEX(Data!CO:CO,$B47)-Data!CO$2+INDEX($A47:I47,,MAX(ISNUMBER($D47:I47)*COLUMN($D47:I47))))</f>
        <v>#N/A</v>
      </c>
      <c r="K47" s="2" t="e">
        <f t="array" ref="K47">IF(INDEX(Data!CP:CP,$B47)=0,#N/A,INDEX(Data!CP:CP,$B47)-Data!CP$2+INDEX($A47:J47,,MAX(ISNUMBER($D47:J47)*COLUMN($D47:J47))))</f>
        <v>#N/A</v>
      </c>
      <c r="L47" s="2" t="e">
        <f t="array" ref="L47">IF(INDEX(Data!CQ:CQ,$B47)=0,#N/A,INDEX(Data!CQ:CQ,$B47)-Data!CQ$2+INDEX($A47:K47,,MAX(ISNUMBER($D47:K47)*COLUMN($D47:K47))))</f>
        <v>#N/A</v>
      </c>
      <c r="M47" s="2" t="e">
        <f t="array" ref="M47">IF(INDEX(Data!CR:CR,$B47)=0,#N/A,INDEX(Data!CR:CR,$B47)-Data!CR$2+INDEX($A47:L47,,MAX(ISNUMBER($D47:L47)*COLUMN($D47:L47))))</f>
        <v>#N/A</v>
      </c>
      <c r="N47" s="2" t="e">
        <f t="array" ref="N47">IF(INDEX(Data!CS:CS,$B47)=0,#N/A,INDEX(Data!CS:CS,$B47)-Data!CS$2+INDEX($A47:M47,,MAX(ISNUMBER($D47:M47)*COLUMN($D47:M47))))</f>
        <v>#N/A</v>
      </c>
      <c r="O47" s="2" t="e">
        <f t="array" ref="O47">IF(INDEX(Data!CT:CT,$B47)=0,#N/A,INDEX(Data!CT:CT,$B47)-Data!CT$2+INDEX($A47:N47,,MAX(ISNUMBER($D47:N47)*COLUMN($D47:N47))))</f>
        <v>#N/A</v>
      </c>
      <c r="P47" s="2" t="e">
        <f t="array" ref="P47">IF(INDEX(Data!CU:CU,$B47)=0,#N/A,INDEX(Data!CU:CU,$B47)-Data!CU$2+INDEX($A47:O47,,MAX(ISNUMBER($D47:O47)*COLUMN($D47:O47))))</f>
        <v>#N/A</v>
      </c>
      <c r="Q47" s="2" t="e">
        <f t="array" ref="Q47">IF(INDEX(Data!CV:CV,$B47)=0,#N/A,INDEX(Data!CV:CV,$B47)-Data!CV$2+INDEX($A47:P47,,MAX(ISNUMBER($D47:P47)*COLUMN($D47:P47))))</f>
        <v>#N/A</v>
      </c>
      <c r="R47" s="2" t="e">
        <f t="array" ref="R47">IF(INDEX(Data!CW:CW,$B47)=0,#N/A,INDEX(Data!CW:CW,$B47)-Data!CW$2+INDEX($A47:Q47,,MAX(ISNUMBER($D47:Q47)*COLUMN($D47:Q47))))</f>
        <v>#N/A</v>
      </c>
      <c r="S47" s="2" t="e">
        <f t="array" ref="S47">IF(INDEX(Data!CX:CX,$B47)=0,#N/A,INDEX(Data!CX:CX,$B47)-Data!CX$2+INDEX($A47:R47,,MAX(ISNUMBER($D47:R47)*COLUMN($D47:R47))))</f>
        <v>#N/A</v>
      </c>
      <c r="T47" s="2" t="e">
        <f t="array" ref="T47">IF(INDEX(Data!CY:CY,$B47)=0,#N/A,INDEX(Data!CY:CY,$B47)-Data!CY$2+INDEX($A47:S47,,MAX(ISNUMBER($D47:S47)*COLUMN($D47:S47))))</f>
        <v>#N/A</v>
      </c>
      <c r="U47" s="2" t="e">
        <f t="array" ref="U47">IF(INDEX(Data!CZ:CZ,$B47)=0,#N/A,INDEX(Data!CZ:CZ,$B47)-Data!CZ$2+INDEX($A47:T47,,MAX(ISNUMBER($D47:T47)*COLUMN($D47:T47))))</f>
        <v>#N/A</v>
      </c>
      <c r="V47" s="2" t="e">
        <f t="array" ref="V47">IF(INDEX(Data!DA:DA,$B47)=0,#N/A,INDEX(Data!DA:DA,$B47)-Data!DA$2+INDEX($A47:U47,,MAX(ISNUMBER($D47:U47)*COLUMN($D47:U47))))</f>
        <v>#N/A</v>
      </c>
      <c r="W47" s="2" t="e">
        <f t="array" ref="W47">IF(INDEX(Data!DB:DB,$B47)=0,#N/A,INDEX(Data!DB:DB,$B47)-Data!DB$2+INDEX($A47:V47,,MAX(ISNUMBER($D47:V47)*COLUMN($D47:V47))))</f>
        <v>#N/A</v>
      </c>
      <c r="X47" s="2" t="e">
        <f t="array" ref="X47">IF(INDEX(Data!DC:DC,$B47)=0,#N/A,INDEX(Data!DC:DC,$B47)-Data!DC$2+INDEX($A47:W47,,MAX(ISNUMBER($D47:W47)*COLUMN($D47:W47))))</f>
        <v>#N/A</v>
      </c>
      <c r="Y47" s="2" t="e">
        <f t="array" ref="Y47">IF(INDEX(Data!DD:DD,$B47)=0,#N/A,INDEX(Data!DD:DD,$B47)-Data!DD$2+INDEX($A47:X47,,MAX(ISNUMBER($D47:X47)*COLUMN($D47:X47))))</f>
        <v>#N/A</v>
      </c>
      <c r="Z47" s="2" t="e">
        <f t="array" ref="Z47">IF(INDEX(Data!DE:DE,$B47)=0,#N/A,INDEX(Data!DE:DE,$B47)-Data!DE$2+INDEX($A47:Y47,,MAX(ISNUMBER($D47:Y47)*COLUMN($D47:Y47))))</f>
        <v>#N/A</v>
      </c>
      <c r="AA47" s="2" t="e">
        <f t="array" ref="AA47">IF(INDEX(Data!DF:DF,$B47)=0,#N/A,INDEX(Data!DF:DF,$B47)-Data!DF$2+INDEX($A47:Z47,,MAX(ISNUMBER($D47:Z47)*COLUMN($D47:Z47))))</f>
        <v>#N/A</v>
      </c>
      <c r="AB47" s="2" t="e">
        <f t="array" ref="AB47">IF(INDEX(Data!DG:DG,$B47)=0,#N/A,INDEX(Data!DG:DG,$B47)-Data!DG$2+INDEX($A47:AA47,,MAX(ISNUMBER($D47:AA47)*COLUMN($D47:AA47))))</f>
        <v>#N/A</v>
      </c>
      <c r="AC47" s="2" t="e">
        <f t="array" ref="AC47">IF(INDEX(Data!DH:DH,$B47)=0,#N/A,INDEX(Data!DH:DH,$B47)-Data!DH$2+INDEX($A47:AB47,,MAX(ISNUMBER($D47:AB47)*COLUMN($D47:AB47))))</f>
        <v>#N/A</v>
      </c>
      <c r="AD47" s="2" t="e">
        <f t="array" ref="AD47">IF(INDEX(Data!DI:DI,$B47)=0,#N/A,INDEX(Data!DI:DI,$B47)-Data!DI$2+INDEX($A47:AC47,,MAX(ISNUMBER($D47:AC47)*COLUMN($D47:AC47))))</f>
        <v>#N/A</v>
      </c>
      <c r="AE47" s="2" t="e">
        <f t="array" ref="AE47">IF(INDEX(Data!DJ:DJ,$B47)=0,#N/A,INDEX(Data!DJ:DJ,$B47)-Data!DJ$2+INDEX($A47:AD47,,MAX(ISNUMBER($D47:AD47)*COLUMN($D47:AD47))))</f>
        <v>#N/A</v>
      </c>
      <c r="AF47" s="2" t="e">
        <f t="array" ref="AF47">IF(INDEX(Data!DK:DK,$B47)=0,#N/A,INDEX(Data!DK:DK,$B47)-Data!DK$2+INDEX($A47:AE47,,MAX(ISNUMBER($D47:AE47)*COLUMN($D47:AE47))))</f>
        <v>#N/A</v>
      </c>
      <c r="AG47" s="2" t="e">
        <f t="array" ref="AG47">IF(INDEX(Data!DL:DL,$B47)=0,#N/A,INDEX(Data!DL:DL,$B47)-Data!DL$2+INDEX($A47:AF47,,MAX(ISNUMBER($D47:AF47)*COLUMN($D47:AF47))))</f>
        <v>#N/A</v>
      </c>
      <c r="AH47" s="2" t="e">
        <f t="array" ref="AH47">IF(INDEX(Data!DM:DM,$B47)=0,#N/A,INDEX(Data!DM:DM,$B47)-Data!DM$2+INDEX($A47:AG47,,MAX(ISNUMBER($D47:AG47)*COLUMN($D47:AG47))))</f>
        <v>#N/A</v>
      </c>
      <c r="AI47" s="2" t="e">
        <f t="array" ref="AI47">IF(INDEX(Data!DN:DN,$B47)=0,#N/A,INDEX(Data!DN:DN,$B47)-Data!DN$2+INDEX($A47:AH47,,MAX(ISNUMBER($D47:AH47)*COLUMN($D47:AH47))))</f>
        <v>#N/A</v>
      </c>
      <c r="AJ47" s="2" t="e">
        <f t="array" ref="AJ47">IF(INDEX(Data!DO:DO,$B47)=0,#N/A,INDEX(Data!DO:DO,$B47)-Data!DO$2+INDEX($A47:AI47,,MAX(ISNUMBER($D47:AI47)*COLUMN($D47:AI47))))</f>
        <v>#N/A</v>
      </c>
      <c r="AK47" s="2" t="e">
        <f t="array" ref="AK47">IF(INDEX(Data!DP:DP,$B47)=0,#N/A,INDEX(Data!DP:DP,$B47)-Data!DP$2+INDEX($A47:AJ47,,MAX(ISNUMBER($D47:AJ47)*COLUMN($D47:AJ47))))</f>
        <v>#N/A</v>
      </c>
      <c r="AL47" s="2" t="e">
        <f t="array" ref="AL47">IF(INDEX(Data!DQ:DQ,$B47)=0,#N/A,INDEX(Data!DQ:DQ,$B47)-Data!DQ$2+INDEX($A47:AK47,,MAX(ISNUMBER($D47:AK47)*COLUMN($D47:AK47))))</f>
        <v>#N/A</v>
      </c>
      <c r="AM47" s="2" t="e">
        <f t="array" ref="AM47">IF(INDEX(Data!DR:DR,$B47)=0,#N/A,INDEX(Data!DR:DR,$B47)-Data!DR$2+INDEX($A47:AL47,,MAX(ISNUMBER($D47:AL47)*COLUMN($D47:AL47))))</f>
        <v>#N/A</v>
      </c>
      <c r="AN47" s="2" t="e">
        <f t="array" ref="AN47">IF(INDEX(Data!DS:DS,$B47)=0,#N/A,INDEX(Data!DS:DS,$B47)-Data!DS$2+INDEX($A47:AM47,,MAX(ISNUMBER($D47:AM47)*COLUMN($D47:AM47))))</f>
        <v>#N/A</v>
      </c>
      <c r="AO47" s="2" t="e">
        <f t="array" ref="AO47">IF(INDEX(Data!DT:DT,$B47)=0,#N/A,INDEX(Data!DT:DT,$B47)-Data!DT$2+INDEX($A47:AN47,,MAX(ISNUMBER($D47:AN47)*COLUMN($D47:AN47))))</f>
        <v>#N/A</v>
      </c>
      <c r="AP47" s="2" t="e">
        <f t="array" ref="AP47">IF(INDEX(Data!DU:DU,$B47)=0,#N/A,INDEX(Data!DU:DU,$B47)-Data!DU$2+INDEX($A47:AO47,,MAX(ISNUMBER($D47:AO47)*COLUMN($D47:AO47))))</f>
        <v>#N/A</v>
      </c>
      <c r="AQ47" s="2" t="e">
        <f t="array" ref="AQ47">IF(INDEX(Data!DV:DV,$B47)=0,#N/A,INDEX(Data!DV:DV,$B47)-Data!DV$2+INDEX($A47:AP47,,MAX(ISNUMBER($D47:AP47)*COLUMN($D47:AP47))))</f>
        <v>#N/A</v>
      </c>
      <c r="AR47" s="2" t="e">
        <f t="array" ref="AR47">IF(INDEX(Data!DW:DW,$B47)=0,#N/A,INDEX(Data!DW:DW,$B47)-Data!DW$2+INDEX($A47:AQ47,,MAX(ISNUMBER($D47:AQ47)*COLUMN($D47:AQ47))))</f>
        <v>#N/A</v>
      </c>
      <c r="AS47" s="2" t="e">
        <f t="array" ref="AS47">IF(INDEX(Data!DX:DX,$B47)=0,#N/A,INDEX(Data!DX:DX,$B47)-Data!DX$2+INDEX($A47:AR47,,MAX(ISNUMBER($D47:AR47)*COLUMN($D47:AR47))))</f>
        <v>#N/A</v>
      </c>
      <c r="AT47" s="2" t="e">
        <f t="array" ref="AT47">IF(INDEX(Data!DY:DY,$B47)=0,#N/A,INDEX(Data!DY:DY,$B47)-Data!DY$2+INDEX($A47:AS47,,MAX(ISNUMBER($D47:AS47)*COLUMN($D47:AS47))))</f>
        <v>#N/A</v>
      </c>
      <c r="AU47" s="2" t="e">
        <f t="array" ref="AU47">IF(INDEX(Data!DZ:DZ,$B47)=0,#N/A,INDEX(Data!DZ:DZ,$B47)-Data!DZ$2+INDEX($A47:AT47,,MAX(ISNUMBER($D47:AT47)*COLUMN($D47:AT47))))</f>
        <v>#N/A</v>
      </c>
      <c r="AV47" s="2" t="e">
        <f t="array" ref="AV47">IF(INDEX(Data!EA:EA,$B47)=0,#N/A,INDEX(Data!EA:EA,$B47)-Data!EA$2+INDEX($A47:AU47,,MAX(ISNUMBER($D47:AU47)*COLUMN($D47:AU47))))</f>
        <v>#N/A</v>
      </c>
      <c r="AW47" s="2" t="e">
        <f t="array" ref="AW47">IF(INDEX(Data!EB:EB,$B47)=0,#N/A,INDEX(Data!EB:EB,$B47)-Data!EB$2+INDEX($A47:AV47,,MAX(ISNUMBER($D47:AV47)*COLUMN($D47:AV47))))</f>
        <v>#N/A</v>
      </c>
      <c r="AX47" s="2" t="e">
        <f t="array" ref="AX47">IF(INDEX(Data!EC:EC,$B47)=0,#N/A,INDEX(Data!EC:EC,$B47)-Data!EC$2+INDEX($A47:AW47,,MAX(ISNUMBER($D47:AW47)*COLUMN($D47:AW47))))</f>
        <v>#N/A</v>
      </c>
      <c r="AY47" s="2" t="e">
        <f t="array" ref="AY47">IF(INDEX(Data!ED:ED,$B47)=0,#N/A,INDEX(Data!ED:ED,$B47)-Data!ED$2+INDEX($A47:AX47,,MAX(ISNUMBER($D47:AX47)*COLUMN($D47:AX47))))</f>
        <v>#N/A</v>
      </c>
      <c r="AZ47" s="2" t="e">
        <f t="array" ref="AZ47">IF(INDEX(Data!EE:EE,$B47)=0,#N/A,INDEX(Data!EE:EE,$B47)-Data!EE$2+INDEX($A47:AY47,,MAX(ISNUMBER($D47:AY47)*COLUMN($D47:AY47))))</f>
        <v>#N/A</v>
      </c>
      <c r="BA47" s="2" t="e">
        <f t="array" ref="BA47">IF(INDEX(Data!EF:EF,$B47)=0,#N/A,INDEX(Data!EF:EF,$B47)-Data!EF$2+INDEX($A47:AZ47,,MAX(ISNUMBER($D47:AZ47)*COLUMN($D47:AZ47))))</f>
        <v>#N/A</v>
      </c>
      <c r="BB47" s="2" t="e">
        <f t="array" ref="BB47">IF(INDEX(Data!EG:EG,$B47)=0,#N/A,INDEX(Data!EG:EG,$B47)-Data!EG$2+INDEX($A47:BA47,,MAX(ISNUMBER($D47:BA47)*COLUMN($D47:BA47))))</f>
        <v>#N/A</v>
      </c>
      <c r="BC47" s="2" t="e">
        <f t="array" ref="BC47">IF(INDEX(Data!EH:EH,$B47)=0,#N/A,INDEX(Data!EH:EH,$B47)-Data!EH$2+INDEX($A47:BB47,,MAX(ISNUMBER($D47:BB47)*COLUMN($D47:BB47))))</f>
        <v>#N/A</v>
      </c>
      <c r="BD47" s="2" t="e">
        <f t="array" ref="BD47">IF(INDEX(Data!EI:EI,$B47)=0,#N/A,INDEX(Data!EI:EI,$B47)-Data!EI$2+INDEX($A47:BC47,,MAX(ISNUMBER($D47:BC47)*COLUMN($D47:BC47))))</f>
        <v>#N/A</v>
      </c>
      <c r="BE47" s="2" t="e">
        <f t="array" ref="BE47">IF(INDEX(Data!EJ:EJ,$B47)=0,#N/A,INDEX(Data!EJ:EJ,$B47)-Data!EJ$2+INDEX($A47:BD47,,MAX(ISNUMBER($D47:BD47)*COLUMN($D47:BD47))))</f>
        <v>#N/A</v>
      </c>
      <c r="BF47" s="2" t="e">
        <f t="array" ref="BF47">IF(INDEX(Data!EK:EK,$B47)=0,#N/A,INDEX(Data!EK:EK,$B47)-Data!EK$2+INDEX($A47:BE47,,MAX(ISNUMBER($D47:BE47)*COLUMN($D47:BE47))))</f>
        <v>#N/A</v>
      </c>
      <c r="BG47" s="2" t="e">
        <f t="array" ref="BG47">IF(INDEX(Data!EL:EL,$B47)=0,#N/A,INDEX(Data!EL:EL,$B47)-Data!EL$2+INDEX($A47:BF47,,MAX(ISNUMBER($D47:BF47)*COLUMN($D47:BF47))))</f>
        <v>#N/A</v>
      </c>
      <c r="BH47" s="2" t="e">
        <f t="array" ref="BH47">IF(INDEX(Data!EM:EM,$B47)=0,#N/A,INDEX(Data!EM:EM,$B47)-Data!EM$2+INDEX($A47:BG47,,MAX(ISNUMBER($D47:BG47)*COLUMN($D47:BG47))))</f>
        <v>#N/A</v>
      </c>
      <c r="BI47" s="2" t="e">
        <f t="array" ref="BI47">IF(INDEX(Data!EN:EN,$B47)=0,#N/A,INDEX(Data!EN:EN,$B47)-Data!EN$2+INDEX($A47:BH47,,MAX(ISNUMBER($D47:BH47)*COLUMN($D47:BH47))))</f>
        <v>#N/A</v>
      </c>
      <c r="BJ47" s="2" t="e">
        <f t="array" ref="BJ47">IF(INDEX(Data!EO:EO,$B47)=0,#N/A,INDEX(Data!EO:EO,$B47)-Data!EO$2+INDEX($A47:BI47,,MAX(ISNUMBER($D47:BI47)*COLUMN($D47:BI47))))</f>
        <v>#N/A</v>
      </c>
      <c r="BK47" s="2" t="e">
        <f t="array" ref="BK47">IF(INDEX(Data!EP:EP,$B47)=0,#N/A,INDEX(Data!EP:EP,$B47)-Data!EP$2+INDEX($A47:BJ47,,MAX(ISNUMBER($D47:BJ47)*COLUMN($D47:BJ47))))</f>
        <v>#N/A</v>
      </c>
      <c r="BL47" s="2" t="e">
        <f t="array" ref="BL47">IF(INDEX(Data!EQ:EQ,$B47)=0,#N/A,INDEX(Data!EQ:EQ,$B47)-Data!EQ$2+INDEX($A47:BK47,,MAX(ISNUMBER($D47:BK47)*COLUMN($D47:BK47))))</f>
        <v>#N/A</v>
      </c>
      <c r="BM47" s="2" t="e">
        <f t="array" ref="BM47">IF(INDEX(Data!ER:ER,$B47)=0,#N/A,INDEX(Data!ER:ER,$B47)-Data!ER$2+INDEX($A47:BL47,,MAX(ISNUMBER($D47:BL47)*COLUMN($D47:BL47))))</f>
        <v>#N/A</v>
      </c>
      <c r="BN47" s="2" t="e">
        <f t="array" ref="BN47">IF(INDEX(Data!ES:ES,$B47)=0,#N/A,INDEX(Data!ES:ES,$B47)-Data!ES$2+INDEX($A47:BM47,,MAX(ISNUMBER($D47:BM47)*COLUMN($D47:BM47))))</f>
        <v>#N/A</v>
      </c>
      <c r="BO47" s="2" t="e">
        <f t="array" ref="BO47">IF(INDEX(Data!ET:ET,$B47)=0,#N/A,INDEX(Data!ET:ET,$B47)-Data!ET$2+INDEX($A47:BN47,,MAX(ISNUMBER($D47:BN47)*COLUMN($D47:BN47))))</f>
        <v>#N/A</v>
      </c>
      <c r="BP47" s="2" t="e">
        <f t="array" ref="BP47">IF(INDEX(Data!EU:EU,$B47)=0,#N/A,INDEX(Data!EU:EU,$B47)-Data!EU$2+INDEX($A47:BO47,,MAX(ISNUMBER($D47:BO47)*COLUMN($D47:BO47))))</f>
        <v>#N/A</v>
      </c>
      <c r="BQ47" s="2" t="e">
        <f t="array" ref="BQ47">IF(INDEX(Data!EV:EV,$B47)=0,#N/A,INDEX(Data!EV:EV,$B47)-Data!EV$2+INDEX($A47:BP47,,MAX(ISNUMBER($D47:BP47)*COLUMN($D47:BP47))))</f>
        <v>#N/A</v>
      </c>
      <c r="BR47" s="2" t="e">
        <f t="array" ref="BR47">IF(INDEX(Data!EW:EW,$B47)=0,#N/A,INDEX(Data!EW:EW,$B47)-Data!EW$2+INDEX($A47:BQ47,,MAX(ISNUMBER($D47:BQ47)*COLUMN($D47:BQ47))))</f>
        <v>#N/A</v>
      </c>
      <c r="BS47" s="2" t="e">
        <f t="array" ref="BS47">IF(INDEX(Data!EX:EX,$B47)=0,#N/A,INDEX(Data!EX:EX,$B47)-Data!EX$2+INDEX($A47:BR47,,MAX(ISNUMBER($D47:BR47)*COLUMN($D47:BR47))))</f>
        <v>#N/A</v>
      </c>
      <c r="BT47" s="2" t="e">
        <f t="array" ref="BT47">IF(INDEX(Data!EY:EY,$B47)=0,#N/A,INDEX(Data!EY:EY,$B47)-Data!EY$2+INDEX($A47:BS47,,MAX(ISNUMBER($D47:BS47)*COLUMN($D47:BS47))))</f>
        <v>#N/A</v>
      </c>
      <c r="BU47" s="2" t="e">
        <f t="array" ref="BU47">IF(INDEX(Data!EZ:EZ,$B47)=0,#N/A,INDEX(Data!EZ:EZ,$B47)-Data!EZ$2+INDEX($A47:BT47,,MAX(ISNUMBER($D47:BT47)*COLUMN($D47:BT47))))</f>
        <v>#N/A</v>
      </c>
      <c r="BV47" s="2" t="e">
        <f t="array" ref="BV47">IF(INDEX(Data!FA:FA,$B47)=0,#N/A,INDEX(Data!FA:FA,$B47)-Data!FA$2+INDEX($A47:BU47,,MAX(ISNUMBER($D47:BU47)*COLUMN($D47:BU47))))</f>
        <v>#N/A</v>
      </c>
      <c r="BW47" s="2" t="e">
        <f t="array" ref="BW47">IF(INDEX(Data!FB:FB,$B47)=0,#N/A,INDEX(Data!FB:FB,$B47)-Data!FB$2+INDEX($A47:BV47,,MAX(ISNUMBER($D47:BV47)*COLUMN($D47:BV47))))</f>
        <v>#N/A</v>
      </c>
      <c r="BX47" s="2" t="e">
        <f t="array" ref="BX47">IF(INDEX(Data!FC:FC,$B47)=0,#N/A,INDEX(Data!FC:FC,$B47)-Data!FC$2+INDEX($A47:BW47,,MAX(ISNUMBER($D47:BW47)*COLUMN($D47:BW47))))</f>
        <v>#N/A</v>
      </c>
      <c r="BY47" s="2" t="e">
        <f t="array" ref="BY47">IF(INDEX(Data!FD:FD,$B47)=0,#N/A,INDEX(Data!FD:FD,$B47)-Data!FD$2+INDEX($A47:BX47,,MAX(ISNUMBER($D47:BX47)*COLUMN($D47:BX47))))</f>
        <v>#N/A</v>
      </c>
      <c r="BZ47" s="2" t="e">
        <f t="array" ref="BZ47">IF(INDEX(Data!FE:FE,$B47)=0,#N/A,INDEX(Data!FE:FE,$B47)-Data!FE$2+INDEX($A47:BY47,,MAX(ISNUMBER($D47:BY47)*COLUMN($D47:BY47))))</f>
        <v>#N/A</v>
      </c>
      <c r="CA47" s="2" t="e">
        <f t="array" ref="CA47">IF(INDEX(Data!FF:FF,$B47)=0,#N/A,INDEX(Data!FF:FF,$B47)-Data!FF$2+INDEX($A47:BZ47,,MAX(ISNUMBER($D47:BZ47)*COLUMN($D47:BZ47))))</f>
        <v>#N/A</v>
      </c>
      <c r="CB47" s="2" t="e">
        <f t="array" ref="CB47">IF(INDEX(Data!FG:FG,$B47)=0,#N/A,INDEX(Data!FG:FG,$B47)-Data!FG$2+INDEX($A47:CA47,,MAX(ISNUMBER($D47:CA47)*COLUMN($D47:CA47))))</f>
        <v>#N/A</v>
      </c>
      <c r="CC47" s="2" t="e">
        <f t="array" ref="CC47">IF(INDEX(Data!FH:FH,$B47)=0,#N/A,INDEX(Data!FH:FH,$B47)-Data!FH$2+INDEX($A47:CB47,,MAX(ISNUMBER($D47:CB47)*COLUMN($D47:CB47))))</f>
        <v>#N/A</v>
      </c>
      <c r="CD47" s="2" t="e">
        <f t="array" ref="CD47">IF(INDEX(Data!FI:FI,$B47)=0,#N/A,INDEX(Data!FI:FI,$B47)-Data!FI$2+INDEX($A47:CC47,,MAX(ISNUMBER($D47:CC47)*COLUMN($D47:CC47))))</f>
        <v>#N/A</v>
      </c>
      <c r="CE47" s="2" t="e">
        <f t="array" ref="CE47">IF(INDEX(Data!FJ:FJ,$B47)=0,#N/A,INDEX(Data!FJ:FJ,$B47)-Data!FJ$2+INDEX($A47:CD47,,MAX(ISNUMBER($D47:CD47)*COLUMN($D47:CD47))))</f>
        <v>#N/A</v>
      </c>
      <c r="CF47" s="2" t="e">
        <f t="array" ref="CF47">IF(INDEX(Data!FK:FK,$B47)=0,#N/A,INDEX(Data!FK:FK,$B47)-Data!FK$2+INDEX($A47:CE47,,MAX(ISNUMBER($D47:CE47)*COLUMN($D47:CE47))))</f>
        <v>#N/A</v>
      </c>
      <c r="CG47" s="2" t="e">
        <f t="array" ref="CG47">IF(INDEX(Data!FL:FL,$B47)=0,#N/A,INDEX(Data!FL:FL,$B47)-Data!FL$2+INDEX($A47:CF47,,MAX(ISNUMBER($D47:CF47)*COLUMN($D47:CF47))))</f>
        <v>#N/A</v>
      </c>
      <c r="CH47" s="2" t="e">
        <f t="array" ref="CH47">IF(INDEX(Data!FM:FM,$B47)=0,#N/A,INDEX(Data!FM:FM,$B47)-Data!FM$2+INDEX($A47:CG47,,MAX(ISNUMBER($D47:CG47)*COLUMN($D47:CG47))))</f>
        <v>#N/A</v>
      </c>
      <c r="CI47" s="2" t="e">
        <f t="array" ref="CI47">IF(INDEX(Data!FN:FN,$B47)=0,#N/A,INDEX(Data!FN:FN,$B47)-Data!FN$2+INDEX($A47:CH47,,MAX(ISNUMBER($D47:CH47)*COLUMN($D47:CH47))))</f>
        <v>#N/A</v>
      </c>
      <c r="CJ47" s="2" t="e">
        <f t="array" ref="CJ47">IF(INDEX(Data!FO:FO,$B47)=0,#N/A,INDEX(Data!FO:FO,$B47)-Data!FO$2+INDEX($A47:CI47,,MAX(ISNUMBER($D47:CI47)*COLUMN($D47:CI47))))</f>
        <v>#N/A</v>
      </c>
      <c r="CK47" s="2" t="e">
        <f t="array" ref="CK47">IF(INDEX(Data!FP:FP,$B47)=0,#N/A,INDEX(Data!FP:FP,$B47)-Data!FP$2+INDEX($A47:CJ47,,MAX(ISNUMBER($D47:CJ47)*COLUMN($D47:CJ47))))</f>
        <v>#N/A</v>
      </c>
      <c r="CL47" s="2" t="e">
        <f t="array" ref="CL47">IF(INDEX(Data!FQ:FQ,$B47)=0,#N/A,INDEX(Data!FQ:FQ,$B47)-Data!FQ$2+INDEX($A47:CK47,,MAX(ISNUMBER($D47:CK47)*COLUMN($D47:CK47))))</f>
        <v>#N/A</v>
      </c>
      <c r="CM47" s="2" t="e">
        <f t="array" ref="CM47">IF(INDEX(Data!FR:FR,$B47)=0,#N/A,INDEX(Data!FR:FR,$B47)-Data!FR$2+INDEX($A47:CL47,,MAX(ISNUMBER($D47:CL47)*COLUMN($D47:CL47))))</f>
        <v>#N/A</v>
      </c>
      <c r="CN47" s="2" t="e">
        <f t="array" ref="CN47">IF(INDEX(Data!FS:FS,$B47)=0,#N/A,INDEX(Data!FS:FS,$B47)-Data!FS$2+INDEX($A47:CM47,,MAX(ISNUMBER($D47:CM47)*COLUMN($D47:CM47))))</f>
        <v>#N/A</v>
      </c>
      <c r="CO47" s="2" t="e">
        <f t="array" ref="CO47">IF(INDEX(Data!FT:FT,$B47)=0,#N/A,INDEX(Data!FT:FT,$B47)-Data!FT$2+INDEX($A47:CN47,,MAX(ISNUMBER($D47:CN47)*COLUMN($D47:CN47))))</f>
        <v>#N/A</v>
      </c>
      <c r="CP47" s="2" t="e">
        <f t="array" ref="CP47">IF(INDEX(Data!FU:FU,$B47)=0,#N/A,INDEX(Data!FU:FU,$B47)-Data!FU$2+INDEX($A47:CO47,,MAX(ISNUMBER($D47:CO47)*COLUMN($D47:CO47))))</f>
        <v>#N/A</v>
      </c>
      <c r="CQ47" s="2" t="e">
        <f t="array" ref="CQ47">IF(INDEX(Data!FV:FV,$B47)=0,#N/A,INDEX(Data!FV:FV,$B47)-Data!FV$2+INDEX($A47:CP47,,MAX(ISNUMBER($D47:CP47)*COLUMN($D47:CP47))))</f>
        <v>#N/A</v>
      </c>
      <c r="CR47" s="2" t="e">
        <f t="array" ref="CR47">IF(INDEX(Data!FW:FW,$B47)=0,#N/A,INDEX(Data!FW:FW,$B47)-Data!FW$2+INDEX($A47:CQ47,,MAX(ISNUMBER($D47:CQ47)*COLUMN($D47:CQ47))))</f>
        <v>#N/A</v>
      </c>
      <c r="CS47" s="2" t="e">
        <f t="array" ref="CS47">IF(INDEX(Data!FX:FX,$B47)=0,#N/A,INDEX(Data!FX:FX,$B47)-Data!FX$2+INDEX($A47:CR47,,MAX(ISNUMBER($D47:CR47)*COLUMN($D47:CR47))))</f>
        <v>#N/A</v>
      </c>
      <c r="CT47" s="2" t="e">
        <f t="array" ref="CT47">IF(INDEX(Data!FY:FY,$B47)=0,#N/A,INDEX(Data!FY:FY,$B47)-Data!FY$2+INDEX($A47:CS47,,MAX(ISNUMBER($D47:CS47)*COLUMN($D47:CS47))))</f>
        <v>#N/A</v>
      </c>
      <c r="CU47" s="2" t="e">
        <f t="array" ref="CU47">IF(INDEX(Data!FZ:FZ,$B47)=0,#N/A,INDEX(Data!FZ:FZ,$B47)-Data!FZ$2+INDEX($A47:CT47,,MAX(ISNUMBER($D47:CT47)*COLUMN($D47:CT47))))</f>
        <v>#N/A</v>
      </c>
      <c r="CV47" s="2" t="e">
        <f t="array" ref="CV47">IF(INDEX(Data!GA:GA,$B47)=0,#N/A,INDEX(Data!GA:GA,$B47)-Data!GA$2+INDEX($A47:CU47,,MAX(ISNUMBER($D47:CU47)*COLUMN($D47:CU47))))</f>
        <v>#N/A</v>
      </c>
      <c r="CW47" s="2" t="e">
        <f t="array" ref="CW47">IF(INDEX(Data!GB:GB,$B47)=0,#N/A,INDEX(Data!GB:GB,$B47)-Data!GB$2+INDEX($A47:CV47,,MAX(ISNUMBER($D47:CV47)*COLUMN($D47:CV47))))</f>
        <v>#N/A</v>
      </c>
      <c r="CX47" s="2" t="e">
        <f t="array" ref="CX47">IF(INDEX(Data!GC:GC,$B47)=0,#N/A,INDEX(Data!GC:GC,$B47)-Data!GC$2+INDEX($A47:CW47,,MAX(ISNUMBER($D47:CW47)*COLUMN($D47:CW47))))</f>
        <v>#N/A</v>
      </c>
      <c r="CY47" s="2" t="e">
        <f t="array" ref="CY47">IF(INDEX(Data!GD:GD,$B47)=0,#N/A,INDEX(Data!GD:GD,$B47)-Data!GD$2+INDEX($A47:CX47,,MAX(ISNUMBER($D47:CX47)*COLUMN($D47:CX47))))</f>
        <v>#N/A</v>
      </c>
      <c r="CZ47" s="2" t="e">
        <f t="array" ref="CZ47">IF(INDEX(Data!GE:GE,$B47)=0,#N/A,INDEX(Data!GE:GE,$B47)-Data!GE$2+INDEX($A47:CY47,,MAX(ISNUMBER($D47:CY47)*COLUMN($D47:CY47))))</f>
        <v>#N/A</v>
      </c>
      <c r="DA47" s="2" t="e">
        <f t="array" ref="DA47">IF(INDEX(Data!GF:GF,$B47)=0,#N/A,INDEX(Data!GF:GF,$B47)-Data!GF$2+INDEX($A47:CZ47,,MAX(ISNUMBER($D47:CZ47)*COLUMN($D47:CZ47))))</f>
        <v>#N/A</v>
      </c>
      <c r="DB47" s="2" t="e">
        <f t="array" ref="DB47">IF(INDEX(Data!GG:GG,$B47)=0,#N/A,INDEX(Data!GG:GG,$B47)-Data!GG$2+INDEX($A47:DA47,,MAX(ISNUMBER($D47:DA47)*COLUMN($D47:DA47))))</f>
        <v>#N/A</v>
      </c>
      <c r="DC47" s="2" t="e">
        <f t="array" ref="DC47">IF(INDEX(Data!GH:GH,$B47)=0,#N/A,INDEX(Data!GH:GH,$B47)-Data!GH$2+INDEX($A47:DB47,,MAX(ISNUMBER($D47:DB47)*COLUMN($D47:DB47))))</f>
        <v>#N/A</v>
      </c>
      <c r="DD47" s="2" t="e">
        <f t="array" ref="DD47">IF(INDEX(Data!GI:GI,$B47)=0,#N/A,INDEX(Data!GI:GI,$B47)-Data!GI$2+INDEX($A47:DC47,,MAX(ISNUMBER($D47:DC47)*COLUMN($D47:DC47))))</f>
        <v>#N/A</v>
      </c>
      <c r="DE47" s="2" t="e">
        <f t="array" ref="DE47">IF(INDEX(Data!GJ:GJ,$B47)=0,#N/A,INDEX(Data!GJ:GJ,$B47)-Data!GJ$2+INDEX($A47:DD47,,MAX(ISNUMBER($D47:DD47)*COLUMN($D47:DD47))))</f>
        <v>#N/A</v>
      </c>
      <c r="DF47" s="2" t="e">
        <f t="array" ref="DF47">IF(INDEX(Data!GK:GK,$B47)=0,#N/A,INDEX(Data!GK:GK,$B47)-Data!GK$2+INDEX($A47:DE47,,MAX(ISNUMBER($D47:DE47)*COLUMN($D47:DE47))))</f>
        <v>#N/A</v>
      </c>
      <c r="DG47" s="2" t="e">
        <f t="array" ref="DG47">IF(INDEX(Data!GL:GL,$B47)=0,#N/A,INDEX(Data!GL:GL,$B47)-Data!GL$2+INDEX($A47:DF47,,MAX(ISNUMBER($D47:DF47)*COLUMN($D47:DF47))))</f>
        <v>#N/A</v>
      </c>
      <c r="DH47" s="2" t="e">
        <f t="array" ref="DH47">IF(INDEX(Data!GM:GM,$B47)=0,#N/A,INDEX(Data!GM:GM,$B47)-Data!GM$2+INDEX($A47:DG47,,MAX(ISNUMBER($D47:DG47)*COLUMN($D47:DG47))))</f>
        <v>#N/A</v>
      </c>
      <c r="DI47" s="2" t="e">
        <f t="array" ref="DI47">IF(INDEX(Data!GN:GN,$B47)=0,#N/A,INDEX(Data!GN:GN,$B47)-Data!GN$2+INDEX($A47:DH47,,MAX(ISNUMBER($D47:DH47)*COLUMN($D47:DH47))))</f>
        <v>#N/A</v>
      </c>
      <c r="DJ47" s="2" t="e">
        <f t="array" ref="DJ47">IF(INDEX(Data!GO:GO,$B47)=0,#N/A,INDEX(Data!GO:GO,$B47)-Data!GO$2+INDEX($A47:DI47,,MAX(ISNUMBER($D47:DI47)*COLUMN($D47:DI47))))</f>
        <v>#N/A</v>
      </c>
      <c r="DK47" s="2" t="e">
        <f t="array" ref="DK47">IF(INDEX(Data!GP:GP,$B47)=0,#N/A,INDEX(Data!GP:GP,$B47)-Data!GP$2+INDEX($A47:DJ47,,MAX(ISNUMBER($D47:DJ47)*COLUMN($D47:DJ47))))</f>
        <v>#N/A</v>
      </c>
      <c r="DL47" s="2" t="e">
        <f t="array" ref="DL47">IF(INDEX(Data!GQ:GQ,$B47)=0,#N/A,INDEX(Data!GQ:GQ,$B47)-Data!GQ$2+INDEX($A47:DK47,,MAX(ISNUMBER($D47:DK47)*COLUMN($D47:DK47))))</f>
        <v>#N/A</v>
      </c>
      <c r="DM47" s="2" t="e">
        <f t="array" ref="DM47">IF(INDEX(Data!GR:GR,$B47)=0,#N/A,INDEX(Data!GR:GR,$B47)-Data!GR$2+INDEX($A47:DL47,,MAX(ISNUMBER($D47:DL47)*COLUMN($D47:DL47))))</f>
        <v>#N/A</v>
      </c>
      <c r="DN47" s="2" t="e">
        <f t="array" ref="DN47">IF(INDEX(Data!GS:GS,$B47)=0,#N/A,INDEX(Data!GS:GS,$B47)-Data!GS$2+INDEX($A47:DM47,,MAX(ISNUMBER($D47:DM47)*COLUMN($D47:DM47))))</f>
        <v>#N/A</v>
      </c>
      <c r="DO47" s="2" t="e">
        <f t="array" ref="DO47">IF(INDEX(Data!GT:GT,$B47)=0,#N/A,INDEX(Data!GT:GT,$B47)-Data!GT$2+INDEX($A47:DN47,,MAX(ISNUMBER($D47:DN47)*COLUMN($D47:DN47))))</f>
        <v>#N/A</v>
      </c>
      <c r="DP47" s="2" t="e">
        <f t="array" ref="DP47">IF(INDEX(Data!GU:GU,$B47)=0,#N/A,INDEX(Data!GU:GU,$B47)-Data!GU$2+INDEX($A47:DO47,,MAX(ISNUMBER($D47:DO47)*COLUMN($D47:DO47))))</f>
        <v>#N/A</v>
      </c>
      <c r="DQ47" s="2" t="e">
        <f t="array" ref="DQ47">IF(INDEX(Data!GV:GV,$B47)=0,#N/A,INDEX(Data!GV:GV,$B47)-Data!GV$2+INDEX($A47:DP47,,MAX(ISNUMBER($D47:DP47)*COLUMN($D47:DP47))))</f>
        <v>#N/A</v>
      </c>
      <c r="DR47" s="2" t="e">
        <f t="array" ref="DR47">IF(INDEX(Data!GW:GW,$B47)=0,#N/A,INDEX(Data!GW:GW,$B47)-Data!GW$2+INDEX($A47:DQ47,,MAX(ISNUMBER($D47:DQ47)*COLUMN($D47:DQ47))))</f>
        <v>#N/A</v>
      </c>
      <c r="DS47" s="2" t="e">
        <f t="array" ref="DS47">IF(INDEX(Data!GX:GX,$B47)=0,#N/A,INDEX(Data!GX:GX,$B47)-Data!GX$2+INDEX($A47:DR47,,MAX(ISNUMBER($D47:DR47)*COLUMN($D47:DR47))))</f>
        <v>#N/A</v>
      </c>
      <c r="DT47" s="2" t="e">
        <f t="array" ref="DT47">IF(INDEX(Data!GY:GY,$B47)=0,#N/A,INDEX(Data!GY:GY,$B47)-Data!GY$2+INDEX($A47:DS47,,MAX(ISNUMBER($D47:DS47)*COLUMN($D47:DS47))))</f>
        <v>#N/A</v>
      </c>
      <c r="DU47" s="2" t="e">
        <f t="array" ref="DU47">IF(INDEX(Data!GZ:GZ,$B47)=0,#N/A,INDEX(Data!GZ:GZ,$B47)-Data!GZ$2+INDEX($A47:DT47,,MAX(ISNUMBER($D47:DT47)*COLUMN($D47:DT47))))</f>
        <v>#N/A</v>
      </c>
      <c r="DV47" s="2" t="e">
        <f t="array" ref="DV47">IF(INDEX(Data!HA:HA,$B47)=0,#N/A,INDEX(Data!HA:HA,$B47)-Data!HA$2+INDEX($A47:DU47,,MAX(ISNUMBER($D47:DU47)*COLUMN($D47:DU47))))</f>
        <v>#N/A</v>
      </c>
      <c r="DW47" s="2" t="e">
        <f t="array" ref="DW47">IF(INDEX(Data!HB:HB,$B47)=0,#N/A,INDEX(Data!HB:HB,$B47)-Data!HB$2+INDEX($A47:DV47,,MAX(ISNUMBER($D47:DV47)*COLUMN($D47:DV47))))</f>
        <v>#N/A</v>
      </c>
      <c r="DX47" s="2" t="e">
        <f t="array" ref="DX47">IF(INDEX(Data!HC:HC,$B47)=0,#N/A,INDEX(Data!HC:HC,$B47)-Data!HC$2+INDEX($A47:DW47,,MAX(ISNUMBER($D47:DW47)*COLUMN($D47:DW47))))</f>
        <v>#N/A</v>
      </c>
      <c r="DY47" s="2" t="e">
        <f t="array" ref="DY47">IF(INDEX(Data!HD:HD,$B47)=0,#N/A,INDEX(Data!HD:HD,$B47)-Data!HD$2+INDEX($A47:DX47,,MAX(ISNUMBER($D47:DX47)*COLUMN($D47:DX47))))</f>
        <v>#N/A</v>
      </c>
      <c r="DZ47" s="2" t="e">
        <f t="array" ref="DZ47">IF(INDEX(Data!HE:HE,$B47)=0,#N/A,INDEX(Data!HE:HE,$B47)-Data!HE$2+INDEX($A47:DY47,,MAX(ISNUMBER($D47:DY47)*COLUMN($D47:DY47))))</f>
        <v>#N/A</v>
      </c>
      <c r="EA47" s="2" t="e">
        <f t="array" ref="EA47">IF(INDEX(Data!HF:HF,$B47)=0,#N/A,INDEX(Data!HF:HF,$B47)-Data!HF$2+INDEX($A47:DZ47,,MAX(ISNUMBER($D47:DZ47)*COLUMN($D47:DZ47))))</f>
        <v>#N/A</v>
      </c>
      <c r="EB47" s="2" t="e">
        <f t="array" ref="EB47">IF(INDEX(Data!HG:HG,$B47)=0,#N/A,INDEX(Data!HG:HG,$B47)-Data!HG$2+INDEX($A47:EA47,,MAX(ISNUMBER($D47:EA47)*COLUMN($D47:EA47))))</f>
        <v>#N/A</v>
      </c>
      <c r="EC47" s="2" t="e">
        <f t="array" ref="EC47">IF(INDEX(Data!HH:HH,$B47)=0,#N/A,INDEX(Data!HH:HH,$B47)-Data!HH$2+INDEX($A47:EB47,,MAX(ISNUMBER($D47:EB47)*COLUMN($D47:EB47))))</f>
        <v>#N/A</v>
      </c>
      <c r="ED47" s="2" t="e">
        <f t="array" ref="ED47">IF(INDEX(Data!HI:HI,$B47)=0,#N/A,INDEX(Data!HI:HI,$B47)-Data!HI$2+INDEX($A47:EC47,,MAX(ISNUMBER($D47:EC47)*COLUMN($D47:EC47))))</f>
        <v>#N/A</v>
      </c>
      <c r="EE47" s="2" t="e">
        <f t="array" ref="EE47">IF(INDEX(Data!HJ:HJ,$B47)=0,#N/A,INDEX(Data!HJ:HJ,$B47)-Data!HJ$2+INDEX($A47:ED47,,MAX(ISNUMBER($D47:ED47)*COLUMN($D47:ED47))))</f>
        <v>#N/A</v>
      </c>
      <c r="EF47" s="2" t="e">
        <f t="array" ref="EF47">IF(INDEX(Data!HK:HK,$B47)=0,#N/A,INDEX(Data!HK:HK,$B47)-Data!HK$2+INDEX($A47:EE47,,MAX(ISNUMBER($D47:EE47)*COLUMN($D47:EE47))))</f>
        <v>#N/A</v>
      </c>
      <c r="EG47" s="2" t="e">
        <f t="array" ref="EG47">IF(INDEX(Data!HL:HL,$B47)=0,#N/A,INDEX(Data!HL:HL,$B47)-Data!HL$2+INDEX($A47:EF47,,MAX(ISNUMBER($D47:EF47)*COLUMN($D47:EF47))))</f>
        <v>#N/A</v>
      </c>
      <c r="EH47" s="2" t="e">
        <f t="array" ref="EH47">IF(INDEX(Data!HM:HM,$B47)=0,#N/A,INDEX(Data!HM:HM,$B47)-Data!HM$2+INDEX($A47:EG47,,MAX(ISNUMBER($D47:EG47)*COLUMN($D47:EG47))))</f>
        <v>#N/A</v>
      </c>
      <c r="EI47" s="2" t="e">
        <f t="array" ref="EI47">IF(INDEX(Data!HN:HN,$B47)=0,#N/A,INDEX(Data!HN:HN,$B47)-Data!HN$2+INDEX($A47:EH47,,MAX(ISNUMBER($D47:EH47)*COLUMN($D47:EH47))))</f>
        <v>#N/A</v>
      </c>
    </row>
    <row r="48" spans="1:139" x14ac:dyDescent="0.25">
      <c r="A48" s="2">
        <f>Data!CG123</f>
        <v>0</v>
      </c>
      <c r="B48" s="2" t="e">
        <f>MATCH(A48,Data!CG:CG,0)</f>
        <v>#N/A</v>
      </c>
      <c r="C48" s="2" t="e">
        <f ca="1">COUNTIF(OFFSET(Data!$CJ$1:$EZ$78,B48-1,0,1),"&gt;0")</f>
        <v>#N/A</v>
      </c>
      <c r="D48" s="2">
        <v>0</v>
      </c>
      <c r="E48" s="2" t="e">
        <f t="array" ref="E48">IF(INDEX(Data!CJ:CJ,$B48)=0,#N/A,INDEX(Data!CJ:CJ,$B48)-Data!CJ$2+INDEX($A48:D48,,MAX(ISNUMBER($D48:D48)*COLUMN($D48:D48))))</f>
        <v>#N/A</v>
      </c>
      <c r="F48" s="2" t="e">
        <f t="array" ref="F48">IF(INDEX(Data!CK:CK,$B48)=0,#N/A,INDEX(Data!CK:CK,$B48)-Data!CK$2+INDEX($A48:E48,,MAX(ISNUMBER($D48:E48)*COLUMN($D48:E48))))</f>
        <v>#N/A</v>
      </c>
      <c r="G48" s="2" t="e">
        <f t="array" ref="G48">IF(INDEX(Data!CL:CL,$B48)=0,#N/A,INDEX(Data!CL:CL,$B48)-Data!CL$2+INDEX($A48:F48,,MAX(ISNUMBER($D48:F48)*COLUMN($D48:F48))))</f>
        <v>#N/A</v>
      </c>
      <c r="H48" s="2" t="e">
        <f t="array" ref="H48">IF(INDEX(Data!CM:CM,$B48)=0,#N/A,INDEX(Data!CM:CM,$B48)-Data!CM$2+INDEX($A48:G48,,MAX(ISNUMBER($D48:G48)*COLUMN($D48:G48))))</f>
        <v>#N/A</v>
      </c>
      <c r="I48" s="2" t="e">
        <f t="array" ref="I48">IF(INDEX(Data!CN:CN,$B48)=0,#N/A,INDEX(Data!CN:CN,$B48)-Data!CN$2+INDEX($A48:H48,,MAX(ISNUMBER($D48:H48)*COLUMN($D48:H48))))</f>
        <v>#N/A</v>
      </c>
      <c r="J48" s="2" t="e">
        <f t="array" ref="J48">IF(INDEX(Data!CO:CO,$B48)=0,#N/A,INDEX(Data!CO:CO,$B48)-Data!CO$2+INDEX($A48:I48,,MAX(ISNUMBER($D48:I48)*COLUMN($D48:I48))))</f>
        <v>#N/A</v>
      </c>
      <c r="K48" s="2" t="e">
        <f t="array" ref="K48">IF(INDEX(Data!CP:CP,$B48)=0,#N/A,INDEX(Data!CP:CP,$B48)-Data!CP$2+INDEX($A48:J48,,MAX(ISNUMBER($D48:J48)*COLUMN($D48:J48))))</f>
        <v>#N/A</v>
      </c>
      <c r="L48" s="2" t="e">
        <f t="array" ref="L48">IF(INDEX(Data!CQ:CQ,$B48)=0,#N/A,INDEX(Data!CQ:CQ,$B48)-Data!CQ$2+INDEX($A48:K48,,MAX(ISNUMBER($D48:K48)*COLUMN($D48:K48))))</f>
        <v>#N/A</v>
      </c>
      <c r="M48" s="2" t="e">
        <f t="array" ref="M48">IF(INDEX(Data!CR:CR,$B48)=0,#N/A,INDEX(Data!CR:CR,$B48)-Data!CR$2+INDEX($A48:L48,,MAX(ISNUMBER($D48:L48)*COLUMN($D48:L48))))</f>
        <v>#N/A</v>
      </c>
      <c r="N48" s="2" t="e">
        <f t="array" ref="N48">IF(INDEX(Data!CS:CS,$B48)=0,#N/A,INDEX(Data!CS:CS,$B48)-Data!CS$2+INDEX($A48:M48,,MAX(ISNUMBER($D48:M48)*COLUMN($D48:M48))))</f>
        <v>#N/A</v>
      </c>
      <c r="O48" s="2" t="e">
        <f t="array" ref="O48">IF(INDEX(Data!CT:CT,$B48)=0,#N/A,INDEX(Data!CT:CT,$B48)-Data!CT$2+INDEX($A48:N48,,MAX(ISNUMBER($D48:N48)*COLUMN($D48:N48))))</f>
        <v>#N/A</v>
      </c>
      <c r="P48" s="2" t="e">
        <f t="array" ref="P48">IF(INDEX(Data!CU:CU,$B48)=0,#N/A,INDEX(Data!CU:CU,$B48)-Data!CU$2+INDEX($A48:O48,,MAX(ISNUMBER($D48:O48)*COLUMN($D48:O48))))</f>
        <v>#N/A</v>
      </c>
      <c r="Q48" s="2" t="e">
        <f t="array" ref="Q48">IF(INDEX(Data!CV:CV,$B48)=0,#N/A,INDEX(Data!CV:CV,$B48)-Data!CV$2+INDEX($A48:P48,,MAX(ISNUMBER($D48:P48)*COLUMN($D48:P48))))</f>
        <v>#N/A</v>
      </c>
      <c r="R48" s="2" t="e">
        <f t="array" ref="R48">IF(INDEX(Data!CW:CW,$B48)=0,#N/A,INDEX(Data!CW:CW,$B48)-Data!CW$2+INDEX($A48:Q48,,MAX(ISNUMBER($D48:Q48)*COLUMN($D48:Q48))))</f>
        <v>#N/A</v>
      </c>
      <c r="S48" s="2" t="e">
        <f t="array" ref="S48">IF(INDEX(Data!CX:CX,$B48)=0,#N/A,INDEX(Data!CX:CX,$B48)-Data!CX$2+INDEX($A48:R48,,MAX(ISNUMBER($D48:R48)*COLUMN($D48:R48))))</f>
        <v>#N/A</v>
      </c>
      <c r="T48" s="2" t="e">
        <f t="array" ref="T48">IF(INDEX(Data!CY:CY,$B48)=0,#N/A,INDEX(Data!CY:CY,$B48)-Data!CY$2+INDEX($A48:S48,,MAX(ISNUMBER($D48:S48)*COLUMN($D48:S48))))</f>
        <v>#N/A</v>
      </c>
      <c r="U48" s="2" t="e">
        <f t="array" ref="U48">IF(INDEX(Data!CZ:CZ,$B48)=0,#N/A,INDEX(Data!CZ:CZ,$B48)-Data!CZ$2+INDEX($A48:T48,,MAX(ISNUMBER($D48:T48)*COLUMN($D48:T48))))</f>
        <v>#N/A</v>
      </c>
      <c r="V48" s="2" t="e">
        <f t="array" ref="V48">IF(INDEX(Data!DA:DA,$B48)=0,#N/A,INDEX(Data!DA:DA,$B48)-Data!DA$2+INDEX($A48:U48,,MAX(ISNUMBER($D48:U48)*COLUMN($D48:U48))))</f>
        <v>#N/A</v>
      </c>
      <c r="W48" s="2" t="e">
        <f t="array" ref="W48">IF(INDEX(Data!DB:DB,$B48)=0,#N/A,INDEX(Data!DB:DB,$B48)-Data!DB$2+INDEX($A48:V48,,MAX(ISNUMBER($D48:V48)*COLUMN($D48:V48))))</f>
        <v>#N/A</v>
      </c>
      <c r="X48" s="2" t="e">
        <f t="array" ref="X48">IF(INDEX(Data!DC:DC,$B48)=0,#N/A,INDEX(Data!DC:DC,$B48)-Data!DC$2+INDEX($A48:W48,,MAX(ISNUMBER($D48:W48)*COLUMN($D48:W48))))</f>
        <v>#N/A</v>
      </c>
      <c r="Y48" s="2" t="e">
        <f t="array" ref="Y48">IF(INDEX(Data!DD:DD,$B48)=0,#N/A,INDEX(Data!DD:DD,$B48)-Data!DD$2+INDEX($A48:X48,,MAX(ISNUMBER($D48:X48)*COLUMN($D48:X48))))</f>
        <v>#N/A</v>
      </c>
      <c r="Z48" s="2" t="e">
        <f t="array" ref="Z48">IF(INDEX(Data!DE:DE,$B48)=0,#N/A,INDEX(Data!DE:DE,$B48)-Data!DE$2+INDEX($A48:Y48,,MAX(ISNUMBER($D48:Y48)*COLUMN($D48:Y48))))</f>
        <v>#N/A</v>
      </c>
      <c r="AA48" s="2" t="e">
        <f t="array" ref="AA48">IF(INDEX(Data!DF:DF,$B48)=0,#N/A,INDEX(Data!DF:DF,$B48)-Data!DF$2+INDEX($A48:Z48,,MAX(ISNUMBER($D48:Z48)*COLUMN($D48:Z48))))</f>
        <v>#N/A</v>
      </c>
      <c r="AB48" s="2" t="e">
        <f t="array" ref="AB48">IF(INDEX(Data!DG:DG,$B48)=0,#N/A,INDEX(Data!DG:DG,$B48)-Data!DG$2+INDEX($A48:AA48,,MAX(ISNUMBER($D48:AA48)*COLUMN($D48:AA48))))</f>
        <v>#N/A</v>
      </c>
      <c r="AC48" s="2" t="e">
        <f t="array" ref="AC48">IF(INDEX(Data!DH:DH,$B48)=0,#N/A,INDEX(Data!DH:DH,$B48)-Data!DH$2+INDEX($A48:AB48,,MAX(ISNUMBER($D48:AB48)*COLUMN($D48:AB48))))</f>
        <v>#N/A</v>
      </c>
      <c r="AD48" s="2" t="e">
        <f t="array" ref="AD48">IF(INDEX(Data!DI:DI,$B48)=0,#N/A,INDEX(Data!DI:DI,$B48)-Data!DI$2+INDEX($A48:AC48,,MAX(ISNUMBER($D48:AC48)*COLUMN($D48:AC48))))</f>
        <v>#N/A</v>
      </c>
      <c r="AE48" s="2" t="e">
        <f t="array" ref="AE48">IF(INDEX(Data!DJ:DJ,$B48)=0,#N/A,INDEX(Data!DJ:DJ,$B48)-Data!DJ$2+INDEX($A48:AD48,,MAX(ISNUMBER($D48:AD48)*COLUMN($D48:AD48))))</f>
        <v>#N/A</v>
      </c>
      <c r="AF48" s="2" t="e">
        <f t="array" ref="AF48">IF(INDEX(Data!DK:DK,$B48)=0,#N/A,INDEX(Data!DK:DK,$B48)-Data!DK$2+INDEX($A48:AE48,,MAX(ISNUMBER($D48:AE48)*COLUMN($D48:AE48))))</f>
        <v>#N/A</v>
      </c>
      <c r="AG48" s="2" t="e">
        <f t="array" ref="AG48">IF(INDEX(Data!DL:DL,$B48)=0,#N/A,INDEX(Data!DL:DL,$B48)-Data!DL$2+INDEX($A48:AF48,,MAX(ISNUMBER($D48:AF48)*COLUMN($D48:AF48))))</f>
        <v>#N/A</v>
      </c>
      <c r="AH48" s="2" t="e">
        <f t="array" ref="AH48">IF(INDEX(Data!DM:DM,$B48)=0,#N/A,INDEX(Data!DM:DM,$B48)-Data!DM$2+INDEX($A48:AG48,,MAX(ISNUMBER($D48:AG48)*COLUMN($D48:AG48))))</f>
        <v>#N/A</v>
      </c>
      <c r="AI48" s="2" t="e">
        <f t="array" ref="AI48">IF(INDEX(Data!DN:DN,$B48)=0,#N/A,INDEX(Data!DN:DN,$B48)-Data!DN$2+INDEX($A48:AH48,,MAX(ISNUMBER($D48:AH48)*COLUMN($D48:AH48))))</f>
        <v>#N/A</v>
      </c>
      <c r="AJ48" s="2" t="e">
        <f t="array" ref="AJ48">IF(INDEX(Data!DO:DO,$B48)=0,#N/A,INDEX(Data!DO:DO,$B48)-Data!DO$2+INDEX($A48:AI48,,MAX(ISNUMBER($D48:AI48)*COLUMN($D48:AI48))))</f>
        <v>#N/A</v>
      </c>
      <c r="AK48" s="2" t="e">
        <f t="array" ref="AK48">IF(INDEX(Data!DP:DP,$B48)=0,#N/A,INDEX(Data!DP:DP,$B48)-Data!DP$2+INDEX($A48:AJ48,,MAX(ISNUMBER($D48:AJ48)*COLUMN($D48:AJ48))))</f>
        <v>#N/A</v>
      </c>
      <c r="AL48" s="2" t="e">
        <f t="array" ref="AL48">IF(INDEX(Data!DQ:DQ,$B48)=0,#N/A,INDEX(Data!DQ:DQ,$B48)-Data!DQ$2+INDEX($A48:AK48,,MAX(ISNUMBER($D48:AK48)*COLUMN($D48:AK48))))</f>
        <v>#N/A</v>
      </c>
      <c r="AM48" s="2" t="e">
        <f t="array" ref="AM48">IF(INDEX(Data!DR:DR,$B48)=0,#N/A,INDEX(Data!DR:DR,$B48)-Data!DR$2+INDEX($A48:AL48,,MAX(ISNUMBER($D48:AL48)*COLUMN($D48:AL48))))</f>
        <v>#N/A</v>
      </c>
      <c r="AN48" s="2" t="e">
        <f t="array" ref="AN48">IF(INDEX(Data!DS:DS,$B48)=0,#N/A,INDEX(Data!DS:DS,$B48)-Data!DS$2+INDEX($A48:AM48,,MAX(ISNUMBER($D48:AM48)*COLUMN($D48:AM48))))</f>
        <v>#N/A</v>
      </c>
      <c r="AO48" s="2" t="e">
        <f t="array" ref="AO48">IF(INDEX(Data!DT:DT,$B48)=0,#N/A,INDEX(Data!DT:DT,$B48)-Data!DT$2+INDEX($A48:AN48,,MAX(ISNUMBER($D48:AN48)*COLUMN($D48:AN48))))</f>
        <v>#N/A</v>
      </c>
      <c r="AP48" s="2" t="e">
        <f t="array" ref="AP48">IF(INDEX(Data!DU:DU,$B48)=0,#N/A,INDEX(Data!DU:DU,$B48)-Data!DU$2+INDEX($A48:AO48,,MAX(ISNUMBER($D48:AO48)*COLUMN($D48:AO48))))</f>
        <v>#N/A</v>
      </c>
      <c r="AQ48" s="2" t="e">
        <f t="array" ref="AQ48">IF(INDEX(Data!DV:DV,$B48)=0,#N/A,INDEX(Data!DV:DV,$B48)-Data!DV$2+INDEX($A48:AP48,,MAX(ISNUMBER($D48:AP48)*COLUMN($D48:AP48))))</f>
        <v>#N/A</v>
      </c>
      <c r="AR48" s="2" t="e">
        <f t="array" ref="AR48">IF(INDEX(Data!DW:DW,$B48)=0,#N/A,INDEX(Data!DW:DW,$B48)-Data!DW$2+INDEX($A48:AQ48,,MAX(ISNUMBER($D48:AQ48)*COLUMN($D48:AQ48))))</f>
        <v>#N/A</v>
      </c>
      <c r="AS48" s="2" t="e">
        <f t="array" ref="AS48">IF(INDEX(Data!DX:DX,$B48)=0,#N/A,INDEX(Data!DX:DX,$B48)-Data!DX$2+INDEX($A48:AR48,,MAX(ISNUMBER($D48:AR48)*COLUMN($D48:AR48))))</f>
        <v>#N/A</v>
      </c>
      <c r="AT48" s="2" t="e">
        <f t="array" ref="AT48">IF(INDEX(Data!DY:DY,$B48)=0,#N/A,INDEX(Data!DY:DY,$B48)-Data!DY$2+INDEX($A48:AS48,,MAX(ISNUMBER($D48:AS48)*COLUMN($D48:AS48))))</f>
        <v>#N/A</v>
      </c>
      <c r="AU48" s="2" t="e">
        <f t="array" ref="AU48">IF(INDEX(Data!DZ:DZ,$B48)=0,#N/A,INDEX(Data!DZ:DZ,$B48)-Data!DZ$2+INDEX($A48:AT48,,MAX(ISNUMBER($D48:AT48)*COLUMN($D48:AT48))))</f>
        <v>#N/A</v>
      </c>
      <c r="AV48" s="2" t="e">
        <f t="array" ref="AV48">IF(INDEX(Data!EA:EA,$B48)=0,#N/A,INDEX(Data!EA:EA,$B48)-Data!EA$2+INDEX($A48:AU48,,MAX(ISNUMBER($D48:AU48)*COLUMN($D48:AU48))))</f>
        <v>#N/A</v>
      </c>
      <c r="AW48" s="2" t="e">
        <f t="array" ref="AW48">IF(INDEX(Data!EB:EB,$B48)=0,#N/A,INDEX(Data!EB:EB,$B48)-Data!EB$2+INDEX($A48:AV48,,MAX(ISNUMBER($D48:AV48)*COLUMN($D48:AV48))))</f>
        <v>#N/A</v>
      </c>
      <c r="AX48" s="2" t="e">
        <f t="array" ref="AX48">IF(INDEX(Data!EC:EC,$B48)=0,#N/A,INDEX(Data!EC:EC,$B48)-Data!EC$2+INDEX($A48:AW48,,MAX(ISNUMBER($D48:AW48)*COLUMN($D48:AW48))))</f>
        <v>#N/A</v>
      </c>
      <c r="AY48" s="2" t="e">
        <f t="array" ref="AY48">IF(INDEX(Data!ED:ED,$B48)=0,#N/A,INDEX(Data!ED:ED,$B48)-Data!ED$2+INDEX($A48:AX48,,MAX(ISNUMBER($D48:AX48)*COLUMN($D48:AX48))))</f>
        <v>#N/A</v>
      </c>
      <c r="AZ48" s="2" t="e">
        <f t="array" ref="AZ48">IF(INDEX(Data!EE:EE,$B48)=0,#N/A,INDEX(Data!EE:EE,$B48)-Data!EE$2+INDEX($A48:AY48,,MAX(ISNUMBER($D48:AY48)*COLUMN($D48:AY48))))</f>
        <v>#N/A</v>
      </c>
      <c r="BA48" s="2" t="e">
        <f t="array" ref="BA48">IF(INDEX(Data!EF:EF,$B48)=0,#N/A,INDEX(Data!EF:EF,$B48)-Data!EF$2+INDEX($A48:AZ48,,MAX(ISNUMBER($D48:AZ48)*COLUMN($D48:AZ48))))</f>
        <v>#N/A</v>
      </c>
      <c r="BB48" s="2" t="e">
        <f t="array" ref="BB48">IF(INDEX(Data!EG:EG,$B48)=0,#N/A,INDEX(Data!EG:EG,$B48)-Data!EG$2+INDEX($A48:BA48,,MAX(ISNUMBER($D48:BA48)*COLUMN($D48:BA48))))</f>
        <v>#N/A</v>
      </c>
      <c r="BC48" s="2" t="e">
        <f t="array" ref="BC48">IF(INDEX(Data!EH:EH,$B48)=0,#N/A,INDEX(Data!EH:EH,$B48)-Data!EH$2+INDEX($A48:BB48,,MAX(ISNUMBER($D48:BB48)*COLUMN($D48:BB48))))</f>
        <v>#N/A</v>
      </c>
      <c r="BD48" s="2" t="e">
        <f t="array" ref="BD48">IF(INDEX(Data!EI:EI,$B48)=0,#N/A,INDEX(Data!EI:EI,$B48)-Data!EI$2+INDEX($A48:BC48,,MAX(ISNUMBER($D48:BC48)*COLUMN($D48:BC48))))</f>
        <v>#N/A</v>
      </c>
      <c r="BE48" s="2" t="e">
        <f t="array" ref="BE48">IF(INDEX(Data!EJ:EJ,$B48)=0,#N/A,INDEX(Data!EJ:EJ,$B48)-Data!EJ$2+INDEX($A48:BD48,,MAX(ISNUMBER($D48:BD48)*COLUMN($D48:BD48))))</f>
        <v>#N/A</v>
      </c>
      <c r="BF48" s="2" t="e">
        <f t="array" ref="BF48">IF(INDEX(Data!EK:EK,$B48)=0,#N/A,INDEX(Data!EK:EK,$B48)-Data!EK$2+INDEX($A48:BE48,,MAX(ISNUMBER($D48:BE48)*COLUMN($D48:BE48))))</f>
        <v>#N/A</v>
      </c>
      <c r="BG48" s="2" t="e">
        <f t="array" ref="BG48">IF(INDEX(Data!EL:EL,$B48)=0,#N/A,INDEX(Data!EL:EL,$B48)-Data!EL$2+INDEX($A48:BF48,,MAX(ISNUMBER($D48:BF48)*COLUMN($D48:BF48))))</f>
        <v>#N/A</v>
      </c>
      <c r="BH48" s="2" t="e">
        <f t="array" ref="BH48">IF(INDEX(Data!EM:EM,$B48)=0,#N/A,INDEX(Data!EM:EM,$B48)-Data!EM$2+INDEX($A48:BG48,,MAX(ISNUMBER($D48:BG48)*COLUMN($D48:BG48))))</f>
        <v>#N/A</v>
      </c>
      <c r="BI48" s="2" t="e">
        <f t="array" ref="BI48">IF(INDEX(Data!EN:EN,$B48)=0,#N/A,INDEX(Data!EN:EN,$B48)-Data!EN$2+INDEX($A48:BH48,,MAX(ISNUMBER($D48:BH48)*COLUMN($D48:BH48))))</f>
        <v>#N/A</v>
      </c>
      <c r="BJ48" s="2" t="e">
        <f t="array" ref="BJ48">IF(INDEX(Data!EO:EO,$B48)=0,#N/A,INDEX(Data!EO:EO,$B48)-Data!EO$2+INDEX($A48:BI48,,MAX(ISNUMBER($D48:BI48)*COLUMN($D48:BI48))))</f>
        <v>#N/A</v>
      </c>
      <c r="BK48" s="2" t="e">
        <f t="array" ref="BK48">IF(INDEX(Data!EP:EP,$B48)=0,#N/A,INDEX(Data!EP:EP,$B48)-Data!EP$2+INDEX($A48:BJ48,,MAX(ISNUMBER($D48:BJ48)*COLUMN($D48:BJ48))))</f>
        <v>#N/A</v>
      </c>
      <c r="BL48" s="2" t="e">
        <f t="array" ref="BL48">IF(INDEX(Data!EQ:EQ,$B48)=0,#N/A,INDEX(Data!EQ:EQ,$B48)-Data!EQ$2+INDEX($A48:BK48,,MAX(ISNUMBER($D48:BK48)*COLUMN($D48:BK48))))</f>
        <v>#N/A</v>
      </c>
      <c r="BM48" s="2" t="e">
        <f t="array" ref="BM48">IF(INDEX(Data!ER:ER,$B48)=0,#N/A,INDEX(Data!ER:ER,$B48)-Data!ER$2+INDEX($A48:BL48,,MAX(ISNUMBER($D48:BL48)*COLUMN($D48:BL48))))</f>
        <v>#N/A</v>
      </c>
      <c r="BN48" s="2" t="e">
        <f t="array" ref="BN48">IF(INDEX(Data!ES:ES,$B48)=0,#N/A,INDEX(Data!ES:ES,$B48)-Data!ES$2+INDEX($A48:BM48,,MAX(ISNUMBER($D48:BM48)*COLUMN($D48:BM48))))</f>
        <v>#N/A</v>
      </c>
      <c r="BO48" s="2" t="e">
        <f t="array" ref="BO48">IF(INDEX(Data!ET:ET,$B48)=0,#N/A,INDEX(Data!ET:ET,$B48)-Data!ET$2+INDEX($A48:BN48,,MAX(ISNUMBER($D48:BN48)*COLUMN($D48:BN48))))</f>
        <v>#N/A</v>
      </c>
      <c r="BP48" s="2" t="e">
        <f t="array" ref="BP48">IF(INDEX(Data!EU:EU,$B48)=0,#N/A,INDEX(Data!EU:EU,$B48)-Data!EU$2+INDEX($A48:BO48,,MAX(ISNUMBER($D48:BO48)*COLUMN($D48:BO48))))</f>
        <v>#N/A</v>
      </c>
      <c r="BQ48" s="2" t="e">
        <f t="array" ref="BQ48">IF(INDEX(Data!EV:EV,$B48)=0,#N/A,INDEX(Data!EV:EV,$B48)-Data!EV$2+INDEX($A48:BP48,,MAX(ISNUMBER($D48:BP48)*COLUMN($D48:BP48))))</f>
        <v>#N/A</v>
      </c>
      <c r="BR48" s="2" t="e">
        <f t="array" ref="BR48">IF(INDEX(Data!EW:EW,$B48)=0,#N/A,INDEX(Data!EW:EW,$B48)-Data!EW$2+INDEX($A48:BQ48,,MAX(ISNUMBER($D48:BQ48)*COLUMN($D48:BQ48))))</f>
        <v>#N/A</v>
      </c>
      <c r="BS48" s="2" t="e">
        <f t="array" ref="BS48">IF(INDEX(Data!EX:EX,$B48)=0,#N/A,INDEX(Data!EX:EX,$B48)-Data!EX$2+INDEX($A48:BR48,,MAX(ISNUMBER($D48:BR48)*COLUMN($D48:BR48))))</f>
        <v>#N/A</v>
      </c>
      <c r="BT48" s="2" t="e">
        <f t="array" ref="BT48">IF(INDEX(Data!EY:EY,$B48)=0,#N/A,INDEX(Data!EY:EY,$B48)-Data!EY$2+INDEX($A48:BS48,,MAX(ISNUMBER($D48:BS48)*COLUMN($D48:BS48))))</f>
        <v>#N/A</v>
      </c>
      <c r="BU48" s="2" t="e">
        <f t="array" ref="BU48">IF(INDEX(Data!EZ:EZ,$B48)=0,#N/A,INDEX(Data!EZ:EZ,$B48)-Data!EZ$2+INDEX($A48:BT48,,MAX(ISNUMBER($D48:BT48)*COLUMN($D48:BT48))))</f>
        <v>#N/A</v>
      </c>
      <c r="BV48" s="2" t="e">
        <f t="array" ref="BV48">IF(INDEX(Data!FA:FA,$B48)=0,#N/A,INDEX(Data!FA:FA,$B48)-Data!FA$2+INDEX($A48:BU48,,MAX(ISNUMBER($D48:BU48)*COLUMN($D48:BU48))))</f>
        <v>#N/A</v>
      </c>
      <c r="BW48" s="2" t="e">
        <f t="array" ref="BW48">IF(INDEX(Data!FB:FB,$B48)=0,#N/A,INDEX(Data!FB:FB,$B48)-Data!FB$2+INDEX($A48:BV48,,MAX(ISNUMBER($D48:BV48)*COLUMN($D48:BV48))))</f>
        <v>#N/A</v>
      </c>
      <c r="BX48" s="2" t="e">
        <f t="array" ref="BX48">IF(INDEX(Data!FC:FC,$B48)=0,#N/A,INDEX(Data!FC:FC,$B48)-Data!FC$2+INDEX($A48:BW48,,MAX(ISNUMBER($D48:BW48)*COLUMN($D48:BW48))))</f>
        <v>#N/A</v>
      </c>
      <c r="BY48" s="2" t="e">
        <f t="array" ref="BY48">IF(INDEX(Data!FD:FD,$B48)=0,#N/A,INDEX(Data!FD:FD,$B48)-Data!FD$2+INDEX($A48:BX48,,MAX(ISNUMBER($D48:BX48)*COLUMN($D48:BX48))))</f>
        <v>#N/A</v>
      </c>
      <c r="BZ48" s="2" t="e">
        <f t="array" ref="BZ48">IF(INDEX(Data!FE:FE,$B48)=0,#N/A,INDEX(Data!FE:FE,$B48)-Data!FE$2+INDEX($A48:BY48,,MAX(ISNUMBER($D48:BY48)*COLUMN($D48:BY48))))</f>
        <v>#N/A</v>
      </c>
      <c r="CA48" s="2" t="e">
        <f t="array" ref="CA48">IF(INDEX(Data!FF:FF,$B48)=0,#N/A,INDEX(Data!FF:FF,$B48)-Data!FF$2+INDEX($A48:BZ48,,MAX(ISNUMBER($D48:BZ48)*COLUMN($D48:BZ48))))</f>
        <v>#N/A</v>
      </c>
      <c r="CB48" s="2" t="e">
        <f t="array" ref="CB48">IF(INDEX(Data!FG:FG,$B48)=0,#N/A,INDEX(Data!FG:FG,$B48)-Data!FG$2+INDEX($A48:CA48,,MAX(ISNUMBER($D48:CA48)*COLUMN($D48:CA48))))</f>
        <v>#N/A</v>
      </c>
      <c r="CC48" s="2" t="e">
        <f t="array" ref="CC48">IF(INDEX(Data!FH:FH,$B48)=0,#N/A,INDEX(Data!FH:FH,$B48)-Data!FH$2+INDEX($A48:CB48,,MAX(ISNUMBER($D48:CB48)*COLUMN($D48:CB48))))</f>
        <v>#N/A</v>
      </c>
      <c r="CD48" s="2" t="e">
        <f t="array" ref="CD48">IF(INDEX(Data!FI:FI,$B48)=0,#N/A,INDEX(Data!FI:FI,$B48)-Data!FI$2+INDEX($A48:CC48,,MAX(ISNUMBER($D48:CC48)*COLUMN($D48:CC48))))</f>
        <v>#N/A</v>
      </c>
      <c r="CE48" s="2" t="e">
        <f t="array" ref="CE48">IF(INDEX(Data!FJ:FJ,$B48)=0,#N/A,INDEX(Data!FJ:FJ,$B48)-Data!FJ$2+INDEX($A48:CD48,,MAX(ISNUMBER($D48:CD48)*COLUMN($D48:CD48))))</f>
        <v>#N/A</v>
      </c>
      <c r="CF48" s="2" t="e">
        <f t="array" ref="CF48">IF(INDEX(Data!FK:FK,$B48)=0,#N/A,INDEX(Data!FK:FK,$B48)-Data!FK$2+INDEX($A48:CE48,,MAX(ISNUMBER($D48:CE48)*COLUMN($D48:CE48))))</f>
        <v>#N/A</v>
      </c>
      <c r="CG48" s="2" t="e">
        <f t="array" ref="CG48">IF(INDEX(Data!FL:FL,$B48)=0,#N/A,INDEX(Data!FL:FL,$B48)-Data!FL$2+INDEX($A48:CF48,,MAX(ISNUMBER($D48:CF48)*COLUMN($D48:CF48))))</f>
        <v>#N/A</v>
      </c>
      <c r="CH48" s="2" t="e">
        <f t="array" ref="CH48">IF(INDEX(Data!FM:FM,$B48)=0,#N/A,INDEX(Data!FM:FM,$B48)-Data!FM$2+INDEX($A48:CG48,,MAX(ISNUMBER($D48:CG48)*COLUMN($D48:CG48))))</f>
        <v>#N/A</v>
      </c>
      <c r="CI48" s="2" t="e">
        <f t="array" ref="CI48">IF(INDEX(Data!FN:FN,$B48)=0,#N/A,INDEX(Data!FN:FN,$B48)-Data!FN$2+INDEX($A48:CH48,,MAX(ISNUMBER($D48:CH48)*COLUMN($D48:CH48))))</f>
        <v>#N/A</v>
      </c>
      <c r="CJ48" s="2" t="e">
        <f t="array" ref="CJ48">IF(INDEX(Data!FO:FO,$B48)=0,#N/A,INDEX(Data!FO:FO,$B48)-Data!FO$2+INDEX($A48:CI48,,MAX(ISNUMBER($D48:CI48)*COLUMN($D48:CI48))))</f>
        <v>#N/A</v>
      </c>
      <c r="CK48" s="2" t="e">
        <f t="array" ref="CK48">IF(INDEX(Data!FP:FP,$B48)=0,#N/A,INDEX(Data!FP:FP,$B48)-Data!FP$2+INDEX($A48:CJ48,,MAX(ISNUMBER($D48:CJ48)*COLUMN($D48:CJ48))))</f>
        <v>#N/A</v>
      </c>
      <c r="CL48" s="2" t="e">
        <f t="array" ref="CL48">IF(INDEX(Data!FQ:FQ,$B48)=0,#N/A,INDEX(Data!FQ:FQ,$B48)-Data!FQ$2+INDEX($A48:CK48,,MAX(ISNUMBER($D48:CK48)*COLUMN($D48:CK48))))</f>
        <v>#N/A</v>
      </c>
      <c r="CM48" s="2" t="e">
        <f t="array" ref="CM48">IF(INDEX(Data!FR:FR,$B48)=0,#N/A,INDEX(Data!FR:FR,$B48)-Data!FR$2+INDEX($A48:CL48,,MAX(ISNUMBER($D48:CL48)*COLUMN($D48:CL48))))</f>
        <v>#N/A</v>
      </c>
      <c r="CN48" s="2" t="e">
        <f t="array" ref="CN48">IF(INDEX(Data!FS:FS,$B48)=0,#N/A,INDEX(Data!FS:FS,$B48)-Data!FS$2+INDEX($A48:CM48,,MAX(ISNUMBER($D48:CM48)*COLUMN($D48:CM48))))</f>
        <v>#N/A</v>
      </c>
      <c r="CO48" s="2" t="e">
        <f t="array" ref="CO48">IF(INDEX(Data!FT:FT,$B48)=0,#N/A,INDEX(Data!FT:FT,$B48)-Data!FT$2+INDEX($A48:CN48,,MAX(ISNUMBER($D48:CN48)*COLUMN($D48:CN48))))</f>
        <v>#N/A</v>
      </c>
      <c r="CP48" s="2" t="e">
        <f t="array" ref="CP48">IF(INDEX(Data!FU:FU,$B48)=0,#N/A,INDEX(Data!FU:FU,$B48)-Data!FU$2+INDEX($A48:CO48,,MAX(ISNUMBER($D48:CO48)*COLUMN($D48:CO48))))</f>
        <v>#N/A</v>
      </c>
      <c r="CQ48" s="2" t="e">
        <f t="array" ref="CQ48">IF(INDEX(Data!FV:FV,$B48)=0,#N/A,INDEX(Data!FV:FV,$B48)-Data!FV$2+INDEX($A48:CP48,,MAX(ISNUMBER($D48:CP48)*COLUMN($D48:CP48))))</f>
        <v>#N/A</v>
      </c>
      <c r="CR48" s="2" t="e">
        <f t="array" ref="CR48">IF(INDEX(Data!FW:FW,$B48)=0,#N/A,INDEX(Data!FW:FW,$B48)-Data!FW$2+INDEX($A48:CQ48,,MAX(ISNUMBER($D48:CQ48)*COLUMN($D48:CQ48))))</f>
        <v>#N/A</v>
      </c>
      <c r="CS48" s="2" t="e">
        <f t="array" ref="CS48">IF(INDEX(Data!FX:FX,$B48)=0,#N/A,INDEX(Data!FX:FX,$B48)-Data!FX$2+INDEX($A48:CR48,,MAX(ISNUMBER($D48:CR48)*COLUMN($D48:CR48))))</f>
        <v>#N/A</v>
      </c>
      <c r="CT48" s="2" t="e">
        <f t="array" ref="CT48">IF(INDEX(Data!FY:FY,$B48)=0,#N/A,INDEX(Data!FY:FY,$B48)-Data!FY$2+INDEX($A48:CS48,,MAX(ISNUMBER($D48:CS48)*COLUMN($D48:CS48))))</f>
        <v>#N/A</v>
      </c>
      <c r="CU48" s="2" t="e">
        <f t="array" ref="CU48">IF(INDEX(Data!FZ:FZ,$B48)=0,#N/A,INDEX(Data!FZ:FZ,$B48)-Data!FZ$2+INDEX($A48:CT48,,MAX(ISNUMBER($D48:CT48)*COLUMN($D48:CT48))))</f>
        <v>#N/A</v>
      </c>
      <c r="CV48" s="2" t="e">
        <f t="array" ref="CV48">IF(INDEX(Data!GA:GA,$B48)=0,#N/A,INDEX(Data!GA:GA,$B48)-Data!GA$2+INDEX($A48:CU48,,MAX(ISNUMBER($D48:CU48)*COLUMN($D48:CU48))))</f>
        <v>#N/A</v>
      </c>
      <c r="CW48" s="2" t="e">
        <f t="array" ref="CW48">IF(INDEX(Data!GB:GB,$B48)=0,#N/A,INDEX(Data!GB:GB,$B48)-Data!GB$2+INDEX($A48:CV48,,MAX(ISNUMBER($D48:CV48)*COLUMN($D48:CV48))))</f>
        <v>#N/A</v>
      </c>
      <c r="CX48" s="2" t="e">
        <f t="array" ref="CX48">IF(INDEX(Data!GC:GC,$B48)=0,#N/A,INDEX(Data!GC:GC,$B48)-Data!GC$2+INDEX($A48:CW48,,MAX(ISNUMBER($D48:CW48)*COLUMN($D48:CW48))))</f>
        <v>#N/A</v>
      </c>
      <c r="CY48" s="2" t="e">
        <f t="array" ref="CY48">IF(INDEX(Data!GD:GD,$B48)=0,#N/A,INDEX(Data!GD:GD,$B48)-Data!GD$2+INDEX($A48:CX48,,MAX(ISNUMBER($D48:CX48)*COLUMN($D48:CX48))))</f>
        <v>#N/A</v>
      </c>
      <c r="CZ48" s="2" t="e">
        <f t="array" ref="CZ48">IF(INDEX(Data!GE:GE,$B48)=0,#N/A,INDEX(Data!GE:GE,$B48)-Data!GE$2+INDEX($A48:CY48,,MAX(ISNUMBER($D48:CY48)*COLUMN($D48:CY48))))</f>
        <v>#N/A</v>
      </c>
      <c r="DA48" s="2" t="e">
        <f t="array" ref="DA48">IF(INDEX(Data!GF:GF,$B48)=0,#N/A,INDEX(Data!GF:GF,$B48)-Data!GF$2+INDEX($A48:CZ48,,MAX(ISNUMBER($D48:CZ48)*COLUMN($D48:CZ48))))</f>
        <v>#N/A</v>
      </c>
      <c r="DB48" s="2" t="e">
        <f t="array" ref="DB48">IF(INDEX(Data!GG:GG,$B48)=0,#N/A,INDEX(Data!GG:GG,$B48)-Data!GG$2+INDEX($A48:DA48,,MAX(ISNUMBER($D48:DA48)*COLUMN($D48:DA48))))</f>
        <v>#N/A</v>
      </c>
      <c r="DC48" s="2" t="e">
        <f t="array" ref="DC48">IF(INDEX(Data!GH:GH,$B48)=0,#N/A,INDEX(Data!GH:GH,$B48)-Data!GH$2+INDEX($A48:DB48,,MAX(ISNUMBER($D48:DB48)*COLUMN($D48:DB48))))</f>
        <v>#N/A</v>
      </c>
      <c r="DD48" s="2" t="e">
        <f t="array" ref="DD48">IF(INDEX(Data!GI:GI,$B48)=0,#N/A,INDEX(Data!GI:GI,$B48)-Data!GI$2+INDEX($A48:DC48,,MAX(ISNUMBER($D48:DC48)*COLUMN($D48:DC48))))</f>
        <v>#N/A</v>
      </c>
      <c r="DE48" s="2" t="e">
        <f t="array" ref="DE48">IF(INDEX(Data!GJ:GJ,$B48)=0,#N/A,INDEX(Data!GJ:GJ,$B48)-Data!GJ$2+INDEX($A48:DD48,,MAX(ISNUMBER($D48:DD48)*COLUMN($D48:DD48))))</f>
        <v>#N/A</v>
      </c>
      <c r="DF48" s="2" t="e">
        <f t="array" ref="DF48">IF(INDEX(Data!GK:GK,$B48)=0,#N/A,INDEX(Data!GK:GK,$B48)-Data!GK$2+INDEX($A48:DE48,,MAX(ISNUMBER($D48:DE48)*COLUMN($D48:DE48))))</f>
        <v>#N/A</v>
      </c>
      <c r="DG48" s="2" t="e">
        <f t="array" ref="DG48">IF(INDEX(Data!GL:GL,$B48)=0,#N/A,INDEX(Data!GL:GL,$B48)-Data!GL$2+INDEX($A48:DF48,,MAX(ISNUMBER($D48:DF48)*COLUMN($D48:DF48))))</f>
        <v>#N/A</v>
      </c>
      <c r="DH48" s="2" t="e">
        <f t="array" ref="DH48">IF(INDEX(Data!GM:GM,$B48)=0,#N/A,INDEX(Data!GM:GM,$B48)-Data!GM$2+INDEX($A48:DG48,,MAX(ISNUMBER($D48:DG48)*COLUMN($D48:DG48))))</f>
        <v>#N/A</v>
      </c>
      <c r="DI48" s="2" t="e">
        <f t="array" ref="DI48">IF(INDEX(Data!GN:GN,$B48)=0,#N/A,INDEX(Data!GN:GN,$B48)-Data!GN$2+INDEX($A48:DH48,,MAX(ISNUMBER($D48:DH48)*COLUMN($D48:DH48))))</f>
        <v>#N/A</v>
      </c>
      <c r="DJ48" s="2" t="e">
        <f t="array" ref="DJ48">IF(INDEX(Data!GO:GO,$B48)=0,#N/A,INDEX(Data!GO:GO,$B48)-Data!GO$2+INDEX($A48:DI48,,MAX(ISNUMBER($D48:DI48)*COLUMN($D48:DI48))))</f>
        <v>#N/A</v>
      </c>
      <c r="DK48" s="2" t="e">
        <f t="array" ref="DK48">IF(INDEX(Data!GP:GP,$B48)=0,#N/A,INDEX(Data!GP:GP,$B48)-Data!GP$2+INDEX($A48:DJ48,,MAX(ISNUMBER($D48:DJ48)*COLUMN($D48:DJ48))))</f>
        <v>#N/A</v>
      </c>
      <c r="DL48" s="2" t="e">
        <f t="array" ref="DL48">IF(INDEX(Data!GQ:GQ,$B48)=0,#N/A,INDEX(Data!GQ:GQ,$B48)-Data!GQ$2+INDEX($A48:DK48,,MAX(ISNUMBER($D48:DK48)*COLUMN($D48:DK48))))</f>
        <v>#N/A</v>
      </c>
      <c r="DM48" s="2" t="e">
        <f t="array" ref="DM48">IF(INDEX(Data!GR:GR,$B48)=0,#N/A,INDEX(Data!GR:GR,$B48)-Data!GR$2+INDEX($A48:DL48,,MAX(ISNUMBER($D48:DL48)*COLUMN($D48:DL48))))</f>
        <v>#N/A</v>
      </c>
      <c r="DN48" s="2" t="e">
        <f t="array" ref="DN48">IF(INDEX(Data!GS:GS,$B48)=0,#N/A,INDEX(Data!GS:GS,$B48)-Data!GS$2+INDEX($A48:DM48,,MAX(ISNUMBER($D48:DM48)*COLUMN($D48:DM48))))</f>
        <v>#N/A</v>
      </c>
      <c r="DO48" s="2" t="e">
        <f t="array" ref="DO48">IF(INDEX(Data!GT:GT,$B48)=0,#N/A,INDEX(Data!GT:GT,$B48)-Data!GT$2+INDEX($A48:DN48,,MAX(ISNUMBER($D48:DN48)*COLUMN($D48:DN48))))</f>
        <v>#N/A</v>
      </c>
      <c r="DP48" s="2" t="e">
        <f t="array" ref="DP48">IF(INDEX(Data!GU:GU,$B48)=0,#N/A,INDEX(Data!GU:GU,$B48)-Data!GU$2+INDEX($A48:DO48,,MAX(ISNUMBER($D48:DO48)*COLUMN($D48:DO48))))</f>
        <v>#N/A</v>
      </c>
      <c r="DQ48" s="2" t="e">
        <f t="array" ref="DQ48">IF(INDEX(Data!GV:GV,$B48)=0,#N/A,INDEX(Data!GV:GV,$B48)-Data!GV$2+INDEX($A48:DP48,,MAX(ISNUMBER($D48:DP48)*COLUMN($D48:DP48))))</f>
        <v>#N/A</v>
      </c>
      <c r="DR48" s="2" t="e">
        <f t="array" ref="DR48">IF(INDEX(Data!GW:GW,$B48)=0,#N/A,INDEX(Data!GW:GW,$B48)-Data!GW$2+INDEX($A48:DQ48,,MAX(ISNUMBER($D48:DQ48)*COLUMN($D48:DQ48))))</f>
        <v>#N/A</v>
      </c>
      <c r="DS48" s="2" t="e">
        <f t="array" ref="DS48">IF(INDEX(Data!GX:GX,$B48)=0,#N/A,INDEX(Data!GX:GX,$B48)-Data!GX$2+INDEX($A48:DR48,,MAX(ISNUMBER($D48:DR48)*COLUMN($D48:DR48))))</f>
        <v>#N/A</v>
      </c>
      <c r="DT48" s="2" t="e">
        <f t="array" ref="DT48">IF(INDEX(Data!GY:GY,$B48)=0,#N/A,INDEX(Data!GY:GY,$B48)-Data!GY$2+INDEX($A48:DS48,,MAX(ISNUMBER($D48:DS48)*COLUMN($D48:DS48))))</f>
        <v>#N/A</v>
      </c>
      <c r="DU48" s="2" t="e">
        <f t="array" ref="DU48">IF(INDEX(Data!GZ:GZ,$B48)=0,#N/A,INDEX(Data!GZ:GZ,$B48)-Data!GZ$2+INDEX($A48:DT48,,MAX(ISNUMBER($D48:DT48)*COLUMN($D48:DT48))))</f>
        <v>#N/A</v>
      </c>
      <c r="DV48" s="2" t="e">
        <f t="array" ref="DV48">IF(INDEX(Data!HA:HA,$B48)=0,#N/A,INDEX(Data!HA:HA,$B48)-Data!HA$2+INDEX($A48:DU48,,MAX(ISNUMBER($D48:DU48)*COLUMN($D48:DU48))))</f>
        <v>#N/A</v>
      </c>
      <c r="DW48" s="2" t="e">
        <f t="array" ref="DW48">IF(INDEX(Data!HB:HB,$B48)=0,#N/A,INDEX(Data!HB:HB,$B48)-Data!HB$2+INDEX($A48:DV48,,MAX(ISNUMBER($D48:DV48)*COLUMN($D48:DV48))))</f>
        <v>#N/A</v>
      </c>
      <c r="DX48" s="2" t="e">
        <f t="array" ref="DX48">IF(INDEX(Data!HC:HC,$B48)=0,#N/A,INDEX(Data!HC:HC,$B48)-Data!HC$2+INDEX($A48:DW48,,MAX(ISNUMBER($D48:DW48)*COLUMN($D48:DW48))))</f>
        <v>#N/A</v>
      </c>
      <c r="DY48" s="2" t="e">
        <f t="array" ref="DY48">IF(INDEX(Data!HD:HD,$B48)=0,#N/A,INDEX(Data!HD:HD,$B48)-Data!HD$2+INDEX($A48:DX48,,MAX(ISNUMBER($D48:DX48)*COLUMN($D48:DX48))))</f>
        <v>#N/A</v>
      </c>
      <c r="DZ48" s="2" t="e">
        <f t="array" ref="DZ48">IF(INDEX(Data!HE:HE,$B48)=0,#N/A,INDEX(Data!HE:HE,$B48)-Data!HE$2+INDEX($A48:DY48,,MAX(ISNUMBER($D48:DY48)*COLUMN($D48:DY48))))</f>
        <v>#N/A</v>
      </c>
      <c r="EA48" s="2" t="e">
        <f t="array" ref="EA48">IF(INDEX(Data!HF:HF,$B48)=0,#N/A,INDEX(Data!HF:HF,$B48)-Data!HF$2+INDEX($A48:DZ48,,MAX(ISNUMBER($D48:DZ48)*COLUMN($D48:DZ48))))</f>
        <v>#N/A</v>
      </c>
      <c r="EB48" s="2" t="e">
        <f t="array" ref="EB48">IF(INDEX(Data!HG:HG,$B48)=0,#N/A,INDEX(Data!HG:HG,$B48)-Data!HG$2+INDEX($A48:EA48,,MAX(ISNUMBER($D48:EA48)*COLUMN($D48:EA48))))</f>
        <v>#N/A</v>
      </c>
      <c r="EC48" s="2" t="e">
        <f t="array" ref="EC48">IF(INDEX(Data!HH:HH,$B48)=0,#N/A,INDEX(Data!HH:HH,$B48)-Data!HH$2+INDEX($A48:EB48,,MAX(ISNUMBER($D48:EB48)*COLUMN($D48:EB48))))</f>
        <v>#N/A</v>
      </c>
      <c r="ED48" s="2" t="e">
        <f t="array" ref="ED48">IF(INDEX(Data!HI:HI,$B48)=0,#N/A,INDEX(Data!HI:HI,$B48)-Data!HI$2+INDEX($A48:EC48,,MAX(ISNUMBER($D48:EC48)*COLUMN($D48:EC48))))</f>
        <v>#N/A</v>
      </c>
      <c r="EE48" s="2" t="e">
        <f t="array" ref="EE48">IF(INDEX(Data!HJ:HJ,$B48)=0,#N/A,INDEX(Data!HJ:HJ,$B48)-Data!HJ$2+INDEX($A48:ED48,,MAX(ISNUMBER($D48:ED48)*COLUMN($D48:ED48))))</f>
        <v>#N/A</v>
      </c>
      <c r="EF48" s="2" t="e">
        <f t="array" ref="EF48">IF(INDEX(Data!HK:HK,$B48)=0,#N/A,INDEX(Data!HK:HK,$B48)-Data!HK$2+INDEX($A48:EE48,,MAX(ISNUMBER($D48:EE48)*COLUMN($D48:EE48))))</f>
        <v>#N/A</v>
      </c>
      <c r="EG48" s="2" t="e">
        <f t="array" ref="EG48">IF(INDEX(Data!HL:HL,$B48)=0,#N/A,INDEX(Data!HL:HL,$B48)-Data!HL$2+INDEX($A48:EF48,,MAX(ISNUMBER($D48:EF48)*COLUMN($D48:EF48))))</f>
        <v>#N/A</v>
      </c>
      <c r="EH48" s="2" t="e">
        <f t="array" ref="EH48">IF(INDEX(Data!HM:HM,$B48)=0,#N/A,INDEX(Data!HM:HM,$B48)-Data!HM$2+INDEX($A48:EG48,,MAX(ISNUMBER($D48:EG48)*COLUMN($D48:EG48))))</f>
        <v>#N/A</v>
      </c>
      <c r="EI48" s="2" t="e">
        <f t="array" ref="EI48">IF(INDEX(Data!HN:HN,$B48)=0,#N/A,INDEX(Data!HN:HN,$B48)-Data!HN$2+INDEX($A48:EH48,,MAX(ISNUMBER($D48:EH48)*COLUMN($D48:EH48))))</f>
        <v>#N/A</v>
      </c>
    </row>
    <row r="49" spans="1:139" x14ac:dyDescent="0.25">
      <c r="A49" s="2">
        <f>Data!CG124</f>
        <v>0</v>
      </c>
      <c r="B49" s="2" t="e">
        <f>MATCH(A49,Data!CG:CG,0)</f>
        <v>#N/A</v>
      </c>
      <c r="C49" s="2" t="e">
        <f ca="1">COUNTIF(OFFSET(Data!$CJ$1:$EZ$78,B49-1,0,1),"&gt;0")</f>
        <v>#N/A</v>
      </c>
      <c r="D49" s="2">
        <v>0</v>
      </c>
      <c r="E49" s="2" t="e">
        <f t="array" ref="E49">IF(INDEX(Data!CJ:CJ,$B49)=0,#N/A,INDEX(Data!CJ:CJ,$B49)-Data!CJ$2+INDEX($A49:D49,,MAX(ISNUMBER($D49:D49)*COLUMN($D49:D49))))</f>
        <v>#N/A</v>
      </c>
      <c r="F49" s="2" t="e">
        <f t="array" ref="F49">IF(INDEX(Data!CK:CK,$B49)=0,#N/A,INDEX(Data!CK:CK,$B49)-Data!CK$2+INDEX($A49:E49,,MAX(ISNUMBER($D49:E49)*COLUMN($D49:E49))))</f>
        <v>#N/A</v>
      </c>
      <c r="G49" s="2" t="e">
        <f t="array" ref="G49">IF(INDEX(Data!CL:CL,$B49)=0,#N/A,INDEX(Data!CL:CL,$B49)-Data!CL$2+INDEX($A49:F49,,MAX(ISNUMBER($D49:F49)*COLUMN($D49:F49))))</f>
        <v>#N/A</v>
      </c>
      <c r="H49" s="2" t="e">
        <f t="array" ref="H49">IF(INDEX(Data!CM:CM,$B49)=0,#N/A,INDEX(Data!CM:CM,$B49)-Data!CM$2+INDEX($A49:G49,,MAX(ISNUMBER($D49:G49)*COLUMN($D49:G49))))</f>
        <v>#N/A</v>
      </c>
      <c r="I49" s="2" t="e">
        <f t="array" ref="I49">IF(INDEX(Data!CN:CN,$B49)=0,#N/A,INDEX(Data!CN:CN,$B49)-Data!CN$2+INDEX($A49:H49,,MAX(ISNUMBER($D49:H49)*COLUMN($D49:H49))))</f>
        <v>#N/A</v>
      </c>
      <c r="J49" s="2" t="e">
        <f t="array" ref="J49">IF(INDEX(Data!CO:CO,$B49)=0,#N/A,INDEX(Data!CO:CO,$B49)-Data!CO$2+INDEX($A49:I49,,MAX(ISNUMBER($D49:I49)*COLUMN($D49:I49))))</f>
        <v>#N/A</v>
      </c>
      <c r="K49" s="2" t="e">
        <f t="array" ref="K49">IF(INDEX(Data!CP:CP,$B49)=0,#N/A,INDEX(Data!CP:CP,$B49)-Data!CP$2+INDEX($A49:J49,,MAX(ISNUMBER($D49:J49)*COLUMN($D49:J49))))</f>
        <v>#N/A</v>
      </c>
      <c r="L49" s="2" t="e">
        <f t="array" ref="L49">IF(INDEX(Data!CQ:CQ,$B49)=0,#N/A,INDEX(Data!CQ:CQ,$B49)-Data!CQ$2+INDEX($A49:K49,,MAX(ISNUMBER($D49:K49)*COLUMN($D49:K49))))</f>
        <v>#N/A</v>
      </c>
      <c r="M49" s="2" t="e">
        <f t="array" ref="M49">IF(INDEX(Data!CR:CR,$B49)=0,#N/A,INDEX(Data!CR:CR,$B49)-Data!CR$2+INDEX($A49:L49,,MAX(ISNUMBER($D49:L49)*COLUMN($D49:L49))))</f>
        <v>#N/A</v>
      </c>
      <c r="N49" s="2" t="e">
        <f t="array" ref="N49">IF(INDEX(Data!CS:CS,$B49)=0,#N/A,INDEX(Data!CS:CS,$B49)-Data!CS$2+INDEX($A49:M49,,MAX(ISNUMBER($D49:M49)*COLUMN($D49:M49))))</f>
        <v>#N/A</v>
      </c>
      <c r="O49" s="2" t="e">
        <f t="array" ref="O49">IF(INDEX(Data!CT:CT,$B49)=0,#N/A,INDEX(Data!CT:CT,$B49)-Data!CT$2+INDEX($A49:N49,,MAX(ISNUMBER($D49:N49)*COLUMN($D49:N49))))</f>
        <v>#N/A</v>
      </c>
      <c r="P49" s="2" t="e">
        <f t="array" ref="P49">IF(INDEX(Data!CU:CU,$B49)=0,#N/A,INDEX(Data!CU:CU,$B49)-Data!CU$2+INDEX($A49:O49,,MAX(ISNUMBER($D49:O49)*COLUMN($D49:O49))))</f>
        <v>#N/A</v>
      </c>
      <c r="Q49" s="2" t="e">
        <f t="array" ref="Q49">IF(INDEX(Data!CV:CV,$B49)=0,#N/A,INDEX(Data!CV:CV,$B49)-Data!CV$2+INDEX($A49:P49,,MAX(ISNUMBER($D49:P49)*COLUMN($D49:P49))))</f>
        <v>#N/A</v>
      </c>
      <c r="R49" s="2" t="e">
        <f t="array" ref="R49">IF(INDEX(Data!CW:CW,$B49)=0,#N/A,INDEX(Data!CW:CW,$B49)-Data!CW$2+INDEX($A49:Q49,,MAX(ISNUMBER($D49:Q49)*COLUMN($D49:Q49))))</f>
        <v>#N/A</v>
      </c>
      <c r="S49" s="2" t="e">
        <f t="array" ref="S49">IF(INDEX(Data!CX:CX,$B49)=0,#N/A,INDEX(Data!CX:CX,$B49)-Data!CX$2+INDEX($A49:R49,,MAX(ISNUMBER($D49:R49)*COLUMN($D49:R49))))</f>
        <v>#N/A</v>
      </c>
      <c r="T49" s="2" t="e">
        <f t="array" ref="T49">IF(INDEX(Data!CY:CY,$B49)=0,#N/A,INDEX(Data!CY:CY,$B49)-Data!CY$2+INDEX($A49:S49,,MAX(ISNUMBER($D49:S49)*COLUMN($D49:S49))))</f>
        <v>#N/A</v>
      </c>
      <c r="U49" s="2" t="e">
        <f t="array" ref="U49">IF(INDEX(Data!CZ:CZ,$B49)=0,#N/A,INDEX(Data!CZ:CZ,$B49)-Data!CZ$2+INDEX($A49:T49,,MAX(ISNUMBER($D49:T49)*COLUMN($D49:T49))))</f>
        <v>#N/A</v>
      </c>
      <c r="V49" s="2" t="e">
        <f t="array" ref="V49">IF(INDEX(Data!DA:DA,$B49)=0,#N/A,INDEX(Data!DA:DA,$B49)-Data!DA$2+INDEX($A49:U49,,MAX(ISNUMBER($D49:U49)*COLUMN($D49:U49))))</f>
        <v>#N/A</v>
      </c>
      <c r="W49" s="2" t="e">
        <f t="array" ref="W49">IF(INDEX(Data!DB:DB,$B49)=0,#N/A,INDEX(Data!DB:DB,$B49)-Data!DB$2+INDEX($A49:V49,,MAX(ISNUMBER($D49:V49)*COLUMN($D49:V49))))</f>
        <v>#N/A</v>
      </c>
      <c r="X49" s="2" t="e">
        <f t="array" ref="X49">IF(INDEX(Data!DC:DC,$B49)=0,#N/A,INDEX(Data!DC:DC,$B49)-Data!DC$2+INDEX($A49:W49,,MAX(ISNUMBER($D49:W49)*COLUMN($D49:W49))))</f>
        <v>#N/A</v>
      </c>
      <c r="Y49" s="2" t="e">
        <f t="array" ref="Y49">IF(INDEX(Data!DD:DD,$B49)=0,#N/A,INDEX(Data!DD:DD,$B49)-Data!DD$2+INDEX($A49:X49,,MAX(ISNUMBER($D49:X49)*COLUMN($D49:X49))))</f>
        <v>#N/A</v>
      </c>
      <c r="Z49" s="2" t="e">
        <f t="array" ref="Z49">IF(INDEX(Data!DE:DE,$B49)=0,#N/A,INDEX(Data!DE:DE,$B49)-Data!DE$2+INDEX($A49:Y49,,MAX(ISNUMBER($D49:Y49)*COLUMN($D49:Y49))))</f>
        <v>#N/A</v>
      </c>
      <c r="AA49" s="2" t="e">
        <f t="array" ref="AA49">IF(INDEX(Data!DF:DF,$B49)=0,#N/A,INDEX(Data!DF:DF,$B49)-Data!DF$2+INDEX($A49:Z49,,MAX(ISNUMBER($D49:Z49)*COLUMN($D49:Z49))))</f>
        <v>#N/A</v>
      </c>
      <c r="AB49" s="2" t="e">
        <f t="array" ref="AB49">IF(INDEX(Data!DG:DG,$B49)=0,#N/A,INDEX(Data!DG:DG,$B49)-Data!DG$2+INDEX($A49:AA49,,MAX(ISNUMBER($D49:AA49)*COLUMN($D49:AA49))))</f>
        <v>#N/A</v>
      </c>
      <c r="AC49" s="2" t="e">
        <f t="array" ref="AC49">IF(INDEX(Data!DH:DH,$B49)=0,#N/A,INDEX(Data!DH:DH,$B49)-Data!DH$2+INDEX($A49:AB49,,MAX(ISNUMBER($D49:AB49)*COLUMN($D49:AB49))))</f>
        <v>#N/A</v>
      </c>
      <c r="AD49" s="2" t="e">
        <f t="array" ref="AD49">IF(INDEX(Data!DI:DI,$B49)=0,#N/A,INDEX(Data!DI:DI,$B49)-Data!DI$2+INDEX($A49:AC49,,MAX(ISNUMBER($D49:AC49)*COLUMN($D49:AC49))))</f>
        <v>#N/A</v>
      </c>
      <c r="AE49" s="2" t="e">
        <f t="array" ref="AE49">IF(INDEX(Data!DJ:DJ,$B49)=0,#N/A,INDEX(Data!DJ:DJ,$B49)-Data!DJ$2+INDEX($A49:AD49,,MAX(ISNUMBER($D49:AD49)*COLUMN($D49:AD49))))</f>
        <v>#N/A</v>
      </c>
      <c r="AF49" s="2" t="e">
        <f t="array" ref="AF49">IF(INDEX(Data!DK:DK,$B49)=0,#N/A,INDEX(Data!DK:DK,$B49)-Data!DK$2+INDEX($A49:AE49,,MAX(ISNUMBER($D49:AE49)*COLUMN($D49:AE49))))</f>
        <v>#N/A</v>
      </c>
      <c r="AG49" s="2" t="e">
        <f t="array" ref="AG49">IF(INDEX(Data!DL:DL,$B49)=0,#N/A,INDEX(Data!DL:DL,$B49)-Data!DL$2+INDEX($A49:AF49,,MAX(ISNUMBER($D49:AF49)*COLUMN($D49:AF49))))</f>
        <v>#N/A</v>
      </c>
      <c r="AH49" s="2" t="e">
        <f t="array" ref="AH49">IF(INDEX(Data!DM:DM,$B49)=0,#N/A,INDEX(Data!DM:DM,$B49)-Data!DM$2+INDEX($A49:AG49,,MAX(ISNUMBER($D49:AG49)*COLUMN($D49:AG49))))</f>
        <v>#N/A</v>
      </c>
      <c r="AI49" s="2" t="e">
        <f t="array" ref="AI49">IF(INDEX(Data!DN:DN,$B49)=0,#N/A,INDEX(Data!DN:DN,$B49)-Data!DN$2+INDEX($A49:AH49,,MAX(ISNUMBER($D49:AH49)*COLUMN($D49:AH49))))</f>
        <v>#N/A</v>
      </c>
      <c r="AJ49" s="2" t="e">
        <f t="array" ref="AJ49">IF(INDEX(Data!DO:DO,$B49)=0,#N/A,INDEX(Data!DO:DO,$B49)-Data!DO$2+INDEX($A49:AI49,,MAX(ISNUMBER($D49:AI49)*COLUMN($D49:AI49))))</f>
        <v>#N/A</v>
      </c>
      <c r="AK49" s="2" t="e">
        <f t="array" ref="AK49">IF(INDEX(Data!DP:DP,$B49)=0,#N/A,INDEX(Data!DP:DP,$B49)-Data!DP$2+INDEX($A49:AJ49,,MAX(ISNUMBER($D49:AJ49)*COLUMN($D49:AJ49))))</f>
        <v>#N/A</v>
      </c>
      <c r="AL49" s="2" t="e">
        <f t="array" ref="AL49">IF(INDEX(Data!DQ:DQ,$B49)=0,#N/A,INDEX(Data!DQ:DQ,$B49)-Data!DQ$2+INDEX($A49:AK49,,MAX(ISNUMBER($D49:AK49)*COLUMN($D49:AK49))))</f>
        <v>#N/A</v>
      </c>
      <c r="AM49" s="2" t="e">
        <f t="array" ref="AM49">IF(INDEX(Data!DR:DR,$B49)=0,#N/A,INDEX(Data!DR:DR,$B49)-Data!DR$2+INDEX($A49:AL49,,MAX(ISNUMBER($D49:AL49)*COLUMN($D49:AL49))))</f>
        <v>#N/A</v>
      </c>
      <c r="AN49" s="2" t="e">
        <f t="array" ref="AN49">IF(INDEX(Data!DS:DS,$B49)=0,#N/A,INDEX(Data!DS:DS,$B49)-Data!DS$2+INDEX($A49:AM49,,MAX(ISNUMBER($D49:AM49)*COLUMN($D49:AM49))))</f>
        <v>#N/A</v>
      </c>
      <c r="AO49" s="2" t="e">
        <f t="array" ref="AO49">IF(INDEX(Data!DT:DT,$B49)=0,#N/A,INDEX(Data!DT:DT,$B49)-Data!DT$2+INDEX($A49:AN49,,MAX(ISNUMBER($D49:AN49)*COLUMN($D49:AN49))))</f>
        <v>#N/A</v>
      </c>
      <c r="AP49" s="2" t="e">
        <f t="array" ref="AP49">IF(INDEX(Data!DU:DU,$B49)=0,#N/A,INDEX(Data!DU:DU,$B49)-Data!DU$2+INDEX($A49:AO49,,MAX(ISNUMBER($D49:AO49)*COLUMN($D49:AO49))))</f>
        <v>#N/A</v>
      </c>
      <c r="AQ49" s="2" t="e">
        <f t="array" ref="AQ49">IF(INDEX(Data!DV:DV,$B49)=0,#N/A,INDEX(Data!DV:DV,$B49)-Data!DV$2+INDEX($A49:AP49,,MAX(ISNUMBER($D49:AP49)*COLUMN($D49:AP49))))</f>
        <v>#N/A</v>
      </c>
      <c r="AR49" s="2" t="e">
        <f t="array" ref="AR49">IF(INDEX(Data!DW:DW,$B49)=0,#N/A,INDEX(Data!DW:DW,$B49)-Data!DW$2+INDEX($A49:AQ49,,MAX(ISNUMBER($D49:AQ49)*COLUMN($D49:AQ49))))</f>
        <v>#N/A</v>
      </c>
      <c r="AS49" s="2" t="e">
        <f t="array" ref="AS49">IF(INDEX(Data!DX:DX,$B49)=0,#N/A,INDEX(Data!DX:DX,$B49)-Data!DX$2+INDEX($A49:AR49,,MAX(ISNUMBER($D49:AR49)*COLUMN($D49:AR49))))</f>
        <v>#N/A</v>
      </c>
      <c r="AT49" s="2" t="e">
        <f t="array" ref="AT49">IF(INDEX(Data!DY:DY,$B49)=0,#N/A,INDEX(Data!DY:DY,$B49)-Data!DY$2+INDEX($A49:AS49,,MAX(ISNUMBER($D49:AS49)*COLUMN($D49:AS49))))</f>
        <v>#N/A</v>
      </c>
      <c r="AU49" s="2" t="e">
        <f t="array" ref="AU49">IF(INDEX(Data!DZ:DZ,$B49)=0,#N/A,INDEX(Data!DZ:DZ,$B49)-Data!DZ$2+INDEX($A49:AT49,,MAX(ISNUMBER($D49:AT49)*COLUMN($D49:AT49))))</f>
        <v>#N/A</v>
      </c>
      <c r="AV49" s="2" t="e">
        <f t="array" ref="AV49">IF(INDEX(Data!EA:EA,$B49)=0,#N/A,INDEX(Data!EA:EA,$B49)-Data!EA$2+INDEX($A49:AU49,,MAX(ISNUMBER($D49:AU49)*COLUMN($D49:AU49))))</f>
        <v>#N/A</v>
      </c>
      <c r="AW49" s="2" t="e">
        <f t="array" ref="AW49">IF(INDEX(Data!EB:EB,$B49)=0,#N/A,INDEX(Data!EB:EB,$B49)-Data!EB$2+INDEX($A49:AV49,,MAX(ISNUMBER($D49:AV49)*COLUMN($D49:AV49))))</f>
        <v>#N/A</v>
      </c>
      <c r="AX49" s="2" t="e">
        <f t="array" ref="AX49">IF(INDEX(Data!EC:EC,$B49)=0,#N/A,INDEX(Data!EC:EC,$B49)-Data!EC$2+INDEX($A49:AW49,,MAX(ISNUMBER($D49:AW49)*COLUMN($D49:AW49))))</f>
        <v>#N/A</v>
      </c>
      <c r="AY49" s="2" t="e">
        <f t="array" ref="AY49">IF(INDEX(Data!ED:ED,$B49)=0,#N/A,INDEX(Data!ED:ED,$B49)-Data!ED$2+INDEX($A49:AX49,,MAX(ISNUMBER($D49:AX49)*COLUMN($D49:AX49))))</f>
        <v>#N/A</v>
      </c>
      <c r="AZ49" s="2" t="e">
        <f t="array" ref="AZ49">IF(INDEX(Data!EE:EE,$B49)=0,#N/A,INDEX(Data!EE:EE,$B49)-Data!EE$2+INDEX($A49:AY49,,MAX(ISNUMBER($D49:AY49)*COLUMN($D49:AY49))))</f>
        <v>#N/A</v>
      </c>
      <c r="BA49" s="2" t="e">
        <f t="array" ref="BA49">IF(INDEX(Data!EF:EF,$B49)=0,#N/A,INDEX(Data!EF:EF,$B49)-Data!EF$2+INDEX($A49:AZ49,,MAX(ISNUMBER($D49:AZ49)*COLUMN($D49:AZ49))))</f>
        <v>#N/A</v>
      </c>
      <c r="BB49" s="2" t="e">
        <f t="array" ref="BB49">IF(INDEX(Data!EG:EG,$B49)=0,#N/A,INDEX(Data!EG:EG,$B49)-Data!EG$2+INDEX($A49:BA49,,MAX(ISNUMBER($D49:BA49)*COLUMN($D49:BA49))))</f>
        <v>#N/A</v>
      </c>
      <c r="BC49" s="2" t="e">
        <f t="array" ref="BC49">IF(INDEX(Data!EH:EH,$B49)=0,#N/A,INDEX(Data!EH:EH,$B49)-Data!EH$2+INDEX($A49:BB49,,MAX(ISNUMBER($D49:BB49)*COLUMN($D49:BB49))))</f>
        <v>#N/A</v>
      </c>
      <c r="BD49" s="2" t="e">
        <f t="array" ref="BD49">IF(INDEX(Data!EI:EI,$B49)=0,#N/A,INDEX(Data!EI:EI,$B49)-Data!EI$2+INDEX($A49:BC49,,MAX(ISNUMBER($D49:BC49)*COLUMN($D49:BC49))))</f>
        <v>#N/A</v>
      </c>
      <c r="BE49" s="2" t="e">
        <f t="array" ref="BE49">IF(INDEX(Data!EJ:EJ,$B49)=0,#N/A,INDEX(Data!EJ:EJ,$B49)-Data!EJ$2+INDEX($A49:BD49,,MAX(ISNUMBER($D49:BD49)*COLUMN($D49:BD49))))</f>
        <v>#N/A</v>
      </c>
      <c r="BF49" s="2" t="e">
        <f t="array" ref="BF49">IF(INDEX(Data!EK:EK,$B49)=0,#N/A,INDEX(Data!EK:EK,$B49)-Data!EK$2+INDEX($A49:BE49,,MAX(ISNUMBER($D49:BE49)*COLUMN($D49:BE49))))</f>
        <v>#N/A</v>
      </c>
      <c r="BG49" s="2" t="e">
        <f t="array" ref="BG49">IF(INDEX(Data!EL:EL,$B49)=0,#N/A,INDEX(Data!EL:EL,$B49)-Data!EL$2+INDEX($A49:BF49,,MAX(ISNUMBER($D49:BF49)*COLUMN($D49:BF49))))</f>
        <v>#N/A</v>
      </c>
      <c r="BH49" s="2" t="e">
        <f t="array" ref="BH49">IF(INDEX(Data!EM:EM,$B49)=0,#N/A,INDEX(Data!EM:EM,$B49)-Data!EM$2+INDEX($A49:BG49,,MAX(ISNUMBER($D49:BG49)*COLUMN($D49:BG49))))</f>
        <v>#N/A</v>
      </c>
      <c r="BI49" s="2" t="e">
        <f t="array" ref="BI49">IF(INDEX(Data!EN:EN,$B49)=0,#N/A,INDEX(Data!EN:EN,$B49)-Data!EN$2+INDEX($A49:BH49,,MAX(ISNUMBER($D49:BH49)*COLUMN($D49:BH49))))</f>
        <v>#N/A</v>
      </c>
      <c r="BJ49" s="2" t="e">
        <f t="array" ref="BJ49">IF(INDEX(Data!EO:EO,$B49)=0,#N/A,INDEX(Data!EO:EO,$B49)-Data!EO$2+INDEX($A49:BI49,,MAX(ISNUMBER($D49:BI49)*COLUMN($D49:BI49))))</f>
        <v>#N/A</v>
      </c>
      <c r="BK49" s="2" t="e">
        <f t="array" ref="BK49">IF(INDEX(Data!EP:EP,$B49)=0,#N/A,INDEX(Data!EP:EP,$B49)-Data!EP$2+INDEX($A49:BJ49,,MAX(ISNUMBER($D49:BJ49)*COLUMN($D49:BJ49))))</f>
        <v>#N/A</v>
      </c>
      <c r="BL49" s="2" t="e">
        <f t="array" ref="BL49">IF(INDEX(Data!EQ:EQ,$B49)=0,#N/A,INDEX(Data!EQ:EQ,$B49)-Data!EQ$2+INDEX($A49:BK49,,MAX(ISNUMBER($D49:BK49)*COLUMN($D49:BK49))))</f>
        <v>#N/A</v>
      </c>
      <c r="BM49" s="2" t="e">
        <f t="array" ref="BM49">IF(INDEX(Data!ER:ER,$B49)=0,#N/A,INDEX(Data!ER:ER,$B49)-Data!ER$2+INDEX($A49:BL49,,MAX(ISNUMBER($D49:BL49)*COLUMN($D49:BL49))))</f>
        <v>#N/A</v>
      </c>
      <c r="BN49" s="2" t="e">
        <f t="array" ref="BN49">IF(INDEX(Data!ES:ES,$B49)=0,#N/A,INDEX(Data!ES:ES,$B49)-Data!ES$2+INDEX($A49:BM49,,MAX(ISNUMBER($D49:BM49)*COLUMN($D49:BM49))))</f>
        <v>#N/A</v>
      </c>
      <c r="BO49" s="2" t="e">
        <f t="array" ref="BO49">IF(INDEX(Data!ET:ET,$B49)=0,#N/A,INDEX(Data!ET:ET,$B49)-Data!ET$2+INDEX($A49:BN49,,MAX(ISNUMBER($D49:BN49)*COLUMN($D49:BN49))))</f>
        <v>#N/A</v>
      </c>
      <c r="BP49" s="2" t="e">
        <f t="array" ref="BP49">IF(INDEX(Data!EU:EU,$B49)=0,#N/A,INDEX(Data!EU:EU,$B49)-Data!EU$2+INDEX($A49:BO49,,MAX(ISNUMBER($D49:BO49)*COLUMN($D49:BO49))))</f>
        <v>#N/A</v>
      </c>
      <c r="BQ49" s="2" t="e">
        <f t="array" ref="BQ49">IF(INDEX(Data!EV:EV,$B49)=0,#N/A,INDEX(Data!EV:EV,$B49)-Data!EV$2+INDEX($A49:BP49,,MAX(ISNUMBER($D49:BP49)*COLUMN($D49:BP49))))</f>
        <v>#N/A</v>
      </c>
      <c r="BR49" s="2" t="e">
        <f t="array" ref="BR49">IF(INDEX(Data!EW:EW,$B49)=0,#N/A,INDEX(Data!EW:EW,$B49)-Data!EW$2+INDEX($A49:BQ49,,MAX(ISNUMBER($D49:BQ49)*COLUMN($D49:BQ49))))</f>
        <v>#N/A</v>
      </c>
      <c r="BS49" s="2" t="e">
        <f t="array" ref="BS49">IF(INDEX(Data!EX:EX,$B49)=0,#N/A,INDEX(Data!EX:EX,$B49)-Data!EX$2+INDEX($A49:BR49,,MAX(ISNUMBER($D49:BR49)*COLUMN($D49:BR49))))</f>
        <v>#N/A</v>
      </c>
      <c r="BT49" s="2" t="e">
        <f t="array" ref="BT49">IF(INDEX(Data!EY:EY,$B49)=0,#N/A,INDEX(Data!EY:EY,$B49)-Data!EY$2+INDEX($A49:BS49,,MAX(ISNUMBER($D49:BS49)*COLUMN($D49:BS49))))</f>
        <v>#N/A</v>
      </c>
      <c r="BU49" s="2" t="e">
        <f t="array" ref="BU49">IF(INDEX(Data!EZ:EZ,$B49)=0,#N/A,INDEX(Data!EZ:EZ,$B49)-Data!EZ$2+INDEX($A49:BT49,,MAX(ISNUMBER($D49:BT49)*COLUMN($D49:BT49))))</f>
        <v>#N/A</v>
      </c>
      <c r="BV49" s="2" t="e">
        <f t="array" ref="BV49">IF(INDEX(Data!FA:FA,$B49)=0,#N/A,INDEX(Data!FA:FA,$B49)-Data!FA$2+INDEX($A49:BU49,,MAX(ISNUMBER($D49:BU49)*COLUMN($D49:BU49))))</f>
        <v>#N/A</v>
      </c>
      <c r="BW49" s="2" t="e">
        <f t="array" ref="BW49">IF(INDEX(Data!FB:FB,$B49)=0,#N/A,INDEX(Data!FB:FB,$B49)-Data!FB$2+INDEX($A49:BV49,,MAX(ISNUMBER($D49:BV49)*COLUMN($D49:BV49))))</f>
        <v>#N/A</v>
      </c>
      <c r="BX49" s="2" t="e">
        <f t="array" ref="BX49">IF(INDEX(Data!FC:FC,$B49)=0,#N/A,INDEX(Data!FC:FC,$B49)-Data!FC$2+INDEX($A49:BW49,,MAX(ISNUMBER($D49:BW49)*COLUMN($D49:BW49))))</f>
        <v>#N/A</v>
      </c>
      <c r="BY49" s="2" t="e">
        <f t="array" ref="BY49">IF(INDEX(Data!FD:FD,$B49)=0,#N/A,INDEX(Data!FD:FD,$B49)-Data!FD$2+INDEX($A49:BX49,,MAX(ISNUMBER($D49:BX49)*COLUMN($D49:BX49))))</f>
        <v>#N/A</v>
      </c>
      <c r="BZ49" s="2" t="e">
        <f t="array" ref="BZ49">IF(INDEX(Data!FE:FE,$B49)=0,#N/A,INDEX(Data!FE:FE,$B49)-Data!FE$2+INDEX($A49:BY49,,MAX(ISNUMBER($D49:BY49)*COLUMN($D49:BY49))))</f>
        <v>#N/A</v>
      </c>
      <c r="CA49" s="2" t="e">
        <f t="array" ref="CA49">IF(INDEX(Data!FF:FF,$B49)=0,#N/A,INDEX(Data!FF:FF,$B49)-Data!FF$2+INDEX($A49:BZ49,,MAX(ISNUMBER($D49:BZ49)*COLUMN($D49:BZ49))))</f>
        <v>#N/A</v>
      </c>
      <c r="CB49" s="2" t="e">
        <f t="array" ref="CB49">IF(INDEX(Data!FG:FG,$B49)=0,#N/A,INDEX(Data!FG:FG,$B49)-Data!FG$2+INDEX($A49:CA49,,MAX(ISNUMBER($D49:CA49)*COLUMN($D49:CA49))))</f>
        <v>#N/A</v>
      </c>
      <c r="CC49" s="2" t="e">
        <f t="array" ref="CC49">IF(INDEX(Data!FH:FH,$B49)=0,#N/A,INDEX(Data!FH:FH,$B49)-Data!FH$2+INDEX($A49:CB49,,MAX(ISNUMBER($D49:CB49)*COLUMN($D49:CB49))))</f>
        <v>#N/A</v>
      </c>
      <c r="CD49" s="2" t="e">
        <f t="array" ref="CD49">IF(INDEX(Data!FI:FI,$B49)=0,#N/A,INDEX(Data!FI:FI,$B49)-Data!FI$2+INDEX($A49:CC49,,MAX(ISNUMBER($D49:CC49)*COLUMN($D49:CC49))))</f>
        <v>#N/A</v>
      </c>
      <c r="CE49" s="2" t="e">
        <f t="array" ref="CE49">IF(INDEX(Data!FJ:FJ,$B49)=0,#N/A,INDEX(Data!FJ:FJ,$B49)-Data!FJ$2+INDEX($A49:CD49,,MAX(ISNUMBER($D49:CD49)*COLUMN($D49:CD49))))</f>
        <v>#N/A</v>
      </c>
      <c r="CF49" s="2" t="e">
        <f t="array" ref="CF49">IF(INDEX(Data!FK:FK,$B49)=0,#N/A,INDEX(Data!FK:FK,$B49)-Data!FK$2+INDEX($A49:CE49,,MAX(ISNUMBER($D49:CE49)*COLUMN($D49:CE49))))</f>
        <v>#N/A</v>
      </c>
      <c r="CG49" s="2" t="e">
        <f t="array" ref="CG49">IF(INDEX(Data!FL:FL,$B49)=0,#N/A,INDEX(Data!FL:FL,$B49)-Data!FL$2+INDEX($A49:CF49,,MAX(ISNUMBER($D49:CF49)*COLUMN($D49:CF49))))</f>
        <v>#N/A</v>
      </c>
      <c r="CH49" s="2" t="e">
        <f t="array" ref="CH49">IF(INDEX(Data!FM:FM,$B49)=0,#N/A,INDEX(Data!FM:FM,$B49)-Data!FM$2+INDEX($A49:CG49,,MAX(ISNUMBER($D49:CG49)*COLUMN($D49:CG49))))</f>
        <v>#N/A</v>
      </c>
      <c r="CI49" s="2" t="e">
        <f t="array" ref="CI49">IF(INDEX(Data!FN:FN,$B49)=0,#N/A,INDEX(Data!FN:FN,$B49)-Data!FN$2+INDEX($A49:CH49,,MAX(ISNUMBER($D49:CH49)*COLUMN($D49:CH49))))</f>
        <v>#N/A</v>
      </c>
      <c r="CJ49" s="2" t="e">
        <f t="array" ref="CJ49">IF(INDEX(Data!FO:FO,$B49)=0,#N/A,INDEX(Data!FO:FO,$B49)-Data!FO$2+INDEX($A49:CI49,,MAX(ISNUMBER($D49:CI49)*COLUMN($D49:CI49))))</f>
        <v>#N/A</v>
      </c>
      <c r="CK49" s="2" t="e">
        <f t="array" ref="CK49">IF(INDEX(Data!FP:FP,$B49)=0,#N/A,INDEX(Data!FP:FP,$B49)-Data!FP$2+INDEX($A49:CJ49,,MAX(ISNUMBER($D49:CJ49)*COLUMN($D49:CJ49))))</f>
        <v>#N/A</v>
      </c>
      <c r="CL49" s="2" t="e">
        <f t="array" ref="CL49">IF(INDEX(Data!FQ:FQ,$B49)=0,#N/A,INDEX(Data!FQ:FQ,$B49)-Data!FQ$2+INDEX($A49:CK49,,MAX(ISNUMBER($D49:CK49)*COLUMN($D49:CK49))))</f>
        <v>#N/A</v>
      </c>
      <c r="CM49" s="2" t="e">
        <f t="array" ref="CM49">IF(INDEX(Data!FR:FR,$B49)=0,#N/A,INDEX(Data!FR:FR,$B49)-Data!FR$2+INDEX($A49:CL49,,MAX(ISNUMBER($D49:CL49)*COLUMN($D49:CL49))))</f>
        <v>#N/A</v>
      </c>
      <c r="CN49" s="2" t="e">
        <f t="array" ref="CN49">IF(INDEX(Data!FS:FS,$B49)=0,#N/A,INDEX(Data!FS:FS,$B49)-Data!FS$2+INDEX($A49:CM49,,MAX(ISNUMBER($D49:CM49)*COLUMN($D49:CM49))))</f>
        <v>#N/A</v>
      </c>
      <c r="CO49" s="2" t="e">
        <f t="array" ref="CO49">IF(INDEX(Data!FT:FT,$B49)=0,#N/A,INDEX(Data!FT:FT,$B49)-Data!FT$2+INDEX($A49:CN49,,MAX(ISNUMBER($D49:CN49)*COLUMN($D49:CN49))))</f>
        <v>#N/A</v>
      </c>
      <c r="CP49" s="2" t="e">
        <f t="array" ref="CP49">IF(INDEX(Data!FU:FU,$B49)=0,#N/A,INDEX(Data!FU:FU,$B49)-Data!FU$2+INDEX($A49:CO49,,MAX(ISNUMBER($D49:CO49)*COLUMN($D49:CO49))))</f>
        <v>#N/A</v>
      </c>
      <c r="CQ49" s="2" t="e">
        <f t="array" ref="CQ49">IF(INDEX(Data!FV:FV,$B49)=0,#N/A,INDEX(Data!FV:FV,$B49)-Data!FV$2+INDEX($A49:CP49,,MAX(ISNUMBER($D49:CP49)*COLUMN($D49:CP49))))</f>
        <v>#N/A</v>
      </c>
      <c r="CR49" s="2" t="e">
        <f t="array" ref="CR49">IF(INDEX(Data!FW:FW,$B49)=0,#N/A,INDEX(Data!FW:FW,$B49)-Data!FW$2+INDEX($A49:CQ49,,MAX(ISNUMBER($D49:CQ49)*COLUMN($D49:CQ49))))</f>
        <v>#N/A</v>
      </c>
      <c r="CS49" s="2" t="e">
        <f t="array" ref="CS49">IF(INDEX(Data!FX:FX,$B49)=0,#N/A,INDEX(Data!FX:FX,$B49)-Data!FX$2+INDEX($A49:CR49,,MAX(ISNUMBER($D49:CR49)*COLUMN($D49:CR49))))</f>
        <v>#N/A</v>
      </c>
      <c r="CT49" s="2" t="e">
        <f t="array" ref="CT49">IF(INDEX(Data!FY:FY,$B49)=0,#N/A,INDEX(Data!FY:FY,$B49)-Data!FY$2+INDEX($A49:CS49,,MAX(ISNUMBER($D49:CS49)*COLUMN($D49:CS49))))</f>
        <v>#N/A</v>
      </c>
      <c r="CU49" s="2" t="e">
        <f t="array" ref="CU49">IF(INDEX(Data!FZ:FZ,$B49)=0,#N/A,INDEX(Data!FZ:FZ,$B49)-Data!FZ$2+INDEX($A49:CT49,,MAX(ISNUMBER($D49:CT49)*COLUMN($D49:CT49))))</f>
        <v>#N/A</v>
      </c>
      <c r="CV49" s="2" t="e">
        <f t="array" ref="CV49">IF(INDEX(Data!GA:GA,$B49)=0,#N/A,INDEX(Data!GA:GA,$B49)-Data!GA$2+INDEX($A49:CU49,,MAX(ISNUMBER($D49:CU49)*COLUMN($D49:CU49))))</f>
        <v>#N/A</v>
      </c>
      <c r="CW49" s="2" t="e">
        <f t="array" ref="CW49">IF(INDEX(Data!GB:GB,$B49)=0,#N/A,INDEX(Data!GB:GB,$B49)-Data!GB$2+INDEX($A49:CV49,,MAX(ISNUMBER($D49:CV49)*COLUMN($D49:CV49))))</f>
        <v>#N/A</v>
      </c>
      <c r="CX49" s="2" t="e">
        <f t="array" ref="CX49">IF(INDEX(Data!GC:GC,$B49)=0,#N/A,INDEX(Data!GC:GC,$B49)-Data!GC$2+INDEX($A49:CW49,,MAX(ISNUMBER($D49:CW49)*COLUMN($D49:CW49))))</f>
        <v>#N/A</v>
      </c>
      <c r="CY49" s="2" t="e">
        <f t="array" ref="CY49">IF(INDEX(Data!GD:GD,$B49)=0,#N/A,INDEX(Data!GD:GD,$B49)-Data!GD$2+INDEX($A49:CX49,,MAX(ISNUMBER($D49:CX49)*COLUMN($D49:CX49))))</f>
        <v>#N/A</v>
      </c>
      <c r="CZ49" s="2" t="e">
        <f t="array" ref="CZ49">IF(INDEX(Data!GE:GE,$B49)=0,#N/A,INDEX(Data!GE:GE,$B49)-Data!GE$2+INDEX($A49:CY49,,MAX(ISNUMBER($D49:CY49)*COLUMN($D49:CY49))))</f>
        <v>#N/A</v>
      </c>
      <c r="DA49" s="2" t="e">
        <f t="array" ref="DA49">IF(INDEX(Data!GF:GF,$B49)=0,#N/A,INDEX(Data!GF:GF,$B49)-Data!GF$2+INDEX($A49:CZ49,,MAX(ISNUMBER($D49:CZ49)*COLUMN($D49:CZ49))))</f>
        <v>#N/A</v>
      </c>
      <c r="DB49" s="2" t="e">
        <f t="array" ref="DB49">IF(INDEX(Data!GG:GG,$B49)=0,#N/A,INDEX(Data!GG:GG,$B49)-Data!GG$2+INDEX($A49:DA49,,MAX(ISNUMBER($D49:DA49)*COLUMN($D49:DA49))))</f>
        <v>#N/A</v>
      </c>
      <c r="DC49" s="2" t="e">
        <f t="array" ref="DC49">IF(INDEX(Data!GH:GH,$B49)=0,#N/A,INDEX(Data!GH:GH,$B49)-Data!GH$2+INDEX($A49:DB49,,MAX(ISNUMBER($D49:DB49)*COLUMN($D49:DB49))))</f>
        <v>#N/A</v>
      </c>
      <c r="DD49" s="2" t="e">
        <f t="array" ref="DD49">IF(INDEX(Data!GI:GI,$B49)=0,#N/A,INDEX(Data!GI:GI,$B49)-Data!GI$2+INDEX($A49:DC49,,MAX(ISNUMBER($D49:DC49)*COLUMN($D49:DC49))))</f>
        <v>#N/A</v>
      </c>
      <c r="DE49" s="2" t="e">
        <f t="array" ref="DE49">IF(INDEX(Data!GJ:GJ,$B49)=0,#N/A,INDEX(Data!GJ:GJ,$B49)-Data!GJ$2+INDEX($A49:DD49,,MAX(ISNUMBER($D49:DD49)*COLUMN($D49:DD49))))</f>
        <v>#N/A</v>
      </c>
      <c r="DF49" s="2" t="e">
        <f t="array" ref="DF49">IF(INDEX(Data!GK:GK,$B49)=0,#N/A,INDEX(Data!GK:GK,$B49)-Data!GK$2+INDEX($A49:DE49,,MAX(ISNUMBER($D49:DE49)*COLUMN($D49:DE49))))</f>
        <v>#N/A</v>
      </c>
      <c r="DG49" s="2" t="e">
        <f t="array" ref="DG49">IF(INDEX(Data!GL:GL,$B49)=0,#N/A,INDEX(Data!GL:GL,$B49)-Data!GL$2+INDEX($A49:DF49,,MAX(ISNUMBER($D49:DF49)*COLUMN($D49:DF49))))</f>
        <v>#N/A</v>
      </c>
      <c r="DH49" s="2" t="e">
        <f t="array" ref="DH49">IF(INDEX(Data!GM:GM,$B49)=0,#N/A,INDEX(Data!GM:GM,$B49)-Data!GM$2+INDEX($A49:DG49,,MAX(ISNUMBER($D49:DG49)*COLUMN($D49:DG49))))</f>
        <v>#N/A</v>
      </c>
      <c r="DI49" s="2" t="e">
        <f t="array" ref="DI49">IF(INDEX(Data!GN:GN,$B49)=0,#N/A,INDEX(Data!GN:GN,$B49)-Data!GN$2+INDEX($A49:DH49,,MAX(ISNUMBER($D49:DH49)*COLUMN($D49:DH49))))</f>
        <v>#N/A</v>
      </c>
      <c r="DJ49" s="2" t="e">
        <f t="array" ref="DJ49">IF(INDEX(Data!GO:GO,$B49)=0,#N/A,INDEX(Data!GO:GO,$B49)-Data!GO$2+INDEX($A49:DI49,,MAX(ISNUMBER($D49:DI49)*COLUMN($D49:DI49))))</f>
        <v>#N/A</v>
      </c>
      <c r="DK49" s="2" t="e">
        <f t="array" ref="DK49">IF(INDEX(Data!GP:GP,$B49)=0,#N/A,INDEX(Data!GP:GP,$B49)-Data!GP$2+INDEX($A49:DJ49,,MAX(ISNUMBER($D49:DJ49)*COLUMN($D49:DJ49))))</f>
        <v>#N/A</v>
      </c>
      <c r="DL49" s="2" t="e">
        <f t="array" ref="DL49">IF(INDEX(Data!GQ:GQ,$B49)=0,#N/A,INDEX(Data!GQ:GQ,$B49)-Data!GQ$2+INDEX($A49:DK49,,MAX(ISNUMBER($D49:DK49)*COLUMN($D49:DK49))))</f>
        <v>#N/A</v>
      </c>
      <c r="DM49" s="2" t="e">
        <f t="array" ref="DM49">IF(INDEX(Data!GR:GR,$B49)=0,#N/A,INDEX(Data!GR:GR,$B49)-Data!GR$2+INDEX($A49:DL49,,MAX(ISNUMBER($D49:DL49)*COLUMN($D49:DL49))))</f>
        <v>#N/A</v>
      </c>
      <c r="DN49" s="2" t="e">
        <f t="array" ref="DN49">IF(INDEX(Data!GS:GS,$B49)=0,#N/A,INDEX(Data!GS:GS,$B49)-Data!GS$2+INDEX($A49:DM49,,MAX(ISNUMBER($D49:DM49)*COLUMN($D49:DM49))))</f>
        <v>#N/A</v>
      </c>
      <c r="DO49" s="2" t="e">
        <f t="array" ref="DO49">IF(INDEX(Data!GT:GT,$B49)=0,#N/A,INDEX(Data!GT:GT,$B49)-Data!GT$2+INDEX($A49:DN49,,MAX(ISNUMBER($D49:DN49)*COLUMN($D49:DN49))))</f>
        <v>#N/A</v>
      </c>
      <c r="DP49" s="2" t="e">
        <f t="array" ref="DP49">IF(INDEX(Data!GU:GU,$B49)=0,#N/A,INDEX(Data!GU:GU,$B49)-Data!GU$2+INDEX($A49:DO49,,MAX(ISNUMBER($D49:DO49)*COLUMN($D49:DO49))))</f>
        <v>#N/A</v>
      </c>
      <c r="DQ49" s="2" t="e">
        <f t="array" ref="DQ49">IF(INDEX(Data!GV:GV,$B49)=0,#N/A,INDEX(Data!GV:GV,$B49)-Data!GV$2+INDEX($A49:DP49,,MAX(ISNUMBER($D49:DP49)*COLUMN($D49:DP49))))</f>
        <v>#N/A</v>
      </c>
      <c r="DR49" s="2" t="e">
        <f t="array" ref="DR49">IF(INDEX(Data!GW:GW,$B49)=0,#N/A,INDEX(Data!GW:GW,$B49)-Data!GW$2+INDEX($A49:DQ49,,MAX(ISNUMBER($D49:DQ49)*COLUMN($D49:DQ49))))</f>
        <v>#N/A</v>
      </c>
      <c r="DS49" s="2" t="e">
        <f t="array" ref="DS49">IF(INDEX(Data!GX:GX,$B49)=0,#N/A,INDEX(Data!GX:GX,$B49)-Data!GX$2+INDEX($A49:DR49,,MAX(ISNUMBER($D49:DR49)*COLUMN($D49:DR49))))</f>
        <v>#N/A</v>
      </c>
      <c r="DT49" s="2" t="e">
        <f t="array" ref="DT49">IF(INDEX(Data!GY:GY,$B49)=0,#N/A,INDEX(Data!GY:GY,$B49)-Data!GY$2+INDEX($A49:DS49,,MAX(ISNUMBER($D49:DS49)*COLUMN($D49:DS49))))</f>
        <v>#N/A</v>
      </c>
      <c r="DU49" s="2" t="e">
        <f t="array" ref="DU49">IF(INDEX(Data!GZ:GZ,$B49)=0,#N/A,INDEX(Data!GZ:GZ,$B49)-Data!GZ$2+INDEX($A49:DT49,,MAX(ISNUMBER($D49:DT49)*COLUMN($D49:DT49))))</f>
        <v>#N/A</v>
      </c>
      <c r="DV49" s="2" t="e">
        <f t="array" ref="DV49">IF(INDEX(Data!HA:HA,$B49)=0,#N/A,INDEX(Data!HA:HA,$B49)-Data!HA$2+INDEX($A49:DU49,,MAX(ISNUMBER($D49:DU49)*COLUMN($D49:DU49))))</f>
        <v>#N/A</v>
      </c>
      <c r="DW49" s="2" t="e">
        <f t="array" ref="DW49">IF(INDEX(Data!HB:HB,$B49)=0,#N/A,INDEX(Data!HB:HB,$B49)-Data!HB$2+INDEX($A49:DV49,,MAX(ISNUMBER($D49:DV49)*COLUMN($D49:DV49))))</f>
        <v>#N/A</v>
      </c>
      <c r="DX49" s="2" t="e">
        <f t="array" ref="DX49">IF(INDEX(Data!HC:HC,$B49)=0,#N/A,INDEX(Data!HC:HC,$B49)-Data!HC$2+INDEX($A49:DW49,,MAX(ISNUMBER($D49:DW49)*COLUMN($D49:DW49))))</f>
        <v>#N/A</v>
      </c>
      <c r="DY49" s="2" t="e">
        <f t="array" ref="DY49">IF(INDEX(Data!HD:HD,$B49)=0,#N/A,INDEX(Data!HD:HD,$B49)-Data!HD$2+INDEX($A49:DX49,,MAX(ISNUMBER($D49:DX49)*COLUMN($D49:DX49))))</f>
        <v>#N/A</v>
      </c>
      <c r="DZ49" s="2" t="e">
        <f t="array" ref="DZ49">IF(INDEX(Data!HE:HE,$B49)=0,#N/A,INDEX(Data!HE:HE,$B49)-Data!HE$2+INDEX($A49:DY49,,MAX(ISNUMBER($D49:DY49)*COLUMN($D49:DY49))))</f>
        <v>#N/A</v>
      </c>
      <c r="EA49" s="2" t="e">
        <f t="array" ref="EA49">IF(INDEX(Data!HF:HF,$B49)=0,#N/A,INDEX(Data!HF:HF,$B49)-Data!HF$2+INDEX($A49:DZ49,,MAX(ISNUMBER($D49:DZ49)*COLUMN($D49:DZ49))))</f>
        <v>#N/A</v>
      </c>
      <c r="EB49" s="2" t="e">
        <f t="array" ref="EB49">IF(INDEX(Data!HG:HG,$B49)=0,#N/A,INDEX(Data!HG:HG,$B49)-Data!HG$2+INDEX($A49:EA49,,MAX(ISNUMBER($D49:EA49)*COLUMN($D49:EA49))))</f>
        <v>#N/A</v>
      </c>
      <c r="EC49" s="2" t="e">
        <f t="array" ref="EC49">IF(INDEX(Data!HH:HH,$B49)=0,#N/A,INDEX(Data!HH:HH,$B49)-Data!HH$2+INDEX($A49:EB49,,MAX(ISNUMBER($D49:EB49)*COLUMN($D49:EB49))))</f>
        <v>#N/A</v>
      </c>
      <c r="ED49" s="2" t="e">
        <f t="array" ref="ED49">IF(INDEX(Data!HI:HI,$B49)=0,#N/A,INDEX(Data!HI:HI,$B49)-Data!HI$2+INDEX($A49:EC49,,MAX(ISNUMBER($D49:EC49)*COLUMN($D49:EC49))))</f>
        <v>#N/A</v>
      </c>
      <c r="EE49" s="2" t="e">
        <f t="array" ref="EE49">IF(INDEX(Data!HJ:HJ,$B49)=0,#N/A,INDEX(Data!HJ:HJ,$B49)-Data!HJ$2+INDEX($A49:ED49,,MAX(ISNUMBER($D49:ED49)*COLUMN($D49:ED49))))</f>
        <v>#N/A</v>
      </c>
      <c r="EF49" s="2" t="e">
        <f t="array" ref="EF49">IF(INDEX(Data!HK:HK,$B49)=0,#N/A,INDEX(Data!HK:HK,$B49)-Data!HK$2+INDEX($A49:EE49,,MAX(ISNUMBER($D49:EE49)*COLUMN($D49:EE49))))</f>
        <v>#N/A</v>
      </c>
      <c r="EG49" s="2" t="e">
        <f t="array" ref="EG49">IF(INDEX(Data!HL:HL,$B49)=0,#N/A,INDEX(Data!HL:HL,$B49)-Data!HL$2+INDEX($A49:EF49,,MAX(ISNUMBER($D49:EF49)*COLUMN($D49:EF49))))</f>
        <v>#N/A</v>
      </c>
      <c r="EH49" s="2" t="e">
        <f t="array" ref="EH49">IF(INDEX(Data!HM:HM,$B49)=0,#N/A,INDEX(Data!HM:HM,$B49)-Data!HM$2+INDEX($A49:EG49,,MAX(ISNUMBER($D49:EG49)*COLUMN($D49:EG49))))</f>
        <v>#N/A</v>
      </c>
      <c r="EI49" s="2" t="e">
        <f t="array" ref="EI49">IF(INDEX(Data!HN:HN,$B49)=0,#N/A,INDEX(Data!HN:HN,$B49)-Data!HN$2+INDEX($A49:EH49,,MAX(ISNUMBER($D49:EH49)*COLUMN($D49:EH49))))</f>
        <v>#N/A</v>
      </c>
    </row>
    <row r="50" spans="1:139" x14ac:dyDescent="0.25">
      <c r="A50" s="2">
        <f>Data!CG125</f>
        <v>0</v>
      </c>
      <c r="B50" s="2" t="e">
        <f>MATCH(A50,Data!CG:CG,0)</f>
        <v>#N/A</v>
      </c>
      <c r="C50" s="2" t="e">
        <f ca="1">COUNTIF(OFFSET(Data!$CJ$1:$EZ$78,B50-1,0,1),"&gt;0")</f>
        <v>#N/A</v>
      </c>
      <c r="D50" s="2">
        <v>0</v>
      </c>
      <c r="E50" s="2" t="e">
        <f t="array" ref="E50">IF(INDEX(Data!CJ:CJ,$B50)=0,#N/A,INDEX(Data!CJ:CJ,$B50)-Data!CJ$2+INDEX($A50:D50,,MAX(ISNUMBER($D50:D50)*COLUMN($D50:D50))))</f>
        <v>#N/A</v>
      </c>
      <c r="F50" s="2" t="e">
        <f t="array" ref="F50">IF(INDEX(Data!CK:CK,$B50)=0,#N/A,INDEX(Data!CK:CK,$B50)-Data!CK$2+INDEX($A50:E50,,MAX(ISNUMBER($D50:E50)*COLUMN($D50:E50))))</f>
        <v>#N/A</v>
      </c>
      <c r="G50" s="2" t="e">
        <f t="array" ref="G50">IF(INDEX(Data!CL:CL,$B50)=0,#N/A,INDEX(Data!CL:CL,$B50)-Data!CL$2+INDEX($A50:F50,,MAX(ISNUMBER($D50:F50)*COLUMN($D50:F50))))</f>
        <v>#N/A</v>
      </c>
      <c r="H50" s="2" t="e">
        <f t="array" ref="H50">IF(INDEX(Data!CM:CM,$B50)=0,#N/A,INDEX(Data!CM:CM,$B50)-Data!CM$2+INDEX($A50:G50,,MAX(ISNUMBER($D50:G50)*COLUMN($D50:G50))))</f>
        <v>#N/A</v>
      </c>
      <c r="I50" s="2" t="e">
        <f t="array" ref="I50">IF(INDEX(Data!CN:CN,$B50)=0,#N/A,INDEX(Data!CN:CN,$B50)-Data!CN$2+INDEX($A50:H50,,MAX(ISNUMBER($D50:H50)*COLUMN($D50:H50))))</f>
        <v>#N/A</v>
      </c>
      <c r="J50" s="2" t="e">
        <f t="array" ref="J50">IF(INDEX(Data!CO:CO,$B50)=0,#N/A,INDEX(Data!CO:CO,$B50)-Data!CO$2+INDEX($A50:I50,,MAX(ISNUMBER($D50:I50)*COLUMN($D50:I50))))</f>
        <v>#N/A</v>
      </c>
      <c r="K50" s="2" t="e">
        <f t="array" ref="K50">IF(INDEX(Data!CP:CP,$B50)=0,#N/A,INDEX(Data!CP:CP,$B50)-Data!CP$2+INDEX($A50:J50,,MAX(ISNUMBER($D50:J50)*COLUMN($D50:J50))))</f>
        <v>#N/A</v>
      </c>
      <c r="L50" s="2" t="e">
        <f t="array" ref="L50">IF(INDEX(Data!CQ:CQ,$B50)=0,#N/A,INDEX(Data!CQ:CQ,$B50)-Data!CQ$2+INDEX($A50:K50,,MAX(ISNUMBER($D50:K50)*COLUMN($D50:K50))))</f>
        <v>#N/A</v>
      </c>
      <c r="M50" s="2" t="e">
        <f t="array" ref="M50">IF(INDEX(Data!CR:CR,$B50)=0,#N/A,INDEX(Data!CR:CR,$B50)-Data!CR$2+INDEX($A50:L50,,MAX(ISNUMBER($D50:L50)*COLUMN($D50:L50))))</f>
        <v>#N/A</v>
      </c>
      <c r="N50" s="2" t="e">
        <f t="array" ref="N50">IF(INDEX(Data!CS:CS,$B50)=0,#N/A,INDEX(Data!CS:CS,$B50)-Data!CS$2+INDEX($A50:M50,,MAX(ISNUMBER($D50:M50)*COLUMN($D50:M50))))</f>
        <v>#N/A</v>
      </c>
      <c r="O50" s="2" t="e">
        <f t="array" ref="O50">IF(INDEX(Data!CT:CT,$B50)=0,#N/A,INDEX(Data!CT:CT,$B50)-Data!CT$2+INDEX($A50:N50,,MAX(ISNUMBER($D50:N50)*COLUMN($D50:N50))))</f>
        <v>#N/A</v>
      </c>
      <c r="P50" s="2" t="e">
        <f t="array" ref="P50">IF(INDEX(Data!CU:CU,$B50)=0,#N/A,INDEX(Data!CU:CU,$B50)-Data!CU$2+INDEX($A50:O50,,MAX(ISNUMBER($D50:O50)*COLUMN($D50:O50))))</f>
        <v>#N/A</v>
      </c>
      <c r="Q50" s="2" t="e">
        <f t="array" ref="Q50">IF(INDEX(Data!CV:CV,$B50)=0,#N/A,INDEX(Data!CV:CV,$B50)-Data!CV$2+INDEX($A50:P50,,MAX(ISNUMBER($D50:P50)*COLUMN($D50:P50))))</f>
        <v>#N/A</v>
      </c>
      <c r="R50" s="2" t="e">
        <f t="array" ref="R50">IF(INDEX(Data!CW:CW,$B50)=0,#N/A,INDEX(Data!CW:CW,$B50)-Data!CW$2+INDEX($A50:Q50,,MAX(ISNUMBER($D50:Q50)*COLUMN($D50:Q50))))</f>
        <v>#N/A</v>
      </c>
      <c r="S50" s="2" t="e">
        <f t="array" ref="S50">IF(INDEX(Data!CX:CX,$B50)=0,#N/A,INDEX(Data!CX:CX,$B50)-Data!CX$2+INDEX($A50:R50,,MAX(ISNUMBER($D50:R50)*COLUMN($D50:R50))))</f>
        <v>#N/A</v>
      </c>
      <c r="T50" s="2" t="e">
        <f t="array" ref="T50">IF(INDEX(Data!CY:CY,$B50)=0,#N/A,INDEX(Data!CY:CY,$B50)-Data!CY$2+INDEX($A50:S50,,MAX(ISNUMBER($D50:S50)*COLUMN($D50:S50))))</f>
        <v>#N/A</v>
      </c>
      <c r="U50" s="2" t="e">
        <f t="array" ref="U50">IF(INDEX(Data!CZ:CZ,$B50)=0,#N/A,INDEX(Data!CZ:CZ,$B50)-Data!CZ$2+INDEX($A50:T50,,MAX(ISNUMBER($D50:T50)*COLUMN($D50:T50))))</f>
        <v>#N/A</v>
      </c>
      <c r="V50" s="2" t="e">
        <f t="array" ref="V50">IF(INDEX(Data!DA:DA,$B50)=0,#N/A,INDEX(Data!DA:DA,$B50)-Data!DA$2+INDEX($A50:U50,,MAX(ISNUMBER($D50:U50)*COLUMN($D50:U50))))</f>
        <v>#N/A</v>
      </c>
      <c r="W50" s="2" t="e">
        <f t="array" ref="W50">IF(INDEX(Data!DB:DB,$B50)=0,#N/A,INDEX(Data!DB:DB,$B50)-Data!DB$2+INDEX($A50:V50,,MAX(ISNUMBER($D50:V50)*COLUMN($D50:V50))))</f>
        <v>#N/A</v>
      </c>
      <c r="X50" s="2" t="e">
        <f t="array" ref="X50">IF(INDEX(Data!DC:DC,$B50)=0,#N/A,INDEX(Data!DC:DC,$B50)-Data!DC$2+INDEX($A50:W50,,MAX(ISNUMBER($D50:W50)*COLUMN($D50:W50))))</f>
        <v>#N/A</v>
      </c>
      <c r="Y50" s="2" t="e">
        <f t="array" ref="Y50">IF(INDEX(Data!DD:DD,$B50)=0,#N/A,INDEX(Data!DD:DD,$B50)-Data!DD$2+INDEX($A50:X50,,MAX(ISNUMBER($D50:X50)*COLUMN($D50:X50))))</f>
        <v>#N/A</v>
      </c>
      <c r="Z50" s="2" t="e">
        <f t="array" ref="Z50">IF(INDEX(Data!DE:DE,$B50)=0,#N/A,INDEX(Data!DE:DE,$B50)-Data!DE$2+INDEX($A50:Y50,,MAX(ISNUMBER($D50:Y50)*COLUMN($D50:Y50))))</f>
        <v>#N/A</v>
      </c>
      <c r="AA50" s="2" t="e">
        <f t="array" ref="AA50">IF(INDEX(Data!DF:DF,$B50)=0,#N/A,INDEX(Data!DF:DF,$B50)-Data!DF$2+INDEX($A50:Z50,,MAX(ISNUMBER($D50:Z50)*COLUMN($D50:Z50))))</f>
        <v>#N/A</v>
      </c>
      <c r="AB50" s="2" t="e">
        <f t="array" ref="AB50">IF(INDEX(Data!DG:DG,$B50)=0,#N/A,INDEX(Data!DG:DG,$B50)-Data!DG$2+INDEX($A50:AA50,,MAX(ISNUMBER($D50:AA50)*COLUMN($D50:AA50))))</f>
        <v>#N/A</v>
      </c>
      <c r="AC50" s="2" t="e">
        <f t="array" ref="AC50">IF(INDEX(Data!DH:DH,$B50)=0,#N/A,INDEX(Data!DH:DH,$B50)-Data!DH$2+INDEX($A50:AB50,,MAX(ISNUMBER($D50:AB50)*COLUMN($D50:AB50))))</f>
        <v>#N/A</v>
      </c>
      <c r="AD50" s="2" t="e">
        <f t="array" ref="AD50">IF(INDEX(Data!DI:DI,$B50)=0,#N/A,INDEX(Data!DI:DI,$B50)-Data!DI$2+INDEX($A50:AC50,,MAX(ISNUMBER($D50:AC50)*COLUMN($D50:AC50))))</f>
        <v>#N/A</v>
      </c>
      <c r="AE50" s="2" t="e">
        <f t="array" ref="AE50">IF(INDEX(Data!DJ:DJ,$B50)=0,#N/A,INDEX(Data!DJ:DJ,$B50)-Data!DJ$2+INDEX($A50:AD50,,MAX(ISNUMBER($D50:AD50)*COLUMN($D50:AD50))))</f>
        <v>#N/A</v>
      </c>
      <c r="AF50" s="2" t="e">
        <f t="array" ref="AF50">IF(INDEX(Data!DK:DK,$B50)=0,#N/A,INDEX(Data!DK:DK,$B50)-Data!DK$2+INDEX($A50:AE50,,MAX(ISNUMBER($D50:AE50)*COLUMN($D50:AE50))))</f>
        <v>#N/A</v>
      </c>
      <c r="AG50" s="2" t="e">
        <f t="array" ref="AG50">IF(INDEX(Data!DL:DL,$B50)=0,#N/A,INDEX(Data!DL:DL,$B50)-Data!DL$2+INDEX($A50:AF50,,MAX(ISNUMBER($D50:AF50)*COLUMN($D50:AF50))))</f>
        <v>#N/A</v>
      </c>
      <c r="AH50" s="2" t="e">
        <f t="array" ref="AH50">IF(INDEX(Data!DM:DM,$B50)=0,#N/A,INDEX(Data!DM:DM,$B50)-Data!DM$2+INDEX($A50:AG50,,MAX(ISNUMBER($D50:AG50)*COLUMN($D50:AG50))))</f>
        <v>#N/A</v>
      </c>
      <c r="AI50" s="2" t="e">
        <f t="array" ref="AI50">IF(INDEX(Data!DN:DN,$B50)=0,#N/A,INDEX(Data!DN:DN,$B50)-Data!DN$2+INDEX($A50:AH50,,MAX(ISNUMBER($D50:AH50)*COLUMN($D50:AH50))))</f>
        <v>#N/A</v>
      </c>
      <c r="AJ50" s="2" t="e">
        <f t="array" ref="AJ50">IF(INDEX(Data!DO:DO,$B50)=0,#N/A,INDEX(Data!DO:DO,$B50)-Data!DO$2+INDEX($A50:AI50,,MAX(ISNUMBER($D50:AI50)*COLUMN($D50:AI50))))</f>
        <v>#N/A</v>
      </c>
      <c r="AK50" s="2" t="e">
        <f t="array" ref="AK50">IF(INDEX(Data!DP:DP,$B50)=0,#N/A,INDEX(Data!DP:DP,$B50)-Data!DP$2+INDEX($A50:AJ50,,MAX(ISNUMBER($D50:AJ50)*COLUMN($D50:AJ50))))</f>
        <v>#N/A</v>
      </c>
      <c r="AL50" s="2" t="e">
        <f t="array" ref="AL50">IF(INDEX(Data!DQ:DQ,$B50)=0,#N/A,INDEX(Data!DQ:DQ,$B50)-Data!DQ$2+INDEX($A50:AK50,,MAX(ISNUMBER($D50:AK50)*COLUMN($D50:AK50))))</f>
        <v>#N/A</v>
      </c>
      <c r="AM50" s="2" t="e">
        <f t="array" ref="AM50">IF(INDEX(Data!DR:DR,$B50)=0,#N/A,INDEX(Data!DR:DR,$B50)-Data!DR$2+INDEX($A50:AL50,,MAX(ISNUMBER($D50:AL50)*COLUMN($D50:AL50))))</f>
        <v>#N/A</v>
      </c>
      <c r="AN50" s="2" t="e">
        <f t="array" ref="AN50">IF(INDEX(Data!DS:DS,$B50)=0,#N/A,INDEX(Data!DS:DS,$B50)-Data!DS$2+INDEX($A50:AM50,,MAX(ISNUMBER($D50:AM50)*COLUMN($D50:AM50))))</f>
        <v>#N/A</v>
      </c>
      <c r="AO50" s="2" t="e">
        <f t="array" ref="AO50">IF(INDEX(Data!DT:DT,$B50)=0,#N/A,INDEX(Data!DT:DT,$B50)-Data!DT$2+INDEX($A50:AN50,,MAX(ISNUMBER($D50:AN50)*COLUMN($D50:AN50))))</f>
        <v>#N/A</v>
      </c>
      <c r="AP50" s="2" t="e">
        <f t="array" ref="AP50">IF(INDEX(Data!DU:DU,$B50)=0,#N/A,INDEX(Data!DU:DU,$B50)-Data!DU$2+INDEX($A50:AO50,,MAX(ISNUMBER($D50:AO50)*COLUMN($D50:AO50))))</f>
        <v>#N/A</v>
      </c>
      <c r="AQ50" s="2" t="e">
        <f t="array" ref="AQ50">IF(INDEX(Data!DV:DV,$B50)=0,#N/A,INDEX(Data!DV:DV,$B50)-Data!DV$2+INDEX($A50:AP50,,MAX(ISNUMBER($D50:AP50)*COLUMN($D50:AP50))))</f>
        <v>#N/A</v>
      </c>
      <c r="AR50" s="2" t="e">
        <f t="array" ref="AR50">IF(INDEX(Data!DW:DW,$B50)=0,#N/A,INDEX(Data!DW:DW,$B50)-Data!DW$2+INDEX($A50:AQ50,,MAX(ISNUMBER($D50:AQ50)*COLUMN($D50:AQ50))))</f>
        <v>#N/A</v>
      </c>
      <c r="AS50" s="2" t="e">
        <f t="array" ref="AS50">IF(INDEX(Data!DX:DX,$B50)=0,#N/A,INDEX(Data!DX:DX,$B50)-Data!DX$2+INDEX($A50:AR50,,MAX(ISNUMBER($D50:AR50)*COLUMN($D50:AR50))))</f>
        <v>#N/A</v>
      </c>
      <c r="AT50" s="2" t="e">
        <f t="array" ref="AT50">IF(INDEX(Data!DY:DY,$B50)=0,#N/A,INDEX(Data!DY:DY,$B50)-Data!DY$2+INDEX($A50:AS50,,MAX(ISNUMBER($D50:AS50)*COLUMN($D50:AS50))))</f>
        <v>#N/A</v>
      </c>
      <c r="AU50" s="2" t="e">
        <f t="array" ref="AU50">IF(INDEX(Data!DZ:DZ,$B50)=0,#N/A,INDEX(Data!DZ:DZ,$B50)-Data!DZ$2+INDEX($A50:AT50,,MAX(ISNUMBER($D50:AT50)*COLUMN($D50:AT50))))</f>
        <v>#N/A</v>
      </c>
      <c r="AV50" s="2" t="e">
        <f t="array" ref="AV50">IF(INDEX(Data!EA:EA,$B50)=0,#N/A,INDEX(Data!EA:EA,$B50)-Data!EA$2+INDEX($A50:AU50,,MAX(ISNUMBER($D50:AU50)*COLUMN($D50:AU50))))</f>
        <v>#N/A</v>
      </c>
      <c r="AW50" s="2" t="e">
        <f t="array" ref="AW50">IF(INDEX(Data!EB:EB,$B50)=0,#N/A,INDEX(Data!EB:EB,$B50)-Data!EB$2+INDEX($A50:AV50,,MAX(ISNUMBER($D50:AV50)*COLUMN($D50:AV50))))</f>
        <v>#N/A</v>
      </c>
      <c r="AX50" s="2" t="e">
        <f t="array" ref="AX50">IF(INDEX(Data!EC:EC,$B50)=0,#N/A,INDEX(Data!EC:EC,$B50)-Data!EC$2+INDEX($A50:AW50,,MAX(ISNUMBER($D50:AW50)*COLUMN($D50:AW50))))</f>
        <v>#N/A</v>
      </c>
      <c r="AY50" s="2" t="e">
        <f t="array" ref="AY50">IF(INDEX(Data!ED:ED,$B50)=0,#N/A,INDEX(Data!ED:ED,$B50)-Data!ED$2+INDEX($A50:AX50,,MAX(ISNUMBER($D50:AX50)*COLUMN($D50:AX50))))</f>
        <v>#N/A</v>
      </c>
      <c r="AZ50" s="2" t="e">
        <f t="array" ref="AZ50">IF(INDEX(Data!EE:EE,$B50)=0,#N/A,INDEX(Data!EE:EE,$B50)-Data!EE$2+INDEX($A50:AY50,,MAX(ISNUMBER($D50:AY50)*COLUMN($D50:AY50))))</f>
        <v>#N/A</v>
      </c>
      <c r="BA50" s="2" t="e">
        <f t="array" ref="BA50">IF(INDEX(Data!EF:EF,$B50)=0,#N/A,INDEX(Data!EF:EF,$B50)-Data!EF$2+INDEX($A50:AZ50,,MAX(ISNUMBER($D50:AZ50)*COLUMN($D50:AZ50))))</f>
        <v>#N/A</v>
      </c>
      <c r="BB50" s="2" t="e">
        <f t="array" ref="BB50">IF(INDEX(Data!EG:EG,$B50)=0,#N/A,INDEX(Data!EG:EG,$B50)-Data!EG$2+INDEX($A50:BA50,,MAX(ISNUMBER($D50:BA50)*COLUMN($D50:BA50))))</f>
        <v>#N/A</v>
      </c>
      <c r="BC50" s="2" t="e">
        <f t="array" ref="BC50">IF(INDEX(Data!EH:EH,$B50)=0,#N/A,INDEX(Data!EH:EH,$B50)-Data!EH$2+INDEX($A50:BB50,,MAX(ISNUMBER($D50:BB50)*COLUMN($D50:BB50))))</f>
        <v>#N/A</v>
      </c>
      <c r="BD50" s="2" t="e">
        <f t="array" ref="BD50">IF(INDEX(Data!EI:EI,$B50)=0,#N/A,INDEX(Data!EI:EI,$B50)-Data!EI$2+INDEX($A50:BC50,,MAX(ISNUMBER($D50:BC50)*COLUMN($D50:BC50))))</f>
        <v>#N/A</v>
      </c>
      <c r="BE50" s="2" t="e">
        <f t="array" ref="BE50">IF(INDEX(Data!EJ:EJ,$B50)=0,#N/A,INDEX(Data!EJ:EJ,$B50)-Data!EJ$2+INDEX($A50:BD50,,MAX(ISNUMBER($D50:BD50)*COLUMN($D50:BD50))))</f>
        <v>#N/A</v>
      </c>
      <c r="BF50" s="2" t="e">
        <f t="array" ref="BF50">IF(INDEX(Data!EK:EK,$B50)=0,#N/A,INDEX(Data!EK:EK,$B50)-Data!EK$2+INDEX($A50:BE50,,MAX(ISNUMBER($D50:BE50)*COLUMN($D50:BE50))))</f>
        <v>#N/A</v>
      </c>
      <c r="BG50" s="2" t="e">
        <f t="array" ref="BG50">IF(INDEX(Data!EL:EL,$B50)=0,#N/A,INDEX(Data!EL:EL,$B50)-Data!EL$2+INDEX($A50:BF50,,MAX(ISNUMBER($D50:BF50)*COLUMN($D50:BF50))))</f>
        <v>#N/A</v>
      </c>
      <c r="BH50" s="2" t="e">
        <f t="array" ref="BH50">IF(INDEX(Data!EM:EM,$B50)=0,#N/A,INDEX(Data!EM:EM,$B50)-Data!EM$2+INDEX($A50:BG50,,MAX(ISNUMBER($D50:BG50)*COLUMN($D50:BG50))))</f>
        <v>#N/A</v>
      </c>
      <c r="BI50" s="2" t="e">
        <f t="array" ref="BI50">IF(INDEX(Data!EN:EN,$B50)=0,#N/A,INDEX(Data!EN:EN,$B50)-Data!EN$2+INDEX($A50:BH50,,MAX(ISNUMBER($D50:BH50)*COLUMN($D50:BH50))))</f>
        <v>#N/A</v>
      </c>
      <c r="BJ50" s="2" t="e">
        <f t="array" ref="BJ50">IF(INDEX(Data!EO:EO,$B50)=0,#N/A,INDEX(Data!EO:EO,$B50)-Data!EO$2+INDEX($A50:BI50,,MAX(ISNUMBER($D50:BI50)*COLUMN($D50:BI50))))</f>
        <v>#N/A</v>
      </c>
      <c r="BK50" s="2" t="e">
        <f t="array" ref="BK50">IF(INDEX(Data!EP:EP,$B50)=0,#N/A,INDEX(Data!EP:EP,$B50)-Data!EP$2+INDEX($A50:BJ50,,MAX(ISNUMBER($D50:BJ50)*COLUMN($D50:BJ50))))</f>
        <v>#N/A</v>
      </c>
      <c r="BL50" s="2" t="e">
        <f t="array" ref="BL50">IF(INDEX(Data!EQ:EQ,$B50)=0,#N/A,INDEX(Data!EQ:EQ,$B50)-Data!EQ$2+INDEX($A50:BK50,,MAX(ISNUMBER($D50:BK50)*COLUMN($D50:BK50))))</f>
        <v>#N/A</v>
      </c>
      <c r="BM50" s="2" t="e">
        <f t="array" ref="BM50">IF(INDEX(Data!ER:ER,$B50)=0,#N/A,INDEX(Data!ER:ER,$B50)-Data!ER$2+INDEX($A50:BL50,,MAX(ISNUMBER($D50:BL50)*COLUMN($D50:BL50))))</f>
        <v>#N/A</v>
      </c>
      <c r="BN50" s="2" t="e">
        <f t="array" ref="BN50">IF(INDEX(Data!ES:ES,$B50)=0,#N/A,INDEX(Data!ES:ES,$B50)-Data!ES$2+INDEX($A50:BM50,,MAX(ISNUMBER($D50:BM50)*COLUMN($D50:BM50))))</f>
        <v>#N/A</v>
      </c>
      <c r="BO50" s="2" t="e">
        <f t="array" ref="BO50">IF(INDEX(Data!ET:ET,$B50)=0,#N/A,INDEX(Data!ET:ET,$B50)-Data!ET$2+INDEX($A50:BN50,,MAX(ISNUMBER($D50:BN50)*COLUMN($D50:BN50))))</f>
        <v>#N/A</v>
      </c>
      <c r="BP50" s="2" t="e">
        <f t="array" ref="BP50">IF(INDEX(Data!EU:EU,$B50)=0,#N/A,INDEX(Data!EU:EU,$B50)-Data!EU$2+INDEX($A50:BO50,,MAX(ISNUMBER($D50:BO50)*COLUMN($D50:BO50))))</f>
        <v>#N/A</v>
      </c>
      <c r="BQ50" s="2" t="e">
        <f t="array" ref="BQ50">IF(INDEX(Data!EV:EV,$B50)=0,#N/A,INDEX(Data!EV:EV,$B50)-Data!EV$2+INDEX($A50:BP50,,MAX(ISNUMBER($D50:BP50)*COLUMN($D50:BP50))))</f>
        <v>#N/A</v>
      </c>
      <c r="BR50" s="2" t="e">
        <f t="array" ref="BR50">IF(INDEX(Data!EW:EW,$B50)=0,#N/A,INDEX(Data!EW:EW,$B50)-Data!EW$2+INDEX($A50:BQ50,,MAX(ISNUMBER($D50:BQ50)*COLUMN($D50:BQ50))))</f>
        <v>#N/A</v>
      </c>
      <c r="BS50" s="2" t="e">
        <f t="array" ref="BS50">IF(INDEX(Data!EX:EX,$B50)=0,#N/A,INDEX(Data!EX:EX,$B50)-Data!EX$2+INDEX($A50:BR50,,MAX(ISNUMBER($D50:BR50)*COLUMN($D50:BR50))))</f>
        <v>#N/A</v>
      </c>
      <c r="BT50" s="2" t="e">
        <f t="array" ref="BT50">IF(INDEX(Data!EY:EY,$B50)=0,#N/A,INDEX(Data!EY:EY,$B50)-Data!EY$2+INDEX($A50:BS50,,MAX(ISNUMBER($D50:BS50)*COLUMN($D50:BS50))))</f>
        <v>#N/A</v>
      </c>
      <c r="BU50" s="2" t="e">
        <f t="array" ref="BU50">IF(INDEX(Data!EZ:EZ,$B50)=0,#N/A,INDEX(Data!EZ:EZ,$B50)-Data!EZ$2+INDEX($A50:BT50,,MAX(ISNUMBER($D50:BT50)*COLUMN($D50:BT50))))</f>
        <v>#N/A</v>
      </c>
      <c r="BV50" s="2" t="e">
        <f t="array" ref="BV50">IF(INDEX(Data!FA:FA,$B50)=0,#N/A,INDEX(Data!FA:FA,$B50)-Data!FA$2+INDEX($A50:BU50,,MAX(ISNUMBER($D50:BU50)*COLUMN($D50:BU50))))</f>
        <v>#N/A</v>
      </c>
      <c r="BW50" s="2" t="e">
        <f t="array" ref="BW50">IF(INDEX(Data!FB:FB,$B50)=0,#N/A,INDEX(Data!FB:FB,$B50)-Data!FB$2+INDEX($A50:BV50,,MAX(ISNUMBER($D50:BV50)*COLUMN($D50:BV50))))</f>
        <v>#N/A</v>
      </c>
      <c r="BX50" s="2" t="e">
        <f t="array" ref="BX50">IF(INDEX(Data!FC:FC,$B50)=0,#N/A,INDEX(Data!FC:FC,$B50)-Data!FC$2+INDEX($A50:BW50,,MAX(ISNUMBER($D50:BW50)*COLUMN($D50:BW50))))</f>
        <v>#N/A</v>
      </c>
      <c r="BY50" s="2" t="e">
        <f t="array" ref="BY50">IF(INDEX(Data!FD:FD,$B50)=0,#N/A,INDEX(Data!FD:FD,$B50)-Data!FD$2+INDEX($A50:BX50,,MAX(ISNUMBER($D50:BX50)*COLUMN($D50:BX50))))</f>
        <v>#N/A</v>
      </c>
      <c r="BZ50" s="2" t="e">
        <f t="array" ref="BZ50">IF(INDEX(Data!FE:FE,$B50)=0,#N/A,INDEX(Data!FE:FE,$B50)-Data!FE$2+INDEX($A50:BY50,,MAX(ISNUMBER($D50:BY50)*COLUMN($D50:BY50))))</f>
        <v>#N/A</v>
      </c>
      <c r="CA50" s="2" t="e">
        <f t="array" ref="CA50">IF(INDEX(Data!FF:FF,$B50)=0,#N/A,INDEX(Data!FF:FF,$B50)-Data!FF$2+INDEX($A50:BZ50,,MAX(ISNUMBER($D50:BZ50)*COLUMN($D50:BZ50))))</f>
        <v>#N/A</v>
      </c>
      <c r="CB50" s="2" t="e">
        <f t="array" ref="CB50">IF(INDEX(Data!FG:FG,$B50)=0,#N/A,INDEX(Data!FG:FG,$B50)-Data!FG$2+INDEX($A50:CA50,,MAX(ISNUMBER($D50:CA50)*COLUMN($D50:CA50))))</f>
        <v>#N/A</v>
      </c>
      <c r="CC50" s="2" t="e">
        <f t="array" ref="CC50">IF(INDEX(Data!FH:FH,$B50)=0,#N/A,INDEX(Data!FH:FH,$B50)-Data!FH$2+INDEX($A50:CB50,,MAX(ISNUMBER($D50:CB50)*COLUMN($D50:CB50))))</f>
        <v>#N/A</v>
      </c>
      <c r="CD50" s="2" t="e">
        <f t="array" ref="CD50">IF(INDEX(Data!FI:FI,$B50)=0,#N/A,INDEX(Data!FI:FI,$B50)-Data!FI$2+INDEX($A50:CC50,,MAX(ISNUMBER($D50:CC50)*COLUMN($D50:CC50))))</f>
        <v>#N/A</v>
      </c>
      <c r="CE50" s="2" t="e">
        <f t="array" ref="CE50">IF(INDEX(Data!FJ:FJ,$B50)=0,#N/A,INDEX(Data!FJ:FJ,$B50)-Data!FJ$2+INDEX($A50:CD50,,MAX(ISNUMBER($D50:CD50)*COLUMN($D50:CD50))))</f>
        <v>#N/A</v>
      </c>
      <c r="CF50" s="2" t="e">
        <f t="array" ref="CF50">IF(INDEX(Data!FK:FK,$B50)=0,#N/A,INDEX(Data!FK:FK,$B50)-Data!FK$2+INDEX($A50:CE50,,MAX(ISNUMBER($D50:CE50)*COLUMN($D50:CE50))))</f>
        <v>#N/A</v>
      </c>
      <c r="CG50" s="2" t="e">
        <f t="array" ref="CG50">IF(INDEX(Data!FL:FL,$B50)=0,#N/A,INDEX(Data!FL:FL,$B50)-Data!FL$2+INDEX($A50:CF50,,MAX(ISNUMBER($D50:CF50)*COLUMN($D50:CF50))))</f>
        <v>#N/A</v>
      </c>
      <c r="CH50" s="2" t="e">
        <f t="array" ref="CH50">IF(INDEX(Data!FM:FM,$B50)=0,#N/A,INDEX(Data!FM:FM,$B50)-Data!FM$2+INDEX($A50:CG50,,MAX(ISNUMBER($D50:CG50)*COLUMN($D50:CG50))))</f>
        <v>#N/A</v>
      </c>
      <c r="CI50" s="2" t="e">
        <f t="array" ref="CI50">IF(INDEX(Data!FN:FN,$B50)=0,#N/A,INDEX(Data!FN:FN,$B50)-Data!FN$2+INDEX($A50:CH50,,MAX(ISNUMBER($D50:CH50)*COLUMN($D50:CH50))))</f>
        <v>#N/A</v>
      </c>
      <c r="CJ50" s="2" t="e">
        <f t="array" ref="CJ50">IF(INDEX(Data!FO:FO,$B50)=0,#N/A,INDEX(Data!FO:FO,$B50)-Data!FO$2+INDEX($A50:CI50,,MAX(ISNUMBER($D50:CI50)*COLUMN($D50:CI50))))</f>
        <v>#N/A</v>
      </c>
      <c r="CK50" s="2" t="e">
        <f t="array" ref="CK50">IF(INDEX(Data!FP:FP,$B50)=0,#N/A,INDEX(Data!FP:FP,$B50)-Data!FP$2+INDEX($A50:CJ50,,MAX(ISNUMBER($D50:CJ50)*COLUMN($D50:CJ50))))</f>
        <v>#N/A</v>
      </c>
      <c r="CL50" s="2" t="e">
        <f t="array" ref="CL50">IF(INDEX(Data!FQ:FQ,$B50)=0,#N/A,INDEX(Data!FQ:FQ,$B50)-Data!FQ$2+INDEX($A50:CK50,,MAX(ISNUMBER($D50:CK50)*COLUMN($D50:CK50))))</f>
        <v>#N/A</v>
      </c>
      <c r="CM50" s="2" t="e">
        <f t="array" ref="CM50">IF(INDEX(Data!FR:FR,$B50)=0,#N/A,INDEX(Data!FR:FR,$B50)-Data!FR$2+INDEX($A50:CL50,,MAX(ISNUMBER($D50:CL50)*COLUMN($D50:CL50))))</f>
        <v>#N/A</v>
      </c>
      <c r="CN50" s="2" t="e">
        <f t="array" ref="CN50">IF(INDEX(Data!FS:FS,$B50)=0,#N/A,INDEX(Data!FS:FS,$B50)-Data!FS$2+INDEX($A50:CM50,,MAX(ISNUMBER($D50:CM50)*COLUMN($D50:CM50))))</f>
        <v>#N/A</v>
      </c>
      <c r="CO50" s="2" t="e">
        <f t="array" ref="CO50">IF(INDEX(Data!FT:FT,$B50)=0,#N/A,INDEX(Data!FT:FT,$B50)-Data!FT$2+INDEX($A50:CN50,,MAX(ISNUMBER($D50:CN50)*COLUMN($D50:CN50))))</f>
        <v>#N/A</v>
      </c>
      <c r="CP50" s="2" t="e">
        <f t="array" ref="CP50">IF(INDEX(Data!FU:FU,$B50)=0,#N/A,INDEX(Data!FU:FU,$B50)-Data!FU$2+INDEX($A50:CO50,,MAX(ISNUMBER($D50:CO50)*COLUMN($D50:CO50))))</f>
        <v>#N/A</v>
      </c>
      <c r="CQ50" s="2" t="e">
        <f t="array" ref="CQ50">IF(INDEX(Data!FV:FV,$B50)=0,#N/A,INDEX(Data!FV:FV,$B50)-Data!FV$2+INDEX($A50:CP50,,MAX(ISNUMBER($D50:CP50)*COLUMN($D50:CP50))))</f>
        <v>#N/A</v>
      </c>
      <c r="CR50" s="2" t="e">
        <f t="array" ref="CR50">IF(INDEX(Data!FW:FW,$B50)=0,#N/A,INDEX(Data!FW:FW,$B50)-Data!FW$2+INDEX($A50:CQ50,,MAX(ISNUMBER($D50:CQ50)*COLUMN($D50:CQ50))))</f>
        <v>#N/A</v>
      </c>
      <c r="CS50" s="2" t="e">
        <f t="array" ref="CS50">IF(INDEX(Data!FX:FX,$B50)=0,#N/A,INDEX(Data!FX:FX,$B50)-Data!FX$2+INDEX($A50:CR50,,MAX(ISNUMBER($D50:CR50)*COLUMN($D50:CR50))))</f>
        <v>#N/A</v>
      </c>
      <c r="CT50" s="2" t="e">
        <f t="array" ref="CT50">IF(INDEX(Data!FY:FY,$B50)=0,#N/A,INDEX(Data!FY:FY,$B50)-Data!FY$2+INDEX($A50:CS50,,MAX(ISNUMBER($D50:CS50)*COLUMN($D50:CS50))))</f>
        <v>#N/A</v>
      </c>
      <c r="CU50" s="2" t="e">
        <f t="array" ref="CU50">IF(INDEX(Data!FZ:FZ,$B50)=0,#N/A,INDEX(Data!FZ:FZ,$B50)-Data!FZ$2+INDEX($A50:CT50,,MAX(ISNUMBER($D50:CT50)*COLUMN($D50:CT50))))</f>
        <v>#N/A</v>
      </c>
      <c r="CV50" s="2" t="e">
        <f t="array" ref="CV50">IF(INDEX(Data!GA:GA,$B50)=0,#N/A,INDEX(Data!GA:GA,$B50)-Data!GA$2+INDEX($A50:CU50,,MAX(ISNUMBER($D50:CU50)*COLUMN($D50:CU50))))</f>
        <v>#N/A</v>
      </c>
      <c r="CW50" s="2" t="e">
        <f t="array" ref="CW50">IF(INDEX(Data!GB:GB,$B50)=0,#N/A,INDEX(Data!GB:GB,$B50)-Data!GB$2+INDEX($A50:CV50,,MAX(ISNUMBER($D50:CV50)*COLUMN($D50:CV50))))</f>
        <v>#N/A</v>
      </c>
      <c r="CX50" s="2" t="e">
        <f t="array" ref="CX50">IF(INDEX(Data!GC:GC,$B50)=0,#N/A,INDEX(Data!GC:GC,$B50)-Data!GC$2+INDEX($A50:CW50,,MAX(ISNUMBER($D50:CW50)*COLUMN($D50:CW50))))</f>
        <v>#N/A</v>
      </c>
      <c r="CY50" s="2" t="e">
        <f t="array" ref="CY50">IF(INDEX(Data!GD:GD,$B50)=0,#N/A,INDEX(Data!GD:GD,$B50)-Data!GD$2+INDEX($A50:CX50,,MAX(ISNUMBER($D50:CX50)*COLUMN($D50:CX50))))</f>
        <v>#N/A</v>
      </c>
      <c r="CZ50" s="2" t="e">
        <f t="array" ref="CZ50">IF(INDEX(Data!GE:GE,$B50)=0,#N/A,INDEX(Data!GE:GE,$B50)-Data!GE$2+INDEX($A50:CY50,,MAX(ISNUMBER($D50:CY50)*COLUMN($D50:CY50))))</f>
        <v>#N/A</v>
      </c>
      <c r="DA50" s="2" t="e">
        <f t="array" ref="DA50">IF(INDEX(Data!GF:GF,$B50)=0,#N/A,INDEX(Data!GF:GF,$B50)-Data!GF$2+INDEX($A50:CZ50,,MAX(ISNUMBER($D50:CZ50)*COLUMN($D50:CZ50))))</f>
        <v>#N/A</v>
      </c>
      <c r="DB50" s="2" t="e">
        <f t="array" ref="DB50">IF(INDEX(Data!GG:GG,$B50)=0,#N/A,INDEX(Data!GG:GG,$B50)-Data!GG$2+INDEX($A50:DA50,,MAX(ISNUMBER($D50:DA50)*COLUMN($D50:DA50))))</f>
        <v>#N/A</v>
      </c>
      <c r="DC50" s="2" t="e">
        <f t="array" ref="DC50">IF(INDEX(Data!GH:GH,$B50)=0,#N/A,INDEX(Data!GH:GH,$B50)-Data!GH$2+INDEX($A50:DB50,,MAX(ISNUMBER($D50:DB50)*COLUMN($D50:DB50))))</f>
        <v>#N/A</v>
      </c>
      <c r="DD50" s="2" t="e">
        <f t="array" ref="DD50">IF(INDEX(Data!GI:GI,$B50)=0,#N/A,INDEX(Data!GI:GI,$B50)-Data!GI$2+INDEX($A50:DC50,,MAX(ISNUMBER($D50:DC50)*COLUMN($D50:DC50))))</f>
        <v>#N/A</v>
      </c>
      <c r="DE50" s="2" t="e">
        <f t="array" ref="DE50">IF(INDEX(Data!GJ:GJ,$B50)=0,#N/A,INDEX(Data!GJ:GJ,$B50)-Data!GJ$2+INDEX($A50:DD50,,MAX(ISNUMBER($D50:DD50)*COLUMN($D50:DD50))))</f>
        <v>#N/A</v>
      </c>
      <c r="DF50" s="2" t="e">
        <f t="array" ref="DF50">IF(INDEX(Data!GK:GK,$B50)=0,#N/A,INDEX(Data!GK:GK,$B50)-Data!GK$2+INDEX($A50:DE50,,MAX(ISNUMBER($D50:DE50)*COLUMN($D50:DE50))))</f>
        <v>#N/A</v>
      </c>
      <c r="DG50" s="2" t="e">
        <f t="array" ref="DG50">IF(INDEX(Data!GL:GL,$B50)=0,#N/A,INDEX(Data!GL:GL,$B50)-Data!GL$2+INDEX($A50:DF50,,MAX(ISNUMBER($D50:DF50)*COLUMN($D50:DF50))))</f>
        <v>#N/A</v>
      </c>
      <c r="DH50" s="2" t="e">
        <f t="array" ref="DH50">IF(INDEX(Data!GM:GM,$B50)=0,#N/A,INDEX(Data!GM:GM,$B50)-Data!GM$2+INDEX($A50:DG50,,MAX(ISNUMBER($D50:DG50)*COLUMN($D50:DG50))))</f>
        <v>#N/A</v>
      </c>
      <c r="DI50" s="2" t="e">
        <f t="array" ref="DI50">IF(INDEX(Data!GN:GN,$B50)=0,#N/A,INDEX(Data!GN:GN,$B50)-Data!GN$2+INDEX($A50:DH50,,MAX(ISNUMBER($D50:DH50)*COLUMN($D50:DH50))))</f>
        <v>#N/A</v>
      </c>
      <c r="DJ50" s="2" t="e">
        <f t="array" ref="DJ50">IF(INDEX(Data!GO:GO,$B50)=0,#N/A,INDEX(Data!GO:GO,$B50)-Data!GO$2+INDEX($A50:DI50,,MAX(ISNUMBER($D50:DI50)*COLUMN($D50:DI50))))</f>
        <v>#N/A</v>
      </c>
      <c r="DK50" s="2" t="e">
        <f t="array" ref="DK50">IF(INDEX(Data!GP:GP,$B50)=0,#N/A,INDEX(Data!GP:GP,$B50)-Data!GP$2+INDEX($A50:DJ50,,MAX(ISNUMBER($D50:DJ50)*COLUMN($D50:DJ50))))</f>
        <v>#N/A</v>
      </c>
      <c r="DL50" s="2" t="e">
        <f t="array" ref="DL50">IF(INDEX(Data!GQ:GQ,$B50)=0,#N/A,INDEX(Data!GQ:GQ,$B50)-Data!GQ$2+INDEX($A50:DK50,,MAX(ISNUMBER($D50:DK50)*COLUMN($D50:DK50))))</f>
        <v>#N/A</v>
      </c>
      <c r="DM50" s="2" t="e">
        <f t="array" ref="DM50">IF(INDEX(Data!GR:GR,$B50)=0,#N/A,INDEX(Data!GR:GR,$B50)-Data!GR$2+INDEX($A50:DL50,,MAX(ISNUMBER($D50:DL50)*COLUMN($D50:DL50))))</f>
        <v>#N/A</v>
      </c>
      <c r="DN50" s="2" t="e">
        <f t="array" ref="DN50">IF(INDEX(Data!GS:GS,$B50)=0,#N/A,INDEX(Data!GS:GS,$B50)-Data!GS$2+INDEX($A50:DM50,,MAX(ISNUMBER($D50:DM50)*COLUMN($D50:DM50))))</f>
        <v>#N/A</v>
      </c>
      <c r="DO50" s="2" t="e">
        <f t="array" ref="DO50">IF(INDEX(Data!GT:GT,$B50)=0,#N/A,INDEX(Data!GT:GT,$B50)-Data!GT$2+INDEX($A50:DN50,,MAX(ISNUMBER($D50:DN50)*COLUMN($D50:DN50))))</f>
        <v>#N/A</v>
      </c>
      <c r="DP50" s="2" t="e">
        <f t="array" ref="DP50">IF(INDEX(Data!GU:GU,$B50)=0,#N/A,INDEX(Data!GU:GU,$B50)-Data!GU$2+INDEX($A50:DO50,,MAX(ISNUMBER($D50:DO50)*COLUMN($D50:DO50))))</f>
        <v>#N/A</v>
      </c>
      <c r="DQ50" s="2" t="e">
        <f t="array" ref="DQ50">IF(INDEX(Data!GV:GV,$B50)=0,#N/A,INDEX(Data!GV:GV,$B50)-Data!GV$2+INDEX($A50:DP50,,MAX(ISNUMBER($D50:DP50)*COLUMN($D50:DP50))))</f>
        <v>#N/A</v>
      </c>
      <c r="DR50" s="2" t="e">
        <f t="array" ref="DR50">IF(INDEX(Data!GW:GW,$B50)=0,#N/A,INDEX(Data!GW:GW,$B50)-Data!GW$2+INDEX($A50:DQ50,,MAX(ISNUMBER($D50:DQ50)*COLUMN($D50:DQ50))))</f>
        <v>#N/A</v>
      </c>
      <c r="DS50" s="2" t="e">
        <f t="array" ref="DS50">IF(INDEX(Data!GX:GX,$B50)=0,#N/A,INDEX(Data!GX:GX,$B50)-Data!GX$2+INDEX($A50:DR50,,MAX(ISNUMBER($D50:DR50)*COLUMN($D50:DR50))))</f>
        <v>#N/A</v>
      </c>
      <c r="DT50" s="2" t="e">
        <f t="array" ref="DT50">IF(INDEX(Data!GY:GY,$B50)=0,#N/A,INDEX(Data!GY:GY,$B50)-Data!GY$2+INDEX($A50:DS50,,MAX(ISNUMBER($D50:DS50)*COLUMN($D50:DS50))))</f>
        <v>#N/A</v>
      </c>
      <c r="DU50" s="2" t="e">
        <f t="array" ref="DU50">IF(INDEX(Data!GZ:GZ,$B50)=0,#N/A,INDEX(Data!GZ:GZ,$B50)-Data!GZ$2+INDEX($A50:DT50,,MAX(ISNUMBER($D50:DT50)*COLUMN($D50:DT50))))</f>
        <v>#N/A</v>
      </c>
      <c r="DV50" s="2" t="e">
        <f t="array" ref="DV50">IF(INDEX(Data!HA:HA,$B50)=0,#N/A,INDEX(Data!HA:HA,$B50)-Data!HA$2+INDEX($A50:DU50,,MAX(ISNUMBER($D50:DU50)*COLUMN($D50:DU50))))</f>
        <v>#N/A</v>
      </c>
      <c r="DW50" s="2" t="e">
        <f t="array" ref="DW50">IF(INDEX(Data!HB:HB,$B50)=0,#N/A,INDEX(Data!HB:HB,$B50)-Data!HB$2+INDEX($A50:DV50,,MAX(ISNUMBER($D50:DV50)*COLUMN($D50:DV50))))</f>
        <v>#N/A</v>
      </c>
      <c r="DX50" s="2" t="e">
        <f t="array" ref="DX50">IF(INDEX(Data!HC:HC,$B50)=0,#N/A,INDEX(Data!HC:HC,$B50)-Data!HC$2+INDEX($A50:DW50,,MAX(ISNUMBER($D50:DW50)*COLUMN($D50:DW50))))</f>
        <v>#N/A</v>
      </c>
      <c r="DY50" s="2" t="e">
        <f t="array" ref="DY50">IF(INDEX(Data!HD:HD,$B50)=0,#N/A,INDEX(Data!HD:HD,$B50)-Data!HD$2+INDEX($A50:DX50,,MAX(ISNUMBER($D50:DX50)*COLUMN($D50:DX50))))</f>
        <v>#N/A</v>
      </c>
      <c r="DZ50" s="2" t="e">
        <f t="array" ref="DZ50">IF(INDEX(Data!HE:HE,$B50)=0,#N/A,INDEX(Data!HE:HE,$B50)-Data!HE$2+INDEX($A50:DY50,,MAX(ISNUMBER($D50:DY50)*COLUMN($D50:DY50))))</f>
        <v>#N/A</v>
      </c>
      <c r="EA50" s="2" t="e">
        <f t="array" ref="EA50">IF(INDEX(Data!HF:HF,$B50)=0,#N/A,INDEX(Data!HF:HF,$B50)-Data!HF$2+INDEX($A50:DZ50,,MAX(ISNUMBER($D50:DZ50)*COLUMN($D50:DZ50))))</f>
        <v>#N/A</v>
      </c>
      <c r="EB50" s="2" t="e">
        <f t="array" ref="EB50">IF(INDEX(Data!HG:HG,$B50)=0,#N/A,INDEX(Data!HG:HG,$B50)-Data!HG$2+INDEX($A50:EA50,,MAX(ISNUMBER($D50:EA50)*COLUMN($D50:EA50))))</f>
        <v>#N/A</v>
      </c>
      <c r="EC50" s="2" t="e">
        <f t="array" ref="EC50">IF(INDEX(Data!HH:HH,$B50)=0,#N/A,INDEX(Data!HH:HH,$B50)-Data!HH$2+INDEX($A50:EB50,,MAX(ISNUMBER($D50:EB50)*COLUMN($D50:EB50))))</f>
        <v>#N/A</v>
      </c>
      <c r="ED50" s="2" t="e">
        <f t="array" ref="ED50">IF(INDEX(Data!HI:HI,$B50)=0,#N/A,INDEX(Data!HI:HI,$B50)-Data!HI$2+INDEX($A50:EC50,,MAX(ISNUMBER($D50:EC50)*COLUMN($D50:EC50))))</f>
        <v>#N/A</v>
      </c>
      <c r="EE50" s="2" t="e">
        <f t="array" ref="EE50">IF(INDEX(Data!HJ:HJ,$B50)=0,#N/A,INDEX(Data!HJ:HJ,$B50)-Data!HJ$2+INDEX($A50:ED50,,MAX(ISNUMBER($D50:ED50)*COLUMN($D50:ED50))))</f>
        <v>#N/A</v>
      </c>
      <c r="EF50" s="2" t="e">
        <f t="array" ref="EF50">IF(INDEX(Data!HK:HK,$B50)=0,#N/A,INDEX(Data!HK:HK,$B50)-Data!HK$2+INDEX($A50:EE50,,MAX(ISNUMBER($D50:EE50)*COLUMN($D50:EE50))))</f>
        <v>#N/A</v>
      </c>
      <c r="EG50" s="2" t="e">
        <f t="array" ref="EG50">IF(INDEX(Data!HL:HL,$B50)=0,#N/A,INDEX(Data!HL:HL,$B50)-Data!HL$2+INDEX($A50:EF50,,MAX(ISNUMBER($D50:EF50)*COLUMN($D50:EF50))))</f>
        <v>#N/A</v>
      </c>
      <c r="EH50" s="2" t="e">
        <f t="array" ref="EH50">IF(INDEX(Data!HM:HM,$B50)=0,#N/A,INDEX(Data!HM:HM,$B50)-Data!HM$2+INDEX($A50:EG50,,MAX(ISNUMBER($D50:EG50)*COLUMN($D50:EG50))))</f>
        <v>#N/A</v>
      </c>
      <c r="EI50" s="2" t="e">
        <f t="array" ref="EI50">IF(INDEX(Data!HN:HN,$B50)=0,#N/A,INDEX(Data!HN:HN,$B50)-Data!HN$2+INDEX($A50:EH50,,MAX(ISNUMBER($D50:EH50)*COLUMN($D50:EH50))))</f>
        <v>#N/A</v>
      </c>
    </row>
    <row r="51" spans="1:139" x14ac:dyDescent="0.25">
      <c r="A51" s="2">
        <f>Data!CG126</f>
        <v>0</v>
      </c>
      <c r="B51" s="2" t="e">
        <f>MATCH(A51,Data!CG:CG,0)</f>
        <v>#N/A</v>
      </c>
      <c r="C51" s="2" t="e">
        <f ca="1">COUNTIF(OFFSET(Data!$CJ$1:$EZ$78,B51-1,0,1),"&gt;0")</f>
        <v>#N/A</v>
      </c>
      <c r="D51" s="2">
        <v>0</v>
      </c>
      <c r="E51" s="2" t="e">
        <f t="array" ref="E51">IF(INDEX(Data!CJ:CJ,$B51)=0,#N/A,INDEX(Data!CJ:CJ,$B51)-Data!CJ$2+INDEX($A51:D51,,MAX(ISNUMBER($D51:D51)*COLUMN($D51:D51))))</f>
        <v>#N/A</v>
      </c>
      <c r="F51" s="2" t="e">
        <f t="array" ref="F51">IF(INDEX(Data!CK:CK,$B51)=0,#N/A,INDEX(Data!CK:CK,$B51)-Data!CK$2+INDEX($A51:E51,,MAX(ISNUMBER($D51:E51)*COLUMN($D51:E51))))</f>
        <v>#N/A</v>
      </c>
      <c r="G51" s="2" t="e">
        <f t="array" ref="G51">IF(INDEX(Data!CL:CL,$B51)=0,#N/A,INDEX(Data!CL:CL,$B51)-Data!CL$2+INDEX($A51:F51,,MAX(ISNUMBER($D51:F51)*COLUMN($D51:F51))))</f>
        <v>#N/A</v>
      </c>
      <c r="H51" s="2" t="e">
        <f t="array" ref="H51">IF(INDEX(Data!CM:CM,$B51)=0,#N/A,INDEX(Data!CM:CM,$B51)-Data!CM$2+INDEX($A51:G51,,MAX(ISNUMBER($D51:G51)*COLUMN($D51:G51))))</f>
        <v>#N/A</v>
      </c>
      <c r="I51" s="2" t="e">
        <f t="array" ref="I51">IF(INDEX(Data!CN:CN,$B51)=0,#N/A,INDEX(Data!CN:CN,$B51)-Data!CN$2+INDEX($A51:H51,,MAX(ISNUMBER($D51:H51)*COLUMN($D51:H51))))</f>
        <v>#N/A</v>
      </c>
      <c r="J51" s="2" t="e">
        <f t="array" ref="J51">IF(INDEX(Data!CO:CO,$B51)=0,#N/A,INDEX(Data!CO:CO,$B51)-Data!CO$2+INDEX($A51:I51,,MAX(ISNUMBER($D51:I51)*COLUMN($D51:I51))))</f>
        <v>#N/A</v>
      </c>
      <c r="K51" s="2" t="e">
        <f t="array" ref="K51">IF(INDEX(Data!CP:CP,$B51)=0,#N/A,INDEX(Data!CP:CP,$B51)-Data!CP$2+INDEX($A51:J51,,MAX(ISNUMBER($D51:J51)*COLUMN($D51:J51))))</f>
        <v>#N/A</v>
      </c>
      <c r="L51" s="2" t="e">
        <f t="array" ref="L51">IF(INDEX(Data!CQ:CQ,$B51)=0,#N/A,INDEX(Data!CQ:CQ,$B51)-Data!CQ$2+INDEX($A51:K51,,MAX(ISNUMBER($D51:K51)*COLUMN($D51:K51))))</f>
        <v>#N/A</v>
      </c>
      <c r="M51" s="2" t="e">
        <f t="array" ref="M51">IF(INDEX(Data!CR:CR,$B51)=0,#N/A,INDEX(Data!CR:CR,$B51)-Data!CR$2+INDEX($A51:L51,,MAX(ISNUMBER($D51:L51)*COLUMN($D51:L51))))</f>
        <v>#N/A</v>
      </c>
      <c r="N51" s="2" t="e">
        <f t="array" ref="N51">IF(INDEX(Data!CS:CS,$B51)=0,#N/A,INDEX(Data!CS:CS,$B51)-Data!CS$2+INDEX($A51:M51,,MAX(ISNUMBER($D51:M51)*COLUMN($D51:M51))))</f>
        <v>#N/A</v>
      </c>
      <c r="O51" s="2" t="e">
        <f t="array" ref="O51">IF(INDEX(Data!CT:CT,$B51)=0,#N/A,INDEX(Data!CT:CT,$B51)-Data!CT$2+INDEX($A51:N51,,MAX(ISNUMBER($D51:N51)*COLUMN($D51:N51))))</f>
        <v>#N/A</v>
      </c>
      <c r="P51" s="2" t="e">
        <f t="array" ref="P51">IF(INDEX(Data!CU:CU,$B51)=0,#N/A,INDEX(Data!CU:CU,$B51)-Data!CU$2+INDEX($A51:O51,,MAX(ISNUMBER($D51:O51)*COLUMN($D51:O51))))</f>
        <v>#N/A</v>
      </c>
      <c r="Q51" s="2" t="e">
        <f t="array" ref="Q51">IF(INDEX(Data!CV:CV,$B51)=0,#N/A,INDEX(Data!CV:CV,$B51)-Data!CV$2+INDEX($A51:P51,,MAX(ISNUMBER($D51:P51)*COLUMN($D51:P51))))</f>
        <v>#N/A</v>
      </c>
      <c r="R51" s="2" t="e">
        <f t="array" ref="R51">IF(INDEX(Data!CW:CW,$B51)=0,#N/A,INDEX(Data!CW:CW,$B51)-Data!CW$2+INDEX($A51:Q51,,MAX(ISNUMBER($D51:Q51)*COLUMN($D51:Q51))))</f>
        <v>#N/A</v>
      </c>
      <c r="S51" s="2" t="e">
        <f t="array" ref="S51">IF(INDEX(Data!CX:CX,$B51)=0,#N/A,INDEX(Data!CX:CX,$B51)-Data!CX$2+INDEX($A51:R51,,MAX(ISNUMBER($D51:R51)*COLUMN($D51:R51))))</f>
        <v>#N/A</v>
      </c>
      <c r="T51" s="2" t="e">
        <f t="array" ref="T51">IF(INDEX(Data!CY:CY,$B51)=0,#N/A,INDEX(Data!CY:CY,$B51)-Data!CY$2+INDEX($A51:S51,,MAX(ISNUMBER($D51:S51)*COLUMN($D51:S51))))</f>
        <v>#N/A</v>
      </c>
      <c r="U51" s="2" t="e">
        <f t="array" ref="U51">IF(INDEX(Data!CZ:CZ,$B51)=0,#N/A,INDEX(Data!CZ:CZ,$B51)-Data!CZ$2+INDEX($A51:T51,,MAX(ISNUMBER($D51:T51)*COLUMN($D51:T51))))</f>
        <v>#N/A</v>
      </c>
      <c r="V51" s="2" t="e">
        <f t="array" ref="V51">IF(INDEX(Data!DA:DA,$B51)=0,#N/A,INDEX(Data!DA:DA,$B51)-Data!DA$2+INDEX($A51:U51,,MAX(ISNUMBER($D51:U51)*COLUMN($D51:U51))))</f>
        <v>#N/A</v>
      </c>
      <c r="W51" s="2" t="e">
        <f t="array" ref="W51">IF(INDEX(Data!DB:DB,$B51)=0,#N/A,INDEX(Data!DB:DB,$B51)-Data!DB$2+INDEX($A51:V51,,MAX(ISNUMBER($D51:V51)*COLUMN($D51:V51))))</f>
        <v>#N/A</v>
      </c>
      <c r="X51" s="2" t="e">
        <f t="array" ref="X51">IF(INDEX(Data!DC:DC,$B51)=0,#N/A,INDEX(Data!DC:DC,$B51)-Data!DC$2+INDEX($A51:W51,,MAX(ISNUMBER($D51:W51)*COLUMN($D51:W51))))</f>
        <v>#N/A</v>
      </c>
      <c r="Y51" s="2" t="e">
        <f t="array" ref="Y51">IF(INDEX(Data!DD:DD,$B51)=0,#N/A,INDEX(Data!DD:DD,$B51)-Data!DD$2+INDEX($A51:X51,,MAX(ISNUMBER($D51:X51)*COLUMN($D51:X51))))</f>
        <v>#N/A</v>
      </c>
      <c r="Z51" s="2" t="e">
        <f t="array" ref="Z51">IF(INDEX(Data!DE:DE,$B51)=0,#N/A,INDEX(Data!DE:DE,$B51)-Data!DE$2+INDEX($A51:Y51,,MAX(ISNUMBER($D51:Y51)*COLUMN($D51:Y51))))</f>
        <v>#N/A</v>
      </c>
      <c r="AA51" s="2" t="e">
        <f t="array" ref="AA51">IF(INDEX(Data!DF:DF,$B51)=0,#N/A,INDEX(Data!DF:DF,$B51)-Data!DF$2+INDEX($A51:Z51,,MAX(ISNUMBER($D51:Z51)*COLUMN($D51:Z51))))</f>
        <v>#N/A</v>
      </c>
      <c r="AB51" s="2" t="e">
        <f t="array" ref="AB51">IF(INDEX(Data!DG:DG,$B51)=0,#N/A,INDEX(Data!DG:DG,$B51)-Data!DG$2+INDEX($A51:AA51,,MAX(ISNUMBER($D51:AA51)*COLUMN($D51:AA51))))</f>
        <v>#N/A</v>
      </c>
      <c r="AC51" s="2" t="e">
        <f t="array" ref="AC51">IF(INDEX(Data!DH:DH,$B51)=0,#N/A,INDEX(Data!DH:DH,$B51)-Data!DH$2+INDEX($A51:AB51,,MAX(ISNUMBER($D51:AB51)*COLUMN($D51:AB51))))</f>
        <v>#N/A</v>
      </c>
      <c r="AD51" s="2" t="e">
        <f t="array" ref="AD51">IF(INDEX(Data!DI:DI,$B51)=0,#N/A,INDEX(Data!DI:DI,$B51)-Data!DI$2+INDEX($A51:AC51,,MAX(ISNUMBER($D51:AC51)*COLUMN($D51:AC51))))</f>
        <v>#N/A</v>
      </c>
      <c r="AE51" s="2" t="e">
        <f t="array" ref="AE51">IF(INDEX(Data!DJ:DJ,$B51)=0,#N/A,INDEX(Data!DJ:DJ,$B51)-Data!DJ$2+INDEX($A51:AD51,,MAX(ISNUMBER($D51:AD51)*COLUMN($D51:AD51))))</f>
        <v>#N/A</v>
      </c>
      <c r="AF51" s="2" t="e">
        <f t="array" ref="AF51">IF(INDEX(Data!DK:DK,$B51)=0,#N/A,INDEX(Data!DK:DK,$B51)-Data!DK$2+INDEX($A51:AE51,,MAX(ISNUMBER($D51:AE51)*COLUMN($D51:AE51))))</f>
        <v>#N/A</v>
      </c>
      <c r="AG51" s="2" t="e">
        <f t="array" ref="AG51">IF(INDEX(Data!DL:DL,$B51)=0,#N/A,INDEX(Data!DL:DL,$B51)-Data!DL$2+INDEX($A51:AF51,,MAX(ISNUMBER($D51:AF51)*COLUMN($D51:AF51))))</f>
        <v>#N/A</v>
      </c>
      <c r="AH51" s="2" t="e">
        <f t="array" ref="AH51">IF(INDEX(Data!DM:DM,$B51)=0,#N/A,INDEX(Data!DM:DM,$B51)-Data!DM$2+INDEX($A51:AG51,,MAX(ISNUMBER($D51:AG51)*COLUMN($D51:AG51))))</f>
        <v>#N/A</v>
      </c>
      <c r="AI51" s="2" t="e">
        <f t="array" ref="AI51">IF(INDEX(Data!DN:DN,$B51)=0,#N/A,INDEX(Data!DN:DN,$B51)-Data!DN$2+INDEX($A51:AH51,,MAX(ISNUMBER($D51:AH51)*COLUMN($D51:AH51))))</f>
        <v>#N/A</v>
      </c>
      <c r="AJ51" s="2" t="e">
        <f t="array" ref="AJ51">IF(INDEX(Data!DO:DO,$B51)=0,#N/A,INDEX(Data!DO:DO,$B51)-Data!DO$2+INDEX($A51:AI51,,MAX(ISNUMBER($D51:AI51)*COLUMN($D51:AI51))))</f>
        <v>#N/A</v>
      </c>
      <c r="AK51" s="2" t="e">
        <f t="array" ref="AK51">IF(INDEX(Data!DP:DP,$B51)=0,#N/A,INDEX(Data!DP:DP,$B51)-Data!DP$2+INDEX($A51:AJ51,,MAX(ISNUMBER($D51:AJ51)*COLUMN($D51:AJ51))))</f>
        <v>#N/A</v>
      </c>
      <c r="AL51" s="2" t="e">
        <f t="array" ref="AL51">IF(INDEX(Data!DQ:DQ,$B51)=0,#N/A,INDEX(Data!DQ:DQ,$B51)-Data!DQ$2+INDEX($A51:AK51,,MAX(ISNUMBER($D51:AK51)*COLUMN($D51:AK51))))</f>
        <v>#N/A</v>
      </c>
      <c r="AM51" s="2" t="e">
        <f t="array" ref="AM51">IF(INDEX(Data!DR:DR,$B51)=0,#N/A,INDEX(Data!DR:DR,$B51)-Data!DR$2+INDEX($A51:AL51,,MAX(ISNUMBER($D51:AL51)*COLUMN($D51:AL51))))</f>
        <v>#N/A</v>
      </c>
      <c r="AN51" s="2" t="e">
        <f t="array" ref="AN51">IF(INDEX(Data!DS:DS,$B51)=0,#N/A,INDEX(Data!DS:DS,$B51)-Data!DS$2+INDEX($A51:AM51,,MAX(ISNUMBER($D51:AM51)*COLUMN($D51:AM51))))</f>
        <v>#N/A</v>
      </c>
      <c r="AO51" s="2" t="e">
        <f t="array" ref="AO51">IF(INDEX(Data!DT:DT,$B51)=0,#N/A,INDEX(Data!DT:DT,$B51)-Data!DT$2+INDEX($A51:AN51,,MAX(ISNUMBER($D51:AN51)*COLUMN($D51:AN51))))</f>
        <v>#N/A</v>
      </c>
      <c r="AP51" s="2" t="e">
        <f t="array" ref="AP51">IF(INDEX(Data!DU:DU,$B51)=0,#N/A,INDEX(Data!DU:DU,$B51)-Data!DU$2+INDEX($A51:AO51,,MAX(ISNUMBER($D51:AO51)*COLUMN($D51:AO51))))</f>
        <v>#N/A</v>
      </c>
      <c r="AQ51" s="2" t="e">
        <f t="array" ref="AQ51">IF(INDEX(Data!DV:DV,$B51)=0,#N/A,INDEX(Data!DV:DV,$B51)-Data!DV$2+INDEX($A51:AP51,,MAX(ISNUMBER($D51:AP51)*COLUMN($D51:AP51))))</f>
        <v>#N/A</v>
      </c>
      <c r="AR51" s="2" t="e">
        <f t="array" ref="AR51">IF(INDEX(Data!DW:DW,$B51)=0,#N/A,INDEX(Data!DW:DW,$B51)-Data!DW$2+INDEX($A51:AQ51,,MAX(ISNUMBER($D51:AQ51)*COLUMN($D51:AQ51))))</f>
        <v>#N/A</v>
      </c>
      <c r="AS51" s="2" t="e">
        <f t="array" ref="AS51">IF(INDEX(Data!DX:DX,$B51)=0,#N/A,INDEX(Data!DX:DX,$B51)-Data!DX$2+INDEX($A51:AR51,,MAX(ISNUMBER($D51:AR51)*COLUMN($D51:AR51))))</f>
        <v>#N/A</v>
      </c>
      <c r="AT51" s="2" t="e">
        <f t="array" ref="AT51">IF(INDEX(Data!DY:DY,$B51)=0,#N/A,INDEX(Data!DY:DY,$B51)-Data!DY$2+INDEX($A51:AS51,,MAX(ISNUMBER($D51:AS51)*COLUMN($D51:AS51))))</f>
        <v>#N/A</v>
      </c>
      <c r="AU51" s="2" t="e">
        <f t="array" ref="AU51">IF(INDEX(Data!DZ:DZ,$B51)=0,#N/A,INDEX(Data!DZ:DZ,$B51)-Data!DZ$2+INDEX($A51:AT51,,MAX(ISNUMBER($D51:AT51)*COLUMN($D51:AT51))))</f>
        <v>#N/A</v>
      </c>
      <c r="AV51" s="2" t="e">
        <f t="array" ref="AV51">IF(INDEX(Data!EA:EA,$B51)=0,#N/A,INDEX(Data!EA:EA,$B51)-Data!EA$2+INDEX($A51:AU51,,MAX(ISNUMBER($D51:AU51)*COLUMN($D51:AU51))))</f>
        <v>#N/A</v>
      </c>
      <c r="AW51" s="2" t="e">
        <f t="array" ref="AW51">IF(INDEX(Data!EB:EB,$B51)=0,#N/A,INDEX(Data!EB:EB,$B51)-Data!EB$2+INDEX($A51:AV51,,MAX(ISNUMBER($D51:AV51)*COLUMN($D51:AV51))))</f>
        <v>#N/A</v>
      </c>
      <c r="AX51" s="2" t="e">
        <f t="array" ref="AX51">IF(INDEX(Data!EC:EC,$B51)=0,#N/A,INDEX(Data!EC:EC,$B51)-Data!EC$2+INDEX($A51:AW51,,MAX(ISNUMBER($D51:AW51)*COLUMN($D51:AW51))))</f>
        <v>#N/A</v>
      </c>
      <c r="AY51" s="2" t="e">
        <f t="array" ref="AY51">IF(INDEX(Data!ED:ED,$B51)=0,#N/A,INDEX(Data!ED:ED,$B51)-Data!ED$2+INDEX($A51:AX51,,MAX(ISNUMBER($D51:AX51)*COLUMN($D51:AX51))))</f>
        <v>#N/A</v>
      </c>
      <c r="AZ51" s="2" t="e">
        <f t="array" ref="AZ51">IF(INDEX(Data!EE:EE,$B51)=0,#N/A,INDEX(Data!EE:EE,$B51)-Data!EE$2+INDEX($A51:AY51,,MAX(ISNUMBER($D51:AY51)*COLUMN($D51:AY51))))</f>
        <v>#N/A</v>
      </c>
      <c r="BA51" s="2" t="e">
        <f t="array" ref="BA51">IF(INDEX(Data!EF:EF,$B51)=0,#N/A,INDEX(Data!EF:EF,$B51)-Data!EF$2+INDEX($A51:AZ51,,MAX(ISNUMBER($D51:AZ51)*COLUMN($D51:AZ51))))</f>
        <v>#N/A</v>
      </c>
      <c r="BB51" s="2" t="e">
        <f t="array" ref="BB51">IF(INDEX(Data!EG:EG,$B51)=0,#N/A,INDEX(Data!EG:EG,$B51)-Data!EG$2+INDEX($A51:BA51,,MAX(ISNUMBER($D51:BA51)*COLUMN($D51:BA51))))</f>
        <v>#N/A</v>
      </c>
      <c r="BC51" s="2" t="e">
        <f t="array" ref="BC51">IF(INDEX(Data!EH:EH,$B51)=0,#N/A,INDEX(Data!EH:EH,$B51)-Data!EH$2+INDEX($A51:BB51,,MAX(ISNUMBER($D51:BB51)*COLUMN($D51:BB51))))</f>
        <v>#N/A</v>
      </c>
      <c r="BD51" s="2" t="e">
        <f t="array" ref="BD51">IF(INDEX(Data!EI:EI,$B51)=0,#N/A,INDEX(Data!EI:EI,$B51)-Data!EI$2+INDEX($A51:BC51,,MAX(ISNUMBER($D51:BC51)*COLUMN($D51:BC51))))</f>
        <v>#N/A</v>
      </c>
      <c r="BE51" s="2" t="e">
        <f t="array" ref="BE51">IF(INDEX(Data!EJ:EJ,$B51)=0,#N/A,INDEX(Data!EJ:EJ,$B51)-Data!EJ$2+INDEX($A51:BD51,,MAX(ISNUMBER($D51:BD51)*COLUMN($D51:BD51))))</f>
        <v>#N/A</v>
      </c>
      <c r="BF51" s="2" t="e">
        <f t="array" ref="BF51">IF(INDEX(Data!EK:EK,$B51)=0,#N/A,INDEX(Data!EK:EK,$B51)-Data!EK$2+INDEX($A51:BE51,,MAX(ISNUMBER($D51:BE51)*COLUMN($D51:BE51))))</f>
        <v>#N/A</v>
      </c>
      <c r="BG51" s="2" t="e">
        <f t="array" ref="BG51">IF(INDEX(Data!EL:EL,$B51)=0,#N/A,INDEX(Data!EL:EL,$B51)-Data!EL$2+INDEX($A51:BF51,,MAX(ISNUMBER($D51:BF51)*COLUMN($D51:BF51))))</f>
        <v>#N/A</v>
      </c>
      <c r="BH51" s="2" t="e">
        <f t="array" ref="BH51">IF(INDEX(Data!EM:EM,$B51)=0,#N/A,INDEX(Data!EM:EM,$B51)-Data!EM$2+INDEX($A51:BG51,,MAX(ISNUMBER($D51:BG51)*COLUMN($D51:BG51))))</f>
        <v>#N/A</v>
      </c>
      <c r="BI51" s="2" t="e">
        <f t="array" ref="BI51">IF(INDEX(Data!EN:EN,$B51)=0,#N/A,INDEX(Data!EN:EN,$B51)-Data!EN$2+INDEX($A51:BH51,,MAX(ISNUMBER($D51:BH51)*COLUMN($D51:BH51))))</f>
        <v>#N/A</v>
      </c>
      <c r="BJ51" s="2" t="e">
        <f t="array" ref="BJ51">IF(INDEX(Data!EO:EO,$B51)=0,#N/A,INDEX(Data!EO:EO,$B51)-Data!EO$2+INDEX($A51:BI51,,MAX(ISNUMBER($D51:BI51)*COLUMN($D51:BI51))))</f>
        <v>#N/A</v>
      </c>
      <c r="BK51" s="2" t="e">
        <f t="array" ref="BK51">IF(INDEX(Data!EP:EP,$B51)=0,#N/A,INDEX(Data!EP:EP,$B51)-Data!EP$2+INDEX($A51:BJ51,,MAX(ISNUMBER($D51:BJ51)*COLUMN($D51:BJ51))))</f>
        <v>#N/A</v>
      </c>
      <c r="BL51" s="2" t="e">
        <f t="array" ref="BL51">IF(INDEX(Data!EQ:EQ,$B51)=0,#N/A,INDEX(Data!EQ:EQ,$B51)-Data!EQ$2+INDEX($A51:BK51,,MAX(ISNUMBER($D51:BK51)*COLUMN($D51:BK51))))</f>
        <v>#N/A</v>
      </c>
      <c r="BM51" s="2" t="e">
        <f t="array" ref="BM51">IF(INDEX(Data!ER:ER,$B51)=0,#N/A,INDEX(Data!ER:ER,$B51)-Data!ER$2+INDEX($A51:BL51,,MAX(ISNUMBER($D51:BL51)*COLUMN($D51:BL51))))</f>
        <v>#N/A</v>
      </c>
      <c r="BN51" s="2" t="e">
        <f t="array" ref="BN51">IF(INDEX(Data!ES:ES,$B51)=0,#N/A,INDEX(Data!ES:ES,$B51)-Data!ES$2+INDEX($A51:BM51,,MAX(ISNUMBER($D51:BM51)*COLUMN($D51:BM51))))</f>
        <v>#N/A</v>
      </c>
      <c r="BO51" s="2" t="e">
        <f t="array" ref="BO51">IF(INDEX(Data!ET:ET,$B51)=0,#N/A,INDEX(Data!ET:ET,$B51)-Data!ET$2+INDEX($A51:BN51,,MAX(ISNUMBER($D51:BN51)*COLUMN($D51:BN51))))</f>
        <v>#N/A</v>
      </c>
      <c r="BP51" s="2" t="e">
        <f t="array" ref="BP51">IF(INDEX(Data!EU:EU,$B51)=0,#N/A,INDEX(Data!EU:EU,$B51)-Data!EU$2+INDEX($A51:BO51,,MAX(ISNUMBER($D51:BO51)*COLUMN($D51:BO51))))</f>
        <v>#N/A</v>
      </c>
      <c r="BQ51" s="2" t="e">
        <f t="array" ref="BQ51">IF(INDEX(Data!EV:EV,$B51)=0,#N/A,INDEX(Data!EV:EV,$B51)-Data!EV$2+INDEX($A51:BP51,,MAX(ISNUMBER($D51:BP51)*COLUMN($D51:BP51))))</f>
        <v>#N/A</v>
      </c>
      <c r="BR51" s="2" t="e">
        <f t="array" ref="BR51">IF(INDEX(Data!EW:EW,$B51)=0,#N/A,INDEX(Data!EW:EW,$B51)-Data!EW$2+INDEX($A51:BQ51,,MAX(ISNUMBER($D51:BQ51)*COLUMN($D51:BQ51))))</f>
        <v>#N/A</v>
      </c>
      <c r="BS51" s="2" t="e">
        <f t="array" ref="BS51">IF(INDEX(Data!EX:EX,$B51)=0,#N/A,INDEX(Data!EX:EX,$B51)-Data!EX$2+INDEX($A51:BR51,,MAX(ISNUMBER($D51:BR51)*COLUMN($D51:BR51))))</f>
        <v>#N/A</v>
      </c>
      <c r="BT51" s="2" t="e">
        <f t="array" ref="BT51">IF(INDEX(Data!EY:EY,$B51)=0,#N/A,INDEX(Data!EY:EY,$B51)-Data!EY$2+INDEX($A51:BS51,,MAX(ISNUMBER($D51:BS51)*COLUMN($D51:BS51))))</f>
        <v>#N/A</v>
      </c>
      <c r="BU51" s="2" t="e">
        <f t="array" ref="BU51">IF(INDEX(Data!EZ:EZ,$B51)=0,#N/A,INDEX(Data!EZ:EZ,$B51)-Data!EZ$2+INDEX($A51:BT51,,MAX(ISNUMBER($D51:BT51)*COLUMN($D51:BT51))))</f>
        <v>#N/A</v>
      </c>
      <c r="BV51" s="2" t="e">
        <f t="array" ref="BV51">IF(INDEX(Data!FA:FA,$B51)=0,#N/A,INDEX(Data!FA:FA,$B51)-Data!FA$2+INDEX($A51:BU51,,MAX(ISNUMBER($D51:BU51)*COLUMN($D51:BU51))))</f>
        <v>#N/A</v>
      </c>
      <c r="BW51" s="2" t="e">
        <f t="array" ref="BW51">IF(INDEX(Data!FB:FB,$B51)=0,#N/A,INDEX(Data!FB:FB,$B51)-Data!FB$2+INDEX($A51:BV51,,MAX(ISNUMBER($D51:BV51)*COLUMN($D51:BV51))))</f>
        <v>#N/A</v>
      </c>
      <c r="BX51" s="2" t="e">
        <f t="array" ref="BX51">IF(INDEX(Data!FC:FC,$B51)=0,#N/A,INDEX(Data!FC:FC,$B51)-Data!FC$2+INDEX($A51:BW51,,MAX(ISNUMBER($D51:BW51)*COLUMN($D51:BW51))))</f>
        <v>#N/A</v>
      </c>
      <c r="BY51" s="2" t="e">
        <f t="array" ref="BY51">IF(INDEX(Data!FD:FD,$B51)=0,#N/A,INDEX(Data!FD:FD,$B51)-Data!FD$2+INDEX($A51:BX51,,MAX(ISNUMBER($D51:BX51)*COLUMN($D51:BX51))))</f>
        <v>#N/A</v>
      </c>
      <c r="BZ51" s="2" t="e">
        <f t="array" ref="BZ51">IF(INDEX(Data!FE:FE,$B51)=0,#N/A,INDEX(Data!FE:FE,$B51)-Data!FE$2+INDEX($A51:BY51,,MAX(ISNUMBER($D51:BY51)*COLUMN($D51:BY51))))</f>
        <v>#N/A</v>
      </c>
      <c r="CA51" s="2" t="e">
        <f t="array" ref="CA51">IF(INDEX(Data!FF:FF,$B51)=0,#N/A,INDEX(Data!FF:FF,$B51)-Data!FF$2+INDEX($A51:BZ51,,MAX(ISNUMBER($D51:BZ51)*COLUMN($D51:BZ51))))</f>
        <v>#N/A</v>
      </c>
      <c r="CB51" s="2" t="e">
        <f t="array" ref="CB51">IF(INDEX(Data!FG:FG,$B51)=0,#N/A,INDEX(Data!FG:FG,$B51)-Data!FG$2+INDEX($A51:CA51,,MAX(ISNUMBER($D51:CA51)*COLUMN($D51:CA51))))</f>
        <v>#N/A</v>
      </c>
      <c r="CC51" s="2" t="e">
        <f t="array" ref="CC51">IF(INDEX(Data!FH:FH,$B51)=0,#N/A,INDEX(Data!FH:FH,$B51)-Data!FH$2+INDEX($A51:CB51,,MAX(ISNUMBER($D51:CB51)*COLUMN($D51:CB51))))</f>
        <v>#N/A</v>
      </c>
      <c r="CD51" s="2" t="e">
        <f t="array" ref="CD51">IF(INDEX(Data!FI:FI,$B51)=0,#N/A,INDEX(Data!FI:FI,$B51)-Data!FI$2+INDEX($A51:CC51,,MAX(ISNUMBER($D51:CC51)*COLUMN($D51:CC51))))</f>
        <v>#N/A</v>
      </c>
      <c r="CE51" s="2" t="e">
        <f t="array" ref="CE51">IF(INDEX(Data!FJ:FJ,$B51)=0,#N/A,INDEX(Data!FJ:FJ,$B51)-Data!FJ$2+INDEX($A51:CD51,,MAX(ISNUMBER($D51:CD51)*COLUMN($D51:CD51))))</f>
        <v>#N/A</v>
      </c>
      <c r="CF51" s="2" t="e">
        <f t="array" ref="CF51">IF(INDEX(Data!FK:FK,$B51)=0,#N/A,INDEX(Data!FK:FK,$B51)-Data!FK$2+INDEX($A51:CE51,,MAX(ISNUMBER($D51:CE51)*COLUMN($D51:CE51))))</f>
        <v>#N/A</v>
      </c>
      <c r="CG51" s="2" t="e">
        <f t="array" ref="CG51">IF(INDEX(Data!FL:FL,$B51)=0,#N/A,INDEX(Data!FL:FL,$B51)-Data!FL$2+INDEX($A51:CF51,,MAX(ISNUMBER($D51:CF51)*COLUMN($D51:CF51))))</f>
        <v>#N/A</v>
      </c>
      <c r="CH51" s="2" t="e">
        <f t="array" ref="CH51">IF(INDEX(Data!FM:FM,$B51)=0,#N/A,INDEX(Data!FM:FM,$B51)-Data!FM$2+INDEX($A51:CG51,,MAX(ISNUMBER($D51:CG51)*COLUMN($D51:CG51))))</f>
        <v>#N/A</v>
      </c>
      <c r="CI51" s="2" t="e">
        <f t="array" ref="CI51">IF(INDEX(Data!FN:FN,$B51)=0,#N/A,INDEX(Data!FN:FN,$B51)-Data!FN$2+INDEX($A51:CH51,,MAX(ISNUMBER($D51:CH51)*COLUMN($D51:CH51))))</f>
        <v>#N/A</v>
      </c>
      <c r="CJ51" s="2" t="e">
        <f t="array" ref="CJ51">IF(INDEX(Data!FO:FO,$B51)=0,#N/A,INDEX(Data!FO:FO,$B51)-Data!FO$2+INDEX($A51:CI51,,MAX(ISNUMBER($D51:CI51)*COLUMN($D51:CI51))))</f>
        <v>#N/A</v>
      </c>
      <c r="CK51" s="2" t="e">
        <f t="array" ref="CK51">IF(INDEX(Data!FP:FP,$B51)=0,#N/A,INDEX(Data!FP:FP,$B51)-Data!FP$2+INDEX($A51:CJ51,,MAX(ISNUMBER($D51:CJ51)*COLUMN($D51:CJ51))))</f>
        <v>#N/A</v>
      </c>
      <c r="CL51" s="2" t="e">
        <f t="array" ref="CL51">IF(INDEX(Data!FQ:FQ,$B51)=0,#N/A,INDEX(Data!FQ:FQ,$B51)-Data!FQ$2+INDEX($A51:CK51,,MAX(ISNUMBER($D51:CK51)*COLUMN($D51:CK51))))</f>
        <v>#N/A</v>
      </c>
      <c r="CM51" s="2" t="e">
        <f t="array" ref="CM51">IF(INDEX(Data!FR:FR,$B51)=0,#N/A,INDEX(Data!FR:FR,$B51)-Data!FR$2+INDEX($A51:CL51,,MAX(ISNUMBER($D51:CL51)*COLUMN($D51:CL51))))</f>
        <v>#N/A</v>
      </c>
      <c r="CN51" s="2" t="e">
        <f t="array" ref="CN51">IF(INDEX(Data!FS:FS,$B51)=0,#N/A,INDEX(Data!FS:FS,$B51)-Data!FS$2+INDEX($A51:CM51,,MAX(ISNUMBER($D51:CM51)*COLUMN($D51:CM51))))</f>
        <v>#N/A</v>
      </c>
      <c r="CO51" s="2" t="e">
        <f t="array" ref="CO51">IF(INDEX(Data!FT:FT,$B51)=0,#N/A,INDEX(Data!FT:FT,$B51)-Data!FT$2+INDEX($A51:CN51,,MAX(ISNUMBER($D51:CN51)*COLUMN($D51:CN51))))</f>
        <v>#N/A</v>
      </c>
      <c r="CP51" s="2" t="e">
        <f t="array" ref="CP51">IF(INDEX(Data!FU:FU,$B51)=0,#N/A,INDEX(Data!FU:FU,$B51)-Data!FU$2+INDEX($A51:CO51,,MAX(ISNUMBER($D51:CO51)*COLUMN($D51:CO51))))</f>
        <v>#N/A</v>
      </c>
      <c r="CQ51" s="2" t="e">
        <f t="array" ref="CQ51">IF(INDEX(Data!FV:FV,$B51)=0,#N/A,INDEX(Data!FV:FV,$B51)-Data!FV$2+INDEX($A51:CP51,,MAX(ISNUMBER($D51:CP51)*COLUMN($D51:CP51))))</f>
        <v>#N/A</v>
      </c>
      <c r="CR51" s="2" t="e">
        <f t="array" ref="CR51">IF(INDEX(Data!FW:FW,$B51)=0,#N/A,INDEX(Data!FW:FW,$B51)-Data!FW$2+INDEX($A51:CQ51,,MAX(ISNUMBER($D51:CQ51)*COLUMN($D51:CQ51))))</f>
        <v>#N/A</v>
      </c>
      <c r="CS51" s="2" t="e">
        <f t="array" ref="CS51">IF(INDEX(Data!FX:FX,$B51)=0,#N/A,INDEX(Data!FX:FX,$B51)-Data!FX$2+INDEX($A51:CR51,,MAX(ISNUMBER($D51:CR51)*COLUMN($D51:CR51))))</f>
        <v>#N/A</v>
      </c>
      <c r="CT51" s="2" t="e">
        <f t="array" ref="CT51">IF(INDEX(Data!FY:FY,$B51)=0,#N/A,INDEX(Data!FY:FY,$B51)-Data!FY$2+INDEX($A51:CS51,,MAX(ISNUMBER($D51:CS51)*COLUMN($D51:CS51))))</f>
        <v>#N/A</v>
      </c>
      <c r="CU51" s="2" t="e">
        <f t="array" ref="CU51">IF(INDEX(Data!FZ:FZ,$B51)=0,#N/A,INDEX(Data!FZ:FZ,$B51)-Data!FZ$2+INDEX($A51:CT51,,MAX(ISNUMBER($D51:CT51)*COLUMN($D51:CT51))))</f>
        <v>#N/A</v>
      </c>
      <c r="CV51" s="2" t="e">
        <f t="array" ref="CV51">IF(INDEX(Data!GA:GA,$B51)=0,#N/A,INDEX(Data!GA:GA,$B51)-Data!GA$2+INDEX($A51:CU51,,MAX(ISNUMBER($D51:CU51)*COLUMN($D51:CU51))))</f>
        <v>#N/A</v>
      </c>
      <c r="CW51" s="2" t="e">
        <f t="array" ref="CW51">IF(INDEX(Data!GB:GB,$B51)=0,#N/A,INDEX(Data!GB:GB,$B51)-Data!GB$2+INDEX($A51:CV51,,MAX(ISNUMBER($D51:CV51)*COLUMN($D51:CV51))))</f>
        <v>#N/A</v>
      </c>
      <c r="CX51" s="2" t="e">
        <f t="array" ref="CX51">IF(INDEX(Data!GC:GC,$B51)=0,#N/A,INDEX(Data!GC:GC,$B51)-Data!GC$2+INDEX($A51:CW51,,MAX(ISNUMBER($D51:CW51)*COLUMN($D51:CW51))))</f>
        <v>#N/A</v>
      </c>
      <c r="CY51" s="2" t="e">
        <f t="array" ref="CY51">IF(INDEX(Data!GD:GD,$B51)=0,#N/A,INDEX(Data!GD:GD,$B51)-Data!GD$2+INDEX($A51:CX51,,MAX(ISNUMBER($D51:CX51)*COLUMN($D51:CX51))))</f>
        <v>#N/A</v>
      </c>
      <c r="CZ51" s="2" t="e">
        <f t="array" ref="CZ51">IF(INDEX(Data!GE:GE,$B51)=0,#N/A,INDEX(Data!GE:GE,$B51)-Data!GE$2+INDEX($A51:CY51,,MAX(ISNUMBER($D51:CY51)*COLUMN($D51:CY51))))</f>
        <v>#N/A</v>
      </c>
      <c r="DA51" s="2" t="e">
        <f t="array" ref="DA51">IF(INDEX(Data!GF:GF,$B51)=0,#N/A,INDEX(Data!GF:GF,$B51)-Data!GF$2+INDEX($A51:CZ51,,MAX(ISNUMBER($D51:CZ51)*COLUMN($D51:CZ51))))</f>
        <v>#N/A</v>
      </c>
      <c r="DB51" s="2" t="e">
        <f t="array" ref="DB51">IF(INDEX(Data!GG:GG,$B51)=0,#N/A,INDEX(Data!GG:GG,$B51)-Data!GG$2+INDEX($A51:DA51,,MAX(ISNUMBER($D51:DA51)*COLUMN($D51:DA51))))</f>
        <v>#N/A</v>
      </c>
      <c r="DC51" s="2" t="e">
        <f t="array" ref="DC51">IF(INDEX(Data!GH:GH,$B51)=0,#N/A,INDEX(Data!GH:GH,$B51)-Data!GH$2+INDEX($A51:DB51,,MAX(ISNUMBER($D51:DB51)*COLUMN($D51:DB51))))</f>
        <v>#N/A</v>
      </c>
      <c r="DD51" s="2" t="e">
        <f t="array" ref="DD51">IF(INDEX(Data!GI:GI,$B51)=0,#N/A,INDEX(Data!GI:GI,$B51)-Data!GI$2+INDEX($A51:DC51,,MAX(ISNUMBER($D51:DC51)*COLUMN($D51:DC51))))</f>
        <v>#N/A</v>
      </c>
      <c r="DE51" s="2" t="e">
        <f t="array" ref="DE51">IF(INDEX(Data!GJ:GJ,$B51)=0,#N/A,INDEX(Data!GJ:GJ,$B51)-Data!GJ$2+INDEX($A51:DD51,,MAX(ISNUMBER($D51:DD51)*COLUMN($D51:DD51))))</f>
        <v>#N/A</v>
      </c>
      <c r="DF51" s="2" t="e">
        <f t="array" ref="DF51">IF(INDEX(Data!GK:GK,$B51)=0,#N/A,INDEX(Data!GK:GK,$B51)-Data!GK$2+INDEX($A51:DE51,,MAX(ISNUMBER($D51:DE51)*COLUMN($D51:DE51))))</f>
        <v>#N/A</v>
      </c>
      <c r="DG51" s="2" t="e">
        <f t="array" ref="DG51">IF(INDEX(Data!GL:GL,$B51)=0,#N/A,INDEX(Data!GL:GL,$B51)-Data!GL$2+INDEX($A51:DF51,,MAX(ISNUMBER($D51:DF51)*COLUMN($D51:DF51))))</f>
        <v>#N/A</v>
      </c>
      <c r="DH51" s="2" t="e">
        <f t="array" ref="DH51">IF(INDEX(Data!GM:GM,$B51)=0,#N/A,INDEX(Data!GM:GM,$B51)-Data!GM$2+INDEX($A51:DG51,,MAX(ISNUMBER($D51:DG51)*COLUMN($D51:DG51))))</f>
        <v>#N/A</v>
      </c>
      <c r="DI51" s="2" t="e">
        <f t="array" ref="DI51">IF(INDEX(Data!GN:GN,$B51)=0,#N/A,INDEX(Data!GN:GN,$B51)-Data!GN$2+INDEX($A51:DH51,,MAX(ISNUMBER($D51:DH51)*COLUMN($D51:DH51))))</f>
        <v>#N/A</v>
      </c>
      <c r="DJ51" s="2" t="e">
        <f t="array" ref="DJ51">IF(INDEX(Data!GO:GO,$B51)=0,#N/A,INDEX(Data!GO:GO,$B51)-Data!GO$2+INDEX($A51:DI51,,MAX(ISNUMBER($D51:DI51)*COLUMN($D51:DI51))))</f>
        <v>#N/A</v>
      </c>
      <c r="DK51" s="2" t="e">
        <f t="array" ref="DK51">IF(INDEX(Data!GP:GP,$B51)=0,#N/A,INDEX(Data!GP:GP,$B51)-Data!GP$2+INDEX($A51:DJ51,,MAX(ISNUMBER($D51:DJ51)*COLUMN($D51:DJ51))))</f>
        <v>#N/A</v>
      </c>
      <c r="DL51" s="2" t="e">
        <f t="array" ref="DL51">IF(INDEX(Data!GQ:GQ,$B51)=0,#N/A,INDEX(Data!GQ:GQ,$B51)-Data!GQ$2+INDEX($A51:DK51,,MAX(ISNUMBER($D51:DK51)*COLUMN($D51:DK51))))</f>
        <v>#N/A</v>
      </c>
      <c r="DM51" s="2" t="e">
        <f t="array" ref="DM51">IF(INDEX(Data!GR:GR,$B51)=0,#N/A,INDEX(Data!GR:GR,$B51)-Data!GR$2+INDEX($A51:DL51,,MAX(ISNUMBER($D51:DL51)*COLUMN($D51:DL51))))</f>
        <v>#N/A</v>
      </c>
      <c r="DN51" s="2" t="e">
        <f t="array" ref="DN51">IF(INDEX(Data!GS:GS,$B51)=0,#N/A,INDEX(Data!GS:GS,$B51)-Data!GS$2+INDEX($A51:DM51,,MAX(ISNUMBER($D51:DM51)*COLUMN($D51:DM51))))</f>
        <v>#N/A</v>
      </c>
      <c r="DO51" s="2" t="e">
        <f t="array" ref="DO51">IF(INDEX(Data!GT:GT,$B51)=0,#N/A,INDEX(Data!GT:GT,$B51)-Data!GT$2+INDEX($A51:DN51,,MAX(ISNUMBER($D51:DN51)*COLUMN($D51:DN51))))</f>
        <v>#N/A</v>
      </c>
      <c r="DP51" s="2" t="e">
        <f t="array" ref="DP51">IF(INDEX(Data!GU:GU,$B51)=0,#N/A,INDEX(Data!GU:GU,$B51)-Data!GU$2+INDEX($A51:DO51,,MAX(ISNUMBER($D51:DO51)*COLUMN($D51:DO51))))</f>
        <v>#N/A</v>
      </c>
      <c r="DQ51" s="2" t="e">
        <f t="array" ref="DQ51">IF(INDEX(Data!GV:GV,$B51)=0,#N/A,INDEX(Data!GV:GV,$B51)-Data!GV$2+INDEX($A51:DP51,,MAX(ISNUMBER($D51:DP51)*COLUMN($D51:DP51))))</f>
        <v>#N/A</v>
      </c>
      <c r="DR51" s="2" t="e">
        <f t="array" ref="DR51">IF(INDEX(Data!GW:GW,$B51)=0,#N/A,INDEX(Data!GW:GW,$B51)-Data!GW$2+INDEX($A51:DQ51,,MAX(ISNUMBER($D51:DQ51)*COLUMN($D51:DQ51))))</f>
        <v>#N/A</v>
      </c>
      <c r="DS51" s="2" t="e">
        <f t="array" ref="DS51">IF(INDEX(Data!GX:GX,$B51)=0,#N/A,INDEX(Data!GX:GX,$B51)-Data!GX$2+INDEX($A51:DR51,,MAX(ISNUMBER($D51:DR51)*COLUMN($D51:DR51))))</f>
        <v>#N/A</v>
      </c>
      <c r="DT51" s="2" t="e">
        <f t="array" ref="DT51">IF(INDEX(Data!GY:GY,$B51)=0,#N/A,INDEX(Data!GY:GY,$B51)-Data!GY$2+INDEX($A51:DS51,,MAX(ISNUMBER($D51:DS51)*COLUMN($D51:DS51))))</f>
        <v>#N/A</v>
      </c>
      <c r="DU51" s="2" t="e">
        <f t="array" ref="DU51">IF(INDEX(Data!GZ:GZ,$B51)=0,#N/A,INDEX(Data!GZ:GZ,$B51)-Data!GZ$2+INDEX($A51:DT51,,MAX(ISNUMBER($D51:DT51)*COLUMN($D51:DT51))))</f>
        <v>#N/A</v>
      </c>
      <c r="DV51" s="2" t="e">
        <f t="array" ref="DV51">IF(INDEX(Data!HA:HA,$B51)=0,#N/A,INDEX(Data!HA:HA,$B51)-Data!HA$2+INDEX($A51:DU51,,MAX(ISNUMBER($D51:DU51)*COLUMN($D51:DU51))))</f>
        <v>#N/A</v>
      </c>
      <c r="DW51" s="2" t="e">
        <f t="array" ref="DW51">IF(INDEX(Data!HB:HB,$B51)=0,#N/A,INDEX(Data!HB:HB,$B51)-Data!HB$2+INDEX($A51:DV51,,MAX(ISNUMBER($D51:DV51)*COLUMN($D51:DV51))))</f>
        <v>#N/A</v>
      </c>
      <c r="DX51" s="2" t="e">
        <f t="array" ref="DX51">IF(INDEX(Data!HC:HC,$B51)=0,#N/A,INDEX(Data!HC:HC,$B51)-Data!HC$2+INDEX($A51:DW51,,MAX(ISNUMBER($D51:DW51)*COLUMN($D51:DW51))))</f>
        <v>#N/A</v>
      </c>
      <c r="DY51" s="2" t="e">
        <f t="array" ref="DY51">IF(INDEX(Data!HD:HD,$B51)=0,#N/A,INDEX(Data!HD:HD,$B51)-Data!HD$2+INDEX($A51:DX51,,MAX(ISNUMBER($D51:DX51)*COLUMN($D51:DX51))))</f>
        <v>#N/A</v>
      </c>
      <c r="DZ51" s="2" t="e">
        <f t="array" ref="DZ51">IF(INDEX(Data!HE:HE,$B51)=0,#N/A,INDEX(Data!HE:HE,$B51)-Data!HE$2+INDEX($A51:DY51,,MAX(ISNUMBER($D51:DY51)*COLUMN($D51:DY51))))</f>
        <v>#N/A</v>
      </c>
      <c r="EA51" s="2" t="e">
        <f t="array" ref="EA51">IF(INDEX(Data!HF:HF,$B51)=0,#N/A,INDEX(Data!HF:HF,$B51)-Data!HF$2+INDEX($A51:DZ51,,MAX(ISNUMBER($D51:DZ51)*COLUMN($D51:DZ51))))</f>
        <v>#N/A</v>
      </c>
      <c r="EB51" s="2" t="e">
        <f t="array" ref="EB51">IF(INDEX(Data!HG:HG,$B51)=0,#N/A,INDEX(Data!HG:HG,$B51)-Data!HG$2+INDEX($A51:EA51,,MAX(ISNUMBER($D51:EA51)*COLUMN($D51:EA51))))</f>
        <v>#N/A</v>
      </c>
      <c r="EC51" s="2" t="e">
        <f t="array" ref="EC51">IF(INDEX(Data!HH:HH,$B51)=0,#N/A,INDEX(Data!HH:HH,$B51)-Data!HH$2+INDEX($A51:EB51,,MAX(ISNUMBER($D51:EB51)*COLUMN($D51:EB51))))</f>
        <v>#N/A</v>
      </c>
      <c r="ED51" s="2" t="e">
        <f t="array" ref="ED51">IF(INDEX(Data!HI:HI,$B51)=0,#N/A,INDEX(Data!HI:HI,$B51)-Data!HI$2+INDEX($A51:EC51,,MAX(ISNUMBER($D51:EC51)*COLUMN($D51:EC51))))</f>
        <v>#N/A</v>
      </c>
      <c r="EE51" s="2" t="e">
        <f t="array" ref="EE51">IF(INDEX(Data!HJ:HJ,$B51)=0,#N/A,INDEX(Data!HJ:HJ,$B51)-Data!HJ$2+INDEX($A51:ED51,,MAX(ISNUMBER($D51:ED51)*COLUMN($D51:ED51))))</f>
        <v>#N/A</v>
      </c>
      <c r="EF51" s="2" t="e">
        <f t="array" ref="EF51">IF(INDEX(Data!HK:HK,$B51)=0,#N/A,INDEX(Data!HK:HK,$B51)-Data!HK$2+INDEX($A51:EE51,,MAX(ISNUMBER($D51:EE51)*COLUMN($D51:EE51))))</f>
        <v>#N/A</v>
      </c>
      <c r="EG51" s="2" t="e">
        <f t="array" ref="EG51">IF(INDEX(Data!HL:HL,$B51)=0,#N/A,INDEX(Data!HL:HL,$B51)-Data!HL$2+INDEX($A51:EF51,,MAX(ISNUMBER($D51:EF51)*COLUMN($D51:EF51))))</f>
        <v>#N/A</v>
      </c>
      <c r="EH51" s="2" t="e">
        <f t="array" ref="EH51">IF(INDEX(Data!HM:HM,$B51)=0,#N/A,INDEX(Data!HM:HM,$B51)-Data!HM$2+INDEX($A51:EG51,,MAX(ISNUMBER($D51:EG51)*COLUMN($D51:EG51))))</f>
        <v>#N/A</v>
      </c>
      <c r="EI51" s="2" t="e">
        <f t="array" ref="EI51">IF(INDEX(Data!HN:HN,$B51)=0,#N/A,INDEX(Data!HN:HN,$B51)-Data!HN$2+INDEX($A51:EH51,,MAX(ISNUMBER($D51:EH51)*COLUMN($D51:EH51))))</f>
        <v>#N/A</v>
      </c>
    </row>
    <row r="52" spans="1:139" x14ac:dyDescent="0.25">
      <c r="A52" s="2">
        <f>Data!CG127</f>
        <v>0</v>
      </c>
      <c r="B52" s="2" t="e">
        <f>MATCH(A52,Data!CG:CG,0)</f>
        <v>#N/A</v>
      </c>
      <c r="C52" s="2" t="e">
        <f ca="1">COUNTIF(OFFSET(Data!$CJ$1:$EZ$78,B52-1,0,1),"&gt;0")</f>
        <v>#N/A</v>
      </c>
      <c r="D52" s="2">
        <v>0</v>
      </c>
      <c r="E52" s="2" t="e">
        <f t="array" ref="E52">IF(INDEX(Data!CJ:CJ,$B52)=0,#N/A,INDEX(Data!CJ:CJ,$B52)-Data!CJ$2+INDEX($A52:D52,,MAX(ISNUMBER($D52:D52)*COLUMN($D52:D52))))</f>
        <v>#N/A</v>
      </c>
      <c r="F52" s="2" t="e">
        <f t="array" ref="F52">IF(INDEX(Data!CK:CK,$B52)=0,#N/A,INDEX(Data!CK:CK,$B52)-Data!CK$2+INDEX($A52:E52,,MAX(ISNUMBER($D52:E52)*COLUMN($D52:E52))))</f>
        <v>#N/A</v>
      </c>
      <c r="G52" s="2" t="e">
        <f t="array" ref="G52">IF(INDEX(Data!CL:CL,$B52)=0,#N/A,INDEX(Data!CL:CL,$B52)-Data!CL$2+INDEX($A52:F52,,MAX(ISNUMBER($D52:F52)*COLUMN($D52:F52))))</f>
        <v>#N/A</v>
      </c>
      <c r="H52" s="2" t="e">
        <f t="array" ref="H52">IF(INDEX(Data!CM:CM,$B52)=0,#N/A,INDEX(Data!CM:CM,$B52)-Data!CM$2+INDEX($A52:G52,,MAX(ISNUMBER($D52:G52)*COLUMN($D52:G52))))</f>
        <v>#N/A</v>
      </c>
      <c r="I52" s="2" t="e">
        <f t="array" ref="I52">IF(INDEX(Data!CN:CN,$B52)=0,#N/A,INDEX(Data!CN:CN,$B52)-Data!CN$2+INDEX($A52:H52,,MAX(ISNUMBER($D52:H52)*COLUMN($D52:H52))))</f>
        <v>#N/A</v>
      </c>
      <c r="J52" s="2" t="e">
        <f t="array" ref="J52">IF(INDEX(Data!CO:CO,$B52)=0,#N/A,INDEX(Data!CO:CO,$B52)-Data!CO$2+INDEX($A52:I52,,MAX(ISNUMBER($D52:I52)*COLUMN($D52:I52))))</f>
        <v>#N/A</v>
      </c>
      <c r="K52" s="2" t="e">
        <f t="array" ref="K52">IF(INDEX(Data!CP:CP,$B52)=0,#N/A,INDEX(Data!CP:CP,$B52)-Data!CP$2+INDEX($A52:J52,,MAX(ISNUMBER($D52:J52)*COLUMN($D52:J52))))</f>
        <v>#N/A</v>
      </c>
      <c r="L52" s="2" t="e">
        <f t="array" ref="L52">IF(INDEX(Data!CQ:CQ,$B52)=0,#N/A,INDEX(Data!CQ:CQ,$B52)-Data!CQ$2+INDEX($A52:K52,,MAX(ISNUMBER($D52:K52)*COLUMN($D52:K52))))</f>
        <v>#N/A</v>
      </c>
      <c r="M52" s="2" t="e">
        <f t="array" ref="M52">IF(INDEX(Data!CR:CR,$B52)=0,#N/A,INDEX(Data!CR:CR,$B52)-Data!CR$2+INDEX($A52:L52,,MAX(ISNUMBER($D52:L52)*COLUMN($D52:L52))))</f>
        <v>#N/A</v>
      </c>
      <c r="N52" s="2" t="e">
        <f t="array" ref="N52">IF(INDEX(Data!CS:CS,$B52)=0,#N/A,INDEX(Data!CS:CS,$B52)-Data!CS$2+INDEX($A52:M52,,MAX(ISNUMBER($D52:M52)*COLUMN($D52:M52))))</f>
        <v>#N/A</v>
      </c>
      <c r="O52" s="2" t="e">
        <f t="array" ref="O52">IF(INDEX(Data!CT:CT,$B52)=0,#N/A,INDEX(Data!CT:CT,$B52)-Data!CT$2+INDEX($A52:N52,,MAX(ISNUMBER($D52:N52)*COLUMN($D52:N52))))</f>
        <v>#N/A</v>
      </c>
      <c r="P52" s="2" t="e">
        <f t="array" ref="P52">IF(INDEX(Data!CU:CU,$B52)=0,#N/A,INDEX(Data!CU:CU,$B52)-Data!CU$2+INDEX($A52:O52,,MAX(ISNUMBER($D52:O52)*COLUMN($D52:O52))))</f>
        <v>#N/A</v>
      </c>
      <c r="Q52" s="2" t="e">
        <f t="array" ref="Q52">IF(INDEX(Data!CV:CV,$B52)=0,#N/A,INDEX(Data!CV:CV,$B52)-Data!CV$2+INDEX($A52:P52,,MAX(ISNUMBER($D52:P52)*COLUMN($D52:P52))))</f>
        <v>#N/A</v>
      </c>
      <c r="R52" s="2" t="e">
        <f t="array" ref="R52">IF(INDEX(Data!CW:CW,$B52)=0,#N/A,INDEX(Data!CW:CW,$B52)-Data!CW$2+INDEX($A52:Q52,,MAX(ISNUMBER($D52:Q52)*COLUMN($D52:Q52))))</f>
        <v>#N/A</v>
      </c>
      <c r="S52" s="2" t="e">
        <f t="array" ref="S52">IF(INDEX(Data!CX:CX,$B52)=0,#N/A,INDEX(Data!CX:CX,$B52)-Data!CX$2+INDEX($A52:R52,,MAX(ISNUMBER($D52:R52)*COLUMN($D52:R52))))</f>
        <v>#N/A</v>
      </c>
      <c r="T52" s="2" t="e">
        <f t="array" ref="T52">IF(INDEX(Data!CY:CY,$B52)=0,#N/A,INDEX(Data!CY:CY,$B52)-Data!CY$2+INDEX($A52:S52,,MAX(ISNUMBER($D52:S52)*COLUMN($D52:S52))))</f>
        <v>#N/A</v>
      </c>
      <c r="U52" s="2" t="e">
        <f t="array" ref="U52">IF(INDEX(Data!CZ:CZ,$B52)=0,#N/A,INDEX(Data!CZ:CZ,$B52)-Data!CZ$2+INDEX($A52:T52,,MAX(ISNUMBER($D52:T52)*COLUMN($D52:T52))))</f>
        <v>#N/A</v>
      </c>
      <c r="V52" s="2" t="e">
        <f t="array" ref="V52">IF(INDEX(Data!DA:DA,$B52)=0,#N/A,INDEX(Data!DA:DA,$B52)-Data!DA$2+INDEX($A52:U52,,MAX(ISNUMBER($D52:U52)*COLUMN($D52:U52))))</f>
        <v>#N/A</v>
      </c>
      <c r="W52" s="2" t="e">
        <f t="array" ref="W52">IF(INDEX(Data!DB:DB,$B52)=0,#N/A,INDEX(Data!DB:DB,$B52)-Data!DB$2+INDEX($A52:V52,,MAX(ISNUMBER($D52:V52)*COLUMN($D52:V52))))</f>
        <v>#N/A</v>
      </c>
      <c r="X52" s="2" t="e">
        <f t="array" ref="X52">IF(INDEX(Data!DC:DC,$B52)=0,#N/A,INDEX(Data!DC:DC,$B52)-Data!DC$2+INDEX($A52:W52,,MAX(ISNUMBER($D52:W52)*COLUMN($D52:W52))))</f>
        <v>#N/A</v>
      </c>
      <c r="Y52" s="2" t="e">
        <f t="array" ref="Y52">IF(INDEX(Data!DD:DD,$B52)=0,#N/A,INDEX(Data!DD:DD,$B52)-Data!DD$2+INDEX($A52:X52,,MAX(ISNUMBER($D52:X52)*COLUMN($D52:X52))))</f>
        <v>#N/A</v>
      </c>
      <c r="Z52" s="2" t="e">
        <f t="array" ref="Z52">IF(INDEX(Data!DE:DE,$B52)=0,#N/A,INDEX(Data!DE:DE,$B52)-Data!DE$2+INDEX($A52:Y52,,MAX(ISNUMBER($D52:Y52)*COLUMN($D52:Y52))))</f>
        <v>#N/A</v>
      </c>
      <c r="AA52" s="2" t="e">
        <f t="array" ref="AA52">IF(INDEX(Data!DF:DF,$B52)=0,#N/A,INDEX(Data!DF:DF,$B52)-Data!DF$2+INDEX($A52:Z52,,MAX(ISNUMBER($D52:Z52)*COLUMN($D52:Z52))))</f>
        <v>#N/A</v>
      </c>
      <c r="AB52" s="2" t="e">
        <f t="array" ref="AB52">IF(INDEX(Data!DG:DG,$B52)=0,#N/A,INDEX(Data!DG:DG,$B52)-Data!DG$2+INDEX($A52:AA52,,MAX(ISNUMBER($D52:AA52)*COLUMN($D52:AA52))))</f>
        <v>#N/A</v>
      </c>
      <c r="AC52" s="2" t="e">
        <f t="array" ref="AC52">IF(INDEX(Data!DH:DH,$B52)=0,#N/A,INDEX(Data!DH:DH,$B52)-Data!DH$2+INDEX($A52:AB52,,MAX(ISNUMBER($D52:AB52)*COLUMN($D52:AB52))))</f>
        <v>#N/A</v>
      </c>
      <c r="AD52" s="2" t="e">
        <f t="array" ref="AD52">IF(INDEX(Data!DI:DI,$B52)=0,#N/A,INDEX(Data!DI:DI,$B52)-Data!DI$2+INDEX($A52:AC52,,MAX(ISNUMBER($D52:AC52)*COLUMN($D52:AC52))))</f>
        <v>#N/A</v>
      </c>
      <c r="AE52" s="2" t="e">
        <f t="array" ref="AE52">IF(INDEX(Data!DJ:DJ,$B52)=0,#N/A,INDEX(Data!DJ:DJ,$B52)-Data!DJ$2+INDEX($A52:AD52,,MAX(ISNUMBER($D52:AD52)*COLUMN($D52:AD52))))</f>
        <v>#N/A</v>
      </c>
      <c r="AF52" s="2" t="e">
        <f t="array" ref="AF52">IF(INDEX(Data!DK:DK,$B52)=0,#N/A,INDEX(Data!DK:DK,$B52)-Data!DK$2+INDEX($A52:AE52,,MAX(ISNUMBER($D52:AE52)*COLUMN($D52:AE52))))</f>
        <v>#N/A</v>
      </c>
      <c r="AG52" s="2" t="e">
        <f t="array" ref="AG52">IF(INDEX(Data!DL:DL,$B52)=0,#N/A,INDEX(Data!DL:DL,$B52)-Data!DL$2+INDEX($A52:AF52,,MAX(ISNUMBER($D52:AF52)*COLUMN($D52:AF52))))</f>
        <v>#N/A</v>
      </c>
      <c r="AH52" s="2" t="e">
        <f t="array" ref="AH52">IF(INDEX(Data!DM:DM,$B52)=0,#N/A,INDEX(Data!DM:DM,$B52)-Data!DM$2+INDEX($A52:AG52,,MAX(ISNUMBER($D52:AG52)*COLUMN($D52:AG52))))</f>
        <v>#N/A</v>
      </c>
      <c r="AI52" s="2" t="e">
        <f t="array" ref="AI52">IF(INDEX(Data!DN:DN,$B52)=0,#N/A,INDEX(Data!DN:DN,$B52)-Data!DN$2+INDEX($A52:AH52,,MAX(ISNUMBER($D52:AH52)*COLUMN($D52:AH52))))</f>
        <v>#N/A</v>
      </c>
      <c r="AJ52" s="2" t="e">
        <f t="array" ref="AJ52">IF(INDEX(Data!DO:DO,$B52)=0,#N/A,INDEX(Data!DO:DO,$B52)-Data!DO$2+INDEX($A52:AI52,,MAX(ISNUMBER($D52:AI52)*COLUMN($D52:AI52))))</f>
        <v>#N/A</v>
      </c>
      <c r="AK52" s="2" t="e">
        <f t="array" ref="AK52">IF(INDEX(Data!DP:DP,$B52)=0,#N/A,INDEX(Data!DP:DP,$B52)-Data!DP$2+INDEX($A52:AJ52,,MAX(ISNUMBER($D52:AJ52)*COLUMN($D52:AJ52))))</f>
        <v>#N/A</v>
      </c>
      <c r="AL52" s="2" t="e">
        <f t="array" ref="AL52">IF(INDEX(Data!DQ:DQ,$B52)=0,#N/A,INDEX(Data!DQ:DQ,$B52)-Data!DQ$2+INDEX($A52:AK52,,MAX(ISNUMBER($D52:AK52)*COLUMN($D52:AK52))))</f>
        <v>#N/A</v>
      </c>
      <c r="AM52" s="2" t="e">
        <f t="array" ref="AM52">IF(INDEX(Data!DR:DR,$B52)=0,#N/A,INDEX(Data!DR:DR,$B52)-Data!DR$2+INDEX($A52:AL52,,MAX(ISNUMBER($D52:AL52)*COLUMN($D52:AL52))))</f>
        <v>#N/A</v>
      </c>
      <c r="AN52" s="2" t="e">
        <f t="array" ref="AN52">IF(INDEX(Data!DS:DS,$B52)=0,#N/A,INDEX(Data!DS:DS,$B52)-Data!DS$2+INDEX($A52:AM52,,MAX(ISNUMBER($D52:AM52)*COLUMN($D52:AM52))))</f>
        <v>#N/A</v>
      </c>
      <c r="AO52" s="2" t="e">
        <f t="array" ref="AO52">IF(INDEX(Data!DT:DT,$B52)=0,#N/A,INDEX(Data!DT:DT,$B52)-Data!DT$2+INDEX($A52:AN52,,MAX(ISNUMBER($D52:AN52)*COLUMN($D52:AN52))))</f>
        <v>#N/A</v>
      </c>
      <c r="AP52" s="2" t="e">
        <f t="array" ref="AP52">IF(INDEX(Data!DU:DU,$B52)=0,#N/A,INDEX(Data!DU:DU,$B52)-Data!DU$2+INDEX($A52:AO52,,MAX(ISNUMBER($D52:AO52)*COLUMN($D52:AO52))))</f>
        <v>#N/A</v>
      </c>
      <c r="AQ52" s="2" t="e">
        <f t="array" ref="AQ52">IF(INDEX(Data!DV:DV,$B52)=0,#N/A,INDEX(Data!DV:DV,$B52)-Data!DV$2+INDEX($A52:AP52,,MAX(ISNUMBER($D52:AP52)*COLUMN($D52:AP52))))</f>
        <v>#N/A</v>
      </c>
      <c r="AR52" s="2" t="e">
        <f t="array" ref="AR52">IF(INDEX(Data!DW:DW,$B52)=0,#N/A,INDEX(Data!DW:DW,$B52)-Data!DW$2+INDEX($A52:AQ52,,MAX(ISNUMBER($D52:AQ52)*COLUMN($D52:AQ52))))</f>
        <v>#N/A</v>
      </c>
      <c r="AS52" s="2" t="e">
        <f t="array" ref="AS52">IF(INDEX(Data!DX:DX,$B52)=0,#N/A,INDEX(Data!DX:DX,$B52)-Data!DX$2+INDEX($A52:AR52,,MAX(ISNUMBER($D52:AR52)*COLUMN($D52:AR52))))</f>
        <v>#N/A</v>
      </c>
      <c r="AT52" s="2" t="e">
        <f t="array" ref="AT52">IF(INDEX(Data!DY:DY,$B52)=0,#N/A,INDEX(Data!DY:DY,$B52)-Data!DY$2+INDEX($A52:AS52,,MAX(ISNUMBER($D52:AS52)*COLUMN($D52:AS52))))</f>
        <v>#N/A</v>
      </c>
      <c r="AU52" s="2" t="e">
        <f t="array" ref="AU52">IF(INDEX(Data!DZ:DZ,$B52)=0,#N/A,INDEX(Data!DZ:DZ,$B52)-Data!DZ$2+INDEX($A52:AT52,,MAX(ISNUMBER($D52:AT52)*COLUMN($D52:AT52))))</f>
        <v>#N/A</v>
      </c>
      <c r="AV52" s="2" t="e">
        <f t="array" ref="AV52">IF(INDEX(Data!EA:EA,$B52)=0,#N/A,INDEX(Data!EA:EA,$B52)-Data!EA$2+INDEX($A52:AU52,,MAX(ISNUMBER($D52:AU52)*COLUMN($D52:AU52))))</f>
        <v>#N/A</v>
      </c>
      <c r="AW52" s="2" t="e">
        <f t="array" ref="AW52">IF(INDEX(Data!EB:EB,$B52)=0,#N/A,INDEX(Data!EB:EB,$B52)-Data!EB$2+INDEX($A52:AV52,,MAX(ISNUMBER($D52:AV52)*COLUMN($D52:AV52))))</f>
        <v>#N/A</v>
      </c>
      <c r="AX52" s="2" t="e">
        <f t="array" ref="AX52">IF(INDEX(Data!EC:EC,$B52)=0,#N/A,INDEX(Data!EC:EC,$B52)-Data!EC$2+INDEX($A52:AW52,,MAX(ISNUMBER($D52:AW52)*COLUMN($D52:AW52))))</f>
        <v>#N/A</v>
      </c>
      <c r="AY52" s="2" t="e">
        <f t="array" ref="AY52">IF(INDEX(Data!ED:ED,$B52)=0,#N/A,INDEX(Data!ED:ED,$B52)-Data!ED$2+INDEX($A52:AX52,,MAX(ISNUMBER($D52:AX52)*COLUMN($D52:AX52))))</f>
        <v>#N/A</v>
      </c>
      <c r="AZ52" s="2" t="e">
        <f t="array" ref="AZ52">IF(INDEX(Data!EE:EE,$B52)=0,#N/A,INDEX(Data!EE:EE,$B52)-Data!EE$2+INDEX($A52:AY52,,MAX(ISNUMBER($D52:AY52)*COLUMN($D52:AY52))))</f>
        <v>#N/A</v>
      </c>
      <c r="BA52" s="2" t="e">
        <f t="array" ref="BA52">IF(INDEX(Data!EF:EF,$B52)=0,#N/A,INDEX(Data!EF:EF,$B52)-Data!EF$2+INDEX($A52:AZ52,,MAX(ISNUMBER($D52:AZ52)*COLUMN($D52:AZ52))))</f>
        <v>#N/A</v>
      </c>
      <c r="BB52" s="2" t="e">
        <f t="array" ref="BB52">IF(INDEX(Data!EG:EG,$B52)=0,#N/A,INDEX(Data!EG:EG,$B52)-Data!EG$2+INDEX($A52:BA52,,MAX(ISNUMBER($D52:BA52)*COLUMN($D52:BA52))))</f>
        <v>#N/A</v>
      </c>
      <c r="BC52" s="2" t="e">
        <f t="array" ref="BC52">IF(INDEX(Data!EH:EH,$B52)=0,#N/A,INDEX(Data!EH:EH,$B52)-Data!EH$2+INDEX($A52:BB52,,MAX(ISNUMBER($D52:BB52)*COLUMN($D52:BB52))))</f>
        <v>#N/A</v>
      </c>
      <c r="BD52" s="2" t="e">
        <f t="array" ref="BD52">IF(INDEX(Data!EI:EI,$B52)=0,#N/A,INDEX(Data!EI:EI,$B52)-Data!EI$2+INDEX($A52:BC52,,MAX(ISNUMBER($D52:BC52)*COLUMN($D52:BC52))))</f>
        <v>#N/A</v>
      </c>
      <c r="BE52" s="2" t="e">
        <f t="array" ref="BE52">IF(INDEX(Data!EJ:EJ,$B52)=0,#N/A,INDEX(Data!EJ:EJ,$B52)-Data!EJ$2+INDEX($A52:BD52,,MAX(ISNUMBER($D52:BD52)*COLUMN($D52:BD52))))</f>
        <v>#N/A</v>
      </c>
      <c r="BF52" s="2" t="e">
        <f t="array" ref="BF52">IF(INDEX(Data!EK:EK,$B52)=0,#N/A,INDEX(Data!EK:EK,$B52)-Data!EK$2+INDEX($A52:BE52,,MAX(ISNUMBER($D52:BE52)*COLUMN($D52:BE52))))</f>
        <v>#N/A</v>
      </c>
      <c r="BG52" s="2" t="e">
        <f t="array" ref="BG52">IF(INDEX(Data!EL:EL,$B52)=0,#N/A,INDEX(Data!EL:EL,$B52)-Data!EL$2+INDEX($A52:BF52,,MAX(ISNUMBER($D52:BF52)*COLUMN($D52:BF52))))</f>
        <v>#N/A</v>
      </c>
      <c r="BH52" s="2" t="e">
        <f t="array" ref="BH52">IF(INDEX(Data!EM:EM,$B52)=0,#N/A,INDEX(Data!EM:EM,$B52)-Data!EM$2+INDEX($A52:BG52,,MAX(ISNUMBER($D52:BG52)*COLUMN($D52:BG52))))</f>
        <v>#N/A</v>
      </c>
      <c r="BI52" s="2" t="e">
        <f t="array" ref="BI52">IF(INDEX(Data!EN:EN,$B52)=0,#N/A,INDEX(Data!EN:EN,$B52)-Data!EN$2+INDEX($A52:BH52,,MAX(ISNUMBER($D52:BH52)*COLUMN($D52:BH52))))</f>
        <v>#N/A</v>
      </c>
      <c r="BJ52" s="2" t="e">
        <f t="array" ref="BJ52">IF(INDEX(Data!EO:EO,$B52)=0,#N/A,INDEX(Data!EO:EO,$B52)-Data!EO$2+INDEX($A52:BI52,,MAX(ISNUMBER($D52:BI52)*COLUMN($D52:BI52))))</f>
        <v>#N/A</v>
      </c>
      <c r="BK52" s="2" t="e">
        <f t="array" ref="BK52">IF(INDEX(Data!EP:EP,$B52)=0,#N/A,INDEX(Data!EP:EP,$B52)-Data!EP$2+INDEX($A52:BJ52,,MAX(ISNUMBER($D52:BJ52)*COLUMN($D52:BJ52))))</f>
        <v>#N/A</v>
      </c>
      <c r="BL52" s="2" t="e">
        <f t="array" ref="BL52">IF(INDEX(Data!EQ:EQ,$B52)=0,#N/A,INDEX(Data!EQ:EQ,$B52)-Data!EQ$2+INDEX($A52:BK52,,MAX(ISNUMBER($D52:BK52)*COLUMN($D52:BK52))))</f>
        <v>#N/A</v>
      </c>
      <c r="BM52" s="2" t="e">
        <f t="array" ref="BM52">IF(INDEX(Data!ER:ER,$B52)=0,#N/A,INDEX(Data!ER:ER,$B52)-Data!ER$2+INDEX($A52:BL52,,MAX(ISNUMBER($D52:BL52)*COLUMN($D52:BL52))))</f>
        <v>#N/A</v>
      </c>
      <c r="BN52" s="2" t="e">
        <f t="array" ref="BN52">IF(INDEX(Data!ES:ES,$B52)=0,#N/A,INDEX(Data!ES:ES,$B52)-Data!ES$2+INDEX($A52:BM52,,MAX(ISNUMBER($D52:BM52)*COLUMN($D52:BM52))))</f>
        <v>#N/A</v>
      </c>
      <c r="BO52" s="2" t="e">
        <f t="array" ref="BO52">IF(INDEX(Data!ET:ET,$B52)=0,#N/A,INDEX(Data!ET:ET,$B52)-Data!ET$2+INDEX($A52:BN52,,MAX(ISNUMBER($D52:BN52)*COLUMN($D52:BN52))))</f>
        <v>#N/A</v>
      </c>
      <c r="BP52" s="2" t="e">
        <f t="array" ref="BP52">IF(INDEX(Data!EU:EU,$B52)=0,#N/A,INDEX(Data!EU:EU,$B52)-Data!EU$2+INDEX($A52:BO52,,MAX(ISNUMBER($D52:BO52)*COLUMN($D52:BO52))))</f>
        <v>#N/A</v>
      </c>
      <c r="BQ52" s="2" t="e">
        <f t="array" ref="BQ52">IF(INDEX(Data!EV:EV,$B52)=0,#N/A,INDEX(Data!EV:EV,$B52)-Data!EV$2+INDEX($A52:BP52,,MAX(ISNUMBER($D52:BP52)*COLUMN($D52:BP52))))</f>
        <v>#N/A</v>
      </c>
      <c r="BR52" s="2" t="e">
        <f t="array" ref="BR52">IF(INDEX(Data!EW:EW,$B52)=0,#N/A,INDEX(Data!EW:EW,$B52)-Data!EW$2+INDEX($A52:BQ52,,MAX(ISNUMBER($D52:BQ52)*COLUMN($D52:BQ52))))</f>
        <v>#N/A</v>
      </c>
      <c r="BS52" s="2" t="e">
        <f t="array" ref="BS52">IF(INDEX(Data!EX:EX,$B52)=0,#N/A,INDEX(Data!EX:EX,$B52)-Data!EX$2+INDEX($A52:BR52,,MAX(ISNUMBER($D52:BR52)*COLUMN($D52:BR52))))</f>
        <v>#N/A</v>
      </c>
      <c r="BT52" s="2" t="e">
        <f t="array" ref="BT52">IF(INDEX(Data!EY:EY,$B52)=0,#N/A,INDEX(Data!EY:EY,$B52)-Data!EY$2+INDEX($A52:BS52,,MAX(ISNUMBER($D52:BS52)*COLUMN($D52:BS52))))</f>
        <v>#N/A</v>
      </c>
      <c r="BU52" s="2" t="e">
        <f t="array" ref="BU52">IF(INDEX(Data!EZ:EZ,$B52)=0,#N/A,INDEX(Data!EZ:EZ,$B52)-Data!EZ$2+INDEX($A52:BT52,,MAX(ISNUMBER($D52:BT52)*COLUMN($D52:BT52))))</f>
        <v>#N/A</v>
      </c>
      <c r="BV52" s="2" t="e">
        <f t="array" ref="BV52">IF(INDEX(Data!FA:FA,$B52)=0,#N/A,INDEX(Data!FA:FA,$B52)-Data!FA$2+INDEX($A52:BU52,,MAX(ISNUMBER($D52:BU52)*COLUMN($D52:BU52))))</f>
        <v>#N/A</v>
      </c>
      <c r="BW52" s="2" t="e">
        <f t="array" ref="BW52">IF(INDEX(Data!FB:FB,$B52)=0,#N/A,INDEX(Data!FB:FB,$B52)-Data!FB$2+INDEX($A52:BV52,,MAX(ISNUMBER($D52:BV52)*COLUMN($D52:BV52))))</f>
        <v>#N/A</v>
      </c>
      <c r="BX52" s="2" t="e">
        <f t="array" ref="BX52">IF(INDEX(Data!FC:FC,$B52)=0,#N/A,INDEX(Data!FC:FC,$B52)-Data!FC$2+INDEX($A52:BW52,,MAX(ISNUMBER($D52:BW52)*COLUMN($D52:BW52))))</f>
        <v>#N/A</v>
      </c>
      <c r="BY52" s="2" t="e">
        <f t="array" ref="BY52">IF(INDEX(Data!FD:FD,$B52)=0,#N/A,INDEX(Data!FD:FD,$B52)-Data!FD$2+INDEX($A52:BX52,,MAX(ISNUMBER($D52:BX52)*COLUMN($D52:BX52))))</f>
        <v>#N/A</v>
      </c>
      <c r="BZ52" s="2" t="e">
        <f t="array" ref="BZ52">IF(INDEX(Data!FE:FE,$B52)=0,#N/A,INDEX(Data!FE:FE,$B52)-Data!FE$2+INDEX($A52:BY52,,MAX(ISNUMBER($D52:BY52)*COLUMN($D52:BY52))))</f>
        <v>#N/A</v>
      </c>
      <c r="CA52" s="2" t="e">
        <f t="array" ref="CA52">IF(INDEX(Data!FF:FF,$B52)=0,#N/A,INDEX(Data!FF:FF,$B52)-Data!FF$2+INDEX($A52:BZ52,,MAX(ISNUMBER($D52:BZ52)*COLUMN($D52:BZ52))))</f>
        <v>#N/A</v>
      </c>
      <c r="CB52" s="2" t="e">
        <f t="array" ref="CB52">IF(INDEX(Data!FG:FG,$B52)=0,#N/A,INDEX(Data!FG:FG,$B52)-Data!FG$2+INDEX($A52:CA52,,MAX(ISNUMBER($D52:CA52)*COLUMN($D52:CA52))))</f>
        <v>#N/A</v>
      </c>
      <c r="CC52" s="2" t="e">
        <f t="array" ref="CC52">IF(INDEX(Data!FH:FH,$B52)=0,#N/A,INDEX(Data!FH:FH,$B52)-Data!FH$2+INDEX($A52:CB52,,MAX(ISNUMBER($D52:CB52)*COLUMN($D52:CB52))))</f>
        <v>#N/A</v>
      </c>
      <c r="CD52" s="2" t="e">
        <f t="array" ref="CD52">IF(INDEX(Data!FI:FI,$B52)=0,#N/A,INDEX(Data!FI:FI,$B52)-Data!FI$2+INDEX($A52:CC52,,MAX(ISNUMBER($D52:CC52)*COLUMN($D52:CC52))))</f>
        <v>#N/A</v>
      </c>
      <c r="CE52" s="2" t="e">
        <f t="array" ref="CE52">IF(INDEX(Data!FJ:FJ,$B52)=0,#N/A,INDEX(Data!FJ:FJ,$B52)-Data!FJ$2+INDEX($A52:CD52,,MAX(ISNUMBER($D52:CD52)*COLUMN($D52:CD52))))</f>
        <v>#N/A</v>
      </c>
      <c r="CF52" s="2" t="e">
        <f t="array" ref="CF52">IF(INDEX(Data!FK:FK,$B52)=0,#N/A,INDEX(Data!FK:FK,$B52)-Data!FK$2+INDEX($A52:CE52,,MAX(ISNUMBER($D52:CE52)*COLUMN($D52:CE52))))</f>
        <v>#N/A</v>
      </c>
      <c r="CG52" s="2" t="e">
        <f t="array" ref="CG52">IF(INDEX(Data!FL:FL,$B52)=0,#N/A,INDEX(Data!FL:FL,$B52)-Data!FL$2+INDEX($A52:CF52,,MAX(ISNUMBER($D52:CF52)*COLUMN($D52:CF52))))</f>
        <v>#N/A</v>
      </c>
      <c r="CH52" s="2" t="e">
        <f t="array" ref="CH52">IF(INDEX(Data!FM:FM,$B52)=0,#N/A,INDEX(Data!FM:FM,$B52)-Data!FM$2+INDEX($A52:CG52,,MAX(ISNUMBER($D52:CG52)*COLUMN($D52:CG52))))</f>
        <v>#N/A</v>
      </c>
      <c r="CI52" s="2" t="e">
        <f t="array" ref="CI52">IF(INDEX(Data!FN:FN,$B52)=0,#N/A,INDEX(Data!FN:FN,$B52)-Data!FN$2+INDEX($A52:CH52,,MAX(ISNUMBER($D52:CH52)*COLUMN($D52:CH52))))</f>
        <v>#N/A</v>
      </c>
      <c r="CJ52" s="2" t="e">
        <f t="array" ref="CJ52">IF(INDEX(Data!FO:FO,$B52)=0,#N/A,INDEX(Data!FO:FO,$B52)-Data!FO$2+INDEX($A52:CI52,,MAX(ISNUMBER($D52:CI52)*COLUMN($D52:CI52))))</f>
        <v>#N/A</v>
      </c>
      <c r="CK52" s="2" t="e">
        <f t="array" ref="CK52">IF(INDEX(Data!FP:FP,$B52)=0,#N/A,INDEX(Data!FP:FP,$B52)-Data!FP$2+INDEX($A52:CJ52,,MAX(ISNUMBER($D52:CJ52)*COLUMN($D52:CJ52))))</f>
        <v>#N/A</v>
      </c>
      <c r="CL52" s="2" t="e">
        <f t="array" ref="CL52">IF(INDEX(Data!FQ:FQ,$B52)=0,#N/A,INDEX(Data!FQ:FQ,$B52)-Data!FQ$2+INDEX($A52:CK52,,MAX(ISNUMBER($D52:CK52)*COLUMN($D52:CK52))))</f>
        <v>#N/A</v>
      </c>
      <c r="CM52" s="2" t="e">
        <f t="array" ref="CM52">IF(INDEX(Data!FR:FR,$B52)=0,#N/A,INDEX(Data!FR:FR,$B52)-Data!FR$2+INDEX($A52:CL52,,MAX(ISNUMBER($D52:CL52)*COLUMN($D52:CL52))))</f>
        <v>#N/A</v>
      </c>
      <c r="CN52" s="2" t="e">
        <f t="array" ref="CN52">IF(INDEX(Data!FS:FS,$B52)=0,#N/A,INDEX(Data!FS:FS,$B52)-Data!FS$2+INDEX($A52:CM52,,MAX(ISNUMBER($D52:CM52)*COLUMN($D52:CM52))))</f>
        <v>#N/A</v>
      </c>
      <c r="CO52" s="2" t="e">
        <f t="array" ref="CO52">IF(INDEX(Data!FT:FT,$B52)=0,#N/A,INDEX(Data!FT:FT,$B52)-Data!FT$2+INDEX($A52:CN52,,MAX(ISNUMBER($D52:CN52)*COLUMN($D52:CN52))))</f>
        <v>#N/A</v>
      </c>
      <c r="CP52" s="2" t="e">
        <f t="array" ref="CP52">IF(INDEX(Data!FU:FU,$B52)=0,#N/A,INDEX(Data!FU:FU,$B52)-Data!FU$2+INDEX($A52:CO52,,MAX(ISNUMBER($D52:CO52)*COLUMN($D52:CO52))))</f>
        <v>#N/A</v>
      </c>
      <c r="CQ52" s="2" t="e">
        <f t="array" ref="CQ52">IF(INDEX(Data!FV:FV,$B52)=0,#N/A,INDEX(Data!FV:FV,$B52)-Data!FV$2+INDEX($A52:CP52,,MAX(ISNUMBER($D52:CP52)*COLUMN($D52:CP52))))</f>
        <v>#N/A</v>
      </c>
      <c r="CR52" s="2" t="e">
        <f t="array" ref="CR52">IF(INDEX(Data!FW:FW,$B52)=0,#N/A,INDEX(Data!FW:FW,$B52)-Data!FW$2+INDEX($A52:CQ52,,MAX(ISNUMBER($D52:CQ52)*COLUMN($D52:CQ52))))</f>
        <v>#N/A</v>
      </c>
      <c r="CS52" s="2" t="e">
        <f t="array" ref="CS52">IF(INDEX(Data!FX:FX,$B52)=0,#N/A,INDEX(Data!FX:FX,$B52)-Data!FX$2+INDEX($A52:CR52,,MAX(ISNUMBER($D52:CR52)*COLUMN($D52:CR52))))</f>
        <v>#N/A</v>
      </c>
      <c r="CT52" s="2" t="e">
        <f t="array" ref="CT52">IF(INDEX(Data!FY:FY,$B52)=0,#N/A,INDEX(Data!FY:FY,$B52)-Data!FY$2+INDEX($A52:CS52,,MAX(ISNUMBER($D52:CS52)*COLUMN($D52:CS52))))</f>
        <v>#N/A</v>
      </c>
      <c r="CU52" s="2" t="e">
        <f t="array" ref="CU52">IF(INDEX(Data!FZ:FZ,$B52)=0,#N/A,INDEX(Data!FZ:FZ,$B52)-Data!FZ$2+INDEX($A52:CT52,,MAX(ISNUMBER($D52:CT52)*COLUMN($D52:CT52))))</f>
        <v>#N/A</v>
      </c>
      <c r="CV52" s="2" t="e">
        <f t="array" ref="CV52">IF(INDEX(Data!GA:GA,$B52)=0,#N/A,INDEX(Data!GA:GA,$B52)-Data!GA$2+INDEX($A52:CU52,,MAX(ISNUMBER($D52:CU52)*COLUMN($D52:CU52))))</f>
        <v>#N/A</v>
      </c>
      <c r="CW52" s="2" t="e">
        <f t="array" ref="CW52">IF(INDEX(Data!GB:GB,$B52)=0,#N/A,INDEX(Data!GB:GB,$B52)-Data!GB$2+INDEX($A52:CV52,,MAX(ISNUMBER($D52:CV52)*COLUMN($D52:CV52))))</f>
        <v>#N/A</v>
      </c>
      <c r="CX52" s="2" t="e">
        <f t="array" ref="CX52">IF(INDEX(Data!GC:GC,$B52)=0,#N/A,INDEX(Data!GC:GC,$B52)-Data!GC$2+INDEX($A52:CW52,,MAX(ISNUMBER($D52:CW52)*COLUMN($D52:CW52))))</f>
        <v>#N/A</v>
      </c>
      <c r="CY52" s="2" t="e">
        <f t="array" ref="CY52">IF(INDEX(Data!GD:GD,$B52)=0,#N/A,INDEX(Data!GD:GD,$B52)-Data!GD$2+INDEX($A52:CX52,,MAX(ISNUMBER($D52:CX52)*COLUMN($D52:CX52))))</f>
        <v>#N/A</v>
      </c>
      <c r="CZ52" s="2" t="e">
        <f t="array" ref="CZ52">IF(INDEX(Data!GE:GE,$B52)=0,#N/A,INDEX(Data!GE:GE,$B52)-Data!GE$2+INDEX($A52:CY52,,MAX(ISNUMBER($D52:CY52)*COLUMN($D52:CY52))))</f>
        <v>#N/A</v>
      </c>
      <c r="DA52" s="2" t="e">
        <f t="array" ref="DA52">IF(INDEX(Data!GF:GF,$B52)=0,#N/A,INDEX(Data!GF:GF,$B52)-Data!GF$2+INDEX($A52:CZ52,,MAX(ISNUMBER($D52:CZ52)*COLUMN($D52:CZ52))))</f>
        <v>#N/A</v>
      </c>
      <c r="DB52" s="2" t="e">
        <f t="array" ref="DB52">IF(INDEX(Data!GG:GG,$B52)=0,#N/A,INDEX(Data!GG:GG,$B52)-Data!GG$2+INDEX($A52:DA52,,MAX(ISNUMBER($D52:DA52)*COLUMN($D52:DA52))))</f>
        <v>#N/A</v>
      </c>
      <c r="DC52" s="2" t="e">
        <f t="array" ref="DC52">IF(INDEX(Data!GH:GH,$B52)=0,#N/A,INDEX(Data!GH:GH,$B52)-Data!GH$2+INDEX($A52:DB52,,MAX(ISNUMBER($D52:DB52)*COLUMN($D52:DB52))))</f>
        <v>#N/A</v>
      </c>
      <c r="DD52" s="2" t="e">
        <f t="array" ref="DD52">IF(INDEX(Data!GI:GI,$B52)=0,#N/A,INDEX(Data!GI:GI,$B52)-Data!GI$2+INDEX($A52:DC52,,MAX(ISNUMBER($D52:DC52)*COLUMN($D52:DC52))))</f>
        <v>#N/A</v>
      </c>
      <c r="DE52" s="2" t="e">
        <f t="array" ref="DE52">IF(INDEX(Data!GJ:GJ,$B52)=0,#N/A,INDEX(Data!GJ:GJ,$B52)-Data!GJ$2+INDEX($A52:DD52,,MAX(ISNUMBER($D52:DD52)*COLUMN($D52:DD52))))</f>
        <v>#N/A</v>
      </c>
      <c r="DF52" s="2" t="e">
        <f t="array" ref="DF52">IF(INDEX(Data!GK:GK,$B52)=0,#N/A,INDEX(Data!GK:GK,$B52)-Data!GK$2+INDEX($A52:DE52,,MAX(ISNUMBER($D52:DE52)*COLUMN($D52:DE52))))</f>
        <v>#N/A</v>
      </c>
      <c r="DG52" s="2" t="e">
        <f t="array" ref="DG52">IF(INDEX(Data!GL:GL,$B52)=0,#N/A,INDEX(Data!GL:GL,$B52)-Data!GL$2+INDEX($A52:DF52,,MAX(ISNUMBER($D52:DF52)*COLUMN($D52:DF52))))</f>
        <v>#N/A</v>
      </c>
      <c r="DH52" s="2" t="e">
        <f t="array" ref="DH52">IF(INDEX(Data!GM:GM,$B52)=0,#N/A,INDEX(Data!GM:GM,$B52)-Data!GM$2+INDEX($A52:DG52,,MAX(ISNUMBER($D52:DG52)*COLUMN($D52:DG52))))</f>
        <v>#N/A</v>
      </c>
      <c r="DI52" s="2" t="e">
        <f t="array" ref="DI52">IF(INDEX(Data!GN:GN,$B52)=0,#N/A,INDEX(Data!GN:GN,$B52)-Data!GN$2+INDEX($A52:DH52,,MAX(ISNUMBER($D52:DH52)*COLUMN($D52:DH52))))</f>
        <v>#N/A</v>
      </c>
      <c r="DJ52" s="2" t="e">
        <f t="array" ref="DJ52">IF(INDEX(Data!GO:GO,$B52)=0,#N/A,INDEX(Data!GO:GO,$B52)-Data!GO$2+INDEX($A52:DI52,,MAX(ISNUMBER($D52:DI52)*COLUMN($D52:DI52))))</f>
        <v>#N/A</v>
      </c>
      <c r="DK52" s="2" t="e">
        <f t="array" ref="DK52">IF(INDEX(Data!GP:GP,$B52)=0,#N/A,INDEX(Data!GP:GP,$B52)-Data!GP$2+INDEX($A52:DJ52,,MAX(ISNUMBER($D52:DJ52)*COLUMN($D52:DJ52))))</f>
        <v>#N/A</v>
      </c>
      <c r="DL52" s="2" t="e">
        <f t="array" ref="DL52">IF(INDEX(Data!GQ:GQ,$B52)=0,#N/A,INDEX(Data!GQ:GQ,$B52)-Data!GQ$2+INDEX($A52:DK52,,MAX(ISNUMBER($D52:DK52)*COLUMN($D52:DK52))))</f>
        <v>#N/A</v>
      </c>
      <c r="DM52" s="2" t="e">
        <f t="array" ref="DM52">IF(INDEX(Data!GR:GR,$B52)=0,#N/A,INDEX(Data!GR:GR,$B52)-Data!GR$2+INDEX($A52:DL52,,MAX(ISNUMBER($D52:DL52)*COLUMN($D52:DL52))))</f>
        <v>#N/A</v>
      </c>
      <c r="DN52" s="2" t="e">
        <f t="array" ref="DN52">IF(INDEX(Data!GS:GS,$B52)=0,#N/A,INDEX(Data!GS:GS,$B52)-Data!GS$2+INDEX($A52:DM52,,MAX(ISNUMBER($D52:DM52)*COLUMN($D52:DM52))))</f>
        <v>#N/A</v>
      </c>
      <c r="DO52" s="2" t="e">
        <f t="array" ref="DO52">IF(INDEX(Data!GT:GT,$B52)=0,#N/A,INDEX(Data!GT:GT,$B52)-Data!GT$2+INDEX($A52:DN52,,MAX(ISNUMBER($D52:DN52)*COLUMN($D52:DN52))))</f>
        <v>#N/A</v>
      </c>
      <c r="DP52" s="2" t="e">
        <f t="array" ref="DP52">IF(INDEX(Data!GU:GU,$B52)=0,#N/A,INDEX(Data!GU:GU,$B52)-Data!GU$2+INDEX($A52:DO52,,MAX(ISNUMBER($D52:DO52)*COLUMN($D52:DO52))))</f>
        <v>#N/A</v>
      </c>
      <c r="DQ52" s="2" t="e">
        <f t="array" ref="DQ52">IF(INDEX(Data!GV:GV,$B52)=0,#N/A,INDEX(Data!GV:GV,$B52)-Data!GV$2+INDEX($A52:DP52,,MAX(ISNUMBER($D52:DP52)*COLUMN($D52:DP52))))</f>
        <v>#N/A</v>
      </c>
      <c r="DR52" s="2" t="e">
        <f t="array" ref="DR52">IF(INDEX(Data!GW:GW,$B52)=0,#N/A,INDEX(Data!GW:GW,$B52)-Data!GW$2+INDEX($A52:DQ52,,MAX(ISNUMBER($D52:DQ52)*COLUMN($D52:DQ52))))</f>
        <v>#N/A</v>
      </c>
      <c r="DS52" s="2" t="e">
        <f t="array" ref="DS52">IF(INDEX(Data!GX:GX,$B52)=0,#N/A,INDEX(Data!GX:GX,$B52)-Data!GX$2+INDEX($A52:DR52,,MAX(ISNUMBER($D52:DR52)*COLUMN($D52:DR52))))</f>
        <v>#N/A</v>
      </c>
      <c r="DT52" s="2" t="e">
        <f t="array" ref="DT52">IF(INDEX(Data!GY:GY,$B52)=0,#N/A,INDEX(Data!GY:GY,$B52)-Data!GY$2+INDEX($A52:DS52,,MAX(ISNUMBER($D52:DS52)*COLUMN($D52:DS52))))</f>
        <v>#N/A</v>
      </c>
      <c r="DU52" s="2" t="e">
        <f t="array" ref="DU52">IF(INDEX(Data!GZ:GZ,$B52)=0,#N/A,INDEX(Data!GZ:GZ,$B52)-Data!GZ$2+INDEX($A52:DT52,,MAX(ISNUMBER($D52:DT52)*COLUMN($D52:DT52))))</f>
        <v>#N/A</v>
      </c>
      <c r="DV52" s="2" t="e">
        <f t="array" ref="DV52">IF(INDEX(Data!HA:HA,$B52)=0,#N/A,INDEX(Data!HA:HA,$B52)-Data!HA$2+INDEX($A52:DU52,,MAX(ISNUMBER($D52:DU52)*COLUMN($D52:DU52))))</f>
        <v>#N/A</v>
      </c>
      <c r="DW52" s="2" t="e">
        <f t="array" ref="DW52">IF(INDEX(Data!HB:HB,$B52)=0,#N/A,INDEX(Data!HB:HB,$B52)-Data!HB$2+INDEX($A52:DV52,,MAX(ISNUMBER($D52:DV52)*COLUMN($D52:DV52))))</f>
        <v>#N/A</v>
      </c>
      <c r="DX52" s="2" t="e">
        <f t="array" ref="DX52">IF(INDEX(Data!HC:HC,$B52)=0,#N/A,INDEX(Data!HC:HC,$B52)-Data!HC$2+INDEX($A52:DW52,,MAX(ISNUMBER($D52:DW52)*COLUMN($D52:DW52))))</f>
        <v>#N/A</v>
      </c>
      <c r="DY52" s="2" t="e">
        <f t="array" ref="DY52">IF(INDEX(Data!HD:HD,$B52)=0,#N/A,INDEX(Data!HD:HD,$B52)-Data!HD$2+INDEX($A52:DX52,,MAX(ISNUMBER($D52:DX52)*COLUMN($D52:DX52))))</f>
        <v>#N/A</v>
      </c>
      <c r="DZ52" s="2" t="e">
        <f t="array" ref="DZ52">IF(INDEX(Data!HE:HE,$B52)=0,#N/A,INDEX(Data!HE:HE,$B52)-Data!HE$2+INDEX($A52:DY52,,MAX(ISNUMBER($D52:DY52)*COLUMN($D52:DY52))))</f>
        <v>#N/A</v>
      </c>
      <c r="EA52" s="2" t="e">
        <f t="array" ref="EA52">IF(INDEX(Data!HF:HF,$B52)=0,#N/A,INDEX(Data!HF:HF,$B52)-Data!HF$2+INDEX($A52:DZ52,,MAX(ISNUMBER($D52:DZ52)*COLUMN($D52:DZ52))))</f>
        <v>#N/A</v>
      </c>
      <c r="EB52" s="2" t="e">
        <f t="array" ref="EB52">IF(INDEX(Data!HG:HG,$B52)=0,#N/A,INDEX(Data!HG:HG,$B52)-Data!HG$2+INDEX($A52:EA52,,MAX(ISNUMBER($D52:EA52)*COLUMN($D52:EA52))))</f>
        <v>#N/A</v>
      </c>
      <c r="EC52" s="2" t="e">
        <f t="array" ref="EC52">IF(INDEX(Data!HH:HH,$B52)=0,#N/A,INDEX(Data!HH:HH,$B52)-Data!HH$2+INDEX($A52:EB52,,MAX(ISNUMBER($D52:EB52)*COLUMN($D52:EB52))))</f>
        <v>#N/A</v>
      </c>
      <c r="ED52" s="2" t="e">
        <f t="array" ref="ED52">IF(INDEX(Data!HI:HI,$B52)=0,#N/A,INDEX(Data!HI:HI,$B52)-Data!HI$2+INDEX($A52:EC52,,MAX(ISNUMBER($D52:EC52)*COLUMN($D52:EC52))))</f>
        <v>#N/A</v>
      </c>
      <c r="EE52" s="2" t="e">
        <f t="array" ref="EE52">IF(INDEX(Data!HJ:HJ,$B52)=0,#N/A,INDEX(Data!HJ:HJ,$B52)-Data!HJ$2+INDEX($A52:ED52,,MAX(ISNUMBER($D52:ED52)*COLUMN($D52:ED52))))</f>
        <v>#N/A</v>
      </c>
      <c r="EF52" s="2" t="e">
        <f t="array" ref="EF52">IF(INDEX(Data!HK:HK,$B52)=0,#N/A,INDEX(Data!HK:HK,$B52)-Data!HK$2+INDEX($A52:EE52,,MAX(ISNUMBER($D52:EE52)*COLUMN($D52:EE52))))</f>
        <v>#N/A</v>
      </c>
      <c r="EG52" s="2" t="e">
        <f t="array" ref="EG52">IF(INDEX(Data!HL:HL,$B52)=0,#N/A,INDEX(Data!HL:HL,$B52)-Data!HL$2+INDEX($A52:EF52,,MAX(ISNUMBER($D52:EF52)*COLUMN($D52:EF52))))</f>
        <v>#N/A</v>
      </c>
      <c r="EH52" s="2" t="e">
        <f t="array" ref="EH52">IF(INDEX(Data!HM:HM,$B52)=0,#N/A,INDEX(Data!HM:HM,$B52)-Data!HM$2+INDEX($A52:EG52,,MAX(ISNUMBER($D52:EG52)*COLUMN($D52:EG52))))</f>
        <v>#N/A</v>
      </c>
      <c r="EI52" s="2" t="e">
        <f t="array" ref="EI52">IF(INDEX(Data!HN:HN,$B52)=0,#N/A,INDEX(Data!HN:HN,$B52)-Data!HN$2+INDEX($A52:EH52,,MAX(ISNUMBER($D52:EH52)*COLUMN($D52:EH52))))</f>
        <v>#N/A</v>
      </c>
    </row>
    <row r="53" spans="1:139" x14ac:dyDescent="0.25">
      <c r="A53" s="2">
        <f>Data!CG128</f>
        <v>0</v>
      </c>
      <c r="B53" s="2" t="e">
        <f>MATCH(A53,Data!CG:CG,0)</f>
        <v>#N/A</v>
      </c>
      <c r="C53" s="2" t="e">
        <f ca="1">COUNTIF(OFFSET(Data!$CJ$1:$EZ$78,B53-1,0,1),"&gt;0")</f>
        <v>#N/A</v>
      </c>
      <c r="D53" s="2">
        <v>0</v>
      </c>
      <c r="E53" s="2" t="e">
        <f t="array" ref="E53">IF(INDEX(Data!CJ:CJ,$B53)=0,#N/A,INDEX(Data!CJ:CJ,$B53)-Data!CJ$2+INDEX($A53:D53,,MAX(ISNUMBER($D53:D53)*COLUMN($D53:D53))))</f>
        <v>#N/A</v>
      </c>
      <c r="F53" s="2" t="e">
        <f t="array" ref="F53">IF(INDEX(Data!CK:CK,$B53)=0,#N/A,INDEX(Data!CK:CK,$B53)-Data!CK$2+INDEX($A53:E53,,MAX(ISNUMBER($D53:E53)*COLUMN($D53:E53))))</f>
        <v>#N/A</v>
      </c>
      <c r="G53" s="2" t="e">
        <f t="array" ref="G53">IF(INDEX(Data!CL:CL,$B53)=0,#N/A,INDEX(Data!CL:CL,$B53)-Data!CL$2+INDEX($A53:F53,,MAX(ISNUMBER($D53:F53)*COLUMN($D53:F53))))</f>
        <v>#N/A</v>
      </c>
      <c r="H53" s="2" t="e">
        <f t="array" ref="H53">IF(INDEX(Data!CM:CM,$B53)=0,#N/A,INDEX(Data!CM:CM,$B53)-Data!CM$2+INDEX($A53:G53,,MAX(ISNUMBER($D53:G53)*COLUMN($D53:G53))))</f>
        <v>#N/A</v>
      </c>
      <c r="I53" s="2" t="e">
        <f t="array" ref="I53">IF(INDEX(Data!CN:CN,$B53)=0,#N/A,INDEX(Data!CN:CN,$B53)-Data!CN$2+INDEX($A53:H53,,MAX(ISNUMBER($D53:H53)*COLUMN($D53:H53))))</f>
        <v>#N/A</v>
      </c>
      <c r="J53" s="2" t="e">
        <f t="array" ref="J53">IF(INDEX(Data!CO:CO,$B53)=0,#N/A,INDEX(Data!CO:CO,$B53)-Data!CO$2+INDEX($A53:I53,,MAX(ISNUMBER($D53:I53)*COLUMN($D53:I53))))</f>
        <v>#N/A</v>
      </c>
      <c r="K53" s="2" t="e">
        <f t="array" ref="K53">IF(INDEX(Data!CP:CP,$B53)=0,#N/A,INDEX(Data!CP:CP,$B53)-Data!CP$2+INDEX($A53:J53,,MAX(ISNUMBER($D53:J53)*COLUMN($D53:J53))))</f>
        <v>#N/A</v>
      </c>
      <c r="L53" s="2" t="e">
        <f t="array" ref="L53">IF(INDEX(Data!CQ:CQ,$B53)=0,#N/A,INDEX(Data!CQ:CQ,$B53)-Data!CQ$2+INDEX($A53:K53,,MAX(ISNUMBER($D53:K53)*COLUMN($D53:K53))))</f>
        <v>#N/A</v>
      </c>
      <c r="M53" s="2" t="e">
        <f t="array" ref="M53">IF(INDEX(Data!CR:CR,$B53)=0,#N/A,INDEX(Data!CR:CR,$B53)-Data!CR$2+INDEX($A53:L53,,MAX(ISNUMBER($D53:L53)*COLUMN($D53:L53))))</f>
        <v>#N/A</v>
      </c>
      <c r="N53" s="2" t="e">
        <f t="array" ref="N53">IF(INDEX(Data!CS:CS,$B53)=0,#N/A,INDEX(Data!CS:CS,$B53)-Data!CS$2+INDEX($A53:M53,,MAX(ISNUMBER($D53:M53)*COLUMN($D53:M53))))</f>
        <v>#N/A</v>
      </c>
      <c r="O53" s="2" t="e">
        <f t="array" ref="O53">IF(INDEX(Data!CT:CT,$B53)=0,#N/A,INDEX(Data!CT:CT,$B53)-Data!CT$2+INDEX($A53:N53,,MAX(ISNUMBER($D53:N53)*COLUMN($D53:N53))))</f>
        <v>#N/A</v>
      </c>
      <c r="P53" s="2" t="e">
        <f t="array" ref="P53">IF(INDEX(Data!CU:CU,$B53)=0,#N/A,INDEX(Data!CU:CU,$B53)-Data!CU$2+INDEX($A53:O53,,MAX(ISNUMBER($D53:O53)*COLUMN($D53:O53))))</f>
        <v>#N/A</v>
      </c>
      <c r="Q53" s="2" t="e">
        <f t="array" ref="Q53">IF(INDEX(Data!CV:CV,$B53)=0,#N/A,INDEX(Data!CV:CV,$B53)-Data!CV$2+INDEX($A53:P53,,MAX(ISNUMBER($D53:P53)*COLUMN($D53:P53))))</f>
        <v>#N/A</v>
      </c>
      <c r="R53" s="2" t="e">
        <f t="array" ref="R53">IF(INDEX(Data!CW:CW,$B53)=0,#N/A,INDEX(Data!CW:CW,$B53)-Data!CW$2+INDEX($A53:Q53,,MAX(ISNUMBER($D53:Q53)*COLUMN($D53:Q53))))</f>
        <v>#N/A</v>
      </c>
      <c r="S53" s="2" t="e">
        <f t="array" ref="S53">IF(INDEX(Data!CX:CX,$B53)=0,#N/A,INDEX(Data!CX:CX,$B53)-Data!CX$2+INDEX($A53:R53,,MAX(ISNUMBER($D53:R53)*COLUMN($D53:R53))))</f>
        <v>#N/A</v>
      </c>
      <c r="T53" s="2" t="e">
        <f t="array" ref="T53">IF(INDEX(Data!CY:CY,$B53)=0,#N/A,INDEX(Data!CY:CY,$B53)-Data!CY$2+INDEX($A53:S53,,MAX(ISNUMBER($D53:S53)*COLUMN($D53:S53))))</f>
        <v>#N/A</v>
      </c>
      <c r="U53" s="2" t="e">
        <f t="array" ref="U53">IF(INDEX(Data!CZ:CZ,$B53)=0,#N/A,INDEX(Data!CZ:CZ,$B53)-Data!CZ$2+INDEX($A53:T53,,MAX(ISNUMBER($D53:T53)*COLUMN($D53:T53))))</f>
        <v>#N/A</v>
      </c>
      <c r="V53" s="2" t="e">
        <f t="array" ref="V53">IF(INDEX(Data!DA:DA,$B53)=0,#N/A,INDEX(Data!DA:DA,$B53)-Data!DA$2+INDEX($A53:U53,,MAX(ISNUMBER($D53:U53)*COLUMN($D53:U53))))</f>
        <v>#N/A</v>
      </c>
      <c r="W53" s="2" t="e">
        <f t="array" ref="W53">IF(INDEX(Data!DB:DB,$B53)=0,#N/A,INDEX(Data!DB:DB,$B53)-Data!DB$2+INDEX($A53:V53,,MAX(ISNUMBER($D53:V53)*COLUMN($D53:V53))))</f>
        <v>#N/A</v>
      </c>
      <c r="X53" s="2" t="e">
        <f t="array" ref="X53">IF(INDEX(Data!DC:DC,$B53)=0,#N/A,INDEX(Data!DC:DC,$B53)-Data!DC$2+INDEX($A53:W53,,MAX(ISNUMBER($D53:W53)*COLUMN($D53:W53))))</f>
        <v>#N/A</v>
      </c>
      <c r="Y53" s="2" t="e">
        <f t="array" ref="Y53">IF(INDEX(Data!DD:DD,$B53)=0,#N/A,INDEX(Data!DD:DD,$B53)-Data!DD$2+INDEX($A53:X53,,MAX(ISNUMBER($D53:X53)*COLUMN($D53:X53))))</f>
        <v>#N/A</v>
      </c>
      <c r="Z53" s="2" t="e">
        <f t="array" ref="Z53">IF(INDEX(Data!DE:DE,$B53)=0,#N/A,INDEX(Data!DE:DE,$B53)-Data!DE$2+INDEX($A53:Y53,,MAX(ISNUMBER($D53:Y53)*COLUMN($D53:Y53))))</f>
        <v>#N/A</v>
      </c>
      <c r="AA53" s="2" t="e">
        <f t="array" ref="AA53">IF(INDEX(Data!DF:DF,$B53)=0,#N/A,INDEX(Data!DF:DF,$B53)-Data!DF$2+INDEX($A53:Z53,,MAX(ISNUMBER($D53:Z53)*COLUMN($D53:Z53))))</f>
        <v>#N/A</v>
      </c>
      <c r="AB53" s="2" t="e">
        <f t="array" ref="AB53">IF(INDEX(Data!DG:DG,$B53)=0,#N/A,INDEX(Data!DG:DG,$B53)-Data!DG$2+INDEX($A53:AA53,,MAX(ISNUMBER($D53:AA53)*COLUMN($D53:AA53))))</f>
        <v>#N/A</v>
      </c>
      <c r="AC53" s="2" t="e">
        <f t="array" ref="AC53">IF(INDEX(Data!DH:DH,$B53)=0,#N/A,INDEX(Data!DH:DH,$B53)-Data!DH$2+INDEX($A53:AB53,,MAX(ISNUMBER($D53:AB53)*COLUMN($D53:AB53))))</f>
        <v>#N/A</v>
      </c>
      <c r="AD53" s="2" t="e">
        <f t="array" ref="AD53">IF(INDEX(Data!DI:DI,$B53)=0,#N/A,INDEX(Data!DI:DI,$B53)-Data!DI$2+INDEX($A53:AC53,,MAX(ISNUMBER($D53:AC53)*COLUMN($D53:AC53))))</f>
        <v>#N/A</v>
      </c>
      <c r="AE53" s="2" t="e">
        <f t="array" ref="AE53">IF(INDEX(Data!DJ:DJ,$B53)=0,#N/A,INDEX(Data!DJ:DJ,$B53)-Data!DJ$2+INDEX($A53:AD53,,MAX(ISNUMBER($D53:AD53)*COLUMN($D53:AD53))))</f>
        <v>#N/A</v>
      </c>
      <c r="AF53" s="2" t="e">
        <f t="array" ref="AF53">IF(INDEX(Data!DK:DK,$B53)=0,#N/A,INDEX(Data!DK:DK,$B53)-Data!DK$2+INDEX($A53:AE53,,MAX(ISNUMBER($D53:AE53)*COLUMN($D53:AE53))))</f>
        <v>#N/A</v>
      </c>
      <c r="AG53" s="2" t="e">
        <f t="array" ref="AG53">IF(INDEX(Data!DL:DL,$B53)=0,#N/A,INDEX(Data!DL:DL,$B53)-Data!DL$2+INDEX($A53:AF53,,MAX(ISNUMBER($D53:AF53)*COLUMN($D53:AF53))))</f>
        <v>#N/A</v>
      </c>
      <c r="AH53" s="2" t="e">
        <f t="array" ref="AH53">IF(INDEX(Data!DM:DM,$B53)=0,#N/A,INDEX(Data!DM:DM,$B53)-Data!DM$2+INDEX($A53:AG53,,MAX(ISNUMBER($D53:AG53)*COLUMN($D53:AG53))))</f>
        <v>#N/A</v>
      </c>
      <c r="AI53" s="2" t="e">
        <f t="array" ref="AI53">IF(INDEX(Data!DN:DN,$B53)=0,#N/A,INDEX(Data!DN:DN,$B53)-Data!DN$2+INDEX($A53:AH53,,MAX(ISNUMBER($D53:AH53)*COLUMN($D53:AH53))))</f>
        <v>#N/A</v>
      </c>
      <c r="AJ53" s="2" t="e">
        <f t="array" ref="AJ53">IF(INDEX(Data!DO:DO,$B53)=0,#N/A,INDEX(Data!DO:DO,$B53)-Data!DO$2+INDEX($A53:AI53,,MAX(ISNUMBER($D53:AI53)*COLUMN($D53:AI53))))</f>
        <v>#N/A</v>
      </c>
      <c r="AK53" s="2" t="e">
        <f t="array" ref="AK53">IF(INDEX(Data!DP:DP,$B53)=0,#N/A,INDEX(Data!DP:DP,$B53)-Data!DP$2+INDEX($A53:AJ53,,MAX(ISNUMBER($D53:AJ53)*COLUMN($D53:AJ53))))</f>
        <v>#N/A</v>
      </c>
      <c r="AL53" s="2" t="e">
        <f t="array" ref="AL53">IF(INDEX(Data!DQ:DQ,$B53)=0,#N/A,INDEX(Data!DQ:DQ,$B53)-Data!DQ$2+INDEX($A53:AK53,,MAX(ISNUMBER($D53:AK53)*COLUMN($D53:AK53))))</f>
        <v>#N/A</v>
      </c>
      <c r="AM53" s="2" t="e">
        <f t="array" ref="AM53">IF(INDEX(Data!DR:DR,$B53)=0,#N/A,INDEX(Data!DR:DR,$B53)-Data!DR$2+INDEX($A53:AL53,,MAX(ISNUMBER($D53:AL53)*COLUMN($D53:AL53))))</f>
        <v>#N/A</v>
      </c>
      <c r="AN53" s="2" t="e">
        <f t="array" ref="AN53">IF(INDEX(Data!DS:DS,$B53)=0,#N/A,INDEX(Data!DS:DS,$B53)-Data!DS$2+INDEX($A53:AM53,,MAX(ISNUMBER($D53:AM53)*COLUMN($D53:AM53))))</f>
        <v>#N/A</v>
      </c>
      <c r="AO53" s="2" t="e">
        <f t="array" ref="AO53">IF(INDEX(Data!DT:DT,$B53)=0,#N/A,INDEX(Data!DT:DT,$B53)-Data!DT$2+INDEX($A53:AN53,,MAX(ISNUMBER($D53:AN53)*COLUMN($D53:AN53))))</f>
        <v>#N/A</v>
      </c>
      <c r="AP53" s="2" t="e">
        <f t="array" ref="AP53">IF(INDEX(Data!DU:DU,$B53)=0,#N/A,INDEX(Data!DU:DU,$B53)-Data!DU$2+INDEX($A53:AO53,,MAX(ISNUMBER($D53:AO53)*COLUMN($D53:AO53))))</f>
        <v>#N/A</v>
      </c>
      <c r="AQ53" s="2" t="e">
        <f t="array" ref="AQ53">IF(INDEX(Data!DV:DV,$B53)=0,#N/A,INDEX(Data!DV:DV,$B53)-Data!DV$2+INDEX($A53:AP53,,MAX(ISNUMBER($D53:AP53)*COLUMN($D53:AP53))))</f>
        <v>#N/A</v>
      </c>
      <c r="AR53" s="2" t="e">
        <f t="array" ref="AR53">IF(INDEX(Data!DW:DW,$B53)=0,#N/A,INDEX(Data!DW:DW,$B53)-Data!DW$2+INDEX($A53:AQ53,,MAX(ISNUMBER($D53:AQ53)*COLUMN($D53:AQ53))))</f>
        <v>#N/A</v>
      </c>
      <c r="AS53" s="2" t="e">
        <f t="array" ref="AS53">IF(INDEX(Data!DX:DX,$B53)=0,#N/A,INDEX(Data!DX:DX,$B53)-Data!DX$2+INDEX($A53:AR53,,MAX(ISNUMBER($D53:AR53)*COLUMN($D53:AR53))))</f>
        <v>#N/A</v>
      </c>
      <c r="AT53" s="2" t="e">
        <f t="array" ref="AT53">IF(INDEX(Data!DY:DY,$B53)=0,#N/A,INDEX(Data!DY:DY,$B53)-Data!DY$2+INDEX($A53:AS53,,MAX(ISNUMBER($D53:AS53)*COLUMN($D53:AS53))))</f>
        <v>#N/A</v>
      </c>
      <c r="AU53" s="2" t="e">
        <f t="array" ref="AU53">IF(INDEX(Data!DZ:DZ,$B53)=0,#N/A,INDEX(Data!DZ:DZ,$B53)-Data!DZ$2+INDEX($A53:AT53,,MAX(ISNUMBER($D53:AT53)*COLUMN($D53:AT53))))</f>
        <v>#N/A</v>
      </c>
      <c r="AV53" s="2" t="e">
        <f t="array" ref="AV53">IF(INDEX(Data!EA:EA,$B53)=0,#N/A,INDEX(Data!EA:EA,$B53)-Data!EA$2+INDEX($A53:AU53,,MAX(ISNUMBER($D53:AU53)*COLUMN($D53:AU53))))</f>
        <v>#N/A</v>
      </c>
      <c r="AW53" s="2" t="e">
        <f t="array" ref="AW53">IF(INDEX(Data!EB:EB,$B53)=0,#N/A,INDEX(Data!EB:EB,$B53)-Data!EB$2+INDEX($A53:AV53,,MAX(ISNUMBER($D53:AV53)*COLUMN($D53:AV53))))</f>
        <v>#N/A</v>
      </c>
      <c r="AX53" s="2" t="e">
        <f t="array" ref="AX53">IF(INDEX(Data!EC:EC,$B53)=0,#N/A,INDEX(Data!EC:EC,$B53)-Data!EC$2+INDEX($A53:AW53,,MAX(ISNUMBER($D53:AW53)*COLUMN($D53:AW53))))</f>
        <v>#N/A</v>
      </c>
      <c r="AY53" s="2" t="e">
        <f t="array" ref="AY53">IF(INDEX(Data!ED:ED,$B53)=0,#N/A,INDEX(Data!ED:ED,$B53)-Data!ED$2+INDEX($A53:AX53,,MAX(ISNUMBER($D53:AX53)*COLUMN($D53:AX53))))</f>
        <v>#N/A</v>
      </c>
      <c r="AZ53" s="2" t="e">
        <f t="array" ref="AZ53">IF(INDEX(Data!EE:EE,$B53)=0,#N/A,INDEX(Data!EE:EE,$B53)-Data!EE$2+INDEX($A53:AY53,,MAX(ISNUMBER($D53:AY53)*COLUMN($D53:AY53))))</f>
        <v>#N/A</v>
      </c>
      <c r="BA53" s="2" t="e">
        <f t="array" ref="BA53">IF(INDEX(Data!EF:EF,$B53)=0,#N/A,INDEX(Data!EF:EF,$B53)-Data!EF$2+INDEX($A53:AZ53,,MAX(ISNUMBER($D53:AZ53)*COLUMN($D53:AZ53))))</f>
        <v>#N/A</v>
      </c>
      <c r="BB53" s="2" t="e">
        <f t="array" ref="BB53">IF(INDEX(Data!EG:EG,$B53)=0,#N/A,INDEX(Data!EG:EG,$B53)-Data!EG$2+INDEX($A53:BA53,,MAX(ISNUMBER($D53:BA53)*COLUMN($D53:BA53))))</f>
        <v>#N/A</v>
      </c>
      <c r="BC53" s="2" t="e">
        <f t="array" ref="BC53">IF(INDEX(Data!EH:EH,$B53)=0,#N/A,INDEX(Data!EH:EH,$B53)-Data!EH$2+INDEX($A53:BB53,,MAX(ISNUMBER($D53:BB53)*COLUMN($D53:BB53))))</f>
        <v>#N/A</v>
      </c>
      <c r="BD53" s="2" t="e">
        <f t="array" ref="BD53">IF(INDEX(Data!EI:EI,$B53)=0,#N/A,INDEX(Data!EI:EI,$B53)-Data!EI$2+INDEX($A53:BC53,,MAX(ISNUMBER($D53:BC53)*COLUMN($D53:BC53))))</f>
        <v>#N/A</v>
      </c>
      <c r="BE53" s="2" t="e">
        <f t="array" ref="BE53">IF(INDEX(Data!EJ:EJ,$B53)=0,#N/A,INDEX(Data!EJ:EJ,$B53)-Data!EJ$2+INDEX($A53:BD53,,MAX(ISNUMBER($D53:BD53)*COLUMN($D53:BD53))))</f>
        <v>#N/A</v>
      </c>
      <c r="BF53" s="2" t="e">
        <f t="array" ref="BF53">IF(INDEX(Data!EK:EK,$B53)=0,#N/A,INDEX(Data!EK:EK,$B53)-Data!EK$2+INDEX($A53:BE53,,MAX(ISNUMBER($D53:BE53)*COLUMN($D53:BE53))))</f>
        <v>#N/A</v>
      </c>
      <c r="BG53" s="2" t="e">
        <f t="array" ref="BG53">IF(INDEX(Data!EL:EL,$B53)=0,#N/A,INDEX(Data!EL:EL,$B53)-Data!EL$2+INDEX($A53:BF53,,MAX(ISNUMBER($D53:BF53)*COLUMN($D53:BF53))))</f>
        <v>#N/A</v>
      </c>
      <c r="BH53" s="2" t="e">
        <f t="array" ref="BH53">IF(INDEX(Data!EM:EM,$B53)=0,#N/A,INDEX(Data!EM:EM,$B53)-Data!EM$2+INDEX($A53:BG53,,MAX(ISNUMBER($D53:BG53)*COLUMN($D53:BG53))))</f>
        <v>#N/A</v>
      </c>
      <c r="BI53" s="2" t="e">
        <f t="array" ref="BI53">IF(INDEX(Data!EN:EN,$B53)=0,#N/A,INDEX(Data!EN:EN,$B53)-Data!EN$2+INDEX($A53:BH53,,MAX(ISNUMBER($D53:BH53)*COLUMN($D53:BH53))))</f>
        <v>#N/A</v>
      </c>
      <c r="BJ53" s="2" t="e">
        <f t="array" ref="BJ53">IF(INDEX(Data!EO:EO,$B53)=0,#N/A,INDEX(Data!EO:EO,$B53)-Data!EO$2+INDEX($A53:BI53,,MAX(ISNUMBER($D53:BI53)*COLUMN($D53:BI53))))</f>
        <v>#N/A</v>
      </c>
      <c r="BK53" s="2" t="e">
        <f t="array" ref="BK53">IF(INDEX(Data!EP:EP,$B53)=0,#N/A,INDEX(Data!EP:EP,$B53)-Data!EP$2+INDEX($A53:BJ53,,MAX(ISNUMBER($D53:BJ53)*COLUMN($D53:BJ53))))</f>
        <v>#N/A</v>
      </c>
      <c r="BL53" s="2" t="e">
        <f t="array" ref="BL53">IF(INDEX(Data!EQ:EQ,$B53)=0,#N/A,INDEX(Data!EQ:EQ,$B53)-Data!EQ$2+INDEX($A53:BK53,,MAX(ISNUMBER($D53:BK53)*COLUMN($D53:BK53))))</f>
        <v>#N/A</v>
      </c>
      <c r="BM53" s="2" t="e">
        <f t="array" ref="BM53">IF(INDEX(Data!ER:ER,$B53)=0,#N/A,INDEX(Data!ER:ER,$B53)-Data!ER$2+INDEX($A53:BL53,,MAX(ISNUMBER($D53:BL53)*COLUMN($D53:BL53))))</f>
        <v>#N/A</v>
      </c>
      <c r="BN53" s="2" t="e">
        <f t="array" ref="BN53">IF(INDEX(Data!ES:ES,$B53)=0,#N/A,INDEX(Data!ES:ES,$B53)-Data!ES$2+INDEX($A53:BM53,,MAX(ISNUMBER($D53:BM53)*COLUMN($D53:BM53))))</f>
        <v>#N/A</v>
      </c>
      <c r="BO53" s="2" t="e">
        <f t="array" ref="BO53">IF(INDEX(Data!ET:ET,$B53)=0,#N/A,INDEX(Data!ET:ET,$B53)-Data!ET$2+INDEX($A53:BN53,,MAX(ISNUMBER($D53:BN53)*COLUMN($D53:BN53))))</f>
        <v>#N/A</v>
      </c>
      <c r="BP53" s="2" t="e">
        <f t="array" ref="BP53">IF(INDEX(Data!EU:EU,$B53)=0,#N/A,INDEX(Data!EU:EU,$B53)-Data!EU$2+INDEX($A53:BO53,,MAX(ISNUMBER($D53:BO53)*COLUMN($D53:BO53))))</f>
        <v>#N/A</v>
      </c>
      <c r="BQ53" s="2" t="e">
        <f t="array" ref="BQ53">IF(INDEX(Data!EV:EV,$B53)=0,#N/A,INDEX(Data!EV:EV,$B53)-Data!EV$2+INDEX($A53:BP53,,MAX(ISNUMBER($D53:BP53)*COLUMN($D53:BP53))))</f>
        <v>#N/A</v>
      </c>
      <c r="BR53" s="2" t="e">
        <f t="array" ref="BR53">IF(INDEX(Data!EW:EW,$B53)=0,#N/A,INDEX(Data!EW:EW,$B53)-Data!EW$2+INDEX($A53:BQ53,,MAX(ISNUMBER($D53:BQ53)*COLUMN($D53:BQ53))))</f>
        <v>#N/A</v>
      </c>
      <c r="BS53" s="2" t="e">
        <f t="array" ref="BS53">IF(INDEX(Data!EX:EX,$B53)=0,#N/A,INDEX(Data!EX:EX,$B53)-Data!EX$2+INDEX($A53:BR53,,MAX(ISNUMBER($D53:BR53)*COLUMN($D53:BR53))))</f>
        <v>#N/A</v>
      </c>
      <c r="BT53" s="2" t="e">
        <f t="array" ref="BT53">IF(INDEX(Data!EY:EY,$B53)=0,#N/A,INDEX(Data!EY:EY,$B53)-Data!EY$2+INDEX($A53:BS53,,MAX(ISNUMBER($D53:BS53)*COLUMN($D53:BS53))))</f>
        <v>#N/A</v>
      </c>
      <c r="BU53" s="2" t="e">
        <f t="array" ref="BU53">IF(INDEX(Data!EZ:EZ,$B53)=0,#N/A,INDEX(Data!EZ:EZ,$B53)-Data!EZ$2+INDEX($A53:BT53,,MAX(ISNUMBER($D53:BT53)*COLUMN($D53:BT53))))</f>
        <v>#N/A</v>
      </c>
      <c r="BV53" s="2" t="e">
        <f t="array" ref="BV53">IF(INDEX(Data!FA:FA,$B53)=0,#N/A,INDEX(Data!FA:FA,$B53)-Data!FA$2+INDEX($A53:BU53,,MAX(ISNUMBER($D53:BU53)*COLUMN($D53:BU53))))</f>
        <v>#N/A</v>
      </c>
      <c r="BW53" s="2" t="e">
        <f t="array" ref="BW53">IF(INDEX(Data!FB:FB,$B53)=0,#N/A,INDEX(Data!FB:FB,$B53)-Data!FB$2+INDEX($A53:BV53,,MAX(ISNUMBER($D53:BV53)*COLUMN($D53:BV53))))</f>
        <v>#N/A</v>
      </c>
      <c r="BX53" s="2" t="e">
        <f t="array" ref="BX53">IF(INDEX(Data!FC:FC,$B53)=0,#N/A,INDEX(Data!FC:FC,$B53)-Data!FC$2+INDEX($A53:BW53,,MAX(ISNUMBER($D53:BW53)*COLUMN($D53:BW53))))</f>
        <v>#N/A</v>
      </c>
      <c r="BY53" s="2" t="e">
        <f t="array" ref="BY53">IF(INDEX(Data!FD:FD,$B53)=0,#N/A,INDEX(Data!FD:FD,$B53)-Data!FD$2+INDEX($A53:BX53,,MAX(ISNUMBER($D53:BX53)*COLUMN($D53:BX53))))</f>
        <v>#N/A</v>
      </c>
      <c r="BZ53" s="2" t="e">
        <f t="array" ref="BZ53">IF(INDEX(Data!FE:FE,$B53)=0,#N/A,INDEX(Data!FE:FE,$B53)-Data!FE$2+INDEX($A53:BY53,,MAX(ISNUMBER($D53:BY53)*COLUMN($D53:BY53))))</f>
        <v>#N/A</v>
      </c>
      <c r="CA53" s="2" t="e">
        <f t="array" ref="CA53">IF(INDEX(Data!FF:FF,$B53)=0,#N/A,INDEX(Data!FF:FF,$B53)-Data!FF$2+INDEX($A53:BZ53,,MAX(ISNUMBER($D53:BZ53)*COLUMN($D53:BZ53))))</f>
        <v>#N/A</v>
      </c>
      <c r="CB53" s="2" t="e">
        <f t="array" ref="CB53">IF(INDEX(Data!FG:FG,$B53)=0,#N/A,INDEX(Data!FG:FG,$B53)-Data!FG$2+INDEX($A53:CA53,,MAX(ISNUMBER($D53:CA53)*COLUMN($D53:CA53))))</f>
        <v>#N/A</v>
      </c>
      <c r="CC53" s="2" t="e">
        <f t="array" ref="CC53">IF(INDEX(Data!FH:FH,$B53)=0,#N/A,INDEX(Data!FH:FH,$B53)-Data!FH$2+INDEX($A53:CB53,,MAX(ISNUMBER($D53:CB53)*COLUMN($D53:CB53))))</f>
        <v>#N/A</v>
      </c>
      <c r="CD53" s="2" t="e">
        <f t="array" ref="CD53">IF(INDEX(Data!FI:FI,$B53)=0,#N/A,INDEX(Data!FI:FI,$B53)-Data!FI$2+INDEX($A53:CC53,,MAX(ISNUMBER($D53:CC53)*COLUMN($D53:CC53))))</f>
        <v>#N/A</v>
      </c>
      <c r="CE53" s="2" t="e">
        <f t="array" ref="CE53">IF(INDEX(Data!FJ:FJ,$B53)=0,#N/A,INDEX(Data!FJ:FJ,$B53)-Data!FJ$2+INDEX($A53:CD53,,MAX(ISNUMBER($D53:CD53)*COLUMN($D53:CD53))))</f>
        <v>#N/A</v>
      </c>
      <c r="CF53" s="2" t="e">
        <f t="array" ref="CF53">IF(INDEX(Data!FK:FK,$B53)=0,#N/A,INDEX(Data!FK:FK,$B53)-Data!FK$2+INDEX($A53:CE53,,MAX(ISNUMBER($D53:CE53)*COLUMN($D53:CE53))))</f>
        <v>#N/A</v>
      </c>
      <c r="CG53" s="2" t="e">
        <f t="array" ref="CG53">IF(INDEX(Data!FL:FL,$B53)=0,#N/A,INDEX(Data!FL:FL,$B53)-Data!FL$2+INDEX($A53:CF53,,MAX(ISNUMBER($D53:CF53)*COLUMN($D53:CF53))))</f>
        <v>#N/A</v>
      </c>
      <c r="CH53" s="2" t="e">
        <f t="array" ref="CH53">IF(INDEX(Data!FM:FM,$B53)=0,#N/A,INDEX(Data!FM:FM,$B53)-Data!FM$2+INDEX($A53:CG53,,MAX(ISNUMBER($D53:CG53)*COLUMN($D53:CG53))))</f>
        <v>#N/A</v>
      </c>
      <c r="CI53" s="2" t="e">
        <f t="array" ref="CI53">IF(INDEX(Data!FN:FN,$B53)=0,#N/A,INDEX(Data!FN:FN,$B53)-Data!FN$2+INDEX($A53:CH53,,MAX(ISNUMBER($D53:CH53)*COLUMN($D53:CH53))))</f>
        <v>#N/A</v>
      </c>
      <c r="CJ53" s="2" t="e">
        <f t="array" ref="CJ53">IF(INDEX(Data!FO:FO,$B53)=0,#N/A,INDEX(Data!FO:FO,$B53)-Data!FO$2+INDEX($A53:CI53,,MAX(ISNUMBER($D53:CI53)*COLUMN($D53:CI53))))</f>
        <v>#N/A</v>
      </c>
      <c r="CK53" s="2" t="e">
        <f t="array" ref="CK53">IF(INDEX(Data!FP:FP,$B53)=0,#N/A,INDEX(Data!FP:FP,$B53)-Data!FP$2+INDEX($A53:CJ53,,MAX(ISNUMBER($D53:CJ53)*COLUMN($D53:CJ53))))</f>
        <v>#N/A</v>
      </c>
      <c r="CL53" s="2" t="e">
        <f t="array" ref="CL53">IF(INDEX(Data!FQ:FQ,$B53)=0,#N/A,INDEX(Data!FQ:FQ,$B53)-Data!FQ$2+INDEX($A53:CK53,,MAX(ISNUMBER($D53:CK53)*COLUMN($D53:CK53))))</f>
        <v>#N/A</v>
      </c>
      <c r="CM53" s="2" t="e">
        <f t="array" ref="CM53">IF(INDEX(Data!FR:FR,$B53)=0,#N/A,INDEX(Data!FR:FR,$B53)-Data!FR$2+INDEX($A53:CL53,,MAX(ISNUMBER($D53:CL53)*COLUMN($D53:CL53))))</f>
        <v>#N/A</v>
      </c>
      <c r="CN53" s="2" t="e">
        <f t="array" ref="CN53">IF(INDEX(Data!FS:FS,$B53)=0,#N/A,INDEX(Data!FS:FS,$B53)-Data!FS$2+INDEX($A53:CM53,,MAX(ISNUMBER($D53:CM53)*COLUMN($D53:CM53))))</f>
        <v>#N/A</v>
      </c>
      <c r="CO53" s="2" t="e">
        <f t="array" ref="CO53">IF(INDEX(Data!FT:FT,$B53)=0,#N/A,INDEX(Data!FT:FT,$B53)-Data!FT$2+INDEX($A53:CN53,,MAX(ISNUMBER($D53:CN53)*COLUMN($D53:CN53))))</f>
        <v>#N/A</v>
      </c>
      <c r="CP53" s="2" t="e">
        <f t="array" ref="CP53">IF(INDEX(Data!FU:FU,$B53)=0,#N/A,INDEX(Data!FU:FU,$B53)-Data!FU$2+INDEX($A53:CO53,,MAX(ISNUMBER($D53:CO53)*COLUMN($D53:CO53))))</f>
        <v>#N/A</v>
      </c>
      <c r="CQ53" s="2" t="e">
        <f t="array" ref="CQ53">IF(INDEX(Data!FV:FV,$B53)=0,#N/A,INDEX(Data!FV:FV,$B53)-Data!FV$2+INDEX($A53:CP53,,MAX(ISNUMBER($D53:CP53)*COLUMN($D53:CP53))))</f>
        <v>#N/A</v>
      </c>
      <c r="CR53" s="2" t="e">
        <f t="array" ref="CR53">IF(INDEX(Data!FW:FW,$B53)=0,#N/A,INDEX(Data!FW:FW,$B53)-Data!FW$2+INDEX($A53:CQ53,,MAX(ISNUMBER($D53:CQ53)*COLUMN($D53:CQ53))))</f>
        <v>#N/A</v>
      </c>
      <c r="CS53" s="2" t="e">
        <f t="array" ref="CS53">IF(INDEX(Data!FX:FX,$B53)=0,#N/A,INDEX(Data!FX:FX,$B53)-Data!FX$2+INDEX($A53:CR53,,MAX(ISNUMBER($D53:CR53)*COLUMN($D53:CR53))))</f>
        <v>#N/A</v>
      </c>
      <c r="CT53" s="2" t="e">
        <f t="array" ref="CT53">IF(INDEX(Data!FY:FY,$B53)=0,#N/A,INDEX(Data!FY:FY,$B53)-Data!FY$2+INDEX($A53:CS53,,MAX(ISNUMBER($D53:CS53)*COLUMN($D53:CS53))))</f>
        <v>#N/A</v>
      </c>
      <c r="CU53" s="2" t="e">
        <f t="array" ref="CU53">IF(INDEX(Data!FZ:FZ,$B53)=0,#N/A,INDEX(Data!FZ:FZ,$B53)-Data!FZ$2+INDEX($A53:CT53,,MAX(ISNUMBER($D53:CT53)*COLUMN($D53:CT53))))</f>
        <v>#N/A</v>
      </c>
      <c r="CV53" s="2" t="e">
        <f t="array" ref="CV53">IF(INDEX(Data!GA:GA,$B53)=0,#N/A,INDEX(Data!GA:GA,$B53)-Data!GA$2+INDEX($A53:CU53,,MAX(ISNUMBER($D53:CU53)*COLUMN($D53:CU53))))</f>
        <v>#N/A</v>
      </c>
      <c r="CW53" s="2" t="e">
        <f t="array" ref="CW53">IF(INDEX(Data!GB:GB,$B53)=0,#N/A,INDEX(Data!GB:GB,$B53)-Data!GB$2+INDEX($A53:CV53,,MAX(ISNUMBER($D53:CV53)*COLUMN($D53:CV53))))</f>
        <v>#N/A</v>
      </c>
      <c r="CX53" s="2" t="e">
        <f t="array" ref="CX53">IF(INDEX(Data!GC:GC,$B53)=0,#N/A,INDEX(Data!GC:GC,$B53)-Data!GC$2+INDEX($A53:CW53,,MAX(ISNUMBER($D53:CW53)*COLUMN($D53:CW53))))</f>
        <v>#N/A</v>
      </c>
      <c r="CY53" s="2" t="e">
        <f t="array" ref="CY53">IF(INDEX(Data!GD:GD,$B53)=0,#N/A,INDEX(Data!GD:GD,$B53)-Data!GD$2+INDEX($A53:CX53,,MAX(ISNUMBER($D53:CX53)*COLUMN($D53:CX53))))</f>
        <v>#N/A</v>
      </c>
      <c r="CZ53" s="2" t="e">
        <f t="array" ref="CZ53">IF(INDEX(Data!GE:GE,$B53)=0,#N/A,INDEX(Data!GE:GE,$B53)-Data!GE$2+INDEX($A53:CY53,,MAX(ISNUMBER($D53:CY53)*COLUMN($D53:CY53))))</f>
        <v>#N/A</v>
      </c>
      <c r="DA53" s="2" t="e">
        <f t="array" ref="DA53">IF(INDEX(Data!GF:GF,$B53)=0,#N/A,INDEX(Data!GF:GF,$B53)-Data!GF$2+INDEX($A53:CZ53,,MAX(ISNUMBER($D53:CZ53)*COLUMN($D53:CZ53))))</f>
        <v>#N/A</v>
      </c>
      <c r="DB53" s="2" t="e">
        <f t="array" ref="DB53">IF(INDEX(Data!GG:GG,$B53)=0,#N/A,INDEX(Data!GG:GG,$B53)-Data!GG$2+INDEX($A53:DA53,,MAX(ISNUMBER($D53:DA53)*COLUMN($D53:DA53))))</f>
        <v>#N/A</v>
      </c>
      <c r="DC53" s="2" t="e">
        <f t="array" ref="DC53">IF(INDEX(Data!GH:GH,$B53)=0,#N/A,INDEX(Data!GH:GH,$B53)-Data!GH$2+INDEX($A53:DB53,,MAX(ISNUMBER($D53:DB53)*COLUMN($D53:DB53))))</f>
        <v>#N/A</v>
      </c>
      <c r="DD53" s="2" t="e">
        <f t="array" ref="DD53">IF(INDEX(Data!GI:GI,$B53)=0,#N/A,INDEX(Data!GI:GI,$B53)-Data!GI$2+INDEX($A53:DC53,,MAX(ISNUMBER($D53:DC53)*COLUMN($D53:DC53))))</f>
        <v>#N/A</v>
      </c>
      <c r="DE53" s="2" t="e">
        <f t="array" ref="DE53">IF(INDEX(Data!GJ:GJ,$B53)=0,#N/A,INDEX(Data!GJ:GJ,$B53)-Data!GJ$2+INDEX($A53:DD53,,MAX(ISNUMBER($D53:DD53)*COLUMN($D53:DD53))))</f>
        <v>#N/A</v>
      </c>
      <c r="DF53" s="2" t="e">
        <f t="array" ref="DF53">IF(INDEX(Data!GK:GK,$B53)=0,#N/A,INDEX(Data!GK:GK,$B53)-Data!GK$2+INDEX($A53:DE53,,MAX(ISNUMBER($D53:DE53)*COLUMN($D53:DE53))))</f>
        <v>#N/A</v>
      </c>
      <c r="DG53" s="2" t="e">
        <f t="array" ref="DG53">IF(INDEX(Data!GL:GL,$B53)=0,#N/A,INDEX(Data!GL:GL,$B53)-Data!GL$2+INDEX($A53:DF53,,MAX(ISNUMBER($D53:DF53)*COLUMN($D53:DF53))))</f>
        <v>#N/A</v>
      </c>
      <c r="DH53" s="2" t="e">
        <f t="array" ref="DH53">IF(INDEX(Data!GM:GM,$B53)=0,#N/A,INDEX(Data!GM:GM,$B53)-Data!GM$2+INDEX($A53:DG53,,MAX(ISNUMBER($D53:DG53)*COLUMN($D53:DG53))))</f>
        <v>#N/A</v>
      </c>
      <c r="DI53" s="2" t="e">
        <f t="array" ref="DI53">IF(INDEX(Data!GN:GN,$B53)=0,#N/A,INDEX(Data!GN:GN,$B53)-Data!GN$2+INDEX($A53:DH53,,MAX(ISNUMBER($D53:DH53)*COLUMN($D53:DH53))))</f>
        <v>#N/A</v>
      </c>
      <c r="DJ53" s="2" t="e">
        <f t="array" ref="DJ53">IF(INDEX(Data!GO:GO,$B53)=0,#N/A,INDEX(Data!GO:GO,$B53)-Data!GO$2+INDEX($A53:DI53,,MAX(ISNUMBER($D53:DI53)*COLUMN($D53:DI53))))</f>
        <v>#N/A</v>
      </c>
      <c r="DK53" s="2" t="e">
        <f t="array" ref="DK53">IF(INDEX(Data!GP:GP,$B53)=0,#N/A,INDEX(Data!GP:GP,$B53)-Data!GP$2+INDEX($A53:DJ53,,MAX(ISNUMBER($D53:DJ53)*COLUMN($D53:DJ53))))</f>
        <v>#N/A</v>
      </c>
      <c r="DL53" s="2" t="e">
        <f t="array" ref="DL53">IF(INDEX(Data!GQ:GQ,$B53)=0,#N/A,INDEX(Data!GQ:GQ,$B53)-Data!GQ$2+INDEX($A53:DK53,,MAX(ISNUMBER($D53:DK53)*COLUMN($D53:DK53))))</f>
        <v>#N/A</v>
      </c>
      <c r="DM53" s="2" t="e">
        <f t="array" ref="DM53">IF(INDEX(Data!GR:GR,$B53)=0,#N/A,INDEX(Data!GR:GR,$B53)-Data!GR$2+INDEX($A53:DL53,,MAX(ISNUMBER($D53:DL53)*COLUMN($D53:DL53))))</f>
        <v>#N/A</v>
      </c>
      <c r="DN53" s="2" t="e">
        <f t="array" ref="DN53">IF(INDEX(Data!GS:GS,$B53)=0,#N/A,INDEX(Data!GS:GS,$B53)-Data!GS$2+INDEX($A53:DM53,,MAX(ISNUMBER($D53:DM53)*COLUMN($D53:DM53))))</f>
        <v>#N/A</v>
      </c>
      <c r="DO53" s="2" t="e">
        <f t="array" ref="DO53">IF(INDEX(Data!GT:GT,$B53)=0,#N/A,INDEX(Data!GT:GT,$B53)-Data!GT$2+INDEX($A53:DN53,,MAX(ISNUMBER($D53:DN53)*COLUMN($D53:DN53))))</f>
        <v>#N/A</v>
      </c>
      <c r="DP53" s="2" t="e">
        <f t="array" ref="DP53">IF(INDEX(Data!GU:GU,$B53)=0,#N/A,INDEX(Data!GU:GU,$B53)-Data!GU$2+INDEX($A53:DO53,,MAX(ISNUMBER($D53:DO53)*COLUMN($D53:DO53))))</f>
        <v>#N/A</v>
      </c>
      <c r="DQ53" s="2" t="e">
        <f t="array" ref="DQ53">IF(INDEX(Data!GV:GV,$B53)=0,#N/A,INDEX(Data!GV:GV,$B53)-Data!GV$2+INDEX($A53:DP53,,MAX(ISNUMBER($D53:DP53)*COLUMN($D53:DP53))))</f>
        <v>#N/A</v>
      </c>
      <c r="DR53" s="2" t="e">
        <f t="array" ref="DR53">IF(INDEX(Data!GW:GW,$B53)=0,#N/A,INDEX(Data!GW:GW,$B53)-Data!GW$2+INDEX($A53:DQ53,,MAX(ISNUMBER($D53:DQ53)*COLUMN($D53:DQ53))))</f>
        <v>#N/A</v>
      </c>
      <c r="DS53" s="2" t="e">
        <f t="array" ref="DS53">IF(INDEX(Data!GX:GX,$B53)=0,#N/A,INDEX(Data!GX:GX,$B53)-Data!GX$2+INDEX($A53:DR53,,MAX(ISNUMBER($D53:DR53)*COLUMN($D53:DR53))))</f>
        <v>#N/A</v>
      </c>
      <c r="DT53" s="2" t="e">
        <f t="array" ref="DT53">IF(INDEX(Data!GY:GY,$B53)=0,#N/A,INDEX(Data!GY:GY,$B53)-Data!GY$2+INDEX($A53:DS53,,MAX(ISNUMBER($D53:DS53)*COLUMN($D53:DS53))))</f>
        <v>#N/A</v>
      </c>
      <c r="DU53" s="2" t="e">
        <f t="array" ref="DU53">IF(INDEX(Data!GZ:GZ,$B53)=0,#N/A,INDEX(Data!GZ:GZ,$B53)-Data!GZ$2+INDEX($A53:DT53,,MAX(ISNUMBER($D53:DT53)*COLUMN($D53:DT53))))</f>
        <v>#N/A</v>
      </c>
      <c r="DV53" s="2" t="e">
        <f t="array" ref="DV53">IF(INDEX(Data!HA:HA,$B53)=0,#N/A,INDEX(Data!HA:HA,$B53)-Data!HA$2+INDEX($A53:DU53,,MAX(ISNUMBER($D53:DU53)*COLUMN($D53:DU53))))</f>
        <v>#N/A</v>
      </c>
      <c r="DW53" s="2" t="e">
        <f t="array" ref="DW53">IF(INDEX(Data!HB:HB,$B53)=0,#N/A,INDEX(Data!HB:HB,$B53)-Data!HB$2+INDEX($A53:DV53,,MAX(ISNUMBER($D53:DV53)*COLUMN($D53:DV53))))</f>
        <v>#N/A</v>
      </c>
      <c r="DX53" s="2" t="e">
        <f t="array" ref="DX53">IF(INDEX(Data!HC:HC,$B53)=0,#N/A,INDEX(Data!HC:HC,$B53)-Data!HC$2+INDEX($A53:DW53,,MAX(ISNUMBER($D53:DW53)*COLUMN($D53:DW53))))</f>
        <v>#N/A</v>
      </c>
      <c r="DY53" s="2" t="e">
        <f t="array" ref="DY53">IF(INDEX(Data!HD:HD,$B53)=0,#N/A,INDEX(Data!HD:HD,$B53)-Data!HD$2+INDEX($A53:DX53,,MAX(ISNUMBER($D53:DX53)*COLUMN($D53:DX53))))</f>
        <v>#N/A</v>
      </c>
      <c r="DZ53" s="2" t="e">
        <f t="array" ref="DZ53">IF(INDEX(Data!HE:HE,$B53)=0,#N/A,INDEX(Data!HE:HE,$B53)-Data!HE$2+INDEX($A53:DY53,,MAX(ISNUMBER($D53:DY53)*COLUMN($D53:DY53))))</f>
        <v>#N/A</v>
      </c>
      <c r="EA53" s="2" t="e">
        <f t="array" ref="EA53">IF(INDEX(Data!HF:HF,$B53)=0,#N/A,INDEX(Data!HF:HF,$B53)-Data!HF$2+INDEX($A53:DZ53,,MAX(ISNUMBER($D53:DZ53)*COLUMN($D53:DZ53))))</f>
        <v>#N/A</v>
      </c>
      <c r="EB53" s="2" t="e">
        <f t="array" ref="EB53">IF(INDEX(Data!HG:HG,$B53)=0,#N/A,INDEX(Data!HG:HG,$B53)-Data!HG$2+INDEX($A53:EA53,,MAX(ISNUMBER($D53:EA53)*COLUMN($D53:EA53))))</f>
        <v>#N/A</v>
      </c>
      <c r="EC53" s="2" t="e">
        <f t="array" ref="EC53">IF(INDEX(Data!HH:HH,$B53)=0,#N/A,INDEX(Data!HH:HH,$B53)-Data!HH$2+INDEX($A53:EB53,,MAX(ISNUMBER($D53:EB53)*COLUMN($D53:EB53))))</f>
        <v>#N/A</v>
      </c>
      <c r="ED53" s="2" t="e">
        <f t="array" ref="ED53">IF(INDEX(Data!HI:HI,$B53)=0,#N/A,INDEX(Data!HI:HI,$B53)-Data!HI$2+INDEX($A53:EC53,,MAX(ISNUMBER($D53:EC53)*COLUMN($D53:EC53))))</f>
        <v>#N/A</v>
      </c>
      <c r="EE53" s="2" t="e">
        <f t="array" ref="EE53">IF(INDEX(Data!HJ:HJ,$B53)=0,#N/A,INDEX(Data!HJ:HJ,$B53)-Data!HJ$2+INDEX($A53:ED53,,MAX(ISNUMBER($D53:ED53)*COLUMN($D53:ED53))))</f>
        <v>#N/A</v>
      </c>
      <c r="EF53" s="2" t="e">
        <f t="array" ref="EF53">IF(INDEX(Data!HK:HK,$B53)=0,#N/A,INDEX(Data!HK:HK,$B53)-Data!HK$2+INDEX($A53:EE53,,MAX(ISNUMBER($D53:EE53)*COLUMN($D53:EE53))))</f>
        <v>#N/A</v>
      </c>
      <c r="EG53" s="2" t="e">
        <f t="array" ref="EG53">IF(INDEX(Data!HL:HL,$B53)=0,#N/A,INDEX(Data!HL:HL,$B53)-Data!HL$2+INDEX($A53:EF53,,MAX(ISNUMBER($D53:EF53)*COLUMN($D53:EF53))))</f>
        <v>#N/A</v>
      </c>
      <c r="EH53" s="2" t="e">
        <f t="array" ref="EH53">IF(INDEX(Data!HM:HM,$B53)=0,#N/A,INDEX(Data!HM:HM,$B53)-Data!HM$2+INDEX($A53:EG53,,MAX(ISNUMBER($D53:EG53)*COLUMN($D53:EG53))))</f>
        <v>#N/A</v>
      </c>
      <c r="EI53" s="2" t="e">
        <f t="array" ref="EI53">IF(INDEX(Data!HN:HN,$B53)=0,#N/A,INDEX(Data!HN:HN,$B53)-Data!HN$2+INDEX($A53:EH53,,MAX(ISNUMBER($D53:EH53)*COLUMN($D53:EH53))))</f>
        <v>#N/A</v>
      </c>
    </row>
    <row r="54" spans="1:139" x14ac:dyDescent="0.25">
      <c r="A54" s="2">
        <f>Data!CG129</f>
        <v>0</v>
      </c>
      <c r="B54" s="2" t="e">
        <f>MATCH(A54,Data!CG:CG,0)</f>
        <v>#N/A</v>
      </c>
      <c r="C54" s="2" t="e">
        <f ca="1">COUNTIF(OFFSET(Data!$CJ$1:$EZ$78,B54-1,0,1),"&gt;0")</f>
        <v>#N/A</v>
      </c>
      <c r="D54" s="2">
        <v>0</v>
      </c>
      <c r="E54" s="2" t="e">
        <f t="array" ref="E54">IF(INDEX(Data!CJ:CJ,$B54)=0,#N/A,INDEX(Data!CJ:CJ,$B54)-Data!CJ$2+INDEX($A54:D54,,MAX(ISNUMBER($D54:D54)*COLUMN($D54:D54))))</f>
        <v>#N/A</v>
      </c>
      <c r="F54" s="2" t="e">
        <f t="array" ref="F54">IF(INDEX(Data!CK:CK,$B54)=0,#N/A,INDEX(Data!CK:CK,$B54)-Data!CK$2+INDEX($A54:E54,,MAX(ISNUMBER($D54:E54)*COLUMN($D54:E54))))</f>
        <v>#N/A</v>
      </c>
      <c r="G54" s="2" t="e">
        <f t="array" ref="G54">IF(INDEX(Data!CL:CL,$B54)=0,#N/A,INDEX(Data!CL:CL,$B54)-Data!CL$2+INDEX($A54:F54,,MAX(ISNUMBER($D54:F54)*COLUMN($D54:F54))))</f>
        <v>#N/A</v>
      </c>
      <c r="H54" s="2" t="e">
        <f t="array" ref="H54">IF(INDEX(Data!CM:CM,$B54)=0,#N/A,INDEX(Data!CM:CM,$B54)-Data!CM$2+INDEX($A54:G54,,MAX(ISNUMBER($D54:G54)*COLUMN($D54:G54))))</f>
        <v>#N/A</v>
      </c>
      <c r="I54" s="2" t="e">
        <f t="array" ref="I54">IF(INDEX(Data!CN:CN,$B54)=0,#N/A,INDEX(Data!CN:CN,$B54)-Data!CN$2+INDEX($A54:H54,,MAX(ISNUMBER($D54:H54)*COLUMN($D54:H54))))</f>
        <v>#N/A</v>
      </c>
      <c r="J54" s="2" t="e">
        <f t="array" ref="J54">IF(INDEX(Data!CO:CO,$B54)=0,#N/A,INDEX(Data!CO:CO,$B54)-Data!CO$2+INDEX($A54:I54,,MAX(ISNUMBER($D54:I54)*COLUMN($D54:I54))))</f>
        <v>#N/A</v>
      </c>
      <c r="K54" s="2" t="e">
        <f t="array" ref="K54">IF(INDEX(Data!CP:CP,$B54)=0,#N/A,INDEX(Data!CP:CP,$B54)-Data!CP$2+INDEX($A54:J54,,MAX(ISNUMBER($D54:J54)*COLUMN($D54:J54))))</f>
        <v>#N/A</v>
      </c>
      <c r="L54" s="2" t="e">
        <f t="array" ref="L54">IF(INDEX(Data!CQ:CQ,$B54)=0,#N/A,INDEX(Data!CQ:CQ,$B54)-Data!CQ$2+INDEX($A54:K54,,MAX(ISNUMBER($D54:K54)*COLUMN($D54:K54))))</f>
        <v>#N/A</v>
      </c>
      <c r="M54" s="2" t="e">
        <f t="array" ref="M54">IF(INDEX(Data!CR:CR,$B54)=0,#N/A,INDEX(Data!CR:CR,$B54)-Data!CR$2+INDEX($A54:L54,,MAX(ISNUMBER($D54:L54)*COLUMN($D54:L54))))</f>
        <v>#N/A</v>
      </c>
      <c r="N54" s="2" t="e">
        <f t="array" ref="N54">IF(INDEX(Data!CS:CS,$B54)=0,#N/A,INDEX(Data!CS:CS,$B54)-Data!CS$2+INDEX($A54:M54,,MAX(ISNUMBER($D54:M54)*COLUMN($D54:M54))))</f>
        <v>#N/A</v>
      </c>
      <c r="O54" s="2" t="e">
        <f t="array" ref="O54">IF(INDEX(Data!CT:CT,$B54)=0,#N/A,INDEX(Data!CT:CT,$B54)-Data!CT$2+INDEX($A54:N54,,MAX(ISNUMBER($D54:N54)*COLUMN($D54:N54))))</f>
        <v>#N/A</v>
      </c>
      <c r="P54" s="2" t="e">
        <f t="array" ref="P54">IF(INDEX(Data!CU:CU,$B54)=0,#N/A,INDEX(Data!CU:CU,$B54)-Data!CU$2+INDEX($A54:O54,,MAX(ISNUMBER($D54:O54)*COLUMN($D54:O54))))</f>
        <v>#N/A</v>
      </c>
      <c r="Q54" s="2" t="e">
        <f t="array" ref="Q54">IF(INDEX(Data!CV:CV,$B54)=0,#N/A,INDEX(Data!CV:CV,$B54)-Data!CV$2+INDEX($A54:P54,,MAX(ISNUMBER($D54:P54)*COLUMN($D54:P54))))</f>
        <v>#N/A</v>
      </c>
      <c r="R54" s="2" t="e">
        <f t="array" ref="R54">IF(INDEX(Data!CW:CW,$B54)=0,#N/A,INDEX(Data!CW:CW,$B54)-Data!CW$2+INDEX($A54:Q54,,MAX(ISNUMBER($D54:Q54)*COLUMN($D54:Q54))))</f>
        <v>#N/A</v>
      </c>
      <c r="S54" s="2" t="e">
        <f t="array" ref="S54">IF(INDEX(Data!CX:CX,$B54)=0,#N/A,INDEX(Data!CX:CX,$B54)-Data!CX$2+INDEX($A54:R54,,MAX(ISNUMBER($D54:R54)*COLUMN($D54:R54))))</f>
        <v>#N/A</v>
      </c>
      <c r="T54" s="2" t="e">
        <f t="array" ref="T54">IF(INDEX(Data!CY:CY,$B54)=0,#N/A,INDEX(Data!CY:CY,$B54)-Data!CY$2+INDEX($A54:S54,,MAX(ISNUMBER($D54:S54)*COLUMN($D54:S54))))</f>
        <v>#N/A</v>
      </c>
      <c r="U54" s="2" t="e">
        <f t="array" ref="U54">IF(INDEX(Data!CZ:CZ,$B54)=0,#N/A,INDEX(Data!CZ:CZ,$B54)-Data!CZ$2+INDEX($A54:T54,,MAX(ISNUMBER($D54:T54)*COLUMN($D54:T54))))</f>
        <v>#N/A</v>
      </c>
      <c r="V54" s="2" t="e">
        <f t="array" ref="V54">IF(INDEX(Data!DA:DA,$B54)=0,#N/A,INDEX(Data!DA:DA,$B54)-Data!DA$2+INDEX($A54:U54,,MAX(ISNUMBER($D54:U54)*COLUMN($D54:U54))))</f>
        <v>#N/A</v>
      </c>
      <c r="W54" s="2" t="e">
        <f t="array" ref="W54">IF(INDEX(Data!DB:DB,$B54)=0,#N/A,INDEX(Data!DB:DB,$B54)-Data!DB$2+INDEX($A54:V54,,MAX(ISNUMBER($D54:V54)*COLUMN($D54:V54))))</f>
        <v>#N/A</v>
      </c>
      <c r="X54" s="2" t="e">
        <f t="array" ref="X54">IF(INDEX(Data!DC:DC,$B54)=0,#N/A,INDEX(Data!DC:DC,$B54)-Data!DC$2+INDEX($A54:W54,,MAX(ISNUMBER($D54:W54)*COLUMN($D54:W54))))</f>
        <v>#N/A</v>
      </c>
      <c r="Y54" s="2" t="e">
        <f t="array" ref="Y54">IF(INDEX(Data!DD:DD,$B54)=0,#N/A,INDEX(Data!DD:DD,$B54)-Data!DD$2+INDEX($A54:X54,,MAX(ISNUMBER($D54:X54)*COLUMN($D54:X54))))</f>
        <v>#N/A</v>
      </c>
      <c r="Z54" s="2" t="e">
        <f t="array" ref="Z54">IF(INDEX(Data!DE:DE,$B54)=0,#N/A,INDEX(Data!DE:DE,$B54)-Data!DE$2+INDEX($A54:Y54,,MAX(ISNUMBER($D54:Y54)*COLUMN($D54:Y54))))</f>
        <v>#N/A</v>
      </c>
      <c r="AA54" s="2" t="e">
        <f t="array" ref="AA54">IF(INDEX(Data!DF:DF,$B54)=0,#N/A,INDEX(Data!DF:DF,$B54)-Data!DF$2+INDEX($A54:Z54,,MAX(ISNUMBER($D54:Z54)*COLUMN($D54:Z54))))</f>
        <v>#N/A</v>
      </c>
      <c r="AB54" s="2" t="e">
        <f t="array" ref="AB54">IF(INDEX(Data!DG:DG,$B54)=0,#N/A,INDEX(Data!DG:DG,$B54)-Data!DG$2+INDEX($A54:AA54,,MAX(ISNUMBER($D54:AA54)*COLUMN($D54:AA54))))</f>
        <v>#N/A</v>
      </c>
      <c r="AC54" s="2" t="e">
        <f t="array" ref="AC54">IF(INDEX(Data!DH:DH,$B54)=0,#N/A,INDEX(Data!DH:DH,$B54)-Data!DH$2+INDEX($A54:AB54,,MAX(ISNUMBER($D54:AB54)*COLUMN($D54:AB54))))</f>
        <v>#N/A</v>
      </c>
      <c r="AD54" s="2" t="e">
        <f t="array" ref="AD54">IF(INDEX(Data!DI:DI,$B54)=0,#N/A,INDEX(Data!DI:DI,$B54)-Data!DI$2+INDEX($A54:AC54,,MAX(ISNUMBER($D54:AC54)*COLUMN($D54:AC54))))</f>
        <v>#N/A</v>
      </c>
      <c r="AE54" s="2" t="e">
        <f t="array" ref="AE54">IF(INDEX(Data!DJ:DJ,$B54)=0,#N/A,INDEX(Data!DJ:DJ,$B54)-Data!DJ$2+INDEX($A54:AD54,,MAX(ISNUMBER($D54:AD54)*COLUMN($D54:AD54))))</f>
        <v>#N/A</v>
      </c>
      <c r="AF54" s="2" t="e">
        <f t="array" ref="AF54">IF(INDEX(Data!DK:DK,$B54)=0,#N/A,INDEX(Data!DK:DK,$B54)-Data!DK$2+INDEX($A54:AE54,,MAX(ISNUMBER($D54:AE54)*COLUMN($D54:AE54))))</f>
        <v>#N/A</v>
      </c>
      <c r="AG54" s="2" t="e">
        <f t="array" ref="AG54">IF(INDEX(Data!DL:DL,$B54)=0,#N/A,INDEX(Data!DL:DL,$B54)-Data!DL$2+INDEX($A54:AF54,,MAX(ISNUMBER($D54:AF54)*COLUMN($D54:AF54))))</f>
        <v>#N/A</v>
      </c>
      <c r="AH54" s="2" t="e">
        <f t="array" ref="AH54">IF(INDEX(Data!DM:DM,$B54)=0,#N/A,INDEX(Data!DM:DM,$B54)-Data!DM$2+INDEX($A54:AG54,,MAX(ISNUMBER($D54:AG54)*COLUMN($D54:AG54))))</f>
        <v>#N/A</v>
      </c>
      <c r="AI54" s="2" t="e">
        <f t="array" ref="AI54">IF(INDEX(Data!DN:DN,$B54)=0,#N/A,INDEX(Data!DN:DN,$B54)-Data!DN$2+INDEX($A54:AH54,,MAX(ISNUMBER($D54:AH54)*COLUMN($D54:AH54))))</f>
        <v>#N/A</v>
      </c>
      <c r="AJ54" s="2" t="e">
        <f t="array" ref="AJ54">IF(INDEX(Data!DO:DO,$B54)=0,#N/A,INDEX(Data!DO:DO,$B54)-Data!DO$2+INDEX($A54:AI54,,MAX(ISNUMBER($D54:AI54)*COLUMN($D54:AI54))))</f>
        <v>#N/A</v>
      </c>
      <c r="AK54" s="2" t="e">
        <f t="array" ref="AK54">IF(INDEX(Data!DP:DP,$B54)=0,#N/A,INDEX(Data!DP:DP,$B54)-Data!DP$2+INDEX($A54:AJ54,,MAX(ISNUMBER($D54:AJ54)*COLUMN($D54:AJ54))))</f>
        <v>#N/A</v>
      </c>
      <c r="AL54" s="2" t="e">
        <f t="array" ref="AL54">IF(INDEX(Data!DQ:DQ,$B54)=0,#N/A,INDEX(Data!DQ:DQ,$B54)-Data!DQ$2+INDEX($A54:AK54,,MAX(ISNUMBER($D54:AK54)*COLUMN($D54:AK54))))</f>
        <v>#N/A</v>
      </c>
      <c r="AM54" s="2" t="e">
        <f t="array" ref="AM54">IF(INDEX(Data!DR:DR,$B54)=0,#N/A,INDEX(Data!DR:DR,$B54)-Data!DR$2+INDEX($A54:AL54,,MAX(ISNUMBER($D54:AL54)*COLUMN($D54:AL54))))</f>
        <v>#N/A</v>
      </c>
      <c r="AN54" s="2" t="e">
        <f t="array" ref="AN54">IF(INDEX(Data!DS:DS,$B54)=0,#N/A,INDEX(Data!DS:DS,$B54)-Data!DS$2+INDEX($A54:AM54,,MAX(ISNUMBER($D54:AM54)*COLUMN($D54:AM54))))</f>
        <v>#N/A</v>
      </c>
      <c r="AO54" s="2" t="e">
        <f t="array" ref="AO54">IF(INDEX(Data!DT:DT,$B54)=0,#N/A,INDEX(Data!DT:DT,$B54)-Data!DT$2+INDEX($A54:AN54,,MAX(ISNUMBER($D54:AN54)*COLUMN($D54:AN54))))</f>
        <v>#N/A</v>
      </c>
      <c r="AP54" s="2" t="e">
        <f t="array" ref="AP54">IF(INDEX(Data!DU:DU,$B54)=0,#N/A,INDEX(Data!DU:DU,$B54)-Data!DU$2+INDEX($A54:AO54,,MAX(ISNUMBER($D54:AO54)*COLUMN($D54:AO54))))</f>
        <v>#N/A</v>
      </c>
      <c r="AQ54" s="2" t="e">
        <f t="array" ref="AQ54">IF(INDEX(Data!DV:DV,$B54)=0,#N/A,INDEX(Data!DV:DV,$B54)-Data!DV$2+INDEX($A54:AP54,,MAX(ISNUMBER($D54:AP54)*COLUMN($D54:AP54))))</f>
        <v>#N/A</v>
      </c>
      <c r="AR54" s="2" t="e">
        <f t="array" ref="AR54">IF(INDEX(Data!DW:DW,$B54)=0,#N/A,INDEX(Data!DW:DW,$B54)-Data!DW$2+INDEX($A54:AQ54,,MAX(ISNUMBER($D54:AQ54)*COLUMN($D54:AQ54))))</f>
        <v>#N/A</v>
      </c>
      <c r="AS54" s="2" t="e">
        <f t="array" ref="AS54">IF(INDEX(Data!DX:DX,$B54)=0,#N/A,INDEX(Data!DX:DX,$B54)-Data!DX$2+INDEX($A54:AR54,,MAX(ISNUMBER($D54:AR54)*COLUMN($D54:AR54))))</f>
        <v>#N/A</v>
      </c>
      <c r="AT54" s="2" t="e">
        <f t="array" ref="AT54">IF(INDEX(Data!DY:DY,$B54)=0,#N/A,INDEX(Data!DY:DY,$B54)-Data!DY$2+INDEX($A54:AS54,,MAX(ISNUMBER($D54:AS54)*COLUMN($D54:AS54))))</f>
        <v>#N/A</v>
      </c>
      <c r="AU54" s="2" t="e">
        <f t="array" ref="AU54">IF(INDEX(Data!DZ:DZ,$B54)=0,#N/A,INDEX(Data!DZ:DZ,$B54)-Data!DZ$2+INDEX($A54:AT54,,MAX(ISNUMBER($D54:AT54)*COLUMN($D54:AT54))))</f>
        <v>#N/A</v>
      </c>
      <c r="AV54" s="2" t="e">
        <f t="array" ref="AV54">IF(INDEX(Data!EA:EA,$B54)=0,#N/A,INDEX(Data!EA:EA,$B54)-Data!EA$2+INDEX($A54:AU54,,MAX(ISNUMBER($D54:AU54)*COLUMN($D54:AU54))))</f>
        <v>#N/A</v>
      </c>
      <c r="AW54" s="2" t="e">
        <f t="array" ref="AW54">IF(INDEX(Data!EB:EB,$B54)=0,#N/A,INDEX(Data!EB:EB,$B54)-Data!EB$2+INDEX($A54:AV54,,MAX(ISNUMBER($D54:AV54)*COLUMN($D54:AV54))))</f>
        <v>#N/A</v>
      </c>
      <c r="AX54" s="2" t="e">
        <f t="array" ref="AX54">IF(INDEX(Data!EC:EC,$B54)=0,#N/A,INDEX(Data!EC:EC,$B54)-Data!EC$2+INDEX($A54:AW54,,MAX(ISNUMBER($D54:AW54)*COLUMN($D54:AW54))))</f>
        <v>#N/A</v>
      </c>
      <c r="AY54" s="2" t="e">
        <f t="array" ref="AY54">IF(INDEX(Data!ED:ED,$B54)=0,#N/A,INDEX(Data!ED:ED,$B54)-Data!ED$2+INDEX($A54:AX54,,MAX(ISNUMBER($D54:AX54)*COLUMN($D54:AX54))))</f>
        <v>#N/A</v>
      </c>
      <c r="AZ54" s="2" t="e">
        <f t="array" ref="AZ54">IF(INDEX(Data!EE:EE,$B54)=0,#N/A,INDEX(Data!EE:EE,$B54)-Data!EE$2+INDEX($A54:AY54,,MAX(ISNUMBER($D54:AY54)*COLUMN($D54:AY54))))</f>
        <v>#N/A</v>
      </c>
      <c r="BA54" s="2" t="e">
        <f t="array" ref="BA54">IF(INDEX(Data!EF:EF,$B54)=0,#N/A,INDEX(Data!EF:EF,$B54)-Data!EF$2+INDEX($A54:AZ54,,MAX(ISNUMBER($D54:AZ54)*COLUMN($D54:AZ54))))</f>
        <v>#N/A</v>
      </c>
      <c r="BB54" s="2" t="e">
        <f t="array" ref="BB54">IF(INDEX(Data!EG:EG,$B54)=0,#N/A,INDEX(Data!EG:EG,$B54)-Data!EG$2+INDEX($A54:BA54,,MAX(ISNUMBER($D54:BA54)*COLUMN($D54:BA54))))</f>
        <v>#N/A</v>
      </c>
      <c r="BC54" s="2" t="e">
        <f t="array" ref="BC54">IF(INDEX(Data!EH:EH,$B54)=0,#N/A,INDEX(Data!EH:EH,$B54)-Data!EH$2+INDEX($A54:BB54,,MAX(ISNUMBER($D54:BB54)*COLUMN($D54:BB54))))</f>
        <v>#N/A</v>
      </c>
      <c r="BD54" s="2" t="e">
        <f t="array" ref="BD54">IF(INDEX(Data!EI:EI,$B54)=0,#N/A,INDEX(Data!EI:EI,$B54)-Data!EI$2+INDEX($A54:BC54,,MAX(ISNUMBER($D54:BC54)*COLUMN($D54:BC54))))</f>
        <v>#N/A</v>
      </c>
      <c r="BE54" s="2" t="e">
        <f t="array" ref="BE54">IF(INDEX(Data!EJ:EJ,$B54)=0,#N/A,INDEX(Data!EJ:EJ,$B54)-Data!EJ$2+INDEX($A54:BD54,,MAX(ISNUMBER($D54:BD54)*COLUMN($D54:BD54))))</f>
        <v>#N/A</v>
      </c>
      <c r="BF54" s="2" t="e">
        <f t="array" ref="BF54">IF(INDEX(Data!EK:EK,$B54)=0,#N/A,INDEX(Data!EK:EK,$B54)-Data!EK$2+INDEX($A54:BE54,,MAX(ISNUMBER($D54:BE54)*COLUMN($D54:BE54))))</f>
        <v>#N/A</v>
      </c>
      <c r="BG54" s="2" t="e">
        <f t="array" ref="BG54">IF(INDEX(Data!EL:EL,$B54)=0,#N/A,INDEX(Data!EL:EL,$B54)-Data!EL$2+INDEX($A54:BF54,,MAX(ISNUMBER($D54:BF54)*COLUMN($D54:BF54))))</f>
        <v>#N/A</v>
      </c>
      <c r="BH54" s="2" t="e">
        <f t="array" ref="BH54">IF(INDEX(Data!EM:EM,$B54)=0,#N/A,INDEX(Data!EM:EM,$B54)-Data!EM$2+INDEX($A54:BG54,,MAX(ISNUMBER($D54:BG54)*COLUMN($D54:BG54))))</f>
        <v>#N/A</v>
      </c>
      <c r="BI54" s="2" t="e">
        <f t="array" ref="BI54">IF(INDEX(Data!EN:EN,$B54)=0,#N/A,INDEX(Data!EN:EN,$B54)-Data!EN$2+INDEX($A54:BH54,,MAX(ISNUMBER($D54:BH54)*COLUMN($D54:BH54))))</f>
        <v>#N/A</v>
      </c>
      <c r="BJ54" s="2" t="e">
        <f t="array" ref="BJ54">IF(INDEX(Data!EO:EO,$B54)=0,#N/A,INDEX(Data!EO:EO,$B54)-Data!EO$2+INDEX($A54:BI54,,MAX(ISNUMBER($D54:BI54)*COLUMN($D54:BI54))))</f>
        <v>#N/A</v>
      </c>
      <c r="BK54" s="2" t="e">
        <f t="array" ref="BK54">IF(INDEX(Data!EP:EP,$B54)=0,#N/A,INDEX(Data!EP:EP,$B54)-Data!EP$2+INDEX($A54:BJ54,,MAX(ISNUMBER($D54:BJ54)*COLUMN($D54:BJ54))))</f>
        <v>#N/A</v>
      </c>
      <c r="BL54" s="2" t="e">
        <f t="array" ref="BL54">IF(INDEX(Data!EQ:EQ,$B54)=0,#N/A,INDEX(Data!EQ:EQ,$B54)-Data!EQ$2+INDEX($A54:BK54,,MAX(ISNUMBER($D54:BK54)*COLUMN($D54:BK54))))</f>
        <v>#N/A</v>
      </c>
      <c r="BM54" s="2" t="e">
        <f t="array" ref="BM54">IF(INDEX(Data!ER:ER,$B54)=0,#N/A,INDEX(Data!ER:ER,$B54)-Data!ER$2+INDEX($A54:BL54,,MAX(ISNUMBER($D54:BL54)*COLUMN($D54:BL54))))</f>
        <v>#N/A</v>
      </c>
      <c r="BN54" s="2" t="e">
        <f t="array" ref="BN54">IF(INDEX(Data!ES:ES,$B54)=0,#N/A,INDEX(Data!ES:ES,$B54)-Data!ES$2+INDEX($A54:BM54,,MAX(ISNUMBER($D54:BM54)*COLUMN($D54:BM54))))</f>
        <v>#N/A</v>
      </c>
      <c r="BO54" s="2" t="e">
        <f t="array" ref="BO54">IF(INDEX(Data!ET:ET,$B54)=0,#N/A,INDEX(Data!ET:ET,$B54)-Data!ET$2+INDEX($A54:BN54,,MAX(ISNUMBER($D54:BN54)*COLUMN($D54:BN54))))</f>
        <v>#N/A</v>
      </c>
      <c r="BP54" s="2" t="e">
        <f t="array" ref="BP54">IF(INDEX(Data!EU:EU,$B54)=0,#N/A,INDEX(Data!EU:EU,$B54)-Data!EU$2+INDEX($A54:BO54,,MAX(ISNUMBER($D54:BO54)*COLUMN($D54:BO54))))</f>
        <v>#N/A</v>
      </c>
      <c r="BQ54" s="2" t="e">
        <f t="array" ref="BQ54">IF(INDEX(Data!EV:EV,$B54)=0,#N/A,INDEX(Data!EV:EV,$B54)-Data!EV$2+INDEX($A54:BP54,,MAX(ISNUMBER($D54:BP54)*COLUMN($D54:BP54))))</f>
        <v>#N/A</v>
      </c>
      <c r="BR54" s="2" t="e">
        <f t="array" ref="BR54">IF(INDEX(Data!EW:EW,$B54)=0,#N/A,INDEX(Data!EW:EW,$B54)-Data!EW$2+INDEX($A54:BQ54,,MAX(ISNUMBER($D54:BQ54)*COLUMN($D54:BQ54))))</f>
        <v>#N/A</v>
      </c>
      <c r="BS54" s="2" t="e">
        <f t="array" ref="BS54">IF(INDEX(Data!EX:EX,$B54)=0,#N/A,INDEX(Data!EX:EX,$B54)-Data!EX$2+INDEX($A54:BR54,,MAX(ISNUMBER($D54:BR54)*COLUMN($D54:BR54))))</f>
        <v>#N/A</v>
      </c>
      <c r="BT54" s="2" t="e">
        <f t="array" ref="BT54">IF(INDEX(Data!EY:EY,$B54)=0,#N/A,INDEX(Data!EY:EY,$B54)-Data!EY$2+INDEX($A54:BS54,,MAX(ISNUMBER($D54:BS54)*COLUMN($D54:BS54))))</f>
        <v>#N/A</v>
      </c>
      <c r="BU54" s="2" t="e">
        <f t="array" ref="BU54">IF(INDEX(Data!EZ:EZ,$B54)=0,#N/A,INDEX(Data!EZ:EZ,$B54)-Data!EZ$2+INDEX($A54:BT54,,MAX(ISNUMBER($D54:BT54)*COLUMN($D54:BT54))))</f>
        <v>#N/A</v>
      </c>
      <c r="BV54" s="2" t="e">
        <f t="array" ref="BV54">IF(INDEX(Data!FA:FA,$B54)=0,#N/A,INDEX(Data!FA:FA,$B54)-Data!FA$2+INDEX($A54:BU54,,MAX(ISNUMBER($D54:BU54)*COLUMN($D54:BU54))))</f>
        <v>#N/A</v>
      </c>
      <c r="BW54" s="2" t="e">
        <f t="array" ref="BW54">IF(INDEX(Data!FB:FB,$B54)=0,#N/A,INDEX(Data!FB:FB,$B54)-Data!FB$2+INDEX($A54:BV54,,MAX(ISNUMBER($D54:BV54)*COLUMN($D54:BV54))))</f>
        <v>#N/A</v>
      </c>
      <c r="BX54" s="2" t="e">
        <f t="array" ref="BX54">IF(INDEX(Data!FC:FC,$B54)=0,#N/A,INDEX(Data!FC:FC,$B54)-Data!FC$2+INDEX($A54:BW54,,MAX(ISNUMBER($D54:BW54)*COLUMN($D54:BW54))))</f>
        <v>#N/A</v>
      </c>
      <c r="BY54" s="2" t="e">
        <f t="array" ref="BY54">IF(INDEX(Data!FD:FD,$B54)=0,#N/A,INDEX(Data!FD:FD,$B54)-Data!FD$2+INDEX($A54:BX54,,MAX(ISNUMBER($D54:BX54)*COLUMN($D54:BX54))))</f>
        <v>#N/A</v>
      </c>
      <c r="BZ54" s="2" t="e">
        <f t="array" ref="BZ54">IF(INDEX(Data!FE:FE,$B54)=0,#N/A,INDEX(Data!FE:FE,$B54)-Data!FE$2+INDEX($A54:BY54,,MAX(ISNUMBER($D54:BY54)*COLUMN($D54:BY54))))</f>
        <v>#N/A</v>
      </c>
      <c r="CA54" s="2" t="e">
        <f t="array" ref="CA54">IF(INDEX(Data!FF:FF,$B54)=0,#N/A,INDEX(Data!FF:FF,$B54)-Data!FF$2+INDEX($A54:BZ54,,MAX(ISNUMBER($D54:BZ54)*COLUMN($D54:BZ54))))</f>
        <v>#N/A</v>
      </c>
      <c r="CB54" s="2" t="e">
        <f t="array" ref="CB54">IF(INDEX(Data!FG:FG,$B54)=0,#N/A,INDEX(Data!FG:FG,$B54)-Data!FG$2+INDEX($A54:CA54,,MAX(ISNUMBER($D54:CA54)*COLUMN($D54:CA54))))</f>
        <v>#N/A</v>
      </c>
      <c r="CC54" s="2" t="e">
        <f t="array" ref="CC54">IF(INDEX(Data!FH:FH,$B54)=0,#N/A,INDEX(Data!FH:FH,$B54)-Data!FH$2+INDEX($A54:CB54,,MAX(ISNUMBER($D54:CB54)*COLUMN($D54:CB54))))</f>
        <v>#N/A</v>
      </c>
      <c r="CD54" s="2" t="e">
        <f t="array" ref="CD54">IF(INDEX(Data!FI:FI,$B54)=0,#N/A,INDEX(Data!FI:FI,$B54)-Data!FI$2+INDEX($A54:CC54,,MAX(ISNUMBER($D54:CC54)*COLUMN($D54:CC54))))</f>
        <v>#N/A</v>
      </c>
      <c r="CE54" s="2" t="e">
        <f t="array" ref="CE54">IF(INDEX(Data!FJ:FJ,$B54)=0,#N/A,INDEX(Data!FJ:FJ,$B54)-Data!FJ$2+INDEX($A54:CD54,,MAX(ISNUMBER($D54:CD54)*COLUMN($D54:CD54))))</f>
        <v>#N/A</v>
      </c>
      <c r="CF54" s="2" t="e">
        <f t="array" ref="CF54">IF(INDEX(Data!FK:FK,$B54)=0,#N/A,INDEX(Data!FK:FK,$B54)-Data!FK$2+INDEX($A54:CE54,,MAX(ISNUMBER($D54:CE54)*COLUMN($D54:CE54))))</f>
        <v>#N/A</v>
      </c>
      <c r="CG54" s="2" t="e">
        <f t="array" ref="CG54">IF(INDEX(Data!FL:FL,$B54)=0,#N/A,INDEX(Data!FL:FL,$B54)-Data!FL$2+INDEX($A54:CF54,,MAX(ISNUMBER($D54:CF54)*COLUMN($D54:CF54))))</f>
        <v>#N/A</v>
      </c>
      <c r="CH54" s="2" t="e">
        <f t="array" ref="CH54">IF(INDEX(Data!FM:FM,$B54)=0,#N/A,INDEX(Data!FM:FM,$B54)-Data!FM$2+INDEX($A54:CG54,,MAX(ISNUMBER($D54:CG54)*COLUMN($D54:CG54))))</f>
        <v>#N/A</v>
      </c>
      <c r="CI54" s="2" t="e">
        <f t="array" ref="CI54">IF(INDEX(Data!FN:FN,$B54)=0,#N/A,INDEX(Data!FN:FN,$B54)-Data!FN$2+INDEX($A54:CH54,,MAX(ISNUMBER($D54:CH54)*COLUMN($D54:CH54))))</f>
        <v>#N/A</v>
      </c>
      <c r="CJ54" s="2" t="e">
        <f t="array" ref="CJ54">IF(INDEX(Data!FO:FO,$B54)=0,#N/A,INDEX(Data!FO:FO,$B54)-Data!FO$2+INDEX($A54:CI54,,MAX(ISNUMBER($D54:CI54)*COLUMN($D54:CI54))))</f>
        <v>#N/A</v>
      </c>
      <c r="CK54" s="2" t="e">
        <f t="array" ref="CK54">IF(INDEX(Data!FP:FP,$B54)=0,#N/A,INDEX(Data!FP:FP,$B54)-Data!FP$2+INDEX($A54:CJ54,,MAX(ISNUMBER($D54:CJ54)*COLUMN($D54:CJ54))))</f>
        <v>#N/A</v>
      </c>
      <c r="CL54" s="2" t="e">
        <f t="array" ref="CL54">IF(INDEX(Data!FQ:FQ,$B54)=0,#N/A,INDEX(Data!FQ:FQ,$B54)-Data!FQ$2+INDEX($A54:CK54,,MAX(ISNUMBER($D54:CK54)*COLUMN($D54:CK54))))</f>
        <v>#N/A</v>
      </c>
      <c r="CM54" s="2" t="e">
        <f t="array" ref="CM54">IF(INDEX(Data!FR:FR,$B54)=0,#N/A,INDEX(Data!FR:FR,$B54)-Data!FR$2+INDEX($A54:CL54,,MAX(ISNUMBER($D54:CL54)*COLUMN($D54:CL54))))</f>
        <v>#N/A</v>
      </c>
      <c r="CN54" s="2" t="e">
        <f t="array" ref="CN54">IF(INDEX(Data!FS:FS,$B54)=0,#N/A,INDEX(Data!FS:FS,$B54)-Data!FS$2+INDEX($A54:CM54,,MAX(ISNUMBER($D54:CM54)*COLUMN($D54:CM54))))</f>
        <v>#N/A</v>
      </c>
      <c r="CO54" s="2" t="e">
        <f t="array" ref="CO54">IF(INDEX(Data!FT:FT,$B54)=0,#N/A,INDEX(Data!FT:FT,$B54)-Data!FT$2+INDEX($A54:CN54,,MAX(ISNUMBER($D54:CN54)*COLUMN($D54:CN54))))</f>
        <v>#N/A</v>
      </c>
      <c r="CP54" s="2" t="e">
        <f t="array" ref="CP54">IF(INDEX(Data!FU:FU,$B54)=0,#N/A,INDEX(Data!FU:FU,$B54)-Data!FU$2+INDEX($A54:CO54,,MAX(ISNUMBER($D54:CO54)*COLUMN($D54:CO54))))</f>
        <v>#N/A</v>
      </c>
      <c r="CQ54" s="2" t="e">
        <f t="array" ref="CQ54">IF(INDEX(Data!FV:FV,$B54)=0,#N/A,INDEX(Data!FV:FV,$B54)-Data!FV$2+INDEX($A54:CP54,,MAX(ISNUMBER($D54:CP54)*COLUMN($D54:CP54))))</f>
        <v>#N/A</v>
      </c>
      <c r="CR54" s="2" t="e">
        <f t="array" ref="CR54">IF(INDEX(Data!FW:FW,$B54)=0,#N/A,INDEX(Data!FW:FW,$B54)-Data!FW$2+INDEX($A54:CQ54,,MAX(ISNUMBER($D54:CQ54)*COLUMN($D54:CQ54))))</f>
        <v>#N/A</v>
      </c>
      <c r="CS54" s="2" t="e">
        <f t="array" ref="CS54">IF(INDEX(Data!FX:FX,$B54)=0,#N/A,INDEX(Data!FX:FX,$B54)-Data!FX$2+INDEX($A54:CR54,,MAX(ISNUMBER($D54:CR54)*COLUMN($D54:CR54))))</f>
        <v>#N/A</v>
      </c>
      <c r="CT54" s="2" t="e">
        <f t="array" ref="CT54">IF(INDEX(Data!FY:FY,$B54)=0,#N/A,INDEX(Data!FY:FY,$B54)-Data!FY$2+INDEX($A54:CS54,,MAX(ISNUMBER($D54:CS54)*COLUMN($D54:CS54))))</f>
        <v>#N/A</v>
      </c>
      <c r="CU54" s="2" t="e">
        <f t="array" ref="CU54">IF(INDEX(Data!FZ:FZ,$B54)=0,#N/A,INDEX(Data!FZ:FZ,$B54)-Data!FZ$2+INDEX($A54:CT54,,MAX(ISNUMBER($D54:CT54)*COLUMN($D54:CT54))))</f>
        <v>#N/A</v>
      </c>
      <c r="CV54" s="2" t="e">
        <f t="array" ref="CV54">IF(INDEX(Data!GA:GA,$B54)=0,#N/A,INDEX(Data!GA:GA,$B54)-Data!GA$2+INDEX($A54:CU54,,MAX(ISNUMBER($D54:CU54)*COLUMN($D54:CU54))))</f>
        <v>#N/A</v>
      </c>
      <c r="CW54" s="2" t="e">
        <f t="array" ref="CW54">IF(INDEX(Data!GB:GB,$B54)=0,#N/A,INDEX(Data!GB:GB,$B54)-Data!GB$2+INDEX($A54:CV54,,MAX(ISNUMBER($D54:CV54)*COLUMN($D54:CV54))))</f>
        <v>#N/A</v>
      </c>
      <c r="CX54" s="2" t="e">
        <f t="array" ref="CX54">IF(INDEX(Data!GC:GC,$B54)=0,#N/A,INDEX(Data!GC:GC,$B54)-Data!GC$2+INDEX($A54:CW54,,MAX(ISNUMBER($D54:CW54)*COLUMN($D54:CW54))))</f>
        <v>#N/A</v>
      </c>
      <c r="CY54" s="2" t="e">
        <f t="array" ref="CY54">IF(INDEX(Data!GD:GD,$B54)=0,#N/A,INDEX(Data!GD:GD,$B54)-Data!GD$2+INDEX($A54:CX54,,MAX(ISNUMBER($D54:CX54)*COLUMN($D54:CX54))))</f>
        <v>#N/A</v>
      </c>
      <c r="CZ54" s="2" t="e">
        <f t="array" ref="CZ54">IF(INDEX(Data!GE:GE,$B54)=0,#N/A,INDEX(Data!GE:GE,$B54)-Data!GE$2+INDEX($A54:CY54,,MAX(ISNUMBER($D54:CY54)*COLUMN($D54:CY54))))</f>
        <v>#N/A</v>
      </c>
      <c r="DA54" s="2" t="e">
        <f t="array" ref="DA54">IF(INDEX(Data!GF:GF,$B54)=0,#N/A,INDEX(Data!GF:GF,$B54)-Data!GF$2+INDEX($A54:CZ54,,MAX(ISNUMBER($D54:CZ54)*COLUMN($D54:CZ54))))</f>
        <v>#N/A</v>
      </c>
      <c r="DB54" s="2" t="e">
        <f t="array" ref="DB54">IF(INDEX(Data!GG:GG,$B54)=0,#N/A,INDEX(Data!GG:GG,$B54)-Data!GG$2+INDEX($A54:DA54,,MAX(ISNUMBER($D54:DA54)*COLUMN($D54:DA54))))</f>
        <v>#N/A</v>
      </c>
      <c r="DC54" s="2" t="e">
        <f t="array" ref="DC54">IF(INDEX(Data!GH:GH,$B54)=0,#N/A,INDEX(Data!GH:GH,$B54)-Data!GH$2+INDEX($A54:DB54,,MAX(ISNUMBER($D54:DB54)*COLUMN($D54:DB54))))</f>
        <v>#N/A</v>
      </c>
      <c r="DD54" s="2" t="e">
        <f t="array" ref="DD54">IF(INDEX(Data!GI:GI,$B54)=0,#N/A,INDEX(Data!GI:GI,$B54)-Data!GI$2+INDEX($A54:DC54,,MAX(ISNUMBER($D54:DC54)*COLUMN($D54:DC54))))</f>
        <v>#N/A</v>
      </c>
      <c r="DE54" s="2" t="e">
        <f t="array" ref="DE54">IF(INDEX(Data!GJ:GJ,$B54)=0,#N/A,INDEX(Data!GJ:GJ,$B54)-Data!GJ$2+INDEX($A54:DD54,,MAX(ISNUMBER($D54:DD54)*COLUMN($D54:DD54))))</f>
        <v>#N/A</v>
      </c>
      <c r="DF54" s="2" t="e">
        <f t="array" ref="DF54">IF(INDEX(Data!GK:GK,$B54)=0,#N/A,INDEX(Data!GK:GK,$B54)-Data!GK$2+INDEX($A54:DE54,,MAX(ISNUMBER($D54:DE54)*COLUMN($D54:DE54))))</f>
        <v>#N/A</v>
      </c>
      <c r="DG54" s="2" t="e">
        <f t="array" ref="DG54">IF(INDEX(Data!GL:GL,$B54)=0,#N/A,INDEX(Data!GL:GL,$B54)-Data!GL$2+INDEX($A54:DF54,,MAX(ISNUMBER($D54:DF54)*COLUMN($D54:DF54))))</f>
        <v>#N/A</v>
      </c>
      <c r="DH54" s="2" t="e">
        <f t="array" ref="DH54">IF(INDEX(Data!GM:GM,$B54)=0,#N/A,INDEX(Data!GM:GM,$B54)-Data!GM$2+INDEX($A54:DG54,,MAX(ISNUMBER($D54:DG54)*COLUMN($D54:DG54))))</f>
        <v>#N/A</v>
      </c>
      <c r="DI54" s="2" t="e">
        <f t="array" ref="DI54">IF(INDEX(Data!GN:GN,$B54)=0,#N/A,INDEX(Data!GN:GN,$B54)-Data!GN$2+INDEX($A54:DH54,,MAX(ISNUMBER($D54:DH54)*COLUMN($D54:DH54))))</f>
        <v>#N/A</v>
      </c>
      <c r="DJ54" s="2" t="e">
        <f t="array" ref="DJ54">IF(INDEX(Data!GO:GO,$B54)=0,#N/A,INDEX(Data!GO:GO,$B54)-Data!GO$2+INDEX($A54:DI54,,MAX(ISNUMBER($D54:DI54)*COLUMN($D54:DI54))))</f>
        <v>#N/A</v>
      </c>
      <c r="DK54" s="2" t="e">
        <f t="array" ref="DK54">IF(INDEX(Data!GP:GP,$B54)=0,#N/A,INDEX(Data!GP:GP,$B54)-Data!GP$2+INDEX($A54:DJ54,,MAX(ISNUMBER($D54:DJ54)*COLUMN($D54:DJ54))))</f>
        <v>#N/A</v>
      </c>
      <c r="DL54" s="2" t="e">
        <f t="array" ref="DL54">IF(INDEX(Data!GQ:GQ,$B54)=0,#N/A,INDEX(Data!GQ:GQ,$B54)-Data!GQ$2+INDEX($A54:DK54,,MAX(ISNUMBER($D54:DK54)*COLUMN($D54:DK54))))</f>
        <v>#N/A</v>
      </c>
      <c r="DM54" s="2" t="e">
        <f t="array" ref="DM54">IF(INDEX(Data!GR:GR,$B54)=0,#N/A,INDEX(Data!GR:GR,$B54)-Data!GR$2+INDEX($A54:DL54,,MAX(ISNUMBER($D54:DL54)*COLUMN($D54:DL54))))</f>
        <v>#N/A</v>
      </c>
      <c r="DN54" s="2" t="e">
        <f t="array" ref="DN54">IF(INDEX(Data!GS:GS,$B54)=0,#N/A,INDEX(Data!GS:GS,$B54)-Data!GS$2+INDEX($A54:DM54,,MAX(ISNUMBER($D54:DM54)*COLUMN($D54:DM54))))</f>
        <v>#N/A</v>
      </c>
      <c r="DO54" s="2" t="e">
        <f t="array" ref="DO54">IF(INDEX(Data!GT:GT,$B54)=0,#N/A,INDEX(Data!GT:GT,$B54)-Data!GT$2+INDEX($A54:DN54,,MAX(ISNUMBER($D54:DN54)*COLUMN($D54:DN54))))</f>
        <v>#N/A</v>
      </c>
      <c r="DP54" s="2" t="e">
        <f t="array" ref="DP54">IF(INDEX(Data!GU:GU,$B54)=0,#N/A,INDEX(Data!GU:GU,$B54)-Data!GU$2+INDEX($A54:DO54,,MAX(ISNUMBER($D54:DO54)*COLUMN($D54:DO54))))</f>
        <v>#N/A</v>
      </c>
      <c r="DQ54" s="2" t="e">
        <f t="array" ref="DQ54">IF(INDEX(Data!GV:GV,$B54)=0,#N/A,INDEX(Data!GV:GV,$B54)-Data!GV$2+INDEX($A54:DP54,,MAX(ISNUMBER($D54:DP54)*COLUMN($D54:DP54))))</f>
        <v>#N/A</v>
      </c>
      <c r="DR54" s="2" t="e">
        <f t="array" ref="DR54">IF(INDEX(Data!GW:GW,$B54)=0,#N/A,INDEX(Data!GW:GW,$B54)-Data!GW$2+INDEX($A54:DQ54,,MAX(ISNUMBER($D54:DQ54)*COLUMN($D54:DQ54))))</f>
        <v>#N/A</v>
      </c>
      <c r="DS54" s="2" t="e">
        <f t="array" ref="DS54">IF(INDEX(Data!GX:GX,$B54)=0,#N/A,INDEX(Data!GX:GX,$B54)-Data!GX$2+INDEX($A54:DR54,,MAX(ISNUMBER($D54:DR54)*COLUMN($D54:DR54))))</f>
        <v>#N/A</v>
      </c>
      <c r="DT54" s="2" t="e">
        <f t="array" ref="DT54">IF(INDEX(Data!GY:GY,$B54)=0,#N/A,INDEX(Data!GY:GY,$B54)-Data!GY$2+INDEX($A54:DS54,,MAX(ISNUMBER($D54:DS54)*COLUMN($D54:DS54))))</f>
        <v>#N/A</v>
      </c>
      <c r="DU54" s="2" t="e">
        <f t="array" ref="DU54">IF(INDEX(Data!GZ:GZ,$B54)=0,#N/A,INDEX(Data!GZ:GZ,$B54)-Data!GZ$2+INDEX($A54:DT54,,MAX(ISNUMBER($D54:DT54)*COLUMN($D54:DT54))))</f>
        <v>#N/A</v>
      </c>
      <c r="DV54" s="2" t="e">
        <f t="array" ref="DV54">IF(INDEX(Data!HA:HA,$B54)=0,#N/A,INDEX(Data!HA:HA,$B54)-Data!HA$2+INDEX($A54:DU54,,MAX(ISNUMBER($D54:DU54)*COLUMN($D54:DU54))))</f>
        <v>#N/A</v>
      </c>
      <c r="DW54" s="2" t="e">
        <f t="array" ref="DW54">IF(INDEX(Data!HB:HB,$B54)=0,#N/A,INDEX(Data!HB:HB,$B54)-Data!HB$2+INDEX($A54:DV54,,MAX(ISNUMBER($D54:DV54)*COLUMN($D54:DV54))))</f>
        <v>#N/A</v>
      </c>
      <c r="DX54" s="2" t="e">
        <f t="array" ref="DX54">IF(INDEX(Data!HC:HC,$B54)=0,#N/A,INDEX(Data!HC:HC,$B54)-Data!HC$2+INDEX($A54:DW54,,MAX(ISNUMBER($D54:DW54)*COLUMN($D54:DW54))))</f>
        <v>#N/A</v>
      </c>
      <c r="DY54" s="2" t="e">
        <f t="array" ref="DY54">IF(INDEX(Data!HD:HD,$B54)=0,#N/A,INDEX(Data!HD:HD,$B54)-Data!HD$2+INDEX($A54:DX54,,MAX(ISNUMBER($D54:DX54)*COLUMN($D54:DX54))))</f>
        <v>#N/A</v>
      </c>
      <c r="DZ54" s="2" t="e">
        <f t="array" ref="DZ54">IF(INDEX(Data!HE:HE,$B54)=0,#N/A,INDEX(Data!HE:HE,$B54)-Data!HE$2+INDEX($A54:DY54,,MAX(ISNUMBER($D54:DY54)*COLUMN($D54:DY54))))</f>
        <v>#N/A</v>
      </c>
      <c r="EA54" s="2" t="e">
        <f t="array" ref="EA54">IF(INDEX(Data!HF:HF,$B54)=0,#N/A,INDEX(Data!HF:HF,$B54)-Data!HF$2+INDEX($A54:DZ54,,MAX(ISNUMBER($D54:DZ54)*COLUMN($D54:DZ54))))</f>
        <v>#N/A</v>
      </c>
      <c r="EB54" s="2" t="e">
        <f t="array" ref="EB54">IF(INDEX(Data!HG:HG,$B54)=0,#N/A,INDEX(Data!HG:HG,$B54)-Data!HG$2+INDEX($A54:EA54,,MAX(ISNUMBER($D54:EA54)*COLUMN($D54:EA54))))</f>
        <v>#N/A</v>
      </c>
      <c r="EC54" s="2" t="e">
        <f t="array" ref="EC54">IF(INDEX(Data!HH:HH,$B54)=0,#N/A,INDEX(Data!HH:HH,$B54)-Data!HH$2+INDEX($A54:EB54,,MAX(ISNUMBER($D54:EB54)*COLUMN($D54:EB54))))</f>
        <v>#N/A</v>
      </c>
      <c r="ED54" s="2" t="e">
        <f t="array" ref="ED54">IF(INDEX(Data!HI:HI,$B54)=0,#N/A,INDEX(Data!HI:HI,$B54)-Data!HI$2+INDEX($A54:EC54,,MAX(ISNUMBER($D54:EC54)*COLUMN($D54:EC54))))</f>
        <v>#N/A</v>
      </c>
      <c r="EE54" s="2" t="e">
        <f t="array" ref="EE54">IF(INDEX(Data!HJ:HJ,$B54)=0,#N/A,INDEX(Data!HJ:HJ,$B54)-Data!HJ$2+INDEX($A54:ED54,,MAX(ISNUMBER($D54:ED54)*COLUMN($D54:ED54))))</f>
        <v>#N/A</v>
      </c>
      <c r="EF54" s="2" t="e">
        <f t="array" ref="EF54">IF(INDEX(Data!HK:HK,$B54)=0,#N/A,INDEX(Data!HK:HK,$B54)-Data!HK$2+INDEX($A54:EE54,,MAX(ISNUMBER($D54:EE54)*COLUMN($D54:EE54))))</f>
        <v>#N/A</v>
      </c>
      <c r="EG54" s="2" t="e">
        <f t="array" ref="EG54">IF(INDEX(Data!HL:HL,$B54)=0,#N/A,INDEX(Data!HL:HL,$B54)-Data!HL$2+INDEX($A54:EF54,,MAX(ISNUMBER($D54:EF54)*COLUMN($D54:EF54))))</f>
        <v>#N/A</v>
      </c>
      <c r="EH54" s="2" t="e">
        <f t="array" ref="EH54">IF(INDEX(Data!HM:HM,$B54)=0,#N/A,INDEX(Data!HM:HM,$B54)-Data!HM$2+INDEX($A54:EG54,,MAX(ISNUMBER($D54:EG54)*COLUMN($D54:EG54))))</f>
        <v>#N/A</v>
      </c>
      <c r="EI54" s="2" t="e">
        <f t="array" ref="EI54">IF(INDEX(Data!HN:HN,$B54)=0,#N/A,INDEX(Data!HN:HN,$B54)-Data!HN$2+INDEX($A54:EH54,,MAX(ISNUMBER($D54:EH54)*COLUMN($D54:EH54))))</f>
        <v>#N/A</v>
      </c>
    </row>
    <row r="55" spans="1:139" x14ac:dyDescent="0.25">
      <c r="A55" s="2">
        <f>Data!CG130</f>
        <v>0</v>
      </c>
      <c r="B55" s="2" t="e">
        <f>MATCH(A55,Data!CG:CG,0)</f>
        <v>#N/A</v>
      </c>
      <c r="C55" s="2" t="e">
        <f ca="1">COUNTIF(OFFSET(Data!$CJ$1:$EZ$78,B55-1,0,1),"&gt;0")</f>
        <v>#N/A</v>
      </c>
      <c r="D55" s="2">
        <v>0</v>
      </c>
      <c r="E55" s="2" t="e">
        <f t="array" ref="E55">IF(INDEX(Data!CJ:CJ,$B55)=0,#N/A,INDEX(Data!CJ:CJ,$B55)-Data!CJ$2+INDEX($A55:D55,,MAX(ISNUMBER($D55:D55)*COLUMN($D55:D55))))</f>
        <v>#N/A</v>
      </c>
      <c r="F55" s="2" t="e">
        <f t="array" ref="F55">IF(INDEX(Data!CK:CK,$B55)=0,#N/A,INDEX(Data!CK:CK,$B55)-Data!CK$2+INDEX($A55:E55,,MAX(ISNUMBER($D55:E55)*COLUMN($D55:E55))))</f>
        <v>#N/A</v>
      </c>
      <c r="G55" s="2" t="e">
        <f t="array" ref="G55">IF(INDEX(Data!CL:CL,$B55)=0,#N/A,INDEX(Data!CL:CL,$B55)-Data!CL$2+INDEX($A55:F55,,MAX(ISNUMBER($D55:F55)*COLUMN($D55:F55))))</f>
        <v>#N/A</v>
      </c>
      <c r="H55" s="2" t="e">
        <f t="array" ref="H55">IF(INDEX(Data!CM:CM,$B55)=0,#N/A,INDEX(Data!CM:CM,$B55)-Data!CM$2+INDEX($A55:G55,,MAX(ISNUMBER($D55:G55)*COLUMN($D55:G55))))</f>
        <v>#N/A</v>
      </c>
      <c r="I55" s="2" t="e">
        <f t="array" ref="I55">IF(INDEX(Data!CN:CN,$B55)=0,#N/A,INDEX(Data!CN:CN,$B55)-Data!CN$2+INDEX($A55:H55,,MAX(ISNUMBER($D55:H55)*COLUMN($D55:H55))))</f>
        <v>#N/A</v>
      </c>
      <c r="J55" s="2" t="e">
        <f t="array" ref="J55">IF(INDEX(Data!CO:CO,$B55)=0,#N/A,INDEX(Data!CO:CO,$B55)-Data!CO$2+INDEX($A55:I55,,MAX(ISNUMBER($D55:I55)*COLUMN($D55:I55))))</f>
        <v>#N/A</v>
      </c>
      <c r="K55" s="2" t="e">
        <f t="array" ref="K55">IF(INDEX(Data!CP:CP,$B55)=0,#N/A,INDEX(Data!CP:CP,$B55)-Data!CP$2+INDEX($A55:J55,,MAX(ISNUMBER($D55:J55)*COLUMN($D55:J55))))</f>
        <v>#N/A</v>
      </c>
      <c r="L55" s="2" t="e">
        <f t="array" ref="L55">IF(INDEX(Data!CQ:CQ,$B55)=0,#N/A,INDEX(Data!CQ:CQ,$B55)-Data!CQ$2+INDEX($A55:K55,,MAX(ISNUMBER($D55:K55)*COLUMN($D55:K55))))</f>
        <v>#N/A</v>
      </c>
      <c r="M55" s="2" t="e">
        <f t="array" ref="M55">IF(INDEX(Data!CR:CR,$B55)=0,#N/A,INDEX(Data!CR:CR,$B55)-Data!CR$2+INDEX($A55:L55,,MAX(ISNUMBER($D55:L55)*COLUMN($D55:L55))))</f>
        <v>#N/A</v>
      </c>
      <c r="N55" s="2" t="e">
        <f t="array" ref="N55">IF(INDEX(Data!CS:CS,$B55)=0,#N/A,INDEX(Data!CS:CS,$B55)-Data!CS$2+INDEX($A55:M55,,MAX(ISNUMBER($D55:M55)*COLUMN($D55:M55))))</f>
        <v>#N/A</v>
      </c>
      <c r="O55" s="2" t="e">
        <f t="array" ref="O55">IF(INDEX(Data!CT:CT,$B55)=0,#N/A,INDEX(Data!CT:CT,$B55)-Data!CT$2+INDEX($A55:N55,,MAX(ISNUMBER($D55:N55)*COLUMN($D55:N55))))</f>
        <v>#N/A</v>
      </c>
      <c r="P55" s="2" t="e">
        <f t="array" ref="P55">IF(INDEX(Data!CU:CU,$B55)=0,#N/A,INDEX(Data!CU:CU,$B55)-Data!CU$2+INDEX($A55:O55,,MAX(ISNUMBER($D55:O55)*COLUMN($D55:O55))))</f>
        <v>#N/A</v>
      </c>
      <c r="Q55" s="2" t="e">
        <f t="array" ref="Q55">IF(INDEX(Data!CV:CV,$B55)=0,#N/A,INDEX(Data!CV:CV,$B55)-Data!CV$2+INDEX($A55:P55,,MAX(ISNUMBER($D55:P55)*COLUMN($D55:P55))))</f>
        <v>#N/A</v>
      </c>
      <c r="R55" s="2" t="e">
        <f t="array" ref="R55">IF(INDEX(Data!CW:CW,$B55)=0,#N/A,INDEX(Data!CW:CW,$B55)-Data!CW$2+INDEX($A55:Q55,,MAX(ISNUMBER($D55:Q55)*COLUMN($D55:Q55))))</f>
        <v>#N/A</v>
      </c>
      <c r="S55" s="2" t="e">
        <f t="array" ref="S55">IF(INDEX(Data!CX:CX,$B55)=0,#N/A,INDEX(Data!CX:CX,$B55)-Data!CX$2+INDEX($A55:R55,,MAX(ISNUMBER($D55:R55)*COLUMN($D55:R55))))</f>
        <v>#N/A</v>
      </c>
      <c r="T55" s="2" t="e">
        <f t="array" ref="T55">IF(INDEX(Data!CY:CY,$B55)=0,#N/A,INDEX(Data!CY:CY,$B55)-Data!CY$2+INDEX($A55:S55,,MAX(ISNUMBER($D55:S55)*COLUMN($D55:S55))))</f>
        <v>#N/A</v>
      </c>
      <c r="U55" s="2" t="e">
        <f t="array" ref="U55">IF(INDEX(Data!CZ:CZ,$B55)=0,#N/A,INDEX(Data!CZ:CZ,$B55)-Data!CZ$2+INDEX($A55:T55,,MAX(ISNUMBER($D55:T55)*COLUMN($D55:T55))))</f>
        <v>#N/A</v>
      </c>
      <c r="V55" s="2" t="e">
        <f t="array" ref="V55">IF(INDEX(Data!DA:DA,$B55)=0,#N/A,INDEX(Data!DA:DA,$B55)-Data!DA$2+INDEX($A55:U55,,MAX(ISNUMBER($D55:U55)*COLUMN($D55:U55))))</f>
        <v>#N/A</v>
      </c>
      <c r="W55" s="2" t="e">
        <f t="array" ref="W55">IF(INDEX(Data!DB:DB,$B55)=0,#N/A,INDEX(Data!DB:DB,$B55)-Data!DB$2+INDEX($A55:V55,,MAX(ISNUMBER($D55:V55)*COLUMN($D55:V55))))</f>
        <v>#N/A</v>
      </c>
      <c r="X55" s="2" t="e">
        <f t="array" ref="X55">IF(INDEX(Data!DC:DC,$B55)=0,#N/A,INDEX(Data!DC:DC,$B55)-Data!DC$2+INDEX($A55:W55,,MAX(ISNUMBER($D55:W55)*COLUMN($D55:W55))))</f>
        <v>#N/A</v>
      </c>
      <c r="Y55" s="2" t="e">
        <f t="array" ref="Y55">IF(INDEX(Data!DD:DD,$B55)=0,#N/A,INDEX(Data!DD:DD,$B55)-Data!DD$2+INDEX($A55:X55,,MAX(ISNUMBER($D55:X55)*COLUMN($D55:X55))))</f>
        <v>#N/A</v>
      </c>
      <c r="Z55" s="2" t="e">
        <f t="array" ref="Z55">IF(INDEX(Data!DE:DE,$B55)=0,#N/A,INDEX(Data!DE:DE,$B55)-Data!DE$2+INDEX($A55:Y55,,MAX(ISNUMBER($D55:Y55)*COLUMN($D55:Y55))))</f>
        <v>#N/A</v>
      </c>
      <c r="AA55" s="2" t="e">
        <f t="array" ref="AA55">IF(INDEX(Data!DF:DF,$B55)=0,#N/A,INDEX(Data!DF:DF,$B55)-Data!DF$2+INDEX($A55:Z55,,MAX(ISNUMBER($D55:Z55)*COLUMN($D55:Z55))))</f>
        <v>#N/A</v>
      </c>
      <c r="AB55" s="2" t="e">
        <f t="array" ref="AB55">IF(INDEX(Data!DG:DG,$B55)=0,#N/A,INDEX(Data!DG:DG,$B55)-Data!DG$2+INDEX($A55:AA55,,MAX(ISNUMBER($D55:AA55)*COLUMN($D55:AA55))))</f>
        <v>#N/A</v>
      </c>
      <c r="AC55" s="2" t="e">
        <f t="array" ref="AC55">IF(INDEX(Data!DH:DH,$B55)=0,#N/A,INDEX(Data!DH:DH,$B55)-Data!DH$2+INDEX($A55:AB55,,MAX(ISNUMBER($D55:AB55)*COLUMN($D55:AB55))))</f>
        <v>#N/A</v>
      </c>
      <c r="AD55" s="2" t="e">
        <f t="array" ref="AD55">IF(INDEX(Data!DI:DI,$B55)=0,#N/A,INDEX(Data!DI:DI,$B55)-Data!DI$2+INDEX($A55:AC55,,MAX(ISNUMBER($D55:AC55)*COLUMN($D55:AC55))))</f>
        <v>#N/A</v>
      </c>
      <c r="AE55" s="2" t="e">
        <f t="array" ref="AE55">IF(INDEX(Data!DJ:DJ,$B55)=0,#N/A,INDEX(Data!DJ:DJ,$B55)-Data!DJ$2+INDEX($A55:AD55,,MAX(ISNUMBER($D55:AD55)*COLUMN($D55:AD55))))</f>
        <v>#N/A</v>
      </c>
      <c r="AF55" s="2" t="e">
        <f t="array" ref="AF55">IF(INDEX(Data!DK:DK,$B55)=0,#N/A,INDEX(Data!DK:DK,$B55)-Data!DK$2+INDEX($A55:AE55,,MAX(ISNUMBER($D55:AE55)*COLUMN($D55:AE55))))</f>
        <v>#N/A</v>
      </c>
      <c r="AG55" s="2" t="e">
        <f t="array" ref="AG55">IF(INDEX(Data!DL:DL,$B55)=0,#N/A,INDEX(Data!DL:DL,$B55)-Data!DL$2+INDEX($A55:AF55,,MAX(ISNUMBER($D55:AF55)*COLUMN($D55:AF55))))</f>
        <v>#N/A</v>
      </c>
      <c r="AH55" s="2" t="e">
        <f t="array" ref="AH55">IF(INDEX(Data!DM:DM,$B55)=0,#N/A,INDEX(Data!DM:DM,$B55)-Data!DM$2+INDEX($A55:AG55,,MAX(ISNUMBER($D55:AG55)*COLUMN($D55:AG55))))</f>
        <v>#N/A</v>
      </c>
      <c r="AI55" s="2" t="e">
        <f t="array" ref="AI55">IF(INDEX(Data!DN:DN,$B55)=0,#N/A,INDEX(Data!DN:DN,$B55)-Data!DN$2+INDEX($A55:AH55,,MAX(ISNUMBER($D55:AH55)*COLUMN($D55:AH55))))</f>
        <v>#N/A</v>
      </c>
      <c r="AJ55" s="2" t="e">
        <f t="array" ref="AJ55">IF(INDEX(Data!DO:DO,$B55)=0,#N/A,INDEX(Data!DO:DO,$B55)-Data!DO$2+INDEX($A55:AI55,,MAX(ISNUMBER($D55:AI55)*COLUMN($D55:AI55))))</f>
        <v>#N/A</v>
      </c>
      <c r="AK55" s="2" t="e">
        <f t="array" ref="AK55">IF(INDEX(Data!DP:DP,$B55)=0,#N/A,INDEX(Data!DP:DP,$B55)-Data!DP$2+INDEX($A55:AJ55,,MAX(ISNUMBER($D55:AJ55)*COLUMN($D55:AJ55))))</f>
        <v>#N/A</v>
      </c>
      <c r="AL55" s="2" t="e">
        <f t="array" ref="AL55">IF(INDEX(Data!DQ:DQ,$B55)=0,#N/A,INDEX(Data!DQ:DQ,$B55)-Data!DQ$2+INDEX($A55:AK55,,MAX(ISNUMBER($D55:AK55)*COLUMN($D55:AK55))))</f>
        <v>#N/A</v>
      </c>
      <c r="AM55" s="2" t="e">
        <f t="array" ref="AM55">IF(INDEX(Data!DR:DR,$B55)=0,#N/A,INDEX(Data!DR:DR,$B55)-Data!DR$2+INDEX($A55:AL55,,MAX(ISNUMBER($D55:AL55)*COLUMN($D55:AL55))))</f>
        <v>#N/A</v>
      </c>
      <c r="AN55" s="2" t="e">
        <f t="array" ref="AN55">IF(INDEX(Data!DS:DS,$B55)=0,#N/A,INDEX(Data!DS:DS,$B55)-Data!DS$2+INDEX($A55:AM55,,MAX(ISNUMBER($D55:AM55)*COLUMN($D55:AM55))))</f>
        <v>#N/A</v>
      </c>
      <c r="AO55" s="2" t="e">
        <f t="array" ref="AO55">IF(INDEX(Data!DT:DT,$B55)=0,#N/A,INDEX(Data!DT:DT,$B55)-Data!DT$2+INDEX($A55:AN55,,MAX(ISNUMBER($D55:AN55)*COLUMN($D55:AN55))))</f>
        <v>#N/A</v>
      </c>
      <c r="AP55" s="2" t="e">
        <f t="array" ref="AP55">IF(INDEX(Data!DU:DU,$B55)=0,#N/A,INDEX(Data!DU:DU,$B55)-Data!DU$2+INDEX($A55:AO55,,MAX(ISNUMBER($D55:AO55)*COLUMN($D55:AO55))))</f>
        <v>#N/A</v>
      </c>
      <c r="AQ55" s="2" t="e">
        <f t="array" ref="AQ55">IF(INDEX(Data!DV:DV,$B55)=0,#N/A,INDEX(Data!DV:DV,$B55)-Data!DV$2+INDEX($A55:AP55,,MAX(ISNUMBER($D55:AP55)*COLUMN($D55:AP55))))</f>
        <v>#N/A</v>
      </c>
      <c r="AR55" s="2" t="e">
        <f t="array" ref="AR55">IF(INDEX(Data!DW:DW,$B55)=0,#N/A,INDEX(Data!DW:DW,$B55)-Data!DW$2+INDEX($A55:AQ55,,MAX(ISNUMBER($D55:AQ55)*COLUMN($D55:AQ55))))</f>
        <v>#N/A</v>
      </c>
      <c r="AS55" s="2" t="e">
        <f t="array" ref="AS55">IF(INDEX(Data!DX:DX,$B55)=0,#N/A,INDEX(Data!DX:DX,$B55)-Data!DX$2+INDEX($A55:AR55,,MAX(ISNUMBER($D55:AR55)*COLUMN($D55:AR55))))</f>
        <v>#N/A</v>
      </c>
      <c r="AT55" s="2" t="e">
        <f t="array" ref="AT55">IF(INDEX(Data!DY:DY,$B55)=0,#N/A,INDEX(Data!DY:DY,$B55)-Data!DY$2+INDEX($A55:AS55,,MAX(ISNUMBER($D55:AS55)*COLUMN($D55:AS55))))</f>
        <v>#N/A</v>
      </c>
      <c r="AU55" s="2" t="e">
        <f t="array" ref="AU55">IF(INDEX(Data!DZ:DZ,$B55)=0,#N/A,INDEX(Data!DZ:DZ,$B55)-Data!DZ$2+INDEX($A55:AT55,,MAX(ISNUMBER($D55:AT55)*COLUMN($D55:AT55))))</f>
        <v>#N/A</v>
      </c>
      <c r="AV55" s="2" t="e">
        <f t="array" ref="AV55">IF(INDEX(Data!EA:EA,$B55)=0,#N/A,INDEX(Data!EA:EA,$B55)-Data!EA$2+INDEX($A55:AU55,,MAX(ISNUMBER($D55:AU55)*COLUMN($D55:AU55))))</f>
        <v>#N/A</v>
      </c>
      <c r="AW55" s="2" t="e">
        <f t="array" ref="AW55">IF(INDEX(Data!EB:EB,$B55)=0,#N/A,INDEX(Data!EB:EB,$B55)-Data!EB$2+INDEX($A55:AV55,,MAX(ISNUMBER($D55:AV55)*COLUMN($D55:AV55))))</f>
        <v>#N/A</v>
      </c>
      <c r="AX55" s="2" t="e">
        <f t="array" ref="AX55">IF(INDEX(Data!EC:EC,$B55)=0,#N/A,INDEX(Data!EC:EC,$B55)-Data!EC$2+INDEX($A55:AW55,,MAX(ISNUMBER($D55:AW55)*COLUMN($D55:AW55))))</f>
        <v>#N/A</v>
      </c>
      <c r="AY55" s="2" t="e">
        <f t="array" ref="AY55">IF(INDEX(Data!ED:ED,$B55)=0,#N/A,INDEX(Data!ED:ED,$B55)-Data!ED$2+INDEX($A55:AX55,,MAX(ISNUMBER($D55:AX55)*COLUMN($D55:AX55))))</f>
        <v>#N/A</v>
      </c>
      <c r="AZ55" s="2" t="e">
        <f t="array" ref="AZ55">IF(INDEX(Data!EE:EE,$B55)=0,#N/A,INDEX(Data!EE:EE,$B55)-Data!EE$2+INDEX($A55:AY55,,MAX(ISNUMBER($D55:AY55)*COLUMN($D55:AY55))))</f>
        <v>#N/A</v>
      </c>
      <c r="BA55" s="2" t="e">
        <f t="array" ref="BA55">IF(INDEX(Data!EF:EF,$B55)=0,#N/A,INDEX(Data!EF:EF,$B55)-Data!EF$2+INDEX($A55:AZ55,,MAX(ISNUMBER($D55:AZ55)*COLUMN($D55:AZ55))))</f>
        <v>#N/A</v>
      </c>
      <c r="BB55" s="2" t="e">
        <f t="array" ref="BB55">IF(INDEX(Data!EG:EG,$B55)=0,#N/A,INDEX(Data!EG:EG,$B55)-Data!EG$2+INDEX($A55:BA55,,MAX(ISNUMBER($D55:BA55)*COLUMN($D55:BA55))))</f>
        <v>#N/A</v>
      </c>
      <c r="BC55" s="2" t="e">
        <f t="array" ref="BC55">IF(INDEX(Data!EH:EH,$B55)=0,#N/A,INDEX(Data!EH:EH,$B55)-Data!EH$2+INDEX($A55:BB55,,MAX(ISNUMBER($D55:BB55)*COLUMN($D55:BB55))))</f>
        <v>#N/A</v>
      </c>
      <c r="BD55" s="2" t="e">
        <f t="array" ref="BD55">IF(INDEX(Data!EI:EI,$B55)=0,#N/A,INDEX(Data!EI:EI,$B55)-Data!EI$2+INDEX($A55:BC55,,MAX(ISNUMBER($D55:BC55)*COLUMN($D55:BC55))))</f>
        <v>#N/A</v>
      </c>
      <c r="BE55" s="2" t="e">
        <f t="array" ref="BE55">IF(INDEX(Data!EJ:EJ,$B55)=0,#N/A,INDEX(Data!EJ:EJ,$B55)-Data!EJ$2+INDEX($A55:BD55,,MAX(ISNUMBER($D55:BD55)*COLUMN($D55:BD55))))</f>
        <v>#N/A</v>
      </c>
      <c r="BF55" s="2" t="e">
        <f t="array" ref="BF55">IF(INDEX(Data!EK:EK,$B55)=0,#N/A,INDEX(Data!EK:EK,$B55)-Data!EK$2+INDEX($A55:BE55,,MAX(ISNUMBER($D55:BE55)*COLUMN($D55:BE55))))</f>
        <v>#N/A</v>
      </c>
      <c r="BG55" s="2" t="e">
        <f t="array" ref="BG55">IF(INDEX(Data!EL:EL,$B55)=0,#N/A,INDEX(Data!EL:EL,$B55)-Data!EL$2+INDEX($A55:BF55,,MAX(ISNUMBER($D55:BF55)*COLUMN($D55:BF55))))</f>
        <v>#N/A</v>
      </c>
      <c r="BH55" s="2" t="e">
        <f t="array" ref="BH55">IF(INDEX(Data!EM:EM,$B55)=0,#N/A,INDEX(Data!EM:EM,$B55)-Data!EM$2+INDEX($A55:BG55,,MAX(ISNUMBER($D55:BG55)*COLUMN($D55:BG55))))</f>
        <v>#N/A</v>
      </c>
      <c r="BI55" s="2" t="e">
        <f t="array" ref="BI55">IF(INDEX(Data!EN:EN,$B55)=0,#N/A,INDEX(Data!EN:EN,$B55)-Data!EN$2+INDEX($A55:BH55,,MAX(ISNUMBER($D55:BH55)*COLUMN($D55:BH55))))</f>
        <v>#N/A</v>
      </c>
      <c r="BJ55" s="2" t="e">
        <f t="array" ref="BJ55">IF(INDEX(Data!EO:EO,$B55)=0,#N/A,INDEX(Data!EO:EO,$B55)-Data!EO$2+INDEX($A55:BI55,,MAX(ISNUMBER($D55:BI55)*COLUMN($D55:BI55))))</f>
        <v>#N/A</v>
      </c>
      <c r="BK55" s="2" t="e">
        <f t="array" ref="BK55">IF(INDEX(Data!EP:EP,$B55)=0,#N/A,INDEX(Data!EP:EP,$B55)-Data!EP$2+INDEX($A55:BJ55,,MAX(ISNUMBER($D55:BJ55)*COLUMN($D55:BJ55))))</f>
        <v>#N/A</v>
      </c>
      <c r="BL55" s="2" t="e">
        <f t="array" ref="BL55">IF(INDEX(Data!EQ:EQ,$B55)=0,#N/A,INDEX(Data!EQ:EQ,$B55)-Data!EQ$2+INDEX($A55:BK55,,MAX(ISNUMBER($D55:BK55)*COLUMN($D55:BK55))))</f>
        <v>#N/A</v>
      </c>
      <c r="BM55" s="2" t="e">
        <f t="array" ref="BM55">IF(INDEX(Data!ER:ER,$B55)=0,#N/A,INDEX(Data!ER:ER,$B55)-Data!ER$2+INDEX($A55:BL55,,MAX(ISNUMBER($D55:BL55)*COLUMN($D55:BL55))))</f>
        <v>#N/A</v>
      </c>
      <c r="BN55" s="2" t="e">
        <f t="array" ref="BN55">IF(INDEX(Data!ES:ES,$B55)=0,#N/A,INDEX(Data!ES:ES,$B55)-Data!ES$2+INDEX($A55:BM55,,MAX(ISNUMBER($D55:BM55)*COLUMN($D55:BM55))))</f>
        <v>#N/A</v>
      </c>
      <c r="BO55" s="2" t="e">
        <f t="array" ref="BO55">IF(INDEX(Data!ET:ET,$B55)=0,#N/A,INDEX(Data!ET:ET,$B55)-Data!ET$2+INDEX($A55:BN55,,MAX(ISNUMBER($D55:BN55)*COLUMN($D55:BN55))))</f>
        <v>#N/A</v>
      </c>
      <c r="BP55" s="2" t="e">
        <f t="array" ref="BP55">IF(INDEX(Data!EU:EU,$B55)=0,#N/A,INDEX(Data!EU:EU,$B55)-Data!EU$2+INDEX($A55:BO55,,MAX(ISNUMBER($D55:BO55)*COLUMN($D55:BO55))))</f>
        <v>#N/A</v>
      </c>
      <c r="BQ55" s="2" t="e">
        <f t="array" ref="BQ55">IF(INDEX(Data!EV:EV,$B55)=0,#N/A,INDEX(Data!EV:EV,$B55)-Data!EV$2+INDEX($A55:BP55,,MAX(ISNUMBER($D55:BP55)*COLUMN($D55:BP55))))</f>
        <v>#N/A</v>
      </c>
      <c r="BR55" s="2" t="e">
        <f t="array" ref="BR55">IF(INDEX(Data!EW:EW,$B55)=0,#N/A,INDEX(Data!EW:EW,$B55)-Data!EW$2+INDEX($A55:BQ55,,MAX(ISNUMBER($D55:BQ55)*COLUMN($D55:BQ55))))</f>
        <v>#N/A</v>
      </c>
      <c r="BS55" s="2" t="e">
        <f t="array" ref="BS55">IF(INDEX(Data!EX:EX,$B55)=0,#N/A,INDEX(Data!EX:EX,$B55)-Data!EX$2+INDEX($A55:BR55,,MAX(ISNUMBER($D55:BR55)*COLUMN($D55:BR55))))</f>
        <v>#N/A</v>
      </c>
      <c r="BT55" s="2" t="e">
        <f t="array" ref="BT55">IF(INDEX(Data!EY:EY,$B55)=0,#N/A,INDEX(Data!EY:EY,$B55)-Data!EY$2+INDEX($A55:BS55,,MAX(ISNUMBER($D55:BS55)*COLUMN($D55:BS55))))</f>
        <v>#N/A</v>
      </c>
      <c r="BU55" s="2" t="e">
        <f t="array" ref="BU55">IF(INDEX(Data!EZ:EZ,$B55)=0,#N/A,INDEX(Data!EZ:EZ,$B55)-Data!EZ$2+INDEX($A55:BT55,,MAX(ISNUMBER($D55:BT55)*COLUMN($D55:BT55))))</f>
        <v>#N/A</v>
      </c>
      <c r="BV55" s="2" t="e">
        <f t="array" ref="BV55">IF(INDEX(Data!FA:FA,$B55)=0,#N/A,INDEX(Data!FA:FA,$B55)-Data!FA$2+INDEX($A55:BU55,,MAX(ISNUMBER($D55:BU55)*COLUMN($D55:BU55))))</f>
        <v>#N/A</v>
      </c>
      <c r="BW55" s="2" t="e">
        <f t="array" ref="BW55">IF(INDEX(Data!FB:FB,$B55)=0,#N/A,INDEX(Data!FB:FB,$B55)-Data!FB$2+INDEX($A55:BV55,,MAX(ISNUMBER($D55:BV55)*COLUMN($D55:BV55))))</f>
        <v>#N/A</v>
      </c>
      <c r="BX55" s="2" t="e">
        <f t="array" ref="BX55">IF(INDEX(Data!FC:FC,$B55)=0,#N/A,INDEX(Data!FC:FC,$B55)-Data!FC$2+INDEX($A55:BW55,,MAX(ISNUMBER($D55:BW55)*COLUMN($D55:BW55))))</f>
        <v>#N/A</v>
      </c>
      <c r="BY55" s="2" t="e">
        <f t="array" ref="BY55">IF(INDEX(Data!FD:FD,$B55)=0,#N/A,INDEX(Data!FD:FD,$B55)-Data!FD$2+INDEX($A55:BX55,,MAX(ISNUMBER($D55:BX55)*COLUMN($D55:BX55))))</f>
        <v>#N/A</v>
      </c>
      <c r="BZ55" s="2" t="e">
        <f t="array" ref="BZ55">IF(INDEX(Data!FE:FE,$B55)=0,#N/A,INDEX(Data!FE:FE,$B55)-Data!FE$2+INDEX($A55:BY55,,MAX(ISNUMBER($D55:BY55)*COLUMN($D55:BY55))))</f>
        <v>#N/A</v>
      </c>
      <c r="CA55" s="2" t="e">
        <f t="array" ref="CA55">IF(INDEX(Data!FF:FF,$B55)=0,#N/A,INDEX(Data!FF:FF,$B55)-Data!FF$2+INDEX($A55:BZ55,,MAX(ISNUMBER($D55:BZ55)*COLUMN($D55:BZ55))))</f>
        <v>#N/A</v>
      </c>
      <c r="CB55" s="2" t="e">
        <f t="array" ref="CB55">IF(INDEX(Data!FG:FG,$B55)=0,#N/A,INDEX(Data!FG:FG,$B55)-Data!FG$2+INDEX($A55:CA55,,MAX(ISNUMBER($D55:CA55)*COLUMN($D55:CA55))))</f>
        <v>#N/A</v>
      </c>
      <c r="CC55" s="2" t="e">
        <f t="array" ref="CC55">IF(INDEX(Data!FH:FH,$B55)=0,#N/A,INDEX(Data!FH:FH,$B55)-Data!FH$2+INDEX($A55:CB55,,MAX(ISNUMBER($D55:CB55)*COLUMN($D55:CB55))))</f>
        <v>#N/A</v>
      </c>
      <c r="CD55" s="2" t="e">
        <f t="array" ref="CD55">IF(INDEX(Data!FI:FI,$B55)=0,#N/A,INDEX(Data!FI:FI,$B55)-Data!FI$2+INDEX($A55:CC55,,MAX(ISNUMBER($D55:CC55)*COLUMN($D55:CC55))))</f>
        <v>#N/A</v>
      </c>
      <c r="CE55" s="2" t="e">
        <f t="array" ref="CE55">IF(INDEX(Data!FJ:FJ,$B55)=0,#N/A,INDEX(Data!FJ:FJ,$B55)-Data!FJ$2+INDEX($A55:CD55,,MAX(ISNUMBER($D55:CD55)*COLUMN($D55:CD55))))</f>
        <v>#N/A</v>
      </c>
      <c r="CF55" s="2" t="e">
        <f t="array" ref="CF55">IF(INDEX(Data!FK:FK,$B55)=0,#N/A,INDEX(Data!FK:FK,$B55)-Data!FK$2+INDEX($A55:CE55,,MAX(ISNUMBER($D55:CE55)*COLUMN($D55:CE55))))</f>
        <v>#N/A</v>
      </c>
      <c r="CG55" s="2" t="e">
        <f t="array" ref="CG55">IF(INDEX(Data!FL:FL,$B55)=0,#N/A,INDEX(Data!FL:FL,$B55)-Data!FL$2+INDEX($A55:CF55,,MAX(ISNUMBER($D55:CF55)*COLUMN($D55:CF55))))</f>
        <v>#N/A</v>
      </c>
      <c r="CH55" s="2" t="e">
        <f t="array" ref="CH55">IF(INDEX(Data!FM:FM,$B55)=0,#N/A,INDEX(Data!FM:FM,$B55)-Data!FM$2+INDEX($A55:CG55,,MAX(ISNUMBER($D55:CG55)*COLUMN($D55:CG55))))</f>
        <v>#N/A</v>
      </c>
      <c r="CI55" s="2" t="e">
        <f t="array" ref="CI55">IF(INDEX(Data!FN:FN,$B55)=0,#N/A,INDEX(Data!FN:FN,$B55)-Data!FN$2+INDEX($A55:CH55,,MAX(ISNUMBER($D55:CH55)*COLUMN($D55:CH55))))</f>
        <v>#N/A</v>
      </c>
      <c r="CJ55" s="2" t="e">
        <f t="array" ref="CJ55">IF(INDEX(Data!FO:FO,$B55)=0,#N/A,INDEX(Data!FO:FO,$B55)-Data!FO$2+INDEX($A55:CI55,,MAX(ISNUMBER($D55:CI55)*COLUMN($D55:CI55))))</f>
        <v>#N/A</v>
      </c>
      <c r="CK55" s="2" t="e">
        <f t="array" ref="CK55">IF(INDEX(Data!FP:FP,$B55)=0,#N/A,INDEX(Data!FP:FP,$B55)-Data!FP$2+INDEX($A55:CJ55,,MAX(ISNUMBER($D55:CJ55)*COLUMN($D55:CJ55))))</f>
        <v>#N/A</v>
      </c>
      <c r="CL55" s="2" t="e">
        <f t="array" ref="CL55">IF(INDEX(Data!FQ:FQ,$B55)=0,#N/A,INDEX(Data!FQ:FQ,$B55)-Data!FQ$2+INDEX($A55:CK55,,MAX(ISNUMBER($D55:CK55)*COLUMN($D55:CK55))))</f>
        <v>#N/A</v>
      </c>
      <c r="CM55" s="2" t="e">
        <f t="array" ref="CM55">IF(INDEX(Data!FR:FR,$B55)=0,#N/A,INDEX(Data!FR:FR,$B55)-Data!FR$2+INDEX($A55:CL55,,MAX(ISNUMBER($D55:CL55)*COLUMN($D55:CL55))))</f>
        <v>#N/A</v>
      </c>
      <c r="CN55" s="2" t="e">
        <f t="array" ref="CN55">IF(INDEX(Data!FS:FS,$B55)=0,#N/A,INDEX(Data!FS:FS,$B55)-Data!FS$2+INDEX($A55:CM55,,MAX(ISNUMBER($D55:CM55)*COLUMN($D55:CM55))))</f>
        <v>#N/A</v>
      </c>
      <c r="CO55" s="2" t="e">
        <f t="array" ref="CO55">IF(INDEX(Data!FT:FT,$B55)=0,#N/A,INDEX(Data!FT:FT,$B55)-Data!FT$2+INDEX($A55:CN55,,MAX(ISNUMBER($D55:CN55)*COLUMN($D55:CN55))))</f>
        <v>#N/A</v>
      </c>
      <c r="CP55" s="2" t="e">
        <f t="array" ref="CP55">IF(INDEX(Data!FU:FU,$B55)=0,#N/A,INDEX(Data!FU:FU,$B55)-Data!FU$2+INDEX($A55:CO55,,MAX(ISNUMBER($D55:CO55)*COLUMN($D55:CO55))))</f>
        <v>#N/A</v>
      </c>
      <c r="CQ55" s="2" t="e">
        <f t="array" ref="CQ55">IF(INDEX(Data!FV:FV,$B55)=0,#N/A,INDEX(Data!FV:FV,$B55)-Data!FV$2+INDEX($A55:CP55,,MAX(ISNUMBER($D55:CP55)*COLUMN($D55:CP55))))</f>
        <v>#N/A</v>
      </c>
      <c r="CR55" s="2" t="e">
        <f t="array" ref="CR55">IF(INDEX(Data!FW:FW,$B55)=0,#N/A,INDEX(Data!FW:FW,$B55)-Data!FW$2+INDEX($A55:CQ55,,MAX(ISNUMBER($D55:CQ55)*COLUMN($D55:CQ55))))</f>
        <v>#N/A</v>
      </c>
      <c r="CS55" s="2" t="e">
        <f t="array" ref="CS55">IF(INDEX(Data!FX:FX,$B55)=0,#N/A,INDEX(Data!FX:FX,$B55)-Data!FX$2+INDEX($A55:CR55,,MAX(ISNUMBER($D55:CR55)*COLUMN($D55:CR55))))</f>
        <v>#N/A</v>
      </c>
      <c r="CT55" s="2" t="e">
        <f t="array" ref="CT55">IF(INDEX(Data!FY:FY,$B55)=0,#N/A,INDEX(Data!FY:FY,$B55)-Data!FY$2+INDEX($A55:CS55,,MAX(ISNUMBER($D55:CS55)*COLUMN($D55:CS55))))</f>
        <v>#N/A</v>
      </c>
      <c r="CU55" s="2" t="e">
        <f t="array" ref="CU55">IF(INDEX(Data!FZ:FZ,$B55)=0,#N/A,INDEX(Data!FZ:FZ,$B55)-Data!FZ$2+INDEX($A55:CT55,,MAX(ISNUMBER($D55:CT55)*COLUMN($D55:CT55))))</f>
        <v>#N/A</v>
      </c>
      <c r="CV55" s="2" t="e">
        <f t="array" ref="CV55">IF(INDEX(Data!GA:GA,$B55)=0,#N/A,INDEX(Data!GA:GA,$B55)-Data!GA$2+INDEX($A55:CU55,,MAX(ISNUMBER($D55:CU55)*COLUMN($D55:CU55))))</f>
        <v>#N/A</v>
      </c>
      <c r="CW55" s="2" t="e">
        <f t="array" ref="CW55">IF(INDEX(Data!GB:GB,$B55)=0,#N/A,INDEX(Data!GB:GB,$B55)-Data!GB$2+INDEX($A55:CV55,,MAX(ISNUMBER($D55:CV55)*COLUMN($D55:CV55))))</f>
        <v>#N/A</v>
      </c>
      <c r="CX55" s="2" t="e">
        <f t="array" ref="CX55">IF(INDEX(Data!GC:GC,$B55)=0,#N/A,INDEX(Data!GC:GC,$B55)-Data!GC$2+INDEX($A55:CW55,,MAX(ISNUMBER($D55:CW55)*COLUMN($D55:CW55))))</f>
        <v>#N/A</v>
      </c>
      <c r="CY55" s="2" t="e">
        <f t="array" ref="CY55">IF(INDEX(Data!GD:GD,$B55)=0,#N/A,INDEX(Data!GD:GD,$B55)-Data!GD$2+INDEX($A55:CX55,,MAX(ISNUMBER($D55:CX55)*COLUMN($D55:CX55))))</f>
        <v>#N/A</v>
      </c>
      <c r="CZ55" s="2" t="e">
        <f t="array" ref="CZ55">IF(INDEX(Data!GE:GE,$B55)=0,#N/A,INDEX(Data!GE:GE,$B55)-Data!GE$2+INDEX($A55:CY55,,MAX(ISNUMBER($D55:CY55)*COLUMN($D55:CY55))))</f>
        <v>#N/A</v>
      </c>
      <c r="DA55" s="2" t="e">
        <f t="array" ref="DA55">IF(INDEX(Data!GF:GF,$B55)=0,#N/A,INDEX(Data!GF:GF,$B55)-Data!GF$2+INDEX($A55:CZ55,,MAX(ISNUMBER($D55:CZ55)*COLUMN($D55:CZ55))))</f>
        <v>#N/A</v>
      </c>
      <c r="DB55" s="2" t="e">
        <f t="array" ref="DB55">IF(INDEX(Data!GG:GG,$B55)=0,#N/A,INDEX(Data!GG:GG,$B55)-Data!GG$2+INDEX($A55:DA55,,MAX(ISNUMBER($D55:DA55)*COLUMN($D55:DA55))))</f>
        <v>#N/A</v>
      </c>
      <c r="DC55" s="2" t="e">
        <f t="array" ref="DC55">IF(INDEX(Data!GH:GH,$B55)=0,#N/A,INDEX(Data!GH:GH,$B55)-Data!GH$2+INDEX($A55:DB55,,MAX(ISNUMBER($D55:DB55)*COLUMN($D55:DB55))))</f>
        <v>#N/A</v>
      </c>
      <c r="DD55" s="2" t="e">
        <f t="array" ref="DD55">IF(INDEX(Data!GI:GI,$B55)=0,#N/A,INDEX(Data!GI:GI,$B55)-Data!GI$2+INDEX($A55:DC55,,MAX(ISNUMBER($D55:DC55)*COLUMN($D55:DC55))))</f>
        <v>#N/A</v>
      </c>
      <c r="DE55" s="2" t="e">
        <f t="array" ref="DE55">IF(INDEX(Data!GJ:GJ,$B55)=0,#N/A,INDEX(Data!GJ:GJ,$B55)-Data!GJ$2+INDEX($A55:DD55,,MAX(ISNUMBER($D55:DD55)*COLUMN($D55:DD55))))</f>
        <v>#N/A</v>
      </c>
      <c r="DF55" s="2" t="e">
        <f t="array" ref="DF55">IF(INDEX(Data!GK:GK,$B55)=0,#N/A,INDEX(Data!GK:GK,$B55)-Data!GK$2+INDEX($A55:DE55,,MAX(ISNUMBER($D55:DE55)*COLUMN($D55:DE55))))</f>
        <v>#N/A</v>
      </c>
      <c r="DG55" s="2" t="e">
        <f t="array" ref="DG55">IF(INDEX(Data!GL:GL,$B55)=0,#N/A,INDEX(Data!GL:GL,$B55)-Data!GL$2+INDEX($A55:DF55,,MAX(ISNUMBER($D55:DF55)*COLUMN($D55:DF55))))</f>
        <v>#N/A</v>
      </c>
      <c r="DH55" s="2" t="e">
        <f t="array" ref="DH55">IF(INDEX(Data!GM:GM,$B55)=0,#N/A,INDEX(Data!GM:GM,$B55)-Data!GM$2+INDEX($A55:DG55,,MAX(ISNUMBER($D55:DG55)*COLUMN($D55:DG55))))</f>
        <v>#N/A</v>
      </c>
      <c r="DI55" s="2" t="e">
        <f t="array" ref="DI55">IF(INDEX(Data!GN:GN,$B55)=0,#N/A,INDEX(Data!GN:GN,$B55)-Data!GN$2+INDEX($A55:DH55,,MAX(ISNUMBER($D55:DH55)*COLUMN($D55:DH55))))</f>
        <v>#N/A</v>
      </c>
      <c r="DJ55" s="2" t="e">
        <f t="array" ref="DJ55">IF(INDEX(Data!GO:GO,$B55)=0,#N/A,INDEX(Data!GO:GO,$B55)-Data!GO$2+INDEX($A55:DI55,,MAX(ISNUMBER($D55:DI55)*COLUMN($D55:DI55))))</f>
        <v>#N/A</v>
      </c>
      <c r="DK55" s="2" t="e">
        <f t="array" ref="DK55">IF(INDEX(Data!GP:GP,$B55)=0,#N/A,INDEX(Data!GP:GP,$B55)-Data!GP$2+INDEX($A55:DJ55,,MAX(ISNUMBER($D55:DJ55)*COLUMN($D55:DJ55))))</f>
        <v>#N/A</v>
      </c>
      <c r="DL55" s="2" t="e">
        <f t="array" ref="DL55">IF(INDEX(Data!GQ:GQ,$B55)=0,#N/A,INDEX(Data!GQ:GQ,$B55)-Data!GQ$2+INDEX($A55:DK55,,MAX(ISNUMBER($D55:DK55)*COLUMN($D55:DK55))))</f>
        <v>#N/A</v>
      </c>
      <c r="DM55" s="2" t="e">
        <f t="array" ref="DM55">IF(INDEX(Data!GR:GR,$B55)=0,#N/A,INDEX(Data!GR:GR,$B55)-Data!GR$2+INDEX($A55:DL55,,MAX(ISNUMBER($D55:DL55)*COLUMN($D55:DL55))))</f>
        <v>#N/A</v>
      </c>
      <c r="DN55" s="2" t="e">
        <f t="array" ref="DN55">IF(INDEX(Data!GS:GS,$B55)=0,#N/A,INDEX(Data!GS:GS,$B55)-Data!GS$2+INDEX($A55:DM55,,MAX(ISNUMBER($D55:DM55)*COLUMN($D55:DM55))))</f>
        <v>#N/A</v>
      </c>
      <c r="DO55" s="2" t="e">
        <f t="array" ref="DO55">IF(INDEX(Data!GT:GT,$B55)=0,#N/A,INDEX(Data!GT:GT,$B55)-Data!GT$2+INDEX($A55:DN55,,MAX(ISNUMBER($D55:DN55)*COLUMN($D55:DN55))))</f>
        <v>#N/A</v>
      </c>
      <c r="DP55" s="2" t="e">
        <f t="array" ref="DP55">IF(INDEX(Data!GU:GU,$B55)=0,#N/A,INDEX(Data!GU:GU,$B55)-Data!GU$2+INDEX($A55:DO55,,MAX(ISNUMBER($D55:DO55)*COLUMN($D55:DO55))))</f>
        <v>#N/A</v>
      </c>
      <c r="DQ55" s="2" t="e">
        <f t="array" ref="DQ55">IF(INDEX(Data!GV:GV,$B55)=0,#N/A,INDEX(Data!GV:GV,$B55)-Data!GV$2+INDEX($A55:DP55,,MAX(ISNUMBER($D55:DP55)*COLUMN($D55:DP55))))</f>
        <v>#N/A</v>
      </c>
      <c r="DR55" s="2" t="e">
        <f t="array" ref="DR55">IF(INDEX(Data!GW:GW,$B55)=0,#N/A,INDEX(Data!GW:GW,$B55)-Data!GW$2+INDEX($A55:DQ55,,MAX(ISNUMBER($D55:DQ55)*COLUMN($D55:DQ55))))</f>
        <v>#N/A</v>
      </c>
      <c r="DS55" s="2" t="e">
        <f t="array" ref="DS55">IF(INDEX(Data!GX:GX,$B55)=0,#N/A,INDEX(Data!GX:GX,$B55)-Data!GX$2+INDEX($A55:DR55,,MAX(ISNUMBER($D55:DR55)*COLUMN($D55:DR55))))</f>
        <v>#N/A</v>
      </c>
      <c r="DT55" s="2" t="e">
        <f t="array" ref="DT55">IF(INDEX(Data!GY:GY,$B55)=0,#N/A,INDEX(Data!GY:GY,$B55)-Data!GY$2+INDEX($A55:DS55,,MAX(ISNUMBER($D55:DS55)*COLUMN($D55:DS55))))</f>
        <v>#N/A</v>
      </c>
      <c r="DU55" s="2" t="e">
        <f t="array" ref="DU55">IF(INDEX(Data!GZ:GZ,$B55)=0,#N/A,INDEX(Data!GZ:GZ,$B55)-Data!GZ$2+INDEX($A55:DT55,,MAX(ISNUMBER($D55:DT55)*COLUMN($D55:DT55))))</f>
        <v>#N/A</v>
      </c>
      <c r="DV55" s="2" t="e">
        <f t="array" ref="DV55">IF(INDEX(Data!HA:HA,$B55)=0,#N/A,INDEX(Data!HA:HA,$B55)-Data!HA$2+INDEX($A55:DU55,,MAX(ISNUMBER($D55:DU55)*COLUMN($D55:DU55))))</f>
        <v>#N/A</v>
      </c>
      <c r="DW55" s="2" t="e">
        <f t="array" ref="DW55">IF(INDEX(Data!HB:HB,$B55)=0,#N/A,INDEX(Data!HB:HB,$B55)-Data!HB$2+INDEX($A55:DV55,,MAX(ISNUMBER($D55:DV55)*COLUMN($D55:DV55))))</f>
        <v>#N/A</v>
      </c>
      <c r="DX55" s="2" t="e">
        <f t="array" ref="DX55">IF(INDEX(Data!HC:HC,$B55)=0,#N/A,INDEX(Data!HC:HC,$B55)-Data!HC$2+INDEX($A55:DW55,,MAX(ISNUMBER($D55:DW55)*COLUMN($D55:DW55))))</f>
        <v>#N/A</v>
      </c>
      <c r="DY55" s="2" t="e">
        <f t="array" ref="DY55">IF(INDEX(Data!HD:HD,$B55)=0,#N/A,INDEX(Data!HD:HD,$B55)-Data!HD$2+INDEX($A55:DX55,,MAX(ISNUMBER($D55:DX55)*COLUMN($D55:DX55))))</f>
        <v>#N/A</v>
      </c>
      <c r="DZ55" s="2" t="e">
        <f t="array" ref="DZ55">IF(INDEX(Data!HE:HE,$B55)=0,#N/A,INDEX(Data!HE:HE,$B55)-Data!HE$2+INDEX($A55:DY55,,MAX(ISNUMBER($D55:DY55)*COLUMN($D55:DY55))))</f>
        <v>#N/A</v>
      </c>
      <c r="EA55" s="2" t="e">
        <f t="array" ref="EA55">IF(INDEX(Data!HF:HF,$B55)=0,#N/A,INDEX(Data!HF:HF,$B55)-Data!HF$2+INDEX($A55:DZ55,,MAX(ISNUMBER($D55:DZ55)*COLUMN($D55:DZ55))))</f>
        <v>#N/A</v>
      </c>
      <c r="EB55" s="2" t="e">
        <f t="array" ref="EB55">IF(INDEX(Data!HG:HG,$B55)=0,#N/A,INDEX(Data!HG:HG,$B55)-Data!HG$2+INDEX($A55:EA55,,MAX(ISNUMBER($D55:EA55)*COLUMN($D55:EA55))))</f>
        <v>#N/A</v>
      </c>
      <c r="EC55" s="2" t="e">
        <f t="array" ref="EC55">IF(INDEX(Data!HH:HH,$B55)=0,#N/A,INDEX(Data!HH:HH,$B55)-Data!HH$2+INDEX($A55:EB55,,MAX(ISNUMBER($D55:EB55)*COLUMN($D55:EB55))))</f>
        <v>#N/A</v>
      </c>
      <c r="ED55" s="2" t="e">
        <f t="array" ref="ED55">IF(INDEX(Data!HI:HI,$B55)=0,#N/A,INDEX(Data!HI:HI,$B55)-Data!HI$2+INDEX($A55:EC55,,MAX(ISNUMBER($D55:EC55)*COLUMN($D55:EC55))))</f>
        <v>#N/A</v>
      </c>
      <c r="EE55" s="2" t="e">
        <f t="array" ref="EE55">IF(INDEX(Data!HJ:HJ,$B55)=0,#N/A,INDEX(Data!HJ:HJ,$B55)-Data!HJ$2+INDEX($A55:ED55,,MAX(ISNUMBER($D55:ED55)*COLUMN($D55:ED55))))</f>
        <v>#N/A</v>
      </c>
      <c r="EF55" s="2" t="e">
        <f t="array" ref="EF55">IF(INDEX(Data!HK:HK,$B55)=0,#N/A,INDEX(Data!HK:HK,$B55)-Data!HK$2+INDEX($A55:EE55,,MAX(ISNUMBER($D55:EE55)*COLUMN($D55:EE55))))</f>
        <v>#N/A</v>
      </c>
      <c r="EG55" s="2" t="e">
        <f t="array" ref="EG55">IF(INDEX(Data!HL:HL,$B55)=0,#N/A,INDEX(Data!HL:HL,$B55)-Data!HL$2+INDEX($A55:EF55,,MAX(ISNUMBER($D55:EF55)*COLUMN($D55:EF55))))</f>
        <v>#N/A</v>
      </c>
      <c r="EH55" s="2" t="e">
        <f t="array" ref="EH55">IF(INDEX(Data!HM:HM,$B55)=0,#N/A,INDEX(Data!HM:HM,$B55)-Data!HM$2+INDEX($A55:EG55,,MAX(ISNUMBER($D55:EG55)*COLUMN($D55:EG55))))</f>
        <v>#N/A</v>
      </c>
      <c r="EI55" s="2" t="e">
        <f t="array" ref="EI55">IF(INDEX(Data!HN:HN,$B55)=0,#N/A,INDEX(Data!HN:HN,$B55)-Data!HN$2+INDEX($A55:EH55,,MAX(ISNUMBER($D55:EH55)*COLUMN($D55:EH55))))</f>
        <v>#N/A</v>
      </c>
    </row>
    <row r="56" spans="1:139" x14ac:dyDescent="0.25">
      <c r="A56" s="2">
        <f>Data!CG131</f>
        <v>0</v>
      </c>
      <c r="B56" s="2" t="e">
        <f>MATCH(A56,Data!CG:CG,0)</f>
        <v>#N/A</v>
      </c>
      <c r="C56" s="2" t="e">
        <f ca="1">COUNTIF(OFFSET(Data!$CJ$1:$EZ$78,B56-1,0,1),"&gt;0")</f>
        <v>#N/A</v>
      </c>
      <c r="D56" s="2">
        <v>0</v>
      </c>
      <c r="E56" s="2" t="e">
        <f t="array" ref="E56">IF(INDEX(Data!CJ:CJ,$B56)=0,#N/A,INDEX(Data!CJ:CJ,$B56)-Data!CJ$2+INDEX($A56:D56,,MAX(ISNUMBER($D56:D56)*COLUMN($D56:D56))))</f>
        <v>#N/A</v>
      </c>
      <c r="F56" s="2" t="e">
        <f t="array" ref="F56">IF(INDEX(Data!CK:CK,$B56)=0,#N/A,INDEX(Data!CK:CK,$B56)-Data!CK$2+INDEX($A56:E56,,MAX(ISNUMBER($D56:E56)*COLUMN($D56:E56))))</f>
        <v>#N/A</v>
      </c>
      <c r="G56" s="2" t="e">
        <f t="array" ref="G56">IF(INDEX(Data!CL:CL,$B56)=0,#N/A,INDEX(Data!CL:CL,$B56)-Data!CL$2+INDEX($A56:F56,,MAX(ISNUMBER($D56:F56)*COLUMN($D56:F56))))</f>
        <v>#N/A</v>
      </c>
      <c r="H56" s="2" t="e">
        <f t="array" ref="H56">IF(INDEX(Data!CM:CM,$B56)=0,#N/A,INDEX(Data!CM:CM,$B56)-Data!CM$2+INDEX($A56:G56,,MAX(ISNUMBER($D56:G56)*COLUMN($D56:G56))))</f>
        <v>#N/A</v>
      </c>
      <c r="I56" s="2" t="e">
        <f t="array" ref="I56">IF(INDEX(Data!CN:CN,$B56)=0,#N/A,INDEX(Data!CN:CN,$B56)-Data!CN$2+INDEX($A56:H56,,MAX(ISNUMBER($D56:H56)*COLUMN($D56:H56))))</f>
        <v>#N/A</v>
      </c>
      <c r="J56" s="2" t="e">
        <f t="array" ref="J56">IF(INDEX(Data!CO:CO,$B56)=0,#N/A,INDEX(Data!CO:CO,$B56)-Data!CO$2+INDEX($A56:I56,,MAX(ISNUMBER($D56:I56)*COLUMN($D56:I56))))</f>
        <v>#N/A</v>
      </c>
      <c r="K56" s="2" t="e">
        <f t="array" ref="K56">IF(INDEX(Data!CP:CP,$B56)=0,#N/A,INDEX(Data!CP:CP,$B56)-Data!CP$2+INDEX($A56:J56,,MAX(ISNUMBER($D56:J56)*COLUMN($D56:J56))))</f>
        <v>#N/A</v>
      </c>
      <c r="L56" s="2" t="e">
        <f t="array" ref="L56">IF(INDEX(Data!CQ:CQ,$B56)=0,#N/A,INDEX(Data!CQ:CQ,$B56)-Data!CQ$2+INDEX($A56:K56,,MAX(ISNUMBER($D56:K56)*COLUMN($D56:K56))))</f>
        <v>#N/A</v>
      </c>
      <c r="M56" s="2" t="e">
        <f t="array" ref="M56">IF(INDEX(Data!CR:CR,$B56)=0,#N/A,INDEX(Data!CR:CR,$B56)-Data!CR$2+INDEX($A56:L56,,MAX(ISNUMBER($D56:L56)*COLUMN($D56:L56))))</f>
        <v>#N/A</v>
      </c>
      <c r="N56" s="2" t="e">
        <f t="array" ref="N56">IF(INDEX(Data!CS:CS,$B56)=0,#N/A,INDEX(Data!CS:CS,$B56)-Data!CS$2+INDEX($A56:M56,,MAX(ISNUMBER($D56:M56)*COLUMN($D56:M56))))</f>
        <v>#N/A</v>
      </c>
      <c r="O56" s="2" t="e">
        <f t="array" ref="O56">IF(INDEX(Data!CT:CT,$B56)=0,#N/A,INDEX(Data!CT:CT,$B56)-Data!CT$2+INDEX($A56:N56,,MAX(ISNUMBER($D56:N56)*COLUMN($D56:N56))))</f>
        <v>#N/A</v>
      </c>
      <c r="P56" s="2" t="e">
        <f t="array" ref="P56">IF(INDEX(Data!CU:CU,$B56)=0,#N/A,INDEX(Data!CU:CU,$B56)-Data!CU$2+INDEX($A56:O56,,MAX(ISNUMBER($D56:O56)*COLUMN($D56:O56))))</f>
        <v>#N/A</v>
      </c>
      <c r="Q56" s="2" t="e">
        <f t="array" ref="Q56">IF(INDEX(Data!CV:CV,$B56)=0,#N/A,INDEX(Data!CV:CV,$B56)-Data!CV$2+INDEX($A56:P56,,MAX(ISNUMBER($D56:P56)*COLUMN($D56:P56))))</f>
        <v>#N/A</v>
      </c>
      <c r="R56" s="2" t="e">
        <f t="array" ref="R56">IF(INDEX(Data!CW:CW,$B56)=0,#N/A,INDEX(Data!CW:CW,$B56)-Data!CW$2+INDEX($A56:Q56,,MAX(ISNUMBER($D56:Q56)*COLUMN($D56:Q56))))</f>
        <v>#N/A</v>
      </c>
      <c r="S56" s="2" t="e">
        <f t="array" ref="S56">IF(INDEX(Data!CX:CX,$B56)=0,#N/A,INDEX(Data!CX:CX,$B56)-Data!CX$2+INDEX($A56:R56,,MAX(ISNUMBER($D56:R56)*COLUMN($D56:R56))))</f>
        <v>#N/A</v>
      </c>
      <c r="T56" s="2" t="e">
        <f t="array" ref="T56">IF(INDEX(Data!CY:CY,$B56)=0,#N/A,INDEX(Data!CY:CY,$B56)-Data!CY$2+INDEX($A56:S56,,MAX(ISNUMBER($D56:S56)*COLUMN($D56:S56))))</f>
        <v>#N/A</v>
      </c>
      <c r="U56" s="2" t="e">
        <f t="array" ref="U56">IF(INDEX(Data!CZ:CZ,$B56)=0,#N/A,INDEX(Data!CZ:CZ,$B56)-Data!CZ$2+INDEX($A56:T56,,MAX(ISNUMBER($D56:T56)*COLUMN($D56:T56))))</f>
        <v>#N/A</v>
      </c>
      <c r="V56" s="2" t="e">
        <f t="array" ref="V56">IF(INDEX(Data!DA:DA,$B56)=0,#N/A,INDEX(Data!DA:DA,$B56)-Data!DA$2+INDEX($A56:U56,,MAX(ISNUMBER($D56:U56)*COLUMN($D56:U56))))</f>
        <v>#N/A</v>
      </c>
      <c r="W56" s="2" t="e">
        <f t="array" ref="W56">IF(INDEX(Data!DB:DB,$B56)=0,#N/A,INDEX(Data!DB:DB,$B56)-Data!DB$2+INDEX($A56:V56,,MAX(ISNUMBER($D56:V56)*COLUMN($D56:V56))))</f>
        <v>#N/A</v>
      </c>
      <c r="X56" s="2" t="e">
        <f t="array" ref="X56">IF(INDEX(Data!DC:DC,$B56)=0,#N/A,INDEX(Data!DC:DC,$B56)-Data!DC$2+INDEX($A56:W56,,MAX(ISNUMBER($D56:W56)*COLUMN($D56:W56))))</f>
        <v>#N/A</v>
      </c>
      <c r="Y56" s="2" t="e">
        <f t="array" ref="Y56">IF(INDEX(Data!DD:DD,$B56)=0,#N/A,INDEX(Data!DD:DD,$B56)-Data!DD$2+INDEX($A56:X56,,MAX(ISNUMBER($D56:X56)*COLUMN($D56:X56))))</f>
        <v>#N/A</v>
      </c>
      <c r="Z56" s="2" t="e">
        <f t="array" ref="Z56">IF(INDEX(Data!DE:DE,$B56)=0,#N/A,INDEX(Data!DE:DE,$B56)-Data!DE$2+INDEX($A56:Y56,,MAX(ISNUMBER($D56:Y56)*COLUMN($D56:Y56))))</f>
        <v>#N/A</v>
      </c>
      <c r="AA56" s="2" t="e">
        <f t="array" ref="AA56">IF(INDEX(Data!DF:DF,$B56)=0,#N/A,INDEX(Data!DF:DF,$B56)-Data!DF$2+INDEX($A56:Z56,,MAX(ISNUMBER($D56:Z56)*COLUMN($D56:Z56))))</f>
        <v>#N/A</v>
      </c>
      <c r="AB56" s="2" t="e">
        <f t="array" ref="AB56">IF(INDEX(Data!DG:DG,$B56)=0,#N/A,INDEX(Data!DG:DG,$B56)-Data!DG$2+INDEX($A56:AA56,,MAX(ISNUMBER($D56:AA56)*COLUMN($D56:AA56))))</f>
        <v>#N/A</v>
      </c>
      <c r="AC56" s="2" t="e">
        <f t="array" ref="AC56">IF(INDEX(Data!DH:DH,$B56)=0,#N/A,INDEX(Data!DH:DH,$B56)-Data!DH$2+INDEX($A56:AB56,,MAX(ISNUMBER($D56:AB56)*COLUMN($D56:AB56))))</f>
        <v>#N/A</v>
      </c>
      <c r="AD56" s="2" t="e">
        <f t="array" ref="AD56">IF(INDEX(Data!DI:DI,$B56)=0,#N/A,INDEX(Data!DI:DI,$B56)-Data!DI$2+INDEX($A56:AC56,,MAX(ISNUMBER($D56:AC56)*COLUMN($D56:AC56))))</f>
        <v>#N/A</v>
      </c>
      <c r="AE56" s="2" t="e">
        <f t="array" ref="AE56">IF(INDEX(Data!DJ:DJ,$B56)=0,#N/A,INDEX(Data!DJ:DJ,$B56)-Data!DJ$2+INDEX($A56:AD56,,MAX(ISNUMBER($D56:AD56)*COLUMN($D56:AD56))))</f>
        <v>#N/A</v>
      </c>
      <c r="AF56" s="2" t="e">
        <f t="array" ref="AF56">IF(INDEX(Data!DK:DK,$B56)=0,#N/A,INDEX(Data!DK:DK,$B56)-Data!DK$2+INDEX($A56:AE56,,MAX(ISNUMBER($D56:AE56)*COLUMN($D56:AE56))))</f>
        <v>#N/A</v>
      </c>
      <c r="AG56" s="2" t="e">
        <f t="array" ref="AG56">IF(INDEX(Data!DL:DL,$B56)=0,#N/A,INDEX(Data!DL:DL,$B56)-Data!DL$2+INDEX($A56:AF56,,MAX(ISNUMBER($D56:AF56)*COLUMN($D56:AF56))))</f>
        <v>#N/A</v>
      </c>
      <c r="AH56" s="2" t="e">
        <f t="array" ref="AH56">IF(INDEX(Data!DM:DM,$B56)=0,#N/A,INDEX(Data!DM:DM,$B56)-Data!DM$2+INDEX($A56:AG56,,MAX(ISNUMBER($D56:AG56)*COLUMN($D56:AG56))))</f>
        <v>#N/A</v>
      </c>
      <c r="AI56" s="2" t="e">
        <f t="array" ref="AI56">IF(INDEX(Data!DN:DN,$B56)=0,#N/A,INDEX(Data!DN:DN,$B56)-Data!DN$2+INDEX($A56:AH56,,MAX(ISNUMBER($D56:AH56)*COLUMN($D56:AH56))))</f>
        <v>#N/A</v>
      </c>
      <c r="AJ56" s="2" t="e">
        <f t="array" ref="AJ56">IF(INDEX(Data!DO:DO,$B56)=0,#N/A,INDEX(Data!DO:DO,$B56)-Data!DO$2+INDEX($A56:AI56,,MAX(ISNUMBER($D56:AI56)*COLUMN($D56:AI56))))</f>
        <v>#N/A</v>
      </c>
      <c r="AK56" s="2" t="e">
        <f t="array" ref="AK56">IF(INDEX(Data!DP:DP,$B56)=0,#N/A,INDEX(Data!DP:DP,$B56)-Data!DP$2+INDEX($A56:AJ56,,MAX(ISNUMBER($D56:AJ56)*COLUMN($D56:AJ56))))</f>
        <v>#N/A</v>
      </c>
      <c r="AL56" s="2" t="e">
        <f t="array" ref="AL56">IF(INDEX(Data!DQ:DQ,$B56)=0,#N/A,INDEX(Data!DQ:DQ,$B56)-Data!DQ$2+INDEX($A56:AK56,,MAX(ISNUMBER($D56:AK56)*COLUMN($D56:AK56))))</f>
        <v>#N/A</v>
      </c>
      <c r="AM56" s="2" t="e">
        <f t="array" ref="AM56">IF(INDEX(Data!DR:DR,$B56)=0,#N/A,INDEX(Data!DR:DR,$B56)-Data!DR$2+INDEX($A56:AL56,,MAX(ISNUMBER($D56:AL56)*COLUMN($D56:AL56))))</f>
        <v>#N/A</v>
      </c>
      <c r="AN56" s="2" t="e">
        <f t="array" ref="AN56">IF(INDEX(Data!DS:DS,$B56)=0,#N/A,INDEX(Data!DS:DS,$B56)-Data!DS$2+INDEX($A56:AM56,,MAX(ISNUMBER($D56:AM56)*COLUMN($D56:AM56))))</f>
        <v>#N/A</v>
      </c>
      <c r="AO56" s="2" t="e">
        <f t="array" ref="AO56">IF(INDEX(Data!DT:DT,$B56)=0,#N/A,INDEX(Data!DT:DT,$B56)-Data!DT$2+INDEX($A56:AN56,,MAX(ISNUMBER($D56:AN56)*COLUMN($D56:AN56))))</f>
        <v>#N/A</v>
      </c>
      <c r="AP56" s="2" t="e">
        <f t="array" ref="AP56">IF(INDEX(Data!DU:DU,$B56)=0,#N/A,INDEX(Data!DU:DU,$B56)-Data!DU$2+INDEX($A56:AO56,,MAX(ISNUMBER($D56:AO56)*COLUMN($D56:AO56))))</f>
        <v>#N/A</v>
      </c>
      <c r="AQ56" s="2" t="e">
        <f t="array" ref="AQ56">IF(INDEX(Data!DV:DV,$B56)=0,#N/A,INDEX(Data!DV:DV,$B56)-Data!DV$2+INDEX($A56:AP56,,MAX(ISNUMBER($D56:AP56)*COLUMN($D56:AP56))))</f>
        <v>#N/A</v>
      </c>
      <c r="AR56" s="2" t="e">
        <f t="array" ref="AR56">IF(INDEX(Data!DW:DW,$B56)=0,#N/A,INDEX(Data!DW:DW,$B56)-Data!DW$2+INDEX($A56:AQ56,,MAX(ISNUMBER($D56:AQ56)*COLUMN($D56:AQ56))))</f>
        <v>#N/A</v>
      </c>
      <c r="AS56" s="2" t="e">
        <f t="array" ref="AS56">IF(INDEX(Data!DX:DX,$B56)=0,#N/A,INDEX(Data!DX:DX,$B56)-Data!DX$2+INDEX($A56:AR56,,MAX(ISNUMBER($D56:AR56)*COLUMN($D56:AR56))))</f>
        <v>#N/A</v>
      </c>
      <c r="AT56" s="2" t="e">
        <f t="array" ref="AT56">IF(INDEX(Data!DY:DY,$B56)=0,#N/A,INDEX(Data!DY:DY,$B56)-Data!DY$2+INDEX($A56:AS56,,MAX(ISNUMBER($D56:AS56)*COLUMN($D56:AS56))))</f>
        <v>#N/A</v>
      </c>
      <c r="AU56" s="2" t="e">
        <f t="array" ref="AU56">IF(INDEX(Data!DZ:DZ,$B56)=0,#N/A,INDEX(Data!DZ:DZ,$B56)-Data!DZ$2+INDEX($A56:AT56,,MAX(ISNUMBER($D56:AT56)*COLUMN($D56:AT56))))</f>
        <v>#N/A</v>
      </c>
      <c r="AV56" s="2" t="e">
        <f t="array" ref="AV56">IF(INDEX(Data!EA:EA,$B56)=0,#N/A,INDEX(Data!EA:EA,$B56)-Data!EA$2+INDEX($A56:AU56,,MAX(ISNUMBER($D56:AU56)*COLUMN($D56:AU56))))</f>
        <v>#N/A</v>
      </c>
      <c r="AW56" s="2" t="e">
        <f t="array" ref="AW56">IF(INDEX(Data!EB:EB,$B56)=0,#N/A,INDEX(Data!EB:EB,$B56)-Data!EB$2+INDEX($A56:AV56,,MAX(ISNUMBER($D56:AV56)*COLUMN($D56:AV56))))</f>
        <v>#N/A</v>
      </c>
      <c r="AX56" s="2" t="e">
        <f t="array" ref="AX56">IF(INDEX(Data!EC:EC,$B56)=0,#N/A,INDEX(Data!EC:EC,$B56)-Data!EC$2+INDEX($A56:AW56,,MAX(ISNUMBER($D56:AW56)*COLUMN($D56:AW56))))</f>
        <v>#N/A</v>
      </c>
      <c r="AY56" s="2" t="e">
        <f t="array" ref="AY56">IF(INDEX(Data!ED:ED,$B56)=0,#N/A,INDEX(Data!ED:ED,$B56)-Data!ED$2+INDEX($A56:AX56,,MAX(ISNUMBER($D56:AX56)*COLUMN($D56:AX56))))</f>
        <v>#N/A</v>
      </c>
      <c r="AZ56" s="2" t="e">
        <f t="array" ref="AZ56">IF(INDEX(Data!EE:EE,$B56)=0,#N/A,INDEX(Data!EE:EE,$B56)-Data!EE$2+INDEX($A56:AY56,,MAX(ISNUMBER($D56:AY56)*COLUMN($D56:AY56))))</f>
        <v>#N/A</v>
      </c>
      <c r="BA56" s="2" t="e">
        <f t="array" ref="BA56">IF(INDEX(Data!EF:EF,$B56)=0,#N/A,INDEX(Data!EF:EF,$B56)-Data!EF$2+INDEX($A56:AZ56,,MAX(ISNUMBER($D56:AZ56)*COLUMN($D56:AZ56))))</f>
        <v>#N/A</v>
      </c>
      <c r="BB56" s="2" t="e">
        <f t="array" ref="BB56">IF(INDEX(Data!EG:EG,$B56)=0,#N/A,INDEX(Data!EG:EG,$B56)-Data!EG$2+INDEX($A56:BA56,,MAX(ISNUMBER($D56:BA56)*COLUMN($D56:BA56))))</f>
        <v>#N/A</v>
      </c>
      <c r="BC56" s="2" t="e">
        <f t="array" ref="BC56">IF(INDEX(Data!EH:EH,$B56)=0,#N/A,INDEX(Data!EH:EH,$B56)-Data!EH$2+INDEX($A56:BB56,,MAX(ISNUMBER($D56:BB56)*COLUMN($D56:BB56))))</f>
        <v>#N/A</v>
      </c>
      <c r="BD56" s="2" t="e">
        <f t="array" ref="BD56">IF(INDEX(Data!EI:EI,$B56)=0,#N/A,INDEX(Data!EI:EI,$B56)-Data!EI$2+INDEX($A56:BC56,,MAX(ISNUMBER($D56:BC56)*COLUMN($D56:BC56))))</f>
        <v>#N/A</v>
      </c>
      <c r="BE56" s="2" t="e">
        <f t="array" ref="BE56">IF(INDEX(Data!EJ:EJ,$B56)=0,#N/A,INDEX(Data!EJ:EJ,$B56)-Data!EJ$2+INDEX($A56:BD56,,MAX(ISNUMBER($D56:BD56)*COLUMN($D56:BD56))))</f>
        <v>#N/A</v>
      </c>
      <c r="BF56" s="2" t="e">
        <f t="array" ref="BF56">IF(INDEX(Data!EK:EK,$B56)=0,#N/A,INDEX(Data!EK:EK,$B56)-Data!EK$2+INDEX($A56:BE56,,MAX(ISNUMBER($D56:BE56)*COLUMN($D56:BE56))))</f>
        <v>#N/A</v>
      </c>
      <c r="BG56" s="2" t="e">
        <f t="array" ref="BG56">IF(INDEX(Data!EL:EL,$B56)=0,#N/A,INDEX(Data!EL:EL,$B56)-Data!EL$2+INDEX($A56:BF56,,MAX(ISNUMBER($D56:BF56)*COLUMN($D56:BF56))))</f>
        <v>#N/A</v>
      </c>
      <c r="BH56" s="2" t="e">
        <f t="array" ref="BH56">IF(INDEX(Data!EM:EM,$B56)=0,#N/A,INDEX(Data!EM:EM,$B56)-Data!EM$2+INDEX($A56:BG56,,MAX(ISNUMBER($D56:BG56)*COLUMN($D56:BG56))))</f>
        <v>#N/A</v>
      </c>
      <c r="BI56" s="2" t="e">
        <f t="array" ref="BI56">IF(INDEX(Data!EN:EN,$B56)=0,#N/A,INDEX(Data!EN:EN,$B56)-Data!EN$2+INDEX($A56:BH56,,MAX(ISNUMBER($D56:BH56)*COLUMN($D56:BH56))))</f>
        <v>#N/A</v>
      </c>
      <c r="BJ56" s="2" t="e">
        <f t="array" ref="BJ56">IF(INDEX(Data!EO:EO,$B56)=0,#N/A,INDEX(Data!EO:EO,$B56)-Data!EO$2+INDEX($A56:BI56,,MAX(ISNUMBER($D56:BI56)*COLUMN($D56:BI56))))</f>
        <v>#N/A</v>
      </c>
      <c r="BK56" s="2" t="e">
        <f t="array" ref="BK56">IF(INDEX(Data!EP:EP,$B56)=0,#N/A,INDEX(Data!EP:EP,$B56)-Data!EP$2+INDEX($A56:BJ56,,MAX(ISNUMBER($D56:BJ56)*COLUMN($D56:BJ56))))</f>
        <v>#N/A</v>
      </c>
      <c r="BL56" s="2" t="e">
        <f t="array" ref="BL56">IF(INDEX(Data!EQ:EQ,$B56)=0,#N/A,INDEX(Data!EQ:EQ,$B56)-Data!EQ$2+INDEX($A56:BK56,,MAX(ISNUMBER($D56:BK56)*COLUMN($D56:BK56))))</f>
        <v>#N/A</v>
      </c>
      <c r="BM56" s="2" t="e">
        <f t="array" ref="BM56">IF(INDEX(Data!ER:ER,$B56)=0,#N/A,INDEX(Data!ER:ER,$B56)-Data!ER$2+INDEX($A56:BL56,,MAX(ISNUMBER($D56:BL56)*COLUMN($D56:BL56))))</f>
        <v>#N/A</v>
      </c>
      <c r="BN56" s="2" t="e">
        <f t="array" ref="BN56">IF(INDEX(Data!ES:ES,$B56)=0,#N/A,INDEX(Data!ES:ES,$B56)-Data!ES$2+INDEX($A56:BM56,,MAX(ISNUMBER($D56:BM56)*COLUMN($D56:BM56))))</f>
        <v>#N/A</v>
      </c>
      <c r="BO56" s="2" t="e">
        <f t="array" ref="BO56">IF(INDEX(Data!ET:ET,$B56)=0,#N/A,INDEX(Data!ET:ET,$B56)-Data!ET$2+INDEX($A56:BN56,,MAX(ISNUMBER($D56:BN56)*COLUMN($D56:BN56))))</f>
        <v>#N/A</v>
      </c>
      <c r="BP56" s="2" t="e">
        <f t="array" ref="BP56">IF(INDEX(Data!EU:EU,$B56)=0,#N/A,INDEX(Data!EU:EU,$B56)-Data!EU$2+INDEX($A56:BO56,,MAX(ISNUMBER($D56:BO56)*COLUMN($D56:BO56))))</f>
        <v>#N/A</v>
      </c>
      <c r="BQ56" s="2" t="e">
        <f t="array" ref="BQ56">IF(INDEX(Data!EV:EV,$B56)=0,#N/A,INDEX(Data!EV:EV,$B56)-Data!EV$2+INDEX($A56:BP56,,MAX(ISNUMBER($D56:BP56)*COLUMN($D56:BP56))))</f>
        <v>#N/A</v>
      </c>
      <c r="BR56" s="2" t="e">
        <f t="array" ref="BR56">IF(INDEX(Data!EW:EW,$B56)=0,#N/A,INDEX(Data!EW:EW,$B56)-Data!EW$2+INDEX($A56:BQ56,,MAX(ISNUMBER($D56:BQ56)*COLUMN($D56:BQ56))))</f>
        <v>#N/A</v>
      </c>
      <c r="BS56" s="2" t="e">
        <f t="array" ref="BS56">IF(INDEX(Data!EX:EX,$B56)=0,#N/A,INDEX(Data!EX:EX,$B56)-Data!EX$2+INDEX($A56:BR56,,MAX(ISNUMBER($D56:BR56)*COLUMN($D56:BR56))))</f>
        <v>#N/A</v>
      </c>
      <c r="BT56" s="2" t="e">
        <f t="array" ref="BT56">IF(INDEX(Data!EY:EY,$B56)=0,#N/A,INDEX(Data!EY:EY,$B56)-Data!EY$2+INDEX($A56:BS56,,MAX(ISNUMBER($D56:BS56)*COLUMN($D56:BS56))))</f>
        <v>#N/A</v>
      </c>
      <c r="BU56" s="2" t="e">
        <f t="array" ref="BU56">IF(INDEX(Data!EZ:EZ,$B56)=0,#N/A,INDEX(Data!EZ:EZ,$B56)-Data!EZ$2+INDEX($A56:BT56,,MAX(ISNUMBER($D56:BT56)*COLUMN($D56:BT56))))</f>
        <v>#N/A</v>
      </c>
      <c r="BV56" s="2" t="e">
        <f t="array" ref="BV56">IF(INDEX(Data!FA:FA,$B56)=0,#N/A,INDEX(Data!FA:FA,$B56)-Data!FA$2+INDEX($A56:BU56,,MAX(ISNUMBER($D56:BU56)*COLUMN($D56:BU56))))</f>
        <v>#N/A</v>
      </c>
      <c r="BW56" s="2" t="e">
        <f t="array" ref="BW56">IF(INDEX(Data!FB:FB,$B56)=0,#N/A,INDEX(Data!FB:FB,$B56)-Data!FB$2+INDEX($A56:BV56,,MAX(ISNUMBER($D56:BV56)*COLUMN($D56:BV56))))</f>
        <v>#N/A</v>
      </c>
      <c r="BX56" s="2" t="e">
        <f t="array" ref="BX56">IF(INDEX(Data!FC:FC,$B56)=0,#N/A,INDEX(Data!FC:FC,$B56)-Data!FC$2+INDEX($A56:BW56,,MAX(ISNUMBER($D56:BW56)*COLUMN($D56:BW56))))</f>
        <v>#N/A</v>
      </c>
      <c r="BY56" s="2" t="e">
        <f t="array" ref="BY56">IF(INDEX(Data!FD:FD,$B56)=0,#N/A,INDEX(Data!FD:FD,$B56)-Data!FD$2+INDEX($A56:BX56,,MAX(ISNUMBER($D56:BX56)*COLUMN($D56:BX56))))</f>
        <v>#N/A</v>
      </c>
      <c r="BZ56" s="2" t="e">
        <f t="array" ref="BZ56">IF(INDEX(Data!FE:FE,$B56)=0,#N/A,INDEX(Data!FE:FE,$B56)-Data!FE$2+INDEX($A56:BY56,,MAX(ISNUMBER($D56:BY56)*COLUMN($D56:BY56))))</f>
        <v>#N/A</v>
      </c>
      <c r="CA56" s="2" t="e">
        <f t="array" ref="CA56">IF(INDEX(Data!FF:FF,$B56)=0,#N/A,INDEX(Data!FF:FF,$B56)-Data!FF$2+INDEX($A56:BZ56,,MAX(ISNUMBER($D56:BZ56)*COLUMN($D56:BZ56))))</f>
        <v>#N/A</v>
      </c>
      <c r="CB56" s="2" t="e">
        <f t="array" ref="CB56">IF(INDEX(Data!FG:FG,$B56)=0,#N/A,INDEX(Data!FG:FG,$B56)-Data!FG$2+INDEX($A56:CA56,,MAX(ISNUMBER($D56:CA56)*COLUMN($D56:CA56))))</f>
        <v>#N/A</v>
      </c>
      <c r="CC56" s="2" t="e">
        <f t="array" ref="CC56">IF(INDEX(Data!FH:FH,$B56)=0,#N/A,INDEX(Data!FH:FH,$B56)-Data!FH$2+INDEX($A56:CB56,,MAX(ISNUMBER($D56:CB56)*COLUMN($D56:CB56))))</f>
        <v>#N/A</v>
      </c>
      <c r="CD56" s="2" t="e">
        <f t="array" ref="CD56">IF(INDEX(Data!FI:FI,$B56)=0,#N/A,INDEX(Data!FI:FI,$B56)-Data!FI$2+INDEX($A56:CC56,,MAX(ISNUMBER($D56:CC56)*COLUMN($D56:CC56))))</f>
        <v>#N/A</v>
      </c>
      <c r="CE56" s="2" t="e">
        <f t="array" ref="CE56">IF(INDEX(Data!FJ:FJ,$B56)=0,#N/A,INDEX(Data!FJ:FJ,$B56)-Data!FJ$2+INDEX($A56:CD56,,MAX(ISNUMBER($D56:CD56)*COLUMN($D56:CD56))))</f>
        <v>#N/A</v>
      </c>
      <c r="CF56" s="2" t="e">
        <f t="array" ref="CF56">IF(INDEX(Data!FK:FK,$B56)=0,#N/A,INDEX(Data!FK:FK,$B56)-Data!FK$2+INDEX($A56:CE56,,MAX(ISNUMBER($D56:CE56)*COLUMN($D56:CE56))))</f>
        <v>#N/A</v>
      </c>
      <c r="CG56" s="2" t="e">
        <f t="array" ref="CG56">IF(INDEX(Data!FL:FL,$B56)=0,#N/A,INDEX(Data!FL:FL,$B56)-Data!FL$2+INDEX($A56:CF56,,MAX(ISNUMBER($D56:CF56)*COLUMN($D56:CF56))))</f>
        <v>#N/A</v>
      </c>
      <c r="CH56" s="2" t="e">
        <f t="array" ref="CH56">IF(INDEX(Data!FM:FM,$B56)=0,#N/A,INDEX(Data!FM:FM,$B56)-Data!FM$2+INDEX($A56:CG56,,MAX(ISNUMBER($D56:CG56)*COLUMN($D56:CG56))))</f>
        <v>#N/A</v>
      </c>
      <c r="CI56" s="2" t="e">
        <f t="array" ref="CI56">IF(INDEX(Data!FN:FN,$B56)=0,#N/A,INDEX(Data!FN:FN,$B56)-Data!FN$2+INDEX($A56:CH56,,MAX(ISNUMBER($D56:CH56)*COLUMN($D56:CH56))))</f>
        <v>#N/A</v>
      </c>
      <c r="CJ56" s="2" t="e">
        <f t="array" ref="CJ56">IF(INDEX(Data!FO:FO,$B56)=0,#N/A,INDEX(Data!FO:FO,$B56)-Data!FO$2+INDEX($A56:CI56,,MAX(ISNUMBER($D56:CI56)*COLUMN($D56:CI56))))</f>
        <v>#N/A</v>
      </c>
      <c r="CK56" s="2" t="e">
        <f t="array" ref="CK56">IF(INDEX(Data!FP:FP,$B56)=0,#N/A,INDEX(Data!FP:FP,$B56)-Data!FP$2+INDEX($A56:CJ56,,MAX(ISNUMBER($D56:CJ56)*COLUMN($D56:CJ56))))</f>
        <v>#N/A</v>
      </c>
      <c r="CL56" s="2" t="e">
        <f t="array" ref="CL56">IF(INDEX(Data!FQ:FQ,$B56)=0,#N/A,INDEX(Data!FQ:FQ,$B56)-Data!FQ$2+INDEX($A56:CK56,,MAX(ISNUMBER($D56:CK56)*COLUMN($D56:CK56))))</f>
        <v>#N/A</v>
      </c>
      <c r="CM56" s="2" t="e">
        <f t="array" ref="CM56">IF(INDEX(Data!FR:FR,$B56)=0,#N/A,INDEX(Data!FR:FR,$B56)-Data!FR$2+INDEX($A56:CL56,,MAX(ISNUMBER($D56:CL56)*COLUMN($D56:CL56))))</f>
        <v>#N/A</v>
      </c>
      <c r="CN56" s="2" t="e">
        <f t="array" ref="CN56">IF(INDEX(Data!FS:FS,$B56)=0,#N/A,INDEX(Data!FS:FS,$B56)-Data!FS$2+INDEX($A56:CM56,,MAX(ISNUMBER($D56:CM56)*COLUMN($D56:CM56))))</f>
        <v>#N/A</v>
      </c>
      <c r="CO56" s="2" t="e">
        <f t="array" ref="CO56">IF(INDEX(Data!FT:FT,$B56)=0,#N/A,INDEX(Data!FT:FT,$B56)-Data!FT$2+INDEX($A56:CN56,,MAX(ISNUMBER($D56:CN56)*COLUMN($D56:CN56))))</f>
        <v>#N/A</v>
      </c>
      <c r="CP56" s="2" t="e">
        <f t="array" ref="CP56">IF(INDEX(Data!FU:FU,$B56)=0,#N/A,INDEX(Data!FU:FU,$B56)-Data!FU$2+INDEX($A56:CO56,,MAX(ISNUMBER($D56:CO56)*COLUMN($D56:CO56))))</f>
        <v>#N/A</v>
      </c>
      <c r="CQ56" s="2" t="e">
        <f t="array" ref="CQ56">IF(INDEX(Data!FV:FV,$B56)=0,#N/A,INDEX(Data!FV:FV,$B56)-Data!FV$2+INDEX($A56:CP56,,MAX(ISNUMBER($D56:CP56)*COLUMN($D56:CP56))))</f>
        <v>#N/A</v>
      </c>
      <c r="CR56" s="2" t="e">
        <f t="array" ref="CR56">IF(INDEX(Data!FW:FW,$B56)=0,#N/A,INDEX(Data!FW:FW,$B56)-Data!FW$2+INDEX($A56:CQ56,,MAX(ISNUMBER($D56:CQ56)*COLUMN($D56:CQ56))))</f>
        <v>#N/A</v>
      </c>
      <c r="CS56" s="2" t="e">
        <f t="array" ref="CS56">IF(INDEX(Data!FX:FX,$B56)=0,#N/A,INDEX(Data!FX:FX,$B56)-Data!FX$2+INDEX($A56:CR56,,MAX(ISNUMBER($D56:CR56)*COLUMN($D56:CR56))))</f>
        <v>#N/A</v>
      </c>
      <c r="CT56" s="2" t="e">
        <f t="array" ref="CT56">IF(INDEX(Data!FY:FY,$B56)=0,#N/A,INDEX(Data!FY:FY,$B56)-Data!FY$2+INDEX($A56:CS56,,MAX(ISNUMBER($D56:CS56)*COLUMN($D56:CS56))))</f>
        <v>#N/A</v>
      </c>
      <c r="CU56" s="2" t="e">
        <f t="array" ref="CU56">IF(INDEX(Data!FZ:FZ,$B56)=0,#N/A,INDEX(Data!FZ:FZ,$B56)-Data!FZ$2+INDEX($A56:CT56,,MAX(ISNUMBER($D56:CT56)*COLUMN($D56:CT56))))</f>
        <v>#N/A</v>
      </c>
      <c r="CV56" s="2" t="e">
        <f t="array" ref="CV56">IF(INDEX(Data!GA:GA,$B56)=0,#N/A,INDEX(Data!GA:GA,$B56)-Data!GA$2+INDEX($A56:CU56,,MAX(ISNUMBER($D56:CU56)*COLUMN($D56:CU56))))</f>
        <v>#N/A</v>
      </c>
      <c r="CW56" s="2" t="e">
        <f t="array" ref="CW56">IF(INDEX(Data!GB:GB,$B56)=0,#N/A,INDEX(Data!GB:GB,$B56)-Data!GB$2+INDEX($A56:CV56,,MAX(ISNUMBER($D56:CV56)*COLUMN($D56:CV56))))</f>
        <v>#N/A</v>
      </c>
      <c r="CX56" s="2" t="e">
        <f t="array" ref="CX56">IF(INDEX(Data!GC:GC,$B56)=0,#N/A,INDEX(Data!GC:GC,$B56)-Data!GC$2+INDEX($A56:CW56,,MAX(ISNUMBER($D56:CW56)*COLUMN($D56:CW56))))</f>
        <v>#N/A</v>
      </c>
      <c r="CY56" s="2" t="e">
        <f t="array" ref="CY56">IF(INDEX(Data!GD:GD,$B56)=0,#N/A,INDEX(Data!GD:GD,$B56)-Data!GD$2+INDEX($A56:CX56,,MAX(ISNUMBER($D56:CX56)*COLUMN($D56:CX56))))</f>
        <v>#N/A</v>
      </c>
      <c r="CZ56" s="2" t="e">
        <f t="array" ref="CZ56">IF(INDEX(Data!GE:GE,$B56)=0,#N/A,INDEX(Data!GE:GE,$B56)-Data!GE$2+INDEX($A56:CY56,,MAX(ISNUMBER($D56:CY56)*COLUMN($D56:CY56))))</f>
        <v>#N/A</v>
      </c>
      <c r="DA56" s="2" t="e">
        <f t="array" ref="DA56">IF(INDEX(Data!GF:GF,$B56)=0,#N/A,INDEX(Data!GF:GF,$B56)-Data!GF$2+INDEX($A56:CZ56,,MAX(ISNUMBER($D56:CZ56)*COLUMN($D56:CZ56))))</f>
        <v>#N/A</v>
      </c>
      <c r="DB56" s="2" t="e">
        <f t="array" ref="DB56">IF(INDEX(Data!GG:GG,$B56)=0,#N/A,INDEX(Data!GG:GG,$B56)-Data!GG$2+INDEX($A56:DA56,,MAX(ISNUMBER($D56:DA56)*COLUMN($D56:DA56))))</f>
        <v>#N/A</v>
      </c>
      <c r="DC56" s="2" t="e">
        <f t="array" ref="DC56">IF(INDEX(Data!GH:GH,$B56)=0,#N/A,INDEX(Data!GH:GH,$B56)-Data!GH$2+INDEX($A56:DB56,,MAX(ISNUMBER($D56:DB56)*COLUMN($D56:DB56))))</f>
        <v>#N/A</v>
      </c>
      <c r="DD56" s="2" t="e">
        <f t="array" ref="DD56">IF(INDEX(Data!GI:GI,$B56)=0,#N/A,INDEX(Data!GI:GI,$B56)-Data!GI$2+INDEX($A56:DC56,,MAX(ISNUMBER($D56:DC56)*COLUMN($D56:DC56))))</f>
        <v>#N/A</v>
      </c>
      <c r="DE56" s="2" t="e">
        <f t="array" ref="DE56">IF(INDEX(Data!GJ:GJ,$B56)=0,#N/A,INDEX(Data!GJ:GJ,$B56)-Data!GJ$2+INDEX($A56:DD56,,MAX(ISNUMBER($D56:DD56)*COLUMN($D56:DD56))))</f>
        <v>#N/A</v>
      </c>
      <c r="DF56" s="2" t="e">
        <f t="array" ref="DF56">IF(INDEX(Data!GK:GK,$B56)=0,#N/A,INDEX(Data!GK:GK,$B56)-Data!GK$2+INDEX($A56:DE56,,MAX(ISNUMBER($D56:DE56)*COLUMN($D56:DE56))))</f>
        <v>#N/A</v>
      </c>
      <c r="DG56" s="2" t="e">
        <f t="array" ref="DG56">IF(INDEX(Data!GL:GL,$B56)=0,#N/A,INDEX(Data!GL:GL,$B56)-Data!GL$2+INDEX($A56:DF56,,MAX(ISNUMBER($D56:DF56)*COLUMN($D56:DF56))))</f>
        <v>#N/A</v>
      </c>
      <c r="DH56" s="2" t="e">
        <f t="array" ref="DH56">IF(INDEX(Data!GM:GM,$B56)=0,#N/A,INDEX(Data!GM:GM,$B56)-Data!GM$2+INDEX($A56:DG56,,MAX(ISNUMBER($D56:DG56)*COLUMN($D56:DG56))))</f>
        <v>#N/A</v>
      </c>
      <c r="DI56" s="2" t="e">
        <f t="array" ref="DI56">IF(INDEX(Data!GN:GN,$B56)=0,#N/A,INDEX(Data!GN:GN,$B56)-Data!GN$2+INDEX($A56:DH56,,MAX(ISNUMBER($D56:DH56)*COLUMN($D56:DH56))))</f>
        <v>#N/A</v>
      </c>
      <c r="DJ56" s="2" t="e">
        <f t="array" ref="DJ56">IF(INDEX(Data!GO:GO,$B56)=0,#N/A,INDEX(Data!GO:GO,$B56)-Data!GO$2+INDEX($A56:DI56,,MAX(ISNUMBER($D56:DI56)*COLUMN($D56:DI56))))</f>
        <v>#N/A</v>
      </c>
      <c r="DK56" s="2" t="e">
        <f t="array" ref="DK56">IF(INDEX(Data!GP:GP,$B56)=0,#N/A,INDEX(Data!GP:GP,$B56)-Data!GP$2+INDEX($A56:DJ56,,MAX(ISNUMBER($D56:DJ56)*COLUMN($D56:DJ56))))</f>
        <v>#N/A</v>
      </c>
      <c r="DL56" s="2" t="e">
        <f t="array" ref="DL56">IF(INDEX(Data!GQ:GQ,$B56)=0,#N/A,INDEX(Data!GQ:GQ,$B56)-Data!GQ$2+INDEX($A56:DK56,,MAX(ISNUMBER($D56:DK56)*COLUMN($D56:DK56))))</f>
        <v>#N/A</v>
      </c>
      <c r="DM56" s="2" t="e">
        <f t="array" ref="DM56">IF(INDEX(Data!GR:GR,$B56)=0,#N/A,INDEX(Data!GR:GR,$B56)-Data!GR$2+INDEX($A56:DL56,,MAX(ISNUMBER($D56:DL56)*COLUMN($D56:DL56))))</f>
        <v>#N/A</v>
      </c>
      <c r="DN56" s="2" t="e">
        <f t="array" ref="DN56">IF(INDEX(Data!GS:GS,$B56)=0,#N/A,INDEX(Data!GS:GS,$B56)-Data!GS$2+INDEX($A56:DM56,,MAX(ISNUMBER($D56:DM56)*COLUMN($D56:DM56))))</f>
        <v>#N/A</v>
      </c>
      <c r="DO56" s="2" t="e">
        <f t="array" ref="DO56">IF(INDEX(Data!GT:GT,$B56)=0,#N/A,INDEX(Data!GT:GT,$B56)-Data!GT$2+INDEX($A56:DN56,,MAX(ISNUMBER($D56:DN56)*COLUMN($D56:DN56))))</f>
        <v>#N/A</v>
      </c>
      <c r="DP56" s="2" t="e">
        <f t="array" ref="DP56">IF(INDEX(Data!GU:GU,$B56)=0,#N/A,INDEX(Data!GU:GU,$B56)-Data!GU$2+INDEX($A56:DO56,,MAX(ISNUMBER($D56:DO56)*COLUMN($D56:DO56))))</f>
        <v>#N/A</v>
      </c>
      <c r="DQ56" s="2" t="e">
        <f t="array" ref="DQ56">IF(INDEX(Data!GV:GV,$B56)=0,#N/A,INDEX(Data!GV:GV,$B56)-Data!GV$2+INDEX($A56:DP56,,MAX(ISNUMBER($D56:DP56)*COLUMN($D56:DP56))))</f>
        <v>#N/A</v>
      </c>
      <c r="DR56" s="2" t="e">
        <f t="array" ref="DR56">IF(INDEX(Data!GW:GW,$B56)=0,#N/A,INDEX(Data!GW:GW,$B56)-Data!GW$2+INDEX($A56:DQ56,,MAX(ISNUMBER($D56:DQ56)*COLUMN($D56:DQ56))))</f>
        <v>#N/A</v>
      </c>
      <c r="DS56" s="2" t="e">
        <f t="array" ref="DS56">IF(INDEX(Data!GX:GX,$B56)=0,#N/A,INDEX(Data!GX:GX,$B56)-Data!GX$2+INDEX($A56:DR56,,MAX(ISNUMBER($D56:DR56)*COLUMN($D56:DR56))))</f>
        <v>#N/A</v>
      </c>
      <c r="DT56" s="2" t="e">
        <f t="array" ref="DT56">IF(INDEX(Data!GY:GY,$B56)=0,#N/A,INDEX(Data!GY:GY,$B56)-Data!GY$2+INDEX($A56:DS56,,MAX(ISNUMBER($D56:DS56)*COLUMN($D56:DS56))))</f>
        <v>#N/A</v>
      </c>
      <c r="DU56" s="2" t="e">
        <f t="array" ref="DU56">IF(INDEX(Data!GZ:GZ,$B56)=0,#N/A,INDEX(Data!GZ:GZ,$B56)-Data!GZ$2+INDEX($A56:DT56,,MAX(ISNUMBER($D56:DT56)*COLUMN($D56:DT56))))</f>
        <v>#N/A</v>
      </c>
      <c r="DV56" s="2" t="e">
        <f t="array" ref="DV56">IF(INDEX(Data!HA:HA,$B56)=0,#N/A,INDEX(Data!HA:HA,$B56)-Data!HA$2+INDEX($A56:DU56,,MAX(ISNUMBER($D56:DU56)*COLUMN($D56:DU56))))</f>
        <v>#N/A</v>
      </c>
      <c r="DW56" s="2" t="e">
        <f t="array" ref="DW56">IF(INDEX(Data!HB:HB,$B56)=0,#N/A,INDEX(Data!HB:HB,$B56)-Data!HB$2+INDEX($A56:DV56,,MAX(ISNUMBER($D56:DV56)*COLUMN($D56:DV56))))</f>
        <v>#N/A</v>
      </c>
      <c r="DX56" s="2" t="e">
        <f t="array" ref="DX56">IF(INDEX(Data!HC:HC,$B56)=0,#N/A,INDEX(Data!HC:HC,$B56)-Data!HC$2+INDEX($A56:DW56,,MAX(ISNUMBER($D56:DW56)*COLUMN($D56:DW56))))</f>
        <v>#N/A</v>
      </c>
      <c r="DY56" s="2" t="e">
        <f t="array" ref="DY56">IF(INDEX(Data!HD:HD,$B56)=0,#N/A,INDEX(Data!HD:HD,$B56)-Data!HD$2+INDEX($A56:DX56,,MAX(ISNUMBER($D56:DX56)*COLUMN($D56:DX56))))</f>
        <v>#N/A</v>
      </c>
      <c r="DZ56" s="2" t="e">
        <f t="array" ref="DZ56">IF(INDEX(Data!HE:HE,$B56)=0,#N/A,INDEX(Data!HE:HE,$B56)-Data!HE$2+INDEX($A56:DY56,,MAX(ISNUMBER($D56:DY56)*COLUMN($D56:DY56))))</f>
        <v>#N/A</v>
      </c>
      <c r="EA56" s="2" t="e">
        <f t="array" ref="EA56">IF(INDEX(Data!HF:HF,$B56)=0,#N/A,INDEX(Data!HF:HF,$B56)-Data!HF$2+INDEX($A56:DZ56,,MAX(ISNUMBER($D56:DZ56)*COLUMN($D56:DZ56))))</f>
        <v>#N/A</v>
      </c>
      <c r="EB56" s="2" t="e">
        <f t="array" ref="EB56">IF(INDEX(Data!HG:HG,$B56)=0,#N/A,INDEX(Data!HG:HG,$B56)-Data!HG$2+INDEX($A56:EA56,,MAX(ISNUMBER($D56:EA56)*COLUMN($D56:EA56))))</f>
        <v>#N/A</v>
      </c>
      <c r="EC56" s="2" t="e">
        <f t="array" ref="EC56">IF(INDEX(Data!HH:HH,$B56)=0,#N/A,INDEX(Data!HH:HH,$B56)-Data!HH$2+INDEX($A56:EB56,,MAX(ISNUMBER($D56:EB56)*COLUMN($D56:EB56))))</f>
        <v>#N/A</v>
      </c>
      <c r="ED56" s="2" t="e">
        <f t="array" ref="ED56">IF(INDEX(Data!HI:HI,$B56)=0,#N/A,INDEX(Data!HI:HI,$B56)-Data!HI$2+INDEX($A56:EC56,,MAX(ISNUMBER($D56:EC56)*COLUMN($D56:EC56))))</f>
        <v>#N/A</v>
      </c>
      <c r="EE56" s="2" t="e">
        <f t="array" ref="EE56">IF(INDEX(Data!HJ:HJ,$B56)=0,#N/A,INDEX(Data!HJ:HJ,$B56)-Data!HJ$2+INDEX($A56:ED56,,MAX(ISNUMBER($D56:ED56)*COLUMN($D56:ED56))))</f>
        <v>#N/A</v>
      </c>
      <c r="EF56" s="2" t="e">
        <f t="array" ref="EF56">IF(INDEX(Data!HK:HK,$B56)=0,#N/A,INDEX(Data!HK:HK,$B56)-Data!HK$2+INDEX($A56:EE56,,MAX(ISNUMBER($D56:EE56)*COLUMN($D56:EE56))))</f>
        <v>#N/A</v>
      </c>
      <c r="EG56" s="2" t="e">
        <f t="array" ref="EG56">IF(INDEX(Data!HL:HL,$B56)=0,#N/A,INDEX(Data!HL:HL,$B56)-Data!HL$2+INDEX($A56:EF56,,MAX(ISNUMBER($D56:EF56)*COLUMN($D56:EF56))))</f>
        <v>#N/A</v>
      </c>
      <c r="EH56" s="2" t="e">
        <f t="array" ref="EH56">IF(INDEX(Data!HM:HM,$B56)=0,#N/A,INDEX(Data!HM:HM,$B56)-Data!HM$2+INDEX($A56:EG56,,MAX(ISNUMBER($D56:EG56)*COLUMN($D56:EG56))))</f>
        <v>#N/A</v>
      </c>
      <c r="EI56" s="2" t="e">
        <f t="array" ref="EI56">IF(INDEX(Data!HN:HN,$B56)=0,#N/A,INDEX(Data!HN:HN,$B56)-Data!HN$2+INDEX($A56:EH56,,MAX(ISNUMBER($D56:EH56)*COLUMN($D56:EH56))))</f>
        <v>#N/A</v>
      </c>
    </row>
    <row r="57" spans="1:139" x14ac:dyDescent="0.25">
      <c r="A57" s="2">
        <f>Data!CG132</f>
        <v>0</v>
      </c>
      <c r="B57" s="2" t="e">
        <f>MATCH(A57,Data!CG:CG,0)</f>
        <v>#N/A</v>
      </c>
      <c r="C57" s="2" t="e">
        <f ca="1">COUNTIF(OFFSET(Data!$CJ$1:$EZ$78,B57-1,0,1),"&gt;0")</f>
        <v>#N/A</v>
      </c>
      <c r="D57" s="2">
        <v>0</v>
      </c>
      <c r="E57" s="2" t="e">
        <f t="array" ref="E57">IF(INDEX(Data!CJ:CJ,$B57)=0,#N/A,INDEX(Data!CJ:CJ,$B57)-Data!CJ$2+INDEX($A57:D57,,MAX(ISNUMBER($D57:D57)*COLUMN($D57:D57))))</f>
        <v>#N/A</v>
      </c>
      <c r="F57" s="2" t="e">
        <f t="array" ref="F57">IF(INDEX(Data!CK:CK,$B57)=0,#N/A,INDEX(Data!CK:CK,$B57)-Data!CK$2+INDEX($A57:E57,,MAX(ISNUMBER($D57:E57)*COLUMN($D57:E57))))</f>
        <v>#N/A</v>
      </c>
      <c r="G57" s="2" t="e">
        <f t="array" ref="G57">IF(INDEX(Data!CL:CL,$B57)=0,#N/A,INDEX(Data!CL:CL,$B57)-Data!CL$2+INDEX($A57:F57,,MAX(ISNUMBER($D57:F57)*COLUMN($D57:F57))))</f>
        <v>#N/A</v>
      </c>
      <c r="H57" s="2" t="e">
        <f t="array" ref="H57">IF(INDEX(Data!CM:CM,$B57)=0,#N/A,INDEX(Data!CM:CM,$B57)-Data!CM$2+INDEX($A57:G57,,MAX(ISNUMBER($D57:G57)*COLUMN($D57:G57))))</f>
        <v>#N/A</v>
      </c>
      <c r="I57" s="2" t="e">
        <f t="array" ref="I57">IF(INDEX(Data!CN:CN,$B57)=0,#N/A,INDEX(Data!CN:CN,$B57)-Data!CN$2+INDEX($A57:H57,,MAX(ISNUMBER($D57:H57)*COLUMN($D57:H57))))</f>
        <v>#N/A</v>
      </c>
      <c r="J57" s="2" t="e">
        <f t="array" ref="J57">IF(INDEX(Data!CO:CO,$B57)=0,#N/A,INDEX(Data!CO:CO,$B57)-Data!CO$2+INDEX($A57:I57,,MAX(ISNUMBER($D57:I57)*COLUMN($D57:I57))))</f>
        <v>#N/A</v>
      </c>
      <c r="K57" s="2" t="e">
        <f t="array" ref="K57">IF(INDEX(Data!CP:CP,$B57)=0,#N/A,INDEX(Data!CP:CP,$B57)-Data!CP$2+INDEX($A57:J57,,MAX(ISNUMBER($D57:J57)*COLUMN($D57:J57))))</f>
        <v>#N/A</v>
      </c>
      <c r="L57" s="2" t="e">
        <f t="array" ref="L57">IF(INDEX(Data!CQ:CQ,$B57)=0,#N/A,INDEX(Data!CQ:CQ,$B57)-Data!CQ$2+INDEX($A57:K57,,MAX(ISNUMBER($D57:K57)*COLUMN($D57:K57))))</f>
        <v>#N/A</v>
      </c>
      <c r="M57" s="2" t="e">
        <f t="array" ref="M57">IF(INDEX(Data!CR:CR,$B57)=0,#N/A,INDEX(Data!CR:CR,$B57)-Data!CR$2+INDEX($A57:L57,,MAX(ISNUMBER($D57:L57)*COLUMN($D57:L57))))</f>
        <v>#N/A</v>
      </c>
      <c r="N57" s="2" t="e">
        <f t="array" ref="N57">IF(INDEX(Data!CS:CS,$B57)=0,#N/A,INDEX(Data!CS:CS,$B57)-Data!CS$2+INDEX($A57:M57,,MAX(ISNUMBER($D57:M57)*COLUMN($D57:M57))))</f>
        <v>#N/A</v>
      </c>
      <c r="O57" s="2" t="e">
        <f t="array" ref="O57">IF(INDEX(Data!CT:CT,$B57)=0,#N/A,INDEX(Data!CT:CT,$B57)-Data!CT$2+INDEX($A57:N57,,MAX(ISNUMBER($D57:N57)*COLUMN($D57:N57))))</f>
        <v>#N/A</v>
      </c>
      <c r="P57" s="2" t="e">
        <f t="array" ref="P57">IF(INDEX(Data!CU:CU,$B57)=0,#N/A,INDEX(Data!CU:CU,$B57)-Data!CU$2+INDEX($A57:O57,,MAX(ISNUMBER($D57:O57)*COLUMN($D57:O57))))</f>
        <v>#N/A</v>
      </c>
      <c r="Q57" s="2" t="e">
        <f t="array" ref="Q57">IF(INDEX(Data!CV:CV,$B57)=0,#N/A,INDEX(Data!CV:CV,$B57)-Data!CV$2+INDEX($A57:P57,,MAX(ISNUMBER($D57:P57)*COLUMN($D57:P57))))</f>
        <v>#N/A</v>
      </c>
      <c r="R57" s="2" t="e">
        <f t="array" ref="R57">IF(INDEX(Data!CW:CW,$B57)=0,#N/A,INDEX(Data!CW:CW,$B57)-Data!CW$2+INDEX($A57:Q57,,MAX(ISNUMBER($D57:Q57)*COLUMN($D57:Q57))))</f>
        <v>#N/A</v>
      </c>
      <c r="S57" s="2" t="e">
        <f t="array" ref="S57">IF(INDEX(Data!CX:CX,$B57)=0,#N/A,INDEX(Data!CX:CX,$B57)-Data!CX$2+INDEX($A57:R57,,MAX(ISNUMBER($D57:R57)*COLUMN($D57:R57))))</f>
        <v>#N/A</v>
      </c>
      <c r="T57" s="2" t="e">
        <f t="array" ref="T57">IF(INDEX(Data!CY:CY,$B57)=0,#N/A,INDEX(Data!CY:CY,$B57)-Data!CY$2+INDEX($A57:S57,,MAX(ISNUMBER($D57:S57)*COLUMN($D57:S57))))</f>
        <v>#N/A</v>
      </c>
      <c r="U57" s="2" t="e">
        <f t="array" ref="U57">IF(INDEX(Data!CZ:CZ,$B57)=0,#N/A,INDEX(Data!CZ:CZ,$B57)-Data!CZ$2+INDEX($A57:T57,,MAX(ISNUMBER($D57:T57)*COLUMN($D57:T57))))</f>
        <v>#N/A</v>
      </c>
      <c r="V57" s="2" t="e">
        <f t="array" ref="V57">IF(INDEX(Data!DA:DA,$B57)=0,#N/A,INDEX(Data!DA:DA,$B57)-Data!DA$2+INDEX($A57:U57,,MAX(ISNUMBER($D57:U57)*COLUMN($D57:U57))))</f>
        <v>#N/A</v>
      </c>
      <c r="W57" s="2" t="e">
        <f t="array" ref="W57">IF(INDEX(Data!DB:DB,$B57)=0,#N/A,INDEX(Data!DB:DB,$B57)-Data!DB$2+INDEX($A57:V57,,MAX(ISNUMBER($D57:V57)*COLUMN($D57:V57))))</f>
        <v>#N/A</v>
      </c>
      <c r="X57" s="2" t="e">
        <f t="array" ref="X57">IF(INDEX(Data!DC:DC,$B57)=0,#N/A,INDEX(Data!DC:DC,$B57)-Data!DC$2+INDEX($A57:W57,,MAX(ISNUMBER($D57:W57)*COLUMN($D57:W57))))</f>
        <v>#N/A</v>
      </c>
      <c r="Y57" s="2" t="e">
        <f t="array" ref="Y57">IF(INDEX(Data!DD:DD,$B57)=0,#N/A,INDEX(Data!DD:DD,$B57)-Data!DD$2+INDEX($A57:X57,,MAX(ISNUMBER($D57:X57)*COLUMN($D57:X57))))</f>
        <v>#N/A</v>
      </c>
      <c r="Z57" s="2" t="e">
        <f t="array" ref="Z57">IF(INDEX(Data!DE:DE,$B57)=0,#N/A,INDEX(Data!DE:DE,$B57)-Data!DE$2+INDEX($A57:Y57,,MAX(ISNUMBER($D57:Y57)*COLUMN($D57:Y57))))</f>
        <v>#N/A</v>
      </c>
      <c r="AA57" s="2" t="e">
        <f t="array" ref="AA57">IF(INDEX(Data!DF:DF,$B57)=0,#N/A,INDEX(Data!DF:DF,$B57)-Data!DF$2+INDEX($A57:Z57,,MAX(ISNUMBER($D57:Z57)*COLUMN($D57:Z57))))</f>
        <v>#N/A</v>
      </c>
      <c r="AB57" s="2" t="e">
        <f t="array" ref="AB57">IF(INDEX(Data!DG:DG,$B57)=0,#N/A,INDEX(Data!DG:DG,$B57)-Data!DG$2+INDEX($A57:AA57,,MAX(ISNUMBER($D57:AA57)*COLUMN($D57:AA57))))</f>
        <v>#N/A</v>
      </c>
      <c r="AC57" s="2" t="e">
        <f t="array" ref="AC57">IF(INDEX(Data!DH:DH,$B57)=0,#N/A,INDEX(Data!DH:DH,$B57)-Data!DH$2+INDEX($A57:AB57,,MAX(ISNUMBER($D57:AB57)*COLUMN($D57:AB57))))</f>
        <v>#N/A</v>
      </c>
      <c r="AD57" s="2" t="e">
        <f t="array" ref="AD57">IF(INDEX(Data!DI:DI,$B57)=0,#N/A,INDEX(Data!DI:DI,$B57)-Data!DI$2+INDEX($A57:AC57,,MAX(ISNUMBER($D57:AC57)*COLUMN($D57:AC57))))</f>
        <v>#N/A</v>
      </c>
      <c r="AE57" s="2" t="e">
        <f t="array" ref="AE57">IF(INDEX(Data!DJ:DJ,$B57)=0,#N/A,INDEX(Data!DJ:DJ,$B57)-Data!DJ$2+INDEX($A57:AD57,,MAX(ISNUMBER($D57:AD57)*COLUMN($D57:AD57))))</f>
        <v>#N/A</v>
      </c>
      <c r="AF57" s="2" t="e">
        <f t="array" ref="AF57">IF(INDEX(Data!DK:DK,$B57)=0,#N/A,INDEX(Data!DK:DK,$B57)-Data!DK$2+INDEX($A57:AE57,,MAX(ISNUMBER($D57:AE57)*COLUMN($D57:AE57))))</f>
        <v>#N/A</v>
      </c>
      <c r="AG57" s="2" t="e">
        <f t="array" ref="AG57">IF(INDEX(Data!DL:DL,$B57)=0,#N/A,INDEX(Data!DL:DL,$B57)-Data!DL$2+INDEX($A57:AF57,,MAX(ISNUMBER($D57:AF57)*COLUMN($D57:AF57))))</f>
        <v>#N/A</v>
      </c>
      <c r="AH57" s="2" t="e">
        <f t="array" ref="AH57">IF(INDEX(Data!DM:DM,$B57)=0,#N/A,INDEX(Data!DM:DM,$B57)-Data!DM$2+INDEX($A57:AG57,,MAX(ISNUMBER($D57:AG57)*COLUMN($D57:AG57))))</f>
        <v>#N/A</v>
      </c>
      <c r="AI57" s="2" t="e">
        <f t="array" ref="AI57">IF(INDEX(Data!DN:DN,$B57)=0,#N/A,INDEX(Data!DN:DN,$B57)-Data!DN$2+INDEX($A57:AH57,,MAX(ISNUMBER($D57:AH57)*COLUMN($D57:AH57))))</f>
        <v>#N/A</v>
      </c>
      <c r="AJ57" s="2" t="e">
        <f t="array" ref="AJ57">IF(INDEX(Data!DO:DO,$B57)=0,#N/A,INDEX(Data!DO:DO,$B57)-Data!DO$2+INDEX($A57:AI57,,MAX(ISNUMBER($D57:AI57)*COLUMN($D57:AI57))))</f>
        <v>#N/A</v>
      </c>
      <c r="AK57" s="2" t="e">
        <f t="array" ref="AK57">IF(INDEX(Data!DP:DP,$B57)=0,#N/A,INDEX(Data!DP:DP,$B57)-Data!DP$2+INDEX($A57:AJ57,,MAX(ISNUMBER($D57:AJ57)*COLUMN($D57:AJ57))))</f>
        <v>#N/A</v>
      </c>
      <c r="AL57" s="2" t="e">
        <f t="array" ref="AL57">IF(INDEX(Data!DQ:DQ,$B57)=0,#N/A,INDEX(Data!DQ:DQ,$B57)-Data!DQ$2+INDEX($A57:AK57,,MAX(ISNUMBER($D57:AK57)*COLUMN($D57:AK57))))</f>
        <v>#N/A</v>
      </c>
      <c r="AM57" s="2" t="e">
        <f t="array" ref="AM57">IF(INDEX(Data!DR:DR,$B57)=0,#N/A,INDEX(Data!DR:DR,$B57)-Data!DR$2+INDEX($A57:AL57,,MAX(ISNUMBER($D57:AL57)*COLUMN($D57:AL57))))</f>
        <v>#N/A</v>
      </c>
      <c r="AN57" s="2" t="e">
        <f t="array" ref="AN57">IF(INDEX(Data!DS:DS,$B57)=0,#N/A,INDEX(Data!DS:DS,$B57)-Data!DS$2+INDEX($A57:AM57,,MAX(ISNUMBER($D57:AM57)*COLUMN($D57:AM57))))</f>
        <v>#N/A</v>
      </c>
      <c r="AO57" s="2" t="e">
        <f t="array" ref="AO57">IF(INDEX(Data!DT:DT,$B57)=0,#N/A,INDEX(Data!DT:DT,$B57)-Data!DT$2+INDEX($A57:AN57,,MAX(ISNUMBER($D57:AN57)*COLUMN($D57:AN57))))</f>
        <v>#N/A</v>
      </c>
      <c r="AP57" s="2" t="e">
        <f t="array" ref="AP57">IF(INDEX(Data!DU:DU,$B57)=0,#N/A,INDEX(Data!DU:DU,$B57)-Data!DU$2+INDEX($A57:AO57,,MAX(ISNUMBER($D57:AO57)*COLUMN($D57:AO57))))</f>
        <v>#N/A</v>
      </c>
      <c r="AQ57" s="2" t="e">
        <f t="array" ref="AQ57">IF(INDEX(Data!DV:DV,$B57)=0,#N/A,INDEX(Data!DV:DV,$B57)-Data!DV$2+INDEX($A57:AP57,,MAX(ISNUMBER($D57:AP57)*COLUMN($D57:AP57))))</f>
        <v>#N/A</v>
      </c>
      <c r="AR57" s="2" t="e">
        <f t="array" ref="AR57">IF(INDEX(Data!DW:DW,$B57)=0,#N/A,INDEX(Data!DW:DW,$B57)-Data!DW$2+INDEX($A57:AQ57,,MAX(ISNUMBER($D57:AQ57)*COLUMN($D57:AQ57))))</f>
        <v>#N/A</v>
      </c>
      <c r="AS57" s="2" t="e">
        <f t="array" ref="AS57">IF(INDEX(Data!DX:DX,$B57)=0,#N/A,INDEX(Data!DX:DX,$B57)-Data!DX$2+INDEX($A57:AR57,,MAX(ISNUMBER($D57:AR57)*COLUMN($D57:AR57))))</f>
        <v>#N/A</v>
      </c>
      <c r="AT57" s="2" t="e">
        <f t="array" ref="AT57">IF(INDEX(Data!DY:DY,$B57)=0,#N/A,INDEX(Data!DY:DY,$B57)-Data!DY$2+INDEX($A57:AS57,,MAX(ISNUMBER($D57:AS57)*COLUMN($D57:AS57))))</f>
        <v>#N/A</v>
      </c>
      <c r="AU57" s="2" t="e">
        <f t="array" ref="AU57">IF(INDEX(Data!DZ:DZ,$B57)=0,#N/A,INDEX(Data!DZ:DZ,$B57)-Data!DZ$2+INDEX($A57:AT57,,MAX(ISNUMBER($D57:AT57)*COLUMN($D57:AT57))))</f>
        <v>#N/A</v>
      </c>
      <c r="AV57" s="2" t="e">
        <f t="array" ref="AV57">IF(INDEX(Data!EA:EA,$B57)=0,#N/A,INDEX(Data!EA:EA,$B57)-Data!EA$2+INDEX($A57:AU57,,MAX(ISNUMBER($D57:AU57)*COLUMN($D57:AU57))))</f>
        <v>#N/A</v>
      </c>
      <c r="AW57" s="2" t="e">
        <f t="array" ref="AW57">IF(INDEX(Data!EB:EB,$B57)=0,#N/A,INDEX(Data!EB:EB,$B57)-Data!EB$2+INDEX($A57:AV57,,MAX(ISNUMBER($D57:AV57)*COLUMN($D57:AV57))))</f>
        <v>#N/A</v>
      </c>
      <c r="AX57" s="2" t="e">
        <f t="array" ref="AX57">IF(INDEX(Data!EC:EC,$B57)=0,#N/A,INDEX(Data!EC:EC,$B57)-Data!EC$2+INDEX($A57:AW57,,MAX(ISNUMBER($D57:AW57)*COLUMN($D57:AW57))))</f>
        <v>#N/A</v>
      </c>
      <c r="AY57" s="2" t="e">
        <f t="array" ref="AY57">IF(INDEX(Data!ED:ED,$B57)=0,#N/A,INDEX(Data!ED:ED,$B57)-Data!ED$2+INDEX($A57:AX57,,MAX(ISNUMBER($D57:AX57)*COLUMN($D57:AX57))))</f>
        <v>#N/A</v>
      </c>
      <c r="AZ57" s="2" t="e">
        <f t="array" ref="AZ57">IF(INDEX(Data!EE:EE,$B57)=0,#N/A,INDEX(Data!EE:EE,$B57)-Data!EE$2+INDEX($A57:AY57,,MAX(ISNUMBER($D57:AY57)*COLUMN($D57:AY57))))</f>
        <v>#N/A</v>
      </c>
      <c r="BA57" s="2" t="e">
        <f t="array" ref="BA57">IF(INDEX(Data!EF:EF,$B57)=0,#N/A,INDEX(Data!EF:EF,$B57)-Data!EF$2+INDEX($A57:AZ57,,MAX(ISNUMBER($D57:AZ57)*COLUMN($D57:AZ57))))</f>
        <v>#N/A</v>
      </c>
      <c r="BB57" s="2" t="e">
        <f t="array" ref="BB57">IF(INDEX(Data!EG:EG,$B57)=0,#N/A,INDEX(Data!EG:EG,$B57)-Data!EG$2+INDEX($A57:BA57,,MAX(ISNUMBER($D57:BA57)*COLUMN($D57:BA57))))</f>
        <v>#N/A</v>
      </c>
      <c r="BC57" s="2" t="e">
        <f t="array" ref="BC57">IF(INDEX(Data!EH:EH,$B57)=0,#N/A,INDEX(Data!EH:EH,$B57)-Data!EH$2+INDEX($A57:BB57,,MAX(ISNUMBER($D57:BB57)*COLUMN($D57:BB57))))</f>
        <v>#N/A</v>
      </c>
      <c r="BD57" s="2" t="e">
        <f t="array" ref="BD57">IF(INDEX(Data!EI:EI,$B57)=0,#N/A,INDEX(Data!EI:EI,$B57)-Data!EI$2+INDEX($A57:BC57,,MAX(ISNUMBER($D57:BC57)*COLUMN($D57:BC57))))</f>
        <v>#N/A</v>
      </c>
      <c r="BE57" s="2" t="e">
        <f t="array" ref="BE57">IF(INDEX(Data!EJ:EJ,$B57)=0,#N/A,INDEX(Data!EJ:EJ,$B57)-Data!EJ$2+INDEX($A57:BD57,,MAX(ISNUMBER($D57:BD57)*COLUMN($D57:BD57))))</f>
        <v>#N/A</v>
      </c>
      <c r="BF57" s="2" t="e">
        <f t="array" ref="BF57">IF(INDEX(Data!EK:EK,$B57)=0,#N/A,INDEX(Data!EK:EK,$B57)-Data!EK$2+INDEX($A57:BE57,,MAX(ISNUMBER($D57:BE57)*COLUMN($D57:BE57))))</f>
        <v>#N/A</v>
      </c>
      <c r="BG57" s="2" t="e">
        <f t="array" ref="BG57">IF(INDEX(Data!EL:EL,$B57)=0,#N/A,INDEX(Data!EL:EL,$B57)-Data!EL$2+INDEX($A57:BF57,,MAX(ISNUMBER($D57:BF57)*COLUMN($D57:BF57))))</f>
        <v>#N/A</v>
      </c>
      <c r="BH57" s="2" t="e">
        <f t="array" ref="BH57">IF(INDEX(Data!EM:EM,$B57)=0,#N/A,INDEX(Data!EM:EM,$B57)-Data!EM$2+INDEX($A57:BG57,,MAX(ISNUMBER($D57:BG57)*COLUMN($D57:BG57))))</f>
        <v>#N/A</v>
      </c>
      <c r="BI57" s="2" t="e">
        <f t="array" ref="BI57">IF(INDEX(Data!EN:EN,$B57)=0,#N/A,INDEX(Data!EN:EN,$B57)-Data!EN$2+INDEX($A57:BH57,,MAX(ISNUMBER($D57:BH57)*COLUMN($D57:BH57))))</f>
        <v>#N/A</v>
      </c>
      <c r="BJ57" s="2" t="e">
        <f t="array" ref="BJ57">IF(INDEX(Data!EO:EO,$B57)=0,#N/A,INDEX(Data!EO:EO,$B57)-Data!EO$2+INDEX($A57:BI57,,MAX(ISNUMBER($D57:BI57)*COLUMN($D57:BI57))))</f>
        <v>#N/A</v>
      </c>
      <c r="BK57" s="2" t="e">
        <f t="array" ref="BK57">IF(INDEX(Data!EP:EP,$B57)=0,#N/A,INDEX(Data!EP:EP,$B57)-Data!EP$2+INDEX($A57:BJ57,,MAX(ISNUMBER($D57:BJ57)*COLUMN($D57:BJ57))))</f>
        <v>#N/A</v>
      </c>
      <c r="BL57" s="2" t="e">
        <f t="array" ref="BL57">IF(INDEX(Data!EQ:EQ,$B57)=0,#N/A,INDEX(Data!EQ:EQ,$B57)-Data!EQ$2+INDEX($A57:BK57,,MAX(ISNUMBER($D57:BK57)*COLUMN($D57:BK57))))</f>
        <v>#N/A</v>
      </c>
      <c r="BM57" s="2" t="e">
        <f t="array" ref="BM57">IF(INDEX(Data!ER:ER,$B57)=0,#N/A,INDEX(Data!ER:ER,$B57)-Data!ER$2+INDEX($A57:BL57,,MAX(ISNUMBER($D57:BL57)*COLUMN($D57:BL57))))</f>
        <v>#N/A</v>
      </c>
      <c r="BN57" s="2" t="e">
        <f t="array" ref="BN57">IF(INDEX(Data!ES:ES,$B57)=0,#N/A,INDEX(Data!ES:ES,$B57)-Data!ES$2+INDEX($A57:BM57,,MAX(ISNUMBER($D57:BM57)*COLUMN($D57:BM57))))</f>
        <v>#N/A</v>
      </c>
      <c r="BO57" s="2" t="e">
        <f t="array" ref="BO57">IF(INDEX(Data!ET:ET,$B57)=0,#N/A,INDEX(Data!ET:ET,$B57)-Data!ET$2+INDEX($A57:BN57,,MAX(ISNUMBER($D57:BN57)*COLUMN($D57:BN57))))</f>
        <v>#N/A</v>
      </c>
      <c r="BP57" s="2" t="e">
        <f t="array" ref="BP57">IF(INDEX(Data!EU:EU,$B57)=0,#N/A,INDEX(Data!EU:EU,$B57)-Data!EU$2+INDEX($A57:BO57,,MAX(ISNUMBER($D57:BO57)*COLUMN($D57:BO57))))</f>
        <v>#N/A</v>
      </c>
      <c r="BQ57" s="2" t="e">
        <f t="array" ref="BQ57">IF(INDEX(Data!EV:EV,$B57)=0,#N/A,INDEX(Data!EV:EV,$B57)-Data!EV$2+INDEX($A57:BP57,,MAX(ISNUMBER($D57:BP57)*COLUMN($D57:BP57))))</f>
        <v>#N/A</v>
      </c>
      <c r="BR57" s="2" t="e">
        <f t="array" ref="BR57">IF(INDEX(Data!EW:EW,$B57)=0,#N/A,INDEX(Data!EW:EW,$B57)-Data!EW$2+INDEX($A57:BQ57,,MAX(ISNUMBER($D57:BQ57)*COLUMN($D57:BQ57))))</f>
        <v>#N/A</v>
      </c>
      <c r="BS57" s="2" t="e">
        <f t="array" ref="BS57">IF(INDEX(Data!EX:EX,$B57)=0,#N/A,INDEX(Data!EX:EX,$B57)-Data!EX$2+INDEX($A57:BR57,,MAX(ISNUMBER($D57:BR57)*COLUMN($D57:BR57))))</f>
        <v>#N/A</v>
      </c>
      <c r="BT57" s="2" t="e">
        <f t="array" ref="BT57">IF(INDEX(Data!EY:EY,$B57)=0,#N/A,INDEX(Data!EY:EY,$B57)-Data!EY$2+INDEX($A57:BS57,,MAX(ISNUMBER($D57:BS57)*COLUMN($D57:BS57))))</f>
        <v>#N/A</v>
      </c>
      <c r="BU57" s="2" t="e">
        <f t="array" ref="BU57">IF(INDEX(Data!EZ:EZ,$B57)=0,#N/A,INDEX(Data!EZ:EZ,$B57)-Data!EZ$2+INDEX($A57:BT57,,MAX(ISNUMBER($D57:BT57)*COLUMN($D57:BT57))))</f>
        <v>#N/A</v>
      </c>
      <c r="BV57" s="2" t="e">
        <f t="array" ref="BV57">IF(INDEX(Data!FA:FA,$B57)=0,#N/A,INDEX(Data!FA:FA,$B57)-Data!FA$2+INDEX($A57:BU57,,MAX(ISNUMBER($D57:BU57)*COLUMN($D57:BU57))))</f>
        <v>#N/A</v>
      </c>
      <c r="BW57" s="2" t="e">
        <f t="array" ref="BW57">IF(INDEX(Data!FB:FB,$B57)=0,#N/A,INDEX(Data!FB:FB,$B57)-Data!FB$2+INDEX($A57:BV57,,MAX(ISNUMBER($D57:BV57)*COLUMN($D57:BV57))))</f>
        <v>#N/A</v>
      </c>
      <c r="BX57" s="2" t="e">
        <f t="array" ref="BX57">IF(INDEX(Data!FC:FC,$B57)=0,#N/A,INDEX(Data!FC:FC,$B57)-Data!FC$2+INDEX($A57:BW57,,MAX(ISNUMBER($D57:BW57)*COLUMN($D57:BW57))))</f>
        <v>#N/A</v>
      </c>
      <c r="BY57" s="2" t="e">
        <f t="array" ref="BY57">IF(INDEX(Data!FD:FD,$B57)=0,#N/A,INDEX(Data!FD:FD,$B57)-Data!FD$2+INDEX($A57:BX57,,MAX(ISNUMBER($D57:BX57)*COLUMN($D57:BX57))))</f>
        <v>#N/A</v>
      </c>
      <c r="BZ57" s="2" t="e">
        <f t="array" ref="BZ57">IF(INDEX(Data!FE:FE,$B57)=0,#N/A,INDEX(Data!FE:FE,$B57)-Data!FE$2+INDEX($A57:BY57,,MAX(ISNUMBER($D57:BY57)*COLUMN($D57:BY57))))</f>
        <v>#N/A</v>
      </c>
      <c r="CA57" s="2" t="e">
        <f t="array" ref="CA57">IF(INDEX(Data!FF:FF,$B57)=0,#N/A,INDEX(Data!FF:FF,$B57)-Data!FF$2+INDEX($A57:BZ57,,MAX(ISNUMBER($D57:BZ57)*COLUMN($D57:BZ57))))</f>
        <v>#N/A</v>
      </c>
      <c r="CB57" s="2" t="e">
        <f t="array" ref="CB57">IF(INDEX(Data!FG:FG,$B57)=0,#N/A,INDEX(Data!FG:FG,$B57)-Data!FG$2+INDEX($A57:CA57,,MAX(ISNUMBER($D57:CA57)*COLUMN($D57:CA57))))</f>
        <v>#N/A</v>
      </c>
      <c r="CC57" s="2" t="e">
        <f t="array" ref="CC57">IF(INDEX(Data!FH:FH,$B57)=0,#N/A,INDEX(Data!FH:FH,$B57)-Data!FH$2+INDEX($A57:CB57,,MAX(ISNUMBER($D57:CB57)*COLUMN($D57:CB57))))</f>
        <v>#N/A</v>
      </c>
      <c r="CD57" s="2" t="e">
        <f t="array" ref="CD57">IF(INDEX(Data!FI:FI,$B57)=0,#N/A,INDEX(Data!FI:FI,$B57)-Data!FI$2+INDEX($A57:CC57,,MAX(ISNUMBER($D57:CC57)*COLUMN($D57:CC57))))</f>
        <v>#N/A</v>
      </c>
      <c r="CE57" s="2" t="e">
        <f t="array" ref="CE57">IF(INDEX(Data!FJ:FJ,$B57)=0,#N/A,INDEX(Data!FJ:FJ,$B57)-Data!FJ$2+INDEX($A57:CD57,,MAX(ISNUMBER($D57:CD57)*COLUMN($D57:CD57))))</f>
        <v>#N/A</v>
      </c>
      <c r="CF57" s="2" t="e">
        <f t="array" ref="CF57">IF(INDEX(Data!FK:FK,$B57)=0,#N/A,INDEX(Data!FK:FK,$B57)-Data!FK$2+INDEX($A57:CE57,,MAX(ISNUMBER($D57:CE57)*COLUMN($D57:CE57))))</f>
        <v>#N/A</v>
      </c>
      <c r="CG57" s="2" t="e">
        <f t="array" ref="CG57">IF(INDEX(Data!FL:FL,$B57)=0,#N/A,INDEX(Data!FL:FL,$B57)-Data!FL$2+INDEX($A57:CF57,,MAX(ISNUMBER($D57:CF57)*COLUMN($D57:CF57))))</f>
        <v>#N/A</v>
      </c>
      <c r="CH57" s="2" t="e">
        <f t="array" ref="CH57">IF(INDEX(Data!FM:FM,$B57)=0,#N/A,INDEX(Data!FM:FM,$B57)-Data!FM$2+INDEX($A57:CG57,,MAX(ISNUMBER($D57:CG57)*COLUMN($D57:CG57))))</f>
        <v>#N/A</v>
      </c>
      <c r="CI57" s="2" t="e">
        <f t="array" ref="CI57">IF(INDEX(Data!FN:FN,$B57)=0,#N/A,INDEX(Data!FN:FN,$B57)-Data!FN$2+INDEX($A57:CH57,,MAX(ISNUMBER($D57:CH57)*COLUMN($D57:CH57))))</f>
        <v>#N/A</v>
      </c>
      <c r="CJ57" s="2" t="e">
        <f t="array" ref="CJ57">IF(INDEX(Data!FO:FO,$B57)=0,#N/A,INDEX(Data!FO:FO,$B57)-Data!FO$2+INDEX($A57:CI57,,MAX(ISNUMBER($D57:CI57)*COLUMN($D57:CI57))))</f>
        <v>#N/A</v>
      </c>
      <c r="CK57" s="2" t="e">
        <f t="array" ref="CK57">IF(INDEX(Data!FP:FP,$B57)=0,#N/A,INDEX(Data!FP:FP,$B57)-Data!FP$2+INDEX($A57:CJ57,,MAX(ISNUMBER($D57:CJ57)*COLUMN($D57:CJ57))))</f>
        <v>#N/A</v>
      </c>
      <c r="CL57" s="2" t="e">
        <f t="array" ref="CL57">IF(INDEX(Data!FQ:FQ,$B57)=0,#N/A,INDEX(Data!FQ:FQ,$B57)-Data!FQ$2+INDEX($A57:CK57,,MAX(ISNUMBER($D57:CK57)*COLUMN($D57:CK57))))</f>
        <v>#N/A</v>
      </c>
      <c r="CM57" s="2" t="e">
        <f t="array" ref="CM57">IF(INDEX(Data!FR:FR,$B57)=0,#N/A,INDEX(Data!FR:FR,$B57)-Data!FR$2+INDEX($A57:CL57,,MAX(ISNUMBER($D57:CL57)*COLUMN($D57:CL57))))</f>
        <v>#N/A</v>
      </c>
      <c r="CN57" s="2" t="e">
        <f t="array" ref="CN57">IF(INDEX(Data!FS:FS,$B57)=0,#N/A,INDEX(Data!FS:FS,$B57)-Data!FS$2+INDEX($A57:CM57,,MAX(ISNUMBER($D57:CM57)*COLUMN($D57:CM57))))</f>
        <v>#N/A</v>
      </c>
      <c r="CO57" s="2" t="e">
        <f t="array" ref="CO57">IF(INDEX(Data!FT:FT,$B57)=0,#N/A,INDEX(Data!FT:FT,$B57)-Data!FT$2+INDEX($A57:CN57,,MAX(ISNUMBER($D57:CN57)*COLUMN($D57:CN57))))</f>
        <v>#N/A</v>
      </c>
      <c r="CP57" s="2" t="e">
        <f t="array" ref="CP57">IF(INDEX(Data!FU:FU,$B57)=0,#N/A,INDEX(Data!FU:FU,$B57)-Data!FU$2+INDEX($A57:CO57,,MAX(ISNUMBER($D57:CO57)*COLUMN($D57:CO57))))</f>
        <v>#N/A</v>
      </c>
      <c r="CQ57" s="2" t="e">
        <f t="array" ref="CQ57">IF(INDEX(Data!FV:FV,$B57)=0,#N/A,INDEX(Data!FV:FV,$B57)-Data!FV$2+INDEX($A57:CP57,,MAX(ISNUMBER($D57:CP57)*COLUMN($D57:CP57))))</f>
        <v>#N/A</v>
      </c>
      <c r="CR57" s="2" t="e">
        <f t="array" ref="CR57">IF(INDEX(Data!FW:FW,$B57)=0,#N/A,INDEX(Data!FW:FW,$B57)-Data!FW$2+INDEX($A57:CQ57,,MAX(ISNUMBER($D57:CQ57)*COLUMN($D57:CQ57))))</f>
        <v>#N/A</v>
      </c>
      <c r="CS57" s="2" t="e">
        <f t="array" ref="CS57">IF(INDEX(Data!FX:FX,$B57)=0,#N/A,INDEX(Data!FX:FX,$B57)-Data!FX$2+INDEX($A57:CR57,,MAX(ISNUMBER($D57:CR57)*COLUMN($D57:CR57))))</f>
        <v>#N/A</v>
      </c>
      <c r="CT57" s="2" t="e">
        <f t="array" ref="CT57">IF(INDEX(Data!FY:FY,$B57)=0,#N/A,INDEX(Data!FY:FY,$B57)-Data!FY$2+INDEX($A57:CS57,,MAX(ISNUMBER($D57:CS57)*COLUMN($D57:CS57))))</f>
        <v>#N/A</v>
      </c>
      <c r="CU57" s="2" t="e">
        <f t="array" ref="CU57">IF(INDEX(Data!FZ:FZ,$B57)=0,#N/A,INDEX(Data!FZ:FZ,$B57)-Data!FZ$2+INDEX($A57:CT57,,MAX(ISNUMBER($D57:CT57)*COLUMN($D57:CT57))))</f>
        <v>#N/A</v>
      </c>
      <c r="CV57" s="2" t="e">
        <f t="array" ref="CV57">IF(INDEX(Data!GA:GA,$B57)=0,#N/A,INDEX(Data!GA:GA,$B57)-Data!GA$2+INDEX($A57:CU57,,MAX(ISNUMBER($D57:CU57)*COLUMN($D57:CU57))))</f>
        <v>#N/A</v>
      </c>
      <c r="CW57" s="2" t="e">
        <f t="array" ref="CW57">IF(INDEX(Data!GB:GB,$B57)=0,#N/A,INDEX(Data!GB:GB,$B57)-Data!GB$2+INDEX($A57:CV57,,MAX(ISNUMBER($D57:CV57)*COLUMN($D57:CV57))))</f>
        <v>#N/A</v>
      </c>
      <c r="CX57" s="2" t="e">
        <f t="array" ref="CX57">IF(INDEX(Data!GC:GC,$B57)=0,#N/A,INDEX(Data!GC:GC,$B57)-Data!GC$2+INDEX($A57:CW57,,MAX(ISNUMBER($D57:CW57)*COLUMN($D57:CW57))))</f>
        <v>#N/A</v>
      </c>
      <c r="CY57" s="2" t="e">
        <f t="array" ref="CY57">IF(INDEX(Data!GD:GD,$B57)=0,#N/A,INDEX(Data!GD:GD,$B57)-Data!GD$2+INDEX($A57:CX57,,MAX(ISNUMBER($D57:CX57)*COLUMN($D57:CX57))))</f>
        <v>#N/A</v>
      </c>
      <c r="CZ57" s="2" t="e">
        <f t="array" ref="CZ57">IF(INDEX(Data!GE:GE,$B57)=0,#N/A,INDEX(Data!GE:GE,$B57)-Data!GE$2+INDEX($A57:CY57,,MAX(ISNUMBER($D57:CY57)*COLUMN($D57:CY57))))</f>
        <v>#N/A</v>
      </c>
      <c r="DA57" s="2" t="e">
        <f t="array" ref="DA57">IF(INDEX(Data!GF:GF,$B57)=0,#N/A,INDEX(Data!GF:GF,$B57)-Data!GF$2+INDEX($A57:CZ57,,MAX(ISNUMBER($D57:CZ57)*COLUMN($D57:CZ57))))</f>
        <v>#N/A</v>
      </c>
      <c r="DB57" s="2" t="e">
        <f t="array" ref="DB57">IF(INDEX(Data!GG:GG,$B57)=0,#N/A,INDEX(Data!GG:GG,$B57)-Data!GG$2+INDEX($A57:DA57,,MAX(ISNUMBER($D57:DA57)*COLUMN($D57:DA57))))</f>
        <v>#N/A</v>
      </c>
      <c r="DC57" s="2" t="e">
        <f t="array" ref="DC57">IF(INDEX(Data!GH:GH,$B57)=0,#N/A,INDEX(Data!GH:GH,$B57)-Data!GH$2+INDEX($A57:DB57,,MAX(ISNUMBER($D57:DB57)*COLUMN($D57:DB57))))</f>
        <v>#N/A</v>
      </c>
      <c r="DD57" s="2" t="e">
        <f t="array" ref="DD57">IF(INDEX(Data!GI:GI,$B57)=0,#N/A,INDEX(Data!GI:GI,$B57)-Data!GI$2+INDEX($A57:DC57,,MAX(ISNUMBER($D57:DC57)*COLUMN($D57:DC57))))</f>
        <v>#N/A</v>
      </c>
      <c r="DE57" s="2" t="e">
        <f t="array" ref="DE57">IF(INDEX(Data!GJ:GJ,$B57)=0,#N/A,INDEX(Data!GJ:GJ,$B57)-Data!GJ$2+INDEX($A57:DD57,,MAX(ISNUMBER($D57:DD57)*COLUMN($D57:DD57))))</f>
        <v>#N/A</v>
      </c>
      <c r="DF57" s="2" t="e">
        <f t="array" ref="DF57">IF(INDEX(Data!GK:GK,$B57)=0,#N/A,INDEX(Data!GK:GK,$B57)-Data!GK$2+INDEX($A57:DE57,,MAX(ISNUMBER($D57:DE57)*COLUMN($D57:DE57))))</f>
        <v>#N/A</v>
      </c>
      <c r="DG57" s="2" t="e">
        <f t="array" ref="DG57">IF(INDEX(Data!GL:GL,$B57)=0,#N/A,INDEX(Data!GL:GL,$B57)-Data!GL$2+INDEX($A57:DF57,,MAX(ISNUMBER($D57:DF57)*COLUMN($D57:DF57))))</f>
        <v>#N/A</v>
      </c>
      <c r="DH57" s="2" t="e">
        <f t="array" ref="DH57">IF(INDEX(Data!GM:GM,$B57)=0,#N/A,INDEX(Data!GM:GM,$B57)-Data!GM$2+INDEX($A57:DG57,,MAX(ISNUMBER($D57:DG57)*COLUMN($D57:DG57))))</f>
        <v>#N/A</v>
      </c>
      <c r="DI57" s="2" t="e">
        <f t="array" ref="DI57">IF(INDEX(Data!GN:GN,$B57)=0,#N/A,INDEX(Data!GN:GN,$B57)-Data!GN$2+INDEX($A57:DH57,,MAX(ISNUMBER($D57:DH57)*COLUMN($D57:DH57))))</f>
        <v>#N/A</v>
      </c>
      <c r="DJ57" s="2" t="e">
        <f t="array" ref="DJ57">IF(INDEX(Data!GO:GO,$B57)=0,#N/A,INDEX(Data!GO:GO,$B57)-Data!GO$2+INDEX($A57:DI57,,MAX(ISNUMBER($D57:DI57)*COLUMN($D57:DI57))))</f>
        <v>#N/A</v>
      </c>
      <c r="DK57" s="2" t="e">
        <f t="array" ref="DK57">IF(INDEX(Data!GP:GP,$B57)=0,#N/A,INDEX(Data!GP:GP,$B57)-Data!GP$2+INDEX($A57:DJ57,,MAX(ISNUMBER($D57:DJ57)*COLUMN($D57:DJ57))))</f>
        <v>#N/A</v>
      </c>
      <c r="DL57" s="2" t="e">
        <f t="array" ref="DL57">IF(INDEX(Data!GQ:GQ,$B57)=0,#N/A,INDEX(Data!GQ:GQ,$B57)-Data!GQ$2+INDEX($A57:DK57,,MAX(ISNUMBER($D57:DK57)*COLUMN($D57:DK57))))</f>
        <v>#N/A</v>
      </c>
      <c r="DM57" s="2" t="e">
        <f t="array" ref="DM57">IF(INDEX(Data!GR:GR,$B57)=0,#N/A,INDEX(Data!GR:GR,$B57)-Data!GR$2+INDEX($A57:DL57,,MAX(ISNUMBER($D57:DL57)*COLUMN($D57:DL57))))</f>
        <v>#N/A</v>
      </c>
      <c r="DN57" s="2" t="e">
        <f t="array" ref="DN57">IF(INDEX(Data!GS:GS,$B57)=0,#N/A,INDEX(Data!GS:GS,$B57)-Data!GS$2+INDEX($A57:DM57,,MAX(ISNUMBER($D57:DM57)*COLUMN($D57:DM57))))</f>
        <v>#N/A</v>
      </c>
      <c r="DO57" s="2" t="e">
        <f t="array" ref="DO57">IF(INDEX(Data!GT:GT,$B57)=0,#N/A,INDEX(Data!GT:GT,$B57)-Data!GT$2+INDEX($A57:DN57,,MAX(ISNUMBER($D57:DN57)*COLUMN($D57:DN57))))</f>
        <v>#N/A</v>
      </c>
      <c r="DP57" s="2" t="e">
        <f t="array" ref="DP57">IF(INDEX(Data!GU:GU,$B57)=0,#N/A,INDEX(Data!GU:GU,$B57)-Data!GU$2+INDEX($A57:DO57,,MAX(ISNUMBER($D57:DO57)*COLUMN($D57:DO57))))</f>
        <v>#N/A</v>
      </c>
      <c r="DQ57" s="2" t="e">
        <f t="array" ref="DQ57">IF(INDEX(Data!GV:GV,$B57)=0,#N/A,INDEX(Data!GV:GV,$B57)-Data!GV$2+INDEX($A57:DP57,,MAX(ISNUMBER($D57:DP57)*COLUMN($D57:DP57))))</f>
        <v>#N/A</v>
      </c>
      <c r="DR57" s="2" t="e">
        <f t="array" ref="DR57">IF(INDEX(Data!GW:GW,$B57)=0,#N/A,INDEX(Data!GW:GW,$B57)-Data!GW$2+INDEX($A57:DQ57,,MAX(ISNUMBER($D57:DQ57)*COLUMN($D57:DQ57))))</f>
        <v>#N/A</v>
      </c>
      <c r="DS57" s="2" t="e">
        <f t="array" ref="DS57">IF(INDEX(Data!GX:GX,$B57)=0,#N/A,INDEX(Data!GX:GX,$B57)-Data!GX$2+INDEX($A57:DR57,,MAX(ISNUMBER($D57:DR57)*COLUMN($D57:DR57))))</f>
        <v>#N/A</v>
      </c>
      <c r="DT57" s="2" t="e">
        <f t="array" ref="DT57">IF(INDEX(Data!GY:GY,$B57)=0,#N/A,INDEX(Data!GY:GY,$B57)-Data!GY$2+INDEX($A57:DS57,,MAX(ISNUMBER($D57:DS57)*COLUMN($D57:DS57))))</f>
        <v>#N/A</v>
      </c>
      <c r="DU57" s="2" t="e">
        <f t="array" ref="DU57">IF(INDEX(Data!GZ:GZ,$B57)=0,#N/A,INDEX(Data!GZ:GZ,$B57)-Data!GZ$2+INDEX($A57:DT57,,MAX(ISNUMBER($D57:DT57)*COLUMN($D57:DT57))))</f>
        <v>#N/A</v>
      </c>
      <c r="DV57" s="2" t="e">
        <f t="array" ref="DV57">IF(INDEX(Data!HA:HA,$B57)=0,#N/A,INDEX(Data!HA:HA,$B57)-Data!HA$2+INDEX($A57:DU57,,MAX(ISNUMBER($D57:DU57)*COLUMN($D57:DU57))))</f>
        <v>#N/A</v>
      </c>
      <c r="DW57" s="2" t="e">
        <f t="array" ref="DW57">IF(INDEX(Data!HB:HB,$B57)=0,#N/A,INDEX(Data!HB:HB,$B57)-Data!HB$2+INDEX($A57:DV57,,MAX(ISNUMBER($D57:DV57)*COLUMN($D57:DV57))))</f>
        <v>#N/A</v>
      </c>
      <c r="DX57" s="2" t="e">
        <f t="array" ref="DX57">IF(INDEX(Data!HC:HC,$B57)=0,#N/A,INDEX(Data!HC:HC,$B57)-Data!HC$2+INDEX($A57:DW57,,MAX(ISNUMBER($D57:DW57)*COLUMN($D57:DW57))))</f>
        <v>#N/A</v>
      </c>
      <c r="DY57" s="2" t="e">
        <f t="array" ref="DY57">IF(INDEX(Data!HD:HD,$B57)=0,#N/A,INDEX(Data!HD:HD,$B57)-Data!HD$2+INDEX($A57:DX57,,MAX(ISNUMBER($D57:DX57)*COLUMN($D57:DX57))))</f>
        <v>#N/A</v>
      </c>
      <c r="DZ57" s="2" t="e">
        <f t="array" ref="DZ57">IF(INDEX(Data!HE:HE,$B57)=0,#N/A,INDEX(Data!HE:HE,$B57)-Data!HE$2+INDEX($A57:DY57,,MAX(ISNUMBER($D57:DY57)*COLUMN($D57:DY57))))</f>
        <v>#N/A</v>
      </c>
      <c r="EA57" s="2" t="e">
        <f t="array" ref="EA57">IF(INDEX(Data!HF:HF,$B57)=0,#N/A,INDEX(Data!HF:HF,$B57)-Data!HF$2+INDEX($A57:DZ57,,MAX(ISNUMBER($D57:DZ57)*COLUMN($D57:DZ57))))</f>
        <v>#N/A</v>
      </c>
      <c r="EB57" s="2" t="e">
        <f t="array" ref="EB57">IF(INDEX(Data!HG:HG,$B57)=0,#N/A,INDEX(Data!HG:HG,$B57)-Data!HG$2+INDEX($A57:EA57,,MAX(ISNUMBER($D57:EA57)*COLUMN($D57:EA57))))</f>
        <v>#N/A</v>
      </c>
      <c r="EC57" s="2" t="e">
        <f t="array" ref="EC57">IF(INDEX(Data!HH:HH,$B57)=0,#N/A,INDEX(Data!HH:HH,$B57)-Data!HH$2+INDEX($A57:EB57,,MAX(ISNUMBER($D57:EB57)*COLUMN($D57:EB57))))</f>
        <v>#N/A</v>
      </c>
      <c r="ED57" s="2" t="e">
        <f t="array" ref="ED57">IF(INDEX(Data!HI:HI,$B57)=0,#N/A,INDEX(Data!HI:HI,$B57)-Data!HI$2+INDEX($A57:EC57,,MAX(ISNUMBER($D57:EC57)*COLUMN($D57:EC57))))</f>
        <v>#N/A</v>
      </c>
      <c r="EE57" s="2" t="e">
        <f t="array" ref="EE57">IF(INDEX(Data!HJ:HJ,$B57)=0,#N/A,INDEX(Data!HJ:HJ,$B57)-Data!HJ$2+INDEX($A57:ED57,,MAX(ISNUMBER($D57:ED57)*COLUMN($D57:ED57))))</f>
        <v>#N/A</v>
      </c>
      <c r="EF57" s="2" t="e">
        <f t="array" ref="EF57">IF(INDEX(Data!HK:HK,$B57)=0,#N/A,INDEX(Data!HK:HK,$B57)-Data!HK$2+INDEX($A57:EE57,,MAX(ISNUMBER($D57:EE57)*COLUMN($D57:EE57))))</f>
        <v>#N/A</v>
      </c>
      <c r="EG57" s="2" t="e">
        <f t="array" ref="EG57">IF(INDEX(Data!HL:HL,$B57)=0,#N/A,INDEX(Data!HL:HL,$B57)-Data!HL$2+INDEX($A57:EF57,,MAX(ISNUMBER($D57:EF57)*COLUMN($D57:EF57))))</f>
        <v>#N/A</v>
      </c>
      <c r="EH57" s="2" t="e">
        <f t="array" ref="EH57">IF(INDEX(Data!HM:HM,$B57)=0,#N/A,INDEX(Data!HM:HM,$B57)-Data!HM$2+INDEX($A57:EG57,,MAX(ISNUMBER($D57:EG57)*COLUMN($D57:EG57))))</f>
        <v>#N/A</v>
      </c>
      <c r="EI57" s="2" t="e">
        <f t="array" ref="EI57">IF(INDEX(Data!HN:HN,$B57)=0,#N/A,INDEX(Data!HN:HN,$B57)-Data!HN$2+INDEX($A57:EH57,,MAX(ISNUMBER($D57:EH57)*COLUMN($D57:EH57))))</f>
        <v>#N/A</v>
      </c>
    </row>
    <row r="58" spans="1:139" x14ac:dyDescent="0.25">
      <c r="A58" s="2">
        <f>Data!CG133</f>
        <v>0</v>
      </c>
      <c r="B58" s="2" t="e">
        <f>MATCH(A58,Data!CG:CG,0)</f>
        <v>#N/A</v>
      </c>
      <c r="C58" s="2" t="e">
        <f ca="1">COUNTIF(OFFSET(Data!$CJ$1:$EZ$78,B58-1,0,1),"&gt;0")</f>
        <v>#N/A</v>
      </c>
      <c r="D58" s="2">
        <v>0</v>
      </c>
      <c r="E58" s="2" t="e">
        <f t="array" ref="E58">IF(INDEX(Data!CJ:CJ,$B58)=0,#N/A,INDEX(Data!CJ:CJ,$B58)-Data!CJ$2+INDEX($A58:D58,,MAX(ISNUMBER($D58:D58)*COLUMN($D58:D58))))</f>
        <v>#N/A</v>
      </c>
      <c r="F58" s="2" t="e">
        <f t="array" ref="F58">IF(INDEX(Data!CK:CK,$B58)=0,#N/A,INDEX(Data!CK:CK,$B58)-Data!CK$2+INDEX($A58:E58,,MAX(ISNUMBER($D58:E58)*COLUMN($D58:E58))))</f>
        <v>#N/A</v>
      </c>
      <c r="G58" s="2" t="e">
        <f t="array" ref="G58">IF(INDEX(Data!CL:CL,$B58)=0,#N/A,INDEX(Data!CL:CL,$B58)-Data!CL$2+INDEX($A58:F58,,MAX(ISNUMBER($D58:F58)*COLUMN($D58:F58))))</f>
        <v>#N/A</v>
      </c>
      <c r="H58" s="2" t="e">
        <f t="array" ref="H58">IF(INDEX(Data!CM:CM,$B58)=0,#N/A,INDEX(Data!CM:CM,$B58)-Data!CM$2+INDEX($A58:G58,,MAX(ISNUMBER($D58:G58)*COLUMN($D58:G58))))</f>
        <v>#N/A</v>
      </c>
      <c r="I58" s="2" t="e">
        <f t="array" ref="I58">IF(INDEX(Data!CN:CN,$B58)=0,#N/A,INDEX(Data!CN:CN,$B58)-Data!CN$2+INDEX($A58:H58,,MAX(ISNUMBER($D58:H58)*COLUMN($D58:H58))))</f>
        <v>#N/A</v>
      </c>
      <c r="J58" s="2" t="e">
        <f t="array" ref="J58">IF(INDEX(Data!CO:CO,$B58)=0,#N/A,INDEX(Data!CO:CO,$B58)-Data!CO$2+INDEX($A58:I58,,MAX(ISNUMBER($D58:I58)*COLUMN($D58:I58))))</f>
        <v>#N/A</v>
      </c>
      <c r="K58" s="2" t="e">
        <f t="array" ref="K58">IF(INDEX(Data!CP:CP,$B58)=0,#N/A,INDEX(Data!CP:CP,$B58)-Data!CP$2+INDEX($A58:J58,,MAX(ISNUMBER($D58:J58)*COLUMN($D58:J58))))</f>
        <v>#N/A</v>
      </c>
      <c r="L58" s="2" t="e">
        <f t="array" ref="L58">IF(INDEX(Data!CQ:CQ,$B58)=0,#N/A,INDEX(Data!CQ:CQ,$B58)-Data!CQ$2+INDEX($A58:K58,,MAX(ISNUMBER($D58:K58)*COLUMN($D58:K58))))</f>
        <v>#N/A</v>
      </c>
      <c r="M58" s="2" t="e">
        <f t="array" ref="M58">IF(INDEX(Data!CR:CR,$B58)=0,#N/A,INDEX(Data!CR:CR,$B58)-Data!CR$2+INDEX($A58:L58,,MAX(ISNUMBER($D58:L58)*COLUMN($D58:L58))))</f>
        <v>#N/A</v>
      </c>
      <c r="N58" s="2" t="e">
        <f t="array" ref="N58">IF(INDEX(Data!CS:CS,$B58)=0,#N/A,INDEX(Data!CS:CS,$B58)-Data!CS$2+INDEX($A58:M58,,MAX(ISNUMBER($D58:M58)*COLUMN($D58:M58))))</f>
        <v>#N/A</v>
      </c>
      <c r="O58" s="2" t="e">
        <f t="array" ref="O58">IF(INDEX(Data!CT:CT,$B58)=0,#N/A,INDEX(Data!CT:CT,$B58)-Data!CT$2+INDEX($A58:N58,,MAX(ISNUMBER($D58:N58)*COLUMN($D58:N58))))</f>
        <v>#N/A</v>
      </c>
      <c r="P58" s="2" t="e">
        <f t="array" ref="P58">IF(INDEX(Data!CU:CU,$B58)=0,#N/A,INDEX(Data!CU:CU,$B58)-Data!CU$2+INDEX($A58:O58,,MAX(ISNUMBER($D58:O58)*COLUMN($D58:O58))))</f>
        <v>#N/A</v>
      </c>
      <c r="Q58" s="2" t="e">
        <f t="array" ref="Q58">IF(INDEX(Data!CV:CV,$B58)=0,#N/A,INDEX(Data!CV:CV,$B58)-Data!CV$2+INDEX($A58:P58,,MAX(ISNUMBER($D58:P58)*COLUMN($D58:P58))))</f>
        <v>#N/A</v>
      </c>
      <c r="R58" s="2" t="e">
        <f t="array" ref="R58">IF(INDEX(Data!CW:CW,$B58)=0,#N/A,INDEX(Data!CW:CW,$B58)-Data!CW$2+INDEX($A58:Q58,,MAX(ISNUMBER($D58:Q58)*COLUMN($D58:Q58))))</f>
        <v>#N/A</v>
      </c>
      <c r="S58" s="2" t="e">
        <f t="array" ref="S58">IF(INDEX(Data!CX:CX,$B58)=0,#N/A,INDEX(Data!CX:CX,$B58)-Data!CX$2+INDEX($A58:R58,,MAX(ISNUMBER($D58:R58)*COLUMN($D58:R58))))</f>
        <v>#N/A</v>
      </c>
      <c r="T58" s="2" t="e">
        <f t="array" ref="T58">IF(INDEX(Data!CY:CY,$B58)=0,#N/A,INDEX(Data!CY:CY,$B58)-Data!CY$2+INDEX($A58:S58,,MAX(ISNUMBER($D58:S58)*COLUMN($D58:S58))))</f>
        <v>#N/A</v>
      </c>
      <c r="U58" s="2" t="e">
        <f t="array" ref="U58">IF(INDEX(Data!CZ:CZ,$B58)=0,#N/A,INDEX(Data!CZ:CZ,$B58)-Data!CZ$2+INDEX($A58:T58,,MAX(ISNUMBER($D58:T58)*COLUMN($D58:T58))))</f>
        <v>#N/A</v>
      </c>
      <c r="V58" s="2" t="e">
        <f t="array" ref="V58">IF(INDEX(Data!DA:DA,$B58)=0,#N/A,INDEX(Data!DA:DA,$B58)-Data!DA$2+INDEX($A58:U58,,MAX(ISNUMBER($D58:U58)*COLUMN($D58:U58))))</f>
        <v>#N/A</v>
      </c>
      <c r="W58" s="2" t="e">
        <f t="array" ref="W58">IF(INDEX(Data!DB:DB,$B58)=0,#N/A,INDEX(Data!DB:DB,$B58)-Data!DB$2+INDEX($A58:V58,,MAX(ISNUMBER($D58:V58)*COLUMN($D58:V58))))</f>
        <v>#N/A</v>
      </c>
      <c r="X58" s="2" t="e">
        <f t="array" ref="X58">IF(INDEX(Data!DC:DC,$B58)=0,#N/A,INDEX(Data!DC:DC,$B58)-Data!DC$2+INDEX($A58:W58,,MAX(ISNUMBER($D58:W58)*COLUMN($D58:W58))))</f>
        <v>#N/A</v>
      </c>
      <c r="Y58" s="2" t="e">
        <f t="array" ref="Y58">IF(INDEX(Data!DD:DD,$B58)=0,#N/A,INDEX(Data!DD:DD,$B58)-Data!DD$2+INDEX($A58:X58,,MAX(ISNUMBER($D58:X58)*COLUMN($D58:X58))))</f>
        <v>#N/A</v>
      </c>
      <c r="Z58" s="2" t="e">
        <f t="array" ref="Z58">IF(INDEX(Data!DE:DE,$B58)=0,#N/A,INDEX(Data!DE:DE,$B58)-Data!DE$2+INDEX($A58:Y58,,MAX(ISNUMBER($D58:Y58)*COLUMN($D58:Y58))))</f>
        <v>#N/A</v>
      </c>
      <c r="AA58" s="2" t="e">
        <f t="array" ref="AA58">IF(INDEX(Data!DF:DF,$B58)=0,#N/A,INDEX(Data!DF:DF,$B58)-Data!DF$2+INDEX($A58:Z58,,MAX(ISNUMBER($D58:Z58)*COLUMN($D58:Z58))))</f>
        <v>#N/A</v>
      </c>
      <c r="AB58" s="2" t="e">
        <f t="array" ref="AB58">IF(INDEX(Data!DG:DG,$B58)=0,#N/A,INDEX(Data!DG:DG,$B58)-Data!DG$2+INDEX($A58:AA58,,MAX(ISNUMBER($D58:AA58)*COLUMN($D58:AA58))))</f>
        <v>#N/A</v>
      </c>
      <c r="AC58" s="2" t="e">
        <f t="array" ref="AC58">IF(INDEX(Data!DH:DH,$B58)=0,#N/A,INDEX(Data!DH:DH,$B58)-Data!DH$2+INDEX($A58:AB58,,MAX(ISNUMBER($D58:AB58)*COLUMN($D58:AB58))))</f>
        <v>#N/A</v>
      </c>
      <c r="AD58" s="2" t="e">
        <f t="array" ref="AD58">IF(INDEX(Data!DI:DI,$B58)=0,#N/A,INDEX(Data!DI:DI,$B58)-Data!DI$2+INDEX($A58:AC58,,MAX(ISNUMBER($D58:AC58)*COLUMN($D58:AC58))))</f>
        <v>#N/A</v>
      </c>
      <c r="AE58" s="2" t="e">
        <f t="array" ref="AE58">IF(INDEX(Data!DJ:DJ,$B58)=0,#N/A,INDEX(Data!DJ:DJ,$B58)-Data!DJ$2+INDEX($A58:AD58,,MAX(ISNUMBER($D58:AD58)*COLUMN($D58:AD58))))</f>
        <v>#N/A</v>
      </c>
      <c r="AF58" s="2" t="e">
        <f t="array" ref="AF58">IF(INDEX(Data!DK:DK,$B58)=0,#N/A,INDEX(Data!DK:DK,$B58)-Data!DK$2+INDEX($A58:AE58,,MAX(ISNUMBER($D58:AE58)*COLUMN($D58:AE58))))</f>
        <v>#N/A</v>
      </c>
      <c r="AG58" s="2" t="e">
        <f t="array" ref="AG58">IF(INDEX(Data!DL:DL,$B58)=0,#N/A,INDEX(Data!DL:DL,$B58)-Data!DL$2+INDEX($A58:AF58,,MAX(ISNUMBER($D58:AF58)*COLUMN($D58:AF58))))</f>
        <v>#N/A</v>
      </c>
      <c r="AH58" s="2" t="e">
        <f t="array" ref="AH58">IF(INDEX(Data!DM:DM,$B58)=0,#N/A,INDEX(Data!DM:DM,$B58)-Data!DM$2+INDEX($A58:AG58,,MAX(ISNUMBER($D58:AG58)*COLUMN($D58:AG58))))</f>
        <v>#N/A</v>
      </c>
      <c r="AI58" s="2" t="e">
        <f t="array" ref="AI58">IF(INDEX(Data!DN:DN,$B58)=0,#N/A,INDEX(Data!DN:DN,$B58)-Data!DN$2+INDEX($A58:AH58,,MAX(ISNUMBER($D58:AH58)*COLUMN($D58:AH58))))</f>
        <v>#N/A</v>
      </c>
      <c r="AJ58" s="2" t="e">
        <f t="array" ref="AJ58">IF(INDEX(Data!DO:DO,$B58)=0,#N/A,INDEX(Data!DO:DO,$B58)-Data!DO$2+INDEX($A58:AI58,,MAX(ISNUMBER($D58:AI58)*COLUMN($D58:AI58))))</f>
        <v>#N/A</v>
      </c>
      <c r="AK58" s="2" t="e">
        <f t="array" ref="AK58">IF(INDEX(Data!DP:DP,$B58)=0,#N/A,INDEX(Data!DP:DP,$B58)-Data!DP$2+INDEX($A58:AJ58,,MAX(ISNUMBER($D58:AJ58)*COLUMN($D58:AJ58))))</f>
        <v>#N/A</v>
      </c>
      <c r="AL58" s="2" t="e">
        <f t="array" ref="AL58">IF(INDEX(Data!DQ:DQ,$B58)=0,#N/A,INDEX(Data!DQ:DQ,$B58)-Data!DQ$2+INDEX($A58:AK58,,MAX(ISNUMBER($D58:AK58)*COLUMN($D58:AK58))))</f>
        <v>#N/A</v>
      </c>
      <c r="AM58" s="2" t="e">
        <f t="array" ref="AM58">IF(INDEX(Data!DR:DR,$B58)=0,#N/A,INDEX(Data!DR:DR,$B58)-Data!DR$2+INDEX($A58:AL58,,MAX(ISNUMBER($D58:AL58)*COLUMN($D58:AL58))))</f>
        <v>#N/A</v>
      </c>
      <c r="AN58" s="2" t="e">
        <f t="array" ref="AN58">IF(INDEX(Data!DS:DS,$B58)=0,#N/A,INDEX(Data!DS:DS,$B58)-Data!DS$2+INDEX($A58:AM58,,MAX(ISNUMBER($D58:AM58)*COLUMN($D58:AM58))))</f>
        <v>#N/A</v>
      </c>
      <c r="AO58" s="2" t="e">
        <f t="array" ref="AO58">IF(INDEX(Data!DT:DT,$B58)=0,#N/A,INDEX(Data!DT:DT,$B58)-Data!DT$2+INDEX($A58:AN58,,MAX(ISNUMBER($D58:AN58)*COLUMN($D58:AN58))))</f>
        <v>#N/A</v>
      </c>
      <c r="AP58" s="2" t="e">
        <f t="array" ref="AP58">IF(INDEX(Data!DU:DU,$B58)=0,#N/A,INDEX(Data!DU:DU,$B58)-Data!DU$2+INDEX($A58:AO58,,MAX(ISNUMBER($D58:AO58)*COLUMN($D58:AO58))))</f>
        <v>#N/A</v>
      </c>
      <c r="AQ58" s="2" t="e">
        <f t="array" ref="AQ58">IF(INDEX(Data!DV:DV,$B58)=0,#N/A,INDEX(Data!DV:DV,$B58)-Data!DV$2+INDEX($A58:AP58,,MAX(ISNUMBER($D58:AP58)*COLUMN($D58:AP58))))</f>
        <v>#N/A</v>
      </c>
      <c r="AR58" s="2" t="e">
        <f t="array" ref="AR58">IF(INDEX(Data!DW:DW,$B58)=0,#N/A,INDEX(Data!DW:DW,$B58)-Data!DW$2+INDEX($A58:AQ58,,MAX(ISNUMBER($D58:AQ58)*COLUMN($D58:AQ58))))</f>
        <v>#N/A</v>
      </c>
      <c r="AS58" s="2" t="e">
        <f t="array" ref="AS58">IF(INDEX(Data!DX:DX,$B58)=0,#N/A,INDEX(Data!DX:DX,$B58)-Data!DX$2+INDEX($A58:AR58,,MAX(ISNUMBER($D58:AR58)*COLUMN($D58:AR58))))</f>
        <v>#N/A</v>
      </c>
      <c r="AT58" s="2" t="e">
        <f t="array" ref="AT58">IF(INDEX(Data!DY:DY,$B58)=0,#N/A,INDEX(Data!DY:DY,$B58)-Data!DY$2+INDEX($A58:AS58,,MAX(ISNUMBER($D58:AS58)*COLUMN($D58:AS58))))</f>
        <v>#N/A</v>
      </c>
      <c r="AU58" s="2" t="e">
        <f t="array" ref="AU58">IF(INDEX(Data!DZ:DZ,$B58)=0,#N/A,INDEX(Data!DZ:DZ,$B58)-Data!DZ$2+INDEX($A58:AT58,,MAX(ISNUMBER($D58:AT58)*COLUMN($D58:AT58))))</f>
        <v>#N/A</v>
      </c>
      <c r="AV58" s="2" t="e">
        <f t="array" ref="AV58">IF(INDEX(Data!EA:EA,$B58)=0,#N/A,INDEX(Data!EA:EA,$B58)-Data!EA$2+INDEX($A58:AU58,,MAX(ISNUMBER($D58:AU58)*COLUMN($D58:AU58))))</f>
        <v>#N/A</v>
      </c>
      <c r="AW58" s="2" t="e">
        <f t="array" ref="AW58">IF(INDEX(Data!EB:EB,$B58)=0,#N/A,INDEX(Data!EB:EB,$B58)-Data!EB$2+INDEX($A58:AV58,,MAX(ISNUMBER($D58:AV58)*COLUMN($D58:AV58))))</f>
        <v>#N/A</v>
      </c>
      <c r="AX58" s="2" t="e">
        <f t="array" ref="AX58">IF(INDEX(Data!EC:EC,$B58)=0,#N/A,INDEX(Data!EC:EC,$B58)-Data!EC$2+INDEX($A58:AW58,,MAX(ISNUMBER($D58:AW58)*COLUMN($D58:AW58))))</f>
        <v>#N/A</v>
      </c>
      <c r="AY58" s="2" t="e">
        <f t="array" ref="AY58">IF(INDEX(Data!ED:ED,$B58)=0,#N/A,INDEX(Data!ED:ED,$B58)-Data!ED$2+INDEX($A58:AX58,,MAX(ISNUMBER($D58:AX58)*COLUMN($D58:AX58))))</f>
        <v>#N/A</v>
      </c>
      <c r="AZ58" s="2" t="e">
        <f t="array" ref="AZ58">IF(INDEX(Data!EE:EE,$B58)=0,#N/A,INDEX(Data!EE:EE,$B58)-Data!EE$2+INDEX($A58:AY58,,MAX(ISNUMBER($D58:AY58)*COLUMN($D58:AY58))))</f>
        <v>#N/A</v>
      </c>
      <c r="BA58" s="2" t="e">
        <f t="array" ref="BA58">IF(INDEX(Data!EF:EF,$B58)=0,#N/A,INDEX(Data!EF:EF,$B58)-Data!EF$2+INDEX($A58:AZ58,,MAX(ISNUMBER($D58:AZ58)*COLUMN($D58:AZ58))))</f>
        <v>#N/A</v>
      </c>
      <c r="BB58" s="2" t="e">
        <f t="array" ref="BB58">IF(INDEX(Data!EG:EG,$B58)=0,#N/A,INDEX(Data!EG:EG,$B58)-Data!EG$2+INDEX($A58:BA58,,MAX(ISNUMBER($D58:BA58)*COLUMN($D58:BA58))))</f>
        <v>#N/A</v>
      </c>
      <c r="BC58" s="2" t="e">
        <f t="array" ref="BC58">IF(INDEX(Data!EH:EH,$B58)=0,#N/A,INDEX(Data!EH:EH,$B58)-Data!EH$2+INDEX($A58:BB58,,MAX(ISNUMBER($D58:BB58)*COLUMN($D58:BB58))))</f>
        <v>#N/A</v>
      </c>
      <c r="BD58" s="2" t="e">
        <f t="array" ref="BD58">IF(INDEX(Data!EI:EI,$B58)=0,#N/A,INDEX(Data!EI:EI,$B58)-Data!EI$2+INDEX($A58:BC58,,MAX(ISNUMBER($D58:BC58)*COLUMN($D58:BC58))))</f>
        <v>#N/A</v>
      </c>
      <c r="BE58" s="2" t="e">
        <f t="array" ref="BE58">IF(INDEX(Data!EJ:EJ,$B58)=0,#N/A,INDEX(Data!EJ:EJ,$B58)-Data!EJ$2+INDEX($A58:BD58,,MAX(ISNUMBER($D58:BD58)*COLUMN($D58:BD58))))</f>
        <v>#N/A</v>
      </c>
      <c r="BF58" s="2" t="e">
        <f t="array" ref="BF58">IF(INDEX(Data!EK:EK,$B58)=0,#N/A,INDEX(Data!EK:EK,$B58)-Data!EK$2+INDEX($A58:BE58,,MAX(ISNUMBER($D58:BE58)*COLUMN($D58:BE58))))</f>
        <v>#N/A</v>
      </c>
      <c r="BG58" s="2" t="e">
        <f t="array" ref="BG58">IF(INDEX(Data!EL:EL,$B58)=0,#N/A,INDEX(Data!EL:EL,$B58)-Data!EL$2+INDEX($A58:BF58,,MAX(ISNUMBER($D58:BF58)*COLUMN($D58:BF58))))</f>
        <v>#N/A</v>
      </c>
      <c r="BH58" s="2" t="e">
        <f t="array" ref="BH58">IF(INDEX(Data!EM:EM,$B58)=0,#N/A,INDEX(Data!EM:EM,$B58)-Data!EM$2+INDEX($A58:BG58,,MAX(ISNUMBER($D58:BG58)*COLUMN($D58:BG58))))</f>
        <v>#N/A</v>
      </c>
      <c r="BI58" s="2" t="e">
        <f t="array" ref="BI58">IF(INDEX(Data!EN:EN,$B58)=0,#N/A,INDEX(Data!EN:EN,$B58)-Data!EN$2+INDEX($A58:BH58,,MAX(ISNUMBER($D58:BH58)*COLUMN($D58:BH58))))</f>
        <v>#N/A</v>
      </c>
      <c r="BJ58" s="2" t="e">
        <f t="array" ref="BJ58">IF(INDEX(Data!EO:EO,$B58)=0,#N/A,INDEX(Data!EO:EO,$B58)-Data!EO$2+INDEX($A58:BI58,,MAX(ISNUMBER($D58:BI58)*COLUMN($D58:BI58))))</f>
        <v>#N/A</v>
      </c>
      <c r="BK58" s="2" t="e">
        <f t="array" ref="BK58">IF(INDEX(Data!EP:EP,$B58)=0,#N/A,INDEX(Data!EP:EP,$B58)-Data!EP$2+INDEX($A58:BJ58,,MAX(ISNUMBER($D58:BJ58)*COLUMN($D58:BJ58))))</f>
        <v>#N/A</v>
      </c>
      <c r="BL58" s="2" t="e">
        <f t="array" ref="BL58">IF(INDEX(Data!EQ:EQ,$B58)=0,#N/A,INDEX(Data!EQ:EQ,$B58)-Data!EQ$2+INDEX($A58:BK58,,MAX(ISNUMBER($D58:BK58)*COLUMN($D58:BK58))))</f>
        <v>#N/A</v>
      </c>
      <c r="BM58" s="2" t="e">
        <f t="array" ref="BM58">IF(INDEX(Data!ER:ER,$B58)=0,#N/A,INDEX(Data!ER:ER,$B58)-Data!ER$2+INDEX($A58:BL58,,MAX(ISNUMBER($D58:BL58)*COLUMN($D58:BL58))))</f>
        <v>#N/A</v>
      </c>
      <c r="BN58" s="2" t="e">
        <f t="array" ref="BN58">IF(INDEX(Data!ES:ES,$B58)=0,#N/A,INDEX(Data!ES:ES,$B58)-Data!ES$2+INDEX($A58:BM58,,MAX(ISNUMBER($D58:BM58)*COLUMN($D58:BM58))))</f>
        <v>#N/A</v>
      </c>
      <c r="BO58" s="2" t="e">
        <f t="array" ref="BO58">IF(INDEX(Data!ET:ET,$B58)=0,#N/A,INDEX(Data!ET:ET,$B58)-Data!ET$2+INDEX($A58:BN58,,MAX(ISNUMBER($D58:BN58)*COLUMN($D58:BN58))))</f>
        <v>#N/A</v>
      </c>
      <c r="BP58" s="2" t="e">
        <f t="array" ref="BP58">IF(INDEX(Data!EU:EU,$B58)=0,#N/A,INDEX(Data!EU:EU,$B58)-Data!EU$2+INDEX($A58:BO58,,MAX(ISNUMBER($D58:BO58)*COLUMN($D58:BO58))))</f>
        <v>#N/A</v>
      </c>
      <c r="BQ58" s="2" t="e">
        <f t="array" ref="BQ58">IF(INDEX(Data!EV:EV,$B58)=0,#N/A,INDEX(Data!EV:EV,$B58)-Data!EV$2+INDEX($A58:BP58,,MAX(ISNUMBER($D58:BP58)*COLUMN($D58:BP58))))</f>
        <v>#N/A</v>
      </c>
      <c r="BR58" s="2" t="e">
        <f t="array" ref="BR58">IF(INDEX(Data!EW:EW,$B58)=0,#N/A,INDEX(Data!EW:EW,$B58)-Data!EW$2+INDEX($A58:BQ58,,MAX(ISNUMBER($D58:BQ58)*COLUMN($D58:BQ58))))</f>
        <v>#N/A</v>
      </c>
      <c r="BS58" s="2" t="e">
        <f t="array" ref="BS58">IF(INDEX(Data!EX:EX,$B58)=0,#N/A,INDEX(Data!EX:EX,$B58)-Data!EX$2+INDEX($A58:BR58,,MAX(ISNUMBER($D58:BR58)*COLUMN($D58:BR58))))</f>
        <v>#N/A</v>
      </c>
      <c r="BT58" s="2" t="e">
        <f t="array" ref="BT58">IF(INDEX(Data!EY:EY,$B58)=0,#N/A,INDEX(Data!EY:EY,$B58)-Data!EY$2+INDEX($A58:BS58,,MAX(ISNUMBER($D58:BS58)*COLUMN($D58:BS58))))</f>
        <v>#N/A</v>
      </c>
      <c r="BU58" s="2" t="e">
        <f t="array" ref="BU58">IF(INDEX(Data!EZ:EZ,$B58)=0,#N/A,INDEX(Data!EZ:EZ,$B58)-Data!EZ$2+INDEX($A58:BT58,,MAX(ISNUMBER($D58:BT58)*COLUMN($D58:BT58))))</f>
        <v>#N/A</v>
      </c>
      <c r="BV58" s="2" t="e">
        <f t="array" ref="BV58">IF(INDEX(Data!FA:FA,$B58)=0,#N/A,INDEX(Data!FA:FA,$B58)-Data!FA$2+INDEX($A58:BU58,,MAX(ISNUMBER($D58:BU58)*COLUMN($D58:BU58))))</f>
        <v>#N/A</v>
      </c>
      <c r="BW58" s="2" t="e">
        <f t="array" ref="BW58">IF(INDEX(Data!FB:FB,$B58)=0,#N/A,INDEX(Data!FB:FB,$B58)-Data!FB$2+INDEX($A58:BV58,,MAX(ISNUMBER($D58:BV58)*COLUMN($D58:BV58))))</f>
        <v>#N/A</v>
      </c>
      <c r="BX58" s="2" t="e">
        <f t="array" ref="BX58">IF(INDEX(Data!FC:FC,$B58)=0,#N/A,INDEX(Data!FC:FC,$B58)-Data!FC$2+INDEX($A58:BW58,,MAX(ISNUMBER($D58:BW58)*COLUMN($D58:BW58))))</f>
        <v>#N/A</v>
      </c>
      <c r="BY58" s="2" t="e">
        <f t="array" ref="BY58">IF(INDEX(Data!FD:FD,$B58)=0,#N/A,INDEX(Data!FD:FD,$B58)-Data!FD$2+INDEX($A58:BX58,,MAX(ISNUMBER($D58:BX58)*COLUMN($D58:BX58))))</f>
        <v>#N/A</v>
      </c>
      <c r="BZ58" s="2" t="e">
        <f t="array" ref="BZ58">IF(INDEX(Data!FE:FE,$B58)=0,#N/A,INDEX(Data!FE:FE,$B58)-Data!FE$2+INDEX($A58:BY58,,MAX(ISNUMBER($D58:BY58)*COLUMN($D58:BY58))))</f>
        <v>#N/A</v>
      </c>
      <c r="CA58" s="2" t="e">
        <f t="array" ref="CA58">IF(INDEX(Data!FF:FF,$B58)=0,#N/A,INDEX(Data!FF:FF,$B58)-Data!FF$2+INDEX($A58:BZ58,,MAX(ISNUMBER($D58:BZ58)*COLUMN($D58:BZ58))))</f>
        <v>#N/A</v>
      </c>
      <c r="CB58" s="2" t="e">
        <f t="array" ref="CB58">IF(INDEX(Data!FG:FG,$B58)=0,#N/A,INDEX(Data!FG:FG,$B58)-Data!FG$2+INDEX($A58:CA58,,MAX(ISNUMBER($D58:CA58)*COLUMN($D58:CA58))))</f>
        <v>#N/A</v>
      </c>
      <c r="CC58" s="2" t="e">
        <f t="array" ref="CC58">IF(INDEX(Data!FH:FH,$B58)=0,#N/A,INDEX(Data!FH:FH,$B58)-Data!FH$2+INDEX($A58:CB58,,MAX(ISNUMBER($D58:CB58)*COLUMN($D58:CB58))))</f>
        <v>#N/A</v>
      </c>
      <c r="CD58" s="2" t="e">
        <f t="array" ref="CD58">IF(INDEX(Data!FI:FI,$B58)=0,#N/A,INDEX(Data!FI:FI,$B58)-Data!FI$2+INDEX($A58:CC58,,MAX(ISNUMBER($D58:CC58)*COLUMN($D58:CC58))))</f>
        <v>#N/A</v>
      </c>
      <c r="CE58" s="2" t="e">
        <f t="array" ref="CE58">IF(INDEX(Data!FJ:FJ,$B58)=0,#N/A,INDEX(Data!FJ:FJ,$B58)-Data!FJ$2+INDEX($A58:CD58,,MAX(ISNUMBER($D58:CD58)*COLUMN($D58:CD58))))</f>
        <v>#N/A</v>
      </c>
      <c r="CF58" s="2" t="e">
        <f t="array" ref="CF58">IF(INDEX(Data!FK:FK,$B58)=0,#N/A,INDEX(Data!FK:FK,$B58)-Data!FK$2+INDEX($A58:CE58,,MAX(ISNUMBER($D58:CE58)*COLUMN($D58:CE58))))</f>
        <v>#N/A</v>
      </c>
      <c r="CG58" s="2" t="e">
        <f t="array" ref="CG58">IF(INDEX(Data!FL:FL,$B58)=0,#N/A,INDEX(Data!FL:FL,$B58)-Data!FL$2+INDEX($A58:CF58,,MAX(ISNUMBER($D58:CF58)*COLUMN($D58:CF58))))</f>
        <v>#N/A</v>
      </c>
      <c r="CH58" s="2" t="e">
        <f t="array" ref="CH58">IF(INDEX(Data!FM:FM,$B58)=0,#N/A,INDEX(Data!FM:FM,$B58)-Data!FM$2+INDEX($A58:CG58,,MAX(ISNUMBER($D58:CG58)*COLUMN($D58:CG58))))</f>
        <v>#N/A</v>
      </c>
      <c r="CI58" s="2" t="e">
        <f t="array" ref="CI58">IF(INDEX(Data!FN:FN,$B58)=0,#N/A,INDEX(Data!FN:FN,$B58)-Data!FN$2+INDEX($A58:CH58,,MAX(ISNUMBER($D58:CH58)*COLUMN($D58:CH58))))</f>
        <v>#N/A</v>
      </c>
      <c r="CJ58" s="2" t="e">
        <f t="array" ref="CJ58">IF(INDEX(Data!FO:FO,$B58)=0,#N/A,INDEX(Data!FO:FO,$B58)-Data!FO$2+INDEX($A58:CI58,,MAX(ISNUMBER($D58:CI58)*COLUMN($D58:CI58))))</f>
        <v>#N/A</v>
      </c>
      <c r="CK58" s="2" t="e">
        <f t="array" ref="CK58">IF(INDEX(Data!FP:FP,$B58)=0,#N/A,INDEX(Data!FP:FP,$B58)-Data!FP$2+INDEX($A58:CJ58,,MAX(ISNUMBER($D58:CJ58)*COLUMN($D58:CJ58))))</f>
        <v>#N/A</v>
      </c>
      <c r="CL58" s="2" t="e">
        <f t="array" ref="CL58">IF(INDEX(Data!FQ:FQ,$B58)=0,#N/A,INDEX(Data!FQ:FQ,$B58)-Data!FQ$2+INDEX($A58:CK58,,MAX(ISNUMBER($D58:CK58)*COLUMN($D58:CK58))))</f>
        <v>#N/A</v>
      </c>
      <c r="CM58" s="2" t="e">
        <f t="array" ref="CM58">IF(INDEX(Data!FR:FR,$B58)=0,#N/A,INDEX(Data!FR:FR,$B58)-Data!FR$2+INDEX($A58:CL58,,MAX(ISNUMBER($D58:CL58)*COLUMN($D58:CL58))))</f>
        <v>#N/A</v>
      </c>
      <c r="CN58" s="2" t="e">
        <f t="array" ref="CN58">IF(INDEX(Data!FS:FS,$B58)=0,#N/A,INDEX(Data!FS:FS,$B58)-Data!FS$2+INDEX($A58:CM58,,MAX(ISNUMBER($D58:CM58)*COLUMN($D58:CM58))))</f>
        <v>#N/A</v>
      </c>
      <c r="CO58" s="2" t="e">
        <f t="array" ref="CO58">IF(INDEX(Data!FT:FT,$B58)=0,#N/A,INDEX(Data!FT:FT,$B58)-Data!FT$2+INDEX($A58:CN58,,MAX(ISNUMBER($D58:CN58)*COLUMN($D58:CN58))))</f>
        <v>#N/A</v>
      </c>
      <c r="CP58" s="2" t="e">
        <f t="array" ref="CP58">IF(INDEX(Data!FU:FU,$B58)=0,#N/A,INDEX(Data!FU:FU,$B58)-Data!FU$2+INDEX($A58:CO58,,MAX(ISNUMBER($D58:CO58)*COLUMN($D58:CO58))))</f>
        <v>#N/A</v>
      </c>
      <c r="CQ58" s="2" t="e">
        <f t="array" ref="CQ58">IF(INDEX(Data!FV:FV,$B58)=0,#N/A,INDEX(Data!FV:FV,$B58)-Data!FV$2+INDEX($A58:CP58,,MAX(ISNUMBER($D58:CP58)*COLUMN($D58:CP58))))</f>
        <v>#N/A</v>
      </c>
      <c r="CR58" s="2" t="e">
        <f t="array" ref="CR58">IF(INDEX(Data!FW:FW,$B58)=0,#N/A,INDEX(Data!FW:FW,$B58)-Data!FW$2+INDEX($A58:CQ58,,MAX(ISNUMBER($D58:CQ58)*COLUMN($D58:CQ58))))</f>
        <v>#N/A</v>
      </c>
      <c r="CS58" s="2" t="e">
        <f t="array" ref="CS58">IF(INDEX(Data!FX:FX,$B58)=0,#N/A,INDEX(Data!FX:FX,$B58)-Data!FX$2+INDEX($A58:CR58,,MAX(ISNUMBER($D58:CR58)*COLUMN($D58:CR58))))</f>
        <v>#N/A</v>
      </c>
      <c r="CT58" s="2" t="e">
        <f t="array" ref="CT58">IF(INDEX(Data!FY:FY,$B58)=0,#N/A,INDEX(Data!FY:FY,$B58)-Data!FY$2+INDEX($A58:CS58,,MAX(ISNUMBER($D58:CS58)*COLUMN($D58:CS58))))</f>
        <v>#N/A</v>
      </c>
      <c r="CU58" s="2" t="e">
        <f t="array" ref="CU58">IF(INDEX(Data!FZ:FZ,$B58)=0,#N/A,INDEX(Data!FZ:FZ,$B58)-Data!FZ$2+INDEX($A58:CT58,,MAX(ISNUMBER($D58:CT58)*COLUMN($D58:CT58))))</f>
        <v>#N/A</v>
      </c>
      <c r="CV58" s="2" t="e">
        <f t="array" ref="CV58">IF(INDEX(Data!GA:GA,$B58)=0,#N/A,INDEX(Data!GA:GA,$B58)-Data!GA$2+INDEX($A58:CU58,,MAX(ISNUMBER($D58:CU58)*COLUMN($D58:CU58))))</f>
        <v>#N/A</v>
      </c>
      <c r="CW58" s="2" t="e">
        <f t="array" ref="CW58">IF(INDEX(Data!GB:GB,$B58)=0,#N/A,INDEX(Data!GB:GB,$B58)-Data!GB$2+INDEX($A58:CV58,,MAX(ISNUMBER($D58:CV58)*COLUMN($D58:CV58))))</f>
        <v>#N/A</v>
      </c>
      <c r="CX58" s="2" t="e">
        <f t="array" ref="CX58">IF(INDEX(Data!GC:GC,$B58)=0,#N/A,INDEX(Data!GC:GC,$B58)-Data!GC$2+INDEX($A58:CW58,,MAX(ISNUMBER($D58:CW58)*COLUMN($D58:CW58))))</f>
        <v>#N/A</v>
      </c>
      <c r="CY58" s="2" t="e">
        <f t="array" ref="CY58">IF(INDEX(Data!GD:GD,$B58)=0,#N/A,INDEX(Data!GD:GD,$B58)-Data!GD$2+INDEX($A58:CX58,,MAX(ISNUMBER($D58:CX58)*COLUMN($D58:CX58))))</f>
        <v>#N/A</v>
      </c>
      <c r="CZ58" s="2" t="e">
        <f t="array" ref="CZ58">IF(INDEX(Data!GE:GE,$B58)=0,#N/A,INDEX(Data!GE:GE,$B58)-Data!GE$2+INDEX($A58:CY58,,MAX(ISNUMBER($D58:CY58)*COLUMN($D58:CY58))))</f>
        <v>#N/A</v>
      </c>
      <c r="DA58" s="2" t="e">
        <f t="array" ref="DA58">IF(INDEX(Data!GF:GF,$B58)=0,#N/A,INDEX(Data!GF:GF,$B58)-Data!GF$2+INDEX($A58:CZ58,,MAX(ISNUMBER($D58:CZ58)*COLUMN($D58:CZ58))))</f>
        <v>#N/A</v>
      </c>
      <c r="DB58" s="2" t="e">
        <f t="array" ref="DB58">IF(INDEX(Data!GG:GG,$B58)=0,#N/A,INDEX(Data!GG:GG,$B58)-Data!GG$2+INDEX($A58:DA58,,MAX(ISNUMBER($D58:DA58)*COLUMN($D58:DA58))))</f>
        <v>#N/A</v>
      </c>
      <c r="DC58" s="2" t="e">
        <f t="array" ref="DC58">IF(INDEX(Data!GH:GH,$B58)=0,#N/A,INDEX(Data!GH:GH,$B58)-Data!GH$2+INDEX($A58:DB58,,MAX(ISNUMBER($D58:DB58)*COLUMN($D58:DB58))))</f>
        <v>#N/A</v>
      </c>
      <c r="DD58" s="2" t="e">
        <f t="array" ref="DD58">IF(INDEX(Data!GI:GI,$B58)=0,#N/A,INDEX(Data!GI:GI,$B58)-Data!GI$2+INDEX($A58:DC58,,MAX(ISNUMBER($D58:DC58)*COLUMN($D58:DC58))))</f>
        <v>#N/A</v>
      </c>
      <c r="DE58" s="2" t="e">
        <f t="array" ref="DE58">IF(INDEX(Data!GJ:GJ,$B58)=0,#N/A,INDEX(Data!GJ:GJ,$B58)-Data!GJ$2+INDEX($A58:DD58,,MAX(ISNUMBER($D58:DD58)*COLUMN($D58:DD58))))</f>
        <v>#N/A</v>
      </c>
      <c r="DF58" s="2" t="e">
        <f t="array" ref="DF58">IF(INDEX(Data!GK:GK,$B58)=0,#N/A,INDEX(Data!GK:GK,$B58)-Data!GK$2+INDEX($A58:DE58,,MAX(ISNUMBER($D58:DE58)*COLUMN($D58:DE58))))</f>
        <v>#N/A</v>
      </c>
      <c r="DG58" s="2" t="e">
        <f t="array" ref="DG58">IF(INDEX(Data!GL:GL,$B58)=0,#N/A,INDEX(Data!GL:GL,$B58)-Data!GL$2+INDEX($A58:DF58,,MAX(ISNUMBER($D58:DF58)*COLUMN($D58:DF58))))</f>
        <v>#N/A</v>
      </c>
      <c r="DH58" s="2" t="e">
        <f t="array" ref="DH58">IF(INDEX(Data!GM:GM,$B58)=0,#N/A,INDEX(Data!GM:GM,$B58)-Data!GM$2+INDEX($A58:DG58,,MAX(ISNUMBER($D58:DG58)*COLUMN($D58:DG58))))</f>
        <v>#N/A</v>
      </c>
      <c r="DI58" s="2" t="e">
        <f t="array" ref="DI58">IF(INDEX(Data!GN:GN,$B58)=0,#N/A,INDEX(Data!GN:GN,$B58)-Data!GN$2+INDEX($A58:DH58,,MAX(ISNUMBER($D58:DH58)*COLUMN($D58:DH58))))</f>
        <v>#N/A</v>
      </c>
      <c r="DJ58" s="2" t="e">
        <f t="array" ref="DJ58">IF(INDEX(Data!GO:GO,$B58)=0,#N/A,INDEX(Data!GO:GO,$B58)-Data!GO$2+INDEX($A58:DI58,,MAX(ISNUMBER($D58:DI58)*COLUMN($D58:DI58))))</f>
        <v>#N/A</v>
      </c>
      <c r="DK58" s="2" t="e">
        <f t="array" ref="DK58">IF(INDEX(Data!GP:GP,$B58)=0,#N/A,INDEX(Data!GP:GP,$B58)-Data!GP$2+INDEX($A58:DJ58,,MAX(ISNUMBER($D58:DJ58)*COLUMN($D58:DJ58))))</f>
        <v>#N/A</v>
      </c>
      <c r="DL58" s="2" t="e">
        <f t="array" ref="DL58">IF(INDEX(Data!GQ:GQ,$B58)=0,#N/A,INDEX(Data!GQ:GQ,$B58)-Data!GQ$2+INDEX($A58:DK58,,MAX(ISNUMBER($D58:DK58)*COLUMN($D58:DK58))))</f>
        <v>#N/A</v>
      </c>
      <c r="DM58" s="2" t="e">
        <f t="array" ref="DM58">IF(INDEX(Data!GR:GR,$B58)=0,#N/A,INDEX(Data!GR:GR,$B58)-Data!GR$2+INDEX($A58:DL58,,MAX(ISNUMBER($D58:DL58)*COLUMN($D58:DL58))))</f>
        <v>#N/A</v>
      </c>
      <c r="DN58" s="2" t="e">
        <f t="array" ref="DN58">IF(INDEX(Data!GS:GS,$B58)=0,#N/A,INDEX(Data!GS:GS,$B58)-Data!GS$2+INDEX($A58:DM58,,MAX(ISNUMBER($D58:DM58)*COLUMN($D58:DM58))))</f>
        <v>#N/A</v>
      </c>
      <c r="DO58" s="2" t="e">
        <f t="array" ref="DO58">IF(INDEX(Data!GT:GT,$B58)=0,#N/A,INDEX(Data!GT:GT,$B58)-Data!GT$2+INDEX($A58:DN58,,MAX(ISNUMBER($D58:DN58)*COLUMN($D58:DN58))))</f>
        <v>#N/A</v>
      </c>
      <c r="DP58" s="2" t="e">
        <f t="array" ref="DP58">IF(INDEX(Data!GU:GU,$B58)=0,#N/A,INDEX(Data!GU:GU,$B58)-Data!GU$2+INDEX($A58:DO58,,MAX(ISNUMBER($D58:DO58)*COLUMN($D58:DO58))))</f>
        <v>#N/A</v>
      </c>
      <c r="DQ58" s="2" t="e">
        <f t="array" ref="DQ58">IF(INDEX(Data!GV:GV,$B58)=0,#N/A,INDEX(Data!GV:GV,$B58)-Data!GV$2+INDEX($A58:DP58,,MAX(ISNUMBER($D58:DP58)*COLUMN($D58:DP58))))</f>
        <v>#N/A</v>
      </c>
      <c r="DR58" s="2" t="e">
        <f t="array" ref="DR58">IF(INDEX(Data!GW:GW,$B58)=0,#N/A,INDEX(Data!GW:GW,$B58)-Data!GW$2+INDEX($A58:DQ58,,MAX(ISNUMBER($D58:DQ58)*COLUMN($D58:DQ58))))</f>
        <v>#N/A</v>
      </c>
      <c r="DS58" s="2" t="e">
        <f t="array" ref="DS58">IF(INDEX(Data!GX:GX,$B58)=0,#N/A,INDEX(Data!GX:GX,$B58)-Data!GX$2+INDEX($A58:DR58,,MAX(ISNUMBER($D58:DR58)*COLUMN($D58:DR58))))</f>
        <v>#N/A</v>
      </c>
      <c r="DT58" s="2" t="e">
        <f t="array" ref="DT58">IF(INDEX(Data!GY:GY,$B58)=0,#N/A,INDEX(Data!GY:GY,$B58)-Data!GY$2+INDEX($A58:DS58,,MAX(ISNUMBER($D58:DS58)*COLUMN($D58:DS58))))</f>
        <v>#N/A</v>
      </c>
      <c r="DU58" s="2" t="e">
        <f t="array" ref="DU58">IF(INDEX(Data!GZ:GZ,$B58)=0,#N/A,INDEX(Data!GZ:GZ,$B58)-Data!GZ$2+INDEX($A58:DT58,,MAX(ISNUMBER($D58:DT58)*COLUMN($D58:DT58))))</f>
        <v>#N/A</v>
      </c>
      <c r="DV58" s="2" t="e">
        <f t="array" ref="DV58">IF(INDEX(Data!HA:HA,$B58)=0,#N/A,INDEX(Data!HA:HA,$B58)-Data!HA$2+INDEX($A58:DU58,,MAX(ISNUMBER($D58:DU58)*COLUMN($D58:DU58))))</f>
        <v>#N/A</v>
      </c>
      <c r="DW58" s="2" t="e">
        <f t="array" ref="DW58">IF(INDEX(Data!HB:HB,$B58)=0,#N/A,INDEX(Data!HB:HB,$B58)-Data!HB$2+INDEX($A58:DV58,,MAX(ISNUMBER($D58:DV58)*COLUMN($D58:DV58))))</f>
        <v>#N/A</v>
      </c>
      <c r="DX58" s="2" t="e">
        <f t="array" ref="DX58">IF(INDEX(Data!HC:HC,$B58)=0,#N/A,INDEX(Data!HC:HC,$B58)-Data!HC$2+INDEX($A58:DW58,,MAX(ISNUMBER($D58:DW58)*COLUMN($D58:DW58))))</f>
        <v>#N/A</v>
      </c>
      <c r="DY58" s="2" t="e">
        <f t="array" ref="DY58">IF(INDEX(Data!HD:HD,$B58)=0,#N/A,INDEX(Data!HD:HD,$B58)-Data!HD$2+INDEX($A58:DX58,,MAX(ISNUMBER($D58:DX58)*COLUMN($D58:DX58))))</f>
        <v>#N/A</v>
      </c>
      <c r="DZ58" s="2" t="e">
        <f t="array" ref="DZ58">IF(INDEX(Data!HE:HE,$B58)=0,#N/A,INDEX(Data!HE:HE,$B58)-Data!HE$2+INDEX($A58:DY58,,MAX(ISNUMBER($D58:DY58)*COLUMN($D58:DY58))))</f>
        <v>#N/A</v>
      </c>
      <c r="EA58" s="2" t="e">
        <f t="array" ref="EA58">IF(INDEX(Data!HF:HF,$B58)=0,#N/A,INDEX(Data!HF:HF,$B58)-Data!HF$2+INDEX($A58:DZ58,,MAX(ISNUMBER($D58:DZ58)*COLUMN($D58:DZ58))))</f>
        <v>#N/A</v>
      </c>
      <c r="EB58" s="2" t="e">
        <f t="array" ref="EB58">IF(INDEX(Data!HG:HG,$B58)=0,#N/A,INDEX(Data!HG:HG,$B58)-Data!HG$2+INDEX($A58:EA58,,MAX(ISNUMBER($D58:EA58)*COLUMN($D58:EA58))))</f>
        <v>#N/A</v>
      </c>
      <c r="EC58" s="2" t="e">
        <f t="array" ref="EC58">IF(INDEX(Data!HH:HH,$B58)=0,#N/A,INDEX(Data!HH:HH,$B58)-Data!HH$2+INDEX($A58:EB58,,MAX(ISNUMBER($D58:EB58)*COLUMN($D58:EB58))))</f>
        <v>#N/A</v>
      </c>
      <c r="ED58" s="2" t="e">
        <f t="array" ref="ED58">IF(INDEX(Data!HI:HI,$B58)=0,#N/A,INDEX(Data!HI:HI,$B58)-Data!HI$2+INDEX($A58:EC58,,MAX(ISNUMBER($D58:EC58)*COLUMN($D58:EC58))))</f>
        <v>#N/A</v>
      </c>
      <c r="EE58" s="2" t="e">
        <f t="array" ref="EE58">IF(INDEX(Data!HJ:HJ,$B58)=0,#N/A,INDEX(Data!HJ:HJ,$B58)-Data!HJ$2+INDEX($A58:ED58,,MAX(ISNUMBER($D58:ED58)*COLUMN($D58:ED58))))</f>
        <v>#N/A</v>
      </c>
      <c r="EF58" s="2" t="e">
        <f t="array" ref="EF58">IF(INDEX(Data!HK:HK,$B58)=0,#N/A,INDEX(Data!HK:HK,$B58)-Data!HK$2+INDEX($A58:EE58,,MAX(ISNUMBER($D58:EE58)*COLUMN($D58:EE58))))</f>
        <v>#N/A</v>
      </c>
      <c r="EG58" s="2" t="e">
        <f t="array" ref="EG58">IF(INDEX(Data!HL:HL,$B58)=0,#N/A,INDEX(Data!HL:HL,$B58)-Data!HL$2+INDEX($A58:EF58,,MAX(ISNUMBER($D58:EF58)*COLUMN($D58:EF58))))</f>
        <v>#N/A</v>
      </c>
      <c r="EH58" s="2" t="e">
        <f t="array" ref="EH58">IF(INDEX(Data!HM:HM,$B58)=0,#N/A,INDEX(Data!HM:HM,$B58)-Data!HM$2+INDEX($A58:EG58,,MAX(ISNUMBER($D58:EG58)*COLUMN($D58:EG58))))</f>
        <v>#N/A</v>
      </c>
      <c r="EI58" s="2" t="e">
        <f t="array" ref="EI58">IF(INDEX(Data!HN:HN,$B58)=0,#N/A,INDEX(Data!HN:HN,$B58)-Data!HN$2+INDEX($A58:EH58,,MAX(ISNUMBER($D58:EH58)*COLUMN($D58:EH58))))</f>
        <v>#N/A</v>
      </c>
    </row>
    <row r="59" spans="1:139" x14ac:dyDescent="0.25">
      <c r="A59" s="2">
        <f>Data!CG134</f>
        <v>0</v>
      </c>
      <c r="B59" s="2" t="e">
        <f>MATCH(A59,Data!CG:CG,0)</f>
        <v>#N/A</v>
      </c>
      <c r="C59" s="2" t="e">
        <f ca="1">COUNTIF(OFFSET(Data!$CJ$1:$EZ$78,B59-1,0,1),"&gt;0")</f>
        <v>#N/A</v>
      </c>
      <c r="D59" s="2">
        <v>0</v>
      </c>
      <c r="E59" s="2" t="e">
        <f t="array" ref="E59">IF(INDEX(Data!CJ:CJ,$B59)=0,#N/A,INDEX(Data!CJ:CJ,$B59)-Data!CJ$2+INDEX($A59:D59,,MAX(ISNUMBER($D59:D59)*COLUMN($D59:D59))))</f>
        <v>#N/A</v>
      </c>
      <c r="F59" s="2" t="e">
        <f t="array" ref="F59">IF(INDEX(Data!CK:CK,$B59)=0,#N/A,INDEX(Data!CK:CK,$B59)-Data!CK$2+INDEX($A59:E59,,MAX(ISNUMBER($D59:E59)*COLUMN($D59:E59))))</f>
        <v>#N/A</v>
      </c>
      <c r="G59" s="2" t="e">
        <f t="array" ref="G59">IF(INDEX(Data!CL:CL,$B59)=0,#N/A,INDEX(Data!CL:CL,$B59)-Data!CL$2+INDEX($A59:F59,,MAX(ISNUMBER($D59:F59)*COLUMN($D59:F59))))</f>
        <v>#N/A</v>
      </c>
      <c r="H59" s="2" t="e">
        <f t="array" ref="H59">IF(INDEX(Data!CM:CM,$B59)=0,#N/A,INDEX(Data!CM:CM,$B59)-Data!CM$2+INDEX($A59:G59,,MAX(ISNUMBER($D59:G59)*COLUMN($D59:G59))))</f>
        <v>#N/A</v>
      </c>
      <c r="I59" s="2" t="e">
        <f t="array" ref="I59">IF(INDEX(Data!CN:CN,$B59)=0,#N/A,INDEX(Data!CN:CN,$B59)-Data!CN$2+INDEX($A59:H59,,MAX(ISNUMBER($D59:H59)*COLUMN($D59:H59))))</f>
        <v>#N/A</v>
      </c>
      <c r="J59" s="2" t="e">
        <f t="array" ref="J59">IF(INDEX(Data!CO:CO,$B59)=0,#N/A,INDEX(Data!CO:CO,$B59)-Data!CO$2+INDEX($A59:I59,,MAX(ISNUMBER($D59:I59)*COLUMN($D59:I59))))</f>
        <v>#N/A</v>
      </c>
      <c r="K59" s="2" t="e">
        <f t="array" ref="K59">IF(INDEX(Data!CP:CP,$B59)=0,#N/A,INDEX(Data!CP:CP,$B59)-Data!CP$2+INDEX($A59:J59,,MAX(ISNUMBER($D59:J59)*COLUMN($D59:J59))))</f>
        <v>#N/A</v>
      </c>
      <c r="L59" s="2" t="e">
        <f t="array" ref="L59">IF(INDEX(Data!CQ:CQ,$B59)=0,#N/A,INDEX(Data!CQ:CQ,$B59)-Data!CQ$2+INDEX($A59:K59,,MAX(ISNUMBER($D59:K59)*COLUMN($D59:K59))))</f>
        <v>#N/A</v>
      </c>
      <c r="M59" s="2" t="e">
        <f t="array" ref="M59">IF(INDEX(Data!CR:CR,$B59)=0,#N/A,INDEX(Data!CR:CR,$B59)-Data!CR$2+INDEX($A59:L59,,MAX(ISNUMBER($D59:L59)*COLUMN($D59:L59))))</f>
        <v>#N/A</v>
      </c>
      <c r="N59" s="2" t="e">
        <f t="array" ref="N59">IF(INDEX(Data!CS:CS,$B59)=0,#N/A,INDEX(Data!CS:CS,$B59)-Data!CS$2+INDEX($A59:M59,,MAX(ISNUMBER($D59:M59)*COLUMN($D59:M59))))</f>
        <v>#N/A</v>
      </c>
      <c r="O59" s="2" t="e">
        <f t="array" ref="O59">IF(INDEX(Data!CT:CT,$B59)=0,#N/A,INDEX(Data!CT:CT,$B59)-Data!CT$2+INDEX($A59:N59,,MAX(ISNUMBER($D59:N59)*COLUMN($D59:N59))))</f>
        <v>#N/A</v>
      </c>
      <c r="P59" s="2" t="e">
        <f t="array" ref="P59">IF(INDEX(Data!CU:CU,$B59)=0,#N/A,INDEX(Data!CU:CU,$B59)-Data!CU$2+INDEX($A59:O59,,MAX(ISNUMBER($D59:O59)*COLUMN($D59:O59))))</f>
        <v>#N/A</v>
      </c>
      <c r="Q59" s="2" t="e">
        <f t="array" ref="Q59">IF(INDEX(Data!CV:CV,$B59)=0,#N/A,INDEX(Data!CV:CV,$B59)-Data!CV$2+INDEX($A59:P59,,MAX(ISNUMBER($D59:P59)*COLUMN($D59:P59))))</f>
        <v>#N/A</v>
      </c>
      <c r="R59" s="2" t="e">
        <f t="array" ref="R59">IF(INDEX(Data!CW:CW,$B59)=0,#N/A,INDEX(Data!CW:CW,$B59)-Data!CW$2+INDEX($A59:Q59,,MAX(ISNUMBER($D59:Q59)*COLUMN($D59:Q59))))</f>
        <v>#N/A</v>
      </c>
      <c r="S59" s="2" t="e">
        <f t="array" ref="S59">IF(INDEX(Data!CX:CX,$B59)=0,#N/A,INDEX(Data!CX:CX,$B59)-Data!CX$2+INDEX($A59:R59,,MAX(ISNUMBER($D59:R59)*COLUMN($D59:R59))))</f>
        <v>#N/A</v>
      </c>
      <c r="T59" s="2" t="e">
        <f t="array" ref="T59">IF(INDEX(Data!CY:CY,$B59)=0,#N/A,INDEX(Data!CY:CY,$B59)-Data!CY$2+INDEX($A59:S59,,MAX(ISNUMBER($D59:S59)*COLUMN($D59:S59))))</f>
        <v>#N/A</v>
      </c>
      <c r="U59" s="2" t="e">
        <f t="array" ref="U59">IF(INDEX(Data!CZ:CZ,$B59)=0,#N/A,INDEX(Data!CZ:CZ,$B59)-Data!CZ$2+INDEX($A59:T59,,MAX(ISNUMBER($D59:T59)*COLUMN($D59:T59))))</f>
        <v>#N/A</v>
      </c>
      <c r="V59" s="2" t="e">
        <f t="array" ref="V59">IF(INDEX(Data!DA:DA,$B59)=0,#N/A,INDEX(Data!DA:DA,$B59)-Data!DA$2+INDEX($A59:U59,,MAX(ISNUMBER($D59:U59)*COLUMN($D59:U59))))</f>
        <v>#N/A</v>
      </c>
      <c r="W59" s="2" t="e">
        <f t="array" ref="W59">IF(INDEX(Data!DB:DB,$B59)=0,#N/A,INDEX(Data!DB:DB,$B59)-Data!DB$2+INDEX($A59:V59,,MAX(ISNUMBER($D59:V59)*COLUMN($D59:V59))))</f>
        <v>#N/A</v>
      </c>
      <c r="X59" s="2" t="e">
        <f t="array" ref="X59">IF(INDEX(Data!DC:DC,$B59)=0,#N/A,INDEX(Data!DC:DC,$B59)-Data!DC$2+INDEX($A59:W59,,MAX(ISNUMBER($D59:W59)*COLUMN($D59:W59))))</f>
        <v>#N/A</v>
      </c>
      <c r="Y59" s="2" t="e">
        <f t="array" ref="Y59">IF(INDEX(Data!DD:DD,$B59)=0,#N/A,INDEX(Data!DD:DD,$B59)-Data!DD$2+INDEX($A59:X59,,MAX(ISNUMBER($D59:X59)*COLUMN($D59:X59))))</f>
        <v>#N/A</v>
      </c>
      <c r="Z59" s="2" t="e">
        <f t="array" ref="Z59">IF(INDEX(Data!DE:DE,$B59)=0,#N/A,INDEX(Data!DE:DE,$B59)-Data!DE$2+INDEX($A59:Y59,,MAX(ISNUMBER($D59:Y59)*COLUMN($D59:Y59))))</f>
        <v>#N/A</v>
      </c>
      <c r="AA59" s="2" t="e">
        <f t="array" ref="AA59">IF(INDEX(Data!DF:DF,$B59)=0,#N/A,INDEX(Data!DF:DF,$B59)-Data!DF$2+INDEX($A59:Z59,,MAX(ISNUMBER($D59:Z59)*COLUMN($D59:Z59))))</f>
        <v>#N/A</v>
      </c>
      <c r="AB59" s="2" t="e">
        <f t="array" ref="AB59">IF(INDEX(Data!DG:DG,$B59)=0,#N/A,INDEX(Data!DG:DG,$B59)-Data!DG$2+INDEX($A59:AA59,,MAX(ISNUMBER($D59:AA59)*COLUMN($D59:AA59))))</f>
        <v>#N/A</v>
      </c>
      <c r="AC59" s="2" t="e">
        <f t="array" ref="AC59">IF(INDEX(Data!DH:DH,$B59)=0,#N/A,INDEX(Data!DH:DH,$B59)-Data!DH$2+INDEX($A59:AB59,,MAX(ISNUMBER($D59:AB59)*COLUMN($D59:AB59))))</f>
        <v>#N/A</v>
      </c>
      <c r="AD59" s="2" t="e">
        <f t="array" ref="AD59">IF(INDEX(Data!DI:DI,$B59)=0,#N/A,INDEX(Data!DI:DI,$B59)-Data!DI$2+INDEX($A59:AC59,,MAX(ISNUMBER($D59:AC59)*COLUMN($D59:AC59))))</f>
        <v>#N/A</v>
      </c>
      <c r="AE59" s="2" t="e">
        <f t="array" ref="AE59">IF(INDEX(Data!DJ:DJ,$B59)=0,#N/A,INDEX(Data!DJ:DJ,$B59)-Data!DJ$2+INDEX($A59:AD59,,MAX(ISNUMBER($D59:AD59)*COLUMN($D59:AD59))))</f>
        <v>#N/A</v>
      </c>
      <c r="AF59" s="2" t="e">
        <f t="array" ref="AF59">IF(INDEX(Data!DK:DK,$B59)=0,#N/A,INDEX(Data!DK:DK,$B59)-Data!DK$2+INDEX($A59:AE59,,MAX(ISNUMBER($D59:AE59)*COLUMN($D59:AE59))))</f>
        <v>#N/A</v>
      </c>
      <c r="AG59" s="2" t="e">
        <f t="array" ref="AG59">IF(INDEX(Data!DL:DL,$B59)=0,#N/A,INDEX(Data!DL:DL,$B59)-Data!DL$2+INDEX($A59:AF59,,MAX(ISNUMBER($D59:AF59)*COLUMN($D59:AF59))))</f>
        <v>#N/A</v>
      </c>
      <c r="AH59" s="2" t="e">
        <f t="array" ref="AH59">IF(INDEX(Data!DM:DM,$B59)=0,#N/A,INDEX(Data!DM:DM,$B59)-Data!DM$2+INDEX($A59:AG59,,MAX(ISNUMBER($D59:AG59)*COLUMN($D59:AG59))))</f>
        <v>#N/A</v>
      </c>
      <c r="AI59" s="2" t="e">
        <f t="array" ref="AI59">IF(INDEX(Data!DN:DN,$B59)=0,#N/A,INDEX(Data!DN:DN,$B59)-Data!DN$2+INDEX($A59:AH59,,MAX(ISNUMBER($D59:AH59)*COLUMN($D59:AH59))))</f>
        <v>#N/A</v>
      </c>
      <c r="AJ59" s="2" t="e">
        <f t="array" ref="AJ59">IF(INDEX(Data!DO:DO,$B59)=0,#N/A,INDEX(Data!DO:DO,$B59)-Data!DO$2+INDEX($A59:AI59,,MAX(ISNUMBER($D59:AI59)*COLUMN($D59:AI59))))</f>
        <v>#N/A</v>
      </c>
      <c r="AK59" s="2" t="e">
        <f t="array" ref="AK59">IF(INDEX(Data!DP:DP,$B59)=0,#N/A,INDEX(Data!DP:DP,$B59)-Data!DP$2+INDEX($A59:AJ59,,MAX(ISNUMBER($D59:AJ59)*COLUMN($D59:AJ59))))</f>
        <v>#N/A</v>
      </c>
      <c r="AL59" s="2" t="e">
        <f t="array" ref="AL59">IF(INDEX(Data!DQ:DQ,$B59)=0,#N/A,INDEX(Data!DQ:DQ,$B59)-Data!DQ$2+INDEX($A59:AK59,,MAX(ISNUMBER($D59:AK59)*COLUMN($D59:AK59))))</f>
        <v>#N/A</v>
      </c>
      <c r="AM59" s="2" t="e">
        <f t="array" ref="AM59">IF(INDEX(Data!DR:DR,$B59)=0,#N/A,INDEX(Data!DR:DR,$B59)-Data!DR$2+INDEX($A59:AL59,,MAX(ISNUMBER($D59:AL59)*COLUMN($D59:AL59))))</f>
        <v>#N/A</v>
      </c>
      <c r="AN59" s="2" t="e">
        <f t="array" ref="AN59">IF(INDEX(Data!DS:DS,$B59)=0,#N/A,INDEX(Data!DS:DS,$B59)-Data!DS$2+INDEX($A59:AM59,,MAX(ISNUMBER($D59:AM59)*COLUMN($D59:AM59))))</f>
        <v>#N/A</v>
      </c>
      <c r="AO59" s="2" t="e">
        <f t="array" ref="AO59">IF(INDEX(Data!DT:DT,$B59)=0,#N/A,INDEX(Data!DT:DT,$B59)-Data!DT$2+INDEX($A59:AN59,,MAX(ISNUMBER($D59:AN59)*COLUMN($D59:AN59))))</f>
        <v>#N/A</v>
      </c>
      <c r="AP59" s="2" t="e">
        <f t="array" ref="AP59">IF(INDEX(Data!DU:DU,$B59)=0,#N/A,INDEX(Data!DU:DU,$B59)-Data!DU$2+INDEX($A59:AO59,,MAX(ISNUMBER($D59:AO59)*COLUMN($D59:AO59))))</f>
        <v>#N/A</v>
      </c>
      <c r="AQ59" s="2" t="e">
        <f t="array" ref="AQ59">IF(INDEX(Data!DV:DV,$B59)=0,#N/A,INDEX(Data!DV:DV,$B59)-Data!DV$2+INDEX($A59:AP59,,MAX(ISNUMBER($D59:AP59)*COLUMN($D59:AP59))))</f>
        <v>#N/A</v>
      </c>
      <c r="AR59" s="2" t="e">
        <f t="array" ref="AR59">IF(INDEX(Data!DW:DW,$B59)=0,#N/A,INDEX(Data!DW:DW,$B59)-Data!DW$2+INDEX($A59:AQ59,,MAX(ISNUMBER($D59:AQ59)*COLUMN($D59:AQ59))))</f>
        <v>#N/A</v>
      </c>
      <c r="AS59" s="2" t="e">
        <f t="array" ref="AS59">IF(INDEX(Data!DX:DX,$B59)=0,#N/A,INDEX(Data!DX:DX,$B59)-Data!DX$2+INDEX($A59:AR59,,MAX(ISNUMBER($D59:AR59)*COLUMN($D59:AR59))))</f>
        <v>#N/A</v>
      </c>
      <c r="AT59" s="2" t="e">
        <f t="array" ref="AT59">IF(INDEX(Data!DY:DY,$B59)=0,#N/A,INDEX(Data!DY:DY,$B59)-Data!DY$2+INDEX($A59:AS59,,MAX(ISNUMBER($D59:AS59)*COLUMN($D59:AS59))))</f>
        <v>#N/A</v>
      </c>
      <c r="AU59" s="2" t="e">
        <f t="array" ref="AU59">IF(INDEX(Data!DZ:DZ,$B59)=0,#N/A,INDEX(Data!DZ:DZ,$B59)-Data!DZ$2+INDEX($A59:AT59,,MAX(ISNUMBER($D59:AT59)*COLUMN($D59:AT59))))</f>
        <v>#N/A</v>
      </c>
      <c r="AV59" s="2" t="e">
        <f t="array" ref="AV59">IF(INDEX(Data!EA:EA,$B59)=0,#N/A,INDEX(Data!EA:EA,$B59)-Data!EA$2+INDEX($A59:AU59,,MAX(ISNUMBER($D59:AU59)*COLUMN($D59:AU59))))</f>
        <v>#N/A</v>
      </c>
      <c r="AW59" s="2" t="e">
        <f t="array" ref="AW59">IF(INDEX(Data!EB:EB,$B59)=0,#N/A,INDEX(Data!EB:EB,$B59)-Data!EB$2+INDEX($A59:AV59,,MAX(ISNUMBER($D59:AV59)*COLUMN($D59:AV59))))</f>
        <v>#N/A</v>
      </c>
      <c r="AX59" s="2" t="e">
        <f t="array" ref="AX59">IF(INDEX(Data!EC:EC,$B59)=0,#N/A,INDEX(Data!EC:EC,$B59)-Data!EC$2+INDEX($A59:AW59,,MAX(ISNUMBER($D59:AW59)*COLUMN($D59:AW59))))</f>
        <v>#N/A</v>
      </c>
      <c r="AY59" s="2" t="e">
        <f t="array" ref="AY59">IF(INDEX(Data!ED:ED,$B59)=0,#N/A,INDEX(Data!ED:ED,$B59)-Data!ED$2+INDEX($A59:AX59,,MAX(ISNUMBER($D59:AX59)*COLUMN($D59:AX59))))</f>
        <v>#N/A</v>
      </c>
      <c r="AZ59" s="2" t="e">
        <f t="array" ref="AZ59">IF(INDEX(Data!EE:EE,$B59)=0,#N/A,INDEX(Data!EE:EE,$B59)-Data!EE$2+INDEX($A59:AY59,,MAX(ISNUMBER($D59:AY59)*COLUMN($D59:AY59))))</f>
        <v>#N/A</v>
      </c>
      <c r="BA59" s="2" t="e">
        <f t="array" ref="BA59">IF(INDEX(Data!EF:EF,$B59)=0,#N/A,INDEX(Data!EF:EF,$B59)-Data!EF$2+INDEX($A59:AZ59,,MAX(ISNUMBER($D59:AZ59)*COLUMN($D59:AZ59))))</f>
        <v>#N/A</v>
      </c>
      <c r="BB59" s="2" t="e">
        <f t="array" ref="BB59">IF(INDEX(Data!EG:EG,$B59)=0,#N/A,INDEX(Data!EG:EG,$B59)-Data!EG$2+INDEX($A59:BA59,,MAX(ISNUMBER($D59:BA59)*COLUMN($D59:BA59))))</f>
        <v>#N/A</v>
      </c>
      <c r="BC59" s="2" t="e">
        <f t="array" ref="BC59">IF(INDEX(Data!EH:EH,$B59)=0,#N/A,INDEX(Data!EH:EH,$B59)-Data!EH$2+INDEX($A59:BB59,,MAX(ISNUMBER($D59:BB59)*COLUMN($D59:BB59))))</f>
        <v>#N/A</v>
      </c>
      <c r="BD59" s="2" t="e">
        <f t="array" ref="BD59">IF(INDEX(Data!EI:EI,$B59)=0,#N/A,INDEX(Data!EI:EI,$B59)-Data!EI$2+INDEX($A59:BC59,,MAX(ISNUMBER($D59:BC59)*COLUMN($D59:BC59))))</f>
        <v>#N/A</v>
      </c>
      <c r="BE59" s="2" t="e">
        <f t="array" ref="BE59">IF(INDEX(Data!EJ:EJ,$B59)=0,#N/A,INDEX(Data!EJ:EJ,$B59)-Data!EJ$2+INDEX($A59:BD59,,MAX(ISNUMBER($D59:BD59)*COLUMN($D59:BD59))))</f>
        <v>#N/A</v>
      </c>
      <c r="BF59" s="2" t="e">
        <f t="array" ref="BF59">IF(INDEX(Data!EK:EK,$B59)=0,#N/A,INDEX(Data!EK:EK,$B59)-Data!EK$2+INDEX($A59:BE59,,MAX(ISNUMBER($D59:BE59)*COLUMN($D59:BE59))))</f>
        <v>#N/A</v>
      </c>
      <c r="BG59" s="2" t="e">
        <f t="array" ref="BG59">IF(INDEX(Data!EL:EL,$B59)=0,#N/A,INDEX(Data!EL:EL,$B59)-Data!EL$2+INDEX($A59:BF59,,MAX(ISNUMBER($D59:BF59)*COLUMN($D59:BF59))))</f>
        <v>#N/A</v>
      </c>
      <c r="BH59" s="2" t="e">
        <f t="array" ref="BH59">IF(INDEX(Data!EM:EM,$B59)=0,#N/A,INDEX(Data!EM:EM,$B59)-Data!EM$2+INDEX($A59:BG59,,MAX(ISNUMBER($D59:BG59)*COLUMN($D59:BG59))))</f>
        <v>#N/A</v>
      </c>
      <c r="BI59" s="2" t="e">
        <f t="array" ref="BI59">IF(INDEX(Data!EN:EN,$B59)=0,#N/A,INDEX(Data!EN:EN,$B59)-Data!EN$2+INDEX($A59:BH59,,MAX(ISNUMBER($D59:BH59)*COLUMN($D59:BH59))))</f>
        <v>#N/A</v>
      </c>
      <c r="BJ59" s="2" t="e">
        <f t="array" ref="BJ59">IF(INDEX(Data!EO:EO,$B59)=0,#N/A,INDEX(Data!EO:EO,$B59)-Data!EO$2+INDEX($A59:BI59,,MAX(ISNUMBER($D59:BI59)*COLUMN($D59:BI59))))</f>
        <v>#N/A</v>
      </c>
      <c r="BK59" s="2" t="e">
        <f t="array" ref="BK59">IF(INDEX(Data!EP:EP,$B59)=0,#N/A,INDEX(Data!EP:EP,$B59)-Data!EP$2+INDEX($A59:BJ59,,MAX(ISNUMBER($D59:BJ59)*COLUMN($D59:BJ59))))</f>
        <v>#N/A</v>
      </c>
      <c r="BL59" s="2" t="e">
        <f t="array" ref="BL59">IF(INDEX(Data!EQ:EQ,$B59)=0,#N/A,INDEX(Data!EQ:EQ,$B59)-Data!EQ$2+INDEX($A59:BK59,,MAX(ISNUMBER($D59:BK59)*COLUMN($D59:BK59))))</f>
        <v>#N/A</v>
      </c>
      <c r="BM59" s="2" t="e">
        <f t="array" ref="BM59">IF(INDEX(Data!ER:ER,$B59)=0,#N/A,INDEX(Data!ER:ER,$B59)-Data!ER$2+INDEX($A59:BL59,,MAX(ISNUMBER($D59:BL59)*COLUMN($D59:BL59))))</f>
        <v>#N/A</v>
      </c>
      <c r="BN59" s="2" t="e">
        <f t="array" ref="BN59">IF(INDEX(Data!ES:ES,$B59)=0,#N/A,INDEX(Data!ES:ES,$B59)-Data!ES$2+INDEX($A59:BM59,,MAX(ISNUMBER($D59:BM59)*COLUMN($D59:BM59))))</f>
        <v>#N/A</v>
      </c>
      <c r="BO59" s="2" t="e">
        <f t="array" ref="BO59">IF(INDEX(Data!ET:ET,$B59)=0,#N/A,INDEX(Data!ET:ET,$B59)-Data!ET$2+INDEX($A59:BN59,,MAX(ISNUMBER($D59:BN59)*COLUMN($D59:BN59))))</f>
        <v>#N/A</v>
      </c>
      <c r="BP59" s="2" t="e">
        <f t="array" ref="BP59">IF(INDEX(Data!EU:EU,$B59)=0,#N/A,INDEX(Data!EU:EU,$B59)-Data!EU$2+INDEX($A59:BO59,,MAX(ISNUMBER($D59:BO59)*COLUMN($D59:BO59))))</f>
        <v>#N/A</v>
      </c>
      <c r="BQ59" s="2" t="e">
        <f t="array" ref="BQ59">IF(INDEX(Data!EV:EV,$B59)=0,#N/A,INDEX(Data!EV:EV,$B59)-Data!EV$2+INDEX($A59:BP59,,MAX(ISNUMBER($D59:BP59)*COLUMN($D59:BP59))))</f>
        <v>#N/A</v>
      </c>
      <c r="BR59" s="2" t="e">
        <f t="array" ref="BR59">IF(INDEX(Data!EW:EW,$B59)=0,#N/A,INDEX(Data!EW:EW,$B59)-Data!EW$2+INDEX($A59:BQ59,,MAX(ISNUMBER($D59:BQ59)*COLUMN($D59:BQ59))))</f>
        <v>#N/A</v>
      </c>
      <c r="BS59" s="2" t="e">
        <f t="array" ref="BS59">IF(INDEX(Data!EX:EX,$B59)=0,#N/A,INDEX(Data!EX:EX,$B59)-Data!EX$2+INDEX($A59:BR59,,MAX(ISNUMBER($D59:BR59)*COLUMN($D59:BR59))))</f>
        <v>#N/A</v>
      </c>
      <c r="BT59" s="2" t="e">
        <f t="array" ref="BT59">IF(INDEX(Data!EY:EY,$B59)=0,#N/A,INDEX(Data!EY:EY,$B59)-Data!EY$2+INDEX($A59:BS59,,MAX(ISNUMBER($D59:BS59)*COLUMN($D59:BS59))))</f>
        <v>#N/A</v>
      </c>
      <c r="BU59" s="2" t="e">
        <f t="array" ref="BU59">IF(INDEX(Data!EZ:EZ,$B59)=0,#N/A,INDEX(Data!EZ:EZ,$B59)-Data!EZ$2+INDEX($A59:BT59,,MAX(ISNUMBER($D59:BT59)*COLUMN($D59:BT59))))</f>
        <v>#N/A</v>
      </c>
      <c r="BV59" s="2" t="e">
        <f t="array" ref="BV59">IF(INDEX(Data!FA:FA,$B59)=0,#N/A,INDEX(Data!FA:FA,$B59)-Data!FA$2+INDEX($A59:BU59,,MAX(ISNUMBER($D59:BU59)*COLUMN($D59:BU59))))</f>
        <v>#N/A</v>
      </c>
      <c r="BW59" s="2" t="e">
        <f t="array" ref="BW59">IF(INDEX(Data!FB:FB,$B59)=0,#N/A,INDEX(Data!FB:FB,$B59)-Data!FB$2+INDEX($A59:BV59,,MAX(ISNUMBER($D59:BV59)*COLUMN($D59:BV59))))</f>
        <v>#N/A</v>
      </c>
      <c r="BX59" s="2" t="e">
        <f t="array" ref="BX59">IF(INDEX(Data!FC:FC,$B59)=0,#N/A,INDEX(Data!FC:FC,$B59)-Data!FC$2+INDEX($A59:BW59,,MAX(ISNUMBER($D59:BW59)*COLUMN($D59:BW59))))</f>
        <v>#N/A</v>
      </c>
      <c r="BY59" s="2" t="e">
        <f t="array" ref="BY59">IF(INDEX(Data!FD:FD,$B59)=0,#N/A,INDEX(Data!FD:FD,$B59)-Data!FD$2+INDEX($A59:BX59,,MAX(ISNUMBER($D59:BX59)*COLUMN($D59:BX59))))</f>
        <v>#N/A</v>
      </c>
      <c r="BZ59" s="2" t="e">
        <f t="array" ref="BZ59">IF(INDEX(Data!FE:FE,$B59)=0,#N/A,INDEX(Data!FE:FE,$B59)-Data!FE$2+INDEX($A59:BY59,,MAX(ISNUMBER($D59:BY59)*COLUMN($D59:BY59))))</f>
        <v>#N/A</v>
      </c>
      <c r="CA59" s="2" t="e">
        <f t="array" ref="CA59">IF(INDEX(Data!FF:FF,$B59)=0,#N/A,INDEX(Data!FF:FF,$B59)-Data!FF$2+INDEX($A59:BZ59,,MAX(ISNUMBER($D59:BZ59)*COLUMN($D59:BZ59))))</f>
        <v>#N/A</v>
      </c>
      <c r="CB59" s="2" t="e">
        <f t="array" ref="CB59">IF(INDEX(Data!FG:FG,$B59)=0,#N/A,INDEX(Data!FG:FG,$B59)-Data!FG$2+INDEX($A59:CA59,,MAX(ISNUMBER($D59:CA59)*COLUMN($D59:CA59))))</f>
        <v>#N/A</v>
      </c>
      <c r="CC59" s="2" t="e">
        <f t="array" ref="CC59">IF(INDEX(Data!FH:FH,$B59)=0,#N/A,INDEX(Data!FH:FH,$B59)-Data!FH$2+INDEX($A59:CB59,,MAX(ISNUMBER($D59:CB59)*COLUMN($D59:CB59))))</f>
        <v>#N/A</v>
      </c>
      <c r="CD59" s="2" t="e">
        <f t="array" ref="CD59">IF(INDEX(Data!FI:FI,$B59)=0,#N/A,INDEX(Data!FI:FI,$B59)-Data!FI$2+INDEX($A59:CC59,,MAX(ISNUMBER($D59:CC59)*COLUMN($D59:CC59))))</f>
        <v>#N/A</v>
      </c>
      <c r="CE59" s="2" t="e">
        <f t="array" ref="CE59">IF(INDEX(Data!FJ:FJ,$B59)=0,#N/A,INDEX(Data!FJ:FJ,$B59)-Data!FJ$2+INDEX($A59:CD59,,MAX(ISNUMBER($D59:CD59)*COLUMN($D59:CD59))))</f>
        <v>#N/A</v>
      </c>
      <c r="CF59" s="2" t="e">
        <f t="array" ref="CF59">IF(INDEX(Data!FK:FK,$B59)=0,#N/A,INDEX(Data!FK:FK,$B59)-Data!FK$2+INDEX($A59:CE59,,MAX(ISNUMBER($D59:CE59)*COLUMN($D59:CE59))))</f>
        <v>#N/A</v>
      </c>
      <c r="CG59" s="2" t="e">
        <f t="array" ref="CG59">IF(INDEX(Data!FL:FL,$B59)=0,#N/A,INDEX(Data!FL:FL,$B59)-Data!FL$2+INDEX($A59:CF59,,MAX(ISNUMBER($D59:CF59)*COLUMN($D59:CF59))))</f>
        <v>#N/A</v>
      </c>
      <c r="CH59" s="2" t="e">
        <f t="array" ref="CH59">IF(INDEX(Data!FM:FM,$B59)=0,#N/A,INDEX(Data!FM:FM,$B59)-Data!FM$2+INDEX($A59:CG59,,MAX(ISNUMBER($D59:CG59)*COLUMN($D59:CG59))))</f>
        <v>#N/A</v>
      </c>
      <c r="CI59" s="2" t="e">
        <f t="array" ref="CI59">IF(INDEX(Data!FN:FN,$B59)=0,#N/A,INDEX(Data!FN:FN,$B59)-Data!FN$2+INDEX($A59:CH59,,MAX(ISNUMBER($D59:CH59)*COLUMN($D59:CH59))))</f>
        <v>#N/A</v>
      </c>
      <c r="CJ59" s="2" t="e">
        <f t="array" ref="CJ59">IF(INDEX(Data!FO:FO,$B59)=0,#N/A,INDEX(Data!FO:FO,$B59)-Data!FO$2+INDEX($A59:CI59,,MAX(ISNUMBER($D59:CI59)*COLUMN($D59:CI59))))</f>
        <v>#N/A</v>
      </c>
      <c r="CK59" s="2" t="e">
        <f t="array" ref="CK59">IF(INDEX(Data!FP:FP,$B59)=0,#N/A,INDEX(Data!FP:FP,$B59)-Data!FP$2+INDEX($A59:CJ59,,MAX(ISNUMBER($D59:CJ59)*COLUMN($D59:CJ59))))</f>
        <v>#N/A</v>
      </c>
      <c r="CL59" s="2" t="e">
        <f t="array" ref="CL59">IF(INDEX(Data!FQ:FQ,$B59)=0,#N/A,INDEX(Data!FQ:FQ,$B59)-Data!FQ$2+INDEX($A59:CK59,,MAX(ISNUMBER($D59:CK59)*COLUMN($D59:CK59))))</f>
        <v>#N/A</v>
      </c>
      <c r="CM59" s="2" t="e">
        <f t="array" ref="CM59">IF(INDEX(Data!FR:FR,$B59)=0,#N/A,INDEX(Data!FR:FR,$B59)-Data!FR$2+INDEX($A59:CL59,,MAX(ISNUMBER($D59:CL59)*COLUMN($D59:CL59))))</f>
        <v>#N/A</v>
      </c>
      <c r="CN59" s="2" t="e">
        <f t="array" ref="CN59">IF(INDEX(Data!FS:FS,$B59)=0,#N/A,INDEX(Data!FS:FS,$B59)-Data!FS$2+INDEX($A59:CM59,,MAX(ISNUMBER($D59:CM59)*COLUMN($D59:CM59))))</f>
        <v>#N/A</v>
      </c>
      <c r="CO59" s="2" t="e">
        <f t="array" ref="CO59">IF(INDEX(Data!FT:FT,$B59)=0,#N/A,INDEX(Data!FT:FT,$B59)-Data!FT$2+INDEX($A59:CN59,,MAX(ISNUMBER($D59:CN59)*COLUMN($D59:CN59))))</f>
        <v>#N/A</v>
      </c>
      <c r="CP59" s="2" t="e">
        <f t="array" ref="CP59">IF(INDEX(Data!FU:FU,$B59)=0,#N/A,INDEX(Data!FU:FU,$B59)-Data!FU$2+INDEX($A59:CO59,,MAX(ISNUMBER($D59:CO59)*COLUMN($D59:CO59))))</f>
        <v>#N/A</v>
      </c>
      <c r="CQ59" s="2" t="e">
        <f t="array" ref="CQ59">IF(INDEX(Data!FV:FV,$B59)=0,#N/A,INDEX(Data!FV:FV,$B59)-Data!FV$2+INDEX($A59:CP59,,MAX(ISNUMBER($D59:CP59)*COLUMN($D59:CP59))))</f>
        <v>#N/A</v>
      </c>
      <c r="CR59" s="2" t="e">
        <f t="array" ref="CR59">IF(INDEX(Data!FW:FW,$B59)=0,#N/A,INDEX(Data!FW:FW,$B59)-Data!FW$2+INDEX($A59:CQ59,,MAX(ISNUMBER($D59:CQ59)*COLUMN($D59:CQ59))))</f>
        <v>#N/A</v>
      </c>
      <c r="CS59" s="2" t="e">
        <f t="array" ref="CS59">IF(INDEX(Data!FX:FX,$B59)=0,#N/A,INDEX(Data!FX:FX,$B59)-Data!FX$2+INDEX($A59:CR59,,MAX(ISNUMBER($D59:CR59)*COLUMN($D59:CR59))))</f>
        <v>#N/A</v>
      </c>
      <c r="CT59" s="2" t="e">
        <f t="array" ref="CT59">IF(INDEX(Data!FY:FY,$B59)=0,#N/A,INDEX(Data!FY:FY,$B59)-Data!FY$2+INDEX($A59:CS59,,MAX(ISNUMBER($D59:CS59)*COLUMN($D59:CS59))))</f>
        <v>#N/A</v>
      </c>
      <c r="CU59" s="2" t="e">
        <f t="array" ref="CU59">IF(INDEX(Data!FZ:FZ,$B59)=0,#N/A,INDEX(Data!FZ:FZ,$B59)-Data!FZ$2+INDEX($A59:CT59,,MAX(ISNUMBER($D59:CT59)*COLUMN($D59:CT59))))</f>
        <v>#N/A</v>
      </c>
      <c r="CV59" s="2" t="e">
        <f t="array" ref="CV59">IF(INDEX(Data!GA:GA,$B59)=0,#N/A,INDEX(Data!GA:GA,$B59)-Data!GA$2+INDEX($A59:CU59,,MAX(ISNUMBER($D59:CU59)*COLUMN($D59:CU59))))</f>
        <v>#N/A</v>
      </c>
      <c r="CW59" s="2" t="e">
        <f t="array" ref="CW59">IF(INDEX(Data!GB:GB,$B59)=0,#N/A,INDEX(Data!GB:GB,$B59)-Data!GB$2+INDEX($A59:CV59,,MAX(ISNUMBER($D59:CV59)*COLUMN($D59:CV59))))</f>
        <v>#N/A</v>
      </c>
      <c r="CX59" s="2" t="e">
        <f t="array" ref="CX59">IF(INDEX(Data!GC:GC,$B59)=0,#N/A,INDEX(Data!GC:GC,$B59)-Data!GC$2+INDEX($A59:CW59,,MAX(ISNUMBER($D59:CW59)*COLUMN($D59:CW59))))</f>
        <v>#N/A</v>
      </c>
      <c r="CY59" s="2" t="e">
        <f t="array" ref="CY59">IF(INDEX(Data!GD:GD,$B59)=0,#N/A,INDEX(Data!GD:GD,$B59)-Data!GD$2+INDEX($A59:CX59,,MAX(ISNUMBER($D59:CX59)*COLUMN($D59:CX59))))</f>
        <v>#N/A</v>
      </c>
      <c r="CZ59" s="2" t="e">
        <f t="array" ref="CZ59">IF(INDEX(Data!GE:GE,$B59)=0,#N/A,INDEX(Data!GE:GE,$B59)-Data!GE$2+INDEX($A59:CY59,,MAX(ISNUMBER($D59:CY59)*COLUMN($D59:CY59))))</f>
        <v>#N/A</v>
      </c>
      <c r="DA59" s="2" t="e">
        <f t="array" ref="DA59">IF(INDEX(Data!GF:GF,$B59)=0,#N/A,INDEX(Data!GF:GF,$B59)-Data!GF$2+INDEX($A59:CZ59,,MAX(ISNUMBER($D59:CZ59)*COLUMN($D59:CZ59))))</f>
        <v>#N/A</v>
      </c>
      <c r="DB59" s="2" t="e">
        <f t="array" ref="DB59">IF(INDEX(Data!GG:GG,$B59)=0,#N/A,INDEX(Data!GG:GG,$B59)-Data!GG$2+INDEX($A59:DA59,,MAX(ISNUMBER($D59:DA59)*COLUMN($D59:DA59))))</f>
        <v>#N/A</v>
      </c>
      <c r="DC59" s="2" t="e">
        <f t="array" ref="DC59">IF(INDEX(Data!GH:GH,$B59)=0,#N/A,INDEX(Data!GH:GH,$B59)-Data!GH$2+INDEX($A59:DB59,,MAX(ISNUMBER($D59:DB59)*COLUMN($D59:DB59))))</f>
        <v>#N/A</v>
      </c>
      <c r="DD59" s="2" t="e">
        <f t="array" ref="DD59">IF(INDEX(Data!GI:GI,$B59)=0,#N/A,INDEX(Data!GI:GI,$B59)-Data!GI$2+INDEX($A59:DC59,,MAX(ISNUMBER($D59:DC59)*COLUMN($D59:DC59))))</f>
        <v>#N/A</v>
      </c>
      <c r="DE59" s="2" t="e">
        <f t="array" ref="DE59">IF(INDEX(Data!GJ:GJ,$B59)=0,#N/A,INDEX(Data!GJ:GJ,$B59)-Data!GJ$2+INDEX($A59:DD59,,MAX(ISNUMBER($D59:DD59)*COLUMN($D59:DD59))))</f>
        <v>#N/A</v>
      </c>
      <c r="DF59" s="2" t="e">
        <f t="array" ref="DF59">IF(INDEX(Data!GK:GK,$B59)=0,#N/A,INDEX(Data!GK:GK,$B59)-Data!GK$2+INDEX($A59:DE59,,MAX(ISNUMBER($D59:DE59)*COLUMN($D59:DE59))))</f>
        <v>#N/A</v>
      </c>
      <c r="DG59" s="2" t="e">
        <f t="array" ref="DG59">IF(INDEX(Data!GL:GL,$B59)=0,#N/A,INDEX(Data!GL:GL,$B59)-Data!GL$2+INDEX($A59:DF59,,MAX(ISNUMBER($D59:DF59)*COLUMN($D59:DF59))))</f>
        <v>#N/A</v>
      </c>
      <c r="DH59" s="2" t="e">
        <f t="array" ref="DH59">IF(INDEX(Data!GM:GM,$B59)=0,#N/A,INDEX(Data!GM:GM,$B59)-Data!GM$2+INDEX($A59:DG59,,MAX(ISNUMBER($D59:DG59)*COLUMN($D59:DG59))))</f>
        <v>#N/A</v>
      </c>
      <c r="DI59" s="2" t="e">
        <f t="array" ref="DI59">IF(INDEX(Data!GN:GN,$B59)=0,#N/A,INDEX(Data!GN:GN,$B59)-Data!GN$2+INDEX($A59:DH59,,MAX(ISNUMBER($D59:DH59)*COLUMN($D59:DH59))))</f>
        <v>#N/A</v>
      </c>
      <c r="DJ59" s="2" t="e">
        <f t="array" ref="DJ59">IF(INDEX(Data!GO:GO,$B59)=0,#N/A,INDEX(Data!GO:GO,$B59)-Data!GO$2+INDEX($A59:DI59,,MAX(ISNUMBER($D59:DI59)*COLUMN($D59:DI59))))</f>
        <v>#N/A</v>
      </c>
      <c r="DK59" s="2" t="e">
        <f t="array" ref="DK59">IF(INDEX(Data!GP:GP,$B59)=0,#N/A,INDEX(Data!GP:GP,$B59)-Data!GP$2+INDEX($A59:DJ59,,MAX(ISNUMBER($D59:DJ59)*COLUMN($D59:DJ59))))</f>
        <v>#N/A</v>
      </c>
      <c r="DL59" s="2" t="e">
        <f t="array" ref="DL59">IF(INDEX(Data!GQ:GQ,$B59)=0,#N/A,INDEX(Data!GQ:GQ,$B59)-Data!GQ$2+INDEX($A59:DK59,,MAX(ISNUMBER($D59:DK59)*COLUMN($D59:DK59))))</f>
        <v>#N/A</v>
      </c>
      <c r="DM59" s="2" t="e">
        <f t="array" ref="DM59">IF(INDEX(Data!GR:GR,$B59)=0,#N/A,INDEX(Data!GR:GR,$B59)-Data!GR$2+INDEX($A59:DL59,,MAX(ISNUMBER($D59:DL59)*COLUMN($D59:DL59))))</f>
        <v>#N/A</v>
      </c>
      <c r="DN59" s="2" t="e">
        <f t="array" ref="DN59">IF(INDEX(Data!GS:GS,$B59)=0,#N/A,INDEX(Data!GS:GS,$B59)-Data!GS$2+INDEX($A59:DM59,,MAX(ISNUMBER($D59:DM59)*COLUMN($D59:DM59))))</f>
        <v>#N/A</v>
      </c>
      <c r="DO59" s="2" t="e">
        <f t="array" ref="DO59">IF(INDEX(Data!GT:GT,$B59)=0,#N/A,INDEX(Data!GT:GT,$B59)-Data!GT$2+INDEX($A59:DN59,,MAX(ISNUMBER($D59:DN59)*COLUMN($D59:DN59))))</f>
        <v>#N/A</v>
      </c>
      <c r="DP59" s="2" t="e">
        <f t="array" ref="DP59">IF(INDEX(Data!GU:GU,$B59)=0,#N/A,INDEX(Data!GU:GU,$B59)-Data!GU$2+INDEX($A59:DO59,,MAX(ISNUMBER($D59:DO59)*COLUMN($D59:DO59))))</f>
        <v>#N/A</v>
      </c>
      <c r="DQ59" s="2" t="e">
        <f t="array" ref="DQ59">IF(INDEX(Data!GV:GV,$B59)=0,#N/A,INDEX(Data!GV:GV,$B59)-Data!GV$2+INDEX($A59:DP59,,MAX(ISNUMBER($D59:DP59)*COLUMN($D59:DP59))))</f>
        <v>#N/A</v>
      </c>
      <c r="DR59" s="2" t="e">
        <f t="array" ref="DR59">IF(INDEX(Data!GW:GW,$B59)=0,#N/A,INDEX(Data!GW:GW,$B59)-Data!GW$2+INDEX($A59:DQ59,,MAX(ISNUMBER($D59:DQ59)*COLUMN($D59:DQ59))))</f>
        <v>#N/A</v>
      </c>
      <c r="DS59" s="2" t="e">
        <f t="array" ref="DS59">IF(INDEX(Data!GX:GX,$B59)=0,#N/A,INDEX(Data!GX:GX,$B59)-Data!GX$2+INDEX($A59:DR59,,MAX(ISNUMBER($D59:DR59)*COLUMN($D59:DR59))))</f>
        <v>#N/A</v>
      </c>
      <c r="DT59" s="2" t="e">
        <f t="array" ref="DT59">IF(INDEX(Data!GY:GY,$B59)=0,#N/A,INDEX(Data!GY:GY,$B59)-Data!GY$2+INDEX($A59:DS59,,MAX(ISNUMBER($D59:DS59)*COLUMN($D59:DS59))))</f>
        <v>#N/A</v>
      </c>
      <c r="DU59" s="2" t="e">
        <f t="array" ref="DU59">IF(INDEX(Data!GZ:GZ,$B59)=0,#N/A,INDEX(Data!GZ:GZ,$B59)-Data!GZ$2+INDEX($A59:DT59,,MAX(ISNUMBER($D59:DT59)*COLUMN($D59:DT59))))</f>
        <v>#N/A</v>
      </c>
      <c r="DV59" s="2" t="e">
        <f t="array" ref="DV59">IF(INDEX(Data!HA:HA,$B59)=0,#N/A,INDEX(Data!HA:HA,$B59)-Data!HA$2+INDEX($A59:DU59,,MAX(ISNUMBER($D59:DU59)*COLUMN($D59:DU59))))</f>
        <v>#N/A</v>
      </c>
      <c r="DW59" s="2" t="e">
        <f t="array" ref="DW59">IF(INDEX(Data!HB:HB,$B59)=0,#N/A,INDEX(Data!HB:HB,$B59)-Data!HB$2+INDEX($A59:DV59,,MAX(ISNUMBER($D59:DV59)*COLUMN($D59:DV59))))</f>
        <v>#N/A</v>
      </c>
      <c r="DX59" s="2" t="e">
        <f t="array" ref="DX59">IF(INDEX(Data!HC:HC,$B59)=0,#N/A,INDEX(Data!HC:HC,$B59)-Data!HC$2+INDEX($A59:DW59,,MAX(ISNUMBER($D59:DW59)*COLUMN($D59:DW59))))</f>
        <v>#N/A</v>
      </c>
      <c r="DY59" s="2" t="e">
        <f t="array" ref="DY59">IF(INDEX(Data!HD:HD,$B59)=0,#N/A,INDEX(Data!HD:HD,$B59)-Data!HD$2+INDEX($A59:DX59,,MAX(ISNUMBER($D59:DX59)*COLUMN($D59:DX59))))</f>
        <v>#N/A</v>
      </c>
      <c r="DZ59" s="2" t="e">
        <f t="array" ref="DZ59">IF(INDEX(Data!HE:HE,$B59)=0,#N/A,INDEX(Data!HE:HE,$B59)-Data!HE$2+INDEX($A59:DY59,,MAX(ISNUMBER($D59:DY59)*COLUMN($D59:DY59))))</f>
        <v>#N/A</v>
      </c>
      <c r="EA59" s="2" t="e">
        <f t="array" ref="EA59">IF(INDEX(Data!HF:HF,$B59)=0,#N/A,INDEX(Data!HF:HF,$B59)-Data!HF$2+INDEX($A59:DZ59,,MAX(ISNUMBER($D59:DZ59)*COLUMN($D59:DZ59))))</f>
        <v>#N/A</v>
      </c>
      <c r="EB59" s="2" t="e">
        <f t="array" ref="EB59">IF(INDEX(Data!HG:HG,$B59)=0,#N/A,INDEX(Data!HG:HG,$B59)-Data!HG$2+INDEX($A59:EA59,,MAX(ISNUMBER($D59:EA59)*COLUMN($D59:EA59))))</f>
        <v>#N/A</v>
      </c>
      <c r="EC59" s="2" t="e">
        <f t="array" ref="EC59">IF(INDEX(Data!HH:HH,$B59)=0,#N/A,INDEX(Data!HH:HH,$B59)-Data!HH$2+INDEX($A59:EB59,,MAX(ISNUMBER($D59:EB59)*COLUMN($D59:EB59))))</f>
        <v>#N/A</v>
      </c>
      <c r="ED59" s="2" t="e">
        <f t="array" ref="ED59">IF(INDEX(Data!HI:HI,$B59)=0,#N/A,INDEX(Data!HI:HI,$B59)-Data!HI$2+INDEX($A59:EC59,,MAX(ISNUMBER($D59:EC59)*COLUMN($D59:EC59))))</f>
        <v>#N/A</v>
      </c>
      <c r="EE59" s="2" t="e">
        <f t="array" ref="EE59">IF(INDEX(Data!HJ:HJ,$B59)=0,#N/A,INDEX(Data!HJ:HJ,$B59)-Data!HJ$2+INDEX($A59:ED59,,MAX(ISNUMBER($D59:ED59)*COLUMN($D59:ED59))))</f>
        <v>#N/A</v>
      </c>
      <c r="EF59" s="2" t="e">
        <f t="array" ref="EF59">IF(INDEX(Data!HK:HK,$B59)=0,#N/A,INDEX(Data!HK:HK,$B59)-Data!HK$2+INDEX($A59:EE59,,MAX(ISNUMBER($D59:EE59)*COLUMN($D59:EE59))))</f>
        <v>#N/A</v>
      </c>
      <c r="EG59" s="2" t="e">
        <f t="array" ref="EG59">IF(INDEX(Data!HL:HL,$B59)=0,#N/A,INDEX(Data!HL:HL,$B59)-Data!HL$2+INDEX($A59:EF59,,MAX(ISNUMBER($D59:EF59)*COLUMN($D59:EF59))))</f>
        <v>#N/A</v>
      </c>
      <c r="EH59" s="2" t="e">
        <f t="array" ref="EH59">IF(INDEX(Data!HM:HM,$B59)=0,#N/A,INDEX(Data!HM:HM,$B59)-Data!HM$2+INDEX($A59:EG59,,MAX(ISNUMBER($D59:EG59)*COLUMN($D59:EG59))))</f>
        <v>#N/A</v>
      </c>
      <c r="EI59" s="2" t="e">
        <f t="array" ref="EI59">IF(INDEX(Data!HN:HN,$B59)=0,#N/A,INDEX(Data!HN:HN,$B59)-Data!HN$2+INDEX($A59:EH59,,MAX(ISNUMBER($D59:EH59)*COLUMN($D59:EH59))))</f>
        <v>#N/A</v>
      </c>
    </row>
    <row r="60" spans="1:139" x14ac:dyDescent="0.25">
      <c r="A60" s="2">
        <f>Data!CG135</f>
        <v>0</v>
      </c>
      <c r="B60" s="2" t="e">
        <f>MATCH(A60,Data!CG:CG,0)</f>
        <v>#N/A</v>
      </c>
      <c r="C60" s="2" t="e">
        <f ca="1">COUNTIF(OFFSET(Data!$CJ$1:$EZ$78,B60-1,0,1),"&gt;0")</f>
        <v>#N/A</v>
      </c>
      <c r="D60" s="2">
        <v>0</v>
      </c>
      <c r="E60" s="2" t="e">
        <f t="array" ref="E60">IF(INDEX(Data!CJ:CJ,$B60)=0,#N/A,INDEX(Data!CJ:CJ,$B60)-Data!CJ$2+INDEX($A60:D60,,MAX(ISNUMBER($D60:D60)*COLUMN($D60:D60))))</f>
        <v>#N/A</v>
      </c>
      <c r="F60" s="2" t="e">
        <f t="array" ref="F60">IF(INDEX(Data!CK:CK,$B60)=0,#N/A,INDEX(Data!CK:CK,$B60)-Data!CK$2+INDEX($A60:E60,,MAX(ISNUMBER($D60:E60)*COLUMN($D60:E60))))</f>
        <v>#N/A</v>
      </c>
      <c r="G60" s="2" t="e">
        <f t="array" ref="G60">IF(INDEX(Data!CL:CL,$B60)=0,#N/A,INDEX(Data!CL:CL,$B60)-Data!CL$2+INDEX($A60:F60,,MAX(ISNUMBER($D60:F60)*COLUMN($D60:F60))))</f>
        <v>#N/A</v>
      </c>
      <c r="H60" s="2" t="e">
        <f t="array" ref="H60">IF(INDEX(Data!CM:CM,$B60)=0,#N/A,INDEX(Data!CM:CM,$B60)-Data!CM$2+INDEX($A60:G60,,MAX(ISNUMBER($D60:G60)*COLUMN($D60:G60))))</f>
        <v>#N/A</v>
      </c>
      <c r="I60" s="2" t="e">
        <f t="array" ref="I60">IF(INDEX(Data!CN:CN,$B60)=0,#N/A,INDEX(Data!CN:CN,$B60)-Data!CN$2+INDEX($A60:H60,,MAX(ISNUMBER($D60:H60)*COLUMN($D60:H60))))</f>
        <v>#N/A</v>
      </c>
      <c r="J60" s="2" t="e">
        <f t="array" ref="J60">IF(INDEX(Data!CO:CO,$B60)=0,#N/A,INDEX(Data!CO:CO,$B60)-Data!CO$2+INDEX($A60:I60,,MAX(ISNUMBER($D60:I60)*COLUMN($D60:I60))))</f>
        <v>#N/A</v>
      </c>
      <c r="K60" s="2" t="e">
        <f t="array" ref="K60">IF(INDEX(Data!CP:CP,$B60)=0,#N/A,INDEX(Data!CP:CP,$B60)-Data!CP$2+INDEX($A60:J60,,MAX(ISNUMBER($D60:J60)*COLUMN($D60:J60))))</f>
        <v>#N/A</v>
      </c>
      <c r="L60" s="2" t="e">
        <f t="array" ref="L60">IF(INDEX(Data!CQ:CQ,$B60)=0,#N/A,INDEX(Data!CQ:CQ,$B60)-Data!CQ$2+INDEX($A60:K60,,MAX(ISNUMBER($D60:K60)*COLUMN($D60:K60))))</f>
        <v>#N/A</v>
      </c>
      <c r="M60" s="2" t="e">
        <f t="array" ref="M60">IF(INDEX(Data!CR:CR,$B60)=0,#N/A,INDEX(Data!CR:CR,$B60)-Data!CR$2+INDEX($A60:L60,,MAX(ISNUMBER($D60:L60)*COLUMN($D60:L60))))</f>
        <v>#N/A</v>
      </c>
      <c r="N60" s="2" t="e">
        <f t="array" ref="N60">IF(INDEX(Data!CS:CS,$B60)=0,#N/A,INDEX(Data!CS:CS,$B60)-Data!CS$2+INDEX($A60:M60,,MAX(ISNUMBER($D60:M60)*COLUMN($D60:M60))))</f>
        <v>#N/A</v>
      </c>
      <c r="O60" s="2" t="e">
        <f t="array" ref="O60">IF(INDEX(Data!CT:CT,$B60)=0,#N/A,INDEX(Data!CT:CT,$B60)-Data!CT$2+INDEX($A60:N60,,MAX(ISNUMBER($D60:N60)*COLUMN($D60:N60))))</f>
        <v>#N/A</v>
      </c>
      <c r="P60" s="2" t="e">
        <f t="array" ref="P60">IF(INDEX(Data!CU:CU,$B60)=0,#N/A,INDEX(Data!CU:CU,$B60)-Data!CU$2+INDEX($A60:O60,,MAX(ISNUMBER($D60:O60)*COLUMN($D60:O60))))</f>
        <v>#N/A</v>
      </c>
      <c r="Q60" s="2" t="e">
        <f t="array" ref="Q60">IF(INDEX(Data!CV:CV,$B60)=0,#N/A,INDEX(Data!CV:CV,$B60)-Data!CV$2+INDEX($A60:P60,,MAX(ISNUMBER($D60:P60)*COLUMN($D60:P60))))</f>
        <v>#N/A</v>
      </c>
      <c r="R60" s="2" t="e">
        <f t="array" ref="R60">IF(INDEX(Data!CW:CW,$B60)=0,#N/A,INDEX(Data!CW:CW,$B60)-Data!CW$2+INDEX($A60:Q60,,MAX(ISNUMBER($D60:Q60)*COLUMN($D60:Q60))))</f>
        <v>#N/A</v>
      </c>
      <c r="S60" s="2" t="e">
        <f t="array" ref="S60">IF(INDEX(Data!CX:CX,$B60)=0,#N/A,INDEX(Data!CX:CX,$B60)-Data!CX$2+INDEX($A60:R60,,MAX(ISNUMBER($D60:R60)*COLUMN($D60:R60))))</f>
        <v>#N/A</v>
      </c>
      <c r="T60" s="2" t="e">
        <f t="array" ref="T60">IF(INDEX(Data!CY:CY,$B60)=0,#N/A,INDEX(Data!CY:CY,$B60)-Data!CY$2+INDEX($A60:S60,,MAX(ISNUMBER($D60:S60)*COLUMN($D60:S60))))</f>
        <v>#N/A</v>
      </c>
      <c r="U60" s="2" t="e">
        <f t="array" ref="U60">IF(INDEX(Data!CZ:CZ,$B60)=0,#N/A,INDEX(Data!CZ:CZ,$B60)-Data!CZ$2+INDEX($A60:T60,,MAX(ISNUMBER($D60:T60)*COLUMN($D60:T60))))</f>
        <v>#N/A</v>
      </c>
      <c r="V60" s="2" t="e">
        <f t="array" ref="V60">IF(INDEX(Data!DA:DA,$B60)=0,#N/A,INDEX(Data!DA:DA,$B60)-Data!DA$2+INDEX($A60:U60,,MAX(ISNUMBER($D60:U60)*COLUMN($D60:U60))))</f>
        <v>#N/A</v>
      </c>
      <c r="W60" s="2" t="e">
        <f t="array" ref="W60">IF(INDEX(Data!DB:DB,$B60)=0,#N/A,INDEX(Data!DB:DB,$B60)-Data!DB$2+INDEX($A60:V60,,MAX(ISNUMBER($D60:V60)*COLUMN($D60:V60))))</f>
        <v>#N/A</v>
      </c>
      <c r="X60" s="2" t="e">
        <f t="array" ref="X60">IF(INDEX(Data!DC:DC,$B60)=0,#N/A,INDEX(Data!DC:DC,$B60)-Data!DC$2+INDEX($A60:W60,,MAX(ISNUMBER($D60:W60)*COLUMN($D60:W60))))</f>
        <v>#N/A</v>
      </c>
      <c r="Y60" s="2" t="e">
        <f t="array" ref="Y60">IF(INDEX(Data!DD:DD,$B60)=0,#N/A,INDEX(Data!DD:DD,$B60)-Data!DD$2+INDEX($A60:X60,,MAX(ISNUMBER($D60:X60)*COLUMN($D60:X60))))</f>
        <v>#N/A</v>
      </c>
      <c r="Z60" s="2" t="e">
        <f t="array" ref="Z60">IF(INDEX(Data!DE:DE,$B60)=0,#N/A,INDEX(Data!DE:DE,$B60)-Data!DE$2+INDEX($A60:Y60,,MAX(ISNUMBER($D60:Y60)*COLUMN($D60:Y60))))</f>
        <v>#N/A</v>
      </c>
      <c r="AA60" s="2" t="e">
        <f t="array" ref="AA60">IF(INDEX(Data!DF:DF,$B60)=0,#N/A,INDEX(Data!DF:DF,$B60)-Data!DF$2+INDEX($A60:Z60,,MAX(ISNUMBER($D60:Z60)*COLUMN($D60:Z60))))</f>
        <v>#N/A</v>
      </c>
      <c r="AB60" s="2" t="e">
        <f t="array" ref="AB60">IF(INDEX(Data!DG:DG,$B60)=0,#N/A,INDEX(Data!DG:DG,$B60)-Data!DG$2+INDEX($A60:AA60,,MAX(ISNUMBER($D60:AA60)*COLUMN($D60:AA60))))</f>
        <v>#N/A</v>
      </c>
      <c r="AC60" s="2" t="e">
        <f t="array" ref="AC60">IF(INDEX(Data!DH:DH,$B60)=0,#N/A,INDEX(Data!DH:DH,$B60)-Data!DH$2+INDEX($A60:AB60,,MAX(ISNUMBER($D60:AB60)*COLUMN($D60:AB60))))</f>
        <v>#N/A</v>
      </c>
      <c r="AD60" s="2" t="e">
        <f t="array" ref="AD60">IF(INDEX(Data!DI:DI,$B60)=0,#N/A,INDEX(Data!DI:DI,$B60)-Data!DI$2+INDEX($A60:AC60,,MAX(ISNUMBER($D60:AC60)*COLUMN($D60:AC60))))</f>
        <v>#N/A</v>
      </c>
      <c r="AE60" s="2" t="e">
        <f t="array" ref="AE60">IF(INDEX(Data!DJ:DJ,$B60)=0,#N/A,INDEX(Data!DJ:DJ,$B60)-Data!DJ$2+INDEX($A60:AD60,,MAX(ISNUMBER($D60:AD60)*COLUMN($D60:AD60))))</f>
        <v>#N/A</v>
      </c>
      <c r="AF60" s="2" t="e">
        <f t="array" ref="AF60">IF(INDEX(Data!DK:DK,$B60)=0,#N/A,INDEX(Data!DK:DK,$B60)-Data!DK$2+INDEX($A60:AE60,,MAX(ISNUMBER($D60:AE60)*COLUMN($D60:AE60))))</f>
        <v>#N/A</v>
      </c>
      <c r="AG60" s="2" t="e">
        <f t="array" ref="AG60">IF(INDEX(Data!DL:DL,$B60)=0,#N/A,INDEX(Data!DL:DL,$B60)-Data!DL$2+INDEX($A60:AF60,,MAX(ISNUMBER($D60:AF60)*COLUMN($D60:AF60))))</f>
        <v>#N/A</v>
      </c>
      <c r="AH60" s="2" t="e">
        <f t="array" ref="AH60">IF(INDEX(Data!DM:DM,$B60)=0,#N/A,INDEX(Data!DM:DM,$B60)-Data!DM$2+INDEX($A60:AG60,,MAX(ISNUMBER($D60:AG60)*COLUMN($D60:AG60))))</f>
        <v>#N/A</v>
      </c>
      <c r="AI60" s="2" t="e">
        <f t="array" ref="AI60">IF(INDEX(Data!DN:DN,$B60)=0,#N/A,INDEX(Data!DN:DN,$B60)-Data!DN$2+INDEX($A60:AH60,,MAX(ISNUMBER($D60:AH60)*COLUMN($D60:AH60))))</f>
        <v>#N/A</v>
      </c>
      <c r="AJ60" s="2" t="e">
        <f t="array" ref="AJ60">IF(INDEX(Data!DO:DO,$B60)=0,#N/A,INDEX(Data!DO:DO,$B60)-Data!DO$2+INDEX($A60:AI60,,MAX(ISNUMBER($D60:AI60)*COLUMN($D60:AI60))))</f>
        <v>#N/A</v>
      </c>
      <c r="AK60" s="2" t="e">
        <f t="array" ref="AK60">IF(INDEX(Data!DP:DP,$B60)=0,#N/A,INDEX(Data!DP:DP,$B60)-Data!DP$2+INDEX($A60:AJ60,,MAX(ISNUMBER($D60:AJ60)*COLUMN($D60:AJ60))))</f>
        <v>#N/A</v>
      </c>
      <c r="AL60" s="2" t="e">
        <f t="array" ref="AL60">IF(INDEX(Data!DQ:DQ,$B60)=0,#N/A,INDEX(Data!DQ:DQ,$B60)-Data!DQ$2+INDEX($A60:AK60,,MAX(ISNUMBER($D60:AK60)*COLUMN($D60:AK60))))</f>
        <v>#N/A</v>
      </c>
      <c r="AM60" s="2" t="e">
        <f t="array" ref="AM60">IF(INDEX(Data!DR:DR,$B60)=0,#N/A,INDEX(Data!DR:DR,$B60)-Data!DR$2+INDEX($A60:AL60,,MAX(ISNUMBER($D60:AL60)*COLUMN($D60:AL60))))</f>
        <v>#N/A</v>
      </c>
      <c r="AN60" s="2" t="e">
        <f t="array" ref="AN60">IF(INDEX(Data!DS:DS,$B60)=0,#N/A,INDEX(Data!DS:DS,$B60)-Data!DS$2+INDEX($A60:AM60,,MAX(ISNUMBER($D60:AM60)*COLUMN($D60:AM60))))</f>
        <v>#N/A</v>
      </c>
      <c r="AO60" s="2" t="e">
        <f t="array" ref="AO60">IF(INDEX(Data!DT:DT,$B60)=0,#N/A,INDEX(Data!DT:DT,$B60)-Data!DT$2+INDEX($A60:AN60,,MAX(ISNUMBER($D60:AN60)*COLUMN($D60:AN60))))</f>
        <v>#N/A</v>
      </c>
      <c r="AP60" s="2" t="e">
        <f t="array" ref="AP60">IF(INDEX(Data!DU:DU,$B60)=0,#N/A,INDEX(Data!DU:DU,$B60)-Data!DU$2+INDEX($A60:AO60,,MAX(ISNUMBER($D60:AO60)*COLUMN($D60:AO60))))</f>
        <v>#N/A</v>
      </c>
      <c r="AQ60" s="2" t="e">
        <f t="array" ref="AQ60">IF(INDEX(Data!DV:DV,$B60)=0,#N/A,INDEX(Data!DV:DV,$B60)-Data!DV$2+INDEX($A60:AP60,,MAX(ISNUMBER($D60:AP60)*COLUMN($D60:AP60))))</f>
        <v>#N/A</v>
      </c>
      <c r="AR60" s="2" t="e">
        <f t="array" ref="AR60">IF(INDEX(Data!DW:DW,$B60)=0,#N/A,INDEX(Data!DW:DW,$B60)-Data!DW$2+INDEX($A60:AQ60,,MAX(ISNUMBER($D60:AQ60)*COLUMN($D60:AQ60))))</f>
        <v>#N/A</v>
      </c>
      <c r="AS60" s="2" t="e">
        <f t="array" ref="AS60">IF(INDEX(Data!DX:DX,$B60)=0,#N/A,INDEX(Data!DX:DX,$B60)-Data!DX$2+INDEX($A60:AR60,,MAX(ISNUMBER($D60:AR60)*COLUMN($D60:AR60))))</f>
        <v>#N/A</v>
      </c>
      <c r="AT60" s="2" t="e">
        <f t="array" ref="AT60">IF(INDEX(Data!DY:DY,$B60)=0,#N/A,INDEX(Data!DY:DY,$B60)-Data!DY$2+INDEX($A60:AS60,,MAX(ISNUMBER($D60:AS60)*COLUMN($D60:AS60))))</f>
        <v>#N/A</v>
      </c>
      <c r="AU60" s="2" t="e">
        <f t="array" ref="AU60">IF(INDEX(Data!DZ:DZ,$B60)=0,#N/A,INDEX(Data!DZ:DZ,$B60)-Data!DZ$2+INDEX($A60:AT60,,MAX(ISNUMBER($D60:AT60)*COLUMN($D60:AT60))))</f>
        <v>#N/A</v>
      </c>
      <c r="AV60" s="2" t="e">
        <f t="array" ref="AV60">IF(INDEX(Data!EA:EA,$B60)=0,#N/A,INDEX(Data!EA:EA,$B60)-Data!EA$2+INDEX($A60:AU60,,MAX(ISNUMBER($D60:AU60)*COLUMN($D60:AU60))))</f>
        <v>#N/A</v>
      </c>
      <c r="AW60" s="2" t="e">
        <f t="array" ref="AW60">IF(INDEX(Data!EB:EB,$B60)=0,#N/A,INDEX(Data!EB:EB,$B60)-Data!EB$2+INDEX($A60:AV60,,MAX(ISNUMBER($D60:AV60)*COLUMN($D60:AV60))))</f>
        <v>#N/A</v>
      </c>
      <c r="AX60" s="2" t="e">
        <f t="array" ref="AX60">IF(INDEX(Data!EC:EC,$B60)=0,#N/A,INDEX(Data!EC:EC,$B60)-Data!EC$2+INDEX($A60:AW60,,MAX(ISNUMBER($D60:AW60)*COLUMN($D60:AW60))))</f>
        <v>#N/A</v>
      </c>
      <c r="AY60" s="2" t="e">
        <f t="array" ref="AY60">IF(INDEX(Data!ED:ED,$B60)=0,#N/A,INDEX(Data!ED:ED,$B60)-Data!ED$2+INDEX($A60:AX60,,MAX(ISNUMBER($D60:AX60)*COLUMN($D60:AX60))))</f>
        <v>#N/A</v>
      </c>
      <c r="AZ60" s="2" t="e">
        <f t="array" ref="AZ60">IF(INDEX(Data!EE:EE,$B60)=0,#N/A,INDEX(Data!EE:EE,$B60)-Data!EE$2+INDEX($A60:AY60,,MAX(ISNUMBER($D60:AY60)*COLUMN($D60:AY60))))</f>
        <v>#N/A</v>
      </c>
      <c r="BA60" s="2" t="e">
        <f t="array" ref="BA60">IF(INDEX(Data!EF:EF,$B60)=0,#N/A,INDEX(Data!EF:EF,$B60)-Data!EF$2+INDEX($A60:AZ60,,MAX(ISNUMBER($D60:AZ60)*COLUMN($D60:AZ60))))</f>
        <v>#N/A</v>
      </c>
      <c r="BB60" s="2" t="e">
        <f t="array" ref="BB60">IF(INDEX(Data!EG:EG,$B60)=0,#N/A,INDEX(Data!EG:EG,$B60)-Data!EG$2+INDEX($A60:BA60,,MAX(ISNUMBER($D60:BA60)*COLUMN($D60:BA60))))</f>
        <v>#N/A</v>
      </c>
      <c r="BC60" s="2" t="e">
        <f t="array" ref="BC60">IF(INDEX(Data!EH:EH,$B60)=0,#N/A,INDEX(Data!EH:EH,$B60)-Data!EH$2+INDEX($A60:BB60,,MAX(ISNUMBER($D60:BB60)*COLUMN($D60:BB60))))</f>
        <v>#N/A</v>
      </c>
      <c r="BD60" s="2" t="e">
        <f t="array" ref="BD60">IF(INDEX(Data!EI:EI,$B60)=0,#N/A,INDEX(Data!EI:EI,$B60)-Data!EI$2+INDEX($A60:BC60,,MAX(ISNUMBER($D60:BC60)*COLUMN($D60:BC60))))</f>
        <v>#N/A</v>
      </c>
      <c r="BE60" s="2" t="e">
        <f t="array" ref="BE60">IF(INDEX(Data!EJ:EJ,$B60)=0,#N/A,INDEX(Data!EJ:EJ,$B60)-Data!EJ$2+INDEX($A60:BD60,,MAX(ISNUMBER($D60:BD60)*COLUMN($D60:BD60))))</f>
        <v>#N/A</v>
      </c>
      <c r="BF60" s="2" t="e">
        <f t="array" ref="BF60">IF(INDEX(Data!EK:EK,$B60)=0,#N/A,INDEX(Data!EK:EK,$B60)-Data!EK$2+INDEX($A60:BE60,,MAX(ISNUMBER($D60:BE60)*COLUMN($D60:BE60))))</f>
        <v>#N/A</v>
      </c>
      <c r="BG60" s="2" t="e">
        <f t="array" ref="BG60">IF(INDEX(Data!EL:EL,$B60)=0,#N/A,INDEX(Data!EL:EL,$B60)-Data!EL$2+INDEX($A60:BF60,,MAX(ISNUMBER($D60:BF60)*COLUMN($D60:BF60))))</f>
        <v>#N/A</v>
      </c>
      <c r="BH60" s="2" t="e">
        <f t="array" ref="BH60">IF(INDEX(Data!EM:EM,$B60)=0,#N/A,INDEX(Data!EM:EM,$B60)-Data!EM$2+INDEX($A60:BG60,,MAX(ISNUMBER($D60:BG60)*COLUMN($D60:BG60))))</f>
        <v>#N/A</v>
      </c>
      <c r="BI60" s="2" t="e">
        <f t="array" ref="BI60">IF(INDEX(Data!EN:EN,$B60)=0,#N/A,INDEX(Data!EN:EN,$B60)-Data!EN$2+INDEX($A60:BH60,,MAX(ISNUMBER($D60:BH60)*COLUMN($D60:BH60))))</f>
        <v>#N/A</v>
      </c>
      <c r="BJ60" s="2" t="e">
        <f t="array" ref="BJ60">IF(INDEX(Data!EO:EO,$B60)=0,#N/A,INDEX(Data!EO:EO,$B60)-Data!EO$2+INDEX($A60:BI60,,MAX(ISNUMBER($D60:BI60)*COLUMN($D60:BI60))))</f>
        <v>#N/A</v>
      </c>
      <c r="BK60" s="2" t="e">
        <f t="array" ref="BK60">IF(INDEX(Data!EP:EP,$B60)=0,#N/A,INDEX(Data!EP:EP,$B60)-Data!EP$2+INDEX($A60:BJ60,,MAX(ISNUMBER($D60:BJ60)*COLUMN($D60:BJ60))))</f>
        <v>#N/A</v>
      </c>
      <c r="BL60" s="2" t="e">
        <f t="array" ref="BL60">IF(INDEX(Data!EQ:EQ,$B60)=0,#N/A,INDEX(Data!EQ:EQ,$B60)-Data!EQ$2+INDEX($A60:BK60,,MAX(ISNUMBER($D60:BK60)*COLUMN($D60:BK60))))</f>
        <v>#N/A</v>
      </c>
      <c r="BM60" s="2" t="e">
        <f t="array" ref="BM60">IF(INDEX(Data!ER:ER,$B60)=0,#N/A,INDEX(Data!ER:ER,$B60)-Data!ER$2+INDEX($A60:BL60,,MAX(ISNUMBER($D60:BL60)*COLUMN($D60:BL60))))</f>
        <v>#N/A</v>
      </c>
      <c r="BN60" s="2" t="e">
        <f t="array" ref="BN60">IF(INDEX(Data!ES:ES,$B60)=0,#N/A,INDEX(Data!ES:ES,$B60)-Data!ES$2+INDEX($A60:BM60,,MAX(ISNUMBER($D60:BM60)*COLUMN($D60:BM60))))</f>
        <v>#N/A</v>
      </c>
      <c r="BO60" s="2" t="e">
        <f t="array" ref="BO60">IF(INDEX(Data!ET:ET,$B60)=0,#N/A,INDEX(Data!ET:ET,$B60)-Data!ET$2+INDEX($A60:BN60,,MAX(ISNUMBER($D60:BN60)*COLUMN($D60:BN60))))</f>
        <v>#N/A</v>
      </c>
      <c r="BP60" s="2" t="e">
        <f t="array" ref="BP60">IF(INDEX(Data!EU:EU,$B60)=0,#N/A,INDEX(Data!EU:EU,$B60)-Data!EU$2+INDEX($A60:BO60,,MAX(ISNUMBER($D60:BO60)*COLUMN($D60:BO60))))</f>
        <v>#N/A</v>
      </c>
      <c r="BQ60" s="2" t="e">
        <f t="array" ref="BQ60">IF(INDEX(Data!EV:EV,$B60)=0,#N/A,INDEX(Data!EV:EV,$B60)-Data!EV$2+INDEX($A60:BP60,,MAX(ISNUMBER($D60:BP60)*COLUMN($D60:BP60))))</f>
        <v>#N/A</v>
      </c>
      <c r="BR60" s="2" t="e">
        <f t="array" ref="BR60">IF(INDEX(Data!EW:EW,$B60)=0,#N/A,INDEX(Data!EW:EW,$B60)-Data!EW$2+INDEX($A60:BQ60,,MAX(ISNUMBER($D60:BQ60)*COLUMN($D60:BQ60))))</f>
        <v>#N/A</v>
      </c>
      <c r="BS60" s="2" t="e">
        <f t="array" ref="BS60">IF(INDEX(Data!EX:EX,$B60)=0,#N/A,INDEX(Data!EX:EX,$B60)-Data!EX$2+INDEX($A60:BR60,,MAX(ISNUMBER($D60:BR60)*COLUMN($D60:BR60))))</f>
        <v>#N/A</v>
      </c>
      <c r="BT60" s="2" t="e">
        <f t="array" ref="BT60">IF(INDEX(Data!EY:EY,$B60)=0,#N/A,INDEX(Data!EY:EY,$B60)-Data!EY$2+INDEX($A60:BS60,,MAX(ISNUMBER($D60:BS60)*COLUMN($D60:BS60))))</f>
        <v>#N/A</v>
      </c>
      <c r="BU60" s="2" t="e">
        <f t="array" ref="BU60">IF(INDEX(Data!EZ:EZ,$B60)=0,#N/A,INDEX(Data!EZ:EZ,$B60)-Data!EZ$2+INDEX($A60:BT60,,MAX(ISNUMBER($D60:BT60)*COLUMN($D60:BT60))))</f>
        <v>#N/A</v>
      </c>
      <c r="BV60" s="2" t="e">
        <f t="array" ref="BV60">IF(INDEX(Data!FA:FA,$B60)=0,#N/A,INDEX(Data!FA:FA,$B60)-Data!FA$2+INDEX($A60:BU60,,MAX(ISNUMBER($D60:BU60)*COLUMN($D60:BU60))))</f>
        <v>#N/A</v>
      </c>
      <c r="BW60" s="2" t="e">
        <f t="array" ref="BW60">IF(INDEX(Data!FB:FB,$B60)=0,#N/A,INDEX(Data!FB:FB,$B60)-Data!FB$2+INDEX($A60:BV60,,MAX(ISNUMBER($D60:BV60)*COLUMN($D60:BV60))))</f>
        <v>#N/A</v>
      </c>
      <c r="BX60" s="2" t="e">
        <f t="array" ref="BX60">IF(INDEX(Data!FC:FC,$B60)=0,#N/A,INDEX(Data!FC:FC,$B60)-Data!FC$2+INDEX($A60:BW60,,MAX(ISNUMBER($D60:BW60)*COLUMN($D60:BW60))))</f>
        <v>#N/A</v>
      </c>
      <c r="BY60" s="2" t="e">
        <f t="array" ref="BY60">IF(INDEX(Data!FD:FD,$B60)=0,#N/A,INDEX(Data!FD:FD,$B60)-Data!FD$2+INDEX($A60:BX60,,MAX(ISNUMBER($D60:BX60)*COLUMN($D60:BX60))))</f>
        <v>#N/A</v>
      </c>
      <c r="BZ60" s="2" t="e">
        <f t="array" ref="BZ60">IF(INDEX(Data!FE:FE,$B60)=0,#N/A,INDEX(Data!FE:FE,$B60)-Data!FE$2+INDEX($A60:BY60,,MAX(ISNUMBER($D60:BY60)*COLUMN($D60:BY60))))</f>
        <v>#N/A</v>
      </c>
      <c r="CA60" s="2" t="e">
        <f t="array" ref="CA60">IF(INDEX(Data!FF:FF,$B60)=0,#N/A,INDEX(Data!FF:FF,$B60)-Data!FF$2+INDEX($A60:BZ60,,MAX(ISNUMBER($D60:BZ60)*COLUMN($D60:BZ60))))</f>
        <v>#N/A</v>
      </c>
      <c r="CB60" s="2" t="e">
        <f t="array" ref="CB60">IF(INDEX(Data!FG:FG,$B60)=0,#N/A,INDEX(Data!FG:FG,$B60)-Data!FG$2+INDEX($A60:CA60,,MAX(ISNUMBER($D60:CA60)*COLUMN($D60:CA60))))</f>
        <v>#N/A</v>
      </c>
      <c r="CC60" s="2" t="e">
        <f t="array" ref="CC60">IF(INDEX(Data!FH:FH,$B60)=0,#N/A,INDEX(Data!FH:FH,$B60)-Data!FH$2+INDEX($A60:CB60,,MAX(ISNUMBER($D60:CB60)*COLUMN($D60:CB60))))</f>
        <v>#N/A</v>
      </c>
      <c r="CD60" s="2" t="e">
        <f t="array" ref="CD60">IF(INDEX(Data!FI:FI,$B60)=0,#N/A,INDEX(Data!FI:FI,$B60)-Data!FI$2+INDEX($A60:CC60,,MAX(ISNUMBER($D60:CC60)*COLUMN($D60:CC60))))</f>
        <v>#N/A</v>
      </c>
      <c r="CE60" s="2" t="e">
        <f t="array" ref="CE60">IF(INDEX(Data!FJ:FJ,$B60)=0,#N/A,INDEX(Data!FJ:FJ,$B60)-Data!FJ$2+INDEX($A60:CD60,,MAX(ISNUMBER($D60:CD60)*COLUMN($D60:CD60))))</f>
        <v>#N/A</v>
      </c>
      <c r="CF60" s="2" t="e">
        <f t="array" ref="CF60">IF(INDEX(Data!FK:FK,$B60)=0,#N/A,INDEX(Data!FK:FK,$B60)-Data!FK$2+INDEX($A60:CE60,,MAX(ISNUMBER($D60:CE60)*COLUMN($D60:CE60))))</f>
        <v>#N/A</v>
      </c>
      <c r="CG60" s="2" t="e">
        <f t="array" ref="CG60">IF(INDEX(Data!FL:FL,$B60)=0,#N/A,INDEX(Data!FL:FL,$B60)-Data!FL$2+INDEX($A60:CF60,,MAX(ISNUMBER($D60:CF60)*COLUMN($D60:CF60))))</f>
        <v>#N/A</v>
      </c>
      <c r="CH60" s="2" t="e">
        <f t="array" ref="CH60">IF(INDEX(Data!FM:FM,$B60)=0,#N/A,INDEX(Data!FM:FM,$B60)-Data!FM$2+INDEX($A60:CG60,,MAX(ISNUMBER($D60:CG60)*COLUMN($D60:CG60))))</f>
        <v>#N/A</v>
      </c>
      <c r="CI60" s="2" t="e">
        <f t="array" ref="CI60">IF(INDEX(Data!FN:FN,$B60)=0,#N/A,INDEX(Data!FN:FN,$B60)-Data!FN$2+INDEX($A60:CH60,,MAX(ISNUMBER($D60:CH60)*COLUMN($D60:CH60))))</f>
        <v>#N/A</v>
      </c>
      <c r="CJ60" s="2" t="e">
        <f t="array" ref="CJ60">IF(INDEX(Data!FO:FO,$B60)=0,#N/A,INDEX(Data!FO:FO,$B60)-Data!FO$2+INDEX($A60:CI60,,MAX(ISNUMBER($D60:CI60)*COLUMN($D60:CI60))))</f>
        <v>#N/A</v>
      </c>
      <c r="CK60" s="2" t="e">
        <f t="array" ref="CK60">IF(INDEX(Data!FP:FP,$B60)=0,#N/A,INDEX(Data!FP:FP,$B60)-Data!FP$2+INDEX($A60:CJ60,,MAX(ISNUMBER($D60:CJ60)*COLUMN($D60:CJ60))))</f>
        <v>#N/A</v>
      </c>
      <c r="CL60" s="2" t="e">
        <f t="array" ref="CL60">IF(INDEX(Data!FQ:FQ,$B60)=0,#N/A,INDEX(Data!FQ:FQ,$B60)-Data!FQ$2+INDEX($A60:CK60,,MAX(ISNUMBER($D60:CK60)*COLUMN($D60:CK60))))</f>
        <v>#N/A</v>
      </c>
      <c r="CM60" s="2" t="e">
        <f t="array" ref="CM60">IF(INDEX(Data!FR:FR,$B60)=0,#N/A,INDEX(Data!FR:FR,$B60)-Data!FR$2+INDEX($A60:CL60,,MAX(ISNUMBER($D60:CL60)*COLUMN($D60:CL60))))</f>
        <v>#N/A</v>
      </c>
      <c r="CN60" s="2" t="e">
        <f t="array" ref="CN60">IF(INDEX(Data!FS:FS,$B60)=0,#N/A,INDEX(Data!FS:FS,$B60)-Data!FS$2+INDEX($A60:CM60,,MAX(ISNUMBER($D60:CM60)*COLUMN($D60:CM60))))</f>
        <v>#N/A</v>
      </c>
      <c r="CO60" s="2" t="e">
        <f t="array" ref="CO60">IF(INDEX(Data!FT:FT,$B60)=0,#N/A,INDEX(Data!FT:FT,$B60)-Data!FT$2+INDEX($A60:CN60,,MAX(ISNUMBER($D60:CN60)*COLUMN($D60:CN60))))</f>
        <v>#N/A</v>
      </c>
      <c r="CP60" s="2" t="e">
        <f t="array" ref="CP60">IF(INDEX(Data!FU:FU,$B60)=0,#N/A,INDEX(Data!FU:FU,$B60)-Data!FU$2+INDEX($A60:CO60,,MAX(ISNUMBER($D60:CO60)*COLUMN($D60:CO60))))</f>
        <v>#N/A</v>
      </c>
      <c r="CQ60" s="2" t="e">
        <f t="array" ref="CQ60">IF(INDEX(Data!FV:FV,$B60)=0,#N/A,INDEX(Data!FV:FV,$B60)-Data!FV$2+INDEX($A60:CP60,,MAX(ISNUMBER($D60:CP60)*COLUMN($D60:CP60))))</f>
        <v>#N/A</v>
      </c>
      <c r="CR60" s="2" t="e">
        <f t="array" ref="CR60">IF(INDEX(Data!FW:FW,$B60)=0,#N/A,INDEX(Data!FW:FW,$B60)-Data!FW$2+INDEX($A60:CQ60,,MAX(ISNUMBER($D60:CQ60)*COLUMN($D60:CQ60))))</f>
        <v>#N/A</v>
      </c>
      <c r="CS60" s="2" t="e">
        <f t="array" ref="CS60">IF(INDEX(Data!FX:FX,$B60)=0,#N/A,INDEX(Data!FX:FX,$B60)-Data!FX$2+INDEX($A60:CR60,,MAX(ISNUMBER($D60:CR60)*COLUMN($D60:CR60))))</f>
        <v>#N/A</v>
      </c>
      <c r="CT60" s="2" t="e">
        <f t="array" ref="CT60">IF(INDEX(Data!FY:FY,$B60)=0,#N/A,INDEX(Data!FY:FY,$B60)-Data!FY$2+INDEX($A60:CS60,,MAX(ISNUMBER($D60:CS60)*COLUMN($D60:CS60))))</f>
        <v>#N/A</v>
      </c>
      <c r="CU60" s="2" t="e">
        <f t="array" ref="CU60">IF(INDEX(Data!FZ:FZ,$B60)=0,#N/A,INDEX(Data!FZ:FZ,$B60)-Data!FZ$2+INDEX($A60:CT60,,MAX(ISNUMBER($D60:CT60)*COLUMN($D60:CT60))))</f>
        <v>#N/A</v>
      </c>
      <c r="CV60" s="2" t="e">
        <f t="array" ref="CV60">IF(INDEX(Data!GA:GA,$B60)=0,#N/A,INDEX(Data!GA:GA,$B60)-Data!GA$2+INDEX($A60:CU60,,MAX(ISNUMBER($D60:CU60)*COLUMN($D60:CU60))))</f>
        <v>#N/A</v>
      </c>
      <c r="CW60" s="2" t="e">
        <f t="array" ref="CW60">IF(INDEX(Data!GB:GB,$B60)=0,#N/A,INDEX(Data!GB:GB,$B60)-Data!GB$2+INDEX($A60:CV60,,MAX(ISNUMBER($D60:CV60)*COLUMN($D60:CV60))))</f>
        <v>#N/A</v>
      </c>
      <c r="CX60" s="2" t="e">
        <f t="array" ref="CX60">IF(INDEX(Data!GC:GC,$B60)=0,#N/A,INDEX(Data!GC:GC,$B60)-Data!GC$2+INDEX($A60:CW60,,MAX(ISNUMBER($D60:CW60)*COLUMN($D60:CW60))))</f>
        <v>#N/A</v>
      </c>
      <c r="CY60" s="2" t="e">
        <f t="array" ref="CY60">IF(INDEX(Data!GD:GD,$B60)=0,#N/A,INDEX(Data!GD:GD,$B60)-Data!GD$2+INDEX($A60:CX60,,MAX(ISNUMBER($D60:CX60)*COLUMN($D60:CX60))))</f>
        <v>#N/A</v>
      </c>
      <c r="CZ60" s="2" t="e">
        <f t="array" ref="CZ60">IF(INDEX(Data!GE:GE,$B60)=0,#N/A,INDEX(Data!GE:GE,$B60)-Data!GE$2+INDEX($A60:CY60,,MAX(ISNUMBER($D60:CY60)*COLUMN($D60:CY60))))</f>
        <v>#N/A</v>
      </c>
      <c r="DA60" s="2" t="e">
        <f t="array" ref="DA60">IF(INDEX(Data!GF:GF,$B60)=0,#N/A,INDEX(Data!GF:GF,$B60)-Data!GF$2+INDEX($A60:CZ60,,MAX(ISNUMBER($D60:CZ60)*COLUMN($D60:CZ60))))</f>
        <v>#N/A</v>
      </c>
      <c r="DB60" s="2" t="e">
        <f t="array" ref="DB60">IF(INDEX(Data!GG:GG,$B60)=0,#N/A,INDEX(Data!GG:GG,$B60)-Data!GG$2+INDEX($A60:DA60,,MAX(ISNUMBER($D60:DA60)*COLUMN($D60:DA60))))</f>
        <v>#N/A</v>
      </c>
      <c r="DC60" s="2" t="e">
        <f t="array" ref="DC60">IF(INDEX(Data!GH:GH,$B60)=0,#N/A,INDEX(Data!GH:GH,$B60)-Data!GH$2+INDEX($A60:DB60,,MAX(ISNUMBER($D60:DB60)*COLUMN($D60:DB60))))</f>
        <v>#N/A</v>
      </c>
      <c r="DD60" s="2" t="e">
        <f t="array" ref="DD60">IF(INDEX(Data!GI:GI,$B60)=0,#N/A,INDEX(Data!GI:GI,$B60)-Data!GI$2+INDEX($A60:DC60,,MAX(ISNUMBER($D60:DC60)*COLUMN($D60:DC60))))</f>
        <v>#N/A</v>
      </c>
      <c r="DE60" s="2" t="e">
        <f t="array" ref="DE60">IF(INDEX(Data!GJ:GJ,$B60)=0,#N/A,INDEX(Data!GJ:GJ,$B60)-Data!GJ$2+INDEX($A60:DD60,,MAX(ISNUMBER($D60:DD60)*COLUMN($D60:DD60))))</f>
        <v>#N/A</v>
      </c>
      <c r="DF60" s="2" t="e">
        <f t="array" ref="DF60">IF(INDEX(Data!GK:GK,$B60)=0,#N/A,INDEX(Data!GK:GK,$B60)-Data!GK$2+INDEX($A60:DE60,,MAX(ISNUMBER($D60:DE60)*COLUMN($D60:DE60))))</f>
        <v>#N/A</v>
      </c>
      <c r="DG60" s="2" t="e">
        <f t="array" ref="DG60">IF(INDEX(Data!GL:GL,$B60)=0,#N/A,INDEX(Data!GL:GL,$B60)-Data!GL$2+INDEX($A60:DF60,,MAX(ISNUMBER($D60:DF60)*COLUMN($D60:DF60))))</f>
        <v>#N/A</v>
      </c>
      <c r="DH60" s="2" t="e">
        <f t="array" ref="DH60">IF(INDEX(Data!GM:GM,$B60)=0,#N/A,INDEX(Data!GM:GM,$B60)-Data!GM$2+INDEX($A60:DG60,,MAX(ISNUMBER($D60:DG60)*COLUMN($D60:DG60))))</f>
        <v>#N/A</v>
      </c>
      <c r="DI60" s="2" t="e">
        <f t="array" ref="DI60">IF(INDEX(Data!GN:GN,$B60)=0,#N/A,INDEX(Data!GN:GN,$B60)-Data!GN$2+INDEX($A60:DH60,,MAX(ISNUMBER($D60:DH60)*COLUMN($D60:DH60))))</f>
        <v>#N/A</v>
      </c>
      <c r="DJ60" s="2" t="e">
        <f t="array" ref="DJ60">IF(INDEX(Data!GO:GO,$B60)=0,#N/A,INDEX(Data!GO:GO,$B60)-Data!GO$2+INDEX($A60:DI60,,MAX(ISNUMBER($D60:DI60)*COLUMN($D60:DI60))))</f>
        <v>#N/A</v>
      </c>
      <c r="DK60" s="2" t="e">
        <f t="array" ref="DK60">IF(INDEX(Data!GP:GP,$B60)=0,#N/A,INDEX(Data!GP:GP,$B60)-Data!GP$2+INDEX($A60:DJ60,,MAX(ISNUMBER($D60:DJ60)*COLUMN($D60:DJ60))))</f>
        <v>#N/A</v>
      </c>
      <c r="DL60" s="2" t="e">
        <f t="array" ref="DL60">IF(INDEX(Data!GQ:GQ,$B60)=0,#N/A,INDEX(Data!GQ:GQ,$B60)-Data!GQ$2+INDEX($A60:DK60,,MAX(ISNUMBER($D60:DK60)*COLUMN($D60:DK60))))</f>
        <v>#N/A</v>
      </c>
      <c r="DM60" s="2" t="e">
        <f t="array" ref="DM60">IF(INDEX(Data!GR:GR,$B60)=0,#N/A,INDEX(Data!GR:GR,$B60)-Data!GR$2+INDEX($A60:DL60,,MAX(ISNUMBER($D60:DL60)*COLUMN($D60:DL60))))</f>
        <v>#N/A</v>
      </c>
      <c r="DN60" s="2" t="e">
        <f t="array" ref="DN60">IF(INDEX(Data!GS:GS,$B60)=0,#N/A,INDEX(Data!GS:GS,$B60)-Data!GS$2+INDEX($A60:DM60,,MAX(ISNUMBER($D60:DM60)*COLUMN($D60:DM60))))</f>
        <v>#N/A</v>
      </c>
      <c r="DO60" s="2" t="e">
        <f t="array" ref="DO60">IF(INDEX(Data!GT:GT,$B60)=0,#N/A,INDEX(Data!GT:GT,$B60)-Data!GT$2+INDEX($A60:DN60,,MAX(ISNUMBER($D60:DN60)*COLUMN($D60:DN60))))</f>
        <v>#N/A</v>
      </c>
      <c r="DP60" s="2" t="e">
        <f t="array" ref="DP60">IF(INDEX(Data!GU:GU,$B60)=0,#N/A,INDEX(Data!GU:GU,$B60)-Data!GU$2+INDEX($A60:DO60,,MAX(ISNUMBER($D60:DO60)*COLUMN($D60:DO60))))</f>
        <v>#N/A</v>
      </c>
      <c r="DQ60" s="2" t="e">
        <f t="array" ref="DQ60">IF(INDEX(Data!GV:GV,$B60)=0,#N/A,INDEX(Data!GV:GV,$B60)-Data!GV$2+INDEX($A60:DP60,,MAX(ISNUMBER($D60:DP60)*COLUMN($D60:DP60))))</f>
        <v>#N/A</v>
      </c>
      <c r="DR60" s="2" t="e">
        <f t="array" ref="DR60">IF(INDEX(Data!GW:GW,$B60)=0,#N/A,INDEX(Data!GW:GW,$B60)-Data!GW$2+INDEX($A60:DQ60,,MAX(ISNUMBER($D60:DQ60)*COLUMN($D60:DQ60))))</f>
        <v>#N/A</v>
      </c>
      <c r="DS60" s="2" t="e">
        <f t="array" ref="DS60">IF(INDEX(Data!GX:GX,$B60)=0,#N/A,INDEX(Data!GX:GX,$B60)-Data!GX$2+INDEX($A60:DR60,,MAX(ISNUMBER($D60:DR60)*COLUMN($D60:DR60))))</f>
        <v>#N/A</v>
      </c>
      <c r="DT60" s="2" t="e">
        <f t="array" ref="DT60">IF(INDEX(Data!GY:GY,$B60)=0,#N/A,INDEX(Data!GY:GY,$B60)-Data!GY$2+INDEX($A60:DS60,,MAX(ISNUMBER($D60:DS60)*COLUMN($D60:DS60))))</f>
        <v>#N/A</v>
      </c>
      <c r="DU60" s="2" t="e">
        <f t="array" ref="DU60">IF(INDEX(Data!GZ:GZ,$B60)=0,#N/A,INDEX(Data!GZ:GZ,$B60)-Data!GZ$2+INDEX($A60:DT60,,MAX(ISNUMBER($D60:DT60)*COLUMN($D60:DT60))))</f>
        <v>#N/A</v>
      </c>
      <c r="DV60" s="2" t="e">
        <f t="array" ref="DV60">IF(INDEX(Data!HA:HA,$B60)=0,#N/A,INDEX(Data!HA:HA,$B60)-Data!HA$2+INDEX($A60:DU60,,MAX(ISNUMBER($D60:DU60)*COLUMN($D60:DU60))))</f>
        <v>#N/A</v>
      </c>
      <c r="DW60" s="2" t="e">
        <f t="array" ref="DW60">IF(INDEX(Data!HB:HB,$B60)=0,#N/A,INDEX(Data!HB:HB,$B60)-Data!HB$2+INDEX($A60:DV60,,MAX(ISNUMBER($D60:DV60)*COLUMN($D60:DV60))))</f>
        <v>#N/A</v>
      </c>
      <c r="DX60" s="2" t="e">
        <f t="array" ref="DX60">IF(INDEX(Data!HC:HC,$B60)=0,#N/A,INDEX(Data!HC:HC,$B60)-Data!HC$2+INDEX($A60:DW60,,MAX(ISNUMBER($D60:DW60)*COLUMN($D60:DW60))))</f>
        <v>#N/A</v>
      </c>
      <c r="DY60" s="2" t="e">
        <f t="array" ref="DY60">IF(INDEX(Data!HD:HD,$B60)=0,#N/A,INDEX(Data!HD:HD,$B60)-Data!HD$2+INDEX($A60:DX60,,MAX(ISNUMBER($D60:DX60)*COLUMN($D60:DX60))))</f>
        <v>#N/A</v>
      </c>
      <c r="DZ60" s="2" t="e">
        <f t="array" ref="DZ60">IF(INDEX(Data!HE:HE,$B60)=0,#N/A,INDEX(Data!HE:HE,$B60)-Data!HE$2+INDEX($A60:DY60,,MAX(ISNUMBER($D60:DY60)*COLUMN($D60:DY60))))</f>
        <v>#N/A</v>
      </c>
      <c r="EA60" s="2" t="e">
        <f t="array" ref="EA60">IF(INDEX(Data!HF:HF,$B60)=0,#N/A,INDEX(Data!HF:HF,$B60)-Data!HF$2+INDEX($A60:DZ60,,MAX(ISNUMBER($D60:DZ60)*COLUMN($D60:DZ60))))</f>
        <v>#N/A</v>
      </c>
      <c r="EB60" s="2" t="e">
        <f t="array" ref="EB60">IF(INDEX(Data!HG:HG,$B60)=0,#N/A,INDEX(Data!HG:HG,$B60)-Data!HG$2+INDEX($A60:EA60,,MAX(ISNUMBER($D60:EA60)*COLUMN($D60:EA60))))</f>
        <v>#N/A</v>
      </c>
      <c r="EC60" s="2" t="e">
        <f t="array" ref="EC60">IF(INDEX(Data!HH:HH,$B60)=0,#N/A,INDEX(Data!HH:HH,$B60)-Data!HH$2+INDEX($A60:EB60,,MAX(ISNUMBER($D60:EB60)*COLUMN($D60:EB60))))</f>
        <v>#N/A</v>
      </c>
      <c r="ED60" s="2" t="e">
        <f t="array" ref="ED60">IF(INDEX(Data!HI:HI,$B60)=0,#N/A,INDEX(Data!HI:HI,$B60)-Data!HI$2+INDEX($A60:EC60,,MAX(ISNUMBER($D60:EC60)*COLUMN($D60:EC60))))</f>
        <v>#N/A</v>
      </c>
      <c r="EE60" s="2" t="e">
        <f t="array" ref="EE60">IF(INDEX(Data!HJ:HJ,$B60)=0,#N/A,INDEX(Data!HJ:HJ,$B60)-Data!HJ$2+INDEX($A60:ED60,,MAX(ISNUMBER($D60:ED60)*COLUMN($D60:ED60))))</f>
        <v>#N/A</v>
      </c>
      <c r="EF60" s="2" t="e">
        <f t="array" ref="EF60">IF(INDEX(Data!HK:HK,$B60)=0,#N/A,INDEX(Data!HK:HK,$B60)-Data!HK$2+INDEX($A60:EE60,,MAX(ISNUMBER($D60:EE60)*COLUMN($D60:EE60))))</f>
        <v>#N/A</v>
      </c>
      <c r="EG60" s="2" t="e">
        <f t="array" ref="EG60">IF(INDEX(Data!HL:HL,$B60)=0,#N/A,INDEX(Data!HL:HL,$B60)-Data!HL$2+INDEX($A60:EF60,,MAX(ISNUMBER($D60:EF60)*COLUMN($D60:EF60))))</f>
        <v>#N/A</v>
      </c>
      <c r="EH60" s="2" t="e">
        <f t="array" ref="EH60">IF(INDEX(Data!HM:HM,$B60)=0,#N/A,INDEX(Data!HM:HM,$B60)-Data!HM$2+INDEX($A60:EG60,,MAX(ISNUMBER($D60:EG60)*COLUMN($D60:EG60))))</f>
        <v>#N/A</v>
      </c>
      <c r="EI60" s="2" t="e">
        <f t="array" ref="EI60">IF(INDEX(Data!HN:HN,$B60)=0,#N/A,INDEX(Data!HN:HN,$B60)-Data!HN$2+INDEX($A60:EH60,,MAX(ISNUMBER($D60:EH60)*COLUMN($D60:EH60))))</f>
        <v>#N/A</v>
      </c>
    </row>
    <row r="61" spans="1:139" x14ac:dyDescent="0.25">
      <c r="A61" s="2">
        <f>Data!CG136</f>
        <v>0</v>
      </c>
      <c r="B61" s="2" t="e">
        <f>MATCH(A61,Data!CG:CG,0)</f>
        <v>#N/A</v>
      </c>
      <c r="C61" s="2" t="e">
        <f ca="1">COUNTIF(OFFSET(Data!$CJ$1:$EZ$78,B61-1,0,1),"&gt;0")</f>
        <v>#N/A</v>
      </c>
      <c r="D61" s="2">
        <v>0</v>
      </c>
      <c r="E61" s="2" t="e">
        <f t="array" ref="E61">IF(INDEX(Data!CJ:CJ,$B61)=0,#N/A,INDEX(Data!CJ:CJ,$B61)-Data!CJ$2+INDEX($A61:D61,,MAX(ISNUMBER($D61:D61)*COLUMN($D61:D61))))</f>
        <v>#N/A</v>
      </c>
      <c r="F61" s="2" t="e">
        <f t="array" ref="F61">IF(INDEX(Data!CK:CK,$B61)=0,#N/A,INDEX(Data!CK:CK,$B61)-Data!CK$2+INDEX($A61:E61,,MAX(ISNUMBER($D61:E61)*COLUMN($D61:E61))))</f>
        <v>#N/A</v>
      </c>
      <c r="G61" s="2" t="e">
        <f t="array" ref="G61">IF(INDEX(Data!CL:CL,$B61)=0,#N/A,INDEX(Data!CL:CL,$B61)-Data!CL$2+INDEX($A61:F61,,MAX(ISNUMBER($D61:F61)*COLUMN($D61:F61))))</f>
        <v>#N/A</v>
      </c>
      <c r="H61" s="2" t="e">
        <f t="array" ref="H61">IF(INDEX(Data!CM:CM,$B61)=0,#N/A,INDEX(Data!CM:CM,$B61)-Data!CM$2+INDEX($A61:G61,,MAX(ISNUMBER($D61:G61)*COLUMN($D61:G61))))</f>
        <v>#N/A</v>
      </c>
      <c r="I61" s="2" t="e">
        <f t="array" ref="I61">IF(INDEX(Data!CN:CN,$B61)=0,#N/A,INDEX(Data!CN:CN,$B61)-Data!CN$2+INDEX($A61:H61,,MAX(ISNUMBER($D61:H61)*COLUMN($D61:H61))))</f>
        <v>#N/A</v>
      </c>
      <c r="J61" s="2" t="e">
        <f t="array" ref="J61">IF(INDEX(Data!CO:CO,$B61)=0,#N/A,INDEX(Data!CO:CO,$B61)-Data!CO$2+INDEX($A61:I61,,MAX(ISNUMBER($D61:I61)*COLUMN($D61:I61))))</f>
        <v>#N/A</v>
      </c>
      <c r="K61" s="2" t="e">
        <f t="array" ref="K61">IF(INDEX(Data!CP:CP,$B61)=0,#N/A,INDEX(Data!CP:CP,$B61)-Data!CP$2+INDEX($A61:J61,,MAX(ISNUMBER($D61:J61)*COLUMN($D61:J61))))</f>
        <v>#N/A</v>
      </c>
      <c r="L61" s="2" t="e">
        <f t="array" ref="L61">IF(INDEX(Data!CQ:CQ,$B61)=0,#N/A,INDEX(Data!CQ:CQ,$B61)-Data!CQ$2+INDEX($A61:K61,,MAX(ISNUMBER($D61:K61)*COLUMN($D61:K61))))</f>
        <v>#N/A</v>
      </c>
      <c r="M61" s="2" t="e">
        <f t="array" ref="M61">IF(INDEX(Data!CR:CR,$B61)=0,#N/A,INDEX(Data!CR:CR,$B61)-Data!CR$2+INDEX($A61:L61,,MAX(ISNUMBER($D61:L61)*COLUMN($D61:L61))))</f>
        <v>#N/A</v>
      </c>
      <c r="N61" s="2" t="e">
        <f t="array" ref="N61">IF(INDEX(Data!CS:CS,$B61)=0,#N/A,INDEX(Data!CS:CS,$B61)-Data!CS$2+INDEX($A61:M61,,MAX(ISNUMBER($D61:M61)*COLUMN($D61:M61))))</f>
        <v>#N/A</v>
      </c>
      <c r="O61" s="2" t="e">
        <f t="array" ref="O61">IF(INDEX(Data!CT:CT,$B61)=0,#N/A,INDEX(Data!CT:CT,$B61)-Data!CT$2+INDEX($A61:N61,,MAX(ISNUMBER($D61:N61)*COLUMN($D61:N61))))</f>
        <v>#N/A</v>
      </c>
      <c r="P61" s="2" t="e">
        <f t="array" ref="P61">IF(INDEX(Data!CU:CU,$B61)=0,#N/A,INDEX(Data!CU:CU,$B61)-Data!CU$2+INDEX($A61:O61,,MAX(ISNUMBER($D61:O61)*COLUMN($D61:O61))))</f>
        <v>#N/A</v>
      </c>
      <c r="Q61" s="2" t="e">
        <f t="array" ref="Q61">IF(INDEX(Data!CV:CV,$B61)=0,#N/A,INDEX(Data!CV:CV,$B61)-Data!CV$2+INDEX($A61:P61,,MAX(ISNUMBER($D61:P61)*COLUMN($D61:P61))))</f>
        <v>#N/A</v>
      </c>
      <c r="R61" s="2" t="e">
        <f t="array" ref="R61">IF(INDEX(Data!CW:CW,$B61)=0,#N/A,INDEX(Data!CW:CW,$B61)-Data!CW$2+INDEX($A61:Q61,,MAX(ISNUMBER($D61:Q61)*COLUMN($D61:Q61))))</f>
        <v>#N/A</v>
      </c>
      <c r="S61" s="2" t="e">
        <f t="array" ref="S61">IF(INDEX(Data!CX:CX,$B61)=0,#N/A,INDEX(Data!CX:CX,$B61)-Data!CX$2+INDEX($A61:R61,,MAX(ISNUMBER($D61:R61)*COLUMN($D61:R61))))</f>
        <v>#N/A</v>
      </c>
      <c r="T61" s="2" t="e">
        <f t="array" ref="T61">IF(INDEX(Data!CY:CY,$B61)=0,#N/A,INDEX(Data!CY:CY,$B61)-Data!CY$2+INDEX($A61:S61,,MAX(ISNUMBER($D61:S61)*COLUMN($D61:S61))))</f>
        <v>#N/A</v>
      </c>
      <c r="U61" s="2" t="e">
        <f t="array" ref="U61">IF(INDEX(Data!CZ:CZ,$B61)=0,#N/A,INDEX(Data!CZ:CZ,$B61)-Data!CZ$2+INDEX($A61:T61,,MAX(ISNUMBER($D61:T61)*COLUMN($D61:T61))))</f>
        <v>#N/A</v>
      </c>
      <c r="V61" s="2" t="e">
        <f t="array" ref="V61">IF(INDEX(Data!DA:DA,$B61)=0,#N/A,INDEX(Data!DA:DA,$B61)-Data!DA$2+INDEX($A61:U61,,MAX(ISNUMBER($D61:U61)*COLUMN($D61:U61))))</f>
        <v>#N/A</v>
      </c>
      <c r="W61" s="2" t="e">
        <f t="array" ref="W61">IF(INDEX(Data!DB:DB,$B61)=0,#N/A,INDEX(Data!DB:DB,$B61)-Data!DB$2+INDEX($A61:V61,,MAX(ISNUMBER($D61:V61)*COLUMN($D61:V61))))</f>
        <v>#N/A</v>
      </c>
      <c r="X61" s="2" t="e">
        <f t="array" ref="X61">IF(INDEX(Data!DC:DC,$B61)=0,#N/A,INDEX(Data!DC:DC,$B61)-Data!DC$2+INDEX($A61:W61,,MAX(ISNUMBER($D61:W61)*COLUMN($D61:W61))))</f>
        <v>#N/A</v>
      </c>
      <c r="Y61" s="2" t="e">
        <f t="array" ref="Y61">IF(INDEX(Data!DD:DD,$B61)=0,#N/A,INDEX(Data!DD:DD,$B61)-Data!DD$2+INDEX($A61:X61,,MAX(ISNUMBER($D61:X61)*COLUMN($D61:X61))))</f>
        <v>#N/A</v>
      </c>
      <c r="Z61" s="2" t="e">
        <f t="array" ref="Z61">IF(INDEX(Data!DE:DE,$B61)=0,#N/A,INDEX(Data!DE:DE,$B61)-Data!DE$2+INDEX($A61:Y61,,MAX(ISNUMBER($D61:Y61)*COLUMN($D61:Y61))))</f>
        <v>#N/A</v>
      </c>
      <c r="AA61" s="2" t="e">
        <f t="array" ref="AA61">IF(INDEX(Data!DF:DF,$B61)=0,#N/A,INDEX(Data!DF:DF,$B61)-Data!DF$2+INDEX($A61:Z61,,MAX(ISNUMBER($D61:Z61)*COLUMN($D61:Z61))))</f>
        <v>#N/A</v>
      </c>
      <c r="AB61" s="2" t="e">
        <f t="array" ref="AB61">IF(INDEX(Data!DG:DG,$B61)=0,#N/A,INDEX(Data!DG:DG,$B61)-Data!DG$2+INDEX($A61:AA61,,MAX(ISNUMBER($D61:AA61)*COLUMN($D61:AA61))))</f>
        <v>#N/A</v>
      </c>
      <c r="AC61" s="2" t="e">
        <f t="array" ref="AC61">IF(INDEX(Data!DH:DH,$B61)=0,#N/A,INDEX(Data!DH:DH,$B61)-Data!DH$2+INDEX($A61:AB61,,MAX(ISNUMBER($D61:AB61)*COLUMN($D61:AB61))))</f>
        <v>#N/A</v>
      </c>
      <c r="AD61" s="2" t="e">
        <f t="array" ref="AD61">IF(INDEX(Data!DI:DI,$B61)=0,#N/A,INDEX(Data!DI:DI,$B61)-Data!DI$2+INDEX($A61:AC61,,MAX(ISNUMBER($D61:AC61)*COLUMN($D61:AC61))))</f>
        <v>#N/A</v>
      </c>
      <c r="AE61" s="2" t="e">
        <f t="array" ref="AE61">IF(INDEX(Data!DJ:DJ,$B61)=0,#N/A,INDEX(Data!DJ:DJ,$B61)-Data!DJ$2+INDEX($A61:AD61,,MAX(ISNUMBER($D61:AD61)*COLUMN($D61:AD61))))</f>
        <v>#N/A</v>
      </c>
      <c r="AF61" s="2" t="e">
        <f t="array" ref="AF61">IF(INDEX(Data!DK:DK,$B61)=0,#N/A,INDEX(Data!DK:DK,$B61)-Data!DK$2+INDEX($A61:AE61,,MAX(ISNUMBER($D61:AE61)*COLUMN($D61:AE61))))</f>
        <v>#N/A</v>
      </c>
      <c r="AG61" s="2" t="e">
        <f t="array" ref="AG61">IF(INDEX(Data!DL:DL,$B61)=0,#N/A,INDEX(Data!DL:DL,$B61)-Data!DL$2+INDEX($A61:AF61,,MAX(ISNUMBER($D61:AF61)*COLUMN($D61:AF61))))</f>
        <v>#N/A</v>
      </c>
      <c r="AH61" s="2" t="e">
        <f t="array" ref="AH61">IF(INDEX(Data!DM:DM,$B61)=0,#N/A,INDEX(Data!DM:DM,$B61)-Data!DM$2+INDEX($A61:AG61,,MAX(ISNUMBER($D61:AG61)*COLUMN($D61:AG61))))</f>
        <v>#N/A</v>
      </c>
      <c r="AI61" s="2" t="e">
        <f t="array" ref="AI61">IF(INDEX(Data!DN:DN,$B61)=0,#N/A,INDEX(Data!DN:DN,$B61)-Data!DN$2+INDEX($A61:AH61,,MAX(ISNUMBER($D61:AH61)*COLUMN($D61:AH61))))</f>
        <v>#N/A</v>
      </c>
      <c r="AJ61" s="2" t="e">
        <f t="array" ref="AJ61">IF(INDEX(Data!DO:DO,$B61)=0,#N/A,INDEX(Data!DO:DO,$B61)-Data!DO$2+INDEX($A61:AI61,,MAX(ISNUMBER($D61:AI61)*COLUMN($D61:AI61))))</f>
        <v>#N/A</v>
      </c>
      <c r="AK61" s="2" t="e">
        <f t="array" ref="AK61">IF(INDEX(Data!DP:DP,$B61)=0,#N/A,INDEX(Data!DP:DP,$B61)-Data!DP$2+INDEX($A61:AJ61,,MAX(ISNUMBER($D61:AJ61)*COLUMN($D61:AJ61))))</f>
        <v>#N/A</v>
      </c>
      <c r="AL61" s="2" t="e">
        <f t="array" ref="AL61">IF(INDEX(Data!DQ:DQ,$B61)=0,#N/A,INDEX(Data!DQ:DQ,$B61)-Data!DQ$2+INDEX($A61:AK61,,MAX(ISNUMBER($D61:AK61)*COLUMN($D61:AK61))))</f>
        <v>#N/A</v>
      </c>
      <c r="AM61" s="2" t="e">
        <f t="array" ref="AM61">IF(INDEX(Data!DR:DR,$B61)=0,#N/A,INDEX(Data!DR:DR,$B61)-Data!DR$2+INDEX($A61:AL61,,MAX(ISNUMBER($D61:AL61)*COLUMN($D61:AL61))))</f>
        <v>#N/A</v>
      </c>
      <c r="AN61" s="2" t="e">
        <f t="array" ref="AN61">IF(INDEX(Data!DS:DS,$B61)=0,#N/A,INDEX(Data!DS:DS,$B61)-Data!DS$2+INDEX($A61:AM61,,MAX(ISNUMBER($D61:AM61)*COLUMN($D61:AM61))))</f>
        <v>#N/A</v>
      </c>
      <c r="AO61" s="2" t="e">
        <f t="array" ref="AO61">IF(INDEX(Data!DT:DT,$B61)=0,#N/A,INDEX(Data!DT:DT,$B61)-Data!DT$2+INDEX($A61:AN61,,MAX(ISNUMBER($D61:AN61)*COLUMN($D61:AN61))))</f>
        <v>#N/A</v>
      </c>
      <c r="AP61" s="2" t="e">
        <f t="array" ref="AP61">IF(INDEX(Data!DU:DU,$B61)=0,#N/A,INDEX(Data!DU:DU,$B61)-Data!DU$2+INDEX($A61:AO61,,MAX(ISNUMBER($D61:AO61)*COLUMN($D61:AO61))))</f>
        <v>#N/A</v>
      </c>
      <c r="AQ61" s="2" t="e">
        <f t="array" ref="AQ61">IF(INDEX(Data!DV:DV,$B61)=0,#N/A,INDEX(Data!DV:DV,$B61)-Data!DV$2+INDEX($A61:AP61,,MAX(ISNUMBER($D61:AP61)*COLUMN($D61:AP61))))</f>
        <v>#N/A</v>
      </c>
      <c r="AR61" s="2" t="e">
        <f t="array" ref="AR61">IF(INDEX(Data!DW:DW,$B61)=0,#N/A,INDEX(Data!DW:DW,$B61)-Data!DW$2+INDEX($A61:AQ61,,MAX(ISNUMBER($D61:AQ61)*COLUMN($D61:AQ61))))</f>
        <v>#N/A</v>
      </c>
      <c r="AS61" s="2" t="e">
        <f t="array" ref="AS61">IF(INDEX(Data!DX:DX,$B61)=0,#N/A,INDEX(Data!DX:DX,$B61)-Data!DX$2+INDEX($A61:AR61,,MAX(ISNUMBER($D61:AR61)*COLUMN($D61:AR61))))</f>
        <v>#N/A</v>
      </c>
      <c r="AT61" s="2" t="e">
        <f t="array" ref="AT61">IF(INDEX(Data!DY:DY,$B61)=0,#N/A,INDEX(Data!DY:DY,$B61)-Data!DY$2+INDEX($A61:AS61,,MAX(ISNUMBER($D61:AS61)*COLUMN($D61:AS61))))</f>
        <v>#N/A</v>
      </c>
      <c r="AU61" s="2" t="e">
        <f t="array" ref="AU61">IF(INDEX(Data!DZ:DZ,$B61)=0,#N/A,INDEX(Data!DZ:DZ,$B61)-Data!DZ$2+INDEX($A61:AT61,,MAX(ISNUMBER($D61:AT61)*COLUMN($D61:AT61))))</f>
        <v>#N/A</v>
      </c>
      <c r="AV61" s="2" t="e">
        <f t="array" ref="AV61">IF(INDEX(Data!EA:EA,$B61)=0,#N/A,INDEX(Data!EA:EA,$B61)-Data!EA$2+INDEX($A61:AU61,,MAX(ISNUMBER($D61:AU61)*COLUMN($D61:AU61))))</f>
        <v>#N/A</v>
      </c>
      <c r="AW61" s="2" t="e">
        <f t="array" ref="AW61">IF(INDEX(Data!EB:EB,$B61)=0,#N/A,INDEX(Data!EB:EB,$B61)-Data!EB$2+INDEX($A61:AV61,,MAX(ISNUMBER($D61:AV61)*COLUMN($D61:AV61))))</f>
        <v>#N/A</v>
      </c>
      <c r="AX61" s="2" t="e">
        <f t="array" ref="AX61">IF(INDEX(Data!EC:EC,$B61)=0,#N/A,INDEX(Data!EC:EC,$B61)-Data!EC$2+INDEX($A61:AW61,,MAX(ISNUMBER($D61:AW61)*COLUMN($D61:AW61))))</f>
        <v>#N/A</v>
      </c>
      <c r="AY61" s="2" t="e">
        <f t="array" ref="AY61">IF(INDEX(Data!ED:ED,$B61)=0,#N/A,INDEX(Data!ED:ED,$B61)-Data!ED$2+INDEX($A61:AX61,,MAX(ISNUMBER($D61:AX61)*COLUMN($D61:AX61))))</f>
        <v>#N/A</v>
      </c>
      <c r="AZ61" s="2" t="e">
        <f t="array" ref="AZ61">IF(INDEX(Data!EE:EE,$B61)=0,#N/A,INDEX(Data!EE:EE,$B61)-Data!EE$2+INDEX($A61:AY61,,MAX(ISNUMBER($D61:AY61)*COLUMN($D61:AY61))))</f>
        <v>#N/A</v>
      </c>
      <c r="BA61" s="2" t="e">
        <f t="array" ref="BA61">IF(INDEX(Data!EF:EF,$B61)=0,#N/A,INDEX(Data!EF:EF,$B61)-Data!EF$2+INDEX($A61:AZ61,,MAX(ISNUMBER($D61:AZ61)*COLUMN($D61:AZ61))))</f>
        <v>#N/A</v>
      </c>
      <c r="BB61" s="2" t="e">
        <f t="array" ref="BB61">IF(INDEX(Data!EG:EG,$B61)=0,#N/A,INDEX(Data!EG:EG,$B61)-Data!EG$2+INDEX($A61:BA61,,MAX(ISNUMBER($D61:BA61)*COLUMN($D61:BA61))))</f>
        <v>#N/A</v>
      </c>
      <c r="BC61" s="2" t="e">
        <f t="array" ref="BC61">IF(INDEX(Data!EH:EH,$B61)=0,#N/A,INDEX(Data!EH:EH,$B61)-Data!EH$2+INDEX($A61:BB61,,MAX(ISNUMBER($D61:BB61)*COLUMN($D61:BB61))))</f>
        <v>#N/A</v>
      </c>
      <c r="BD61" s="2" t="e">
        <f t="array" ref="BD61">IF(INDEX(Data!EI:EI,$B61)=0,#N/A,INDEX(Data!EI:EI,$B61)-Data!EI$2+INDEX($A61:BC61,,MAX(ISNUMBER($D61:BC61)*COLUMN($D61:BC61))))</f>
        <v>#N/A</v>
      </c>
      <c r="BE61" s="2" t="e">
        <f t="array" ref="BE61">IF(INDEX(Data!EJ:EJ,$B61)=0,#N/A,INDEX(Data!EJ:EJ,$B61)-Data!EJ$2+INDEX($A61:BD61,,MAX(ISNUMBER($D61:BD61)*COLUMN($D61:BD61))))</f>
        <v>#N/A</v>
      </c>
      <c r="BF61" s="2" t="e">
        <f t="array" ref="BF61">IF(INDEX(Data!EK:EK,$B61)=0,#N/A,INDEX(Data!EK:EK,$B61)-Data!EK$2+INDEX($A61:BE61,,MAX(ISNUMBER($D61:BE61)*COLUMN($D61:BE61))))</f>
        <v>#N/A</v>
      </c>
      <c r="BG61" s="2" t="e">
        <f t="array" ref="BG61">IF(INDEX(Data!EL:EL,$B61)=0,#N/A,INDEX(Data!EL:EL,$B61)-Data!EL$2+INDEX($A61:BF61,,MAX(ISNUMBER($D61:BF61)*COLUMN($D61:BF61))))</f>
        <v>#N/A</v>
      </c>
      <c r="BH61" s="2" t="e">
        <f t="array" ref="BH61">IF(INDEX(Data!EM:EM,$B61)=0,#N/A,INDEX(Data!EM:EM,$B61)-Data!EM$2+INDEX($A61:BG61,,MAX(ISNUMBER($D61:BG61)*COLUMN($D61:BG61))))</f>
        <v>#N/A</v>
      </c>
      <c r="BI61" s="2" t="e">
        <f t="array" ref="BI61">IF(INDEX(Data!EN:EN,$B61)=0,#N/A,INDEX(Data!EN:EN,$B61)-Data!EN$2+INDEX($A61:BH61,,MAX(ISNUMBER($D61:BH61)*COLUMN($D61:BH61))))</f>
        <v>#N/A</v>
      </c>
      <c r="BJ61" s="2" t="e">
        <f t="array" ref="BJ61">IF(INDEX(Data!EO:EO,$B61)=0,#N/A,INDEX(Data!EO:EO,$B61)-Data!EO$2+INDEX($A61:BI61,,MAX(ISNUMBER($D61:BI61)*COLUMN($D61:BI61))))</f>
        <v>#N/A</v>
      </c>
      <c r="BK61" s="2" t="e">
        <f t="array" ref="BK61">IF(INDEX(Data!EP:EP,$B61)=0,#N/A,INDEX(Data!EP:EP,$B61)-Data!EP$2+INDEX($A61:BJ61,,MAX(ISNUMBER($D61:BJ61)*COLUMN($D61:BJ61))))</f>
        <v>#N/A</v>
      </c>
      <c r="BL61" s="2" t="e">
        <f t="array" ref="BL61">IF(INDEX(Data!EQ:EQ,$B61)=0,#N/A,INDEX(Data!EQ:EQ,$B61)-Data!EQ$2+INDEX($A61:BK61,,MAX(ISNUMBER($D61:BK61)*COLUMN($D61:BK61))))</f>
        <v>#N/A</v>
      </c>
      <c r="BM61" s="2" t="e">
        <f t="array" ref="BM61">IF(INDEX(Data!ER:ER,$B61)=0,#N/A,INDEX(Data!ER:ER,$B61)-Data!ER$2+INDEX($A61:BL61,,MAX(ISNUMBER($D61:BL61)*COLUMN($D61:BL61))))</f>
        <v>#N/A</v>
      </c>
      <c r="BN61" s="2" t="e">
        <f t="array" ref="BN61">IF(INDEX(Data!ES:ES,$B61)=0,#N/A,INDEX(Data!ES:ES,$B61)-Data!ES$2+INDEX($A61:BM61,,MAX(ISNUMBER($D61:BM61)*COLUMN($D61:BM61))))</f>
        <v>#N/A</v>
      </c>
      <c r="BO61" s="2" t="e">
        <f t="array" ref="BO61">IF(INDEX(Data!ET:ET,$B61)=0,#N/A,INDEX(Data!ET:ET,$B61)-Data!ET$2+INDEX($A61:BN61,,MAX(ISNUMBER($D61:BN61)*COLUMN($D61:BN61))))</f>
        <v>#N/A</v>
      </c>
      <c r="BP61" s="2" t="e">
        <f t="array" ref="BP61">IF(INDEX(Data!EU:EU,$B61)=0,#N/A,INDEX(Data!EU:EU,$B61)-Data!EU$2+INDEX($A61:BO61,,MAX(ISNUMBER($D61:BO61)*COLUMN($D61:BO61))))</f>
        <v>#N/A</v>
      </c>
      <c r="BQ61" s="2" t="e">
        <f t="array" ref="BQ61">IF(INDEX(Data!EV:EV,$B61)=0,#N/A,INDEX(Data!EV:EV,$B61)-Data!EV$2+INDEX($A61:BP61,,MAX(ISNUMBER($D61:BP61)*COLUMN($D61:BP61))))</f>
        <v>#N/A</v>
      </c>
      <c r="BR61" s="2" t="e">
        <f t="array" ref="BR61">IF(INDEX(Data!EW:EW,$B61)=0,#N/A,INDEX(Data!EW:EW,$B61)-Data!EW$2+INDEX($A61:BQ61,,MAX(ISNUMBER($D61:BQ61)*COLUMN($D61:BQ61))))</f>
        <v>#N/A</v>
      </c>
      <c r="BS61" s="2" t="e">
        <f t="array" ref="BS61">IF(INDEX(Data!EX:EX,$B61)=0,#N/A,INDEX(Data!EX:EX,$B61)-Data!EX$2+INDEX($A61:BR61,,MAX(ISNUMBER($D61:BR61)*COLUMN($D61:BR61))))</f>
        <v>#N/A</v>
      </c>
      <c r="BT61" s="2" t="e">
        <f t="array" ref="BT61">IF(INDEX(Data!EY:EY,$B61)=0,#N/A,INDEX(Data!EY:EY,$B61)-Data!EY$2+INDEX($A61:BS61,,MAX(ISNUMBER($D61:BS61)*COLUMN($D61:BS61))))</f>
        <v>#N/A</v>
      </c>
      <c r="BU61" s="2" t="e">
        <f t="array" ref="BU61">IF(INDEX(Data!EZ:EZ,$B61)=0,#N/A,INDEX(Data!EZ:EZ,$B61)-Data!EZ$2+INDEX($A61:BT61,,MAX(ISNUMBER($D61:BT61)*COLUMN($D61:BT61))))</f>
        <v>#N/A</v>
      </c>
      <c r="BV61" s="2" t="e">
        <f t="array" ref="BV61">IF(INDEX(Data!FA:FA,$B61)=0,#N/A,INDEX(Data!FA:FA,$B61)-Data!FA$2+INDEX($A61:BU61,,MAX(ISNUMBER($D61:BU61)*COLUMN($D61:BU61))))</f>
        <v>#N/A</v>
      </c>
      <c r="BW61" s="2" t="e">
        <f t="array" ref="BW61">IF(INDEX(Data!FB:FB,$B61)=0,#N/A,INDEX(Data!FB:FB,$B61)-Data!FB$2+INDEX($A61:BV61,,MAX(ISNUMBER($D61:BV61)*COLUMN($D61:BV61))))</f>
        <v>#N/A</v>
      </c>
      <c r="BX61" s="2" t="e">
        <f t="array" ref="BX61">IF(INDEX(Data!FC:FC,$B61)=0,#N/A,INDEX(Data!FC:FC,$B61)-Data!FC$2+INDEX($A61:BW61,,MAX(ISNUMBER($D61:BW61)*COLUMN($D61:BW61))))</f>
        <v>#N/A</v>
      </c>
      <c r="BY61" s="2" t="e">
        <f t="array" ref="BY61">IF(INDEX(Data!FD:FD,$B61)=0,#N/A,INDEX(Data!FD:FD,$B61)-Data!FD$2+INDEX($A61:BX61,,MAX(ISNUMBER($D61:BX61)*COLUMN($D61:BX61))))</f>
        <v>#N/A</v>
      </c>
      <c r="BZ61" s="2" t="e">
        <f t="array" ref="BZ61">IF(INDEX(Data!FE:FE,$B61)=0,#N/A,INDEX(Data!FE:FE,$B61)-Data!FE$2+INDEX($A61:BY61,,MAX(ISNUMBER($D61:BY61)*COLUMN($D61:BY61))))</f>
        <v>#N/A</v>
      </c>
      <c r="CA61" s="2" t="e">
        <f t="array" ref="CA61">IF(INDEX(Data!FF:FF,$B61)=0,#N/A,INDEX(Data!FF:FF,$B61)-Data!FF$2+INDEX($A61:BZ61,,MAX(ISNUMBER($D61:BZ61)*COLUMN($D61:BZ61))))</f>
        <v>#N/A</v>
      </c>
      <c r="CB61" s="2" t="e">
        <f t="array" ref="CB61">IF(INDEX(Data!FG:FG,$B61)=0,#N/A,INDEX(Data!FG:FG,$B61)-Data!FG$2+INDEX($A61:CA61,,MAX(ISNUMBER($D61:CA61)*COLUMN($D61:CA61))))</f>
        <v>#N/A</v>
      </c>
      <c r="CC61" s="2" t="e">
        <f t="array" ref="CC61">IF(INDEX(Data!FH:FH,$B61)=0,#N/A,INDEX(Data!FH:FH,$B61)-Data!FH$2+INDEX($A61:CB61,,MAX(ISNUMBER($D61:CB61)*COLUMN($D61:CB61))))</f>
        <v>#N/A</v>
      </c>
      <c r="CD61" s="2" t="e">
        <f t="array" ref="CD61">IF(INDEX(Data!FI:FI,$B61)=0,#N/A,INDEX(Data!FI:FI,$B61)-Data!FI$2+INDEX($A61:CC61,,MAX(ISNUMBER($D61:CC61)*COLUMN($D61:CC61))))</f>
        <v>#N/A</v>
      </c>
      <c r="CE61" s="2" t="e">
        <f t="array" ref="CE61">IF(INDEX(Data!FJ:FJ,$B61)=0,#N/A,INDEX(Data!FJ:FJ,$B61)-Data!FJ$2+INDEX($A61:CD61,,MAX(ISNUMBER($D61:CD61)*COLUMN($D61:CD61))))</f>
        <v>#N/A</v>
      </c>
      <c r="CF61" s="2" t="e">
        <f t="array" ref="CF61">IF(INDEX(Data!FK:FK,$B61)=0,#N/A,INDEX(Data!FK:FK,$B61)-Data!FK$2+INDEX($A61:CE61,,MAX(ISNUMBER($D61:CE61)*COLUMN($D61:CE61))))</f>
        <v>#N/A</v>
      </c>
      <c r="CG61" s="2" t="e">
        <f t="array" ref="CG61">IF(INDEX(Data!FL:FL,$B61)=0,#N/A,INDEX(Data!FL:FL,$B61)-Data!FL$2+INDEX($A61:CF61,,MAX(ISNUMBER($D61:CF61)*COLUMN($D61:CF61))))</f>
        <v>#N/A</v>
      </c>
      <c r="CH61" s="2" t="e">
        <f t="array" ref="CH61">IF(INDEX(Data!FM:FM,$B61)=0,#N/A,INDEX(Data!FM:FM,$B61)-Data!FM$2+INDEX($A61:CG61,,MAX(ISNUMBER($D61:CG61)*COLUMN($D61:CG61))))</f>
        <v>#N/A</v>
      </c>
      <c r="CI61" s="2" t="e">
        <f t="array" ref="CI61">IF(INDEX(Data!FN:FN,$B61)=0,#N/A,INDEX(Data!FN:FN,$B61)-Data!FN$2+INDEX($A61:CH61,,MAX(ISNUMBER($D61:CH61)*COLUMN($D61:CH61))))</f>
        <v>#N/A</v>
      </c>
      <c r="CJ61" s="2" t="e">
        <f t="array" ref="CJ61">IF(INDEX(Data!FO:FO,$B61)=0,#N/A,INDEX(Data!FO:FO,$B61)-Data!FO$2+INDEX($A61:CI61,,MAX(ISNUMBER($D61:CI61)*COLUMN($D61:CI61))))</f>
        <v>#N/A</v>
      </c>
      <c r="CK61" s="2" t="e">
        <f t="array" ref="CK61">IF(INDEX(Data!FP:FP,$B61)=0,#N/A,INDEX(Data!FP:FP,$B61)-Data!FP$2+INDEX($A61:CJ61,,MAX(ISNUMBER($D61:CJ61)*COLUMN($D61:CJ61))))</f>
        <v>#N/A</v>
      </c>
      <c r="CL61" s="2" t="e">
        <f t="array" ref="CL61">IF(INDEX(Data!FQ:FQ,$B61)=0,#N/A,INDEX(Data!FQ:FQ,$B61)-Data!FQ$2+INDEX($A61:CK61,,MAX(ISNUMBER($D61:CK61)*COLUMN($D61:CK61))))</f>
        <v>#N/A</v>
      </c>
      <c r="CM61" s="2" t="e">
        <f t="array" ref="CM61">IF(INDEX(Data!FR:FR,$B61)=0,#N/A,INDEX(Data!FR:FR,$B61)-Data!FR$2+INDEX($A61:CL61,,MAX(ISNUMBER($D61:CL61)*COLUMN($D61:CL61))))</f>
        <v>#N/A</v>
      </c>
      <c r="CN61" s="2" t="e">
        <f t="array" ref="CN61">IF(INDEX(Data!FS:FS,$B61)=0,#N/A,INDEX(Data!FS:FS,$B61)-Data!FS$2+INDEX($A61:CM61,,MAX(ISNUMBER($D61:CM61)*COLUMN($D61:CM61))))</f>
        <v>#N/A</v>
      </c>
      <c r="CO61" s="2" t="e">
        <f t="array" ref="CO61">IF(INDEX(Data!FT:FT,$B61)=0,#N/A,INDEX(Data!FT:FT,$B61)-Data!FT$2+INDEX($A61:CN61,,MAX(ISNUMBER($D61:CN61)*COLUMN($D61:CN61))))</f>
        <v>#N/A</v>
      </c>
      <c r="CP61" s="2" t="e">
        <f t="array" ref="CP61">IF(INDEX(Data!FU:FU,$B61)=0,#N/A,INDEX(Data!FU:FU,$B61)-Data!FU$2+INDEX($A61:CO61,,MAX(ISNUMBER($D61:CO61)*COLUMN($D61:CO61))))</f>
        <v>#N/A</v>
      </c>
      <c r="CQ61" s="2" t="e">
        <f t="array" ref="CQ61">IF(INDEX(Data!FV:FV,$B61)=0,#N/A,INDEX(Data!FV:FV,$B61)-Data!FV$2+INDEX($A61:CP61,,MAX(ISNUMBER($D61:CP61)*COLUMN($D61:CP61))))</f>
        <v>#N/A</v>
      </c>
      <c r="CR61" s="2" t="e">
        <f t="array" ref="CR61">IF(INDEX(Data!FW:FW,$B61)=0,#N/A,INDEX(Data!FW:FW,$B61)-Data!FW$2+INDEX($A61:CQ61,,MAX(ISNUMBER($D61:CQ61)*COLUMN($D61:CQ61))))</f>
        <v>#N/A</v>
      </c>
      <c r="CS61" s="2" t="e">
        <f t="array" ref="CS61">IF(INDEX(Data!FX:FX,$B61)=0,#N/A,INDEX(Data!FX:FX,$B61)-Data!FX$2+INDEX($A61:CR61,,MAX(ISNUMBER($D61:CR61)*COLUMN($D61:CR61))))</f>
        <v>#N/A</v>
      </c>
      <c r="CT61" s="2" t="e">
        <f t="array" ref="CT61">IF(INDEX(Data!FY:FY,$B61)=0,#N/A,INDEX(Data!FY:FY,$B61)-Data!FY$2+INDEX($A61:CS61,,MAX(ISNUMBER($D61:CS61)*COLUMN($D61:CS61))))</f>
        <v>#N/A</v>
      </c>
      <c r="CU61" s="2" t="e">
        <f t="array" ref="CU61">IF(INDEX(Data!FZ:FZ,$B61)=0,#N/A,INDEX(Data!FZ:FZ,$B61)-Data!FZ$2+INDEX($A61:CT61,,MAX(ISNUMBER($D61:CT61)*COLUMN($D61:CT61))))</f>
        <v>#N/A</v>
      </c>
      <c r="CV61" s="2" t="e">
        <f t="array" ref="CV61">IF(INDEX(Data!GA:GA,$B61)=0,#N/A,INDEX(Data!GA:GA,$B61)-Data!GA$2+INDEX($A61:CU61,,MAX(ISNUMBER($D61:CU61)*COLUMN($D61:CU61))))</f>
        <v>#N/A</v>
      </c>
      <c r="CW61" s="2" t="e">
        <f t="array" ref="CW61">IF(INDEX(Data!GB:GB,$B61)=0,#N/A,INDEX(Data!GB:GB,$B61)-Data!GB$2+INDEX($A61:CV61,,MAX(ISNUMBER($D61:CV61)*COLUMN($D61:CV61))))</f>
        <v>#N/A</v>
      </c>
      <c r="CX61" s="2" t="e">
        <f t="array" ref="CX61">IF(INDEX(Data!GC:GC,$B61)=0,#N/A,INDEX(Data!GC:GC,$B61)-Data!GC$2+INDEX($A61:CW61,,MAX(ISNUMBER($D61:CW61)*COLUMN($D61:CW61))))</f>
        <v>#N/A</v>
      </c>
      <c r="CY61" s="2" t="e">
        <f t="array" ref="CY61">IF(INDEX(Data!GD:GD,$B61)=0,#N/A,INDEX(Data!GD:GD,$B61)-Data!GD$2+INDEX($A61:CX61,,MAX(ISNUMBER($D61:CX61)*COLUMN($D61:CX61))))</f>
        <v>#N/A</v>
      </c>
      <c r="CZ61" s="2" t="e">
        <f t="array" ref="CZ61">IF(INDEX(Data!GE:GE,$B61)=0,#N/A,INDEX(Data!GE:GE,$B61)-Data!GE$2+INDEX($A61:CY61,,MAX(ISNUMBER($D61:CY61)*COLUMN($D61:CY61))))</f>
        <v>#N/A</v>
      </c>
      <c r="DA61" s="2" t="e">
        <f t="array" ref="DA61">IF(INDEX(Data!GF:GF,$B61)=0,#N/A,INDEX(Data!GF:GF,$B61)-Data!GF$2+INDEX($A61:CZ61,,MAX(ISNUMBER($D61:CZ61)*COLUMN($D61:CZ61))))</f>
        <v>#N/A</v>
      </c>
      <c r="DB61" s="2" t="e">
        <f t="array" ref="DB61">IF(INDEX(Data!GG:GG,$B61)=0,#N/A,INDEX(Data!GG:GG,$B61)-Data!GG$2+INDEX($A61:DA61,,MAX(ISNUMBER($D61:DA61)*COLUMN($D61:DA61))))</f>
        <v>#N/A</v>
      </c>
      <c r="DC61" s="2" t="e">
        <f t="array" ref="DC61">IF(INDEX(Data!GH:GH,$B61)=0,#N/A,INDEX(Data!GH:GH,$B61)-Data!GH$2+INDEX($A61:DB61,,MAX(ISNUMBER($D61:DB61)*COLUMN($D61:DB61))))</f>
        <v>#N/A</v>
      </c>
      <c r="DD61" s="2" t="e">
        <f t="array" ref="DD61">IF(INDEX(Data!GI:GI,$B61)=0,#N/A,INDEX(Data!GI:GI,$B61)-Data!GI$2+INDEX($A61:DC61,,MAX(ISNUMBER($D61:DC61)*COLUMN($D61:DC61))))</f>
        <v>#N/A</v>
      </c>
      <c r="DE61" s="2" t="e">
        <f t="array" ref="DE61">IF(INDEX(Data!GJ:GJ,$B61)=0,#N/A,INDEX(Data!GJ:GJ,$B61)-Data!GJ$2+INDEX($A61:DD61,,MAX(ISNUMBER($D61:DD61)*COLUMN($D61:DD61))))</f>
        <v>#N/A</v>
      </c>
      <c r="DF61" s="2" t="e">
        <f t="array" ref="DF61">IF(INDEX(Data!GK:GK,$B61)=0,#N/A,INDEX(Data!GK:GK,$B61)-Data!GK$2+INDEX($A61:DE61,,MAX(ISNUMBER($D61:DE61)*COLUMN($D61:DE61))))</f>
        <v>#N/A</v>
      </c>
      <c r="DG61" s="2" t="e">
        <f t="array" ref="DG61">IF(INDEX(Data!GL:GL,$B61)=0,#N/A,INDEX(Data!GL:GL,$B61)-Data!GL$2+INDEX($A61:DF61,,MAX(ISNUMBER($D61:DF61)*COLUMN($D61:DF61))))</f>
        <v>#N/A</v>
      </c>
      <c r="DH61" s="2" t="e">
        <f t="array" ref="DH61">IF(INDEX(Data!GM:GM,$B61)=0,#N/A,INDEX(Data!GM:GM,$B61)-Data!GM$2+INDEX($A61:DG61,,MAX(ISNUMBER($D61:DG61)*COLUMN($D61:DG61))))</f>
        <v>#N/A</v>
      </c>
      <c r="DI61" s="2" t="e">
        <f t="array" ref="DI61">IF(INDEX(Data!GN:GN,$B61)=0,#N/A,INDEX(Data!GN:GN,$B61)-Data!GN$2+INDEX($A61:DH61,,MAX(ISNUMBER($D61:DH61)*COLUMN($D61:DH61))))</f>
        <v>#N/A</v>
      </c>
      <c r="DJ61" s="2" t="e">
        <f t="array" ref="DJ61">IF(INDEX(Data!GO:GO,$B61)=0,#N/A,INDEX(Data!GO:GO,$B61)-Data!GO$2+INDEX($A61:DI61,,MAX(ISNUMBER($D61:DI61)*COLUMN($D61:DI61))))</f>
        <v>#N/A</v>
      </c>
      <c r="DK61" s="2" t="e">
        <f t="array" ref="DK61">IF(INDEX(Data!GP:GP,$B61)=0,#N/A,INDEX(Data!GP:GP,$B61)-Data!GP$2+INDEX($A61:DJ61,,MAX(ISNUMBER($D61:DJ61)*COLUMN($D61:DJ61))))</f>
        <v>#N/A</v>
      </c>
      <c r="DL61" s="2" t="e">
        <f t="array" ref="DL61">IF(INDEX(Data!GQ:GQ,$B61)=0,#N/A,INDEX(Data!GQ:GQ,$B61)-Data!GQ$2+INDEX($A61:DK61,,MAX(ISNUMBER($D61:DK61)*COLUMN($D61:DK61))))</f>
        <v>#N/A</v>
      </c>
      <c r="DM61" s="2" t="e">
        <f t="array" ref="DM61">IF(INDEX(Data!GR:GR,$B61)=0,#N/A,INDEX(Data!GR:GR,$B61)-Data!GR$2+INDEX($A61:DL61,,MAX(ISNUMBER($D61:DL61)*COLUMN($D61:DL61))))</f>
        <v>#N/A</v>
      </c>
      <c r="DN61" s="2" t="e">
        <f t="array" ref="DN61">IF(INDEX(Data!GS:GS,$B61)=0,#N/A,INDEX(Data!GS:GS,$B61)-Data!GS$2+INDEX($A61:DM61,,MAX(ISNUMBER($D61:DM61)*COLUMN($D61:DM61))))</f>
        <v>#N/A</v>
      </c>
      <c r="DO61" s="2" t="e">
        <f t="array" ref="DO61">IF(INDEX(Data!GT:GT,$B61)=0,#N/A,INDEX(Data!GT:GT,$B61)-Data!GT$2+INDEX($A61:DN61,,MAX(ISNUMBER($D61:DN61)*COLUMN($D61:DN61))))</f>
        <v>#N/A</v>
      </c>
      <c r="DP61" s="2" t="e">
        <f t="array" ref="DP61">IF(INDEX(Data!GU:GU,$B61)=0,#N/A,INDEX(Data!GU:GU,$B61)-Data!GU$2+INDEX($A61:DO61,,MAX(ISNUMBER($D61:DO61)*COLUMN($D61:DO61))))</f>
        <v>#N/A</v>
      </c>
      <c r="DQ61" s="2" t="e">
        <f t="array" ref="DQ61">IF(INDEX(Data!GV:GV,$B61)=0,#N/A,INDEX(Data!GV:GV,$B61)-Data!GV$2+INDEX($A61:DP61,,MAX(ISNUMBER($D61:DP61)*COLUMN($D61:DP61))))</f>
        <v>#N/A</v>
      </c>
      <c r="DR61" s="2" t="e">
        <f t="array" ref="DR61">IF(INDEX(Data!GW:GW,$B61)=0,#N/A,INDEX(Data!GW:GW,$B61)-Data!GW$2+INDEX($A61:DQ61,,MAX(ISNUMBER($D61:DQ61)*COLUMN($D61:DQ61))))</f>
        <v>#N/A</v>
      </c>
      <c r="DS61" s="2" t="e">
        <f t="array" ref="DS61">IF(INDEX(Data!GX:GX,$B61)=0,#N/A,INDEX(Data!GX:GX,$B61)-Data!GX$2+INDEX($A61:DR61,,MAX(ISNUMBER($D61:DR61)*COLUMN($D61:DR61))))</f>
        <v>#N/A</v>
      </c>
      <c r="DT61" s="2" t="e">
        <f t="array" ref="DT61">IF(INDEX(Data!GY:GY,$B61)=0,#N/A,INDEX(Data!GY:GY,$B61)-Data!GY$2+INDEX($A61:DS61,,MAX(ISNUMBER($D61:DS61)*COLUMN($D61:DS61))))</f>
        <v>#N/A</v>
      </c>
      <c r="DU61" s="2" t="e">
        <f t="array" ref="DU61">IF(INDEX(Data!GZ:GZ,$B61)=0,#N/A,INDEX(Data!GZ:GZ,$B61)-Data!GZ$2+INDEX($A61:DT61,,MAX(ISNUMBER($D61:DT61)*COLUMN($D61:DT61))))</f>
        <v>#N/A</v>
      </c>
      <c r="DV61" s="2" t="e">
        <f t="array" ref="DV61">IF(INDEX(Data!HA:HA,$B61)=0,#N/A,INDEX(Data!HA:HA,$B61)-Data!HA$2+INDEX($A61:DU61,,MAX(ISNUMBER($D61:DU61)*COLUMN($D61:DU61))))</f>
        <v>#N/A</v>
      </c>
      <c r="DW61" s="2" t="e">
        <f t="array" ref="DW61">IF(INDEX(Data!HB:HB,$B61)=0,#N/A,INDEX(Data!HB:HB,$B61)-Data!HB$2+INDEX($A61:DV61,,MAX(ISNUMBER($D61:DV61)*COLUMN($D61:DV61))))</f>
        <v>#N/A</v>
      </c>
      <c r="DX61" s="2" t="e">
        <f t="array" ref="DX61">IF(INDEX(Data!HC:HC,$B61)=0,#N/A,INDEX(Data!HC:HC,$B61)-Data!HC$2+INDEX($A61:DW61,,MAX(ISNUMBER($D61:DW61)*COLUMN($D61:DW61))))</f>
        <v>#N/A</v>
      </c>
      <c r="DY61" s="2" t="e">
        <f t="array" ref="DY61">IF(INDEX(Data!HD:HD,$B61)=0,#N/A,INDEX(Data!HD:HD,$B61)-Data!HD$2+INDEX($A61:DX61,,MAX(ISNUMBER($D61:DX61)*COLUMN($D61:DX61))))</f>
        <v>#N/A</v>
      </c>
      <c r="DZ61" s="2" t="e">
        <f t="array" ref="DZ61">IF(INDEX(Data!HE:HE,$B61)=0,#N/A,INDEX(Data!HE:HE,$B61)-Data!HE$2+INDEX($A61:DY61,,MAX(ISNUMBER($D61:DY61)*COLUMN($D61:DY61))))</f>
        <v>#N/A</v>
      </c>
      <c r="EA61" s="2" t="e">
        <f t="array" ref="EA61">IF(INDEX(Data!HF:HF,$B61)=0,#N/A,INDEX(Data!HF:HF,$B61)-Data!HF$2+INDEX($A61:DZ61,,MAX(ISNUMBER($D61:DZ61)*COLUMN($D61:DZ61))))</f>
        <v>#N/A</v>
      </c>
      <c r="EB61" s="2" t="e">
        <f t="array" ref="EB61">IF(INDEX(Data!HG:HG,$B61)=0,#N/A,INDEX(Data!HG:HG,$B61)-Data!HG$2+INDEX($A61:EA61,,MAX(ISNUMBER($D61:EA61)*COLUMN($D61:EA61))))</f>
        <v>#N/A</v>
      </c>
      <c r="EC61" s="2" t="e">
        <f t="array" ref="EC61">IF(INDEX(Data!HH:HH,$B61)=0,#N/A,INDEX(Data!HH:HH,$B61)-Data!HH$2+INDEX($A61:EB61,,MAX(ISNUMBER($D61:EB61)*COLUMN($D61:EB61))))</f>
        <v>#N/A</v>
      </c>
      <c r="ED61" s="2" t="e">
        <f t="array" ref="ED61">IF(INDEX(Data!HI:HI,$B61)=0,#N/A,INDEX(Data!HI:HI,$B61)-Data!HI$2+INDEX($A61:EC61,,MAX(ISNUMBER($D61:EC61)*COLUMN($D61:EC61))))</f>
        <v>#N/A</v>
      </c>
      <c r="EE61" s="2" t="e">
        <f t="array" ref="EE61">IF(INDEX(Data!HJ:HJ,$B61)=0,#N/A,INDEX(Data!HJ:HJ,$B61)-Data!HJ$2+INDEX($A61:ED61,,MAX(ISNUMBER($D61:ED61)*COLUMN($D61:ED61))))</f>
        <v>#N/A</v>
      </c>
      <c r="EF61" s="2" t="e">
        <f t="array" ref="EF61">IF(INDEX(Data!HK:HK,$B61)=0,#N/A,INDEX(Data!HK:HK,$B61)-Data!HK$2+INDEX($A61:EE61,,MAX(ISNUMBER($D61:EE61)*COLUMN($D61:EE61))))</f>
        <v>#N/A</v>
      </c>
      <c r="EG61" s="2" t="e">
        <f t="array" ref="EG61">IF(INDEX(Data!HL:HL,$B61)=0,#N/A,INDEX(Data!HL:HL,$B61)-Data!HL$2+INDEX($A61:EF61,,MAX(ISNUMBER($D61:EF61)*COLUMN($D61:EF61))))</f>
        <v>#N/A</v>
      </c>
      <c r="EH61" s="2" t="e">
        <f t="array" ref="EH61">IF(INDEX(Data!HM:HM,$B61)=0,#N/A,INDEX(Data!HM:HM,$B61)-Data!HM$2+INDEX($A61:EG61,,MAX(ISNUMBER($D61:EG61)*COLUMN($D61:EG61))))</f>
        <v>#N/A</v>
      </c>
      <c r="EI61" s="2" t="e">
        <f t="array" ref="EI61">IF(INDEX(Data!HN:HN,$B61)=0,#N/A,INDEX(Data!HN:HN,$B61)-Data!HN$2+INDEX($A61:EH61,,MAX(ISNUMBER($D61:EH61)*COLUMN($D61:EH61))))</f>
        <v>#N/A</v>
      </c>
    </row>
    <row r="62" spans="1:139" x14ac:dyDescent="0.25">
      <c r="A62" s="2">
        <f>Data!CG137</f>
        <v>0</v>
      </c>
      <c r="B62" s="2" t="e">
        <f>MATCH(A62,Data!CG:CG,0)</f>
        <v>#N/A</v>
      </c>
      <c r="C62" s="2" t="e">
        <f ca="1">COUNTIF(OFFSET(Data!$CJ$1:$EZ$78,B62-1,0,1),"&gt;0")</f>
        <v>#N/A</v>
      </c>
      <c r="D62" s="2">
        <v>0</v>
      </c>
      <c r="E62" s="2" t="e">
        <f t="array" ref="E62">IF(INDEX(Data!CJ:CJ,$B62)=0,#N/A,INDEX(Data!CJ:CJ,$B62)-Data!CJ$2+INDEX($A62:D62,,MAX(ISNUMBER($D62:D62)*COLUMN($D62:D62))))</f>
        <v>#N/A</v>
      </c>
      <c r="F62" s="2" t="e">
        <f t="array" ref="F62">IF(INDEX(Data!CK:CK,$B62)=0,#N/A,INDEX(Data!CK:CK,$B62)-Data!CK$2+INDEX($A62:E62,,MAX(ISNUMBER($D62:E62)*COLUMN($D62:E62))))</f>
        <v>#N/A</v>
      </c>
      <c r="G62" s="2" t="e">
        <f t="array" ref="G62">IF(INDEX(Data!CL:CL,$B62)=0,#N/A,INDEX(Data!CL:CL,$B62)-Data!CL$2+INDEX($A62:F62,,MAX(ISNUMBER($D62:F62)*COLUMN($D62:F62))))</f>
        <v>#N/A</v>
      </c>
      <c r="H62" s="2" t="e">
        <f t="array" ref="H62">IF(INDEX(Data!CM:CM,$B62)=0,#N/A,INDEX(Data!CM:CM,$B62)-Data!CM$2+INDEX($A62:G62,,MAX(ISNUMBER($D62:G62)*COLUMN($D62:G62))))</f>
        <v>#N/A</v>
      </c>
      <c r="I62" s="2" t="e">
        <f t="array" ref="I62">IF(INDEX(Data!CN:CN,$B62)=0,#N/A,INDEX(Data!CN:CN,$B62)-Data!CN$2+INDEX($A62:H62,,MAX(ISNUMBER($D62:H62)*COLUMN($D62:H62))))</f>
        <v>#N/A</v>
      </c>
      <c r="J62" s="2" t="e">
        <f t="array" ref="J62">IF(INDEX(Data!CO:CO,$B62)=0,#N/A,INDEX(Data!CO:CO,$B62)-Data!CO$2+INDEX($A62:I62,,MAX(ISNUMBER($D62:I62)*COLUMN($D62:I62))))</f>
        <v>#N/A</v>
      </c>
      <c r="K62" s="2" t="e">
        <f t="array" ref="K62">IF(INDEX(Data!CP:CP,$B62)=0,#N/A,INDEX(Data!CP:CP,$B62)-Data!CP$2+INDEX($A62:J62,,MAX(ISNUMBER($D62:J62)*COLUMN($D62:J62))))</f>
        <v>#N/A</v>
      </c>
      <c r="L62" s="2" t="e">
        <f t="array" ref="L62">IF(INDEX(Data!CQ:CQ,$B62)=0,#N/A,INDEX(Data!CQ:CQ,$B62)-Data!CQ$2+INDEX($A62:K62,,MAX(ISNUMBER($D62:K62)*COLUMN($D62:K62))))</f>
        <v>#N/A</v>
      </c>
      <c r="M62" s="2" t="e">
        <f t="array" ref="M62">IF(INDEX(Data!CR:CR,$B62)=0,#N/A,INDEX(Data!CR:CR,$B62)-Data!CR$2+INDEX($A62:L62,,MAX(ISNUMBER($D62:L62)*COLUMN($D62:L62))))</f>
        <v>#N/A</v>
      </c>
      <c r="N62" s="2" t="e">
        <f t="array" ref="N62">IF(INDEX(Data!CS:CS,$B62)=0,#N/A,INDEX(Data!CS:CS,$B62)-Data!CS$2+INDEX($A62:M62,,MAX(ISNUMBER($D62:M62)*COLUMN($D62:M62))))</f>
        <v>#N/A</v>
      </c>
      <c r="O62" s="2" t="e">
        <f t="array" ref="O62">IF(INDEX(Data!CT:CT,$B62)=0,#N/A,INDEX(Data!CT:CT,$B62)-Data!CT$2+INDEX($A62:N62,,MAX(ISNUMBER($D62:N62)*COLUMN($D62:N62))))</f>
        <v>#N/A</v>
      </c>
      <c r="P62" s="2" t="e">
        <f t="array" ref="P62">IF(INDEX(Data!CU:CU,$B62)=0,#N/A,INDEX(Data!CU:CU,$B62)-Data!CU$2+INDEX($A62:O62,,MAX(ISNUMBER($D62:O62)*COLUMN($D62:O62))))</f>
        <v>#N/A</v>
      </c>
      <c r="Q62" s="2" t="e">
        <f t="array" ref="Q62">IF(INDEX(Data!CV:CV,$B62)=0,#N/A,INDEX(Data!CV:CV,$B62)-Data!CV$2+INDEX($A62:P62,,MAX(ISNUMBER($D62:P62)*COLUMN($D62:P62))))</f>
        <v>#N/A</v>
      </c>
      <c r="R62" s="2" t="e">
        <f t="array" ref="R62">IF(INDEX(Data!CW:CW,$B62)=0,#N/A,INDEX(Data!CW:CW,$B62)-Data!CW$2+INDEX($A62:Q62,,MAX(ISNUMBER($D62:Q62)*COLUMN($D62:Q62))))</f>
        <v>#N/A</v>
      </c>
      <c r="S62" s="2" t="e">
        <f t="array" ref="S62">IF(INDEX(Data!CX:CX,$B62)=0,#N/A,INDEX(Data!CX:CX,$B62)-Data!CX$2+INDEX($A62:R62,,MAX(ISNUMBER($D62:R62)*COLUMN($D62:R62))))</f>
        <v>#N/A</v>
      </c>
      <c r="T62" s="2" t="e">
        <f t="array" ref="T62">IF(INDEX(Data!CY:CY,$B62)=0,#N/A,INDEX(Data!CY:CY,$B62)-Data!CY$2+INDEX($A62:S62,,MAX(ISNUMBER($D62:S62)*COLUMN($D62:S62))))</f>
        <v>#N/A</v>
      </c>
      <c r="U62" s="2" t="e">
        <f t="array" ref="U62">IF(INDEX(Data!CZ:CZ,$B62)=0,#N/A,INDEX(Data!CZ:CZ,$B62)-Data!CZ$2+INDEX($A62:T62,,MAX(ISNUMBER($D62:T62)*COLUMN($D62:T62))))</f>
        <v>#N/A</v>
      </c>
      <c r="V62" s="2" t="e">
        <f t="array" ref="V62">IF(INDEX(Data!DA:DA,$B62)=0,#N/A,INDEX(Data!DA:DA,$B62)-Data!DA$2+INDEX($A62:U62,,MAX(ISNUMBER($D62:U62)*COLUMN($D62:U62))))</f>
        <v>#N/A</v>
      </c>
      <c r="W62" s="2" t="e">
        <f t="array" ref="W62">IF(INDEX(Data!DB:DB,$B62)=0,#N/A,INDEX(Data!DB:DB,$B62)-Data!DB$2+INDEX($A62:V62,,MAX(ISNUMBER($D62:V62)*COLUMN($D62:V62))))</f>
        <v>#N/A</v>
      </c>
      <c r="X62" s="2" t="e">
        <f t="array" ref="X62">IF(INDEX(Data!DC:DC,$B62)=0,#N/A,INDEX(Data!DC:DC,$B62)-Data!DC$2+INDEX($A62:W62,,MAX(ISNUMBER($D62:W62)*COLUMN($D62:W62))))</f>
        <v>#N/A</v>
      </c>
      <c r="Y62" s="2" t="e">
        <f t="array" ref="Y62">IF(INDEX(Data!DD:DD,$B62)=0,#N/A,INDEX(Data!DD:DD,$B62)-Data!DD$2+INDEX($A62:X62,,MAX(ISNUMBER($D62:X62)*COLUMN($D62:X62))))</f>
        <v>#N/A</v>
      </c>
      <c r="Z62" s="2" t="e">
        <f t="array" ref="Z62">IF(INDEX(Data!DE:DE,$B62)=0,#N/A,INDEX(Data!DE:DE,$B62)-Data!DE$2+INDEX($A62:Y62,,MAX(ISNUMBER($D62:Y62)*COLUMN($D62:Y62))))</f>
        <v>#N/A</v>
      </c>
      <c r="AA62" s="2" t="e">
        <f t="array" ref="AA62">IF(INDEX(Data!DF:DF,$B62)=0,#N/A,INDEX(Data!DF:DF,$B62)-Data!DF$2+INDEX($A62:Z62,,MAX(ISNUMBER($D62:Z62)*COLUMN($D62:Z62))))</f>
        <v>#N/A</v>
      </c>
      <c r="AB62" s="2" t="e">
        <f t="array" ref="AB62">IF(INDEX(Data!DG:DG,$B62)=0,#N/A,INDEX(Data!DG:DG,$B62)-Data!DG$2+INDEX($A62:AA62,,MAX(ISNUMBER($D62:AA62)*COLUMN($D62:AA62))))</f>
        <v>#N/A</v>
      </c>
      <c r="AC62" s="2" t="e">
        <f t="array" ref="AC62">IF(INDEX(Data!DH:DH,$B62)=0,#N/A,INDEX(Data!DH:DH,$B62)-Data!DH$2+INDEX($A62:AB62,,MAX(ISNUMBER($D62:AB62)*COLUMN($D62:AB62))))</f>
        <v>#N/A</v>
      </c>
      <c r="AD62" s="2" t="e">
        <f t="array" ref="AD62">IF(INDEX(Data!DI:DI,$B62)=0,#N/A,INDEX(Data!DI:DI,$B62)-Data!DI$2+INDEX($A62:AC62,,MAX(ISNUMBER($D62:AC62)*COLUMN($D62:AC62))))</f>
        <v>#N/A</v>
      </c>
      <c r="AE62" s="2" t="e">
        <f t="array" ref="AE62">IF(INDEX(Data!DJ:DJ,$B62)=0,#N/A,INDEX(Data!DJ:DJ,$B62)-Data!DJ$2+INDEX($A62:AD62,,MAX(ISNUMBER($D62:AD62)*COLUMN($D62:AD62))))</f>
        <v>#N/A</v>
      </c>
      <c r="AF62" s="2" t="e">
        <f t="array" ref="AF62">IF(INDEX(Data!DK:DK,$B62)=0,#N/A,INDEX(Data!DK:DK,$B62)-Data!DK$2+INDEX($A62:AE62,,MAX(ISNUMBER($D62:AE62)*COLUMN($D62:AE62))))</f>
        <v>#N/A</v>
      </c>
      <c r="AG62" s="2" t="e">
        <f t="array" ref="AG62">IF(INDEX(Data!DL:DL,$B62)=0,#N/A,INDEX(Data!DL:DL,$B62)-Data!DL$2+INDEX($A62:AF62,,MAX(ISNUMBER($D62:AF62)*COLUMN($D62:AF62))))</f>
        <v>#N/A</v>
      </c>
      <c r="AH62" s="2" t="e">
        <f t="array" ref="AH62">IF(INDEX(Data!DM:DM,$B62)=0,#N/A,INDEX(Data!DM:DM,$B62)-Data!DM$2+INDEX($A62:AG62,,MAX(ISNUMBER($D62:AG62)*COLUMN($D62:AG62))))</f>
        <v>#N/A</v>
      </c>
      <c r="AI62" s="2" t="e">
        <f t="array" ref="AI62">IF(INDEX(Data!DN:DN,$B62)=0,#N/A,INDEX(Data!DN:DN,$B62)-Data!DN$2+INDEX($A62:AH62,,MAX(ISNUMBER($D62:AH62)*COLUMN($D62:AH62))))</f>
        <v>#N/A</v>
      </c>
      <c r="AJ62" s="2" t="e">
        <f t="array" ref="AJ62">IF(INDEX(Data!DO:DO,$B62)=0,#N/A,INDEX(Data!DO:DO,$B62)-Data!DO$2+INDEX($A62:AI62,,MAX(ISNUMBER($D62:AI62)*COLUMN($D62:AI62))))</f>
        <v>#N/A</v>
      </c>
      <c r="AK62" s="2" t="e">
        <f t="array" ref="AK62">IF(INDEX(Data!DP:DP,$B62)=0,#N/A,INDEX(Data!DP:DP,$B62)-Data!DP$2+INDEX($A62:AJ62,,MAX(ISNUMBER($D62:AJ62)*COLUMN($D62:AJ62))))</f>
        <v>#N/A</v>
      </c>
      <c r="AL62" s="2" t="e">
        <f t="array" ref="AL62">IF(INDEX(Data!DQ:DQ,$B62)=0,#N/A,INDEX(Data!DQ:DQ,$B62)-Data!DQ$2+INDEX($A62:AK62,,MAX(ISNUMBER($D62:AK62)*COLUMN($D62:AK62))))</f>
        <v>#N/A</v>
      </c>
      <c r="AM62" s="2" t="e">
        <f t="array" ref="AM62">IF(INDEX(Data!DR:DR,$B62)=0,#N/A,INDEX(Data!DR:DR,$B62)-Data!DR$2+INDEX($A62:AL62,,MAX(ISNUMBER($D62:AL62)*COLUMN($D62:AL62))))</f>
        <v>#N/A</v>
      </c>
      <c r="AN62" s="2" t="e">
        <f t="array" ref="AN62">IF(INDEX(Data!DS:DS,$B62)=0,#N/A,INDEX(Data!DS:DS,$B62)-Data!DS$2+INDEX($A62:AM62,,MAX(ISNUMBER($D62:AM62)*COLUMN($D62:AM62))))</f>
        <v>#N/A</v>
      </c>
      <c r="AO62" s="2" t="e">
        <f t="array" ref="AO62">IF(INDEX(Data!DT:DT,$B62)=0,#N/A,INDEX(Data!DT:DT,$B62)-Data!DT$2+INDEX($A62:AN62,,MAX(ISNUMBER($D62:AN62)*COLUMN($D62:AN62))))</f>
        <v>#N/A</v>
      </c>
      <c r="AP62" s="2" t="e">
        <f t="array" ref="AP62">IF(INDEX(Data!DU:DU,$B62)=0,#N/A,INDEX(Data!DU:DU,$B62)-Data!DU$2+INDEX($A62:AO62,,MAX(ISNUMBER($D62:AO62)*COLUMN($D62:AO62))))</f>
        <v>#N/A</v>
      </c>
      <c r="AQ62" s="2" t="e">
        <f t="array" ref="AQ62">IF(INDEX(Data!DV:DV,$B62)=0,#N/A,INDEX(Data!DV:DV,$B62)-Data!DV$2+INDEX($A62:AP62,,MAX(ISNUMBER($D62:AP62)*COLUMN($D62:AP62))))</f>
        <v>#N/A</v>
      </c>
      <c r="AR62" s="2" t="e">
        <f t="array" ref="AR62">IF(INDEX(Data!DW:DW,$B62)=0,#N/A,INDEX(Data!DW:DW,$B62)-Data!DW$2+INDEX($A62:AQ62,,MAX(ISNUMBER($D62:AQ62)*COLUMN($D62:AQ62))))</f>
        <v>#N/A</v>
      </c>
      <c r="AS62" s="2" t="e">
        <f t="array" ref="AS62">IF(INDEX(Data!DX:DX,$B62)=0,#N/A,INDEX(Data!DX:DX,$B62)-Data!DX$2+INDEX($A62:AR62,,MAX(ISNUMBER($D62:AR62)*COLUMN($D62:AR62))))</f>
        <v>#N/A</v>
      </c>
      <c r="AT62" s="2" t="e">
        <f t="array" ref="AT62">IF(INDEX(Data!DY:DY,$B62)=0,#N/A,INDEX(Data!DY:DY,$B62)-Data!DY$2+INDEX($A62:AS62,,MAX(ISNUMBER($D62:AS62)*COLUMN($D62:AS62))))</f>
        <v>#N/A</v>
      </c>
      <c r="AU62" s="2" t="e">
        <f t="array" ref="AU62">IF(INDEX(Data!DZ:DZ,$B62)=0,#N/A,INDEX(Data!DZ:DZ,$B62)-Data!DZ$2+INDEX($A62:AT62,,MAX(ISNUMBER($D62:AT62)*COLUMN($D62:AT62))))</f>
        <v>#N/A</v>
      </c>
      <c r="AV62" s="2" t="e">
        <f t="array" ref="AV62">IF(INDEX(Data!EA:EA,$B62)=0,#N/A,INDEX(Data!EA:EA,$B62)-Data!EA$2+INDEX($A62:AU62,,MAX(ISNUMBER($D62:AU62)*COLUMN($D62:AU62))))</f>
        <v>#N/A</v>
      </c>
      <c r="AW62" s="2" t="e">
        <f t="array" ref="AW62">IF(INDEX(Data!EB:EB,$B62)=0,#N/A,INDEX(Data!EB:EB,$B62)-Data!EB$2+INDEX($A62:AV62,,MAX(ISNUMBER($D62:AV62)*COLUMN($D62:AV62))))</f>
        <v>#N/A</v>
      </c>
      <c r="AX62" s="2" t="e">
        <f t="array" ref="AX62">IF(INDEX(Data!EC:EC,$B62)=0,#N/A,INDEX(Data!EC:EC,$B62)-Data!EC$2+INDEX($A62:AW62,,MAX(ISNUMBER($D62:AW62)*COLUMN($D62:AW62))))</f>
        <v>#N/A</v>
      </c>
      <c r="AY62" s="2" t="e">
        <f t="array" ref="AY62">IF(INDEX(Data!ED:ED,$B62)=0,#N/A,INDEX(Data!ED:ED,$B62)-Data!ED$2+INDEX($A62:AX62,,MAX(ISNUMBER($D62:AX62)*COLUMN($D62:AX62))))</f>
        <v>#N/A</v>
      </c>
      <c r="AZ62" s="2" t="e">
        <f t="array" ref="AZ62">IF(INDEX(Data!EE:EE,$B62)=0,#N/A,INDEX(Data!EE:EE,$B62)-Data!EE$2+INDEX($A62:AY62,,MAX(ISNUMBER($D62:AY62)*COLUMN($D62:AY62))))</f>
        <v>#N/A</v>
      </c>
      <c r="BA62" s="2" t="e">
        <f t="array" ref="BA62">IF(INDEX(Data!EF:EF,$B62)=0,#N/A,INDEX(Data!EF:EF,$B62)-Data!EF$2+INDEX($A62:AZ62,,MAX(ISNUMBER($D62:AZ62)*COLUMN($D62:AZ62))))</f>
        <v>#N/A</v>
      </c>
      <c r="BB62" s="2" t="e">
        <f t="array" ref="BB62">IF(INDEX(Data!EG:EG,$B62)=0,#N/A,INDEX(Data!EG:EG,$B62)-Data!EG$2+INDEX($A62:BA62,,MAX(ISNUMBER($D62:BA62)*COLUMN($D62:BA62))))</f>
        <v>#N/A</v>
      </c>
      <c r="BC62" s="2" t="e">
        <f t="array" ref="BC62">IF(INDEX(Data!EH:EH,$B62)=0,#N/A,INDEX(Data!EH:EH,$B62)-Data!EH$2+INDEX($A62:BB62,,MAX(ISNUMBER($D62:BB62)*COLUMN($D62:BB62))))</f>
        <v>#N/A</v>
      </c>
      <c r="BD62" s="2" t="e">
        <f t="array" ref="BD62">IF(INDEX(Data!EI:EI,$B62)=0,#N/A,INDEX(Data!EI:EI,$B62)-Data!EI$2+INDEX($A62:BC62,,MAX(ISNUMBER($D62:BC62)*COLUMN($D62:BC62))))</f>
        <v>#N/A</v>
      </c>
      <c r="BE62" s="2" t="e">
        <f t="array" ref="BE62">IF(INDEX(Data!EJ:EJ,$B62)=0,#N/A,INDEX(Data!EJ:EJ,$B62)-Data!EJ$2+INDEX($A62:BD62,,MAX(ISNUMBER($D62:BD62)*COLUMN($D62:BD62))))</f>
        <v>#N/A</v>
      </c>
      <c r="BF62" s="2" t="e">
        <f t="array" ref="BF62">IF(INDEX(Data!EK:EK,$B62)=0,#N/A,INDEX(Data!EK:EK,$B62)-Data!EK$2+INDEX($A62:BE62,,MAX(ISNUMBER($D62:BE62)*COLUMN($D62:BE62))))</f>
        <v>#N/A</v>
      </c>
      <c r="BG62" s="2" t="e">
        <f t="array" ref="BG62">IF(INDEX(Data!EL:EL,$B62)=0,#N/A,INDEX(Data!EL:EL,$B62)-Data!EL$2+INDEX($A62:BF62,,MAX(ISNUMBER($D62:BF62)*COLUMN($D62:BF62))))</f>
        <v>#N/A</v>
      </c>
      <c r="BH62" s="2" t="e">
        <f t="array" ref="BH62">IF(INDEX(Data!EM:EM,$B62)=0,#N/A,INDEX(Data!EM:EM,$B62)-Data!EM$2+INDEX($A62:BG62,,MAX(ISNUMBER($D62:BG62)*COLUMN($D62:BG62))))</f>
        <v>#N/A</v>
      </c>
      <c r="BI62" s="2" t="e">
        <f t="array" ref="BI62">IF(INDEX(Data!EN:EN,$B62)=0,#N/A,INDEX(Data!EN:EN,$B62)-Data!EN$2+INDEX($A62:BH62,,MAX(ISNUMBER($D62:BH62)*COLUMN($D62:BH62))))</f>
        <v>#N/A</v>
      </c>
      <c r="BJ62" s="2" t="e">
        <f t="array" ref="BJ62">IF(INDEX(Data!EO:EO,$B62)=0,#N/A,INDEX(Data!EO:EO,$B62)-Data!EO$2+INDEX($A62:BI62,,MAX(ISNUMBER($D62:BI62)*COLUMN($D62:BI62))))</f>
        <v>#N/A</v>
      </c>
      <c r="BK62" s="2" t="e">
        <f t="array" ref="BK62">IF(INDEX(Data!EP:EP,$B62)=0,#N/A,INDEX(Data!EP:EP,$B62)-Data!EP$2+INDEX($A62:BJ62,,MAX(ISNUMBER($D62:BJ62)*COLUMN($D62:BJ62))))</f>
        <v>#N/A</v>
      </c>
      <c r="BL62" s="2" t="e">
        <f t="array" ref="BL62">IF(INDEX(Data!EQ:EQ,$B62)=0,#N/A,INDEX(Data!EQ:EQ,$B62)-Data!EQ$2+INDEX($A62:BK62,,MAX(ISNUMBER($D62:BK62)*COLUMN($D62:BK62))))</f>
        <v>#N/A</v>
      </c>
      <c r="BM62" s="2" t="e">
        <f t="array" ref="BM62">IF(INDEX(Data!ER:ER,$B62)=0,#N/A,INDEX(Data!ER:ER,$B62)-Data!ER$2+INDEX($A62:BL62,,MAX(ISNUMBER($D62:BL62)*COLUMN($D62:BL62))))</f>
        <v>#N/A</v>
      </c>
      <c r="BN62" s="2" t="e">
        <f t="array" ref="BN62">IF(INDEX(Data!ES:ES,$B62)=0,#N/A,INDEX(Data!ES:ES,$B62)-Data!ES$2+INDEX($A62:BM62,,MAX(ISNUMBER($D62:BM62)*COLUMN($D62:BM62))))</f>
        <v>#N/A</v>
      </c>
      <c r="BO62" s="2" t="e">
        <f t="array" ref="BO62">IF(INDEX(Data!ET:ET,$B62)=0,#N/A,INDEX(Data!ET:ET,$B62)-Data!ET$2+INDEX($A62:BN62,,MAX(ISNUMBER($D62:BN62)*COLUMN($D62:BN62))))</f>
        <v>#N/A</v>
      </c>
      <c r="BP62" s="2" t="e">
        <f t="array" ref="BP62">IF(INDEX(Data!EU:EU,$B62)=0,#N/A,INDEX(Data!EU:EU,$B62)-Data!EU$2+INDEX($A62:BO62,,MAX(ISNUMBER($D62:BO62)*COLUMN($D62:BO62))))</f>
        <v>#N/A</v>
      </c>
      <c r="BQ62" s="2" t="e">
        <f t="array" ref="BQ62">IF(INDEX(Data!EV:EV,$B62)=0,#N/A,INDEX(Data!EV:EV,$B62)-Data!EV$2+INDEX($A62:BP62,,MAX(ISNUMBER($D62:BP62)*COLUMN($D62:BP62))))</f>
        <v>#N/A</v>
      </c>
      <c r="BR62" s="2" t="e">
        <f t="array" ref="BR62">IF(INDEX(Data!EW:EW,$B62)=0,#N/A,INDEX(Data!EW:EW,$B62)-Data!EW$2+INDEX($A62:BQ62,,MAX(ISNUMBER($D62:BQ62)*COLUMN($D62:BQ62))))</f>
        <v>#N/A</v>
      </c>
      <c r="BS62" s="2" t="e">
        <f t="array" ref="BS62">IF(INDEX(Data!EX:EX,$B62)=0,#N/A,INDEX(Data!EX:EX,$B62)-Data!EX$2+INDEX($A62:BR62,,MAX(ISNUMBER($D62:BR62)*COLUMN($D62:BR62))))</f>
        <v>#N/A</v>
      </c>
      <c r="BT62" s="2" t="e">
        <f t="array" ref="BT62">IF(INDEX(Data!EY:EY,$B62)=0,#N/A,INDEX(Data!EY:EY,$B62)-Data!EY$2+INDEX($A62:BS62,,MAX(ISNUMBER($D62:BS62)*COLUMN($D62:BS62))))</f>
        <v>#N/A</v>
      </c>
      <c r="BU62" s="2" t="e">
        <f t="array" ref="BU62">IF(INDEX(Data!EZ:EZ,$B62)=0,#N/A,INDEX(Data!EZ:EZ,$B62)-Data!EZ$2+INDEX($A62:BT62,,MAX(ISNUMBER($D62:BT62)*COLUMN($D62:BT62))))</f>
        <v>#N/A</v>
      </c>
      <c r="BV62" s="2" t="e">
        <f t="array" ref="BV62">IF(INDEX(Data!FA:FA,$B62)=0,#N/A,INDEX(Data!FA:FA,$B62)-Data!FA$2+INDEX($A62:BU62,,MAX(ISNUMBER($D62:BU62)*COLUMN($D62:BU62))))</f>
        <v>#N/A</v>
      </c>
      <c r="BW62" s="2" t="e">
        <f t="array" ref="BW62">IF(INDEX(Data!FB:FB,$B62)=0,#N/A,INDEX(Data!FB:FB,$B62)-Data!FB$2+INDEX($A62:BV62,,MAX(ISNUMBER($D62:BV62)*COLUMN($D62:BV62))))</f>
        <v>#N/A</v>
      </c>
      <c r="BX62" s="2" t="e">
        <f t="array" ref="BX62">IF(INDEX(Data!FC:FC,$B62)=0,#N/A,INDEX(Data!FC:FC,$B62)-Data!FC$2+INDEX($A62:BW62,,MAX(ISNUMBER($D62:BW62)*COLUMN($D62:BW62))))</f>
        <v>#N/A</v>
      </c>
      <c r="BY62" s="2" t="e">
        <f t="array" ref="BY62">IF(INDEX(Data!FD:FD,$B62)=0,#N/A,INDEX(Data!FD:FD,$B62)-Data!FD$2+INDEX($A62:BX62,,MAX(ISNUMBER($D62:BX62)*COLUMN($D62:BX62))))</f>
        <v>#N/A</v>
      </c>
      <c r="BZ62" s="2" t="e">
        <f t="array" ref="BZ62">IF(INDEX(Data!FE:FE,$B62)=0,#N/A,INDEX(Data!FE:FE,$B62)-Data!FE$2+INDEX($A62:BY62,,MAX(ISNUMBER($D62:BY62)*COLUMN($D62:BY62))))</f>
        <v>#N/A</v>
      </c>
      <c r="CA62" s="2" t="e">
        <f t="array" ref="CA62">IF(INDEX(Data!FF:FF,$B62)=0,#N/A,INDEX(Data!FF:FF,$B62)-Data!FF$2+INDEX($A62:BZ62,,MAX(ISNUMBER($D62:BZ62)*COLUMN($D62:BZ62))))</f>
        <v>#N/A</v>
      </c>
      <c r="CB62" s="2" t="e">
        <f t="array" ref="CB62">IF(INDEX(Data!FG:FG,$B62)=0,#N/A,INDEX(Data!FG:FG,$B62)-Data!FG$2+INDEX($A62:CA62,,MAX(ISNUMBER($D62:CA62)*COLUMN($D62:CA62))))</f>
        <v>#N/A</v>
      </c>
      <c r="CC62" s="2" t="e">
        <f t="array" ref="CC62">IF(INDEX(Data!FH:FH,$B62)=0,#N/A,INDEX(Data!FH:FH,$B62)-Data!FH$2+INDEX($A62:CB62,,MAX(ISNUMBER($D62:CB62)*COLUMN($D62:CB62))))</f>
        <v>#N/A</v>
      </c>
      <c r="CD62" s="2" t="e">
        <f t="array" ref="CD62">IF(INDEX(Data!FI:FI,$B62)=0,#N/A,INDEX(Data!FI:FI,$B62)-Data!FI$2+INDEX($A62:CC62,,MAX(ISNUMBER($D62:CC62)*COLUMN($D62:CC62))))</f>
        <v>#N/A</v>
      </c>
      <c r="CE62" s="2" t="e">
        <f t="array" ref="CE62">IF(INDEX(Data!FJ:FJ,$B62)=0,#N/A,INDEX(Data!FJ:FJ,$B62)-Data!FJ$2+INDEX($A62:CD62,,MAX(ISNUMBER($D62:CD62)*COLUMN($D62:CD62))))</f>
        <v>#N/A</v>
      </c>
      <c r="CF62" s="2" t="e">
        <f t="array" ref="CF62">IF(INDEX(Data!FK:FK,$B62)=0,#N/A,INDEX(Data!FK:FK,$B62)-Data!FK$2+INDEX($A62:CE62,,MAX(ISNUMBER($D62:CE62)*COLUMN($D62:CE62))))</f>
        <v>#N/A</v>
      </c>
      <c r="CG62" s="2" t="e">
        <f t="array" ref="CG62">IF(INDEX(Data!FL:FL,$B62)=0,#N/A,INDEX(Data!FL:FL,$B62)-Data!FL$2+INDEX($A62:CF62,,MAX(ISNUMBER($D62:CF62)*COLUMN($D62:CF62))))</f>
        <v>#N/A</v>
      </c>
      <c r="CH62" s="2" t="e">
        <f t="array" ref="CH62">IF(INDEX(Data!FM:FM,$B62)=0,#N/A,INDEX(Data!FM:FM,$B62)-Data!FM$2+INDEX($A62:CG62,,MAX(ISNUMBER($D62:CG62)*COLUMN($D62:CG62))))</f>
        <v>#N/A</v>
      </c>
      <c r="CI62" s="2" t="e">
        <f t="array" ref="CI62">IF(INDEX(Data!FN:FN,$B62)=0,#N/A,INDEX(Data!FN:FN,$B62)-Data!FN$2+INDEX($A62:CH62,,MAX(ISNUMBER($D62:CH62)*COLUMN($D62:CH62))))</f>
        <v>#N/A</v>
      </c>
      <c r="CJ62" s="2" t="e">
        <f t="array" ref="CJ62">IF(INDEX(Data!FO:FO,$B62)=0,#N/A,INDEX(Data!FO:FO,$B62)-Data!FO$2+INDEX($A62:CI62,,MAX(ISNUMBER($D62:CI62)*COLUMN($D62:CI62))))</f>
        <v>#N/A</v>
      </c>
      <c r="CK62" s="2" t="e">
        <f t="array" ref="CK62">IF(INDEX(Data!FP:FP,$B62)=0,#N/A,INDEX(Data!FP:FP,$B62)-Data!FP$2+INDEX($A62:CJ62,,MAX(ISNUMBER($D62:CJ62)*COLUMN($D62:CJ62))))</f>
        <v>#N/A</v>
      </c>
      <c r="CL62" s="2" t="e">
        <f t="array" ref="CL62">IF(INDEX(Data!FQ:FQ,$B62)=0,#N/A,INDEX(Data!FQ:FQ,$B62)-Data!FQ$2+INDEX($A62:CK62,,MAX(ISNUMBER($D62:CK62)*COLUMN($D62:CK62))))</f>
        <v>#N/A</v>
      </c>
      <c r="CM62" s="2" t="e">
        <f t="array" ref="CM62">IF(INDEX(Data!FR:FR,$B62)=0,#N/A,INDEX(Data!FR:FR,$B62)-Data!FR$2+INDEX($A62:CL62,,MAX(ISNUMBER($D62:CL62)*COLUMN($D62:CL62))))</f>
        <v>#N/A</v>
      </c>
      <c r="CN62" s="2" t="e">
        <f t="array" ref="CN62">IF(INDEX(Data!FS:FS,$B62)=0,#N/A,INDEX(Data!FS:FS,$B62)-Data!FS$2+INDEX($A62:CM62,,MAX(ISNUMBER($D62:CM62)*COLUMN($D62:CM62))))</f>
        <v>#N/A</v>
      </c>
      <c r="CO62" s="2" t="e">
        <f t="array" ref="CO62">IF(INDEX(Data!FT:FT,$B62)=0,#N/A,INDEX(Data!FT:FT,$B62)-Data!FT$2+INDEX($A62:CN62,,MAX(ISNUMBER($D62:CN62)*COLUMN($D62:CN62))))</f>
        <v>#N/A</v>
      </c>
      <c r="CP62" s="2" t="e">
        <f t="array" ref="CP62">IF(INDEX(Data!FU:FU,$B62)=0,#N/A,INDEX(Data!FU:FU,$B62)-Data!FU$2+INDEX($A62:CO62,,MAX(ISNUMBER($D62:CO62)*COLUMN($D62:CO62))))</f>
        <v>#N/A</v>
      </c>
      <c r="CQ62" s="2" t="e">
        <f t="array" ref="CQ62">IF(INDEX(Data!FV:FV,$B62)=0,#N/A,INDEX(Data!FV:FV,$B62)-Data!FV$2+INDEX($A62:CP62,,MAX(ISNUMBER($D62:CP62)*COLUMN($D62:CP62))))</f>
        <v>#N/A</v>
      </c>
      <c r="CR62" s="2" t="e">
        <f t="array" ref="CR62">IF(INDEX(Data!FW:FW,$B62)=0,#N/A,INDEX(Data!FW:FW,$B62)-Data!FW$2+INDEX($A62:CQ62,,MAX(ISNUMBER($D62:CQ62)*COLUMN($D62:CQ62))))</f>
        <v>#N/A</v>
      </c>
      <c r="CS62" s="2" t="e">
        <f t="array" ref="CS62">IF(INDEX(Data!FX:FX,$B62)=0,#N/A,INDEX(Data!FX:FX,$B62)-Data!FX$2+INDEX($A62:CR62,,MAX(ISNUMBER($D62:CR62)*COLUMN($D62:CR62))))</f>
        <v>#N/A</v>
      </c>
      <c r="CT62" s="2" t="e">
        <f t="array" ref="CT62">IF(INDEX(Data!FY:FY,$B62)=0,#N/A,INDEX(Data!FY:FY,$B62)-Data!FY$2+INDEX($A62:CS62,,MAX(ISNUMBER($D62:CS62)*COLUMN($D62:CS62))))</f>
        <v>#N/A</v>
      </c>
      <c r="CU62" s="2" t="e">
        <f t="array" ref="CU62">IF(INDEX(Data!FZ:FZ,$B62)=0,#N/A,INDEX(Data!FZ:FZ,$B62)-Data!FZ$2+INDEX($A62:CT62,,MAX(ISNUMBER($D62:CT62)*COLUMN($D62:CT62))))</f>
        <v>#N/A</v>
      </c>
      <c r="CV62" s="2" t="e">
        <f t="array" ref="CV62">IF(INDEX(Data!GA:GA,$B62)=0,#N/A,INDEX(Data!GA:GA,$B62)-Data!GA$2+INDEX($A62:CU62,,MAX(ISNUMBER($D62:CU62)*COLUMN($D62:CU62))))</f>
        <v>#N/A</v>
      </c>
      <c r="CW62" s="2" t="e">
        <f t="array" ref="CW62">IF(INDEX(Data!GB:GB,$B62)=0,#N/A,INDEX(Data!GB:GB,$B62)-Data!GB$2+INDEX($A62:CV62,,MAX(ISNUMBER($D62:CV62)*COLUMN($D62:CV62))))</f>
        <v>#N/A</v>
      </c>
      <c r="CX62" s="2" t="e">
        <f t="array" ref="CX62">IF(INDEX(Data!GC:GC,$B62)=0,#N/A,INDEX(Data!GC:GC,$B62)-Data!GC$2+INDEX($A62:CW62,,MAX(ISNUMBER($D62:CW62)*COLUMN($D62:CW62))))</f>
        <v>#N/A</v>
      </c>
      <c r="CY62" s="2" t="e">
        <f t="array" ref="CY62">IF(INDEX(Data!GD:GD,$B62)=0,#N/A,INDEX(Data!GD:GD,$B62)-Data!GD$2+INDEX($A62:CX62,,MAX(ISNUMBER($D62:CX62)*COLUMN($D62:CX62))))</f>
        <v>#N/A</v>
      </c>
      <c r="CZ62" s="2" t="e">
        <f t="array" ref="CZ62">IF(INDEX(Data!GE:GE,$B62)=0,#N/A,INDEX(Data!GE:GE,$B62)-Data!GE$2+INDEX($A62:CY62,,MAX(ISNUMBER($D62:CY62)*COLUMN($D62:CY62))))</f>
        <v>#N/A</v>
      </c>
      <c r="DA62" s="2" t="e">
        <f t="array" ref="DA62">IF(INDEX(Data!GF:GF,$B62)=0,#N/A,INDEX(Data!GF:GF,$B62)-Data!GF$2+INDEX($A62:CZ62,,MAX(ISNUMBER($D62:CZ62)*COLUMN($D62:CZ62))))</f>
        <v>#N/A</v>
      </c>
      <c r="DB62" s="2" t="e">
        <f t="array" ref="DB62">IF(INDEX(Data!GG:GG,$B62)=0,#N/A,INDEX(Data!GG:GG,$B62)-Data!GG$2+INDEX($A62:DA62,,MAX(ISNUMBER($D62:DA62)*COLUMN($D62:DA62))))</f>
        <v>#N/A</v>
      </c>
      <c r="DC62" s="2" t="e">
        <f t="array" ref="DC62">IF(INDEX(Data!GH:GH,$B62)=0,#N/A,INDEX(Data!GH:GH,$B62)-Data!GH$2+INDEX($A62:DB62,,MAX(ISNUMBER($D62:DB62)*COLUMN($D62:DB62))))</f>
        <v>#N/A</v>
      </c>
      <c r="DD62" s="2" t="e">
        <f t="array" ref="DD62">IF(INDEX(Data!GI:GI,$B62)=0,#N/A,INDEX(Data!GI:GI,$B62)-Data!GI$2+INDEX($A62:DC62,,MAX(ISNUMBER($D62:DC62)*COLUMN($D62:DC62))))</f>
        <v>#N/A</v>
      </c>
      <c r="DE62" s="2" t="e">
        <f t="array" ref="DE62">IF(INDEX(Data!GJ:GJ,$B62)=0,#N/A,INDEX(Data!GJ:GJ,$B62)-Data!GJ$2+INDEX($A62:DD62,,MAX(ISNUMBER($D62:DD62)*COLUMN($D62:DD62))))</f>
        <v>#N/A</v>
      </c>
      <c r="DF62" s="2" t="e">
        <f t="array" ref="DF62">IF(INDEX(Data!GK:GK,$B62)=0,#N/A,INDEX(Data!GK:GK,$B62)-Data!GK$2+INDEX($A62:DE62,,MAX(ISNUMBER($D62:DE62)*COLUMN($D62:DE62))))</f>
        <v>#N/A</v>
      </c>
      <c r="DG62" s="2" t="e">
        <f t="array" ref="DG62">IF(INDEX(Data!GL:GL,$B62)=0,#N/A,INDEX(Data!GL:GL,$B62)-Data!GL$2+INDEX($A62:DF62,,MAX(ISNUMBER($D62:DF62)*COLUMN($D62:DF62))))</f>
        <v>#N/A</v>
      </c>
      <c r="DH62" s="2" t="e">
        <f t="array" ref="DH62">IF(INDEX(Data!GM:GM,$B62)=0,#N/A,INDEX(Data!GM:GM,$B62)-Data!GM$2+INDEX($A62:DG62,,MAX(ISNUMBER($D62:DG62)*COLUMN($D62:DG62))))</f>
        <v>#N/A</v>
      </c>
      <c r="DI62" s="2" t="e">
        <f t="array" ref="DI62">IF(INDEX(Data!GN:GN,$B62)=0,#N/A,INDEX(Data!GN:GN,$B62)-Data!GN$2+INDEX($A62:DH62,,MAX(ISNUMBER($D62:DH62)*COLUMN($D62:DH62))))</f>
        <v>#N/A</v>
      </c>
      <c r="DJ62" s="2" t="e">
        <f t="array" ref="DJ62">IF(INDEX(Data!GO:GO,$B62)=0,#N/A,INDEX(Data!GO:GO,$B62)-Data!GO$2+INDEX($A62:DI62,,MAX(ISNUMBER($D62:DI62)*COLUMN($D62:DI62))))</f>
        <v>#N/A</v>
      </c>
      <c r="DK62" s="2" t="e">
        <f t="array" ref="DK62">IF(INDEX(Data!GP:GP,$B62)=0,#N/A,INDEX(Data!GP:GP,$B62)-Data!GP$2+INDEX($A62:DJ62,,MAX(ISNUMBER($D62:DJ62)*COLUMN($D62:DJ62))))</f>
        <v>#N/A</v>
      </c>
      <c r="DL62" s="2" t="e">
        <f t="array" ref="DL62">IF(INDEX(Data!GQ:GQ,$B62)=0,#N/A,INDEX(Data!GQ:GQ,$B62)-Data!GQ$2+INDEX($A62:DK62,,MAX(ISNUMBER($D62:DK62)*COLUMN($D62:DK62))))</f>
        <v>#N/A</v>
      </c>
      <c r="DM62" s="2" t="e">
        <f t="array" ref="DM62">IF(INDEX(Data!GR:GR,$B62)=0,#N/A,INDEX(Data!GR:GR,$B62)-Data!GR$2+INDEX($A62:DL62,,MAX(ISNUMBER($D62:DL62)*COLUMN($D62:DL62))))</f>
        <v>#N/A</v>
      </c>
      <c r="DN62" s="2" t="e">
        <f t="array" ref="DN62">IF(INDEX(Data!GS:GS,$B62)=0,#N/A,INDEX(Data!GS:GS,$B62)-Data!GS$2+INDEX($A62:DM62,,MAX(ISNUMBER($D62:DM62)*COLUMN($D62:DM62))))</f>
        <v>#N/A</v>
      </c>
      <c r="DO62" s="2" t="e">
        <f t="array" ref="DO62">IF(INDEX(Data!GT:GT,$B62)=0,#N/A,INDEX(Data!GT:GT,$B62)-Data!GT$2+INDEX($A62:DN62,,MAX(ISNUMBER($D62:DN62)*COLUMN($D62:DN62))))</f>
        <v>#N/A</v>
      </c>
      <c r="DP62" s="2" t="e">
        <f t="array" ref="DP62">IF(INDEX(Data!GU:GU,$B62)=0,#N/A,INDEX(Data!GU:GU,$B62)-Data!GU$2+INDEX($A62:DO62,,MAX(ISNUMBER($D62:DO62)*COLUMN($D62:DO62))))</f>
        <v>#N/A</v>
      </c>
      <c r="DQ62" s="2" t="e">
        <f t="array" ref="DQ62">IF(INDEX(Data!GV:GV,$B62)=0,#N/A,INDEX(Data!GV:GV,$B62)-Data!GV$2+INDEX($A62:DP62,,MAX(ISNUMBER($D62:DP62)*COLUMN($D62:DP62))))</f>
        <v>#N/A</v>
      </c>
      <c r="DR62" s="2" t="e">
        <f t="array" ref="DR62">IF(INDEX(Data!GW:GW,$B62)=0,#N/A,INDEX(Data!GW:GW,$B62)-Data!GW$2+INDEX($A62:DQ62,,MAX(ISNUMBER($D62:DQ62)*COLUMN($D62:DQ62))))</f>
        <v>#N/A</v>
      </c>
      <c r="DS62" s="2" t="e">
        <f t="array" ref="DS62">IF(INDEX(Data!GX:GX,$B62)=0,#N/A,INDEX(Data!GX:GX,$B62)-Data!GX$2+INDEX($A62:DR62,,MAX(ISNUMBER($D62:DR62)*COLUMN($D62:DR62))))</f>
        <v>#N/A</v>
      </c>
      <c r="DT62" s="2" t="e">
        <f t="array" ref="DT62">IF(INDEX(Data!GY:GY,$B62)=0,#N/A,INDEX(Data!GY:GY,$B62)-Data!GY$2+INDEX($A62:DS62,,MAX(ISNUMBER($D62:DS62)*COLUMN($D62:DS62))))</f>
        <v>#N/A</v>
      </c>
      <c r="DU62" s="2" t="e">
        <f t="array" ref="DU62">IF(INDEX(Data!GZ:GZ,$B62)=0,#N/A,INDEX(Data!GZ:GZ,$B62)-Data!GZ$2+INDEX($A62:DT62,,MAX(ISNUMBER($D62:DT62)*COLUMN($D62:DT62))))</f>
        <v>#N/A</v>
      </c>
      <c r="DV62" s="2" t="e">
        <f t="array" ref="DV62">IF(INDEX(Data!HA:HA,$B62)=0,#N/A,INDEX(Data!HA:HA,$B62)-Data!HA$2+INDEX($A62:DU62,,MAX(ISNUMBER($D62:DU62)*COLUMN($D62:DU62))))</f>
        <v>#N/A</v>
      </c>
      <c r="DW62" s="2" t="e">
        <f t="array" ref="DW62">IF(INDEX(Data!HB:HB,$B62)=0,#N/A,INDEX(Data!HB:HB,$B62)-Data!HB$2+INDEX($A62:DV62,,MAX(ISNUMBER($D62:DV62)*COLUMN($D62:DV62))))</f>
        <v>#N/A</v>
      </c>
      <c r="DX62" s="2" t="e">
        <f t="array" ref="DX62">IF(INDEX(Data!HC:HC,$B62)=0,#N/A,INDEX(Data!HC:HC,$B62)-Data!HC$2+INDEX($A62:DW62,,MAX(ISNUMBER($D62:DW62)*COLUMN($D62:DW62))))</f>
        <v>#N/A</v>
      </c>
      <c r="DY62" s="2" t="e">
        <f t="array" ref="DY62">IF(INDEX(Data!HD:HD,$B62)=0,#N/A,INDEX(Data!HD:HD,$B62)-Data!HD$2+INDEX($A62:DX62,,MAX(ISNUMBER($D62:DX62)*COLUMN($D62:DX62))))</f>
        <v>#N/A</v>
      </c>
      <c r="DZ62" s="2" t="e">
        <f t="array" ref="DZ62">IF(INDEX(Data!HE:HE,$B62)=0,#N/A,INDEX(Data!HE:HE,$B62)-Data!HE$2+INDEX($A62:DY62,,MAX(ISNUMBER($D62:DY62)*COLUMN($D62:DY62))))</f>
        <v>#N/A</v>
      </c>
      <c r="EA62" s="2" t="e">
        <f t="array" ref="EA62">IF(INDEX(Data!HF:HF,$B62)=0,#N/A,INDEX(Data!HF:HF,$B62)-Data!HF$2+INDEX($A62:DZ62,,MAX(ISNUMBER($D62:DZ62)*COLUMN($D62:DZ62))))</f>
        <v>#N/A</v>
      </c>
      <c r="EB62" s="2" t="e">
        <f t="array" ref="EB62">IF(INDEX(Data!HG:HG,$B62)=0,#N/A,INDEX(Data!HG:HG,$B62)-Data!HG$2+INDEX($A62:EA62,,MAX(ISNUMBER($D62:EA62)*COLUMN($D62:EA62))))</f>
        <v>#N/A</v>
      </c>
      <c r="EC62" s="2" t="e">
        <f t="array" ref="EC62">IF(INDEX(Data!HH:HH,$B62)=0,#N/A,INDEX(Data!HH:HH,$B62)-Data!HH$2+INDEX($A62:EB62,,MAX(ISNUMBER($D62:EB62)*COLUMN($D62:EB62))))</f>
        <v>#N/A</v>
      </c>
      <c r="ED62" s="2" t="e">
        <f t="array" ref="ED62">IF(INDEX(Data!HI:HI,$B62)=0,#N/A,INDEX(Data!HI:HI,$B62)-Data!HI$2+INDEX($A62:EC62,,MAX(ISNUMBER($D62:EC62)*COLUMN($D62:EC62))))</f>
        <v>#N/A</v>
      </c>
      <c r="EE62" s="2" t="e">
        <f t="array" ref="EE62">IF(INDEX(Data!HJ:HJ,$B62)=0,#N/A,INDEX(Data!HJ:HJ,$B62)-Data!HJ$2+INDEX($A62:ED62,,MAX(ISNUMBER($D62:ED62)*COLUMN($D62:ED62))))</f>
        <v>#N/A</v>
      </c>
      <c r="EF62" s="2" t="e">
        <f t="array" ref="EF62">IF(INDEX(Data!HK:HK,$B62)=0,#N/A,INDEX(Data!HK:HK,$B62)-Data!HK$2+INDEX($A62:EE62,,MAX(ISNUMBER($D62:EE62)*COLUMN($D62:EE62))))</f>
        <v>#N/A</v>
      </c>
      <c r="EG62" s="2" t="e">
        <f t="array" ref="EG62">IF(INDEX(Data!HL:HL,$B62)=0,#N/A,INDEX(Data!HL:HL,$B62)-Data!HL$2+INDEX($A62:EF62,,MAX(ISNUMBER($D62:EF62)*COLUMN($D62:EF62))))</f>
        <v>#N/A</v>
      </c>
      <c r="EH62" s="2" t="e">
        <f t="array" ref="EH62">IF(INDEX(Data!HM:HM,$B62)=0,#N/A,INDEX(Data!HM:HM,$B62)-Data!HM$2+INDEX($A62:EG62,,MAX(ISNUMBER($D62:EG62)*COLUMN($D62:EG62))))</f>
        <v>#N/A</v>
      </c>
      <c r="EI62" s="2" t="e">
        <f t="array" ref="EI62">IF(INDEX(Data!HN:HN,$B62)=0,#N/A,INDEX(Data!HN:HN,$B62)-Data!HN$2+INDEX($A62:EH62,,MAX(ISNUMBER($D62:EH62)*COLUMN($D62:EH62))))</f>
        <v>#N/A</v>
      </c>
    </row>
    <row r="63" spans="1:139" x14ac:dyDescent="0.25">
      <c r="A63" s="2">
        <f>Data!CG138</f>
        <v>0</v>
      </c>
      <c r="B63" s="2" t="e">
        <f>MATCH(A63,Data!CG:CG,0)</f>
        <v>#N/A</v>
      </c>
      <c r="C63" s="2" t="e">
        <f ca="1">COUNTIF(OFFSET(Data!$CJ$1:$EZ$78,B63-1,0,1),"&gt;0")</f>
        <v>#N/A</v>
      </c>
      <c r="D63" s="2">
        <v>0</v>
      </c>
      <c r="E63" s="2" t="e">
        <f t="array" ref="E63">IF(INDEX(Data!CJ:CJ,$B63)=0,#N/A,INDEX(Data!CJ:CJ,$B63)-Data!CJ$2+INDEX($A63:D63,,MAX(ISNUMBER($D63:D63)*COLUMN($D63:D63))))</f>
        <v>#N/A</v>
      </c>
      <c r="F63" s="2" t="e">
        <f t="array" ref="F63">IF(INDEX(Data!CK:CK,$B63)=0,#N/A,INDEX(Data!CK:CK,$B63)-Data!CK$2+INDEX($A63:E63,,MAX(ISNUMBER($D63:E63)*COLUMN($D63:E63))))</f>
        <v>#N/A</v>
      </c>
      <c r="G63" s="2" t="e">
        <f t="array" ref="G63">IF(INDEX(Data!CL:CL,$B63)=0,#N/A,INDEX(Data!CL:CL,$B63)-Data!CL$2+INDEX($A63:F63,,MAX(ISNUMBER($D63:F63)*COLUMN($D63:F63))))</f>
        <v>#N/A</v>
      </c>
      <c r="H63" s="2" t="e">
        <f t="array" ref="H63">IF(INDEX(Data!CM:CM,$B63)=0,#N/A,INDEX(Data!CM:CM,$B63)-Data!CM$2+INDEX($A63:G63,,MAX(ISNUMBER($D63:G63)*COLUMN($D63:G63))))</f>
        <v>#N/A</v>
      </c>
      <c r="I63" s="2" t="e">
        <f t="array" ref="I63">IF(INDEX(Data!CN:CN,$B63)=0,#N/A,INDEX(Data!CN:CN,$B63)-Data!CN$2+INDEX($A63:H63,,MAX(ISNUMBER($D63:H63)*COLUMN($D63:H63))))</f>
        <v>#N/A</v>
      </c>
      <c r="J63" s="2" t="e">
        <f t="array" ref="J63">IF(INDEX(Data!CO:CO,$B63)=0,#N/A,INDEX(Data!CO:CO,$B63)-Data!CO$2+INDEX($A63:I63,,MAX(ISNUMBER($D63:I63)*COLUMN($D63:I63))))</f>
        <v>#N/A</v>
      </c>
      <c r="K63" s="2" t="e">
        <f t="array" ref="K63">IF(INDEX(Data!CP:CP,$B63)=0,#N/A,INDEX(Data!CP:CP,$B63)-Data!CP$2+INDEX($A63:J63,,MAX(ISNUMBER($D63:J63)*COLUMN($D63:J63))))</f>
        <v>#N/A</v>
      </c>
      <c r="L63" s="2" t="e">
        <f t="array" ref="L63">IF(INDEX(Data!CQ:CQ,$B63)=0,#N/A,INDEX(Data!CQ:CQ,$B63)-Data!CQ$2+INDEX($A63:K63,,MAX(ISNUMBER($D63:K63)*COLUMN($D63:K63))))</f>
        <v>#N/A</v>
      </c>
      <c r="M63" s="2" t="e">
        <f t="array" ref="M63">IF(INDEX(Data!CR:CR,$B63)=0,#N/A,INDEX(Data!CR:CR,$B63)-Data!CR$2+INDEX($A63:L63,,MAX(ISNUMBER($D63:L63)*COLUMN($D63:L63))))</f>
        <v>#N/A</v>
      </c>
      <c r="N63" s="2" t="e">
        <f t="array" ref="N63">IF(INDEX(Data!CS:CS,$B63)=0,#N/A,INDEX(Data!CS:CS,$B63)-Data!CS$2+INDEX($A63:M63,,MAX(ISNUMBER($D63:M63)*COLUMN($D63:M63))))</f>
        <v>#N/A</v>
      </c>
      <c r="O63" s="2" t="e">
        <f t="array" ref="O63">IF(INDEX(Data!CT:CT,$B63)=0,#N/A,INDEX(Data!CT:CT,$B63)-Data!CT$2+INDEX($A63:N63,,MAX(ISNUMBER($D63:N63)*COLUMN($D63:N63))))</f>
        <v>#N/A</v>
      </c>
      <c r="P63" s="2" t="e">
        <f t="array" ref="P63">IF(INDEX(Data!CU:CU,$B63)=0,#N/A,INDEX(Data!CU:CU,$B63)-Data!CU$2+INDEX($A63:O63,,MAX(ISNUMBER($D63:O63)*COLUMN($D63:O63))))</f>
        <v>#N/A</v>
      </c>
      <c r="Q63" s="2" t="e">
        <f t="array" ref="Q63">IF(INDEX(Data!CV:CV,$B63)=0,#N/A,INDEX(Data!CV:CV,$B63)-Data!CV$2+INDEX($A63:P63,,MAX(ISNUMBER($D63:P63)*COLUMN($D63:P63))))</f>
        <v>#N/A</v>
      </c>
      <c r="R63" s="2" t="e">
        <f t="array" ref="R63">IF(INDEX(Data!CW:CW,$B63)=0,#N/A,INDEX(Data!CW:CW,$B63)-Data!CW$2+INDEX($A63:Q63,,MAX(ISNUMBER($D63:Q63)*COLUMN($D63:Q63))))</f>
        <v>#N/A</v>
      </c>
      <c r="S63" s="2" t="e">
        <f t="array" ref="S63">IF(INDEX(Data!CX:CX,$B63)=0,#N/A,INDEX(Data!CX:CX,$B63)-Data!CX$2+INDEX($A63:R63,,MAX(ISNUMBER($D63:R63)*COLUMN($D63:R63))))</f>
        <v>#N/A</v>
      </c>
      <c r="T63" s="2" t="e">
        <f t="array" ref="T63">IF(INDEX(Data!CY:CY,$B63)=0,#N/A,INDEX(Data!CY:CY,$B63)-Data!CY$2+INDEX($A63:S63,,MAX(ISNUMBER($D63:S63)*COLUMN($D63:S63))))</f>
        <v>#N/A</v>
      </c>
      <c r="U63" s="2" t="e">
        <f t="array" ref="U63">IF(INDEX(Data!CZ:CZ,$B63)=0,#N/A,INDEX(Data!CZ:CZ,$B63)-Data!CZ$2+INDEX($A63:T63,,MAX(ISNUMBER($D63:T63)*COLUMN($D63:T63))))</f>
        <v>#N/A</v>
      </c>
      <c r="V63" s="2" t="e">
        <f t="array" ref="V63">IF(INDEX(Data!DA:DA,$B63)=0,#N/A,INDEX(Data!DA:DA,$B63)-Data!DA$2+INDEX($A63:U63,,MAX(ISNUMBER($D63:U63)*COLUMN($D63:U63))))</f>
        <v>#N/A</v>
      </c>
      <c r="W63" s="2" t="e">
        <f t="array" ref="W63">IF(INDEX(Data!DB:DB,$B63)=0,#N/A,INDEX(Data!DB:DB,$B63)-Data!DB$2+INDEX($A63:V63,,MAX(ISNUMBER($D63:V63)*COLUMN($D63:V63))))</f>
        <v>#N/A</v>
      </c>
      <c r="X63" s="2" t="e">
        <f t="array" ref="X63">IF(INDEX(Data!DC:DC,$B63)=0,#N/A,INDEX(Data!DC:DC,$B63)-Data!DC$2+INDEX($A63:W63,,MAX(ISNUMBER($D63:W63)*COLUMN($D63:W63))))</f>
        <v>#N/A</v>
      </c>
      <c r="Y63" s="2" t="e">
        <f t="array" ref="Y63">IF(INDEX(Data!DD:DD,$B63)=0,#N/A,INDEX(Data!DD:DD,$B63)-Data!DD$2+INDEX($A63:X63,,MAX(ISNUMBER($D63:X63)*COLUMN($D63:X63))))</f>
        <v>#N/A</v>
      </c>
      <c r="Z63" s="2" t="e">
        <f t="array" ref="Z63">IF(INDEX(Data!DE:DE,$B63)=0,#N/A,INDEX(Data!DE:DE,$B63)-Data!DE$2+INDEX($A63:Y63,,MAX(ISNUMBER($D63:Y63)*COLUMN($D63:Y63))))</f>
        <v>#N/A</v>
      </c>
      <c r="AA63" s="2" t="e">
        <f t="array" ref="AA63">IF(INDEX(Data!DF:DF,$B63)=0,#N/A,INDEX(Data!DF:DF,$B63)-Data!DF$2+INDEX($A63:Z63,,MAX(ISNUMBER($D63:Z63)*COLUMN($D63:Z63))))</f>
        <v>#N/A</v>
      </c>
      <c r="AB63" s="2" t="e">
        <f t="array" ref="AB63">IF(INDEX(Data!DG:DG,$B63)=0,#N/A,INDEX(Data!DG:DG,$B63)-Data!DG$2+INDEX($A63:AA63,,MAX(ISNUMBER($D63:AA63)*COLUMN($D63:AA63))))</f>
        <v>#N/A</v>
      </c>
      <c r="AC63" s="2" t="e">
        <f t="array" ref="AC63">IF(INDEX(Data!DH:DH,$B63)=0,#N/A,INDEX(Data!DH:DH,$B63)-Data!DH$2+INDEX($A63:AB63,,MAX(ISNUMBER($D63:AB63)*COLUMN($D63:AB63))))</f>
        <v>#N/A</v>
      </c>
      <c r="AD63" s="2" t="e">
        <f t="array" ref="AD63">IF(INDEX(Data!DI:DI,$B63)=0,#N/A,INDEX(Data!DI:DI,$B63)-Data!DI$2+INDEX($A63:AC63,,MAX(ISNUMBER($D63:AC63)*COLUMN($D63:AC63))))</f>
        <v>#N/A</v>
      </c>
      <c r="AE63" s="2" t="e">
        <f t="array" ref="AE63">IF(INDEX(Data!DJ:DJ,$B63)=0,#N/A,INDEX(Data!DJ:DJ,$B63)-Data!DJ$2+INDEX($A63:AD63,,MAX(ISNUMBER($D63:AD63)*COLUMN($D63:AD63))))</f>
        <v>#N/A</v>
      </c>
      <c r="AF63" s="2" t="e">
        <f t="array" ref="AF63">IF(INDEX(Data!DK:DK,$B63)=0,#N/A,INDEX(Data!DK:DK,$B63)-Data!DK$2+INDEX($A63:AE63,,MAX(ISNUMBER($D63:AE63)*COLUMN($D63:AE63))))</f>
        <v>#N/A</v>
      </c>
      <c r="AG63" s="2" t="e">
        <f t="array" ref="AG63">IF(INDEX(Data!DL:DL,$B63)=0,#N/A,INDEX(Data!DL:DL,$B63)-Data!DL$2+INDEX($A63:AF63,,MAX(ISNUMBER($D63:AF63)*COLUMN($D63:AF63))))</f>
        <v>#N/A</v>
      </c>
      <c r="AH63" s="2" t="e">
        <f t="array" ref="AH63">IF(INDEX(Data!DM:DM,$B63)=0,#N/A,INDEX(Data!DM:DM,$B63)-Data!DM$2+INDEX($A63:AG63,,MAX(ISNUMBER($D63:AG63)*COLUMN($D63:AG63))))</f>
        <v>#N/A</v>
      </c>
      <c r="AI63" s="2" t="e">
        <f t="array" ref="AI63">IF(INDEX(Data!DN:DN,$B63)=0,#N/A,INDEX(Data!DN:DN,$B63)-Data!DN$2+INDEX($A63:AH63,,MAX(ISNUMBER($D63:AH63)*COLUMN($D63:AH63))))</f>
        <v>#N/A</v>
      </c>
      <c r="AJ63" s="2" t="e">
        <f t="array" ref="AJ63">IF(INDEX(Data!DO:DO,$B63)=0,#N/A,INDEX(Data!DO:DO,$B63)-Data!DO$2+INDEX($A63:AI63,,MAX(ISNUMBER($D63:AI63)*COLUMN($D63:AI63))))</f>
        <v>#N/A</v>
      </c>
      <c r="AK63" s="2" t="e">
        <f t="array" ref="AK63">IF(INDEX(Data!DP:DP,$B63)=0,#N/A,INDEX(Data!DP:DP,$B63)-Data!DP$2+INDEX($A63:AJ63,,MAX(ISNUMBER($D63:AJ63)*COLUMN($D63:AJ63))))</f>
        <v>#N/A</v>
      </c>
      <c r="AL63" s="2" t="e">
        <f t="array" ref="AL63">IF(INDEX(Data!DQ:DQ,$B63)=0,#N/A,INDEX(Data!DQ:DQ,$B63)-Data!DQ$2+INDEX($A63:AK63,,MAX(ISNUMBER($D63:AK63)*COLUMN($D63:AK63))))</f>
        <v>#N/A</v>
      </c>
      <c r="AM63" s="2" t="e">
        <f t="array" ref="AM63">IF(INDEX(Data!DR:DR,$B63)=0,#N/A,INDEX(Data!DR:DR,$B63)-Data!DR$2+INDEX($A63:AL63,,MAX(ISNUMBER($D63:AL63)*COLUMN($D63:AL63))))</f>
        <v>#N/A</v>
      </c>
      <c r="AN63" s="2" t="e">
        <f t="array" ref="AN63">IF(INDEX(Data!DS:DS,$B63)=0,#N/A,INDEX(Data!DS:DS,$B63)-Data!DS$2+INDEX($A63:AM63,,MAX(ISNUMBER($D63:AM63)*COLUMN($D63:AM63))))</f>
        <v>#N/A</v>
      </c>
      <c r="AO63" s="2" t="e">
        <f t="array" ref="AO63">IF(INDEX(Data!DT:DT,$B63)=0,#N/A,INDEX(Data!DT:DT,$B63)-Data!DT$2+INDEX($A63:AN63,,MAX(ISNUMBER($D63:AN63)*COLUMN($D63:AN63))))</f>
        <v>#N/A</v>
      </c>
      <c r="AP63" s="2" t="e">
        <f t="array" ref="AP63">IF(INDEX(Data!DU:DU,$B63)=0,#N/A,INDEX(Data!DU:DU,$B63)-Data!DU$2+INDEX($A63:AO63,,MAX(ISNUMBER($D63:AO63)*COLUMN($D63:AO63))))</f>
        <v>#N/A</v>
      </c>
      <c r="AQ63" s="2" t="e">
        <f t="array" ref="AQ63">IF(INDEX(Data!DV:DV,$B63)=0,#N/A,INDEX(Data!DV:DV,$B63)-Data!DV$2+INDEX($A63:AP63,,MAX(ISNUMBER($D63:AP63)*COLUMN($D63:AP63))))</f>
        <v>#N/A</v>
      </c>
      <c r="AR63" s="2" t="e">
        <f t="array" ref="AR63">IF(INDEX(Data!DW:DW,$B63)=0,#N/A,INDEX(Data!DW:DW,$B63)-Data!DW$2+INDEX($A63:AQ63,,MAX(ISNUMBER($D63:AQ63)*COLUMN($D63:AQ63))))</f>
        <v>#N/A</v>
      </c>
      <c r="AS63" s="2" t="e">
        <f t="array" ref="AS63">IF(INDEX(Data!DX:DX,$B63)=0,#N/A,INDEX(Data!DX:DX,$B63)-Data!DX$2+INDEX($A63:AR63,,MAX(ISNUMBER($D63:AR63)*COLUMN($D63:AR63))))</f>
        <v>#N/A</v>
      </c>
      <c r="AT63" s="2" t="e">
        <f t="array" ref="AT63">IF(INDEX(Data!DY:DY,$B63)=0,#N/A,INDEX(Data!DY:DY,$B63)-Data!DY$2+INDEX($A63:AS63,,MAX(ISNUMBER($D63:AS63)*COLUMN($D63:AS63))))</f>
        <v>#N/A</v>
      </c>
      <c r="AU63" s="2" t="e">
        <f t="array" ref="AU63">IF(INDEX(Data!DZ:DZ,$B63)=0,#N/A,INDEX(Data!DZ:DZ,$B63)-Data!DZ$2+INDEX($A63:AT63,,MAX(ISNUMBER($D63:AT63)*COLUMN($D63:AT63))))</f>
        <v>#N/A</v>
      </c>
      <c r="AV63" s="2" t="e">
        <f t="array" ref="AV63">IF(INDEX(Data!EA:EA,$B63)=0,#N/A,INDEX(Data!EA:EA,$B63)-Data!EA$2+INDEX($A63:AU63,,MAX(ISNUMBER($D63:AU63)*COLUMN($D63:AU63))))</f>
        <v>#N/A</v>
      </c>
      <c r="AW63" s="2" t="e">
        <f t="array" ref="AW63">IF(INDEX(Data!EB:EB,$B63)=0,#N/A,INDEX(Data!EB:EB,$B63)-Data!EB$2+INDEX($A63:AV63,,MAX(ISNUMBER($D63:AV63)*COLUMN($D63:AV63))))</f>
        <v>#N/A</v>
      </c>
      <c r="AX63" s="2" t="e">
        <f t="array" ref="AX63">IF(INDEX(Data!EC:EC,$B63)=0,#N/A,INDEX(Data!EC:EC,$B63)-Data!EC$2+INDEX($A63:AW63,,MAX(ISNUMBER($D63:AW63)*COLUMN($D63:AW63))))</f>
        <v>#N/A</v>
      </c>
      <c r="AY63" s="2" t="e">
        <f t="array" ref="AY63">IF(INDEX(Data!ED:ED,$B63)=0,#N/A,INDEX(Data!ED:ED,$B63)-Data!ED$2+INDEX($A63:AX63,,MAX(ISNUMBER($D63:AX63)*COLUMN($D63:AX63))))</f>
        <v>#N/A</v>
      </c>
      <c r="AZ63" s="2" t="e">
        <f t="array" ref="AZ63">IF(INDEX(Data!EE:EE,$B63)=0,#N/A,INDEX(Data!EE:EE,$B63)-Data!EE$2+INDEX($A63:AY63,,MAX(ISNUMBER($D63:AY63)*COLUMN($D63:AY63))))</f>
        <v>#N/A</v>
      </c>
      <c r="BA63" s="2" t="e">
        <f t="array" ref="BA63">IF(INDEX(Data!EF:EF,$B63)=0,#N/A,INDEX(Data!EF:EF,$B63)-Data!EF$2+INDEX($A63:AZ63,,MAX(ISNUMBER($D63:AZ63)*COLUMN($D63:AZ63))))</f>
        <v>#N/A</v>
      </c>
      <c r="BB63" s="2" t="e">
        <f t="array" ref="BB63">IF(INDEX(Data!EG:EG,$B63)=0,#N/A,INDEX(Data!EG:EG,$B63)-Data!EG$2+INDEX($A63:BA63,,MAX(ISNUMBER($D63:BA63)*COLUMN($D63:BA63))))</f>
        <v>#N/A</v>
      </c>
      <c r="BC63" s="2" t="e">
        <f t="array" ref="BC63">IF(INDEX(Data!EH:EH,$B63)=0,#N/A,INDEX(Data!EH:EH,$B63)-Data!EH$2+INDEX($A63:BB63,,MAX(ISNUMBER($D63:BB63)*COLUMN($D63:BB63))))</f>
        <v>#N/A</v>
      </c>
      <c r="BD63" s="2" t="e">
        <f t="array" ref="BD63">IF(INDEX(Data!EI:EI,$B63)=0,#N/A,INDEX(Data!EI:EI,$B63)-Data!EI$2+INDEX($A63:BC63,,MAX(ISNUMBER($D63:BC63)*COLUMN($D63:BC63))))</f>
        <v>#N/A</v>
      </c>
      <c r="BE63" s="2" t="e">
        <f t="array" ref="BE63">IF(INDEX(Data!EJ:EJ,$B63)=0,#N/A,INDEX(Data!EJ:EJ,$B63)-Data!EJ$2+INDEX($A63:BD63,,MAX(ISNUMBER($D63:BD63)*COLUMN($D63:BD63))))</f>
        <v>#N/A</v>
      </c>
      <c r="BF63" s="2" t="e">
        <f t="array" ref="BF63">IF(INDEX(Data!EK:EK,$B63)=0,#N/A,INDEX(Data!EK:EK,$B63)-Data!EK$2+INDEX($A63:BE63,,MAX(ISNUMBER($D63:BE63)*COLUMN($D63:BE63))))</f>
        <v>#N/A</v>
      </c>
      <c r="BG63" s="2" t="e">
        <f t="array" ref="BG63">IF(INDEX(Data!EL:EL,$B63)=0,#N/A,INDEX(Data!EL:EL,$B63)-Data!EL$2+INDEX($A63:BF63,,MAX(ISNUMBER($D63:BF63)*COLUMN($D63:BF63))))</f>
        <v>#N/A</v>
      </c>
      <c r="BH63" s="2" t="e">
        <f t="array" ref="BH63">IF(INDEX(Data!EM:EM,$B63)=0,#N/A,INDEX(Data!EM:EM,$B63)-Data!EM$2+INDEX($A63:BG63,,MAX(ISNUMBER($D63:BG63)*COLUMN($D63:BG63))))</f>
        <v>#N/A</v>
      </c>
      <c r="BI63" s="2" t="e">
        <f t="array" ref="BI63">IF(INDEX(Data!EN:EN,$B63)=0,#N/A,INDEX(Data!EN:EN,$B63)-Data!EN$2+INDEX($A63:BH63,,MAX(ISNUMBER($D63:BH63)*COLUMN($D63:BH63))))</f>
        <v>#N/A</v>
      </c>
      <c r="BJ63" s="2" t="e">
        <f t="array" ref="BJ63">IF(INDEX(Data!EO:EO,$B63)=0,#N/A,INDEX(Data!EO:EO,$B63)-Data!EO$2+INDEX($A63:BI63,,MAX(ISNUMBER($D63:BI63)*COLUMN($D63:BI63))))</f>
        <v>#N/A</v>
      </c>
      <c r="BK63" s="2" t="e">
        <f t="array" ref="BK63">IF(INDEX(Data!EP:EP,$B63)=0,#N/A,INDEX(Data!EP:EP,$B63)-Data!EP$2+INDEX($A63:BJ63,,MAX(ISNUMBER($D63:BJ63)*COLUMN($D63:BJ63))))</f>
        <v>#N/A</v>
      </c>
      <c r="BL63" s="2" t="e">
        <f t="array" ref="BL63">IF(INDEX(Data!EQ:EQ,$B63)=0,#N/A,INDEX(Data!EQ:EQ,$B63)-Data!EQ$2+INDEX($A63:BK63,,MAX(ISNUMBER($D63:BK63)*COLUMN($D63:BK63))))</f>
        <v>#N/A</v>
      </c>
      <c r="BM63" s="2" t="e">
        <f t="array" ref="BM63">IF(INDEX(Data!ER:ER,$B63)=0,#N/A,INDEX(Data!ER:ER,$B63)-Data!ER$2+INDEX($A63:BL63,,MAX(ISNUMBER($D63:BL63)*COLUMN($D63:BL63))))</f>
        <v>#N/A</v>
      </c>
      <c r="BN63" s="2" t="e">
        <f t="array" ref="BN63">IF(INDEX(Data!ES:ES,$B63)=0,#N/A,INDEX(Data!ES:ES,$B63)-Data!ES$2+INDEX($A63:BM63,,MAX(ISNUMBER($D63:BM63)*COLUMN($D63:BM63))))</f>
        <v>#N/A</v>
      </c>
      <c r="BO63" s="2" t="e">
        <f t="array" ref="BO63">IF(INDEX(Data!ET:ET,$B63)=0,#N/A,INDEX(Data!ET:ET,$B63)-Data!ET$2+INDEX($A63:BN63,,MAX(ISNUMBER($D63:BN63)*COLUMN($D63:BN63))))</f>
        <v>#N/A</v>
      </c>
      <c r="BP63" s="2" t="e">
        <f t="array" ref="BP63">IF(INDEX(Data!EU:EU,$B63)=0,#N/A,INDEX(Data!EU:EU,$B63)-Data!EU$2+INDEX($A63:BO63,,MAX(ISNUMBER($D63:BO63)*COLUMN($D63:BO63))))</f>
        <v>#N/A</v>
      </c>
      <c r="BQ63" s="2" t="e">
        <f t="array" ref="BQ63">IF(INDEX(Data!EV:EV,$B63)=0,#N/A,INDEX(Data!EV:EV,$B63)-Data!EV$2+INDEX($A63:BP63,,MAX(ISNUMBER($D63:BP63)*COLUMN($D63:BP63))))</f>
        <v>#N/A</v>
      </c>
      <c r="BR63" s="2" t="e">
        <f t="array" ref="BR63">IF(INDEX(Data!EW:EW,$B63)=0,#N/A,INDEX(Data!EW:EW,$B63)-Data!EW$2+INDEX($A63:BQ63,,MAX(ISNUMBER($D63:BQ63)*COLUMN($D63:BQ63))))</f>
        <v>#N/A</v>
      </c>
      <c r="BS63" s="2" t="e">
        <f t="array" ref="BS63">IF(INDEX(Data!EX:EX,$B63)=0,#N/A,INDEX(Data!EX:EX,$B63)-Data!EX$2+INDEX($A63:BR63,,MAX(ISNUMBER($D63:BR63)*COLUMN($D63:BR63))))</f>
        <v>#N/A</v>
      </c>
      <c r="BT63" s="2" t="e">
        <f t="array" ref="BT63">IF(INDEX(Data!EY:EY,$B63)=0,#N/A,INDEX(Data!EY:EY,$B63)-Data!EY$2+INDEX($A63:BS63,,MAX(ISNUMBER($D63:BS63)*COLUMN($D63:BS63))))</f>
        <v>#N/A</v>
      </c>
      <c r="BU63" s="2" t="e">
        <f t="array" ref="BU63">IF(INDEX(Data!EZ:EZ,$B63)=0,#N/A,INDEX(Data!EZ:EZ,$B63)-Data!EZ$2+INDEX($A63:BT63,,MAX(ISNUMBER($D63:BT63)*COLUMN($D63:BT63))))</f>
        <v>#N/A</v>
      </c>
      <c r="BV63" s="2" t="e">
        <f t="array" ref="BV63">IF(INDEX(Data!FA:FA,$B63)=0,#N/A,INDEX(Data!FA:FA,$B63)-Data!FA$2+INDEX($A63:BU63,,MAX(ISNUMBER($D63:BU63)*COLUMN($D63:BU63))))</f>
        <v>#N/A</v>
      </c>
      <c r="BW63" s="2" t="e">
        <f t="array" ref="BW63">IF(INDEX(Data!FB:FB,$B63)=0,#N/A,INDEX(Data!FB:FB,$B63)-Data!FB$2+INDEX($A63:BV63,,MAX(ISNUMBER($D63:BV63)*COLUMN($D63:BV63))))</f>
        <v>#N/A</v>
      </c>
      <c r="BX63" s="2" t="e">
        <f t="array" ref="BX63">IF(INDEX(Data!FC:FC,$B63)=0,#N/A,INDEX(Data!FC:FC,$B63)-Data!FC$2+INDEX($A63:BW63,,MAX(ISNUMBER($D63:BW63)*COLUMN($D63:BW63))))</f>
        <v>#N/A</v>
      </c>
      <c r="BY63" s="2" t="e">
        <f t="array" ref="BY63">IF(INDEX(Data!FD:FD,$B63)=0,#N/A,INDEX(Data!FD:FD,$B63)-Data!FD$2+INDEX($A63:BX63,,MAX(ISNUMBER($D63:BX63)*COLUMN($D63:BX63))))</f>
        <v>#N/A</v>
      </c>
      <c r="BZ63" s="2" t="e">
        <f t="array" ref="BZ63">IF(INDEX(Data!FE:FE,$B63)=0,#N/A,INDEX(Data!FE:FE,$B63)-Data!FE$2+INDEX($A63:BY63,,MAX(ISNUMBER($D63:BY63)*COLUMN($D63:BY63))))</f>
        <v>#N/A</v>
      </c>
      <c r="CA63" s="2" t="e">
        <f t="array" ref="CA63">IF(INDEX(Data!FF:FF,$B63)=0,#N/A,INDEX(Data!FF:FF,$B63)-Data!FF$2+INDEX($A63:BZ63,,MAX(ISNUMBER($D63:BZ63)*COLUMN($D63:BZ63))))</f>
        <v>#N/A</v>
      </c>
      <c r="CB63" s="2" t="e">
        <f t="array" ref="CB63">IF(INDEX(Data!FG:FG,$B63)=0,#N/A,INDEX(Data!FG:FG,$B63)-Data!FG$2+INDEX($A63:CA63,,MAX(ISNUMBER($D63:CA63)*COLUMN($D63:CA63))))</f>
        <v>#N/A</v>
      </c>
      <c r="CC63" s="2" t="e">
        <f t="array" ref="CC63">IF(INDEX(Data!FH:FH,$B63)=0,#N/A,INDEX(Data!FH:FH,$B63)-Data!FH$2+INDEX($A63:CB63,,MAX(ISNUMBER($D63:CB63)*COLUMN($D63:CB63))))</f>
        <v>#N/A</v>
      </c>
      <c r="CD63" s="2" t="e">
        <f t="array" ref="CD63">IF(INDEX(Data!FI:FI,$B63)=0,#N/A,INDEX(Data!FI:FI,$B63)-Data!FI$2+INDEX($A63:CC63,,MAX(ISNUMBER($D63:CC63)*COLUMN($D63:CC63))))</f>
        <v>#N/A</v>
      </c>
      <c r="CE63" s="2" t="e">
        <f t="array" ref="CE63">IF(INDEX(Data!FJ:FJ,$B63)=0,#N/A,INDEX(Data!FJ:FJ,$B63)-Data!FJ$2+INDEX($A63:CD63,,MAX(ISNUMBER($D63:CD63)*COLUMN($D63:CD63))))</f>
        <v>#N/A</v>
      </c>
      <c r="CF63" s="2" t="e">
        <f t="array" ref="CF63">IF(INDEX(Data!FK:FK,$B63)=0,#N/A,INDEX(Data!FK:FK,$B63)-Data!FK$2+INDEX($A63:CE63,,MAX(ISNUMBER($D63:CE63)*COLUMN($D63:CE63))))</f>
        <v>#N/A</v>
      </c>
      <c r="CG63" s="2" t="e">
        <f t="array" ref="CG63">IF(INDEX(Data!FL:FL,$B63)=0,#N/A,INDEX(Data!FL:FL,$B63)-Data!FL$2+INDEX($A63:CF63,,MAX(ISNUMBER($D63:CF63)*COLUMN($D63:CF63))))</f>
        <v>#N/A</v>
      </c>
      <c r="CH63" s="2" t="e">
        <f t="array" ref="CH63">IF(INDEX(Data!FM:FM,$B63)=0,#N/A,INDEX(Data!FM:FM,$B63)-Data!FM$2+INDEX($A63:CG63,,MAX(ISNUMBER($D63:CG63)*COLUMN($D63:CG63))))</f>
        <v>#N/A</v>
      </c>
      <c r="CI63" s="2" t="e">
        <f t="array" ref="CI63">IF(INDEX(Data!FN:FN,$B63)=0,#N/A,INDEX(Data!FN:FN,$B63)-Data!FN$2+INDEX($A63:CH63,,MAX(ISNUMBER($D63:CH63)*COLUMN($D63:CH63))))</f>
        <v>#N/A</v>
      </c>
      <c r="CJ63" s="2" t="e">
        <f t="array" ref="CJ63">IF(INDEX(Data!FO:FO,$B63)=0,#N/A,INDEX(Data!FO:FO,$B63)-Data!FO$2+INDEX($A63:CI63,,MAX(ISNUMBER($D63:CI63)*COLUMN($D63:CI63))))</f>
        <v>#N/A</v>
      </c>
      <c r="CK63" s="2" t="e">
        <f t="array" ref="CK63">IF(INDEX(Data!FP:FP,$B63)=0,#N/A,INDEX(Data!FP:FP,$B63)-Data!FP$2+INDEX($A63:CJ63,,MAX(ISNUMBER($D63:CJ63)*COLUMN($D63:CJ63))))</f>
        <v>#N/A</v>
      </c>
      <c r="CL63" s="2" t="e">
        <f t="array" ref="CL63">IF(INDEX(Data!FQ:FQ,$B63)=0,#N/A,INDEX(Data!FQ:FQ,$B63)-Data!FQ$2+INDEX($A63:CK63,,MAX(ISNUMBER($D63:CK63)*COLUMN($D63:CK63))))</f>
        <v>#N/A</v>
      </c>
      <c r="CM63" s="2" t="e">
        <f t="array" ref="CM63">IF(INDEX(Data!FR:FR,$B63)=0,#N/A,INDEX(Data!FR:FR,$B63)-Data!FR$2+INDEX($A63:CL63,,MAX(ISNUMBER($D63:CL63)*COLUMN($D63:CL63))))</f>
        <v>#N/A</v>
      </c>
      <c r="CN63" s="2" t="e">
        <f t="array" ref="CN63">IF(INDEX(Data!FS:FS,$B63)=0,#N/A,INDEX(Data!FS:FS,$B63)-Data!FS$2+INDEX($A63:CM63,,MAX(ISNUMBER($D63:CM63)*COLUMN($D63:CM63))))</f>
        <v>#N/A</v>
      </c>
      <c r="CO63" s="2" t="e">
        <f t="array" ref="CO63">IF(INDEX(Data!FT:FT,$B63)=0,#N/A,INDEX(Data!FT:FT,$B63)-Data!FT$2+INDEX($A63:CN63,,MAX(ISNUMBER($D63:CN63)*COLUMN($D63:CN63))))</f>
        <v>#N/A</v>
      </c>
      <c r="CP63" s="2" t="e">
        <f t="array" ref="CP63">IF(INDEX(Data!FU:FU,$B63)=0,#N/A,INDEX(Data!FU:FU,$B63)-Data!FU$2+INDEX($A63:CO63,,MAX(ISNUMBER($D63:CO63)*COLUMN($D63:CO63))))</f>
        <v>#N/A</v>
      </c>
      <c r="CQ63" s="2" t="e">
        <f t="array" ref="CQ63">IF(INDEX(Data!FV:FV,$B63)=0,#N/A,INDEX(Data!FV:FV,$B63)-Data!FV$2+INDEX($A63:CP63,,MAX(ISNUMBER($D63:CP63)*COLUMN($D63:CP63))))</f>
        <v>#N/A</v>
      </c>
      <c r="CR63" s="2" t="e">
        <f t="array" ref="CR63">IF(INDEX(Data!FW:FW,$B63)=0,#N/A,INDEX(Data!FW:FW,$B63)-Data!FW$2+INDEX($A63:CQ63,,MAX(ISNUMBER($D63:CQ63)*COLUMN($D63:CQ63))))</f>
        <v>#N/A</v>
      </c>
      <c r="CS63" s="2" t="e">
        <f t="array" ref="CS63">IF(INDEX(Data!FX:FX,$B63)=0,#N/A,INDEX(Data!FX:FX,$B63)-Data!FX$2+INDEX($A63:CR63,,MAX(ISNUMBER($D63:CR63)*COLUMN($D63:CR63))))</f>
        <v>#N/A</v>
      </c>
      <c r="CT63" s="2" t="e">
        <f t="array" ref="CT63">IF(INDEX(Data!FY:FY,$B63)=0,#N/A,INDEX(Data!FY:FY,$B63)-Data!FY$2+INDEX($A63:CS63,,MAX(ISNUMBER($D63:CS63)*COLUMN($D63:CS63))))</f>
        <v>#N/A</v>
      </c>
      <c r="CU63" s="2" t="e">
        <f t="array" ref="CU63">IF(INDEX(Data!FZ:FZ,$B63)=0,#N/A,INDEX(Data!FZ:FZ,$B63)-Data!FZ$2+INDEX($A63:CT63,,MAX(ISNUMBER($D63:CT63)*COLUMN($D63:CT63))))</f>
        <v>#N/A</v>
      </c>
      <c r="CV63" s="2" t="e">
        <f t="array" ref="CV63">IF(INDEX(Data!GA:GA,$B63)=0,#N/A,INDEX(Data!GA:GA,$B63)-Data!GA$2+INDEX($A63:CU63,,MAX(ISNUMBER($D63:CU63)*COLUMN($D63:CU63))))</f>
        <v>#N/A</v>
      </c>
      <c r="CW63" s="2" t="e">
        <f t="array" ref="CW63">IF(INDEX(Data!GB:GB,$B63)=0,#N/A,INDEX(Data!GB:GB,$B63)-Data!GB$2+INDEX($A63:CV63,,MAX(ISNUMBER($D63:CV63)*COLUMN($D63:CV63))))</f>
        <v>#N/A</v>
      </c>
      <c r="CX63" s="2" t="e">
        <f t="array" ref="CX63">IF(INDEX(Data!GC:GC,$B63)=0,#N/A,INDEX(Data!GC:GC,$B63)-Data!GC$2+INDEX($A63:CW63,,MAX(ISNUMBER($D63:CW63)*COLUMN($D63:CW63))))</f>
        <v>#N/A</v>
      </c>
      <c r="CY63" s="2" t="e">
        <f t="array" ref="CY63">IF(INDEX(Data!GD:GD,$B63)=0,#N/A,INDEX(Data!GD:GD,$B63)-Data!GD$2+INDEX($A63:CX63,,MAX(ISNUMBER($D63:CX63)*COLUMN($D63:CX63))))</f>
        <v>#N/A</v>
      </c>
      <c r="CZ63" s="2" t="e">
        <f t="array" ref="CZ63">IF(INDEX(Data!GE:GE,$B63)=0,#N/A,INDEX(Data!GE:GE,$B63)-Data!GE$2+INDEX($A63:CY63,,MAX(ISNUMBER($D63:CY63)*COLUMN($D63:CY63))))</f>
        <v>#N/A</v>
      </c>
      <c r="DA63" s="2" t="e">
        <f t="array" ref="DA63">IF(INDEX(Data!GF:GF,$B63)=0,#N/A,INDEX(Data!GF:GF,$B63)-Data!GF$2+INDEX($A63:CZ63,,MAX(ISNUMBER($D63:CZ63)*COLUMN($D63:CZ63))))</f>
        <v>#N/A</v>
      </c>
      <c r="DB63" s="2" t="e">
        <f t="array" ref="DB63">IF(INDEX(Data!GG:GG,$B63)=0,#N/A,INDEX(Data!GG:GG,$B63)-Data!GG$2+INDEX($A63:DA63,,MAX(ISNUMBER($D63:DA63)*COLUMN($D63:DA63))))</f>
        <v>#N/A</v>
      </c>
      <c r="DC63" s="2" t="e">
        <f t="array" ref="DC63">IF(INDEX(Data!GH:GH,$B63)=0,#N/A,INDEX(Data!GH:GH,$B63)-Data!GH$2+INDEX($A63:DB63,,MAX(ISNUMBER($D63:DB63)*COLUMN($D63:DB63))))</f>
        <v>#N/A</v>
      </c>
      <c r="DD63" s="2" t="e">
        <f t="array" ref="DD63">IF(INDEX(Data!GI:GI,$B63)=0,#N/A,INDEX(Data!GI:GI,$B63)-Data!GI$2+INDEX($A63:DC63,,MAX(ISNUMBER($D63:DC63)*COLUMN($D63:DC63))))</f>
        <v>#N/A</v>
      </c>
      <c r="DE63" s="2" t="e">
        <f t="array" ref="DE63">IF(INDEX(Data!GJ:GJ,$B63)=0,#N/A,INDEX(Data!GJ:GJ,$B63)-Data!GJ$2+INDEX($A63:DD63,,MAX(ISNUMBER($D63:DD63)*COLUMN($D63:DD63))))</f>
        <v>#N/A</v>
      </c>
      <c r="DF63" s="2" t="e">
        <f t="array" ref="DF63">IF(INDEX(Data!GK:GK,$B63)=0,#N/A,INDEX(Data!GK:GK,$B63)-Data!GK$2+INDEX($A63:DE63,,MAX(ISNUMBER($D63:DE63)*COLUMN($D63:DE63))))</f>
        <v>#N/A</v>
      </c>
      <c r="DG63" s="2" t="e">
        <f t="array" ref="DG63">IF(INDEX(Data!GL:GL,$B63)=0,#N/A,INDEX(Data!GL:GL,$B63)-Data!GL$2+INDEX($A63:DF63,,MAX(ISNUMBER($D63:DF63)*COLUMN($D63:DF63))))</f>
        <v>#N/A</v>
      </c>
      <c r="DH63" s="2" t="e">
        <f t="array" ref="DH63">IF(INDEX(Data!GM:GM,$B63)=0,#N/A,INDEX(Data!GM:GM,$B63)-Data!GM$2+INDEX($A63:DG63,,MAX(ISNUMBER($D63:DG63)*COLUMN($D63:DG63))))</f>
        <v>#N/A</v>
      </c>
      <c r="DI63" s="2" t="e">
        <f t="array" ref="DI63">IF(INDEX(Data!GN:GN,$B63)=0,#N/A,INDEX(Data!GN:GN,$B63)-Data!GN$2+INDEX($A63:DH63,,MAX(ISNUMBER($D63:DH63)*COLUMN($D63:DH63))))</f>
        <v>#N/A</v>
      </c>
      <c r="DJ63" s="2" t="e">
        <f t="array" ref="DJ63">IF(INDEX(Data!GO:GO,$B63)=0,#N/A,INDEX(Data!GO:GO,$B63)-Data!GO$2+INDEX($A63:DI63,,MAX(ISNUMBER($D63:DI63)*COLUMN($D63:DI63))))</f>
        <v>#N/A</v>
      </c>
      <c r="DK63" s="2" t="e">
        <f t="array" ref="DK63">IF(INDEX(Data!GP:GP,$B63)=0,#N/A,INDEX(Data!GP:GP,$B63)-Data!GP$2+INDEX($A63:DJ63,,MAX(ISNUMBER($D63:DJ63)*COLUMN($D63:DJ63))))</f>
        <v>#N/A</v>
      </c>
      <c r="DL63" s="2" t="e">
        <f t="array" ref="DL63">IF(INDEX(Data!GQ:GQ,$B63)=0,#N/A,INDEX(Data!GQ:GQ,$B63)-Data!GQ$2+INDEX($A63:DK63,,MAX(ISNUMBER($D63:DK63)*COLUMN($D63:DK63))))</f>
        <v>#N/A</v>
      </c>
      <c r="DM63" s="2" t="e">
        <f t="array" ref="DM63">IF(INDEX(Data!GR:GR,$B63)=0,#N/A,INDEX(Data!GR:GR,$B63)-Data!GR$2+INDEX($A63:DL63,,MAX(ISNUMBER($D63:DL63)*COLUMN($D63:DL63))))</f>
        <v>#N/A</v>
      </c>
      <c r="DN63" s="2" t="e">
        <f t="array" ref="DN63">IF(INDEX(Data!GS:GS,$B63)=0,#N/A,INDEX(Data!GS:GS,$B63)-Data!GS$2+INDEX($A63:DM63,,MAX(ISNUMBER($D63:DM63)*COLUMN($D63:DM63))))</f>
        <v>#N/A</v>
      </c>
      <c r="DO63" s="2" t="e">
        <f t="array" ref="DO63">IF(INDEX(Data!GT:GT,$B63)=0,#N/A,INDEX(Data!GT:GT,$B63)-Data!GT$2+INDEX($A63:DN63,,MAX(ISNUMBER($D63:DN63)*COLUMN($D63:DN63))))</f>
        <v>#N/A</v>
      </c>
      <c r="DP63" s="2" t="e">
        <f t="array" ref="DP63">IF(INDEX(Data!GU:GU,$B63)=0,#N/A,INDEX(Data!GU:GU,$B63)-Data!GU$2+INDEX($A63:DO63,,MAX(ISNUMBER($D63:DO63)*COLUMN($D63:DO63))))</f>
        <v>#N/A</v>
      </c>
      <c r="DQ63" s="2" t="e">
        <f t="array" ref="DQ63">IF(INDEX(Data!GV:GV,$B63)=0,#N/A,INDEX(Data!GV:GV,$B63)-Data!GV$2+INDEX($A63:DP63,,MAX(ISNUMBER($D63:DP63)*COLUMN($D63:DP63))))</f>
        <v>#N/A</v>
      </c>
      <c r="DR63" s="2" t="e">
        <f t="array" ref="DR63">IF(INDEX(Data!GW:GW,$B63)=0,#N/A,INDEX(Data!GW:GW,$B63)-Data!GW$2+INDEX($A63:DQ63,,MAX(ISNUMBER($D63:DQ63)*COLUMN($D63:DQ63))))</f>
        <v>#N/A</v>
      </c>
      <c r="DS63" s="2" t="e">
        <f t="array" ref="DS63">IF(INDEX(Data!GX:GX,$B63)=0,#N/A,INDEX(Data!GX:GX,$B63)-Data!GX$2+INDEX($A63:DR63,,MAX(ISNUMBER($D63:DR63)*COLUMN($D63:DR63))))</f>
        <v>#N/A</v>
      </c>
      <c r="DT63" s="2" t="e">
        <f t="array" ref="DT63">IF(INDEX(Data!GY:GY,$B63)=0,#N/A,INDEX(Data!GY:GY,$B63)-Data!GY$2+INDEX($A63:DS63,,MAX(ISNUMBER($D63:DS63)*COLUMN($D63:DS63))))</f>
        <v>#N/A</v>
      </c>
      <c r="DU63" s="2" t="e">
        <f t="array" ref="DU63">IF(INDEX(Data!GZ:GZ,$B63)=0,#N/A,INDEX(Data!GZ:GZ,$B63)-Data!GZ$2+INDEX($A63:DT63,,MAX(ISNUMBER($D63:DT63)*COLUMN($D63:DT63))))</f>
        <v>#N/A</v>
      </c>
      <c r="DV63" s="2" t="e">
        <f t="array" ref="DV63">IF(INDEX(Data!HA:HA,$B63)=0,#N/A,INDEX(Data!HA:HA,$B63)-Data!HA$2+INDEX($A63:DU63,,MAX(ISNUMBER($D63:DU63)*COLUMN($D63:DU63))))</f>
        <v>#N/A</v>
      </c>
      <c r="DW63" s="2" t="e">
        <f t="array" ref="DW63">IF(INDEX(Data!HB:HB,$B63)=0,#N/A,INDEX(Data!HB:HB,$B63)-Data!HB$2+INDEX($A63:DV63,,MAX(ISNUMBER($D63:DV63)*COLUMN($D63:DV63))))</f>
        <v>#N/A</v>
      </c>
      <c r="DX63" s="2" t="e">
        <f t="array" ref="DX63">IF(INDEX(Data!HC:HC,$B63)=0,#N/A,INDEX(Data!HC:HC,$B63)-Data!HC$2+INDEX($A63:DW63,,MAX(ISNUMBER($D63:DW63)*COLUMN($D63:DW63))))</f>
        <v>#N/A</v>
      </c>
      <c r="DY63" s="2" t="e">
        <f t="array" ref="DY63">IF(INDEX(Data!HD:HD,$B63)=0,#N/A,INDEX(Data!HD:HD,$B63)-Data!HD$2+INDEX($A63:DX63,,MAX(ISNUMBER($D63:DX63)*COLUMN($D63:DX63))))</f>
        <v>#N/A</v>
      </c>
      <c r="DZ63" s="2" t="e">
        <f t="array" ref="DZ63">IF(INDEX(Data!HE:HE,$B63)=0,#N/A,INDEX(Data!HE:HE,$B63)-Data!HE$2+INDEX($A63:DY63,,MAX(ISNUMBER($D63:DY63)*COLUMN($D63:DY63))))</f>
        <v>#N/A</v>
      </c>
      <c r="EA63" s="2" t="e">
        <f t="array" ref="EA63">IF(INDEX(Data!HF:HF,$B63)=0,#N/A,INDEX(Data!HF:HF,$B63)-Data!HF$2+INDEX($A63:DZ63,,MAX(ISNUMBER($D63:DZ63)*COLUMN($D63:DZ63))))</f>
        <v>#N/A</v>
      </c>
      <c r="EB63" s="2" t="e">
        <f t="array" ref="EB63">IF(INDEX(Data!HG:HG,$B63)=0,#N/A,INDEX(Data!HG:HG,$B63)-Data!HG$2+INDEX($A63:EA63,,MAX(ISNUMBER($D63:EA63)*COLUMN($D63:EA63))))</f>
        <v>#N/A</v>
      </c>
      <c r="EC63" s="2" t="e">
        <f t="array" ref="EC63">IF(INDEX(Data!HH:HH,$B63)=0,#N/A,INDEX(Data!HH:HH,$B63)-Data!HH$2+INDEX($A63:EB63,,MAX(ISNUMBER($D63:EB63)*COLUMN($D63:EB63))))</f>
        <v>#N/A</v>
      </c>
      <c r="ED63" s="2" t="e">
        <f t="array" ref="ED63">IF(INDEX(Data!HI:HI,$B63)=0,#N/A,INDEX(Data!HI:HI,$B63)-Data!HI$2+INDEX($A63:EC63,,MAX(ISNUMBER($D63:EC63)*COLUMN($D63:EC63))))</f>
        <v>#N/A</v>
      </c>
      <c r="EE63" s="2" t="e">
        <f t="array" ref="EE63">IF(INDEX(Data!HJ:HJ,$B63)=0,#N/A,INDEX(Data!HJ:HJ,$B63)-Data!HJ$2+INDEX($A63:ED63,,MAX(ISNUMBER($D63:ED63)*COLUMN($D63:ED63))))</f>
        <v>#N/A</v>
      </c>
      <c r="EF63" s="2" t="e">
        <f t="array" ref="EF63">IF(INDEX(Data!HK:HK,$B63)=0,#N/A,INDEX(Data!HK:HK,$B63)-Data!HK$2+INDEX($A63:EE63,,MAX(ISNUMBER($D63:EE63)*COLUMN($D63:EE63))))</f>
        <v>#N/A</v>
      </c>
      <c r="EG63" s="2" t="e">
        <f t="array" ref="EG63">IF(INDEX(Data!HL:HL,$B63)=0,#N/A,INDEX(Data!HL:HL,$B63)-Data!HL$2+INDEX($A63:EF63,,MAX(ISNUMBER($D63:EF63)*COLUMN($D63:EF63))))</f>
        <v>#N/A</v>
      </c>
      <c r="EH63" s="2" t="e">
        <f t="array" ref="EH63">IF(INDEX(Data!HM:HM,$B63)=0,#N/A,INDEX(Data!HM:HM,$B63)-Data!HM$2+INDEX($A63:EG63,,MAX(ISNUMBER($D63:EG63)*COLUMN($D63:EG63))))</f>
        <v>#N/A</v>
      </c>
      <c r="EI63" s="2" t="e">
        <f t="array" ref="EI63">IF(INDEX(Data!HN:HN,$B63)=0,#N/A,INDEX(Data!HN:HN,$B63)-Data!HN$2+INDEX($A63:EH63,,MAX(ISNUMBER($D63:EH63)*COLUMN($D63:EH63))))</f>
        <v>#N/A</v>
      </c>
    </row>
    <row r="64" spans="1:139" x14ac:dyDescent="0.25">
      <c r="A64" s="2">
        <f>Data!CG139</f>
        <v>0</v>
      </c>
      <c r="B64" s="2" t="e">
        <f>MATCH(A64,Data!CG:CG,0)</f>
        <v>#N/A</v>
      </c>
      <c r="C64" s="2" t="e">
        <f ca="1">COUNTIF(OFFSET(Data!$CJ$1:$EZ$78,B64-1,0,1),"&gt;0")</f>
        <v>#N/A</v>
      </c>
      <c r="D64" s="2">
        <v>0</v>
      </c>
      <c r="E64" s="2" t="e">
        <f t="array" ref="E64">IF(INDEX(Data!CJ:CJ,$B64)=0,#N/A,INDEX(Data!CJ:CJ,$B64)-Data!CJ$2+INDEX($A64:D64,,MAX(ISNUMBER($D64:D64)*COLUMN($D64:D64))))</f>
        <v>#N/A</v>
      </c>
      <c r="F64" s="2" t="e">
        <f t="array" ref="F64">IF(INDEX(Data!CK:CK,$B64)=0,#N/A,INDEX(Data!CK:CK,$B64)-Data!CK$2+INDEX($A64:E64,,MAX(ISNUMBER($D64:E64)*COLUMN($D64:E64))))</f>
        <v>#N/A</v>
      </c>
      <c r="G64" s="2" t="e">
        <f t="array" ref="G64">IF(INDEX(Data!CL:CL,$B64)=0,#N/A,INDEX(Data!CL:CL,$B64)-Data!CL$2+INDEX($A64:F64,,MAX(ISNUMBER($D64:F64)*COLUMN($D64:F64))))</f>
        <v>#N/A</v>
      </c>
      <c r="H64" s="2" t="e">
        <f t="array" ref="H64">IF(INDEX(Data!CM:CM,$B64)=0,#N/A,INDEX(Data!CM:CM,$B64)-Data!CM$2+INDEX($A64:G64,,MAX(ISNUMBER($D64:G64)*COLUMN($D64:G64))))</f>
        <v>#N/A</v>
      </c>
      <c r="I64" s="2" t="e">
        <f t="array" ref="I64">IF(INDEX(Data!CN:CN,$B64)=0,#N/A,INDEX(Data!CN:CN,$B64)-Data!CN$2+INDEX($A64:H64,,MAX(ISNUMBER($D64:H64)*COLUMN($D64:H64))))</f>
        <v>#N/A</v>
      </c>
      <c r="J64" s="2" t="e">
        <f t="array" ref="J64">IF(INDEX(Data!CO:CO,$B64)=0,#N/A,INDEX(Data!CO:CO,$B64)-Data!CO$2+INDEX($A64:I64,,MAX(ISNUMBER($D64:I64)*COLUMN($D64:I64))))</f>
        <v>#N/A</v>
      </c>
      <c r="K64" s="2" t="e">
        <f t="array" ref="K64">IF(INDEX(Data!CP:CP,$B64)=0,#N/A,INDEX(Data!CP:CP,$B64)-Data!CP$2+INDEX($A64:J64,,MAX(ISNUMBER($D64:J64)*COLUMN($D64:J64))))</f>
        <v>#N/A</v>
      </c>
      <c r="L64" s="2" t="e">
        <f t="array" ref="L64">IF(INDEX(Data!CQ:CQ,$B64)=0,#N/A,INDEX(Data!CQ:CQ,$B64)-Data!CQ$2+INDEX($A64:K64,,MAX(ISNUMBER($D64:K64)*COLUMN($D64:K64))))</f>
        <v>#N/A</v>
      </c>
      <c r="M64" s="2" t="e">
        <f t="array" ref="M64">IF(INDEX(Data!CR:CR,$B64)=0,#N/A,INDEX(Data!CR:CR,$B64)-Data!CR$2+INDEX($A64:L64,,MAX(ISNUMBER($D64:L64)*COLUMN($D64:L64))))</f>
        <v>#N/A</v>
      </c>
      <c r="N64" s="2" t="e">
        <f t="array" ref="N64">IF(INDEX(Data!CS:CS,$B64)=0,#N/A,INDEX(Data!CS:CS,$B64)-Data!CS$2+INDEX($A64:M64,,MAX(ISNUMBER($D64:M64)*COLUMN($D64:M64))))</f>
        <v>#N/A</v>
      </c>
      <c r="O64" s="2" t="e">
        <f t="array" ref="O64">IF(INDEX(Data!CT:CT,$B64)=0,#N/A,INDEX(Data!CT:CT,$B64)-Data!CT$2+INDEX($A64:N64,,MAX(ISNUMBER($D64:N64)*COLUMN($D64:N64))))</f>
        <v>#N/A</v>
      </c>
      <c r="P64" s="2" t="e">
        <f t="array" ref="P64">IF(INDEX(Data!CU:CU,$B64)=0,#N/A,INDEX(Data!CU:CU,$B64)-Data!CU$2+INDEX($A64:O64,,MAX(ISNUMBER($D64:O64)*COLUMN($D64:O64))))</f>
        <v>#N/A</v>
      </c>
      <c r="Q64" s="2" t="e">
        <f t="array" ref="Q64">IF(INDEX(Data!CV:CV,$B64)=0,#N/A,INDEX(Data!CV:CV,$B64)-Data!CV$2+INDEX($A64:P64,,MAX(ISNUMBER($D64:P64)*COLUMN($D64:P64))))</f>
        <v>#N/A</v>
      </c>
      <c r="R64" s="2" t="e">
        <f t="array" ref="R64">IF(INDEX(Data!CW:CW,$B64)=0,#N/A,INDEX(Data!CW:CW,$B64)-Data!CW$2+INDEX($A64:Q64,,MAX(ISNUMBER($D64:Q64)*COLUMN($D64:Q64))))</f>
        <v>#N/A</v>
      </c>
      <c r="S64" s="2" t="e">
        <f t="array" ref="S64">IF(INDEX(Data!CX:CX,$B64)=0,#N/A,INDEX(Data!CX:CX,$B64)-Data!CX$2+INDEX($A64:R64,,MAX(ISNUMBER($D64:R64)*COLUMN($D64:R64))))</f>
        <v>#N/A</v>
      </c>
      <c r="T64" s="2" t="e">
        <f t="array" ref="T64">IF(INDEX(Data!CY:CY,$B64)=0,#N/A,INDEX(Data!CY:CY,$B64)-Data!CY$2+INDEX($A64:S64,,MAX(ISNUMBER($D64:S64)*COLUMN($D64:S64))))</f>
        <v>#N/A</v>
      </c>
      <c r="U64" s="2" t="e">
        <f t="array" ref="U64">IF(INDEX(Data!CZ:CZ,$B64)=0,#N/A,INDEX(Data!CZ:CZ,$B64)-Data!CZ$2+INDEX($A64:T64,,MAX(ISNUMBER($D64:T64)*COLUMN($D64:T64))))</f>
        <v>#N/A</v>
      </c>
      <c r="V64" s="2" t="e">
        <f t="array" ref="V64">IF(INDEX(Data!DA:DA,$B64)=0,#N/A,INDEX(Data!DA:DA,$B64)-Data!DA$2+INDEX($A64:U64,,MAX(ISNUMBER($D64:U64)*COLUMN($D64:U64))))</f>
        <v>#N/A</v>
      </c>
      <c r="W64" s="2" t="e">
        <f t="array" ref="W64">IF(INDEX(Data!DB:DB,$B64)=0,#N/A,INDEX(Data!DB:DB,$B64)-Data!DB$2+INDEX($A64:V64,,MAX(ISNUMBER($D64:V64)*COLUMN($D64:V64))))</f>
        <v>#N/A</v>
      </c>
      <c r="X64" s="2" t="e">
        <f t="array" ref="X64">IF(INDEX(Data!DC:DC,$B64)=0,#N/A,INDEX(Data!DC:DC,$B64)-Data!DC$2+INDEX($A64:W64,,MAX(ISNUMBER($D64:W64)*COLUMN($D64:W64))))</f>
        <v>#N/A</v>
      </c>
      <c r="Y64" s="2" t="e">
        <f t="array" ref="Y64">IF(INDEX(Data!DD:DD,$B64)=0,#N/A,INDEX(Data!DD:DD,$B64)-Data!DD$2+INDEX($A64:X64,,MAX(ISNUMBER($D64:X64)*COLUMN($D64:X64))))</f>
        <v>#N/A</v>
      </c>
      <c r="Z64" s="2" t="e">
        <f t="array" ref="Z64">IF(INDEX(Data!DE:DE,$B64)=0,#N/A,INDEX(Data!DE:DE,$B64)-Data!DE$2+INDEX($A64:Y64,,MAX(ISNUMBER($D64:Y64)*COLUMN($D64:Y64))))</f>
        <v>#N/A</v>
      </c>
      <c r="AA64" s="2" t="e">
        <f t="array" ref="AA64">IF(INDEX(Data!DF:DF,$B64)=0,#N/A,INDEX(Data!DF:DF,$B64)-Data!DF$2+INDEX($A64:Z64,,MAX(ISNUMBER($D64:Z64)*COLUMN($D64:Z64))))</f>
        <v>#N/A</v>
      </c>
      <c r="AB64" s="2" t="e">
        <f t="array" ref="AB64">IF(INDEX(Data!DG:DG,$B64)=0,#N/A,INDEX(Data!DG:DG,$B64)-Data!DG$2+INDEX($A64:AA64,,MAX(ISNUMBER($D64:AA64)*COLUMN($D64:AA64))))</f>
        <v>#N/A</v>
      </c>
      <c r="AC64" s="2" t="e">
        <f t="array" ref="AC64">IF(INDEX(Data!DH:DH,$B64)=0,#N/A,INDEX(Data!DH:DH,$B64)-Data!DH$2+INDEX($A64:AB64,,MAX(ISNUMBER($D64:AB64)*COLUMN($D64:AB64))))</f>
        <v>#N/A</v>
      </c>
      <c r="AD64" s="2" t="e">
        <f t="array" ref="AD64">IF(INDEX(Data!DI:DI,$B64)=0,#N/A,INDEX(Data!DI:DI,$B64)-Data!DI$2+INDEX($A64:AC64,,MAX(ISNUMBER($D64:AC64)*COLUMN($D64:AC64))))</f>
        <v>#N/A</v>
      </c>
      <c r="AE64" s="2" t="e">
        <f t="array" ref="AE64">IF(INDEX(Data!DJ:DJ,$B64)=0,#N/A,INDEX(Data!DJ:DJ,$B64)-Data!DJ$2+INDEX($A64:AD64,,MAX(ISNUMBER($D64:AD64)*COLUMN($D64:AD64))))</f>
        <v>#N/A</v>
      </c>
      <c r="AF64" s="2" t="e">
        <f t="array" ref="AF64">IF(INDEX(Data!DK:DK,$B64)=0,#N/A,INDEX(Data!DK:DK,$B64)-Data!DK$2+INDEX($A64:AE64,,MAX(ISNUMBER($D64:AE64)*COLUMN($D64:AE64))))</f>
        <v>#N/A</v>
      </c>
      <c r="AG64" s="2" t="e">
        <f t="array" ref="AG64">IF(INDEX(Data!DL:DL,$B64)=0,#N/A,INDEX(Data!DL:DL,$B64)-Data!DL$2+INDEX($A64:AF64,,MAX(ISNUMBER($D64:AF64)*COLUMN($D64:AF64))))</f>
        <v>#N/A</v>
      </c>
      <c r="AH64" s="2" t="e">
        <f t="array" ref="AH64">IF(INDEX(Data!DM:DM,$B64)=0,#N/A,INDEX(Data!DM:DM,$B64)-Data!DM$2+INDEX($A64:AG64,,MAX(ISNUMBER($D64:AG64)*COLUMN($D64:AG64))))</f>
        <v>#N/A</v>
      </c>
      <c r="AI64" s="2" t="e">
        <f t="array" ref="AI64">IF(INDEX(Data!DN:DN,$B64)=0,#N/A,INDEX(Data!DN:DN,$B64)-Data!DN$2+INDEX($A64:AH64,,MAX(ISNUMBER($D64:AH64)*COLUMN($D64:AH64))))</f>
        <v>#N/A</v>
      </c>
      <c r="AJ64" s="2" t="e">
        <f t="array" ref="AJ64">IF(INDEX(Data!DO:DO,$B64)=0,#N/A,INDEX(Data!DO:DO,$B64)-Data!DO$2+INDEX($A64:AI64,,MAX(ISNUMBER($D64:AI64)*COLUMN($D64:AI64))))</f>
        <v>#N/A</v>
      </c>
      <c r="AK64" s="2" t="e">
        <f t="array" ref="AK64">IF(INDEX(Data!DP:DP,$B64)=0,#N/A,INDEX(Data!DP:DP,$B64)-Data!DP$2+INDEX($A64:AJ64,,MAX(ISNUMBER($D64:AJ64)*COLUMN($D64:AJ64))))</f>
        <v>#N/A</v>
      </c>
      <c r="AL64" s="2" t="e">
        <f t="array" ref="AL64">IF(INDEX(Data!DQ:DQ,$B64)=0,#N/A,INDEX(Data!DQ:DQ,$B64)-Data!DQ$2+INDEX($A64:AK64,,MAX(ISNUMBER($D64:AK64)*COLUMN($D64:AK64))))</f>
        <v>#N/A</v>
      </c>
      <c r="AM64" s="2" t="e">
        <f t="array" ref="AM64">IF(INDEX(Data!DR:DR,$B64)=0,#N/A,INDEX(Data!DR:DR,$B64)-Data!DR$2+INDEX($A64:AL64,,MAX(ISNUMBER($D64:AL64)*COLUMN($D64:AL64))))</f>
        <v>#N/A</v>
      </c>
      <c r="AN64" s="2" t="e">
        <f t="array" ref="AN64">IF(INDEX(Data!DS:DS,$B64)=0,#N/A,INDEX(Data!DS:DS,$B64)-Data!DS$2+INDEX($A64:AM64,,MAX(ISNUMBER($D64:AM64)*COLUMN($D64:AM64))))</f>
        <v>#N/A</v>
      </c>
      <c r="AO64" s="2" t="e">
        <f t="array" ref="AO64">IF(INDEX(Data!DT:DT,$B64)=0,#N/A,INDEX(Data!DT:DT,$B64)-Data!DT$2+INDEX($A64:AN64,,MAX(ISNUMBER($D64:AN64)*COLUMN($D64:AN64))))</f>
        <v>#N/A</v>
      </c>
      <c r="AP64" s="2" t="e">
        <f t="array" ref="AP64">IF(INDEX(Data!DU:DU,$B64)=0,#N/A,INDEX(Data!DU:DU,$B64)-Data!DU$2+INDEX($A64:AO64,,MAX(ISNUMBER($D64:AO64)*COLUMN($D64:AO64))))</f>
        <v>#N/A</v>
      </c>
      <c r="AQ64" s="2" t="e">
        <f t="array" ref="AQ64">IF(INDEX(Data!DV:DV,$B64)=0,#N/A,INDEX(Data!DV:DV,$B64)-Data!DV$2+INDEX($A64:AP64,,MAX(ISNUMBER($D64:AP64)*COLUMN($D64:AP64))))</f>
        <v>#N/A</v>
      </c>
      <c r="AR64" s="2" t="e">
        <f t="array" ref="AR64">IF(INDEX(Data!DW:DW,$B64)=0,#N/A,INDEX(Data!DW:DW,$B64)-Data!DW$2+INDEX($A64:AQ64,,MAX(ISNUMBER($D64:AQ64)*COLUMN($D64:AQ64))))</f>
        <v>#N/A</v>
      </c>
      <c r="AS64" s="2" t="e">
        <f t="array" ref="AS64">IF(INDEX(Data!DX:DX,$B64)=0,#N/A,INDEX(Data!DX:DX,$B64)-Data!DX$2+INDEX($A64:AR64,,MAX(ISNUMBER($D64:AR64)*COLUMN($D64:AR64))))</f>
        <v>#N/A</v>
      </c>
      <c r="AT64" s="2" t="e">
        <f t="array" ref="AT64">IF(INDEX(Data!DY:DY,$B64)=0,#N/A,INDEX(Data!DY:DY,$B64)-Data!DY$2+INDEX($A64:AS64,,MAX(ISNUMBER($D64:AS64)*COLUMN($D64:AS64))))</f>
        <v>#N/A</v>
      </c>
      <c r="AU64" s="2" t="e">
        <f t="array" ref="AU64">IF(INDEX(Data!DZ:DZ,$B64)=0,#N/A,INDEX(Data!DZ:DZ,$B64)-Data!DZ$2+INDEX($A64:AT64,,MAX(ISNUMBER($D64:AT64)*COLUMN($D64:AT64))))</f>
        <v>#N/A</v>
      </c>
      <c r="AV64" s="2" t="e">
        <f t="array" ref="AV64">IF(INDEX(Data!EA:EA,$B64)=0,#N/A,INDEX(Data!EA:EA,$B64)-Data!EA$2+INDEX($A64:AU64,,MAX(ISNUMBER($D64:AU64)*COLUMN($D64:AU64))))</f>
        <v>#N/A</v>
      </c>
      <c r="AW64" s="2" t="e">
        <f t="array" ref="AW64">IF(INDEX(Data!EB:EB,$B64)=0,#N/A,INDEX(Data!EB:EB,$B64)-Data!EB$2+INDEX($A64:AV64,,MAX(ISNUMBER($D64:AV64)*COLUMN($D64:AV64))))</f>
        <v>#N/A</v>
      </c>
      <c r="AX64" s="2" t="e">
        <f t="array" ref="AX64">IF(INDEX(Data!EC:EC,$B64)=0,#N/A,INDEX(Data!EC:EC,$B64)-Data!EC$2+INDEX($A64:AW64,,MAX(ISNUMBER($D64:AW64)*COLUMN($D64:AW64))))</f>
        <v>#N/A</v>
      </c>
      <c r="AY64" s="2" t="e">
        <f t="array" ref="AY64">IF(INDEX(Data!ED:ED,$B64)=0,#N/A,INDEX(Data!ED:ED,$B64)-Data!ED$2+INDEX($A64:AX64,,MAX(ISNUMBER($D64:AX64)*COLUMN($D64:AX64))))</f>
        <v>#N/A</v>
      </c>
      <c r="AZ64" s="2" t="e">
        <f t="array" ref="AZ64">IF(INDEX(Data!EE:EE,$B64)=0,#N/A,INDEX(Data!EE:EE,$B64)-Data!EE$2+INDEX($A64:AY64,,MAX(ISNUMBER($D64:AY64)*COLUMN($D64:AY64))))</f>
        <v>#N/A</v>
      </c>
      <c r="BA64" s="2" t="e">
        <f t="array" ref="BA64">IF(INDEX(Data!EF:EF,$B64)=0,#N/A,INDEX(Data!EF:EF,$B64)-Data!EF$2+INDEX($A64:AZ64,,MAX(ISNUMBER($D64:AZ64)*COLUMN($D64:AZ64))))</f>
        <v>#N/A</v>
      </c>
      <c r="BB64" s="2" t="e">
        <f t="array" ref="BB64">IF(INDEX(Data!EG:EG,$B64)=0,#N/A,INDEX(Data!EG:EG,$B64)-Data!EG$2+INDEX($A64:BA64,,MAX(ISNUMBER($D64:BA64)*COLUMN($D64:BA64))))</f>
        <v>#N/A</v>
      </c>
      <c r="BC64" s="2" t="e">
        <f t="array" ref="BC64">IF(INDEX(Data!EH:EH,$B64)=0,#N/A,INDEX(Data!EH:EH,$B64)-Data!EH$2+INDEX($A64:BB64,,MAX(ISNUMBER($D64:BB64)*COLUMN($D64:BB64))))</f>
        <v>#N/A</v>
      </c>
      <c r="BD64" s="2" t="e">
        <f t="array" ref="BD64">IF(INDEX(Data!EI:EI,$B64)=0,#N/A,INDEX(Data!EI:EI,$B64)-Data!EI$2+INDEX($A64:BC64,,MAX(ISNUMBER($D64:BC64)*COLUMN($D64:BC64))))</f>
        <v>#N/A</v>
      </c>
      <c r="BE64" s="2" t="e">
        <f t="array" ref="BE64">IF(INDEX(Data!EJ:EJ,$B64)=0,#N/A,INDEX(Data!EJ:EJ,$B64)-Data!EJ$2+INDEX($A64:BD64,,MAX(ISNUMBER($D64:BD64)*COLUMN($D64:BD64))))</f>
        <v>#N/A</v>
      </c>
      <c r="BF64" s="2" t="e">
        <f t="array" ref="BF64">IF(INDEX(Data!EK:EK,$B64)=0,#N/A,INDEX(Data!EK:EK,$B64)-Data!EK$2+INDEX($A64:BE64,,MAX(ISNUMBER($D64:BE64)*COLUMN($D64:BE64))))</f>
        <v>#N/A</v>
      </c>
      <c r="BG64" s="2" t="e">
        <f t="array" ref="BG64">IF(INDEX(Data!EL:EL,$B64)=0,#N/A,INDEX(Data!EL:EL,$B64)-Data!EL$2+INDEX($A64:BF64,,MAX(ISNUMBER($D64:BF64)*COLUMN($D64:BF64))))</f>
        <v>#N/A</v>
      </c>
      <c r="BH64" s="2" t="e">
        <f t="array" ref="BH64">IF(INDEX(Data!EM:EM,$B64)=0,#N/A,INDEX(Data!EM:EM,$B64)-Data!EM$2+INDEX($A64:BG64,,MAX(ISNUMBER($D64:BG64)*COLUMN($D64:BG64))))</f>
        <v>#N/A</v>
      </c>
      <c r="BI64" s="2" t="e">
        <f t="array" ref="BI64">IF(INDEX(Data!EN:EN,$B64)=0,#N/A,INDEX(Data!EN:EN,$B64)-Data!EN$2+INDEX($A64:BH64,,MAX(ISNUMBER($D64:BH64)*COLUMN($D64:BH64))))</f>
        <v>#N/A</v>
      </c>
      <c r="BJ64" s="2" t="e">
        <f t="array" ref="BJ64">IF(INDEX(Data!EO:EO,$B64)=0,#N/A,INDEX(Data!EO:EO,$B64)-Data!EO$2+INDEX($A64:BI64,,MAX(ISNUMBER($D64:BI64)*COLUMN($D64:BI64))))</f>
        <v>#N/A</v>
      </c>
      <c r="BK64" s="2" t="e">
        <f t="array" ref="BK64">IF(INDEX(Data!EP:EP,$B64)=0,#N/A,INDEX(Data!EP:EP,$B64)-Data!EP$2+INDEX($A64:BJ64,,MAX(ISNUMBER($D64:BJ64)*COLUMN($D64:BJ64))))</f>
        <v>#N/A</v>
      </c>
      <c r="BL64" s="2" t="e">
        <f t="array" ref="BL64">IF(INDEX(Data!EQ:EQ,$B64)=0,#N/A,INDEX(Data!EQ:EQ,$B64)-Data!EQ$2+INDEX($A64:BK64,,MAX(ISNUMBER($D64:BK64)*COLUMN($D64:BK64))))</f>
        <v>#N/A</v>
      </c>
      <c r="BM64" s="2" t="e">
        <f t="array" ref="BM64">IF(INDEX(Data!ER:ER,$B64)=0,#N/A,INDEX(Data!ER:ER,$B64)-Data!ER$2+INDEX($A64:BL64,,MAX(ISNUMBER($D64:BL64)*COLUMN($D64:BL64))))</f>
        <v>#N/A</v>
      </c>
      <c r="BN64" s="2" t="e">
        <f t="array" ref="BN64">IF(INDEX(Data!ES:ES,$B64)=0,#N/A,INDEX(Data!ES:ES,$B64)-Data!ES$2+INDEX($A64:BM64,,MAX(ISNUMBER($D64:BM64)*COLUMN($D64:BM64))))</f>
        <v>#N/A</v>
      </c>
      <c r="BO64" s="2" t="e">
        <f t="array" ref="BO64">IF(INDEX(Data!ET:ET,$B64)=0,#N/A,INDEX(Data!ET:ET,$B64)-Data!ET$2+INDEX($A64:BN64,,MAX(ISNUMBER($D64:BN64)*COLUMN($D64:BN64))))</f>
        <v>#N/A</v>
      </c>
      <c r="BP64" s="2" t="e">
        <f t="array" ref="BP64">IF(INDEX(Data!EU:EU,$B64)=0,#N/A,INDEX(Data!EU:EU,$B64)-Data!EU$2+INDEX($A64:BO64,,MAX(ISNUMBER($D64:BO64)*COLUMN($D64:BO64))))</f>
        <v>#N/A</v>
      </c>
      <c r="BQ64" s="2" t="e">
        <f t="array" ref="BQ64">IF(INDEX(Data!EV:EV,$B64)=0,#N/A,INDEX(Data!EV:EV,$B64)-Data!EV$2+INDEX($A64:BP64,,MAX(ISNUMBER($D64:BP64)*COLUMN($D64:BP64))))</f>
        <v>#N/A</v>
      </c>
      <c r="BR64" s="2" t="e">
        <f t="array" ref="BR64">IF(INDEX(Data!EW:EW,$B64)=0,#N/A,INDEX(Data!EW:EW,$B64)-Data!EW$2+INDEX($A64:BQ64,,MAX(ISNUMBER($D64:BQ64)*COLUMN($D64:BQ64))))</f>
        <v>#N/A</v>
      </c>
      <c r="BS64" s="2" t="e">
        <f t="array" ref="BS64">IF(INDEX(Data!EX:EX,$B64)=0,#N/A,INDEX(Data!EX:EX,$B64)-Data!EX$2+INDEX($A64:BR64,,MAX(ISNUMBER($D64:BR64)*COLUMN($D64:BR64))))</f>
        <v>#N/A</v>
      </c>
      <c r="BT64" s="2" t="e">
        <f t="array" ref="BT64">IF(INDEX(Data!EY:EY,$B64)=0,#N/A,INDEX(Data!EY:EY,$B64)-Data!EY$2+INDEX($A64:BS64,,MAX(ISNUMBER($D64:BS64)*COLUMN($D64:BS64))))</f>
        <v>#N/A</v>
      </c>
      <c r="BU64" s="2" t="e">
        <f t="array" ref="BU64">IF(INDEX(Data!EZ:EZ,$B64)=0,#N/A,INDEX(Data!EZ:EZ,$B64)-Data!EZ$2+INDEX($A64:BT64,,MAX(ISNUMBER($D64:BT64)*COLUMN($D64:BT64))))</f>
        <v>#N/A</v>
      </c>
      <c r="BV64" s="2" t="e">
        <f t="array" ref="BV64">IF(INDEX(Data!FA:FA,$B64)=0,#N/A,INDEX(Data!FA:FA,$B64)-Data!FA$2+INDEX($A64:BU64,,MAX(ISNUMBER($D64:BU64)*COLUMN($D64:BU64))))</f>
        <v>#N/A</v>
      </c>
      <c r="BW64" s="2" t="e">
        <f t="array" ref="BW64">IF(INDEX(Data!FB:FB,$B64)=0,#N/A,INDEX(Data!FB:FB,$B64)-Data!FB$2+INDEX($A64:BV64,,MAX(ISNUMBER($D64:BV64)*COLUMN($D64:BV64))))</f>
        <v>#N/A</v>
      </c>
      <c r="BX64" s="2" t="e">
        <f t="array" ref="BX64">IF(INDEX(Data!FC:FC,$B64)=0,#N/A,INDEX(Data!FC:FC,$B64)-Data!FC$2+INDEX($A64:BW64,,MAX(ISNUMBER($D64:BW64)*COLUMN($D64:BW64))))</f>
        <v>#N/A</v>
      </c>
      <c r="BY64" s="2" t="e">
        <f t="array" ref="BY64">IF(INDEX(Data!FD:FD,$B64)=0,#N/A,INDEX(Data!FD:FD,$B64)-Data!FD$2+INDEX($A64:BX64,,MAX(ISNUMBER($D64:BX64)*COLUMN($D64:BX64))))</f>
        <v>#N/A</v>
      </c>
      <c r="BZ64" s="2" t="e">
        <f t="array" ref="BZ64">IF(INDEX(Data!FE:FE,$B64)=0,#N/A,INDEX(Data!FE:FE,$B64)-Data!FE$2+INDEX($A64:BY64,,MAX(ISNUMBER($D64:BY64)*COLUMN($D64:BY64))))</f>
        <v>#N/A</v>
      </c>
      <c r="CA64" s="2" t="e">
        <f t="array" ref="CA64">IF(INDEX(Data!FF:FF,$B64)=0,#N/A,INDEX(Data!FF:FF,$B64)-Data!FF$2+INDEX($A64:BZ64,,MAX(ISNUMBER($D64:BZ64)*COLUMN($D64:BZ64))))</f>
        <v>#N/A</v>
      </c>
      <c r="CB64" s="2" t="e">
        <f t="array" ref="CB64">IF(INDEX(Data!FG:FG,$B64)=0,#N/A,INDEX(Data!FG:FG,$B64)-Data!FG$2+INDEX($A64:CA64,,MAX(ISNUMBER($D64:CA64)*COLUMN($D64:CA64))))</f>
        <v>#N/A</v>
      </c>
      <c r="CC64" s="2" t="e">
        <f t="array" ref="CC64">IF(INDEX(Data!FH:FH,$B64)=0,#N/A,INDEX(Data!FH:FH,$B64)-Data!FH$2+INDEX($A64:CB64,,MAX(ISNUMBER($D64:CB64)*COLUMN($D64:CB64))))</f>
        <v>#N/A</v>
      </c>
      <c r="CD64" s="2" t="e">
        <f t="array" ref="CD64">IF(INDEX(Data!FI:FI,$B64)=0,#N/A,INDEX(Data!FI:FI,$B64)-Data!FI$2+INDEX($A64:CC64,,MAX(ISNUMBER($D64:CC64)*COLUMN($D64:CC64))))</f>
        <v>#N/A</v>
      </c>
      <c r="CE64" s="2" t="e">
        <f t="array" ref="CE64">IF(INDEX(Data!FJ:FJ,$B64)=0,#N/A,INDEX(Data!FJ:FJ,$B64)-Data!FJ$2+INDEX($A64:CD64,,MAX(ISNUMBER($D64:CD64)*COLUMN($D64:CD64))))</f>
        <v>#N/A</v>
      </c>
      <c r="CF64" s="2" t="e">
        <f t="array" ref="CF64">IF(INDEX(Data!FK:FK,$B64)=0,#N/A,INDEX(Data!FK:FK,$B64)-Data!FK$2+INDEX($A64:CE64,,MAX(ISNUMBER($D64:CE64)*COLUMN($D64:CE64))))</f>
        <v>#N/A</v>
      </c>
      <c r="CG64" s="2" t="e">
        <f t="array" ref="CG64">IF(INDEX(Data!FL:FL,$B64)=0,#N/A,INDEX(Data!FL:FL,$B64)-Data!FL$2+INDEX($A64:CF64,,MAX(ISNUMBER($D64:CF64)*COLUMN($D64:CF64))))</f>
        <v>#N/A</v>
      </c>
      <c r="CH64" s="2" t="e">
        <f t="array" ref="CH64">IF(INDEX(Data!FM:FM,$B64)=0,#N/A,INDEX(Data!FM:FM,$B64)-Data!FM$2+INDEX($A64:CG64,,MAX(ISNUMBER($D64:CG64)*COLUMN($D64:CG64))))</f>
        <v>#N/A</v>
      </c>
      <c r="CI64" s="2" t="e">
        <f t="array" ref="CI64">IF(INDEX(Data!FN:FN,$B64)=0,#N/A,INDEX(Data!FN:FN,$B64)-Data!FN$2+INDEX($A64:CH64,,MAX(ISNUMBER($D64:CH64)*COLUMN($D64:CH64))))</f>
        <v>#N/A</v>
      </c>
      <c r="CJ64" s="2" t="e">
        <f t="array" ref="CJ64">IF(INDEX(Data!FO:FO,$B64)=0,#N/A,INDEX(Data!FO:FO,$B64)-Data!FO$2+INDEX($A64:CI64,,MAX(ISNUMBER($D64:CI64)*COLUMN($D64:CI64))))</f>
        <v>#N/A</v>
      </c>
      <c r="CK64" s="2" t="e">
        <f t="array" ref="CK64">IF(INDEX(Data!FP:FP,$B64)=0,#N/A,INDEX(Data!FP:FP,$B64)-Data!FP$2+INDEX($A64:CJ64,,MAX(ISNUMBER($D64:CJ64)*COLUMN($D64:CJ64))))</f>
        <v>#N/A</v>
      </c>
      <c r="CL64" s="2" t="e">
        <f t="array" ref="CL64">IF(INDEX(Data!FQ:FQ,$B64)=0,#N/A,INDEX(Data!FQ:FQ,$B64)-Data!FQ$2+INDEX($A64:CK64,,MAX(ISNUMBER($D64:CK64)*COLUMN($D64:CK64))))</f>
        <v>#N/A</v>
      </c>
      <c r="CM64" s="2" t="e">
        <f t="array" ref="CM64">IF(INDEX(Data!FR:FR,$B64)=0,#N/A,INDEX(Data!FR:FR,$B64)-Data!FR$2+INDEX($A64:CL64,,MAX(ISNUMBER($D64:CL64)*COLUMN($D64:CL64))))</f>
        <v>#N/A</v>
      </c>
      <c r="CN64" s="2" t="e">
        <f t="array" ref="CN64">IF(INDEX(Data!FS:FS,$B64)=0,#N/A,INDEX(Data!FS:FS,$B64)-Data!FS$2+INDEX($A64:CM64,,MAX(ISNUMBER($D64:CM64)*COLUMN($D64:CM64))))</f>
        <v>#N/A</v>
      </c>
      <c r="CO64" s="2" t="e">
        <f t="array" ref="CO64">IF(INDEX(Data!FT:FT,$B64)=0,#N/A,INDEX(Data!FT:FT,$B64)-Data!FT$2+INDEX($A64:CN64,,MAX(ISNUMBER($D64:CN64)*COLUMN($D64:CN64))))</f>
        <v>#N/A</v>
      </c>
      <c r="CP64" s="2" t="e">
        <f t="array" ref="CP64">IF(INDEX(Data!FU:FU,$B64)=0,#N/A,INDEX(Data!FU:FU,$B64)-Data!FU$2+INDEX($A64:CO64,,MAX(ISNUMBER($D64:CO64)*COLUMN($D64:CO64))))</f>
        <v>#N/A</v>
      </c>
      <c r="CQ64" s="2" t="e">
        <f t="array" ref="CQ64">IF(INDEX(Data!FV:FV,$B64)=0,#N/A,INDEX(Data!FV:FV,$B64)-Data!FV$2+INDEX($A64:CP64,,MAX(ISNUMBER($D64:CP64)*COLUMN($D64:CP64))))</f>
        <v>#N/A</v>
      </c>
      <c r="CR64" s="2" t="e">
        <f t="array" ref="CR64">IF(INDEX(Data!FW:FW,$B64)=0,#N/A,INDEX(Data!FW:FW,$B64)-Data!FW$2+INDEX($A64:CQ64,,MAX(ISNUMBER($D64:CQ64)*COLUMN($D64:CQ64))))</f>
        <v>#N/A</v>
      </c>
      <c r="CS64" s="2" t="e">
        <f t="array" ref="CS64">IF(INDEX(Data!FX:FX,$B64)=0,#N/A,INDEX(Data!FX:FX,$B64)-Data!FX$2+INDEX($A64:CR64,,MAX(ISNUMBER($D64:CR64)*COLUMN($D64:CR64))))</f>
        <v>#N/A</v>
      </c>
      <c r="CT64" s="2" t="e">
        <f t="array" ref="CT64">IF(INDEX(Data!FY:FY,$B64)=0,#N/A,INDEX(Data!FY:FY,$B64)-Data!FY$2+INDEX($A64:CS64,,MAX(ISNUMBER($D64:CS64)*COLUMN($D64:CS64))))</f>
        <v>#N/A</v>
      </c>
      <c r="CU64" s="2" t="e">
        <f t="array" ref="CU64">IF(INDEX(Data!FZ:FZ,$B64)=0,#N/A,INDEX(Data!FZ:FZ,$B64)-Data!FZ$2+INDEX($A64:CT64,,MAX(ISNUMBER($D64:CT64)*COLUMN($D64:CT64))))</f>
        <v>#N/A</v>
      </c>
      <c r="CV64" s="2" t="e">
        <f t="array" ref="CV64">IF(INDEX(Data!GA:GA,$B64)=0,#N/A,INDEX(Data!GA:GA,$B64)-Data!GA$2+INDEX($A64:CU64,,MAX(ISNUMBER($D64:CU64)*COLUMN($D64:CU64))))</f>
        <v>#N/A</v>
      </c>
      <c r="CW64" s="2" t="e">
        <f t="array" ref="CW64">IF(INDEX(Data!GB:GB,$B64)=0,#N/A,INDEX(Data!GB:GB,$B64)-Data!GB$2+INDEX($A64:CV64,,MAX(ISNUMBER($D64:CV64)*COLUMN($D64:CV64))))</f>
        <v>#N/A</v>
      </c>
      <c r="CX64" s="2" t="e">
        <f t="array" ref="CX64">IF(INDEX(Data!GC:GC,$B64)=0,#N/A,INDEX(Data!GC:GC,$B64)-Data!GC$2+INDEX($A64:CW64,,MAX(ISNUMBER($D64:CW64)*COLUMN($D64:CW64))))</f>
        <v>#N/A</v>
      </c>
      <c r="CY64" s="2" t="e">
        <f t="array" ref="CY64">IF(INDEX(Data!GD:GD,$B64)=0,#N/A,INDEX(Data!GD:GD,$B64)-Data!GD$2+INDEX($A64:CX64,,MAX(ISNUMBER($D64:CX64)*COLUMN($D64:CX64))))</f>
        <v>#N/A</v>
      </c>
      <c r="CZ64" s="2" t="e">
        <f t="array" ref="CZ64">IF(INDEX(Data!GE:GE,$B64)=0,#N/A,INDEX(Data!GE:GE,$B64)-Data!GE$2+INDEX($A64:CY64,,MAX(ISNUMBER($D64:CY64)*COLUMN($D64:CY64))))</f>
        <v>#N/A</v>
      </c>
      <c r="DA64" s="2" t="e">
        <f t="array" ref="DA64">IF(INDEX(Data!GF:GF,$B64)=0,#N/A,INDEX(Data!GF:GF,$B64)-Data!GF$2+INDEX($A64:CZ64,,MAX(ISNUMBER($D64:CZ64)*COLUMN($D64:CZ64))))</f>
        <v>#N/A</v>
      </c>
      <c r="DB64" s="2" t="e">
        <f t="array" ref="DB64">IF(INDEX(Data!GG:GG,$B64)=0,#N/A,INDEX(Data!GG:GG,$B64)-Data!GG$2+INDEX($A64:DA64,,MAX(ISNUMBER($D64:DA64)*COLUMN($D64:DA64))))</f>
        <v>#N/A</v>
      </c>
      <c r="DC64" s="2" t="e">
        <f t="array" ref="DC64">IF(INDEX(Data!GH:GH,$B64)=0,#N/A,INDEX(Data!GH:GH,$B64)-Data!GH$2+INDEX($A64:DB64,,MAX(ISNUMBER($D64:DB64)*COLUMN($D64:DB64))))</f>
        <v>#N/A</v>
      </c>
      <c r="DD64" s="2" t="e">
        <f t="array" ref="DD64">IF(INDEX(Data!GI:GI,$B64)=0,#N/A,INDEX(Data!GI:GI,$B64)-Data!GI$2+INDEX($A64:DC64,,MAX(ISNUMBER($D64:DC64)*COLUMN($D64:DC64))))</f>
        <v>#N/A</v>
      </c>
      <c r="DE64" s="2" t="e">
        <f t="array" ref="DE64">IF(INDEX(Data!GJ:GJ,$B64)=0,#N/A,INDEX(Data!GJ:GJ,$B64)-Data!GJ$2+INDEX($A64:DD64,,MAX(ISNUMBER($D64:DD64)*COLUMN($D64:DD64))))</f>
        <v>#N/A</v>
      </c>
      <c r="DF64" s="2" t="e">
        <f t="array" ref="DF64">IF(INDEX(Data!GK:GK,$B64)=0,#N/A,INDEX(Data!GK:GK,$B64)-Data!GK$2+INDEX($A64:DE64,,MAX(ISNUMBER($D64:DE64)*COLUMN($D64:DE64))))</f>
        <v>#N/A</v>
      </c>
      <c r="DG64" s="2" t="e">
        <f t="array" ref="DG64">IF(INDEX(Data!GL:GL,$B64)=0,#N/A,INDEX(Data!GL:GL,$B64)-Data!GL$2+INDEX($A64:DF64,,MAX(ISNUMBER($D64:DF64)*COLUMN($D64:DF64))))</f>
        <v>#N/A</v>
      </c>
      <c r="DH64" s="2" t="e">
        <f t="array" ref="DH64">IF(INDEX(Data!GM:GM,$B64)=0,#N/A,INDEX(Data!GM:GM,$B64)-Data!GM$2+INDEX($A64:DG64,,MAX(ISNUMBER($D64:DG64)*COLUMN($D64:DG64))))</f>
        <v>#N/A</v>
      </c>
      <c r="DI64" s="2" t="e">
        <f t="array" ref="DI64">IF(INDEX(Data!GN:GN,$B64)=0,#N/A,INDEX(Data!GN:GN,$B64)-Data!GN$2+INDEX($A64:DH64,,MAX(ISNUMBER($D64:DH64)*COLUMN($D64:DH64))))</f>
        <v>#N/A</v>
      </c>
      <c r="DJ64" s="2" t="e">
        <f t="array" ref="DJ64">IF(INDEX(Data!GO:GO,$B64)=0,#N/A,INDEX(Data!GO:GO,$B64)-Data!GO$2+INDEX($A64:DI64,,MAX(ISNUMBER($D64:DI64)*COLUMN($D64:DI64))))</f>
        <v>#N/A</v>
      </c>
      <c r="DK64" s="2" t="e">
        <f t="array" ref="DK64">IF(INDEX(Data!GP:GP,$B64)=0,#N/A,INDEX(Data!GP:GP,$B64)-Data!GP$2+INDEX($A64:DJ64,,MAX(ISNUMBER($D64:DJ64)*COLUMN($D64:DJ64))))</f>
        <v>#N/A</v>
      </c>
      <c r="DL64" s="2" t="e">
        <f t="array" ref="DL64">IF(INDEX(Data!GQ:GQ,$B64)=0,#N/A,INDEX(Data!GQ:GQ,$B64)-Data!GQ$2+INDEX($A64:DK64,,MAX(ISNUMBER($D64:DK64)*COLUMN($D64:DK64))))</f>
        <v>#N/A</v>
      </c>
      <c r="DM64" s="2" t="e">
        <f t="array" ref="DM64">IF(INDEX(Data!GR:GR,$B64)=0,#N/A,INDEX(Data!GR:GR,$B64)-Data!GR$2+INDEX($A64:DL64,,MAX(ISNUMBER($D64:DL64)*COLUMN($D64:DL64))))</f>
        <v>#N/A</v>
      </c>
      <c r="DN64" s="2" t="e">
        <f t="array" ref="DN64">IF(INDEX(Data!GS:GS,$B64)=0,#N/A,INDEX(Data!GS:GS,$B64)-Data!GS$2+INDEX($A64:DM64,,MAX(ISNUMBER($D64:DM64)*COLUMN($D64:DM64))))</f>
        <v>#N/A</v>
      </c>
      <c r="DO64" s="2" t="e">
        <f t="array" ref="DO64">IF(INDEX(Data!GT:GT,$B64)=0,#N/A,INDEX(Data!GT:GT,$B64)-Data!GT$2+INDEX($A64:DN64,,MAX(ISNUMBER($D64:DN64)*COLUMN($D64:DN64))))</f>
        <v>#N/A</v>
      </c>
      <c r="DP64" s="2" t="e">
        <f t="array" ref="DP64">IF(INDEX(Data!GU:GU,$B64)=0,#N/A,INDEX(Data!GU:GU,$B64)-Data!GU$2+INDEX($A64:DO64,,MAX(ISNUMBER($D64:DO64)*COLUMN($D64:DO64))))</f>
        <v>#N/A</v>
      </c>
      <c r="DQ64" s="2" t="e">
        <f t="array" ref="DQ64">IF(INDEX(Data!GV:GV,$B64)=0,#N/A,INDEX(Data!GV:GV,$B64)-Data!GV$2+INDEX($A64:DP64,,MAX(ISNUMBER($D64:DP64)*COLUMN($D64:DP64))))</f>
        <v>#N/A</v>
      </c>
      <c r="DR64" s="2" t="e">
        <f t="array" ref="DR64">IF(INDEX(Data!GW:GW,$B64)=0,#N/A,INDEX(Data!GW:GW,$B64)-Data!GW$2+INDEX($A64:DQ64,,MAX(ISNUMBER($D64:DQ64)*COLUMN($D64:DQ64))))</f>
        <v>#N/A</v>
      </c>
      <c r="DS64" s="2" t="e">
        <f t="array" ref="DS64">IF(INDEX(Data!GX:GX,$B64)=0,#N/A,INDEX(Data!GX:GX,$B64)-Data!GX$2+INDEX($A64:DR64,,MAX(ISNUMBER($D64:DR64)*COLUMN($D64:DR64))))</f>
        <v>#N/A</v>
      </c>
      <c r="DT64" s="2" t="e">
        <f t="array" ref="DT64">IF(INDEX(Data!GY:GY,$B64)=0,#N/A,INDEX(Data!GY:GY,$B64)-Data!GY$2+INDEX($A64:DS64,,MAX(ISNUMBER($D64:DS64)*COLUMN($D64:DS64))))</f>
        <v>#N/A</v>
      </c>
      <c r="DU64" s="2" t="e">
        <f t="array" ref="DU64">IF(INDEX(Data!GZ:GZ,$B64)=0,#N/A,INDEX(Data!GZ:GZ,$B64)-Data!GZ$2+INDEX($A64:DT64,,MAX(ISNUMBER($D64:DT64)*COLUMN($D64:DT64))))</f>
        <v>#N/A</v>
      </c>
      <c r="DV64" s="2" t="e">
        <f t="array" ref="DV64">IF(INDEX(Data!HA:HA,$B64)=0,#N/A,INDEX(Data!HA:HA,$B64)-Data!HA$2+INDEX($A64:DU64,,MAX(ISNUMBER($D64:DU64)*COLUMN($D64:DU64))))</f>
        <v>#N/A</v>
      </c>
      <c r="DW64" s="2" t="e">
        <f t="array" ref="DW64">IF(INDEX(Data!HB:HB,$B64)=0,#N/A,INDEX(Data!HB:HB,$B64)-Data!HB$2+INDEX($A64:DV64,,MAX(ISNUMBER($D64:DV64)*COLUMN($D64:DV64))))</f>
        <v>#N/A</v>
      </c>
      <c r="DX64" s="2" t="e">
        <f t="array" ref="DX64">IF(INDEX(Data!HC:HC,$B64)=0,#N/A,INDEX(Data!HC:HC,$B64)-Data!HC$2+INDEX($A64:DW64,,MAX(ISNUMBER($D64:DW64)*COLUMN($D64:DW64))))</f>
        <v>#N/A</v>
      </c>
      <c r="DY64" s="2" t="e">
        <f t="array" ref="DY64">IF(INDEX(Data!HD:HD,$B64)=0,#N/A,INDEX(Data!HD:HD,$B64)-Data!HD$2+INDEX($A64:DX64,,MAX(ISNUMBER($D64:DX64)*COLUMN($D64:DX64))))</f>
        <v>#N/A</v>
      </c>
      <c r="DZ64" s="2" t="e">
        <f t="array" ref="DZ64">IF(INDEX(Data!HE:HE,$B64)=0,#N/A,INDEX(Data!HE:HE,$B64)-Data!HE$2+INDEX($A64:DY64,,MAX(ISNUMBER($D64:DY64)*COLUMN($D64:DY64))))</f>
        <v>#N/A</v>
      </c>
      <c r="EA64" s="2" t="e">
        <f t="array" ref="EA64">IF(INDEX(Data!HF:HF,$B64)=0,#N/A,INDEX(Data!HF:HF,$B64)-Data!HF$2+INDEX($A64:DZ64,,MAX(ISNUMBER($D64:DZ64)*COLUMN($D64:DZ64))))</f>
        <v>#N/A</v>
      </c>
      <c r="EB64" s="2" t="e">
        <f t="array" ref="EB64">IF(INDEX(Data!HG:HG,$B64)=0,#N/A,INDEX(Data!HG:HG,$B64)-Data!HG$2+INDEX($A64:EA64,,MAX(ISNUMBER($D64:EA64)*COLUMN($D64:EA64))))</f>
        <v>#N/A</v>
      </c>
      <c r="EC64" s="2" t="e">
        <f t="array" ref="EC64">IF(INDEX(Data!HH:HH,$B64)=0,#N/A,INDEX(Data!HH:HH,$B64)-Data!HH$2+INDEX($A64:EB64,,MAX(ISNUMBER($D64:EB64)*COLUMN($D64:EB64))))</f>
        <v>#N/A</v>
      </c>
      <c r="ED64" s="2" t="e">
        <f t="array" ref="ED64">IF(INDEX(Data!HI:HI,$B64)=0,#N/A,INDEX(Data!HI:HI,$B64)-Data!HI$2+INDEX($A64:EC64,,MAX(ISNUMBER($D64:EC64)*COLUMN($D64:EC64))))</f>
        <v>#N/A</v>
      </c>
      <c r="EE64" s="2" t="e">
        <f t="array" ref="EE64">IF(INDEX(Data!HJ:HJ,$B64)=0,#N/A,INDEX(Data!HJ:HJ,$B64)-Data!HJ$2+INDEX($A64:ED64,,MAX(ISNUMBER($D64:ED64)*COLUMN($D64:ED64))))</f>
        <v>#N/A</v>
      </c>
      <c r="EF64" s="2" t="e">
        <f t="array" ref="EF64">IF(INDEX(Data!HK:HK,$B64)=0,#N/A,INDEX(Data!HK:HK,$B64)-Data!HK$2+INDEX($A64:EE64,,MAX(ISNUMBER($D64:EE64)*COLUMN($D64:EE64))))</f>
        <v>#N/A</v>
      </c>
      <c r="EG64" s="2" t="e">
        <f t="array" ref="EG64">IF(INDEX(Data!HL:HL,$B64)=0,#N/A,INDEX(Data!HL:HL,$B64)-Data!HL$2+INDEX($A64:EF64,,MAX(ISNUMBER($D64:EF64)*COLUMN($D64:EF64))))</f>
        <v>#N/A</v>
      </c>
      <c r="EH64" s="2" t="e">
        <f t="array" ref="EH64">IF(INDEX(Data!HM:HM,$B64)=0,#N/A,INDEX(Data!HM:HM,$B64)-Data!HM$2+INDEX($A64:EG64,,MAX(ISNUMBER($D64:EG64)*COLUMN($D64:EG64))))</f>
        <v>#N/A</v>
      </c>
      <c r="EI64" s="2" t="e">
        <f t="array" ref="EI64">IF(INDEX(Data!HN:HN,$B64)=0,#N/A,INDEX(Data!HN:HN,$B64)-Data!HN$2+INDEX($A64:EH64,,MAX(ISNUMBER($D64:EH64)*COLUMN($D64:EH64))))</f>
        <v>#N/A</v>
      </c>
    </row>
    <row r="65" spans="1:139" x14ac:dyDescent="0.25">
      <c r="A65" s="2">
        <f>Data!CG140</f>
        <v>0</v>
      </c>
      <c r="B65" s="2" t="e">
        <f>MATCH(A65,Data!CG:CG,0)</f>
        <v>#N/A</v>
      </c>
      <c r="C65" s="2" t="e">
        <f ca="1">COUNTIF(OFFSET(Data!$CJ$1:$EZ$78,B65-1,0,1),"&gt;0")</f>
        <v>#N/A</v>
      </c>
      <c r="D65" s="2">
        <v>0</v>
      </c>
      <c r="E65" s="2" t="e">
        <f t="array" ref="E65">IF(INDEX(Data!CJ:CJ,$B65)=0,#N/A,INDEX(Data!CJ:CJ,$B65)-Data!CJ$2+INDEX($A65:D65,,MAX(ISNUMBER($D65:D65)*COLUMN($D65:D65))))</f>
        <v>#N/A</v>
      </c>
      <c r="F65" s="2" t="e">
        <f t="array" ref="F65">IF(INDEX(Data!CK:CK,$B65)=0,#N/A,INDEX(Data!CK:CK,$B65)-Data!CK$2+INDEX($A65:E65,,MAX(ISNUMBER($D65:E65)*COLUMN($D65:E65))))</f>
        <v>#N/A</v>
      </c>
      <c r="G65" s="2" t="e">
        <f t="array" ref="G65">IF(INDEX(Data!CL:CL,$B65)=0,#N/A,INDEX(Data!CL:CL,$B65)-Data!CL$2+INDEX($A65:F65,,MAX(ISNUMBER($D65:F65)*COLUMN($D65:F65))))</f>
        <v>#N/A</v>
      </c>
      <c r="H65" s="2" t="e">
        <f t="array" ref="H65">IF(INDEX(Data!CM:CM,$B65)=0,#N/A,INDEX(Data!CM:CM,$B65)-Data!CM$2+INDEX($A65:G65,,MAX(ISNUMBER($D65:G65)*COLUMN($D65:G65))))</f>
        <v>#N/A</v>
      </c>
      <c r="I65" s="2" t="e">
        <f t="array" ref="I65">IF(INDEX(Data!CN:CN,$B65)=0,#N/A,INDEX(Data!CN:CN,$B65)-Data!CN$2+INDEX($A65:H65,,MAX(ISNUMBER($D65:H65)*COLUMN($D65:H65))))</f>
        <v>#N/A</v>
      </c>
      <c r="J65" s="2" t="e">
        <f t="array" ref="J65">IF(INDEX(Data!CO:CO,$B65)=0,#N/A,INDEX(Data!CO:CO,$B65)-Data!CO$2+INDEX($A65:I65,,MAX(ISNUMBER($D65:I65)*COLUMN($D65:I65))))</f>
        <v>#N/A</v>
      </c>
      <c r="K65" s="2" t="e">
        <f t="array" ref="K65">IF(INDEX(Data!CP:CP,$B65)=0,#N/A,INDEX(Data!CP:CP,$B65)-Data!CP$2+INDEX($A65:J65,,MAX(ISNUMBER($D65:J65)*COLUMN($D65:J65))))</f>
        <v>#N/A</v>
      </c>
      <c r="L65" s="2" t="e">
        <f t="array" ref="L65">IF(INDEX(Data!CQ:CQ,$B65)=0,#N/A,INDEX(Data!CQ:CQ,$B65)-Data!CQ$2+INDEX($A65:K65,,MAX(ISNUMBER($D65:K65)*COLUMN($D65:K65))))</f>
        <v>#N/A</v>
      </c>
      <c r="M65" s="2" t="e">
        <f t="array" ref="M65">IF(INDEX(Data!CR:CR,$B65)=0,#N/A,INDEX(Data!CR:CR,$B65)-Data!CR$2+INDEX($A65:L65,,MAX(ISNUMBER($D65:L65)*COLUMN($D65:L65))))</f>
        <v>#N/A</v>
      </c>
      <c r="N65" s="2" t="e">
        <f t="array" ref="N65">IF(INDEX(Data!CS:CS,$B65)=0,#N/A,INDEX(Data!CS:CS,$B65)-Data!CS$2+INDEX($A65:M65,,MAX(ISNUMBER($D65:M65)*COLUMN($D65:M65))))</f>
        <v>#N/A</v>
      </c>
      <c r="O65" s="2" t="e">
        <f t="array" ref="O65">IF(INDEX(Data!CT:CT,$B65)=0,#N/A,INDEX(Data!CT:CT,$B65)-Data!CT$2+INDEX($A65:N65,,MAX(ISNUMBER($D65:N65)*COLUMN($D65:N65))))</f>
        <v>#N/A</v>
      </c>
      <c r="P65" s="2" t="e">
        <f t="array" ref="P65">IF(INDEX(Data!CU:CU,$B65)=0,#N/A,INDEX(Data!CU:CU,$B65)-Data!CU$2+INDEX($A65:O65,,MAX(ISNUMBER($D65:O65)*COLUMN($D65:O65))))</f>
        <v>#N/A</v>
      </c>
      <c r="Q65" s="2" t="e">
        <f t="array" ref="Q65">IF(INDEX(Data!CV:CV,$B65)=0,#N/A,INDEX(Data!CV:CV,$B65)-Data!CV$2+INDEX($A65:P65,,MAX(ISNUMBER($D65:P65)*COLUMN($D65:P65))))</f>
        <v>#N/A</v>
      </c>
      <c r="R65" s="2" t="e">
        <f t="array" ref="R65">IF(INDEX(Data!CW:CW,$B65)=0,#N/A,INDEX(Data!CW:CW,$B65)-Data!CW$2+INDEX($A65:Q65,,MAX(ISNUMBER($D65:Q65)*COLUMN($D65:Q65))))</f>
        <v>#N/A</v>
      </c>
      <c r="S65" s="2" t="e">
        <f t="array" ref="S65">IF(INDEX(Data!CX:CX,$B65)=0,#N/A,INDEX(Data!CX:CX,$B65)-Data!CX$2+INDEX($A65:R65,,MAX(ISNUMBER($D65:R65)*COLUMN($D65:R65))))</f>
        <v>#N/A</v>
      </c>
      <c r="T65" s="2" t="e">
        <f t="array" ref="T65">IF(INDEX(Data!CY:CY,$B65)=0,#N/A,INDEX(Data!CY:CY,$B65)-Data!CY$2+INDEX($A65:S65,,MAX(ISNUMBER($D65:S65)*COLUMN($D65:S65))))</f>
        <v>#N/A</v>
      </c>
      <c r="U65" s="2" t="e">
        <f t="array" ref="U65">IF(INDEX(Data!CZ:CZ,$B65)=0,#N/A,INDEX(Data!CZ:CZ,$B65)-Data!CZ$2+INDEX($A65:T65,,MAX(ISNUMBER($D65:T65)*COLUMN($D65:T65))))</f>
        <v>#N/A</v>
      </c>
      <c r="V65" s="2" t="e">
        <f t="array" ref="V65">IF(INDEX(Data!DA:DA,$B65)=0,#N/A,INDEX(Data!DA:DA,$B65)-Data!DA$2+INDEX($A65:U65,,MAX(ISNUMBER($D65:U65)*COLUMN($D65:U65))))</f>
        <v>#N/A</v>
      </c>
      <c r="W65" s="2" t="e">
        <f t="array" ref="W65">IF(INDEX(Data!DB:DB,$B65)=0,#N/A,INDEX(Data!DB:DB,$B65)-Data!DB$2+INDEX($A65:V65,,MAX(ISNUMBER($D65:V65)*COLUMN($D65:V65))))</f>
        <v>#N/A</v>
      </c>
      <c r="X65" s="2" t="e">
        <f t="array" ref="X65">IF(INDEX(Data!DC:DC,$B65)=0,#N/A,INDEX(Data!DC:DC,$B65)-Data!DC$2+INDEX($A65:W65,,MAX(ISNUMBER($D65:W65)*COLUMN($D65:W65))))</f>
        <v>#N/A</v>
      </c>
      <c r="Y65" s="2" t="e">
        <f t="array" ref="Y65">IF(INDEX(Data!DD:DD,$B65)=0,#N/A,INDEX(Data!DD:DD,$B65)-Data!DD$2+INDEX($A65:X65,,MAX(ISNUMBER($D65:X65)*COLUMN($D65:X65))))</f>
        <v>#N/A</v>
      </c>
      <c r="Z65" s="2" t="e">
        <f t="array" ref="Z65">IF(INDEX(Data!DE:DE,$B65)=0,#N/A,INDEX(Data!DE:DE,$B65)-Data!DE$2+INDEX($A65:Y65,,MAX(ISNUMBER($D65:Y65)*COLUMN($D65:Y65))))</f>
        <v>#N/A</v>
      </c>
      <c r="AA65" s="2" t="e">
        <f t="array" ref="AA65">IF(INDEX(Data!DF:DF,$B65)=0,#N/A,INDEX(Data!DF:DF,$B65)-Data!DF$2+INDEX($A65:Z65,,MAX(ISNUMBER($D65:Z65)*COLUMN($D65:Z65))))</f>
        <v>#N/A</v>
      </c>
      <c r="AB65" s="2" t="e">
        <f t="array" ref="AB65">IF(INDEX(Data!DG:DG,$B65)=0,#N/A,INDEX(Data!DG:DG,$B65)-Data!DG$2+INDEX($A65:AA65,,MAX(ISNUMBER($D65:AA65)*COLUMN($D65:AA65))))</f>
        <v>#N/A</v>
      </c>
      <c r="AC65" s="2" t="e">
        <f t="array" ref="AC65">IF(INDEX(Data!DH:DH,$B65)=0,#N/A,INDEX(Data!DH:DH,$B65)-Data!DH$2+INDEX($A65:AB65,,MAX(ISNUMBER($D65:AB65)*COLUMN($D65:AB65))))</f>
        <v>#N/A</v>
      </c>
      <c r="AD65" s="2" t="e">
        <f t="array" ref="AD65">IF(INDEX(Data!DI:DI,$B65)=0,#N/A,INDEX(Data!DI:DI,$B65)-Data!DI$2+INDEX($A65:AC65,,MAX(ISNUMBER($D65:AC65)*COLUMN($D65:AC65))))</f>
        <v>#N/A</v>
      </c>
      <c r="AE65" s="2" t="e">
        <f t="array" ref="AE65">IF(INDEX(Data!DJ:DJ,$B65)=0,#N/A,INDEX(Data!DJ:DJ,$B65)-Data!DJ$2+INDEX($A65:AD65,,MAX(ISNUMBER($D65:AD65)*COLUMN($D65:AD65))))</f>
        <v>#N/A</v>
      </c>
      <c r="AF65" s="2" t="e">
        <f t="array" ref="AF65">IF(INDEX(Data!DK:DK,$B65)=0,#N/A,INDEX(Data!DK:DK,$B65)-Data!DK$2+INDEX($A65:AE65,,MAX(ISNUMBER($D65:AE65)*COLUMN($D65:AE65))))</f>
        <v>#N/A</v>
      </c>
      <c r="AG65" s="2" t="e">
        <f t="array" ref="AG65">IF(INDEX(Data!DL:DL,$B65)=0,#N/A,INDEX(Data!DL:DL,$B65)-Data!DL$2+INDEX($A65:AF65,,MAX(ISNUMBER($D65:AF65)*COLUMN($D65:AF65))))</f>
        <v>#N/A</v>
      </c>
      <c r="AH65" s="2" t="e">
        <f t="array" ref="AH65">IF(INDEX(Data!DM:DM,$B65)=0,#N/A,INDEX(Data!DM:DM,$B65)-Data!DM$2+INDEX($A65:AG65,,MAX(ISNUMBER($D65:AG65)*COLUMN($D65:AG65))))</f>
        <v>#N/A</v>
      </c>
      <c r="AI65" s="2" t="e">
        <f t="array" ref="AI65">IF(INDEX(Data!DN:DN,$B65)=0,#N/A,INDEX(Data!DN:DN,$B65)-Data!DN$2+INDEX($A65:AH65,,MAX(ISNUMBER($D65:AH65)*COLUMN($D65:AH65))))</f>
        <v>#N/A</v>
      </c>
      <c r="AJ65" s="2" t="e">
        <f t="array" ref="AJ65">IF(INDEX(Data!DO:DO,$B65)=0,#N/A,INDEX(Data!DO:DO,$B65)-Data!DO$2+INDEX($A65:AI65,,MAX(ISNUMBER($D65:AI65)*COLUMN($D65:AI65))))</f>
        <v>#N/A</v>
      </c>
      <c r="AK65" s="2" t="e">
        <f t="array" ref="AK65">IF(INDEX(Data!DP:DP,$B65)=0,#N/A,INDEX(Data!DP:DP,$B65)-Data!DP$2+INDEX($A65:AJ65,,MAX(ISNUMBER($D65:AJ65)*COLUMN($D65:AJ65))))</f>
        <v>#N/A</v>
      </c>
      <c r="AL65" s="2" t="e">
        <f t="array" ref="AL65">IF(INDEX(Data!DQ:DQ,$B65)=0,#N/A,INDEX(Data!DQ:DQ,$B65)-Data!DQ$2+INDEX($A65:AK65,,MAX(ISNUMBER($D65:AK65)*COLUMN($D65:AK65))))</f>
        <v>#N/A</v>
      </c>
      <c r="AM65" s="2" t="e">
        <f t="array" ref="AM65">IF(INDEX(Data!DR:DR,$B65)=0,#N/A,INDEX(Data!DR:DR,$B65)-Data!DR$2+INDEX($A65:AL65,,MAX(ISNUMBER($D65:AL65)*COLUMN($D65:AL65))))</f>
        <v>#N/A</v>
      </c>
      <c r="AN65" s="2" t="e">
        <f t="array" ref="AN65">IF(INDEX(Data!DS:DS,$B65)=0,#N/A,INDEX(Data!DS:DS,$B65)-Data!DS$2+INDEX($A65:AM65,,MAX(ISNUMBER($D65:AM65)*COLUMN($D65:AM65))))</f>
        <v>#N/A</v>
      </c>
      <c r="AO65" s="2" t="e">
        <f t="array" ref="AO65">IF(INDEX(Data!DT:DT,$B65)=0,#N/A,INDEX(Data!DT:DT,$B65)-Data!DT$2+INDEX($A65:AN65,,MAX(ISNUMBER($D65:AN65)*COLUMN($D65:AN65))))</f>
        <v>#N/A</v>
      </c>
      <c r="AP65" s="2" t="e">
        <f t="array" ref="AP65">IF(INDEX(Data!DU:DU,$B65)=0,#N/A,INDEX(Data!DU:DU,$B65)-Data!DU$2+INDEX($A65:AO65,,MAX(ISNUMBER($D65:AO65)*COLUMN($D65:AO65))))</f>
        <v>#N/A</v>
      </c>
      <c r="AQ65" s="2" t="e">
        <f t="array" ref="AQ65">IF(INDEX(Data!DV:DV,$B65)=0,#N/A,INDEX(Data!DV:DV,$B65)-Data!DV$2+INDEX($A65:AP65,,MAX(ISNUMBER($D65:AP65)*COLUMN($D65:AP65))))</f>
        <v>#N/A</v>
      </c>
      <c r="AR65" s="2" t="e">
        <f t="array" ref="AR65">IF(INDEX(Data!DW:DW,$B65)=0,#N/A,INDEX(Data!DW:DW,$B65)-Data!DW$2+INDEX($A65:AQ65,,MAX(ISNUMBER($D65:AQ65)*COLUMN($D65:AQ65))))</f>
        <v>#N/A</v>
      </c>
      <c r="AS65" s="2" t="e">
        <f t="array" ref="AS65">IF(INDEX(Data!DX:DX,$B65)=0,#N/A,INDEX(Data!DX:DX,$B65)-Data!DX$2+INDEX($A65:AR65,,MAX(ISNUMBER($D65:AR65)*COLUMN($D65:AR65))))</f>
        <v>#N/A</v>
      </c>
      <c r="AT65" s="2" t="e">
        <f t="array" ref="AT65">IF(INDEX(Data!DY:DY,$B65)=0,#N/A,INDEX(Data!DY:DY,$B65)-Data!DY$2+INDEX($A65:AS65,,MAX(ISNUMBER($D65:AS65)*COLUMN($D65:AS65))))</f>
        <v>#N/A</v>
      </c>
      <c r="AU65" s="2" t="e">
        <f t="array" ref="AU65">IF(INDEX(Data!DZ:DZ,$B65)=0,#N/A,INDEX(Data!DZ:DZ,$B65)-Data!DZ$2+INDEX($A65:AT65,,MAX(ISNUMBER($D65:AT65)*COLUMN($D65:AT65))))</f>
        <v>#N/A</v>
      </c>
      <c r="AV65" s="2" t="e">
        <f t="array" ref="AV65">IF(INDEX(Data!EA:EA,$B65)=0,#N/A,INDEX(Data!EA:EA,$B65)-Data!EA$2+INDEX($A65:AU65,,MAX(ISNUMBER($D65:AU65)*COLUMN($D65:AU65))))</f>
        <v>#N/A</v>
      </c>
      <c r="AW65" s="2" t="e">
        <f t="array" ref="AW65">IF(INDEX(Data!EB:EB,$B65)=0,#N/A,INDEX(Data!EB:EB,$B65)-Data!EB$2+INDEX($A65:AV65,,MAX(ISNUMBER($D65:AV65)*COLUMN($D65:AV65))))</f>
        <v>#N/A</v>
      </c>
      <c r="AX65" s="2" t="e">
        <f t="array" ref="AX65">IF(INDEX(Data!EC:EC,$B65)=0,#N/A,INDEX(Data!EC:EC,$B65)-Data!EC$2+INDEX($A65:AW65,,MAX(ISNUMBER($D65:AW65)*COLUMN($D65:AW65))))</f>
        <v>#N/A</v>
      </c>
      <c r="AY65" s="2" t="e">
        <f t="array" ref="AY65">IF(INDEX(Data!ED:ED,$B65)=0,#N/A,INDEX(Data!ED:ED,$B65)-Data!ED$2+INDEX($A65:AX65,,MAX(ISNUMBER($D65:AX65)*COLUMN($D65:AX65))))</f>
        <v>#N/A</v>
      </c>
      <c r="AZ65" s="2" t="e">
        <f t="array" ref="AZ65">IF(INDEX(Data!EE:EE,$B65)=0,#N/A,INDEX(Data!EE:EE,$B65)-Data!EE$2+INDEX($A65:AY65,,MAX(ISNUMBER($D65:AY65)*COLUMN($D65:AY65))))</f>
        <v>#N/A</v>
      </c>
      <c r="BA65" s="2" t="e">
        <f t="array" ref="BA65">IF(INDEX(Data!EF:EF,$B65)=0,#N/A,INDEX(Data!EF:EF,$B65)-Data!EF$2+INDEX($A65:AZ65,,MAX(ISNUMBER($D65:AZ65)*COLUMN($D65:AZ65))))</f>
        <v>#N/A</v>
      </c>
      <c r="BB65" s="2" t="e">
        <f t="array" ref="BB65">IF(INDEX(Data!EG:EG,$B65)=0,#N/A,INDEX(Data!EG:EG,$B65)-Data!EG$2+INDEX($A65:BA65,,MAX(ISNUMBER($D65:BA65)*COLUMN($D65:BA65))))</f>
        <v>#N/A</v>
      </c>
      <c r="BC65" s="2" t="e">
        <f t="array" ref="BC65">IF(INDEX(Data!EH:EH,$B65)=0,#N/A,INDEX(Data!EH:EH,$B65)-Data!EH$2+INDEX($A65:BB65,,MAX(ISNUMBER($D65:BB65)*COLUMN($D65:BB65))))</f>
        <v>#N/A</v>
      </c>
      <c r="BD65" s="2" t="e">
        <f t="array" ref="BD65">IF(INDEX(Data!EI:EI,$B65)=0,#N/A,INDEX(Data!EI:EI,$B65)-Data!EI$2+INDEX($A65:BC65,,MAX(ISNUMBER($D65:BC65)*COLUMN($D65:BC65))))</f>
        <v>#N/A</v>
      </c>
      <c r="BE65" s="2" t="e">
        <f t="array" ref="BE65">IF(INDEX(Data!EJ:EJ,$B65)=0,#N/A,INDEX(Data!EJ:EJ,$B65)-Data!EJ$2+INDEX($A65:BD65,,MAX(ISNUMBER($D65:BD65)*COLUMN($D65:BD65))))</f>
        <v>#N/A</v>
      </c>
      <c r="BF65" s="2" t="e">
        <f t="array" ref="BF65">IF(INDEX(Data!EK:EK,$B65)=0,#N/A,INDEX(Data!EK:EK,$B65)-Data!EK$2+INDEX($A65:BE65,,MAX(ISNUMBER($D65:BE65)*COLUMN($D65:BE65))))</f>
        <v>#N/A</v>
      </c>
      <c r="BG65" s="2" t="e">
        <f t="array" ref="BG65">IF(INDEX(Data!EL:EL,$B65)=0,#N/A,INDEX(Data!EL:EL,$B65)-Data!EL$2+INDEX($A65:BF65,,MAX(ISNUMBER($D65:BF65)*COLUMN($D65:BF65))))</f>
        <v>#N/A</v>
      </c>
      <c r="BH65" s="2" t="e">
        <f t="array" ref="BH65">IF(INDEX(Data!EM:EM,$B65)=0,#N/A,INDEX(Data!EM:EM,$B65)-Data!EM$2+INDEX($A65:BG65,,MAX(ISNUMBER($D65:BG65)*COLUMN($D65:BG65))))</f>
        <v>#N/A</v>
      </c>
      <c r="BI65" s="2" t="e">
        <f t="array" ref="BI65">IF(INDEX(Data!EN:EN,$B65)=0,#N/A,INDEX(Data!EN:EN,$B65)-Data!EN$2+INDEX($A65:BH65,,MAX(ISNUMBER($D65:BH65)*COLUMN($D65:BH65))))</f>
        <v>#N/A</v>
      </c>
      <c r="BJ65" s="2" t="e">
        <f t="array" ref="BJ65">IF(INDEX(Data!EO:EO,$B65)=0,#N/A,INDEX(Data!EO:EO,$B65)-Data!EO$2+INDEX($A65:BI65,,MAX(ISNUMBER($D65:BI65)*COLUMN($D65:BI65))))</f>
        <v>#N/A</v>
      </c>
      <c r="BK65" s="2" t="e">
        <f t="array" ref="BK65">IF(INDEX(Data!EP:EP,$B65)=0,#N/A,INDEX(Data!EP:EP,$B65)-Data!EP$2+INDEX($A65:BJ65,,MAX(ISNUMBER($D65:BJ65)*COLUMN($D65:BJ65))))</f>
        <v>#N/A</v>
      </c>
      <c r="BL65" s="2" t="e">
        <f t="array" ref="BL65">IF(INDEX(Data!EQ:EQ,$B65)=0,#N/A,INDEX(Data!EQ:EQ,$B65)-Data!EQ$2+INDEX($A65:BK65,,MAX(ISNUMBER($D65:BK65)*COLUMN($D65:BK65))))</f>
        <v>#N/A</v>
      </c>
      <c r="BM65" s="2" t="e">
        <f t="array" ref="BM65">IF(INDEX(Data!ER:ER,$B65)=0,#N/A,INDEX(Data!ER:ER,$B65)-Data!ER$2+INDEX($A65:BL65,,MAX(ISNUMBER($D65:BL65)*COLUMN($D65:BL65))))</f>
        <v>#N/A</v>
      </c>
      <c r="BN65" s="2" t="e">
        <f t="array" ref="BN65">IF(INDEX(Data!ES:ES,$B65)=0,#N/A,INDEX(Data!ES:ES,$B65)-Data!ES$2+INDEX($A65:BM65,,MAX(ISNUMBER($D65:BM65)*COLUMN($D65:BM65))))</f>
        <v>#N/A</v>
      </c>
      <c r="BO65" s="2" t="e">
        <f t="array" ref="BO65">IF(INDEX(Data!ET:ET,$B65)=0,#N/A,INDEX(Data!ET:ET,$B65)-Data!ET$2+INDEX($A65:BN65,,MAX(ISNUMBER($D65:BN65)*COLUMN($D65:BN65))))</f>
        <v>#N/A</v>
      </c>
      <c r="BP65" s="2" t="e">
        <f t="array" ref="BP65">IF(INDEX(Data!EU:EU,$B65)=0,#N/A,INDEX(Data!EU:EU,$B65)-Data!EU$2+INDEX($A65:BO65,,MAX(ISNUMBER($D65:BO65)*COLUMN($D65:BO65))))</f>
        <v>#N/A</v>
      </c>
      <c r="BQ65" s="2" t="e">
        <f t="array" ref="BQ65">IF(INDEX(Data!EV:EV,$B65)=0,#N/A,INDEX(Data!EV:EV,$B65)-Data!EV$2+INDEX($A65:BP65,,MAX(ISNUMBER($D65:BP65)*COLUMN($D65:BP65))))</f>
        <v>#N/A</v>
      </c>
      <c r="BR65" s="2" t="e">
        <f t="array" ref="BR65">IF(INDEX(Data!EW:EW,$B65)=0,#N/A,INDEX(Data!EW:EW,$B65)-Data!EW$2+INDEX($A65:BQ65,,MAX(ISNUMBER($D65:BQ65)*COLUMN($D65:BQ65))))</f>
        <v>#N/A</v>
      </c>
      <c r="BS65" s="2" t="e">
        <f t="array" ref="BS65">IF(INDEX(Data!EX:EX,$B65)=0,#N/A,INDEX(Data!EX:EX,$B65)-Data!EX$2+INDEX($A65:BR65,,MAX(ISNUMBER($D65:BR65)*COLUMN($D65:BR65))))</f>
        <v>#N/A</v>
      </c>
      <c r="BT65" s="2" t="e">
        <f t="array" ref="BT65">IF(INDEX(Data!EY:EY,$B65)=0,#N/A,INDEX(Data!EY:EY,$B65)-Data!EY$2+INDEX($A65:BS65,,MAX(ISNUMBER($D65:BS65)*COLUMN($D65:BS65))))</f>
        <v>#N/A</v>
      </c>
      <c r="BU65" s="2" t="e">
        <f t="array" ref="BU65">IF(INDEX(Data!EZ:EZ,$B65)=0,#N/A,INDEX(Data!EZ:EZ,$B65)-Data!EZ$2+INDEX($A65:BT65,,MAX(ISNUMBER($D65:BT65)*COLUMN($D65:BT65))))</f>
        <v>#N/A</v>
      </c>
      <c r="BV65" s="2" t="e">
        <f t="array" ref="BV65">IF(INDEX(Data!FA:FA,$B65)=0,#N/A,INDEX(Data!FA:FA,$B65)-Data!FA$2+INDEX($A65:BU65,,MAX(ISNUMBER($D65:BU65)*COLUMN($D65:BU65))))</f>
        <v>#N/A</v>
      </c>
      <c r="BW65" s="2" t="e">
        <f t="array" ref="BW65">IF(INDEX(Data!FB:FB,$B65)=0,#N/A,INDEX(Data!FB:FB,$B65)-Data!FB$2+INDEX($A65:BV65,,MAX(ISNUMBER($D65:BV65)*COLUMN($D65:BV65))))</f>
        <v>#N/A</v>
      </c>
      <c r="BX65" s="2" t="e">
        <f t="array" ref="BX65">IF(INDEX(Data!FC:FC,$B65)=0,#N/A,INDEX(Data!FC:FC,$B65)-Data!FC$2+INDEX($A65:BW65,,MAX(ISNUMBER($D65:BW65)*COLUMN($D65:BW65))))</f>
        <v>#N/A</v>
      </c>
      <c r="BY65" s="2" t="e">
        <f t="array" ref="BY65">IF(INDEX(Data!FD:FD,$B65)=0,#N/A,INDEX(Data!FD:FD,$B65)-Data!FD$2+INDEX($A65:BX65,,MAX(ISNUMBER($D65:BX65)*COLUMN($D65:BX65))))</f>
        <v>#N/A</v>
      </c>
      <c r="BZ65" s="2" t="e">
        <f t="array" ref="BZ65">IF(INDEX(Data!FE:FE,$B65)=0,#N/A,INDEX(Data!FE:FE,$B65)-Data!FE$2+INDEX($A65:BY65,,MAX(ISNUMBER($D65:BY65)*COLUMN($D65:BY65))))</f>
        <v>#N/A</v>
      </c>
      <c r="CA65" s="2" t="e">
        <f t="array" ref="CA65">IF(INDEX(Data!FF:FF,$B65)=0,#N/A,INDEX(Data!FF:FF,$B65)-Data!FF$2+INDEX($A65:BZ65,,MAX(ISNUMBER($D65:BZ65)*COLUMN($D65:BZ65))))</f>
        <v>#N/A</v>
      </c>
      <c r="CB65" s="2" t="e">
        <f t="array" ref="CB65">IF(INDEX(Data!FG:FG,$B65)=0,#N/A,INDEX(Data!FG:FG,$B65)-Data!FG$2+INDEX($A65:CA65,,MAX(ISNUMBER($D65:CA65)*COLUMN($D65:CA65))))</f>
        <v>#N/A</v>
      </c>
      <c r="CC65" s="2" t="e">
        <f t="array" ref="CC65">IF(INDEX(Data!FH:FH,$B65)=0,#N/A,INDEX(Data!FH:FH,$B65)-Data!FH$2+INDEX($A65:CB65,,MAX(ISNUMBER($D65:CB65)*COLUMN($D65:CB65))))</f>
        <v>#N/A</v>
      </c>
      <c r="CD65" s="2" t="e">
        <f t="array" ref="CD65">IF(INDEX(Data!FI:FI,$B65)=0,#N/A,INDEX(Data!FI:FI,$B65)-Data!FI$2+INDEX($A65:CC65,,MAX(ISNUMBER($D65:CC65)*COLUMN($D65:CC65))))</f>
        <v>#N/A</v>
      </c>
      <c r="CE65" s="2" t="e">
        <f t="array" ref="CE65">IF(INDEX(Data!FJ:FJ,$B65)=0,#N/A,INDEX(Data!FJ:FJ,$B65)-Data!FJ$2+INDEX($A65:CD65,,MAX(ISNUMBER($D65:CD65)*COLUMN($D65:CD65))))</f>
        <v>#N/A</v>
      </c>
      <c r="CF65" s="2" t="e">
        <f t="array" ref="CF65">IF(INDEX(Data!FK:FK,$B65)=0,#N/A,INDEX(Data!FK:FK,$B65)-Data!FK$2+INDEX($A65:CE65,,MAX(ISNUMBER($D65:CE65)*COLUMN($D65:CE65))))</f>
        <v>#N/A</v>
      </c>
      <c r="CG65" s="2" t="e">
        <f t="array" ref="CG65">IF(INDEX(Data!FL:FL,$B65)=0,#N/A,INDEX(Data!FL:FL,$B65)-Data!FL$2+INDEX($A65:CF65,,MAX(ISNUMBER($D65:CF65)*COLUMN($D65:CF65))))</f>
        <v>#N/A</v>
      </c>
      <c r="CH65" s="2" t="e">
        <f t="array" ref="CH65">IF(INDEX(Data!FM:FM,$B65)=0,#N/A,INDEX(Data!FM:FM,$B65)-Data!FM$2+INDEX($A65:CG65,,MAX(ISNUMBER($D65:CG65)*COLUMN($D65:CG65))))</f>
        <v>#N/A</v>
      </c>
      <c r="CI65" s="2" t="e">
        <f t="array" ref="CI65">IF(INDEX(Data!FN:FN,$B65)=0,#N/A,INDEX(Data!FN:FN,$B65)-Data!FN$2+INDEX($A65:CH65,,MAX(ISNUMBER($D65:CH65)*COLUMN($D65:CH65))))</f>
        <v>#N/A</v>
      </c>
      <c r="CJ65" s="2" t="e">
        <f t="array" ref="CJ65">IF(INDEX(Data!FO:FO,$B65)=0,#N/A,INDEX(Data!FO:FO,$B65)-Data!FO$2+INDEX($A65:CI65,,MAX(ISNUMBER($D65:CI65)*COLUMN($D65:CI65))))</f>
        <v>#N/A</v>
      </c>
      <c r="CK65" s="2" t="e">
        <f t="array" ref="CK65">IF(INDEX(Data!FP:FP,$B65)=0,#N/A,INDEX(Data!FP:FP,$B65)-Data!FP$2+INDEX($A65:CJ65,,MAX(ISNUMBER($D65:CJ65)*COLUMN($D65:CJ65))))</f>
        <v>#N/A</v>
      </c>
      <c r="CL65" s="2" t="e">
        <f t="array" ref="CL65">IF(INDEX(Data!FQ:FQ,$B65)=0,#N/A,INDEX(Data!FQ:FQ,$B65)-Data!FQ$2+INDEX($A65:CK65,,MAX(ISNUMBER($D65:CK65)*COLUMN($D65:CK65))))</f>
        <v>#N/A</v>
      </c>
      <c r="CM65" s="2" t="e">
        <f t="array" ref="CM65">IF(INDEX(Data!FR:FR,$B65)=0,#N/A,INDEX(Data!FR:FR,$B65)-Data!FR$2+INDEX($A65:CL65,,MAX(ISNUMBER($D65:CL65)*COLUMN($D65:CL65))))</f>
        <v>#N/A</v>
      </c>
      <c r="CN65" s="2" t="e">
        <f t="array" ref="CN65">IF(INDEX(Data!FS:FS,$B65)=0,#N/A,INDEX(Data!FS:FS,$B65)-Data!FS$2+INDEX($A65:CM65,,MAX(ISNUMBER($D65:CM65)*COLUMN($D65:CM65))))</f>
        <v>#N/A</v>
      </c>
      <c r="CO65" s="2" t="e">
        <f t="array" ref="CO65">IF(INDEX(Data!FT:FT,$B65)=0,#N/A,INDEX(Data!FT:FT,$B65)-Data!FT$2+INDEX($A65:CN65,,MAX(ISNUMBER($D65:CN65)*COLUMN($D65:CN65))))</f>
        <v>#N/A</v>
      </c>
      <c r="CP65" s="2" t="e">
        <f t="array" ref="CP65">IF(INDEX(Data!FU:FU,$B65)=0,#N/A,INDEX(Data!FU:FU,$B65)-Data!FU$2+INDEX($A65:CO65,,MAX(ISNUMBER($D65:CO65)*COLUMN($D65:CO65))))</f>
        <v>#N/A</v>
      </c>
      <c r="CQ65" s="2" t="e">
        <f t="array" ref="CQ65">IF(INDEX(Data!FV:FV,$B65)=0,#N/A,INDEX(Data!FV:FV,$B65)-Data!FV$2+INDEX($A65:CP65,,MAX(ISNUMBER($D65:CP65)*COLUMN($D65:CP65))))</f>
        <v>#N/A</v>
      </c>
      <c r="CR65" s="2" t="e">
        <f t="array" ref="CR65">IF(INDEX(Data!FW:FW,$B65)=0,#N/A,INDEX(Data!FW:FW,$B65)-Data!FW$2+INDEX($A65:CQ65,,MAX(ISNUMBER($D65:CQ65)*COLUMN($D65:CQ65))))</f>
        <v>#N/A</v>
      </c>
      <c r="CS65" s="2" t="e">
        <f t="array" ref="CS65">IF(INDEX(Data!FX:FX,$B65)=0,#N/A,INDEX(Data!FX:FX,$B65)-Data!FX$2+INDEX($A65:CR65,,MAX(ISNUMBER($D65:CR65)*COLUMN($D65:CR65))))</f>
        <v>#N/A</v>
      </c>
      <c r="CT65" s="2" t="e">
        <f t="array" ref="CT65">IF(INDEX(Data!FY:FY,$B65)=0,#N/A,INDEX(Data!FY:FY,$B65)-Data!FY$2+INDEX($A65:CS65,,MAX(ISNUMBER($D65:CS65)*COLUMN($D65:CS65))))</f>
        <v>#N/A</v>
      </c>
      <c r="CU65" s="2" t="e">
        <f t="array" ref="CU65">IF(INDEX(Data!FZ:FZ,$B65)=0,#N/A,INDEX(Data!FZ:FZ,$B65)-Data!FZ$2+INDEX($A65:CT65,,MAX(ISNUMBER($D65:CT65)*COLUMN($D65:CT65))))</f>
        <v>#N/A</v>
      </c>
      <c r="CV65" s="2" t="e">
        <f t="array" ref="CV65">IF(INDEX(Data!GA:GA,$B65)=0,#N/A,INDEX(Data!GA:GA,$B65)-Data!GA$2+INDEX($A65:CU65,,MAX(ISNUMBER($D65:CU65)*COLUMN($D65:CU65))))</f>
        <v>#N/A</v>
      </c>
      <c r="CW65" s="2" t="e">
        <f t="array" ref="CW65">IF(INDEX(Data!GB:GB,$B65)=0,#N/A,INDEX(Data!GB:GB,$B65)-Data!GB$2+INDEX($A65:CV65,,MAX(ISNUMBER($D65:CV65)*COLUMN($D65:CV65))))</f>
        <v>#N/A</v>
      </c>
      <c r="CX65" s="2" t="e">
        <f t="array" ref="CX65">IF(INDEX(Data!GC:GC,$B65)=0,#N/A,INDEX(Data!GC:GC,$B65)-Data!GC$2+INDEX($A65:CW65,,MAX(ISNUMBER($D65:CW65)*COLUMN($D65:CW65))))</f>
        <v>#N/A</v>
      </c>
      <c r="CY65" s="2" t="e">
        <f t="array" ref="CY65">IF(INDEX(Data!GD:GD,$B65)=0,#N/A,INDEX(Data!GD:GD,$B65)-Data!GD$2+INDEX($A65:CX65,,MAX(ISNUMBER($D65:CX65)*COLUMN($D65:CX65))))</f>
        <v>#N/A</v>
      </c>
      <c r="CZ65" s="2" t="e">
        <f t="array" ref="CZ65">IF(INDEX(Data!GE:GE,$B65)=0,#N/A,INDEX(Data!GE:GE,$B65)-Data!GE$2+INDEX($A65:CY65,,MAX(ISNUMBER($D65:CY65)*COLUMN($D65:CY65))))</f>
        <v>#N/A</v>
      </c>
      <c r="DA65" s="2" t="e">
        <f t="array" ref="DA65">IF(INDEX(Data!GF:GF,$B65)=0,#N/A,INDEX(Data!GF:GF,$B65)-Data!GF$2+INDEX($A65:CZ65,,MAX(ISNUMBER($D65:CZ65)*COLUMN($D65:CZ65))))</f>
        <v>#N/A</v>
      </c>
      <c r="DB65" s="2" t="e">
        <f t="array" ref="DB65">IF(INDEX(Data!GG:GG,$B65)=0,#N/A,INDEX(Data!GG:GG,$B65)-Data!GG$2+INDEX($A65:DA65,,MAX(ISNUMBER($D65:DA65)*COLUMN($D65:DA65))))</f>
        <v>#N/A</v>
      </c>
      <c r="DC65" s="2" t="e">
        <f t="array" ref="DC65">IF(INDEX(Data!GH:GH,$B65)=0,#N/A,INDEX(Data!GH:GH,$B65)-Data!GH$2+INDEX($A65:DB65,,MAX(ISNUMBER($D65:DB65)*COLUMN($D65:DB65))))</f>
        <v>#N/A</v>
      </c>
      <c r="DD65" s="2" t="e">
        <f t="array" ref="DD65">IF(INDEX(Data!GI:GI,$B65)=0,#N/A,INDEX(Data!GI:GI,$B65)-Data!GI$2+INDEX($A65:DC65,,MAX(ISNUMBER($D65:DC65)*COLUMN($D65:DC65))))</f>
        <v>#N/A</v>
      </c>
      <c r="DE65" s="2" t="e">
        <f t="array" ref="DE65">IF(INDEX(Data!GJ:GJ,$B65)=0,#N/A,INDEX(Data!GJ:GJ,$B65)-Data!GJ$2+INDEX($A65:DD65,,MAX(ISNUMBER($D65:DD65)*COLUMN($D65:DD65))))</f>
        <v>#N/A</v>
      </c>
      <c r="DF65" s="2" t="e">
        <f t="array" ref="DF65">IF(INDEX(Data!GK:GK,$B65)=0,#N/A,INDEX(Data!GK:GK,$B65)-Data!GK$2+INDEX($A65:DE65,,MAX(ISNUMBER($D65:DE65)*COLUMN($D65:DE65))))</f>
        <v>#N/A</v>
      </c>
      <c r="DG65" s="2" t="e">
        <f t="array" ref="DG65">IF(INDEX(Data!GL:GL,$B65)=0,#N/A,INDEX(Data!GL:GL,$B65)-Data!GL$2+INDEX($A65:DF65,,MAX(ISNUMBER($D65:DF65)*COLUMN($D65:DF65))))</f>
        <v>#N/A</v>
      </c>
      <c r="DH65" s="2" t="e">
        <f t="array" ref="DH65">IF(INDEX(Data!GM:GM,$B65)=0,#N/A,INDEX(Data!GM:GM,$B65)-Data!GM$2+INDEX($A65:DG65,,MAX(ISNUMBER($D65:DG65)*COLUMN($D65:DG65))))</f>
        <v>#N/A</v>
      </c>
      <c r="DI65" s="2" t="e">
        <f t="array" ref="DI65">IF(INDEX(Data!GN:GN,$B65)=0,#N/A,INDEX(Data!GN:GN,$B65)-Data!GN$2+INDEX($A65:DH65,,MAX(ISNUMBER($D65:DH65)*COLUMN($D65:DH65))))</f>
        <v>#N/A</v>
      </c>
      <c r="DJ65" s="2" t="e">
        <f t="array" ref="DJ65">IF(INDEX(Data!GO:GO,$B65)=0,#N/A,INDEX(Data!GO:GO,$B65)-Data!GO$2+INDEX($A65:DI65,,MAX(ISNUMBER($D65:DI65)*COLUMN($D65:DI65))))</f>
        <v>#N/A</v>
      </c>
      <c r="DK65" s="2" t="e">
        <f t="array" ref="DK65">IF(INDEX(Data!GP:GP,$B65)=0,#N/A,INDEX(Data!GP:GP,$B65)-Data!GP$2+INDEX($A65:DJ65,,MAX(ISNUMBER($D65:DJ65)*COLUMN($D65:DJ65))))</f>
        <v>#N/A</v>
      </c>
      <c r="DL65" s="2" t="e">
        <f t="array" ref="DL65">IF(INDEX(Data!GQ:GQ,$B65)=0,#N/A,INDEX(Data!GQ:GQ,$B65)-Data!GQ$2+INDEX($A65:DK65,,MAX(ISNUMBER($D65:DK65)*COLUMN($D65:DK65))))</f>
        <v>#N/A</v>
      </c>
      <c r="DM65" s="2" t="e">
        <f t="array" ref="DM65">IF(INDEX(Data!GR:GR,$B65)=0,#N/A,INDEX(Data!GR:GR,$B65)-Data!GR$2+INDEX($A65:DL65,,MAX(ISNUMBER($D65:DL65)*COLUMN($D65:DL65))))</f>
        <v>#N/A</v>
      </c>
      <c r="DN65" s="2" t="e">
        <f t="array" ref="DN65">IF(INDEX(Data!GS:GS,$B65)=0,#N/A,INDEX(Data!GS:GS,$B65)-Data!GS$2+INDEX($A65:DM65,,MAX(ISNUMBER($D65:DM65)*COLUMN($D65:DM65))))</f>
        <v>#N/A</v>
      </c>
      <c r="DO65" s="2" t="e">
        <f t="array" ref="DO65">IF(INDEX(Data!GT:GT,$B65)=0,#N/A,INDEX(Data!GT:GT,$B65)-Data!GT$2+INDEX($A65:DN65,,MAX(ISNUMBER($D65:DN65)*COLUMN($D65:DN65))))</f>
        <v>#N/A</v>
      </c>
      <c r="DP65" s="2" t="e">
        <f t="array" ref="DP65">IF(INDEX(Data!GU:GU,$B65)=0,#N/A,INDEX(Data!GU:GU,$B65)-Data!GU$2+INDEX($A65:DO65,,MAX(ISNUMBER($D65:DO65)*COLUMN($D65:DO65))))</f>
        <v>#N/A</v>
      </c>
      <c r="DQ65" s="2" t="e">
        <f t="array" ref="DQ65">IF(INDEX(Data!GV:GV,$B65)=0,#N/A,INDEX(Data!GV:GV,$B65)-Data!GV$2+INDEX($A65:DP65,,MAX(ISNUMBER($D65:DP65)*COLUMN($D65:DP65))))</f>
        <v>#N/A</v>
      </c>
      <c r="DR65" s="2" t="e">
        <f t="array" ref="DR65">IF(INDEX(Data!GW:GW,$B65)=0,#N/A,INDEX(Data!GW:GW,$B65)-Data!GW$2+INDEX($A65:DQ65,,MAX(ISNUMBER($D65:DQ65)*COLUMN($D65:DQ65))))</f>
        <v>#N/A</v>
      </c>
      <c r="DS65" s="2" t="e">
        <f t="array" ref="DS65">IF(INDEX(Data!GX:GX,$B65)=0,#N/A,INDEX(Data!GX:GX,$B65)-Data!GX$2+INDEX($A65:DR65,,MAX(ISNUMBER($D65:DR65)*COLUMN($D65:DR65))))</f>
        <v>#N/A</v>
      </c>
      <c r="DT65" s="2" t="e">
        <f t="array" ref="DT65">IF(INDEX(Data!GY:GY,$B65)=0,#N/A,INDEX(Data!GY:GY,$B65)-Data!GY$2+INDEX($A65:DS65,,MAX(ISNUMBER($D65:DS65)*COLUMN($D65:DS65))))</f>
        <v>#N/A</v>
      </c>
      <c r="DU65" s="2" t="e">
        <f t="array" ref="DU65">IF(INDEX(Data!GZ:GZ,$B65)=0,#N/A,INDEX(Data!GZ:GZ,$B65)-Data!GZ$2+INDEX($A65:DT65,,MAX(ISNUMBER($D65:DT65)*COLUMN($D65:DT65))))</f>
        <v>#N/A</v>
      </c>
      <c r="DV65" s="2" t="e">
        <f t="array" ref="DV65">IF(INDEX(Data!HA:HA,$B65)=0,#N/A,INDEX(Data!HA:HA,$B65)-Data!HA$2+INDEX($A65:DU65,,MAX(ISNUMBER($D65:DU65)*COLUMN($D65:DU65))))</f>
        <v>#N/A</v>
      </c>
      <c r="DW65" s="2" t="e">
        <f t="array" ref="DW65">IF(INDEX(Data!HB:HB,$B65)=0,#N/A,INDEX(Data!HB:HB,$B65)-Data!HB$2+INDEX($A65:DV65,,MAX(ISNUMBER($D65:DV65)*COLUMN($D65:DV65))))</f>
        <v>#N/A</v>
      </c>
      <c r="DX65" s="2" t="e">
        <f t="array" ref="DX65">IF(INDEX(Data!HC:HC,$B65)=0,#N/A,INDEX(Data!HC:HC,$B65)-Data!HC$2+INDEX($A65:DW65,,MAX(ISNUMBER($D65:DW65)*COLUMN($D65:DW65))))</f>
        <v>#N/A</v>
      </c>
      <c r="DY65" s="2" t="e">
        <f t="array" ref="DY65">IF(INDEX(Data!HD:HD,$B65)=0,#N/A,INDEX(Data!HD:HD,$B65)-Data!HD$2+INDEX($A65:DX65,,MAX(ISNUMBER($D65:DX65)*COLUMN($D65:DX65))))</f>
        <v>#N/A</v>
      </c>
      <c r="DZ65" s="2" t="e">
        <f t="array" ref="DZ65">IF(INDEX(Data!HE:HE,$B65)=0,#N/A,INDEX(Data!HE:HE,$B65)-Data!HE$2+INDEX($A65:DY65,,MAX(ISNUMBER($D65:DY65)*COLUMN($D65:DY65))))</f>
        <v>#N/A</v>
      </c>
      <c r="EA65" s="2" t="e">
        <f t="array" ref="EA65">IF(INDEX(Data!HF:HF,$B65)=0,#N/A,INDEX(Data!HF:HF,$B65)-Data!HF$2+INDEX($A65:DZ65,,MAX(ISNUMBER($D65:DZ65)*COLUMN($D65:DZ65))))</f>
        <v>#N/A</v>
      </c>
      <c r="EB65" s="2" t="e">
        <f t="array" ref="EB65">IF(INDEX(Data!HG:HG,$B65)=0,#N/A,INDEX(Data!HG:HG,$B65)-Data!HG$2+INDEX($A65:EA65,,MAX(ISNUMBER($D65:EA65)*COLUMN($D65:EA65))))</f>
        <v>#N/A</v>
      </c>
      <c r="EC65" s="2" t="e">
        <f t="array" ref="EC65">IF(INDEX(Data!HH:HH,$B65)=0,#N/A,INDEX(Data!HH:HH,$B65)-Data!HH$2+INDEX($A65:EB65,,MAX(ISNUMBER($D65:EB65)*COLUMN($D65:EB65))))</f>
        <v>#N/A</v>
      </c>
      <c r="ED65" s="2" t="e">
        <f t="array" ref="ED65">IF(INDEX(Data!HI:HI,$B65)=0,#N/A,INDEX(Data!HI:HI,$B65)-Data!HI$2+INDEX($A65:EC65,,MAX(ISNUMBER($D65:EC65)*COLUMN($D65:EC65))))</f>
        <v>#N/A</v>
      </c>
      <c r="EE65" s="2" t="e">
        <f t="array" ref="EE65">IF(INDEX(Data!HJ:HJ,$B65)=0,#N/A,INDEX(Data!HJ:HJ,$B65)-Data!HJ$2+INDEX($A65:ED65,,MAX(ISNUMBER($D65:ED65)*COLUMN($D65:ED65))))</f>
        <v>#N/A</v>
      </c>
      <c r="EF65" s="2" t="e">
        <f t="array" ref="EF65">IF(INDEX(Data!HK:HK,$B65)=0,#N/A,INDEX(Data!HK:HK,$B65)-Data!HK$2+INDEX($A65:EE65,,MAX(ISNUMBER($D65:EE65)*COLUMN($D65:EE65))))</f>
        <v>#N/A</v>
      </c>
      <c r="EG65" s="2" t="e">
        <f t="array" ref="EG65">IF(INDEX(Data!HL:HL,$B65)=0,#N/A,INDEX(Data!HL:HL,$B65)-Data!HL$2+INDEX($A65:EF65,,MAX(ISNUMBER($D65:EF65)*COLUMN($D65:EF65))))</f>
        <v>#N/A</v>
      </c>
      <c r="EH65" s="2" t="e">
        <f t="array" ref="EH65">IF(INDEX(Data!HM:HM,$B65)=0,#N/A,INDEX(Data!HM:HM,$B65)-Data!HM$2+INDEX($A65:EG65,,MAX(ISNUMBER($D65:EG65)*COLUMN($D65:EG65))))</f>
        <v>#N/A</v>
      </c>
      <c r="EI65" s="2" t="e">
        <f t="array" ref="EI65">IF(INDEX(Data!HN:HN,$B65)=0,#N/A,INDEX(Data!HN:HN,$B65)-Data!HN$2+INDEX($A65:EH65,,MAX(ISNUMBER($D65:EH65)*COLUMN($D65:EH65))))</f>
        <v>#N/A</v>
      </c>
    </row>
    <row r="66" spans="1:139" x14ac:dyDescent="0.25">
      <c r="A66" s="2">
        <f>Data!CG141</f>
        <v>0</v>
      </c>
      <c r="B66" s="2" t="e">
        <f>MATCH(A66,Data!CG:CG,0)</f>
        <v>#N/A</v>
      </c>
      <c r="C66" s="2" t="e">
        <f ca="1">COUNTIF(OFFSET(Data!$CJ$1:$EZ$78,B66-1,0,1),"&gt;0")</f>
        <v>#N/A</v>
      </c>
      <c r="D66" s="2">
        <v>0</v>
      </c>
      <c r="E66" s="2" t="e">
        <f t="array" ref="E66">IF(INDEX(Data!CJ:CJ,$B66)=0,#N/A,INDEX(Data!CJ:CJ,$B66)-Data!CJ$2+INDEX($A66:D66,,MAX(ISNUMBER($D66:D66)*COLUMN($D66:D66))))</f>
        <v>#N/A</v>
      </c>
      <c r="F66" s="2" t="e">
        <f t="array" ref="F66">IF(INDEX(Data!CK:CK,$B66)=0,#N/A,INDEX(Data!CK:CK,$B66)-Data!CK$2+INDEX($A66:E66,,MAX(ISNUMBER($D66:E66)*COLUMN($D66:E66))))</f>
        <v>#N/A</v>
      </c>
      <c r="G66" s="2" t="e">
        <f t="array" ref="G66">IF(INDEX(Data!CL:CL,$B66)=0,#N/A,INDEX(Data!CL:CL,$B66)-Data!CL$2+INDEX($A66:F66,,MAX(ISNUMBER($D66:F66)*COLUMN($D66:F66))))</f>
        <v>#N/A</v>
      </c>
      <c r="H66" s="2" t="e">
        <f t="array" ref="H66">IF(INDEX(Data!CM:CM,$B66)=0,#N/A,INDEX(Data!CM:CM,$B66)-Data!CM$2+INDEX($A66:G66,,MAX(ISNUMBER($D66:G66)*COLUMN($D66:G66))))</f>
        <v>#N/A</v>
      </c>
      <c r="I66" s="2" t="e">
        <f t="array" ref="I66">IF(INDEX(Data!CN:CN,$B66)=0,#N/A,INDEX(Data!CN:CN,$B66)-Data!CN$2+INDEX($A66:H66,,MAX(ISNUMBER($D66:H66)*COLUMN($D66:H66))))</f>
        <v>#N/A</v>
      </c>
      <c r="J66" s="2" t="e">
        <f t="array" ref="J66">IF(INDEX(Data!CO:CO,$B66)=0,#N/A,INDEX(Data!CO:CO,$B66)-Data!CO$2+INDEX($A66:I66,,MAX(ISNUMBER($D66:I66)*COLUMN($D66:I66))))</f>
        <v>#N/A</v>
      </c>
      <c r="K66" s="2" t="e">
        <f t="array" ref="K66">IF(INDEX(Data!CP:CP,$B66)=0,#N/A,INDEX(Data!CP:CP,$B66)-Data!CP$2+INDEX($A66:J66,,MAX(ISNUMBER($D66:J66)*COLUMN($D66:J66))))</f>
        <v>#N/A</v>
      </c>
      <c r="L66" s="2" t="e">
        <f t="array" ref="L66">IF(INDEX(Data!CQ:CQ,$B66)=0,#N/A,INDEX(Data!CQ:CQ,$B66)-Data!CQ$2+INDEX($A66:K66,,MAX(ISNUMBER($D66:K66)*COLUMN($D66:K66))))</f>
        <v>#N/A</v>
      </c>
      <c r="M66" s="2" t="e">
        <f t="array" ref="M66">IF(INDEX(Data!CR:CR,$B66)=0,#N/A,INDEX(Data!CR:CR,$B66)-Data!CR$2+INDEX($A66:L66,,MAX(ISNUMBER($D66:L66)*COLUMN($D66:L66))))</f>
        <v>#N/A</v>
      </c>
      <c r="N66" s="2" t="e">
        <f t="array" ref="N66">IF(INDEX(Data!CS:CS,$B66)=0,#N/A,INDEX(Data!CS:CS,$B66)-Data!CS$2+INDEX($A66:M66,,MAX(ISNUMBER($D66:M66)*COLUMN($D66:M66))))</f>
        <v>#N/A</v>
      </c>
      <c r="O66" s="2" t="e">
        <f t="array" ref="O66">IF(INDEX(Data!CT:CT,$B66)=0,#N/A,INDEX(Data!CT:CT,$B66)-Data!CT$2+INDEX($A66:N66,,MAX(ISNUMBER($D66:N66)*COLUMN($D66:N66))))</f>
        <v>#N/A</v>
      </c>
      <c r="P66" s="2" t="e">
        <f t="array" ref="P66">IF(INDEX(Data!CU:CU,$B66)=0,#N/A,INDEX(Data!CU:CU,$B66)-Data!CU$2+INDEX($A66:O66,,MAX(ISNUMBER($D66:O66)*COLUMN($D66:O66))))</f>
        <v>#N/A</v>
      </c>
      <c r="Q66" s="2" t="e">
        <f t="array" ref="Q66">IF(INDEX(Data!CV:CV,$B66)=0,#N/A,INDEX(Data!CV:CV,$B66)-Data!CV$2+INDEX($A66:P66,,MAX(ISNUMBER($D66:P66)*COLUMN($D66:P66))))</f>
        <v>#N/A</v>
      </c>
      <c r="R66" s="2" t="e">
        <f t="array" ref="R66">IF(INDEX(Data!CW:CW,$B66)=0,#N/A,INDEX(Data!CW:CW,$B66)-Data!CW$2+INDEX($A66:Q66,,MAX(ISNUMBER($D66:Q66)*COLUMN($D66:Q66))))</f>
        <v>#N/A</v>
      </c>
      <c r="S66" s="2" t="e">
        <f t="array" ref="S66">IF(INDEX(Data!CX:CX,$B66)=0,#N/A,INDEX(Data!CX:CX,$B66)-Data!CX$2+INDEX($A66:R66,,MAX(ISNUMBER($D66:R66)*COLUMN($D66:R66))))</f>
        <v>#N/A</v>
      </c>
      <c r="T66" s="2" t="e">
        <f t="array" ref="T66">IF(INDEX(Data!CY:CY,$B66)=0,#N/A,INDEX(Data!CY:CY,$B66)-Data!CY$2+INDEX($A66:S66,,MAX(ISNUMBER($D66:S66)*COLUMN($D66:S66))))</f>
        <v>#N/A</v>
      </c>
      <c r="U66" s="2" t="e">
        <f t="array" ref="U66">IF(INDEX(Data!CZ:CZ,$B66)=0,#N/A,INDEX(Data!CZ:CZ,$B66)-Data!CZ$2+INDEX($A66:T66,,MAX(ISNUMBER($D66:T66)*COLUMN($D66:T66))))</f>
        <v>#N/A</v>
      </c>
      <c r="V66" s="2" t="e">
        <f t="array" ref="V66">IF(INDEX(Data!DA:DA,$B66)=0,#N/A,INDEX(Data!DA:DA,$B66)-Data!DA$2+INDEX($A66:U66,,MAX(ISNUMBER($D66:U66)*COLUMN($D66:U66))))</f>
        <v>#N/A</v>
      </c>
      <c r="W66" s="2" t="e">
        <f t="array" ref="W66">IF(INDEX(Data!DB:DB,$B66)=0,#N/A,INDEX(Data!DB:DB,$B66)-Data!DB$2+INDEX($A66:V66,,MAX(ISNUMBER($D66:V66)*COLUMN($D66:V66))))</f>
        <v>#N/A</v>
      </c>
      <c r="X66" s="2" t="e">
        <f t="array" ref="X66">IF(INDEX(Data!DC:DC,$B66)=0,#N/A,INDEX(Data!DC:DC,$B66)-Data!DC$2+INDEX($A66:W66,,MAX(ISNUMBER($D66:W66)*COLUMN($D66:W66))))</f>
        <v>#N/A</v>
      </c>
      <c r="Y66" s="2" t="e">
        <f t="array" ref="Y66">IF(INDEX(Data!DD:DD,$B66)=0,#N/A,INDEX(Data!DD:DD,$B66)-Data!DD$2+INDEX($A66:X66,,MAX(ISNUMBER($D66:X66)*COLUMN($D66:X66))))</f>
        <v>#N/A</v>
      </c>
      <c r="Z66" s="2" t="e">
        <f t="array" ref="Z66">IF(INDEX(Data!DE:DE,$B66)=0,#N/A,INDEX(Data!DE:DE,$B66)-Data!DE$2+INDEX($A66:Y66,,MAX(ISNUMBER($D66:Y66)*COLUMN($D66:Y66))))</f>
        <v>#N/A</v>
      </c>
      <c r="AA66" s="2" t="e">
        <f t="array" ref="AA66">IF(INDEX(Data!DF:DF,$B66)=0,#N/A,INDEX(Data!DF:DF,$B66)-Data!DF$2+INDEX($A66:Z66,,MAX(ISNUMBER($D66:Z66)*COLUMN($D66:Z66))))</f>
        <v>#N/A</v>
      </c>
      <c r="AB66" s="2" t="e">
        <f t="array" ref="AB66">IF(INDEX(Data!DG:DG,$B66)=0,#N/A,INDEX(Data!DG:DG,$B66)-Data!DG$2+INDEX($A66:AA66,,MAX(ISNUMBER($D66:AA66)*COLUMN($D66:AA66))))</f>
        <v>#N/A</v>
      </c>
      <c r="AC66" s="2" t="e">
        <f t="array" ref="AC66">IF(INDEX(Data!DH:DH,$B66)=0,#N/A,INDEX(Data!DH:DH,$B66)-Data!DH$2+INDEX($A66:AB66,,MAX(ISNUMBER($D66:AB66)*COLUMN($D66:AB66))))</f>
        <v>#N/A</v>
      </c>
      <c r="AD66" s="2" t="e">
        <f t="array" ref="AD66">IF(INDEX(Data!DI:DI,$B66)=0,#N/A,INDEX(Data!DI:DI,$B66)-Data!DI$2+INDEX($A66:AC66,,MAX(ISNUMBER($D66:AC66)*COLUMN($D66:AC66))))</f>
        <v>#N/A</v>
      </c>
      <c r="AE66" s="2" t="e">
        <f t="array" ref="AE66">IF(INDEX(Data!DJ:DJ,$B66)=0,#N/A,INDEX(Data!DJ:DJ,$B66)-Data!DJ$2+INDEX($A66:AD66,,MAX(ISNUMBER($D66:AD66)*COLUMN($D66:AD66))))</f>
        <v>#N/A</v>
      </c>
      <c r="AF66" s="2" t="e">
        <f t="array" ref="AF66">IF(INDEX(Data!DK:DK,$B66)=0,#N/A,INDEX(Data!DK:DK,$B66)-Data!DK$2+INDEX($A66:AE66,,MAX(ISNUMBER($D66:AE66)*COLUMN($D66:AE66))))</f>
        <v>#N/A</v>
      </c>
      <c r="AG66" s="2" t="e">
        <f t="array" ref="AG66">IF(INDEX(Data!DL:DL,$B66)=0,#N/A,INDEX(Data!DL:DL,$B66)-Data!DL$2+INDEX($A66:AF66,,MAX(ISNUMBER($D66:AF66)*COLUMN($D66:AF66))))</f>
        <v>#N/A</v>
      </c>
      <c r="AH66" s="2" t="e">
        <f t="array" ref="AH66">IF(INDEX(Data!DM:DM,$B66)=0,#N/A,INDEX(Data!DM:DM,$B66)-Data!DM$2+INDEX($A66:AG66,,MAX(ISNUMBER($D66:AG66)*COLUMN($D66:AG66))))</f>
        <v>#N/A</v>
      </c>
      <c r="AI66" s="2" t="e">
        <f t="array" ref="AI66">IF(INDEX(Data!DN:DN,$B66)=0,#N/A,INDEX(Data!DN:DN,$B66)-Data!DN$2+INDEX($A66:AH66,,MAX(ISNUMBER($D66:AH66)*COLUMN($D66:AH66))))</f>
        <v>#N/A</v>
      </c>
      <c r="AJ66" s="2" t="e">
        <f t="array" ref="AJ66">IF(INDEX(Data!DO:DO,$B66)=0,#N/A,INDEX(Data!DO:DO,$B66)-Data!DO$2+INDEX($A66:AI66,,MAX(ISNUMBER($D66:AI66)*COLUMN($D66:AI66))))</f>
        <v>#N/A</v>
      </c>
      <c r="AK66" s="2" t="e">
        <f t="array" ref="AK66">IF(INDEX(Data!DP:DP,$B66)=0,#N/A,INDEX(Data!DP:DP,$B66)-Data!DP$2+INDEX($A66:AJ66,,MAX(ISNUMBER($D66:AJ66)*COLUMN($D66:AJ66))))</f>
        <v>#N/A</v>
      </c>
      <c r="AL66" s="2" t="e">
        <f t="array" ref="AL66">IF(INDEX(Data!DQ:DQ,$B66)=0,#N/A,INDEX(Data!DQ:DQ,$B66)-Data!DQ$2+INDEX($A66:AK66,,MAX(ISNUMBER($D66:AK66)*COLUMN($D66:AK66))))</f>
        <v>#N/A</v>
      </c>
      <c r="AM66" s="2" t="e">
        <f t="array" ref="AM66">IF(INDEX(Data!DR:DR,$B66)=0,#N/A,INDEX(Data!DR:DR,$B66)-Data!DR$2+INDEX($A66:AL66,,MAX(ISNUMBER($D66:AL66)*COLUMN($D66:AL66))))</f>
        <v>#N/A</v>
      </c>
      <c r="AN66" s="2" t="e">
        <f t="array" ref="AN66">IF(INDEX(Data!DS:DS,$B66)=0,#N/A,INDEX(Data!DS:DS,$B66)-Data!DS$2+INDEX($A66:AM66,,MAX(ISNUMBER($D66:AM66)*COLUMN($D66:AM66))))</f>
        <v>#N/A</v>
      </c>
      <c r="AO66" s="2" t="e">
        <f t="array" ref="AO66">IF(INDEX(Data!DT:DT,$B66)=0,#N/A,INDEX(Data!DT:DT,$B66)-Data!DT$2+INDEX($A66:AN66,,MAX(ISNUMBER($D66:AN66)*COLUMN($D66:AN66))))</f>
        <v>#N/A</v>
      </c>
      <c r="AP66" s="2" t="e">
        <f t="array" ref="AP66">IF(INDEX(Data!DU:DU,$B66)=0,#N/A,INDEX(Data!DU:DU,$B66)-Data!DU$2+INDEX($A66:AO66,,MAX(ISNUMBER($D66:AO66)*COLUMN($D66:AO66))))</f>
        <v>#N/A</v>
      </c>
      <c r="AQ66" s="2" t="e">
        <f t="array" ref="AQ66">IF(INDEX(Data!DV:DV,$B66)=0,#N/A,INDEX(Data!DV:DV,$B66)-Data!DV$2+INDEX($A66:AP66,,MAX(ISNUMBER($D66:AP66)*COLUMN($D66:AP66))))</f>
        <v>#N/A</v>
      </c>
      <c r="AR66" s="2" t="e">
        <f t="array" ref="AR66">IF(INDEX(Data!DW:DW,$B66)=0,#N/A,INDEX(Data!DW:DW,$B66)-Data!DW$2+INDEX($A66:AQ66,,MAX(ISNUMBER($D66:AQ66)*COLUMN($D66:AQ66))))</f>
        <v>#N/A</v>
      </c>
      <c r="AS66" s="2" t="e">
        <f t="array" ref="AS66">IF(INDEX(Data!DX:DX,$B66)=0,#N/A,INDEX(Data!DX:DX,$B66)-Data!DX$2+INDEX($A66:AR66,,MAX(ISNUMBER($D66:AR66)*COLUMN($D66:AR66))))</f>
        <v>#N/A</v>
      </c>
      <c r="AT66" s="2" t="e">
        <f t="array" ref="AT66">IF(INDEX(Data!DY:DY,$B66)=0,#N/A,INDEX(Data!DY:DY,$B66)-Data!DY$2+INDEX($A66:AS66,,MAX(ISNUMBER($D66:AS66)*COLUMN($D66:AS66))))</f>
        <v>#N/A</v>
      </c>
      <c r="AU66" s="2" t="e">
        <f t="array" ref="AU66">IF(INDEX(Data!DZ:DZ,$B66)=0,#N/A,INDEX(Data!DZ:DZ,$B66)-Data!DZ$2+INDEX($A66:AT66,,MAX(ISNUMBER($D66:AT66)*COLUMN($D66:AT66))))</f>
        <v>#N/A</v>
      </c>
      <c r="AV66" s="2" t="e">
        <f t="array" ref="AV66">IF(INDEX(Data!EA:EA,$B66)=0,#N/A,INDEX(Data!EA:EA,$B66)-Data!EA$2+INDEX($A66:AU66,,MAX(ISNUMBER($D66:AU66)*COLUMN($D66:AU66))))</f>
        <v>#N/A</v>
      </c>
      <c r="AW66" s="2" t="e">
        <f t="array" ref="AW66">IF(INDEX(Data!EB:EB,$B66)=0,#N/A,INDEX(Data!EB:EB,$B66)-Data!EB$2+INDEX($A66:AV66,,MAX(ISNUMBER($D66:AV66)*COLUMN($D66:AV66))))</f>
        <v>#N/A</v>
      </c>
      <c r="AX66" s="2" t="e">
        <f t="array" ref="AX66">IF(INDEX(Data!EC:EC,$B66)=0,#N/A,INDEX(Data!EC:EC,$B66)-Data!EC$2+INDEX($A66:AW66,,MAX(ISNUMBER($D66:AW66)*COLUMN($D66:AW66))))</f>
        <v>#N/A</v>
      </c>
      <c r="AY66" s="2" t="e">
        <f t="array" ref="AY66">IF(INDEX(Data!ED:ED,$B66)=0,#N/A,INDEX(Data!ED:ED,$B66)-Data!ED$2+INDEX($A66:AX66,,MAX(ISNUMBER($D66:AX66)*COLUMN($D66:AX66))))</f>
        <v>#N/A</v>
      </c>
      <c r="AZ66" s="2" t="e">
        <f t="array" ref="AZ66">IF(INDEX(Data!EE:EE,$B66)=0,#N/A,INDEX(Data!EE:EE,$B66)-Data!EE$2+INDEX($A66:AY66,,MAX(ISNUMBER($D66:AY66)*COLUMN($D66:AY66))))</f>
        <v>#N/A</v>
      </c>
      <c r="BA66" s="2" t="e">
        <f t="array" ref="BA66">IF(INDEX(Data!EF:EF,$B66)=0,#N/A,INDEX(Data!EF:EF,$B66)-Data!EF$2+INDEX($A66:AZ66,,MAX(ISNUMBER($D66:AZ66)*COLUMN($D66:AZ66))))</f>
        <v>#N/A</v>
      </c>
      <c r="BB66" s="2" t="e">
        <f t="array" ref="BB66">IF(INDEX(Data!EG:EG,$B66)=0,#N/A,INDEX(Data!EG:EG,$B66)-Data!EG$2+INDEX($A66:BA66,,MAX(ISNUMBER($D66:BA66)*COLUMN($D66:BA66))))</f>
        <v>#N/A</v>
      </c>
      <c r="BC66" s="2" t="e">
        <f t="array" ref="BC66">IF(INDEX(Data!EH:EH,$B66)=0,#N/A,INDEX(Data!EH:EH,$B66)-Data!EH$2+INDEX($A66:BB66,,MAX(ISNUMBER($D66:BB66)*COLUMN($D66:BB66))))</f>
        <v>#N/A</v>
      </c>
      <c r="BD66" s="2" t="e">
        <f t="array" ref="BD66">IF(INDEX(Data!EI:EI,$B66)=0,#N/A,INDEX(Data!EI:EI,$B66)-Data!EI$2+INDEX($A66:BC66,,MAX(ISNUMBER($D66:BC66)*COLUMN($D66:BC66))))</f>
        <v>#N/A</v>
      </c>
      <c r="BE66" s="2" t="e">
        <f t="array" ref="BE66">IF(INDEX(Data!EJ:EJ,$B66)=0,#N/A,INDEX(Data!EJ:EJ,$B66)-Data!EJ$2+INDEX($A66:BD66,,MAX(ISNUMBER($D66:BD66)*COLUMN($D66:BD66))))</f>
        <v>#N/A</v>
      </c>
      <c r="BF66" s="2" t="e">
        <f t="array" ref="BF66">IF(INDEX(Data!EK:EK,$B66)=0,#N/A,INDEX(Data!EK:EK,$B66)-Data!EK$2+INDEX($A66:BE66,,MAX(ISNUMBER($D66:BE66)*COLUMN($D66:BE66))))</f>
        <v>#N/A</v>
      </c>
      <c r="BG66" s="2" t="e">
        <f t="array" ref="BG66">IF(INDEX(Data!EL:EL,$B66)=0,#N/A,INDEX(Data!EL:EL,$B66)-Data!EL$2+INDEX($A66:BF66,,MAX(ISNUMBER($D66:BF66)*COLUMN($D66:BF66))))</f>
        <v>#N/A</v>
      </c>
      <c r="BH66" s="2" t="e">
        <f t="array" ref="BH66">IF(INDEX(Data!EM:EM,$B66)=0,#N/A,INDEX(Data!EM:EM,$B66)-Data!EM$2+INDEX($A66:BG66,,MAX(ISNUMBER($D66:BG66)*COLUMN($D66:BG66))))</f>
        <v>#N/A</v>
      </c>
      <c r="BI66" s="2" t="e">
        <f t="array" ref="BI66">IF(INDEX(Data!EN:EN,$B66)=0,#N/A,INDEX(Data!EN:EN,$B66)-Data!EN$2+INDEX($A66:BH66,,MAX(ISNUMBER($D66:BH66)*COLUMN($D66:BH66))))</f>
        <v>#N/A</v>
      </c>
      <c r="BJ66" s="2" t="e">
        <f t="array" ref="BJ66">IF(INDEX(Data!EO:EO,$B66)=0,#N/A,INDEX(Data!EO:EO,$B66)-Data!EO$2+INDEX($A66:BI66,,MAX(ISNUMBER($D66:BI66)*COLUMN($D66:BI66))))</f>
        <v>#N/A</v>
      </c>
      <c r="BK66" s="2" t="e">
        <f t="array" ref="BK66">IF(INDEX(Data!EP:EP,$B66)=0,#N/A,INDEX(Data!EP:EP,$B66)-Data!EP$2+INDEX($A66:BJ66,,MAX(ISNUMBER($D66:BJ66)*COLUMN($D66:BJ66))))</f>
        <v>#N/A</v>
      </c>
      <c r="BL66" s="2" t="e">
        <f t="array" ref="BL66">IF(INDEX(Data!EQ:EQ,$B66)=0,#N/A,INDEX(Data!EQ:EQ,$B66)-Data!EQ$2+INDEX($A66:BK66,,MAX(ISNUMBER($D66:BK66)*COLUMN($D66:BK66))))</f>
        <v>#N/A</v>
      </c>
      <c r="BM66" s="2" t="e">
        <f t="array" ref="BM66">IF(INDEX(Data!ER:ER,$B66)=0,#N/A,INDEX(Data!ER:ER,$B66)-Data!ER$2+INDEX($A66:BL66,,MAX(ISNUMBER($D66:BL66)*COLUMN($D66:BL66))))</f>
        <v>#N/A</v>
      </c>
      <c r="BN66" s="2" t="e">
        <f t="array" ref="BN66">IF(INDEX(Data!ES:ES,$B66)=0,#N/A,INDEX(Data!ES:ES,$B66)-Data!ES$2+INDEX($A66:BM66,,MAX(ISNUMBER($D66:BM66)*COLUMN($D66:BM66))))</f>
        <v>#N/A</v>
      </c>
      <c r="BO66" s="2" t="e">
        <f t="array" ref="BO66">IF(INDEX(Data!ET:ET,$B66)=0,#N/A,INDEX(Data!ET:ET,$B66)-Data!ET$2+INDEX($A66:BN66,,MAX(ISNUMBER($D66:BN66)*COLUMN($D66:BN66))))</f>
        <v>#N/A</v>
      </c>
      <c r="BP66" s="2" t="e">
        <f t="array" ref="BP66">IF(INDEX(Data!EU:EU,$B66)=0,#N/A,INDEX(Data!EU:EU,$B66)-Data!EU$2+INDEX($A66:BO66,,MAX(ISNUMBER($D66:BO66)*COLUMN($D66:BO66))))</f>
        <v>#N/A</v>
      </c>
      <c r="BQ66" s="2" t="e">
        <f t="array" ref="BQ66">IF(INDEX(Data!EV:EV,$B66)=0,#N/A,INDEX(Data!EV:EV,$B66)-Data!EV$2+INDEX($A66:BP66,,MAX(ISNUMBER($D66:BP66)*COLUMN($D66:BP66))))</f>
        <v>#N/A</v>
      </c>
      <c r="BR66" s="2" t="e">
        <f t="array" ref="BR66">IF(INDEX(Data!EW:EW,$B66)=0,#N/A,INDEX(Data!EW:EW,$B66)-Data!EW$2+INDEX($A66:BQ66,,MAX(ISNUMBER($D66:BQ66)*COLUMN($D66:BQ66))))</f>
        <v>#N/A</v>
      </c>
      <c r="BS66" s="2" t="e">
        <f t="array" ref="BS66">IF(INDEX(Data!EX:EX,$B66)=0,#N/A,INDEX(Data!EX:EX,$B66)-Data!EX$2+INDEX($A66:BR66,,MAX(ISNUMBER($D66:BR66)*COLUMN($D66:BR66))))</f>
        <v>#N/A</v>
      </c>
      <c r="BT66" s="2" t="e">
        <f t="array" ref="BT66">IF(INDEX(Data!EY:EY,$B66)=0,#N/A,INDEX(Data!EY:EY,$B66)-Data!EY$2+INDEX($A66:BS66,,MAX(ISNUMBER($D66:BS66)*COLUMN($D66:BS66))))</f>
        <v>#N/A</v>
      </c>
      <c r="BU66" s="2" t="e">
        <f t="array" ref="BU66">IF(INDEX(Data!EZ:EZ,$B66)=0,#N/A,INDEX(Data!EZ:EZ,$B66)-Data!EZ$2+INDEX($A66:BT66,,MAX(ISNUMBER($D66:BT66)*COLUMN($D66:BT66))))</f>
        <v>#N/A</v>
      </c>
      <c r="BV66" s="2" t="e">
        <f t="array" ref="BV66">IF(INDEX(Data!FA:FA,$B66)=0,#N/A,INDEX(Data!FA:FA,$B66)-Data!FA$2+INDEX($A66:BU66,,MAX(ISNUMBER($D66:BU66)*COLUMN($D66:BU66))))</f>
        <v>#N/A</v>
      </c>
      <c r="BW66" s="2" t="e">
        <f t="array" ref="BW66">IF(INDEX(Data!FB:FB,$B66)=0,#N/A,INDEX(Data!FB:FB,$B66)-Data!FB$2+INDEX($A66:BV66,,MAX(ISNUMBER($D66:BV66)*COLUMN($D66:BV66))))</f>
        <v>#N/A</v>
      </c>
      <c r="BX66" s="2" t="e">
        <f t="array" ref="BX66">IF(INDEX(Data!FC:FC,$B66)=0,#N/A,INDEX(Data!FC:FC,$B66)-Data!FC$2+INDEX($A66:BW66,,MAX(ISNUMBER($D66:BW66)*COLUMN($D66:BW66))))</f>
        <v>#N/A</v>
      </c>
      <c r="BY66" s="2" t="e">
        <f t="array" ref="BY66">IF(INDEX(Data!FD:FD,$B66)=0,#N/A,INDEX(Data!FD:FD,$B66)-Data!FD$2+INDEX($A66:BX66,,MAX(ISNUMBER($D66:BX66)*COLUMN($D66:BX66))))</f>
        <v>#N/A</v>
      </c>
      <c r="BZ66" s="2" t="e">
        <f t="array" ref="BZ66">IF(INDEX(Data!FE:FE,$B66)=0,#N/A,INDEX(Data!FE:FE,$B66)-Data!FE$2+INDEX($A66:BY66,,MAX(ISNUMBER($D66:BY66)*COLUMN($D66:BY66))))</f>
        <v>#N/A</v>
      </c>
      <c r="CA66" s="2" t="e">
        <f t="array" ref="CA66">IF(INDEX(Data!FF:FF,$B66)=0,#N/A,INDEX(Data!FF:FF,$B66)-Data!FF$2+INDEX($A66:BZ66,,MAX(ISNUMBER($D66:BZ66)*COLUMN($D66:BZ66))))</f>
        <v>#N/A</v>
      </c>
      <c r="CB66" s="2" t="e">
        <f t="array" ref="CB66">IF(INDEX(Data!FG:FG,$B66)=0,#N/A,INDEX(Data!FG:FG,$B66)-Data!FG$2+INDEX($A66:CA66,,MAX(ISNUMBER($D66:CA66)*COLUMN($D66:CA66))))</f>
        <v>#N/A</v>
      </c>
      <c r="CC66" s="2" t="e">
        <f t="array" ref="CC66">IF(INDEX(Data!FH:FH,$B66)=0,#N/A,INDEX(Data!FH:FH,$B66)-Data!FH$2+INDEX($A66:CB66,,MAX(ISNUMBER($D66:CB66)*COLUMN($D66:CB66))))</f>
        <v>#N/A</v>
      </c>
      <c r="CD66" s="2" t="e">
        <f t="array" ref="CD66">IF(INDEX(Data!FI:FI,$B66)=0,#N/A,INDEX(Data!FI:FI,$B66)-Data!FI$2+INDEX($A66:CC66,,MAX(ISNUMBER($D66:CC66)*COLUMN($D66:CC66))))</f>
        <v>#N/A</v>
      </c>
      <c r="CE66" s="2" t="e">
        <f t="array" ref="CE66">IF(INDEX(Data!FJ:FJ,$B66)=0,#N/A,INDEX(Data!FJ:FJ,$B66)-Data!FJ$2+INDEX($A66:CD66,,MAX(ISNUMBER($D66:CD66)*COLUMN($D66:CD66))))</f>
        <v>#N/A</v>
      </c>
      <c r="CF66" s="2" t="e">
        <f t="array" ref="CF66">IF(INDEX(Data!FK:FK,$B66)=0,#N/A,INDEX(Data!FK:FK,$B66)-Data!FK$2+INDEX($A66:CE66,,MAX(ISNUMBER($D66:CE66)*COLUMN($D66:CE66))))</f>
        <v>#N/A</v>
      </c>
      <c r="CG66" s="2" t="e">
        <f t="array" ref="CG66">IF(INDEX(Data!FL:FL,$B66)=0,#N/A,INDEX(Data!FL:FL,$B66)-Data!FL$2+INDEX($A66:CF66,,MAX(ISNUMBER($D66:CF66)*COLUMN($D66:CF66))))</f>
        <v>#N/A</v>
      </c>
      <c r="CH66" s="2" t="e">
        <f t="array" ref="CH66">IF(INDEX(Data!FM:FM,$B66)=0,#N/A,INDEX(Data!FM:FM,$B66)-Data!FM$2+INDEX($A66:CG66,,MAX(ISNUMBER($D66:CG66)*COLUMN($D66:CG66))))</f>
        <v>#N/A</v>
      </c>
      <c r="CI66" s="2" t="e">
        <f t="array" ref="CI66">IF(INDEX(Data!FN:FN,$B66)=0,#N/A,INDEX(Data!FN:FN,$B66)-Data!FN$2+INDEX($A66:CH66,,MAX(ISNUMBER($D66:CH66)*COLUMN($D66:CH66))))</f>
        <v>#N/A</v>
      </c>
      <c r="CJ66" s="2" t="e">
        <f t="array" ref="CJ66">IF(INDEX(Data!FO:FO,$B66)=0,#N/A,INDEX(Data!FO:FO,$B66)-Data!FO$2+INDEX($A66:CI66,,MAX(ISNUMBER($D66:CI66)*COLUMN($D66:CI66))))</f>
        <v>#N/A</v>
      </c>
      <c r="CK66" s="2" t="e">
        <f t="array" ref="CK66">IF(INDEX(Data!FP:FP,$B66)=0,#N/A,INDEX(Data!FP:FP,$B66)-Data!FP$2+INDEX($A66:CJ66,,MAX(ISNUMBER($D66:CJ66)*COLUMN($D66:CJ66))))</f>
        <v>#N/A</v>
      </c>
      <c r="CL66" s="2" t="e">
        <f t="array" ref="CL66">IF(INDEX(Data!FQ:FQ,$B66)=0,#N/A,INDEX(Data!FQ:FQ,$B66)-Data!FQ$2+INDEX($A66:CK66,,MAX(ISNUMBER($D66:CK66)*COLUMN($D66:CK66))))</f>
        <v>#N/A</v>
      </c>
      <c r="CM66" s="2" t="e">
        <f t="array" ref="CM66">IF(INDEX(Data!FR:FR,$B66)=0,#N/A,INDEX(Data!FR:FR,$B66)-Data!FR$2+INDEX($A66:CL66,,MAX(ISNUMBER($D66:CL66)*COLUMN($D66:CL66))))</f>
        <v>#N/A</v>
      </c>
      <c r="CN66" s="2" t="e">
        <f t="array" ref="CN66">IF(INDEX(Data!FS:FS,$B66)=0,#N/A,INDEX(Data!FS:FS,$B66)-Data!FS$2+INDEX($A66:CM66,,MAX(ISNUMBER($D66:CM66)*COLUMN($D66:CM66))))</f>
        <v>#N/A</v>
      </c>
      <c r="CO66" s="2" t="e">
        <f t="array" ref="CO66">IF(INDEX(Data!FT:FT,$B66)=0,#N/A,INDEX(Data!FT:FT,$B66)-Data!FT$2+INDEX($A66:CN66,,MAX(ISNUMBER($D66:CN66)*COLUMN($D66:CN66))))</f>
        <v>#N/A</v>
      </c>
      <c r="CP66" s="2" t="e">
        <f t="array" ref="CP66">IF(INDEX(Data!FU:FU,$B66)=0,#N/A,INDEX(Data!FU:FU,$B66)-Data!FU$2+INDEX($A66:CO66,,MAX(ISNUMBER($D66:CO66)*COLUMN($D66:CO66))))</f>
        <v>#N/A</v>
      </c>
      <c r="CQ66" s="2" t="e">
        <f t="array" ref="CQ66">IF(INDEX(Data!FV:FV,$B66)=0,#N/A,INDEX(Data!FV:FV,$B66)-Data!FV$2+INDEX($A66:CP66,,MAX(ISNUMBER($D66:CP66)*COLUMN($D66:CP66))))</f>
        <v>#N/A</v>
      </c>
      <c r="CR66" s="2" t="e">
        <f t="array" ref="CR66">IF(INDEX(Data!FW:FW,$B66)=0,#N/A,INDEX(Data!FW:FW,$B66)-Data!FW$2+INDEX($A66:CQ66,,MAX(ISNUMBER($D66:CQ66)*COLUMN($D66:CQ66))))</f>
        <v>#N/A</v>
      </c>
      <c r="CS66" s="2" t="e">
        <f t="array" ref="CS66">IF(INDEX(Data!FX:FX,$B66)=0,#N/A,INDEX(Data!FX:FX,$B66)-Data!FX$2+INDEX($A66:CR66,,MAX(ISNUMBER($D66:CR66)*COLUMN($D66:CR66))))</f>
        <v>#N/A</v>
      </c>
      <c r="CT66" s="2" t="e">
        <f t="array" ref="CT66">IF(INDEX(Data!FY:FY,$B66)=0,#N/A,INDEX(Data!FY:FY,$B66)-Data!FY$2+INDEX($A66:CS66,,MAX(ISNUMBER($D66:CS66)*COLUMN($D66:CS66))))</f>
        <v>#N/A</v>
      </c>
      <c r="CU66" s="2" t="e">
        <f t="array" ref="CU66">IF(INDEX(Data!FZ:FZ,$B66)=0,#N/A,INDEX(Data!FZ:FZ,$B66)-Data!FZ$2+INDEX($A66:CT66,,MAX(ISNUMBER($D66:CT66)*COLUMN($D66:CT66))))</f>
        <v>#N/A</v>
      </c>
      <c r="CV66" s="2" t="e">
        <f t="array" ref="CV66">IF(INDEX(Data!GA:GA,$B66)=0,#N/A,INDEX(Data!GA:GA,$B66)-Data!GA$2+INDEX($A66:CU66,,MAX(ISNUMBER($D66:CU66)*COLUMN($D66:CU66))))</f>
        <v>#N/A</v>
      </c>
      <c r="CW66" s="2" t="e">
        <f t="array" ref="CW66">IF(INDEX(Data!GB:GB,$B66)=0,#N/A,INDEX(Data!GB:GB,$B66)-Data!GB$2+INDEX($A66:CV66,,MAX(ISNUMBER($D66:CV66)*COLUMN($D66:CV66))))</f>
        <v>#N/A</v>
      </c>
      <c r="CX66" s="2" t="e">
        <f t="array" ref="CX66">IF(INDEX(Data!GC:GC,$B66)=0,#N/A,INDEX(Data!GC:GC,$B66)-Data!GC$2+INDEX($A66:CW66,,MAX(ISNUMBER($D66:CW66)*COLUMN($D66:CW66))))</f>
        <v>#N/A</v>
      </c>
      <c r="CY66" s="2" t="e">
        <f t="array" ref="CY66">IF(INDEX(Data!GD:GD,$B66)=0,#N/A,INDEX(Data!GD:GD,$B66)-Data!GD$2+INDEX($A66:CX66,,MAX(ISNUMBER($D66:CX66)*COLUMN($D66:CX66))))</f>
        <v>#N/A</v>
      </c>
      <c r="CZ66" s="2" t="e">
        <f t="array" ref="CZ66">IF(INDEX(Data!GE:GE,$B66)=0,#N/A,INDEX(Data!GE:GE,$B66)-Data!GE$2+INDEX($A66:CY66,,MAX(ISNUMBER($D66:CY66)*COLUMN($D66:CY66))))</f>
        <v>#N/A</v>
      </c>
      <c r="DA66" s="2" t="e">
        <f t="array" ref="DA66">IF(INDEX(Data!GF:GF,$B66)=0,#N/A,INDEX(Data!GF:GF,$B66)-Data!GF$2+INDEX($A66:CZ66,,MAX(ISNUMBER($D66:CZ66)*COLUMN($D66:CZ66))))</f>
        <v>#N/A</v>
      </c>
      <c r="DB66" s="2" t="e">
        <f t="array" ref="DB66">IF(INDEX(Data!GG:GG,$B66)=0,#N/A,INDEX(Data!GG:GG,$B66)-Data!GG$2+INDEX($A66:DA66,,MAX(ISNUMBER($D66:DA66)*COLUMN($D66:DA66))))</f>
        <v>#N/A</v>
      </c>
      <c r="DC66" s="2" t="e">
        <f t="array" ref="DC66">IF(INDEX(Data!GH:GH,$B66)=0,#N/A,INDEX(Data!GH:GH,$B66)-Data!GH$2+INDEX($A66:DB66,,MAX(ISNUMBER($D66:DB66)*COLUMN($D66:DB66))))</f>
        <v>#N/A</v>
      </c>
      <c r="DD66" s="2" t="e">
        <f t="array" ref="DD66">IF(INDEX(Data!GI:GI,$B66)=0,#N/A,INDEX(Data!GI:GI,$B66)-Data!GI$2+INDEX($A66:DC66,,MAX(ISNUMBER($D66:DC66)*COLUMN($D66:DC66))))</f>
        <v>#N/A</v>
      </c>
      <c r="DE66" s="2" t="e">
        <f t="array" ref="DE66">IF(INDEX(Data!GJ:GJ,$B66)=0,#N/A,INDEX(Data!GJ:GJ,$B66)-Data!GJ$2+INDEX($A66:DD66,,MAX(ISNUMBER($D66:DD66)*COLUMN($D66:DD66))))</f>
        <v>#N/A</v>
      </c>
      <c r="DF66" s="2" t="e">
        <f t="array" ref="DF66">IF(INDEX(Data!GK:GK,$B66)=0,#N/A,INDEX(Data!GK:GK,$B66)-Data!GK$2+INDEX($A66:DE66,,MAX(ISNUMBER($D66:DE66)*COLUMN($D66:DE66))))</f>
        <v>#N/A</v>
      </c>
      <c r="DG66" s="2" t="e">
        <f t="array" ref="DG66">IF(INDEX(Data!GL:GL,$B66)=0,#N/A,INDEX(Data!GL:GL,$B66)-Data!GL$2+INDEX($A66:DF66,,MAX(ISNUMBER($D66:DF66)*COLUMN($D66:DF66))))</f>
        <v>#N/A</v>
      </c>
      <c r="DH66" s="2" t="e">
        <f t="array" ref="DH66">IF(INDEX(Data!GM:GM,$B66)=0,#N/A,INDEX(Data!GM:GM,$B66)-Data!GM$2+INDEX($A66:DG66,,MAX(ISNUMBER($D66:DG66)*COLUMN($D66:DG66))))</f>
        <v>#N/A</v>
      </c>
      <c r="DI66" s="2" t="e">
        <f t="array" ref="DI66">IF(INDEX(Data!GN:GN,$B66)=0,#N/A,INDEX(Data!GN:GN,$B66)-Data!GN$2+INDEX($A66:DH66,,MAX(ISNUMBER($D66:DH66)*COLUMN($D66:DH66))))</f>
        <v>#N/A</v>
      </c>
      <c r="DJ66" s="2" t="e">
        <f t="array" ref="DJ66">IF(INDEX(Data!GO:GO,$B66)=0,#N/A,INDEX(Data!GO:GO,$B66)-Data!GO$2+INDEX($A66:DI66,,MAX(ISNUMBER($D66:DI66)*COLUMN($D66:DI66))))</f>
        <v>#N/A</v>
      </c>
      <c r="DK66" s="2" t="e">
        <f t="array" ref="DK66">IF(INDEX(Data!GP:GP,$B66)=0,#N/A,INDEX(Data!GP:GP,$B66)-Data!GP$2+INDEX($A66:DJ66,,MAX(ISNUMBER($D66:DJ66)*COLUMN($D66:DJ66))))</f>
        <v>#N/A</v>
      </c>
      <c r="DL66" s="2" t="e">
        <f t="array" ref="DL66">IF(INDEX(Data!GQ:GQ,$B66)=0,#N/A,INDEX(Data!GQ:GQ,$B66)-Data!GQ$2+INDEX($A66:DK66,,MAX(ISNUMBER($D66:DK66)*COLUMN($D66:DK66))))</f>
        <v>#N/A</v>
      </c>
      <c r="DM66" s="2" t="e">
        <f t="array" ref="DM66">IF(INDEX(Data!GR:GR,$B66)=0,#N/A,INDEX(Data!GR:GR,$B66)-Data!GR$2+INDEX($A66:DL66,,MAX(ISNUMBER($D66:DL66)*COLUMN($D66:DL66))))</f>
        <v>#N/A</v>
      </c>
      <c r="DN66" s="2" t="e">
        <f t="array" ref="DN66">IF(INDEX(Data!GS:GS,$B66)=0,#N/A,INDEX(Data!GS:GS,$B66)-Data!GS$2+INDEX($A66:DM66,,MAX(ISNUMBER($D66:DM66)*COLUMN($D66:DM66))))</f>
        <v>#N/A</v>
      </c>
      <c r="DO66" s="2" t="e">
        <f t="array" ref="DO66">IF(INDEX(Data!GT:GT,$B66)=0,#N/A,INDEX(Data!GT:GT,$B66)-Data!GT$2+INDEX($A66:DN66,,MAX(ISNUMBER($D66:DN66)*COLUMN($D66:DN66))))</f>
        <v>#N/A</v>
      </c>
      <c r="DP66" s="2" t="e">
        <f t="array" ref="DP66">IF(INDEX(Data!GU:GU,$B66)=0,#N/A,INDEX(Data!GU:GU,$B66)-Data!GU$2+INDEX($A66:DO66,,MAX(ISNUMBER($D66:DO66)*COLUMN($D66:DO66))))</f>
        <v>#N/A</v>
      </c>
      <c r="DQ66" s="2" t="e">
        <f t="array" ref="DQ66">IF(INDEX(Data!GV:GV,$B66)=0,#N/A,INDEX(Data!GV:GV,$B66)-Data!GV$2+INDEX($A66:DP66,,MAX(ISNUMBER($D66:DP66)*COLUMN($D66:DP66))))</f>
        <v>#N/A</v>
      </c>
      <c r="DR66" s="2" t="e">
        <f t="array" ref="DR66">IF(INDEX(Data!GW:GW,$B66)=0,#N/A,INDEX(Data!GW:GW,$B66)-Data!GW$2+INDEX($A66:DQ66,,MAX(ISNUMBER($D66:DQ66)*COLUMN($D66:DQ66))))</f>
        <v>#N/A</v>
      </c>
      <c r="DS66" s="2" t="e">
        <f t="array" ref="DS66">IF(INDEX(Data!GX:GX,$B66)=0,#N/A,INDEX(Data!GX:GX,$B66)-Data!GX$2+INDEX($A66:DR66,,MAX(ISNUMBER($D66:DR66)*COLUMN($D66:DR66))))</f>
        <v>#N/A</v>
      </c>
      <c r="DT66" s="2" t="e">
        <f t="array" ref="DT66">IF(INDEX(Data!GY:GY,$B66)=0,#N/A,INDEX(Data!GY:GY,$B66)-Data!GY$2+INDEX($A66:DS66,,MAX(ISNUMBER($D66:DS66)*COLUMN($D66:DS66))))</f>
        <v>#N/A</v>
      </c>
      <c r="DU66" s="2" t="e">
        <f t="array" ref="DU66">IF(INDEX(Data!GZ:GZ,$B66)=0,#N/A,INDEX(Data!GZ:GZ,$B66)-Data!GZ$2+INDEX($A66:DT66,,MAX(ISNUMBER($D66:DT66)*COLUMN($D66:DT66))))</f>
        <v>#N/A</v>
      </c>
      <c r="DV66" s="2" t="e">
        <f t="array" ref="DV66">IF(INDEX(Data!HA:HA,$B66)=0,#N/A,INDEX(Data!HA:HA,$B66)-Data!HA$2+INDEX($A66:DU66,,MAX(ISNUMBER($D66:DU66)*COLUMN($D66:DU66))))</f>
        <v>#N/A</v>
      </c>
      <c r="DW66" s="2" t="e">
        <f t="array" ref="DW66">IF(INDEX(Data!HB:HB,$B66)=0,#N/A,INDEX(Data!HB:HB,$B66)-Data!HB$2+INDEX($A66:DV66,,MAX(ISNUMBER($D66:DV66)*COLUMN($D66:DV66))))</f>
        <v>#N/A</v>
      </c>
      <c r="DX66" s="2" t="e">
        <f t="array" ref="DX66">IF(INDEX(Data!HC:HC,$B66)=0,#N/A,INDEX(Data!HC:HC,$B66)-Data!HC$2+INDEX($A66:DW66,,MAX(ISNUMBER($D66:DW66)*COLUMN($D66:DW66))))</f>
        <v>#N/A</v>
      </c>
      <c r="DY66" s="2" t="e">
        <f t="array" ref="DY66">IF(INDEX(Data!HD:HD,$B66)=0,#N/A,INDEX(Data!HD:HD,$B66)-Data!HD$2+INDEX($A66:DX66,,MAX(ISNUMBER($D66:DX66)*COLUMN($D66:DX66))))</f>
        <v>#N/A</v>
      </c>
      <c r="DZ66" s="2" t="e">
        <f t="array" ref="DZ66">IF(INDEX(Data!HE:HE,$B66)=0,#N/A,INDEX(Data!HE:HE,$B66)-Data!HE$2+INDEX($A66:DY66,,MAX(ISNUMBER($D66:DY66)*COLUMN($D66:DY66))))</f>
        <v>#N/A</v>
      </c>
      <c r="EA66" s="2" t="e">
        <f t="array" ref="EA66">IF(INDEX(Data!HF:HF,$B66)=0,#N/A,INDEX(Data!HF:HF,$B66)-Data!HF$2+INDEX($A66:DZ66,,MAX(ISNUMBER($D66:DZ66)*COLUMN($D66:DZ66))))</f>
        <v>#N/A</v>
      </c>
      <c r="EB66" s="2" t="e">
        <f t="array" ref="EB66">IF(INDEX(Data!HG:HG,$B66)=0,#N/A,INDEX(Data!HG:HG,$B66)-Data!HG$2+INDEX($A66:EA66,,MAX(ISNUMBER($D66:EA66)*COLUMN($D66:EA66))))</f>
        <v>#N/A</v>
      </c>
      <c r="EC66" s="2" t="e">
        <f t="array" ref="EC66">IF(INDEX(Data!HH:HH,$B66)=0,#N/A,INDEX(Data!HH:HH,$B66)-Data!HH$2+INDEX($A66:EB66,,MAX(ISNUMBER($D66:EB66)*COLUMN($D66:EB66))))</f>
        <v>#N/A</v>
      </c>
      <c r="ED66" s="2" t="e">
        <f t="array" ref="ED66">IF(INDEX(Data!HI:HI,$B66)=0,#N/A,INDEX(Data!HI:HI,$B66)-Data!HI$2+INDEX($A66:EC66,,MAX(ISNUMBER($D66:EC66)*COLUMN($D66:EC66))))</f>
        <v>#N/A</v>
      </c>
      <c r="EE66" s="2" t="e">
        <f t="array" ref="EE66">IF(INDEX(Data!HJ:HJ,$B66)=0,#N/A,INDEX(Data!HJ:HJ,$B66)-Data!HJ$2+INDEX($A66:ED66,,MAX(ISNUMBER($D66:ED66)*COLUMN($D66:ED66))))</f>
        <v>#N/A</v>
      </c>
      <c r="EF66" s="2" t="e">
        <f t="array" ref="EF66">IF(INDEX(Data!HK:HK,$B66)=0,#N/A,INDEX(Data!HK:HK,$B66)-Data!HK$2+INDEX($A66:EE66,,MAX(ISNUMBER($D66:EE66)*COLUMN($D66:EE66))))</f>
        <v>#N/A</v>
      </c>
      <c r="EG66" s="2" t="e">
        <f t="array" ref="EG66">IF(INDEX(Data!HL:HL,$B66)=0,#N/A,INDEX(Data!HL:HL,$B66)-Data!HL$2+INDEX($A66:EF66,,MAX(ISNUMBER($D66:EF66)*COLUMN($D66:EF66))))</f>
        <v>#N/A</v>
      </c>
      <c r="EH66" s="2" t="e">
        <f t="array" ref="EH66">IF(INDEX(Data!HM:HM,$B66)=0,#N/A,INDEX(Data!HM:HM,$B66)-Data!HM$2+INDEX($A66:EG66,,MAX(ISNUMBER($D66:EG66)*COLUMN($D66:EG66))))</f>
        <v>#N/A</v>
      </c>
      <c r="EI66" s="2" t="e">
        <f t="array" ref="EI66">IF(INDEX(Data!HN:HN,$B66)=0,#N/A,INDEX(Data!HN:HN,$B66)-Data!HN$2+INDEX($A66:EH66,,MAX(ISNUMBER($D66:EH66)*COLUMN($D66:EH66))))</f>
        <v>#N/A</v>
      </c>
    </row>
    <row r="67" spans="1:139" x14ac:dyDescent="0.25">
      <c r="A67" s="2">
        <f>Data!CG142</f>
        <v>0</v>
      </c>
      <c r="B67" s="2" t="e">
        <f>MATCH(A67,Data!CG:CG,0)</f>
        <v>#N/A</v>
      </c>
      <c r="C67" s="2" t="e">
        <f ca="1">COUNTIF(OFFSET(Data!$CJ$1:$EZ$78,B67-1,0,1),"&gt;0")</f>
        <v>#N/A</v>
      </c>
      <c r="D67" s="2">
        <v>0</v>
      </c>
      <c r="E67" s="2" t="e">
        <f t="array" ref="E67">IF(INDEX(Data!CJ:CJ,$B67)=0,#N/A,INDEX(Data!CJ:CJ,$B67)-Data!CJ$2+INDEX($A67:D67,,MAX(ISNUMBER($D67:D67)*COLUMN($D67:D67))))</f>
        <v>#N/A</v>
      </c>
      <c r="F67" s="2" t="e">
        <f t="array" ref="F67">IF(INDEX(Data!CK:CK,$B67)=0,#N/A,INDEX(Data!CK:CK,$B67)-Data!CK$2+INDEX($A67:E67,,MAX(ISNUMBER($D67:E67)*COLUMN($D67:E67))))</f>
        <v>#N/A</v>
      </c>
      <c r="G67" s="2" t="e">
        <f t="array" ref="G67">IF(INDEX(Data!CL:CL,$B67)=0,#N/A,INDEX(Data!CL:CL,$B67)-Data!CL$2+INDEX($A67:F67,,MAX(ISNUMBER($D67:F67)*COLUMN($D67:F67))))</f>
        <v>#N/A</v>
      </c>
      <c r="H67" s="2" t="e">
        <f t="array" ref="H67">IF(INDEX(Data!CM:CM,$B67)=0,#N/A,INDEX(Data!CM:CM,$B67)-Data!CM$2+INDEX($A67:G67,,MAX(ISNUMBER($D67:G67)*COLUMN($D67:G67))))</f>
        <v>#N/A</v>
      </c>
      <c r="I67" s="2" t="e">
        <f t="array" ref="I67">IF(INDEX(Data!CN:CN,$B67)=0,#N/A,INDEX(Data!CN:CN,$B67)-Data!CN$2+INDEX($A67:H67,,MAX(ISNUMBER($D67:H67)*COLUMN($D67:H67))))</f>
        <v>#N/A</v>
      </c>
      <c r="J67" s="2" t="e">
        <f t="array" ref="J67">IF(INDEX(Data!CO:CO,$B67)=0,#N/A,INDEX(Data!CO:CO,$B67)-Data!CO$2+INDEX($A67:I67,,MAX(ISNUMBER($D67:I67)*COLUMN($D67:I67))))</f>
        <v>#N/A</v>
      </c>
      <c r="K67" s="2" t="e">
        <f t="array" ref="K67">IF(INDEX(Data!CP:CP,$B67)=0,#N/A,INDEX(Data!CP:CP,$B67)-Data!CP$2+INDEX($A67:J67,,MAX(ISNUMBER($D67:J67)*COLUMN($D67:J67))))</f>
        <v>#N/A</v>
      </c>
      <c r="L67" s="2" t="e">
        <f t="array" ref="L67">IF(INDEX(Data!CQ:CQ,$B67)=0,#N/A,INDEX(Data!CQ:CQ,$B67)-Data!CQ$2+INDEX($A67:K67,,MAX(ISNUMBER($D67:K67)*COLUMN($D67:K67))))</f>
        <v>#N/A</v>
      </c>
      <c r="M67" s="2" t="e">
        <f t="array" ref="M67">IF(INDEX(Data!CR:CR,$B67)=0,#N/A,INDEX(Data!CR:CR,$B67)-Data!CR$2+INDEX($A67:L67,,MAX(ISNUMBER($D67:L67)*COLUMN($D67:L67))))</f>
        <v>#N/A</v>
      </c>
      <c r="N67" s="2" t="e">
        <f t="array" ref="N67">IF(INDEX(Data!CS:CS,$B67)=0,#N/A,INDEX(Data!CS:CS,$B67)-Data!CS$2+INDEX($A67:M67,,MAX(ISNUMBER($D67:M67)*COLUMN($D67:M67))))</f>
        <v>#N/A</v>
      </c>
      <c r="O67" s="2" t="e">
        <f t="array" ref="O67">IF(INDEX(Data!CT:CT,$B67)=0,#N/A,INDEX(Data!CT:CT,$B67)-Data!CT$2+INDEX($A67:N67,,MAX(ISNUMBER($D67:N67)*COLUMN($D67:N67))))</f>
        <v>#N/A</v>
      </c>
      <c r="P67" s="2" t="e">
        <f t="array" ref="P67">IF(INDEX(Data!CU:CU,$B67)=0,#N/A,INDEX(Data!CU:CU,$B67)-Data!CU$2+INDEX($A67:O67,,MAX(ISNUMBER($D67:O67)*COLUMN($D67:O67))))</f>
        <v>#N/A</v>
      </c>
      <c r="Q67" s="2" t="e">
        <f t="array" ref="Q67">IF(INDEX(Data!CV:CV,$B67)=0,#N/A,INDEX(Data!CV:CV,$B67)-Data!CV$2+INDEX($A67:P67,,MAX(ISNUMBER($D67:P67)*COLUMN($D67:P67))))</f>
        <v>#N/A</v>
      </c>
      <c r="R67" s="2" t="e">
        <f t="array" ref="R67">IF(INDEX(Data!CW:CW,$B67)=0,#N/A,INDEX(Data!CW:CW,$B67)-Data!CW$2+INDEX($A67:Q67,,MAX(ISNUMBER($D67:Q67)*COLUMN($D67:Q67))))</f>
        <v>#N/A</v>
      </c>
      <c r="S67" s="2" t="e">
        <f t="array" ref="S67">IF(INDEX(Data!CX:CX,$B67)=0,#N/A,INDEX(Data!CX:CX,$B67)-Data!CX$2+INDEX($A67:R67,,MAX(ISNUMBER($D67:R67)*COLUMN($D67:R67))))</f>
        <v>#N/A</v>
      </c>
      <c r="T67" s="2" t="e">
        <f t="array" ref="T67">IF(INDEX(Data!CY:CY,$B67)=0,#N/A,INDEX(Data!CY:CY,$B67)-Data!CY$2+INDEX($A67:S67,,MAX(ISNUMBER($D67:S67)*COLUMN($D67:S67))))</f>
        <v>#N/A</v>
      </c>
      <c r="U67" s="2" t="e">
        <f t="array" ref="U67">IF(INDEX(Data!CZ:CZ,$B67)=0,#N/A,INDEX(Data!CZ:CZ,$B67)-Data!CZ$2+INDEX($A67:T67,,MAX(ISNUMBER($D67:T67)*COLUMN($D67:T67))))</f>
        <v>#N/A</v>
      </c>
      <c r="V67" s="2" t="e">
        <f t="array" ref="V67">IF(INDEX(Data!DA:DA,$B67)=0,#N/A,INDEX(Data!DA:DA,$B67)-Data!DA$2+INDEX($A67:U67,,MAX(ISNUMBER($D67:U67)*COLUMN($D67:U67))))</f>
        <v>#N/A</v>
      </c>
      <c r="W67" s="2" t="e">
        <f t="array" ref="W67">IF(INDEX(Data!DB:DB,$B67)=0,#N/A,INDEX(Data!DB:DB,$B67)-Data!DB$2+INDEX($A67:V67,,MAX(ISNUMBER($D67:V67)*COLUMN($D67:V67))))</f>
        <v>#N/A</v>
      </c>
      <c r="X67" s="2" t="e">
        <f t="array" ref="X67">IF(INDEX(Data!DC:DC,$B67)=0,#N/A,INDEX(Data!DC:DC,$B67)-Data!DC$2+INDEX($A67:W67,,MAX(ISNUMBER($D67:W67)*COLUMN($D67:W67))))</f>
        <v>#N/A</v>
      </c>
      <c r="Y67" s="2" t="e">
        <f t="array" ref="Y67">IF(INDEX(Data!DD:DD,$B67)=0,#N/A,INDEX(Data!DD:DD,$B67)-Data!DD$2+INDEX($A67:X67,,MAX(ISNUMBER($D67:X67)*COLUMN($D67:X67))))</f>
        <v>#N/A</v>
      </c>
      <c r="Z67" s="2" t="e">
        <f t="array" ref="Z67">IF(INDEX(Data!DE:DE,$B67)=0,#N/A,INDEX(Data!DE:DE,$B67)-Data!DE$2+INDEX($A67:Y67,,MAX(ISNUMBER($D67:Y67)*COLUMN($D67:Y67))))</f>
        <v>#N/A</v>
      </c>
      <c r="AA67" s="2" t="e">
        <f t="array" ref="AA67">IF(INDEX(Data!DF:DF,$B67)=0,#N/A,INDEX(Data!DF:DF,$B67)-Data!DF$2+INDEX($A67:Z67,,MAX(ISNUMBER($D67:Z67)*COLUMN($D67:Z67))))</f>
        <v>#N/A</v>
      </c>
      <c r="AB67" s="2" t="e">
        <f t="array" ref="AB67">IF(INDEX(Data!DG:DG,$B67)=0,#N/A,INDEX(Data!DG:DG,$B67)-Data!DG$2+INDEX($A67:AA67,,MAX(ISNUMBER($D67:AA67)*COLUMN($D67:AA67))))</f>
        <v>#N/A</v>
      </c>
      <c r="AC67" s="2" t="e">
        <f t="array" ref="AC67">IF(INDEX(Data!DH:DH,$B67)=0,#N/A,INDEX(Data!DH:DH,$B67)-Data!DH$2+INDEX($A67:AB67,,MAX(ISNUMBER($D67:AB67)*COLUMN($D67:AB67))))</f>
        <v>#N/A</v>
      </c>
      <c r="AD67" s="2" t="e">
        <f t="array" ref="AD67">IF(INDEX(Data!DI:DI,$B67)=0,#N/A,INDEX(Data!DI:DI,$B67)-Data!DI$2+INDEX($A67:AC67,,MAX(ISNUMBER($D67:AC67)*COLUMN($D67:AC67))))</f>
        <v>#N/A</v>
      </c>
      <c r="AE67" s="2" t="e">
        <f t="array" ref="AE67">IF(INDEX(Data!DJ:DJ,$B67)=0,#N/A,INDEX(Data!DJ:DJ,$B67)-Data!DJ$2+INDEX($A67:AD67,,MAX(ISNUMBER($D67:AD67)*COLUMN($D67:AD67))))</f>
        <v>#N/A</v>
      </c>
      <c r="AF67" s="2" t="e">
        <f t="array" ref="AF67">IF(INDEX(Data!DK:DK,$B67)=0,#N/A,INDEX(Data!DK:DK,$B67)-Data!DK$2+INDEX($A67:AE67,,MAX(ISNUMBER($D67:AE67)*COLUMN($D67:AE67))))</f>
        <v>#N/A</v>
      </c>
      <c r="AG67" s="2" t="e">
        <f t="array" ref="AG67">IF(INDEX(Data!DL:DL,$B67)=0,#N/A,INDEX(Data!DL:DL,$B67)-Data!DL$2+INDEX($A67:AF67,,MAX(ISNUMBER($D67:AF67)*COLUMN($D67:AF67))))</f>
        <v>#N/A</v>
      </c>
      <c r="AH67" s="2" t="e">
        <f t="array" ref="AH67">IF(INDEX(Data!DM:DM,$B67)=0,#N/A,INDEX(Data!DM:DM,$B67)-Data!DM$2+INDEX($A67:AG67,,MAX(ISNUMBER($D67:AG67)*COLUMN($D67:AG67))))</f>
        <v>#N/A</v>
      </c>
      <c r="AI67" s="2" t="e">
        <f t="array" ref="AI67">IF(INDEX(Data!DN:DN,$B67)=0,#N/A,INDEX(Data!DN:DN,$B67)-Data!DN$2+INDEX($A67:AH67,,MAX(ISNUMBER($D67:AH67)*COLUMN($D67:AH67))))</f>
        <v>#N/A</v>
      </c>
      <c r="AJ67" s="2" t="e">
        <f t="array" ref="AJ67">IF(INDEX(Data!DO:DO,$B67)=0,#N/A,INDEX(Data!DO:DO,$B67)-Data!DO$2+INDEX($A67:AI67,,MAX(ISNUMBER($D67:AI67)*COLUMN($D67:AI67))))</f>
        <v>#N/A</v>
      </c>
      <c r="AK67" s="2" t="e">
        <f t="array" ref="AK67">IF(INDEX(Data!DP:DP,$B67)=0,#N/A,INDEX(Data!DP:DP,$B67)-Data!DP$2+INDEX($A67:AJ67,,MAX(ISNUMBER($D67:AJ67)*COLUMN($D67:AJ67))))</f>
        <v>#N/A</v>
      </c>
      <c r="AL67" s="2" t="e">
        <f t="array" ref="AL67">IF(INDEX(Data!DQ:DQ,$B67)=0,#N/A,INDEX(Data!DQ:DQ,$B67)-Data!DQ$2+INDEX($A67:AK67,,MAX(ISNUMBER($D67:AK67)*COLUMN($D67:AK67))))</f>
        <v>#N/A</v>
      </c>
      <c r="AM67" s="2" t="e">
        <f t="array" ref="AM67">IF(INDEX(Data!DR:DR,$B67)=0,#N/A,INDEX(Data!DR:DR,$B67)-Data!DR$2+INDEX($A67:AL67,,MAX(ISNUMBER($D67:AL67)*COLUMN($D67:AL67))))</f>
        <v>#N/A</v>
      </c>
      <c r="AN67" s="2" t="e">
        <f t="array" ref="AN67">IF(INDEX(Data!DS:DS,$B67)=0,#N/A,INDEX(Data!DS:DS,$B67)-Data!DS$2+INDEX($A67:AM67,,MAX(ISNUMBER($D67:AM67)*COLUMN($D67:AM67))))</f>
        <v>#N/A</v>
      </c>
      <c r="AO67" s="2" t="e">
        <f t="array" ref="AO67">IF(INDEX(Data!DT:DT,$B67)=0,#N/A,INDEX(Data!DT:DT,$B67)-Data!DT$2+INDEX($A67:AN67,,MAX(ISNUMBER($D67:AN67)*COLUMN($D67:AN67))))</f>
        <v>#N/A</v>
      </c>
      <c r="AP67" s="2" t="e">
        <f t="array" ref="AP67">IF(INDEX(Data!DU:DU,$B67)=0,#N/A,INDEX(Data!DU:DU,$B67)-Data!DU$2+INDEX($A67:AO67,,MAX(ISNUMBER($D67:AO67)*COLUMN($D67:AO67))))</f>
        <v>#N/A</v>
      </c>
      <c r="AQ67" s="2" t="e">
        <f t="array" ref="AQ67">IF(INDEX(Data!DV:DV,$B67)=0,#N/A,INDEX(Data!DV:DV,$B67)-Data!DV$2+INDEX($A67:AP67,,MAX(ISNUMBER($D67:AP67)*COLUMN($D67:AP67))))</f>
        <v>#N/A</v>
      </c>
      <c r="AR67" s="2" t="e">
        <f t="array" ref="AR67">IF(INDEX(Data!DW:DW,$B67)=0,#N/A,INDEX(Data!DW:DW,$B67)-Data!DW$2+INDEX($A67:AQ67,,MAX(ISNUMBER($D67:AQ67)*COLUMN($D67:AQ67))))</f>
        <v>#N/A</v>
      </c>
      <c r="AS67" s="2" t="e">
        <f t="array" ref="AS67">IF(INDEX(Data!DX:DX,$B67)=0,#N/A,INDEX(Data!DX:DX,$B67)-Data!DX$2+INDEX($A67:AR67,,MAX(ISNUMBER($D67:AR67)*COLUMN($D67:AR67))))</f>
        <v>#N/A</v>
      </c>
      <c r="AT67" s="2" t="e">
        <f t="array" ref="AT67">IF(INDEX(Data!DY:DY,$B67)=0,#N/A,INDEX(Data!DY:DY,$B67)-Data!DY$2+INDEX($A67:AS67,,MAX(ISNUMBER($D67:AS67)*COLUMN($D67:AS67))))</f>
        <v>#N/A</v>
      </c>
      <c r="AU67" s="2" t="e">
        <f t="array" ref="AU67">IF(INDEX(Data!DZ:DZ,$B67)=0,#N/A,INDEX(Data!DZ:DZ,$B67)-Data!DZ$2+INDEX($A67:AT67,,MAX(ISNUMBER($D67:AT67)*COLUMN($D67:AT67))))</f>
        <v>#N/A</v>
      </c>
      <c r="AV67" s="2" t="e">
        <f t="array" ref="AV67">IF(INDEX(Data!EA:EA,$B67)=0,#N/A,INDEX(Data!EA:EA,$B67)-Data!EA$2+INDEX($A67:AU67,,MAX(ISNUMBER($D67:AU67)*COLUMN($D67:AU67))))</f>
        <v>#N/A</v>
      </c>
      <c r="AW67" s="2" t="e">
        <f t="array" ref="AW67">IF(INDEX(Data!EB:EB,$B67)=0,#N/A,INDEX(Data!EB:EB,$B67)-Data!EB$2+INDEX($A67:AV67,,MAX(ISNUMBER($D67:AV67)*COLUMN($D67:AV67))))</f>
        <v>#N/A</v>
      </c>
      <c r="AX67" s="2" t="e">
        <f t="array" ref="AX67">IF(INDEX(Data!EC:EC,$B67)=0,#N/A,INDEX(Data!EC:EC,$B67)-Data!EC$2+INDEX($A67:AW67,,MAX(ISNUMBER($D67:AW67)*COLUMN($D67:AW67))))</f>
        <v>#N/A</v>
      </c>
      <c r="AY67" s="2" t="e">
        <f t="array" ref="AY67">IF(INDEX(Data!ED:ED,$B67)=0,#N/A,INDEX(Data!ED:ED,$B67)-Data!ED$2+INDEX($A67:AX67,,MAX(ISNUMBER($D67:AX67)*COLUMN($D67:AX67))))</f>
        <v>#N/A</v>
      </c>
      <c r="AZ67" s="2" t="e">
        <f t="array" ref="AZ67">IF(INDEX(Data!EE:EE,$B67)=0,#N/A,INDEX(Data!EE:EE,$B67)-Data!EE$2+INDEX($A67:AY67,,MAX(ISNUMBER($D67:AY67)*COLUMN($D67:AY67))))</f>
        <v>#N/A</v>
      </c>
      <c r="BA67" s="2" t="e">
        <f t="array" ref="BA67">IF(INDEX(Data!EF:EF,$B67)=0,#N/A,INDEX(Data!EF:EF,$B67)-Data!EF$2+INDEX($A67:AZ67,,MAX(ISNUMBER($D67:AZ67)*COLUMN($D67:AZ67))))</f>
        <v>#N/A</v>
      </c>
      <c r="BB67" s="2" t="e">
        <f t="array" ref="BB67">IF(INDEX(Data!EG:EG,$B67)=0,#N/A,INDEX(Data!EG:EG,$B67)-Data!EG$2+INDEX($A67:BA67,,MAX(ISNUMBER($D67:BA67)*COLUMN($D67:BA67))))</f>
        <v>#N/A</v>
      </c>
      <c r="BC67" s="2" t="e">
        <f t="array" ref="BC67">IF(INDEX(Data!EH:EH,$B67)=0,#N/A,INDEX(Data!EH:EH,$B67)-Data!EH$2+INDEX($A67:BB67,,MAX(ISNUMBER($D67:BB67)*COLUMN($D67:BB67))))</f>
        <v>#N/A</v>
      </c>
      <c r="BD67" s="2" t="e">
        <f t="array" ref="BD67">IF(INDEX(Data!EI:EI,$B67)=0,#N/A,INDEX(Data!EI:EI,$B67)-Data!EI$2+INDEX($A67:BC67,,MAX(ISNUMBER($D67:BC67)*COLUMN($D67:BC67))))</f>
        <v>#N/A</v>
      </c>
      <c r="BE67" s="2" t="e">
        <f t="array" ref="BE67">IF(INDEX(Data!EJ:EJ,$B67)=0,#N/A,INDEX(Data!EJ:EJ,$B67)-Data!EJ$2+INDEX($A67:BD67,,MAX(ISNUMBER($D67:BD67)*COLUMN($D67:BD67))))</f>
        <v>#N/A</v>
      </c>
      <c r="BF67" s="2" t="e">
        <f t="array" ref="BF67">IF(INDEX(Data!EK:EK,$B67)=0,#N/A,INDEX(Data!EK:EK,$B67)-Data!EK$2+INDEX($A67:BE67,,MAX(ISNUMBER($D67:BE67)*COLUMN($D67:BE67))))</f>
        <v>#N/A</v>
      </c>
      <c r="BG67" s="2" t="e">
        <f t="array" ref="BG67">IF(INDEX(Data!EL:EL,$B67)=0,#N/A,INDEX(Data!EL:EL,$B67)-Data!EL$2+INDEX($A67:BF67,,MAX(ISNUMBER($D67:BF67)*COLUMN($D67:BF67))))</f>
        <v>#N/A</v>
      </c>
      <c r="BH67" s="2" t="e">
        <f t="array" ref="BH67">IF(INDEX(Data!EM:EM,$B67)=0,#N/A,INDEX(Data!EM:EM,$B67)-Data!EM$2+INDEX($A67:BG67,,MAX(ISNUMBER($D67:BG67)*COLUMN($D67:BG67))))</f>
        <v>#N/A</v>
      </c>
      <c r="BI67" s="2" t="e">
        <f t="array" ref="BI67">IF(INDEX(Data!EN:EN,$B67)=0,#N/A,INDEX(Data!EN:EN,$B67)-Data!EN$2+INDEX($A67:BH67,,MAX(ISNUMBER($D67:BH67)*COLUMN($D67:BH67))))</f>
        <v>#N/A</v>
      </c>
      <c r="BJ67" s="2" t="e">
        <f t="array" ref="BJ67">IF(INDEX(Data!EO:EO,$B67)=0,#N/A,INDEX(Data!EO:EO,$B67)-Data!EO$2+INDEX($A67:BI67,,MAX(ISNUMBER($D67:BI67)*COLUMN($D67:BI67))))</f>
        <v>#N/A</v>
      </c>
      <c r="BK67" s="2" t="e">
        <f t="array" ref="BK67">IF(INDEX(Data!EP:EP,$B67)=0,#N/A,INDEX(Data!EP:EP,$B67)-Data!EP$2+INDEX($A67:BJ67,,MAX(ISNUMBER($D67:BJ67)*COLUMN($D67:BJ67))))</f>
        <v>#N/A</v>
      </c>
      <c r="BL67" s="2" t="e">
        <f t="array" ref="BL67">IF(INDEX(Data!EQ:EQ,$B67)=0,#N/A,INDEX(Data!EQ:EQ,$B67)-Data!EQ$2+INDEX($A67:BK67,,MAX(ISNUMBER($D67:BK67)*COLUMN($D67:BK67))))</f>
        <v>#N/A</v>
      </c>
      <c r="BM67" s="2" t="e">
        <f t="array" ref="BM67">IF(INDEX(Data!ER:ER,$B67)=0,#N/A,INDEX(Data!ER:ER,$B67)-Data!ER$2+INDEX($A67:BL67,,MAX(ISNUMBER($D67:BL67)*COLUMN($D67:BL67))))</f>
        <v>#N/A</v>
      </c>
      <c r="BN67" s="2" t="e">
        <f t="array" ref="BN67">IF(INDEX(Data!ES:ES,$B67)=0,#N/A,INDEX(Data!ES:ES,$B67)-Data!ES$2+INDEX($A67:BM67,,MAX(ISNUMBER($D67:BM67)*COLUMN($D67:BM67))))</f>
        <v>#N/A</v>
      </c>
      <c r="BO67" s="2" t="e">
        <f t="array" ref="BO67">IF(INDEX(Data!ET:ET,$B67)=0,#N/A,INDEX(Data!ET:ET,$B67)-Data!ET$2+INDEX($A67:BN67,,MAX(ISNUMBER($D67:BN67)*COLUMN($D67:BN67))))</f>
        <v>#N/A</v>
      </c>
      <c r="BP67" s="2" t="e">
        <f t="array" ref="BP67">IF(INDEX(Data!EU:EU,$B67)=0,#N/A,INDEX(Data!EU:EU,$B67)-Data!EU$2+INDEX($A67:BO67,,MAX(ISNUMBER($D67:BO67)*COLUMN($D67:BO67))))</f>
        <v>#N/A</v>
      </c>
      <c r="BQ67" s="2" t="e">
        <f t="array" ref="BQ67">IF(INDEX(Data!EV:EV,$B67)=0,#N/A,INDEX(Data!EV:EV,$B67)-Data!EV$2+INDEX($A67:BP67,,MAX(ISNUMBER($D67:BP67)*COLUMN($D67:BP67))))</f>
        <v>#N/A</v>
      </c>
      <c r="BR67" s="2" t="e">
        <f t="array" ref="BR67">IF(INDEX(Data!EW:EW,$B67)=0,#N/A,INDEX(Data!EW:EW,$B67)-Data!EW$2+INDEX($A67:BQ67,,MAX(ISNUMBER($D67:BQ67)*COLUMN($D67:BQ67))))</f>
        <v>#N/A</v>
      </c>
      <c r="BS67" s="2" t="e">
        <f t="array" ref="BS67">IF(INDEX(Data!EX:EX,$B67)=0,#N/A,INDEX(Data!EX:EX,$B67)-Data!EX$2+INDEX($A67:BR67,,MAX(ISNUMBER($D67:BR67)*COLUMN($D67:BR67))))</f>
        <v>#N/A</v>
      </c>
      <c r="BT67" s="2" t="e">
        <f t="array" ref="BT67">IF(INDEX(Data!EY:EY,$B67)=0,#N/A,INDEX(Data!EY:EY,$B67)-Data!EY$2+INDEX($A67:BS67,,MAX(ISNUMBER($D67:BS67)*COLUMN($D67:BS67))))</f>
        <v>#N/A</v>
      </c>
      <c r="BU67" s="2" t="e">
        <f t="array" ref="BU67">IF(INDEX(Data!EZ:EZ,$B67)=0,#N/A,INDEX(Data!EZ:EZ,$B67)-Data!EZ$2+INDEX($A67:BT67,,MAX(ISNUMBER($D67:BT67)*COLUMN($D67:BT67))))</f>
        <v>#N/A</v>
      </c>
      <c r="BV67" s="2" t="e">
        <f t="array" ref="BV67">IF(INDEX(Data!FA:FA,$B67)=0,#N/A,INDEX(Data!FA:FA,$B67)-Data!FA$2+INDEX($A67:BU67,,MAX(ISNUMBER($D67:BU67)*COLUMN($D67:BU67))))</f>
        <v>#N/A</v>
      </c>
      <c r="BW67" s="2" t="e">
        <f t="array" ref="BW67">IF(INDEX(Data!FB:FB,$B67)=0,#N/A,INDEX(Data!FB:FB,$B67)-Data!FB$2+INDEX($A67:BV67,,MAX(ISNUMBER($D67:BV67)*COLUMN($D67:BV67))))</f>
        <v>#N/A</v>
      </c>
      <c r="BX67" s="2" t="e">
        <f t="array" ref="BX67">IF(INDEX(Data!FC:FC,$B67)=0,#N/A,INDEX(Data!FC:FC,$B67)-Data!FC$2+INDEX($A67:BW67,,MAX(ISNUMBER($D67:BW67)*COLUMN($D67:BW67))))</f>
        <v>#N/A</v>
      </c>
      <c r="BY67" s="2" t="e">
        <f t="array" ref="BY67">IF(INDEX(Data!FD:FD,$B67)=0,#N/A,INDEX(Data!FD:FD,$B67)-Data!FD$2+INDEX($A67:BX67,,MAX(ISNUMBER($D67:BX67)*COLUMN($D67:BX67))))</f>
        <v>#N/A</v>
      </c>
      <c r="BZ67" s="2" t="e">
        <f t="array" ref="BZ67">IF(INDEX(Data!FE:FE,$B67)=0,#N/A,INDEX(Data!FE:FE,$B67)-Data!FE$2+INDEX($A67:BY67,,MAX(ISNUMBER($D67:BY67)*COLUMN($D67:BY67))))</f>
        <v>#N/A</v>
      </c>
      <c r="CA67" s="2" t="e">
        <f t="array" ref="CA67">IF(INDEX(Data!FF:FF,$B67)=0,#N/A,INDEX(Data!FF:FF,$B67)-Data!FF$2+INDEX($A67:BZ67,,MAX(ISNUMBER($D67:BZ67)*COLUMN($D67:BZ67))))</f>
        <v>#N/A</v>
      </c>
      <c r="CB67" s="2" t="e">
        <f t="array" ref="CB67">IF(INDEX(Data!FG:FG,$B67)=0,#N/A,INDEX(Data!FG:FG,$B67)-Data!FG$2+INDEX($A67:CA67,,MAX(ISNUMBER($D67:CA67)*COLUMN($D67:CA67))))</f>
        <v>#N/A</v>
      </c>
      <c r="CC67" s="2" t="e">
        <f t="array" ref="CC67">IF(INDEX(Data!FH:FH,$B67)=0,#N/A,INDEX(Data!FH:FH,$B67)-Data!FH$2+INDEX($A67:CB67,,MAX(ISNUMBER($D67:CB67)*COLUMN($D67:CB67))))</f>
        <v>#N/A</v>
      </c>
      <c r="CD67" s="2" t="e">
        <f t="array" ref="CD67">IF(INDEX(Data!FI:FI,$B67)=0,#N/A,INDEX(Data!FI:FI,$B67)-Data!FI$2+INDEX($A67:CC67,,MAX(ISNUMBER($D67:CC67)*COLUMN($D67:CC67))))</f>
        <v>#N/A</v>
      </c>
      <c r="CE67" s="2" t="e">
        <f t="array" ref="CE67">IF(INDEX(Data!FJ:FJ,$B67)=0,#N/A,INDEX(Data!FJ:FJ,$B67)-Data!FJ$2+INDEX($A67:CD67,,MAX(ISNUMBER($D67:CD67)*COLUMN($D67:CD67))))</f>
        <v>#N/A</v>
      </c>
      <c r="CF67" s="2" t="e">
        <f t="array" ref="CF67">IF(INDEX(Data!FK:FK,$B67)=0,#N/A,INDEX(Data!FK:FK,$B67)-Data!FK$2+INDEX($A67:CE67,,MAX(ISNUMBER($D67:CE67)*COLUMN($D67:CE67))))</f>
        <v>#N/A</v>
      </c>
      <c r="CG67" s="2" t="e">
        <f t="array" ref="CG67">IF(INDEX(Data!FL:FL,$B67)=0,#N/A,INDEX(Data!FL:FL,$B67)-Data!FL$2+INDEX($A67:CF67,,MAX(ISNUMBER($D67:CF67)*COLUMN($D67:CF67))))</f>
        <v>#N/A</v>
      </c>
      <c r="CH67" s="2" t="e">
        <f t="array" ref="CH67">IF(INDEX(Data!FM:FM,$B67)=0,#N/A,INDEX(Data!FM:FM,$B67)-Data!FM$2+INDEX($A67:CG67,,MAX(ISNUMBER($D67:CG67)*COLUMN($D67:CG67))))</f>
        <v>#N/A</v>
      </c>
      <c r="CI67" s="2" t="e">
        <f t="array" ref="CI67">IF(INDEX(Data!FN:FN,$B67)=0,#N/A,INDEX(Data!FN:FN,$B67)-Data!FN$2+INDEX($A67:CH67,,MAX(ISNUMBER($D67:CH67)*COLUMN($D67:CH67))))</f>
        <v>#N/A</v>
      </c>
      <c r="CJ67" s="2" t="e">
        <f t="array" ref="CJ67">IF(INDEX(Data!FO:FO,$B67)=0,#N/A,INDEX(Data!FO:FO,$B67)-Data!FO$2+INDEX($A67:CI67,,MAX(ISNUMBER($D67:CI67)*COLUMN($D67:CI67))))</f>
        <v>#N/A</v>
      </c>
      <c r="CK67" s="2" t="e">
        <f t="array" ref="CK67">IF(INDEX(Data!FP:FP,$B67)=0,#N/A,INDEX(Data!FP:FP,$B67)-Data!FP$2+INDEX($A67:CJ67,,MAX(ISNUMBER($D67:CJ67)*COLUMN($D67:CJ67))))</f>
        <v>#N/A</v>
      </c>
      <c r="CL67" s="2" t="e">
        <f t="array" ref="CL67">IF(INDEX(Data!FQ:FQ,$B67)=0,#N/A,INDEX(Data!FQ:FQ,$B67)-Data!FQ$2+INDEX($A67:CK67,,MAX(ISNUMBER($D67:CK67)*COLUMN($D67:CK67))))</f>
        <v>#N/A</v>
      </c>
      <c r="CM67" s="2" t="e">
        <f t="array" ref="CM67">IF(INDEX(Data!FR:FR,$B67)=0,#N/A,INDEX(Data!FR:FR,$B67)-Data!FR$2+INDEX($A67:CL67,,MAX(ISNUMBER($D67:CL67)*COLUMN($D67:CL67))))</f>
        <v>#N/A</v>
      </c>
      <c r="CN67" s="2" t="e">
        <f t="array" ref="CN67">IF(INDEX(Data!FS:FS,$B67)=0,#N/A,INDEX(Data!FS:FS,$B67)-Data!FS$2+INDEX($A67:CM67,,MAX(ISNUMBER($D67:CM67)*COLUMN($D67:CM67))))</f>
        <v>#N/A</v>
      </c>
      <c r="CO67" s="2" t="e">
        <f t="array" ref="CO67">IF(INDEX(Data!FT:FT,$B67)=0,#N/A,INDEX(Data!FT:FT,$B67)-Data!FT$2+INDEX($A67:CN67,,MAX(ISNUMBER($D67:CN67)*COLUMN($D67:CN67))))</f>
        <v>#N/A</v>
      </c>
      <c r="CP67" s="2" t="e">
        <f t="array" ref="CP67">IF(INDEX(Data!FU:FU,$B67)=0,#N/A,INDEX(Data!FU:FU,$B67)-Data!FU$2+INDEX($A67:CO67,,MAX(ISNUMBER($D67:CO67)*COLUMN($D67:CO67))))</f>
        <v>#N/A</v>
      </c>
      <c r="CQ67" s="2" t="e">
        <f t="array" ref="CQ67">IF(INDEX(Data!FV:FV,$B67)=0,#N/A,INDEX(Data!FV:FV,$B67)-Data!FV$2+INDEX($A67:CP67,,MAX(ISNUMBER($D67:CP67)*COLUMN($D67:CP67))))</f>
        <v>#N/A</v>
      </c>
      <c r="CR67" s="2" t="e">
        <f t="array" ref="CR67">IF(INDEX(Data!FW:FW,$B67)=0,#N/A,INDEX(Data!FW:FW,$B67)-Data!FW$2+INDEX($A67:CQ67,,MAX(ISNUMBER($D67:CQ67)*COLUMN($D67:CQ67))))</f>
        <v>#N/A</v>
      </c>
      <c r="CS67" s="2" t="e">
        <f t="array" ref="CS67">IF(INDEX(Data!FX:FX,$B67)=0,#N/A,INDEX(Data!FX:FX,$B67)-Data!FX$2+INDEX($A67:CR67,,MAX(ISNUMBER($D67:CR67)*COLUMN($D67:CR67))))</f>
        <v>#N/A</v>
      </c>
      <c r="CT67" s="2" t="e">
        <f t="array" ref="CT67">IF(INDEX(Data!FY:FY,$B67)=0,#N/A,INDEX(Data!FY:FY,$B67)-Data!FY$2+INDEX($A67:CS67,,MAX(ISNUMBER($D67:CS67)*COLUMN($D67:CS67))))</f>
        <v>#N/A</v>
      </c>
      <c r="CU67" s="2" t="e">
        <f t="array" ref="CU67">IF(INDEX(Data!FZ:FZ,$B67)=0,#N/A,INDEX(Data!FZ:FZ,$B67)-Data!FZ$2+INDEX($A67:CT67,,MAX(ISNUMBER($D67:CT67)*COLUMN($D67:CT67))))</f>
        <v>#N/A</v>
      </c>
      <c r="CV67" s="2" t="e">
        <f t="array" ref="CV67">IF(INDEX(Data!GA:GA,$B67)=0,#N/A,INDEX(Data!GA:GA,$B67)-Data!GA$2+INDEX($A67:CU67,,MAX(ISNUMBER($D67:CU67)*COLUMN($D67:CU67))))</f>
        <v>#N/A</v>
      </c>
      <c r="CW67" s="2" t="e">
        <f t="array" ref="CW67">IF(INDEX(Data!GB:GB,$B67)=0,#N/A,INDEX(Data!GB:GB,$B67)-Data!GB$2+INDEX($A67:CV67,,MAX(ISNUMBER($D67:CV67)*COLUMN($D67:CV67))))</f>
        <v>#N/A</v>
      </c>
      <c r="CX67" s="2" t="e">
        <f t="array" ref="CX67">IF(INDEX(Data!GC:GC,$B67)=0,#N/A,INDEX(Data!GC:GC,$B67)-Data!GC$2+INDEX($A67:CW67,,MAX(ISNUMBER($D67:CW67)*COLUMN($D67:CW67))))</f>
        <v>#N/A</v>
      </c>
      <c r="CY67" s="2" t="e">
        <f t="array" ref="CY67">IF(INDEX(Data!GD:GD,$B67)=0,#N/A,INDEX(Data!GD:GD,$B67)-Data!GD$2+INDEX($A67:CX67,,MAX(ISNUMBER($D67:CX67)*COLUMN($D67:CX67))))</f>
        <v>#N/A</v>
      </c>
      <c r="CZ67" s="2" t="e">
        <f t="array" ref="CZ67">IF(INDEX(Data!GE:GE,$B67)=0,#N/A,INDEX(Data!GE:GE,$B67)-Data!GE$2+INDEX($A67:CY67,,MAX(ISNUMBER($D67:CY67)*COLUMN($D67:CY67))))</f>
        <v>#N/A</v>
      </c>
      <c r="DA67" s="2" t="e">
        <f t="array" ref="DA67">IF(INDEX(Data!GF:GF,$B67)=0,#N/A,INDEX(Data!GF:GF,$B67)-Data!GF$2+INDEX($A67:CZ67,,MAX(ISNUMBER($D67:CZ67)*COLUMN($D67:CZ67))))</f>
        <v>#N/A</v>
      </c>
      <c r="DB67" s="2" t="e">
        <f t="array" ref="DB67">IF(INDEX(Data!GG:GG,$B67)=0,#N/A,INDEX(Data!GG:GG,$B67)-Data!GG$2+INDEX($A67:DA67,,MAX(ISNUMBER($D67:DA67)*COLUMN($D67:DA67))))</f>
        <v>#N/A</v>
      </c>
      <c r="DC67" s="2" t="e">
        <f t="array" ref="DC67">IF(INDEX(Data!GH:GH,$B67)=0,#N/A,INDEX(Data!GH:GH,$B67)-Data!GH$2+INDEX($A67:DB67,,MAX(ISNUMBER($D67:DB67)*COLUMN($D67:DB67))))</f>
        <v>#N/A</v>
      </c>
      <c r="DD67" s="2" t="e">
        <f t="array" ref="DD67">IF(INDEX(Data!GI:GI,$B67)=0,#N/A,INDEX(Data!GI:GI,$B67)-Data!GI$2+INDEX($A67:DC67,,MAX(ISNUMBER($D67:DC67)*COLUMN($D67:DC67))))</f>
        <v>#N/A</v>
      </c>
      <c r="DE67" s="2" t="e">
        <f t="array" ref="DE67">IF(INDEX(Data!GJ:GJ,$B67)=0,#N/A,INDEX(Data!GJ:GJ,$B67)-Data!GJ$2+INDEX($A67:DD67,,MAX(ISNUMBER($D67:DD67)*COLUMN($D67:DD67))))</f>
        <v>#N/A</v>
      </c>
      <c r="DF67" s="2" t="e">
        <f t="array" ref="DF67">IF(INDEX(Data!GK:GK,$B67)=0,#N/A,INDEX(Data!GK:GK,$B67)-Data!GK$2+INDEX($A67:DE67,,MAX(ISNUMBER($D67:DE67)*COLUMN($D67:DE67))))</f>
        <v>#N/A</v>
      </c>
      <c r="DG67" s="2" t="e">
        <f t="array" ref="DG67">IF(INDEX(Data!GL:GL,$B67)=0,#N/A,INDEX(Data!GL:GL,$B67)-Data!GL$2+INDEX($A67:DF67,,MAX(ISNUMBER($D67:DF67)*COLUMN($D67:DF67))))</f>
        <v>#N/A</v>
      </c>
      <c r="DH67" s="2" t="e">
        <f t="array" ref="DH67">IF(INDEX(Data!GM:GM,$B67)=0,#N/A,INDEX(Data!GM:GM,$B67)-Data!GM$2+INDEX($A67:DG67,,MAX(ISNUMBER($D67:DG67)*COLUMN($D67:DG67))))</f>
        <v>#N/A</v>
      </c>
      <c r="DI67" s="2" t="e">
        <f t="array" ref="DI67">IF(INDEX(Data!GN:GN,$B67)=0,#N/A,INDEX(Data!GN:GN,$B67)-Data!GN$2+INDEX($A67:DH67,,MAX(ISNUMBER($D67:DH67)*COLUMN($D67:DH67))))</f>
        <v>#N/A</v>
      </c>
      <c r="DJ67" s="2" t="e">
        <f t="array" ref="DJ67">IF(INDEX(Data!GO:GO,$B67)=0,#N/A,INDEX(Data!GO:GO,$B67)-Data!GO$2+INDEX($A67:DI67,,MAX(ISNUMBER($D67:DI67)*COLUMN($D67:DI67))))</f>
        <v>#N/A</v>
      </c>
      <c r="DK67" s="2" t="e">
        <f t="array" ref="DK67">IF(INDEX(Data!GP:GP,$B67)=0,#N/A,INDEX(Data!GP:GP,$B67)-Data!GP$2+INDEX($A67:DJ67,,MAX(ISNUMBER($D67:DJ67)*COLUMN($D67:DJ67))))</f>
        <v>#N/A</v>
      </c>
      <c r="DL67" s="2" t="e">
        <f t="array" ref="DL67">IF(INDEX(Data!GQ:GQ,$B67)=0,#N/A,INDEX(Data!GQ:GQ,$B67)-Data!GQ$2+INDEX($A67:DK67,,MAX(ISNUMBER($D67:DK67)*COLUMN($D67:DK67))))</f>
        <v>#N/A</v>
      </c>
      <c r="DM67" s="2" t="e">
        <f t="array" ref="DM67">IF(INDEX(Data!GR:GR,$B67)=0,#N/A,INDEX(Data!GR:GR,$B67)-Data!GR$2+INDEX($A67:DL67,,MAX(ISNUMBER($D67:DL67)*COLUMN($D67:DL67))))</f>
        <v>#N/A</v>
      </c>
      <c r="DN67" s="2" t="e">
        <f t="array" ref="DN67">IF(INDEX(Data!GS:GS,$B67)=0,#N/A,INDEX(Data!GS:GS,$B67)-Data!GS$2+INDEX($A67:DM67,,MAX(ISNUMBER($D67:DM67)*COLUMN($D67:DM67))))</f>
        <v>#N/A</v>
      </c>
      <c r="DO67" s="2" t="e">
        <f t="array" ref="DO67">IF(INDEX(Data!GT:GT,$B67)=0,#N/A,INDEX(Data!GT:GT,$B67)-Data!GT$2+INDEX($A67:DN67,,MAX(ISNUMBER($D67:DN67)*COLUMN($D67:DN67))))</f>
        <v>#N/A</v>
      </c>
      <c r="DP67" s="2" t="e">
        <f t="array" ref="DP67">IF(INDEX(Data!GU:GU,$B67)=0,#N/A,INDEX(Data!GU:GU,$B67)-Data!GU$2+INDEX($A67:DO67,,MAX(ISNUMBER($D67:DO67)*COLUMN($D67:DO67))))</f>
        <v>#N/A</v>
      </c>
      <c r="DQ67" s="2" t="e">
        <f t="array" ref="DQ67">IF(INDEX(Data!GV:GV,$B67)=0,#N/A,INDEX(Data!GV:GV,$B67)-Data!GV$2+INDEX($A67:DP67,,MAX(ISNUMBER($D67:DP67)*COLUMN($D67:DP67))))</f>
        <v>#N/A</v>
      </c>
      <c r="DR67" s="2" t="e">
        <f t="array" ref="DR67">IF(INDEX(Data!GW:GW,$B67)=0,#N/A,INDEX(Data!GW:GW,$B67)-Data!GW$2+INDEX($A67:DQ67,,MAX(ISNUMBER($D67:DQ67)*COLUMN($D67:DQ67))))</f>
        <v>#N/A</v>
      </c>
      <c r="DS67" s="2" t="e">
        <f t="array" ref="DS67">IF(INDEX(Data!GX:GX,$B67)=0,#N/A,INDEX(Data!GX:GX,$B67)-Data!GX$2+INDEX($A67:DR67,,MAX(ISNUMBER($D67:DR67)*COLUMN($D67:DR67))))</f>
        <v>#N/A</v>
      </c>
      <c r="DT67" s="2" t="e">
        <f t="array" ref="DT67">IF(INDEX(Data!GY:GY,$B67)=0,#N/A,INDEX(Data!GY:GY,$B67)-Data!GY$2+INDEX($A67:DS67,,MAX(ISNUMBER($D67:DS67)*COLUMN($D67:DS67))))</f>
        <v>#N/A</v>
      </c>
      <c r="DU67" s="2" t="e">
        <f t="array" ref="DU67">IF(INDEX(Data!GZ:GZ,$B67)=0,#N/A,INDEX(Data!GZ:GZ,$B67)-Data!GZ$2+INDEX($A67:DT67,,MAX(ISNUMBER($D67:DT67)*COLUMN($D67:DT67))))</f>
        <v>#N/A</v>
      </c>
      <c r="DV67" s="2" t="e">
        <f t="array" ref="DV67">IF(INDEX(Data!HA:HA,$B67)=0,#N/A,INDEX(Data!HA:HA,$B67)-Data!HA$2+INDEX($A67:DU67,,MAX(ISNUMBER($D67:DU67)*COLUMN($D67:DU67))))</f>
        <v>#N/A</v>
      </c>
      <c r="DW67" s="2" t="e">
        <f t="array" ref="DW67">IF(INDEX(Data!HB:HB,$B67)=0,#N/A,INDEX(Data!HB:HB,$B67)-Data!HB$2+INDEX($A67:DV67,,MAX(ISNUMBER($D67:DV67)*COLUMN($D67:DV67))))</f>
        <v>#N/A</v>
      </c>
      <c r="DX67" s="2" t="e">
        <f t="array" ref="DX67">IF(INDEX(Data!HC:HC,$B67)=0,#N/A,INDEX(Data!HC:HC,$B67)-Data!HC$2+INDEX($A67:DW67,,MAX(ISNUMBER($D67:DW67)*COLUMN($D67:DW67))))</f>
        <v>#N/A</v>
      </c>
      <c r="DY67" s="2" t="e">
        <f t="array" ref="DY67">IF(INDEX(Data!HD:HD,$B67)=0,#N/A,INDEX(Data!HD:HD,$B67)-Data!HD$2+INDEX($A67:DX67,,MAX(ISNUMBER($D67:DX67)*COLUMN($D67:DX67))))</f>
        <v>#N/A</v>
      </c>
      <c r="DZ67" s="2" t="e">
        <f t="array" ref="DZ67">IF(INDEX(Data!HE:HE,$B67)=0,#N/A,INDEX(Data!HE:HE,$B67)-Data!HE$2+INDEX($A67:DY67,,MAX(ISNUMBER($D67:DY67)*COLUMN($D67:DY67))))</f>
        <v>#N/A</v>
      </c>
      <c r="EA67" s="2" t="e">
        <f t="array" ref="EA67">IF(INDEX(Data!HF:HF,$B67)=0,#N/A,INDEX(Data!HF:HF,$B67)-Data!HF$2+INDEX($A67:DZ67,,MAX(ISNUMBER($D67:DZ67)*COLUMN($D67:DZ67))))</f>
        <v>#N/A</v>
      </c>
      <c r="EB67" s="2" t="e">
        <f t="array" ref="EB67">IF(INDEX(Data!HG:HG,$B67)=0,#N/A,INDEX(Data!HG:HG,$B67)-Data!HG$2+INDEX($A67:EA67,,MAX(ISNUMBER($D67:EA67)*COLUMN($D67:EA67))))</f>
        <v>#N/A</v>
      </c>
      <c r="EC67" s="2" t="e">
        <f t="array" ref="EC67">IF(INDEX(Data!HH:HH,$B67)=0,#N/A,INDEX(Data!HH:HH,$B67)-Data!HH$2+INDEX($A67:EB67,,MAX(ISNUMBER($D67:EB67)*COLUMN($D67:EB67))))</f>
        <v>#N/A</v>
      </c>
      <c r="ED67" s="2" t="e">
        <f t="array" ref="ED67">IF(INDEX(Data!HI:HI,$B67)=0,#N/A,INDEX(Data!HI:HI,$B67)-Data!HI$2+INDEX($A67:EC67,,MAX(ISNUMBER($D67:EC67)*COLUMN($D67:EC67))))</f>
        <v>#N/A</v>
      </c>
      <c r="EE67" s="2" t="e">
        <f t="array" ref="EE67">IF(INDEX(Data!HJ:HJ,$B67)=0,#N/A,INDEX(Data!HJ:HJ,$B67)-Data!HJ$2+INDEX($A67:ED67,,MAX(ISNUMBER($D67:ED67)*COLUMN($D67:ED67))))</f>
        <v>#N/A</v>
      </c>
      <c r="EF67" s="2" t="e">
        <f t="array" ref="EF67">IF(INDEX(Data!HK:HK,$B67)=0,#N/A,INDEX(Data!HK:HK,$B67)-Data!HK$2+INDEX($A67:EE67,,MAX(ISNUMBER($D67:EE67)*COLUMN($D67:EE67))))</f>
        <v>#N/A</v>
      </c>
      <c r="EG67" s="2" t="e">
        <f t="array" ref="EG67">IF(INDEX(Data!HL:HL,$B67)=0,#N/A,INDEX(Data!HL:HL,$B67)-Data!HL$2+INDEX($A67:EF67,,MAX(ISNUMBER($D67:EF67)*COLUMN($D67:EF67))))</f>
        <v>#N/A</v>
      </c>
      <c r="EH67" s="2" t="e">
        <f t="array" ref="EH67">IF(INDEX(Data!HM:HM,$B67)=0,#N/A,INDEX(Data!HM:HM,$B67)-Data!HM$2+INDEX($A67:EG67,,MAX(ISNUMBER($D67:EG67)*COLUMN($D67:EG67))))</f>
        <v>#N/A</v>
      </c>
      <c r="EI67" s="2" t="e">
        <f t="array" ref="EI67">IF(INDEX(Data!HN:HN,$B67)=0,#N/A,INDEX(Data!HN:HN,$B67)-Data!HN$2+INDEX($A67:EH67,,MAX(ISNUMBER($D67:EH67)*COLUMN($D67:EH67))))</f>
        <v>#N/A</v>
      </c>
    </row>
    <row r="68" spans="1:139" x14ac:dyDescent="0.25">
      <c r="A68" s="2">
        <f>Data!CG143</f>
        <v>0</v>
      </c>
      <c r="B68" s="2" t="e">
        <f>MATCH(A68,Data!CG:CG,0)</f>
        <v>#N/A</v>
      </c>
      <c r="C68" s="2" t="e">
        <f ca="1">COUNTIF(OFFSET(Data!$CJ$1:$EZ$78,B68-1,0,1),"&gt;0")</f>
        <v>#N/A</v>
      </c>
      <c r="D68" s="2">
        <v>0</v>
      </c>
      <c r="E68" s="2" t="e">
        <f t="array" ref="E68">IF(INDEX(Data!CJ:CJ,$B68)=0,#N/A,INDEX(Data!CJ:CJ,$B68)-Data!CJ$2+INDEX($A68:D68,,MAX(ISNUMBER($D68:D68)*COLUMN($D68:D68))))</f>
        <v>#N/A</v>
      </c>
      <c r="F68" s="2" t="e">
        <f t="array" ref="F68">IF(INDEX(Data!CK:CK,$B68)=0,#N/A,INDEX(Data!CK:CK,$B68)-Data!CK$2+INDEX($A68:E68,,MAX(ISNUMBER($D68:E68)*COLUMN($D68:E68))))</f>
        <v>#N/A</v>
      </c>
      <c r="G68" s="2" t="e">
        <f t="array" ref="G68">IF(INDEX(Data!CL:CL,$B68)=0,#N/A,INDEX(Data!CL:CL,$B68)-Data!CL$2+INDEX($A68:F68,,MAX(ISNUMBER($D68:F68)*COLUMN($D68:F68))))</f>
        <v>#N/A</v>
      </c>
      <c r="H68" s="2" t="e">
        <f t="array" ref="H68">IF(INDEX(Data!CM:CM,$B68)=0,#N/A,INDEX(Data!CM:CM,$B68)-Data!CM$2+INDEX($A68:G68,,MAX(ISNUMBER($D68:G68)*COLUMN($D68:G68))))</f>
        <v>#N/A</v>
      </c>
      <c r="I68" s="2" t="e">
        <f t="array" ref="I68">IF(INDEX(Data!CN:CN,$B68)=0,#N/A,INDEX(Data!CN:CN,$B68)-Data!CN$2+INDEX($A68:H68,,MAX(ISNUMBER($D68:H68)*COLUMN($D68:H68))))</f>
        <v>#N/A</v>
      </c>
      <c r="J68" s="2" t="e">
        <f t="array" ref="J68">IF(INDEX(Data!CO:CO,$B68)=0,#N/A,INDEX(Data!CO:CO,$B68)-Data!CO$2+INDEX($A68:I68,,MAX(ISNUMBER($D68:I68)*COLUMN($D68:I68))))</f>
        <v>#N/A</v>
      </c>
      <c r="K68" s="2" t="e">
        <f t="array" ref="K68">IF(INDEX(Data!CP:CP,$B68)=0,#N/A,INDEX(Data!CP:CP,$B68)-Data!CP$2+INDEX($A68:J68,,MAX(ISNUMBER($D68:J68)*COLUMN($D68:J68))))</f>
        <v>#N/A</v>
      </c>
      <c r="L68" s="2" t="e">
        <f t="array" ref="L68">IF(INDEX(Data!CQ:CQ,$B68)=0,#N/A,INDEX(Data!CQ:CQ,$B68)-Data!CQ$2+INDEX($A68:K68,,MAX(ISNUMBER($D68:K68)*COLUMN($D68:K68))))</f>
        <v>#N/A</v>
      </c>
      <c r="M68" s="2" t="e">
        <f t="array" ref="M68">IF(INDEX(Data!CR:CR,$B68)=0,#N/A,INDEX(Data!CR:CR,$B68)-Data!CR$2+INDEX($A68:L68,,MAX(ISNUMBER($D68:L68)*COLUMN($D68:L68))))</f>
        <v>#N/A</v>
      </c>
      <c r="N68" s="2" t="e">
        <f t="array" ref="N68">IF(INDEX(Data!CS:CS,$B68)=0,#N/A,INDEX(Data!CS:CS,$B68)-Data!CS$2+INDEX($A68:M68,,MAX(ISNUMBER($D68:M68)*COLUMN($D68:M68))))</f>
        <v>#N/A</v>
      </c>
      <c r="O68" s="2" t="e">
        <f t="array" ref="O68">IF(INDEX(Data!CT:CT,$B68)=0,#N/A,INDEX(Data!CT:CT,$B68)-Data!CT$2+INDEX($A68:N68,,MAX(ISNUMBER($D68:N68)*COLUMN($D68:N68))))</f>
        <v>#N/A</v>
      </c>
      <c r="P68" s="2" t="e">
        <f t="array" ref="P68">IF(INDEX(Data!CU:CU,$B68)=0,#N/A,INDEX(Data!CU:CU,$B68)-Data!CU$2+INDEX($A68:O68,,MAX(ISNUMBER($D68:O68)*COLUMN($D68:O68))))</f>
        <v>#N/A</v>
      </c>
      <c r="Q68" s="2" t="e">
        <f t="array" ref="Q68">IF(INDEX(Data!CV:CV,$B68)=0,#N/A,INDEX(Data!CV:CV,$B68)-Data!CV$2+INDEX($A68:P68,,MAX(ISNUMBER($D68:P68)*COLUMN($D68:P68))))</f>
        <v>#N/A</v>
      </c>
      <c r="R68" s="2" t="e">
        <f t="array" ref="R68">IF(INDEX(Data!CW:CW,$B68)=0,#N/A,INDEX(Data!CW:CW,$B68)-Data!CW$2+INDEX($A68:Q68,,MAX(ISNUMBER($D68:Q68)*COLUMN($D68:Q68))))</f>
        <v>#N/A</v>
      </c>
      <c r="S68" s="2" t="e">
        <f t="array" ref="S68">IF(INDEX(Data!CX:CX,$B68)=0,#N/A,INDEX(Data!CX:CX,$B68)-Data!CX$2+INDEX($A68:R68,,MAX(ISNUMBER($D68:R68)*COLUMN($D68:R68))))</f>
        <v>#N/A</v>
      </c>
      <c r="T68" s="2" t="e">
        <f t="array" ref="T68">IF(INDEX(Data!CY:CY,$B68)=0,#N/A,INDEX(Data!CY:CY,$B68)-Data!CY$2+INDEX($A68:S68,,MAX(ISNUMBER($D68:S68)*COLUMN($D68:S68))))</f>
        <v>#N/A</v>
      </c>
      <c r="U68" s="2" t="e">
        <f t="array" ref="U68">IF(INDEX(Data!CZ:CZ,$B68)=0,#N/A,INDEX(Data!CZ:CZ,$B68)-Data!CZ$2+INDEX($A68:T68,,MAX(ISNUMBER($D68:T68)*COLUMN($D68:T68))))</f>
        <v>#N/A</v>
      </c>
      <c r="V68" s="2" t="e">
        <f t="array" ref="V68">IF(INDEX(Data!DA:DA,$B68)=0,#N/A,INDEX(Data!DA:DA,$B68)-Data!DA$2+INDEX($A68:U68,,MAX(ISNUMBER($D68:U68)*COLUMN($D68:U68))))</f>
        <v>#N/A</v>
      </c>
      <c r="W68" s="2" t="e">
        <f t="array" ref="W68">IF(INDEX(Data!DB:DB,$B68)=0,#N/A,INDEX(Data!DB:DB,$B68)-Data!DB$2+INDEX($A68:V68,,MAX(ISNUMBER($D68:V68)*COLUMN($D68:V68))))</f>
        <v>#N/A</v>
      </c>
      <c r="X68" s="2" t="e">
        <f t="array" ref="X68">IF(INDEX(Data!DC:DC,$B68)=0,#N/A,INDEX(Data!DC:DC,$B68)-Data!DC$2+INDEX($A68:W68,,MAX(ISNUMBER($D68:W68)*COLUMN($D68:W68))))</f>
        <v>#N/A</v>
      </c>
      <c r="Y68" s="2" t="e">
        <f t="array" ref="Y68">IF(INDEX(Data!DD:DD,$B68)=0,#N/A,INDEX(Data!DD:DD,$B68)-Data!DD$2+INDEX($A68:X68,,MAX(ISNUMBER($D68:X68)*COLUMN($D68:X68))))</f>
        <v>#N/A</v>
      </c>
      <c r="Z68" s="2" t="e">
        <f t="array" ref="Z68">IF(INDEX(Data!DE:DE,$B68)=0,#N/A,INDEX(Data!DE:DE,$B68)-Data!DE$2+INDEX($A68:Y68,,MAX(ISNUMBER($D68:Y68)*COLUMN($D68:Y68))))</f>
        <v>#N/A</v>
      </c>
      <c r="AA68" s="2" t="e">
        <f t="array" ref="AA68">IF(INDEX(Data!DF:DF,$B68)=0,#N/A,INDEX(Data!DF:DF,$B68)-Data!DF$2+INDEX($A68:Z68,,MAX(ISNUMBER($D68:Z68)*COLUMN($D68:Z68))))</f>
        <v>#N/A</v>
      </c>
      <c r="AB68" s="2" t="e">
        <f t="array" ref="AB68">IF(INDEX(Data!DG:DG,$B68)=0,#N/A,INDEX(Data!DG:DG,$B68)-Data!DG$2+INDEX($A68:AA68,,MAX(ISNUMBER($D68:AA68)*COLUMN($D68:AA68))))</f>
        <v>#N/A</v>
      </c>
      <c r="AC68" s="2" t="e">
        <f t="array" ref="AC68">IF(INDEX(Data!DH:DH,$B68)=0,#N/A,INDEX(Data!DH:DH,$B68)-Data!DH$2+INDEX($A68:AB68,,MAX(ISNUMBER($D68:AB68)*COLUMN($D68:AB68))))</f>
        <v>#N/A</v>
      </c>
      <c r="AD68" s="2" t="e">
        <f t="array" ref="AD68">IF(INDEX(Data!DI:DI,$B68)=0,#N/A,INDEX(Data!DI:DI,$B68)-Data!DI$2+INDEX($A68:AC68,,MAX(ISNUMBER($D68:AC68)*COLUMN($D68:AC68))))</f>
        <v>#N/A</v>
      </c>
      <c r="AE68" s="2" t="e">
        <f t="array" ref="AE68">IF(INDEX(Data!DJ:DJ,$B68)=0,#N/A,INDEX(Data!DJ:DJ,$B68)-Data!DJ$2+INDEX($A68:AD68,,MAX(ISNUMBER($D68:AD68)*COLUMN($D68:AD68))))</f>
        <v>#N/A</v>
      </c>
      <c r="AF68" s="2" t="e">
        <f t="array" ref="AF68">IF(INDEX(Data!DK:DK,$B68)=0,#N/A,INDEX(Data!DK:DK,$B68)-Data!DK$2+INDEX($A68:AE68,,MAX(ISNUMBER($D68:AE68)*COLUMN($D68:AE68))))</f>
        <v>#N/A</v>
      </c>
      <c r="AG68" s="2" t="e">
        <f t="array" ref="AG68">IF(INDEX(Data!DL:DL,$B68)=0,#N/A,INDEX(Data!DL:DL,$B68)-Data!DL$2+INDEX($A68:AF68,,MAX(ISNUMBER($D68:AF68)*COLUMN($D68:AF68))))</f>
        <v>#N/A</v>
      </c>
      <c r="AH68" s="2" t="e">
        <f t="array" ref="AH68">IF(INDEX(Data!DM:DM,$B68)=0,#N/A,INDEX(Data!DM:DM,$B68)-Data!DM$2+INDEX($A68:AG68,,MAX(ISNUMBER($D68:AG68)*COLUMN($D68:AG68))))</f>
        <v>#N/A</v>
      </c>
      <c r="AI68" s="2" t="e">
        <f t="array" ref="AI68">IF(INDEX(Data!DN:DN,$B68)=0,#N/A,INDEX(Data!DN:DN,$B68)-Data!DN$2+INDEX($A68:AH68,,MAX(ISNUMBER($D68:AH68)*COLUMN($D68:AH68))))</f>
        <v>#N/A</v>
      </c>
      <c r="AJ68" s="2" t="e">
        <f t="array" ref="AJ68">IF(INDEX(Data!DO:DO,$B68)=0,#N/A,INDEX(Data!DO:DO,$B68)-Data!DO$2+INDEX($A68:AI68,,MAX(ISNUMBER($D68:AI68)*COLUMN($D68:AI68))))</f>
        <v>#N/A</v>
      </c>
      <c r="AK68" s="2" t="e">
        <f t="array" ref="AK68">IF(INDEX(Data!DP:DP,$B68)=0,#N/A,INDEX(Data!DP:DP,$B68)-Data!DP$2+INDEX($A68:AJ68,,MAX(ISNUMBER($D68:AJ68)*COLUMN($D68:AJ68))))</f>
        <v>#N/A</v>
      </c>
      <c r="AL68" s="2" t="e">
        <f t="array" ref="AL68">IF(INDEX(Data!DQ:DQ,$B68)=0,#N/A,INDEX(Data!DQ:DQ,$B68)-Data!DQ$2+INDEX($A68:AK68,,MAX(ISNUMBER($D68:AK68)*COLUMN($D68:AK68))))</f>
        <v>#N/A</v>
      </c>
      <c r="AM68" s="2" t="e">
        <f t="array" ref="AM68">IF(INDEX(Data!DR:DR,$B68)=0,#N/A,INDEX(Data!DR:DR,$B68)-Data!DR$2+INDEX($A68:AL68,,MAX(ISNUMBER($D68:AL68)*COLUMN($D68:AL68))))</f>
        <v>#N/A</v>
      </c>
      <c r="AN68" s="2" t="e">
        <f t="array" ref="AN68">IF(INDEX(Data!DS:DS,$B68)=0,#N/A,INDEX(Data!DS:DS,$B68)-Data!DS$2+INDEX($A68:AM68,,MAX(ISNUMBER($D68:AM68)*COLUMN($D68:AM68))))</f>
        <v>#N/A</v>
      </c>
      <c r="AO68" s="2" t="e">
        <f t="array" ref="AO68">IF(INDEX(Data!DT:DT,$B68)=0,#N/A,INDEX(Data!DT:DT,$B68)-Data!DT$2+INDEX($A68:AN68,,MAX(ISNUMBER($D68:AN68)*COLUMN($D68:AN68))))</f>
        <v>#N/A</v>
      </c>
      <c r="AP68" s="2" t="e">
        <f t="array" ref="AP68">IF(INDEX(Data!DU:DU,$B68)=0,#N/A,INDEX(Data!DU:DU,$B68)-Data!DU$2+INDEX($A68:AO68,,MAX(ISNUMBER($D68:AO68)*COLUMN($D68:AO68))))</f>
        <v>#N/A</v>
      </c>
      <c r="AQ68" s="2" t="e">
        <f t="array" ref="AQ68">IF(INDEX(Data!DV:DV,$B68)=0,#N/A,INDEX(Data!DV:DV,$B68)-Data!DV$2+INDEX($A68:AP68,,MAX(ISNUMBER($D68:AP68)*COLUMN($D68:AP68))))</f>
        <v>#N/A</v>
      </c>
      <c r="AR68" s="2" t="e">
        <f t="array" ref="AR68">IF(INDEX(Data!DW:DW,$B68)=0,#N/A,INDEX(Data!DW:DW,$B68)-Data!DW$2+INDEX($A68:AQ68,,MAX(ISNUMBER($D68:AQ68)*COLUMN($D68:AQ68))))</f>
        <v>#N/A</v>
      </c>
      <c r="AS68" s="2" t="e">
        <f t="array" ref="AS68">IF(INDEX(Data!DX:DX,$B68)=0,#N/A,INDEX(Data!DX:DX,$B68)-Data!DX$2+INDEX($A68:AR68,,MAX(ISNUMBER($D68:AR68)*COLUMN($D68:AR68))))</f>
        <v>#N/A</v>
      </c>
      <c r="AT68" s="2" t="e">
        <f t="array" ref="AT68">IF(INDEX(Data!DY:DY,$B68)=0,#N/A,INDEX(Data!DY:DY,$B68)-Data!DY$2+INDEX($A68:AS68,,MAX(ISNUMBER($D68:AS68)*COLUMN($D68:AS68))))</f>
        <v>#N/A</v>
      </c>
      <c r="AU68" s="2" t="e">
        <f t="array" ref="AU68">IF(INDEX(Data!DZ:DZ,$B68)=0,#N/A,INDEX(Data!DZ:DZ,$B68)-Data!DZ$2+INDEX($A68:AT68,,MAX(ISNUMBER($D68:AT68)*COLUMN($D68:AT68))))</f>
        <v>#N/A</v>
      </c>
      <c r="AV68" s="2" t="e">
        <f t="array" ref="AV68">IF(INDEX(Data!EA:EA,$B68)=0,#N/A,INDEX(Data!EA:EA,$B68)-Data!EA$2+INDEX($A68:AU68,,MAX(ISNUMBER($D68:AU68)*COLUMN($D68:AU68))))</f>
        <v>#N/A</v>
      </c>
      <c r="AW68" s="2" t="e">
        <f t="array" ref="AW68">IF(INDEX(Data!EB:EB,$B68)=0,#N/A,INDEX(Data!EB:EB,$B68)-Data!EB$2+INDEX($A68:AV68,,MAX(ISNUMBER($D68:AV68)*COLUMN($D68:AV68))))</f>
        <v>#N/A</v>
      </c>
      <c r="AX68" s="2" t="e">
        <f t="array" ref="AX68">IF(INDEX(Data!EC:EC,$B68)=0,#N/A,INDEX(Data!EC:EC,$B68)-Data!EC$2+INDEX($A68:AW68,,MAX(ISNUMBER($D68:AW68)*COLUMN($D68:AW68))))</f>
        <v>#N/A</v>
      </c>
      <c r="AY68" s="2" t="e">
        <f t="array" ref="AY68">IF(INDEX(Data!ED:ED,$B68)=0,#N/A,INDEX(Data!ED:ED,$B68)-Data!ED$2+INDEX($A68:AX68,,MAX(ISNUMBER($D68:AX68)*COLUMN($D68:AX68))))</f>
        <v>#N/A</v>
      </c>
      <c r="AZ68" s="2" t="e">
        <f t="array" ref="AZ68">IF(INDEX(Data!EE:EE,$B68)=0,#N/A,INDEX(Data!EE:EE,$B68)-Data!EE$2+INDEX($A68:AY68,,MAX(ISNUMBER($D68:AY68)*COLUMN($D68:AY68))))</f>
        <v>#N/A</v>
      </c>
      <c r="BA68" s="2" t="e">
        <f t="array" ref="BA68">IF(INDEX(Data!EF:EF,$B68)=0,#N/A,INDEX(Data!EF:EF,$B68)-Data!EF$2+INDEX($A68:AZ68,,MAX(ISNUMBER($D68:AZ68)*COLUMN($D68:AZ68))))</f>
        <v>#N/A</v>
      </c>
      <c r="BB68" s="2" t="e">
        <f t="array" ref="BB68">IF(INDEX(Data!EG:EG,$B68)=0,#N/A,INDEX(Data!EG:EG,$B68)-Data!EG$2+INDEX($A68:BA68,,MAX(ISNUMBER($D68:BA68)*COLUMN($D68:BA68))))</f>
        <v>#N/A</v>
      </c>
      <c r="BC68" s="2" t="e">
        <f t="array" ref="BC68">IF(INDEX(Data!EH:EH,$B68)=0,#N/A,INDEX(Data!EH:EH,$B68)-Data!EH$2+INDEX($A68:BB68,,MAX(ISNUMBER($D68:BB68)*COLUMN($D68:BB68))))</f>
        <v>#N/A</v>
      </c>
      <c r="BD68" s="2" t="e">
        <f t="array" ref="BD68">IF(INDEX(Data!EI:EI,$B68)=0,#N/A,INDEX(Data!EI:EI,$B68)-Data!EI$2+INDEX($A68:BC68,,MAX(ISNUMBER($D68:BC68)*COLUMN($D68:BC68))))</f>
        <v>#N/A</v>
      </c>
      <c r="BE68" s="2" t="e">
        <f t="array" ref="BE68">IF(INDEX(Data!EJ:EJ,$B68)=0,#N/A,INDEX(Data!EJ:EJ,$B68)-Data!EJ$2+INDEX($A68:BD68,,MAX(ISNUMBER($D68:BD68)*COLUMN($D68:BD68))))</f>
        <v>#N/A</v>
      </c>
      <c r="BF68" s="2" t="e">
        <f t="array" ref="BF68">IF(INDEX(Data!EK:EK,$B68)=0,#N/A,INDEX(Data!EK:EK,$B68)-Data!EK$2+INDEX($A68:BE68,,MAX(ISNUMBER($D68:BE68)*COLUMN($D68:BE68))))</f>
        <v>#N/A</v>
      </c>
      <c r="BG68" s="2" t="e">
        <f t="array" ref="BG68">IF(INDEX(Data!EL:EL,$B68)=0,#N/A,INDEX(Data!EL:EL,$B68)-Data!EL$2+INDEX($A68:BF68,,MAX(ISNUMBER($D68:BF68)*COLUMN($D68:BF68))))</f>
        <v>#N/A</v>
      </c>
      <c r="BH68" s="2" t="e">
        <f t="array" ref="BH68">IF(INDEX(Data!EM:EM,$B68)=0,#N/A,INDEX(Data!EM:EM,$B68)-Data!EM$2+INDEX($A68:BG68,,MAX(ISNUMBER($D68:BG68)*COLUMN($D68:BG68))))</f>
        <v>#N/A</v>
      </c>
      <c r="BI68" s="2" t="e">
        <f t="array" ref="BI68">IF(INDEX(Data!EN:EN,$B68)=0,#N/A,INDEX(Data!EN:EN,$B68)-Data!EN$2+INDEX($A68:BH68,,MAX(ISNUMBER($D68:BH68)*COLUMN($D68:BH68))))</f>
        <v>#N/A</v>
      </c>
      <c r="BJ68" s="2" t="e">
        <f t="array" ref="BJ68">IF(INDEX(Data!EO:EO,$B68)=0,#N/A,INDEX(Data!EO:EO,$B68)-Data!EO$2+INDEX($A68:BI68,,MAX(ISNUMBER($D68:BI68)*COLUMN($D68:BI68))))</f>
        <v>#N/A</v>
      </c>
      <c r="BK68" s="2" t="e">
        <f t="array" ref="BK68">IF(INDEX(Data!EP:EP,$B68)=0,#N/A,INDEX(Data!EP:EP,$B68)-Data!EP$2+INDEX($A68:BJ68,,MAX(ISNUMBER($D68:BJ68)*COLUMN($D68:BJ68))))</f>
        <v>#N/A</v>
      </c>
      <c r="BL68" s="2" t="e">
        <f t="array" ref="BL68">IF(INDEX(Data!EQ:EQ,$B68)=0,#N/A,INDEX(Data!EQ:EQ,$B68)-Data!EQ$2+INDEX($A68:BK68,,MAX(ISNUMBER($D68:BK68)*COLUMN($D68:BK68))))</f>
        <v>#N/A</v>
      </c>
      <c r="BM68" s="2" t="e">
        <f t="array" ref="BM68">IF(INDEX(Data!ER:ER,$B68)=0,#N/A,INDEX(Data!ER:ER,$B68)-Data!ER$2+INDEX($A68:BL68,,MAX(ISNUMBER($D68:BL68)*COLUMN($D68:BL68))))</f>
        <v>#N/A</v>
      </c>
      <c r="BN68" s="2" t="e">
        <f t="array" ref="BN68">IF(INDEX(Data!ES:ES,$B68)=0,#N/A,INDEX(Data!ES:ES,$B68)-Data!ES$2+INDEX($A68:BM68,,MAX(ISNUMBER($D68:BM68)*COLUMN($D68:BM68))))</f>
        <v>#N/A</v>
      </c>
      <c r="BO68" s="2" t="e">
        <f t="array" ref="BO68">IF(INDEX(Data!ET:ET,$B68)=0,#N/A,INDEX(Data!ET:ET,$B68)-Data!ET$2+INDEX($A68:BN68,,MAX(ISNUMBER($D68:BN68)*COLUMN($D68:BN68))))</f>
        <v>#N/A</v>
      </c>
      <c r="BP68" s="2" t="e">
        <f t="array" ref="BP68">IF(INDEX(Data!EU:EU,$B68)=0,#N/A,INDEX(Data!EU:EU,$B68)-Data!EU$2+INDEX($A68:BO68,,MAX(ISNUMBER($D68:BO68)*COLUMN($D68:BO68))))</f>
        <v>#N/A</v>
      </c>
      <c r="BQ68" s="2" t="e">
        <f t="array" ref="BQ68">IF(INDEX(Data!EV:EV,$B68)=0,#N/A,INDEX(Data!EV:EV,$B68)-Data!EV$2+INDEX($A68:BP68,,MAX(ISNUMBER($D68:BP68)*COLUMN($D68:BP68))))</f>
        <v>#N/A</v>
      </c>
      <c r="BR68" s="2" t="e">
        <f t="array" ref="BR68">IF(INDEX(Data!EW:EW,$B68)=0,#N/A,INDEX(Data!EW:EW,$B68)-Data!EW$2+INDEX($A68:BQ68,,MAX(ISNUMBER($D68:BQ68)*COLUMN($D68:BQ68))))</f>
        <v>#N/A</v>
      </c>
      <c r="BS68" s="2" t="e">
        <f t="array" ref="BS68">IF(INDEX(Data!EX:EX,$B68)=0,#N/A,INDEX(Data!EX:EX,$B68)-Data!EX$2+INDEX($A68:BR68,,MAX(ISNUMBER($D68:BR68)*COLUMN($D68:BR68))))</f>
        <v>#N/A</v>
      </c>
      <c r="BT68" s="2" t="e">
        <f t="array" ref="BT68">IF(INDEX(Data!EY:EY,$B68)=0,#N/A,INDEX(Data!EY:EY,$B68)-Data!EY$2+INDEX($A68:BS68,,MAX(ISNUMBER($D68:BS68)*COLUMN($D68:BS68))))</f>
        <v>#N/A</v>
      </c>
      <c r="BU68" s="2" t="e">
        <f t="array" ref="BU68">IF(INDEX(Data!EZ:EZ,$B68)=0,#N/A,INDEX(Data!EZ:EZ,$B68)-Data!EZ$2+INDEX($A68:BT68,,MAX(ISNUMBER($D68:BT68)*COLUMN($D68:BT68))))</f>
        <v>#N/A</v>
      </c>
      <c r="BV68" s="2" t="e">
        <f t="array" ref="BV68">IF(INDEX(Data!FA:FA,$B68)=0,#N/A,INDEX(Data!FA:FA,$B68)-Data!FA$2+INDEX($A68:BU68,,MAX(ISNUMBER($D68:BU68)*COLUMN($D68:BU68))))</f>
        <v>#N/A</v>
      </c>
      <c r="BW68" s="2" t="e">
        <f t="array" ref="BW68">IF(INDEX(Data!FB:FB,$B68)=0,#N/A,INDEX(Data!FB:FB,$B68)-Data!FB$2+INDEX($A68:BV68,,MAX(ISNUMBER($D68:BV68)*COLUMN($D68:BV68))))</f>
        <v>#N/A</v>
      </c>
      <c r="BX68" s="2" t="e">
        <f t="array" ref="BX68">IF(INDEX(Data!FC:FC,$B68)=0,#N/A,INDEX(Data!FC:FC,$B68)-Data!FC$2+INDEX($A68:BW68,,MAX(ISNUMBER($D68:BW68)*COLUMN($D68:BW68))))</f>
        <v>#N/A</v>
      </c>
      <c r="BY68" s="2" t="e">
        <f t="array" ref="BY68">IF(INDEX(Data!FD:FD,$B68)=0,#N/A,INDEX(Data!FD:FD,$B68)-Data!FD$2+INDEX($A68:BX68,,MAX(ISNUMBER($D68:BX68)*COLUMN($D68:BX68))))</f>
        <v>#N/A</v>
      </c>
      <c r="BZ68" s="2" t="e">
        <f t="array" ref="BZ68">IF(INDEX(Data!FE:FE,$B68)=0,#N/A,INDEX(Data!FE:FE,$B68)-Data!FE$2+INDEX($A68:BY68,,MAX(ISNUMBER($D68:BY68)*COLUMN($D68:BY68))))</f>
        <v>#N/A</v>
      </c>
      <c r="CA68" s="2" t="e">
        <f t="array" ref="CA68">IF(INDEX(Data!FF:FF,$B68)=0,#N/A,INDEX(Data!FF:FF,$B68)-Data!FF$2+INDEX($A68:BZ68,,MAX(ISNUMBER($D68:BZ68)*COLUMN($D68:BZ68))))</f>
        <v>#N/A</v>
      </c>
      <c r="CB68" s="2" t="e">
        <f t="array" ref="CB68">IF(INDEX(Data!FG:FG,$B68)=0,#N/A,INDEX(Data!FG:FG,$B68)-Data!FG$2+INDEX($A68:CA68,,MAX(ISNUMBER($D68:CA68)*COLUMN($D68:CA68))))</f>
        <v>#N/A</v>
      </c>
      <c r="CC68" s="2" t="e">
        <f t="array" ref="CC68">IF(INDEX(Data!FH:FH,$B68)=0,#N/A,INDEX(Data!FH:FH,$B68)-Data!FH$2+INDEX($A68:CB68,,MAX(ISNUMBER($D68:CB68)*COLUMN($D68:CB68))))</f>
        <v>#N/A</v>
      </c>
      <c r="CD68" s="2" t="e">
        <f t="array" ref="CD68">IF(INDEX(Data!FI:FI,$B68)=0,#N/A,INDEX(Data!FI:FI,$B68)-Data!FI$2+INDEX($A68:CC68,,MAX(ISNUMBER($D68:CC68)*COLUMN($D68:CC68))))</f>
        <v>#N/A</v>
      </c>
      <c r="CE68" s="2" t="e">
        <f t="array" ref="CE68">IF(INDEX(Data!FJ:FJ,$B68)=0,#N/A,INDEX(Data!FJ:FJ,$B68)-Data!FJ$2+INDEX($A68:CD68,,MAX(ISNUMBER($D68:CD68)*COLUMN($D68:CD68))))</f>
        <v>#N/A</v>
      </c>
      <c r="CF68" s="2" t="e">
        <f t="array" ref="CF68">IF(INDEX(Data!FK:FK,$B68)=0,#N/A,INDEX(Data!FK:FK,$B68)-Data!FK$2+INDEX($A68:CE68,,MAX(ISNUMBER($D68:CE68)*COLUMN($D68:CE68))))</f>
        <v>#N/A</v>
      </c>
      <c r="CG68" s="2" t="e">
        <f t="array" ref="CG68">IF(INDEX(Data!FL:FL,$B68)=0,#N/A,INDEX(Data!FL:FL,$B68)-Data!FL$2+INDEX($A68:CF68,,MAX(ISNUMBER($D68:CF68)*COLUMN($D68:CF68))))</f>
        <v>#N/A</v>
      </c>
      <c r="CH68" s="2" t="e">
        <f t="array" ref="CH68">IF(INDEX(Data!FM:FM,$B68)=0,#N/A,INDEX(Data!FM:FM,$B68)-Data!FM$2+INDEX($A68:CG68,,MAX(ISNUMBER($D68:CG68)*COLUMN($D68:CG68))))</f>
        <v>#N/A</v>
      </c>
      <c r="CI68" s="2" t="e">
        <f t="array" ref="CI68">IF(INDEX(Data!FN:FN,$B68)=0,#N/A,INDEX(Data!FN:FN,$B68)-Data!FN$2+INDEX($A68:CH68,,MAX(ISNUMBER($D68:CH68)*COLUMN($D68:CH68))))</f>
        <v>#N/A</v>
      </c>
      <c r="CJ68" s="2" t="e">
        <f t="array" ref="CJ68">IF(INDEX(Data!FO:FO,$B68)=0,#N/A,INDEX(Data!FO:FO,$B68)-Data!FO$2+INDEX($A68:CI68,,MAX(ISNUMBER($D68:CI68)*COLUMN($D68:CI68))))</f>
        <v>#N/A</v>
      </c>
      <c r="CK68" s="2" t="e">
        <f t="array" ref="CK68">IF(INDEX(Data!FP:FP,$B68)=0,#N/A,INDEX(Data!FP:FP,$B68)-Data!FP$2+INDEX($A68:CJ68,,MAX(ISNUMBER($D68:CJ68)*COLUMN($D68:CJ68))))</f>
        <v>#N/A</v>
      </c>
      <c r="CL68" s="2" t="e">
        <f t="array" ref="CL68">IF(INDEX(Data!FQ:FQ,$B68)=0,#N/A,INDEX(Data!FQ:FQ,$B68)-Data!FQ$2+INDEX($A68:CK68,,MAX(ISNUMBER($D68:CK68)*COLUMN($D68:CK68))))</f>
        <v>#N/A</v>
      </c>
      <c r="CM68" s="2" t="e">
        <f t="array" ref="CM68">IF(INDEX(Data!FR:FR,$B68)=0,#N/A,INDEX(Data!FR:FR,$B68)-Data!FR$2+INDEX($A68:CL68,,MAX(ISNUMBER($D68:CL68)*COLUMN($D68:CL68))))</f>
        <v>#N/A</v>
      </c>
      <c r="CN68" s="2" t="e">
        <f t="array" ref="CN68">IF(INDEX(Data!FS:FS,$B68)=0,#N/A,INDEX(Data!FS:FS,$B68)-Data!FS$2+INDEX($A68:CM68,,MAX(ISNUMBER($D68:CM68)*COLUMN($D68:CM68))))</f>
        <v>#N/A</v>
      </c>
      <c r="CO68" s="2" t="e">
        <f t="array" ref="CO68">IF(INDEX(Data!FT:FT,$B68)=0,#N/A,INDEX(Data!FT:FT,$B68)-Data!FT$2+INDEX($A68:CN68,,MAX(ISNUMBER($D68:CN68)*COLUMN($D68:CN68))))</f>
        <v>#N/A</v>
      </c>
      <c r="CP68" s="2" t="e">
        <f t="array" ref="CP68">IF(INDEX(Data!FU:FU,$B68)=0,#N/A,INDEX(Data!FU:FU,$B68)-Data!FU$2+INDEX($A68:CO68,,MAX(ISNUMBER($D68:CO68)*COLUMN($D68:CO68))))</f>
        <v>#N/A</v>
      </c>
      <c r="CQ68" s="2" t="e">
        <f t="array" ref="CQ68">IF(INDEX(Data!FV:FV,$B68)=0,#N/A,INDEX(Data!FV:FV,$B68)-Data!FV$2+INDEX($A68:CP68,,MAX(ISNUMBER($D68:CP68)*COLUMN($D68:CP68))))</f>
        <v>#N/A</v>
      </c>
      <c r="CR68" s="2" t="e">
        <f t="array" ref="CR68">IF(INDEX(Data!FW:FW,$B68)=0,#N/A,INDEX(Data!FW:FW,$B68)-Data!FW$2+INDEX($A68:CQ68,,MAX(ISNUMBER($D68:CQ68)*COLUMN($D68:CQ68))))</f>
        <v>#N/A</v>
      </c>
      <c r="CS68" s="2" t="e">
        <f t="array" ref="CS68">IF(INDEX(Data!FX:FX,$B68)=0,#N/A,INDEX(Data!FX:FX,$B68)-Data!FX$2+INDEX($A68:CR68,,MAX(ISNUMBER($D68:CR68)*COLUMN($D68:CR68))))</f>
        <v>#N/A</v>
      </c>
      <c r="CT68" s="2" t="e">
        <f t="array" ref="CT68">IF(INDEX(Data!FY:FY,$B68)=0,#N/A,INDEX(Data!FY:FY,$B68)-Data!FY$2+INDEX($A68:CS68,,MAX(ISNUMBER($D68:CS68)*COLUMN($D68:CS68))))</f>
        <v>#N/A</v>
      </c>
      <c r="CU68" s="2" t="e">
        <f t="array" ref="CU68">IF(INDEX(Data!FZ:FZ,$B68)=0,#N/A,INDEX(Data!FZ:FZ,$B68)-Data!FZ$2+INDEX($A68:CT68,,MAX(ISNUMBER($D68:CT68)*COLUMN($D68:CT68))))</f>
        <v>#N/A</v>
      </c>
      <c r="CV68" s="2" t="e">
        <f t="array" ref="CV68">IF(INDEX(Data!GA:GA,$B68)=0,#N/A,INDEX(Data!GA:GA,$B68)-Data!GA$2+INDEX($A68:CU68,,MAX(ISNUMBER($D68:CU68)*COLUMN($D68:CU68))))</f>
        <v>#N/A</v>
      </c>
      <c r="CW68" s="2" t="e">
        <f t="array" ref="CW68">IF(INDEX(Data!GB:GB,$B68)=0,#N/A,INDEX(Data!GB:GB,$B68)-Data!GB$2+INDEX($A68:CV68,,MAX(ISNUMBER($D68:CV68)*COLUMN($D68:CV68))))</f>
        <v>#N/A</v>
      </c>
      <c r="CX68" s="2" t="e">
        <f t="array" ref="CX68">IF(INDEX(Data!GC:GC,$B68)=0,#N/A,INDEX(Data!GC:GC,$B68)-Data!GC$2+INDEX($A68:CW68,,MAX(ISNUMBER($D68:CW68)*COLUMN($D68:CW68))))</f>
        <v>#N/A</v>
      </c>
      <c r="CY68" s="2" t="e">
        <f t="array" ref="CY68">IF(INDEX(Data!GD:GD,$B68)=0,#N/A,INDEX(Data!GD:GD,$B68)-Data!GD$2+INDEX($A68:CX68,,MAX(ISNUMBER($D68:CX68)*COLUMN($D68:CX68))))</f>
        <v>#N/A</v>
      </c>
      <c r="CZ68" s="2" t="e">
        <f t="array" ref="CZ68">IF(INDEX(Data!GE:GE,$B68)=0,#N/A,INDEX(Data!GE:GE,$B68)-Data!GE$2+INDEX($A68:CY68,,MAX(ISNUMBER($D68:CY68)*COLUMN($D68:CY68))))</f>
        <v>#N/A</v>
      </c>
      <c r="DA68" s="2" t="e">
        <f t="array" ref="DA68">IF(INDEX(Data!GF:GF,$B68)=0,#N/A,INDEX(Data!GF:GF,$B68)-Data!GF$2+INDEX($A68:CZ68,,MAX(ISNUMBER($D68:CZ68)*COLUMN($D68:CZ68))))</f>
        <v>#N/A</v>
      </c>
      <c r="DB68" s="2" t="e">
        <f t="array" ref="DB68">IF(INDEX(Data!GG:GG,$B68)=0,#N/A,INDEX(Data!GG:GG,$B68)-Data!GG$2+INDEX($A68:DA68,,MAX(ISNUMBER($D68:DA68)*COLUMN($D68:DA68))))</f>
        <v>#N/A</v>
      </c>
      <c r="DC68" s="2" t="e">
        <f t="array" ref="DC68">IF(INDEX(Data!GH:GH,$B68)=0,#N/A,INDEX(Data!GH:GH,$B68)-Data!GH$2+INDEX($A68:DB68,,MAX(ISNUMBER($D68:DB68)*COLUMN($D68:DB68))))</f>
        <v>#N/A</v>
      </c>
      <c r="DD68" s="2" t="e">
        <f t="array" ref="DD68">IF(INDEX(Data!GI:GI,$B68)=0,#N/A,INDEX(Data!GI:GI,$B68)-Data!GI$2+INDEX($A68:DC68,,MAX(ISNUMBER($D68:DC68)*COLUMN($D68:DC68))))</f>
        <v>#N/A</v>
      </c>
      <c r="DE68" s="2" t="e">
        <f t="array" ref="DE68">IF(INDEX(Data!GJ:GJ,$B68)=0,#N/A,INDEX(Data!GJ:GJ,$B68)-Data!GJ$2+INDEX($A68:DD68,,MAX(ISNUMBER($D68:DD68)*COLUMN($D68:DD68))))</f>
        <v>#N/A</v>
      </c>
      <c r="DF68" s="2" t="e">
        <f t="array" ref="DF68">IF(INDEX(Data!GK:GK,$B68)=0,#N/A,INDEX(Data!GK:GK,$B68)-Data!GK$2+INDEX($A68:DE68,,MAX(ISNUMBER($D68:DE68)*COLUMN($D68:DE68))))</f>
        <v>#N/A</v>
      </c>
      <c r="DG68" s="2" t="e">
        <f t="array" ref="DG68">IF(INDEX(Data!GL:GL,$B68)=0,#N/A,INDEX(Data!GL:GL,$B68)-Data!GL$2+INDEX($A68:DF68,,MAX(ISNUMBER($D68:DF68)*COLUMN($D68:DF68))))</f>
        <v>#N/A</v>
      </c>
      <c r="DH68" s="2" t="e">
        <f t="array" ref="DH68">IF(INDEX(Data!GM:GM,$B68)=0,#N/A,INDEX(Data!GM:GM,$B68)-Data!GM$2+INDEX($A68:DG68,,MAX(ISNUMBER($D68:DG68)*COLUMN($D68:DG68))))</f>
        <v>#N/A</v>
      </c>
      <c r="DI68" s="2" t="e">
        <f t="array" ref="DI68">IF(INDEX(Data!GN:GN,$B68)=0,#N/A,INDEX(Data!GN:GN,$B68)-Data!GN$2+INDEX($A68:DH68,,MAX(ISNUMBER($D68:DH68)*COLUMN($D68:DH68))))</f>
        <v>#N/A</v>
      </c>
      <c r="DJ68" s="2" t="e">
        <f t="array" ref="DJ68">IF(INDEX(Data!GO:GO,$B68)=0,#N/A,INDEX(Data!GO:GO,$B68)-Data!GO$2+INDEX($A68:DI68,,MAX(ISNUMBER($D68:DI68)*COLUMN($D68:DI68))))</f>
        <v>#N/A</v>
      </c>
      <c r="DK68" s="2" t="e">
        <f t="array" ref="DK68">IF(INDEX(Data!GP:GP,$B68)=0,#N/A,INDEX(Data!GP:GP,$B68)-Data!GP$2+INDEX($A68:DJ68,,MAX(ISNUMBER($D68:DJ68)*COLUMN($D68:DJ68))))</f>
        <v>#N/A</v>
      </c>
      <c r="DL68" s="2" t="e">
        <f t="array" ref="DL68">IF(INDEX(Data!GQ:GQ,$B68)=0,#N/A,INDEX(Data!GQ:GQ,$B68)-Data!GQ$2+INDEX($A68:DK68,,MAX(ISNUMBER($D68:DK68)*COLUMN($D68:DK68))))</f>
        <v>#N/A</v>
      </c>
      <c r="DM68" s="2" t="e">
        <f t="array" ref="DM68">IF(INDEX(Data!GR:GR,$B68)=0,#N/A,INDEX(Data!GR:GR,$B68)-Data!GR$2+INDEX($A68:DL68,,MAX(ISNUMBER($D68:DL68)*COLUMN($D68:DL68))))</f>
        <v>#N/A</v>
      </c>
      <c r="DN68" s="2" t="e">
        <f t="array" ref="DN68">IF(INDEX(Data!GS:GS,$B68)=0,#N/A,INDEX(Data!GS:GS,$B68)-Data!GS$2+INDEX($A68:DM68,,MAX(ISNUMBER($D68:DM68)*COLUMN($D68:DM68))))</f>
        <v>#N/A</v>
      </c>
      <c r="DO68" s="2" t="e">
        <f t="array" ref="DO68">IF(INDEX(Data!GT:GT,$B68)=0,#N/A,INDEX(Data!GT:GT,$B68)-Data!GT$2+INDEX($A68:DN68,,MAX(ISNUMBER($D68:DN68)*COLUMN($D68:DN68))))</f>
        <v>#N/A</v>
      </c>
      <c r="DP68" s="2" t="e">
        <f t="array" ref="DP68">IF(INDEX(Data!GU:GU,$B68)=0,#N/A,INDEX(Data!GU:GU,$B68)-Data!GU$2+INDEX($A68:DO68,,MAX(ISNUMBER($D68:DO68)*COLUMN($D68:DO68))))</f>
        <v>#N/A</v>
      </c>
      <c r="DQ68" s="2" t="e">
        <f t="array" ref="DQ68">IF(INDEX(Data!GV:GV,$B68)=0,#N/A,INDEX(Data!GV:GV,$B68)-Data!GV$2+INDEX($A68:DP68,,MAX(ISNUMBER($D68:DP68)*COLUMN($D68:DP68))))</f>
        <v>#N/A</v>
      </c>
      <c r="DR68" s="2" t="e">
        <f t="array" ref="DR68">IF(INDEX(Data!GW:GW,$B68)=0,#N/A,INDEX(Data!GW:GW,$B68)-Data!GW$2+INDEX($A68:DQ68,,MAX(ISNUMBER($D68:DQ68)*COLUMN($D68:DQ68))))</f>
        <v>#N/A</v>
      </c>
      <c r="DS68" s="2" t="e">
        <f t="array" ref="DS68">IF(INDEX(Data!GX:GX,$B68)=0,#N/A,INDEX(Data!GX:GX,$B68)-Data!GX$2+INDEX($A68:DR68,,MAX(ISNUMBER($D68:DR68)*COLUMN($D68:DR68))))</f>
        <v>#N/A</v>
      </c>
      <c r="DT68" s="2" t="e">
        <f t="array" ref="DT68">IF(INDEX(Data!GY:GY,$B68)=0,#N/A,INDEX(Data!GY:GY,$B68)-Data!GY$2+INDEX($A68:DS68,,MAX(ISNUMBER($D68:DS68)*COLUMN($D68:DS68))))</f>
        <v>#N/A</v>
      </c>
      <c r="DU68" s="2" t="e">
        <f t="array" ref="DU68">IF(INDEX(Data!GZ:GZ,$B68)=0,#N/A,INDEX(Data!GZ:GZ,$B68)-Data!GZ$2+INDEX($A68:DT68,,MAX(ISNUMBER($D68:DT68)*COLUMN($D68:DT68))))</f>
        <v>#N/A</v>
      </c>
      <c r="DV68" s="2" t="e">
        <f t="array" ref="DV68">IF(INDEX(Data!HA:HA,$B68)=0,#N/A,INDEX(Data!HA:HA,$B68)-Data!HA$2+INDEX($A68:DU68,,MAX(ISNUMBER($D68:DU68)*COLUMN($D68:DU68))))</f>
        <v>#N/A</v>
      </c>
      <c r="DW68" s="2" t="e">
        <f t="array" ref="DW68">IF(INDEX(Data!HB:HB,$B68)=0,#N/A,INDEX(Data!HB:HB,$B68)-Data!HB$2+INDEX($A68:DV68,,MAX(ISNUMBER($D68:DV68)*COLUMN($D68:DV68))))</f>
        <v>#N/A</v>
      </c>
      <c r="DX68" s="2" t="e">
        <f t="array" ref="DX68">IF(INDEX(Data!HC:HC,$B68)=0,#N/A,INDEX(Data!HC:HC,$B68)-Data!HC$2+INDEX($A68:DW68,,MAX(ISNUMBER($D68:DW68)*COLUMN($D68:DW68))))</f>
        <v>#N/A</v>
      </c>
      <c r="DY68" s="2" t="e">
        <f t="array" ref="DY68">IF(INDEX(Data!HD:HD,$B68)=0,#N/A,INDEX(Data!HD:HD,$B68)-Data!HD$2+INDEX($A68:DX68,,MAX(ISNUMBER($D68:DX68)*COLUMN($D68:DX68))))</f>
        <v>#N/A</v>
      </c>
      <c r="DZ68" s="2" t="e">
        <f t="array" ref="DZ68">IF(INDEX(Data!HE:HE,$B68)=0,#N/A,INDEX(Data!HE:HE,$B68)-Data!HE$2+INDEX($A68:DY68,,MAX(ISNUMBER($D68:DY68)*COLUMN($D68:DY68))))</f>
        <v>#N/A</v>
      </c>
      <c r="EA68" s="2" t="e">
        <f t="array" ref="EA68">IF(INDEX(Data!HF:HF,$B68)=0,#N/A,INDEX(Data!HF:HF,$B68)-Data!HF$2+INDEX($A68:DZ68,,MAX(ISNUMBER($D68:DZ68)*COLUMN($D68:DZ68))))</f>
        <v>#N/A</v>
      </c>
      <c r="EB68" s="2" t="e">
        <f t="array" ref="EB68">IF(INDEX(Data!HG:HG,$B68)=0,#N/A,INDEX(Data!HG:HG,$B68)-Data!HG$2+INDEX($A68:EA68,,MAX(ISNUMBER($D68:EA68)*COLUMN($D68:EA68))))</f>
        <v>#N/A</v>
      </c>
      <c r="EC68" s="2" t="e">
        <f t="array" ref="EC68">IF(INDEX(Data!HH:HH,$B68)=0,#N/A,INDEX(Data!HH:HH,$B68)-Data!HH$2+INDEX($A68:EB68,,MAX(ISNUMBER($D68:EB68)*COLUMN($D68:EB68))))</f>
        <v>#N/A</v>
      </c>
      <c r="ED68" s="2" t="e">
        <f t="array" ref="ED68">IF(INDEX(Data!HI:HI,$B68)=0,#N/A,INDEX(Data!HI:HI,$B68)-Data!HI$2+INDEX($A68:EC68,,MAX(ISNUMBER($D68:EC68)*COLUMN($D68:EC68))))</f>
        <v>#N/A</v>
      </c>
      <c r="EE68" s="2" t="e">
        <f t="array" ref="EE68">IF(INDEX(Data!HJ:HJ,$B68)=0,#N/A,INDEX(Data!HJ:HJ,$B68)-Data!HJ$2+INDEX($A68:ED68,,MAX(ISNUMBER($D68:ED68)*COLUMN($D68:ED68))))</f>
        <v>#N/A</v>
      </c>
      <c r="EF68" s="2" t="e">
        <f t="array" ref="EF68">IF(INDEX(Data!HK:HK,$B68)=0,#N/A,INDEX(Data!HK:HK,$B68)-Data!HK$2+INDEX($A68:EE68,,MAX(ISNUMBER($D68:EE68)*COLUMN($D68:EE68))))</f>
        <v>#N/A</v>
      </c>
      <c r="EG68" s="2" t="e">
        <f t="array" ref="EG68">IF(INDEX(Data!HL:HL,$B68)=0,#N/A,INDEX(Data!HL:HL,$B68)-Data!HL$2+INDEX($A68:EF68,,MAX(ISNUMBER($D68:EF68)*COLUMN($D68:EF68))))</f>
        <v>#N/A</v>
      </c>
      <c r="EH68" s="2" t="e">
        <f t="array" ref="EH68">IF(INDEX(Data!HM:HM,$B68)=0,#N/A,INDEX(Data!HM:HM,$B68)-Data!HM$2+INDEX($A68:EG68,,MAX(ISNUMBER($D68:EG68)*COLUMN($D68:EG68))))</f>
        <v>#N/A</v>
      </c>
      <c r="EI68" s="2" t="e">
        <f t="array" ref="EI68">IF(INDEX(Data!HN:HN,$B68)=0,#N/A,INDEX(Data!HN:HN,$B68)-Data!HN$2+INDEX($A68:EH68,,MAX(ISNUMBER($D68:EH68)*COLUMN($D68:EH68))))</f>
        <v>#N/A</v>
      </c>
    </row>
    <row r="69" spans="1:139" x14ac:dyDescent="0.25">
      <c r="A69" s="2">
        <f>Data!CG144</f>
        <v>0</v>
      </c>
      <c r="B69" s="2" t="e">
        <f>MATCH(A69,Data!CG:CG,0)</f>
        <v>#N/A</v>
      </c>
      <c r="C69" s="2" t="e">
        <f ca="1">COUNTIF(OFFSET(Data!$CJ$1:$EZ$78,B69-1,0,1),"&gt;0")</f>
        <v>#N/A</v>
      </c>
      <c r="D69" s="2">
        <v>0</v>
      </c>
      <c r="E69" s="2" t="e">
        <f t="array" ref="E69">IF(INDEX(Data!CJ:CJ,$B69)=0,#N/A,INDEX(Data!CJ:CJ,$B69)-Data!CJ$2+INDEX($A69:D69,,MAX(ISNUMBER($D69:D69)*COLUMN($D69:D69))))</f>
        <v>#N/A</v>
      </c>
      <c r="F69" s="2" t="e">
        <f t="array" ref="F69">IF(INDEX(Data!CK:CK,$B69)=0,#N/A,INDEX(Data!CK:CK,$B69)-Data!CK$2+INDEX($A69:E69,,MAX(ISNUMBER($D69:E69)*COLUMN($D69:E69))))</f>
        <v>#N/A</v>
      </c>
      <c r="G69" s="2" t="e">
        <f t="array" ref="G69">IF(INDEX(Data!CL:CL,$B69)=0,#N/A,INDEX(Data!CL:CL,$B69)-Data!CL$2+INDEX($A69:F69,,MAX(ISNUMBER($D69:F69)*COLUMN($D69:F69))))</f>
        <v>#N/A</v>
      </c>
      <c r="H69" s="2" t="e">
        <f t="array" ref="H69">IF(INDEX(Data!CM:CM,$B69)=0,#N/A,INDEX(Data!CM:CM,$B69)-Data!CM$2+INDEX($A69:G69,,MAX(ISNUMBER($D69:G69)*COLUMN($D69:G69))))</f>
        <v>#N/A</v>
      </c>
      <c r="I69" s="2" t="e">
        <f t="array" ref="I69">IF(INDEX(Data!CN:CN,$B69)=0,#N/A,INDEX(Data!CN:CN,$B69)-Data!CN$2+INDEX($A69:H69,,MAX(ISNUMBER($D69:H69)*COLUMN($D69:H69))))</f>
        <v>#N/A</v>
      </c>
      <c r="J69" s="2" t="e">
        <f t="array" ref="J69">IF(INDEX(Data!CO:CO,$B69)=0,#N/A,INDEX(Data!CO:CO,$B69)-Data!CO$2+INDEX($A69:I69,,MAX(ISNUMBER($D69:I69)*COLUMN($D69:I69))))</f>
        <v>#N/A</v>
      </c>
      <c r="K69" s="2" t="e">
        <f t="array" ref="K69">IF(INDEX(Data!CP:CP,$B69)=0,#N/A,INDEX(Data!CP:CP,$B69)-Data!CP$2+INDEX($A69:J69,,MAX(ISNUMBER($D69:J69)*COLUMN($D69:J69))))</f>
        <v>#N/A</v>
      </c>
      <c r="L69" s="2" t="e">
        <f t="array" ref="L69">IF(INDEX(Data!CQ:CQ,$B69)=0,#N/A,INDEX(Data!CQ:CQ,$B69)-Data!CQ$2+INDEX($A69:K69,,MAX(ISNUMBER($D69:K69)*COLUMN($D69:K69))))</f>
        <v>#N/A</v>
      </c>
      <c r="M69" s="2" t="e">
        <f t="array" ref="M69">IF(INDEX(Data!CR:CR,$B69)=0,#N/A,INDEX(Data!CR:CR,$B69)-Data!CR$2+INDEX($A69:L69,,MAX(ISNUMBER($D69:L69)*COLUMN($D69:L69))))</f>
        <v>#N/A</v>
      </c>
      <c r="N69" s="2" t="e">
        <f t="array" ref="N69">IF(INDEX(Data!CS:CS,$B69)=0,#N/A,INDEX(Data!CS:CS,$B69)-Data!CS$2+INDEX($A69:M69,,MAX(ISNUMBER($D69:M69)*COLUMN($D69:M69))))</f>
        <v>#N/A</v>
      </c>
      <c r="O69" s="2" t="e">
        <f t="array" ref="O69">IF(INDEX(Data!CT:CT,$B69)=0,#N/A,INDEX(Data!CT:CT,$B69)-Data!CT$2+INDEX($A69:N69,,MAX(ISNUMBER($D69:N69)*COLUMN($D69:N69))))</f>
        <v>#N/A</v>
      </c>
      <c r="P69" s="2" t="e">
        <f t="array" ref="P69">IF(INDEX(Data!CU:CU,$B69)=0,#N/A,INDEX(Data!CU:CU,$B69)-Data!CU$2+INDEX($A69:O69,,MAX(ISNUMBER($D69:O69)*COLUMN($D69:O69))))</f>
        <v>#N/A</v>
      </c>
      <c r="Q69" s="2" t="e">
        <f t="array" ref="Q69">IF(INDEX(Data!CV:CV,$B69)=0,#N/A,INDEX(Data!CV:CV,$B69)-Data!CV$2+INDEX($A69:P69,,MAX(ISNUMBER($D69:P69)*COLUMN($D69:P69))))</f>
        <v>#N/A</v>
      </c>
      <c r="R69" s="2" t="e">
        <f t="array" ref="R69">IF(INDEX(Data!CW:CW,$B69)=0,#N/A,INDEX(Data!CW:CW,$B69)-Data!CW$2+INDEX($A69:Q69,,MAX(ISNUMBER($D69:Q69)*COLUMN($D69:Q69))))</f>
        <v>#N/A</v>
      </c>
      <c r="S69" s="2" t="e">
        <f t="array" ref="S69">IF(INDEX(Data!CX:CX,$B69)=0,#N/A,INDEX(Data!CX:CX,$B69)-Data!CX$2+INDEX($A69:R69,,MAX(ISNUMBER($D69:R69)*COLUMN($D69:R69))))</f>
        <v>#N/A</v>
      </c>
      <c r="T69" s="2" t="e">
        <f t="array" ref="T69">IF(INDEX(Data!CY:CY,$B69)=0,#N/A,INDEX(Data!CY:CY,$B69)-Data!CY$2+INDEX($A69:S69,,MAX(ISNUMBER($D69:S69)*COLUMN($D69:S69))))</f>
        <v>#N/A</v>
      </c>
      <c r="U69" s="2" t="e">
        <f t="array" ref="U69">IF(INDEX(Data!CZ:CZ,$B69)=0,#N/A,INDEX(Data!CZ:CZ,$B69)-Data!CZ$2+INDEX($A69:T69,,MAX(ISNUMBER($D69:T69)*COLUMN($D69:T69))))</f>
        <v>#N/A</v>
      </c>
      <c r="V69" s="2" t="e">
        <f t="array" ref="V69">IF(INDEX(Data!DA:DA,$B69)=0,#N/A,INDEX(Data!DA:DA,$B69)-Data!DA$2+INDEX($A69:U69,,MAX(ISNUMBER($D69:U69)*COLUMN($D69:U69))))</f>
        <v>#N/A</v>
      </c>
      <c r="W69" s="2" t="e">
        <f t="array" ref="W69">IF(INDEX(Data!DB:DB,$B69)=0,#N/A,INDEX(Data!DB:DB,$B69)-Data!DB$2+INDEX($A69:V69,,MAX(ISNUMBER($D69:V69)*COLUMN($D69:V69))))</f>
        <v>#N/A</v>
      </c>
      <c r="X69" s="2" t="e">
        <f t="array" ref="X69">IF(INDEX(Data!DC:DC,$B69)=0,#N/A,INDEX(Data!DC:DC,$B69)-Data!DC$2+INDEX($A69:W69,,MAX(ISNUMBER($D69:W69)*COLUMN($D69:W69))))</f>
        <v>#N/A</v>
      </c>
      <c r="Y69" s="2" t="e">
        <f t="array" ref="Y69">IF(INDEX(Data!DD:DD,$B69)=0,#N/A,INDEX(Data!DD:DD,$B69)-Data!DD$2+INDEX($A69:X69,,MAX(ISNUMBER($D69:X69)*COLUMN($D69:X69))))</f>
        <v>#N/A</v>
      </c>
      <c r="Z69" s="2" t="e">
        <f t="array" ref="Z69">IF(INDEX(Data!DE:DE,$B69)=0,#N/A,INDEX(Data!DE:DE,$B69)-Data!DE$2+INDEX($A69:Y69,,MAX(ISNUMBER($D69:Y69)*COLUMN($D69:Y69))))</f>
        <v>#N/A</v>
      </c>
      <c r="AA69" s="2" t="e">
        <f t="array" ref="AA69">IF(INDEX(Data!DF:DF,$B69)=0,#N/A,INDEX(Data!DF:DF,$B69)-Data!DF$2+INDEX($A69:Z69,,MAX(ISNUMBER($D69:Z69)*COLUMN($D69:Z69))))</f>
        <v>#N/A</v>
      </c>
      <c r="AB69" s="2" t="e">
        <f t="array" ref="AB69">IF(INDEX(Data!DG:DG,$B69)=0,#N/A,INDEX(Data!DG:DG,$B69)-Data!DG$2+INDEX($A69:AA69,,MAX(ISNUMBER($D69:AA69)*COLUMN($D69:AA69))))</f>
        <v>#N/A</v>
      </c>
      <c r="AC69" s="2" t="e">
        <f t="array" ref="AC69">IF(INDEX(Data!DH:DH,$B69)=0,#N/A,INDEX(Data!DH:DH,$B69)-Data!DH$2+INDEX($A69:AB69,,MAX(ISNUMBER($D69:AB69)*COLUMN($D69:AB69))))</f>
        <v>#N/A</v>
      </c>
      <c r="AD69" s="2" t="e">
        <f t="array" ref="AD69">IF(INDEX(Data!DI:DI,$B69)=0,#N/A,INDEX(Data!DI:DI,$B69)-Data!DI$2+INDEX($A69:AC69,,MAX(ISNUMBER($D69:AC69)*COLUMN($D69:AC69))))</f>
        <v>#N/A</v>
      </c>
      <c r="AE69" s="2" t="e">
        <f t="array" ref="AE69">IF(INDEX(Data!DJ:DJ,$B69)=0,#N/A,INDEX(Data!DJ:DJ,$B69)-Data!DJ$2+INDEX($A69:AD69,,MAX(ISNUMBER($D69:AD69)*COLUMN($D69:AD69))))</f>
        <v>#N/A</v>
      </c>
      <c r="AF69" s="2" t="e">
        <f t="array" ref="AF69">IF(INDEX(Data!DK:DK,$B69)=0,#N/A,INDEX(Data!DK:DK,$B69)-Data!DK$2+INDEX($A69:AE69,,MAX(ISNUMBER($D69:AE69)*COLUMN($D69:AE69))))</f>
        <v>#N/A</v>
      </c>
      <c r="AG69" s="2" t="e">
        <f t="array" ref="AG69">IF(INDEX(Data!DL:DL,$B69)=0,#N/A,INDEX(Data!DL:DL,$B69)-Data!DL$2+INDEX($A69:AF69,,MAX(ISNUMBER($D69:AF69)*COLUMN($D69:AF69))))</f>
        <v>#N/A</v>
      </c>
      <c r="AH69" s="2" t="e">
        <f t="array" ref="AH69">IF(INDEX(Data!DM:DM,$B69)=0,#N/A,INDEX(Data!DM:DM,$B69)-Data!DM$2+INDEX($A69:AG69,,MAX(ISNUMBER($D69:AG69)*COLUMN($D69:AG69))))</f>
        <v>#N/A</v>
      </c>
      <c r="AI69" s="2" t="e">
        <f t="array" ref="AI69">IF(INDEX(Data!DN:DN,$B69)=0,#N/A,INDEX(Data!DN:DN,$B69)-Data!DN$2+INDEX($A69:AH69,,MAX(ISNUMBER($D69:AH69)*COLUMN($D69:AH69))))</f>
        <v>#N/A</v>
      </c>
      <c r="AJ69" s="2" t="e">
        <f t="array" ref="AJ69">IF(INDEX(Data!DO:DO,$B69)=0,#N/A,INDEX(Data!DO:DO,$B69)-Data!DO$2+INDEX($A69:AI69,,MAX(ISNUMBER($D69:AI69)*COLUMN($D69:AI69))))</f>
        <v>#N/A</v>
      </c>
      <c r="AK69" s="2" t="e">
        <f t="array" ref="AK69">IF(INDEX(Data!DP:DP,$B69)=0,#N/A,INDEX(Data!DP:DP,$B69)-Data!DP$2+INDEX($A69:AJ69,,MAX(ISNUMBER($D69:AJ69)*COLUMN($D69:AJ69))))</f>
        <v>#N/A</v>
      </c>
      <c r="AL69" s="2" t="e">
        <f t="array" ref="AL69">IF(INDEX(Data!DQ:DQ,$B69)=0,#N/A,INDEX(Data!DQ:DQ,$B69)-Data!DQ$2+INDEX($A69:AK69,,MAX(ISNUMBER($D69:AK69)*COLUMN($D69:AK69))))</f>
        <v>#N/A</v>
      </c>
      <c r="AM69" s="2" t="e">
        <f t="array" ref="AM69">IF(INDEX(Data!DR:DR,$B69)=0,#N/A,INDEX(Data!DR:DR,$B69)-Data!DR$2+INDEX($A69:AL69,,MAX(ISNUMBER($D69:AL69)*COLUMN($D69:AL69))))</f>
        <v>#N/A</v>
      </c>
      <c r="AN69" s="2" t="e">
        <f t="array" ref="AN69">IF(INDEX(Data!DS:DS,$B69)=0,#N/A,INDEX(Data!DS:DS,$B69)-Data!DS$2+INDEX($A69:AM69,,MAX(ISNUMBER($D69:AM69)*COLUMN($D69:AM69))))</f>
        <v>#N/A</v>
      </c>
      <c r="AO69" s="2" t="e">
        <f t="array" ref="AO69">IF(INDEX(Data!DT:DT,$B69)=0,#N/A,INDEX(Data!DT:DT,$B69)-Data!DT$2+INDEX($A69:AN69,,MAX(ISNUMBER($D69:AN69)*COLUMN($D69:AN69))))</f>
        <v>#N/A</v>
      </c>
      <c r="AP69" s="2" t="e">
        <f t="array" ref="AP69">IF(INDEX(Data!DU:DU,$B69)=0,#N/A,INDEX(Data!DU:DU,$B69)-Data!DU$2+INDEX($A69:AO69,,MAX(ISNUMBER($D69:AO69)*COLUMN($D69:AO69))))</f>
        <v>#N/A</v>
      </c>
      <c r="AQ69" s="2" t="e">
        <f t="array" ref="AQ69">IF(INDEX(Data!DV:DV,$B69)=0,#N/A,INDEX(Data!DV:DV,$B69)-Data!DV$2+INDEX($A69:AP69,,MAX(ISNUMBER($D69:AP69)*COLUMN($D69:AP69))))</f>
        <v>#N/A</v>
      </c>
      <c r="AR69" s="2" t="e">
        <f t="array" ref="AR69">IF(INDEX(Data!DW:DW,$B69)=0,#N/A,INDEX(Data!DW:DW,$B69)-Data!DW$2+INDEX($A69:AQ69,,MAX(ISNUMBER($D69:AQ69)*COLUMN($D69:AQ69))))</f>
        <v>#N/A</v>
      </c>
      <c r="AS69" s="2" t="e">
        <f t="array" ref="AS69">IF(INDEX(Data!DX:DX,$B69)=0,#N/A,INDEX(Data!DX:DX,$B69)-Data!DX$2+INDEX($A69:AR69,,MAX(ISNUMBER($D69:AR69)*COLUMN($D69:AR69))))</f>
        <v>#N/A</v>
      </c>
      <c r="AT69" s="2" t="e">
        <f t="array" ref="AT69">IF(INDEX(Data!DY:DY,$B69)=0,#N/A,INDEX(Data!DY:DY,$B69)-Data!DY$2+INDEX($A69:AS69,,MAX(ISNUMBER($D69:AS69)*COLUMN($D69:AS69))))</f>
        <v>#N/A</v>
      </c>
      <c r="AU69" s="2" t="e">
        <f t="array" ref="AU69">IF(INDEX(Data!DZ:DZ,$B69)=0,#N/A,INDEX(Data!DZ:DZ,$B69)-Data!DZ$2+INDEX($A69:AT69,,MAX(ISNUMBER($D69:AT69)*COLUMN($D69:AT69))))</f>
        <v>#N/A</v>
      </c>
      <c r="AV69" s="2" t="e">
        <f t="array" ref="AV69">IF(INDEX(Data!EA:EA,$B69)=0,#N/A,INDEX(Data!EA:EA,$B69)-Data!EA$2+INDEX($A69:AU69,,MAX(ISNUMBER($D69:AU69)*COLUMN($D69:AU69))))</f>
        <v>#N/A</v>
      </c>
      <c r="AW69" s="2" t="e">
        <f t="array" ref="AW69">IF(INDEX(Data!EB:EB,$B69)=0,#N/A,INDEX(Data!EB:EB,$B69)-Data!EB$2+INDEX($A69:AV69,,MAX(ISNUMBER($D69:AV69)*COLUMN($D69:AV69))))</f>
        <v>#N/A</v>
      </c>
      <c r="AX69" s="2" t="e">
        <f t="array" ref="AX69">IF(INDEX(Data!EC:EC,$B69)=0,#N/A,INDEX(Data!EC:EC,$B69)-Data!EC$2+INDEX($A69:AW69,,MAX(ISNUMBER($D69:AW69)*COLUMN($D69:AW69))))</f>
        <v>#N/A</v>
      </c>
      <c r="AY69" s="2" t="e">
        <f t="array" ref="AY69">IF(INDEX(Data!ED:ED,$B69)=0,#N/A,INDEX(Data!ED:ED,$B69)-Data!ED$2+INDEX($A69:AX69,,MAX(ISNUMBER($D69:AX69)*COLUMN($D69:AX69))))</f>
        <v>#N/A</v>
      </c>
      <c r="AZ69" s="2" t="e">
        <f t="array" ref="AZ69">IF(INDEX(Data!EE:EE,$B69)=0,#N/A,INDEX(Data!EE:EE,$B69)-Data!EE$2+INDEX($A69:AY69,,MAX(ISNUMBER($D69:AY69)*COLUMN($D69:AY69))))</f>
        <v>#N/A</v>
      </c>
      <c r="BA69" s="2" t="e">
        <f t="array" ref="BA69">IF(INDEX(Data!EF:EF,$B69)=0,#N/A,INDEX(Data!EF:EF,$B69)-Data!EF$2+INDEX($A69:AZ69,,MAX(ISNUMBER($D69:AZ69)*COLUMN($D69:AZ69))))</f>
        <v>#N/A</v>
      </c>
      <c r="BB69" s="2" t="e">
        <f t="array" ref="BB69">IF(INDEX(Data!EG:EG,$B69)=0,#N/A,INDEX(Data!EG:EG,$B69)-Data!EG$2+INDEX($A69:BA69,,MAX(ISNUMBER($D69:BA69)*COLUMN($D69:BA69))))</f>
        <v>#N/A</v>
      </c>
      <c r="BC69" s="2" t="e">
        <f t="array" ref="BC69">IF(INDEX(Data!EH:EH,$B69)=0,#N/A,INDEX(Data!EH:EH,$B69)-Data!EH$2+INDEX($A69:BB69,,MAX(ISNUMBER($D69:BB69)*COLUMN($D69:BB69))))</f>
        <v>#N/A</v>
      </c>
      <c r="BD69" s="2" t="e">
        <f t="array" ref="BD69">IF(INDEX(Data!EI:EI,$B69)=0,#N/A,INDEX(Data!EI:EI,$B69)-Data!EI$2+INDEX($A69:BC69,,MAX(ISNUMBER($D69:BC69)*COLUMN($D69:BC69))))</f>
        <v>#N/A</v>
      </c>
      <c r="BE69" s="2" t="e">
        <f t="array" ref="BE69">IF(INDEX(Data!EJ:EJ,$B69)=0,#N/A,INDEX(Data!EJ:EJ,$B69)-Data!EJ$2+INDEX($A69:BD69,,MAX(ISNUMBER($D69:BD69)*COLUMN($D69:BD69))))</f>
        <v>#N/A</v>
      </c>
      <c r="BF69" s="2" t="e">
        <f t="array" ref="BF69">IF(INDEX(Data!EK:EK,$B69)=0,#N/A,INDEX(Data!EK:EK,$B69)-Data!EK$2+INDEX($A69:BE69,,MAX(ISNUMBER($D69:BE69)*COLUMN($D69:BE69))))</f>
        <v>#N/A</v>
      </c>
      <c r="BG69" s="2" t="e">
        <f t="array" ref="BG69">IF(INDEX(Data!EL:EL,$B69)=0,#N/A,INDEX(Data!EL:EL,$B69)-Data!EL$2+INDEX($A69:BF69,,MAX(ISNUMBER($D69:BF69)*COLUMN($D69:BF69))))</f>
        <v>#N/A</v>
      </c>
      <c r="BH69" s="2" t="e">
        <f t="array" ref="BH69">IF(INDEX(Data!EM:EM,$B69)=0,#N/A,INDEX(Data!EM:EM,$B69)-Data!EM$2+INDEX($A69:BG69,,MAX(ISNUMBER($D69:BG69)*COLUMN($D69:BG69))))</f>
        <v>#N/A</v>
      </c>
      <c r="BI69" s="2" t="e">
        <f t="array" ref="BI69">IF(INDEX(Data!EN:EN,$B69)=0,#N/A,INDEX(Data!EN:EN,$B69)-Data!EN$2+INDEX($A69:BH69,,MAX(ISNUMBER($D69:BH69)*COLUMN($D69:BH69))))</f>
        <v>#N/A</v>
      </c>
      <c r="BJ69" s="2" t="e">
        <f t="array" ref="BJ69">IF(INDEX(Data!EO:EO,$B69)=0,#N/A,INDEX(Data!EO:EO,$B69)-Data!EO$2+INDEX($A69:BI69,,MAX(ISNUMBER($D69:BI69)*COLUMN($D69:BI69))))</f>
        <v>#N/A</v>
      </c>
      <c r="BK69" s="2" t="e">
        <f t="array" ref="BK69">IF(INDEX(Data!EP:EP,$B69)=0,#N/A,INDEX(Data!EP:EP,$B69)-Data!EP$2+INDEX($A69:BJ69,,MAX(ISNUMBER($D69:BJ69)*COLUMN($D69:BJ69))))</f>
        <v>#N/A</v>
      </c>
      <c r="BL69" s="2" t="e">
        <f t="array" ref="BL69">IF(INDEX(Data!EQ:EQ,$B69)=0,#N/A,INDEX(Data!EQ:EQ,$B69)-Data!EQ$2+INDEX($A69:BK69,,MAX(ISNUMBER($D69:BK69)*COLUMN($D69:BK69))))</f>
        <v>#N/A</v>
      </c>
      <c r="BM69" s="2" t="e">
        <f t="array" ref="BM69">IF(INDEX(Data!ER:ER,$B69)=0,#N/A,INDEX(Data!ER:ER,$B69)-Data!ER$2+INDEX($A69:BL69,,MAX(ISNUMBER($D69:BL69)*COLUMN($D69:BL69))))</f>
        <v>#N/A</v>
      </c>
      <c r="BN69" s="2" t="e">
        <f t="array" ref="BN69">IF(INDEX(Data!ES:ES,$B69)=0,#N/A,INDEX(Data!ES:ES,$B69)-Data!ES$2+INDEX($A69:BM69,,MAX(ISNUMBER($D69:BM69)*COLUMN($D69:BM69))))</f>
        <v>#N/A</v>
      </c>
      <c r="BO69" s="2" t="e">
        <f t="array" ref="BO69">IF(INDEX(Data!ET:ET,$B69)=0,#N/A,INDEX(Data!ET:ET,$B69)-Data!ET$2+INDEX($A69:BN69,,MAX(ISNUMBER($D69:BN69)*COLUMN($D69:BN69))))</f>
        <v>#N/A</v>
      </c>
      <c r="BP69" s="2" t="e">
        <f t="array" ref="BP69">IF(INDEX(Data!EU:EU,$B69)=0,#N/A,INDEX(Data!EU:EU,$B69)-Data!EU$2+INDEX($A69:BO69,,MAX(ISNUMBER($D69:BO69)*COLUMN($D69:BO69))))</f>
        <v>#N/A</v>
      </c>
      <c r="BQ69" s="2" t="e">
        <f t="array" ref="BQ69">IF(INDEX(Data!EV:EV,$B69)=0,#N/A,INDEX(Data!EV:EV,$B69)-Data!EV$2+INDEX($A69:BP69,,MAX(ISNUMBER($D69:BP69)*COLUMN($D69:BP69))))</f>
        <v>#N/A</v>
      </c>
      <c r="BR69" s="2" t="e">
        <f t="array" ref="BR69">IF(INDEX(Data!EW:EW,$B69)=0,#N/A,INDEX(Data!EW:EW,$B69)-Data!EW$2+INDEX($A69:BQ69,,MAX(ISNUMBER($D69:BQ69)*COLUMN($D69:BQ69))))</f>
        <v>#N/A</v>
      </c>
      <c r="BS69" s="2" t="e">
        <f t="array" ref="BS69">IF(INDEX(Data!EX:EX,$B69)=0,#N/A,INDEX(Data!EX:EX,$B69)-Data!EX$2+INDEX($A69:BR69,,MAX(ISNUMBER($D69:BR69)*COLUMN($D69:BR69))))</f>
        <v>#N/A</v>
      </c>
      <c r="BT69" s="2" t="e">
        <f t="array" ref="BT69">IF(INDEX(Data!EY:EY,$B69)=0,#N/A,INDEX(Data!EY:EY,$B69)-Data!EY$2+INDEX($A69:BS69,,MAX(ISNUMBER($D69:BS69)*COLUMN($D69:BS69))))</f>
        <v>#N/A</v>
      </c>
      <c r="BU69" s="2" t="e">
        <f t="array" ref="BU69">IF(INDEX(Data!EZ:EZ,$B69)=0,#N/A,INDEX(Data!EZ:EZ,$B69)-Data!EZ$2+INDEX($A69:BT69,,MAX(ISNUMBER($D69:BT69)*COLUMN($D69:BT69))))</f>
        <v>#N/A</v>
      </c>
      <c r="BV69" s="2" t="e">
        <f t="array" ref="BV69">IF(INDEX(Data!FA:FA,$B69)=0,#N/A,INDEX(Data!FA:FA,$B69)-Data!FA$2+INDEX($A69:BU69,,MAX(ISNUMBER($D69:BU69)*COLUMN($D69:BU69))))</f>
        <v>#N/A</v>
      </c>
      <c r="BW69" s="2" t="e">
        <f t="array" ref="BW69">IF(INDEX(Data!FB:FB,$B69)=0,#N/A,INDEX(Data!FB:FB,$B69)-Data!FB$2+INDEX($A69:BV69,,MAX(ISNUMBER($D69:BV69)*COLUMN($D69:BV69))))</f>
        <v>#N/A</v>
      </c>
      <c r="BX69" s="2" t="e">
        <f t="array" ref="BX69">IF(INDEX(Data!FC:FC,$B69)=0,#N/A,INDEX(Data!FC:FC,$B69)-Data!FC$2+INDEX($A69:BW69,,MAX(ISNUMBER($D69:BW69)*COLUMN($D69:BW69))))</f>
        <v>#N/A</v>
      </c>
      <c r="BY69" s="2" t="e">
        <f t="array" ref="BY69">IF(INDEX(Data!FD:FD,$B69)=0,#N/A,INDEX(Data!FD:FD,$B69)-Data!FD$2+INDEX($A69:BX69,,MAX(ISNUMBER($D69:BX69)*COLUMN($D69:BX69))))</f>
        <v>#N/A</v>
      </c>
      <c r="BZ69" s="2" t="e">
        <f t="array" ref="BZ69">IF(INDEX(Data!FE:FE,$B69)=0,#N/A,INDEX(Data!FE:FE,$B69)-Data!FE$2+INDEX($A69:BY69,,MAX(ISNUMBER($D69:BY69)*COLUMN($D69:BY69))))</f>
        <v>#N/A</v>
      </c>
      <c r="CA69" s="2" t="e">
        <f t="array" ref="CA69">IF(INDEX(Data!FF:FF,$B69)=0,#N/A,INDEX(Data!FF:FF,$B69)-Data!FF$2+INDEX($A69:BZ69,,MAX(ISNUMBER($D69:BZ69)*COLUMN($D69:BZ69))))</f>
        <v>#N/A</v>
      </c>
      <c r="CB69" s="2" t="e">
        <f t="array" ref="CB69">IF(INDEX(Data!FG:FG,$B69)=0,#N/A,INDEX(Data!FG:FG,$B69)-Data!FG$2+INDEX($A69:CA69,,MAX(ISNUMBER($D69:CA69)*COLUMN($D69:CA69))))</f>
        <v>#N/A</v>
      </c>
      <c r="CC69" s="2" t="e">
        <f t="array" ref="CC69">IF(INDEX(Data!FH:FH,$B69)=0,#N/A,INDEX(Data!FH:FH,$B69)-Data!FH$2+INDEX($A69:CB69,,MAX(ISNUMBER($D69:CB69)*COLUMN($D69:CB69))))</f>
        <v>#N/A</v>
      </c>
      <c r="CD69" s="2" t="e">
        <f t="array" ref="CD69">IF(INDEX(Data!FI:FI,$B69)=0,#N/A,INDEX(Data!FI:FI,$B69)-Data!FI$2+INDEX($A69:CC69,,MAX(ISNUMBER($D69:CC69)*COLUMN($D69:CC69))))</f>
        <v>#N/A</v>
      </c>
      <c r="CE69" s="2" t="e">
        <f t="array" ref="CE69">IF(INDEX(Data!FJ:FJ,$B69)=0,#N/A,INDEX(Data!FJ:FJ,$B69)-Data!FJ$2+INDEX($A69:CD69,,MAX(ISNUMBER($D69:CD69)*COLUMN($D69:CD69))))</f>
        <v>#N/A</v>
      </c>
      <c r="CF69" s="2" t="e">
        <f t="array" ref="CF69">IF(INDEX(Data!FK:FK,$B69)=0,#N/A,INDEX(Data!FK:FK,$B69)-Data!FK$2+INDEX($A69:CE69,,MAX(ISNUMBER($D69:CE69)*COLUMN($D69:CE69))))</f>
        <v>#N/A</v>
      </c>
      <c r="CG69" s="2" t="e">
        <f t="array" ref="CG69">IF(INDEX(Data!FL:FL,$B69)=0,#N/A,INDEX(Data!FL:FL,$B69)-Data!FL$2+INDEX($A69:CF69,,MAX(ISNUMBER($D69:CF69)*COLUMN($D69:CF69))))</f>
        <v>#N/A</v>
      </c>
      <c r="CH69" s="2" t="e">
        <f t="array" ref="CH69">IF(INDEX(Data!FM:FM,$B69)=0,#N/A,INDEX(Data!FM:FM,$B69)-Data!FM$2+INDEX($A69:CG69,,MAX(ISNUMBER($D69:CG69)*COLUMN($D69:CG69))))</f>
        <v>#N/A</v>
      </c>
      <c r="CI69" s="2" t="e">
        <f t="array" ref="CI69">IF(INDEX(Data!FN:FN,$B69)=0,#N/A,INDEX(Data!FN:FN,$B69)-Data!FN$2+INDEX($A69:CH69,,MAX(ISNUMBER($D69:CH69)*COLUMN($D69:CH69))))</f>
        <v>#N/A</v>
      </c>
      <c r="CJ69" s="2" t="e">
        <f t="array" ref="CJ69">IF(INDEX(Data!FO:FO,$B69)=0,#N/A,INDEX(Data!FO:FO,$B69)-Data!FO$2+INDEX($A69:CI69,,MAX(ISNUMBER($D69:CI69)*COLUMN($D69:CI69))))</f>
        <v>#N/A</v>
      </c>
      <c r="CK69" s="2" t="e">
        <f t="array" ref="CK69">IF(INDEX(Data!FP:FP,$B69)=0,#N/A,INDEX(Data!FP:FP,$B69)-Data!FP$2+INDEX($A69:CJ69,,MAX(ISNUMBER($D69:CJ69)*COLUMN($D69:CJ69))))</f>
        <v>#N/A</v>
      </c>
      <c r="CL69" s="2" t="e">
        <f t="array" ref="CL69">IF(INDEX(Data!FQ:FQ,$B69)=0,#N/A,INDEX(Data!FQ:FQ,$B69)-Data!FQ$2+INDEX($A69:CK69,,MAX(ISNUMBER($D69:CK69)*COLUMN($D69:CK69))))</f>
        <v>#N/A</v>
      </c>
      <c r="CM69" s="2" t="e">
        <f t="array" ref="CM69">IF(INDEX(Data!FR:FR,$B69)=0,#N/A,INDEX(Data!FR:FR,$B69)-Data!FR$2+INDEX($A69:CL69,,MAX(ISNUMBER($D69:CL69)*COLUMN($D69:CL69))))</f>
        <v>#N/A</v>
      </c>
      <c r="CN69" s="2" t="e">
        <f t="array" ref="CN69">IF(INDEX(Data!FS:FS,$B69)=0,#N/A,INDEX(Data!FS:FS,$B69)-Data!FS$2+INDEX($A69:CM69,,MAX(ISNUMBER($D69:CM69)*COLUMN($D69:CM69))))</f>
        <v>#N/A</v>
      </c>
      <c r="CO69" s="2" t="e">
        <f t="array" ref="CO69">IF(INDEX(Data!FT:FT,$B69)=0,#N/A,INDEX(Data!FT:FT,$B69)-Data!FT$2+INDEX($A69:CN69,,MAX(ISNUMBER($D69:CN69)*COLUMN($D69:CN69))))</f>
        <v>#N/A</v>
      </c>
      <c r="CP69" s="2" t="e">
        <f t="array" ref="CP69">IF(INDEX(Data!FU:FU,$B69)=0,#N/A,INDEX(Data!FU:FU,$B69)-Data!FU$2+INDEX($A69:CO69,,MAX(ISNUMBER($D69:CO69)*COLUMN($D69:CO69))))</f>
        <v>#N/A</v>
      </c>
      <c r="CQ69" s="2" t="e">
        <f t="array" ref="CQ69">IF(INDEX(Data!FV:FV,$B69)=0,#N/A,INDEX(Data!FV:FV,$B69)-Data!FV$2+INDEX($A69:CP69,,MAX(ISNUMBER($D69:CP69)*COLUMN($D69:CP69))))</f>
        <v>#N/A</v>
      </c>
      <c r="CR69" s="2" t="e">
        <f t="array" ref="CR69">IF(INDEX(Data!FW:FW,$B69)=0,#N/A,INDEX(Data!FW:FW,$B69)-Data!FW$2+INDEX($A69:CQ69,,MAX(ISNUMBER($D69:CQ69)*COLUMN($D69:CQ69))))</f>
        <v>#N/A</v>
      </c>
      <c r="CS69" s="2" t="e">
        <f t="array" ref="CS69">IF(INDEX(Data!FX:FX,$B69)=0,#N/A,INDEX(Data!FX:FX,$B69)-Data!FX$2+INDEX($A69:CR69,,MAX(ISNUMBER($D69:CR69)*COLUMN($D69:CR69))))</f>
        <v>#N/A</v>
      </c>
      <c r="CT69" s="2" t="e">
        <f t="array" ref="CT69">IF(INDEX(Data!FY:FY,$B69)=0,#N/A,INDEX(Data!FY:FY,$B69)-Data!FY$2+INDEX($A69:CS69,,MAX(ISNUMBER($D69:CS69)*COLUMN($D69:CS69))))</f>
        <v>#N/A</v>
      </c>
      <c r="CU69" s="2" t="e">
        <f t="array" ref="CU69">IF(INDEX(Data!FZ:FZ,$B69)=0,#N/A,INDEX(Data!FZ:FZ,$B69)-Data!FZ$2+INDEX($A69:CT69,,MAX(ISNUMBER($D69:CT69)*COLUMN($D69:CT69))))</f>
        <v>#N/A</v>
      </c>
      <c r="CV69" s="2" t="e">
        <f t="array" ref="CV69">IF(INDEX(Data!GA:GA,$B69)=0,#N/A,INDEX(Data!GA:GA,$B69)-Data!GA$2+INDEX($A69:CU69,,MAX(ISNUMBER($D69:CU69)*COLUMN($D69:CU69))))</f>
        <v>#N/A</v>
      </c>
      <c r="CW69" s="2" t="e">
        <f t="array" ref="CW69">IF(INDEX(Data!GB:GB,$B69)=0,#N/A,INDEX(Data!GB:GB,$B69)-Data!GB$2+INDEX($A69:CV69,,MAX(ISNUMBER($D69:CV69)*COLUMN($D69:CV69))))</f>
        <v>#N/A</v>
      </c>
      <c r="CX69" s="2" t="e">
        <f t="array" ref="CX69">IF(INDEX(Data!GC:GC,$B69)=0,#N/A,INDEX(Data!GC:GC,$B69)-Data!GC$2+INDEX($A69:CW69,,MAX(ISNUMBER($D69:CW69)*COLUMN($D69:CW69))))</f>
        <v>#N/A</v>
      </c>
      <c r="CY69" s="2" t="e">
        <f t="array" ref="CY69">IF(INDEX(Data!GD:GD,$B69)=0,#N/A,INDEX(Data!GD:GD,$B69)-Data!GD$2+INDEX($A69:CX69,,MAX(ISNUMBER($D69:CX69)*COLUMN($D69:CX69))))</f>
        <v>#N/A</v>
      </c>
      <c r="CZ69" s="2" t="e">
        <f t="array" ref="CZ69">IF(INDEX(Data!GE:GE,$B69)=0,#N/A,INDEX(Data!GE:GE,$B69)-Data!GE$2+INDEX($A69:CY69,,MAX(ISNUMBER($D69:CY69)*COLUMN($D69:CY69))))</f>
        <v>#N/A</v>
      </c>
      <c r="DA69" s="2" t="e">
        <f t="array" ref="DA69">IF(INDEX(Data!GF:GF,$B69)=0,#N/A,INDEX(Data!GF:GF,$B69)-Data!GF$2+INDEX($A69:CZ69,,MAX(ISNUMBER($D69:CZ69)*COLUMN($D69:CZ69))))</f>
        <v>#N/A</v>
      </c>
      <c r="DB69" s="2" t="e">
        <f t="array" ref="DB69">IF(INDEX(Data!GG:GG,$B69)=0,#N/A,INDEX(Data!GG:GG,$B69)-Data!GG$2+INDEX($A69:DA69,,MAX(ISNUMBER($D69:DA69)*COLUMN($D69:DA69))))</f>
        <v>#N/A</v>
      </c>
      <c r="DC69" s="2" t="e">
        <f t="array" ref="DC69">IF(INDEX(Data!GH:GH,$B69)=0,#N/A,INDEX(Data!GH:GH,$B69)-Data!GH$2+INDEX($A69:DB69,,MAX(ISNUMBER($D69:DB69)*COLUMN($D69:DB69))))</f>
        <v>#N/A</v>
      </c>
      <c r="DD69" s="2" t="e">
        <f t="array" ref="DD69">IF(INDEX(Data!GI:GI,$B69)=0,#N/A,INDEX(Data!GI:GI,$B69)-Data!GI$2+INDEX($A69:DC69,,MAX(ISNUMBER($D69:DC69)*COLUMN($D69:DC69))))</f>
        <v>#N/A</v>
      </c>
      <c r="DE69" s="2" t="e">
        <f t="array" ref="DE69">IF(INDEX(Data!GJ:GJ,$B69)=0,#N/A,INDEX(Data!GJ:GJ,$B69)-Data!GJ$2+INDEX($A69:DD69,,MAX(ISNUMBER($D69:DD69)*COLUMN($D69:DD69))))</f>
        <v>#N/A</v>
      </c>
      <c r="DF69" s="2" t="e">
        <f t="array" ref="DF69">IF(INDEX(Data!GK:GK,$B69)=0,#N/A,INDEX(Data!GK:GK,$B69)-Data!GK$2+INDEX($A69:DE69,,MAX(ISNUMBER($D69:DE69)*COLUMN($D69:DE69))))</f>
        <v>#N/A</v>
      </c>
      <c r="DG69" s="2" t="e">
        <f t="array" ref="DG69">IF(INDEX(Data!GL:GL,$B69)=0,#N/A,INDEX(Data!GL:GL,$B69)-Data!GL$2+INDEX($A69:DF69,,MAX(ISNUMBER($D69:DF69)*COLUMN($D69:DF69))))</f>
        <v>#N/A</v>
      </c>
      <c r="DH69" s="2" t="e">
        <f t="array" ref="DH69">IF(INDEX(Data!GM:GM,$B69)=0,#N/A,INDEX(Data!GM:GM,$B69)-Data!GM$2+INDEX($A69:DG69,,MAX(ISNUMBER($D69:DG69)*COLUMN($D69:DG69))))</f>
        <v>#N/A</v>
      </c>
      <c r="DI69" s="2" t="e">
        <f t="array" ref="DI69">IF(INDEX(Data!GN:GN,$B69)=0,#N/A,INDEX(Data!GN:GN,$B69)-Data!GN$2+INDEX($A69:DH69,,MAX(ISNUMBER($D69:DH69)*COLUMN($D69:DH69))))</f>
        <v>#N/A</v>
      </c>
      <c r="DJ69" s="2" t="e">
        <f t="array" ref="DJ69">IF(INDEX(Data!GO:GO,$B69)=0,#N/A,INDEX(Data!GO:GO,$B69)-Data!GO$2+INDEX($A69:DI69,,MAX(ISNUMBER($D69:DI69)*COLUMN($D69:DI69))))</f>
        <v>#N/A</v>
      </c>
      <c r="DK69" s="2" t="e">
        <f t="array" ref="DK69">IF(INDEX(Data!GP:GP,$B69)=0,#N/A,INDEX(Data!GP:GP,$B69)-Data!GP$2+INDEX($A69:DJ69,,MAX(ISNUMBER($D69:DJ69)*COLUMN($D69:DJ69))))</f>
        <v>#N/A</v>
      </c>
      <c r="DL69" s="2" t="e">
        <f t="array" ref="DL69">IF(INDEX(Data!GQ:GQ,$B69)=0,#N/A,INDEX(Data!GQ:GQ,$B69)-Data!GQ$2+INDEX($A69:DK69,,MAX(ISNUMBER($D69:DK69)*COLUMN($D69:DK69))))</f>
        <v>#N/A</v>
      </c>
      <c r="DM69" s="2" t="e">
        <f t="array" ref="DM69">IF(INDEX(Data!GR:GR,$B69)=0,#N/A,INDEX(Data!GR:GR,$B69)-Data!GR$2+INDEX($A69:DL69,,MAX(ISNUMBER($D69:DL69)*COLUMN($D69:DL69))))</f>
        <v>#N/A</v>
      </c>
      <c r="DN69" s="2" t="e">
        <f t="array" ref="DN69">IF(INDEX(Data!GS:GS,$B69)=0,#N/A,INDEX(Data!GS:GS,$B69)-Data!GS$2+INDEX($A69:DM69,,MAX(ISNUMBER($D69:DM69)*COLUMN($D69:DM69))))</f>
        <v>#N/A</v>
      </c>
      <c r="DO69" s="2" t="e">
        <f t="array" ref="DO69">IF(INDEX(Data!GT:GT,$B69)=0,#N/A,INDEX(Data!GT:GT,$B69)-Data!GT$2+INDEX($A69:DN69,,MAX(ISNUMBER($D69:DN69)*COLUMN($D69:DN69))))</f>
        <v>#N/A</v>
      </c>
      <c r="DP69" s="2" t="e">
        <f t="array" ref="DP69">IF(INDEX(Data!GU:GU,$B69)=0,#N/A,INDEX(Data!GU:GU,$B69)-Data!GU$2+INDEX($A69:DO69,,MAX(ISNUMBER($D69:DO69)*COLUMN($D69:DO69))))</f>
        <v>#N/A</v>
      </c>
      <c r="DQ69" s="2" t="e">
        <f t="array" ref="DQ69">IF(INDEX(Data!GV:GV,$B69)=0,#N/A,INDEX(Data!GV:GV,$B69)-Data!GV$2+INDEX($A69:DP69,,MAX(ISNUMBER($D69:DP69)*COLUMN($D69:DP69))))</f>
        <v>#N/A</v>
      </c>
      <c r="DR69" s="2" t="e">
        <f t="array" ref="DR69">IF(INDEX(Data!GW:GW,$B69)=0,#N/A,INDEX(Data!GW:GW,$B69)-Data!GW$2+INDEX($A69:DQ69,,MAX(ISNUMBER($D69:DQ69)*COLUMN($D69:DQ69))))</f>
        <v>#N/A</v>
      </c>
      <c r="DS69" s="2" t="e">
        <f t="array" ref="DS69">IF(INDEX(Data!GX:GX,$B69)=0,#N/A,INDEX(Data!GX:GX,$B69)-Data!GX$2+INDEX($A69:DR69,,MAX(ISNUMBER($D69:DR69)*COLUMN($D69:DR69))))</f>
        <v>#N/A</v>
      </c>
      <c r="DT69" s="2" t="e">
        <f t="array" ref="DT69">IF(INDEX(Data!GY:GY,$B69)=0,#N/A,INDEX(Data!GY:GY,$B69)-Data!GY$2+INDEX($A69:DS69,,MAX(ISNUMBER($D69:DS69)*COLUMN($D69:DS69))))</f>
        <v>#N/A</v>
      </c>
      <c r="DU69" s="2" t="e">
        <f t="array" ref="DU69">IF(INDEX(Data!GZ:GZ,$B69)=0,#N/A,INDEX(Data!GZ:GZ,$B69)-Data!GZ$2+INDEX($A69:DT69,,MAX(ISNUMBER($D69:DT69)*COLUMN($D69:DT69))))</f>
        <v>#N/A</v>
      </c>
      <c r="DV69" s="2" t="e">
        <f t="array" ref="DV69">IF(INDEX(Data!HA:HA,$B69)=0,#N/A,INDEX(Data!HA:HA,$B69)-Data!HA$2+INDEX($A69:DU69,,MAX(ISNUMBER($D69:DU69)*COLUMN($D69:DU69))))</f>
        <v>#N/A</v>
      </c>
      <c r="DW69" s="2" t="e">
        <f t="array" ref="DW69">IF(INDEX(Data!HB:HB,$B69)=0,#N/A,INDEX(Data!HB:HB,$B69)-Data!HB$2+INDEX($A69:DV69,,MAX(ISNUMBER($D69:DV69)*COLUMN($D69:DV69))))</f>
        <v>#N/A</v>
      </c>
      <c r="DX69" s="2" t="e">
        <f t="array" ref="DX69">IF(INDEX(Data!HC:HC,$B69)=0,#N/A,INDEX(Data!HC:HC,$B69)-Data!HC$2+INDEX($A69:DW69,,MAX(ISNUMBER($D69:DW69)*COLUMN($D69:DW69))))</f>
        <v>#N/A</v>
      </c>
      <c r="DY69" s="2" t="e">
        <f t="array" ref="DY69">IF(INDEX(Data!HD:HD,$B69)=0,#N/A,INDEX(Data!HD:HD,$B69)-Data!HD$2+INDEX($A69:DX69,,MAX(ISNUMBER($D69:DX69)*COLUMN($D69:DX69))))</f>
        <v>#N/A</v>
      </c>
      <c r="DZ69" s="2" t="e">
        <f t="array" ref="DZ69">IF(INDEX(Data!HE:HE,$B69)=0,#N/A,INDEX(Data!HE:HE,$B69)-Data!HE$2+INDEX($A69:DY69,,MAX(ISNUMBER($D69:DY69)*COLUMN($D69:DY69))))</f>
        <v>#N/A</v>
      </c>
      <c r="EA69" s="2" t="e">
        <f t="array" ref="EA69">IF(INDEX(Data!HF:HF,$B69)=0,#N/A,INDEX(Data!HF:HF,$B69)-Data!HF$2+INDEX($A69:DZ69,,MAX(ISNUMBER($D69:DZ69)*COLUMN($D69:DZ69))))</f>
        <v>#N/A</v>
      </c>
      <c r="EB69" s="2" t="e">
        <f t="array" ref="EB69">IF(INDEX(Data!HG:HG,$B69)=0,#N/A,INDEX(Data!HG:HG,$B69)-Data!HG$2+INDEX($A69:EA69,,MAX(ISNUMBER($D69:EA69)*COLUMN($D69:EA69))))</f>
        <v>#N/A</v>
      </c>
      <c r="EC69" s="2" t="e">
        <f t="array" ref="EC69">IF(INDEX(Data!HH:HH,$B69)=0,#N/A,INDEX(Data!HH:HH,$B69)-Data!HH$2+INDEX($A69:EB69,,MAX(ISNUMBER($D69:EB69)*COLUMN($D69:EB69))))</f>
        <v>#N/A</v>
      </c>
      <c r="ED69" s="2" t="e">
        <f t="array" ref="ED69">IF(INDEX(Data!HI:HI,$B69)=0,#N/A,INDEX(Data!HI:HI,$B69)-Data!HI$2+INDEX($A69:EC69,,MAX(ISNUMBER($D69:EC69)*COLUMN($D69:EC69))))</f>
        <v>#N/A</v>
      </c>
      <c r="EE69" s="2" t="e">
        <f t="array" ref="EE69">IF(INDEX(Data!HJ:HJ,$B69)=0,#N/A,INDEX(Data!HJ:HJ,$B69)-Data!HJ$2+INDEX($A69:ED69,,MAX(ISNUMBER($D69:ED69)*COLUMN($D69:ED69))))</f>
        <v>#N/A</v>
      </c>
      <c r="EF69" s="2" t="e">
        <f t="array" ref="EF69">IF(INDEX(Data!HK:HK,$B69)=0,#N/A,INDEX(Data!HK:HK,$B69)-Data!HK$2+INDEX($A69:EE69,,MAX(ISNUMBER($D69:EE69)*COLUMN($D69:EE69))))</f>
        <v>#N/A</v>
      </c>
      <c r="EG69" s="2" t="e">
        <f t="array" ref="EG69">IF(INDEX(Data!HL:HL,$B69)=0,#N/A,INDEX(Data!HL:HL,$B69)-Data!HL$2+INDEX($A69:EF69,,MAX(ISNUMBER($D69:EF69)*COLUMN($D69:EF69))))</f>
        <v>#N/A</v>
      </c>
      <c r="EH69" s="2" t="e">
        <f t="array" ref="EH69">IF(INDEX(Data!HM:HM,$B69)=0,#N/A,INDEX(Data!HM:HM,$B69)-Data!HM$2+INDEX($A69:EG69,,MAX(ISNUMBER($D69:EG69)*COLUMN($D69:EG69))))</f>
        <v>#N/A</v>
      </c>
      <c r="EI69" s="2" t="e">
        <f t="array" ref="EI69">IF(INDEX(Data!HN:HN,$B69)=0,#N/A,INDEX(Data!HN:HN,$B69)-Data!HN$2+INDEX($A69:EH69,,MAX(ISNUMBER($D69:EH69)*COLUMN($D69:EH69))))</f>
        <v>#N/A</v>
      </c>
    </row>
    <row r="70" spans="1:139" x14ac:dyDescent="0.25">
      <c r="A70" s="2">
        <f>Data!CG145</f>
        <v>0</v>
      </c>
      <c r="B70" s="2" t="e">
        <f>MATCH(A70,Data!CG:CG,0)</f>
        <v>#N/A</v>
      </c>
      <c r="C70" s="2" t="e">
        <f ca="1">COUNTIF(OFFSET(Data!$CJ$1:$EZ$78,B70-1,0,1),"&gt;0")</f>
        <v>#N/A</v>
      </c>
      <c r="D70" s="2">
        <v>0</v>
      </c>
      <c r="E70" s="2" t="e">
        <f t="array" ref="E70">IF(INDEX(Data!CJ:CJ,$B70)=0,#N/A,INDEX(Data!CJ:CJ,$B70)-Data!CJ$2+INDEX($A70:D70,,MAX(ISNUMBER($D70:D70)*COLUMN($D70:D70))))</f>
        <v>#N/A</v>
      </c>
      <c r="F70" s="2" t="e">
        <f t="array" ref="F70">IF(INDEX(Data!CK:CK,$B70)=0,#N/A,INDEX(Data!CK:CK,$B70)-Data!CK$2+INDEX($A70:E70,,MAX(ISNUMBER($D70:E70)*COLUMN($D70:E70))))</f>
        <v>#N/A</v>
      </c>
      <c r="G70" s="2" t="e">
        <f t="array" ref="G70">IF(INDEX(Data!CL:CL,$B70)=0,#N/A,INDEX(Data!CL:CL,$B70)-Data!CL$2+INDEX($A70:F70,,MAX(ISNUMBER($D70:F70)*COLUMN($D70:F70))))</f>
        <v>#N/A</v>
      </c>
      <c r="H70" s="2" t="e">
        <f t="array" ref="H70">IF(INDEX(Data!CM:CM,$B70)=0,#N/A,INDEX(Data!CM:CM,$B70)-Data!CM$2+INDEX($A70:G70,,MAX(ISNUMBER($D70:G70)*COLUMN($D70:G70))))</f>
        <v>#N/A</v>
      </c>
      <c r="I70" s="2" t="e">
        <f t="array" ref="I70">IF(INDEX(Data!CN:CN,$B70)=0,#N/A,INDEX(Data!CN:CN,$B70)-Data!CN$2+INDEX($A70:H70,,MAX(ISNUMBER($D70:H70)*COLUMN($D70:H70))))</f>
        <v>#N/A</v>
      </c>
      <c r="J70" s="2" t="e">
        <f t="array" ref="J70">IF(INDEX(Data!CO:CO,$B70)=0,#N/A,INDEX(Data!CO:CO,$B70)-Data!CO$2+INDEX($A70:I70,,MAX(ISNUMBER($D70:I70)*COLUMN($D70:I70))))</f>
        <v>#N/A</v>
      </c>
      <c r="K70" s="2" t="e">
        <f t="array" ref="K70">IF(INDEX(Data!CP:CP,$B70)=0,#N/A,INDEX(Data!CP:CP,$B70)-Data!CP$2+INDEX($A70:J70,,MAX(ISNUMBER($D70:J70)*COLUMN($D70:J70))))</f>
        <v>#N/A</v>
      </c>
      <c r="L70" s="2" t="e">
        <f t="array" ref="L70">IF(INDEX(Data!CQ:CQ,$B70)=0,#N/A,INDEX(Data!CQ:CQ,$B70)-Data!CQ$2+INDEX($A70:K70,,MAX(ISNUMBER($D70:K70)*COLUMN($D70:K70))))</f>
        <v>#N/A</v>
      </c>
      <c r="M70" s="2" t="e">
        <f t="array" ref="M70">IF(INDEX(Data!CR:CR,$B70)=0,#N/A,INDEX(Data!CR:CR,$B70)-Data!CR$2+INDEX($A70:L70,,MAX(ISNUMBER($D70:L70)*COLUMN($D70:L70))))</f>
        <v>#N/A</v>
      </c>
      <c r="N70" s="2" t="e">
        <f t="array" ref="N70">IF(INDEX(Data!CS:CS,$B70)=0,#N/A,INDEX(Data!CS:CS,$B70)-Data!CS$2+INDEX($A70:M70,,MAX(ISNUMBER($D70:M70)*COLUMN($D70:M70))))</f>
        <v>#N/A</v>
      </c>
      <c r="O70" s="2" t="e">
        <f t="array" ref="O70">IF(INDEX(Data!CT:CT,$B70)=0,#N/A,INDEX(Data!CT:CT,$B70)-Data!CT$2+INDEX($A70:N70,,MAX(ISNUMBER($D70:N70)*COLUMN($D70:N70))))</f>
        <v>#N/A</v>
      </c>
      <c r="P70" s="2" t="e">
        <f t="array" ref="P70">IF(INDEX(Data!CU:CU,$B70)=0,#N/A,INDEX(Data!CU:CU,$B70)-Data!CU$2+INDEX($A70:O70,,MAX(ISNUMBER($D70:O70)*COLUMN($D70:O70))))</f>
        <v>#N/A</v>
      </c>
      <c r="Q70" s="2" t="e">
        <f t="array" ref="Q70">IF(INDEX(Data!CV:CV,$B70)=0,#N/A,INDEX(Data!CV:CV,$B70)-Data!CV$2+INDEX($A70:P70,,MAX(ISNUMBER($D70:P70)*COLUMN($D70:P70))))</f>
        <v>#N/A</v>
      </c>
      <c r="R70" s="2" t="e">
        <f t="array" ref="R70">IF(INDEX(Data!CW:CW,$B70)=0,#N/A,INDEX(Data!CW:CW,$B70)-Data!CW$2+INDEX($A70:Q70,,MAX(ISNUMBER($D70:Q70)*COLUMN($D70:Q70))))</f>
        <v>#N/A</v>
      </c>
      <c r="S70" s="2" t="e">
        <f t="array" ref="S70">IF(INDEX(Data!CX:CX,$B70)=0,#N/A,INDEX(Data!CX:CX,$B70)-Data!CX$2+INDEX($A70:R70,,MAX(ISNUMBER($D70:R70)*COLUMN($D70:R70))))</f>
        <v>#N/A</v>
      </c>
      <c r="T70" s="2" t="e">
        <f t="array" ref="T70">IF(INDEX(Data!CY:CY,$B70)=0,#N/A,INDEX(Data!CY:CY,$B70)-Data!CY$2+INDEX($A70:S70,,MAX(ISNUMBER($D70:S70)*COLUMN($D70:S70))))</f>
        <v>#N/A</v>
      </c>
      <c r="U70" s="2" t="e">
        <f t="array" ref="U70">IF(INDEX(Data!CZ:CZ,$B70)=0,#N/A,INDEX(Data!CZ:CZ,$B70)-Data!CZ$2+INDEX($A70:T70,,MAX(ISNUMBER($D70:T70)*COLUMN($D70:T70))))</f>
        <v>#N/A</v>
      </c>
      <c r="V70" s="2" t="e">
        <f t="array" ref="V70">IF(INDEX(Data!DA:DA,$B70)=0,#N/A,INDEX(Data!DA:DA,$B70)-Data!DA$2+INDEX($A70:U70,,MAX(ISNUMBER($D70:U70)*COLUMN($D70:U70))))</f>
        <v>#N/A</v>
      </c>
      <c r="W70" s="2" t="e">
        <f t="array" ref="W70">IF(INDEX(Data!DB:DB,$B70)=0,#N/A,INDEX(Data!DB:DB,$B70)-Data!DB$2+INDEX($A70:V70,,MAX(ISNUMBER($D70:V70)*COLUMN($D70:V70))))</f>
        <v>#N/A</v>
      </c>
      <c r="X70" s="2" t="e">
        <f t="array" ref="X70">IF(INDEX(Data!DC:DC,$B70)=0,#N/A,INDEX(Data!DC:DC,$B70)-Data!DC$2+INDEX($A70:W70,,MAX(ISNUMBER($D70:W70)*COLUMN($D70:W70))))</f>
        <v>#N/A</v>
      </c>
      <c r="Y70" s="2" t="e">
        <f t="array" ref="Y70">IF(INDEX(Data!DD:DD,$B70)=0,#N/A,INDEX(Data!DD:DD,$B70)-Data!DD$2+INDEX($A70:X70,,MAX(ISNUMBER($D70:X70)*COLUMN($D70:X70))))</f>
        <v>#N/A</v>
      </c>
      <c r="Z70" s="2" t="e">
        <f t="array" ref="Z70">IF(INDEX(Data!DE:DE,$B70)=0,#N/A,INDEX(Data!DE:DE,$B70)-Data!DE$2+INDEX($A70:Y70,,MAX(ISNUMBER($D70:Y70)*COLUMN($D70:Y70))))</f>
        <v>#N/A</v>
      </c>
      <c r="AA70" s="2" t="e">
        <f t="array" ref="AA70">IF(INDEX(Data!DF:DF,$B70)=0,#N/A,INDEX(Data!DF:DF,$B70)-Data!DF$2+INDEX($A70:Z70,,MAX(ISNUMBER($D70:Z70)*COLUMN($D70:Z70))))</f>
        <v>#N/A</v>
      </c>
      <c r="AB70" s="2" t="e">
        <f t="array" ref="AB70">IF(INDEX(Data!DG:DG,$B70)=0,#N/A,INDEX(Data!DG:DG,$B70)-Data!DG$2+INDEX($A70:AA70,,MAX(ISNUMBER($D70:AA70)*COLUMN($D70:AA70))))</f>
        <v>#N/A</v>
      </c>
      <c r="AC70" s="2" t="e">
        <f t="array" ref="AC70">IF(INDEX(Data!DH:DH,$B70)=0,#N/A,INDEX(Data!DH:DH,$B70)-Data!DH$2+INDEX($A70:AB70,,MAX(ISNUMBER($D70:AB70)*COLUMN($D70:AB70))))</f>
        <v>#N/A</v>
      </c>
      <c r="AD70" s="2" t="e">
        <f t="array" ref="AD70">IF(INDEX(Data!DI:DI,$B70)=0,#N/A,INDEX(Data!DI:DI,$B70)-Data!DI$2+INDEX($A70:AC70,,MAX(ISNUMBER($D70:AC70)*COLUMN($D70:AC70))))</f>
        <v>#N/A</v>
      </c>
      <c r="AE70" s="2" t="e">
        <f t="array" ref="AE70">IF(INDEX(Data!DJ:DJ,$B70)=0,#N/A,INDEX(Data!DJ:DJ,$B70)-Data!DJ$2+INDEX($A70:AD70,,MAX(ISNUMBER($D70:AD70)*COLUMN($D70:AD70))))</f>
        <v>#N/A</v>
      </c>
      <c r="AF70" s="2" t="e">
        <f t="array" ref="AF70">IF(INDEX(Data!DK:DK,$B70)=0,#N/A,INDEX(Data!DK:DK,$B70)-Data!DK$2+INDEX($A70:AE70,,MAX(ISNUMBER($D70:AE70)*COLUMN($D70:AE70))))</f>
        <v>#N/A</v>
      </c>
      <c r="AG70" s="2" t="e">
        <f t="array" ref="AG70">IF(INDEX(Data!DL:DL,$B70)=0,#N/A,INDEX(Data!DL:DL,$B70)-Data!DL$2+INDEX($A70:AF70,,MAX(ISNUMBER($D70:AF70)*COLUMN($D70:AF70))))</f>
        <v>#N/A</v>
      </c>
      <c r="AH70" s="2" t="e">
        <f t="array" ref="AH70">IF(INDEX(Data!DM:DM,$B70)=0,#N/A,INDEX(Data!DM:DM,$B70)-Data!DM$2+INDEX($A70:AG70,,MAX(ISNUMBER($D70:AG70)*COLUMN($D70:AG70))))</f>
        <v>#N/A</v>
      </c>
      <c r="AI70" s="2" t="e">
        <f t="array" ref="AI70">IF(INDEX(Data!DN:DN,$B70)=0,#N/A,INDEX(Data!DN:DN,$B70)-Data!DN$2+INDEX($A70:AH70,,MAX(ISNUMBER($D70:AH70)*COLUMN($D70:AH70))))</f>
        <v>#N/A</v>
      </c>
      <c r="AJ70" s="2" t="e">
        <f t="array" ref="AJ70">IF(INDEX(Data!DO:DO,$B70)=0,#N/A,INDEX(Data!DO:DO,$B70)-Data!DO$2+INDEX($A70:AI70,,MAX(ISNUMBER($D70:AI70)*COLUMN($D70:AI70))))</f>
        <v>#N/A</v>
      </c>
      <c r="AK70" s="2" t="e">
        <f t="array" ref="AK70">IF(INDEX(Data!DP:DP,$B70)=0,#N/A,INDEX(Data!DP:DP,$B70)-Data!DP$2+INDEX($A70:AJ70,,MAX(ISNUMBER($D70:AJ70)*COLUMN($D70:AJ70))))</f>
        <v>#N/A</v>
      </c>
      <c r="AL70" s="2" t="e">
        <f t="array" ref="AL70">IF(INDEX(Data!DQ:DQ,$B70)=0,#N/A,INDEX(Data!DQ:DQ,$B70)-Data!DQ$2+INDEX($A70:AK70,,MAX(ISNUMBER($D70:AK70)*COLUMN($D70:AK70))))</f>
        <v>#N/A</v>
      </c>
      <c r="AM70" s="2" t="e">
        <f t="array" ref="AM70">IF(INDEX(Data!DR:DR,$B70)=0,#N/A,INDEX(Data!DR:DR,$B70)-Data!DR$2+INDEX($A70:AL70,,MAX(ISNUMBER($D70:AL70)*COLUMN($D70:AL70))))</f>
        <v>#N/A</v>
      </c>
      <c r="AN70" s="2" t="e">
        <f t="array" ref="AN70">IF(INDEX(Data!DS:DS,$B70)=0,#N/A,INDEX(Data!DS:DS,$B70)-Data!DS$2+INDEX($A70:AM70,,MAX(ISNUMBER($D70:AM70)*COLUMN($D70:AM70))))</f>
        <v>#N/A</v>
      </c>
      <c r="AO70" s="2" t="e">
        <f t="array" ref="AO70">IF(INDEX(Data!DT:DT,$B70)=0,#N/A,INDEX(Data!DT:DT,$B70)-Data!DT$2+INDEX($A70:AN70,,MAX(ISNUMBER($D70:AN70)*COLUMN($D70:AN70))))</f>
        <v>#N/A</v>
      </c>
      <c r="AP70" s="2" t="e">
        <f t="array" ref="AP70">IF(INDEX(Data!DU:DU,$B70)=0,#N/A,INDEX(Data!DU:DU,$B70)-Data!DU$2+INDEX($A70:AO70,,MAX(ISNUMBER($D70:AO70)*COLUMN($D70:AO70))))</f>
        <v>#N/A</v>
      </c>
      <c r="AQ70" s="2" t="e">
        <f t="array" ref="AQ70">IF(INDEX(Data!DV:DV,$B70)=0,#N/A,INDEX(Data!DV:DV,$B70)-Data!DV$2+INDEX($A70:AP70,,MAX(ISNUMBER($D70:AP70)*COLUMN($D70:AP70))))</f>
        <v>#N/A</v>
      </c>
      <c r="AR70" s="2" t="e">
        <f t="array" ref="AR70">IF(INDEX(Data!DW:DW,$B70)=0,#N/A,INDEX(Data!DW:DW,$B70)-Data!DW$2+INDEX($A70:AQ70,,MAX(ISNUMBER($D70:AQ70)*COLUMN($D70:AQ70))))</f>
        <v>#N/A</v>
      </c>
      <c r="AS70" s="2" t="e">
        <f t="array" ref="AS70">IF(INDEX(Data!DX:DX,$B70)=0,#N/A,INDEX(Data!DX:DX,$B70)-Data!DX$2+INDEX($A70:AR70,,MAX(ISNUMBER($D70:AR70)*COLUMN($D70:AR70))))</f>
        <v>#N/A</v>
      </c>
      <c r="AT70" s="2" t="e">
        <f t="array" ref="AT70">IF(INDEX(Data!DY:DY,$B70)=0,#N/A,INDEX(Data!DY:DY,$B70)-Data!DY$2+INDEX($A70:AS70,,MAX(ISNUMBER($D70:AS70)*COLUMN($D70:AS70))))</f>
        <v>#N/A</v>
      </c>
      <c r="AU70" s="2" t="e">
        <f t="array" ref="AU70">IF(INDEX(Data!DZ:DZ,$B70)=0,#N/A,INDEX(Data!DZ:DZ,$B70)-Data!DZ$2+INDEX($A70:AT70,,MAX(ISNUMBER($D70:AT70)*COLUMN($D70:AT70))))</f>
        <v>#N/A</v>
      </c>
      <c r="AV70" s="2" t="e">
        <f t="array" ref="AV70">IF(INDEX(Data!EA:EA,$B70)=0,#N/A,INDEX(Data!EA:EA,$B70)-Data!EA$2+INDEX($A70:AU70,,MAX(ISNUMBER($D70:AU70)*COLUMN($D70:AU70))))</f>
        <v>#N/A</v>
      </c>
      <c r="AW70" s="2" t="e">
        <f t="array" ref="AW70">IF(INDEX(Data!EB:EB,$B70)=0,#N/A,INDEX(Data!EB:EB,$B70)-Data!EB$2+INDEX($A70:AV70,,MAX(ISNUMBER($D70:AV70)*COLUMN($D70:AV70))))</f>
        <v>#N/A</v>
      </c>
      <c r="AX70" s="2" t="e">
        <f t="array" ref="AX70">IF(INDEX(Data!EC:EC,$B70)=0,#N/A,INDEX(Data!EC:EC,$B70)-Data!EC$2+INDEX($A70:AW70,,MAX(ISNUMBER($D70:AW70)*COLUMN($D70:AW70))))</f>
        <v>#N/A</v>
      </c>
      <c r="AY70" s="2" t="e">
        <f t="array" ref="AY70">IF(INDEX(Data!ED:ED,$B70)=0,#N/A,INDEX(Data!ED:ED,$B70)-Data!ED$2+INDEX($A70:AX70,,MAX(ISNUMBER($D70:AX70)*COLUMN($D70:AX70))))</f>
        <v>#N/A</v>
      </c>
      <c r="AZ70" s="2" t="e">
        <f t="array" ref="AZ70">IF(INDEX(Data!EE:EE,$B70)=0,#N/A,INDEX(Data!EE:EE,$B70)-Data!EE$2+INDEX($A70:AY70,,MAX(ISNUMBER($D70:AY70)*COLUMN($D70:AY70))))</f>
        <v>#N/A</v>
      </c>
      <c r="BA70" s="2" t="e">
        <f t="array" ref="BA70">IF(INDEX(Data!EF:EF,$B70)=0,#N/A,INDEX(Data!EF:EF,$B70)-Data!EF$2+INDEX($A70:AZ70,,MAX(ISNUMBER($D70:AZ70)*COLUMN($D70:AZ70))))</f>
        <v>#N/A</v>
      </c>
      <c r="BB70" s="2" t="e">
        <f t="array" ref="BB70">IF(INDEX(Data!EG:EG,$B70)=0,#N/A,INDEX(Data!EG:EG,$B70)-Data!EG$2+INDEX($A70:BA70,,MAX(ISNUMBER($D70:BA70)*COLUMN($D70:BA70))))</f>
        <v>#N/A</v>
      </c>
      <c r="BC70" s="2" t="e">
        <f t="array" ref="BC70">IF(INDEX(Data!EH:EH,$B70)=0,#N/A,INDEX(Data!EH:EH,$B70)-Data!EH$2+INDEX($A70:BB70,,MAX(ISNUMBER($D70:BB70)*COLUMN($D70:BB70))))</f>
        <v>#N/A</v>
      </c>
      <c r="BD70" s="2" t="e">
        <f t="array" ref="BD70">IF(INDEX(Data!EI:EI,$B70)=0,#N/A,INDEX(Data!EI:EI,$B70)-Data!EI$2+INDEX($A70:BC70,,MAX(ISNUMBER($D70:BC70)*COLUMN($D70:BC70))))</f>
        <v>#N/A</v>
      </c>
      <c r="BE70" s="2" t="e">
        <f t="array" ref="BE70">IF(INDEX(Data!EJ:EJ,$B70)=0,#N/A,INDEX(Data!EJ:EJ,$B70)-Data!EJ$2+INDEX($A70:BD70,,MAX(ISNUMBER($D70:BD70)*COLUMN($D70:BD70))))</f>
        <v>#N/A</v>
      </c>
      <c r="BF70" s="2" t="e">
        <f t="array" ref="BF70">IF(INDEX(Data!EK:EK,$B70)=0,#N/A,INDEX(Data!EK:EK,$B70)-Data!EK$2+INDEX($A70:BE70,,MAX(ISNUMBER($D70:BE70)*COLUMN($D70:BE70))))</f>
        <v>#N/A</v>
      </c>
      <c r="BG70" s="2" t="e">
        <f t="array" ref="BG70">IF(INDEX(Data!EL:EL,$B70)=0,#N/A,INDEX(Data!EL:EL,$B70)-Data!EL$2+INDEX($A70:BF70,,MAX(ISNUMBER($D70:BF70)*COLUMN($D70:BF70))))</f>
        <v>#N/A</v>
      </c>
      <c r="BH70" s="2" t="e">
        <f t="array" ref="BH70">IF(INDEX(Data!EM:EM,$B70)=0,#N/A,INDEX(Data!EM:EM,$B70)-Data!EM$2+INDEX($A70:BG70,,MAX(ISNUMBER($D70:BG70)*COLUMN($D70:BG70))))</f>
        <v>#N/A</v>
      </c>
      <c r="BI70" s="2" t="e">
        <f t="array" ref="BI70">IF(INDEX(Data!EN:EN,$B70)=0,#N/A,INDEX(Data!EN:EN,$B70)-Data!EN$2+INDEX($A70:BH70,,MAX(ISNUMBER($D70:BH70)*COLUMN($D70:BH70))))</f>
        <v>#N/A</v>
      </c>
      <c r="BJ70" s="2" t="e">
        <f t="array" ref="BJ70">IF(INDEX(Data!EO:EO,$B70)=0,#N/A,INDEX(Data!EO:EO,$B70)-Data!EO$2+INDEX($A70:BI70,,MAX(ISNUMBER($D70:BI70)*COLUMN($D70:BI70))))</f>
        <v>#N/A</v>
      </c>
      <c r="BK70" s="2" t="e">
        <f t="array" ref="BK70">IF(INDEX(Data!EP:EP,$B70)=0,#N/A,INDEX(Data!EP:EP,$B70)-Data!EP$2+INDEX($A70:BJ70,,MAX(ISNUMBER($D70:BJ70)*COLUMN($D70:BJ70))))</f>
        <v>#N/A</v>
      </c>
      <c r="BL70" s="2" t="e">
        <f t="array" ref="BL70">IF(INDEX(Data!EQ:EQ,$B70)=0,#N/A,INDEX(Data!EQ:EQ,$B70)-Data!EQ$2+INDEX($A70:BK70,,MAX(ISNUMBER($D70:BK70)*COLUMN($D70:BK70))))</f>
        <v>#N/A</v>
      </c>
      <c r="BM70" s="2" t="e">
        <f t="array" ref="BM70">IF(INDEX(Data!ER:ER,$B70)=0,#N/A,INDEX(Data!ER:ER,$B70)-Data!ER$2+INDEX($A70:BL70,,MAX(ISNUMBER($D70:BL70)*COLUMN($D70:BL70))))</f>
        <v>#N/A</v>
      </c>
      <c r="BN70" s="2" t="e">
        <f t="array" ref="BN70">IF(INDEX(Data!ES:ES,$B70)=0,#N/A,INDEX(Data!ES:ES,$B70)-Data!ES$2+INDEX($A70:BM70,,MAX(ISNUMBER($D70:BM70)*COLUMN($D70:BM70))))</f>
        <v>#N/A</v>
      </c>
      <c r="BO70" s="2" t="e">
        <f t="array" ref="BO70">IF(INDEX(Data!ET:ET,$B70)=0,#N/A,INDEX(Data!ET:ET,$B70)-Data!ET$2+INDEX($A70:BN70,,MAX(ISNUMBER($D70:BN70)*COLUMN($D70:BN70))))</f>
        <v>#N/A</v>
      </c>
      <c r="BP70" s="2" t="e">
        <f t="array" ref="BP70">IF(INDEX(Data!EU:EU,$B70)=0,#N/A,INDEX(Data!EU:EU,$B70)-Data!EU$2+INDEX($A70:BO70,,MAX(ISNUMBER($D70:BO70)*COLUMN($D70:BO70))))</f>
        <v>#N/A</v>
      </c>
      <c r="BQ70" s="2" t="e">
        <f t="array" ref="BQ70">IF(INDEX(Data!EV:EV,$B70)=0,#N/A,INDEX(Data!EV:EV,$B70)-Data!EV$2+INDEX($A70:BP70,,MAX(ISNUMBER($D70:BP70)*COLUMN($D70:BP70))))</f>
        <v>#N/A</v>
      </c>
      <c r="BR70" s="2" t="e">
        <f t="array" ref="BR70">IF(INDEX(Data!EW:EW,$B70)=0,#N/A,INDEX(Data!EW:EW,$B70)-Data!EW$2+INDEX($A70:BQ70,,MAX(ISNUMBER($D70:BQ70)*COLUMN($D70:BQ70))))</f>
        <v>#N/A</v>
      </c>
      <c r="BS70" s="2" t="e">
        <f t="array" ref="BS70">IF(INDEX(Data!EX:EX,$B70)=0,#N/A,INDEX(Data!EX:EX,$B70)-Data!EX$2+INDEX($A70:BR70,,MAX(ISNUMBER($D70:BR70)*COLUMN($D70:BR70))))</f>
        <v>#N/A</v>
      </c>
      <c r="BT70" s="2" t="e">
        <f t="array" ref="BT70">IF(INDEX(Data!EY:EY,$B70)=0,#N/A,INDEX(Data!EY:EY,$B70)-Data!EY$2+INDEX($A70:BS70,,MAX(ISNUMBER($D70:BS70)*COLUMN($D70:BS70))))</f>
        <v>#N/A</v>
      </c>
      <c r="BU70" s="2" t="e">
        <f t="array" ref="BU70">IF(INDEX(Data!EZ:EZ,$B70)=0,#N/A,INDEX(Data!EZ:EZ,$B70)-Data!EZ$2+INDEX($A70:BT70,,MAX(ISNUMBER($D70:BT70)*COLUMN($D70:BT70))))</f>
        <v>#N/A</v>
      </c>
      <c r="BV70" s="2" t="e">
        <f t="array" ref="BV70">IF(INDEX(Data!FA:FA,$B70)=0,#N/A,INDEX(Data!FA:FA,$B70)-Data!FA$2+INDEX($A70:BU70,,MAX(ISNUMBER($D70:BU70)*COLUMN($D70:BU70))))</f>
        <v>#N/A</v>
      </c>
      <c r="BW70" s="2" t="e">
        <f t="array" ref="BW70">IF(INDEX(Data!FB:FB,$B70)=0,#N/A,INDEX(Data!FB:FB,$B70)-Data!FB$2+INDEX($A70:BV70,,MAX(ISNUMBER($D70:BV70)*COLUMN($D70:BV70))))</f>
        <v>#N/A</v>
      </c>
      <c r="BX70" s="2" t="e">
        <f t="array" ref="BX70">IF(INDEX(Data!FC:FC,$B70)=0,#N/A,INDEX(Data!FC:FC,$B70)-Data!FC$2+INDEX($A70:BW70,,MAX(ISNUMBER($D70:BW70)*COLUMN($D70:BW70))))</f>
        <v>#N/A</v>
      </c>
      <c r="BY70" s="2" t="e">
        <f t="array" ref="BY70">IF(INDEX(Data!FD:FD,$B70)=0,#N/A,INDEX(Data!FD:FD,$B70)-Data!FD$2+INDEX($A70:BX70,,MAX(ISNUMBER($D70:BX70)*COLUMN($D70:BX70))))</f>
        <v>#N/A</v>
      </c>
      <c r="BZ70" s="2" t="e">
        <f t="array" ref="BZ70">IF(INDEX(Data!FE:FE,$B70)=0,#N/A,INDEX(Data!FE:FE,$B70)-Data!FE$2+INDEX($A70:BY70,,MAX(ISNUMBER($D70:BY70)*COLUMN($D70:BY70))))</f>
        <v>#N/A</v>
      </c>
      <c r="CA70" s="2" t="e">
        <f t="array" ref="CA70">IF(INDEX(Data!FF:FF,$B70)=0,#N/A,INDEX(Data!FF:FF,$B70)-Data!FF$2+INDEX($A70:BZ70,,MAX(ISNUMBER($D70:BZ70)*COLUMN($D70:BZ70))))</f>
        <v>#N/A</v>
      </c>
      <c r="CB70" s="2" t="e">
        <f t="array" ref="CB70">IF(INDEX(Data!FG:FG,$B70)=0,#N/A,INDEX(Data!FG:FG,$B70)-Data!FG$2+INDEX($A70:CA70,,MAX(ISNUMBER($D70:CA70)*COLUMN($D70:CA70))))</f>
        <v>#N/A</v>
      </c>
      <c r="CC70" s="2" t="e">
        <f t="array" ref="CC70">IF(INDEX(Data!FH:FH,$B70)=0,#N/A,INDEX(Data!FH:FH,$B70)-Data!FH$2+INDEX($A70:CB70,,MAX(ISNUMBER($D70:CB70)*COLUMN($D70:CB70))))</f>
        <v>#N/A</v>
      </c>
      <c r="CD70" s="2" t="e">
        <f t="array" ref="CD70">IF(INDEX(Data!FI:FI,$B70)=0,#N/A,INDEX(Data!FI:FI,$B70)-Data!FI$2+INDEX($A70:CC70,,MAX(ISNUMBER($D70:CC70)*COLUMN($D70:CC70))))</f>
        <v>#N/A</v>
      </c>
      <c r="CE70" s="2" t="e">
        <f t="array" ref="CE70">IF(INDEX(Data!FJ:FJ,$B70)=0,#N/A,INDEX(Data!FJ:FJ,$B70)-Data!FJ$2+INDEX($A70:CD70,,MAX(ISNUMBER($D70:CD70)*COLUMN($D70:CD70))))</f>
        <v>#N/A</v>
      </c>
      <c r="CF70" s="2" t="e">
        <f t="array" ref="CF70">IF(INDEX(Data!FK:FK,$B70)=0,#N/A,INDEX(Data!FK:FK,$B70)-Data!FK$2+INDEX($A70:CE70,,MAX(ISNUMBER($D70:CE70)*COLUMN($D70:CE70))))</f>
        <v>#N/A</v>
      </c>
      <c r="CG70" s="2" t="e">
        <f t="array" ref="CG70">IF(INDEX(Data!FL:FL,$B70)=0,#N/A,INDEX(Data!FL:FL,$B70)-Data!FL$2+INDEX($A70:CF70,,MAX(ISNUMBER($D70:CF70)*COLUMN($D70:CF70))))</f>
        <v>#N/A</v>
      </c>
      <c r="CH70" s="2" t="e">
        <f t="array" ref="CH70">IF(INDEX(Data!FM:FM,$B70)=0,#N/A,INDEX(Data!FM:FM,$B70)-Data!FM$2+INDEX($A70:CG70,,MAX(ISNUMBER($D70:CG70)*COLUMN($D70:CG70))))</f>
        <v>#N/A</v>
      </c>
      <c r="CI70" s="2" t="e">
        <f t="array" ref="CI70">IF(INDEX(Data!FN:FN,$B70)=0,#N/A,INDEX(Data!FN:FN,$B70)-Data!FN$2+INDEX($A70:CH70,,MAX(ISNUMBER($D70:CH70)*COLUMN($D70:CH70))))</f>
        <v>#N/A</v>
      </c>
      <c r="CJ70" s="2" t="e">
        <f t="array" ref="CJ70">IF(INDEX(Data!FO:FO,$B70)=0,#N/A,INDEX(Data!FO:FO,$B70)-Data!FO$2+INDEX($A70:CI70,,MAX(ISNUMBER($D70:CI70)*COLUMN($D70:CI70))))</f>
        <v>#N/A</v>
      </c>
      <c r="CK70" s="2" t="e">
        <f t="array" ref="CK70">IF(INDEX(Data!FP:FP,$B70)=0,#N/A,INDEX(Data!FP:FP,$B70)-Data!FP$2+INDEX($A70:CJ70,,MAX(ISNUMBER($D70:CJ70)*COLUMN($D70:CJ70))))</f>
        <v>#N/A</v>
      </c>
      <c r="CL70" s="2" t="e">
        <f t="array" ref="CL70">IF(INDEX(Data!FQ:FQ,$B70)=0,#N/A,INDEX(Data!FQ:FQ,$B70)-Data!FQ$2+INDEX($A70:CK70,,MAX(ISNUMBER($D70:CK70)*COLUMN($D70:CK70))))</f>
        <v>#N/A</v>
      </c>
      <c r="CM70" s="2" t="e">
        <f t="array" ref="CM70">IF(INDEX(Data!FR:FR,$B70)=0,#N/A,INDEX(Data!FR:FR,$B70)-Data!FR$2+INDEX($A70:CL70,,MAX(ISNUMBER($D70:CL70)*COLUMN($D70:CL70))))</f>
        <v>#N/A</v>
      </c>
      <c r="CN70" s="2" t="e">
        <f t="array" ref="CN70">IF(INDEX(Data!FS:FS,$B70)=0,#N/A,INDEX(Data!FS:FS,$B70)-Data!FS$2+INDEX($A70:CM70,,MAX(ISNUMBER($D70:CM70)*COLUMN($D70:CM70))))</f>
        <v>#N/A</v>
      </c>
      <c r="CO70" s="2" t="e">
        <f t="array" ref="CO70">IF(INDEX(Data!FT:FT,$B70)=0,#N/A,INDEX(Data!FT:FT,$B70)-Data!FT$2+INDEX($A70:CN70,,MAX(ISNUMBER($D70:CN70)*COLUMN($D70:CN70))))</f>
        <v>#N/A</v>
      </c>
      <c r="CP70" s="2" t="e">
        <f t="array" ref="CP70">IF(INDEX(Data!FU:FU,$B70)=0,#N/A,INDEX(Data!FU:FU,$B70)-Data!FU$2+INDEX($A70:CO70,,MAX(ISNUMBER($D70:CO70)*COLUMN($D70:CO70))))</f>
        <v>#N/A</v>
      </c>
      <c r="CQ70" s="2" t="e">
        <f t="array" ref="CQ70">IF(INDEX(Data!FV:FV,$B70)=0,#N/A,INDEX(Data!FV:FV,$B70)-Data!FV$2+INDEX($A70:CP70,,MAX(ISNUMBER($D70:CP70)*COLUMN($D70:CP70))))</f>
        <v>#N/A</v>
      </c>
      <c r="CR70" s="2" t="e">
        <f t="array" ref="CR70">IF(INDEX(Data!FW:FW,$B70)=0,#N/A,INDEX(Data!FW:FW,$B70)-Data!FW$2+INDEX($A70:CQ70,,MAX(ISNUMBER($D70:CQ70)*COLUMN($D70:CQ70))))</f>
        <v>#N/A</v>
      </c>
      <c r="CS70" s="2" t="e">
        <f t="array" ref="CS70">IF(INDEX(Data!FX:FX,$B70)=0,#N/A,INDEX(Data!FX:FX,$B70)-Data!FX$2+INDEX($A70:CR70,,MAX(ISNUMBER($D70:CR70)*COLUMN($D70:CR70))))</f>
        <v>#N/A</v>
      </c>
      <c r="CT70" s="2" t="e">
        <f t="array" ref="CT70">IF(INDEX(Data!FY:FY,$B70)=0,#N/A,INDEX(Data!FY:FY,$B70)-Data!FY$2+INDEX($A70:CS70,,MAX(ISNUMBER($D70:CS70)*COLUMN($D70:CS70))))</f>
        <v>#N/A</v>
      </c>
      <c r="CU70" s="2" t="e">
        <f t="array" ref="CU70">IF(INDEX(Data!FZ:FZ,$B70)=0,#N/A,INDEX(Data!FZ:FZ,$B70)-Data!FZ$2+INDEX($A70:CT70,,MAX(ISNUMBER($D70:CT70)*COLUMN($D70:CT70))))</f>
        <v>#N/A</v>
      </c>
      <c r="CV70" s="2" t="e">
        <f t="array" ref="CV70">IF(INDEX(Data!GA:GA,$B70)=0,#N/A,INDEX(Data!GA:GA,$B70)-Data!GA$2+INDEX($A70:CU70,,MAX(ISNUMBER($D70:CU70)*COLUMN($D70:CU70))))</f>
        <v>#N/A</v>
      </c>
      <c r="CW70" s="2" t="e">
        <f t="array" ref="CW70">IF(INDEX(Data!GB:GB,$B70)=0,#N/A,INDEX(Data!GB:GB,$B70)-Data!GB$2+INDEX($A70:CV70,,MAX(ISNUMBER($D70:CV70)*COLUMN($D70:CV70))))</f>
        <v>#N/A</v>
      </c>
      <c r="CX70" s="2" t="e">
        <f t="array" ref="CX70">IF(INDEX(Data!GC:GC,$B70)=0,#N/A,INDEX(Data!GC:GC,$B70)-Data!GC$2+INDEX($A70:CW70,,MAX(ISNUMBER($D70:CW70)*COLUMN($D70:CW70))))</f>
        <v>#N/A</v>
      </c>
      <c r="CY70" s="2" t="e">
        <f t="array" ref="CY70">IF(INDEX(Data!GD:GD,$B70)=0,#N/A,INDEX(Data!GD:GD,$B70)-Data!GD$2+INDEX($A70:CX70,,MAX(ISNUMBER($D70:CX70)*COLUMN($D70:CX70))))</f>
        <v>#N/A</v>
      </c>
      <c r="CZ70" s="2" t="e">
        <f t="array" ref="CZ70">IF(INDEX(Data!GE:GE,$B70)=0,#N/A,INDEX(Data!GE:GE,$B70)-Data!GE$2+INDEX($A70:CY70,,MAX(ISNUMBER($D70:CY70)*COLUMN($D70:CY70))))</f>
        <v>#N/A</v>
      </c>
      <c r="DA70" s="2" t="e">
        <f t="array" ref="DA70">IF(INDEX(Data!GF:GF,$B70)=0,#N/A,INDEX(Data!GF:GF,$B70)-Data!GF$2+INDEX($A70:CZ70,,MAX(ISNUMBER($D70:CZ70)*COLUMN($D70:CZ70))))</f>
        <v>#N/A</v>
      </c>
      <c r="DB70" s="2" t="e">
        <f t="array" ref="DB70">IF(INDEX(Data!GG:GG,$B70)=0,#N/A,INDEX(Data!GG:GG,$B70)-Data!GG$2+INDEX($A70:DA70,,MAX(ISNUMBER($D70:DA70)*COLUMN($D70:DA70))))</f>
        <v>#N/A</v>
      </c>
      <c r="DC70" s="2" t="e">
        <f t="array" ref="DC70">IF(INDEX(Data!GH:GH,$B70)=0,#N/A,INDEX(Data!GH:GH,$B70)-Data!GH$2+INDEX($A70:DB70,,MAX(ISNUMBER($D70:DB70)*COLUMN($D70:DB70))))</f>
        <v>#N/A</v>
      </c>
      <c r="DD70" s="2" t="e">
        <f t="array" ref="DD70">IF(INDEX(Data!GI:GI,$B70)=0,#N/A,INDEX(Data!GI:GI,$B70)-Data!GI$2+INDEX($A70:DC70,,MAX(ISNUMBER($D70:DC70)*COLUMN($D70:DC70))))</f>
        <v>#N/A</v>
      </c>
      <c r="DE70" s="2" t="e">
        <f t="array" ref="DE70">IF(INDEX(Data!GJ:GJ,$B70)=0,#N/A,INDEX(Data!GJ:GJ,$B70)-Data!GJ$2+INDEX($A70:DD70,,MAX(ISNUMBER($D70:DD70)*COLUMN($D70:DD70))))</f>
        <v>#N/A</v>
      </c>
      <c r="DF70" s="2" t="e">
        <f t="array" ref="DF70">IF(INDEX(Data!GK:GK,$B70)=0,#N/A,INDEX(Data!GK:GK,$B70)-Data!GK$2+INDEX($A70:DE70,,MAX(ISNUMBER($D70:DE70)*COLUMN($D70:DE70))))</f>
        <v>#N/A</v>
      </c>
      <c r="DG70" s="2" t="e">
        <f t="array" ref="DG70">IF(INDEX(Data!GL:GL,$B70)=0,#N/A,INDEX(Data!GL:GL,$B70)-Data!GL$2+INDEX($A70:DF70,,MAX(ISNUMBER($D70:DF70)*COLUMN($D70:DF70))))</f>
        <v>#N/A</v>
      </c>
      <c r="DH70" s="2" t="e">
        <f t="array" ref="DH70">IF(INDEX(Data!GM:GM,$B70)=0,#N/A,INDEX(Data!GM:GM,$B70)-Data!GM$2+INDEX($A70:DG70,,MAX(ISNUMBER($D70:DG70)*COLUMN($D70:DG70))))</f>
        <v>#N/A</v>
      </c>
      <c r="DI70" s="2" t="e">
        <f t="array" ref="DI70">IF(INDEX(Data!GN:GN,$B70)=0,#N/A,INDEX(Data!GN:GN,$B70)-Data!GN$2+INDEX($A70:DH70,,MAX(ISNUMBER($D70:DH70)*COLUMN($D70:DH70))))</f>
        <v>#N/A</v>
      </c>
      <c r="DJ70" s="2" t="e">
        <f t="array" ref="DJ70">IF(INDEX(Data!GO:GO,$B70)=0,#N/A,INDEX(Data!GO:GO,$B70)-Data!GO$2+INDEX($A70:DI70,,MAX(ISNUMBER($D70:DI70)*COLUMN($D70:DI70))))</f>
        <v>#N/A</v>
      </c>
      <c r="DK70" s="2" t="e">
        <f t="array" ref="DK70">IF(INDEX(Data!GP:GP,$B70)=0,#N/A,INDEX(Data!GP:GP,$B70)-Data!GP$2+INDEX($A70:DJ70,,MAX(ISNUMBER($D70:DJ70)*COLUMN($D70:DJ70))))</f>
        <v>#N/A</v>
      </c>
      <c r="DL70" s="2" t="e">
        <f t="array" ref="DL70">IF(INDEX(Data!GQ:GQ,$B70)=0,#N/A,INDEX(Data!GQ:GQ,$B70)-Data!GQ$2+INDEX($A70:DK70,,MAX(ISNUMBER($D70:DK70)*COLUMN($D70:DK70))))</f>
        <v>#N/A</v>
      </c>
      <c r="DM70" s="2" t="e">
        <f t="array" ref="DM70">IF(INDEX(Data!GR:GR,$B70)=0,#N/A,INDEX(Data!GR:GR,$B70)-Data!GR$2+INDEX($A70:DL70,,MAX(ISNUMBER($D70:DL70)*COLUMN($D70:DL70))))</f>
        <v>#N/A</v>
      </c>
      <c r="DN70" s="2" t="e">
        <f t="array" ref="DN70">IF(INDEX(Data!GS:GS,$B70)=0,#N/A,INDEX(Data!GS:GS,$B70)-Data!GS$2+INDEX($A70:DM70,,MAX(ISNUMBER($D70:DM70)*COLUMN($D70:DM70))))</f>
        <v>#N/A</v>
      </c>
      <c r="DO70" s="2" t="e">
        <f t="array" ref="DO70">IF(INDEX(Data!GT:GT,$B70)=0,#N/A,INDEX(Data!GT:GT,$B70)-Data!GT$2+INDEX($A70:DN70,,MAX(ISNUMBER($D70:DN70)*COLUMN($D70:DN70))))</f>
        <v>#N/A</v>
      </c>
      <c r="DP70" s="2" t="e">
        <f t="array" ref="DP70">IF(INDEX(Data!GU:GU,$B70)=0,#N/A,INDEX(Data!GU:GU,$B70)-Data!GU$2+INDEX($A70:DO70,,MAX(ISNUMBER($D70:DO70)*COLUMN($D70:DO70))))</f>
        <v>#N/A</v>
      </c>
      <c r="DQ70" s="2" t="e">
        <f t="array" ref="DQ70">IF(INDEX(Data!GV:GV,$B70)=0,#N/A,INDEX(Data!GV:GV,$B70)-Data!GV$2+INDEX($A70:DP70,,MAX(ISNUMBER($D70:DP70)*COLUMN($D70:DP70))))</f>
        <v>#N/A</v>
      </c>
      <c r="DR70" s="2" t="e">
        <f t="array" ref="DR70">IF(INDEX(Data!GW:GW,$B70)=0,#N/A,INDEX(Data!GW:GW,$B70)-Data!GW$2+INDEX($A70:DQ70,,MAX(ISNUMBER($D70:DQ70)*COLUMN($D70:DQ70))))</f>
        <v>#N/A</v>
      </c>
      <c r="DS70" s="2" t="e">
        <f t="array" ref="DS70">IF(INDEX(Data!GX:GX,$B70)=0,#N/A,INDEX(Data!GX:GX,$B70)-Data!GX$2+INDEX($A70:DR70,,MAX(ISNUMBER($D70:DR70)*COLUMN($D70:DR70))))</f>
        <v>#N/A</v>
      </c>
      <c r="DT70" s="2" t="e">
        <f t="array" ref="DT70">IF(INDEX(Data!GY:GY,$B70)=0,#N/A,INDEX(Data!GY:GY,$B70)-Data!GY$2+INDEX($A70:DS70,,MAX(ISNUMBER($D70:DS70)*COLUMN($D70:DS70))))</f>
        <v>#N/A</v>
      </c>
      <c r="DU70" s="2" t="e">
        <f t="array" ref="DU70">IF(INDEX(Data!GZ:GZ,$B70)=0,#N/A,INDEX(Data!GZ:GZ,$B70)-Data!GZ$2+INDEX($A70:DT70,,MAX(ISNUMBER($D70:DT70)*COLUMN($D70:DT70))))</f>
        <v>#N/A</v>
      </c>
      <c r="DV70" s="2" t="e">
        <f t="array" ref="DV70">IF(INDEX(Data!HA:HA,$B70)=0,#N/A,INDEX(Data!HA:HA,$B70)-Data!HA$2+INDEX($A70:DU70,,MAX(ISNUMBER($D70:DU70)*COLUMN($D70:DU70))))</f>
        <v>#N/A</v>
      </c>
      <c r="DW70" s="2" t="e">
        <f t="array" ref="DW70">IF(INDEX(Data!HB:HB,$B70)=0,#N/A,INDEX(Data!HB:HB,$B70)-Data!HB$2+INDEX($A70:DV70,,MAX(ISNUMBER($D70:DV70)*COLUMN($D70:DV70))))</f>
        <v>#N/A</v>
      </c>
      <c r="DX70" s="2" t="e">
        <f t="array" ref="DX70">IF(INDEX(Data!HC:HC,$B70)=0,#N/A,INDEX(Data!HC:HC,$B70)-Data!HC$2+INDEX($A70:DW70,,MAX(ISNUMBER($D70:DW70)*COLUMN($D70:DW70))))</f>
        <v>#N/A</v>
      </c>
      <c r="DY70" s="2" t="e">
        <f t="array" ref="DY70">IF(INDEX(Data!HD:HD,$B70)=0,#N/A,INDEX(Data!HD:HD,$B70)-Data!HD$2+INDEX($A70:DX70,,MAX(ISNUMBER($D70:DX70)*COLUMN($D70:DX70))))</f>
        <v>#N/A</v>
      </c>
      <c r="DZ70" s="2" t="e">
        <f t="array" ref="DZ70">IF(INDEX(Data!HE:HE,$B70)=0,#N/A,INDEX(Data!HE:HE,$B70)-Data!HE$2+INDEX($A70:DY70,,MAX(ISNUMBER($D70:DY70)*COLUMN($D70:DY70))))</f>
        <v>#N/A</v>
      </c>
      <c r="EA70" s="2" t="e">
        <f t="array" ref="EA70">IF(INDEX(Data!HF:HF,$B70)=0,#N/A,INDEX(Data!HF:HF,$B70)-Data!HF$2+INDEX($A70:DZ70,,MAX(ISNUMBER($D70:DZ70)*COLUMN($D70:DZ70))))</f>
        <v>#N/A</v>
      </c>
      <c r="EB70" s="2" t="e">
        <f t="array" ref="EB70">IF(INDEX(Data!HG:HG,$B70)=0,#N/A,INDEX(Data!HG:HG,$B70)-Data!HG$2+INDEX($A70:EA70,,MAX(ISNUMBER($D70:EA70)*COLUMN($D70:EA70))))</f>
        <v>#N/A</v>
      </c>
      <c r="EC70" s="2" t="e">
        <f t="array" ref="EC70">IF(INDEX(Data!HH:HH,$B70)=0,#N/A,INDEX(Data!HH:HH,$B70)-Data!HH$2+INDEX($A70:EB70,,MAX(ISNUMBER($D70:EB70)*COLUMN($D70:EB70))))</f>
        <v>#N/A</v>
      </c>
      <c r="ED70" s="2" t="e">
        <f t="array" ref="ED70">IF(INDEX(Data!HI:HI,$B70)=0,#N/A,INDEX(Data!HI:HI,$B70)-Data!HI$2+INDEX($A70:EC70,,MAX(ISNUMBER($D70:EC70)*COLUMN($D70:EC70))))</f>
        <v>#N/A</v>
      </c>
      <c r="EE70" s="2" t="e">
        <f t="array" ref="EE70">IF(INDEX(Data!HJ:HJ,$B70)=0,#N/A,INDEX(Data!HJ:HJ,$B70)-Data!HJ$2+INDEX($A70:ED70,,MAX(ISNUMBER($D70:ED70)*COLUMN($D70:ED70))))</f>
        <v>#N/A</v>
      </c>
      <c r="EF70" s="2" t="e">
        <f t="array" ref="EF70">IF(INDEX(Data!HK:HK,$B70)=0,#N/A,INDEX(Data!HK:HK,$B70)-Data!HK$2+INDEX($A70:EE70,,MAX(ISNUMBER($D70:EE70)*COLUMN($D70:EE70))))</f>
        <v>#N/A</v>
      </c>
      <c r="EG70" s="2" t="e">
        <f t="array" ref="EG70">IF(INDEX(Data!HL:HL,$B70)=0,#N/A,INDEX(Data!HL:HL,$B70)-Data!HL$2+INDEX($A70:EF70,,MAX(ISNUMBER($D70:EF70)*COLUMN($D70:EF70))))</f>
        <v>#N/A</v>
      </c>
      <c r="EH70" s="2" t="e">
        <f t="array" ref="EH70">IF(INDEX(Data!HM:HM,$B70)=0,#N/A,INDEX(Data!HM:HM,$B70)-Data!HM$2+INDEX($A70:EG70,,MAX(ISNUMBER($D70:EG70)*COLUMN($D70:EG70))))</f>
        <v>#N/A</v>
      </c>
      <c r="EI70" s="2" t="e">
        <f t="array" ref="EI70">IF(INDEX(Data!HN:HN,$B70)=0,#N/A,INDEX(Data!HN:HN,$B70)-Data!HN$2+INDEX($A70:EH70,,MAX(ISNUMBER($D70:EH70)*COLUMN($D70:EH70))))</f>
        <v>#N/A</v>
      </c>
    </row>
    <row r="71" spans="1:139" x14ac:dyDescent="0.25">
      <c r="A71" s="2">
        <f>Data!CG146</f>
        <v>0</v>
      </c>
      <c r="B71" s="2" t="e">
        <f>MATCH(A71,Data!CG:CG,0)</f>
        <v>#N/A</v>
      </c>
      <c r="C71" s="2" t="e">
        <f ca="1">COUNTIF(OFFSET(Data!$CJ$1:$EZ$78,B71-1,0,1),"&gt;0")</f>
        <v>#N/A</v>
      </c>
      <c r="D71" s="2">
        <v>0</v>
      </c>
      <c r="E71" s="2" t="e">
        <f t="array" ref="E71">IF(INDEX(Data!CJ:CJ,$B71)=0,#N/A,INDEX(Data!CJ:CJ,$B71)-Data!CJ$2+INDEX($A71:D71,,MAX(ISNUMBER($D71:D71)*COLUMN($D71:D71))))</f>
        <v>#N/A</v>
      </c>
      <c r="F71" s="2" t="e">
        <f t="array" ref="F71">IF(INDEX(Data!CK:CK,$B71)=0,#N/A,INDEX(Data!CK:CK,$B71)-Data!CK$2+INDEX($A71:E71,,MAX(ISNUMBER($D71:E71)*COLUMN($D71:E71))))</f>
        <v>#N/A</v>
      </c>
      <c r="G71" s="2" t="e">
        <f t="array" ref="G71">IF(INDEX(Data!CL:CL,$B71)=0,#N/A,INDEX(Data!CL:CL,$B71)-Data!CL$2+INDEX($A71:F71,,MAX(ISNUMBER($D71:F71)*COLUMN($D71:F71))))</f>
        <v>#N/A</v>
      </c>
      <c r="H71" s="2" t="e">
        <f t="array" ref="H71">IF(INDEX(Data!CM:CM,$B71)=0,#N/A,INDEX(Data!CM:CM,$B71)-Data!CM$2+INDEX($A71:G71,,MAX(ISNUMBER($D71:G71)*COLUMN($D71:G71))))</f>
        <v>#N/A</v>
      </c>
      <c r="I71" s="2" t="e">
        <f t="array" ref="I71">IF(INDEX(Data!CN:CN,$B71)=0,#N/A,INDEX(Data!CN:CN,$B71)-Data!CN$2+INDEX($A71:H71,,MAX(ISNUMBER($D71:H71)*COLUMN($D71:H71))))</f>
        <v>#N/A</v>
      </c>
      <c r="J71" s="2" t="e">
        <f t="array" ref="J71">IF(INDEX(Data!CO:CO,$B71)=0,#N/A,INDEX(Data!CO:CO,$B71)-Data!CO$2+INDEX($A71:I71,,MAX(ISNUMBER($D71:I71)*COLUMN($D71:I71))))</f>
        <v>#N/A</v>
      </c>
      <c r="K71" s="2" t="e">
        <f t="array" ref="K71">IF(INDEX(Data!CP:CP,$B71)=0,#N/A,INDEX(Data!CP:CP,$B71)-Data!CP$2+INDEX($A71:J71,,MAX(ISNUMBER($D71:J71)*COLUMN($D71:J71))))</f>
        <v>#N/A</v>
      </c>
      <c r="L71" s="2" t="e">
        <f t="array" ref="L71">IF(INDEX(Data!CQ:CQ,$B71)=0,#N/A,INDEX(Data!CQ:CQ,$B71)-Data!CQ$2+INDEX($A71:K71,,MAX(ISNUMBER($D71:K71)*COLUMN($D71:K71))))</f>
        <v>#N/A</v>
      </c>
      <c r="M71" s="2" t="e">
        <f t="array" ref="M71">IF(INDEX(Data!CR:CR,$B71)=0,#N/A,INDEX(Data!CR:CR,$B71)-Data!CR$2+INDEX($A71:L71,,MAX(ISNUMBER($D71:L71)*COLUMN($D71:L71))))</f>
        <v>#N/A</v>
      </c>
      <c r="N71" s="2" t="e">
        <f t="array" ref="N71">IF(INDEX(Data!CS:CS,$B71)=0,#N/A,INDEX(Data!CS:CS,$B71)-Data!CS$2+INDEX($A71:M71,,MAX(ISNUMBER($D71:M71)*COLUMN($D71:M71))))</f>
        <v>#N/A</v>
      </c>
      <c r="O71" s="2" t="e">
        <f t="array" ref="O71">IF(INDEX(Data!CT:CT,$B71)=0,#N/A,INDEX(Data!CT:CT,$B71)-Data!CT$2+INDEX($A71:N71,,MAX(ISNUMBER($D71:N71)*COLUMN($D71:N71))))</f>
        <v>#N/A</v>
      </c>
      <c r="P71" s="2" t="e">
        <f t="array" ref="P71">IF(INDEX(Data!CU:CU,$B71)=0,#N/A,INDEX(Data!CU:CU,$B71)-Data!CU$2+INDEX($A71:O71,,MAX(ISNUMBER($D71:O71)*COLUMN($D71:O71))))</f>
        <v>#N/A</v>
      </c>
      <c r="Q71" s="2" t="e">
        <f t="array" ref="Q71">IF(INDEX(Data!CV:CV,$B71)=0,#N/A,INDEX(Data!CV:CV,$B71)-Data!CV$2+INDEX($A71:P71,,MAX(ISNUMBER($D71:P71)*COLUMN($D71:P71))))</f>
        <v>#N/A</v>
      </c>
      <c r="R71" s="2" t="e">
        <f t="array" ref="R71">IF(INDEX(Data!CW:CW,$B71)=0,#N/A,INDEX(Data!CW:CW,$B71)-Data!CW$2+INDEX($A71:Q71,,MAX(ISNUMBER($D71:Q71)*COLUMN($D71:Q71))))</f>
        <v>#N/A</v>
      </c>
      <c r="S71" s="2" t="e">
        <f t="array" ref="S71">IF(INDEX(Data!CX:CX,$B71)=0,#N/A,INDEX(Data!CX:CX,$B71)-Data!CX$2+INDEX($A71:R71,,MAX(ISNUMBER($D71:R71)*COLUMN($D71:R71))))</f>
        <v>#N/A</v>
      </c>
      <c r="T71" s="2" t="e">
        <f t="array" ref="T71">IF(INDEX(Data!CY:CY,$B71)=0,#N/A,INDEX(Data!CY:CY,$B71)-Data!CY$2+INDEX($A71:S71,,MAX(ISNUMBER($D71:S71)*COLUMN($D71:S71))))</f>
        <v>#N/A</v>
      </c>
      <c r="U71" s="2" t="e">
        <f t="array" ref="U71">IF(INDEX(Data!CZ:CZ,$B71)=0,#N/A,INDEX(Data!CZ:CZ,$B71)-Data!CZ$2+INDEX($A71:T71,,MAX(ISNUMBER($D71:T71)*COLUMN($D71:T71))))</f>
        <v>#N/A</v>
      </c>
      <c r="V71" s="2" t="e">
        <f t="array" ref="V71">IF(INDEX(Data!DA:DA,$B71)=0,#N/A,INDEX(Data!DA:DA,$B71)-Data!DA$2+INDEX($A71:U71,,MAX(ISNUMBER($D71:U71)*COLUMN($D71:U71))))</f>
        <v>#N/A</v>
      </c>
      <c r="W71" s="2" t="e">
        <f t="array" ref="W71">IF(INDEX(Data!DB:DB,$B71)=0,#N/A,INDEX(Data!DB:DB,$B71)-Data!DB$2+INDEX($A71:V71,,MAX(ISNUMBER($D71:V71)*COLUMN($D71:V71))))</f>
        <v>#N/A</v>
      </c>
      <c r="X71" s="2" t="e">
        <f t="array" ref="X71">IF(INDEX(Data!DC:DC,$B71)=0,#N/A,INDEX(Data!DC:DC,$B71)-Data!DC$2+INDEX($A71:W71,,MAX(ISNUMBER($D71:W71)*COLUMN($D71:W71))))</f>
        <v>#N/A</v>
      </c>
      <c r="Y71" s="2" t="e">
        <f t="array" ref="Y71">IF(INDEX(Data!DD:DD,$B71)=0,#N/A,INDEX(Data!DD:DD,$B71)-Data!DD$2+INDEX($A71:X71,,MAX(ISNUMBER($D71:X71)*COLUMN($D71:X71))))</f>
        <v>#N/A</v>
      </c>
      <c r="Z71" s="2" t="e">
        <f t="array" ref="Z71">IF(INDEX(Data!DE:DE,$B71)=0,#N/A,INDEX(Data!DE:DE,$B71)-Data!DE$2+INDEX($A71:Y71,,MAX(ISNUMBER($D71:Y71)*COLUMN($D71:Y71))))</f>
        <v>#N/A</v>
      </c>
      <c r="AA71" s="2" t="e">
        <f t="array" ref="AA71">IF(INDEX(Data!DF:DF,$B71)=0,#N/A,INDEX(Data!DF:DF,$B71)-Data!DF$2+INDEX($A71:Z71,,MAX(ISNUMBER($D71:Z71)*COLUMN($D71:Z71))))</f>
        <v>#N/A</v>
      </c>
      <c r="AB71" s="2" t="e">
        <f t="array" ref="AB71">IF(INDEX(Data!DG:DG,$B71)=0,#N/A,INDEX(Data!DG:DG,$B71)-Data!DG$2+INDEX($A71:AA71,,MAX(ISNUMBER($D71:AA71)*COLUMN($D71:AA71))))</f>
        <v>#N/A</v>
      </c>
      <c r="AC71" s="2" t="e">
        <f t="array" ref="AC71">IF(INDEX(Data!DH:DH,$B71)=0,#N/A,INDEX(Data!DH:DH,$B71)-Data!DH$2+INDEX($A71:AB71,,MAX(ISNUMBER($D71:AB71)*COLUMN($D71:AB71))))</f>
        <v>#N/A</v>
      </c>
      <c r="AD71" s="2" t="e">
        <f t="array" ref="AD71">IF(INDEX(Data!DI:DI,$B71)=0,#N/A,INDEX(Data!DI:DI,$B71)-Data!DI$2+INDEX($A71:AC71,,MAX(ISNUMBER($D71:AC71)*COLUMN($D71:AC71))))</f>
        <v>#N/A</v>
      </c>
      <c r="AE71" s="2" t="e">
        <f t="array" ref="AE71">IF(INDEX(Data!DJ:DJ,$B71)=0,#N/A,INDEX(Data!DJ:DJ,$B71)-Data!DJ$2+INDEX($A71:AD71,,MAX(ISNUMBER($D71:AD71)*COLUMN($D71:AD71))))</f>
        <v>#N/A</v>
      </c>
      <c r="AF71" s="2" t="e">
        <f t="array" ref="AF71">IF(INDEX(Data!DK:DK,$B71)=0,#N/A,INDEX(Data!DK:DK,$B71)-Data!DK$2+INDEX($A71:AE71,,MAX(ISNUMBER($D71:AE71)*COLUMN($D71:AE71))))</f>
        <v>#N/A</v>
      </c>
      <c r="AG71" s="2" t="e">
        <f t="array" ref="AG71">IF(INDEX(Data!DL:DL,$B71)=0,#N/A,INDEX(Data!DL:DL,$B71)-Data!DL$2+INDEX($A71:AF71,,MAX(ISNUMBER($D71:AF71)*COLUMN($D71:AF71))))</f>
        <v>#N/A</v>
      </c>
      <c r="AH71" s="2" t="e">
        <f t="array" ref="AH71">IF(INDEX(Data!DM:DM,$B71)=0,#N/A,INDEX(Data!DM:DM,$B71)-Data!DM$2+INDEX($A71:AG71,,MAX(ISNUMBER($D71:AG71)*COLUMN($D71:AG71))))</f>
        <v>#N/A</v>
      </c>
      <c r="AI71" s="2" t="e">
        <f t="array" ref="AI71">IF(INDEX(Data!DN:DN,$B71)=0,#N/A,INDEX(Data!DN:DN,$B71)-Data!DN$2+INDEX($A71:AH71,,MAX(ISNUMBER($D71:AH71)*COLUMN($D71:AH71))))</f>
        <v>#N/A</v>
      </c>
      <c r="AJ71" s="2" t="e">
        <f t="array" ref="AJ71">IF(INDEX(Data!DO:DO,$B71)=0,#N/A,INDEX(Data!DO:DO,$B71)-Data!DO$2+INDEX($A71:AI71,,MAX(ISNUMBER($D71:AI71)*COLUMN($D71:AI71))))</f>
        <v>#N/A</v>
      </c>
      <c r="AK71" s="2" t="e">
        <f t="array" ref="AK71">IF(INDEX(Data!DP:DP,$B71)=0,#N/A,INDEX(Data!DP:DP,$B71)-Data!DP$2+INDEX($A71:AJ71,,MAX(ISNUMBER($D71:AJ71)*COLUMN($D71:AJ71))))</f>
        <v>#N/A</v>
      </c>
      <c r="AL71" s="2" t="e">
        <f t="array" ref="AL71">IF(INDEX(Data!DQ:DQ,$B71)=0,#N/A,INDEX(Data!DQ:DQ,$B71)-Data!DQ$2+INDEX($A71:AK71,,MAX(ISNUMBER($D71:AK71)*COLUMN($D71:AK71))))</f>
        <v>#N/A</v>
      </c>
      <c r="AM71" s="2" t="e">
        <f t="array" ref="AM71">IF(INDEX(Data!DR:DR,$B71)=0,#N/A,INDEX(Data!DR:DR,$B71)-Data!DR$2+INDEX($A71:AL71,,MAX(ISNUMBER($D71:AL71)*COLUMN($D71:AL71))))</f>
        <v>#N/A</v>
      </c>
      <c r="AN71" s="2" t="e">
        <f t="array" ref="AN71">IF(INDEX(Data!DS:DS,$B71)=0,#N/A,INDEX(Data!DS:DS,$B71)-Data!DS$2+INDEX($A71:AM71,,MAX(ISNUMBER($D71:AM71)*COLUMN($D71:AM71))))</f>
        <v>#N/A</v>
      </c>
      <c r="AO71" s="2" t="e">
        <f t="array" ref="AO71">IF(INDEX(Data!DT:DT,$B71)=0,#N/A,INDEX(Data!DT:DT,$B71)-Data!DT$2+INDEX($A71:AN71,,MAX(ISNUMBER($D71:AN71)*COLUMN($D71:AN71))))</f>
        <v>#N/A</v>
      </c>
      <c r="AP71" s="2" t="e">
        <f t="array" ref="AP71">IF(INDEX(Data!DU:DU,$B71)=0,#N/A,INDEX(Data!DU:DU,$B71)-Data!DU$2+INDEX($A71:AO71,,MAX(ISNUMBER($D71:AO71)*COLUMN($D71:AO71))))</f>
        <v>#N/A</v>
      </c>
      <c r="AQ71" s="2" t="e">
        <f t="array" ref="AQ71">IF(INDEX(Data!DV:DV,$B71)=0,#N/A,INDEX(Data!DV:DV,$B71)-Data!DV$2+INDEX($A71:AP71,,MAX(ISNUMBER($D71:AP71)*COLUMN($D71:AP71))))</f>
        <v>#N/A</v>
      </c>
      <c r="AR71" s="2" t="e">
        <f t="array" ref="AR71">IF(INDEX(Data!DW:DW,$B71)=0,#N/A,INDEX(Data!DW:DW,$B71)-Data!DW$2+INDEX($A71:AQ71,,MAX(ISNUMBER($D71:AQ71)*COLUMN($D71:AQ71))))</f>
        <v>#N/A</v>
      </c>
      <c r="AS71" s="2" t="e">
        <f t="array" ref="AS71">IF(INDEX(Data!DX:DX,$B71)=0,#N/A,INDEX(Data!DX:DX,$B71)-Data!DX$2+INDEX($A71:AR71,,MAX(ISNUMBER($D71:AR71)*COLUMN($D71:AR71))))</f>
        <v>#N/A</v>
      </c>
      <c r="AT71" s="2" t="e">
        <f t="array" ref="AT71">IF(INDEX(Data!DY:DY,$B71)=0,#N/A,INDEX(Data!DY:DY,$B71)-Data!DY$2+INDEX($A71:AS71,,MAX(ISNUMBER($D71:AS71)*COLUMN($D71:AS71))))</f>
        <v>#N/A</v>
      </c>
      <c r="AU71" s="2" t="e">
        <f t="array" ref="AU71">IF(INDEX(Data!DZ:DZ,$B71)=0,#N/A,INDEX(Data!DZ:DZ,$B71)-Data!DZ$2+INDEX($A71:AT71,,MAX(ISNUMBER($D71:AT71)*COLUMN($D71:AT71))))</f>
        <v>#N/A</v>
      </c>
      <c r="AV71" s="2" t="e">
        <f t="array" ref="AV71">IF(INDEX(Data!EA:EA,$B71)=0,#N/A,INDEX(Data!EA:EA,$B71)-Data!EA$2+INDEX($A71:AU71,,MAX(ISNUMBER($D71:AU71)*COLUMN($D71:AU71))))</f>
        <v>#N/A</v>
      </c>
      <c r="AW71" s="2" t="e">
        <f t="array" ref="AW71">IF(INDEX(Data!EB:EB,$B71)=0,#N/A,INDEX(Data!EB:EB,$B71)-Data!EB$2+INDEX($A71:AV71,,MAX(ISNUMBER($D71:AV71)*COLUMN($D71:AV71))))</f>
        <v>#N/A</v>
      </c>
      <c r="AX71" s="2" t="e">
        <f t="array" ref="AX71">IF(INDEX(Data!EC:EC,$B71)=0,#N/A,INDEX(Data!EC:EC,$B71)-Data!EC$2+INDEX($A71:AW71,,MAX(ISNUMBER($D71:AW71)*COLUMN($D71:AW71))))</f>
        <v>#N/A</v>
      </c>
      <c r="AY71" s="2" t="e">
        <f t="array" ref="AY71">IF(INDEX(Data!ED:ED,$B71)=0,#N/A,INDEX(Data!ED:ED,$B71)-Data!ED$2+INDEX($A71:AX71,,MAX(ISNUMBER($D71:AX71)*COLUMN($D71:AX71))))</f>
        <v>#N/A</v>
      </c>
      <c r="AZ71" s="2" t="e">
        <f t="array" ref="AZ71">IF(INDEX(Data!EE:EE,$B71)=0,#N/A,INDEX(Data!EE:EE,$B71)-Data!EE$2+INDEX($A71:AY71,,MAX(ISNUMBER($D71:AY71)*COLUMN($D71:AY71))))</f>
        <v>#N/A</v>
      </c>
      <c r="BA71" s="2" t="e">
        <f t="array" ref="BA71">IF(INDEX(Data!EF:EF,$B71)=0,#N/A,INDEX(Data!EF:EF,$B71)-Data!EF$2+INDEX($A71:AZ71,,MAX(ISNUMBER($D71:AZ71)*COLUMN($D71:AZ71))))</f>
        <v>#N/A</v>
      </c>
      <c r="BB71" s="2" t="e">
        <f t="array" ref="BB71">IF(INDEX(Data!EG:EG,$B71)=0,#N/A,INDEX(Data!EG:EG,$B71)-Data!EG$2+INDEX($A71:BA71,,MAX(ISNUMBER($D71:BA71)*COLUMN($D71:BA71))))</f>
        <v>#N/A</v>
      </c>
      <c r="BC71" s="2" t="e">
        <f t="array" ref="BC71">IF(INDEX(Data!EH:EH,$B71)=0,#N/A,INDEX(Data!EH:EH,$B71)-Data!EH$2+INDEX($A71:BB71,,MAX(ISNUMBER($D71:BB71)*COLUMN($D71:BB71))))</f>
        <v>#N/A</v>
      </c>
      <c r="BD71" s="2" t="e">
        <f t="array" ref="BD71">IF(INDEX(Data!EI:EI,$B71)=0,#N/A,INDEX(Data!EI:EI,$B71)-Data!EI$2+INDEX($A71:BC71,,MAX(ISNUMBER($D71:BC71)*COLUMN($D71:BC71))))</f>
        <v>#N/A</v>
      </c>
      <c r="BE71" s="2" t="e">
        <f t="array" ref="BE71">IF(INDEX(Data!EJ:EJ,$B71)=0,#N/A,INDEX(Data!EJ:EJ,$B71)-Data!EJ$2+INDEX($A71:BD71,,MAX(ISNUMBER($D71:BD71)*COLUMN($D71:BD71))))</f>
        <v>#N/A</v>
      </c>
      <c r="BF71" s="2" t="e">
        <f t="array" ref="BF71">IF(INDEX(Data!EK:EK,$B71)=0,#N/A,INDEX(Data!EK:EK,$B71)-Data!EK$2+INDEX($A71:BE71,,MAX(ISNUMBER($D71:BE71)*COLUMN($D71:BE71))))</f>
        <v>#N/A</v>
      </c>
      <c r="BG71" s="2" t="e">
        <f t="array" ref="BG71">IF(INDEX(Data!EL:EL,$B71)=0,#N/A,INDEX(Data!EL:EL,$B71)-Data!EL$2+INDEX($A71:BF71,,MAX(ISNUMBER($D71:BF71)*COLUMN($D71:BF71))))</f>
        <v>#N/A</v>
      </c>
      <c r="BH71" s="2" t="e">
        <f t="array" ref="BH71">IF(INDEX(Data!EM:EM,$B71)=0,#N/A,INDEX(Data!EM:EM,$B71)-Data!EM$2+INDEX($A71:BG71,,MAX(ISNUMBER($D71:BG71)*COLUMN($D71:BG71))))</f>
        <v>#N/A</v>
      </c>
      <c r="BI71" s="2" t="e">
        <f t="array" ref="BI71">IF(INDEX(Data!EN:EN,$B71)=0,#N/A,INDEX(Data!EN:EN,$B71)-Data!EN$2+INDEX($A71:BH71,,MAX(ISNUMBER($D71:BH71)*COLUMN($D71:BH71))))</f>
        <v>#N/A</v>
      </c>
      <c r="BJ71" s="2" t="e">
        <f t="array" ref="BJ71">IF(INDEX(Data!EO:EO,$B71)=0,#N/A,INDEX(Data!EO:EO,$B71)-Data!EO$2+INDEX($A71:BI71,,MAX(ISNUMBER($D71:BI71)*COLUMN($D71:BI71))))</f>
        <v>#N/A</v>
      </c>
      <c r="BK71" s="2" t="e">
        <f t="array" ref="BK71">IF(INDEX(Data!EP:EP,$B71)=0,#N/A,INDEX(Data!EP:EP,$B71)-Data!EP$2+INDEX($A71:BJ71,,MAX(ISNUMBER($D71:BJ71)*COLUMN($D71:BJ71))))</f>
        <v>#N/A</v>
      </c>
      <c r="BL71" s="2" t="e">
        <f t="array" ref="BL71">IF(INDEX(Data!EQ:EQ,$B71)=0,#N/A,INDEX(Data!EQ:EQ,$B71)-Data!EQ$2+INDEX($A71:BK71,,MAX(ISNUMBER($D71:BK71)*COLUMN($D71:BK71))))</f>
        <v>#N/A</v>
      </c>
      <c r="BM71" s="2" t="e">
        <f t="array" ref="BM71">IF(INDEX(Data!ER:ER,$B71)=0,#N/A,INDEX(Data!ER:ER,$B71)-Data!ER$2+INDEX($A71:BL71,,MAX(ISNUMBER($D71:BL71)*COLUMN($D71:BL71))))</f>
        <v>#N/A</v>
      </c>
      <c r="BN71" s="2" t="e">
        <f t="array" ref="BN71">IF(INDEX(Data!ES:ES,$B71)=0,#N/A,INDEX(Data!ES:ES,$B71)-Data!ES$2+INDEX($A71:BM71,,MAX(ISNUMBER($D71:BM71)*COLUMN($D71:BM71))))</f>
        <v>#N/A</v>
      </c>
      <c r="BO71" s="2" t="e">
        <f t="array" ref="BO71">IF(INDEX(Data!ET:ET,$B71)=0,#N/A,INDEX(Data!ET:ET,$B71)-Data!ET$2+INDEX($A71:BN71,,MAX(ISNUMBER($D71:BN71)*COLUMN($D71:BN71))))</f>
        <v>#N/A</v>
      </c>
      <c r="BP71" s="2" t="e">
        <f t="array" ref="BP71">IF(INDEX(Data!EU:EU,$B71)=0,#N/A,INDEX(Data!EU:EU,$B71)-Data!EU$2+INDEX($A71:BO71,,MAX(ISNUMBER($D71:BO71)*COLUMN($D71:BO71))))</f>
        <v>#N/A</v>
      </c>
      <c r="BQ71" s="2" t="e">
        <f t="array" ref="BQ71">IF(INDEX(Data!EV:EV,$B71)=0,#N/A,INDEX(Data!EV:EV,$B71)-Data!EV$2+INDEX($A71:BP71,,MAX(ISNUMBER($D71:BP71)*COLUMN($D71:BP71))))</f>
        <v>#N/A</v>
      </c>
      <c r="BR71" s="2" t="e">
        <f t="array" ref="BR71">IF(INDEX(Data!EW:EW,$B71)=0,#N/A,INDEX(Data!EW:EW,$B71)-Data!EW$2+INDEX($A71:BQ71,,MAX(ISNUMBER($D71:BQ71)*COLUMN($D71:BQ71))))</f>
        <v>#N/A</v>
      </c>
      <c r="BS71" s="2" t="e">
        <f t="array" ref="BS71">IF(INDEX(Data!EX:EX,$B71)=0,#N/A,INDEX(Data!EX:EX,$B71)-Data!EX$2+INDEX($A71:BR71,,MAX(ISNUMBER($D71:BR71)*COLUMN($D71:BR71))))</f>
        <v>#N/A</v>
      </c>
      <c r="BT71" s="2" t="e">
        <f t="array" ref="BT71">IF(INDEX(Data!EY:EY,$B71)=0,#N/A,INDEX(Data!EY:EY,$B71)-Data!EY$2+INDEX($A71:BS71,,MAX(ISNUMBER($D71:BS71)*COLUMN($D71:BS71))))</f>
        <v>#N/A</v>
      </c>
      <c r="BU71" s="2" t="e">
        <f t="array" ref="BU71">IF(INDEX(Data!EZ:EZ,$B71)=0,#N/A,INDEX(Data!EZ:EZ,$B71)-Data!EZ$2+INDEX($A71:BT71,,MAX(ISNUMBER($D71:BT71)*COLUMN($D71:BT71))))</f>
        <v>#N/A</v>
      </c>
      <c r="BV71" s="2" t="e">
        <f t="array" ref="BV71">IF(INDEX(Data!FA:FA,$B71)=0,#N/A,INDEX(Data!FA:FA,$B71)-Data!FA$2+INDEX($A71:BU71,,MAX(ISNUMBER($D71:BU71)*COLUMN($D71:BU71))))</f>
        <v>#N/A</v>
      </c>
      <c r="BW71" s="2" t="e">
        <f t="array" ref="BW71">IF(INDEX(Data!FB:FB,$B71)=0,#N/A,INDEX(Data!FB:FB,$B71)-Data!FB$2+INDEX($A71:BV71,,MAX(ISNUMBER($D71:BV71)*COLUMN($D71:BV71))))</f>
        <v>#N/A</v>
      </c>
      <c r="BX71" s="2" t="e">
        <f t="array" ref="BX71">IF(INDEX(Data!FC:FC,$B71)=0,#N/A,INDEX(Data!FC:FC,$B71)-Data!FC$2+INDEX($A71:BW71,,MAX(ISNUMBER($D71:BW71)*COLUMN($D71:BW71))))</f>
        <v>#N/A</v>
      </c>
      <c r="BY71" s="2" t="e">
        <f t="array" ref="BY71">IF(INDEX(Data!FD:FD,$B71)=0,#N/A,INDEX(Data!FD:FD,$B71)-Data!FD$2+INDEX($A71:BX71,,MAX(ISNUMBER($D71:BX71)*COLUMN($D71:BX71))))</f>
        <v>#N/A</v>
      </c>
      <c r="BZ71" s="2" t="e">
        <f t="array" ref="BZ71">IF(INDEX(Data!FE:FE,$B71)=0,#N/A,INDEX(Data!FE:FE,$B71)-Data!FE$2+INDEX($A71:BY71,,MAX(ISNUMBER($D71:BY71)*COLUMN($D71:BY71))))</f>
        <v>#N/A</v>
      </c>
      <c r="CA71" s="2" t="e">
        <f t="array" ref="CA71">IF(INDEX(Data!FF:FF,$B71)=0,#N/A,INDEX(Data!FF:FF,$B71)-Data!FF$2+INDEX($A71:BZ71,,MAX(ISNUMBER($D71:BZ71)*COLUMN($D71:BZ71))))</f>
        <v>#N/A</v>
      </c>
      <c r="CB71" s="2" t="e">
        <f t="array" ref="CB71">IF(INDEX(Data!FG:FG,$B71)=0,#N/A,INDEX(Data!FG:FG,$B71)-Data!FG$2+INDEX($A71:CA71,,MAX(ISNUMBER($D71:CA71)*COLUMN($D71:CA71))))</f>
        <v>#N/A</v>
      </c>
      <c r="CC71" s="2" t="e">
        <f t="array" ref="CC71">IF(INDEX(Data!FH:FH,$B71)=0,#N/A,INDEX(Data!FH:FH,$B71)-Data!FH$2+INDEX($A71:CB71,,MAX(ISNUMBER($D71:CB71)*COLUMN($D71:CB71))))</f>
        <v>#N/A</v>
      </c>
      <c r="CD71" s="2" t="e">
        <f t="array" ref="CD71">IF(INDEX(Data!FI:FI,$B71)=0,#N/A,INDEX(Data!FI:FI,$B71)-Data!FI$2+INDEX($A71:CC71,,MAX(ISNUMBER($D71:CC71)*COLUMN($D71:CC71))))</f>
        <v>#N/A</v>
      </c>
      <c r="CE71" s="2" t="e">
        <f t="array" ref="CE71">IF(INDEX(Data!FJ:FJ,$B71)=0,#N/A,INDEX(Data!FJ:FJ,$B71)-Data!FJ$2+INDEX($A71:CD71,,MAX(ISNUMBER($D71:CD71)*COLUMN($D71:CD71))))</f>
        <v>#N/A</v>
      </c>
      <c r="CF71" s="2" t="e">
        <f t="array" ref="CF71">IF(INDEX(Data!FK:FK,$B71)=0,#N/A,INDEX(Data!FK:FK,$B71)-Data!FK$2+INDEX($A71:CE71,,MAX(ISNUMBER($D71:CE71)*COLUMN($D71:CE71))))</f>
        <v>#N/A</v>
      </c>
      <c r="CG71" s="2" t="e">
        <f t="array" ref="CG71">IF(INDEX(Data!FL:FL,$B71)=0,#N/A,INDEX(Data!FL:FL,$B71)-Data!FL$2+INDEX($A71:CF71,,MAX(ISNUMBER($D71:CF71)*COLUMN($D71:CF71))))</f>
        <v>#N/A</v>
      </c>
      <c r="CH71" s="2" t="e">
        <f t="array" ref="CH71">IF(INDEX(Data!FM:FM,$B71)=0,#N/A,INDEX(Data!FM:FM,$B71)-Data!FM$2+INDEX($A71:CG71,,MAX(ISNUMBER($D71:CG71)*COLUMN($D71:CG71))))</f>
        <v>#N/A</v>
      </c>
      <c r="CI71" s="2" t="e">
        <f t="array" ref="CI71">IF(INDEX(Data!FN:FN,$B71)=0,#N/A,INDEX(Data!FN:FN,$B71)-Data!FN$2+INDEX($A71:CH71,,MAX(ISNUMBER($D71:CH71)*COLUMN($D71:CH71))))</f>
        <v>#N/A</v>
      </c>
      <c r="CJ71" s="2" t="e">
        <f t="array" ref="CJ71">IF(INDEX(Data!FO:FO,$B71)=0,#N/A,INDEX(Data!FO:FO,$B71)-Data!FO$2+INDEX($A71:CI71,,MAX(ISNUMBER($D71:CI71)*COLUMN($D71:CI71))))</f>
        <v>#N/A</v>
      </c>
      <c r="CK71" s="2" t="e">
        <f t="array" ref="CK71">IF(INDEX(Data!FP:FP,$B71)=0,#N/A,INDEX(Data!FP:FP,$B71)-Data!FP$2+INDEX($A71:CJ71,,MAX(ISNUMBER($D71:CJ71)*COLUMN($D71:CJ71))))</f>
        <v>#N/A</v>
      </c>
      <c r="CL71" s="2" t="e">
        <f t="array" ref="CL71">IF(INDEX(Data!FQ:FQ,$B71)=0,#N/A,INDEX(Data!FQ:FQ,$B71)-Data!FQ$2+INDEX($A71:CK71,,MAX(ISNUMBER($D71:CK71)*COLUMN($D71:CK71))))</f>
        <v>#N/A</v>
      </c>
      <c r="CM71" s="2" t="e">
        <f t="array" ref="CM71">IF(INDEX(Data!FR:FR,$B71)=0,#N/A,INDEX(Data!FR:FR,$B71)-Data!FR$2+INDEX($A71:CL71,,MAX(ISNUMBER($D71:CL71)*COLUMN($D71:CL71))))</f>
        <v>#N/A</v>
      </c>
      <c r="CN71" s="2" t="e">
        <f t="array" ref="CN71">IF(INDEX(Data!FS:FS,$B71)=0,#N/A,INDEX(Data!FS:FS,$B71)-Data!FS$2+INDEX($A71:CM71,,MAX(ISNUMBER($D71:CM71)*COLUMN($D71:CM71))))</f>
        <v>#N/A</v>
      </c>
      <c r="CO71" s="2" t="e">
        <f t="array" ref="CO71">IF(INDEX(Data!FT:FT,$B71)=0,#N/A,INDEX(Data!FT:FT,$B71)-Data!FT$2+INDEX($A71:CN71,,MAX(ISNUMBER($D71:CN71)*COLUMN($D71:CN71))))</f>
        <v>#N/A</v>
      </c>
      <c r="CP71" s="2" t="e">
        <f t="array" ref="CP71">IF(INDEX(Data!FU:FU,$B71)=0,#N/A,INDEX(Data!FU:FU,$B71)-Data!FU$2+INDEX($A71:CO71,,MAX(ISNUMBER($D71:CO71)*COLUMN($D71:CO71))))</f>
        <v>#N/A</v>
      </c>
      <c r="CQ71" s="2" t="e">
        <f t="array" ref="CQ71">IF(INDEX(Data!FV:FV,$B71)=0,#N/A,INDEX(Data!FV:FV,$B71)-Data!FV$2+INDEX($A71:CP71,,MAX(ISNUMBER($D71:CP71)*COLUMN($D71:CP71))))</f>
        <v>#N/A</v>
      </c>
      <c r="CR71" s="2" t="e">
        <f t="array" ref="CR71">IF(INDEX(Data!FW:FW,$B71)=0,#N/A,INDEX(Data!FW:FW,$B71)-Data!FW$2+INDEX($A71:CQ71,,MAX(ISNUMBER($D71:CQ71)*COLUMN($D71:CQ71))))</f>
        <v>#N/A</v>
      </c>
      <c r="CS71" s="2" t="e">
        <f t="array" ref="CS71">IF(INDEX(Data!FX:FX,$B71)=0,#N/A,INDEX(Data!FX:FX,$B71)-Data!FX$2+INDEX($A71:CR71,,MAX(ISNUMBER($D71:CR71)*COLUMN($D71:CR71))))</f>
        <v>#N/A</v>
      </c>
      <c r="CT71" s="2" t="e">
        <f t="array" ref="CT71">IF(INDEX(Data!FY:FY,$B71)=0,#N/A,INDEX(Data!FY:FY,$B71)-Data!FY$2+INDEX($A71:CS71,,MAX(ISNUMBER($D71:CS71)*COLUMN($D71:CS71))))</f>
        <v>#N/A</v>
      </c>
      <c r="CU71" s="2" t="e">
        <f t="array" ref="CU71">IF(INDEX(Data!FZ:FZ,$B71)=0,#N/A,INDEX(Data!FZ:FZ,$B71)-Data!FZ$2+INDEX($A71:CT71,,MAX(ISNUMBER($D71:CT71)*COLUMN($D71:CT71))))</f>
        <v>#N/A</v>
      </c>
      <c r="CV71" s="2" t="e">
        <f t="array" ref="CV71">IF(INDEX(Data!GA:GA,$B71)=0,#N/A,INDEX(Data!GA:GA,$B71)-Data!GA$2+INDEX($A71:CU71,,MAX(ISNUMBER($D71:CU71)*COLUMN($D71:CU71))))</f>
        <v>#N/A</v>
      </c>
      <c r="CW71" s="2" t="e">
        <f t="array" ref="CW71">IF(INDEX(Data!GB:GB,$B71)=0,#N/A,INDEX(Data!GB:GB,$B71)-Data!GB$2+INDEX($A71:CV71,,MAX(ISNUMBER($D71:CV71)*COLUMN($D71:CV71))))</f>
        <v>#N/A</v>
      </c>
      <c r="CX71" s="2" t="e">
        <f t="array" ref="CX71">IF(INDEX(Data!GC:GC,$B71)=0,#N/A,INDEX(Data!GC:GC,$B71)-Data!GC$2+INDEX($A71:CW71,,MAX(ISNUMBER($D71:CW71)*COLUMN($D71:CW71))))</f>
        <v>#N/A</v>
      </c>
      <c r="CY71" s="2" t="e">
        <f t="array" ref="CY71">IF(INDEX(Data!GD:GD,$B71)=0,#N/A,INDEX(Data!GD:GD,$B71)-Data!GD$2+INDEX($A71:CX71,,MAX(ISNUMBER($D71:CX71)*COLUMN($D71:CX71))))</f>
        <v>#N/A</v>
      </c>
      <c r="CZ71" s="2" t="e">
        <f t="array" ref="CZ71">IF(INDEX(Data!GE:GE,$B71)=0,#N/A,INDEX(Data!GE:GE,$B71)-Data!GE$2+INDEX($A71:CY71,,MAX(ISNUMBER($D71:CY71)*COLUMN($D71:CY71))))</f>
        <v>#N/A</v>
      </c>
      <c r="DA71" s="2" t="e">
        <f t="array" ref="DA71">IF(INDEX(Data!GF:GF,$B71)=0,#N/A,INDEX(Data!GF:GF,$B71)-Data!GF$2+INDEX($A71:CZ71,,MAX(ISNUMBER($D71:CZ71)*COLUMN($D71:CZ71))))</f>
        <v>#N/A</v>
      </c>
      <c r="DB71" s="2" t="e">
        <f t="array" ref="DB71">IF(INDEX(Data!GG:GG,$B71)=0,#N/A,INDEX(Data!GG:GG,$B71)-Data!GG$2+INDEX($A71:DA71,,MAX(ISNUMBER($D71:DA71)*COLUMN($D71:DA71))))</f>
        <v>#N/A</v>
      </c>
      <c r="DC71" s="2" t="e">
        <f t="array" ref="DC71">IF(INDEX(Data!GH:GH,$B71)=0,#N/A,INDEX(Data!GH:GH,$B71)-Data!GH$2+INDEX($A71:DB71,,MAX(ISNUMBER($D71:DB71)*COLUMN($D71:DB71))))</f>
        <v>#N/A</v>
      </c>
      <c r="DD71" s="2" t="e">
        <f t="array" ref="DD71">IF(INDEX(Data!GI:GI,$B71)=0,#N/A,INDEX(Data!GI:GI,$B71)-Data!GI$2+INDEX($A71:DC71,,MAX(ISNUMBER($D71:DC71)*COLUMN($D71:DC71))))</f>
        <v>#N/A</v>
      </c>
      <c r="DE71" s="2" t="e">
        <f t="array" ref="DE71">IF(INDEX(Data!GJ:GJ,$B71)=0,#N/A,INDEX(Data!GJ:GJ,$B71)-Data!GJ$2+INDEX($A71:DD71,,MAX(ISNUMBER($D71:DD71)*COLUMN($D71:DD71))))</f>
        <v>#N/A</v>
      </c>
      <c r="DF71" s="2" t="e">
        <f t="array" ref="DF71">IF(INDEX(Data!GK:GK,$B71)=0,#N/A,INDEX(Data!GK:GK,$B71)-Data!GK$2+INDEX($A71:DE71,,MAX(ISNUMBER($D71:DE71)*COLUMN($D71:DE71))))</f>
        <v>#N/A</v>
      </c>
      <c r="DG71" s="2" t="e">
        <f t="array" ref="DG71">IF(INDEX(Data!GL:GL,$B71)=0,#N/A,INDEX(Data!GL:GL,$B71)-Data!GL$2+INDEX($A71:DF71,,MAX(ISNUMBER($D71:DF71)*COLUMN($D71:DF71))))</f>
        <v>#N/A</v>
      </c>
      <c r="DH71" s="2" t="e">
        <f t="array" ref="DH71">IF(INDEX(Data!GM:GM,$B71)=0,#N/A,INDEX(Data!GM:GM,$B71)-Data!GM$2+INDEX($A71:DG71,,MAX(ISNUMBER($D71:DG71)*COLUMN($D71:DG71))))</f>
        <v>#N/A</v>
      </c>
      <c r="DI71" s="2" t="e">
        <f t="array" ref="DI71">IF(INDEX(Data!GN:GN,$B71)=0,#N/A,INDEX(Data!GN:GN,$B71)-Data!GN$2+INDEX($A71:DH71,,MAX(ISNUMBER($D71:DH71)*COLUMN($D71:DH71))))</f>
        <v>#N/A</v>
      </c>
      <c r="DJ71" s="2" t="e">
        <f t="array" ref="DJ71">IF(INDEX(Data!GO:GO,$B71)=0,#N/A,INDEX(Data!GO:GO,$B71)-Data!GO$2+INDEX($A71:DI71,,MAX(ISNUMBER($D71:DI71)*COLUMN($D71:DI71))))</f>
        <v>#N/A</v>
      </c>
      <c r="DK71" s="2" t="e">
        <f t="array" ref="DK71">IF(INDEX(Data!GP:GP,$B71)=0,#N/A,INDEX(Data!GP:GP,$B71)-Data!GP$2+INDEX($A71:DJ71,,MAX(ISNUMBER($D71:DJ71)*COLUMN($D71:DJ71))))</f>
        <v>#N/A</v>
      </c>
      <c r="DL71" s="2" t="e">
        <f t="array" ref="DL71">IF(INDEX(Data!GQ:GQ,$B71)=0,#N/A,INDEX(Data!GQ:GQ,$B71)-Data!GQ$2+INDEX($A71:DK71,,MAX(ISNUMBER($D71:DK71)*COLUMN($D71:DK71))))</f>
        <v>#N/A</v>
      </c>
      <c r="DM71" s="2" t="e">
        <f t="array" ref="DM71">IF(INDEX(Data!GR:GR,$B71)=0,#N/A,INDEX(Data!GR:GR,$B71)-Data!GR$2+INDEX($A71:DL71,,MAX(ISNUMBER($D71:DL71)*COLUMN($D71:DL71))))</f>
        <v>#N/A</v>
      </c>
      <c r="DN71" s="2" t="e">
        <f t="array" ref="DN71">IF(INDEX(Data!GS:GS,$B71)=0,#N/A,INDEX(Data!GS:GS,$B71)-Data!GS$2+INDEX($A71:DM71,,MAX(ISNUMBER($D71:DM71)*COLUMN($D71:DM71))))</f>
        <v>#N/A</v>
      </c>
      <c r="DO71" s="2" t="e">
        <f t="array" ref="DO71">IF(INDEX(Data!GT:GT,$B71)=0,#N/A,INDEX(Data!GT:GT,$B71)-Data!GT$2+INDEX($A71:DN71,,MAX(ISNUMBER($D71:DN71)*COLUMN($D71:DN71))))</f>
        <v>#N/A</v>
      </c>
      <c r="DP71" s="2" t="e">
        <f t="array" ref="DP71">IF(INDEX(Data!GU:GU,$B71)=0,#N/A,INDEX(Data!GU:GU,$B71)-Data!GU$2+INDEX($A71:DO71,,MAX(ISNUMBER($D71:DO71)*COLUMN($D71:DO71))))</f>
        <v>#N/A</v>
      </c>
      <c r="DQ71" s="2" t="e">
        <f t="array" ref="DQ71">IF(INDEX(Data!GV:GV,$B71)=0,#N/A,INDEX(Data!GV:GV,$B71)-Data!GV$2+INDEX($A71:DP71,,MAX(ISNUMBER($D71:DP71)*COLUMN($D71:DP71))))</f>
        <v>#N/A</v>
      </c>
      <c r="DR71" s="2" t="e">
        <f t="array" ref="DR71">IF(INDEX(Data!GW:GW,$B71)=0,#N/A,INDEX(Data!GW:GW,$B71)-Data!GW$2+INDEX($A71:DQ71,,MAX(ISNUMBER($D71:DQ71)*COLUMN($D71:DQ71))))</f>
        <v>#N/A</v>
      </c>
      <c r="DS71" s="2" t="e">
        <f t="array" ref="DS71">IF(INDEX(Data!GX:GX,$B71)=0,#N/A,INDEX(Data!GX:GX,$B71)-Data!GX$2+INDEX($A71:DR71,,MAX(ISNUMBER($D71:DR71)*COLUMN($D71:DR71))))</f>
        <v>#N/A</v>
      </c>
      <c r="DT71" s="2" t="e">
        <f t="array" ref="DT71">IF(INDEX(Data!GY:GY,$B71)=0,#N/A,INDEX(Data!GY:GY,$B71)-Data!GY$2+INDEX($A71:DS71,,MAX(ISNUMBER($D71:DS71)*COLUMN($D71:DS71))))</f>
        <v>#N/A</v>
      </c>
      <c r="DU71" s="2" t="e">
        <f t="array" ref="DU71">IF(INDEX(Data!GZ:GZ,$B71)=0,#N/A,INDEX(Data!GZ:GZ,$B71)-Data!GZ$2+INDEX($A71:DT71,,MAX(ISNUMBER($D71:DT71)*COLUMN($D71:DT71))))</f>
        <v>#N/A</v>
      </c>
      <c r="DV71" s="2" t="e">
        <f t="array" ref="DV71">IF(INDEX(Data!HA:HA,$B71)=0,#N/A,INDEX(Data!HA:HA,$B71)-Data!HA$2+INDEX($A71:DU71,,MAX(ISNUMBER($D71:DU71)*COLUMN($D71:DU71))))</f>
        <v>#N/A</v>
      </c>
      <c r="DW71" s="2" t="e">
        <f t="array" ref="DW71">IF(INDEX(Data!HB:HB,$B71)=0,#N/A,INDEX(Data!HB:HB,$B71)-Data!HB$2+INDEX($A71:DV71,,MAX(ISNUMBER($D71:DV71)*COLUMN($D71:DV71))))</f>
        <v>#N/A</v>
      </c>
      <c r="DX71" s="2" t="e">
        <f t="array" ref="DX71">IF(INDEX(Data!HC:HC,$B71)=0,#N/A,INDEX(Data!HC:HC,$B71)-Data!HC$2+INDEX($A71:DW71,,MAX(ISNUMBER($D71:DW71)*COLUMN($D71:DW71))))</f>
        <v>#N/A</v>
      </c>
      <c r="DY71" s="2" t="e">
        <f t="array" ref="DY71">IF(INDEX(Data!HD:HD,$B71)=0,#N/A,INDEX(Data!HD:HD,$B71)-Data!HD$2+INDEX($A71:DX71,,MAX(ISNUMBER($D71:DX71)*COLUMN($D71:DX71))))</f>
        <v>#N/A</v>
      </c>
      <c r="DZ71" s="2" t="e">
        <f t="array" ref="DZ71">IF(INDEX(Data!HE:HE,$B71)=0,#N/A,INDEX(Data!HE:HE,$B71)-Data!HE$2+INDEX($A71:DY71,,MAX(ISNUMBER($D71:DY71)*COLUMN($D71:DY71))))</f>
        <v>#N/A</v>
      </c>
      <c r="EA71" s="2" t="e">
        <f t="array" ref="EA71">IF(INDEX(Data!HF:HF,$B71)=0,#N/A,INDEX(Data!HF:HF,$B71)-Data!HF$2+INDEX($A71:DZ71,,MAX(ISNUMBER($D71:DZ71)*COLUMN($D71:DZ71))))</f>
        <v>#N/A</v>
      </c>
      <c r="EB71" s="2" t="e">
        <f t="array" ref="EB71">IF(INDEX(Data!HG:HG,$B71)=0,#N/A,INDEX(Data!HG:HG,$B71)-Data!HG$2+INDEX($A71:EA71,,MAX(ISNUMBER($D71:EA71)*COLUMN($D71:EA71))))</f>
        <v>#N/A</v>
      </c>
      <c r="EC71" s="2" t="e">
        <f t="array" ref="EC71">IF(INDEX(Data!HH:HH,$B71)=0,#N/A,INDEX(Data!HH:HH,$B71)-Data!HH$2+INDEX($A71:EB71,,MAX(ISNUMBER($D71:EB71)*COLUMN($D71:EB71))))</f>
        <v>#N/A</v>
      </c>
      <c r="ED71" s="2" t="e">
        <f t="array" ref="ED71">IF(INDEX(Data!HI:HI,$B71)=0,#N/A,INDEX(Data!HI:HI,$B71)-Data!HI$2+INDEX($A71:EC71,,MAX(ISNUMBER($D71:EC71)*COLUMN($D71:EC71))))</f>
        <v>#N/A</v>
      </c>
      <c r="EE71" s="2" t="e">
        <f t="array" ref="EE71">IF(INDEX(Data!HJ:HJ,$B71)=0,#N/A,INDEX(Data!HJ:HJ,$B71)-Data!HJ$2+INDEX($A71:ED71,,MAX(ISNUMBER($D71:ED71)*COLUMN($D71:ED71))))</f>
        <v>#N/A</v>
      </c>
      <c r="EF71" s="2" t="e">
        <f t="array" ref="EF71">IF(INDEX(Data!HK:HK,$B71)=0,#N/A,INDEX(Data!HK:HK,$B71)-Data!HK$2+INDEX($A71:EE71,,MAX(ISNUMBER($D71:EE71)*COLUMN($D71:EE71))))</f>
        <v>#N/A</v>
      </c>
      <c r="EG71" s="2" t="e">
        <f t="array" ref="EG71">IF(INDEX(Data!HL:HL,$B71)=0,#N/A,INDEX(Data!HL:HL,$B71)-Data!HL$2+INDEX($A71:EF71,,MAX(ISNUMBER($D71:EF71)*COLUMN($D71:EF71))))</f>
        <v>#N/A</v>
      </c>
      <c r="EH71" s="2" t="e">
        <f t="array" ref="EH71">IF(INDEX(Data!HM:HM,$B71)=0,#N/A,INDEX(Data!HM:HM,$B71)-Data!HM$2+INDEX($A71:EG71,,MAX(ISNUMBER($D71:EG71)*COLUMN($D71:EG71))))</f>
        <v>#N/A</v>
      </c>
      <c r="EI71" s="2" t="e">
        <f t="array" ref="EI71">IF(INDEX(Data!HN:HN,$B71)=0,#N/A,INDEX(Data!HN:HN,$B71)-Data!HN$2+INDEX($A71:EH71,,MAX(ISNUMBER($D71:EH71)*COLUMN($D71:EH71))))</f>
        <v>#N/A</v>
      </c>
    </row>
    <row r="72" spans="1:139" x14ac:dyDescent="0.25">
      <c r="A72" s="2">
        <f>Data!CG147</f>
        <v>0</v>
      </c>
      <c r="B72" s="2" t="e">
        <f>MATCH(A72,Data!CG:CG,0)</f>
        <v>#N/A</v>
      </c>
      <c r="C72" s="2" t="e">
        <f ca="1">COUNTIF(OFFSET(Data!$CJ$1:$EZ$78,B72-1,0,1),"&gt;0")</f>
        <v>#N/A</v>
      </c>
      <c r="D72" s="2">
        <v>0</v>
      </c>
      <c r="E72" s="2" t="e">
        <f t="array" ref="E72">IF(INDEX(Data!CJ:CJ,$B72)=0,#N/A,INDEX(Data!CJ:CJ,$B72)-Data!CJ$2+INDEX($A72:D72,,MAX(ISNUMBER($D72:D72)*COLUMN($D72:D72))))</f>
        <v>#N/A</v>
      </c>
      <c r="F72" s="2" t="e">
        <f t="array" ref="F72">IF(INDEX(Data!CK:CK,$B72)=0,#N/A,INDEX(Data!CK:CK,$B72)-Data!CK$2+INDEX($A72:E72,,MAX(ISNUMBER($D72:E72)*COLUMN($D72:E72))))</f>
        <v>#N/A</v>
      </c>
      <c r="G72" s="2" t="e">
        <f t="array" ref="G72">IF(INDEX(Data!CL:CL,$B72)=0,#N/A,INDEX(Data!CL:CL,$B72)-Data!CL$2+INDEX($A72:F72,,MAX(ISNUMBER($D72:F72)*COLUMN($D72:F72))))</f>
        <v>#N/A</v>
      </c>
      <c r="H72" s="2" t="e">
        <f t="array" ref="H72">IF(INDEX(Data!CM:CM,$B72)=0,#N/A,INDEX(Data!CM:CM,$B72)-Data!CM$2+INDEX($A72:G72,,MAX(ISNUMBER($D72:G72)*COLUMN($D72:G72))))</f>
        <v>#N/A</v>
      </c>
      <c r="I72" s="2" t="e">
        <f t="array" ref="I72">IF(INDEX(Data!CN:CN,$B72)=0,#N/A,INDEX(Data!CN:CN,$B72)-Data!CN$2+INDEX($A72:H72,,MAX(ISNUMBER($D72:H72)*COLUMN($D72:H72))))</f>
        <v>#N/A</v>
      </c>
      <c r="J72" s="2" t="e">
        <f t="array" ref="J72">IF(INDEX(Data!CO:CO,$B72)=0,#N/A,INDEX(Data!CO:CO,$B72)-Data!CO$2+INDEX($A72:I72,,MAX(ISNUMBER($D72:I72)*COLUMN($D72:I72))))</f>
        <v>#N/A</v>
      </c>
      <c r="K72" s="2" t="e">
        <f t="array" ref="K72">IF(INDEX(Data!CP:CP,$B72)=0,#N/A,INDEX(Data!CP:CP,$B72)-Data!CP$2+INDEX($A72:J72,,MAX(ISNUMBER($D72:J72)*COLUMN($D72:J72))))</f>
        <v>#N/A</v>
      </c>
      <c r="L72" s="2" t="e">
        <f t="array" ref="L72">IF(INDEX(Data!CQ:CQ,$B72)=0,#N/A,INDEX(Data!CQ:CQ,$B72)-Data!CQ$2+INDEX($A72:K72,,MAX(ISNUMBER($D72:K72)*COLUMN($D72:K72))))</f>
        <v>#N/A</v>
      </c>
      <c r="M72" s="2" t="e">
        <f t="array" ref="M72">IF(INDEX(Data!CR:CR,$B72)=0,#N/A,INDEX(Data!CR:CR,$B72)-Data!CR$2+INDEX($A72:L72,,MAX(ISNUMBER($D72:L72)*COLUMN($D72:L72))))</f>
        <v>#N/A</v>
      </c>
      <c r="N72" s="2" t="e">
        <f t="array" ref="N72">IF(INDEX(Data!CS:CS,$B72)=0,#N/A,INDEX(Data!CS:CS,$B72)-Data!CS$2+INDEX($A72:M72,,MAX(ISNUMBER($D72:M72)*COLUMN($D72:M72))))</f>
        <v>#N/A</v>
      </c>
      <c r="O72" s="2" t="e">
        <f t="array" ref="O72">IF(INDEX(Data!CT:CT,$B72)=0,#N/A,INDEX(Data!CT:CT,$B72)-Data!CT$2+INDEX($A72:N72,,MAX(ISNUMBER($D72:N72)*COLUMN($D72:N72))))</f>
        <v>#N/A</v>
      </c>
      <c r="P72" s="2" t="e">
        <f t="array" ref="P72">IF(INDEX(Data!CU:CU,$B72)=0,#N/A,INDEX(Data!CU:CU,$B72)-Data!CU$2+INDEX($A72:O72,,MAX(ISNUMBER($D72:O72)*COLUMN($D72:O72))))</f>
        <v>#N/A</v>
      </c>
      <c r="Q72" s="2" t="e">
        <f t="array" ref="Q72">IF(INDEX(Data!CV:CV,$B72)=0,#N/A,INDEX(Data!CV:CV,$B72)-Data!CV$2+INDEX($A72:P72,,MAX(ISNUMBER($D72:P72)*COLUMN($D72:P72))))</f>
        <v>#N/A</v>
      </c>
      <c r="R72" s="2" t="e">
        <f t="array" ref="R72">IF(INDEX(Data!CW:CW,$B72)=0,#N/A,INDEX(Data!CW:CW,$B72)-Data!CW$2+INDEX($A72:Q72,,MAX(ISNUMBER($D72:Q72)*COLUMN($D72:Q72))))</f>
        <v>#N/A</v>
      </c>
      <c r="S72" s="2" t="e">
        <f t="array" ref="S72">IF(INDEX(Data!CX:CX,$B72)=0,#N/A,INDEX(Data!CX:CX,$B72)-Data!CX$2+INDEX($A72:R72,,MAX(ISNUMBER($D72:R72)*COLUMN($D72:R72))))</f>
        <v>#N/A</v>
      </c>
      <c r="T72" s="2" t="e">
        <f t="array" ref="T72">IF(INDEX(Data!CY:CY,$B72)=0,#N/A,INDEX(Data!CY:CY,$B72)-Data!CY$2+INDEX($A72:S72,,MAX(ISNUMBER($D72:S72)*COLUMN($D72:S72))))</f>
        <v>#N/A</v>
      </c>
      <c r="U72" s="2" t="e">
        <f t="array" ref="U72">IF(INDEX(Data!CZ:CZ,$B72)=0,#N/A,INDEX(Data!CZ:CZ,$B72)-Data!CZ$2+INDEX($A72:T72,,MAX(ISNUMBER($D72:T72)*COLUMN($D72:T72))))</f>
        <v>#N/A</v>
      </c>
      <c r="V72" s="2" t="e">
        <f t="array" ref="V72">IF(INDEX(Data!DA:DA,$B72)=0,#N/A,INDEX(Data!DA:DA,$B72)-Data!DA$2+INDEX($A72:U72,,MAX(ISNUMBER($D72:U72)*COLUMN($D72:U72))))</f>
        <v>#N/A</v>
      </c>
      <c r="W72" s="2" t="e">
        <f t="array" ref="W72">IF(INDEX(Data!DB:DB,$B72)=0,#N/A,INDEX(Data!DB:DB,$B72)-Data!DB$2+INDEX($A72:V72,,MAX(ISNUMBER($D72:V72)*COLUMN($D72:V72))))</f>
        <v>#N/A</v>
      </c>
      <c r="X72" s="2" t="e">
        <f t="array" ref="X72">IF(INDEX(Data!DC:DC,$B72)=0,#N/A,INDEX(Data!DC:DC,$B72)-Data!DC$2+INDEX($A72:W72,,MAX(ISNUMBER($D72:W72)*COLUMN($D72:W72))))</f>
        <v>#N/A</v>
      </c>
      <c r="Y72" s="2" t="e">
        <f t="array" ref="Y72">IF(INDEX(Data!DD:DD,$B72)=0,#N/A,INDEX(Data!DD:DD,$B72)-Data!DD$2+INDEX($A72:X72,,MAX(ISNUMBER($D72:X72)*COLUMN($D72:X72))))</f>
        <v>#N/A</v>
      </c>
      <c r="Z72" s="2" t="e">
        <f t="array" ref="Z72">IF(INDEX(Data!DE:DE,$B72)=0,#N/A,INDEX(Data!DE:DE,$B72)-Data!DE$2+INDEX($A72:Y72,,MAX(ISNUMBER($D72:Y72)*COLUMN($D72:Y72))))</f>
        <v>#N/A</v>
      </c>
      <c r="AA72" s="2" t="e">
        <f t="array" ref="AA72">IF(INDEX(Data!DF:DF,$B72)=0,#N/A,INDEX(Data!DF:DF,$B72)-Data!DF$2+INDEX($A72:Z72,,MAX(ISNUMBER($D72:Z72)*COLUMN($D72:Z72))))</f>
        <v>#N/A</v>
      </c>
      <c r="AB72" s="2" t="e">
        <f t="array" ref="AB72">IF(INDEX(Data!DG:DG,$B72)=0,#N/A,INDEX(Data!DG:DG,$B72)-Data!DG$2+INDEX($A72:AA72,,MAX(ISNUMBER($D72:AA72)*COLUMN($D72:AA72))))</f>
        <v>#N/A</v>
      </c>
      <c r="AC72" s="2" t="e">
        <f t="array" ref="AC72">IF(INDEX(Data!DH:DH,$B72)=0,#N/A,INDEX(Data!DH:DH,$B72)-Data!DH$2+INDEX($A72:AB72,,MAX(ISNUMBER($D72:AB72)*COLUMN($D72:AB72))))</f>
        <v>#N/A</v>
      </c>
      <c r="AD72" s="2" t="e">
        <f t="array" ref="AD72">IF(INDEX(Data!DI:DI,$B72)=0,#N/A,INDEX(Data!DI:DI,$B72)-Data!DI$2+INDEX($A72:AC72,,MAX(ISNUMBER($D72:AC72)*COLUMN($D72:AC72))))</f>
        <v>#N/A</v>
      </c>
      <c r="AE72" s="2" t="e">
        <f t="array" ref="AE72">IF(INDEX(Data!DJ:DJ,$B72)=0,#N/A,INDEX(Data!DJ:DJ,$B72)-Data!DJ$2+INDEX($A72:AD72,,MAX(ISNUMBER($D72:AD72)*COLUMN($D72:AD72))))</f>
        <v>#N/A</v>
      </c>
      <c r="AF72" s="2" t="e">
        <f t="array" ref="AF72">IF(INDEX(Data!DK:DK,$B72)=0,#N/A,INDEX(Data!DK:DK,$B72)-Data!DK$2+INDEX($A72:AE72,,MAX(ISNUMBER($D72:AE72)*COLUMN($D72:AE72))))</f>
        <v>#N/A</v>
      </c>
      <c r="AG72" s="2" t="e">
        <f t="array" ref="AG72">IF(INDEX(Data!DL:DL,$B72)=0,#N/A,INDEX(Data!DL:DL,$B72)-Data!DL$2+INDEX($A72:AF72,,MAX(ISNUMBER($D72:AF72)*COLUMN($D72:AF72))))</f>
        <v>#N/A</v>
      </c>
      <c r="AH72" s="2" t="e">
        <f t="array" ref="AH72">IF(INDEX(Data!DM:DM,$B72)=0,#N/A,INDEX(Data!DM:DM,$B72)-Data!DM$2+INDEX($A72:AG72,,MAX(ISNUMBER($D72:AG72)*COLUMN($D72:AG72))))</f>
        <v>#N/A</v>
      </c>
      <c r="AI72" s="2" t="e">
        <f t="array" ref="AI72">IF(INDEX(Data!DN:DN,$B72)=0,#N/A,INDEX(Data!DN:DN,$B72)-Data!DN$2+INDEX($A72:AH72,,MAX(ISNUMBER($D72:AH72)*COLUMN($D72:AH72))))</f>
        <v>#N/A</v>
      </c>
      <c r="AJ72" s="2" t="e">
        <f t="array" ref="AJ72">IF(INDEX(Data!DO:DO,$B72)=0,#N/A,INDEX(Data!DO:DO,$B72)-Data!DO$2+INDEX($A72:AI72,,MAX(ISNUMBER($D72:AI72)*COLUMN($D72:AI72))))</f>
        <v>#N/A</v>
      </c>
      <c r="AK72" s="2" t="e">
        <f t="array" ref="AK72">IF(INDEX(Data!DP:DP,$B72)=0,#N/A,INDEX(Data!DP:DP,$B72)-Data!DP$2+INDEX($A72:AJ72,,MAX(ISNUMBER($D72:AJ72)*COLUMN($D72:AJ72))))</f>
        <v>#N/A</v>
      </c>
      <c r="AL72" s="2" t="e">
        <f t="array" ref="AL72">IF(INDEX(Data!DQ:DQ,$B72)=0,#N/A,INDEX(Data!DQ:DQ,$B72)-Data!DQ$2+INDEX($A72:AK72,,MAX(ISNUMBER($D72:AK72)*COLUMN($D72:AK72))))</f>
        <v>#N/A</v>
      </c>
      <c r="AM72" s="2" t="e">
        <f t="array" ref="AM72">IF(INDEX(Data!DR:DR,$B72)=0,#N/A,INDEX(Data!DR:DR,$B72)-Data!DR$2+INDEX($A72:AL72,,MAX(ISNUMBER($D72:AL72)*COLUMN($D72:AL72))))</f>
        <v>#N/A</v>
      </c>
      <c r="AN72" s="2" t="e">
        <f t="array" ref="AN72">IF(INDEX(Data!DS:DS,$B72)=0,#N/A,INDEX(Data!DS:DS,$B72)-Data!DS$2+INDEX($A72:AM72,,MAX(ISNUMBER($D72:AM72)*COLUMN($D72:AM72))))</f>
        <v>#N/A</v>
      </c>
      <c r="AO72" s="2" t="e">
        <f t="array" ref="AO72">IF(INDEX(Data!DT:DT,$B72)=0,#N/A,INDEX(Data!DT:DT,$B72)-Data!DT$2+INDEX($A72:AN72,,MAX(ISNUMBER($D72:AN72)*COLUMN($D72:AN72))))</f>
        <v>#N/A</v>
      </c>
      <c r="AP72" s="2" t="e">
        <f t="array" ref="AP72">IF(INDEX(Data!DU:DU,$B72)=0,#N/A,INDEX(Data!DU:DU,$B72)-Data!DU$2+INDEX($A72:AO72,,MAX(ISNUMBER($D72:AO72)*COLUMN($D72:AO72))))</f>
        <v>#N/A</v>
      </c>
      <c r="AQ72" s="2" t="e">
        <f t="array" ref="AQ72">IF(INDEX(Data!DV:DV,$B72)=0,#N/A,INDEX(Data!DV:DV,$B72)-Data!DV$2+INDEX($A72:AP72,,MAX(ISNUMBER($D72:AP72)*COLUMN($D72:AP72))))</f>
        <v>#N/A</v>
      </c>
      <c r="AR72" s="2" t="e">
        <f t="array" ref="AR72">IF(INDEX(Data!DW:DW,$B72)=0,#N/A,INDEX(Data!DW:DW,$B72)-Data!DW$2+INDEX($A72:AQ72,,MAX(ISNUMBER($D72:AQ72)*COLUMN($D72:AQ72))))</f>
        <v>#N/A</v>
      </c>
      <c r="AS72" s="2" t="e">
        <f t="array" ref="AS72">IF(INDEX(Data!DX:DX,$B72)=0,#N/A,INDEX(Data!DX:DX,$B72)-Data!DX$2+INDEX($A72:AR72,,MAX(ISNUMBER($D72:AR72)*COLUMN($D72:AR72))))</f>
        <v>#N/A</v>
      </c>
      <c r="AT72" s="2" t="e">
        <f t="array" ref="AT72">IF(INDEX(Data!DY:DY,$B72)=0,#N/A,INDEX(Data!DY:DY,$B72)-Data!DY$2+INDEX($A72:AS72,,MAX(ISNUMBER($D72:AS72)*COLUMN($D72:AS72))))</f>
        <v>#N/A</v>
      </c>
      <c r="AU72" s="2" t="e">
        <f t="array" ref="AU72">IF(INDEX(Data!DZ:DZ,$B72)=0,#N/A,INDEX(Data!DZ:DZ,$B72)-Data!DZ$2+INDEX($A72:AT72,,MAX(ISNUMBER($D72:AT72)*COLUMN($D72:AT72))))</f>
        <v>#N/A</v>
      </c>
      <c r="AV72" s="2" t="e">
        <f t="array" ref="AV72">IF(INDEX(Data!EA:EA,$B72)=0,#N/A,INDEX(Data!EA:EA,$B72)-Data!EA$2+INDEX($A72:AU72,,MAX(ISNUMBER($D72:AU72)*COLUMN($D72:AU72))))</f>
        <v>#N/A</v>
      </c>
      <c r="AW72" s="2" t="e">
        <f t="array" ref="AW72">IF(INDEX(Data!EB:EB,$B72)=0,#N/A,INDEX(Data!EB:EB,$B72)-Data!EB$2+INDEX($A72:AV72,,MAX(ISNUMBER($D72:AV72)*COLUMN($D72:AV72))))</f>
        <v>#N/A</v>
      </c>
      <c r="AX72" s="2" t="e">
        <f t="array" ref="AX72">IF(INDEX(Data!EC:EC,$B72)=0,#N/A,INDEX(Data!EC:EC,$B72)-Data!EC$2+INDEX($A72:AW72,,MAX(ISNUMBER($D72:AW72)*COLUMN($D72:AW72))))</f>
        <v>#N/A</v>
      </c>
      <c r="AY72" s="2" t="e">
        <f t="array" ref="AY72">IF(INDEX(Data!ED:ED,$B72)=0,#N/A,INDEX(Data!ED:ED,$B72)-Data!ED$2+INDEX($A72:AX72,,MAX(ISNUMBER($D72:AX72)*COLUMN($D72:AX72))))</f>
        <v>#N/A</v>
      </c>
      <c r="AZ72" s="2" t="e">
        <f t="array" ref="AZ72">IF(INDEX(Data!EE:EE,$B72)=0,#N/A,INDEX(Data!EE:EE,$B72)-Data!EE$2+INDEX($A72:AY72,,MAX(ISNUMBER($D72:AY72)*COLUMN($D72:AY72))))</f>
        <v>#N/A</v>
      </c>
      <c r="BA72" s="2" t="e">
        <f t="array" ref="BA72">IF(INDEX(Data!EF:EF,$B72)=0,#N/A,INDEX(Data!EF:EF,$B72)-Data!EF$2+INDEX($A72:AZ72,,MAX(ISNUMBER($D72:AZ72)*COLUMN($D72:AZ72))))</f>
        <v>#N/A</v>
      </c>
      <c r="BB72" s="2" t="e">
        <f t="array" ref="BB72">IF(INDEX(Data!EG:EG,$B72)=0,#N/A,INDEX(Data!EG:EG,$B72)-Data!EG$2+INDEX($A72:BA72,,MAX(ISNUMBER($D72:BA72)*COLUMN($D72:BA72))))</f>
        <v>#N/A</v>
      </c>
      <c r="BC72" s="2" t="e">
        <f t="array" ref="BC72">IF(INDEX(Data!EH:EH,$B72)=0,#N/A,INDEX(Data!EH:EH,$B72)-Data!EH$2+INDEX($A72:BB72,,MAX(ISNUMBER($D72:BB72)*COLUMN($D72:BB72))))</f>
        <v>#N/A</v>
      </c>
      <c r="BD72" s="2" t="e">
        <f t="array" ref="BD72">IF(INDEX(Data!EI:EI,$B72)=0,#N/A,INDEX(Data!EI:EI,$B72)-Data!EI$2+INDEX($A72:BC72,,MAX(ISNUMBER($D72:BC72)*COLUMN($D72:BC72))))</f>
        <v>#N/A</v>
      </c>
      <c r="BE72" s="2" t="e">
        <f t="array" ref="BE72">IF(INDEX(Data!EJ:EJ,$B72)=0,#N/A,INDEX(Data!EJ:EJ,$B72)-Data!EJ$2+INDEX($A72:BD72,,MAX(ISNUMBER($D72:BD72)*COLUMN($D72:BD72))))</f>
        <v>#N/A</v>
      </c>
      <c r="BF72" s="2" t="e">
        <f t="array" ref="BF72">IF(INDEX(Data!EK:EK,$B72)=0,#N/A,INDEX(Data!EK:EK,$B72)-Data!EK$2+INDEX($A72:BE72,,MAX(ISNUMBER($D72:BE72)*COLUMN($D72:BE72))))</f>
        <v>#N/A</v>
      </c>
      <c r="BG72" s="2" t="e">
        <f t="array" ref="BG72">IF(INDEX(Data!EL:EL,$B72)=0,#N/A,INDEX(Data!EL:EL,$B72)-Data!EL$2+INDEX($A72:BF72,,MAX(ISNUMBER($D72:BF72)*COLUMN($D72:BF72))))</f>
        <v>#N/A</v>
      </c>
      <c r="BH72" s="2" t="e">
        <f t="array" ref="BH72">IF(INDEX(Data!EM:EM,$B72)=0,#N/A,INDEX(Data!EM:EM,$B72)-Data!EM$2+INDEX($A72:BG72,,MAX(ISNUMBER($D72:BG72)*COLUMN($D72:BG72))))</f>
        <v>#N/A</v>
      </c>
      <c r="BI72" s="2" t="e">
        <f t="array" ref="BI72">IF(INDEX(Data!EN:EN,$B72)=0,#N/A,INDEX(Data!EN:EN,$B72)-Data!EN$2+INDEX($A72:BH72,,MAX(ISNUMBER($D72:BH72)*COLUMN($D72:BH72))))</f>
        <v>#N/A</v>
      </c>
      <c r="BJ72" s="2" t="e">
        <f t="array" ref="BJ72">IF(INDEX(Data!EO:EO,$B72)=0,#N/A,INDEX(Data!EO:EO,$B72)-Data!EO$2+INDEX($A72:BI72,,MAX(ISNUMBER($D72:BI72)*COLUMN($D72:BI72))))</f>
        <v>#N/A</v>
      </c>
      <c r="BK72" s="2" t="e">
        <f t="array" ref="BK72">IF(INDEX(Data!EP:EP,$B72)=0,#N/A,INDEX(Data!EP:EP,$B72)-Data!EP$2+INDEX($A72:BJ72,,MAX(ISNUMBER($D72:BJ72)*COLUMN($D72:BJ72))))</f>
        <v>#N/A</v>
      </c>
      <c r="BL72" s="2" t="e">
        <f t="array" ref="BL72">IF(INDEX(Data!EQ:EQ,$B72)=0,#N/A,INDEX(Data!EQ:EQ,$B72)-Data!EQ$2+INDEX($A72:BK72,,MAX(ISNUMBER($D72:BK72)*COLUMN($D72:BK72))))</f>
        <v>#N/A</v>
      </c>
      <c r="BM72" s="2" t="e">
        <f t="array" ref="BM72">IF(INDEX(Data!ER:ER,$B72)=0,#N/A,INDEX(Data!ER:ER,$B72)-Data!ER$2+INDEX($A72:BL72,,MAX(ISNUMBER($D72:BL72)*COLUMN($D72:BL72))))</f>
        <v>#N/A</v>
      </c>
      <c r="BN72" s="2" t="e">
        <f t="array" ref="BN72">IF(INDEX(Data!ES:ES,$B72)=0,#N/A,INDEX(Data!ES:ES,$B72)-Data!ES$2+INDEX($A72:BM72,,MAX(ISNUMBER($D72:BM72)*COLUMN($D72:BM72))))</f>
        <v>#N/A</v>
      </c>
      <c r="BO72" s="2" t="e">
        <f t="array" ref="BO72">IF(INDEX(Data!ET:ET,$B72)=0,#N/A,INDEX(Data!ET:ET,$B72)-Data!ET$2+INDEX($A72:BN72,,MAX(ISNUMBER($D72:BN72)*COLUMN($D72:BN72))))</f>
        <v>#N/A</v>
      </c>
      <c r="BP72" s="2" t="e">
        <f t="array" ref="BP72">IF(INDEX(Data!EU:EU,$B72)=0,#N/A,INDEX(Data!EU:EU,$B72)-Data!EU$2+INDEX($A72:BO72,,MAX(ISNUMBER($D72:BO72)*COLUMN($D72:BO72))))</f>
        <v>#N/A</v>
      </c>
      <c r="BQ72" s="2" t="e">
        <f t="array" ref="BQ72">IF(INDEX(Data!EV:EV,$B72)=0,#N/A,INDEX(Data!EV:EV,$B72)-Data!EV$2+INDEX($A72:BP72,,MAX(ISNUMBER($D72:BP72)*COLUMN($D72:BP72))))</f>
        <v>#N/A</v>
      </c>
      <c r="BR72" s="2" t="e">
        <f t="array" ref="BR72">IF(INDEX(Data!EW:EW,$B72)=0,#N/A,INDEX(Data!EW:EW,$B72)-Data!EW$2+INDEX($A72:BQ72,,MAX(ISNUMBER($D72:BQ72)*COLUMN($D72:BQ72))))</f>
        <v>#N/A</v>
      </c>
      <c r="BS72" s="2" t="e">
        <f t="array" ref="BS72">IF(INDEX(Data!EX:EX,$B72)=0,#N/A,INDEX(Data!EX:EX,$B72)-Data!EX$2+INDEX($A72:BR72,,MAX(ISNUMBER($D72:BR72)*COLUMN($D72:BR72))))</f>
        <v>#N/A</v>
      </c>
      <c r="BT72" s="2" t="e">
        <f t="array" ref="BT72">IF(INDEX(Data!EY:EY,$B72)=0,#N/A,INDEX(Data!EY:EY,$B72)-Data!EY$2+INDEX($A72:BS72,,MAX(ISNUMBER($D72:BS72)*COLUMN($D72:BS72))))</f>
        <v>#N/A</v>
      </c>
      <c r="BU72" s="2" t="e">
        <f t="array" ref="BU72">IF(INDEX(Data!EZ:EZ,$B72)=0,#N/A,INDEX(Data!EZ:EZ,$B72)-Data!EZ$2+INDEX($A72:BT72,,MAX(ISNUMBER($D72:BT72)*COLUMN($D72:BT72))))</f>
        <v>#N/A</v>
      </c>
      <c r="BV72" s="2" t="e">
        <f t="array" ref="BV72">IF(INDEX(Data!FA:FA,$B72)=0,#N/A,INDEX(Data!FA:FA,$B72)-Data!FA$2+INDEX($A72:BU72,,MAX(ISNUMBER($D72:BU72)*COLUMN($D72:BU72))))</f>
        <v>#N/A</v>
      </c>
      <c r="BW72" s="2" t="e">
        <f t="array" ref="BW72">IF(INDEX(Data!FB:FB,$B72)=0,#N/A,INDEX(Data!FB:FB,$B72)-Data!FB$2+INDEX($A72:BV72,,MAX(ISNUMBER($D72:BV72)*COLUMN($D72:BV72))))</f>
        <v>#N/A</v>
      </c>
      <c r="BX72" s="2" t="e">
        <f t="array" ref="BX72">IF(INDEX(Data!FC:FC,$B72)=0,#N/A,INDEX(Data!FC:FC,$B72)-Data!FC$2+INDEX($A72:BW72,,MAX(ISNUMBER($D72:BW72)*COLUMN($D72:BW72))))</f>
        <v>#N/A</v>
      </c>
      <c r="BY72" s="2" t="e">
        <f t="array" ref="BY72">IF(INDEX(Data!FD:FD,$B72)=0,#N/A,INDEX(Data!FD:FD,$B72)-Data!FD$2+INDEX($A72:BX72,,MAX(ISNUMBER($D72:BX72)*COLUMN($D72:BX72))))</f>
        <v>#N/A</v>
      </c>
      <c r="BZ72" s="2" t="e">
        <f t="array" ref="BZ72">IF(INDEX(Data!FE:FE,$B72)=0,#N/A,INDEX(Data!FE:FE,$B72)-Data!FE$2+INDEX($A72:BY72,,MAX(ISNUMBER($D72:BY72)*COLUMN($D72:BY72))))</f>
        <v>#N/A</v>
      </c>
      <c r="CA72" s="2" t="e">
        <f t="array" ref="CA72">IF(INDEX(Data!FF:FF,$B72)=0,#N/A,INDEX(Data!FF:FF,$B72)-Data!FF$2+INDEX($A72:BZ72,,MAX(ISNUMBER($D72:BZ72)*COLUMN($D72:BZ72))))</f>
        <v>#N/A</v>
      </c>
      <c r="CB72" s="2" t="e">
        <f t="array" ref="CB72">IF(INDEX(Data!FG:FG,$B72)=0,#N/A,INDEX(Data!FG:FG,$B72)-Data!FG$2+INDEX($A72:CA72,,MAX(ISNUMBER($D72:CA72)*COLUMN($D72:CA72))))</f>
        <v>#N/A</v>
      </c>
      <c r="CC72" s="2" t="e">
        <f t="array" ref="CC72">IF(INDEX(Data!FH:FH,$B72)=0,#N/A,INDEX(Data!FH:FH,$B72)-Data!FH$2+INDEX($A72:CB72,,MAX(ISNUMBER($D72:CB72)*COLUMN($D72:CB72))))</f>
        <v>#N/A</v>
      </c>
      <c r="CD72" s="2" t="e">
        <f t="array" ref="CD72">IF(INDEX(Data!FI:FI,$B72)=0,#N/A,INDEX(Data!FI:FI,$B72)-Data!FI$2+INDEX($A72:CC72,,MAX(ISNUMBER($D72:CC72)*COLUMN($D72:CC72))))</f>
        <v>#N/A</v>
      </c>
      <c r="CE72" s="2" t="e">
        <f t="array" ref="CE72">IF(INDEX(Data!FJ:FJ,$B72)=0,#N/A,INDEX(Data!FJ:FJ,$B72)-Data!FJ$2+INDEX($A72:CD72,,MAX(ISNUMBER($D72:CD72)*COLUMN($D72:CD72))))</f>
        <v>#N/A</v>
      </c>
      <c r="CF72" s="2" t="e">
        <f t="array" ref="CF72">IF(INDEX(Data!FK:FK,$B72)=0,#N/A,INDEX(Data!FK:FK,$B72)-Data!FK$2+INDEX($A72:CE72,,MAX(ISNUMBER($D72:CE72)*COLUMN($D72:CE72))))</f>
        <v>#N/A</v>
      </c>
      <c r="CG72" s="2" t="e">
        <f t="array" ref="CG72">IF(INDEX(Data!FL:FL,$B72)=0,#N/A,INDEX(Data!FL:FL,$B72)-Data!FL$2+INDEX($A72:CF72,,MAX(ISNUMBER($D72:CF72)*COLUMN($D72:CF72))))</f>
        <v>#N/A</v>
      </c>
      <c r="CH72" s="2" t="e">
        <f t="array" ref="CH72">IF(INDEX(Data!FM:FM,$B72)=0,#N/A,INDEX(Data!FM:FM,$B72)-Data!FM$2+INDEX($A72:CG72,,MAX(ISNUMBER($D72:CG72)*COLUMN($D72:CG72))))</f>
        <v>#N/A</v>
      </c>
      <c r="CI72" s="2" t="e">
        <f t="array" ref="CI72">IF(INDEX(Data!FN:FN,$B72)=0,#N/A,INDEX(Data!FN:FN,$B72)-Data!FN$2+INDEX($A72:CH72,,MAX(ISNUMBER($D72:CH72)*COLUMN($D72:CH72))))</f>
        <v>#N/A</v>
      </c>
      <c r="CJ72" s="2" t="e">
        <f t="array" ref="CJ72">IF(INDEX(Data!FO:FO,$B72)=0,#N/A,INDEX(Data!FO:FO,$B72)-Data!FO$2+INDEX($A72:CI72,,MAX(ISNUMBER($D72:CI72)*COLUMN($D72:CI72))))</f>
        <v>#N/A</v>
      </c>
      <c r="CK72" s="2" t="e">
        <f t="array" ref="CK72">IF(INDEX(Data!FP:FP,$B72)=0,#N/A,INDEX(Data!FP:FP,$B72)-Data!FP$2+INDEX($A72:CJ72,,MAX(ISNUMBER($D72:CJ72)*COLUMN($D72:CJ72))))</f>
        <v>#N/A</v>
      </c>
      <c r="CL72" s="2" t="e">
        <f t="array" ref="CL72">IF(INDEX(Data!FQ:FQ,$B72)=0,#N/A,INDEX(Data!FQ:FQ,$B72)-Data!FQ$2+INDEX($A72:CK72,,MAX(ISNUMBER($D72:CK72)*COLUMN($D72:CK72))))</f>
        <v>#N/A</v>
      </c>
      <c r="CM72" s="2" t="e">
        <f t="array" ref="CM72">IF(INDEX(Data!FR:FR,$B72)=0,#N/A,INDEX(Data!FR:FR,$B72)-Data!FR$2+INDEX($A72:CL72,,MAX(ISNUMBER($D72:CL72)*COLUMN($D72:CL72))))</f>
        <v>#N/A</v>
      </c>
      <c r="CN72" s="2" t="e">
        <f t="array" ref="CN72">IF(INDEX(Data!FS:FS,$B72)=0,#N/A,INDEX(Data!FS:FS,$B72)-Data!FS$2+INDEX($A72:CM72,,MAX(ISNUMBER($D72:CM72)*COLUMN($D72:CM72))))</f>
        <v>#N/A</v>
      </c>
      <c r="CO72" s="2" t="e">
        <f t="array" ref="CO72">IF(INDEX(Data!FT:FT,$B72)=0,#N/A,INDEX(Data!FT:FT,$B72)-Data!FT$2+INDEX($A72:CN72,,MAX(ISNUMBER($D72:CN72)*COLUMN($D72:CN72))))</f>
        <v>#N/A</v>
      </c>
      <c r="CP72" s="2" t="e">
        <f t="array" ref="CP72">IF(INDEX(Data!FU:FU,$B72)=0,#N/A,INDEX(Data!FU:FU,$B72)-Data!FU$2+INDEX($A72:CO72,,MAX(ISNUMBER($D72:CO72)*COLUMN($D72:CO72))))</f>
        <v>#N/A</v>
      </c>
      <c r="CQ72" s="2" t="e">
        <f t="array" ref="CQ72">IF(INDEX(Data!FV:FV,$B72)=0,#N/A,INDEX(Data!FV:FV,$B72)-Data!FV$2+INDEX($A72:CP72,,MAX(ISNUMBER($D72:CP72)*COLUMN($D72:CP72))))</f>
        <v>#N/A</v>
      </c>
      <c r="CR72" s="2" t="e">
        <f t="array" ref="CR72">IF(INDEX(Data!FW:FW,$B72)=0,#N/A,INDEX(Data!FW:FW,$B72)-Data!FW$2+INDEX($A72:CQ72,,MAX(ISNUMBER($D72:CQ72)*COLUMN($D72:CQ72))))</f>
        <v>#N/A</v>
      </c>
      <c r="CS72" s="2" t="e">
        <f t="array" ref="CS72">IF(INDEX(Data!FX:FX,$B72)=0,#N/A,INDEX(Data!FX:FX,$B72)-Data!FX$2+INDEX($A72:CR72,,MAX(ISNUMBER($D72:CR72)*COLUMN($D72:CR72))))</f>
        <v>#N/A</v>
      </c>
      <c r="CT72" s="2" t="e">
        <f t="array" ref="CT72">IF(INDEX(Data!FY:FY,$B72)=0,#N/A,INDEX(Data!FY:FY,$B72)-Data!FY$2+INDEX($A72:CS72,,MAX(ISNUMBER($D72:CS72)*COLUMN($D72:CS72))))</f>
        <v>#N/A</v>
      </c>
      <c r="CU72" s="2" t="e">
        <f t="array" ref="CU72">IF(INDEX(Data!FZ:FZ,$B72)=0,#N/A,INDEX(Data!FZ:FZ,$B72)-Data!FZ$2+INDEX($A72:CT72,,MAX(ISNUMBER($D72:CT72)*COLUMN($D72:CT72))))</f>
        <v>#N/A</v>
      </c>
      <c r="CV72" s="2" t="e">
        <f t="array" ref="CV72">IF(INDEX(Data!GA:GA,$B72)=0,#N/A,INDEX(Data!GA:GA,$B72)-Data!GA$2+INDEX($A72:CU72,,MAX(ISNUMBER($D72:CU72)*COLUMN($D72:CU72))))</f>
        <v>#N/A</v>
      </c>
      <c r="CW72" s="2" t="e">
        <f t="array" ref="CW72">IF(INDEX(Data!GB:GB,$B72)=0,#N/A,INDEX(Data!GB:GB,$B72)-Data!GB$2+INDEX($A72:CV72,,MAX(ISNUMBER($D72:CV72)*COLUMN($D72:CV72))))</f>
        <v>#N/A</v>
      </c>
      <c r="CX72" s="2" t="e">
        <f t="array" ref="CX72">IF(INDEX(Data!GC:GC,$B72)=0,#N/A,INDEX(Data!GC:GC,$B72)-Data!GC$2+INDEX($A72:CW72,,MAX(ISNUMBER($D72:CW72)*COLUMN($D72:CW72))))</f>
        <v>#N/A</v>
      </c>
      <c r="CY72" s="2" t="e">
        <f t="array" ref="CY72">IF(INDEX(Data!GD:GD,$B72)=0,#N/A,INDEX(Data!GD:GD,$B72)-Data!GD$2+INDEX($A72:CX72,,MAX(ISNUMBER($D72:CX72)*COLUMN($D72:CX72))))</f>
        <v>#N/A</v>
      </c>
      <c r="CZ72" s="2" t="e">
        <f t="array" ref="CZ72">IF(INDEX(Data!GE:GE,$B72)=0,#N/A,INDEX(Data!GE:GE,$B72)-Data!GE$2+INDEX($A72:CY72,,MAX(ISNUMBER($D72:CY72)*COLUMN($D72:CY72))))</f>
        <v>#N/A</v>
      </c>
      <c r="DA72" s="2" t="e">
        <f t="array" ref="DA72">IF(INDEX(Data!GF:GF,$B72)=0,#N/A,INDEX(Data!GF:GF,$B72)-Data!GF$2+INDEX($A72:CZ72,,MAX(ISNUMBER($D72:CZ72)*COLUMN($D72:CZ72))))</f>
        <v>#N/A</v>
      </c>
      <c r="DB72" s="2" t="e">
        <f t="array" ref="DB72">IF(INDEX(Data!GG:GG,$B72)=0,#N/A,INDEX(Data!GG:GG,$B72)-Data!GG$2+INDEX($A72:DA72,,MAX(ISNUMBER($D72:DA72)*COLUMN($D72:DA72))))</f>
        <v>#N/A</v>
      </c>
      <c r="DC72" s="2" t="e">
        <f t="array" ref="DC72">IF(INDEX(Data!GH:GH,$B72)=0,#N/A,INDEX(Data!GH:GH,$B72)-Data!GH$2+INDEX($A72:DB72,,MAX(ISNUMBER($D72:DB72)*COLUMN($D72:DB72))))</f>
        <v>#N/A</v>
      </c>
      <c r="DD72" s="2" t="e">
        <f t="array" ref="DD72">IF(INDEX(Data!GI:GI,$B72)=0,#N/A,INDEX(Data!GI:GI,$B72)-Data!GI$2+INDEX($A72:DC72,,MAX(ISNUMBER($D72:DC72)*COLUMN($D72:DC72))))</f>
        <v>#N/A</v>
      </c>
      <c r="DE72" s="2" t="e">
        <f t="array" ref="DE72">IF(INDEX(Data!GJ:GJ,$B72)=0,#N/A,INDEX(Data!GJ:GJ,$B72)-Data!GJ$2+INDEX($A72:DD72,,MAX(ISNUMBER($D72:DD72)*COLUMN($D72:DD72))))</f>
        <v>#N/A</v>
      </c>
      <c r="DF72" s="2" t="e">
        <f t="array" ref="DF72">IF(INDEX(Data!GK:GK,$B72)=0,#N/A,INDEX(Data!GK:GK,$B72)-Data!GK$2+INDEX($A72:DE72,,MAX(ISNUMBER($D72:DE72)*COLUMN($D72:DE72))))</f>
        <v>#N/A</v>
      </c>
      <c r="DG72" s="2" t="e">
        <f t="array" ref="DG72">IF(INDEX(Data!GL:GL,$B72)=0,#N/A,INDEX(Data!GL:GL,$B72)-Data!GL$2+INDEX($A72:DF72,,MAX(ISNUMBER($D72:DF72)*COLUMN($D72:DF72))))</f>
        <v>#N/A</v>
      </c>
      <c r="DH72" s="2" t="e">
        <f t="array" ref="DH72">IF(INDEX(Data!GM:GM,$B72)=0,#N/A,INDEX(Data!GM:GM,$B72)-Data!GM$2+INDEX($A72:DG72,,MAX(ISNUMBER($D72:DG72)*COLUMN($D72:DG72))))</f>
        <v>#N/A</v>
      </c>
      <c r="DI72" s="2" t="e">
        <f t="array" ref="DI72">IF(INDEX(Data!GN:GN,$B72)=0,#N/A,INDEX(Data!GN:GN,$B72)-Data!GN$2+INDEX($A72:DH72,,MAX(ISNUMBER($D72:DH72)*COLUMN($D72:DH72))))</f>
        <v>#N/A</v>
      </c>
      <c r="DJ72" s="2" t="e">
        <f t="array" ref="DJ72">IF(INDEX(Data!GO:GO,$B72)=0,#N/A,INDEX(Data!GO:GO,$B72)-Data!GO$2+INDEX($A72:DI72,,MAX(ISNUMBER($D72:DI72)*COLUMN($D72:DI72))))</f>
        <v>#N/A</v>
      </c>
      <c r="DK72" s="2" t="e">
        <f t="array" ref="DK72">IF(INDEX(Data!GP:GP,$B72)=0,#N/A,INDEX(Data!GP:GP,$B72)-Data!GP$2+INDEX($A72:DJ72,,MAX(ISNUMBER($D72:DJ72)*COLUMN($D72:DJ72))))</f>
        <v>#N/A</v>
      </c>
      <c r="DL72" s="2" t="e">
        <f t="array" ref="DL72">IF(INDEX(Data!GQ:GQ,$B72)=0,#N/A,INDEX(Data!GQ:GQ,$B72)-Data!GQ$2+INDEX($A72:DK72,,MAX(ISNUMBER($D72:DK72)*COLUMN($D72:DK72))))</f>
        <v>#N/A</v>
      </c>
      <c r="DM72" s="2" t="e">
        <f t="array" ref="DM72">IF(INDEX(Data!GR:GR,$B72)=0,#N/A,INDEX(Data!GR:GR,$B72)-Data!GR$2+INDEX($A72:DL72,,MAX(ISNUMBER($D72:DL72)*COLUMN($D72:DL72))))</f>
        <v>#N/A</v>
      </c>
      <c r="DN72" s="2" t="e">
        <f t="array" ref="DN72">IF(INDEX(Data!GS:GS,$B72)=0,#N/A,INDEX(Data!GS:GS,$B72)-Data!GS$2+INDEX($A72:DM72,,MAX(ISNUMBER($D72:DM72)*COLUMN($D72:DM72))))</f>
        <v>#N/A</v>
      </c>
      <c r="DO72" s="2" t="e">
        <f t="array" ref="DO72">IF(INDEX(Data!GT:GT,$B72)=0,#N/A,INDEX(Data!GT:GT,$B72)-Data!GT$2+INDEX($A72:DN72,,MAX(ISNUMBER($D72:DN72)*COLUMN($D72:DN72))))</f>
        <v>#N/A</v>
      </c>
      <c r="DP72" s="2" t="e">
        <f t="array" ref="DP72">IF(INDEX(Data!GU:GU,$B72)=0,#N/A,INDEX(Data!GU:GU,$B72)-Data!GU$2+INDEX($A72:DO72,,MAX(ISNUMBER($D72:DO72)*COLUMN($D72:DO72))))</f>
        <v>#N/A</v>
      </c>
      <c r="DQ72" s="2" t="e">
        <f t="array" ref="DQ72">IF(INDEX(Data!GV:GV,$B72)=0,#N/A,INDEX(Data!GV:GV,$B72)-Data!GV$2+INDEX($A72:DP72,,MAX(ISNUMBER($D72:DP72)*COLUMN($D72:DP72))))</f>
        <v>#N/A</v>
      </c>
      <c r="DR72" s="2" t="e">
        <f t="array" ref="DR72">IF(INDEX(Data!GW:GW,$B72)=0,#N/A,INDEX(Data!GW:GW,$B72)-Data!GW$2+INDEX($A72:DQ72,,MAX(ISNUMBER($D72:DQ72)*COLUMN($D72:DQ72))))</f>
        <v>#N/A</v>
      </c>
      <c r="DS72" s="2" t="e">
        <f t="array" ref="DS72">IF(INDEX(Data!GX:GX,$B72)=0,#N/A,INDEX(Data!GX:GX,$B72)-Data!GX$2+INDEX($A72:DR72,,MAX(ISNUMBER($D72:DR72)*COLUMN($D72:DR72))))</f>
        <v>#N/A</v>
      </c>
      <c r="DT72" s="2" t="e">
        <f t="array" ref="DT72">IF(INDEX(Data!GY:GY,$B72)=0,#N/A,INDEX(Data!GY:GY,$B72)-Data!GY$2+INDEX($A72:DS72,,MAX(ISNUMBER($D72:DS72)*COLUMN($D72:DS72))))</f>
        <v>#N/A</v>
      </c>
      <c r="DU72" s="2" t="e">
        <f t="array" ref="DU72">IF(INDEX(Data!GZ:GZ,$B72)=0,#N/A,INDEX(Data!GZ:GZ,$B72)-Data!GZ$2+INDEX($A72:DT72,,MAX(ISNUMBER($D72:DT72)*COLUMN($D72:DT72))))</f>
        <v>#N/A</v>
      </c>
      <c r="DV72" s="2" t="e">
        <f t="array" ref="DV72">IF(INDEX(Data!HA:HA,$B72)=0,#N/A,INDEX(Data!HA:HA,$B72)-Data!HA$2+INDEX($A72:DU72,,MAX(ISNUMBER($D72:DU72)*COLUMN($D72:DU72))))</f>
        <v>#N/A</v>
      </c>
      <c r="DW72" s="2" t="e">
        <f t="array" ref="DW72">IF(INDEX(Data!HB:HB,$B72)=0,#N/A,INDEX(Data!HB:HB,$B72)-Data!HB$2+INDEX($A72:DV72,,MAX(ISNUMBER($D72:DV72)*COLUMN($D72:DV72))))</f>
        <v>#N/A</v>
      </c>
      <c r="DX72" s="2" t="e">
        <f t="array" ref="DX72">IF(INDEX(Data!HC:HC,$B72)=0,#N/A,INDEX(Data!HC:HC,$B72)-Data!HC$2+INDEX($A72:DW72,,MAX(ISNUMBER($D72:DW72)*COLUMN($D72:DW72))))</f>
        <v>#N/A</v>
      </c>
      <c r="DY72" s="2" t="e">
        <f t="array" ref="DY72">IF(INDEX(Data!HD:HD,$B72)=0,#N/A,INDEX(Data!HD:HD,$B72)-Data!HD$2+INDEX($A72:DX72,,MAX(ISNUMBER($D72:DX72)*COLUMN($D72:DX72))))</f>
        <v>#N/A</v>
      </c>
      <c r="DZ72" s="2" t="e">
        <f t="array" ref="DZ72">IF(INDEX(Data!HE:HE,$B72)=0,#N/A,INDEX(Data!HE:HE,$B72)-Data!HE$2+INDEX($A72:DY72,,MAX(ISNUMBER($D72:DY72)*COLUMN($D72:DY72))))</f>
        <v>#N/A</v>
      </c>
      <c r="EA72" s="2" t="e">
        <f t="array" ref="EA72">IF(INDEX(Data!HF:HF,$B72)=0,#N/A,INDEX(Data!HF:HF,$B72)-Data!HF$2+INDEX($A72:DZ72,,MAX(ISNUMBER($D72:DZ72)*COLUMN($D72:DZ72))))</f>
        <v>#N/A</v>
      </c>
      <c r="EB72" s="2" t="e">
        <f t="array" ref="EB72">IF(INDEX(Data!HG:HG,$B72)=0,#N/A,INDEX(Data!HG:HG,$B72)-Data!HG$2+INDEX($A72:EA72,,MAX(ISNUMBER($D72:EA72)*COLUMN($D72:EA72))))</f>
        <v>#N/A</v>
      </c>
      <c r="EC72" s="2" t="e">
        <f t="array" ref="EC72">IF(INDEX(Data!HH:HH,$B72)=0,#N/A,INDEX(Data!HH:HH,$B72)-Data!HH$2+INDEX($A72:EB72,,MAX(ISNUMBER($D72:EB72)*COLUMN($D72:EB72))))</f>
        <v>#N/A</v>
      </c>
      <c r="ED72" s="2" t="e">
        <f t="array" ref="ED72">IF(INDEX(Data!HI:HI,$B72)=0,#N/A,INDEX(Data!HI:HI,$B72)-Data!HI$2+INDEX($A72:EC72,,MAX(ISNUMBER($D72:EC72)*COLUMN($D72:EC72))))</f>
        <v>#N/A</v>
      </c>
      <c r="EE72" s="2" t="e">
        <f t="array" ref="EE72">IF(INDEX(Data!HJ:HJ,$B72)=0,#N/A,INDEX(Data!HJ:HJ,$B72)-Data!HJ$2+INDEX($A72:ED72,,MAX(ISNUMBER($D72:ED72)*COLUMN($D72:ED72))))</f>
        <v>#N/A</v>
      </c>
      <c r="EF72" s="2" t="e">
        <f t="array" ref="EF72">IF(INDEX(Data!HK:HK,$B72)=0,#N/A,INDEX(Data!HK:HK,$B72)-Data!HK$2+INDEX($A72:EE72,,MAX(ISNUMBER($D72:EE72)*COLUMN($D72:EE72))))</f>
        <v>#N/A</v>
      </c>
      <c r="EG72" s="2" t="e">
        <f t="array" ref="EG72">IF(INDEX(Data!HL:HL,$B72)=0,#N/A,INDEX(Data!HL:HL,$B72)-Data!HL$2+INDEX($A72:EF72,,MAX(ISNUMBER($D72:EF72)*COLUMN($D72:EF72))))</f>
        <v>#N/A</v>
      </c>
      <c r="EH72" s="2" t="e">
        <f t="array" ref="EH72">IF(INDEX(Data!HM:HM,$B72)=0,#N/A,INDEX(Data!HM:HM,$B72)-Data!HM$2+INDEX($A72:EG72,,MAX(ISNUMBER($D72:EG72)*COLUMN($D72:EG72))))</f>
        <v>#N/A</v>
      </c>
      <c r="EI72" s="2" t="e">
        <f t="array" ref="EI72">IF(INDEX(Data!HN:HN,$B72)=0,#N/A,INDEX(Data!HN:HN,$B72)-Data!HN$2+INDEX($A72:EH72,,MAX(ISNUMBER($D72:EH72)*COLUMN($D72:EH72))))</f>
        <v>#N/A</v>
      </c>
    </row>
    <row r="73" spans="1:139" x14ac:dyDescent="0.25">
      <c r="A73" s="2">
        <f>Data!CG148</f>
        <v>0</v>
      </c>
      <c r="B73" s="2" t="e">
        <f>MATCH(A73,Data!CG:CG,0)</f>
        <v>#N/A</v>
      </c>
      <c r="C73" s="2" t="e">
        <f ca="1">COUNTIF(OFFSET(Data!$CJ$1:$EZ$78,B73-1,0,1),"&gt;0")</f>
        <v>#N/A</v>
      </c>
      <c r="D73" s="2">
        <v>0</v>
      </c>
      <c r="E73" s="2" t="e">
        <f t="array" ref="E73">IF(INDEX(Data!CJ:CJ,$B73)=0,#N/A,INDEX(Data!CJ:CJ,$B73)-Data!CJ$2+INDEX($A73:D73,,MAX(ISNUMBER($D73:D73)*COLUMN($D73:D73))))</f>
        <v>#N/A</v>
      </c>
      <c r="F73" s="2" t="e">
        <f t="array" ref="F73">IF(INDEX(Data!CK:CK,$B73)=0,#N/A,INDEX(Data!CK:CK,$B73)-Data!CK$2+INDEX($A73:E73,,MAX(ISNUMBER($D73:E73)*COLUMN($D73:E73))))</f>
        <v>#N/A</v>
      </c>
      <c r="G73" s="2" t="e">
        <f t="array" ref="G73">IF(INDEX(Data!CL:CL,$B73)=0,#N/A,INDEX(Data!CL:CL,$B73)-Data!CL$2+INDEX($A73:F73,,MAX(ISNUMBER($D73:F73)*COLUMN($D73:F73))))</f>
        <v>#N/A</v>
      </c>
      <c r="H73" s="2" t="e">
        <f t="array" ref="H73">IF(INDEX(Data!CM:CM,$B73)=0,#N/A,INDEX(Data!CM:CM,$B73)-Data!CM$2+INDEX($A73:G73,,MAX(ISNUMBER($D73:G73)*COLUMN($D73:G73))))</f>
        <v>#N/A</v>
      </c>
      <c r="I73" s="2" t="e">
        <f t="array" ref="I73">IF(INDEX(Data!CN:CN,$B73)=0,#N/A,INDEX(Data!CN:CN,$B73)-Data!CN$2+INDEX($A73:H73,,MAX(ISNUMBER($D73:H73)*COLUMN($D73:H73))))</f>
        <v>#N/A</v>
      </c>
      <c r="J73" s="2" t="e">
        <f t="array" ref="J73">IF(INDEX(Data!CO:CO,$B73)=0,#N/A,INDEX(Data!CO:CO,$B73)-Data!CO$2+INDEX($A73:I73,,MAX(ISNUMBER($D73:I73)*COLUMN($D73:I73))))</f>
        <v>#N/A</v>
      </c>
      <c r="K73" s="2" t="e">
        <f t="array" ref="K73">IF(INDEX(Data!CP:CP,$B73)=0,#N/A,INDEX(Data!CP:CP,$B73)-Data!CP$2+INDEX($A73:J73,,MAX(ISNUMBER($D73:J73)*COLUMN($D73:J73))))</f>
        <v>#N/A</v>
      </c>
      <c r="L73" s="2" t="e">
        <f t="array" ref="L73">IF(INDEX(Data!CQ:CQ,$B73)=0,#N/A,INDEX(Data!CQ:CQ,$B73)-Data!CQ$2+INDEX($A73:K73,,MAX(ISNUMBER($D73:K73)*COLUMN($D73:K73))))</f>
        <v>#N/A</v>
      </c>
      <c r="M73" s="2" t="e">
        <f t="array" ref="M73">IF(INDEX(Data!CR:CR,$B73)=0,#N/A,INDEX(Data!CR:CR,$B73)-Data!CR$2+INDEX($A73:L73,,MAX(ISNUMBER($D73:L73)*COLUMN($D73:L73))))</f>
        <v>#N/A</v>
      </c>
      <c r="N73" s="2" t="e">
        <f t="array" ref="N73">IF(INDEX(Data!CS:CS,$B73)=0,#N/A,INDEX(Data!CS:CS,$B73)-Data!CS$2+INDEX($A73:M73,,MAX(ISNUMBER($D73:M73)*COLUMN($D73:M73))))</f>
        <v>#N/A</v>
      </c>
      <c r="O73" s="2" t="e">
        <f t="array" ref="O73">IF(INDEX(Data!CT:CT,$B73)=0,#N/A,INDEX(Data!CT:CT,$B73)-Data!CT$2+INDEX($A73:N73,,MAX(ISNUMBER($D73:N73)*COLUMN($D73:N73))))</f>
        <v>#N/A</v>
      </c>
      <c r="P73" s="2" t="e">
        <f t="array" ref="P73">IF(INDEX(Data!CU:CU,$B73)=0,#N/A,INDEX(Data!CU:CU,$B73)-Data!CU$2+INDEX($A73:O73,,MAX(ISNUMBER($D73:O73)*COLUMN($D73:O73))))</f>
        <v>#N/A</v>
      </c>
      <c r="Q73" s="2" t="e">
        <f t="array" ref="Q73">IF(INDEX(Data!CV:CV,$B73)=0,#N/A,INDEX(Data!CV:CV,$B73)-Data!CV$2+INDEX($A73:P73,,MAX(ISNUMBER($D73:P73)*COLUMN($D73:P73))))</f>
        <v>#N/A</v>
      </c>
      <c r="R73" s="2" t="e">
        <f t="array" ref="R73">IF(INDEX(Data!CW:CW,$B73)=0,#N/A,INDEX(Data!CW:CW,$B73)-Data!CW$2+INDEX($A73:Q73,,MAX(ISNUMBER($D73:Q73)*COLUMN($D73:Q73))))</f>
        <v>#N/A</v>
      </c>
      <c r="S73" s="2" t="e">
        <f t="array" ref="S73">IF(INDEX(Data!CX:CX,$B73)=0,#N/A,INDEX(Data!CX:CX,$B73)-Data!CX$2+INDEX($A73:R73,,MAX(ISNUMBER($D73:R73)*COLUMN($D73:R73))))</f>
        <v>#N/A</v>
      </c>
      <c r="T73" s="2" t="e">
        <f t="array" ref="T73">IF(INDEX(Data!CY:CY,$B73)=0,#N/A,INDEX(Data!CY:CY,$B73)-Data!CY$2+INDEX($A73:S73,,MAX(ISNUMBER($D73:S73)*COLUMN($D73:S73))))</f>
        <v>#N/A</v>
      </c>
      <c r="U73" s="2" t="e">
        <f t="array" ref="U73">IF(INDEX(Data!CZ:CZ,$B73)=0,#N/A,INDEX(Data!CZ:CZ,$B73)-Data!CZ$2+INDEX($A73:T73,,MAX(ISNUMBER($D73:T73)*COLUMN($D73:T73))))</f>
        <v>#N/A</v>
      </c>
      <c r="V73" s="2" t="e">
        <f t="array" ref="V73">IF(INDEX(Data!DA:DA,$B73)=0,#N/A,INDEX(Data!DA:DA,$B73)-Data!DA$2+INDEX($A73:U73,,MAX(ISNUMBER($D73:U73)*COLUMN($D73:U73))))</f>
        <v>#N/A</v>
      </c>
      <c r="W73" s="2" t="e">
        <f t="array" ref="W73">IF(INDEX(Data!DB:DB,$B73)=0,#N/A,INDEX(Data!DB:DB,$B73)-Data!DB$2+INDEX($A73:V73,,MAX(ISNUMBER($D73:V73)*COLUMN($D73:V73))))</f>
        <v>#N/A</v>
      </c>
      <c r="X73" s="2" t="e">
        <f t="array" ref="X73">IF(INDEX(Data!DC:DC,$B73)=0,#N/A,INDEX(Data!DC:DC,$B73)-Data!DC$2+INDEX($A73:W73,,MAX(ISNUMBER($D73:W73)*COLUMN($D73:W73))))</f>
        <v>#N/A</v>
      </c>
      <c r="Y73" s="2" t="e">
        <f t="array" ref="Y73">IF(INDEX(Data!DD:DD,$B73)=0,#N/A,INDEX(Data!DD:DD,$B73)-Data!DD$2+INDEX($A73:X73,,MAX(ISNUMBER($D73:X73)*COLUMN($D73:X73))))</f>
        <v>#N/A</v>
      </c>
      <c r="Z73" s="2" t="e">
        <f t="array" ref="Z73">IF(INDEX(Data!DE:DE,$B73)=0,#N/A,INDEX(Data!DE:DE,$B73)-Data!DE$2+INDEX($A73:Y73,,MAX(ISNUMBER($D73:Y73)*COLUMN($D73:Y73))))</f>
        <v>#N/A</v>
      </c>
      <c r="AA73" s="2" t="e">
        <f t="array" ref="AA73">IF(INDEX(Data!DF:DF,$B73)=0,#N/A,INDEX(Data!DF:DF,$B73)-Data!DF$2+INDEX($A73:Z73,,MAX(ISNUMBER($D73:Z73)*COLUMN($D73:Z73))))</f>
        <v>#N/A</v>
      </c>
      <c r="AB73" s="2" t="e">
        <f t="array" ref="AB73">IF(INDEX(Data!DG:DG,$B73)=0,#N/A,INDEX(Data!DG:DG,$B73)-Data!DG$2+INDEX($A73:AA73,,MAX(ISNUMBER($D73:AA73)*COLUMN($D73:AA73))))</f>
        <v>#N/A</v>
      </c>
      <c r="AC73" s="2" t="e">
        <f t="array" ref="AC73">IF(INDEX(Data!DH:DH,$B73)=0,#N/A,INDEX(Data!DH:DH,$B73)-Data!DH$2+INDEX($A73:AB73,,MAX(ISNUMBER($D73:AB73)*COLUMN($D73:AB73))))</f>
        <v>#N/A</v>
      </c>
      <c r="AD73" s="2" t="e">
        <f t="array" ref="AD73">IF(INDEX(Data!DI:DI,$B73)=0,#N/A,INDEX(Data!DI:DI,$B73)-Data!DI$2+INDEX($A73:AC73,,MAX(ISNUMBER($D73:AC73)*COLUMN($D73:AC73))))</f>
        <v>#N/A</v>
      </c>
      <c r="AE73" s="2" t="e">
        <f t="array" ref="AE73">IF(INDEX(Data!DJ:DJ,$B73)=0,#N/A,INDEX(Data!DJ:DJ,$B73)-Data!DJ$2+INDEX($A73:AD73,,MAX(ISNUMBER($D73:AD73)*COLUMN($D73:AD73))))</f>
        <v>#N/A</v>
      </c>
      <c r="AF73" s="2" t="e">
        <f t="array" ref="AF73">IF(INDEX(Data!DK:DK,$B73)=0,#N/A,INDEX(Data!DK:DK,$B73)-Data!DK$2+INDEX($A73:AE73,,MAX(ISNUMBER($D73:AE73)*COLUMN($D73:AE73))))</f>
        <v>#N/A</v>
      </c>
      <c r="AG73" s="2" t="e">
        <f t="array" ref="AG73">IF(INDEX(Data!DL:DL,$B73)=0,#N/A,INDEX(Data!DL:DL,$B73)-Data!DL$2+INDEX($A73:AF73,,MAX(ISNUMBER($D73:AF73)*COLUMN($D73:AF73))))</f>
        <v>#N/A</v>
      </c>
      <c r="AH73" s="2" t="e">
        <f t="array" ref="AH73">IF(INDEX(Data!DM:DM,$B73)=0,#N/A,INDEX(Data!DM:DM,$B73)-Data!DM$2+INDEX($A73:AG73,,MAX(ISNUMBER($D73:AG73)*COLUMN($D73:AG73))))</f>
        <v>#N/A</v>
      </c>
      <c r="AI73" s="2" t="e">
        <f t="array" ref="AI73">IF(INDEX(Data!DN:DN,$B73)=0,#N/A,INDEX(Data!DN:DN,$B73)-Data!DN$2+INDEX($A73:AH73,,MAX(ISNUMBER($D73:AH73)*COLUMN($D73:AH73))))</f>
        <v>#N/A</v>
      </c>
      <c r="AJ73" s="2" t="e">
        <f t="array" ref="AJ73">IF(INDEX(Data!DO:DO,$B73)=0,#N/A,INDEX(Data!DO:DO,$B73)-Data!DO$2+INDEX($A73:AI73,,MAX(ISNUMBER($D73:AI73)*COLUMN($D73:AI73))))</f>
        <v>#N/A</v>
      </c>
      <c r="AK73" s="2" t="e">
        <f t="array" ref="AK73">IF(INDEX(Data!DP:DP,$B73)=0,#N/A,INDEX(Data!DP:DP,$B73)-Data!DP$2+INDEX($A73:AJ73,,MAX(ISNUMBER($D73:AJ73)*COLUMN($D73:AJ73))))</f>
        <v>#N/A</v>
      </c>
      <c r="AL73" s="2" t="e">
        <f t="array" ref="AL73">IF(INDEX(Data!DQ:DQ,$B73)=0,#N/A,INDEX(Data!DQ:DQ,$B73)-Data!DQ$2+INDEX($A73:AK73,,MAX(ISNUMBER($D73:AK73)*COLUMN($D73:AK73))))</f>
        <v>#N/A</v>
      </c>
      <c r="AM73" s="2" t="e">
        <f t="array" ref="AM73">IF(INDEX(Data!DR:DR,$B73)=0,#N/A,INDEX(Data!DR:DR,$B73)-Data!DR$2+INDEX($A73:AL73,,MAX(ISNUMBER($D73:AL73)*COLUMN($D73:AL73))))</f>
        <v>#N/A</v>
      </c>
      <c r="AN73" s="2" t="e">
        <f t="array" ref="AN73">IF(INDEX(Data!DS:DS,$B73)=0,#N/A,INDEX(Data!DS:DS,$B73)-Data!DS$2+INDEX($A73:AM73,,MAX(ISNUMBER($D73:AM73)*COLUMN($D73:AM73))))</f>
        <v>#N/A</v>
      </c>
      <c r="AO73" s="2" t="e">
        <f t="array" ref="AO73">IF(INDEX(Data!DT:DT,$B73)=0,#N/A,INDEX(Data!DT:DT,$B73)-Data!DT$2+INDEX($A73:AN73,,MAX(ISNUMBER($D73:AN73)*COLUMN($D73:AN73))))</f>
        <v>#N/A</v>
      </c>
      <c r="AP73" s="2" t="e">
        <f t="array" ref="AP73">IF(INDEX(Data!DU:DU,$B73)=0,#N/A,INDEX(Data!DU:DU,$B73)-Data!DU$2+INDEX($A73:AO73,,MAX(ISNUMBER($D73:AO73)*COLUMN($D73:AO73))))</f>
        <v>#N/A</v>
      </c>
      <c r="AQ73" s="2" t="e">
        <f t="array" ref="AQ73">IF(INDEX(Data!DV:DV,$B73)=0,#N/A,INDEX(Data!DV:DV,$B73)-Data!DV$2+INDEX($A73:AP73,,MAX(ISNUMBER($D73:AP73)*COLUMN($D73:AP73))))</f>
        <v>#N/A</v>
      </c>
      <c r="AR73" s="2" t="e">
        <f t="array" ref="AR73">IF(INDEX(Data!DW:DW,$B73)=0,#N/A,INDEX(Data!DW:DW,$B73)-Data!DW$2+INDEX($A73:AQ73,,MAX(ISNUMBER($D73:AQ73)*COLUMN($D73:AQ73))))</f>
        <v>#N/A</v>
      </c>
      <c r="AS73" s="2" t="e">
        <f t="array" ref="AS73">IF(INDEX(Data!DX:DX,$B73)=0,#N/A,INDEX(Data!DX:DX,$B73)-Data!DX$2+INDEX($A73:AR73,,MAX(ISNUMBER($D73:AR73)*COLUMN($D73:AR73))))</f>
        <v>#N/A</v>
      </c>
      <c r="AT73" s="2" t="e">
        <f t="array" ref="AT73">IF(INDEX(Data!DY:DY,$B73)=0,#N/A,INDEX(Data!DY:DY,$B73)-Data!DY$2+INDEX($A73:AS73,,MAX(ISNUMBER($D73:AS73)*COLUMN($D73:AS73))))</f>
        <v>#N/A</v>
      </c>
      <c r="AU73" s="2" t="e">
        <f t="array" ref="AU73">IF(INDEX(Data!DZ:DZ,$B73)=0,#N/A,INDEX(Data!DZ:DZ,$B73)-Data!DZ$2+INDEX($A73:AT73,,MAX(ISNUMBER($D73:AT73)*COLUMN($D73:AT73))))</f>
        <v>#N/A</v>
      </c>
      <c r="AV73" s="2" t="e">
        <f t="array" ref="AV73">IF(INDEX(Data!EA:EA,$B73)=0,#N/A,INDEX(Data!EA:EA,$B73)-Data!EA$2+INDEX($A73:AU73,,MAX(ISNUMBER($D73:AU73)*COLUMN($D73:AU73))))</f>
        <v>#N/A</v>
      </c>
      <c r="AW73" s="2" t="e">
        <f t="array" ref="AW73">IF(INDEX(Data!EB:EB,$B73)=0,#N/A,INDEX(Data!EB:EB,$B73)-Data!EB$2+INDEX($A73:AV73,,MAX(ISNUMBER($D73:AV73)*COLUMN($D73:AV73))))</f>
        <v>#N/A</v>
      </c>
      <c r="AX73" s="2" t="e">
        <f t="array" ref="AX73">IF(INDEX(Data!EC:EC,$B73)=0,#N/A,INDEX(Data!EC:EC,$B73)-Data!EC$2+INDEX($A73:AW73,,MAX(ISNUMBER($D73:AW73)*COLUMN($D73:AW73))))</f>
        <v>#N/A</v>
      </c>
      <c r="AY73" s="2" t="e">
        <f t="array" ref="AY73">IF(INDEX(Data!ED:ED,$B73)=0,#N/A,INDEX(Data!ED:ED,$B73)-Data!ED$2+INDEX($A73:AX73,,MAX(ISNUMBER($D73:AX73)*COLUMN($D73:AX73))))</f>
        <v>#N/A</v>
      </c>
      <c r="AZ73" s="2" t="e">
        <f t="array" ref="AZ73">IF(INDEX(Data!EE:EE,$B73)=0,#N/A,INDEX(Data!EE:EE,$B73)-Data!EE$2+INDEX($A73:AY73,,MAX(ISNUMBER($D73:AY73)*COLUMN($D73:AY73))))</f>
        <v>#N/A</v>
      </c>
      <c r="BA73" s="2" t="e">
        <f t="array" ref="BA73">IF(INDEX(Data!EF:EF,$B73)=0,#N/A,INDEX(Data!EF:EF,$B73)-Data!EF$2+INDEX($A73:AZ73,,MAX(ISNUMBER($D73:AZ73)*COLUMN($D73:AZ73))))</f>
        <v>#N/A</v>
      </c>
      <c r="BB73" s="2" t="e">
        <f t="array" ref="BB73">IF(INDEX(Data!EG:EG,$B73)=0,#N/A,INDEX(Data!EG:EG,$B73)-Data!EG$2+INDEX($A73:BA73,,MAX(ISNUMBER($D73:BA73)*COLUMN($D73:BA73))))</f>
        <v>#N/A</v>
      </c>
      <c r="BC73" s="2" t="e">
        <f t="array" ref="BC73">IF(INDEX(Data!EH:EH,$B73)=0,#N/A,INDEX(Data!EH:EH,$B73)-Data!EH$2+INDEX($A73:BB73,,MAX(ISNUMBER($D73:BB73)*COLUMN($D73:BB73))))</f>
        <v>#N/A</v>
      </c>
      <c r="BD73" s="2" t="e">
        <f t="array" ref="BD73">IF(INDEX(Data!EI:EI,$B73)=0,#N/A,INDEX(Data!EI:EI,$B73)-Data!EI$2+INDEX($A73:BC73,,MAX(ISNUMBER($D73:BC73)*COLUMN($D73:BC73))))</f>
        <v>#N/A</v>
      </c>
      <c r="BE73" s="2" t="e">
        <f t="array" ref="BE73">IF(INDEX(Data!EJ:EJ,$B73)=0,#N/A,INDEX(Data!EJ:EJ,$B73)-Data!EJ$2+INDEX($A73:BD73,,MAX(ISNUMBER($D73:BD73)*COLUMN($D73:BD73))))</f>
        <v>#N/A</v>
      </c>
      <c r="BF73" s="2" t="e">
        <f t="array" ref="BF73">IF(INDEX(Data!EK:EK,$B73)=0,#N/A,INDEX(Data!EK:EK,$B73)-Data!EK$2+INDEX($A73:BE73,,MAX(ISNUMBER($D73:BE73)*COLUMN($D73:BE73))))</f>
        <v>#N/A</v>
      </c>
      <c r="BG73" s="2" t="e">
        <f t="array" ref="BG73">IF(INDEX(Data!EL:EL,$B73)=0,#N/A,INDEX(Data!EL:EL,$B73)-Data!EL$2+INDEX($A73:BF73,,MAX(ISNUMBER($D73:BF73)*COLUMN($D73:BF73))))</f>
        <v>#N/A</v>
      </c>
      <c r="BH73" s="2" t="e">
        <f t="array" ref="BH73">IF(INDEX(Data!EM:EM,$B73)=0,#N/A,INDEX(Data!EM:EM,$B73)-Data!EM$2+INDEX($A73:BG73,,MAX(ISNUMBER($D73:BG73)*COLUMN($D73:BG73))))</f>
        <v>#N/A</v>
      </c>
      <c r="BI73" s="2" t="e">
        <f t="array" ref="BI73">IF(INDEX(Data!EN:EN,$B73)=0,#N/A,INDEX(Data!EN:EN,$B73)-Data!EN$2+INDEX($A73:BH73,,MAX(ISNUMBER($D73:BH73)*COLUMN($D73:BH73))))</f>
        <v>#N/A</v>
      </c>
      <c r="BJ73" s="2" t="e">
        <f t="array" ref="BJ73">IF(INDEX(Data!EO:EO,$B73)=0,#N/A,INDEX(Data!EO:EO,$B73)-Data!EO$2+INDEX($A73:BI73,,MAX(ISNUMBER($D73:BI73)*COLUMN($D73:BI73))))</f>
        <v>#N/A</v>
      </c>
      <c r="BK73" s="2" t="e">
        <f t="array" ref="BK73">IF(INDEX(Data!EP:EP,$B73)=0,#N/A,INDEX(Data!EP:EP,$B73)-Data!EP$2+INDEX($A73:BJ73,,MAX(ISNUMBER($D73:BJ73)*COLUMN($D73:BJ73))))</f>
        <v>#N/A</v>
      </c>
      <c r="BL73" s="2" t="e">
        <f t="array" ref="BL73">IF(INDEX(Data!EQ:EQ,$B73)=0,#N/A,INDEX(Data!EQ:EQ,$B73)-Data!EQ$2+INDEX($A73:BK73,,MAX(ISNUMBER($D73:BK73)*COLUMN($D73:BK73))))</f>
        <v>#N/A</v>
      </c>
      <c r="BM73" s="2" t="e">
        <f t="array" ref="BM73">IF(INDEX(Data!ER:ER,$B73)=0,#N/A,INDEX(Data!ER:ER,$B73)-Data!ER$2+INDEX($A73:BL73,,MAX(ISNUMBER($D73:BL73)*COLUMN($D73:BL73))))</f>
        <v>#N/A</v>
      </c>
      <c r="BN73" s="2" t="e">
        <f t="array" ref="BN73">IF(INDEX(Data!ES:ES,$B73)=0,#N/A,INDEX(Data!ES:ES,$B73)-Data!ES$2+INDEX($A73:BM73,,MAX(ISNUMBER($D73:BM73)*COLUMN($D73:BM73))))</f>
        <v>#N/A</v>
      </c>
      <c r="BO73" s="2" t="e">
        <f t="array" ref="BO73">IF(INDEX(Data!ET:ET,$B73)=0,#N/A,INDEX(Data!ET:ET,$B73)-Data!ET$2+INDEX($A73:BN73,,MAX(ISNUMBER($D73:BN73)*COLUMN($D73:BN73))))</f>
        <v>#N/A</v>
      </c>
      <c r="BP73" s="2" t="e">
        <f t="array" ref="BP73">IF(INDEX(Data!EU:EU,$B73)=0,#N/A,INDEX(Data!EU:EU,$B73)-Data!EU$2+INDEX($A73:BO73,,MAX(ISNUMBER($D73:BO73)*COLUMN($D73:BO73))))</f>
        <v>#N/A</v>
      </c>
      <c r="BQ73" s="2" t="e">
        <f t="array" ref="BQ73">IF(INDEX(Data!EV:EV,$B73)=0,#N/A,INDEX(Data!EV:EV,$B73)-Data!EV$2+INDEX($A73:BP73,,MAX(ISNUMBER($D73:BP73)*COLUMN($D73:BP73))))</f>
        <v>#N/A</v>
      </c>
      <c r="BR73" s="2" t="e">
        <f t="array" ref="BR73">IF(INDEX(Data!EW:EW,$B73)=0,#N/A,INDEX(Data!EW:EW,$B73)-Data!EW$2+INDEX($A73:BQ73,,MAX(ISNUMBER($D73:BQ73)*COLUMN($D73:BQ73))))</f>
        <v>#N/A</v>
      </c>
      <c r="BS73" s="2" t="e">
        <f t="array" ref="BS73">IF(INDEX(Data!EX:EX,$B73)=0,#N/A,INDEX(Data!EX:EX,$B73)-Data!EX$2+INDEX($A73:BR73,,MAX(ISNUMBER($D73:BR73)*COLUMN($D73:BR73))))</f>
        <v>#N/A</v>
      </c>
      <c r="BT73" s="2" t="e">
        <f t="array" ref="BT73">IF(INDEX(Data!EY:EY,$B73)=0,#N/A,INDEX(Data!EY:EY,$B73)-Data!EY$2+INDEX($A73:BS73,,MAX(ISNUMBER($D73:BS73)*COLUMN($D73:BS73))))</f>
        <v>#N/A</v>
      </c>
      <c r="BU73" s="2" t="e">
        <f t="array" ref="BU73">IF(INDEX(Data!EZ:EZ,$B73)=0,#N/A,INDEX(Data!EZ:EZ,$B73)-Data!EZ$2+INDEX($A73:BT73,,MAX(ISNUMBER($D73:BT73)*COLUMN($D73:BT73))))</f>
        <v>#N/A</v>
      </c>
      <c r="BV73" s="2" t="e">
        <f t="array" ref="BV73">IF(INDEX(Data!FA:FA,$B73)=0,#N/A,INDEX(Data!FA:FA,$B73)-Data!FA$2+INDEX($A73:BU73,,MAX(ISNUMBER($D73:BU73)*COLUMN($D73:BU73))))</f>
        <v>#N/A</v>
      </c>
      <c r="BW73" s="2" t="e">
        <f t="array" ref="BW73">IF(INDEX(Data!FB:FB,$B73)=0,#N/A,INDEX(Data!FB:FB,$B73)-Data!FB$2+INDEX($A73:BV73,,MAX(ISNUMBER($D73:BV73)*COLUMN($D73:BV73))))</f>
        <v>#N/A</v>
      </c>
      <c r="BX73" s="2" t="e">
        <f t="array" ref="BX73">IF(INDEX(Data!FC:FC,$B73)=0,#N/A,INDEX(Data!FC:FC,$B73)-Data!FC$2+INDEX($A73:BW73,,MAX(ISNUMBER($D73:BW73)*COLUMN($D73:BW73))))</f>
        <v>#N/A</v>
      </c>
      <c r="BY73" s="2" t="e">
        <f t="array" ref="BY73">IF(INDEX(Data!FD:FD,$B73)=0,#N/A,INDEX(Data!FD:FD,$B73)-Data!FD$2+INDEX($A73:BX73,,MAX(ISNUMBER($D73:BX73)*COLUMN($D73:BX73))))</f>
        <v>#N/A</v>
      </c>
      <c r="BZ73" s="2" t="e">
        <f t="array" ref="BZ73">IF(INDEX(Data!FE:FE,$B73)=0,#N/A,INDEX(Data!FE:FE,$B73)-Data!FE$2+INDEX($A73:BY73,,MAX(ISNUMBER($D73:BY73)*COLUMN($D73:BY73))))</f>
        <v>#N/A</v>
      </c>
      <c r="CA73" s="2" t="e">
        <f t="array" ref="CA73">IF(INDEX(Data!FF:FF,$B73)=0,#N/A,INDEX(Data!FF:FF,$B73)-Data!FF$2+INDEX($A73:BZ73,,MAX(ISNUMBER($D73:BZ73)*COLUMN($D73:BZ73))))</f>
        <v>#N/A</v>
      </c>
      <c r="CB73" s="2" t="e">
        <f t="array" ref="CB73">IF(INDEX(Data!FG:FG,$B73)=0,#N/A,INDEX(Data!FG:FG,$B73)-Data!FG$2+INDEX($A73:CA73,,MAX(ISNUMBER($D73:CA73)*COLUMN($D73:CA73))))</f>
        <v>#N/A</v>
      </c>
      <c r="CC73" s="2" t="e">
        <f t="array" ref="CC73">IF(INDEX(Data!FH:FH,$B73)=0,#N/A,INDEX(Data!FH:FH,$B73)-Data!FH$2+INDEX($A73:CB73,,MAX(ISNUMBER($D73:CB73)*COLUMN($D73:CB73))))</f>
        <v>#N/A</v>
      </c>
      <c r="CD73" s="2" t="e">
        <f t="array" ref="CD73">IF(INDEX(Data!FI:FI,$B73)=0,#N/A,INDEX(Data!FI:FI,$B73)-Data!FI$2+INDEX($A73:CC73,,MAX(ISNUMBER($D73:CC73)*COLUMN($D73:CC73))))</f>
        <v>#N/A</v>
      </c>
      <c r="CE73" s="2" t="e">
        <f t="array" ref="CE73">IF(INDEX(Data!FJ:FJ,$B73)=0,#N/A,INDEX(Data!FJ:FJ,$B73)-Data!FJ$2+INDEX($A73:CD73,,MAX(ISNUMBER($D73:CD73)*COLUMN($D73:CD73))))</f>
        <v>#N/A</v>
      </c>
      <c r="CF73" s="2" t="e">
        <f t="array" ref="CF73">IF(INDEX(Data!FK:FK,$B73)=0,#N/A,INDEX(Data!FK:FK,$B73)-Data!FK$2+INDEX($A73:CE73,,MAX(ISNUMBER($D73:CE73)*COLUMN($D73:CE73))))</f>
        <v>#N/A</v>
      </c>
      <c r="CG73" s="2" t="e">
        <f t="array" ref="CG73">IF(INDEX(Data!FL:FL,$B73)=0,#N/A,INDEX(Data!FL:FL,$B73)-Data!FL$2+INDEX($A73:CF73,,MAX(ISNUMBER($D73:CF73)*COLUMN($D73:CF73))))</f>
        <v>#N/A</v>
      </c>
      <c r="CH73" s="2" t="e">
        <f t="array" ref="CH73">IF(INDEX(Data!FM:FM,$B73)=0,#N/A,INDEX(Data!FM:FM,$B73)-Data!FM$2+INDEX($A73:CG73,,MAX(ISNUMBER($D73:CG73)*COLUMN($D73:CG73))))</f>
        <v>#N/A</v>
      </c>
      <c r="CI73" s="2" t="e">
        <f t="array" ref="CI73">IF(INDEX(Data!FN:FN,$B73)=0,#N/A,INDEX(Data!FN:FN,$B73)-Data!FN$2+INDEX($A73:CH73,,MAX(ISNUMBER($D73:CH73)*COLUMN($D73:CH73))))</f>
        <v>#N/A</v>
      </c>
      <c r="CJ73" s="2" t="e">
        <f t="array" ref="CJ73">IF(INDEX(Data!FO:FO,$B73)=0,#N/A,INDEX(Data!FO:FO,$B73)-Data!FO$2+INDEX($A73:CI73,,MAX(ISNUMBER($D73:CI73)*COLUMN($D73:CI73))))</f>
        <v>#N/A</v>
      </c>
      <c r="CK73" s="2" t="e">
        <f t="array" ref="CK73">IF(INDEX(Data!FP:FP,$B73)=0,#N/A,INDEX(Data!FP:FP,$B73)-Data!FP$2+INDEX($A73:CJ73,,MAX(ISNUMBER($D73:CJ73)*COLUMN($D73:CJ73))))</f>
        <v>#N/A</v>
      </c>
      <c r="CL73" s="2" t="e">
        <f t="array" ref="CL73">IF(INDEX(Data!FQ:FQ,$B73)=0,#N/A,INDEX(Data!FQ:FQ,$B73)-Data!FQ$2+INDEX($A73:CK73,,MAX(ISNUMBER($D73:CK73)*COLUMN($D73:CK73))))</f>
        <v>#N/A</v>
      </c>
      <c r="CM73" s="2" t="e">
        <f t="array" ref="CM73">IF(INDEX(Data!FR:FR,$B73)=0,#N/A,INDEX(Data!FR:FR,$B73)-Data!FR$2+INDEX($A73:CL73,,MAX(ISNUMBER($D73:CL73)*COLUMN($D73:CL73))))</f>
        <v>#N/A</v>
      </c>
      <c r="CN73" s="2" t="e">
        <f t="array" ref="CN73">IF(INDEX(Data!FS:FS,$B73)=0,#N/A,INDEX(Data!FS:FS,$B73)-Data!FS$2+INDEX($A73:CM73,,MAX(ISNUMBER($D73:CM73)*COLUMN($D73:CM73))))</f>
        <v>#N/A</v>
      </c>
      <c r="CO73" s="2" t="e">
        <f t="array" ref="CO73">IF(INDEX(Data!FT:FT,$B73)=0,#N/A,INDEX(Data!FT:FT,$B73)-Data!FT$2+INDEX($A73:CN73,,MAX(ISNUMBER($D73:CN73)*COLUMN($D73:CN73))))</f>
        <v>#N/A</v>
      </c>
      <c r="CP73" s="2" t="e">
        <f t="array" ref="CP73">IF(INDEX(Data!FU:FU,$B73)=0,#N/A,INDEX(Data!FU:FU,$B73)-Data!FU$2+INDEX($A73:CO73,,MAX(ISNUMBER($D73:CO73)*COLUMN($D73:CO73))))</f>
        <v>#N/A</v>
      </c>
      <c r="CQ73" s="2" t="e">
        <f t="array" ref="CQ73">IF(INDEX(Data!FV:FV,$B73)=0,#N/A,INDEX(Data!FV:FV,$B73)-Data!FV$2+INDEX($A73:CP73,,MAX(ISNUMBER($D73:CP73)*COLUMN($D73:CP73))))</f>
        <v>#N/A</v>
      </c>
      <c r="CR73" s="2" t="e">
        <f t="array" ref="CR73">IF(INDEX(Data!FW:FW,$B73)=0,#N/A,INDEX(Data!FW:FW,$B73)-Data!FW$2+INDEX($A73:CQ73,,MAX(ISNUMBER($D73:CQ73)*COLUMN($D73:CQ73))))</f>
        <v>#N/A</v>
      </c>
      <c r="CS73" s="2" t="e">
        <f t="array" ref="CS73">IF(INDEX(Data!FX:FX,$B73)=0,#N/A,INDEX(Data!FX:FX,$B73)-Data!FX$2+INDEX($A73:CR73,,MAX(ISNUMBER($D73:CR73)*COLUMN($D73:CR73))))</f>
        <v>#N/A</v>
      </c>
      <c r="CT73" s="2" t="e">
        <f t="array" ref="CT73">IF(INDEX(Data!FY:FY,$B73)=0,#N/A,INDEX(Data!FY:FY,$B73)-Data!FY$2+INDEX($A73:CS73,,MAX(ISNUMBER($D73:CS73)*COLUMN($D73:CS73))))</f>
        <v>#N/A</v>
      </c>
      <c r="CU73" s="2" t="e">
        <f t="array" ref="CU73">IF(INDEX(Data!FZ:FZ,$B73)=0,#N/A,INDEX(Data!FZ:FZ,$B73)-Data!FZ$2+INDEX($A73:CT73,,MAX(ISNUMBER($D73:CT73)*COLUMN($D73:CT73))))</f>
        <v>#N/A</v>
      </c>
      <c r="CV73" s="2" t="e">
        <f t="array" ref="CV73">IF(INDEX(Data!GA:GA,$B73)=0,#N/A,INDEX(Data!GA:GA,$B73)-Data!GA$2+INDEX($A73:CU73,,MAX(ISNUMBER($D73:CU73)*COLUMN($D73:CU73))))</f>
        <v>#N/A</v>
      </c>
      <c r="CW73" s="2" t="e">
        <f t="array" ref="CW73">IF(INDEX(Data!GB:GB,$B73)=0,#N/A,INDEX(Data!GB:GB,$B73)-Data!GB$2+INDEX($A73:CV73,,MAX(ISNUMBER($D73:CV73)*COLUMN($D73:CV73))))</f>
        <v>#N/A</v>
      </c>
      <c r="CX73" s="2" t="e">
        <f t="array" ref="CX73">IF(INDEX(Data!GC:GC,$B73)=0,#N/A,INDEX(Data!GC:GC,$B73)-Data!GC$2+INDEX($A73:CW73,,MAX(ISNUMBER($D73:CW73)*COLUMN($D73:CW73))))</f>
        <v>#N/A</v>
      </c>
      <c r="CY73" s="2" t="e">
        <f t="array" ref="CY73">IF(INDEX(Data!GD:GD,$B73)=0,#N/A,INDEX(Data!GD:GD,$B73)-Data!GD$2+INDEX($A73:CX73,,MAX(ISNUMBER($D73:CX73)*COLUMN($D73:CX73))))</f>
        <v>#N/A</v>
      </c>
      <c r="CZ73" s="2" t="e">
        <f t="array" ref="CZ73">IF(INDEX(Data!GE:GE,$B73)=0,#N/A,INDEX(Data!GE:GE,$B73)-Data!GE$2+INDEX($A73:CY73,,MAX(ISNUMBER($D73:CY73)*COLUMN($D73:CY73))))</f>
        <v>#N/A</v>
      </c>
      <c r="DA73" s="2" t="e">
        <f t="array" ref="DA73">IF(INDEX(Data!GF:GF,$B73)=0,#N/A,INDEX(Data!GF:GF,$B73)-Data!GF$2+INDEX($A73:CZ73,,MAX(ISNUMBER($D73:CZ73)*COLUMN($D73:CZ73))))</f>
        <v>#N/A</v>
      </c>
      <c r="DB73" s="2" t="e">
        <f t="array" ref="DB73">IF(INDEX(Data!GG:GG,$B73)=0,#N/A,INDEX(Data!GG:GG,$B73)-Data!GG$2+INDEX($A73:DA73,,MAX(ISNUMBER($D73:DA73)*COLUMN($D73:DA73))))</f>
        <v>#N/A</v>
      </c>
      <c r="DC73" s="2" t="e">
        <f t="array" ref="DC73">IF(INDEX(Data!GH:GH,$B73)=0,#N/A,INDEX(Data!GH:GH,$B73)-Data!GH$2+INDEX($A73:DB73,,MAX(ISNUMBER($D73:DB73)*COLUMN($D73:DB73))))</f>
        <v>#N/A</v>
      </c>
      <c r="DD73" s="2" t="e">
        <f t="array" ref="DD73">IF(INDEX(Data!GI:GI,$B73)=0,#N/A,INDEX(Data!GI:GI,$B73)-Data!GI$2+INDEX($A73:DC73,,MAX(ISNUMBER($D73:DC73)*COLUMN($D73:DC73))))</f>
        <v>#N/A</v>
      </c>
      <c r="DE73" s="2" t="e">
        <f t="array" ref="DE73">IF(INDEX(Data!GJ:GJ,$B73)=0,#N/A,INDEX(Data!GJ:GJ,$B73)-Data!GJ$2+INDEX($A73:DD73,,MAX(ISNUMBER($D73:DD73)*COLUMN($D73:DD73))))</f>
        <v>#N/A</v>
      </c>
      <c r="DF73" s="2" t="e">
        <f t="array" ref="DF73">IF(INDEX(Data!GK:GK,$B73)=0,#N/A,INDEX(Data!GK:GK,$B73)-Data!GK$2+INDEX($A73:DE73,,MAX(ISNUMBER($D73:DE73)*COLUMN($D73:DE73))))</f>
        <v>#N/A</v>
      </c>
      <c r="DG73" s="2" t="e">
        <f t="array" ref="DG73">IF(INDEX(Data!GL:GL,$B73)=0,#N/A,INDEX(Data!GL:GL,$B73)-Data!GL$2+INDEX($A73:DF73,,MAX(ISNUMBER($D73:DF73)*COLUMN($D73:DF73))))</f>
        <v>#N/A</v>
      </c>
      <c r="DH73" s="2" t="e">
        <f t="array" ref="DH73">IF(INDEX(Data!GM:GM,$B73)=0,#N/A,INDEX(Data!GM:GM,$B73)-Data!GM$2+INDEX($A73:DG73,,MAX(ISNUMBER($D73:DG73)*COLUMN($D73:DG73))))</f>
        <v>#N/A</v>
      </c>
      <c r="DI73" s="2" t="e">
        <f t="array" ref="DI73">IF(INDEX(Data!GN:GN,$B73)=0,#N/A,INDEX(Data!GN:GN,$B73)-Data!GN$2+INDEX($A73:DH73,,MAX(ISNUMBER($D73:DH73)*COLUMN($D73:DH73))))</f>
        <v>#N/A</v>
      </c>
      <c r="DJ73" s="2" t="e">
        <f t="array" ref="DJ73">IF(INDEX(Data!GO:GO,$B73)=0,#N/A,INDEX(Data!GO:GO,$B73)-Data!GO$2+INDEX($A73:DI73,,MAX(ISNUMBER($D73:DI73)*COLUMN($D73:DI73))))</f>
        <v>#N/A</v>
      </c>
      <c r="DK73" s="2" t="e">
        <f t="array" ref="DK73">IF(INDEX(Data!GP:GP,$B73)=0,#N/A,INDEX(Data!GP:GP,$B73)-Data!GP$2+INDEX($A73:DJ73,,MAX(ISNUMBER($D73:DJ73)*COLUMN($D73:DJ73))))</f>
        <v>#N/A</v>
      </c>
      <c r="DL73" s="2" t="e">
        <f t="array" ref="DL73">IF(INDEX(Data!GQ:GQ,$B73)=0,#N/A,INDEX(Data!GQ:GQ,$B73)-Data!GQ$2+INDEX($A73:DK73,,MAX(ISNUMBER($D73:DK73)*COLUMN($D73:DK73))))</f>
        <v>#N/A</v>
      </c>
      <c r="DM73" s="2" t="e">
        <f t="array" ref="DM73">IF(INDEX(Data!GR:GR,$B73)=0,#N/A,INDEX(Data!GR:GR,$B73)-Data!GR$2+INDEX($A73:DL73,,MAX(ISNUMBER($D73:DL73)*COLUMN($D73:DL73))))</f>
        <v>#N/A</v>
      </c>
      <c r="DN73" s="2" t="e">
        <f t="array" ref="DN73">IF(INDEX(Data!GS:GS,$B73)=0,#N/A,INDEX(Data!GS:GS,$B73)-Data!GS$2+INDEX($A73:DM73,,MAX(ISNUMBER($D73:DM73)*COLUMN($D73:DM73))))</f>
        <v>#N/A</v>
      </c>
      <c r="DO73" s="2" t="e">
        <f t="array" ref="DO73">IF(INDEX(Data!GT:GT,$B73)=0,#N/A,INDEX(Data!GT:GT,$B73)-Data!GT$2+INDEX($A73:DN73,,MAX(ISNUMBER($D73:DN73)*COLUMN($D73:DN73))))</f>
        <v>#N/A</v>
      </c>
      <c r="DP73" s="2" t="e">
        <f t="array" ref="DP73">IF(INDEX(Data!GU:GU,$B73)=0,#N/A,INDEX(Data!GU:GU,$B73)-Data!GU$2+INDEX($A73:DO73,,MAX(ISNUMBER($D73:DO73)*COLUMN($D73:DO73))))</f>
        <v>#N/A</v>
      </c>
      <c r="DQ73" s="2" t="e">
        <f t="array" ref="DQ73">IF(INDEX(Data!GV:GV,$B73)=0,#N/A,INDEX(Data!GV:GV,$B73)-Data!GV$2+INDEX($A73:DP73,,MAX(ISNUMBER($D73:DP73)*COLUMN($D73:DP73))))</f>
        <v>#N/A</v>
      </c>
      <c r="DR73" s="2" t="e">
        <f t="array" ref="DR73">IF(INDEX(Data!GW:GW,$B73)=0,#N/A,INDEX(Data!GW:GW,$B73)-Data!GW$2+INDEX($A73:DQ73,,MAX(ISNUMBER($D73:DQ73)*COLUMN($D73:DQ73))))</f>
        <v>#N/A</v>
      </c>
      <c r="DS73" s="2" t="e">
        <f t="array" ref="DS73">IF(INDEX(Data!GX:GX,$B73)=0,#N/A,INDEX(Data!GX:GX,$B73)-Data!GX$2+INDEX($A73:DR73,,MAX(ISNUMBER($D73:DR73)*COLUMN($D73:DR73))))</f>
        <v>#N/A</v>
      </c>
      <c r="DT73" s="2" t="e">
        <f t="array" ref="DT73">IF(INDEX(Data!GY:GY,$B73)=0,#N/A,INDEX(Data!GY:GY,$B73)-Data!GY$2+INDEX($A73:DS73,,MAX(ISNUMBER($D73:DS73)*COLUMN($D73:DS73))))</f>
        <v>#N/A</v>
      </c>
      <c r="DU73" s="2" t="e">
        <f t="array" ref="DU73">IF(INDEX(Data!GZ:GZ,$B73)=0,#N/A,INDEX(Data!GZ:GZ,$B73)-Data!GZ$2+INDEX($A73:DT73,,MAX(ISNUMBER($D73:DT73)*COLUMN($D73:DT73))))</f>
        <v>#N/A</v>
      </c>
      <c r="DV73" s="2" t="e">
        <f t="array" ref="DV73">IF(INDEX(Data!HA:HA,$B73)=0,#N/A,INDEX(Data!HA:HA,$B73)-Data!HA$2+INDEX($A73:DU73,,MAX(ISNUMBER($D73:DU73)*COLUMN($D73:DU73))))</f>
        <v>#N/A</v>
      </c>
      <c r="DW73" s="2" t="e">
        <f t="array" ref="DW73">IF(INDEX(Data!HB:HB,$B73)=0,#N/A,INDEX(Data!HB:HB,$B73)-Data!HB$2+INDEX($A73:DV73,,MAX(ISNUMBER($D73:DV73)*COLUMN($D73:DV73))))</f>
        <v>#N/A</v>
      </c>
      <c r="DX73" s="2" t="e">
        <f t="array" ref="DX73">IF(INDEX(Data!HC:HC,$B73)=0,#N/A,INDEX(Data!HC:HC,$B73)-Data!HC$2+INDEX($A73:DW73,,MAX(ISNUMBER($D73:DW73)*COLUMN($D73:DW73))))</f>
        <v>#N/A</v>
      </c>
      <c r="DY73" s="2" t="e">
        <f t="array" ref="DY73">IF(INDEX(Data!HD:HD,$B73)=0,#N/A,INDEX(Data!HD:HD,$B73)-Data!HD$2+INDEX($A73:DX73,,MAX(ISNUMBER($D73:DX73)*COLUMN($D73:DX73))))</f>
        <v>#N/A</v>
      </c>
      <c r="DZ73" s="2" t="e">
        <f t="array" ref="DZ73">IF(INDEX(Data!HE:HE,$B73)=0,#N/A,INDEX(Data!HE:HE,$B73)-Data!HE$2+INDEX($A73:DY73,,MAX(ISNUMBER($D73:DY73)*COLUMN($D73:DY73))))</f>
        <v>#N/A</v>
      </c>
      <c r="EA73" s="2" t="e">
        <f t="array" ref="EA73">IF(INDEX(Data!HF:HF,$B73)=0,#N/A,INDEX(Data!HF:HF,$B73)-Data!HF$2+INDEX($A73:DZ73,,MAX(ISNUMBER($D73:DZ73)*COLUMN($D73:DZ73))))</f>
        <v>#N/A</v>
      </c>
      <c r="EB73" s="2" t="e">
        <f t="array" ref="EB73">IF(INDEX(Data!HG:HG,$B73)=0,#N/A,INDEX(Data!HG:HG,$B73)-Data!HG$2+INDEX($A73:EA73,,MAX(ISNUMBER($D73:EA73)*COLUMN($D73:EA73))))</f>
        <v>#N/A</v>
      </c>
      <c r="EC73" s="2" t="e">
        <f t="array" ref="EC73">IF(INDEX(Data!HH:HH,$B73)=0,#N/A,INDEX(Data!HH:HH,$B73)-Data!HH$2+INDEX($A73:EB73,,MAX(ISNUMBER($D73:EB73)*COLUMN($D73:EB73))))</f>
        <v>#N/A</v>
      </c>
      <c r="ED73" s="2" t="e">
        <f t="array" ref="ED73">IF(INDEX(Data!HI:HI,$B73)=0,#N/A,INDEX(Data!HI:HI,$B73)-Data!HI$2+INDEX($A73:EC73,,MAX(ISNUMBER($D73:EC73)*COLUMN($D73:EC73))))</f>
        <v>#N/A</v>
      </c>
      <c r="EE73" s="2" t="e">
        <f t="array" ref="EE73">IF(INDEX(Data!HJ:HJ,$B73)=0,#N/A,INDEX(Data!HJ:HJ,$B73)-Data!HJ$2+INDEX($A73:ED73,,MAX(ISNUMBER($D73:ED73)*COLUMN($D73:ED73))))</f>
        <v>#N/A</v>
      </c>
      <c r="EF73" s="2" t="e">
        <f t="array" ref="EF73">IF(INDEX(Data!HK:HK,$B73)=0,#N/A,INDEX(Data!HK:HK,$B73)-Data!HK$2+INDEX($A73:EE73,,MAX(ISNUMBER($D73:EE73)*COLUMN($D73:EE73))))</f>
        <v>#N/A</v>
      </c>
      <c r="EG73" s="2" t="e">
        <f t="array" ref="EG73">IF(INDEX(Data!HL:HL,$B73)=0,#N/A,INDEX(Data!HL:HL,$B73)-Data!HL$2+INDEX($A73:EF73,,MAX(ISNUMBER($D73:EF73)*COLUMN($D73:EF73))))</f>
        <v>#N/A</v>
      </c>
      <c r="EH73" s="2" t="e">
        <f t="array" ref="EH73">IF(INDEX(Data!HM:HM,$B73)=0,#N/A,INDEX(Data!HM:HM,$B73)-Data!HM$2+INDEX($A73:EG73,,MAX(ISNUMBER($D73:EG73)*COLUMN($D73:EG73))))</f>
        <v>#N/A</v>
      </c>
      <c r="EI73" s="2" t="e">
        <f t="array" ref="EI73">IF(INDEX(Data!HN:HN,$B73)=0,#N/A,INDEX(Data!HN:HN,$B73)-Data!HN$2+INDEX($A73:EH73,,MAX(ISNUMBER($D73:EH73)*COLUMN($D73:EH73))))</f>
        <v>#N/A</v>
      </c>
    </row>
    <row r="74" spans="1:139" x14ac:dyDescent="0.25">
      <c r="A74" s="2">
        <f>Data!CG149</f>
        <v>0</v>
      </c>
      <c r="B74" s="2" t="e">
        <f>MATCH(A74,Data!CG:CG,0)</f>
        <v>#N/A</v>
      </c>
      <c r="C74" s="2" t="e">
        <f ca="1">COUNTIF(OFFSET(Data!$CJ$1:$EZ$78,B74-1,0,1),"&gt;0")</f>
        <v>#N/A</v>
      </c>
      <c r="D74" s="2">
        <v>0</v>
      </c>
      <c r="E74" s="2" t="e">
        <f t="array" ref="E74">IF(INDEX(Data!CJ:CJ,$B74)=0,#N/A,INDEX(Data!CJ:CJ,$B74)-Data!CJ$2+INDEX($A74:D74,,MAX(ISNUMBER($D74:D74)*COLUMN($D74:D74))))</f>
        <v>#N/A</v>
      </c>
      <c r="F74" s="2" t="e">
        <f t="array" ref="F74">IF(INDEX(Data!CK:CK,$B74)=0,#N/A,INDEX(Data!CK:CK,$B74)-Data!CK$2+INDEX($A74:E74,,MAX(ISNUMBER($D74:E74)*COLUMN($D74:E74))))</f>
        <v>#N/A</v>
      </c>
      <c r="G74" s="2" t="e">
        <f t="array" ref="G74">IF(INDEX(Data!CL:CL,$B74)=0,#N/A,INDEX(Data!CL:CL,$B74)-Data!CL$2+INDEX($A74:F74,,MAX(ISNUMBER($D74:F74)*COLUMN($D74:F74))))</f>
        <v>#N/A</v>
      </c>
      <c r="H74" s="2" t="e">
        <f t="array" ref="H74">IF(INDEX(Data!CM:CM,$B74)=0,#N/A,INDEX(Data!CM:CM,$B74)-Data!CM$2+INDEX($A74:G74,,MAX(ISNUMBER($D74:G74)*COLUMN($D74:G74))))</f>
        <v>#N/A</v>
      </c>
      <c r="I74" s="2" t="e">
        <f t="array" ref="I74">IF(INDEX(Data!CN:CN,$B74)=0,#N/A,INDEX(Data!CN:CN,$B74)-Data!CN$2+INDEX($A74:H74,,MAX(ISNUMBER($D74:H74)*COLUMN($D74:H74))))</f>
        <v>#N/A</v>
      </c>
      <c r="J74" s="2" t="e">
        <f t="array" ref="J74">IF(INDEX(Data!CO:CO,$B74)=0,#N/A,INDEX(Data!CO:CO,$B74)-Data!CO$2+INDEX($A74:I74,,MAX(ISNUMBER($D74:I74)*COLUMN($D74:I74))))</f>
        <v>#N/A</v>
      </c>
      <c r="K74" s="2" t="e">
        <f t="array" ref="K74">IF(INDEX(Data!CP:CP,$B74)=0,#N/A,INDEX(Data!CP:CP,$B74)-Data!CP$2+INDEX($A74:J74,,MAX(ISNUMBER($D74:J74)*COLUMN($D74:J74))))</f>
        <v>#N/A</v>
      </c>
      <c r="L74" s="2" t="e">
        <f t="array" ref="L74">IF(INDEX(Data!CQ:CQ,$B74)=0,#N/A,INDEX(Data!CQ:CQ,$B74)-Data!CQ$2+INDEX($A74:K74,,MAX(ISNUMBER($D74:K74)*COLUMN($D74:K74))))</f>
        <v>#N/A</v>
      </c>
      <c r="M74" s="2" t="e">
        <f t="array" ref="M74">IF(INDEX(Data!CR:CR,$B74)=0,#N/A,INDEX(Data!CR:CR,$B74)-Data!CR$2+INDEX($A74:L74,,MAX(ISNUMBER($D74:L74)*COLUMN($D74:L74))))</f>
        <v>#N/A</v>
      </c>
      <c r="N74" s="2" t="e">
        <f t="array" ref="N74">IF(INDEX(Data!CS:CS,$B74)=0,#N/A,INDEX(Data!CS:CS,$B74)-Data!CS$2+INDEX($A74:M74,,MAX(ISNUMBER($D74:M74)*COLUMN($D74:M74))))</f>
        <v>#N/A</v>
      </c>
      <c r="O74" s="2" t="e">
        <f t="array" ref="O74">IF(INDEX(Data!CT:CT,$B74)=0,#N/A,INDEX(Data!CT:CT,$B74)-Data!CT$2+INDEX($A74:N74,,MAX(ISNUMBER($D74:N74)*COLUMN($D74:N74))))</f>
        <v>#N/A</v>
      </c>
      <c r="P74" s="2" t="e">
        <f t="array" ref="P74">IF(INDEX(Data!CU:CU,$B74)=0,#N/A,INDEX(Data!CU:CU,$B74)-Data!CU$2+INDEX($A74:O74,,MAX(ISNUMBER($D74:O74)*COLUMN($D74:O74))))</f>
        <v>#N/A</v>
      </c>
      <c r="Q74" s="2" t="e">
        <f t="array" ref="Q74">IF(INDEX(Data!CV:CV,$B74)=0,#N/A,INDEX(Data!CV:CV,$B74)-Data!CV$2+INDEX($A74:P74,,MAX(ISNUMBER($D74:P74)*COLUMN($D74:P74))))</f>
        <v>#N/A</v>
      </c>
      <c r="R74" s="2" t="e">
        <f t="array" ref="R74">IF(INDEX(Data!CW:CW,$B74)=0,#N/A,INDEX(Data!CW:CW,$B74)-Data!CW$2+INDEX($A74:Q74,,MAX(ISNUMBER($D74:Q74)*COLUMN($D74:Q74))))</f>
        <v>#N/A</v>
      </c>
      <c r="S74" s="2" t="e">
        <f t="array" ref="S74">IF(INDEX(Data!CX:CX,$B74)=0,#N/A,INDEX(Data!CX:CX,$B74)-Data!CX$2+INDEX($A74:R74,,MAX(ISNUMBER($D74:R74)*COLUMN($D74:R74))))</f>
        <v>#N/A</v>
      </c>
      <c r="T74" s="2" t="e">
        <f t="array" ref="T74">IF(INDEX(Data!CY:CY,$B74)=0,#N/A,INDEX(Data!CY:CY,$B74)-Data!CY$2+INDEX($A74:S74,,MAX(ISNUMBER($D74:S74)*COLUMN($D74:S74))))</f>
        <v>#N/A</v>
      </c>
      <c r="U74" s="2" t="e">
        <f t="array" ref="U74">IF(INDEX(Data!CZ:CZ,$B74)=0,#N/A,INDEX(Data!CZ:CZ,$B74)-Data!CZ$2+INDEX($A74:T74,,MAX(ISNUMBER($D74:T74)*COLUMN($D74:T74))))</f>
        <v>#N/A</v>
      </c>
      <c r="V74" s="2" t="e">
        <f t="array" ref="V74">IF(INDEX(Data!DA:DA,$B74)=0,#N/A,INDEX(Data!DA:DA,$B74)-Data!DA$2+INDEX($A74:U74,,MAX(ISNUMBER($D74:U74)*COLUMN($D74:U74))))</f>
        <v>#N/A</v>
      </c>
      <c r="W74" s="2" t="e">
        <f t="array" ref="W74">IF(INDEX(Data!DB:DB,$B74)=0,#N/A,INDEX(Data!DB:DB,$B74)-Data!DB$2+INDEX($A74:V74,,MAX(ISNUMBER($D74:V74)*COLUMN($D74:V74))))</f>
        <v>#N/A</v>
      </c>
      <c r="X74" s="2" t="e">
        <f t="array" ref="X74">IF(INDEX(Data!DC:DC,$B74)=0,#N/A,INDEX(Data!DC:DC,$B74)-Data!DC$2+INDEX($A74:W74,,MAX(ISNUMBER($D74:W74)*COLUMN($D74:W74))))</f>
        <v>#N/A</v>
      </c>
      <c r="Y74" s="2" t="e">
        <f t="array" ref="Y74">IF(INDEX(Data!DD:DD,$B74)=0,#N/A,INDEX(Data!DD:DD,$B74)-Data!DD$2+INDEX($A74:X74,,MAX(ISNUMBER($D74:X74)*COLUMN($D74:X74))))</f>
        <v>#N/A</v>
      </c>
      <c r="Z74" s="2" t="e">
        <f t="array" ref="Z74">IF(INDEX(Data!DE:DE,$B74)=0,#N/A,INDEX(Data!DE:DE,$B74)-Data!DE$2+INDEX($A74:Y74,,MAX(ISNUMBER($D74:Y74)*COLUMN($D74:Y74))))</f>
        <v>#N/A</v>
      </c>
      <c r="AA74" s="2" t="e">
        <f t="array" ref="AA74">IF(INDEX(Data!DF:DF,$B74)=0,#N/A,INDEX(Data!DF:DF,$B74)-Data!DF$2+INDEX($A74:Z74,,MAX(ISNUMBER($D74:Z74)*COLUMN($D74:Z74))))</f>
        <v>#N/A</v>
      </c>
      <c r="AB74" s="2" t="e">
        <f t="array" ref="AB74">IF(INDEX(Data!DG:DG,$B74)=0,#N/A,INDEX(Data!DG:DG,$B74)-Data!DG$2+INDEX($A74:AA74,,MAX(ISNUMBER($D74:AA74)*COLUMN($D74:AA74))))</f>
        <v>#N/A</v>
      </c>
      <c r="AC74" s="2" t="e">
        <f t="array" ref="AC74">IF(INDEX(Data!DH:DH,$B74)=0,#N/A,INDEX(Data!DH:DH,$B74)-Data!DH$2+INDEX($A74:AB74,,MAX(ISNUMBER($D74:AB74)*COLUMN($D74:AB74))))</f>
        <v>#N/A</v>
      </c>
      <c r="AD74" s="2" t="e">
        <f t="array" ref="AD74">IF(INDEX(Data!DI:DI,$B74)=0,#N/A,INDEX(Data!DI:DI,$B74)-Data!DI$2+INDEX($A74:AC74,,MAX(ISNUMBER($D74:AC74)*COLUMN($D74:AC74))))</f>
        <v>#N/A</v>
      </c>
      <c r="AE74" s="2" t="e">
        <f t="array" ref="AE74">IF(INDEX(Data!DJ:DJ,$B74)=0,#N/A,INDEX(Data!DJ:DJ,$B74)-Data!DJ$2+INDEX($A74:AD74,,MAX(ISNUMBER($D74:AD74)*COLUMN($D74:AD74))))</f>
        <v>#N/A</v>
      </c>
      <c r="AF74" s="2" t="e">
        <f t="array" ref="AF74">IF(INDEX(Data!DK:DK,$B74)=0,#N/A,INDEX(Data!DK:DK,$B74)-Data!DK$2+INDEX($A74:AE74,,MAX(ISNUMBER($D74:AE74)*COLUMN($D74:AE74))))</f>
        <v>#N/A</v>
      </c>
      <c r="AG74" s="2" t="e">
        <f t="array" ref="AG74">IF(INDEX(Data!DL:DL,$B74)=0,#N/A,INDEX(Data!DL:DL,$B74)-Data!DL$2+INDEX($A74:AF74,,MAX(ISNUMBER($D74:AF74)*COLUMN($D74:AF74))))</f>
        <v>#N/A</v>
      </c>
      <c r="AH74" s="2" t="e">
        <f t="array" ref="AH74">IF(INDEX(Data!DM:DM,$B74)=0,#N/A,INDEX(Data!DM:DM,$B74)-Data!DM$2+INDEX($A74:AG74,,MAX(ISNUMBER($D74:AG74)*COLUMN($D74:AG74))))</f>
        <v>#N/A</v>
      </c>
      <c r="AI74" s="2" t="e">
        <f t="array" ref="AI74">IF(INDEX(Data!DN:DN,$B74)=0,#N/A,INDEX(Data!DN:DN,$B74)-Data!DN$2+INDEX($A74:AH74,,MAX(ISNUMBER($D74:AH74)*COLUMN($D74:AH74))))</f>
        <v>#N/A</v>
      </c>
      <c r="AJ74" s="2" t="e">
        <f t="array" ref="AJ74">IF(INDEX(Data!DO:DO,$B74)=0,#N/A,INDEX(Data!DO:DO,$B74)-Data!DO$2+INDEX($A74:AI74,,MAX(ISNUMBER($D74:AI74)*COLUMN($D74:AI74))))</f>
        <v>#N/A</v>
      </c>
      <c r="AK74" s="2" t="e">
        <f t="array" ref="AK74">IF(INDEX(Data!DP:DP,$B74)=0,#N/A,INDEX(Data!DP:DP,$B74)-Data!DP$2+INDEX($A74:AJ74,,MAX(ISNUMBER($D74:AJ74)*COLUMN($D74:AJ74))))</f>
        <v>#N/A</v>
      </c>
      <c r="AL74" s="2" t="e">
        <f t="array" ref="AL74">IF(INDEX(Data!DQ:DQ,$B74)=0,#N/A,INDEX(Data!DQ:DQ,$B74)-Data!DQ$2+INDEX($A74:AK74,,MAX(ISNUMBER($D74:AK74)*COLUMN($D74:AK74))))</f>
        <v>#N/A</v>
      </c>
      <c r="AM74" s="2" t="e">
        <f t="array" ref="AM74">IF(INDEX(Data!DR:DR,$B74)=0,#N/A,INDEX(Data!DR:DR,$B74)-Data!DR$2+INDEX($A74:AL74,,MAX(ISNUMBER($D74:AL74)*COLUMN($D74:AL74))))</f>
        <v>#N/A</v>
      </c>
      <c r="AN74" s="2" t="e">
        <f t="array" ref="AN74">IF(INDEX(Data!DS:DS,$B74)=0,#N/A,INDEX(Data!DS:DS,$B74)-Data!DS$2+INDEX($A74:AM74,,MAX(ISNUMBER($D74:AM74)*COLUMN($D74:AM74))))</f>
        <v>#N/A</v>
      </c>
      <c r="AO74" s="2" t="e">
        <f t="array" ref="AO74">IF(INDEX(Data!DT:DT,$B74)=0,#N/A,INDEX(Data!DT:DT,$B74)-Data!DT$2+INDEX($A74:AN74,,MAX(ISNUMBER($D74:AN74)*COLUMN($D74:AN74))))</f>
        <v>#N/A</v>
      </c>
      <c r="AP74" s="2" t="e">
        <f t="array" ref="AP74">IF(INDEX(Data!DU:DU,$B74)=0,#N/A,INDEX(Data!DU:DU,$B74)-Data!DU$2+INDEX($A74:AO74,,MAX(ISNUMBER($D74:AO74)*COLUMN($D74:AO74))))</f>
        <v>#N/A</v>
      </c>
      <c r="AQ74" s="2" t="e">
        <f t="array" ref="AQ74">IF(INDEX(Data!DV:DV,$B74)=0,#N/A,INDEX(Data!DV:DV,$B74)-Data!DV$2+INDEX($A74:AP74,,MAX(ISNUMBER($D74:AP74)*COLUMN($D74:AP74))))</f>
        <v>#N/A</v>
      </c>
      <c r="AR74" s="2" t="e">
        <f t="array" ref="AR74">IF(INDEX(Data!DW:DW,$B74)=0,#N/A,INDEX(Data!DW:DW,$B74)-Data!DW$2+INDEX($A74:AQ74,,MAX(ISNUMBER($D74:AQ74)*COLUMN($D74:AQ74))))</f>
        <v>#N/A</v>
      </c>
      <c r="AS74" s="2" t="e">
        <f t="array" ref="AS74">IF(INDEX(Data!DX:DX,$B74)=0,#N/A,INDEX(Data!DX:DX,$B74)-Data!DX$2+INDEX($A74:AR74,,MAX(ISNUMBER($D74:AR74)*COLUMN($D74:AR74))))</f>
        <v>#N/A</v>
      </c>
      <c r="AT74" s="2" t="e">
        <f t="array" ref="AT74">IF(INDEX(Data!DY:DY,$B74)=0,#N/A,INDEX(Data!DY:DY,$B74)-Data!DY$2+INDEX($A74:AS74,,MAX(ISNUMBER($D74:AS74)*COLUMN($D74:AS74))))</f>
        <v>#N/A</v>
      </c>
      <c r="AU74" s="2" t="e">
        <f t="array" ref="AU74">IF(INDEX(Data!DZ:DZ,$B74)=0,#N/A,INDEX(Data!DZ:DZ,$B74)-Data!DZ$2+INDEX($A74:AT74,,MAX(ISNUMBER($D74:AT74)*COLUMN($D74:AT74))))</f>
        <v>#N/A</v>
      </c>
      <c r="AV74" s="2" t="e">
        <f t="array" ref="AV74">IF(INDEX(Data!EA:EA,$B74)=0,#N/A,INDEX(Data!EA:EA,$B74)-Data!EA$2+INDEX($A74:AU74,,MAX(ISNUMBER($D74:AU74)*COLUMN($D74:AU74))))</f>
        <v>#N/A</v>
      </c>
      <c r="AW74" s="2" t="e">
        <f t="array" ref="AW74">IF(INDEX(Data!EB:EB,$B74)=0,#N/A,INDEX(Data!EB:EB,$B74)-Data!EB$2+INDEX($A74:AV74,,MAX(ISNUMBER($D74:AV74)*COLUMN($D74:AV74))))</f>
        <v>#N/A</v>
      </c>
      <c r="AX74" s="2" t="e">
        <f t="array" ref="AX74">IF(INDEX(Data!EC:EC,$B74)=0,#N/A,INDEX(Data!EC:EC,$B74)-Data!EC$2+INDEX($A74:AW74,,MAX(ISNUMBER($D74:AW74)*COLUMN($D74:AW74))))</f>
        <v>#N/A</v>
      </c>
      <c r="AY74" s="2" t="e">
        <f t="array" ref="AY74">IF(INDEX(Data!ED:ED,$B74)=0,#N/A,INDEX(Data!ED:ED,$B74)-Data!ED$2+INDEX($A74:AX74,,MAX(ISNUMBER($D74:AX74)*COLUMN($D74:AX74))))</f>
        <v>#N/A</v>
      </c>
      <c r="AZ74" s="2" t="e">
        <f t="array" ref="AZ74">IF(INDEX(Data!EE:EE,$B74)=0,#N/A,INDEX(Data!EE:EE,$B74)-Data!EE$2+INDEX($A74:AY74,,MAX(ISNUMBER($D74:AY74)*COLUMN($D74:AY74))))</f>
        <v>#N/A</v>
      </c>
      <c r="BA74" s="2" t="e">
        <f t="array" ref="BA74">IF(INDEX(Data!EF:EF,$B74)=0,#N/A,INDEX(Data!EF:EF,$B74)-Data!EF$2+INDEX($A74:AZ74,,MAX(ISNUMBER($D74:AZ74)*COLUMN($D74:AZ74))))</f>
        <v>#N/A</v>
      </c>
      <c r="BB74" s="2" t="e">
        <f t="array" ref="BB74">IF(INDEX(Data!EG:EG,$B74)=0,#N/A,INDEX(Data!EG:EG,$B74)-Data!EG$2+INDEX($A74:BA74,,MAX(ISNUMBER($D74:BA74)*COLUMN($D74:BA74))))</f>
        <v>#N/A</v>
      </c>
      <c r="BC74" s="2" t="e">
        <f t="array" ref="BC74">IF(INDEX(Data!EH:EH,$B74)=0,#N/A,INDEX(Data!EH:EH,$B74)-Data!EH$2+INDEX($A74:BB74,,MAX(ISNUMBER($D74:BB74)*COLUMN($D74:BB74))))</f>
        <v>#N/A</v>
      </c>
      <c r="BD74" s="2" t="e">
        <f t="array" ref="BD74">IF(INDEX(Data!EI:EI,$B74)=0,#N/A,INDEX(Data!EI:EI,$B74)-Data!EI$2+INDEX($A74:BC74,,MAX(ISNUMBER($D74:BC74)*COLUMN($D74:BC74))))</f>
        <v>#N/A</v>
      </c>
      <c r="BE74" s="2" t="e">
        <f t="array" ref="BE74">IF(INDEX(Data!EJ:EJ,$B74)=0,#N/A,INDEX(Data!EJ:EJ,$B74)-Data!EJ$2+INDEX($A74:BD74,,MAX(ISNUMBER($D74:BD74)*COLUMN($D74:BD74))))</f>
        <v>#N/A</v>
      </c>
      <c r="BF74" s="2" t="e">
        <f t="array" ref="BF74">IF(INDEX(Data!EK:EK,$B74)=0,#N/A,INDEX(Data!EK:EK,$B74)-Data!EK$2+INDEX($A74:BE74,,MAX(ISNUMBER($D74:BE74)*COLUMN($D74:BE74))))</f>
        <v>#N/A</v>
      </c>
      <c r="BG74" s="2" t="e">
        <f t="array" ref="BG74">IF(INDEX(Data!EL:EL,$B74)=0,#N/A,INDEX(Data!EL:EL,$B74)-Data!EL$2+INDEX($A74:BF74,,MAX(ISNUMBER($D74:BF74)*COLUMN($D74:BF74))))</f>
        <v>#N/A</v>
      </c>
      <c r="BH74" s="2" t="e">
        <f t="array" ref="BH74">IF(INDEX(Data!EM:EM,$B74)=0,#N/A,INDEX(Data!EM:EM,$B74)-Data!EM$2+INDEX($A74:BG74,,MAX(ISNUMBER($D74:BG74)*COLUMN($D74:BG74))))</f>
        <v>#N/A</v>
      </c>
      <c r="BI74" s="2" t="e">
        <f t="array" ref="BI74">IF(INDEX(Data!EN:EN,$B74)=0,#N/A,INDEX(Data!EN:EN,$B74)-Data!EN$2+INDEX($A74:BH74,,MAX(ISNUMBER($D74:BH74)*COLUMN($D74:BH74))))</f>
        <v>#N/A</v>
      </c>
      <c r="BJ74" s="2" t="e">
        <f t="array" ref="BJ74">IF(INDEX(Data!EO:EO,$B74)=0,#N/A,INDEX(Data!EO:EO,$B74)-Data!EO$2+INDEX($A74:BI74,,MAX(ISNUMBER($D74:BI74)*COLUMN($D74:BI74))))</f>
        <v>#N/A</v>
      </c>
      <c r="BK74" s="2" t="e">
        <f t="array" ref="BK74">IF(INDEX(Data!EP:EP,$B74)=0,#N/A,INDEX(Data!EP:EP,$B74)-Data!EP$2+INDEX($A74:BJ74,,MAX(ISNUMBER($D74:BJ74)*COLUMN($D74:BJ74))))</f>
        <v>#N/A</v>
      </c>
      <c r="BL74" s="2" t="e">
        <f t="array" ref="BL74">IF(INDEX(Data!EQ:EQ,$B74)=0,#N/A,INDEX(Data!EQ:EQ,$B74)-Data!EQ$2+INDEX($A74:BK74,,MAX(ISNUMBER($D74:BK74)*COLUMN($D74:BK74))))</f>
        <v>#N/A</v>
      </c>
      <c r="BM74" s="2" t="e">
        <f t="array" ref="BM74">IF(INDEX(Data!ER:ER,$B74)=0,#N/A,INDEX(Data!ER:ER,$B74)-Data!ER$2+INDEX($A74:BL74,,MAX(ISNUMBER($D74:BL74)*COLUMN($D74:BL74))))</f>
        <v>#N/A</v>
      </c>
      <c r="BN74" s="2" t="e">
        <f t="array" ref="BN74">IF(INDEX(Data!ES:ES,$B74)=0,#N/A,INDEX(Data!ES:ES,$B74)-Data!ES$2+INDEX($A74:BM74,,MAX(ISNUMBER($D74:BM74)*COLUMN($D74:BM74))))</f>
        <v>#N/A</v>
      </c>
      <c r="BO74" s="2" t="e">
        <f t="array" ref="BO74">IF(INDEX(Data!ET:ET,$B74)=0,#N/A,INDEX(Data!ET:ET,$B74)-Data!ET$2+INDEX($A74:BN74,,MAX(ISNUMBER($D74:BN74)*COLUMN($D74:BN74))))</f>
        <v>#N/A</v>
      </c>
      <c r="BP74" s="2" t="e">
        <f t="array" ref="BP74">IF(INDEX(Data!EU:EU,$B74)=0,#N/A,INDEX(Data!EU:EU,$B74)-Data!EU$2+INDEX($A74:BO74,,MAX(ISNUMBER($D74:BO74)*COLUMN($D74:BO74))))</f>
        <v>#N/A</v>
      </c>
      <c r="BQ74" s="2" t="e">
        <f t="array" ref="BQ74">IF(INDEX(Data!EV:EV,$B74)=0,#N/A,INDEX(Data!EV:EV,$B74)-Data!EV$2+INDEX($A74:BP74,,MAX(ISNUMBER($D74:BP74)*COLUMN($D74:BP74))))</f>
        <v>#N/A</v>
      </c>
      <c r="BR74" s="2" t="e">
        <f t="array" ref="BR74">IF(INDEX(Data!EW:EW,$B74)=0,#N/A,INDEX(Data!EW:EW,$B74)-Data!EW$2+INDEX($A74:BQ74,,MAX(ISNUMBER($D74:BQ74)*COLUMN($D74:BQ74))))</f>
        <v>#N/A</v>
      </c>
      <c r="BS74" s="2" t="e">
        <f t="array" ref="BS74">IF(INDEX(Data!EX:EX,$B74)=0,#N/A,INDEX(Data!EX:EX,$B74)-Data!EX$2+INDEX($A74:BR74,,MAX(ISNUMBER($D74:BR74)*COLUMN($D74:BR74))))</f>
        <v>#N/A</v>
      </c>
      <c r="BT74" s="2" t="e">
        <f t="array" ref="BT74">IF(INDEX(Data!EY:EY,$B74)=0,#N/A,INDEX(Data!EY:EY,$B74)-Data!EY$2+INDEX($A74:BS74,,MAX(ISNUMBER($D74:BS74)*COLUMN($D74:BS74))))</f>
        <v>#N/A</v>
      </c>
      <c r="BU74" s="2" t="e">
        <f t="array" ref="BU74">IF(INDEX(Data!EZ:EZ,$B74)=0,#N/A,INDEX(Data!EZ:EZ,$B74)-Data!EZ$2+INDEX($A74:BT74,,MAX(ISNUMBER($D74:BT74)*COLUMN($D74:BT74))))</f>
        <v>#N/A</v>
      </c>
      <c r="BV74" s="2" t="e">
        <f t="array" ref="BV74">IF(INDEX(Data!FA:FA,$B74)=0,#N/A,INDEX(Data!FA:FA,$B74)-Data!FA$2+INDEX($A74:BU74,,MAX(ISNUMBER($D74:BU74)*COLUMN($D74:BU74))))</f>
        <v>#N/A</v>
      </c>
      <c r="BW74" s="2" t="e">
        <f t="array" ref="BW74">IF(INDEX(Data!FB:FB,$B74)=0,#N/A,INDEX(Data!FB:FB,$B74)-Data!FB$2+INDEX($A74:BV74,,MAX(ISNUMBER($D74:BV74)*COLUMN($D74:BV74))))</f>
        <v>#N/A</v>
      </c>
      <c r="BX74" s="2" t="e">
        <f t="array" ref="BX74">IF(INDEX(Data!FC:FC,$B74)=0,#N/A,INDEX(Data!FC:FC,$B74)-Data!FC$2+INDEX($A74:BW74,,MAX(ISNUMBER($D74:BW74)*COLUMN($D74:BW74))))</f>
        <v>#N/A</v>
      </c>
      <c r="BY74" s="2" t="e">
        <f t="array" ref="BY74">IF(INDEX(Data!FD:FD,$B74)=0,#N/A,INDEX(Data!FD:FD,$B74)-Data!FD$2+INDEX($A74:BX74,,MAX(ISNUMBER($D74:BX74)*COLUMN($D74:BX74))))</f>
        <v>#N/A</v>
      </c>
      <c r="BZ74" s="2" t="e">
        <f t="array" ref="BZ74">IF(INDEX(Data!FE:FE,$B74)=0,#N/A,INDEX(Data!FE:FE,$B74)-Data!FE$2+INDEX($A74:BY74,,MAX(ISNUMBER($D74:BY74)*COLUMN($D74:BY74))))</f>
        <v>#N/A</v>
      </c>
      <c r="CA74" s="2" t="e">
        <f t="array" ref="CA74">IF(INDEX(Data!FF:FF,$B74)=0,#N/A,INDEX(Data!FF:FF,$B74)-Data!FF$2+INDEX($A74:BZ74,,MAX(ISNUMBER($D74:BZ74)*COLUMN($D74:BZ74))))</f>
        <v>#N/A</v>
      </c>
      <c r="CB74" s="2" t="e">
        <f t="array" ref="CB74">IF(INDEX(Data!FG:FG,$B74)=0,#N/A,INDEX(Data!FG:FG,$B74)-Data!FG$2+INDEX($A74:CA74,,MAX(ISNUMBER($D74:CA74)*COLUMN($D74:CA74))))</f>
        <v>#N/A</v>
      </c>
      <c r="CC74" s="2" t="e">
        <f t="array" ref="CC74">IF(INDEX(Data!FH:FH,$B74)=0,#N/A,INDEX(Data!FH:FH,$B74)-Data!FH$2+INDEX($A74:CB74,,MAX(ISNUMBER($D74:CB74)*COLUMN($D74:CB74))))</f>
        <v>#N/A</v>
      </c>
      <c r="CD74" s="2" t="e">
        <f t="array" ref="CD74">IF(INDEX(Data!FI:FI,$B74)=0,#N/A,INDEX(Data!FI:FI,$B74)-Data!FI$2+INDEX($A74:CC74,,MAX(ISNUMBER($D74:CC74)*COLUMN($D74:CC74))))</f>
        <v>#N/A</v>
      </c>
      <c r="CE74" s="2" t="e">
        <f t="array" ref="CE74">IF(INDEX(Data!FJ:FJ,$B74)=0,#N/A,INDEX(Data!FJ:FJ,$B74)-Data!FJ$2+INDEX($A74:CD74,,MAX(ISNUMBER($D74:CD74)*COLUMN($D74:CD74))))</f>
        <v>#N/A</v>
      </c>
      <c r="CF74" s="2" t="e">
        <f t="array" ref="CF74">IF(INDEX(Data!FK:FK,$B74)=0,#N/A,INDEX(Data!FK:FK,$B74)-Data!FK$2+INDEX($A74:CE74,,MAX(ISNUMBER($D74:CE74)*COLUMN($D74:CE74))))</f>
        <v>#N/A</v>
      </c>
      <c r="CG74" s="2" t="e">
        <f t="array" ref="CG74">IF(INDEX(Data!FL:FL,$B74)=0,#N/A,INDEX(Data!FL:FL,$B74)-Data!FL$2+INDEX($A74:CF74,,MAX(ISNUMBER($D74:CF74)*COLUMN($D74:CF74))))</f>
        <v>#N/A</v>
      </c>
      <c r="CH74" s="2" t="e">
        <f t="array" ref="CH74">IF(INDEX(Data!FM:FM,$B74)=0,#N/A,INDEX(Data!FM:FM,$B74)-Data!FM$2+INDEX($A74:CG74,,MAX(ISNUMBER($D74:CG74)*COLUMN($D74:CG74))))</f>
        <v>#N/A</v>
      </c>
      <c r="CI74" s="2" t="e">
        <f t="array" ref="CI74">IF(INDEX(Data!FN:FN,$B74)=0,#N/A,INDEX(Data!FN:FN,$B74)-Data!FN$2+INDEX($A74:CH74,,MAX(ISNUMBER($D74:CH74)*COLUMN($D74:CH74))))</f>
        <v>#N/A</v>
      </c>
      <c r="CJ74" s="2" t="e">
        <f t="array" ref="CJ74">IF(INDEX(Data!FO:FO,$B74)=0,#N/A,INDEX(Data!FO:FO,$B74)-Data!FO$2+INDEX($A74:CI74,,MAX(ISNUMBER($D74:CI74)*COLUMN($D74:CI74))))</f>
        <v>#N/A</v>
      </c>
      <c r="CK74" s="2" t="e">
        <f t="array" ref="CK74">IF(INDEX(Data!FP:FP,$B74)=0,#N/A,INDEX(Data!FP:FP,$B74)-Data!FP$2+INDEX($A74:CJ74,,MAX(ISNUMBER($D74:CJ74)*COLUMN($D74:CJ74))))</f>
        <v>#N/A</v>
      </c>
      <c r="CL74" s="2" t="e">
        <f t="array" ref="CL74">IF(INDEX(Data!FQ:FQ,$B74)=0,#N/A,INDEX(Data!FQ:FQ,$B74)-Data!FQ$2+INDEX($A74:CK74,,MAX(ISNUMBER($D74:CK74)*COLUMN($D74:CK74))))</f>
        <v>#N/A</v>
      </c>
      <c r="CM74" s="2" t="e">
        <f t="array" ref="CM74">IF(INDEX(Data!FR:FR,$B74)=0,#N/A,INDEX(Data!FR:FR,$B74)-Data!FR$2+INDEX($A74:CL74,,MAX(ISNUMBER($D74:CL74)*COLUMN($D74:CL74))))</f>
        <v>#N/A</v>
      </c>
      <c r="CN74" s="2" t="e">
        <f t="array" ref="CN74">IF(INDEX(Data!FS:FS,$B74)=0,#N/A,INDEX(Data!FS:FS,$B74)-Data!FS$2+INDEX($A74:CM74,,MAX(ISNUMBER($D74:CM74)*COLUMN($D74:CM74))))</f>
        <v>#N/A</v>
      </c>
      <c r="CO74" s="2" t="e">
        <f t="array" ref="CO74">IF(INDEX(Data!FT:FT,$B74)=0,#N/A,INDEX(Data!FT:FT,$B74)-Data!FT$2+INDEX($A74:CN74,,MAX(ISNUMBER($D74:CN74)*COLUMN($D74:CN74))))</f>
        <v>#N/A</v>
      </c>
      <c r="CP74" s="2" t="e">
        <f t="array" ref="CP74">IF(INDEX(Data!FU:FU,$B74)=0,#N/A,INDEX(Data!FU:FU,$B74)-Data!FU$2+INDEX($A74:CO74,,MAX(ISNUMBER($D74:CO74)*COLUMN($D74:CO74))))</f>
        <v>#N/A</v>
      </c>
      <c r="CQ74" s="2" t="e">
        <f t="array" ref="CQ74">IF(INDEX(Data!FV:FV,$B74)=0,#N/A,INDEX(Data!FV:FV,$B74)-Data!FV$2+INDEX($A74:CP74,,MAX(ISNUMBER($D74:CP74)*COLUMN($D74:CP74))))</f>
        <v>#N/A</v>
      </c>
      <c r="CR74" s="2" t="e">
        <f t="array" ref="CR74">IF(INDEX(Data!FW:FW,$B74)=0,#N/A,INDEX(Data!FW:FW,$B74)-Data!FW$2+INDEX($A74:CQ74,,MAX(ISNUMBER($D74:CQ74)*COLUMN($D74:CQ74))))</f>
        <v>#N/A</v>
      </c>
      <c r="CS74" s="2" t="e">
        <f t="array" ref="CS74">IF(INDEX(Data!FX:FX,$B74)=0,#N/A,INDEX(Data!FX:FX,$B74)-Data!FX$2+INDEX($A74:CR74,,MAX(ISNUMBER($D74:CR74)*COLUMN($D74:CR74))))</f>
        <v>#N/A</v>
      </c>
      <c r="CT74" s="2" t="e">
        <f t="array" ref="CT74">IF(INDEX(Data!FY:FY,$B74)=0,#N/A,INDEX(Data!FY:FY,$B74)-Data!FY$2+INDEX($A74:CS74,,MAX(ISNUMBER($D74:CS74)*COLUMN($D74:CS74))))</f>
        <v>#N/A</v>
      </c>
      <c r="CU74" s="2" t="e">
        <f t="array" ref="CU74">IF(INDEX(Data!FZ:FZ,$B74)=0,#N/A,INDEX(Data!FZ:FZ,$B74)-Data!FZ$2+INDEX($A74:CT74,,MAX(ISNUMBER($D74:CT74)*COLUMN($D74:CT74))))</f>
        <v>#N/A</v>
      </c>
      <c r="CV74" s="2" t="e">
        <f t="array" ref="CV74">IF(INDEX(Data!GA:GA,$B74)=0,#N/A,INDEX(Data!GA:GA,$B74)-Data!GA$2+INDEX($A74:CU74,,MAX(ISNUMBER($D74:CU74)*COLUMN($D74:CU74))))</f>
        <v>#N/A</v>
      </c>
      <c r="CW74" s="2" t="e">
        <f t="array" ref="CW74">IF(INDEX(Data!GB:GB,$B74)=0,#N/A,INDEX(Data!GB:GB,$B74)-Data!GB$2+INDEX($A74:CV74,,MAX(ISNUMBER($D74:CV74)*COLUMN($D74:CV74))))</f>
        <v>#N/A</v>
      </c>
      <c r="CX74" s="2" t="e">
        <f t="array" ref="CX74">IF(INDEX(Data!GC:GC,$B74)=0,#N/A,INDEX(Data!GC:GC,$B74)-Data!GC$2+INDEX($A74:CW74,,MAX(ISNUMBER($D74:CW74)*COLUMN($D74:CW74))))</f>
        <v>#N/A</v>
      </c>
      <c r="CY74" s="2" t="e">
        <f t="array" ref="CY74">IF(INDEX(Data!GD:GD,$B74)=0,#N/A,INDEX(Data!GD:GD,$B74)-Data!GD$2+INDEX($A74:CX74,,MAX(ISNUMBER($D74:CX74)*COLUMN($D74:CX74))))</f>
        <v>#N/A</v>
      </c>
      <c r="CZ74" s="2" t="e">
        <f t="array" ref="CZ74">IF(INDEX(Data!GE:GE,$B74)=0,#N/A,INDEX(Data!GE:GE,$B74)-Data!GE$2+INDEX($A74:CY74,,MAX(ISNUMBER($D74:CY74)*COLUMN($D74:CY74))))</f>
        <v>#N/A</v>
      </c>
      <c r="DA74" s="2" t="e">
        <f t="array" ref="DA74">IF(INDEX(Data!GF:GF,$B74)=0,#N/A,INDEX(Data!GF:GF,$B74)-Data!GF$2+INDEX($A74:CZ74,,MAX(ISNUMBER($D74:CZ74)*COLUMN($D74:CZ74))))</f>
        <v>#N/A</v>
      </c>
      <c r="DB74" s="2" t="e">
        <f t="array" ref="DB74">IF(INDEX(Data!GG:GG,$B74)=0,#N/A,INDEX(Data!GG:GG,$B74)-Data!GG$2+INDEX($A74:DA74,,MAX(ISNUMBER($D74:DA74)*COLUMN($D74:DA74))))</f>
        <v>#N/A</v>
      </c>
      <c r="DC74" s="2" t="e">
        <f t="array" ref="DC74">IF(INDEX(Data!GH:GH,$B74)=0,#N/A,INDEX(Data!GH:GH,$B74)-Data!GH$2+INDEX($A74:DB74,,MAX(ISNUMBER($D74:DB74)*COLUMN($D74:DB74))))</f>
        <v>#N/A</v>
      </c>
      <c r="DD74" s="2" t="e">
        <f t="array" ref="DD74">IF(INDEX(Data!GI:GI,$B74)=0,#N/A,INDEX(Data!GI:GI,$B74)-Data!GI$2+INDEX($A74:DC74,,MAX(ISNUMBER($D74:DC74)*COLUMN($D74:DC74))))</f>
        <v>#N/A</v>
      </c>
      <c r="DE74" s="2" t="e">
        <f t="array" ref="DE74">IF(INDEX(Data!GJ:GJ,$B74)=0,#N/A,INDEX(Data!GJ:GJ,$B74)-Data!GJ$2+INDEX($A74:DD74,,MAX(ISNUMBER($D74:DD74)*COLUMN($D74:DD74))))</f>
        <v>#N/A</v>
      </c>
      <c r="DF74" s="2" t="e">
        <f t="array" ref="DF74">IF(INDEX(Data!GK:GK,$B74)=0,#N/A,INDEX(Data!GK:GK,$B74)-Data!GK$2+INDEX($A74:DE74,,MAX(ISNUMBER($D74:DE74)*COLUMN($D74:DE74))))</f>
        <v>#N/A</v>
      </c>
      <c r="DG74" s="2" t="e">
        <f t="array" ref="DG74">IF(INDEX(Data!GL:GL,$B74)=0,#N/A,INDEX(Data!GL:GL,$B74)-Data!GL$2+INDEX($A74:DF74,,MAX(ISNUMBER($D74:DF74)*COLUMN($D74:DF74))))</f>
        <v>#N/A</v>
      </c>
      <c r="DH74" s="2" t="e">
        <f t="array" ref="DH74">IF(INDEX(Data!GM:GM,$B74)=0,#N/A,INDEX(Data!GM:GM,$B74)-Data!GM$2+INDEX($A74:DG74,,MAX(ISNUMBER($D74:DG74)*COLUMN($D74:DG74))))</f>
        <v>#N/A</v>
      </c>
      <c r="DI74" s="2" t="e">
        <f t="array" ref="DI74">IF(INDEX(Data!GN:GN,$B74)=0,#N/A,INDEX(Data!GN:GN,$B74)-Data!GN$2+INDEX($A74:DH74,,MAX(ISNUMBER($D74:DH74)*COLUMN($D74:DH74))))</f>
        <v>#N/A</v>
      </c>
      <c r="DJ74" s="2" t="e">
        <f t="array" ref="DJ74">IF(INDEX(Data!GO:GO,$B74)=0,#N/A,INDEX(Data!GO:GO,$B74)-Data!GO$2+INDEX($A74:DI74,,MAX(ISNUMBER($D74:DI74)*COLUMN($D74:DI74))))</f>
        <v>#N/A</v>
      </c>
      <c r="DK74" s="2" t="e">
        <f t="array" ref="DK74">IF(INDEX(Data!GP:GP,$B74)=0,#N/A,INDEX(Data!GP:GP,$B74)-Data!GP$2+INDEX($A74:DJ74,,MAX(ISNUMBER($D74:DJ74)*COLUMN($D74:DJ74))))</f>
        <v>#N/A</v>
      </c>
      <c r="DL74" s="2" t="e">
        <f t="array" ref="DL74">IF(INDEX(Data!GQ:GQ,$B74)=0,#N/A,INDEX(Data!GQ:GQ,$B74)-Data!GQ$2+INDEX($A74:DK74,,MAX(ISNUMBER($D74:DK74)*COLUMN($D74:DK74))))</f>
        <v>#N/A</v>
      </c>
      <c r="DM74" s="2" t="e">
        <f t="array" ref="DM74">IF(INDEX(Data!GR:GR,$B74)=0,#N/A,INDEX(Data!GR:GR,$B74)-Data!GR$2+INDEX($A74:DL74,,MAX(ISNUMBER($D74:DL74)*COLUMN($D74:DL74))))</f>
        <v>#N/A</v>
      </c>
      <c r="DN74" s="2" t="e">
        <f t="array" ref="DN74">IF(INDEX(Data!GS:GS,$B74)=0,#N/A,INDEX(Data!GS:GS,$B74)-Data!GS$2+INDEX($A74:DM74,,MAX(ISNUMBER($D74:DM74)*COLUMN($D74:DM74))))</f>
        <v>#N/A</v>
      </c>
      <c r="DO74" s="2" t="e">
        <f t="array" ref="DO74">IF(INDEX(Data!GT:GT,$B74)=0,#N/A,INDEX(Data!GT:GT,$B74)-Data!GT$2+INDEX($A74:DN74,,MAX(ISNUMBER($D74:DN74)*COLUMN($D74:DN74))))</f>
        <v>#N/A</v>
      </c>
      <c r="DP74" s="2" t="e">
        <f t="array" ref="DP74">IF(INDEX(Data!GU:GU,$B74)=0,#N/A,INDEX(Data!GU:GU,$B74)-Data!GU$2+INDEX($A74:DO74,,MAX(ISNUMBER($D74:DO74)*COLUMN($D74:DO74))))</f>
        <v>#N/A</v>
      </c>
      <c r="DQ74" s="2" t="e">
        <f t="array" ref="DQ74">IF(INDEX(Data!GV:GV,$B74)=0,#N/A,INDEX(Data!GV:GV,$B74)-Data!GV$2+INDEX($A74:DP74,,MAX(ISNUMBER($D74:DP74)*COLUMN($D74:DP74))))</f>
        <v>#N/A</v>
      </c>
      <c r="DR74" s="2" t="e">
        <f t="array" ref="DR74">IF(INDEX(Data!GW:GW,$B74)=0,#N/A,INDEX(Data!GW:GW,$B74)-Data!GW$2+INDEX($A74:DQ74,,MAX(ISNUMBER($D74:DQ74)*COLUMN($D74:DQ74))))</f>
        <v>#N/A</v>
      </c>
      <c r="DS74" s="2" t="e">
        <f t="array" ref="DS74">IF(INDEX(Data!GX:GX,$B74)=0,#N/A,INDEX(Data!GX:GX,$B74)-Data!GX$2+INDEX($A74:DR74,,MAX(ISNUMBER($D74:DR74)*COLUMN($D74:DR74))))</f>
        <v>#N/A</v>
      </c>
      <c r="DT74" s="2" t="e">
        <f t="array" ref="DT74">IF(INDEX(Data!GY:GY,$B74)=0,#N/A,INDEX(Data!GY:GY,$B74)-Data!GY$2+INDEX($A74:DS74,,MAX(ISNUMBER($D74:DS74)*COLUMN($D74:DS74))))</f>
        <v>#N/A</v>
      </c>
      <c r="DU74" s="2" t="e">
        <f t="array" ref="DU74">IF(INDEX(Data!GZ:GZ,$B74)=0,#N/A,INDEX(Data!GZ:GZ,$B74)-Data!GZ$2+INDEX($A74:DT74,,MAX(ISNUMBER($D74:DT74)*COLUMN($D74:DT74))))</f>
        <v>#N/A</v>
      </c>
      <c r="DV74" s="2" t="e">
        <f t="array" ref="DV74">IF(INDEX(Data!HA:HA,$B74)=0,#N/A,INDEX(Data!HA:HA,$B74)-Data!HA$2+INDEX($A74:DU74,,MAX(ISNUMBER($D74:DU74)*COLUMN($D74:DU74))))</f>
        <v>#N/A</v>
      </c>
      <c r="DW74" s="2" t="e">
        <f t="array" ref="DW74">IF(INDEX(Data!HB:HB,$B74)=0,#N/A,INDEX(Data!HB:HB,$B74)-Data!HB$2+INDEX($A74:DV74,,MAX(ISNUMBER($D74:DV74)*COLUMN($D74:DV74))))</f>
        <v>#N/A</v>
      </c>
      <c r="DX74" s="2" t="e">
        <f t="array" ref="DX74">IF(INDEX(Data!HC:HC,$B74)=0,#N/A,INDEX(Data!HC:HC,$B74)-Data!HC$2+INDEX($A74:DW74,,MAX(ISNUMBER($D74:DW74)*COLUMN($D74:DW74))))</f>
        <v>#N/A</v>
      </c>
      <c r="DY74" s="2" t="e">
        <f t="array" ref="DY74">IF(INDEX(Data!HD:HD,$B74)=0,#N/A,INDEX(Data!HD:HD,$B74)-Data!HD$2+INDEX($A74:DX74,,MAX(ISNUMBER($D74:DX74)*COLUMN($D74:DX74))))</f>
        <v>#N/A</v>
      </c>
      <c r="DZ74" s="2" t="e">
        <f t="array" ref="DZ74">IF(INDEX(Data!HE:HE,$B74)=0,#N/A,INDEX(Data!HE:HE,$B74)-Data!HE$2+INDEX($A74:DY74,,MAX(ISNUMBER($D74:DY74)*COLUMN($D74:DY74))))</f>
        <v>#N/A</v>
      </c>
      <c r="EA74" s="2" t="e">
        <f t="array" ref="EA74">IF(INDEX(Data!HF:HF,$B74)=0,#N/A,INDEX(Data!HF:HF,$B74)-Data!HF$2+INDEX($A74:DZ74,,MAX(ISNUMBER($D74:DZ74)*COLUMN($D74:DZ74))))</f>
        <v>#N/A</v>
      </c>
      <c r="EB74" s="2" t="e">
        <f t="array" ref="EB74">IF(INDEX(Data!HG:HG,$B74)=0,#N/A,INDEX(Data!HG:HG,$B74)-Data!HG$2+INDEX($A74:EA74,,MAX(ISNUMBER($D74:EA74)*COLUMN($D74:EA74))))</f>
        <v>#N/A</v>
      </c>
      <c r="EC74" s="2" t="e">
        <f t="array" ref="EC74">IF(INDEX(Data!HH:HH,$B74)=0,#N/A,INDEX(Data!HH:HH,$B74)-Data!HH$2+INDEX($A74:EB74,,MAX(ISNUMBER($D74:EB74)*COLUMN($D74:EB74))))</f>
        <v>#N/A</v>
      </c>
      <c r="ED74" s="2" t="e">
        <f t="array" ref="ED74">IF(INDEX(Data!HI:HI,$B74)=0,#N/A,INDEX(Data!HI:HI,$B74)-Data!HI$2+INDEX($A74:EC74,,MAX(ISNUMBER($D74:EC74)*COLUMN($D74:EC74))))</f>
        <v>#N/A</v>
      </c>
      <c r="EE74" s="2" t="e">
        <f t="array" ref="EE74">IF(INDEX(Data!HJ:HJ,$B74)=0,#N/A,INDEX(Data!HJ:HJ,$B74)-Data!HJ$2+INDEX($A74:ED74,,MAX(ISNUMBER($D74:ED74)*COLUMN($D74:ED74))))</f>
        <v>#N/A</v>
      </c>
      <c r="EF74" s="2" t="e">
        <f t="array" ref="EF74">IF(INDEX(Data!HK:HK,$B74)=0,#N/A,INDEX(Data!HK:HK,$B74)-Data!HK$2+INDEX($A74:EE74,,MAX(ISNUMBER($D74:EE74)*COLUMN($D74:EE74))))</f>
        <v>#N/A</v>
      </c>
      <c r="EG74" s="2" t="e">
        <f t="array" ref="EG74">IF(INDEX(Data!HL:HL,$B74)=0,#N/A,INDEX(Data!HL:HL,$B74)-Data!HL$2+INDEX($A74:EF74,,MAX(ISNUMBER($D74:EF74)*COLUMN($D74:EF74))))</f>
        <v>#N/A</v>
      </c>
      <c r="EH74" s="2" t="e">
        <f t="array" ref="EH74">IF(INDEX(Data!HM:HM,$B74)=0,#N/A,INDEX(Data!HM:HM,$B74)-Data!HM$2+INDEX($A74:EG74,,MAX(ISNUMBER($D74:EG74)*COLUMN($D74:EG74))))</f>
        <v>#N/A</v>
      </c>
      <c r="EI74" s="2" t="e">
        <f t="array" ref="EI74">IF(INDEX(Data!HN:HN,$B74)=0,#N/A,INDEX(Data!HN:HN,$B74)-Data!HN$2+INDEX($A74:EH74,,MAX(ISNUMBER($D74:EH74)*COLUMN($D74:EH74))))</f>
        <v>#N/A</v>
      </c>
    </row>
    <row r="75" spans="1:139" x14ac:dyDescent="0.25">
      <c r="A75" s="2">
        <f>Data!CG150</f>
        <v>0</v>
      </c>
      <c r="B75" s="2" t="e">
        <f>MATCH(A75,Data!CG:CG,0)</f>
        <v>#N/A</v>
      </c>
      <c r="C75" s="2" t="e">
        <f ca="1">COUNTIF(OFFSET(Data!$CJ$1:$EZ$78,B75-1,0,1),"&gt;0")</f>
        <v>#N/A</v>
      </c>
      <c r="D75" s="2">
        <v>0</v>
      </c>
      <c r="E75" s="2" t="e">
        <f t="array" ref="E75">IF(INDEX(Data!CJ:CJ,$B75)=0,#N/A,INDEX(Data!CJ:CJ,$B75)-Data!CJ$2+INDEX($A75:D75,,MAX(ISNUMBER($D75:D75)*COLUMN($D75:D75))))</f>
        <v>#N/A</v>
      </c>
      <c r="F75" s="2" t="e">
        <f t="array" ref="F75">IF(INDEX(Data!CK:CK,$B75)=0,#N/A,INDEX(Data!CK:CK,$B75)-Data!CK$2+INDEX($A75:E75,,MAX(ISNUMBER($D75:E75)*COLUMN($D75:E75))))</f>
        <v>#N/A</v>
      </c>
      <c r="G75" s="2" t="e">
        <f t="array" ref="G75">IF(INDEX(Data!CL:CL,$B75)=0,#N/A,INDEX(Data!CL:CL,$B75)-Data!CL$2+INDEX($A75:F75,,MAX(ISNUMBER($D75:F75)*COLUMN($D75:F75))))</f>
        <v>#N/A</v>
      </c>
      <c r="H75" s="2" t="e">
        <f t="array" ref="H75">IF(INDEX(Data!CM:CM,$B75)=0,#N/A,INDEX(Data!CM:CM,$B75)-Data!CM$2+INDEX($A75:G75,,MAX(ISNUMBER($D75:G75)*COLUMN($D75:G75))))</f>
        <v>#N/A</v>
      </c>
      <c r="I75" s="2" t="e">
        <f t="array" ref="I75">IF(INDEX(Data!CN:CN,$B75)=0,#N/A,INDEX(Data!CN:CN,$B75)-Data!CN$2+INDEX($A75:H75,,MAX(ISNUMBER($D75:H75)*COLUMN($D75:H75))))</f>
        <v>#N/A</v>
      </c>
      <c r="J75" s="2" t="e">
        <f t="array" ref="J75">IF(INDEX(Data!CO:CO,$B75)=0,#N/A,INDEX(Data!CO:CO,$B75)-Data!CO$2+INDEX($A75:I75,,MAX(ISNUMBER($D75:I75)*COLUMN($D75:I75))))</f>
        <v>#N/A</v>
      </c>
      <c r="K75" s="2" t="e">
        <f t="array" ref="K75">IF(INDEX(Data!CP:CP,$B75)=0,#N/A,INDEX(Data!CP:CP,$B75)-Data!CP$2+INDEX($A75:J75,,MAX(ISNUMBER($D75:J75)*COLUMN($D75:J75))))</f>
        <v>#N/A</v>
      </c>
      <c r="L75" s="2" t="e">
        <f t="array" ref="L75">IF(INDEX(Data!CQ:CQ,$B75)=0,#N/A,INDEX(Data!CQ:CQ,$B75)-Data!CQ$2+INDEX($A75:K75,,MAX(ISNUMBER($D75:K75)*COLUMN($D75:K75))))</f>
        <v>#N/A</v>
      </c>
      <c r="M75" s="2" t="e">
        <f t="array" ref="M75">IF(INDEX(Data!CR:CR,$B75)=0,#N/A,INDEX(Data!CR:CR,$B75)-Data!CR$2+INDEX($A75:L75,,MAX(ISNUMBER($D75:L75)*COLUMN($D75:L75))))</f>
        <v>#N/A</v>
      </c>
      <c r="N75" s="2" t="e">
        <f t="array" ref="N75">IF(INDEX(Data!CS:CS,$B75)=0,#N/A,INDEX(Data!CS:CS,$B75)-Data!CS$2+INDEX($A75:M75,,MAX(ISNUMBER($D75:M75)*COLUMN($D75:M75))))</f>
        <v>#N/A</v>
      </c>
      <c r="O75" s="2" t="e">
        <f t="array" ref="O75">IF(INDEX(Data!CT:CT,$B75)=0,#N/A,INDEX(Data!CT:CT,$B75)-Data!CT$2+INDEX($A75:N75,,MAX(ISNUMBER($D75:N75)*COLUMN($D75:N75))))</f>
        <v>#N/A</v>
      </c>
      <c r="P75" s="2" t="e">
        <f t="array" ref="P75">IF(INDEX(Data!CU:CU,$B75)=0,#N/A,INDEX(Data!CU:CU,$B75)-Data!CU$2+INDEX($A75:O75,,MAX(ISNUMBER($D75:O75)*COLUMN($D75:O75))))</f>
        <v>#N/A</v>
      </c>
      <c r="Q75" s="2" t="e">
        <f t="array" ref="Q75">IF(INDEX(Data!CV:CV,$B75)=0,#N/A,INDEX(Data!CV:CV,$B75)-Data!CV$2+INDEX($A75:P75,,MAX(ISNUMBER($D75:P75)*COLUMN($D75:P75))))</f>
        <v>#N/A</v>
      </c>
      <c r="R75" s="2" t="e">
        <f t="array" ref="R75">IF(INDEX(Data!CW:CW,$B75)=0,#N/A,INDEX(Data!CW:CW,$B75)-Data!CW$2+INDEX($A75:Q75,,MAX(ISNUMBER($D75:Q75)*COLUMN($D75:Q75))))</f>
        <v>#N/A</v>
      </c>
      <c r="S75" s="2" t="e">
        <f t="array" ref="S75">IF(INDEX(Data!CX:CX,$B75)=0,#N/A,INDEX(Data!CX:CX,$B75)-Data!CX$2+INDEX($A75:R75,,MAX(ISNUMBER($D75:R75)*COLUMN($D75:R75))))</f>
        <v>#N/A</v>
      </c>
      <c r="T75" s="2" t="e">
        <f t="array" ref="T75">IF(INDEX(Data!CY:CY,$B75)=0,#N/A,INDEX(Data!CY:CY,$B75)-Data!CY$2+INDEX($A75:S75,,MAX(ISNUMBER($D75:S75)*COLUMN($D75:S75))))</f>
        <v>#N/A</v>
      </c>
      <c r="U75" s="2" t="e">
        <f t="array" ref="U75">IF(INDEX(Data!CZ:CZ,$B75)=0,#N/A,INDEX(Data!CZ:CZ,$B75)-Data!CZ$2+INDEX($A75:T75,,MAX(ISNUMBER($D75:T75)*COLUMN($D75:T75))))</f>
        <v>#N/A</v>
      </c>
      <c r="V75" s="2" t="e">
        <f t="array" ref="V75">IF(INDEX(Data!DA:DA,$B75)=0,#N/A,INDEX(Data!DA:DA,$B75)-Data!DA$2+INDEX($A75:U75,,MAX(ISNUMBER($D75:U75)*COLUMN($D75:U75))))</f>
        <v>#N/A</v>
      </c>
      <c r="W75" s="2" t="e">
        <f t="array" ref="W75">IF(INDEX(Data!DB:DB,$B75)=0,#N/A,INDEX(Data!DB:DB,$B75)-Data!DB$2+INDEX($A75:V75,,MAX(ISNUMBER($D75:V75)*COLUMN($D75:V75))))</f>
        <v>#N/A</v>
      </c>
      <c r="X75" s="2" t="e">
        <f t="array" ref="X75">IF(INDEX(Data!DC:DC,$B75)=0,#N/A,INDEX(Data!DC:DC,$B75)-Data!DC$2+INDEX($A75:W75,,MAX(ISNUMBER($D75:W75)*COLUMN($D75:W75))))</f>
        <v>#N/A</v>
      </c>
      <c r="Y75" s="2" t="e">
        <f t="array" ref="Y75">IF(INDEX(Data!DD:DD,$B75)=0,#N/A,INDEX(Data!DD:DD,$B75)-Data!DD$2+INDEX($A75:X75,,MAX(ISNUMBER($D75:X75)*COLUMN($D75:X75))))</f>
        <v>#N/A</v>
      </c>
      <c r="Z75" s="2" t="e">
        <f t="array" ref="Z75">IF(INDEX(Data!DE:DE,$B75)=0,#N/A,INDEX(Data!DE:DE,$B75)-Data!DE$2+INDEX($A75:Y75,,MAX(ISNUMBER($D75:Y75)*COLUMN($D75:Y75))))</f>
        <v>#N/A</v>
      </c>
      <c r="AA75" s="2" t="e">
        <f t="array" ref="AA75">IF(INDEX(Data!DF:DF,$B75)=0,#N/A,INDEX(Data!DF:DF,$B75)-Data!DF$2+INDEX($A75:Z75,,MAX(ISNUMBER($D75:Z75)*COLUMN($D75:Z75))))</f>
        <v>#N/A</v>
      </c>
      <c r="AB75" s="2" t="e">
        <f t="array" ref="AB75">IF(INDEX(Data!DG:DG,$B75)=0,#N/A,INDEX(Data!DG:DG,$B75)-Data!DG$2+INDEX($A75:AA75,,MAX(ISNUMBER($D75:AA75)*COLUMN($D75:AA75))))</f>
        <v>#N/A</v>
      </c>
      <c r="AC75" s="2" t="e">
        <f t="array" ref="AC75">IF(INDEX(Data!DH:DH,$B75)=0,#N/A,INDEX(Data!DH:DH,$B75)-Data!DH$2+INDEX($A75:AB75,,MAX(ISNUMBER($D75:AB75)*COLUMN($D75:AB75))))</f>
        <v>#N/A</v>
      </c>
      <c r="AD75" s="2" t="e">
        <f t="array" ref="AD75">IF(INDEX(Data!DI:DI,$B75)=0,#N/A,INDEX(Data!DI:DI,$B75)-Data!DI$2+INDEX($A75:AC75,,MAX(ISNUMBER($D75:AC75)*COLUMN($D75:AC75))))</f>
        <v>#N/A</v>
      </c>
      <c r="AE75" s="2" t="e">
        <f t="array" ref="AE75">IF(INDEX(Data!DJ:DJ,$B75)=0,#N/A,INDEX(Data!DJ:DJ,$B75)-Data!DJ$2+INDEX($A75:AD75,,MAX(ISNUMBER($D75:AD75)*COLUMN($D75:AD75))))</f>
        <v>#N/A</v>
      </c>
      <c r="AF75" s="2" t="e">
        <f t="array" ref="AF75">IF(INDEX(Data!DK:DK,$B75)=0,#N/A,INDEX(Data!DK:DK,$B75)-Data!DK$2+INDEX($A75:AE75,,MAX(ISNUMBER($D75:AE75)*COLUMN($D75:AE75))))</f>
        <v>#N/A</v>
      </c>
      <c r="AG75" s="2" t="e">
        <f t="array" ref="AG75">IF(INDEX(Data!DL:DL,$B75)=0,#N/A,INDEX(Data!DL:DL,$B75)-Data!DL$2+INDEX($A75:AF75,,MAX(ISNUMBER($D75:AF75)*COLUMN($D75:AF75))))</f>
        <v>#N/A</v>
      </c>
      <c r="AH75" s="2" t="e">
        <f t="array" ref="AH75">IF(INDEX(Data!DM:DM,$B75)=0,#N/A,INDEX(Data!DM:DM,$B75)-Data!DM$2+INDEX($A75:AG75,,MAX(ISNUMBER($D75:AG75)*COLUMN($D75:AG75))))</f>
        <v>#N/A</v>
      </c>
      <c r="AI75" s="2" t="e">
        <f t="array" ref="AI75">IF(INDEX(Data!DN:DN,$B75)=0,#N/A,INDEX(Data!DN:DN,$B75)-Data!DN$2+INDEX($A75:AH75,,MAX(ISNUMBER($D75:AH75)*COLUMN($D75:AH75))))</f>
        <v>#N/A</v>
      </c>
      <c r="AJ75" s="2" t="e">
        <f t="array" ref="AJ75">IF(INDEX(Data!DO:DO,$B75)=0,#N/A,INDEX(Data!DO:DO,$B75)-Data!DO$2+INDEX($A75:AI75,,MAX(ISNUMBER($D75:AI75)*COLUMN($D75:AI75))))</f>
        <v>#N/A</v>
      </c>
      <c r="AK75" s="2" t="e">
        <f t="array" ref="AK75">IF(INDEX(Data!DP:DP,$B75)=0,#N/A,INDEX(Data!DP:DP,$B75)-Data!DP$2+INDEX($A75:AJ75,,MAX(ISNUMBER($D75:AJ75)*COLUMN($D75:AJ75))))</f>
        <v>#N/A</v>
      </c>
      <c r="AL75" s="2" t="e">
        <f t="array" ref="AL75">IF(INDEX(Data!DQ:DQ,$B75)=0,#N/A,INDEX(Data!DQ:DQ,$B75)-Data!DQ$2+INDEX($A75:AK75,,MAX(ISNUMBER($D75:AK75)*COLUMN($D75:AK75))))</f>
        <v>#N/A</v>
      </c>
      <c r="AM75" s="2" t="e">
        <f t="array" ref="AM75">IF(INDEX(Data!DR:DR,$B75)=0,#N/A,INDEX(Data!DR:DR,$B75)-Data!DR$2+INDEX($A75:AL75,,MAX(ISNUMBER($D75:AL75)*COLUMN($D75:AL75))))</f>
        <v>#N/A</v>
      </c>
      <c r="AN75" s="2" t="e">
        <f t="array" ref="AN75">IF(INDEX(Data!DS:DS,$B75)=0,#N/A,INDEX(Data!DS:DS,$B75)-Data!DS$2+INDEX($A75:AM75,,MAX(ISNUMBER($D75:AM75)*COLUMN($D75:AM75))))</f>
        <v>#N/A</v>
      </c>
      <c r="AO75" s="2" t="e">
        <f t="array" ref="AO75">IF(INDEX(Data!DT:DT,$B75)=0,#N/A,INDEX(Data!DT:DT,$B75)-Data!DT$2+INDEX($A75:AN75,,MAX(ISNUMBER($D75:AN75)*COLUMN($D75:AN75))))</f>
        <v>#N/A</v>
      </c>
      <c r="AP75" s="2" t="e">
        <f t="array" ref="AP75">IF(INDEX(Data!DU:DU,$B75)=0,#N/A,INDEX(Data!DU:DU,$B75)-Data!DU$2+INDEX($A75:AO75,,MAX(ISNUMBER($D75:AO75)*COLUMN($D75:AO75))))</f>
        <v>#N/A</v>
      </c>
      <c r="AQ75" s="2" t="e">
        <f t="array" ref="AQ75">IF(INDEX(Data!DV:DV,$B75)=0,#N/A,INDEX(Data!DV:DV,$B75)-Data!DV$2+INDEX($A75:AP75,,MAX(ISNUMBER($D75:AP75)*COLUMN($D75:AP75))))</f>
        <v>#N/A</v>
      </c>
      <c r="AR75" s="2" t="e">
        <f t="array" ref="AR75">IF(INDEX(Data!DW:DW,$B75)=0,#N/A,INDEX(Data!DW:DW,$B75)-Data!DW$2+INDEX($A75:AQ75,,MAX(ISNUMBER($D75:AQ75)*COLUMN($D75:AQ75))))</f>
        <v>#N/A</v>
      </c>
      <c r="AS75" s="2" t="e">
        <f t="array" ref="AS75">IF(INDEX(Data!DX:DX,$B75)=0,#N/A,INDEX(Data!DX:DX,$B75)-Data!DX$2+INDEX($A75:AR75,,MAX(ISNUMBER($D75:AR75)*COLUMN($D75:AR75))))</f>
        <v>#N/A</v>
      </c>
      <c r="AT75" s="2" t="e">
        <f t="array" ref="AT75">IF(INDEX(Data!DY:DY,$B75)=0,#N/A,INDEX(Data!DY:DY,$B75)-Data!DY$2+INDEX($A75:AS75,,MAX(ISNUMBER($D75:AS75)*COLUMN($D75:AS75))))</f>
        <v>#N/A</v>
      </c>
      <c r="AU75" s="2" t="e">
        <f t="array" ref="AU75">IF(INDEX(Data!DZ:DZ,$B75)=0,#N/A,INDEX(Data!DZ:DZ,$B75)-Data!DZ$2+INDEX($A75:AT75,,MAX(ISNUMBER($D75:AT75)*COLUMN($D75:AT75))))</f>
        <v>#N/A</v>
      </c>
      <c r="AV75" s="2" t="e">
        <f t="array" ref="AV75">IF(INDEX(Data!EA:EA,$B75)=0,#N/A,INDEX(Data!EA:EA,$B75)-Data!EA$2+INDEX($A75:AU75,,MAX(ISNUMBER($D75:AU75)*COLUMN($D75:AU75))))</f>
        <v>#N/A</v>
      </c>
      <c r="AW75" s="2" t="e">
        <f t="array" ref="AW75">IF(INDEX(Data!EB:EB,$B75)=0,#N/A,INDEX(Data!EB:EB,$B75)-Data!EB$2+INDEX($A75:AV75,,MAX(ISNUMBER($D75:AV75)*COLUMN($D75:AV75))))</f>
        <v>#N/A</v>
      </c>
      <c r="AX75" s="2" t="e">
        <f t="array" ref="AX75">IF(INDEX(Data!EC:EC,$B75)=0,#N/A,INDEX(Data!EC:EC,$B75)-Data!EC$2+INDEX($A75:AW75,,MAX(ISNUMBER($D75:AW75)*COLUMN($D75:AW75))))</f>
        <v>#N/A</v>
      </c>
      <c r="AY75" s="2" t="e">
        <f t="array" ref="AY75">IF(INDEX(Data!ED:ED,$B75)=0,#N/A,INDEX(Data!ED:ED,$B75)-Data!ED$2+INDEX($A75:AX75,,MAX(ISNUMBER($D75:AX75)*COLUMN($D75:AX75))))</f>
        <v>#N/A</v>
      </c>
      <c r="AZ75" s="2" t="e">
        <f t="array" ref="AZ75">IF(INDEX(Data!EE:EE,$B75)=0,#N/A,INDEX(Data!EE:EE,$B75)-Data!EE$2+INDEX($A75:AY75,,MAX(ISNUMBER($D75:AY75)*COLUMN($D75:AY75))))</f>
        <v>#N/A</v>
      </c>
      <c r="BA75" s="2" t="e">
        <f t="array" ref="BA75">IF(INDEX(Data!EF:EF,$B75)=0,#N/A,INDEX(Data!EF:EF,$B75)-Data!EF$2+INDEX($A75:AZ75,,MAX(ISNUMBER($D75:AZ75)*COLUMN($D75:AZ75))))</f>
        <v>#N/A</v>
      </c>
      <c r="BB75" s="2" t="e">
        <f t="array" ref="BB75">IF(INDEX(Data!EG:EG,$B75)=0,#N/A,INDEX(Data!EG:EG,$B75)-Data!EG$2+INDEX($A75:BA75,,MAX(ISNUMBER($D75:BA75)*COLUMN($D75:BA75))))</f>
        <v>#N/A</v>
      </c>
      <c r="BC75" s="2" t="e">
        <f t="array" ref="BC75">IF(INDEX(Data!EH:EH,$B75)=0,#N/A,INDEX(Data!EH:EH,$B75)-Data!EH$2+INDEX($A75:BB75,,MAX(ISNUMBER($D75:BB75)*COLUMN($D75:BB75))))</f>
        <v>#N/A</v>
      </c>
      <c r="BD75" s="2" t="e">
        <f t="array" ref="BD75">IF(INDEX(Data!EI:EI,$B75)=0,#N/A,INDEX(Data!EI:EI,$B75)-Data!EI$2+INDEX($A75:BC75,,MAX(ISNUMBER($D75:BC75)*COLUMN($D75:BC75))))</f>
        <v>#N/A</v>
      </c>
      <c r="BE75" s="2" t="e">
        <f t="array" ref="BE75">IF(INDEX(Data!EJ:EJ,$B75)=0,#N/A,INDEX(Data!EJ:EJ,$B75)-Data!EJ$2+INDEX($A75:BD75,,MAX(ISNUMBER($D75:BD75)*COLUMN($D75:BD75))))</f>
        <v>#N/A</v>
      </c>
      <c r="BF75" s="2" t="e">
        <f t="array" ref="BF75">IF(INDEX(Data!EK:EK,$B75)=0,#N/A,INDEX(Data!EK:EK,$B75)-Data!EK$2+INDEX($A75:BE75,,MAX(ISNUMBER($D75:BE75)*COLUMN($D75:BE75))))</f>
        <v>#N/A</v>
      </c>
      <c r="BG75" s="2" t="e">
        <f t="array" ref="BG75">IF(INDEX(Data!EL:EL,$B75)=0,#N/A,INDEX(Data!EL:EL,$B75)-Data!EL$2+INDEX($A75:BF75,,MAX(ISNUMBER($D75:BF75)*COLUMN($D75:BF75))))</f>
        <v>#N/A</v>
      </c>
      <c r="BH75" s="2" t="e">
        <f t="array" ref="BH75">IF(INDEX(Data!EM:EM,$B75)=0,#N/A,INDEX(Data!EM:EM,$B75)-Data!EM$2+INDEX($A75:BG75,,MAX(ISNUMBER($D75:BG75)*COLUMN($D75:BG75))))</f>
        <v>#N/A</v>
      </c>
      <c r="BI75" s="2" t="e">
        <f t="array" ref="BI75">IF(INDEX(Data!EN:EN,$B75)=0,#N/A,INDEX(Data!EN:EN,$B75)-Data!EN$2+INDEX($A75:BH75,,MAX(ISNUMBER($D75:BH75)*COLUMN($D75:BH75))))</f>
        <v>#N/A</v>
      </c>
      <c r="BJ75" s="2" t="e">
        <f t="array" ref="BJ75">IF(INDEX(Data!EO:EO,$B75)=0,#N/A,INDEX(Data!EO:EO,$B75)-Data!EO$2+INDEX($A75:BI75,,MAX(ISNUMBER($D75:BI75)*COLUMN($D75:BI75))))</f>
        <v>#N/A</v>
      </c>
      <c r="BK75" s="2" t="e">
        <f t="array" ref="BK75">IF(INDEX(Data!EP:EP,$B75)=0,#N/A,INDEX(Data!EP:EP,$B75)-Data!EP$2+INDEX($A75:BJ75,,MAX(ISNUMBER($D75:BJ75)*COLUMN($D75:BJ75))))</f>
        <v>#N/A</v>
      </c>
      <c r="BL75" s="2" t="e">
        <f t="array" ref="BL75">IF(INDEX(Data!EQ:EQ,$B75)=0,#N/A,INDEX(Data!EQ:EQ,$B75)-Data!EQ$2+INDEX($A75:BK75,,MAX(ISNUMBER($D75:BK75)*COLUMN($D75:BK75))))</f>
        <v>#N/A</v>
      </c>
      <c r="BM75" s="2" t="e">
        <f t="array" ref="BM75">IF(INDEX(Data!ER:ER,$B75)=0,#N/A,INDEX(Data!ER:ER,$B75)-Data!ER$2+INDEX($A75:BL75,,MAX(ISNUMBER($D75:BL75)*COLUMN($D75:BL75))))</f>
        <v>#N/A</v>
      </c>
      <c r="BN75" s="2" t="e">
        <f t="array" ref="BN75">IF(INDEX(Data!ES:ES,$B75)=0,#N/A,INDEX(Data!ES:ES,$B75)-Data!ES$2+INDEX($A75:BM75,,MAX(ISNUMBER($D75:BM75)*COLUMN($D75:BM75))))</f>
        <v>#N/A</v>
      </c>
      <c r="BO75" s="2" t="e">
        <f t="array" ref="BO75">IF(INDEX(Data!ET:ET,$B75)=0,#N/A,INDEX(Data!ET:ET,$B75)-Data!ET$2+INDEX($A75:BN75,,MAX(ISNUMBER($D75:BN75)*COLUMN($D75:BN75))))</f>
        <v>#N/A</v>
      </c>
      <c r="BP75" s="2" t="e">
        <f t="array" ref="BP75">IF(INDEX(Data!EU:EU,$B75)=0,#N/A,INDEX(Data!EU:EU,$B75)-Data!EU$2+INDEX($A75:BO75,,MAX(ISNUMBER($D75:BO75)*COLUMN($D75:BO75))))</f>
        <v>#N/A</v>
      </c>
      <c r="BQ75" s="2" t="e">
        <f t="array" ref="BQ75">IF(INDEX(Data!EV:EV,$B75)=0,#N/A,INDEX(Data!EV:EV,$B75)-Data!EV$2+INDEX($A75:BP75,,MAX(ISNUMBER($D75:BP75)*COLUMN($D75:BP75))))</f>
        <v>#N/A</v>
      </c>
      <c r="BR75" s="2" t="e">
        <f t="array" ref="BR75">IF(INDEX(Data!EW:EW,$B75)=0,#N/A,INDEX(Data!EW:EW,$B75)-Data!EW$2+INDEX($A75:BQ75,,MAX(ISNUMBER($D75:BQ75)*COLUMN($D75:BQ75))))</f>
        <v>#N/A</v>
      </c>
      <c r="BS75" s="2" t="e">
        <f t="array" ref="BS75">IF(INDEX(Data!EX:EX,$B75)=0,#N/A,INDEX(Data!EX:EX,$B75)-Data!EX$2+INDEX($A75:BR75,,MAX(ISNUMBER($D75:BR75)*COLUMN($D75:BR75))))</f>
        <v>#N/A</v>
      </c>
      <c r="BT75" s="2" t="e">
        <f t="array" ref="BT75">IF(INDEX(Data!EY:EY,$B75)=0,#N/A,INDEX(Data!EY:EY,$B75)-Data!EY$2+INDEX($A75:BS75,,MAX(ISNUMBER($D75:BS75)*COLUMN($D75:BS75))))</f>
        <v>#N/A</v>
      </c>
      <c r="BU75" s="2" t="e">
        <f t="array" ref="BU75">IF(INDEX(Data!EZ:EZ,$B75)=0,#N/A,INDEX(Data!EZ:EZ,$B75)-Data!EZ$2+INDEX($A75:BT75,,MAX(ISNUMBER($D75:BT75)*COLUMN($D75:BT75))))</f>
        <v>#N/A</v>
      </c>
      <c r="BV75" s="2" t="e">
        <f t="array" ref="BV75">IF(INDEX(Data!FA:FA,$B75)=0,#N/A,INDEX(Data!FA:FA,$B75)-Data!FA$2+INDEX($A75:BU75,,MAX(ISNUMBER($D75:BU75)*COLUMN($D75:BU75))))</f>
        <v>#N/A</v>
      </c>
      <c r="BW75" s="2" t="e">
        <f t="array" ref="BW75">IF(INDEX(Data!FB:FB,$B75)=0,#N/A,INDEX(Data!FB:FB,$B75)-Data!FB$2+INDEX($A75:BV75,,MAX(ISNUMBER($D75:BV75)*COLUMN($D75:BV75))))</f>
        <v>#N/A</v>
      </c>
      <c r="BX75" s="2" t="e">
        <f t="array" ref="BX75">IF(INDEX(Data!FC:FC,$B75)=0,#N/A,INDEX(Data!FC:FC,$B75)-Data!FC$2+INDEX($A75:BW75,,MAX(ISNUMBER($D75:BW75)*COLUMN($D75:BW75))))</f>
        <v>#N/A</v>
      </c>
      <c r="BY75" s="2" t="e">
        <f t="array" ref="BY75">IF(INDEX(Data!FD:FD,$B75)=0,#N/A,INDEX(Data!FD:FD,$B75)-Data!FD$2+INDEX($A75:BX75,,MAX(ISNUMBER($D75:BX75)*COLUMN($D75:BX75))))</f>
        <v>#N/A</v>
      </c>
      <c r="BZ75" s="2" t="e">
        <f t="array" ref="BZ75">IF(INDEX(Data!FE:FE,$B75)=0,#N/A,INDEX(Data!FE:FE,$B75)-Data!FE$2+INDEX($A75:BY75,,MAX(ISNUMBER($D75:BY75)*COLUMN($D75:BY75))))</f>
        <v>#N/A</v>
      </c>
      <c r="CA75" s="2" t="e">
        <f t="array" ref="CA75">IF(INDEX(Data!FF:FF,$B75)=0,#N/A,INDEX(Data!FF:FF,$B75)-Data!FF$2+INDEX($A75:BZ75,,MAX(ISNUMBER($D75:BZ75)*COLUMN($D75:BZ75))))</f>
        <v>#N/A</v>
      </c>
      <c r="CB75" s="2" t="e">
        <f t="array" ref="CB75">IF(INDEX(Data!FG:FG,$B75)=0,#N/A,INDEX(Data!FG:FG,$B75)-Data!FG$2+INDEX($A75:CA75,,MAX(ISNUMBER($D75:CA75)*COLUMN($D75:CA75))))</f>
        <v>#N/A</v>
      </c>
      <c r="CC75" s="2" t="e">
        <f t="array" ref="CC75">IF(INDEX(Data!FH:FH,$B75)=0,#N/A,INDEX(Data!FH:FH,$B75)-Data!FH$2+INDEX($A75:CB75,,MAX(ISNUMBER($D75:CB75)*COLUMN($D75:CB75))))</f>
        <v>#N/A</v>
      </c>
      <c r="CD75" s="2" t="e">
        <f t="array" ref="CD75">IF(INDEX(Data!FI:FI,$B75)=0,#N/A,INDEX(Data!FI:FI,$B75)-Data!FI$2+INDEX($A75:CC75,,MAX(ISNUMBER($D75:CC75)*COLUMN($D75:CC75))))</f>
        <v>#N/A</v>
      </c>
      <c r="CE75" s="2" t="e">
        <f t="array" ref="CE75">IF(INDEX(Data!FJ:FJ,$B75)=0,#N/A,INDEX(Data!FJ:FJ,$B75)-Data!FJ$2+INDEX($A75:CD75,,MAX(ISNUMBER($D75:CD75)*COLUMN($D75:CD75))))</f>
        <v>#N/A</v>
      </c>
      <c r="CF75" s="2" t="e">
        <f t="array" ref="CF75">IF(INDEX(Data!FK:FK,$B75)=0,#N/A,INDEX(Data!FK:FK,$B75)-Data!FK$2+INDEX($A75:CE75,,MAX(ISNUMBER($D75:CE75)*COLUMN($D75:CE75))))</f>
        <v>#N/A</v>
      </c>
      <c r="CG75" s="2" t="e">
        <f t="array" ref="CG75">IF(INDEX(Data!FL:FL,$B75)=0,#N/A,INDEX(Data!FL:FL,$B75)-Data!FL$2+INDEX($A75:CF75,,MAX(ISNUMBER($D75:CF75)*COLUMN($D75:CF75))))</f>
        <v>#N/A</v>
      </c>
      <c r="CH75" s="2" t="e">
        <f t="array" ref="CH75">IF(INDEX(Data!FM:FM,$B75)=0,#N/A,INDEX(Data!FM:FM,$B75)-Data!FM$2+INDEX($A75:CG75,,MAX(ISNUMBER($D75:CG75)*COLUMN($D75:CG75))))</f>
        <v>#N/A</v>
      </c>
      <c r="CI75" s="2" t="e">
        <f t="array" ref="CI75">IF(INDEX(Data!FN:FN,$B75)=0,#N/A,INDEX(Data!FN:FN,$B75)-Data!FN$2+INDEX($A75:CH75,,MAX(ISNUMBER($D75:CH75)*COLUMN($D75:CH75))))</f>
        <v>#N/A</v>
      </c>
      <c r="CJ75" s="2" t="e">
        <f t="array" ref="CJ75">IF(INDEX(Data!FO:FO,$B75)=0,#N/A,INDEX(Data!FO:FO,$B75)-Data!FO$2+INDEX($A75:CI75,,MAX(ISNUMBER($D75:CI75)*COLUMN($D75:CI75))))</f>
        <v>#N/A</v>
      </c>
      <c r="CK75" s="2" t="e">
        <f t="array" ref="CK75">IF(INDEX(Data!FP:FP,$B75)=0,#N/A,INDEX(Data!FP:FP,$B75)-Data!FP$2+INDEX($A75:CJ75,,MAX(ISNUMBER($D75:CJ75)*COLUMN($D75:CJ75))))</f>
        <v>#N/A</v>
      </c>
      <c r="CL75" s="2" t="e">
        <f t="array" ref="CL75">IF(INDEX(Data!FQ:FQ,$B75)=0,#N/A,INDEX(Data!FQ:FQ,$B75)-Data!FQ$2+INDEX($A75:CK75,,MAX(ISNUMBER($D75:CK75)*COLUMN($D75:CK75))))</f>
        <v>#N/A</v>
      </c>
      <c r="CM75" s="2" t="e">
        <f t="array" ref="CM75">IF(INDEX(Data!FR:FR,$B75)=0,#N/A,INDEX(Data!FR:FR,$B75)-Data!FR$2+INDEX($A75:CL75,,MAX(ISNUMBER($D75:CL75)*COLUMN($D75:CL75))))</f>
        <v>#N/A</v>
      </c>
      <c r="CN75" s="2" t="e">
        <f t="array" ref="CN75">IF(INDEX(Data!FS:FS,$B75)=0,#N/A,INDEX(Data!FS:FS,$B75)-Data!FS$2+INDEX($A75:CM75,,MAX(ISNUMBER($D75:CM75)*COLUMN($D75:CM75))))</f>
        <v>#N/A</v>
      </c>
      <c r="CO75" s="2" t="e">
        <f t="array" ref="CO75">IF(INDEX(Data!FT:FT,$B75)=0,#N/A,INDEX(Data!FT:FT,$B75)-Data!FT$2+INDEX($A75:CN75,,MAX(ISNUMBER($D75:CN75)*COLUMN($D75:CN75))))</f>
        <v>#N/A</v>
      </c>
      <c r="CP75" s="2" t="e">
        <f t="array" ref="CP75">IF(INDEX(Data!FU:FU,$B75)=0,#N/A,INDEX(Data!FU:FU,$B75)-Data!FU$2+INDEX($A75:CO75,,MAX(ISNUMBER($D75:CO75)*COLUMN($D75:CO75))))</f>
        <v>#N/A</v>
      </c>
      <c r="CQ75" s="2" t="e">
        <f t="array" ref="CQ75">IF(INDEX(Data!FV:FV,$B75)=0,#N/A,INDEX(Data!FV:FV,$B75)-Data!FV$2+INDEX($A75:CP75,,MAX(ISNUMBER($D75:CP75)*COLUMN($D75:CP75))))</f>
        <v>#N/A</v>
      </c>
      <c r="CR75" s="2" t="e">
        <f t="array" ref="CR75">IF(INDEX(Data!FW:FW,$B75)=0,#N/A,INDEX(Data!FW:FW,$B75)-Data!FW$2+INDEX($A75:CQ75,,MAX(ISNUMBER($D75:CQ75)*COLUMN($D75:CQ75))))</f>
        <v>#N/A</v>
      </c>
      <c r="CS75" s="2" t="e">
        <f t="array" ref="CS75">IF(INDEX(Data!FX:FX,$B75)=0,#N/A,INDEX(Data!FX:FX,$B75)-Data!FX$2+INDEX($A75:CR75,,MAX(ISNUMBER($D75:CR75)*COLUMN($D75:CR75))))</f>
        <v>#N/A</v>
      </c>
      <c r="CT75" s="2" t="e">
        <f t="array" ref="CT75">IF(INDEX(Data!FY:FY,$B75)=0,#N/A,INDEX(Data!FY:FY,$B75)-Data!FY$2+INDEX($A75:CS75,,MAX(ISNUMBER($D75:CS75)*COLUMN($D75:CS75))))</f>
        <v>#N/A</v>
      </c>
      <c r="CU75" s="2" t="e">
        <f t="array" ref="CU75">IF(INDEX(Data!FZ:FZ,$B75)=0,#N/A,INDEX(Data!FZ:FZ,$B75)-Data!FZ$2+INDEX($A75:CT75,,MAX(ISNUMBER($D75:CT75)*COLUMN($D75:CT75))))</f>
        <v>#N/A</v>
      </c>
      <c r="CV75" s="2" t="e">
        <f t="array" ref="CV75">IF(INDEX(Data!GA:GA,$B75)=0,#N/A,INDEX(Data!GA:GA,$B75)-Data!GA$2+INDEX($A75:CU75,,MAX(ISNUMBER($D75:CU75)*COLUMN($D75:CU75))))</f>
        <v>#N/A</v>
      </c>
      <c r="CW75" s="2" t="e">
        <f t="array" ref="CW75">IF(INDEX(Data!GB:GB,$B75)=0,#N/A,INDEX(Data!GB:GB,$B75)-Data!GB$2+INDEX($A75:CV75,,MAX(ISNUMBER($D75:CV75)*COLUMN($D75:CV75))))</f>
        <v>#N/A</v>
      </c>
      <c r="CX75" s="2" t="e">
        <f t="array" ref="CX75">IF(INDEX(Data!GC:GC,$B75)=0,#N/A,INDEX(Data!GC:GC,$B75)-Data!GC$2+INDEX($A75:CW75,,MAX(ISNUMBER($D75:CW75)*COLUMN($D75:CW75))))</f>
        <v>#N/A</v>
      </c>
      <c r="CY75" s="2" t="e">
        <f t="array" ref="CY75">IF(INDEX(Data!GD:GD,$B75)=0,#N/A,INDEX(Data!GD:GD,$B75)-Data!GD$2+INDEX($A75:CX75,,MAX(ISNUMBER($D75:CX75)*COLUMN($D75:CX75))))</f>
        <v>#N/A</v>
      </c>
      <c r="CZ75" s="2" t="e">
        <f t="array" ref="CZ75">IF(INDEX(Data!GE:GE,$B75)=0,#N/A,INDEX(Data!GE:GE,$B75)-Data!GE$2+INDEX($A75:CY75,,MAX(ISNUMBER($D75:CY75)*COLUMN($D75:CY75))))</f>
        <v>#N/A</v>
      </c>
      <c r="DA75" s="2" t="e">
        <f t="array" ref="DA75">IF(INDEX(Data!GF:GF,$B75)=0,#N/A,INDEX(Data!GF:GF,$B75)-Data!GF$2+INDEX($A75:CZ75,,MAX(ISNUMBER($D75:CZ75)*COLUMN($D75:CZ75))))</f>
        <v>#N/A</v>
      </c>
      <c r="DB75" s="2" t="e">
        <f t="array" ref="DB75">IF(INDEX(Data!GG:GG,$B75)=0,#N/A,INDEX(Data!GG:GG,$B75)-Data!GG$2+INDEX($A75:DA75,,MAX(ISNUMBER($D75:DA75)*COLUMN($D75:DA75))))</f>
        <v>#N/A</v>
      </c>
      <c r="DC75" s="2" t="e">
        <f t="array" ref="DC75">IF(INDEX(Data!GH:GH,$B75)=0,#N/A,INDEX(Data!GH:GH,$B75)-Data!GH$2+INDEX($A75:DB75,,MAX(ISNUMBER($D75:DB75)*COLUMN($D75:DB75))))</f>
        <v>#N/A</v>
      </c>
      <c r="DD75" s="2" t="e">
        <f t="array" ref="DD75">IF(INDEX(Data!GI:GI,$B75)=0,#N/A,INDEX(Data!GI:GI,$B75)-Data!GI$2+INDEX($A75:DC75,,MAX(ISNUMBER($D75:DC75)*COLUMN($D75:DC75))))</f>
        <v>#N/A</v>
      </c>
      <c r="DE75" s="2" t="e">
        <f t="array" ref="DE75">IF(INDEX(Data!GJ:GJ,$B75)=0,#N/A,INDEX(Data!GJ:GJ,$B75)-Data!GJ$2+INDEX($A75:DD75,,MAX(ISNUMBER($D75:DD75)*COLUMN($D75:DD75))))</f>
        <v>#N/A</v>
      </c>
      <c r="DF75" s="2" t="e">
        <f t="array" ref="DF75">IF(INDEX(Data!GK:GK,$B75)=0,#N/A,INDEX(Data!GK:GK,$B75)-Data!GK$2+INDEX($A75:DE75,,MAX(ISNUMBER($D75:DE75)*COLUMN($D75:DE75))))</f>
        <v>#N/A</v>
      </c>
      <c r="DG75" s="2" t="e">
        <f t="array" ref="DG75">IF(INDEX(Data!GL:GL,$B75)=0,#N/A,INDEX(Data!GL:GL,$B75)-Data!GL$2+INDEX($A75:DF75,,MAX(ISNUMBER($D75:DF75)*COLUMN($D75:DF75))))</f>
        <v>#N/A</v>
      </c>
      <c r="DH75" s="2" t="e">
        <f t="array" ref="DH75">IF(INDEX(Data!GM:GM,$B75)=0,#N/A,INDEX(Data!GM:GM,$B75)-Data!GM$2+INDEX($A75:DG75,,MAX(ISNUMBER($D75:DG75)*COLUMN($D75:DG75))))</f>
        <v>#N/A</v>
      </c>
      <c r="DI75" s="2" t="e">
        <f t="array" ref="DI75">IF(INDEX(Data!GN:GN,$B75)=0,#N/A,INDEX(Data!GN:GN,$B75)-Data!GN$2+INDEX($A75:DH75,,MAX(ISNUMBER($D75:DH75)*COLUMN($D75:DH75))))</f>
        <v>#N/A</v>
      </c>
      <c r="DJ75" s="2" t="e">
        <f t="array" ref="DJ75">IF(INDEX(Data!GO:GO,$B75)=0,#N/A,INDEX(Data!GO:GO,$B75)-Data!GO$2+INDEX($A75:DI75,,MAX(ISNUMBER($D75:DI75)*COLUMN($D75:DI75))))</f>
        <v>#N/A</v>
      </c>
      <c r="DK75" s="2" t="e">
        <f t="array" ref="DK75">IF(INDEX(Data!GP:GP,$B75)=0,#N/A,INDEX(Data!GP:GP,$B75)-Data!GP$2+INDEX($A75:DJ75,,MAX(ISNUMBER($D75:DJ75)*COLUMN($D75:DJ75))))</f>
        <v>#N/A</v>
      </c>
      <c r="DL75" s="2" t="e">
        <f t="array" ref="DL75">IF(INDEX(Data!GQ:GQ,$B75)=0,#N/A,INDEX(Data!GQ:GQ,$B75)-Data!GQ$2+INDEX($A75:DK75,,MAX(ISNUMBER($D75:DK75)*COLUMN($D75:DK75))))</f>
        <v>#N/A</v>
      </c>
      <c r="DM75" s="2" t="e">
        <f t="array" ref="DM75">IF(INDEX(Data!GR:GR,$B75)=0,#N/A,INDEX(Data!GR:GR,$B75)-Data!GR$2+INDEX($A75:DL75,,MAX(ISNUMBER($D75:DL75)*COLUMN($D75:DL75))))</f>
        <v>#N/A</v>
      </c>
      <c r="DN75" s="2" t="e">
        <f t="array" ref="DN75">IF(INDEX(Data!GS:GS,$B75)=0,#N/A,INDEX(Data!GS:GS,$B75)-Data!GS$2+INDEX($A75:DM75,,MAX(ISNUMBER($D75:DM75)*COLUMN($D75:DM75))))</f>
        <v>#N/A</v>
      </c>
      <c r="DO75" s="2" t="e">
        <f t="array" ref="DO75">IF(INDEX(Data!GT:GT,$B75)=0,#N/A,INDEX(Data!GT:GT,$B75)-Data!GT$2+INDEX($A75:DN75,,MAX(ISNUMBER($D75:DN75)*COLUMN($D75:DN75))))</f>
        <v>#N/A</v>
      </c>
      <c r="DP75" s="2" t="e">
        <f t="array" ref="DP75">IF(INDEX(Data!GU:GU,$B75)=0,#N/A,INDEX(Data!GU:GU,$B75)-Data!GU$2+INDEX($A75:DO75,,MAX(ISNUMBER($D75:DO75)*COLUMN($D75:DO75))))</f>
        <v>#N/A</v>
      </c>
      <c r="DQ75" s="2" t="e">
        <f t="array" ref="DQ75">IF(INDEX(Data!GV:GV,$B75)=0,#N/A,INDEX(Data!GV:GV,$B75)-Data!GV$2+INDEX($A75:DP75,,MAX(ISNUMBER($D75:DP75)*COLUMN($D75:DP75))))</f>
        <v>#N/A</v>
      </c>
      <c r="DR75" s="2" t="e">
        <f t="array" ref="DR75">IF(INDEX(Data!GW:GW,$B75)=0,#N/A,INDEX(Data!GW:GW,$B75)-Data!GW$2+INDEX($A75:DQ75,,MAX(ISNUMBER($D75:DQ75)*COLUMN($D75:DQ75))))</f>
        <v>#N/A</v>
      </c>
      <c r="DS75" s="2" t="e">
        <f t="array" ref="DS75">IF(INDEX(Data!GX:GX,$B75)=0,#N/A,INDEX(Data!GX:GX,$B75)-Data!GX$2+INDEX($A75:DR75,,MAX(ISNUMBER($D75:DR75)*COLUMN($D75:DR75))))</f>
        <v>#N/A</v>
      </c>
      <c r="DT75" s="2" t="e">
        <f t="array" ref="DT75">IF(INDEX(Data!GY:GY,$B75)=0,#N/A,INDEX(Data!GY:GY,$B75)-Data!GY$2+INDEX($A75:DS75,,MAX(ISNUMBER($D75:DS75)*COLUMN($D75:DS75))))</f>
        <v>#N/A</v>
      </c>
      <c r="DU75" s="2" t="e">
        <f t="array" ref="DU75">IF(INDEX(Data!GZ:GZ,$B75)=0,#N/A,INDEX(Data!GZ:GZ,$B75)-Data!GZ$2+INDEX($A75:DT75,,MAX(ISNUMBER($D75:DT75)*COLUMN($D75:DT75))))</f>
        <v>#N/A</v>
      </c>
      <c r="DV75" s="2" t="e">
        <f t="array" ref="DV75">IF(INDEX(Data!HA:HA,$B75)=0,#N/A,INDEX(Data!HA:HA,$B75)-Data!HA$2+INDEX($A75:DU75,,MAX(ISNUMBER($D75:DU75)*COLUMN($D75:DU75))))</f>
        <v>#N/A</v>
      </c>
      <c r="DW75" s="2" t="e">
        <f t="array" ref="DW75">IF(INDEX(Data!HB:HB,$B75)=0,#N/A,INDEX(Data!HB:HB,$B75)-Data!HB$2+INDEX($A75:DV75,,MAX(ISNUMBER($D75:DV75)*COLUMN($D75:DV75))))</f>
        <v>#N/A</v>
      </c>
      <c r="DX75" s="2" t="e">
        <f t="array" ref="DX75">IF(INDEX(Data!HC:HC,$B75)=0,#N/A,INDEX(Data!HC:HC,$B75)-Data!HC$2+INDEX($A75:DW75,,MAX(ISNUMBER($D75:DW75)*COLUMN($D75:DW75))))</f>
        <v>#N/A</v>
      </c>
      <c r="DY75" s="2" t="e">
        <f t="array" ref="DY75">IF(INDEX(Data!HD:HD,$B75)=0,#N/A,INDEX(Data!HD:HD,$B75)-Data!HD$2+INDEX($A75:DX75,,MAX(ISNUMBER($D75:DX75)*COLUMN($D75:DX75))))</f>
        <v>#N/A</v>
      </c>
      <c r="DZ75" s="2" t="e">
        <f t="array" ref="DZ75">IF(INDEX(Data!HE:HE,$B75)=0,#N/A,INDEX(Data!HE:HE,$B75)-Data!HE$2+INDEX($A75:DY75,,MAX(ISNUMBER($D75:DY75)*COLUMN($D75:DY75))))</f>
        <v>#N/A</v>
      </c>
      <c r="EA75" s="2" t="e">
        <f t="array" ref="EA75">IF(INDEX(Data!HF:HF,$B75)=0,#N/A,INDEX(Data!HF:HF,$B75)-Data!HF$2+INDEX($A75:DZ75,,MAX(ISNUMBER($D75:DZ75)*COLUMN($D75:DZ75))))</f>
        <v>#N/A</v>
      </c>
      <c r="EB75" s="2" t="e">
        <f t="array" ref="EB75">IF(INDEX(Data!HG:HG,$B75)=0,#N/A,INDEX(Data!HG:HG,$B75)-Data!HG$2+INDEX($A75:EA75,,MAX(ISNUMBER($D75:EA75)*COLUMN($D75:EA75))))</f>
        <v>#N/A</v>
      </c>
      <c r="EC75" s="2" t="e">
        <f t="array" ref="EC75">IF(INDEX(Data!HH:HH,$B75)=0,#N/A,INDEX(Data!HH:HH,$B75)-Data!HH$2+INDEX($A75:EB75,,MAX(ISNUMBER($D75:EB75)*COLUMN($D75:EB75))))</f>
        <v>#N/A</v>
      </c>
      <c r="ED75" s="2" t="e">
        <f t="array" ref="ED75">IF(INDEX(Data!HI:HI,$B75)=0,#N/A,INDEX(Data!HI:HI,$B75)-Data!HI$2+INDEX($A75:EC75,,MAX(ISNUMBER($D75:EC75)*COLUMN($D75:EC75))))</f>
        <v>#N/A</v>
      </c>
      <c r="EE75" s="2" t="e">
        <f t="array" ref="EE75">IF(INDEX(Data!HJ:HJ,$B75)=0,#N/A,INDEX(Data!HJ:HJ,$B75)-Data!HJ$2+INDEX($A75:ED75,,MAX(ISNUMBER($D75:ED75)*COLUMN($D75:ED75))))</f>
        <v>#N/A</v>
      </c>
      <c r="EF75" s="2" t="e">
        <f t="array" ref="EF75">IF(INDEX(Data!HK:HK,$B75)=0,#N/A,INDEX(Data!HK:HK,$B75)-Data!HK$2+INDEX($A75:EE75,,MAX(ISNUMBER($D75:EE75)*COLUMN($D75:EE75))))</f>
        <v>#N/A</v>
      </c>
      <c r="EG75" s="2" t="e">
        <f t="array" ref="EG75">IF(INDEX(Data!HL:HL,$B75)=0,#N/A,INDEX(Data!HL:HL,$B75)-Data!HL$2+INDEX($A75:EF75,,MAX(ISNUMBER($D75:EF75)*COLUMN($D75:EF75))))</f>
        <v>#N/A</v>
      </c>
      <c r="EH75" s="2" t="e">
        <f t="array" ref="EH75">IF(INDEX(Data!HM:HM,$B75)=0,#N/A,INDEX(Data!HM:HM,$B75)-Data!HM$2+INDEX($A75:EG75,,MAX(ISNUMBER($D75:EG75)*COLUMN($D75:EG75))))</f>
        <v>#N/A</v>
      </c>
      <c r="EI75" s="2" t="e">
        <f t="array" ref="EI75">IF(INDEX(Data!HN:HN,$B75)=0,#N/A,INDEX(Data!HN:HN,$B75)-Data!HN$2+INDEX($A75:EH75,,MAX(ISNUMBER($D75:EH75)*COLUMN($D75:EH75))))</f>
        <v>#N/A</v>
      </c>
    </row>
    <row r="76" spans="1:139" x14ac:dyDescent="0.25">
      <c r="A76" s="2">
        <f>Data!CG151</f>
        <v>0</v>
      </c>
      <c r="B76" s="2" t="e">
        <f>MATCH(A76,Data!CG:CG,0)</f>
        <v>#N/A</v>
      </c>
      <c r="C76" s="2" t="e">
        <f ca="1">COUNTIF(OFFSET(Data!$CJ$1:$EZ$78,B76-1,0,1),"&gt;0")</f>
        <v>#N/A</v>
      </c>
      <c r="D76" s="2">
        <v>0</v>
      </c>
      <c r="E76" s="2" t="e">
        <f t="array" ref="E76">IF(INDEX(Data!CJ:CJ,$B76)=0,#N/A,INDEX(Data!CJ:CJ,$B76)-Data!CJ$2+INDEX($A76:D76,,MAX(ISNUMBER($D76:D76)*COLUMN($D76:D76))))</f>
        <v>#N/A</v>
      </c>
      <c r="F76" s="2" t="e">
        <f t="array" ref="F76">IF(INDEX(Data!CK:CK,$B76)=0,#N/A,INDEX(Data!CK:CK,$B76)-Data!CK$2+INDEX($A76:E76,,MAX(ISNUMBER($D76:E76)*COLUMN($D76:E76))))</f>
        <v>#N/A</v>
      </c>
      <c r="G76" s="2" t="e">
        <f t="array" ref="G76">IF(INDEX(Data!CL:CL,$B76)=0,#N/A,INDEX(Data!CL:CL,$B76)-Data!CL$2+INDEX($A76:F76,,MAX(ISNUMBER($D76:F76)*COLUMN($D76:F76))))</f>
        <v>#N/A</v>
      </c>
      <c r="H76" s="2" t="e">
        <f t="array" ref="H76">IF(INDEX(Data!CM:CM,$B76)=0,#N/A,INDEX(Data!CM:CM,$B76)-Data!CM$2+INDEX($A76:G76,,MAX(ISNUMBER($D76:G76)*COLUMN($D76:G76))))</f>
        <v>#N/A</v>
      </c>
      <c r="I76" s="2" t="e">
        <f t="array" ref="I76">IF(INDEX(Data!CN:CN,$B76)=0,#N/A,INDEX(Data!CN:CN,$B76)-Data!CN$2+INDEX($A76:H76,,MAX(ISNUMBER($D76:H76)*COLUMN($D76:H76))))</f>
        <v>#N/A</v>
      </c>
      <c r="J76" s="2" t="e">
        <f t="array" ref="J76">IF(INDEX(Data!CO:CO,$B76)=0,#N/A,INDEX(Data!CO:CO,$B76)-Data!CO$2+INDEX($A76:I76,,MAX(ISNUMBER($D76:I76)*COLUMN($D76:I76))))</f>
        <v>#N/A</v>
      </c>
      <c r="K76" s="2" t="e">
        <f t="array" ref="K76">IF(INDEX(Data!CP:CP,$B76)=0,#N/A,INDEX(Data!CP:CP,$B76)-Data!CP$2+INDEX($A76:J76,,MAX(ISNUMBER($D76:J76)*COLUMN($D76:J76))))</f>
        <v>#N/A</v>
      </c>
      <c r="L76" s="2" t="e">
        <f t="array" ref="L76">IF(INDEX(Data!CQ:CQ,$B76)=0,#N/A,INDEX(Data!CQ:CQ,$B76)-Data!CQ$2+INDEX($A76:K76,,MAX(ISNUMBER($D76:K76)*COLUMN($D76:K76))))</f>
        <v>#N/A</v>
      </c>
      <c r="M76" s="2" t="e">
        <f t="array" ref="M76">IF(INDEX(Data!CR:CR,$B76)=0,#N/A,INDEX(Data!CR:CR,$B76)-Data!CR$2+INDEX($A76:L76,,MAX(ISNUMBER($D76:L76)*COLUMN($D76:L76))))</f>
        <v>#N/A</v>
      </c>
      <c r="N76" s="2" t="e">
        <f t="array" ref="N76">IF(INDEX(Data!CS:CS,$B76)=0,#N/A,INDEX(Data!CS:CS,$B76)-Data!CS$2+INDEX($A76:M76,,MAX(ISNUMBER($D76:M76)*COLUMN($D76:M76))))</f>
        <v>#N/A</v>
      </c>
      <c r="O76" s="2" t="e">
        <f t="array" ref="O76">IF(INDEX(Data!CT:CT,$B76)=0,#N/A,INDEX(Data!CT:CT,$B76)-Data!CT$2+INDEX($A76:N76,,MAX(ISNUMBER($D76:N76)*COLUMN($D76:N76))))</f>
        <v>#N/A</v>
      </c>
      <c r="P76" s="2" t="e">
        <f t="array" ref="P76">IF(INDEX(Data!CU:CU,$B76)=0,#N/A,INDEX(Data!CU:CU,$B76)-Data!CU$2+INDEX($A76:O76,,MAX(ISNUMBER($D76:O76)*COLUMN($D76:O76))))</f>
        <v>#N/A</v>
      </c>
      <c r="Q76" s="2" t="e">
        <f t="array" ref="Q76">IF(INDEX(Data!CV:CV,$B76)=0,#N/A,INDEX(Data!CV:CV,$B76)-Data!CV$2+INDEX($A76:P76,,MAX(ISNUMBER($D76:P76)*COLUMN($D76:P76))))</f>
        <v>#N/A</v>
      </c>
      <c r="R76" s="2" t="e">
        <f t="array" ref="R76">IF(INDEX(Data!CW:CW,$B76)=0,#N/A,INDEX(Data!CW:CW,$B76)-Data!CW$2+INDEX($A76:Q76,,MAX(ISNUMBER($D76:Q76)*COLUMN($D76:Q76))))</f>
        <v>#N/A</v>
      </c>
      <c r="S76" s="2" t="e">
        <f t="array" ref="S76">IF(INDEX(Data!CX:CX,$B76)=0,#N/A,INDEX(Data!CX:CX,$B76)-Data!CX$2+INDEX($A76:R76,,MAX(ISNUMBER($D76:R76)*COLUMN($D76:R76))))</f>
        <v>#N/A</v>
      </c>
      <c r="T76" s="2" t="e">
        <f t="array" ref="T76">IF(INDEX(Data!CY:CY,$B76)=0,#N/A,INDEX(Data!CY:CY,$B76)-Data!CY$2+INDEX($A76:S76,,MAX(ISNUMBER($D76:S76)*COLUMN($D76:S76))))</f>
        <v>#N/A</v>
      </c>
      <c r="U76" s="2" t="e">
        <f t="array" ref="U76">IF(INDEX(Data!CZ:CZ,$B76)=0,#N/A,INDEX(Data!CZ:CZ,$B76)-Data!CZ$2+INDEX($A76:T76,,MAX(ISNUMBER($D76:T76)*COLUMN($D76:T76))))</f>
        <v>#N/A</v>
      </c>
      <c r="V76" s="2" t="e">
        <f t="array" ref="V76">IF(INDEX(Data!DA:DA,$B76)=0,#N/A,INDEX(Data!DA:DA,$B76)-Data!DA$2+INDEX($A76:U76,,MAX(ISNUMBER($D76:U76)*COLUMN($D76:U76))))</f>
        <v>#N/A</v>
      </c>
      <c r="W76" s="2" t="e">
        <f t="array" ref="W76">IF(INDEX(Data!DB:DB,$B76)=0,#N/A,INDEX(Data!DB:DB,$B76)-Data!DB$2+INDEX($A76:V76,,MAX(ISNUMBER($D76:V76)*COLUMN($D76:V76))))</f>
        <v>#N/A</v>
      </c>
      <c r="X76" s="2" t="e">
        <f t="array" ref="X76">IF(INDEX(Data!DC:DC,$B76)=0,#N/A,INDEX(Data!DC:DC,$B76)-Data!DC$2+INDEX($A76:W76,,MAX(ISNUMBER($D76:W76)*COLUMN($D76:W76))))</f>
        <v>#N/A</v>
      </c>
      <c r="Y76" s="2" t="e">
        <f t="array" ref="Y76">IF(INDEX(Data!DD:DD,$B76)=0,#N/A,INDEX(Data!DD:DD,$B76)-Data!DD$2+INDEX($A76:X76,,MAX(ISNUMBER($D76:X76)*COLUMN($D76:X76))))</f>
        <v>#N/A</v>
      </c>
      <c r="Z76" s="2" t="e">
        <f t="array" ref="Z76">IF(INDEX(Data!DE:DE,$B76)=0,#N/A,INDEX(Data!DE:DE,$B76)-Data!DE$2+INDEX($A76:Y76,,MAX(ISNUMBER($D76:Y76)*COLUMN($D76:Y76))))</f>
        <v>#N/A</v>
      </c>
      <c r="AA76" s="2" t="e">
        <f t="array" ref="AA76">IF(INDEX(Data!DF:DF,$B76)=0,#N/A,INDEX(Data!DF:DF,$B76)-Data!DF$2+INDEX($A76:Z76,,MAX(ISNUMBER($D76:Z76)*COLUMN($D76:Z76))))</f>
        <v>#N/A</v>
      </c>
      <c r="AB76" s="2" t="e">
        <f t="array" ref="AB76">IF(INDEX(Data!DG:DG,$B76)=0,#N/A,INDEX(Data!DG:DG,$B76)-Data!DG$2+INDEX($A76:AA76,,MAX(ISNUMBER($D76:AA76)*COLUMN($D76:AA76))))</f>
        <v>#N/A</v>
      </c>
      <c r="AC76" s="2" t="e">
        <f t="array" ref="AC76">IF(INDEX(Data!DH:DH,$B76)=0,#N/A,INDEX(Data!DH:DH,$B76)-Data!DH$2+INDEX($A76:AB76,,MAX(ISNUMBER($D76:AB76)*COLUMN($D76:AB76))))</f>
        <v>#N/A</v>
      </c>
      <c r="AD76" s="2" t="e">
        <f t="array" ref="AD76">IF(INDEX(Data!DI:DI,$B76)=0,#N/A,INDEX(Data!DI:DI,$B76)-Data!DI$2+INDEX($A76:AC76,,MAX(ISNUMBER($D76:AC76)*COLUMN($D76:AC76))))</f>
        <v>#N/A</v>
      </c>
      <c r="AE76" s="2" t="e">
        <f t="array" ref="AE76">IF(INDEX(Data!DJ:DJ,$B76)=0,#N/A,INDEX(Data!DJ:DJ,$B76)-Data!DJ$2+INDEX($A76:AD76,,MAX(ISNUMBER($D76:AD76)*COLUMN($D76:AD76))))</f>
        <v>#N/A</v>
      </c>
      <c r="AF76" s="2" t="e">
        <f t="array" ref="AF76">IF(INDEX(Data!DK:DK,$B76)=0,#N/A,INDEX(Data!DK:DK,$B76)-Data!DK$2+INDEX($A76:AE76,,MAX(ISNUMBER($D76:AE76)*COLUMN($D76:AE76))))</f>
        <v>#N/A</v>
      </c>
      <c r="AG76" s="2" t="e">
        <f t="array" ref="AG76">IF(INDEX(Data!DL:DL,$B76)=0,#N/A,INDEX(Data!DL:DL,$B76)-Data!DL$2+INDEX($A76:AF76,,MAX(ISNUMBER($D76:AF76)*COLUMN($D76:AF76))))</f>
        <v>#N/A</v>
      </c>
      <c r="AH76" s="2" t="e">
        <f t="array" ref="AH76">IF(INDEX(Data!DM:DM,$B76)=0,#N/A,INDEX(Data!DM:DM,$B76)-Data!DM$2+INDEX($A76:AG76,,MAX(ISNUMBER($D76:AG76)*COLUMN($D76:AG76))))</f>
        <v>#N/A</v>
      </c>
      <c r="AI76" s="2" t="e">
        <f t="array" ref="AI76">IF(INDEX(Data!DN:DN,$B76)=0,#N/A,INDEX(Data!DN:DN,$B76)-Data!DN$2+INDEX($A76:AH76,,MAX(ISNUMBER($D76:AH76)*COLUMN($D76:AH76))))</f>
        <v>#N/A</v>
      </c>
      <c r="AJ76" s="2" t="e">
        <f t="array" ref="AJ76">IF(INDEX(Data!DO:DO,$B76)=0,#N/A,INDEX(Data!DO:DO,$B76)-Data!DO$2+INDEX($A76:AI76,,MAX(ISNUMBER($D76:AI76)*COLUMN($D76:AI76))))</f>
        <v>#N/A</v>
      </c>
      <c r="AK76" s="2" t="e">
        <f t="array" ref="AK76">IF(INDEX(Data!DP:DP,$B76)=0,#N/A,INDEX(Data!DP:DP,$B76)-Data!DP$2+INDEX($A76:AJ76,,MAX(ISNUMBER($D76:AJ76)*COLUMN($D76:AJ76))))</f>
        <v>#N/A</v>
      </c>
      <c r="AL76" s="2" t="e">
        <f t="array" ref="AL76">IF(INDEX(Data!DQ:DQ,$B76)=0,#N/A,INDEX(Data!DQ:DQ,$B76)-Data!DQ$2+INDEX($A76:AK76,,MAX(ISNUMBER($D76:AK76)*COLUMN($D76:AK76))))</f>
        <v>#N/A</v>
      </c>
      <c r="AM76" s="2" t="e">
        <f t="array" ref="AM76">IF(INDEX(Data!DR:DR,$B76)=0,#N/A,INDEX(Data!DR:DR,$B76)-Data!DR$2+INDEX($A76:AL76,,MAX(ISNUMBER($D76:AL76)*COLUMN($D76:AL76))))</f>
        <v>#N/A</v>
      </c>
      <c r="AN76" s="2" t="e">
        <f t="array" ref="AN76">IF(INDEX(Data!DS:DS,$B76)=0,#N/A,INDEX(Data!DS:DS,$B76)-Data!DS$2+INDEX($A76:AM76,,MAX(ISNUMBER($D76:AM76)*COLUMN($D76:AM76))))</f>
        <v>#N/A</v>
      </c>
      <c r="AO76" s="2" t="e">
        <f t="array" ref="AO76">IF(INDEX(Data!DT:DT,$B76)=0,#N/A,INDEX(Data!DT:DT,$B76)-Data!DT$2+INDEX($A76:AN76,,MAX(ISNUMBER($D76:AN76)*COLUMN($D76:AN76))))</f>
        <v>#N/A</v>
      </c>
      <c r="AP76" s="2" t="e">
        <f t="array" ref="AP76">IF(INDEX(Data!DU:DU,$B76)=0,#N/A,INDEX(Data!DU:DU,$B76)-Data!DU$2+INDEX($A76:AO76,,MAX(ISNUMBER($D76:AO76)*COLUMN($D76:AO76))))</f>
        <v>#N/A</v>
      </c>
      <c r="AQ76" s="2" t="e">
        <f t="array" ref="AQ76">IF(INDEX(Data!DV:DV,$B76)=0,#N/A,INDEX(Data!DV:DV,$B76)-Data!DV$2+INDEX($A76:AP76,,MAX(ISNUMBER($D76:AP76)*COLUMN($D76:AP76))))</f>
        <v>#N/A</v>
      </c>
      <c r="AR76" s="2" t="e">
        <f t="array" ref="AR76">IF(INDEX(Data!DW:DW,$B76)=0,#N/A,INDEX(Data!DW:DW,$B76)-Data!DW$2+INDEX($A76:AQ76,,MAX(ISNUMBER($D76:AQ76)*COLUMN($D76:AQ76))))</f>
        <v>#N/A</v>
      </c>
      <c r="AS76" s="2" t="e">
        <f t="array" ref="AS76">IF(INDEX(Data!DX:DX,$B76)=0,#N/A,INDEX(Data!DX:DX,$B76)-Data!DX$2+INDEX($A76:AR76,,MAX(ISNUMBER($D76:AR76)*COLUMN($D76:AR76))))</f>
        <v>#N/A</v>
      </c>
      <c r="AT76" s="2" t="e">
        <f t="array" ref="AT76">IF(INDEX(Data!DY:DY,$B76)=0,#N/A,INDEX(Data!DY:DY,$B76)-Data!DY$2+INDEX($A76:AS76,,MAX(ISNUMBER($D76:AS76)*COLUMN($D76:AS76))))</f>
        <v>#N/A</v>
      </c>
      <c r="AU76" s="2" t="e">
        <f t="array" ref="AU76">IF(INDEX(Data!DZ:DZ,$B76)=0,#N/A,INDEX(Data!DZ:DZ,$B76)-Data!DZ$2+INDEX($A76:AT76,,MAX(ISNUMBER($D76:AT76)*COLUMN($D76:AT76))))</f>
        <v>#N/A</v>
      </c>
      <c r="AV76" s="2" t="e">
        <f t="array" ref="AV76">IF(INDEX(Data!EA:EA,$B76)=0,#N/A,INDEX(Data!EA:EA,$B76)-Data!EA$2+INDEX($A76:AU76,,MAX(ISNUMBER($D76:AU76)*COLUMN($D76:AU76))))</f>
        <v>#N/A</v>
      </c>
      <c r="AW76" s="2" t="e">
        <f t="array" ref="AW76">IF(INDEX(Data!EB:EB,$B76)=0,#N/A,INDEX(Data!EB:EB,$B76)-Data!EB$2+INDEX($A76:AV76,,MAX(ISNUMBER($D76:AV76)*COLUMN($D76:AV76))))</f>
        <v>#N/A</v>
      </c>
      <c r="AX76" s="2" t="e">
        <f t="array" ref="AX76">IF(INDEX(Data!EC:EC,$B76)=0,#N/A,INDEX(Data!EC:EC,$B76)-Data!EC$2+INDEX($A76:AW76,,MAX(ISNUMBER($D76:AW76)*COLUMN($D76:AW76))))</f>
        <v>#N/A</v>
      </c>
      <c r="AY76" s="2" t="e">
        <f t="array" ref="AY76">IF(INDEX(Data!ED:ED,$B76)=0,#N/A,INDEX(Data!ED:ED,$B76)-Data!ED$2+INDEX($A76:AX76,,MAX(ISNUMBER($D76:AX76)*COLUMN($D76:AX76))))</f>
        <v>#N/A</v>
      </c>
      <c r="AZ76" s="2" t="e">
        <f t="array" ref="AZ76">IF(INDEX(Data!EE:EE,$B76)=0,#N/A,INDEX(Data!EE:EE,$B76)-Data!EE$2+INDEX($A76:AY76,,MAX(ISNUMBER($D76:AY76)*COLUMN($D76:AY76))))</f>
        <v>#N/A</v>
      </c>
      <c r="BA76" s="2" t="e">
        <f t="array" ref="BA76">IF(INDEX(Data!EF:EF,$B76)=0,#N/A,INDEX(Data!EF:EF,$B76)-Data!EF$2+INDEX($A76:AZ76,,MAX(ISNUMBER($D76:AZ76)*COLUMN($D76:AZ76))))</f>
        <v>#N/A</v>
      </c>
      <c r="BB76" s="2" t="e">
        <f t="array" ref="BB76">IF(INDEX(Data!EG:EG,$B76)=0,#N/A,INDEX(Data!EG:EG,$B76)-Data!EG$2+INDEX($A76:BA76,,MAX(ISNUMBER($D76:BA76)*COLUMN($D76:BA76))))</f>
        <v>#N/A</v>
      </c>
      <c r="BC76" s="2" t="e">
        <f t="array" ref="BC76">IF(INDEX(Data!EH:EH,$B76)=0,#N/A,INDEX(Data!EH:EH,$B76)-Data!EH$2+INDEX($A76:BB76,,MAX(ISNUMBER($D76:BB76)*COLUMN($D76:BB76))))</f>
        <v>#N/A</v>
      </c>
      <c r="BD76" s="2" t="e">
        <f t="array" ref="BD76">IF(INDEX(Data!EI:EI,$B76)=0,#N/A,INDEX(Data!EI:EI,$B76)-Data!EI$2+INDEX($A76:BC76,,MAX(ISNUMBER($D76:BC76)*COLUMN($D76:BC76))))</f>
        <v>#N/A</v>
      </c>
      <c r="BE76" s="2" t="e">
        <f t="array" ref="BE76">IF(INDEX(Data!EJ:EJ,$B76)=0,#N/A,INDEX(Data!EJ:EJ,$B76)-Data!EJ$2+INDEX($A76:BD76,,MAX(ISNUMBER($D76:BD76)*COLUMN($D76:BD76))))</f>
        <v>#N/A</v>
      </c>
      <c r="BF76" s="2" t="e">
        <f t="array" ref="BF76">IF(INDEX(Data!EK:EK,$B76)=0,#N/A,INDEX(Data!EK:EK,$B76)-Data!EK$2+INDEX($A76:BE76,,MAX(ISNUMBER($D76:BE76)*COLUMN($D76:BE76))))</f>
        <v>#N/A</v>
      </c>
      <c r="BG76" s="2" t="e">
        <f t="array" ref="BG76">IF(INDEX(Data!EL:EL,$B76)=0,#N/A,INDEX(Data!EL:EL,$B76)-Data!EL$2+INDEX($A76:BF76,,MAX(ISNUMBER($D76:BF76)*COLUMN($D76:BF76))))</f>
        <v>#N/A</v>
      </c>
      <c r="BH76" s="2" t="e">
        <f t="array" ref="BH76">IF(INDEX(Data!EM:EM,$B76)=0,#N/A,INDEX(Data!EM:EM,$B76)-Data!EM$2+INDEX($A76:BG76,,MAX(ISNUMBER($D76:BG76)*COLUMN($D76:BG76))))</f>
        <v>#N/A</v>
      </c>
      <c r="BI76" s="2" t="e">
        <f t="array" ref="BI76">IF(INDEX(Data!EN:EN,$B76)=0,#N/A,INDEX(Data!EN:EN,$B76)-Data!EN$2+INDEX($A76:BH76,,MAX(ISNUMBER($D76:BH76)*COLUMN($D76:BH76))))</f>
        <v>#N/A</v>
      </c>
      <c r="BJ76" s="2" t="e">
        <f t="array" ref="BJ76">IF(INDEX(Data!EO:EO,$B76)=0,#N/A,INDEX(Data!EO:EO,$B76)-Data!EO$2+INDEX($A76:BI76,,MAX(ISNUMBER($D76:BI76)*COLUMN($D76:BI76))))</f>
        <v>#N/A</v>
      </c>
      <c r="BK76" s="2" t="e">
        <f t="array" ref="BK76">IF(INDEX(Data!EP:EP,$B76)=0,#N/A,INDEX(Data!EP:EP,$B76)-Data!EP$2+INDEX($A76:BJ76,,MAX(ISNUMBER($D76:BJ76)*COLUMN($D76:BJ76))))</f>
        <v>#N/A</v>
      </c>
      <c r="BL76" s="2" t="e">
        <f t="array" ref="BL76">IF(INDEX(Data!EQ:EQ,$B76)=0,#N/A,INDEX(Data!EQ:EQ,$B76)-Data!EQ$2+INDEX($A76:BK76,,MAX(ISNUMBER($D76:BK76)*COLUMN($D76:BK76))))</f>
        <v>#N/A</v>
      </c>
      <c r="BM76" s="2" t="e">
        <f t="array" ref="BM76">IF(INDEX(Data!ER:ER,$B76)=0,#N/A,INDEX(Data!ER:ER,$B76)-Data!ER$2+INDEX($A76:BL76,,MAX(ISNUMBER($D76:BL76)*COLUMN($D76:BL76))))</f>
        <v>#N/A</v>
      </c>
      <c r="BN76" s="2" t="e">
        <f t="array" ref="BN76">IF(INDEX(Data!ES:ES,$B76)=0,#N/A,INDEX(Data!ES:ES,$B76)-Data!ES$2+INDEX($A76:BM76,,MAX(ISNUMBER($D76:BM76)*COLUMN($D76:BM76))))</f>
        <v>#N/A</v>
      </c>
      <c r="BO76" s="2" t="e">
        <f t="array" ref="BO76">IF(INDEX(Data!ET:ET,$B76)=0,#N/A,INDEX(Data!ET:ET,$B76)-Data!ET$2+INDEX($A76:BN76,,MAX(ISNUMBER($D76:BN76)*COLUMN($D76:BN76))))</f>
        <v>#N/A</v>
      </c>
      <c r="BP76" s="2" t="e">
        <f t="array" ref="BP76">IF(INDEX(Data!EU:EU,$B76)=0,#N/A,INDEX(Data!EU:EU,$B76)-Data!EU$2+INDEX($A76:BO76,,MAX(ISNUMBER($D76:BO76)*COLUMN($D76:BO76))))</f>
        <v>#N/A</v>
      </c>
      <c r="BQ76" s="2" t="e">
        <f t="array" ref="BQ76">IF(INDEX(Data!EV:EV,$B76)=0,#N/A,INDEX(Data!EV:EV,$B76)-Data!EV$2+INDEX($A76:BP76,,MAX(ISNUMBER($D76:BP76)*COLUMN($D76:BP76))))</f>
        <v>#N/A</v>
      </c>
      <c r="BR76" s="2" t="e">
        <f t="array" ref="BR76">IF(INDEX(Data!EW:EW,$B76)=0,#N/A,INDEX(Data!EW:EW,$B76)-Data!EW$2+INDEX($A76:BQ76,,MAX(ISNUMBER($D76:BQ76)*COLUMN($D76:BQ76))))</f>
        <v>#N/A</v>
      </c>
      <c r="BS76" s="2" t="e">
        <f t="array" ref="BS76">IF(INDEX(Data!EX:EX,$B76)=0,#N/A,INDEX(Data!EX:EX,$B76)-Data!EX$2+INDEX($A76:BR76,,MAX(ISNUMBER($D76:BR76)*COLUMN($D76:BR76))))</f>
        <v>#N/A</v>
      </c>
      <c r="BT76" s="2" t="e">
        <f t="array" ref="BT76">IF(INDEX(Data!EY:EY,$B76)=0,#N/A,INDEX(Data!EY:EY,$B76)-Data!EY$2+INDEX($A76:BS76,,MAX(ISNUMBER($D76:BS76)*COLUMN($D76:BS76))))</f>
        <v>#N/A</v>
      </c>
      <c r="BU76" s="2" t="e">
        <f t="array" ref="BU76">IF(INDEX(Data!EZ:EZ,$B76)=0,#N/A,INDEX(Data!EZ:EZ,$B76)-Data!EZ$2+INDEX($A76:BT76,,MAX(ISNUMBER($D76:BT76)*COLUMN($D76:BT76))))</f>
        <v>#N/A</v>
      </c>
      <c r="BV76" s="2" t="e">
        <f t="array" ref="BV76">IF(INDEX(Data!FA:FA,$B76)=0,#N/A,INDEX(Data!FA:FA,$B76)-Data!FA$2+INDEX($A76:BU76,,MAX(ISNUMBER($D76:BU76)*COLUMN($D76:BU76))))</f>
        <v>#N/A</v>
      </c>
      <c r="BW76" s="2" t="e">
        <f t="array" ref="BW76">IF(INDEX(Data!FB:FB,$B76)=0,#N/A,INDEX(Data!FB:FB,$B76)-Data!FB$2+INDEX($A76:BV76,,MAX(ISNUMBER($D76:BV76)*COLUMN($D76:BV76))))</f>
        <v>#N/A</v>
      </c>
      <c r="BX76" s="2" t="e">
        <f t="array" ref="BX76">IF(INDEX(Data!FC:FC,$B76)=0,#N/A,INDEX(Data!FC:FC,$B76)-Data!FC$2+INDEX($A76:BW76,,MAX(ISNUMBER($D76:BW76)*COLUMN($D76:BW76))))</f>
        <v>#N/A</v>
      </c>
      <c r="BY76" s="2" t="e">
        <f t="array" ref="BY76">IF(INDEX(Data!FD:FD,$B76)=0,#N/A,INDEX(Data!FD:FD,$B76)-Data!FD$2+INDEX($A76:BX76,,MAX(ISNUMBER($D76:BX76)*COLUMN($D76:BX76))))</f>
        <v>#N/A</v>
      </c>
      <c r="BZ76" s="2" t="e">
        <f t="array" ref="BZ76">IF(INDEX(Data!FE:FE,$B76)=0,#N/A,INDEX(Data!FE:FE,$B76)-Data!FE$2+INDEX($A76:BY76,,MAX(ISNUMBER($D76:BY76)*COLUMN($D76:BY76))))</f>
        <v>#N/A</v>
      </c>
      <c r="CA76" s="2" t="e">
        <f t="array" ref="CA76">IF(INDEX(Data!FF:FF,$B76)=0,#N/A,INDEX(Data!FF:FF,$B76)-Data!FF$2+INDEX($A76:BZ76,,MAX(ISNUMBER($D76:BZ76)*COLUMN($D76:BZ76))))</f>
        <v>#N/A</v>
      </c>
      <c r="CB76" s="2" t="e">
        <f t="array" ref="CB76">IF(INDEX(Data!FG:FG,$B76)=0,#N/A,INDEX(Data!FG:FG,$B76)-Data!FG$2+INDEX($A76:CA76,,MAX(ISNUMBER($D76:CA76)*COLUMN($D76:CA76))))</f>
        <v>#N/A</v>
      </c>
      <c r="CC76" s="2" t="e">
        <f t="array" ref="CC76">IF(INDEX(Data!FH:FH,$B76)=0,#N/A,INDEX(Data!FH:FH,$B76)-Data!FH$2+INDEX($A76:CB76,,MAX(ISNUMBER($D76:CB76)*COLUMN($D76:CB76))))</f>
        <v>#N/A</v>
      </c>
      <c r="CD76" s="2" t="e">
        <f t="array" ref="CD76">IF(INDEX(Data!FI:FI,$B76)=0,#N/A,INDEX(Data!FI:FI,$B76)-Data!FI$2+INDEX($A76:CC76,,MAX(ISNUMBER($D76:CC76)*COLUMN($D76:CC76))))</f>
        <v>#N/A</v>
      </c>
      <c r="CE76" s="2" t="e">
        <f t="array" ref="CE76">IF(INDEX(Data!FJ:FJ,$B76)=0,#N/A,INDEX(Data!FJ:FJ,$B76)-Data!FJ$2+INDEX($A76:CD76,,MAX(ISNUMBER($D76:CD76)*COLUMN($D76:CD76))))</f>
        <v>#N/A</v>
      </c>
      <c r="CF76" s="2" t="e">
        <f t="array" ref="CF76">IF(INDEX(Data!FK:FK,$B76)=0,#N/A,INDEX(Data!FK:FK,$B76)-Data!FK$2+INDEX($A76:CE76,,MAX(ISNUMBER($D76:CE76)*COLUMN($D76:CE76))))</f>
        <v>#N/A</v>
      </c>
      <c r="CG76" s="2" t="e">
        <f t="array" ref="CG76">IF(INDEX(Data!FL:FL,$B76)=0,#N/A,INDEX(Data!FL:FL,$B76)-Data!FL$2+INDEX($A76:CF76,,MAX(ISNUMBER($D76:CF76)*COLUMN($D76:CF76))))</f>
        <v>#N/A</v>
      </c>
      <c r="CH76" s="2" t="e">
        <f t="array" ref="CH76">IF(INDEX(Data!FM:FM,$B76)=0,#N/A,INDEX(Data!FM:FM,$B76)-Data!FM$2+INDEX($A76:CG76,,MAX(ISNUMBER($D76:CG76)*COLUMN($D76:CG76))))</f>
        <v>#N/A</v>
      </c>
      <c r="CI76" s="2" t="e">
        <f t="array" ref="CI76">IF(INDEX(Data!FN:FN,$B76)=0,#N/A,INDEX(Data!FN:FN,$B76)-Data!FN$2+INDEX($A76:CH76,,MAX(ISNUMBER($D76:CH76)*COLUMN($D76:CH76))))</f>
        <v>#N/A</v>
      </c>
      <c r="CJ76" s="2" t="e">
        <f t="array" ref="CJ76">IF(INDEX(Data!FO:FO,$B76)=0,#N/A,INDEX(Data!FO:FO,$B76)-Data!FO$2+INDEX($A76:CI76,,MAX(ISNUMBER($D76:CI76)*COLUMN($D76:CI76))))</f>
        <v>#N/A</v>
      </c>
      <c r="CK76" s="2" t="e">
        <f t="array" ref="CK76">IF(INDEX(Data!FP:FP,$B76)=0,#N/A,INDEX(Data!FP:FP,$B76)-Data!FP$2+INDEX($A76:CJ76,,MAX(ISNUMBER($D76:CJ76)*COLUMN($D76:CJ76))))</f>
        <v>#N/A</v>
      </c>
      <c r="CL76" s="2" t="e">
        <f t="array" ref="CL76">IF(INDEX(Data!FQ:FQ,$B76)=0,#N/A,INDEX(Data!FQ:FQ,$B76)-Data!FQ$2+INDEX($A76:CK76,,MAX(ISNUMBER($D76:CK76)*COLUMN($D76:CK76))))</f>
        <v>#N/A</v>
      </c>
      <c r="CM76" s="2" t="e">
        <f t="array" ref="CM76">IF(INDEX(Data!FR:FR,$B76)=0,#N/A,INDEX(Data!FR:FR,$B76)-Data!FR$2+INDEX($A76:CL76,,MAX(ISNUMBER($D76:CL76)*COLUMN($D76:CL76))))</f>
        <v>#N/A</v>
      </c>
      <c r="CN76" s="2" t="e">
        <f t="array" ref="CN76">IF(INDEX(Data!FS:FS,$B76)=0,#N/A,INDEX(Data!FS:FS,$B76)-Data!FS$2+INDEX($A76:CM76,,MAX(ISNUMBER($D76:CM76)*COLUMN($D76:CM76))))</f>
        <v>#N/A</v>
      </c>
      <c r="CO76" s="2" t="e">
        <f t="array" ref="CO76">IF(INDEX(Data!FT:FT,$B76)=0,#N/A,INDEX(Data!FT:FT,$B76)-Data!FT$2+INDEX($A76:CN76,,MAX(ISNUMBER($D76:CN76)*COLUMN($D76:CN76))))</f>
        <v>#N/A</v>
      </c>
      <c r="CP76" s="2" t="e">
        <f t="array" ref="CP76">IF(INDEX(Data!FU:FU,$B76)=0,#N/A,INDEX(Data!FU:FU,$B76)-Data!FU$2+INDEX($A76:CO76,,MAX(ISNUMBER($D76:CO76)*COLUMN($D76:CO76))))</f>
        <v>#N/A</v>
      </c>
      <c r="CQ76" s="2" t="e">
        <f t="array" ref="CQ76">IF(INDEX(Data!FV:FV,$B76)=0,#N/A,INDEX(Data!FV:FV,$B76)-Data!FV$2+INDEX($A76:CP76,,MAX(ISNUMBER($D76:CP76)*COLUMN($D76:CP76))))</f>
        <v>#N/A</v>
      </c>
      <c r="CR76" s="2" t="e">
        <f t="array" ref="CR76">IF(INDEX(Data!FW:FW,$B76)=0,#N/A,INDEX(Data!FW:FW,$B76)-Data!FW$2+INDEX($A76:CQ76,,MAX(ISNUMBER($D76:CQ76)*COLUMN($D76:CQ76))))</f>
        <v>#N/A</v>
      </c>
      <c r="CS76" s="2" t="e">
        <f t="array" ref="CS76">IF(INDEX(Data!FX:FX,$B76)=0,#N/A,INDEX(Data!FX:FX,$B76)-Data!FX$2+INDEX($A76:CR76,,MAX(ISNUMBER($D76:CR76)*COLUMN($D76:CR76))))</f>
        <v>#N/A</v>
      </c>
      <c r="CT76" s="2" t="e">
        <f t="array" ref="CT76">IF(INDEX(Data!FY:FY,$B76)=0,#N/A,INDEX(Data!FY:FY,$B76)-Data!FY$2+INDEX($A76:CS76,,MAX(ISNUMBER($D76:CS76)*COLUMN($D76:CS76))))</f>
        <v>#N/A</v>
      </c>
      <c r="CU76" s="2" t="e">
        <f t="array" ref="CU76">IF(INDEX(Data!FZ:FZ,$B76)=0,#N/A,INDEX(Data!FZ:FZ,$B76)-Data!FZ$2+INDEX($A76:CT76,,MAX(ISNUMBER($D76:CT76)*COLUMN($D76:CT76))))</f>
        <v>#N/A</v>
      </c>
      <c r="CV76" s="2" t="e">
        <f t="array" ref="CV76">IF(INDEX(Data!GA:GA,$B76)=0,#N/A,INDEX(Data!GA:GA,$B76)-Data!GA$2+INDEX($A76:CU76,,MAX(ISNUMBER($D76:CU76)*COLUMN($D76:CU76))))</f>
        <v>#N/A</v>
      </c>
      <c r="CW76" s="2" t="e">
        <f t="array" ref="CW76">IF(INDEX(Data!GB:GB,$B76)=0,#N/A,INDEX(Data!GB:GB,$B76)-Data!GB$2+INDEX($A76:CV76,,MAX(ISNUMBER($D76:CV76)*COLUMN($D76:CV76))))</f>
        <v>#N/A</v>
      </c>
      <c r="CX76" s="2" t="e">
        <f t="array" ref="CX76">IF(INDEX(Data!GC:GC,$B76)=0,#N/A,INDEX(Data!GC:GC,$B76)-Data!GC$2+INDEX($A76:CW76,,MAX(ISNUMBER($D76:CW76)*COLUMN($D76:CW76))))</f>
        <v>#N/A</v>
      </c>
      <c r="CY76" s="2" t="e">
        <f t="array" ref="CY76">IF(INDEX(Data!GD:GD,$B76)=0,#N/A,INDEX(Data!GD:GD,$B76)-Data!GD$2+INDEX($A76:CX76,,MAX(ISNUMBER($D76:CX76)*COLUMN($D76:CX76))))</f>
        <v>#N/A</v>
      </c>
      <c r="CZ76" s="2" t="e">
        <f t="array" ref="CZ76">IF(INDEX(Data!GE:GE,$B76)=0,#N/A,INDEX(Data!GE:GE,$B76)-Data!GE$2+INDEX($A76:CY76,,MAX(ISNUMBER($D76:CY76)*COLUMN($D76:CY76))))</f>
        <v>#N/A</v>
      </c>
      <c r="DA76" s="2" t="e">
        <f t="array" ref="DA76">IF(INDEX(Data!GF:GF,$B76)=0,#N/A,INDEX(Data!GF:GF,$B76)-Data!GF$2+INDEX($A76:CZ76,,MAX(ISNUMBER($D76:CZ76)*COLUMN($D76:CZ76))))</f>
        <v>#N/A</v>
      </c>
      <c r="DB76" s="2" t="e">
        <f t="array" ref="DB76">IF(INDEX(Data!GG:GG,$B76)=0,#N/A,INDEX(Data!GG:GG,$B76)-Data!GG$2+INDEX($A76:DA76,,MAX(ISNUMBER($D76:DA76)*COLUMN($D76:DA76))))</f>
        <v>#N/A</v>
      </c>
      <c r="DC76" s="2" t="e">
        <f t="array" ref="DC76">IF(INDEX(Data!GH:GH,$B76)=0,#N/A,INDEX(Data!GH:GH,$B76)-Data!GH$2+INDEX($A76:DB76,,MAX(ISNUMBER($D76:DB76)*COLUMN($D76:DB76))))</f>
        <v>#N/A</v>
      </c>
      <c r="DD76" s="2" t="e">
        <f t="array" ref="DD76">IF(INDEX(Data!GI:GI,$B76)=0,#N/A,INDEX(Data!GI:GI,$B76)-Data!GI$2+INDEX($A76:DC76,,MAX(ISNUMBER($D76:DC76)*COLUMN($D76:DC76))))</f>
        <v>#N/A</v>
      </c>
      <c r="DE76" s="2" t="e">
        <f t="array" ref="DE76">IF(INDEX(Data!GJ:GJ,$B76)=0,#N/A,INDEX(Data!GJ:GJ,$B76)-Data!GJ$2+INDEX($A76:DD76,,MAX(ISNUMBER($D76:DD76)*COLUMN($D76:DD76))))</f>
        <v>#N/A</v>
      </c>
      <c r="DF76" s="2" t="e">
        <f t="array" ref="DF76">IF(INDEX(Data!GK:GK,$B76)=0,#N/A,INDEX(Data!GK:GK,$B76)-Data!GK$2+INDEX($A76:DE76,,MAX(ISNUMBER($D76:DE76)*COLUMN($D76:DE76))))</f>
        <v>#N/A</v>
      </c>
      <c r="DG76" s="2" t="e">
        <f t="array" ref="DG76">IF(INDEX(Data!GL:GL,$B76)=0,#N/A,INDEX(Data!GL:GL,$B76)-Data!GL$2+INDEX($A76:DF76,,MAX(ISNUMBER($D76:DF76)*COLUMN($D76:DF76))))</f>
        <v>#N/A</v>
      </c>
      <c r="DH76" s="2" t="e">
        <f t="array" ref="DH76">IF(INDEX(Data!GM:GM,$B76)=0,#N/A,INDEX(Data!GM:GM,$B76)-Data!GM$2+INDEX($A76:DG76,,MAX(ISNUMBER($D76:DG76)*COLUMN($D76:DG76))))</f>
        <v>#N/A</v>
      </c>
      <c r="DI76" s="2" t="e">
        <f t="array" ref="DI76">IF(INDEX(Data!GN:GN,$B76)=0,#N/A,INDEX(Data!GN:GN,$B76)-Data!GN$2+INDEX($A76:DH76,,MAX(ISNUMBER($D76:DH76)*COLUMN($D76:DH76))))</f>
        <v>#N/A</v>
      </c>
      <c r="DJ76" s="2" t="e">
        <f t="array" ref="DJ76">IF(INDEX(Data!GO:GO,$B76)=0,#N/A,INDEX(Data!GO:GO,$B76)-Data!GO$2+INDEX($A76:DI76,,MAX(ISNUMBER($D76:DI76)*COLUMN($D76:DI76))))</f>
        <v>#N/A</v>
      </c>
      <c r="DK76" s="2" t="e">
        <f t="array" ref="DK76">IF(INDEX(Data!GP:GP,$B76)=0,#N/A,INDEX(Data!GP:GP,$B76)-Data!GP$2+INDEX($A76:DJ76,,MAX(ISNUMBER($D76:DJ76)*COLUMN($D76:DJ76))))</f>
        <v>#N/A</v>
      </c>
      <c r="DL76" s="2" t="e">
        <f t="array" ref="DL76">IF(INDEX(Data!GQ:GQ,$B76)=0,#N/A,INDEX(Data!GQ:GQ,$B76)-Data!GQ$2+INDEX($A76:DK76,,MAX(ISNUMBER($D76:DK76)*COLUMN($D76:DK76))))</f>
        <v>#N/A</v>
      </c>
      <c r="DM76" s="2" t="e">
        <f t="array" ref="DM76">IF(INDEX(Data!GR:GR,$B76)=0,#N/A,INDEX(Data!GR:GR,$B76)-Data!GR$2+INDEX($A76:DL76,,MAX(ISNUMBER($D76:DL76)*COLUMN($D76:DL76))))</f>
        <v>#N/A</v>
      </c>
      <c r="DN76" s="2" t="e">
        <f t="array" ref="DN76">IF(INDEX(Data!GS:GS,$B76)=0,#N/A,INDEX(Data!GS:GS,$B76)-Data!GS$2+INDEX($A76:DM76,,MAX(ISNUMBER($D76:DM76)*COLUMN($D76:DM76))))</f>
        <v>#N/A</v>
      </c>
      <c r="DO76" s="2" t="e">
        <f t="array" ref="DO76">IF(INDEX(Data!GT:GT,$B76)=0,#N/A,INDEX(Data!GT:GT,$B76)-Data!GT$2+INDEX($A76:DN76,,MAX(ISNUMBER($D76:DN76)*COLUMN($D76:DN76))))</f>
        <v>#N/A</v>
      </c>
      <c r="DP76" s="2" t="e">
        <f t="array" ref="DP76">IF(INDEX(Data!GU:GU,$B76)=0,#N/A,INDEX(Data!GU:GU,$B76)-Data!GU$2+INDEX($A76:DO76,,MAX(ISNUMBER($D76:DO76)*COLUMN($D76:DO76))))</f>
        <v>#N/A</v>
      </c>
      <c r="DQ76" s="2" t="e">
        <f t="array" ref="DQ76">IF(INDEX(Data!GV:GV,$B76)=0,#N/A,INDEX(Data!GV:GV,$B76)-Data!GV$2+INDEX($A76:DP76,,MAX(ISNUMBER($D76:DP76)*COLUMN($D76:DP76))))</f>
        <v>#N/A</v>
      </c>
      <c r="DR76" s="2" t="e">
        <f t="array" ref="DR76">IF(INDEX(Data!GW:GW,$B76)=0,#N/A,INDEX(Data!GW:GW,$B76)-Data!GW$2+INDEX($A76:DQ76,,MAX(ISNUMBER($D76:DQ76)*COLUMN($D76:DQ76))))</f>
        <v>#N/A</v>
      </c>
      <c r="DS76" s="2" t="e">
        <f t="array" ref="DS76">IF(INDEX(Data!GX:GX,$B76)=0,#N/A,INDEX(Data!GX:GX,$B76)-Data!GX$2+INDEX($A76:DR76,,MAX(ISNUMBER($D76:DR76)*COLUMN($D76:DR76))))</f>
        <v>#N/A</v>
      </c>
      <c r="DT76" s="2" t="e">
        <f t="array" ref="DT76">IF(INDEX(Data!GY:GY,$B76)=0,#N/A,INDEX(Data!GY:GY,$B76)-Data!GY$2+INDEX($A76:DS76,,MAX(ISNUMBER($D76:DS76)*COLUMN($D76:DS76))))</f>
        <v>#N/A</v>
      </c>
      <c r="DU76" s="2" t="e">
        <f t="array" ref="DU76">IF(INDEX(Data!GZ:GZ,$B76)=0,#N/A,INDEX(Data!GZ:GZ,$B76)-Data!GZ$2+INDEX($A76:DT76,,MAX(ISNUMBER($D76:DT76)*COLUMN($D76:DT76))))</f>
        <v>#N/A</v>
      </c>
      <c r="DV76" s="2" t="e">
        <f t="array" ref="DV76">IF(INDEX(Data!HA:HA,$B76)=0,#N/A,INDEX(Data!HA:HA,$B76)-Data!HA$2+INDEX($A76:DU76,,MAX(ISNUMBER($D76:DU76)*COLUMN($D76:DU76))))</f>
        <v>#N/A</v>
      </c>
      <c r="DW76" s="2" t="e">
        <f t="array" ref="DW76">IF(INDEX(Data!HB:HB,$B76)=0,#N/A,INDEX(Data!HB:HB,$B76)-Data!HB$2+INDEX($A76:DV76,,MAX(ISNUMBER($D76:DV76)*COLUMN($D76:DV76))))</f>
        <v>#N/A</v>
      </c>
      <c r="DX76" s="2" t="e">
        <f t="array" ref="DX76">IF(INDEX(Data!HC:HC,$B76)=0,#N/A,INDEX(Data!HC:HC,$B76)-Data!HC$2+INDEX($A76:DW76,,MAX(ISNUMBER($D76:DW76)*COLUMN($D76:DW76))))</f>
        <v>#N/A</v>
      </c>
      <c r="DY76" s="2" t="e">
        <f t="array" ref="DY76">IF(INDEX(Data!HD:HD,$B76)=0,#N/A,INDEX(Data!HD:HD,$B76)-Data!HD$2+INDEX($A76:DX76,,MAX(ISNUMBER($D76:DX76)*COLUMN($D76:DX76))))</f>
        <v>#N/A</v>
      </c>
      <c r="DZ76" s="2" t="e">
        <f t="array" ref="DZ76">IF(INDEX(Data!HE:HE,$B76)=0,#N/A,INDEX(Data!HE:HE,$B76)-Data!HE$2+INDEX($A76:DY76,,MAX(ISNUMBER($D76:DY76)*COLUMN($D76:DY76))))</f>
        <v>#N/A</v>
      </c>
      <c r="EA76" s="2" t="e">
        <f t="array" ref="EA76">IF(INDEX(Data!HF:HF,$B76)=0,#N/A,INDEX(Data!HF:HF,$B76)-Data!HF$2+INDEX($A76:DZ76,,MAX(ISNUMBER($D76:DZ76)*COLUMN($D76:DZ76))))</f>
        <v>#N/A</v>
      </c>
      <c r="EB76" s="2" t="e">
        <f t="array" ref="EB76">IF(INDEX(Data!HG:HG,$B76)=0,#N/A,INDEX(Data!HG:HG,$B76)-Data!HG$2+INDEX($A76:EA76,,MAX(ISNUMBER($D76:EA76)*COLUMN($D76:EA76))))</f>
        <v>#N/A</v>
      </c>
      <c r="EC76" s="2" t="e">
        <f t="array" ref="EC76">IF(INDEX(Data!HH:HH,$B76)=0,#N/A,INDEX(Data!HH:HH,$B76)-Data!HH$2+INDEX($A76:EB76,,MAX(ISNUMBER($D76:EB76)*COLUMN($D76:EB76))))</f>
        <v>#N/A</v>
      </c>
      <c r="ED76" s="2" t="e">
        <f t="array" ref="ED76">IF(INDEX(Data!HI:HI,$B76)=0,#N/A,INDEX(Data!HI:HI,$B76)-Data!HI$2+INDEX($A76:EC76,,MAX(ISNUMBER($D76:EC76)*COLUMN($D76:EC76))))</f>
        <v>#N/A</v>
      </c>
      <c r="EE76" s="2" t="e">
        <f t="array" ref="EE76">IF(INDEX(Data!HJ:HJ,$B76)=0,#N/A,INDEX(Data!HJ:HJ,$B76)-Data!HJ$2+INDEX($A76:ED76,,MAX(ISNUMBER($D76:ED76)*COLUMN($D76:ED76))))</f>
        <v>#N/A</v>
      </c>
      <c r="EF76" s="2" t="e">
        <f t="array" ref="EF76">IF(INDEX(Data!HK:HK,$B76)=0,#N/A,INDEX(Data!HK:HK,$B76)-Data!HK$2+INDEX($A76:EE76,,MAX(ISNUMBER($D76:EE76)*COLUMN($D76:EE76))))</f>
        <v>#N/A</v>
      </c>
      <c r="EG76" s="2" t="e">
        <f t="array" ref="EG76">IF(INDEX(Data!HL:HL,$B76)=0,#N/A,INDEX(Data!HL:HL,$B76)-Data!HL$2+INDEX($A76:EF76,,MAX(ISNUMBER($D76:EF76)*COLUMN($D76:EF76))))</f>
        <v>#N/A</v>
      </c>
      <c r="EH76" s="2" t="e">
        <f t="array" ref="EH76">IF(INDEX(Data!HM:HM,$B76)=0,#N/A,INDEX(Data!HM:HM,$B76)-Data!HM$2+INDEX($A76:EG76,,MAX(ISNUMBER($D76:EG76)*COLUMN($D76:EG76))))</f>
        <v>#N/A</v>
      </c>
      <c r="EI76" s="2" t="e">
        <f t="array" ref="EI76">IF(INDEX(Data!HN:HN,$B76)=0,#N/A,INDEX(Data!HN:HN,$B76)-Data!HN$2+INDEX($A76:EH76,,MAX(ISNUMBER($D76:EH76)*COLUMN($D76:EH76))))</f>
        <v>#N/A</v>
      </c>
    </row>
    <row r="77" spans="1:139" x14ac:dyDescent="0.25">
      <c r="A77" s="2">
        <f>Data!CG152</f>
        <v>0</v>
      </c>
      <c r="B77" s="2" t="e">
        <f>MATCH(A77,Data!CG:CG,0)</f>
        <v>#N/A</v>
      </c>
      <c r="C77" s="2" t="e">
        <f ca="1">COUNTIF(OFFSET(Data!$CJ$1:$EZ$78,B77-1,0,1),"&gt;0")</f>
        <v>#N/A</v>
      </c>
      <c r="D77" s="2">
        <v>0</v>
      </c>
      <c r="E77" s="2" t="e">
        <f t="array" ref="E77">IF(INDEX(Data!CJ:CJ,$B77)=0,#N/A,INDEX(Data!CJ:CJ,$B77)-Data!CJ$2+INDEX($A77:D77,,MAX(ISNUMBER($D77:D77)*COLUMN($D77:D77))))</f>
        <v>#N/A</v>
      </c>
      <c r="F77" s="2" t="e">
        <f t="array" ref="F77">IF(INDEX(Data!CK:CK,$B77)=0,#N/A,INDEX(Data!CK:CK,$B77)-Data!CK$2+INDEX($A77:E77,,MAX(ISNUMBER($D77:E77)*COLUMN($D77:E77))))</f>
        <v>#N/A</v>
      </c>
      <c r="G77" s="2" t="e">
        <f t="array" ref="G77">IF(INDEX(Data!CL:CL,$B77)=0,#N/A,INDEX(Data!CL:CL,$B77)-Data!CL$2+INDEX($A77:F77,,MAX(ISNUMBER($D77:F77)*COLUMN($D77:F77))))</f>
        <v>#N/A</v>
      </c>
      <c r="H77" s="2" t="e">
        <f t="array" ref="H77">IF(INDEX(Data!CM:CM,$B77)=0,#N/A,INDEX(Data!CM:CM,$B77)-Data!CM$2+INDEX($A77:G77,,MAX(ISNUMBER($D77:G77)*COLUMN($D77:G77))))</f>
        <v>#N/A</v>
      </c>
      <c r="I77" s="2" t="e">
        <f t="array" ref="I77">IF(INDEX(Data!CN:CN,$B77)=0,#N/A,INDEX(Data!CN:CN,$B77)-Data!CN$2+INDEX($A77:H77,,MAX(ISNUMBER($D77:H77)*COLUMN($D77:H77))))</f>
        <v>#N/A</v>
      </c>
      <c r="J77" s="2" t="e">
        <f t="array" ref="J77">IF(INDEX(Data!CO:CO,$B77)=0,#N/A,INDEX(Data!CO:CO,$B77)-Data!CO$2+INDEX($A77:I77,,MAX(ISNUMBER($D77:I77)*COLUMN($D77:I77))))</f>
        <v>#N/A</v>
      </c>
      <c r="K77" s="2" t="e">
        <f t="array" ref="K77">IF(INDEX(Data!CP:CP,$B77)=0,#N/A,INDEX(Data!CP:CP,$B77)-Data!CP$2+INDEX($A77:J77,,MAX(ISNUMBER($D77:J77)*COLUMN($D77:J77))))</f>
        <v>#N/A</v>
      </c>
      <c r="L77" s="2" t="e">
        <f t="array" ref="L77">IF(INDEX(Data!CQ:CQ,$B77)=0,#N/A,INDEX(Data!CQ:CQ,$B77)-Data!CQ$2+INDEX($A77:K77,,MAX(ISNUMBER($D77:K77)*COLUMN($D77:K77))))</f>
        <v>#N/A</v>
      </c>
      <c r="M77" s="2" t="e">
        <f t="array" ref="M77">IF(INDEX(Data!CR:CR,$B77)=0,#N/A,INDEX(Data!CR:CR,$B77)-Data!CR$2+INDEX($A77:L77,,MAX(ISNUMBER($D77:L77)*COLUMN($D77:L77))))</f>
        <v>#N/A</v>
      </c>
      <c r="N77" s="2" t="e">
        <f t="array" ref="N77">IF(INDEX(Data!CS:CS,$B77)=0,#N/A,INDEX(Data!CS:CS,$B77)-Data!CS$2+INDEX($A77:M77,,MAX(ISNUMBER($D77:M77)*COLUMN($D77:M77))))</f>
        <v>#N/A</v>
      </c>
      <c r="O77" s="2" t="e">
        <f t="array" ref="O77">IF(INDEX(Data!CT:CT,$B77)=0,#N/A,INDEX(Data!CT:CT,$B77)-Data!CT$2+INDEX($A77:N77,,MAX(ISNUMBER($D77:N77)*COLUMN($D77:N77))))</f>
        <v>#N/A</v>
      </c>
      <c r="P77" s="2" t="e">
        <f t="array" ref="P77">IF(INDEX(Data!CU:CU,$B77)=0,#N/A,INDEX(Data!CU:CU,$B77)-Data!CU$2+INDEX($A77:O77,,MAX(ISNUMBER($D77:O77)*COLUMN($D77:O77))))</f>
        <v>#N/A</v>
      </c>
      <c r="Q77" s="2" t="e">
        <f t="array" ref="Q77">IF(INDEX(Data!CV:CV,$B77)=0,#N/A,INDEX(Data!CV:CV,$B77)-Data!CV$2+INDEX($A77:P77,,MAX(ISNUMBER($D77:P77)*COLUMN($D77:P77))))</f>
        <v>#N/A</v>
      </c>
      <c r="R77" s="2" t="e">
        <f t="array" ref="R77">IF(INDEX(Data!CW:CW,$B77)=0,#N/A,INDEX(Data!CW:CW,$B77)-Data!CW$2+INDEX($A77:Q77,,MAX(ISNUMBER($D77:Q77)*COLUMN($D77:Q77))))</f>
        <v>#N/A</v>
      </c>
      <c r="S77" s="2" t="e">
        <f t="array" ref="S77">IF(INDEX(Data!CX:CX,$B77)=0,#N/A,INDEX(Data!CX:CX,$B77)-Data!CX$2+INDEX($A77:R77,,MAX(ISNUMBER($D77:R77)*COLUMN($D77:R77))))</f>
        <v>#N/A</v>
      </c>
      <c r="T77" s="2" t="e">
        <f t="array" ref="T77">IF(INDEX(Data!CY:CY,$B77)=0,#N/A,INDEX(Data!CY:CY,$B77)-Data!CY$2+INDEX($A77:S77,,MAX(ISNUMBER($D77:S77)*COLUMN($D77:S77))))</f>
        <v>#N/A</v>
      </c>
      <c r="U77" s="2" t="e">
        <f t="array" ref="U77">IF(INDEX(Data!CZ:CZ,$B77)=0,#N/A,INDEX(Data!CZ:CZ,$B77)-Data!CZ$2+INDEX($A77:T77,,MAX(ISNUMBER($D77:T77)*COLUMN($D77:T77))))</f>
        <v>#N/A</v>
      </c>
      <c r="V77" s="2" t="e">
        <f t="array" ref="V77">IF(INDEX(Data!DA:DA,$B77)=0,#N/A,INDEX(Data!DA:DA,$B77)-Data!DA$2+INDEX($A77:U77,,MAX(ISNUMBER($D77:U77)*COLUMN($D77:U77))))</f>
        <v>#N/A</v>
      </c>
      <c r="W77" s="2" t="e">
        <f t="array" ref="W77">IF(INDEX(Data!DB:DB,$B77)=0,#N/A,INDEX(Data!DB:DB,$B77)-Data!DB$2+INDEX($A77:V77,,MAX(ISNUMBER($D77:V77)*COLUMN($D77:V77))))</f>
        <v>#N/A</v>
      </c>
      <c r="X77" s="2" t="e">
        <f t="array" ref="X77">IF(INDEX(Data!DC:DC,$B77)=0,#N/A,INDEX(Data!DC:DC,$B77)-Data!DC$2+INDEX($A77:W77,,MAX(ISNUMBER($D77:W77)*COLUMN($D77:W77))))</f>
        <v>#N/A</v>
      </c>
      <c r="Y77" s="2" t="e">
        <f t="array" ref="Y77">IF(INDEX(Data!DD:DD,$B77)=0,#N/A,INDEX(Data!DD:DD,$B77)-Data!DD$2+INDEX($A77:X77,,MAX(ISNUMBER($D77:X77)*COLUMN($D77:X77))))</f>
        <v>#N/A</v>
      </c>
      <c r="Z77" s="2" t="e">
        <f t="array" ref="Z77">IF(INDEX(Data!DE:DE,$B77)=0,#N/A,INDEX(Data!DE:DE,$B77)-Data!DE$2+INDEX($A77:Y77,,MAX(ISNUMBER($D77:Y77)*COLUMN($D77:Y77))))</f>
        <v>#N/A</v>
      </c>
      <c r="AA77" s="2" t="e">
        <f t="array" ref="AA77">IF(INDEX(Data!DF:DF,$B77)=0,#N/A,INDEX(Data!DF:DF,$B77)-Data!DF$2+INDEX($A77:Z77,,MAX(ISNUMBER($D77:Z77)*COLUMN($D77:Z77))))</f>
        <v>#N/A</v>
      </c>
      <c r="AB77" s="2" t="e">
        <f t="array" ref="AB77">IF(INDEX(Data!DG:DG,$B77)=0,#N/A,INDEX(Data!DG:DG,$B77)-Data!DG$2+INDEX($A77:AA77,,MAX(ISNUMBER($D77:AA77)*COLUMN($D77:AA77))))</f>
        <v>#N/A</v>
      </c>
      <c r="AC77" s="2" t="e">
        <f t="array" ref="AC77">IF(INDEX(Data!DH:DH,$B77)=0,#N/A,INDEX(Data!DH:DH,$B77)-Data!DH$2+INDEX($A77:AB77,,MAX(ISNUMBER($D77:AB77)*COLUMN($D77:AB77))))</f>
        <v>#N/A</v>
      </c>
      <c r="AD77" s="2" t="e">
        <f t="array" ref="AD77">IF(INDEX(Data!DI:DI,$B77)=0,#N/A,INDEX(Data!DI:DI,$B77)-Data!DI$2+INDEX($A77:AC77,,MAX(ISNUMBER($D77:AC77)*COLUMN($D77:AC77))))</f>
        <v>#N/A</v>
      </c>
      <c r="AE77" s="2" t="e">
        <f t="array" ref="AE77">IF(INDEX(Data!DJ:DJ,$B77)=0,#N/A,INDEX(Data!DJ:DJ,$B77)-Data!DJ$2+INDEX($A77:AD77,,MAX(ISNUMBER($D77:AD77)*COLUMN($D77:AD77))))</f>
        <v>#N/A</v>
      </c>
      <c r="AF77" s="2" t="e">
        <f t="array" ref="AF77">IF(INDEX(Data!DK:DK,$B77)=0,#N/A,INDEX(Data!DK:DK,$B77)-Data!DK$2+INDEX($A77:AE77,,MAX(ISNUMBER($D77:AE77)*COLUMN($D77:AE77))))</f>
        <v>#N/A</v>
      </c>
      <c r="AG77" s="2" t="e">
        <f t="array" ref="AG77">IF(INDEX(Data!DL:DL,$B77)=0,#N/A,INDEX(Data!DL:DL,$B77)-Data!DL$2+INDEX($A77:AF77,,MAX(ISNUMBER($D77:AF77)*COLUMN($D77:AF77))))</f>
        <v>#N/A</v>
      </c>
      <c r="AH77" s="2" t="e">
        <f t="array" ref="AH77">IF(INDEX(Data!DM:DM,$B77)=0,#N/A,INDEX(Data!DM:DM,$B77)-Data!DM$2+INDEX($A77:AG77,,MAX(ISNUMBER($D77:AG77)*COLUMN($D77:AG77))))</f>
        <v>#N/A</v>
      </c>
      <c r="AI77" s="2" t="e">
        <f t="array" ref="AI77">IF(INDEX(Data!DN:DN,$B77)=0,#N/A,INDEX(Data!DN:DN,$B77)-Data!DN$2+INDEX($A77:AH77,,MAX(ISNUMBER($D77:AH77)*COLUMN($D77:AH77))))</f>
        <v>#N/A</v>
      </c>
      <c r="AJ77" s="2" t="e">
        <f t="array" ref="AJ77">IF(INDEX(Data!DO:DO,$B77)=0,#N/A,INDEX(Data!DO:DO,$B77)-Data!DO$2+INDEX($A77:AI77,,MAX(ISNUMBER($D77:AI77)*COLUMN($D77:AI77))))</f>
        <v>#N/A</v>
      </c>
      <c r="AK77" s="2" t="e">
        <f t="array" ref="AK77">IF(INDEX(Data!DP:DP,$B77)=0,#N/A,INDEX(Data!DP:DP,$B77)-Data!DP$2+INDEX($A77:AJ77,,MAX(ISNUMBER($D77:AJ77)*COLUMN($D77:AJ77))))</f>
        <v>#N/A</v>
      </c>
      <c r="AL77" s="2" t="e">
        <f t="array" ref="AL77">IF(INDEX(Data!DQ:DQ,$B77)=0,#N/A,INDEX(Data!DQ:DQ,$B77)-Data!DQ$2+INDEX($A77:AK77,,MAX(ISNUMBER($D77:AK77)*COLUMN($D77:AK77))))</f>
        <v>#N/A</v>
      </c>
      <c r="AM77" s="2" t="e">
        <f t="array" ref="AM77">IF(INDEX(Data!DR:DR,$B77)=0,#N/A,INDEX(Data!DR:DR,$B77)-Data!DR$2+INDEX($A77:AL77,,MAX(ISNUMBER($D77:AL77)*COLUMN($D77:AL77))))</f>
        <v>#N/A</v>
      </c>
      <c r="AN77" s="2" t="e">
        <f t="array" ref="AN77">IF(INDEX(Data!DS:DS,$B77)=0,#N/A,INDEX(Data!DS:DS,$B77)-Data!DS$2+INDEX($A77:AM77,,MAX(ISNUMBER($D77:AM77)*COLUMN($D77:AM77))))</f>
        <v>#N/A</v>
      </c>
      <c r="AO77" s="2" t="e">
        <f t="array" ref="AO77">IF(INDEX(Data!DT:DT,$B77)=0,#N/A,INDEX(Data!DT:DT,$B77)-Data!DT$2+INDEX($A77:AN77,,MAX(ISNUMBER($D77:AN77)*COLUMN($D77:AN77))))</f>
        <v>#N/A</v>
      </c>
      <c r="AP77" s="2" t="e">
        <f t="array" ref="AP77">IF(INDEX(Data!DU:DU,$B77)=0,#N/A,INDEX(Data!DU:DU,$B77)-Data!DU$2+INDEX($A77:AO77,,MAX(ISNUMBER($D77:AO77)*COLUMN($D77:AO77))))</f>
        <v>#N/A</v>
      </c>
      <c r="AQ77" s="2" t="e">
        <f t="array" ref="AQ77">IF(INDEX(Data!DV:DV,$B77)=0,#N/A,INDEX(Data!DV:DV,$B77)-Data!DV$2+INDEX($A77:AP77,,MAX(ISNUMBER($D77:AP77)*COLUMN($D77:AP77))))</f>
        <v>#N/A</v>
      </c>
      <c r="AR77" s="2" t="e">
        <f t="array" ref="AR77">IF(INDEX(Data!DW:DW,$B77)=0,#N/A,INDEX(Data!DW:DW,$B77)-Data!DW$2+INDEX($A77:AQ77,,MAX(ISNUMBER($D77:AQ77)*COLUMN($D77:AQ77))))</f>
        <v>#N/A</v>
      </c>
      <c r="AS77" s="2" t="e">
        <f t="array" ref="AS77">IF(INDEX(Data!DX:DX,$B77)=0,#N/A,INDEX(Data!DX:DX,$B77)-Data!DX$2+INDEX($A77:AR77,,MAX(ISNUMBER($D77:AR77)*COLUMN($D77:AR77))))</f>
        <v>#N/A</v>
      </c>
      <c r="AT77" s="2" t="e">
        <f t="array" ref="AT77">IF(INDEX(Data!DY:DY,$B77)=0,#N/A,INDEX(Data!DY:DY,$B77)-Data!DY$2+INDEX($A77:AS77,,MAX(ISNUMBER($D77:AS77)*COLUMN($D77:AS77))))</f>
        <v>#N/A</v>
      </c>
      <c r="AU77" s="2" t="e">
        <f t="array" ref="AU77">IF(INDEX(Data!DZ:DZ,$B77)=0,#N/A,INDEX(Data!DZ:DZ,$B77)-Data!DZ$2+INDEX($A77:AT77,,MAX(ISNUMBER($D77:AT77)*COLUMN($D77:AT77))))</f>
        <v>#N/A</v>
      </c>
      <c r="AV77" s="2" t="e">
        <f t="array" ref="AV77">IF(INDEX(Data!EA:EA,$B77)=0,#N/A,INDEX(Data!EA:EA,$B77)-Data!EA$2+INDEX($A77:AU77,,MAX(ISNUMBER($D77:AU77)*COLUMN($D77:AU77))))</f>
        <v>#N/A</v>
      </c>
      <c r="AW77" s="2" t="e">
        <f t="array" ref="AW77">IF(INDEX(Data!EB:EB,$B77)=0,#N/A,INDEX(Data!EB:EB,$B77)-Data!EB$2+INDEX($A77:AV77,,MAX(ISNUMBER($D77:AV77)*COLUMN($D77:AV77))))</f>
        <v>#N/A</v>
      </c>
      <c r="AX77" s="2" t="e">
        <f t="array" ref="AX77">IF(INDEX(Data!EC:EC,$B77)=0,#N/A,INDEX(Data!EC:EC,$B77)-Data!EC$2+INDEX($A77:AW77,,MAX(ISNUMBER($D77:AW77)*COLUMN($D77:AW77))))</f>
        <v>#N/A</v>
      </c>
      <c r="AY77" s="2" t="e">
        <f t="array" ref="AY77">IF(INDEX(Data!ED:ED,$B77)=0,#N/A,INDEX(Data!ED:ED,$B77)-Data!ED$2+INDEX($A77:AX77,,MAX(ISNUMBER($D77:AX77)*COLUMN($D77:AX77))))</f>
        <v>#N/A</v>
      </c>
      <c r="AZ77" s="2" t="e">
        <f t="array" ref="AZ77">IF(INDEX(Data!EE:EE,$B77)=0,#N/A,INDEX(Data!EE:EE,$B77)-Data!EE$2+INDEX($A77:AY77,,MAX(ISNUMBER($D77:AY77)*COLUMN($D77:AY77))))</f>
        <v>#N/A</v>
      </c>
      <c r="BA77" s="2" t="e">
        <f t="array" ref="BA77">IF(INDEX(Data!EF:EF,$B77)=0,#N/A,INDEX(Data!EF:EF,$B77)-Data!EF$2+INDEX($A77:AZ77,,MAX(ISNUMBER($D77:AZ77)*COLUMN($D77:AZ77))))</f>
        <v>#N/A</v>
      </c>
      <c r="BB77" s="2" t="e">
        <f t="array" ref="BB77">IF(INDEX(Data!EG:EG,$B77)=0,#N/A,INDEX(Data!EG:EG,$B77)-Data!EG$2+INDEX($A77:BA77,,MAX(ISNUMBER($D77:BA77)*COLUMN($D77:BA77))))</f>
        <v>#N/A</v>
      </c>
      <c r="BC77" s="2" t="e">
        <f t="array" ref="BC77">IF(INDEX(Data!EH:EH,$B77)=0,#N/A,INDEX(Data!EH:EH,$B77)-Data!EH$2+INDEX($A77:BB77,,MAX(ISNUMBER($D77:BB77)*COLUMN($D77:BB77))))</f>
        <v>#N/A</v>
      </c>
      <c r="BD77" s="2" t="e">
        <f t="array" ref="BD77">IF(INDEX(Data!EI:EI,$B77)=0,#N/A,INDEX(Data!EI:EI,$B77)-Data!EI$2+INDEX($A77:BC77,,MAX(ISNUMBER($D77:BC77)*COLUMN($D77:BC77))))</f>
        <v>#N/A</v>
      </c>
      <c r="BE77" s="2" t="e">
        <f t="array" ref="BE77">IF(INDEX(Data!EJ:EJ,$B77)=0,#N/A,INDEX(Data!EJ:EJ,$B77)-Data!EJ$2+INDEX($A77:BD77,,MAX(ISNUMBER($D77:BD77)*COLUMN($D77:BD77))))</f>
        <v>#N/A</v>
      </c>
      <c r="BF77" s="2" t="e">
        <f t="array" ref="BF77">IF(INDEX(Data!EK:EK,$B77)=0,#N/A,INDEX(Data!EK:EK,$B77)-Data!EK$2+INDEX($A77:BE77,,MAX(ISNUMBER($D77:BE77)*COLUMN($D77:BE77))))</f>
        <v>#N/A</v>
      </c>
      <c r="BG77" s="2" t="e">
        <f t="array" ref="BG77">IF(INDEX(Data!EL:EL,$B77)=0,#N/A,INDEX(Data!EL:EL,$B77)-Data!EL$2+INDEX($A77:BF77,,MAX(ISNUMBER($D77:BF77)*COLUMN($D77:BF77))))</f>
        <v>#N/A</v>
      </c>
      <c r="BH77" s="2" t="e">
        <f t="array" ref="BH77">IF(INDEX(Data!EM:EM,$B77)=0,#N/A,INDEX(Data!EM:EM,$B77)-Data!EM$2+INDEX($A77:BG77,,MAX(ISNUMBER($D77:BG77)*COLUMN($D77:BG77))))</f>
        <v>#N/A</v>
      </c>
      <c r="BI77" s="2" t="e">
        <f t="array" ref="BI77">IF(INDEX(Data!EN:EN,$B77)=0,#N/A,INDEX(Data!EN:EN,$B77)-Data!EN$2+INDEX($A77:BH77,,MAX(ISNUMBER($D77:BH77)*COLUMN($D77:BH77))))</f>
        <v>#N/A</v>
      </c>
      <c r="BJ77" s="2" t="e">
        <f t="array" ref="BJ77">IF(INDEX(Data!EO:EO,$B77)=0,#N/A,INDEX(Data!EO:EO,$B77)-Data!EO$2+INDEX($A77:BI77,,MAX(ISNUMBER($D77:BI77)*COLUMN($D77:BI77))))</f>
        <v>#N/A</v>
      </c>
      <c r="BK77" s="2" t="e">
        <f t="array" ref="BK77">IF(INDEX(Data!EP:EP,$B77)=0,#N/A,INDEX(Data!EP:EP,$B77)-Data!EP$2+INDEX($A77:BJ77,,MAX(ISNUMBER($D77:BJ77)*COLUMN($D77:BJ77))))</f>
        <v>#N/A</v>
      </c>
      <c r="BL77" s="2" t="e">
        <f t="array" ref="BL77">IF(INDEX(Data!EQ:EQ,$B77)=0,#N/A,INDEX(Data!EQ:EQ,$B77)-Data!EQ$2+INDEX($A77:BK77,,MAX(ISNUMBER($D77:BK77)*COLUMN($D77:BK77))))</f>
        <v>#N/A</v>
      </c>
      <c r="BM77" s="2" t="e">
        <f t="array" ref="BM77">IF(INDEX(Data!ER:ER,$B77)=0,#N/A,INDEX(Data!ER:ER,$B77)-Data!ER$2+INDEX($A77:BL77,,MAX(ISNUMBER($D77:BL77)*COLUMN($D77:BL77))))</f>
        <v>#N/A</v>
      </c>
      <c r="BN77" s="2" t="e">
        <f t="array" ref="BN77">IF(INDEX(Data!ES:ES,$B77)=0,#N/A,INDEX(Data!ES:ES,$B77)-Data!ES$2+INDEX($A77:BM77,,MAX(ISNUMBER($D77:BM77)*COLUMN($D77:BM77))))</f>
        <v>#N/A</v>
      </c>
      <c r="BO77" s="2" t="e">
        <f t="array" ref="BO77">IF(INDEX(Data!ET:ET,$B77)=0,#N/A,INDEX(Data!ET:ET,$B77)-Data!ET$2+INDEX($A77:BN77,,MAX(ISNUMBER($D77:BN77)*COLUMN($D77:BN77))))</f>
        <v>#N/A</v>
      </c>
      <c r="BP77" s="2" t="e">
        <f t="array" ref="BP77">IF(INDEX(Data!EU:EU,$B77)=0,#N/A,INDEX(Data!EU:EU,$B77)-Data!EU$2+INDEX($A77:BO77,,MAX(ISNUMBER($D77:BO77)*COLUMN($D77:BO77))))</f>
        <v>#N/A</v>
      </c>
      <c r="BQ77" s="2" t="e">
        <f t="array" ref="BQ77">IF(INDEX(Data!EV:EV,$B77)=0,#N/A,INDEX(Data!EV:EV,$B77)-Data!EV$2+INDEX($A77:BP77,,MAX(ISNUMBER($D77:BP77)*COLUMN($D77:BP77))))</f>
        <v>#N/A</v>
      </c>
      <c r="BR77" s="2" t="e">
        <f t="array" ref="BR77">IF(INDEX(Data!EW:EW,$B77)=0,#N/A,INDEX(Data!EW:EW,$B77)-Data!EW$2+INDEX($A77:BQ77,,MAX(ISNUMBER($D77:BQ77)*COLUMN($D77:BQ77))))</f>
        <v>#N/A</v>
      </c>
      <c r="BS77" s="2" t="e">
        <f t="array" ref="BS77">IF(INDEX(Data!EX:EX,$B77)=0,#N/A,INDEX(Data!EX:EX,$B77)-Data!EX$2+INDEX($A77:BR77,,MAX(ISNUMBER($D77:BR77)*COLUMN($D77:BR77))))</f>
        <v>#N/A</v>
      </c>
      <c r="BT77" s="2" t="e">
        <f t="array" ref="BT77">IF(INDEX(Data!EY:EY,$B77)=0,#N/A,INDEX(Data!EY:EY,$B77)-Data!EY$2+INDEX($A77:BS77,,MAX(ISNUMBER($D77:BS77)*COLUMN($D77:BS77))))</f>
        <v>#N/A</v>
      </c>
      <c r="BU77" s="2" t="e">
        <f t="array" ref="BU77">IF(INDEX(Data!EZ:EZ,$B77)=0,#N/A,INDEX(Data!EZ:EZ,$B77)-Data!EZ$2+INDEX($A77:BT77,,MAX(ISNUMBER($D77:BT77)*COLUMN($D77:BT77))))</f>
        <v>#N/A</v>
      </c>
      <c r="BV77" s="2" t="e">
        <f t="array" ref="BV77">IF(INDEX(Data!FA:FA,$B77)=0,#N/A,INDEX(Data!FA:FA,$B77)-Data!FA$2+INDEX($A77:BU77,,MAX(ISNUMBER($D77:BU77)*COLUMN($D77:BU77))))</f>
        <v>#N/A</v>
      </c>
      <c r="BW77" s="2" t="e">
        <f t="array" ref="BW77">IF(INDEX(Data!FB:FB,$B77)=0,#N/A,INDEX(Data!FB:FB,$B77)-Data!FB$2+INDEX($A77:BV77,,MAX(ISNUMBER($D77:BV77)*COLUMN($D77:BV77))))</f>
        <v>#N/A</v>
      </c>
      <c r="BX77" s="2" t="e">
        <f t="array" ref="BX77">IF(INDEX(Data!FC:FC,$B77)=0,#N/A,INDEX(Data!FC:FC,$B77)-Data!FC$2+INDEX($A77:BW77,,MAX(ISNUMBER($D77:BW77)*COLUMN($D77:BW77))))</f>
        <v>#N/A</v>
      </c>
      <c r="BY77" s="2" t="e">
        <f t="array" ref="BY77">IF(INDEX(Data!FD:FD,$B77)=0,#N/A,INDEX(Data!FD:FD,$B77)-Data!FD$2+INDEX($A77:BX77,,MAX(ISNUMBER($D77:BX77)*COLUMN($D77:BX77))))</f>
        <v>#N/A</v>
      </c>
      <c r="BZ77" s="2" t="e">
        <f t="array" ref="BZ77">IF(INDEX(Data!FE:FE,$B77)=0,#N/A,INDEX(Data!FE:FE,$B77)-Data!FE$2+INDEX($A77:BY77,,MAX(ISNUMBER($D77:BY77)*COLUMN($D77:BY77))))</f>
        <v>#N/A</v>
      </c>
      <c r="CA77" s="2" t="e">
        <f t="array" ref="CA77">IF(INDEX(Data!FF:FF,$B77)=0,#N/A,INDEX(Data!FF:FF,$B77)-Data!FF$2+INDEX($A77:BZ77,,MAX(ISNUMBER($D77:BZ77)*COLUMN($D77:BZ77))))</f>
        <v>#N/A</v>
      </c>
      <c r="CB77" s="2" t="e">
        <f t="array" ref="CB77">IF(INDEX(Data!FG:FG,$B77)=0,#N/A,INDEX(Data!FG:FG,$B77)-Data!FG$2+INDEX($A77:CA77,,MAX(ISNUMBER($D77:CA77)*COLUMN($D77:CA77))))</f>
        <v>#N/A</v>
      </c>
      <c r="CC77" s="2" t="e">
        <f t="array" ref="CC77">IF(INDEX(Data!FH:FH,$B77)=0,#N/A,INDEX(Data!FH:FH,$B77)-Data!FH$2+INDEX($A77:CB77,,MAX(ISNUMBER($D77:CB77)*COLUMN($D77:CB77))))</f>
        <v>#N/A</v>
      </c>
      <c r="CD77" s="2" t="e">
        <f t="array" ref="CD77">IF(INDEX(Data!FI:FI,$B77)=0,#N/A,INDEX(Data!FI:FI,$B77)-Data!FI$2+INDEX($A77:CC77,,MAX(ISNUMBER($D77:CC77)*COLUMN($D77:CC77))))</f>
        <v>#N/A</v>
      </c>
      <c r="CE77" s="2" t="e">
        <f t="array" ref="CE77">IF(INDEX(Data!FJ:FJ,$B77)=0,#N/A,INDEX(Data!FJ:FJ,$B77)-Data!FJ$2+INDEX($A77:CD77,,MAX(ISNUMBER($D77:CD77)*COLUMN($D77:CD77))))</f>
        <v>#N/A</v>
      </c>
      <c r="CF77" s="2" t="e">
        <f t="array" ref="CF77">IF(INDEX(Data!FK:FK,$B77)=0,#N/A,INDEX(Data!FK:FK,$B77)-Data!FK$2+INDEX($A77:CE77,,MAX(ISNUMBER($D77:CE77)*COLUMN($D77:CE77))))</f>
        <v>#N/A</v>
      </c>
      <c r="CG77" s="2" t="e">
        <f t="array" ref="CG77">IF(INDEX(Data!FL:FL,$B77)=0,#N/A,INDEX(Data!FL:FL,$B77)-Data!FL$2+INDEX($A77:CF77,,MAX(ISNUMBER($D77:CF77)*COLUMN($D77:CF77))))</f>
        <v>#N/A</v>
      </c>
      <c r="CH77" s="2" t="e">
        <f t="array" ref="CH77">IF(INDEX(Data!FM:FM,$B77)=0,#N/A,INDEX(Data!FM:FM,$B77)-Data!FM$2+INDEX($A77:CG77,,MAX(ISNUMBER($D77:CG77)*COLUMN($D77:CG77))))</f>
        <v>#N/A</v>
      </c>
      <c r="CI77" s="2" t="e">
        <f t="array" ref="CI77">IF(INDEX(Data!FN:FN,$B77)=0,#N/A,INDEX(Data!FN:FN,$B77)-Data!FN$2+INDEX($A77:CH77,,MAX(ISNUMBER($D77:CH77)*COLUMN($D77:CH77))))</f>
        <v>#N/A</v>
      </c>
      <c r="CJ77" s="2" t="e">
        <f t="array" ref="CJ77">IF(INDEX(Data!FO:FO,$B77)=0,#N/A,INDEX(Data!FO:FO,$B77)-Data!FO$2+INDEX($A77:CI77,,MAX(ISNUMBER($D77:CI77)*COLUMN($D77:CI77))))</f>
        <v>#N/A</v>
      </c>
      <c r="CK77" s="2" t="e">
        <f t="array" ref="CK77">IF(INDEX(Data!FP:FP,$B77)=0,#N/A,INDEX(Data!FP:FP,$B77)-Data!FP$2+INDEX($A77:CJ77,,MAX(ISNUMBER($D77:CJ77)*COLUMN($D77:CJ77))))</f>
        <v>#N/A</v>
      </c>
      <c r="CL77" s="2" t="e">
        <f t="array" ref="CL77">IF(INDEX(Data!FQ:FQ,$B77)=0,#N/A,INDEX(Data!FQ:FQ,$B77)-Data!FQ$2+INDEX($A77:CK77,,MAX(ISNUMBER($D77:CK77)*COLUMN($D77:CK77))))</f>
        <v>#N/A</v>
      </c>
      <c r="CM77" s="2" t="e">
        <f t="array" ref="CM77">IF(INDEX(Data!FR:FR,$B77)=0,#N/A,INDEX(Data!FR:FR,$B77)-Data!FR$2+INDEX($A77:CL77,,MAX(ISNUMBER($D77:CL77)*COLUMN($D77:CL77))))</f>
        <v>#N/A</v>
      </c>
      <c r="CN77" s="2" t="e">
        <f t="array" ref="CN77">IF(INDEX(Data!FS:FS,$B77)=0,#N/A,INDEX(Data!FS:FS,$B77)-Data!FS$2+INDEX($A77:CM77,,MAX(ISNUMBER($D77:CM77)*COLUMN($D77:CM77))))</f>
        <v>#N/A</v>
      </c>
      <c r="CO77" s="2" t="e">
        <f t="array" ref="CO77">IF(INDEX(Data!FT:FT,$B77)=0,#N/A,INDEX(Data!FT:FT,$B77)-Data!FT$2+INDEX($A77:CN77,,MAX(ISNUMBER($D77:CN77)*COLUMN($D77:CN77))))</f>
        <v>#N/A</v>
      </c>
      <c r="CP77" s="2" t="e">
        <f t="array" ref="CP77">IF(INDEX(Data!FU:FU,$B77)=0,#N/A,INDEX(Data!FU:FU,$B77)-Data!FU$2+INDEX($A77:CO77,,MAX(ISNUMBER($D77:CO77)*COLUMN($D77:CO77))))</f>
        <v>#N/A</v>
      </c>
      <c r="CQ77" s="2" t="e">
        <f t="array" ref="CQ77">IF(INDEX(Data!FV:FV,$B77)=0,#N/A,INDEX(Data!FV:FV,$B77)-Data!FV$2+INDEX($A77:CP77,,MAX(ISNUMBER($D77:CP77)*COLUMN($D77:CP77))))</f>
        <v>#N/A</v>
      </c>
      <c r="CR77" s="2" t="e">
        <f t="array" ref="CR77">IF(INDEX(Data!FW:FW,$B77)=0,#N/A,INDEX(Data!FW:FW,$B77)-Data!FW$2+INDEX($A77:CQ77,,MAX(ISNUMBER($D77:CQ77)*COLUMN($D77:CQ77))))</f>
        <v>#N/A</v>
      </c>
      <c r="CS77" s="2" t="e">
        <f t="array" ref="CS77">IF(INDEX(Data!FX:FX,$B77)=0,#N/A,INDEX(Data!FX:FX,$B77)-Data!FX$2+INDEX($A77:CR77,,MAX(ISNUMBER($D77:CR77)*COLUMN($D77:CR77))))</f>
        <v>#N/A</v>
      </c>
      <c r="CT77" s="2" t="e">
        <f t="array" ref="CT77">IF(INDEX(Data!FY:FY,$B77)=0,#N/A,INDEX(Data!FY:FY,$B77)-Data!FY$2+INDEX($A77:CS77,,MAX(ISNUMBER($D77:CS77)*COLUMN($D77:CS77))))</f>
        <v>#N/A</v>
      </c>
      <c r="CU77" s="2" t="e">
        <f t="array" ref="CU77">IF(INDEX(Data!FZ:FZ,$B77)=0,#N/A,INDEX(Data!FZ:FZ,$B77)-Data!FZ$2+INDEX($A77:CT77,,MAX(ISNUMBER($D77:CT77)*COLUMN($D77:CT77))))</f>
        <v>#N/A</v>
      </c>
      <c r="CV77" s="2" t="e">
        <f t="array" ref="CV77">IF(INDEX(Data!GA:GA,$B77)=0,#N/A,INDEX(Data!GA:GA,$B77)-Data!GA$2+INDEX($A77:CU77,,MAX(ISNUMBER($D77:CU77)*COLUMN($D77:CU77))))</f>
        <v>#N/A</v>
      </c>
      <c r="CW77" s="2" t="e">
        <f t="array" ref="CW77">IF(INDEX(Data!GB:GB,$B77)=0,#N/A,INDEX(Data!GB:GB,$B77)-Data!GB$2+INDEX($A77:CV77,,MAX(ISNUMBER($D77:CV77)*COLUMN($D77:CV77))))</f>
        <v>#N/A</v>
      </c>
      <c r="CX77" s="2" t="e">
        <f t="array" ref="CX77">IF(INDEX(Data!GC:GC,$B77)=0,#N/A,INDEX(Data!GC:GC,$B77)-Data!GC$2+INDEX($A77:CW77,,MAX(ISNUMBER($D77:CW77)*COLUMN($D77:CW77))))</f>
        <v>#N/A</v>
      </c>
      <c r="CY77" s="2" t="e">
        <f t="array" ref="CY77">IF(INDEX(Data!GD:GD,$B77)=0,#N/A,INDEX(Data!GD:GD,$B77)-Data!GD$2+INDEX($A77:CX77,,MAX(ISNUMBER($D77:CX77)*COLUMN($D77:CX77))))</f>
        <v>#N/A</v>
      </c>
      <c r="CZ77" s="2" t="e">
        <f t="array" ref="CZ77">IF(INDEX(Data!GE:GE,$B77)=0,#N/A,INDEX(Data!GE:GE,$B77)-Data!GE$2+INDEX($A77:CY77,,MAX(ISNUMBER($D77:CY77)*COLUMN($D77:CY77))))</f>
        <v>#N/A</v>
      </c>
      <c r="DA77" s="2" t="e">
        <f t="array" ref="DA77">IF(INDEX(Data!GF:GF,$B77)=0,#N/A,INDEX(Data!GF:GF,$B77)-Data!GF$2+INDEX($A77:CZ77,,MAX(ISNUMBER($D77:CZ77)*COLUMN($D77:CZ77))))</f>
        <v>#N/A</v>
      </c>
      <c r="DB77" s="2" t="e">
        <f t="array" ref="DB77">IF(INDEX(Data!GG:GG,$B77)=0,#N/A,INDEX(Data!GG:GG,$B77)-Data!GG$2+INDEX($A77:DA77,,MAX(ISNUMBER($D77:DA77)*COLUMN($D77:DA77))))</f>
        <v>#N/A</v>
      </c>
      <c r="DC77" s="2" t="e">
        <f t="array" ref="DC77">IF(INDEX(Data!GH:GH,$B77)=0,#N/A,INDEX(Data!GH:GH,$B77)-Data!GH$2+INDEX($A77:DB77,,MAX(ISNUMBER($D77:DB77)*COLUMN($D77:DB77))))</f>
        <v>#N/A</v>
      </c>
      <c r="DD77" s="2" t="e">
        <f t="array" ref="DD77">IF(INDEX(Data!GI:GI,$B77)=0,#N/A,INDEX(Data!GI:GI,$B77)-Data!GI$2+INDEX($A77:DC77,,MAX(ISNUMBER($D77:DC77)*COLUMN($D77:DC77))))</f>
        <v>#N/A</v>
      </c>
      <c r="DE77" s="2" t="e">
        <f t="array" ref="DE77">IF(INDEX(Data!GJ:GJ,$B77)=0,#N/A,INDEX(Data!GJ:GJ,$B77)-Data!GJ$2+INDEX($A77:DD77,,MAX(ISNUMBER($D77:DD77)*COLUMN($D77:DD77))))</f>
        <v>#N/A</v>
      </c>
      <c r="DF77" s="2" t="e">
        <f t="array" ref="DF77">IF(INDEX(Data!GK:GK,$B77)=0,#N/A,INDEX(Data!GK:GK,$B77)-Data!GK$2+INDEX($A77:DE77,,MAX(ISNUMBER($D77:DE77)*COLUMN($D77:DE77))))</f>
        <v>#N/A</v>
      </c>
      <c r="DG77" s="2" t="e">
        <f t="array" ref="DG77">IF(INDEX(Data!GL:GL,$B77)=0,#N/A,INDEX(Data!GL:GL,$B77)-Data!GL$2+INDEX($A77:DF77,,MAX(ISNUMBER($D77:DF77)*COLUMN($D77:DF77))))</f>
        <v>#N/A</v>
      </c>
      <c r="DH77" s="2" t="e">
        <f t="array" ref="DH77">IF(INDEX(Data!GM:GM,$B77)=0,#N/A,INDEX(Data!GM:GM,$B77)-Data!GM$2+INDEX($A77:DG77,,MAX(ISNUMBER($D77:DG77)*COLUMN($D77:DG77))))</f>
        <v>#N/A</v>
      </c>
      <c r="DI77" s="2" t="e">
        <f t="array" ref="DI77">IF(INDEX(Data!GN:GN,$B77)=0,#N/A,INDEX(Data!GN:GN,$B77)-Data!GN$2+INDEX($A77:DH77,,MAX(ISNUMBER($D77:DH77)*COLUMN($D77:DH77))))</f>
        <v>#N/A</v>
      </c>
      <c r="DJ77" s="2" t="e">
        <f t="array" ref="DJ77">IF(INDEX(Data!GO:GO,$B77)=0,#N/A,INDEX(Data!GO:GO,$B77)-Data!GO$2+INDEX($A77:DI77,,MAX(ISNUMBER($D77:DI77)*COLUMN($D77:DI77))))</f>
        <v>#N/A</v>
      </c>
      <c r="DK77" s="2" t="e">
        <f t="array" ref="DK77">IF(INDEX(Data!GP:GP,$B77)=0,#N/A,INDEX(Data!GP:GP,$B77)-Data!GP$2+INDEX($A77:DJ77,,MAX(ISNUMBER($D77:DJ77)*COLUMN($D77:DJ77))))</f>
        <v>#N/A</v>
      </c>
      <c r="DL77" s="2" t="e">
        <f t="array" ref="DL77">IF(INDEX(Data!GQ:GQ,$B77)=0,#N/A,INDEX(Data!GQ:GQ,$B77)-Data!GQ$2+INDEX($A77:DK77,,MAX(ISNUMBER($D77:DK77)*COLUMN($D77:DK77))))</f>
        <v>#N/A</v>
      </c>
      <c r="DM77" s="2" t="e">
        <f t="array" ref="DM77">IF(INDEX(Data!GR:GR,$B77)=0,#N/A,INDEX(Data!GR:GR,$B77)-Data!GR$2+INDEX($A77:DL77,,MAX(ISNUMBER($D77:DL77)*COLUMN($D77:DL77))))</f>
        <v>#N/A</v>
      </c>
      <c r="DN77" s="2" t="e">
        <f t="array" ref="DN77">IF(INDEX(Data!GS:GS,$B77)=0,#N/A,INDEX(Data!GS:GS,$B77)-Data!GS$2+INDEX($A77:DM77,,MAX(ISNUMBER($D77:DM77)*COLUMN($D77:DM77))))</f>
        <v>#N/A</v>
      </c>
      <c r="DO77" s="2" t="e">
        <f t="array" ref="DO77">IF(INDEX(Data!GT:GT,$B77)=0,#N/A,INDEX(Data!GT:GT,$B77)-Data!GT$2+INDEX($A77:DN77,,MAX(ISNUMBER($D77:DN77)*COLUMN($D77:DN77))))</f>
        <v>#N/A</v>
      </c>
      <c r="DP77" s="2" t="e">
        <f t="array" ref="DP77">IF(INDEX(Data!GU:GU,$B77)=0,#N/A,INDEX(Data!GU:GU,$B77)-Data!GU$2+INDEX($A77:DO77,,MAX(ISNUMBER($D77:DO77)*COLUMN($D77:DO77))))</f>
        <v>#N/A</v>
      </c>
      <c r="DQ77" s="2" t="e">
        <f t="array" ref="DQ77">IF(INDEX(Data!GV:GV,$B77)=0,#N/A,INDEX(Data!GV:GV,$B77)-Data!GV$2+INDEX($A77:DP77,,MAX(ISNUMBER($D77:DP77)*COLUMN($D77:DP77))))</f>
        <v>#N/A</v>
      </c>
      <c r="DR77" s="2" t="e">
        <f t="array" ref="DR77">IF(INDEX(Data!GW:GW,$B77)=0,#N/A,INDEX(Data!GW:GW,$B77)-Data!GW$2+INDEX($A77:DQ77,,MAX(ISNUMBER($D77:DQ77)*COLUMN($D77:DQ77))))</f>
        <v>#N/A</v>
      </c>
      <c r="DS77" s="2" t="e">
        <f t="array" ref="DS77">IF(INDEX(Data!GX:GX,$B77)=0,#N/A,INDEX(Data!GX:GX,$B77)-Data!GX$2+INDEX($A77:DR77,,MAX(ISNUMBER($D77:DR77)*COLUMN($D77:DR77))))</f>
        <v>#N/A</v>
      </c>
      <c r="DT77" s="2" t="e">
        <f t="array" ref="DT77">IF(INDEX(Data!GY:GY,$B77)=0,#N/A,INDEX(Data!GY:GY,$B77)-Data!GY$2+INDEX($A77:DS77,,MAX(ISNUMBER($D77:DS77)*COLUMN($D77:DS77))))</f>
        <v>#N/A</v>
      </c>
      <c r="DU77" s="2" t="e">
        <f t="array" ref="DU77">IF(INDEX(Data!GZ:GZ,$B77)=0,#N/A,INDEX(Data!GZ:GZ,$B77)-Data!GZ$2+INDEX($A77:DT77,,MAX(ISNUMBER($D77:DT77)*COLUMN($D77:DT77))))</f>
        <v>#N/A</v>
      </c>
      <c r="DV77" s="2" t="e">
        <f t="array" ref="DV77">IF(INDEX(Data!HA:HA,$B77)=0,#N/A,INDEX(Data!HA:HA,$B77)-Data!HA$2+INDEX($A77:DU77,,MAX(ISNUMBER($D77:DU77)*COLUMN($D77:DU77))))</f>
        <v>#N/A</v>
      </c>
      <c r="DW77" s="2" t="e">
        <f t="array" ref="DW77">IF(INDEX(Data!HB:HB,$B77)=0,#N/A,INDEX(Data!HB:HB,$B77)-Data!HB$2+INDEX($A77:DV77,,MAX(ISNUMBER($D77:DV77)*COLUMN($D77:DV77))))</f>
        <v>#N/A</v>
      </c>
      <c r="DX77" s="2" t="e">
        <f t="array" ref="DX77">IF(INDEX(Data!HC:HC,$B77)=0,#N/A,INDEX(Data!HC:HC,$B77)-Data!HC$2+INDEX($A77:DW77,,MAX(ISNUMBER($D77:DW77)*COLUMN($D77:DW77))))</f>
        <v>#N/A</v>
      </c>
      <c r="DY77" s="2" t="e">
        <f t="array" ref="DY77">IF(INDEX(Data!HD:HD,$B77)=0,#N/A,INDEX(Data!HD:HD,$B77)-Data!HD$2+INDEX($A77:DX77,,MAX(ISNUMBER($D77:DX77)*COLUMN($D77:DX77))))</f>
        <v>#N/A</v>
      </c>
      <c r="DZ77" s="2" t="e">
        <f t="array" ref="DZ77">IF(INDEX(Data!HE:HE,$B77)=0,#N/A,INDEX(Data!HE:HE,$B77)-Data!HE$2+INDEX($A77:DY77,,MAX(ISNUMBER($D77:DY77)*COLUMN($D77:DY77))))</f>
        <v>#N/A</v>
      </c>
      <c r="EA77" s="2" t="e">
        <f t="array" ref="EA77">IF(INDEX(Data!HF:HF,$B77)=0,#N/A,INDEX(Data!HF:HF,$B77)-Data!HF$2+INDEX($A77:DZ77,,MAX(ISNUMBER($D77:DZ77)*COLUMN($D77:DZ77))))</f>
        <v>#N/A</v>
      </c>
      <c r="EB77" s="2" t="e">
        <f t="array" ref="EB77">IF(INDEX(Data!HG:HG,$B77)=0,#N/A,INDEX(Data!HG:HG,$B77)-Data!HG$2+INDEX($A77:EA77,,MAX(ISNUMBER($D77:EA77)*COLUMN($D77:EA77))))</f>
        <v>#N/A</v>
      </c>
      <c r="EC77" s="2" t="e">
        <f t="array" ref="EC77">IF(INDEX(Data!HH:HH,$B77)=0,#N/A,INDEX(Data!HH:HH,$B77)-Data!HH$2+INDEX($A77:EB77,,MAX(ISNUMBER($D77:EB77)*COLUMN($D77:EB77))))</f>
        <v>#N/A</v>
      </c>
      <c r="ED77" s="2" t="e">
        <f t="array" ref="ED77">IF(INDEX(Data!HI:HI,$B77)=0,#N/A,INDEX(Data!HI:HI,$B77)-Data!HI$2+INDEX($A77:EC77,,MAX(ISNUMBER($D77:EC77)*COLUMN($D77:EC77))))</f>
        <v>#N/A</v>
      </c>
      <c r="EE77" s="2" t="e">
        <f t="array" ref="EE77">IF(INDEX(Data!HJ:HJ,$B77)=0,#N/A,INDEX(Data!HJ:HJ,$B77)-Data!HJ$2+INDEX($A77:ED77,,MAX(ISNUMBER($D77:ED77)*COLUMN($D77:ED77))))</f>
        <v>#N/A</v>
      </c>
      <c r="EF77" s="2" t="e">
        <f t="array" ref="EF77">IF(INDEX(Data!HK:HK,$B77)=0,#N/A,INDEX(Data!HK:HK,$B77)-Data!HK$2+INDEX($A77:EE77,,MAX(ISNUMBER($D77:EE77)*COLUMN($D77:EE77))))</f>
        <v>#N/A</v>
      </c>
      <c r="EG77" s="2" t="e">
        <f t="array" ref="EG77">IF(INDEX(Data!HL:HL,$B77)=0,#N/A,INDEX(Data!HL:HL,$B77)-Data!HL$2+INDEX($A77:EF77,,MAX(ISNUMBER($D77:EF77)*COLUMN($D77:EF77))))</f>
        <v>#N/A</v>
      </c>
      <c r="EH77" s="2" t="e">
        <f t="array" ref="EH77">IF(INDEX(Data!HM:HM,$B77)=0,#N/A,INDEX(Data!HM:HM,$B77)-Data!HM$2+INDEX($A77:EG77,,MAX(ISNUMBER($D77:EG77)*COLUMN($D77:EG77))))</f>
        <v>#N/A</v>
      </c>
      <c r="EI77" s="2" t="e">
        <f t="array" ref="EI77">IF(INDEX(Data!HN:HN,$B77)=0,#N/A,INDEX(Data!HN:HN,$B77)-Data!HN$2+INDEX($A77:EH77,,MAX(ISNUMBER($D77:EH77)*COLUMN($D77:EH77))))</f>
        <v>#N/A</v>
      </c>
    </row>
    <row r="78" spans="1:139" x14ac:dyDescent="0.25">
      <c r="A78" s="2">
        <f>Data!CG153</f>
        <v>0</v>
      </c>
      <c r="B78" s="2" t="e">
        <f>MATCH(A78,Data!CG:CG,0)</f>
        <v>#N/A</v>
      </c>
      <c r="C78" s="2" t="e">
        <f ca="1">COUNTIF(OFFSET(Data!$CJ$1:$EZ$78,B78-1,0,1),"&gt;0")</f>
        <v>#N/A</v>
      </c>
      <c r="D78" s="2">
        <v>0</v>
      </c>
      <c r="E78" s="2" t="e">
        <f t="array" ref="E78">IF(INDEX(Data!CJ:CJ,$B78)=0,#N/A,INDEX(Data!CJ:CJ,$B78)-Data!CJ$2+INDEX($A78:D78,,MAX(ISNUMBER($D78:D78)*COLUMN($D78:D78))))</f>
        <v>#N/A</v>
      </c>
      <c r="F78" s="2" t="e">
        <f t="array" ref="F78">IF(INDEX(Data!CK:CK,$B78)=0,#N/A,INDEX(Data!CK:CK,$B78)-Data!CK$2+INDEX($A78:E78,,MAX(ISNUMBER($D78:E78)*COLUMN($D78:E78))))</f>
        <v>#N/A</v>
      </c>
      <c r="G78" s="2" t="e">
        <f t="array" ref="G78">IF(INDEX(Data!CL:CL,$B78)=0,#N/A,INDEX(Data!CL:CL,$B78)-Data!CL$2+INDEX($A78:F78,,MAX(ISNUMBER($D78:F78)*COLUMN($D78:F78))))</f>
        <v>#N/A</v>
      </c>
      <c r="H78" s="2" t="e">
        <f t="array" ref="H78">IF(INDEX(Data!CM:CM,$B78)=0,#N/A,INDEX(Data!CM:CM,$B78)-Data!CM$2+INDEX($A78:G78,,MAX(ISNUMBER($D78:G78)*COLUMN($D78:G78))))</f>
        <v>#N/A</v>
      </c>
      <c r="I78" s="2" t="e">
        <f t="array" ref="I78">IF(INDEX(Data!CN:CN,$B78)=0,#N/A,INDEX(Data!CN:CN,$B78)-Data!CN$2+INDEX($A78:H78,,MAX(ISNUMBER($D78:H78)*COLUMN($D78:H78))))</f>
        <v>#N/A</v>
      </c>
      <c r="J78" s="2" t="e">
        <f t="array" ref="J78">IF(INDEX(Data!CO:CO,$B78)=0,#N/A,INDEX(Data!CO:CO,$B78)-Data!CO$2+INDEX($A78:I78,,MAX(ISNUMBER($D78:I78)*COLUMN($D78:I78))))</f>
        <v>#N/A</v>
      </c>
      <c r="K78" s="2" t="e">
        <f t="array" ref="K78">IF(INDEX(Data!CP:CP,$B78)=0,#N/A,INDEX(Data!CP:CP,$B78)-Data!CP$2+INDEX($A78:J78,,MAX(ISNUMBER($D78:J78)*COLUMN($D78:J78))))</f>
        <v>#N/A</v>
      </c>
      <c r="L78" s="2" t="e">
        <f t="array" ref="L78">IF(INDEX(Data!CQ:CQ,$B78)=0,#N/A,INDEX(Data!CQ:CQ,$B78)-Data!CQ$2+INDEX($A78:K78,,MAX(ISNUMBER($D78:K78)*COLUMN($D78:K78))))</f>
        <v>#N/A</v>
      </c>
      <c r="M78" s="2" t="e">
        <f t="array" ref="M78">IF(INDEX(Data!CR:CR,$B78)=0,#N/A,INDEX(Data!CR:CR,$B78)-Data!CR$2+INDEX($A78:L78,,MAX(ISNUMBER($D78:L78)*COLUMN($D78:L78))))</f>
        <v>#N/A</v>
      </c>
      <c r="N78" s="2" t="e">
        <f t="array" ref="N78">IF(INDEX(Data!CS:CS,$B78)=0,#N/A,INDEX(Data!CS:CS,$B78)-Data!CS$2+INDEX($A78:M78,,MAX(ISNUMBER($D78:M78)*COLUMN($D78:M78))))</f>
        <v>#N/A</v>
      </c>
      <c r="O78" s="2" t="e">
        <f t="array" ref="O78">IF(INDEX(Data!CT:CT,$B78)=0,#N/A,INDEX(Data!CT:CT,$B78)-Data!CT$2+INDEX($A78:N78,,MAX(ISNUMBER($D78:N78)*COLUMN($D78:N78))))</f>
        <v>#N/A</v>
      </c>
      <c r="P78" s="2" t="e">
        <f t="array" ref="P78">IF(INDEX(Data!CU:CU,$B78)=0,#N/A,INDEX(Data!CU:CU,$B78)-Data!CU$2+INDEX($A78:O78,,MAX(ISNUMBER($D78:O78)*COLUMN($D78:O78))))</f>
        <v>#N/A</v>
      </c>
      <c r="Q78" s="2" t="e">
        <f t="array" ref="Q78">IF(INDEX(Data!CV:CV,$B78)=0,#N/A,INDEX(Data!CV:CV,$B78)-Data!CV$2+INDEX($A78:P78,,MAX(ISNUMBER($D78:P78)*COLUMN($D78:P78))))</f>
        <v>#N/A</v>
      </c>
      <c r="R78" s="2" t="e">
        <f t="array" ref="R78">IF(INDEX(Data!CW:CW,$B78)=0,#N/A,INDEX(Data!CW:CW,$B78)-Data!CW$2+INDEX($A78:Q78,,MAX(ISNUMBER($D78:Q78)*COLUMN($D78:Q78))))</f>
        <v>#N/A</v>
      </c>
      <c r="S78" s="2" t="e">
        <f t="array" ref="S78">IF(INDEX(Data!CX:CX,$B78)=0,#N/A,INDEX(Data!CX:CX,$B78)-Data!CX$2+INDEX($A78:R78,,MAX(ISNUMBER($D78:R78)*COLUMN($D78:R78))))</f>
        <v>#N/A</v>
      </c>
      <c r="T78" s="2" t="e">
        <f t="array" ref="T78">IF(INDEX(Data!CY:CY,$B78)=0,#N/A,INDEX(Data!CY:CY,$B78)-Data!CY$2+INDEX($A78:S78,,MAX(ISNUMBER($D78:S78)*COLUMN($D78:S78))))</f>
        <v>#N/A</v>
      </c>
      <c r="U78" s="2" t="e">
        <f t="array" ref="U78">IF(INDEX(Data!CZ:CZ,$B78)=0,#N/A,INDEX(Data!CZ:CZ,$B78)-Data!CZ$2+INDEX($A78:T78,,MAX(ISNUMBER($D78:T78)*COLUMN($D78:T78))))</f>
        <v>#N/A</v>
      </c>
      <c r="V78" s="2" t="e">
        <f t="array" ref="V78">IF(INDEX(Data!DA:DA,$B78)=0,#N/A,INDEX(Data!DA:DA,$B78)-Data!DA$2+INDEX($A78:U78,,MAX(ISNUMBER($D78:U78)*COLUMN($D78:U78))))</f>
        <v>#N/A</v>
      </c>
      <c r="W78" s="2" t="e">
        <f t="array" ref="W78">IF(INDEX(Data!DB:DB,$B78)=0,#N/A,INDEX(Data!DB:DB,$B78)-Data!DB$2+INDEX($A78:V78,,MAX(ISNUMBER($D78:V78)*COLUMN($D78:V78))))</f>
        <v>#N/A</v>
      </c>
      <c r="X78" s="2" t="e">
        <f t="array" ref="X78">IF(INDEX(Data!DC:DC,$B78)=0,#N/A,INDEX(Data!DC:DC,$B78)-Data!DC$2+INDEX($A78:W78,,MAX(ISNUMBER($D78:W78)*COLUMN($D78:W78))))</f>
        <v>#N/A</v>
      </c>
      <c r="Y78" s="2" t="e">
        <f t="array" ref="Y78">IF(INDEX(Data!DD:DD,$B78)=0,#N/A,INDEX(Data!DD:DD,$B78)-Data!DD$2+INDEX($A78:X78,,MAX(ISNUMBER($D78:X78)*COLUMN($D78:X78))))</f>
        <v>#N/A</v>
      </c>
      <c r="Z78" s="2" t="e">
        <f t="array" ref="Z78">IF(INDEX(Data!DE:DE,$B78)=0,#N/A,INDEX(Data!DE:DE,$B78)-Data!DE$2+INDEX($A78:Y78,,MAX(ISNUMBER($D78:Y78)*COLUMN($D78:Y78))))</f>
        <v>#N/A</v>
      </c>
      <c r="AA78" s="2" t="e">
        <f t="array" ref="AA78">IF(INDEX(Data!DF:DF,$B78)=0,#N/A,INDEX(Data!DF:DF,$B78)-Data!DF$2+INDEX($A78:Z78,,MAX(ISNUMBER($D78:Z78)*COLUMN($D78:Z78))))</f>
        <v>#N/A</v>
      </c>
      <c r="AB78" s="2" t="e">
        <f t="array" ref="AB78">IF(INDEX(Data!DG:DG,$B78)=0,#N/A,INDEX(Data!DG:DG,$B78)-Data!DG$2+INDEX($A78:AA78,,MAX(ISNUMBER($D78:AA78)*COLUMN($D78:AA78))))</f>
        <v>#N/A</v>
      </c>
      <c r="AC78" s="2" t="e">
        <f t="array" ref="AC78">IF(INDEX(Data!DH:DH,$B78)=0,#N/A,INDEX(Data!DH:DH,$B78)-Data!DH$2+INDEX($A78:AB78,,MAX(ISNUMBER($D78:AB78)*COLUMN($D78:AB78))))</f>
        <v>#N/A</v>
      </c>
      <c r="AD78" s="2" t="e">
        <f t="array" ref="AD78">IF(INDEX(Data!DI:DI,$B78)=0,#N/A,INDEX(Data!DI:DI,$B78)-Data!DI$2+INDEX($A78:AC78,,MAX(ISNUMBER($D78:AC78)*COLUMN($D78:AC78))))</f>
        <v>#N/A</v>
      </c>
      <c r="AE78" s="2" t="e">
        <f t="array" ref="AE78">IF(INDEX(Data!DJ:DJ,$B78)=0,#N/A,INDEX(Data!DJ:DJ,$B78)-Data!DJ$2+INDEX($A78:AD78,,MAX(ISNUMBER($D78:AD78)*COLUMN($D78:AD78))))</f>
        <v>#N/A</v>
      </c>
      <c r="AF78" s="2" t="e">
        <f t="array" ref="AF78">IF(INDEX(Data!DK:DK,$B78)=0,#N/A,INDEX(Data!DK:DK,$B78)-Data!DK$2+INDEX($A78:AE78,,MAX(ISNUMBER($D78:AE78)*COLUMN($D78:AE78))))</f>
        <v>#N/A</v>
      </c>
      <c r="AG78" s="2" t="e">
        <f t="array" ref="AG78">IF(INDEX(Data!DL:DL,$B78)=0,#N/A,INDEX(Data!DL:DL,$B78)-Data!DL$2+INDEX($A78:AF78,,MAX(ISNUMBER($D78:AF78)*COLUMN($D78:AF78))))</f>
        <v>#N/A</v>
      </c>
      <c r="AH78" s="2" t="e">
        <f t="array" ref="AH78">IF(INDEX(Data!DM:DM,$B78)=0,#N/A,INDEX(Data!DM:DM,$B78)-Data!DM$2+INDEX($A78:AG78,,MAX(ISNUMBER($D78:AG78)*COLUMN($D78:AG78))))</f>
        <v>#N/A</v>
      </c>
      <c r="AI78" s="2" t="e">
        <f t="array" ref="AI78">IF(INDEX(Data!DN:DN,$B78)=0,#N/A,INDEX(Data!DN:DN,$B78)-Data!DN$2+INDEX($A78:AH78,,MAX(ISNUMBER($D78:AH78)*COLUMN($D78:AH78))))</f>
        <v>#N/A</v>
      </c>
      <c r="AJ78" s="2" t="e">
        <f t="array" ref="AJ78">IF(INDEX(Data!DO:DO,$B78)=0,#N/A,INDEX(Data!DO:DO,$B78)-Data!DO$2+INDEX($A78:AI78,,MAX(ISNUMBER($D78:AI78)*COLUMN($D78:AI78))))</f>
        <v>#N/A</v>
      </c>
      <c r="AK78" s="2" t="e">
        <f t="array" ref="AK78">IF(INDEX(Data!DP:DP,$B78)=0,#N/A,INDEX(Data!DP:DP,$B78)-Data!DP$2+INDEX($A78:AJ78,,MAX(ISNUMBER($D78:AJ78)*COLUMN($D78:AJ78))))</f>
        <v>#N/A</v>
      </c>
      <c r="AL78" s="2" t="e">
        <f t="array" ref="AL78">IF(INDEX(Data!DQ:DQ,$B78)=0,#N/A,INDEX(Data!DQ:DQ,$B78)-Data!DQ$2+INDEX($A78:AK78,,MAX(ISNUMBER($D78:AK78)*COLUMN($D78:AK78))))</f>
        <v>#N/A</v>
      </c>
      <c r="AM78" s="2" t="e">
        <f t="array" ref="AM78">IF(INDEX(Data!DR:DR,$B78)=0,#N/A,INDEX(Data!DR:DR,$B78)-Data!DR$2+INDEX($A78:AL78,,MAX(ISNUMBER($D78:AL78)*COLUMN($D78:AL78))))</f>
        <v>#N/A</v>
      </c>
      <c r="AN78" s="2" t="e">
        <f t="array" ref="AN78">IF(INDEX(Data!DS:DS,$B78)=0,#N/A,INDEX(Data!DS:DS,$B78)-Data!DS$2+INDEX($A78:AM78,,MAX(ISNUMBER($D78:AM78)*COLUMN($D78:AM78))))</f>
        <v>#N/A</v>
      </c>
      <c r="AO78" s="2" t="e">
        <f t="array" ref="AO78">IF(INDEX(Data!DT:DT,$B78)=0,#N/A,INDEX(Data!DT:DT,$B78)-Data!DT$2+INDEX($A78:AN78,,MAX(ISNUMBER($D78:AN78)*COLUMN($D78:AN78))))</f>
        <v>#N/A</v>
      </c>
      <c r="AP78" s="2" t="e">
        <f t="array" ref="AP78">IF(INDEX(Data!DU:DU,$B78)=0,#N/A,INDEX(Data!DU:DU,$B78)-Data!DU$2+INDEX($A78:AO78,,MAX(ISNUMBER($D78:AO78)*COLUMN($D78:AO78))))</f>
        <v>#N/A</v>
      </c>
      <c r="AQ78" s="2" t="e">
        <f t="array" ref="AQ78">IF(INDEX(Data!DV:DV,$B78)=0,#N/A,INDEX(Data!DV:DV,$B78)-Data!DV$2+INDEX($A78:AP78,,MAX(ISNUMBER($D78:AP78)*COLUMN($D78:AP78))))</f>
        <v>#N/A</v>
      </c>
      <c r="AR78" s="2" t="e">
        <f t="array" ref="AR78">IF(INDEX(Data!DW:DW,$B78)=0,#N/A,INDEX(Data!DW:DW,$B78)-Data!DW$2+INDEX($A78:AQ78,,MAX(ISNUMBER($D78:AQ78)*COLUMN($D78:AQ78))))</f>
        <v>#N/A</v>
      </c>
      <c r="AS78" s="2" t="e">
        <f t="array" ref="AS78">IF(INDEX(Data!DX:DX,$B78)=0,#N/A,INDEX(Data!DX:DX,$B78)-Data!DX$2+INDEX($A78:AR78,,MAX(ISNUMBER($D78:AR78)*COLUMN($D78:AR78))))</f>
        <v>#N/A</v>
      </c>
      <c r="AT78" s="2" t="e">
        <f t="array" ref="AT78">IF(INDEX(Data!DY:DY,$B78)=0,#N/A,INDEX(Data!DY:DY,$B78)-Data!DY$2+INDEX($A78:AS78,,MAX(ISNUMBER($D78:AS78)*COLUMN($D78:AS78))))</f>
        <v>#N/A</v>
      </c>
      <c r="AU78" s="2" t="e">
        <f t="array" ref="AU78">IF(INDEX(Data!DZ:DZ,$B78)=0,#N/A,INDEX(Data!DZ:DZ,$B78)-Data!DZ$2+INDEX($A78:AT78,,MAX(ISNUMBER($D78:AT78)*COLUMN($D78:AT78))))</f>
        <v>#N/A</v>
      </c>
      <c r="AV78" s="2" t="e">
        <f t="array" ref="AV78">IF(INDEX(Data!EA:EA,$B78)=0,#N/A,INDEX(Data!EA:EA,$B78)-Data!EA$2+INDEX($A78:AU78,,MAX(ISNUMBER($D78:AU78)*COLUMN($D78:AU78))))</f>
        <v>#N/A</v>
      </c>
      <c r="AW78" s="2" t="e">
        <f t="array" ref="AW78">IF(INDEX(Data!EB:EB,$B78)=0,#N/A,INDEX(Data!EB:EB,$B78)-Data!EB$2+INDEX($A78:AV78,,MAX(ISNUMBER($D78:AV78)*COLUMN($D78:AV78))))</f>
        <v>#N/A</v>
      </c>
      <c r="AX78" s="2" t="e">
        <f t="array" ref="AX78">IF(INDEX(Data!EC:EC,$B78)=0,#N/A,INDEX(Data!EC:EC,$B78)-Data!EC$2+INDEX($A78:AW78,,MAX(ISNUMBER($D78:AW78)*COLUMN($D78:AW78))))</f>
        <v>#N/A</v>
      </c>
      <c r="AY78" s="2" t="e">
        <f t="array" ref="AY78">IF(INDEX(Data!ED:ED,$B78)=0,#N/A,INDEX(Data!ED:ED,$B78)-Data!ED$2+INDEX($A78:AX78,,MAX(ISNUMBER($D78:AX78)*COLUMN($D78:AX78))))</f>
        <v>#N/A</v>
      </c>
      <c r="AZ78" s="2" t="e">
        <f t="array" ref="AZ78">IF(INDEX(Data!EE:EE,$B78)=0,#N/A,INDEX(Data!EE:EE,$B78)-Data!EE$2+INDEX($A78:AY78,,MAX(ISNUMBER($D78:AY78)*COLUMN($D78:AY78))))</f>
        <v>#N/A</v>
      </c>
      <c r="BA78" s="2" t="e">
        <f t="array" ref="BA78">IF(INDEX(Data!EF:EF,$B78)=0,#N/A,INDEX(Data!EF:EF,$B78)-Data!EF$2+INDEX($A78:AZ78,,MAX(ISNUMBER($D78:AZ78)*COLUMN($D78:AZ78))))</f>
        <v>#N/A</v>
      </c>
      <c r="BB78" s="2" t="e">
        <f t="array" ref="BB78">IF(INDEX(Data!EG:EG,$B78)=0,#N/A,INDEX(Data!EG:EG,$B78)-Data!EG$2+INDEX($A78:BA78,,MAX(ISNUMBER($D78:BA78)*COLUMN($D78:BA78))))</f>
        <v>#N/A</v>
      </c>
      <c r="BC78" s="2" t="e">
        <f t="array" ref="BC78">IF(INDEX(Data!EH:EH,$B78)=0,#N/A,INDEX(Data!EH:EH,$B78)-Data!EH$2+INDEX($A78:BB78,,MAX(ISNUMBER($D78:BB78)*COLUMN($D78:BB78))))</f>
        <v>#N/A</v>
      </c>
      <c r="BD78" s="2" t="e">
        <f t="array" ref="BD78">IF(INDEX(Data!EI:EI,$B78)=0,#N/A,INDEX(Data!EI:EI,$B78)-Data!EI$2+INDEX($A78:BC78,,MAX(ISNUMBER($D78:BC78)*COLUMN($D78:BC78))))</f>
        <v>#N/A</v>
      </c>
      <c r="BE78" s="2" t="e">
        <f t="array" ref="BE78">IF(INDEX(Data!EJ:EJ,$B78)=0,#N/A,INDEX(Data!EJ:EJ,$B78)-Data!EJ$2+INDEX($A78:BD78,,MAX(ISNUMBER($D78:BD78)*COLUMN($D78:BD78))))</f>
        <v>#N/A</v>
      </c>
      <c r="BF78" s="2" t="e">
        <f t="array" ref="BF78">IF(INDEX(Data!EK:EK,$B78)=0,#N/A,INDEX(Data!EK:EK,$B78)-Data!EK$2+INDEX($A78:BE78,,MAX(ISNUMBER($D78:BE78)*COLUMN($D78:BE78))))</f>
        <v>#N/A</v>
      </c>
      <c r="BG78" s="2" t="e">
        <f t="array" ref="BG78">IF(INDEX(Data!EL:EL,$B78)=0,#N/A,INDEX(Data!EL:EL,$B78)-Data!EL$2+INDEX($A78:BF78,,MAX(ISNUMBER($D78:BF78)*COLUMN($D78:BF78))))</f>
        <v>#N/A</v>
      </c>
      <c r="BH78" s="2" t="e">
        <f t="array" ref="BH78">IF(INDEX(Data!EM:EM,$B78)=0,#N/A,INDEX(Data!EM:EM,$B78)-Data!EM$2+INDEX($A78:BG78,,MAX(ISNUMBER($D78:BG78)*COLUMN($D78:BG78))))</f>
        <v>#N/A</v>
      </c>
      <c r="BI78" s="2" t="e">
        <f t="array" ref="BI78">IF(INDEX(Data!EN:EN,$B78)=0,#N/A,INDEX(Data!EN:EN,$B78)-Data!EN$2+INDEX($A78:BH78,,MAX(ISNUMBER($D78:BH78)*COLUMN($D78:BH78))))</f>
        <v>#N/A</v>
      </c>
      <c r="BJ78" s="2" t="e">
        <f t="array" ref="BJ78">IF(INDEX(Data!EO:EO,$B78)=0,#N/A,INDEX(Data!EO:EO,$B78)-Data!EO$2+INDEX($A78:BI78,,MAX(ISNUMBER($D78:BI78)*COLUMN($D78:BI78))))</f>
        <v>#N/A</v>
      </c>
      <c r="BK78" s="2" t="e">
        <f t="array" ref="BK78">IF(INDEX(Data!EP:EP,$B78)=0,#N/A,INDEX(Data!EP:EP,$B78)-Data!EP$2+INDEX($A78:BJ78,,MAX(ISNUMBER($D78:BJ78)*COLUMN($D78:BJ78))))</f>
        <v>#N/A</v>
      </c>
      <c r="BL78" s="2" t="e">
        <f t="array" ref="BL78">IF(INDEX(Data!EQ:EQ,$B78)=0,#N/A,INDEX(Data!EQ:EQ,$B78)-Data!EQ$2+INDEX($A78:BK78,,MAX(ISNUMBER($D78:BK78)*COLUMN($D78:BK78))))</f>
        <v>#N/A</v>
      </c>
      <c r="BM78" s="2" t="e">
        <f t="array" ref="BM78">IF(INDEX(Data!ER:ER,$B78)=0,#N/A,INDEX(Data!ER:ER,$B78)-Data!ER$2+INDEX($A78:BL78,,MAX(ISNUMBER($D78:BL78)*COLUMN($D78:BL78))))</f>
        <v>#N/A</v>
      </c>
      <c r="BN78" s="2" t="e">
        <f t="array" ref="BN78">IF(INDEX(Data!ES:ES,$B78)=0,#N/A,INDEX(Data!ES:ES,$B78)-Data!ES$2+INDEX($A78:BM78,,MAX(ISNUMBER($D78:BM78)*COLUMN($D78:BM78))))</f>
        <v>#N/A</v>
      </c>
      <c r="BO78" s="2" t="e">
        <f t="array" ref="BO78">IF(INDEX(Data!ET:ET,$B78)=0,#N/A,INDEX(Data!ET:ET,$B78)-Data!ET$2+INDEX($A78:BN78,,MAX(ISNUMBER($D78:BN78)*COLUMN($D78:BN78))))</f>
        <v>#N/A</v>
      </c>
      <c r="BP78" s="2" t="e">
        <f t="array" ref="BP78">IF(INDEX(Data!EU:EU,$B78)=0,#N/A,INDEX(Data!EU:EU,$B78)-Data!EU$2+INDEX($A78:BO78,,MAX(ISNUMBER($D78:BO78)*COLUMN($D78:BO78))))</f>
        <v>#N/A</v>
      </c>
      <c r="BQ78" s="2" t="e">
        <f t="array" ref="BQ78">IF(INDEX(Data!EV:EV,$B78)=0,#N/A,INDEX(Data!EV:EV,$B78)-Data!EV$2+INDEX($A78:BP78,,MAX(ISNUMBER($D78:BP78)*COLUMN($D78:BP78))))</f>
        <v>#N/A</v>
      </c>
      <c r="BR78" s="2" t="e">
        <f t="array" ref="BR78">IF(INDEX(Data!EW:EW,$B78)=0,#N/A,INDEX(Data!EW:EW,$B78)-Data!EW$2+INDEX($A78:BQ78,,MAX(ISNUMBER($D78:BQ78)*COLUMN($D78:BQ78))))</f>
        <v>#N/A</v>
      </c>
      <c r="BS78" s="2" t="e">
        <f t="array" ref="BS78">IF(INDEX(Data!EX:EX,$B78)=0,#N/A,INDEX(Data!EX:EX,$B78)-Data!EX$2+INDEX($A78:BR78,,MAX(ISNUMBER($D78:BR78)*COLUMN($D78:BR78))))</f>
        <v>#N/A</v>
      </c>
      <c r="BT78" s="2" t="e">
        <f t="array" ref="BT78">IF(INDEX(Data!EY:EY,$B78)=0,#N/A,INDEX(Data!EY:EY,$B78)-Data!EY$2+INDEX($A78:BS78,,MAX(ISNUMBER($D78:BS78)*COLUMN($D78:BS78))))</f>
        <v>#N/A</v>
      </c>
      <c r="BU78" s="2" t="e">
        <f t="array" ref="BU78">IF(INDEX(Data!EZ:EZ,$B78)=0,#N/A,INDEX(Data!EZ:EZ,$B78)-Data!EZ$2+INDEX($A78:BT78,,MAX(ISNUMBER($D78:BT78)*COLUMN($D78:BT78))))</f>
        <v>#N/A</v>
      </c>
      <c r="BV78" s="2" t="e">
        <f t="array" ref="BV78">IF(INDEX(Data!FA:FA,$B78)=0,#N/A,INDEX(Data!FA:FA,$B78)-Data!FA$2+INDEX($A78:BU78,,MAX(ISNUMBER($D78:BU78)*COLUMN($D78:BU78))))</f>
        <v>#N/A</v>
      </c>
      <c r="BW78" s="2" t="e">
        <f t="array" ref="BW78">IF(INDEX(Data!FB:FB,$B78)=0,#N/A,INDEX(Data!FB:FB,$B78)-Data!FB$2+INDEX($A78:BV78,,MAX(ISNUMBER($D78:BV78)*COLUMN($D78:BV78))))</f>
        <v>#N/A</v>
      </c>
      <c r="BX78" s="2" t="e">
        <f t="array" ref="BX78">IF(INDEX(Data!FC:FC,$B78)=0,#N/A,INDEX(Data!FC:FC,$B78)-Data!FC$2+INDEX($A78:BW78,,MAX(ISNUMBER($D78:BW78)*COLUMN($D78:BW78))))</f>
        <v>#N/A</v>
      </c>
      <c r="BY78" s="2" t="e">
        <f t="array" ref="BY78">IF(INDEX(Data!FD:FD,$B78)=0,#N/A,INDEX(Data!FD:FD,$B78)-Data!FD$2+INDEX($A78:BX78,,MAX(ISNUMBER($D78:BX78)*COLUMN($D78:BX78))))</f>
        <v>#N/A</v>
      </c>
      <c r="BZ78" s="2" t="e">
        <f t="array" ref="BZ78">IF(INDEX(Data!FE:FE,$B78)=0,#N/A,INDEX(Data!FE:FE,$B78)-Data!FE$2+INDEX($A78:BY78,,MAX(ISNUMBER($D78:BY78)*COLUMN($D78:BY78))))</f>
        <v>#N/A</v>
      </c>
      <c r="CA78" s="2" t="e">
        <f t="array" ref="CA78">IF(INDEX(Data!FF:FF,$B78)=0,#N/A,INDEX(Data!FF:FF,$B78)-Data!FF$2+INDEX($A78:BZ78,,MAX(ISNUMBER($D78:BZ78)*COLUMN($D78:BZ78))))</f>
        <v>#N/A</v>
      </c>
      <c r="CB78" s="2" t="e">
        <f t="array" ref="CB78">IF(INDEX(Data!FG:FG,$B78)=0,#N/A,INDEX(Data!FG:FG,$B78)-Data!FG$2+INDEX($A78:CA78,,MAX(ISNUMBER($D78:CA78)*COLUMN($D78:CA78))))</f>
        <v>#N/A</v>
      </c>
      <c r="CC78" s="2" t="e">
        <f t="array" ref="CC78">IF(INDEX(Data!FH:FH,$B78)=0,#N/A,INDEX(Data!FH:FH,$B78)-Data!FH$2+INDEX($A78:CB78,,MAX(ISNUMBER($D78:CB78)*COLUMN($D78:CB78))))</f>
        <v>#N/A</v>
      </c>
      <c r="CD78" s="2" t="e">
        <f t="array" ref="CD78">IF(INDEX(Data!FI:FI,$B78)=0,#N/A,INDEX(Data!FI:FI,$B78)-Data!FI$2+INDEX($A78:CC78,,MAX(ISNUMBER($D78:CC78)*COLUMN($D78:CC78))))</f>
        <v>#N/A</v>
      </c>
      <c r="CE78" s="2" t="e">
        <f t="array" ref="CE78">IF(INDEX(Data!FJ:FJ,$B78)=0,#N/A,INDEX(Data!FJ:FJ,$B78)-Data!FJ$2+INDEX($A78:CD78,,MAX(ISNUMBER($D78:CD78)*COLUMN($D78:CD78))))</f>
        <v>#N/A</v>
      </c>
      <c r="CF78" s="2" t="e">
        <f t="array" ref="CF78">IF(INDEX(Data!FK:FK,$B78)=0,#N/A,INDEX(Data!FK:FK,$B78)-Data!FK$2+INDEX($A78:CE78,,MAX(ISNUMBER($D78:CE78)*COLUMN($D78:CE78))))</f>
        <v>#N/A</v>
      </c>
      <c r="CG78" s="2" t="e">
        <f t="array" ref="CG78">IF(INDEX(Data!FL:FL,$B78)=0,#N/A,INDEX(Data!FL:FL,$B78)-Data!FL$2+INDEX($A78:CF78,,MAX(ISNUMBER($D78:CF78)*COLUMN($D78:CF78))))</f>
        <v>#N/A</v>
      </c>
      <c r="CH78" s="2" t="e">
        <f t="array" ref="CH78">IF(INDEX(Data!FM:FM,$B78)=0,#N/A,INDEX(Data!FM:FM,$B78)-Data!FM$2+INDEX($A78:CG78,,MAX(ISNUMBER($D78:CG78)*COLUMN($D78:CG78))))</f>
        <v>#N/A</v>
      </c>
      <c r="CI78" s="2" t="e">
        <f t="array" ref="CI78">IF(INDEX(Data!FN:FN,$B78)=0,#N/A,INDEX(Data!FN:FN,$B78)-Data!FN$2+INDEX($A78:CH78,,MAX(ISNUMBER($D78:CH78)*COLUMN($D78:CH78))))</f>
        <v>#N/A</v>
      </c>
      <c r="CJ78" s="2" t="e">
        <f t="array" ref="CJ78">IF(INDEX(Data!FO:FO,$B78)=0,#N/A,INDEX(Data!FO:FO,$B78)-Data!FO$2+INDEX($A78:CI78,,MAX(ISNUMBER($D78:CI78)*COLUMN($D78:CI78))))</f>
        <v>#N/A</v>
      </c>
      <c r="CK78" s="2" t="e">
        <f t="array" ref="CK78">IF(INDEX(Data!FP:FP,$B78)=0,#N/A,INDEX(Data!FP:FP,$B78)-Data!FP$2+INDEX($A78:CJ78,,MAX(ISNUMBER($D78:CJ78)*COLUMN($D78:CJ78))))</f>
        <v>#N/A</v>
      </c>
      <c r="CL78" s="2" t="e">
        <f t="array" ref="CL78">IF(INDEX(Data!FQ:FQ,$B78)=0,#N/A,INDEX(Data!FQ:FQ,$B78)-Data!FQ$2+INDEX($A78:CK78,,MAX(ISNUMBER($D78:CK78)*COLUMN($D78:CK78))))</f>
        <v>#N/A</v>
      </c>
      <c r="CM78" s="2" t="e">
        <f t="array" ref="CM78">IF(INDEX(Data!FR:FR,$B78)=0,#N/A,INDEX(Data!FR:FR,$B78)-Data!FR$2+INDEX($A78:CL78,,MAX(ISNUMBER($D78:CL78)*COLUMN($D78:CL78))))</f>
        <v>#N/A</v>
      </c>
      <c r="CN78" s="2" t="e">
        <f t="array" ref="CN78">IF(INDEX(Data!FS:FS,$B78)=0,#N/A,INDEX(Data!FS:FS,$B78)-Data!FS$2+INDEX($A78:CM78,,MAX(ISNUMBER($D78:CM78)*COLUMN($D78:CM78))))</f>
        <v>#N/A</v>
      </c>
      <c r="CO78" s="2" t="e">
        <f t="array" ref="CO78">IF(INDEX(Data!FT:FT,$B78)=0,#N/A,INDEX(Data!FT:FT,$B78)-Data!FT$2+INDEX($A78:CN78,,MAX(ISNUMBER($D78:CN78)*COLUMN($D78:CN78))))</f>
        <v>#N/A</v>
      </c>
      <c r="CP78" s="2" t="e">
        <f t="array" ref="CP78">IF(INDEX(Data!FU:FU,$B78)=0,#N/A,INDEX(Data!FU:FU,$B78)-Data!FU$2+INDEX($A78:CO78,,MAX(ISNUMBER($D78:CO78)*COLUMN($D78:CO78))))</f>
        <v>#N/A</v>
      </c>
      <c r="CQ78" s="2" t="e">
        <f t="array" ref="CQ78">IF(INDEX(Data!FV:FV,$B78)=0,#N/A,INDEX(Data!FV:FV,$B78)-Data!FV$2+INDEX($A78:CP78,,MAX(ISNUMBER($D78:CP78)*COLUMN($D78:CP78))))</f>
        <v>#N/A</v>
      </c>
      <c r="CR78" s="2" t="e">
        <f t="array" ref="CR78">IF(INDEX(Data!FW:FW,$B78)=0,#N/A,INDEX(Data!FW:FW,$B78)-Data!FW$2+INDEX($A78:CQ78,,MAX(ISNUMBER($D78:CQ78)*COLUMN($D78:CQ78))))</f>
        <v>#N/A</v>
      </c>
      <c r="CS78" s="2" t="e">
        <f t="array" ref="CS78">IF(INDEX(Data!FX:FX,$B78)=0,#N/A,INDEX(Data!FX:FX,$B78)-Data!FX$2+INDEX($A78:CR78,,MAX(ISNUMBER($D78:CR78)*COLUMN($D78:CR78))))</f>
        <v>#N/A</v>
      </c>
      <c r="CT78" s="2" t="e">
        <f t="array" ref="CT78">IF(INDEX(Data!FY:FY,$B78)=0,#N/A,INDEX(Data!FY:FY,$B78)-Data!FY$2+INDEX($A78:CS78,,MAX(ISNUMBER($D78:CS78)*COLUMN($D78:CS78))))</f>
        <v>#N/A</v>
      </c>
      <c r="CU78" s="2" t="e">
        <f t="array" ref="CU78">IF(INDEX(Data!FZ:FZ,$B78)=0,#N/A,INDEX(Data!FZ:FZ,$B78)-Data!FZ$2+INDEX($A78:CT78,,MAX(ISNUMBER($D78:CT78)*COLUMN($D78:CT78))))</f>
        <v>#N/A</v>
      </c>
      <c r="CV78" s="2" t="e">
        <f t="array" ref="CV78">IF(INDEX(Data!GA:GA,$B78)=0,#N/A,INDEX(Data!GA:GA,$B78)-Data!GA$2+INDEX($A78:CU78,,MAX(ISNUMBER($D78:CU78)*COLUMN($D78:CU78))))</f>
        <v>#N/A</v>
      </c>
      <c r="CW78" s="2" t="e">
        <f t="array" ref="CW78">IF(INDEX(Data!GB:GB,$B78)=0,#N/A,INDEX(Data!GB:GB,$B78)-Data!GB$2+INDEX($A78:CV78,,MAX(ISNUMBER($D78:CV78)*COLUMN($D78:CV78))))</f>
        <v>#N/A</v>
      </c>
      <c r="CX78" s="2" t="e">
        <f t="array" ref="CX78">IF(INDEX(Data!GC:GC,$B78)=0,#N/A,INDEX(Data!GC:GC,$B78)-Data!GC$2+INDEX($A78:CW78,,MAX(ISNUMBER($D78:CW78)*COLUMN($D78:CW78))))</f>
        <v>#N/A</v>
      </c>
      <c r="CY78" s="2" t="e">
        <f t="array" ref="CY78">IF(INDEX(Data!GD:GD,$B78)=0,#N/A,INDEX(Data!GD:GD,$B78)-Data!GD$2+INDEX($A78:CX78,,MAX(ISNUMBER($D78:CX78)*COLUMN($D78:CX78))))</f>
        <v>#N/A</v>
      </c>
      <c r="CZ78" s="2" t="e">
        <f t="array" ref="CZ78">IF(INDEX(Data!GE:GE,$B78)=0,#N/A,INDEX(Data!GE:GE,$B78)-Data!GE$2+INDEX($A78:CY78,,MAX(ISNUMBER($D78:CY78)*COLUMN($D78:CY78))))</f>
        <v>#N/A</v>
      </c>
      <c r="DA78" s="2" t="e">
        <f t="array" ref="DA78">IF(INDEX(Data!GF:GF,$B78)=0,#N/A,INDEX(Data!GF:GF,$B78)-Data!GF$2+INDEX($A78:CZ78,,MAX(ISNUMBER($D78:CZ78)*COLUMN($D78:CZ78))))</f>
        <v>#N/A</v>
      </c>
      <c r="DB78" s="2" t="e">
        <f t="array" ref="DB78">IF(INDEX(Data!GG:GG,$B78)=0,#N/A,INDEX(Data!GG:GG,$B78)-Data!GG$2+INDEX($A78:DA78,,MAX(ISNUMBER($D78:DA78)*COLUMN($D78:DA78))))</f>
        <v>#N/A</v>
      </c>
      <c r="DC78" s="2" t="e">
        <f t="array" ref="DC78">IF(INDEX(Data!GH:GH,$B78)=0,#N/A,INDEX(Data!GH:GH,$B78)-Data!GH$2+INDEX($A78:DB78,,MAX(ISNUMBER($D78:DB78)*COLUMN($D78:DB78))))</f>
        <v>#N/A</v>
      </c>
      <c r="DD78" s="2" t="e">
        <f t="array" ref="DD78">IF(INDEX(Data!GI:GI,$B78)=0,#N/A,INDEX(Data!GI:GI,$B78)-Data!GI$2+INDEX($A78:DC78,,MAX(ISNUMBER($D78:DC78)*COLUMN($D78:DC78))))</f>
        <v>#N/A</v>
      </c>
      <c r="DE78" s="2" t="e">
        <f t="array" ref="DE78">IF(INDEX(Data!GJ:GJ,$B78)=0,#N/A,INDEX(Data!GJ:GJ,$B78)-Data!GJ$2+INDEX($A78:DD78,,MAX(ISNUMBER($D78:DD78)*COLUMN($D78:DD78))))</f>
        <v>#N/A</v>
      </c>
      <c r="DF78" s="2" t="e">
        <f t="array" ref="DF78">IF(INDEX(Data!GK:GK,$B78)=0,#N/A,INDEX(Data!GK:GK,$B78)-Data!GK$2+INDEX($A78:DE78,,MAX(ISNUMBER($D78:DE78)*COLUMN($D78:DE78))))</f>
        <v>#N/A</v>
      </c>
      <c r="DG78" s="2" t="e">
        <f t="array" ref="DG78">IF(INDEX(Data!GL:GL,$B78)=0,#N/A,INDEX(Data!GL:GL,$B78)-Data!GL$2+INDEX($A78:DF78,,MAX(ISNUMBER($D78:DF78)*COLUMN($D78:DF78))))</f>
        <v>#N/A</v>
      </c>
      <c r="DH78" s="2" t="e">
        <f t="array" ref="DH78">IF(INDEX(Data!GM:GM,$B78)=0,#N/A,INDEX(Data!GM:GM,$B78)-Data!GM$2+INDEX($A78:DG78,,MAX(ISNUMBER($D78:DG78)*COLUMN($D78:DG78))))</f>
        <v>#N/A</v>
      </c>
      <c r="DI78" s="2" t="e">
        <f t="array" ref="DI78">IF(INDEX(Data!GN:GN,$B78)=0,#N/A,INDEX(Data!GN:GN,$B78)-Data!GN$2+INDEX($A78:DH78,,MAX(ISNUMBER($D78:DH78)*COLUMN($D78:DH78))))</f>
        <v>#N/A</v>
      </c>
      <c r="DJ78" s="2" t="e">
        <f t="array" ref="DJ78">IF(INDEX(Data!GO:GO,$B78)=0,#N/A,INDEX(Data!GO:GO,$B78)-Data!GO$2+INDEX($A78:DI78,,MAX(ISNUMBER($D78:DI78)*COLUMN($D78:DI78))))</f>
        <v>#N/A</v>
      </c>
      <c r="DK78" s="2" t="e">
        <f t="array" ref="DK78">IF(INDEX(Data!GP:GP,$B78)=0,#N/A,INDEX(Data!GP:GP,$B78)-Data!GP$2+INDEX($A78:DJ78,,MAX(ISNUMBER($D78:DJ78)*COLUMN($D78:DJ78))))</f>
        <v>#N/A</v>
      </c>
      <c r="DL78" s="2" t="e">
        <f t="array" ref="DL78">IF(INDEX(Data!GQ:GQ,$B78)=0,#N/A,INDEX(Data!GQ:GQ,$B78)-Data!GQ$2+INDEX($A78:DK78,,MAX(ISNUMBER($D78:DK78)*COLUMN($D78:DK78))))</f>
        <v>#N/A</v>
      </c>
      <c r="DM78" s="2" t="e">
        <f t="array" ref="DM78">IF(INDEX(Data!GR:GR,$B78)=0,#N/A,INDEX(Data!GR:GR,$B78)-Data!GR$2+INDEX($A78:DL78,,MAX(ISNUMBER($D78:DL78)*COLUMN($D78:DL78))))</f>
        <v>#N/A</v>
      </c>
      <c r="DN78" s="2" t="e">
        <f t="array" ref="DN78">IF(INDEX(Data!GS:GS,$B78)=0,#N/A,INDEX(Data!GS:GS,$B78)-Data!GS$2+INDEX($A78:DM78,,MAX(ISNUMBER($D78:DM78)*COLUMN($D78:DM78))))</f>
        <v>#N/A</v>
      </c>
      <c r="DO78" s="2" t="e">
        <f t="array" ref="DO78">IF(INDEX(Data!GT:GT,$B78)=0,#N/A,INDEX(Data!GT:GT,$B78)-Data!GT$2+INDEX($A78:DN78,,MAX(ISNUMBER($D78:DN78)*COLUMN($D78:DN78))))</f>
        <v>#N/A</v>
      </c>
      <c r="DP78" s="2" t="e">
        <f t="array" ref="DP78">IF(INDEX(Data!GU:GU,$B78)=0,#N/A,INDEX(Data!GU:GU,$B78)-Data!GU$2+INDEX($A78:DO78,,MAX(ISNUMBER($D78:DO78)*COLUMN($D78:DO78))))</f>
        <v>#N/A</v>
      </c>
      <c r="DQ78" s="2" t="e">
        <f t="array" ref="DQ78">IF(INDEX(Data!GV:GV,$B78)=0,#N/A,INDEX(Data!GV:GV,$B78)-Data!GV$2+INDEX($A78:DP78,,MAX(ISNUMBER($D78:DP78)*COLUMN($D78:DP78))))</f>
        <v>#N/A</v>
      </c>
      <c r="DR78" s="2" t="e">
        <f t="array" ref="DR78">IF(INDEX(Data!GW:GW,$B78)=0,#N/A,INDEX(Data!GW:GW,$B78)-Data!GW$2+INDEX($A78:DQ78,,MAX(ISNUMBER($D78:DQ78)*COLUMN($D78:DQ78))))</f>
        <v>#N/A</v>
      </c>
      <c r="DS78" s="2" t="e">
        <f t="array" ref="DS78">IF(INDEX(Data!GX:GX,$B78)=0,#N/A,INDEX(Data!GX:GX,$B78)-Data!GX$2+INDEX($A78:DR78,,MAX(ISNUMBER($D78:DR78)*COLUMN($D78:DR78))))</f>
        <v>#N/A</v>
      </c>
      <c r="DT78" s="2" t="e">
        <f t="array" ref="DT78">IF(INDEX(Data!GY:GY,$B78)=0,#N/A,INDEX(Data!GY:GY,$B78)-Data!GY$2+INDEX($A78:DS78,,MAX(ISNUMBER($D78:DS78)*COLUMN($D78:DS78))))</f>
        <v>#N/A</v>
      </c>
      <c r="DU78" s="2" t="e">
        <f t="array" ref="DU78">IF(INDEX(Data!GZ:GZ,$B78)=0,#N/A,INDEX(Data!GZ:GZ,$B78)-Data!GZ$2+INDEX($A78:DT78,,MAX(ISNUMBER($D78:DT78)*COLUMN($D78:DT78))))</f>
        <v>#N/A</v>
      </c>
      <c r="DV78" s="2" t="e">
        <f t="array" ref="DV78">IF(INDEX(Data!HA:HA,$B78)=0,#N/A,INDEX(Data!HA:HA,$B78)-Data!HA$2+INDEX($A78:DU78,,MAX(ISNUMBER($D78:DU78)*COLUMN($D78:DU78))))</f>
        <v>#N/A</v>
      </c>
      <c r="DW78" s="2" t="e">
        <f t="array" ref="DW78">IF(INDEX(Data!HB:HB,$B78)=0,#N/A,INDEX(Data!HB:HB,$B78)-Data!HB$2+INDEX($A78:DV78,,MAX(ISNUMBER($D78:DV78)*COLUMN($D78:DV78))))</f>
        <v>#N/A</v>
      </c>
      <c r="DX78" s="2" t="e">
        <f t="array" ref="DX78">IF(INDEX(Data!HC:HC,$B78)=0,#N/A,INDEX(Data!HC:HC,$B78)-Data!HC$2+INDEX($A78:DW78,,MAX(ISNUMBER($D78:DW78)*COLUMN($D78:DW78))))</f>
        <v>#N/A</v>
      </c>
      <c r="DY78" s="2" t="e">
        <f t="array" ref="DY78">IF(INDEX(Data!HD:HD,$B78)=0,#N/A,INDEX(Data!HD:HD,$B78)-Data!HD$2+INDEX($A78:DX78,,MAX(ISNUMBER($D78:DX78)*COLUMN($D78:DX78))))</f>
        <v>#N/A</v>
      </c>
      <c r="DZ78" s="2" t="e">
        <f t="array" ref="DZ78">IF(INDEX(Data!HE:HE,$B78)=0,#N/A,INDEX(Data!HE:HE,$B78)-Data!HE$2+INDEX($A78:DY78,,MAX(ISNUMBER($D78:DY78)*COLUMN($D78:DY78))))</f>
        <v>#N/A</v>
      </c>
      <c r="EA78" s="2" t="e">
        <f t="array" ref="EA78">IF(INDEX(Data!HF:HF,$B78)=0,#N/A,INDEX(Data!HF:HF,$B78)-Data!HF$2+INDEX($A78:DZ78,,MAX(ISNUMBER($D78:DZ78)*COLUMN($D78:DZ78))))</f>
        <v>#N/A</v>
      </c>
      <c r="EB78" s="2" t="e">
        <f t="array" ref="EB78">IF(INDEX(Data!HG:HG,$B78)=0,#N/A,INDEX(Data!HG:HG,$B78)-Data!HG$2+INDEX($A78:EA78,,MAX(ISNUMBER($D78:EA78)*COLUMN($D78:EA78))))</f>
        <v>#N/A</v>
      </c>
      <c r="EC78" s="2" t="e">
        <f t="array" ref="EC78">IF(INDEX(Data!HH:HH,$B78)=0,#N/A,INDEX(Data!HH:HH,$B78)-Data!HH$2+INDEX($A78:EB78,,MAX(ISNUMBER($D78:EB78)*COLUMN($D78:EB78))))</f>
        <v>#N/A</v>
      </c>
      <c r="ED78" s="2" t="e">
        <f t="array" ref="ED78">IF(INDEX(Data!HI:HI,$B78)=0,#N/A,INDEX(Data!HI:HI,$B78)-Data!HI$2+INDEX($A78:EC78,,MAX(ISNUMBER($D78:EC78)*COLUMN($D78:EC78))))</f>
        <v>#N/A</v>
      </c>
      <c r="EE78" s="2" t="e">
        <f t="array" ref="EE78">IF(INDEX(Data!HJ:HJ,$B78)=0,#N/A,INDEX(Data!HJ:HJ,$B78)-Data!HJ$2+INDEX($A78:ED78,,MAX(ISNUMBER($D78:ED78)*COLUMN($D78:ED78))))</f>
        <v>#N/A</v>
      </c>
      <c r="EF78" s="2" t="e">
        <f t="array" ref="EF78">IF(INDEX(Data!HK:HK,$B78)=0,#N/A,INDEX(Data!HK:HK,$B78)-Data!HK$2+INDEX($A78:EE78,,MAX(ISNUMBER($D78:EE78)*COLUMN($D78:EE78))))</f>
        <v>#N/A</v>
      </c>
      <c r="EG78" s="2" t="e">
        <f t="array" ref="EG78">IF(INDEX(Data!HL:HL,$B78)=0,#N/A,INDEX(Data!HL:HL,$B78)-Data!HL$2+INDEX($A78:EF78,,MAX(ISNUMBER($D78:EF78)*COLUMN($D78:EF78))))</f>
        <v>#N/A</v>
      </c>
      <c r="EH78" s="2" t="e">
        <f t="array" ref="EH78">IF(INDEX(Data!HM:HM,$B78)=0,#N/A,INDEX(Data!HM:HM,$B78)-Data!HM$2+INDEX($A78:EG78,,MAX(ISNUMBER($D78:EG78)*COLUMN($D78:EG78))))</f>
        <v>#N/A</v>
      </c>
      <c r="EI78" s="2" t="e">
        <f t="array" ref="EI78">IF(INDEX(Data!HN:HN,$B78)=0,#N/A,INDEX(Data!HN:HN,$B78)-Data!HN$2+INDEX($A78:EH78,,MAX(ISNUMBER($D78:EH78)*COLUMN($D78:EH78))))</f>
        <v>#N/A</v>
      </c>
    </row>
    <row r="79" spans="1:139" x14ac:dyDescent="0.25">
      <c r="A79" s="2">
        <f>Data!CG154</f>
        <v>0</v>
      </c>
      <c r="B79" s="2" t="e">
        <f>MATCH(A79,Data!CG:CG,0)</f>
        <v>#N/A</v>
      </c>
      <c r="C79" s="2" t="e">
        <f ca="1">COUNTIF(OFFSET(Data!$CJ$1:$EZ$78,B79-1,0,1),"&gt;0")</f>
        <v>#N/A</v>
      </c>
      <c r="D79" s="2">
        <v>0</v>
      </c>
      <c r="E79" s="2" t="e">
        <f t="array" ref="E79">IF(INDEX(Data!CJ:CJ,$B79)=0,#N/A,INDEX(Data!CJ:CJ,$B79)-Data!CJ$2+INDEX($A79:D79,,MAX(ISNUMBER($D79:D79)*COLUMN($D79:D79))))</f>
        <v>#N/A</v>
      </c>
      <c r="F79" s="2" t="e">
        <f t="array" ref="F79">IF(INDEX(Data!CK:CK,$B79)=0,#N/A,INDEX(Data!CK:CK,$B79)-Data!CK$2+INDEX($A79:E79,,MAX(ISNUMBER($D79:E79)*COLUMN($D79:E79))))</f>
        <v>#N/A</v>
      </c>
      <c r="G79" s="2" t="e">
        <f t="array" ref="G79">IF(INDEX(Data!CL:CL,$B79)=0,#N/A,INDEX(Data!CL:CL,$B79)-Data!CL$2+INDEX($A79:F79,,MAX(ISNUMBER($D79:F79)*COLUMN($D79:F79))))</f>
        <v>#N/A</v>
      </c>
      <c r="H79" s="2" t="e">
        <f t="array" ref="H79">IF(INDEX(Data!CM:CM,$B79)=0,#N/A,INDEX(Data!CM:CM,$B79)-Data!CM$2+INDEX($A79:G79,,MAX(ISNUMBER($D79:G79)*COLUMN($D79:G79))))</f>
        <v>#N/A</v>
      </c>
      <c r="I79" s="2" t="e">
        <f t="array" ref="I79">IF(INDEX(Data!CN:CN,$B79)=0,#N/A,INDEX(Data!CN:CN,$B79)-Data!CN$2+INDEX($A79:H79,,MAX(ISNUMBER($D79:H79)*COLUMN($D79:H79))))</f>
        <v>#N/A</v>
      </c>
      <c r="J79" s="2" t="e">
        <f t="array" ref="J79">IF(INDEX(Data!CO:CO,$B79)=0,#N/A,INDEX(Data!CO:CO,$B79)-Data!CO$2+INDEX($A79:I79,,MAX(ISNUMBER($D79:I79)*COLUMN($D79:I79))))</f>
        <v>#N/A</v>
      </c>
      <c r="K79" s="2" t="e">
        <f t="array" ref="K79">IF(INDEX(Data!CP:CP,$B79)=0,#N/A,INDEX(Data!CP:CP,$B79)-Data!CP$2+INDEX($A79:J79,,MAX(ISNUMBER($D79:J79)*COLUMN($D79:J79))))</f>
        <v>#N/A</v>
      </c>
      <c r="L79" s="2" t="e">
        <f t="array" ref="L79">IF(INDEX(Data!CQ:CQ,$B79)=0,#N/A,INDEX(Data!CQ:CQ,$B79)-Data!CQ$2+INDEX($A79:K79,,MAX(ISNUMBER($D79:K79)*COLUMN($D79:K79))))</f>
        <v>#N/A</v>
      </c>
      <c r="M79" s="2" t="e">
        <f t="array" ref="M79">IF(INDEX(Data!CR:CR,$B79)=0,#N/A,INDEX(Data!CR:CR,$B79)-Data!CR$2+INDEX($A79:L79,,MAX(ISNUMBER($D79:L79)*COLUMN($D79:L79))))</f>
        <v>#N/A</v>
      </c>
      <c r="N79" s="2" t="e">
        <f t="array" ref="N79">IF(INDEX(Data!CS:CS,$B79)=0,#N/A,INDEX(Data!CS:CS,$B79)-Data!CS$2+INDEX($A79:M79,,MAX(ISNUMBER($D79:M79)*COLUMN($D79:M79))))</f>
        <v>#N/A</v>
      </c>
      <c r="O79" s="2" t="e">
        <f t="array" ref="O79">IF(INDEX(Data!CT:CT,$B79)=0,#N/A,INDEX(Data!CT:CT,$B79)-Data!CT$2+INDEX($A79:N79,,MAX(ISNUMBER($D79:N79)*COLUMN($D79:N79))))</f>
        <v>#N/A</v>
      </c>
      <c r="P79" s="2" t="e">
        <f t="array" ref="P79">IF(INDEX(Data!CU:CU,$B79)=0,#N/A,INDEX(Data!CU:CU,$B79)-Data!CU$2+INDEX($A79:O79,,MAX(ISNUMBER($D79:O79)*COLUMN($D79:O79))))</f>
        <v>#N/A</v>
      </c>
      <c r="Q79" s="2" t="e">
        <f t="array" ref="Q79">IF(INDEX(Data!CV:CV,$B79)=0,#N/A,INDEX(Data!CV:CV,$B79)-Data!CV$2+INDEX($A79:P79,,MAX(ISNUMBER($D79:P79)*COLUMN($D79:P79))))</f>
        <v>#N/A</v>
      </c>
      <c r="R79" s="2" t="e">
        <f t="array" ref="R79">IF(INDEX(Data!CW:CW,$B79)=0,#N/A,INDEX(Data!CW:CW,$B79)-Data!CW$2+INDEX($A79:Q79,,MAX(ISNUMBER($D79:Q79)*COLUMN($D79:Q79))))</f>
        <v>#N/A</v>
      </c>
      <c r="S79" s="2" t="e">
        <f t="array" ref="S79">IF(INDEX(Data!CX:CX,$B79)=0,#N/A,INDEX(Data!CX:CX,$B79)-Data!CX$2+INDEX($A79:R79,,MAX(ISNUMBER($D79:R79)*COLUMN($D79:R79))))</f>
        <v>#N/A</v>
      </c>
      <c r="T79" s="2" t="e">
        <f t="array" ref="T79">IF(INDEX(Data!CY:CY,$B79)=0,#N/A,INDEX(Data!CY:CY,$B79)-Data!CY$2+INDEX($A79:S79,,MAX(ISNUMBER($D79:S79)*COLUMN($D79:S79))))</f>
        <v>#N/A</v>
      </c>
      <c r="U79" s="2" t="e">
        <f t="array" ref="U79">IF(INDEX(Data!CZ:CZ,$B79)=0,#N/A,INDEX(Data!CZ:CZ,$B79)-Data!CZ$2+INDEX($A79:T79,,MAX(ISNUMBER($D79:T79)*COLUMN($D79:T79))))</f>
        <v>#N/A</v>
      </c>
      <c r="V79" s="2" t="e">
        <f t="array" ref="V79">IF(INDEX(Data!DA:DA,$B79)=0,#N/A,INDEX(Data!DA:DA,$B79)-Data!DA$2+INDEX($A79:U79,,MAX(ISNUMBER($D79:U79)*COLUMN($D79:U79))))</f>
        <v>#N/A</v>
      </c>
      <c r="W79" s="2" t="e">
        <f t="array" ref="W79">IF(INDEX(Data!DB:DB,$B79)=0,#N/A,INDEX(Data!DB:DB,$B79)-Data!DB$2+INDEX($A79:V79,,MAX(ISNUMBER($D79:V79)*COLUMN($D79:V79))))</f>
        <v>#N/A</v>
      </c>
      <c r="X79" s="2" t="e">
        <f t="array" ref="X79">IF(INDEX(Data!DC:DC,$B79)=0,#N/A,INDEX(Data!DC:DC,$B79)-Data!DC$2+INDEX($A79:W79,,MAX(ISNUMBER($D79:W79)*COLUMN($D79:W79))))</f>
        <v>#N/A</v>
      </c>
      <c r="Y79" s="2" t="e">
        <f t="array" ref="Y79">IF(INDEX(Data!DD:DD,$B79)=0,#N/A,INDEX(Data!DD:DD,$B79)-Data!DD$2+INDEX($A79:X79,,MAX(ISNUMBER($D79:X79)*COLUMN($D79:X79))))</f>
        <v>#N/A</v>
      </c>
      <c r="Z79" s="2" t="e">
        <f t="array" ref="Z79">IF(INDEX(Data!DE:DE,$B79)=0,#N/A,INDEX(Data!DE:DE,$B79)-Data!DE$2+INDEX($A79:Y79,,MAX(ISNUMBER($D79:Y79)*COLUMN($D79:Y79))))</f>
        <v>#N/A</v>
      </c>
      <c r="AA79" s="2" t="e">
        <f t="array" ref="AA79">IF(INDEX(Data!DF:DF,$B79)=0,#N/A,INDEX(Data!DF:DF,$B79)-Data!DF$2+INDEX($A79:Z79,,MAX(ISNUMBER($D79:Z79)*COLUMN($D79:Z79))))</f>
        <v>#N/A</v>
      </c>
      <c r="AB79" s="2" t="e">
        <f t="array" ref="AB79">IF(INDEX(Data!DG:DG,$B79)=0,#N/A,INDEX(Data!DG:DG,$B79)-Data!DG$2+INDEX($A79:AA79,,MAX(ISNUMBER($D79:AA79)*COLUMN($D79:AA79))))</f>
        <v>#N/A</v>
      </c>
      <c r="AC79" s="2" t="e">
        <f t="array" ref="AC79">IF(INDEX(Data!DH:DH,$B79)=0,#N/A,INDEX(Data!DH:DH,$B79)-Data!DH$2+INDEX($A79:AB79,,MAX(ISNUMBER($D79:AB79)*COLUMN($D79:AB79))))</f>
        <v>#N/A</v>
      </c>
      <c r="AD79" s="2" t="e">
        <f t="array" ref="AD79">IF(INDEX(Data!DI:DI,$B79)=0,#N/A,INDEX(Data!DI:DI,$B79)-Data!DI$2+INDEX($A79:AC79,,MAX(ISNUMBER($D79:AC79)*COLUMN($D79:AC79))))</f>
        <v>#N/A</v>
      </c>
      <c r="AE79" s="2" t="e">
        <f t="array" ref="AE79">IF(INDEX(Data!DJ:DJ,$B79)=0,#N/A,INDEX(Data!DJ:DJ,$B79)-Data!DJ$2+INDEX($A79:AD79,,MAX(ISNUMBER($D79:AD79)*COLUMN($D79:AD79))))</f>
        <v>#N/A</v>
      </c>
      <c r="AF79" s="2" t="e">
        <f t="array" ref="AF79">IF(INDEX(Data!DK:DK,$B79)=0,#N/A,INDEX(Data!DK:DK,$B79)-Data!DK$2+INDEX($A79:AE79,,MAX(ISNUMBER($D79:AE79)*COLUMN($D79:AE79))))</f>
        <v>#N/A</v>
      </c>
      <c r="AG79" s="2" t="e">
        <f t="array" ref="AG79">IF(INDEX(Data!DL:DL,$B79)=0,#N/A,INDEX(Data!DL:DL,$B79)-Data!DL$2+INDEX($A79:AF79,,MAX(ISNUMBER($D79:AF79)*COLUMN($D79:AF79))))</f>
        <v>#N/A</v>
      </c>
      <c r="AH79" s="2" t="e">
        <f t="array" ref="AH79">IF(INDEX(Data!DM:DM,$B79)=0,#N/A,INDEX(Data!DM:DM,$B79)-Data!DM$2+INDEX($A79:AG79,,MAX(ISNUMBER($D79:AG79)*COLUMN($D79:AG79))))</f>
        <v>#N/A</v>
      </c>
      <c r="AI79" s="2" t="e">
        <f t="array" ref="AI79">IF(INDEX(Data!DN:DN,$B79)=0,#N/A,INDEX(Data!DN:DN,$B79)-Data!DN$2+INDEX($A79:AH79,,MAX(ISNUMBER($D79:AH79)*COLUMN($D79:AH79))))</f>
        <v>#N/A</v>
      </c>
      <c r="AJ79" s="2" t="e">
        <f t="array" ref="AJ79">IF(INDEX(Data!DO:DO,$B79)=0,#N/A,INDEX(Data!DO:DO,$B79)-Data!DO$2+INDEX($A79:AI79,,MAX(ISNUMBER($D79:AI79)*COLUMN($D79:AI79))))</f>
        <v>#N/A</v>
      </c>
      <c r="AK79" s="2" t="e">
        <f t="array" ref="AK79">IF(INDEX(Data!DP:DP,$B79)=0,#N/A,INDEX(Data!DP:DP,$B79)-Data!DP$2+INDEX($A79:AJ79,,MAX(ISNUMBER($D79:AJ79)*COLUMN($D79:AJ79))))</f>
        <v>#N/A</v>
      </c>
      <c r="AL79" s="2" t="e">
        <f t="array" ref="AL79">IF(INDEX(Data!DQ:DQ,$B79)=0,#N/A,INDEX(Data!DQ:DQ,$B79)-Data!DQ$2+INDEX($A79:AK79,,MAX(ISNUMBER($D79:AK79)*COLUMN($D79:AK79))))</f>
        <v>#N/A</v>
      </c>
      <c r="AM79" s="2" t="e">
        <f t="array" ref="AM79">IF(INDEX(Data!DR:DR,$B79)=0,#N/A,INDEX(Data!DR:DR,$B79)-Data!DR$2+INDEX($A79:AL79,,MAX(ISNUMBER($D79:AL79)*COLUMN($D79:AL79))))</f>
        <v>#N/A</v>
      </c>
      <c r="AN79" s="2" t="e">
        <f t="array" ref="AN79">IF(INDEX(Data!DS:DS,$B79)=0,#N/A,INDEX(Data!DS:DS,$B79)-Data!DS$2+INDEX($A79:AM79,,MAX(ISNUMBER($D79:AM79)*COLUMN($D79:AM79))))</f>
        <v>#N/A</v>
      </c>
      <c r="AO79" s="2" t="e">
        <f t="array" ref="AO79">IF(INDEX(Data!DT:DT,$B79)=0,#N/A,INDEX(Data!DT:DT,$B79)-Data!DT$2+INDEX($A79:AN79,,MAX(ISNUMBER($D79:AN79)*COLUMN($D79:AN79))))</f>
        <v>#N/A</v>
      </c>
      <c r="AP79" s="2" t="e">
        <f t="array" ref="AP79">IF(INDEX(Data!DU:DU,$B79)=0,#N/A,INDEX(Data!DU:DU,$B79)-Data!DU$2+INDEX($A79:AO79,,MAX(ISNUMBER($D79:AO79)*COLUMN($D79:AO79))))</f>
        <v>#N/A</v>
      </c>
      <c r="AQ79" s="2" t="e">
        <f t="array" ref="AQ79">IF(INDEX(Data!DV:DV,$B79)=0,#N/A,INDEX(Data!DV:DV,$B79)-Data!DV$2+INDEX($A79:AP79,,MAX(ISNUMBER($D79:AP79)*COLUMN($D79:AP79))))</f>
        <v>#N/A</v>
      </c>
      <c r="AR79" s="2" t="e">
        <f t="array" ref="AR79">IF(INDEX(Data!DW:DW,$B79)=0,#N/A,INDEX(Data!DW:DW,$B79)-Data!DW$2+INDEX($A79:AQ79,,MAX(ISNUMBER($D79:AQ79)*COLUMN($D79:AQ79))))</f>
        <v>#N/A</v>
      </c>
      <c r="AS79" s="2" t="e">
        <f t="array" ref="AS79">IF(INDEX(Data!DX:DX,$B79)=0,#N/A,INDEX(Data!DX:DX,$B79)-Data!DX$2+INDEX($A79:AR79,,MAX(ISNUMBER($D79:AR79)*COLUMN($D79:AR79))))</f>
        <v>#N/A</v>
      </c>
      <c r="AT79" s="2" t="e">
        <f t="array" ref="AT79">IF(INDEX(Data!DY:DY,$B79)=0,#N/A,INDEX(Data!DY:DY,$B79)-Data!DY$2+INDEX($A79:AS79,,MAX(ISNUMBER($D79:AS79)*COLUMN($D79:AS79))))</f>
        <v>#N/A</v>
      </c>
      <c r="AU79" s="2" t="e">
        <f t="array" ref="AU79">IF(INDEX(Data!DZ:DZ,$B79)=0,#N/A,INDEX(Data!DZ:DZ,$B79)-Data!DZ$2+INDEX($A79:AT79,,MAX(ISNUMBER($D79:AT79)*COLUMN($D79:AT79))))</f>
        <v>#N/A</v>
      </c>
      <c r="AV79" s="2" t="e">
        <f t="array" ref="AV79">IF(INDEX(Data!EA:EA,$B79)=0,#N/A,INDEX(Data!EA:EA,$B79)-Data!EA$2+INDEX($A79:AU79,,MAX(ISNUMBER($D79:AU79)*COLUMN($D79:AU79))))</f>
        <v>#N/A</v>
      </c>
      <c r="AW79" s="2" t="e">
        <f t="array" ref="AW79">IF(INDEX(Data!EB:EB,$B79)=0,#N/A,INDEX(Data!EB:EB,$B79)-Data!EB$2+INDEX($A79:AV79,,MAX(ISNUMBER($D79:AV79)*COLUMN($D79:AV79))))</f>
        <v>#N/A</v>
      </c>
      <c r="AX79" s="2" t="e">
        <f t="array" ref="AX79">IF(INDEX(Data!EC:EC,$B79)=0,#N/A,INDEX(Data!EC:EC,$B79)-Data!EC$2+INDEX($A79:AW79,,MAX(ISNUMBER($D79:AW79)*COLUMN($D79:AW79))))</f>
        <v>#N/A</v>
      </c>
      <c r="AY79" s="2" t="e">
        <f t="array" ref="AY79">IF(INDEX(Data!ED:ED,$B79)=0,#N/A,INDEX(Data!ED:ED,$B79)-Data!ED$2+INDEX($A79:AX79,,MAX(ISNUMBER($D79:AX79)*COLUMN($D79:AX79))))</f>
        <v>#N/A</v>
      </c>
      <c r="AZ79" s="2" t="e">
        <f t="array" ref="AZ79">IF(INDEX(Data!EE:EE,$B79)=0,#N/A,INDEX(Data!EE:EE,$B79)-Data!EE$2+INDEX($A79:AY79,,MAX(ISNUMBER($D79:AY79)*COLUMN($D79:AY79))))</f>
        <v>#N/A</v>
      </c>
      <c r="BA79" s="2" t="e">
        <f t="array" ref="BA79">IF(INDEX(Data!EF:EF,$B79)=0,#N/A,INDEX(Data!EF:EF,$B79)-Data!EF$2+INDEX($A79:AZ79,,MAX(ISNUMBER($D79:AZ79)*COLUMN($D79:AZ79))))</f>
        <v>#N/A</v>
      </c>
      <c r="BB79" s="2" t="e">
        <f t="array" ref="BB79">IF(INDEX(Data!EG:EG,$B79)=0,#N/A,INDEX(Data!EG:EG,$B79)-Data!EG$2+INDEX($A79:BA79,,MAX(ISNUMBER($D79:BA79)*COLUMN($D79:BA79))))</f>
        <v>#N/A</v>
      </c>
      <c r="BC79" s="2" t="e">
        <f t="array" ref="BC79">IF(INDEX(Data!EH:EH,$B79)=0,#N/A,INDEX(Data!EH:EH,$B79)-Data!EH$2+INDEX($A79:BB79,,MAX(ISNUMBER($D79:BB79)*COLUMN($D79:BB79))))</f>
        <v>#N/A</v>
      </c>
      <c r="BD79" s="2" t="e">
        <f t="array" ref="BD79">IF(INDEX(Data!EI:EI,$B79)=0,#N/A,INDEX(Data!EI:EI,$B79)-Data!EI$2+INDEX($A79:BC79,,MAX(ISNUMBER($D79:BC79)*COLUMN($D79:BC79))))</f>
        <v>#N/A</v>
      </c>
      <c r="BE79" s="2" t="e">
        <f t="array" ref="BE79">IF(INDEX(Data!EJ:EJ,$B79)=0,#N/A,INDEX(Data!EJ:EJ,$B79)-Data!EJ$2+INDEX($A79:BD79,,MAX(ISNUMBER($D79:BD79)*COLUMN($D79:BD79))))</f>
        <v>#N/A</v>
      </c>
      <c r="BF79" s="2" t="e">
        <f t="array" ref="BF79">IF(INDEX(Data!EK:EK,$B79)=0,#N/A,INDEX(Data!EK:EK,$B79)-Data!EK$2+INDEX($A79:BE79,,MAX(ISNUMBER($D79:BE79)*COLUMN($D79:BE79))))</f>
        <v>#N/A</v>
      </c>
      <c r="BG79" s="2" t="e">
        <f t="array" ref="BG79">IF(INDEX(Data!EL:EL,$B79)=0,#N/A,INDEX(Data!EL:EL,$B79)-Data!EL$2+INDEX($A79:BF79,,MAX(ISNUMBER($D79:BF79)*COLUMN($D79:BF79))))</f>
        <v>#N/A</v>
      </c>
      <c r="BH79" s="2" t="e">
        <f t="array" ref="BH79">IF(INDEX(Data!EM:EM,$B79)=0,#N/A,INDEX(Data!EM:EM,$B79)-Data!EM$2+INDEX($A79:BG79,,MAX(ISNUMBER($D79:BG79)*COLUMN($D79:BG79))))</f>
        <v>#N/A</v>
      </c>
      <c r="BI79" s="2" t="e">
        <f t="array" ref="BI79">IF(INDEX(Data!EN:EN,$B79)=0,#N/A,INDEX(Data!EN:EN,$B79)-Data!EN$2+INDEX($A79:BH79,,MAX(ISNUMBER($D79:BH79)*COLUMN($D79:BH79))))</f>
        <v>#N/A</v>
      </c>
      <c r="BJ79" s="2" t="e">
        <f t="array" ref="BJ79">IF(INDEX(Data!EO:EO,$B79)=0,#N/A,INDEX(Data!EO:EO,$B79)-Data!EO$2+INDEX($A79:BI79,,MAX(ISNUMBER($D79:BI79)*COLUMN($D79:BI79))))</f>
        <v>#N/A</v>
      </c>
      <c r="BK79" s="2" t="e">
        <f t="array" ref="BK79">IF(INDEX(Data!EP:EP,$B79)=0,#N/A,INDEX(Data!EP:EP,$B79)-Data!EP$2+INDEX($A79:BJ79,,MAX(ISNUMBER($D79:BJ79)*COLUMN($D79:BJ79))))</f>
        <v>#N/A</v>
      </c>
      <c r="BL79" s="2" t="e">
        <f t="array" ref="BL79">IF(INDEX(Data!EQ:EQ,$B79)=0,#N/A,INDEX(Data!EQ:EQ,$B79)-Data!EQ$2+INDEX($A79:BK79,,MAX(ISNUMBER($D79:BK79)*COLUMN($D79:BK79))))</f>
        <v>#N/A</v>
      </c>
      <c r="BM79" s="2" t="e">
        <f t="array" ref="BM79">IF(INDEX(Data!ER:ER,$B79)=0,#N/A,INDEX(Data!ER:ER,$B79)-Data!ER$2+INDEX($A79:BL79,,MAX(ISNUMBER($D79:BL79)*COLUMN($D79:BL79))))</f>
        <v>#N/A</v>
      </c>
      <c r="BN79" s="2" t="e">
        <f t="array" ref="BN79">IF(INDEX(Data!ES:ES,$B79)=0,#N/A,INDEX(Data!ES:ES,$B79)-Data!ES$2+INDEX($A79:BM79,,MAX(ISNUMBER($D79:BM79)*COLUMN($D79:BM79))))</f>
        <v>#N/A</v>
      </c>
      <c r="BO79" s="2" t="e">
        <f t="array" ref="BO79">IF(INDEX(Data!ET:ET,$B79)=0,#N/A,INDEX(Data!ET:ET,$B79)-Data!ET$2+INDEX($A79:BN79,,MAX(ISNUMBER($D79:BN79)*COLUMN($D79:BN79))))</f>
        <v>#N/A</v>
      </c>
      <c r="BP79" s="2" t="e">
        <f t="array" ref="BP79">IF(INDEX(Data!EU:EU,$B79)=0,#N/A,INDEX(Data!EU:EU,$B79)-Data!EU$2+INDEX($A79:BO79,,MAX(ISNUMBER($D79:BO79)*COLUMN($D79:BO79))))</f>
        <v>#N/A</v>
      </c>
      <c r="BQ79" s="2" t="e">
        <f t="array" ref="BQ79">IF(INDEX(Data!EV:EV,$B79)=0,#N/A,INDEX(Data!EV:EV,$B79)-Data!EV$2+INDEX($A79:BP79,,MAX(ISNUMBER($D79:BP79)*COLUMN($D79:BP79))))</f>
        <v>#N/A</v>
      </c>
      <c r="BR79" s="2" t="e">
        <f t="array" ref="BR79">IF(INDEX(Data!EW:EW,$B79)=0,#N/A,INDEX(Data!EW:EW,$B79)-Data!EW$2+INDEX($A79:BQ79,,MAX(ISNUMBER($D79:BQ79)*COLUMN($D79:BQ79))))</f>
        <v>#N/A</v>
      </c>
      <c r="BS79" s="2" t="e">
        <f t="array" ref="BS79">IF(INDEX(Data!EX:EX,$B79)=0,#N/A,INDEX(Data!EX:EX,$B79)-Data!EX$2+INDEX($A79:BR79,,MAX(ISNUMBER($D79:BR79)*COLUMN($D79:BR79))))</f>
        <v>#N/A</v>
      </c>
      <c r="BT79" s="2" t="e">
        <f t="array" ref="BT79">IF(INDEX(Data!EY:EY,$B79)=0,#N/A,INDEX(Data!EY:EY,$B79)-Data!EY$2+INDEX($A79:BS79,,MAX(ISNUMBER($D79:BS79)*COLUMN($D79:BS79))))</f>
        <v>#N/A</v>
      </c>
      <c r="BU79" s="2" t="e">
        <f t="array" ref="BU79">IF(INDEX(Data!EZ:EZ,$B79)=0,#N/A,INDEX(Data!EZ:EZ,$B79)-Data!EZ$2+INDEX($A79:BT79,,MAX(ISNUMBER($D79:BT79)*COLUMN($D79:BT79))))</f>
        <v>#N/A</v>
      </c>
      <c r="BV79" s="2" t="e">
        <f t="array" ref="BV79">IF(INDEX(Data!FA:FA,$B79)=0,#N/A,INDEX(Data!FA:FA,$B79)-Data!FA$2+INDEX($A79:BU79,,MAX(ISNUMBER($D79:BU79)*COLUMN($D79:BU79))))</f>
        <v>#N/A</v>
      </c>
      <c r="BW79" s="2" t="e">
        <f t="array" ref="BW79">IF(INDEX(Data!FB:FB,$B79)=0,#N/A,INDEX(Data!FB:FB,$B79)-Data!FB$2+INDEX($A79:BV79,,MAX(ISNUMBER($D79:BV79)*COLUMN($D79:BV79))))</f>
        <v>#N/A</v>
      </c>
      <c r="BX79" s="2" t="e">
        <f t="array" ref="BX79">IF(INDEX(Data!FC:FC,$B79)=0,#N/A,INDEX(Data!FC:FC,$B79)-Data!FC$2+INDEX($A79:BW79,,MAX(ISNUMBER($D79:BW79)*COLUMN($D79:BW79))))</f>
        <v>#N/A</v>
      </c>
      <c r="BY79" s="2" t="e">
        <f t="array" ref="BY79">IF(INDEX(Data!FD:FD,$B79)=0,#N/A,INDEX(Data!FD:FD,$B79)-Data!FD$2+INDEX($A79:BX79,,MAX(ISNUMBER($D79:BX79)*COLUMN($D79:BX79))))</f>
        <v>#N/A</v>
      </c>
      <c r="BZ79" s="2" t="e">
        <f t="array" ref="BZ79">IF(INDEX(Data!FE:FE,$B79)=0,#N/A,INDEX(Data!FE:FE,$B79)-Data!FE$2+INDEX($A79:BY79,,MAX(ISNUMBER($D79:BY79)*COLUMN($D79:BY79))))</f>
        <v>#N/A</v>
      </c>
      <c r="CA79" s="2" t="e">
        <f t="array" ref="CA79">IF(INDEX(Data!FF:FF,$B79)=0,#N/A,INDEX(Data!FF:FF,$B79)-Data!FF$2+INDEX($A79:BZ79,,MAX(ISNUMBER($D79:BZ79)*COLUMN($D79:BZ79))))</f>
        <v>#N/A</v>
      </c>
      <c r="CB79" s="2" t="e">
        <f t="array" ref="CB79">IF(INDEX(Data!FG:FG,$B79)=0,#N/A,INDEX(Data!FG:FG,$B79)-Data!FG$2+INDEX($A79:CA79,,MAX(ISNUMBER($D79:CA79)*COLUMN($D79:CA79))))</f>
        <v>#N/A</v>
      </c>
      <c r="CC79" s="2" t="e">
        <f t="array" ref="CC79">IF(INDEX(Data!FH:FH,$B79)=0,#N/A,INDEX(Data!FH:FH,$B79)-Data!FH$2+INDEX($A79:CB79,,MAX(ISNUMBER($D79:CB79)*COLUMN($D79:CB79))))</f>
        <v>#N/A</v>
      </c>
      <c r="CD79" s="2" t="e">
        <f t="array" ref="CD79">IF(INDEX(Data!FI:FI,$B79)=0,#N/A,INDEX(Data!FI:FI,$B79)-Data!FI$2+INDEX($A79:CC79,,MAX(ISNUMBER($D79:CC79)*COLUMN($D79:CC79))))</f>
        <v>#N/A</v>
      </c>
      <c r="CE79" s="2" t="e">
        <f t="array" ref="CE79">IF(INDEX(Data!FJ:FJ,$B79)=0,#N/A,INDEX(Data!FJ:FJ,$B79)-Data!FJ$2+INDEX($A79:CD79,,MAX(ISNUMBER($D79:CD79)*COLUMN($D79:CD79))))</f>
        <v>#N/A</v>
      </c>
      <c r="CF79" s="2" t="e">
        <f t="array" ref="CF79">IF(INDEX(Data!FK:FK,$B79)=0,#N/A,INDEX(Data!FK:FK,$B79)-Data!FK$2+INDEX($A79:CE79,,MAX(ISNUMBER($D79:CE79)*COLUMN($D79:CE79))))</f>
        <v>#N/A</v>
      </c>
      <c r="CG79" s="2" t="e">
        <f t="array" ref="CG79">IF(INDEX(Data!FL:FL,$B79)=0,#N/A,INDEX(Data!FL:FL,$B79)-Data!FL$2+INDEX($A79:CF79,,MAX(ISNUMBER($D79:CF79)*COLUMN($D79:CF79))))</f>
        <v>#N/A</v>
      </c>
      <c r="CH79" s="2" t="e">
        <f t="array" ref="CH79">IF(INDEX(Data!FM:FM,$B79)=0,#N/A,INDEX(Data!FM:FM,$B79)-Data!FM$2+INDEX($A79:CG79,,MAX(ISNUMBER($D79:CG79)*COLUMN($D79:CG79))))</f>
        <v>#N/A</v>
      </c>
      <c r="CI79" s="2" t="e">
        <f t="array" ref="CI79">IF(INDEX(Data!FN:FN,$B79)=0,#N/A,INDEX(Data!FN:FN,$B79)-Data!FN$2+INDEX($A79:CH79,,MAX(ISNUMBER($D79:CH79)*COLUMN($D79:CH79))))</f>
        <v>#N/A</v>
      </c>
      <c r="CJ79" s="2" t="e">
        <f t="array" ref="CJ79">IF(INDEX(Data!FO:FO,$B79)=0,#N/A,INDEX(Data!FO:FO,$B79)-Data!FO$2+INDEX($A79:CI79,,MAX(ISNUMBER($D79:CI79)*COLUMN($D79:CI79))))</f>
        <v>#N/A</v>
      </c>
      <c r="CK79" s="2" t="e">
        <f t="array" ref="CK79">IF(INDEX(Data!FP:FP,$B79)=0,#N/A,INDEX(Data!FP:FP,$B79)-Data!FP$2+INDEX($A79:CJ79,,MAX(ISNUMBER($D79:CJ79)*COLUMN($D79:CJ79))))</f>
        <v>#N/A</v>
      </c>
      <c r="CL79" s="2" t="e">
        <f t="array" ref="CL79">IF(INDEX(Data!FQ:FQ,$B79)=0,#N/A,INDEX(Data!FQ:FQ,$B79)-Data!FQ$2+INDEX($A79:CK79,,MAX(ISNUMBER($D79:CK79)*COLUMN($D79:CK79))))</f>
        <v>#N/A</v>
      </c>
      <c r="CM79" s="2" t="e">
        <f t="array" ref="CM79">IF(INDEX(Data!FR:FR,$B79)=0,#N/A,INDEX(Data!FR:FR,$B79)-Data!FR$2+INDEX($A79:CL79,,MAX(ISNUMBER($D79:CL79)*COLUMN($D79:CL79))))</f>
        <v>#N/A</v>
      </c>
      <c r="CN79" s="2" t="e">
        <f t="array" ref="CN79">IF(INDEX(Data!FS:FS,$B79)=0,#N/A,INDEX(Data!FS:FS,$B79)-Data!FS$2+INDEX($A79:CM79,,MAX(ISNUMBER($D79:CM79)*COLUMN($D79:CM79))))</f>
        <v>#N/A</v>
      </c>
      <c r="CO79" s="2" t="e">
        <f t="array" ref="CO79">IF(INDEX(Data!FT:FT,$B79)=0,#N/A,INDEX(Data!FT:FT,$B79)-Data!FT$2+INDEX($A79:CN79,,MAX(ISNUMBER($D79:CN79)*COLUMN($D79:CN79))))</f>
        <v>#N/A</v>
      </c>
      <c r="CP79" s="2" t="e">
        <f t="array" ref="CP79">IF(INDEX(Data!FU:FU,$B79)=0,#N/A,INDEX(Data!FU:FU,$B79)-Data!FU$2+INDEX($A79:CO79,,MAX(ISNUMBER($D79:CO79)*COLUMN($D79:CO79))))</f>
        <v>#N/A</v>
      </c>
      <c r="CQ79" s="2" t="e">
        <f t="array" ref="CQ79">IF(INDEX(Data!FV:FV,$B79)=0,#N/A,INDEX(Data!FV:FV,$B79)-Data!FV$2+INDEX($A79:CP79,,MAX(ISNUMBER($D79:CP79)*COLUMN($D79:CP79))))</f>
        <v>#N/A</v>
      </c>
      <c r="CR79" s="2" t="e">
        <f t="array" ref="CR79">IF(INDEX(Data!FW:FW,$B79)=0,#N/A,INDEX(Data!FW:FW,$B79)-Data!FW$2+INDEX($A79:CQ79,,MAX(ISNUMBER($D79:CQ79)*COLUMN($D79:CQ79))))</f>
        <v>#N/A</v>
      </c>
      <c r="CS79" s="2" t="e">
        <f t="array" ref="CS79">IF(INDEX(Data!FX:FX,$B79)=0,#N/A,INDEX(Data!FX:FX,$B79)-Data!FX$2+INDEX($A79:CR79,,MAX(ISNUMBER($D79:CR79)*COLUMN($D79:CR79))))</f>
        <v>#N/A</v>
      </c>
      <c r="CT79" s="2" t="e">
        <f t="array" ref="CT79">IF(INDEX(Data!FY:FY,$B79)=0,#N/A,INDEX(Data!FY:FY,$B79)-Data!FY$2+INDEX($A79:CS79,,MAX(ISNUMBER($D79:CS79)*COLUMN($D79:CS79))))</f>
        <v>#N/A</v>
      </c>
      <c r="CU79" s="2" t="e">
        <f t="array" ref="CU79">IF(INDEX(Data!FZ:FZ,$B79)=0,#N/A,INDEX(Data!FZ:FZ,$B79)-Data!FZ$2+INDEX($A79:CT79,,MAX(ISNUMBER($D79:CT79)*COLUMN($D79:CT79))))</f>
        <v>#N/A</v>
      </c>
      <c r="CV79" s="2" t="e">
        <f t="array" ref="CV79">IF(INDEX(Data!GA:GA,$B79)=0,#N/A,INDEX(Data!GA:GA,$B79)-Data!GA$2+INDEX($A79:CU79,,MAX(ISNUMBER($D79:CU79)*COLUMN($D79:CU79))))</f>
        <v>#N/A</v>
      </c>
      <c r="CW79" s="2" t="e">
        <f t="array" ref="CW79">IF(INDEX(Data!GB:GB,$B79)=0,#N/A,INDEX(Data!GB:GB,$B79)-Data!GB$2+INDEX($A79:CV79,,MAX(ISNUMBER($D79:CV79)*COLUMN($D79:CV79))))</f>
        <v>#N/A</v>
      </c>
      <c r="CX79" s="2" t="e">
        <f t="array" ref="CX79">IF(INDEX(Data!GC:GC,$B79)=0,#N/A,INDEX(Data!GC:GC,$B79)-Data!GC$2+INDEX($A79:CW79,,MAX(ISNUMBER($D79:CW79)*COLUMN($D79:CW79))))</f>
        <v>#N/A</v>
      </c>
      <c r="CY79" s="2" t="e">
        <f t="array" ref="CY79">IF(INDEX(Data!GD:GD,$B79)=0,#N/A,INDEX(Data!GD:GD,$B79)-Data!GD$2+INDEX($A79:CX79,,MAX(ISNUMBER($D79:CX79)*COLUMN($D79:CX79))))</f>
        <v>#N/A</v>
      </c>
      <c r="CZ79" s="2" t="e">
        <f t="array" ref="CZ79">IF(INDEX(Data!GE:GE,$B79)=0,#N/A,INDEX(Data!GE:GE,$B79)-Data!GE$2+INDEX($A79:CY79,,MAX(ISNUMBER($D79:CY79)*COLUMN($D79:CY79))))</f>
        <v>#N/A</v>
      </c>
      <c r="DA79" s="2" t="e">
        <f t="array" ref="DA79">IF(INDEX(Data!GF:GF,$B79)=0,#N/A,INDEX(Data!GF:GF,$B79)-Data!GF$2+INDEX($A79:CZ79,,MAX(ISNUMBER($D79:CZ79)*COLUMN($D79:CZ79))))</f>
        <v>#N/A</v>
      </c>
      <c r="DB79" s="2" t="e">
        <f t="array" ref="DB79">IF(INDEX(Data!GG:GG,$B79)=0,#N/A,INDEX(Data!GG:GG,$B79)-Data!GG$2+INDEX($A79:DA79,,MAX(ISNUMBER($D79:DA79)*COLUMN($D79:DA79))))</f>
        <v>#N/A</v>
      </c>
      <c r="DC79" s="2" t="e">
        <f t="array" ref="DC79">IF(INDEX(Data!GH:GH,$B79)=0,#N/A,INDEX(Data!GH:GH,$B79)-Data!GH$2+INDEX($A79:DB79,,MAX(ISNUMBER($D79:DB79)*COLUMN($D79:DB79))))</f>
        <v>#N/A</v>
      </c>
      <c r="DD79" s="2" t="e">
        <f t="array" ref="DD79">IF(INDEX(Data!GI:GI,$B79)=0,#N/A,INDEX(Data!GI:GI,$B79)-Data!GI$2+INDEX($A79:DC79,,MAX(ISNUMBER($D79:DC79)*COLUMN($D79:DC79))))</f>
        <v>#N/A</v>
      </c>
      <c r="DE79" s="2" t="e">
        <f t="array" ref="DE79">IF(INDEX(Data!GJ:GJ,$B79)=0,#N/A,INDEX(Data!GJ:GJ,$B79)-Data!GJ$2+INDEX($A79:DD79,,MAX(ISNUMBER($D79:DD79)*COLUMN($D79:DD79))))</f>
        <v>#N/A</v>
      </c>
      <c r="DF79" s="2" t="e">
        <f t="array" ref="DF79">IF(INDEX(Data!GK:GK,$B79)=0,#N/A,INDEX(Data!GK:GK,$B79)-Data!GK$2+INDEX($A79:DE79,,MAX(ISNUMBER($D79:DE79)*COLUMN($D79:DE79))))</f>
        <v>#N/A</v>
      </c>
      <c r="DG79" s="2" t="e">
        <f t="array" ref="DG79">IF(INDEX(Data!GL:GL,$B79)=0,#N/A,INDEX(Data!GL:GL,$B79)-Data!GL$2+INDEX($A79:DF79,,MAX(ISNUMBER($D79:DF79)*COLUMN($D79:DF79))))</f>
        <v>#N/A</v>
      </c>
      <c r="DH79" s="2" t="e">
        <f t="array" ref="DH79">IF(INDEX(Data!GM:GM,$B79)=0,#N/A,INDEX(Data!GM:GM,$B79)-Data!GM$2+INDEX($A79:DG79,,MAX(ISNUMBER($D79:DG79)*COLUMN($D79:DG79))))</f>
        <v>#N/A</v>
      </c>
      <c r="DI79" s="2" t="e">
        <f t="array" ref="DI79">IF(INDEX(Data!GN:GN,$B79)=0,#N/A,INDEX(Data!GN:GN,$B79)-Data!GN$2+INDEX($A79:DH79,,MAX(ISNUMBER($D79:DH79)*COLUMN($D79:DH79))))</f>
        <v>#N/A</v>
      </c>
      <c r="DJ79" s="2" t="e">
        <f t="array" ref="DJ79">IF(INDEX(Data!GO:GO,$B79)=0,#N/A,INDEX(Data!GO:GO,$B79)-Data!GO$2+INDEX($A79:DI79,,MAX(ISNUMBER($D79:DI79)*COLUMN($D79:DI79))))</f>
        <v>#N/A</v>
      </c>
      <c r="DK79" s="2" t="e">
        <f t="array" ref="DK79">IF(INDEX(Data!GP:GP,$B79)=0,#N/A,INDEX(Data!GP:GP,$B79)-Data!GP$2+INDEX($A79:DJ79,,MAX(ISNUMBER($D79:DJ79)*COLUMN($D79:DJ79))))</f>
        <v>#N/A</v>
      </c>
      <c r="DL79" s="2" t="e">
        <f t="array" ref="DL79">IF(INDEX(Data!GQ:GQ,$B79)=0,#N/A,INDEX(Data!GQ:GQ,$B79)-Data!GQ$2+INDEX($A79:DK79,,MAX(ISNUMBER($D79:DK79)*COLUMN($D79:DK79))))</f>
        <v>#N/A</v>
      </c>
      <c r="DM79" s="2" t="e">
        <f t="array" ref="DM79">IF(INDEX(Data!GR:GR,$B79)=0,#N/A,INDEX(Data!GR:GR,$B79)-Data!GR$2+INDEX($A79:DL79,,MAX(ISNUMBER($D79:DL79)*COLUMN($D79:DL79))))</f>
        <v>#N/A</v>
      </c>
      <c r="DN79" s="2" t="e">
        <f t="array" ref="DN79">IF(INDEX(Data!GS:GS,$B79)=0,#N/A,INDEX(Data!GS:GS,$B79)-Data!GS$2+INDEX($A79:DM79,,MAX(ISNUMBER($D79:DM79)*COLUMN($D79:DM79))))</f>
        <v>#N/A</v>
      </c>
      <c r="DO79" s="2" t="e">
        <f t="array" ref="DO79">IF(INDEX(Data!GT:GT,$B79)=0,#N/A,INDEX(Data!GT:GT,$B79)-Data!GT$2+INDEX($A79:DN79,,MAX(ISNUMBER($D79:DN79)*COLUMN($D79:DN79))))</f>
        <v>#N/A</v>
      </c>
      <c r="DP79" s="2" t="e">
        <f t="array" ref="DP79">IF(INDEX(Data!GU:GU,$B79)=0,#N/A,INDEX(Data!GU:GU,$B79)-Data!GU$2+INDEX($A79:DO79,,MAX(ISNUMBER($D79:DO79)*COLUMN($D79:DO79))))</f>
        <v>#N/A</v>
      </c>
      <c r="DQ79" s="2" t="e">
        <f t="array" ref="DQ79">IF(INDEX(Data!GV:GV,$B79)=0,#N/A,INDEX(Data!GV:GV,$B79)-Data!GV$2+INDEX($A79:DP79,,MAX(ISNUMBER($D79:DP79)*COLUMN($D79:DP79))))</f>
        <v>#N/A</v>
      </c>
      <c r="DR79" s="2" t="e">
        <f t="array" ref="DR79">IF(INDEX(Data!GW:GW,$B79)=0,#N/A,INDEX(Data!GW:GW,$B79)-Data!GW$2+INDEX($A79:DQ79,,MAX(ISNUMBER($D79:DQ79)*COLUMN($D79:DQ79))))</f>
        <v>#N/A</v>
      </c>
      <c r="DS79" s="2" t="e">
        <f t="array" ref="DS79">IF(INDEX(Data!GX:GX,$B79)=0,#N/A,INDEX(Data!GX:GX,$B79)-Data!GX$2+INDEX($A79:DR79,,MAX(ISNUMBER($D79:DR79)*COLUMN($D79:DR79))))</f>
        <v>#N/A</v>
      </c>
      <c r="DT79" s="2" t="e">
        <f t="array" ref="DT79">IF(INDEX(Data!GY:GY,$B79)=0,#N/A,INDEX(Data!GY:GY,$B79)-Data!GY$2+INDEX($A79:DS79,,MAX(ISNUMBER($D79:DS79)*COLUMN($D79:DS79))))</f>
        <v>#N/A</v>
      </c>
      <c r="DU79" s="2" t="e">
        <f t="array" ref="DU79">IF(INDEX(Data!GZ:GZ,$B79)=0,#N/A,INDEX(Data!GZ:GZ,$B79)-Data!GZ$2+INDEX($A79:DT79,,MAX(ISNUMBER($D79:DT79)*COLUMN($D79:DT79))))</f>
        <v>#N/A</v>
      </c>
      <c r="DV79" s="2" t="e">
        <f t="array" ref="DV79">IF(INDEX(Data!HA:HA,$B79)=0,#N/A,INDEX(Data!HA:HA,$B79)-Data!HA$2+INDEX($A79:DU79,,MAX(ISNUMBER($D79:DU79)*COLUMN($D79:DU79))))</f>
        <v>#N/A</v>
      </c>
      <c r="DW79" s="2" t="e">
        <f t="array" ref="DW79">IF(INDEX(Data!HB:HB,$B79)=0,#N/A,INDEX(Data!HB:HB,$B79)-Data!HB$2+INDEX($A79:DV79,,MAX(ISNUMBER($D79:DV79)*COLUMN($D79:DV79))))</f>
        <v>#N/A</v>
      </c>
      <c r="DX79" s="2" t="e">
        <f t="array" ref="DX79">IF(INDEX(Data!HC:HC,$B79)=0,#N/A,INDEX(Data!HC:HC,$B79)-Data!HC$2+INDEX($A79:DW79,,MAX(ISNUMBER($D79:DW79)*COLUMN($D79:DW79))))</f>
        <v>#N/A</v>
      </c>
      <c r="DY79" s="2" t="e">
        <f t="array" ref="DY79">IF(INDEX(Data!HD:HD,$B79)=0,#N/A,INDEX(Data!HD:HD,$B79)-Data!HD$2+INDEX($A79:DX79,,MAX(ISNUMBER($D79:DX79)*COLUMN($D79:DX79))))</f>
        <v>#N/A</v>
      </c>
      <c r="DZ79" s="2" t="e">
        <f t="array" ref="DZ79">IF(INDEX(Data!HE:HE,$B79)=0,#N/A,INDEX(Data!HE:HE,$B79)-Data!HE$2+INDEX($A79:DY79,,MAX(ISNUMBER($D79:DY79)*COLUMN($D79:DY79))))</f>
        <v>#N/A</v>
      </c>
      <c r="EA79" s="2" t="e">
        <f t="array" ref="EA79">IF(INDEX(Data!HF:HF,$B79)=0,#N/A,INDEX(Data!HF:HF,$B79)-Data!HF$2+INDEX($A79:DZ79,,MAX(ISNUMBER($D79:DZ79)*COLUMN($D79:DZ79))))</f>
        <v>#N/A</v>
      </c>
      <c r="EB79" s="2" t="e">
        <f t="array" ref="EB79">IF(INDEX(Data!HG:HG,$B79)=0,#N/A,INDEX(Data!HG:HG,$B79)-Data!HG$2+INDEX($A79:EA79,,MAX(ISNUMBER($D79:EA79)*COLUMN($D79:EA79))))</f>
        <v>#N/A</v>
      </c>
      <c r="EC79" s="2" t="e">
        <f t="array" ref="EC79">IF(INDEX(Data!HH:HH,$B79)=0,#N/A,INDEX(Data!HH:HH,$B79)-Data!HH$2+INDEX($A79:EB79,,MAX(ISNUMBER($D79:EB79)*COLUMN($D79:EB79))))</f>
        <v>#N/A</v>
      </c>
      <c r="ED79" s="2" t="e">
        <f t="array" ref="ED79">IF(INDEX(Data!HI:HI,$B79)=0,#N/A,INDEX(Data!HI:HI,$B79)-Data!HI$2+INDEX($A79:EC79,,MAX(ISNUMBER($D79:EC79)*COLUMN($D79:EC79))))</f>
        <v>#N/A</v>
      </c>
      <c r="EE79" s="2" t="e">
        <f t="array" ref="EE79">IF(INDEX(Data!HJ:HJ,$B79)=0,#N/A,INDEX(Data!HJ:HJ,$B79)-Data!HJ$2+INDEX($A79:ED79,,MAX(ISNUMBER($D79:ED79)*COLUMN($D79:ED79))))</f>
        <v>#N/A</v>
      </c>
      <c r="EF79" s="2" t="e">
        <f t="array" ref="EF79">IF(INDEX(Data!HK:HK,$B79)=0,#N/A,INDEX(Data!HK:HK,$B79)-Data!HK$2+INDEX($A79:EE79,,MAX(ISNUMBER($D79:EE79)*COLUMN($D79:EE79))))</f>
        <v>#N/A</v>
      </c>
      <c r="EG79" s="2" t="e">
        <f t="array" ref="EG79">IF(INDEX(Data!HL:HL,$B79)=0,#N/A,INDEX(Data!HL:HL,$B79)-Data!HL$2+INDEX($A79:EF79,,MAX(ISNUMBER($D79:EF79)*COLUMN($D79:EF79))))</f>
        <v>#N/A</v>
      </c>
      <c r="EH79" s="2" t="e">
        <f t="array" ref="EH79">IF(INDEX(Data!HM:HM,$B79)=0,#N/A,INDEX(Data!HM:HM,$B79)-Data!HM$2+INDEX($A79:EG79,,MAX(ISNUMBER($D79:EG79)*COLUMN($D79:EG79))))</f>
        <v>#N/A</v>
      </c>
      <c r="EI79" s="2" t="e">
        <f t="array" ref="EI79">IF(INDEX(Data!HN:HN,$B79)=0,#N/A,INDEX(Data!HN:HN,$B79)-Data!HN$2+INDEX($A79:EH79,,MAX(ISNUMBER($D79:EH79)*COLUMN($D79:EH79))))</f>
        <v>#N/A</v>
      </c>
    </row>
    <row r="80" spans="1:139" x14ac:dyDescent="0.25">
      <c r="A80" s="2">
        <f>Data!CG155</f>
        <v>0</v>
      </c>
      <c r="B80" s="2" t="e">
        <f>MATCH(A80,Data!CG:CG,0)</f>
        <v>#N/A</v>
      </c>
      <c r="C80" s="2" t="e">
        <f ca="1">COUNTIF(OFFSET(Data!$CJ$1:$EZ$78,B80-1,0,1),"&gt;0")</f>
        <v>#N/A</v>
      </c>
      <c r="D80" s="2">
        <v>0</v>
      </c>
      <c r="E80" s="2" t="e">
        <f t="array" ref="E80">IF(INDEX(Data!CJ:CJ,$B80)=0,#N/A,INDEX(Data!CJ:CJ,$B80)-Data!CJ$2+INDEX($A80:D80,,MAX(ISNUMBER($D80:D80)*COLUMN($D80:D80))))</f>
        <v>#N/A</v>
      </c>
      <c r="F80" s="2" t="e">
        <f t="array" ref="F80">IF(INDEX(Data!CK:CK,$B80)=0,#N/A,INDEX(Data!CK:CK,$B80)-Data!CK$2+INDEX($A80:E80,,MAX(ISNUMBER($D80:E80)*COLUMN($D80:E80))))</f>
        <v>#N/A</v>
      </c>
      <c r="G80" s="2" t="e">
        <f t="array" ref="G80">IF(INDEX(Data!CL:CL,$B80)=0,#N/A,INDEX(Data!CL:CL,$B80)-Data!CL$2+INDEX($A80:F80,,MAX(ISNUMBER($D80:F80)*COLUMN($D80:F80))))</f>
        <v>#N/A</v>
      </c>
      <c r="H80" s="2" t="e">
        <f t="array" ref="H80">IF(INDEX(Data!CM:CM,$B80)=0,#N/A,INDEX(Data!CM:CM,$B80)-Data!CM$2+INDEX($A80:G80,,MAX(ISNUMBER($D80:G80)*COLUMN($D80:G80))))</f>
        <v>#N/A</v>
      </c>
      <c r="I80" s="2" t="e">
        <f t="array" ref="I80">IF(INDEX(Data!CN:CN,$B80)=0,#N/A,INDEX(Data!CN:CN,$B80)-Data!CN$2+INDEX($A80:H80,,MAX(ISNUMBER($D80:H80)*COLUMN($D80:H80))))</f>
        <v>#N/A</v>
      </c>
      <c r="J80" s="2" t="e">
        <f t="array" ref="J80">IF(INDEX(Data!CO:CO,$B80)=0,#N/A,INDEX(Data!CO:CO,$B80)-Data!CO$2+INDEX($A80:I80,,MAX(ISNUMBER($D80:I80)*COLUMN($D80:I80))))</f>
        <v>#N/A</v>
      </c>
      <c r="K80" s="2" t="e">
        <f t="array" ref="K80">IF(INDEX(Data!CP:CP,$B80)=0,#N/A,INDEX(Data!CP:CP,$B80)-Data!CP$2+INDEX($A80:J80,,MAX(ISNUMBER($D80:J80)*COLUMN($D80:J80))))</f>
        <v>#N/A</v>
      </c>
      <c r="L80" s="2" t="e">
        <f t="array" ref="L80">IF(INDEX(Data!CQ:CQ,$B80)=0,#N/A,INDEX(Data!CQ:CQ,$B80)-Data!CQ$2+INDEX($A80:K80,,MAX(ISNUMBER($D80:K80)*COLUMN($D80:K80))))</f>
        <v>#N/A</v>
      </c>
      <c r="M80" s="2" t="e">
        <f t="array" ref="M80">IF(INDEX(Data!CR:CR,$B80)=0,#N/A,INDEX(Data!CR:CR,$B80)-Data!CR$2+INDEX($A80:L80,,MAX(ISNUMBER($D80:L80)*COLUMN($D80:L80))))</f>
        <v>#N/A</v>
      </c>
      <c r="N80" s="2" t="e">
        <f t="array" ref="N80">IF(INDEX(Data!CS:CS,$B80)=0,#N/A,INDEX(Data!CS:CS,$B80)-Data!CS$2+INDEX($A80:M80,,MAX(ISNUMBER($D80:M80)*COLUMN($D80:M80))))</f>
        <v>#N/A</v>
      </c>
      <c r="O80" s="2" t="e">
        <f t="array" ref="O80">IF(INDEX(Data!CT:CT,$B80)=0,#N/A,INDEX(Data!CT:CT,$B80)-Data!CT$2+INDEX($A80:N80,,MAX(ISNUMBER($D80:N80)*COLUMN($D80:N80))))</f>
        <v>#N/A</v>
      </c>
      <c r="P80" s="2" t="e">
        <f t="array" ref="P80">IF(INDEX(Data!CU:CU,$B80)=0,#N/A,INDEX(Data!CU:CU,$B80)-Data!CU$2+INDEX($A80:O80,,MAX(ISNUMBER($D80:O80)*COLUMN($D80:O80))))</f>
        <v>#N/A</v>
      </c>
      <c r="Q80" s="2" t="e">
        <f t="array" ref="Q80">IF(INDEX(Data!CV:CV,$B80)=0,#N/A,INDEX(Data!CV:CV,$B80)-Data!CV$2+INDEX($A80:P80,,MAX(ISNUMBER($D80:P80)*COLUMN($D80:P80))))</f>
        <v>#N/A</v>
      </c>
      <c r="R80" s="2" t="e">
        <f t="array" ref="R80">IF(INDEX(Data!CW:CW,$B80)=0,#N/A,INDEX(Data!CW:CW,$B80)-Data!CW$2+INDEX($A80:Q80,,MAX(ISNUMBER($D80:Q80)*COLUMN($D80:Q80))))</f>
        <v>#N/A</v>
      </c>
      <c r="S80" s="2" t="e">
        <f t="array" ref="S80">IF(INDEX(Data!CX:CX,$B80)=0,#N/A,INDEX(Data!CX:CX,$B80)-Data!CX$2+INDEX($A80:R80,,MAX(ISNUMBER($D80:R80)*COLUMN($D80:R80))))</f>
        <v>#N/A</v>
      </c>
      <c r="T80" s="2" t="e">
        <f t="array" ref="T80">IF(INDEX(Data!CY:CY,$B80)=0,#N/A,INDEX(Data!CY:CY,$B80)-Data!CY$2+INDEX($A80:S80,,MAX(ISNUMBER($D80:S80)*COLUMN($D80:S80))))</f>
        <v>#N/A</v>
      </c>
      <c r="U80" s="2" t="e">
        <f t="array" ref="U80">IF(INDEX(Data!CZ:CZ,$B80)=0,#N/A,INDEX(Data!CZ:CZ,$B80)-Data!CZ$2+INDEX($A80:T80,,MAX(ISNUMBER($D80:T80)*COLUMN($D80:T80))))</f>
        <v>#N/A</v>
      </c>
      <c r="V80" s="2" t="e">
        <f t="array" ref="V80">IF(INDEX(Data!DA:DA,$B80)=0,#N/A,INDEX(Data!DA:DA,$B80)-Data!DA$2+INDEX($A80:U80,,MAX(ISNUMBER($D80:U80)*COLUMN($D80:U80))))</f>
        <v>#N/A</v>
      </c>
      <c r="W80" s="2" t="e">
        <f t="array" ref="W80">IF(INDEX(Data!DB:DB,$B80)=0,#N/A,INDEX(Data!DB:DB,$B80)-Data!DB$2+INDEX($A80:V80,,MAX(ISNUMBER($D80:V80)*COLUMN($D80:V80))))</f>
        <v>#N/A</v>
      </c>
      <c r="X80" s="2" t="e">
        <f t="array" ref="X80">IF(INDEX(Data!DC:DC,$B80)=0,#N/A,INDEX(Data!DC:DC,$B80)-Data!DC$2+INDEX($A80:W80,,MAX(ISNUMBER($D80:W80)*COLUMN($D80:W80))))</f>
        <v>#N/A</v>
      </c>
      <c r="Y80" s="2" t="e">
        <f t="array" ref="Y80">IF(INDEX(Data!DD:DD,$B80)=0,#N/A,INDEX(Data!DD:DD,$B80)-Data!DD$2+INDEX($A80:X80,,MAX(ISNUMBER($D80:X80)*COLUMN($D80:X80))))</f>
        <v>#N/A</v>
      </c>
      <c r="Z80" s="2" t="e">
        <f t="array" ref="Z80">IF(INDEX(Data!DE:DE,$B80)=0,#N/A,INDEX(Data!DE:DE,$B80)-Data!DE$2+INDEX($A80:Y80,,MAX(ISNUMBER($D80:Y80)*COLUMN($D80:Y80))))</f>
        <v>#N/A</v>
      </c>
      <c r="AA80" s="2" t="e">
        <f t="array" ref="AA80">IF(INDEX(Data!DF:DF,$B80)=0,#N/A,INDEX(Data!DF:DF,$B80)-Data!DF$2+INDEX($A80:Z80,,MAX(ISNUMBER($D80:Z80)*COLUMN($D80:Z80))))</f>
        <v>#N/A</v>
      </c>
      <c r="AB80" s="2" t="e">
        <f t="array" ref="AB80">IF(INDEX(Data!DG:DG,$B80)=0,#N/A,INDEX(Data!DG:DG,$B80)-Data!DG$2+INDEX($A80:AA80,,MAX(ISNUMBER($D80:AA80)*COLUMN($D80:AA80))))</f>
        <v>#N/A</v>
      </c>
      <c r="AC80" s="2" t="e">
        <f t="array" ref="AC80">IF(INDEX(Data!DH:DH,$B80)=0,#N/A,INDEX(Data!DH:DH,$B80)-Data!DH$2+INDEX($A80:AB80,,MAX(ISNUMBER($D80:AB80)*COLUMN($D80:AB80))))</f>
        <v>#N/A</v>
      </c>
      <c r="AD80" s="2" t="e">
        <f t="array" ref="AD80">IF(INDEX(Data!DI:DI,$B80)=0,#N/A,INDEX(Data!DI:DI,$B80)-Data!DI$2+INDEX($A80:AC80,,MAX(ISNUMBER($D80:AC80)*COLUMN($D80:AC80))))</f>
        <v>#N/A</v>
      </c>
      <c r="AE80" s="2" t="e">
        <f t="array" ref="AE80">IF(INDEX(Data!DJ:DJ,$B80)=0,#N/A,INDEX(Data!DJ:DJ,$B80)-Data!DJ$2+INDEX($A80:AD80,,MAX(ISNUMBER($D80:AD80)*COLUMN($D80:AD80))))</f>
        <v>#N/A</v>
      </c>
      <c r="AF80" s="2" t="e">
        <f t="array" ref="AF80">IF(INDEX(Data!DK:DK,$B80)=0,#N/A,INDEX(Data!DK:DK,$B80)-Data!DK$2+INDEX($A80:AE80,,MAX(ISNUMBER($D80:AE80)*COLUMN($D80:AE80))))</f>
        <v>#N/A</v>
      </c>
      <c r="AG80" s="2" t="e">
        <f t="array" ref="AG80">IF(INDEX(Data!DL:DL,$B80)=0,#N/A,INDEX(Data!DL:DL,$B80)-Data!DL$2+INDEX($A80:AF80,,MAX(ISNUMBER($D80:AF80)*COLUMN($D80:AF80))))</f>
        <v>#N/A</v>
      </c>
      <c r="AH80" s="2" t="e">
        <f t="array" ref="AH80">IF(INDEX(Data!DM:DM,$B80)=0,#N/A,INDEX(Data!DM:DM,$B80)-Data!DM$2+INDEX($A80:AG80,,MAX(ISNUMBER($D80:AG80)*COLUMN($D80:AG80))))</f>
        <v>#N/A</v>
      </c>
      <c r="AI80" s="2" t="e">
        <f t="array" ref="AI80">IF(INDEX(Data!DN:DN,$B80)=0,#N/A,INDEX(Data!DN:DN,$B80)-Data!DN$2+INDEX($A80:AH80,,MAX(ISNUMBER($D80:AH80)*COLUMN($D80:AH80))))</f>
        <v>#N/A</v>
      </c>
      <c r="AJ80" s="2" t="e">
        <f t="array" ref="AJ80">IF(INDEX(Data!DO:DO,$B80)=0,#N/A,INDEX(Data!DO:DO,$B80)-Data!DO$2+INDEX($A80:AI80,,MAX(ISNUMBER($D80:AI80)*COLUMN($D80:AI80))))</f>
        <v>#N/A</v>
      </c>
      <c r="AK80" s="2" t="e">
        <f t="array" ref="AK80">IF(INDEX(Data!DP:DP,$B80)=0,#N/A,INDEX(Data!DP:DP,$B80)-Data!DP$2+INDEX($A80:AJ80,,MAX(ISNUMBER($D80:AJ80)*COLUMN($D80:AJ80))))</f>
        <v>#N/A</v>
      </c>
      <c r="AL80" s="2" t="e">
        <f t="array" ref="AL80">IF(INDEX(Data!DQ:DQ,$B80)=0,#N/A,INDEX(Data!DQ:DQ,$B80)-Data!DQ$2+INDEX($A80:AK80,,MAX(ISNUMBER($D80:AK80)*COLUMN($D80:AK80))))</f>
        <v>#N/A</v>
      </c>
      <c r="AM80" s="2" t="e">
        <f t="array" ref="AM80">IF(INDEX(Data!DR:DR,$B80)=0,#N/A,INDEX(Data!DR:DR,$B80)-Data!DR$2+INDEX($A80:AL80,,MAX(ISNUMBER($D80:AL80)*COLUMN($D80:AL80))))</f>
        <v>#N/A</v>
      </c>
      <c r="AN80" s="2" t="e">
        <f t="array" ref="AN80">IF(INDEX(Data!DS:DS,$B80)=0,#N/A,INDEX(Data!DS:DS,$B80)-Data!DS$2+INDEX($A80:AM80,,MAX(ISNUMBER($D80:AM80)*COLUMN($D80:AM80))))</f>
        <v>#N/A</v>
      </c>
      <c r="AO80" s="2" t="e">
        <f t="array" ref="AO80">IF(INDEX(Data!DT:DT,$B80)=0,#N/A,INDEX(Data!DT:DT,$B80)-Data!DT$2+INDEX($A80:AN80,,MAX(ISNUMBER($D80:AN80)*COLUMN($D80:AN80))))</f>
        <v>#N/A</v>
      </c>
      <c r="AP80" s="2" t="e">
        <f t="array" ref="AP80">IF(INDEX(Data!DU:DU,$B80)=0,#N/A,INDEX(Data!DU:DU,$B80)-Data!DU$2+INDEX($A80:AO80,,MAX(ISNUMBER($D80:AO80)*COLUMN($D80:AO80))))</f>
        <v>#N/A</v>
      </c>
      <c r="AQ80" s="2" t="e">
        <f t="array" ref="AQ80">IF(INDEX(Data!DV:DV,$B80)=0,#N/A,INDEX(Data!DV:DV,$B80)-Data!DV$2+INDEX($A80:AP80,,MAX(ISNUMBER($D80:AP80)*COLUMN($D80:AP80))))</f>
        <v>#N/A</v>
      </c>
      <c r="AR80" s="2" t="e">
        <f t="array" ref="AR80">IF(INDEX(Data!DW:DW,$B80)=0,#N/A,INDEX(Data!DW:DW,$B80)-Data!DW$2+INDEX($A80:AQ80,,MAX(ISNUMBER($D80:AQ80)*COLUMN($D80:AQ80))))</f>
        <v>#N/A</v>
      </c>
      <c r="AS80" s="2" t="e">
        <f t="array" ref="AS80">IF(INDEX(Data!DX:DX,$B80)=0,#N/A,INDEX(Data!DX:DX,$B80)-Data!DX$2+INDEX($A80:AR80,,MAX(ISNUMBER($D80:AR80)*COLUMN($D80:AR80))))</f>
        <v>#N/A</v>
      </c>
      <c r="AT80" s="2" t="e">
        <f t="array" ref="AT80">IF(INDEX(Data!DY:DY,$B80)=0,#N/A,INDEX(Data!DY:DY,$B80)-Data!DY$2+INDEX($A80:AS80,,MAX(ISNUMBER($D80:AS80)*COLUMN($D80:AS80))))</f>
        <v>#N/A</v>
      </c>
      <c r="AU80" s="2" t="e">
        <f t="array" ref="AU80">IF(INDEX(Data!DZ:DZ,$B80)=0,#N/A,INDEX(Data!DZ:DZ,$B80)-Data!DZ$2+INDEX($A80:AT80,,MAX(ISNUMBER($D80:AT80)*COLUMN($D80:AT80))))</f>
        <v>#N/A</v>
      </c>
      <c r="AV80" s="2" t="e">
        <f t="array" ref="AV80">IF(INDEX(Data!EA:EA,$B80)=0,#N/A,INDEX(Data!EA:EA,$B80)-Data!EA$2+INDEX($A80:AU80,,MAX(ISNUMBER($D80:AU80)*COLUMN($D80:AU80))))</f>
        <v>#N/A</v>
      </c>
      <c r="AW80" s="2" t="e">
        <f t="array" ref="AW80">IF(INDEX(Data!EB:EB,$B80)=0,#N/A,INDEX(Data!EB:EB,$B80)-Data!EB$2+INDEX($A80:AV80,,MAX(ISNUMBER($D80:AV80)*COLUMN($D80:AV80))))</f>
        <v>#N/A</v>
      </c>
      <c r="AX80" s="2" t="e">
        <f t="array" ref="AX80">IF(INDEX(Data!EC:EC,$B80)=0,#N/A,INDEX(Data!EC:EC,$B80)-Data!EC$2+INDEX($A80:AW80,,MAX(ISNUMBER($D80:AW80)*COLUMN($D80:AW80))))</f>
        <v>#N/A</v>
      </c>
      <c r="AY80" s="2" t="e">
        <f t="array" ref="AY80">IF(INDEX(Data!ED:ED,$B80)=0,#N/A,INDEX(Data!ED:ED,$B80)-Data!ED$2+INDEX($A80:AX80,,MAX(ISNUMBER($D80:AX80)*COLUMN($D80:AX80))))</f>
        <v>#N/A</v>
      </c>
      <c r="AZ80" s="2" t="e">
        <f t="array" ref="AZ80">IF(INDEX(Data!EE:EE,$B80)=0,#N/A,INDEX(Data!EE:EE,$B80)-Data!EE$2+INDEX($A80:AY80,,MAX(ISNUMBER($D80:AY80)*COLUMN($D80:AY80))))</f>
        <v>#N/A</v>
      </c>
      <c r="BA80" s="2" t="e">
        <f t="array" ref="BA80">IF(INDEX(Data!EF:EF,$B80)=0,#N/A,INDEX(Data!EF:EF,$B80)-Data!EF$2+INDEX($A80:AZ80,,MAX(ISNUMBER($D80:AZ80)*COLUMN($D80:AZ80))))</f>
        <v>#N/A</v>
      </c>
      <c r="BB80" s="2" t="e">
        <f t="array" ref="BB80">IF(INDEX(Data!EG:EG,$B80)=0,#N/A,INDEX(Data!EG:EG,$B80)-Data!EG$2+INDEX($A80:BA80,,MAX(ISNUMBER($D80:BA80)*COLUMN($D80:BA80))))</f>
        <v>#N/A</v>
      </c>
      <c r="BC80" s="2" t="e">
        <f t="array" ref="BC80">IF(INDEX(Data!EH:EH,$B80)=0,#N/A,INDEX(Data!EH:EH,$B80)-Data!EH$2+INDEX($A80:BB80,,MAX(ISNUMBER($D80:BB80)*COLUMN($D80:BB80))))</f>
        <v>#N/A</v>
      </c>
      <c r="BD80" s="2" t="e">
        <f t="array" ref="BD80">IF(INDEX(Data!EI:EI,$B80)=0,#N/A,INDEX(Data!EI:EI,$B80)-Data!EI$2+INDEX($A80:BC80,,MAX(ISNUMBER($D80:BC80)*COLUMN($D80:BC80))))</f>
        <v>#N/A</v>
      </c>
      <c r="BE80" s="2" t="e">
        <f t="array" ref="BE80">IF(INDEX(Data!EJ:EJ,$B80)=0,#N/A,INDEX(Data!EJ:EJ,$B80)-Data!EJ$2+INDEX($A80:BD80,,MAX(ISNUMBER($D80:BD80)*COLUMN($D80:BD80))))</f>
        <v>#N/A</v>
      </c>
      <c r="BF80" s="2" t="e">
        <f t="array" ref="BF80">IF(INDEX(Data!EK:EK,$B80)=0,#N/A,INDEX(Data!EK:EK,$B80)-Data!EK$2+INDEX($A80:BE80,,MAX(ISNUMBER($D80:BE80)*COLUMN($D80:BE80))))</f>
        <v>#N/A</v>
      </c>
      <c r="BG80" s="2" t="e">
        <f t="array" ref="BG80">IF(INDEX(Data!EL:EL,$B80)=0,#N/A,INDEX(Data!EL:EL,$B80)-Data!EL$2+INDEX($A80:BF80,,MAX(ISNUMBER($D80:BF80)*COLUMN($D80:BF80))))</f>
        <v>#N/A</v>
      </c>
      <c r="BH80" s="2" t="e">
        <f t="array" ref="BH80">IF(INDEX(Data!EM:EM,$B80)=0,#N/A,INDEX(Data!EM:EM,$B80)-Data!EM$2+INDEX($A80:BG80,,MAX(ISNUMBER($D80:BG80)*COLUMN($D80:BG80))))</f>
        <v>#N/A</v>
      </c>
      <c r="BI80" s="2" t="e">
        <f t="array" ref="BI80">IF(INDEX(Data!EN:EN,$B80)=0,#N/A,INDEX(Data!EN:EN,$B80)-Data!EN$2+INDEX($A80:BH80,,MAX(ISNUMBER($D80:BH80)*COLUMN($D80:BH80))))</f>
        <v>#N/A</v>
      </c>
      <c r="BJ80" s="2" t="e">
        <f t="array" ref="BJ80">IF(INDEX(Data!EO:EO,$B80)=0,#N/A,INDEX(Data!EO:EO,$B80)-Data!EO$2+INDEX($A80:BI80,,MAX(ISNUMBER($D80:BI80)*COLUMN($D80:BI80))))</f>
        <v>#N/A</v>
      </c>
      <c r="BK80" s="2" t="e">
        <f t="array" ref="BK80">IF(INDEX(Data!EP:EP,$B80)=0,#N/A,INDEX(Data!EP:EP,$B80)-Data!EP$2+INDEX($A80:BJ80,,MAX(ISNUMBER($D80:BJ80)*COLUMN($D80:BJ80))))</f>
        <v>#N/A</v>
      </c>
      <c r="BL80" s="2" t="e">
        <f t="array" ref="BL80">IF(INDEX(Data!EQ:EQ,$B80)=0,#N/A,INDEX(Data!EQ:EQ,$B80)-Data!EQ$2+INDEX($A80:BK80,,MAX(ISNUMBER($D80:BK80)*COLUMN($D80:BK80))))</f>
        <v>#N/A</v>
      </c>
      <c r="BM80" s="2" t="e">
        <f t="array" ref="BM80">IF(INDEX(Data!ER:ER,$B80)=0,#N/A,INDEX(Data!ER:ER,$B80)-Data!ER$2+INDEX($A80:BL80,,MAX(ISNUMBER($D80:BL80)*COLUMN($D80:BL80))))</f>
        <v>#N/A</v>
      </c>
      <c r="BN80" s="2" t="e">
        <f t="array" ref="BN80">IF(INDEX(Data!ES:ES,$B80)=0,#N/A,INDEX(Data!ES:ES,$B80)-Data!ES$2+INDEX($A80:BM80,,MAX(ISNUMBER($D80:BM80)*COLUMN($D80:BM80))))</f>
        <v>#N/A</v>
      </c>
      <c r="BO80" s="2" t="e">
        <f t="array" ref="BO80">IF(INDEX(Data!ET:ET,$B80)=0,#N/A,INDEX(Data!ET:ET,$B80)-Data!ET$2+INDEX($A80:BN80,,MAX(ISNUMBER($D80:BN80)*COLUMN($D80:BN80))))</f>
        <v>#N/A</v>
      </c>
      <c r="BP80" s="2" t="e">
        <f t="array" ref="BP80">IF(INDEX(Data!EU:EU,$B80)=0,#N/A,INDEX(Data!EU:EU,$B80)-Data!EU$2+INDEX($A80:BO80,,MAX(ISNUMBER($D80:BO80)*COLUMN($D80:BO80))))</f>
        <v>#N/A</v>
      </c>
      <c r="BQ80" s="2" t="e">
        <f t="array" ref="BQ80">IF(INDEX(Data!EV:EV,$B80)=0,#N/A,INDEX(Data!EV:EV,$B80)-Data!EV$2+INDEX($A80:BP80,,MAX(ISNUMBER($D80:BP80)*COLUMN($D80:BP80))))</f>
        <v>#N/A</v>
      </c>
      <c r="BR80" s="2" t="e">
        <f t="array" ref="BR80">IF(INDEX(Data!EW:EW,$B80)=0,#N/A,INDEX(Data!EW:EW,$B80)-Data!EW$2+INDEX($A80:BQ80,,MAX(ISNUMBER($D80:BQ80)*COLUMN($D80:BQ80))))</f>
        <v>#N/A</v>
      </c>
      <c r="BS80" s="2" t="e">
        <f t="array" ref="BS80">IF(INDEX(Data!EX:EX,$B80)=0,#N/A,INDEX(Data!EX:EX,$B80)-Data!EX$2+INDEX($A80:BR80,,MAX(ISNUMBER($D80:BR80)*COLUMN($D80:BR80))))</f>
        <v>#N/A</v>
      </c>
      <c r="BT80" s="2" t="e">
        <f t="array" ref="BT80">IF(INDEX(Data!EY:EY,$B80)=0,#N/A,INDEX(Data!EY:EY,$B80)-Data!EY$2+INDEX($A80:BS80,,MAX(ISNUMBER($D80:BS80)*COLUMN($D80:BS80))))</f>
        <v>#N/A</v>
      </c>
      <c r="BU80" s="2" t="e">
        <f t="array" ref="BU80">IF(INDEX(Data!EZ:EZ,$B80)=0,#N/A,INDEX(Data!EZ:EZ,$B80)-Data!EZ$2+INDEX($A80:BT80,,MAX(ISNUMBER($D80:BT80)*COLUMN($D80:BT80))))</f>
        <v>#N/A</v>
      </c>
      <c r="BV80" s="2" t="e">
        <f t="array" ref="BV80">IF(INDEX(Data!FA:FA,$B80)=0,#N/A,INDEX(Data!FA:FA,$B80)-Data!FA$2+INDEX($A80:BU80,,MAX(ISNUMBER($D80:BU80)*COLUMN($D80:BU80))))</f>
        <v>#N/A</v>
      </c>
      <c r="BW80" s="2" t="e">
        <f t="array" ref="BW80">IF(INDEX(Data!FB:FB,$B80)=0,#N/A,INDEX(Data!FB:FB,$B80)-Data!FB$2+INDEX($A80:BV80,,MAX(ISNUMBER($D80:BV80)*COLUMN($D80:BV80))))</f>
        <v>#N/A</v>
      </c>
      <c r="BX80" s="2" t="e">
        <f t="array" ref="BX80">IF(INDEX(Data!FC:FC,$B80)=0,#N/A,INDEX(Data!FC:FC,$B80)-Data!FC$2+INDEX($A80:BW80,,MAX(ISNUMBER($D80:BW80)*COLUMN($D80:BW80))))</f>
        <v>#N/A</v>
      </c>
      <c r="BY80" s="2" t="e">
        <f t="array" ref="BY80">IF(INDEX(Data!FD:FD,$B80)=0,#N/A,INDEX(Data!FD:FD,$B80)-Data!FD$2+INDEX($A80:BX80,,MAX(ISNUMBER($D80:BX80)*COLUMN($D80:BX80))))</f>
        <v>#N/A</v>
      </c>
      <c r="BZ80" s="2" t="e">
        <f t="array" ref="BZ80">IF(INDEX(Data!FE:FE,$B80)=0,#N/A,INDEX(Data!FE:FE,$B80)-Data!FE$2+INDEX($A80:BY80,,MAX(ISNUMBER($D80:BY80)*COLUMN($D80:BY80))))</f>
        <v>#N/A</v>
      </c>
      <c r="CA80" s="2" t="e">
        <f t="array" ref="CA80">IF(INDEX(Data!FF:FF,$B80)=0,#N/A,INDEX(Data!FF:FF,$B80)-Data!FF$2+INDEX($A80:BZ80,,MAX(ISNUMBER($D80:BZ80)*COLUMN($D80:BZ80))))</f>
        <v>#N/A</v>
      </c>
      <c r="CB80" s="2" t="e">
        <f t="array" ref="CB80">IF(INDEX(Data!FG:FG,$B80)=0,#N/A,INDEX(Data!FG:FG,$B80)-Data!FG$2+INDEX($A80:CA80,,MAX(ISNUMBER($D80:CA80)*COLUMN($D80:CA80))))</f>
        <v>#N/A</v>
      </c>
      <c r="CC80" s="2" t="e">
        <f t="array" ref="CC80">IF(INDEX(Data!FH:FH,$B80)=0,#N/A,INDEX(Data!FH:FH,$B80)-Data!FH$2+INDEX($A80:CB80,,MAX(ISNUMBER($D80:CB80)*COLUMN($D80:CB80))))</f>
        <v>#N/A</v>
      </c>
      <c r="CD80" s="2" t="e">
        <f t="array" ref="CD80">IF(INDEX(Data!FI:FI,$B80)=0,#N/A,INDEX(Data!FI:FI,$B80)-Data!FI$2+INDEX($A80:CC80,,MAX(ISNUMBER($D80:CC80)*COLUMN($D80:CC80))))</f>
        <v>#N/A</v>
      </c>
      <c r="CE80" s="2" t="e">
        <f t="array" ref="CE80">IF(INDEX(Data!FJ:FJ,$B80)=0,#N/A,INDEX(Data!FJ:FJ,$B80)-Data!FJ$2+INDEX($A80:CD80,,MAX(ISNUMBER($D80:CD80)*COLUMN($D80:CD80))))</f>
        <v>#N/A</v>
      </c>
      <c r="CF80" s="2" t="e">
        <f t="array" ref="CF80">IF(INDEX(Data!FK:FK,$B80)=0,#N/A,INDEX(Data!FK:FK,$B80)-Data!FK$2+INDEX($A80:CE80,,MAX(ISNUMBER($D80:CE80)*COLUMN($D80:CE80))))</f>
        <v>#N/A</v>
      </c>
      <c r="CG80" s="2" t="e">
        <f t="array" ref="CG80">IF(INDEX(Data!FL:FL,$B80)=0,#N/A,INDEX(Data!FL:FL,$B80)-Data!FL$2+INDEX($A80:CF80,,MAX(ISNUMBER($D80:CF80)*COLUMN($D80:CF80))))</f>
        <v>#N/A</v>
      </c>
      <c r="CH80" s="2" t="e">
        <f t="array" ref="CH80">IF(INDEX(Data!FM:FM,$B80)=0,#N/A,INDEX(Data!FM:FM,$B80)-Data!FM$2+INDEX($A80:CG80,,MAX(ISNUMBER($D80:CG80)*COLUMN($D80:CG80))))</f>
        <v>#N/A</v>
      </c>
      <c r="CI80" s="2" t="e">
        <f t="array" ref="CI80">IF(INDEX(Data!FN:FN,$B80)=0,#N/A,INDEX(Data!FN:FN,$B80)-Data!FN$2+INDEX($A80:CH80,,MAX(ISNUMBER($D80:CH80)*COLUMN($D80:CH80))))</f>
        <v>#N/A</v>
      </c>
      <c r="CJ80" s="2" t="e">
        <f t="array" ref="CJ80">IF(INDEX(Data!FO:FO,$B80)=0,#N/A,INDEX(Data!FO:FO,$B80)-Data!FO$2+INDEX($A80:CI80,,MAX(ISNUMBER($D80:CI80)*COLUMN($D80:CI80))))</f>
        <v>#N/A</v>
      </c>
      <c r="CK80" s="2" t="e">
        <f t="array" ref="CK80">IF(INDEX(Data!FP:FP,$B80)=0,#N/A,INDEX(Data!FP:FP,$B80)-Data!FP$2+INDEX($A80:CJ80,,MAX(ISNUMBER($D80:CJ80)*COLUMN($D80:CJ80))))</f>
        <v>#N/A</v>
      </c>
      <c r="CL80" s="2" t="e">
        <f t="array" ref="CL80">IF(INDEX(Data!FQ:FQ,$B80)=0,#N/A,INDEX(Data!FQ:FQ,$B80)-Data!FQ$2+INDEX($A80:CK80,,MAX(ISNUMBER($D80:CK80)*COLUMN($D80:CK80))))</f>
        <v>#N/A</v>
      </c>
      <c r="CM80" s="2" t="e">
        <f t="array" ref="CM80">IF(INDEX(Data!FR:FR,$B80)=0,#N/A,INDEX(Data!FR:FR,$B80)-Data!FR$2+INDEX($A80:CL80,,MAX(ISNUMBER($D80:CL80)*COLUMN($D80:CL80))))</f>
        <v>#N/A</v>
      </c>
      <c r="CN80" s="2" t="e">
        <f t="array" ref="CN80">IF(INDEX(Data!FS:FS,$B80)=0,#N/A,INDEX(Data!FS:FS,$B80)-Data!FS$2+INDEX($A80:CM80,,MAX(ISNUMBER($D80:CM80)*COLUMN($D80:CM80))))</f>
        <v>#N/A</v>
      </c>
      <c r="CO80" s="2" t="e">
        <f t="array" ref="CO80">IF(INDEX(Data!FT:FT,$B80)=0,#N/A,INDEX(Data!FT:FT,$B80)-Data!FT$2+INDEX($A80:CN80,,MAX(ISNUMBER($D80:CN80)*COLUMN($D80:CN80))))</f>
        <v>#N/A</v>
      </c>
      <c r="CP80" s="2" t="e">
        <f t="array" ref="CP80">IF(INDEX(Data!FU:FU,$B80)=0,#N/A,INDEX(Data!FU:FU,$B80)-Data!FU$2+INDEX($A80:CO80,,MAX(ISNUMBER($D80:CO80)*COLUMN($D80:CO80))))</f>
        <v>#N/A</v>
      </c>
      <c r="CQ80" s="2" t="e">
        <f t="array" ref="CQ80">IF(INDEX(Data!FV:FV,$B80)=0,#N/A,INDEX(Data!FV:FV,$B80)-Data!FV$2+INDEX($A80:CP80,,MAX(ISNUMBER($D80:CP80)*COLUMN($D80:CP80))))</f>
        <v>#N/A</v>
      </c>
      <c r="CR80" s="2" t="e">
        <f t="array" ref="CR80">IF(INDEX(Data!FW:FW,$B80)=0,#N/A,INDEX(Data!FW:FW,$B80)-Data!FW$2+INDEX($A80:CQ80,,MAX(ISNUMBER($D80:CQ80)*COLUMN($D80:CQ80))))</f>
        <v>#N/A</v>
      </c>
      <c r="CS80" s="2" t="e">
        <f t="array" ref="CS80">IF(INDEX(Data!FX:FX,$B80)=0,#N/A,INDEX(Data!FX:FX,$B80)-Data!FX$2+INDEX($A80:CR80,,MAX(ISNUMBER($D80:CR80)*COLUMN($D80:CR80))))</f>
        <v>#N/A</v>
      </c>
      <c r="CT80" s="2" t="e">
        <f t="array" ref="CT80">IF(INDEX(Data!FY:FY,$B80)=0,#N/A,INDEX(Data!FY:FY,$B80)-Data!FY$2+INDEX($A80:CS80,,MAX(ISNUMBER($D80:CS80)*COLUMN($D80:CS80))))</f>
        <v>#N/A</v>
      </c>
      <c r="CU80" s="2" t="e">
        <f t="array" ref="CU80">IF(INDEX(Data!FZ:FZ,$B80)=0,#N/A,INDEX(Data!FZ:FZ,$B80)-Data!FZ$2+INDEX($A80:CT80,,MAX(ISNUMBER($D80:CT80)*COLUMN($D80:CT80))))</f>
        <v>#N/A</v>
      </c>
      <c r="CV80" s="2" t="e">
        <f t="array" ref="CV80">IF(INDEX(Data!GA:GA,$B80)=0,#N/A,INDEX(Data!GA:GA,$B80)-Data!GA$2+INDEX($A80:CU80,,MAX(ISNUMBER($D80:CU80)*COLUMN($D80:CU80))))</f>
        <v>#N/A</v>
      </c>
      <c r="CW80" s="2" t="e">
        <f t="array" ref="CW80">IF(INDEX(Data!GB:GB,$B80)=0,#N/A,INDEX(Data!GB:GB,$B80)-Data!GB$2+INDEX($A80:CV80,,MAX(ISNUMBER($D80:CV80)*COLUMN($D80:CV80))))</f>
        <v>#N/A</v>
      </c>
      <c r="CX80" s="2" t="e">
        <f t="array" ref="CX80">IF(INDEX(Data!GC:GC,$B80)=0,#N/A,INDEX(Data!GC:GC,$B80)-Data!GC$2+INDEX($A80:CW80,,MAX(ISNUMBER($D80:CW80)*COLUMN($D80:CW80))))</f>
        <v>#N/A</v>
      </c>
      <c r="CY80" s="2" t="e">
        <f t="array" ref="CY80">IF(INDEX(Data!GD:GD,$B80)=0,#N/A,INDEX(Data!GD:GD,$B80)-Data!GD$2+INDEX($A80:CX80,,MAX(ISNUMBER($D80:CX80)*COLUMN($D80:CX80))))</f>
        <v>#N/A</v>
      </c>
      <c r="CZ80" s="2" t="e">
        <f t="array" ref="CZ80">IF(INDEX(Data!GE:GE,$B80)=0,#N/A,INDEX(Data!GE:GE,$B80)-Data!GE$2+INDEX($A80:CY80,,MAX(ISNUMBER($D80:CY80)*COLUMN($D80:CY80))))</f>
        <v>#N/A</v>
      </c>
      <c r="DA80" s="2" t="e">
        <f t="array" ref="DA80">IF(INDEX(Data!GF:GF,$B80)=0,#N/A,INDEX(Data!GF:GF,$B80)-Data!GF$2+INDEX($A80:CZ80,,MAX(ISNUMBER($D80:CZ80)*COLUMN($D80:CZ80))))</f>
        <v>#N/A</v>
      </c>
      <c r="DB80" s="2" t="e">
        <f t="array" ref="DB80">IF(INDEX(Data!GG:GG,$B80)=0,#N/A,INDEX(Data!GG:GG,$B80)-Data!GG$2+INDEX($A80:DA80,,MAX(ISNUMBER($D80:DA80)*COLUMN($D80:DA80))))</f>
        <v>#N/A</v>
      </c>
      <c r="DC80" s="2" t="e">
        <f t="array" ref="DC80">IF(INDEX(Data!GH:GH,$B80)=0,#N/A,INDEX(Data!GH:GH,$B80)-Data!GH$2+INDEX($A80:DB80,,MAX(ISNUMBER($D80:DB80)*COLUMN($D80:DB80))))</f>
        <v>#N/A</v>
      </c>
      <c r="DD80" s="2" t="e">
        <f t="array" ref="DD80">IF(INDEX(Data!GI:GI,$B80)=0,#N/A,INDEX(Data!GI:GI,$B80)-Data!GI$2+INDEX($A80:DC80,,MAX(ISNUMBER($D80:DC80)*COLUMN($D80:DC80))))</f>
        <v>#N/A</v>
      </c>
      <c r="DE80" s="2" t="e">
        <f t="array" ref="DE80">IF(INDEX(Data!GJ:GJ,$B80)=0,#N/A,INDEX(Data!GJ:GJ,$B80)-Data!GJ$2+INDEX($A80:DD80,,MAX(ISNUMBER($D80:DD80)*COLUMN($D80:DD80))))</f>
        <v>#N/A</v>
      </c>
      <c r="DF80" s="2" t="e">
        <f t="array" ref="DF80">IF(INDEX(Data!GK:GK,$B80)=0,#N/A,INDEX(Data!GK:GK,$B80)-Data!GK$2+INDEX($A80:DE80,,MAX(ISNUMBER($D80:DE80)*COLUMN($D80:DE80))))</f>
        <v>#N/A</v>
      </c>
      <c r="DG80" s="2" t="e">
        <f t="array" ref="DG80">IF(INDEX(Data!GL:GL,$B80)=0,#N/A,INDEX(Data!GL:GL,$B80)-Data!GL$2+INDEX($A80:DF80,,MAX(ISNUMBER($D80:DF80)*COLUMN($D80:DF80))))</f>
        <v>#N/A</v>
      </c>
      <c r="DH80" s="2" t="e">
        <f t="array" ref="DH80">IF(INDEX(Data!GM:GM,$B80)=0,#N/A,INDEX(Data!GM:GM,$B80)-Data!GM$2+INDEX($A80:DG80,,MAX(ISNUMBER($D80:DG80)*COLUMN($D80:DG80))))</f>
        <v>#N/A</v>
      </c>
      <c r="DI80" s="2" t="e">
        <f t="array" ref="DI80">IF(INDEX(Data!GN:GN,$B80)=0,#N/A,INDEX(Data!GN:GN,$B80)-Data!GN$2+INDEX($A80:DH80,,MAX(ISNUMBER($D80:DH80)*COLUMN($D80:DH80))))</f>
        <v>#N/A</v>
      </c>
      <c r="DJ80" s="2" t="e">
        <f t="array" ref="DJ80">IF(INDEX(Data!GO:GO,$B80)=0,#N/A,INDEX(Data!GO:GO,$B80)-Data!GO$2+INDEX($A80:DI80,,MAX(ISNUMBER($D80:DI80)*COLUMN($D80:DI80))))</f>
        <v>#N/A</v>
      </c>
      <c r="DK80" s="2" t="e">
        <f t="array" ref="DK80">IF(INDEX(Data!GP:GP,$B80)=0,#N/A,INDEX(Data!GP:GP,$B80)-Data!GP$2+INDEX($A80:DJ80,,MAX(ISNUMBER($D80:DJ80)*COLUMN($D80:DJ80))))</f>
        <v>#N/A</v>
      </c>
      <c r="DL80" s="2" t="e">
        <f t="array" ref="DL80">IF(INDEX(Data!GQ:GQ,$B80)=0,#N/A,INDEX(Data!GQ:GQ,$B80)-Data!GQ$2+INDEX($A80:DK80,,MAX(ISNUMBER($D80:DK80)*COLUMN($D80:DK80))))</f>
        <v>#N/A</v>
      </c>
      <c r="DM80" s="2" t="e">
        <f t="array" ref="DM80">IF(INDEX(Data!GR:GR,$B80)=0,#N/A,INDEX(Data!GR:GR,$B80)-Data!GR$2+INDEX($A80:DL80,,MAX(ISNUMBER($D80:DL80)*COLUMN($D80:DL80))))</f>
        <v>#N/A</v>
      </c>
      <c r="DN80" s="2" t="e">
        <f t="array" ref="DN80">IF(INDEX(Data!GS:GS,$B80)=0,#N/A,INDEX(Data!GS:GS,$B80)-Data!GS$2+INDEX($A80:DM80,,MAX(ISNUMBER($D80:DM80)*COLUMN($D80:DM80))))</f>
        <v>#N/A</v>
      </c>
      <c r="DO80" s="2" t="e">
        <f t="array" ref="DO80">IF(INDEX(Data!GT:GT,$B80)=0,#N/A,INDEX(Data!GT:GT,$B80)-Data!GT$2+INDEX($A80:DN80,,MAX(ISNUMBER($D80:DN80)*COLUMN($D80:DN80))))</f>
        <v>#N/A</v>
      </c>
      <c r="DP80" s="2" t="e">
        <f t="array" ref="DP80">IF(INDEX(Data!GU:GU,$B80)=0,#N/A,INDEX(Data!GU:GU,$B80)-Data!GU$2+INDEX($A80:DO80,,MAX(ISNUMBER($D80:DO80)*COLUMN($D80:DO80))))</f>
        <v>#N/A</v>
      </c>
      <c r="DQ80" s="2" t="e">
        <f t="array" ref="DQ80">IF(INDEX(Data!GV:GV,$B80)=0,#N/A,INDEX(Data!GV:GV,$B80)-Data!GV$2+INDEX($A80:DP80,,MAX(ISNUMBER($D80:DP80)*COLUMN($D80:DP80))))</f>
        <v>#N/A</v>
      </c>
      <c r="DR80" s="2" t="e">
        <f t="array" ref="DR80">IF(INDEX(Data!GW:GW,$B80)=0,#N/A,INDEX(Data!GW:GW,$B80)-Data!GW$2+INDEX($A80:DQ80,,MAX(ISNUMBER($D80:DQ80)*COLUMN($D80:DQ80))))</f>
        <v>#N/A</v>
      </c>
      <c r="DS80" s="2" t="e">
        <f t="array" ref="DS80">IF(INDEX(Data!GX:GX,$B80)=0,#N/A,INDEX(Data!GX:GX,$B80)-Data!GX$2+INDEX($A80:DR80,,MAX(ISNUMBER($D80:DR80)*COLUMN($D80:DR80))))</f>
        <v>#N/A</v>
      </c>
      <c r="DT80" s="2" t="e">
        <f t="array" ref="DT80">IF(INDEX(Data!GY:GY,$B80)=0,#N/A,INDEX(Data!GY:GY,$B80)-Data!GY$2+INDEX($A80:DS80,,MAX(ISNUMBER($D80:DS80)*COLUMN($D80:DS80))))</f>
        <v>#N/A</v>
      </c>
      <c r="DU80" s="2" t="e">
        <f t="array" ref="DU80">IF(INDEX(Data!GZ:GZ,$B80)=0,#N/A,INDEX(Data!GZ:GZ,$B80)-Data!GZ$2+INDEX($A80:DT80,,MAX(ISNUMBER($D80:DT80)*COLUMN($D80:DT80))))</f>
        <v>#N/A</v>
      </c>
      <c r="DV80" s="2" t="e">
        <f t="array" ref="DV80">IF(INDEX(Data!HA:HA,$B80)=0,#N/A,INDEX(Data!HA:HA,$B80)-Data!HA$2+INDEX($A80:DU80,,MAX(ISNUMBER($D80:DU80)*COLUMN($D80:DU80))))</f>
        <v>#N/A</v>
      </c>
      <c r="DW80" s="2" t="e">
        <f t="array" ref="DW80">IF(INDEX(Data!HB:HB,$B80)=0,#N/A,INDEX(Data!HB:HB,$B80)-Data!HB$2+INDEX($A80:DV80,,MAX(ISNUMBER($D80:DV80)*COLUMN($D80:DV80))))</f>
        <v>#N/A</v>
      </c>
      <c r="DX80" s="2" t="e">
        <f t="array" ref="DX80">IF(INDEX(Data!HC:HC,$B80)=0,#N/A,INDEX(Data!HC:HC,$B80)-Data!HC$2+INDEX($A80:DW80,,MAX(ISNUMBER($D80:DW80)*COLUMN($D80:DW80))))</f>
        <v>#N/A</v>
      </c>
      <c r="DY80" s="2" t="e">
        <f t="array" ref="DY80">IF(INDEX(Data!HD:HD,$B80)=0,#N/A,INDEX(Data!HD:HD,$B80)-Data!HD$2+INDEX($A80:DX80,,MAX(ISNUMBER($D80:DX80)*COLUMN($D80:DX80))))</f>
        <v>#N/A</v>
      </c>
      <c r="DZ80" s="2" t="e">
        <f t="array" ref="DZ80">IF(INDEX(Data!HE:HE,$B80)=0,#N/A,INDEX(Data!HE:HE,$B80)-Data!HE$2+INDEX($A80:DY80,,MAX(ISNUMBER($D80:DY80)*COLUMN($D80:DY80))))</f>
        <v>#N/A</v>
      </c>
      <c r="EA80" s="2" t="e">
        <f t="array" ref="EA80">IF(INDEX(Data!HF:HF,$B80)=0,#N/A,INDEX(Data!HF:HF,$B80)-Data!HF$2+INDEX($A80:DZ80,,MAX(ISNUMBER($D80:DZ80)*COLUMN($D80:DZ80))))</f>
        <v>#N/A</v>
      </c>
      <c r="EB80" s="2" t="e">
        <f t="array" ref="EB80">IF(INDEX(Data!HG:HG,$B80)=0,#N/A,INDEX(Data!HG:HG,$B80)-Data!HG$2+INDEX($A80:EA80,,MAX(ISNUMBER($D80:EA80)*COLUMN($D80:EA80))))</f>
        <v>#N/A</v>
      </c>
      <c r="EC80" s="2" t="e">
        <f t="array" ref="EC80">IF(INDEX(Data!HH:HH,$B80)=0,#N/A,INDEX(Data!HH:HH,$B80)-Data!HH$2+INDEX($A80:EB80,,MAX(ISNUMBER($D80:EB80)*COLUMN($D80:EB80))))</f>
        <v>#N/A</v>
      </c>
      <c r="ED80" s="2" t="e">
        <f t="array" ref="ED80">IF(INDEX(Data!HI:HI,$B80)=0,#N/A,INDEX(Data!HI:HI,$B80)-Data!HI$2+INDEX($A80:EC80,,MAX(ISNUMBER($D80:EC80)*COLUMN($D80:EC80))))</f>
        <v>#N/A</v>
      </c>
      <c r="EE80" s="2" t="e">
        <f t="array" ref="EE80">IF(INDEX(Data!HJ:HJ,$B80)=0,#N/A,INDEX(Data!HJ:HJ,$B80)-Data!HJ$2+INDEX($A80:ED80,,MAX(ISNUMBER($D80:ED80)*COLUMN($D80:ED80))))</f>
        <v>#N/A</v>
      </c>
      <c r="EF80" s="2" t="e">
        <f t="array" ref="EF80">IF(INDEX(Data!HK:HK,$B80)=0,#N/A,INDEX(Data!HK:HK,$B80)-Data!HK$2+INDEX($A80:EE80,,MAX(ISNUMBER($D80:EE80)*COLUMN($D80:EE80))))</f>
        <v>#N/A</v>
      </c>
      <c r="EG80" s="2" t="e">
        <f t="array" ref="EG80">IF(INDEX(Data!HL:HL,$B80)=0,#N/A,INDEX(Data!HL:HL,$B80)-Data!HL$2+INDEX($A80:EF80,,MAX(ISNUMBER($D80:EF80)*COLUMN($D80:EF80))))</f>
        <v>#N/A</v>
      </c>
      <c r="EH80" s="2" t="e">
        <f t="array" ref="EH80">IF(INDEX(Data!HM:HM,$B80)=0,#N/A,INDEX(Data!HM:HM,$B80)-Data!HM$2+INDEX($A80:EG80,,MAX(ISNUMBER($D80:EG80)*COLUMN($D80:EG80))))</f>
        <v>#N/A</v>
      </c>
      <c r="EI80" s="2" t="e">
        <f t="array" ref="EI80">IF(INDEX(Data!HN:HN,$B80)=0,#N/A,INDEX(Data!HN:HN,$B80)-Data!HN$2+INDEX($A80:EH80,,MAX(ISNUMBER($D80:EH80)*COLUMN($D80:EH80))))</f>
        <v>#N/A</v>
      </c>
    </row>
    <row r="81" spans="1:139" x14ac:dyDescent="0.25">
      <c r="A81" s="2">
        <f>Data!CG156</f>
        <v>0</v>
      </c>
      <c r="B81" s="2" t="e">
        <f>MATCH(A81,Data!CG:CG,0)</f>
        <v>#N/A</v>
      </c>
      <c r="C81" s="2" t="e">
        <f ca="1">COUNTIF(OFFSET(Data!$CJ$1:$EZ$78,B81-1,0,1),"&gt;0")</f>
        <v>#N/A</v>
      </c>
      <c r="D81" s="2">
        <v>0</v>
      </c>
      <c r="E81" s="2" t="e">
        <f t="array" ref="E81">IF(INDEX(Data!CJ:CJ,$B81)=0,#N/A,INDEX(Data!CJ:CJ,$B81)-Data!CJ$2+INDEX($A81:D81,,MAX(ISNUMBER($D81:D81)*COLUMN($D81:D81))))</f>
        <v>#N/A</v>
      </c>
      <c r="F81" s="2" t="e">
        <f t="array" ref="F81">IF(INDEX(Data!CK:CK,$B81)=0,#N/A,INDEX(Data!CK:CK,$B81)-Data!CK$2+INDEX($A81:E81,,MAX(ISNUMBER($D81:E81)*COLUMN($D81:E81))))</f>
        <v>#N/A</v>
      </c>
      <c r="G81" s="2" t="e">
        <f t="array" ref="G81">IF(INDEX(Data!CL:CL,$B81)=0,#N/A,INDEX(Data!CL:CL,$B81)-Data!CL$2+INDEX($A81:F81,,MAX(ISNUMBER($D81:F81)*COLUMN($D81:F81))))</f>
        <v>#N/A</v>
      </c>
      <c r="H81" s="2" t="e">
        <f t="array" ref="H81">IF(INDEX(Data!CM:CM,$B81)=0,#N/A,INDEX(Data!CM:CM,$B81)-Data!CM$2+INDEX($A81:G81,,MAX(ISNUMBER($D81:G81)*COLUMN($D81:G81))))</f>
        <v>#N/A</v>
      </c>
      <c r="I81" s="2" t="e">
        <f t="array" ref="I81">IF(INDEX(Data!CN:CN,$B81)=0,#N/A,INDEX(Data!CN:CN,$B81)-Data!CN$2+INDEX($A81:H81,,MAX(ISNUMBER($D81:H81)*COLUMN($D81:H81))))</f>
        <v>#N/A</v>
      </c>
      <c r="J81" s="2" t="e">
        <f t="array" ref="J81">IF(INDEX(Data!CO:CO,$B81)=0,#N/A,INDEX(Data!CO:CO,$B81)-Data!CO$2+INDEX($A81:I81,,MAX(ISNUMBER($D81:I81)*COLUMN($D81:I81))))</f>
        <v>#N/A</v>
      </c>
      <c r="K81" s="2" t="e">
        <f t="array" ref="K81">IF(INDEX(Data!CP:CP,$B81)=0,#N/A,INDEX(Data!CP:CP,$B81)-Data!CP$2+INDEX($A81:J81,,MAX(ISNUMBER($D81:J81)*COLUMN($D81:J81))))</f>
        <v>#N/A</v>
      </c>
      <c r="L81" s="2" t="e">
        <f t="array" ref="L81">IF(INDEX(Data!CQ:CQ,$B81)=0,#N/A,INDEX(Data!CQ:CQ,$B81)-Data!CQ$2+INDEX($A81:K81,,MAX(ISNUMBER($D81:K81)*COLUMN($D81:K81))))</f>
        <v>#N/A</v>
      </c>
      <c r="M81" s="2" t="e">
        <f t="array" ref="M81">IF(INDEX(Data!CR:CR,$B81)=0,#N/A,INDEX(Data!CR:CR,$B81)-Data!CR$2+INDEX($A81:L81,,MAX(ISNUMBER($D81:L81)*COLUMN($D81:L81))))</f>
        <v>#N/A</v>
      </c>
      <c r="N81" s="2" t="e">
        <f t="array" ref="N81">IF(INDEX(Data!CS:CS,$B81)=0,#N/A,INDEX(Data!CS:CS,$B81)-Data!CS$2+INDEX($A81:M81,,MAX(ISNUMBER($D81:M81)*COLUMN($D81:M81))))</f>
        <v>#N/A</v>
      </c>
      <c r="O81" s="2" t="e">
        <f t="array" ref="O81">IF(INDEX(Data!CT:CT,$B81)=0,#N/A,INDEX(Data!CT:CT,$B81)-Data!CT$2+INDEX($A81:N81,,MAX(ISNUMBER($D81:N81)*COLUMN($D81:N81))))</f>
        <v>#N/A</v>
      </c>
      <c r="P81" s="2" t="e">
        <f t="array" ref="P81">IF(INDEX(Data!CU:CU,$B81)=0,#N/A,INDEX(Data!CU:CU,$B81)-Data!CU$2+INDEX($A81:O81,,MAX(ISNUMBER($D81:O81)*COLUMN($D81:O81))))</f>
        <v>#N/A</v>
      </c>
      <c r="Q81" s="2" t="e">
        <f t="array" ref="Q81">IF(INDEX(Data!CV:CV,$B81)=0,#N/A,INDEX(Data!CV:CV,$B81)-Data!CV$2+INDEX($A81:P81,,MAX(ISNUMBER($D81:P81)*COLUMN($D81:P81))))</f>
        <v>#N/A</v>
      </c>
      <c r="R81" s="2" t="e">
        <f t="array" ref="R81">IF(INDEX(Data!CW:CW,$B81)=0,#N/A,INDEX(Data!CW:CW,$B81)-Data!CW$2+INDEX($A81:Q81,,MAX(ISNUMBER($D81:Q81)*COLUMN($D81:Q81))))</f>
        <v>#N/A</v>
      </c>
      <c r="S81" s="2" t="e">
        <f t="array" ref="S81">IF(INDEX(Data!CX:CX,$B81)=0,#N/A,INDEX(Data!CX:CX,$B81)-Data!CX$2+INDEX($A81:R81,,MAX(ISNUMBER($D81:R81)*COLUMN($D81:R81))))</f>
        <v>#N/A</v>
      </c>
      <c r="T81" s="2" t="e">
        <f t="array" ref="T81">IF(INDEX(Data!CY:CY,$B81)=0,#N/A,INDEX(Data!CY:CY,$B81)-Data!CY$2+INDEX($A81:S81,,MAX(ISNUMBER($D81:S81)*COLUMN($D81:S81))))</f>
        <v>#N/A</v>
      </c>
      <c r="U81" s="2" t="e">
        <f t="array" ref="U81">IF(INDEX(Data!CZ:CZ,$B81)=0,#N/A,INDEX(Data!CZ:CZ,$B81)-Data!CZ$2+INDEX($A81:T81,,MAX(ISNUMBER($D81:T81)*COLUMN($D81:T81))))</f>
        <v>#N/A</v>
      </c>
      <c r="V81" s="2" t="e">
        <f t="array" ref="V81">IF(INDEX(Data!DA:DA,$B81)=0,#N/A,INDEX(Data!DA:DA,$B81)-Data!DA$2+INDEX($A81:U81,,MAX(ISNUMBER($D81:U81)*COLUMN($D81:U81))))</f>
        <v>#N/A</v>
      </c>
      <c r="W81" s="2" t="e">
        <f t="array" ref="W81">IF(INDEX(Data!DB:DB,$B81)=0,#N/A,INDEX(Data!DB:DB,$B81)-Data!DB$2+INDEX($A81:V81,,MAX(ISNUMBER($D81:V81)*COLUMN($D81:V81))))</f>
        <v>#N/A</v>
      </c>
      <c r="X81" s="2" t="e">
        <f t="array" ref="X81">IF(INDEX(Data!DC:DC,$B81)=0,#N/A,INDEX(Data!DC:DC,$B81)-Data!DC$2+INDEX($A81:W81,,MAX(ISNUMBER($D81:W81)*COLUMN($D81:W81))))</f>
        <v>#N/A</v>
      </c>
      <c r="Y81" s="2" t="e">
        <f t="array" ref="Y81">IF(INDEX(Data!DD:DD,$B81)=0,#N/A,INDEX(Data!DD:DD,$B81)-Data!DD$2+INDEX($A81:X81,,MAX(ISNUMBER($D81:X81)*COLUMN($D81:X81))))</f>
        <v>#N/A</v>
      </c>
      <c r="Z81" s="2" t="e">
        <f t="array" ref="Z81">IF(INDEX(Data!DE:DE,$B81)=0,#N/A,INDEX(Data!DE:DE,$B81)-Data!DE$2+INDEX($A81:Y81,,MAX(ISNUMBER($D81:Y81)*COLUMN($D81:Y81))))</f>
        <v>#N/A</v>
      </c>
      <c r="AA81" s="2" t="e">
        <f t="array" ref="AA81">IF(INDEX(Data!DF:DF,$B81)=0,#N/A,INDEX(Data!DF:DF,$B81)-Data!DF$2+INDEX($A81:Z81,,MAX(ISNUMBER($D81:Z81)*COLUMN($D81:Z81))))</f>
        <v>#N/A</v>
      </c>
      <c r="AB81" s="2" t="e">
        <f t="array" ref="AB81">IF(INDEX(Data!DG:DG,$B81)=0,#N/A,INDEX(Data!DG:DG,$B81)-Data!DG$2+INDEX($A81:AA81,,MAX(ISNUMBER($D81:AA81)*COLUMN($D81:AA81))))</f>
        <v>#N/A</v>
      </c>
      <c r="AC81" s="2" t="e">
        <f t="array" ref="AC81">IF(INDEX(Data!DH:DH,$B81)=0,#N/A,INDEX(Data!DH:DH,$B81)-Data!DH$2+INDEX($A81:AB81,,MAX(ISNUMBER($D81:AB81)*COLUMN($D81:AB81))))</f>
        <v>#N/A</v>
      </c>
      <c r="AD81" s="2" t="e">
        <f t="array" ref="AD81">IF(INDEX(Data!DI:DI,$B81)=0,#N/A,INDEX(Data!DI:DI,$B81)-Data!DI$2+INDEX($A81:AC81,,MAX(ISNUMBER($D81:AC81)*COLUMN($D81:AC81))))</f>
        <v>#N/A</v>
      </c>
      <c r="AE81" s="2" t="e">
        <f t="array" ref="AE81">IF(INDEX(Data!DJ:DJ,$B81)=0,#N/A,INDEX(Data!DJ:DJ,$B81)-Data!DJ$2+INDEX($A81:AD81,,MAX(ISNUMBER($D81:AD81)*COLUMN($D81:AD81))))</f>
        <v>#N/A</v>
      </c>
      <c r="AF81" s="2" t="e">
        <f t="array" ref="AF81">IF(INDEX(Data!DK:DK,$B81)=0,#N/A,INDEX(Data!DK:DK,$B81)-Data!DK$2+INDEX($A81:AE81,,MAX(ISNUMBER($D81:AE81)*COLUMN($D81:AE81))))</f>
        <v>#N/A</v>
      </c>
      <c r="AG81" s="2" t="e">
        <f t="array" ref="AG81">IF(INDEX(Data!DL:DL,$B81)=0,#N/A,INDEX(Data!DL:DL,$B81)-Data!DL$2+INDEX($A81:AF81,,MAX(ISNUMBER($D81:AF81)*COLUMN($D81:AF81))))</f>
        <v>#N/A</v>
      </c>
      <c r="AH81" s="2" t="e">
        <f t="array" ref="AH81">IF(INDEX(Data!DM:DM,$B81)=0,#N/A,INDEX(Data!DM:DM,$B81)-Data!DM$2+INDEX($A81:AG81,,MAX(ISNUMBER($D81:AG81)*COLUMN($D81:AG81))))</f>
        <v>#N/A</v>
      </c>
      <c r="AI81" s="2" t="e">
        <f t="array" ref="AI81">IF(INDEX(Data!DN:DN,$B81)=0,#N/A,INDEX(Data!DN:DN,$B81)-Data!DN$2+INDEX($A81:AH81,,MAX(ISNUMBER($D81:AH81)*COLUMN($D81:AH81))))</f>
        <v>#N/A</v>
      </c>
      <c r="AJ81" s="2" t="e">
        <f t="array" ref="AJ81">IF(INDEX(Data!DO:DO,$B81)=0,#N/A,INDEX(Data!DO:DO,$B81)-Data!DO$2+INDEX($A81:AI81,,MAX(ISNUMBER($D81:AI81)*COLUMN($D81:AI81))))</f>
        <v>#N/A</v>
      </c>
      <c r="AK81" s="2" t="e">
        <f t="array" ref="AK81">IF(INDEX(Data!DP:DP,$B81)=0,#N/A,INDEX(Data!DP:DP,$B81)-Data!DP$2+INDEX($A81:AJ81,,MAX(ISNUMBER($D81:AJ81)*COLUMN($D81:AJ81))))</f>
        <v>#N/A</v>
      </c>
      <c r="AL81" s="2" t="e">
        <f t="array" ref="AL81">IF(INDEX(Data!DQ:DQ,$B81)=0,#N/A,INDEX(Data!DQ:DQ,$B81)-Data!DQ$2+INDEX($A81:AK81,,MAX(ISNUMBER($D81:AK81)*COLUMN($D81:AK81))))</f>
        <v>#N/A</v>
      </c>
      <c r="AM81" s="2" t="e">
        <f t="array" ref="AM81">IF(INDEX(Data!DR:DR,$B81)=0,#N/A,INDEX(Data!DR:DR,$B81)-Data!DR$2+INDEX($A81:AL81,,MAX(ISNUMBER($D81:AL81)*COLUMN($D81:AL81))))</f>
        <v>#N/A</v>
      </c>
      <c r="AN81" s="2" t="e">
        <f t="array" ref="AN81">IF(INDEX(Data!DS:DS,$B81)=0,#N/A,INDEX(Data!DS:DS,$B81)-Data!DS$2+INDEX($A81:AM81,,MAX(ISNUMBER($D81:AM81)*COLUMN($D81:AM81))))</f>
        <v>#N/A</v>
      </c>
      <c r="AO81" s="2" t="e">
        <f t="array" ref="AO81">IF(INDEX(Data!DT:DT,$B81)=0,#N/A,INDEX(Data!DT:DT,$B81)-Data!DT$2+INDEX($A81:AN81,,MAX(ISNUMBER($D81:AN81)*COLUMN($D81:AN81))))</f>
        <v>#N/A</v>
      </c>
      <c r="AP81" s="2" t="e">
        <f t="array" ref="AP81">IF(INDEX(Data!DU:DU,$B81)=0,#N/A,INDEX(Data!DU:DU,$B81)-Data!DU$2+INDEX($A81:AO81,,MAX(ISNUMBER($D81:AO81)*COLUMN($D81:AO81))))</f>
        <v>#N/A</v>
      </c>
      <c r="AQ81" s="2" t="e">
        <f t="array" ref="AQ81">IF(INDEX(Data!DV:DV,$B81)=0,#N/A,INDEX(Data!DV:DV,$B81)-Data!DV$2+INDEX($A81:AP81,,MAX(ISNUMBER($D81:AP81)*COLUMN($D81:AP81))))</f>
        <v>#N/A</v>
      </c>
      <c r="AR81" s="2" t="e">
        <f t="array" ref="AR81">IF(INDEX(Data!DW:DW,$B81)=0,#N/A,INDEX(Data!DW:DW,$B81)-Data!DW$2+INDEX($A81:AQ81,,MAX(ISNUMBER($D81:AQ81)*COLUMN($D81:AQ81))))</f>
        <v>#N/A</v>
      </c>
      <c r="AS81" s="2" t="e">
        <f t="array" ref="AS81">IF(INDEX(Data!DX:DX,$B81)=0,#N/A,INDEX(Data!DX:DX,$B81)-Data!DX$2+INDEX($A81:AR81,,MAX(ISNUMBER($D81:AR81)*COLUMN($D81:AR81))))</f>
        <v>#N/A</v>
      </c>
      <c r="AT81" s="2" t="e">
        <f t="array" ref="AT81">IF(INDEX(Data!DY:DY,$B81)=0,#N/A,INDEX(Data!DY:DY,$B81)-Data!DY$2+INDEX($A81:AS81,,MAX(ISNUMBER($D81:AS81)*COLUMN($D81:AS81))))</f>
        <v>#N/A</v>
      </c>
      <c r="AU81" s="2" t="e">
        <f t="array" ref="AU81">IF(INDEX(Data!DZ:DZ,$B81)=0,#N/A,INDEX(Data!DZ:DZ,$B81)-Data!DZ$2+INDEX($A81:AT81,,MAX(ISNUMBER($D81:AT81)*COLUMN($D81:AT81))))</f>
        <v>#N/A</v>
      </c>
      <c r="AV81" s="2" t="e">
        <f t="array" ref="AV81">IF(INDEX(Data!EA:EA,$B81)=0,#N/A,INDEX(Data!EA:EA,$B81)-Data!EA$2+INDEX($A81:AU81,,MAX(ISNUMBER($D81:AU81)*COLUMN($D81:AU81))))</f>
        <v>#N/A</v>
      </c>
      <c r="AW81" s="2" t="e">
        <f t="array" ref="AW81">IF(INDEX(Data!EB:EB,$B81)=0,#N/A,INDEX(Data!EB:EB,$B81)-Data!EB$2+INDEX($A81:AV81,,MAX(ISNUMBER($D81:AV81)*COLUMN($D81:AV81))))</f>
        <v>#N/A</v>
      </c>
      <c r="AX81" s="2" t="e">
        <f t="array" ref="AX81">IF(INDEX(Data!EC:EC,$B81)=0,#N/A,INDEX(Data!EC:EC,$B81)-Data!EC$2+INDEX($A81:AW81,,MAX(ISNUMBER($D81:AW81)*COLUMN($D81:AW81))))</f>
        <v>#N/A</v>
      </c>
      <c r="AY81" s="2" t="e">
        <f t="array" ref="AY81">IF(INDEX(Data!ED:ED,$B81)=0,#N/A,INDEX(Data!ED:ED,$B81)-Data!ED$2+INDEX($A81:AX81,,MAX(ISNUMBER($D81:AX81)*COLUMN($D81:AX81))))</f>
        <v>#N/A</v>
      </c>
      <c r="AZ81" s="2" t="e">
        <f t="array" ref="AZ81">IF(INDEX(Data!EE:EE,$B81)=0,#N/A,INDEX(Data!EE:EE,$B81)-Data!EE$2+INDEX($A81:AY81,,MAX(ISNUMBER($D81:AY81)*COLUMN($D81:AY81))))</f>
        <v>#N/A</v>
      </c>
      <c r="BA81" s="2" t="e">
        <f t="array" ref="BA81">IF(INDEX(Data!EF:EF,$B81)=0,#N/A,INDEX(Data!EF:EF,$B81)-Data!EF$2+INDEX($A81:AZ81,,MAX(ISNUMBER($D81:AZ81)*COLUMN($D81:AZ81))))</f>
        <v>#N/A</v>
      </c>
      <c r="BB81" s="2" t="e">
        <f t="array" ref="BB81">IF(INDEX(Data!EG:EG,$B81)=0,#N/A,INDEX(Data!EG:EG,$B81)-Data!EG$2+INDEX($A81:BA81,,MAX(ISNUMBER($D81:BA81)*COLUMN($D81:BA81))))</f>
        <v>#N/A</v>
      </c>
      <c r="BC81" s="2" t="e">
        <f t="array" ref="BC81">IF(INDEX(Data!EH:EH,$B81)=0,#N/A,INDEX(Data!EH:EH,$B81)-Data!EH$2+INDEX($A81:BB81,,MAX(ISNUMBER($D81:BB81)*COLUMN($D81:BB81))))</f>
        <v>#N/A</v>
      </c>
      <c r="BD81" s="2" t="e">
        <f t="array" ref="BD81">IF(INDEX(Data!EI:EI,$B81)=0,#N/A,INDEX(Data!EI:EI,$B81)-Data!EI$2+INDEX($A81:BC81,,MAX(ISNUMBER($D81:BC81)*COLUMN($D81:BC81))))</f>
        <v>#N/A</v>
      </c>
      <c r="BE81" s="2" t="e">
        <f t="array" ref="BE81">IF(INDEX(Data!EJ:EJ,$B81)=0,#N/A,INDEX(Data!EJ:EJ,$B81)-Data!EJ$2+INDEX($A81:BD81,,MAX(ISNUMBER($D81:BD81)*COLUMN($D81:BD81))))</f>
        <v>#N/A</v>
      </c>
      <c r="BF81" s="2" t="e">
        <f t="array" ref="BF81">IF(INDEX(Data!EK:EK,$B81)=0,#N/A,INDEX(Data!EK:EK,$B81)-Data!EK$2+INDEX($A81:BE81,,MAX(ISNUMBER($D81:BE81)*COLUMN($D81:BE81))))</f>
        <v>#N/A</v>
      </c>
      <c r="BG81" s="2" t="e">
        <f t="array" ref="BG81">IF(INDEX(Data!EL:EL,$B81)=0,#N/A,INDEX(Data!EL:EL,$B81)-Data!EL$2+INDEX($A81:BF81,,MAX(ISNUMBER($D81:BF81)*COLUMN($D81:BF81))))</f>
        <v>#N/A</v>
      </c>
      <c r="BH81" s="2" t="e">
        <f t="array" ref="BH81">IF(INDEX(Data!EM:EM,$B81)=0,#N/A,INDEX(Data!EM:EM,$B81)-Data!EM$2+INDEX($A81:BG81,,MAX(ISNUMBER($D81:BG81)*COLUMN($D81:BG81))))</f>
        <v>#N/A</v>
      </c>
      <c r="BI81" s="2" t="e">
        <f t="array" ref="BI81">IF(INDEX(Data!EN:EN,$B81)=0,#N/A,INDEX(Data!EN:EN,$B81)-Data!EN$2+INDEX($A81:BH81,,MAX(ISNUMBER($D81:BH81)*COLUMN($D81:BH81))))</f>
        <v>#N/A</v>
      </c>
      <c r="BJ81" s="2" t="e">
        <f t="array" ref="BJ81">IF(INDEX(Data!EO:EO,$B81)=0,#N/A,INDEX(Data!EO:EO,$B81)-Data!EO$2+INDEX($A81:BI81,,MAX(ISNUMBER($D81:BI81)*COLUMN($D81:BI81))))</f>
        <v>#N/A</v>
      </c>
      <c r="BK81" s="2" t="e">
        <f t="array" ref="BK81">IF(INDEX(Data!EP:EP,$B81)=0,#N/A,INDEX(Data!EP:EP,$B81)-Data!EP$2+INDEX($A81:BJ81,,MAX(ISNUMBER($D81:BJ81)*COLUMN($D81:BJ81))))</f>
        <v>#N/A</v>
      </c>
      <c r="BL81" s="2" t="e">
        <f t="array" ref="BL81">IF(INDEX(Data!EQ:EQ,$B81)=0,#N/A,INDEX(Data!EQ:EQ,$B81)-Data!EQ$2+INDEX($A81:BK81,,MAX(ISNUMBER($D81:BK81)*COLUMN($D81:BK81))))</f>
        <v>#N/A</v>
      </c>
      <c r="BM81" s="2" t="e">
        <f t="array" ref="BM81">IF(INDEX(Data!ER:ER,$B81)=0,#N/A,INDEX(Data!ER:ER,$B81)-Data!ER$2+INDEX($A81:BL81,,MAX(ISNUMBER($D81:BL81)*COLUMN($D81:BL81))))</f>
        <v>#N/A</v>
      </c>
      <c r="BN81" s="2" t="e">
        <f t="array" ref="BN81">IF(INDEX(Data!ES:ES,$B81)=0,#N/A,INDEX(Data!ES:ES,$B81)-Data!ES$2+INDEX($A81:BM81,,MAX(ISNUMBER($D81:BM81)*COLUMN($D81:BM81))))</f>
        <v>#N/A</v>
      </c>
      <c r="BO81" s="2" t="e">
        <f t="array" ref="BO81">IF(INDEX(Data!ET:ET,$B81)=0,#N/A,INDEX(Data!ET:ET,$B81)-Data!ET$2+INDEX($A81:BN81,,MAX(ISNUMBER($D81:BN81)*COLUMN($D81:BN81))))</f>
        <v>#N/A</v>
      </c>
      <c r="BP81" s="2" t="e">
        <f t="array" ref="BP81">IF(INDEX(Data!EU:EU,$B81)=0,#N/A,INDEX(Data!EU:EU,$B81)-Data!EU$2+INDEX($A81:BO81,,MAX(ISNUMBER($D81:BO81)*COLUMN($D81:BO81))))</f>
        <v>#N/A</v>
      </c>
      <c r="BQ81" s="2" t="e">
        <f t="array" ref="BQ81">IF(INDEX(Data!EV:EV,$B81)=0,#N/A,INDEX(Data!EV:EV,$B81)-Data!EV$2+INDEX($A81:BP81,,MAX(ISNUMBER($D81:BP81)*COLUMN($D81:BP81))))</f>
        <v>#N/A</v>
      </c>
      <c r="BR81" s="2" t="e">
        <f t="array" ref="BR81">IF(INDEX(Data!EW:EW,$B81)=0,#N/A,INDEX(Data!EW:EW,$B81)-Data!EW$2+INDEX($A81:BQ81,,MAX(ISNUMBER($D81:BQ81)*COLUMN($D81:BQ81))))</f>
        <v>#N/A</v>
      </c>
      <c r="BS81" s="2" t="e">
        <f t="array" ref="BS81">IF(INDEX(Data!EX:EX,$B81)=0,#N/A,INDEX(Data!EX:EX,$B81)-Data!EX$2+INDEX($A81:BR81,,MAX(ISNUMBER($D81:BR81)*COLUMN($D81:BR81))))</f>
        <v>#N/A</v>
      </c>
      <c r="BT81" s="2" t="e">
        <f t="array" ref="BT81">IF(INDEX(Data!EY:EY,$B81)=0,#N/A,INDEX(Data!EY:EY,$B81)-Data!EY$2+INDEX($A81:BS81,,MAX(ISNUMBER($D81:BS81)*COLUMN($D81:BS81))))</f>
        <v>#N/A</v>
      </c>
      <c r="BU81" s="2" t="e">
        <f t="array" ref="BU81">IF(INDEX(Data!EZ:EZ,$B81)=0,#N/A,INDEX(Data!EZ:EZ,$B81)-Data!EZ$2+INDEX($A81:BT81,,MAX(ISNUMBER($D81:BT81)*COLUMN($D81:BT81))))</f>
        <v>#N/A</v>
      </c>
      <c r="BV81" s="2" t="e">
        <f t="array" ref="BV81">IF(INDEX(Data!FA:FA,$B81)=0,#N/A,INDEX(Data!FA:FA,$B81)-Data!FA$2+INDEX($A81:BU81,,MAX(ISNUMBER($D81:BU81)*COLUMN($D81:BU81))))</f>
        <v>#N/A</v>
      </c>
      <c r="BW81" s="2" t="e">
        <f t="array" ref="BW81">IF(INDEX(Data!FB:FB,$B81)=0,#N/A,INDEX(Data!FB:FB,$B81)-Data!FB$2+INDEX($A81:BV81,,MAX(ISNUMBER($D81:BV81)*COLUMN($D81:BV81))))</f>
        <v>#N/A</v>
      </c>
      <c r="BX81" s="2" t="e">
        <f t="array" ref="BX81">IF(INDEX(Data!FC:FC,$B81)=0,#N/A,INDEX(Data!FC:FC,$B81)-Data!FC$2+INDEX($A81:BW81,,MAX(ISNUMBER($D81:BW81)*COLUMN($D81:BW81))))</f>
        <v>#N/A</v>
      </c>
      <c r="BY81" s="2" t="e">
        <f t="array" ref="BY81">IF(INDEX(Data!FD:FD,$B81)=0,#N/A,INDEX(Data!FD:FD,$B81)-Data!FD$2+INDEX($A81:BX81,,MAX(ISNUMBER($D81:BX81)*COLUMN($D81:BX81))))</f>
        <v>#N/A</v>
      </c>
      <c r="BZ81" s="2" t="e">
        <f t="array" ref="BZ81">IF(INDEX(Data!FE:FE,$B81)=0,#N/A,INDEX(Data!FE:FE,$B81)-Data!FE$2+INDEX($A81:BY81,,MAX(ISNUMBER($D81:BY81)*COLUMN($D81:BY81))))</f>
        <v>#N/A</v>
      </c>
      <c r="CA81" s="2" t="e">
        <f t="array" ref="CA81">IF(INDEX(Data!FF:FF,$B81)=0,#N/A,INDEX(Data!FF:FF,$B81)-Data!FF$2+INDEX($A81:BZ81,,MAX(ISNUMBER($D81:BZ81)*COLUMN($D81:BZ81))))</f>
        <v>#N/A</v>
      </c>
      <c r="CB81" s="2" t="e">
        <f t="array" ref="CB81">IF(INDEX(Data!FG:FG,$B81)=0,#N/A,INDEX(Data!FG:FG,$B81)-Data!FG$2+INDEX($A81:CA81,,MAX(ISNUMBER($D81:CA81)*COLUMN($D81:CA81))))</f>
        <v>#N/A</v>
      </c>
      <c r="CC81" s="2" t="e">
        <f t="array" ref="CC81">IF(INDEX(Data!FH:FH,$B81)=0,#N/A,INDEX(Data!FH:FH,$B81)-Data!FH$2+INDEX($A81:CB81,,MAX(ISNUMBER($D81:CB81)*COLUMN($D81:CB81))))</f>
        <v>#N/A</v>
      </c>
      <c r="CD81" s="2" t="e">
        <f t="array" ref="CD81">IF(INDEX(Data!FI:FI,$B81)=0,#N/A,INDEX(Data!FI:FI,$B81)-Data!FI$2+INDEX($A81:CC81,,MAX(ISNUMBER($D81:CC81)*COLUMN($D81:CC81))))</f>
        <v>#N/A</v>
      </c>
      <c r="CE81" s="2" t="e">
        <f t="array" ref="CE81">IF(INDEX(Data!FJ:FJ,$B81)=0,#N/A,INDEX(Data!FJ:FJ,$B81)-Data!FJ$2+INDEX($A81:CD81,,MAX(ISNUMBER($D81:CD81)*COLUMN($D81:CD81))))</f>
        <v>#N/A</v>
      </c>
      <c r="CF81" s="2" t="e">
        <f t="array" ref="CF81">IF(INDEX(Data!FK:FK,$B81)=0,#N/A,INDEX(Data!FK:FK,$B81)-Data!FK$2+INDEX($A81:CE81,,MAX(ISNUMBER($D81:CE81)*COLUMN($D81:CE81))))</f>
        <v>#N/A</v>
      </c>
      <c r="CG81" s="2" t="e">
        <f t="array" ref="CG81">IF(INDEX(Data!FL:FL,$B81)=0,#N/A,INDEX(Data!FL:FL,$B81)-Data!FL$2+INDEX($A81:CF81,,MAX(ISNUMBER($D81:CF81)*COLUMN($D81:CF81))))</f>
        <v>#N/A</v>
      </c>
      <c r="CH81" s="2" t="e">
        <f t="array" ref="CH81">IF(INDEX(Data!FM:FM,$B81)=0,#N/A,INDEX(Data!FM:FM,$B81)-Data!FM$2+INDEX($A81:CG81,,MAX(ISNUMBER($D81:CG81)*COLUMN($D81:CG81))))</f>
        <v>#N/A</v>
      </c>
      <c r="CI81" s="2" t="e">
        <f t="array" ref="CI81">IF(INDEX(Data!FN:FN,$B81)=0,#N/A,INDEX(Data!FN:FN,$B81)-Data!FN$2+INDEX($A81:CH81,,MAX(ISNUMBER($D81:CH81)*COLUMN($D81:CH81))))</f>
        <v>#N/A</v>
      </c>
      <c r="CJ81" s="2" t="e">
        <f t="array" ref="CJ81">IF(INDEX(Data!FO:FO,$B81)=0,#N/A,INDEX(Data!FO:FO,$B81)-Data!FO$2+INDEX($A81:CI81,,MAX(ISNUMBER($D81:CI81)*COLUMN($D81:CI81))))</f>
        <v>#N/A</v>
      </c>
      <c r="CK81" s="2" t="e">
        <f t="array" ref="CK81">IF(INDEX(Data!FP:FP,$B81)=0,#N/A,INDEX(Data!FP:FP,$B81)-Data!FP$2+INDEX($A81:CJ81,,MAX(ISNUMBER($D81:CJ81)*COLUMN($D81:CJ81))))</f>
        <v>#N/A</v>
      </c>
      <c r="CL81" s="2" t="e">
        <f t="array" ref="CL81">IF(INDEX(Data!FQ:FQ,$B81)=0,#N/A,INDEX(Data!FQ:FQ,$B81)-Data!FQ$2+INDEX($A81:CK81,,MAX(ISNUMBER($D81:CK81)*COLUMN($D81:CK81))))</f>
        <v>#N/A</v>
      </c>
      <c r="CM81" s="2" t="e">
        <f t="array" ref="CM81">IF(INDEX(Data!FR:FR,$B81)=0,#N/A,INDEX(Data!FR:FR,$B81)-Data!FR$2+INDEX($A81:CL81,,MAX(ISNUMBER($D81:CL81)*COLUMN($D81:CL81))))</f>
        <v>#N/A</v>
      </c>
      <c r="CN81" s="2" t="e">
        <f t="array" ref="CN81">IF(INDEX(Data!FS:FS,$B81)=0,#N/A,INDEX(Data!FS:FS,$B81)-Data!FS$2+INDEX($A81:CM81,,MAX(ISNUMBER($D81:CM81)*COLUMN($D81:CM81))))</f>
        <v>#N/A</v>
      </c>
      <c r="CO81" s="2" t="e">
        <f t="array" ref="CO81">IF(INDEX(Data!FT:FT,$B81)=0,#N/A,INDEX(Data!FT:FT,$B81)-Data!FT$2+INDEX($A81:CN81,,MAX(ISNUMBER($D81:CN81)*COLUMN($D81:CN81))))</f>
        <v>#N/A</v>
      </c>
      <c r="CP81" s="2" t="e">
        <f t="array" ref="CP81">IF(INDEX(Data!FU:FU,$B81)=0,#N/A,INDEX(Data!FU:FU,$B81)-Data!FU$2+INDEX($A81:CO81,,MAX(ISNUMBER($D81:CO81)*COLUMN($D81:CO81))))</f>
        <v>#N/A</v>
      </c>
      <c r="CQ81" s="2" t="e">
        <f t="array" ref="CQ81">IF(INDEX(Data!FV:FV,$B81)=0,#N/A,INDEX(Data!FV:FV,$B81)-Data!FV$2+INDEX($A81:CP81,,MAX(ISNUMBER($D81:CP81)*COLUMN($D81:CP81))))</f>
        <v>#N/A</v>
      </c>
      <c r="CR81" s="2" t="e">
        <f t="array" ref="CR81">IF(INDEX(Data!FW:FW,$B81)=0,#N/A,INDEX(Data!FW:FW,$B81)-Data!FW$2+INDEX($A81:CQ81,,MAX(ISNUMBER($D81:CQ81)*COLUMN($D81:CQ81))))</f>
        <v>#N/A</v>
      </c>
      <c r="CS81" s="2" t="e">
        <f t="array" ref="CS81">IF(INDEX(Data!FX:FX,$B81)=0,#N/A,INDEX(Data!FX:FX,$B81)-Data!FX$2+INDEX($A81:CR81,,MAX(ISNUMBER($D81:CR81)*COLUMN($D81:CR81))))</f>
        <v>#N/A</v>
      </c>
      <c r="CT81" s="2" t="e">
        <f t="array" ref="CT81">IF(INDEX(Data!FY:FY,$B81)=0,#N/A,INDEX(Data!FY:FY,$B81)-Data!FY$2+INDEX($A81:CS81,,MAX(ISNUMBER($D81:CS81)*COLUMN($D81:CS81))))</f>
        <v>#N/A</v>
      </c>
      <c r="CU81" s="2" t="e">
        <f t="array" ref="CU81">IF(INDEX(Data!FZ:FZ,$B81)=0,#N/A,INDEX(Data!FZ:FZ,$B81)-Data!FZ$2+INDEX($A81:CT81,,MAX(ISNUMBER($D81:CT81)*COLUMN($D81:CT81))))</f>
        <v>#N/A</v>
      </c>
      <c r="CV81" s="2" t="e">
        <f t="array" ref="CV81">IF(INDEX(Data!GA:GA,$B81)=0,#N/A,INDEX(Data!GA:GA,$B81)-Data!GA$2+INDEX($A81:CU81,,MAX(ISNUMBER($D81:CU81)*COLUMN($D81:CU81))))</f>
        <v>#N/A</v>
      </c>
      <c r="CW81" s="2" t="e">
        <f t="array" ref="CW81">IF(INDEX(Data!GB:GB,$B81)=0,#N/A,INDEX(Data!GB:GB,$B81)-Data!GB$2+INDEX($A81:CV81,,MAX(ISNUMBER($D81:CV81)*COLUMN($D81:CV81))))</f>
        <v>#N/A</v>
      </c>
      <c r="CX81" s="2" t="e">
        <f t="array" ref="CX81">IF(INDEX(Data!GC:GC,$B81)=0,#N/A,INDEX(Data!GC:GC,$B81)-Data!GC$2+INDEX($A81:CW81,,MAX(ISNUMBER($D81:CW81)*COLUMN($D81:CW81))))</f>
        <v>#N/A</v>
      </c>
      <c r="CY81" s="2" t="e">
        <f t="array" ref="CY81">IF(INDEX(Data!GD:GD,$B81)=0,#N/A,INDEX(Data!GD:GD,$B81)-Data!GD$2+INDEX($A81:CX81,,MAX(ISNUMBER($D81:CX81)*COLUMN($D81:CX81))))</f>
        <v>#N/A</v>
      </c>
      <c r="CZ81" s="2" t="e">
        <f t="array" ref="CZ81">IF(INDEX(Data!GE:GE,$B81)=0,#N/A,INDEX(Data!GE:GE,$B81)-Data!GE$2+INDEX($A81:CY81,,MAX(ISNUMBER($D81:CY81)*COLUMN($D81:CY81))))</f>
        <v>#N/A</v>
      </c>
      <c r="DA81" s="2" t="e">
        <f t="array" ref="DA81">IF(INDEX(Data!GF:GF,$B81)=0,#N/A,INDEX(Data!GF:GF,$B81)-Data!GF$2+INDEX($A81:CZ81,,MAX(ISNUMBER($D81:CZ81)*COLUMN($D81:CZ81))))</f>
        <v>#N/A</v>
      </c>
      <c r="DB81" s="2" t="e">
        <f t="array" ref="DB81">IF(INDEX(Data!GG:GG,$B81)=0,#N/A,INDEX(Data!GG:GG,$B81)-Data!GG$2+INDEX($A81:DA81,,MAX(ISNUMBER($D81:DA81)*COLUMN($D81:DA81))))</f>
        <v>#N/A</v>
      </c>
      <c r="DC81" s="2" t="e">
        <f t="array" ref="DC81">IF(INDEX(Data!GH:GH,$B81)=0,#N/A,INDEX(Data!GH:GH,$B81)-Data!GH$2+INDEX($A81:DB81,,MAX(ISNUMBER($D81:DB81)*COLUMN($D81:DB81))))</f>
        <v>#N/A</v>
      </c>
      <c r="DD81" s="2" t="e">
        <f t="array" ref="DD81">IF(INDEX(Data!GI:GI,$B81)=0,#N/A,INDEX(Data!GI:GI,$B81)-Data!GI$2+INDEX($A81:DC81,,MAX(ISNUMBER($D81:DC81)*COLUMN($D81:DC81))))</f>
        <v>#N/A</v>
      </c>
      <c r="DE81" s="2" t="e">
        <f t="array" ref="DE81">IF(INDEX(Data!GJ:GJ,$B81)=0,#N/A,INDEX(Data!GJ:GJ,$B81)-Data!GJ$2+INDEX($A81:DD81,,MAX(ISNUMBER($D81:DD81)*COLUMN($D81:DD81))))</f>
        <v>#N/A</v>
      </c>
      <c r="DF81" s="2" t="e">
        <f t="array" ref="DF81">IF(INDEX(Data!GK:GK,$B81)=0,#N/A,INDEX(Data!GK:GK,$B81)-Data!GK$2+INDEX($A81:DE81,,MAX(ISNUMBER($D81:DE81)*COLUMN($D81:DE81))))</f>
        <v>#N/A</v>
      </c>
      <c r="DG81" s="2" t="e">
        <f t="array" ref="DG81">IF(INDEX(Data!GL:GL,$B81)=0,#N/A,INDEX(Data!GL:GL,$B81)-Data!GL$2+INDEX($A81:DF81,,MAX(ISNUMBER($D81:DF81)*COLUMN($D81:DF81))))</f>
        <v>#N/A</v>
      </c>
      <c r="DH81" s="2" t="e">
        <f t="array" ref="DH81">IF(INDEX(Data!GM:GM,$B81)=0,#N/A,INDEX(Data!GM:GM,$B81)-Data!GM$2+INDEX($A81:DG81,,MAX(ISNUMBER($D81:DG81)*COLUMN($D81:DG81))))</f>
        <v>#N/A</v>
      </c>
      <c r="DI81" s="2" t="e">
        <f t="array" ref="DI81">IF(INDEX(Data!GN:GN,$B81)=0,#N/A,INDEX(Data!GN:GN,$B81)-Data!GN$2+INDEX($A81:DH81,,MAX(ISNUMBER($D81:DH81)*COLUMN($D81:DH81))))</f>
        <v>#N/A</v>
      </c>
      <c r="DJ81" s="2" t="e">
        <f t="array" ref="DJ81">IF(INDEX(Data!GO:GO,$B81)=0,#N/A,INDEX(Data!GO:GO,$B81)-Data!GO$2+INDEX($A81:DI81,,MAX(ISNUMBER($D81:DI81)*COLUMN($D81:DI81))))</f>
        <v>#N/A</v>
      </c>
      <c r="DK81" s="2" t="e">
        <f t="array" ref="DK81">IF(INDEX(Data!GP:GP,$B81)=0,#N/A,INDEX(Data!GP:GP,$B81)-Data!GP$2+INDEX($A81:DJ81,,MAX(ISNUMBER($D81:DJ81)*COLUMN($D81:DJ81))))</f>
        <v>#N/A</v>
      </c>
      <c r="DL81" s="2" t="e">
        <f t="array" ref="DL81">IF(INDEX(Data!GQ:GQ,$B81)=0,#N/A,INDEX(Data!GQ:GQ,$B81)-Data!GQ$2+INDEX($A81:DK81,,MAX(ISNUMBER($D81:DK81)*COLUMN($D81:DK81))))</f>
        <v>#N/A</v>
      </c>
      <c r="DM81" s="2" t="e">
        <f t="array" ref="DM81">IF(INDEX(Data!GR:GR,$B81)=0,#N/A,INDEX(Data!GR:GR,$B81)-Data!GR$2+INDEX($A81:DL81,,MAX(ISNUMBER($D81:DL81)*COLUMN($D81:DL81))))</f>
        <v>#N/A</v>
      </c>
      <c r="DN81" s="2" t="e">
        <f t="array" ref="DN81">IF(INDEX(Data!GS:GS,$B81)=0,#N/A,INDEX(Data!GS:GS,$B81)-Data!GS$2+INDEX($A81:DM81,,MAX(ISNUMBER($D81:DM81)*COLUMN($D81:DM81))))</f>
        <v>#N/A</v>
      </c>
      <c r="DO81" s="2" t="e">
        <f t="array" ref="DO81">IF(INDEX(Data!GT:GT,$B81)=0,#N/A,INDEX(Data!GT:GT,$B81)-Data!GT$2+INDEX($A81:DN81,,MAX(ISNUMBER($D81:DN81)*COLUMN($D81:DN81))))</f>
        <v>#N/A</v>
      </c>
      <c r="DP81" s="2" t="e">
        <f t="array" ref="DP81">IF(INDEX(Data!GU:GU,$B81)=0,#N/A,INDEX(Data!GU:GU,$B81)-Data!GU$2+INDEX($A81:DO81,,MAX(ISNUMBER($D81:DO81)*COLUMN($D81:DO81))))</f>
        <v>#N/A</v>
      </c>
      <c r="DQ81" s="2" t="e">
        <f t="array" ref="DQ81">IF(INDEX(Data!GV:GV,$B81)=0,#N/A,INDEX(Data!GV:GV,$B81)-Data!GV$2+INDEX($A81:DP81,,MAX(ISNUMBER($D81:DP81)*COLUMN($D81:DP81))))</f>
        <v>#N/A</v>
      </c>
      <c r="DR81" s="2" t="e">
        <f t="array" ref="DR81">IF(INDEX(Data!GW:GW,$B81)=0,#N/A,INDEX(Data!GW:GW,$B81)-Data!GW$2+INDEX($A81:DQ81,,MAX(ISNUMBER($D81:DQ81)*COLUMN($D81:DQ81))))</f>
        <v>#N/A</v>
      </c>
      <c r="DS81" s="2" t="e">
        <f t="array" ref="DS81">IF(INDEX(Data!GX:GX,$B81)=0,#N/A,INDEX(Data!GX:GX,$B81)-Data!GX$2+INDEX($A81:DR81,,MAX(ISNUMBER($D81:DR81)*COLUMN($D81:DR81))))</f>
        <v>#N/A</v>
      </c>
      <c r="DT81" s="2" t="e">
        <f t="array" ref="DT81">IF(INDEX(Data!GY:GY,$B81)=0,#N/A,INDEX(Data!GY:GY,$B81)-Data!GY$2+INDEX($A81:DS81,,MAX(ISNUMBER($D81:DS81)*COLUMN($D81:DS81))))</f>
        <v>#N/A</v>
      </c>
      <c r="DU81" s="2" t="e">
        <f t="array" ref="DU81">IF(INDEX(Data!GZ:GZ,$B81)=0,#N/A,INDEX(Data!GZ:GZ,$B81)-Data!GZ$2+INDEX($A81:DT81,,MAX(ISNUMBER($D81:DT81)*COLUMN($D81:DT81))))</f>
        <v>#N/A</v>
      </c>
      <c r="DV81" s="2" t="e">
        <f t="array" ref="DV81">IF(INDEX(Data!HA:HA,$B81)=0,#N/A,INDEX(Data!HA:HA,$B81)-Data!HA$2+INDEX($A81:DU81,,MAX(ISNUMBER($D81:DU81)*COLUMN($D81:DU81))))</f>
        <v>#N/A</v>
      </c>
      <c r="DW81" s="2" t="e">
        <f t="array" ref="DW81">IF(INDEX(Data!HB:HB,$B81)=0,#N/A,INDEX(Data!HB:HB,$B81)-Data!HB$2+INDEX($A81:DV81,,MAX(ISNUMBER($D81:DV81)*COLUMN($D81:DV81))))</f>
        <v>#N/A</v>
      </c>
      <c r="DX81" s="2" t="e">
        <f t="array" ref="DX81">IF(INDEX(Data!HC:HC,$B81)=0,#N/A,INDEX(Data!HC:HC,$B81)-Data!HC$2+INDEX($A81:DW81,,MAX(ISNUMBER($D81:DW81)*COLUMN($D81:DW81))))</f>
        <v>#N/A</v>
      </c>
      <c r="DY81" s="2" t="e">
        <f t="array" ref="DY81">IF(INDEX(Data!HD:HD,$B81)=0,#N/A,INDEX(Data!HD:HD,$B81)-Data!HD$2+INDEX($A81:DX81,,MAX(ISNUMBER($D81:DX81)*COLUMN($D81:DX81))))</f>
        <v>#N/A</v>
      </c>
      <c r="DZ81" s="2" t="e">
        <f t="array" ref="DZ81">IF(INDEX(Data!HE:HE,$B81)=0,#N/A,INDEX(Data!HE:HE,$B81)-Data!HE$2+INDEX($A81:DY81,,MAX(ISNUMBER($D81:DY81)*COLUMN($D81:DY81))))</f>
        <v>#N/A</v>
      </c>
      <c r="EA81" s="2" t="e">
        <f t="array" ref="EA81">IF(INDEX(Data!HF:HF,$B81)=0,#N/A,INDEX(Data!HF:HF,$B81)-Data!HF$2+INDEX($A81:DZ81,,MAX(ISNUMBER($D81:DZ81)*COLUMN($D81:DZ81))))</f>
        <v>#N/A</v>
      </c>
      <c r="EB81" s="2" t="e">
        <f t="array" ref="EB81">IF(INDEX(Data!HG:HG,$B81)=0,#N/A,INDEX(Data!HG:HG,$B81)-Data!HG$2+INDEX($A81:EA81,,MAX(ISNUMBER($D81:EA81)*COLUMN($D81:EA81))))</f>
        <v>#N/A</v>
      </c>
      <c r="EC81" s="2" t="e">
        <f t="array" ref="EC81">IF(INDEX(Data!HH:HH,$B81)=0,#N/A,INDEX(Data!HH:HH,$B81)-Data!HH$2+INDEX($A81:EB81,,MAX(ISNUMBER($D81:EB81)*COLUMN($D81:EB81))))</f>
        <v>#N/A</v>
      </c>
      <c r="ED81" s="2" t="e">
        <f t="array" ref="ED81">IF(INDEX(Data!HI:HI,$B81)=0,#N/A,INDEX(Data!HI:HI,$B81)-Data!HI$2+INDEX($A81:EC81,,MAX(ISNUMBER($D81:EC81)*COLUMN($D81:EC81))))</f>
        <v>#N/A</v>
      </c>
      <c r="EE81" s="2" t="e">
        <f t="array" ref="EE81">IF(INDEX(Data!HJ:HJ,$B81)=0,#N/A,INDEX(Data!HJ:HJ,$B81)-Data!HJ$2+INDEX($A81:ED81,,MAX(ISNUMBER($D81:ED81)*COLUMN($D81:ED81))))</f>
        <v>#N/A</v>
      </c>
      <c r="EF81" s="2" t="e">
        <f t="array" ref="EF81">IF(INDEX(Data!HK:HK,$B81)=0,#N/A,INDEX(Data!HK:HK,$B81)-Data!HK$2+INDEX($A81:EE81,,MAX(ISNUMBER($D81:EE81)*COLUMN($D81:EE81))))</f>
        <v>#N/A</v>
      </c>
      <c r="EG81" s="2" t="e">
        <f t="array" ref="EG81">IF(INDEX(Data!HL:HL,$B81)=0,#N/A,INDEX(Data!HL:HL,$B81)-Data!HL$2+INDEX($A81:EF81,,MAX(ISNUMBER($D81:EF81)*COLUMN($D81:EF81))))</f>
        <v>#N/A</v>
      </c>
      <c r="EH81" s="2" t="e">
        <f t="array" ref="EH81">IF(INDEX(Data!HM:HM,$B81)=0,#N/A,INDEX(Data!HM:HM,$B81)-Data!HM$2+INDEX($A81:EG81,,MAX(ISNUMBER($D81:EG81)*COLUMN($D81:EG81))))</f>
        <v>#N/A</v>
      </c>
      <c r="EI81" s="2" t="e">
        <f t="array" ref="EI81">IF(INDEX(Data!HN:HN,$B81)=0,#N/A,INDEX(Data!HN:HN,$B81)-Data!HN$2+INDEX($A81:EH81,,MAX(ISNUMBER($D81:EH81)*COLUMN($D81:EH81))))</f>
        <v>#N/A</v>
      </c>
    </row>
    <row r="82" spans="1:139" x14ac:dyDescent="0.25">
      <c r="A82" s="2">
        <f>Data!CG157</f>
        <v>0</v>
      </c>
      <c r="B82" s="2" t="e">
        <f>MATCH(A82,Data!CG:CG,0)</f>
        <v>#N/A</v>
      </c>
      <c r="C82" s="2" t="e">
        <f ca="1">COUNTIF(OFFSET(Data!$CJ$1:$EZ$78,B82-1,0,1),"&gt;0")</f>
        <v>#N/A</v>
      </c>
      <c r="D82" s="2">
        <v>0</v>
      </c>
      <c r="E82" s="2" t="e">
        <f t="array" ref="E82">IF(INDEX(Data!CJ:CJ,$B82)=0,#N/A,INDEX(Data!CJ:CJ,$B82)-Data!CJ$2+INDEX($A82:D82,,MAX(ISNUMBER($D82:D82)*COLUMN($D82:D82))))</f>
        <v>#N/A</v>
      </c>
      <c r="F82" s="2" t="e">
        <f t="array" ref="F82">IF(INDEX(Data!CK:CK,$B82)=0,#N/A,INDEX(Data!CK:CK,$B82)-Data!CK$2+INDEX($A82:E82,,MAX(ISNUMBER($D82:E82)*COLUMN($D82:E82))))</f>
        <v>#N/A</v>
      </c>
      <c r="G82" s="2" t="e">
        <f t="array" ref="G82">IF(INDEX(Data!CL:CL,$B82)=0,#N/A,INDEX(Data!CL:CL,$B82)-Data!CL$2+INDEX($A82:F82,,MAX(ISNUMBER($D82:F82)*COLUMN($D82:F82))))</f>
        <v>#N/A</v>
      </c>
      <c r="H82" s="2" t="e">
        <f t="array" ref="H82">IF(INDEX(Data!CM:CM,$B82)=0,#N/A,INDEX(Data!CM:CM,$B82)-Data!CM$2+INDEX($A82:G82,,MAX(ISNUMBER($D82:G82)*COLUMN($D82:G82))))</f>
        <v>#N/A</v>
      </c>
      <c r="I82" s="2" t="e">
        <f t="array" ref="I82">IF(INDEX(Data!CN:CN,$B82)=0,#N/A,INDEX(Data!CN:CN,$B82)-Data!CN$2+INDEX($A82:H82,,MAX(ISNUMBER($D82:H82)*COLUMN($D82:H82))))</f>
        <v>#N/A</v>
      </c>
      <c r="J82" s="2" t="e">
        <f t="array" ref="J82">IF(INDEX(Data!CO:CO,$B82)=0,#N/A,INDEX(Data!CO:CO,$B82)-Data!CO$2+INDEX($A82:I82,,MAX(ISNUMBER($D82:I82)*COLUMN($D82:I82))))</f>
        <v>#N/A</v>
      </c>
      <c r="K82" s="2" t="e">
        <f t="array" ref="K82">IF(INDEX(Data!CP:CP,$B82)=0,#N/A,INDEX(Data!CP:CP,$B82)-Data!CP$2+INDEX($A82:J82,,MAX(ISNUMBER($D82:J82)*COLUMN($D82:J82))))</f>
        <v>#N/A</v>
      </c>
      <c r="L82" s="2" t="e">
        <f t="array" ref="L82">IF(INDEX(Data!CQ:CQ,$B82)=0,#N/A,INDEX(Data!CQ:CQ,$B82)-Data!CQ$2+INDEX($A82:K82,,MAX(ISNUMBER($D82:K82)*COLUMN($D82:K82))))</f>
        <v>#N/A</v>
      </c>
      <c r="M82" s="2" t="e">
        <f t="array" ref="M82">IF(INDEX(Data!CR:CR,$B82)=0,#N/A,INDEX(Data!CR:CR,$B82)-Data!CR$2+INDEX($A82:L82,,MAX(ISNUMBER($D82:L82)*COLUMN($D82:L82))))</f>
        <v>#N/A</v>
      </c>
      <c r="N82" s="2" t="e">
        <f t="array" ref="N82">IF(INDEX(Data!CS:CS,$B82)=0,#N/A,INDEX(Data!CS:CS,$B82)-Data!CS$2+INDEX($A82:M82,,MAX(ISNUMBER($D82:M82)*COLUMN($D82:M82))))</f>
        <v>#N/A</v>
      </c>
      <c r="O82" s="2" t="e">
        <f t="array" ref="O82">IF(INDEX(Data!CT:CT,$B82)=0,#N/A,INDEX(Data!CT:CT,$B82)-Data!CT$2+INDEX($A82:N82,,MAX(ISNUMBER($D82:N82)*COLUMN($D82:N82))))</f>
        <v>#N/A</v>
      </c>
      <c r="P82" s="2" t="e">
        <f t="array" ref="P82">IF(INDEX(Data!CU:CU,$B82)=0,#N/A,INDEX(Data!CU:CU,$B82)-Data!CU$2+INDEX($A82:O82,,MAX(ISNUMBER($D82:O82)*COLUMN($D82:O82))))</f>
        <v>#N/A</v>
      </c>
      <c r="Q82" s="2" t="e">
        <f t="array" ref="Q82">IF(INDEX(Data!CV:CV,$B82)=0,#N/A,INDEX(Data!CV:CV,$B82)-Data!CV$2+INDEX($A82:P82,,MAX(ISNUMBER($D82:P82)*COLUMN($D82:P82))))</f>
        <v>#N/A</v>
      </c>
      <c r="R82" s="2" t="e">
        <f t="array" ref="R82">IF(INDEX(Data!CW:CW,$B82)=0,#N/A,INDEX(Data!CW:CW,$B82)-Data!CW$2+INDEX($A82:Q82,,MAX(ISNUMBER($D82:Q82)*COLUMN($D82:Q82))))</f>
        <v>#N/A</v>
      </c>
      <c r="S82" s="2" t="e">
        <f t="array" ref="S82">IF(INDEX(Data!CX:CX,$B82)=0,#N/A,INDEX(Data!CX:CX,$B82)-Data!CX$2+INDEX($A82:R82,,MAX(ISNUMBER($D82:R82)*COLUMN($D82:R82))))</f>
        <v>#N/A</v>
      </c>
      <c r="T82" s="2" t="e">
        <f t="array" ref="T82">IF(INDEX(Data!CY:CY,$B82)=0,#N/A,INDEX(Data!CY:CY,$B82)-Data!CY$2+INDEX($A82:S82,,MAX(ISNUMBER($D82:S82)*COLUMN($D82:S82))))</f>
        <v>#N/A</v>
      </c>
      <c r="U82" s="2" t="e">
        <f t="array" ref="U82">IF(INDEX(Data!CZ:CZ,$B82)=0,#N/A,INDEX(Data!CZ:CZ,$B82)-Data!CZ$2+INDEX($A82:T82,,MAX(ISNUMBER($D82:T82)*COLUMN($D82:T82))))</f>
        <v>#N/A</v>
      </c>
      <c r="V82" s="2" t="e">
        <f t="array" ref="V82">IF(INDEX(Data!DA:DA,$B82)=0,#N/A,INDEX(Data!DA:DA,$B82)-Data!DA$2+INDEX($A82:U82,,MAX(ISNUMBER($D82:U82)*COLUMN($D82:U82))))</f>
        <v>#N/A</v>
      </c>
      <c r="W82" s="2" t="e">
        <f t="array" ref="W82">IF(INDEX(Data!DB:DB,$B82)=0,#N/A,INDEX(Data!DB:DB,$B82)-Data!DB$2+INDEX($A82:V82,,MAX(ISNUMBER($D82:V82)*COLUMN($D82:V82))))</f>
        <v>#N/A</v>
      </c>
      <c r="X82" s="2" t="e">
        <f t="array" ref="X82">IF(INDEX(Data!DC:DC,$B82)=0,#N/A,INDEX(Data!DC:DC,$B82)-Data!DC$2+INDEX($A82:W82,,MAX(ISNUMBER($D82:W82)*COLUMN($D82:W82))))</f>
        <v>#N/A</v>
      </c>
      <c r="Y82" s="2" t="e">
        <f t="array" ref="Y82">IF(INDEX(Data!DD:DD,$B82)=0,#N/A,INDEX(Data!DD:DD,$B82)-Data!DD$2+INDEX($A82:X82,,MAX(ISNUMBER($D82:X82)*COLUMN($D82:X82))))</f>
        <v>#N/A</v>
      </c>
      <c r="Z82" s="2" t="e">
        <f t="array" ref="Z82">IF(INDEX(Data!DE:DE,$B82)=0,#N/A,INDEX(Data!DE:DE,$B82)-Data!DE$2+INDEX($A82:Y82,,MAX(ISNUMBER($D82:Y82)*COLUMN($D82:Y82))))</f>
        <v>#N/A</v>
      </c>
      <c r="AA82" s="2" t="e">
        <f t="array" ref="AA82">IF(INDEX(Data!DF:DF,$B82)=0,#N/A,INDEX(Data!DF:DF,$B82)-Data!DF$2+INDEX($A82:Z82,,MAX(ISNUMBER($D82:Z82)*COLUMN($D82:Z82))))</f>
        <v>#N/A</v>
      </c>
      <c r="AB82" s="2" t="e">
        <f t="array" ref="AB82">IF(INDEX(Data!DG:DG,$B82)=0,#N/A,INDEX(Data!DG:DG,$B82)-Data!DG$2+INDEX($A82:AA82,,MAX(ISNUMBER($D82:AA82)*COLUMN($D82:AA82))))</f>
        <v>#N/A</v>
      </c>
      <c r="AC82" s="2" t="e">
        <f t="array" ref="AC82">IF(INDEX(Data!DH:DH,$B82)=0,#N/A,INDEX(Data!DH:DH,$B82)-Data!DH$2+INDEX($A82:AB82,,MAX(ISNUMBER($D82:AB82)*COLUMN($D82:AB82))))</f>
        <v>#N/A</v>
      </c>
      <c r="AD82" s="2" t="e">
        <f t="array" ref="AD82">IF(INDEX(Data!DI:DI,$B82)=0,#N/A,INDEX(Data!DI:DI,$B82)-Data!DI$2+INDEX($A82:AC82,,MAX(ISNUMBER($D82:AC82)*COLUMN($D82:AC82))))</f>
        <v>#N/A</v>
      </c>
      <c r="AE82" s="2" t="e">
        <f t="array" ref="AE82">IF(INDEX(Data!DJ:DJ,$B82)=0,#N/A,INDEX(Data!DJ:DJ,$B82)-Data!DJ$2+INDEX($A82:AD82,,MAX(ISNUMBER($D82:AD82)*COLUMN($D82:AD82))))</f>
        <v>#N/A</v>
      </c>
      <c r="AF82" s="2" t="e">
        <f t="array" ref="AF82">IF(INDEX(Data!DK:DK,$B82)=0,#N/A,INDEX(Data!DK:DK,$B82)-Data!DK$2+INDEX($A82:AE82,,MAX(ISNUMBER($D82:AE82)*COLUMN($D82:AE82))))</f>
        <v>#N/A</v>
      </c>
      <c r="AG82" s="2" t="e">
        <f t="array" ref="AG82">IF(INDEX(Data!DL:DL,$B82)=0,#N/A,INDEX(Data!DL:DL,$B82)-Data!DL$2+INDEX($A82:AF82,,MAX(ISNUMBER($D82:AF82)*COLUMN($D82:AF82))))</f>
        <v>#N/A</v>
      </c>
      <c r="AH82" s="2" t="e">
        <f t="array" ref="AH82">IF(INDEX(Data!DM:DM,$B82)=0,#N/A,INDEX(Data!DM:DM,$B82)-Data!DM$2+INDEX($A82:AG82,,MAX(ISNUMBER($D82:AG82)*COLUMN($D82:AG82))))</f>
        <v>#N/A</v>
      </c>
      <c r="AI82" s="2" t="e">
        <f t="array" ref="AI82">IF(INDEX(Data!DN:DN,$B82)=0,#N/A,INDEX(Data!DN:DN,$B82)-Data!DN$2+INDEX($A82:AH82,,MAX(ISNUMBER($D82:AH82)*COLUMN($D82:AH82))))</f>
        <v>#N/A</v>
      </c>
      <c r="AJ82" s="2" t="e">
        <f t="array" ref="AJ82">IF(INDEX(Data!DO:DO,$B82)=0,#N/A,INDEX(Data!DO:DO,$B82)-Data!DO$2+INDEX($A82:AI82,,MAX(ISNUMBER($D82:AI82)*COLUMN($D82:AI82))))</f>
        <v>#N/A</v>
      </c>
      <c r="AK82" s="2" t="e">
        <f t="array" ref="AK82">IF(INDEX(Data!DP:DP,$B82)=0,#N/A,INDEX(Data!DP:DP,$B82)-Data!DP$2+INDEX($A82:AJ82,,MAX(ISNUMBER($D82:AJ82)*COLUMN($D82:AJ82))))</f>
        <v>#N/A</v>
      </c>
      <c r="AL82" s="2" t="e">
        <f t="array" ref="AL82">IF(INDEX(Data!DQ:DQ,$B82)=0,#N/A,INDEX(Data!DQ:DQ,$B82)-Data!DQ$2+INDEX($A82:AK82,,MAX(ISNUMBER($D82:AK82)*COLUMN($D82:AK82))))</f>
        <v>#N/A</v>
      </c>
      <c r="AM82" s="2" t="e">
        <f t="array" ref="AM82">IF(INDEX(Data!DR:DR,$B82)=0,#N/A,INDEX(Data!DR:DR,$B82)-Data!DR$2+INDEX($A82:AL82,,MAX(ISNUMBER($D82:AL82)*COLUMN($D82:AL82))))</f>
        <v>#N/A</v>
      </c>
      <c r="AN82" s="2" t="e">
        <f t="array" ref="AN82">IF(INDEX(Data!DS:DS,$B82)=0,#N/A,INDEX(Data!DS:DS,$B82)-Data!DS$2+INDEX($A82:AM82,,MAX(ISNUMBER($D82:AM82)*COLUMN($D82:AM82))))</f>
        <v>#N/A</v>
      </c>
      <c r="AO82" s="2" t="e">
        <f t="array" ref="AO82">IF(INDEX(Data!DT:DT,$B82)=0,#N/A,INDEX(Data!DT:DT,$B82)-Data!DT$2+INDEX($A82:AN82,,MAX(ISNUMBER($D82:AN82)*COLUMN($D82:AN82))))</f>
        <v>#N/A</v>
      </c>
      <c r="AP82" s="2" t="e">
        <f t="array" ref="AP82">IF(INDEX(Data!DU:DU,$B82)=0,#N/A,INDEX(Data!DU:DU,$B82)-Data!DU$2+INDEX($A82:AO82,,MAX(ISNUMBER($D82:AO82)*COLUMN($D82:AO82))))</f>
        <v>#N/A</v>
      </c>
      <c r="AQ82" s="2" t="e">
        <f t="array" ref="AQ82">IF(INDEX(Data!DV:DV,$B82)=0,#N/A,INDEX(Data!DV:DV,$B82)-Data!DV$2+INDEX($A82:AP82,,MAX(ISNUMBER($D82:AP82)*COLUMN($D82:AP82))))</f>
        <v>#N/A</v>
      </c>
      <c r="AR82" s="2" t="e">
        <f t="array" ref="AR82">IF(INDEX(Data!DW:DW,$B82)=0,#N/A,INDEX(Data!DW:DW,$B82)-Data!DW$2+INDEX($A82:AQ82,,MAX(ISNUMBER($D82:AQ82)*COLUMN($D82:AQ82))))</f>
        <v>#N/A</v>
      </c>
      <c r="AS82" s="2" t="e">
        <f t="array" ref="AS82">IF(INDEX(Data!DX:DX,$B82)=0,#N/A,INDEX(Data!DX:DX,$B82)-Data!DX$2+INDEX($A82:AR82,,MAX(ISNUMBER($D82:AR82)*COLUMN($D82:AR82))))</f>
        <v>#N/A</v>
      </c>
      <c r="AT82" s="2" t="e">
        <f t="array" ref="AT82">IF(INDEX(Data!DY:DY,$B82)=0,#N/A,INDEX(Data!DY:DY,$B82)-Data!DY$2+INDEX($A82:AS82,,MAX(ISNUMBER($D82:AS82)*COLUMN($D82:AS82))))</f>
        <v>#N/A</v>
      </c>
      <c r="AU82" s="2" t="e">
        <f t="array" ref="AU82">IF(INDEX(Data!DZ:DZ,$B82)=0,#N/A,INDEX(Data!DZ:DZ,$B82)-Data!DZ$2+INDEX($A82:AT82,,MAX(ISNUMBER($D82:AT82)*COLUMN($D82:AT82))))</f>
        <v>#N/A</v>
      </c>
      <c r="AV82" s="2" t="e">
        <f t="array" ref="AV82">IF(INDEX(Data!EA:EA,$B82)=0,#N/A,INDEX(Data!EA:EA,$B82)-Data!EA$2+INDEX($A82:AU82,,MAX(ISNUMBER($D82:AU82)*COLUMN($D82:AU82))))</f>
        <v>#N/A</v>
      </c>
      <c r="AW82" s="2" t="e">
        <f t="array" ref="AW82">IF(INDEX(Data!EB:EB,$B82)=0,#N/A,INDEX(Data!EB:EB,$B82)-Data!EB$2+INDEX($A82:AV82,,MAX(ISNUMBER($D82:AV82)*COLUMN($D82:AV82))))</f>
        <v>#N/A</v>
      </c>
      <c r="AX82" s="2" t="e">
        <f t="array" ref="AX82">IF(INDEX(Data!EC:EC,$B82)=0,#N/A,INDEX(Data!EC:EC,$B82)-Data!EC$2+INDEX($A82:AW82,,MAX(ISNUMBER($D82:AW82)*COLUMN($D82:AW82))))</f>
        <v>#N/A</v>
      </c>
      <c r="AY82" s="2" t="e">
        <f t="array" ref="AY82">IF(INDEX(Data!ED:ED,$B82)=0,#N/A,INDEX(Data!ED:ED,$B82)-Data!ED$2+INDEX($A82:AX82,,MAX(ISNUMBER($D82:AX82)*COLUMN($D82:AX82))))</f>
        <v>#N/A</v>
      </c>
      <c r="AZ82" s="2" t="e">
        <f t="array" ref="AZ82">IF(INDEX(Data!EE:EE,$B82)=0,#N/A,INDEX(Data!EE:EE,$B82)-Data!EE$2+INDEX($A82:AY82,,MAX(ISNUMBER($D82:AY82)*COLUMN($D82:AY82))))</f>
        <v>#N/A</v>
      </c>
      <c r="BA82" s="2" t="e">
        <f t="array" ref="BA82">IF(INDEX(Data!EF:EF,$B82)=0,#N/A,INDEX(Data!EF:EF,$B82)-Data!EF$2+INDEX($A82:AZ82,,MAX(ISNUMBER($D82:AZ82)*COLUMN($D82:AZ82))))</f>
        <v>#N/A</v>
      </c>
      <c r="BB82" s="2" t="e">
        <f t="array" ref="BB82">IF(INDEX(Data!EG:EG,$B82)=0,#N/A,INDEX(Data!EG:EG,$B82)-Data!EG$2+INDEX($A82:BA82,,MAX(ISNUMBER($D82:BA82)*COLUMN($D82:BA82))))</f>
        <v>#N/A</v>
      </c>
      <c r="BC82" s="2" t="e">
        <f t="array" ref="BC82">IF(INDEX(Data!EH:EH,$B82)=0,#N/A,INDEX(Data!EH:EH,$B82)-Data!EH$2+INDEX($A82:BB82,,MAX(ISNUMBER($D82:BB82)*COLUMN($D82:BB82))))</f>
        <v>#N/A</v>
      </c>
      <c r="BD82" s="2" t="e">
        <f t="array" ref="BD82">IF(INDEX(Data!EI:EI,$B82)=0,#N/A,INDEX(Data!EI:EI,$B82)-Data!EI$2+INDEX($A82:BC82,,MAX(ISNUMBER($D82:BC82)*COLUMN($D82:BC82))))</f>
        <v>#N/A</v>
      </c>
      <c r="BE82" s="2" t="e">
        <f t="array" ref="BE82">IF(INDEX(Data!EJ:EJ,$B82)=0,#N/A,INDEX(Data!EJ:EJ,$B82)-Data!EJ$2+INDEX($A82:BD82,,MAX(ISNUMBER($D82:BD82)*COLUMN($D82:BD82))))</f>
        <v>#N/A</v>
      </c>
      <c r="BF82" s="2" t="e">
        <f t="array" ref="BF82">IF(INDEX(Data!EK:EK,$B82)=0,#N/A,INDEX(Data!EK:EK,$B82)-Data!EK$2+INDEX($A82:BE82,,MAX(ISNUMBER($D82:BE82)*COLUMN($D82:BE82))))</f>
        <v>#N/A</v>
      </c>
      <c r="BG82" s="2" t="e">
        <f t="array" ref="BG82">IF(INDEX(Data!EL:EL,$B82)=0,#N/A,INDEX(Data!EL:EL,$B82)-Data!EL$2+INDEX($A82:BF82,,MAX(ISNUMBER($D82:BF82)*COLUMN($D82:BF82))))</f>
        <v>#N/A</v>
      </c>
      <c r="BH82" s="2" t="e">
        <f t="array" ref="BH82">IF(INDEX(Data!EM:EM,$B82)=0,#N/A,INDEX(Data!EM:EM,$B82)-Data!EM$2+INDEX($A82:BG82,,MAX(ISNUMBER($D82:BG82)*COLUMN($D82:BG82))))</f>
        <v>#N/A</v>
      </c>
      <c r="BI82" s="2" t="e">
        <f t="array" ref="BI82">IF(INDEX(Data!EN:EN,$B82)=0,#N/A,INDEX(Data!EN:EN,$B82)-Data!EN$2+INDEX($A82:BH82,,MAX(ISNUMBER($D82:BH82)*COLUMN($D82:BH82))))</f>
        <v>#N/A</v>
      </c>
      <c r="BJ82" s="2" t="e">
        <f t="array" ref="BJ82">IF(INDEX(Data!EO:EO,$B82)=0,#N/A,INDEX(Data!EO:EO,$B82)-Data!EO$2+INDEX($A82:BI82,,MAX(ISNUMBER($D82:BI82)*COLUMN($D82:BI82))))</f>
        <v>#N/A</v>
      </c>
      <c r="BK82" s="2" t="e">
        <f t="array" ref="BK82">IF(INDEX(Data!EP:EP,$B82)=0,#N/A,INDEX(Data!EP:EP,$B82)-Data!EP$2+INDEX($A82:BJ82,,MAX(ISNUMBER($D82:BJ82)*COLUMN($D82:BJ82))))</f>
        <v>#N/A</v>
      </c>
      <c r="BL82" s="2" t="e">
        <f t="array" ref="BL82">IF(INDEX(Data!EQ:EQ,$B82)=0,#N/A,INDEX(Data!EQ:EQ,$B82)-Data!EQ$2+INDEX($A82:BK82,,MAX(ISNUMBER($D82:BK82)*COLUMN($D82:BK82))))</f>
        <v>#N/A</v>
      </c>
      <c r="BM82" s="2" t="e">
        <f t="array" ref="BM82">IF(INDEX(Data!ER:ER,$B82)=0,#N/A,INDEX(Data!ER:ER,$B82)-Data!ER$2+INDEX($A82:BL82,,MAX(ISNUMBER($D82:BL82)*COLUMN($D82:BL82))))</f>
        <v>#N/A</v>
      </c>
      <c r="BN82" s="2" t="e">
        <f t="array" ref="BN82">IF(INDEX(Data!ES:ES,$B82)=0,#N/A,INDEX(Data!ES:ES,$B82)-Data!ES$2+INDEX($A82:BM82,,MAX(ISNUMBER($D82:BM82)*COLUMN($D82:BM82))))</f>
        <v>#N/A</v>
      </c>
      <c r="BO82" s="2" t="e">
        <f t="array" ref="BO82">IF(INDEX(Data!ET:ET,$B82)=0,#N/A,INDEX(Data!ET:ET,$B82)-Data!ET$2+INDEX($A82:BN82,,MAX(ISNUMBER($D82:BN82)*COLUMN($D82:BN82))))</f>
        <v>#N/A</v>
      </c>
      <c r="BP82" s="2" t="e">
        <f t="array" ref="BP82">IF(INDEX(Data!EU:EU,$B82)=0,#N/A,INDEX(Data!EU:EU,$B82)-Data!EU$2+INDEX($A82:BO82,,MAX(ISNUMBER($D82:BO82)*COLUMN($D82:BO82))))</f>
        <v>#N/A</v>
      </c>
      <c r="BQ82" s="2" t="e">
        <f t="array" ref="BQ82">IF(INDEX(Data!EV:EV,$B82)=0,#N/A,INDEX(Data!EV:EV,$B82)-Data!EV$2+INDEX($A82:BP82,,MAX(ISNUMBER($D82:BP82)*COLUMN($D82:BP82))))</f>
        <v>#N/A</v>
      </c>
      <c r="BR82" s="2" t="e">
        <f t="array" ref="BR82">IF(INDEX(Data!EW:EW,$B82)=0,#N/A,INDEX(Data!EW:EW,$B82)-Data!EW$2+INDEX($A82:BQ82,,MAX(ISNUMBER($D82:BQ82)*COLUMN($D82:BQ82))))</f>
        <v>#N/A</v>
      </c>
      <c r="BS82" s="2" t="e">
        <f t="array" ref="BS82">IF(INDEX(Data!EX:EX,$B82)=0,#N/A,INDEX(Data!EX:EX,$B82)-Data!EX$2+INDEX($A82:BR82,,MAX(ISNUMBER($D82:BR82)*COLUMN($D82:BR82))))</f>
        <v>#N/A</v>
      </c>
      <c r="BT82" s="2" t="e">
        <f t="array" ref="BT82">IF(INDEX(Data!EY:EY,$B82)=0,#N/A,INDEX(Data!EY:EY,$B82)-Data!EY$2+INDEX($A82:BS82,,MAX(ISNUMBER($D82:BS82)*COLUMN($D82:BS82))))</f>
        <v>#N/A</v>
      </c>
      <c r="BU82" s="2" t="e">
        <f t="array" ref="BU82">IF(INDEX(Data!EZ:EZ,$B82)=0,#N/A,INDEX(Data!EZ:EZ,$B82)-Data!EZ$2+INDEX($A82:BT82,,MAX(ISNUMBER($D82:BT82)*COLUMN($D82:BT82))))</f>
        <v>#N/A</v>
      </c>
      <c r="BV82" s="2" t="e">
        <f t="array" ref="BV82">IF(INDEX(Data!FA:FA,$B82)=0,#N/A,INDEX(Data!FA:FA,$B82)-Data!FA$2+INDEX($A82:BU82,,MAX(ISNUMBER($D82:BU82)*COLUMN($D82:BU82))))</f>
        <v>#N/A</v>
      </c>
      <c r="BW82" s="2" t="e">
        <f t="array" ref="BW82">IF(INDEX(Data!FB:FB,$B82)=0,#N/A,INDEX(Data!FB:FB,$B82)-Data!FB$2+INDEX($A82:BV82,,MAX(ISNUMBER($D82:BV82)*COLUMN($D82:BV82))))</f>
        <v>#N/A</v>
      </c>
      <c r="BX82" s="2" t="e">
        <f t="array" ref="BX82">IF(INDEX(Data!FC:FC,$B82)=0,#N/A,INDEX(Data!FC:FC,$B82)-Data!FC$2+INDEX($A82:BW82,,MAX(ISNUMBER($D82:BW82)*COLUMN($D82:BW82))))</f>
        <v>#N/A</v>
      </c>
      <c r="BY82" s="2" t="e">
        <f t="array" ref="BY82">IF(INDEX(Data!FD:FD,$B82)=0,#N/A,INDEX(Data!FD:FD,$B82)-Data!FD$2+INDEX($A82:BX82,,MAX(ISNUMBER($D82:BX82)*COLUMN($D82:BX82))))</f>
        <v>#N/A</v>
      </c>
      <c r="BZ82" s="2" t="e">
        <f t="array" ref="BZ82">IF(INDEX(Data!FE:FE,$B82)=0,#N/A,INDEX(Data!FE:FE,$B82)-Data!FE$2+INDEX($A82:BY82,,MAX(ISNUMBER($D82:BY82)*COLUMN($D82:BY82))))</f>
        <v>#N/A</v>
      </c>
      <c r="CA82" s="2" t="e">
        <f t="array" ref="CA82">IF(INDEX(Data!FF:FF,$B82)=0,#N/A,INDEX(Data!FF:FF,$B82)-Data!FF$2+INDEX($A82:BZ82,,MAX(ISNUMBER($D82:BZ82)*COLUMN($D82:BZ82))))</f>
        <v>#N/A</v>
      </c>
      <c r="CB82" s="2" t="e">
        <f t="array" ref="CB82">IF(INDEX(Data!FG:FG,$B82)=0,#N/A,INDEX(Data!FG:FG,$B82)-Data!FG$2+INDEX($A82:CA82,,MAX(ISNUMBER($D82:CA82)*COLUMN($D82:CA82))))</f>
        <v>#N/A</v>
      </c>
      <c r="CC82" s="2" t="e">
        <f t="array" ref="CC82">IF(INDEX(Data!FH:FH,$B82)=0,#N/A,INDEX(Data!FH:FH,$B82)-Data!FH$2+INDEX($A82:CB82,,MAX(ISNUMBER($D82:CB82)*COLUMN($D82:CB82))))</f>
        <v>#N/A</v>
      </c>
      <c r="CD82" s="2" t="e">
        <f t="array" ref="CD82">IF(INDEX(Data!FI:FI,$B82)=0,#N/A,INDEX(Data!FI:FI,$B82)-Data!FI$2+INDEX($A82:CC82,,MAX(ISNUMBER($D82:CC82)*COLUMN($D82:CC82))))</f>
        <v>#N/A</v>
      </c>
      <c r="CE82" s="2" t="e">
        <f t="array" ref="CE82">IF(INDEX(Data!FJ:FJ,$B82)=0,#N/A,INDEX(Data!FJ:FJ,$B82)-Data!FJ$2+INDEX($A82:CD82,,MAX(ISNUMBER($D82:CD82)*COLUMN($D82:CD82))))</f>
        <v>#N/A</v>
      </c>
      <c r="CF82" s="2" t="e">
        <f t="array" ref="CF82">IF(INDEX(Data!FK:FK,$B82)=0,#N/A,INDEX(Data!FK:FK,$B82)-Data!FK$2+INDEX($A82:CE82,,MAX(ISNUMBER($D82:CE82)*COLUMN($D82:CE82))))</f>
        <v>#N/A</v>
      </c>
      <c r="CG82" s="2" t="e">
        <f t="array" ref="CG82">IF(INDEX(Data!FL:FL,$B82)=0,#N/A,INDEX(Data!FL:FL,$B82)-Data!FL$2+INDEX($A82:CF82,,MAX(ISNUMBER($D82:CF82)*COLUMN($D82:CF82))))</f>
        <v>#N/A</v>
      </c>
      <c r="CH82" s="2" t="e">
        <f t="array" ref="CH82">IF(INDEX(Data!FM:FM,$B82)=0,#N/A,INDEX(Data!FM:FM,$B82)-Data!FM$2+INDEX($A82:CG82,,MAX(ISNUMBER($D82:CG82)*COLUMN($D82:CG82))))</f>
        <v>#N/A</v>
      </c>
      <c r="CI82" s="2" t="e">
        <f t="array" ref="CI82">IF(INDEX(Data!FN:FN,$B82)=0,#N/A,INDEX(Data!FN:FN,$B82)-Data!FN$2+INDEX($A82:CH82,,MAX(ISNUMBER($D82:CH82)*COLUMN($D82:CH82))))</f>
        <v>#N/A</v>
      </c>
      <c r="CJ82" s="2" t="e">
        <f t="array" ref="CJ82">IF(INDEX(Data!FO:FO,$B82)=0,#N/A,INDEX(Data!FO:FO,$B82)-Data!FO$2+INDEX($A82:CI82,,MAX(ISNUMBER($D82:CI82)*COLUMN($D82:CI82))))</f>
        <v>#N/A</v>
      </c>
      <c r="CK82" s="2" t="e">
        <f t="array" ref="CK82">IF(INDEX(Data!FP:FP,$B82)=0,#N/A,INDEX(Data!FP:FP,$B82)-Data!FP$2+INDEX($A82:CJ82,,MAX(ISNUMBER($D82:CJ82)*COLUMN($D82:CJ82))))</f>
        <v>#N/A</v>
      </c>
      <c r="CL82" s="2" t="e">
        <f t="array" ref="CL82">IF(INDEX(Data!FQ:FQ,$B82)=0,#N/A,INDEX(Data!FQ:FQ,$B82)-Data!FQ$2+INDEX($A82:CK82,,MAX(ISNUMBER($D82:CK82)*COLUMN($D82:CK82))))</f>
        <v>#N/A</v>
      </c>
      <c r="CM82" s="2" t="e">
        <f t="array" ref="CM82">IF(INDEX(Data!FR:FR,$B82)=0,#N/A,INDEX(Data!FR:FR,$B82)-Data!FR$2+INDEX($A82:CL82,,MAX(ISNUMBER($D82:CL82)*COLUMN($D82:CL82))))</f>
        <v>#N/A</v>
      </c>
      <c r="CN82" s="2" t="e">
        <f t="array" ref="CN82">IF(INDEX(Data!FS:FS,$B82)=0,#N/A,INDEX(Data!FS:FS,$B82)-Data!FS$2+INDEX($A82:CM82,,MAX(ISNUMBER($D82:CM82)*COLUMN($D82:CM82))))</f>
        <v>#N/A</v>
      </c>
      <c r="CO82" s="2" t="e">
        <f t="array" ref="CO82">IF(INDEX(Data!FT:FT,$B82)=0,#N/A,INDEX(Data!FT:FT,$B82)-Data!FT$2+INDEX($A82:CN82,,MAX(ISNUMBER($D82:CN82)*COLUMN($D82:CN82))))</f>
        <v>#N/A</v>
      </c>
      <c r="CP82" s="2" t="e">
        <f t="array" ref="CP82">IF(INDEX(Data!FU:FU,$B82)=0,#N/A,INDEX(Data!FU:FU,$B82)-Data!FU$2+INDEX($A82:CO82,,MAX(ISNUMBER($D82:CO82)*COLUMN($D82:CO82))))</f>
        <v>#N/A</v>
      </c>
      <c r="CQ82" s="2" t="e">
        <f t="array" ref="CQ82">IF(INDEX(Data!FV:FV,$B82)=0,#N/A,INDEX(Data!FV:FV,$B82)-Data!FV$2+INDEX($A82:CP82,,MAX(ISNUMBER($D82:CP82)*COLUMN($D82:CP82))))</f>
        <v>#N/A</v>
      </c>
      <c r="CR82" s="2" t="e">
        <f t="array" ref="CR82">IF(INDEX(Data!FW:FW,$B82)=0,#N/A,INDEX(Data!FW:FW,$B82)-Data!FW$2+INDEX($A82:CQ82,,MAX(ISNUMBER($D82:CQ82)*COLUMN($D82:CQ82))))</f>
        <v>#N/A</v>
      </c>
      <c r="CS82" s="2" t="e">
        <f t="array" ref="CS82">IF(INDEX(Data!FX:FX,$B82)=0,#N/A,INDEX(Data!FX:FX,$B82)-Data!FX$2+INDEX($A82:CR82,,MAX(ISNUMBER($D82:CR82)*COLUMN($D82:CR82))))</f>
        <v>#N/A</v>
      </c>
      <c r="CT82" s="2" t="e">
        <f t="array" ref="CT82">IF(INDEX(Data!FY:FY,$B82)=0,#N/A,INDEX(Data!FY:FY,$B82)-Data!FY$2+INDEX($A82:CS82,,MAX(ISNUMBER($D82:CS82)*COLUMN($D82:CS82))))</f>
        <v>#N/A</v>
      </c>
      <c r="CU82" s="2" t="e">
        <f t="array" ref="CU82">IF(INDEX(Data!FZ:FZ,$B82)=0,#N/A,INDEX(Data!FZ:FZ,$B82)-Data!FZ$2+INDEX($A82:CT82,,MAX(ISNUMBER($D82:CT82)*COLUMN($D82:CT82))))</f>
        <v>#N/A</v>
      </c>
      <c r="CV82" s="2" t="e">
        <f t="array" ref="CV82">IF(INDEX(Data!GA:GA,$B82)=0,#N/A,INDEX(Data!GA:GA,$B82)-Data!GA$2+INDEX($A82:CU82,,MAX(ISNUMBER($D82:CU82)*COLUMN($D82:CU82))))</f>
        <v>#N/A</v>
      </c>
      <c r="CW82" s="2" t="e">
        <f t="array" ref="CW82">IF(INDEX(Data!GB:GB,$B82)=0,#N/A,INDEX(Data!GB:GB,$B82)-Data!GB$2+INDEX($A82:CV82,,MAX(ISNUMBER($D82:CV82)*COLUMN($D82:CV82))))</f>
        <v>#N/A</v>
      </c>
      <c r="CX82" s="2" t="e">
        <f t="array" ref="CX82">IF(INDEX(Data!GC:GC,$B82)=0,#N/A,INDEX(Data!GC:GC,$B82)-Data!GC$2+INDEX($A82:CW82,,MAX(ISNUMBER($D82:CW82)*COLUMN($D82:CW82))))</f>
        <v>#N/A</v>
      </c>
      <c r="CY82" s="2" t="e">
        <f t="array" ref="CY82">IF(INDEX(Data!GD:GD,$B82)=0,#N/A,INDEX(Data!GD:GD,$B82)-Data!GD$2+INDEX($A82:CX82,,MAX(ISNUMBER($D82:CX82)*COLUMN($D82:CX82))))</f>
        <v>#N/A</v>
      </c>
      <c r="CZ82" s="2" t="e">
        <f t="array" ref="CZ82">IF(INDEX(Data!GE:GE,$B82)=0,#N/A,INDEX(Data!GE:GE,$B82)-Data!GE$2+INDEX($A82:CY82,,MAX(ISNUMBER($D82:CY82)*COLUMN($D82:CY82))))</f>
        <v>#N/A</v>
      </c>
      <c r="DA82" s="2" t="e">
        <f t="array" ref="DA82">IF(INDEX(Data!GF:GF,$B82)=0,#N/A,INDEX(Data!GF:GF,$B82)-Data!GF$2+INDEX($A82:CZ82,,MAX(ISNUMBER($D82:CZ82)*COLUMN($D82:CZ82))))</f>
        <v>#N/A</v>
      </c>
      <c r="DB82" s="2" t="e">
        <f t="array" ref="DB82">IF(INDEX(Data!GG:GG,$B82)=0,#N/A,INDEX(Data!GG:GG,$B82)-Data!GG$2+INDEX($A82:DA82,,MAX(ISNUMBER($D82:DA82)*COLUMN($D82:DA82))))</f>
        <v>#N/A</v>
      </c>
      <c r="DC82" s="2" t="e">
        <f t="array" ref="DC82">IF(INDEX(Data!GH:GH,$B82)=0,#N/A,INDEX(Data!GH:GH,$B82)-Data!GH$2+INDEX($A82:DB82,,MAX(ISNUMBER($D82:DB82)*COLUMN($D82:DB82))))</f>
        <v>#N/A</v>
      </c>
      <c r="DD82" s="2" t="e">
        <f t="array" ref="DD82">IF(INDEX(Data!GI:GI,$B82)=0,#N/A,INDEX(Data!GI:GI,$B82)-Data!GI$2+INDEX($A82:DC82,,MAX(ISNUMBER($D82:DC82)*COLUMN($D82:DC82))))</f>
        <v>#N/A</v>
      </c>
      <c r="DE82" s="2" t="e">
        <f t="array" ref="DE82">IF(INDEX(Data!GJ:GJ,$B82)=0,#N/A,INDEX(Data!GJ:GJ,$B82)-Data!GJ$2+INDEX($A82:DD82,,MAX(ISNUMBER($D82:DD82)*COLUMN($D82:DD82))))</f>
        <v>#N/A</v>
      </c>
      <c r="DF82" s="2" t="e">
        <f t="array" ref="DF82">IF(INDEX(Data!GK:GK,$B82)=0,#N/A,INDEX(Data!GK:GK,$B82)-Data!GK$2+INDEX($A82:DE82,,MAX(ISNUMBER($D82:DE82)*COLUMN($D82:DE82))))</f>
        <v>#N/A</v>
      </c>
      <c r="DG82" s="2" t="e">
        <f t="array" ref="DG82">IF(INDEX(Data!GL:GL,$B82)=0,#N/A,INDEX(Data!GL:GL,$B82)-Data!GL$2+INDEX($A82:DF82,,MAX(ISNUMBER($D82:DF82)*COLUMN($D82:DF82))))</f>
        <v>#N/A</v>
      </c>
      <c r="DH82" s="2" t="e">
        <f t="array" ref="DH82">IF(INDEX(Data!GM:GM,$B82)=0,#N/A,INDEX(Data!GM:GM,$B82)-Data!GM$2+INDEX($A82:DG82,,MAX(ISNUMBER($D82:DG82)*COLUMN($D82:DG82))))</f>
        <v>#N/A</v>
      </c>
      <c r="DI82" s="2" t="e">
        <f t="array" ref="DI82">IF(INDEX(Data!GN:GN,$B82)=0,#N/A,INDEX(Data!GN:GN,$B82)-Data!GN$2+INDEX($A82:DH82,,MAX(ISNUMBER($D82:DH82)*COLUMN($D82:DH82))))</f>
        <v>#N/A</v>
      </c>
      <c r="DJ82" s="2" t="e">
        <f t="array" ref="DJ82">IF(INDEX(Data!GO:GO,$B82)=0,#N/A,INDEX(Data!GO:GO,$B82)-Data!GO$2+INDEX($A82:DI82,,MAX(ISNUMBER($D82:DI82)*COLUMN($D82:DI82))))</f>
        <v>#N/A</v>
      </c>
      <c r="DK82" s="2" t="e">
        <f t="array" ref="DK82">IF(INDEX(Data!GP:GP,$B82)=0,#N/A,INDEX(Data!GP:GP,$B82)-Data!GP$2+INDEX($A82:DJ82,,MAX(ISNUMBER($D82:DJ82)*COLUMN($D82:DJ82))))</f>
        <v>#N/A</v>
      </c>
      <c r="DL82" s="2" t="e">
        <f t="array" ref="DL82">IF(INDEX(Data!GQ:GQ,$B82)=0,#N/A,INDEX(Data!GQ:GQ,$B82)-Data!GQ$2+INDEX($A82:DK82,,MAX(ISNUMBER($D82:DK82)*COLUMN($D82:DK82))))</f>
        <v>#N/A</v>
      </c>
      <c r="DM82" s="2" t="e">
        <f t="array" ref="DM82">IF(INDEX(Data!GR:GR,$B82)=0,#N/A,INDEX(Data!GR:GR,$B82)-Data!GR$2+INDEX($A82:DL82,,MAX(ISNUMBER($D82:DL82)*COLUMN($D82:DL82))))</f>
        <v>#N/A</v>
      </c>
      <c r="DN82" s="2" t="e">
        <f t="array" ref="DN82">IF(INDEX(Data!GS:GS,$B82)=0,#N/A,INDEX(Data!GS:GS,$B82)-Data!GS$2+INDEX($A82:DM82,,MAX(ISNUMBER($D82:DM82)*COLUMN($D82:DM82))))</f>
        <v>#N/A</v>
      </c>
      <c r="DO82" s="2" t="e">
        <f t="array" ref="DO82">IF(INDEX(Data!GT:GT,$B82)=0,#N/A,INDEX(Data!GT:GT,$B82)-Data!GT$2+INDEX($A82:DN82,,MAX(ISNUMBER($D82:DN82)*COLUMN($D82:DN82))))</f>
        <v>#N/A</v>
      </c>
      <c r="DP82" s="2" t="e">
        <f t="array" ref="DP82">IF(INDEX(Data!GU:GU,$B82)=0,#N/A,INDEX(Data!GU:GU,$B82)-Data!GU$2+INDEX($A82:DO82,,MAX(ISNUMBER($D82:DO82)*COLUMN($D82:DO82))))</f>
        <v>#N/A</v>
      </c>
      <c r="DQ82" s="2" t="e">
        <f t="array" ref="DQ82">IF(INDEX(Data!GV:GV,$B82)=0,#N/A,INDEX(Data!GV:GV,$B82)-Data!GV$2+INDEX($A82:DP82,,MAX(ISNUMBER($D82:DP82)*COLUMN($D82:DP82))))</f>
        <v>#N/A</v>
      </c>
      <c r="DR82" s="2" t="e">
        <f t="array" ref="DR82">IF(INDEX(Data!GW:GW,$B82)=0,#N/A,INDEX(Data!GW:GW,$B82)-Data!GW$2+INDEX($A82:DQ82,,MAX(ISNUMBER($D82:DQ82)*COLUMN($D82:DQ82))))</f>
        <v>#N/A</v>
      </c>
      <c r="DS82" s="2" t="e">
        <f t="array" ref="DS82">IF(INDEX(Data!GX:GX,$B82)=0,#N/A,INDEX(Data!GX:GX,$B82)-Data!GX$2+INDEX($A82:DR82,,MAX(ISNUMBER($D82:DR82)*COLUMN($D82:DR82))))</f>
        <v>#N/A</v>
      </c>
      <c r="DT82" s="2" t="e">
        <f t="array" ref="DT82">IF(INDEX(Data!GY:GY,$B82)=0,#N/A,INDEX(Data!GY:GY,$B82)-Data!GY$2+INDEX($A82:DS82,,MAX(ISNUMBER($D82:DS82)*COLUMN($D82:DS82))))</f>
        <v>#N/A</v>
      </c>
      <c r="DU82" s="2" t="e">
        <f t="array" ref="DU82">IF(INDEX(Data!GZ:GZ,$B82)=0,#N/A,INDEX(Data!GZ:GZ,$B82)-Data!GZ$2+INDEX($A82:DT82,,MAX(ISNUMBER($D82:DT82)*COLUMN($D82:DT82))))</f>
        <v>#N/A</v>
      </c>
      <c r="DV82" s="2" t="e">
        <f t="array" ref="DV82">IF(INDEX(Data!HA:HA,$B82)=0,#N/A,INDEX(Data!HA:HA,$B82)-Data!HA$2+INDEX($A82:DU82,,MAX(ISNUMBER($D82:DU82)*COLUMN($D82:DU82))))</f>
        <v>#N/A</v>
      </c>
      <c r="DW82" s="2" t="e">
        <f t="array" ref="DW82">IF(INDEX(Data!HB:HB,$B82)=0,#N/A,INDEX(Data!HB:HB,$B82)-Data!HB$2+INDEX($A82:DV82,,MAX(ISNUMBER($D82:DV82)*COLUMN($D82:DV82))))</f>
        <v>#N/A</v>
      </c>
      <c r="DX82" s="2" t="e">
        <f t="array" ref="DX82">IF(INDEX(Data!HC:HC,$B82)=0,#N/A,INDEX(Data!HC:HC,$B82)-Data!HC$2+INDEX($A82:DW82,,MAX(ISNUMBER($D82:DW82)*COLUMN($D82:DW82))))</f>
        <v>#N/A</v>
      </c>
      <c r="DY82" s="2" t="e">
        <f t="array" ref="DY82">IF(INDEX(Data!HD:HD,$B82)=0,#N/A,INDEX(Data!HD:HD,$B82)-Data!HD$2+INDEX($A82:DX82,,MAX(ISNUMBER($D82:DX82)*COLUMN($D82:DX82))))</f>
        <v>#N/A</v>
      </c>
      <c r="DZ82" s="2" t="e">
        <f t="array" ref="DZ82">IF(INDEX(Data!HE:HE,$B82)=0,#N/A,INDEX(Data!HE:HE,$B82)-Data!HE$2+INDEX($A82:DY82,,MAX(ISNUMBER($D82:DY82)*COLUMN($D82:DY82))))</f>
        <v>#N/A</v>
      </c>
      <c r="EA82" s="2" t="e">
        <f t="array" ref="EA82">IF(INDEX(Data!HF:HF,$B82)=0,#N/A,INDEX(Data!HF:HF,$B82)-Data!HF$2+INDEX($A82:DZ82,,MAX(ISNUMBER($D82:DZ82)*COLUMN($D82:DZ82))))</f>
        <v>#N/A</v>
      </c>
      <c r="EB82" s="2" t="e">
        <f t="array" ref="EB82">IF(INDEX(Data!HG:HG,$B82)=0,#N/A,INDEX(Data!HG:HG,$B82)-Data!HG$2+INDEX($A82:EA82,,MAX(ISNUMBER($D82:EA82)*COLUMN($D82:EA82))))</f>
        <v>#N/A</v>
      </c>
      <c r="EC82" s="2" t="e">
        <f t="array" ref="EC82">IF(INDEX(Data!HH:HH,$B82)=0,#N/A,INDEX(Data!HH:HH,$B82)-Data!HH$2+INDEX($A82:EB82,,MAX(ISNUMBER($D82:EB82)*COLUMN($D82:EB82))))</f>
        <v>#N/A</v>
      </c>
      <c r="ED82" s="2" t="e">
        <f t="array" ref="ED82">IF(INDEX(Data!HI:HI,$B82)=0,#N/A,INDEX(Data!HI:HI,$B82)-Data!HI$2+INDEX($A82:EC82,,MAX(ISNUMBER($D82:EC82)*COLUMN($D82:EC82))))</f>
        <v>#N/A</v>
      </c>
      <c r="EE82" s="2" t="e">
        <f t="array" ref="EE82">IF(INDEX(Data!HJ:HJ,$B82)=0,#N/A,INDEX(Data!HJ:HJ,$B82)-Data!HJ$2+INDEX($A82:ED82,,MAX(ISNUMBER($D82:ED82)*COLUMN($D82:ED82))))</f>
        <v>#N/A</v>
      </c>
      <c r="EF82" s="2" t="e">
        <f t="array" ref="EF82">IF(INDEX(Data!HK:HK,$B82)=0,#N/A,INDEX(Data!HK:HK,$B82)-Data!HK$2+INDEX($A82:EE82,,MAX(ISNUMBER($D82:EE82)*COLUMN($D82:EE82))))</f>
        <v>#N/A</v>
      </c>
      <c r="EG82" s="2" t="e">
        <f t="array" ref="EG82">IF(INDEX(Data!HL:HL,$B82)=0,#N/A,INDEX(Data!HL:HL,$B82)-Data!HL$2+INDEX($A82:EF82,,MAX(ISNUMBER($D82:EF82)*COLUMN($D82:EF82))))</f>
        <v>#N/A</v>
      </c>
      <c r="EH82" s="2" t="e">
        <f t="array" ref="EH82">IF(INDEX(Data!HM:HM,$B82)=0,#N/A,INDEX(Data!HM:HM,$B82)-Data!HM$2+INDEX($A82:EG82,,MAX(ISNUMBER($D82:EG82)*COLUMN($D82:EG82))))</f>
        <v>#N/A</v>
      </c>
      <c r="EI82" s="2" t="e">
        <f t="array" ref="EI82">IF(INDEX(Data!HN:HN,$B82)=0,#N/A,INDEX(Data!HN:HN,$B82)-Data!HN$2+INDEX($A82:EH82,,MAX(ISNUMBER($D82:EH82)*COLUMN($D82:EH82))))</f>
        <v>#N/A</v>
      </c>
    </row>
    <row r="83" spans="1:139" x14ac:dyDescent="0.25">
      <c r="A83" s="2">
        <f>Data!CG158</f>
        <v>0</v>
      </c>
      <c r="B83" s="2" t="e">
        <f>MATCH(A83,Data!CG:CG,0)</f>
        <v>#N/A</v>
      </c>
      <c r="C83" s="2" t="e">
        <f ca="1">COUNTIF(OFFSET(Data!$CJ$1:$EZ$78,B83-1,0,1),"&gt;0")</f>
        <v>#N/A</v>
      </c>
      <c r="D83" s="2">
        <v>0</v>
      </c>
      <c r="E83" s="2" t="e">
        <f t="array" ref="E83">IF(INDEX(Data!CJ:CJ,$B83)=0,#N/A,INDEX(Data!CJ:CJ,$B83)-Data!CJ$2+INDEX($A83:D83,,MAX(ISNUMBER($D83:D83)*COLUMN($D83:D83))))</f>
        <v>#N/A</v>
      </c>
      <c r="F83" s="2" t="e">
        <f t="array" ref="F83">IF(INDEX(Data!CK:CK,$B83)=0,#N/A,INDEX(Data!CK:CK,$B83)-Data!CK$2+INDEX($A83:E83,,MAX(ISNUMBER($D83:E83)*COLUMN($D83:E83))))</f>
        <v>#N/A</v>
      </c>
      <c r="G83" s="2" t="e">
        <f t="array" ref="G83">IF(INDEX(Data!CL:CL,$B83)=0,#N/A,INDEX(Data!CL:CL,$B83)-Data!CL$2+INDEX($A83:F83,,MAX(ISNUMBER($D83:F83)*COLUMN($D83:F83))))</f>
        <v>#N/A</v>
      </c>
      <c r="H83" s="2" t="e">
        <f t="array" ref="H83">IF(INDEX(Data!CM:CM,$B83)=0,#N/A,INDEX(Data!CM:CM,$B83)-Data!CM$2+INDEX($A83:G83,,MAX(ISNUMBER($D83:G83)*COLUMN($D83:G83))))</f>
        <v>#N/A</v>
      </c>
      <c r="I83" s="2" t="e">
        <f t="array" ref="I83">IF(INDEX(Data!CN:CN,$B83)=0,#N/A,INDEX(Data!CN:CN,$B83)-Data!CN$2+INDEX($A83:H83,,MAX(ISNUMBER($D83:H83)*COLUMN($D83:H83))))</f>
        <v>#N/A</v>
      </c>
      <c r="J83" s="2" t="e">
        <f t="array" ref="J83">IF(INDEX(Data!CO:CO,$B83)=0,#N/A,INDEX(Data!CO:CO,$B83)-Data!CO$2+INDEX($A83:I83,,MAX(ISNUMBER($D83:I83)*COLUMN($D83:I83))))</f>
        <v>#N/A</v>
      </c>
      <c r="K83" s="2" t="e">
        <f t="array" ref="K83">IF(INDEX(Data!CP:CP,$B83)=0,#N/A,INDEX(Data!CP:CP,$B83)-Data!CP$2+INDEX($A83:J83,,MAX(ISNUMBER($D83:J83)*COLUMN($D83:J83))))</f>
        <v>#N/A</v>
      </c>
      <c r="L83" s="2" t="e">
        <f t="array" ref="L83">IF(INDEX(Data!CQ:CQ,$B83)=0,#N/A,INDEX(Data!CQ:CQ,$B83)-Data!CQ$2+INDEX($A83:K83,,MAX(ISNUMBER($D83:K83)*COLUMN($D83:K83))))</f>
        <v>#N/A</v>
      </c>
      <c r="M83" s="2" t="e">
        <f t="array" ref="M83">IF(INDEX(Data!CR:CR,$B83)=0,#N/A,INDEX(Data!CR:CR,$B83)-Data!CR$2+INDEX($A83:L83,,MAX(ISNUMBER($D83:L83)*COLUMN($D83:L83))))</f>
        <v>#N/A</v>
      </c>
      <c r="N83" s="2" t="e">
        <f t="array" ref="N83">IF(INDEX(Data!CS:CS,$B83)=0,#N/A,INDEX(Data!CS:CS,$B83)-Data!CS$2+INDEX($A83:M83,,MAX(ISNUMBER($D83:M83)*COLUMN($D83:M83))))</f>
        <v>#N/A</v>
      </c>
      <c r="O83" s="2" t="e">
        <f t="array" ref="O83">IF(INDEX(Data!CT:CT,$B83)=0,#N/A,INDEX(Data!CT:CT,$B83)-Data!CT$2+INDEX($A83:N83,,MAX(ISNUMBER($D83:N83)*COLUMN($D83:N83))))</f>
        <v>#N/A</v>
      </c>
      <c r="P83" s="2" t="e">
        <f t="array" ref="P83">IF(INDEX(Data!CU:CU,$B83)=0,#N/A,INDEX(Data!CU:CU,$B83)-Data!CU$2+INDEX($A83:O83,,MAX(ISNUMBER($D83:O83)*COLUMN($D83:O83))))</f>
        <v>#N/A</v>
      </c>
      <c r="Q83" s="2" t="e">
        <f t="array" ref="Q83">IF(INDEX(Data!CV:CV,$B83)=0,#N/A,INDEX(Data!CV:CV,$B83)-Data!CV$2+INDEX($A83:P83,,MAX(ISNUMBER($D83:P83)*COLUMN($D83:P83))))</f>
        <v>#N/A</v>
      </c>
      <c r="R83" s="2" t="e">
        <f t="array" ref="R83">IF(INDEX(Data!CW:CW,$B83)=0,#N/A,INDEX(Data!CW:CW,$B83)-Data!CW$2+INDEX($A83:Q83,,MAX(ISNUMBER($D83:Q83)*COLUMN($D83:Q83))))</f>
        <v>#N/A</v>
      </c>
      <c r="S83" s="2" t="e">
        <f t="array" ref="S83">IF(INDEX(Data!CX:CX,$B83)=0,#N/A,INDEX(Data!CX:CX,$B83)-Data!CX$2+INDEX($A83:R83,,MAX(ISNUMBER($D83:R83)*COLUMN($D83:R83))))</f>
        <v>#N/A</v>
      </c>
      <c r="T83" s="2" t="e">
        <f t="array" ref="T83">IF(INDEX(Data!CY:CY,$B83)=0,#N/A,INDEX(Data!CY:CY,$B83)-Data!CY$2+INDEX($A83:S83,,MAX(ISNUMBER($D83:S83)*COLUMN($D83:S83))))</f>
        <v>#N/A</v>
      </c>
      <c r="U83" s="2" t="e">
        <f t="array" ref="U83">IF(INDEX(Data!CZ:CZ,$B83)=0,#N/A,INDEX(Data!CZ:CZ,$B83)-Data!CZ$2+INDEX($A83:T83,,MAX(ISNUMBER($D83:T83)*COLUMN($D83:T83))))</f>
        <v>#N/A</v>
      </c>
      <c r="V83" s="2" t="e">
        <f t="array" ref="V83">IF(INDEX(Data!DA:DA,$B83)=0,#N/A,INDEX(Data!DA:DA,$B83)-Data!DA$2+INDEX($A83:U83,,MAX(ISNUMBER($D83:U83)*COLUMN($D83:U83))))</f>
        <v>#N/A</v>
      </c>
      <c r="W83" s="2" t="e">
        <f t="array" ref="W83">IF(INDEX(Data!DB:DB,$B83)=0,#N/A,INDEX(Data!DB:DB,$B83)-Data!DB$2+INDEX($A83:V83,,MAX(ISNUMBER($D83:V83)*COLUMN($D83:V83))))</f>
        <v>#N/A</v>
      </c>
      <c r="X83" s="2" t="e">
        <f t="array" ref="X83">IF(INDEX(Data!DC:DC,$B83)=0,#N/A,INDEX(Data!DC:DC,$B83)-Data!DC$2+INDEX($A83:W83,,MAX(ISNUMBER($D83:W83)*COLUMN($D83:W83))))</f>
        <v>#N/A</v>
      </c>
      <c r="Y83" s="2" t="e">
        <f t="array" ref="Y83">IF(INDEX(Data!DD:DD,$B83)=0,#N/A,INDEX(Data!DD:DD,$B83)-Data!DD$2+INDEX($A83:X83,,MAX(ISNUMBER($D83:X83)*COLUMN($D83:X83))))</f>
        <v>#N/A</v>
      </c>
      <c r="Z83" s="2" t="e">
        <f t="array" ref="Z83">IF(INDEX(Data!DE:DE,$B83)=0,#N/A,INDEX(Data!DE:DE,$B83)-Data!DE$2+INDEX($A83:Y83,,MAX(ISNUMBER($D83:Y83)*COLUMN($D83:Y83))))</f>
        <v>#N/A</v>
      </c>
      <c r="AA83" s="2" t="e">
        <f t="array" ref="AA83">IF(INDEX(Data!DF:DF,$B83)=0,#N/A,INDEX(Data!DF:DF,$B83)-Data!DF$2+INDEX($A83:Z83,,MAX(ISNUMBER($D83:Z83)*COLUMN($D83:Z83))))</f>
        <v>#N/A</v>
      </c>
      <c r="AB83" s="2" t="e">
        <f t="array" ref="AB83">IF(INDEX(Data!DG:DG,$B83)=0,#N/A,INDEX(Data!DG:DG,$B83)-Data!DG$2+INDEX($A83:AA83,,MAX(ISNUMBER($D83:AA83)*COLUMN($D83:AA83))))</f>
        <v>#N/A</v>
      </c>
      <c r="AC83" s="2" t="e">
        <f t="array" ref="AC83">IF(INDEX(Data!DH:DH,$B83)=0,#N/A,INDEX(Data!DH:DH,$B83)-Data!DH$2+INDEX($A83:AB83,,MAX(ISNUMBER($D83:AB83)*COLUMN($D83:AB83))))</f>
        <v>#N/A</v>
      </c>
      <c r="AD83" s="2" t="e">
        <f t="array" ref="AD83">IF(INDEX(Data!DI:DI,$B83)=0,#N/A,INDEX(Data!DI:DI,$B83)-Data!DI$2+INDEX($A83:AC83,,MAX(ISNUMBER($D83:AC83)*COLUMN($D83:AC83))))</f>
        <v>#N/A</v>
      </c>
      <c r="AE83" s="2" t="e">
        <f t="array" ref="AE83">IF(INDEX(Data!DJ:DJ,$B83)=0,#N/A,INDEX(Data!DJ:DJ,$B83)-Data!DJ$2+INDEX($A83:AD83,,MAX(ISNUMBER($D83:AD83)*COLUMN($D83:AD83))))</f>
        <v>#N/A</v>
      </c>
      <c r="AF83" s="2" t="e">
        <f t="array" ref="AF83">IF(INDEX(Data!DK:DK,$B83)=0,#N/A,INDEX(Data!DK:DK,$B83)-Data!DK$2+INDEX($A83:AE83,,MAX(ISNUMBER($D83:AE83)*COLUMN($D83:AE83))))</f>
        <v>#N/A</v>
      </c>
      <c r="AG83" s="2" t="e">
        <f t="array" ref="AG83">IF(INDEX(Data!DL:DL,$B83)=0,#N/A,INDEX(Data!DL:DL,$B83)-Data!DL$2+INDEX($A83:AF83,,MAX(ISNUMBER($D83:AF83)*COLUMN($D83:AF83))))</f>
        <v>#N/A</v>
      </c>
      <c r="AH83" s="2" t="e">
        <f t="array" ref="AH83">IF(INDEX(Data!DM:DM,$B83)=0,#N/A,INDEX(Data!DM:DM,$B83)-Data!DM$2+INDEX($A83:AG83,,MAX(ISNUMBER($D83:AG83)*COLUMN($D83:AG83))))</f>
        <v>#N/A</v>
      </c>
      <c r="AI83" s="2" t="e">
        <f t="array" ref="AI83">IF(INDEX(Data!DN:DN,$B83)=0,#N/A,INDEX(Data!DN:DN,$B83)-Data!DN$2+INDEX($A83:AH83,,MAX(ISNUMBER($D83:AH83)*COLUMN($D83:AH83))))</f>
        <v>#N/A</v>
      </c>
      <c r="AJ83" s="2" t="e">
        <f t="array" ref="AJ83">IF(INDEX(Data!DO:DO,$B83)=0,#N/A,INDEX(Data!DO:DO,$B83)-Data!DO$2+INDEX($A83:AI83,,MAX(ISNUMBER($D83:AI83)*COLUMN($D83:AI83))))</f>
        <v>#N/A</v>
      </c>
      <c r="AK83" s="2" t="e">
        <f t="array" ref="AK83">IF(INDEX(Data!DP:DP,$B83)=0,#N/A,INDEX(Data!DP:DP,$B83)-Data!DP$2+INDEX($A83:AJ83,,MAX(ISNUMBER($D83:AJ83)*COLUMN($D83:AJ83))))</f>
        <v>#N/A</v>
      </c>
      <c r="AL83" s="2" t="e">
        <f t="array" ref="AL83">IF(INDEX(Data!DQ:DQ,$B83)=0,#N/A,INDEX(Data!DQ:DQ,$B83)-Data!DQ$2+INDEX($A83:AK83,,MAX(ISNUMBER($D83:AK83)*COLUMN($D83:AK83))))</f>
        <v>#N/A</v>
      </c>
      <c r="AM83" s="2" t="e">
        <f t="array" ref="AM83">IF(INDEX(Data!DR:DR,$B83)=0,#N/A,INDEX(Data!DR:DR,$B83)-Data!DR$2+INDEX($A83:AL83,,MAX(ISNUMBER($D83:AL83)*COLUMN($D83:AL83))))</f>
        <v>#N/A</v>
      </c>
      <c r="AN83" s="2" t="e">
        <f t="array" ref="AN83">IF(INDEX(Data!DS:DS,$B83)=0,#N/A,INDEX(Data!DS:DS,$B83)-Data!DS$2+INDEX($A83:AM83,,MAX(ISNUMBER($D83:AM83)*COLUMN($D83:AM83))))</f>
        <v>#N/A</v>
      </c>
      <c r="AO83" s="2" t="e">
        <f t="array" ref="AO83">IF(INDEX(Data!DT:DT,$B83)=0,#N/A,INDEX(Data!DT:DT,$B83)-Data!DT$2+INDEX($A83:AN83,,MAX(ISNUMBER($D83:AN83)*COLUMN($D83:AN83))))</f>
        <v>#N/A</v>
      </c>
      <c r="AP83" s="2" t="e">
        <f t="array" ref="AP83">IF(INDEX(Data!DU:DU,$B83)=0,#N/A,INDEX(Data!DU:DU,$B83)-Data!DU$2+INDEX($A83:AO83,,MAX(ISNUMBER($D83:AO83)*COLUMN($D83:AO83))))</f>
        <v>#N/A</v>
      </c>
      <c r="AQ83" s="2" t="e">
        <f t="array" ref="AQ83">IF(INDEX(Data!DV:DV,$B83)=0,#N/A,INDEX(Data!DV:DV,$B83)-Data!DV$2+INDEX($A83:AP83,,MAX(ISNUMBER($D83:AP83)*COLUMN($D83:AP83))))</f>
        <v>#N/A</v>
      </c>
      <c r="AR83" s="2" t="e">
        <f t="array" ref="AR83">IF(INDEX(Data!DW:DW,$B83)=0,#N/A,INDEX(Data!DW:DW,$B83)-Data!DW$2+INDEX($A83:AQ83,,MAX(ISNUMBER($D83:AQ83)*COLUMN($D83:AQ83))))</f>
        <v>#N/A</v>
      </c>
      <c r="AS83" s="2" t="e">
        <f t="array" ref="AS83">IF(INDEX(Data!DX:DX,$B83)=0,#N/A,INDEX(Data!DX:DX,$B83)-Data!DX$2+INDEX($A83:AR83,,MAX(ISNUMBER($D83:AR83)*COLUMN($D83:AR83))))</f>
        <v>#N/A</v>
      </c>
      <c r="AT83" s="2" t="e">
        <f t="array" ref="AT83">IF(INDEX(Data!DY:DY,$B83)=0,#N/A,INDEX(Data!DY:DY,$B83)-Data!DY$2+INDEX($A83:AS83,,MAX(ISNUMBER($D83:AS83)*COLUMN($D83:AS83))))</f>
        <v>#N/A</v>
      </c>
      <c r="AU83" s="2" t="e">
        <f t="array" ref="AU83">IF(INDEX(Data!DZ:DZ,$B83)=0,#N/A,INDEX(Data!DZ:DZ,$B83)-Data!DZ$2+INDEX($A83:AT83,,MAX(ISNUMBER($D83:AT83)*COLUMN($D83:AT83))))</f>
        <v>#N/A</v>
      </c>
      <c r="AV83" s="2" t="e">
        <f t="array" ref="AV83">IF(INDEX(Data!EA:EA,$B83)=0,#N/A,INDEX(Data!EA:EA,$B83)-Data!EA$2+INDEX($A83:AU83,,MAX(ISNUMBER($D83:AU83)*COLUMN($D83:AU83))))</f>
        <v>#N/A</v>
      </c>
      <c r="AW83" s="2" t="e">
        <f t="array" ref="AW83">IF(INDEX(Data!EB:EB,$B83)=0,#N/A,INDEX(Data!EB:EB,$B83)-Data!EB$2+INDEX($A83:AV83,,MAX(ISNUMBER($D83:AV83)*COLUMN($D83:AV83))))</f>
        <v>#N/A</v>
      </c>
      <c r="AX83" s="2" t="e">
        <f t="array" ref="AX83">IF(INDEX(Data!EC:EC,$B83)=0,#N/A,INDEX(Data!EC:EC,$B83)-Data!EC$2+INDEX($A83:AW83,,MAX(ISNUMBER($D83:AW83)*COLUMN($D83:AW83))))</f>
        <v>#N/A</v>
      </c>
      <c r="AY83" s="2" t="e">
        <f t="array" ref="AY83">IF(INDEX(Data!ED:ED,$B83)=0,#N/A,INDEX(Data!ED:ED,$B83)-Data!ED$2+INDEX($A83:AX83,,MAX(ISNUMBER($D83:AX83)*COLUMN($D83:AX83))))</f>
        <v>#N/A</v>
      </c>
      <c r="AZ83" s="2" t="e">
        <f t="array" ref="AZ83">IF(INDEX(Data!EE:EE,$B83)=0,#N/A,INDEX(Data!EE:EE,$B83)-Data!EE$2+INDEX($A83:AY83,,MAX(ISNUMBER($D83:AY83)*COLUMN($D83:AY83))))</f>
        <v>#N/A</v>
      </c>
      <c r="BA83" s="2" t="e">
        <f t="array" ref="BA83">IF(INDEX(Data!EF:EF,$B83)=0,#N/A,INDEX(Data!EF:EF,$B83)-Data!EF$2+INDEX($A83:AZ83,,MAX(ISNUMBER($D83:AZ83)*COLUMN($D83:AZ83))))</f>
        <v>#N/A</v>
      </c>
      <c r="BB83" s="2" t="e">
        <f t="array" ref="BB83">IF(INDEX(Data!EG:EG,$B83)=0,#N/A,INDEX(Data!EG:EG,$B83)-Data!EG$2+INDEX($A83:BA83,,MAX(ISNUMBER($D83:BA83)*COLUMN($D83:BA83))))</f>
        <v>#N/A</v>
      </c>
      <c r="BC83" s="2" t="e">
        <f t="array" ref="BC83">IF(INDEX(Data!EH:EH,$B83)=0,#N/A,INDEX(Data!EH:EH,$B83)-Data!EH$2+INDEX($A83:BB83,,MAX(ISNUMBER($D83:BB83)*COLUMN($D83:BB83))))</f>
        <v>#N/A</v>
      </c>
      <c r="BD83" s="2" t="e">
        <f t="array" ref="BD83">IF(INDEX(Data!EI:EI,$B83)=0,#N/A,INDEX(Data!EI:EI,$B83)-Data!EI$2+INDEX($A83:BC83,,MAX(ISNUMBER($D83:BC83)*COLUMN($D83:BC83))))</f>
        <v>#N/A</v>
      </c>
      <c r="BE83" s="2" t="e">
        <f t="array" ref="BE83">IF(INDEX(Data!EJ:EJ,$B83)=0,#N/A,INDEX(Data!EJ:EJ,$B83)-Data!EJ$2+INDEX($A83:BD83,,MAX(ISNUMBER($D83:BD83)*COLUMN($D83:BD83))))</f>
        <v>#N/A</v>
      </c>
      <c r="BF83" s="2" t="e">
        <f t="array" ref="BF83">IF(INDEX(Data!EK:EK,$B83)=0,#N/A,INDEX(Data!EK:EK,$B83)-Data!EK$2+INDEX($A83:BE83,,MAX(ISNUMBER($D83:BE83)*COLUMN($D83:BE83))))</f>
        <v>#N/A</v>
      </c>
      <c r="BG83" s="2" t="e">
        <f t="array" ref="BG83">IF(INDEX(Data!EL:EL,$B83)=0,#N/A,INDEX(Data!EL:EL,$B83)-Data!EL$2+INDEX($A83:BF83,,MAX(ISNUMBER($D83:BF83)*COLUMN($D83:BF83))))</f>
        <v>#N/A</v>
      </c>
      <c r="BH83" s="2" t="e">
        <f t="array" ref="BH83">IF(INDEX(Data!EM:EM,$B83)=0,#N/A,INDEX(Data!EM:EM,$B83)-Data!EM$2+INDEX($A83:BG83,,MAX(ISNUMBER($D83:BG83)*COLUMN($D83:BG83))))</f>
        <v>#N/A</v>
      </c>
      <c r="BI83" s="2" t="e">
        <f t="array" ref="BI83">IF(INDEX(Data!EN:EN,$B83)=0,#N/A,INDEX(Data!EN:EN,$B83)-Data!EN$2+INDEX($A83:BH83,,MAX(ISNUMBER($D83:BH83)*COLUMN($D83:BH83))))</f>
        <v>#N/A</v>
      </c>
      <c r="BJ83" s="2" t="e">
        <f t="array" ref="BJ83">IF(INDEX(Data!EO:EO,$B83)=0,#N/A,INDEX(Data!EO:EO,$B83)-Data!EO$2+INDEX($A83:BI83,,MAX(ISNUMBER($D83:BI83)*COLUMN($D83:BI83))))</f>
        <v>#N/A</v>
      </c>
      <c r="BK83" s="2" t="e">
        <f t="array" ref="BK83">IF(INDEX(Data!EP:EP,$B83)=0,#N/A,INDEX(Data!EP:EP,$B83)-Data!EP$2+INDEX($A83:BJ83,,MAX(ISNUMBER($D83:BJ83)*COLUMN($D83:BJ83))))</f>
        <v>#N/A</v>
      </c>
      <c r="BL83" s="2" t="e">
        <f t="array" ref="BL83">IF(INDEX(Data!EQ:EQ,$B83)=0,#N/A,INDEX(Data!EQ:EQ,$B83)-Data!EQ$2+INDEX($A83:BK83,,MAX(ISNUMBER($D83:BK83)*COLUMN($D83:BK83))))</f>
        <v>#N/A</v>
      </c>
      <c r="BM83" s="2" t="e">
        <f t="array" ref="BM83">IF(INDEX(Data!ER:ER,$B83)=0,#N/A,INDEX(Data!ER:ER,$B83)-Data!ER$2+INDEX($A83:BL83,,MAX(ISNUMBER($D83:BL83)*COLUMN($D83:BL83))))</f>
        <v>#N/A</v>
      </c>
      <c r="BN83" s="2" t="e">
        <f t="array" ref="BN83">IF(INDEX(Data!ES:ES,$B83)=0,#N/A,INDEX(Data!ES:ES,$B83)-Data!ES$2+INDEX($A83:BM83,,MAX(ISNUMBER($D83:BM83)*COLUMN($D83:BM83))))</f>
        <v>#N/A</v>
      </c>
      <c r="BO83" s="2" t="e">
        <f t="array" ref="BO83">IF(INDEX(Data!ET:ET,$B83)=0,#N/A,INDEX(Data!ET:ET,$B83)-Data!ET$2+INDEX($A83:BN83,,MAX(ISNUMBER($D83:BN83)*COLUMN($D83:BN83))))</f>
        <v>#N/A</v>
      </c>
      <c r="BP83" s="2" t="e">
        <f t="array" ref="BP83">IF(INDEX(Data!EU:EU,$B83)=0,#N/A,INDEX(Data!EU:EU,$B83)-Data!EU$2+INDEX($A83:BO83,,MAX(ISNUMBER($D83:BO83)*COLUMN($D83:BO83))))</f>
        <v>#N/A</v>
      </c>
      <c r="BQ83" s="2" t="e">
        <f t="array" ref="BQ83">IF(INDEX(Data!EV:EV,$B83)=0,#N/A,INDEX(Data!EV:EV,$B83)-Data!EV$2+INDEX($A83:BP83,,MAX(ISNUMBER($D83:BP83)*COLUMN($D83:BP83))))</f>
        <v>#N/A</v>
      </c>
      <c r="BR83" s="2" t="e">
        <f t="array" ref="BR83">IF(INDEX(Data!EW:EW,$B83)=0,#N/A,INDEX(Data!EW:EW,$B83)-Data!EW$2+INDEX($A83:BQ83,,MAX(ISNUMBER($D83:BQ83)*COLUMN($D83:BQ83))))</f>
        <v>#N/A</v>
      </c>
      <c r="BS83" s="2" t="e">
        <f t="array" ref="BS83">IF(INDEX(Data!EX:EX,$B83)=0,#N/A,INDEX(Data!EX:EX,$B83)-Data!EX$2+INDEX($A83:BR83,,MAX(ISNUMBER($D83:BR83)*COLUMN($D83:BR83))))</f>
        <v>#N/A</v>
      </c>
      <c r="BT83" s="2" t="e">
        <f t="array" ref="BT83">IF(INDEX(Data!EY:EY,$B83)=0,#N/A,INDEX(Data!EY:EY,$B83)-Data!EY$2+INDEX($A83:BS83,,MAX(ISNUMBER($D83:BS83)*COLUMN($D83:BS83))))</f>
        <v>#N/A</v>
      </c>
      <c r="BU83" s="2" t="e">
        <f t="array" ref="BU83">IF(INDEX(Data!EZ:EZ,$B83)=0,#N/A,INDEX(Data!EZ:EZ,$B83)-Data!EZ$2+INDEX($A83:BT83,,MAX(ISNUMBER($D83:BT83)*COLUMN($D83:BT83))))</f>
        <v>#N/A</v>
      </c>
      <c r="BV83" s="2" t="e">
        <f t="array" ref="BV83">IF(INDEX(Data!FA:FA,$B83)=0,#N/A,INDEX(Data!FA:FA,$B83)-Data!FA$2+INDEX($A83:BU83,,MAX(ISNUMBER($D83:BU83)*COLUMN($D83:BU83))))</f>
        <v>#N/A</v>
      </c>
      <c r="BW83" s="2" t="e">
        <f t="array" ref="BW83">IF(INDEX(Data!FB:FB,$B83)=0,#N/A,INDEX(Data!FB:FB,$B83)-Data!FB$2+INDEX($A83:BV83,,MAX(ISNUMBER($D83:BV83)*COLUMN($D83:BV83))))</f>
        <v>#N/A</v>
      </c>
      <c r="BX83" s="2" t="e">
        <f t="array" ref="BX83">IF(INDEX(Data!FC:FC,$B83)=0,#N/A,INDEX(Data!FC:FC,$B83)-Data!FC$2+INDEX($A83:BW83,,MAX(ISNUMBER($D83:BW83)*COLUMN($D83:BW83))))</f>
        <v>#N/A</v>
      </c>
      <c r="BY83" s="2" t="e">
        <f t="array" ref="BY83">IF(INDEX(Data!FD:FD,$B83)=0,#N/A,INDEX(Data!FD:FD,$B83)-Data!FD$2+INDEX($A83:BX83,,MAX(ISNUMBER($D83:BX83)*COLUMN($D83:BX83))))</f>
        <v>#N/A</v>
      </c>
      <c r="BZ83" s="2" t="e">
        <f t="array" ref="BZ83">IF(INDEX(Data!FE:FE,$B83)=0,#N/A,INDEX(Data!FE:FE,$B83)-Data!FE$2+INDEX($A83:BY83,,MAX(ISNUMBER($D83:BY83)*COLUMN($D83:BY83))))</f>
        <v>#N/A</v>
      </c>
      <c r="CA83" s="2" t="e">
        <f t="array" ref="CA83">IF(INDEX(Data!FF:FF,$B83)=0,#N/A,INDEX(Data!FF:FF,$B83)-Data!FF$2+INDEX($A83:BZ83,,MAX(ISNUMBER($D83:BZ83)*COLUMN($D83:BZ83))))</f>
        <v>#N/A</v>
      </c>
      <c r="CB83" s="2" t="e">
        <f t="array" ref="CB83">IF(INDEX(Data!FG:FG,$B83)=0,#N/A,INDEX(Data!FG:FG,$B83)-Data!FG$2+INDEX($A83:CA83,,MAX(ISNUMBER($D83:CA83)*COLUMN($D83:CA83))))</f>
        <v>#N/A</v>
      </c>
      <c r="CC83" s="2" t="e">
        <f t="array" ref="CC83">IF(INDEX(Data!FH:FH,$B83)=0,#N/A,INDEX(Data!FH:FH,$B83)-Data!FH$2+INDEX($A83:CB83,,MAX(ISNUMBER($D83:CB83)*COLUMN($D83:CB83))))</f>
        <v>#N/A</v>
      </c>
      <c r="CD83" s="2" t="e">
        <f t="array" ref="CD83">IF(INDEX(Data!FI:FI,$B83)=0,#N/A,INDEX(Data!FI:FI,$B83)-Data!FI$2+INDEX($A83:CC83,,MAX(ISNUMBER($D83:CC83)*COLUMN($D83:CC83))))</f>
        <v>#N/A</v>
      </c>
      <c r="CE83" s="2" t="e">
        <f t="array" ref="CE83">IF(INDEX(Data!FJ:FJ,$B83)=0,#N/A,INDEX(Data!FJ:FJ,$B83)-Data!FJ$2+INDEX($A83:CD83,,MAX(ISNUMBER($D83:CD83)*COLUMN($D83:CD83))))</f>
        <v>#N/A</v>
      </c>
      <c r="CF83" s="2" t="e">
        <f t="array" ref="CF83">IF(INDEX(Data!FK:FK,$B83)=0,#N/A,INDEX(Data!FK:FK,$B83)-Data!FK$2+INDEX($A83:CE83,,MAX(ISNUMBER($D83:CE83)*COLUMN($D83:CE83))))</f>
        <v>#N/A</v>
      </c>
      <c r="CG83" s="2" t="e">
        <f t="array" ref="CG83">IF(INDEX(Data!FL:FL,$B83)=0,#N/A,INDEX(Data!FL:FL,$B83)-Data!FL$2+INDEX($A83:CF83,,MAX(ISNUMBER($D83:CF83)*COLUMN($D83:CF83))))</f>
        <v>#N/A</v>
      </c>
      <c r="CH83" s="2" t="e">
        <f t="array" ref="CH83">IF(INDEX(Data!FM:FM,$B83)=0,#N/A,INDEX(Data!FM:FM,$B83)-Data!FM$2+INDEX($A83:CG83,,MAX(ISNUMBER($D83:CG83)*COLUMN($D83:CG83))))</f>
        <v>#N/A</v>
      </c>
      <c r="CI83" s="2" t="e">
        <f t="array" ref="CI83">IF(INDEX(Data!FN:FN,$B83)=0,#N/A,INDEX(Data!FN:FN,$B83)-Data!FN$2+INDEX($A83:CH83,,MAX(ISNUMBER($D83:CH83)*COLUMN($D83:CH83))))</f>
        <v>#N/A</v>
      </c>
      <c r="CJ83" s="2" t="e">
        <f t="array" ref="CJ83">IF(INDEX(Data!FO:FO,$B83)=0,#N/A,INDEX(Data!FO:FO,$B83)-Data!FO$2+INDEX($A83:CI83,,MAX(ISNUMBER($D83:CI83)*COLUMN($D83:CI83))))</f>
        <v>#N/A</v>
      </c>
      <c r="CK83" s="2" t="e">
        <f t="array" ref="CK83">IF(INDEX(Data!FP:FP,$B83)=0,#N/A,INDEX(Data!FP:FP,$B83)-Data!FP$2+INDEX($A83:CJ83,,MAX(ISNUMBER($D83:CJ83)*COLUMN($D83:CJ83))))</f>
        <v>#N/A</v>
      </c>
      <c r="CL83" s="2" t="e">
        <f t="array" ref="CL83">IF(INDEX(Data!FQ:FQ,$B83)=0,#N/A,INDEX(Data!FQ:FQ,$B83)-Data!FQ$2+INDEX($A83:CK83,,MAX(ISNUMBER($D83:CK83)*COLUMN($D83:CK83))))</f>
        <v>#N/A</v>
      </c>
      <c r="CM83" s="2" t="e">
        <f t="array" ref="CM83">IF(INDEX(Data!FR:FR,$B83)=0,#N/A,INDEX(Data!FR:FR,$B83)-Data!FR$2+INDEX($A83:CL83,,MAX(ISNUMBER($D83:CL83)*COLUMN($D83:CL83))))</f>
        <v>#N/A</v>
      </c>
      <c r="CN83" s="2" t="e">
        <f t="array" ref="CN83">IF(INDEX(Data!FS:FS,$B83)=0,#N/A,INDEX(Data!FS:FS,$B83)-Data!FS$2+INDEX($A83:CM83,,MAX(ISNUMBER($D83:CM83)*COLUMN($D83:CM83))))</f>
        <v>#N/A</v>
      </c>
      <c r="CO83" s="2" t="e">
        <f t="array" ref="CO83">IF(INDEX(Data!FT:FT,$B83)=0,#N/A,INDEX(Data!FT:FT,$B83)-Data!FT$2+INDEX($A83:CN83,,MAX(ISNUMBER($D83:CN83)*COLUMN($D83:CN83))))</f>
        <v>#N/A</v>
      </c>
      <c r="CP83" s="2" t="e">
        <f t="array" ref="CP83">IF(INDEX(Data!FU:FU,$B83)=0,#N/A,INDEX(Data!FU:FU,$B83)-Data!FU$2+INDEX($A83:CO83,,MAX(ISNUMBER($D83:CO83)*COLUMN($D83:CO83))))</f>
        <v>#N/A</v>
      </c>
      <c r="CQ83" s="2" t="e">
        <f t="array" ref="CQ83">IF(INDEX(Data!FV:FV,$B83)=0,#N/A,INDEX(Data!FV:FV,$B83)-Data!FV$2+INDEX($A83:CP83,,MAX(ISNUMBER($D83:CP83)*COLUMN($D83:CP83))))</f>
        <v>#N/A</v>
      </c>
      <c r="CR83" s="2" t="e">
        <f t="array" ref="CR83">IF(INDEX(Data!FW:FW,$B83)=0,#N/A,INDEX(Data!FW:FW,$B83)-Data!FW$2+INDEX($A83:CQ83,,MAX(ISNUMBER($D83:CQ83)*COLUMN($D83:CQ83))))</f>
        <v>#N/A</v>
      </c>
      <c r="CS83" s="2" t="e">
        <f t="array" ref="CS83">IF(INDEX(Data!FX:FX,$B83)=0,#N/A,INDEX(Data!FX:FX,$B83)-Data!FX$2+INDEX($A83:CR83,,MAX(ISNUMBER($D83:CR83)*COLUMN($D83:CR83))))</f>
        <v>#N/A</v>
      </c>
      <c r="CT83" s="2" t="e">
        <f t="array" ref="CT83">IF(INDEX(Data!FY:FY,$B83)=0,#N/A,INDEX(Data!FY:FY,$B83)-Data!FY$2+INDEX($A83:CS83,,MAX(ISNUMBER($D83:CS83)*COLUMN($D83:CS83))))</f>
        <v>#N/A</v>
      </c>
      <c r="CU83" s="2" t="e">
        <f t="array" ref="CU83">IF(INDEX(Data!FZ:FZ,$B83)=0,#N/A,INDEX(Data!FZ:FZ,$B83)-Data!FZ$2+INDEX($A83:CT83,,MAX(ISNUMBER($D83:CT83)*COLUMN($D83:CT83))))</f>
        <v>#N/A</v>
      </c>
      <c r="CV83" s="2" t="e">
        <f t="array" ref="CV83">IF(INDEX(Data!GA:GA,$B83)=0,#N/A,INDEX(Data!GA:GA,$B83)-Data!GA$2+INDEX($A83:CU83,,MAX(ISNUMBER($D83:CU83)*COLUMN($D83:CU83))))</f>
        <v>#N/A</v>
      </c>
      <c r="CW83" s="2" t="e">
        <f t="array" ref="CW83">IF(INDEX(Data!GB:GB,$B83)=0,#N/A,INDEX(Data!GB:GB,$B83)-Data!GB$2+INDEX($A83:CV83,,MAX(ISNUMBER($D83:CV83)*COLUMN($D83:CV83))))</f>
        <v>#N/A</v>
      </c>
      <c r="CX83" s="2" t="e">
        <f t="array" ref="CX83">IF(INDEX(Data!GC:GC,$B83)=0,#N/A,INDEX(Data!GC:GC,$B83)-Data!GC$2+INDEX($A83:CW83,,MAX(ISNUMBER($D83:CW83)*COLUMN($D83:CW83))))</f>
        <v>#N/A</v>
      </c>
      <c r="CY83" s="2" t="e">
        <f t="array" ref="CY83">IF(INDEX(Data!GD:GD,$B83)=0,#N/A,INDEX(Data!GD:GD,$B83)-Data!GD$2+INDEX($A83:CX83,,MAX(ISNUMBER($D83:CX83)*COLUMN($D83:CX83))))</f>
        <v>#N/A</v>
      </c>
      <c r="CZ83" s="2" t="e">
        <f t="array" ref="CZ83">IF(INDEX(Data!GE:GE,$B83)=0,#N/A,INDEX(Data!GE:GE,$B83)-Data!GE$2+INDEX($A83:CY83,,MAX(ISNUMBER($D83:CY83)*COLUMN($D83:CY83))))</f>
        <v>#N/A</v>
      </c>
      <c r="DA83" s="2" t="e">
        <f t="array" ref="DA83">IF(INDEX(Data!GF:GF,$B83)=0,#N/A,INDEX(Data!GF:GF,$B83)-Data!GF$2+INDEX($A83:CZ83,,MAX(ISNUMBER($D83:CZ83)*COLUMN($D83:CZ83))))</f>
        <v>#N/A</v>
      </c>
      <c r="DB83" s="2" t="e">
        <f t="array" ref="DB83">IF(INDEX(Data!GG:GG,$B83)=0,#N/A,INDEX(Data!GG:GG,$B83)-Data!GG$2+INDEX($A83:DA83,,MAX(ISNUMBER($D83:DA83)*COLUMN($D83:DA83))))</f>
        <v>#N/A</v>
      </c>
      <c r="DC83" s="2" t="e">
        <f t="array" ref="DC83">IF(INDEX(Data!GH:GH,$B83)=0,#N/A,INDEX(Data!GH:GH,$B83)-Data!GH$2+INDEX($A83:DB83,,MAX(ISNUMBER($D83:DB83)*COLUMN($D83:DB83))))</f>
        <v>#N/A</v>
      </c>
      <c r="DD83" s="2" t="e">
        <f t="array" ref="DD83">IF(INDEX(Data!GI:GI,$B83)=0,#N/A,INDEX(Data!GI:GI,$B83)-Data!GI$2+INDEX($A83:DC83,,MAX(ISNUMBER($D83:DC83)*COLUMN($D83:DC83))))</f>
        <v>#N/A</v>
      </c>
      <c r="DE83" s="2" t="e">
        <f t="array" ref="DE83">IF(INDEX(Data!GJ:GJ,$B83)=0,#N/A,INDEX(Data!GJ:GJ,$B83)-Data!GJ$2+INDEX($A83:DD83,,MAX(ISNUMBER($D83:DD83)*COLUMN($D83:DD83))))</f>
        <v>#N/A</v>
      </c>
      <c r="DF83" s="2" t="e">
        <f t="array" ref="DF83">IF(INDEX(Data!GK:GK,$B83)=0,#N/A,INDEX(Data!GK:GK,$B83)-Data!GK$2+INDEX($A83:DE83,,MAX(ISNUMBER($D83:DE83)*COLUMN($D83:DE83))))</f>
        <v>#N/A</v>
      </c>
      <c r="DG83" s="2" t="e">
        <f t="array" ref="DG83">IF(INDEX(Data!GL:GL,$B83)=0,#N/A,INDEX(Data!GL:GL,$B83)-Data!GL$2+INDEX($A83:DF83,,MAX(ISNUMBER($D83:DF83)*COLUMN($D83:DF83))))</f>
        <v>#N/A</v>
      </c>
      <c r="DH83" s="2" t="e">
        <f t="array" ref="DH83">IF(INDEX(Data!GM:GM,$B83)=0,#N/A,INDEX(Data!GM:GM,$B83)-Data!GM$2+INDEX($A83:DG83,,MAX(ISNUMBER($D83:DG83)*COLUMN($D83:DG83))))</f>
        <v>#N/A</v>
      </c>
      <c r="DI83" s="2" t="e">
        <f t="array" ref="DI83">IF(INDEX(Data!GN:GN,$B83)=0,#N/A,INDEX(Data!GN:GN,$B83)-Data!GN$2+INDEX($A83:DH83,,MAX(ISNUMBER($D83:DH83)*COLUMN($D83:DH83))))</f>
        <v>#N/A</v>
      </c>
      <c r="DJ83" s="2" t="e">
        <f t="array" ref="DJ83">IF(INDEX(Data!GO:GO,$B83)=0,#N/A,INDEX(Data!GO:GO,$B83)-Data!GO$2+INDEX($A83:DI83,,MAX(ISNUMBER($D83:DI83)*COLUMN($D83:DI83))))</f>
        <v>#N/A</v>
      </c>
      <c r="DK83" s="2" t="e">
        <f t="array" ref="DK83">IF(INDEX(Data!GP:GP,$B83)=0,#N/A,INDEX(Data!GP:GP,$B83)-Data!GP$2+INDEX($A83:DJ83,,MAX(ISNUMBER($D83:DJ83)*COLUMN($D83:DJ83))))</f>
        <v>#N/A</v>
      </c>
      <c r="DL83" s="2" t="e">
        <f t="array" ref="DL83">IF(INDEX(Data!GQ:GQ,$B83)=0,#N/A,INDEX(Data!GQ:GQ,$B83)-Data!GQ$2+INDEX($A83:DK83,,MAX(ISNUMBER($D83:DK83)*COLUMN($D83:DK83))))</f>
        <v>#N/A</v>
      </c>
      <c r="DM83" s="2" t="e">
        <f t="array" ref="DM83">IF(INDEX(Data!GR:GR,$B83)=0,#N/A,INDEX(Data!GR:GR,$B83)-Data!GR$2+INDEX($A83:DL83,,MAX(ISNUMBER($D83:DL83)*COLUMN($D83:DL83))))</f>
        <v>#N/A</v>
      </c>
      <c r="DN83" s="2" t="e">
        <f t="array" ref="DN83">IF(INDEX(Data!GS:GS,$B83)=0,#N/A,INDEX(Data!GS:GS,$B83)-Data!GS$2+INDEX($A83:DM83,,MAX(ISNUMBER($D83:DM83)*COLUMN($D83:DM83))))</f>
        <v>#N/A</v>
      </c>
      <c r="DO83" s="2" t="e">
        <f t="array" ref="DO83">IF(INDEX(Data!GT:GT,$B83)=0,#N/A,INDEX(Data!GT:GT,$B83)-Data!GT$2+INDEX($A83:DN83,,MAX(ISNUMBER($D83:DN83)*COLUMN($D83:DN83))))</f>
        <v>#N/A</v>
      </c>
      <c r="DP83" s="2" t="e">
        <f t="array" ref="DP83">IF(INDEX(Data!GU:GU,$B83)=0,#N/A,INDEX(Data!GU:GU,$B83)-Data!GU$2+INDEX($A83:DO83,,MAX(ISNUMBER($D83:DO83)*COLUMN($D83:DO83))))</f>
        <v>#N/A</v>
      </c>
      <c r="DQ83" s="2" t="e">
        <f t="array" ref="DQ83">IF(INDEX(Data!GV:GV,$B83)=0,#N/A,INDEX(Data!GV:GV,$B83)-Data!GV$2+INDEX($A83:DP83,,MAX(ISNUMBER($D83:DP83)*COLUMN($D83:DP83))))</f>
        <v>#N/A</v>
      </c>
      <c r="DR83" s="2" t="e">
        <f t="array" ref="DR83">IF(INDEX(Data!GW:GW,$B83)=0,#N/A,INDEX(Data!GW:GW,$B83)-Data!GW$2+INDEX($A83:DQ83,,MAX(ISNUMBER($D83:DQ83)*COLUMN($D83:DQ83))))</f>
        <v>#N/A</v>
      </c>
      <c r="DS83" s="2" t="e">
        <f t="array" ref="DS83">IF(INDEX(Data!GX:GX,$B83)=0,#N/A,INDEX(Data!GX:GX,$B83)-Data!GX$2+INDEX($A83:DR83,,MAX(ISNUMBER($D83:DR83)*COLUMN($D83:DR83))))</f>
        <v>#N/A</v>
      </c>
      <c r="DT83" s="2" t="e">
        <f t="array" ref="DT83">IF(INDEX(Data!GY:GY,$B83)=0,#N/A,INDEX(Data!GY:GY,$B83)-Data!GY$2+INDEX($A83:DS83,,MAX(ISNUMBER($D83:DS83)*COLUMN($D83:DS83))))</f>
        <v>#N/A</v>
      </c>
      <c r="DU83" s="2" t="e">
        <f t="array" ref="DU83">IF(INDEX(Data!GZ:GZ,$B83)=0,#N/A,INDEX(Data!GZ:GZ,$B83)-Data!GZ$2+INDEX($A83:DT83,,MAX(ISNUMBER($D83:DT83)*COLUMN($D83:DT83))))</f>
        <v>#N/A</v>
      </c>
      <c r="DV83" s="2" t="e">
        <f t="array" ref="DV83">IF(INDEX(Data!HA:HA,$B83)=0,#N/A,INDEX(Data!HA:HA,$B83)-Data!HA$2+INDEX($A83:DU83,,MAX(ISNUMBER($D83:DU83)*COLUMN($D83:DU83))))</f>
        <v>#N/A</v>
      </c>
      <c r="DW83" s="2" t="e">
        <f t="array" ref="DW83">IF(INDEX(Data!HB:HB,$B83)=0,#N/A,INDEX(Data!HB:HB,$B83)-Data!HB$2+INDEX($A83:DV83,,MAX(ISNUMBER($D83:DV83)*COLUMN($D83:DV83))))</f>
        <v>#N/A</v>
      </c>
      <c r="DX83" s="2" t="e">
        <f t="array" ref="DX83">IF(INDEX(Data!HC:HC,$B83)=0,#N/A,INDEX(Data!HC:HC,$B83)-Data!HC$2+INDEX($A83:DW83,,MAX(ISNUMBER($D83:DW83)*COLUMN($D83:DW83))))</f>
        <v>#N/A</v>
      </c>
      <c r="DY83" s="2" t="e">
        <f t="array" ref="DY83">IF(INDEX(Data!HD:HD,$B83)=0,#N/A,INDEX(Data!HD:HD,$B83)-Data!HD$2+INDEX($A83:DX83,,MAX(ISNUMBER($D83:DX83)*COLUMN($D83:DX83))))</f>
        <v>#N/A</v>
      </c>
      <c r="DZ83" s="2" t="e">
        <f t="array" ref="DZ83">IF(INDEX(Data!HE:HE,$B83)=0,#N/A,INDEX(Data!HE:HE,$B83)-Data!HE$2+INDEX($A83:DY83,,MAX(ISNUMBER($D83:DY83)*COLUMN($D83:DY83))))</f>
        <v>#N/A</v>
      </c>
      <c r="EA83" s="2" t="e">
        <f t="array" ref="EA83">IF(INDEX(Data!HF:HF,$B83)=0,#N/A,INDEX(Data!HF:HF,$B83)-Data!HF$2+INDEX($A83:DZ83,,MAX(ISNUMBER($D83:DZ83)*COLUMN($D83:DZ83))))</f>
        <v>#N/A</v>
      </c>
      <c r="EB83" s="2" t="e">
        <f t="array" ref="EB83">IF(INDEX(Data!HG:HG,$B83)=0,#N/A,INDEX(Data!HG:HG,$B83)-Data!HG$2+INDEX($A83:EA83,,MAX(ISNUMBER($D83:EA83)*COLUMN($D83:EA83))))</f>
        <v>#N/A</v>
      </c>
      <c r="EC83" s="2" t="e">
        <f t="array" ref="EC83">IF(INDEX(Data!HH:HH,$B83)=0,#N/A,INDEX(Data!HH:HH,$B83)-Data!HH$2+INDEX($A83:EB83,,MAX(ISNUMBER($D83:EB83)*COLUMN($D83:EB83))))</f>
        <v>#N/A</v>
      </c>
      <c r="ED83" s="2" t="e">
        <f t="array" ref="ED83">IF(INDEX(Data!HI:HI,$B83)=0,#N/A,INDEX(Data!HI:HI,$B83)-Data!HI$2+INDEX($A83:EC83,,MAX(ISNUMBER($D83:EC83)*COLUMN($D83:EC83))))</f>
        <v>#N/A</v>
      </c>
      <c r="EE83" s="2" t="e">
        <f t="array" ref="EE83">IF(INDEX(Data!HJ:HJ,$B83)=0,#N/A,INDEX(Data!HJ:HJ,$B83)-Data!HJ$2+INDEX($A83:ED83,,MAX(ISNUMBER($D83:ED83)*COLUMN($D83:ED83))))</f>
        <v>#N/A</v>
      </c>
      <c r="EF83" s="2" t="e">
        <f t="array" ref="EF83">IF(INDEX(Data!HK:HK,$B83)=0,#N/A,INDEX(Data!HK:HK,$B83)-Data!HK$2+INDEX($A83:EE83,,MAX(ISNUMBER($D83:EE83)*COLUMN($D83:EE83))))</f>
        <v>#N/A</v>
      </c>
      <c r="EG83" s="2" t="e">
        <f t="array" ref="EG83">IF(INDEX(Data!HL:HL,$B83)=0,#N/A,INDEX(Data!HL:HL,$B83)-Data!HL$2+INDEX($A83:EF83,,MAX(ISNUMBER($D83:EF83)*COLUMN($D83:EF83))))</f>
        <v>#N/A</v>
      </c>
      <c r="EH83" s="2" t="e">
        <f t="array" ref="EH83">IF(INDEX(Data!HM:HM,$B83)=0,#N/A,INDEX(Data!HM:HM,$B83)-Data!HM$2+INDEX($A83:EG83,,MAX(ISNUMBER($D83:EG83)*COLUMN($D83:EG83))))</f>
        <v>#N/A</v>
      </c>
      <c r="EI83" s="2" t="e">
        <f t="array" ref="EI83">IF(INDEX(Data!HN:HN,$B83)=0,#N/A,INDEX(Data!HN:HN,$B83)-Data!HN$2+INDEX($A83:EH83,,MAX(ISNUMBER($D83:EH83)*COLUMN($D83:EH83))))</f>
        <v>#N/A</v>
      </c>
    </row>
    <row r="84" spans="1:139" x14ac:dyDescent="0.25">
      <c r="A84" s="2">
        <f>Data!CG159</f>
        <v>0</v>
      </c>
      <c r="B84" s="2" t="e">
        <f>MATCH(A84,Data!CG:CG,0)</f>
        <v>#N/A</v>
      </c>
      <c r="C84" s="2" t="e">
        <f ca="1">COUNTIF(OFFSET(Data!$CJ$1:$EZ$78,B84-1,0,1),"&gt;0")</f>
        <v>#N/A</v>
      </c>
      <c r="D84" s="2">
        <v>0</v>
      </c>
      <c r="E84" s="2" t="e">
        <f t="array" ref="E84">IF(INDEX(Data!CJ:CJ,$B84)=0,#N/A,INDEX(Data!CJ:CJ,$B84)-Data!CJ$2+INDEX($A84:D84,,MAX(ISNUMBER($D84:D84)*COLUMN($D84:D84))))</f>
        <v>#N/A</v>
      </c>
      <c r="F84" s="2" t="e">
        <f t="array" ref="F84">IF(INDEX(Data!CK:CK,$B84)=0,#N/A,INDEX(Data!CK:CK,$B84)-Data!CK$2+INDEX($A84:E84,,MAX(ISNUMBER($D84:E84)*COLUMN($D84:E84))))</f>
        <v>#N/A</v>
      </c>
      <c r="G84" s="2" t="e">
        <f t="array" ref="G84">IF(INDEX(Data!CL:CL,$B84)=0,#N/A,INDEX(Data!CL:CL,$B84)-Data!CL$2+INDEX($A84:F84,,MAX(ISNUMBER($D84:F84)*COLUMN($D84:F84))))</f>
        <v>#N/A</v>
      </c>
      <c r="H84" s="2" t="e">
        <f t="array" ref="H84">IF(INDEX(Data!CM:CM,$B84)=0,#N/A,INDEX(Data!CM:CM,$B84)-Data!CM$2+INDEX($A84:G84,,MAX(ISNUMBER($D84:G84)*COLUMN($D84:G84))))</f>
        <v>#N/A</v>
      </c>
      <c r="I84" s="2" t="e">
        <f t="array" ref="I84">IF(INDEX(Data!CN:CN,$B84)=0,#N/A,INDEX(Data!CN:CN,$B84)-Data!CN$2+INDEX($A84:H84,,MAX(ISNUMBER($D84:H84)*COLUMN($D84:H84))))</f>
        <v>#N/A</v>
      </c>
      <c r="J84" s="2" t="e">
        <f t="array" ref="J84">IF(INDEX(Data!CO:CO,$B84)=0,#N/A,INDEX(Data!CO:CO,$B84)-Data!CO$2+INDEX($A84:I84,,MAX(ISNUMBER($D84:I84)*COLUMN($D84:I84))))</f>
        <v>#N/A</v>
      </c>
      <c r="K84" s="2" t="e">
        <f t="array" ref="K84">IF(INDEX(Data!CP:CP,$B84)=0,#N/A,INDEX(Data!CP:CP,$B84)-Data!CP$2+INDEX($A84:J84,,MAX(ISNUMBER($D84:J84)*COLUMN($D84:J84))))</f>
        <v>#N/A</v>
      </c>
      <c r="L84" s="2" t="e">
        <f t="array" ref="L84">IF(INDEX(Data!CQ:CQ,$B84)=0,#N/A,INDEX(Data!CQ:CQ,$B84)-Data!CQ$2+INDEX($A84:K84,,MAX(ISNUMBER($D84:K84)*COLUMN($D84:K84))))</f>
        <v>#N/A</v>
      </c>
      <c r="M84" s="2" t="e">
        <f t="array" ref="M84">IF(INDEX(Data!CR:CR,$B84)=0,#N/A,INDEX(Data!CR:CR,$B84)-Data!CR$2+INDEX($A84:L84,,MAX(ISNUMBER($D84:L84)*COLUMN($D84:L84))))</f>
        <v>#N/A</v>
      </c>
      <c r="N84" s="2" t="e">
        <f t="array" ref="N84">IF(INDEX(Data!CS:CS,$B84)=0,#N/A,INDEX(Data!CS:CS,$B84)-Data!CS$2+INDEX($A84:M84,,MAX(ISNUMBER($D84:M84)*COLUMN($D84:M84))))</f>
        <v>#N/A</v>
      </c>
      <c r="O84" s="2" t="e">
        <f t="array" ref="O84">IF(INDEX(Data!CT:CT,$B84)=0,#N/A,INDEX(Data!CT:CT,$B84)-Data!CT$2+INDEX($A84:N84,,MAX(ISNUMBER($D84:N84)*COLUMN($D84:N84))))</f>
        <v>#N/A</v>
      </c>
      <c r="P84" s="2" t="e">
        <f t="array" ref="P84">IF(INDEX(Data!CU:CU,$B84)=0,#N/A,INDEX(Data!CU:CU,$B84)-Data!CU$2+INDEX($A84:O84,,MAX(ISNUMBER($D84:O84)*COLUMN($D84:O84))))</f>
        <v>#N/A</v>
      </c>
      <c r="Q84" s="2" t="e">
        <f t="array" ref="Q84">IF(INDEX(Data!CV:CV,$B84)=0,#N/A,INDEX(Data!CV:CV,$B84)-Data!CV$2+INDEX($A84:P84,,MAX(ISNUMBER($D84:P84)*COLUMN($D84:P84))))</f>
        <v>#N/A</v>
      </c>
      <c r="R84" s="2" t="e">
        <f t="array" ref="R84">IF(INDEX(Data!CW:CW,$B84)=0,#N/A,INDEX(Data!CW:CW,$B84)-Data!CW$2+INDEX($A84:Q84,,MAX(ISNUMBER($D84:Q84)*COLUMN($D84:Q84))))</f>
        <v>#N/A</v>
      </c>
      <c r="S84" s="2" t="e">
        <f t="array" ref="S84">IF(INDEX(Data!CX:CX,$B84)=0,#N/A,INDEX(Data!CX:CX,$B84)-Data!CX$2+INDEX($A84:R84,,MAX(ISNUMBER($D84:R84)*COLUMN($D84:R84))))</f>
        <v>#N/A</v>
      </c>
      <c r="T84" s="2" t="e">
        <f t="array" ref="T84">IF(INDEX(Data!CY:CY,$B84)=0,#N/A,INDEX(Data!CY:CY,$B84)-Data!CY$2+INDEX($A84:S84,,MAX(ISNUMBER($D84:S84)*COLUMN($D84:S84))))</f>
        <v>#N/A</v>
      </c>
      <c r="U84" s="2" t="e">
        <f t="array" ref="U84">IF(INDEX(Data!CZ:CZ,$B84)=0,#N/A,INDEX(Data!CZ:CZ,$B84)-Data!CZ$2+INDEX($A84:T84,,MAX(ISNUMBER($D84:T84)*COLUMN($D84:T84))))</f>
        <v>#N/A</v>
      </c>
      <c r="V84" s="2" t="e">
        <f t="array" ref="V84">IF(INDEX(Data!DA:DA,$B84)=0,#N/A,INDEX(Data!DA:DA,$B84)-Data!DA$2+INDEX($A84:U84,,MAX(ISNUMBER($D84:U84)*COLUMN($D84:U84))))</f>
        <v>#N/A</v>
      </c>
      <c r="W84" s="2" t="e">
        <f t="array" ref="W84">IF(INDEX(Data!DB:DB,$B84)=0,#N/A,INDEX(Data!DB:DB,$B84)-Data!DB$2+INDEX($A84:V84,,MAX(ISNUMBER($D84:V84)*COLUMN($D84:V84))))</f>
        <v>#N/A</v>
      </c>
      <c r="X84" s="2" t="e">
        <f t="array" ref="X84">IF(INDEX(Data!DC:DC,$B84)=0,#N/A,INDEX(Data!DC:DC,$B84)-Data!DC$2+INDEX($A84:W84,,MAX(ISNUMBER($D84:W84)*COLUMN($D84:W84))))</f>
        <v>#N/A</v>
      </c>
      <c r="Y84" s="2" t="e">
        <f t="array" ref="Y84">IF(INDEX(Data!DD:DD,$B84)=0,#N/A,INDEX(Data!DD:DD,$B84)-Data!DD$2+INDEX($A84:X84,,MAX(ISNUMBER($D84:X84)*COLUMN($D84:X84))))</f>
        <v>#N/A</v>
      </c>
      <c r="Z84" s="2" t="e">
        <f t="array" ref="Z84">IF(INDEX(Data!DE:DE,$B84)=0,#N/A,INDEX(Data!DE:DE,$B84)-Data!DE$2+INDEX($A84:Y84,,MAX(ISNUMBER($D84:Y84)*COLUMN($D84:Y84))))</f>
        <v>#N/A</v>
      </c>
      <c r="AA84" s="2" t="e">
        <f t="array" ref="AA84">IF(INDEX(Data!DF:DF,$B84)=0,#N/A,INDEX(Data!DF:DF,$B84)-Data!DF$2+INDEX($A84:Z84,,MAX(ISNUMBER($D84:Z84)*COLUMN($D84:Z84))))</f>
        <v>#N/A</v>
      </c>
      <c r="AB84" s="2" t="e">
        <f t="array" ref="AB84">IF(INDEX(Data!DG:DG,$B84)=0,#N/A,INDEX(Data!DG:DG,$B84)-Data!DG$2+INDEX($A84:AA84,,MAX(ISNUMBER($D84:AA84)*COLUMN($D84:AA84))))</f>
        <v>#N/A</v>
      </c>
      <c r="AC84" s="2" t="e">
        <f t="array" ref="AC84">IF(INDEX(Data!DH:DH,$B84)=0,#N/A,INDEX(Data!DH:DH,$B84)-Data!DH$2+INDEX($A84:AB84,,MAX(ISNUMBER($D84:AB84)*COLUMN($D84:AB84))))</f>
        <v>#N/A</v>
      </c>
      <c r="AD84" s="2" t="e">
        <f t="array" ref="AD84">IF(INDEX(Data!DI:DI,$B84)=0,#N/A,INDEX(Data!DI:DI,$B84)-Data!DI$2+INDEX($A84:AC84,,MAX(ISNUMBER($D84:AC84)*COLUMN($D84:AC84))))</f>
        <v>#N/A</v>
      </c>
      <c r="AE84" s="2" t="e">
        <f t="array" ref="AE84">IF(INDEX(Data!DJ:DJ,$B84)=0,#N/A,INDEX(Data!DJ:DJ,$B84)-Data!DJ$2+INDEX($A84:AD84,,MAX(ISNUMBER($D84:AD84)*COLUMN($D84:AD84))))</f>
        <v>#N/A</v>
      </c>
      <c r="AF84" s="2" t="e">
        <f t="array" ref="AF84">IF(INDEX(Data!DK:DK,$B84)=0,#N/A,INDEX(Data!DK:DK,$B84)-Data!DK$2+INDEX($A84:AE84,,MAX(ISNUMBER($D84:AE84)*COLUMN($D84:AE84))))</f>
        <v>#N/A</v>
      </c>
      <c r="AG84" s="2" t="e">
        <f t="array" ref="AG84">IF(INDEX(Data!DL:DL,$B84)=0,#N/A,INDEX(Data!DL:DL,$B84)-Data!DL$2+INDEX($A84:AF84,,MAX(ISNUMBER($D84:AF84)*COLUMN($D84:AF84))))</f>
        <v>#N/A</v>
      </c>
      <c r="AH84" s="2" t="e">
        <f t="array" ref="AH84">IF(INDEX(Data!DM:DM,$B84)=0,#N/A,INDEX(Data!DM:DM,$B84)-Data!DM$2+INDEX($A84:AG84,,MAX(ISNUMBER($D84:AG84)*COLUMN($D84:AG84))))</f>
        <v>#N/A</v>
      </c>
      <c r="AI84" s="2" t="e">
        <f t="array" ref="AI84">IF(INDEX(Data!DN:DN,$B84)=0,#N/A,INDEX(Data!DN:DN,$B84)-Data!DN$2+INDEX($A84:AH84,,MAX(ISNUMBER($D84:AH84)*COLUMN($D84:AH84))))</f>
        <v>#N/A</v>
      </c>
      <c r="AJ84" s="2" t="e">
        <f t="array" ref="AJ84">IF(INDEX(Data!DO:DO,$B84)=0,#N/A,INDEX(Data!DO:DO,$B84)-Data!DO$2+INDEX($A84:AI84,,MAX(ISNUMBER($D84:AI84)*COLUMN($D84:AI84))))</f>
        <v>#N/A</v>
      </c>
      <c r="AK84" s="2" t="e">
        <f t="array" ref="AK84">IF(INDEX(Data!DP:DP,$B84)=0,#N/A,INDEX(Data!DP:DP,$B84)-Data!DP$2+INDEX($A84:AJ84,,MAX(ISNUMBER($D84:AJ84)*COLUMN($D84:AJ84))))</f>
        <v>#N/A</v>
      </c>
      <c r="AL84" s="2" t="e">
        <f t="array" ref="AL84">IF(INDEX(Data!DQ:DQ,$B84)=0,#N/A,INDEX(Data!DQ:DQ,$B84)-Data!DQ$2+INDEX($A84:AK84,,MAX(ISNUMBER($D84:AK84)*COLUMN($D84:AK84))))</f>
        <v>#N/A</v>
      </c>
      <c r="AM84" s="2" t="e">
        <f t="array" ref="AM84">IF(INDEX(Data!DR:DR,$B84)=0,#N/A,INDEX(Data!DR:DR,$B84)-Data!DR$2+INDEX($A84:AL84,,MAX(ISNUMBER($D84:AL84)*COLUMN($D84:AL84))))</f>
        <v>#N/A</v>
      </c>
      <c r="AN84" s="2" t="e">
        <f t="array" ref="AN84">IF(INDEX(Data!DS:DS,$B84)=0,#N/A,INDEX(Data!DS:DS,$B84)-Data!DS$2+INDEX($A84:AM84,,MAX(ISNUMBER($D84:AM84)*COLUMN($D84:AM84))))</f>
        <v>#N/A</v>
      </c>
      <c r="AO84" s="2" t="e">
        <f t="array" ref="AO84">IF(INDEX(Data!DT:DT,$B84)=0,#N/A,INDEX(Data!DT:DT,$B84)-Data!DT$2+INDEX($A84:AN84,,MAX(ISNUMBER($D84:AN84)*COLUMN($D84:AN84))))</f>
        <v>#N/A</v>
      </c>
      <c r="AP84" s="2" t="e">
        <f t="array" ref="AP84">IF(INDEX(Data!DU:DU,$B84)=0,#N/A,INDEX(Data!DU:DU,$B84)-Data!DU$2+INDEX($A84:AO84,,MAX(ISNUMBER($D84:AO84)*COLUMN($D84:AO84))))</f>
        <v>#N/A</v>
      </c>
      <c r="AQ84" s="2" t="e">
        <f t="array" ref="AQ84">IF(INDEX(Data!DV:DV,$B84)=0,#N/A,INDEX(Data!DV:DV,$B84)-Data!DV$2+INDEX($A84:AP84,,MAX(ISNUMBER($D84:AP84)*COLUMN($D84:AP84))))</f>
        <v>#N/A</v>
      </c>
      <c r="AR84" s="2" t="e">
        <f t="array" ref="AR84">IF(INDEX(Data!DW:DW,$B84)=0,#N/A,INDEX(Data!DW:DW,$B84)-Data!DW$2+INDEX($A84:AQ84,,MAX(ISNUMBER($D84:AQ84)*COLUMN($D84:AQ84))))</f>
        <v>#N/A</v>
      </c>
      <c r="AS84" s="2" t="e">
        <f t="array" ref="AS84">IF(INDEX(Data!DX:DX,$B84)=0,#N/A,INDEX(Data!DX:DX,$B84)-Data!DX$2+INDEX($A84:AR84,,MAX(ISNUMBER($D84:AR84)*COLUMN($D84:AR84))))</f>
        <v>#N/A</v>
      </c>
      <c r="AT84" s="2" t="e">
        <f t="array" ref="AT84">IF(INDEX(Data!DY:DY,$B84)=0,#N/A,INDEX(Data!DY:DY,$B84)-Data!DY$2+INDEX($A84:AS84,,MAX(ISNUMBER($D84:AS84)*COLUMN($D84:AS84))))</f>
        <v>#N/A</v>
      </c>
      <c r="AU84" s="2" t="e">
        <f t="array" ref="AU84">IF(INDEX(Data!DZ:DZ,$B84)=0,#N/A,INDEX(Data!DZ:DZ,$B84)-Data!DZ$2+INDEX($A84:AT84,,MAX(ISNUMBER($D84:AT84)*COLUMN($D84:AT84))))</f>
        <v>#N/A</v>
      </c>
      <c r="AV84" s="2" t="e">
        <f t="array" ref="AV84">IF(INDEX(Data!EA:EA,$B84)=0,#N/A,INDEX(Data!EA:EA,$B84)-Data!EA$2+INDEX($A84:AU84,,MAX(ISNUMBER($D84:AU84)*COLUMN($D84:AU84))))</f>
        <v>#N/A</v>
      </c>
      <c r="AW84" s="2" t="e">
        <f t="array" ref="AW84">IF(INDEX(Data!EB:EB,$B84)=0,#N/A,INDEX(Data!EB:EB,$B84)-Data!EB$2+INDEX($A84:AV84,,MAX(ISNUMBER($D84:AV84)*COLUMN($D84:AV84))))</f>
        <v>#N/A</v>
      </c>
      <c r="AX84" s="2" t="e">
        <f t="array" ref="AX84">IF(INDEX(Data!EC:EC,$B84)=0,#N/A,INDEX(Data!EC:EC,$B84)-Data!EC$2+INDEX($A84:AW84,,MAX(ISNUMBER($D84:AW84)*COLUMN($D84:AW84))))</f>
        <v>#N/A</v>
      </c>
      <c r="AY84" s="2" t="e">
        <f t="array" ref="AY84">IF(INDEX(Data!ED:ED,$B84)=0,#N/A,INDEX(Data!ED:ED,$B84)-Data!ED$2+INDEX($A84:AX84,,MAX(ISNUMBER($D84:AX84)*COLUMN($D84:AX84))))</f>
        <v>#N/A</v>
      </c>
      <c r="AZ84" s="2" t="e">
        <f t="array" ref="AZ84">IF(INDEX(Data!EE:EE,$B84)=0,#N/A,INDEX(Data!EE:EE,$B84)-Data!EE$2+INDEX($A84:AY84,,MAX(ISNUMBER($D84:AY84)*COLUMN($D84:AY84))))</f>
        <v>#N/A</v>
      </c>
      <c r="BA84" s="2" t="e">
        <f t="array" ref="BA84">IF(INDEX(Data!EF:EF,$B84)=0,#N/A,INDEX(Data!EF:EF,$B84)-Data!EF$2+INDEX($A84:AZ84,,MAX(ISNUMBER($D84:AZ84)*COLUMN($D84:AZ84))))</f>
        <v>#N/A</v>
      </c>
      <c r="BB84" s="2" t="e">
        <f t="array" ref="BB84">IF(INDEX(Data!EG:EG,$B84)=0,#N/A,INDEX(Data!EG:EG,$B84)-Data!EG$2+INDEX($A84:BA84,,MAX(ISNUMBER($D84:BA84)*COLUMN($D84:BA84))))</f>
        <v>#N/A</v>
      </c>
      <c r="BC84" s="2" t="e">
        <f t="array" ref="BC84">IF(INDEX(Data!EH:EH,$B84)=0,#N/A,INDEX(Data!EH:EH,$B84)-Data!EH$2+INDEX($A84:BB84,,MAX(ISNUMBER($D84:BB84)*COLUMN($D84:BB84))))</f>
        <v>#N/A</v>
      </c>
      <c r="BD84" s="2" t="e">
        <f t="array" ref="BD84">IF(INDEX(Data!EI:EI,$B84)=0,#N/A,INDEX(Data!EI:EI,$B84)-Data!EI$2+INDEX($A84:BC84,,MAX(ISNUMBER($D84:BC84)*COLUMN($D84:BC84))))</f>
        <v>#N/A</v>
      </c>
      <c r="BE84" s="2" t="e">
        <f t="array" ref="BE84">IF(INDEX(Data!EJ:EJ,$B84)=0,#N/A,INDEX(Data!EJ:EJ,$B84)-Data!EJ$2+INDEX($A84:BD84,,MAX(ISNUMBER($D84:BD84)*COLUMN($D84:BD84))))</f>
        <v>#N/A</v>
      </c>
      <c r="BF84" s="2" t="e">
        <f t="array" ref="BF84">IF(INDEX(Data!EK:EK,$B84)=0,#N/A,INDEX(Data!EK:EK,$B84)-Data!EK$2+INDEX($A84:BE84,,MAX(ISNUMBER($D84:BE84)*COLUMN($D84:BE84))))</f>
        <v>#N/A</v>
      </c>
      <c r="BG84" s="2" t="e">
        <f t="array" ref="BG84">IF(INDEX(Data!EL:EL,$B84)=0,#N/A,INDEX(Data!EL:EL,$B84)-Data!EL$2+INDEX($A84:BF84,,MAX(ISNUMBER($D84:BF84)*COLUMN($D84:BF84))))</f>
        <v>#N/A</v>
      </c>
      <c r="BH84" s="2" t="e">
        <f t="array" ref="BH84">IF(INDEX(Data!EM:EM,$B84)=0,#N/A,INDEX(Data!EM:EM,$B84)-Data!EM$2+INDEX($A84:BG84,,MAX(ISNUMBER($D84:BG84)*COLUMN($D84:BG84))))</f>
        <v>#N/A</v>
      </c>
      <c r="BI84" s="2" t="e">
        <f t="array" ref="BI84">IF(INDEX(Data!EN:EN,$B84)=0,#N/A,INDEX(Data!EN:EN,$B84)-Data!EN$2+INDEX($A84:BH84,,MAX(ISNUMBER($D84:BH84)*COLUMN($D84:BH84))))</f>
        <v>#N/A</v>
      </c>
      <c r="BJ84" s="2" t="e">
        <f t="array" ref="BJ84">IF(INDEX(Data!EO:EO,$B84)=0,#N/A,INDEX(Data!EO:EO,$B84)-Data!EO$2+INDEX($A84:BI84,,MAX(ISNUMBER($D84:BI84)*COLUMN($D84:BI84))))</f>
        <v>#N/A</v>
      </c>
      <c r="BK84" s="2" t="e">
        <f t="array" ref="BK84">IF(INDEX(Data!EP:EP,$B84)=0,#N/A,INDEX(Data!EP:EP,$B84)-Data!EP$2+INDEX($A84:BJ84,,MAX(ISNUMBER($D84:BJ84)*COLUMN($D84:BJ84))))</f>
        <v>#N/A</v>
      </c>
      <c r="BL84" s="2" t="e">
        <f t="array" ref="BL84">IF(INDEX(Data!EQ:EQ,$B84)=0,#N/A,INDEX(Data!EQ:EQ,$B84)-Data!EQ$2+INDEX($A84:BK84,,MAX(ISNUMBER($D84:BK84)*COLUMN($D84:BK84))))</f>
        <v>#N/A</v>
      </c>
      <c r="BM84" s="2" t="e">
        <f t="array" ref="BM84">IF(INDEX(Data!ER:ER,$B84)=0,#N/A,INDEX(Data!ER:ER,$B84)-Data!ER$2+INDEX($A84:BL84,,MAX(ISNUMBER($D84:BL84)*COLUMN($D84:BL84))))</f>
        <v>#N/A</v>
      </c>
      <c r="BN84" s="2" t="e">
        <f t="array" ref="BN84">IF(INDEX(Data!ES:ES,$B84)=0,#N/A,INDEX(Data!ES:ES,$B84)-Data!ES$2+INDEX($A84:BM84,,MAX(ISNUMBER($D84:BM84)*COLUMN($D84:BM84))))</f>
        <v>#N/A</v>
      </c>
      <c r="BO84" s="2" t="e">
        <f t="array" ref="BO84">IF(INDEX(Data!ET:ET,$B84)=0,#N/A,INDEX(Data!ET:ET,$B84)-Data!ET$2+INDEX($A84:BN84,,MAX(ISNUMBER($D84:BN84)*COLUMN($D84:BN84))))</f>
        <v>#N/A</v>
      </c>
      <c r="BP84" s="2" t="e">
        <f t="array" ref="BP84">IF(INDEX(Data!EU:EU,$B84)=0,#N/A,INDEX(Data!EU:EU,$B84)-Data!EU$2+INDEX($A84:BO84,,MAX(ISNUMBER($D84:BO84)*COLUMN($D84:BO84))))</f>
        <v>#N/A</v>
      </c>
      <c r="BQ84" s="2" t="e">
        <f t="array" ref="BQ84">IF(INDEX(Data!EV:EV,$B84)=0,#N/A,INDEX(Data!EV:EV,$B84)-Data!EV$2+INDEX($A84:BP84,,MAX(ISNUMBER($D84:BP84)*COLUMN($D84:BP84))))</f>
        <v>#N/A</v>
      </c>
      <c r="BR84" s="2" t="e">
        <f t="array" ref="BR84">IF(INDEX(Data!EW:EW,$B84)=0,#N/A,INDEX(Data!EW:EW,$B84)-Data!EW$2+INDEX($A84:BQ84,,MAX(ISNUMBER($D84:BQ84)*COLUMN($D84:BQ84))))</f>
        <v>#N/A</v>
      </c>
      <c r="BS84" s="2" t="e">
        <f t="array" ref="BS84">IF(INDEX(Data!EX:EX,$B84)=0,#N/A,INDEX(Data!EX:EX,$B84)-Data!EX$2+INDEX($A84:BR84,,MAX(ISNUMBER($D84:BR84)*COLUMN($D84:BR84))))</f>
        <v>#N/A</v>
      </c>
      <c r="BT84" s="2" t="e">
        <f t="array" ref="BT84">IF(INDEX(Data!EY:EY,$B84)=0,#N/A,INDEX(Data!EY:EY,$B84)-Data!EY$2+INDEX($A84:BS84,,MAX(ISNUMBER($D84:BS84)*COLUMN($D84:BS84))))</f>
        <v>#N/A</v>
      </c>
      <c r="BU84" s="2" t="e">
        <f t="array" ref="BU84">IF(INDEX(Data!EZ:EZ,$B84)=0,#N/A,INDEX(Data!EZ:EZ,$B84)-Data!EZ$2+INDEX($A84:BT84,,MAX(ISNUMBER($D84:BT84)*COLUMN($D84:BT84))))</f>
        <v>#N/A</v>
      </c>
      <c r="BV84" s="2" t="e">
        <f t="array" ref="BV84">IF(INDEX(Data!FA:FA,$B84)=0,#N/A,INDEX(Data!FA:FA,$B84)-Data!FA$2+INDEX($A84:BU84,,MAX(ISNUMBER($D84:BU84)*COLUMN($D84:BU84))))</f>
        <v>#N/A</v>
      </c>
      <c r="BW84" s="2" t="e">
        <f t="array" ref="BW84">IF(INDEX(Data!FB:FB,$B84)=0,#N/A,INDEX(Data!FB:FB,$B84)-Data!FB$2+INDEX($A84:BV84,,MAX(ISNUMBER($D84:BV84)*COLUMN($D84:BV84))))</f>
        <v>#N/A</v>
      </c>
      <c r="BX84" s="2" t="e">
        <f t="array" ref="BX84">IF(INDEX(Data!FC:FC,$B84)=0,#N/A,INDEX(Data!FC:FC,$B84)-Data!FC$2+INDEX($A84:BW84,,MAX(ISNUMBER($D84:BW84)*COLUMN($D84:BW84))))</f>
        <v>#N/A</v>
      </c>
      <c r="BY84" s="2" t="e">
        <f t="array" ref="BY84">IF(INDEX(Data!FD:FD,$B84)=0,#N/A,INDEX(Data!FD:FD,$B84)-Data!FD$2+INDEX($A84:BX84,,MAX(ISNUMBER($D84:BX84)*COLUMN($D84:BX84))))</f>
        <v>#N/A</v>
      </c>
      <c r="BZ84" s="2" t="e">
        <f t="array" ref="BZ84">IF(INDEX(Data!FE:FE,$B84)=0,#N/A,INDEX(Data!FE:FE,$B84)-Data!FE$2+INDEX($A84:BY84,,MAX(ISNUMBER($D84:BY84)*COLUMN($D84:BY84))))</f>
        <v>#N/A</v>
      </c>
      <c r="CA84" s="2" t="e">
        <f t="array" ref="CA84">IF(INDEX(Data!FF:FF,$B84)=0,#N/A,INDEX(Data!FF:FF,$B84)-Data!FF$2+INDEX($A84:BZ84,,MAX(ISNUMBER($D84:BZ84)*COLUMN($D84:BZ84))))</f>
        <v>#N/A</v>
      </c>
      <c r="CB84" s="2" t="e">
        <f t="array" ref="CB84">IF(INDEX(Data!FG:FG,$B84)=0,#N/A,INDEX(Data!FG:FG,$B84)-Data!FG$2+INDEX($A84:CA84,,MAX(ISNUMBER($D84:CA84)*COLUMN($D84:CA84))))</f>
        <v>#N/A</v>
      </c>
      <c r="CC84" s="2" t="e">
        <f t="array" ref="CC84">IF(INDEX(Data!FH:FH,$B84)=0,#N/A,INDEX(Data!FH:FH,$B84)-Data!FH$2+INDEX($A84:CB84,,MAX(ISNUMBER($D84:CB84)*COLUMN($D84:CB84))))</f>
        <v>#N/A</v>
      </c>
      <c r="CD84" s="2" t="e">
        <f t="array" ref="CD84">IF(INDEX(Data!FI:FI,$B84)=0,#N/A,INDEX(Data!FI:FI,$B84)-Data!FI$2+INDEX($A84:CC84,,MAX(ISNUMBER($D84:CC84)*COLUMN($D84:CC84))))</f>
        <v>#N/A</v>
      </c>
      <c r="CE84" s="2" t="e">
        <f t="array" ref="CE84">IF(INDEX(Data!FJ:FJ,$B84)=0,#N/A,INDEX(Data!FJ:FJ,$B84)-Data!FJ$2+INDEX($A84:CD84,,MAX(ISNUMBER($D84:CD84)*COLUMN($D84:CD84))))</f>
        <v>#N/A</v>
      </c>
      <c r="CF84" s="2" t="e">
        <f t="array" ref="CF84">IF(INDEX(Data!FK:FK,$B84)=0,#N/A,INDEX(Data!FK:FK,$B84)-Data!FK$2+INDEX($A84:CE84,,MAX(ISNUMBER($D84:CE84)*COLUMN($D84:CE84))))</f>
        <v>#N/A</v>
      </c>
      <c r="CG84" s="2" t="e">
        <f t="array" ref="CG84">IF(INDEX(Data!FL:FL,$B84)=0,#N/A,INDEX(Data!FL:FL,$B84)-Data!FL$2+INDEX($A84:CF84,,MAX(ISNUMBER($D84:CF84)*COLUMN($D84:CF84))))</f>
        <v>#N/A</v>
      </c>
      <c r="CH84" s="2" t="e">
        <f t="array" ref="CH84">IF(INDEX(Data!FM:FM,$B84)=0,#N/A,INDEX(Data!FM:FM,$B84)-Data!FM$2+INDEX($A84:CG84,,MAX(ISNUMBER($D84:CG84)*COLUMN($D84:CG84))))</f>
        <v>#N/A</v>
      </c>
      <c r="CI84" s="2" t="e">
        <f t="array" ref="CI84">IF(INDEX(Data!FN:FN,$B84)=0,#N/A,INDEX(Data!FN:FN,$B84)-Data!FN$2+INDEX($A84:CH84,,MAX(ISNUMBER($D84:CH84)*COLUMN($D84:CH84))))</f>
        <v>#N/A</v>
      </c>
      <c r="CJ84" s="2" t="e">
        <f t="array" ref="CJ84">IF(INDEX(Data!FO:FO,$B84)=0,#N/A,INDEX(Data!FO:FO,$B84)-Data!FO$2+INDEX($A84:CI84,,MAX(ISNUMBER($D84:CI84)*COLUMN($D84:CI84))))</f>
        <v>#N/A</v>
      </c>
      <c r="CK84" s="2" t="e">
        <f t="array" ref="CK84">IF(INDEX(Data!FP:FP,$B84)=0,#N/A,INDEX(Data!FP:FP,$B84)-Data!FP$2+INDEX($A84:CJ84,,MAX(ISNUMBER($D84:CJ84)*COLUMN($D84:CJ84))))</f>
        <v>#N/A</v>
      </c>
      <c r="CL84" s="2" t="e">
        <f t="array" ref="CL84">IF(INDEX(Data!FQ:FQ,$B84)=0,#N/A,INDEX(Data!FQ:FQ,$B84)-Data!FQ$2+INDEX($A84:CK84,,MAX(ISNUMBER($D84:CK84)*COLUMN($D84:CK84))))</f>
        <v>#N/A</v>
      </c>
      <c r="CM84" s="2" t="e">
        <f t="array" ref="CM84">IF(INDEX(Data!FR:FR,$B84)=0,#N/A,INDEX(Data!FR:FR,$B84)-Data!FR$2+INDEX($A84:CL84,,MAX(ISNUMBER($D84:CL84)*COLUMN($D84:CL84))))</f>
        <v>#N/A</v>
      </c>
      <c r="CN84" s="2" t="e">
        <f t="array" ref="CN84">IF(INDEX(Data!FS:FS,$B84)=0,#N/A,INDEX(Data!FS:FS,$B84)-Data!FS$2+INDEX($A84:CM84,,MAX(ISNUMBER($D84:CM84)*COLUMN($D84:CM84))))</f>
        <v>#N/A</v>
      </c>
      <c r="CO84" s="2" t="e">
        <f t="array" ref="CO84">IF(INDEX(Data!FT:FT,$B84)=0,#N/A,INDEX(Data!FT:FT,$B84)-Data!FT$2+INDEX($A84:CN84,,MAX(ISNUMBER($D84:CN84)*COLUMN($D84:CN84))))</f>
        <v>#N/A</v>
      </c>
      <c r="CP84" s="2" t="e">
        <f t="array" ref="CP84">IF(INDEX(Data!FU:FU,$B84)=0,#N/A,INDEX(Data!FU:FU,$B84)-Data!FU$2+INDEX($A84:CO84,,MAX(ISNUMBER($D84:CO84)*COLUMN($D84:CO84))))</f>
        <v>#N/A</v>
      </c>
      <c r="CQ84" s="2" t="e">
        <f t="array" ref="CQ84">IF(INDEX(Data!FV:FV,$B84)=0,#N/A,INDEX(Data!FV:FV,$B84)-Data!FV$2+INDEX($A84:CP84,,MAX(ISNUMBER($D84:CP84)*COLUMN($D84:CP84))))</f>
        <v>#N/A</v>
      </c>
      <c r="CR84" s="2" t="e">
        <f t="array" ref="CR84">IF(INDEX(Data!FW:FW,$B84)=0,#N/A,INDEX(Data!FW:FW,$B84)-Data!FW$2+INDEX($A84:CQ84,,MAX(ISNUMBER($D84:CQ84)*COLUMN($D84:CQ84))))</f>
        <v>#N/A</v>
      </c>
      <c r="CS84" s="2" t="e">
        <f t="array" ref="CS84">IF(INDEX(Data!FX:FX,$B84)=0,#N/A,INDEX(Data!FX:FX,$B84)-Data!FX$2+INDEX($A84:CR84,,MAX(ISNUMBER($D84:CR84)*COLUMN($D84:CR84))))</f>
        <v>#N/A</v>
      </c>
      <c r="CT84" s="2" t="e">
        <f t="array" ref="CT84">IF(INDEX(Data!FY:FY,$B84)=0,#N/A,INDEX(Data!FY:FY,$B84)-Data!FY$2+INDEX($A84:CS84,,MAX(ISNUMBER($D84:CS84)*COLUMN($D84:CS84))))</f>
        <v>#N/A</v>
      </c>
      <c r="CU84" s="2" t="e">
        <f t="array" ref="CU84">IF(INDEX(Data!FZ:FZ,$B84)=0,#N/A,INDEX(Data!FZ:FZ,$B84)-Data!FZ$2+INDEX($A84:CT84,,MAX(ISNUMBER($D84:CT84)*COLUMN($D84:CT84))))</f>
        <v>#N/A</v>
      </c>
      <c r="CV84" s="2" t="e">
        <f t="array" ref="CV84">IF(INDEX(Data!GA:GA,$B84)=0,#N/A,INDEX(Data!GA:GA,$B84)-Data!GA$2+INDEX($A84:CU84,,MAX(ISNUMBER($D84:CU84)*COLUMN($D84:CU84))))</f>
        <v>#N/A</v>
      </c>
      <c r="CW84" s="2" t="e">
        <f t="array" ref="CW84">IF(INDEX(Data!GB:GB,$B84)=0,#N/A,INDEX(Data!GB:GB,$B84)-Data!GB$2+INDEX($A84:CV84,,MAX(ISNUMBER($D84:CV84)*COLUMN($D84:CV84))))</f>
        <v>#N/A</v>
      </c>
      <c r="CX84" s="2" t="e">
        <f t="array" ref="CX84">IF(INDEX(Data!GC:GC,$B84)=0,#N/A,INDEX(Data!GC:GC,$B84)-Data!GC$2+INDEX($A84:CW84,,MAX(ISNUMBER($D84:CW84)*COLUMN($D84:CW84))))</f>
        <v>#N/A</v>
      </c>
      <c r="CY84" s="2" t="e">
        <f t="array" ref="CY84">IF(INDEX(Data!GD:GD,$B84)=0,#N/A,INDEX(Data!GD:GD,$B84)-Data!GD$2+INDEX($A84:CX84,,MAX(ISNUMBER($D84:CX84)*COLUMN($D84:CX84))))</f>
        <v>#N/A</v>
      </c>
      <c r="CZ84" s="2" t="e">
        <f t="array" ref="CZ84">IF(INDEX(Data!GE:GE,$B84)=0,#N/A,INDEX(Data!GE:GE,$B84)-Data!GE$2+INDEX($A84:CY84,,MAX(ISNUMBER($D84:CY84)*COLUMN($D84:CY84))))</f>
        <v>#N/A</v>
      </c>
      <c r="DA84" s="2" t="e">
        <f t="array" ref="DA84">IF(INDEX(Data!GF:GF,$B84)=0,#N/A,INDEX(Data!GF:GF,$B84)-Data!GF$2+INDEX($A84:CZ84,,MAX(ISNUMBER($D84:CZ84)*COLUMN($D84:CZ84))))</f>
        <v>#N/A</v>
      </c>
      <c r="DB84" s="2" t="e">
        <f t="array" ref="DB84">IF(INDEX(Data!GG:GG,$B84)=0,#N/A,INDEX(Data!GG:GG,$B84)-Data!GG$2+INDEX($A84:DA84,,MAX(ISNUMBER($D84:DA84)*COLUMN($D84:DA84))))</f>
        <v>#N/A</v>
      </c>
      <c r="DC84" s="2" t="e">
        <f t="array" ref="DC84">IF(INDEX(Data!GH:GH,$B84)=0,#N/A,INDEX(Data!GH:GH,$B84)-Data!GH$2+INDEX($A84:DB84,,MAX(ISNUMBER($D84:DB84)*COLUMN($D84:DB84))))</f>
        <v>#N/A</v>
      </c>
      <c r="DD84" s="2" t="e">
        <f t="array" ref="DD84">IF(INDEX(Data!GI:GI,$B84)=0,#N/A,INDEX(Data!GI:GI,$B84)-Data!GI$2+INDEX($A84:DC84,,MAX(ISNUMBER($D84:DC84)*COLUMN($D84:DC84))))</f>
        <v>#N/A</v>
      </c>
      <c r="DE84" s="2" t="e">
        <f t="array" ref="DE84">IF(INDEX(Data!GJ:GJ,$B84)=0,#N/A,INDEX(Data!GJ:GJ,$B84)-Data!GJ$2+INDEX($A84:DD84,,MAX(ISNUMBER($D84:DD84)*COLUMN($D84:DD84))))</f>
        <v>#N/A</v>
      </c>
      <c r="DF84" s="2" t="e">
        <f t="array" ref="DF84">IF(INDEX(Data!GK:GK,$B84)=0,#N/A,INDEX(Data!GK:GK,$B84)-Data!GK$2+INDEX($A84:DE84,,MAX(ISNUMBER($D84:DE84)*COLUMN($D84:DE84))))</f>
        <v>#N/A</v>
      </c>
      <c r="DG84" s="2" t="e">
        <f t="array" ref="DG84">IF(INDEX(Data!GL:GL,$B84)=0,#N/A,INDEX(Data!GL:GL,$B84)-Data!GL$2+INDEX($A84:DF84,,MAX(ISNUMBER($D84:DF84)*COLUMN($D84:DF84))))</f>
        <v>#N/A</v>
      </c>
      <c r="DH84" s="2" t="e">
        <f t="array" ref="DH84">IF(INDEX(Data!GM:GM,$B84)=0,#N/A,INDEX(Data!GM:GM,$B84)-Data!GM$2+INDEX($A84:DG84,,MAX(ISNUMBER($D84:DG84)*COLUMN($D84:DG84))))</f>
        <v>#N/A</v>
      </c>
      <c r="DI84" s="2" t="e">
        <f t="array" ref="DI84">IF(INDEX(Data!GN:GN,$B84)=0,#N/A,INDEX(Data!GN:GN,$B84)-Data!GN$2+INDEX($A84:DH84,,MAX(ISNUMBER($D84:DH84)*COLUMN($D84:DH84))))</f>
        <v>#N/A</v>
      </c>
      <c r="DJ84" s="2" t="e">
        <f t="array" ref="DJ84">IF(INDEX(Data!GO:GO,$B84)=0,#N/A,INDEX(Data!GO:GO,$B84)-Data!GO$2+INDEX($A84:DI84,,MAX(ISNUMBER($D84:DI84)*COLUMN($D84:DI84))))</f>
        <v>#N/A</v>
      </c>
      <c r="DK84" s="2" t="e">
        <f t="array" ref="DK84">IF(INDEX(Data!GP:GP,$B84)=0,#N/A,INDEX(Data!GP:GP,$B84)-Data!GP$2+INDEX($A84:DJ84,,MAX(ISNUMBER($D84:DJ84)*COLUMN($D84:DJ84))))</f>
        <v>#N/A</v>
      </c>
      <c r="DL84" s="2" t="e">
        <f t="array" ref="DL84">IF(INDEX(Data!GQ:GQ,$B84)=0,#N/A,INDEX(Data!GQ:GQ,$B84)-Data!GQ$2+INDEX($A84:DK84,,MAX(ISNUMBER($D84:DK84)*COLUMN($D84:DK84))))</f>
        <v>#N/A</v>
      </c>
      <c r="DM84" s="2" t="e">
        <f t="array" ref="DM84">IF(INDEX(Data!GR:GR,$B84)=0,#N/A,INDEX(Data!GR:GR,$B84)-Data!GR$2+INDEX($A84:DL84,,MAX(ISNUMBER($D84:DL84)*COLUMN($D84:DL84))))</f>
        <v>#N/A</v>
      </c>
      <c r="DN84" s="2" t="e">
        <f t="array" ref="DN84">IF(INDEX(Data!GS:GS,$B84)=0,#N/A,INDEX(Data!GS:GS,$B84)-Data!GS$2+INDEX($A84:DM84,,MAX(ISNUMBER($D84:DM84)*COLUMN($D84:DM84))))</f>
        <v>#N/A</v>
      </c>
      <c r="DO84" s="2" t="e">
        <f t="array" ref="DO84">IF(INDEX(Data!GT:GT,$B84)=0,#N/A,INDEX(Data!GT:GT,$B84)-Data!GT$2+INDEX($A84:DN84,,MAX(ISNUMBER($D84:DN84)*COLUMN($D84:DN84))))</f>
        <v>#N/A</v>
      </c>
      <c r="DP84" s="2" t="e">
        <f t="array" ref="DP84">IF(INDEX(Data!GU:GU,$B84)=0,#N/A,INDEX(Data!GU:GU,$B84)-Data!GU$2+INDEX($A84:DO84,,MAX(ISNUMBER($D84:DO84)*COLUMN($D84:DO84))))</f>
        <v>#N/A</v>
      </c>
      <c r="DQ84" s="2" t="e">
        <f t="array" ref="DQ84">IF(INDEX(Data!GV:GV,$B84)=0,#N/A,INDEX(Data!GV:GV,$B84)-Data!GV$2+INDEX($A84:DP84,,MAX(ISNUMBER($D84:DP84)*COLUMN($D84:DP84))))</f>
        <v>#N/A</v>
      </c>
      <c r="DR84" s="2" t="e">
        <f t="array" ref="DR84">IF(INDEX(Data!GW:GW,$B84)=0,#N/A,INDEX(Data!GW:GW,$B84)-Data!GW$2+INDEX($A84:DQ84,,MAX(ISNUMBER($D84:DQ84)*COLUMN($D84:DQ84))))</f>
        <v>#N/A</v>
      </c>
      <c r="DS84" s="2" t="e">
        <f t="array" ref="DS84">IF(INDEX(Data!GX:GX,$B84)=0,#N/A,INDEX(Data!GX:GX,$B84)-Data!GX$2+INDEX($A84:DR84,,MAX(ISNUMBER($D84:DR84)*COLUMN($D84:DR84))))</f>
        <v>#N/A</v>
      </c>
      <c r="DT84" s="2" t="e">
        <f t="array" ref="DT84">IF(INDEX(Data!GY:GY,$B84)=0,#N/A,INDEX(Data!GY:GY,$B84)-Data!GY$2+INDEX($A84:DS84,,MAX(ISNUMBER($D84:DS84)*COLUMN($D84:DS84))))</f>
        <v>#N/A</v>
      </c>
      <c r="DU84" s="2" t="e">
        <f t="array" ref="DU84">IF(INDEX(Data!GZ:GZ,$B84)=0,#N/A,INDEX(Data!GZ:GZ,$B84)-Data!GZ$2+INDEX($A84:DT84,,MAX(ISNUMBER($D84:DT84)*COLUMN($D84:DT84))))</f>
        <v>#N/A</v>
      </c>
      <c r="DV84" s="2" t="e">
        <f t="array" ref="DV84">IF(INDEX(Data!HA:HA,$B84)=0,#N/A,INDEX(Data!HA:HA,$B84)-Data!HA$2+INDEX($A84:DU84,,MAX(ISNUMBER($D84:DU84)*COLUMN($D84:DU84))))</f>
        <v>#N/A</v>
      </c>
      <c r="DW84" s="2" t="e">
        <f t="array" ref="DW84">IF(INDEX(Data!HB:HB,$B84)=0,#N/A,INDEX(Data!HB:HB,$B84)-Data!HB$2+INDEX($A84:DV84,,MAX(ISNUMBER($D84:DV84)*COLUMN($D84:DV84))))</f>
        <v>#N/A</v>
      </c>
      <c r="DX84" s="2" t="e">
        <f t="array" ref="DX84">IF(INDEX(Data!HC:HC,$B84)=0,#N/A,INDEX(Data!HC:HC,$B84)-Data!HC$2+INDEX($A84:DW84,,MAX(ISNUMBER($D84:DW84)*COLUMN($D84:DW84))))</f>
        <v>#N/A</v>
      </c>
      <c r="DY84" s="2" t="e">
        <f t="array" ref="DY84">IF(INDEX(Data!HD:HD,$B84)=0,#N/A,INDEX(Data!HD:HD,$B84)-Data!HD$2+INDEX($A84:DX84,,MAX(ISNUMBER($D84:DX84)*COLUMN($D84:DX84))))</f>
        <v>#N/A</v>
      </c>
      <c r="DZ84" s="2" t="e">
        <f t="array" ref="DZ84">IF(INDEX(Data!HE:HE,$B84)=0,#N/A,INDEX(Data!HE:HE,$B84)-Data!HE$2+INDEX($A84:DY84,,MAX(ISNUMBER($D84:DY84)*COLUMN($D84:DY84))))</f>
        <v>#N/A</v>
      </c>
      <c r="EA84" s="2" t="e">
        <f t="array" ref="EA84">IF(INDEX(Data!HF:HF,$B84)=0,#N/A,INDEX(Data!HF:HF,$B84)-Data!HF$2+INDEX($A84:DZ84,,MAX(ISNUMBER($D84:DZ84)*COLUMN($D84:DZ84))))</f>
        <v>#N/A</v>
      </c>
      <c r="EB84" s="2" t="e">
        <f t="array" ref="EB84">IF(INDEX(Data!HG:HG,$B84)=0,#N/A,INDEX(Data!HG:HG,$B84)-Data!HG$2+INDEX($A84:EA84,,MAX(ISNUMBER($D84:EA84)*COLUMN($D84:EA84))))</f>
        <v>#N/A</v>
      </c>
      <c r="EC84" s="2" t="e">
        <f t="array" ref="EC84">IF(INDEX(Data!HH:HH,$B84)=0,#N/A,INDEX(Data!HH:HH,$B84)-Data!HH$2+INDEX($A84:EB84,,MAX(ISNUMBER($D84:EB84)*COLUMN($D84:EB84))))</f>
        <v>#N/A</v>
      </c>
      <c r="ED84" s="2" t="e">
        <f t="array" ref="ED84">IF(INDEX(Data!HI:HI,$B84)=0,#N/A,INDEX(Data!HI:HI,$B84)-Data!HI$2+INDEX($A84:EC84,,MAX(ISNUMBER($D84:EC84)*COLUMN($D84:EC84))))</f>
        <v>#N/A</v>
      </c>
      <c r="EE84" s="2" t="e">
        <f t="array" ref="EE84">IF(INDEX(Data!HJ:HJ,$B84)=0,#N/A,INDEX(Data!HJ:HJ,$B84)-Data!HJ$2+INDEX($A84:ED84,,MAX(ISNUMBER($D84:ED84)*COLUMN($D84:ED84))))</f>
        <v>#N/A</v>
      </c>
      <c r="EF84" s="2" t="e">
        <f t="array" ref="EF84">IF(INDEX(Data!HK:HK,$B84)=0,#N/A,INDEX(Data!HK:HK,$B84)-Data!HK$2+INDEX($A84:EE84,,MAX(ISNUMBER($D84:EE84)*COLUMN($D84:EE84))))</f>
        <v>#N/A</v>
      </c>
      <c r="EG84" s="2" t="e">
        <f t="array" ref="EG84">IF(INDEX(Data!HL:HL,$B84)=0,#N/A,INDEX(Data!HL:HL,$B84)-Data!HL$2+INDEX($A84:EF84,,MAX(ISNUMBER($D84:EF84)*COLUMN($D84:EF84))))</f>
        <v>#N/A</v>
      </c>
      <c r="EH84" s="2" t="e">
        <f t="array" ref="EH84">IF(INDEX(Data!HM:HM,$B84)=0,#N/A,INDEX(Data!HM:HM,$B84)-Data!HM$2+INDEX($A84:EG84,,MAX(ISNUMBER($D84:EG84)*COLUMN($D84:EG84))))</f>
        <v>#N/A</v>
      </c>
      <c r="EI84" s="2" t="e">
        <f t="array" ref="EI84">IF(INDEX(Data!HN:HN,$B84)=0,#N/A,INDEX(Data!HN:HN,$B84)-Data!HN$2+INDEX($A84:EH84,,MAX(ISNUMBER($D84:EH84)*COLUMN($D84:EH84))))</f>
        <v>#N/A</v>
      </c>
    </row>
    <row r="85" spans="1:139" x14ac:dyDescent="0.25">
      <c r="A85" s="2">
        <f>Data!CG160</f>
        <v>0</v>
      </c>
      <c r="B85" s="2" t="e">
        <f>MATCH(A85,Data!CG:CG,0)</f>
        <v>#N/A</v>
      </c>
      <c r="C85" s="2" t="e">
        <f ca="1">COUNTIF(OFFSET(Data!$CJ$1:$EZ$78,B85-1,0,1),"&gt;0")</f>
        <v>#N/A</v>
      </c>
      <c r="D85" s="2">
        <v>0</v>
      </c>
      <c r="E85" s="2" t="e">
        <f t="array" ref="E85">IF(INDEX(Data!CJ:CJ,$B85)=0,#N/A,INDEX(Data!CJ:CJ,$B85)-Data!CJ$2+INDEX($A85:D85,,MAX(ISNUMBER($D85:D85)*COLUMN($D85:D85))))</f>
        <v>#N/A</v>
      </c>
      <c r="F85" s="2" t="e">
        <f t="array" ref="F85">IF(INDEX(Data!CK:CK,$B85)=0,#N/A,INDEX(Data!CK:CK,$B85)-Data!CK$2+INDEX($A85:E85,,MAX(ISNUMBER($D85:E85)*COLUMN($D85:E85))))</f>
        <v>#N/A</v>
      </c>
      <c r="G85" s="2" t="e">
        <f t="array" ref="G85">IF(INDEX(Data!CL:CL,$B85)=0,#N/A,INDEX(Data!CL:CL,$B85)-Data!CL$2+INDEX($A85:F85,,MAX(ISNUMBER($D85:F85)*COLUMN($D85:F85))))</f>
        <v>#N/A</v>
      </c>
      <c r="H85" s="2" t="e">
        <f t="array" ref="H85">IF(INDEX(Data!CM:CM,$B85)=0,#N/A,INDEX(Data!CM:CM,$B85)-Data!CM$2+INDEX($A85:G85,,MAX(ISNUMBER($D85:G85)*COLUMN($D85:G85))))</f>
        <v>#N/A</v>
      </c>
      <c r="I85" s="2" t="e">
        <f t="array" ref="I85">IF(INDEX(Data!CN:CN,$B85)=0,#N/A,INDEX(Data!CN:CN,$B85)-Data!CN$2+INDEX($A85:H85,,MAX(ISNUMBER($D85:H85)*COLUMN($D85:H85))))</f>
        <v>#N/A</v>
      </c>
      <c r="J85" s="2" t="e">
        <f t="array" ref="J85">IF(INDEX(Data!CO:CO,$B85)=0,#N/A,INDEX(Data!CO:CO,$B85)-Data!CO$2+INDEX($A85:I85,,MAX(ISNUMBER($D85:I85)*COLUMN($D85:I85))))</f>
        <v>#N/A</v>
      </c>
      <c r="K85" s="2" t="e">
        <f t="array" ref="K85">IF(INDEX(Data!CP:CP,$B85)=0,#N/A,INDEX(Data!CP:CP,$B85)-Data!CP$2+INDEX($A85:J85,,MAX(ISNUMBER($D85:J85)*COLUMN($D85:J85))))</f>
        <v>#N/A</v>
      </c>
      <c r="L85" s="2" t="e">
        <f t="array" ref="L85">IF(INDEX(Data!CQ:CQ,$B85)=0,#N/A,INDEX(Data!CQ:CQ,$B85)-Data!CQ$2+INDEX($A85:K85,,MAX(ISNUMBER($D85:K85)*COLUMN($D85:K85))))</f>
        <v>#N/A</v>
      </c>
      <c r="M85" s="2" t="e">
        <f t="array" ref="M85">IF(INDEX(Data!CR:CR,$B85)=0,#N/A,INDEX(Data!CR:CR,$B85)-Data!CR$2+INDEX($A85:L85,,MAX(ISNUMBER($D85:L85)*COLUMN($D85:L85))))</f>
        <v>#N/A</v>
      </c>
      <c r="N85" s="2" t="e">
        <f t="array" ref="N85">IF(INDEX(Data!CS:CS,$B85)=0,#N/A,INDEX(Data!CS:CS,$B85)-Data!CS$2+INDEX($A85:M85,,MAX(ISNUMBER($D85:M85)*COLUMN($D85:M85))))</f>
        <v>#N/A</v>
      </c>
      <c r="O85" s="2" t="e">
        <f t="array" ref="O85">IF(INDEX(Data!CT:CT,$B85)=0,#N/A,INDEX(Data!CT:CT,$B85)-Data!CT$2+INDEX($A85:N85,,MAX(ISNUMBER($D85:N85)*COLUMN($D85:N85))))</f>
        <v>#N/A</v>
      </c>
      <c r="P85" s="2" t="e">
        <f t="array" ref="P85">IF(INDEX(Data!CU:CU,$B85)=0,#N/A,INDEX(Data!CU:CU,$B85)-Data!CU$2+INDEX($A85:O85,,MAX(ISNUMBER($D85:O85)*COLUMN($D85:O85))))</f>
        <v>#N/A</v>
      </c>
      <c r="Q85" s="2" t="e">
        <f t="array" ref="Q85">IF(INDEX(Data!CV:CV,$B85)=0,#N/A,INDEX(Data!CV:CV,$B85)-Data!CV$2+INDEX($A85:P85,,MAX(ISNUMBER($D85:P85)*COLUMN($D85:P85))))</f>
        <v>#N/A</v>
      </c>
      <c r="R85" s="2" t="e">
        <f t="array" ref="R85">IF(INDEX(Data!CW:CW,$B85)=0,#N/A,INDEX(Data!CW:CW,$B85)-Data!CW$2+INDEX($A85:Q85,,MAX(ISNUMBER($D85:Q85)*COLUMN($D85:Q85))))</f>
        <v>#N/A</v>
      </c>
      <c r="S85" s="2" t="e">
        <f t="array" ref="S85">IF(INDEX(Data!CX:CX,$B85)=0,#N/A,INDEX(Data!CX:CX,$B85)-Data!CX$2+INDEX($A85:R85,,MAX(ISNUMBER($D85:R85)*COLUMN($D85:R85))))</f>
        <v>#N/A</v>
      </c>
      <c r="T85" s="2" t="e">
        <f t="array" ref="T85">IF(INDEX(Data!CY:CY,$B85)=0,#N/A,INDEX(Data!CY:CY,$B85)-Data!CY$2+INDEX($A85:S85,,MAX(ISNUMBER($D85:S85)*COLUMN($D85:S85))))</f>
        <v>#N/A</v>
      </c>
      <c r="U85" s="2" t="e">
        <f t="array" ref="U85">IF(INDEX(Data!CZ:CZ,$B85)=0,#N/A,INDEX(Data!CZ:CZ,$B85)-Data!CZ$2+INDEX($A85:T85,,MAX(ISNUMBER($D85:T85)*COLUMN($D85:T85))))</f>
        <v>#N/A</v>
      </c>
      <c r="V85" s="2" t="e">
        <f t="array" ref="V85">IF(INDEX(Data!DA:DA,$B85)=0,#N/A,INDEX(Data!DA:DA,$B85)-Data!DA$2+INDEX($A85:U85,,MAX(ISNUMBER($D85:U85)*COLUMN($D85:U85))))</f>
        <v>#N/A</v>
      </c>
      <c r="W85" s="2" t="e">
        <f t="array" ref="W85">IF(INDEX(Data!DB:DB,$B85)=0,#N/A,INDEX(Data!DB:DB,$B85)-Data!DB$2+INDEX($A85:V85,,MAX(ISNUMBER($D85:V85)*COLUMN($D85:V85))))</f>
        <v>#N/A</v>
      </c>
      <c r="X85" s="2" t="e">
        <f t="array" ref="X85">IF(INDEX(Data!DC:DC,$B85)=0,#N/A,INDEX(Data!DC:DC,$B85)-Data!DC$2+INDEX($A85:W85,,MAX(ISNUMBER($D85:W85)*COLUMN($D85:W85))))</f>
        <v>#N/A</v>
      </c>
      <c r="Y85" s="2" t="e">
        <f t="array" ref="Y85">IF(INDEX(Data!DD:DD,$B85)=0,#N/A,INDEX(Data!DD:DD,$B85)-Data!DD$2+INDEX($A85:X85,,MAX(ISNUMBER($D85:X85)*COLUMN($D85:X85))))</f>
        <v>#N/A</v>
      </c>
      <c r="Z85" s="2" t="e">
        <f t="array" ref="Z85">IF(INDEX(Data!DE:DE,$B85)=0,#N/A,INDEX(Data!DE:DE,$B85)-Data!DE$2+INDEX($A85:Y85,,MAX(ISNUMBER($D85:Y85)*COLUMN($D85:Y85))))</f>
        <v>#N/A</v>
      </c>
      <c r="AA85" s="2" t="e">
        <f t="array" ref="AA85">IF(INDEX(Data!DF:DF,$B85)=0,#N/A,INDEX(Data!DF:DF,$B85)-Data!DF$2+INDEX($A85:Z85,,MAX(ISNUMBER($D85:Z85)*COLUMN($D85:Z85))))</f>
        <v>#N/A</v>
      </c>
      <c r="AB85" s="2" t="e">
        <f t="array" ref="AB85">IF(INDEX(Data!DG:DG,$B85)=0,#N/A,INDEX(Data!DG:DG,$B85)-Data!DG$2+INDEX($A85:AA85,,MAX(ISNUMBER($D85:AA85)*COLUMN($D85:AA85))))</f>
        <v>#N/A</v>
      </c>
      <c r="AC85" s="2" t="e">
        <f t="array" ref="AC85">IF(INDEX(Data!DH:DH,$B85)=0,#N/A,INDEX(Data!DH:DH,$B85)-Data!DH$2+INDEX($A85:AB85,,MAX(ISNUMBER($D85:AB85)*COLUMN($D85:AB85))))</f>
        <v>#N/A</v>
      </c>
      <c r="AD85" s="2" t="e">
        <f t="array" ref="AD85">IF(INDEX(Data!DI:DI,$B85)=0,#N/A,INDEX(Data!DI:DI,$B85)-Data!DI$2+INDEX($A85:AC85,,MAX(ISNUMBER($D85:AC85)*COLUMN($D85:AC85))))</f>
        <v>#N/A</v>
      </c>
      <c r="AE85" s="2" t="e">
        <f t="array" ref="AE85">IF(INDEX(Data!DJ:DJ,$B85)=0,#N/A,INDEX(Data!DJ:DJ,$B85)-Data!DJ$2+INDEX($A85:AD85,,MAX(ISNUMBER($D85:AD85)*COLUMN($D85:AD85))))</f>
        <v>#N/A</v>
      </c>
      <c r="AF85" s="2" t="e">
        <f t="array" ref="AF85">IF(INDEX(Data!DK:DK,$B85)=0,#N/A,INDEX(Data!DK:DK,$B85)-Data!DK$2+INDEX($A85:AE85,,MAX(ISNUMBER($D85:AE85)*COLUMN($D85:AE85))))</f>
        <v>#N/A</v>
      </c>
      <c r="AG85" s="2" t="e">
        <f t="array" ref="AG85">IF(INDEX(Data!DL:DL,$B85)=0,#N/A,INDEX(Data!DL:DL,$B85)-Data!DL$2+INDEX($A85:AF85,,MAX(ISNUMBER($D85:AF85)*COLUMN($D85:AF85))))</f>
        <v>#N/A</v>
      </c>
      <c r="AH85" s="2" t="e">
        <f t="array" ref="AH85">IF(INDEX(Data!DM:DM,$B85)=0,#N/A,INDEX(Data!DM:DM,$B85)-Data!DM$2+INDEX($A85:AG85,,MAX(ISNUMBER($D85:AG85)*COLUMN($D85:AG85))))</f>
        <v>#N/A</v>
      </c>
      <c r="AI85" s="2" t="e">
        <f t="array" ref="AI85">IF(INDEX(Data!DN:DN,$B85)=0,#N/A,INDEX(Data!DN:DN,$B85)-Data!DN$2+INDEX($A85:AH85,,MAX(ISNUMBER($D85:AH85)*COLUMN($D85:AH85))))</f>
        <v>#N/A</v>
      </c>
      <c r="AJ85" s="2" t="e">
        <f t="array" ref="AJ85">IF(INDEX(Data!DO:DO,$B85)=0,#N/A,INDEX(Data!DO:DO,$B85)-Data!DO$2+INDEX($A85:AI85,,MAX(ISNUMBER($D85:AI85)*COLUMN($D85:AI85))))</f>
        <v>#N/A</v>
      </c>
      <c r="AK85" s="2" t="e">
        <f t="array" ref="AK85">IF(INDEX(Data!DP:DP,$B85)=0,#N/A,INDEX(Data!DP:DP,$B85)-Data!DP$2+INDEX($A85:AJ85,,MAX(ISNUMBER($D85:AJ85)*COLUMN($D85:AJ85))))</f>
        <v>#N/A</v>
      </c>
      <c r="AL85" s="2" t="e">
        <f t="array" ref="AL85">IF(INDEX(Data!DQ:DQ,$B85)=0,#N/A,INDEX(Data!DQ:DQ,$B85)-Data!DQ$2+INDEX($A85:AK85,,MAX(ISNUMBER($D85:AK85)*COLUMN($D85:AK85))))</f>
        <v>#N/A</v>
      </c>
      <c r="AM85" s="2" t="e">
        <f t="array" ref="AM85">IF(INDEX(Data!DR:DR,$B85)=0,#N/A,INDEX(Data!DR:DR,$B85)-Data!DR$2+INDEX($A85:AL85,,MAX(ISNUMBER($D85:AL85)*COLUMN($D85:AL85))))</f>
        <v>#N/A</v>
      </c>
      <c r="AN85" s="2" t="e">
        <f t="array" ref="AN85">IF(INDEX(Data!DS:DS,$B85)=0,#N/A,INDEX(Data!DS:DS,$B85)-Data!DS$2+INDEX($A85:AM85,,MAX(ISNUMBER($D85:AM85)*COLUMN($D85:AM85))))</f>
        <v>#N/A</v>
      </c>
      <c r="AO85" s="2" t="e">
        <f t="array" ref="AO85">IF(INDEX(Data!DT:DT,$B85)=0,#N/A,INDEX(Data!DT:DT,$B85)-Data!DT$2+INDEX($A85:AN85,,MAX(ISNUMBER($D85:AN85)*COLUMN($D85:AN85))))</f>
        <v>#N/A</v>
      </c>
      <c r="AP85" s="2" t="e">
        <f t="array" ref="AP85">IF(INDEX(Data!DU:DU,$B85)=0,#N/A,INDEX(Data!DU:DU,$B85)-Data!DU$2+INDEX($A85:AO85,,MAX(ISNUMBER($D85:AO85)*COLUMN($D85:AO85))))</f>
        <v>#N/A</v>
      </c>
      <c r="AQ85" s="2" t="e">
        <f t="array" ref="AQ85">IF(INDEX(Data!DV:DV,$B85)=0,#N/A,INDEX(Data!DV:DV,$B85)-Data!DV$2+INDEX($A85:AP85,,MAX(ISNUMBER($D85:AP85)*COLUMN($D85:AP85))))</f>
        <v>#N/A</v>
      </c>
      <c r="AR85" s="2" t="e">
        <f t="array" ref="AR85">IF(INDEX(Data!DW:DW,$B85)=0,#N/A,INDEX(Data!DW:DW,$B85)-Data!DW$2+INDEX($A85:AQ85,,MAX(ISNUMBER($D85:AQ85)*COLUMN($D85:AQ85))))</f>
        <v>#N/A</v>
      </c>
      <c r="AS85" s="2" t="e">
        <f t="array" ref="AS85">IF(INDEX(Data!DX:DX,$B85)=0,#N/A,INDEX(Data!DX:DX,$B85)-Data!DX$2+INDEX($A85:AR85,,MAX(ISNUMBER($D85:AR85)*COLUMN($D85:AR85))))</f>
        <v>#N/A</v>
      </c>
      <c r="AT85" s="2" t="e">
        <f t="array" ref="AT85">IF(INDEX(Data!DY:DY,$B85)=0,#N/A,INDEX(Data!DY:DY,$B85)-Data!DY$2+INDEX($A85:AS85,,MAX(ISNUMBER($D85:AS85)*COLUMN($D85:AS85))))</f>
        <v>#N/A</v>
      </c>
      <c r="AU85" s="2" t="e">
        <f t="array" ref="AU85">IF(INDEX(Data!DZ:DZ,$B85)=0,#N/A,INDEX(Data!DZ:DZ,$B85)-Data!DZ$2+INDEX($A85:AT85,,MAX(ISNUMBER($D85:AT85)*COLUMN($D85:AT85))))</f>
        <v>#N/A</v>
      </c>
      <c r="AV85" s="2" t="e">
        <f t="array" ref="AV85">IF(INDEX(Data!EA:EA,$B85)=0,#N/A,INDEX(Data!EA:EA,$B85)-Data!EA$2+INDEX($A85:AU85,,MAX(ISNUMBER($D85:AU85)*COLUMN($D85:AU85))))</f>
        <v>#N/A</v>
      </c>
      <c r="AW85" s="2" t="e">
        <f t="array" ref="AW85">IF(INDEX(Data!EB:EB,$B85)=0,#N/A,INDEX(Data!EB:EB,$B85)-Data!EB$2+INDEX($A85:AV85,,MAX(ISNUMBER($D85:AV85)*COLUMN($D85:AV85))))</f>
        <v>#N/A</v>
      </c>
      <c r="AX85" s="2" t="e">
        <f t="array" ref="AX85">IF(INDEX(Data!EC:EC,$B85)=0,#N/A,INDEX(Data!EC:EC,$B85)-Data!EC$2+INDEX($A85:AW85,,MAX(ISNUMBER($D85:AW85)*COLUMN($D85:AW85))))</f>
        <v>#N/A</v>
      </c>
      <c r="AY85" s="2" t="e">
        <f t="array" ref="AY85">IF(INDEX(Data!ED:ED,$B85)=0,#N/A,INDEX(Data!ED:ED,$B85)-Data!ED$2+INDEX($A85:AX85,,MAX(ISNUMBER($D85:AX85)*COLUMN($D85:AX85))))</f>
        <v>#N/A</v>
      </c>
      <c r="AZ85" s="2" t="e">
        <f t="array" ref="AZ85">IF(INDEX(Data!EE:EE,$B85)=0,#N/A,INDEX(Data!EE:EE,$B85)-Data!EE$2+INDEX($A85:AY85,,MAX(ISNUMBER($D85:AY85)*COLUMN($D85:AY85))))</f>
        <v>#N/A</v>
      </c>
      <c r="BA85" s="2" t="e">
        <f t="array" ref="BA85">IF(INDEX(Data!EF:EF,$B85)=0,#N/A,INDEX(Data!EF:EF,$B85)-Data!EF$2+INDEX($A85:AZ85,,MAX(ISNUMBER($D85:AZ85)*COLUMN($D85:AZ85))))</f>
        <v>#N/A</v>
      </c>
      <c r="BB85" s="2" t="e">
        <f t="array" ref="BB85">IF(INDEX(Data!EG:EG,$B85)=0,#N/A,INDEX(Data!EG:EG,$B85)-Data!EG$2+INDEX($A85:BA85,,MAX(ISNUMBER($D85:BA85)*COLUMN($D85:BA85))))</f>
        <v>#N/A</v>
      </c>
      <c r="BC85" s="2" t="e">
        <f t="array" ref="BC85">IF(INDEX(Data!EH:EH,$B85)=0,#N/A,INDEX(Data!EH:EH,$B85)-Data!EH$2+INDEX($A85:BB85,,MAX(ISNUMBER($D85:BB85)*COLUMN($D85:BB85))))</f>
        <v>#N/A</v>
      </c>
      <c r="BD85" s="2" t="e">
        <f t="array" ref="BD85">IF(INDEX(Data!EI:EI,$B85)=0,#N/A,INDEX(Data!EI:EI,$B85)-Data!EI$2+INDEX($A85:BC85,,MAX(ISNUMBER($D85:BC85)*COLUMN($D85:BC85))))</f>
        <v>#N/A</v>
      </c>
      <c r="BE85" s="2" t="e">
        <f t="array" ref="BE85">IF(INDEX(Data!EJ:EJ,$B85)=0,#N/A,INDEX(Data!EJ:EJ,$B85)-Data!EJ$2+INDEX($A85:BD85,,MAX(ISNUMBER($D85:BD85)*COLUMN($D85:BD85))))</f>
        <v>#N/A</v>
      </c>
      <c r="BF85" s="2" t="e">
        <f t="array" ref="BF85">IF(INDEX(Data!EK:EK,$B85)=0,#N/A,INDEX(Data!EK:EK,$B85)-Data!EK$2+INDEX($A85:BE85,,MAX(ISNUMBER($D85:BE85)*COLUMN($D85:BE85))))</f>
        <v>#N/A</v>
      </c>
      <c r="BG85" s="2" t="e">
        <f t="array" ref="BG85">IF(INDEX(Data!EL:EL,$B85)=0,#N/A,INDEX(Data!EL:EL,$B85)-Data!EL$2+INDEX($A85:BF85,,MAX(ISNUMBER($D85:BF85)*COLUMN($D85:BF85))))</f>
        <v>#N/A</v>
      </c>
      <c r="BH85" s="2" t="e">
        <f t="array" ref="BH85">IF(INDEX(Data!EM:EM,$B85)=0,#N/A,INDEX(Data!EM:EM,$B85)-Data!EM$2+INDEX($A85:BG85,,MAX(ISNUMBER($D85:BG85)*COLUMN($D85:BG85))))</f>
        <v>#N/A</v>
      </c>
      <c r="BI85" s="2" t="e">
        <f t="array" ref="BI85">IF(INDEX(Data!EN:EN,$B85)=0,#N/A,INDEX(Data!EN:EN,$B85)-Data!EN$2+INDEX($A85:BH85,,MAX(ISNUMBER($D85:BH85)*COLUMN($D85:BH85))))</f>
        <v>#N/A</v>
      </c>
      <c r="BJ85" s="2" t="e">
        <f t="array" ref="BJ85">IF(INDEX(Data!EO:EO,$B85)=0,#N/A,INDEX(Data!EO:EO,$B85)-Data!EO$2+INDEX($A85:BI85,,MAX(ISNUMBER($D85:BI85)*COLUMN($D85:BI85))))</f>
        <v>#N/A</v>
      </c>
      <c r="BK85" s="2" t="e">
        <f t="array" ref="BK85">IF(INDEX(Data!EP:EP,$B85)=0,#N/A,INDEX(Data!EP:EP,$B85)-Data!EP$2+INDEX($A85:BJ85,,MAX(ISNUMBER($D85:BJ85)*COLUMN($D85:BJ85))))</f>
        <v>#N/A</v>
      </c>
      <c r="BL85" s="2" t="e">
        <f t="array" ref="BL85">IF(INDEX(Data!EQ:EQ,$B85)=0,#N/A,INDEX(Data!EQ:EQ,$B85)-Data!EQ$2+INDEX($A85:BK85,,MAX(ISNUMBER($D85:BK85)*COLUMN($D85:BK85))))</f>
        <v>#N/A</v>
      </c>
      <c r="BM85" s="2" t="e">
        <f t="array" ref="BM85">IF(INDEX(Data!ER:ER,$B85)=0,#N/A,INDEX(Data!ER:ER,$B85)-Data!ER$2+INDEX($A85:BL85,,MAX(ISNUMBER($D85:BL85)*COLUMN($D85:BL85))))</f>
        <v>#N/A</v>
      </c>
      <c r="BN85" s="2" t="e">
        <f t="array" ref="BN85">IF(INDEX(Data!ES:ES,$B85)=0,#N/A,INDEX(Data!ES:ES,$B85)-Data!ES$2+INDEX($A85:BM85,,MAX(ISNUMBER($D85:BM85)*COLUMN($D85:BM85))))</f>
        <v>#N/A</v>
      </c>
      <c r="BO85" s="2" t="e">
        <f t="array" ref="BO85">IF(INDEX(Data!ET:ET,$B85)=0,#N/A,INDEX(Data!ET:ET,$B85)-Data!ET$2+INDEX($A85:BN85,,MAX(ISNUMBER($D85:BN85)*COLUMN($D85:BN85))))</f>
        <v>#N/A</v>
      </c>
      <c r="BP85" s="2" t="e">
        <f t="array" ref="BP85">IF(INDEX(Data!EU:EU,$B85)=0,#N/A,INDEX(Data!EU:EU,$B85)-Data!EU$2+INDEX($A85:BO85,,MAX(ISNUMBER($D85:BO85)*COLUMN($D85:BO85))))</f>
        <v>#N/A</v>
      </c>
      <c r="BQ85" s="2" t="e">
        <f t="array" ref="BQ85">IF(INDEX(Data!EV:EV,$B85)=0,#N/A,INDEX(Data!EV:EV,$B85)-Data!EV$2+INDEX($A85:BP85,,MAX(ISNUMBER($D85:BP85)*COLUMN($D85:BP85))))</f>
        <v>#N/A</v>
      </c>
      <c r="BR85" s="2" t="e">
        <f t="array" ref="BR85">IF(INDEX(Data!EW:EW,$B85)=0,#N/A,INDEX(Data!EW:EW,$B85)-Data!EW$2+INDEX($A85:BQ85,,MAX(ISNUMBER($D85:BQ85)*COLUMN($D85:BQ85))))</f>
        <v>#N/A</v>
      </c>
      <c r="BS85" s="2" t="e">
        <f t="array" ref="BS85">IF(INDEX(Data!EX:EX,$B85)=0,#N/A,INDEX(Data!EX:EX,$B85)-Data!EX$2+INDEX($A85:BR85,,MAX(ISNUMBER($D85:BR85)*COLUMN($D85:BR85))))</f>
        <v>#N/A</v>
      </c>
      <c r="BT85" s="2" t="e">
        <f t="array" ref="BT85">IF(INDEX(Data!EY:EY,$B85)=0,#N/A,INDEX(Data!EY:EY,$B85)-Data!EY$2+INDEX($A85:BS85,,MAX(ISNUMBER($D85:BS85)*COLUMN($D85:BS85))))</f>
        <v>#N/A</v>
      </c>
      <c r="BU85" s="2" t="e">
        <f t="array" ref="BU85">IF(INDEX(Data!EZ:EZ,$B85)=0,#N/A,INDEX(Data!EZ:EZ,$B85)-Data!EZ$2+INDEX($A85:BT85,,MAX(ISNUMBER($D85:BT85)*COLUMN($D85:BT85))))</f>
        <v>#N/A</v>
      </c>
      <c r="BV85" s="2" t="e">
        <f t="array" ref="BV85">IF(INDEX(Data!FA:FA,$B85)=0,#N/A,INDEX(Data!FA:FA,$B85)-Data!FA$2+INDEX($A85:BU85,,MAX(ISNUMBER($D85:BU85)*COLUMN($D85:BU85))))</f>
        <v>#N/A</v>
      </c>
      <c r="BW85" s="2" t="e">
        <f t="array" ref="BW85">IF(INDEX(Data!FB:FB,$B85)=0,#N/A,INDEX(Data!FB:FB,$B85)-Data!FB$2+INDEX($A85:BV85,,MAX(ISNUMBER($D85:BV85)*COLUMN($D85:BV85))))</f>
        <v>#N/A</v>
      </c>
      <c r="BX85" s="2" t="e">
        <f t="array" ref="BX85">IF(INDEX(Data!FC:FC,$B85)=0,#N/A,INDEX(Data!FC:FC,$B85)-Data!FC$2+INDEX($A85:BW85,,MAX(ISNUMBER($D85:BW85)*COLUMN($D85:BW85))))</f>
        <v>#N/A</v>
      </c>
      <c r="BY85" s="2" t="e">
        <f t="array" ref="BY85">IF(INDEX(Data!FD:FD,$B85)=0,#N/A,INDEX(Data!FD:FD,$B85)-Data!FD$2+INDEX($A85:BX85,,MAX(ISNUMBER($D85:BX85)*COLUMN($D85:BX85))))</f>
        <v>#N/A</v>
      </c>
      <c r="BZ85" s="2" t="e">
        <f t="array" ref="BZ85">IF(INDEX(Data!FE:FE,$B85)=0,#N/A,INDEX(Data!FE:FE,$B85)-Data!FE$2+INDEX($A85:BY85,,MAX(ISNUMBER($D85:BY85)*COLUMN($D85:BY85))))</f>
        <v>#N/A</v>
      </c>
      <c r="CA85" s="2" t="e">
        <f t="array" ref="CA85">IF(INDEX(Data!FF:FF,$B85)=0,#N/A,INDEX(Data!FF:FF,$B85)-Data!FF$2+INDEX($A85:BZ85,,MAX(ISNUMBER($D85:BZ85)*COLUMN($D85:BZ85))))</f>
        <v>#N/A</v>
      </c>
      <c r="CB85" s="2" t="e">
        <f t="array" ref="CB85">IF(INDEX(Data!FG:FG,$B85)=0,#N/A,INDEX(Data!FG:FG,$B85)-Data!FG$2+INDEX($A85:CA85,,MAX(ISNUMBER($D85:CA85)*COLUMN($D85:CA85))))</f>
        <v>#N/A</v>
      </c>
      <c r="CC85" s="2" t="e">
        <f t="array" ref="CC85">IF(INDEX(Data!FH:FH,$B85)=0,#N/A,INDEX(Data!FH:FH,$B85)-Data!FH$2+INDEX($A85:CB85,,MAX(ISNUMBER($D85:CB85)*COLUMN($D85:CB85))))</f>
        <v>#N/A</v>
      </c>
      <c r="CD85" s="2" t="e">
        <f t="array" ref="CD85">IF(INDEX(Data!FI:FI,$B85)=0,#N/A,INDEX(Data!FI:FI,$B85)-Data!FI$2+INDEX($A85:CC85,,MAX(ISNUMBER($D85:CC85)*COLUMN($D85:CC85))))</f>
        <v>#N/A</v>
      </c>
      <c r="CE85" s="2" t="e">
        <f t="array" ref="CE85">IF(INDEX(Data!FJ:FJ,$B85)=0,#N/A,INDEX(Data!FJ:FJ,$B85)-Data!FJ$2+INDEX($A85:CD85,,MAX(ISNUMBER($D85:CD85)*COLUMN($D85:CD85))))</f>
        <v>#N/A</v>
      </c>
      <c r="CF85" s="2" t="e">
        <f t="array" ref="CF85">IF(INDEX(Data!FK:FK,$B85)=0,#N/A,INDEX(Data!FK:FK,$B85)-Data!FK$2+INDEX($A85:CE85,,MAX(ISNUMBER($D85:CE85)*COLUMN($D85:CE85))))</f>
        <v>#N/A</v>
      </c>
      <c r="CG85" s="2" t="e">
        <f t="array" ref="CG85">IF(INDEX(Data!FL:FL,$B85)=0,#N/A,INDEX(Data!FL:FL,$B85)-Data!FL$2+INDEX($A85:CF85,,MAX(ISNUMBER($D85:CF85)*COLUMN($D85:CF85))))</f>
        <v>#N/A</v>
      </c>
      <c r="CH85" s="2" t="e">
        <f t="array" ref="CH85">IF(INDEX(Data!FM:FM,$B85)=0,#N/A,INDEX(Data!FM:FM,$B85)-Data!FM$2+INDEX($A85:CG85,,MAX(ISNUMBER($D85:CG85)*COLUMN($D85:CG85))))</f>
        <v>#N/A</v>
      </c>
      <c r="CI85" s="2" t="e">
        <f t="array" ref="CI85">IF(INDEX(Data!FN:FN,$B85)=0,#N/A,INDEX(Data!FN:FN,$B85)-Data!FN$2+INDEX($A85:CH85,,MAX(ISNUMBER($D85:CH85)*COLUMN($D85:CH85))))</f>
        <v>#N/A</v>
      </c>
      <c r="CJ85" s="2" t="e">
        <f t="array" ref="CJ85">IF(INDEX(Data!FO:FO,$B85)=0,#N/A,INDEX(Data!FO:FO,$B85)-Data!FO$2+INDEX($A85:CI85,,MAX(ISNUMBER($D85:CI85)*COLUMN($D85:CI85))))</f>
        <v>#N/A</v>
      </c>
      <c r="CK85" s="2" t="e">
        <f t="array" ref="CK85">IF(INDEX(Data!FP:FP,$B85)=0,#N/A,INDEX(Data!FP:FP,$B85)-Data!FP$2+INDEX($A85:CJ85,,MAX(ISNUMBER($D85:CJ85)*COLUMN($D85:CJ85))))</f>
        <v>#N/A</v>
      </c>
      <c r="CL85" s="2" t="e">
        <f t="array" ref="CL85">IF(INDEX(Data!FQ:FQ,$B85)=0,#N/A,INDEX(Data!FQ:FQ,$B85)-Data!FQ$2+INDEX($A85:CK85,,MAX(ISNUMBER($D85:CK85)*COLUMN($D85:CK85))))</f>
        <v>#N/A</v>
      </c>
      <c r="CM85" s="2" t="e">
        <f t="array" ref="CM85">IF(INDEX(Data!FR:FR,$B85)=0,#N/A,INDEX(Data!FR:FR,$B85)-Data!FR$2+INDEX($A85:CL85,,MAX(ISNUMBER($D85:CL85)*COLUMN($D85:CL85))))</f>
        <v>#N/A</v>
      </c>
      <c r="CN85" s="2" t="e">
        <f t="array" ref="CN85">IF(INDEX(Data!FS:FS,$B85)=0,#N/A,INDEX(Data!FS:FS,$B85)-Data!FS$2+INDEX($A85:CM85,,MAX(ISNUMBER($D85:CM85)*COLUMN($D85:CM85))))</f>
        <v>#N/A</v>
      </c>
      <c r="CO85" s="2" t="e">
        <f t="array" ref="CO85">IF(INDEX(Data!FT:FT,$B85)=0,#N/A,INDEX(Data!FT:FT,$B85)-Data!FT$2+INDEX($A85:CN85,,MAX(ISNUMBER($D85:CN85)*COLUMN($D85:CN85))))</f>
        <v>#N/A</v>
      </c>
      <c r="CP85" s="2" t="e">
        <f t="array" ref="CP85">IF(INDEX(Data!FU:FU,$B85)=0,#N/A,INDEX(Data!FU:FU,$B85)-Data!FU$2+INDEX($A85:CO85,,MAX(ISNUMBER($D85:CO85)*COLUMN($D85:CO85))))</f>
        <v>#N/A</v>
      </c>
      <c r="CQ85" s="2" t="e">
        <f t="array" ref="CQ85">IF(INDEX(Data!FV:FV,$B85)=0,#N/A,INDEX(Data!FV:FV,$B85)-Data!FV$2+INDEX($A85:CP85,,MAX(ISNUMBER($D85:CP85)*COLUMN($D85:CP85))))</f>
        <v>#N/A</v>
      </c>
      <c r="CR85" s="2" t="e">
        <f t="array" ref="CR85">IF(INDEX(Data!FW:FW,$B85)=0,#N/A,INDEX(Data!FW:FW,$B85)-Data!FW$2+INDEX($A85:CQ85,,MAX(ISNUMBER($D85:CQ85)*COLUMN($D85:CQ85))))</f>
        <v>#N/A</v>
      </c>
      <c r="CS85" s="2" t="e">
        <f t="array" ref="CS85">IF(INDEX(Data!FX:FX,$B85)=0,#N/A,INDEX(Data!FX:FX,$B85)-Data!FX$2+INDEX($A85:CR85,,MAX(ISNUMBER($D85:CR85)*COLUMN($D85:CR85))))</f>
        <v>#N/A</v>
      </c>
      <c r="CT85" s="2" t="e">
        <f t="array" ref="CT85">IF(INDEX(Data!FY:FY,$B85)=0,#N/A,INDEX(Data!FY:FY,$B85)-Data!FY$2+INDEX($A85:CS85,,MAX(ISNUMBER($D85:CS85)*COLUMN($D85:CS85))))</f>
        <v>#N/A</v>
      </c>
      <c r="CU85" s="2" t="e">
        <f t="array" ref="CU85">IF(INDEX(Data!FZ:FZ,$B85)=0,#N/A,INDEX(Data!FZ:FZ,$B85)-Data!FZ$2+INDEX($A85:CT85,,MAX(ISNUMBER($D85:CT85)*COLUMN($D85:CT85))))</f>
        <v>#N/A</v>
      </c>
      <c r="CV85" s="2" t="e">
        <f t="array" ref="CV85">IF(INDEX(Data!GA:GA,$B85)=0,#N/A,INDEX(Data!GA:GA,$B85)-Data!GA$2+INDEX($A85:CU85,,MAX(ISNUMBER($D85:CU85)*COLUMN($D85:CU85))))</f>
        <v>#N/A</v>
      </c>
      <c r="CW85" s="2" t="e">
        <f t="array" ref="CW85">IF(INDEX(Data!GB:GB,$B85)=0,#N/A,INDEX(Data!GB:GB,$B85)-Data!GB$2+INDEX($A85:CV85,,MAX(ISNUMBER($D85:CV85)*COLUMN($D85:CV85))))</f>
        <v>#N/A</v>
      </c>
      <c r="CX85" s="2" t="e">
        <f t="array" ref="CX85">IF(INDEX(Data!GC:GC,$B85)=0,#N/A,INDEX(Data!GC:GC,$B85)-Data!GC$2+INDEX($A85:CW85,,MAX(ISNUMBER($D85:CW85)*COLUMN($D85:CW85))))</f>
        <v>#N/A</v>
      </c>
      <c r="CY85" s="2" t="e">
        <f t="array" ref="CY85">IF(INDEX(Data!GD:GD,$B85)=0,#N/A,INDEX(Data!GD:GD,$B85)-Data!GD$2+INDEX($A85:CX85,,MAX(ISNUMBER($D85:CX85)*COLUMN($D85:CX85))))</f>
        <v>#N/A</v>
      </c>
      <c r="CZ85" s="2" t="e">
        <f t="array" ref="CZ85">IF(INDEX(Data!GE:GE,$B85)=0,#N/A,INDEX(Data!GE:GE,$B85)-Data!GE$2+INDEX($A85:CY85,,MAX(ISNUMBER($D85:CY85)*COLUMN($D85:CY85))))</f>
        <v>#N/A</v>
      </c>
      <c r="DA85" s="2" t="e">
        <f t="array" ref="DA85">IF(INDEX(Data!GF:GF,$B85)=0,#N/A,INDEX(Data!GF:GF,$B85)-Data!GF$2+INDEX($A85:CZ85,,MAX(ISNUMBER($D85:CZ85)*COLUMN($D85:CZ85))))</f>
        <v>#N/A</v>
      </c>
      <c r="DB85" s="2" t="e">
        <f t="array" ref="DB85">IF(INDEX(Data!GG:GG,$B85)=0,#N/A,INDEX(Data!GG:GG,$B85)-Data!GG$2+INDEX($A85:DA85,,MAX(ISNUMBER($D85:DA85)*COLUMN($D85:DA85))))</f>
        <v>#N/A</v>
      </c>
      <c r="DC85" s="2" t="e">
        <f t="array" ref="DC85">IF(INDEX(Data!GH:GH,$B85)=0,#N/A,INDEX(Data!GH:GH,$B85)-Data!GH$2+INDEX($A85:DB85,,MAX(ISNUMBER($D85:DB85)*COLUMN($D85:DB85))))</f>
        <v>#N/A</v>
      </c>
      <c r="DD85" s="2" t="e">
        <f t="array" ref="DD85">IF(INDEX(Data!GI:GI,$B85)=0,#N/A,INDEX(Data!GI:GI,$B85)-Data!GI$2+INDEX($A85:DC85,,MAX(ISNUMBER($D85:DC85)*COLUMN($D85:DC85))))</f>
        <v>#N/A</v>
      </c>
      <c r="DE85" s="2" t="e">
        <f t="array" ref="DE85">IF(INDEX(Data!GJ:GJ,$B85)=0,#N/A,INDEX(Data!GJ:GJ,$B85)-Data!GJ$2+INDEX($A85:DD85,,MAX(ISNUMBER($D85:DD85)*COLUMN($D85:DD85))))</f>
        <v>#N/A</v>
      </c>
      <c r="DF85" s="2" t="e">
        <f t="array" ref="DF85">IF(INDEX(Data!GK:GK,$B85)=0,#N/A,INDEX(Data!GK:GK,$B85)-Data!GK$2+INDEX($A85:DE85,,MAX(ISNUMBER($D85:DE85)*COLUMN($D85:DE85))))</f>
        <v>#N/A</v>
      </c>
      <c r="DG85" s="2" t="e">
        <f t="array" ref="DG85">IF(INDEX(Data!GL:GL,$B85)=0,#N/A,INDEX(Data!GL:GL,$B85)-Data!GL$2+INDEX($A85:DF85,,MAX(ISNUMBER($D85:DF85)*COLUMN($D85:DF85))))</f>
        <v>#N/A</v>
      </c>
      <c r="DH85" s="2" t="e">
        <f t="array" ref="DH85">IF(INDEX(Data!GM:GM,$B85)=0,#N/A,INDEX(Data!GM:GM,$B85)-Data!GM$2+INDEX($A85:DG85,,MAX(ISNUMBER($D85:DG85)*COLUMN($D85:DG85))))</f>
        <v>#N/A</v>
      </c>
      <c r="DI85" s="2" t="e">
        <f t="array" ref="DI85">IF(INDEX(Data!GN:GN,$B85)=0,#N/A,INDEX(Data!GN:GN,$B85)-Data!GN$2+INDEX($A85:DH85,,MAX(ISNUMBER($D85:DH85)*COLUMN($D85:DH85))))</f>
        <v>#N/A</v>
      </c>
      <c r="DJ85" s="2" t="e">
        <f t="array" ref="DJ85">IF(INDEX(Data!GO:GO,$B85)=0,#N/A,INDEX(Data!GO:GO,$B85)-Data!GO$2+INDEX($A85:DI85,,MAX(ISNUMBER($D85:DI85)*COLUMN($D85:DI85))))</f>
        <v>#N/A</v>
      </c>
      <c r="DK85" s="2" t="e">
        <f t="array" ref="DK85">IF(INDEX(Data!GP:GP,$B85)=0,#N/A,INDEX(Data!GP:GP,$B85)-Data!GP$2+INDEX($A85:DJ85,,MAX(ISNUMBER($D85:DJ85)*COLUMN($D85:DJ85))))</f>
        <v>#N/A</v>
      </c>
      <c r="DL85" s="2" t="e">
        <f t="array" ref="DL85">IF(INDEX(Data!GQ:GQ,$B85)=0,#N/A,INDEX(Data!GQ:GQ,$B85)-Data!GQ$2+INDEX($A85:DK85,,MAX(ISNUMBER($D85:DK85)*COLUMN($D85:DK85))))</f>
        <v>#N/A</v>
      </c>
      <c r="DM85" s="2" t="e">
        <f t="array" ref="DM85">IF(INDEX(Data!GR:GR,$B85)=0,#N/A,INDEX(Data!GR:GR,$B85)-Data!GR$2+INDEX($A85:DL85,,MAX(ISNUMBER($D85:DL85)*COLUMN($D85:DL85))))</f>
        <v>#N/A</v>
      </c>
      <c r="DN85" s="2" t="e">
        <f t="array" ref="DN85">IF(INDEX(Data!GS:GS,$B85)=0,#N/A,INDEX(Data!GS:GS,$B85)-Data!GS$2+INDEX($A85:DM85,,MAX(ISNUMBER($D85:DM85)*COLUMN($D85:DM85))))</f>
        <v>#N/A</v>
      </c>
      <c r="DO85" s="2" t="e">
        <f t="array" ref="DO85">IF(INDEX(Data!GT:GT,$B85)=0,#N/A,INDEX(Data!GT:GT,$B85)-Data!GT$2+INDEX($A85:DN85,,MAX(ISNUMBER($D85:DN85)*COLUMN($D85:DN85))))</f>
        <v>#N/A</v>
      </c>
      <c r="DP85" s="2" t="e">
        <f t="array" ref="DP85">IF(INDEX(Data!GU:GU,$B85)=0,#N/A,INDEX(Data!GU:GU,$B85)-Data!GU$2+INDEX($A85:DO85,,MAX(ISNUMBER($D85:DO85)*COLUMN($D85:DO85))))</f>
        <v>#N/A</v>
      </c>
      <c r="DQ85" s="2" t="e">
        <f t="array" ref="DQ85">IF(INDEX(Data!GV:GV,$B85)=0,#N/A,INDEX(Data!GV:GV,$B85)-Data!GV$2+INDEX($A85:DP85,,MAX(ISNUMBER($D85:DP85)*COLUMN($D85:DP85))))</f>
        <v>#N/A</v>
      </c>
      <c r="DR85" s="2" t="e">
        <f t="array" ref="DR85">IF(INDEX(Data!GW:GW,$B85)=0,#N/A,INDEX(Data!GW:GW,$B85)-Data!GW$2+INDEX($A85:DQ85,,MAX(ISNUMBER($D85:DQ85)*COLUMN($D85:DQ85))))</f>
        <v>#N/A</v>
      </c>
      <c r="DS85" s="2" t="e">
        <f t="array" ref="DS85">IF(INDEX(Data!GX:GX,$B85)=0,#N/A,INDEX(Data!GX:GX,$B85)-Data!GX$2+INDEX($A85:DR85,,MAX(ISNUMBER($D85:DR85)*COLUMN($D85:DR85))))</f>
        <v>#N/A</v>
      </c>
      <c r="DT85" s="2" t="e">
        <f t="array" ref="DT85">IF(INDEX(Data!GY:GY,$B85)=0,#N/A,INDEX(Data!GY:GY,$B85)-Data!GY$2+INDEX($A85:DS85,,MAX(ISNUMBER($D85:DS85)*COLUMN($D85:DS85))))</f>
        <v>#N/A</v>
      </c>
      <c r="DU85" s="2" t="e">
        <f t="array" ref="DU85">IF(INDEX(Data!GZ:GZ,$B85)=0,#N/A,INDEX(Data!GZ:GZ,$B85)-Data!GZ$2+INDEX($A85:DT85,,MAX(ISNUMBER($D85:DT85)*COLUMN($D85:DT85))))</f>
        <v>#N/A</v>
      </c>
      <c r="DV85" s="2" t="e">
        <f t="array" ref="DV85">IF(INDEX(Data!HA:HA,$B85)=0,#N/A,INDEX(Data!HA:HA,$B85)-Data!HA$2+INDEX($A85:DU85,,MAX(ISNUMBER($D85:DU85)*COLUMN($D85:DU85))))</f>
        <v>#N/A</v>
      </c>
      <c r="DW85" s="2" t="e">
        <f t="array" ref="DW85">IF(INDEX(Data!HB:HB,$B85)=0,#N/A,INDEX(Data!HB:HB,$B85)-Data!HB$2+INDEX($A85:DV85,,MAX(ISNUMBER($D85:DV85)*COLUMN($D85:DV85))))</f>
        <v>#N/A</v>
      </c>
      <c r="DX85" s="2" t="e">
        <f t="array" ref="DX85">IF(INDEX(Data!HC:HC,$B85)=0,#N/A,INDEX(Data!HC:HC,$B85)-Data!HC$2+INDEX($A85:DW85,,MAX(ISNUMBER($D85:DW85)*COLUMN($D85:DW85))))</f>
        <v>#N/A</v>
      </c>
      <c r="DY85" s="2" t="e">
        <f t="array" ref="DY85">IF(INDEX(Data!HD:HD,$B85)=0,#N/A,INDEX(Data!HD:HD,$B85)-Data!HD$2+INDEX($A85:DX85,,MAX(ISNUMBER($D85:DX85)*COLUMN($D85:DX85))))</f>
        <v>#N/A</v>
      </c>
      <c r="DZ85" s="2" t="e">
        <f t="array" ref="DZ85">IF(INDEX(Data!HE:HE,$B85)=0,#N/A,INDEX(Data!HE:HE,$B85)-Data!HE$2+INDEX($A85:DY85,,MAX(ISNUMBER($D85:DY85)*COLUMN($D85:DY85))))</f>
        <v>#N/A</v>
      </c>
      <c r="EA85" s="2" t="e">
        <f t="array" ref="EA85">IF(INDEX(Data!HF:HF,$B85)=0,#N/A,INDEX(Data!HF:HF,$B85)-Data!HF$2+INDEX($A85:DZ85,,MAX(ISNUMBER($D85:DZ85)*COLUMN($D85:DZ85))))</f>
        <v>#N/A</v>
      </c>
      <c r="EB85" s="2" t="e">
        <f t="array" ref="EB85">IF(INDEX(Data!HG:HG,$B85)=0,#N/A,INDEX(Data!HG:HG,$B85)-Data!HG$2+INDEX($A85:EA85,,MAX(ISNUMBER($D85:EA85)*COLUMN($D85:EA85))))</f>
        <v>#N/A</v>
      </c>
      <c r="EC85" s="2" t="e">
        <f t="array" ref="EC85">IF(INDEX(Data!HH:HH,$B85)=0,#N/A,INDEX(Data!HH:HH,$B85)-Data!HH$2+INDEX($A85:EB85,,MAX(ISNUMBER($D85:EB85)*COLUMN($D85:EB85))))</f>
        <v>#N/A</v>
      </c>
      <c r="ED85" s="2" t="e">
        <f t="array" ref="ED85">IF(INDEX(Data!HI:HI,$B85)=0,#N/A,INDEX(Data!HI:HI,$B85)-Data!HI$2+INDEX($A85:EC85,,MAX(ISNUMBER($D85:EC85)*COLUMN($D85:EC85))))</f>
        <v>#N/A</v>
      </c>
      <c r="EE85" s="2" t="e">
        <f t="array" ref="EE85">IF(INDEX(Data!HJ:HJ,$B85)=0,#N/A,INDEX(Data!HJ:HJ,$B85)-Data!HJ$2+INDEX($A85:ED85,,MAX(ISNUMBER($D85:ED85)*COLUMN($D85:ED85))))</f>
        <v>#N/A</v>
      </c>
      <c r="EF85" s="2" t="e">
        <f t="array" ref="EF85">IF(INDEX(Data!HK:HK,$B85)=0,#N/A,INDEX(Data!HK:HK,$B85)-Data!HK$2+INDEX($A85:EE85,,MAX(ISNUMBER($D85:EE85)*COLUMN($D85:EE85))))</f>
        <v>#N/A</v>
      </c>
      <c r="EG85" s="2" t="e">
        <f t="array" ref="EG85">IF(INDEX(Data!HL:HL,$B85)=0,#N/A,INDEX(Data!HL:HL,$B85)-Data!HL$2+INDEX($A85:EF85,,MAX(ISNUMBER($D85:EF85)*COLUMN($D85:EF85))))</f>
        <v>#N/A</v>
      </c>
      <c r="EH85" s="2" t="e">
        <f t="array" ref="EH85">IF(INDEX(Data!HM:HM,$B85)=0,#N/A,INDEX(Data!HM:HM,$B85)-Data!HM$2+INDEX($A85:EG85,,MAX(ISNUMBER($D85:EG85)*COLUMN($D85:EG85))))</f>
        <v>#N/A</v>
      </c>
      <c r="EI85" s="2" t="e">
        <f t="array" ref="EI85">IF(INDEX(Data!HN:HN,$B85)=0,#N/A,INDEX(Data!HN:HN,$B85)-Data!HN$2+INDEX($A85:EH85,,MAX(ISNUMBER($D85:EH85)*COLUMN($D85:EH85))))</f>
        <v>#N/A</v>
      </c>
    </row>
    <row r="86" spans="1:139" x14ac:dyDescent="0.25">
      <c r="A86" s="2">
        <f>Data!CG161</f>
        <v>0</v>
      </c>
      <c r="B86" s="2" t="e">
        <f>MATCH(A86,Data!CG:CG,0)</f>
        <v>#N/A</v>
      </c>
      <c r="C86" s="2" t="e">
        <f ca="1">COUNTIF(OFFSET(Data!$CJ$1:$EZ$78,B86-1,0,1),"&gt;0")</f>
        <v>#N/A</v>
      </c>
      <c r="D86" s="2">
        <v>0</v>
      </c>
      <c r="E86" s="2" t="e">
        <f t="array" ref="E86">IF(INDEX(Data!CJ:CJ,$B86)=0,#N/A,INDEX(Data!CJ:CJ,$B86)-Data!CJ$2+INDEX($A86:D86,,MAX(ISNUMBER($D86:D86)*COLUMN($D86:D86))))</f>
        <v>#N/A</v>
      </c>
      <c r="F86" s="2" t="e">
        <f t="array" ref="F86">IF(INDEX(Data!CK:CK,$B86)=0,#N/A,INDEX(Data!CK:CK,$B86)-Data!CK$2+INDEX($A86:E86,,MAX(ISNUMBER($D86:E86)*COLUMN($D86:E86))))</f>
        <v>#N/A</v>
      </c>
      <c r="G86" s="2" t="e">
        <f t="array" ref="G86">IF(INDEX(Data!CL:CL,$B86)=0,#N/A,INDEX(Data!CL:CL,$B86)-Data!CL$2+INDEX($A86:F86,,MAX(ISNUMBER($D86:F86)*COLUMN($D86:F86))))</f>
        <v>#N/A</v>
      </c>
      <c r="H86" s="2" t="e">
        <f t="array" ref="H86">IF(INDEX(Data!CM:CM,$B86)=0,#N/A,INDEX(Data!CM:CM,$B86)-Data!CM$2+INDEX($A86:G86,,MAX(ISNUMBER($D86:G86)*COLUMN($D86:G86))))</f>
        <v>#N/A</v>
      </c>
      <c r="I86" s="2" t="e">
        <f t="array" ref="I86">IF(INDEX(Data!CN:CN,$B86)=0,#N/A,INDEX(Data!CN:CN,$B86)-Data!CN$2+INDEX($A86:H86,,MAX(ISNUMBER($D86:H86)*COLUMN($D86:H86))))</f>
        <v>#N/A</v>
      </c>
      <c r="J86" s="2" t="e">
        <f t="array" ref="J86">IF(INDEX(Data!CO:CO,$B86)=0,#N/A,INDEX(Data!CO:CO,$B86)-Data!CO$2+INDEX($A86:I86,,MAX(ISNUMBER($D86:I86)*COLUMN($D86:I86))))</f>
        <v>#N/A</v>
      </c>
      <c r="K86" s="2" t="e">
        <f t="array" ref="K86">IF(INDEX(Data!CP:CP,$B86)=0,#N/A,INDEX(Data!CP:CP,$B86)-Data!CP$2+INDEX($A86:J86,,MAX(ISNUMBER($D86:J86)*COLUMN($D86:J86))))</f>
        <v>#N/A</v>
      </c>
      <c r="L86" s="2" t="e">
        <f t="array" ref="L86">IF(INDEX(Data!CQ:CQ,$B86)=0,#N/A,INDEX(Data!CQ:CQ,$B86)-Data!CQ$2+INDEX($A86:K86,,MAX(ISNUMBER($D86:K86)*COLUMN($D86:K86))))</f>
        <v>#N/A</v>
      </c>
      <c r="M86" s="2" t="e">
        <f t="array" ref="M86">IF(INDEX(Data!CR:CR,$B86)=0,#N/A,INDEX(Data!CR:CR,$B86)-Data!CR$2+INDEX($A86:L86,,MAX(ISNUMBER($D86:L86)*COLUMN($D86:L86))))</f>
        <v>#N/A</v>
      </c>
      <c r="N86" s="2" t="e">
        <f t="array" ref="N86">IF(INDEX(Data!CS:CS,$B86)=0,#N/A,INDEX(Data!CS:CS,$B86)-Data!CS$2+INDEX($A86:M86,,MAX(ISNUMBER($D86:M86)*COLUMN($D86:M86))))</f>
        <v>#N/A</v>
      </c>
      <c r="O86" s="2" t="e">
        <f t="array" ref="O86">IF(INDEX(Data!CT:CT,$B86)=0,#N/A,INDEX(Data!CT:CT,$B86)-Data!CT$2+INDEX($A86:N86,,MAX(ISNUMBER($D86:N86)*COLUMN($D86:N86))))</f>
        <v>#N/A</v>
      </c>
      <c r="P86" s="2" t="e">
        <f t="array" ref="P86">IF(INDEX(Data!CU:CU,$B86)=0,#N/A,INDEX(Data!CU:CU,$B86)-Data!CU$2+INDEX($A86:O86,,MAX(ISNUMBER($D86:O86)*COLUMN($D86:O86))))</f>
        <v>#N/A</v>
      </c>
      <c r="Q86" s="2" t="e">
        <f t="array" ref="Q86">IF(INDEX(Data!CV:CV,$B86)=0,#N/A,INDEX(Data!CV:CV,$B86)-Data!CV$2+INDEX($A86:P86,,MAX(ISNUMBER($D86:P86)*COLUMN($D86:P86))))</f>
        <v>#N/A</v>
      </c>
      <c r="R86" s="2" t="e">
        <f t="array" ref="R86">IF(INDEX(Data!CW:CW,$B86)=0,#N/A,INDEX(Data!CW:CW,$B86)-Data!CW$2+INDEX($A86:Q86,,MAX(ISNUMBER($D86:Q86)*COLUMN($D86:Q86))))</f>
        <v>#N/A</v>
      </c>
      <c r="S86" s="2" t="e">
        <f t="array" ref="S86">IF(INDEX(Data!CX:CX,$B86)=0,#N/A,INDEX(Data!CX:CX,$B86)-Data!CX$2+INDEX($A86:R86,,MAX(ISNUMBER($D86:R86)*COLUMN($D86:R86))))</f>
        <v>#N/A</v>
      </c>
      <c r="T86" s="2" t="e">
        <f t="array" ref="T86">IF(INDEX(Data!CY:CY,$B86)=0,#N/A,INDEX(Data!CY:CY,$B86)-Data!CY$2+INDEX($A86:S86,,MAX(ISNUMBER($D86:S86)*COLUMN($D86:S86))))</f>
        <v>#N/A</v>
      </c>
      <c r="U86" s="2" t="e">
        <f t="array" ref="U86">IF(INDEX(Data!CZ:CZ,$B86)=0,#N/A,INDEX(Data!CZ:CZ,$B86)-Data!CZ$2+INDEX($A86:T86,,MAX(ISNUMBER($D86:T86)*COLUMN($D86:T86))))</f>
        <v>#N/A</v>
      </c>
      <c r="V86" s="2" t="e">
        <f t="array" ref="V86">IF(INDEX(Data!DA:DA,$B86)=0,#N/A,INDEX(Data!DA:DA,$B86)-Data!DA$2+INDEX($A86:U86,,MAX(ISNUMBER($D86:U86)*COLUMN($D86:U86))))</f>
        <v>#N/A</v>
      </c>
      <c r="W86" s="2" t="e">
        <f t="array" ref="W86">IF(INDEX(Data!DB:DB,$B86)=0,#N/A,INDEX(Data!DB:DB,$B86)-Data!DB$2+INDEX($A86:V86,,MAX(ISNUMBER($D86:V86)*COLUMN($D86:V86))))</f>
        <v>#N/A</v>
      </c>
      <c r="X86" s="2" t="e">
        <f t="array" ref="X86">IF(INDEX(Data!DC:DC,$B86)=0,#N/A,INDEX(Data!DC:DC,$B86)-Data!DC$2+INDEX($A86:W86,,MAX(ISNUMBER($D86:W86)*COLUMN($D86:W86))))</f>
        <v>#N/A</v>
      </c>
      <c r="Y86" s="2" t="e">
        <f t="array" ref="Y86">IF(INDEX(Data!DD:DD,$B86)=0,#N/A,INDEX(Data!DD:DD,$B86)-Data!DD$2+INDEX($A86:X86,,MAX(ISNUMBER($D86:X86)*COLUMN($D86:X86))))</f>
        <v>#N/A</v>
      </c>
      <c r="Z86" s="2" t="e">
        <f t="array" ref="Z86">IF(INDEX(Data!DE:DE,$B86)=0,#N/A,INDEX(Data!DE:DE,$B86)-Data!DE$2+INDEX($A86:Y86,,MAX(ISNUMBER($D86:Y86)*COLUMN($D86:Y86))))</f>
        <v>#N/A</v>
      </c>
      <c r="AA86" s="2" t="e">
        <f t="array" ref="AA86">IF(INDEX(Data!DF:DF,$B86)=0,#N/A,INDEX(Data!DF:DF,$B86)-Data!DF$2+INDEX($A86:Z86,,MAX(ISNUMBER($D86:Z86)*COLUMN($D86:Z86))))</f>
        <v>#N/A</v>
      </c>
      <c r="AB86" s="2" t="e">
        <f t="array" ref="AB86">IF(INDEX(Data!DG:DG,$B86)=0,#N/A,INDEX(Data!DG:DG,$B86)-Data!DG$2+INDEX($A86:AA86,,MAX(ISNUMBER($D86:AA86)*COLUMN($D86:AA86))))</f>
        <v>#N/A</v>
      </c>
      <c r="AC86" s="2" t="e">
        <f t="array" ref="AC86">IF(INDEX(Data!DH:DH,$B86)=0,#N/A,INDEX(Data!DH:DH,$B86)-Data!DH$2+INDEX($A86:AB86,,MAX(ISNUMBER($D86:AB86)*COLUMN($D86:AB86))))</f>
        <v>#N/A</v>
      </c>
      <c r="AD86" s="2" t="e">
        <f t="array" ref="AD86">IF(INDEX(Data!DI:DI,$B86)=0,#N/A,INDEX(Data!DI:DI,$B86)-Data!DI$2+INDEX($A86:AC86,,MAX(ISNUMBER($D86:AC86)*COLUMN($D86:AC86))))</f>
        <v>#N/A</v>
      </c>
      <c r="AE86" s="2" t="e">
        <f t="array" ref="AE86">IF(INDEX(Data!DJ:DJ,$B86)=0,#N/A,INDEX(Data!DJ:DJ,$B86)-Data!DJ$2+INDEX($A86:AD86,,MAX(ISNUMBER($D86:AD86)*COLUMN($D86:AD86))))</f>
        <v>#N/A</v>
      </c>
      <c r="AF86" s="2" t="e">
        <f t="array" ref="AF86">IF(INDEX(Data!DK:DK,$B86)=0,#N/A,INDEX(Data!DK:DK,$B86)-Data!DK$2+INDEX($A86:AE86,,MAX(ISNUMBER($D86:AE86)*COLUMN($D86:AE86))))</f>
        <v>#N/A</v>
      </c>
      <c r="AG86" s="2" t="e">
        <f t="array" ref="AG86">IF(INDEX(Data!DL:DL,$B86)=0,#N/A,INDEX(Data!DL:DL,$B86)-Data!DL$2+INDEX($A86:AF86,,MAX(ISNUMBER($D86:AF86)*COLUMN($D86:AF86))))</f>
        <v>#N/A</v>
      </c>
      <c r="AH86" s="2" t="e">
        <f t="array" ref="AH86">IF(INDEX(Data!DM:DM,$B86)=0,#N/A,INDEX(Data!DM:DM,$B86)-Data!DM$2+INDEX($A86:AG86,,MAX(ISNUMBER($D86:AG86)*COLUMN($D86:AG86))))</f>
        <v>#N/A</v>
      </c>
      <c r="AI86" s="2" t="e">
        <f t="array" ref="AI86">IF(INDEX(Data!DN:DN,$B86)=0,#N/A,INDEX(Data!DN:DN,$B86)-Data!DN$2+INDEX($A86:AH86,,MAX(ISNUMBER($D86:AH86)*COLUMN($D86:AH86))))</f>
        <v>#N/A</v>
      </c>
      <c r="AJ86" s="2" t="e">
        <f t="array" ref="AJ86">IF(INDEX(Data!DO:DO,$B86)=0,#N/A,INDEX(Data!DO:DO,$B86)-Data!DO$2+INDEX($A86:AI86,,MAX(ISNUMBER($D86:AI86)*COLUMN($D86:AI86))))</f>
        <v>#N/A</v>
      </c>
      <c r="AK86" s="2" t="e">
        <f t="array" ref="AK86">IF(INDEX(Data!DP:DP,$B86)=0,#N/A,INDEX(Data!DP:DP,$B86)-Data!DP$2+INDEX($A86:AJ86,,MAX(ISNUMBER($D86:AJ86)*COLUMN($D86:AJ86))))</f>
        <v>#N/A</v>
      </c>
      <c r="AL86" s="2" t="e">
        <f t="array" ref="AL86">IF(INDEX(Data!DQ:DQ,$B86)=0,#N/A,INDEX(Data!DQ:DQ,$B86)-Data!DQ$2+INDEX($A86:AK86,,MAX(ISNUMBER($D86:AK86)*COLUMN($D86:AK86))))</f>
        <v>#N/A</v>
      </c>
      <c r="AM86" s="2" t="e">
        <f t="array" ref="AM86">IF(INDEX(Data!DR:DR,$B86)=0,#N/A,INDEX(Data!DR:DR,$B86)-Data!DR$2+INDEX($A86:AL86,,MAX(ISNUMBER($D86:AL86)*COLUMN($D86:AL86))))</f>
        <v>#N/A</v>
      </c>
      <c r="AN86" s="2" t="e">
        <f t="array" ref="AN86">IF(INDEX(Data!DS:DS,$B86)=0,#N/A,INDEX(Data!DS:DS,$B86)-Data!DS$2+INDEX($A86:AM86,,MAX(ISNUMBER($D86:AM86)*COLUMN($D86:AM86))))</f>
        <v>#N/A</v>
      </c>
      <c r="AO86" s="2" t="e">
        <f t="array" ref="AO86">IF(INDEX(Data!DT:DT,$B86)=0,#N/A,INDEX(Data!DT:DT,$B86)-Data!DT$2+INDEX($A86:AN86,,MAX(ISNUMBER($D86:AN86)*COLUMN($D86:AN86))))</f>
        <v>#N/A</v>
      </c>
      <c r="AP86" s="2" t="e">
        <f t="array" ref="AP86">IF(INDEX(Data!DU:DU,$B86)=0,#N/A,INDEX(Data!DU:DU,$B86)-Data!DU$2+INDEX($A86:AO86,,MAX(ISNUMBER($D86:AO86)*COLUMN($D86:AO86))))</f>
        <v>#N/A</v>
      </c>
      <c r="AQ86" s="2" t="e">
        <f t="array" ref="AQ86">IF(INDEX(Data!DV:DV,$B86)=0,#N/A,INDEX(Data!DV:DV,$B86)-Data!DV$2+INDEX($A86:AP86,,MAX(ISNUMBER($D86:AP86)*COLUMN($D86:AP86))))</f>
        <v>#N/A</v>
      </c>
      <c r="AR86" s="2" t="e">
        <f t="array" ref="AR86">IF(INDEX(Data!DW:DW,$B86)=0,#N/A,INDEX(Data!DW:DW,$B86)-Data!DW$2+INDEX($A86:AQ86,,MAX(ISNUMBER($D86:AQ86)*COLUMN($D86:AQ86))))</f>
        <v>#N/A</v>
      </c>
      <c r="AS86" s="2" t="e">
        <f t="array" ref="AS86">IF(INDEX(Data!DX:DX,$B86)=0,#N/A,INDEX(Data!DX:DX,$B86)-Data!DX$2+INDEX($A86:AR86,,MAX(ISNUMBER($D86:AR86)*COLUMN($D86:AR86))))</f>
        <v>#N/A</v>
      </c>
      <c r="AT86" s="2" t="e">
        <f t="array" ref="AT86">IF(INDEX(Data!DY:DY,$B86)=0,#N/A,INDEX(Data!DY:DY,$B86)-Data!DY$2+INDEX($A86:AS86,,MAX(ISNUMBER($D86:AS86)*COLUMN($D86:AS86))))</f>
        <v>#N/A</v>
      </c>
      <c r="AU86" s="2" t="e">
        <f t="array" ref="AU86">IF(INDEX(Data!DZ:DZ,$B86)=0,#N/A,INDEX(Data!DZ:DZ,$B86)-Data!DZ$2+INDEX($A86:AT86,,MAX(ISNUMBER($D86:AT86)*COLUMN($D86:AT86))))</f>
        <v>#N/A</v>
      </c>
      <c r="AV86" s="2" t="e">
        <f t="array" ref="AV86">IF(INDEX(Data!EA:EA,$B86)=0,#N/A,INDEX(Data!EA:EA,$B86)-Data!EA$2+INDEX($A86:AU86,,MAX(ISNUMBER($D86:AU86)*COLUMN($D86:AU86))))</f>
        <v>#N/A</v>
      </c>
      <c r="AW86" s="2" t="e">
        <f t="array" ref="AW86">IF(INDEX(Data!EB:EB,$B86)=0,#N/A,INDEX(Data!EB:EB,$B86)-Data!EB$2+INDEX($A86:AV86,,MAX(ISNUMBER($D86:AV86)*COLUMN($D86:AV86))))</f>
        <v>#N/A</v>
      </c>
      <c r="AX86" s="2" t="e">
        <f t="array" ref="AX86">IF(INDEX(Data!EC:EC,$B86)=0,#N/A,INDEX(Data!EC:EC,$B86)-Data!EC$2+INDEX($A86:AW86,,MAX(ISNUMBER($D86:AW86)*COLUMN($D86:AW86))))</f>
        <v>#N/A</v>
      </c>
      <c r="AY86" s="2" t="e">
        <f t="array" ref="AY86">IF(INDEX(Data!ED:ED,$B86)=0,#N/A,INDEX(Data!ED:ED,$B86)-Data!ED$2+INDEX($A86:AX86,,MAX(ISNUMBER($D86:AX86)*COLUMN($D86:AX86))))</f>
        <v>#N/A</v>
      </c>
      <c r="AZ86" s="2" t="e">
        <f t="array" ref="AZ86">IF(INDEX(Data!EE:EE,$B86)=0,#N/A,INDEX(Data!EE:EE,$B86)-Data!EE$2+INDEX($A86:AY86,,MAX(ISNUMBER($D86:AY86)*COLUMN($D86:AY86))))</f>
        <v>#N/A</v>
      </c>
      <c r="BA86" s="2" t="e">
        <f t="array" ref="BA86">IF(INDEX(Data!EF:EF,$B86)=0,#N/A,INDEX(Data!EF:EF,$B86)-Data!EF$2+INDEX($A86:AZ86,,MAX(ISNUMBER($D86:AZ86)*COLUMN($D86:AZ86))))</f>
        <v>#N/A</v>
      </c>
      <c r="BB86" s="2" t="e">
        <f t="array" ref="BB86">IF(INDEX(Data!EG:EG,$B86)=0,#N/A,INDEX(Data!EG:EG,$B86)-Data!EG$2+INDEX($A86:BA86,,MAX(ISNUMBER($D86:BA86)*COLUMN($D86:BA86))))</f>
        <v>#N/A</v>
      </c>
      <c r="BC86" s="2" t="e">
        <f t="array" ref="BC86">IF(INDEX(Data!EH:EH,$B86)=0,#N/A,INDEX(Data!EH:EH,$B86)-Data!EH$2+INDEX($A86:BB86,,MAX(ISNUMBER($D86:BB86)*COLUMN($D86:BB86))))</f>
        <v>#N/A</v>
      </c>
      <c r="BD86" s="2" t="e">
        <f t="array" ref="BD86">IF(INDEX(Data!EI:EI,$B86)=0,#N/A,INDEX(Data!EI:EI,$B86)-Data!EI$2+INDEX($A86:BC86,,MAX(ISNUMBER($D86:BC86)*COLUMN($D86:BC86))))</f>
        <v>#N/A</v>
      </c>
      <c r="BE86" s="2" t="e">
        <f t="array" ref="BE86">IF(INDEX(Data!EJ:EJ,$B86)=0,#N/A,INDEX(Data!EJ:EJ,$B86)-Data!EJ$2+INDEX($A86:BD86,,MAX(ISNUMBER($D86:BD86)*COLUMN($D86:BD86))))</f>
        <v>#N/A</v>
      </c>
      <c r="BF86" s="2" t="e">
        <f t="array" ref="BF86">IF(INDEX(Data!EK:EK,$B86)=0,#N/A,INDEX(Data!EK:EK,$B86)-Data!EK$2+INDEX($A86:BE86,,MAX(ISNUMBER($D86:BE86)*COLUMN($D86:BE86))))</f>
        <v>#N/A</v>
      </c>
      <c r="BG86" s="2" t="e">
        <f t="array" ref="BG86">IF(INDEX(Data!EL:EL,$B86)=0,#N/A,INDEX(Data!EL:EL,$B86)-Data!EL$2+INDEX($A86:BF86,,MAX(ISNUMBER($D86:BF86)*COLUMN($D86:BF86))))</f>
        <v>#N/A</v>
      </c>
      <c r="BH86" s="2" t="e">
        <f t="array" ref="BH86">IF(INDEX(Data!EM:EM,$B86)=0,#N/A,INDEX(Data!EM:EM,$B86)-Data!EM$2+INDEX($A86:BG86,,MAX(ISNUMBER($D86:BG86)*COLUMN($D86:BG86))))</f>
        <v>#N/A</v>
      </c>
      <c r="BI86" s="2" t="e">
        <f t="array" ref="BI86">IF(INDEX(Data!EN:EN,$B86)=0,#N/A,INDEX(Data!EN:EN,$B86)-Data!EN$2+INDEX($A86:BH86,,MAX(ISNUMBER($D86:BH86)*COLUMN($D86:BH86))))</f>
        <v>#N/A</v>
      </c>
      <c r="BJ86" s="2" t="e">
        <f t="array" ref="BJ86">IF(INDEX(Data!EO:EO,$B86)=0,#N/A,INDEX(Data!EO:EO,$B86)-Data!EO$2+INDEX($A86:BI86,,MAX(ISNUMBER($D86:BI86)*COLUMN($D86:BI86))))</f>
        <v>#N/A</v>
      </c>
      <c r="BK86" s="2" t="e">
        <f t="array" ref="BK86">IF(INDEX(Data!EP:EP,$B86)=0,#N/A,INDEX(Data!EP:EP,$B86)-Data!EP$2+INDEX($A86:BJ86,,MAX(ISNUMBER($D86:BJ86)*COLUMN($D86:BJ86))))</f>
        <v>#N/A</v>
      </c>
      <c r="BL86" s="2" t="e">
        <f t="array" ref="BL86">IF(INDEX(Data!EQ:EQ,$B86)=0,#N/A,INDEX(Data!EQ:EQ,$B86)-Data!EQ$2+INDEX($A86:BK86,,MAX(ISNUMBER($D86:BK86)*COLUMN($D86:BK86))))</f>
        <v>#N/A</v>
      </c>
      <c r="BM86" s="2" t="e">
        <f t="array" ref="BM86">IF(INDEX(Data!ER:ER,$B86)=0,#N/A,INDEX(Data!ER:ER,$B86)-Data!ER$2+INDEX($A86:BL86,,MAX(ISNUMBER($D86:BL86)*COLUMN($D86:BL86))))</f>
        <v>#N/A</v>
      </c>
      <c r="BN86" s="2" t="e">
        <f t="array" ref="BN86">IF(INDEX(Data!ES:ES,$B86)=0,#N/A,INDEX(Data!ES:ES,$B86)-Data!ES$2+INDEX($A86:BM86,,MAX(ISNUMBER($D86:BM86)*COLUMN($D86:BM86))))</f>
        <v>#N/A</v>
      </c>
      <c r="BO86" s="2" t="e">
        <f t="array" ref="BO86">IF(INDEX(Data!ET:ET,$B86)=0,#N/A,INDEX(Data!ET:ET,$B86)-Data!ET$2+INDEX($A86:BN86,,MAX(ISNUMBER($D86:BN86)*COLUMN($D86:BN86))))</f>
        <v>#N/A</v>
      </c>
      <c r="BP86" s="2" t="e">
        <f t="array" ref="BP86">IF(INDEX(Data!EU:EU,$B86)=0,#N/A,INDEX(Data!EU:EU,$B86)-Data!EU$2+INDEX($A86:BO86,,MAX(ISNUMBER($D86:BO86)*COLUMN($D86:BO86))))</f>
        <v>#N/A</v>
      </c>
      <c r="BQ86" s="2" t="e">
        <f t="array" ref="BQ86">IF(INDEX(Data!EV:EV,$B86)=0,#N/A,INDEX(Data!EV:EV,$B86)-Data!EV$2+INDEX($A86:BP86,,MAX(ISNUMBER($D86:BP86)*COLUMN($D86:BP86))))</f>
        <v>#N/A</v>
      </c>
      <c r="BR86" s="2" t="e">
        <f t="array" ref="BR86">IF(INDEX(Data!EW:EW,$B86)=0,#N/A,INDEX(Data!EW:EW,$B86)-Data!EW$2+INDEX($A86:BQ86,,MAX(ISNUMBER($D86:BQ86)*COLUMN($D86:BQ86))))</f>
        <v>#N/A</v>
      </c>
      <c r="BS86" s="2" t="e">
        <f t="array" ref="BS86">IF(INDEX(Data!EX:EX,$B86)=0,#N/A,INDEX(Data!EX:EX,$B86)-Data!EX$2+INDEX($A86:BR86,,MAX(ISNUMBER($D86:BR86)*COLUMN($D86:BR86))))</f>
        <v>#N/A</v>
      </c>
      <c r="BT86" s="2" t="e">
        <f t="array" ref="BT86">IF(INDEX(Data!EY:EY,$B86)=0,#N/A,INDEX(Data!EY:EY,$B86)-Data!EY$2+INDEX($A86:BS86,,MAX(ISNUMBER($D86:BS86)*COLUMN($D86:BS86))))</f>
        <v>#N/A</v>
      </c>
      <c r="BU86" s="2" t="e">
        <f t="array" ref="BU86">IF(INDEX(Data!EZ:EZ,$B86)=0,#N/A,INDEX(Data!EZ:EZ,$B86)-Data!EZ$2+INDEX($A86:BT86,,MAX(ISNUMBER($D86:BT86)*COLUMN($D86:BT86))))</f>
        <v>#N/A</v>
      </c>
      <c r="BV86" s="2" t="e">
        <f t="array" ref="BV86">IF(INDEX(Data!FA:FA,$B86)=0,#N/A,INDEX(Data!FA:FA,$B86)-Data!FA$2+INDEX($A86:BU86,,MAX(ISNUMBER($D86:BU86)*COLUMN($D86:BU86))))</f>
        <v>#N/A</v>
      </c>
      <c r="BW86" s="2" t="e">
        <f t="array" ref="BW86">IF(INDEX(Data!FB:FB,$B86)=0,#N/A,INDEX(Data!FB:FB,$B86)-Data!FB$2+INDEX($A86:BV86,,MAX(ISNUMBER($D86:BV86)*COLUMN($D86:BV86))))</f>
        <v>#N/A</v>
      </c>
      <c r="BX86" s="2" t="e">
        <f t="array" ref="BX86">IF(INDEX(Data!FC:FC,$B86)=0,#N/A,INDEX(Data!FC:FC,$B86)-Data!FC$2+INDEX($A86:BW86,,MAX(ISNUMBER($D86:BW86)*COLUMN($D86:BW86))))</f>
        <v>#N/A</v>
      </c>
      <c r="BY86" s="2" t="e">
        <f t="array" ref="BY86">IF(INDEX(Data!FD:FD,$B86)=0,#N/A,INDEX(Data!FD:FD,$B86)-Data!FD$2+INDEX($A86:BX86,,MAX(ISNUMBER($D86:BX86)*COLUMN($D86:BX86))))</f>
        <v>#N/A</v>
      </c>
      <c r="BZ86" s="2" t="e">
        <f t="array" ref="BZ86">IF(INDEX(Data!FE:FE,$B86)=0,#N/A,INDEX(Data!FE:FE,$B86)-Data!FE$2+INDEX($A86:BY86,,MAX(ISNUMBER($D86:BY86)*COLUMN($D86:BY86))))</f>
        <v>#N/A</v>
      </c>
      <c r="CA86" s="2" t="e">
        <f t="array" ref="CA86">IF(INDEX(Data!FF:FF,$B86)=0,#N/A,INDEX(Data!FF:FF,$B86)-Data!FF$2+INDEX($A86:BZ86,,MAX(ISNUMBER($D86:BZ86)*COLUMN($D86:BZ86))))</f>
        <v>#N/A</v>
      </c>
      <c r="CB86" s="2" t="e">
        <f t="array" ref="CB86">IF(INDEX(Data!FG:FG,$B86)=0,#N/A,INDEX(Data!FG:FG,$B86)-Data!FG$2+INDEX($A86:CA86,,MAX(ISNUMBER($D86:CA86)*COLUMN($D86:CA86))))</f>
        <v>#N/A</v>
      </c>
      <c r="CC86" s="2" t="e">
        <f t="array" ref="CC86">IF(INDEX(Data!FH:FH,$B86)=0,#N/A,INDEX(Data!FH:FH,$B86)-Data!FH$2+INDEX($A86:CB86,,MAX(ISNUMBER($D86:CB86)*COLUMN($D86:CB86))))</f>
        <v>#N/A</v>
      </c>
      <c r="CD86" s="2" t="e">
        <f t="array" ref="CD86">IF(INDEX(Data!FI:FI,$B86)=0,#N/A,INDEX(Data!FI:FI,$B86)-Data!FI$2+INDEX($A86:CC86,,MAX(ISNUMBER($D86:CC86)*COLUMN($D86:CC86))))</f>
        <v>#N/A</v>
      </c>
      <c r="CE86" s="2" t="e">
        <f t="array" ref="CE86">IF(INDEX(Data!FJ:FJ,$B86)=0,#N/A,INDEX(Data!FJ:FJ,$B86)-Data!FJ$2+INDEX($A86:CD86,,MAX(ISNUMBER($D86:CD86)*COLUMN($D86:CD86))))</f>
        <v>#N/A</v>
      </c>
      <c r="CF86" s="2" t="e">
        <f t="array" ref="CF86">IF(INDEX(Data!FK:FK,$B86)=0,#N/A,INDEX(Data!FK:FK,$B86)-Data!FK$2+INDEX($A86:CE86,,MAX(ISNUMBER($D86:CE86)*COLUMN($D86:CE86))))</f>
        <v>#N/A</v>
      </c>
      <c r="CG86" s="2" t="e">
        <f t="array" ref="CG86">IF(INDEX(Data!FL:FL,$B86)=0,#N/A,INDEX(Data!FL:FL,$B86)-Data!FL$2+INDEX($A86:CF86,,MAX(ISNUMBER($D86:CF86)*COLUMN($D86:CF86))))</f>
        <v>#N/A</v>
      </c>
      <c r="CH86" s="2" t="e">
        <f t="array" ref="CH86">IF(INDEX(Data!FM:FM,$B86)=0,#N/A,INDEX(Data!FM:FM,$B86)-Data!FM$2+INDEX($A86:CG86,,MAX(ISNUMBER($D86:CG86)*COLUMN($D86:CG86))))</f>
        <v>#N/A</v>
      </c>
      <c r="CI86" s="2" t="e">
        <f t="array" ref="CI86">IF(INDEX(Data!FN:FN,$B86)=0,#N/A,INDEX(Data!FN:FN,$B86)-Data!FN$2+INDEX($A86:CH86,,MAX(ISNUMBER($D86:CH86)*COLUMN($D86:CH86))))</f>
        <v>#N/A</v>
      </c>
      <c r="CJ86" s="2" t="e">
        <f t="array" ref="CJ86">IF(INDEX(Data!FO:FO,$B86)=0,#N/A,INDEX(Data!FO:FO,$B86)-Data!FO$2+INDEX($A86:CI86,,MAX(ISNUMBER($D86:CI86)*COLUMN($D86:CI86))))</f>
        <v>#N/A</v>
      </c>
      <c r="CK86" s="2" t="e">
        <f t="array" ref="CK86">IF(INDEX(Data!FP:FP,$B86)=0,#N/A,INDEX(Data!FP:FP,$B86)-Data!FP$2+INDEX($A86:CJ86,,MAX(ISNUMBER($D86:CJ86)*COLUMN($D86:CJ86))))</f>
        <v>#N/A</v>
      </c>
      <c r="CL86" s="2" t="e">
        <f t="array" ref="CL86">IF(INDEX(Data!FQ:FQ,$B86)=0,#N/A,INDEX(Data!FQ:FQ,$B86)-Data!FQ$2+INDEX($A86:CK86,,MAX(ISNUMBER($D86:CK86)*COLUMN($D86:CK86))))</f>
        <v>#N/A</v>
      </c>
      <c r="CM86" s="2" t="e">
        <f t="array" ref="CM86">IF(INDEX(Data!FR:FR,$B86)=0,#N/A,INDEX(Data!FR:FR,$B86)-Data!FR$2+INDEX($A86:CL86,,MAX(ISNUMBER($D86:CL86)*COLUMN($D86:CL86))))</f>
        <v>#N/A</v>
      </c>
      <c r="CN86" s="2" t="e">
        <f t="array" ref="CN86">IF(INDEX(Data!FS:FS,$B86)=0,#N/A,INDEX(Data!FS:FS,$B86)-Data!FS$2+INDEX($A86:CM86,,MAX(ISNUMBER($D86:CM86)*COLUMN($D86:CM86))))</f>
        <v>#N/A</v>
      </c>
      <c r="CO86" s="2" t="e">
        <f t="array" ref="CO86">IF(INDEX(Data!FT:FT,$B86)=0,#N/A,INDEX(Data!FT:FT,$B86)-Data!FT$2+INDEX($A86:CN86,,MAX(ISNUMBER($D86:CN86)*COLUMN($D86:CN86))))</f>
        <v>#N/A</v>
      </c>
      <c r="CP86" s="2" t="e">
        <f t="array" ref="CP86">IF(INDEX(Data!FU:FU,$B86)=0,#N/A,INDEX(Data!FU:FU,$B86)-Data!FU$2+INDEX($A86:CO86,,MAX(ISNUMBER($D86:CO86)*COLUMN($D86:CO86))))</f>
        <v>#N/A</v>
      </c>
      <c r="CQ86" s="2" t="e">
        <f t="array" ref="CQ86">IF(INDEX(Data!FV:FV,$B86)=0,#N/A,INDEX(Data!FV:FV,$B86)-Data!FV$2+INDEX($A86:CP86,,MAX(ISNUMBER($D86:CP86)*COLUMN($D86:CP86))))</f>
        <v>#N/A</v>
      </c>
      <c r="CR86" s="2" t="e">
        <f t="array" ref="CR86">IF(INDEX(Data!FW:FW,$B86)=0,#N/A,INDEX(Data!FW:FW,$B86)-Data!FW$2+INDEX($A86:CQ86,,MAX(ISNUMBER($D86:CQ86)*COLUMN($D86:CQ86))))</f>
        <v>#N/A</v>
      </c>
      <c r="CS86" s="2" t="e">
        <f t="array" ref="CS86">IF(INDEX(Data!FX:FX,$B86)=0,#N/A,INDEX(Data!FX:FX,$B86)-Data!FX$2+INDEX($A86:CR86,,MAX(ISNUMBER($D86:CR86)*COLUMN($D86:CR86))))</f>
        <v>#N/A</v>
      </c>
      <c r="CT86" s="2" t="e">
        <f t="array" ref="CT86">IF(INDEX(Data!FY:FY,$B86)=0,#N/A,INDEX(Data!FY:FY,$B86)-Data!FY$2+INDEX($A86:CS86,,MAX(ISNUMBER($D86:CS86)*COLUMN($D86:CS86))))</f>
        <v>#N/A</v>
      </c>
      <c r="CU86" s="2" t="e">
        <f t="array" ref="CU86">IF(INDEX(Data!FZ:FZ,$B86)=0,#N/A,INDEX(Data!FZ:FZ,$B86)-Data!FZ$2+INDEX($A86:CT86,,MAX(ISNUMBER($D86:CT86)*COLUMN($D86:CT86))))</f>
        <v>#N/A</v>
      </c>
      <c r="CV86" s="2" t="e">
        <f t="array" ref="CV86">IF(INDEX(Data!GA:GA,$B86)=0,#N/A,INDEX(Data!GA:GA,$B86)-Data!GA$2+INDEX($A86:CU86,,MAX(ISNUMBER($D86:CU86)*COLUMN($D86:CU86))))</f>
        <v>#N/A</v>
      </c>
      <c r="CW86" s="2" t="e">
        <f t="array" ref="CW86">IF(INDEX(Data!GB:GB,$B86)=0,#N/A,INDEX(Data!GB:GB,$B86)-Data!GB$2+INDEX($A86:CV86,,MAX(ISNUMBER($D86:CV86)*COLUMN($D86:CV86))))</f>
        <v>#N/A</v>
      </c>
      <c r="CX86" s="2" t="e">
        <f t="array" ref="CX86">IF(INDEX(Data!GC:GC,$B86)=0,#N/A,INDEX(Data!GC:GC,$B86)-Data!GC$2+INDEX($A86:CW86,,MAX(ISNUMBER($D86:CW86)*COLUMN($D86:CW86))))</f>
        <v>#N/A</v>
      </c>
      <c r="CY86" s="2" t="e">
        <f t="array" ref="CY86">IF(INDEX(Data!GD:GD,$B86)=0,#N/A,INDEX(Data!GD:GD,$B86)-Data!GD$2+INDEX($A86:CX86,,MAX(ISNUMBER($D86:CX86)*COLUMN($D86:CX86))))</f>
        <v>#N/A</v>
      </c>
      <c r="CZ86" s="2" t="e">
        <f t="array" ref="CZ86">IF(INDEX(Data!GE:GE,$B86)=0,#N/A,INDEX(Data!GE:GE,$B86)-Data!GE$2+INDEX($A86:CY86,,MAX(ISNUMBER($D86:CY86)*COLUMN($D86:CY86))))</f>
        <v>#N/A</v>
      </c>
      <c r="DA86" s="2" t="e">
        <f t="array" ref="DA86">IF(INDEX(Data!GF:GF,$B86)=0,#N/A,INDEX(Data!GF:GF,$B86)-Data!GF$2+INDEX($A86:CZ86,,MAX(ISNUMBER($D86:CZ86)*COLUMN($D86:CZ86))))</f>
        <v>#N/A</v>
      </c>
      <c r="DB86" s="2" t="e">
        <f t="array" ref="DB86">IF(INDEX(Data!GG:GG,$B86)=0,#N/A,INDEX(Data!GG:GG,$B86)-Data!GG$2+INDEX($A86:DA86,,MAX(ISNUMBER($D86:DA86)*COLUMN($D86:DA86))))</f>
        <v>#N/A</v>
      </c>
      <c r="DC86" s="2" t="e">
        <f t="array" ref="DC86">IF(INDEX(Data!GH:GH,$B86)=0,#N/A,INDEX(Data!GH:GH,$B86)-Data!GH$2+INDEX($A86:DB86,,MAX(ISNUMBER($D86:DB86)*COLUMN($D86:DB86))))</f>
        <v>#N/A</v>
      </c>
      <c r="DD86" s="2" t="e">
        <f t="array" ref="DD86">IF(INDEX(Data!GI:GI,$B86)=0,#N/A,INDEX(Data!GI:GI,$B86)-Data!GI$2+INDEX($A86:DC86,,MAX(ISNUMBER($D86:DC86)*COLUMN($D86:DC86))))</f>
        <v>#N/A</v>
      </c>
      <c r="DE86" s="2" t="e">
        <f t="array" ref="DE86">IF(INDEX(Data!GJ:GJ,$B86)=0,#N/A,INDEX(Data!GJ:GJ,$B86)-Data!GJ$2+INDEX($A86:DD86,,MAX(ISNUMBER($D86:DD86)*COLUMN($D86:DD86))))</f>
        <v>#N/A</v>
      </c>
      <c r="DF86" s="2" t="e">
        <f t="array" ref="DF86">IF(INDEX(Data!GK:GK,$B86)=0,#N/A,INDEX(Data!GK:GK,$B86)-Data!GK$2+INDEX($A86:DE86,,MAX(ISNUMBER($D86:DE86)*COLUMN($D86:DE86))))</f>
        <v>#N/A</v>
      </c>
      <c r="DG86" s="2" t="e">
        <f t="array" ref="DG86">IF(INDEX(Data!GL:GL,$B86)=0,#N/A,INDEX(Data!GL:GL,$B86)-Data!GL$2+INDEX($A86:DF86,,MAX(ISNUMBER($D86:DF86)*COLUMN($D86:DF86))))</f>
        <v>#N/A</v>
      </c>
      <c r="DH86" s="2" t="e">
        <f t="array" ref="DH86">IF(INDEX(Data!GM:GM,$B86)=0,#N/A,INDEX(Data!GM:GM,$B86)-Data!GM$2+INDEX($A86:DG86,,MAX(ISNUMBER($D86:DG86)*COLUMN($D86:DG86))))</f>
        <v>#N/A</v>
      </c>
      <c r="DI86" s="2" t="e">
        <f t="array" ref="DI86">IF(INDEX(Data!GN:GN,$B86)=0,#N/A,INDEX(Data!GN:GN,$B86)-Data!GN$2+INDEX($A86:DH86,,MAX(ISNUMBER($D86:DH86)*COLUMN($D86:DH86))))</f>
        <v>#N/A</v>
      </c>
      <c r="DJ86" s="2" t="e">
        <f t="array" ref="DJ86">IF(INDEX(Data!GO:GO,$B86)=0,#N/A,INDEX(Data!GO:GO,$B86)-Data!GO$2+INDEX($A86:DI86,,MAX(ISNUMBER($D86:DI86)*COLUMN($D86:DI86))))</f>
        <v>#N/A</v>
      </c>
      <c r="DK86" s="2" t="e">
        <f t="array" ref="DK86">IF(INDEX(Data!GP:GP,$B86)=0,#N/A,INDEX(Data!GP:GP,$B86)-Data!GP$2+INDEX($A86:DJ86,,MAX(ISNUMBER($D86:DJ86)*COLUMN($D86:DJ86))))</f>
        <v>#N/A</v>
      </c>
      <c r="DL86" s="2" t="e">
        <f t="array" ref="DL86">IF(INDEX(Data!GQ:GQ,$B86)=0,#N/A,INDEX(Data!GQ:GQ,$B86)-Data!GQ$2+INDEX($A86:DK86,,MAX(ISNUMBER($D86:DK86)*COLUMN($D86:DK86))))</f>
        <v>#N/A</v>
      </c>
      <c r="DM86" s="2" t="e">
        <f t="array" ref="DM86">IF(INDEX(Data!GR:GR,$B86)=0,#N/A,INDEX(Data!GR:GR,$B86)-Data!GR$2+INDEX($A86:DL86,,MAX(ISNUMBER($D86:DL86)*COLUMN($D86:DL86))))</f>
        <v>#N/A</v>
      </c>
      <c r="DN86" s="2" t="e">
        <f t="array" ref="DN86">IF(INDEX(Data!GS:GS,$B86)=0,#N/A,INDEX(Data!GS:GS,$B86)-Data!GS$2+INDEX($A86:DM86,,MAX(ISNUMBER($D86:DM86)*COLUMN($D86:DM86))))</f>
        <v>#N/A</v>
      </c>
      <c r="DO86" s="2" t="e">
        <f t="array" ref="DO86">IF(INDEX(Data!GT:GT,$B86)=0,#N/A,INDEX(Data!GT:GT,$B86)-Data!GT$2+INDEX($A86:DN86,,MAX(ISNUMBER($D86:DN86)*COLUMN($D86:DN86))))</f>
        <v>#N/A</v>
      </c>
      <c r="DP86" s="2" t="e">
        <f t="array" ref="DP86">IF(INDEX(Data!GU:GU,$B86)=0,#N/A,INDEX(Data!GU:GU,$B86)-Data!GU$2+INDEX($A86:DO86,,MAX(ISNUMBER($D86:DO86)*COLUMN($D86:DO86))))</f>
        <v>#N/A</v>
      </c>
      <c r="DQ86" s="2" t="e">
        <f t="array" ref="DQ86">IF(INDEX(Data!GV:GV,$B86)=0,#N/A,INDEX(Data!GV:GV,$B86)-Data!GV$2+INDEX($A86:DP86,,MAX(ISNUMBER($D86:DP86)*COLUMN($D86:DP86))))</f>
        <v>#N/A</v>
      </c>
      <c r="DR86" s="2" t="e">
        <f t="array" ref="DR86">IF(INDEX(Data!GW:GW,$B86)=0,#N/A,INDEX(Data!GW:GW,$B86)-Data!GW$2+INDEX($A86:DQ86,,MAX(ISNUMBER($D86:DQ86)*COLUMN($D86:DQ86))))</f>
        <v>#N/A</v>
      </c>
      <c r="DS86" s="2" t="e">
        <f t="array" ref="DS86">IF(INDEX(Data!GX:GX,$B86)=0,#N/A,INDEX(Data!GX:GX,$B86)-Data!GX$2+INDEX($A86:DR86,,MAX(ISNUMBER($D86:DR86)*COLUMN($D86:DR86))))</f>
        <v>#N/A</v>
      </c>
      <c r="DT86" s="2" t="e">
        <f t="array" ref="DT86">IF(INDEX(Data!GY:GY,$B86)=0,#N/A,INDEX(Data!GY:GY,$B86)-Data!GY$2+INDEX($A86:DS86,,MAX(ISNUMBER($D86:DS86)*COLUMN($D86:DS86))))</f>
        <v>#N/A</v>
      </c>
      <c r="DU86" s="2" t="e">
        <f t="array" ref="DU86">IF(INDEX(Data!GZ:GZ,$B86)=0,#N/A,INDEX(Data!GZ:GZ,$B86)-Data!GZ$2+INDEX($A86:DT86,,MAX(ISNUMBER($D86:DT86)*COLUMN($D86:DT86))))</f>
        <v>#N/A</v>
      </c>
      <c r="DV86" s="2" t="e">
        <f t="array" ref="DV86">IF(INDEX(Data!HA:HA,$B86)=0,#N/A,INDEX(Data!HA:HA,$B86)-Data!HA$2+INDEX($A86:DU86,,MAX(ISNUMBER($D86:DU86)*COLUMN($D86:DU86))))</f>
        <v>#N/A</v>
      </c>
      <c r="DW86" s="2" t="e">
        <f t="array" ref="DW86">IF(INDEX(Data!HB:HB,$B86)=0,#N/A,INDEX(Data!HB:HB,$B86)-Data!HB$2+INDEX($A86:DV86,,MAX(ISNUMBER($D86:DV86)*COLUMN($D86:DV86))))</f>
        <v>#N/A</v>
      </c>
      <c r="DX86" s="2" t="e">
        <f t="array" ref="DX86">IF(INDEX(Data!HC:HC,$B86)=0,#N/A,INDEX(Data!HC:HC,$B86)-Data!HC$2+INDEX($A86:DW86,,MAX(ISNUMBER($D86:DW86)*COLUMN($D86:DW86))))</f>
        <v>#N/A</v>
      </c>
      <c r="DY86" s="2" t="e">
        <f t="array" ref="DY86">IF(INDEX(Data!HD:HD,$B86)=0,#N/A,INDEX(Data!HD:HD,$B86)-Data!HD$2+INDEX($A86:DX86,,MAX(ISNUMBER($D86:DX86)*COLUMN($D86:DX86))))</f>
        <v>#N/A</v>
      </c>
      <c r="DZ86" s="2" t="e">
        <f t="array" ref="DZ86">IF(INDEX(Data!HE:HE,$B86)=0,#N/A,INDEX(Data!HE:HE,$B86)-Data!HE$2+INDEX($A86:DY86,,MAX(ISNUMBER($D86:DY86)*COLUMN($D86:DY86))))</f>
        <v>#N/A</v>
      </c>
      <c r="EA86" s="2" t="e">
        <f t="array" ref="EA86">IF(INDEX(Data!HF:HF,$B86)=0,#N/A,INDEX(Data!HF:HF,$B86)-Data!HF$2+INDEX($A86:DZ86,,MAX(ISNUMBER($D86:DZ86)*COLUMN($D86:DZ86))))</f>
        <v>#N/A</v>
      </c>
      <c r="EB86" s="2" t="e">
        <f t="array" ref="EB86">IF(INDEX(Data!HG:HG,$B86)=0,#N/A,INDEX(Data!HG:HG,$B86)-Data!HG$2+INDEX($A86:EA86,,MAX(ISNUMBER($D86:EA86)*COLUMN($D86:EA86))))</f>
        <v>#N/A</v>
      </c>
      <c r="EC86" s="2" t="e">
        <f t="array" ref="EC86">IF(INDEX(Data!HH:HH,$B86)=0,#N/A,INDEX(Data!HH:HH,$B86)-Data!HH$2+INDEX($A86:EB86,,MAX(ISNUMBER($D86:EB86)*COLUMN($D86:EB86))))</f>
        <v>#N/A</v>
      </c>
      <c r="ED86" s="2" t="e">
        <f t="array" ref="ED86">IF(INDEX(Data!HI:HI,$B86)=0,#N/A,INDEX(Data!HI:HI,$B86)-Data!HI$2+INDEX($A86:EC86,,MAX(ISNUMBER($D86:EC86)*COLUMN($D86:EC86))))</f>
        <v>#N/A</v>
      </c>
      <c r="EE86" s="2" t="e">
        <f t="array" ref="EE86">IF(INDEX(Data!HJ:HJ,$B86)=0,#N/A,INDEX(Data!HJ:HJ,$B86)-Data!HJ$2+INDEX($A86:ED86,,MAX(ISNUMBER($D86:ED86)*COLUMN($D86:ED86))))</f>
        <v>#N/A</v>
      </c>
      <c r="EF86" s="2" t="e">
        <f t="array" ref="EF86">IF(INDEX(Data!HK:HK,$B86)=0,#N/A,INDEX(Data!HK:HK,$B86)-Data!HK$2+INDEX($A86:EE86,,MAX(ISNUMBER($D86:EE86)*COLUMN($D86:EE86))))</f>
        <v>#N/A</v>
      </c>
      <c r="EG86" s="2" t="e">
        <f t="array" ref="EG86">IF(INDEX(Data!HL:HL,$B86)=0,#N/A,INDEX(Data!HL:HL,$B86)-Data!HL$2+INDEX($A86:EF86,,MAX(ISNUMBER($D86:EF86)*COLUMN($D86:EF86))))</f>
        <v>#N/A</v>
      </c>
      <c r="EH86" s="2" t="e">
        <f t="array" ref="EH86">IF(INDEX(Data!HM:HM,$B86)=0,#N/A,INDEX(Data!HM:HM,$B86)-Data!HM$2+INDEX($A86:EG86,,MAX(ISNUMBER($D86:EG86)*COLUMN($D86:EG86))))</f>
        <v>#N/A</v>
      </c>
      <c r="EI86" s="2" t="e">
        <f t="array" ref="EI86">IF(INDEX(Data!HN:HN,$B86)=0,#N/A,INDEX(Data!HN:HN,$B86)-Data!HN$2+INDEX($A86:EH86,,MAX(ISNUMBER($D86:EH86)*COLUMN($D86:EH86))))</f>
        <v>#N/A</v>
      </c>
    </row>
    <row r="87" spans="1:139" x14ac:dyDescent="0.25">
      <c r="A87" s="2">
        <f>Data!CG162</f>
        <v>0</v>
      </c>
      <c r="B87" s="2" t="e">
        <f>MATCH(A87,Data!CG:CG,0)</f>
        <v>#N/A</v>
      </c>
      <c r="C87" s="2" t="e">
        <f ca="1">COUNTIF(OFFSET(Data!$CJ$1:$EZ$78,B87-1,0,1),"&gt;0")</f>
        <v>#N/A</v>
      </c>
      <c r="D87" s="2">
        <v>0</v>
      </c>
      <c r="E87" s="2" t="e">
        <f t="array" ref="E87">IF(INDEX(Data!CJ:CJ,$B87)=0,#N/A,INDEX(Data!CJ:CJ,$B87)-Data!CJ$2+INDEX($A87:D87,,MAX(ISNUMBER($D87:D87)*COLUMN($D87:D87))))</f>
        <v>#N/A</v>
      </c>
      <c r="F87" s="2" t="e">
        <f t="array" ref="F87">IF(INDEX(Data!CK:CK,$B87)=0,#N/A,INDEX(Data!CK:CK,$B87)-Data!CK$2+INDEX($A87:E87,,MAX(ISNUMBER($D87:E87)*COLUMN($D87:E87))))</f>
        <v>#N/A</v>
      </c>
      <c r="G87" s="2" t="e">
        <f t="array" ref="G87">IF(INDEX(Data!CL:CL,$B87)=0,#N/A,INDEX(Data!CL:CL,$B87)-Data!CL$2+INDEX($A87:F87,,MAX(ISNUMBER($D87:F87)*COLUMN($D87:F87))))</f>
        <v>#N/A</v>
      </c>
      <c r="H87" s="2" t="e">
        <f t="array" ref="H87">IF(INDEX(Data!CM:CM,$B87)=0,#N/A,INDEX(Data!CM:CM,$B87)-Data!CM$2+INDEX($A87:G87,,MAX(ISNUMBER($D87:G87)*COLUMN($D87:G87))))</f>
        <v>#N/A</v>
      </c>
      <c r="I87" s="2" t="e">
        <f t="array" ref="I87">IF(INDEX(Data!CN:CN,$B87)=0,#N/A,INDEX(Data!CN:CN,$B87)-Data!CN$2+INDEX($A87:H87,,MAX(ISNUMBER($D87:H87)*COLUMN($D87:H87))))</f>
        <v>#N/A</v>
      </c>
      <c r="J87" s="2" t="e">
        <f t="array" ref="J87">IF(INDEX(Data!CO:CO,$B87)=0,#N/A,INDEX(Data!CO:CO,$B87)-Data!CO$2+INDEX($A87:I87,,MAX(ISNUMBER($D87:I87)*COLUMN($D87:I87))))</f>
        <v>#N/A</v>
      </c>
      <c r="K87" s="2" t="e">
        <f t="array" ref="K87">IF(INDEX(Data!CP:CP,$B87)=0,#N/A,INDEX(Data!CP:CP,$B87)-Data!CP$2+INDEX($A87:J87,,MAX(ISNUMBER($D87:J87)*COLUMN($D87:J87))))</f>
        <v>#N/A</v>
      </c>
      <c r="L87" s="2" t="e">
        <f t="array" ref="L87">IF(INDEX(Data!CQ:CQ,$B87)=0,#N/A,INDEX(Data!CQ:CQ,$B87)-Data!CQ$2+INDEX($A87:K87,,MAX(ISNUMBER($D87:K87)*COLUMN($D87:K87))))</f>
        <v>#N/A</v>
      </c>
      <c r="M87" s="2" t="e">
        <f t="array" ref="M87">IF(INDEX(Data!CR:CR,$B87)=0,#N/A,INDEX(Data!CR:CR,$B87)-Data!CR$2+INDEX($A87:L87,,MAX(ISNUMBER($D87:L87)*COLUMN($D87:L87))))</f>
        <v>#N/A</v>
      </c>
      <c r="N87" s="2" t="e">
        <f t="array" ref="N87">IF(INDEX(Data!CS:CS,$B87)=0,#N/A,INDEX(Data!CS:CS,$B87)-Data!CS$2+INDEX($A87:M87,,MAX(ISNUMBER($D87:M87)*COLUMN($D87:M87))))</f>
        <v>#N/A</v>
      </c>
      <c r="O87" s="2" t="e">
        <f t="array" ref="O87">IF(INDEX(Data!CT:CT,$B87)=0,#N/A,INDEX(Data!CT:CT,$B87)-Data!CT$2+INDEX($A87:N87,,MAX(ISNUMBER($D87:N87)*COLUMN($D87:N87))))</f>
        <v>#N/A</v>
      </c>
      <c r="P87" s="2" t="e">
        <f t="array" ref="P87">IF(INDEX(Data!CU:CU,$B87)=0,#N/A,INDEX(Data!CU:CU,$B87)-Data!CU$2+INDEX($A87:O87,,MAX(ISNUMBER($D87:O87)*COLUMN($D87:O87))))</f>
        <v>#N/A</v>
      </c>
      <c r="Q87" s="2" t="e">
        <f t="array" ref="Q87">IF(INDEX(Data!CV:CV,$B87)=0,#N/A,INDEX(Data!CV:CV,$B87)-Data!CV$2+INDEX($A87:P87,,MAX(ISNUMBER($D87:P87)*COLUMN($D87:P87))))</f>
        <v>#N/A</v>
      </c>
      <c r="R87" s="2" t="e">
        <f t="array" ref="R87">IF(INDEX(Data!CW:CW,$B87)=0,#N/A,INDEX(Data!CW:CW,$B87)-Data!CW$2+INDEX($A87:Q87,,MAX(ISNUMBER($D87:Q87)*COLUMN($D87:Q87))))</f>
        <v>#N/A</v>
      </c>
      <c r="S87" s="2" t="e">
        <f t="array" ref="S87">IF(INDEX(Data!CX:CX,$B87)=0,#N/A,INDEX(Data!CX:CX,$B87)-Data!CX$2+INDEX($A87:R87,,MAX(ISNUMBER($D87:R87)*COLUMN($D87:R87))))</f>
        <v>#N/A</v>
      </c>
      <c r="T87" s="2" t="e">
        <f t="array" ref="T87">IF(INDEX(Data!CY:CY,$B87)=0,#N/A,INDEX(Data!CY:CY,$B87)-Data!CY$2+INDEX($A87:S87,,MAX(ISNUMBER($D87:S87)*COLUMN($D87:S87))))</f>
        <v>#N/A</v>
      </c>
      <c r="U87" s="2" t="e">
        <f t="array" ref="U87">IF(INDEX(Data!CZ:CZ,$B87)=0,#N/A,INDEX(Data!CZ:CZ,$B87)-Data!CZ$2+INDEX($A87:T87,,MAX(ISNUMBER($D87:T87)*COLUMN($D87:T87))))</f>
        <v>#N/A</v>
      </c>
      <c r="V87" s="2" t="e">
        <f t="array" ref="V87">IF(INDEX(Data!DA:DA,$B87)=0,#N/A,INDEX(Data!DA:DA,$B87)-Data!DA$2+INDEX($A87:U87,,MAX(ISNUMBER($D87:U87)*COLUMN($D87:U87))))</f>
        <v>#N/A</v>
      </c>
      <c r="W87" s="2" t="e">
        <f t="array" ref="W87">IF(INDEX(Data!DB:DB,$B87)=0,#N/A,INDEX(Data!DB:DB,$B87)-Data!DB$2+INDEX($A87:V87,,MAX(ISNUMBER($D87:V87)*COLUMN($D87:V87))))</f>
        <v>#N/A</v>
      </c>
      <c r="X87" s="2" t="e">
        <f t="array" ref="X87">IF(INDEX(Data!DC:DC,$B87)=0,#N/A,INDEX(Data!DC:DC,$B87)-Data!DC$2+INDEX($A87:W87,,MAX(ISNUMBER($D87:W87)*COLUMN($D87:W87))))</f>
        <v>#N/A</v>
      </c>
      <c r="Y87" s="2" t="e">
        <f t="array" ref="Y87">IF(INDEX(Data!DD:DD,$B87)=0,#N/A,INDEX(Data!DD:DD,$B87)-Data!DD$2+INDEX($A87:X87,,MAX(ISNUMBER($D87:X87)*COLUMN($D87:X87))))</f>
        <v>#N/A</v>
      </c>
      <c r="Z87" s="2" t="e">
        <f t="array" ref="Z87">IF(INDEX(Data!DE:DE,$B87)=0,#N/A,INDEX(Data!DE:DE,$B87)-Data!DE$2+INDEX($A87:Y87,,MAX(ISNUMBER($D87:Y87)*COLUMN($D87:Y87))))</f>
        <v>#N/A</v>
      </c>
      <c r="AA87" s="2" t="e">
        <f t="array" ref="AA87">IF(INDEX(Data!DF:DF,$B87)=0,#N/A,INDEX(Data!DF:DF,$B87)-Data!DF$2+INDEX($A87:Z87,,MAX(ISNUMBER($D87:Z87)*COLUMN($D87:Z87))))</f>
        <v>#N/A</v>
      </c>
      <c r="AB87" s="2" t="e">
        <f t="array" ref="AB87">IF(INDEX(Data!DG:DG,$B87)=0,#N/A,INDEX(Data!DG:DG,$B87)-Data!DG$2+INDEX($A87:AA87,,MAX(ISNUMBER($D87:AA87)*COLUMN($D87:AA87))))</f>
        <v>#N/A</v>
      </c>
      <c r="AC87" s="2" t="e">
        <f t="array" ref="AC87">IF(INDEX(Data!DH:DH,$B87)=0,#N/A,INDEX(Data!DH:DH,$B87)-Data!DH$2+INDEX($A87:AB87,,MAX(ISNUMBER($D87:AB87)*COLUMN($D87:AB87))))</f>
        <v>#N/A</v>
      </c>
      <c r="AD87" s="2" t="e">
        <f t="array" ref="AD87">IF(INDEX(Data!DI:DI,$B87)=0,#N/A,INDEX(Data!DI:DI,$B87)-Data!DI$2+INDEX($A87:AC87,,MAX(ISNUMBER($D87:AC87)*COLUMN($D87:AC87))))</f>
        <v>#N/A</v>
      </c>
      <c r="AE87" s="2" t="e">
        <f t="array" ref="AE87">IF(INDEX(Data!DJ:DJ,$B87)=0,#N/A,INDEX(Data!DJ:DJ,$B87)-Data!DJ$2+INDEX($A87:AD87,,MAX(ISNUMBER($D87:AD87)*COLUMN($D87:AD87))))</f>
        <v>#N/A</v>
      </c>
      <c r="AF87" s="2" t="e">
        <f t="array" ref="AF87">IF(INDEX(Data!DK:DK,$B87)=0,#N/A,INDEX(Data!DK:DK,$B87)-Data!DK$2+INDEX($A87:AE87,,MAX(ISNUMBER($D87:AE87)*COLUMN($D87:AE87))))</f>
        <v>#N/A</v>
      </c>
      <c r="AG87" s="2" t="e">
        <f t="array" ref="AG87">IF(INDEX(Data!DL:DL,$B87)=0,#N/A,INDEX(Data!DL:DL,$B87)-Data!DL$2+INDEX($A87:AF87,,MAX(ISNUMBER($D87:AF87)*COLUMN($D87:AF87))))</f>
        <v>#N/A</v>
      </c>
      <c r="AH87" s="2" t="e">
        <f t="array" ref="AH87">IF(INDEX(Data!DM:DM,$B87)=0,#N/A,INDEX(Data!DM:DM,$B87)-Data!DM$2+INDEX($A87:AG87,,MAX(ISNUMBER($D87:AG87)*COLUMN($D87:AG87))))</f>
        <v>#N/A</v>
      </c>
      <c r="AI87" s="2" t="e">
        <f t="array" ref="AI87">IF(INDEX(Data!DN:DN,$B87)=0,#N/A,INDEX(Data!DN:DN,$B87)-Data!DN$2+INDEX($A87:AH87,,MAX(ISNUMBER($D87:AH87)*COLUMN($D87:AH87))))</f>
        <v>#N/A</v>
      </c>
      <c r="AJ87" s="2" t="e">
        <f t="array" ref="AJ87">IF(INDEX(Data!DO:DO,$B87)=0,#N/A,INDEX(Data!DO:DO,$B87)-Data!DO$2+INDEX($A87:AI87,,MAX(ISNUMBER($D87:AI87)*COLUMN($D87:AI87))))</f>
        <v>#N/A</v>
      </c>
      <c r="AK87" s="2" t="e">
        <f t="array" ref="AK87">IF(INDEX(Data!DP:DP,$B87)=0,#N/A,INDEX(Data!DP:DP,$B87)-Data!DP$2+INDEX($A87:AJ87,,MAX(ISNUMBER($D87:AJ87)*COLUMN($D87:AJ87))))</f>
        <v>#N/A</v>
      </c>
      <c r="AL87" s="2" t="e">
        <f t="array" ref="AL87">IF(INDEX(Data!DQ:DQ,$B87)=0,#N/A,INDEX(Data!DQ:DQ,$B87)-Data!DQ$2+INDEX($A87:AK87,,MAX(ISNUMBER($D87:AK87)*COLUMN($D87:AK87))))</f>
        <v>#N/A</v>
      </c>
      <c r="AM87" s="2" t="e">
        <f t="array" ref="AM87">IF(INDEX(Data!DR:DR,$B87)=0,#N/A,INDEX(Data!DR:DR,$B87)-Data!DR$2+INDEX($A87:AL87,,MAX(ISNUMBER($D87:AL87)*COLUMN($D87:AL87))))</f>
        <v>#N/A</v>
      </c>
      <c r="AN87" s="2" t="e">
        <f t="array" ref="AN87">IF(INDEX(Data!DS:DS,$B87)=0,#N/A,INDEX(Data!DS:DS,$B87)-Data!DS$2+INDEX($A87:AM87,,MAX(ISNUMBER($D87:AM87)*COLUMN($D87:AM87))))</f>
        <v>#N/A</v>
      </c>
      <c r="AO87" s="2" t="e">
        <f t="array" ref="AO87">IF(INDEX(Data!DT:DT,$B87)=0,#N/A,INDEX(Data!DT:DT,$B87)-Data!DT$2+INDEX($A87:AN87,,MAX(ISNUMBER($D87:AN87)*COLUMN($D87:AN87))))</f>
        <v>#N/A</v>
      </c>
      <c r="AP87" s="2" t="e">
        <f t="array" ref="AP87">IF(INDEX(Data!DU:DU,$B87)=0,#N/A,INDEX(Data!DU:DU,$B87)-Data!DU$2+INDEX($A87:AO87,,MAX(ISNUMBER($D87:AO87)*COLUMN($D87:AO87))))</f>
        <v>#N/A</v>
      </c>
      <c r="AQ87" s="2" t="e">
        <f t="array" ref="AQ87">IF(INDEX(Data!DV:DV,$B87)=0,#N/A,INDEX(Data!DV:DV,$B87)-Data!DV$2+INDEX($A87:AP87,,MAX(ISNUMBER($D87:AP87)*COLUMN($D87:AP87))))</f>
        <v>#N/A</v>
      </c>
      <c r="AR87" s="2" t="e">
        <f t="array" ref="AR87">IF(INDEX(Data!DW:DW,$B87)=0,#N/A,INDEX(Data!DW:DW,$B87)-Data!DW$2+INDEX($A87:AQ87,,MAX(ISNUMBER($D87:AQ87)*COLUMN($D87:AQ87))))</f>
        <v>#N/A</v>
      </c>
      <c r="AS87" s="2" t="e">
        <f t="array" ref="AS87">IF(INDEX(Data!DX:DX,$B87)=0,#N/A,INDEX(Data!DX:DX,$B87)-Data!DX$2+INDEX($A87:AR87,,MAX(ISNUMBER($D87:AR87)*COLUMN($D87:AR87))))</f>
        <v>#N/A</v>
      </c>
      <c r="AT87" s="2" t="e">
        <f t="array" ref="AT87">IF(INDEX(Data!DY:DY,$B87)=0,#N/A,INDEX(Data!DY:DY,$B87)-Data!DY$2+INDEX($A87:AS87,,MAX(ISNUMBER($D87:AS87)*COLUMN($D87:AS87))))</f>
        <v>#N/A</v>
      </c>
      <c r="AU87" s="2" t="e">
        <f t="array" ref="AU87">IF(INDEX(Data!DZ:DZ,$B87)=0,#N/A,INDEX(Data!DZ:DZ,$B87)-Data!DZ$2+INDEX($A87:AT87,,MAX(ISNUMBER($D87:AT87)*COLUMN($D87:AT87))))</f>
        <v>#N/A</v>
      </c>
      <c r="AV87" s="2" t="e">
        <f t="array" ref="AV87">IF(INDEX(Data!EA:EA,$B87)=0,#N/A,INDEX(Data!EA:EA,$B87)-Data!EA$2+INDEX($A87:AU87,,MAX(ISNUMBER($D87:AU87)*COLUMN($D87:AU87))))</f>
        <v>#N/A</v>
      </c>
      <c r="AW87" s="2" t="e">
        <f t="array" ref="AW87">IF(INDEX(Data!EB:EB,$B87)=0,#N/A,INDEX(Data!EB:EB,$B87)-Data!EB$2+INDEX($A87:AV87,,MAX(ISNUMBER($D87:AV87)*COLUMN($D87:AV87))))</f>
        <v>#N/A</v>
      </c>
      <c r="AX87" s="2" t="e">
        <f t="array" ref="AX87">IF(INDEX(Data!EC:EC,$B87)=0,#N/A,INDEX(Data!EC:EC,$B87)-Data!EC$2+INDEX($A87:AW87,,MAX(ISNUMBER($D87:AW87)*COLUMN($D87:AW87))))</f>
        <v>#N/A</v>
      </c>
      <c r="AY87" s="2" t="e">
        <f t="array" ref="AY87">IF(INDEX(Data!ED:ED,$B87)=0,#N/A,INDEX(Data!ED:ED,$B87)-Data!ED$2+INDEX($A87:AX87,,MAX(ISNUMBER($D87:AX87)*COLUMN($D87:AX87))))</f>
        <v>#N/A</v>
      </c>
      <c r="AZ87" s="2" t="e">
        <f t="array" ref="AZ87">IF(INDEX(Data!EE:EE,$B87)=0,#N/A,INDEX(Data!EE:EE,$B87)-Data!EE$2+INDEX($A87:AY87,,MAX(ISNUMBER($D87:AY87)*COLUMN($D87:AY87))))</f>
        <v>#N/A</v>
      </c>
      <c r="BA87" s="2" t="e">
        <f t="array" ref="BA87">IF(INDEX(Data!EF:EF,$B87)=0,#N/A,INDEX(Data!EF:EF,$B87)-Data!EF$2+INDEX($A87:AZ87,,MAX(ISNUMBER($D87:AZ87)*COLUMN($D87:AZ87))))</f>
        <v>#N/A</v>
      </c>
      <c r="BB87" s="2" t="e">
        <f t="array" ref="BB87">IF(INDEX(Data!EG:EG,$B87)=0,#N/A,INDEX(Data!EG:EG,$B87)-Data!EG$2+INDEX($A87:BA87,,MAX(ISNUMBER($D87:BA87)*COLUMN($D87:BA87))))</f>
        <v>#N/A</v>
      </c>
      <c r="BC87" s="2" t="e">
        <f t="array" ref="BC87">IF(INDEX(Data!EH:EH,$B87)=0,#N/A,INDEX(Data!EH:EH,$B87)-Data!EH$2+INDEX($A87:BB87,,MAX(ISNUMBER($D87:BB87)*COLUMN($D87:BB87))))</f>
        <v>#N/A</v>
      </c>
      <c r="BD87" s="2" t="e">
        <f t="array" ref="BD87">IF(INDEX(Data!EI:EI,$B87)=0,#N/A,INDEX(Data!EI:EI,$B87)-Data!EI$2+INDEX($A87:BC87,,MAX(ISNUMBER($D87:BC87)*COLUMN($D87:BC87))))</f>
        <v>#N/A</v>
      </c>
      <c r="BE87" s="2" t="e">
        <f t="array" ref="BE87">IF(INDEX(Data!EJ:EJ,$B87)=0,#N/A,INDEX(Data!EJ:EJ,$B87)-Data!EJ$2+INDEX($A87:BD87,,MAX(ISNUMBER($D87:BD87)*COLUMN($D87:BD87))))</f>
        <v>#N/A</v>
      </c>
      <c r="BF87" s="2" t="e">
        <f t="array" ref="BF87">IF(INDEX(Data!EK:EK,$B87)=0,#N/A,INDEX(Data!EK:EK,$B87)-Data!EK$2+INDEX($A87:BE87,,MAX(ISNUMBER($D87:BE87)*COLUMN($D87:BE87))))</f>
        <v>#N/A</v>
      </c>
      <c r="BG87" s="2" t="e">
        <f t="array" ref="BG87">IF(INDEX(Data!EL:EL,$B87)=0,#N/A,INDEX(Data!EL:EL,$B87)-Data!EL$2+INDEX($A87:BF87,,MAX(ISNUMBER($D87:BF87)*COLUMN($D87:BF87))))</f>
        <v>#N/A</v>
      </c>
      <c r="BH87" s="2" t="e">
        <f t="array" ref="BH87">IF(INDEX(Data!EM:EM,$B87)=0,#N/A,INDEX(Data!EM:EM,$B87)-Data!EM$2+INDEX($A87:BG87,,MAX(ISNUMBER($D87:BG87)*COLUMN($D87:BG87))))</f>
        <v>#N/A</v>
      </c>
      <c r="BI87" s="2" t="e">
        <f t="array" ref="BI87">IF(INDEX(Data!EN:EN,$B87)=0,#N/A,INDEX(Data!EN:EN,$B87)-Data!EN$2+INDEX($A87:BH87,,MAX(ISNUMBER($D87:BH87)*COLUMN($D87:BH87))))</f>
        <v>#N/A</v>
      </c>
      <c r="BJ87" s="2" t="e">
        <f t="array" ref="BJ87">IF(INDEX(Data!EO:EO,$B87)=0,#N/A,INDEX(Data!EO:EO,$B87)-Data!EO$2+INDEX($A87:BI87,,MAX(ISNUMBER($D87:BI87)*COLUMN($D87:BI87))))</f>
        <v>#N/A</v>
      </c>
      <c r="BK87" s="2" t="e">
        <f t="array" ref="BK87">IF(INDEX(Data!EP:EP,$B87)=0,#N/A,INDEX(Data!EP:EP,$B87)-Data!EP$2+INDEX($A87:BJ87,,MAX(ISNUMBER($D87:BJ87)*COLUMN($D87:BJ87))))</f>
        <v>#N/A</v>
      </c>
      <c r="BL87" s="2" t="e">
        <f t="array" ref="BL87">IF(INDEX(Data!EQ:EQ,$B87)=0,#N/A,INDEX(Data!EQ:EQ,$B87)-Data!EQ$2+INDEX($A87:BK87,,MAX(ISNUMBER($D87:BK87)*COLUMN($D87:BK87))))</f>
        <v>#N/A</v>
      </c>
      <c r="BM87" s="2" t="e">
        <f t="array" ref="BM87">IF(INDEX(Data!ER:ER,$B87)=0,#N/A,INDEX(Data!ER:ER,$B87)-Data!ER$2+INDEX($A87:BL87,,MAX(ISNUMBER($D87:BL87)*COLUMN($D87:BL87))))</f>
        <v>#N/A</v>
      </c>
      <c r="BN87" s="2" t="e">
        <f t="array" ref="BN87">IF(INDEX(Data!ES:ES,$B87)=0,#N/A,INDEX(Data!ES:ES,$B87)-Data!ES$2+INDEX($A87:BM87,,MAX(ISNUMBER($D87:BM87)*COLUMN($D87:BM87))))</f>
        <v>#N/A</v>
      </c>
      <c r="BO87" s="2" t="e">
        <f t="array" ref="BO87">IF(INDEX(Data!ET:ET,$B87)=0,#N/A,INDEX(Data!ET:ET,$B87)-Data!ET$2+INDEX($A87:BN87,,MAX(ISNUMBER($D87:BN87)*COLUMN($D87:BN87))))</f>
        <v>#N/A</v>
      </c>
      <c r="BP87" s="2" t="e">
        <f t="array" ref="BP87">IF(INDEX(Data!EU:EU,$B87)=0,#N/A,INDEX(Data!EU:EU,$B87)-Data!EU$2+INDEX($A87:BO87,,MAX(ISNUMBER($D87:BO87)*COLUMN($D87:BO87))))</f>
        <v>#N/A</v>
      </c>
      <c r="BQ87" s="2" t="e">
        <f t="array" ref="BQ87">IF(INDEX(Data!EV:EV,$B87)=0,#N/A,INDEX(Data!EV:EV,$B87)-Data!EV$2+INDEX($A87:BP87,,MAX(ISNUMBER($D87:BP87)*COLUMN($D87:BP87))))</f>
        <v>#N/A</v>
      </c>
      <c r="BR87" s="2" t="e">
        <f t="array" ref="BR87">IF(INDEX(Data!EW:EW,$B87)=0,#N/A,INDEX(Data!EW:EW,$B87)-Data!EW$2+INDEX($A87:BQ87,,MAX(ISNUMBER($D87:BQ87)*COLUMN($D87:BQ87))))</f>
        <v>#N/A</v>
      </c>
      <c r="BS87" s="2" t="e">
        <f t="array" ref="BS87">IF(INDEX(Data!EX:EX,$B87)=0,#N/A,INDEX(Data!EX:EX,$B87)-Data!EX$2+INDEX($A87:BR87,,MAX(ISNUMBER($D87:BR87)*COLUMN($D87:BR87))))</f>
        <v>#N/A</v>
      </c>
      <c r="BT87" s="2" t="e">
        <f t="array" ref="BT87">IF(INDEX(Data!EY:EY,$B87)=0,#N/A,INDEX(Data!EY:EY,$B87)-Data!EY$2+INDEX($A87:BS87,,MAX(ISNUMBER($D87:BS87)*COLUMN($D87:BS87))))</f>
        <v>#N/A</v>
      </c>
      <c r="BU87" s="2" t="e">
        <f t="array" ref="BU87">IF(INDEX(Data!EZ:EZ,$B87)=0,#N/A,INDEX(Data!EZ:EZ,$B87)-Data!EZ$2+INDEX($A87:BT87,,MAX(ISNUMBER($D87:BT87)*COLUMN($D87:BT87))))</f>
        <v>#N/A</v>
      </c>
      <c r="BV87" s="2" t="e">
        <f t="array" ref="BV87">IF(INDEX(Data!FA:FA,$B87)=0,#N/A,INDEX(Data!FA:FA,$B87)-Data!FA$2+INDEX($A87:BU87,,MAX(ISNUMBER($D87:BU87)*COLUMN($D87:BU87))))</f>
        <v>#N/A</v>
      </c>
      <c r="BW87" s="2" t="e">
        <f t="array" ref="BW87">IF(INDEX(Data!FB:FB,$B87)=0,#N/A,INDEX(Data!FB:FB,$B87)-Data!FB$2+INDEX($A87:BV87,,MAX(ISNUMBER($D87:BV87)*COLUMN($D87:BV87))))</f>
        <v>#N/A</v>
      </c>
      <c r="BX87" s="2" t="e">
        <f t="array" ref="BX87">IF(INDEX(Data!FC:FC,$B87)=0,#N/A,INDEX(Data!FC:FC,$B87)-Data!FC$2+INDEX($A87:BW87,,MAX(ISNUMBER($D87:BW87)*COLUMN($D87:BW87))))</f>
        <v>#N/A</v>
      </c>
      <c r="BY87" s="2" t="e">
        <f t="array" ref="BY87">IF(INDEX(Data!FD:FD,$B87)=0,#N/A,INDEX(Data!FD:FD,$B87)-Data!FD$2+INDEX($A87:BX87,,MAX(ISNUMBER($D87:BX87)*COLUMN($D87:BX87))))</f>
        <v>#N/A</v>
      </c>
      <c r="BZ87" s="2" t="e">
        <f t="array" ref="BZ87">IF(INDEX(Data!FE:FE,$B87)=0,#N/A,INDEX(Data!FE:FE,$B87)-Data!FE$2+INDEX($A87:BY87,,MAX(ISNUMBER($D87:BY87)*COLUMN($D87:BY87))))</f>
        <v>#N/A</v>
      </c>
      <c r="CA87" s="2" t="e">
        <f t="array" ref="CA87">IF(INDEX(Data!FF:FF,$B87)=0,#N/A,INDEX(Data!FF:FF,$B87)-Data!FF$2+INDEX($A87:BZ87,,MAX(ISNUMBER($D87:BZ87)*COLUMN($D87:BZ87))))</f>
        <v>#N/A</v>
      </c>
      <c r="CB87" s="2" t="e">
        <f t="array" ref="CB87">IF(INDEX(Data!FG:FG,$B87)=0,#N/A,INDEX(Data!FG:FG,$B87)-Data!FG$2+INDEX($A87:CA87,,MAX(ISNUMBER($D87:CA87)*COLUMN($D87:CA87))))</f>
        <v>#N/A</v>
      </c>
      <c r="CC87" s="2" t="e">
        <f t="array" ref="CC87">IF(INDEX(Data!FH:FH,$B87)=0,#N/A,INDEX(Data!FH:FH,$B87)-Data!FH$2+INDEX($A87:CB87,,MAX(ISNUMBER($D87:CB87)*COLUMN($D87:CB87))))</f>
        <v>#N/A</v>
      </c>
      <c r="CD87" s="2" t="e">
        <f t="array" ref="CD87">IF(INDEX(Data!FI:FI,$B87)=0,#N/A,INDEX(Data!FI:FI,$B87)-Data!FI$2+INDEX($A87:CC87,,MAX(ISNUMBER($D87:CC87)*COLUMN($D87:CC87))))</f>
        <v>#N/A</v>
      </c>
      <c r="CE87" s="2" t="e">
        <f t="array" ref="CE87">IF(INDEX(Data!FJ:FJ,$B87)=0,#N/A,INDEX(Data!FJ:FJ,$B87)-Data!FJ$2+INDEX($A87:CD87,,MAX(ISNUMBER($D87:CD87)*COLUMN($D87:CD87))))</f>
        <v>#N/A</v>
      </c>
      <c r="CF87" s="2" t="e">
        <f t="array" ref="CF87">IF(INDEX(Data!FK:FK,$B87)=0,#N/A,INDEX(Data!FK:FK,$B87)-Data!FK$2+INDEX($A87:CE87,,MAX(ISNUMBER($D87:CE87)*COLUMN($D87:CE87))))</f>
        <v>#N/A</v>
      </c>
      <c r="CG87" s="2" t="e">
        <f t="array" ref="CG87">IF(INDEX(Data!FL:FL,$B87)=0,#N/A,INDEX(Data!FL:FL,$B87)-Data!FL$2+INDEX($A87:CF87,,MAX(ISNUMBER($D87:CF87)*COLUMN($D87:CF87))))</f>
        <v>#N/A</v>
      </c>
      <c r="CH87" s="2" t="e">
        <f t="array" ref="CH87">IF(INDEX(Data!FM:FM,$B87)=0,#N/A,INDEX(Data!FM:FM,$B87)-Data!FM$2+INDEX($A87:CG87,,MAX(ISNUMBER($D87:CG87)*COLUMN($D87:CG87))))</f>
        <v>#N/A</v>
      </c>
      <c r="CI87" s="2" t="e">
        <f t="array" ref="CI87">IF(INDEX(Data!FN:FN,$B87)=0,#N/A,INDEX(Data!FN:FN,$B87)-Data!FN$2+INDEX($A87:CH87,,MAX(ISNUMBER($D87:CH87)*COLUMN($D87:CH87))))</f>
        <v>#N/A</v>
      </c>
      <c r="CJ87" s="2" t="e">
        <f t="array" ref="CJ87">IF(INDEX(Data!FO:FO,$B87)=0,#N/A,INDEX(Data!FO:FO,$B87)-Data!FO$2+INDEX($A87:CI87,,MAX(ISNUMBER($D87:CI87)*COLUMN($D87:CI87))))</f>
        <v>#N/A</v>
      </c>
      <c r="CK87" s="2" t="e">
        <f t="array" ref="CK87">IF(INDEX(Data!FP:FP,$B87)=0,#N/A,INDEX(Data!FP:FP,$B87)-Data!FP$2+INDEX($A87:CJ87,,MAX(ISNUMBER($D87:CJ87)*COLUMN($D87:CJ87))))</f>
        <v>#N/A</v>
      </c>
      <c r="CL87" s="2" t="e">
        <f t="array" ref="CL87">IF(INDEX(Data!FQ:FQ,$B87)=0,#N/A,INDEX(Data!FQ:FQ,$B87)-Data!FQ$2+INDEX($A87:CK87,,MAX(ISNUMBER($D87:CK87)*COLUMN($D87:CK87))))</f>
        <v>#N/A</v>
      </c>
      <c r="CM87" s="2" t="e">
        <f t="array" ref="CM87">IF(INDEX(Data!FR:FR,$B87)=0,#N/A,INDEX(Data!FR:FR,$B87)-Data!FR$2+INDEX($A87:CL87,,MAX(ISNUMBER($D87:CL87)*COLUMN($D87:CL87))))</f>
        <v>#N/A</v>
      </c>
      <c r="CN87" s="2" t="e">
        <f t="array" ref="CN87">IF(INDEX(Data!FS:FS,$B87)=0,#N/A,INDEX(Data!FS:FS,$B87)-Data!FS$2+INDEX($A87:CM87,,MAX(ISNUMBER($D87:CM87)*COLUMN($D87:CM87))))</f>
        <v>#N/A</v>
      </c>
      <c r="CO87" s="2" t="e">
        <f t="array" ref="CO87">IF(INDEX(Data!FT:FT,$B87)=0,#N/A,INDEX(Data!FT:FT,$B87)-Data!FT$2+INDEX($A87:CN87,,MAX(ISNUMBER($D87:CN87)*COLUMN($D87:CN87))))</f>
        <v>#N/A</v>
      </c>
      <c r="CP87" s="2" t="e">
        <f t="array" ref="CP87">IF(INDEX(Data!FU:FU,$B87)=0,#N/A,INDEX(Data!FU:FU,$B87)-Data!FU$2+INDEX($A87:CO87,,MAX(ISNUMBER($D87:CO87)*COLUMN($D87:CO87))))</f>
        <v>#N/A</v>
      </c>
      <c r="CQ87" s="2" t="e">
        <f t="array" ref="CQ87">IF(INDEX(Data!FV:FV,$B87)=0,#N/A,INDEX(Data!FV:FV,$B87)-Data!FV$2+INDEX($A87:CP87,,MAX(ISNUMBER($D87:CP87)*COLUMN($D87:CP87))))</f>
        <v>#N/A</v>
      </c>
      <c r="CR87" s="2" t="e">
        <f t="array" ref="CR87">IF(INDEX(Data!FW:FW,$B87)=0,#N/A,INDEX(Data!FW:FW,$B87)-Data!FW$2+INDEX($A87:CQ87,,MAX(ISNUMBER($D87:CQ87)*COLUMN($D87:CQ87))))</f>
        <v>#N/A</v>
      </c>
      <c r="CS87" s="2" t="e">
        <f t="array" ref="CS87">IF(INDEX(Data!FX:FX,$B87)=0,#N/A,INDEX(Data!FX:FX,$B87)-Data!FX$2+INDEX($A87:CR87,,MAX(ISNUMBER($D87:CR87)*COLUMN($D87:CR87))))</f>
        <v>#N/A</v>
      </c>
      <c r="CT87" s="2" t="e">
        <f t="array" ref="CT87">IF(INDEX(Data!FY:FY,$B87)=0,#N/A,INDEX(Data!FY:FY,$B87)-Data!FY$2+INDEX($A87:CS87,,MAX(ISNUMBER($D87:CS87)*COLUMN($D87:CS87))))</f>
        <v>#N/A</v>
      </c>
      <c r="CU87" s="2" t="e">
        <f t="array" ref="CU87">IF(INDEX(Data!FZ:FZ,$B87)=0,#N/A,INDEX(Data!FZ:FZ,$B87)-Data!FZ$2+INDEX($A87:CT87,,MAX(ISNUMBER($D87:CT87)*COLUMN($D87:CT87))))</f>
        <v>#N/A</v>
      </c>
      <c r="CV87" s="2" t="e">
        <f t="array" ref="CV87">IF(INDEX(Data!GA:GA,$B87)=0,#N/A,INDEX(Data!GA:GA,$B87)-Data!GA$2+INDEX($A87:CU87,,MAX(ISNUMBER($D87:CU87)*COLUMN($D87:CU87))))</f>
        <v>#N/A</v>
      </c>
      <c r="CW87" s="2" t="e">
        <f t="array" ref="CW87">IF(INDEX(Data!GB:GB,$B87)=0,#N/A,INDEX(Data!GB:GB,$B87)-Data!GB$2+INDEX($A87:CV87,,MAX(ISNUMBER($D87:CV87)*COLUMN($D87:CV87))))</f>
        <v>#N/A</v>
      </c>
      <c r="CX87" s="2" t="e">
        <f t="array" ref="CX87">IF(INDEX(Data!GC:GC,$B87)=0,#N/A,INDEX(Data!GC:GC,$B87)-Data!GC$2+INDEX($A87:CW87,,MAX(ISNUMBER($D87:CW87)*COLUMN($D87:CW87))))</f>
        <v>#N/A</v>
      </c>
      <c r="CY87" s="2" t="e">
        <f t="array" ref="CY87">IF(INDEX(Data!GD:GD,$B87)=0,#N/A,INDEX(Data!GD:GD,$B87)-Data!GD$2+INDEX($A87:CX87,,MAX(ISNUMBER($D87:CX87)*COLUMN($D87:CX87))))</f>
        <v>#N/A</v>
      </c>
      <c r="CZ87" s="2" t="e">
        <f t="array" ref="CZ87">IF(INDEX(Data!GE:GE,$B87)=0,#N/A,INDEX(Data!GE:GE,$B87)-Data!GE$2+INDEX($A87:CY87,,MAX(ISNUMBER($D87:CY87)*COLUMN($D87:CY87))))</f>
        <v>#N/A</v>
      </c>
      <c r="DA87" s="2" t="e">
        <f t="array" ref="DA87">IF(INDEX(Data!GF:GF,$B87)=0,#N/A,INDEX(Data!GF:GF,$B87)-Data!GF$2+INDEX($A87:CZ87,,MAX(ISNUMBER($D87:CZ87)*COLUMN($D87:CZ87))))</f>
        <v>#N/A</v>
      </c>
      <c r="DB87" s="2" t="e">
        <f t="array" ref="DB87">IF(INDEX(Data!GG:GG,$B87)=0,#N/A,INDEX(Data!GG:GG,$B87)-Data!GG$2+INDEX($A87:DA87,,MAX(ISNUMBER($D87:DA87)*COLUMN($D87:DA87))))</f>
        <v>#N/A</v>
      </c>
      <c r="DC87" s="2" t="e">
        <f t="array" ref="DC87">IF(INDEX(Data!GH:GH,$B87)=0,#N/A,INDEX(Data!GH:GH,$B87)-Data!GH$2+INDEX($A87:DB87,,MAX(ISNUMBER($D87:DB87)*COLUMN($D87:DB87))))</f>
        <v>#N/A</v>
      </c>
      <c r="DD87" s="2" t="e">
        <f t="array" ref="DD87">IF(INDEX(Data!GI:GI,$B87)=0,#N/A,INDEX(Data!GI:GI,$B87)-Data!GI$2+INDEX($A87:DC87,,MAX(ISNUMBER($D87:DC87)*COLUMN($D87:DC87))))</f>
        <v>#N/A</v>
      </c>
      <c r="DE87" s="2" t="e">
        <f t="array" ref="DE87">IF(INDEX(Data!GJ:GJ,$B87)=0,#N/A,INDEX(Data!GJ:GJ,$B87)-Data!GJ$2+INDEX($A87:DD87,,MAX(ISNUMBER($D87:DD87)*COLUMN($D87:DD87))))</f>
        <v>#N/A</v>
      </c>
      <c r="DF87" s="2" t="e">
        <f t="array" ref="DF87">IF(INDEX(Data!GK:GK,$B87)=0,#N/A,INDEX(Data!GK:GK,$B87)-Data!GK$2+INDEX($A87:DE87,,MAX(ISNUMBER($D87:DE87)*COLUMN($D87:DE87))))</f>
        <v>#N/A</v>
      </c>
      <c r="DG87" s="2" t="e">
        <f t="array" ref="DG87">IF(INDEX(Data!GL:GL,$B87)=0,#N/A,INDEX(Data!GL:GL,$B87)-Data!GL$2+INDEX($A87:DF87,,MAX(ISNUMBER($D87:DF87)*COLUMN($D87:DF87))))</f>
        <v>#N/A</v>
      </c>
      <c r="DH87" s="2" t="e">
        <f t="array" ref="DH87">IF(INDEX(Data!GM:GM,$B87)=0,#N/A,INDEX(Data!GM:GM,$B87)-Data!GM$2+INDEX($A87:DG87,,MAX(ISNUMBER($D87:DG87)*COLUMN($D87:DG87))))</f>
        <v>#N/A</v>
      </c>
      <c r="DI87" s="2" t="e">
        <f t="array" ref="DI87">IF(INDEX(Data!GN:GN,$B87)=0,#N/A,INDEX(Data!GN:GN,$B87)-Data!GN$2+INDEX($A87:DH87,,MAX(ISNUMBER($D87:DH87)*COLUMN($D87:DH87))))</f>
        <v>#N/A</v>
      </c>
      <c r="DJ87" s="2" t="e">
        <f t="array" ref="DJ87">IF(INDEX(Data!GO:GO,$B87)=0,#N/A,INDEX(Data!GO:GO,$B87)-Data!GO$2+INDEX($A87:DI87,,MAX(ISNUMBER($D87:DI87)*COLUMN($D87:DI87))))</f>
        <v>#N/A</v>
      </c>
      <c r="DK87" s="2" t="e">
        <f t="array" ref="DK87">IF(INDEX(Data!GP:GP,$B87)=0,#N/A,INDEX(Data!GP:GP,$B87)-Data!GP$2+INDEX($A87:DJ87,,MAX(ISNUMBER($D87:DJ87)*COLUMN($D87:DJ87))))</f>
        <v>#N/A</v>
      </c>
      <c r="DL87" s="2" t="e">
        <f t="array" ref="DL87">IF(INDEX(Data!GQ:GQ,$B87)=0,#N/A,INDEX(Data!GQ:GQ,$B87)-Data!GQ$2+INDEX($A87:DK87,,MAX(ISNUMBER($D87:DK87)*COLUMN($D87:DK87))))</f>
        <v>#N/A</v>
      </c>
      <c r="DM87" s="2" t="e">
        <f t="array" ref="DM87">IF(INDEX(Data!GR:GR,$B87)=0,#N/A,INDEX(Data!GR:GR,$B87)-Data!GR$2+INDEX($A87:DL87,,MAX(ISNUMBER($D87:DL87)*COLUMN($D87:DL87))))</f>
        <v>#N/A</v>
      </c>
      <c r="DN87" s="2" t="e">
        <f t="array" ref="DN87">IF(INDEX(Data!GS:GS,$B87)=0,#N/A,INDEX(Data!GS:GS,$B87)-Data!GS$2+INDEX($A87:DM87,,MAX(ISNUMBER($D87:DM87)*COLUMN($D87:DM87))))</f>
        <v>#N/A</v>
      </c>
      <c r="DO87" s="2" t="e">
        <f t="array" ref="DO87">IF(INDEX(Data!GT:GT,$B87)=0,#N/A,INDEX(Data!GT:GT,$B87)-Data!GT$2+INDEX($A87:DN87,,MAX(ISNUMBER($D87:DN87)*COLUMN($D87:DN87))))</f>
        <v>#N/A</v>
      </c>
      <c r="DP87" s="2" t="e">
        <f t="array" ref="DP87">IF(INDEX(Data!GU:GU,$B87)=0,#N/A,INDEX(Data!GU:GU,$B87)-Data!GU$2+INDEX($A87:DO87,,MAX(ISNUMBER($D87:DO87)*COLUMN($D87:DO87))))</f>
        <v>#N/A</v>
      </c>
      <c r="DQ87" s="2" t="e">
        <f t="array" ref="DQ87">IF(INDEX(Data!GV:GV,$B87)=0,#N/A,INDEX(Data!GV:GV,$B87)-Data!GV$2+INDEX($A87:DP87,,MAX(ISNUMBER($D87:DP87)*COLUMN($D87:DP87))))</f>
        <v>#N/A</v>
      </c>
      <c r="DR87" s="2" t="e">
        <f t="array" ref="DR87">IF(INDEX(Data!GW:GW,$B87)=0,#N/A,INDEX(Data!GW:GW,$B87)-Data!GW$2+INDEX($A87:DQ87,,MAX(ISNUMBER($D87:DQ87)*COLUMN($D87:DQ87))))</f>
        <v>#N/A</v>
      </c>
      <c r="DS87" s="2" t="e">
        <f t="array" ref="DS87">IF(INDEX(Data!GX:GX,$B87)=0,#N/A,INDEX(Data!GX:GX,$B87)-Data!GX$2+INDEX($A87:DR87,,MAX(ISNUMBER($D87:DR87)*COLUMN($D87:DR87))))</f>
        <v>#N/A</v>
      </c>
      <c r="DT87" s="2" t="e">
        <f t="array" ref="DT87">IF(INDEX(Data!GY:GY,$B87)=0,#N/A,INDEX(Data!GY:GY,$B87)-Data!GY$2+INDEX($A87:DS87,,MAX(ISNUMBER($D87:DS87)*COLUMN($D87:DS87))))</f>
        <v>#N/A</v>
      </c>
      <c r="DU87" s="2" t="e">
        <f t="array" ref="DU87">IF(INDEX(Data!GZ:GZ,$B87)=0,#N/A,INDEX(Data!GZ:GZ,$B87)-Data!GZ$2+INDEX($A87:DT87,,MAX(ISNUMBER($D87:DT87)*COLUMN($D87:DT87))))</f>
        <v>#N/A</v>
      </c>
      <c r="DV87" s="2" t="e">
        <f t="array" ref="DV87">IF(INDEX(Data!HA:HA,$B87)=0,#N/A,INDEX(Data!HA:HA,$B87)-Data!HA$2+INDEX($A87:DU87,,MAX(ISNUMBER($D87:DU87)*COLUMN($D87:DU87))))</f>
        <v>#N/A</v>
      </c>
      <c r="DW87" s="2" t="e">
        <f t="array" ref="DW87">IF(INDEX(Data!HB:HB,$B87)=0,#N/A,INDEX(Data!HB:HB,$B87)-Data!HB$2+INDEX($A87:DV87,,MAX(ISNUMBER($D87:DV87)*COLUMN($D87:DV87))))</f>
        <v>#N/A</v>
      </c>
      <c r="DX87" s="2" t="e">
        <f t="array" ref="DX87">IF(INDEX(Data!HC:HC,$B87)=0,#N/A,INDEX(Data!HC:HC,$B87)-Data!HC$2+INDEX($A87:DW87,,MAX(ISNUMBER($D87:DW87)*COLUMN($D87:DW87))))</f>
        <v>#N/A</v>
      </c>
      <c r="DY87" s="2" t="e">
        <f t="array" ref="DY87">IF(INDEX(Data!HD:HD,$B87)=0,#N/A,INDEX(Data!HD:HD,$B87)-Data!HD$2+INDEX($A87:DX87,,MAX(ISNUMBER($D87:DX87)*COLUMN($D87:DX87))))</f>
        <v>#N/A</v>
      </c>
      <c r="DZ87" s="2" t="e">
        <f t="array" ref="DZ87">IF(INDEX(Data!HE:HE,$B87)=0,#N/A,INDEX(Data!HE:HE,$B87)-Data!HE$2+INDEX($A87:DY87,,MAX(ISNUMBER($D87:DY87)*COLUMN($D87:DY87))))</f>
        <v>#N/A</v>
      </c>
      <c r="EA87" s="2" t="e">
        <f t="array" ref="EA87">IF(INDEX(Data!HF:HF,$B87)=0,#N/A,INDEX(Data!HF:HF,$B87)-Data!HF$2+INDEX($A87:DZ87,,MAX(ISNUMBER($D87:DZ87)*COLUMN($D87:DZ87))))</f>
        <v>#N/A</v>
      </c>
      <c r="EB87" s="2" t="e">
        <f t="array" ref="EB87">IF(INDEX(Data!HG:HG,$B87)=0,#N/A,INDEX(Data!HG:HG,$B87)-Data!HG$2+INDEX($A87:EA87,,MAX(ISNUMBER($D87:EA87)*COLUMN($D87:EA87))))</f>
        <v>#N/A</v>
      </c>
      <c r="EC87" s="2" t="e">
        <f t="array" ref="EC87">IF(INDEX(Data!HH:HH,$B87)=0,#N/A,INDEX(Data!HH:HH,$B87)-Data!HH$2+INDEX($A87:EB87,,MAX(ISNUMBER($D87:EB87)*COLUMN($D87:EB87))))</f>
        <v>#N/A</v>
      </c>
      <c r="ED87" s="2" t="e">
        <f t="array" ref="ED87">IF(INDEX(Data!HI:HI,$B87)=0,#N/A,INDEX(Data!HI:HI,$B87)-Data!HI$2+INDEX($A87:EC87,,MAX(ISNUMBER($D87:EC87)*COLUMN($D87:EC87))))</f>
        <v>#N/A</v>
      </c>
      <c r="EE87" s="2" t="e">
        <f t="array" ref="EE87">IF(INDEX(Data!HJ:HJ,$B87)=0,#N/A,INDEX(Data!HJ:HJ,$B87)-Data!HJ$2+INDEX($A87:ED87,,MAX(ISNUMBER($D87:ED87)*COLUMN($D87:ED87))))</f>
        <v>#N/A</v>
      </c>
      <c r="EF87" s="2" t="e">
        <f t="array" ref="EF87">IF(INDEX(Data!HK:HK,$B87)=0,#N/A,INDEX(Data!HK:HK,$B87)-Data!HK$2+INDEX($A87:EE87,,MAX(ISNUMBER($D87:EE87)*COLUMN($D87:EE87))))</f>
        <v>#N/A</v>
      </c>
      <c r="EG87" s="2" t="e">
        <f t="array" ref="EG87">IF(INDEX(Data!HL:HL,$B87)=0,#N/A,INDEX(Data!HL:HL,$B87)-Data!HL$2+INDEX($A87:EF87,,MAX(ISNUMBER($D87:EF87)*COLUMN($D87:EF87))))</f>
        <v>#N/A</v>
      </c>
      <c r="EH87" s="2" t="e">
        <f t="array" ref="EH87">IF(INDEX(Data!HM:HM,$B87)=0,#N/A,INDEX(Data!HM:HM,$B87)-Data!HM$2+INDEX($A87:EG87,,MAX(ISNUMBER($D87:EG87)*COLUMN($D87:EG87))))</f>
        <v>#N/A</v>
      </c>
      <c r="EI87" s="2" t="e">
        <f t="array" ref="EI87">IF(INDEX(Data!HN:HN,$B87)=0,#N/A,INDEX(Data!HN:HN,$B87)-Data!HN$2+INDEX($A87:EH87,,MAX(ISNUMBER($D87:EH87)*COLUMN($D87:EH87))))</f>
        <v>#N/A</v>
      </c>
    </row>
    <row r="88" spans="1:139" x14ac:dyDescent="0.25">
      <c r="A88" s="2">
        <f>Data!CG163</f>
        <v>0</v>
      </c>
      <c r="B88" s="2" t="e">
        <f>MATCH(A88,Data!CG:CG,0)</f>
        <v>#N/A</v>
      </c>
      <c r="C88" s="2" t="e">
        <f ca="1">COUNTIF(OFFSET(Data!$CJ$1:$EZ$78,B88-1,0,1),"&gt;0")</f>
        <v>#N/A</v>
      </c>
      <c r="D88" s="2">
        <v>0</v>
      </c>
      <c r="E88" s="2" t="e">
        <f t="array" ref="E88">IF(INDEX(Data!CJ:CJ,$B88)=0,#N/A,INDEX(Data!CJ:CJ,$B88)-Data!CJ$2+INDEX($A88:D88,,MAX(ISNUMBER($D88:D88)*COLUMN($D88:D88))))</f>
        <v>#N/A</v>
      </c>
      <c r="F88" s="2" t="e">
        <f t="array" ref="F88">IF(INDEX(Data!CK:CK,$B88)=0,#N/A,INDEX(Data!CK:CK,$B88)-Data!CK$2+INDEX($A88:E88,,MAX(ISNUMBER($D88:E88)*COLUMN($D88:E88))))</f>
        <v>#N/A</v>
      </c>
      <c r="G88" s="2" t="e">
        <f t="array" ref="G88">IF(INDEX(Data!CL:CL,$B88)=0,#N/A,INDEX(Data!CL:CL,$B88)-Data!CL$2+INDEX($A88:F88,,MAX(ISNUMBER($D88:F88)*COLUMN($D88:F88))))</f>
        <v>#N/A</v>
      </c>
      <c r="H88" s="2" t="e">
        <f t="array" ref="H88">IF(INDEX(Data!CM:CM,$B88)=0,#N/A,INDEX(Data!CM:CM,$B88)-Data!CM$2+INDEX($A88:G88,,MAX(ISNUMBER($D88:G88)*COLUMN($D88:G88))))</f>
        <v>#N/A</v>
      </c>
      <c r="I88" s="2" t="e">
        <f t="array" ref="I88">IF(INDEX(Data!CN:CN,$B88)=0,#N/A,INDEX(Data!CN:CN,$B88)-Data!CN$2+INDEX($A88:H88,,MAX(ISNUMBER($D88:H88)*COLUMN($D88:H88))))</f>
        <v>#N/A</v>
      </c>
      <c r="J88" s="2" t="e">
        <f t="array" ref="J88">IF(INDEX(Data!CO:CO,$B88)=0,#N/A,INDEX(Data!CO:CO,$B88)-Data!CO$2+INDEX($A88:I88,,MAX(ISNUMBER($D88:I88)*COLUMN($D88:I88))))</f>
        <v>#N/A</v>
      </c>
      <c r="K88" s="2" t="e">
        <f t="array" ref="K88">IF(INDEX(Data!CP:CP,$B88)=0,#N/A,INDEX(Data!CP:CP,$B88)-Data!CP$2+INDEX($A88:J88,,MAX(ISNUMBER($D88:J88)*COLUMN($D88:J88))))</f>
        <v>#N/A</v>
      </c>
      <c r="L88" s="2" t="e">
        <f t="array" ref="L88">IF(INDEX(Data!CQ:CQ,$B88)=0,#N/A,INDEX(Data!CQ:CQ,$B88)-Data!CQ$2+INDEX($A88:K88,,MAX(ISNUMBER($D88:K88)*COLUMN($D88:K88))))</f>
        <v>#N/A</v>
      </c>
      <c r="M88" s="2" t="e">
        <f t="array" ref="M88">IF(INDEX(Data!CR:CR,$B88)=0,#N/A,INDEX(Data!CR:CR,$B88)-Data!CR$2+INDEX($A88:L88,,MAX(ISNUMBER($D88:L88)*COLUMN($D88:L88))))</f>
        <v>#N/A</v>
      </c>
      <c r="N88" s="2" t="e">
        <f t="array" ref="N88">IF(INDEX(Data!CS:CS,$B88)=0,#N/A,INDEX(Data!CS:CS,$B88)-Data!CS$2+INDEX($A88:M88,,MAX(ISNUMBER($D88:M88)*COLUMN($D88:M88))))</f>
        <v>#N/A</v>
      </c>
      <c r="O88" s="2" t="e">
        <f t="array" ref="O88">IF(INDEX(Data!CT:CT,$B88)=0,#N/A,INDEX(Data!CT:CT,$B88)-Data!CT$2+INDEX($A88:N88,,MAX(ISNUMBER($D88:N88)*COLUMN($D88:N88))))</f>
        <v>#N/A</v>
      </c>
      <c r="P88" s="2" t="e">
        <f t="array" ref="P88">IF(INDEX(Data!CU:CU,$B88)=0,#N/A,INDEX(Data!CU:CU,$B88)-Data!CU$2+INDEX($A88:O88,,MAX(ISNUMBER($D88:O88)*COLUMN($D88:O88))))</f>
        <v>#N/A</v>
      </c>
      <c r="Q88" s="2" t="e">
        <f t="array" ref="Q88">IF(INDEX(Data!CV:CV,$B88)=0,#N/A,INDEX(Data!CV:CV,$B88)-Data!CV$2+INDEX($A88:P88,,MAX(ISNUMBER($D88:P88)*COLUMN($D88:P88))))</f>
        <v>#N/A</v>
      </c>
      <c r="R88" s="2" t="e">
        <f t="array" ref="R88">IF(INDEX(Data!CW:CW,$B88)=0,#N/A,INDEX(Data!CW:CW,$B88)-Data!CW$2+INDEX($A88:Q88,,MAX(ISNUMBER($D88:Q88)*COLUMN($D88:Q88))))</f>
        <v>#N/A</v>
      </c>
      <c r="S88" s="2" t="e">
        <f t="array" ref="S88">IF(INDEX(Data!CX:CX,$B88)=0,#N/A,INDEX(Data!CX:CX,$B88)-Data!CX$2+INDEX($A88:R88,,MAX(ISNUMBER($D88:R88)*COLUMN($D88:R88))))</f>
        <v>#N/A</v>
      </c>
      <c r="T88" s="2" t="e">
        <f t="array" ref="T88">IF(INDEX(Data!CY:CY,$B88)=0,#N/A,INDEX(Data!CY:CY,$B88)-Data!CY$2+INDEX($A88:S88,,MAX(ISNUMBER($D88:S88)*COLUMN($D88:S88))))</f>
        <v>#N/A</v>
      </c>
      <c r="U88" s="2" t="e">
        <f t="array" ref="U88">IF(INDEX(Data!CZ:CZ,$B88)=0,#N/A,INDEX(Data!CZ:CZ,$B88)-Data!CZ$2+INDEX($A88:T88,,MAX(ISNUMBER($D88:T88)*COLUMN($D88:T88))))</f>
        <v>#N/A</v>
      </c>
      <c r="V88" s="2" t="e">
        <f t="array" ref="V88">IF(INDEX(Data!DA:DA,$B88)=0,#N/A,INDEX(Data!DA:DA,$B88)-Data!DA$2+INDEX($A88:U88,,MAX(ISNUMBER($D88:U88)*COLUMN($D88:U88))))</f>
        <v>#N/A</v>
      </c>
      <c r="W88" s="2" t="e">
        <f t="array" ref="W88">IF(INDEX(Data!DB:DB,$B88)=0,#N/A,INDEX(Data!DB:DB,$B88)-Data!DB$2+INDEX($A88:V88,,MAX(ISNUMBER($D88:V88)*COLUMN($D88:V88))))</f>
        <v>#N/A</v>
      </c>
      <c r="X88" s="2" t="e">
        <f t="array" ref="X88">IF(INDEX(Data!DC:DC,$B88)=0,#N/A,INDEX(Data!DC:DC,$B88)-Data!DC$2+INDEX($A88:W88,,MAX(ISNUMBER($D88:W88)*COLUMN($D88:W88))))</f>
        <v>#N/A</v>
      </c>
      <c r="Y88" s="2" t="e">
        <f t="array" ref="Y88">IF(INDEX(Data!DD:DD,$B88)=0,#N/A,INDEX(Data!DD:DD,$B88)-Data!DD$2+INDEX($A88:X88,,MAX(ISNUMBER($D88:X88)*COLUMN($D88:X88))))</f>
        <v>#N/A</v>
      </c>
      <c r="Z88" s="2" t="e">
        <f t="array" ref="Z88">IF(INDEX(Data!DE:DE,$B88)=0,#N/A,INDEX(Data!DE:DE,$B88)-Data!DE$2+INDEX($A88:Y88,,MAX(ISNUMBER($D88:Y88)*COLUMN($D88:Y88))))</f>
        <v>#N/A</v>
      </c>
      <c r="AA88" s="2" t="e">
        <f t="array" ref="AA88">IF(INDEX(Data!DF:DF,$B88)=0,#N/A,INDEX(Data!DF:DF,$B88)-Data!DF$2+INDEX($A88:Z88,,MAX(ISNUMBER($D88:Z88)*COLUMN($D88:Z88))))</f>
        <v>#N/A</v>
      </c>
      <c r="AB88" s="2" t="e">
        <f t="array" ref="AB88">IF(INDEX(Data!DG:DG,$B88)=0,#N/A,INDEX(Data!DG:DG,$B88)-Data!DG$2+INDEX($A88:AA88,,MAX(ISNUMBER($D88:AA88)*COLUMN($D88:AA88))))</f>
        <v>#N/A</v>
      </c>
      <c r="AC88" s="2" t="e">
        <f t="array" ref="AC88">IF(INDEX(Data!DH:DH,$B88)=0,#N/A,INDEX(Data!DH:DH,$B88)-Data!DH$2+INDEX($A88:AB88,,MAX(ISNUMBER($D88:AB88)*COLUMN($D88:AB88))))</f>
        <v>#N/A</v>
      </c>
      <c r="AD88" s="2" t="e">
        <f t="array" ref="AD88">IF(INDEX(Data!DI:DI,$B88)=0,#N/A,INDEX(Data!DI:DI,$B88)-Data!DI$2+INDEX($A88:AC88,,MAX(ISNUMBER($D88:AC88)*COLUMN($D88:AC88))))</f>
        <v>#N/A</v>
      </c>
      <c r="AE88" s="2" t="e">
        <f t="array" ref="AE88">IF(INDEX(Data!DJ:DJ,$B88)=0,#N/A,INDEX(Data!DJ:DJ,$B88)-Data!DJ$2+INDEX($A88:AD88,,MAX(ISNUMBER($D88:AD88)*COLUMN($D88:AD88))))</f>
        <v>#N/A</v>
      </c>
      <c r="AF88" s="2" t="e">
        <f t="array" ref="AF88">IF(INDEX(Data!DK:DK,$B88)=0,#N/A,INDEX(Data!DK:DK,$B88)-Data!DK$2+INDEX($A88:AE88,,MAX(ISNUMBER($D88:AE88)*COLUMN($D88:AE88))))</f>
        <v>#N/A</v>
      </c>
      <c r="AG88" s="2" t="e">
        <f t="array" ref="AG88">IF(INDEX(Data!DL:DL,$B88)=0,#N/A,INDEX(Data!DL:DL,$B88)-Data!DL$2+INDEX($A88:AF88,,MAX(ISNUMBER($D88:AF88)*COLUMN($D88:AF88))))</f>
        <v>#N/A</v>
      </c>
      <c r="AH88" s="2" t="e">
        <f t="array" ref="AH88">IF(INDEX(Data!DM:DM,$B88)=0,#N/A,INDEX(Data!DM:DM,$B88)-Data!DM$2+INDEX($A88:AG88,,MAX(ISNUMBER($D88:AG88)*COLUMN($D88:AG88))))</f>
        <v>#N/A</v>
      </c>
      <c r="AI88" s="2" t="e">
        <f t="array" ref="AI88">IF(INDEX(Data!DN:DN,$B88)=0,#N/A,INDEX(Data!DN:DN,$B88)-Data!DN$2+INDEX($A88:AH88,,MAX(ISNUMBER($D88:AH88)*COLUMN($D88:AH88))))</f>
        <v>#N/A</v>
      </c>
      <c r="AJ88" s="2" t="e">
        <f t="array" ref="AJ88">IF(INDEX(Data!DO:DO,$B88)=0,#N/A,INDEX(Data!DO:DO,$B88)-Data!DO$2+INDEX($A88:AI88,,MAX(ISNUMBER($D88:AI88)*COLUMN($D88:AI88))))</f>
        <v>#N/A</v>
      </c>
      <c r="AK88" s="2" t="e">
        <f t="array" ref="AK88">IF(INDEX(Data!DP:DP,$B88)=0,#N/A,INDEX(Data!DP:DP,$B88)-Data!DP$2+INDEX($A88:AJ88,,MAX(ISNUMBER($D88:AJ88)*COLUMN($D88:AJ88))))</f>
        <v>#N/A</v>
      </c>
      <c r="AL88" s="2" t="e">
        <f t="array" ref="AL88">IF(INDEX(Data!DQ:DQ,$B88)=0,#N/A,INDEX(Data!DQ:DQ,$B88)-Data!DQ$2+INDEX($A88:AK88,,MAX(ISNUMBER($D88:AK88)*COLUMN($D88:AK88))))</f>
        <v>#N/A</v>
      </c>
      <c r="AM88" s="2" t="e">
        <f t="array" ref="AM88">IF(INDEX(Data!DR:DR,$B88)=0,#N/A,INDEX(Data!DR:DR,$B88)-Data!DR$2+INDEX($A88:AL88,,MAX(ISNUMBER($D88:AL88)*COLUMN($D88:AL88))))</f>
        <v>#N/A</v>
      </c>
      <c r="AN88" s="2" t="e">
        <f t="array" ref="AN88">IF(INDEX(Data!DS:DS,$B88)=0,#N/A,INDEX(Data!DS:DS,$B88)-Data!DS$2+INDEX($A88:AM88,,MAX(ISNUMBER($D88:AM88)*COLUMN($D88:AM88))))</f>
        <v>#N/A</v>
      </c>
      <c r="AO88" s="2" t="e">
        <f t="array" ref="AO88">IF(INDEX(Data!DT:DT,$B88)=0,#N/A,INDEX(Data!DT:DT,$B88)-Data!DT$2+INDEX($A88:AN88,,MAX(ISNUMBER($D88:AN88)*COLUMN($D88:AN88))))</f>
        <v>#N/A</v>
      </c>
      <c r="AP88" s="2" t="e">
        <f t="array" ref="AP88">IF(INDEX(Data!DU:DU,$B88)=0,#N/A,INDEX(Data!DU:DU,$B88)-Data!DU$2+INDEX($A88:AO88,,MAX(ISNUMBER($D88:AO88)*COLUMN($D88:AO88))))</f>
        <v>#N/A</v>
      </c>
      <c r="AQ88" s="2" t="e">
        <f t="array" ref="AQ88">IF(INDEX(Data!DV:DV,$B88)=0,#N/A,INDEX(Data!DV:DV,$B88)-Data!DV$2+INDEX($A88:AP88,,MAX(ISNUMBER($D88:AP88)*COLUMN($D88:AP88))))</f>
        <v>#N/A</v>
      </c>
      <c r="AR88" s="2" t="e">
        <f t="array" ref="AR88">IF(INDEX(Data!DW:DW,$B88)=0,#N/A,INDEX(Data!DW:DW,$B88)-Data!DW$2+INDEX($A88:AQ88,,MAX(ISNUMBER($D88:AQ88)*COLUMN($D88:AQ88))))</f>
        <v>#N/A</v>
      </c>
      <c r="AS88" s="2" t="e">
        <f t="array" ref="AS88">IF(INDEX(Data!DX:DX,$B88)=0,#N/A,INDEX(Data!DX:DX,$B88)-Data!DX$2+INDEX($A88:AR88,,MAX(ISNUMBER($D88:AR88)*COLUMN($D88:AR88))))</f>
        <v>#N/A</v>
      </c>
      <c r="AT88" s="2" t="e">
        <f t="array" ref="AT88">IF(INDEX(Data!DY:DY,$B88)=0,#N/A,INDEX(Data!DY:DY,$B88)-Data!DY$2+INDEX($A88:AS88,,MAX(ISNUMBER($D88:AS88)*COLUMN($D88:AS88))))</f>
        <v>#N/A</v>
      </c>
      <c r="AU88" s="2" t="e">
        <f t="array" ref="AU88">IF(INDEX(Data!DZ:DZ,$B88)=0,#N/A,INDEX(Data!DZ:DZ,$B88)-Data!DZ$2+INDEX($A88:AT88,,MAX(ISNUMBER($D88:AT88)*COLUMN($D88:AT88))))</f>
        <v>#N/A</v>
      </c>
      <c r="AV88" s="2" t="e">
        <f t="array" ref="AV88">IF(INDEX(Data!EA:EA,$B88)=0,#N/A,INDEX(Data!EA:EA,$B88)-Data!EA$2+INDEX($A88:AU88,,MAX(ISNUMBER($D88:AU88)*COLUMN($D88:AU88))))</f>
        <v>#N/A</v>
      </c>
      <c r="AW88" s="2" t="e">
        <f t="array" ref="AW88">IF(INDEX(Data!EB:EB,$B88)=0,#N/A,INDEX(Data!EB:EB,$B88)-Data!EB$2+INDEX($A88:AV88,,MAX(ISNUMBER($D88:AV88)*COLUMN($D88:AV88))))</f>
        <v>#N/A</v>
      </c>
      <c r="AX88" s="2" t="e">
        <f t="array" ref="AX88">IF(INDEX(Data!EC:EC,$B88)=0,#N/A,INDEX(Data!EC:EC,$B88)-Data!EC$2+INDEX($A88:AW88,,MAX(ISNUMBER($D88:AW88)*COLUMN($D88:AW88))))</f>
        <v>#N/A</v>
      </c>
      <c r="AY88" s="2" t="e">
        <f t="array" ref="AY88">IF(INDEX(Data!ED:ED,$B88)=0,#N/A,INDEX(Data!ED:ED,$B88)-Data!ED$2+INDEX($A88:AX88,,MAX(ISNUMBER($D88:AX88)*COLUMN($D88:AX88))))</f>
        <v>#N/A</v>
      </c>
      <c r="AZ88" s="2" t="e">
        <f t="array" ref="AZ88">IF(INDEX(Data!EE:EE,$B88)=0,#N/A,INDEX(Data!EE:EE,$B88)-Data!EE$2+INDEX($A88:AY88,,MAX(ISNUMBER($D88:AY88)*COLUMN($D88:AY88))))</f>
        <v>#N/A</v>
      </c>
      <c r="BA88" s="2" t="e">
        <f t="array" ref="BA88">IF(INDEX(Data!EF:EF,$B88)=0,#N/A,INDEX(Data!EF:EF,$B88)-Data!EF$2+INDEX($A88:AZ88,,MAX(ISNUMBER($D88:AZ88)*COLUMN($D88:AZ88))))</f>
        <v>#N/A</v>
      </c>
      <c r="BB88" s="2" t="e">
        <f t="array" ref="BB88">IF(INDEX(Data!EG:EG,$B88)=0,#N/A,INDEX(Data!EG:EG,$B88)-Data!EG$2+INDEX($A88:BA88,,MAX(ISNUMBER($D88:BA88)*COLUMN($D88:BA88))))</f>
        <v>#N/A</v>
      </c>
      <c r="BC88" s="2" t="e">
        <f t="array" ref="BC88">IF(INDEX(Data!EH:EH,$B88)=0,#N/A,INDEX(Data!EH:EH,$B88)-Data!EH$2+INDEX($A88:BB88,,MAX(ISNUMBER($D88:BB88)*COLUMN($D88:BB88))))</f>
        <v>#N/A</v>
      </c>
      <c r="BD88" s="2" t="e">
        <f t="array" ref="BD88">IF(INDEX(Data!EI:EI,$B88)=0,#N/A,INDEX(Data!EI:EI,$B88)-Data!EI$2+INDEX($A88:BC88,,MAX(ISNUMBER($D88:BC88)*COLUMN($D88:BC88))))</f>
        <v>#N/A</v>
      </c>
      <c r="BE88" s="2" t="e">
        <f t="array" ref="BE88">IF(INDEX(Data!EJ:EJ,$B88)=0,#N/A,INDEX(Data!EJ:EJ,$B88)-Data!EJ$2+INDEX($A88:BD88,,MAX(ISNUMBER($D88:BD88)*COLUMN($D88:BD88))))</f>
        <v>#N/A</v>
      </c>
      <c r="BF88" s="2" t="e">
        <f t="array" ref="BF88">IF(INDEX(Data!EK:EK,$B88)=0,#N/A,INDEX(Data!EK:EK,$B88)-Data!EK$2+INDEX($A88:BE88,,MAX(ISNUMBER($D88:BE88)*COLUMN($D88:BE88))))</f>
        <v>#N/A</v>
      </c>
      <c r="BG88" s="2" t="e">
        <f t="array" ref="BG88">IF(INDEX(Data!EL:EL,$B88)=0,#N/A,INDEX(Data!EL:EL,$B88)-Data!EL$2+INDEX($A88:BF88,,MAX(ISNUMBER($D88:BF88)*COLUMN($D88:BF88))))</f>
        <v>#N/A</v>
      </c>
      <c r="BH88" s="2" t="e">
        <f t="array" ref="BH88">IF(INDEX(Data!EM:EM,$B88)=0,#N/A,INDEX(Data!EM:EM,$B88)-Data!EM$2+INDEX($A88:BG88,,MAX(ISNUMBER($D88:BG88)*COLUMN($D88:BG88))))</f>
        <v>#N/A</v>
      </c>
      <c r="BI88" s="2" t="e">
        <f t="array" ref="BI88">IF(INDEX(Data!EN:EN,$B88)=0,#N/A,INDEX(Data!EN:EN,$B88)-Data!EN$2+INDEX($A88:BH88,,MAX(ISNUMBER($D88:BH88)*COLUMN($D88:BH88))))</f>
        <v>#N/A</v>
      </c>
      <c r="BJ88" s="2" t="e">
        <f t="array" ref="BJ88">IF(INDEX(Data!EO:EO,$B88)=0,#N/A,INDEX(Data!EO:EO,$B88)-Data!EO$2+INDEX($A88:BI88,,MAX(ISNUMBER($D88:BI88)*COLUMN($D88:BI88))))</f>
        <v>#N/A</v>
      </c>
      <c r="BK88" s="2" t="e">
        <f t="array" ref="BK88">IF(INDEX(Data!EP:EP,$B88)=0,#N/A,INDEX(Data!EP:EP,$B88)-Data!EP$2+INDEX($A88:BJ88,,MAX(ISNUMBER($D88:BJ88)*COLUMN($D88:BJ88))))</f>
        <v>#N/A</v>
      </c>
      <c r="BL88" s="2" t="e">
        <f t="array" ref="BL88">IF(INDEX(Data!EQ:EQ,$B88)=0,#N/A,INDEX(Data!EQ:EQ,$B88)-Data!EQ$2+INDEX($A88:BK88,,MAX(ISNUMBER($D88:BK88)*COLUMN($D88:BK88))))</f>
        <v>#N/A</v>
      </c>
      <c r="BM88" s="2" t="e">
        <f t="array" ref="BM88">IF(INDEX(Data!ER:ER,$B88)=0,#N/A,INDEX(Data!ER:ER,$B88)-Data!ER$2+INDEX($A88:BL88,,MAX(ISNUMBER($D88:BL88)*COLUMN($D88:BL88))))</f>
        <v>#N/A</v>
      </c>
      <c r="BN88" s="2" t="e">
        <f t="array" ref="BN88">IF(INDEX(Data!ES:ES,$B88)=0,#N/A,INDEX(Data!ES:ES,$B88)-Data!ES$2+INDEX($A88:BM88,,MAX(ISNUMBER($D88:BM88)*COLUMN($D88:BM88))))</f>
        <v>#N/A</v>
      </c>
      <c r="BO88" s="2" t="e">
        <f t="array" ref="BO88">IF(INDEX(Data!ET:ET,$B88)=0,#N/A,INDEX(Data!ET:ET,$B88)-Data!ET$2+INDEX($A88:BN88,,MAX(ISNUMBER($D88:BN88)*COLUMN($D88:BN88))))</f>
        <v>#N/A</v>
      </c>
      <c r="BP88" s="2" t="e">
        <f t="array" ref="BP88">IF(INDEX(Data!EU:EU,$B88)=0,#N/A,INDEX(Data!EU:EU,$B88)-Data!EU$2+INDEX($A88:BO88,,MAX(ISNUMBER($D88:BO88)*COLUMN($D88:BO88))))</f>
        <v>#N/A</v>
      </c>
      <c r="BQ88" s="2" t="e">
        <f t="array" ref="BQ88">IF(INDEX(Data!EV:EV,$B88)=0,#N/A,INDEX(Data!EV:EV,$B88)-Data!EV$2+INDEX($A88:BP88,,MAX(ISNUMBER($D88:BP88)*COLUMN($D88:BP88))))</f>
        <v>#N/A</v>
      </c>
      <c r="BR88" s="2" t="e">
        <f t="array" ref="BR88">IF(INDEX(Data!EW:EW,$B88)=0,#N/A,INDEX(Data!EW:EW,$B88)-Data!EW$2+INDEX($A88:BQ88,,MAX(ISNUMBER($D88:BQ88)*COLUMN($D88:BQ88))))</f>
        <v>#N/A</v>
      </c>
      <c r="BS88" s="2" t="e">
        <f t="array" ref="BS88">IF(INDEX(Data!EX:EX,$B88)=0,#N/A,INDEX(Data!EX:EX,$B88)-Data!EX$2+INDEX($A88:BR88,,MAX(ISNUMBER($D88:BR88)*COLUMN($D88:BR88))))</f>
        <v>#N/A</v>
      </c>
      <c r="BT88" s="2" t="e">
        <f t="array" ref="BT88">IF(INDEX(Data!EY:EY,$B88)=0,#N/A,INDEX(Data!EY:EY,$B88)-Data!EY$2+INDEX($A88:BS88,,MAX(ISNUMBER($D88:BS88)*COLUMN($D88:BS88))))</f>
        <v>#N/A</v>
      </c>
      <c r="BU88" s="2" t="e">
        <f t="array" ref="BU88">IF(INDEX(Data!EZ:EZ,$B88)=0,#N/A,INDEX(Data!EZ:EZ,$B88)-Data!EZ$2+INDEX($A88:BT88,,MAX(ISNUMBER($D88:BT88)*COLUMN($D88:BT88))))</f>
        <v>#N/A</v>
      </c>
      <c r="BV88" s="2" t="e">
        <f t="array" ref="BV88">IF(INDEX(Data!FA:FA,$B88)=0,#N/A,INDEX(Data!FA:FA,$B88)-Data!FA$2+INDEX($A88:BU88,,MAX(ISNUMBER($D88:BU88)*COLUMN($D88:BU88))))</f>
        <v>#N/A</v>
      </c>
      <c r="BW88" s="2" t="e">
        <f t="array" ref="BW88">IF(INDEX(Data!FB:FB,$B88)=0,#N/A,INDEX(Data!FB:FB,$B88)-Data!FB$2+INDEX($A88:BV88,,MAX(ISNUMBER($D88:BV88)*COLUMN($D88:BV88))))</f>
        <v>#N/A</v>
      </c>
      <c r="BX88" s="2" t="e">
        <f t="array" ref="BX88">IF(INDEX(Data!FC:FC,$B88)=0,#N/A,INDEX(Data!FC:FC,$B88)-Data!FC$2+INDEX($A88:BW88,,MAX(ISNUMBER($D88:BW88)*COLUMN($D88:BW88))))</f>
        <v>#N/A</v>
      </c>
      <c r="BY88" s="2" t="e">
        <f t="array" ref="BY88">IF(INDEX(Data!FD:FD,$B88)=0,#N/A,INDEX(Data!FD:FD,$B88)-Data!FD$2+INDEX($A88:BX88,,MAX(ISNUMBER($D88:BX88)*COLUMN($D88:BX88))))</f>
        <v>#N/A</v>
      </c>
      <c r="BZ88" s="2" t="e">
        <f t="array" ref="BZ88">IF(INDEX(Data!FE:FE,$B88)=0,#N/A,INDEX(Data!FE:FE,$B88)-Data!FE$2+INDEX($A88:BY88,,MAX(ISNUMBER($D88:BY88)*COLUMN($D88:BY88))))</f>
        <v>#N/A</v>
      </c>
      <c r="CA88" s="2" t="e">
        <f t="array" ref="CA88">IF(INDEX(Data!FF:FF,$B88)=0,#N/A,INDEX(Data!FF:FF,$B88)-Data!FF$2+INDEX($A88:BZ88,,MAX(ISNUMBER($D88:BZ88)*COLUMN($D88:BZ88))))</f>
        <v>#N/A</v>
      </c>
      <c r="CB88" s="2" t="e">
        <f t="array" ref="CB88">IF(INDEX(Data!FG:FG,$B88)=0,#N/A,INDEX(Data!FG:FG,$B88)-Data!FG$2+INDEX($A88:CA88,,MAX(ISNUMBER($D88:CA88)*COLUMN($D88:CA88))))</f>
        <v>#N/A</v>
      </c>
      <c r="CC88" s="2" t="e">
        <f t="array" ref="CC88">IF(INDEX(Data!FH:FH,$B88)=0,#N/A,INDEX(Data!FH:FH,$B88)-Data!FH$2+INDEX($A88:CB88,,MAX(ISNUMBER($D88:CB88)*COLUMN($D88:CB88))))</f>
        <v>#N/A</v>
      </c>
      <c r="CD88" s="2" t="e">
        <f t="array" ref="CD88">IF(INDEX(Data!FI:FI,$B88)=0,#N/A,INDEX(Data!FI:FI,$B88)-Data!FI$2+INDEX($A88:CC88,,MAX(ISNUMBER($D88:CC88)*COLUMN($D88:CC88))))</f>
        <v>#N/A</v>
      </c>
      <c r="CE88" s="2" t="e">
        <f t="array" ref="CE88">IF(INDEX(Data!FJ:FJ,$B88)=0,#N/A,INDEX(Data!FJ:FJ,$B88)-Data!FJ$2+INDEX($A88:CD88,,MAX(ISNUMBER($D88:CD88)*COLUMN($D88:CD88))))</f>
        <v>#N/A</v>
      </c>
      <c r="CF88" s="2" t="e">
        <f t="array" ref="CF88">IF(INDEX(Data!FK:FK,$B88)=0,#N/A,INDEX(Data!FK:FK,$B88)-Data!FK$2+INDEX($A88:CE88,,MAX(ISNUMBER($D88:CE88)*COLUMN($D88:CE88))))</f>
        <v>#N/A</v>
      </c>
      <c r="CG88" s="2" t="e">
        <f t="array" ref="CG88">IF(INDEX(Data!FL:FL,$B88)=0,#N/A,INDEX(Data!FL:FL,$B88)-Data!FL$2+INDEX($A88:CF88,,MAX(ISNUMBER($D88:CF88)*COLUMN($D88:CF88))))</f>
        <v>#N/A</v>
      </c>
      <c r="CH88" s="2" t="e">
        <f t="array" ref="CH88">IF(INDEX(Data!FM:FM,$B88)=0,#N/A,INDEX(Data!FM:FM,$B88)-Data!FM$2+INDEX($A88:CG88,,MAX(ISNUMBER($D88:CG88)*COLUMN($D88:CG88))))</f>
        <v>#N/A</v>
      </c>
      <c r="CI88" s="2" t="e">
        <f t="array" ref="CI88">IF(INDEX(Data!FN:FN,$B88)=0,#N/A,INDEX(Data!FN:FN,$B88)-Data!FN$2+INDEX($A88:CH88,,MAX(ISNUMBER($D88:CH88)*COLUMN($D88:CH88))))</f>
        <v>#N/A</v>
      </c>
      <c r="CJ88" s="2" t="e">
        <f t="array" ref="CJ88">IF(INDEX(Data!FO:FO,$B88)=0,#N/A,INDEX(Data!FO:FO,$B88)-Data!FO$2+INDEX($A88:CI88,,MAX(ISNUMBER($D88:CI88)*COLUMN($D88:CI88))))</f>
        <v>#N/A</v>
      </c>
      <c r="CK88" s="2" t="e">
        <f t="array" ref="CK88">IF(INDEX(Data!FP:FP,$B88)=0,#N/A,INDEX(Data!FP:FP,$B88)-Data!FP$2+INDEX($A88:CJ88,,MAX(ISNUMBER($D88:CJ88)*COLUMN($D88:CJ88))))</f>
        <v>#N/A</v>
      </c>
      <c r="CL88" s="2" t="e">
        <f t="array" ref="CL88">IF(INDEX(Data!FQ:FQ,$B88)=0,#N/A,INDEX(Data!FQ:FQ,$B88)-Data!FQ$2+INDEX($A88:CK88,,MAX(ISNUMBER($D88:CK88)*COLUMN($D88:CK88))))</f>
        <v>#N/A</v>
      </c>
      <c r="CM88" s="2" t="e">
        <f t="array" ref="CM88">IF(INDEX(Data!FR:FR,$B88)=0,#N/A,INDEX(Data!FR:FR,$B88)-Data!FR$2+INDEX($A88:CL88,,MAX(ISNUMBER($D88:CL88)*COLUMN($D88:CL88))))</f>
        <v>#N/A</v>
      </c>
      <c r="CN88" s="2" t="e">
        <f t="array" ref="CN88">IF(INDEX(Data!FS:FS,$B88)=0,#N/A,INDEX(Data!FS:FS,$B88)-Data!FS$2+INDEX($A88:CM88,,MAX(ISNUMBER($D88:CM88)*COLUMN($D88:CM88))))</f>
        <v>#N/A</v>
      </c>
      <c r="CO88" s="2" t="e">
        <f t="array" ref="CO88">IF(INDEX(Data!FT:FT,$B88)=0,#N/A,INDEX(Data!FT:FT,$B88)-Data!FT$2+INDEX($A88:CN88,,MAX(ISNUMBER($D88:CN88)*COLUMN($D88:CN88))))</f>
        <v>#N/A</v>
      </c>
      <c r="CP88" s="2" t="e">
        <f t="array" ref="CP88">IF(INDEX(Data!FU:FU,$B88)=0,#N/A,INDEX(Data!FU:FU,$B88)-Data!FU$2+INDEX($A88:CO88,,MAX(ISNUMBER($D88:CO88)*COLUMN($D88:CO88))))</f>
        <v>#N/A</v>
      </c>
      <c r="CQ88" s="2" t="e">
        <f t="array" ref="CQ88">IF(INDEX(Data!FV:FV,$B88)=0,#N/A,INDEX(Data!FV:FV,$B88)-Data!FV$2+INDEX($A88:CP88,,MAX(ISNUMBER($D88:CP88)*COLUMN($D88:CP88))))</f>
        <v>#N/A</v>
      </c>
      <c r="CR88" s="2" t="e">
        <f t="array" ref="CR88">IF(INDEX(Data!FW:FW,$B88)=0,#N/A,INDEX(Data!FW:FW,$B88)-Data!FW$2+INDEX($A88:CQ88,,MAX(ISNUMBER($D88:CQ88)*COLUMN($D88:CQ88))))</f>
        <v>#N/A</v>
      </c>
      <c r="CS88" s="2" t="e">
        <f t="array" ref="CS88">IF(INDEX(Data!FX:FX,$B88)=0,#N/A,INDEX(Data!FX:FX,$B88)-Data!FX$2+INDEX($A88:CR88,,MAX(ISNUMBER($D88:CR88)*COLUMN($D88:CR88))))</f>
        <v>#N/A</v>
      </c>
      <c r="CT88" s="2" t="e">
        <f t="array" ref="CT88">IF(INDEX(Data!FY:FY,$B88)=0,#N/A,INDEX(Data!FY:FY,$B88)-Data!FY$2+INDEX($A88:CS88,,MAX(ISNUMBER($D88:CS88)*COLUMN($D88:CS88))))</f>
        <v>#N/A</v>
      </c>
      <c r="CU88" s="2" t="e">
        <f t="array" ref="CU88">IF(INDEX(Data!FZ:FZ,$B88)=0,#N/A,INDEX(Data!FZ:FZ,$B88)-Data!FZ$2+INDEX($A88:CT88,,MAX(ISNUMBER($D88:CT88)*COLUMN($D88:CT88))))</f>
        <v>#N/A</v>
      </c>
      <c r="CV88" s="2" t="e">
        <f t="array" ref="CV88">IF(INDEX(Data!GA:GA,$B88)=0,#N/A,INDEX(Data!GA:GA,$B88)-Data!GA$2+INDEX($A88:CU88,,MAX(ISNUMBER($D88:CU88)*COLUMN($D88:CU88))))</f>
        <v>#N/A</v>
      </c>
      <c r="CW88" s="2" t="e">
        <f t="array" ref="CW88">IF(INDEX(Data!GB:GB,$B88)=0,#N/A,INDEX(Data!GB:GB,$B88)-Data!GB$2+INDEX($A88:CV88,,MAX(ISNUMBER($D88:CV88)*COLUMN($D88:CV88))))</f>
        <v>#N/A</v>
      </c>
      <c r="CX88" s="2" t="e">
        <f t="array" ref="CX88">IF(INDEX(Data!GC:GC,$B88)=0,#N/A,INDEX(Data!GC:GC,$B88)-Data!GC$2+INDEX($A88:CW88,,MAX(ISNUMBER($D88:CW88)*COLUMN($D88:CW88))))</f>
        <v>#N/A</v>
      </c>
      <c r="CY88" s="2" t="e">
        <f t="array" ref="CY88">IF(INDEX(Data!GD:GD,$B88)=0,#N/A,INDEX(Data!GD:GD,$B88)-Data!GD$2+INDEX($A88:CX88,,MAX(ISNUMBER($D88:CX88)*COLUMN($D88:CX88))))</f>
        <v>#N/A</v>
      </c>
      <c r="CZ88" s="2" t="e">
        <f t="array" ref="CZ88">IF(INDEX(Data!GE:GE,$B88)=0,#N/A,INDEX(Data!GE:GE,$B88)-Data!GE$2+INDEX($A88:CY88,,MAX(ISNUMBER($D88:CY88)*COLUMN($D88:CY88))))</f>
        <v>#N/A</v>
      </c>
      <c r="DA88" s="2" t="e">
        <f t="array" ref="DA88">IF(INDEX(Data!GF:GF,$B88)=0,#N/A,INDEX(Data!GF:GF,$B88)-Data!GF$2+INDEX($A88:CZ88,,MAX(ISNUMBER($D88:CZ88)*COLUMN($D88:CZ88))))</f>
        <v>#N/A</v>
      </c>
      <c r="DB88" s="2" t="e">
        <f t="array" ref="DB88">IF(INDEX(Data!GG:GG,$B88)=0,#N/A,INDEX(Data!GG:GG,$B88)-Data!GG$2+INDEX($A88:DA88,,MAX(ISNUMBER($D88:DA88)*COLUMN($D88:DA88))))</f>
        <v>#N/A</v>
      </c>
      <c r="DC88" s="2" t="e">
        <f t="array" ref="DC88">IF(INDEX(Data!GH:GH,$B88)=0,#N/A,INDEX(Data!GH:GH,$B88)-Data!GH$2+INDEX($A88:DB88,,MAX(ISNUMBER($D88:DB88)*COLUMN($D88:DB88))))</f>
        <v>#N/A</v>
      </c>
      <c r="DD88" s="2" t="e">
        <f t="array" ref="DD88">IF(INDEX(Data!GI:GI,$B88)=0,#N/A,INDEX(Data!GI:GI,$B88)-Data!GI$2+INDEX($A88:DC88,,MAX(ISNUMBER($D88:DC88)*COLUMN($D88:DC88))))</f>
        <v>#N/A</v>
      </c>
      <c r="DE88" s="2" t="e">
        <f t="array" ref="DE88">IF(INDEX(Data!GJ:GJ,$B88)=0,#N/A,INDEX(Data!GJ:GJ,$B88)-Data!GJ$2+INDEX($A88:DD88,,MAX(ISNUMBER($D88:DD88)*COLUMN($D88:DD88))))</f>
        <v>#N/A</v>
      </c>
      <c r="DF88" s="2" t="e">
        <f t="array" ref="DF88">IF(INDEX(Data!GK:GK,$B88)=0,#N/A,INDEX(Data!GK:GK,$B88)-Data!GK$2+INDEX($A88:DE88,,MAX(ISNUMBER($D88:DE88)*COLUMN($D88:DE88))))</f>
        <v>#N/A</v>
      </c>
      <c r="DG88" s="2" t="e">
        <f t="array" ref="DG88">IF(INDEX(Data!GL:GL,$B88)=0,#N/A,INDEX(Data!GL:GL,$B88)-Data!GL$2+INDEX($A88:DF88,,MAX(ISNUMBER($D88:DF88)*COLUMN($D88:DF88))))</f>
        <v>#N/A</v>
      </c>
      <c r="DH88" s="2" t="e">
        <f t="array" ref="DH88">IF(INDEX(Data!GM:GM,$B88)=0,#N/A,INDEX(Data!GM:GM,$B88)-Data!GM$2+INDEX($A88:DG88,,MAX(ISNUMBER($D88:DG88)*COLUMN($D88:DG88))))</f>
        <v>#N/A</v>
      </c>
      <c r="DI88" s="2" t="e">
        <f t="array" ref="DI88">IF(INDEX(Data!GN:GN,$B88)=0,#N/A,INDEX(Data!GN:GN,$B88)-Data!GN$2+INDEX($A88:DH88,,MAX(ISNUMBER($D88:DH88)*COLUMN($D88:DH88))))</f>
        <v>#N/A</v>
      </c>
      <c r="DJ88" s="2" t="e">
        <f t="array" ref="DJ88">IF(INDEX(Data!GO:GO,$B88)=0,#N/A,INDEX(Data!GO:GO,$B88)-Data!GO$2+INDEX($A88:DI88,,MAX(ISNUMBER($D88:DI88)*COLUMN($D88:DI88))))</f>
        <v>#N/A</v>
      </c>
      <c r="DK88" s="2" t="e">
        <f t="array" ref="DK88">IF(INDEX(Data!GP:GP,$B88)=0,#N/A,INDEX(Data!GP:GP,$B88)-Data!GP$2+INDEX($A88:DJ88,,MAX(ISNUMBER($D88:DJ88)*COLUMN($D88:DJ88))))</f>
        <v>#N/A</v>
      </c>
      <c r="DL88" s="2" t="e">
        <f t="array" ref="DL88">IF(INDEX(Data!GQ:GQ,$B88)=0,#N/A,INDEX(Data!GQ:GQ,$B88)-Data!GQ$2+INDEX($A88:DK88,,MAX(ISNUMBER($D88:DK88)*COLUMN($D88:DK88))))</f>
        <v>#N/A</v>
      </c>
      <c r="DM88" s="2" t="e">
        <f t="array" ref="DM88">IF(INDEX(Data!GR:GR,$B88)=0,#N/A,INDEX(Data!GR:GR,$B88)-Data!GR$2+INDEX($A88:DL88,,MAX(ISNUMBER($D88:DL88)*COLUMN($D88:DL88))))</f>
        <v>#N/A</v>
      </c>
      <c r="DN88" s="2" t="e">
        <f t="array" ref="DN88">IF(INDEX(Data!GS:GS,$B88)=0,#N/A,INDEX(Data!GS:GS,$B88)-Data!GS$2+INDEX($A88:DM88,,MAX(ISNUMBER($D88:DM88)*COLUMN($D88:DM88))))</f>
        <v>#N/A</v>
      </c>
      <c r="DO88" s="2" t="e">
        <f t="array" ref="DO88">IF(INDEX(Data!GT:GT,$B88)=0,#N/A,INDEX(Data!GT:GT,$B88)-Data!GT$2+INDEX($A88:DN88,,MAX(ISNUMBER($D88:DN88)*COLUMN($D88:DN88))))</f>
        <v>#N/A</v>
      </c>
      <c r="DP88" s="2" t="e">
        <f t="array" ref="DP88">IF(INDEX(Data!GU:GU,$B88)=0,#N/A,INDEX(Data!GU:GU,$B88)-Data!GU$2+INDEX($A88:DO88,,MAX(ISNUMBER($D88:DO88)*COLUMN($D88:DO88))))</f>
        <v>#N/A</v>
      </c>
      <c r="DQ88" s="2" t="e">
        <f t="array" ref="DQ88">IF(INDEX(Data!GV:GV,$B88)=0,#N/A,INDEX(Data!GV:GV,$B88)-Data!GV$2+INDEX($A88:DP88,,MAX(ISNUMBER($D88:DP88)*COLUMN($D88:DP88))))</f>
        <v>#N/A</v>
      </c>
      <c r="DR88" s="2" t="e">
        <f t="array" ref="DR88">IF(INDEX(Data!GW:GW,$B88)=0,#N/A,INDEX(Data!GW:GW,$B88)-Data!GW$2+INDEX($A88:DQ88,,MAX(ISNUMBER($D88:DQ88)*COLUMN($D88:DQ88))))</f>
        <v>#N/A</v>
      </c>
      <c r="DS88" s="2" t="e">
        <f t="array" ref="DS88">IF(INDEX(Data!GX:GX,$B88)=0,#N/A,INDEX(Data!GX:GX,$B88)-Data!GX$2+INDEX($A88:DR88,,MAX(ISNUMBER($D88:DR88)*COLUMN($D88:DR88))))</f>
        <v>#N/A</v>
      </c>
      <c r="DT88" s="2" t="e">
        <f t="array" ref="DT88">IF(INDEX(Data!GY:GY,$B88)=0,#N/A,INDEX(Data!GY:GY,$B88)-Data!GY$2+INDEX($A88:DS88,,MAX(ISNUMBER($D88:DS88)*COLUMN($D88:DS88))))</f>
        <v>#N/A</v>
      </c>
      <c r="DU88" s="2" t="e">
        <f t="array" ref="DU88">IF(INDEX(Data!GZ:GZ,$B88)=0,#N/A,INDEX(Data!GZ:GZ,$B88)-Data!GZ$2+INDEX($A88:DT88,,MAX(ISNUMBER($D88:DT88)*COLUMN($D88:DT88))))</f>
        <v>#N/A</v>
      </c>
      <c r="DV88" s="2" t="e">
        <f t="array" ref="DV88">IF(INDEX(Data!HA:HA,$B88)=0,#N/A,INDEX(Data!HA:HA,$B88)-Data!HA$2+INDEX($A88:DU88,,MAX(ISNUMBER($D88:DU88)*COLUMN($D88:DU88))))</f>
        <v>#N/A</v>
      </c>
      <c r="DW88" s="2" t="e">
        <f t="array" ref="DW88">IF(INDEX(Data!HB:HB,$B88)=0,#N/A,INDEX(Data!HB:HB,$B88)-Data!HB$2+INDEX($A88:DV88,,MAX(ISNUMBER($D88:DV88)*COLUMN($D88:DV88))))</f>
        <v>#N/A</v>
      </c>
      <c r="DX88" s="2" t="e">
        <f t="array" ref="DX88">IF(INDEX(Data!HC:HC,$B88)=0,#N/A,INDEX(Data!HC:HC,$B88)-Data!HC$2+INDEX($A88:DW88,,MAX(ISNUMBER($D88:DW88)*COLUMN($D88:DW88))))</f>
        <v>#N/A</v>
      </c>
      <c r="DY88" s="2" t="e">
        <f t="array" ref="DY88">IF(INDEX(Data!HD:HD,$B88)=0,#N/A,INDEX(Data!HD:HD,$B88)-Data!HD$2+INDEX($A88:DX88,,MAX(ISNUMBER($D88:DX88)*COLUMN($D88:DX88))))</f>
        <v>#N/A</v>
      </c>
      <c r="DZ88" s="2" t="e">
        <f t="array" ref="DZ88">IF(INDEX(Data!HE:HE,$B88)=0,#N/A,INDEX(Data!HE:HE,$B88)-Data!HE$2+INDEX($A88:DY88,,MAX(ISNUMBER($D88:DY88)*COLUMN($D88:DY88))))</f>
        <v>#N/A</v>
      </c>
      <c r="EA88" s="2" t="e">
        <f t="array" ref="EA88">IF(INDEX(Data!HF:HF,$B88)=0,#N/A,INDEX(Data!HF:HF,$B88)-Data!HF$2+INDEX($A88:DZ88,,MAX(ISNUMBER($D88:DZ88)*COLUMN($D88:DZ88))))</f>
        <v>#N/A</v>
      </c>
      <c r="EB88" s="2" t="e">
        <f t="array" ref="EB88">IF(INDEX(Data!HG:HG,$B88)=0,#N/A,INDEX(Data!HG:HG,$B88)-Data!HG$2+INDEX($A88:EA88,,MAX(ISNUMBER($D88:EA88)*COLUMN($D88:EA88))))</f>
        <v>#N/A</v>
      </c>
      <c r="EC88" s="2" t="e">
        <f t="array" ref="EC88">IF(INDEX(Data!HH:HH,$B88)=0,#N/A,INDEX(Data!HH:HH,$B88)-Data!HH$2+INDEX($A88:EB88,,MAX(ISNUMBER($D88:EB88)*COLUMN($D88:EB88))))</f>
        <v>#N/A</v>
      </c>
      <c r="ED88" s="2" t="e">
        <f t="array" ref="ED88">IF(INDEX(Data!HI:HI,$B88)=0,#N/A,INDEX(Data!HI:HI,$B88)-Data!HI$2+INDEX($A88:EC88,,MAX(ISNUMBER($D88:EC88)*COLUMN($D88:EC88))))</f>
        <v>#N/A</v>
      </c>
      <c r="EE88" s="2" t="e">
        <f t="array" ref="EE88">IF(INDEX(Data!HJ:HJ,$B88)=0,#N/A,INDEX(Data!HJ:HJ,$B88)-Data!HJ$2+INDEX($A88:ED88,,MAX(ISNUMBER($D88:ED88)*COLUMN($D88:ED88))))</f>
        <v>#N/A</v>
      </c>
      <c r="EF88" s="2" t="e">
        <f t="array" ref="EF88">IF(INDEX(Data!HK:HK,$B88)=0,#N/A,INDEX(Data!HK:HK,$B88)-Data!HK$2+INDEX($A88:EE88,,MAX(ISNUMBER($D88:EE88)*COLUMN($D88:EE88))))</f>
        <v>#N/A</v>
      </c>
      <c r="EG88" s="2" t="e">
        <f t="array" ref="EG88">IF(INDEX(Data!HL:HL,$B88)=0,#N/A,INDEX(Data!HL:HL,$B88)-Data!HL$2+INDEX($A88:EF88,,MAX(ISNUMBER($D88:EF88)*COLUMN($D88:EF88))))</f>
        <v>#N/A</v>
      </c>
      <c r="EH88" s="2" t="e">
        <f t="array" ref="EH88">IF(INDEX(Data!HM:HM,$B88)=0,#N/A,INDEX(Data!HM:HM,$B88)-Data!HM$2+INDEX($A88:EG88,,MAX(ISNUMBER($D88:EG88)*COLUMN($D88:EG88))))</f>
        <v>#N/A</v>
      </c>
      <c r="EI88" s="2" t="e">
        <f t="array" ref="EI88">IF(INDEX(Data!HN:HN,$B88)=0,#N/A,INDEX(Data!HN:HN,$B88)-Data!HN$2+INDEX($A88:EH88,,MAX(ISNUMBER($D88:EH88)*COLUMN($D88:EH88))))</f>
        <v>#N/A</v>
      </c>
    </row>
    <row r="89" spans="1:139" x14ac:dyDescent="0.25">
      <c r="A89" s="2">
        <f>Data!CG164</f>
        <v>0</v>
      </c>
      <c r="B89" s="2" t="e">
        <f>MATCH(A89,Data!CG:CG,0)</f>
        <v>#N/A</v>
      </c>
      <c r="C89" s="2" t="e">
        <f ca="1">COUNTIF(OFFSET(Data!$CJ$1:$EZ$78,B89-1,0,1),"&gt;0")</f>
        <v>#N/A</v>
      </c>
      <c r="D89" s="2">
        <v>0</v>
      </c>
      <c r="E89" s="2" t="e">
        <f t="array" ref="E89">IF(INDEX(Data!CJ:CJ,$B89)=0,#N/A,INDEX(Data!CJ:CJ,$B89)-Data!CJ$2+INDEX($A89:D89,,MAX(ISNUMBER($D89:D89)*COLUMN($D89:D89))))</f>
        <v>#N/A</v>
      </c>
      <c r="F89" s="2" t="e">
        <f t="array" ref="F89">IF(INDEX(Data!CK:CK,$B89)=0,#N/A,INDEX(Data!CK:CK,$B89)-Data!CK$2+INDEX($A89:E89,,MAX(ISNUMBER($D89:E89)*COLUMN($D89:E89))))</f>
        <v>#N/A</v>
      </c>
      <c r="G89" s="2" t="e">
        <f t="array" ref="G89">IF(INDEX(Data!CL:CL,$B89)=0,#N/A,INDEX(Data!CL:CL,$B89)-Data!CL$2+INDEX($A89:F89,,MAX(ISNUMBER($D89:F89)*COLUMN($D89:F89))))</f>
        <v>#N/A</v>
      </c>
      <c r="H89" s="2" t="e">
        <f t="array" ref="H89">IF(INDEX(Data!CM:CM,$B89)=0,#N/A,INDEX(Data!CM:CM,$B89)-Data!CM$2+INDEX($A89:G89,,MAX(ISNUMBER($D89:G89)*COLUMN($D89:G89))))</f>
        <v>#N/A</v>
      </c>
      <c r="I89" s="2" t="e">
        <f t="array" ref="I89">IF(INDEX(Data!CN:CN,$B89)=0,#N/A,INDEX(Data!CN:CN,$B89)-Data!CN$2+INDEX($A89:H89,,MAX(ISNUMBER($D89:H89)*COLUMN($D89:H89))))</f>
        <v>#N/A</v>
      </c>
      <c r="J89" s="2" t="e">
        <f t="array" ref="J89">IF(INDEX(Data!CO:CO,$B89)=0,#N/A,INDEX(Data!CO:CO,$B89)-Data!CO$2+INDEX($A89:I89,,MAX(ISNUMBER($D89:I89)*COLUMN($D89:I89))))</f>
        <v>#N/A</v>
      </c>
      <c r="K89" s="2" t="e">
        <f t="array" ref="K89">IF(INDEX(Data!CP:CP,$B89)=0,#N/A,INDEX(Data!CP:CP,$B89)-Data!CP$2+INDEX($A89:J89,,MAX(ISNUMBER($D89:J89)*COLUMN($D89:J89))))</f>
        <v>#N/A</v>
      </c>
      <c r="L89" s="2" t="e">
        <f t="array" ref="L89">IF(INDEX(Data!CQ:CQ,$B89)=0,#N/A,INDEX(Data!CQ:CQ,$B89)-Data!CQ$2+INDEX($A89:K89,,MAX(ISNUMBER($D89:K89)*COLUMN($D89:K89))))</f>
        <v>#N/A</v>
      </c>
      <c r="M89" s="2" t="e">
        <f t="array" ref="M89">IF(INDEX(Data!CR:CR,$B89)=0,#N/A,INDEX(Data!CR:CR,$B89)-Data!CR$2+INDEX($A89:L89,,MAX(ISNUMBER($D89:L89)*COLUMN($D89:L89))))</f>
        <v>#N/A</v>
      </c>
      <c r="N89" s="2" t="e">
        <f t="array" ref="N89">IF(INDEX(Data!CS:CS,$B89)=0,#N/A,INDEX(Data!CS:CS,$B89)-Data!CS$2+INDEX($A89:M89,,MAX(ISNUMBER($D89:M89)*COLUMN($D89:M89))))</f>
        <v>#N/A</v>
      </c>
      <c r="O89" s="2" t="e">
        <f t="array" ref="O89">IF(INDEX(Data!CT:CT,$B89)=0,#N/A,INDEX(Data!CT:CT,$B89)-Data!CT$2+INDEX($A89:N89,,MAX(ISNUMBER($D89:N89)*COLUMN($D89:N89))))</f>
        <v>#N/A</v>
      </c>
      <c r="P89" s="2" t="e">
        <f t="array" ref="P89">IF(INDEX(Data!CU:CU,$B89)=0,#N/A,INDEX(Data!CU:CU,$B89)-Data!CU$2+INDEX($A89:O89,,MAX(ISNUMBER($D89:O89)*COLUMN($D89:O89))))</f>
        <v>#N/A</v>
      </c>
      <c r="Q89" s="2" t="e">
        <f t="array" ref="Q89">IF(INDEX(Data!CV:CV,$B89)=0,#N/A,INDEX(Data!CV:CV,$B89)-Data!CV$2+INDEX($A89:P89,,MAX(ISNUMBER($D89:P89)*COLUMN($D89:P89))))</f>
        <v>#N/A</v>
      </c>
      <c r="R89" s="2" t="e">
        <f t="array" ref="R89">IF(INDEX(Data!CW:CW,$B89)=0,#N/A,INDEX(Data!CW:CW,$B89)-Data!CW$2+INDEX($A89:Q89,,MAX(ISNUMBER($D89:Q89)*COLUMN($D89:Q89))))</f>
        <v>#N/A</v>
      </c>
      <c r="S89" s="2" t="e">
        <f t="array" ref="S89">IF(INDEX(Data!CX:CX,$B89)=0,#N/A,INDEX(Data!CX:CX,$B89)-Data!CX$2+INDEX($A89:R89,,MAX(ISNUMBER($D89:R89)*COLUMN($D89:R89))))</f>
        <v>#N/A</v>
      </c>
      <c r="T89" s="2" t="e">
        <f t="array" ref="T89">IF(INDEX(Data!CY:CY,$B89)=0,#N/A,INDEX(Data!CY:CY,$B89)-Data!CY$2+INDEX($A89:S89,,MAX(ISNUMBER($D89:S89)*COLUMN($D89:S89))))</f>
        <v>#N/A</v>
      </c>
      <c r="U89" s="2" t="e">
        <f t="array" ref="U89">IF(INDEX(Data!CZ:CZ,$B89)=0,#N/A,INDEX(Data!CZ:CZ,$B89)-Data!CZ$2+INDEX($A89:T89,,MAX(ISNUMBER($D89:T89)*COLUMN($D89:T89))))</f>
        <v>#N/A</v>
      </c>
      <c r="V89" s="2" t="e">
        <f t="array" ref="V89">IF(INDEX(Data!DA:DA,$B89)=0,#N/A,INDEX(Data!DA:DA,$B89)-Data!DA$2+INDEX($A89:U89,,MAX(ISNUMBER($D89:U89)*COLUMN($D89:U89))))</f>
        <v>#N/A</v>
      </c>
      <c r="W89" s="2" t="e">
        <f t="array" ref="W89">IF(INDEX(Data!DB:DB,$B89)=0,#N/A,INDEX(Data!DB:DB,$B89)-Data!DB$2+INDEX($A89:V89,,MAX(ISNUMBER($D89:V89)*COLUMN($D89:V89))))</f>
        <v>#N/A</v>
      </c>
      <c r="X89" s="2" t="e">
        <f t="array" ref="X89">IF(INDEX(Data!DC:DC,$B89)=0,#N/A,INDEX(Data!DC:DC,$B89)-Data!DC$2+INDEX($A89:W89,,MAX(ISNUMBER($D89:W89)*COLUMN($D89:W89))))</f>
        <v>#N/A</v>
      </c>
      <c r="Y89" s="2" t="e">
        <f t="array" ref="Y89">IF(INDEX(Data!DD:DD,$B89)=0,#N/A,INDEX(Data!DD:DD,$B89)-Data!DD$2+INDEX($A89:X89,,MAX(ISNUMBER($D89:X89)*COLUMN($D89:X89))))</f>
        <v>#N/A</v>
      </c>
      <c r="Z89" s="2" t="e">
        <f t="array" ref="Z89">IF(INDEX(Data!DE:DE,$B89)=0,#N/A,INDEX(Data!DE:DE,$B89)-Data!DE$2+INDEX($A89:Y89,,MAX(ISNUMBER($D89:Y89)*COLUMN($D89:Y89))))</f>
        <v>#N/A</v>
      </c>
      <c r="AA89" s="2" t="e">
        <f t="array" ref="AA89">IF(INDEX(Data!DF:DF,$B89)=0,#N/A,INDEX(Data!DF:DF,$B89)-Data!DF$2+INDEX($A89:Z89,,MAX(ISNUMBER($D89:Z89)*COLUMN($D89:Z89))))</f>
        <v>#N/A</v>
      </c>
      <c r="AB89" s="2" t="e">
        <f t="array" ref="AB89">IF(INDEX(Data!DG:DG,$B89)=0,#N/A,INDEX(Data!DG:DG,$B89)-Data!DG$2+INDEX($A89:AA89,,MAX(ISNUMBER($D89:AA89)*COLUMN($D89:AA89))))</f>
        <v>#N/A</v>
      </c>
      <c r="AC89" s="2" t="e">
        <f t="array" ref="AC89">IF(INDEX(Data!DH:DH,$B89)=0,#N/A,INDEX(Data!DH:DH,$B89)-Data!DH$2+INDEX($A89:AB89,,MAX(ISNUMBER($D89:AB89)*COLUMN($D89:AB89))))</f>
        <v>#N/A</v>
      </c>
      <c r="AD89" s="2" t="e">
        <f t="array" ref="AD89">IF(INDEX(Data!DI:DI,$B89)=0,#N/A,INDEX(Data!DI:DI,$B89)-Data!DI$2+INDEX($A89:AC89,,MAX(ISNUMBER($D89:AC89)*COLUMN($D89:AC89))))</f>
        <v>#N/A</v>
      </c>
      <c r="AE89" s="2" t="e">
        <f t="array" ref="AE89">IF(INDEX(Data!DJ:DJ,$B89)=0,#N/A,INDEX(Data!DJ:DJ,$B89)-Data!DJ$2+INDEX($A89:AD89,,MAX(ISNUMBER($D89:AD89)*COLUMN($D89:AD89))))</f>
        <v>#N/A</v>
      </c>
      <c r="AF89" s="2" t="e">
        <f t="array" ref="AF89">IF(INDEX(Data!DK:DK,$B89)=0,#N/A,INDEX(Data!DK:DK,$B89)-Data!DK$2+INDEX($A89:AE89,,MAX(ISNUMBER($D89:AE89)*COLUMN($D89:AE89))))</f>
        <v>#N/A</v>
      </c>
      <c r="AG89" s="2" t="e">
        <f t="array" ref="AG89">IF(INDEX(Data!DL:DL,$B89)=0,#N/A,INDEX(Data!DL:DL,$B89)-Data!DL$2+INDEX($A89:AF89,,MAX(ISNUMBER($D89:AF89)*COLUMN($D89:AF89))))</f>
        <v>#N/A</v>
      </c>
      <c r="AH89" s="2" t="e">
        <f t="array" ref="AH89">IF(INDEX(Data!DM:DM,$B89)=0,#N/A,INDEX(Data!DM:DM,$B89)-Data!DM$2+INDEX($A89:AG89,,MAX(ISNUMBER($D89:AG89)*COLUMN($D89:AG89))))</f>
        <v>#N/A</v>
      </c>
      <c r="AI89" s="2" t="e">
        <f t="array" ref="AI89">IF(INDEX(Data!DN:DN,$B89)=0,#N/A,INDEX(Data!DN:DN,$B89)-Data!DN$2+INDEX($A89:AH89,,MAX(ISNUMBER($D89:AH89)*COLUMN($D89:AH89))))</f>
        <v>#N/A</v>
      </c>
      <c r="AJ89" s="2" t="e">
        <f t="array" ref="AJ89">IF(INDEX(Data!DO:DO,$B89)=0,#N/A,INDEX(Data!DO:DO,$B89)-Data!DO$2+INDEX($A89:AI89,,MAX(ISNUMBER($D89:AI89)*COLUMN($D89:AI89))))</f>
        <v>#N/A</v>
      </c>
      <c r="AK89" s="2" t="e">
        <f t="array" ref="AK89">IF(INDEX(Data!DP:DP,$B89)=0,#N/A,INDEX(Data!DP:DP,$B89)-Data!DP$2+INDEX($A89:AJ89,,MAX(ISNUMBER($D89:AJ89)*COLUMN($D89:AJ89))))</f>
        <v>#N/A</v>
      </c>
      <c r="AL89" s="2" t="e">
        <f t="array" ref="AL89">IF(INDEX(Data!DQ:DQ,$B89)=0,#N/A,INDEX(Data!DQ:DQ,$B89)-Data!DQ$2+INDEX($A89:AK89,,MAX(ISNUMBER($D89:AK89)*COLUMN($D89:AK89))))</f>
        <v>#N/A</v>
      </c>
      <c r="AM89" s="2" t="e">
        <f t="array" ref="AM89">IF(INDEX(Data!DR:DR,$B89)=0,#N/A,INDEX(Data!DR:DR,$B89)-Data!DR$2+INDEX($A89:AL89,,MAX(ISNUMBER($D89:AL89)*COLUMN($D89:AL89))))</f>
        <v>#N/A</v>
      </c>
      <c r="AN89" s="2" t="e">
        <f t="array" ref="AN89">IF(INDEX(Data!DS:DS,$B89)=0,#N/A,INDEX(Data!DS:DS,$B89)-Data!DS$2+INDEX($A89:AM89,,MAX(ISNUMBER($D89:AM89)*COLUMN($D89:AM89))))</f>
        <v>#N/A</v>
      </c>
      <c r="AO89" s="2" t="e">
        <f t="array" ref="AO89">IF(INDEX(Data!DT:DT,$B89)=0,#N/A,INDEX(Data!DT:DT,$B89)-Data!DT$2+INDEX($A89:AN89,,MAX(ISNUMBER($D89:AN89)*COLUMN($D89:AN89))))</f>
        <v>#N/A</v>
      </c>
      <c r="AP89" s="2" t="e">
        <f t="array" ref="AP89">IF(INDEX(Data!DU:DU,$B89)=0,#N/A,INDEX(Data!DU:DU,$B89)-Data!DU$2+INDEX($A89:AO89,,MAX(ISNUMBER($D89:AO89)*COLUMN($D89:AO89))))</f>
        <v>#N/A</v>
      </c>
      <c r="AQ89" s="2" t="e">
        <f t="array" ref="AQ89">IF(INDEX(Data!DV:DV,$B89)=0,#N/A,INDEX(Data!DV:DV,$B89)-Data!DV$2+INDEX($A89:AP89,,MAX(ISNUMBER($D89:AP89)*COLUMN($D89:AP89))))</f>
        <v>#N/A</v>
      </c>
      <c r="AR89" s="2" t="e">
        <f t="array" ref="AR89">IF(INDEX(Data!DW:DW,$B89)=0,#N/A,INDEX(Data!DW:DW,$B89)-Data!DW$2+INDEX($A89:AQ89,,MAX(ISNUMBER($D89:AQ89)*COLUMN($D89:AQ89))))</f>
        <v>#N/A</v>
      </c>
      <c r="AS89" s="2" t="e">
        <f t="array" ref="AS89">IF(INDEX(Data!DX:DX,$B89)=0,#N/A,INDEX(Data!DX:DX,$B89)-Data!DX$2+INDEX($A89:AR89,,MAX(ISNUMBER($D89:AR89)*COLUMN($D89:AR89))))</f>
        <v>#N/A</v>
      </c>
      <c r="AT89" s="2" t="e">
        <f t="array" ref="AT89">IF(INDEX(Data!DY:DY,$B89)=0,#N/A,INDEX(Data!DY:DY,$B89)-Data!DY$2+INDEX($A89:AS89,,MAX(ISNUMBER($D89:AS89)*COLUMN($D89:AS89))))</f>
        <v>#N/A</v>
      </c>
      <c r="AU89" s="2" t="e">
        <f t="array" ref="AU89">IF(INDEX(Data!DZ:DZ,$B89)=0,#N/A,INDEX(Data!DZ:DZ,$B89)-Data!DZ$2+INDEX($A89:AT89,,MAX(ISNUMBER($D89:AT89)*COLUMN($D89:AT89))))</f>
        <v>#N/A</v>
      </c>
      <c r="AV89" s="2" t="e">
        <f t="array" ref="AV89">IF(INDEX(Data!EA:EA,$B89)=0,#N/A,INDEX(Data!EA:EA,$B89)-Data!EA$2+INDEX($A89:AU89,,MAX(ISNUMBER($D89:AU89)*COLUMN($D89:AU89))))</f>
        <v>#N/A</v>
      </c>
      <c r="AW89" s="2" t="e">
        <f t="array" ref="AW89">IF(INDEX(Data!EB:EB,$B89)=0,#N/A,INDEX(Data!EB:EB,$B89)-Data!EB$2+INDEX($A89:AV89,,MAX(ISNUMBER($D89:AV89)*COLUMN($D89:AV89))))</f>
        <v>#N/A</v>
      </c>
      <c r="AX89" s="2" t="e">
        <f t="array" ref="AX89">IF(INDEX(Data!EC:EC,$B89)=0,#N/A,INDEX(Data!EC:EC,$B89)-Data!EC$2+INDEX($A89:AW89,,MAX(ISNUMBER($D89:AW89)*COLUMN($D89:AW89))))</f>
        <v>#N/A</v>
      </c>
      <c r="AY89" s="2" t="e">
        <f t="array" ref="AY89">IF(INDEX(Data!ED:ED,$B89)=0,#N/A,INDEX(Data!ED:ED,$B89)-Data!ED$2+INDEX($A89:AX89,,MAX(ISNUMBER($D89:AX89)*COLUMN($D89:AX89))))</f>
        <v>#N/A</v>
      </c>
      <c r="AZ89" s="2" t="e">
        <f t="array" ref="AZ89">IF(INDEX(Data!EE:EE,$B89)=0,#N/A,INDEX(Data!EE:EE,$B89)-Data!EE$2+INDEX($A89:AY89,,MAX(ISNUMBER($D89:AY89)*COLUMN($D89:AY89))))</f>
        <v>#N/A</v>
      </c>
      <c r="BA89" s="2" t="e">
        <f t="array" ref="BA89">IF(INDEX(Data!EF:EF,$B89)=0,#N/A,INDEX(Data!EF:EF,$B89)-Data!EF$2+INDEX($A89:AZ89,,MAX(ISNUMBER($D89:AZ89)*COLUMN($D89:AZ89))))</f>
        <v>#N/A</v>
      </c>
      <c r="BB89" s="2" t="e">
        <f t="array" ref="BB89">IF(INDEX(Data!EG:EG,$B89)=0,#N/A,INDEX(Data!EG:EG,$B89)-Data!EG$2+INDEX($A89:BA89,,MAX(ISNUMBER($D89:BA89)*COLUMN($D89:BA89))))</f>
        <v>#N/A</v>
      </c>
      <c r="BC89" s="2" t="e">
        <f t="array" ref="BC89">IF(INDEX(Data!EH:EH,$B89)=0,#N/A,INDEX(Data!EH:EH,$B89)-Data!EH$2+INDEX($A89:BB89,,MAX(ISNUMBER($D89:BB89)*COLUMN($D89:BB89))))</f>
        <v>#N/A</v>
      </c>
      <c r="BD89" s="2" t="e">
        <f t="array" ref="BD89">IF(INDEX(Data!EI:EI,$B89)=0,#N/A,INDEX(Data!EI:EI,$B89)-Data!EI$2+INDEX($A89:BC89,,MAX(ISNUMBER($D89:BC89)*COLUMN($D89:BC89))))</f>
        <v>#N/A</v>
      </c>
      <c r="BE89" s="2" t="e">
        <f t="array" ref="BE89">IF(INDEX(Data!EJ:EJ,$B89)=0,#N/A,INDEX(Data!EJ:EJ,$B89)-Data!EJ$2+INDEX($A89:BD89,,MAX(ISNUMBER($D89:BD89)*COLUMN($D89:BD89))))</f>
        <v>#N/A</v>
      </c>
      <c r="BF89" s="2" t="e">
        <f t="array" ref="BF89">IF(INDEX(Data!EK:EK,$B89)=0,#N/A,INDEX(Data!EK:EK,$B89)-Data!EK$2+INDEX($A89:BE89,,MAX(ISNUMBER($D89:BE89)*COLUMN($D89:BE89))))</f>
        <v>#N/A</v>
      </c>
      <c r="BG89" s="2" t="e">
        <f t="array" ref="BG89">IF(INDEX(Data!EL:EL,$B89)=0,#N/A,INDEX(Data!EL:EL,$B89)-Data!EL$2+INDEX($A89:BF89,,MAX(ISNUMBER($D89:BF89)*COLUMN($D89:BF89))))</f>
        <v>#N/A</v>
      </c>
      <c r="BH89" s="2" t="e">
        <f t="array" ref="BH89">IF(INDEX(Data!EM:EM,$B89)=0,#N/A,INDEX(Data!EM:EM,$B89)-Data!EM$2+INDEX($A89:BG89,,MAX(ISNUMBER($D89:BG89)*COLUMN($D89:BG89))))</f>
        <v>#N/A</v>
      </c>
      <c r="BI89" s="2" t="e">
        <f t="array" ref="BI89">IF(INDEX(Data!EN:EN,$B89)=0,#N/A,INDEX(Data!EN:EN,$B89)-Data!EN$2+INDEX($A89:BH89,,MAX(ISNUMBER($D89:BH89)*COLUMN($D89:BH89))))</f>
        <v>#N/A</v>
      </c>
      <c r="BJ89" s="2" t="e">
        <f t="array" ref="BJ89">IF(INDEX(Data!EO:EO,$B89)=0,#N/A,INDEX(Data!EO:EO,$B89)-Data!EO$2+INDEX($A89:BI89,,MAX(ISNUMBER($D89:BI89)*COLUMN($D89:BI89))))</f>
        <v>#N/A</v>
      </c>
      <c r="BK89" s="2" t="e">
        <f t="array" ref="BK89">IF(INDEX(Data!EP:EP,$B89)=0,#N/A,INDEX(Data!EP:EP,$B89)-Data!EP$2+INDEX($A89:BJ89,,MAX(ISNUMBER($D89:BJ89)*COLUMN($D89:BJ89))))</f>
        <v>#N/A</v>
      </c>
      <c r="BL89" s="2" t="e">
        <f t="array" ref="BL89">IF(INDEX(Data!EQ:EQ,$B89)=0,#N/A,INDEX(Data!EQ:EQ,$B89)-Data!EQ$2+INDEX($A89:BK89,,MAX(ISNUMBER($D89:BK89)*COLUMN($D89:BK89))))</f>
        <v>#N/A</v>
      </c>
      <c r="BM89" s="2" t="e">
        <f t="array" ref="BM89">IF(INDEX(Data!ER:ER,$B89)=0,#N/A,INDEX(Data!ER:ER,$B89)-Data!ER$2+INDEX($A89:BL89,,MAX(ISNUMBER($D89:BL89)*COLUMN($D89:BL89))))</f>
        <v>#N/A</v>
      </c>
      <c r="BN89" s="2" t="e">
        <f t="array" ref="BN89">IF(INDEX(Data!ES:ES,$B89)=0,#N/A,INDEX(Data!ES:ES,$B89)-Data!ES$2+INDEX($A89:BM89,,MAX(ISNUMBER($D89:BM89)*COLUMN($D89:BM89))))</f>
        <v>#N/A</v>
      </c>
      <c r="BO89" s="2" t="e">
        <f t="array" ref="BO89">IF(INDEX(Data!ET:ET,$B89)=0,#N/A,INDEX(Data!ET:ET,$B89)-Data!ET$2+INDEX($A89:BN89,,MAX(ISNUMBER($D89:BN89)*COLUMN($D89:BN89))))</f>
        <v>#N/A</v>
      </c>
      <c r="BP89" s="2" t="e">
        <f t="array" ref="BP89">IF(INDEX(Data!EU:EU,$B89)=0,#N/A,INDEX(Data!EU:EU,$B89)-Data!EU$2+INDEX($A89:BO89,,MAX(ISNUMBER($D89:BO89)*COLUMN($D89:BO89))))</f>
        <v>#N/A</v>
      </c>
      <c r="BQ89" s="2" t="e">
        <f t="array" ref="BQ89">IF(INDEX(Data!EV:EV,$B89)=0,#N/A,INDEX(Data!EV:EV,$B89)-Data!EV$2+INDEX($A89:BP89,,MAX(ISNUMBER($D89:BP89)*COLUMN($D89:BP89))))</f>
        <v>#N/A</v>
      </c>
      <c r="BR89" s="2" t="e">
        <f t="array" ref="BR89">IF(INDEX(Data!EW:EW,$B89)=0,#N/A,INDEX(Data!EW:EW,$B89)-Data!EW$2+INDEX($A89:BQ89,,MAX(ISNUMBER($D89:BQ89)*COLUMN($D89:BQ89))))</f>
        <v>#N/A</v>
      </c>
      <c r="BS89" s="2" t="e">
        <f t="array" ref="BS89">IF(INDEX(Data!EX:EX,$B89)=0,#N/A,INDEX(Data!EX:EX,$B89)-Data!EX$2+INDEX($A89:BR89,,MAX(ISNUMBER($D89:BR89)*COLUMN($D89:BR89))))</f>
        <v>#N/A</v>
      </c>
      <c r="BT89" s="2" t="e">
        <f t="array" ref="BT89">IF(INDEX(Data!EY:EY,$B89)=0,#N/A,INDEX(Data!EY:EY,$B89)-Data!EY$2+INDEX($A89:BS89,,MAX(ISNUMBER($D89:BS89)*COLUMN($D89:BS89))))</f>
        <v>#N/A</v>
      </c>
      <c r="BU89" s="2" t="e">
        <f t="array" ref="BU89">IF(INDEX(Data!EZ:EZ,$B89)=0,#N/A,INDEX(Data!EZ:EZ,$B89)-Data!EZ$2+INDEX($A89:BT89,,MAX(ISNUMBER($D89:BT89)*COLUMN($D89:BT89))))</f>
        <v>#N/A</v>
      </c>
      <c r="BV89" s="2" t="e">
        <f t="array" ref="BV89">IF(INDEX(Data!FA:FA,$B89)=0,#N/A,INDEX(Data!FA:FA,$B89)-Data!FA$2+INDEX($A89:BU89,,MAX(ISNUMBER($D89:BU89)*COLUMN($D89:BU89))))</f>
        <v>#N/A</v>
      </c>
      <c r="BW89" s="2" t="e">
        <f t="array" ref="BW89">IF(INDEX(Data!FB:FB,$B89)=0,#N/A,INDEX(Data!FB:FB,$B89)-Data!FB$2+INDEX($A89:BV89,,MAX(ISNUMBER($D89:BV89)*COLUMN($D89:BV89))))</f>
        <v>#N/A</v>
      </c>
      <c r="BX89" s="2" t="e">
        <f t="array" ref="BX89">IF(INDEX(Data!FC:FC,$B89)=0,#N/A,INDEX(Data!FC:FC,$B89)-Data!FC$2+INDEX($A89:BW89,,MAX(ISNUMBER($D89:BW89)*COLUMN($D89:BW89))))</f>
        <v>#N/A</v>
      </c>
      <c r="BY89" s="2" t="e">
        <f t="array" ref="BY89">IF(INDEX(Data!FD:FD,$B89)=0,#N/A,INDEX(Data!FD:FD,$B89)-Data!FD$2+INDEX($A89:BX89,,MAX(ISNUMBER($D89:BX89)*COLUMN($D89:BX89))))</f>
        <v>#N/A</v>
      </c>
      <c r="BZ89" s="2" t="e">
        <f t="array" ref="BZ89">IF(INDEX(Data!FE:FE,$B89)=0,#N/A,INDEX(Data!FE:FE,$B89)-Data!FE$2+INDEX($A89:BY89,,MAX(ISNUMBER($D89:BY89)*COLUMN($D89:BY89))))</f>
        <v>#N/A</v>
      </c>
      <c r="CA89" s="2" t="e">
        <f t="array" ref="CA89">IF(INDEX(Data!FF:FF,$B89)=0,#N/A,INDEX(Data!FF:FF,$B89)-Data!FF$2+INDEX($A89:BZ89,,MAX(ISNUMBER($D89:BZ89)*COLUMN($D89:BZ89))))</f>
        <v>#N/A</v>
      </c>
      <c r="CB89" s="2" t="e">
        <f t="array" ref="CB89">IF(INDEX(Data!FG:FG,$B89)=0,#N/A,INDEX(Data!FG:FG,$B89)-Data!FG$2+INDEX($A89:CA89,,MAX(ISNUMBER($D89:CA89)*COLUMN($D89:CA89))))</f>
        <v>#N/A</v>
      </c>
      <c r="CC89" s="2" t="e">
        <f t="array" ref="CC89">IF(INDEX(Data!FH:FH,$B89)=0,#N/A,INDEX(Data!FH:FH,$B89)-Data!FH$2+INDEX($A89:CB89,,MAX(ISNUMBER($D89:CB89)*COLUMN($D89:CB89))))</f>
        <v>#N/A</v>
      </c>
      <c r="CD89" s="2" t="e">
        <f t="array" ref="CD89">IF(INDEX(Data!FI:FI,$B89)=0,#N/A,INDEX(Data!FI:FI,$B89)-Data!FI$2+INDEX($A89:CC89,,MAX(ISNUMBER($D89:CC89)*COLUMN($D89:CC89))))</f>
        <v>#N/A</v>
      </c>
      <c r="CE89" s="2" t="e">
        <f t="array" ref="CE89">IF(INDEX(Data!FJ:FJ,$B89)=0,#N/A,INDEX(Data!FJ:FJ,$B89)-Data!FJ$2+INDEX($A89:CD89,,MAX(ISNUMBER($D89:CD89)*COLUMN($D89:CD89))))</f>
        <v>#N/A</v>
      </c>
      <c r="CF89" s="2" t="e">
        <f t="array" ref="CF89">IF(INDEX(Data!FK:FK,$B89)=0,#N/A,INDEX(Data!FK:FK,$B89)-Data!FK$2+INDEX($A89:CE89,,MAX(ISNUMBER($D89:CE89)*COLUMN($D89:CE89))))</f>
        <v>#N/A</v>
      </c>
      <c r="CG89" s="2" t="e">
        <f t="array" ref="CG89">IF(INDEX(Data!FL:FL,$B89)=0,#N/A,INDEX(Data!FL:FL,$B89)-Data!FL$2+INDEX($A89:CF89,,MAX(ISNUMBER($D89:CF89)*COLUMN($D89:CF89))))</f>
        <v>#N/A</v>
      </c>
      <c r="CH89" s="2" t="e">
        <f t="array" ref="CH89">IF(INDEX(Data!FM:FM,$B89)=0,#N/A,INDEX(Data!FM:FM,$B89)-Data!FM$2+INDEX($A89:CG89,,MAX(ISNUMBER($D89:CG89)*COLUMN($D89:CG89))))</f>
        <v>#N/A</v>
      </c>
      <c r="CI89" s="2" t="e">
        <f t="array" ref="CI89">IF(INDEX(Data!FN:FN,$B89)=0,#N/A,INDEX(Data!FN:FN,$B89)-Data!FN$2+INDEX($A89:CH89,,MAX(ISNUMBER($D89:CH89)*COLUMN($D89:CH89))))</f>
        <v>#N/A</v>
      </c>
      <c r="CJ89" s="2" t="e">
        <f t="array" ref="CJ89">IF(INDEX(Data!FO:FO,$B89)=0,#N/A,INDEX(Data!FO:FO,$B89)-Data!FO$2+INDEX($A89:CI89,,MAX(ISNUMBER($D89:CI89)*COLUMN($D89:CI89))))</f>
        <v>#N/A</v>
      </c>
      <c r="CK89" s="2" t="e">
        <f t="array" ref="CK89">IF(INDEX(Data!FP:FP,$B89)=0,#N/A,INDEX(Data!FP:FP,$B89)-Data!FP$2+INDEX($A89:CJ89,,MAX(ISNUMBER($D89:CJ89)*COLUMN($D89:CJ89))))</f>
        <v>#N/A</v>
      </c>
      <c r="CL89" s="2" t="e">
        <f t="array" ref="CL89">IF(INDEX(Data!FQ:FQ,$B89)=0,#N/A,INDEX(Data!FQ:FQ,$B89)-Data!FQ$2+INDEX($A89:CK89,,MAX(ISNUMBER($D89:CK89)*COLUMN($D89:CK89))))</f>
        <v>#N/A</v>
      </c>
      <c r="CM89" s="2" t="e">
        <f t="array" ref="CM89">IF(INDEX(Data!FR:FR,$B89)=0,#N/A,INDEX(Data!FR:FR,$B89)-Data!FR$2+INDEX($A89:CL89,,MAX(ISNUMBER($D89:CL89)*COLUMN($D89:CL89))))</f>
        <v>#N/A</v>
      </c>
      <c r="CN89" s="2" t="e">
        <f t="array" ref="CN89">IF(INDEX(Data!FS:FS,$B89)=0,#N/A,INDEX(Data!FS:FS,$B89)-Data!FS$2+INDEX($A89:CM89,,MAX(ISNUMBER($D89:CM89)*COLUMN($D89:CM89))))</f>
        <v>#N/A</v>
      </c>
      <c r="CO89" s="2" t="e">
        <f t="array" ref="CO89">IF(INDEX(Data!FT:FT,$B89)=0,#N/A,INDEX(Data!FT:FT,$B89)-Data!FT$2+INDEX($A89:CN89,,MAX(ISNUMBER($D89:CN89)*COLUMN($D89:CN89))))</f>
        <v>#N/A</v>
      </c>
      <c r="CP89" s="2" t="e">
        <f t="array" ref="CP89">IF(INDEX(Data!FU:FU,$B89)=0,#N/A,INDEX(Data!FU:FU,$B89)-Data!FU$2+INDEX($A89:CO89,,MAX(ISNUMBER($D89:CO89)*COLUMN($D89:CO89))))</f>
        <v>#N/A</v>
      </c>
      <c r="CQ89" s="2" t="e">
        <f t="array" ref="CQ89">IF(INDEX(Data!FV:FV,$B89)=0,#N/A,INDEX(Data!FV:FV,$B89)-Data!FV$2+INDEX($A89:CP89,,MAX(ISNUMBER($D89:CP89)*COLUMN($D89:CP89))))</f>
        <v>#N/A</v>
      </c>
      <c r="CR89" s="2" t="e">
        <f t="array" ref="CR89">IF(INDEX(Data!FW:FW,$B89)=0,#N/A,INDEX(Data!FW:FW,$B89)-Data!FW$2+INDEX($A89:CQ89,,MAX(ISNUMBER($D89:CQ89)*COLUMN($D89:CQ89))))</f>
        <v>#N/A</v>
      </c>
      <c r="CS89" s="2" t="e">
        <f t="array" ref="CS89">IF(INDEX(Data!FX:FX,$B89)=0,#N/A,INDEX(Data!FX:FX,$B89)-Data!FX$2+INDEX($A89:CR89,,MAX(ISNUMBER($D89:CR89)*COLUMN($D89:CR89))))</f>
        <v>#N/A</v>
      </c>
      <c r="CT89" s="2" t="e">
        <f t="array" ref="CT89">IF(INDEX(Data!FY:FY,$B89)=0,#N/A,INDEX(Data!FY:FY,$B89)-Data!FY$2+INDEX($A89:CS89,,MAX(ISNUMBER($D89:CS89)*COLUMN($D89:CS89))))</f>
        <v>#N/A</v>
      </c>
      <c r="CU89" s="2" t="e">
        <f t="array" ref="CU89">IF(INDEX(Data!FZ:FZ,$B89)=0,#N/A,INDEX(Data!FZ:FZ,$B89)-Data!FZ$2+INDEX($A89:CT89,,MAX(ISNUMBER($D89:CT89)*COLUMN($D89:CT89))))</f>
        <v>#N/A</v>
      </c>
      <c r="CV89" s="2" t="e">
        <f t="array" ref="CV89">IF(INDEX(Data!GA:GA,$B89)=0,#N/A,INDEX(Data!GA:GA,$B89)-Data!GA$2+INDEX($A89:CU89,,MAX(ISNUMBER($D89:CU89)*COLUMN($D89:CU89))))</f>
        <v>#N/A</v>
      </c>
      <c r="CW89" s="2" t="e">
        <f t="array" ref="CW89">IF(INDEX(Data!GB:GB,$B89)=0,#N/A,INDEX(Data!GB:GB,$B89)-Data!GB$2+INDEX($A89:CV89,,MAX(ISNUMBER($D89:CV89)*COLUMN($D89:CV89))))</f>
        <v>#N/A</v>
      </c>
      <c r="CX89" s="2" t="e">
        <f t="array" ref="CX89">IF(INDEX(Data!GC:GC,$B89)=0,#N/A,INDEX(Data!GC:GC,$B89)-Data!GC$2+INDEX($A89:CW89,,MAX(ISNUMBER($D89:CW89)*COLUMN($D89:CW89))))</f>
        <v>#N/A</v>
      </c>
      <c r="CY89" s="2" t="e">
        <f t="array" ref="CY89">IF(INDEX(Data!GD:GD,$B89)=0,#N/A,INDEX(Data!GD:GD,$B89)-Data!GD$2+INDEX($A89:CX89,,MAX(ISNUMBER($D89:CX89)*COLUMN($D89:CX89))))</f>
        <v>#N/A</v>
      </c>
      <c r="CZ89" s="2" t="e">
        <f t="array" ref="CZ89">IF(INDEX(Data!GE:GE,$B89)=0,#N/A,INDEX(Data!GE:GE,$B89)-Data!GE$2+INDEX($A89:CY89,,MAX(ISNUMBER($D89:CY89)*COLUMN($D89:CY89))))</f>
        <v>#N/A</v>
      </c>
      <c r="DA89" s="2" t="e">
        <f t="array" ref="DA89">IF(INDEX(Data!GF:GF,$B89)=0,#N/A,INDEX(Data!GF:GF,$B89)-Data!GF$2+INDEX($A89:CZ89,,MAX(ISNUMBER($D89:CZ89)*COLUMN($D89:CZ89))))</f>
        <v>#N/A</v>
      </c>
      <c r="DB89" s="2" t="e">
        <f t="array" ref="DB89">IF(INDEX(Data!GG:GG,$B89)=0,#N/A,INDEX(Data!GG:GG,$B89)-Data!GG$2+INDEX($A89:DA89,,MAX(ISNUMBER($D89:DA89)*COLUMN($D89:DA89))))</f>
        <v>#N/A</v>
      </c>
      <c r="DC89" s="2" t="e">
        <f t="array" ref="DC89">IF(INDEX(Data!GH:GH,$B89)=0,#N/A,INDEX(Data!GH:GH,$B89)-Data!GH$2+INDEX($A89:DB89,,MAX(ISNUMBER($D89:DB89)*COLUMN($D89:DB89))))</f>
        <v>#N/A</v>
      </c>
      <c r="DD89" s="2" t="e">
        <f t="array" ref="DD89">IF(INDEX(Data!GI:GI,$B89)=0,#N/A,INDEX(Data!GI:GI,$B89)-Data!GI$2+INDEX($A89:DC89,,MAX(ISNUMBER($D89:DC89)*COLUMN($D89:DC89))))</f>
        <v>#N/A</v>
      </c>
      <c r="DE89" s="2" t="e">
        <f t="array" ref="DE89">IF(INDEX(Data!GJ:GJ,$B89)=0,#N/A,INDEX(Data!GJ:GJ,$B89)-Data!GJ$2+INDEX($A89:DD89,,MAX(ISNUMBER($D89:DD89)*COLUMN($D89:DD89))))</f>
        <v>#N/A</v>
      </c>
      <c r="DF89" s="2" t="e">
        <f t="array" ref="DF89">IF(INDEX(Data!GK:GK,$B89)=0,#N/A,INDEX(Data!GK:GK,$B89)-Data!GK$2+INDEX($A89:DE89,,MAX(ISNUMBER($D89:DE89)*COLUMN($D89:DE89))))</f>
        <v>#N/A</v>
      </c>
      <c r="DG89" s="2" t="e">
        <f t="array" ref="DG89">IF(INDEX(Data!GL:GL,$B89)=0,#N/A,INDEX(Data!GL:GL,$B89)-Data!GL$2+INDEX($A89:DF89,,MAX(ISNUMBER($D89:DF89)*COLUMN($D89:DF89))))</f>
        <v>#N/A</v>
      </c>
      <c r="DH89" s="2" t="e">
        <f t="array" ref="DH89">IF(INDEX(Data!GM:GM,$B89)=0,#N/A,INDEX(Data!GM:GM,$B89)-Data!GM$2+INDEX($A89:DG89,,MAX(ISNUMBER($D89:DG89)*COLUMN($D89:DG89))))</f>
        <v>#N/A</v>
      </c>
      <c r="DI89" s="2" t="e">
        <f t="array" ref="DI89">IF(INDEX(Data!GN:GN,$B89)=0,#N/A,INDEX(Data!GN:GN,$B89)-Data!GN$2+INDEX($A89:DH89,,MAX(ISNUMBER($D89:DH89)*COLUMN($D89:DH89))))</f>
        <v>#N/A</v>
      </c>
      <c r="DJ89" s="2" t="e">
        <f t="array" ref="DJ89">IF(INDEX(Data!GO:GO,$B89)=0,#N/A,INDEX(Data!GO:GO,$B89)-Data!GO$2+INDEX($A89:DI89,,MAX(ISNUMBER($D89:DI89)*COLUMN($D89:DI89))))</f>
        <v>#N/A</v>
      </c>
      <c r="DK89" s="2" t="e">
        <f t="array" ref="DK89">IF(INDEX(Data!GP:GP,$B89)=0,#N/A,INDEX(Data!GP:GP,$B89)-Data!GP$2+INDEX($A89:DJ89,,MAX(ISNUMBER($D89:DJ89)*COLUMN($D89:DJ89))))</f>
        <v>#N/A</v>
      </c>
      <c r="DL89" s="2" t="e">
        <f t="array" ref="DL89">IF(INDEX(Data!GQ:GQ,$B89)=0,#N/A,INDEX(Data!GQ:GQ,$B89)-Data!GQ$2+INDEX($A89:DK89,,MAX(ISNUMBER($D89:DK89)*COLUMN($D89:DK89))))</f>
        <v>#N/A</v>
      </c>
      <c r="DM89" s="2" t="e">
        <f t="array" ref="DM89">IF(INDEX(Data!GR:GR,$B89)=0,#N/A,INDEX(Data!GR:GR,$B89)-Data!GR$2+INDEX($A89:DL89,,MAX(ISNUMBER($D89:DL89)*COLUMN($D89:DL89))))</f>
        <v>#N/A</v>
      </c>
      <c r="DN89" s="2" t="e">
        <f t="array" ref="DN89">IF(INDEX(Data!GS:GS,$B89)=0,#N/A,INDEX(Data!GS:GS,$B89)-Data!GS$2+INDEX($A89:DM89,,MAX(ISNUMBER($D89:DM89)*COLUMN($D89:DM89))))</f>
        <v>#N/A</v>
      </c>
      <c r="DO89" s="2" t="e">
        <f t="array" ref="DO89">IF(INDEX(Data!GT:GT,$B89)=0,#N/A,INDEX(Data!GT:GT,$B89)-Data!GT$2+INDEX($A89:DN89,,MAX(ISNUMBER($D89:DN89)*COLUMN($D89:DN89))))</f>
        <v>#N/A</v>
      </c>
      <c r="DP89" s="2" t="e">
        <f t="array" ref="DP89">IF(INDEX(Data!GU:GU,$B89)=0,#N/A,INDEX(Data!GU:GU,$B89)-Data!GU$2+INDEX($A89:DO89,,MAX(ISNUMBER($D89:DO89)*COLUMN($D89:DO89))))</f>
        <v>#N/A</v>
      </c>
      <c r="DQ89" s="2" t="e">
        <f t="array" ref="DQ89">IF(INDEX(Data!GV:GV,$B89)=0,#N/A,INDEX(Data!GV:GV,$B89)-Data!GV$2+INDEX($A89:DP89,,MAX(ISNUMBER($D89:DP89)*COLUMN($D89:DP89))))</f>
        <v>#N/A</v>
      </c>
      <c r="DR89" s="2" t="e">
        <f t="array" ref="DR89">IF(INDEX(Data!GW:GW,$B89)=0,#N/A,INDEX(Data!GW:GW,$B89)-Data!GW$2+INDEX($A89:DQ89,,MAX(ISNUMBER($D89:DQ89)*COLUMN($D89:DQ89))))</f>
        <v>#N/A</v>
      </c>
      <c r="DS89" s="2" t="e">
        <f t="array" ref="DS89">IF(INDEX(Data!GX:GX,$B89)=0,#N/A,INDEX(Data!GX:GX,$B89)-Data!GX$2+INDEX($A89:DR89,,MAX(ISNUMBER($D89:DR89)*COLUMN($D89:DR89))))</f>
        <v>#N/A</v>
      </c>
      <c r="DT89" s="2" t="e">
        <f t="array" ref="DT89">IF(INDEX(Data!GY:GY,$B89)=0,#N/A,INDEX(Data!GY:GY,$B89)-Data!GY$2+INDEX($A89:DS89,,MAX(ISNUMBER($D89:DS89)*COLUMN($D89:DS89))))</f>
        <v>#N/A</v>
      </c>
      <c r="DU89" s="2" t="e">
        <f t="array" ref="DU89">IF(INDEX(Data!GZ:GZ,$B89)=0,#N/A,INDEX(Data!GZ:GZ,$B89)-Data!GZ$2+INDEX($A89:DT89,,MAX(ISNUMBER($D89:DT89)*COLUMN($D89:DT89))))</f>
        <v>#N/A</v>
      </c>
      <c r="DV89" s="2" t="e">
        <f t="array" ref="DV89">IF(INDEX(Data!HA:HA,$B89)=0,#N/A,INDEX(Data!HA:HA,$B89)-Data!HA$2+INDEX($A89:DU89,,MAX(ISNUMBER($D89:DU89)*COLUMN($D89:DU89))))</f>
        <v>#N/A</v>
      </c>
      <c r="DW89" s="2" t="e">
        <f t="array" ref="DW89">IF(INDEX(Data!HB:HB,$B89)=0,#N/A,INDEX(Data!HB:HB,$B89)-Data!HB$2+INDEX($A89:DV89,,MAX(ISNUMBER($D89:DV89)*COLUMN($D89:DV89))))</f>
        <v>#N/A</v>
      </c>
      <c r="DX89" s="2" t="e">
        <f t="array" ref="DX89">IF(INDEX(Data!HC:HC,$B89)=0,#N/A,INDEX(Data!HC:HC,$B89)-Data!HC$2+INDEX($A89:DW89,,MAX(ISNUMBER($D89:DW89)*COLUMN($D89:DW89))))</f>
        <v>#N/A</v>
      </c>
      <c r="DY89" s="2" t="e">
        <f t="array" ref="DY89">IF(INDEX(Data!HD:HD,$B89)=0,#N/A,INDEX(Data!HD:HD,$B89)-Data!HD$2+INDEX($A89:DX89,,MAX(ISNUMBER($D89:DX89)*COLUMN($D89:DX89))))</f>
        <v>#N/A</v>
      </c>
      <c r="DZ89" s="2" t="e">
        <f t="array" ref="DZ89">IF(INDEX(Data!HE:HE,$B89)=0,#N/A,INDEX(Data!HE:HE,$B89)-Data!HE$2+INDEX($A89:DY89,,MAX(ISNUMBER($D89:DY89)*COLUMN($D89:DY89))))</f>
        <v>#N/A</v>
      </c>
      <c r="EA89" s="2" t="e">
        <f t="array" ref="EA89">IF(INDEX(Data!HF:HF,$B89)=0,#N/A,INDEX(Data!HF:HF,$B89)-Data!HF$2+INDEX($A89:DZ89,,MAX(ISNUMBER($D89:DZ89)*COLUMN($D89:DZ89))))</f>
        <v>#N/A</v>
      </c>
      <c r="EB89" s="2" t="e">
        <f t="array" ref="EB89">IF(INDEX(Data!HG:HG,$B89)=0,#N/A,INDEX(Data!HG:HG,$B89)-Data!HG$2+INDEX($A89:EA89,,MAX(ISNUMBER($D89:EA89)*COLUMN($D89:EA89))))</f>
        <v>#N/A</v>
      </c>
      <c r="EC89" s="2" t="e">
        <f t="array" ref="EC89">IF(INDEX(Data!HH:HH,$B89)=0,#N/A,INDEX(Data!HH:HH,$B89)-Data!HH$2+INDEX($A89:EB89,,MAX(ISNUMBER($D89:EB89)*COLUMN($D89:EB89))))</f>
        <v>#N/A</v>
      </c>
      <c r="ED89" s="2" t="e">
        <f t="array" ref="ED89">IF(INDEX(Data!HI:HI,$B89)=0,#N/A,INDEX(Data!HI:HI,$B89)-Data!HI$2+INDEX($A89:EC89,,MAX(ISNUMBER($D89:EC89)*COLUMN($D89:EC89))))</f>
        <v>#N/A</v>
      </c>
      <c r="EE89" s="2" t="e">
        <f t="array" ref="EE89">IF(INDEX(Data!HJ:HJ,$B89)=0,#N/A,INDEX(Data!HJ:HJ,$B89)-Data!HJ$2+INDEX($A89:ED89,,MAX(ISNUMBER($D89:ED89)*COLUMN($D89:ED89))))</f>
        <v>#N/A</v>
      </c>
      <c r="EF89" s="2" t="e">
        <f t="array" ref="EF89">IF(INDEX(Data!HK:HK,$B89)=0,#N/A,INDEX(Data!HK:HK,$B89)-Data!HK$2+INDEX($A89:EE89,,MAX(ISNUMBER($D89:EE89)*COLUMN($D89:EE89))))</f>
        <v>#N/A</v>
      </c>
      <c r="EG89" s="2" t="e">
        <f t="array" ref="EG89">IF(INDEX(Data!HL:HL,$B89)=0,#N/A,INDEX(Data!HL:HL,$B89)-Data!HL$2+INDEX($A89:EF89,,MAX(ISNUMBER($D89:EF89)*COLUMN($D89:EF89))))</f>
        <v>#N/A</v>
      </c>
      <c r="EH89" s="2" t="e">
        <f t="array" ref="EH89">IF(INDEX(Data!HM:HM,$B89)=0,#N/A,INDEX(Data!HM:HM,$B89)-Data!HM$2+INDEX($A89:EG89,,MAX(ISNUMBER($D89:EG89)*COLUMN($D89:EG89))))</f>
        <v>#N/A</v>
      </c>
      <c r="EI89" s="2" t="e">
        <f t="array" ref="EI89">IF(INDEX(Data!HN:HN,$B89)=0,#N/A,INDEX(Data!HN:HN,$B89)-Data!HN$2+INDEX($A89:EH89,,MAX(ISNUMBER($D89:EH89)*COLUMN($D89:EH89))))</f>
        <v>#N/A</v>
      </c>
    </row>
    <row r="90" spans="1:139" x14ac:dyDescent="0.25">
      <c r="A90" s="2">
        <f>Data!CG165</f>
        <v>0</v>
      </c>
      <c r="B90" s="2" t="e">
        <f>MATCH(A90,Data!CG:CG,0)</f>
        <v>#N/A</v>
      </c>
      <c r="C90" s="2" t="e">
        <f ca="1">COUNTIF(OFFSET(Data!$CJ$1:$EZ$78,B90-1,0,1),"&gt;0")</f>
        <v>#N/A</v>
      </c>
      <c r="D90" s="2">
        <v>0</v>
      </c>
      <c r="E90" s="2" t="e">
        <f t="array" ref="E90">IF(INDEX(Data!CJ:CJ,$B90)=0,#N/A,INDEX(Data!CJ:CJ,$B90)-Data!CJ$2+INDEX($A90:D90,,MAX(ISNUMBER($D90:D90)*COLUMN($D90:D90))))</f>
        <v>#N/A</v>
      </c>
      <c r="F90" s="2" t="e">
        <f t="array" ref="F90">IF(INDEX(Data!CK:CK,$B90)=0,#N/A,INDEX(Data!CK:CK,$B90)-Data!CK$2+INDEX($A90:E90,,MAX(ISNUMBER($D90:E90)*COLUMN($D90:E90))))</f>
        <v>#N/A</v>
      </c>
      <c r="G90" s="2" t="e">
        <f t="array" ref="G90">IF(INDEX(Data!CL:CL,$B90)=0,#N/A,INDEX(Data!CL:CL,$B90)-Data!CL$2+INDEX($A90:F90,,MAX(ISNUMBER($D90:F90)*COLUMN($D90:F90))))</f>
        <v>#N/A</v>
      </c>
      <c r="H90" s="2" t="e">
        <f t="array" ref="H90">IF(INDEX(Data!CM:CM,$B90)=0,#N/A,INDEX(Data!CM:CM,$B90)-Data!CM$2+INDEX($A90:G90,,MAX(ISNUMBER($D90:G90)*COLUMN($D90:G90))))</f>
        <v>#N/A</v>
      </c>
      <c r="I90" s="2" t="e">
        <f t="array" ref="I90">IF(INDEX(Data!CN:CN,$B90)=0,#N/A,INDEX(Data!CN:CN,$B90)-Data!CN$2+INDEX($A90:H90,,MAX(ISNUMBER($D90:H90)*COLUMN($D90:H90))))</f>
        <v>#N/A</v>
      </c>
      <c r="J90" s="2" t="e">
        <f t="array" ref="J90">IF(INDEX(Data!CO:CO,$B90)=0,#N/A,INDEX(Data!CO:CO,$B90)-Data!CO$2+INDEX($A90:I90,,MAX(ISNUMBER($D90:I90)*COLUMN($D90:I90))))</f>
        <v>#N/A</v>
      </c>
      <c r="K90" s="2" t="e">
        <f t="array" ref="K90">IF(INDEX(Data!CP:CP,$B90)=0,#N/A,INDEX(Data!CP:CP,$B90)-Data!CP$2+INDEX($A90:J90,,MAX(ISNUMBER($D90:J90)*COLUMN($D90:J90))))</f>
        <v>#N/A</v>
      </c>
      <c r="L90" s="2" t="e">
        <f t="array" ref="L90">IF(INDEX(Data!CQ:CQ,$B90)=0,#N/A,INDEX(Data!CQ:CQ,$B90)-Data!CQ$2+INDEX($A90:K90,,MAX(ISNUMBER($D90:K90)*COLUMN($D90:K90))))</f>
        <v>#N/A</v>
      </c>
      <c r="M90" s="2" t="e">
        <f t="array" ref="M90">IF(INDEX(Data!CR:CR,$B90)=0,#N/A,INDEX(Data!CR:CR,$B90)-Data!CR$2+INDEX($A90:L90,,MAX(ISNUMBER($D90:L90)*COLUMN($D90:L90))))</f>
        <v>#N/A</v>
      </c>
      <c r="N90" s="2" t="e">
        <f t="array" ref="N90">IF(INDEX(Data!CS:CS,$B90)=0,#N/A,INDEX(Data!CS:CS,$B90)-Data!CS$2+INDEX($A90:M90,,MAX(ISNUMBER($D90:M90)*COLUMN($D90:M90))))</f>
        <v>#N/A</v>
      </c>
      <c r="O90" s="2" t="e">
        <f t="array" ref="O90">IF(INDEX(Data!CT:CT,$B90)=0,#N/A,INDEX(Data!CT:CT,$B90)-Data!CT$2+INDEX($A90:N90,,MAX(ISNUMBER($D90:N90)*COLUMN($D90:N90))))</f>
        <v>#N/A</v>
      </c>
      <c r="P90" s="2" t="e">
        <f t="array" ref="P90">IF(INDEX(Data!CU:CU,$B90)=0,#N/A,INDEX(Data!CU:CU,$B90)-Data!CU$2+INDEX($A90:O90,,MAX(ISNUMBER($D90:O90)*COLUMN($D90:O90))))</f>
        <v>#N/A</v>
      </c>
      <c r="Q90" s="2" t="e">
        <f t="array" ref="Q90">IF(INDEX(Data!CV:CV,$B90)=0,#N/A,INDEX(Data!CV:CV,$B90)-Data!CV$2+INDEX($A90:P90,,MAX(ISNUMBER($D90:P90)*COLUMN($D90:P90))))</f>
        <v>#N/A</v>
      </c>
      <c r="R90" s="2" t="e">
        <f t="array" ref="R90">IF(INDEX(Data!CW:CW,$B90)=0,#N/A,INDEX(Data!CW:CW,$B90)-Data!CW$2+INDEX($A90:Q90,,MAX(ISNUMBER($D90:Q90)*COLUMN($D90:Q90))))</f>
        <v>#N/A</v>
      </c>
      <c r="S90" s="2" t="e">
        <f t="array" ref="S90">IF(INDEX(Data!CX:CX,$B90)=0,#N/A,INDEX(Data!CX:CX,$B90)-Data!CX$2+INDEX($A90:R90,,MAX(ISNUMBER($D90:R90)*COLUMN($D90:R90))))</f>
        <v>#N/A</v>
      </c>
      <c r="T90" s="2" t="e">
        <f t="array" ref="T90">IF(INDEX(Data!CY:CY,$B90)=0,#N/A,INDEX(Data!CY:CY,$B90)-Data!CY$2+INDEX($A90:S90,,MAX(ISNUMBER($D90:S90)*COLUMN($D90:S90))))</f>
        <v>#N/A</v>
      </c>
      <c r="U90" s="2" t="e">
        <f t="array" ref="U90">IF(INDEX(Data!CZ:CZ,$B90)=0,#N/A,INDEX(Data!CZ:CZ,$B90)-Data!CZ$2+INDEX($A90:T90,,MAX(ISNUMBER($D90:T90)*COLUMN($D90:T90))))</f>
        <v>#N/A</v>
      </c>
      <c r="V90" s="2" t="e">
        <f t="array" ref="V90">IF(INDEX(Data!DA:DA,$B90)=0,#N/A,INDEX(Data!DA:DA,$B90)-Data!DA$2+INDEX($A90:U90,,MAX(ISNUMBER($D90:U90)*COLUMN($D90:U90))))</f>
        <v>#N/A</v>
      </c>
      <c r="W90" s="2" t="e">
        <f t="array" ref="W90">IF(INDEX(Data!DB:DB,$B90)=0,#N/A,INDEX(Data!DB:DB,$B90)-Data!DB$2+INDEX($A90:V90,,MAX(ISNUMBER($D90:V90)*COLUMN($D90:V90))))</f>
        <v>#N/A</v>
      </c>
      <c r="X90" s="2" t="e">
        <f t="array" ref="X90">IF(INDEX(Data!DC:DC,$B90)=0,#N/A,INDEX(Data!DC:DC,$B90)-Data!DC$2+INDEX($A90:W90,,MAX(ISNUMBER($D90:W90)*COLUMN($D90:W90))))</f>
        <v>#N/A</v>
      </c>
      <c r="Y90" s="2" t="e">
        <f t="array" ref="Y90">IF(INDEX(Data!DD:DD,$B90)=0,#N/A,INDEX(Data!DD:DD,$B90)-Data!DD$2+INDEX($A90:X90,,MAX(ISNUMBER($D90:X90)*COLUMN($D90:X90))))</f>
        <v>#N/A</v>
      </c>
      <c r="Z90" s="2" t="e">
        <f t="array" ref="Z90">IF(INDEX(Data!DE:DE,$B90)=0,#N/A,INDEX(Data!DE:DE,$B90)-Data!DE$2+INDEX($A90:Y90,,MAX(ISNUMBER($D90:Y90)*COLUMN($D90:Y90))))</f>
        <v>#N/A</v>
      </c>
      <c r="AA90" s="2" t="e">
        <f t="array" ref="AA90">IF(INDEX(Data!DF:DF,$B90)=0,#N/A,INDEX(Data!DF:DF,$B90)-Data!DF$2+INDEX($A90:Z90,,MAX(ISNUMBER($D90:Z90)*COLUMN($D90:Z90))))</f>
        <v>#N/A</v>
      </c>
      <c r="AB90" s="2" t="e">
        <f t="array" ref="AB90">IF(INDEX(Data!DG:DG,$B90)=0,#N/A,INDEX(Data!DG:DG,$B90)-Data!DG$2+INDEX($A90:AA90,,MAX(ISNUMBER($D90:AA90)*COLUMN($D90:AA90))))</f>
        <v>#N/A</v>
      </c>
      <c r="AC90" s="2" t="e">
        <f t="array" ref="AC90">IF(INDEX(Data!DH:DH,$B90)=0,#N/A,INDEX(Data!DH:DH,$B90)-Data!DH$2+INDEX($A90:AB90,,MAX(ISNUMBER($D90:AB90)*COLUMN($D90:AB90))))</f>
        <v>#N/A</v>
      </c>
      <c r="AD90" s="2" t="e">
        <f t="array" ref="AD90">IF(INDEX(Data!DI:DI,$B90)=0,#N/A,INDEX(Data!DI:DI,$B90)-Data!DI$2+INDEX($A90:AC90,,MAX(ISNUMBER($D90:AC90)*COLUMN($D90:AC90))))</f>
        <v>#N/A</v>
      </c>
      <c r="AE90" s="2" t="e">
        <f t="array" ref="AE90">IF(INDEX(Data!DJ:DJ,$B90)=0,#N/A,INDEX(Data!DJ:DJ,$B90)-Data!DJ$2+INDEX($A90:AD90,,MAX(ISNUMBER($D90:AD90)*COLUMN($D90:AD90))))</f>
        <v>#N/A</v>
      </c>
      <c r="AF90" s="2" t="e">
        <f t="array" ref="AF90">IF(INDEX(Data!DK:DK,$B90)=0,#N/A,INDEX(Data!DK:DK,$B90)-Data!DK$2+INDEX($A90:AE90,,MAX(ISNUMBER($D90:AE90)*COLUMN($D90:AE90))))</f>
        <v>#N/A</v>
      </c>
      <c r="AG90" s="2" t="e">
        <f t="array" ref="AG90">IF(INDEX(Data!DL:DL,$B90)=0,#N/A,INDEX(Data!DL:DL,$B90)-Data!DL$2+INDEX($A90:AF90,,MAX(ISNUMBER($D90:AF90)*COLUMN($D90:AF90))))</f>
        <v>#N/A</v>
      </c>
      <c r="AH90" s="2" t="e">
        <f t="array" ref="AH90">IF(INDEX(Data!DM:DM,$B90)=0,#N/A,INDEX(Data!DM:DM,$B90)-Data!DM$2+INDEX($A90:AG90,,MAX(ISNUMBER($D90:AG90)*COLUMN($D90:AG90))))</f>
        <v>#N/A</v>
      </c>
      <c r="AI90" s="2" t="e">
        <f t="array" ref="AI90">IF(INDEX(Data!DN:DN,$B90)=0,#N/A,INDEX(Data!DN:DN,$B90)-Data!DN$2+INDEX($A90:AH90,,MAX(ISNUMBER($D90:AH90)*COLUMN($D90:AH90))))</f>
        <v>#N/A</v>
      </c>
      <c r="AJ90" s="2" t="e">
        <f t="array" ref="AJ90">IF(INDEX(Data!DO:DO,$B90)=0,#N/A,INDEX(Data!DO:DO,$B90)-Data!DO$2+INDEX($A90:AI90,,MAX(ISNUMBER($D90:AI90)*COLUMN($D90:AI90))))</f>
        <v>#N/A</v>
      </c>
      <c r="AK90" s="2" t="e">
        <f t="array" ref="AK90">IF(INDEX(Data!DP:DP,$B90)=0,#N/A,INDEX(Data!DP:DP,$B90)-Data!DP$2+INDEX($A90:AJ90,,MAX(ISNUMBER($D90:AJ90)*COLUMN($D90:AJ90))))</f>
        <v>#N/A</v>
      </c>
      <c r="AL90" s="2" t="e">
        <f t="array" ref="AL90">IF(INDEX(Data!DQ:DQ,$B90)=0,#N/A,INDEX(Data!DQ:DQ,$B90)-Data!DQ$2+INDEX($A90:AK90,,MAX(ISNUMBER($D90:AK90)*COLUMN($D90:AK90))))</f>
        <v>#N/A</v>
      </c>
      <c r="AM90" s="2" t="e">
        <f t="array" ref="AM90">IF(INDEX(Data!DR:DR,$B90)=0,#N/A,INDEX(Data!DR:DR,$B90)-Data!DR$2+INDEX($A90:AL90,,MAX(ISNUMBER($D90:AL90)*COLUMN($D90:AL90))))</f>
        <v>#N/A</v>
      </c>
      <c r="AN90" s="2" t="e">
        <f t="array" ref="AN90">IF(INDEX(Data!DS:DS,$B90)=0,#N/A,INDEX(Data!DS:DS,$B90)-Data!DS$2+INDEX($A90:AM90,,MAX(ISNUMBER($D90:AM90)*COLUMN($D90:AM90))))</f>
        <v>#N/A</v>
      </c>
      <c r="AO90" s="2" t="e">
        <f t="array" ref="AO90">IF(INDEX(Data!DT:DT,$B90)=0,#N/A,INDEX(Data!DT:DT,$B90)-Data!DT$2+INDEX($A90:AN90,,MAX(ISNUMBER($D90:AN90)*COLUMN($D90:AN90))))</f>
        <v>#N/A</v>
      </c>
      <c r="AP90" s="2" t="e">
        <f t="array" ref="AP90">IF(INDEX(Data!DU:DU,$B90)=0,#N/A,INDEX(Data!DU:DU,$B90)-Data!DU$2+INDEX($A90:AO90,,MAX(ISNUMBER($D90:AO90)*COLUMN($D90:AO90))))</f>
        <v>#N/A</v>
      </c>
      <c r="AQ90" s="2" t="e">
        <f t="array" ref="AQ90">IF(INDEX(Data!DV:DV,$B90)=0,#N/A,INDEX(Data!DV:DV,$B90)-Data!DV$2+INDEX($A90:AP90,,MAX(ISNUMBER($D90:AP90)*COLUMN($D90:AP90))))</f>
        <v>#N/A</v>
      </c>
      <c r="AR90" s="2" t="e">
        <f t="array" ref="AR90">IF(INDEX(Data!DW:DW,$B90)=0,#N/A,INDEX(Data!DW:DW,$B90)-Data!DW$2+INDEX($A90:AQ90,,MAX(ISNUMBER($D90:AQ90)*COLUMN($D90:AQ90))))</f>
        <v>#N/A</v>
      </c>
      <c r="AS90" s="2" t="e">
        <f t="array" ref="AS90">IF(INDEX(Data!DX:DX,$B90)=0,#N/A,INDEX(Data!DX:DX,$B90)-Data!DX$2+INDEX($A90:AR90,,MAX(ISNUMBER($D90:AR90)*COLUMN($D90:AR90))))</f>
        <v>#N/A</v>
      </c>
      <c r="AT90" s="2" t="e">
        <f t="array" ref="AT90">IF(INDEX(Data!DY:DY,$B90)=0,#N/A,INDEX(Data!DY:DY,$B90)-Data!DY$2+INDEX($A90:AS90,,MAX(ISNUMBER($D90:AS90)*COLUMN($D90:AS90))))</f>
        <v>#N/A</v>
      </c>
      <c r="AU90" s="2" t="e">
        <f t="array" ref="AU90">IF(INDEX(Data!DZ:DZ,$B90)=0,#N/A,INDEX(Data!DZ:DZ,$B90)-Data!DZ$2+INDEX($A90:AT90,,MAX(ISNUMBER($D90:AT90)*COLUMN($D90:AT90))))</f>
        <v>#N/A</v>
      </c>
      <c r="AV90" s="2" t="e">
        <f t="array" ref="AV90">IF(INDEX(Data!EA:EA,$B90)=0,#N/A,INDEX(Data!EA:EA,$B90)-Data!EA$2+INDEX($A90:AU90,,MAX(ISNUMBER($D90:AU90)*COLUMN($D90:AU90))))</f>
        <v>#N/A</v>
      </c>
      <c r="AW90" s="2" t="e">
        <f t="array" ref="AW90">IF(INDEX(Data!EB:EB,$B90)=0,#N/A,INDEX(Data!EB:EB,$B90)-Data!EB$2+INDEX($A90:AV90,,MAX(ISNUMBER($D90:AV90)*COLUMN($D90:AV90))))</f>
        <v>#N/A</v>
      </c>
      <c r="AX90" s="2" t="e">
        <f t="array" ref="AX90">IF(INDEX(Data!EC:EC,$B90)=0,#N/A,INDEX(Data!EC:EC,$B90)-Data!EC$2+INDEX($A90:AW90,,MAX(ISNUMBER($D90:AW90)*COLUMN($D90:AW90))))</f>
        <v>#N/A</v>
      </c>
      <c r="AY90" s="2" t="e">
        <f t="array" ref="AY90">IF(INDEX(Data!ED:ED,$B90)=0,#N/A,INDEX(Data!ED:ED,$B90)-Data!ED$2+INDEX($A90:AX90,,MAX(ISNUMBER($D90:AX90)*COLUMN($D90:AX90))))</f>
        <v>#N/A</v>
      </c>
      <c r="AZ90" s="2" t="e">
        <f t="array" ref="AZ90">IF(INDEX(Data!EE:EE,$B90)=0,#N/A,INDEX(Data!EE:EE,$B90)-Data!EE$2+INDEX($A90:AY90,,MAX(ISNUMBER($D90:AY90)*COLUMN($D90:AY90))))</f>
        <v>#N/A</v>
      </c>
      <c r="BA90" s="2" t="e">
        <f t="array" ref="BA90">IF(INDEX(Data!EF:EF,$B90)=0,#N/A,INDEX(Data!EF:EF,$B90)-Data!EF$2+INDEX($A90:AZ90,,MAX(ISNUMBER($D90:AZ90)*COLUMN($D90:AZ90))))</f>
        <v>#N/A</v>
      </c>
      <c r="BB90" s="2" t="e">
        <f t="array" ref="BB90">IF(INDEX(Data!EG:EG,$B90)=0,#N/A,INDEX(Data!EG:EG,$B90)-Data!EG$2+INDEX($A90:BA90,,MAX(ISNUMBER($D90:BA90)*COLUMN($D90:BA90))))</f>
        <v>#N/A</v>
      </c>
      <c r="BC90" s="2" t="e">
        <f t="array" ref="BC90">IF(INDEX(Data!EH:EH,$B90)=0,#N/A,INDEX(Data!EH:EH,$B90)-Data!EH$2+INDEX($A90:BB90,,MAX(ISNUMBER($D90:BB90)*COLUMN($D90:BB90))))</f>
        <v>#N/A</v>
      </c>
      <c r="BD90" s="2" t="e">
        <f t="array" ref="BD90">IF(INDEX(Data!EI:EI,$B90)=0,#N/A,INDEX(Data!EI:EI,$B90)-Data!EI$2+INDEX($A90:BC90,,MAX(ISNUMBER($D90:BC90)*COLUMN($D90:BC90))))</f>
        <v>#N/A</v>
      </c>
      <c r="BE90" s="2" t="e">
        <f t="array" ref="BE90">IF(INDEX(Data!EJ:EJ,$B90)=0,#N/A,INDEX(Data!EJ:EJ,$B90)-Data!EJ$2+INDEX($A90:BD90,,MAX(ISNUMBER($D90:BD90)*COLUMN($D90:BD90))))</f>
        <v>#N/A</v>
      </c>
      <c r="BF90" s="2" t="e">
        <f t="array" ref="BF90">IF(INDEX(Data!EK:EK,$B90)=0,#N/A,INDEX(Data!EK:EK,$B90)-Data!EK$2+INDEX($A90:BE90,,MAX(ISNUMBER($D90:BE90)*COLUMN($D90:BE90))))</f>
        <v>#N/A</v>
      </c>
      <c r="BG90" s="2" t="e">
        <f t="array" ref="BG90">IF(INDEX(Data!EL:EL,$B90)=0,#N/A,INDEX(Data!EL:EL,$B90)-Data!EL$2+INDEX($A90:BF90,,MAX(ISNUMBER($D90:BF90)*COLUMN($D90:BF90))))</f>
        <v>#N/A</v>
      </c>
      <c r="BH90" s="2" t="e">
        <f t="array" ref="BH90">IF(INDEX(Data!EM:EM,$B90)=0,#N/A,INDEX(Data!EM:EM,$B90)-Data!EM$2+INDEX($A90:BG90,,MAX(ISNUMBER($D90:BG90)*COLUMN($D90:BG90))))</f>
        <v>#N/A</v>
      </c>
      <c r="BI90" s="2" t="e">
        <f t="array" ref="BI90">IF(INDEX(Data!EN:EN,$B90)=0,#N/A,INDEX(Data!EN:EN,$B90)-Data!EN$2+INDEX($A90:BH90,,MAX(ISNUMBER($D90:BH90)*COLUMN($D90:BH90))))</f>
        <v>#N/A</v>
      </c>
      <c r="BJ90" s="2" t="e">
        <f t="array" ref="BJ90">IF(INDEX(Data!EO:EO,$B90)=0,#N/A,INDEX(Data!EO:EO,$B90)-Data!EO$2+INDEX($A90:BI90,,MAX(ISNUMBER($D90:BI90)*COLUMN($D90:BI90))))</f>
        <v>#N/A</v>
      </c>
      <c r="BK90" s="2" t="e">
        <f t="array" ref="BK90">IF(INDEX(Data!EP:EP,$B90)=0,#N/A,INDEX(Data!EP:EP,$B90)-Data!EP$2+INDEX($A90:BJ90,,MAX(ISNUMBER($D90:BJ90)*COLUMN($D90:BJ90))))</f>
        <v>#N/A</v>
      </c>
      <c r="BL90" s="2" t="e">
        <f t="array" ref="BL90">IF(INDEX(Data!EQ:EQ,$B90)=0,#N/A,INDEX(Data!EQ:EQ,$B90)-Data!EQ$2+INDEX($A90:BK90,,MAX(ISNUMBER($D90:BK90)*COLUMN($D90:BK90))))</f>
        <v>#N/A</v>
      </c>
      <c r="BM90" s="2" t="e">
        <f t="array" ref="BM90">IF(INDEX(Data!ER:ER,$B90)=0,#N/A,INDEX(Data!ER:ER,$B90)-Data!ER$2+INDEX($A90:BL90,,MAX(ISNUMBER($D90:BL90)*COLUMN($D90:BL90))))</f>
        <v>#N/A</v>
      </c>
      <c r="BN90" s="2" t="e">
        <f t="array" ref="BN90">IF(INDEX(Data!ES:ES,$B90)=0,#N/A,INDEX(Data!ES:ES,$B90)-Data!ES$2+INDEX($A90:BM90,,MAX(ISNUMBER($D90:BM90)*COLUMN($D90:BM90))))</f>
        <v>#N/A</v>
      </c>
      <c r="BO90" s="2" t="e">
        <f t="array" ref="BO90">IF(INDEX(Data!ET:ET,$B90)=0,#N/A,INDEX(Data!ET:ET,$B90)-Data!ET$2+INDEX($A90:BN90,,MAX(ISNUMBER($D90:BN90)*COLUMN($D90:BN90))))</f>
        <v>#N/A</v>
      </c>
      <c r="BP90" s="2" t="e">
        <f t="array" ref="BP90">IF(INDEX(Data!EU:EU,$B90)=0,#N/A,INDEX(Data!EU:EU,$B90)-Data!EU$2+INDEX($A90:BO90,,MAX(ISNUMBER($D90:BO90)*COLUMN($D90:BO90))))</f>
        <v>#N/A</v>
      </c>
      <c r="BQ90" s="2" t="e">
        <f t="array" ref="BQ90">IF(INDEX(Data!EV:EV,$B90)=0,#N/A,INDEX(Data!EV:EV,$B90)-Data!EV$2+INDEX($A90:BP90,,MAX(ISNUMBER($D90:BP90)*COLUMN($D90:BP90))))</f>
        <v>#N/A</v>
      </c>
      <c r="BR90" s="2" t="e">
        <f t="array" ref="BR90">IF(INDEX(Data!EW:EW,$B90)=0,#N/A,INDEX(Data!EW:EW,$B90)-Data!EW$2+INDEX($A90:BQ90,,MAX(ISNUMBER($D90:BQ90)*COLUMN($D90:BQ90))))</f>
        <v>#N/A</v>
      </c>
      <c r="BS90" s="2" t="e">
        <f t="array" ref="BS90">IF(INDEX(Data!EX:EX,$B90)=0,#N/A,INDEX(Data!EX:EX,$B90)-Data!EX$2+INDEX($A90:BR90,,MAX(ISNUMBER($D90:BR90)*COLUMN($D90:BR90))))</f>
        <v>#N/A</v>
      </c>
      <c r="BT90" s="2" t="e">
        <f t="array" ref="BT90">IF(INDEX(Data!EY:EY,$B90)=0,#N/A,INDEX(Data!EY:EY,$B90)-Data!EY$2+INDEX($A90:BS90,,MAX(ISNUMBER($D90:BS90)*COLUMN($D90:BS90))))</f>
        <v>#N/A</v>
      </c>
      <c r="BU90" s="2" t="e">
        <f t="array" ref="BU90">IF(INDEX(Data!EZ:EZ,$B90)=0,#N/A,INDEX(Data!EZ:EZ,$B90)-Data!EZ$2+INDEX($A90:BT90,,MAX(ISNUMBER($D90:BT90)*COLUMN($D90:BT90))))</f>
        <v>#N/A</v>
      </c>
      <c r="BV90" s="2" t="e">
        <f t="array" ref="BV90">IF(INDEX(Data!FA:FA,$B90)=0,#N/A,INDEX(Data!FA:FA,$B90)-Data!FA$2+INDEX($A90:BU90,,MAX(ISNUMBER($D90:BU90)*COLUMN($D90:BU90))))</f>
        <v>#N/A</v>
      </c>
      <c r="BW90" s="2" t="e">
        <f t="array" ref="BW90">IF(INDEX(Data!FB:FB,$B90)=0,#N/A,INDEX(Data!FB:FB,$B90)-Data!FB$2+INDEX($A90:BV90,,MAX(ISNUMBER($D90:BV90)*COLUMN($D90:BV90))))</f>
        <v>#N/A</v>
      </c>
      <c r="BX90" s="2" t="e">
        <f t="array" ref="BX90">IF(INDEX(Data!FC:FC,$B90)=0,#N/A,INDEX(Data!FC:FC,$B90)-Data!FC$2+INDEX($A90:BW90,,MAX(ISNUMBER($D90:BW90)*COLUMN($D90:BW90))))</f>
        <v>#N/A</v>
      </c>
      <c r="BY90" s="2" t="e">
        <f t="array" ref="BY90">IF(INDEX(Data!FD:FD,$B90)=0,#N/A,INDEX(Data!FD:FD,$B90)-Data!FD$2+INDEX($A90:BX90,,MAX(ISNUMBER($D90:BX90)*COLUMN($D90:BX90))))</f>
        <v>#N/A</v>
      </c>
      <c r="BZ90" s="2" t="e">
        <f t="array" ref="BZ90">IF(INDEX(Data!FE:FE,$B90)=0,#N/A,INDEX(Data!FE:FE,$B90)-Data!FE$2+INDEX($A90:BY90,,MAX(ISNUMBER($D90:BY90)*COLUMN($D90:BY90))))</f>
        <v>#N/A</v>
      </c>
      <c r="CA90" s="2" t="e">
        <f t="array" ref="CA90">IF(INDEX(Data!FF:FF,$B90)=0,#N/A,INDEX(Data!FF:FF,$B90)-Data!FF$2+INDEX($A90:BZ90,,MAX(ISNUMBER($D90:BZ90)*COLUMN($D90:BZ90))))</f>
        <v>#N/A</v>
      </c>
      <c r="CB90" s="2" t="e">
        <f t="array" ref="CB90">IF(INDEX(Data!FG:FG,$B90)=0,#N/A,INDEX(Data!FG:FG,$B90)-Data!FG$2+INDEX($A90:CA90,,MAX(ISNUMBER($D90:CA90)*COLUMN($D90:CA90))))</f>
        <v>#N/A</v>
      </c>
      <c r="CC90" s="2" t="e">
        <f t="array" ref="CC90">IF(INDEX(Data!FH:FH,$B90)=0,#N/A,INDEX(Data!FH:FH,$B90)-Data!FH$2+INDEX($A90:CB90,,MAX(ISNUMBER($D90:CB90)*COLUMN($D90:CB90))))</f>
        <v>#N/A</v>
      </c>
      <c r="CD90" s="2" t="e">
        <f t="array" ref="CD90">IF(INDEX(Data!FI:FI,$B90)=0,#N/A,INDEX(Data!FI:FI,$B90)-Data!FI$2+INDEX($A90:CC90,,MAX(ISNUMBER($D90:CC90)*COLUMN($D90:CC90))))</f>
        <v>#N/A</v>
      </c>
      <c r="CE90" s="2" t="e">
        <f t="array" ref="CE90">IF(INDEX(Data!FJ:FJ,$B90)=0,#N/A,INDEX(Data!FJ:FJ,$B90)-Data!FJ$2+INDEX($A90:CD90,,MAX(ISNUMBER($D90:CD90)*COLUMN($D90:CD90))))</f>
        <v>#N/A</v>
      </c>
      <c r="CF90" s="2" t="e">
        <f t="array" ref="CF90">IF(INDEX(Data!FK:FK,$B90)=0,#N/A,INDEX(Data!FK:FK,$B90)-Data!FK$2+INDEX($A90:CE90,,MAX(ISNUMBER($D90:CE90)*COLUMN($D90:CE90))))</f>
        <v>#N/A</v>
      </c>
      <c r="CG90" s="2" t="e">
        <f t="array" ref="CG90">IF(INDEX(Data!FL:FL,$B90)=0,#N/A,INDEX(Data!FL:FL,$B90)-Data!FL$2+INDEX($A90:CF90,,MAX(ISNUMBER($D90:CF90)*COLUMN($D90:CF90))))</f>
        <v>#N/A</v>
      </c>
      <c r="CH90" s="2" t="e">
        <f t="array" ref="CH90">IF(INDEX(Data!FM:FM,$B90)=0,#N/A,INDEX(Data!FM:FM,$B90)-Data!FM$2+INDEX($A90:CG90,,MAX(ISNUMBER($D90:CG90)*COLUMN($D90:CG90))))</f>
        <v>#N/A</v>
      </c>
      <c r="CI90" s="2" t="e">
        <f t="array" ref="CI90">IF(INDEX(Data!FN:FN,$B90)=0,#N/A,INDEX(Data!FN:FN,$B90)-Data!FN$2+INDEX($A90:CH90,,MAX(ISNUMBER($D90:CH90)*COLUMN($D90:CH90))))</f>
        <v>#N/A</v>
      </c>
      <c r="CJ90" s="2" t="e">
        <f t="array" ref="CJ90">IF(INDEX(Data!FO:FO,$B90)=0,#N/A,INDEX(Data!FO:FO,$B90)-Data!FO$2+INDEX($A90:CI90,,MAX(ISNUMBER($D90:CI90)*COLUMN($D90:CI90))))</f>
        <v>#N/A</v>
      </c>
      <c r="CK90" s="2" t="e">
        <f t="array" ref="CK90">IF(INDEX(Data!FP:FP,$B90)=0,#N/A,INDEX(Data!FP:FP,$B90)-Data!FP$2+INDEX($A90:CJ90,,MAX(ISNUMBER($D90:CJ90)*COLUMN($D90:CJ90))))</f>
        <v>#N/A</v>
      </c>
      <c r="CL90" s="2" t="e">
        <f t="array" ref="CL90">IF(INDEX(Data!FQ:FQ,$B90)=0,#N/A,INDEX(Data!FQ:FQ,$B90)-Data!FQ$2+INDEX($A90:CK90,,MAX(ISNUMBER($D90:CK90)*COLUMN($D90:CK90))))</f>
        <v>#N/A</v>
      </c>
      <c r="CM90" s="2" t="e">
        <f t="array" ref="CM90">IF(INDEX(Data!FR:FR,$B90)=0,#N/A,INDEX(Data!FR:FR,$B90)-Data!FR$2+INDEX($A90:CL90,,MAX(ISNUMBER($D90:CL90)*COLUMN($D90:CL90))))</f>
        <v>#N/A</v>
      </c>
      <c r="CN90" s="2" t="e">
        <f t="array" ref="CN90">IF(INDEX(Data!FS:FS,$B90)=0,#N/A,INDEX(Data!FS:FS,$B90)-Data!FS$2+INDEX($A90:CM90,,MAX(ISNUMBER($D90:CM90)*COLUMN($D90:CM90))))</f>
        <v>#N/A</v>
      </c>
      <c r="CO90" s="2" t="e">
        <f t="array" ref="CO90">IF(INDEX(Data!FT:FT,$B90)=0,#N/A,INDEX(Data!FT:FT,$B90)-Data!FT$2+INDEX($A90:CN90,,MAX(ISNUMBER($D90:CN90)*COLUMN($D90:CN90))))</f>
        <v>#N/A</v>
      </c>
      <c r="CP90" s="2" t="e">
        <f t="array" ref="CP90">IF(INDEX(Data!FU:FU,$B90)=0,#N/A,INDEX(Data!FU:FU,$B90)-Data!FU$2+INDEX($A90:CO90,,MAX(ISNUMBER($D90:CO90)*COLUMN($D90:CO90))))</f>
        <v>#N/A</v>
      </c>
      <c r="CQ90" s="2" t="e">
        <f t="array" ref="CQ90">IF(INDEX(Data!FV:FV,$B90)=0,#N/A,INDEX(Data!FV:FV,$B90)-Data!FV$2+INDEX($A90:CP90,,MAX(ISNUMBER($D90:CP90)*COLUMN($D90:CP90))))</f>
        <v>#N/A</v>
      </c>
      <c r="CR90" s="2" t="e">
        <f t="array" ref="CR90">IF(INDEX(Data!FW:FW,$B90)=0,#N/A,INDEX(Data!FW:FW,$B90)-Data!FW$2+INDEX($A90:CQ90,,MAX(ISNUMBER($D90:CQ90)*COLUMN($D90:CQ90))))</f>
        <v>#N/A</v>
      </c>
      <c r="CS90" s="2" t="e">
        <f t="array" ref="CS90">IF(INDEX(Data!FX:FX,$B90)=0,#N/A,INDEX(Data!FX:FX,$B90)-Data!FX$2+INDEX($A90:CR90,,MAX(ISNUMBER($D90:CR90)*COLUMN($D90:CR90))))</f>
        <v>#N/A</v>
      </c>
      <c r="CT90" s="2" t="e">
        <f t="array" ref="CT90">IF(INDEX(Data!FY:FY,$B90)=0,#N/A,INDEX(Data!FY:FY,$B90)-Data!FY$2+INDEX($A90:CS90,,MAX(ISNUMBER($D90:CS90)*COLUMN($D90:CS90))))</f>
        <v>#N/A</v>
      </c>
      <c r="CU90" s="2" t="e">
        <f t="array" ref="CU90">IF(INDEX(Data!FZ:FZ,$B90)=0,#N/A,INDEX(Data!FZ:FZ,$B90)-Data!FZ$2+INDEX($A90:CT90,,MAX(ISNUMBER($D90:CT90)*COLUMN($D90:CT90))))</f>
        <v>#N/A</v>
      </c>
      <c r="CV90" s="2" t="e">
        <f t="array" ref="CV90">IF(INDEX(Data!GA:GA,$B90)=0,#N/A,INDEX(Data!GA:GA,$B90)-Data!GA$2+INDEX($A90:CU90,,MAX(ISNUMBER($D90:CU90)*COLUMN($D90:CU90))))</f>
        <v>#N/A</v>
      </c>
      <c r="CW90" s="2" t="e">
        <f t="array" ref="CW90">IF(INDEX(Data!GB:GB,$B90)=0,#N/A,INDEX(Data!GB:GB,$B90)-Data!GB$2+INDEX($A90:CV90,,MAX(ISNUMBER($D90:CV90)*COLUMN($D90:CV90))))</f>
        <v>#N/A</v>
      </c>
      <c r="CX90" s="2" t="e">
        <f t="array" ref="CX90">IF(INDEX(Data!GC:GC,$B90)=0,#N/A,INDEX(Data!GC:GC,$B90)-Data!GC$2+INDEX($A90:CW90,,MAX(ISNUMBER($D90:CW90)*COLUMN($D90:CW90))))</f>
        <v>#N/A</v>
      </c>
      <c r="CY90" s="2" t="e">
        <f t="array" ref="CY90">IF(INDEX(Data!GD:GD,$B90)=0,#N/A,INDEX(Data!GD:GD,$B90)-Data!GD$2+INDEX($A90:CX90,,MAX(ISNUMBER($D90:CX90)*COLUMN($D90:CX90))))</f>
        <v>#N/A</v>
      </c>
      <c r="CZ90" s="2" t="e">
        <f t="array" ref="CZ90">IF(INDEX(Data!GE:GE,$B90)=0,#N/A,INDEX(Data!GE:GE,$B90)-Data!GE$2+INDEX($A90:CY90,,MAX(ISNUMBER($D90:CY90)*COLUMN($D90:CY90))))</f>
        <v>#N/A</v>
      </c>
      <c r="DA90" s="2" t="e">
        <f t="array" ref="DA90">IF(INDEX(Data!GF:GF,$B90)=0,#N/A,INDEX(Data!GF:GF,$B90)-Data!GF$2+INDEX($A90:CZ90,,MAX(ISNUMBER($D90:CZ90)*COLUMN($D90:CZ90))))</f>
        <v>#N/A</v>
      </c>
      <c r="DB90" s="2" t="e">
        <f t="array" ref="DB90">IF(INDEX(Data!GG:GG,$B90)=0,#N/A,INDEX(Data!GG:GG,$B90)-Data!GG$2+INDEX($A90:DA90,,MAX(ISNUMBER($D90:DA90)*COLUMN($D90:DA90))))</f>
        <v>#N/A</v>
      </c>
      <c r="DC90" s="2" t="e">
        <f t="array" ref="DC90">IF(INDEX(Data!GH:GH,$B90)=0,#N/A,INDEX(Data!GH:GH,$B90)-Data!GH$2+INDEX($A90:DB90,,MAX(ISNUMBER($D90:DB90)*COLUMN($D90:DB90))))</f>
        <v>#N/A</v>
      </c>
      <c r="DD90" s="2" t="e">
        <f t="array" ref="DD90">IF(INDEX(Data!GI:GI,$B90)=0,#N/A,INDEX(Data!GI:GI,$B90)-Data!GI$2+INDEX($A90:DC90,,MAX(ISNUMBER($D90:DC90)*COLUMN($D90:DC90))))</f>
        <v>#N/A</v>
      </c>
      <c r="DE90" s="2" t="e">
        <f t="array" ref="DE90">IF(INDEX(Data!GJ:GJ,$B90)=0,#N/A,INDEX(Data!GJ:GJ,$B90)-Data!GJ$2+INDEX($A90:DD90,,MAX(ISNUMBER($D90:DD90)*COLUMN($D90:DD90))))</f>
        <v>#N/A</v>
      </c>
      <c r="DF90" s="2" t="e">
        <f t="array" ref="DF90">IF(INDEX(Data!GK:GK,$B90)=0,#N/A,INDEX(Data!GK:GK,$B90)-Data!GK$2+INDEX($A90:DE90,,MAX(ISNUMBER($D90:DE90)*COLUMN($D90:DE90))))</f>
        <v>#N/A</v>
      </c>
      <c r="DG90" s="2" t="e">
        <f t="array" ref="DG90">IF(INDEX(Data!GL:GL,$B90)=0,#N/A,INDEX(Data!GL:GL,$B90)-Data!GL$2+INDEX($A90:DF90,,MAX(ISNUMBER($D90:DF90)*COLUMN($D90:DF90))))</f>
        <v>#N/A</v>
      </c>
      <c r="DH90" s="2" t="e">
        <f t="array" ref="DH90">IF(INDEX(Data!GM:GM,$B90)=0,#N/A,INDEX(Data!GM:GM,$B90)-Data!GM$2+INDEX($A90:DG90,,MAX(ISNUMBER($D90:DG90)*COLUMN($D90:DG90))))</f>
        <v>#N/A</v>
      </c>
      <c r="DI90" s="2" t="e">
        <f t="array" ref="DI90">IF(INDEX(Data!GN:GN,$B90)=0,#N/A,INDEX(Data!GN:GN,$B90)-Data!GN$2+INDEX($A90:DH90,,MAX(ISNUMBER($D90:DH90)*COLUMN($D90:DH90))))</f>
        <v>#N/A</v>
      </c>
      <c r="DJ90" s="2" t="e">
        <f t="array" ref="DJ90">IF(INDEX(Data!GO:GO,$B90)=0,#N/A,INDEX(Data!GO:GO,$B90)-Data!GO$2+INDEX($A90:DI90,,MAX(ISNUMBER($D90:DI90)*COLUMN($D90:DI90))))</f>
        <v>#N/A</v>
      </c>
      <c r="DK90" s="2" t="e">
        <f t="array" ref="DK90">IF(INDEX(Data!GP:GP,$B90)=0,#N/A,INDEX(Data!GP:GP,$B90)-Data!GP$2+INDEX($A90:DJ90,,MAX(ISNUMBER($D90:DJ90)*COLUMN($D90:DJ90))))</f>
        <v>#N/A</v>
      </c>
      <c r="DL90" s="2" t="e">
        <f t="array" ref="DL90">IF(INDEX(Data!GQ:GQ,$B90)=0,#N/A,INDEX(Data!GQ:GQ,$B90)-Data!GQ$2+INDEX($A90:DK90,,MAX(ISNUMBER($D90:DK90)*COLUMN($D90:DK90))))</f>
        <v>#N/A</v>
      </c>
      <c r="DM90" s="2" t="e">
        <f t="array" ref="DM90">IF(INDEX(Data!GR:GR,$B90)=0,#N/A,INDEX(Data!GR:GR,$B90)-Data!GR$2+INDEX($A90:DL90,,MAX(ISNUMBER($D90:DL90)*COLUMN($D90:DL90))))</f>
        <v>#N/A</v>
      </c>
      <c r="DN90" s="2" t="e">
        <f t="array" ref="DN90">IF(INDEX(Data!GS:GS,$B90)=0,#N/A,INDEX(Data!GS:GS,$B90)-Data!GS$2+INDEX($A90:DM90,,MAX(ISNUMBER($D90:DM90)*COLUMN($D90:DM90))))</f>
        <v>#N/A</v>
      </c>
      <c r="DO90" s="2" t="e">
        <f t="array" ref="DO90">IF(INDEX(Data!GT:GT,$B90)=0,#N/A,INDEX(Data!GT:GT,$B90)-Data!GT$2+INDEX($A90:DN90,,MAX(ISNUMBER($D90:DN90)*COLUMN($D90:DN90))))</f>
        <v>#N/A</v>
      </c>
      <c r="DP90" s="2" t="e">
        <f t="array" ref="DP90">IF(INDEX(Data!GU:GU,$B90)=0,#N/A,INDEX(Data!GU:GU,$B90)-Data!GU$2+INDEX($A90:DO90,,MAX(ISNUMBER($D90:DO90)*COLUMN($D90:DO90))))</f>
        <v>#N/A</v>
      </c>
      <c r="DQ90" s="2" t="e">
        <f t="array" ref="DQ90">IF(INDEX(Data!GV:GV,$B90)=0,#N/A,INDEX(Data!GV:GV,$B90)-Data!GV$2+INDEX($A90:DP90,,MAX(ISNUMBER($D90:DP90)*COLUMN($D90:DP90))))</f>
        <v>#N/A</v>
      </c>
      <c r="DR90" s="2" t="e">
        <f t="array" ref="DR90">IF(INDEX(Data!GW:GW,$B90)=0,#N/A,INDEX(Data!GW:GW,$B90)-Data!GW$2+INDEX($A90:DQ90,,MAX(ISNUMBER($D90:DQ90)*COLUMN($D90:DQ90))))</f>
        <v>#N/A</v>
      </c>
      <c r="DS90" s="2" t="e">
        <f t="array" ref="DS90">IF(INDEX(Data!GX:GX,$B90)=0,#N/A,INDEX(Data!GX:GX,$B90)-Data!GX$2+INDEX($A90:DR90,,MAX(ISNUMBER($D90:DR90)*COLUMN($D90:DR90))))</f>
        <v>#N/A</v>
      </c>
      <c r="DT90" s="2" t="e">
        <f t="array" ref="DT90">IF(INDEX(Data!GY:GY,$B90)=0,#N/A,INDEX(Data!GY:GY,$B90)-Data!GY$2+INDEX($A90:DS90,,MAX(ISNUMBER($D90:DS90)*COLUMN($D90:DS90))))</f>
        <v>#N/A</v>
      </c>
      <c r="DU90" s="2" t="e">
        <f t="array" ref="DU90">IF(INDEX(Data!GZ:GZ,$B90)=0,#N/A,INDEX(Data!GZ:GZ,$B90)-Data!GZ$2+INDEX($A90:DT90,,MAX(ISNUMBER($D90:DT90)*COLUMN($D90:DT90))))</f>
        <v>#N/A</v>
      </c>
      <c r="DV90" s="2" t="e">
        <f t="array" ref="DV90">IF(INDEX(Data!HA:HA,$B90)=0,#N/A,INDEX(Data!HA:HA,$B90)-Data!HA$2+INDEX($A90:DU90,,MAX(ISNUMBER($D90:DU90)*COLUMN($D90:DU90))))</f>
        <v>#N/A</v>
      </c>
      <c r="DW90" s="2" t="e">
        <f t="array" ref="DW90">IF(INDEX(Data!HB:HB,$B90)=0,#N/A,INDEX(Data!HB:HB,$B90)-Data!HB$2+INDEX($A90:DV90,,MAX(ISNUMBER($D90:DV90)*COLUMN($D90:DV90))))</f>
        <v>#N/A</v>
      </c>
      <c r="DX90" s="2" t="e">
        <f t="array" ref="DX90">IF(INDEX(Data!HC:HC,$B90)=0,#N/A,INDEX(Data!HC:HC,$B90)-Data!HC$2+INDEX($A90:DW90,,MAX(ISNUMBER($D90:DW90)*COLUMN($D90:DW90))))</f>
        <v>#N/A</v>
      </c>
      <c r="DY90" s="2" t="e">
        <f t="array" ref="DY90">IF(INDEX(Data!HD:HD,$B90)=0,#N/A,INDEX(Data!HD:HD,$B90)-Data!HD$2+INDEX($A90:DX90,,MAX(ISNUMBER($D90:DX90)*COLUMN($D90:DX90))))</f>
        <v>#N/A</v>
      </c>
      <c r="DZ90" s="2" t="e">
        <f t="array" ref="DZ90">IF(INDEX(Data!HE:HE,$B90)=0,#N/A,INDEX(Data!HE:HE,$B90)-Data!HE$2+INDEX($A90:DY90,,MAX(ISNUMBER($D90:DY90)*COLUMN($D90:DY90))))</f>
        <v>#N/A</v>
      </c>
      <c r="EA90" s="2" t="e">
        <f t="array" ref="EA90">IF(INDEX(Data!HF:HF,$B90)=0,#N/A,INDEX(Data!HF:HF,$B90)-Data!HF$2+INDEX($A90:DZ90,,MAX(ISNUMBER($D90:DZ90)*COLUMN($D90:DZ90))))</f>
        <v>#N/A</v>
      </c>
      <c r="EB90" s="2" t="e">
        <f t="array" ref="EB90">IF(INDEX(Data!HG:HG,$B90)=0,#N/A,INDEX(Data!HG:HG,$B90)-Data!HG$2+INDEX($A90:EA90,,MAX(ISNUMBER($D90:EA90)*COLUMN($D90:EA90))))</f>
        <v>#N/A</v>
      </c>
      <c r="EC90" s="2" t="e">
        <f t="array" ref="EC90">IF(INDEX(Data!HH:HH,$B90)=0,#N/A,INDEX(Data!HH:HH,$B90)-Data!HH$2+INDEX($A90:EB90,,MAX(ISNUMBER($D90:EB90)*COLUMN($D90:EB90))))</f>
        <v>#N/A</v>
      </c>
      <c r="ED90" s="2" t="e">
        <f t="array" ref="ED90">IF(INDEX(Data!HI:HI,$B90)=0,#N/A,INDEX(Data!HI:HI,$B90)-Data!HI$2+INDEX($A90:EC90,,MAX(ISNUMBER($D90:EC90)*COLUMN($D90:EC90))))</f>
        <v>#N/A</v>
      </c>
      <c r="EE90" s="2" t="e">
        <f t="array" ref="EE90">IF(INDEX(Data!HJ:HJ,$B90)=0,#N/A,INDEX(Data!HJ:HJ,$B90)-Data!HJ$2+INDEX($A90:ED90,,MAX(ISNUMBER($D90:ED90)*COLUMN($D90:ED90))))</f>
        <v>#N/A</v>
      </c>
      <c r="EF90" s="2" t="e">
        <f t="array" ref="EF90">IF(INDEX(Data!HK:HK,$B90)=0,#N/A,INDEX(Data!HK:HK,$B90)-Data!HK$2+INDEX($A90:EE90,,MAX(ISNUMBER($D90:EE90)*COLUMN($D90:EE90))))</f>
        <v>#N/A</v>
      </c>
      <c r="EG90" s="2" t="e">
        <f t="array" ref="EG90">IF(INDEX(Data!HL:HL,$B90)=0,#N/A,INDEX(Data!HL:HL,$B90)-Data!HL$2+INDEX($A90:EF90,,MAX(ISNUMBER($D90:EF90)*COLUMN($D90:EF90))))</f>
        <v>#N/A</v>
      </c>
      <c r="EH90" s="2" t="e">
        <f t="array" ref="EH90">IF(INDEX(Data!HM:HM,$B90)=0,#N/A,INDEX(Data!HM:HM,$B90)-Data!HM$2+INDEX($A90:EG90,,MAX(ISNUMBER($D90:EG90)*COLUMN($D90:EG90))))</f>
        <v>#N/A</v>
      </c>
      <c r="EI90" s="2" t="e">
        <f t="array" ref="EI90">IF(INDEX(Data!HN:HN,$B90)=0,#N/A,INDEX(Data!HN:HN,$B90)-Data!HN$2+INDEX($A90:EH90,,MAX(ISNUMBER($D90:EH90)*COLUMN($D90:EH90))))</f>
        <v>#N/A</v>
      </c>
    </row>
    <row r="91" spans="1:139" x14ac:dyDescent="0.25">
      <c r="A91" s="2">
        <f>Data!CG166</f>
        <v>0</v>
      </c>
      <c r="B91" s="2" t="e">
        <f>MATCH(A91,Data!CG:CG,0)</f>
        <v>#N/A</v>
      </c>
      <c r="C91" s="2" t="e">
        <f ca="1">COUNTIF(OFFSET(Data!$CJ$1:$EZ$78,B91-1,0,1),"&gt;0")</f>
        <v>#N/A</v>
      </c>
      <c r="D91" s="2">
        <v>0</v>
      </c>
      <c r="E91" s="2" t="e">
        <f t="array" ref="E91">IF(INDEX(Data!CJ:CJ,$B91)=0,#N/A,INDEX(Data!CJ:CJ,$B91)-Data!CJ$2+INDEX($A91:D91,,MAX(ISNUMBER($D91:D91)*COLUMN($D91:D91))))</f>
        <v>#N/A</v>
      </c>
      <c r="F91" s="2" t="e">
        <f t="array" ref="F91">IF(INDEX(Data!CK:CK,$B91)=0,#N/A,INDEX(Data!CK:CK,$B91)-Data!CK$2+INDEX($A91:E91,,MAX(ISNUMBER($D91:E91)*COLUMN($D91:E91))))</f>
        <v>#N/A</v>
      </c>
      <c r="G91" s="2" t="e">
        <f t="array" ref="G91">IF(INDEX(Data!CL:CL,$B91)=0,#N/A,INDEX(Data!CL:CL,$B91)-Data!CL$2+INDEX($A91:F91,,MAX(ISNUMBER($D91:F91)*COLUMN($D91:F91))))</f>
        <v>#N/A</v>
      </c>
      <c r="H91" s="2" t="e">
        <f t="array" ref="H91">IF(INDEX(Data!CM:CM,$B91)=0,#N/A,INDEX(Data!CM:CM,$B91)-Data!CM$2+INDEX($A91:G91,,MAX(ISNUMBER($D91:G91)*COLUMN($D91:G91))))</f>
        <v>#N/A</v>
      </c>
      <c r="I91" s="2" t="e">
        <f t="array" ref="I91">IF(INDEX(Data!CN:CN,$B91)=0,#N/A,INDEX(Data!CN:CN,$B91)-Data!CN$2+INDEX($A91:H91,,MAX(ISNUMBER($D91:H91)*COLUMN($D91:H91))))</f>
        <v>#N/A</v>
      </c>
      <c r="J91" s="2" t="e">
        <f t="array" ref="J91">IF(INDEX(Data!CO:CO,$B91)=0,#N/A,INDEX(Data!CO:CO,$B91)-Data!CO$2+INDEX($A91:I91,,MAX(ISNUMBER($D91:I91)*COLUMN($D91:I91))))</f>
        <v>#N/A</v>
      </c>
      <c r="K91" s="2" t="e">
        <f t="array" ref="K91">IF(INDEX(Data!CP:CP,$B91)=0,#N/A,INDEX(Data!CP:CP,$B91)-Data!CP$2+INDEX($A91:J91,,MAX(ISNUMBER($D91:J91)*COLUMN($D91:J91))))</f>
        <v>#N/A</v>
      </c>
      <c r="L91" s="2" t="e">
        <f t="array" ref="L91">IF(INDEX(Data!CQ:CQ,$B91)=0,#N/A,INDEX(Data!CQ:CQ,$B91)-Data!CQ$2+INDEX($A91:K91,,MAX(ISNUMBER($D91:K91)*COLUMN($D91:K91))))</f>
        <v>#N/A</v>
      </c>
      <c r="M91" s="2" t="e">
        <f t="array" ref="M91">IF(INDEX(Data!CR:CR,$B91)=0,#N/A,INDEX(Data!CR:CR,$B91)-Data!CR$2+INDEX($A91:L91,,MAX(ISNUMBER($D91:L91)*COLUMN($D91:L91))))</f>
        <v>#N/A</v>
      </c>
      <c r="N91" s="2" t="e">
        <f t="array" ref="N91">IF(INDEX(Data!CS:CS,$B91)=0,#N/A,INDEX(Data!CS:CS,$B91)-Data!CS$2+INDEX($A91:M91,,MAX(ISNUMBER($D91:M91)*COLUMN($D91:M91))))</f>
        <v>#N/A</v>
      </c>
      <c r="O91" s="2" t="e">
        <f t="array" ref="O91">IF(INDEX(Data!CT:CT,$B91)=0,#N/A,INDEX(Data!CT:CT,$B91)-Data!CT$2+INDEX($A91:N91,,MAX(ISNUMBER($D91:N91)*COLUMN($D91:N91))))</f>
        <v>#N/A</v>
      </c>
      <c r="P91" s="2" t="e">
        <f t="array" ref="P91">IF(INDEX(Data!CU:CU,$B91)=0,#N/A,INDEX(Data!CU:CU,$B91)-Data!CU$2+INDEX($A91:O91,,MAX(ISNUMBER($D91:O91)*COLUMN($D91:O91))))</f>
        <v>#N/A</v>
      </c>
      <c r="Q91" s="2" t="e">
        <f t="array" ref="Q91">IF(INDEX(Data!CV:CV,$B91)=0,#N/A,INDEX(Data!CV:CV,$B91)-Data!CV$2+INDEX($A91:P91,,MAX(ISNUMBER($D91:P91)*COLUMN($D91:P91))))</f>
        <v>#N/A</v>
      </c>
      <c r="R91" s="2" t="e">
        <f t="array" ref="R91">IF(INDEX(Data!CW:CW,$B91)=0,#N/A,INDEX(Data!CW:CW,$B91)-Data!CW$2+INDEX($A91:Q91,,MAX(ISNUMBER($D91:Q91)*COLUMN($D91:Q91))))</f>
        <v>#N/A</v>
      </c>
      <c r="S91" s="2" t="e">
        <f t="array" ref="S91">IF(INDEX(Data!CX:CX,$B91)=0,#N/A,INDEX(Data!CX:CX,$B91)-Data!CX$2+INDEX($A91:R91,,MAX(ISNUMBER($D91:R91)*COLUMN($D91:R91))))</f>
        <v>#N/A</v>
      </c>
      <c r="T91" s="2" t="e">
        <f t="array" ref="T91">IF(INDEX(Data!CY:CY,$B91)=0,#N/A,INDEX(Data!CY:CY,$B91)-Data!CY$2+INDEX($A91:S91,,MAX(ISNUMBER($D91:S91)*COLUMN($D91:S91))))</f>
        <v>#N/A</v>
      </c>
      <c r="U91" s="2" t="e">
        <f t="array" ref="U91">IF(INDEX(Data!CZ:CZ,$B91)=0,#N/A,INDEX(Data!CZ:CZ,$B91)-Data!CZ$2+INDEX($A91:T91,,MAX(ISNUMBER($D91:T91)*COLUMN($D91:T91))))</f>
        <v>#N/A</v>
      </c>
      <c r="V91" s="2" t="e">
        <f t="array" ref="V91">IF(INDEX(Data!DA:DA,$B91)=0,#N/A,INDEX(Data!DA:DA,$B91)-Data!DA$2+INDEX($A91:U91,,MAX(ISNUMBER($D91:U91)*COLUMN($D91:U91))))</f>
        <v>#N/A</v>
      </c>
      <c r="W91" s="2" t="e">
        <f t="array" ref="W91">IF(INDEX(Data!DB:DB,$B91)=0,#N/A,INDEX(Data!DB:DB,$B91)-Data!DB$2+INDEX($A91:V91,,MAX(ISNUMBER($D91:V91)*COLUMN($D91:V91))))</f>
        <v>#N/A</v>
      </c>
      <c r="X91" s="2" t="e">
        <f t="array" ref="X91">IF(INDEX(Data!DC:DC,$B91)=0,#N/A,INDEX(Data!DC:DC,$B91)-Data!DC$2+INDEX($A91:W91,,MAX(ISNUMBER($D91:W91)*COLUMN($D91:W91))))</f>
        <v>#N/A</v>
      </c>
      <c r="Y91" s="2" t="e">
        <f t="array" ref="Y91">IF(INDEX(Data!DD:DD,$B91)=0,#N/A,INDEX(Data!DD:DD,$B91)-Data!DD$2+INDEX($A91:X91,,MAX(ISNUMBER($D91:X91)*COLUMN($D91:X91))))</f>
        <v>#N/A</v>
      </c>
      <c r="Z91" s="2" t="e">
        <f t="array" ref="Z91">IF(INDEX(Data!DE:DE,$B91)=0,#N/A,INDEX(Data!DE:DE,$B91)-Data!DE$2+INDEX($A91:Y91,,MAX(ISNUMBER($D91:Y91)*COLUMN($D91:Y91))))</f>
        <v>#N/A</v>
      </c>
      <c r="AA91" s="2" t="e">
        <f t="array" ref="AA91">IF(INDEX(Data!DF:DF,$B91)=0,#N/A,INDEX(Data!DF:DF,$B91)-Data!DF$2+INDEX($A91:Z91,,MAX(ISNUMBER($D91:Z91)*COLUMN($D91:Z91))))</f>
        <v>#N/A</v>
      </c>
      <c r="AB91" s="2" t="e">
        <f t="array" ref="AB91">IF(INDEX(Data!DG:DG,$B91)=0,#N/A,INDEX(Data!DG:DG,$B91)-Data!DG$2+INDEX($A91:AA91,,MAX(ISNUMBER($D91:AA91)*COLUMN($D91:AA91))))</f>
        <v>#N/A</v>
      </c>
      <c r="AC91" s="2" t="e">
        <f t="array" ref="AC91">IF(INDEX(Data!DH:DH,$B91)=0,#N/A,INDEX(Data!DH:DH,$B91)-Data!DH$2+INDEX($A91:AB91,,MAX(ISNUMBER($D91:AB91)*COLUMN($D91:AB91))))</f>
        <v>#N/A</v>
      </c>
      <c r="AD91" s="2" t="e">
        <f t="array" ref="AD91">IF(INDEX(Data!DI:DI,$B91)=0,#N/A,INDEX(Data!DI:DI,$B91)-Data!DI$2+INDEX($A91:AC91,,MAX(ISNUMBER($D91:AC91)*COLUMN($D91:AC91))))</f>
        <v>#N/A</v>
      </c>
      <c r="AE91" s="2" t="e">
        <f t="array" ref="AE91">IF(INDEX(Data!DJ:DJ,$B91)=0,#N/A,INDEX(Data!DJ:DJ,$B91)-Data!DJ$2+INDEX($A91:AD91,,MAX(ISNUMBER($D91:AD91)*COLUMN($D91:AD91))))</f>
        <v>#N/A</v>
      </c>
      <c r="AF91" s="2" t="e">
        <f t="array" ref="AF91">IF(INDEX(Data!DK:DK,$B91)=0,#N/A,INDEX(Data!DK:DK,$B91)-Data!DK$2+INDEX($A91:AE91,,MAX(ISNUMBER($D91:AE91)*COLUMN($D91:AE91))))</f>
        <v>#N/A</v>
      </c>
      <c r="AG91" s="2" t="e">
        <f t="array" ref="AG91">IF(INDEX(Data!DL:DL,$B91)=0,#N/A,INDEX(Data!DL:DL,$B91)-Data!DL$2+INDEX($A91:AF91,,MAX(ISNUMBER($D91:AF91)*COLUMN($D91:AF91))))</f>
        <v>#N/A</v>
      </c>
      <c r="AH91" s="2" t="e">
        <f t="array" ref="AH91">IF(INDEX(Data!DM:DM,$B91)=0,#N/A,INDEX(Data!DM:DM,$B91)-Data!DM$2+INDEX($A91:AG91,,MAX(ISNUMBER($D91:AG91)*COLUMN($D91:AG91))))</f>
        <v>#N/A</v>
      </c>
      <c r="AI91" s="2" t="e">
        <f t="array" ref="AI91">IF(INDEX(Data!DN:DN,$B91)=0,#N/A,INDEX(Data!DN:DN,$B91)-Data!DN$2+INDEX($A91:AH91,,MAX(ISNUMBER($D91:AH91)*COLUMN($D91:AH91))))</f>
        <v>#N/A</v>
      </c>
      <c r="AJ91" s="2" t="e">
        <f t="array" ref="AJ91">IF(INDEX(Data!DO:DO,$B91)=0,#N/A,INDEX(Data!DO:DO,$B91)-Data!DO$2+INDEX($A91:AI91,,MAX(ISNUMBER($D91:AI91)*COLUMN($D91:AI91))))</f>
        <v>#N/A</v>
      </c>
      <c r="AK91" s="2" t="e">
        <f t="array" ref="AK91">IF(INDEX(Data!DP:DP,$B91)=0,#N/A,INDEX(Data!DP:DP,$B91)-Data!DP$2+INDEX($A91:AJ91,,MAX(ISNUMBER($D91:AJ91)*COLUMN($D91:AJ91))))</f>
        <v>#N/A</v>
      </c>
      <c r="AL91" s="2" t="e">
        <f t="array" ref="AL91">IF(INDEX(Data!DQ:DQ,$B91)=0,#N/A,INDEX(Data!DQ:DQ,$B91)-Data!DQ$2+INDEX($A91:AK91,,MAX(ISNUMBER($D91:AK91)*COLUMN($D91:AK91))))</f>
        <v>#N/A</v>
      </c>
      <c r="AM91" s="2" t="e">
        <f t="array" ref="AM91">IF(INDEX(Data!DR:DR,$B91)=0,#N/A,INDEX(Data!DR:DR,$B91)-Data!DR$2+INDEX($A91:AL91,,MAX(ISNUMBER($D91:AL91)*COLUMN($D91:AL91))))</f>
        <v>#N/A</v>
      </c>
      <c r="AN91" s="2" t="e">
        <f t="array" ref="AN91">IF(INDEX(Data!DS:DS,$B91)=0,#N/A,INDEX(Data!DS:DS,$B91)-Data!DS$2+INDEX($A91:AM91,,MAX(ISNUMBER($D91:AM91)*COLUMN($D91:AM91))))</f>
        <v>#N/A</v>
      </c>
      <c r="AO91" s="2" t="e">
        <f t="array" ref="AO91">IF(INDEX(Data!DT:DT,$B91)=0,#N/A,INDEX(Data!DT:DT,$B91)-Data!DT$2+INDEX($A91:AN91,,MAX(ISNUMBER($D91:AN91)*COLUMN($D91:AN91))))</f>
        <v>#N/A</v>
      </c>
      <c r="AP91" s="2" t="e">
        <f t="array" ref="AP91">IF(INDEX(Data!DU:DU,$B91)=0,#N/A,INDEX(Data!DU:DU,$B91)-Data!DU$2+INDEX($A91:AO91,,MAX(ISNUMBER($D91:AO91)*COLUMN($D91:AO91))))</f>
        <v>#N/A</v>
      </c>
      <c r="AQ91" s="2" t="e">
        <f t="array" ref="AQ91">IF(INDEX(Data!DV:DV,$B91)=0,#N/A,INDEX(Data!DV:DV,$B91)-Data!DV$2+INDEX($A91:AP91,,MAX(ISNUMBER($D91:AP91)*COLUMN($D91:AP91))))</f>
        <v>#N/A</v>
      </c>
      <c r="AR91" s="2" t="e">
        <f t="array" ref="AR91">IF(INDEX(Data!DW:DW,$B91)=0,#N/A,INDEX(Data!DW:DW,$B91)-Data!DW$2+INDEX($A91:AQ91,,MAX(ISNUMBER($D91:AQ91)*COLUMN($D91:AQ91))))</f>
        <v>#N/A</v>
      </c>
      <c r="AS91" s="2" t="e">
        <f t="array" ref="AS91">IF(INDEX(Data!DX:DX,$B91)=0,#N/A,INDEX(Data!DX:DX,$B91)-Data!DX$2+INDEX($A91:AR91,,MAX(ISNUMBER($D91:AR91)*COLUMN($D91:AR91))))</f>
        <v>#N/A</v>
      </c>
      <c r="AT91" s="2" t="e">
        <f t="array" ref="AT91">IF(INDEX(Data!DY:DY,$B91)=0,#N/A,INDEX(Data!DY:DY,$B91)-Data!DY$2+INDEX($A91:AS91,,MAX(ISNUMBER($D91:AS91)*COLUMN($D91:AS91))))</f>
        <v>#N/A</v>
      </c>
      <c r="AU91" s="2" t="e">
        <f t="array" ref="AU91">IF(INDEX(Data!DZ:DZ,$B91)=0,#N/A,INDEX(Data!DZ:DZ,$B91)-Data!DZ$2+INDEX($A91:AT91,,MAX(ISNUMBER($D91:AT91)*COLUMN($D91:AT91))))</f>
        <v>#N/A</v>
      </c>
      <c r="AV91" s="2" t="e">
        <f t="array" ref="AV91">IF(INDEX(Data!EA:EA,$B91)=0,#N/A,INDEX(Data!EA:EA,$B91)-Data!EA$2+INDEX($A91:AU91,,MAX(ISNUMBER($D91:AU91)*COLUMN($D91:AU91))))</f>
        <v>#N/A</v>
      </c>
      <c r="AW91" s="2" t="e">
        <f t="array" ref="AW91">IF(INDEX(Data!EB:EB,$B91)=0,#N/A,INDEX(Data!EB:EB,$B91)-Data!EB$2+INDEX($A91:AV91,,MAX(ISNUMBER($D91:AV91)*COLUMN($D91:AV91))))</f>
        <v>#N/A</v>
      </c>
      <c r="AX91" s="2" t="e">
        <f t="array" ref="AX91">IF(INDEX(Data!EC:EC,$B91)=0,#N/A,INDEX(Data!EC:EC,$B91)-Data!EC$2+INDEX($A91:AW91,,MAX(ISNUMBER($D91:AW91)*COLUMN($D91:AW91))))</f>
        <v>#N/A</v>
      </c>
      <c r="AY91" s="2" t="e">
        <f t="array" ref="AY91">IF(INDEX(Data!ED:ED,$B91)=0,#N/A,INDEX(Data!ED:ED,$B91)-Data!ED$2+INDEX($A91:AX91,,MAX(ISNUMBER($D91:AX91)*COLUMN($D91:AX91))))</f>
        <v>#N/A</v>
      </c>
      <c r="AZ91" s="2" t="e">
        <f t="array" ref="AZ91">IF(INDEX(Data!EE:EE,$B91)=0,#N/A,INDEX(Data!EE:EE,$B91)-Data!EE$2+INDEX($A91:AY91,,MAX(ISNUMBER($D91:AY91)*COLUMN($D91:AY91))))</f>
        <v>#N/A</v>
      </c>
      <c r="BA91" s="2" t="e">
        <f t="array" ref="BA91">IF(INDEX(Data!EF:EF,$B91)=0,#N/A,INDEX(Data!EF:EF,$B91)-Data!EF$2+INDEX($A91:AZ91,,MAX(ISNUMBER($D91:AZ91)*COLUMN($D91:AZ91))))</f>
        <v>#N/A</v>
      </c>
      <c r="BB91" s="2" t="e">
        <f t="array" ref="BB91">IF(INDEX(Data!EG:EG,$B91)=0,#N/A,INDEX(Data!EG:EG,$B91)-Data!EG$2+INDEX($A91:BA91,,MAX(ISNUMBER($D91:BA91)*COLUMN($D91:BA91))))</f>
        <v>#N/A</v>
      </c>
      <c r="BC91" s="2" t="e">
        <f t="array" ref="BC91">IF(INDEX(Data!EH:EH,$B91)=0,#N/A,INDEX(Data!EH:EH,$B91)-Data!EH$2+INDEX($A91:BB91,,MAX(ISNUMBER($D91:BB91)*COLUMN($D91:BB91))))</f>
        <v>#N/A</v>
      </c>
      <c r="BD91" s="2" t="e">
        <f t="array" ref="BD91">IF(INDEX(Data!EI:EI,$B91)=0,#N/A,INDEX(Data!EI:EI,$B91)-Data!EI$2+INDEX($A91:BC91,,MAX(ISNUMBER($D91:BC91)*COLUMN($D91:BC91))))</f>
        <v>#N/A</v>
      </c>
      <c r="BE91" s="2" t="e">
        <f t="array" ref="BE91">IF(INDEX(Data!EJ:EJ,$B91)=0,#N/A,INDEX(Data!EJ:EJ,$B91)-Data!EJ$2+INDEX($A91:BD91,,MAX(ISNUMBER($D91:BD91)*COLUMN($D91:BD91))))</f>
        <v>#N/A</v>
      </c>
      <c r="BF91" s="2" t="e">
        <f t="array" ref="BF91">IF(INDEX(Data!EK:EK,$B91)=0,#N/A,INDEX(Data!EK:EK,$B91)-Data!EK$2+INDEX($A91:BE91,,MAX(ISNUMBER($D91:BE91)*COLUMN($D91:BE91))))</f>
        <v>#N/A</v>
      </c>
      <c r="BG91" s="2" t="e">
        <f t="array" ref="BG91">IF(INDEX(Data!EL:EL,$B91)=0,#N/A,INDEX(Data!EL:EL,$B91)-Data!EL$2+INDEX($A91:BF91,,MAX(ISNUMBER($D91:BF91)*COLUMN($D91:BF91))))</f>
        <v>#N/A</v>
      </c>
      <c r="BH91" s="2" t="e">
        <f t="array" ref="BH91">IF(INDEX(Data!EM:EM,$B91)=0,#N/A,INDEX(Data!EM:EM,$B91)-Data!EM$2+INDEX($A91:BG91,,MAX(ISNUMBER($D91:BG91)*COLUMN($D91:BG91))))</f>
        <v>#N/A</v>
      </c>
      <c r="BI91" s="2" t="e">
        <f t="array" ref="BI91">IF(INDEX(Data!EN:EN,$B91)=0,#N/A,INDEX(Data!EN:EN,$B91)-Data!EN$2+INDEX($A91:BH91,,MAX(ISNUMBER($D91:BH91)*COLUMN($D91:BH91))))</f>
        <v>#N/A</v>
      </c>
      <c r="BJ91" s="2" t="e">
        <f t="array" ref="BJ91">IF(INDEX(Data!EO:EO,$B91)=0,#N/A,INDEX(Data!EO:EO,$B91)-Data!EO$2+INDEX($A91:BI91,,MAX(ISNUMBER($D91:BI91)*COLUMN($D91:BI91))))</f>
        <v>#N/A</v>
      </c>
      <c r="BK91" s="2" t="e">
        <f t="array" ref="BK91">IF(INDEX(Data!EP:EP,$B91)=0,#N/A,INDEX(Data!EP:EP,$B91)-Data!EP$2+INDEX($A91:BJ91,,MAX(ISNUMBER($D91:BJ91)*COLUMN($D91:BJ91))))</f>
        <v>#N/A</v>
      </c>
      <c r="BL91" s="2" t="e">
        <f t="array" ref="BL91">IF(INDEX(Data!EQ:EQ,$B91)=0,#N/A,INDEX(Data!EQ:EQ,$B91)-Data!EQ$2+INDEX($A91:BK91,,MAX(ISNUMBER($D91:BK91)*COLUMN($D91:BK91))))</f>
        <v>#N/A</v>
      </c>
      <c r="BM91" s="2" t="e">
        <f t="array" ref="BM91">IF(INDEX(Data!ER:ER,$B91)=0,#N/A,INDEX(Data!ER:ER,$B91)-Data!ER$2+INDEX($A91:BL91,,MAX(ISNUMBER($D91:BL91)*COLUMN($D91:BL91))))</f>
        <v>#N/A</v>
      </c>
      <c r="BN91" s="2" t="e">
        <f t="array" ref="BN91">IF(INDEX(Data!ES:ES,$B91)=0,#N/A,INDEX(Data!ES:ES,$B91)-Data!ES$2+INDEX($A91:BM91,,MAX(ISNUMBER($D91:BM91)*COLUMN($D91:BM91))))</f>
        <v>#N/A</v>
      </c>
      <c r="BO91" s="2" t="e">
        <f t="array" ref="BO91">IF(INDEX(Data!ET:ET,$B91)=0,#N/A,INDEX(Data!ET:ET,$B91)-Data!ET$2+INDEX($A91:BN91,,MAX(ISNUMBER($D91:BN91)*COLUMN($D91:BN91))))</f>
        <v>#N/A</v>
      </c>
      <c r="BP91" s="2" t="e">
        <f t="array" ref="BP91">IF(INDEX(Data!EU:EU,$B91)=0,#N/A,INDEX(Data!EU:EU,$B91)-Data!EU$2+INDEX($A91:BO91,,MAX(ISNUMBER($D91:BO91)*COLUMN($D91:BO91))))</f>
        <v>#N/A</v>
      </c>
      <c r="BQ91" s="2" t="e">
        <f t="array" ref="BQ91">IF(INDEX(Data!EV:EV,$B91)=0,#N/A,INDEX(Data!EV:EV,$B91)-Data!EV$2+INDEX($A91:BP91,,MAX(ISNUMBER($D91:BP91)*COLUMN($D91:BP91))))</f>
        <v>#N/A</v>
      </c>
      <c r="BR91" s="2" t="e">
        <f t="array" ref="BR91">IF(INDEX(Data!EW:EW,$B91)=0,#N/A,INDEX(Data!EW:EW,$B91)-Data!EW$2+INDEX($A91:BQ91,,MAX(ISNUMBER($D91:BQ91)*COLUMN($D91:BQ91))))</f>
        <v>#N/A</v>
      </c>
      <c r="BS91" s="2" t="e">
        <f t="array" ref="BS91">IF(INDEX(Data!EX:EX,$B91)=0,#N/A,INDEX(Data!EX:EX,$B91)-Data!EX$2+INDEX($A91:BR91,,MAX(ISNUMBER($D91:BR91)*COLUMN($D91:BR91))))</f>
        <v>#N/A</v>
      </c>
      <c r="BT91" s="2" t="e">
        <f t="array" ref="BT91">IF(INDEX(Data!EY:EY,$B91)=0,#N/A,INDEX(Data!EY:EY,$B91)-Data!EY$2+INDEX($A91:BS91,,MAX(ISNUMBER($D91:BS91)*COLUMN($D91:BS91))))</f>
        <v>#N/A</v>
      </c>
      <c r="BU91" s="2" t="e">
        <f t="array" ref="BU91">IF(INDEX(Data!EZ:EZ,$B91)=0,#N/A,INDEX(Data!EZ:EZ,$B91)-Data!EZ$2+INDEX($A91:BT91,,MAX(ISNUMBER($D91:BT91)*COLUMN($D91:BT91))))</f>
        <v>#N/A</v>
      </c>
      <c r="BV91" s="2" t="e">
        <f t="array" ref="BV91">IF(INDEX(Data!FA:FA,$B91)=0,#N/A,INDEX(Data!FA:FA,$B91)-Data!FA$2+INDEX($A91:BU91,,MAX(ISNUMBER($D91:BU91)*COLUMN($D91:BU91))))</f>
        <v>#N/A</v>
      </c>
      <c r="BW91" s="2" t="e">
        <f t="array" ref="BW91">IF(INDEX(Data!FB:FB,$B91)=0,#N/A,INDEX(Data!FB:FB,$B91)-Data!FB$2+INDEX($A91:BV91,,MAX(ISNUMBER($D91:BV91)*COLUMN($D91:BV91))))</f>
        <v>#N/A</v>
      </c>
      <c r="BX91" s="2" t="e">
        <f t="array" ref="BX91">IF(INDEX(Data!FC:FC,$B91)=0,#N/A,INDEX(Data!FC:FC,$B91)-Data!FC$2+INDEX($A91:BW91,,MAX(ISNUMBER($D91:BW91)*COLUMN($D91:BW91))))</f>
        <v>#N/A</v>
      </c>
      <c r="BY91" s="2" t="e">
        <f t="array" ref="BY91">IF(INDEX(Data!FD:FD,$B91)=0,#N/A,INDEX(Data!FD:FD,$B91)-Data!FD$2+INDEX($A91:BX91,,MAX(ISNUMBER($D91:BX91)*COLUMN($D91:BX91))))</f>
        <v>#N/A</v>
      </c>
      <c r="BZ91" s="2" t="e">
        <f t="array" ref="BZ91">IF(INDEX(Data!FE:FE,$B91)=0,#N/A,INDEX(Data!FE:FE,$B91)-Data!FE$2+INDEX($A91:BY91,,MAX(ISNUMBER($D91:BY91)*COLUMN($D91:BY91))))</f>
        <v>#N/A</v>
      </c>
      <c r="CA91" s="2" t="e">
        <f t="array" ref="CA91">IF(INDEX(Data!FF:FF,$B91)=0,#N/A,INDEX(Data!FF:FF,$B91)-Data!FF$2+INDEX($A91:BZ91,,MAX(ISNUMBER($D91:BZ91)*COLUMN($D91:BZ91))))</f>
        <v>#N/A</v>
      </c>
      <c r="CB91" s="2" t="e">
        <f t="array" ref="CB91">IF(INDEX(Data!FG:FG,$B91)=0,#N/A,INDEX(Data!FG:FG,$B91)-Data!FG$2+INDEX($A91:CA91,,MAX(ISNUMBER($D91:CA91)*COLUMN($D91:CA91))))</f>
        <v>#N/A</v>
      </c>
      <c r="CC91" s="2" t="e">
        <f t="array" ref="CC91">IF(INDEX(Data!FH:FH,$B91)=0,#N/A,INDEX(Data!FH:FH,$B91)-Data!FH$2+INDEX($A91:CB91,,MAX(ISNUMBER($D91:CB91)*COLUMN($D91:CB91))))</f>
        <v>#N/A</v>
      </c>
      <c r="CD91" s="2" t="e">
        <f t="array" ref="CD91">IF(INDEX(Data!FI:FI,$B91)=0,#N/A,INDEX(Data!FI:FI,$B91)-Data!FI$2+INDEX($A91:CC91,,MAX(ISNUMBER($D91:CC91)*COLUMN($D91:CC91))))</f>
        <v>#N/A</v>
      </c>
      <c r="CE91" s="2" t="e">
        <f t="array" ref="CE91">IF(INDEX(Data!FJ:FJ,$B91)=0,#N/A,INDEX(Data!FJ:FJ,$B91)-Data!FJ$2+INDEX($A91:CD91,,MAX(ISNUMBER($D91:CD91)*COLUMN($D91:CD91))))</f>
        <v>#N/A</v>
      </c>
      <c r="CF91" s="2" t="e">
        <f t="array" ref="CF91">IF(INDEX(Data!FK:FK,$B91)=0,#N/A,INDEX(Data!FK:FK,$B91)-Data!FK$2+INDEX($A91:CE91,,MAX(ISNUMBER($D91:CE91)*COLUMN($D91:CE91))))</f>
        <v>#N/A</v>
      </c>
      <c r="CG91" s="2" t="e">
        <f t="array" ref="CG91">IF(INDEX(Data!FL:FL,$B91)=0,#N/A,INDEX(Data!FL:FL,$B91)-Data!FL$2+INDEX($A91:CF91,,MAX(ISNUMBER($D91:CF91)*COLUMN($D91:CF91))))</f>
        <v>#N/A</v>
      </c>
      <c r="CH91" s="2" t="e">
        <f t="array" ref="CH91">IF(INDEX(Data!FM:FM,$B91)=0,#N/A,INDEX(Data!FM:FM,$B91)-Data!FM$2+INDEX($A91:CG91,,MAX(ISNUMBER($D91:CG91)*COLUMN($D91:CG91))))</f>
        <v>#N/A</v>
      </c>
      <c r="CI91" s="2" t="e">
        <f t="array" ref="CI91">IF(INDEX(Data!FN:FN,$B91)=0,#N/A,INDEX(Data!FN:FN,$B91)-Data!FN$2+INDEX($A91:CH91,,MAX(ISNUMBER($D91:CH91)*COLUMN($D91:CH91))))</f>
        <v>#N/A</v>
      </c>
      <c r="CJ91" s="2" t="e">
        <f t="array" ref="CJ91">IF(INDEX(Data!FO:FO,$B91)=0,#N/A,INDEX(Data!FO:FO,$B91)-Data!FO$2+INDEX($A91:CI91,,MAX(ISNUMBER($D91:CI91)*COLUMN($D91:CI91))))</f>
        <v>#N/A</v>
      </c>
      <c r="CK91" s="2" t="e">
        <f t="array" ref="CK91">IF(INDEX(Data!FP:FP,$B91)=0,#N/A,INDEX(Data!FP:FP,$B91)-Data!FP$2+INDEX($A91:CJ91,,MAX(ISNUMBER($D91:CJ91)*COLUMN($D91:CJ91))))</f>
        <v>#N/A</v>
      </c>
      <c r="CL91" s="2" t="e">
        <f t="array" ref="CL91">IF(INDEX(Data!FQ:FQ,$B91)=0,#N/A,INDEX(Data!FQ:FQ,$B91)-Data!FQ$2+INDEX($A91:CK91,,MAX(ISNUMBER($D91:CK91)*COLUMN($D91:CK91))))</f>
        <v>#N/A</v>
      </c>
      <c r="CM91" s="2" t="e">
        <f t="array" ref="CM91">IF(INDEX(Data!FR:FR,$B91)=0,#N/A,INDEX(Data!FR:FR,$B91)-Data!FR$2+INDEX($A91:CL91,,MAX(ISNUMBER($D91:CL91)*COLUMN($D91:CL91))))</f>
        <v>#N/A</v>
      </c>
      <c r="CN91" s="2" t="e">
        <f t="array" ref="CN91">IF(INDEX(Data!FS:FS,$B91)=0,#N/A,INDEX(Data!FS:FS,$B91)-Data!FS$2+INDEX($A91:CM91,,MAX(ISNUMBER($D91:CM91)*COLUMN($D91:CM91))))</f>
        <v>#N/A</v>
      </c>
      <c r="CO91" s="2" t="e">
        <f t="array" ref="CO91">IF(INDEX(Data!FT:FT,$B91)=0,#N/A,INDEX(Data!FT:FT,$B91)-Data!FT$2+INDEX($A91:CN91,,MAX(ISNUMBER($D91:CN91)*COLUMN($D91:CN91))))</f>
        <v>#N/A</v>
      </c>
      <c r="CP91" s="2" t="e">
        <f t="array" ref="CP91">IF(INDEX(Data!FU:FU,$B91)=0,#N/A,INDEX(Data!FU:FU,$B91)-Data!FU$2+INDEX($A91:CO91,,MAX(ISNUMBER($D91:CO91)*COLUMN($D91:CO91))))</f>
        <v>#N/A</v>
      </c>
      <c r="CQ91" s="2" t="e">
        <f t="array" ref="CQ91">IF(INDEX(Data!FV:FV,$B91)=0,#N/A,INDEX(Data!FV:FV,$B91)-Data!FV$2+INDEX($A91:CP91,,MAX(ISNUMBER($D91:CP91)*COLUMN($D91:CP91))))</f>
        <v>#N/A</v>
      </c>
      <c r="CR91" s="2" t="e">
        <f t="array" ref="CR91">IF(INDEX(Data!FW:FW,$B91)=0,#N/A,INDEX(Data!FW:FW,$B91)-Data!FW$2+INDEX($A91:CQ91,,MAX(ISNUMBER($D91:CQ91)*COLUMN($D91:CQ91))))</f>
        <v>#N/A</v>
      </c>
      <c r="CS91" s="2" t="e">
        <f t="array" ref="CS91">IF(INDEX(Data!FX:FX,$B91)=0,#N/A,INDEX(Data!FX:FX,$B91)-Data!FX$2+INDEX($A91:CR91,,MAX(ISNUMBER($D91:CR91)*COLUMN($D91:CR91))))</f>
        <v>#N/A</v>
      </c>
      <c r="CT91" s="2" t="e">
        <f t="array" ref="CT91">IF(INDEX(Data!FY:FY,$B91)=0,#N/A,INDEX(Data!FY:FY,$B91)-Data!FY$2+INDEX($A91:CS91,,MAX(ISNUMBER($D91:CS91)*COLUMN($D91:CS91))))</f>
        <v>#N/A</v>
      </c>
      <c r="CU91" s="2" t="e">
        <f t="array" ref="CU91">IF(INDEX(Data!FZ:FZ,$B91)=0,#N/A,INDEX(Data!FZ:FZ,$B91)-Data!FZ$2+INDEX($A91:CT91,,MAX(ISNUMBER($D91:CT91)*COLUMN($D91:CT91))))</f>
        <v>#N/A</v>
      </c>
      <c r="CV91" s="2" t="e">
        <f t="array" ref="CV91">IF(INDEX(Data!GA:GA,$B91)=0,#N/A,INDEX(Data!GA:GA,$B91)-Data!GA$2+INDEX($A91:CU91,,MAX(ISNUMBER($D91:CU91)*COLUMN($D91:CU91))))</f>
        <v>#N/A</v>
      </c>
      <c r="CW91" s="2" t="e">
        <f t="array" ref="CW91">IF(INDEX(Data!GB:GB,$B91)=0,#N/A,INDEX(Data!GB:GB,$B91)-Data!GB$2+INDEX($A91:CV91,,MAX(ISNUMBER($D91:CV91)*COLUMN($D91:CV91))))</f>
        <v>#N/A</v>
      </c>
      <c r="CX91" s="2" t="e">
        <f t="array" ref="CX91">IF(INDEX(Data!GC:GC,$B91)=0,#N/A,INDEX(Data!GC:GC,$B91)-Data!GC$2+INDEX($A91:CW91,,MAX(ISNUMBER($D91:CW91)*COLUMN($D91:CW91))))</f>
        <v>#N/A</v>
      </c>
      <c r="CY91" s="2" t="e">
        <f t="array" ref="CY91">IF(INDEX(Data!GD:GD,$B91)=0,#N/A,INDEX(Data!GD:GD,$B91)-Data!GD$2+INDEX($A91:CX91,,MAX(ISNUMBER($D91:CX91)*COLUMN($D91:CX91))))</f>
        <v>#N/A</v>
      </c>
      <c r="CZ91" s="2" t="e">
        <f t="array" ref="CZ91">IF(INDEX(Data!GE:GE,$B91)=0,#N/A,INDEX(Data!GE:GE,$B91)-Data!GE$2+INDEX($A91:CY91,,MAX(ISNUMBER($D91:CY91)*COLUMN($D91:CY91))))</f>
        <v>#N/A</v>
      </c>
      <c r="DA91" s="2" t="e">
        <f t="array" ref="DA91">IF(INDEX(Data!GF:GF,$B91)=0,#N/A,INDEX(Data!GF:GF,$B91)-Data!GF$2+INDEX($A91:CZ91,,MAX(ISNUMBER($D91:CZ91)*COLUMN($D91:CZ91))))</f>
        <v>#N/A</v>
      </c>
      <c r="DB91" s="2" t="e">
        <f t="array" ref="DB91">IF(INDEX(Data!GG:GG,$B91)=0,#N/A,INDEX(Data!GG:GG,$B91)-Data!GG$2+INDEX($A91:DA91,,MAX(ISNUMBER($D91:DA91)*COLUMN($D91:DA91))))</f>
        <v>#N/A</v>
      </c>
      <c r="DC91" s="2" t="e">
        <f t="array" ref="DC91">IF(INDEX(Data!GH:GH,$B91)=0,#N/A,INDEX(Data!GH:GH,$B91)-Data!GH$2+INDEX($A91:DB91,,MAX(ISNUMBER($D91:DB91)*COLUMN($D91:DB91))))</f>
        <v>#N/A</v>
      </c>
      <c r="DD91" s="2" t="e">
        <f t="array" ref="DD91">IF(INDEX(Data!GI:GI,$B91)=0,#N/A,INDEX(Data!GI:GI,$B91)-Data!GI$2+INDEX($A91:DC91,,MAX(ISNUMBER($D91:DC91)*COLUMN($D91:DC91))))</f>
        <v>#N/A</v>
      </c>
      <c r="DE91" s="2" t="e">
        <f t="array" ref="DE91">IF(INDEX(Data!GJ:GJ,$B91)=0,#N/A,INDEX(Data!GJ:GJ,$B91)-Data!GJ$2+INDEX($A91:DD91,,MAX(ISNUMBER($D91:DD91)*COLUMN($D91:DD91))))</f>
        <v>#N/A</v>
      </c>
      <c r="DF91" s="2" t="e">
        <f t="array" ref="DF91">IF(INDEX(Data!GK:GK,$B91)=0,#N/A,INDEX(Data!GK:GK,$B91)-Data!GK$2+INDEX($A91:DE91,,MAX(ISNUMBER($D91:DE91)*COLUMN($D91:DE91))))</f>
        <v>#N/A</v>
      </c>
      <c r="DG91" s="2" t="e">
        <f t="array" ref="DG91">IF(INDEX(Data!GL:GL,$B91)=0,#N/A,INDEX(Data!GL:GL,$B91)-Data!GL$2+INDEX($A91:DF91,,MAX(ISNUMBER($D91:DF91)*COLUMN($D91:DF91))))</f>
        <v>#N/A</v>
      </c>
      <c r="DH91" s="2" t="e">
        <f t="array" ref="DH91">IF(INDEX(Data!GM:GM,$B91)=0,#N/A,INDEX(Data!GM:GM,$B91)-Data!GM$2+INDEX($A91:DG91,,MAX(ISNUMBER($D91:DG91)*COLUMN($D91:DG91))))</f>
        <v>#N/A</v>
      </c>
      <c r="DI91" s="2" t="e">
        <f t="array" ref="DI91">IF(INDEX(Data!GN:GN,$B91)=0,#N/A,INDEX(Data!GN:GN,$B91)-Data!GN$2+INDEX($A91:DH91,,MAX(ISNUMBER($D91:DH91)*COLUMN($D91:DH91))))</f>
        <v>#N/A</v>
      </c>
      <c r="DJ91" s="2" t="e">
        <f t="array" ref="DJ91">IF(INDEX(Data!GO:GO,$B91)=0,#N/A,INDEX(Data!GO:GO,$B91)-Data!GO$2+INDEX($A91:DI91,,MAX(ISNUMBER($D91:DI91)*COLUMN($D91:DI91))))</f>
        <v>#N/A</v>
      </c>
      <c r="DK91" s="2" t="e">
        <f t="array" ref="DK91">IF(INDEX(Data!GP:GP,$B91)=0,#N/A,INDEX(Data!GP:GP,$B91)-Data!GP$2+INDEX($A91:DJ91,,MAX(ISNUMBER($D91:DJ91)*COLUMN($D91:DJ91))))</f>
        <v>#N/A</v>
      </c>
      <c r="DL91" s="2" t="e">
        <f t="array" ref="DL91">IF(INDEX(Data!GQ:GQ,$B91)=0,#N/A,INDEX(Data!GQ:GQ,$B91)-Data!GQ$2+INDEX($A91:DK91,,MAX(ISNUMBER($D91:DK91)*COLUMN($D91:DK91))))</f>
        <v>#N/A</v>
      </c>
      <c r="DM91" s="2" t="e">
        <f t="array" ref="DM91">IF(INDEX(Data!GR:GR,$B91)=0,#N/A,INDEX(Data!GR:GR,$B91)-Data!GR$2+INDEX($A91:DL91,,MAX(ISNUMBER($D91:DL91)*COLUMN($D91:DL91))))</f>
        <v>#N/A</v>
      </c>
      <c r="DN91" s="2" t="e">
        <f t="array" ref="DN91">IF(INDEX(Data!GS:GS,$B91)=0,#N/A,INDEX(Data!GS:GS,$B91)-Data!GS$2+INDEX($A91:DM91,,MAX(ISNUMBER($D91:DM91)*COLUMN($D91:DM91))))</f>
        <v>#N/A</v>
      </c>
      <c r="DO91" s="2" t="e">
        <f t="array" ref="DO91">IF(INDEX(Data!GT:GT,$B91)=0,#N/A,INDEX(Data!GT:GT,$B91)-Data!GT$2+INDEX($A91:DN91,,MAX(ISNUMBER($D91:DN91)*COLUMN($D91:DN91))))</f>
        <v>#N/A</v>
      </c>
      <c r="DP91" s="2" t="e">
        <f t="array" ref="DP91">IF(INDEX(Data!GU:GU,$B91)=0,#N/A,INDEX(Data!GU:GU,$B91)-Data!GU$2+INDEX($A91:DO91,,MAX(ISNUMBER($D91:DO91)*COLUMN($D91:DO91))))</f>
        <v>#N/A</v>
      </c>
      <c r="DQ91" s="2" t="e">
        <f t="array" ref="DQ91">IF(INDEX(Data!GV:GV,$B91)=0,#N/A,INDEX(Data!GV:GV,$B91)-Data!GV$2+INDEX($A91:DP91,,MAX(ISNUMBER($D91:DP91)*COLUMN($D91:DP91))))</f>
        <v>#N/A</v>
      </c>
      <c r="DR91" s="2" t="e">
        <f t="array" ref="DR91">IF(INDEX(Data!GW:GW,$B91)=0,#N/A,INDEX(Data!GW:GW,$B91)-Data!GW$2+INDEX($A91:DQ91,,MAX(ISNUMBER($D91:DQ91)*COLUMN($D91:DQ91))))</f>
        <v>#N/A</v>
      </c>
      <c r="DS91" s="2" t="e">
        <f t="array" ref="DS91">IF(INDEX(Data!GX:GX,$B91)=0,#N/A,INDEX(Data!GX:GX,$B91)-Data!GX$2+INDEX($A91:DR91,,MAX(ISNUMBER($D91:DR91)*COLUMN($D91:DR91))))</f>
        <v>#N/A</v>
      </c>
      <c r="DT91" s="2" t="e">
        <f t="array" ref="DT91">IF(INDEX(Data!GY:GY,$B91)=0,#N/A,INDEX(Data!GY:GY,$B91)-Data!GY$2+INDEX($A91:DS91,,MAX(ISNUMBER($D91:DS91)*COLUMN($D91:DS91))))</f>
        <v>#N/A</v>
      </c>
      <c r="DU91" s="2" t="e">
        <f t="array" ref="DU91">IF(INDEX(Data!GZ:GZ,$B91)=0,#N/A,INDEX(Data!GZ:GZ,$B91)-Data!GZ$2+INDEX($A91:DT91,,MAX(ISNUMBER($D91:DT91)*COLUMN($D91:DT91))))</f>
        <v>#N/A</v>
      </c>
      <c r="DV91" s="2" t="e">
        <f t="array" ref="DV91">IF(INDEX(Data!HA:HA,$B91)=0,#N/A,INDEX(Data!HA:HA,$B91)-Data!HA$2+INDEX($A91:DU91,,MAX(ISNUMBER($D91:DU91)*COLUMN($D91:DU91))))</f>
        <v>#N/A</v>
      </c>
      <c r="DW91" s="2" t="e">
        <f t="array" ref="DW91">IF(INDEX(Data!HB:HB,$B91)=0,#N/A,INDEX(Data!HB:HB,$B91)-Data!HB$2+INDEX($A91:DV91,,MAX(ISNUMBER($D91:DV91)*COLUMN($D91:DV91))))</f>
        <v>#N/A</v>
      </c>
      <c r="DX91" s="2" t="e">
        <f t="array" ref="DX91">IF(INDEX(Data!HC:HC,$B91)=0,#N/A,INDEX(Data!HC:HC,$B91)-Data!HC$2+INDEX($A91:DW91,,MAX(ISNUMBER($D91:DW91)*COLUMN($D91:DW91))))</f>
        <v>#N/A</v>
      </c>
      <c r="DY91" s="2" t="e">
        <f t="array" ref="DY91">IF(INDEX(Data!HD:HD,$B91)=0,#N/A,INDEX(Data!HD:HD,$B91)-Data!HD$2+INDEX($A91:DX91,,MAX(ISNUMBER($D91:DX91)*COLUMN($D91:DX91))))</f>
        <v>#N/A</v>
      </c>
      <c r="DZ91" s="2" t="e">
        <f t="array" ref="DZ91">IF(INDEX(Data!HE:HE,$B91)=0,#N/A,INDEX(Data!HE:HE,$B91)-Data!HE$2+INDEX($A91:DY91,,MAX(ISNUMBER($D91:DY91)*COLUMN($D91:DY91))))</f>
        <v>#N/A</v>
      </c>
      <c r="EA91" s="2" t="e">
        <f t="array" ref="EA91">IF(INDEX(Data!HF:HF,$B91)=0,#N/A,INDEX(Data!HF:HF,$B91)-Data!HF$2+INDEX($A91:DZ91,,MAX(ISNUMBER($D91:DZ91)*COLUMN($D91:DZ91))))</f>
        <v>#N/A</v>
      </c>
      <c r="EB91" s="2" t="e">
        <f t="array" ref="EB91">IF(INDEX(Data!HG:HG,$B91)=0,#N/A,INDEX(Data!HG:HG,$B91)-Data!HG$2+INDEX($A91:EA91,,MAX(ISNUMBER($D91:EA91)*COLUMN($D91:EA91))))</f>
        <v>#N/A</v>
      </c>
      <c r="EC91" s="2" t="e">
        <f t="array" ref="EC91">IF(INDEX(Data!HH:HH,$B91)=0,#N/A,INDEX(Data!HH:HH,$B91)-Data!HH$2+INDEX($A91:EB91,,MAX(ISNUMBER($D91:EB91)*COLUMN($D91:EB91))))</f>
        <v>#N/A</v>
      </c>
      <c r="ED91" s="2" t="e">
        <f t="array" ref="ED91">IF(INDEX(Data!HI:HI,$B91)=0,#N/A,INDEX(Data!HI:HI,$B91)-Data!HI$2+INDEX($A91:EC91,,MAX(ISNUMBER($D91:EC91)*COLUMN($D91:EC91))))</f>
        <v>#N/A</v>
      </c>
      <c r="EE91" s="2" t="e">
        <f t="array" ref="EE91">IF(INDEX(Data!HJ:HJ,$B91)=0,#N/A,INDEX(Data!HJ:HJ,$B91)-Data!HJ$2+INDEX($A91:ED91,,MAX(ISNUMBER($D91:ED91)*COLUMN($D91:ED91))))</f>
        <v>#N/A</v>
      </c>
      <c r="EF91" s="2" t="e">
        <f t="array" ref="EF91">IF(INDEX(Data!HK:HK,$B91)=0,#N/A,INDEX(Data!HK:HK,$B91)-Data!HK$2+INDEX($A91:EE91,,MAX(ISNUMBER($D91:EE91)*COLUMN($D91:EE91))))</f>
        <v>#N/A</v>
      </c>
      <c r="EG91" s="2" t="e">
        <f t="array" ref="EG91">IF(INDEX(Data!HL:HL,$B91)=0,#N/A,INDEX(Data!HL:HL,$B91)-Data!HL$2+INDEX($A91:EF91,,MAX(ISNUMBER($D91:EF91)*COLUMN($D91:EF91))))</f>
        <v>#N/A</v>
      </c>
      <c r="EH91" s="2" t="e">
        <f t="array" ref="EH91">IF(INDEX(Data!HM:HM,$B91)=0,#N/A,INDEX(Data!HM:HM,$B91)-Data!HM$2+INDEX($A91:EG91,,MAX(ISNUMBER($D91:EG91)*COLUMN($D91:EG91))))</f>
        <v>#N/A</v>
      </c>
      <c r="EI91" s="2" t="e">
        <f t="array" ref="EI91">IF(INDEX(Data!HN:HN,$B91)=0,#N/A,INDEX(Data!HN:HN,$B91)-Data!HN$2+INDEX($A91:EH91,,MAX(ISNUMBER($D91:EH91)*COLUMN($D91:EH91))))</f>
        <v>#N/A</v>
      </c>
    </row>
    <row r="92" spans="1:139" x14ac:dyDescent="0.25">
      <c r="A92" s="2">
        <f>Data!CG167</f>
        <v>0</v>
      </c>
      <c r="B92" s="2" t="e">
        <f>MATCH(A92,Data!CG:CG,0)</f>
        <v>#N/A</v>
      </c>
      <c r="C92" s="2" t="e">
        <f ca="1">COUNTIF(OFFSET(Data!$CJ$1:$EZ$78,B92-1,0,1),"&gt;0")</f>
        <v>#N/A</v>
      </c>
      <c r="D92" s="2">
        <v>0</v>
      </c>
      <c r="E92" s="2" t="e">
        <f t="array" ref="E92">IF(INDEX(Data!CJ:CJ,$B92)=0,#N/A,INDEX(Data!CJ:CJ,$B92)-Data!CJ$2+INDEX($A92:D92,,MAX(ISNUMBER($D92:D92)*COLUMN($D92:D92))))</f>
        <v>#N/A</v>
      </c>
      <c r="F92" s="2" t="e">
        <f t="array" ref="F92">IF(INDEX(Data!CK:CK,$B92)=0,#N/A,INDEX(Data!CK:CK,$B92)-Data!CK$2+INDEX($A92:E92,,MAX(ISNUMBER($D92:E92)*COLUMN($D92:E92))))</f>
        <v>#N/A</v>
      </c>
      <c r="G92" s="2" t="e">
        <f t="array" ref="G92">IF(INDEX(Data!CL:CL,$B92)=0,#N/A,INDEX(Data!CL:CL,$B92)-Data!CL$2+INDEX($A92:F92,,MAX(ISNUMBER($D92:F92)*COLUMN($D92:F92))))</f>
        <v>#N/A</v>
      </c>
      <c r="H92" s="2" t="e">
        <f t="array" ref="H92">IF(INDEX(Data!CM:CM,$B92)=0,#N/A,INDEX(Data!CM:CM,$B92)-Data!CM$2+INDEX($A92:G92,,MAX(ISNUMBER($D92:G92)*COLUMN($D92:G92))))</f>
        <v>#N/A</v>
      </c>
      <c r="I92" s="2" t="e">
        <f t="array" ref="I92">IF(INDEX(Data!CN:CN,$B92)=0,#N/A,INDEX(Data!CN:CN,$B92)-Data!CN$2+INDEX($A92:H92,,MAX(ISNUMBER($D92:H92)*COLUMN($D92:H92))))</f>
        <v>#N/A</v>
      </c>
      <c r="J92" s="2" t="e">
        <f t="array" ref="J92">IF(INDEX(Data!CO:CO,$B92)=0,#N/A,INDEX(Data!CO:CO,$B92)-Data!CO$2+INDEX($A92:I92,,MAX(ISNUMBER($D92:I92)*COLUMN($D92:I92))))</f>
        <v>#N/A</v>
      </c>
      <c r="K92" s="2" t="e">
        <f t="array" ref="K92">IF(INDEX(Data!CP:CP,$B92)=0,#N/A,INDEX(Data!CP:CP,$B92)-Data!CP$2+INDEX($A92:J92,,MAX(ISNUMBER($D92:J92)*COLUMN($D92:J92))))</f>
        <v>#N/A</v>
      </c>
      <c r="L92" s="2" t="e">
        <f t="array" ref="L92">IF(INDEX(Data!CQ:CQ,$B92)=0,#N/A,INDEX(Data!CQ:CQ,$B92)-Data!CQ$2+INDEX($A92:K92,,MAX(ISNUMBER($D92:K92)*COLUMN($D92:K92))))</f>
        <v>#N/A</v>
      </c>
      <c r="M92" s="2" t="e">
        <f t="array" ref="M92">IF(INDEX(Data!CR:CR,$B92)=0,#N/A,INDEX(Data!CR:CR,$B92)-Data!CR$2+INDEX($A92:L92,,MAX(ISNUMBER($D92:L92)*COLUMN($D92:L92))))</f>
        <v>#N/A</v>
      </c>
      <c r="N92" s="2" t="e">
        <f t="array" ref="N92">IF(INDEX(Data!CS:CS,$B92)=0,#N/A,INDEX(Data!CS:CS,$B92)-Data!CS$2+INDEX($A92:M92,,MAX(ISNUMBER($D92:M92)*COLUMN($D92:M92))))</f>
        <v>#N/A</v>
      </c>
      <c r="O92" s="2" t="e">
        <f t="array" ref="O92">IF(INDEX(Data!CT:CT,$B92)=0,#N/A,INDEX(Data!CT:CT,$B92)-Data!CT$2+INDEX($A92:N92,,MAX(ISNUMBER($D92:N92)*COLUMN($D92:N92))))</f>
        <v>#N/A</v>
      </c>
      <c r="P92" s="2" t="e">
        <f t="array" ref="P92">IF(INDEX(Data!CU:CU,$B92)=0,#N/A,INDEX(Data!CU:CU,$B92)-Data!CU$2+INDEX($A92:O92,,MAX(ISNUMBER($D92:O92)*COLUMN($D92:O92))))</f>
        <v>#N/A</v>
      </c>
      <c r="Q92" s="2" t="e">
        <f t="array" ref="Q92">IF(INDEX(Data!CV:CV,$B92)=0,#N/A,INDEX(Data!CV:CV,$B92)-Data!CV$2+INDEX($A92:P92,,MAX(ISNUMBER($D92:P92)*COLUMN($D92:P92))))</f>
        <v>#N/A</v>
      </c>
      <c r="R92" s="2" t="e">
        <f t="array" ref="R92">IF(INDEX(Data!CW:CW,$B92)=0,#N/A,INDEX(Data!CW:CW,$B92)-Data!CW$2+INDEX($A92:Q92,,MAX(ISNUMBER($D92:Q92)*COLUMN($D92:Q92))))</f>
        <v>#N/A</v>
      </c>
      <c r="S92" s="2" t="e">
        <f t="array" ref="S92">IF(INDEX(Data!CX:CX,$B92)=0,#N/A,INDEX(Data!CX:CX,$B92)-Data!CX$2+INDEX($A92:R92,,MAX(ISNUMBER($D92:R92)*COLUMN($D92:R92))))</f>
        <v>#N/A</v>
      </c>
      <c r="T92" s="2" t="e">
        <f t="array" ref="T92">IF(INDEX(Data!CY:CY,$B92)=0,#N/A,INDEX(Data!CY:CY,$B92)-Data!CY$2+INDEX($A92:S92,,MAX(ISNUMBER($D92:S92)*COLUMN($D92:S92))))</f>
        <v>#N/A</v>
      </c>
      <c r="U92" s="2" t="e">
        <f t="array" ref="U92">IF(INDEX(Data!CZ:CZ,$B92)=0,#N/A,INDEX(Data!CZ:CZ,$B92)-Data!CZ$2+INDEX($A92:T92,,MAX(ISNUMBER($D92:T92)*COLUMN($D92:T92))))</f>
        <v>#N/A</v>
      </c>
      <c r="V92" s="2" t="e">
        <f t="array" ref="V92">IF(INDEX(Data!DA:DA,$B92)=0,#N/A,INDEX(Data!DA:DA,$B92)-Data!DA$2+INDEX($A92:U92,,MAX(ISNUMBER($D92:U92)*COLUMN($D92:U92))))</f>
        <v>#N/A</v>
      </c>
      <c r="W92" s="2" t="e">
        <f t="array" ref="W92">IF(INDEX(Data!DB:DB,$B92)=0,#N/A,INDEX(Data!DB:DB,$B92)-Data!DB$2+INDEX($A92:V92,,MAX(ISNUMBER($D92:V92)*COLUMN($D92:V92))))</f>
        <v>#N/A</v>
      </c>
      <c r="X92" s="2" t="e">
        <f t="array" ref="X92">IF(INDEX(Data!DC:DC,$B92)=0,#N/A,INDEX(Data!DC:DC,$B92)-Data!DC$2+INDEX($A92:W92,,MAX(ISNUMBER($D92:W92)*COLUMN($D92:W92))))</f>
        <v>#N/A</v>
      </c>
      <c r="Y92" s="2" t="e">
        <f t="array" ref="Y92">IF(INDEX(Data!DD:DD,$B92)=0,#N/A,INDEX(Data!DD:DD,$B92)-Data!DD$2+INDEX($A92:X92,,MAX(ISNUMBER($D92:X92)*COLUMN($D92:X92))))</f>
        <v>#N/A</v>
      </c>
      <c r="Z92" s="2" t="e">
        <f t="array" ref="Z92">IF(INDEX(Data!DE:DE,$B92)=0,#N/A,INDEX(Data!DE:DE,$B92)-Data!DE$2+INDEX($A92:Y92,,MAX(ISNUMBER($D92:Y92)*COLUMN($D92:Y92))))</f>
        <v>#N/A</v>
      </c>
      <c r="AA92" s="2" t="e">
        <f t="array" ref="AA92">IF(INDEX(Data!DF:DF,$B92)=0,#N/A,INDEX(Data!DF:DF,$B92)-Data!DF$2+INDEX($A92:Z92,,MAX(ISNUMBER($D92:Z92)*COLUMN($D92:Z92))))</f>
        <v>#N/A</v>
      </c>
      <c r="AB92" s="2" t="e">
        <f t="array" ref="AB92">IF(INDEX(Data!DG:DG,$B92)=0,#N/A,INDEX(Data!DG:DG,$B92)-Data!DG$2+INDEX($A92:AA92,,MAX(ISNUMBER($D92:AA92)*COLUMN($D92:AA92))))</f>
        <v>#N/A</v>
      </c>
      <c r="AC92" s="2" t="e">
        <f t="array" ref="AC92">IF(INDEX(Data!DH:DH,$B92)=0,#N/A,INDEX(Data!DH:DH,$B92)-Data!DH$2+INDEX($A92:AB92,,MAX(ISNUMBER($D92:AB92)*COLUMN($D92:AB92))))</f>
        <v>#N/A</v>
      </c>
      <c r="AD92" s="2" t="e">
        <f t="array" ref="AD92">IF(INDEX(Data!DI:DI,$B92)=0,#N/A,INDEX(Data!DI:DI,$B92)-Data!DI$2+INDEX($A92:AC92,,MAX(ISNUMBER($D92:AC92)*COLUMN($D92:AC92))))</f>
        <v>#N/A</v>
      </c>
      <c r="AE92" s="2" t="e">
        <f t="array" ref="AE92">IF(INDEX(Data!DJ:DJ,$B92)=0,#N/A,INDEX(Data!DJ:DJ,$B92)-Data!DJ$2+INDEX($A92:AD92,,MAX(ISNUMBER($D92:AD92)*COLUMN($D92:AD92))))</f>
        <v>#N/A</v>
      </c>
      <c r="AF92" s="2" t="e">
        <f t="array" ref="AF92">IF(INDEX(Data!DK:DK,$B92)=0,#N/A,INDEX(Data!DK:DK,$B92)-Data!DK$2+INDEX($A92:AE92,,MAX(ISNUMBER($D92:AE92)*COLUMN($D92:AE92))))</f>
        <v>#N/A</v>
      </c>
      <c r="AG92" s="2" t="e">
        <f t="array" ref="AG92">IF(INDEX(Data!DL:DL,$B92)=0,#N/A,INDEX(Data!DL:DL,$B92)-Data!DL$2+INDEX($A92:AF92,,MAX(ISNUMBER($D92:AF92)*COLUMN($D92:AF92))))</f>
        <v>#N/A</v>
      </c>
      <c r="AH92" s="2" t="e">
        <f t="array" ref="AH92">IF(INDEX(Data!DM:DM,$B92)=0,#N/A,INDEX(Data!DM:DM,$B92)-Data!DM$2+INDEX($A92:AG92,,MAX(ISNUMBER($D92:AG92)*COLUMN($D92:AG92))))</f>
        <v>#N/A</v>
      </c>
      <c r="AI92" s="2" t="e">
        <f t="array" ref="AI92">IF(INDEX(Data!DN:DN,$B92)=0,#N/A,INDEX(Data!DN:DN,$B92)-Data!DN$2+INDEX($A92:AH92,,MAX(ISNUMBER($D92:AH92)*COLUMN($D92:AH92))))</f>
        <v>#N/A</v>
      </c>
      <c r="AJ92" s="2" t="e">
        <f t="array" ref="AJ92">IF(INDEX(Data!DO:DO,$B92)=0,#N/A,INDEX(Data!DO:DO,$B92)-Data!DO$2+INDEX($A92:AI92,,MAX(ISNUMBER($D92:AI92)*COLUMN($D92:AI92))))</f>
        <v>#N/A</v>
      </c>
      <c r="AK92" s="2" t="e">
        <f t="array" ref="AK92">IF(INDEX(Data!DP:DP,$B92)=0,#N/A,INDEX(Data!DP:DP,$B92)-Data!DP$2+INDEX($A92:AJ92,,MAX(ISNUMBER($D92:AJ92)*COLUMN($D92:AJ92))))</f>
        <v>#N/A</v>
      </c>
      <c r="AL92" s="2" t="e">
        <f t="array" ref="AL92">IF(INDEX(Data!DQ:DQ,$B92)=0,#N/A,INDEX(Data!DQ:DQ,$B92)-Data!DQ$2+INDEX($A92:AK92,,MAX(ISNUMBER($D92:AK92)*COLUMN($D92:AK92))))</f>
        <v>#N/A</v>
      </c>
      <c r="AM92" s="2" t="e">
        <f t="array" ref="AM92">IF(INDEX(Data!DR:DR,$B92)=0,#N/A,INDEX(Data!DR:DR,$B92)-Data!DR$2+INDEX($A92:AL92,,MAX(ISNUMBER($D92:AL92)*COLUMN($D92:AL92))))</f>
        <v>#N/A</v>
      </c>
      <c r="AN92" s="2" t="e">
        <f t="array" ref="AN92">IF(INDEX(Data!DS:DS,$B92)=0,#N/A,INDEX(Data!DS:DS,$B92)-Data!DS$2+INDEX($A92:AM92,,MAX(ISNUMBER($D92:AM92)*COLUMN($D92:AM92))))</f>
        <v>#N/A</v>
      </c>
      <c r="AO92" s="2" t="e">
        <f t="array" ref="AO92">IF(INDEX(Data!DT:DT,$B92)=0,#N/A,INDEX(Data!DT:DT,$B92)-Data!DT$2+INDEX($A92:AN92,,MAX(ISNUMBER($D92:AN92)*COLUMN($D92:AN92))))</f>
        <v>#N/A</v>
      </c>
      <c r="AP92" s="2" t="e">
        <f t="array" ref="AP92">IF(INDEX(Data!DU:DU,$B92)=0,#N/A,INDEX(Data!DU:DU,$B92)-Data!DU$2+INDEX($A92:AO92,,MAX(ISNUMBER($D92:AO92)*COLUMN($D92:AO92))))</f>
        <v>#N/A</v>
      </c>
      <c r="AQ92" s="2" t="e">
        <f t="array" ref="AQ92">IF(INDEX(Data!DV:DV,$B92)=0,#N/A,INDEX(Data!DV:DV,$B92)-Data!DV$2+INDEX($A92:AP92,,MAX(ISNUMBER($D92:AP92)*COLUMN($D92:AP92))))</f>
        <v>#N/A</v>
      </c>
      <c r="AR92" s="2" t="e">
        <f t="array" ref="AR92">IF(INDEX(Data!DW:DW,$B92)=0,#N/A,INDEX(Data!DW:DW,$B92)-Data!DW$2+INDEX($A92:AQ92,,MAX(ISNUMBER($D92:AQ92)*COLUMN($D92:AQ92))))</f>
        <v>#N/A</v>
      </c>
      <c r="AS92" s="2" t="e">
        <f t="array" ref="AS92">IF(INDEX(Data!DX:DX,$B92)=0,#N/A,INDEX(Data!DX:DX,$B92)-Data!DX$2+INDEX($A92:AR92,,MAX(ISNUMBER($D92:AR92)*COLUMN($D92:AR92))))</f>
        <v>#N/A</v>
      </c>
      <c r="AT92" s="2" t="e">
        <f t="array" ref="AT92">IF(INDEX(Data!DY:DY,$B92)=0,#N/A,INDEX(Data!DY:DY,$B92)-Data!DY$2+INDEX($A92:AS92,,MAX(ISNUMBER($D92:AS92)*COLUMN($D92:AS92))))</f>
        <v>#N/A</v>
      </c>
      <c r="AU92" s="2" t="e">
        <f t="array" ref="AU92">IF(INDEX(Data!DZ:DZ,$B92)=0,#N/A,INDEX(Data!DZ:DZ,$B92)-Data!DZ$2+INDEX($A92:AT92,,MAX(ISNUMBER($D92:AT92)*COLUMN($D92:AT92))))</f>
        <v>#N/A</v>
      </c>
      <c r="AV92" s="2" t="e">
        <f t="array" ref="AV92">IF(INDEX(Data!EA:EA,$B92)=0,#N/A,INDEX(Data!EA:EA,$B92)-Data!EA$2+INDEX($A92:AU92,,MAX(ISNUMBER($D92:AU92)*COLUMN($D92:AU92))))</f>
        <v>#N/A</v>
      </c>
      <c r="AW92" s="2" t="e">
        <f t="array" ref="AW92">IF(INDEX(Data!EB:EB,$B92)=0,#N/A,INDEX(Data!EB:EB,$B92)-Data!EB$2+INDEX($A92:AV92,,MAX(ISNUMBER($D92:AV92)*COLUMN($D92:AV92))))</f>
        <v>#N/A</v>
      </c>
      <c r="AX92" s="2" t="e">
        <f t="array" ref="AX92">IF(INDEX(Data!EC:EC,$B92)=0,#N/A,INDEX(Data!EC:EC,$B92)-Data!EC$2+INDEX($A92:AW92,,MAX(ISNUMBER($D92:AW92)*COLUMN($D92:AW92))))</f>
        <v>#N/A</v>
      </c>
      <c r="AY92" s="2" t="e">
        <f t="array" ref="AY92">IF(INDEX(Data!ED:ED,$B92)=0,#N/A,INDEX(Data!ED:ED,$B92)-Data!ED$2+INDEX($A92:AX92,,MAX(ISNUMBER($D92:AX92)*COLUMN($D92:AX92))))</f>
        <v>#N/A</v>
      </c>
      <c r="AZ92" s="2" t="e">
        <f t="array" ref="AZ92">IF(INDEX(Data!EE:EE,$B92)=0,#N/A,INDEX(Data!EE:EE,$B92)-Data!EE$2+INDEX($A92:AY92,,MAX(ISNUMBER($D92:AY92)*COLUMN($D92:AY92))))</f>
        <v>#N/A</v>
      </c>
      <c r="BA92" s="2" t="e">
        <f t="array" ref="BA92">IF(INDEX(Data!EF:EF,$B92)=0,#N/A,INDEX(Data!EF:EF,$B92)-Data!EF$2+INDEX($A92:AZ92,,MAX(ISNUMBER($D92:AZ92)*COLUMN($D92:AZ92))))</f>
        <v>#N/A</v>
      </c>
      <c r="BB92" s="2" t="e">
        <f t="array" ref="BB92">IF(INDEX(Data!EG:EG,$B92)=0,#N/A,INDEX(Data!EG:EG,$B92)-Data!EG$2+INDEX($A92:BA92,,MAX(ISNUMBER($D92:BA92)*COLUMN($D92:BA92))))</f>
        <v>#N/A</v>
      </c>
      <c r="BC92" s="2" t="e">
        <f t="array" ref="BC92">IF(INDEX(Data!EH:EH,$B92)=0,#N/A,INDEX(Data!EH:EH,$B92)-Data!EH$2+INDEX($A92:BB92,,MAX(ISNUMBER($D92:BB92)*COLUMN($D92:BB92))))</f>
        <v>#N/A</v>
      </c>
      <c r="BD92" s="2" t="e">
        <f t="array" ref="BD92">IF(INDEX(Data!EI:EI,$B92)=0,#N/A,INDEX(Data!EI:EI,$B92)-Data!EI$2+INDEX($A92:BC92,,MAX(ISNUMBER($D92:BC92)*COLUMN($D92:BC92))))</f>
        <v>#N/A</v>
      </c>
      <c r="BE92" s="2" t="e">
        <f t="array" ref="BE92">IF(INDEX(Data!EJ:EJ,$B92)=0,#N/A,INDEX(Data!EJ:EJ,$B92)-Data!EJ$2+INDEX($A92:BD92,,MAX(ISNUMBER($D92:BD92)*COLUMN($D92:BD92))))</f>
        <v>#N/A</v>
      </c>
      <c r="BF92" s="2" t="e">
        <f t="array" ref="BF92">IF(INDEX(Data!EK:EK,$B92)=0,#N/A,INDEX(Data!EK:EK,$B92)-Data!EK$2+INDEX($A92:BE92,,MAX(ISNUMBER($D92:BE92)*COLUMN($D92:BE92))))</f>
        <v>#N/A</v>
      </c>
      <c r="BG92" s="2" t="e">
        <f t="array" ref="BG92">IF(INDEX(Data!EL:EL,$B92)=0,#N/A,INDEX(Data!EL:EL,$B92)-Data!EL$2+INDEX($A92:BF92,,MAX(ISNUMBER($D92:BF92)*COLUMN($D92:BF92))))</f>
        <v>#N/A</v>
      </c>
      <c r="BH92" s="2" t="e">
        <f t="array" ref="BH92">IF(INDEX(Data!EM:EM,$B92)=0,#N/A,INDEX(Data!EM:EM,$B92)-Data!EM$2+INDEX($A92:BG92,,MAX(ISNUMBER($D92:BG92)*COLUMN($D92:BG92))))</f>
        <v>#N/A</v>
      </c>
      <c r="BI92" s="2" t="e">
        <f t="array" ref="BI92">IF(INDEX(Data!EN:EN,$B92)=0,#N/A,INDEX(Data!EN:EN,$B92)-Data!EN$2+INDEX($A92:BH92,,MAX(ISNUMBER($D92:BH92)*COLUMN($D92:BH92))))</f>
        <v>#N/A</v>
      </c>
      <c r="BJ92" s="2" t="e">
        <f t="array" ref="BJ92">IF(INDEX(Data!EO:EO,$B92)=0,#N/A,INDEX(Data!EO:EO,$B92)-Data!EO$2+INDEX($A92:BI92,,MAX(ISNUMBER($D92:BI92)*COLUMN($D92:BI92))))</f>
        <v>#N/A</v>
      </c>
      <c r="BK92" s="2" t="e">
        <f t="array" ref="BK92">IF(INDEX(Data!EP:EP,$B92)=0,#N/A,INDEX(Data!EP:EP,$B92)-Data!EP$2+INDEX($A92:BJ92,,MAX(ISNUMBER($D92:BJ92)*COLUMN($D92:BJ92))))</f>
        <v>#N/A</v>
      </c>
      <c r="BL92" s="2" t="e">
        <f t="array" ref="BL92">IF(INDEX(Data!EQ:EQ,$B92)=0,#N/A,INDEX(Data!EQ:EQ,$B92)-Data!EQ$2+INDEX($A92:BK92,,MAX(ISNUMBER($D92:BK92)*COLUMN($D92:BK92))))</f>
        <v>#N/A</v>
      </c>
      <c r="BM92" s="2" t="e">
        <f t="array" ref="BM92">IF(INDEX(Data!ER:ER,$B92)=0,#N/A,INDEX(Data!ER:ER,$B92)-Data!ER$2+INDEX($A92:BL92,,MAX(ISNUMBER($D92:BL92)*COLUMN($D92:BL92))))</f>
        <v>#N/A</v>
      </c>
      <c r="BN92" s="2" t="e">
        <f t="array" ref="BN92">IF(INDEX(Data!ES:ES,$B92)=0,#N/A,INDEX(Data!ES:ES,$B92)-Data!ES$2+INDEX($A92:BM92,,MAX(ISNUMBER($D92:BM92)*COLUMN($D92:BM92))))</f>
        <v>#N/A</v>
      </c>
      <c r="BO92" s="2" t="e">
        <f t="array" ref="BO92">IF(INDEX(Data!ET:ET,$B92)=0,#N/A,INDEX(Data!ET:ET,$B92)-Data!ET$2+INDEX($A92:BN92,,MAX(ISNUMBER($D92:BN92)*COLUMN($D92:BN92))))</f>
        <v>#N/A</v>
      </c>
      <c r="BP92" s="2" t="e">
        <f t="array" ref="BP92">IF(INDEX(Data!EU:EU,$B92)=0,#N/A,INDEX(Data!EU:EU,$B92)-Data!EU$2+INDEX($A92:BO92,,MAX(ISNUMBER($D92:BO92)*COLUMN($D92:BO92))))</f>
        <v>#N/A</v>
      </c>
      <c r="BQ92" s="2" t="e">
        <f t="array" ref="BQ92">IF(INDEX(Data!EV:EV,$B92)=0,#N/A,INDEX(Data!EV:EV,$B92)-Data!EV$2+INDEX($A92:BP92,,MAX(ISNUMBER($D92:BP92)*COLUMN($D92:BP92))))</f>
        <v>#N/A</v>
      </c>
      <c r="BR92" s="2" t="e">
        <f t="array" ref="BR92">IF(INDEX(Data!EW:EW,$B92)=0,#N/A,INDEX(Data!EW:EW,$B92)-Data!EW$2+INDEX($A92:BQ92,,MAX(ISNUMBER($D92:BQ92)*COLUMN($D92:BQ92))))</f>
        <v>#N/A</v>
      </c>
      <c r="BS92" s="2" t="e">
        <f t="array" ref="BS92">IF(INDEX(Data!EX:EX,$B92)=0,#N/A,INDEX(Data!EX:EX,$B92)-Data!EX$2+INDEX($A92:BR92,,MAX(ISNUMBER($D92:BR92)*COLUMN($D92:BR92))))</f>
        <v>#N/A</v>
      </c>
      <c r="BT92" s="2" t="e">
        <f t="array" ref="BT92">IF(INDEX(Data!EY:EY,$B92)=0,#N/A,INDEX(Data!EY:EY,$B92)-Data!EY$2+INDEX($A92:BS92,,MAX(ISNUMBER($D92:BS92)*COLUMN($D92:BS92))))</f>
        <v>#N/A</v>
      </c>
      <c r="BU92" s="2" t="e">
        <f t="array" ref="BU92">IF(INDEX(Data!EZ:EZ,$B92)=0,#N/A,INDEX(Data!EZ:EZ,$B92)-Data!EZ$2+INDEX($A92:BT92,,MAX(ISNUMBER($D92:BT92)*COLUMN($D92:BT92))))</f>
        <v>#N/A</v>
      </c>
      <c r="BV92" s="2" t="e">
        <f t="array" ref="BV92">IF(INDEX(Data!FA:FA,$B92)=0,#N/A,INDEX(Data!FA:FA,$B92)-Data!FA$2+INDEX($A92:BU92,,MAX(ISNUMBER($D92:BU92)*COLUMN($D92:BU92))))</f>
        <v>#N/A</v>
      </c>
      <c r="BW92" s="2" t="e">
        <f t="array" ref="BW92">IF(INDEX(Data!FB:FB,$B92)=0,#N/A,INDEX(Data!FB:FB,$B92)-Data!FB$2+INDEX($A92:BV92,,MAX(ISNUMBER($D92:BV92)*COLUMN($D92:BV92))))</f>
        <v>#N/A</v>
      </c>
      <c r="BX92" s="2" t="e">
        <f t="array" ref="BX92">IF(INDEX(Data!FC:FC,$B92)=0,#N/A,INDEX(Data!FC:FC,$B92)-Data!FC$2+INDEX($A92:BW92,,MAX(ISNUMBER($D92:BW92)*COLUMN($D92:BW92))))</f>
        <v>#N/A</v>
      </c>
      <c r="BY92" s="2" t="e">
        <f t="array" ref="BY92">IF(INDEX(Data!FD:FD,$B92)=0,#N/A,INDEX(Data!FD:FD,$B92)-Data!FD$2+INDEX($A92:BX92,,MAX(ISNUMBER($D92:BX92)*COLUMN($D92:BX92))))</f>
        <v>#N/A</v>
      </c>
      <c r="BZ92" s="2" t="e">
        <f t="array" ref="BZ92">IF(INDEX(Data!FE:FE,$B92)=0,#N/A,INDEX(Data!FE:FE,$B92)-Data!FE$2+INDEX($A92:BY92,,MAX(ISNUMBER($D92:BY92)*COLUMN($D92:BY92))))</f>
        <v>#N/A</v>
      </c>
      <c r="CA92" s="2" t="e">
        <f t="array" ref="CA92">IF(INDEX(Data!FF:FF,$B92)=0,#N/A,INDEX(Data!FF:FF,$B92)-Data!FF$2+INDEX($A92:BZ92,,MAX(ISNUMBER($D92:BZ92)*COLUMN($D92:BZ92))))</f>
        <v>#N/A</v>
      </c>
      <c r="CB92" s="2" t="e">
        <f t="array" ref="CB92">IF(INDEX(Data!FG:FG,$B92)=0,#N/A,INDEX(Data!FG:FG,$B92)-Data!FG$2+INDEX($A92:CA92,,MAX(ISNUMBER($D92:CA92)*COLUMN($D92:CA92))))</f>
        <v>#N/A</v>
      </c>
      <c r="CC92" s="2" t="e">
        <f t="array" ref="CC92">IF(INDEX(Data!FH:FH,$B92)=0,#N/A,INDEX(Data!FH:FH,$B92)-Data!FH$2+INDEX($A92:CB92,,MAX(ISNUMBER($D92:CB92)*COLUMN($D92:CB92))))</f>
        <v>#N/A</v>
      </c>
      <c r="CD92" s="2" t="e">
        <f t="array" ref="CD92">IF(INDEX(Data!FI:FI,$B92)=0,#N/A,INDEX(Data!FI:FI,$B92)-Data!FI$2+INDEX($A92:CC92,,MAX(ISNUMBER($D92:CC92)*COLUMN($D92:CC92))))</f>
        <v>#N/A</v>
      </c>
      <c r="CE92" s="2" t="e">
        <f t="array" ref="CE92">IF(INDEX(Data!FJ:FJ,$B92)=0,#N/A,INDEX(Data!FJ:FJ,$B92)-Data!FJ$2+INDEX($A92:CD92,,MAX(ISNUMBER($D92:CD92)*COLUMN($D92:CD92))))</f>
        <v>#N/A</v>
      </c>
      <c r="CF92" s="2" t="e">
        <f t="array" ref="CF92">IF(INDEX(Data!FK:FK,$B92)=0,#N/A,INDEX(Data!FK:FK,$B92)-Data!FK$2+INDEX($A92:CE92,,MAX(ISNUMBER($D92:CE92)*COLUMN($D92:CE92))))</f>
        <v>#N/A</v>
      </c>
      <c r="CG92" s="2" t="e">
        <f t="array" ref="CG92">IF(INDEX(Data!FL:FL,$B92)=0,#N/A,INDEX(Data!FL:FL,$B92)-Data!FL$2+INDEX($A92:CF92,,MAX(ISNUMBER($D92:CF92)*COLUMN($D92:CF92))))</f>
        <v>#N/A</v>
      </c>
      <c r="CH92" s="2" t="e">
        <f t="array" ref="CH92">IF(INDEX(Data!FM:FM,$B92)=0,#N/A,INDEX(Data!FM:FM,$B92)-Data!FM$2+INDEX($A92:CG92,,MAX(ISNUMBER($D92:CG92)*COLUMN($D92:CG92))))</f>
        <v>#N/A</v>
      </c>
      <c r="CI92" s="2" t="e">
        <f t="array" ref="CI92">IF(INDEX(Data!FN:FN,$B92)=0,#N/A,INDEX(Data!FN:FN,$B92)-Data!FN$2+INDEX($A92:CH92,,MAX(ISNUMBER($D92:CH92)*COLUMN($D92:CH92))))</f>
        <v>#N/A</v>
      </c>
      <c r="CJ92" s="2" t="e">
        <f t="array" ref="CJ92">IF(INDEX(Data!FO:FO,$B92)=0,#N/A,INDEX(Data!FO:FO,$B92)-Data!FO$2+INDEX($A92:CI92,,MAX(ISNUMBER($D92:CI92)*COLUMN($D92:CI92))))</f>
        <v>#N/A</v>
      </c>
      <c r="CK92" s="2" t="e">
        <f t="array" ref="CK92">IF(INDEX(Data!FP:FP,$B92)=0,#N/A,INDEX(Data!FP:FP,$B92)-Data!FP$2+INDEX($A92:CJ92,,MAX(ISNUMBER($D92:CJ92)*COLUMN($D92:CJ92))))</f>
        <v>#N/A</v>
      </c>
      <c r="CL92" s="2" t="e">
        <f t="array" ref="CL92">IF(INDEX(Data!FQ:FQ,$B92)=0,#N/A,INDEX(Data!FQ:FQ,$B92)-Data!FQ$2+INDEX($A92:CK92,,MAX(ISNUMBER($D92:CK92)*COLUMN($D92:CK92))))</f>
        <v>#N/A</v>
      </c>
      <c r="CM92" s="2" t="e">
        <f t="array" ref="CM92">IF(INDEX(Data!FR:FR,$B92)=0,#N/A,INDEX(Data!FR:FR,$B92)-Data!FR$2+INDEX($A92:CL92,,MAX(ISNUMBER($D92:CL92)*COLUMN($D92:CL92))))</f>
        <v>#N/A</v>
      </c>
      <c r="CN92" s="2" t="e">
        <f t="array" ref="CN92">IF(INDEX(Data!FS:FS,$B92)=0,#N/A,INDEX(Data!FS:FS,$B92)-Data!FS$2+INDEX($A92:CM92,,MAX(ISNUMBER($D92:CM92)*COLUMN($D92:CM92))))</f>
        <v>#N/A</v>
      </c>
      <c r="CO92" s="2" t="e">
        <f t="array" ref="CO92">IF(INDEX(Data!FT:FT,$B92)=0,#N/A,INDEX(Data!FT:FT,$B92)-Data!FT$2+INDEX($A92:CN92,,MAX(ISNUMBER($D92:CN92)*COLUMN($D92:CN92))))</f>
        <v>#N/A</v>
      </c>
      <c r="CP92" s="2" t="e">
        <f t="array" ref="CP92">IF(INDEX(Data!FU:FU,$B92)=0,#N/A,INDEX(Data!FU:FU,$B92)-Data!FU$2+INDEX($A92:CO92,,MAX(ISNUMBER($D92:CO92)*COLUMN($D92:CO92))))</f>
        <v>#N/A</v>
      </c>
      <c r="CQ92" s="2" t="e">
        <f t="array" ref="CQ92">IF(INDEX(Data!FV:FV,$B92)=0,#N/A,INDEX(Data!FV:FV,$B92)-Data!FV$2+INDEX($A92:CP92,,MAX(ISNUMBER($D92:CP92)*COLUMN($D92:CP92))))</f>
        <v>#N/A</v>
      </c>
      <c r="CR92" s="2" t="e">
        <f t="array" ref="CR92">IF(INDEX(Data!FW:FW,$B92)=0,#N/A,INDEX(Data!FW:FW,$B92)-Data!FW$2+INDEX($A92:CQ92,,MAX(ISNUMBER($D92:CQ92)*COLUMN($D92:CQ92))))</f>
        <v>#N/A</v>
      </c>
      <c r="CS92" s="2" t="e">
        <f t="array" ref="CS92">IF(INDEX(Data!FX:FX,$B92)=0,#N/A,INDEX(Data!FX:FX,$B92)-Data!FX$2+INDEX($A92:CR92,,MAX(ISNUMBER($D92:CR92)*COLUMN($D92:CR92))))</f>
        <v>#N/A</v>
      </c>
      <c r="CT92" s="2" t="e">
        <f t="array" ref="CT92">IF(INDEX(Data!FY:FY,$B92)=0,#N/A,INDEX(Data!FY:FY,$B92)-Data!FY$2+INDEX($A92:CS92,,MAX(ISNUMBER($D92:CS92)*COLUMN($D92:CS92))))</f>
        <v>#N/A</v>
      </c>
      <c r="CU92" s="2" t="e">
        <f t="array" ref="CU92">IF(INDEX(Data!FZ:FZ,$B92)=0,#N/A,INDEX(Data!FZ:FZ,$B92)-Data!FZ$2+INDEX($A92:CT92,,MAX(ISNUMBER($D92:CT92)*COLUMN($D92:CT92))))</f>
        <v>#N/A</v>
      </c>
      <c r="CV92" s="2" t="e">
        <f t="array" ref="CV92">IF(INDEX(Data!GA:GA,$B92)=0,#N/A,INDEX(Data!GA:GA,$B92)-Data!GA$2+INDEX($A92:CU92,,MAX(ISNUMBER($D92:CU92)*COLUMN($D92:CU92))))</f>
        <v>#N/A</v>
      </c>
      <c r="CW92" s="2" t="e">
        <f t="array" ref="CW92">IF(INDEX(Data!GB:GB,$B92)=0,#N/A,INDEX(Data!GB:GB,$B92)-Data!GB$2+INDEX($A92:CV92,,MAX(ISNUMBER($D92:CV92)*COLUMN($D92:CV92))))</f>
        <v>#N/A</v>
      </c>
      <c r="CX92" s="2" t="e">
        <f t="array" ref="CX92">IF(INDEX(Data!GC:GC,$B92)=0,#N/A,INDEX(Data!GC:GC,$B92)-Data!GC$2+INDEX($A92:CW92,,MAX(ISNUMBER($D92:CW92)*COLUMN($D92:CW92))))</f>
        <v>#N/A</v>
      </c>
      <c r="CY92" s="2" t="e">
        <f t="array" ref="CY92">IF(INDEX(Data!GD:GD,$B92)=0,#N/A,INDEX(Data!GD:GD,$B92)-Data!GD$2+INDEX($A92:CX92,,MAX(ISNUMBER($D92:CX92)*COLUMN($D92:CX92))))</f>
        <v>#N/A</v>
      </c>
      <c r="CZ92" s="2" t="e">
        <f t="array" ref="CZ92">IF(INDEX(Data!GE:GE,$B92)=0,#N/A,INDEX(Data!GE:GE,$B92)-Data!GE$2+INDEX($A92:CY92,,MAX(ISNUMBER($D92:CY92)*COLUMN($D92:CY92))))</f>
        <v>#N/A</v>
      </c>
      <c r="DA92" s="2" t="e">
        <f t="array" ref="DA92">IF(INDEX(Data!GF:GF,$B92)=0,#N/A,INDEX(Data!GF:GF,$B92)-Data!GF$2+INDEX($A92:CZ92,,MAX(ISNUMBER($D92:CZ92)*COLUMN($D92:CZ92))))</f>
        <v>#N/A</v>
      </c>
      <c r="DB92" s="2" t="e">
        <f t="array" ref="DB92">IF(INDEX(Data!GG:GG,$B92)=0,#N/A,INDEX(Data!GG:GG,$B92)-Data!GG$2+INDEX($A92:DA92,,MAX(ISNUMBER($D92:DA92)*COLUMN($D92:DA92))))</f>
        <v>#N/A</v>
      </c>
      <c r="DC92" s="2" t="e">
        <f t="array" ref="DC92">IF(INDEX(Data!GH:GH,$B92)=0,#N/A,INDEX(Data!GH:GH,$B92)-Data!GH$2+INDEX($A92:DB92,,MAX(ISNUMBER($D92:DB92)*COLUMN($D92:DB92))))</f>
        <v>#N/A</v>
      </c>
      <c r="DD92" s="2" t="e">
        <f t="array" ref="DD92">IF(INDEX(Data!GI:GI,$B92)=0,#N/A,INDEX(Data!GI:GI,$B92)-Data!GI$2+INDEX($A92:DC92,,MAX(ISNUMBER($D92:DC92)*COLUMN($D92:DC92))))</f>
        <v>#N/A</v>
      </c>
      <c r="DE92" s="2" t="e">
        <f t="array" ref="DE92">IF(INDEX(Data!GJ:GJ,$B92)=0,#N/A,INDEX(Data!GJ:GJ,$B92)-Data!GJ$2+INDEX($A92:DD92,,MAX(ISNUMBER($D92:DD92)*COLUMN($D92:DD92))))</f>
        <v>#N/A</v>
      </c>
      <c r="DF92" s="2" t="e">
        <f t="array" ref="DF92">IF(INDEX(Data!GK:GK,$B92)=0,#N/A,INDEX(Data!GK:GK,$B92)-Data!GK$2+INDEX($A92:DE92,,MAX(ISNUMBER($D92:DE92)*COLUMN($D92:DE92))))</f>
        <v>#N/A</v>
      </c>
      <c r="DG92" s="2" t="e">
        <f t="array" ref="DG92">IF(INDEX(Data!GL:GL,$B92)=0,#N/A,INDEX(Data!GL:GL,$B92)-Data!GL$2+INDEX($A92:DF92,,MAX(ISNUMBER($D92:DF92)*COLUMN($D92:DF92))))</f>
        <v>#N/A</v>
      </c>
      <c r="DH92" s="2" t="e">
        <f t="array" ref="DH92">IF(INDEX(Data!GM:GM,$B92)=0,#N/A,INDEX(Data!GM:GM,$B92)-Data!GM$2+INDEX($A92:DG92,,MAX(ISNUMBER($D92:DG92)*COLUMN($D92:DG92))))</f>
        <v>#N/A</v>
      </c>
      <c r="DI92" s="2" t="e">
        <f t="array" ref="DI92">IF(INDEX(Data!GN:GN,$B92)=0,#N/A,INDEX(Data!GN:GN,$B92)-Data!GN$2+INDEX($A92:DH92,,MAX(ISNUMBER($D92:DH92)*COLUMN($D92:DH92))))</f>
        <v>#N/A</v>
      </c>
      <c r="DJ92" s="2" t="e">
        <f t="array" ref="DJ92">IF(INDEX(Data!GO:GO,$B92)=0,#N/A,INDEX(Data!GO:GO,$B92)-Data!GO$2+INDEX($A92:DI92,,MAX(ISNUMBER($D92:DI92)*COLUMN($D92:DI92))))</f>
        <v>#N/A</v>
      </c>
      <c r="DK92" s="2" t="e">
        <f t="array" ref="DK92">IF(INDEX(Data!GP:GP,$B92)=0,#N/A,INDEX(Data!GP:GP,$B92)-Data!GP$2+INDEX($A92:DJ92,,MAX(ISNUMBER($D92:DJ92)*COLUMN($D92:DJ92))))</f>
        <v>#N/A</v>
      </c>
      <c r="DL92" s="2" t="e">
        <f t="array" ref="DL92">IF(INDEX(Data!GQ:GQ,$B92)=0,#N/A,INDEX(Data!GQ:GQ,$B92)-Data!GQ$2+INDEX($A92:DK92,,MAX(ISNUMBER($D92:DK92)*COLUMN($D92:DK92))))</f>
        <v>#N/A</v>
      </c>
      <c r="DM92" s="2" t="e">
        <f t="array" ref="DM92">IF(INDEX(Data!GR:GR,$B92)=0,#N/A,INDEX(Data!GR:GR,$B92)-Data!GR$2+INDEX($A92:DL92,,MAX(ISNUMBER($D92:DL92)*COLUMN($D92:DL92))))</f>
        <v>#N/A</v>
      </c>
      <c r="DN92" s="2" t="e">
        <f t="array" ref="DN92">IF(INDEX(Data!GS:GS,$B92)=0,#N/A,INDEX(Data!GS:GS,$B92)-Data!GS$2+INDEX($A92:DM92,,MAX(ISNUMBER($D92:DM92)*COLUMN($D92:DM92))))</f>
        <v>#N/A</v>
      </c>
      <c r="DO92" s="2" t="e">
        <f t="array" ref="DO92">IF(INDEX(Data!GT:GT,$B92)=0,#N/A,INDEX(Data!GT:GT,$B92)-Data!GT$2+INDEX($A92:DN92,,MAX(ISNUMBER($D92:DN92)*COLUMN($D92:DN92))))</f>
        <v>#N/A</v>
      </c>
      <c r="DP92" s="2" t="e">
        <f t="array" ref="DP92">IF(INDEX(Data!GU:GU,$B92)=0,#N/A,INDEX(Data!GU:GU,$B92)-Data!GU$2+INDEX($A92:DO92,,MAX(ISNUMBER($D92:DO92)*COLUMN($D92:DO92))))</f>
        <v>#N/A</v>
      </c>
      <c r="DQ92" s="2" t="e">
        <f t="array" ref="DQ92">IF(INDEX(Data!GV:GV,$B92)=0,#N/A,INDEX(Data!GV:GV,$B92)-Data!GV$2+INDEX($A92:DP92,,MAX(ISNUMBER($D92:DP92)*COLUMN($D92:DP92))))</f>
        <v>#N/A</v>
      </c>
      <c r="DR92" s="2" t="e">
        <f t="array" ref="DR92">IF(INDEX(Data!GW:GW,$B92)=0,#N/A,INDEX(Data!GW:GW,$B92)-Data!GW$2+INDEX($A92:DQ92,,MAX(ISNUMBER($D92:DQ92)*COLUMN($D92:DQ92))))</f>
        <v>#N/A</v>
      </c>
      <c r="DS92" s="2" t="e">
        <f t="array" ref="DS92">IF(INDEX(Data!GX:GX,$B92)=0,#N/A,INDEX(Data!GX:GX,$B92)-Data!GX$2+INDEX($A92:DR92,,MAX(ISNUMBER($D92:DR92)*COLUMN($D92:DR92))))</f>
        <v>#N/A</v>
      </c>
      <c r="DT92" s="2" t="e">
        <f t="array" ref="DT92">IF(INDEX(Data!GY:GY,$B92)=0,#N/A,INDEX(Data!GY:GY,$B92)-Data!GY$2+INDEX($A92:DS92,,MAX(ISNUMBER($D92:DS92)*COLUMN($D92:DS92))))</f>
        <v>#N/A</v>
      </c>
      <c r="DU92" s="2" t="e">
        <f t="array" ref="DU92">IF(INDEX(Data!GZ:GZ,$B92)=0,#N/A,INDEX(Data!GZ:GZ,$B92)-Data!GZ$2+INDEX($A92:DT92,,MAX(ISNUMBER($D92:DT92)*COLUMN($D92:DT92))))</f>
        <v>#N/A</v>
      </c>
      <c r="DV92" s="2" t="e">
        <f t="array" ref="DV92">IF(INDEX(Data!HA:HA,$B92)=0,#N/A,INDEX(Data!HA:HA,$B92)-Data!HA$2+INDEX($A92:DU92,,MAX(ISNUMBER($D92:DU92)*COLUMN($D92:DU92))))</f>
        <v>#N/A</v>
      </c>
      <c r="DW92" s="2" t="e">
        <f t="array" ref="DW92">IF(INDEX(Data!HB:HB,$B92)=0,#N/A,INDEX(Data!HB:HB,$B92)-Data!HB$2+INDEX($A92:DV92,,MAX(ISNUMBER($D92:DV92)*COLUMN($D92:DV92))))</f>
        <v>#N/A</v>
      </c>
      <c r="DX92" s="2" t="e">
        <f t="array" ref="DX92">IF(INDEX(Data!HC:HC,$B92)=0,#N/A,INDEX(Data!HC:HC,$B92)-Data!HC$2+INDEX($A92:DW92,,MAX(ISNUMBER($D92:DW92)*COLUMN($D92:DW92))))</f>
        <v>#N/A</v>
      </c>
      <c r="DY92" s="2" t="e">
        <f t="array" ref="DY92">IF(INDEX(Data!HD:HD,$B92)=0,#N/A,INDEX(Data!HD:HD,$B92)-Data!HD$2+INDEX($A92:DX92,,MAX(ISNUMBER($D92:DX92)*COLUMN($D92:DX92))))</f>
        <v>#N/A</v>
      </c>
      <c r="DZ92" s="2" t="e">
        <f t="array" ref="DZ92">IF(INDEX(Data!HE:HE,$B92)=0,#N/A,INDEX(Data!HE:HE,$B92)-Data!HE$2+INDEX($A92:DY92,,MAX(ISNUMBER($D92:DY92)*COLUMN($D92:DY92))))</f>
        <v>#N/A</v>
      </c>
      <c r="EA92" s="2" t="e">
        <f t="array" ref="EA92">IF(INDEX(Data!HF:HF,$B92)=0,#N/A,INDEX(Data!HF:HF,$B92)-Data!HF$2+INDEX($A92:DZ92,,MAX(ISNUMBER($D92:DZ92)*COLUMN($D92:DZ92))))</f>
        <v>#N/A</v>
      </c>
      <c r="EB92" s="2" t="e">
        <f t="array" ref="EB92">IF(INDEX(Data!HG:HG,$B92)=0,#N/A,INDEX(Data!HG:HG,$B92)-Data!HG$2+INDEX($A92:EA92,,MAX(ISNUMBER($D92:EA92)*COLUMN($D92:EA92))))</f>
        <v>#N/A</v>
      </c>
      <c r="EC92" s="2" t="e">
        <f t="array" ref="EC92">IF(INDEX(Data!HH:HH,$B92)=0,#N/A,INDEX(Data!HH:HH,$B92)-Data!HH$2+INDEX($A92:EB92,,MAX(ISNUMBER($D92:EB92)*COLUMN($D92:EB92))))</f>
        <v>#N/A</v>
      </c>
      <c r="ED92" s="2" t="e">
        <f t="array" ref="ED92">IF(INDEX(Data!HI:HI,$B92)=0,#N/A,INDEX(Data!HI:HI,$B92)-Data!HI$2+INDEX($A92:EC92,,MAX(ISNUMBER($D92:EC92)*COLUMN($D92:EC92))))</f>
        <v>#N/A</v>
      </c>
      <c r="EE92" s="2" t="e">
        <f t="array" ref="EE92">IF(INDEX(Data!HJ:HJ,$B92)=0,#N/A,INDEX(Data!HJ:HJ,$B92)-Data!HJ$2+INDEX($A92:ED92,,MAX(ISNUMBER($D92:ED92)*COLUMN($D92:ED92))))</f>
        <v>#N/A</v>
      </c>
      <c r="EF92" s="2" t="e">
        <f t="array" ref="EF92">IF(INDEX(Data!HK:HK,$B92)=0,#N/A,INDEX(Data!HK:HK,$B92)-Data!HK$2+INDEX($A92:EE92,,MAX(ISNUMBER($D92:EE92)*COLUMN($D92:EE92))))</f>
        <v>#N/A</v>
      </c>
      <c r="EG92" s="2" t="e">
        <f t="array" ref="EG92">IF(INDEX(Data!HL:HL,$B92)=0,#N/A,INDEX(Data!HL:HL,$B92)-Data!HL$2+INDEX($A92:EF92,,MAX(ISNUMBER($D92:EF92)*COLUMN($D92:EF92))))</f>
        <v>#N/A</v>
      </c>
      <c r="EH92" s="2" t="e">
        <f t="array" ref="EH92">IF(INDEX(Data!HM:HM,$B92)=0,#N/A,INDEX(Data!HM:HM,$B92)-Data!HM$2+INDEX($A92:EG92,,MAX(ISNUMBER($D92:EG92)*COLUMN($D92:EG92))))</f>
        <v>#N/A</v>
      </c>
      <c r="EI92" s="2" t="e">
        <f t="array" ref="EI92">IF(INDEX(Data!HN:HN,$B92)=0,#N/A,INDEX(Data!HN:HN,$B92)-Data!HN$2+INDEX($A92:EH92,,MAX(ISNUMBER($D92:EH92)*COLUMN($D92:EH92))))</f>
        <v>#N/A</v>
      </c>
    </row>
    <row r="93" spans="1:139" x14ac:dyDescent="0.25">
      <c r="A93" s="2">
        <f>Data!CG168</f>
        <v>0</v>
      </c>
      <c r="B93" s="2" t="e">
        <f>MATCH(A93,Data!CG:CG,0)</f>
        <v>#N/A</v>
      </c>
      <c r="C93" s="2" t="e">
        <f ca="1">COUNTIF(OFFSET(Data!$CJ$1:$EZ$78,B93-1,0,1),"&gt;0")</f>
        <v>#N/A</v>
      </c>
      <c r="D93" s="2">
        <v>0</v>
      </c>
      <c r="E93" s="2" t="e">
        <f t="array" ref="E93">IF(INDEX(Data!CJ:CJ,$B93)=0,#N/A,INDEX(Data!CJ:CJ,$B93)-Data!CJ$2+INDEX($A93:D93,,MAX(ISNUMBER($D93:D93)*COLUMN($D93:D93))))</f>
        <v>#N/A</v>
      </c>
      <c r="F93" s="2" t="e">
        <f t="array" ref="F93">IF(INDEX(Data!CK:CK,$B93)=0,#N/A,INDEX(Data!CK:CK,$B93)-Data!CK$2+INDEX($A93:E93,,MAX(ISNUMBER($D93:E93)*COLUMN($D93:E93))))</f>
        <v>#N/A</v>
      </c>
      <c r="G93" s="2" t="e">
        <f t="array" ref="G93">IF(INDEX(Data!CL:CL,$B93)=0,#N/A,INDEX(Data!CL:CL,$B93)-Data!CL$2+INDEX($A93:F93,,MAX(ISNUMBER($D93:F93)*COLUMN($D93:F93))))</f>
        <v>#N/A</v>
      </c>
      <c r="H93" s="2" t="e">
        <f t="array" ref="H93">IF(INDEX(Data!CM:CM,$B93)=0,#N/A,INDEX(Data!CM:CM,$B93)-Data!CM$2+INDEX($A93:G93,,MAX(ISNUMBER($D93:G93)*COLUMN($D93:G93))))</f>
        <v>#N/A</v>
      </c>
      <c r="I93" s="2" t="e">
        <f t="array" ref="I93">IF(INDEX(Data!CN:CN,$B93)=0,#N/A,INDEX(Data!CN:CN,$B93)-Data!CN$2+INDEX($A93:H93,,MAX(ISNUMBER($D93:H93)*COLUMN($D93:H93))))</f>
        <v>#N/A</v>
      </c>
      <c r="J93" s="2" t="e">
        <f t="array" ref="J93">IF(INDEX(Data!CO:CO,$B93)=0,#N/A,INDEX(Data!CO:CO,$B93)-Data!CO$2+INDEX($A93:I93,,MAX(ISNUMBER($D93:I93)*COLUMN($D93:I93))))</f>
        <v>#N/A</v>
      </c>
      <c r="K93" s="2" t="e">
        <f t="array" ref="K93">IF(INDEX(Data!CP:CP,$B93)=0,#N/A,INDEX(Data!CP:CP,$B93)-Data!CP$2+INDEX($A93:J93,,MAX(ISNUMBER($D93:J93)*COLUMN($D93:J93))))</f>
        <v>#N/A</v>
      </c>
      <c r="L93" s="2" t="e">
        <f t="array" ref="L93">IF(INDEX(Data!CQ:CQ,$B93)=0,#N/A,INDEX(Data!CQ:CQ,$B93)-Data!CQ$2+INDEX($A93:K93,,MAX(ISNUMBER($D93:K93)*COLUMN($D93:K93))))</f>
        <v>#N/A</v>
      </c>
      <c r="M93" s="2" t="e">
        <f t="array" ref="M93">IF(INDEX(Data!CR:CR,$B93)=0,#N/A,INDEX(Data!CR:CR,$B93)-Data!CR$2+INDEX($A93:L93,,MAX(ISNUMBER($D93:L93)*COLUMN($D93:L93))))</f>
        <v>#N/A</v>
      </c>
      <c r="N93" s="2" t="e">
        <f t="array" ref="N93">IF(INDEX(Data!CS:CS,$B93)=0,#N/A,INDEX(Data!CS:CS,$B93)-Data!CS$2+INDEX($A93:M93,,MAX(ISNUMBER($D93:M93)*COLUMN($D93:M93))))</f>
        <v>#N/A</v>
      </c>
      <c r="O93" s="2" t="e">
        <f t="array" ref="O93">IF(INDEX(Data!CT:CT,$B93)=0,#N/A,INDEX(Data!CT:CT,$B93)-Data!CT$2+INDEX($A93:N93,,MAX(ISNUMBER($D93:N93)*COLUMN($D93:N93))))</f>
        <v>#N/A</v>
      </c>
      <c r="P93" s="2" t="e">
        <f t="array" ref="P93">IF(INDEX(Data!CU:CU,$B93)=0,#N/A,INDEX(Data!CU:CU,$B93)-Data!CU$2+INDEX($A93:O93,,MAX(ISNUMBER($D93:O93)*COLUMN($D93:O93))))</f>
        <v>#N/A</v>
      </c>
      <c r="Q93" s="2" t="e">
        <f t="array" ref="Q93">IF(INDEX(Data!CV:CV,$B93)=0,#N/A,INDEX(Data!CV:CV,$B93)-Data!CV$2+INDEX($A93:P93,,MAX(ISNUMBER($D93:P93)*COLUMN($D93:P93))))</f>
        <v>#N/A</v>
      </c>
      <c r="R93" s="2" t="e">
        <f t="array" ref="R93">IF(INDEX(Data!CW:CW,$B93)=0,#N/A,INDEX(Data!CW:CW,$B93)-Data!CW$2+INDEX($A93:Q93,,MAX(ISNUMBER($D93:Q93)*COLUMN($D93:Q93))))</f>
        <v>#N/A</v>
      </c>
      <c r="S93" s="2" t="e">
        <f t="array" ref="S93">IF(INDEX(Data!CX:CX,$B93)=0,#N/A,INDEX(Data!CX:CX,$B93)-Data!CX$2+INDEX($A93:R93,,MAX(ISNUMBER($D93:R93)*COLUMN($D93:R93))))</f>
        <v>#N/A</v>
      </c>
      <c r="T93" s="2" t="e">
        <f t="array" ref="T93">IF(INDEX(Data!CY:CY,$B93)=0,#N/A,INDEX(Data!CY:CY,$B93)-Data!CY$2+INDEX($A93:S93,,MAX(ISNUMBER($D93:S93)*COLUMN($D93:S93))))</f>
        <v>#N/A</v>
      </c>
      <c r="U93" s="2" t="e">
        <f t="array" ref="U93">IF(INDEX(Data!CZ:CZ,$B93)=0,#N/A,INDEX(Data!CZ:CZ,$B93)-Data!CZ$2+INDEX($A93:T93,,MAX(ISNUMBER($D93:T93)*COLUMN($D93:T93))))</f>
        <v>#N/A</v>
      </c>
      <c r="V93" s="2" t="e">
        <f t="array" ref="V93">IF(INDEX(Data!DA:DA,$B93)=0,#N/A,INDEX(Data!DA:DA,$B93)-Data!DA$2+INDEX($A93:U93,,MAX(ISNUMBER($D93:U93)*COLUMN($D93:U93))))</f>
        <v>#N/A</v>
      </c>
      <c r="W93" s="2" t="e">
        <f t="array" ref="W93">IF(INDEX(Data!DB:DB,$B93)=0,#N/A,INDEX(Data!DB:DB,$B93)-Data!DB$2+INDEX($A93:V93,,MAX(ISNUMBER($D93:V93)*COLUMN($D93:V93))))</f>
        <v>#N/A</v>
      </c>
      <c r="X93" s="2" t="e">
        <f t="array" ref="X93">IF(INDEX(Data!DC:DC,$B93)=0,#N/A,INDEX(Data!DC:DC,$B93)-Data!DC$2+INDEX($A93:W93,,MAX(ISNUMBER($D93:W93)*COLUMN($D93:W93))))</f>
        <v>#N/A</v>
      </c>
      <c r="Y93" s="2" t="e">
        <f t="array" ref="Y93">IF(INDEX(Data!DD:DD,$B93)=0,#N/A,INDEX(Data!DD:DD,$B93)-Data!DD$2+INDEX($A93:X93,,MAX(ISNUMBER($D93:X93)*COLUMN($D93:X93))))</f>
        <v>#N/A</v>
      </c>
      <c r="Z93" s="2" t="e">
        <f t="array" ref="Z93">IF(INDEX(Data!DE:DE,$B93)=0,#N/A,INDEX(Data!DE:DE,$B93)-Data!DE$2+INDEX($A93:Y93,,MAX(ISNUMBER($D93:Y93)*COLUMN($D93:Y93))))</f>
        <v>#N/A</v>
      </c>
      <c r="AA93" s="2" t="e">
        <f t="array" ref="AA93">IF(INDEX(Data!DF:DF,$B93)=0,#N/A,INDEX(Data!DF:DF,$B93)-Data!DF$2+INDEX($A93:Z93,,MAX(ISNUMBER($D93:Z93)*COLUMN($D93:Z93))))</f>
        <v>#N/A</v>
      </c>
      <c r="AB93" s="2" t="e">
        <f t="array" ref="AB93">IF(INDEX(Data!DG:DG,$B93)=0,#N/A,INDEX(Data!DG:DG,$B93)-Data!DG$2+INDEX($A93:AA93,,MAX(ISNUMBER($D93:AA93)*COLUMN($D93:AA93))))</f>
        <v>#N/A</v>
      </c>
      <c r="AC93" s="2" t="e">
        <f t="array" ref="AC93">IF(INDEX(Data!DH:DH,$B93)=0,#N/A,INDEX(Data!DH:DH,$B93)-Data!DH$2+INDEX($A93:AB93,,MAX(ISNUMBER($D93:AB93)*COLUMN($D93:AB93))))</f>
        <v>#N/A</v>
      </c>
      <c r="AD93" s="2" t="e">
        <f t="array" ref="AD93">IF(INDEX(Data!DI:DI,$B93)=0,#N/A,INDEX(Data!DI:DI,$B93)-Data!DI$2+INDEX($A93:AC93,,MAX(ISNUMBER($D93:AC93)*COLUMN($D93:AC93))))</f>
        <v>#N/A</v>
      </c>
      <c r="AE93" s="2" t="e">
        <f t="array" ref="AE93">IF(INDEX(Data!DJ:DJ,$B93)=0,#N/A,INDEX(Data!DJ:DJ,$B93)-Data!DJ$2+INDEX($A93:AD93,,MAX(ISNUMBER($D93:AD93)*COLUMN($D93:AD93))))</f>
        <v>#N/A</v>
      </c>
      <c r="AF93" s="2" t="e">
        <f t="array" ref="AF93">IF(INDEX(Data!DK:DK,$B93)=0,#N/A,INDEX(Data!DK:DK,$B93)-Data!DK$2+INDEX($A93:AE93,,MAX(ISNUMBER($D93:AE93)*COLUMN($D93:AE93))))</f>
        <v>#N/A</v>
      </c>
      <c r="AG93" s="2" t="e">
        <f t="array" ref="AG93">IF(INDEX(Data!DL:DL,$B93)=0,#N/A,INDEX(Data!DL:DL,$B93)-Data!DL$2+INDEX($A93:AF93,,MAX(ISNUMBER($D93:AF93)*COLUMN($D93:AF93))))</f>
        <v>#N/A</v>
      </c>
      <c r="AH93" s="2" t="e">
        <f t="array" ref="AH93">IF(INDEX(Data!DM:DM,$B93)=0,#N/A,INDEX(Data!DM:DM,$B93)-Data!DM$2+INDEX($A93:AG93,,MAX(ISNUMBER($D93:AG93)*COLUMN($D93:AG93))))</f>
        <v>#N/A</v>
      </c>
      <c r="AI93" s="2" t="e">
        <f t="array" ref="AI93">IF(INDEX(Data!DN:DN,$B93)=0,#N/A,INDEX(Data!DN:DN,$B93)-Data!DN$2+INDEX($A93:AH93,,MAX(ISNUMBER($D93:AH93)*COLUMN($D93:AH93))))</f>
        <v>#N/A</v>
      </c>
      <c r="AJ93" s="2" t="e">
        <f t="array" ref="AJ93">IF(INDEX(Data!DO:DO,$B93)=0,#N/A,INDEX(Data!DO:DO,$B93)-Data!DO$2+INDEX($A93:AI93,,MAX(ISNUMBER($D93:AI93)*COLUMN($D93:AI93))))</f>
        <v>#N/A</v>
      </c>
      <c r="AK93" s="2" t="e">
        <f t="array" ref="AK93">IF(INDEX(Data!DP:DP,$B93)=0,#N/A,INDEX(Data!DP:DP,$B93)-Data!DP$2+INDEX($A93:AJ93,,MAX(ISNUMBER($D93:AJ93)*COLUMN($D93:AJ93))))</f>
        <v>#N/A</v>
      </c>
      <c r="AL93" s="2" t="e">
        <f t="array" ref="AL93">IF(INDEX(Data!DQ:DQ,$B93)=0,#N/A,INDEX(Data!DQ:DQ,$B93)-Data!DQ$2+INDEX($A93:AK93,,MAX(ISNUMBER($D93:AK93)*COLUMN($D93:AK93))))</f>
        <v>#N/A</v>
      </c>
      <c r="AM93" s="2" t="e">
        <f t="array" ref="AM93">IF(INDEX(Data!DR:DR,$B93)=0,#N/A,INDEX(Data!DR:DR,$B93)-Data!DR$2+INDEX($A93:AL93,,MAX(ISNUMBER($D93:AL93)*COLUMN($D93:AL93))))</f>
        <v>#N/A</v>
      </c>
      <c r="AN93" s="2" t="e">
        <f t="array" ref="AN93">IF(INDEX(Data!DS:DS,$B93)=0,#N/A,INDEX(Data!DS:DS,$B93)-Data!DS$2+INDEX($A93:AM93,,MAX(ISNUMBER($D93:AM93)*COLUMN($D93:AM93))))</f>
        <v>#N/A</v>
      </c>
      <c r="AO93" s="2" t="e">
        <f t="array" ref="AO93">IF(INDEX(Data!DT:DT,$B93)=0,#N/A,INDEX(Data!DT:DT,$B93)-Data!DT$2+INDEX($A93:AN93,,MAX(ISNUMBER($D93:AN93)*COLUMN($D93:AN93))))</f>
        <v>#N/A</v>
      </c>
      <c r="AP93" s="2" t="e">
        <f t="array" ref="AP93">IF(INDEX(Data!DU:DU,$B93)=0,#N/A,INDEX(Data!DU:DU,$B93)-Data!DU$2+INDEX($A93:AO93,,MAX(ISNUMBER($D93:AO93)*COLUMN($D93:AO93))))</f>
        <v>#N/A</v>
      </c>
      <c r="AQ93" s="2" t="e">
        <f t="array" ref="AQ93">IF(INDEX(Data!DV:DV,$B93)=0,#N/A,INDEX(Data!DV:DV,$B93)-Data!DV$2+INDEX($A93:AP93,,MAX(ISNUMBER($D93:AP93)*COLUMN($D93:AP93))))</f>
        <v>#N/A</v>
      </c>
      <c r="AR93" s="2" t="e">
        <f t="array" ref="AR93">IF(INDEX(Data!DW:DW,$B93)=0,#N/A,INDEX(Data!DW:DW,$B93)-Data!DW$2+INDEX($A93:AQ93,,MAX(ISNUMBER($D93:AQ93)*COLUMN($D93:AQ93))))</f>
        <v>#N/A</v>
      </c>
      <c r="AS93" s="2" t="e">
        <f t="array" ref="AS93">IF(INDEX(Data!DX:DX,$B93)=0,#N/A,INDEX(Data!DX:DX,$B93)-Data!DX$2+INDEX($A93:AR93,,MAX(ISNUMBER($D93:AR93)*COLUMN($D93:AR93))))</f>
        <v>#N/A</v>
      </c>
      <c r="AT93" s="2" t="e">
        <f t="array" ref="AT93">IF(INDEX(Data!DY:DY,$B93)=0,#N/A,INDEX(Data!DY:DY,$B93)-Data!DY$2+INDEX($A93:AS93,,MAX(ISNUMBER($D93:AS93)*COLUMN($D93:AS93))))</f>
        <v>#N/A</v>
      </c>
      <c r="AU93" s="2" t="e">
        <f t="array" ref="AU93">IF(INDEX(Data!DZ:DZ,$B93)=0,#N/A,INDEX(Data!DZ:DZ,$B93)-Data!DZ$2+INDEX($A93:AT93,,MAX(ISNUMBER($D93:AT93)*COLUMN($D93:AT93))))</f>
        <v>#N/A</v>
      </c>
      <c r="AV93" s="2" t="e">
        <f t="array" ref="AV93">IF(INDEX(Data!EA:EA,$B93)=0,#N/A,INDEX(Data!EA:EA,$B93)-Data!EA$2+INDEX($A93:AU93,,MAX(ISNUMBER($D93:AU93)*COLUMN($D93:AU93))))</f>
        <v>#N/A</v>
      </c>
      <c r="AW93" s="2" t="e">
        <f t="array" ref="AW93">IF(INDEX(Data!EB:EB,$B93)=0,#N/A,INDEX(Data!EB:EB,$B93)-Data!EB$2+INDEX($A93:AV93,,MAX(ISNUMBER($D93:AV93)*COLUMN($D93:AV93))))</f>
        <v>#N/A</v>
      </c>
      <c r="AX93" s="2" t="e">
        <f t="array" ref="AX93">IF(INDEX(Data!EC:EC,$B93)=0,#N/A,INDEX(Data!EC:EC,$B93)-Data!EC$2+INDEX($A93:AW93,,MAX(ISNUMBER($D93:AW93)*COLUMN($D93:AW93))))</f>
        <v>#N/A</v>
      </c>
      <c r="AY93" s="2" t="e">
        <f t="array" ref="AY93">IF(INDEX(Data!ED:ED,$B93)=0,#N/A,INDEX(Data!ED:ED,$B93)-Data!ED$2+INDEX($A93:AX93,,MAX(ISNUMBER($D93:AX93)*COLUMN($D93:AX93))))</f>
        <v>#N/A</v>
      </c>
      <c r="AZ93" s="2" t="e">
        <f t="array" ref="AZ93">IF(INDEX(Data!EE:EE,$B93)=0,#N/A,INDEX(Data!EE:EE,$B93)-Data!EE$2+INDEX($A93:AY93,,MAX(ISNUMBER($D93:AY93)*COLUMN($D93:AY93))))</f>
        <v>#N/A</v>
      </c>
      <c r="BA93" s="2" t="e">
        <f t="array" ref="BA93">IF(INDEX(Data!EF:EF,$B93)=0,#N/A,INDEX(Data!EF:EF,$B93)-Data!EF$2+INDEX($A93:AZ93,,MAX(ISNUMBER($D93:AZ93)*COLUMN($D93:AZ93))))</f>
        <v>#N/A</v>
      </c>
      <c r="BB93" s="2" t="e">
        <f t="array" ref="BB93">IF(INDEX(Data!EG:EG,$B93)=0,#N/A,INDEX(Data!EG:EG,$B93)-Data!EG$2+INDEX($A93:BA93,,MAX(ISNUMBER($D93:BA93)*COLUMN($D93:BA93))))</f>
        <v>#N/A</v>
      </c>
      <c r="BC93" s="2" t="e">
        <f t="array" ref="BC93">IF(INDEX(Data!EH:EH,$B93)=0,#N/A,INDEX(Data!EH:EH,$B93)-Data!EH$2+INDEX($A93:BB93,,MAX(ISNUMBER($D93:BB93)*COLUMN($D93:BB93))))</f>
        <v>#N/A</v>
      </c>
      <c r="BD93" s="2" t="e">
        <f t="array" ref="BD93">IF(INDEX(Data!EI:EI,$B93)=0,#N/A,INDEX(Data!EI:EI,$B93)-Data!EI$2+INDEX($A93:BC93,,MAX(ISNUMBER($D93:BC93)*COLUMN($D93:BC93))))</f>
        <v>#N/A</v>
      </c>
      <c r="BE93" s="2" t="e">
        <f t="array" ref="BE93">IF(INDEX(Data!EJ:EJ,$B93)=0,#N/A,INDEX(Data!EJ:EJ,$B93)-Data!EJ$2+INDEX($A93:BD93,,MAX(ISNUMBER($D93:BD93)*COLUMN($D93:BD93))))</f>
        <v>#N/A</v>
      </c>
      <c r="BF93" s="2" t="e">
        <f t="array" ref="BF93">IF(INDEX(Data!EK:EK,$B93)=0,#N/A,INDEX(Data!EK:EK,$B93)-Data!EK$2+INDEX($A93:BE93,,MAX(ISNUMBER($D93:BE93)*COLUMN($D93:BE93))))</f>
        <v>#N/A</v>
      </c>
      <c r="BG93" s="2" t="e">
        <f t="array" ref="BG93">IF(INDEX(Data!EL:EL,$B93)=0,#N/A,INDEX(Data!EL:EL,$B93)-Data!EL$2+INDEX($A93:BF93,,MAX(ISNUMBER($D93:BF93)*COLUMN($D93:BF93))))</f>
        <v>#N/A</v>
      </c>
      <c r="BH93" s="2" t="e">
        <f t="array" ref="BH93">IF(INDEX(Data!EM:EM,$B93)=0,#N/A,INDEX(Data!EM:EM,$B93)-Data!EM$2+INDEX($A93:BG93,,MAX(ISNUMBER($D93:BG93)*COLUMN($D93:BG93))))</f>
        <v>#N/A</v>
      </c>
      <c r="BI93" s="2" t="e">
        <f t="array" ref="BI93">IF(INDEX(Data!EN:EN,$B93)=0,#N/A,INDEX(Data!EN:EN,$B93)-Data!EN$2+INDEX($A93:BH93,,MAX(ISNUMBER($D93:BH93)*COLUMN($D93:BH93))))</f>
        <v>#N/A</v>
      </c>
      <c r="BJ93" s="2" t="e">
        <f t="array" ref="BJ93">IF(INDEX(Data!EO:EO,$B93)=0,#N/A,INDEX(Data!EO:EO,$B93)-Data!EO$2+INDEX($A93:BI93,,MAX(ISNUMBER($D93:BI93)*COLUMN($D93:BI93))))</f>
        <v>#N/A</v>
      </c>
      <c r="BK93" s="2" t="e">
        <f t="array" ref="BK93">IF(INDEX(Data!EP:EP,$B93)=0,#N/A,INDEX(Data!EP:EP,$B93)-Data!EP$2+INDEX($A93:BJ93,,MAX(ISNUMBER($D93:BJ93)*COLUMN($D93:BJ93))))</f>
        <v>#N/A</v>
      </c>
      <c r="BL93" s="2" t="e">
        <f t="array" ref="BL93">IF(INDEX(Data!EQ:EQ,$B93)=0,#N/A,INDEX(Data!EQ:EQ,$B93)-Data!EQ$2+INDEX($A93:BK93,,MAX(ISNUMBER($D93:BK93)*COLUMN($D93:BK93))))</f>
        <v>#N/A</v>
      </c>
      <c r="BM93" s="2" t="e">
        <f t="array" ref="BM93">IF(INDEX(Data!ER:ER,$B93)=0,#N/A,INDEX(Data!ER:ER,$B93)-Data!ER$2+INDEX($A93:BL93,,MAX(ISNUMBER($D93:BL93)*COLUMN($D93:BL93))))</f>
        <v>#N/A</v>
      </c>
      <c r="BN93" s="2" t="e">
        <f t="array" ref="BN93">IF(INDEX(Data!ES:ES,$B93)=0,#N/A,INDEX(Data!ES:ES,$B93)-Data!ES$2+INDEX($A93:BM93,,MAX(ISNUMBER($D93:BM93)*COLUMN($D93:BM93))))</f>
        <v>#N/A</v>
      </c>
      <c r="BO93" s="2" t="e">
        <f t="array" ref="BO93">IF(INDEX(Data!ET:ET,$B93)=0,#N/A,INDEX(Data!ET:ET,$B93)-Data!ET$2+INDEX($A93:BN93,,MAX(ISNUMBER($D93:BN93)*COLUMN($D93:BN93))))</f>
        <v>#N/A</v>
      </c>
      <c r="BP93" s="2" t="e">
        <f t="array" ref="BP93">IF(INDEX(Data!EU:EU,$B93)=0,#N/A,INDEX(Data!EU:EU,$B93)-Data!EU$2+INDEX($A93:BO93,,MAX(ISNUMBER($D93:BO93)*COLUMN($D93:BO93))))</f>
        <v>#N/A</v>
      </c>
      <c r="BQ93" s="2" t="e">
        <f t="array" ref="BQ93">IF(INDEX(Data!EV:EV,$B93)=0,#N/A,INDEX(Data!EV:EV,$B93)-Data!EV$2+INDEX($A93:BP93,,MAX(ISNUMBER($D93:BP93)*COLUMN($D93:BP93))))</f>
        <v>#N/A</v>
      </c>
      <c r="BR93" s="2" t="e">
        <f t="array" ref="BR93">IF(INDEX(Data!EW:EW,$B93)=0,#N/A,INDEX(Data!EW:EW,$B93)-Data!EW$2+INDEX($A93:BQ93,,MAX(ISNUMBER($D93:BQ93)*COLUMN($D93:BQ93))))</f>
        <v>#N/A</v>
      </c>
      <c r="BS93" s="2" t="e">
        <f t="array" ref="BS93">IF(INDEX(Data!EX:EX,$B93)=0,#N/A,INDEX(Data!EX:EX,$B93)-Data!EX$2+INDEX($A93:BR93,,MAX(ISNUMBER($D93:BR93)*COLUMN($D93:BR93))))</f>
        <v>#N/A</v>
      </c>
      <c r="BT93" s="2" t="e">
        <f t="array" ref="BT93">IF(INDEX(Data!EY:EY,$B93)=0,#N/A,INDEX(Data!EY:EY,$B93)-Data!EY$2+INDEX($A93:BS93,,MAX(ISNUMBER($D93:BS93)*COLUMN($D93:BS93))))</f>
        <v>#N/A</v>
      </c>
      <c r="BU93" s="2" t="e">
        <f t="array" ref="BU93">IF(INDEX(Data!EZ:EZ,$B93)=0,#N/A,INDEX(Data!EZ:EZ,$B93)-Data!EZ$2+INDEX($A93:BT93,,MAX(ISNUMBER($D93:BT93)*COLUMN($D93:BT93))))</f>
        <v>#N/A</v>
      </c>
      <c r="BV93" s="2" t="e">
        <f t="array" ref="BV93">IF(INDEX(Data!FA:FA,$B93)=0,#N/A,INDEX(Data!FA:FA,$B93)-Data!FA$2+INDEX($A93:BU93,,MAX(ISNUMBER($D93:BU93)*COLUMN($D93:BU93))))</f>
        <v>#N/A</v>
      </c>
      <c r="BW93" s="2" t="e">
        <f t="array" ref="BW93">IF(INDEX(Data!FB:FB,$B93)=0,#N/A,INDEX(Data!FB:FB,$B93)-Data!FB$2+INDEX($A93:BV93,,MAX(ISNUMBER($D93:BV93)*COLUMN($D93:BV93))))</f>
        <v>#N/A</v>
      </c>
      <c r="BX93" s="2" t="e">
        <f t="array" ref="BX93">IF(INDEX(Data!FC:FC,$B93)=0,#N/A,INDEX(Data!FC:FC,$B93)-Data!FC$2+INDEX($A93:BW93,,MAX(ISNUMBER($D93:BW93)*COLUMN($D93:BW93))))</f>
        <v>#N/A</v>
      </c>
      <c r="BY93" s="2" t="e">
        <f t="array" ref="BY93">IF(INDEX(Data!FD:FD,$B93)=0,#N/A,INDEX(Data!FD:FD,$B93)-Data!FD$2+INDEX($A93:BX93,,MAX(ISNUMBER($D93:BX93)*COLUMN($D93:BX93))))</f>
        <v>#N/A</v>
      </c>
      <c r="BZ93" s="2" t="e">
        <f t="array" ref="BZ93">IF(INDEX(Data!FE:FE,$B93)=0,#N/A,INDEX(Data!FE:FE,$B93)-Data!FE$2+INDEX($A93:BY93,,MAX(ISNUMBER($D93:BY93)*COLUMN($D93:BY93))))</f>
        <v>#N/A</v>
      </c>
      <c r="CA93" s="2" t="e">
        <f t="array" ref="CA93">IF(INDEX(Data!FF:FF,$B93)=0,#N/A,INDEX(Data!FF:FF,$B93)-Data!FF$2+INDEX($A93:BZ93,,MAX(ISNUMBER($D93:BZ93)*COLUMN($D93:BZ93))))</f>
        <v>#N/A</v>
      </c>
      <c r="CB93" s="2" t="e">
        <f t="array" ref="CB93">IF(INDEX(Data!FG:FG,$B93)=0,#N/A,INDEX(Data!FG:FG,$B93)-Data!FG$2+INDEX($A93:CA93,,MAX(ISNUMBER($D93:CA93)*COLUMN($D93:CA93))))</f>
        <v>#N/A</v>
      </c>
      <c r="CC93" s="2" t="e">
        <f t="array" ref="CC93">IF(INDEX(Data!FH:FH,$B93)=0,#N/A,INDEX(Data!FH:FH,$B93)-Data!FH$2+INDEX($A93:CB93,,MAX(ISNUMBER($D93:CB93)*COLUMN($D93:CB93))))</f>
        <v>#N/A</v>
      </c>
      <c r="CD93" s="2" t="e">
        <f t="array" ref="CD93">IF(INDEX(Data!FI:FI,$B93)=0,#N/A,INDEX(Data!FI:FI,$B93)-Data!FI$2+INDEX($A93:CC93,,MAX(ISNUMBER($D93:CC93)*COLUMN($D93:CC93))))</f>
        <v>#N/A</v>
      </c>
      <c r="CE93" s="2" t="e">
        <f t="array" ref="CE93">IF(INDEX(Data!FJ:FJ,$B93)=0,#N/A,INDEX(Data!FJ:FJ,$B93)-Data!FJ$2+INDEX($A93:CD93,,MAX(ISNUMBER($D93:CD93)*COLUMN($D93:CD93))))</f>
        <v>#N/A</v>
      </c>
      <c r="CF93" s="2" t="e">
        <f t="array" ref="CF93">IF(INDEX(Data!FK:FK,$B93)=0,#N/A,INDEX(Data!FK:FK,$B93)-Data!FK$2+INDEX($A93:CE93,,MAX(ISNUMBER($D93:CE93)*COLUMN($D93:CE93))))</f>
        <v>#N/A</v>
      </c>
      <c r="CG93" s="2" t="e">
        <f t="array" ref="CG93">IF(INDEX(Data!FL:FL,$B93)=0,#N/A,INDEX(Data!FL:FL,$B93)-Data!FL$2+INDEX($A93:CF93,,MAX(ISNUMBER($D93:CF93)*COLUMN($D93:CF93))))</f>
        <v>#N/A</v>
      </c>
      <c r="CH93" s="2" t="e">
        <f t="array" ref="CH93">IF(INDEX(Data!FM:FM,$B93)=0,#N/A,INDEX(Data!FM:FM,$B93)-Data!FM$2+INDEX($A93:CG93,,MAX(ISNUMBER($D93:CG93)*COLUMN($D93:CG93))))</f>
        <v>#N/A</v>
      </c>
      <c r="CI93" s="2" t="e">
        <f t="array" ref="CI93">IF(INDEX(Data!FN:FN,$B93)=0,#N/A,INDEX(Data!FN:FN,$B93)-Data!FN$2+INDEX($A93:CH93,,MAX(ISNUMBER($D93:CH93)*COLUMN($D93:CH93))))</f>
        <v>#N/A</v>
      </c>
      <c r="CJ93" s="2" t="e">
        <f t="array" ref="CJ93">IF(INDEX(Data!FO:FO,$B93)=0,#N/A,INDEX(Data!FO:FO,$B93)-Data!FO$2+INDEX($A93:CI93,,MAX(ISNUMBER($D93:CI93)*COLUMN($D93:CI93))))</f>
        <v>#N/A</v>
      </c>
      <c r="CK93" s="2" t="e">
        <f t="array" ref="CK93">IF(INDEX(Data!FP:FP,$B93)=0,#N/A,INDEX(Data!FP:FP,$B93)-Data!FP$2+INDEX($A93:CJ93,,MAX(ISNUMBER($D93:CJ93)*COLUMN($D93:CJ93))))</f>
        <v>#N/A</v>
      </c>
      <c r="CL93" s="2" t="e">
        <f t="array" ref="CL93">IF(INDEX(Data!FQ:FQ,$B93)=0,#N/A,INDEX(Data!FQ:FQ,$B93)-Data!FQ$2+INDEX($A93:CK93,,MAX(ISNUMBER($D93:CK93)*COLUMN($D93:CK93))))</f>
        <v>#N/A</v>
      </c>
      <c r="CM93" s="2" t="e">
        <f t="array" ref="CM93">IF(INDEX(Data!FR:FR,$B93)=0,#N/A,INDEX(Data!FR:FR,$B93)-Data!FR$2+INDEX($A93:CL93,,MAX(ISNUMBER($D93:CL93)*COLUMN($D93:CL93))))</f>
        <v>#N/A</v>
      </c>
      <c r="CN93" s="2" t="e">
        <f t="array" ref="CN93">IF(INDEX(Data!FS:FS,$B93)=0,#N/A,INDEX(Data!FS:FS,$B93)-Data!FS$2+INDEX($A93:CM93,,MAX(ISNUMBER($D93:CM93)*COLUMN($D93:CM93))))</f>
        <v>#N/A</v>
      </c>
      <c r="CO93" s="2" t="e">
        <f t="array" ref="CO93">IF(INDEX(Data!FT:FT,$B93)=0,#N/A,INDEX(Data!FT:FT,$B93)-Data!FT$2+INDEX($A93:CN93,,MAX(ISNUMBER($D93:CN93)*COLUMN($D93:CN93))))</f>
        <v>#N/A</v>
      </c>
      <c r="CP93" s="2" t="e">
        <f t="array" ref="CP93">IF(INDEX(Data!FU:FU,$B93)=0,#N/A,INDEX(Data!FU:FU,$B93)-Data!FU$2+INDEX($A93:CO93,,MAX(ISNUMBER($D93:CO93)*COLUMN($D93:CO93))))</f>
        <v>#N/A</v>
      </c>
      <c r="CQ93" s="2" t="e">
        <f t="array" ref="CQ93">IF(INDEX(Data!FV:FV,$B93)=0,#N/A,INDEX(Data!FV:FV,$B93)-Data!FV$2+INDEX($A93:CP93,,MAX(ISNUMBER($D93:CP93)*COLUMN($D93:CP93))))</f>
        <v>#N/A</v>
      </c>
      <c r="CR93" s="2" t="e">
        <f t="array" ref="CR93">IF(INDEX(Data!FW:FW,$B93)=0,#N/A,INDEX(Data!FW:FW,$B93)-Data!FW$2+INDEX($A93:CQ93,,MAX(ISNUMBER($D93:CQ93)*COLUMN($D93:CQ93))))</f>
        <v>#N/A</v>
      </c>
      <c r="CS93" s="2" t="e">
        <f t="array" ref="CS93">IF(INDEX(Data!FX:FX,$B93)=0,#N/A,INDEX(Data!FX:FX,$B93)-Data!FX$2+INDEX($A93:CR93,,MAX(ISNUMBER($D93:CR93)*COLUMN($D93:CR93))))</f>
        <v>#N/A</v>
      </c>
      <c r="CT93" s="2" t="e">
        <f t="array" ref="CT93">IF(INDEX(Data!FY:FY,$B93)=0,#N/A,INDEX(Data!FY:FY,$B93)-Data!FY$2+INDEX($A93:CS93,,MAX(ISNUMBER($D93:CS93)*COLUMN($D93:CS93))))</f>
        <v>#N/A</v>
      </c>
      <c r="CU93" s="2" t="e">
        <f t="array" ref="CU93">IF(INDEX(Data!FZ:FZ,$B93)=0,#N/A,INDEX(Data!FZ:FZ,$B93)-Data!FZ$2+INDEX($A93:CT93,,MAX(ISNUMBER($D93:CT93)*COLUMN($D93:CT93))))</f>
        <v>#N/A</v>
      </c>
      <c r="CV93" s="2" t="e">
        <f t="array" ref="CV93">IF(INDEX(Data!GA:GA,$B93)=0,#N/A,INDEX(Data!GA:GA,$B93)-Data!GA$2+INDEX($A93:CU93,,MAX(ISNUMBER($D93:CU93)*COLUMN($D93:CU93))))</f>
        <v>#N/A</v>
      </c>
      <c r="CW93" s="2" t="e">
        <f t="array" ref="CW93">IF(INDEX(Data!GB:GB,$B93)=0,#N/A,INDEX(Data!GB:GB,$B93)-Data!GB$2+INDEX($A93:CV93,,MAX(ISNUMBER($D93:CV93)*COLUMN($D93:CV93))))</f>
        <v>#N/A</v>
      </c>
      <c r="CX93" s="2" t="e">
        <f t="array" ref="CX93">IF(INDEX(Data!GC:GC,$B93)=0,#N/A,INDEX(Data!GC:GC,$B93)-Data!GC$2+INDEX($A93:CW93,,MAX(ISNUMBER($D93:CW93)*COLUMN($D93:CW93))))</f>
        <v>#N/A</v>
      </c>
      <c r="CY93" s="2" t="e">
        <f t="array" ref="CY93">IF(INDEX(Data!GD:GD,$B93)=0,#N/A,INDEX(Data!GD:GD,$B93)-Data!GD$2+INDEX($A93:CX93,,MAX(ISNUMBER($D93:CX93)*COLUMN($D93:CX93))))</f>
        <v>#N/A</v>
      </c>
      <c r="CZ93" s="2" t="e">
        <f t="array" ref="CZ93">IF(INDEX(Data!GE:GE,$B93)=0,#N/A,INDEX(Data!GE:GE,$B93)-Data!GE$2+INDEX($A93:CY93,,MAX(ISNUMBER($D93:CY93)*COLUMN($D93:CY93))))</f>
        <v>#N/A</v>
      </c>
      <c r="DA93" s="2" t="e">
        <f t="array" ref="DA93">IF(INDEX(Data!GF:GF,$B93)=0,#N/A,INDEX(Data!GF:GF,$B93)-Data!GF$2+INDEX($A93:CZ93,,MAX(ISNUMBER($D93:CZ93)*COLUMN($D93:CZ93))))</f>
        <v>#N/A</v>
      </c>
      <c r="DB93" s="2" t="e">
        <f t="array" ref="DB93">IF(INDEX(Data!GG:GG,$B93)=0,#N/A,INDEX(Data!GG:GG,$B93)-Data!GG$2+INDEX($A93:DA93,,MAX(ISNUMBER($D93:DA93)*COLUMN($D93:DA93))))</f>
        <v>#N/A</v>
      </c>
      <c r="DC93" s="2" t="e">
        <f t="array" ref="DC93">IF(INDEX(Data!GH:GH,$B93)=0,#N/A,INDEX(Data!GH:GH,$B93)-Data!GH$2+INDEX($A93:DB93,,MAX(ISNUMBER($D93:DB93)*COLUMN($D93:DB93))))</f>
        <v>#N/A</v>
      </c>
      <c r="DD93" s="2" t="e">
        <f t="array" ref="DD93">IF(INDEX(Data!GI:GI,$B93)=0,#N/A,INDEX(Data!GI:GI,$B93)-Data!GI$2+INDEX($A93:DC93,,MAX(ISNUMBER($D93:DC93)*COLUMN($D93:DC93))))</f>
        <v>#N/A</v>
      </c>
      <c r="DE93" s="2" t="e">
        <f t="array" ref="DE93">IF(INDEX(Data!GJ:GJ,$B93)=0,#N/A,INDEX(Data!GJ:GJ,$B93)-Data!GJ$2+INDEX($A93:DD93,,MAX(ISNUMBER($D93:DD93)*COLUMN($D93:DD93))))</f>
        <v>#N/A</v>
      </c>
      <c r="DF93" s="2" t="e">
        <f t="array" ref="DF93">IF(INDEX(Data!GK:GK,$B93)=0,#N/A,INDEX(Data!GK:GK,$B93)-Data!GK$2+INDEX($A93:DE93,,MAX(ISNUMBER($D93:DE93)*COLUMN($D93:DE93))))</f>
        <v>#N/A</v>
      </c>
      <c r="DG93" s="2" t="e">
        <f t="array" ref="DG93">IF(INDEX(Data!GL:GL,$B93)=0,#N/A,INDEX(Data!GL:GL,$B93)-Data!GL$2+INDEX($A93:DF93,,MAX(ISNUMBER($D93:DF93)*COLUMN($D93:DF93))))</f>
        <v>#N/A</v>
      </c>
      <c r="DH93" s="2" t="e">
        <f t="array" ref="DH93">IF(INDEX(Data!GM:GM,$B93)=0,#N/A,INDEX(Data!GM:GM,$B93)-Data!GM$2+INDEX($A93:DG93,,MAX(ISNUMBER($D93:DG93)*COLUMN($D93:DG93))))</f>
        <v>#N/A</v>
      </c>
      <c r="DI93" s="2" t="e">
        <f t="array" ref="DI93">IF(INDEX(Data!GN:GN,$B93)=0,#N/A,INDEX(Data!GN:GN,$B93)-Data!GN$2+INDEX($A93:DH93,,MAX(ISNUMBER($D93:DH93)*COLUMN($D93:DH93))))</f>
        <v>#N/A</v>
      </c>
      <c r="DJ93" s="2" t="e">
        <f t="array" ref="DJ93">IF(INDEX(Data!GO:GO,$B93)=0,#N/A,INDEX(Data!GO:GO,$B93)-Data!GO$2+INDEX($A93:DI93,,MAX(ISNUMBER($D93:DI93)*COLUMN($D93:DI93))))</f>
        <v>#N/A</v>
      </c>
      <c r="DK93" s="2" t="e">
        <f t="array" ref="DK93">IF(INDEX(Data!GP:GP,$B93)=0,#N/A,INDEX(Data!GP:GP,$B93)-Data!GP$2+INDEX($A93:DJ93,,MAX(ISNUMBER($D93:DJ93)*COLUMN($D93:DJ93))))</f>
        <v>#N/A</v>
      </c>
      <c r="DL93" s="2" t="e">
        <f t="array" ref="DL93">IF(INDEX(Data!GQ:GQ,$B93)=0,#N/A,INDEX(Data!GQ:GQ,$B93)-Data!GQ$2+INDEX($A93:DK93,,MAX(ISNUMBER($D93:DK93)*COLUMN($D93:DK93))))</f>
        <v>#N/A</v>
      </c>
      <c r="DM93" s="2" t="e">
        <f t="array" ref="DM93">IF(INDEX(Data!GR:GR,$B93)=0,#N/A,INDEX(Data!GR:GR,$B93)-Data!GR$2+INDEX($A93:DL93,,MAX(ISNUMBER($D93:DL93)*COLUMN($D93:DL93))))</f>
        <v>#N/A</v>
      </c>
      <c r="DN93" s="2" t="e">
        <f t="array" ref="DN93">IF(INDEX(Data!GS:GS,$B93)=0,#N/A,INDEX(Data!GS:GS,$B93)-Data!GS$2+INDEX($A93:DM93,,MAX(ISNUMBER($D93:DM93)*COLUMN($D93:DM93))))</f>
        <v>#N/A</v>
      </c>
      <c r="DO93" s="2" t="e">
        <f t="array" ref="DO93">IF(INDEX(Data!GT:GT,$B93)=0,#N/A,INDEX(Data!GT:GT,$B93)-Data!GT$2+INDEX($A93:DN93,,MAX(ISNUMBER($D93:DN93)*COLUMN($D93:DN93))))</f>
        <v>#N/A</v>
      </c>
      <c r="DP93" s="2" t="e">
        <f t="array" ref="DP93">IF(INDEX(Data!GU:GU,$B93)=0,#N/A,INDEX(Data!GU:GU,$B93)-Data!GU$2+INDEX($A93:DO93,,MAX(ISNUMBER($D93:DO93)*COLUMN($D93:DO93))))</f>
        <v>#N/A</v>
      </c>
      <c r="DQ93" s="2" t="e">
        <f t="array" ref="DQ93">IF(INDEX(Data!GV:GV,$B93)=0,#N/A,INDEX(Data!GV:GV,$B93)-Data!GV$2+INDEX($A93:DP93,,MAX(ISNUMBER($D93:DP93)*COLUMN($D93:DP93))))</f>
        <v>#N/A</v>
      </c>
      <c r="DR93" s="2" t="e">
        <f t="array" ref="DR93">IF(INDEX(Data!GW:GW,$B93)=0,#N/A,INDEX(Data!GW:GW,$B93)-Data!GW$2+INDEX($A93:DQ93,,MAX(ISNUMBER($D93:DQ93)*COLUMN($D93:DQ93))))</f>
        <v>#N/A</v>
      </c>
      <c r="DS93" s="2" t="e">
        <f t="array" ref="DS93">IF(INDEX(Data!GX:GX,$B93)=0,#N/A,INDEX(Data!GX:GX,$B93)-Data!GX$2+INDEX($A93:DR93,,MAX(ISNUMBER($D93:DR93)*COLUMN($D93:DR93))))</f>
        <v>#N/A</v>
      </c>
      <c r="DT93" s="2" t="e">
        <f t="array" ref="DT93">IF(INDEX(Data!GY:GY,$B93)=0,#N/A,INDEX(Data!GY:GY,$B93)-Data!GY$2+INDEX($A93:DS93,,MAX(ISNUMBER($D93:DS93)*COLUMN($D93:DS93))))</f>
        <v>#N/A</v>
      </c>
      <c r="DU93" s="2" t="e">
        <f t="array" ref="DU93">IF(INDEX(Data!GZ:GZ,$B93)=0,#N/A,INDEX(Data!GZ:GZ,$B93)-Data!GZ$2+INDEX($A93:DT93,,MAX(ISNUMBER($D93:DT93)*COLUMN($D93:DT93))))</f>
        <v>#N/A</v>
      </c>
      <c r="DV93" s="2" t="e">
        <f t="array" ref="DV93">IF(INDEX(Data!HA:HA,$B93)=0,#N/A,INDEX(Data!HA:HA,$B93)-Data!HA$2+INDEX($A93:DU93,,MAX(ISNUMBER($D93:DU93)*COLUMN($D93:DU93))))</f>
        <v>#N/A</v>
      </c>
      <c r="DW93" s="2" t="e">
        <f t="array" ref="DW93">IF(INDEX(Data!HB:HB,$B93)=0,#N/A,INDEX(Data!HB:HB,$B93)-Data!HB$2+INDEX($A93:DV93,,MAX(ISNUMBER($D93:DV93)*COLUMN($D93:DV93))))</f>
        <v>#N/A</v>
      </c>
      <c r="DX93" s="2" t="e">
        <f t="array" ref="DX93">IF(INDEX(Data!HC:HC,$B93)=0,#N/A,INDEX(Data!HC:HC,$B93)-Data!HC$2+INDEX($A93:DW93,,MAX(ISNUMBER($D93:DW93)*COLUMN($D93:DW93))))</f>
        <v>#N/A</v>
      </c>
      <c r="DY93" s="2" t="e">
        <f t="array" ref="DY93">IF(INDEX(Data!HD:HD,$B93)=0,#N/A,INDEX(Data!HD:HD,$B93)-Data!HD$2+INDEX($A93:DX93,,MAX(ISNUMBER($D93:DX93)*COLUMN($D93:DX93))))</f>
        <v>#N/A</v>
      </c>
      <c r="DZ93" s="2" t="e">
        <f t="array" ref="DZ93">IF(INDEX(Data!HE:HE,$B93)=0,#N/A,INDEX(Data!HE:HE,$B93)-Data!HE$2+INDEX($A93:DY93,,MAX(ISNUMBER($D93:DY93)*COLUMN($D93:DY93))))</f>
        <v>#N/A</v>
      </c>
      <c r="EA93" s="2" t="e">
        <f t="array" ref="EA93">IF(INDEX(Data!HF:HF,$B93)=0,#N/A,INDEX(Data!HF:HF,$B93)-Data!HF$2+INDEX($A93:DZ93,,MAX(ISNUMBER($D93:DZ93)*COLUMN($D93:DZ93))))</f>
        <v>#N/A</v>
      </c>
      <c r="EB93" s="2" t="e">
        <f t="array" ref="EB93">IF(INDEX(Data!HG:HG,$B93)=0,#N/A,INDEX(Data!HG:HG,$B93)-Data!HG$2+INDEX($A93:EA93,,MAX(ISNUMBER($D93:EA93)*COLUMN($D93:EA93))))</f>
        <v>#N/A</v>
      </c>
      <c r="EC93" s="2" t="e">
        <f t="array" ref="EC93">IF(INDEX(Data!HH:HH,$B93)=0,#N/A,INDEX(Data!HH:HH,$B93)-Data!HH$2+INDEX($A93:EB93,,MAX(ISNUMBER($D93:EB93)*COLUMN($D93:EB93))))</f>
        <v>#N/A</v>
      </c>
      <c r="ED93" s="2" t="e">
        <f t="array" ref="ED93">IF(INDEX(Data!HI:HI,$B93)=0,#N/A,INDEX(Data!HI:HI,$B93)-Data!HI$2+INDEX($A93:EC93,,MAX(ISNUMBER($D93:EC93)*COLUMN($D93:EC93))))</f>
        <v>#N/A</v>
      </c>
      <c r="EE93" s="2" t="e">
        <f t="array" ref="EE93">IF(INDEX(Data!HJ:HJ,$B93)=0,#N/A,INDEX(Data!HJ:HJ,$B93)-Data!HJ$2+INDEX($A93:ED93,,MAX(ISNUMBER($D93:ED93)*COLUMN($D93:ED93))))</f>
        <v>#N/A</v>
      </c>
      <c r="EF93" s="2" t="e">
        <f t="array" ref="EF93">IF(INDEX(Data!HK:HK,$B93)=0,#N/A,INDEX(Data!HK:HK,$B93)-Data!HK$2+INDEX($A93:EE93,,MAX(ISNUMBER($D93:EE93)*COLUMN($D93:EE93))))</f>
        <v>#N/A</v>
      </c>
      <c r="EG93" s="2" t="e">
        <f t="array" ref="EG93">IF(INDEX(Data!HL:HL,$B93)=0,#N/A,INDEX(Data!HL:HL,$B93)-Data!HL$2+INDEX($A93:EF93,,MAX(ISNUMBER($D93:EF93)*COLUMN($D93:EF93))))</f>
        <v>#N/A</v>
      </c>
      <c r="EH93" s="2" t="e">
        <f t="array" ref="EH93">IF(INDEX(Data!HM:HM,$B93)=0,#N/A,INDEX(Data!HM:HM,$B93)-Data!HM$2+INDEX($A93:EG93,,MAX(ISNUMBER($D93:EG93)*COLUMN($D93:EG93))))</f>
        <v>#N/A</v>
      </c>
      <c r="EI93" s="2" t="e">
        <f t="array" ref="EI93">IF(INDEX(Data!HN:HN,$B93)=0,#N/A,INDEX(Data!HN:HN,$B93)-Data!HN$2+INDEX($A93:EH93,,MAX(ISNUMBER($D93:EH93)*COLUMN($D93:EH93))))</f>
        <v>#N/A</v>
      </c>
    </row>
    <row r="94" spans="1:139" x14ac:dyDescent="0.25">
      <c r="A94" s="2">
        <f>Data!CG169</f>
        <v>0</v>
      </c>
      <c r="B94" s="2" t="e">
        <f>MATCH(A94,Data!CG:CG,0)</f>
        <v>#N/A</v>
      </c>
      <c r="C94" s="2" t="e">
        <f ca="1">COUNTIF(OFFSET(Data!$CJ$1:$EZ$78,B94-1,0,1),"&gt;0")</f>
        <v>#N/A</v>
      </c>
      <c r="D94" s="2">
        <v>0</v>
      </c>
      <c r="E94" s="2" t="e">
        <f t="array" ref="E94">IF(INDEX(Data!CJ:CJ,$B94)=0,#N/A,INDEX(Data!CJ:CJ,$B94)-Data!CJ$2+INDEX($A94:D94,,MAX(ISNUMBER($D94:D94)*COLUMN($D94:D94))))</f>
        <v>#N/A</v>
      </c>
      <c r="F94" s="2" t="e">
        <f t="array" ref="F94">IF(INDEX(Data!CK:CK,$B94)=0,#N/A,INDEX(Data!CK:CK,$B94)-Data!CK$2+INDEX($A94:E94,,MAX(ISNUMBER($D94:E94)*COLUMN($D94:E94))))</f>
        <v>#N/A</v>
      </c>
      <c r="G94" s="2" t="e">
        <f t="array" ref="G94">IF(INDEX(Data!CL:CL,$B94)=0,#N/A,INDEX(Data!CL:CL,$B94)-Data!CL$2+INDEX($A94:F94,,MAX(ISNUMBER($D94:F94)*COLUMN($D94:F94))))</f>
        <v>#N/A</v>
      </c>
      <c r="H94" s="2" t="e">
        <f t="array" ref="H94">IF(INDEX(Data!CM:CM,$B94)=0,#N/A,INDEX(Data!CM:CM,$B94)-Data!CM$2+INDEX($A94:G94,,MAX(ISNUMBER($D94:G94)*COLUMN($D94:G94))))</f>
        <v>#N/A</v>
      </c>
      <c r="I94" s="2" t="e">
        <f t="array" ref="I94">IF(INDEX(Data!CN:CN,$B94)=0,#N/A,INDEX(Data!CN:CN,$B94)-Data!CN$2+INDEX($A94:H94,,MAX(ISNUMBER($D94:H94)*COLUMN($D94:H94))))</f>
        <v>#N/A</v>
      </c>
      <c r="J94" s="2" t="e">
        <f t="array" ref="J94">IF(INDEX(Data!CO:CO,$B94)=0,#N/A,INDEX(Data!CO:CO,$B94)-Data!CO$2+INDEX($A94:I94,,MAX(ISNUMBER($D94:I94)*COLUMN($D94:I94))))</f>
        <v>#N/A</v>
      </c>
      <c r="K94" s="2" t="e">
        <f t="array" ref="K94">IF(INDEX(Data!CP:CP,$B94)=0,#N/A,INDEX(Data!CP:CP,$B94)-Data!CP$2+INDEX($A94:J94,,MAX(ISNUMBER($D94:J94)*COLUMN($D94:J94))))</f>
        <v>#N/A</v>
      </c>
      <c r="L94" s="2" t="e">
        <f t="array" ref="L94">IF(INDEX(Data!CQ:CQ,$B94)=0,#N/A,INDEX(Data!CQ:CQ,$B94)-Data!CQ$2+INDEX($A94:K94,,MAX(ISNUMBER($D94:K94)*COLUMN($D94:K94))))</f>
        <v>#N/A</v>
      </c>
      <c r="M94" s="2" t="e">
        <f t="array" ref="M94">IF(INDEX(Data!CR:CR,$B94)=0,#N/A,INDEX(Data!CR:CR,$B94)-Data!CR$2+INDEX($A94:L94,,MAX(ISNUMBER($D94:L94)*COLUMN($D94:L94))))</f>
        <v>#N/A</v>
      </c>
      <c r="N94" s="2" t="e">
        <f t="array" ref="N94">IF(INDEX(Data!CS:CS,$B94)=0,#N/A,INDEX(Data!CS:CS,$B94)-Data!CS$2+INDEX($A94:M94,,MAX(ISNUMBER($D94:M94)*COLUMN($D94:M94))))</f>
        <v>#N/A</v>
      </c>
      <c r="O94" s="2" t="e">
        <f t="array" ref="O94">IF(INDEX(Data!CT:CT,$B94)=0,#N/A,INDEX(Data!CT:CT,$B94)-Data!CT$2+INDEX($A94:N94,,MAX(ISNUMBER($D94:N94)*COLUMN($D94:N94))))</f>
        <v>#N/A</v>
      </c>
      <c r="P94" s="2" t="e">
        <f t="array" ref="P94">IF(INDEX(Data!CU:CU,$B94)=0,#N/A,INDEX(Data!CU:CU,$B94)-Data!CU$2+INDEX($A94:O94,,MAX(ISNUMBER($D94:O94)*COLUMN($D94:O94))))</f>
        <v>#N/A</v>
      </c>
      <c r="Q94" s="2" t="e">
        <f t="array" ref="Q94">IF(INDEX(Data!CV:CV,$B94)=0,#N/A,INDEX(Data!CV:CV,$B94)-Data!CV$2+INDEX($A94:P94,,MAX(ISNUMBER($D94:P94)*COLUMN($D94:P94))))</f>
        <v>#N/A</v>
      </c>
      <c r="R94" s="2" t="e">
        <f t="array" ref="R94">IF(INDEX(Data!CW:CW,$B94)=0,#N/A,INDEX(Data!CW:CW,$B94)-Data!CW$2+INDEX($A94:Q94,,MAX(ISNUMBER($D94:Q94)*COLUMN($D94:Q94))))</f>
        <v>#N/A</v>
      </c>
      <c r="S94" s="2" t="e">
        <f t="array" ref="S94">IF(INDEX(Data!CX:CX,$B94)=0,#N/A,INDEX(Data!CX:CX,$B94)-Data!CX$2+INDEX($A94:R94,,MAX(ISNUMBER($D94:R94)*COLUMN($D94:R94))))</f>
        <v>#N/A</v>
      </c>
      <c r="T94" s="2" t="e">
        <f t="array" ref="T94">IF(INDEX(Data!CY:CY,$B94)=0,#N/A,INDEX(Data!CY:CY,$B94)-Data!CY$2+INDEX($A94:S94,,MAX(ISNUMBER($D94:S94)*COLUMN($D94:S94))))</f>
        <v>#N/A</v>
      </c>
      <c r="U94" s="2" t="e">
        <f t="array" ref="U94">IF(INDEX(Data!CZ:CZ,$B94)=0,#N/A,INDEX(Data!CZ:CZ,$B94)-Data!CZ$2+INDEX($A94:T94,,MAX(ISNUMBER($D94:T94)*COLUMN($D94:T94))))</f>
        <v>#N/A</v>
      </c>
      <c r="V94" s="2" t="e">
        <f t="array" ref="V94">IF(INDEX(Data!DA:DA,$B94)=0,#N/A,INDEX(Data!DA:DA,$B94)-Data!DA$2+INDEX($A94:U94,,MAX(ISNUMBER($D94:U94)*COLUMN($D94:U94))))</f>
        <v>#N/A</v>
      </c>
      <c r="W94" s="2" t="e">
        <f t="array" ref="W94">IF(INDEX(Data!DB:DB,$B94)=0,#N/A,INDEX(Data!DB:DB,$B94)-Data!DB$2+INDEX($A94:V94,,MAX(ISNUMBER($D94:V94)*COLUMN($D94:V94))))</f>
        <v>#N/A</v>
      </c>
      <c r="X94" s="2" t="e">
        <f t="array" ref="X94">IF(INDEX(Data!DC:DC,$B94)=0,#N/A,INDEX(Data!DC:DC,$B94)-Data!DC$2+INDEX($A94:W94,,MAX(ISNUMBER($D94:W94)*COLUMN($D94:W94))))</f>
        <v>#N/A</v>
      </c>
      <c r="Y94" s="2" t="e">
        <f t="array" ref="Y94">IF(INDEX(Data!DD:DD,$B94)=0,#N/A,INDEX(Data!DD:DD,$B94)-Data!DD$2+INDEX($A94:X94,,MAX(ISNUMBER($D94:X94)*COLUMN($D94:X94))))</f>
        <v>#N/A</v>
      </c>
      <c r="Z94" s="2" t="e">
        <f t="array" ref="Z94">IF(INDEX(Data!DE:DE,$B94)=0,#N/A,INDEX(Data!DE:DE,$B94)-Data!DE$2+INDEX($A94:Y94,,MAX(ISNUMBER($D94:Y94)*COLUMN($D94:Y94))))</f>
        <v>#N/A</v>
      </c>
      <c r="AA94" s="2" t="e">
        <f t="array" ref="AA94">IF(INDEX(Data!DF:DF,$B94)=0,#N/A,INDEX(Data!DF:DF,$B94)-Data!DF$2+INDEX($A94:Z94,,MAX(ISNUMBER($D94:Z94)*COLUMN($D94:Z94))))</f>
        <v>#N/A</v>
      </c>
      <c r="AB94" s="2" t="e">
        <f t="array" ref="AB94">IF(INDEX(Data!DG:DG,$B94)=0,#N/A,INDEX(Data!DG:DG,$B94)-Data!DG$2+INDEX($A94:AA94,,MAX(ISNUMBER($D94:AA94)*COLUMN($D94:AA94))))</f>
        <v>#N/A</v>
      </c>
      <c r="AC94" s="2" t="e">
        <f t="array" ref="AC94">IF(INDEX(Data!DH:DH,$B94)=0,#N/A,INDEX(Data!DH:DH,$B94)-Data!DH$2+INDEX($A94:AB94,,MAX(ISNUMBER($D94:AB94)*COLUMN($D94:AB94))))</f>
        <v>#N/A</v>
      </c>
      <c r="AD94" s="2" t="e">
        <f t="array" ref="AD94">IF(INDEX(Data!DI:DI,$B94)=0,#N/A,INDEX(Data!DI:DI,$B94)-Data!DI$2+INDEX($A94:AC94,,MAX(ISNUMBER($D94:AC94)*COLUMN($D94:AC94))))</f>
        <v>#N/A</v>
      </c>
      <c r="AE94" s="2" t="e">
        <f t="array" ref="AE94">IF(INDEX(Data!DJ:DJ,$B94)=0,#N/A,INDEX(Data!DJ:DJ,$B94)-Data!DJ$2+INDEX($A94:AD94,,MAX(ISNUMBER($D94:AD94)*COLUMN($D94:AD94))))</f>
        <v>#N/A</v>
      </c>
      <c r="AF94" s="2" t="e">
        <f t="array" ref="AF94">IF(INDEX(Data!DK:DK,$B94)=0,#N/A,INDEX(Data!DK:DK,$B94)-Data!DK$2+INDEX($A94:AE94,,MAX(ISNUMBER($D94:AE94)*COLUMN($D94:AE94))))</f>
        <v>#N/A</v>
      </c>
      <c r="AG94" s="2" t="e">
        <f t="array" ref="AG94">IF(INDEX(Data!DL:DL,$B94)=0,#N/A,INDEX(Data!DL:DL,$B94)-Data!DL$2+INDEX($A94:AF94,,MAX(ISNUMBER($D94:AF94)*COLUMN($D94:AF94))))</f>
        <v>#N/A</v>
      </c>
      <c r="AH94" s="2" t="e">
        <f t="array" ref="AH94">IF(INDEX(Data!DM:DM,$B94)=0,#N/A,INDEX(Data!DM:DM,$B94)-Data!DM$2+INDEX($A94:AG94,,MAX(ISNUMBER($D94:AG94)*COLUMN($D94:AG94))))</f>
        <v>#N/A</v>
      </c>
      <c r="AI94" s="2" t="e">
        <f t="array" ref="AI94">IF(INDEX(Data!DN:DN,$B94)=0,#N/A,INDEX(Data!DN:DN,$B94)-Data!DN$2+INDEX($A94:AH94,,MAX(ISNUMBER($D94:AH94)*COLUMN($D94:AH94))))</f>
        <v>#N/A</v>
      </c>
      <c r="AJ94" s="2" t="e">
        <f t="array" ref="AJ94">IF(INDEX(Data!DO:DO,$B94)=0,#N/A,INDEX(Data!DO:DO,$B94)-Data!DO$2+INDEX($A94:AI94,,MAX(ISNUMBER($D94:AI94)*COLUMN($D94:AI94))))</f>
        <v>#N/A</v>
      </c>
      <c r="AK94" s="2" t="e">
        <f t="array" ref="AK94">IF(INDEX(Data!DP:DP,$B94)=0,#N/A,INDEX(Data!DP:DP,$B94)-Data!DP$2+INDEX($A94:AJ94,,MAX(ISNUMBER($D94:AJ94)*COLUMN($D94:AJ94))))</f>
        <v>#N/A</v>
      </c>
      <c r="AL94" s="2" t="e">
        <f t="array" ref="AL94">IF(INDEX(Data!DQ:DQ,$B94)=0,#N/A,INDEX(Data!DQ:DQ,$B94)-Data!DQ$2+INDEX($A94:AK94,,MAX(ISNUMBER($D94:AK94)*COLUMN($D94:AK94))))</f>
        <v>#N/A</v>
      </c>
      <c r="AM94" s="2" t="e">
        <f t="array" ref="AM94">IF(INDEX(Data!DR:DR,$B94)=0,#N/A,INDEX(Data!DR:DR,$B94)-Data!DR$2+INDEX($A94:AL94,,MAX(ISNUMBER($D94:AL94)*COLUMN($D94:AL94))))</f>
        <v>#N/A</v>
      </c>
      <c r="AN94" s="2" t="e">
        <f t="array" ref="AN94">IF(INDEX(Data!DS:DS,$B94)=0,#N/A,INDEX(Data!DS:DS,$B94)-Data!DS$2+INDEX($A94:AM94,,MAX(ISNUMBER($D94:AM94)*COLUMN($D94:AM94))))</f>
        <v>#N/A</v>
      </c>
      <c r="AO94" s="2" t="e">
        <f t="array" ref="AO94">IF(INDEX(Data!DT:DT,$B94)=0,#N/A,INDEX(Data!DT:DT,$B94)-Data!DT$2+INDEX($A94:AN94,,MAX(ISNUMBER($D94:AN94)*COLUMN($D94:AN94))))</f>
        <v>#N/A</v>
      </c>
      <c r="AP94" s="2" t="e">
        <f t="array" ref="AP94">IF(INDEX(Data!DU:DU,$B94)=0,#N/A,INDEX(Data!DU:DU,$B94)-Data!DU$2+INDEX($A94:AO94,,MAX(ISNUMBER($D94:AO94)*COLUMN($D94:AO94))))</f>
        <v>#N/A</v>
      </c>
      <c r="AQ94" s="2" t="e">
        <f t="array" ref="AQ94">IF(INDEX(Data!DV:DV,$B94)=0,#N/A,INDEX(Data!DV:DV,$B94)-Data!DV$2+INDEX($A94:AP94,,MAX(ISNUMBER($D94:AP94)*COLUMN($D94:AP94))))</f>
        <v>#N/A</v>
      </c>
      <c r="AR94" s="2" t="e">
        <f t="array" ref="AR94">IF(INDEX(Data!DW:DW,$B94)=0,#N/A,INDEX(Data!DW:DW,$B94)-Data!DW$2+INDEX($A94:AQ94,,MAX(ISNUMBER($D94:AQ94)*COLUMN($D94:AQ94))))</f>
        <v>#N/A</v>
      </c>
      <c r="AS94" s="2" t="e">
        <f t="array" ref="AS94">IF(INDEX(Data!DX:DX,$B94)=0,#N/A,INDEX(Data!DX:DX,$B94)-Data!DX$2+INDEX($A94:AR94,,MAX(ISNUMBER($D94:AR94)*COLUMN($D94:AR94))))</f>
        <v>#N/A</v>
      </c>
      <c r="AT94" s="2" t="e">
        <f t="array" ref="AT94">IF(INDEX(Data!DY:DY,$B94)=0,#N/A,INDEX(Data!DY:DY,$B94)-Data!DY$2+INDEX($A94:AS94,,MAX(ISNUMBER($D94:AS94)*COLUMN($D94:AS94))))</f>
        <v>#N/A</v>
      </c>
      <c r="AU94" s="2" t="e">
        <f t="array" ref="AU94">IF(INDEX(Data!DZ:DZ,$B94)=0,#N/A,INDEX(Data!DZ:DZ,$B94)-Data!DZ$2+INDEX($A94:AT94,,MAX(ISNUMBER($D94:AT94)*COLUMN($D94:AT94))))</f>
        <v>#N/A</v>
      </c>
      <c r="AV94" s="2" t="e">
        <f t="array" ref="AV94">IF(INDEX(Data!EA:EA,$B94)=0,#N/A,INDEX(Data!EA:EA,$B94)-Data!EA$2+INDEX($A94:AU94,,MAX(ISNUMBER($D94:AU94)*COLUMN($D94:AU94))))</f>
        <v>#N/A</v>
      </c>
      <c r="AW94" s="2" t="e">
        <f t="array" ref="AW94">IF(INDEX(Data!EB:EB,$B94)=0,#N/A,INDEX(Data!EB:EB,$B94)-Data!EB$2+INDEX($A94:AV94,,MAX(ISNUMBER($D94:AV94)*COLUMN($D94:AV94))))</f>
        <v>#N/A</v>
      </c>
      <c r="AX94" s="2" t="e">
        <f t="array" ref="AX94">IF(INDEX(Data!EC:EC,$B94)=0,#N/A,INDEX(Data!EC:EC,$B94)-Data!EC$2+INDEX($A94:AW94,,MAX(ISNUMBER($D94:AW94)*COLUMN($D94:AW94))))</f>
        <v>#N/A</v>
      </c>
      <c r="AY94" s="2" t="e">
        <f t="array" ref="AY94">IF(INDEX(Data!ED:ED,$B94)=0,#N/A,INDEX(Data!ED:ED,$B94)-Data!ED$2+INDEX($A94:AX94,,MAX(ISNUMBER($D94:AX94)*COLUMN($D94:AX94))))</f>
        <v>#N/A</v>
      </c>
      <c r="AZ94" s="2" t="e">
        <f t="array" ref="AZ94">IF(INDEX(Data!EE:EE,$B94)=0,#N/A,INDEX(Data!EE:EE,$B94)-Data!EE$2+INDEX($A94:AY94,,MAX(ISNUMBER($D94:AY94)*COLUMN($D94:AY94))))</f>
        <v>#N/A</v>
      </c>
      <c r="BA94" s="2" t="e">
        <f t="array" ref="BA94">IF(INDEX(Data!EF:EF,$B94)=0,#N/A,INDEX(Data!EF:EF,$B94)-Data!EF$2+INDEX($A94:AZ94,,MAX(ISNUMBER($D94:AZ94)*COLUMN($D94:AZ94))))</f>
        <v>#N/A</v>
      </c>
      <c r="BB94" s="2" t="e">
        <f t="array" ref="BB94">IF(INDEX(Data!EG:EG,$B94)=0,#N/A,INDEX(Data!EG:EG,$B94)-Data!EG$2+INDEX($A94:BA94,,MAX(ISNUMBER($D94:BA94)*COLUMN($D94:BA94))))</f>
        <v>#N/A</v>
      </c>
      <c r="BC94" s="2" t="e">
        <f t="array" ref="BC94">IF(INDEX(Data!EH:EH,$B94)=0,#N/A,INDEX(Data!EH:EH,$B94)-Data!EH$2+INDEX($A94:BB94,,MAX(ISNUMBER($D94:BB94)*COLUMN($D94:BB94))))</f>
        <v>#N/A</v>
      </c>
      <c r="BD94" s="2" t="e">
        <f t="array" ref="BD94">IF(INDEX(Data!EI:EI,$B94)=0,#N/A,INDEX(Data!EI:EI,$B94)-Data!EI$2+INDEX($A94:BC94,,MAX(ISNUMBER($D94:BC94)*COLUMN($D94:BC94))))</f>
        <v>#N/A</v>
      </c>
      <c r="BE94" s="2" t="e">
        <f t="array" ref="BE94">IF(INDEX(Data!EJ:EJ,$B94)=0,#N/A,INDEX(Data!EJ:EJ,$B94)-Data!EJ$2+INDEX($A94:BD94,,MAX(ISNUMBER($D94:BD94)*COLUMN($D94:BD94))))</f>
        <v>#N/A</v>
      </c>
      <c r="BF94" s="2" t="e">
        <f t="array" ref="BF94">IF(INDEX(Data!EK:EK,$B94)=0,#N/A,INDEX(Data!EK:EK,$B94)-Data!EK$2+INDEX($A94:BE94,,MAX(ISNUMBER($D94:BE94)*COLUMN($D94:BE94))))</f>
        <v>#N/A</v>
      </c>
      <c r="BG94" s="2" t="e">
        <f t="array" ref="BG94">IF(INDEX(Data!EL:EL,$B94)=0,#N/A,INDEX(Data!EL:EL,$B94)-Data!EL$2+INDEX($A94:BF94,,MAX(ISNUMBER($D94:BF94)*COLUMN($D94:BF94))))</f>
        <v>#N/A</v>
      </c>
      <c r="BH94" s="2" t="e">
        <f t="array" ref="BH94">IF(INDEX(Data!EM:EM,$B94)=0,#N/A,INDEX(Data!EM:EM,$B94)-Data!EM$2+INDEX($A94:BG94,,MAX(ISNUMBER($D94:BG94)*COLUMN($D94:BG94))))</f>
        <v>#N/A</v>
      </c>
      <c r="BI94" s="2" t="e">
        <f t="array" ref="BI94">IF(INDEX(Data!EN:EN,$B94)=0,#N/A,INDEX(Data!EN:EN,$B94)-Data!EN$2+INDEX($A94:BH94,,MAX(ISNUMBER($D94:BH94)*COLUMN($D94:BH94))))</f>
        <v>#N/A</v>
      </c>
      <c r="BJ94" s="2" t="e">
        <f t="array" ref="BJ94">IF(INDEX(Data!EO:EO,$B94)=0,#N/A,INDEX(Data!EO:EO,$B94)-Data!EO$2+INDEX($A94:BI94,,MAX(ISNUMBER($D94:BI94)*COLUMN($D94:BI94))))</f>
        <v>#N/A</v>
      </c>
      <c r="BK94" s="2" t="e">
        <f t="array" ref="BK94">IF(INDEX(Data!EP:EP,$B94)=0,#N/A,INDEX(Data!EP:EP,$B94)-Data!EP$2+INDEX($A94:BJ94,,MAX(ISNUMBER($D94:BJ94)*COLUMN($D94:BJ94))))</f>
        <v>#N/A</v>
      </c>
      <c r="BL94" s="2" t="e">
        <f t="array" ref="BL94">IF(INDEX(Data!EQ:EQ,$B94)=0,#N/A,INDEX(Data!EQ:EQ,$B94)-Data!EQ$2+INDEX($A94:BK94,,MAX(ISNUMBER($D94:BK94)*COLUMN($D94:BK94))))</f>
        <v>#N/A</v>
      </c>
      <c r="BM94" s="2" t="e">
        <f t="array" ref="BM94">IF(INDEX(Data!ER:ER,$B94)=0,#N/A,INDEX(Data!ER:ER,$B94)-Data!ER$2+INDEX($A94:BL94,,MAX(ISNUMBER($D94:BL94)*COLUMN($D94:BL94))))</f>
        <v>#N/A</v>
      </c>
      <c r="BN94" s="2" t="e">
        <f t="array" ref="BN94">IF(INDEX(Data!ES:ES,$B94)=0,#N/A,INDEX(Data!ES:ES,$B94)-Data!ES$2+INDEX($A94:BM94,,MAX(ISNUMBER($D94:BM94)*COLUMN($D94:BM94))))</f>
        <v>#N/A</v>
      </c>
      <c r="BO94" s="2" t="e">
        <f t="array" ref="BO94">IF(INDEX(Data!ET:ET,$B94)=0,#N/A,INDEX(Data!ET:ET,$B94)-Data!ET$2+INDEX($A94:BN94,,MAX(ISNUMBER($D94:BN94)*COLUMN($D94:BN94))))</f>
        <v>#N/A</v>
      </c>
      <c r="BP94" s="2" t="e">
        <f t="array" ref="BP94">IF(INDEX(Data!EU:EU,$B94)=0,#N/A,INDEX(Data!EU:EU,$B94)-Data!EU$2+INDEX($A94:BO94,,MAX(ISNUMBER($D94:BO94)*COLUMN($D94:BO94))))</f>
        <v>#N/A</v>
      </c>
      <c r="BQ94" s="2" t="e">
        <f t="array" ref="BQ94">IF(INDEX(Data!EV:EV,$B94)=0,#N/A,INDEX(Data!EV:EV,$B94)-Data!EV$2+INDEX($A94:BP94,,MAX(ISNUMBER($D94:BP94)*COLUMN($D94:BP94))))</f>
        <v>#N/A</v>
      </c>
      <c r="BR94" s="2" t="e">
        <f t="array" ref="BR94">IF(INDEX(Data!EW:EW,$B94)=0,#N/A,INDEX(Data!EW:EW,$B94)-Data!EW$2+INDEX($A94:BQ94,,MAX(ISNUMBER($D94:BQ94)*COLUMN($D94:BQ94))))</f>
        <v>#N/A</v>
      </c>
      <c r="BS94" s="2" t="e">
        <f t="array" ref="BS94">IF(INDEX(Data!EX:EX,$B94)=0,#N/A,INDEX(Data!EX:EX,$B94)-Data!EX$2+INDEX($A94:BR94,,MAX(ISNUMBER($D94:BR94)*COLUMN($D94:BR94))))</f>
        <v>#N/A</v>
      </c>
      <c r="BT94" s="2" t="e">
        <f t="array" ref="BT94">IF(INDEX(Data!EY:EY,$B94)=0,#N/A,INDEX(Data!EY:EY,$B94)-Data!EY$2+INDEX($A94:BS94,,MAX(ISNUMBER($D94:BS94)*COLUMN($D94:BS94))))</f>
        <v>#N/A</v>
      </c>
      <c r="BU94" s="2" t="e">
        <f t="array" ref="BU94">IF(INDEX(Data!EZ:EZ,$B94)=0,#N/A,INDEX(Data!EZ:EZ,$B94)-Data!EZ$2+INDEX($A94:BT94,,MAX(ISNUMBER($D94:BT94)*COLUMN($D94:BT94))))</f>
        <v>#N/A</v>
      </c>
      <c r="BV94" s="2" t="e">
        <f t="array" ref="BV94">IF(INDEX(Data!FA:FA,$B94)=0,#N/A,INDEX(Data!FA:FA,$B94)-Data!FA$2+INDEX($A94:BU94,,MAX(ISNUMBER($D94:BU94)*COLUMN($D94:BU94))))</f>
        <v>#N/A</v>
      </c>
      <c r="BW94" s="2" t="e">
        <f t="array" ref="BW94">IF(INDEX(Data!FB:FB,$B94)=0,#N/A,INDEX(Data!FB:FB,$B94)-Data!FB$2+INDEX($A94:BV94,,MAX(ISNUMBER($D94:BV94)*COLUMN($D94:BV94))))</f>
        <v>#N/A</v>
      </c>
      <c r="BX94" s="2" t="e">
        <f t="array" ref="BX94">IF(INDEX(Data!FC:FC,$B94)=0,#N/A,INDEX(Data!FC:FC,$B94)-Data!FC$2+INDEX($A94:BW94,,MAX(ISNUMBER($D94:BW94)*COLUMN($D94:BW94))))</f>
        <v>#N/A</v>
      </c>
      <c r="BY94" s="2" t="e">
        <f t="array" ref="BY94">IF(INDEX(Data!FD:FD,$B94)=0,#N/A,INDEX(Data!FD:FD,$B94)-Data!FD$2+INDEX($A94:BX94,,MAX(ISNUMBER($D94:BX94)*COLUMN($D94:BX94))))</f>
        <v>#N/A</v>
      </c>
      <c r="BZ94" s="2" t="e">
        <f t="array" ref="BZ94">IF(INDEX(Data!FE:FE,$B94)=0,#N/A,INDEX(Data!FE:FE,$B94)-Data!FE$2+INDEX($A94:BY94,,MAX(ISNUMBER($D94:BY94)*COLUMN($D94:BY94))))</f>
        <v>#N/A</v>
      </c>
      <c r="CA94" s="2" t="e">
        <f t="array" ref="CA94">IF(INDEX(Data!FF:FF,$B94)=0,#N/A,INDEX(Data!FF:FF,$B94)-Data!FF$2+INDEX($A94:BZ94,,MAX(ISNUMBER($D94:BZ94)*COLUMN($D94:BZ94))))</f>
        <v>#N/A</v>
      </c>
      <c r="CB94" s="2" t="e">
        <f t="array" ref="CB94">IF(INDEX(Data!FG:FG,$B94)=0,#N/A,INDEX(Data!FG:FG,$B94)-Data!FG$2+INDEX($A94:CA94,,MAX(ISNUMBER($D94:CA94)*COLUMN($D94:CA94))))</f>
        <v>#N/A</v>
      </c>
      <c r="CC94" s="2" t="e">
        <f t="array" ref="CC94">IF(INDEX(Data!FH:FH,$B94)=0,#N/A,INDEX(Data!FH:FH,$B94)-Data!FH$2+INDEX($A94:CB94,,MAX(ISNUMBER($D94:CB94)*COLUMN($D94:CB94))))</f>
        <v>#N/A</v>
      </c>
      <c r="CD94" s="2" t="e">
        <f t="array" ref="CD94">IF(INDEX(Data!FI:FI,$B94)=0,#N/A,INDEX(Data!FI:FI,$B94)-Data!FI$2+INDEX($A94:CC94,,MAX(ISNUMBER($D94:CC94)*COLUMN($D94:CC94))))</f>
        <v>#N/A</v>
      </c>
      <c r="CE94" s="2" t="e">
        <f t="array" ref="CE94">IF(INDEX(Data!FJ:FJ,$B94)=0,#N/A,INDEX(Data!FJ:FJ,$B94)-Data!FJ$2+INDEX($A94:CD94,,MAX(ISNUMBER($D94:CD94)*COLUMN($D94:CD94))))</f>
        <v>#N/A</v>
      </c>
      <c r="CF94" s="2" t="e">
        <f t="array" ref="CF94">IF(INDEX(Data!FK:FK,$B94)=0,#N/A,INDEX(Data!FK:FK,$B94)-Data!FK$2+INDEX($A94:CE94,,MAX(ISNUMBER($D94:CE94)*COLUMN($D94:CE94))))</f>
        <v>#N/A</v>
      </c>
      <c r="CG94" s="2" t="e">
        <f t="array" ref="CG94">IF(INDEX(Data!FL:FL,$B94)=0,#N/A,INDEX(Data!FL:FL,$B94)-Data!FL$2+INDEX($A94:CF94,,MAX(ISNUMBER($D94:CF94)*COLUMN($D94:CF94))))</f>
        <v>#N/A</v>
      </c>
      <c r="CH94" s="2" t="e">
        <f t="array" ref="CH94">IF(INDEX(Data!FM:FM,$B94)=0,#N/A,INDEX(Data!FM:FM,$B94)-Data!FM$2+INDEX($A94:CG94,,MAX(ISNUMBER($D94:CG94)*COLUMN($D94:CG94))))</f>
        <v>#N/A</v>
      </c>
      <c r="CI94" s="2" t="e">
        <f t="array" ref="CI94">IF(INDEX(Data!FN:FN,$B94)=0,#N/A,INDEX(Data!FN:FN,$B94)-Data!FN$2+INDEX($A94:CH94,,MAX(ISNUMBER($D94:CH94)*COLUMN($D94:CH94))))</f>
        <v>#N/A</v>
      </c>
      <c r="CJ94" s="2" t="e">
        <f t="array" ref="CJ94">IF(INDEX(Data!FO:FO,$B94)=0,#N/A,INDEX(Data!FO:FO,$B94)-Data!FO$2+INDEX($A94:CI94,,MAX(ISNUMBER($D94:CI94)*COLUMN($D94:CI94))))</f>
        <v>#N/A</v>
      </c>
      <c r="CK94" s="2" t="e">
        <f t="array" ref="CK94">IF(INDEX(Data!FP:FP,$B94)=0,#N/A,INDEX(Data!FP:FP,$B94)-Data!FP$2+INDEX($A94:CJ94,,MAX(ISNUMBER($D94:CJ94)*COLUMN($D94:CJ94))))</f>
        <v>#N/A</v>
      </c>
      <c r="CL94" s="2" t="e">
        <f t="array" ref="CL94">IF(INDEX(Data!FQ:FQ,$B94)=0,#N/A,INDEX(Data!FQ:FQ,$B94)-Data!FQ$2+INDEX($A94:CK94,,MAX(ISNUMBER($D94:CK94)*COLUMN($D94:CK94))))</f>
        <v>#N/A</v>
      </c>
      <c r="CM94" s="2" t="e">
        <f t="array" ref="CM94">IF(INDEX(Data!FR:FR,$B94)=0,#N/A,INDEX(Data!FR:FR,$B94)-Data!FR$2+INDEX($A94:CL94,,MAX(ISNUMBER($D94:CL94)*COLUMN($D94:CL94))))</f>
        <v>#N/A</v>
      </c>
      <c r="CN94" s="2" t="e">
        <f t="array" ref="CN94">IF(INDEX(Data!FS:FS,$B94)=0,#N/A,INDEX(Data!FS:FS,$B94)-Data!FS$2+INDEX($A94:CM94,,MAX(ISNUMBER($D94:CM94)*COLUMN($D94:CM94))))</f>
        <v>#N/A</v>
      </c>
      <c r="CO94" s="2" t="e">
        <f t="array" ref="CO94">IF(INDEX(Data!FT:FT,$B94)=0,#N/A,INDEX(Data!FT:FT,$B94)-Data!FT$2+INDEX($A94:CN94,,MAX(ISNUMBER($D94:CN94)*COLUMN($D94:CN94))))</f>
        <v>#N/A</v>
      </c>
      <c r="CP94" s="2" t="e">
        <f t="array" ref="CP94">IF(INDEX(Data!FU:FU,$B94)=0,#N/A,INDEX(Data!FU:FU,$B94)-Data!FU$2+INDEX($A94:CO94,,MAX(ISNUMBER($D94:CO94)*COLUMN($D94:CO94))))</f>
        <v>#N/A</v>
      </c>
      <c r="CQ94" s="2" t="e">
        <f t="array" ref="CQ94">IF(INDEX(Data!FV:FV,$B94)=0,#N/A,INDEX(Data!FV:FV,$B94)-Data!FV$2+INDEX($A94:CP94,,MAX(ISNUMBER($D94:CP94)*COLUMN($D94:CP94))))</f>
        <v>#N/A</v>
      </c>
      <c r="CR94" s="2" t="e">
        <f t="array" ref="CR94">IF(INDEX(Data!FW:FW,$B94)=0,#N/A,INDEX(Data!FW:FW,$B94)-Data!FW$2+INDEX($A94:CQ94,,MAX(ISNUMBER($D94:CQ94)*COLUMN($D94:CQ94))))</f>
        <v>#N/A</v>
      </c>
      <c r="CS94" s="2" t="e">
        <f t="array" ref="CS94">IF(INDEX(Data!FX:FX,$B94)=0,#N/A,INDEX(Data!FX:FX,$B94)-Data!FX$2+INDEX($A94:CR94,,MAX(ISNUMBER($D94:CR94)*COLUMN($D94:CR94))))</f>
        <v>#N/A</v>
      </c>
      <c r="CT94" s="2" t="e">
        <f t="array" ref="CT94">IF(INDEX(Data!FY:FY,$B94)=0,#N/A,INDEX(Data!FY:FY,$B94)-Data!FY$2+INDEX($A94:CS94,,MAX(ISNUMBER($D94:CS94)*COLUMN($D94:CS94))))</f>
        <v>#N/A</v>
      </c>
      <c r="CU94" s="2" t="e">
        <f t="array" ref="CU94">IF(INDEX(Data!FZ:FZ,$B94)=0,#N/A,INDEX(Data!FZ:FZ,$B94)-Data!FZ$2+INDEX($A94:CT94,,MAX(ISNUMBER($D94:CT94)*COLUMN($D94:CT94))))</f>
        <v>#N/A</v>
      </c>
      <c r="CV94" s="2" t="e">
        <f t="array" ref="CV94">IF(INDEX(Data!GA:GA,$B94)=0,#N/A,INDEX(Data!GA:GA,$B94)-Data!GA$2+INDEX($A94:CU94,,MAX(ISNUMBER($D94:CU94)*COLUMN($D94:CU94))))</f>
        <v>#N/A</v>
      </c>
      <c r="CW94" s="2" t="e">
        <f t="array" ref="CW94">IF(INDEX(Data!GB:GB,$B94)=0,#N/A,INDEX(Data!GB:GB,$B94)-Data!GB$2+INDEX($A94:CV94,,MAX(ISNUMBER($D94:CV94)*COLUMN($D94:CV94))))</f>
        <v>#N/A</v>
      </c>
      <c r="CX94" s="2" t="e">
        <f t="array" ref="CX94">IF(INDEX(Data!GC:GC,$B94)=0,#N/A,INDEX(Data!GC:GC,$B94)-Data!GC$2+INDEX($A94:CW94,,MAX(ISNUMBER($D94:CW94)*COLUMN($D94:CW94))))</f>
        <v>#N/A</v>
      </c>
      <c r="CY94" s="2" t="e">
        <f t="array" ref="CY94">IF(INDEX(Data!GD:GD,$B94)=0,#N/A,INDEX(Data!GD:GD,$B94)-Data!GD$2+INDEX($A94:CX94,,MAX(ISNUMBER($D94:CX94)*COLUMN($D94:CX94))))</f>
        <v>#N/A</v>
      </c>
      <c r="CZ94" s="2" t="e">
        <f t="array" ref="CZ94">IF(INDEX(Data!GE:GE,$B94)=0,#N/A,INDEX(Data!GE:GE,$B94)-Data!GE$2+INDEX($A94:CY94,,MAX(ISNUMBER($D94:CY94)*COLUMN($D94:CY94))))</f>
        <v>#N/A</v>
      </c>
      <c r="DA94" s="2" t="e">
        <f t="array" ref="DA94">IF(INDEX(Data!GF:GF,$B94)=0,#N/A,INDEX(Data!GF:GF,$B94)-Data!GF$2+INDEX($A94:CZ94,,MAX(ISNUMBER($D94:CZ94)*COLUMN($D94:CZ94))))</f>
        <v>#N/A</v>
      </c>
      <c r="DB94" s="2" t="e">
        <f t="array" ref="DB94">IF(INDEX(Data!GG:GG,$B94)=0,#N/A,INDEX(Data!GG:GG,$B94)-Data!GG$2+INDEX($A94:DA94,,MAX(ISNUMBER($D94:DA94)*COLUMN($D94:DA94))))</f>
        <v>#N/A</v>
      </c>
      <c r="DC94" s="2" t="e">
        <f t="array" ref="DC94">IF(INDEX(Data!GH:GH,$B94)=0,#N/A,INDEX(Data!GH:GH,$B94)-Data!GH$2+INDEX($A94:DB94,,MAX(ISNUMBER($D94:DB94)*COLUMN($D94:DB94))))</f>
        <v>#N/A</v>
      </c>
      <c r="DD94" s="2" t="e">
        <f t="array" ref="DD94">IF(INDEX(Data!GI:GI,$B94)=0,#N/A,INDEX(Data!GI:GI,$B94)-Data!GI$2+INDEX($A94:DC94,,MAX(ISNUMBER($D94:DC94)*COLUMN($D94:DC94))))</f>
        <v>#N/A</v>
      </c>
      <c r="DE94" s="2" t="e">
        <f t="array" ref="DE94">IF(INDEX(Data!GJ:GJ,$B94)=0,#N/A,INDEX(Data!GJ:GJ,$B94)-Data!GJ$2+INDEX($A94:DD94,,MAX(ISNUMBER($D94:DD94)*COLUMN($D94:DD94))))</f>
        <v>#N/A</v>
      </c>
      <c r="DF94" s="2" t="e">
        <f t="array" ref="DF94">IF(INDEX(Data!GK:GK,$B94)=0,#N/A,INDEX(Data!GK:GK,$B94)-Data!GK$2+INDEX($A94:DE94,,MAX(ISNUMBER($D94:DE94)*COLUMN($D94:DE94))))</f>
        <v>#N/A</v>
      </c>
      <c r="DG94" s="2" t="e">
        <f t="array" ref="DG94">IF(INDEX(Data!GL:GL,$B94)=0,#N/A,INDEX(Data!GL:GL,$B94)-Data!GL$2+INDEX($A94:DF94,,MAX(ISNUMBER($D94:DF94)*COLUMN($D94:DF94))))</f>
        <v>#N/A</v>
      </c>
      <c r="DH94" s="2" t="e">
        <f t="array" ref="DH94">IF(INDEX(Data!GM:GM,$B94)=0,#N/A,INDEX(Data!GM:GM,$B94)-Data!GM$2+INDEX($A94:DG94,,MAX(ISNUMBER($D94:DG94)*COLUMN($D94:DG94))))</f>
        <v>#N/A</v>
      </c>
      <c r="DI94" s="2" t="e">
        <f t="array" ref="DI94">IF(INDEX(Data!GN:GN,$B94)=0,#N/A,INDEX(Data!GN:GN,$B94)-Data!GN$2+INDEX($A94:DH94,,MAX(ISNUMBER($D94:DH94)*COLUMN($D94:DH94))))</f>
        <v>#N/A</v>
      </c>
      <c r="DJ94" s="2" t="e">
        <f t="array" ref="DJ94">IF(INDEX(Data!GO:GO,$B94)=0,#N/A,INDEX(Data!GO:GO,$B94)-Data!GO$2+INDEX($A94:DI94,,MAX(ISNUMBER($D94:DI94)*COLUMN($D94:DI94))))</f>
        <v>#N/A</v>
      </c>
      <c r="DK94" s="2" t="e">
        <f t="array" ref="DK94">IF(INDEX(Data!GP:GP,$B94)=0,#N/A,INDEX(Data!GP:GP,$B94)-Data!GP$2+INDEX($A94:DJ94,,MAX(ISNUMBER($D94:DJ94)*COLUMN($D94:DJ94))))</f>
        <v>#N/A</v>
      </c>
      <c r="DL94" s="2" t="e">
        <f t="array" ref="DL94">IF(INDEX(Data!GQ:GQ,$B94)=0,#N/A,INDEX(Data!GQ:GQ,$B94)-Data!GQ$2+INDEX($A94:DK94,,MAX(ISNUMBER($D94:DK94)*COLUMN($D94:DK94))))</f>
        <v>#N/A</v>
      </c>
      <c r="DM94" s="2" t="e">
        <f t="array" ref="DM94">IF(INDEX(Data!GR:GR,$B94)=0,#N/A,INDEX(Data!GR:GR,$B94)-Data!GR$2+INDEX($A94:DL94,,MAX(ISNUMBER($D94:DL94)*COLUMN($D94:DL94))))</f>
        <v>#N/A</v>
      </c>
      <c r="DN94" s="2" t="e">
        <f t="array" ref="DN94">IF(INDEX(Data!GS:GS,$B94)=0,#N/A,INDEX(Data!GS:GS,$B94)-Data!GS$2+INDEX($A94:DM94,,MAX(ISNUMBER($D94:DM94)*COLUMN($D94:DM94))))</f>
        <v>#N/A</v>
      </c>
      <c r="DO94" s="2" t="e">
        <f t="array" ref="DO94">IF(INDEX(Data!GT:GT,$B94)=0,#N/A,INDEX(Data!GT:GT,$B94)-Data!GT$2+INDEX($A94:DN94,,MAX(ISNUMBER($D94:DN94)*COLUMN($D94:DN94))))</f>
        <v>#N/A</v>
      </c>
      <c r="DP94" s="2" t="e">
        <f t="array" ref="DP94">IF(INDEX(Data!GU:GU,$B94)=0,#N/A,INDEX(Data!GU:GU,$B94)-Data!GU$2+INDEX($A94:DO94,,MAX(ISNUMBER($D94:DO94)*COLUMN($D94:DO94))))</f>
        <v>#N/A</v>
      </c>
      <c r="DQ94" s="2" t="e">
        <f t="array" ref="DQ94">IF(INDEX(Data!GV:GV,$B94)=0,#N/A,INDEX(Data!GV:GV,$B94)-Data!GV$2+INDEX($A94:DP94,,MAX(ISNUMBER($D94:DP94)*COLUMN($D94:DP94))))</f>
        <v>#N/A</v>
      </c>
      <c r="DR94" s="2" t="e">
        <f t="array" ref="DR94">IF(INDEX(Data!GW:GW,$B94)=0,#N/A,INDEX(Data!GW:GW,$B94)-Data!GW$2+INDEX($A94:DQ94,,MAX(ISNUMBER($D94:DQ94)*COLUMN($D94:DQ94))))</f>
        <v>#N/A</v>
      </c>
      <c r="DS94" s="2" t="e">
        <f t="array" ref="DS94">IF(INDEX(Data!GX:GX,$B94)=0,#N/A,INDEX(Data!GX:GX,$B94)-Data!GX$2+INDEX($A94:DR94,,MAX(ISNUMBER($D94:DR94)*COLUMN($D94:DR94))))</f>
        <v>#N/A</v>
      </c>
      <c r="DT94" s="2" t="e">
        <f t="array" ref="DT94">IF(INDEX(Data!GY:GY,$B94)=0,#N/A,INDEX(Data!GY:GY,$B94)-Data!GY$2+INDEX($A94:DS94,,MAX(ISNUMBER($D94:DS94)*COLUMN($D94:DS94))))</f>
        <v>#N/A</v>
      </c>
      <c r="DU94" s="2" t="e">
        <f t="array" ref="DU94">IF(INDEX(Data!GZ:GZ,$B94)=0,#N/A,INDEX(Data!GZ:GZ,$B94)-Data!GZ$2+INDEX($A94:DT94,,MAX(ISNUMBER($D94:DT94)*COLUMN($D94:DT94))))</f>
        <v>#N/A</v>
      </c>
      <c r="DV94" s="2" t="e">
        <f t="array" ref="DV94">IF(INDEX(Data!HA:HA,$B94)=0,#N/A,INDEX(Data!HA:HA,$B94)-Data!HA$2+INDEX($A94:DU94,,MAX(ISNUMBER($D94:DU94)*COLUMN($D94:DU94))))</f>
        <v>#N/A</v>
      </c>
      <c r="DW94" s="2" t="e">
        <f t="array" ref="DW94">IF(INDEX(Data!HB:HB,$B94)=0,#N/A,INDEX(Data!HB:HB,$B94)-Data!HB$2+INDEX($A94:DV94,,MAX(ISNUMBER($D94:DV94)*COLUMN($D94:DV94))))</f>
        <v>#N/A</v>
      </c>
      <c r="DX94" s="2" t="e">
        <f t="array" ref="DX94">IF(INDEX(Data!HC:HC,$B94)=0,#N/A,INDEX(Data!HC:HC,$B94)-Data!HC$2+INDEX($A94:DW94,,MAX(ISNUMBER($D94:DW94)*COLUMN($D94:DW94))))</f>
        <v>#N/A</v>
      </c>
      <c r="DY94" s="2" t="e">
        <f t="array" ref="DY94">IF(INDEX(Data!HD:HD,$B94)=0,#N/A,INDEX(Data!HD:HD,$B94)-Data!HD$2+INDEX($A94:DX94,,MAX(ISNUMBER($D94:DX94)*COLUMN($D94:DX94))))</f>
        <v>#N/A</v>
      </c>
      <c r="DZ94" s="2" t="e">
        <f t="array" ref="DZ94">IF(INDEX(Data!HE:HE,$B94)=0,#N/A,INDEX(Data!HE:HE,$B94)-Data!HE$2+INDEX($A94:DY94,,MAX(ISNUMBER($D94:DY94)*COLUMN($D94:DY94))))</f>
        <v>#N/A</v>
      </c>
      <c r="EA94" s="2" t="e">
        <f t="array" ref="EA94">IF(INDEX(Data!HF:HF,$B94)=0,#N/A,INDEX(Data!HF:HF,$B94)-Data!HF$2+INDEX($A94:DZ94,,MAX(ISNUMBER($D94:DZ94)*COLUMN($D94:DZ94))))</f>
        <v>#N/A</v>
      </c>
      <c r="EB94" s="2" t="e">
        <f t="array" ref="EB94">IF(INDEX(Data!HG:HG,$B94)=0,#N/A,INDEX(Data!HG:HG,$B94)-Data!HG$2+INDEX($A94:EA94,,MAX(ISNUMBER($D94:EA94)*COLUMN($D94:EA94))))</f>
        <v>#N/A</v>
      </c>
      <c r="EC94" s="2" t="e">
        <f t="array" ref="EC94">IF(INDEX(Data!HH:HH,$B94)=0,#N/A,INDEX(Data!HH:HH,$B94)-Data!HH$2+INDEX($A94:EB94,,MAX(ISNUMBER($D94:EB94)*COLUMN($D94:EB94))))</f>
        <v>#N/A</v>
      </c>
      <c r="ED94" s="2" t="e">
        <f t="array" ref="ED94">IF(INDEX(Data!HI:HI,$B94)=0,#N/A,INDEX(Data!HI:HI,$B94)-Data!HI$2+INDEX($A94:EC94,,MAX(ISNUMBER($D94:EC94)*COLUMN($D94:EC94))))</f>
        <v>#N/A</v>
      </c>
      <c r="EE94" s="2" t="e">
        <f t="array" ref="EE94">IF(INDEX(Data!HJ:HJ,$B94)=0,#N/A,INDEX(Data!HJ:HJ,$B94)-Data!HJ$2+INDEX($A94:ED94,,MAX(ISNUMBER($D94:ED94)*COLUMN($D94:ED94))))</f>
        <v>#N/A</v>
      </c>
      <c r="EF94" s="2" t="e">
        <f t="array" ref="EF94">IF(INDEX(Data!HK:HK,$B94)=0,#N/A,INDEX(Data!HK:HK,$B94)-Data!HK$2+INDEX($A94:EE94,,MAX(ISNUMBER($D94:EE94)*COLUMN($D94:EE94))))</f>
        <v>#N/A</v>
      </c>
      <c r="EG94" s="2" t="e">
        <f t="array" ref="EG94">IF(INDEX(Data!HL:HL,$B94)=0,#N/A,INDEX(Data!HL:HL,$B94)-Data!HL$2+INDEX($A94:EF94,,MAX(ISNUMBER($D94:EF94)*COLUMN($D94:EF94))))</f>
        <v>#N/A</v>
      </c>
      <c r="EH94" s="2" t="e">
        <f t="array" ref="EH94">IF(INDEX(Data!HM:HM,$B94)=0,#N/A,INDEX(Data!HM:HM,$B94)-Data!HM$2+INDEX($A94:EG94,,MAX(ISNUMBER($D94:EG94)*COLUMN($D94:EG94))))</f>
        <v>#N/A</v>
      </c>
      <c r="EI94" s="2" t="e">
        <f t="array" ref="EI94">IF(INDEX(Data!HN:HN,$B94)=0,#N/A,INDEX(Data!HN:HN,$B94)-Data!HN$2+INDEX($A94:EH94,,MAX(ISNUMBER($D94:EH94)*COLUMN($D94:EH94))))</f>
        <v>#N/A</v>
      </c>
    </row>
    <row r="95" spans="1:139" s="84" customFormat="1" x14ac:dyDescent="0.25"/>
    <row r="96" spans="1:139" s="84" customFormat="1" x14ac:dyDescent="0.25"/>
    <row r="97" s="84" customFormat="1" x14ac:dyDescent="0.25"/>
    <row r="98" s="84" customFormat="1" x14ac:dyDescent="0.25"/>
    <row r="99" s="84" customFormat="1" x14ac:dyDescent="0.25"/>
    <row r="100" s="84" customFormat="1" x14ac:dyDescent="0.25"/>
    <row r="101" s="84" customFormat="1" x14ac:dyDescent="0.25"/>
    <row r="102" s="84" customFormat="1" x14ac:dyDescent="0.25"/>
    <row r="103" s="84" customFormat="1" x14ac:dyDescent="0.25"/>
    <row r="104" s="84" customFormat="1" x14ac:dyDescent="0.25"/>
    <row r="105" s="84" customFormat="1" x14ac:dyDescent="0.25"/>
    <row r="106" s="84" customFormat="1" x14ac:dyDescent="0.25"/>
    <row r="107" s="84" customFormat="1" x14ac:dyDescent="0.25"/>
    <row r="108" s="84" customFormat="1" x14ac:dyDescent="0.25"/>
    <row r="109" s="84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999"/>
  <sheetViews>
    <sheetView topLeftCell="A4" workbookViewId="0">
      <selection activeCell="I24" sqref="I24"/>
    </sheetView>
  </sheetViews>
  <sheetFormatPr baseColWidth="10" defaultRowHeight="15" x14ac:dyDescent="0.25"/>
  <cols>
    <col min="1" max="2" width="11.42578125" style="2"/>
    <col min="3" max="3" width="19.140625" style="2" customWidth="1"/>
    <col min="4" max="4" width="9.140625" style="2" customWidth="1"/>
    <col min="5" max="5" width="3" style="2" customWidth="1"/>
    <col min="6" max="6" width="27.140625" style="2" bestFit="1" customWidth="1"/>
    <col min="7" max="7" width="8.28515625" style="2" customWidth="1"/>
    <col min="8" max="8" width="6.85546875" style="2" customWidth="1"/>
    <col min="9" max="10" width="11.42578125" style="2"/>
  </cols>
  <sheetData>
    <row r="1" spans="1:9" x14ac:dyDescent="0.25">
      <c r="D1" s="350" t="s">
        <v>335</v>
      </c>
      <c r="E1" s="350"/>
      <c r="F1" s="350" t="s">
        <v>120</v>
      </c>
      <c r="G1" s="350" t="s">
        <v>48</v>
      </c>
      <c r="H1" s="350" t="s">
        <v>336</v>
      </c>
      <c r="I1" s="350"/>
    </row>
    <row r="2" spans="1:9" x14ac:dyDescent="0.25">
      <c r="A2" s="2">
        <f>IF(ISNUMBER(G2)=TRUE,G2/1000,VALUE(SUBSTITUTE(G2,".",",")))</f>
        <v>1039.24</v>
      </c>
      <c r="B2" s="2">
        <f>IF(ISERROR(SEARCH("(",F2))=TRUE,100,SEARCH("(",F2))</f>
        <v>100</v>
      </c>
      <c r="C2" s="2" t="str">
        <f t="shared" ref="C2:C66" si="0">IF(ISERROR(B2)=TRUE,F2,LEFT(F2,B2-2))</f>
        <v>Otfried Derschmidt</v>
      </c>
      <c r="D2" s="350" t="s">
        <v>337</v>
      </c>
      <c r="E2" s="350"/>
      <c r="F2" s="350" t="s">
        <v>338</v>
      </c>
      <c r="G2" s="350" t="s">
        <v>339</v>
      </c>
      <c r="H2" s="350">
        <v>6</v>
      </c>
      <c r="I2" s="350"/>
    </row>
    <row r="3" spans="1:9" x14ac:dyDescent="0.25">
      <c r="A3" s="2">
        <f t="shared" ref="A3:A66" si="1">IF(ISNUMBER(G3)=TRUE,G3/1000,VALUE(SUBSTITUTE(G3,".",",")))</f>
        <v>1027.3900000000001</v>
      </c>
      <c r="B3" s="2">
        <f t="shared" ref="B3:B66" si="2">IF(ISERROR(SEARCH("(",F3))=TRUE,100,SEARCH("(",F3))</f>
        <v>100</v>
      </c>
      <c r="C3" s="2" t="str">
        <f t="shared" si="0"/>
        <v>Günther Kaimberger</v>
      </c>
      <c r="D3" s="350" t="s">
        <v>340</v>
      </c>
      <c r="E3" s="350"/>
      <c r="F3" s="350" t="s">
        <v>341</v>
      </c>
      <c r="G3" s="350" t="s">
        <v>342</v>
      </c>
      <c r="H3" s="350">
        <v>6</v>
      </c>
      <c r="I3" s="350"/>
    </row>
    <row r="4" spans="1:9" x14ac:dyDescent="0.25">
      <c r="A4" s="2">
        <f t="shared" si="1"/>
        <v>1015.59</v>
      </c>
      <c r="B4" s="2">
        <f t="shared" si="2"/>
        <v>100</v>
      </c>
      <c r="C4" s="2" t="str">
        <f t="shared" si="0"/>
        <v>Bernd Wender</v>
      </c>
      <c r="D4" s="350" t="s">
        <v>343</v>
      </c>
      <c r="E4" s="350"/>
      <c r="F4" s="350" t="s">
        <v>3</v>
      </c>
      <c r="G4" s="350" t="s">
        <v>344</v>
      </c>
      <c r="H4" s="350">
        <v>6</v>
      </c>
      <c r="I4" s="350"/>
    </row>
    <row r="5" spans="1:9" x14ac:dyDescent="0.25">
      <c r="A5" s="2">
        <f t="shared" si="1"/>
        <v>1013.8</v>
      </c>
      <c r="B5" s="2">
        <f t="shared" si="2"/>
        <v>13</v>
      </c>
      <c r="C5" s="2" t="str">
        <f t="shared" si="0"/>
        <v>Mike Gordon</v>
      </c>
      <c r="D5" s="350"/>
      <c r="E5" s="350"/>
      <c r="F5" s="350" t="s">
        <v>345</v>
      </c>
      <c r="G5" s="350" t="s">
        <v>346</v>
      </c>
      <c r="H5" s="350">
        <v>3</v>
      </c>
      <c r="I5" s="350"/>
    </row>
    <row r="6" spans="1:9" x14ac:dyDescent="0.25">
      <c r="A6" s="2">
        <f t="shared" si="1"/>
        <v>1009.75</v>
      </c>
      <c r="B6" s="2">
        <f t="shared" si="2"/>
        <v>100</v>
      </c>
      <c r="C6" s="2" t="str">
        <f t="shared" si="0"/>
        <v>Karl Seper</v>
      </c>
      <c r="D6" s="350" t="s">
        <v>347</v>
      </c>
      <c r="E6" s="350"/>
      <c r="F6" s="350" t="s">
        <v>1</v>
      </c>
      <c r="G6" s="350" t="s">
        <v>348</v>
      </c>
      <c r="H6" s="350">
        <v>6</v>
      </c>
      <c r="I6" s="350"/>
    </row>
    <row r="7" spans="1:9" x14ac:dyDescent="0.25">
      <c r="A7" s="2">
        <f t="shared" si="1"/>
        <v>999.78700000000003</v>
      </c>
      <c r="B7" s="2">
        <f t="shared" si="2"/>
        <v>100</v>
      </c>
      <c r="C7" s="2" t="str">
        <f t="shared" si="0"/>
        <v>Phillip Gould</v>
      </c>
      <c r="D7" s="350" t="s">
        <v>349</v>
      </c>
      <c r="E7" s="350"/>
      <c r="F7" s="350" t="s">
        <v>350</v>
      </c>
      <c r="G7" s="357">
        <v>999787</v>
      </c>
      <c r="H7" s="350">
        <v>5</v>
      </c>
      <c r="I7" s="350"/>
    </row>
    <row r="8" spans="1:9" x14ac:dyDescent="0.25">
      <c r="A8" s="2">
        <f t="shared" si="1"/>
        <v>990.577</v>
      </c>
      <c r="B8" s="2">
        <f t="shared" si="2"/>
        <v>100</v>
      </c>
      <c r="C8" s="2" t="str">
        <f t="shared" si="0"/>
        <v>David Wojak</v>
      </c>
      <c r="D8" s="350" t="s">
        <v>351</v>
      </c>
      <c r="E8" s="350"/>
      <c r="F8" s="350" t="s">
        <v>4</v>
      </c>
      <c r="G8" s="357">
        <v>990577</v>
      </c>
      <c r="H8" s="350">
        <v>7</v>
      </c>
      <c r="I8" s="350"/>
    </row>
    <row r="9" spans="1:9" x14ac:dyDescent="0.25">
      <c r="A9" s="2">
        <f t="shared" si="1"/>
        <v>990.48800000000006</v>
      </c>
      <c r="B9" s="2">
        <f t="shared" si="2"/>
        <v>100</v>
      </c>
      <c r="C9" s="2" t="str">
        <f t="shared" si="0"/>
        <v>Johannes Petz</v>
      </c>
      <c r="D9" s="350" t="s">
        <v>352</v>
      </c>
      <c r="E9" s="350"/>
      <c r="F9" s="350" t="s">
        <v>353</v>
      </c>
      <c r="G9" s="357">
        <v>990488</v>
      </c>
      <c r="H9" s="350">
        <v>6</v>
      </c>
      <c r="I9" s="350"/>
    </row>
    <row r="10" spans="1:9" x14ac:dyDescent="0.25">
      <c r="A10" s="2">
        <f t="shared" si="1"/>
        <v>986.51700000000005</v>
      </c>
      <c r="B10" s="2">
        <f t="shared" si="2"/>
        <v>18</v>
      </c>
      <c r="C10" s="2" t="str">
        <f t="shared" si="0"/>
        <v>Ted Winkelbeiner</v>
      </c>
      <c r="D10" s="350"/>
      <c r="E10" s="350"/>
      <c r="F10" s="350" t="s">
        <v>354</v>
      </c>
      <c r="G10" s="357">
        <v>986517</v>
      </c>
      <c r="H10" s="350">
        <v>1</v>
      </c>
      <c r="I10" s="350"/>
    </row>
    <row r="11" spans="1:9" x14ac:dyDescent="0.25">
      <c r="A11" s="2">
        <f t="shared" si="1"/>
        <v>986.4</v>
      </c>
      <c r="B11" s="2">
        <f t="shared" si="2"/>
        <v>100</v>
      </c>
      <c r="C11" s="2" t="str">
        <f t="shared" si="0"/>
        <v>Stefan Bachleitner</v>
      </c>
      <c r="D11" s="350" t="s">
        <v>355</v>
      </c>
      <c r="E11" s="350"/>
      <c r="F11" s="350" t="s">
        <v>356</v>
      </c>
      <c r="G11" s="350" t="s">
        <v>357</v>
      </c>
      <c r="H11" s="350">
        <v>3</v>
      </c>
      <c r="I11" s="350"/>
    </row>
    <row r="12" spans="1:9" x14ac:dyDescent="0.25">
      <c r="A12" s="2">
        <f t="shared" si="1"/>
        <v>983.56200000000001</v>
      </c>
      <c r="B12" s="2">
        <f t="shared" si="2"/>
        <v>14</v>
      </c>
      <c r="C12" s="2" t="str">
        <f t="shared" si="0"/>
        <v>Dani Hatvani</v>
      </c>
      <c r="D12" s="350"/>
      <c r="E12" s="350"/>
      <c r="F12" s="350" t="s">
        <v>358</v>
      </c>
      <c r="G12" s="357">
        <v>983562</v>
      </c>
      <c r="H12" s="350">
        <v>4</v>
      </c>
      <c r="I12" s="350"/>
    </row>
    <row r="13" spans="1:9" x14ac:dyDescent="0.25">
      <c r="A13" s="2">
        <f t="shared" si="1"/>
        <v>980.67700000000002</v>
      </c>
      <c r="B13" s="2">
        <f t="shared" si="2"/>
        <v>100</v>
      </c>
      <c r="C13" s="2" t="str">
        <f t="shared" si="0"/>
        <v>Bernd Kolmanz</v>
      </c>
      <c r="D13" s="350" t="s">
        <v>359</v>
      </c>
      <c r="E13" s="350"/>
      <c r="F13" s="350" t="s">
        <v>5</v>
      </c>
      <c r="G13" s="357">
        <v>980677</v>
      </c>
      <c r="H13" s="350">
        <v>6</v>
      </c>
      <c r="I13" s="350"/>
    </row>
    <row r="14" spans="1:9" x14ac:dyDescent="0.25">
      <c r="A14" s="2">
        <f t="shared" si="1"/>
        <v>977.226</v>
      </c>
      <c r="B14" s="2">
        <f t="shared" si="2"/>
        <v>14</v>
      </c>
      <c r="C14" s="2" t="str">
        <f t="shared" si="0"/>
        <v>Derek Robins</v>
      </c>
      <c r="D14" s="350"/>
      <c r="E14" s="350"/>
      <c r="F14" s="350" t="s">
        <v>360</v>
      </c>
      <c r="G14" s="357">
        <v>977226</v>
      </c>
      <c r="H14" s="350">
        <v>1</v>
      </c>
      <c r="I14" s="350"/>
    </row>
    <row r="15" spans="1:9" x14ac:dyDescent="0.25">
      <c r="A15" s="2">
        <f t="shared" si="1"/>
        <v>975.81200000000001</v>
      </c>
      <c r="B15" s="2">
        <f t="shared" si="2"/>
        <v>100</v>
      </c>
      <c r="C15" s="2" t="str">
        <f t="shared" si="0"/>
        <v>Wolfgang Pachler</v>
      </c>
      <c r="D15" s="350" t="s">
        <v>361</v>
      </c>
      <c r="E15" s="350"/>
      <c r="F15" s="350" t="s">
        <v>362</v>
      </c>
      <c r="G15" s="357">
        <v>975812</v>
      </c>
      <c r="H15" s="350">
        <v>5</v>
      </c>
      <c r="I15" s="350"/>
    </row>
    <row r="16" spans="1:9" x14ac:dyDescent="0.25">
      <c r="A16" s="2">
        <f t="shared" si="1"/>
        <v>974.55499999999995</v>
      </c>
      <c r="B16" s="2">
        <f t="shared" si="2"/>
        <v>100</v>
      </c>
      <c r="C16" s="2" t="str">
        <f t="shared" si="0"/>
        <v>Til Schönmayr</v>
      </c>
      <c r="D16" s="350" t="s">
        <v>363</v>
      </c>
      <c r="E16" s="350"/>
      <c r="F16" s="350" t="s">
        <v>364</v>
      </c>
      <c r="G16" s="357">
        <v>974555</v>
      </c>
      <c r="H16" s="350">
        <v>6</v>
      </c>
      <c r="I16" s="350"/>
    </row>
    <row r="17" spans="1:9" x14ac:dyDescent="0.25">
      <c r="A17" s="2">
        <f t="shared" si="1"/>
        <v>972.02700000000004</v>
      </c>
      <c r="B17" s="2">
        <f t="shared" si="2"/>
        <v>100</v>
      </c>
      <c r="C17" s="2" t="str">
        <f t="shared" si="0"/>
        <v>Harald Dehner</v>
      </c>
      <c r="D17" s="350" t="s">
        <v>365</v>
      </c>
      <c r="E17" s="350"/>
      <c r="F17" s="350" t="s">
        <v>366</v>
      </c>
      <c r="G17" s="357">
        <v>972027</v>
      </c>
      <c r="H17" s="350">
        <v>6</v>
      </c>
      <c r="I17" s="350"/>
    </row>
    <row r="18" spans="1:9" x14ac:dyDescent="0.25">
      <c r="A18" s="2">
        <f t="shared" si="1"/>
        <v>967.21299999999997</v>
      </c>
      <c r="B18" s="2">
        <f t="shared" si="2"/>
        <v>100</v>
      </c>
      <c r="C18" s="2" t="str">
        <f t="shared" si="0"/>
        <v>Mike Bischof-Horak</v>
      </c>
      <c r="D18" s="350" t="s">
        <v>367</v>
      </c>
      <c r="E18" s="350"/>
      <c r="F18" s="350" t="s">
        <v>2</v>
      </c>
      <c r="G18" s="357">
        <v>967213</v>
      </c>
      <c r="H18" s="350">
        <v>7</v>
      </c>
      <c r="I18" s="350"/>
    </row>
    <row r="19" spans="1:9" x14ac:dyDescent="0.25">
      <c r="A19" s="2">
        <f t="shared" si="1"/>
        <v>965.2</v>
      </c>
      <c r="B19" s="2">
        <f t="shared" si="2"/>
        <v>100</v>
      </c>
      <c r="C19" s="2" t="str">
        <f t="shared" si="0"/>
        <v>Norbert Eder</v>
      </c>
      <c r="D19" s="350" t="s">
        <v>368</v>
      </c>
      <c r="E19" s="350"/>
      <c r="F19" s="350" t="s">
        <v>369</v>
      </c>
      <c r="G19" s="350" t="s">
        <v>370</v>
      </c>
      <c r="H19" s="350">
        <v>3</v>
      </c>
      <c r="I19" s="350"/>
    </row>
    <row r="20" spans="1:9" x14ac:dyDescent="0.25">
      <c r="A20" s="2">
        <f t="shared" si="1"/>
        <v>963.93799999999999</v>
      </c>
      <c r="B20" s="2">
        <f t="shared" si="2"/>
        <v>15</v>
      </c>
      <c r="C20" s="2" t="str">
        <f t="shared" si="0"/>
        <v>Jesse Hawkins</v>
      </c>
      <c r="D20" s="350"/>
      <c r="E20" s="350"/>
      <c r="F20" s="350" t="s">
        <v>371</v>
      </c>
      <c r="G20" s="357">
        <v>963938</v>
      </c>
      <c r="H20" s="350">
        <v>5</v>
      </c>
      <c r="I20" s="350"/>
    </row>
    <row r="21" spans="1:9" x14ac:dyDescent="0.25">
      <c r="A21" s="2">
        <f t="shared" si="1"/>
        <v>962.48500000000001</v>
      </c>
      <c r="B21" s="2">
        <f t="shared" si="2"/>
        <v>100</v>
      </c>
      <c r="C21" s="2" t="str">
        <f t="shared" si="0"/>
        <v>Sebastian Tatra</v>
      </c>
      <c r="D21" s="350"/>
      <c r="E21" s="350"/>
      <c r="F21" s="350" t="s">
        <v>372</v>
      </c>
      <c r="G21" s="357">
        <v>962485</v>
      </c>
      <c r="H21" s="350">
        <v>1</v>
      </c>
      <c r="I21" s="350"/>
    </row>
    <row r="22" spans="1:9" x14ac:dyDescent="0.25">
      <c r="A22" s="2">
        <f t="shared" si="1"/>
        <v>959.81299999999999</v>
      </c>
      <c r="B22" s="2">
        <f t="shared" si="2"/>
        <v>100</v>
      </c>
      <c r="C22" s="2" t="str">
        <f t="shared" si="0"/>
        <v>Reinhold Schachner</v>
      </c>
      <c r="D22" s="350" t="s">
        <v>373</v>
      </c>
      <c r="E22" s="350"/>
      <c r="F22" s="350" t="s">
        <v>7</v>
      </c>
      <c r="G22" s="357">
        <v>959813</v>
      </c>
      <c r="H22" s="350">
        <v>7</v>
      </c>
      <c r="I22" s="350"/>
    </row>
    <row r="23" spans="1:9" x14ac:dyDescent="0.25">
      <c r="A23" s="2">
        <f t="shared" si="1"/>
        <v>947.91700000000003</v>
      </c>
      <c r="B23" s="2">
        <f t="shared" si="2"/>
        <v>100</v>
      </c>
      <c r="C23" s="2" t="str">
        <f t="shared" si="0"/>
        <v>Johannes Hielfer</v>
      </c>
      <c r="D23" s="350" t="s">
        <v>374</v>
      </c>
      <c r="E23" s="350"/>
      <c r="F23" s="350" t="s">
        <v>375</v>
      </c>
      <c r="G23" s="357">
        <v>947917</v>
      </c>
      <c r="H23" s="350">
        <v>6</v>
      </c>
      <c r="I23" s="350"/>
    </row>
    <row r="24" spans="1:9" x14ac:dyDescent="0.25">
      <c r="A24" s="2">
        <f t="shared" si="1"/>
        <v>947.654</v>
      </c>
      <c r="B24" s="2">
        <f t="shared" si="2"/>
        <v>100</v>
      </c>
      <c r="C24" s="2" t="str">
        <f t="shared" si="0"/>
        <v>Peter Prinz</v>
      </c>
      <c r="D24" s="350"/>
      <c r="E24" s="350"/>
      <c r="F24" s="350" t="s">
        <v>376</v>
      </c>
      <c r="G24" s="357">
        <v>947654</v>
      </c>
      <c r="H24" s="350">
        <v>1</v>
      </c>
      <c r="I24" s="350"/>
    </row>
    <row r="25" spans="1:9" x14ac:dyDescent="0.25">
      <c r="A25" s="2">
        <f t="shared" si="1"/>
        <v>947.06399999999996</v>
      </c>
      <c r="B25" s="2">
        <f t="shared" si="2"/>
        <v>15</v>
      </c>
      <c r="C25" s="2" t="str">
        <f t="shared" si="0"/>
        <v>Luká? Filandr</v>
      </c>
      <c r="D25" s="350"/>
      <c r="E25" s="350"/>
      <c r="F25" s="350" t="s">
        <v>377</v>
      </c>
      <c r="G25" s="357">
        <v>947064</v>
      </c>
      <c r="H25" s="350">
        <v>1</v>
      </c>
      <c r="I25" s="350"/>
    </row>
    <row r="26" spans="1:9" x14ac:dyDescent="0.25">
      <c r="A26" s="2">
        <f t="shared" si="1"/>
        <v>946.72</v>
      </c>
      <c r="B26" s="2">
        <f t="shared" si="2"/>
        <v>18</v>
      </c>
      <c r="C26" s="2" t="str">
        <f t="shared" si="0"/>
        <v>Jonathan Gewirtz</v>
      </c>
      <c r="D26" s="350"/>
      <c r="E26" s="350"/>
      <c r="F26" s="350" t="s">
        <v>378</v>
      </c>
      <c r="G26" s="350" t="s">
        <v>379</v>
      </c>
      <c r="H26" s="350">
        <v>1</v>
      </c>
      <c r="I26" s="350"/>
    </row>
    <row r="27" spans="1:9" x14ac:dyDescent="0.25">
      <c r="A27" s="2">
        <f t="shared" si="1"/>
        <v>945.56</v>
      </c>
      <c r="B27" s="2">
        <f t="shared" si="2"/>
        <v>14</v>
      </c>
      <c r="C27" s="2" t="str">
        <f t="shared" si="0"/>
        <v>Dirk Bergold</v>
      </c>
      <c r="D27" s="350"/>
      <c r="E27" s="350"/>
      <c r="F27" s="350" t="s">
        <v>380</v>
      </c>
      <c r="G27" s="350" t="s">
        <v>381</v>
      </c>
      <c r="H27" s="350">
        <v>2</v>
      </c>
      <c r="I27" s="350"/>
    </row>
    <row r="28" spans="1:9" x14ac:dyDescent="0.25">
      <c r="A28" s="2">
        <f t="shared" si="1"/>
        <v>944.91600000000005</v>
      </c>
      <c r="B28" s="2">
        <f t="shared" si="2"/>
        <v>15</v>
      </c>
      <c r="C28" s="2" t="str">
        <f t="shared" si="0"/>
        <v>Martin Kricka</v>
      </c>
      <c r="D28" s="350"/>
      <c r="E28" s="350"/>
      <c r="F28" s="350" t="s">
        <v>382</v>
      </c>
      <c r="G28" s="357">
        <v>944916</v>
      </c>
      <c r="H28" s="350">
        <v>1</v>
      </c>
      <c r="I28" s="350"/>
    </row>
    <row r="29" spans="1:9" x14ac:dyDescent="0.25">
      <c r="A29" s="2">
        <f t="shared" si="1"/>
        <v>944.33900000000006</v>
      </c>
      <c r="B29" s="2">
        <f t="shared" si="2"/>
        <v>100</v>
      </c>
      <c r="C29" s="2" t="str">
        <f t="shared" si="0"/>
        <v>Andy Barth</v>
      </c>
      <c r="D29" s="350" t="s">
        <v>383</v>
      </c>
      <c r="E29" s="350"/>
      <c r="F29" s="350" t="s">
        <v>384</v>
      </c>
      <c r="G29" s="357">
        <v>944339</v>
      </c>
      <c r="H29" s="350">
        <v>4</v>
      </c>
      <c r="I29" s="350"/>
    </row>
    <row r="30" spans="1:9" x14ac:dyDescent="0.25">
      <c r="A30" s="2">
        <f t="shared" si="1"/>
        <v>939.71400000000006</v>
      </c>
      <c r="B30" s="2">
        <f t="shared" si="2"/>
        <v>14</v>
      </c>
      <c r="C30" s="2" t="str">
        <f t="shared" si="0"/>
        <v>Tobias Fuchs</v>
      </c>
      <c r="D30" s="350"/>
      <c r="E30" s="350"/>
      <c r="F30" s="350" t="s">
        <v>385</v>
      </c>
      <c r="G30" s="357">
        <v>939714</v>
      </c>
      <c r="H30" s="350">
        <v>6</v>
      </c>
      <c r="I30" s="350"/>
    </row>
    <row r="31" spans="1:9" x14ac:dyDescent="0.25">
      <c r="A31" s="2">
        <f t="shared" si="1"/>
        <v>937.04700000000003</v>
      </c>
      <c r="B31" s="2">
        <f t="shared" si="2"/>
        <v>17</v>
      </c>
      <c r="C31" s="2" t="str">
        <f t="shared" si="0"/>
        <v>Michael Kobella</v>
      </c>
      <c r="D31" s="350"/>
      <c r="E31" s="350"/>
      <c r="F31" s="350" t="s">
        <v>386</v>
      </c>
      <c r="G31" s="357">
        <v>937047</v>
      </c>
      <c r="H31" s="350">
        <v>1</v>
      </c>
      <c r="I31" s="350"/>
    </row>
    <row r="32" spans="1:9" x14ac:dyDescent="0.25">
      <c r="A32" s="2">
        <f t="shared" si="1"/>
        <v>936.71500000000003</v>
      </c>
      <c r="B32" s="2">
        <f t="shared" si="2"/>
        <v>100</v>
      </c>
      <c r="C32" s="2" t="str">
        <f t="shared" si="0"/>
        <v>Harald Neumayr</v>
      </c>
      <c r="D32" s="350" t="s">
        <v>387</v>
      </c>
      <c r="E32" s="350"/>
      <c r="F32" s="350" t="s">
        <v>319</v>
      </c>
      <c r="G32" s="357">
        <v>936715</v>
      </c>
      <c r="H32" s="350">
        <v>5</v>
      </c>
      <c r="I32" s="350"/>
    </row>
    <row r="33" spans="1:9" x14ac:dyDescent="0.25">
      <c r="A33" s="2">
        <f t="shared" si="1"/>
        <v>935.18499999999995</v>
      </c>
      <c r="B33" s="2">
        <f t="shared" si="2"/>
        <v>100</v>
      </c>
      <c r="C33" s="2" t="str">
        <f t="shared" si="0"/>
        <v>Lukas Oberhuemer</v>
      </c>
      <c r="D33" s="350"/>
      <c r="E33" s="350"/>
      <c r="F33" s="350" t="s">
        <v>388</v>
      </c>
      <c r="G33" s="357">
        <v>935185</v>
      </c>
      <c r="H33" s="350">
        <v>1</v>
      </c>
      <c r="I33" s="350"/>
    </row>
    <row r="34" spans="1:9" x14ac:dyDescent="0.25">
      <c r="A34" s="2">
        <f t="shared" si="1"/>
        <v>934.75199999999995</v>
      </c>
      <c r="B34" s="2">
        <f t="shared" si="2"/>
        <v>100</v>
      </c>
      <c r="C34" s="2" t="str">
        <f t="shared" si="0"/>
        <v>Michael Paulus</v>
      </c>
      <c r="D34" s="350" t="s">
        <v>389</v>
      </c>
      <c r="E34" s="350"/>
      <c r="F34" s="350" t="s">
        <v>6</v>
      </c>
      <c r="G34" s="357">
        <v>934752</v>
      </c>
      <c r="H34" s="350">
        <v>5</v>
      </c>
      <c r="I34" s="350"/>
    </row>
    <row r="35" spans="1:9" x14ac:dyDescent="0.25">
      <c r="A35" s="2">
        <f t="shared" si="1"/>
        <v>928.04300000000001</v>
      </c>
      <c r="B35" s="2">
        <f t="shared" si="2"/>
        <v>15</v>
      </c>
      <c r="C35" s="2" t="str">
        <f t="shared" si="0"/>
        <v>József Jesztl</v>
      </c>
      <c r="D35" s="350"/>
      <c r="E35" s="350"/>
      <c r="F35" s="350" t="s">
        <v>390</v>
      </c>
      <c r="G35" s="357">
        <v>928043</v>
      </c>
      <c r="H35" s="350">
        <v>2</v>
      </c>
      <c r="I35" s="350"/>
    </row>
    <row r="36" spans="1:9" x14ac:dyDescent="0.25">
      <c r="A36" s="2">
        <f t="shared" si="1"/>
        <v>924.79100000000005</v>
      </c>
      <c r="B36" s="2">
        <f t="shared" si="2"/>
        <v>16</v>
      </c>
      <c r="C36" s="2" t="str">
        <f t="shared" si="0"/>
        <v>Sebastian Ratu</v>
      </c>
      <c r="D36" s="350"/>
      <c r="E36" s="350"/>
      <c r="F36" s="350" t="s">
        <v>391</v>
      </c>
      <c r="G36" s="357">
        <v>924791</v>
      </c>
      <c r="H36" s="350">
        <v>4</v>
      </c>
      <c r="I36" s="350"/>
    </row>
    <row r="37" spans="1:9" x14ac:dyDescent="0.25">
      <c r="A37" s="2">
        <f t="shared" si="1"/>
        <v>923.44</v>
      </c>
      <c r="B37" s="2">
        <f t="shared" si="2"/>
        <v>100</v>
      </c>
      <c r="C37" s="2" t="str">
        <f t="shared" si="0"/>
        <v>Franz Hable</v>
      </c>
      <c r="D37" s="350" t="s">
        <v>392</v>
      </c>
      <c r="E37" s="350"/>
      <c r="F37" s="350" t="s">
        <v>393</v>
      </c>
      <c r="G37" s="350" t="s">
        <v>394</v>
      </c>
      <c r="H37" s="350">
        <v>3</v>
      </c>
      <c r="I37" s="350"/>
    </row>
    <row r="38" spans="1:9" x14ac:dyDescent="0.25">
      <c r="A38" s="2">
        <f t="shared" si="1"/>
        <v>921.04600000000005</v>
      </c>
      <c r="B38" s="2">
        <f t="shared" si="2"/>
        <v>100</v>
      </c>
      <c r="C38" s="2" t="str">
        <f t="shared" si="0"/>
        <v>Clemens Toscani</v>
      </c>
      <c r="D38" s="350" t="s">
        <v>395</v>
      </c>
      <c r="E38" s="350"/>
      <c r="F38" s="350" t="s">
        <v>396</v>
      </c>
      <c r="G38" s="357">
        <v>921046</v>
      </c>
      <c r="H38" s="350">
        <v>5</v>
      </c>
      <c r="I38" s="350"/>
    </row>
    <row r="39" spans="1:9" x14ac:dyDescent="0.25">
      <c r="A39" s="2">
        <f t="shared" si="1"/>
        <v>919.755</v>
      </c>
      <c r="B39" s="2">
        <f t="shared" si="2"/>
        <v>100</v>
      </c>
      <c r="C39" s="2" t="str">
        <f t="shared" si="0"/>
        <v>Daniel Maier</v>
      </c>
      <c r="D39" s="350" t="s">
        <v>397</v>
      </c>
      <c r="E39" s="350"/>
      <c r="F39" s="350" t="s">
        <v>398</v>
      </c>
      <c r="G39" s="357">
        <v>919755</v>
      </c>
      <c r="H39" s="350">
        <v>5</v>
      </c>
      <c r="I39" s="350"/>
    </row>
    <row r="40" spans="1:9" x14ac:dyDescent="0.25">
      <c r="A40" s="2">
        <f t="shared" si="1"/>
        <v>919.42499999999995</v>
      </c>
      <c r="B40" s="2">
        <f t="shared" si="2"/>
        <v>100</v>
      </c>
      <c r="C40" s="2" t="str">
        <f t="shared" si="0"/>
        <v>Werner Mooshammer</v>
      </c>
      <c r="D40" s="350" t="s">
        <v>399</v>
      </c>
      <c r="E40" s="350"/>
      <c r="F40" s="350" t="s">
        <v>190</v>
      </c>
      <c r="G40" s="357">
        <v>919425</v>
      </c>
      <c r="H40" s="350">
        <v>6</v>
      </c>
      <c r="I40" s="350"/>
    </row>
    <row r="41" spans="1:9" x14ac:dyDescent="0.25">
      <c r="A41" s="2">
        <f t="shared" si="1"/>
        <v>919.048</v>
      </c>
      <c r="B41" s="2">
        <f t="shared" si="2"/>
        <v>100</v>
      </c>
      <c r="C41" s="2" t="str">
        <f t="shared" si="0"/>
        <v>Max Hable</v>
      </c>
      <c r="D41" s="350"/>
      <c r="E41" s="350"/>
      <c r="F41" s="350" t="s">
        <v>400</v>
      </c>
      <c r="G41" s="357">
        <v>919048</v>
      </c>
      <c r="H41" s="350">
        <v>1</v>
      </c>
      <c r="I41" s="350"/>
    </row>
    <row r="42" spans="1:9" x14ac:dyDescent="0.25">
      <c r="A42" s="2">
        <f t="shared" si="1"/>
        <v>916.28800000000001</v>
      </c>
      <c r="B42" s="2">
        <f t="shared" si="2"/>
        <v>14</v>
      </c>
      <c r="C42" s="2" t="str">
        <f t="shared" si="0"/>
        <v>Dylan Cooper</v>
      </c>
      <c r="D42" s="350"/>
      <c r="E42" s="350"/>
      <c r="F42" s="350" t="s">
        <v>401</v>
      </c>
      <c r="G42" s="357">
        <v>916288</v>
      </c>
      <c r="H42" s="350">
        <v>3</v>
      </c>
      <c r="I42" s="350"/>
    </row>
    <row r="43" spans="1:9" x14ac:dyDescent="0.25">
      <c r="A43" s="2">
        <f t="shared" si="1"/>
        <v>909.69299999999998</v>
      </c>
      <c r="B43" s="2">
        <f t="shared" si="2"/>
        <v>100</v>
      </c>
      <c r="C43" s="2" t="str">
        <f t="shared" si="0"/>
        <v>Mike Kalcher</v>
      </c>
      <c r="D43" s="350" t="s">
        <v>402</v>
      </c>
      <c r="E43" s="350"/>
      <c r="F43" s="350" t="s">
        <v>403</v>
      </c>
      <c r="G43" s="357">
        <v>909693</v>
      </c>
      <c r="H43" s="350">
        <v>5</v>
      </c>
      <c r="I43" s="350"/>
    </row>
    <row r="44" spans="1:9" x14ac:dyDescent="0.25">
      <c r="A44" s="2">
        <f t="shared" si="1"/>
        <v>906.44200000000001</v>
      </c>
      <c r="B44" s="2">
        <f t="shared" si="2"/>
        <v>100</v>
      </c>
      <c r="C44" s="2" t="str">
        <f t="shared" si="0"/>
        <v>Stefan Gollinger</v>
      </c>
      <c r="D44" s="350" t="s">
        <v>404</v>
      </c>
      <c r="E44" s="350"/>
      <c r="F44" s="350" t="s">
        <v>405</v>
      </c>
      <c r="G44" s="357">
        <v>906442</v>
      </c>
      <c r="H44" s="350">
        <v>5</v>
      </c>
      <c r="I44" s="350"/>
    </row>
    <row r="45" spans="1:9" x14ac:dyDescent="0.25">
      <c r="A45" s="2">
        <f t="shared" si="1"/>
        <v>905.33699999999999</v>
      </c>
      <c r="B45" s="2">
        <f t="shared" si="2"/>
        <v>100</v>
      </c>
      <c r="C45" s="2" t="str">
        <f t="shared" si="0"/>
        <v>Michael Kulmer</v>
      </c>
      <c r="D45" s="350"/>
      <c r="E45" s="350"/>
      <c r="F45" s="350" t="s">
        <v>406</v>
      </c>
      <c r="G45" s="357">
        <v>905337</v>
      </c>
      <c r="H45" s="350">
        <v>2</v>
      </c>
      <c r="I45" s="350"/>
    </row>
    <row r="46" spans="1:9" x14ac:dyDescent="0.25">
      <c r="A46" s="2">
        <f t="shared" si="1"/>
        <v>903.67899999999997</v>
      </c>
      <c r="B46" s="2">
        <f t="shared" si="2"/>
        <v>100</v>
      </c>
      <c r="C46" s="2" t="str">
        <f t="shared" si="0"/>
        <v>Peter Pichler</v>
      </c>
      <c r="D46" s="350" t="s">
        <v>407</v>
      </c>
      <c r="E46" s="350"/>
      <c r="F46" s="350" t="s">
        <v>408</v>
      </c>
      <c r="G46" s="357">
        <v>903679</v>
      </c>
      <c r="H46" s="350">
        <v>4</v>
      </c>
      <c r="I46" s="350"/>
    </row>
    <row r="47" spans="1:9" x14ac:dyDescent="0.25">
      <c r="A47" s="2">
        <f t="shared" si="1"/>
        <v>901.93100000000004</v>
      </c>
      <c r="B47" s="2">
        <f t="shared" si="2"/>
        <v>100</v>
      </c>
      <c r="C47" s="2" t="str">
        <f t="shared" si="0"/>
        <v>Martin Zeilbauer</v>
      </c>
      <c r="D47" s="350" t="s">
        <v>409</v>
      </c>
      <c r="E47" s="350"/>
      <c r="F47" s="350" t="s">
        <v>410</v>
      </c>
      <c r="G47" s="357">
        <v>901931</v>
      </c>
      <c r="H47" s="350">
        <v>5</v>
      </c>
      <c r="I47" s="350"/>
    </row>
    <row r="48" spans="1:9" x14ac:dyDescent="0.25">
      <c r="A48" s="2">
        <f t="shared" si="1"/>
        <v>898.21100000000001</v>
      </c>
      <c r="B48" s="2">
        <f t="shared" si="2"/>
        <v>100</v>
      </c>
      <c r="C48" s="2" t="str">
        <f t="shared" si="0"/>
        <v>Markus Riepler</v>
      </c>
      <c r="D48" s="350" t="s">
        <v>411</v>
      </c>
      <c r="E48" s="350"/>
      <c r="F48" s="350" t="s">
        <v>412</v>
      </c>
      <c r="G48" s="357">
        <v>898211</v>
      </c>
      <c r="H48" s="350">
        <v>4</v>
      </c>
      <c r="I48" s="350"/>
    </row>
    <row r="49" spans="1:9" x14ac:dyDescent="0.25">
      <c r="A49" s="2">
        <f t="shared" si="1"/>
        <v>897.77800000000002</v>
      </c>
      <c r="B49" s="2">
        <f t="shared" si="2"/>
        <v>100</v>
      </c>
      <c r="C49" s="2" t="str">
        <f t="shared" si="0"/>
        <v>matthias neubauer</v>
      </c>
      <c r="D49" s="350"/>
      <c r="E49" s="350"/>
      <c r="F49" s="350" t="s">
        <v>413</v>
      </c>
      <c r="G49" s="357">
        <v>897778</v>
      </c>
      <c r="H49" s="350">
        <v>1</v>
      </c>
      <c r="I49" s="350"/>
    </row>
    <row r="50" spans="1:9" x14ac:dyDescent="0.25">
      <c r="A50" s="2">
        <f t="shared" si="1"/>
        <v>897.67399999999998</v>
      </c>
      <c r="B50" s="2">
        <f t="shared" si="2"/>
        <v>13</v>
      </c>
      <c r="C50" s="2" t="str">
        <f t="shared" si="0"/>
        <v>Dávid Petri</v>
      </c>
      <c r="D50" s="350"/>
      <c r="E50" s="350"/>
      <c r="F50" s="350" t="s">
        <v>414</v>
      </c>
      <c r="G50" s="357">
        <v>897674</v>
      </c>
      <c r="H50" s="350">
        <v>1</v>
      </c>
      <c r="I50" s="350"/>
    </row>
    <row r="51" spans="1:9" x14ac:dyDescent="0.25">
      <c r="A51" s="2">
        <f t="shared" si="1"/>
        <v>894.70299999999997</v>
      </c>
      <c r="B51" s="2">
        <f t="shared" si="2"/>
        <v>100</v>
      </c>
      <c r="C51" s="2" t="str">
        <f t="shared" si="0"/>
        <v>Simon Ceh</v>
      </c>
      <c r="D51" s="350" t="s">
        <v>415</v>
      </c>
      <c r="E51" s="350"/>
      <c r="F51" s="350" t="s">
        <v>416</v>
      </c>
      <c r="G51" s="357">
        <v>894703</v>
      </c>
      <c r="H51" s="350">
        <v>6</v>
      </c>
      <c r="I51" s="350"/>
    </row>
    <row r="52" spans="1:9" x14ac:dyDescent="0.25">
      <c r="A52" s="2">
        <f t="shared" si="1"/>
        <v>890.51599999999996</v>
      </c>
      <c r="B52" s="2">
        <f t="shared" si="2"/>
        <v>100</v>
      </c>
      <c r="C52" s="2" t="str">
        <f t="shared" si="0"/>
        <v>Christian Klima</v>
      </c>
      <c r="D52" s="350" t="s">
        <v>417</v>
      </c>
      <c r="E52" s="350"/>
      <c r="F52" s="350" t="s">
        <v>9</v>
      </c>
      <c r="G52" s="357">
        <v>890516</v>
      </c>
      <c r="H52" s="350">
        <v>5</v>
      </c>
      <c r="I52" s="350"/>
    </row>
    <row r="53" spans="1:9" x14ac:dyDescent="0.25">
      <c r="A53" s="2">
        <f t="shared" si="1"/>
        <v>889.22299999999996</v>
      </c>
      <c r="B53" s="2">
        <f t="shared" si="2"/>
        <v>12</v>
      </c>
      <c r="C53" s="2" t="str">
        <f t="shared" si="0"/>
        <v>Laszló Bak</v>
      </c>
      <c r="D53" s="350"/>
      <c r="E53" s="350"/>
      <c r="F53" s="350" t="s">
        <v>418</v>
      </c>
      <c r="G53" s="357">
        <v>889223</v>
      </c>
      <c r="H53" s="350">
        <v>2</v>
      </c>
      <c r="I53" s="350"/>
    </row>
    <row r="54" spans="1:9" x14ac:dyDescent="0.25">
      <c r="A54" s="2">
        <f t="shared" si="1"/>
        <v>886.41499999999996</v>
      </c>
      <c r="B54" s="2">
        <f t="shared" si="2"/>
        <v>100</v>
      </c>
      <c r="C54" s="2" t="str">
        <f t="shared" si="0"/>
        <v>Martin Gutternigg</v>
      </c>
      <c r="D54" s="350" t="s">
        <v>419</v>
      </c>
      <c r="E54" s="350"/>
      <c r="F54" s="350" t="s">
        <v>420</v>
      </c>
      <c r="G54" s="357">
        <v>886415</v>
      </c>
      <c r="H54" s="350">
        <v>5</v>
      </c>
      <c r="I54" s="350"/>
    </row>
    <row r="55" spans="1:9" x14ac:dyDescent="0.25">
      <c r="A55" s="2">
        <f t="shared" si="1"/>
        <v>881.01300000000003</v>
      </c>
      <c r="B55" s="2">
        <f t="shared" si="2"/>
        <v>100</v>
      </c>
      <c r="C55" s="2" t="str">
        <f t="shared" si="0"/>
        <v>Jonas Marosi</v>
      </c>
      <c r="D55" s="350" t="s">
        <v>421</v>
      </c>
      <c r="E55" s="350"/>
      <c r="F55" s="350" t="s">
        <v>422</v>
      </c>
      <c r="G55" s="357">
        <v>881013</v>
      </c>
      <c r="H55" s="350">
        <v>4</v>
      </c>
      <c r="I55" s="350"/>
    </row>
    <row r="56" spans="1:9" x14ac:dyDescent="0.25">
      <c r="A56" s="2">
        <f t="shared" si="1"/>
        <v>875.83299999999997</v>
      </c>
      <c r="B56" s="2">
        <f t="shared" si="2"/>
        <v>100</v>
      </c>
      <c r="C56" s="2" t="str">
        <f t="shared" si="0"/>
        <v>Robert Rossi</v>
      </c>
      <c r="D56" s="350"/>
      <c r="E56" s="350"/>
      <c r="F56" s="350" t="s">
        <v>423</v>
      </c>
      <c r="G56" s="357">
        <v>875833</v>
      </c>
      <c r="H56" s="350">
        <v>1</v>
      </c>
      <c r="I56" s="350"/>
    </row>
    <row r="57" spans="1:9" x14ac:dyDescent="0.25">
      <c r="A57" s="2">
        <f t="shared" si="1"/>
        <v>875.33500000000004</v>
      </c>
      <c r="B57" s="2">
        <f t="shared" si="2"/>
        <v>100</v>
      </c>
      <c r="C57" s="2" t="str">
        <f t="shared" si="0"/>
        <v>Gerhard Petz</v>
      </c>
      <c r="D57" s="350" t="s">
        <v>424</v>
      </c>
      <c r="E57" s="350"/>
      <c r="F57" s="350" t="s">
        <v>425</v>
      </c>
      <c r="G57" s="357">
        <v>875335</v>
      </c>
      <c r="H57" s="350">
        <v>4</v>
      </c>
      <c r="I57" s="350"/>
    </row>
    <row r="58" spans="1:9" x14ac:dyDescent="0.25">
      <c r="A58" s="2">
        <f t="shared" si="1"/>
        <v>872.33699999999999</v>
      </c>
      <c r="B58" s="2">
        <f t="shared" si="2"/>
        <v>23</v>
      </c>
      <c r="C58" s="2" t="str">
        <f t="shared" si="0"/>
        <v>Aaron Maxwell Andrews</v>
      </c>
      <c r="D58" s="350"/>
      <c r="E58" s="350"/>
      <c r="F58" s="350" t="s">
        <v>426</v>
      </c>
      <c r="G58" s="357">
        <v>872337</v>
      </c>
      <c r="H58" s="350">
        <v>5</v>
      </c>
      <c r="I58" s="350"/>
    </row>
    <row r="59" spans="1:9" x14ac:dyDescent="0.25">
      <c r="A59" s="2">
        <f t="shared" si="1"/>
        <v>871.42899999999997</v>
      </c>
      <c r="B59" s="2">
        <f t="shared" si="2"/>
        <v>100</v>
      </c>
      <c r="C59" s="2" t="str">
        <f t="shared" si="0"/>
        <v>Günter Grobner</v>
      </c>
      <c r="D59" s="350" t="s">
        <v>427</v>
      </c>
      <c r="E59" s="350"/>
      <c r="F59" s="350" t="s">
        <v>428</v>
      </c>
      <c r="G59" s="357">
        <v>871429</v>
      </c>
      <c r="H59" s="350">
        <v>5</v>
      </c>
      <c r="I59" s="350"/>
    </row>
    <row r="60" spans="1:9" x14ac:dyDescent="0.25">
      <c r="A60" s="2">
        <f t="shared" si="1"/>
        <v>870.18899999999996</v>
      </c>
      <c r="B60" s="2">
        <f t="shared" si="2"/>
        <v>14</v>
      </c>
      <c r="C60" s="2" t="str">
        <f t="shared" si="0"/>
        <v>Dinko ?imenc</v>
      </c>
      <c r="D60" s="350"/>
      <c r="E60" s="350"/>
      <c r="F60" s="350" t="s">
        <v>429</v>
      </c>
      <c r="G60" s="357">
        <v>870189</v>
      </c>
      <c r="H60" s="350">
        <v>6</v>
      </c>
      <c r="I60" s="350"/>
    </row>
    <row r="61" spans="1:9" x14ac:dyDescent="0.25">
      <c r="A61" s="2">
        <f t="shared" si="1"/>
        <v>870.17499999999995</v>
      </c>
      <c r="B61" s="2">
        <f t="shared" si="2"/>
        <v>100</v>
      </c>
      <c r="C61" s="2" t="str">
        <f t="shared" si="0"/>
        <v>Roland Schönmayr</v>
      </c>
      <c r="D61" s="350" t="s">
        <v>430</v>
      </c>
      <c r="E61" s="350"/>
      <c r="F61" s="350" t="s">
        <v>431</v>
      </c>
      <c r="G61" s="357">
        <v>870175</v>
      </c>
      <c r="H61" s="350">
        <v>6</v>
      </c>
      <c r="I61" s="350"/>
    </row>
    <row r="62" spans="1:9" x14ac:dyDescent="0.25">
      <c r="A62" s="2">
        <f t="shared" si="1"/>
        <v>865.22400000000005</v>
      </c>
      <c r="B62" s="2">
        <f t="shared" si="2"/>
        <v>16</v>
      </c>
      <c r="C62" s="2" t="str">
        <f t="shared" si="0"/>
        <v>Predrag Persak</v>
      </c>
      <c r="D62" s="350"/>
      <c r="E62" s="350"/>
      <c r="F62" s="350" t="s">
        <v>432</v>
      </c>
      <c r="G62" s="357">
        <v>865224</v>
      </c>
      <c r="H62" s="350">
        <v>2</v>
      </c>
      <c r="I62" s="350"/>
    </row>
    <row r="63" spans="1:9" x14ac:dyDescent="0.25">
      <c r="A63" s="2">
        <f t="shared" si="1"/>
        <v>862.26300000000003</v>
      </c>
      <c r="B63" s="2">
        <f t="shared" si="2"/>
        <v>100</v>
      </c>
      <c r="C63" s="2" t="str">
        <f t="shared" si="0"/>
        <v>Jasper Ettema</v>
      </c>
      <c r="D63" s="350"/>
      <c r="E63" s="350"/>
      <c r="F63" s="350" t="s">
        <v>433</v>
      </c>
      <c r="G63" s="357">
        <v>862263</v>
      </c>
      <c r="H63" s="350">
        <v>1</v>
      </c>
      <c r="I63" s="350"/>
    </row>
    <row r="64" spans="1:9" x14ac:dyDescent="0.25">
      <c r="A64" s="2">
        <f t="shared" si="1"/>
        <v>861.77200000000005</v>
      </c>
      <c r="B64" s="2">
        <f t="shared" si="2"/>
        <v>100</v>
      </c>
      <c r="C64" s="2" t="str">
        <f t="shared" si="0"/>
        <v>Gerhard Fluch</v>
      </c>
      <c r="D64" s="350" t="s">
        <v>434</v>
      </c>
      <c r="E64" s="350"/>
      <c r="F64" s="350" t="s">
        <v>13</v>
      </c>
      <c r="G64" s="357">
        <v>861772</v>
      </c>
      <c r="H64" s="350">
        <v>5</v>
      </c>
      <c r="I64" s="350"/>
    </row>
    <row r="65" spans="1:9" x14ac:dyDescent="0.25">
      <c r="A65" s="2">
        <f t="shared" si="1"/>
        <v>860.88</v>
      </c>
      <c r="B65" s="2">
        <f t="shared" si="2"/>
        <v>100</v>
      </c>
      <c r="C65" s="2" t="str">
        <f t="shared" si="0"/>
        <v>Arno Lingenhel</v>
      </c>
      <c r="D65" s="350" t="s">
        <v>435</v>
      </c>
      <c r="E65" s="350"/>
      <c r="F65" s="350" t="s">
        <v>436</v>
      </c>
      <c r="G65" s="350" t="s">
        <v>437</v>
      </c>
      <c r="H65" s="350">
        <v>5</v>
      </c>
      <c r="I65" s="350"/>
    </row>
    <row r="66" spans="1:9" x14ac:dyDescent="0.25">
      <c r="A66" s="2">
        <f t="shared" si="1"/>
        <v>860.37</v>
      </c>
      <c r="B66" s="2">
        <f t="shared" si="2"/>
        <v>100</v>
      </c>
      <c r="C66" s="2" t="str">
        <f t="shared" si="0"/>
        <v>Rainer Zeller</v>
      </c>
      <c r="D66" s="350"/>
      <c r="E66" s="350"/>
      <c r="F66" s="350" t="s">
        <v>438</v>
      </c>
      <c r="G66" s="350" t="s">
        <v>439</v>
      </c>
      <c r="H66" s="350">
        <v>1</v>
      </c>
      <c r="I66" s="350"/>
    </row>
    <row r="67" spans="1:9" x14ac:dyDescent="0.25">
      <c r="A67" s="2">
        <f t="shared" ref="A67:A130" si="3">IF(ISNUMBER(G67)=TRUE,G67/1000,VALUE(SUBSTITUTE(G67,".",",")))</f>
        <v>859.63400000000001</v>
      </c>
      <c r="B67" s="2">
        <f t="shared" ref="B67:B130" si="4">IF(ISERROR(SEARCH("(",F67))=TRUE,100,SEARCH("(",F67))</f>
        <v>100</v>
      </c>
      <c r="C67" s="2" t="str">
        <f t="shared" ref="C67:C130" si="5">IF(ISERROR(B67)=TRUE,F67,LEFT(F67,B67-2))</f>
        <v>Bernhard Pucher</v>
      </c>
      <c r="D67" s="350"/>
      <c r="E67" s="350"/>
      <c r="F67" s="350" t="s">
        <v>440</v>
      </c>
      <c r="G67" s="357">
        <v>859634</v>
      </c>
      <c r="H67" s="350">
        <v>2</v>
      </c>
      <c r="I67" s="350"/>
    </row>
    <row r="68" spans="1:9" x14ac:dyDescent="0.25">
      <c r="A68" s="2">
        <f t="shared" si="3"/>
        <v>849.31100000000004</v>
      </c>
      <c r="B68" s="2">
        <f t="shared" si="4"/>
        <v>13</v>
      </c>
      <c r="C68" s="2" t="str">
        <f t="shared" si="5"/>
        <v>Rudolf Haag</v>
      </c>
      <c r="D68" s="350"/>
      <c r="E68" s="350"/>
      <c r="F68" s="350" t="s">
        <v>441</v>
      </c>
      <c r="G68" s="357">
        <v>849311</v>
      </c>
      <c r="H68" s="350">
        <v>6</v>
      </c>
      <c r="I68" s="350"/>
    </row>
    <row r="69" spans="1:9" x14ac:dyDescent="0.25">
      <c r="A69" s="2">
        <f t="shared" si="3"/>
        <v>848.87400000000002</v>
      </c>
      <c r="B69" s="2">
        <f t="shared" si="4"/>
        <v>100</v>
      </c>
      <c r="C69" s="2" t="str">
        <f t="shared" si="5"/>
        <v>Michl Priester</v>
      </c>
      <c r="D69" s="350" t="s">
        <v>442</v>
      </c>
      <c r="E69" s="350"/>
      <c r="F69" s="350" t="s">
        <v>443</v>
      </c>
      <c r="G69" s="357">
        <v>848874</v>
      </c>
      <c r="H69" s="350">
        <v>6</v>
      </c>
      <c r="I69" s="350"/>
    </row>
    <row r="70" spans="1:9" x14ac:dyDescent="0.25">
      <c r="A70" s="2">
        <f t="shared" si="3"/>
        <v>846.57100000000003</v>
      </c>
      <c r="B70" s="2">
        <f t="shared" si="4"/>
        <v>14</v>
      </c>
      <c r="C70" s="2" t="str">
        <f t="shared" si="5"/>
        <v>Radule Mikic</v>
      </c>
      <c r="D70" s="350"/>
      <c r="E70" s="350"/>
      <c r="F70" s="350" t="s">
        <v>444</v>
      </c>
      <c r="G70" s="357">
        <v>846571</v>
      </c>
      <c r="H70" s="350">
        <v>2</v>
      </c>
      <c r="I70" s="350"/>
    </row>
    <row r="71" spans="1:9" x14ac:dyDescent="0.25">
      <c r="A71" s="2">
        <f t="shared" si="3"/>
        <v>846.16200000000003</v>
      </c>
      <c r="B71" s="2">
        <f t="shared" si="4"/>
        <v>100</v>
      </c>
      <c r="C71" s="2" t="str">
        <f t="shared" si="5"/>
        <v>Florian Gruber</v>
      </c>
      <c r="D71" s="350" t="s">
        <v>445</v>
      </c>
      <c r="E71" s="350"/>
      <c r="F71" s="350" t="s">
        <v>446</v>
      </c>
      <c r="G71" s="357">
        <v>846162</v>
      </c>
      <c r="H71" s="350">
        <v>6</v>
      </c>
      <c r="I71" s="350"/>
    </row>
    <row r="72" spans="1:9" x14ac:dyDescent="0.25">
      <c r="A72" s="2">
        <f t="shared" si="3"/>
        <v>845.70399999999995</v>
      </c>
      <c r="B72" s="2">
        <f t="shared" si="4"/>
        <v>14</v>
      </c>
      <c r="C72" s="2" t="str">
        <f t="shared" si="5"/>
        <v>Péter Krámer</v>
      </c>
      <c r="D72" s="350"/>
      <c r="E72" s="350"/>
      <c r="F72" s="350" t="s">
        <v>447</v>
      </c>
      <c r="G72" s="357">
        <v>845704</v>
      </c>
      <c r="H72" s="350">
        <v>1</v>
      </c>
      <c r="I72" s="350"/>
    </row>
    <row r="73" spans="1:9" x14ac:dyDescent="0.25">
      <c r="A73" s="2">
        <f t="shared" si="3"/>
        <v>843.97199999999998</v>
      </c>
      <c r="B73" s="2">
        <f t="shared" si="4"/>
        <v>100</v>
      </c>
      <c r="C73" s="2" t="str">
        <f t="shared" si="5"/>
        <v>Philipp Toscani</v>
      </c>
      <c r="D73" s="350"/>
      <c r="E73" s="350"/>
      <c r="F73" s="350" t="s">
        <v>448</v>
      </c>
      <c r="G73" s="357">
        <v>843972</v>
      </c>
      <c r="H73" s="350">
        <v>2</v>
      </c>
      <c r="I73" s="350"/>
    </row>
    <row r="74" spans="1:9" x14ac:dyDescent="0.25">
      <c r="A74" s="2">
        <f t="shared" si="3"/>
        <v>838.71699999999998</v>
      </c>
      <c r="B74" s="2">
        <f t="shared" si="4"/>
        <v>100</v>
      </c>
      <c r="C74" s="2" t="str">
        <f t="shared" si="5"/>
        <v>Eric Osterwinter</v>
      </c>
      <c r="D74" s="350" t="s">
        <v>449</v>
      </c>
      <c r="E74" s="350"/>
      <c r="F74" s="350" t="s">
        <v>450</v>
      </c>
      <c r="G74" s="357">
        <v>838717</v>
      </c>
      <c r="H74" s="350">
        <v>5</v>
      </c>
      <c r="I74" s="350"/>
    </row>
    <row r="75" spans="1:9" x14ac:dyDescent="0.25">
      <c r="A75" s="2">
        <f t="shared" si="3"/>
        <v>838.23400000000004</v>
      </c>
      <c r="B75" s="2">
        <f t="shared" si="4"/>
        <v>100</v>
      </c>
      <c r="C75" s="2" t="str">
        <f t="shared" si="5"/>
        <v>Katharina Gusenbauer</v>
      </c>
      <c r="D75" s="350" t="s">
        <v>451</v>
      </c>
      <c r="E75" s="350">
        <v>1</v>
      </c>
      <c r="F75" s="350" t="s">
        <v>452</v>
      </c>
      <c r="G75" s="357">
        <v>838234</v>
      </c>
      <c r="H75" s="350">
        <v>6</v>
      </c>
      <c r="I75" s="350"/>
    </row>
    <row r="76" spans="1:9" x14ac:dyDescent="0.25">
      <c r="A76" s="2">
        <f t="shared" si="3"/>
        <v>837.21</v>
      </c>
      <c r="B76" s="2">
        <f t="shared" si="4"/>
        <v>100</v>
      </c>
      <c r="C76" s="2" t="str">
        <f t="shared" si="5"/>
        <v>Harald Nutz</v>
      </c>
      <c r="D76" s="350" t="s">
        <v>453</v>
      </c>
      <c r="E76" s="350">
        <v>41</v>
      </c>
      <c r="F76" s="350" t="s">
        <v>454</v>
      </c>
      <c r="G76" s="350" t="s">
        <v>455</v>
      </c>
      <c r="H76" s="350">
        <v>5</v>
      </c>
      <c r="I76" s="350"/>
    </row>
    <row r="77" spans="1:9" x14ac:dyDescent="0.25">
      <c r="A77" s="2">
        <f t="shared" si="3"/>
        <v>837.05</v>
      </c>
      <c r="B77" s="2">
        <f t="shared" si="4"/>
        <v>15</v>
      </c>
      <c r="C77" s="2" t="str">
        <f t="shared" si="5"/>
        <v>Zvonko Slavic</v>
      </c>
      <c r="D77" s="350"/>
      <c r="E77" s="350"/>
      <c r="F77" s="350" t="s">
        <v>456</v>
      </c>
      <c r="G77" s="350" t="s">
        <v>457</v>
      </c>
      <c r="H77" s="350">
        <v>1</v>
      </c>
      <c r="I77" s="350"/>
    </row>
    <row r="78" spans="1:9" x14ac:dyDescent="0.25">
      <c r="A78" s="2">
        <f t="shared" si="3"/>
        <v>837.04700000000003</v>
      </c>
      <c r="B78" s="2">
        <f t="shared" si="4"/>
        <v>13</v>
      </c>
      <c r="C78" s="2" t="str">
        <f t="shared" si="5"/>
        <v>Tommy Vacca</v>
      </c>
      <c r="D78" s="350"/>
      <c r="E78" s="350"/>
      <c r="F78" s="350" t="s">
        <v>458</v>
      </c>
      <c r="G78" s="357">
        <v>837047</v>
      </c>
      <c r="H78" s="350">
        <v>4</v>
      </c>
      <c r="I78" s="350"/>
    </row>
    <row r="79" spans="1:9" x14ac:dyDescent="0.25">
      <c r="A79" s="2">
        <f t="shared" si="3"/>
        <v>834.66300000000001</v>
      </c>
      <c r="B79" s="2">
        <f t="shared" si="4"/>
        <v>100</v>
      </c>
      <c r="C79" s="2" t="str">
        <f t="shared" si="5"/>
        <v>Georg Stocker</v>
      </c>
      <c r="D79" s="350" t="s">
        <v>459</v>
      </c>
      <c r="E79" s="350">
        <v>42</v>
      </c>
      <c r="F79" s="350" t="s">
        <v>460</v>
      </c>
      <c r="G79" s="357">
        <v>834663</v>
      </c>
      <c r="H79" s="350">
        <v>5</v>
      </c>
      <c r="I79" s="350"/>
    </row>
    <row r="80" spans="1:9" x14ac:dyDescent="0.25">
      <c r="A80" s="2">
        <f t="shared" si="3"/>
        <v>833.62800000000004</v>
      </c>
      <c r="B80" s="2">
        <f t="shared" si="4"/>
        <v>100</v>
      </c>
      <c r="C80" s="2" t="str">
        <f t="shared" si="5"/>
        <v>Michael Greilinger</v>
      </c>
      <c r="D80" s="350" t="s">
        <v>461</v>
      </c>
      <c r="E80" s="350">
        <v>43</v>
      </c>
      <c r="F80" s="350" t="s">
        <v>11</v>
      </c>
      <c r="G80" s="357">
        <v>833628</v>
      </c>
      <c r="H80" s="350">
        <v>5</v>
      </c>
      <c r="I80" s="350"/>
    </row>
    <row r="81" spans="1:9" x14ac:dyDescent="0.25">
      <c r="A81" s="2">
        <f t="shared" si="3"/>
        <v>831.73699999999997</v>
      </c>
      <c r="B81" s="2">
        <f t="shared" si="4"/>
        <v>100</v>
      </c>
      <c r="C81" s="2" t="str">
        <f t="shared" si="5"/>
        <v>Klaus Auracher</v>
      </c>
      <c r="D81" s="350" t="s">
        <v>462</v>
      </c>
      <c r="E81" s="350">
        <v>44</v>
      </c>
      <c r="F81" s="350" t="s">
        <v>463</v>
      </c>
      <c r="G81" s="357">
        <v>831737</v>
      </c>
      <c r="H81" s="350">
        <v>5</v>
      </c>
      <c r="I81" s="350"/>
    </row>
    <row r="82" spans="1:9" x14ac:dyDescent="0.25">
      <c r="A82" s="2">
        <f t="shared" si="3"/>
        <v>828.70699999999999</v>
      </c>
      <c r="B82" s="2">
        <f t="shared" si="4"/>
        <v>100</v>
      </c>
      <c r="C82" s="2" t="str">
        <f t="shared" si="5"/>
        <v>Wolf Naetar</v>
      </c>
      <c r="D82" s="350" t="s">
        <v>464</v>
      </c>
      <c r="E82" s="350">
        <v>45</v>
      </c>
      <c r="F82" s="350" t="s">
        <v>465</v>
      </c>
      <c r="G82" s="357">
        <v>828707</v>
      </c>
      <c r="H82" s="350">
        <v>5</v>
      </c>
      <c r="I82" s="350"/>
    </row>
    <row r="83" spans="1:9" x14ac:dyDescent="0.25">
      <c r="A83" s="2">
        <f t="shared" si="3"/>
        <v>826.56</v>
      </c>
      <c r="B83" s="2">
        <f t="shared" si="4"/>
        <v>14</v>
      </c>
      <c r="C83" s="2" t="str">
        <f t="shared" si="5"/>
        <v>Robert Mayer</v>
      </c>
      <c r="D83" s="350"/>
      <c r="E83" s="350"/>
      <c r="F83" s="350" t="s">
        <v>466</v>
      </c>
      <c r="G83" s="350" t="s">
        <v>467</v>
      </c>
      <c r="H83" s="350">
        <v>4</v>
      </c>
      <c r="I83" s="350"/>
    </row>
    <row r="84" spans="1:9" x14ac:dyDescent="0.25">
      <c r="A84" s="2">
        <f t="shared" si="3"/>
        <v>825.49300000000005</v>
      </c>
      <c r="B84" s="2">
        <f t="shared" si="4"/>
        <v>100</v>
      </c>
      <c r="C84" s="2" t="str">
        <f t="shared" si="5"/>
        <v>Mathias Gutdeutsch</v>
      </c>
      <c r="D84" s="350" t="s">
        <v>468</v>
      </c>
      <c r="E84" s="350">
        <v>46</v>
      </c>
      <c r="F84" s="350" t="s">
        <v>469</v>
      </c>
      <c r="G84" s="357">
        <v>825493</v>
      </c>
      <c r="H84" s="350">
        <v>3</v>
      </c>
      <c r="I84" s="350"/>
    </row>
    <row r="85" spans="1:9" x14ac:dyDescent="0.25">
      <c r="A85" s="2">
        <f t="shared" si="3"/>
        <v>823.947</v>
      </c>
      <c r="B85" s="2">
        <f t="shared" si="4"/>
        <v>100</v>
      </c>
      <c r="C85" s="2" t="str">
        <f t="shared" si="5"/>
        <v>Stefan Schedlik</v>
      </c>
      <c r="D85" s="350"/>
      <c r="E85" s="350"/>
      <c r="F85" s="350" t="s">
        <v>470</v>
      </c>
      <c r="G85" s="357">
        <v>823947</v>
      </c>
      <c r="H85" s="350">
        <v>1</v>
      </c>
      <c r="I85" s="350"/>
    </row>
    <row r="86" spans="1:9" x14ac:dyDescent="0.25">
      <c r="A86" s="2">
        <f t="shared" si="3"/>
        <v>822.96299999999997</v>
      </c>
      <c r="B86" s="2">
        <f t="shared" si="4"/>
        <v>100</v>
      </c>
      <c r="C86" s="2" t="str">
        <f t="shared" si="5"/>
        <v>Adam Schneiter</v>
      </c>
      <c r="D86" s="350"/>
      <c r="E86" s="350"/>
      <c r="F86" s="350" t="s">
        <v>471</v>
      </c>
      <c r="G86" s="357">
        <v>822963</v>
      </c>
      <c r="H86" s="350">
        <v>1</v>
      </c>
      <c r="I86" s="350"/>
    </row>
    <row r="87" spans="1:9" x14ac:dyDescent="0.25">
      <c r="A87" s="2">
        <f t="shared" si="3"/>
        <v>822.42200000000003</v>
      </c>
      <c r="B87" s="2">
        <f t="shared" si="4"/>
        <v>14</v>
      </c>
      <c r="C87" s="2" t="str">
        <f t="shared" si="5"/>
        <v>Csaba Balsai</v>
      </c>
      <c r="D87" s="350"/>
      <c r="E87" s="350"/>
      <c r="F87" s="350" t="s">
        <v>472</v>
      </c>
      <c r="G87" s="357">
        <v>822422</v>
      </c>
      <c r="H87" s="350">
        <v>3</v>
      </c>
      <c r="I87" s="350"/>
    </row>
    <row r="88" spans="1:9" x14ac:dyDescent="0.25">
      <c r="A88" s="2">
        <f t="shared" si="3"/>
        <v>821.71400000000006</v>
      </c>
      <c r="B88" s="2">
        <f t="shared" si="4"/>
        <v>100</v>
      </c>
      <c r="C88" s="2" t="str">
        <f t="shared" si="5"/>
        <v>Elija Feigl</v>
      </c>
      <c r="D88" s="350"/>
      <c r="E88" s="350"/>
      <c r="F88" s="350" t="s">
        <v>473</v>
      </c>
      <c r="G88" s="357">
        <v>821714</v>
      </c>
      <c r="H88" s="350">
        <v>2</v>
      </c>
      <c r="I88" s="350"/>
    </row>
    <row r="89" spans="1:9" x14ac:dyDescent="0.25">
      <c r="A89" s="2">
        <f t="shared" si="3"/>
        <v>821.22400000000005</v>
      </c>
      <c r="B89" s="2">
        <f t="shared" si="4"/>
        <v>15</v>
      </c>
      <c r="C89" s="2" t="str">
        <f t="shared" si="5"/>
        <v>Péter Hársfai</v>
      </c>
      <c r="D89" s="350"/>
      <c r="E89" s="350"/>
      <c r="F89" s="350" t="s">
        <v>474</v>
      </c>
      <c r="G89" s="357">
        <v>821224</v>
      </c>
      <c r="H89" s="350">
        <v>5</v>
      </c>
      <c r="I89" s="350"/>
    </row>
    <row r="90" spans="1:9" x14ac:dyDescent="0.25">
      <c r="A90" s="2">
        <f t="shared" si="3"/>
        <v>821.06600000000003</v>
      </c>
      <c r="B90" s="2">
        <f t="shared" si="4"/>
        <v>14</v>
      </c>
      <c r="C90" s="2" t="str">
        <f t="shared" si="5"/>
        <v>Aki Vuckovic</v>
      </c>
      <c r="D90" s="350"/>
      <c r="E90" s="350"/>
      <c r="F90" s="350" t="s">
        <v>475</v>
      </c>
      <c r="G90" s="357">
        <v>821066</v>
      </c>
      <c r="H90" s="350">
        <v>2</v>
      </c>
      <c r="I90" s="350"/>
    </row>
    <row r="91" spans="1:9" x14ac:dyDescent="0.25">
      <c r="A91" s="2">
        <f t="shared" si="3"/>
        <v>817.43399999999997</v>
      </c>
      <c r="B91" s="2">
        <f t="shared" si="4"/>
        <v>100</v>
      </c>
      <c r="C91" s="2" t="str">
        <f t="shared" si="5"/>
        <v>Hannes Mühllechner</v>
      </c>
      <c r="D91" s="350" t="s">
        <v>476</v>
      </c>
      <c r="E91" s="350">
        <v>47</v>
      </c>
      <c r="F91" s="350" t="s">
        <v>477</v>
      </c>
      <c r="G91" s="357">
        <v>817434</v>
      </c>
      <c r="H91" s="350">
        <v>4</v>
      </c>
      <c r="I91" s="350"/>
    </row>
    <row r="92" spans="1:9" x14ac:dyDescent="0.25">
      <c r="A92" s="2">
        <f t="shared" si="3"/>
        <v>815.10400000000004</v>
      </c>
      <c r="B92" s="2">
        <f t="shared" si="4"/>
        <v>100</v>
      </c>
      <c r="C92" s="2" t="str">
        <f t="shared" si="5"/>
        <v>Roman Steinkellner</v>
      </c>
      <c r="D92" s="350" t="s">
        <v>478</v>
      </c>
      <c r="E92" s="350">
        <v>48</v>
      </c>
      <c r="F92" s="350" t="s">
        <v>479</v>
      </c>
      <c r="G92" s="357">
        <v>815104</v>
      </c>
      <c r="H92" s="350">
        <v>5</v>
      </c>
      <c r="I92" s="350"/>
    </row>
    <row r="93" spans="1:9" x14ac:dyDescent="0.25">
      <c r="A93" s="2">
        <f t="shared" si="3"/>
        <v>814.52099999999996</v>
      </c>
      <c r="B93" s="2">
        <f t="shared" si="4"/>
        <v>100</v>
      </c>
      <c r="C93" s="2" t="str">
        <f t="shared" si="5"/>
        <v>Gerold Lehner</v>
      </c>
      <c r="D93" s="350" t="s">
        <v>480</v>
      </c>
      <c r="E93" s="350">
        <v>49</v>
      </c>
      <c r="F93" s="350" t="s">
        <v>481</v>
      </c>
      <c r="G93" s="357">
        <v>814521</v>
      </c>
      <c r="H93" s="350">
        <v>5</v>
      </c>
      <c r="I93" s="350"/>
    </row>
    <row r="94" spans="1:9" x14ac:dyDescent="0.25">
      <c r="A94" s="2">
        <f t="shared" si="3"/>
        <v>814.10900000000004</v>
      </c>
      <c r="B94" s="2">
        <f t="shared" si="4"/>
        <v>100</v>
      </c>
      <c r="C94" s="2" t="str">
        <f t="shared" si="5"/>
        <v>Christine Stelzhammer</v>
      </c>
      <c r="D94" s="350"/>
      <c r="E94" s="350"/>
      <c r="F94" s="350" t="s">
        <v>482</v>
      </c>
      <c r="G94" s="357">
        <v>814109</v>
      </c>
      <c r="H94" s="350">
        <v>1</v>
      </c>
      <c r="I94" s="350"/>
    </row>
    <row r="95" spans="1:9" x14ac:dyDescent="0.25">
      <c r="A95" s="2">
        <f t="shared" si="3"/>
        <v>813.77300000000002</v>
      </c>
      <c r="B95" s="2">
        <f t="shared" si="4"/>
        <v>100</v>
      </c>
      <c r="C95" s="2" t="str">
        <f t="shared" si="5"/>
        <v>Robert Sitzenfrei</v>
      </c>
      <c r="D95" s="350"/>
      <c r="E95" s="350"/>
      <c r="F95" s="350" t="s">
        <v>483</v>
      </c>
      <c r="G95" s="357">
        <v>813773</v>
      </c>
      <c r="H95" s="350">
        <v>2</v>
      </c>
      <c r="I95" s="350"/>
    </row>
    <row r="96" spans="1:9" x14ac:dyDescent="0.25">
      <c r="A96" s="2">
        <f t="shared" si="3"/>
        <v>812.10500000000002</v>
      </c>
      <c r="B96" s="2">
        <f t="shared" si="4"/>
        <v>100</v>
      </c>
      <c r="C96" s="2" t="str">
        <f t="shared" si="5"/>
        <v>Andreas Emberger</v>
      </c>
      <c r="D96" s="350"/>
      <c r="E96" s="350"/>
      <c r="F96" s="350" t="s">
        <v>484</v>
      </c>
      <c r="G96" s="357">
        <v>812105</v>
      </c>
      <c r="H96" s="350">
        <v>2</v>
      </c>
      <c r="I96" s="350"/>
    </row>
    <row r="97" spans="1:9" x14ac:dyDescent="0.25">
      <c r="A97" s="2">
        <f t="shared" si="3"/>
        <v>811.13699999999994</v>
      </c>
      <c r="B97" s="2">
        <f t="shared" si="4"/>
        <v>21</v>
      </c>
      <c r="C97" s="2" t="str">
        <f t="shared" si="5"/>
        <v>Lucas Konstantinoff</v>
      </c>
      <c r="D97" s="350"/>
      <c r="E97" s="350"/>
      <c r="F97" s="350" t="s">
        <v>485</v>
      </c>
      <c r="G97" s="357">
        <v>811137</v>
      </c>
      <c r="H97" s="350">
        <v>2</v>
      </c>
      <c r="I97" s="350"/>
    </row>
    <row r="98" spans="1:9" x14ac:dyDescent="0.25">
      <c r="A98" s="2">
        <f t="shared" si="3"/>
        <v>810.49400000000003</v>
      </c>
      <c r="B98" s="2">
        <f t="shared" si="4"/>
        <v>17</v>
      </c>
      <c r="C98" s="2" t="str">
        <f t="shared" si="5"/>
        <v>Markku Riihonen</v>
      </c>
      <c r="D98" s="350"/>
      <c r="E98" s="350"/>
      <c r="F98" s="350" t="s">
        <v>486</v>
      </c>
      <c r="G98" s="357">
        <v>810494</v>
      </c>
      <c r="H98" s="350">
        <v>1</v>
      </c>
      <c r="I98" s="350"/>
    </row>
    <row r="99" spans="1:9" x14ac:dyDescent="0.25">
      <c r="A99" s="2">
        <f t="shared" si="3"/>
        <v>806.27599999999995</v>
      </c>
      <c r="B99" s="2">
        <f t="shared" si="4"/>
        <v>18</v>
      </c>
      <c r="C99" s="2" t="str">
        <f t="shared" si="5"/>
        <v>Johann Schnaiter</v>
      </c>
      <c r="D99" s="350"/>
      <c r="E99" s="350"/>
      <c r="F99" s="350" t="s">
        <v>487</v>
      </c>
      <c r="G99" s="357">
        <v>806276</v>
      </c>
      <c r="H99" s="350">
        <v>1</v>
      </c>
      <c r="I99" s="350"/>
    </row>
    <row r="100" spans="1:9" x14ac:dyDescent="0.25">
      <c r="A100" s="2">
        <f t="shared" si="3"/>
        <v>804.92399999999998</v>
      </c>
      <c r="B100" s="2">
        <f t="shared" si="4"/>
        <v>100</v>
      </c>
      <c r="C100" s="2" t="str">
        <f t="shared" si="5"/>
        <v>Andreas Hahn</v>
      </c>
      <c r="D100" s="350"/>
      <c r="E100" s="350"/>
      <c r="F100" s="350" t="s">
        <v>488</v>
      </c>
      <c r="G100" s="357">
        <v>804924</v>
      </c>
      <c r="H100" s="350">
        <v>2</v>
      </c>
      <c r="I100" s="350"/>
    </row>
    <row r="101" spans="1:9" x14ac:dyDescent="0.25">
      <c r="A101" s="2">
        <f t="shared" si="3"/>
        <v>798.48199999999997</v>
      </c>
      <c r="B101" s="2">
        <f t="shared" si="4"/>
        <v>15</v>
      </c>
      <c r="C101" s="2" t="str">
        <f t="shared" si="5"/>
        <v>Harald Kucera</v>
      </c>
      <c r="D101" s="350"/>
      <c r="E101" s="350"/>
      <c r="F101" s="350" t="s">
        <v>489</v>
      </c>
      <c r="G101" s="357">
        <v>798482</v>
      </c>
      <c r="H101" s="350">
        <v>1</v>
      </c>
      <c r="I101" s="350"/>
    </row>
    <row r="102" spans="1:9" x14ac:dyDescent="0.25">
      <c r="A102" s="2">
        <f t="shared" si="3"/>
        <v>798.26900000000001</v>
      </c>
      <c r="B102" s="2">
        <f t="shared" si="4"/>
        <v>100</v>
      </c>
      <c r="C102" s="2" t="str">
        <f t="shared" si="5"/>
        <v>Manuel Hanke</v>
      </c>
      <c r="D102" s="350"/>
      <c r="E102" s="350"/>
      <c r="F102" s="350" t="s">
        <v>490</v>
      </c>
      <c r="G102" s="357">
        <v>798269</v>
      </c>
      <c r="H102" s="350">
        <v>1</v>
      </c>
      <c r="I102" s="350"/>
    </row>
    <row r="103" spans="1:9" x14ac:dyDescent="0.25">
      <c r="A103" s="2">
        <f t="shared" si="3"/>
        <v>796.95399999999995</v>
      </c>
      <c r="B103" s="2">
        <f t="shared" si="4"/>
        <v>13</v>
      </c>
      <c r="C103" s="2" t="str">
        <f t="shared" si="5"/>
        <v>Benny Zalán</v>
      </c>
      <c r="D103" s="350"/>
      <c r="E103" s="350"/>
      <c r="F103" s="350" t="s">
        <v>491</v>
      </c>
      <c r="G103" s="357">
        <v>796954</v>
      </c>
      <c r="H103" s="350">
        <v>5</v>
      </c>
      <c r="I103" s="350"/>
    </row>
    <row r="104" spans="1:9" x14ac:dyDescent="0.25">
      <c r="A104" s="2">
        <f t="shared" si="3"/>
        <v>796.25800000000004</v>
      </c>
      <c r="B104" s="2">
        <f t="shared" si="4"/>
        <v>100</v>
      </c>
      <c r="C104" s="2" t="str">
        <f t="shared" si="5"/>
        <v>Georg Anegg</v>
      </c>
      <c r="D104" s="350"/>
      <c r="E104" s="350"/>
      <c r="F104" s="350" t="s">
        <v>492</v>
      </c>
      <c r="G104" s="357">
        <v>796258</v>
      </c>
      <c r="H104" s="350">
        <v>1</v>
      </c>
      <c r="I104" s="350"/>
    </row>
    <row r="105" spans="1:9" x14ac:dyDescent="0.25">
      <c r="A105" s="2">
        <f t="shared" si="3"/>
        <v>795.99099999999999</v>
      </c>
      <c r="B105" s="2">
        <f t="shared" si="4"/>
        <v>19</v>
      </c>
      <c r="C105" s="2" t="str">
        <f t="shared" si="5"/>
        <v>Marcus Holzmüller</v>
      </c>
      <c r="D105" s="350"/>
      <c r="E105" s="350"/>
      <c r="F105" s="350" t="s">
        <v>493</v>
      </c>
      <c r="G105" s="357">
        <v>795991</v>
      </c>
      <c r="H105" s="350">
        <v>2</v>
      </c>
      <c r="I105" s="350"/>
    </row>
    <row r="106" spans="1:9" x14ac:dyDescent="0.25">
      <c r="A106" s="2">
        <f t="shared" si="3"/>
        <v>789.822</v>
      </c>
      <c r="B106" s="2">
        <f t="shared" si="4"/>
        <v>100</v>
      </c>
      <c r="C106" s="2" t="str">
        <f t="shared" si="5"/>
        <v>Markus Woletz</v>
      </c>
      <c r="D106" s="350"/>
      <c r="E106" s="350"/>
      <c r="F106" s="350" t="s">
        <v>494</v>
      </c>
      <c r="G106" s="357">
        <v>789822</v>
      </c>
      <c r="H106" s="350">
        <v>1</v>
      </c>
      <c r="I106" s="350"/>
    </row>
    <row r="107" spans="1:9" x14ac:dyDescent="0.25">
      <c r="A107" s="2">
        <f t="shared" si="3"/>
        <v>788.25199999999995</v>
      </c>
      <c r="B107" s="2">
        <f t="shared" si="4"/>
        <v>16</v>
      </c>
      <c r="C107" s="2" t="str">
        <f t="shared" si="5"/>
        <v>Natalie Mossig</v>
      </c>
      <c r="D107" s="350"/>
      <c r="E107" s="350"/>
      <c r="F107" s="350" t="s">
        <v>495</v>
      </c>
      <c r="G107" s="357">
        <v>788252</v>
      </c>
      <c r="H107" s="350">
        <v>1</v>
      </c>
      <c r="I107" s="350"/>
    </row>
    <row r="108" spans="1:9" x14ac:dyDescent="0.25">
      <c r="A108" s="2">
        <f t="shared" si="3"/>
        <v>786.21199999999999</v>
      </c>
      <c r="B108" s="2">
        <f t="shared" si="4"/>
        <v>100</v>
      </c>
      <c r="C108" s="2" t="str">
        <f t="shared" si="5"/>
        <v>Klaus Egger</v>
      </c>
      <c r="D108" s="350" t="s">
        <v>496</v>
      </c>
      <c r="E108" s="350">
        <v>50</v>
      </c>
      <c r="F108" s="350" t="s">
        <v>497</v>
      </c>
      <c r="G108" s="357">
        <v>786212</v>
      </c>
      <c r="H108" s="350">
        <v>3</v>
      </c>
      <c r="I108" s="350"/>
    </row>
    <row r="109" spans="1:9" x14ac:dyDescent="0.25">
      <c r="A109" s="2">
        <f t="shared" si="3"/>
        <v>780.16700000000003</v>
      </c>
      <c r="B109" s="2">
        <f t="shared" si="4"/>
        <v>100</v>
      </c>
      <c r="C109" s="2" t="str">
        <f t="shared" si="5"/>
        <v>Stefan Topolovec</v>
      </c>
      <c r="D109" s="350" t="s">
        <v>498</v>
      </c>
      <c r="E109" s="350">
        <v>51</v>
      </c>
      <c r="F109" s="350" t="s">
        <v>499</v>
      </c>
      <c r="G109" s="357">
        <v>780167</v>
      </c>
      <c r="H109" s="350">
        <v>4</v>
      </c>
      <c r="I109" s="350"/>
    </row>
    <row r="110" spans="1:9" x14ac:dyDescent="0.25">
      <c r="A110" s="2">
        <f t="shared" si="3"/>
        <v>770.11599999999999</v>
      </c>
      <c r="B110" s="2">
        <f t="shared" si="4"/>
        <v>13</v>
      </c>
      <c r="C110" s="2" t="str">
        <f t="shared" si="5"/>
        <v>János Kazai</v>
      </c>
      <c r="D110" s="350"/>
      <c r="E110" s="350"/>
      <c r="F110" s="350" t="s">
        <v>500</v>
      </c>
      <c r="G110" s="357">
        <v>770116</v>
      </c>
      <c r="H110" s="350">
        <v>3</v>
      </c>
      <c r="I110" s="350"/>
    </row>
    <row r="111" spans="1:9" x14ac:dyDescent="0.25">
      <c r="A111" s="2">
        <f t="shared" si="3"/>
        <v>769.60199999999998</v>
      </c>
      <c r="B111" s="2">
        <f t="shared" si="4"/>
        <v>100</v>
      </c>
      <c r="C111" s="2" t="str">
        <f t="shared" si="5"/>
        <v>Susanne Giendl</v>
      </c>
      <c r="D111" s="350" t="s">
        <v>501</v>
      </c>
      <c r="E111" s="350">
        <v>2</v>
      </c>
      <c r="F111" s="350" t="s">
        <v>322</v>
      </c>
      <c r="G111" s="357">
        <v>769602</v>
      </c>
      <c r="H111" s="350">
        <v>6</v>
      </c>
      <c r="I111" s="350"/>
    </row>
    <row r="112" spans="1:9" x14ac:dyDescent="0.25">
      <c r="A112" s="2">
        <f t="shared" si="3"/>
        <v>767.33</v>
      </c>
      <c r="B112" s="2">
        <f t="shared" si="4"/>
        <v>100</v>
      </c>
      <c r="C112" s="2" t="str">
        <f t="shared" si="5"/>
        <v>Jakob Gusenbauer</v>
      </c>
      <c r="D112" s="350" t="s">
        <v>502</v>
      </c>
      <c r="E112" s="350">
        <v>52</v>
      </c>
      <c r="F112" s="350" t="s">
        <v>503</v>
      </c>
      <c r="G112" s="350" t="s">
        <v>504</v>
      </c>
      <c r="H112" s="350">
        <v>5</v>
      </c>
      <c r="I112" s="350"/>
    </row>
    <row r="113" spans="1:9" x14ac:dyDescent="0.25">
      <c r="A113" s="2">
        <f t="shared" si="3"/>
        <v>766.53899999999999</v>
      </c>
      <c r="B113" s="2">
        <f t="shared" si="4"/>
        <v>14</v>
      </c>
      <c r="C113" s="2" t="str">
        <f t="shared" si="5"/>
        <v>Bálint Kazai</v>
      </c>
      <c r="D113" s="350"/>
      <c r="E113" s="350"/>
      <c r="F113" s="350" t="s">
        <v>505</v>
      </c>
      <c r="G113" s="357">
        <v>766539</v>
      </c>
      <c r="H113" s="350">
        <v>3</v>
      </c>
      <c r="I113" s="350"/>
    </row>
    <row r="114" spans="1:9" x14ac:dyDescent="0.25">
      <c r="A114" s="2">
        <f t="shared" si="3"/>
        <v>765.83900000000006</v>
      </c>
      <c r="B114" s="2">
        <f t="shared" si="4"/>
        <v>14</v>
      </c>
      <c r="C114" s="2" t="str">
        <f t="shared" si="5"/>
        <v>Róbert Furka</v>
      </c>
      <c r="D114" s="350"/>
      <c r="E114" s="350"/>
      <c r="F114" s="350" t="s">
        <v>506</v>
      </c>
      <c r="G114" s="357">
        <v>765839</v>
      </c>
      <c r="H114" s="350">
        <v>1</v>
      </c>
      <c r="I114" s="350"/>
    </row>
    <row r="115" spans="1:9" x14ac:dyDescent="0.25">
      <c r="A115" s="2">
        <f t="shared" si="3"/>
        <v>765.40800000000002</v>
      </c>
      <c r="B115" s="2">
        <f t="shared" si="4"/>
        <v>100</v>
      </c>
      <c r="C115" s="2" t="str">
        <f t="shared" si="5"/>
        <v>Irmgard Derschmidt</v>
      </c>
      <c r="D115" s="350" t="s">
        <v>507</v>
      </c>
      <c r="E115" s="350">
        <v>3</v>
      </c>
      <c r="F115" s="350" t="s">
        <v>508</v>
      </c>
      <c r="G115" s="357">
        <v>765408</v>
      </c>
      <c r="H115" s="350">
        <v>7</v>
      </c>
      <c r="I115" s="350"/>
    </row>
    <row r="116" spans="1:9" x14ac:dyDescent="0.25">
      <c r="A116" s="2">
        <f t="shared" si="3"/>
        <v>760.36699999999996</v>
      </c>
      <c r="B116" s="2">
        <f t="shared" si="4"/>
        <v>100</v>
      </c>
      <c r="C116" s="2" t="str">
        <f t="shared" si="5"/>
        <v>Ousama El Nabriss</v>
      </c>
      <c r="D116" s="350" t="s">
        <v>509</v>
      </c>
      <c r="E116" s="350">
        <v>53</v>
      </c>
      <c r="F116" s="350" t="s">
        <v>323</v>
      </c>
      <c r="G116" s="357">
        <v>760367</v>
      </c>
      <c r="H116" s="350">
        <v>5</v>
      </c>
      <c r="I116" s="350"/>
    </row>
    <row r="117" spans="1:9" x14ac:dyDescent="0.25">
      <c r="A117" s="2">
        <f t="shared" si="3"/>
        <v>760.06399999999996</v>
      </c>
      <c r="B117" s="2">
        <f t="shared" si="4"/>
        <v>15</v>
      </c>
      <c r="C117" s="2" t="str">
        <f t="shared" si="5"/>
        <v>Marek Nemecek</v>
      </c>
      <c r="D117" s="350"/>
      <c r="E117" s="350"/>
      <c r="F117" s="350" t="s">
        <v>510</v>
      </c>
      <c r="G117" s="357">
        <v>760064</v>
      </c>
      <c r="H117" s="350">
        <v>1</v>
      </c>
      <c r="I117" s="350"/>
    </row>
    <row r="118" spans="1:9" x14ac:dyDescent="0.25">
      <c r="A118" s="2">
        <f t="shared" si="3"/>
        <v>756.23199999999997</v>
      </c>
      <c r="B118" s="2">
        <f t="shared" si="4"/>
        <v>100</v>
      </c>
      <c r="C118" s="2" t="str">
        <f t="shared" si="5"/>
        <v>Anton Szankovich</v>
      </c>
      <c r="D118" s="350" t="s">
        <v>511</v>
      </c>
      <c r="E118" s="350">
        <v>54</v>
      </c>
      <c r="F118" s="350" t="s">
        <v>512</v>
      </c>
      <c r="G118" s="357">
        <v>756232</v>
      </c>
      <c r="H118" s="350">
        <v>6</v>
      </c>
      <c r="I118" s="350"/>
    </row>
    <row r="119" spans="1:9" x14ac:dyDescent="0.25">
      <c r="A119" s="2">
        <f t="shared" si="3"/>
        <v>755.42499999999995</v>
      </c>
      <c r="B119" s="2">
        <f t="shared" si="4"/>
        <v>100</v>
      </c>
      <c r="C119" s="2" t="str">
        <f t="shared" si="5"/>
        <v>Wolfgang Pratl</v>
      </c>
      <c r="D119" s="350" t="s">
        <v>513</v>
      </c>
      <c r="E119" s="350">
        <v>55</v>
      </c>
      <c r="F119" s="350" t="s">
        <v>320</v>
      </c>
      <c r="G119" s="357">
        <v>755425</v>
      </c>
      <c r="H119" s="350">
        <v>4</v>
      </c>
      <c r="I119" s="350"/>
    </row>
    <row r="120" spans="1:9" x14ac:dyDescent="0.25">
      <c r="A120" s="2">
        <f t="shared" si="3"/>
        <v>752.726</v>
      </c>
      <c r="B120" s="2">
        <f t="shared" si="4"/>
        <v>100</v>
      </c>
      <c r="C120" s="2" t="str">
        <f t="shared" si="5"/>
        <v>Helmut Hnizdo</v>
      </c>
      <c r="D120" s="350" t="s">
        <v>514</v>
      </c>
      <c r="E120" s="350">
        <v>56</v>
      </c>
      <c r="F120" s="350" t="s">
        <v>515</v>
      </c>
      <c r="G120" s="357">
        <v>752726</v>
      </c>
      <c r="H120" s="350">
        <v>4</v>
      </c>
      <c r="I120" s="350"/>
    </row>
    <row r="121" spans="1:9" x14ac:dyDescent="0.25">
      <c r="A121" s="2">
        <f t="shared" si="3"/>
        <v>751.95399999999995</v>
      </c>
      <c r="B121" s="2">
        <f t="shared" si="4"/>
        <v>100</v>
      </c>
      <c r="C121" s="2" t="str">
        <f t="shared" si="5"/>
        <v>Roland Dunzendorfer</v>
      </c>
      <c r="D121" s="350" t="s">
        <v>516</v>
      </c>
      <c r="E121" s="350">
        <v>57</v>
      </c>
      <c r="F121" s="350" t="s">
        <v>517</v>
      </c>
      <c r="G121" s="357">
        <v>751954</v>
      </c>
      <c r="H121" s="350">
        <v>5</v>
      </c>
      <c r="I121" s="350"/>
    </row>
    <row r="122" spans="1:9" x14ac:dyDescent="0.25">
      <c r="A122" s="2">
        <f t="shared" si="3"/>
        <v>751.36199999999997</v>
      </c>
      <c r="B122" s="2">
        <f t="shared" si="4"/>
        <v>100</v>
      </c>
      <c r="C122" s="2" t="str">
        <f t="shared" si="5"/>
        <v>Caroline Gould</v>
      </c>
      <c r="D122" s="350"/>
      <c r="E122" s="350"/>
      <c r="F122" s="350" t="s">
        <v>518</v>
      </c>
      <c r="G122" s="357">
        <v>751362</v>
      </c>
      <c r="H122" s="350">
        <v>2</v>
      </c>
      <c r="I122" s="350"/>
    </row>
    <row r="123" spans="1:9" x14ac:dyDescent="0.25">
      <c r="A123" s="2">
        <f t="shared" si="3"/>
        <v>746.52</v>
      </c>
      <c r="B123" s="2">
        <f t="shared" si="4"/>
        <v>19</v>
      </c>
      <c r="C123" s="2" t="str">
        <f t="shared" si="5"/>
        <v>Christopher Kranz</v>
      </c>
      <c r="D123" s="350"/>
      <c r="E123" s="350"/>
      <c r="F123" s="350" t="s">
        <v>519</v>
      </c>
      <c r="G123" s="350" t="s">
        <v>520</v>
      </c>
      <c r="H123" s="350">
        <v>1</v>
      </c>
      <c r="I123" s="350"/>
    </row>
    <row r="124" spans="1:9" x14ac:dyDescent="0.25">
      <c r="A124" s="2">
        <f t="shared" si="3"/>
        <v>746.52</v>
      </c>
      <c r="B124" s="2">
        <f t="shared" si="4"/>
        <v>12</v>
      </c>
      <c r="C124" s="2" t="str">
        <f t="shared" si="5"/>
        <v>Tanja Höll</v>
      </c>
      <c r="D124" s="350"/>
      <c r="E124" s="350"/>
      <c r="F124" s="350" t="s">
        <v>521</v>
      </c>
      <c r="G124" s="350" t="s">
        <v>520</v>
      </c>
      <c r="H124" s="350">
        <v>1</v>
      </c>
      <c r="I124" s="350"/>
    </row>
    <row r="125" spans="1:9" x14ac:dyDescent="0.25">
      <c r="A125" s="2">
        <f t="shared" si="3"/>
        <v>737.78300000000002</v>
      </c>
      <c r="B125" s="2">
        <f t="shared" si="4"/>
        <v>100</v>
      </c>
      <c r="C125" s="2" t="str">
        <f t="shared" si="5"/>
        <v>Manfred Knapp</v>
      </c>
      <c r="D125" s="350" t="s">
        <v>522</v>
      </c>
      <c r="E125" s="350">
        <v>58</v>
      </c>
      <c r="F125" s="350" t="s">
        <v>523</v>
      </c>
      <c r="G125" s="357">
        <v>737783</v>
      </c>
      <c r="H125" s="350">
        <v>3</v>
      </c>
      <c r="I125" s="350"/>
    </row>
    <row r="126" spans="1:9" x14ac:dyDescent="0.25">
      <c r="A126" s="2">
        <f t="shared" si="3"/>
        <v>733.43700000000001</v>
      </c>
      <c r="B126" s="2">
        <f t="shared" si="4"/>
        <v>100</v>
      </c>
      <c r="C126" s="2" t="str">
        <f t="shared" si="5"/>
        <v>Niki Gräser</v>
      </c>
      <c r="D126" s="350"/>
      <c r="E126" s="350"/>
      <c r="F126" s="350" t="s">
        <v>524</v>
      </c>
      <c r="G126" s="357">
        <v>733437</v>
      </c>
      <c r="H126" s="350">
        <v>1</v>
      </c>
      <c r="I126" s="350"/>
    </row>
    <row r="127" spans="1:9" x14ac:dyDescent="0.25">
      <c r="A127" s="2">
        <f t="shared" si="3"/>
        <v>731.94299999999998</v>
      </c>
      <c r="B127" s="2">
        <f t="shared" si="4"/>
        <v>100</v>
      </c>
      <c r="C127" s="2" t="str">
        <f t="shared" si="5"/>
        <v>Olivier Bernaud</v>
      </c>
      <c r="D127" s="350"/>
      <c r="E127" s="350"/>
      <c r="F127" s="350" t="s">
        <v>525</v>
      </c>
      <c r="G127" s="357">
        <v>731943</v>
      </c>
      <c r="H127" s="350">
        <v>1</v>
      </c>
      <c r="I127" s="350"/>
    </row>
    <row r="128" spans="1:9" x14ac:dyDescent="0.25">
      <c r="A128" s="2">
        <f t="shared" si="3"/>
        <v>731.72</v>
      </c>
      <c r="B128" s="2">
        <f t="shared" si="4"/>
        <v>11</v>
      </c>
      <c r="C128" s="2" t="str">
        <f t="shared" si="5"/>
        <v>Nils Haag</v>
      </c>
      <c r="D128" s="350"/>
      <c r="E128" s="350"/>
      <c r="F128" s="350" t="s">
        <v>526</v>
      </c>
      <c r="G128" s="350" t="s">
        <v>527</v>
      </c>
      <c r="H128" s="350">
        <v>3</v>
      </c>
      <c r="I128" s="350"/>
    </row>
    <row r="129" spans="1:9" x14ac:dyDescent="0.25">
      <c r="A129" s="2">
        <f t="shared" si="3"/>
        <v>731.51900000000001</v>
      </c>
      <c r="B129" s="2">
        <f t="shared" si="4"/>
        <v>100</v>
      </c>
      <c r="C129" s="2" t="str">
        <f t="shared" si="5"/>
        <v>Michael Tittl</v>
      </c>
      <c r="D129" s="350" t="s">
        <v>528</v>
      </c>
      <c r="E129" s="350">
        <v>59</v>
      </c>
      <c r="F129" s="350" t="s">
        <v>529</v>
      </c>
      <c r="G129" s="357">
        <v>731519</v>
      </c>
      <c r="H129" s="350">
        <v>4</v>
      </c>
      <c r="I129" s="350"/>
    </row>
    <row r="130" spans="1:9" x14ac:dyDescent="0.25">
      <c r="A130" s="2">
        <f t="shared" si="3"/>
        <v>730.89800000000002</v>
      </c>
      <c r="B130" s="2">
        <f t="shared" si="4"/>
        <v>100</v>
      </c>
      <c r="C130" s="2" t="str">
        <f t="shared" si="5"/>
        <v>Michael Seitlinger</v>
      </c>
      <c r="D130" s="350" t="s">
        <v>530</v>
      </c>
      <c r="E130" s="350">
        <v>60</v>
      </c>
      <c r="F130" s="350" t="s">
        <v>531</v>
      </c>
      <c r="G130" s="357">
        <v>730898</v>
      </c>
      <c r="H130" s="350">
        <v>5</v>
      </c>
      <c r="I130" s="350"/>
    </row>
    <row r="131" spans="1:9" x14ac:dyDescent="0.25">
      <c r="A131" s="2">
        <f t="shared" ref="A131:A194" si="6">IF(ISNUMBER(G131)=TRUE,G131/1000,VALUE(SUBSTITUTE(G131,".",",")))</f>
        <v>729.32399999999996</v>
      </c>
      <c r="B131" s="2">
        <f t="shared" ref="B131:B194" si="7">IF(ISERROR(SEARCH("(",F131))=TRUE,100,SEARCH("(",F131))</f>
        <v>100</v>
      </c>
      <c r="C131" s="2" t="str">
        <f t="shared" ref="C131:C194" si="8">IF(ISERROR(B131)=TRUE,F131,LEFT(F131,B131-2))</f>
        <v>Birgit Lingenhel</v>
      </c>
      <c r="D131" s="350" t="s">
        <v>532</v>
      </c>
      <c r="E131" s="350">
        <v>4</v>
      </c>
      <c r="F131" s="350" t="s">
        <v>533</v>
      </c>
      <c r="G131" s="357">
        <v>729324</v>
      </c>
      <c r="H131" s="350">
        <v>3</v>
      </c>
      <c r="I131" s="350"/>
    </row>
    <row r="132" spans="1:9" x14ac:dyDescent="0.25">
      <c r="A132" s="2">
        <f t="shared" si="6"/>
        <v>728.7</v>
      </c>
      <c r="B132" s="2">
        <f t="shared" si="7"/>
        <v>100</v>
      </c>
      <c r="C132" s="2" t="str">
        <f t="shared" si="8"/>
        <v>Thomas Kremser</v>
      </c>
      <c r="D132" s="350"/>
      <c r="E132" s="350"/>
      <c r="F132" s="350" t="s">
        <v>321</v>
      </c>
      <c r="G132" s="350" t="s">
        <v>534</v>
      </c>
      <c r="H132" s="350">
        <v>2</v>
      </c>
      <c r="I132" s="350"/>
    </row>
    <row r="133" spans="1:9" x14ac:dyDescent="0.25">
      <c r="A133" s="2">
        <f t="shared" si="6"/>
        <v>727.45399999999995</v>
      </c>
      <c r="B133" s="2">
        <f t="shared" si="7"/>
        <v>100</v>
      </c>
      <c r="C133" s="2" t="str">
        <f t="shared" si="8"/>
        <v>Helmut Heizeneder</v>
      </c>
      <c r="D133" s="350" t="s">
        <v>535</v>
      </c>
      <c r="E133" s="350">
        <v>61</v>
      </c>
      <c r="F133" s="350" t="s">
        <v>536</v>
      </c>
      <c r="G133" s="357">
        <v>727454</v>
      </c>
      <c r="H133" s="350">
        <v>6</v>
      </c>
      <c r="I133" s="350"/>
    </row>
    <row r="134" spans="1:9" x14ac:dyDescent="0.25">
      <c r="A134" s="2">
        <f t="shared" si="6"/>
        <v>726.19100000000003</v>
      </c>
      <c r="B134" s="2">
        <f t="shared" si="7"/>
        <v>100</v>
      </c>
      <c r="C134" s="2" t="str">
        <f t="shared" si="8"/>
        <v>Andreas Nechi</v>
      </c>
      <c r="D134" s="350" t="s">
        <v>537</v>
      </c>
      <c r="E134" s="350">
        <v>62</v>
      </c>
      <c r="F134" s="350" t="s">
        <v>12</v>
      </c>
      <c r="G134" s="357">
        <v>726191</v>
      </c>
      <c r="H134" s="350">
        <v>4</v>
      </c>
      <c r="I134" s="350"/>
    </row>
    <row r="135" spans="1:9" x14ac:dyDescent="0.25">
      <c r="A135" s="2">
        <f t="shared" si="6"/>
        <v>723.51</v>
      </c>
      <c r="B135" s="2">
        <f t="shared" si="7"/>
        <v>100</v>
      </c>
      <c r="C135" s="2" t="str">
        <f t="shared" si="8"/>
        <v>Kathi Winzer</v>
      </c>
      <c r="D135" s="350" t="s">
        <v>538</v>
      </c>
      <c r="E135" s="350">
        <v>5</v>
      </c>
      <c r="F135" s="350" t="s">
        <v>539</v>
      </c>
      <c r="G135" s="350" t="s">
        <v>540</v>
      </c>
      <c r="H135" s="350">
        <v>5</v>
      </c>
      <c r="I135" s="350"/>
    </row>
    <row r="136" spans="1:9" x14ac:dyDescent="0.25">
      <c r="A136" s="2">
        <f t="shared" si="6"/>
        <v>720.53899999999999</v>
      </c>
      <c r="B136" s="2">
        <f t="shared" si="7"/>
        <v>16</v>
      </c>
      <c r="C136" s="2" t="str">
        <f t="shared" si="8"/>
        <v>Andreas Kucera</v>
      </c>
      <c r="D136" s="350"/>
      <c r="E136" s="350"/>
      <c r="F136" s="350" t="s">
        <v>541</v>
      </c>
      <c r="G136" s="357">
        <v>720539</v>
      </c>
      <c r="H136" s="350">
        <v>1</v>
      </c>
      <c r="I136" s="350"/>
    </row>
    <row r="137" spans="1:9" x14ac:dyDescent="0.25">
      <c r="A137" s="2">
        <f t="shared" si="6"/>
        <v>719.09500000000003</v>
      </c>
      <c r="B137" s="2">
        <f t="shared" si="7"/>
        <v>100</v>
      </c>
      <c r="C137" s="2" t="str">
        <f t="shared" si="8"/>
        <v>Tom Hlina</v>
      </c>
      <c r="D137" s="350" t="s">
        <v>542</v>
      </c>
      <c r="E137" s="350">
        <v>63</v>
      </c>
      <c r="F137" s="350" t="s">
        <v>543</v>
      </c>
      <c r="G137" s="357">
        <v>719095</v>
      </c>
      <c r="H137" s="350">
        <v>5</v>
      </c>
      <c r="I137" s="350"/>
    </row>
    <row r="138" spans="1:9" x14ac:dyDescent="0.25">
      <c r="A138" s="2">
        <f t="shared" si="6"/>
        <v>717.899</v>
      </c>
      <c r="B138" s="2">
        <f t="shared" si="7"/>
        <v>13</v>
      </c>
      <c r="C138" s="2" t="str">
        <f t="shared" si="8"/>
        <v>László Vass</v>
      </c>
      <c r="D138" s="350"/>
      <c r="E138" s="350"/>
      <c r="F138" s="350" t="s">
        <v>544</v>
      </c>
      <c r="G138" s="357">
        <v>717899</v>
      </c>
      <c r="H138" s="350">
        <v>1</v>
      </c>
      <c r="I138" s="350"/>
    </row>
    <row r="139" spans="1:9" x14ac:dyDescent="0.25">
      <c r="A139" s="2">
        <f t="shared" si="6"/>
        <v>715.75</v>
      </c>
      <c r="B139" s="2">
        <f t="shared" si="7"/>
        <v>100</v>
      </c>
      <c r="C139" s="2" t="str">
        <f t="shared" si="8"/>
        <v>Veronika Prakisch</v>
      </c>
      <c r="D139" s="350" t="s">
        <v>545</v>
      </c>
      <c r="E139" s="350">
        <v>6</v>
      </c>
      <c r="F139" s="350" t="s">
        <v>546</v>
      </c>
      <c r="G139" s="350" t="s">
        <v>547</v>
      </c>
      <c r="H139" s="350">
        <v>5</v>
      </c>
      <c r="I139" s="350"/>
    </row>
    <row r="140" spans="1:9" x14ac:dyDescent="0.25">
      <c r="A140" s="2">
        <f t="shared" si="6"/>
        <v>711.49800000000005</v>
      </c>
      <c r="B140" s="2">
        <f t="shared" si="7"/>
        <v>100</v>
      </c>
      <c r="C140" s="2" t="str">
        <f t="shared" si="8"/>
        <v>Alexander Mann</v>
      </c>
      <c r="D140" s="350"/>
      <c r="E140" s="350"/>
      <c r="F140" s="350" t="s">
        <v>548</v>
      </c>
      <c r="G140" s="357">
        <v>711498</v>
      </c>
      <c r="H140" s="350">
        <v>1</v>
      </c>
      <c r="I140" s="350"/>
    </row>
    <row r="141" spans="1:9" x14ac:dyDescent="0.25">
      <c r="A141" s="2">
        <f t="shared" si="6"/>
        <v>711.08399999999995</v>
      </c>
      <c r="B141" s="2">
        <f t="shared" si="7"/>
        <v>100</v>
      </c>
      <c r="C141" s="2" t="str">
        <f t="shared" si="8"/>
        <v>Wiltrud Derschmidt</v>
      </c>
      <c r="D141" s="350" t="s">
        <v>549</v>
      </c>
      <c r="E141" s="350">
        <v>7</v>
      </c>
      <c r="F141" s="350" t="s">
        <v>550</v>
      </c>
      <c r="G141" s="357">
        <v>711084</v>
      </c>
      <c r="H141" s="350">
        <v>6</v>
      </c>
      <c r="I141" s="350"/>
    </row>
    <row r="142" spans="1:9" x14ac:dyDescent="0.25">
      <c r="A142" s="2">
        <f t="shared" si="6"/>
        <v>708.04399999999998</v>
      </c>
      <c r="B142" s="2">
        <f t="shared" si="7"/>
        <v>100</v>
      </c>
      <c r="C142" s="2" t="str">
        <f t="shared" si="8"/>
        <v>8kob Poliz.eu</v>
      </c>
      <c r="D142" s="350"/>
      <c r="E142" s="350"/>
      <c r="F142" s="350" t="s">
        <v>551</v>
      </c>
      <c r="G142" s="357">
        <v>708044</v>
      </c>
      <c r="H142" s="350">
        <v>2</v>
      </c>
      <c r="I142" s="350"/>
    </row>
    <row r="143" spans="1:9" x14ac:dyDescent="0.25">
      <c r="A143" s="2">
        <f t="shared" si="6"/>
        <v>707.83799999999997</v>
      </c>
      <c r="B143" s="2">
        <f t="shared" si="7"/>
        <v>100</v>
      </c>
      <c r="C143" s="2" t="str">
        <f t="shared" si="8"/>
        <v>Thomas Spritzendorfer</v>
      </c>
      <c r="D143" s="350" t="s">
        <v>552</v>
      </c>
      <c r="E143" s="350">
        <v>64</v>
      </c>
      <c r="F143" s="350" t="s">
        <v>191</v>
      </c>
      <c r="G143" s="357">
        <v>707838</v>
      </c>
      <c r="H143" s="350">
        <v>5</v>
      </c>
      <c r="I143" s="350"/>
    </row>
    <row r="144" spans="1:9" x14ac:dyDescent="0.25">
      <c r="A144" s="2">
        <f t="shared" si="6"/>
        <v>703.46199999999999</v>
      </c>
      <c r="B144" s="2">
        <f t="shared" si="7"/>
        <v>100</v>
      </c>
      <c r="C144" s="2" t="str">
        <f t="shared" si="8"/>
        <v>Sebastian Sattler</v>
      </c>
      <c r="D144" s="350" t="s">
        <v>553</v>
      </c>
      <c r="E144" s="350">
        <v>65</v>
      </c>
      <c r="F144" s="350" t="s">
        <v>324</v>
      </c>
      <c r="G144" s="357">
        <v>703462</v>
      </c>
      <c r="H144" s="350">
        <v>3</v>
      </c>
      <c r="I144" s="350"/>
    </row>
    <row r="145" spans="1:9" x14ac:dyDescent="0.25">
      <c r="A145" s="2">
        <f t="shared" si="6"/>
        <v>701.27499999999998</v>
      </c>
      <c r="B145" s="2">
        <f t="shared" si="7"/>
        <v>100</v>
      </c>
      <c r="C145" s="2" t="str">
        <f t="shared" si="8"/>
        <v>Dominik Killinger</v>
      </c>
      <c r="D145" s="350"/>
      <c r="E145" s="350"/>
      <c r="F145" s="350" t="s">
        <v>554</v>
      </c>
      <c r="G145" s="357">
        <v>701275</v>
      </c>
      <c r="H145" s="350">
        <v>1</v>
      </c>
      <c r="I145" s="350"/>
    </row>
    <row r="146" spans="1:9" x14ac:dyDescent="0.25">
      <c r="A146" s="2">
        <f t="shared" si="6"/>
        <v>701.27499999999998</v>
      </c>
      <c r="B146" s="2">
        <f t="shared" si="7"/>
        <v>100</v>
      </c>
      <c r="C146" s="2" t="str">
        <f t="shared" si="8"/>
        <v>Roland Binder</v>
      </c>
      <c r="D146" s="350"/>
      <c r="E146" s="350"/>
      <c r="F146" s="350" t="s">
        <v>555</v>
      </c>
      <c r="G146" s="357">
        <v>701275</v>
      </c>
      <c r="H146" s="350">
        <v>1</v>
      </c>
      <c r="I146" s="350"/>
    </row>
    <row r="147" spans="1:9" x14ac:dyDescent="0.25">
      <c r="A147" s="2">
        <f t="shared" si="6"/>
        <v>698.27200000000005</v>
      </c>
      <c r="B147" s="2">
        <f t="shared" si="7"/>
        <v>100</v>
      </c>
      <c r="C147" s="2" t="str">
        <f t="shared" si="8"/>
        <v>Manuel Schrenk</v>
      </c>
      <c r="D147" s="350"/>
      <c r="E147" s="350"/>
      <c r="F147" s="350" t="s">
        <v>328</v>
      </c>
      <c r="G147" s="357">
        <v>698272</v>
      </c>
      <c r="H147" s="350">
        <v>1</v>
      </c>
      <c r="I147" s="350"/>
    </row>
    <row r="148" spans="1:9" x14ac:dyDescent="0.25">
      <c r="A148" s="2">
        <f t="shared" si="6"/>
        <v>694.05200000000002</v>
      </c>
      <c r="B148" s="2">
        <f t="shared" si="7"/>
        <v>100</v>
      </c>
      <c r="C148" s="2" t="str">
        <f t="shared" si="8"/>
        <v>Robert Groissboeck</v>
      </c>
      <c r="D148" s="350" t="s">
        <v>556</v>
      </c>
      <c r="E148" s="350">
        <v>66</v>
      </c>
      <c r="F148" s="350" t="s">
        <v>557</v>
      </c>
      <c r="G148" s="357">
        <v>694052</v>
      </c>
      <c r="H148" s="350">
        <v>5</v>
      </c>
      <c r="I148" s="350"/>
    </row>
    <row r="149" spans="1:9" x14ac:dyDescent="0.25">
      <c r="A149" s="2">
        <f t="shared" si="6"/>
        <v>693.06899999999996</v>
      </c>
      <c r="B149" s="2">
        <f t="shared" si="7"/>
        <v>100</v>
      </c>
      <c r="C149" s="2" t="str">
        <f t="shared" si="8"/>
        <v>Wolfram Pirstinger</v>
      </c>
      <c r="D149" s="350"/>
      <c r="E149" s="350"/>
      <c r="F149" s="350" t="s">
        <v>558</v>
      </c>
      <c r="G149" s="357">
        <v>693069</v>
      </c>
      <c r="H149" s="350">
        <v>2</v>
      </c>
      <c r="I149" s="350"/>
    </row>
    <row r="150" spans="1:9" x14ac:dyDescent="0.25">
      <c r="A150" s="2">
        <f t="shared" si="6"/>
        <v>692.70399999999995</v>
      </c>
      <c r="B150" s="2">
        <f t="shared" si="7"/>
        <v>100</v>
      </c>
      <c r="C150" s="2" t="str">
        <f t="shared" si="8"/>
        <v>Marion Le Merrer</v>
      </c>
      <c r="D150" s="350"/>
      <c r="E150" s="350"/>
      <c r="F150" s="350" t="s">
        <v>559</v>
      </c>
      <c r="G150" s="357">
        <v>692704</v>
      </c>
      <c r="H150" s="350">
        <v>1</v>
      </c>
      <c r="I150" s="350"/>
    </row>
    <row r="151" spans="1:9" x14ac:dyDescent="0.25">
      <c r="A151" s="2">
        <f t="shared" si="6"/>
        <v>692.60199999999998</v>
      </c>
      <c r="B151" s="2">
        <f t="shared" si="7"/>
        <v>100</v>
      </c>
      <c r="C151" s="2" t="str">
        <f t="shared" si="8"/>
        <v>Magda Kiss</v>
      </c>
      <c r="D151" s="350" t="s">
        <v>560</v>
      </c>
      <c r="E151" s="350">
        <v>8</v>
      </c>
      <c r="F151" s="350" t="s">
        <v>561</v>
      </c>
      <c r="G151" s="357">
        <v>692602</v>
      </c>
      <c r="H151" s="350">
        <v>5</v>
      </c>
      <c r="I151" s="350"/>
    </row>
    <row r="152" spans="1:9" x14ac:dyDescent="0.25">
      <c r="A152" s="2">
        <f t="shared" si="6"/>
        <v>691.11099999999999</v>
      </c>
      <c r="B152" s="2">
        <f t="shared" si="7"/>
        <v>100</v>
      </c>
      <c r="C152" s="2" t="str">
        <f t="shared" si="8"/>
        <v>Barbara Helbich</v>
      </c>
      <c r="D152" s="350" t="s">
        <v>562</v>
      </c>
      <c r="E152" s="350">
        <v>9</v>
      </c>
      <c r="F152" s="350" t="s">
        <v>563</v>
      </c>
      <c r="G152" s="357">
        <v>691111</v>
      </c>
      <c r="H152" s="350">
        <v>5</v>
      </c>
      <c r="I152" s="350"/>
    </row>
    <row r="153" spans="1:9" x14ac:dyDescent="0.25">
      <c r="A153" s="2">
        <f t="shared" si="6"/>
        <v>686.87099999999998</v>
      </c>
      <c r="B153" s="2">
        <f t="shared" si="7"/>
        <v>100</v>
      </c>
      <c r="C153" s="2" t="str">
        <f t="shared" si="8"/>
        <v>Clemens Gamsjaeger</v>
      </c>
      <c r="D153" s="350"/>
      <c r="E153" s="350"/>
      <c r="F153" s="350" t="s">
        <v>564</v>
      </c>
      <c r="G153" s="357">
        <v>686871</v>
      </c>
      <c r="H153" s="350">
        <v>1</v>
      </c>
      <c r="I153" s="350"/>
    </row>
    <row r="154" spans="1:9" x14ac:dyDescent="0.25">
      <c r="A154" s="2">
        <f t="shared" si="6"/>
        <v>685.89800000000002</v>
      </c>
      <c r="B154" s="2">
        <f t="shared" si="7"/>
        <v>100</v>
      </c>
      <c r="C154" s="2" t="str">
        <f t="shared" si="8"/>
        <v>Daniel Oswald</v>
      </c>
      <c r="D154" s="350"/>
      <c r="E154" s="350"/>
      <c r="F154" s="350" t="s">
        <v>565</v>
      </c>
      <c r="G154" s="357">
        <v>685898</v>
      </c>
      <c r="H154" s="350">
        <v>1</v>
      </c>
      <c r="I154" s="350"/>
    </row>
    <row r="155" spans="1:9" x14ac:dyDescent="0.25">
      <c r="A155" s="2">
        <f t="shared" si="6"/>
        <v>681.94399999999996</v>
      </c>
      <c r="B155" s="2">
        <f t="shared" si="7"/>
        <v>16</v>
      </c>
      <c r="C155" s="2" t="str">
        <f t="shared" si="8"/>
        <v>Dániel Versics</v>
      </c>
      <c r="D155" s="350"/>
      <c r="E155" s="350"/>
      <c r="F155" s="350" t="s">
        <v>566</v>
      </c>
      <c r="G155" s="357">
        <v>681944</v>
      </c>
      <c r="H155" s="350">
        <v>1</v>
      </c>
      <c r="I155" s="350"/>
    </row>
    <row r="156" spans="1:9" x14ac:dyDescent="0.25">
      <c r="A156" s="2">
        <f t="shared" si="6"/>
        <v>680.29700000000003</v>
      </c>
      <c r="B156" s="2">
        <f t="shared" si="7"/>
        <v>100</v>
      </c>
      <c r="C156" s="2" t="str">
        <f t="shared" si="8"/>
        <v>Markus Fuchs</v>
      </c>
      <c r="D156" s="350" t="s">
        <v>567</v>
      </c>
      <c r="E156" s="350">
        <v>67</v>
      </c>
      <c r="F156" s="350" t="s">
        <v>568</v>
      </c>
      <c r="G156" s="357">
        <v>680297</v>
      </c>
      <c r="H156" s="350">
        <v>5</v>
      </c>
      <c r="I156" s="350"/>
    </row>
    <row r="157" spans="1:9" x14ac:dyDescent="0.25">
      <c r="A157" s="2">
        <f t="shared" si="6"/>
        <v>674.93899999999996</v>
      </c>
      <c r="B157" s="2">
        <f t="shared" si="7"/>
        <v>100</v>
      </c>
      <c r="C157" s="2" t="str">
        <f t="shared" si="8"/>
        <v>Gert Hofstätter</v>
      </c>
      <c r="D157" s="350"/>
      <c r="E157" s="350"/>
      <c r="F157" s="350" t="s">
        <v>569</v>
      </c>
      <c r="G157" s="357">
        <v>674939</v>
      </c>
      <c r="H157" s="350">
        <v>2</v>
      </c>
      <c r="I157" s="350"/>
    </row>
    <row r="158" spans="1:9" x14ac:dyDescent="0.25">
      <c r="A158" s="2">
        <f t="shared" si="6"/>
        <v>673.98900000000003</v>
      </c>
      <c r="B158" s="2">
        <f t="shared" si="7"/>
        <v>13</v>
      </c>
      <c r="C158" s="2" t="str">
        <f t="shared" si="8"/>
        <v>Marcel Gala</v>
      </c>
      <c r="D158" s="350"/>
      <c r="E158" s="350"/>
      <c r="F158" s="350" t="s">
        <v>570</v>
      </c>
      <c r="G158" s="357">
        <v>673989</v>
      </c>
      <c r="H158" s="350">
        <v>2</v>
      </c>
      <c r="I158" s="350"/>
    </row>
    <row r="159" spans="1:9" x14ac:dyDescent="0.25">
      <c r="A159" s="2">
        <f t="shared" si="6"/>
        <v>673.33299999999997</v>
      </c>
      <c r="B159" s="2">
        <f t="shared" si="7"/>
        <v>100</v>
      </c>
      <c r="C159" s="2" t="str">
        <f t="shared" si="8"/>
        <v>Bernadette Brandeis</v>
      </c>
      <c r="D159" s="350"/>
      <c r="E159" s="350"/>
      <c r="F159" s="350" t="s">
        <v>326</v>
      </c>
      <c r="G159" s="357">
        <v>673333</v>
      </c>
      <c r="H159" s="350">
        <v>1</v>
      </c>
      <c r="I159" s="350"/>
    </row>
    <row r="160" spans="1:9" x14ac:dyDescent="0.25">
      <c r="A160" s="2">
        <f t="shared" si="6"/>
        <v>669.048</v>
      </c>
      <c r="B160" s="2">
        <f t="shared" si="7"/>
        <v>100</v>
      </c>
      <c r="C160" s="2" t="str">
        <f t="shared" si="8"/>
        <v>Richard Hazod</v>
      </c>
      <c r="D160" s="350"/>
      <c r="E160" s="350"/>
      <c r="F160" s="350" t="s">
        <v>571</v>
      </c>
      <c r="G160" s="357">
        <v>669048</v>
      </c>
      <c r="H160" s="350">
        <v>1</v>
      </c>
      <c r="I160" s="350"/>
    </row>
    <row r="161" spans="1:9" x14ac:dyDescent="0.25">
      <c r="A161" s="2">
        <f t="shared" si="6"/>
        <v>666.23699999999997</v>
      </c>
      <c r="B161" s="2">
        <f t="shared" si="7"/>
        <v>100</v>
      </c>
      <c r="C161" s="2" t="str">
        <f t="shared" si="8"/>
        <v>Bernhard Palmetshofer</v>
      </c>
      <c r="D161" s="350"/>
      <c r="E161" s="350"/>
      <c r="F161" s="350" t="s">
        <v>572</v>
      </c>
      <c r="G161" s="357">
        <v>666237</v>
      </c>
      <c r="H161" s="350">
        <v>2</v>
      </c>
      <c r="I161" s="350"/>
    </row>
    <row r="162" spans="1:9" x14ac:dyDescent="0.25">
      <c r="A162" s="2">
        <f t="shared" si="6"/>
        <v>660.67700000000002</v>
      </c>
      <c r="B162" s="2">
        <f t="shared" si="7"/>
        <v>100</v>
      </c>
      <c r="C162" s="2" t="str">
        <f t="shared" si="8"/>
        <v>Gabriele Gould</v>
      </c>
      <c r="D162" s="350" t="s">
        <v>573</v>
      </c>
      <c r="E162" s="350">
        <v>10</v>
      </c>
      <c r="F162" s="350" t="s">
        <v>574</v>
      </c>
      <c r="G162" s="357">
        <v>660677</v>
      </c>
      <c r="H162" s="350">
        <v>5</v>
      </c>
      <c r="I162" s="350"/>
    </row>
    <row r="163" spans="1:9" x14ac:dyDescent="0.25">
      <c r="A163" s="2">
        <f t="shared" si="6"/>
        <v>659.91700000000003</v>
      </c>
      <c r="B163" s="2">
        <f t="shared" si="7"/>
        <v>100</v>
      </c>
      <c r="C163" s="2" t="str">
        <f t="shared" si="8"/>
        <v>Florian Wallisch</v>
      </c>
      <c r="D163" s="350"/>
      <c r="E163" s="350"/>
      <c r="F163" s="350" t="s">
        <v>575</v>
      </c>
      <c r="G163" s="357">
        <v>659917</v>
      </c>
      <c r="H163" s="350">
        <v>1</v>
      </c>
      <c r="I163" s="350"/>
    </row>
    <row r="164" spans="1:9" x14ac:dyDescent="0.25">
      <c r="A164" s="2">
        <f t="shared" si="6"/>
        <v>658.64</v>
      </c>
      <c r="B164" s="2">
        <f t="shared" si="7"/>
        <v>100</v>
      </c>
      <c r="C164" s="2" t="str">
        <f t="shared" si="8"/>
        <v>Verena Droschke</v>
      </c>
      <c r="D164" s="350" t="s">
        <v>576</v>
      </c>
      <c r="E164" s="350">
        <v>11</v>
      </c>
      <c r="F164" s="350" t="s">
        <v>577</v>
      </c>
      <c r="G164" s="350" t="s">
        <v>578</v>
      </c>
      <c r="H164" s="350">
        <v>5</v>
      </c>
      <c r="I164" s="350"/>
    </row>
    <row r="165" spans="1:9" x14ac:dyDescent="0.25">
      <c r="A165" s="2">
        <f t="shared" si="6"/>
        <v>657.322</v>
      </c>
      <c r="B165" s="2">
        <f t="shared" si="7"/>
        <v>16</v>
      </c>
      <c r="C165" s="2" t="str">
        <f t="shared" si="8"/>
        <v>Vanja Brozovic</v>
      </c>
      <c r="D165" s="350"/>
      <c r="E165" s="350"/>
      <c r="F165" s="350" t="s">
        <v>579</v>
      </c>
      <c r="G165" s="357">
        <v>657322</v>
      </c>
      <c r="H165" s="350">
        <v>3</v>
      </c>
      <c r="I165" s="350"/>
    </row>
    <row r="166" spans="1:9" x14ac:dyDescent="0.25">
      <c r="A166" s="2">
        <f t="shared" si="6"/>
        <v>651.84299999999996</v>
      </c>
      <c r="B166" s="2">
        <f t="shared" si="7"/>
        <v>100</v>
      </c>
      <c r="C166" s="2" t="str">
        <f t="shared" si="8"/>
        <v>Matthias Palmetshofer</v>
      </c>
      <c r="D166" s="350"/>
      <c r="E166" s="350"/>
      <c r="F166" s="350" t="s">
        <v>580</v>
      </c>
      <c r="G166" s="357">
        <v>651843</v>
      </c>
      <c r="H166" s="350">
        <v>2</v>
      </c>
      <c r="I166" s="350"/>
    </row>
    <row r="167" spans="1:9" x14ac:dyDescent="0.25">
      <c r="A167" s="2">
        <f t="shared" si="6"/>
        <v>644.40200000000004</v>
      </c>
      <c r="B167" s="2">
        <f t="shared" si="7"/>
        <v>100</v>
      </c>
      <c r="C167" s="2" t="str">
        <f t="shared" si="8"/>
        <v>Paul Moustakakis</v>
      </c>
      <c r="D167" s="350" t="s">
        <v>581</v>
      </c>
      <c r="E167" s="350">
        <v>68</v>
      </c>
      <c r="F167" s="350" t="s">
        <v>582</v>
      </c>
      <c r="G167" s="357">
        <v>644402</v>
      </c>
      <c r="H167" s="350">
        <v>3</v>
      </c>
      <c r="I167" s="350"/>
    </row>
    <row r="168" spans="1:9" x14ac:dyDescent="0.25">
      <c r="A168" s="2">
        <f t="shared" si="6"/>
        <v>642.904</v>
      </c>
      <c r="B168" s="2">
        <f t="shared" si="7"/>
        <v>100</v>
      </c>
      <c r="C168" s="2" t="str">
        <f t="shared" si="8"/>
        <v>Erich Riegler</v>
      </c>
      <c r="D168" s="350" t="s">
        <v>583</v>
      </c>
      <c r="E168" s="350">
        <v>69</v>
      </c>
      <c r="F168" s="350" t="s">
        <v>584</v>
      </c>
      <c r="G168" s="357">
        <v>642904</v>
      </c>
      <c r="H168" s="350">
        <v>3</v>
      </c>
      <c r="I168" s="350"/>
    </row>
    <row r="169" spans="1:9" x14ac:dyDescent="0.25">
      <c r="A169" s="2">
        <f t="shared" si="6"/>
        <v>642.72699999999998</v>
      </c>
      <c r="B169" s="2">
        <f t="shared" si="7"/>
        <v>100</v>
      </c>
      <c r="C169" s="2" t="str">
        <f t="shared" si="8"/>
        <v>Patrick Buchberger</v>
      </c>
      <c r="D169" s="350"/>
      <c r="E169" s="350"/>
      <c r="F169" s="350" t="s">
        <v>585</v>
      </c>
      <c r="G169" s="357">
        <v>642727</v>
      </c>
      <c r="H169" s="350">
        <v>1</v>
      </c>
      <c r="I169" s="350"/>
    </row>
    <row r="170" spans="1:9" x14ac:dyDescent="0.25">
      <c r="A170" s="2">
        <f t="shared" si="6"/>
        <v>636.76499999999999</v>
      </c>
      <c r="B170" s="2">
        <f t="shared" si="7"/>
        <v>100</v>
      </c>
      <c r="C170" s="2" t="str">
        <f t="shared" si="8"/>
        <v>Georg Kapeller</v>
      </c>
      <c r="D170" s="350"/>
      <c r="E170" s="350"/>
      <c r="F170" s="350" t="s">
        <v>586</v>
      </c>
      <c r="G170" s="357">
        <v>636765</v>
      </c>
      <c r="H170" s="350">
        <v>1</v>
      </c>
      <c r="I170" s="350"/>
    </row>
    <row r="171" spans="1:9" x14ac:dyDescent="0.25">
      <c r="A171" s="2">
        <f t="shared" si="6"/>
        <v>628.69299999999998</v>
      </c>
      <c r="B171" s="2">
        <f t="shared" si="7"/>
        <v>100</v>
      </c>
      <c r="C171" s="2" t="str">
        <f t="shared" si="8"/>
        <v>Eva Pirchenfellner</v>
      </c>
      <c r="D171" s="350" t="s">
        <v>587</v>
      </c>
      <c r="E171" s="350">
        <v>12</v>
      </c>
      <c r="F171" s="350" t="s">
        <v>588</v>
      </c>
      <c r="G171" s="357">
        <v>628693</v>
      </c>
      <c r="H171" s="350">
        <v>5</v>
      </c>
      <c r="I171" s="350"/>
    </row>
    <row r="172" spans="1:9" x14ac:dyDescent="0.25">
      <c r="A172" s="2">
        <f t="shared" si="6"/>
        <v>627.35500000000002</v>
      </c>
      <c r="B172" s="2">
        <f t="shared" si="7"/>
        <v>20</v>
      </c>
      <c r="C172" s="2" t="str">
        <f t="shared" si="8"/>
        <v>Markus Birkenmeier</v>
      </c>
      <c r="D172" s="350"/>
      <c r="E172" s="350"/>
      <c r="F172" s="350" t="s">
        <v>589</v>
      </c>
      <c r="G172" s="357">
        <v>627355</v>
      </c>
      <c r="H172" s="350">
        <v>1</v>
      </c>
      <c r="I172" s="350"/>
    </row>
    <row r="173" spans="1:9" x14ac:dyDescent="0.25">
      <c r="A173" s="2">
        <f t="shared" si="6"/>
        <v>625.27599999999995</v>
      </c>
      <c r="B173" s="2">
        <f t="shared" si="7"/>
        <v>100</v>
      </c>
      <c r="C173" s="2" t="str">
        <f t="shared" si="8"/>
        <v>Georg Pitterle</v>
      </c>
      <c r="D173" s="350"/>
      <c r="E173" s="350"/>
      <c r="F173" s="350" t="s">
        <v>590</v>
      </c>
      <c r="G173" s="357">
        <v>625276</v>
      </c>
      <c r="H173" s="350">
        <v>1</v>
      </c>
      <c r="I173" s="350"/>
    </row>
    <row r="174" spans="1:9" x14ac:dyDescent="0.25">
      <c r="A174" s="2">
        <f t="shared" si="6"/>
        <v>624.779</v>
      </c>
      <c r="B174" s="2">
        <f t="shared" si="7"/>
        <v>100</v>
      </c>
      <c r="C174" s="2" t="str">
        <f t="shared" si="8"/>
        <v>Jakob Petz</v>
      </c>
      <c r="D174" s="350"/>
      <c r="E174" s="350"/>
      <c r="F174" s="350" t="s">
        <v>591</v>
      </c>
      <c r="G174" s="357">
        <v>624779</v>
      </c>
      <c r="H174" s="350">
        <v>1</v>
      </c>
      <c r="I174" s="350"/>
    </row>
    <row r="175" spans="1:9" x14ac:dyDescent="0.25">
      <c r="A175" s="2">
        <f t="shared" si="6"/>
        <v>620.79399999999998</v>
      </c>
      <c r="B175" s="2">
        <f t="shared" si="7"/>
        <v>100</v>
      </c>
      <c r="C175" s="2" t="str">
        <f t="shared" si="8"/>
        <v>David Angerer</v>
      </c>
      <c r="D175" s="350"/>
      <c r="E175" s="350"/>
      <c r="F175" s="350" t="s">
        <v>592</v>
      </c>
      <c r="G175" s="357">
        <v>620794</v>
      </c>
      <c r="H175" s="350">
        <v>2</v>
      </c>
      <c r="I175" s="350"/>
    </row>
    <row r="176" spans="1:9" x14ac:dyDescent="0.25">
      <c r="A176" s="2">
        <f t="shared" si="6"/>
        <v>619.49400000000003</v>
      </c>
      <c r="B176" s="2">
        <f t="shared" si="7"/>
        <v>100</v>
      </c>
      <c r="C176" s="2" t="str">
        <f t="shared" si="8"/>
        <v>Christoph Schedlik</v>
      </c>
      <c r="D176" s="350"/>
      <c r="E176" s="350"/>
      <c r="F176" s="350" t="s">
        <v>593</v>
      </c>
      <c r="G176" s="357">
        <v>619494</v>
      </c>
      <c r="H176" s="350">
        <v>1</v>
      </c>
      <c r="I176" s="350"/>
    </row>
    <row r="177" spans="1:9" x14ac:dyDescent="0.25">
      <c r="A177" s="2">
        <f t="shared" si="6"/>
        <v>617.21799999999996</v>
      </c>
      <c r="B177" s="2">
        <f t="shared" si="7"/>
        <v>100</v>
      </c>
      <c r="C177" s="2" t="str">
        <f t="shared" si="8"/>
        <v>Christian Stepanek</v>
      </c>
      <c r="D177" s="350"/>
      <c r="E177" s="350"/>
      <c r="F177" s="350" t="s">
        <v>327</v>
      </c>
      <c r="G177" s="357">
        <v>617218</v>
      </c>
      <c r="H177" s="350">
        <v>1</v>
      </c>
      <c r="I177" s="350"/>
    </row>
    <row r="178" spans="1:9" x14ac:dyDescent="0.25">
      <c r="A178" s="2">
        <f t="shared" si="6"/>
        <v>616.24099999999999</v>
      </c>
      <c r="B178" s="2">
        <f t="shared" si="7"/>
        <v>100</v>
      </c>
      <c r="C178" s="2" t="str">
        <f t="shared" si="8"/>
        <v>Christopher Spirk</v>
      </c>
      <c r="D178" s="350"/>
      <c r="E178" s="350"/>
      <c r="F178" s="350" t="s">
        <v>594</v>
      </c>
      <c r="G178" s="357">
        <v>616241</v>
      </c>
      <c r="H178" s="350">
        <v>1</v>
      </c>
      <c r="I178" s="350"/>
    </row>
    <row r="179" spans="1:9" x14ac:dyDescent="0.25">
      <c r="A179" s="2">
        <f t="shared" si="6"/>
        <v>616.06399999999996</v>
      </c>
      <c r="B179" s="2">
        <f t="shared" si="7"/>
        <v>100</v>
      </c>
      <c r="C179" s="2" t="str">
        <f t="shared" si="8"/>
        <v>Gerhard Pichler</v>
      </c>
      <c r="D179" s="350"/>
      <c r="E179" s="350"/>
      <c r="F179" s="350" t="s">
        <v>595</v>
      </c>
      <c r="G179" s="357">
        <v>616064</v>
      </c>
      <c r="H179" s="350">
        <v>2</v>
      </c>
      <c r="I179" s="350"/>
    </row>
    <row r="180" spans="1:9" x14ac:dyDescent="0.25">
      <c r="A180" s="2">
        <f t="shared" si="6"/>
        <v>615.59400000000005</v>
      </c>
      <c r="B180" s="2">
        <f t="shared" si="7"/>
        <v>100</v>
      </c>
      <c r="C180" s="2" t="str">
        <f t="shared" si="8"/>
        <v>Florian Lingenhel</v>
      </c>
      <c r="D180" s="350" t="s">
        <v>596</v>
      </c>
      <c r="E180" s="350">
        <v>70</v>
      </c>
      <c r="F180" s="350" t="s">
        <v>597</v>
      </c>
      <c r="G180" s="357">
        <v>615594</v>
      </c>
      <c r="H180" s="350">
        <v>3</v>
      </c>
      <c r="I180" s="350"/>
    </row>
    <row r="181" spans="1:9" x14ac:dyDescent="0.25">
      <c r="A181" s="2">
        <f t="shared" si="6"/>
        <v>610.98800000000006</v>
      </c>
      <c r="B181" s="2">
        <f t="shared" si="7"/>
        <v>100</v>
      </c>
      <c r="C181" s="2" t="str">
        <f t="shared" si="8"/>
        <v>Johannes Nepp</v>
      </c>
      <c r="D181" s="350"/>
      <c r="E181" s="350"/>
      <c r="F181" s="350" t="s">
        <v>598</v>
      </c>
      <c r="G181" s="357">
        <v>610988</v>
      </c>
      <c r="H181" s="350">
        <v>1</v>
      </c>
      <c r="I181" s="350"/>
    </row>
    <row r="182" spans="1:9" x14ac:dyDescent="0.25">
      <c r="A182" s="2">
        <f t="shared" si="6"/>
        <v>610.98800000000006</v>
      </c>
      <c r="B182" s="2">
        <f t="shared" si="7"/>
        <v>100</v>
      </c>
      <c r="C182" s="2" t="str">
        <f t="shared" si="8"/>
        <v>Richard Fasching</v>
      </c>
      <c r="D182" s="350"/>
      <c r="E182" s="350"/>
      <c r="F182" s="350" t="s">
        <v>325</v>
      </c>
      <c r="G182" s="357">
        <v>610988</v>
      </c>
      <c r="H182" s="350">
        <v>1</v>
      </c>
      <c r="I182" s="350"/>
    </row>
    <row r="183" spans="1:9" x14ac:dyDescent="0.25">
      <c r="A183" s="2">
        <f t="shared" si="6"/>
        <v>610.19299999999998</v>
      </c>
      <c r="B183" s="2">
        <f t="shared" si="7"/>
        <v>100</v>
      </c>
      <c r="C183" s="2" t="str">
        <f t="shared" si="8"/>
        <v>Simon Niederbacher</v>
      </c>
      <c r="D183" s="350"/>
      <c r="E183" s="350"/>
      <c r="F183" s="350" t="s">
        <v>599</v>
      </c>
      <c r="G183" s="357">
        <v>610193</v>
      </c>
      <c r="H183" s="350">
        <v>1</v>
      </c>
      <c r="I183" s="350"/>
    </row>
    <row r="184" spans="1:9" x14ac:dyDescent="0.25">
      <c r="A184" s="2">
        <f t="shared" si="6"/>
        <v>609.58500000000004</v>
      </c>
      <c r="B184" s="2">
        <f t="shared" si="7"/>
        <v>100</v>
      </c>
      <c r="C184" s="2" t="str">
        <f t="shared" si="8"/>
        <v>Isa Priester</v>
      </c>
      <c r="D184" s="350" t="s">
        <v>600</v>
      </c>
      <c r="E184" s="350">
        <v>13</v>
      </c>
      <c r="F184" s="350" t="s">
        <v>601</v>
      </c>
      <c r="G184" s="357">
        <v>609585</v>
      </c>
      <c r="H184" s="350">
        <v>5</v>
      </c>
      <c r="I184" s="350"/>
    </row>
    <row r="185" spans="1:9" x14ac:dyDescent="0.25">
      <c r="A185" s="2">
        <f t="shared" si="6"/>
        <v>609.524</v>
      </c>
      <c r="B185" s="2">
        <f t="shared" si="7"/>
        <v>100</v>
      </c>
      <c r="C185" s="2" t="str">
        <f t="shared" si="8"/>
        <v>Thomas Riepler</v>
      </c>
      <c r="D185" s="350"/>
      <c r="E185" s="350"/>
      <c r="F185" s="350" t="s">
        <v>602</v>
      </c>
      <c r="G185" s="357">
        <v>609524</v>
      </c>
      <c r="H185" s="350">
        <v>1</v>
      </c>
      <c r="I185" s="350"/>
    </row>
    <row r="186" spans="1:9" x14ac:dyDescent="0.25">
      <c r="A186" s="2">
        <f t="shared" si="6"/>
        <v>607.41300000000001</v>
      </c>
      <c r="B186" s="2">
        <f t="shared" si="7"/>
        <v>100</v>
      </c>
      <c r="C186" s="2" t="str">
        <f t="shared" si="8"/>
        <v>Andreas Neulinger</v>
      </c>
      <c r="D186" s="350"/>
      <c r="E186" s="350"/>
      <c r="F186" s="350" t="s">
        <v>603</v>
      </c>
      <c r="G186" s="357">
        <v>607413</v>
      </c>
      <c r="H186" s="350">
        <v>1</v>
      </c>
      <c r="I186" s="350"/>
    </row>
    <row r="187" spans="1:9" x14ac:dyDescent="0.25">
      <c r="A187" s="2">
        <f t="shared" si="6"/>
        <v>605.12099999999998</v>
      </c>
      <c r="B187" s="2">
        <f t="shared" si="7"/>
        <v>100</v>
      </c>
      <c r="C187" s="2" t="str">
        <f t="shared" si="8"/>
        <v>Angi Linder</v>
      </c>
      <c r="D187" s="350"/>
      <c r="E187" s="350"/>
      <c r="F187" s="350" t="s">
        <v>604</v>
      </c>
      <c r="G187" s="357">
        <v>605121</v>
      </c>
      <c r="H187" s="350">
        <v>1</v>
      </c>
      <c r="I187" s="350"/>
    </row>
    <row r="188" spans="1:9" x14ac:dyDescent="0.25">
      <c r="A188" s="2">
        <f t="shared" si="6"/>
        <v>604.79200000000003</v>
      </c>
      <c r="B188" s="2">
        <f t="shared" si="7"/>
        <v>13</v>
      </c>
      <c r="C188" s="2" t="str">
        <f t="shared" si="8"/>
        <v>Maja ?imenc</v>
      </c>
      <c r="D188" s="350"/>
      <c r="E188" s="350"/>
      <c r="F188" s="350" t="s">
        <v>605</v>
      </c>
      <c r="G188" s="357">
        <v>604792</v>
      </c>
      <c r="H188" s="350">
        <v>5</v>
      </c>
      <c r="I188" s="350"/>
    </row>
    <row r="189" spans="1:9" x14ac:dyDescent="0.25">
      <c r="A189" s="2">
        <f t="shared" si="6"/>
        <v>602.82600000000002</v>
      </c>
      <c r="B189" s="2">
        <f t="shared" si="7"/>
        <v>19</v>
      </c>
      <c r="C189" s="2" t="str">
        <f t="shared" si="8"/>
        <v>Rebecca Kiermaier</v>
      </c>
      <c r="D189" s="350"/>
      <c r="E189" s="350"/>
      <c r="F189" s="350" t="s">
        <v>606</v>
      </c>
      <c r="G189" s="357">
        <v>602826</v>
      </c>
      <c r="H189" s="350">
        <v>5</v>
      </c>
      <c r="I189" s="350"/>
    </row>
    <row r="190" spans="1:9" x14ac:dyDescent="0.25">
      <c r="A190" s="2">
        <f t="shared" si="6"/>
        <v>599.29499999999996</v>
      </c>
      <c r="B190" s="2">
        <f t="shared" si="7"/>
        <v>100</v>
      </c>
      <c r="C190" s="2" t="str">
        <f t="shared" si="8"/>
        <v>Chris Hurwitz</v>
      </c>
      <c r="D190" s="350"/>
      <c r="E190" s="350"/>
      <c r="F190" s="350" t="s">
        <v>607</v>
      </c>
      <c r="G190" s="357">
        <v>599295</v>
      </c>
      <c r="H190" s="350">
        <v>1</v>
      </c>
      <c r="I190" s="350"/>
    </row>
    <row r="191" spans="1:9" x14ac:dyDescent="0.25">
      <c r="A191" s="2">
        <f t="shared" si="6"/>
        <v>593.01300000000003</v>
      </c>
      <c r="B191" s="2">
        <f t="shared" si="7"/>
        <v>100</v>
      </c>
      <c r="C191" s="2" t="str">
        <f t="shared" si="8"/>
        <v>Mathias Kern</v>
      </c>
      <c r="D191" s="350"/>
      <c r="E191" s="350"/>
      <c r="F191" s="350" t="s">
        <v>329</v>
      </c>
      <c r="G191" s="357">
        <v>593013</v>
      </c>
      <c r="H191" s="350">
        <v>1</v>
      </c>
      <c r="I191" s="350"/>
    </row>
    <row r="192" spans="1:9" x14ac:dyDescent="0.25">
      <c r="A192" s="2">
        <f t="shared" si="6"/>
        <v>589.61300000000006</v>
      </c>
      <c r="B192" s="2">
        <f t="shared" si="7"/>
        <v>100</v>
      </c>
      <c r="C192" s="2" t="str">
        <f t="shared" si="8"/>
        <v>Melissa Gollinger</v>
      </c>
      <c r="D192" s="350" t="s">
        <v>608</v>
      </c>
      <c r="E192" s="350">
        <v>14</v>
      </c>
      <c r="F192" s="350" t="s">
        <v>609</v>
      </c>
      <c r="G192" s="357">
        <v>589613</v>
      </c>
      <c r="H192" s="350">
        <v>5</v>
      </c>
      <c r="I192" s="350"/>
    </row>
    <row r="193" spans="1:9" x14ac:dyDescent="0.25">
      <c r="A193" s="2">
        <f t="shared" si="6"/>
        <v>588.62800000000004</v>
      </c>
      <c r="B193" s="2">
        <f t="shared" si="7"/>
        <v>100</v>
      </c>
      <c r="C193" s="2" t="str">
        <f t="shared" si="8"/>
        <v>Sonja Palmetshofer</v>
      </c>
      <c r="D193" s="350"/>
      <c r="E193" s="350"/>
      <c r="F193" s="350" t="s">
        <v>610</v>
      </c>
      <c r="G193" s="357">
        <v>588628</v>
      </c>
      <c r="H193" s="350">
        <v>2</v>
      </c>
      <c r="I193" s="350"/>
    </row>
    <row r="194" spans="1:9" x14ac:dyDescent="0.25">
      <c r="A194" s="2">
        <f t="shared" si="6"/>
        <v>587.55999999999995</v>
      </c>
      <c r="B194" s="2">
        <f t="shared" si="7"/>
        <v>100</v>
      </c>
      <c r="C194" s="2" t="str">
        <f t="shared" si="8"/>
        <v>Babsi Emmerer</v>
      </c>
      <c r="D194" s="350" t="s">
        <v>611</v>
      </c>
      <c r="E194" s="350">
        <v>15</v>
      </c>
      <c r="F194" s="350" t="s">
        <v>612</v>
      </c>
      <c r="G194" s="350" t="s">
        <v>613</v>
      </c>
      <c r="H194" s="350">
        <v>5</v>
      </c>
      <c r="I194" s="350"/>
    </row>
    <row r="195" spans="1:9" x14ac:dyDescent="0.25">
      <c r="A195" s="2">
        <f t="shared" ref="A195:A231" si="9">IF(ISNUMBER(G195)=TRUE,G195/1000,VALUE(SUBSTITUTE(G195,".",",")))</f>
        <v>578.60299999999995</v>
      </c>
      <c r="B195" s="2">
        <f t="shared" ref="B195:B258" si="10">IF(ISERROR(SEARCH("(",F195))=TRUE,100,SEARCH("(",F195))</f>
        <v>100</v>
      </c>
      <c r="C195" s="2" t="str">
        <f t="shared" ref="C195:C231" si="11">IF(ISERROR(B195)=TRUE,F195,LEFT(F195,B195-2))</f>
        <v>Tobias Kaposi</v>
      </c>
      <c r="D195" s="350"/>
      <c r="E195" s="350"/>
      <c r="F195" s="350" t="s">
        <v>614</v>
      </c>
      <c r="G195" s="357">
        <v>578603</v>
      </c>
      <c r="H195" s="350">
        <v>1</v>
      </c>
      <c r="I195" s="350"/>
    </row>
    <row r="196" spans="1:9" x14ac:dyDescent="0.25">
      <c r="A196" s="2">
        <f t="shared" si="9"/>
        <v>573.06399999999996</v>
      </c>
      <c r="B196" s="2">
        <f t="shared" si="10"/>
        <v>100</v>
      </c>
      <c r="C196" s="2" t="str">
        <f t="shared" si="11"/>
        <v>Hannes Buchberger</v>
      </c>
      <c r="D196" s="350"/>
      <c r="E196" s="350"/>
      <c r="F196" s="350" t="s">
        <v>615</v>
      </c>
      <c r="G196" s="357">
        <v>573064</v>
      </c>
      <c r="H196" s="350">
        <v>1</v>
      </c>
      <c r="I196" s="350"/>
    </row>
    <row r="197" spans="1:9" x14ac:dyDescent="0.25">
      <c r="A197" s="2">
        <f t="shared" si="9"/>
        <v>570.95600000000002</v>
      </c>
      <c r="B197" s="2">
        <f t="shared" si="10"/>
        <v>15</v>
      </c>
      <c r="C197" s="2" t="str">
        <f t="shared" si="11"/>
        <v>Franz Strauch</v>
      </c>
      <c r="D197" s="350"/>
      <c r="E197" s="350"/>
      <c r="F197" s="350" t="s">
        <v>616</v>
      </c>
      <c r="G197" s="357">
        <v>570956</v>
      </c>
      <c r="H197" s="350">
        <v>3</v>
      </c>
      <c r="I197" s="350"/>
    </row>
    <row r="198" spans="1:9" x14ac:dyDescent="0.25">
      <c r="A198" s="2">
        <f t="shared" si="9"/>
        <v>563.96</v>
      </c>
      <c r="B198" s="2">
        <f t="shared" si="10"/>
        <v>100</v>
      </c>
      <c r="C198" s="2" t="str">
        <f t="shared" si="11"/>
        <v>Othmar Ernst</v>
      </c>
      <c r="D198" s="350" t="s">
        <v>617</v>
      </c>
      <c r="E198" s="350">
        <v>71</v>
      </c>
      <c r="F198" s="350" t="s">
        <v>331</v>
      </c>
      <c r="G198" s="350" t="s">
        <v>618</v>
      </c>
      <c r="H198" s="350">
        <v>5</v>
      </c>
      <c r="I198" s="350"/>
    </row>
    <row r="199" spans="1:9" x14ac:dyDescent="0.25">
      <c r="A199" s="2">
        <f t="shared" si="9"/>
        <v>550.81299999999999</v>
      </c>
      <c r="B199" s="2">
        <f t="shared" si="10"/>
        <v>20</v>
      </c>
      <c r="C199" s="2" t="str">
        <f t="shared" si="11"/>
        <v>Karl Hinterlechner</v>
      </c>
      <c r="D199" s="350"/>
      <c r="E199" s="350"/>
      <c r="F199" s="350" t="s">
        <v>619</v>
      </c>
      <c r="G199" s="357">
        <v>550813</v>
      </c>
      <c r="H199" s="350">
        <v>1</v>
      </c>
      <c r="I199" s="350"/>
    </row>
    <row r="200" spans="1:9" x14ac:dyDescent="0.25">
      <c r="A200" s="2">
        <f t="shared" si="9"/>
        <v>537.71299999999997</v>
      </c>
      <c r="B200" s="2">
        <f t="shared" si="10"/>
        <v>100</v>
      </c>
      <c r="C200" s="2" t="str">
        <f t="shared" si="11"/>
        <v>Robin Binder</v>
      </c>
      <c r="D200" s="350"/>
      <c r="E200" s="350"/>
      <c r="F200" s="350" t="s">
        <v>620</v>
      </c>
      <c r="G200" s="357">
        <v>537713</v>
      </c>
      <c r="H200" s="350">
        <v>1</v>
      </c>
      <c r="I200" s="350"/>
    </row>
    <row r="201" spans="1:9" x14ac:dyDescent="0.25">
      <c r="A201" s="2">
        <f t="shared" si="9"/>
        <v>527.49</v>
      </c>
      <c r="B201" s="2">
        <f t="shared" si="10"/>
        <v>100</v>
      </c>
      <c r="C201" s="2" t="str">
        <f t="shared" si="11"/>
        <v>Laurenz Schaurhofer</v>
      </c>
      <c r="D201" s="350"/>
      <c r="E201" s="350"/>
      <c r="F201" s="350" t="s">
        <v>621</v>
      </c>
      <c r="G201" s="350" t="s">
        <v>622</v>
      </c>
      <c r="H201" s="350">
        <v>1</v>
      </c>
      <c r="I201" s="350"/>
    </row>
    <row r="202" spans="1:9" x14ac:dyDescent="0.25">
      <c r="A202" s="2">
        <f t="shared" si="9"/>
        <v>523.31200000000001</v>
      </c>
      <c r="B202" s="2">
        <f t="shared" si="10"/>
        <v>23</v>
      </c>
      <c r="C202" s="2" t="str">
        <f t="shared" si="11"/>
        <v>Jeroen Vanoverschelde</v>
      </c>
      <c r="D202" s="350"/>
      <c r="E202" s="350"/>
      <c r="F202" s="350" t="s">
        <v>623</v>
      </c>
      <c r="G202" s="357">
        <v>523312</v>
      </c>
      <c r="H202" s="350">
        <v>2</v>
      </c>
      <c r="I202" s="350"/>
    </row>
    <row r="203" spans="1:9" x14ac:dyDescent="0.25">
      <c r="A203" s="2">
        <f t="shared" si="9"/>
        <v>501.29599999999999</v>
      </c>
      <c r="B203" s="2">
        <f t="shared" si="10"/>
        <v>14</v>
      </c>
      <c r="C203" s="2" t="str">
        <f t="shared" si="11"/>
        <v>Adrian Tappe</v>
      </c>
      <c r="D203" s="350"/>
      <c r="E203" s="350"/>
      <c r="F203" s="350" t="s">
        <v>624</v>
      </c>
      <c r="G203" s="357">
        <v>501296</v>
      </c>
      <c r="H203" s="350">
        <v>4</v>
      </c>
      <c r="I203" s="350"/>
    </row>
    <row r="204" spans="1:9" x14ac:dyDescent="0.25">
      <c r="A204" s="2">
        <f t="shared" si="9"/>
        <v>498.59899999999999</v>
      </c>
      <c r="B204" s="2">
        <f t="shared" si="10"/>
        <v>17</v>
      </c>
      <c r="C204" s="2" t="str">
        <f t="shared" si="11"/>
        <v>Vladimir Spacil</v>
      </c>
      <c r="D204" s="350"/>
      <c r="E204" s="350"/>
      <c r="F204" s="350" t="s">
        <v>625</v>
      </c>
      <c r="G204" s="357">
        <v>498599</v>
      </c>
      <c r="H204" s="350">
        <v>1</v>
      </c>
      <c r="I204" s="350"/>
    </row>
    <row r="205" spans="1:9" x14ac:dyDescent="0.25">
      <c r="A205" s="2">
        <f t="shared" si="9"/>
        <v>496.61900000000003</v>
      </c>
      <c r="B205" s="2">
        <f t="shared" si="10"/>
        <v>100</v>
      </c>
      <c r="C205" s="2" t="str">
        <f t="shared" si="11"/>
        <v>Michaela Trimmel</v>
      </c>
      <c r="D205" s="350" t="s">
        <v>626</v>
      </c>
      <c r="E205" s="350">
        <v>16</v>
      </c>
      <c r="F205" s="350" t="s">
        <v>330</v>
      </c>
      <c r="G205" s="357">
        <v>496619</v>
      </c>
      <c r="H205" s="350">
        <v>5</v>
      </c>
      <c r="I205" s="350"/>
    </row>
    <row r="206" spans="1:9" x14ac:dyDescent="0.25">
      <c r="A206" s="2">
        <f t="shared" si="9"/>
        <v>494.01499999999999</v>
      </c>
      <c r="B206" s="2">
        <f t="shared" si="10"/>
        <v>100</v>
      </c>
      <c r="C206" s="2" t="str">
        <f t="shared" si="11"/>
        <v>Sylvie Steinkellner</v>
      </c>
      <c r="D206" s="350" t="s">
        <v>627</v>
      </c>
      <c r="E206" s="350">
        <v>17</v>
      </c>
      <c r="F206" s="350" t="s">
        <v>628</v>
      </c>
      <c r="G206" s="357">
        <v>494015</v>
      </c>
      <c r="H206" s="350">
        <v>5</v>
      </c>
      <c r="I206" s="350"/>
    </row>
    <row r="207" spans="1:9" x14ac:dyDescent="0.25">
      <c r="A207" s="2">
        <f t="shared" si="9"/>
        <v>493.76600000000002</v>
      </c>
      <c r="B207" s="2">
        <f t="shared" si="10"/>
        <v>100</v>
      </c>
      <c r="C207" s="2" t="str">
        <f t="shared" si="11"/>
        <v>Waltraud Brunner</v>
      </c>
      <c r="D207" s="350" t="s">
        <v>629</v>
      </c>
      <c r="E207" s="350">
        <v>18</v>
      </c>
      <c r="F207" s="350" t="s">
        <v>630</v>
      </c>
      <c r="G207" s="357">
        <v>493766</v>
      </c>
      <c r="H207" s="350">
        <v>5</v>
      </c>
      <c r="I207" s="350"/>
    </row>
    <row r="208" spans="1:9" x14ac:dyDescent="0.25">
      <c r="A208" s="2">
        <f t="shared" si="9"/>
        <v>486.65100000000001</v>
      </c>
      <c r="B208" s="2">
        <f t="shared" si="10"/>
        <v>100</v>
      </c>
      <c r="C208" s="2" t="str">
        <f t="shared" si="11"/>
        <v>Silvia Baumann</v>
      </c>
      <c r="D208" s="350" t="s">
        <v>631</v>
      </c>
      <c r="E208" s="350">
        <v>19</v>
      </c>
      <c r="F208" s="350" t="s">
        <v>632</v>
      </c>
      <c r="G208" s="357">
        <v>486651</v>
      </c>
      <c r="H208" s="350">
        <v>3</v>
      </c>
      <c r="I208" s="350"/>
    </row>
    <row r="209" spans="1:9" x14ac:dyDescent="0.25">
      <c r="A209" s="2">
        <f t="shared" si="9"/>
        <v>485.84800000000001</v>
      </c>
      <c r="B209" s="2">
        <f t="shared" si="10"/>
        <v>16</v>
      </c>
      <c r="C209" s="2" t="str">
        <f t="shared" si="11"/>
        <v>Róbert Hatvani</v>
      </c>
      <c r="D209" s="350"/>
      <c r="E209" s="350"/>
      <c r="F209" s="350" t="s">
        <v>633</v>
      </c>
      <c r="G209" s="357">
        <v>485848</v>
      </c>
      <c r="H209" s="350">
        <v>1</v>
      </c>
      <c r="I209" s="350"/>
    </row>
    <row r="210" spans="1:9" x14ac:dyDescent="0.25">
      <c r="A210" s="2">
        <f t="shared" si="9"/>
        <v>470.56799999999998</v>
      </c>
      <c r="B210" s="2">
        <f t="shared" si="10"/>
        <v>100</v>
      </c>
      <c r="C210" s="2" t="str">
        <f t="shared" si="11"/>
        <v>Manfred Spindelberger</v>
      </c>
      <c r="D210" s="350"/>
      <c r="E210" s="350"/>
      <c r="F210" s="350" t="s">
        <v>634</v>
      </c>
      <c r="G210" s="357">
        <v>470568</v>
      </c>
      <c r="H210" s="350">
        <v>2</v>
      </c>
      <c r="I210" s="350"/>
    </row>
    <row r="211" spans="1:9" x14ac:dyDescent="0.25">
      <c r="A211" s="2">
        <f t="shared" si="9"/>
        <v>422.40899999999999</v>
      </c>
      <c r="B211" s="2">
        <f t="shared" si="10"/>
        <v>100</v>
      </c>
      <c r="C211" s="2" t="str">
        <f t="shared" si="11"/>
        <v>Julia Lindorfer</v>
      </c>
      <c r="D211" s="350" t="s">
        <v>635</v>
      </c>
      <c r="E211" s="350">
        <v>20</v>
      </c>
      <c r="F211" s="350" t="s">
        <v>636</v>
      </c>
      <c r="G211" s="357">
        <v>422409</v>
      </c>
      <c r="H211" s="350">
        <v>4</v>
      </c>
      <c r="I211" s="350"/>
    </row>
    <row r="212" spans="1:9" x14ac:dyDescent="0.25">
      <c r="A212" s="2">
        <f t="shared" si="9"/>
        <v>417.80099999999999</v>
      </c>
      <c r="B212" s="2">
        <f t="shared" si="10"/>
        <v>100</v>
      </c>
      <c r="C212" s="2" t="str">
        <f t="shared" si="11"/>
        <v>Waltraud Paulus</v>
      </c>
      <c r="D212" s="350" t="s">
        <v>637</v>
      </c>
      <c r="E212" s="350">
        <v>21</v>
      </c>
      <c r="F212" s="350" t="s">
        <v>638</v>
      </c>
      <c r="G212" s="357">
        <v>417801</v>
      </c>
      <c r="H212" s="350">
        <v>4</v>
      </c>
      <c r="I212" s="350"/>
    </row>
    <row r="213" spans="1:9" x14ac:dyDescent="0.25">
      <c r="A213" s="2">
        <f t="shared" si="9"/>
        <v>404.81799999999998</v>
      </c>
      <c r="B213" s="2">
        <f t="shared" si="10"/>
        <v>100</v>
      </c>
      <c r="C213" s="2" t="str">
        <f t="shared" si="11"/>
        <v>Leopold Reiter</v>
      </c>
      <c r="D213" s="350"/>
      <c r="E213" s="350"/>
      <c r="F213" s="350" t="s">
        <v>639</v>
      </c>
      <c r="G213" s="357">
        <v>404818</v>
      </c>
      <c r="H213" s="350">
        <v>1</v>
      </c>
      <c r="I213" s="350"/>
    </row>
    <row r="214" spans="1:9" x14ac:dyDescent="0.25">
      <c r="A214" s="2">
        <f t="shared" si="9"/>
        <v>402.137</v>
      </c>
      <c r="B214" s="2">
        <f t="shared" si="10"/>
        <v>100</v>
      </c>
      <c r="C214" s="2" t="str">
        <f t="shared" si="11"/>
        <v>Ute Dehner</v>
      </c>
      <c r="D214" s="350"/>
      <c r="E214" s="350"/>
      <c r="F214" s="350" t="s">
        <v>640</v>
      </c>
      <c r="G214" s="357">
        <v>402137</v>
      </c>
      <c r="H214" s="350">
        <v>1</v>
      </c>
      <c r="I214" s="350"/>
    </row>
    <row r="215" spans="1:9" x14ac:dyDescent="0.25">
      <c r="A215" s="2">
        <f t="shared" si="9"/>
        <v>361.20499999999998</v>
      </c>
      <c r="B215" s="2">
        <f t="shared" si="10"/>
        <v>100</v>
      </c>
      <c r="C215" s="2" t="str">
        <f t="shared" si="11"/>
        <v>Valentin Maier</v>
      </c>
      <c r="D215" s="350"/>
      <c r="E215" s="350"/>
      <c r="F215" s="350" t="s">
        <v>641</v>
      </c>
      <c r="G215" s="357">
        <v>361205</v>
      </c>
      <c r="H215" s="350">
        <v>2</v>
      </c>
      <c r="I215" s="350"/>
    </row>
    <row r="216" spans="1:9" x14ac:dyDescent="0.25">
      <c r="A216" s="2">
        <f t="shared" si="9"/>
        <v>359.01400000000001</v>
      </c>
      <c r="B216" s="2">
        <f t="shared" si="10"/>
        <v>100</v>
      </c>
      <c r="C216" s="2" t="str">
        <f t="shared" si="11"/>
        <v>Barbara Toscani</v>
      </c>
      <c r="D216" s="350"/>
      <c r="E216" s="350"/>
      <c r="F216" s="350" t="s">
        <v>642</v>
      </c>
      <c r="G216" s="357">
        <v>359014</v>
      </c>
      <c r="H216" s="350">
        <v>2</v>
      </c>
      <c r="I216" s="350"/>
    </row>
    <row r="217" spans="1:9" x14ac:dyDescent="0.25">
      <c r="A217" s="2">
        <f t="shared" si="9"/>
        <v>345.577</v>
      </c>
      <c r="B217" s="2">
        <f t="shared" si="10"/>
        <v>15</v>
      </c>
      <c r="C217" s="2" t="str">
        <f t="shared" si="11"/>
        <v>Danica Pajtak</v>
      </c>
      <c r="D217" s="350"/>
      <c r="E217" s="350"/>
      <c r="F217" s="350" t="s">
        <v>643</v>
      </c>
      <c r="G217" s="357">
        <v>345577</v>
      </c>
      <c r="H217" s="350">
        <v>1</v>
      </c>
      <c r="I217" s="350"/>
    </row>
    <row r="218" spans="1:9" x14ac:dyDescent="0.25">
      <c r="A218" s="2">
        <f t="shared" si="9"/>
        <v>332.66800000000001</v>
      </c>
      <c r="B218" s="2">
        <f t="shared" si="10"/>
        <v>100</v>
      </c>
      <c r="C218" s="2" t="str">
        <f t="shared" si="11"/>
        <v>Kathrin Pallauf</v>
      </c>
      <c r="D218" s="350"/>
      <c r="E218" s="350"/>
      <c r="F218" s="350" t="s">
        <v>644</v>
      </c>
      <c r="G218" s="357">
        <v>332668</v>
      </c>
      <c r="H218" s="350">
        <v>2</v>
      </c>
      <c r="I218" s="350"/>
    </row>
    <row r="219" spans="1:9" x14ac:dyDescent="0.25">
      <c r="A219" s="2">
        <f t="shared" si="9"/>
        <v>322.90800000000002</v>
      </c>
      <c r="B219" s="2">
        <f t="shared" si="10"/>
        <v>100</v>
      </c>
      <c r="C219" s="2" t="str">
        <f t="shared" si="11"/>
        <v>Richard Rupp</v>
      </c>
      <c r="D219" s="350"/>
      <c r="E219" s="350"/>
      <c r="F219" s="350" t="s">
        <v>645</v>
      </c>
      <c r="G219" s="357">
        <v>322908</v>
      </c>
      <c r="H219" s="350">
        <v>1</v>
      </c>
      <c r="I219" s="350"/>
    </row>
    <row r="220" spans="1:9" x14ac:dyDescent="0.25">
      <c r="A220" s="2">
        <f t="shared" si="9"/>
        <v>284.45999999999998</v>
      </c>
      <c r="B220" s="2">
        <f t="shared" si="10"/>
        <v>100</v>
      </c>
      <c r="C220" s="2" t="str">
        <f t="shared" si="11"/>
        <v>Gerhard Hemmelmayr</v>
      </c>
      <c r="D220" s="350"/>
      <c r="E220" s="350"/>
      <c r="F220" s="350" t="s">
        <v>646</v>
      </c>
      <c r="G220" s="350" t="s">
        <v>647</v>
      </c>
      <c r="H220" s="350">
        <v>2</v>
      </c>
      <c r="I220" s="350"/>
    </row>
    <row r="221" spans="1:9" x14ac:dyDescent="0.25">
      <c r="A221" s="2">
        <f t="shared" si="9"/>
        <v>280.75200000000001</v>
      </c>
      <c r="B221" s="2">
        <f t="shared" si="10"/>
        <v>100</v>
      </c>
      <c r="C221" s="2" t="str">
        <f t="shared" si="11"/>
        <v>Ursula Neulinger</v>
      </c>
      <c r="D221" s="350"/>
      <c r="E221" s="350"/>
      <c r="F221" s="350" t="s">
        <v>648</v>
      </c>
      <c r="G221" s="357">
        <v>280752</v>
      </c>
      <c r="H221" s="350">
        <v>1</v>
      </c>
      <c r="I221" s="350"/>
    </row>
    <row r="222" spans="1:9" x14ac:dyDescent="0.25">
      <c r="A222" s="2">
        <f t="shared" si="9"/>
        <v>264.92899999999997</v>
      </c>
      <c r="B222" s="2">
        <f t="shared" si="10"/>
        <v>14</v>
      </c>
      <c r="C222" s="2" t="str">
        <f t="shared" si="11"/>
        <v>Kornél Kazai</v>
      </c>
      <c r="D222" s="350"/>
      <c r="E222" s="350"/>
      <c r="F222" s="350" t="s">
        <v>649</v>
      </c>
      <c r="G222" s="357">
        <v>264929</v>
      </c>
      <c r="H222" s="350">
        <v>2</v>
      </c>
      <c r="I222" s="350"/>
    </row>
    <row r="223" spans="1:9" x14ac:dyDescent="0.25">
      <c r="A223" s="2">
        <f t="shared" si="9"/>
        <v>260.94400000000002</v>
      </c>
      <c r="B223" s="2">
        <f t="shared" si="10"/>
        <v>17</v>
      </c>
      <c r="C223" s="2" t="str">
        <f t="shared" si="11"/>
        <v>Gabriela Galova</v>
      </c>
      <c r="D223" s="350"/>
      <c r="E223" s="350"/>
      <c r="F223" s="350" t="s">
        <v>650</v>
      </c>
      <c r="G223" s="357">
        <v>260944</v>
      </c>
      <c r="H223" s="350">
        <v>2</v>
      </c>
      <c r="I223" s="350"/>
    </row>
    <row r="224" spans="1:9" x14ac:dyDescent="0.25">
      <c r="A224" s="2">
        <f t="shared" si="9"/>
        <v>242.46799999999999</v>
      </c>
      <c r="B224" s="2">
        <f t="shared" si="10"/>
        <v>100</v>
      </c>
      <c r="C224" s="2" t="str">
        <f t="shared" si="11"/>
        <v>Rafaela K</v>
      </c>
      <c r="D224" s="350"/>
      <c r="E224" s="350"/>
      <c r="F224" s="350" t="s">
        <v>651</v>
      </c>
      <c r="G224" s="357">
        <v>242468</v>
      </c>
      <c r="H224" s="350">
        <v>1</v>
      </c>
      <c r="I224" s="350"/>
    </row>
    <row r="225" spans="1:9" x14ac:dyDescent="0.25">
      <c r="A225" s="2">
        <f t="shared" si="9"/>
        <v>241.952</v>
      </c>
      <c r="B225" s="2">
        <f t="shared" si="10"/>
        <v>100</v>
      </c>
      <c r="C225" s="2" t="str">
        <f t="shared" si="11"/>
        <v>Samuel Miko</v>
      </c>
      <c r="D225" s="350"/>
      <c r="E225" s="350"/>
      <c r="F225" s="350" t="s">
        <v>652</v>
      </c>
      <c r="G225" s="357">
        <v>241952</v>
      </c>
      <c r="H225" s="350">
        <v>2</v>
      </c>
      <c r="I225" s="350"/>
    </row>
    <row r="226" spans="1:9" x14ac:dyDescent="0.25">
      <c r="A226" s="2">
        <f t="shared" si="9"/>
        <v>148.322</v>
      </c>
      <c r="B226" s="2">
        <f t="shared" si="10"/>
        <v>100</v>
      </c>
      <c r="C226" s="2" t="str">
        <f t="shared" si="11"/>
        <v>Jonas Neulinger</v>
      </c>
      <c r="D226" s="350"/>
      <c r="E226" s="350"/>
      <c r="F226" s="350" t="s">
        <v>653</v>
      </c>
      <c r="G226" s="357">
        <v>148322</v>
      </c>
      <c r="H226" s="350">
        <v>1</v>
      </c>
      <c r="I226" s="350"/>
    </row>
    <row r="227" spans="1:9" x14ac:dyDescent="0.25">
      <c r="A227" s="2">
        <f t="shared" si="9"/>
        <v>886.56399999999996</v>
      </c>
      <c r="B227" s="2">
        <f t="shared" si="10"/>
        <v>100</v>
      </c>
      <c r="C227" s="2" t="str">
        <f t="shared" si="11"/>
        <v>Elias Schmidt</v>
      </c>
      <c r="D227" s="350"/>
      <c r="E227" s="350"/>
      <c r="F227" s="350" t="s">
        <v>654</v>
      </c>
      <c r="G227" s="357">
        <v>886564</v>
      </c>
      <c r="H227" s="350">
        <v>1</v>
      </c>
      <c r="I227" s="350"/>
    </row>
    <row r="228" spans="1:9" x14ac:dyDescent="0.25">
      <c r="A228" s="2">
        <f t="shared" si="9"/>
        <v>643.51900000000001</v>
      </c>
      <c r="B228" s="2">
        <f t="shared" si="10"/>
        <v>100</v>
      </c>
      <c r="C228" s="2" t="str">
        <f t="shared" si="11"/>
        <v>Astrid Rockenbauer</v>
      </c>
      <c r="D228" s="350"/>
      <c r="E228" s="350"/>
      <c r="F228" s="350" t="s">
        <v>655</v>
      </c>
      <c r="G228" s="357">
        <v>643519</v>
      </c>
      <c r="H228" s="350">
        <v>1</v>
      </c>
      <c r="I228" s="350"/>
    </row>
    <row r="229" spans="1:9" x14ac:dyDescent="0.25">
      <c r="A229" s="2">
        <f t="shared" si="9"/>
        <v>-119.86799999999999</v>
      </c>
      <c r="B229" s="2">
        <f t="shared" si="10"/>
        <v>14</v>
      </c>
      <c r="C229" s="2" t="str">
        <f t="shared" si="11"/>
        <v>Jasna Gordon</v>
      </c>
      <c r="D229" s="350"/>
      <c r="E229" s="350"/>
      <c r="F229" s="350" t="s">
        <v>656</v>
      </c>
      <c r="G229" s="357">
        <v>-119868</v>
      </c>
      <c r="H229" s="350">
        <v>1</v>
      </c>
      <c r="I229" s="350"/>
    </row>
    <row r="230" spans="1:9" x14ac:dyDescent="0.25">
      <c r="A230" s="2" t="e">
        <f t="shared" si="9"/>
        <v>#VALUE!</v>
      </c>
      <c r="B230" s="2">
        <f t="shared" si="10"/>
        <v>100</v>
      </c>
      <c r="C230" s="2" t="str">
        <f t="shared" si="11"/>
        <v/>
      </c>
    </row>
    <row r="231" spans="1:9" x14ac:dyDescent="0.25">
      <c r="A231" s="2" t="e">
        <f t="shared" si="9"/>
        <v>#VALUE!</v>
      </c>
      <c r="B231" s="2">
        <f t="shared" si="10"/>
        <v>100</v>
      </c>
      <c r="C231" s="2" t="str">
        <f t="shared" si="11"/>
        <v/>
      </c>
    </row>
    <row r="232" spans="1:9" x14ac:dyDescent="0.25">
      <c r="A232" s="2" t="e">
        <f t="shared" ref="A232:A295" si="12">IF(ISNUMBER(G232)=TRUE,G232/1000,VALUE(SUBSTITUTE(G232,".",",")))</f>
        <v>#VALUE!</v>
      </c>
      <c r="B232" s="2">
        <f t="shared" si="10"/>
        <v>100</v>
      </c>
      <c r="C232" s="2" t="str">
        <f t="shared" ref="C232:C295" si="13">IF(ISERROR(B232)=TRUE,F232,LEFT(F232,B232-2))</f>
        <v/>
      </c>
    </row>
    <row r="233" spans="1:9" x14ac:dyDescent="0.25">
      <c r="A233" s="2" t="e">
        <f t="shared" si="12"/>
        <v>#VALUE!</v>
      </c>
      <c r="B233" s="2">
        <f t="shared" si="10"/>
        <v>100</v>
      </c>
      <c r="C233" s="2" t="str">
        <f t="shared" si="13"/>
        <v/>
      </c>
    </row>
    <row r="234" spans="1:9" x14ac:dyDescent="0.25">
      <c r="A234" s="2" t="e">
        <f t="shared" si="12"/>
        <v>#VALUE!</v>
      </c>
      <c r="B234" s="2">
        <f t="shared" si="10"/>
        <v>100</v>
      </c>
      <c r="C234" s="2" t="str">
        <f t="shared" si="13"/>
        <v/>
      </c>
    </row>
    <row r="235" spans="1:9" x14ac:dyDescent="0.25">
      <c r="A235" s="2" t="e">
        <f t="shared" si="12"/>
        <v>#VALUE!</v>
      </c>
      <c r="B235" s="2">
        <f t="shared" si="10"/>
        <v>100</v>
      </c>
      <c r="C235" s="2" t="str">
        <f t="shared" si="13"/>
        <v/>
      </c>
    </row>
    <row r="236" spans="1:9" x14ac:dyDescent="0.25">
      <c r="A236" s="2" t="e">
        <f t="shared" si="12"/>
        <v>#VALUE!</v>
      </c>
      <c r="B236" s="2">
        <f t="shared" si="10"/>
        <v>100</v>
      </c>
      <c r="C236" s="2" t="str">
        <f t="shared" si="13"/>
        <v/>
      </c>
    </row>
    <row r="237" spans="1:9" x14ac:dyDescent="0.25">
      <c r="A237" s="2" t="e">
        <f t="shared" si="12"/>
        <v>#VALUE!</v>
      </c>
      <c r="B237" s="2">
        <f t="shared" si="10"/>
        <v>100</v>
      </c>
      <c r="C237" s="2" t="str">
        <f t="shared" si="13"/>
        <v/>
      </c>
    </row>
    <row r="238" spans="1:9" x14ac:dyDescent="0.25">
      <c r="A238" s="2" t="e">
        <f t="shared" si="12"/>
        <v>#VALUE!</v>
      </c>
      <c r="B238" s="2">
        <f t="shared" si="10"/>
        <v>100</v>
      </c>
      <c r="C238" s="2" t="str">
        <f t="shared" si="13"/>
        <v/>
      </c>
    </row>
    <row r="239" spans="1:9" x14ac:dyDescent="0.25">
      <c r="A239" s="2" t="e">
        <f t="shared" si="12"/>
        <v>#VALUE!</v>
      </c>
      <c r="B239" s="2">
        <f t="shared" si="10"/>
        <v>100</v>
      </c>
      <c r="C239" s="2" t="str">
        <f t="shared" si="13"/>
        <v/>
      </c>
    </row>
    <row r="240" spans="1:9" x14ac:dyDescent="0.25">
      <c r="A240" s="2" t="e">
        <f t="shared" si="12"/>
        <v>#VALUE!</v>
      </c>
      <c r="B240" s="2">
        <f t="shared" si="10"/>
        <v>100</v>
      </c>
      <c r="C240" s="2" t="str">
        <f t="shared" si="13"/>
        <v/>
      </c>
    </row>
    <row r="241" spans="1:3" x14ac:dyDescent="0.25">
      <c r="A241" s="2" t="e">
        <f t="shared" si="12"/>
        <v>#VALUE!</v>
      </c>
      <c r="B241" s="2">
        <f t="shared" si="10"/>
        <v>100</v>
      </c>
      <c r="C241" s="2" t="str">
        <f t="shared" si="13"/>
        <v/>
      </c>
    </row>
    <row r="242" spans="1:3" x14ac:dyDescent="0.25">
      <c r="A242" s="2" t="e">
        <f t="shared" si="12"/>
        <v>#VALUE!</v>
      </c>
      <c r="B242" s="2">
        <f t="shared" si="10"/>
        <v>100</v>
      </c>
      <c r="C242" s="2" t="str">
        <f t="shared" si="13"/>
        <v/>
      </c>
    </row>
    <row r="243" spans="1:3" x14ac:dyDescent="0.25">
      <c r="A243" s="2" t="e">
        <f t="shared" si="12"/>
        <v>#VALUE!</v>
      </c>
      <c r="B243" s="2">
        <f t="shared" si="10"/>
        <v>100</v>
      </c>
      <c r="C243" s="2" t="str">
        <f t="shared" si="13"/>
        <v/>
      </c>
    </row>
    <row r="244" spans="1:3" x14ac:dyDescent="0.25">
      <c r="A244" s="2" t="e">
        <f t="shared" si="12"/>
        <v>#VALUE!</v>
      </c>
      <c r="B244" s="2">
        <f t="shared" si="10"/>
        <v>100</v>
      </c>
      <c r="C244" s="2" t="str">
        <f t="shared" si="13"/>
        <v/>
      </c>
    </row>
    <row r="245" spans="1:3" x14ac:dyDescent="0.25">
      <c r="A245" s="2" t="e">
        <f t="shared" si="12"/>
        <v>#VALUE!</v>
      </c>
      <c r="B245" s="2">
        <f t="shared" si="10"/>
        <v>100</v>
      </c>
      <c r="C245" s="2" t="str">
        <f t="shared" si="13"/>
        <v/>
      </c>
    </row>
    <row r="246" spans="1:3" x14ac:dyDescent="0.25">
      <c r="A246" s="2" t="e">
        <f t="shared" si="12"/>
        <v>#VALUE!</v>
      </c>
      <c r="B246" s="2">
        <f t="shared" si="10"/>
        <v>100</v>
      </c>
      <c r="C246" s="2" t="str">
        <f t="shared" si="13"/>
        <v/>
      </c>
    </row>
    <row r="247" spans="1:3" x14ac:dyDescent="0.25">
      <c r="A247" s="2" t="e">
        <f t="shared" si="12"/>
        <v>#VALUE!</v>
      </c>
      <c r="B247" s="2">
        <f t="shared" si="10"/>
        <v>100</v>
      </c>
      <c r="C247" s="2" t="str">
        <f t="shared" si="13"/>
        <v/>
      </c>
    </row>
    <row r="248" spans="1:3" x14ac:dyDescent="0.25">
      <c r="A248" s="2" t="e">
        <f t="shared" si="12"/>
        <v>#VALUE!</v>
      </c>
      <c r="B248" s="2">
        <f t="shared" si="10"/>
        <v>100</v>
      </c>
      <c r="C248" s="2" t="str">
        <f t="shared" si="13"/>
        <v/>
      </c>
    </row>
    <row r="249" spans="1:3" x14ac:dyDescent="0.25">
      <c r="A249" s="2" t="e">
        <f t="shared" si="12"/>
        <v>#VALUE!</v>
      </c>
      <c r="B249" s="2">
        <f t="shared" si="10"/>
        <v>100</v>
      </c>
      <c r="C249" s="2" t="str">
        <f t="shared" si="13"/>
        <v/>
      </c>
    </row>
    <row r="250" spans="1:3" x14ac:dyDescent="0.25">
      <c r="A250" s="2" t="e">
        <f t="shared" si="12"/>
        <v>#VALUE!</v>
      </c>
      <c r="B250" s="2">
        <f t="shared" si="10"/>
        <v>100</v>
      </c>
      <c r="C250" s="2" t="str">
        <f t="shared" si="13"/>
        <v/>
      </c>
    </row>
    <row r="251" spans="1:3" x14ac:dyDescent="0.25">
      <c r="A251" s="2" t="e">
        <f t="shared" si="12"/>
        <v>#VALUE!</v>
      </c>
      <c r="B251" s="2">
        <f t="shared" si="10"/>
        <v>100</v>
      </c>
      <c r="C251" s="2" t="str">
        <f t="shared" si="13"/>
        <v/>
      </c>
    </row>
    <row r="252" spans="1:3" x14ac:dyDescent="0.25">
      <c r="A252" s="2" t="e">
        <f t="shared" si="12"/>
        <v>#VALUE!</v>
      </c>
      <c r="B252" s="2">
        <f t="shared" si="10"/>
        <v>100</v>
      </c>
      <c r="C252" s="2" t="str">
        <f t="shared" si="13"/>
        <v/>
      </c>
    </row>
    <row r="253" spans="1:3" x14ac:dyDescent="0.25">
      <c r="A253" s="2" t="e">
        <f t="shared" si="12"/>
        <v>#VALUE!</v>
      </c>
      <c r="B253" s="2">
        <f t="shared" si="10"/>
        <v>100</v>
      </c>
      <c r="C253" s="2" t="str">
        <f t="shared" si="13"/>
        <v/>
      </c>
    </row>
    <row r="254" spans="1:3" x14ac:dyDescent="0.25">
      <c r="A254" s="2" t="e">
        <f t="shared" si="12"/>
        <v>#VALUE!</v>
      </c>
      <c r="B254" s="2">
        <f t="shared" si="10"/>
        <v>100</v>
      </c>
      <c r="C254" s="2" t="str">
        <f t="shared" si="13"/>
        <v/>
      </c>
    </row>
    <row r="255" spans="1:3" x14ac:dyDescent="0.25">
      <c r="A255" s="2" t="e">
        <f t="shared" si="12"/>
        <v>#VALUE!</v>
      </c>
      <c r="B255" s="2">
        <f t="shared" si="10"/>
        <v>100</v>
      </c>
      <c r="C255" s="2" t="str">
        <f t="shared" si="13"/>
        <v/>
      </c>
    </row>
    <row r="256" spans="1:3" x14ac:dyDescent="0.25">
      <c r="A256" s="2" t="e">
        <f t="shared" si="12"/>
        <v>#VALUE!</v>
      </c>
      <c r="B256" s="2">
        <f t="shared" si="10"/>
        <v>100</v>
      </c>
      <c r="C256" s="2" t="str">
        <f t="shared" si="13"/>
        <v/>
      </c>
    </row>
    <row r="257" spans="1:3" x14ac:dyDescent="0.25">
      <c r="A257" s="2" t="e">
        <f t="shared" si="12"/>
        <v>#VALUE!</v>
      </c>
      <c r="B257" s="2">
        <f t="shared" si="10"/>
        <v>100</v>
      </c>
      <c r="C257" s="2" t="str">
        <f t="shared" si="13"/>
        <v/>
      </c>
    </row>
    <row r="258" spans="1:3" x14ac:dyDescent="0.25">
      <c r="A258" s="2" t="e">
        <f t="shared" si="12"/>
        <v>#VALUE!</v>
      </c>
      <c r="B258" s="2">
        <f t="shared" si="10"/>
        <v>100</v>
      </c>
      <c r="C258" s="2" t="str">
        <f t="shared" si="13"/>
        <v/>
      </c>
    </row>
    <row r="259" spans="1:3" x14ac:dyDescent="0.25">
      <c r="A259" s="2" t="e">
        <f t="shared" si="12"/>
        <v>#VALUE!</v>
      </c>
      <c r="B259" s="2">
        <f t="shared" ref="B259:B322" si="14">IF(ISERROR(SEARCH("(",F259))=TRUE,100,SEARCH("(",F259))</f>
        <v>100</v>
      </c>
      <c r="C259" s="2" t="str">
        <f t="shared" si="13"/>
        <v/>
      </c>
    </row>
    <row r="260" spans="1:3" x14ac:dyDescent="0.25">
      <c r="A260" s="2" t="e">
        <f t="shared" si="12"/>
        <v>#VALUE!</v>
      </c>
      <c r="B260" s="2">
        <f t="shared" si="14"/>
        <v>100</v>
      </c>
      <c r="C260" s="2" t="str">
        <f t="shared" si="13"/>
        <v/>
      </c>
    </row>
    <row r="261" spans="1:3" x14ac:dyDescent="0.25">
      <c r="A261" s="2" t="e">
        <f t="shared" si="12"/>
        <v>#VALUE!</v>
      </c>
      <c r="B261" s="2">
        <f t="shared" si="14"/>
        <v>100</v>
      </c>
      <c r="C261" s="2" t="str">
        <f t="shared" si="13"/>
        <v/>
      </c>
    </row>
    <row r="262" spans="1:3" x14ac:dyDescent="0.25">
      <c r="A262" s="2" t="e">
        <f t="shared" si="12"/>
        <v>#VALUE!</v>
      </c>
      <c r="B262" s="2">
        <f t="shared" si="14"/>
        <v>100</v>
      </c>
      <c r="C262" s="2" t="str">
        <f t="shared" si="13"/>
        <v/>
      </c>
    </row>
    <row r="263" spans="1:3" x14ac:dyDescent="0.25">
      <c r="A263" s="2" t="e">
        <f t="shared" si="12"/>
        <v>#VALUE!</v>
      </c>
      <c r="B263" s="2">
        <f t="shared" si="14"/>
        <v>100</v>
      </c>
      <c r="C263" s="2" t="str">
        <f t="shared" si="13"/>
        <v/>
      </c>
    </row>
    <row r="264" spans="1:3" x14ac:dyDescent="0.25">
      <c r="A264" s="2" t="e">
        <f t="shared" si="12"/>
        <v>#VALUE!</v>
      </c>
      <c r="B264" s="2">
        <f t="shared" si="14"/>
        <v>100</v>
      </c>
      <c r="C264" s="2" t="str">
        <f t="shared" si="13"/>
        <v/>
      </c>
    </row>
    <row r="265" spans="1:3" x14ac:dyDescent="0.25">
      <c r="A265" s="2" t="e">
        <f t="shared" si="12"/>
        <v>#VALUE!</v>
      </c>
      <c r="B265" s="2">
        <f t="shared" si="14"/>
        <v>100</v>
      </c>
      <c r="C265" s="2" t="str">
        <f t="shared" si="13"/>
        <v/>
      </c>
    </row>
    <row r="266" spans="1:3" x14ac:dyDescent="0.25">
      <c r="A266" s="2" t="e">
        <f t="shared" si="12"/>
        <v>#VALUE!</v>
      </c>
      <c r="B266" s="2">
        <f t="shared" si="14"/>
        <v>100</v>
      </c>
      <c r="C266" s="2" t="str">
        <f t="shared" si="13"/>
        <v/>
      </c>
    </row>
    <row r="267" spans="1:3" x14ac:dyDescent="0.25">
      <c r="A267" s="2" t="e">
        <f t="shared" si="12"/>
        <v>#VALUE!</v>
      </c>
      <c r="B267" s="2">
        <f t="shared" si="14"/>
        <v>100</v>
      </c>
      <c r="C267" s="2" t="str">
        <f t="shared" si="13"/>
        <v/>
      </c>
    </row>
    <row r="268" spans="1:3" x14ac:dyDescent="0.25">
      <c r="A268" s="2" t="e">
        <f t="shared" si="12"/>
        <v>#VALUE!</v>
      </c>
      <c r="B268" s="2">
        <f t="shared" si="14"/>
        <v>100</v>
      </c>
      <c r="C268" s="2" t="str">
        <f t="shared" si="13"/>
        <v/>
      </c>
    </row>
    <row r="269" spans="1:3" x14ac:dyDescent="0.25">
      <c r="A269" s="2" t="e">
        <f t="shared" si="12"/>
        <v>#VALUE!</v>
      </c>
      <c r="B269" s="2">
        <f t="shared" si="14"/>
        <v>100</v>
      </c>
      <c r="C269" s="2" t="str">
        <f t="shared" si="13"/>
        <v/>
      </c>
    </row>
    <row r="270" spans="1:3" x14ac:dyDescent="0.25">
      <c r="A270" s="2" t="e">
        <f t="shared" si="12"/>
        <v>#VALUE!</v>
      </c>
      <c r="B270" s="2">
        <f t="shared" si="14"/>
        <v>100</v>
      </c>
      <c r="C270" s="2" t="str">
        <f t="shared" si="13"/>
        <v/>
      </c>
    </row>
    <row r="271" spans="1:3" x14ac:dyDescent="0.25">
      <c r="A271" s="2" t="e">
        <f t="shared" si="12"/>
        <v>#VALUE!</v>
      </c>
      <c r="B271" s="2">
        <f t="shared" si="14"/>
        <v>100</v>
      </c>
      <c r="C271" s="2" t="str">
        <f t="shared" si="13"/>
        <v/>
      </c>
    </row>
    <row r="272" spans="1:3" x14ac:dyDescent="0.25">
      <c r="A272" s="2" t="e">
        <f t="shared" si="12"/>
        <v>#VALUE!</v>
      </c>
      <c r="B272" s="2">
        <f t="shared" si="14"/>
        <v>100</v>
      </c>
      <c r="C272" s="2" t="str">
        <f t="shared" si="13"/>
        <v/>
      </c>
    </row>
    <row r="273" spans="1:3" x14ac:dyDescent="0.25">
      <c r="A273" s="2" t="e">
        <f t="shared" si="12"/>
        <v>#VALUE!</v>
      </c>
      <c r="B273" s="2">
        <f t="shared" si="14"/>
        <v>100</v>
      </c>
      <c r="C273" s="2" t="str">
        <f t="shared" si="13"/>
        <v/>
      </c>
    </row>
    <row r="274" spans="1:3" x14ac:dyDescent="0.25">
      <c r="A274" s="2" t="e">
        <f t="shared" si="12"/>
        <v>#VALUE!</v>
      </c>
      <c r="B274" s="2">
        <f t="shared" si="14"/>
        <v>100</v>
      </c>
      <c r="C274" s="2" t="str">
        <f t="shared" si="13"/>
        <v/>
      </c>
    </row>
    <row r="275" spans="1:3" x14ac:dyDescent="0.25">
      <c r="A275" s="2" t="e">
        <f t="shared" si="12"/>
        <v>#VALUE!</v>
      </c>
      <c r="B275" s="2">
        <f t="shared" si="14"/>
        <v>100</v>
      </c>
      <c r="C275" s="2" t="str">
        <f t="shared" si="13"/>
        <v/>
      </c>
    </row>
    <row r="276" spans="1:3" x14ac:dyDescent="0.25">
      <c r="A276" s="2" t="e">
        <f t="shared" si="12"/>
        <v>#VALUE!</v>
      </c>
      <c r="B276" s="2">
        <f t="shared" si="14"/>
        <v>100</v>
      </c>
      <c r="C276" s="2" t="str">
        <f t="shared" si="13"/>
        <v/>
      </c>
    </row>
    <row r="277" spans="1:3" x14ac:dyDescent="0.25">
      <c r="A277" s="2" t="e">
        <f t="shared" si="12"/>
        <v>#VALUE!</v>
      </c>
      <c r="B277" s="2">
        <f t="shared" si="14"/>
        <v>100</v>
      </c>
      <c r="C277" s="2" t="str">
        <f t="shared" si="13"/>
        <v/>
      </c>
    </row>
    <row r="278" spans="1:3" x14ac:dyDescent="0.25">
      <c r="A278" s="2" t="e">
        <f t="shared" si="12"/>
        <v>#VALUE!</v>
      </c>
      <c r="B278" s="2">
        <f t="shared" si="14"/>
        <v>100</v>
      </c>
      <c r="C278" s="2" t="str">
        <f t="shared" si="13"/>
        <v/>
      </c>
    </row>
    <row r="279" spans="1:3" x14ac:dyDescent="0.25">
      <c r="A279" s="2" t="e">
        <f t="shared" si="12"/>
        <v>#VALUE!</v>
      </c>
      <c r="B279" s="2">
        <f t="shared" si="14"/>
        <v>100</v>
      </c>
      <c r="C279" s="2" t="str">
        <f t="shared" si="13"/>
        <v/>
      </c>
    </row>
    <row r="280" spans="1:3" x14ac:dyDescent="0.25">
      <c r="A280" s="2" t="e">
        <f t="shared" si="12"/>
        <v>#VALUE!</v>
      </c>
      <c r="B280" s="2">
        <f t="shared" si="14"/>
        <v>100</v>
      </c>
      <c r="C280" s="2" t="str">
        <f t="shared" si="13"/>
        <v/>
      </c>
    </row>
    <row r="281" spans="1:3" x14ac:dyDescent="0.25">
      <c r="A281" s="2" t="e">
        <f t="shared" si="12"/>
        <v>#VALUE!</v>
      </c>
      <c r="B281" s="2">
        <f t="shared" si="14"/>
        <v>100</v>
      </c>
      <c r="C281" s="2" t="str">
        <f t="shared" si="13"/>
        <v/>
      </c>
    </row>
    <row r="282" spans="1:3" x14ac:dyDescent="0.25">
      <c r="A282" s="2" t="e">
        <f t="shared" si="12"/>
        <v>#VALUE!</v>
      </c>
      <c r="B282" s="2">
        <f t="shared" si="14"/>
        <v>100</v>
      </c>
      <c r="C282" s="2" t="str">
        <f t="shared" si="13"/>
        <v/>
      </c>
    </row>
    <row r="283" spans="1:3" x14ac:dyDescent="0.25">
      <c r="A283" s="2" t="e">
        <f t="shared" si="12"/>
        <v>#VALUE!</v>
      </c>
      <c r="B283" s="2">
        <f t="shared" si="14"/>
        <v>100</v>
      </c>
      <c r="C283" s="2" t="str">
        <f t="shared" si="13"/>
        <v/>
      </c>
    </row>
    <row r="284" spans="1:3" x14ac:dyDescent="0.25">
      <c r="A284" s="2" t="e">
        <f t="shared" si="12"/>
        <v>#VALUE!</v>
      </c>
      <c r="B284" s="2">
        <f t="shared" si="14"/>
        <v>100</v>
      </c>
      <c r="C284" s="2" t="str">
        <f t="shared" si="13"/>
        <v/>
      </c>
    </row>
    <row r="285" spans="1:3" x14ac:dyDescent="0.25">
      <c r="A285" s="2" t="e">
        <f t="shared" si="12"/>
        <v>#VALUE!</v>
      </c>
      <c r="B285" s="2">
        <f t="shared" si="14"/>
        <v>100</v>
      </c>
      <c r="C285" s="2" t="str">
        <f t="shared" si="13"/>
        <v/>
      </c>
    </row>
    <row r="286" spans="1:3" x14ac:dyDescent="0.25">
      <c r="A286" s="2" t="e">
        <f t="shared" si="12"/>
        <v>#VALUE!</v>
      </c>
      <c r="B286" s="2">
        <f t="shared" si="14"/>
        <v>100</v>
      </c>
      <c r="C286" s="2" t="str">
        <f t="shared" si="13"/>
        <v/>
      </c>
    </row>
    <row r="287" spans="1:3" x14ac:dyDescent="0.25">
      <c r="A287" s="2" t="e">
        <f t="shared" si="12"/>
        <v>#VALUE!</v>
      </c>
      <c r="B287" s="2">
        <f t="shared" si="14"/>
        <v>100</v>
      </c>
      <c r="C287" s="2" t="str">
        <f t="shared" si="13"/>
        <v/>
      </c>
    </row>
    <row r="288" spans="1:3" x14ac:dyDescent="0.25">
      <c r="A288" s="2" t="e">
        <f t="shared" si="12"/>
        <v>#VALUE!</v>
      </c>
      <c r="B288" s="2">
        <f t="shared" si="14"/>
        <v>100</v>
      </c>
      <c r="C288" s="2" t="str">
        <f t="shared" si="13"/>
        <v/>
      </c>
    </row>
    <row r="289" spans="1:3" x14ac:dyDescent="0.25">
      <c r="A289" s="2" t="e">
        <f t="shared" si="12"/>
        <v>#VALUE!</v>
      </c>
      <c r="B289" s="2">
        <f t="shared" si="14"/>
        <v>100</v>
      </c>
      <c r="C289" s="2" t="str">
        <f t="shared" si="13"/>
        <v/>
      </c>
    </row>
    <row r="290" spans="1:3" x14ac:dyDescent="0.25">
      <c r="A290" s="2" t="e">
        <f t="shared" si="12"/>
        <v>#VALUE!</v>
      </c>
      <c r="B290" s="2">
        <f t="shared" si="14"/>
        <v>100</v>
      </c>
      <c r="C290" s="2" t="str">
        <f t="shared" si="13"/>
        <v/>
      </c>
    </row>
    <row r="291" spans="1:3" x14ac:dyDescent="0.25">
      <c r="A291" s="2" t="e">
        <f t="shared" si="12"/>
        <v>#VALUE!</v>
      </c>
      <c r="B291" s="2">
        <f t="shared" si="14"/>
        <v>100</v>
      </c>
      <c r="C291" s="2" t="str">
        <f t="shared" si="13"/>
        <v/>
      </c>
    </row>
    <row r="292" spans="1:3" x14ac:dyDescent="0.25">
      <c r="A292" s="2" t="e">
        <f t="shared" si="12"/>
        <v>#VALUE!</v>
      </c>
      <c r="B292" s="2">
        <f t="shared" si="14"/>
        <v>100</v>
      </c>
      <c r="C292" s="2" t="str">
        <f t="shared" si="13"/>
        <v/>
      </c>
    </row>
    <row r="293" spans="1:3" x14ac:dyDescent="0.25">
      <c r="A293" s="2" t="e">
        <f t="shared" si="12"/>
        <v>#VALUE!</v>
      </c>
      <c r="B293" s="2">
        <f t="shared" si="14"/>
        <v>100</v>
      </c>
      <c r="C293" s="2" t="str">
        <f t="shared" si="13"/>
        <v/>
      </c>
    </row>
    <row r="294" spans="1:3" x14ac:dyDescent="0.25">
      <c r="A294" s="2" t="e">
        <f t="shared" si="12"/>
        <v>#VALUE!</v>
      </c>
      <c r="B294" s="2">
        <f t="shared" si="14"/>
        <v>100</v>
      </c>
      <c r="C294" s="2" t="str">
        <f t="shared" si="13"/>
        <v/>
      </c>
    </row>
    <row r="295" spans="1:3" x14ac:dyDescent="0.25">
      <c r="A295" s="2" t="e">
        <f t="shared" si="12"/>
        <v>#VALUE!</v>
      </c>
      <c r="B295" s="2">
        <f t="shared" si="14"/>
        <v>100</v>
      </c>
      <c r="C295" s="2" t="str">
        <f t="shared" si="13"/>
        <v/>
      </c>
    </row>
    <row r="296" spans="1:3" x14ac:dyDescent="0.25">
      <c r="A296" s="2" t="e">
        <f t="shared" ref="A296:A359" si="15">IF(ISNUMBER(G296)=TRUE,G296/1000,VALUE(SUBSTITUTE(G296,".",",")))</f>
        <v>#VALUE!</v>
      </c>
      <c r="B296" s="2">
        <f t="shared" si="14"/>
        <v>100</v>
      </c>
      <c r="C296" s="2" t="str">
        <f t="shared" ref="C296:C359" si="16">IF(ISERROR(B296)=TRUE,F296,LEFT(F296,B296-2))</f>
        <v/>
      </c>
    </row>
    <row r="297" spans="1:3" x14ac:dyDescent="0.25">
      <c r="A297" s="2" t="e">
        <f t="shared" si="15"/>
        <v>#VALUE!</v>
      </c>
      <c r="B297" s="2">
        <f t="shared" si="14"/>
        <v>100</v>
      </c>
      <c r="C297" s="2" t="str">
        <f t="shared" si="16"/>
        <v/>
      </c>
    </row>
    <row r="298" spans="1:3" x14ac:dyDescent="0.25">
      <c r="A298" s="2" t="e">
        <f t="shared" si="15"/>
        <v>#VALUE!</v>
      </c>
      <c r="B298" s="2">
        <f t="shared" si="14"/>
        <v>100</v>
      </c>
      <c r="C298" s="2" t="str">
        <f t="shared" si="16"/>
        <v/>
      </c>
    </row>
    <row r="299" spans="1:3" x14ac:dyDescent="0.25">
      <c r="A299" s="2" t="e">
        <f t="shared" si="15"/>
        <v>#VALUE!</v>
      </c>
      <c r="B299" s="2">
        <f t="shared" si="14"/>
        <v>100</v>
      </c>
      <c r="C299" s="2" t="str">
        <f t="shared" si="16"/>
        <v/>
      </c>
    </row>
    <row r="300" spans="1:3" x14ac:dyDescent="0.25">
      <c r="A300" s="2" t="e">
        <f t="shared" si="15"/>
        <v>#VALUE!</v>
      </c>
      <c r="B300" s="2">
        <f t="shared" si="14"/>
        <v>100</v>
      </c>
      <c r="C300" s="2" t="str">
        <f t="shared" si="16"/>
        <v/>
      </c>
    </row>
    <row r="301" spans="1:3" x14ac:dyDescent="0.25">
      <c r="A301" s="2" t="e">
        <f t="shared" si="15"/>
        <v>#VALUE!</v>
      </c>
      <c r="B301" s="2">
        <f t="shared" si="14"/>
        <v>100</v>
      </c>
      <c r="C301" s="2" t="str">
        <f t="shared" si="16"/>
        <v/>
      </c>
    </row>
    <row r="302" spans="1:3" x14ac:dyDescent="0.25">
      <c r="A302" s="2" t="e">
        <f t="shared" si="15"/>
        <v>#VALUE!</v>
      </c>
      <c r="B302" s="2">
        <f t="shared" si="14"/>
        <v>100</v>
      </c>
      <c r="C302" s="2" t="str">
        <f t="shared" si="16"/>
        <v/>
      </c>
    </row>
    <row r="303" spans="1:3" x14ac:dyDescent="0.25">
      <c r="A303" s="2" t="e">
        <f t="shared" si="15"/>
        <v>#VALUE!</v>
      </c>
      <c r="B303" s="2">
        <f t="shared" si="14"/>
        <v>100</v>
      </c>
      <c r="C303" s="2" t="str">
        <f t="shared" si="16"/>
        <v/>
      </c>
    </row>
    <row r="304" spans="1:3" x14ac:dyDescent="0.25">
      <c r="A304" s="2" t="e">
        <f t="shared" si="15"/>
        <v>#VALUE!</v>
      </c>
      <c r="B304" s="2">
        <f t="shared" si="14"/>
        <v>100</v>
      </c>
      <c r="C304" s="2" t="str">
        <f t="shared" si="16"/>
        <v/>
      </c>
    </row>
    <row r="305" spans="1:3" x14ac:dyDescent="0.25">
      <c r="A305" s="2" t="e">
        <f t="shared" si="15"/>
        <v>#VALUE!</v>
      </c>
      <c r="B305" s="2">
        <f t="shared" si="14"/>
        <v>100</v>
      </c>
      <c r="C305" s="2" t="str">
        <f t="shared" si="16"/>
        <v/>
      </c>
    </row>
    <row r="306" spans="1:3" x14ac:dyDescent="0.25">
      <c r="A306" s="2" t="e">
        <f t="shared" si="15"/>
        <v>#VALUE!</v>
      </c>
      <c r="B306" s="2">
        <f t="shared" si="14"/>
        <v>100</v>
      </c>
      <c r="C306" s="2" t="str">
        <f t="shared" si="16"/>
        <v/>
      </c>
    </row>
    <row r="307" spans="1:3" x14ac:dyDescent="0.25">
      <c r="A307" s="2" t="e">
        <f t="shared" si="15"/>
        <v>#VALUE!</v>
      </c>
      <c r="B307" s="2">
        <f t="shared" si="14"/>
        <v>100</v>
      </c>
      <c r="C307" s="2" t="str">
        <f t="shared" si="16"/>
        <v/>
      </c>
    </row>
    <row r="308" spans="1:3" x14ac:dyDescent="0.25">
      <c r="A308" s="2" t="e">
        <f t="shared" si="15"/>
        <v>#VALUE!</v>
      </c>
      <c r="B308" s="2">
        <f t="shared" si="14"/>
        <v>100</v>
      </c>
      <c r="C308" s="2" t="str">
        <f t="shared" si="16"/>
        <v/>
      </c>
    </row>
    <row r="309" spans="1:3" x14ac:dyDescent="0.25">
      <c r="A309" s="2" t="e">
        <f t="shared" si="15"/>
        <v>#VALUE!</v>
      </c>
      <c r="B309" s="2">
        <f t="shared" si="14"/>
        <v>100</v>
      </c>
      <c r="C309" s="2" t="str">
        <f t="shared" si="16"/>
        <v/>
      </c>
    </row>
    <row r="310" spans="1:3" x14ac:dyDescent="0.25">
      <c r="A310" s="2" t="e">
        <f t="shared" si="15"/>
        <v>#VALUE!</v>
      </c>
      <c r="B310" s="2">
        <f t="shared" si="14"/>
        <v>100</v>
      </c>
      <c r="C310" s="2" t="str">
        <f t="shared" si="16"/>
        <v/>
      </c>
    </row>
    <row r="311" spans="1:3" x14ac:dyDescent="0.25">
      <c r="A311" s="2" t="e">
        <f t="shared" si="15"/>
        <v>#VALUE!</v>
      </c>
      <c r="B311" s="2">
        <f t="shared" si="14"/>
        <v>100</v>
      </c>
      <c r="C311" s="2" t="str">
        <f t="shared" si="16"/>
        <v/>
      </c>
    </row>
    <row r="312" spans="1:3" x14ac:dyDescent="0.25">
      <c r="A312" s="2" t="e">
        <f t="shared" si="15"/>
        <v>#VALUE!</v>
      </c>
      <c r="B312" s="2">
        <f t="shared" si="14"/>
        <v>100</v>
      </c>
      <c r="C312" s="2" t="str">
        <f t="shared" si="16"/>
        <v/>
      </c>
    </row>
    <row r="313" spans="1:3" x14ac:dyDescent="0.25">
      <c r="A313" s="2" t="e">
        <f t="shared" si="15"/>
        <v>#VALUE!</v>
      </c>
      <c r="B313" s="2">
        <f t="shared" si="14"/>
        <v>100</v>
      </c>
      <c r="C313" s="2" t="str">
        <f t="shared" si="16"/>
        <v/>
      </c>
    </row>
    <row r="314" spans="1:3" x14ac:dyDescent="0.25">
      <c r="A314" s="2" t="e">
        <f t="shared" si="15"/>
        <v>#VALUE!</v>
      </c>
      <c r="B314" s="2">
        <f t="shared" si="14"/>
        <v>100</v>
      </c>
      <c r="C314" s="2" t="str">
        <f t="shared" si="16"/>
        <v/>
      </c>
    </row>
    <row r="315" spans="1:3" x14ac:dyDescent="0.25">
      <c r="A315" s="2" t="e">
        <f t="shared" si="15"/>
        <v>#VALUE!</v>
      </c>
      <c r="B315" s="2">
        <f t="shared" si="14"/>
        <v>100</v>
      </c>
      <c r="C315" s="2" t="str">
        <f t="shared" si="16"/>
        <v/>
      </c>
    </row>
    <row r="316" spans="1:3" x14ac:dyDescent="0.25">
      <c r="A316" s="2" t="e">
        <f t="shared" si="15"/>
        <v>#VALUE!</v>
      </c>
      <c r="B316" s="2">
        <f t="shared" si="14"/>
        <v>100</v>
      </c>
      <c r="C316" s="2" t="str">
        <f t="shared" si="16"/>
        <v/>
      </c>
    </row>
    <row r="317" spans="1:3" x14ac:dyDescent="0.25">
      <c r="A317" s="2" t="e">
        <f t="shared" si="15"/>
        <v>#VALUE!</v>
      </c>
      <c r="B317" s="2">
        <f t="shared" si="14"/>
        <v>100</v>
      </c>
      <c r="C317" s="2" t="str">
        <f t="shared" si="16"/>
        <v/>
      </c>
    </row>
    <row r="318" spans="1:3" x14ac:dyDescent="0.25">
      <c r="A318" s="2" t="e">
        <f t="shared" si="15"/>
        <v>#VALUE!</v>
      </c>
      <c r="B318" s="2">
        <f t="shared" si="14"/>
        <v>100</v>
      </c>
      <c r="C318" s="2" t="str">
        <f t="shared" si="16"/>
        <v/>
      </c>
    </row>
    <row r="319" spans="1:3" x14ac:dyDescent="0.25">
      <c r="A319" s="2" t="e">
        <f t="shared" si="15"/>
        <v>#VALUE!</v>
      </c>
      <c r="B319" s="2">
        <f t="shared" si="14"/>
        <v>100</v>
      </c>
      <c r="C319" s="2" t="str">
        <f t="shared" si="16"/>
        <v/>
      </c>
    </row>
    <row r="320" spans="1:3" x14ac:dyDescent="0.25">
      <c r="A320" s="2" t="e">
        <f t="shared" si="15"/>
        <v>#VALUE!</v>
      </c>
      <c r="B320" s="2">
        <f t="shared" si="14"/>
        <v>100</v>
      </c>
      <c r="C320" s="2" t="str">
        <f t="shared" si="16"/>
        <v/>
      </c>
    </row>
    <row r="321" spans="1:3" x14ac:dyDescent="0.25">
      <c r="A321" s="2" t="e">
        <f t="shared" si="15"/>
        <v>#VALUE!</v>
      </c>
      <c r="B321" s="2">
        <f t="shared" si="14"/>
        <v>100</v>
      </c>
      <c r="C321" s="2" t="str">
        <f t="shared" si="16"/>
        <v/>
      </c>
    </row>
    <row r="322" spans="1:3" x14ac:dyDescent="0.25">
      <c r="A322" s="2" t="e">
        <f t="shared" si="15"/>
        <v>#VALUE!</v>
      </c>
      <c r="B322" s="2">
        <f t="shared" si="14"/>
        <v>100</v>
      </c>
      <c r="C322" s="2" t="str">
        <f t="shared" si="16"/>
        <v/>
      </c>
    </row>
    <row r="323" spans="1:3" x14ac:dyDescent="0.25">
      <c r="A323" s="2" t="e">
        <f t="shared" si="15"/>
        <v>#VALUE!</v>
      </c>
      <c r="B323" s="2">
        <f t="shared" ref="B323:B386" si="17">IF(ISERROR(SEARCH("(",F323))=TRUE,100,SEARCH("(",F323))</f>
        <v>100</v>
      </c>
      <c r="C323" s="2" t="str">
        <f t="shared" si="16"/>
        <v/>
      </c>
    </row>
    <row r="324" spans="1:3" x14ac:dyDescent="0.25">
      <c r="A324" s="2" t="e">
        <f t="shared" si="15"/>
        <v>#VALUE!</v>
      </c>
      <c r="B324" s="2">
        <f t="shared" si="17"/>
        <v>100</v>
      </c>
      <c r="C324" s="2" t="str">
        <f t="shared" si="16"/>
        <v/>
      </c>
    </row>
    <row r="325" spans="1:3" x14ac:dyDescent="0.25">
      <c r="A325" s="2" t="e">
        <f t="shared" si="15"/>
        <v>#VALUE!</v>
      </c>
      <c r="B325" s="2">
        <f t="shared" si="17"/>
        <v>100</v>
      </c>
      <c r="C325" s="2" t="str">
        <f t="shared" si="16"/>
        <v/>
      </c>
    </row>
    <row r="326" spans="1:3" x14ac:dyDescent="0.25">
      <c r="A326" s="2" t="e">
        <f t="shared" si="15"/>
        <v>#VALUE!</v>
      </c>
      <c r="B326" s="2">
        <f t="shared" si="17"/>
        <v>100</v>
      </c>
      <c r="C326" s="2" t="str">
        <f t="shared" si="16"/>
        <v/>
      </c>
    </row>
    <row r="327" spans="1:3" x14ac:dyDescent="0.25">
      <c r="A327" s="2" t="e">
        <f t="shared" si="15"/>
        <v>#VALUE!</v>
      </c>
      <c r="B327" s="2">
        <f t="shared" si="17"/>
        <v>100</v>
      </c>
      <c r="C327" s="2" t="str">
        <f t="shared" si="16"/>
        <v/>
      </c>
    </row>
    <row r="328" spans="1:3" x14ac:dyDescent="0.25">
      <c r="A328" s="2" t="e">
        <f t="shared" si="15"/>
        <v>#VALUE!</v>
      </c>
      <c r="B328" s="2">
        <f t="shared" si="17"/>
        <v>100</v>
      </c>
      <c r="C328" s="2" t="str">
        <f t="shared" si="16"/>
        <v/>
      </c>
    </row>
    <row r="329" spans="1:3" x14ac:dyDescent="0.25">
      <c r="A329" s="2" t="e">
        <f t="shared" si="15"/>
        <v>#VALUE!</v>
      </c>
      <c r="B329" s="2">
        <f t="shared" si="17"/>
        <v>100</v>
      </c>
      <c r="C329" s="2" t="str">
        <f t="shared" si="16"/>
        <v/>
      </c>
    </row>
    <row r="330" spans="1:3" x14ac:dyDescent="0.25">
      <c r="A330" s="2" t="e">
        <f t="shared" si="15"/>
        <v>#VALUE!</v>
      </c>
      <c r="B330" s="2">
        <f t="shared" si="17"/>
        <v>100</v>
      </c>
      <c r="C330" s="2" t="str">
        <f t="shared" si="16"/>
        <v/>
      </c>
    </row>
    <row r="331" spans="1:3" x14ac:dyDescent="0.25">
      <c r="A331" s="2" t="e">
        <f t="shared" si="15"/>
        <v>#VALUE!</v>
      </c>
      <c r="B331" s="2">
        <f t="shared" si="17"/>
        <v>100</v>
      </c>
      <c r="C331" s="2" t="str">
        <f t="shared" si="16"/>
        <v/>
      </c>
    </row>
    <row r="332" spans="1:3" x14ac:dyDescent="0.25">
      <c r="A332" s="2" t="e">
        <f t="shared" si="15"/>
        <v>#VALUE!</v>
      </c>
      <c r="B332" s="2">
        <f t="shared" si="17"/>
        <v>100</v>
      </c>
      <c r="C332" s="2" t="str">
        <f t="shared" si="16"/>
        <v/>
      </c>
    </row>
    <row r="333" spans="1:3" x14ac:dyDescent="0.25">
      <c r="A333" s="2" t="e">
        <f t="shared" si="15"/>
        <v>#VALUE!</v>
      </c>
      <c r="B333" s="2">
        <f t="shared" si="17"/>
        <v>100</v>
      </c>
      <c r="C333" s="2" t="str">
        <f t="shared" si="16"/>
        <v/>
      </c>
    </row>
    <row r="334" spans="1:3" x14ac:dyDescent="0.25">
      <c r="A334" s="2" t="e">
        <f t="shared" si="15"/>
        <v>#VALUE!</v>
      </c>
      <c r="B334" s="2">
        <f t="shared" si="17"/>
        <v>100</v>
      </c>
      <c r="C334" s="2" t="str">
        <f t="shared" si="16"/>
        <v/>
      </c>
    </row>
    <row r="335" spans="1:3" x14ac:dyDescent="0.25">
      <c r="A335" s="2" t="e">
        <f t="shared" si="15"/>
        <v>#VALUE!</v>
      </c>
      <c r="B335" s="2">
        <f t="shared" si="17"/>
        <v>100</v>
      </c>
      <c r="C335" s="2" t="str">
        <f t="shared" si="16"/>
        <v/>
      </c>
    </row>
    <row r="336" spans="1:3" x14ac:dyDescent="0.25">
      <c r="A336" s="2" t="e">
        <f t="shared" si="15"/>
        <v>#VALUE!</v>
      </c>
      <c r="B336" s="2">
        <f t="shared" si="17"/>
        <v>100</v>
      </c>
      <c r="C336" s="2" t="str">
        <f t="shared" si="16"/>
        <v/>
      </c>
    </row>
    <row r="337" spans="1:3" x14ac:dyDescent="0.25">
      <c r="A337" s="2" t="e">
        <f t="shared" si="15"/>
        <v>#VALUE!</v>
      </c>
      <c r="B337" s="2">
        <f t="shared" si="17"/>
        <v>100</v>
      </c>
      <c r="C337" s="2" t="str">
        <f t="shared" si="16"/>
        <v/>
      </c>
    </row>
    <row r="338" spans="1:3" x14ac:dyDescent="0.25">
      <c r="A338" s="2" t="e">
        <f t="shared" si="15"/>
        <v>#VALUE!</v>
      </c>
      <c r="B338" s="2">
        <f t="shared" si="17"/>
        <v>100</v>
      </c>
      <c r="C338" s="2" t="str">
        <f t="shared" si="16"/>
        <v/>
      </c>
    </row>
    <row r="339" spans="1:3" x14ac:dyDescent="0.25">
      <c r="A339" s="2" t="e">
        <f t="shared" si="15"/>
        <v>#VALUE!</v>
      </c>
      <c r="B339" s="2">
        <f t="shared" si="17"/>
        <v>100</v>
      </c>
      <c r="C339" s="2" t="str">
        <f t="shared" si="16"/>
        <v/>
      </c>
    </row>
    <row r="340" spans="1:3" x14ac:dyDescent="0.25">
      <c r="A340" s="2" t="e">
        <f t="shared" si="15"/>
        <v>#VALUE!</v>
      </c>
      <c r="B340" s="2">
        <f t="shared" si="17"/>
        <v>100</v>
      </c>
      <c r="C340" s="2" t="str">
        <f t="shared" si="16"/>
        <v/>
      </c>
    </row>
    <row r="341" spans="1:3" x14ac:dyDescent="0.25">
      <c r="A341" s="2" t="e">
        <f t="shared" si="15"/>
        <v>#VALUE!</v>
      </c>
      <c r="B341" s="2">
        <f t="shared" si="17"/>
        <v>100</v>
      </c>
      <c r="C341" s="2" t="str">
        <f t="shared" si="16"/>
        <v/>
      </c>
    </row>
    <row r="342" spans="1:3" x14ac:dyDescent="0.25">
      <c r="A342" s="2" t="e">
        <f t="shared" si="15"/>
        <v>#VALUE!</v>
      </c>
      <c r="B342" s="2">
        <f t="shared" si="17"/>
        <v>100</v>
      </c>
      <c r="C342" s="2" t="str">
        <f t="shared" si="16"/>
        <v/>
      </c>
    </row>
    <row r="343" spans="1:3" x14ac:dyDescent="0.25">
      <c r="A343" s="2" t="e">
        <f t="shared" si="15"/>
        <v>#VALUE!</v>
      </c>
      <c r="B343" s="2">
        <f t="shared" si="17"/>
        <v>100</v>
      </c>
      <c r="C343" s="2" t="str">
        <f t="shared" si="16"/>
        <v/>
      </c>
    </row>
    <row r="344" spans="1:3" x14ac:dyDescent="0.25">
      <c r="A344" s="2" t="e">
        <f t="shared" si="15"/>
        <v>#VALUE!</v>
      </c>
      <c r="B344" s="2">
        <f t="shared" si="17"/>
        <v>100</v>
      </c>
      <c r="C344" s="2" t="str">
        <f t="shared" si="16"/>
        <v/>
      </c>
    </row>
    <row r="345" spans="1:3" x14ac:dyDescent="0.25">
      <c r="A345" s="2" t="e">
        <f t="shared" si="15"/>
        <v>#VALUE!</v>
      </c>
      <c r="B345" s="2">
        <f t="shared" si="17"/>
        <v>100</v>
      </c>
      <c r="C345" s="2" t="str">
        <f t="shared" si="16"/>
        <v/>
      </c>
    </row>
    <row r="346" spans="1:3" x14ac:dyDescent="0.25">
      <c r="A346" s="2" t="e">
        <f t="shared" si="15"/>
        <v>#VALUE!</v>
      </c>
      <c r="B346" s="2">
        <f t="shared" si="17"/>
        <v>100</v>
      </c>
      <c r="C346" s="2" t="str">
        <f t="shared" si="16"/>
        <v/>
      </c>
    </row>
    <row r="347" spans="1:3" x14ac:dyDescent="0.25">
      <c r="A347" s="2" t="e">
        <f t="shared" si="15"/>
        <v>#VALUE!</v>
      </c>
      <c r="B347" s="2">
        <f t="shared" si="17"/>
        <v>100</v>
      </c>
      <c r="C347" s="2" t="str">
        <f t="shared" si="16"/>
        <v/>
      </c>
    </row>
    <row r="348" spans="1:3" x14ac:dyDescent="0.25">
      <c r="A348" s="2" t="e">
        <f t="shared" si="15"/>
        <v>#VALUE!</v>
      </c>
      <c r="B348" s="2">
        <f t="shared" si="17"/>
        <v>100</v>
      </c>
      <c r="C348" s="2" t="str">
        <f t="shared" si="16"/>
        <v/>
      </c>
    </row>
    <row r="349" spans="1:3" x14ac:dyDescent="0.25">
      <c r="A349" s="2" t="e">
        <f t="shared" si="15"/>
        <v>#VALUE!</v>
      </c>
      <c r="B349" s="2">
        <f t="shared" si="17"/>
        <v>100</v>
      </c>
      <c r="C349" s="2" t="str">
        <f t="shared" si="16"/>
        <v/>
      </c>
    </row>
    <row r="350" spans="1:3" x14ac:dyDescent="0.25">
      <c r="A350" s="2" t="e">
        <f t="shared" si="15"/>
        <v>#VALUE!</v>
      </c>
      <c r="B350" s="2">
        <f t="shared" si="17"/>
        <v>100</v>
      </c>
      <c r="C350" s="2" t="str">
        <f t="shared" si="16"/>
        <v/>
      </c>
    </row>
    <row r="351" spans="1:3" x14ac:dyDescent="0.25">
      <c r="A351" s="2" t="e">
        <f t="shared" si="15"/>
        <v>#VALUE!</v>
      </c>
      <c r="B351" s="2">
        <f t="shared" si="17"/>
        <v>100</v>
      </c>
      <c r="C351" s="2" t="str">
        <f t="shared" si="16"/>
        <v/>
      </c>
    </row>
    <row r="352" spans="1:3" x14ac:dyDescent="0.25">
      <c r="A352" s="2" t="e">
        <f t="shared" si="15"/>
        <v>#VALUE!</v>
      </c>
      <c r="B352" s="2">
        <f t="shared" si="17"/>
        <v>100</v>
      </c>
      <c r="C352" s="2" t="str">
        <f t="shared" si="16"/>
        <v/>
      </c>
    </row>
    <row r="353" spans="1:3" x14ac:dyDescent="0.25">
      <c r="A353" s="2" t="e">
        <f t="shared" si="15"/>
        <v>#VALUE!</v>
      </c>
      <c r="B353" s="2">
        <f t="shared" si="17"/>
        <v>100</v>
      </c>
      <c r="C353" s="2" t="str">
        <f t="shared" si="16"/>
        <v/>
      </c>
    </row>
    <row r="354" spans="1:3" x14ac:dyDescent="0.25">
      <c r="A354" s="2" t="e">
        <f t="shared" si="15"/>
        <v>#VALUE!</v>
      </c>
      <c r="B354" s="2">
        <f t="shared" si="17"/>
        <v>100</v>
      </c>
      <c r="C354" s="2" t="str">
        <f t="shared" si="16"/>
        <v/>
      </c>
    </row>
    <row r="355" spans="1:3" x14ac:dyDescent="0.25">
      <c r="A355" s="2" t="e">
        <f t="shared" si="15"/>
        <v>#VALUE!</v>
      </c>
      <c r="B355" s="2">
        <f t="shared" si="17"/>
        <v>100</v>
      </c>
      <c r="C355" s="2" t="str">
        <f t="shared" si="16"/>
        <v/>
      </c>
    </row>
    <row r="356" spans="1:3" x14ac:dyDescent="0.25">
      <c r="A356" s="2" t="e">
        <f t="shared" si="15"/>
        <v>#VALUE!</v>
      </c>
      <c r="B356" s="2">
        <f t="shared" si="17"/>
        <v>100</v>
      </c>
      <c r="C356" s="2" t="str">
        <f t="shared" si="16"/>
        <v/>
      </c>
    </row>
    <row r="357" spans="1:3" x14ac:dyDescent="0.25">
      <c r="A357" s="2" t="e">
        <f t="shared" si="15"/>
        <v>#VALUE!</v>
      </c>
      <c r="B357" s="2">
        <f t="shared" si="17"/>
        <v>100</v>
      </c>
      <c r="C357" s="2" t="str">
        <f t="shared" si="16"/>
        <v/>
      </c>
    </row>
    <row r="358" spans="1:3" x14ac:dyDescent="0.25">
      <c r="A358" s="2" t="e">
        <f t="shared" si="15"/>
        <v>#VALUE!</v>
      </c>
      <c r="B358" s="2">
        <f t="shared" si="17"/>
        <v>100</v>
      </c>
      <c r="C358" s="2" t="str">
        <f t="shared" si="16"/>
        <v/>
      </c>
    </row>
    <row r="359" spans="1:3" x14ac:dyDescent="0.25">
      <c r="A359" s="2" t="e">
        <f t="shared" si="15"/>
        <v>#VALUE!</v>
      </c>
      <c r="B359" s="2">
        <f t="shared" si="17"/>
        <v>100</v>
      </c>
      <c r="C359" s="2" t="str">
        <f t="shared" si="16"/>
        <v/>
      </c>
    </row>
    <row r="360" spans="1:3" x14ac:dyDescent="0.25">
      <c r="A360" s="2" t="e">
        <f t="shared" ref="A360:A423" si="18">IF(ISNUMBER(G360)=TRUE,G360/1000,VALUE(SUBSTITUTE(G360,".",",")))</f>
        <v>#VALUE!</v>
      </c>
      <c r="B360" s="2">
        <f t="shared" si="17"/>
        <v>100</v>
      </c>
      <c r="C360" s="2" t="str">
        <f t="shared" ref="C360:C423" si="19">IF(ISERROR(B360)=TRUE,F360,LEFT(F360,B360-2))</f>
        <v/>
      </c>
    </row>
    <row r="361" spans="1:3" x14ac:dyDescent="0.25">
      <c r="A361" s="2" t="e">
        <f t="shared" si="18"/>
        <v>#VALUE!</v>
      </c>
      <c r="B361" s="2">
        <f t="shared" si="17"/>
        <v>100</v>
      </c>
      <c r="C361" s="2" t="str">
        <f t="shared" si="19"/>
        <v/>
      </c>
    </row>
    <row r="362" spans="1:3" x14ac:dyDescent="0.25">
      <c r="A362" s="2" t="e">
        <f t="shared" si="18"/>
        <v>#VALUE!</v>
      </c>
      <c r="B362" s="2">
        <f t="shared" si="17"/>
        <v>100</v>
      </c>
      <c r="C362" s="2" t="str">
        <f t="shared" si="19"/>
        <v/>
      </c>
    </row>
    <row r="363" spans="1:3" x14ac:dyDescent="0.25">
      <c r="A363" s="2" t="e">
        <f t="shared" si="18"/>
        <v>#VALUE!</v>
      </c>
      <c r="B363" s="2">
        <f t="shared" si="17"/>
        <v>100</v>
      </c>
      <c r="C363" s="2" t="str">
        <f t="shared" si="19"/>
        <v/>
      </c>
    </row>
    <row r="364" spans="1:3" x14ac:dyDescent="0.25">
      <c r="A364" s="2" t="e">
        <f t="shared" si="18"/>
        <v>#VALUE!</v>
      </c>
      <c r="B364" s="2">
        <f t="shared" si="17"/>
        <v>100</v>
      </c>
      <c r="C364" s="2" t="str">
        <f t="shared" si="19"/>
        <v/>
      </c>
    </row>
    <row r="365" spans="1:3" x14ac:dyDescent="0.25">
      <c r="A365" s="2" t="e">
        <f t="shared" si="18"/>
        <v>#VALUE!</v>
      </c>
      <c r="B365" s="2">
        <f t="shared" si="17"/>
        <v>100</v>
      </c>
      <c r="C365" s="2" t="str">
        <f t="shared" si="19"/>
        <v/>
      </c>
    </row>
    <row r="366" spans="1:3" x14ac:dyDescent="0.25">
      <c r="A366" s="2" t="e">
        <f t="shared" si="18"/>
        <v>#VALUE!</v>
      </c>
      <c r="B366" s="2">
        <f t="shared" si="17"/>
        <v>100</v>
      </c>
      <c r="C366" s="2" t="str">
        <f t="shared" si="19"/>
        <v/>
      </c>
    </row>
    <row r="367" spans="1:3" x14ac:dyDescent="0.25">
      <c r="A367" s="2" t="e">
        <f t="shared" si="18"/>
        <v>#VALUE!</v>
      </c>
      <c r="B367" s="2">
        <f t="shared" si="17"/>
        <v>100</v>
      </c>
      <c r="C367" s="2" t="str">
        <f t="shared" si="19"/>
        <v/>
      </c>
    </row>
    <row r="368" spans="1:3" x14ac:dyDescent="0.25">
      <c r="A368" s="2" t="e">
        <f t="shared" si="18"/>
        <v>#VALUE!</v>
      </c>
      <c r="B368" s="2">
        <f t="shared" si="17"/>
        <v>100</v>
      </c>
      <c r="C368" s="2" t="str">
        <f t="shared" si="19"/>
        <v/>
      </c>
    </row>
    <row r="369" spans="1:3" x14ac:dyDescent="0.25">
      <c r="A369" s="2" t="e">
        <f t="shared" si="18"/>
        <v>#VALUE!</v>
      </c>
      <c r="B369" s="2">
        <f t="shared" si="17"/>
        <v>100</v>
      </c>
      <c r="C369" s="2" t="str">
        <f t="shared" si="19"/>
        <v/>
      </c>
    </row>
    <row r="370" spans="1:3" x14ac:dyDescent="0.25">
      <c r="A370" s="2" t="e">
        <f t="shared" si="18"/>
        <v>#VALUE!</v>
      </c>
      <c r="B370" s="2">
        <f t="shared" si="17"/>
        <v>100</v>
      </c>
      <c r="C370" s="2" t="str">
        <f t="shared" si="19"/>
        <v/>
      </c>
    </row>
    <row r="371" spans="1:3" x14ac:dyDescent="0.25">
      <c r="A371" s="2" t="e">
        <f t="shared" si="18"/>
        <v>#VALUE!</v>
      </c>
      <c r="B371" s="2">
        <f t="shared" si="17"/>
        <v>100</v>
      </c>
      <c r="C371" s="2" t="str">
        <f t="shared" si="19"/>
        <v/>
      </c>
    </row>
    <row r="372" spans="1:3" x14ac:dyDescent="0.25">
      <c r="A372" s="2" t="e">
        <f t="shared" si="18"/>
        <v>#VALUE!</v>
      </c>
      <c r="B372" s="2">
        <f t="shared" si="17"/>
        <v>100</v>
      </c>
      <c r="C372" s="2" t="str">
        <f t="shared" si="19"/>
        <v/>
      </c>
    </row>
    <row r="373" spans="1:3" x14ac:dyDescent="0.25">
      <c r="A373" s="2" t="e">
        <f t="shared" si="18"/>
        <v>#VALUE!</v>
      </c>
      <c r="B373" s="2">
        <f t="shared" si="17"/>
        <v>100</v>
      </c>
      <c r="C373" s="2" t="str">
        <f t="shared" si="19"/>
        <v/>
      </c>
    </row>
    <row r="374" spans="1:3" x14ac:dyDescent="0.25">
      <c r="A374" s="2" t="e">
        <f t="shared" si="18"/>
        <v>#VALUE!</v>
      </c>
      <c r="B374" s="2">
        <f t="shared" si="17"/>
        <v>100</v>
      </c>
      <c r="C374" s="2" t="str">
        <f t="shared" si="19"/>
        <v/>
      </c>
    </row>
    <row r="375" spans="1:3" x14ac:dyDescent="0.25">
      <c r="A375" s="2" t="e">
        <f t="shared" si="18"/>
        <v>#VALUE!</v>
      </c>
      <c r="B375" s="2">
        <f t="shared" si="17"/>
        <v>100</v>
      </c>
      <c r="C375" s="2" t="str">
        <f t="shared" si="19"/>
        <v/>
      </c>
    </row>
    <row r="376" spans="1:3" x14ac:dyDescent="0.25">
      <c r="A376" s="2" t="e">
        <f t="shared" si="18"/>
        <v>#VALUE!</v>
      </c>
      <c r="B376" s="2">
        <f t="shared" si="17"/>
        <v>100</v>
      </c>
      <c r="C376" s="2" t="str">
        <f t="shared" si="19"/>
        <v/>
      </c>
    </row>
    <row r="377" spans="1:3" x14ac:dyDescent="0.25">
      <c r="A377" s="2" t="e">
        <f t="shared" si="18"/>
        <v>#VALUE!</v>
      </c>
      <c r="B377" s="2">
        <f t="shared" si="17"/>
        <v>100</v>
      </c>
      <c r="C377" s="2" t="str">
        <f t="shared" si="19"/>
        <v/>
      </c>
    </row>
    <row r="378" spans="1:3" x14ac:dyDescent="0.25">
      <c r="A378" s="2" t="e">
        <f t="shared" si="18"/>
        <v>#VALUE!</v>
      </c>
      <c r="B378" s="2">
        <f t="shared" si="17"/>
        <v>100</v>
      </c>
      <c r="C378" s="2" t="str">
        <f t="shared" si="19"/>
        <v/>
      </c>
    </row>
    <row r="379" spans="1:3" x14ac:dyDescent="0.25">
      <c r="A379" s="2" t="e">
        <f t="shared" si="18"/>
        <v>#VALUE!</v>
      </c>
      <c r="B379" s="2">
        <f t="shared" si="17"/>
        <v>100</v>
      </c>
      <c r="C379" s="2" t="str">
        <f t="shared" si="19"/>
        <v/>
      </c>
    </row>
    <row r="380" spans="1:3" x14ac:dyDescent="0.25">
      <c r="A380" s="2" t="e">
        <f t="shared" si="18"/>
        <v>#VALUE!</v>
      </c>
      <c r="B380" s="2">
        <f t="shared" si="17"/>
        <v>100</v>
      </c>
      <c r="C380" s="2" t="str">
        <f t="shared" si="19"/>
        <v/>
      </c>
    </row>
    <row r="381" spans="1:3" x14ac:dyDescent="0.25">
      <c r="A381" s="2" t="e">
        <f t="shared" si="18"/>
        <v>#VALUE!</v>
      </c>
      <c r="B381" s="2">
        <f t="shared" si="17"/>
        <v>100</v>
      </c>
      <c r="C381" s="2" t="str">
        <f t="shared" si="19"/>
        <v/>
      </c>
    </row>
    <row r="382" spans="1:3" x14ac:dyDescent="0.25">
      <c r="A382" s="2" t="e">
        <f t="shared" si="18"/>
        <v>#VALUE!</v>
      </c>
      <c r="B382" s="2">
        <f t="shared" si="17"/>
        <v>100</v>
      </c>
      <c r="C382" s="2" t="str">
        <f t="shared" si="19"/>
        <v/>
      </c>
    </row>
    <row r="383" spans="1:3" x14ac:dyDescent="0.25">
      <c r="A383" s="2" t="e">
        <f t="shared" si="18"/>
        <v>#VALUE!</v>
      </c>
      <c r="B383" s="2">
        <f t="shared" si="17"/>
        <v>100</v>
      </c>
      <c r="C383" s="2" t="str">
        <f t="shared" si="19"/>
        <v/>
      </c>
    </row>
    <row r="384" spans="1:3" x14ac:dyDescent="0.25">
      <c r="A384" s="2" t="e">
        <f t="shared" si="18"/>
        <v>#VALUE!</v>
      </c>
      <c r="B384" s="2">
        <f t="shared" si="17"/>
        <v>100</v>
      </c>
      <c r="C384" s="2" t="str">
        <f t="shared" si="19"/>
        <v/>
      </c>
    </row>
    <row r="385" spans="1:3" x14ac:dyDescent="0.25">
      <c r="A385" s="2" t="e">
        <f t="shared" si="18"/>
        <v>#VALUE!</v>
      </c>
      <c r="B385" s="2">
        <f t="shared" si="17"/>
        <v>100</v>
      </c>
      <c r="C385" s="2" t="str">
        <f t="shared" si="19"/>
        <v/>
      </c>
    </row>
    <row r="386" spans="1:3" x14ac:dyDescent="0.25">
      <c r="A386" s="2" t="e">
        <f t="shared" si="18"/>
        <v>#VALUE!</v>
      </c>
      <c r="B386" s="2">
        <f t="shared" si="17"/>
        <v>100</v>
      </c>
      <c r="C386" s="2" t="str">
        <f t="shared" si="19"/>
        <v/>
      </c>
    </row>
    <row r="387" spans="1:3" x14ac:dyDescent="0.25">
      <c r="A387" s="2" t="e">
        <f t="shared" si="18"/>
        <v>#VALUE!</v>
      </c>
      <c r="B387" s="2">
        <f t="shared" ref="B387:B450" si="20">IF(ISERROR(SEARCH("(",F387))=TRUE,100,SEARCH("(",F387))</f>
        <v>100</v>
      </c>
      <c r="C387" s="2" t="str">
        <f t="shared" si="19"/>
        <v/>
      </c>
    </row>
    <row r="388" spans="1:3" x14ac:dyDescent="0.25">
      <c r="A388" s="2" t="e">
        <f t="shared" si="18"/>
        <v>#VALUE!</v>
      </c>
      <c r="B388" s="2">
        <f t="shared" si="20"/>
        <v>100</v>
      </c>
      <c r="C388" s="2" t="str">
        <f t="shared" si="19"/>
        <v/>
      </c>
    </row>
    <row r="389" spans="1:3" x14ac:dyDescent="0.25">
      <c r="A389" s="2" t="e">
        <f t="shared" si="18"/>
        <v>#VALUE!</v>
      </c>
      <c r="B389" s="2">
        <f t="shared" si="20"/>
        <v>100</v>
      </c>
      <c r="C389" s="2" t="str">
        <f t="shared" si="19"/>
        <v/>
      </c>
    </row>
    <row r="390" spans="1:3" x14ac:dyDescent="0.25">
      <c r="A390" s="2" t="e">
        <f t="shared" si="18"/>
        <v>#VALUE!</v>
      </c>
      <c r="B390" s="2">
        <f t="shared" si="20"/>
        <v>100</v>
      </c>
      <c r="C390" s="2" t="str">
        <f t="shared" si="19"/>
        <v/>
      </c>
    </row>
    <row r="391" spans="1:3" x14ac:dyDescent="0.25">
      <c r="A391" s="2" t="e">
        <f t="shared" si="18"/>
        <v>#VALUE!</v>
      </c>
      <c r="B391" s="2">
        <f t="shared" si="20"/>
        <v>100</v>
      </c>
      <c r="C391" s="2" t="str">
        <f t="shared" si="19"/>
        <v/>
      </c>
    </row>
    <row r="392" spans="1:3" x14ac:dyDescent="0.25">
      <c r="A392" s="2" t="e">
        <f t="shared" si="18"/>
        <v>#VALUE!</v>
      </c>
      <c r="B392" s="2">
        <f t="shared" si="20"/>
        <v>100</v>
      </c>
      <c r="C392" s="2" t="str">
        <f t="shared" si="19"/>
        <v/>
      </c>
    </row>
    <row r="393" spans="1:3" x14ac:dyDescent="0.25">
      <c r="A393" s="2" t="e">
        <f t="shared" si="18"/>
        <v>#VALUE!</v>
      </c>
      <c r="B393" s="2">
        <f t="shared" si="20"/>
        <v>100</v>
      </c>
      <c r="C393" s="2" t="str">
        <f t="shared" si="19"/>
        <v/>
      </c>
    </row>
    <row r="394" spans="1:3" x14ac:dyDescent="0.25">
      <c r="A394" s="2" t="e">
        <f t="shared" si="18"/>
        <v>#VALUE!</v>
      </c>
      <c r="B394" s="2">
        <f t="shared" si="20"/>
        <v>100</v>
      </c>
      <c r="C394" s="2" t="str">
        <f t="shared" si="19"/>
        <v/>
      </c>
    </row>
    <row r="395" spans="1:3" x14ac:dyDescent="0.25">
      <c r="A395" s="2" t="e">
        <f t="shared" si="18"/>
        <v>#VALUE!</v>
      </c>
      <c r="B395" s="2">
        <f t="shared" si="20"/>
        <v>100</v>
      </c>
      <c r="C395" s="2" t="str">
        <f t="shared" si="19"/>
        <v/>
      </c>
    </row>
    <row r="396" spans="1:3" x14ac:dyDescent="0.25">
      <c r="A396" s="2" t="e">
        <f t="shared" si="18"/>
        <v>#VALUE!</v>
      </c>
      <c r="B396" s="2">
        <f t="shared" si="20"/>
        <v>100</v>
      </c>
      <c r="C396" s="2" t="str">
        <f t="shared" si="19"/>
        <v/>
      </c>
    </row>
    <row r="397" spans="1:3" x14ac:dyDescent="0.25">
      <c r="A397" s="2" t="e">
        <f t="shared" si="18"/>
        <v>#VALUE!</v>
      </c>
      <c r="B397" s="2">
        <f t="shared" si="20"/>
        <v>100</v>
      </c>
      <c r="C397" s="2" t="str">
        <f t="shared" si="19"/>
        <v/>
      </c>
    </row>
    <row r="398" spans="1:3" x14ac:dyDescent="0.25">
      <c r="A398" s="2" t="e">
        <f t="shared" si="18"/>
        <v>#VALUE!</v>
      </c>
      <c r="B398" s="2">
        <f t="shared" si="20"/>
        <v>100</v>
      </c>
      <c r="C398" s="2" t="str">
        <f t="shared" si="19"/>
        <v/>
      </c>
    </row>
    <row r="399" spans="1:3" x14ac:dyDescent="0.25">
      <c r="A399" s="2" t="e">
        <f t="shared" si="18"/>
        <v>#VALUE!</v>
      </c>
      <c r="B399" s="2">
        <f t="shared" si="20"/>
        <v>100</v>
      </c>
      <c r="C399" s="2" t="str">
        <f t="shared" si="19"/>
        <v/>
      </c>
    </row>
    <row r="400" spans="1:3" x14ac:dyDescent="0.25">
      <c r="A400" s="2" t="e">
        <f t="shared" si="18"/>
        <v>#VALUE!</v>
      </c>
      <c r="B400" s="2">
        <f t="shared" si="20"/>
        <v>100</v>
      </c>
      <c r="C400" s="2" t="str">
        <f t="shared" si="19"/>
        <v/>
      </c>
    </row>
    <row r="401" spans="1:3" x14ac:dyDescent="0.25">
      <c r="A401" s="2" t="e">
        <f t="shared" si="18"/>
        <v>#VALUE!</v>
      </c>
      <c r="B401" s="2">
        <f t="shared" si="20"/>
        <v>100</v>
      </c>
      <c r="C401" s="2" t="str">
        <f t="shared" si="19"/>
        <v/>
      </c>
    </row>
    <row r="402" spans="1:3" x14ac:dyDescent="0.25">
      <c r="A402" s="2" t="e">
        <f t="shared" si="18"/>
        <v>#VALUE!</v>
      </c>
      <c r="B402" s="2">
        <f t="shared" si="20"/>
        <v>100</v>
      </c>
      <c r="C402" s="2" t="str">
        <f t="shared" si="19"/>
        <v/>
      </c>
    </row>
    <row r="403" spans="1:3" x14ac:dyDescent="0.25">
      <c r="A403" s="2" t="e">
        <f t="shared" si="18"/>
        <v>#VALUE!</v>
      </c>
      <c r="B403" s="2">
        <f t="shared" si="20"/>
        <v>100</v>
      </c>
      <c r="C403" s="2" t="str">
        <f t="shared" si="19"/>
        <v/>
      </c>
    </row>
    <row r="404" spans="1:3" x14ac:dyDescent="0.25">
      <c r="A404" s="2" t="e">
        <f t="shared" si="18"/>
        <v>#VALUE!</v>
      </c>
      <c r="B404" s="2">
        <f t="shared" si="20"/>
        <v>100</v>
      </c>
      <c r="C404" s="2" t="str">
        <f t="shared" si="19"/>
        <v/>
      </c>
    </row>
    <row r="405" spans="1:3" x14ac:dyDescent="0.25">
      <c r="A405" s="2" t="e">
        <f t="shared" si="18"/>
        <v>#VALUE!</v>
      </c>
      <c r="B405" s="2">
        <f t="shared" si="20"/>
        <v>100</v>
      </c>
      <c r="C405" s="2" t="str">
        <f t="shared" si="19"/>
        <v/>
      </c>
    </row>
    <row r="406" spans="1:3" x14ac:dyDescent="0.25">
      <c r="A406" s="2" t="e">
        <f t="shared" si="18"/>
        <v>#VALUE!</v>
      </c>
      <c r="B406" s="2">
        <f t="shared" si="20"/>
        <v>100</v>
      </c>
      <c r="C406" s="2" t="str">
        <f t="shared" si="19"/>
        <v/>
      </c>
    </row>
    <row r="407" spans="1:3" x14ac:dyDescent="0.25">
      <c r="A407" s="2" t="e">
        <f t="shared" si="18"/>
        <v>#VALUE!</v>
      </c>
      <c r="B407" s="2">
        <f t="shared" si="20"/>
        <v>100</v>
      </c>
      <c r="C407" s="2" t="str">
        <f t="shared" si="19"/>
        <v/>
      </c>
    </row>
    <row r="408" spans="1:3" x14ac:dyDescent="0.25">
      <c r="A408" s="2" t="e">
        <f t="shared" si="18"/>
        <v>#VALUE!</v>
      </c>
      <c r="B408" s="2">
        <f t="shared" si="20"/>
        <v>100</v>
      </c>
      <c r="C408" s="2" t="str">
        <f t="shared" si="19"/>
        <v/>
      </c>
    </row>
    <row r="409" spans="1:3" x14ac:dyDescent="0.25">
      <c r="A409" s="2" t="e">
        <f t="shared" si="18"/>
        <v>#VALUE!</v>
      </c>
      <c r="B409" s="2">
        <f t="shared" si="20"/>
        <v>100</v>
      </c>
      <c r="C409" s="2" t="str">
        <f t="shared" si="19"/>
        <v/>
      </c>
    </row>
    <row r="410" spans="1:3" x14ac:dyDescent="0.25">
      <c r="A410" s="2" t="e">
        <f t="shared" si="18"/>
        <v>#VALUE!</v>
      </c>
      <c r="B410" s="2">
        <f t="shared" si="20"/>
        <v>100</v>
      </c>
      <c r="C410" s="2" t="str">
        <f t="shared" si="19"/>
        <v/>
      </c>
    </row>
    <row r="411" spans="1:3" x14ac:dyDescent="0.25">
      <c r="A411" s="2" t="e">
        <f t="shared" si="18"/>
        <v>#VALUE!</v>
      </c>
      <c r="B411" s="2">
        <f t="shared" si="20"/>
        <v>100</v>
      </c>
      <c r="C411" s="2" t="str">
        <f t="shared" si="19"/>
        <v/>
      </c>
    </row>
    <row r="412" spans="1:3" x14ac:dyDescent="0.25">
      <c r="A412" s="2" t="e">
        <f t="shared" si="18"/>
        <v>#VALUE!</v>
      </c>
      <c r="B412" s="2">
        <f t="shared" si="20"/>
        <v>100</v>
      </c>
      <c r="C412" s="2" t="str">
        <f t="shared" si="19"/>
        <v/>
      </c>
    </row>
    <row r="413" spans="1:3" x14ac:dyDescent="0.25">
      <c r="A413" s="2" t="e">
        <f t="shared" si="18"/>
        <v>#VALUE!</v>
      </c>
      <c r="B413" s="2">
        <f t="shared" si="20"/>
        <v>100</v>
      </c>
      <c r="C413" s="2" t="str">
        <f t="shared" si="19"/>
        <v/>
      </c>
    </row>
    <row r="414" spans="1:3" x14ac:dyDescent="0.25">
      <c r="A414" s="2" t="e">
        <f t="shared" si="18"/>
        <v>#VALUE!</v>
      </c>
      <c r="B414" s="2">
        <f t="shared" si="20"/>
        <v>100</v>
      </c>
      <c r="C414" s="2" t="str">
        <f t="shared" si="19"/>
        <v/>
      </c>
    </row>
    <row r="415" spans="1:3" x14ac:dyDescent="0.25">
      <c r="A415" s="2" t="e">
        <f t="shared" si="18"/>
        <v>#VALUE!</v>
      </c>
      <c r="B415" s="2">
        <f t="shared" si="20"/>
        <v>100</v>
      </c>
      <c r="C415" s="2" t="str">
        <f t="shared" si="19"/>
        <v/>
      </c>
    </row>
    <row r="416" spans="1:3" x14ac:dyDescent="0.25">
      <c r="A416" s="2" t="e">
        <f t="shared" si="18"/>
        <v>#VALUE!</v>
      </c>
      <c r="B416" s="2">
        <f t="shared" si="20"/>
        <v>100</v>
      </c>
      <c r="C416" s="2" t="str">
        <f t="shared" si="19"/>
        <v/>
      </c>
    </row>
    <row r="417" spans="1:3" x14ac:dyDescent="0.25">
      <c r="A417" s="2" t="e">
        <f t="shared" si="18"/>
        <v>#VALUE!</v>
      </c>
      <c r="B417" s="2">
        <f t="shared" si="20"/>
        <v>100</v>
      </c>
      <c r="C417" s="2" t="str">
        <f t="shared" si="19"/>
        <v/>
      </c>
    </row>
    <row r="418" spans="1:3" x14ac:dyDescent="0.25">
      <c r="A418" s="2" t="e">
        <f t="shared" si="18"/>
        <v>#VALUE!</v>
      </c>
      <c r="B418" s="2">
        <f t="shared" si="20"/>
        <v>100</v>
      </c>
      <c r="C418" s="2" t="str">
        <f t="shared" si="19"/>
        <v/>
      </c>
    </row>
    <row r="419" spans="1:3" x14ac:dyDescent="0.25">
      <c r="A419" s="2" t="e">
        <f t="shared" si="18"/>
        <v>#VALUE!</v>
      </c>
      <c r="B419" s="2">
        <f t="shared" si="20"/>
        <v>100</v>
      </c>
      <c r="C419" s="2" t="str">
        <f t="shared" si="19"/>
        <v/>
      </c>
    </row>
    <row r="420" spans="1:3" x14ac:dyDescent="0.25">
      <c r="A420" s="2" t="e">
        <f t="shared" si="18"/>
        <v>#VALUE!</v>
      </c>
      <c r="B420" s="2">
        <f t="shared" si="20"/>
        <v>100</v>
      </c>
      <c r="C420" s="2" t="str">
        <f t="shared" si="19"/>
        <v/>
      </c>
    </row>
    <row r="421" spans="1:3" x14ac:dyDescent="0.25">
      <c r="A421" s="2" t="e">
        <f t="shared" si="18"/>
        <v>#VALUE!</v>
      </c>
      <c r="B421" s="2">
        <f t="shared" si="20"/>
        <v>100</v>
      </c>
      <c r="C421" s="2" t="str">
        <f t="shared" si="19"/>
        <v/>
      </c>
    </row>
    <row r="422" spans="1:3" x14ac:dyDescent="0.25">
      <c r="A422" s="2" t="e">
        <f t="shared" si="18"/>
        <v>#VALUE!</v>
      </c>
      <c r="B422" s="2">
        <f t="shared" si="20"/>
        <v>100</v>
      </c>
      <c r="C422" s="2" t="str">
        <f t="shared" si="19"/>
        <v/>
      </c>
    </row>
    <row r="423" spans="1:3" x14ac:dyDescent="0.25">
      <c r="A423" s="2" t="e">
        <f t="shared" si="18"/>
        <v>#VALUE!</v>
      </c>
      <c r="B423" s="2">
        <f t="shared" si="20"/>
        <v>100</v>
      </c>
      <c r="C423" s="2" t="str">
        <f t="shared" si="19"/>
        <v/>
      </c>
    </row>
    <row r="424" spans="1:3" x14ac:dyDescent="0.25">
      <c r="A424" s="2" t="e">
        <f t="shared" ref="A424:A487" si="21">IF(ISNUMBER(G424)=TRUE,G424/1000,VALUE(SUBSTITUTE(G424,".",",")))</f>
        <v>#VALUE!</v>
      </c>
      <c r="B424" s="2">
        <f t="shared" si="20"/>
        <v>100</v>
      </c>
      <c r="C424" s="2" t="str">
        <f t="shared" ref="C424:C487" si="22">IF(ISERROR(B424)=TRUE,F424,LEFT(F424,B424-2))</f>
        <v/>
      </c>
    </row>
    <row r="425" spans="1:3" x14ac:dyDescent="0.25">
      <c r="A425" s="2" t="e">
        <f t="shared" si="21"/>
        <v>#VALUE!</v>
      </c>
      <c r="B425" s="2">
        <f t="shared" si="20"/>
        <v>100</v>
      </c>
      <c r="C425" s="2" t="str">
        <f t="shared" si="22"/>
        <v/>
      </c>
    </row>
    <row r="426" spans="1:3" x14ac:dyDescent="0.25">
      <c r="A426" s="2" t="e">
        <f t="shared" si="21"/>
        <v>#VALUE!</v>
      </c>
      <c r="B426" s="2">
        <f t="shared" si="20"/>
        <v>100</v>
      </c>
      <c r="C426" s="2" t="str">
        <f t="shared" si="22"/>
        <v/>
      </c>
    </row>
    <row r="427" spans="1:3" x14ac:dyDescent="0.25">
      <c r="A427" s="2" t="e">
        <f t="shared" si="21"/>
        <v>#VALUE!</v>
      </c>
      <c r="B427" s="2">
        <f t="shared" si="20"/>
        <v>100</v>
      </c>
      <c r="C427" s="2" t="str">
        <f t="shared" si="22"/>
        <v/>
      </c>
    </row>
    <row r="428" spans="1:3" x14ac:dyDescent="0.25">
      <c r="A428" s="2" t="e">
        <f t="shared" si="21"/>
        <v>#VALUE!</v>
      </c>
      <c r="B428" s="2">
        <f t="shared" si="20"/>
        <v>100</v>
      </c>
      <c r="C428" s="2" t="str">
        <f t="shared" si="22"/>
        <v/>
      </c>
    </row>
    <row r="429" spans="1:3" x14ac:dyDescent="0.25">
      <c r="A429" s="2" t="e">
        <f t="shared" si="21"/>
        <v>#VALUE!</v>
      </c>
      <c r="B429" s="2">
        <f t="shared" si="20"/>
        <v>100</v>
      </c>
      <c r="C429" s="2" t="str">
        <f t="shared" si="22"/>
        <v/>
      </c>
    </row>
    <row r="430" spans="1:3" x14ac:dyDescent="0.25">
      <c r="A430" s="2" t="e">
        <f t="shared" si="21"/>
        <v>#VALUE!</v>
      </c>
      <c r="B430" s="2">
        <f t="shared" si="20"/>
        <v>100</v>
      </c>
      <c r="C430" s="2" t="str">
        <f t="shared" si="22"/>
        <v/>
      </c>
    </row>
    <row r="431" spans="1:3" x14ac:dyDescent="0.25">
      <c r="A431" s="2" t="e">
        <f t="shared" si="21"/>
        <v>#VALUE!</v>
      </c>
      <c r="B431" s="2">
        <f t="shared" si="20"/>
        <v>100</v>
      </c>
      <c r="C431" s="2" t="str">
        <f t="shared" si="22"/>
        <v/>
      </c>
    </row>
    <row r="432" spans="1:3" x14ac:dyDescent="0.25">
      <c r="A432" s="2" t="e">
        <f t="shared" si="21"/>
        <v>#VALUE!</v>
      </c>
      <c r="B432" s="2">
        <f t="shared" si="20"/>
        <v>100</v>
      </c>
      <c r="C432" s="2" t="str">
        <f t="shared" si="22"/>
        <v/>
      </c>
    </row>
    <row r="433" spans="1:3" x14ac:dyDescent="0.25">
      <c r="A433" s="2" t="e">
        <f t="shared" si="21"/>
        <v>#VALUE!</v>
      </c>
      <c r="B433" s="2">
        <f t="shared" si="20"/>
        <v>100</v>
      </c>
      <c r="C433" s="2" t="str">
        <f t="shared" si="22"/>
        <v/>
      </c>
    </row>
    <row r="434" spans="1:3" x14ac:dyDescent="0.25">
      <c r="A434" s="2" t="e">
        <f t="shared" si="21"/>
        <v>#VALUE!</v>
      </c>
      <c r="B434" s="2">
        <f t="shared" si="20"/>
        <v>100</v>
      </c>
      <c r="C434" s="2" t="str">
        <f t="shared" si="22"/>
        <v/>
      </c>
    </row>
    <row r="435" spans="1:3" x14ac:dyDescent="0.25">
      <c r="A435" s="2" t="e">
        <f t="shared" si="21"/>
        <v>#VALUE!</v>
      </c>
      <c r="B435" s="2">
        <f t="shared" si="20"/>
        <v>100</v>
      </c>
      <c r="C435" s="2" t="str">
        <f t="shared" si="22"/>
        <v/>
      </c>
    </row>
    <row r="436" spans="1:3" x14ac:dyDescent="0.25">
      <c r="A436" s="2" t="e">
        <f t="shared" si="21"/>
        <v>#VALUE!</v>
      </c>
      <c r="B436" s="2">
        <f t="shared" si="20"/>
        <v>100</v>
      </c>
      <c r="C436" s="2" t="str">
        <f t="shared" si="22"/>
        <v/>
      </c>
    </row>
    <row r="437" spans="1:3" x14ac:dyDescent="0.25">
      <c r="A437" s="2" t="e">
        <f t="shared" si="21"/>
        <v>#VALUE!</v>
      </c>
      <c r="B437" s="2">
        <f t="shared" si="20"/>
        <v>100</v>
      </c>
      <c r="C437" s="2" t="str">
        <f t="shared" si="22"/>
        <v/>
      </c>
    </row>
    <row r="438" spans="1:3" x14ac:dyDescent="0.25">
      <c r="A438" s="2" t="e">
        <f t="shared" si="21"/>
        <v>#VALUE!</v>
      </c>
      <c r="B438" s="2">
        <f t="shared" si="20"/>
        <v>100</v>
      </c>
      <c r="C438" s="2" t="str">
        <f t="shared" si="22"/>
        <v/>
      </c>
    </row>
    <row r="439" spans="1:3" x14ac:dyDescent="0.25">
      <c r="A439" s="2" t="e">
        <f t="shared" si="21"/>
        <v>#VALUE!</v>
      </c>
      <c r="B439" s="2">
        <f t="shared" si="20"/>
        <v>100</v>
      </c>
      <c r="C439" s="2" t="str">
        <f t="shared" si="22"/>
        <v/>
      </c>
    </row>
    <row r="440" spans="1:3" x14ac:dyDescent="0.25">
      <c r="A440" s="2" t="e">
        <f t="shared" si="21"/>
        <v>#VALUE!</v>
      </c>
      <c r="B440" s="2">
        <f t="shared" si="20"/>
        <v>100</v>
      </c>
      <c r="C440" s="2" t="str">
        <f t="shared" si="22"/>
        <v/>
      </c>
    </row>
    <row r="441" spans="1:3" x14ac:dyDescent="0.25">
      <c r="A441" s="2" t="e">
        <f t="shared" si="21"/>
        <v>#VALUE!</v>
      </c>
      <c r="B441" s="2">
        <f t="shared" si="20"/>
        <v>100</v>
      </c>
      <c r="C441" s="2" t="str">
        <f t="shared" si="22"/>
        <v/>
      </c>
    </row>
    <row r="442" spans="1:3" x14ac:dyDescent="0.25">
      <c r="A442" s="2" t="e">
        <f t="shared" si="21"/>
        <v>#VALUE!</v>
      </c>
      <c r="B442" s="2">
        <f t="shared" si="20"/>
        <v>100</v>
      </c>
      <c r="C442" s="2" t="str">
        <f t="shared" si="22"/>
        <v/>
      </c>
    </row>
    <row r="443" spans="1:3" x14ac:dyDescent="0.25">
      <c r="A443" s="2" t="e">
        <f t="shared" si="21"/>
        <v>#VALUE!</v>
      </c>
      <c r="B443" s="2">
        <f t="shared" si="20"/>
        <v>100</v>
      </c>
      <c r="C443" s="2" t="str">
        <f t="shared" si="22"/>
        <v/>
      </c>
    </row>
    <row r="444" spans="1:3" x14ac:dyDescent="0.25">
      <c r="A444" s="2" t="e">
        <f t="shared" si="21"/>
        <v>#VALUE!</v>
      </c>
      <c r="B444" s="2">
        <f t="shared" si="20"/>
        <v>100</v>
      </c>
      <c r="C444" s="2" t="str">
        <f t="shared" si="22"/>
        <v/>
      </c>
    </row>
    <row r="445" spans="1:3" x14ac:dyDescent="0.25">
      <c r="A445" s="2" t="e">
        <f t="shared" si="21"/>
        <v>#VALUE!</v>
      </c>
      <c r="B445" s="2">
        <f t="shared" si="20"/>
        <v>100</v>
      </c>
      <c r="C445" s="2" t="str">
        <f t="shared" si="22"/>
        <v/>
      </c>
    </row>
    <row r="446" spans="1:3" x14ac:dyDescent="0.25">
      <c r="A446" s="2" t="e">
        <f t="shared" si="21"/>
        <v>#VALUE!</v>
      </c>
      <c r="B446" s="2">
        <f t="shared" si="20"/>
        <v>100</v>
      </c>
      <c r="C446" s="2" t="str">
        <f t="shared" si="22"/>
        <v/>
      </c>
    </row>
    <row r="447" spans="1:3" x14ac:dyDescent="0.25">
      <c r="A447" s="2" t="e">
        <f t="shared" si="21"/>
        <v>#VALUE!</v>
      </c>
      <c r="B447" s="2">
        <f t="shared" si="20"/>
        <v>100</v>
      </c>
      <c r="C447" s="2" t="str">
        <f t="shared" si="22"/>
        <v/>
      </c>
    </row>
    <row r="448" spans="1:3" x14ac:dyDescent="0.25">
      <c r="A448" s="2" t="e">
        <f t="shared" si="21"/>
        <v>#VALUE!</v>
      </c>
      <c r="B448" s="2">
        <f t="shared" si="20"/>
        <v>100</v>
      </c>
      <c r="C448" s="2" t="str">
        <f t="shared" si="22"/>
        <v/>
      </c>
    </row>
    <row r="449" spans="1:3" x14ac:dyDescent="0.25">
      <c r="A449" s="2" t="e">
        <f t="shared" si="21"/>
        <v>#VALUE!</v>
      </c>
      <c r="B449" s="2">
        <f t="shared" si="20"/>
        <v>100</v>
      </c>
      <c r="C449" s="2" t="str">
        <f t="shared" si="22"/>
        <v/>
      </c>
    </row>
    <row r="450" spans="1:3" x14ac:dyDescent="0.25">
      <c r="A450" s="2" t="e">
        <f t="shared" si="21"/>
        <v>#VALUE!</v>
      </c>
      <c r="B450" s="2">
        <f t="shared" si="20"/>
        <v>100</v>
      </c>
      <c r="C450" s="2" t="str">
        <f t="shared" si="22"/>
        <v/>
      </c>
    </row>
    <row r="451" spans="1:3" x14ac:dyDescent="0.25">
      <c r="A451" s="2" t="e">
        <f t="shared" si="21"/>
        <v>#VALUE!</v>
      </c>
      <c r="B451" s="2">
        <f t="shared" ref="B451:B514" si="23">IF(ISERROR(SEARCH("(",F451))=TRUE,100,SEARCH("(",F451))</f>
        <v>100</v>
      </c>
      <c r="C451" s="2" t="str">
        <f t="shared" si="22"/>
        <v/>
      </c>
    </row>
    <row r="452" spans="1:3" x14ac:dyDescent="0.25">
      <c r="A452" s="2" t="e">
        <f t="shared" si="21"/>
        <v>#VALUE!</v>
      </c>
      <c r="B452" s="2">
        <f t="shared" si="23"/>
        <v>100</v>
      </c>
      <c r="C452" s="2" t="str">
        <f t="shared" si="22"/>
        <v/>
      </c>
    </row>
    <row r="453" spans="1:3" x14ac:dyDescent="0.25">
      <c r="A453" s="2" t="e">
        <f t="shared" si="21"/>
        <v>#VALUE!</v>
      </c>
      <c r="B453" s="2">
        <f t="shared" si="23"/>
        <v>100</v>
      </c>
      <c r="C453" s="2" t="str">
        <f t="shared" si="22"/>
        <v/>
      </c>
    </row>
    <row r="454" spans="1:3" x14ac:dyDescent="0.25">
      <c r="A454" s="2" t="e">
        <f t="shared" si="21"/>
        <v>#VALUE!</v>
      </c>
      <c r="B454" s="2">
        <f t="shared" si="23"/>
        <v>100</v>
      </c>
      <c r="C454" s="2" t="str">
        <f t="shared" si="22"/>
        <v/>
      </c>
    </row>
    <row r="455" spans="1:3" x14ac:dyDescent="0.25">
      <c r="A455" s="2" t="e">
        <f t="shared" si="21"/>
        <v>#VALUE!</v>
      </c>
      <c r="B455" s="2">
        <f t="shared" si="23"/>
        <v>100</v>
      </c>
      <c r="C455" s="2" t="str">
        <f t="shared" si="22"/>
        <v/>
      </c>
    </row>
    <row r="456" spans="1:3" x14ac:dyDescent="0.25">
      <c r="A456" s="2" t="e">
        <f t="shared" si="21"/>
        <v>#VALUE!</v>
      </c>
      <c r="B456" s="2">
        <f t="shared" si="23"/>
        <v>100</v>
      </c>
      <c r="C456" s="2" t="str">
        <f t="shared" si="22"/>
        <v/>
      </c>
    </row>
    <row r="457" spans="1:3" x14ac:dyDescent="0.25">
      <c r="A457" s="2" t="e">
        <f t="shared" si="21"/>
        <v>#VALUE!</v>
      </c>
      <c r="B457" s="2">
        <f t="shared" si="23"/>
        <v>100</v>
      </c>
      <c r="C457" s="2" t="str">
        <f t="shared" si="22"/>
        <v/>
      </c>
    </row>
    <row r="458" spans="1:3" x14ac:dyDescent="0.25">
      <c r="A458" s="2" t="e">
        <f t="shared" si="21"/>
        <v>#VALUE!</v>
      </c>
      <c r="B458" s="2">
        <f t="shared" si="23"/>
        <v>100</v>
      </c>
      <c r="C458" s="2" t="str">
        <f t="shared" si="22"/>
        <v/>
      </c>
    </row>
    <row r="459" spans="1:3" x14ac:dyDescent="0.25">
      <c r="A459" s="2" t="e">
        <f t="shared" si="21"/>
        <v>#VALUE!</v>
      </c>
      <c r="B459" s="2">
        <f t="shared" si="23"/>
        <v>100</v>
      </c>
      <c r="C459" s="2" t="str">
        <f t="shared" si="22"/>
        <v/>
      </c>
    </row>
    <row r="460" spans="1:3" x14ac:dyDescent="0.25">
      <c r="A460" s="2" t="e">
        <f t="shared" si="21"/>
        <v>#VALUE!</v>
      </c>
      <c r="B460" s="2">
        <f t="shared" si="23"/>
        <v>100</v>
      </c>
      <c r="C460" s="2" t="str">
        <f t="shared" si="22"/>
        <v/>
      </c>
    </row>
    <row r="461" spans="1:3" x14ac:dyDescent="0.25">
      <c r="A461" s="2" t="e">
        <f t="shared" si="21"/>
        <v>#VALUE!</v>
      </c>
      <c r="B461" s="2">
        <f t="shared" si="23"/>
        <v>100</v>
      </c>
      <c r="C461" s="2" t="str">
        <f t="shared" si="22"/>
        <v/>
      </c>
    </row>
    <row r="462" spans="1:3" x14ac:dyDescent="0.25">
      <c r="A462" s="2" t="e">
        <f t="shared" si="21"/>
        <v>#VALUE!</v>
      </c>
      <c r="B462" s="2">
        <f t="shared" si="23"/>
        <v>100</v>
      </c>
      <c r="C462" s="2" t="str">
        <f t="shared" si="22"/>
        <v/>
      </c>
    </row>
    <row r="463" spans="1:3" x14ac:dyDescent="0.25">
      <c r="A463" s="2" t="e">
        <f t="shared" si="21"/>
        <v>#VALUE!</v>
      </c>
      <c r="B463" s="2">
        <f t="shared" si="23"/>
        <v>100</v>
      </c>
      <c r="C463" s="2" t="str">
        <f t="shared" si="22"/>
        <v/>
      </c>
    </row>
    <row r="464" spans="1:3" x14ac:dyDescent="0.25">
      <c r="A464" s="2" t="e">
        <f t="shared" si="21"/>
        <v>#VALUE!</v>
      </c>
      <c r="B464" s="2">
        <f t="shared" si="23"/>
        <v>100</v>
      </c>
      <c r="C464" s="2" t="str">
        <f t="shared" si="22"/>
        <v/>
      </c>
    </row>
    <row r="465" spans="1:3" x14ac:dyDescent="0.25">
      <c r="A465" s="2" t="e">
        <f t="shared" si="21"/>
        <v>#VALUE!</v>
      </c>
      <c r="B465" s="2">
        <f t="shared" si="23"/>
        <v>100</v>
      </c>
      <c r="C465" s="2" t="str">
        <f t="shared" si="22"/>
        <v/>
      </c>
    </row>
    <row r="466" spans="1:3" x14ac:dyDescent="0.25">
      <c r="A466" s="2" t="e">
        <f t="shared" si="21"/>
        <v>#VALUE!</v>
      </c>
      <c r="B466" s="2">
        <f t="shared" si="23"/>
        <v>100</v>
      </c>
      <c r="C466" s="2" t="str">
        <f t="shared" si="22"/>
        <v/>
      </c>
    </row>
    <row r="467" spans="1:3" x14ac:dyDescent="0.25">
      <c r="A467" s="2" t="e">
        <f t="shared" si="21"/>
        <v>#VALUE!</v>
      </c>
      <c r="B467" s="2">
        <f t="shared" si="23"/>
        <v>100</v>
      </c>
      <c r="C467" s="2" t="str">
        <f t="shared" si="22"/>
        <v/>
      </c>
    </row>
    <row r="468" spans="1:3" x14ac:dyDescent="0.25">
      <c r="A468" s="2" t="e">
        <f t="shared" si="21"/>
        <v>#VALUE!</v>
      </c>
      <c r="B468" s="2">
        <f t="shared" si="23"/>
        <v>100</v>
      </c>
      <c r="C468" s="2" t="str">
        <f t="shared" si="22"/>
        <v/>
      </c>
    </row>
    <row r="469" spans="1:3" x14ac:dyDescent="0.25">
      <c r="A469" s="2" t="e">
        <f t="shared" si="21"/>
        <v>#VALUE!</v>
      </c>
      <c r="B469" s="2">
        <f t="shared" si="23"/>
        <v>100</v>
      </c>
      <c r="C469" s="2" t="str">
        <f t="shared" si="22"/>
        <v/>
      </c>
    </row>
    <row r="470" spans="1:3" x14ac:dyDescent="0.25">
      <c r="A470" s="2" t="e">
        <f t="shared" si="21"/>
        <v>#VALUE!</v>
      </c>
      <c r="B470" s="2">
        <f t="shared" si="23"/>
        <v>100</v>
      </c>
      <c r="C470" s="2" t="str">
        <f t="shared" si="22"/>
        <v/>
      </c>
    </row>
    <row r="471" spans="1:3" x14ac:dyDescent="0.25">
      <c r="A471" s="2" t="e">
        <f t="shared" si="21"/>
        <v>#VALUE!</v>
      </c>
      <c r="B471" s="2">
        <f t="shared" si="23"/>
        <v>100</v>
      </c>
      <c r="C471" s="2" t="str">
        <f t="shared" si="22"/>
        <v/>
      </c>
    </row>
    <row r="472" spans="1:3" x14ac:dyDescent="0.25">
      <c r="A472" s="2" t="e">
        <f t="shared" si="21"/>
        <v>#VALUE!</v>
      </c>
      <c r="B472" s="2">
        <f t="shared" si="23"/>
        <v>100</v>
      </c>
      <c r="C472" s="2" t="str">
        <f t="shared" si="22"/>
        <v/>
      </c>
    </row>
    <row r="473" spans="1:3" x14ac:dyDescent="0.25">
      <c r="A473" s="2" t="e">
        <f t="shared" si="21"/>
        <v>#VALUE!</v>
      </c>
      <c r="B473" s="2">
        <f t="shared" si="23"/>
        <v>100</v>
      </c>
      <c r="C473" s="2" t="str">
        <f t="shared" si="22"/>
        <v/>
      </c>
    </row>
    <row r="474" spans="1:3" x14ac:dyDescent="0.25">
      <c r="A474" s="2" t="e">
        <f t="shared" si="21"/>
        <v>#VALUE!</v>
      </c>
      <c r="B474" s="2">
        <f t="shared" si="23"/>
        <v>100</v>
      </c>
      <c r="C474" s="2" t="str">
        <f t="shared" si="22"/>
        <v/>
      </c>
    </row>
    <row r="475" spans="1:3" x14ac:dyDescent="0.25">
      <c r="A475" s="2" t="e">
        <f t="shared" si="21"/>
        <v>#VALUE!</v>
      </c>
      <c r="B475" s="2">
        <f t="shared" si="23"/>
        <v>100</v>
      </c>
      <c r="C475" s="2" t="str">
        <f t="shared" si="22"/>
        <v/>
      </c>
    </row>
    <row r="476" spans="1:3" x14ac:dyDescent="0.25">
      <c r="A476" s="2" t="e">
        <f t="shared" si="21"/>
        <v>#VALUE!</v>
      </c>
      <c r="B476" s="2">
        <f t="shared" si="23"/>
        <v>100</v>
      </c>
      <c r="C476" s="2" t="str">
        <f t="shared" si="22"/>
        <v/>
      </c>
    </row>
    <row r="477" spans="1:3" x14ac:dyDescent="0.25">
      <c r="A477" s="2" t="e">
        <f t="shared" si="21"/>
        <v>#VALUE!</v>
      </c>
      <c r="B477" s="2">
        <f t="shared" si="23"/>
        <v>100</v>
      </c>
      <c r="C477" s="2" t="str">
        <f t="shared" si="22"/>
        <v/>
      </c>
    </row>
    <row r="478" spans="1:3" x14ac:dyDescent="0.25">
      <c r="A478" s="2" t="e">
        <f t="shared" si="21"/>
        <v>#VALUE!</v>
      </c>
      <c r="B478" s="2">
        <f t="shared" si="23"/>
        <v>100</v>
      </c>
      <c r="C478" s="2" t="str">
        <f t="shared" si="22"/>
        <v/>
      </c>
    </row>
    <row r="479" spans="1:3" x14ac:dyDescent="0.25">
      <c r="A479" s="2" t="e">
        <f t="shared" si="21"/>
        <v>#VALUE!</v>
      </c>
      <c r="B479" s="2">
        <f t="shared" si="23"/>
        <v>100</v>
      </c>
      <c r="C479" s="2" t="str">
        <f t="shared" si="22"/>
        <v/>
      </c>
    </row>
    <row r="480" spans="1:3" x14ac:dyDescent="0.25">
      <c r="A480" s="2" t="e">
        <f t="shared" si="21"/>
        <v>#VALUE!</v>
      </c>
      <c r="B480" s="2">
        <f t="shared" si="23"/>
        <v>100</v>
      </c>
      <c r="C480" s="2" t="str">
        <f t="shared" si="22"/>
        <v/>
      </c>
    </row>
    <row r="481" spans="1:3" x14ac:dyDescent="0.25">
      <c r="A481" s="2" t="e">
        <f t="shared" si="21"/>
        <v>#VALUE!</v>
      </c>
      <c r="B481" s="2">
        <f t="shared" si="23"/>
        <v>100</v>
      </c>
      <c r="C481" s="2" t="str">
        <f t="shared" si="22"/>
        <v/>
      </c>
    </row>
    <row r="482" spans="1:3" x14ac:dyDescent="0.25">
      <c r="A482" s="2" t="e">
        <f t="shared" si="21"/>
        <v>#VALUE!</v>
      </c>
      <c r="B482" s="2">
        <f t="shared" si="23"/>
        <v>100</v>
      </c>
      <c r="C482" s="2" t="str">
        <f t="shared" si="22"/>
        <v/>
      </c>
    </row>
    <row r="483" spans="1:3" x14ac:dyDescent="0.25">
      <c r="A483" s="2" t="e">
        <f t="shared" si="21"/>
        <v>#VALUE!</v>
      </c>
      <c r="B483" s="2">
        <f t="shared" si="23"/>
        <v>100</v>
      </c>
      <c r="C483" s="2" t="str">
        <f t="shared" si="22"/>
        <v/>
      </c>
    </row>
    <row r="484" spans="1:3" x14ac:dyDescent="0.25">
      <c r="A484" s="2" t="e">
        <f t="shared" si="21"/>
        <v>#VALUE!</v>
      </c>
      <c r="B484" s="2">
        <f t="shared" si="23"/>
        <v>100</v>
      </c>
      <c r="C484" s="2" t="str">
        <f t="shared" si="22"/>
        <v/>
      </c>
    </row>
    <row r="485" spans="1:3" x14ac:dyDescent="0.25">
      <c r="A485" s="2" t="e">
        <f t="shared" si="21"/>
        <v>#VALUE!</v>
      </c>
      <c r="B485" s="2">
        <f t="shared" si="23"/>
        <v>100</v>
      </c>
      <c r="C485" s="2" t="str">
        <f t="shared" si="22"/>
        <v/>
      </c>
    </row>
    <row r="486" spans="1:3" x14ac:dyDescent="0.25">
      <c r="A486" s="2" t="e">
        <f t="shared" si="21"/>
        <v>#VALUE!</v>
      </c>
      <c r="B486" s="2">
        <f t="shared" si="23"/>
        <v>100</v>
      </c>
      <c r="C486" s="2" t="str">
        <f t="shared" si="22"/>
        <v/>
      </c>
    </row>
    <row r="487" spans="1:3" x14ac:dyDescent="0.25">
      <c r="A487" s="2" t="e">
        <f t="shared" si="21"/>
        <v>#VALUE!</v>
      </c>
      <c r="B487" s="2">
        <f t="shared" si="23"/>
        <v>100</v>
      </c>
      <c r="C487" s="2" t="str">
        <f t="shared" si="22"/>
        <v/>
      </c>
    </row>
    <row r="488" spans="1:3" x14ac:dyDescent="0.25">
      <c r="A488" s="2" t="e">
        <f t="shared" ref="A488:A551" si="24">IF(ISNUMBER(G488)=TRUE,G488/1000,VALUE(SUBSTITUTE(G488,".",",")))</f>
        <v>#VALUE!</v>
      </c>
      <c r="B488" s="2">
        <f t="shared" si="23"/>
        <v>100</v>
      </c>
      <c r="C488" s="2" t="str">
        <f t="shared" ref="C488:C551" si="25">IF(ISERROR(B488)=TRUE,F488,LEFT(F488,B488-2))</f>
        <v/>
      </c>
    </row>
    <row r="489" spans="1:3" x14ac:dyDescent="0.25">
      <c r="A489" s="2" t="e">
        <f t="shared" si="24"/>
        <v>#VALUE!</v>
      </c>
      <c r="B489" s="2">
        <f t="shared" si="23"/>
        <v>100</v>
      </c>
      <c r="C489" s="2" t="str">
        <f t="shared" si="25"/>
        <v/>
      </c>
    </row>
    <row r="490" spans="1:3" x14ac:dyDescent="0.25">
      <c r="A490" s="2" t="e">
        <f t="shared" si="24"/>
        <v>#VALUE!</v>
      </c>
      <c r="B490" s="2">
        <f t="shared" si="23"/>
        <v>100</v>
      </c>
      <c r="C490" s="2" t="str">
        <f t="shared" si="25"/>
        <v/>
      </c>
    </row>
    <row r="491" spans="1:3" x14ac:dyDescent="0.25">
      <c r="A491" s="2" t="e">
        <f t="shared" si="24"/>
        <v>#VALUE!</v>
      </c>
      <c r="B491" s="2">
        <f t="shared" si="23"/>
        <v>100</v>
      </c>
      <c r="C491" s="2" t="str">
        <f t="shared" si="25"/>
        <v/>
      </c>
    </row>
    <row r="492" spans="1:3" x14ac:dyDescent="0.25">
      <c r="A492" s="2" t="e">
        <f t="shared" si="24"/>
        <v>#VALUE!</v>
      </c>
      <c r="B492" s="2">
        <f t="shared" si="23"/>
        <v>100</v>
      </c>
      <c r="C492" s="2" t="str">
        <f t="shared" si="25"/>
        <v/>
      </c>
    </row>
    <row r="493" spans="1:3" x14ac:dyDescent="0.25">
      <c r="A493" s="2" t="e">
        <f t="shared" si="24"/>
        <v>#VALUE!</v>
      </c>
      <c r="B493" s="2">
        <f t="shared" si="23"/>
        <v>100</v>
      </c>
      <c r="C493" s="2" t="str">
        <f t="shared" si="25"/>
        <v/>
      </c>
    </row>
    <row r="494" spans="1:3" x14ac:dyDescent="0.25">
      <c r="A494" s="2" t="e">
        <f t="shared" si="24"/>
        <v>#VALUE!</v>
      </c>
      <c r="B494" s="2">
        <f t="shared" si="23"/>
        <v>100</v>
      </c>
      <c r="C494" s="2" t="str">
        <f t="shared" si="25"/>
        <v/>
      </c>
    </row>
    <row r="495" spans="1:3" x14ac:dyDescent="0.25">
      <c r="A495" s="2" t="e">
        <f t="shared" si="24"/>
        <v>#VALUE!</v>
      </c>
      <c r="B495" s="2">
        <f t="shared" si="23"/>
        <v>100</v>
      </c>
      <c r="C495" s="2" t="str">
        <f t="shared" si="25"/>
        <v/>
      </c>
    </row>
    <row r="496" spans="1:3" x14ac:dyDescent="0.25">
      <c r="A496" s="2" t="e">
        <f t="shared" si="24"/>
        <v>#VALUE!</v>
      </c>
      <c r="B496" s="2">
        <f t="shared" si="23"/>
        <v>100</v>
      </c>
      <c r="C496" s="2" t="str">
        <f t="shared" si="25"/>
        <v/>
      </c>
    </row>
    <row r="497" spans="1:3" x14ac:dyDescent="0.25">
      <c r="A497" s="2" t="e">
        <f t="shared" si="24"/>
        <v>#VALUE!</v>
      </c>
      <c r="B497" s="2">
        <f t="shared" si="23"/>
        <v>100</v>
      </c>
      <c r="C497" s="2" t="str">
        <f t="shared" si="25"/>
        <v/>
      </c>
    </row>
    <row r="498" spans="1:3" x14ac:dyDescent="0.25">
      <c r="A498" s="2" t="e">
        <f t="shared" si="24"/>
        <v>#VALUE!</v>
      </c>
      <c r="B498" s="2">
        <f t="shared" si="23"/>
        <v>100</v>
      </c>
      <c r="C498" s="2" t="str">
        <f t="shared" si="25"/>
        <v/>
      </c>
    </row>
    <row r="499" spans="1:3" x14ac:dyDescent="0.25">
      <c r="A499" s="2" t="e">
        <f t="shared" si="24"/>
        <v>#VALUE!</v>
      </c>
      <c r="B499" s="2">
        <f t="shared" si="23"/>
        <v>100</v>
      </c>
      <c r="C499" s="2" t="str">
        <f t="shared" si="25"/>
        <v/>
      </c>
    </row>
    <row r="500" spans="1:3" x14ac:dyDescent="0.25">
      <c r="A500" s="2" t="e">
        <f t="shared" si="24"/>
        <v>#VALUE!</v>
      </c>
      <c r="B500" s="2">
        <f t="shared" si="23"/>
        <v>100</v>
      </c>
      <c r="C500" s="2" t="str">
        <f t="shared" si="25"/>
        <v/>
      </c>
    </row>
    <row r="501" spans="1:3" x14ac:dyDescent="0.25">
      <c r="A501" s="2" t="e">
        <f t="shared" si="24"/>
        <v>#VALUE!</v>
      </c>
      <c r="B501" s="2">
        <f t="shared" si="23"/>
        <v>100</v>
      </c>
      <c r="C501" s="2" t="str">
        <f t="shared" si="25"/>
        <v/>
      </c>
    </row>
    <row r="502" spans="1:3" x14ac:dyDescent="0.25">
      <c r="A502" s="2" t="e">
        <f t="shared" si="24"/>
        <v>#VALUE!</v>
      </c>
      <c r="B502" s="2">
        <f t="shared" si="23"/>
        <v>100</v>
      </c>
      <c r="C502" s="2" t="str">
        <f t="shared" si="25"/>
        <v/>
      </c>
    </row>
    <row r="503" spans="1:3" x14ac:dyDescent="0.25">
      <c r="A503" s="2" t="e">
        <f t="shared" si="24"/>
        <v>#VALUE!</v>
      </c>
      <c r="B503" s="2">
        <f t="shared" si="23"/>
        <v>100</v>
      </c>
      <c r="C503" s="2" t="str">
        <f t="shared" si="25"/>
        <v/>
      </c>
    </row>
    <row r="504" spans="1:3" x14ac:dyDescent="0.25">
      <c r="A504" s="2" t="e">
        <f t="shared" si="24"/>
        <v>#VALUE!</v>
      </c>
      <c r="B504" s="2">
        <f t="shared" si="23"/>
        <v>100</v>
      </c>
      <c r="C504" s="2" t="str">
        <f t="shared" si="25"/>
        <v/>
      </c>
    </row>
    <row r="505" spans="1:3" x14ac:dyDescent="0.25">
      <c r="A505" s="2" t="e">
        <f t="shared" si="24"/>
        <v>#VALUE!</v>
      </c>
      <c r="B505" s="2">
        <f t="shared" si="23"/>
        <v>100</v>
      </c>
      <c r="C505" s="2" t="str">
        <f t="shared" si="25"/>
        <v/>
      </c>
    </row>
    <row r="506" spans="1:3" x14ac:dyDescent="0.25">
      <c r="A506" s="2" t="e">
        <f t="shared" si="24"/>
        <v>#VALUE!</v>
      </c>
      <c r="B506" s="2">
        <f t="shared" si="23"/>
        <v>100</v>
      </c>
      <c r="C506" s="2" t="str">
        <f t="shared" si="25"/>
        <v/>
      </c>
    </row>
    <row r="507" spans="1:3" x14ac:dyDescent="0.25">
      <c r="A507" s="2" t="e">
        <f t="shared" si="24"/>
        <v>#VALUE!</v>
      </c>
      <c r="B507" s="2">
        <f t="shared" si="23"/>
        <v>100</v>
      </c>
      <c r="C507" s="2" t="str">
        <f t="shared" si="25"/>
        <v/>
      </c>
    </row>
    <row r="508" spans="1:3" x14ac:dyDescent="0.25">
      <c r="A508" s="2" t="e">
        <f t="shared" si="24"/>
        <v>#VALUE!</v>
      </c>
      <c r="B508" s="2">
        <f t="shared" si="23"/>
        <v>100</v>
      </c>
      <c r="C508" s="2" t="str">
        <f t="shared" si="25"/>
        <v/>
      </c>
    </row>
    <row r="509" spans="1:3" x14ac:dyDescent="0.25">
      <c r="A509" s="2" t="e">
        <f t="shared" si="24"/>
        <v>#VALUE!</v>
      </c>
      <c r="B509" s="2">
        <f t="shared" si="23"/>
        <v>100</v>
      </c>
      <c r="C509" s="2" t="str">
        <f t="shared" si="25"/>
        <v/>
      </c>
    </row>
    <row r="510" spans="1:3" x14ac:dyDescent="0.25">
      <c r="A510" s="2" t="e">
        <f t="shared" si="24"/>
        <v>#VALUE!</v>
      </c>
      <c r="B510" s="2">
        <f t="shared" si="23"/>
        <v>100</v>
      </c>
      <c r="C510" s="2" t="str">
        <f t="shared" si="25"/>
        <v/>
      </c>
    </row>
    <row r="511" spans="1:3" x14ac:dyDescent="0.25">
      <c r="A511" s="2" t="e">
        <f t="shared" si="24"/>
        <v>#VALUE!</v>
      </c>
      <c r="B511" s="2">
        <f t="shared" si="23"/>
        <v>100</v>
      </c>
      <c r="C511" s="2" t="str">
        <f t="shared" si="25"/>
        <v/>
      </c>
    </row>
    <row r="512" spans="1:3" x14ac:dyDescent="0.25">
      <c r="A512" s="2" t="e">
        <f t="shared" si="24"/>
        <v>#VALUE!</v>
      </c>
      <c r="B512" s="2">
        <f t="shared" si="23"/>
        <v>100</v>
      </c>
      <c r="C512" s="2" t="str">
        <f t="shared" si="25"/>
        <v/>
      </c>
    </row>
    <row r="513" spans="1:3" x14ac:dyDescent="0.25">
      <c r="A513" s="2" t="e">
        <f t="shared" si="24"/>
        <v>#VALUE!</v>
      </c>
      <c r="B513" s="2">
        <f t="shared" si="23"/>
        <v>100</v>
      </c>
      <c r="C513" s="2" t="str">
        <f t="shared" si="25"/>
        <v/>
      </c>
    </row>
    <row r="514" spans="1:3" x14ac:dyDescent="0.25">
      <c r="A514" s="2" t="e">
        <f t="shared" si="24"/>
        <v>#VALUE!</v>
      </c>
      <c r="B514" s="2">
        <f t="shared" si="23"/>
        <v>100</v>
      </c>
      <c r="C514" s="2" t="str">
        <f t="shared" si="25"/>
        <v/>
      </c>
    </row>
    <row r="515" spans="1:3" x14ac:dyDescent="0.25">
      <c r="A515" s="2" t="e">
        <f t="shared" si="24"/>
        <v>#VALUE!</v>
      </c>
      <c r="B515" s="2">
        <f t="shared" ref="B515:B578" si="26">IF(ISERROR(SEARCH("(",F515))=TRUE,100,SEARCH("(",F515))</f>
        <v>100</v>
      </c>
      <c r="C515" s="2" t="str">
        <f t="shared" si="25"/>
        <v/>
      </c>
    </row>
    <row r="516" spans="1:3" x14ac:dyDescent="0.25">
      <c r="A516" s="2" t="e">
        <f t="shared" si="24"/>
        <v>#VALUE!</v>
      </c>
      <c r="B516" s="2">
        <f t="shared" si="26"/>
        <v>100</v>
      </c>
      <c r="C516" s="2" t="str">
        <f t="shared" si="25"/>
        <v/>
      </c>
    </row>
    <row r="517" spans="1:3" x14ac:dyDescent="0.25">
      <c r="A517" s="2" t="e">
        <f t="shared" si="24"/>
        <v>#VALUE!</v>
      </c>
      <c r="B517" s="2">
        <f t="shared" si="26"/>
        <v>100</v>
      </c>
      <c r="C517" s="2" t="str">
        <f t="shared" si="25"/>
        <v/>
      </c>
    </row>
    <row r="518" spans="1:3" x14ac:dyDescent="0.25">
      <c r="A518" s="2" t="e">
        <f t="shared" si="24"/>
        <v>#VALUE!</v>
      </c>
      <c r="B518" s="2">
        <f t="shared" si="26"/>
        <v>100</v>
      </c>
      <c r="C518" s="2" t="str">
        <f t="shared" si="25"/>
        <v/>
      </c>
    </row>
    <row r="519" spans="1:3" x14ac:dyDescent="0.25">
      <c r="A519" s="2" t="e">
        <f t="shared" si="24"/>
        <v>#VALUE!</v>
      </c>
      <c r="B519" s="2">
        <f t="shared" si="26"/>
        <v>100</v>
      </c>
      <c r="C519" s="2" t="str">
        <f t="shared" si="25"/>
        <v/>
      </c>
    </row>
    <row r="520" spans="1:3" x14ac:dyDescent="0.25">
      <c r="A520" s="2" t="e">
        <f t="shared" si="24"/>
        <v>#VALUE!</v>
      </c>
      <c r="B520" s="2">
        <f t="shared" si="26"/>
        <v>100</v>
      </c>
      <c r="C520" s="2" t="str">
        <f t="shared" si="25"/>
        <v/>
      </c>
    </row>
    <row r="521" spans="1:3" x14ac:dyDescent="0.25">
      <c r="A521" s="2" t="e">
        <f t="shared" si="24"/>
        <v>#VALUE!</v>
      </c>
      <c r="B521" s="2">
        <f t="shared" si="26"/>
        <v>100</v>
      </c>
      <c r="C521" s="2" t="str">
        <f t="shared" si="25"/>
        <v/>
      </c>
    </row>
    <row r="522" spans="1:3" x14ac:dyDescent="0.25">
      <c r="A522" s="2" t="e">
        <f t="shared" si="24"/>
        <v>#VALUE!</v>
      </c>
      <c r="B522" s="2">
        <f t="shared" si="26"/>
        <v>100</v>
      </c>
      <c r="C522" s="2" t="str">
        <f t="shared" si="25"/>
        <v/>
      </c>
    </row>
    <row r="523" spans="1:3" x14ac:dyDescent="0.25">
      <c r="A523" s="2" t="e">
        <f t="shared" si="24"/>
        <v>#VALUE!</v>
      </c>
      <c r="B523" s="2">
        <f t="shared" si="26"/>
        <v>100</v>
      </c>
      <c r="C523" s="2" t="str">
        <f t="shared" si="25"/>
        <v/>
      </c>
    </row>
    <row r="524" spans="1:3" x14ac:dyDescent="0.25">
      <c r="A524" s="2" t="e">
        <f t="shared" si="24"/>
        <v>#VALUE!</v>
      </c>
      <c r="B524" s="2">
        <f t="shared" si="26"/>
        <v>100</v>
      </c>
      <c r="C524" s="2" t="str">
        <f t="shared" si="25"/>
        <v/>
      </c>
    </row>
    <row r="525" spans="1:3" x14ac:dyDescent="0.25">
      <c r="A525" s="2" t="e">
        <f t="shared" si="24"/>
        <v>#VALUE!</v>
      </c>
      <c r="B525" s="2">
        <f t="shared" si="26"/>
        <v>100</v>
      </c>
      <c r="C525" s="2" t="str">
        <f t="shared" si="25"/>
        <v/>
      </c>
    </row>
    <row r="526" spans="1:3" x14ac:dyDescent="0.25">
      <c r="A526" s="2" t="e">
        <f t="shared" si="24"/>
        <v>#VALUE!</v>
      </c>
      <c r="B526" s="2">
        <f t="shared" si="26"/>
        <v>100</v>
      </c>
      <c r="C526" s="2" t="str">
        <f t="shared" si="25"/>
        <v/>
      </c>
    </row>
    <row r="527" spans="1:3" x14ac:dyDescent="0.25">
      <c r="A527" s="2" t="e">
        <f t="shared" si="24"/>
        <v>#VALUE!</v>
      </c>
      <c r="B527" s="2">
        <f t="shared" si="26"/>
        <v>100</v>
      </c>
      <c r="C527" s="2" t="str">
        <f t="shared" si="25"/>
        <v/>
      </c>
    </row>
    <row r="528" spans="1:3" x14ac:dyDescent="0.25">
      <c r="A528" s="2" t="e">
        <f t="shared" si="24"/>
        <v>#VALUE!</v>
      </c>
      <c r="B528" s="2">
        <f t="shared" si="26"/>
        <v>100</v>
      </c>
      <c r="C528" s="2" t="str">
        <f t="shared" si="25"/>
        <v/>
      </c>
    </row>
    <row r="529" spans="1:3" x14ac:dyDescent="0.25">
      <c r="A529" s="2" t="e">
        <f t="shared" si="24"/>
        <v>#VALUE!</v>
      </c>
      <c r="B529" s="2">
        <f t="shared" si="26"/>
        <v>100</v>
      </c>
      <c r="C529" s="2" t="str">
        <f t="shared" si="25"/>
        <v/>
      </c>
    </row>
    <row r="530" spans="1:3" x14ac:dyDescent="0.25">
      <c r="A530" s="2" t="e">
        <f t="shared" si="24"/>
        <v>#VALUE!</v>
      </c>
      <c r="B530" s="2">
        <f t="shared" si="26"/>
        <v>100</v>
      </c>
      <c r="C530" s="2" t="str">
        <f t="shared" si="25"/>
        <v/>
      </c>
    </row>
    <row r="531" spans="1:3" x14ac:dyDescent="0.25">
      <c r="A531" s="2" t="e">
        <f t="shared" si="24"/>
        <v>#VALUE!</v>
      </c>
      <c r="B531" s="2">
        <f t="shared" si="26"/>
        <v>100</v>
      </c>
      <c r="C531" s="2" t="str">
        <f t="shared" si="25"/>
        <v/>
      </c>
    </row>
    <row r="532" spans="1:3" x14ac:dyDescent="0.25">
      <c r="A532" s="2" t="e">
        <f t="shared" si="24"/>
        <v>#VALUE!</v>
      </c>
      <c r="B532" s="2">
        <f t="shared" si="26"/>
        <v>100</v>
      </c>
      <c r="C532" s="2" t="str">
        <f t="shared" si="25"/>
        <v/>
      </c>
    </row>
    <row r="533" spans="1:3" x14ac:dyDescent="0.25">
      <c r="A533" s="2" t="e">
        <f t="shared" si="24"/>
        <v>#VALUE!</v>
      </c>
      <c r="B533" s="2">
        <f t="shared" si="26"/>
        <v>100</v>
      </c>
      <c r="C533" s="2" t="str">
        <f t="shared" si="25"/>
        <v/>
      </c>
    </row>
    <row r="534" spans="1:3" x14ac:dyDescent="0.25">
      <c r="A534" s="2" t="e">
        <f t="shared" si="24"/>
        <v>#VALUE!</v>
      </c>
      <c r="B534" s="2">
        <f t="shared" si="26"/>
        <v>100</v>
      </c>
      <c r="C534" s="2" t="str">
        <f t="shared" si="25"/>
        <v/>
      </c>
    </row>
    <row r="535" spans="1:3" x14ac:dyDescent="0.25">
      <c r="A535" s="2" t="e">
        <f t="shared" si="24"/>
        <v>#VALUE!</v>
      </c>
      <c r="B535" s="2">
        <f t="shared" si="26"/>
        <v>100</v>
      </c>
      <c r="C535" s="2" t="str">
        <f t="shared" si="25"/>
        <v/>
      </c>
    </row>
    <row r="536" spans="1:3" x14ac:dyDescent="0.25">
      <c r="A536" s="2" t="e">
        <f t="shared" si="24"/>
        <v>#VALUE!</v>
      </c>
      <c r="B536" s="2">
        <f t="shared" si="26"/>
        <v>100</v>
      </c>
      <c r="C536" s="2" t="str">
        <f t="shared" si="25"/>
        <v/>
      </c>
    </row>
    <row r="537" spans="1:3" x14ac:dyDescent="0.25">
      <c r="A537" s="2" t="e">
        <f t="shared" si="24"/>
        <v>#VALUE!</v>
      </c>
      <c r="B537" s="2">
        <f t="shared" si="26"/>
        <v>100</v>
      </c>
      <c r="C537" s="2" t="str">
        <f t="shared" si="25"/>
        <v/>
      </c>
    </row>
    <row r="538" spans="1:3" x14ac:dyDescent="0.25">
      <c r="A538" s="2" t="e">
        <f t="shared" si="24"/>
        <v>#VALUE!</v>
      </c>
      <c r="B538" s="2">
        <f t="shared" si="26"/>
        <v>100</v>
      </c>
      <c r="C538" s="2" t="str">
        <f t="shared" si="25"/>
        <v/>
      </c>
    </row>
    <row r="539" spans="1:3" x14ac:dyDescent="0.25">
      <c r="A539" s="2" t="e">
        <f t="shared" si="24"/>
        <v>#VALUE!</v>
      </c>
      <c r="B539" s="2">
        <f t="shared" si="26"/>
        <v>100</v>
      </c>
      <c r="C539" s="2" t="str">
        <f t="shared" si="25"/>
        <v/>
      </c>
    </row>
    <row r="540" spans="1:3" x14ac:dyDescent="0.25">
      <c r="A540" s="2" t="e">
        <f t="shared" si="24"/>
        <v>#VALUE!</v>
      </c>
      <c r="B540" s="2">
        <f t="shared" si="26"/>
        <v>100</v>
      </c>
      <c r="C540" s="2" t="str">
        <f t="shared" si="25"/>
        <v/>
      </c>
    </row>
    <row r="541" spans="1:3" x14ac:dyDescent="0.25">
      <c r="A541" s="2" t="e">
        <f t="shared" si="24"/>
        <v>#VALUE!</v>
      </c>
      <c r="B541" s="2">
        <f t="shared" si="26"/>
        <v>100</v>
      </c>
      <c r="C541" s="2" t="str">
        <f t="shared" si="25"/>
        <v/>
      </c>
    </row>
    <row r="542" spans="1:3" x14ac:dyDescent="0.25">
      <c r="A542" s="2" t="e">
        <f t="shared" si="24"/>
        <v>#VALUE!</v>
      </c>
      <c r="B542" s="2">
        <f t="shared" si="26"/>
        <v>100</v>
      </c>
      <c r="C542" s="2" t="str">
        <f t="shared" si="25"/>
        <v/>
      </c>
    </row>
    <row r="543" spans="1:3" x14ac:dyDescent="0.25">
      <c r="A543" s="2" t="e">
        <f t="shared" si="24"/>
        <v>#VALUE!</v>
      </c>
      <c r="B543" s="2">
        <f t="shared" si="26"/>
        <v>100</v>
      </c>
      <c r="C543" s="2" t="str">
        <f t="shared" si="25"/>
        <v/>
      </c>
    </row>
    <row r="544" spans="1:3" x14ac:dyDescent="0.25">
      <c r="A544" s="2" t="e">
        <f t="shared" si="24"/>
        <v>#VALUE!</v>
      </c>
      <c r="B544" s="2">
        <f t="shared" si="26"/>
        <v>100</v>
      </c>
      <c r="C544" s="2" t="str">
        <f t="shared" si="25"/>
        <v/>
      </c>
    </row>
    <row r="545" spans="1:3" x14ac:dyDescent="0.25">
      <c r="A545" s="2" t="e">
        <f t="shared" si="24"/>
        <v>#VALUE!</v>
      </c>
      <c r="B545" s="2">
        <f t="shared" si="26"/>
        <v>100</v>
      </c>
      <c r="C545" s="2" t="str">
        <f t="shared" si="25"/>
        <v/>
      </c>
    </row>
    <row r="546" spans="1:3" x14ac:dyDescent="0.25">
      <c r="A546" s="2" t="e">
        <f t="shared" si="24"/>
        <v>#VALUE!</v>
      </c>
      <c r="B546" s="2">
        <f t="shared" si="26"/>
        <v>100</v>
      </c>
      <c r="C546" s="2" t="str">
        <f t="shared" si="25"/>
        <v/>
      </c>
    </row>
    <row r="547" spans="1:3" x14ac:dyDescent="0.25">
      <c r="A547" s="2" t="e">
        <f t="shared" si="24"/>
        <v>#VALUE!</v>
      </c>
      <c r="B547" s="2">
        <f t="shared" si="26"/>
        <v>100</v>
      </c>
      <c r="C547" s="2" t="str">
        <f t="shared" si="25"/>
        <v/>
      </c>
    </row>
    <row r="548" spans="1:3" x14ac:dyDescent="0.25">
      <c r="A548" s="2" t="e">
        <f t="shared" si="24"/>
        <v>#VALUE!</v>
      </c>
      <c r="B548" s="2">
        <f t="shared" si="26"/>
        <v>100</v>
      </c>
      <c r="C548" s="2" t="str">
        <f t="shared" si="25"/>
        <v/>
      </c>
    </row>
    <row r="549" spans="1:3" x14ac:dyDescent="0.25">
      <c r="A549" s="2" t="e">
        <f t="shared" si="24"/>
        <v>#VALUE!</v>
      </c>
      <c r="B549" s="2">
        <f t="shared" si="26"/>
        <v>100</v>
      </c>
      <c r="C549" s="2" t="str">
        <f t="shared" si="25"/>
        <v/>
      </c>
    </row>
    <row r="550" spans="1:3" x14ac:dyDescent="0.25">
      <c r="A550" s="2" t="e">
        <f t="shared" si="24"/>
        <v>#VALUE!</v>
      </c>
      <c r="B550" s="2">
        <f t="shared" si="26"/>
        <v>100</v>
      </c>
      <c r="C550" s="2" t="str">
        <f t="shared" si="25"/>
        <v/>
      </c>
    </row>
    <row r="551" spans="1:3" x14ac:dyDescent="0.25">
      <c r="A551" s="2" t="e">
        <f t="shared" si="24"/>
        <v>#VALUE!</v>
      </c>
      <c r="B551" s="2">
        <f t="shared" si="26"/>
        <v>100</v>
      </c>
      <c r="C551" s="2" t="str">
        <f t="shared" si="25"/>
        <v/>
      </c>
    </row>
    <row r="552" spans="1:3" x14ac:dyDescent="0.25">
      <c r="A552" s="2" t="e">
        <f t="shared" ref="A552:A615" si="27">IF(ISNUMBER(G552)=TRUE,G552/1000,VALUE(SUBSTITUTE(G552,".",",")))</f>
        <v>#VALUE!</v>
      </c>
      <c r="B552" s="2">
        <f t="shared" si="26"/>
        <v>100</v>
      </c>
      <c r="C552" s="2" t="str">
        <f t="shared" ref="C552:C615" si="28">IF(ISERROR(B552)=TRUE,F552,LEFT(F552,B552-2))</f>
        <v/>
      </c>
    </row>
    <row r="553" spans="1:3" x14ac:dyDescent="0.25">
      <c r="A553" s="2" t="e">
        <f t="shared" si="27"/>
        <v>#VALUE!</v>
      </c>
      <c r="B553" s="2">
        <f t="shared" si="26"/>
        <v>100</v>
      </c>
      <c r="C553" s="2" t="str">
        <f t="shared" si="28"/>
        <v/>
      </c>
    </row>
    <row r="554" spans="1:3" x14ac:dyDescent="0.25">
      <c r="A554" s="2" t="e">
        <f t="shared" si="27"/>
        <v>#VALUE!</v>
      </c>
      <c r="B554" s="2">
        <f t="shared" si="26"/>
        <v>100</v>
      </c>
      <c r="C554" s="2" t="str">
        <f t="shared" si="28"/>
        <v/>
      </c>
    </row>
    <row r="555" spans="1:3" x14ac:dyDescent="0.25">
      <c r="A555" s="2" t="e">
        <f t="shared" si="27"/>
        <v>#VALUE!</v>
      </c>
      <c r="B555" s="2">
        <f t="shared" si="26"/>
        <v>100</v>
      </c>
      <c r="C555" s="2" t="str">
        <f t="shared" si="28"/>
        <v/>
      </c>
    </row>
    <row r="556" spans="1:3" x14ac:dyDescent="0.25">
      <c r="A556" s="2" t="e">
        <f t="shared" si="27"/>
        <v>#VALUE!</v>
      </c>
      <c r="B556" s="2">
        <f t="shared" si="26"/>
        <v>100</v>
      </c>
      <c r="C556" s="2" t="str">
        <f t="shared" si="28"/>
        <v/>
      </c>
    </row>
    <row r="557" spans="1:3" x14ac:dyDescent="0.25">
      <c r="A557" s="2" t="e">
        <f t="shared" si="27"/>
        <v>#VALUE!</v>
      </c>
      <c r="B557" s="2">
        <f t="shared" si="26"/>
        <v>100</v>
      </c>
      <c r="C557" s="2" t="str">
        <f t="shared" si="28"/>
        <v/>
      </c>
    </row>
    <row r="558" spans="1:3" x14ac:dyDescent="0.25">
      <c r="A558" s="2" t="e">
        <f t="shared" si="27"/>
        <v>#VALUE!</v>
      </c>
      <c r="B558" s="2">
        <f t="shared" si="26"/>
        <v>100</v>
      </c>
      <c r="C558" s="2" t="str">
        <f t="shared" si="28"/>
        <v/>
      </c>
    </row>
    <row r="559" spans="1:3" x14ac:dyDescent="0.25">
      <c r="A559" s="2" t="e">
        <f t="shared" si="27"/>
        <v>#VALUE!</v>
      </c>
      <c r="B559" s="2">
        <f t="shared" si="26"/>
        <v>100</v>
      </c>
      <c r="C559" s="2" t="str">
        <f t="shared" si="28"/>
        <v/>
      </c>
    </row>
    <row r="560" spans="1:3" x14ac:dyDescent="0.25">
      <c r="A560" s="2" t="e">
        <f t="shared" si="27"/>
        <v>#VALUE!</v>
      </c>
      <c r="B560" s="2">
        <f t="shared" si="26"/>
        <v>100</v>
      </c>
      <c r="C560" s="2" t="str">
        <f t="shared" si="28"/>
        <v/>
      </c>
    </row>
    <row r="561" spans="1:3" x14ac:dyDescent="0.25">
      <c r="A561" s="2" t="e">
        <f t="shared" si="27"/>
        <v>#VALUE!</v>
      </c>
      <c r="B561" s="2">
        <f t="shared" si="26"/>
        <v>100</v>
      </c>
      <c r="C561" s="2" t="str">
        <f t="shared" si="28"/>
        <v/>
      </c>
    </row>
    <row r="562" spans="1:3" x14ac:dyDescent="0.25">
      <c r="A562" s="2" t="e">
        <f t="shared" si="27"/>
        <v>#VALUE!</v>
      </c>
      <c r="B562" s="2">
        <f t="shared" si="26"/>
        <v>100</v>
      </c>
      <c r="C562" s="2" t="str">
        <f t="shared" si="28"/>
        <v/>
      </c>
    </row>
    <row r="563" spans="1:3" x14ac:dyDescent="0.25">
      <c r="A563" s="2" t="e">
        <f t="shared" si="27"/>
        <v>#VALUE!</v>
      </c>
      <c r="B563" s="2">
        <f t="shared" si="26"/>
        <v>100</v>
      </c>
      <c r="C563" s="2" t="str">
        <f t="shared" si="28"/>
        <v/>
      </c>
    </row>
    <row r="564" spans="1:3" x14ac:dyDescent="0.25">
      <c r="A564" s="2" t="e">
        <f t="shared" si="27"/>
        <v>#VALUE!</v>
      </c>
      <c r="B564" s="2">
        <f t="shared" si="26"/>
        <v>100</v>
      </c>
      <c r="C564" s="2" t="str">
        <f t="shared" si="28"/>
        <v/>
      </c>
    </row>
    <row r="565" spans="1:3" x14ac:dyDescent="0.25">
      <c r="A565" s="2" t="e">
        <f t="shared" si="27"/>
        <v>#VALUE!</v>
      </c>
      <c r="B565" s="2">
        <f t="shared" si="26"/>
        <v>100</v>
      </c>
      <c r="C565" s="2" t="str">
        <f t="shared" si="28"/>
        <v/>
      </c>
    </row>
    <row r="566" spans="1:3" x14ac:dyDescent="0.25">
      <c r="A566" s="2" t="e">
        <f t="shared" si="27"/>
        <v>#VALUE!</v>
      </c>
      <c r="B566" s="2">
        <f t="shared" si="26"/>
        <v>100</v>
      </c>
      <c r="C566" s="2" t="str">
        <f t="shared" si="28"/>
        <v/>
      </c>
    </row>
    <row r="567" spans="1:3" x14ac:dyDescent="0.25">
      <c r="A567" s="2" t="e">
        <f t="shared" si="27"/>
        <v>#VALUE!</v>
      </c>
      <c r="B567" s="2">
        <f t="shared" si="26"/>
        <v>100</v>
      </c>
      <c r="C567" s="2" t="str">
        <f t="shared" si="28"/>
        <v/>
      </c>
    </row>
    <row r="568" spans="1:3" x14ac:dyDescent="0.25">
      <c r="A568" s="2" t="e">
        <f t="shared" si="27"/>
        <v>#VALUE!</v>
      </c>
      <c r="B568" s="2">
        <f t="shared" si="26"/>
        <v>100</v>
      </c>
      <c r="C568" s="2" t="str">
        <f t="shared" si="28"/>
        <v/>
      </c>
    </row>
    <row r="569" spans="1:3" x14ac:dyDescent="0.25">
      <c r="A569" s="2" t="e">
        <f t="shared" si="27"/>
        <v>#VALUE!</v>
      </c>
      <c r="B569" s="2">
        <f t="shared" si="26"/>
        <v>100</v>
      </c>
      <c r="C569" s="2" t="str">
        <f t="shared" si="28"/>
        <v/>
      </c>
    </row>
    <row r="570" spans="1:3" x14ac:dyDescent="0.25">
      <c r="A570" s="2" t="e">
        <f t="shared" si="27"/>
        <v>#VALUE!</v>
      </c>
      <c r="B570" s="2">
        <f t="shared" si="26"/>
        <v>100</v>
      </c>
      <c r="C570" s="2" t="str">
        <f t="shared" si="28"/>
        <v/>
      </c>
    </row>
    <row r="571" spans="1:3" x14ac:dyDescent="0.25">
      <c r="A571" s="2" t="e">
        <f t="shared" si="27"/>
        <v>#VALUE!</v>
      </c>
      <c r="B571" s="2">
        <f t="shared" si="26"/>
        <v>100</v>
      </c>
      <c r="C571" s="2" t="str">
        <f t="shared" si="28"/>
        <v/>
      </c>
    </row>
    <row r="572" spans="1:3" x14ac:dyDescent="0.25">
      <c r="A572" s="2" t="e">
        <f t="shared" si="27"/>
        <v>#VALUE!</v>
      </c>
      <c r="B572" s="2">
        <f t="shared" si="26"/>
        <v>100</v>
      </c>
      <c r="C572" s="2" t="str">
        <f t="shared" si="28"/>
        <v/>
      </c>
    </row>
    <row r="573" spans="1:3" x14ac:dyDescent="0.25">
      <c r="A573" s="2" t="e">
        <f t="shared" si="27"/>
        <v>#VALUE!</v>
      </c>
      <c r="B573" s="2">
        <f t="shared" si="26"/>
        <v>100</v>
      </c>
      <c r="C573" s="2" t="str">
        <f t="shared" si="28"/>
        <v/>
      </c>
    </row>
    <row r="574" spans="1:3" x14ac:dyDescent="0.25">
      <c r="A574" s="2" t="e">
        <f t="shared" si="27"/>
        <v>#VALUE!</v>
      </c>
      <c r="B574" s="2">
        <f t="shared" si="26"/>
        <v>100</v>
      </c>
      <c r="C574" s="2" t="str">
        <f t="shared" si="28"/>
        <v/>
      </c>
    </row>
    <row r="575" spans="1:3" x14ac:dyDescent="0.25">
      <c r="A575" s="2" t="e">
        <f t="shared" si="27"/>
        <v>#VALUE!</v>
      </c>
      <c r="B575" s="2">
        <f t="shared" si="26"/>
        <v>100</v>
      </c>
      <c r="C575" s="2" t="str">
        <f t="shared" si="28"/>
        <v/>
      </c>
    </row>
    <row r="576" spans="1:3" x14ac:dyDescent="0.25">
      <c r="A576" s="2" t="e">
        <f t="shared" si="27"/>
        <v>#VALUE!</v>
      </c>
      <c r="B576" s="2">
        <f t="shared" si="26"/>
        <v>100</v>
      </c>
      <c r="C576" s="2" t="str">
        <f t="shared" si="28"/>
        <v/>
      </c>
    </row>
    <row r="577" spans="1:3" x14ac:dyDescent="0.25">
      <c r="A577" s="2" t="e">
        <f t="shared" si="27"/>
        <v>#VALUE!</v>
      </c>
      <c r="B577" s="2">
        <f t="shared" si="26"/>
        <v>100</v>
      </c>
      <c r="C577" s="2" t="str">
        <f t="shared" si="28"/>
        <v/>
      </c>
    </row>
    <row r="578" spans="1:3" x14ac:dyDescent="0.25">
      <c r="A578" s="2" t="e">
        <f t="shared" si="27"/>
        <v>#VALUE!</v>
      </c>
      <c r="B578" s="2">
        <f t="shared" si="26"/>
        <v>100</v>
      </c>
      <c r="C578" s="2" t="str">
        <f t="shared" si="28"/>
        <v/>
      </c>
    </row>
    <row r="579" spans="1:3" x14ac:dyDescent="0.25">
      <c r="A579" s="2" t="e">
        <f t="shared" si="27"/>
        <v>#VALUE!</v>
      </c>
      <c r="B579" s="2">
        <f t="shared" ref="B579:B642" si="29">IF(ISERROR(SEARCH("(",F579))=TRUE,100,SEARCH("(",F579))</f>
        <v>100</v>
      </c>
      <c r="C579" s="2" t="str">
        <f t="shared" si="28"/>
        <v/>
      </c>
    </row>
    <row r="580" spans="1:3" x14ac:dyDescent="0.25">
      <c r="A580" s="2" t="e">
        <f t="shared" si="27"/>
        <v>#VALUE!</v>
      </c>
      <c r="B580" s="2">
        <f t="shared" si="29"/>
        <v>100</v>
      </c>
      <c r="C580" s="2" t="str">
        <f t="shared" si="28"/>
        <v/>
      </c>
    </row>
    <row r="581" spans="1:3" x14ac:dyDescent="0.25">
      <c r="A581" s="2" t="e">
        <f t="shared" si="27"/>
        <v>#VALUE!</v>
      </c>
      <c r="B581" s="2">
        <f t="shared" si="29"/>
        <v>100</v>
      </c>
      <c r="C581" s="2" t="str">
        <f t="shared" si="28"/>
        <v/>
      </c>
    </row>
    <row r="582" spans="1:3" x14ac:dyDescent="0.25">
      <c r="A582" s="2" t="e">
        <f t="shared" si="27"/>
        <v>#VALUE!</v>
      </c>
      <c r="B582" s="2">
        <f t="shared" si="29"/>
        <v>100</v>
      </c>
      <c r="C582" s="2" t="str">
        <f t="shared" si="28"/>
        <v/>
      </c>
    </row>
    <row r="583" spans="1:3" x14ac:dyDescent="0.25">
      <c r="A583" s="2" t="e">
        <f t="shared" si="27"/>
        <v>#VALUE!</v>
      </c>
      <c r="B583" s="2">
        <f t="shared" si="29"/>
        <v>100</v>
      </c>
      <c r="C583" s="2" t="str">
        <f t="shared" si="28"/>
        <v/>
      </c>
    </row>
    <row r="584" spans="1:3" x14ac:dyDescent="0.25">
      <c r="A584" s="2" t="e">
        <f t="shared" si="27"/>
        <v>#VALUE!</v>
      </c>
      <c r="B584" s="2">
        <f t="shared" si="29"/>
        <v>100</v>
      </c>
      <c r="C584" s="2" t="str">
        <f t="shared" si="28"/>
        <v/>
      </c>
    </row>
    <row r="585" spans="1:3" x14ac:dyDescent="0.25">
      <c r="A585" s="2" t="e">
        <f t="shared" si="27"/>
        <v>#VALUE!</v>
      </c>
      <c r="B585" s="2">
        <f t="shared" si="29"/>
        <v>100</v>
      </c>
      <c r="C585" s="2" t="str">
        <f t="shared" si="28"/>
        <v/>
      </c>
    </row>
    <row r="586" spans="1:3" x14ac:dyDescent="0.25">
      <c r="A586" s="2" t="e">
        <f t="shared" si="27"/>
        <v>#VALUE!</v>
      </c>
      <c r="B586" s="2">
        <f t="shared" si="29"/>
        <v>100</v>
      </c>
      <c r="C586" s="2" t="str">
        <f t="shared" si="28"/>
        <v/>
      </c>
    </row>
    <row r="587" spans="1:3" x14ac:dyDescent="0.25">
      <c r="A587" s="2" t="e">
        <f t="shared" si="27"/>
        <v>#VALUE!</v>
      </c>
      <c r="B587" s="2">
        <f t="shared" si="29"/>
        <v>100</v>
      </c>
      <c r="C587" s="2" t="str">
        <f t="shared" si="28"/>
        <v/>
      </c>
    </row>
    <row r="588" spans="1:3" x14ac:dyDescent="0.25">
      <c r="A588" s="2" t="e">
        <f t="shared" si="27"/>
        <v>#VALUE!</v>
      </c>
      <c r="B588" s="2">
        <f t="shared" si="29"/>
        <v>100</v>
      </c>
      <c r="C588" s="2" t="str">
        <f t="shared" si="28"/>
        <v/>
      </c>
    </row>
    <row r="589" spans="1:3" x14ac:dyDescent="0.25">
      <c r="A589" s="2" t="e">
        <f t="shared" si="27"/>
        <v>#VALUE!</v>
      </c>
      <c r="B589" s="2">
        <f t="shared" si="29"/>
        <v>100</v>
      </c>
      <c r="C589" s="2" t="str">
        <f t="shared" si="28"/>
        <v/>
      </c>
    </row>
    <row r="590" spans="1:3" x14ac:dyDescent="0.25">
      <c r="A590" s="2" t="e">
        <f t="shared" si="27"/>
        <v>#VALUE!</v>
      </c>
      <c r="B590" s="2">
        <f t="shared" si="29"/>
        <v>100</v>
      </c>
      <c r="C590" s="2" t="str">
        <f t="shared" si="28"/>
        <v/>
      </c>
    </row>
    <row r="591" spans="1:3" x14ac:dyDescent="0.25">
      <c r="A591" s="2" t="e">
        <f t="shared" si="27"/>
        <v>#VALUE!</v>
      </c>
      <c r="B591" s="2">
        <f t="shared" si="29"/>
        <v>100</v>
      </c>
      <c r="C591" s="2" t="str">
        <f t="shared" si="28"/>
        <v/>
      </c>
    </row>
    <row r="592" spans="1:3" x14ac:dyDescent="0.25">
      <c r="A592" s="2" t="e">
        <f t="shared" si="27"/>
        <v>#VALUE!</v>
      </c>
      <c r="B592" s="2">
        <f t="shared" si="29"/>
        <v>100</v>
      </c>
      <c r="C592" s="2" t="str">
        <f t="shared" si="28"/>
        <v/>
      </c>
    </row>
    <row r="593" spans="1:3" x14ac:dyDescent="0.25">
      <c r="A593" s="2" t="e">
        <f t="shared" si="27"/>
        <v>#VALUE!</v>
      </c>
      <c r="B593" s="2">
        <f t="shared" si="29"/>
        <v>100</v>
      </c>
      <c r="C593" s="2" t="str">
        <f t="shared" si="28"/>
        <v/>
      </c>
    </row>
    <row r="594" spans="1:3" x14ac:dyDescent="0.25">
      <c r="A594" s="2" t="e">
        <f t="shared" si="27"/>
        <v>#VALUE!</v>
      </c>
      <c r="B594" s="2">
        <f t="shared" si="29"/>
        <v>100</v>
      </c>
      <c r="C594" s="2" t="str">
        <f t="shared" si="28"/>
        <v/>
      </c>
    </row>
    <row r="595" spans="1:3" x14ac:dyDescent="0.25">
      <c r="A595" s="2" t="e">
        <f t="shared" si="27"/>
        <v>#VALUE!</v>
      </c>
      <c r="B595" s="2">
        <f t="shared" si="29"/>
        <v>100</v>
      </c>
      <c r="C595" s="2" t="str">
        <f t="shared" si="28"/>
        <v/>
      </c>
    </row>
    <row r="596" spans="1:3" x14ac:dyDescent="0.25">
      <c r="A596" s="2" t="e">
        <f t="shared" si="27"/>
        <v>#VALUE!</v>
      </c>
      <c r="B596" s="2">
        <f t="shared" si="29"/>
        <v>100</v>
      </c>
      <c r="C596" s="2" t="str">
        <f t="shared" si="28"/>
        <v/>
      </c>
    </row>
    <row r="597" spans="1:3" x14ac:dyDescent="0.25">
      <c r="A597" s="2" t="e">
        <f t="shared" si="27"/>
        <v>#VALUE!</v>
      </c>
      <c r="B597" s="2">
        <f t="shared" si="29"/>
        <v>100</v>
      </c>
      <c r="C597" s="2" t="str">
        <f t="shared" si="28"/>
        <v/>
      </c>
    </row>
    <row r="598" spans="1:3" x14ac:dyDescent="0.25">
      <c r="A598" s="2" t="e">
        <f t="shared" si="27"/>
        <v>#VALUE!</v>
      </c>
      <c r="B598" s="2">
        <f t="shared" si="29"/>
        <v>100</v>
      </c>
      <c r="C598" s="2" t="str">
        <f t="shared" si="28"/>
        <v/>
      </c>
    </row>
    <row r="599" spans="1:3" x14ac:dyDescent="0.25">
      <c r="A599" s="2" t="e">
        <f t="shared" si="27"/>
        <v>#VALUE!</v>
      </c>
      <c r="B599" s="2">
        <f t="shared" si="29"/>
        <v>100</v>
      </c>
      <c r="C599" s="2" t="str">
        <f t="shared" si="28"/>
        <v/>
      </c>
    </row>
    <row r="600" spans="1:3" x14ac:dyDescent="0.25">
      <c r="A600" s="2" t="e">
        <f t="shared" si="27"/>
        <v>#VALUE!</v>
      </c>
      <c r="B600" s="2">
        <f t="shared" si="29"/>
        <v>100</v>
      </c>
      <c r="C600" s="2" t="str">
        <f t="shared" si="28"/>
        <v/>
      </c>
    </row>
    <row r="601" spans="1:3" x14ac:dyDescent="0.25">
      <c r="A601" s="2" t="e">
        <f t="shared" si="27"/>
        <v>#VALUE!</v>
      </c>
      <c r="B601" s="2">
        <f t="shared" si="29"/>
        <v>100</v>
      </c>
      <c r="C601" s="2" t="str">
        <f t="shared" si="28"/>
        <v/>
      </c>
    </row>
    <row r="602" spans="1:3" x14ac:dyDescent="0.25">
      <c r="A602" s="2" t="e">
        <f t="shared" si="27"/>
        <v>#VALUE!</v>
      </c>
      <c r="B602" s="2">
        <f t="shared" si="29"/>
        <v>100</v>
      </c>
      <c r="C602" s="2" t="str">
        <f t="shared" si="28"/>
        <v/>
      </c>
    </row>
    <row r="603" spans="1:3" x14ac:dyDescent="0.25">
      <c r="A603" s="2" t="e">
        <f t="shared" si="27"/>
        <v>#VALUE!</v>
      </c>
      <c r="B603" s="2">
        <f t="shared" si="29"/>
        <v>100</v>
      </c>
      <c r="C603" s="2" t="str">
        <f t="shared" si="28"/>
        <v/>
      </c>
    </row>
    <row r="604" spans="1:3" x14ac:dyDescent="0.25">
      <c r="A604" s="2" t="e">
        <f t="shared" si="27"/>
        <v>#VALUE!</v>
      </c>
      <c r="B604" s="2">
        <f t="shared" si="29"/>
        <v>100</v>
      </c>
      <c r="C604" s="2" t="str">
        <f t="shared" si="28"/>
        <v/>
      </c>
    </row>
    <row r="605" spans="1:3" x14ac:dyDescent="0.25">
      <c r="A605" s="2" t="e">
        <f t="shared" si="27"/>
        <v>#VALUE!</v>
      </c>
      <c r="B605" s="2">
        <f t="shared" si="29"/>
        <v>100</v>
      </c>
      <c r="C605" s="2" t="str">
        <f t="shared" si="28"/>
        <v/>
      </c>
    </row>
    <row r="606" spans="1:3" x14ac:dyDescent="0.25">
      <c r="A606" s="2" t="e">
        <f t="shared" si="27"/>
        <v>#VALUE!</v>
      </c>
      <c r="B606" s="2">
        <f t="shared" si="29"/>
        <v>100</v>
      </c>
      <c r="C606" s="2" t="str">
        <f t="shared" si="28"/>
        <v/>
      </c>
    </row>
    <row r="607" spans="1:3" x14ac:dyDescent="0.25">
      <c r="A607" s="2" t="e">
        <f t="shared" si="27"/>
        <v>#VALUE!</v>
      </c>
      <c r="B607" s="2">
        <f t="shared" si="29"/>
        <v>100</v>
      </c>
      <c r="C607" s="2" t="str">
        <f t="shared" si="28"/>
        <v/>
      </c>
    </row>
    <row r="608" spans="1:3" x14ac:dyDescent="0.25">
      <c r="A608" s="2" t="e">
        <f t="shared" si="27"/>
        <v>#VALUE!</v>
      </c>
      <c r="B608" s="2">
        <f t="shared" si="29"/>
        <v>100</v>
      </c>
      <c r="C608" s="2" t="str">
        <f t="shared" si="28"/>
        <v/>
      </c>
    </row>
    <row r="609" spans="1:3" x14ac:dyDescent="0.25">
      <c r="A609" s="2" t="e">
        <f t="shared" si="27"/>
        <v>#VALUE!</v>
      </c>
      <c r="B609" s="2">
        <f t="shared" si="29"/>
        <v>100</v>
      </c>
      <c r="C609" s="2" t="str">
        <f t="shared" si="28"/>
        <v/>
      </c>
    </row>
    <row r="610" spans="1:3" x14ac:dyDescent="0.25">
      <c r="A610" s="2" t="e">
        <f t="shared" si="27"/>
        <v>#VALUE!</v>
      </c>
      <c r="B610" s="2">
        <f t="shared" si="29"/>
        <v>100</v>
      </c>
      <c r="C610" s="2" t="str">
        <f t="shared" si="28"/>
        <v/>
      </c>
    </row>
    <row r="611" spans="1:3" x14ac:dyDescent="0.25">
      <c r="A611" s="2" t="e">
        <f t="shared" si="27"/>
        <v>#VALUE!</v>
      </c>
      <c r="B611" s="2">
        <f t="shared" si="29"/>
        <v>100</v>
      </c>
      <c r="C611" s="2" t="str">
        <f t="shared" si="28"/>
        <v/>
      </c>
    </row>
    <row r="612" spans="1:3" x14ac:dyDescent="0.25">
      <c r="A612" s="2" t="e">
        <f t="shared" si="27"/>
        <v>#VALUE!</v>
      </c>
      <c r="B612" s="2">
        <f t="shared" si="29"/>
        <v>100</v>
      </c>
      <c r="C612" s="2" t="str">
        <f t="shared" si="28"/>
        <v/>
      </c>
    </row>
    <row r="613" spans="1:3" x14ac:dyDescent="0.25">
      <c r="A613" s="2" t="e">
        <f t="shared" si="27"/>
        <v>#VALUE!</v>
      </c>
      <c r="B613" s="2">
        <f t="shared" si="29"/>
        <v>100</v>
      </c>
      <c r="C613" s="2" t="str">
        <f t="shared" si="28"/>
        <v/>
      </c>
    </row>
    <row r="614" spans="1:3" x14ac:dyDescent="0.25">
      <c r="A614" s="2" t="e">
        <f t="shared" si="27"/>
        <v>#VALUE!</v>
      </c>
      <c r="B614" s="2">
        <f t="shared" si="29"/>
        <v>100</v>
      </c>
      <c r="C614" s="2" t="str">
        <f t="shared" si="28"/>
        <v/>
      </c>
    </row>
    <row r="615" spans="1:3" x14ac:dyDescent="0.25">
      <c r="A615" s="2" t="e">
        <f t="shared" si="27"/>
        <v>#VALUE!</v>
      </c>
      <c r="B615" s="2">
        <f t="shared" si="29"/>
        <v>100</v>
      </c>
      <c r="C615" s="2" t="str">
        <f t="shared" si="28"/>
        <v/>
      </c>
    </row>
    <row r="616" spans="1:3" x14ac:dyDescent="0.25">
      <c r="A616" s="2" t="e">
        <f t="shared" ref="A616:A679" si="30">IF(ISNUMBER(G616)=TRUE,G616/1000,VALUE(SUBSTITUTE(G616,".",",")))</f>
        <v>#VALUE!</v>
      </c>
      <c r="B616" s="2">
        <f t="shared" si="29"/>
        <v>100</v>
      </c>
      <c r="C616" s="2" t="str">
        <f t="shared" ref="C616:C679" si="31">IF(ISERROR(B616)=TRUE,F616,LEFT(F616,B616-2))</f>
        <v/>
      </c>
    </row>
    <row r="617" spans="1:3" x14ac:dyDescent="0.25">
      <c r="A617" s="2" t="e">
        <f t="shared" si="30"/>
        <v>#VALUE!</v>
      </c>
      <c r="B617" s="2">
        <f t="shared" si="29"/>
        <v>100</v>
      </c>
      <c r="C617" s="2" t="str">
        <f t="shared" si="31"/>
        <v/>
      </c>
    </row>
    <row r="618" spans="1:3" x14ac:dyDescent="0.25">
      <c r="A618" s="2" t="e">
        <f t="shared" si="30"/>
        <v>#VALUE!</v>
      </c>
      <c r="B618" s="2">
        <f t="shared" si="29"/>
        <v>100</v>
      </c>
      <c r="C618" s="2" t="str">
        <f t="shared" si="31"/>
        <v/>
      </c>
    </row>
    <row r="619" spans="1:3" x14ac:dyDescent="0.25">
      <c r="A619" s="2" t="e">
        <f t="shared" si="30"/>
        <v>#VALUE!</v>
      </c>
      <c r="B619" s="2">
        <f t="shared" si="29"/>
        <v>100</v>
      </c>
      <c r="C619" s="2" t="str">
        <f t="shared" si="31"/>
        <v/>
      </c>
    </row>
    <row r="620" spans="1:3" x14ac:dyDescent="0.25">
      <c r="A620" s="2" t="e">
        <f t="shared" si="30"/>
        <v>#VALUE!</v>
      </c>
      <c r="B620" s="2">
        <f t="shared" si="29"/>
        <v>100</v>
      </c>
      <c r="C620" s="2" t="str">
        <f t="shared" si="31"/>
        <v/>
      </c>
    </row>
    <row r="621" spans="1:3" x14ac:dyDescent="0.25">
      <c r="A621" s="2" t="e">
        <f t="shared" si="30"/>
        <v>#VALUE!</v>
      </c>
      <c r="B621" s="2">
        <f t="shared" si="29"/>
        <v>100</v>
      </c>
      <c r="C621" s="2" t="str">
        <f t="shared" si="31"/>
        <v/>
      </c>
    </row>
    <row r="622" spans="1:3" x14ac:dyDescent="0.25">
      <c r="A622" s="2" t="e">
        <f t="shared" si="30"/>
        <v>#VALUE!</v>
      </c>
      <c r="B622" s="2">
        <f t="shared" si="29"/>
        <v>100</v>
      </c>
      <c r="C622" s="2" t="str">
        <f t="shared" si="31"/>
        <v/>
      </c>
    </row>
    <row r="623" spans="1:3" x14ac:dyDescent="0.25">
      <c r="A623" s="2" t="e">
        <f t="shared" si="30"/>
        <v>#VALUE!</v>
      </c>
      <c r="B623" s="2">
        <f t="shared" si="29"/>
        <v>100</v>
      </c>
      <c r="C623" s="2" t="str">
        <f t="shared" si="31"/>
        <v/>
      </c>
    </row>
    <row r="624" spans="1:3" x14ac:dyDescent="0.25">
      <c r="A624" s="2" t="e">
        <f t="shared" si="30"/>
        <v>#VALUE!</v>
      </c>
      <c r="B624" s="2">
        <f t="shared" si="29"/>
        <v>100</v>
      </c>
      <c r="C624" s="2" t="str">
        <f t="shared" si="31"/>
        <v/>
      </c>
    </row>
    <row r="625" spans="1:3" x14ac:dyDescent="0.25">
      <c r="A625" s="2" t="e">
        <f t="shared" si="30"/>
        <v>#VALUE!</v>
      </c>
      <c r="B625" s="2">
        <f t="shared" si="29"/>
        <v>100</v>
      </c>
      <c r="C625" s="2" t="str">
        <f t="shared" si="31"/>
        <v/>
      </c>
    </row>
    <row r="626" spans="1:3" x14ac:dyDescent="0.25">
      <c r="A626" s="2" t="e">
        <f t="shared" si="30"/>
        <v>#VALUE!</v>
      </c>
      <c r="B626" s="2">
        <f t="shared" si="29"/>
        <v>100</v>
      </c>
      <c r="C626" s="2" t="str">
        <f t="shared" si="31"/>
        <v/>
      </c>
    </row>
    <row r="627" spans="1:3" x14ac:dyDescent="0.25">
      <c r="A627" s="2" t="e">
        <f t="shared" si="30"/>
        <v>#VALUE!</v>
      </c>
      <c r="B627" s="2">
        <f t="shared" si="29"/>
        <v>100</v>
      </c>
      <c r="C627" s="2" t="str">
        <f t="shared" si="31"/>
        <v/>
      </c>
    </row>
    <row r="628" spans="1:3" x14ac:dyDescent="0.25">
      <c r="A628" s="2" t="e">
        <f t="shared" si="30"/>
        <v>#VALUE!</v>
      </c>
      <c r="B628" s="2">
        <f t="shared" si="29"/>
        <v>100</v>
      </c>
      <c r="C628" s="2" t="str">
        <f t="shared" si="31"/>
        <v/>
      </c>
    </row>
    <row r="629" spans="1:3" x14ac:dyDescent="0.25">
      <c r="A629" s="2" t="e">
        <f t="shared" si="30"/>
        <v>#VALUE!</v>
      </c>
      <c r="B629" s="2">
        <f t="shared" si="29"/>
        <v>100</v>
      </c>
      <c r="C629" s="2" t="str">
        <f t="shared" si="31"/>
        <v/>
      </c>
    </row>
    <row r="630" spans="1:3" x14ac:dyDescent="0.25">
      <c r="A630" s="2" t="e">
        <f t="shared" si="30"/>
        <v>#VALUE!</v>
      </c>
      <c r="B630" s="2">
        <f t="shared" si="29"/>
        <v>100</v>
      </c>
      <c r="C630" s="2" t="str">
        <f t="shared" si="31"/>
        <v/>
      </c>
    </row>
    <row r="631" spans="1:3" x14ac:dyDescent="0.25">
      <c r="A631" s="2" t="e">
        <f t="shared" si="30"/>
        <v>#VALUE!</v>
      </c>
      <c r="B631" s="2">
        <f t="shared" si="29"/>
        <v>100</v>
      </c>
      <c r="C631" s="2" t="str">
        <f t="shared" si="31"/>
        <v/>
      </c>
    </row>
    <row r="632" spans="1:3" x14ac:dyDescent="0.25">
      <c r="A632" s="2" t="e">
        <f t="shared" si="30"/>
        <v>#VALUE!</v>
      </c>
      <c r="B632" s="2">
        <f t="shared" si="29"/>
        <v>100</v>
      </c>
      <c r="C632" s="2" t="str">
        <f t="shared" si="31"/>
        <v/>
      </c>
    </row>
    <row r="633" spans="1:3" x14ac:dyDescent="0.25">
      <c r="A633" s="2" t="e">
        <f t="shared" si="30"/>
        <v>#VALUE!</v>
      </c>
      <c r="B633" s="2">
        <f t="shared" si="29"/>
        <v>100</v>
      </c>
      <c r="C633" s="2" t="str">
        <f t="shared" si="31"/>
        <v/>
      </c>
    </row>
    <row r="634" spans="1:3" x14ac:dyDescent="0.25">
      <c r="A634" s="2" t="e">
        <f t="shared" si="30"/>
        <v>#VALUE!</v>
      </c>
      <c r="B634" s="2">
        <f t="shared" si="29"/>
        <v>100</v>
      </c>
      <c r="C634" s="2" t="str">
        <f t="shared" si="31"/>
        <v/>
      </c>
    </row>
    <row r="635" spans="1:3" x14ac:dyDescent="0.25">
      <c r="A635" s="2" t="e">
        <f t="shared" si="30"/>
        <v>#VALUE!</v>
      </c>
      <c r="B635" s="2">
        <f t="shared" si="29"/>
        <v>100</v>
      </c>
      <c r="C635" s="2" t="str">
        <f t="shared" si="31"/>
        <v/>
      </c>
    </row>
    <row r="636" spans="1:3" x14ac:dyDescent="0.25">
      <c r="A636" s="2" t="e">
        <f t="shared" si="30"/>
        <v>#VALUE!</v>
      </c>
      <c r="B636" s="2">
        <f t="shared" si="29"/>
        <v>100</v>
      </c>
      <c r="C636" s="2" t="str">
        <f t="shared" si="31"/>
        <v/>
      </c>
    </row>
    <row r="637" spans="1:3" x14ac:dyDescent="0.25">
      <c r="A637" s="2" t="e">
        <f t="shared" si="30"/>
        <v>#VALUE!</v>
      </c>
      <c r="B637" s="2">
        <f t="shared" si="29"/>
        <v>100</v>
      </c>
      <c r="C637" s="2" t="str">
        <f t="shared" si="31"/>
        <v/>
      </c>
    </row>
    <row r="638" spans="1:3" x14ac:dyDescent="0.25">
      <c r="A638" s="2" t="e">
        <f t="shared" si="30"/>
        <v>#VALUE!</v>
      </c>
      <c r="B638" s="2">
        <f t="shared" si="29"/>
        <v>100</v>
      </c>
      <c r="C638" s="2" t="str">
        <f t="shared" si="31"/>
        <v/>
      </c>
    </row>
    <row r="639" spans="1:3" x14ac:dyDescent="0.25">
      <c r="A639" s="2" t="e">
        <f t="shared" si="30"/>
        <v>#VALUE!</v>
      </c>
      <c r="B639" s="2">
        <f t="shared" si="29"/>
        <v>100</v>
      </c>
      <c r="C639" s="2" t="str">
        <f t="shared" si="31"/>
        <v/>
      </c>
    </row>
    <row r="640" spans="1:3" x14ac:dyDescent="0.25">
      <c r="A640" s="2" t="e">
        <f t="shared" si="30"/>
        <v>#VALUE!</v>
      </c>
      <c r="B640" s="2">
        <f t="shared" si="29"/>
        <v>100</v>
      </c>
      <c r="C640" s="2" t="str">
        <f t="shared" si="31"/>
        <v/>
      </c>
    </row>
    <row r="641" spans="1:3" x14ac:dyDescent="0.25">
      <c r="A641" s="2" t="e">
        <f t="shared" si="30"/>
        <v>#VALUE!</v>
      </c>
      <c r="B641" s="2">
        <f t="shared" si="29"/>
        <v>100</v>
      </c>
      <c r="C641" s="2" t="str">
        <f t="shared" si="31"/>
        <v/>
      </c>
    </row>
    <row r="642" spans="1:3" x14ac:dyDescent="0.25">
      <c r="A642" s="2" t="e">
        <f t="shared" si="30"/>
        <v>#VALUE!</v>
      </c>
      <c r="B642" s="2">
        <f t="shared" si="29"/>
        <v>100</v>
      </c>
      <c r="C642" s="2" t="str">
        <f t="shared" si="31"/>
        <v/>
      </c>
    </row>
    <row r="643" spans="1:3" x14ac:dyDescent="0.25">
      <c r="A643" s="2" t="e">
        <f t="shared" si="30"/>
        <v>#VALUE!</v>
      </c>
      <c r="B643" s="2">
        <f t="shared" ref="B643:B706" si="32">IF(ISERROR(SEARCH("(",F643))=TRUE,100,SEARCH("(",F643))</f>
        <v>100</v>
      </c>
      <c r="C643" s="2" t="str">
        <f t="shared" si="31"/>
        <v/>
      </c>
    </row>
    <row r="644" spans="1:3" x14ac:dyDescent="0.25">
      <c r="A644" s="2" t="e">
        <f t="shared" si="30"/>
        <v>#VALUE!</v>
      </c>
      <c r="B644" s="2">
        <f t="shared" si="32"/>
        <v>100</v>
      </c>
      <c r="C644" s="2" t="str">
        <f t="shared" si="31"/>
        <v/>
      </c>
    </row>
    <row r="645" spans="1:3" x14ac:dyDescent="0.25">
      <c r="A645" s="2" t="e">
        <f t="shared" si="30"/>
        <v>#VALUE!</v>
      </c>
      <c r="B645" s="2">
        <f t="shared" si="32"/>
        <v>100</v>
      </c>
      <c r="C645" s="2" t="str">
        <f t="shared" si="31"/>
        <v/>
      </c>
    </row>
    <row r="646" spans="1:3" x14ac:dyDescent="0.25">
      <c r="A646" s="2" t="e">
        <f t="shared" si="30"/>
        <v>#VALUE!</v>
      </c>
      <c r="B646" s="2">
        <f t="shared" si="32"/>
        <v>100</v>
      </c>
      <c r="C646" s="2" t="str">
        <f t="shared" si="31"/>
        <v/>
      </c>
    </row>
    <row r="647" spans="1:3" x14ac:dyDescent="0.25">
      <c r="A647" s="2" t="e">
        <f t="shared" si="30"/>
        <v>#VALUE!</v>
      </c>
      <c r="B647" s="2">
        <f t="shared" si="32"/>
        <v>100</v>
      </c>
      <c r="C647" s="2" t="str">
        <f t="shared" si="31"/>
        <v/>
      </c>
    </row>
    <row r="648" spans="1:3" x14ac:dyDescent="0.25">
      <c r="A648" s="2" t="e">
        <f t="shared" si="30"/>
        <v>#VALUE!</v>
      </c>
      <c r="B648" s="2">
        <f t="shared" si="32"/>
        <v>100</v>
      </c>
      <c r="C648" s="2" t="str">
        <f t="shared" si="31"/>
        <v/>
      </c>
    </row>
    <row r="649" spans="1:3" x14ac:dyDescent="0.25">
      <c r="A649" s="2" t="e">
        <f t="shared" si="30"/>
        <v>#VALUE!</v>
      </c>
      <c r="B649" s="2">
        <f t="shared" si="32"/>
        <v>100</v>
      </c>
      <c r="C649" s="2" t="str">
        <f t="shared" si="31"/>
        <v/>
      </c>
    </row>
    <row r="650" spans="1:3" x14ac:dyDescent="0.25">
      <c r="A650" s="2" t="e">
        <f t="shared" si="30"/>
        <v>#VALUE!</v>
      </c>
      <c r="B650" s="2">
        <f t="shared" si="32"/>
        <v>100</v>
      </c>
      <c r="C650" s="2" t="str">
        <f t="shared" si="31"/>
        <v/>
      </c>
    </row>
    <row r="651" spans="1:3" x14ac:dyDescent="0.25">
      <c r="A651" s="2" t="e">
        <f t="shared" si="30"/>
        <v>#VALUE!</v>
      </c>
      <c r="B651" s="2">
        <f t="shared" si="32"/>
        <v>100</v>
      </c>
      <c r="C651" s="2" t="str">
        <f t="shared" si="31"/>
        <v/>
      </c>
    </row>
    <row r="652" spans="1:3" x14ac:dyDescent="0.25">
      <c r="A652" s="2" t="e">
        <f t="shared" si="30"/>
        <v>#VALUE!</v>
      </c>
      <c r="B652" s="2">
        <f t="shared" si="32"/>
        <v>100</v>
      </c>
      <c r="C652" s="2" t="str">
        <f t="shared" si="31"/>
        <v/>
      </c>
    </row>
    <row r="653" spans="1:3" x14ac:dyDescent="0.25">
      <c r="A653" s="2" t="e">
        <f t="shared" si="30"/>
        <v>#VALUE!</v>
      </c>
      <c r="B653" s="2">
        <f t="shared" si="32"/>
        <v>100</v>
      </c>
      <c r="C653" s="2" t="str">
        <f t="shared" si="31"/>
        <v/>
      </c>
    </row>
    <row r="654" spans="1:3" x14ac:dyDescent="0.25">
      <c r="A654" s="2" t="e">
        <f t="shared" si="30"/>
        <v>#VALUE!</v>
      </c>
      <c r="B654" s="2">
        <f t="shared" si="32"/>
        <v>100</v>
      </c>
      <c r="C654" s="2" t="str">
        <f t="shared" si="31"/>
        <v/>
      </c>
    </row>
    <row r="655" spans="1:3" x14ac:dyDescent="0.25">
      <c r="A655" s="2" t="e">
        <f t="shared" si="30"/>
        <v>#VALUE!</v>
      </c>
      <c r="B655" s="2">
        <f t="shared" si="32"/>
        <v>100</v>
      </c>
      <c r="C655" s="2" t="str">
        <f t="shared" si="31"/>
        <v/>
      </c>
    </row>
    <row r="656" spans="1:3" x14ac:dyDescent="0.25">
      <c r="A656" s="2" t="e">
        <f t="shared" si="30"/>
        <v>#VALUE!</v>
      </c>
      <c r="B656" s="2">
        <f t="shared" si="32"/>
        <v>100</v>
      </c>
      <c r="C656" s="2" t="str">
        <f t="shared" si="31"/>
        <v/>
      </c>
    </row>
    <row r="657" spans="1:3" x14ac:dyDescent="0.25">
      <c r="A657" s="2" t="e">
        <f t="shared" si="30"/>
        <v>#VALUE!</v>
      </c>
      <c r="B657" s="2">
        <f t="shared" si="32"/>
        <v>100</v>
      </c>
      <c r="C657" s="2" t="str">
        <f t="shared" si="31"/>
        <v/>
      </c>
    </row>
    <row r="658" spans="1:3" x14ac:dyDescent="0.25">
      <c r="A658" s="2" t="e">
        <f t="shared" si="30"/>
        <v>#VALUE!</v>
      </c>
      <c r="B658" s="2">
        <f t="shared" si="32"/>
        <v>100</v>
      </c>
      <c r="C658" s="2" t="str">
        <f t="shared" si="31"/>
        <v/>
      </c>
    </row>
    <row r="659" spans="1:3" x14ac:dyDescent="0.25">
      <c r="A659" s="2" t="e">
        <f t="shared" si="30"/>
        <v>#VALUE!</v>
      </c>
      <c r="B659" s="2">
        <f t="shared" si="32"/>
        <v>100</v>
      </c>
      <c r="C659" s="2" t="str">
        <f t="shared" si="31"/>
        <v/>
      </c>
    </row>
    <row r="660" spans="1:3" x14ac:dyDescent="0.25">
      <c r="A660" s="2" t="e">
        <f t="shared" si="30"/>
        <v>#VALUE!</v>
      </c>
      <c r="B660" s="2">
        <f t="shared" si="32"/>
        <v>100</v>
      </c>
      <c r="C660" s="2" t="str">
        <f t="shared" si="31"/>
        <v/>
      </c>
    </row>
    <row r="661" spans="1:3" x14ac:dyDescent="0.25">
      <c r="A661" s="2" t="e">
        <f t="shared" si="30"/>
        <v>#VALUE!</v>
      </c>
      <c r="B661" s="2">
        <f t="shared" si="32"/>
        <v>100</v>
      </c>
      <c r="C661" s="2" t="str">
        <f t="shared" si="31"/>
        <v/>
      </c>
    </row>
    <row r="662" spans="1:3" x14ac:dyDescent="0.25">
      <c r="A662" s="2" t="e">
        <f t="shared" si="30"/>
        <v>#VALUE!</v>
      </c>
      <c r="B662" s="2">
        <f t="shared" si="32"/>
        <v>100</v>
      </c>
      <c r="C662" s="2" t="str">
        <f t="shared" si="31"/>
        <v/>
      </c>
    </row>
    <row r="663" spans="1:3" x14ac:dyDescent="0.25">
      <c r="A663" s="2" t="e">
        <f t="shared" si="30"/>
        <v>#VALUE!</v>
      </c>
      <c r="B663" s="2">
        <f t="shared" si="32"/>
        <v>100</v>
      </c>
      <c r="C663" s="2" t="str">
        <f t="shared" si="31"/>
        <v/>
      </c>
    </row>
    <row r="664" spans="1:3" x14ac:dyDescent="0.25">
      <c r="A664" s="2" t="e">
        <f t="shared" si="30"/>
        <v>#VALUE!</v>
      </c>
      <c r="B664" s="2">
        <f t="shared" si="32"/>
        <v>100</v>
      </c>
      <c r="C664" s="2" t="str">
        <f t="shared" si="31"/>
        <v/>
      </c>
    </row>
    <row r="665" spans="1:3" x14ac:dyDescent="0.25">
      <c r="A665" s="2" t="e">
        <f t="shared" si="30"/>
        <v>#VALUE!</v>
      </c>
      <c r="B665" s="2">
        <f t="shared" si="32"/>
        <v>100</v>
      </c>
      <c r="C665" s="2" t="str">
        <f t="shared" si="31"/>
        <v/>
      </c>
    </row>
    <row r="666" spans="1:3" x14ac:dyDescent="0.25">
      <c r="A666" s="2" t="e">
        <f t="shared" si="30"/>
        <v>#VALUE!</v>
      </c>
      <c r="B666" s="2">
        <f t="shared" si="32"/>
        <v>100</v>
      </c>
      <c r="C666" s="2" t="str">
        <f t="shared" si="31"/>
        <v/>
      </c>
    </row>
    <row r="667" spans="1:3" x14ac:dyDescent="0.25">
      <c r="A667" s="2" t="e">
        <f t="shared" si="30"/>
        <v>#VALUE!</v>
      </c>
      <c r="B667" s="2">
        <f t="shared" si="32"/>
        <v>100</v>
      </c>
      <c r="C667" s="2" t="str">
        <f t="shared" si="31"/>
        <v/>
      </c>
    </row>
    <row r="668" spans="1:3" x14ac:dyDescent="0.25">
      <c r="A668" s="2" t="e">
        <f t="shared" si="30"/>
        <v>#VALUE!</v>
      </c>
      <c r="B668" s="2">
        <f t="shared" si="32"/>
        <v>100</v>
      </c>
      <c r="C668" s="2" t="str">
        <f t="shared" si="31"/>
        <v/>
      </c>
    </row>
    <row r="669" spans="1:3" x14ac:dyDescent="0.25">
      <c r="A669" s="2" t="e">
        <f t="shared" si="30"/>
        <v>#VALUE!</v>
      </c>
      <c r="B669" s="2">
        <f t="shared" si="32"/>
        <v>100</v>
      </c>
      <c r="C669" s="2" t="str">
        <f t="shared" si="31"/>
        <v/>
      </c>
    </row>
    <row r="670" spans="1:3" x14ac:dyDescent="0.25">
      <c r="A670" s="2" t="e">
        <f t="shared" si="30"/>
        <v>#VALUE!</v>
      </c>
      <c r="B670" s="2">
        <f t="shared" si="32"/>
        <v>100</v>
      </c>
      <c r="C670" s="2" t="str">
        <f t="shared" si="31"/>
        <v/>
      </c>
    </row>
    <row r="671" spans="1:3" x14ac:dyDescent="0.25">
      <c r="A671" s="2" t="e">
        <f t="shared" si="30"/>
        <v>#VALUE!</v>
      </c>
      <c r="B671" s="2">
        <f t="shared" si="32"/>
        <v>100</v>
      </c>
      <c r="C671" s="2" t="str">
        <f t="shared" si="31"/>
        <v/>
      </c>
    </row>
    <row r="672" spans="1:3" x14ac:dyDescent="0.25">
      <c r="A672" s="2" t="e">
        <f t="shared" si="30"/>
        <v>#VALUE!</v>
      </c>
      <c r="B672" s="2">
        <f t="shared" si="32"/>
        <v>100</v>
      </c>
      <c r="C672" s="2" t="str">
        <f t="shared" si="31"/>
        <v/>
      </c>
    </row>
    <row r="673" spans="1:3" x14ac:dyDescent="0.25">
      <c r="A673" s="2" t="e">
        <f t="shared" si="30"/>
        <v>#VALUE!</v>
      </c>
      <c r="B673" s="2">
        <f t="shared" si="32"/>
        <v>100</v>
      </c>
      <c r="C673" s="2" t="str">
        <f t="shared" si="31"/>
        <v/>
      </c>
    </row>
    <row r="674" spans="1:3" x14ac:dyDescent="0.25">
      <c r="A674" s="2" t="e">
        <f t="shared" si="30"/>
        <v>#VALUE!</v>
      </c>
      <c r="B674" s="2">
        <f t="shared" si="32"/>
        <v>100</v>
      </c>
      <c r="C674" s="2" t="str">
        <f t="shared" si="31"/>
        <v/>
      </c>
    </row>
    <row r="675" spans="1:3" x14ac:dyDescent="0.25">
      <c r="A675" s="2" t="e">
        <f t="shared" si="30"/>
        <v>#VALUE!</v>
      </c>
      <c r="B675" s="2">
        <f t="shared" si="32"/>
        <v>100</v>
      </c>
      <c r="C675" s="2" t="str">
        <f t="shared" si="31"/>
        <v/>
      </c>
    </row>
    <row r="676" spans="1:3" x14ac:dyDescent="0.25">
      <c r="A676" s="2" t="e">
        <f t="shared" si="30"/>
        <v>#VALUE!</v>
      </c>
      <c r="B676" s="2">
        <f t="shared" si="32"/>
        <v>100</v>
      </c>
      <c r="C676" s="2" t="str">
        <f t="shared" si="31"/>
        <v/>
      </c>
    </row>
    <row r="677" spans="1:3" x14ac:dyDescent="0.25">
      <c r="A677" s="2" t="e">
        <f t="shared" si="30"/>
        <v>#VALUE!</v>
      </c>
      <c r="B677" s="2">
        <f t="shared" si="32"/>
        <v>100</v>
      </c>
      <c r="C677" s="2" t="str">
        <f t="shared" si="31"/>
        <v/>
      </c>
    </row>
    <row r="678" spans="1:3" x14ac:dyDescent="0.25">
      <c r="A678" s="2" t="e">
        <f t="shared" si="30"/>
        <v>#VALUE!</v>
      </c>
      <c r="B678" s="2">
        <f t="shared" si="32"/>
        <v>100</v>
      </c>
      <c r="C678" s="2" t="str">
        <f t="shared" si="31"/>
        <v/>
      </c>
    </row>
    <row r="679" spans="1:3" x14ac:dyDescent="0.25">
      <c r="A679" s="2" t="e">
        <f t="shared" si="30"/>
        <v>#VALUE!</v>
      </c>
      <c r="B679" s="2">
        <f t="shared" si="32"/>
        <v>100</v>
      </c>
      <c r="C679" s="2" t="str">
        <f t="shared" si="31"/>
        <v/>
      </c>
    </row>
    <row r="680" spans="1:3" x14ac:dyDescent="0.25">
      <c r="A680" s="2" t="e">
        <f t="shared" ref="A680:A743" si="33">IF(ISNUMBER(G680)=TRUE,G680/1000,VALUE(SUBSTITUTE(G680,".",",")))</f>
        <v>#VALUE!</v>
      </c>
      <c r="B680" s="2">
        <f t="shared" si="32"/>
        <v>100</v>
      </c>
      <c r="C680" s="2" t="str">
        <f t="shared" ref="C680:C743" si="34">IF(ISERROR(B680)=TRUE,F680,LEFT(F680,B680-2))</f>
        <v/>
      </c>
    </row>
    <row r="681" spans="1:3" x14ac:dyDescent="0.25">
      <c r="A681" s="2" t="e">
        <f t="shared" si="33"/>
        <v>#VALUE!</v>
      </c>
      <c r="B681" s="2">
        <f t="shared" si="32"/>
        <v>100</v>
      </c>
      <c r="C681" s="2" t="str">
        <f t="shared" si="34"/>
        <v/>
      </c>
    </row>
    <row r="682" spans="1:3" x14ac:dyDescent="0.25">
      <c r="A682" s="2" t="e">
        <f t="shared" si="33"/>
        <v>#VALUE!</v>
      </c>
      <c r="B682" s="2">
        <f t="shared" si="32"/>
        <v>100</v>
      </c>
      <c r="C682" s="2" t="str">
        <f t="shared" si="34"/>
        <v/>
      </c>
    </row>
    <row r="683" spans="1:3" x14ac:dyDescent="0.25">
      <c r="A683" s="2" t="e">
        <f t="shared" si="33"/>
        <v>#VALUE!</v>
      </c>
      <c r="B683" s="2">
        <f t="shared" si="32"/>
        <v>100</v>
      </c>
      <c r="C683" s="2" t="str">
        <f t="shared" si="34"/>
        <v/>
      </c>
    </row>
    <row r="684" spans="1:3" x14ac:dyDescent="0.25">
      <c r="A684" s="2" t="e">
        <f t="shared" si="33"/>
        <v>#VALUE!</v>
      </c>
      <c r="B684" s="2">
        <f t="shared" si="32"/>
        <v>100</v>
      </c>
      <c r="C684" s="2" t="str">
        <f t="shared" si="34"/>
        <v/>
      </c>
    </row>
    <row r="685" spans="1:3" x14ac:dyDescent="0.25">
      <c r="A685" s="2" t="e">
        <f t="shared" si="33"/>
        <v>#VALUE!</v>
      </c>
      <c r="B685" s="2">
        <f t="shared" si="32"/>
        <v>100</v>
      </c>
      <c r="C685" s="2" t="str">
        <f t="shared" si="34"/>
        <v/>
      </c>
    </row>
    <row r="686" spans="1:3" x14ac:dyDescent="0.25">
      <c r="A686" s="2" t="e">
        <f t="shared" si="33"/>
        <v>#VALUE!</v>
      </c>
      <c r="B686" s="2">
        <f t="shared" si="32"/>
        <v>100</v>
      </c>
      <c r="C686" s="2" t="str">
        <f t="shared" si="34"/>
        <v/>
      </c>
    </row>
    <row r="687" spans="1:3" x14ac:dyDescent="0.25">
      <c r="A687" s="2" t="e">
        <f t="shared" si="33"/>
        <v>#VALUE!</v>
      </c>
      <c r="B687" s="2">
        <f t="shared" si="32"/>
        <v>100</v>
      </c>
      <c r="C687" s="2" t="str">
        <f t="shared" si="34"/>
        <v/>
      </c>
    </row>
    <row r="688" spans="1:3" x14ac:dyDescent="0.25">
      <c r="A688" s="2" t="e">
        <f t="shared" si="33"/>
        <v>#VALUE!</v>
      </c>
      <c r="B688" s="2">
        <f t="shared" si="32"/>
        <v>100</v>
      </c>
      <c r="C688" s="2" t="str">
        <f t="shared" si="34"/>
        <v/>
      </c>
    </row>
    <row r="689" spans="1:3" x14ac:dyDescent="0.25">
      <c r="A689" s="2" t="e">
        <f t="shared" si="33"/>
        <v>#VALUE!</v>
      </c>
      <c r="B689" s="2">
        <f t="shared" si="32"/>
        <v>100</v>
      </c>
      <c r="C689" s="2" t="str">
        <f t="shared" si="34"/>
        <v/>
      </c>
    </row>
    <row r="690" spans="1:3" x14ac:dyDescent="0.25">
      <c r="A690" s="2" t="e">
        <f t="shared" si="33"/>
        <v>#VALUE!</v>
      </c>
      <c r="B690" s="2">
        <f t="shared" si="32"/>
        <v>100</v>
      </c>
      <c r="C690" s="2" t="str">
        <f t="shared" si="34"/>
        <v/>
      </c>
    </row>
    <row r="691" spans="1:3" x14ac:dyDescent="0.25">
      <c r="A691" s="2" t="e">
        <f t="shared" si="33"/>
        <v>#VALUE!</v>
      </c>
      <c r="B691" s="2">
        <f t="shared" si="32"/>
        <v>100</v>
      </c>
      <c r="C691" s="2" t="str">
        <f t="shared" si="34"/>
        <v/>
      </c>
    </row>
    <row r="692" spans="1:3" x14ac:dyDescent="0.25">
      <c r="A692" s="2" t="e">
        <f t="shared" si="33"/>
        <v>#VALUE!</v>
      </c>
      <c r="B692" s="2">
        <f t="shared" si="32"/>
        <v>100</v>
      </c>
      <c r="C692" s="2" t="str">
        <f t="shared" si="34"/>
        <v/>
      </c>
    </row>
    <row r="693" spans="1:3" x14ac:dyDescent="0.25">
      <c r="A693" s="2" t="e">
        <f t="shared" si="33"/>
        <v>#VALUE!</v>
      </c>
      <c r="B693" s="2">
        <f t="shared" si="32"/>
        <v>100</v>
      </c>
      <c r="C693" s="2" t="str">
        <f t="shared" si="34"/>
        <v/>
      </c>
    </row>
    <row r="694" spans="1:3" x14ac:dyDescent="0.25">
      <c r="A694" s="2" t="e">
        <f t="shared" si="33"/>
        <v>#VALUE!</v>
      </c>
      <c r="B694" s="2">
        <f t="shared" si="32"/>
        <v>100</v>
      </c>
      <c r="C694" s="2" t="str">
        <f t="shared" si="34"/>
        <v/>
      </c>
    </row>
    <row r="695" spans="1:3" x14ac:dyDescent="0.25">
      <c r="A695" s="2" t="e">
        <f t="shared" si="33"/>
        <v>#VALUE!</v>
      </c>
      <c r="B695" s="2">
        <f t="shared" si="32"/>
        <v>100</v>
      </c>
      <c r="C695" s="2" t="str">
        <f t="shared" si="34"/>
        <v/>
      </c>
    </row>
    <row r="696" spans="1:3" x14ac:dyDescent="0.25">
      <c r="A696" s="2" t="e">
        <f t="shared" si="33"/>
        <v>#VALUE!</v>
      </c>
      <c r="B696" s="2">
        <f t="shared" si="32"/>
        <v>100</v>
      </c>
      <c r="C696" s="2" t="str">
        <f t="shared" si="34"/>
        <v/>
      </c>
    </row>
    <row r="697" spans="1:3" x14ac:dyDescent="0.25">
      <c r="A697" s="2" t="e">
        <f t="shared" si="33"/>
        <v>#VALUE!</v>
      </c>
      <c r="B697" s="2">
        <f t="shared" si="32"/>
        <v>100</v>
      </c>
      <c r="C697" s="2" t="str">
        <f t="shared" si="34"/>
        <v/>
      </c>
    </row>
    <row r="698" spans="1:3" x14ac:dyDescent="0.25">
      <c r="A698" s="2" t="e">
        <f t="shared" si="33"/>
        <v>#VALUE!</v>
      </c>
      <c r="B698" s="2">
        <f t="shared" si="32"/>
        <v>100</v>
      </c>
      <c r="C698" s="2" t="str">
        <f t="shared" si="34"/>
        <v/>
      </c>
    </row>
    <row r="699" spans="1:3" x14ac:dyDescent="0.25">
      <c r="A699" s="2" t="e">
        <f t="shared" si="33"/>
        <v>#VALUE!</v>
      </c>
      <c r="B699" s="2">
        <f t="shared" si="32"/>
        <v>100</v>
      </c>
      <c r="C699" s="2" t="str">
        <f t="shared" si="34"/>
        <v/>
      </c>
    </row>
    <row r="700" spans="1:3" x14ac:dyDescent="0.25">
      <c r="A700" s="2" t="e">
        <f t="shared" si="33"/>
        <v>#VALUE!</v>
      </c>
      <c r="B700" s="2">
        <f t="shared" si="32"/>
        <v>100</v>
      </c>
      <c r="C700" s="2" t="str">
        <f t="shared" si="34"/>
        <v/>
      </c>
    </row>
    <row r="701" spans="1:3" x14ac:dyDescent="0.25">
      <c r="A701" s="2" t="e">
        <f t="shared" si="33"/>
        <v>#VALUE!</v>
      </c>
      <c r="B701" s="2">
        <f t="shared" si="32"/>
        <v>100</v>
      </c>
      <c r="C701" s="2" t="str">
        <f t="shared" si="34"/>
        <v/>
      </c>
    </row>
    <row r="702" spans="1:3" x14ac:dyDescent="0.25">
      <c r="A702" s="2" t="e">
        <f t="shared" si="33"/>
        <v>#VALUE!</v>
      </c>
      <c r="B702" s="2">
        <f t="shared" si="32"/>
        <v>100</v>
      </c>
      <c r="C702" s="2" t="str">
        <f t="shared" si="34"/>
        <v/>
      </c>
    </row>
    <row r="703" spans="1:3" x14ac:dyDescent="0.25">
      <c r="A703" s="2" t="e">
        <f t="shared" si="33"/>
        <v>#VALUE!</v>
      </c>
      <c r="B703" s="2">
        <f t="shared" si="32"/>
        <v>100</v>
      </c>
      <c r="C703" s="2" t="str">
        <f t="shared" si="34"/>
        <v/>
      </c>
    </row>
    <row r="704" spans="1:3" x14ac:dyDescent="0.25">
      <c r="A704" s="2" t="e">
        <f t="shared" si="33"/>
        <v>#VALUE!</v>
      </c>
      <c r="B704" s="2">
        <f t="shared" si="32"/>
        <v>100</v>
      </c>
      <c r="C704" s="2" t="str">
        <f t="shared" si="34"/>
        <v/>
      </c>
    </row>
    <row r="705" spans="1:3" x14ac:dyDescent="0.25">
      <c r="A705" s="2" t="e">
        <f t="shared" si="33"/>
        <v>#VALUE!</v>
      </c>
      <c r="B705" s="2">
        <f t="shared" si="32"/>
        <v>100</v>
      </c>
      <c r="C705" s="2" t="str">
        <f t="shared" si="34"/>
        <v/>
      </c>
    </row>
    <row r="706" spans="1:3" x14ac:dyDescent="0.25">
      <c r="A706" s="2" t="e">
        <f t="shared" si="33"/>
        <v>#VALUE!</v>
      </c>
      <c r="B706" s="2">
        <f t="shared" si="32"/>
        <v>100</v>
      </c>
      <c r="C706" s="2" t="str">
        <f t="shared" si="34"/>
        <v/>
      </c>
    </row>
    <row r="707" spans="1:3" x14ac:dyDescent="0.25">
      <c r="A707" s="2" t="e">
        <f t="shared" si="33"/>
        <v>#VALUE!</v>
      </c>
      <c r="B707" s="2">
        <f t="shared" ref="B707:B770" si="35">IF(ISERROR(SEARCH("(",F707))=TRUE,100,SEARCH("(",F707))</f>
        <v>100</v>
      </c>
      <c r="C707" s="2" t="str">
        <f t="shared" si="34"/>
        <v/>
      </c>
    </row>
    <row r="708" spans="1:3" x14ac:dyDescent="0.25">
      <c r="A708" s="2" t="e">
        <f t="shared" si="33"/>
        <v>#VALUE!</v>
      </c>
      <c r="B708" s="2">
        <f t="shared" si="35"/>
        <v>100</v>
      </c>
      <c r="C708" s="2" t="str">
        <f t="shared" si="34"/>
        <v/>
      </c>
    </row>
    <row r="709" spans="1:3" x14ac:dyDescent="0.25">
      <c r="A709" s="2" t="e">
        <f t="shared" si="33"/>
        <v>#VALUE!</v>
      </c>
      <c r="B709" s="2">
        <f t="shared" si="35"/>
        <v>100</v>
      </c>
      <c r="C709" s="2" t="str">
        <f t="shared" si="34"/>
        <v/>
      </c>
    </row>
    <row r="710" spans="1:3" x14ac:dyDescent="0.25">
      <c r="A710" s="2" t="e">
        <f t="shared" si="33"/>
        <v>#VALUE!</v>
      </c>
      <c r="B710" s="2">
        <f t="shared" si="35"/>
        <v>100</v>
      </c>
      <c r="C710" s="2" t="str">
        <f t="shared" si="34"/>
        <v/>
      </c>
    </row>
    <row r="711" spans="1:3" x14ac:dyDescent="0.25">
      <c r="A711" s="2" t="e">
        <f t="shared" si="33"/>
        <v>#VALUE!</v>
      </c>
      <c r="B711" s="2">
        <f t="shared" si="35"/>
        <v>100</v>
      </c>
      <c r="C711" s="2" t="str">
        <f t="shared" si="34"/>
        <v/>
      </c>
    </row>
    <row r="712" spans="1:3" x14ac:dyDescent="0.25">
      <c r="A712" s="2" t="e">
        <f t="shared" si="33"/>
        <v>#VALUE!</v>
      </c>
      <c r="B712" s="2">
        <f t="shared" si="35"/>
        <v>100</v>
      </c>
      <c r="C712" s="2" t="str">
        <f t="shared" si="34"/>
        <v/>
      </c>
    </row>
    <row r="713" spans="1:3" x14ac:dyDescent="0.25">
      <c r="A713" s="2" t="e">
        <f t="shared" si="33"/>
        <v>#VALUE!</v>
      </c>
      <c r="B713" s="2">
        <f t="shared" si="35"/>
        <v>100</v>
      </c>
      <c r="C713" s="2" t="str">
        <f t="shared" si="34"/>
        <v/>
      </c>
    </row>
    <row r="714" spans="1:3" x14ac:dyDescent="0.25">
      <c r="A714" s="2" t="e">
        <f t="shared" si="33"/>
        <v>#VALUE!</v>
      </c>
      <c r="B714" s="2">
        <f t="shared" si="35"/>
        <v>100</v>
      </c>
      <c r="C714" s="2" t="str">
        <f t="shared" si="34"/>
        <v/>
      </c>
    </row>
    <row r="715" spans="1:3" x14ac:dyDescent="0.25">
      <c r="A715" s="2" t="e">
        <f t="shared" si="33"/>
        <v>#VALUE!</v>
      </c>
      <c r="B715" s="2">
        <f t="shared" si="35"/>
        <v>100</v>
      </c>
      <c r="C715" s="2" t="str">
        <f t="shared" si="34"/>
        <v/>
      </c>
    </row>
    <row r="716" spans="1:3" x14ac:dyDescent="0.25">
      <c r="A716" s="2" t="e">
        <f t="shared" si="33"/>
        <v>#VALUE!</v>
      </c>
      <c r="B716" s="2">
        <f t="shared" si="35"/>
        <v>100</v>
      </c>
      <c r="C716" s="2" t="str">
        <f t="shared" si="34"/>
        <v/>
      </c>
    </row>
    <row r="717" spans="1:3" x14ac:dyDescent="0.25">
      <c r="A717" s="2" t="e">
        <f t="shared" si="33"/>
        <v>#VALUE!</v>
      </c>
      <c r="B717" s="2">
        <f t="shared" si="35"/>
        <v>100</v>
      </c>
      <c r="C717" s="2" t="str">
        <f t="shared" si="34"/>
        <v/>
      </c>
    </row>
    <row r="718" spans="1:3" x14ac:dyDescent="0.25">
      <c r="A718" s="2" t="e">
        <f t="shared" si="33"/>
        <v>#VALUE!</v>
      </c>
      <c r="B718" s="2">
        <f t="shared" si="35"/>
        <v>100</v>
      </c>
      <c r="C718" s="2" t="str">
        <f t="shared" si="34"/>
        <v/>
      </c>
    </row>
    <row r="719" spans="1:3" x14ac:dyDescent="0.25">
      <c r="A719" s="2" t="e">
        <f t="shared" si="33"/>
        <v>#VALUE!</v>
      </c>
      <c r="B719" s="2">
        <f t="shared" si="35"/>
        <v>100</v>
      </c>
      <c r="C719" s="2" t="str">
        <f t="shared" si="34"/>
        <v/>
      </c>
    </row>
    <row r="720" spans="1:3" x14ac:dyDescent="0.25">
      <c r="A720" s="2" t="e">
        <f t="shared" si="33"/>
        <v>#VALUE!</v>
      </c>
      <c r="B720" s="2">
        <f t="shared" si="35"/>
        <v>100</v>
      </c>
      <c r="C720" s="2" t="str">
        <f t="shared" si="34"/>
        <v/>
      </c>
    </row>
    <row r="721" spans="1:3" x14ac:dyDescent="0.25">
      <c r="A721" s="2" t="e">
        <f t="shared" si="33"/>
        <v>#VALUE!</v>
      </c>
      <c r="B721" s="2">
        <f t="shared" si="35"/>
        <v>100</v>
      </c>
      <c r="C721" s="2" t="str">
        <f t="shared" si="34"/>
        <v/>
      </c>
    </row>
    <row r="722" spans="1:3" x14ac:dyDescent="0.25">
      <c r="A722" s="2" t="e">
        <f t="shared" si="33"/>
        <v>#VALUE!</v>
      </c>
      <c r="B722" s="2">
        <f t="shared" si="35"/>
        <v>100</v>
      </c>
      <c r="C722" s="2" t="str">
        <f t="shared" si="34"/>
        <v/>
      </c>
    </row>
    <row r="723" spans="1:3" x14ac:dyDescent="0.25">
      <c r="A723" s="2" t="e">
        <f t="shared" si="33"/>
        <v>#VALUE!</v>
      </c>
      <c r="B723" s="2">
        <f t="shared" si="35"/>
        <v>100</v>
      </c>
      <c r="C723" s="2" t="str">
        <f t="shared" si="34"/>
        <v/>
      </c>
    </row>
    <row r="724" spans="1:3" x14ac:dyDescent="0.25">
      <c r="A724" s="2" t="e">
        <f t="shared" si="33"/>
        <v>#VALUE!</v>
      </c>
      <c r="B724" s="2">
        <f t="shared" si="35"/>
        <v>100</v>
      </c>
      <c r="C724" s="2" t="str">
        <f t="shared" si="34"/>
        <v/>
      </c>
    </row>
    <row r="725" spans="1:3" x14ac:dyDescent="0.25">
      <c r="A725" s="2" t="e">
        <f t="shared" si="33"/>
        <v>#VALUE!</v>
      </c>
      <c r="B725" s="2">
        <f t="shared" si="35"/>
        <v>100</v>
      </c>
      <c r="C725" s="2" t="str">
        <f t="shared" si="34"/>
        <v/>
      </c>
    </row>
    <row r="726" spans="1:3" x14ac:dyDescent="0.25">
      <c r="A726" s="2" t="e">
        <f t="shared" si="33"/>
        <v>#VALUE!</v>
      </c>
      <c r="B726" s="2">
        <f t="shared" si="35"/>
        <v>100</v>
      </c>
      <c r="C726" s="2" t="str">
        <f t="shared" si="34"/>
        <v/>
      </c>
    </row>
    <row r="727" spans="1:3" x14ac:dyDescent="0.25">
      <c r="A727" s="2" t="e">
        <f t="shared" si="33"/>
        <v>#VALUE!</v>
      </c>
      <c r="B727" s="2">
        <f t="shared" si="35"/>
        <v>100</v>
      </c>
      <c r="C727" s="2" t="str">
        <f t="shared" si="34"/>
        <v/>
      </c>
    </row>
    <row r="728" spans="1:3" x14ac:dyDescent="0.25">
      <c r="A728" s="2" t="e">
        <f t="shared" si="33"/>
        <v>#VALUE!</v>
      </c>
      <c r="B728" s="2">
        <f t="shared" si="35"/>
        <v>100</v>
      </c>
      <c r="C728" s="2" t="str">
        <f t="shared" si="34"/>
        <v/>
      </c>
    </row>
    <row r="729" spans="1:3" x14ac:dyDescent="0.25">
      <c r="A729" s="2" t="e">
        <f t="shared" si="33"/>
        <v>#VALUE!</v>
      </c>
      <c r="B729" s="2">
        <f t="shared" si="35"/>
        <v>100</v>
      </c>
      <c r="C729" s="2" t="str">
        <f t="shared" si="34"/>
        <v/>
      </c>
    </row>
    <row r="730" spans="1:3" x14ac:dyDescent="0.25">
      <c r="A730" s="2" t="e">
        <f t="shared" si="33"/>
        <v>#VALUE!</v>
      </c>
      <c r="B730" s="2">
        <f t="shared" si="35"/>
        <v>100</v>
      </c>
      <c r="C730" s="2" t="str">
        <f t="shared" si="34"/>
        <v/>
      </c>
    </row>
    <row r="731" spans="1:3" x14ac:dyDescent="0.25">
      <c r="A731" s="2" t="e">
        <f t="shared" si="33"/>
        <v>#VALUE!</v>
      </c>
      <c r="B731" s="2">
        <f t="shared" si="35"/>
        <v>100</v>
      </c>
      <c r="C731" s="2" t="str">
        <f t="shared" si="34"/>
        <v/>
      </c>
    </row>
    <row r="732" spans="1:3" x14ac:dyDescent="0.25">
      <c r="A732" s="2" t="e">
        <f t="shared" si="33"/>
        <v>#VALUE!</v>
      </c>
      <c r="B732" s="2">
        <f t="shared" si="35"/>
        <v>100</v>
      </c>
      <c r="C732" s="2" t="str">
        <f t="shared" si="34"/>
        <v/>
      </c>
    </row>
    <row r="733" spans="1:3" x14ac:dyDescent="0.25">
      <c r="A733" s="2" t="e">
        <f t="shared" si="33"/>
        <v>#VALUE!</v>
      </c>
      <c r="B733" s="2">
        <f t="shared" si="35"/>
        <v>100</v>
      </c>
      <c r="C733" s="2" t="str">
        <f t="shared" si="34"/>
        <v/>
      </c>
    </row>
    <row r="734" spans="1:3" x14ac:dyDescent="0.25">
      <c r="A734" s="2" t="e">
        <f t="shared" si="33"/>
        <v>#VALUE!</v>
      </c>
      <c r="B734" s="2">
        <f t="shared" si="35"/>
        <v>100</v>
      </c>
      <c r="C734" s="2" t="str">
        <f t="shared" si="34"/>
        <v/>
      </c>
    </row>
    <row r="735" spans="1:3" x14ac:dyDescent="0.25">
      <c r="A735" s="2" t="e">
        <f t="shared" si="33"/>
        <v>#VALUE!</v>
      </c>
      <c r="B735" s="2">
        <f t="shared" si="35"/>
        <v>100</v>
      </c>
      <c r="C735" s="2" t="str">
        <f t="shared" si="34"/>
        <v/>
      </c>
    </row>
    <row r="736" spans="1:3" x14ac:dyDescent="0.25">
      <c r="A736" s="2" t="e">
        <f t="shared" si="33"/>
        <v>#VALUE!</v>
      </c>
      <c r="B736" s="2">
        <f t="shared" si="35"/>
        <v>100</v>
      </c>
      <c r="C736" s="2" t="str">
        <f t="shared" si="34"/>
        <v/>
      </c>
    </row>
    <row r="737" spans="1:3" x14ac:dyDescent="0.25">
      <c r="A737" s="2" t="e">
        <f t="shared" si="33"/>
        <v>#VALUE!</v>
      </c>
      <c r="B737" s="2">
        <f t="shared" si="35"/>
        <v>100</v>
      </c>
      <c r="C737" s="2" t="str">
        <f t="shared" si="34"/>
        <v/>
      </c>
    </row>
    <row r="738" spans="1:3" x14ac:dyDescent="0.25">
      <c r="A738" s="2" t="e">
        <f t="shared" si="33"/>
        <v>#VALUE!</v>
      </c>
      <c r="B738" s="2">
        <f t="shared" si="35"/>
        <v>100</v>
      </c>
      <c r="C738" s="2" t="str">
        <f t="shared" si="34"/>
        <v/>
      </c>
    </row>
    <row r="739" spans="1:3" x14ac:dyDescent="0.25">
      <c r="A739" s="2" t="e">
        <f t="shared" si="33"/>
        <v>#VALUE!</v>
      </c>
      <c r="B739" s="2">
        <f t="shared" si="35"/>
        <v>100</v>
      </c>
      <c r="C739" s="2" t="str">
        <f t="shared" si="34"/>
        <v/>
      </c>
    </row>
    <row r="740" spans="1:3" x14ac:dyDescent="0.25">
      <c r="A740" s="2" t="e">
        <f t="shared" si="33"/>
        <v>#VALUE!</v>
      </c>
      <c r="B740" s="2">
        <f t="shared" si="35"/>
        <v>100</v>
      </c>
      <c r="C740" s="2" t="str">
        <f t="shared" si="34"/>
        <v/>
      </c>
    </row>
    <row r="741" spans="1:3" x14ac:dyDescent="0.25">
      <c r="A741" s="2" t="e">
        <f t="shared" si="33"/>
        <v>#VALUE!</v>
      </c>
      <c r="B741" s="2">
        <f t="shared" si="35"/>
        <v>100</v>
      </c>
      <c r="C741" s="2" t="str">
        <f t="shared" si="34"/>
        <v/>
      </c>
    </row>
    <row r="742" spans="1:3" x14ac:dyDescent="0.25">
      <c r="A742" s="2" t="e">
        <f t="shared" si="33"/>
        <v>#VALUE!</v>
      </c>
      <c r="B742" s="2">
        <f t="shared" si="35"/>
        <v>100</v>
      </c>
      <c r="C742" s="2" t="str">
        <f t="shared" si="34"/>
        <v/>
      </c>
    </row>
    <row r="743" spans="1:3" x14ac:dyDescent="0.25">
      <c r="A743" s="2" t="e">
        <f t="shared" si="33"/>
        <v>#VALUE!</v>
      </c>
      <c r="B743" s="2">
        <f t="shared" si="35"/>
        <v>100</v>
      </c>
      <c r="C743" s="2" t="str">
        <f t="shared" si="34"/>
        <v/>
      </c>
    </row>
    <row r="744" spans="1:3" x14ac:dyDescent="0.25">
      <c r="A744" s="2" t="e">
        <f t="shared" ref="A744:A807" si="36">IF(ISNUMBER(G744)=TRUE,G744/1000,VALUE(SUBSTITUTE(G744,".",",")))</f>
        <v>#VALUE!</v>
      </c>
      <c r="B744" s="2">
        <f t="shared" si="35"/>
        <v>100</v>
      </c>
      <c r="C744" s="2" t="str">
        <f t="shared" ref="C744:C807" si="37">IF(ISERROR(B744)=TRUE,F744,LEFT(F744,B744-2))</f>
        <v/>
      </c>
    </row>
    <row r="745" spans="1:3" x14ac:dyDescent="0.25">
      <c r="A745" s="2" t="e">
        <f t="shared" si="36"/>
        <v>#VALUE!</v>
      </c>
      <c r="B745" s="2">
        <f t="shared" si="35"/>
        <v>100</v>
      </c>
      <c r="C745" s="2" t="str">
        <f t="shared" si="37"/>
        <v/>
      </c>
    </row>
    <row r="746" spans="1:3" x14ac:dyDescent="0.25">
      <c r="A746" s="2" t="e">
        <f t="shared" si="36"/>
        <v>#VALUE!</v>
      </c>
      <c r="B746" s="2">
        <f t="shared" si="35"/>
        <v>100</v>
      </c>
      <c r="C746" s="2" t="str">
        <f t="shared" si="37"/>
        <v/>
      </c>
    </row>
    <row r="747" spans="1:3" x14ac:dyDescent="0.25">
      <c r="A747" s="2" t="e">
        <f t="shared" si="36"/>
        <v>#VALUE!</v>
      </c>
      <c r="B747" s="2">
        <f t="shared" si="35"/>
        <v>100</v>
      </c>
      <c r="C747" s="2" t="str">
        <f t="shared" si="37"/>
        <v/>
      </c>
    </row>
    <row r="748" spans="1:3" x14ac:dyDescent="0.25">
      <c r="A748" s="2" t="e">
        <f t="shared" si="36"/>
        <v>#VALUE!</v>
      </c>
      <c r="B748" s="2">
        <f t="shared" si="35"/>
        <v>100</v>
      </c>
      <c r="C748" s="2" t="str">
        <f t="shared" si="37"/>
        <v/>
      </c>
    </row>
    <row r="749" spans="1:3" x14ac:dyDescent="0.25">
      <c r="A749" s="2" t="e">
        <f t="shared" si="36"/>
        <v>#VALUE!</v>
      </c>
      <c r="B749" s="2">
        <f t="shared" si="35"/>
        <v>100</v>
      </c>
      <c r="C749" s="2" t="str">
        <f t="shared" si="37"/>
        <v/>
      </c>
    </row>
    <row r="750" spans="1:3" x14ac:dyDescent="0.25">
      <c r="A750" s="2" t="e">
        <f t="shared" si="36"/>
        <v>#VALUE!</v>
      </c>
      <c r="B750" s="2">
        <f t="shared" si="35"/>
        <v>100</v>
      </c>
      <c r="C750" s="2" t="str">
        <f t="shared" si="37"/>
        <v/>
      </c>
    </row>
    <row r="751" spans="1:3" x14ac:dyDescent="0.25">
      <c r="A751" s="2" t="e">
        <f t="shared" si="36"/>
        <v>#VALUE!</v>
      </c>
      <c r="B751" s="2">
        <f t="shared" si="35"/>
        <v>100</v>
      </c>
      <c r="C751" s="2" t="str">
        <f t="shared" si="37"/>
        <v/>
      </c>
    </row>
    <row r="752" spans="1:3" x14ac:dyDescent="0.25">
      <c r="A752" s="2" t="e">
        <f t="shared" si="36"/>
        <v>#VALUE!</v>
      </c>
      <c r="B752" s="2">
        <f t="shared" si="35"/>
        <v>100</v>
      </c>
      <c r="C752" s="2" t="str">
        <f t="shared" si="37"/>
        <v/>
      </c>
    </row>
    <row r="753" spans="1:3" x14ac:dyDescent="0.25">
      <c r="A753" s="2" t="e">
        <f t="shared" si="36"/>
        <v>#VALUE!</v>
      </c>
      <c r="B753" s="2">
        <f t="shared" si="35"/>
        <v>100</v>
      </c>
      <c r="C753" s="2" t="str">
        <f t="shared" si="37"/>
        <v/>
      </c>
    </row>
    <row r="754" spans="1:3" x14ac:dyDescent="0.25">
      <c r="A754" s="2" t="e">
        <f t="shared" si="36"/>
        <v>#VALUE!</v>
      </c>
      <c r="B754" s="2">
        <f t="shared" si="35"/>
        <v>100</v>
      </c>
      <c r="C754" s="2" t="str">
        <f t="shared" si="37"/>
        <v/>
      </c>
    </row>
    <row r="755" spans="1:3" x14ac:dyDescent="0.25">
      <c r="A755" s="2" t="e">
        <f t="shared" si="36"/>
        <v>#VALUE!</v>
      </c>
      <c r="B755" s="2">
        <f t="shared" si="35"/>
        <v>100</v>
      </c>
      <c r="C755" s="2" t="str">
        <f t="shared" si="37"/>
        <v/>
      </c>
    </row>
    <row r="756" spans="1:3" x14ac:dyDescent="0.25">
      <c r="A756" s="2" t="e">
        <f t="shared" si="36"/>
        <v>#VALUE!</v>
      </c>
      <c r="B756" s="2">
        <f t="shared" si="35"/>
        <v>100</v>
      </c>
      <c r="C756" s="2" t="str">
        <f t="shared" si="37"/>
        <v/>
      </c>
    </row>
    <row r="757" spans="1:3" x14ac:dyDescent="0.25">
      <c r="A757" s="2" t="e">
        <f t="shared" si="36"/>
        <v>#VALUE!</v>
      </c>
      <c r="B757" s="2">
        <f t="shared" si="35"/>
        <v>100</v>
      </c>
      <c r="C757" s="2" t="str">
        <f t="shared" si="37"/>
        <v/>
      </c>
    </row>
    <row r="758" spans="1:3" x14ac:dyDescent="0.25">
      <c r="A758" s="2" t="e">
        <f t="shared" si="36"/>
        <v>#VALUE!</v>
      </c>
      <c r="B758" s="2">
        <f t="shared" si="35"/>
        <v>100</v>
      </c>
      <c r="C758" s="2" t="str">
        <f t="shared" si="37"/>
        <v/>
      </c>
    </row>
    <row r="759" spans="1:3" x14ac:dyDescent="0.25">
      <c r="A759" s="2" t="e">
        <f t="shared" si="36"/>
        <v>#VALUE!</v>
      </c>
      <c r="B759" s="2">
        <f t="shared" si="35"/>
        <v>100</v>
      </c>
      <c r="C759" s="2" t="str">
        <f t="shared" si="37"/>
        <v/>
      </c>
    </row>
    <row r="760" spans="1:3" x14ac:dyDescent="0.25">
      <c r="A760" s="2" t="e">
        <f t="shared" si="36"/>
        <v>#VALUE!</v>
      </c>
      <c r="B760" s="2">
        <f t="shared" si="35"/>
        <v>100</v>
      </c>
      <c r="C760" s="2" t="str">
        <f t="shared" si="37"/>
        <v/>
      </c>
    </row>
    <row r="761" spans="1:3" x14ac:dyDescent="0.25">
      <c r="A761" s="2" t="e">
        <f t="shared" si="36"/>
        <v>#VALUE!</v>
      </c>
      <c r="B761" s="2">
        <f t="shared" si="35"/>
        <v>100</v>
      </c>
      <c r="C761" s="2" t="str">
        <f t="shared" si="37"/>
        <v/>
      </c>
    </row>
    <row r="762" spans="1:3" x14ac:dyDescent="0.25">
      <c r="A762" s="2" t="e">
        <f t="shared" si="36"/>
        <v>#VALUE!</v>
      </c>
      <c r="B762" s="2">
        <f t="shared" si="35"/>
        <v>100</v>
      </c>
      <c r="C762" s="2" t="str">
        <f t="shared" si="37"/>
        <v/>
      </c>
    </row>
    <row r="763" spans="1:3" x14ac:dyDescent="0.25">
      <c r="A763" s="2" t="e">
        <f t="shared" si="36"/>
        <v>#VALUE!</v>
      </c>
      <c r="B763" s="2">
        <f t="shared" si="35"/>
        <v>100</v>
      </c>
      <c r="C763" s="2" t="str">
        <f t="shared" si="37"/>
        <v/>
      </c>
    </row>
    <row r="764" spans="1:3" x14ac:dyDescent="0.25">
      <c r="A764" s="2" t="e">
        <f t="shared" si="36"/>
        <v>#VALUE!</v>
      </c>
      <c r="B764" s="2">
        <f t="shared" si="35"/>
        <v>100</v>
      </c>
      <c r="C764" s="2" t="str">
        <f t="shared" si="37"/>
        <v/>
      </c>
    </row>
    <row r="765" spans="1:3" x14ac:dyDescent="0.25">
      <c r="A765" s="2" t="e">
        <f t="shared" si="36"/>
        <v>#VALUE!</v>
      </c>
      <c r="B765" s="2">
        <f t="shared" si="35"/>
        <v>100</v>
      </c>
      <c r="C765" s="2" t="str">
        <f t="shared" si="37"/>
        <v/>
      </c>
    </row>
    <row r="766" spans="1:3" x14ac:dyDescent="0.25">
      <c r="A766" s="2" t="e">
        <f t="shared" si="36"/>
        <v>#VALUE!</v>
      </c>
      <c r="B766" s="2">
        <f t="shared" si="35"/>
        <v>100</v>
      </c>
      <c r="C766" s="2" t="str">
        <f t="shared" si="37"/>
        <v/>
      </c>
    </row>
    <row r="767" spans="1:3" x14ac:dyDescent="0.25">
      <c r="A767" s="2" t="e">
        <f t="shared" si="36"/>
        <v>#VALUE!</v>
      </c>
      <c r="B767" s="2">
        <f t="shared" si="35"/>
        <v>100</v>
      </c>
      <c r="C767" s="2" t="str">
        <f t="shared" si="37"/>
        <v/>
      </c>
    </row>
    <row r="768" spans="1:3" x14ac:dyDescent="0.25">
      <c r="A768" s="2" t="e">
        <f t="shared" si="36"/>
        <v>#VALUE!</v>
      </c>
      <c r="B768" s="2">
        <f t="shared" si="35"/>
        <v>100</v>
      </c>
      <c r="C768" s="2" t="str">
        <f t="shared" si="37"/>
        <v/>
      </c>
    </row>
    <row r="769" spans="1:3" x14ac:dyDescent="0.25">
      <c r="A769" s="2" t="e">
        <f t="shared" si="36"/>
        <v>#VALUE!</v>
      </c>
      <c r="B769" s="2">
        <f t="shared" si="35"/>
        <v>100</v>
      </c>
      <c r="C769" s="2" t="str">
        <f t="shared" si="37"/>
        <v/>
      </c>
    </row>
    <row r="770" spans="1:3" x14ac:dyDescent="0.25">
      <c r="A770" s="2" t="e">
        <f t="shared" si="36"/>
        <v>#VALUE!</v>
      </c>
      <c r="B770" s="2">
        <f t="shared" si="35"/>
        <v>100</v>
      </c>
      <c r="C770" s="2" t="str">
        <f t="shared" si="37"/>
        <v/>
      </c>
    </row>
    <row r="771" spans="1:3" x14ac:dyDescent="0.25">
      <c r="A771" s="2" t="e">
        <f t="shared" si="36"/>
        <v>#VALUE!</v>
      </c>
      <c r="B771" s="2">
        <f t="shared" ref="B771:B834" si="38">IF(ISERROR(SEARCH("(",F771))=TRUE,100,SEARCH("(",F771))</f>
        <v>100</v>
      </c>
      <c r="C771" s="2" t="str">
        <f t="shared" si="37"/>
        <v/>
      </c>
    </row>
    <row r="772" spans="1:3" x14ac:dyDescent="0.25">
      <c r="A772" s="2" t="e">
        <f t="shared" si="36"/>
        <v>#VALUE!</v>
      </c>
      <c r="B772" s="2">
        <f t="shared" si="38"/>
        <v>100</v>
      </c>
      <c r="C772" s="2" t="str">
        <f t="shared" si="37"/>
        <v/>
      </c>
    </row>
    <row r="773" spans="1:3" x14ac:dyDescent="0.25">
      <c r="A773" s="2" t="e">
        <f t="shared" si="36"/>
        <v>#VALUE!</v>
      </c>
      <c r="B773" s="2">
        <f t="shared" si="38"/>
        <v>100</v>
      </c>
      <c r="C773" s="2" t="str">
        <f t="shared" si="37"/>
        <v/>
      </c>
    </row>
    <row r="774" spans="1:3" x14ac:dyDescent="0.25">
      <c r="A774" s="2" t="e">
        <f t="shared" si="36"/>
        <v>#VALUE!</v>
      </c>
      <c r="B774" s="2">
        <f t="shared" si="38"/>
        <v>100</v>
      </c>
      <c r="C774" s="2" t="str">
        <f t="shared" si="37"/>
        <v/>
      </c>
    </row>
    <row r="775" spans="1:3" x14ac:dyDescent="0.25">
      <c r="A775" s="2" t="e">
        <f t="shared" si="36"/>
        <v>#VALUE!</v>
      </c>
      <c r="B775" s="2">
        <f t="shared" si="38"/>
        <v>100</v>
      </c>
      <c r="C775" s="2" t="str">
        <f t="shared" si="37"/>
        <v/>
      </c>
    </row>
    <row r="776" spans="1:3" x14ac:dyDescent="0.25">
      <c r="A776" s="2" t="e">
        <f t="shared" si="36"/>
        <v>#VALUE!</v>
      </c>
      <c r="B776" s="2">
        <f t="shared" si="38"/>
        <v>100</v>
      </c>
      <c r="C776" s="2" t="str">
        <f t="shared" si="37"/>
        <v/>
      </c>
    </row>
    <row r="777" spans="1:3" x14ac:dyDescent="0.25">
      <c r="A777" s="2" t="e">
        <f t="shared" si="36"/>
        <v>#VALUE!</v>
      </c>
      <c r="B777" s="2">
        <f t="shared" si="38"/>
        <v>100</v>
      </c>
      <c r="C777" s="2" t="str">
        <f t="shared" si="37"/>
        <v/>
      </c>
    </row>
    <row r="778" spans="1:3" x14ac:dyDescent="0.25">
      <c r="A778" s="2" t="e">
        <f t="shared" si="36"/>
        <v>#VALUE!</v>
      </c>
      <c r="B778" s="2">
        <f t="shared" si="38"/>
        <v>100</v>
      </c>
      <c r="C778" s="2" t="str">
        <f t="shared" si="37"/>
        <v/>
      </c>
    </row>
    <row r="779" spans="1:3" x14ac:dyDescent="0.25">
      <c r="A779" s="2" t="e">
        <f t="shared" si="36"/>
        <v>#VALUE!</v>
      </c>
      <c r="B779" s="2">
        <f t="shared" si="38"/>
        <v>100</v>
      </c>
      <c r="C779" s="2" t="str">
        <f t="shared" si="37"/>
        <v/>
      </c>
    </row>
    <row r="780" spans="1:3" x14ac:dyDescent="0.25">
      <c r="A780" s="2" t="e">
        <f t="shared" si="36"/>
        <v>#VALUE!</v>
      </c>
      <c r="B780" s="2">
        <f t="shared" si="38"/>
        <v>100</v>
      </c>
      <c r="C780" s="2" t="str">
        <f t="shared" si="37"/>
        <v/>
      </c>
    </row>
    <row r="781" spans="1:3" x14ac:dyDescent="0.25">
      <c r="A781" s="2" t="e">
        <f t="shared" si="36"/>
        <v>#VALUE!</v>
      </c>
      <c r="B781" s="2">
        <f t="shared" si="38"/>
        <v>100</v>
      </c>
      <c r="C781" s="2" t="str">
        <f t="shared" si="37"/>
        <v/>
      </c>
    </row>
    <row r="782" spans="1:3" x14ac:dyDescent="0.25">
      <c r="A782" s="2" t="e">
        <f t="shared" si="36"/>
        <v>#VALUE!</v>
      </c>
      <c r="B782" s="2">
        <f t="shared" si="38"/>
        <v>100</v>
      </c>
      <c r="C782" s="2" t="str">
        <f t="shared" si="37"/>
        <v/>
      </c>
    </row>
    <row r="783" spans="1:3" x14ac:dyDescent="0.25">
      <c r="A783" s="2" t="e">
        <f t="shared" si="36"/>
        <v>#VALUE!</v>
      </c>
      <c r="B783" s="2">
        <f t="shared" si="38"/>
        <v>100</v>
      </c>
      <c r="C783" s="2" t="str">
        <f t="shared" si="37"/>
        <v/>
      </c>
    </row>
    <row r="784" spans="1:3" x14ac:dyDescent="0.25">
      <c r="A784" s="2" t="e">
        <f t="shared" si="36"/>
        <v>#VALUE!</v>
      </c>
      <c r="B784" s="2">
        <f t="shared" si="38"/>
        <v>100</v>
      </c>
      <c r="C784" s="2" t="str">
        <f t="shared" si="37"/>
        <v/>
      </c>
    </row>
    <row r="785" spans="1:3" x14ac:dyDescent="0.25">
      <c r="A785" s="2" t="e">
        <f t="shared" si="36"/>
        <v>#VALUE!</v>
      </c>
      <c r="B785" s="2">
        <f t="shared" si="38"/>
        <v>100</v>
      </c>
      <c r="C785" s="2" t="str">
        <f t="shared" si="37"/>
        <v/>
      </c>
    </row>
    <row r="786" spans="1:3" x14ac:dyDescent="0.25">
      <c r="A786" s="2" t="e">
        <f t="shared" si="36"/>
        <v>#VALUE!</v>
      </c>
      <c r="B786" s="2">
        <f t="shared" si="38"/>
        <v>100</v>
      </c>
      <c r="C786" s="2" t="str">
        <f t="shared" si="37"/>
        <v/>
      </c>
    </row>
    <row r="787" spans="1:3" x14ac:dyDescent="0.25">
      <c r="A787" s="2" t="e">
        <f t="shared" si="36"/>
        <v>#VALUE!</v>
      </c>
      <c r="B787" s="2">
        <f t="shared" si="38"/>
        <v>100</v>
      </c>
      <c r="C787" s="2" t="str">
        <f t="shared" si="37"/>
        <v/>
      </c>
    </row>
    <row r="788" spans="1:3" x14ac:dyDescent="0.25">
      <c r="A788" s="2" t="e">
        <f t="shared" si="36"/>
        <v>#VALUE!</v>
      </c>
      <c r="B788" s="2">
        <f t="shared" si="38"/>
        <v>100</v>
      </c>
      <c r="C788" s="2" t="str">
        <f t="shared" si="37"/>
        <v/>
      </c>
    </row>
    <row r="789" spans="1:3" x14ac:dyDescent="0.25">
      <c r="A789" s="2" t="e">
        <f t="shared" si="36"/>
        <v>#VALUE!</v>
      </c>
      <c r="B789" s="2">
        <f t="shared" si="38"/>
        <v>100</v>
      </c>
      <c r="C789" s="2" t="str">
        <f t="shared" si="37"/>
        <v/>
      </c>
    </row>
    <row r="790" spans="1:3" x14ac:dyDescent="0.25">
      <c r="A790" s="2" t="e">
        <f t="shared" si="36"/>
        <v>#VALUE!</v>
      </c>
      <c r="B790" s="2">
        <f t="shared" si="38"/>
        <v>100</v>
      </c>
      <c r="C790" s="2" t="str">
        <f t="shared" si="37"/>
        <v/>
      </c>
    </row>
    <row r="791" spans="1:3" x14ac:dyDescent="0.25">
      <c r="A791" s="2" t="e">
        <f t="shared" si="36"/>
        <v>#VALUE!</v>
      </c>
      <c r="B791" s="2">
        <f t="shared" si="38"/>
        <v>100</v>
      </c>
      <c r="C791" s="2" t="str">
        <f t="shared" si="37"/>
        <v/>
      </c>
    </row>
    <row r="792" spans="1:3" x14ac:dyDescent="0.25">
      <c r="A792" s="2" t="e">
        <f t="shared" si="36"/>
        <v>#VALUE!</v>
      </c>
      <c r="B792" s="2">
        <f t="shared" si="38"/>
        <v>100</v>
      </c>
      <c r="C792" s="2" t="str">
        <f t="shared" si="37"/>
        <v/>
      </c>
    </row>
    <row r="793" spans="1:3" x14ac:dyDescent="0.25">
      <c r="A793" s="2" t="e">
        <f t="shared" si="36"/>
        <v>#VALUE!</v>
      </c>
      <c r="B793" s="2">
        <f t="shared" si="38"/>
        <v>100</v>
      </c>
      <c r="C793" s="2" t="str">
        <f t="shared" si="37"/>
        <v/>
      </c>
    </row>
    <row r="794" spans="1:3" x14ac:dyDescent="0.25">
      <c r="A794" s="2" t="e">
        <f t="shared" si="36"/>
        <v>#VALUE!</v>
      </c>
      <c r="B794" s="2">
        <f t="shared" si="38"/>
        <v>100</v>
      </c>
      <c r="C794" s="2" t="str">
        <f t="shared" si="37"/>
        <v/>
      </c>
    </row>
    <row r="795" spans="1:3" x14ac:dyDescent="0.25">
      <c r="A795" s="2" t="e">
        <f t="shared" si="36"/>
        <v>#VALUE!</v>
      </c>
      <c r="B795" s="2">
        <f t="shared" si="38"/>
        <v>100</v>
      </c>
      <c r="C795" s="2" t="str">
        <f t="shared" si="37"/>
        <v/>
      </c>
    </row>
    <row r="796" spans="1:3" x14ac:dyDescent="0.25">
      <c r="A796" s="2" t="e">
        <f t="shared" si="36"/>
        <v>#VALUE!</v>
      </c>
      <c r="B796" s="2">
        <f t="shared" si="38"/>
        <v>100</v>
      </c>
      <c r="C796" s="2" t="str">
        <f t="shared" si="37"/>
        <v/>
      </c>
    </row>
    <row r="797" spans="1:3" x14ac:dyDescent="0.25">
      <c r="A797" s="2" t="e">
        <f t="shared" si="36"/>
        <v>#VALUE!</v>
      </c>
      <c r="B797" s="2">
        <f t="shared" si="38"/>
        <v>100</v>
      </c>
      <c r="C797" s="2" t="str">
        <f t="shared" si="37"/>
        <v/>
      </c>
    </row>
    <row r="798" spans="1:3" x14ac:dyDescent="0.25">
      <c r="A798" s="2" t="e">
        <f t="shared" si="36"/>
        <v>#VALUE!</v>
      </c>
      <c r="B798" s="2">
        <f t="shared" si="38"/>
        <v>100</v>
      </c>
      <c r="C798" s="2" t="str">
        <f t="shared" si="37"/>
        <v/>
      </c>
    </row>
    <row r="799" spans="1:3" x14ac:dyDescent="0.25">
      <c r="A799" s="2" t="e">
        <f t="shared" si="36"/>
        <v>#VALUE!</v>
      </c>
      <c r="B799" s="2">
        <f t="shared" si="38"/>
        <v>100</v>
      </c>
      <c r="C799" s="2" t="str">
        <f t="shared" si="37"/>
        <v/>
      </c>
    </row>
    <row r="800" spans="1:3" x14ac:dyDescent="0.25">
      <c r="A800" s="2" t="e">
        <f t="shared" si="36"/>
        <v>#VALUE!</v>
      </c>
      <c r="B800" s="2">
        <f t="shared" si="38"/>
        <v>100</v>
      </c>
      <c r="C800" s="2" t="str">
        <f t="shared" si="37"/>
        <v/>
      </c>
    </row>
    <row r="801" spans="1:3" x14ac:dyDescent="0.25">
      <c r="A801" s="2" t="e">
        <f t="shared" si="36"/>
        <v>#VALUE!</v>
      </c>
      <c r="B801" s="2">
        <f t="shared" si="38"/>
        <v>100</v>
      </c>
      <c r="C801" s="2" t="str">
        <f t="shared" si="37"/>
        <v/>
      </c>
    </row>
    <row r="802" spans="1:3" x14ac:dyDescent="0.25">
      <c r="A802" s="2" t="e">
        <f t="shared" si="36"/>
        <v>#VALUE!</v>
      </c>
      <c r="B802" s="2">
        <f t="shared" si="38"/>
        <v>100</v>
      </c>
      <c r="C802" s="2" t="str">
        <f t="shared" si="37"/>
        <v/>
      </c>
    </row>
    <row r="803" spans="1:3" x14ac:dyDescent="0.25">
      <c r="A803" s="2" t="e">
        <f t="shared" si="36"/>
        <v>#VALUE!</v>
      </c>
      <c r="B803" s="2">
        <f t="shared" si="38"/>
        <v>100</v>
      </c>
      <c r="C803" s="2" t="str">
        <f t="shared" si="37"/>
        <v/>
      </c>
    </row>
    <row r="804" spans="1:3" x14ac:dyDescent="0.25">
      <c r="A804" s="2" t="e">
        <f t="shared" si="36"/>
        <v>#VALUE!</v>
      </c>
      <c r="B804" s="2">
        <f t="shared" si="38"/>
        <v>100</v>
      </c>
      <c r="C804" s="2" t="str">
        <f t="shared" si="37"/>
        <v/>
      </c>
    </row>
    <row r="805" spans="1:3" x14ac:dyDescent="0.25">
      <c r="A805" s="2" t="e">
        <f t="shared" si="36"/>
        <v>#VALUE!</v>
      </c>
      <c r="B805" s="2">
        <f t="shared" si="38"/>
        <v>100</v>
      </c>
      <c r="C805" s="2" t="str">
        <f t="shared" si="37"/>
        <v/>
      </c>
    </row>
    <row r="806" spans="1:3" x14ac:dyDescent="0.25">
      <c r="A806" s="2" t="e">
        <f t="shared" si="36"/>
        <v>#VALUE!</v>
      </c>
      <c r="B806" s="2">
        <f t="shared" si="38"/>
        <v>100</v>
      </c>
      <c r="C806" s="2" t="str">
        <f t="shared" si="37"/>
        <v/>
      </c>
    </row>
    <row r="807" spans="1:3" x14ac:dyDescent="0.25">
      <c r="A807" s="2" t="e">
        <f t="shared" si="36"/>
        <v>#VALUE!</v>
      </c>
      <c r="B807" s="2">
        <f t="shared" si="38"/>
        <v>100</v>
      </c>
      <c r="C807" s="2" t="str">
        <f t="shared" si="37"/>
        <v/>
      </c>
    </row>
    <row r="808" spans="1:3" x14ac:dyDescent="0.25">
      <c r="A808" s="2" t="e">
        <f t="shared" ref="A808:A871" si="39">IF(ISNUMBER(G808)=TRUE,G808/1000,VALUE(SUBSTITUTE(G808,".",",")))</f>
        <v>#VALUE!</v>
      </c>
      <c r="B808" s="2">
        <f t="shared" si="38"/>
        <v>100</v>
      </c>
      <c r="C808" s="2" t="str">
        <f t="shared" ref="C808:C871" si="40">IF(ISERROR(B808)=TRUE,F808,LEFT(F808,B808-2))</f>
        <v/>
      </c>
    </row>
    <row r="809" spans="1:3" x14ac:dyDescent="0.25">
      <c r="A809" s="2" t="e">
        <f t="shared" si="39"/>
        <v>#VALUE!</v>
      </c>
      <c r="B809" s="2">
        <f t="shared" si="38"/>
        <v>100</v>
      </c>
      <c r="C809" s="2" t="str">
        <f t="shared" si="40"/>
        <v/>
      </c>
    </row>
    <row r="810" spans="1:3" x14ac:dyDescent="0.25">
      <c r="A810" s="2" t="e">
        <f t="shared" si="39"/>
        <v>#VALUE!</v>
      </c>
      <c r="B810" s="2">
        <f t="shared" si="38"/>
        <v>100</v>
      </c>
      <c r="C810" s="2" t="str">
        <f t="shared" si="40"/>
        <v/>
      </c>
    </row>
    <row r="811" spans="1:3" x14ac:dyDescent="0.25">
      <c r="A811" s="2" t="e">
        <f t="shared" si="39"/>
        <v>#VALUE!</v>
      </c>
      <c r="B811" s="2">
        <f t="shared" si="38"/>
        <v>100</v>
      </c>
      <c r="C811" s="2" t="str">
        <f t="shared" si="40"/>
        <v/>
      </c>
    </row>
    <row r="812" spans="1:3" x14ac:dyDescent="0.25">
      <c r="A812" s="2" t="e">
        <f t="shared" si="39"/>
        <v>#VALUE!</v>
      </c>
      <c r="B812" s="2">
        <f t="shared" si="38"/>
        <v>100</v>
      </c>
      <c r="C812" s="2" t="str">
        <f t="shared" si="40"/>
        <v/>
      </c>
    </row>
    <row r="813" spans="1:3" x14ac:dyDescent="0.25">
      <c r="A813" s="2" t="e">
        <f t="shared" si="39"/>
        <v>#VALUE!</v>
      </c>
      <c r="B813" s="2">
        <f t="shared" si="38"/>
        <v>100</v>
      </c>
      <c r="C813" s="2" t="str">
        <f t="shared" si="40"/>
        <v/>
      </c>
    </row>
    <row r="814" spans="1:3" x14ac:dyDescent="0.25">
      <c r="A814" s="2" t="e">
        <f t="shared" si="39"/>
        <v>#VALUE!</v>
      </c>
      <c r="B814" s="2">
        <f t="shared" si="38"/>
        <v>100</v>
      </c>
      <c r="C814" s="2" t="str">
        <f t="shared" si="40"/>
        <v/>
      </c>
    </row>
    <row r="815" spans="1:3" x14ac:dyDescent="0.25">
      <c r="A815" s="2" t="e">
        <f t="shared" si="39"/>
        <v>#VALUE!</v>
      </c>
      <c r="B815" s="2">
        <f t="shared" si="38"/>
        <v>100</v>
      </c>
      <c r="C815" s="2" t="str">
        <f t="shared" si="40"/>
        <v/>
      </c>
    </row>
    <row r="816" spans="1:3" x14ac:dyDescent="0.25">
      <c r="A816" s="2" t="e">
        <f t="shared" si="39"/>
        <v>#VALUE!</v>
      </c>
      <c r="B816" s="2">
        <f t="shared" si="38"/>
        <v>100</v>
      </c>
      <c r="C816" s="2" t="str">
        <f t="shared" si="40"/>
        <v/>
      </c>
    </row>
    <row r="817" spans="1:3" x14ac:dyDescent="0.25">
      <c r="A817" s="2" t="e">
        <f t="shared" si="39"/>
        <v>#VALUE!</v>
      </c>
      <c r="B817" s="2">
        <f t="shared" si="38"/>
        <v>100</v>
      </c>
      <c r="C817" s="2" t="str">
        <f t="shared" si="40"/>
        <v/>
      </c>
    </row>
    <row r="818" spans="1:3" x14ac:dyDescent="0.25">
      <c r="A818" s="2" t="e">
        <f t="shared" si="39"/>
        <v>#VALUE!</v>
      </c>
      <c r="B818" s="2">
        <f t="shared" si="38"/>
        <v>100</v>
      </c>
      <c r="C818" s="2" t="str">
        <f t="shared" si="40"/>
        <v/>
      </c>
    </row>
    <row r="819" spans="1:3" x14ac:dyDescent="0.25">
      <c r="A819" s="2" t="e">
        <f t="shared" si="39"/>
        <v>#VALUE!</v>
      </c>
      <c r="B819" s="2">
        <f t="shared" si="38"/>
        <v>100</v>
      </c>
      <c r="C819" s="2" t="str">
        <f t="shared" si="40"/>
        <v/>
      </c>
    </row>
    <row r="820" spans="1:3" x14ac:dyDescent="0.25">
      <c r="A820" s="2" t="e">
        <f t="shared" si="39"/>
        <v>#VALUE!</v>
      </c>
      <c r="B820" s="2">
        <f t="shared" si="38"/>
        <v>100</v>
      </c>
      <c r="C820" s="2" t="str">
        <f t="shared" si="40"/>
        <v/>
      </c>
    </row>
    <row r="821" spans="1:3" x14ac:dyDescent="0.25">
      <c r="A821" s="2" t="e">
        <f t="shared" si="39"/>
        <v>#VALUE!</v>
      </c>
      <c r="B821" s="2">
        <f t="shared" si="38"/>
        <v>100</v>
      </c>
      <c r="C821" s="2" t="str">
        <f t="shared" si="40"/>
        <v/>
      </c>
    </row>
    <row r="822" spans="1:3" x14ac:dyDescent="0.25">
      <c r="A822" s="2" t="e">
        <f t="shared" si="39"/>
        <v>#VALUE!</v>
      </c>
      <c r="B822" s="2">
        <f t="shared" si="38"/>
        <v>100</v>
      </c>
      <c r="C822" s="2" t="str">
        <f t="shared" si="40"/>
        <v/>
      </c>
    </row>
    <row r="823" spans="1:3" x14ac:dyDescent="0.25">
      <c r="A823" s="2" t="e">
        <f t="shared" si="39"/>
        <v>#VALUE!</v>
      </c>
      <c r="B823" s="2">
        <f t="shared" si="38"/>
        <v>100</v>
      </c>
      <c r="C823" s="2" t="str">
        <f t="shared" si="40"/>
        <v/>
      </c>
    </row>
    <row r="824" spans="1:3" x14ac:dyDescent="0.25">
      <c r="A824" s="2" t="e">
        <f t="shared" si="39"/>
        <v>#VALUE!</v>
      </c>
      <c r="B824" s="2">
        <f t="shared" si="38"/>
        <v>100</v>
      </c>
      <c r="C824" s="2" t="str">
        <f t="shared" si="40"/>
        <v/>
      </c>
    </row>
    <row r="825" spans="1:3" x14ac:dyDescent="0.25">
      <c r="A825" s="2" t="e">
        <f t="shared" si="39"/>
        <v>#VALUE!</v>
      </c>
      <c r="B825" s="2">
        <f t="shared" si="38"/>
        <v>100</v>
      </c>
      <c r="C825" s="2" t="str">
        <f t="shared" si="40"/>
        <v/>
      </c>
    </row>
    <row r="826" spans="1:3" x14ac:dyDescent="0.25">
      <c r="A826" s="2" t="e">
        <f t="shared" si="39"/>
        <v>#VALUE!</v>
      </c>
      <c r="B826" s="2">
        <f t="shared" si="38"/>
        <v>100</v>
      </c>
      <c r="C826" s="2" t="str">
        <f t="shared" si="40"/>
        <v/>
      </c>
    </row>
    <row r="827" spans="1:3" x14ac:dyDescent="0.25">
      <c r="A827" s="2" t="e">
        <f t="shared" si="39"/>
        <v>#VALUE!</v>
      </c>
      <c r="B827" s="2">
        <f t="shared" si="38"/>
        <v>100</v>
      </c>
      <c r="C827" s="2" t="str">
        <f t="shared" si="40"/>
        <v/>
      </c>
    </row>
    <row r="828" spans="1:3" x14ac:dyDescent="0.25">
      <c r="A828" s="2" t="e">
        <f t="shared" si="39"/>
        <v>#VALUE!</v>
      </c>
      <c r="B828" s="2">
        <f t="shared" si="38"/>
        <v>100</v>
      </c>
      <c r="C828" s="2" t="str">
        <f t="shared" si="40"/>
        <v/>
      </c>
    </row>
    <row r="829" spans="1:3" x14ac:dyDescent="0.25">
      <c r="A829" s="2" t="e">
        <f t="shared" si="39"/>
        <v>#VALUE!</v>
      </c>
      <c r="B829" s="2">
        <f t="shared" si="38"/>
        <v>100</v>
      </c>
      <c r="C829" s="2" t="str">
        <f t="shared" si="40"/>
        <v/>
      </c>
    </row>
    <row r="830" spans="1:3" x14ac:dyDescent="0.25">
      <c r="A830" s="2" t="e">
        <f t="shared" si="39"/>
        <v>#VALUE!</v>
      </c>
      <c r="B830" s="2">
        <f t="shared" si="38"/>
        <v>100</v>
      </c>
      <c r="C830" s="2" t="str">
        <f t="shared" si="40"/>
        <v/>
      </c>
    </row>
    <row r="831" spans="1:3" x14ac:dyDescent="0.25">
      <c r="A831" s="2" t="e">
        <f t="shared" si="39"/>
        <v>#VALUE!</v>
      </c>
      <c r="B831" s="2">
        <f t="shared" si="38"/>
        <v>100</v>
      </c>
      <c r="C831" s="2" t="str">
        <f t="shared" si="40"/>
        <v/>
      </c>
    </row>
    <row r="832" spans="1:3" x14ac:dyDescent="0.25">
      <c r="A832" s="2" t="e">
        <f t="shared" si="39"/>
        <v>#VALUE!</v>
      </c>
      <c r="B832" s="2">
        <f t="shared" si="38"/>
        <v>100</v>
      </c>
      <c r="C832" s="2" t="str">
        <f t="shared" si="40"/>
        <v/>
      </c>
    </row>
    <row r="833" spans="1:3" x14ac:dyDescent="0.25">
      <c r="A833" s="2" t="e">
        <f t="shared" si="39"/>
        <v>#VALUE!</v>
      </c>
      <c r="B833" s="2">
        <f t="shared" si="38"/>
        <v>100</v>
      </c>
      <c r="C833" s="2" t="str">
        <f t="shared" si="40"/>
        <v/>
      </c>
    </row>
    <row r="834" spans="1:3" x14ac:dyDescent="0.25">
      <c r="A834" s="2" t="e">
        <f t="shared" si="39"/>
        <v>#VALUE!</v>
      </c>
      <c r="B834" s="2">
        <f t="shared" si="38"/>
        <v>100</v>
      </c>
      <c r="C834" s="2" t="str">
        <f t="shared" si="40"/>
        <v/>
      </c>
    </row>
    <row r="835" spans="1:3" x14ac:dyDescent="0.25">
      <c r="A835" s="2" t="e">
        <f t="shared" si="39"/>
        <v>#VALUE!</v>
      </c>
      <c r="B835" s="2">
        <f t="shared" ref="B835:B898" si="41">IF(ISERROR(SEARCH("(",F835))=TRUE,100,SEARCH("(",F835))</f>
        <v>100</v>
      </c>
      <c r="C835" s="2" t="str">
        <f t="shared" si="40"/>
        <v/>
      </c>
    </row>
    <row r="836" spans="1:3" x14ac:dyDescent="0.25">
      <c r="A836" s="2" t="e">
        <f t="shared" si="39"/>
        <v>#VALUE!</v>
      </c>
      <c r="B836" s="2">
        <f t="shared" si="41"/>
        <v>100</v>
      </c>
      <c r="C836" s="2" t="str">
        <f t="shared" si="40"/>
        <v/>
      </c>
    </row>
    <row r="837" spans="1:3" x14ac:dyDescent="0.25">
      <c r="A837" s="2" t="e">
        <f t="shared" si="39"/>
        <v>#VALUE!</v>
      </c>
      <c r="B837" s="2">
        <f t="shared" si="41"/>
        <v>100</v>
      </c>
      <c r="C837" s="2" t="str">
        <f t="shared" si="40"/>
        <v/>
      </c>
    </row>
    <row r="838" spans="1:3" x14ac:dyDescent="0.25">
      <c r="A838" s="2" t="e">
        <f t="shared" si="39"/>
        <v>#VALUE!</v>
      </c>
      <c r="B838" s="2">
        <f t="shared" si="41"/>
        <v>100</v>
      </c>
      <c r="C838" s="2" t="str">
        <f t="shared" si="40"/>
        <v/>
      </c>
    </row>
    <row r="839" spans="1:3" x14ac:dyDescent="0.25">
      <c r="A839" s="2" t="e">
        <f t="shared" si="39"/>
        <v>#VALUE!</v>
      </c>
      <c r="B839" s="2">
        <f t="shared" si="41"/>
        <v>100</v>
      </c>
      <c r="C839" s="2" t="str">
        <f t="shared" si="40"/>
        <v/>
      </c>
    </row>
    <row r="840" spans="1:3" x14ac:dyDescent="0.25">
      <c r="A840" s="2" t="e">
        <f t="shared" si="39"/>
        <v>#VALUE!</v>
      </c>
      <c r="B840" s="2">
        <f t="shared" si="41"/>
        <v>100</v>
      </c>
      <c r="C840" s="2" t="str">
        <f t="shared" si="40"/>
        <v/>
      </c>
    </row>
    <row r="841" spans="1:3" x14ac:dyDescent="0.25">
      <c r="A841" s="2" t="e">
        <f t="shared" si="39"/>
        <v>#VALUE!</v>
      </c>
      <c r="B841" s="2">
        <f t="shared" si="41"/>
        <v>100</v>
      </c>
      <c r="C841" s="2" t="str">
        <f t="shared" si="40"/>
        <v/>
      </c>
    </row>
    <row r="842" spans="1:3" x14ac:dyDescent="0.25">
      <c r="A842" s="2" t="e">
        <f t="shared" si="39"/>
        <v>#VALUE!</v>
      </c>
      <c r="B842" s="2">
        <f t="shared" si="41"/>
        <v>100</v>
      </c>
      <c r="C842" s="2" t="str">
        <f t="shared" si="40"/>
        <v/>
      </c>
    </row>
    <row r="843" spans="1:3" x14ac:dyDescent="0.25">
      <c r="A843" s="2" t="e">
        <f t="shared" si="39"/>
        <v>#VALUE!</v>
      </c>
      <c r="B843" s="2">
        <f t="shared" si="41"/>
        <v>100</v>
      </c>
      <c r="C843" s="2" t="str">
        <f t="shared" si="40"/>
        <v/>
      </c>
    </row>
    <row r="844" spans="1:3" x14ac:dyDescent="0.25">
      <c r="A844" s="2" t="e">
        <f t="shared" si="39"/>
        <v>#VALUE!</v>
      </c>
      <c r="B844" s="2">
        <f t="shared" si="41"/>
        <v>100</v>
      </c>
      <c r="C844" s="2" t="str">
        <f t="shared" si="40"/>
        <v/>
      </c>
    </row>
    <row r="845" spans="1:3" x14ac:dyDescent="0.25">
      <c r="A845" s="2" t="e">
        <f t="shared" si="39"/>
        <v>#VALUE!</v>
      </c>
      <c r="B845" s="2">
        <f t="shared" si="41"/>
        <v>100</v>
      </c>
      <c r="C845" s="2" t="str">
        <f t="shared" si="40"/>
        <v/>
      </c>
    </row>
    <row r="846" spans="1:3" x14ac:dyDescent="0.25">
      <c r="A846" s="2" t="e">
        <f t="shared" si="39"/>
        <v>#VALUE!</v>
      </c>
      <c r="B846" s="2">
        <f t="shared" si="41"/>
        <v>100</v>
      </c>
      <c r="C846" s="2" t="str">
        <f t="shared" si="40"/>
        <v/>
      </c>
    </row>
    <row r="847" spans="1:3" x14ac:dyDescent="0.25">
      <c r="A847" s="2" t="e">
        <f t="shared" si="39"/>
        <v>#VALUE!</v>
      </c>
      <c r="B847" s="2">
        <f t="shared" si="41"/>
        <v>100</v>
      </c>
      <c r="C847" s="2" t="str">
        <f t="shared" si="40"/>
        <v/>
      </c>
    </row>
    <row r="848" spans="1:3" x14ac:dyDescent="0.25">
      <c r="A848" s="2" t="e">
        <f t="shared" si="39"/>
        <v>#VALUE!</v>
      </c>
      <c r="B848" s="2">
        <f t="shared" si="41"/>
        <v>100</v>
      </c>
      <c r="C848" s="2" t="str">
        <f t="shared" si="40"/>
        <v/>
      </c>
    </row>
    <row r="849" spans="1:3" x14ac:dyDescent="0.25">
      <c r="A849" s="2" t="e">
        <f t="shared" si="39"/>
        <v>#VALUE!</v>
      </c>
      <c r="B849" s="2">
        <f t="shared" si="41"/>
        <v>100</v>
      </c>
      <c r="C849" s="2" t="str">
        <f t="shared" si="40"/>
        <v/>
      </c>
    </row>
    <row r="850" spans="1:3" x14ac:dyDescent="0.25">
      <c r="A850" s="2" t="e">
        <f t="shared" si="39"/>
        <v>#VALUE!</v>
      </c>
      <c r="B850" s="2">
        <f t="shared" si="41"/>
        <v>100</v>
      </c>
      <c r="C850" s="2" t="str">
        <f t="shared" si="40"/>
        <v/>
      </c>
    </row>
    <row r="851" spans="1:3" x14ac:dyDescent="0.25">
      <c r="A851" s="2" t="e">
        <f t="shared" si="39"/>
        <v>#VALUE!</v>
      </c>
      <c r="B851" s="2">
        <f t="shared" si="41"/>
        <v>100</v>
      </c>
      <c r="C851" s="2" t="str">
        <f t="shared" si="40"/>
        <v/>
      </c>
    </row>
    <row r="852" spans="1:3" x14ac:dyDescent="0.25">
      <c r="A852" s="2" t="e">
        <f t="shared" si="39"/>
        <v>#VALUE!</v>
      </c>
      <c r="B852" s="2">
        <f t="shared" si="41"/>
        <v>100</v>
      </c>
      <c r="C852" s="2" t="str">
        <f t="shared" si="40"/>
        <v/>
      </c>
    </row>
    <row r="853" spans="1:3" x14ac:dyDescent="0.25">
      <c r="A853" s="2" t="e">
        <f t="shared" si="39"/>
        <v>#VALUE!</v>
      </c>
      <c r="B853" s="2">
        <f t="shared" si="41"/>
        <v>100</v>
      </c>
      <c r="C853" s="2" t="str">
        <f t="shared" si="40"/>
        <v/>
      </c>
    </row>
    <row r="854" spans="1:3" x14ac:dyDescent="0.25">
      <c r="A854" s="2" t="e">
        <f t="shared" si="39"/>
        <v>#VALUE!</v>
      </c>
      <c r="B854" s="2">
        <f t="shared" si="41"/>
        <v>100</v>
      </c>
      <c r="C854" s="2" t="str">
        <f t="shared" si="40"/>
        <v/>
      </c>
    </row>
    <row r="855" spans="1:3" x14ac:dyDescent="0.25">
      <c r="A855" s="2" t="e">
        <f t="shared" si="39"/>
        <v>#VALUE!</v>
      </c>
      <c r="B855" s="2">
        <f t="shared" si="41"/>
        <v>100</v>
      </c>
      <c r="C855" s="2" t="str">
        <f t="shared" si="40"/>
        <v/>
      </c>
    </row>
    <row r="856" spans="1:3" x14ac:dyDescent="0.25">
      <c r="A856" s="2" t="e">
        <f t="shared" si="39"/>
        <v>#VALUE!</v>
      </c>
      <c r="B856" s="2">
        <f t="shared" si="41"/>
        <v>100</v>
      </c>
      <c r="C856" s="2" t="str">
        <f t="shared" si="40"/>
        <v/>
      </c>
    </row>
    <row r="857" spans="1:3" x14ac:dyDescent="0.25">
      <c r="A857" s="2" t="e">
        <f t="shared" si="39"/>
        <v>#VALUE!</v>
      </c>
      <c r="B857" s="2">
        <f t="shared" si="41"/>
        <v>100</v>
      </c>
      <c r="C857" s="2" t="str">
        <f t="shared" si="40"/>
        <v/>
      </c>
    </row>
    <row r="858" spans="1:3" x14ac:dyDescent="0.25">
      <c r="A858" s="2" t="e">
        <f t="shared" si="39"/>
        <v>#VALUE!</v>
      </c>
      <c r="B858" s="2">
        <f t="shared" si="41"/>
        <v>100</v>
      </c>
      <c r="C858" s="2" t="str">
        <f t="shared" si="40"/>
        <v/>
      </c>
    </row>
    <row r="859" spans="1:3" x14ac:dyDescent="0.25">
      <c r="A859" s="2" t="e">
        <f t="shared" si="39"/>
        <v>#VALUE!</v>
      </c>
      <c r="B859" s="2">
        <f t="shared" si="41"/>
        <v>100</v>
      </c>
      <c r="C859" s="2" t="str">
        <f t="shared" si="40"/>
        <v/>
      </c>
    </row>
    <row r="860" spans="1:3" x14ac:dyDescent="0.25">
      <c r="A860" s="2" t="e">
        <f t="shared" si="39"/>
        <v>#VALUE!</v>
      </c>
      <c r="B860" s="2">
        <f t="shared" si="41"/>
        <v>100</v>
      </c>
      <c r="C860" s="2" t="str">
        <f t="shared" si="40"/>
        <v/>
      </c>
    </row>
    <row r="861" spans="1:3" x14ac:dyDescent="0.25">
      <c r="A861" s="2" t="e">
        <f t="shared" si="39"/>
        <v>#VALUE!</v>
      </c>
      <c r="B861" s="2">
        <f t="shared" si="41"/>
        <v>100</v>
      </c>
      <c r="C861" s="2" t="str">
        <f t="shared" si="40"/>
        <v/>
      </c>
    </row>
    <row r="862" spans="1:3" x14ac:dyDescent="0.25">
      <c r="A862" s="2" t="e">
        <f t="shared" si="39"/>
        <v>#VALUE!</v>
      </c>
      <c r="B862" s="2">
        <f t="shared" si="41"/>
        <v>100</v>
      </c>
      <c r="C862" s="2" t="str">
        <f t="shared" si="40"/>
        <v/>
      </c>
    </row>
    <row r="863" spans="1:3" x14ac:dyDescent="0.25">
      <c r="A863" s="2" t="e">
        <f t="shared" si="39"/>
        <v>#VALUE!</v>
      </c>
      <c r="B863" s="2">
        <f t="shared" si="41"/>
        <v>100</v>
      </c>
      <c r="C863" s="2" t="str">
        <f t="shared" si="40"/>
        <v/>
      </c>
    </row>
    <row r="864" spans="1:3" x14ac:dyDescent="0.25">
      <c r="A864" s="2" t="e">
        <f t="shared" si="39"/>
        <v>#VALUE!</v>
      </c>
      <c r="B864" s="2">
        <f t="shared" si="41"/>
        <v>100</v>
      </c>
      <c r="C864" s="2" t="str">
        <f t="shared" si="40"/>
        <v/>
      </c>
    </row>
    <row r="865" spans="1:3" x14ac:dyDescent="0.25">
      <c r="A865" s="2" t="e">
        <f t="shared" si="39"/>
        <v>#VALUE!</v>
      </c>
      <c r="B865" s="2">
        <f t="shared" si="41"/>
        <v>100</v>
      </c>
      <c r="C865" s="2" t="str">
        <f t="shared" si="40"/>
        <v/>
      </c>
    </row>
    <row r="866" spans="1:3" x14ac:dyDescent="0.25">
      <c r="A866" s="2" t="e">
        <f t="shared" si="39"/>
        <v>#VALUE!</v>
      </c>
      <c r="B866" s="2">
        <f t="shared" si="41"/>
        <v>100</v>
      </c>
      <c r="C866" s="2" t="str">
        <f t="shared" si="40"/>
        <v/>
      </c>
    </row>
    <row r="867" spans="1:3" x14ac:dyDescent="0.25">
      <c r="A867" s="2" t="e">
        <f t="shared" si="39"/>
        <v>#VALUE!</v>
      </c>
      <c r="B867" s="2">
        <f t="shared" si="41"/>
        <v>100</v>
      </c>
      <c r="C867" s="2" t="str">
        <f t="shared" si="40"/>
        <v/>
      </c>
    </row>
    <row r="868" spans="1:3" x14ac:dyDescent="0.25">
      <c r="A868" s="2" t="e">
        <f t="shared" si="39"/>
        <v>#VALUE!</v>
      </c>
      <c r="B868" s="2">
        <f t="shared" si="41"/>
        <v>100</v>
      </c>
      <c r="C868" s="2" t="str">
        <f t="shared" si="40"/>
        <v/>
      </c>
    </row>
    <row r="869" spans="1:3" x14ac:dyDescent="0.25">
      <c r="A869" s="2" t="e">
        <f t="shared" si="39"/>
        <v>#VALUE!</v>
      </c>
      <c r="B869" s="2">
        <f t="shared" si="41"/>
        <v>100</v>
      </c>
      <c r="C869" s="2" t="str">
        <f t="shared" si="40"/>
        <v/>
      </c>
    </row>
    <row r="870" spans="1:3" x14ac:dyDescent="0.25">
      <c r="A870" s="2" t="e">
        <f t="shared" si="39"/>
        <v>#VALUE!</v>
      </c>
      <c r="B870" s="2">
        <f t="shared" si="41"/>
        <v>100</v>
      </c>
      <c r="C870" s="2" t="str">
        <f t="shared" si="40"/>
        <v/>
      </c>
    </row>
    <row r="871" spans="1:3" x14ac:dyDescent="0.25">
      <c r="A871" s="2" t="e">
        <f t="shared" si="39"/>
        <v>#VALUE!</v>
      </c>
      <c r="B871" s="2">
        <f t="shared" si="41"/>
        <v>100</v>
      </c>
      <c r="C871" s="2" t="str">
        <f t="shared" si="40"/>
        <v/>
      </c>
    </row>
    <row r="872" spans="1:3" x14ac:dyDescent="0.25">
      <c r="A872" s="2" t="e">
        <f t="shared" ref="A872:A935" si="42">IF(ISNUMBER(G872)=TRUE,G872/1000,VALUE(SUBSTITUTE(G872,".",",")))</f>
        <v>#VALUE!</v>
      </c>
      <c r="B872" s="2">
        <f t="shared" si="41"/>
        <v>100</v>
      </c>
      <c r="C872" s="2" t="str">
        <f t="shared" ref="C872:C935" si="43">IF(ISERROR(B872)=TRUE,F872,LEFT(F872,B872-2))</f>
        <v/>
      </c>
    </row>
    <row r="873" spans="1:3" x14ac:dyDescent="0.25">
      <c r="A873" s="2" t="e">
        <f t="shared" si="42"/>
        <v>#VALUE!</v>
      </c>
      <c r="B873" s="2">
        <f t="shared" si="41"/>
        <v>100</v>
      </c>
      <c r="C873" s="2" t="str">
        <f t="shared" si="43"/>
        <v/>
      </c>
    </row>
    <row r="874" spans="1:3" x14ac:dyDescent="0.25">
      <c r="A874" s="2" t="e">
        <f t="shared" si="42"/>
        <v>#VALUE!</v>
      </c>
      <c r="B874" s="2">
        <f t="shared" si="41"/>
        <v>100</v>
      </c>
      <c r="C874" s="2" t="str">
        <f t="shared" si="43"/>
        <v/>
      </c>
    </row>
    <row r="875" spans="1:3" x14ac:dyDescent="0.25">
      <c r="A875" s="2" t="e">
        <f t="shared" si="42"/>
        <v>#VALUE!</v>
      </c>
      <c r="B875" s="2">
        <f t="shared" si="41"/>
        <v>100</v>
      </c>
      <c r="C875" s="2" t="str">
        <f t="shared" si="43"/>
        <v/>
      </c>
    </row>
    <row r="876" spans="1:3" x14ac:dyDescent="0.25">
      <c r="A876" s="2" t="e">
        <f t="shared" si="42"/>
        <v>#VALUE!</v>
      </c>
      <c r="B876" s="2">
        <f t="shared" si="41"/>
        <v>100</v>
      </c>
      <c r="C876" s="2" t="str">
        <f t="shared" si="43"/>
        <v/>
      </c>
    </row>
    <row r="877" spans="1:3" x14ac:dyDescent="0.25">
      <c r="A877" s="2" t="e">
        <f t="shared" si="42"/>
        <v>#VALUE!</v>
      </c>
      <c r="B877" s="2">
        <f t="shared" si="41"/>
        <v>100</v>
      </c>
      <c r="C877" s="2" t="str">
        <f t="shared" si="43"/>
        <v/>
      </c>
    </row>
    <row r="878" spans="1:3" x14ac:dyDescent="0.25">
      <c r="A878" s="2" t="e">
        <f t="shared" si="42"/>
        <v>#VALUE!</v>
      </c>
      <c r="B878" s="2">
        <f t="shared" si="41"/>
        <v>100</v>
      </c>
      <c r="C878" s="2" t="str">
        <f t="shared" si="43"/>
        <v/>
      </c>
    </row>
    <row r="879" spans="1:3" x14ac:dyDescent="0.25">
      <c r="A879" s="2" t="e">
        <f t="shared" si="42"/>
        <v>#VALUE!</v>
      </c>
      <c r="B879" s="2">
        <f t="shared" si="41"/>
        <v>100</v>
      </c>
      <c r="C879" s="2" t="str">
        <f t="shared" si="43"/>
        <v/>
      </c>
    </row>
    <row r="880" spans="1:3" x14ac:dyDescent="0.25">
      <c r="A880" s="2" t="e">
        <f t="shared" si="42"/>
        <v>#VALUE!</v>
      </c>
      <c r="B880" s="2">
        <f t="shared" si="41"/>
        <v>100</v>
      </c>
      <c r="C880" s="2" t="str">
        <f t="shared" si="43"/>
        <v/>
      </c>
    </row>
    <row r="881" spans="1:3" x14ac:dyDescent="0.25">
      <c r="A881" s="2" t="e">
        <f t="shared" si="42"/>
        <v>#VALUE!</v>
      </c>
      <c r="B881" s="2">
        <f t="shared" si="41"/>
        <v>100</v>
      </c>
      <c r="C881" s="2" t="str">
        <f t="shared" si="43"/>
        <v/>
      </c>
    </row>
    <row r="882" spans="1:3" x14ac:dyDescent="0.25">
      <c r="A882" s="2" t="e">
        <f t="shared" si="42"/>
        <v>#VALUE!</v>
      </c>
      <c r="B882" s="2">
        <f t="shared" si="41"/>
        <v>100</v>
      </c>
      <c r="C882" s="2" t="str">
        <f t="shared" si="43"/>
        <v/>
      </c>
    </row>
    <row r="883" spans="1:3" x14ac:dyDescent="0.25">
      <c r="A883" s="2" t="e">
        <f t="shared" si="42"/>
        <v>#VALUE!</v>
      </c>
      <c r="B883" s="2">
        <f t="shared" si="41"/>
        <v>100</v>
      </c>
      <c r="C883" s="2" t="str">
        <f t="shared" si="43"/>
        <v/>
      </c>
    </row>
    <row r="884" spans="1:3" x14ac:dyDescent="0.25">
      <c r="A884" s="2" t="e">
        <f t="shared" si="42"/>
        <v>#VALUE!</v>
      </c>
      <c r="B884" s="2">
        <f t="shared" si="41"/>
        <v>100</v>
      </c>
      <c r="C884" s="2" t="str">
        <f t="shared" si="43"/>
        <v/>
      </c>
    </row>
    <row r="885" spans="1:3" x14ac:dyDescent="0.25">
      <c r="A885" s="2" t="e">
        <f t="shared" si="42"/>
        <v>#VALUE!</v>
      </c>
      <c r="B885" s="2">
        <f t="shared" si="41"/>
        <v>100</v>
      </c>
      <c r="C885" s="2" t="str">
        <f t="shared" si="43"/>
        <v/>
      </c>
    </row>
    <row r="886" spans="1:3" x14ac:dyDescent="0.25">
      <c r="A886" s="2" t="e">
        <f t="shared" si="42"/>
        <v>#VALUE!</v>
      </c>
      <c r="B886" s="2">
        <f t="shared" si="41"/>
        <v>100</v>
      </c>
      <c r="C886" s="2" t="str">
        <f t="shared" si="43"/>
        <v/>
      </c>
    </row>
    <row r="887" spans="1:3" x14ac:dyDescent="0.25">
      <c r="A887" s="2" t="e">
        <f t="shared" si="42"/>
        <v>#VALUE!</v>
      </c>
      <c r="B887" s="2">
        <f t="shared" si="41"/>
        <v>100</v>
      </c>
      <c r="C887" s="2" t="str">
        <f t="shared" si="43"/>
        <v/>
      </c>
    </row>
    <row r="888" spans="1:3" x14ac:dyDescent="0.25">
      <c r="A888" s="2" t="e">
        <f t="shared" si="42"/>
        <v>#VALUE!</v>
      </c>
      <c r="B888" s="2">
        <f t="shared" si="41"/>
        <v>100</v>
      </c>
      <c r="C888" s="2" t="str">
        <f t="shared" si="43"/>
        <v/>
      </c>
    </row>
    <row r="889" spans="1:3" x14ac:dyDescent="0.25">
      <c r="A889" s="2" t="e">
        <f t="shared" si="42"/>
        <v>#VALUE!</v>
      </c>
      <c r="B889" s="2">
        <f t="shared" si="41"/>
        <v>100</v>
      </c>
      <c r="C889" s="2" t="str">
        <f t="shared" si="43"/>
        <v/>
      </c>
    </row>
    <row r="890" spans="1:3" x14ac:dyDescent="0.25">
      <c r="A890" s="2" t="e">
        <f t="shared" si="42"/>
        <v>#VALUE!</v>
      </c>
      <c r="B890" s="2">
        <f t="shared" si="41"/>
        <v>100</v>
      </c>
      <c r="C890" s="2" t="str">
        <f t="shared" si="43"/>
        <v/>
      </c>
    </row>
    <row r="891" spans="1:3" x14ac:dyDescent="0.25">
      <c r="A891" s="2" t="e">
        <f t="shared" si="42"/>
        <v>#VALUE!</v>
      </c>
      <c r="B891" s="2">
        <f t="shared" si="41"/>
        <v>100</v>
      </c>
      <c r="C891" s="2" t="str">
        <f t="shared" si="43"/>
        <v/>
      </c>
    </row>
    <row r="892" spans="1:3" x14ac:dyDescent="0.25">
      <c r="A892" s="2" t="e">
        <f t="shared" si="42"/>
        <v>#VALUE!</v>
      </c>
      <c r="B892" s="2">
        <f t="shared" si="41"/>
        <v>100</v>
      </c>
      <c r="C892" s="2" t="str">
        <f t="shared" si="43"/>
        <v/>
      </c>
    </row>
    <row r="893" spans="1:3" x14ac:dyDescent="0.25">
      <c r="A893" s="2" t="e">
        <f t="shared" si="42"/>
        <v>#VALUE!</v>
      </c>
      <c r="B893" s="2">
        <f t="shared" si="41"/>
        <v>100</v>
      </c>
      <c r="C893" s="2" t="str">
        <f t="shared" si="43"/>
        <v/>
      </c>
    </row>
    <row r="894" spans="1:3" x14ac:dyDescent="0.25">
      <c r="A894" s="2" t="e">
        <f t="shared" si="42"/>
        <v>#VALUE!</v>
      </c>
      <c r="B894" s="2">
        <f t="shared" si="41"/>
        <v>100</v>
      </c>
      <c r="C894" s="2" t="str">
        <f t="shared" si="43"/>
        <v/>
      </c>
    </row>
    <row r="895" spans="1:3" x14ac:dyDescent="0.25">
      <c r="A895" s="2" t="e">
        <f t="shared" si="42"/>
        <v>#VALUE!</v>
      </c>
      <c r="B895" s="2">
        <f t="shared" si="41"/>
        <v>100</v>
      </c>
      <c r="C895" s="2" t="str">
        <f t="shared" si="43"/>
        <v/>
      </c>
    </row>
    <row r="896" spans="1:3" x14ac:dyDescent="0.25">
      <c r="A896" s="2" t="e">
        <f t="shared" si="42"/>
        <v>#VALUE!</v>
      </c>
      <c r="B896" s="2">
        <f t="shared" si="41"/>
        <v>100</v>
      </c>
      <c r="C896" s="2" t="str">
        <f t="shared" si="43"/>
        <v/>
      </c>
    </row>
    <row r="897" spans="1:3" x14ac:dyDescent="0.25">
      <c r="A897" s="2" t="e">
        <f t="shared" si="42"/>
        <v>#VALUE!</v>
      </c>
      <c r="B897" s="2">
        <f t="shared" si="41"/>
        <v>100</v>
      </c>
      <c r="C897" s="2" t="str">
        <f t="shared" si="43"/>
        <v/>
      </c>
    </row>
    <row r="898" spans="1:3" x14ac:dyDescent="0.25">
      <c r="A898" s="2" t="e">
        <f t="shared" si="42"/>
        <v>#VALUE!</v>
      </c>
      <c r="B898" s="2">
        <f t="shared" si="41"/>
        <v>100</v>
      </c>
      <c r="C898" s="2" t="str">
        <f t="shared" si="43"/>
        <v/>
      </c>
    </row>
    <row r="899" spans="1:3" x14ac:dyDescent="0.25">
      <c r="A899" s="2" t="e">
        <f t="shared" si="42"/>
        <v>#VALUE!</v>
      </c>
      <c r="B899" s="2">
        <f t="shared" ref="B899:B962" si="44">IF(ISERROR(SEARCH("(",F899))=TRUE,100,SEARCH("(",F899))</f>
        <v>100</v>
      </c>
      <c r="C899" s="2" t="str">
        <f t="shared" si="43"/>
        <v/>
      </c>
    </row>
    <row r="900" spans="1:3" x14ac:dyDescent="0.25">
      <c r="A900" s="2" t="e">
        <f t="shared" si="42"/>
        <v>#VALUE!</v>
      </c>
      <c r="B900" s="2">
        <f t="shared" si="44"/>
        <v>100</v>
      </c>
      <c r="C900" s="2" t="str">
        <f t="shared" si="43"/>
        <v/>
      </c>
    </row>
    <row r="901" spans="1:3" x14ac:dyDescent="0.25">
      <c r="A901" s="2" t="e">
        <f t="shared" si="42"/>
        <v>#VALUE!</v>
      </c>
      <c r="B901" s="2">
        <f t="shared" si="44"/>
        <v>100</v>
      </c>
      <c r="C901" s="2" t="str">
        <f t="shared" si="43"/>
        <v/>
      </c>
    </row>
    <row r="902" spans="1:3" x14ac:dyDescent="0.25">
      <c r="A902" s="2" t="e">
        <f t="shared" si="42"/>
        <v>#VALUE!</v>
      </c>
      <c r="B902" s="2">
        <f t="shared" si="44"/>
        <v>100</v>
      </c>
      <c r="C902" s="2" t="str">
        <f t="shared" si="43"/>
        <v/>
      </c>
    </row>
    <row r="903" spans="1:3" x14ac:dyDescent="0.25">
      <c r="A903" s="2" t="e">
        <f t="shared" si="42"/>
        <v>#VALUE!</v>
      </c>
      <c r="B903" s="2">
        <f t="shared" si="44"/>
        <v>100</v>
      </c>
      <c r="C903" s="2" t="str">
        <f t="shared" si="43"/>
        <v/>
      </c>
    </row>
    <row r="904" spans="1:3" x14ac:dyDescent="0.25">
      <c r="A904" s="2" t="e">
        <f t="shared" si="42"/>
        <v>#VALUE!</v>
      </c>
      <c r="B904" s="2">
        <f t="shared" si="44"/>
        <v>100</v>
      </c>
      <c r="C904" s="2" t="str">
        <f t="shared" si="43"/>
        <v/>
      </c>
    </row>
    <row r="905" spans="1:3" x14ac:dyDescent="0.25">
      <c r="A905" s="2" t="e">
        <f t="shared" si="42"/>
        <v>#VALUE!</v>
      </c>
      <c r="B905" s="2">
        <f t="shared" si="44"/>
        <v>100</v>
      </c>
      <c r="C905" s="2" t="str">
        <f t="shared" si="43"/>
        <v/>
      </c>
    </row>
    <row r="906" spans="1:3" x14ac:dyDescent="0.25">
      <c r="A906" s="2" t="e">
        <f t="shared" si="42"/>
        <v>#VALUE!</v>
      </c>
      <c r="B906" s="2">
        <f t="shared" si="44"/>
        <v>100</v>
      </c>
      <c r="C906" s="2" t="str">
        <f t="shared" si="43"/>
        <v/>
      </c>
    </row>
    <row r="907" spans="1:3" x14ac:dyDescent="0.25">
      <c r="A907" s="2" t="e">
        <f t="shared" si="42"/>
        <v>#VALUE!</v>
      </c>
      <c r="B907" s="2">
        <f t="shared" si="44"/>
        <v>100</v>
      </c>
      <c r="C907" s="2" t="str">
        <f t="shared" si="43"/>
        <v/>
      </c>
    </row>
    <row r="908" spans="1:3" x14ac:dyDescent="0.25">
      <c r="A908" s="2" t="e">
        <f t="shared" si="42"/>
        <v>#VALUE!</v>
      </c>
      <c r="B908" s="2">
        <f t="shared" si="44"/>
        <v>100</v>
      </c>
      <c r="C908" s="2" t="str">
        <f t="shared" si="43"/>
        <v/>
      </c>
    </row>
    <row r="909" spans="1:3" x14ac:dyDescent="0.25">
      <c r="A909" s="2" t="e">
        <f t="shared" si="42"/>
        <v>#VALUE!</v>
      </c>
      <c r="B909" s="2">
        <f t="shared" si="44"/>
        <v>100</v>
      </c>
      <c r="C909" s="2" t="str">
        <f t="shared" si="43"/>
        <v/>
      </c>
    </row>
    <row r="910" spans="1:3" x14ac:dyDescent="0.25">
      <c r="A910" s="2" t="e">
        <f t="shared" si="42"/>
        <v>#VALUE!</v>
      </c>
      <c r="B910" s="2">
        <f t="shared" si="44"/>
        <v>100</v>
      </c>
      <c r="C910" s="2" t="str">
        <f t="shared" si="43"/>
        <v/>
      </c>
    </row>
    <row r="911" spans="1:3" x14ac:dyDescent="0.25">
      <c r="A911" s="2" t="e">
        <f t="shared" si="42"/>
        <v>#VALUE!</v>
      </c>
      <c r="B911" s="2">
        <f t="shared" si="44"/>
        <v>100</v>
      </c>
      <c r="C911" s="2" t="str">
        <f t="shared" si="43"/>
        <v/>
      </c>
    </row>
    <row r="912" spans="1:3" x14ac:dyDescent="0.25">
      <c r="A912" s="2" t="e">
        <f t="shared" si="42"/>
        <v>#VALUE!</v>
      </c>
      <c r="B912" s="2">
        <f t="shared" si="44"/>
        <v>100</v>
      </c>
      <c r="C912" s="2" t="str">
        <f t="shared" si="43"/>
        <v/>
      </c>
    </row>
    <row r="913" spans="1:3" x14ac:dyDescent="0.25">
      <c r="A913" s="2" t="e">
        <f t="shared" si="42"/>
        <v>#VALUE!</v>
      </c>
      <c r="B913" s="2">
        <f t="shared" si="44"/>
        <v>100</v>
      </c>
      <c r="C913" s="2" t="str">
        <f t="shared" si="43"/>
        <v/>
      </c>
    </row>
    <row r="914" spans="1:3" x14ac:dyDescent="0.25">
      <c r="A914" s="2" t="e">
        <f t="shared" si="42"/>
        <v>#VALUE!</v>
      </c>
      <c r="B914" s="2">
        <f t="shared" si="44"/>
        <v>100</v>
      </c>
      <c r="C914" s="2" t="str">
        <f t="shared" si="43"/>
        <v/>
      </c>
    </row>
    <row r="915" spans="1:3" x14ac:dyDescent="0.25">
      <c r="A915" s="2" t="e">
        <f t="shared" si="42"/>
        <v>#VALUE!</v>
      </c>
      <c r="B915" s="2">
        <f t="shared" si="44"/>
        <v>100</v>
      </c>
      <c r="C915" s="2" t="str">
        <f t="shared" si="43"/>
        <v/>
      </c>
    </row>
    <row r="916" spans="1:3" x14ac:dyDescent="0.25">
      <c r="A916" s="2" t="e">
        <f t="shared" si="42"/>
        <v>#VALUE!</v>
      </c>
      <c r="B916" s="2">
        <f t="shared" si="44"/>
        <v>100</v>
      </c>
      <c r="C916" s="2" t="str">
        <f t="shared" si="43"/>
        <v/>
      </c>
    </row>
    <row r="917" spans="1:3" x14ac:dyDescent="0.25">
      <c r="A917" s="2" t="e">
        <f t="shared" si="42"/>
        <v>#VALUE!</v>
      </c>
      <c r="B917" s="2">
        <f t="shared" si="44"/>
        <v>100</v>
      </c>
      <c r="C917" s="2" t="str">
        <f t="shared" si="43"/>
        <v/>
      </c>
    </row>
    <row r="918" spans="1:3" x14ac:dyDescent="0.25">
      <c r="A918" s="2" t="e">
        <f t="shared" si="42"/>
        <v>#VALUE!</v>
      </c>
      <c r="B918" s="2">
        <f t="shared" si="44"/>
        <v>100</v>
      </c>
      <c r="C918" s="2" t="str">
        <f t="shared" si="43"/>
        <v/>
      </c>
    </row>
    <row r="919" spans="1:3" x14ac:dyDescent="0.25">
      <c r="A919" s="2" t="e">
        <f t="shared" si="42"/>
        <v>#VALUE!</v>
      </c>
      <c r="B919" s="2">
        <f t="shared" si="44"/>
        <v>100</v>
      </c>
      <c r="C919" s="2" t="str">
        <f t="shared" si="43"/>
        <v/>
      </c>
    </row>
    <row r="920" spans="1:3" x14ac:dyDescent="0.25">
      <c r="A920" s="2" t="e">
        <f t="shared" si="42"/>
        <v>#VALUE!</v>
      </c>
      <c r="B920" s="2">
        <f t="shared" si="44"/>
        <v>100</v>
      </c>
      <c r="C920" s="2" t="str">
        <f t="shared" si="43"/>
        <v/>
      </c>
    </row>
    <row r="921" spans="1:3" x14ac:dyDescent="0.25">
      <c r="A921" s="2" t="e">
        <f t="shared" si="42"/>
        <v>#VALUE!</v>
      </c>
      <c r="B921" s="2">
        <f t="shared" si="44"/>
        <v>100</v>
      </c>
      <c r="C921" s="2" t="str">
        <f t="shared" si="43"/>
        <v/>
      </c>
    </row>
    <row r="922" spans="1:3" x14ac:dyDescent="0.25">
      <c r="A922" s="2" t="e">
        <f t="shared" si="42"/>
        <v>#VALUE!</v>
      </c>
      <c r="B922" s="2">
        <f t="shared" si="44"/>
        <v>100</v>
      </c>
      <c r="C922" s="2" t="str">
        <f t="shared" si="43"/>
        <v/>
      </c>
    </row>
    <row r="923" spans="1:3" x14ac:dyDescent="0.25">
      <c r="A923" s="2" t="e">
        <f t="shared" si="42"/>
        <v>#VALUE!</v>
      </c>
      <c r="B923" s="2">
        <f t="shared" si="44"/>
        <v>100</v>
      </c>
      <c r="C923" s="2" t="str">
        <f t="shared" si="43"/>
        <v/>
      </c>
    </row>
    <row r="924" spans="1:3" x14ac:dyDescent="0.25">
      <c r="A924" s="2" t="e">
        <f t="shared" si="42"/>
        <v>#VALUE!</v>
      </c>
      <c r="B924" s="2">
        <f t="shared" si="44"/>
        <v>100</v>
      </c>
      <c r="C924" s="2" t="str">
        <f t="shared" si="43"/>
        <v/>
      </c>
    </row>
    <row r="925" spans="1:3" x14ac:dyDescent="0.25">
      <c r="A925" s="2" t="e">
        <f t="shared" si="42"/>
        <v>#VALUE!</v>
      </c>
      <c r="B925" s="2">
        <f t="shared" si="44"/>
        <v>100</v>
      </c>
      <c r="C925" s="2" t="str">
        <f t="shared" si="43"/>
        <v/>
      </c>
    </row>
    <row r="926" spans="1:3" x14ac:dyDescent="0.25">
      <c r="A926" s="2" t="e">
        <f t="shared" si="42"/>
        <v>#VALUE!</v>
      </c>
      <c r="B926" s="2">
        <f t="shared" si="44"/>
        <v>100</v>
      </c>
      <c r="C926" s="2" t="str">
        <f t="shared" si="43"/>
        <v/>
      </c>
    </row>
    <row r="927" spans="1:3" x14ac:dyDescent="0.25">
      <c r="A927" s="2" t="e">
        <f t="shared" si="42"/>
        <v>#VALUE!</v>
      </c>
      <c r="B927" s="2">
        <f t="shared" si="44"/>
        <v>100</v>
      </c>
      <c r="C927" s="2" t="str">
        <f t="shared" si="43"/>
        <v/>
      </c>
    </row>
    <row r="928" spans="1:3" x14ac:dyDescent="0.25">
      <c r="A928" s="2" t="e">
        <f t="shared" si="42"/>
        <v>#VALUE!</v>
      </c>
      <c r="B928" s="2">
        <f t="shared" si="44"/>
        <v>100</v>
      </c>
      <c r="C928" s="2" t="str">
        <f t="shared" si="43"/>
        <v/>
      </c>
    </row>
    <row r="929" spans="1:3" x14ac:dyDescent="0.25">
      <c r="A929" s="2" t="e">
        <f t="shared" si="42"/>
        <v>#VALUE!</v>
      </c>
      <c r="B929" s="2">
        <f t="shared" si="44"/>
        <v>100</v>
      </c>
      <c r="C929" s="2" t="str">
        <f t="shared" si="43"/>
        <v/>
      </c>
    </row>
    <row r="930" spans="1:3" x14ac:dyDescent="0.25">
      <c r="A930" s="2" t="e">
        <f t="shared" si="42"/>
        <v>#VALUE!</v>
      </c>
      <c r="B930" s="2">
        <f t="shared" si="44"/>
        <v>100</v>
      </c>
      <c r="C930" s="2" t="str">
        <f t="shared" si="43"/>
        <v/>
      </c>
    </row>
    <row r="931" spans="1:3" x14ac:dyDescent="0.25">
      <c r="A931" s="2" t="e">
        <f t="shared" si="42"/>
        <v>#VALUE!</v>
      </c>
      <c r="B931" s="2">
        <f t="shared" si="44"/>
        <v>100</v>
      </c>
      <c r="C931" s="2" t="str">
        <f t="shared" si="43"/>
        <v/>
      </c>
    </row>
    <row r="932" spans="1:3" x14ac:dyDescent="0.25">
      <c r="A932" s="2" t="e">
        <f t="shared" si="42"/>
        <v>#VALUE!</v>
      </c>
      <c r="B932" s="2">
        <f t="shared" si="44"/>
        <v>100</v>
      </c>
      <c r="C932" s="2" t="str">
        <f t="shared" si="43"/>
        <v/>
      </c>
    </row>
    <row r="933" spans="1:3" x14ac:dyDescent="0.25">
      <c r="A933" s="2" t="e">
        <f t="shared" si="42"/>
        <v>#VALUE!</v>
      </c>
      <c r="B933" s="2">
        <f t="shared" si="44"/>
        <v>100</v>
      </c>
      <c r="C933" s="2" t="str">
        <f t="shared" si="43"/>
        <v/>
      </c>
    </row>
    <row r="934" spans="1:3" x14ac:dyDescent="0.25">
      <c r="A934" s="2" t="e">
        <f t="shared" si="42"/>
        <v>#VALUE!</v>
      </c>
      <c r="B934" s="2">
        <f t="shared" si="44"/>
        <v>100</v>
      </c>
      <c r="C934" s="2" t="str">
        <f t="shared" si="43"/>
        <v/>
      </c>
    </row>
    <row r="935" spans="1:3" x14ac:dyDescent="0.25">
      <c r="A935" s="2" t="e">
        <f t="shared" si="42"/>
        <v>#VALUE!</v>
      </c>
      <c r="B935" s="2">
        <f t="shared" si="44"/>
        <v>100</v>
      </c>
      <c r="C935" s="2" t="str">
        <f t="shared" si="43"/>
        <v/>
      </c>
    </row>
    <row r="936" spans="1:3" x14ac:dyDescent="0.25">
      <c r="A936" s="2" t="e">
        <f t="shared" ref="A936:A999" si="45">IF(ISNUMBER(G936)=TRUE,G936/1000,VALUE(SUBSTITUTE(G936,".",",")))</f>
        <v>#VALUE!</v>
      </c>
      <c r="B936" s="2">
        <f t="shared" si="44"/>
        <v>100</v>
      </c>
      <c r="C936" s="2" t="str">
        <f t="shared" ref="C936:C999" si="46">IF(ISERROR(B936)=TRUE,F936,LEFT(F936,B936-2))</f>
        <v/>
      </c>
    </row>
    <row r="937" spans="1:3" x14ac:dyDescent="0.25">
      <c r="A937" s="2" t="e">
        <f t="shared" si="45"/>
        <v>#VALUE!</v>
      </c>
      <c r="B937" s="2">
        <f t="shared" si="44"/>
        <v>100</v>
      </c>
      <c r="C937" s="2" t="str">
        <f t="shared" si="46"/>
        <v/>
      </c>
    </row>
    <row r="938" spans="1:3" x14ac:dyDescent="0.25">
      <c r="A938" s="2" t="e">
        <f t="shared" si="45"/>
        <v>#VALUE!</v>
      </c>
      <c r="B938" s="2">
        <f t="shared" si="44"/>
        <v>100</v>
      </c>
      <c r="C938" s="2" t="str">
        <f t="shared" si="46"/>
        <v/>
      </c>
    </row>
    <row r="939" spans="1:3" x14ac:dyDescent="0.25">
      <c r="A939" s="2" t="e">
        <f t="shared" si="45"/>
        <v>#VALUE!</v>
      </c>
      <c r="B939" s="2">
        <f t="shared" si="44"/>
        <v>100</v>
      </c>
      <c r="C939" s="2" t="str">
        <f t="shared" si="46"/>
        <v/>
      </c>
    </row>
    <row r="940" spans="1:3" x14ac:dyDescent="0.25">
      <c r="A940" s="2" t="e">
        <f t="shared" si="45"/>
        <v>#VALUE!</v>
      </c>
      <c r="B940" s="2">
        <f t="shared" si="44"/>
        <v>100</v>
      </c>
      <c r="C940" s="2" t="str">
        <f t="shared" si="46"/>
        <v/>
      </c>
    </row>
    <row r="941" spans="1:3" x14ac:dyDescent="0.25">
      <c r="A941" s="2" t="e">
        <f t="shared" si="45"/>
        <v>#VALUE!</v>
      </c>
      <c r="B941" s="2">
        <f t="shared" si="44"/>
        <v>100</v>
      </c>
      <c r="C941" s="2" t="str">
        <f t="shared" si="46"/>
        <v/>
      </c>
    </row>
    <row r="942" spans="1:3" x14ac:dyDescent="0.25">
      <c r="A942" s="2" t="e">
        <f t="shared" si="45"/>
        <v>#VALUE!</v>
      </c>
      <c r="B942" s="2">
        <f t="shared" si="44"/>
        <v>100</v>
      </c>
      <c r="C942" s="2" t="str">
        <f t="shared" si="46"/>
        <v/>
      </c>
    </row>
    <row r="943" spans="1:3" x14ac:dyDescent="0.25">
      <c r="A943" s="2" t="e">
        <f t="shared" si="45"/>
        <v>#VALUE!</v>
      </c>
      <c r="B943" s="2">
        <f t="shared" si="44"/>
        <v>100</v>
      </c>
      <c r="C943" s="2" t="str">
        <f t="shared" si="46"/>
        <v/>
      </c>
    </row>
    <row r="944" spans="1:3" x14ac:dyDescent="0.25">
      <c r="A944" s="2" t="e">
        <f t="shared" si="45"/>
        <v>#VALUE!</v>
      </c>
      <c r="B944" s="2">
        <f t="shared" si="44"/>
        <v>100</v>
      </c>
      <c r="C944" s="2" t="str">
        <f t="shared" si="46"/>
        <v/>
      </c>
    </row>
    <row r="945" spans="1:3" x14ac:dyDescent="0.25">
      <c r="A945" s="2" t="e">
        <f t="shared" si="45"/>
        <v>#VALUE!</v>
      </c>
      <c r="B945" s="2">
        <f t="shared" si="44"/>
        <v>100</v>
      </c>
      <c r="C945" s="2" t="str">
        <f t="shared" si="46"/>
        <v/>
      </c>
    </row>
    <row r="946" spans="1:3" x14ac:dyDescent="0.25">
      <c r="A946" s="2" t="e">
        <f t="shared" si="45"/>
        <v>#VALUE!</v>
      </c>
      <c r="B946" s="2">
        <f t="shared" si="44"/>
        <v>100</v>
      </c>
      <c r="C946" s="2" t="str">
        <f t="shared" si="46"/>
        <v/>
      </c>
    </row>
    <row r="947" spans="1:3" x14ac:dyDescent="0.25">
      <c r="A947" s="2" t="e">
        <f t="shared" si="45"/>
        <v>#VALUE!</v>
      </c>
      <c r="B947" s="2">
        <f t="shared" si="44"/>
        <v>100</v>
      </c>
      <c r="C947" s="2" t="str">
        <f t="shared" si="46"/>
        <v/>
      </c>
    </row>
    <row r="948" spans="1:3" x14ac:dyDescent="0.25">
      <c r="A948" s="2" t="e">
        <f t="shared" si="45"/>
        <v>#VALUE!</v>
      </c>
      <c r="B948" s="2">
        <f t="shared" si="44"/>
        <v>100</v>
      </c>
      <c r="C948" s="2" t="str">
        <f t="shared" si="46"/>
        <v/>
      </c>
    </row>
    <row r="949" spans="1:3" x14ac:dyDescent="0.25">
      <c r="A949" s="2" t="e">
        <f t="shared" si="45"/>
        <v>#VALUE!</v>
      </c>
      <c r="B949" s="2">
        <f t="shared" si="44"/>
        <v>100</v>
      </c>
      <c r="C949" s="2" t="str">
        <f t="shared" si="46"/>
        <v/>
      </c>
    </row>
    <row r="950" spans="1:3" x14ac:dyDescent="0.25">
      <c r="A950" s="2" t="e">
        <f t="shared" si="45"/>
        <v>#VALUE!</v>
      </c>
      <c r="B950" s="2">
        <f t="shared" si="44"/>
        <v>100</v>
      </c>
      <c r="C950" s="2" t="str">
        <f t="shared" si="46"/>
        <v/>
      </c>
    </row>
    <row r="951" spans="1:3" x14ac:dyDescent="0.25">
      <c r="A951" s="2" t="e">
        <f t="shared" si="45"/>
        <v>#VALUE!</v>
      </c>
      <c r="B951" s="2">
        <f t="shared" si="44"/>
        <v>100</v>
      </c>
      <c r="C951" s="2" t="str">
        <f t="shared" si="46"/>
        <v/>
      </c>
    </row>
    <row r="952" spans="1:3" x14ac:dyDescent="0.25">
      <c r="A952" s="2" t="e">
        <f t="shared" si="45"/>
        <v>#VALUE!</v>
      </c>
      <c r="B952" s="2">
        <f t="shared" si="44"/>
        <v>100</v>
      </c>
      <c r="C952" s="2" t="str">
        <f t="shared" si="46"/>
        <v/>
      </c>
    </row>
    <row r="953" spans="1:3" x14ac:dyDescent="0.25">
      <c r="A953" s="2" t="e">
        <f t="shared" si="45"/>
        <v>#VALUE!</v>
      </c>
      <c r="B953" s="2">
        <f t="shared" si="44"/>
        <v>100</v>
      </c>
      <c r="C953" s="2" t="str">
        <f t="shared" si="46"/>
        <v/>
      </c>
    </row>
    <row r="954" spans="1:3" x14ac:dyDescent="0.25">
      <c r="A954" s="2" t="e">
        <f t="shared" si="45"/>
        <v>#VALUE!</v>
      </c>
      <c r="B954" s="2">
        <f t="shared" si="44"/>
        <v>100</v>
      </c>
      <c r="C954" s="2" t="str">
        <f t="shared" si="46"/>
        <v/>
      </c>
    </row>
    <row r="955" spans="1:3" x14ac:dyDescent="0.25">
      <c r="A955" s="2" t="e">
        <f t="shared" si="45"/>
        <v>#VALUE!</v>
      </c>
      <c r="B955" s="2">
        <f t="shared" si="44"/>
        <v>100</v>
      </c>
      <c r="C955" s="2" t="str">
        <f t="shared" si="46"/>
        <v/>
      </c>
    </row>
    <row r="956" spans="1:3" x14ac:dyDescent="0.25">
      <c r="A956" s="2" t="e">
        <f t="shared" si="45"/>
        <v>#VALUE!</v>
      </c>
      <c r="B956" s="2">
        <f t="shared" si="44"/>
        <v>100</v>
      </c>
      <c r="C956" s="2" t="str">
        <f t="shared" si="46"/>
        <v/>
      </c>
    </row>
    <row r="957" spans="1:3" x14ac:dyDescent="0.25">
      <c r="A957" s="2" t="e">
        <f t="shared" si="45"/>
        <v>#VALUE!</v>
      </c>
      <c r="B957" s="2">
        <f t="shared" si="44"/>
        <v>100</v>
      </c>
      <c r="C957" s="2" t="str">
        <f t="shared" si="46"/>
        <v/>
      </c>
    </row>
    <row r="958" spans="1:3" x14ac:dyDescent="0.25">
      <c r="A958" s="2" t="e">
        <f t="shared" si="45"/>
        <v>#VALUE!</v>
      </c>
      <c r="B958" s="2">
        <f t="shared" si="44"/>
        <v>100</v>
      </c>
      <c r="C958" s="2" t="str">
        <f t="shared" si="46"/>
        <v/>
      </c>
    </row>
    <row r="959" spans="1:3" x14ac:dyDescent="0.25">
      <c r="A959" s="2" t="e">
        <f t="shared" si="45"/>
        <v>#VALUE!</v>
      </c>
      <c r="B959" s="2">
        <f t="shared" si="44"/>
        <v>100</v>
      </c>
      <c r="C959" s="2" t="str">
        <f t="shared" si="46"/>
        <v/>
      </c>
    </row>
    <row r="960" spans="1:3" x14ac:dyDescent="0.25">
      <c r="A960" s="2" t="e">
        <f t="shared" si="45"/>
        <v>#VALUE!</v>
      </c>
      <c r="B960" s="2">
        <f t="shared" si="44"/>
        <v>100</v>
      </c>
      <c r="C960" s="2" t="str">
        <f t="shared" si="46"/>
        <v/>
      </c>
    </row>
    <row r="961" spans="1:3" x14ac:dyDescent="0.25">
      <c r="A961" s="2" t="e">
        <f t="shared" si="45"/>
        <v>#VALUE!</v>
      </c>
      <c r="B961" s="2">
        <f t="shared" si="44"/>
        <v>100</v>
      </c>
      <c r="C961" s="2" t="str">
        <f t="shared" si="46"/>
        <v/>
      </c>
    </row>
    <row r="962" spans="1:3" x14ac:dyDescent="0.25">
      <c r="A962" s="2" t="e">
        <f t="shared" si="45"/>
        <v>#VALUE!</v>
      </c>
      <c r="B962" s="2">
        <f t="shared" si="44"/>
        <v>100</v>
      </c>
      <c r="C962" s="2" t="str">
        <f t="shared" si="46"/>
        <v/>
      </c>
    </row>
    <row r="963" spans="1:3" x14ac:dyDescent="0.25">
      <c r="A963" s="2" t="e">
        <f t="shared" si="45"/>
        <v>#VALUE!</v>
      </c>
      <c r="B963" s="2">
        <f t="shared" ref="B963:B999" si="47">IF(ISERROR(SEARCH("(",F963))=TRUE,100,SEARCH("(",F963))</f>
        <v>100</v>
      </c>
      <c r="C963" s="2" t="str">
        <f t="shared" si="46"/>
        <v/>
      </c>
    </row>
    <row r="964" spans="1:3" x14ac:dyDescent="0.25">
      <c r="A964" s="2" t="e">
        <f t="shared" si="45"/>
        <v>#VALUE!</v>
      </c>
      <c r="B964" s="2">
        <f t="shared" si="47"/>
        <v>100</v>
      </c>
      <c r="C964" s="2" t="str">
        <f t="shared" si="46"/>
        <v/>
      </c>
    </row>
    <row r="965" spans="1:3" x14ac:dyDescent="0.25">
      <c r="A965" s="2" t="e">
        <f t="shared" si="45"/>
        <v>#VALUE!</v>
      </c>
      <c r="B965" s="2">
        <f t="shared" si="47"/>
        <v>100</v>
      </c>
      <c r="C965" s="2" t="str">
        <f t="shared" si="46"/>
        <v/>
      </c>
    </row>
    <row r="966" spans="1:3" x14ac:dyDescent="0.25">
      <c r="A966" s="2" t="e">
        <f t="shared" si="45"/>
        <v>#VALUE!</v>
      </c>
      <c r="B966" s="2">
        <f t="shared" si="47"/>
        <v>100</v>
      </c>
      <c r="C966" s="2" t="str">
        <f t="shared" si="46"/>
        <v/>
      </c>
    </row>
    <row r="967" spans="1:3" x14ac:dyDescent="0.25">
      <c r="A967" s="2" t="e">
        <f t="shared" si="45"/>
        <v>#VALUE!</v>
      </c>
      <c r="B967" s="2">
        <f t="shared" si="47"/>
        <v>100</v>
      </c>
      <c r="C967" s="2" t="str">
        <f t="shared" si="46"/>
        <v/>
      </c>
    </row>
    <row r="968" spans="1:3" x14ac:dyDescent="0.25">
      <c r="A968" s="2" t="e">
        <f t="shared" si="45"/>
        <v>#VALUE!</v>
      </c>
      <c r="B968" s="2">
        <f t="shared" si="47"/>
        <v>100</v>
      </c>
      <c r="C968" s="2" t="str">
        <f t="shared" si="46"/>
        <v/>
      </c>
    </row>
    <row r="969" spans="1:3" x14ac:dyDescent="0.25">
      <c r="A969" s="2" t="e">
        <f t="shared" si="45"/>
        <v>#VALUE!</v>
      </c>
      <c r="B969" s="2">
        <f t="shared" si="47"/>
        <v>100</v>
      </c>
      <c r="C969" s="2" t="str">
        <f t="shared" si="46"/>
        <v/>
      </c>
    </row>
    <row r="970" spans="1:3" x14ac:dyDescent="0.25">
      <c r="A970" s="2" t="e">
        <f t="shared" si="45"/>
        <v>#VALUE!</v>
      </c>
      <c r="B970" s="2">
        <f t="shared" si="47"/>
        <v>100</v>
      </c>
      <c r="C970" s="2" t="str">
        <f t="shared" si="46"/>
        <v/>
      </c>
    </row>
    <row r="971" spans="1:3" x14ac:dyDescent="0.25">
      <c r="A971" s="2" t="e">
        <f t="shared" si="45"/>
        <v>#VALUE!</v>
      </c>
      <c r="B971" s="2">
        <f t="shared" si="47"/>
        <v>100</v>
      </c>
      <c r="C971" s="2" t="str">
        <f t="shared" si="46"/>
        <v/>
      </c>
    </row>
    <row r="972" spans="1:3" x14ac:dyDescent="0.25">
      <c r="A972" s="2" t="e">
        <f t="shared" si="45"/>
        <v>#VALUE!</v>
      </c>
      <c r="B972" s="2">
        <f t="shared" si="47"/>
        <v>100</v>
      </c>
      <c r="C972" s="2" t="str">
        <f t="shared" si="46"/>
        <v/>
      </c>
    </row>
    <row r="973" spans="1:3" x14ac:dyDescent="0.25">
      <c r="A973" s="2" t="e">
        <f t="shared" si="45"/>
        <v>#VALUE!</v>
      </c>
      <c r="B973" s="2">
        <f t="shared" si="47"/>
        <v>100</v>
      </c>
      <c r="C973" s="2" t="str">
        <f t="shared" si="46"/>
        <v/>
      </c>
    </row>
    <row r="974" spans="1:3" x14ac:dyDescent="0.25">
      <c r="A974" s="2" t="e">
        <f t="shared" si="45"/>
        <v>#VALUE!</v>
      </c>
      <c r="B974" s="2">
        <f t="shared" si="47"/>
        <v>100</v>
      </c>
      <c r="C974" s="2" t="str">
        <f t="shared" si="46"/>
        <v/>
      </c>
    </row>
    <row r="975" spans="1:3" x14ac:dyDescent="0.25">
      <c r="A975" s="2" t="e">
        <f t="shared" si="45"/>
        <v>#VALUE!</v>
      </c>
      <c r="B975" s="2">
        <f t="shared" si="47"/>
        <v>100</v>
      </c>
      <c r="C975" s="2" t="str">
        <f t="shared" si="46"/>
        <v/>
      </c>
    </row>
    <row r="976" spans="1:3" x14ac:dyDescent="0.25">
      <c r="A976" s="2" t="e">
        <f t="shared" si="45"/>
        <v>#VALUE!</v>
      </c>
      <c r="B976" s="2">
        <f t="shared" si="47"/>
        <v>100</v>
      </c>
      <c r="C976" s="2" t="str">
        <f t="shared" si="46"/>
        <v/>
      </c>
    </row>
    <row r="977" spans="1:3" x14ac:dyDescent="0.25">
      <c r="A977" s="2" t="e">
        <f t="shared" si="45"/>
        <v>#VALUE!</v>
      </c>
      <c r="B977" s="2">
        <f t="shared" si="47"/>
        <v>100</v>
      </c>
      <c r="C977" s="2" t="str">
        <f t="shared" si="46"/>
        <v/>
      </c>
    </row>
    <row r="978" spans="1:3" x14ac:dyDescent="0.25">
      <c r="A978" s="2" t="e">
        <f t="shared" si="45"/>
        <v>#VALUE!</v>
      </c>
      <c r="B978" s="2">
        <f t="shared" si="47"/>
        <v>100</v>
      </c>
      <c r="C978" s="2" t="str">
        <f t="shared" si="46"/>
        <v/>
      </c>
    </row>
    <row r="979" spans="1:3" x14ac:dyDescent="0.25">
      <c r="A979" s="2" t="e">
        <f t="shared" si="45"/>
        <v>#VALUE!</v>
      </c>
      <c r="B979" s="2">
        <f t="shared" si="47"/>
        <v>100</v>
      </c>
      <c r="C979" s="2" t="str">
        <f t="shared" si="46"/>
        <v/>
      </c>
    </row>
    <row r="980" spans="1:3" x14ac:dyDescent="0.25">
      <c r="A980" s="2" t="e">
        <f t="shared" si="45"/>
        <v>#VALUE!</v>
      </c>
      <c r="B980" s="2">
        <f t="shared" si="47"/>
        <v>100</v>
      </c>
      <c r="C980" s="2" t="str">
        <f t="shared" si="46"/>
        <v/>
      </c>
    </row>
    <row r="981" spans="1:3" x14ac:dyDescent="0.25">
      <c r="A981" s="2" t="e">
        <f t="shared" si="45"/>
        <v>#VALUE!</v>
      </c>
      <c r="B981" s="2">
        <f t="shared" si="47"/>
        <v>100</v>
      </c>
      <c r="C981" s="2" t="str">
        <f t="shared" si="46"/>
        <v/>
      </c>
    </row>
    <row r="982" spans="1:3" x14ac:dyDescent="0.25">
      <c r="A982" s="2" t="e">
        <f t="shared" si="45"/>
        <v>#VALUE!</v>
      </c>
      <c r="B982" s="2">
        <f t="shared" si="47"/>
        <v>100</v>
      </c>
      <c r="C982" s="2" t="str">
        <f t="shared" si="46"/>
        <v/>
      </c>
    </row>
    <row r="983" spans="1:3" x14ac:dyDescent="0.25">
      <c r="A983" s="2" t="e">
        <f t="shared" si="45"/>
        <v>#VALUE!</v>
      </c>
      <c r="B983" s="2">
        <f t="shared" si="47"/>
        <v>100</v>
      </c>
      <c r="C983" s="2" t="str">
        <f t="shared" si="46"/>
        <v/>
      </c>
    </row>
    <row r="984" spans="1:3" x14ac:dyDescent="0.25">
      <c r="A984" s="2" t="e">
        <f t="shared" si="45"/>
        <v>#VALUE!</v>
      </c>
      <c r="B984" s="2">
        <f t="shared" si="47"/>
        <v>100</v>
      </c>
      <c r="C984" s="2" t="str">
        <f t="shared" si="46"/>
        <v/>
      </c>
    </row>
    <row r="985" spans="1:3" x14ac:dyDescent="0.25">
      <c r="A985" s="2" t="e">
        <f t="shared" si="45"/>
        <v>#VALUE!</v>
      </c>
      <c r="B985" s="2">
        <f t="shared" si="47"/>
        <v>100</v>
      </c>
      <c r="C985" s="2" t="str">
        <f t="shared" si="46"/>
        <v/>
      </c>
    </row>
    <row r="986" spans="1:3" x14ac:dyDescent="0.25">
      <c r="A986" s="2" t="e">
        <f t="shared" si="45"/>
        <v>#VALUE!</v>
      </c>
      <c r="B986" s="2">
        <f t="shared" si="47"/>
        <v>100</v>
      </c>
      <c r="C986" s="2" t="str">
        <f t="shared" si="46"/>
        <v/>
      </c>
    </row>
    <row r="987" spans="1:3" x14ac:dyDescent="0.25">
      <c r="A987" s="2" t="e">
        <f t="shared" si="45"/>
        <v>#VALUE!</v>
      </c>
      <c r="B987" s="2">
        <f t="shared" si="47"/>
        <v>100</v>
      </c>
      <c r="C987" s="2" t="str">
        <f t="shared" si="46"/>
        <v/>
      </c>
    </row>
    <row r="988" spans="1:3" x14ac:dyDescent="0.25">
      <c r="A988" s="2" t="e">
        <f t="shared" si="45"/>
        <v>#VALUE!</v>
      </c>
      <c r="B988" s="2">
        <f t="shared" si="47"/>
        <v>100</v>
      </c>
      <c r="C988" s="2" t="str">
        <f t="shared" si="46"/>
        <v/>
      </c>
    </row>
    <row r="989" spans="1:3" x14ac:dyDescent="0.25">
      <c r="A989" s="2" t="e">
        <f t="shared" si="45"/>
        <v>#VALUE!</v>
      </c>
      <c r="B989" s="2">
        <f t="shared" si="47"/>
        <v>100</v>
      </c>
      <c r="C989" s="2" t="str">
        <f t="shared" si="46"/>
        <v/>
      </c>
    </row>
    <row r="990" spans="1:3" x14ac:dyDescent="0.25">
      <c r="A990" s="2" t="e">
        <f t="shared" si="45"/>
        <v>#VALUE!</v>
      </c>
      <c r="B990" s="2">
        <f t="shared" si="47"/>
        <v>100</v>
      </c>
      <c r="C990" s="2" t="str">
        <f t="shared" si="46"/>
        <v/>
      </c>
    </row>
    <row r="991" spans="1:3" x14ac:dyDescent="0.25">
      <c r="A991" s="2" t="e">
        <f t="shared" si="45"/>
        <v>#VALUE!</v>
      </c>
      <c r="B991" s="2">
        <f t="shared" si="47"/>
        <v>100</v>
      </c>
      <c r="C991" s="2" t="str">
        <f t="shared" si="46"/>
        <v/>
      </c>
    </row>
    <row r="992" spans="1:3" x14ac:dyDescent="0.25">
      <c r="A992" s="2" t="e">
        <f t="shared" si="45"/>
        <v>#VALUE!</v>
      </c>
      <c r="B992" s="2">
        <f t="shared" si="47"/>
        <v>100</v>
      </c>
      <c r="C992" s="2" t="str">
        <f t="shared" si="46"/>
        <v/>
      </c>
    </row>
    <row r="993" spans="1:3" x14ac:dyDescent="0.25">
      <c r="A993" s="2" t="e">
        <f t="shared" si="45"/>
        <v>#VALUE!</v>
      </c>
      <c r="B993" s="2">
        <f t="shared" si="47"/>
        <v>100</v>
      </c>
      <c r="C993" s="2" t="str">
        <f t="shared" si="46"/>
        <v/>
      </c>
    </row>
    <row r="994" spans="1:3" x14ac:dyDescent="0.25">
      <c r="A994" s="2" t="e">
        <f t="shared" si="45"/>
        <v>#VALUE!</v>
      </c>
      <c r="B994" s="2">
        <f t="shared" si="47"/>
        <v>100</v>
      </c>
      <c r="C994" s="2" t="str">
        <f t="shared" si="46"/>
        <v/>
      </c>
    </row>
    <row r="995" spans="1:3" x14ac:dyDescent="0.25">
      <c r="A995" s="2" t="e">
        <f t="shared" si="45"/>
        <v>#VALUE!</v>
      </c>
      <c r="B995" s="2">
        <f t="shared" si="47"/>
        <v>100</v>
      </c>
      <c r="C995" s="2" t="str">
        <f t="shared" si="46"/>
        <v/>
      </c>
    </row>
    <row r="996" spans="1:3" x14ac:dyDescent="0.25">
      <c r="A996" s="2" t="e">
        <f t="shared" si="45"/>
        <v>#VALUE!</v>
      </c>
      <c r="B996" s="2">
        <f t="shared" si="47"/>
        <v>100</v>
      </c>
      <c r="C996" s="2" t="str">
        <f t="shared" si="46"/>
        <v/>
      </c>
    </row>
    <row r="997" spans="1:3" x14ac:dyDescent="0.25">
      <c r="A997" s="2" t="e">
        <f t="shared" si="45"/>
        <v>#VALUE!</v>
      </c>
      <c r="B997" s="2">
        <f t="shared" si="47"/>
        <v>100</v>
      </c>
      <c r="C997" s="2" t="str">
        <f t="shared" si="46"/>
        <v/>
      </c>
    </row>
    <row r="998" spans="1:3" x14ac:dyDescent="0.25">
      <c r="A998" s="2" t="e">
        <f t="shared" si="45"/>
        <v>#VALUE!</v>
      </c>
      <c r="B998" s="2">
        <f t="shared" si="47"/>
        <v>100</v>
      </c>
      <c r="C998" s="2" t="str">
        <f t="shared" si="46"/>
        <v/>
      </c>
    </row>
    <row r="999" spans="1:3" x14ac:dyDescent="0.25">
      <c r="A999" s="2" t="e">
        <f t="shared" si="45"/>
        <v>#VALUE!</v>
      </c>
      <c r="B999" s="2">
        <f t="shared" si="47"/>
        <v>100</v>
      </c>
      <c r="C999" s="2" t="str">
        <f t="shared" si="46"/>
        <v/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92D050"/>
  </sheetPr>
  <dimension ref="A1:E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0" style="2" hidden="1" customWidth="1"/>
    <col min="2" max="2" width="51.42578125" style="334" customWidth="1"/>
    <col min="3" max="3" width="85.7109375" style="334" customWidth="1"/>
    <col min="4" max="4" width="32.5703125" style="334" customWidth="1"/>
    <col min="5" max="5" width="151.28515625" style="78" customWidth="1"/>
    <col min="6" max="7" width="151.28515625" style="2" customWidth="1"/>
    <col min="8" max="16384" width="11.42578125" style="2"/>
  </cols>
  <sheetData>
    <row r="1" spans="1:5" ht="16.5" hidden="1" thickTop="1" thickBot="1" x14ac:dyDescent="0.3">
      <c r="B1" s="332"/>
      <c r="C1" s="332"/>
      <c r="D1" s="332"/>
    </row>
    <row r="2" spans="1:5" s="35" customFormat="1" ht="16.5" thickTop="1" thickBot="1" x14ac:dyDescent="0.3">
      <c r="A2" s="35" t="s">
        <v>289</v>
      </c>
      <c r="B2" s="333" t="s">
        <v>290</v>
      </c>
      <c r="C2" s="333" t="s">
        <v>227</v>
      </c>
      <c r="D2" s="333" t="s">
        <v>223</v>
      </c>
      <c r="E2" s="226"/>
    </row>
    <row r="3" spans="1:5" ht="15.75" thickTop="1" x14ac:dyDescent="0.25">
      <c r="A3" s="2" t="str">
        <f>INDEX(Specials!M:M,MATCH(ROW()-2,Specials!O:O,0))</f>
        <v>G</v>
      </c>
      <c r="B3" s="334" t="str">
        <f>INDEX(Specials!A:A,MATCH(ROW()-2,Specials!O:O,0))</f>
        <v>Not finished</v>
      </c>
      <c r="C3" s="334" t="str">
        <f>INDEX(Specials!P:P,MATCH(ROW()-2,Specials!O:O,0))</f>
        <v>1 Player(s) not finished</v>
      </c>
      <c r="D3" s="334" t="str">
        <f>INDEX(Specials!L:L,MATCH(ROW()-2,Specials!O:O,0))</f>
        <v>Men: 1 / Women: 0</v>
      </c>
    </row>
    <row r="4" spans="1:5" x14ac:dyDescent="0.25">
      <c r="A4" s="2" t="str">
        <f ca="1">INDEX(Specials!M:M,MATCH(ROW()-2,Specials!O:O,0))</f>
        <v>G</v>
      </c>
      <c r="B4" s="334" t="str">
        <f ca="1">INDEX(Specials!A:A,MATCH(ROW()-2,Specials!O:O,0))</f>
        <v># No Aces</v>
      </c>
      <c r="C4" s="334" t="str">
        <f ca="1">INDEX(Specials!P:P,MATCH(ROW()-2,Specials!O:O,0))</f>
        <v>No Aces in total tournament</v>
      </c>
      <c r="D4" s="334" t="str">
        <f ca="1">INDEX(Specials!L:L,MATCH(ROW()-2,Specials!O:O,0))</f>
        <v/>
      </c>
    </row>
    <row r="5" spans="1:5" x14ac:dyDescent="0.25">
      <c r="A5" s="2" t="str">
        <f ca="1">INDEX(Specials!M:M,MATCH(ROW()-2,Specials!O:O,0))</f>
        <v>G</v>
      </c>
      <c r="B5" s="334" t="str">
        <f ca="1">INDEX(Specials!A:A,MATCH(ROW()-2,Specials!O:O,0))</f>
        <v># No Eagles</v>
      </c>
      <c r="C5" s="334" t="str">
        <f ca="1">INDEX(Specials!P:P,MATCH(ROW()-2,Specials!O:O,0))</f>
        <v>No Eagles in total tournament</v>
      </c>
      <c r="D5" s="334" t="str">
        <f ca="1">INDEX(Specials!L:L,MATCH(ROW()-2,Specials!O:O,0))</f>
        <v/>
      </c>
    </row>
    <row r="6" spans="1:5" x14ac:dyDescent="0.25">
      <c r="A6" s="2" t="str">
        <f ca="1">INDEX(Specials!M:M,MATCH(ROW()-2,Specials!O:O,0))</f>
        <v>G</v>
      </c>
      <c r="B6" s="334" t="str">
        <f ca="1">INDEX(Specials!A:A,MATCH(ROW()-2,Specials!O:O,0))</f>
        <v># Birdies</v>
      </c>
      <c r="C6" s="334" t="str">
        <f ca="1">INDEX(Specials!P:P,MATCH(ROW()-2,Specials!O:O,0))</f>
        <v>Only 1 Birdie on hole 1</v>
      </c>
      <c r="D6" s="334" t="str">
        <f ca="1">INDEX(Specials!L:L,MATCH(ROW()-2,Specials!O:O,0))</f>
        <v>Harald Neumayr / Round 2</v>
      </c>
    </row>
    <row r="7" spans="1:5" x14ac:dyDescent="0.25">
      <c r="A7" s="2" t="str">
        <f ca="1">INDEX(Specials!M:M,MATCH(ROW()-2,Specials!O:O,0))</f>
        <v>G</v>
      </c>
      <c r="B7" s="334" t="str">
        <f ca="1">INDEX(Specials!A:A,MATCH(ROW()-2,Specials!O:O,0))</f>
        <v># Birdies</v>
      </c>
      <c r="C7" s="334" t="str">
        <f ca="1">INDEX(Specials!P:P,MATCH(ROW()-2,Specials!O:O,0))</f>
        <v>Only 1 Birdie on hole 3</v>
      </c>
      <c r="D7" s="334" t="str">
        <f ca="1">INDEX(Specials!L:L,MATCH(ROW()-2,Specials!O:O,0))</f>
        <v>Werner Mooshammer / Round 2</v>
      </c>
    </row>
    <row r="8" spans="1:5" x14ac:dyDescent="0.25">
      <c r="A8" s="2" t="str">
        <f ca="1">INDEX(Specials!M:M,MATCH(ROW()-2,Specials!O:O,0))</f>
        <v>G</v>
      </c>
      <c r="B8" s="334" t="str">
        <f ca="1">INDEX(Specials!A:A,MATCH(ROW()-2,Specials!O:O,0))</f>
        <v># Birdies</v>
      </c>
      <c r="C8" s="334" t="str">
        <f ca="1">INDEX(Specials!P:P,MATCH(ROW()-2,Specials!O:O,0))</f>
        <v>Only 1 Birdie on hole 10</v>
      </c>
      <c r="D8" s="334" t="str">
        <f ca="1">INDEX(Specials!L:L,MATCH(ROW()-2,Specials!O:O,0))</f>
        <v>Harald Neumayr / Round 1</v>
      </c>
    </row>
    <row r="9" spans="1:5" x14ac:dyDescent="0.25">
      <c r="A9" s="2" t="str">
        <f ca="1">INDEX(Specials!M:M,MATCH(ROW()-2,Specials!O:O,0))</f>
        <v>G</v>
      </c>
      <c r="B9" s="334" t="str">
        <f ca="1">INDEX(Specials!A:A,MATCH(ROW()-2,Specials!O:O,0))</f>
        <v># Birdies</v>
      </c>
      <c r="C9" s="334" t="str">
        <f ca="1">INDEX(Specials!P:P,MATCH(ROW()-2,Specials!O:O,0))</f>
        <v>Only 1 Birdie on hole 12</v>
      </c>
      <c r="D9" s="334" t="str">
        <f ca="1">INDEX(Specials!L:L,MATCH(ROW()-2,Specials!O:O,0))</f>
        <v>Harald Neumayr / Round 2</v>
      </c>
    </row>
    <row r="10" spans="1:5" x14ac:dyDescent="0.25">
      <c r="A10" s="2" t="str">
        <f ca="1">INDEX(Specials!M:M,MATCH(ROW()-2,Specials!O:O,0))</f>
        <v>G</v>
      </c>
      <c r="B10" s="334" t="str">
        <f ca="1">INDEX(Specials!A:A,MATCH(ROW()-2,Specials!O:O,0))</f>
        <v># Birdies</v>
      </c>
      <c r="C10" s="334" t="str">
        <f ca="1">INDEX(Specials!P:P,MATCH(ROW()-2,Specials!O:O,0))</f>
        <v>Only 1 Birdie on hole 14</v>
      </c>
      <c r="D10" s="334" t="str">
        <f ca="1">INDEX(Specials!L:L,MATCH(ROW()-2,Specials!O:O,0))</f>
        <v>Karl Seper / Round 2</v>
      </c>
    </row>
    <row r="11" spans="1:5" x14ac:dyDescent="0.25">
      <c r="A11" s="2" t="str">
        <f ca="1">INDEX(Specials!M:M,MATCH(ROW()-2,Specials!O:O,0))</f>
        <v>G</v>
      </c>
      <c r="B11" s="334" t="str">
        <f ca="1">INDEX(Specials!A:A,MATCH(ROW()-2,Specials!O:O,0))</f>
        <v># No Birdies</v>
      </c>
      <c r="C11" s="334" t="str">
        <f ca="1">INDEX(Specials!P:P,MATCH(ROW()-2,Specials!O:O,0))</f>
        <v>No Birdies on hole(s) 6, 7, 11</v>
      </c>
      <c r="D11" s="334" t="str">
        <f ca="1">INDEX(Specials!L:L,MATCH(ROW()-2,Specials!O:O,0))</f>
        <v/>
      </c>
    </row>
    <row r="12" spans="1:5" x14ac:dyDescent="0.25">
      <c r="A12" s="2" t="str">
        <f ca="1">INDEX(Specials!M:M,MATCH(ROW()-2,Specials!O:O,0))</f>
        <v>G</v>
      </c>
      <c r="B12" s="334" t="str">
        <f ca="1">INDEX(Specials!A:A,MATCH(ROW()-2,Specials!O:O,0))</f>
        <v># No Double-Bogeys</v>
      </c>
      <c r="C12" s="334" t="str">
        <f ca="1">INDEX(Specials!P:P,MATCH(ROW()-2,Specials!O:O,0))</f>
        <v>No Double-Bogeys on hole(s) 2</v>
      </c>
      <c r="D12" s="334" t="str">
        <f ca="1">INDEX(Specials!L:L,MATCH(ROW()-2,Specials!O:O,0))</f>
        <v/>
      </c>
    </row>
    <row r="13" spans="1:5" x14ac:dyDescent="0.25">
      <c r="A13" s="2" t="str">
        <f ca="1">INDEX(Specials!M:M,MATCH(ROW()-2,Specials!O:O,0))</f>
        <v>M</v>
      </c>
      <c r="B13" s="334" t="str">
        <f ca="1">INDEX(Specials!A:A,MATCH(ROW()-2,Specials!O:O,0))</f>
        <v># Triple-Bogeys Men Rating &gt; 850</v>
      </c>
      <c r="C13" s="334" t="str">
        <f ca="1">INDEX(Specials!P:P,MATCH(ROW()-2,Specials!O:O,0))</f>
        <v>Only 1 Triple-Bogey on hole 1</v>
      </c>
      <c r="D13" s="334" t="str">
        <f ca="1">INDEX(Specials!L:L,MATCH(ROW()-2,Specials!O:O,0))</f>
        <v>Michl Priester / Round 1</v>
      </c>
    </row>
    <row r="14" spans="1:5" x14ac:dyDescent="0.25">
      <c r="A14" s="2" t="str">
        <f ca="1">INDEX(Specials!M:M,MATCH(ROW()-2,Specials!O:O,0))</f>
        <v>M</v>
      </c>
      <c r="B14" s="334" t="str">
        <f ca="1">INDEX(Specials!A:A,MATCH(ROW()-2,Specials!O:O,0))</f>
        <v># Triple-Bogeys Men Rating &gt; 850</v>
      </c>
      <c r="C14" s="334" t="str">
        <f ca="1">INDEX(Specials!P:P,MATCH(ROW()-2,Specials!O:O,0))</f>
        <v>Only 1 Triple-Bogey on hole 3</v>
      </c>
      <c r="D14" s="334" t="str">
        <f ca="1">INDEX(Specials!L:L,MATCH(ROW()-2,Specials!O:O,0))</f>
        <v>Bernd Kolmanz / Round 2</v>
      </c>
    </row>
    <row r="15" spans="1:5" x14ac:dyDescent="0.25">
      <c r="A15" s="2" t="str">
        <f ca="1">INDEX(Specials!M:M,MATCH(ROW()-2,Specials!O:O,0))</f>
        <v>M</v>
      </c>
      <c r="B15" s="334" t="str">
        <f ca="1">INDEX(Specials!A:A,MATCH(ROW()-2,Specials!O:O,0))</f>
        <v># Triple-Bogeys Men Rating &gt; 850</v>
      </c>
      <c r="C15" s="334" t="str">
        <f ca="1">INDEX(Specials!P:P,MATCH(ROW()-2,Specials!O:O,0))</f>
        <v>Only 1 Triple-Bogey on hole 10</v>
      </c>
      <c r="D15" s="334" t="str">
        <f ca="1">INDEX(Specials!L:L,MATCH(ROW()-2,Specials!O:O,0))</f>
        <v>Wolfgang Pratl / Round 1</v>
      </c>
    </row>
    <row r="16" spans="1:5" x14ac:dyDescent="0.25">
      <c r="A16" s="2" t="str">
        <f ca="1">INDEX(Specials!M:M,MATCH(ROW()-2,Specials!O:O,0))</f>
        <v>M</v>
      </c>
      <c r="B16" s="334" t="str">
        <f ca="1">INDEX(Specials!A:A,MATCH(ROW()-2,Specials!O:O,0))</f>
        <v># Triple-Bogeys Men Rating &gt; 850</v>
      </c>
      <c r="C16" s="334" t="str">
        <f ca="1">INDEX(Specials!P:P,MATCH(ROW()-2,Specials!O:O,0))</f>
        <v>Only 1 Triple-Bogey on hole 13</v>
      </c>
      <c r="D16" s="334" t="str">
        <f ca="1">INDEX(Specials!L:L,MATCH(ROW()-2,Specials!O:O,0))</f>
        <v>Christian Klima / Round 1</v>
      </c>
    </row>
    <row r="17" spans="1:4" x14ac:dyDescent="0.25">
      <c r="A17" s="2" t="str">
        <f ca="1">INDEX(Specials!M:M,MATCH(ROW()-2,Specials!O:O,0))</f>
        <v>W</v>
      </c>
      <c r="B17" s="334" t="str">
        <f ca="1">INDEX(Specials!A:A,MATCH(ROW()-2,Specials!O:O,0))</f>
        <v># Triple-Bogeys Women Rating &gt; 600</v>
      </c>
      <c r="C17" s="334" t="str">
        <f ca="1">INDEX(Specials!P:P,MATCH(ROW()-2,Specials!O:O,0))</f>
        <v>Only 1 Triple-Bogey on hole 3</v>
      </c>
      <c r="D17" s="334" t="str">
        <f ca="1">INDEX(Specials!L:L,MATCH(ROW()-2,Specials!O:O,0))</f>
        <v>Wiltrud Derschmidt / Round 1</v>
      </c>
    </row>
    <row r="18" spans="1:4" x14ac:dyDescent="0.25">
      <c r="A18" s="2" t="str">
        <f ca="1">INDEX(Specials!M:M,MATCH(ROW()-2,Specials!O:O,0))</f>
        <v>W</v>
      </c>
      <c r="B18" s="334" t="str">
        <f ca="1">INDEX(Specials!A:A,MATCH(ROW()-2,Specials!O:O,0))</f>
        <v># Triple-Bogeys Women Rating &gt; 600</v>
      </c>
      <c r="C18" s="334" t="str">
        <f ca="1">INDEX(Specials!P:P,MATCH(ROW()-2,Specials!O:O,0))</f>
        <v>Only 1 Triple-Bogey on hole 10</v>
      </c>
      <c r="D18" s="334" t="str">
        <f ca="1">INDEX(Specials!L:L,MATCH(ROW()-2,Specials!O:O,0))</f>
        <v>Bernadette Brandeis / Round 2</v>
      </c>
    </row>
    <row r="19" spans="1:4" x14ac:dyDescent="0.25">
      <c r="A19" s="2" t="str">
        <f ca="1">INDEX(Specials!M:M,MATCH(ROW()-2,Specials!O:O,0))</f>
        <v>W</v>
      </c>
      <c r="B19" s="334" t="str">
        <f ca="1">INDEX(Specials!A:A,MATCH(ROW()-2,Specials!O:O,0))</f>
        <v># Triple-Bogeys Women Rating &gt; 600</v>
      </c>
      <c r="C19" s="334" t="str">
        <f ca="1">INDEX(Specials!P:P,MATCH(ROW()-2,Specials!O:O,0))</f>
        <v>Only 1 Triple-Bogey on hole 13</v>
      </c>
      <c r="D19" s="334" t="str">
        <f ca="1">INDEX(Specials!L:L,MATCH(ROW()-2,Specials!O:O,0))</f>
        <v>Wiltrud Derschmidt / Round 2</v>
      </c>
    </row>
    <row r="20" spans="1:4" x14ac:dyDescent="0.25">
      <c r="A20" s="2" t="str">
        <f ca="1">INDEX(Specials!M:M,MATCH(ROW()-2,Specials!O:O,0))</f>
        <v>W</v>
      </c>
      <c r="B20" s="334" t="str">
        <f ca="1">INDEX(Specials!A:A,MATCH(ROW()-2,Specials!O:O,0))</f>
        <v># Oh dear Women Rating &gt; 600</v>
      </c>
      <c r="C20" s="334" t="str">
        <f ca="1">INDEX(Specials!P:P,MATCH(ROW()-2,Specials!O:O,0))</f>
        <v>Only 1 Oh Dear on hole 10</v>
      </c>
      <c r="D20" s="334" t="str">
        <f ca="1">INDEX(Specials!L:L,MATCH(ROW()-2,Specials!O:O,0))</f>
        <v>Michaela Trimmel / Round 2</v>
      </c>
    </row>
    <row r="21" spans="1:4" x14ac:dyDescent="0.25">
      <c r="A21" s="2" t="str">
        <f ca="1">INDEX(Specials!M:M,MATCH(ROW()-2,Specials!O:O,0))</f>
        <v>G</v>
      </c>
      <c r="B21" s="334" t="str">
        <f ca="1">INDEX(Specials!A:A,MATCH(ROW()-2,Specials!O:O,0))</f>
        <v>Best Round Total</v>
      </c>
      <c r="C21" s="334" t="str">
        <f ca="1">INDEX(Specials!P:P,MATCH(ROW()-2,Specials!O:O,0))</f>
        <v>Best Score in Tournament: 40</v>
      </c>
      <c r="D21" s="334" t="str">
        <f ca="1">INDEX(Specials!L:L,MATCH(ROW()-2,Specials!O:O,0))</f>
        <v>Karl Seper / Round 1</v>
      </c>
    </row>
    <row r="22" spans="1:4" x14ac:dyDescent="0.25">
      <c r="A22" s="2" t="str">
        <f ca="1">INDEX(Specials!M:M,MATCH(ROW()-2,Specials!O:O,0))</f>
        <v>M</v>
      </c>
      <c r="B22" s="334" t="str">
        <f ca="1">INDEX(Specials!A:A,MATCH(ROW()-2,Specials!O:O,0))</f>
        <v>Best Round Total Men</v>
      </c>
      <c r="C22" s="334" t="str">
        <f ca="1">INDEX(Specials!P:P,MATCH(ROW()-2,Specials!O:O,0))</f>
        <v>Best Score in Tournament: 40</v>
      </c>
      <c r="D22" s="334" t="str">
        <f ca="1">INDEX(Specials!L:L,MATCH(ROW()-2,Specials!O:O,0))</f>
        <v>Karl Seper / Round 1</v>
      </c>
    </row>
    <row r="23" spans="1:4" x14ac:dyDescent="0.25">
      <c r="A23" s="2" t="str">
        <f ca="1">INDEX(Specials!M:M,MATCH(ROW()-2,Specials!O:O,0))</f>
        <v>W</v>
      </c>
      <c r="B23" s="334" t="str">
        <f ca="1">INDEX(Specials!A:A,MATCH(ROW()-2,Specials!O:O,0))</f>
        <v>Best Round Total Women</v>
      </c>
      <c r="C23" s="334" t="str">
        <f ca="1">INDEX(Specials!P:P,MATCH(ROW()-2,Specials!O:O,0))</f>
        <v>Best Score in Tournament: 51</v>
      </c>
      <c r="D23" s="334" t="str">
        <f ca="1">INDEX(Specials!L:L,MATCH(ROW()-2,Specials!O:O,0))</f>
        <v>Susanne Giendl / Round 2</v>
      </c>
    </row>
    <row r="24" spans="1:4" x14ac:dyDescent="0.25">
      <c r="A24" s="2" t="str">
        <f ca="1">INDEX(Specials!M:M,MATCH(ROW()-2,Specials!O:O,0))</f>
        <v>G</v>
      </c>
      <c r="B24" s="334" t="str">
        <f ca="1">INDEX(Specials!A:A,MATCH(ROW()-2,Specials!O:O,0))</f>
        <v>Most Scores under Par</v>
      </c>
      <c r="C24" s="334" t="str">
        <f ca="1">INDEX(Specials!P:P,MATCH(ROW()-2,Specials!O:O,0))</f>
        <v>Harald Neumayr played 6 hole(s) under par</v>
      </c>
      <c r="D24" s="334" t="str">
        <f ca="1">INDEX(Specials!L:L,MATCH(ROW()-2,Specials!O:O,0))</f>
        <v>Birdies: 6 / Eagles/+: 0</v>
      </c>
    </row>
    <row r="25" spans="1:4" x14ac:dyDescent="0.25">
      <c r="A25" s="2" t="str">
        <f ca="1">INDEX(Specials!M:M,MATCH(ROW()-2,Specials!O:O,0))</f>
        <v>G</v>
      </c>
      <c r="B25" s="334" t="str">
        <f ca="1">INDEX(Specials!A:A,MATCH(ROW()-2,Specials!O:O,0))</f>
        <v>Least Scores over Par</v>
      </c>
      <c r="C25" s="334" t="str">
        <f ca="1">INDEX(Specials!P:P,MATCH(ROW()-2,Specials!O:O,0))</f>
        <v>2 player(s) played only 6 holes over par</v>
      </c>
      <c r="D25" s="334" t="str">
        <f ca="1">INDEX(Specials!L:L,MATCH(ROW()-2,Specials!O:O,0))</f>
        <v/>
      </c>
    </row>
    <row r="26" spans="1:4" x14ac:dyDescent="0.25">
      <c r="A26" s="2" t="str">
        <f ca="1">INDEX(Specials!M:M,MATCH(ROW()-2,Specials!O:O,0))</f>
        <v>M</v>
      </c>
      <c r="B26" s="334" t="str">
        <f ca="1">INDEX(Specials!A:A,MATCH(ROW()-2,Specials!O:O,0))</f>
        <v>Best/Worst-Difference Men Rating &gt; 850</v>
      </c>
      <c r="C26" s="334" t="str">
        <f ca="1">INDEX(Specials!P:P,MATCH(ROW()-2,Specials!O:O,0))</f>
        <v>On hole 1 Michl Priester took 9 throws in total (2 rounds)</v>
      </c>
      <c r="D26" s="334" t="str">
        <f ca="1">INDEX(Specials!L:L,MATCH(ROW()-2,Specials!O:O,0))</f>
        <v>Best men took only 5</v>
      </c>
    </row>
    <row r="27" spans="1:4" x14ac:dyDescent="0.25">
      <c r="A27" s="2" t="str">
        <f ca="1">INDEX(Specials!M:M,MATCH(ROW()-2,Specials!O:O,0))</f>
        <v>M</v>
      </c>
      <c r="B27" s="334" t="str">
        <f ca="1">INDEX(Specials!A:A,MATCH(ROW()-2,Specials!O:O,0))</f>
        <v>Best/Worst-Difference Men Rating &gt; 850</v>
      </c>
      <c r="C27" s="334" t="str">
        <f ca="1">INDEX(Specials!P:P,MATCH(ROW()-2,Specials!O:O,0))</f>
        <v>On hole 8 Wolfgang Pratl took 8 throws in total (2 rounds)</v>
      </c>
      <c r="D27" s="334" t="str">
        <f ca="1">INDEX(Specials!L:L,MATCH(ROW()-2,Specials!O:O,0))</f>
        <v>Best men took only 4</v>
      </c>
    </row>
    <row r="28" spans="1:4" x14ac:dyDescent="0.25">
      <c r="A28" s="2" t="str">
        <f ca="1">INDEX(Specials!M:M,MATCH(ROW()-2,Specials!O:O,0))</f>
        <v>M</v>
      </c>
      <c r="B28" s="334" t="str">
        <f ca="1">INDEX(Specials!A:A,MATCH(ROW()-2,Specials!O:O,0))</f>
        <v>Best/Worst-Difference Men Rating &gt; 850</v>
      </c>
      <c r="C28" s="334" t="str">
        <f ca="1">INDEX(Specials!P:P,MATCH(ROW()-2,Specials!O:O,0))</f>
        <v>On hole 14 Michael Greilinger took 12 throws in total (2 rounds)</v>
      </c>
      <c r="D28" s="334" t="str">
        <f ca="1">INDEX(Specials!L:L,MATCH(ROW()-2,Specials!O:O,0))</f>
        <v>Best men took only 8</v>
      </c>
    </row>
    <row r="29" spans="1:4" x14ac:dyDescent="0.25">
      <c r="A29" s="2" t="str">
        <f ca="1">INDEX(Specials!M:M,MATCH(ROW()-2,Specials!O:O,0))</f>
        <v>W</v>
      </c>
      <c r="B29" s="334" t="str">
        <f ca="1">INDEX(Specials!A:A,MATCH(ROW()-2,Specials!O:O,0))</f>
        <v>Best/Worst-Difference Women Rating &gt; 600</v>
      </c>
      <c r="C29" s="334" t="str">
        <f ca="1">INDEX(Specials!P:P,MATCH(ROW()-2,Specials!O:O,0))</f>
        <v>On hole 6 Wiltrud Derschmidt took 12 throws in total (2 rounds)</v>
      </c>
      <c r="D29" s="334" t="str">
        <f ca="1">INDEX(Specials!L:L,MATCH(ROW()-2,Specials!O:O,0))</f>
        <v>Best women took only 8</v>
      </c>
    </row>
    <row r="30" spans="1:4" x14ac:dyDescent="0.25">
      <c r="A30" s="2" t="str">
        <f ca="1">INDEX(Specials!M:M,MATCH(ROW()-2,Specials!O:O,0))</f>
        <v>W</v>
      </c>
      <c r="B30" s="334" t="str">
        <f ca="1">INDEX(Specials!A:A,MATCH(ROW()-2,Specials!O:O,0))</f>
        <v>Best/Worst-Difference Women Rating &gt; 600</v>
      </c>
      <c r="C30" s="334" t="str">
        <f ca="1">INDEX(Specials!P:P,MATCH(ROW()-2,Specials!O:O,0))</f>
        <v>On hole 10 Michaela Trimmel took 14 throws in total (2 rounds)</v>
      </c>
      <c r="D30" s="334" t="str">
        <f ca="1">INDEX(Specials!L:L,MATCH(ROW()-2,Specials!O:O,0))</f>
        <v>Best women took only 9</v>
      </c>
    </row>
    <row r="31" spans="1:4" x14ac:dyDescent="0.25">
      <c r="A31" s="2" t="str">
        <f ca="1">INDEX(Specials!M:M,MATCH(ROW()-2,Specials!O:O,0))</f>
        <v>M</v>
      </c>
      <c r="B31" s="334" t="str">
        <f ca="1">INDEX(Specials!A:A,MATCH(ROW()-2,Specials!O:O,0))</f>
        <v>Best/Worst-Difference Men</v>
      </c>
      <c r="C31" s="334" t="str">
        <f ca="1">INDEX(Specials!P:P,MATCH(ROW()-2,Specials!O:O,0))</f>
        <v>On hole 3 Werner Mooshammer played 3 throws better than best men (2 rounds)</v>
      </c>
      <c r="D31" s="334" t="str">
        <f ca="1">INDEX(Specials!L:L,MATCH(ROW()-2,Specials!O:O,0))</f>
        <v>Best men took 8</v>
      </c>
    </row>
    <row r="32" spans="1:4" x14ac:dyDescent="0.25">
      <c r="A32" s="2" t="str">
        <f ca="1">INDEX(Specials!M:M,MATCH(ROW()-2,Specials!O:O,0))</f>
        <v>W</v>
      </c>
      <c r="B32" s="334" t="str">
        <f ca="1">INDEX(Specials!A:A,MATCH(ROW()-2,Specials!O:O,0))</f>
        <v>Best/Worst-Difference Women</v>
      </c>
      <c r="C32" s="334" t="str">
        <f ca="1">INDEX(Specials!P:P,MATCH(ROW()-2,Specials!O:O,0))</f>
        <v>On hole 4 Magda Kiss played 3 throws better than best women (2 rounds)</v>
      </c>
      <c r="D32" s="334" t="str">
        <f ca="1">INDEX(Specials!L:L,MATCH(ROW()-2,Specials!O:O,0))</f>
        <v>Best women took 8</v>
      </c>
    </row>
    <row r="33" spans="1:4" x14ac:dyDescent="0.25">
      <c r="A33" s="2" t="str">
        <f ca="1">INDEX(Specials!M:M,MATCH(ROW()-2,Specials!O:O,0))</f>
        <v>W</v>
      </c>
      <c r="B33" s="334" t="str">
        <f ca="1">INDEX(Specials!A:A,MATCH(ROW()-2,Specials!O:O,0))</f>
        <v>Best/Worst-Difference Women</v>
      </c>
      <c r="C33" s="334" t="str">
        <f ca="1">INDEX(Specials!P:P,MATCH(ROW()-2,Specials!O:O,0))</f>
        <v>On hole 12 Wiltrud Derschmidt played 3 throws better than best women (2 rounds)</v>
      </c>
      <c r="D33" s="334" t="str">
        <f ca="1">INDEX(Specials!L:L,MATCH(ROW()-2,Specials!O:O,0))</f>
        <v>Best women took 9</v>
      </c>
    </row>
    <row r="34" spans="1:4" x14ac:dyDescent="0.25">
      <c r="A34" s="2" t="str">
        <f ca="1">INDEX(Specials!M:M,MATCH(ROW()-2,Specials!O:O,0))</f>
        <v>M</v>
      </c>
      <c r="B34" s="334" t="str">
        <f ca="1">INDEX(Specials!A:A,MATCH(ROW()-2,Specials!O:O,0))</f>
        <v>Best/Worst-Difference Top 5 Men</v>
      </c>
      <c r="C34" s="334" t="str">
        <f ca="1">INDEX(Specials!P:P,MATCH(ROW()-2,Specials!O:O,0))</f>
        <v>On hole 8 Bernd Wender took 6 throws in total (2 rounds)</v>
      </c>
      <c r="D34" s="334" t="str">
        <f ca="1">INDEX(Specials!L:L,MATCH(ROW()-2,Specials!O:O,0))</f>
        <v>Best men took only 4</v>
      </c>
    </row>
    <row r="35" spans="1:4" x14ac:dyDescent="0.25">
      <c r="A35" s="2" t="str">
        <f ca="1">INDEX(Specials!M:M,MATCH(ROW()-2,Specials!O:O,0))</f>
        <v>M</v>
      </c>
      <c r="B35" s="334" t="str">
        <f ca="1">INDEX(Specials!A:A,MATCH(ROW()-2,Specials!O:O,0))</f>
        <v>Best/Worst-Difference Top 5 Men</v>
      </c>
      <c r="C35" s="334" t="str">
        <f ca="1">INDEX(Specials!P:P,MATCH(ROW()-2,Specials!O:O,0))</f>
        <v>On hole 14 Bernd Wender took 10 throws in total (2 rounds)</v>
      </c>
      <c r="D35" s="334" t="str">
        <f ca="1">INDEX(Specials!L:L,MATCH(ROW()-2,Specials!O:O,0))</f>
        <v>Best men took only 8</v>
      </c>
    </row>
    <row r="36" spans="1:4" x14ac:dyDescent="0.25">
      <c r="A36" s="2" t="str">
        <f ca="1">INDEX(Specials!M:M,MATCH(ROW()-2,Specials!O:O,0))</f>
        <v>M</v>
      </c>
      <c r="B36" s="334" t="str">
        <f ca="1">INDEX(Specials!A:A,MATCH(ROW()-2,Specials!O:O,0))</f>
        <v>Best/Worst-Difference Top 5 Men</v>
      </c>
      <c r="C36" s="334" t="str">
        <f ca="1">INDEX(Specials!P:P,MATCH(ROW()-2,Specials!O:O,0))</f>
        <v>On hole 8 David Wojak took 6 throws in total (2 rounds)</v>
      </c>
      <c r="D36" s="334" t="str">
        <f ca="1">INDEX(Specials!L:L,MATCH(ROW()-2,Specials!O:O,0))</f>
        <v>Best men took only 4</v>
      </c>
    </row>
    <row r="37" spans="1:4" x14ac:dyDescent="0.25">
      <c r="A37" s="2" t="str">
        <f ca="1">INDEX(Specials!M:M,MATCH(ROW()-2,Specials!O:O,0))</f>
        <v>M</v>
      </c>
      <c r="B37" s="334" t="str">
        <f ca="1">INDEX(Specials!A:A,MATCH(ROW()-2,Specials!O:O,0))</f>
        <v>Best/Worst-Difference Top 5 Men</v>
      </c>
      <c r="C37" s="334" t="str">
        <f ca="1">INDEX(Specials!P:P,MATCH(ROW()-2,Specials!O:O,0))</f>
        <v>On hole 11 David Wojak took 9 throws in total (2 rounds)</v>
      </c>
      <c r="D37" s="334" t="str">
        <f ca="1">INDEX(Specials!L:L,MATCH(ROW()-2,Specials!O:O,0))</f>
        <v>Best men took only 7</v>
      </c>
    </row>
    <row r="38" spans="1:4" x14ac:dyDescent="0.25">
      <c r="A38" s="2" t="str">
        <f ca="1">INDEX(Specials!M:M,MATCH(ROW()-2,Specials!O:O,0))</f>
        <v>M</v>
      </c>
      <c r="B38" s="334" t="str">
        <f ca="1">INDEX(Specials!A:A,MATCH(ROW()-2,Specials!O:O,0))</f>
        <v>Best/Worst-Difference Top 5 Men</v>
      </c>
      <c r="C38" s="334" t="str">
        <f ca="1">INDEX(Specials!P:P,MATCH(ROW()-2,Specials!O:O,0))</f>
        <v>On hole 14 David Wojak took 10 throws in total (2 rounds)</v>
      </c>
      <c r="D38" s="334" t="str">
        <f ca="1">INDEX(Specials!L:L,MATCH(ROW()-2,Specials!O:O,0))</f>
        <v>Best men took only 8</v>
      </c>
    </row>
    <row r="39" spans="1:4" x14ac:dyDescent="0.25">
      <c r="A39" s="2" t="str">
        <f ca="1">INDEX(Specials!M:M,MATCH(ROW()-2,Specials!O:O,0))</f>
        <v>W</v>
      </c>
      <c r="B39" s="334" t="str">
        <f ca="1">INDEX(Specials!A:A,MATCH(ROW()-2,Specials!O:O,0))</f>
        <v>Best/Worst-Difference Top 5 Women</v>
      </c>
      <c r="C39" s="334" t="str">
        <f ca="1">INDEX(Specials!P:P,MATCH(ROW()-2,Specials!O:O,0))</f>
        <v>On hole 1 Magda Kiss took 10 throws in total (2 rounds)</v>
      </c>
      <c r="D39" s="334" t="str">
        <f ca="1">INDEX(Specials!L:L,MATCH(ROW()-2,Specials!O:O,0))</f>
        <v>Best women took only 7</v>
      </c>
    </row>
    <row r="40" spans="1:4" x14ac:dyDescent="0.25">
      <c r="A40" s="2" t="str">
        <f ca="1">INDEX(Specials!M:M,MATCH(ROW()-2,Specials!O:O,0))</f>
        <v>G</v>
      </c>
      <c r="B40" s="334" t="str">
        <f ca="1">INDEX(Specials!A:A,MATCH(ROW()-2,Specials!O:O,0))</f>
        <v>Always Under Par</v>
      </c>
      <c r="C40" s="334" t="str">
        <f ca="1">INDEX(Specials!P:P,MATCH(ROW()-2,Specials!O:O,0))</f>
        <v>On hole 8 only Harald Neumayr played all rounds unter par</v>
      </c>
      <c r="D40" s="334" t="str">
        <f ca="1">INDEX(Specials!L:L,MATCH(ROW()-2,Specials!O:O,0))</f>
        <v/>
      </c>
    </row>
    <row r="41" spans="1:4" x14ac:dyDescent="0.25">
      <c r="A41" s="2" t="str">
        <f ca="1">INDEX(Specials!M:M,MATCH(ROW()-2,Specials!O:O,0))</f>
        <v>M</v>
      </c>
      <c r="B41" s="334" t="str">
        <f ca="1">INDEX(Specials!A:A,MATCH(ROW()-2,Specials!O:O,0))</f>
        <v>Biggest Skill-O-Meter-Improvement Men Rating &gt; 850</v>
      </c>
      <c r="C41" s="334" t="str">
        <f ca="1">INDEX(Specials!P:P,MATCH(ROW()-2,Specials!O:O,0))</f>
        <v>Harald Neumayr played 10 % better than his last rating (937)</v>
      </c>
      <c r="D41" s="334" t="str">
        <f ca="1">INDEX(Specials!L:L,MATCH(ROW()-2,Specials!O:O,0))</f>
        <v>Rating in this tournament: 1034</v>
      </c>
    </row>
    <row r="42" spans="1:4" x14ac:dyDescent="0.25">
      <c r="A42" s="2" t="str">
        <f ca="1">INDEX(Specials!M:M,MATCH(ROW()-2,Specials!O:O,0))</f>
        <v>M</v>
      </c>
      <c r="B42" s="334" t="str">
        <f ca="1">INDEX(Specials!A:A,MATCH(ROW()-2,Specials!O:O,0))</f>
        <v>Biggest Skill-O-Meter-Worsening Men Rating &gt; 850</v>
      </c>
      <c r="C42" s="334" t="str">
        <f ca="1">INDEX(Specials!P:P,MATCH(ROW()-2,Specials!O:O,0))</f>
        <v>Reinhold Schachner played 9 % worst than his last rating (960)</v>
      </c>
      <c r="D42" s="334" t="str">
        <f ca="1">INDEX(Specials!L:L,MATCH(ROW()-2,Specials!O:O,0))</f>
        <v>Rating in this tournament: 874</v>
      </c>
    </row>
    <row r="43" spans="1:4" x14ac:dyDescent="0.25">
      <c r="A43" s="2" t="str">
        <f ca="1">INDEX(Specials!M:M,MATCH(ROW()-2,Specials!O:O,0))</f>
        <v>W</v>
      </c>
      <c r="B43" s="334" t="str">
        <f ca="1">INDEX(Specials!A:A,MATCH(ROW()-2,Specials!O:O,0))</f>
        <v>Biggest Skill-O-Meter-Improvement Women Rating &gt; 600</v>
      </c>
      <c r="C43" s="334" t="str">
        <f ca="1">INDEX(Specials!P:P,MATCH(ROW()-2,Specials!O:O,0))</f>
        <v>Magda Kiss played 10 % better than her last rating (693)</v>
      </c>
      <c r="D43" s="334" t="str">
        <f ca="1">INDEX(Specials!L:L,MATCH(ROW()-2,Specials!O:O,0))</f>
        <v>Rating in this tournament: 760</v>
      </c>
    </row>
    <row r="44" spans="1:4" x14ac:dyDescent="0.25">
      <c r="A44" s="2" t="e">
        <f ca="1">INDEX(Specials!M:M,MATCH(ROW()-2,Specials!O:O,0))</f>
        <v>#N/A</v>
      </c>
      <c r="B44" s="334" t="e">
        <f ca="1">INDEX(Specials!A:A,MATCH(ROW()-2,Specials!O:O,0))</f>
        <v>#N/A</v>
      </c>
      <c r="C44" s="334" t="e">
        <f ca="1">INDEX(Specials!P:P,MATCH(ROW()-2,Specials!O:O,0))</f>
        <v>#N/A</v>
      </c>
      <c r="D44" s="334" t="e">
        <f ca="1">INDEX(Specials!L:L,MATCH(ROW()-2,Specials!O:O,0))</f>
        <v>#N/A</v>
      </c>
    </row>
    <row r="45" spans="1:4" x14ac:dyDescent="0.25">
      <c r="A45" s="2" t="e">
        <f ca="1">INDEX(Specials!M:M,MATCH(ROW()-2,Specials!O:O,0))</f>
        <v>#N/A</v>
      </c>
      <c r="B45" s="334" t="e">
        <f ca="1">INDEX(Specials!A:A,MATCH(ROW()-2,Specials!O:O,0))</f>
        <v>#N/A</v>
      </c>
      <c r="C45" s="334" t="e">
        <f ca="1">INDEX(Specials!P:P,MATCH(ROW()-2,Specials!O:O,0))</f>
        <v>#N/A</v>
      </c>
      <c r="D45" s="334" t="e">
        <f ca="1">INDEX(Specials!L:L,MATCH(ROW()-2,Specials!O:O,0))</f>
        <v>#N/A</v>
      </c>
    </row>
    <row r="46" spans="1:4" x14ac:dyDescent="0.25">
      <c r="A46" s="2" t="e">
        <f ca="1">INDEX(Specials!M:M,MATCH(ROW()-2,Specials!O:O,0))</f>
        <v>#N/A</v>
      </c>
      <c r="B46" s="334" t="e">
        <f ca="1">INDEX(Specials!A:A,MATCH(ROW()-2,Specials!O:O,0))</f>
        <v>#N/A</v>
      </c>
      <c r="C46" s="334" t="e">
        <f ca="1">INDEX(Specials!P:P,MATCH(ROW()-2,Specials!O:O,0))</f>
        <v>#N/A</v>
      </c>
      <c r="D46" s="334" t="e">
        <f ca="1">INDEX(Specials!L:L,MATCH(ROW()-2,Specials!O:O,0))</f>
        <v>#N/A</v>
      </c>
    </row>
    <row r="47" spans="1:4" x14ac:dyDescent="0.25">
      <c r="A47" s="2" t="e">
        <f ca="1">INDEX(Specials!M:M,MATCH(ROW()-2,Specials!O:O,0))</f>
        <v>#N/A</v>
      </c>
      <c r="B47" s="334" t="e">
        <f ca="1">INDEX(Specials!A:A,MATCH(ROW()-2,Specials!O:O,0))</f>
        <v>#N/A</v>
      </c>
      <c r="C47" s="334" t="e">
        <f ca="1">INDEX(Specials!P:P,MATCH(ROW()-2,Specials!O:O,0))</f>
        <v>#N/A</v>
      </c>
      <c r="D47" s="334" t="e">
        <f ca="1">INDEX(Specials!L:L,MATCH(ROW()-2,Specials!O:O,0))</f>
        <v>#N/A</v>
      </c>
    </row>
    <row r="48" spans="1:4" x14ac:dyDescent="0.25">
      <c r="A48" s="2" t="e">
        <f ca="1">INDEX(Specials!M:M,MATCH(ROW()-2,Specials!O:O,0))</f>
        <v>#N/A</v>
      </c>
      <c r="B48" s="334" t="e">
        <f ca="1">INDEX(Specials!A:A,MATCH(ROW()-2,Specials!O:O,0))</f>
        <v>#N/A</v>
      </c>
      <c r="C48" s="334" t="e">
        <f ca="1">INDEX(Specials!P:P,MATCH(ROW()-2,Specials!O:O,0))</f>
        <v>#N/A</v>
      </c>
      <c r="D48" s="334" t="e">
        <f ca="1">INDEX(Specials!L:L,MATCH(ROW()-2,Specials!O:O,0))</f>
        <v>#N/A</v>
      </c>
    </row>
    <row r="49" spans="1:4" x14ac:dyDescent="0.25">
      <c r="A49" s="2" t="e">
        <f ca="1">INDEX(Specials!M:M,MATCH(ROW()-2,Specials!O:O,0))</f>
        <v>#N/A</v>
      </c>
      <c r="B49" s="334" t="e">
        <f ca="1">INDEX(Specials!A:A,MATCH(ROW()-2,Specials!O:O,0))</f>
        <v>#N/A</v>
      </c>
      <c r="C49" s="334" t="e">
        <f ca="1">INDEX(Specials!P:P,MATCH(ROW()-2,Specials!O:O,0))</f>
        <v>#N/A</v>
      </c>
      <c r="D49" s="334" t="e">
        <f ca="1">INDEX(Specials!L:L,MATCH(ROW()-2,Specials!O:O,0))</f>
        <v>#N/A</v>
      </c>
    </row>
    <row r="50" spans="1:4" x14ac:dyDescent="0.25">
      <c r="A50" s="2" t="e">
        <f ca="1">INDEX(Specials!M:M,MATCH(ROW()-2,Specials!O:O,0))</f>
        <v>#N/A</v>
      </c>
      <c r="B50" s="334" t="e">
        <f ca="1">INDEX(Specials!A:A,MATCH(ROW()-2,Specials!O:O,0))</f>
        <v>#N/A</v>
      </c>
      <c r="C50" s="334" t="e">
        <f ca="1">INDEX(Specials!P:P,MATCH(ROW()-2,Specials!O:O,0))</f>
        <v>#N/A</v>
      </c>
      <c r="D50" s="334" t="e">
        <f ca="1">INDEX(Specials!L:L,MATCH(ROW()-2,Specials!O:O,0))</f>
        <v>#N/A</v>
      </c>
    </row>
    <row r="51" spans="1:4" x14ac:dyDescent="0.25">
      <c r="A51" s="2" t="e">
        <f ca="1">INDEX(Specials!M:M,MATCH(ROW()-2,Specials!O:O,0))</f>
        <v>#N/A</v>
      </c>
      <c r="B51" s="334" t="e">
        <f ca="1">INDEX(Specials!A:A,MATCH(ROW()-2,Specials!O:O,0))</f>
        <v>#N/A</v>
      </c>
      <c r="C51" s="334" t="e">
        <f ca="1">INDEX(Specials!P:P,MATCH(ROW()-2,Specials!O:O,0))</f>
        <v>#N/A</v>
      </c>
      <c r="D51" s="334" t="e">
        <f ca="1">INDEX(Specials!L:L,MATCH(ROW()-2,Specials!O:O,0))</f>
        <v>#N/A</v>
      </c>
    </row>
    <row r="52" spans="1:4" x14ac:dyDescent="0.25">
      <c r="A52" s="2" t="e">
        <f ca="1">INDEX(Specials!M:M,MATCH(ROW()-2,Specials!O:O,0))</f>
        <v>#N/A</v>
      </c>
      <c r="B52" s="334" t="e">
        <f ca="1">INDEX(Specials!A:A,MATCH(ROW()-2,Specials!O:O,0))</f>
        <v>#N/A</v>
      </c>
      <c r="C52" s="334" t="e">
        <f ca="1">INDEX(Specials!P:P,MATCH(ROW()-2,Specials!O:O,0))</f>
        <v>#N/A</v>
      </c>
      <c r="D52" s="334" t="e">
        <f ca="1">INDEX(Specials!L:L,MATCH(ROW()-2,Specials!O:O,0))</f>
        <v>#N/A</v>
      </c>
    </row>
    <row r="53" spans="1:4" x14ac:dyDescent="0.25">
      <c r="A53" s="2" t="e">
        <f ca="1">INDEX(Specials!M:M,MATCH(ROW()-2,Specials!O:O,0))</f>
        <v>#N/A</v>
      </c>
      <c r="B53" s="334" t="e">
        <f ca="1">INDEX(Specials!A:A,MATCH(ROW()-2,Specials!O:O,0))</f>
        <v>#N/A</v>
      </c>
      <c r="C53" s="334" t="e">
        <f ca="1">INDEX(Specials!P:P,MATCH(ROW()-2,Specials!O:O,0))</f>
        <v>#N/A</v>
      </c>
      <c r="D53" s="334" t="e">
        <f ca="1">INDEX(Specials!L:L,MATCH(ROW()-2,Specials!O:O,0))</f>
        <v>#N/A</v>
      </c>
    </row>
    <row r="54" spans="1:4" x14ac:dyDescent="0.25">
      <c r="A54" s="2" t="e">
        <f ca="1">INDEX(Specials!M:M,MATCH(ROW()-2,Specials!O:O,0))</f>
        <v>#N/A</v>
      </c>
      <c r="B54" s="334" t="e">
        <f ca="1">INDEX(Specials!A:A,MATCH(ROW()-2,Specials!O:O,0))</f>
        <v>#N/A</v>
      </c>
      <c r="C54" s="334" t="e">
        <f ca="1">INDEX(Specials!P:P,MATCH(ROW()-2,Specials!O:O,0))</f>
        <v>#N/A</v>
      </c>
      <c r="D54" s="334" t="e">
        <f ca="1">INDEX(Specials!L:L,MATCH(ROW()-2,Specials!O:O,0))</f>
        <v>#N/A</v>
      </c>
    </row>
    <row r="55" spans="1:4" x14ac:dyDescent="0.25">
      <c r="A55" s="2" t="e">
        <f ca="1">INDEX(Specials!M:M,MATCH(ROW()-2,Specials!O:O,0))</f>
        <v>#N/A</v>
      </c>
      <c r="B55" s="334" t="e">
        <f ca="1">INDEX(Specials!A:A,MATCH(ROW()-2,Specials!O:O,0))</f>
        <v>#N/A</v>
      </c>
      <c r="C55" s="334" t="e">
        <f ca="1">INDEX(Specials!P:P,MATCH(ROW()-2,Specials!O:O,0))</f>
        <v>#N/A</v>
      </c>
      <c r="D55" s="334" t="e">
        <f ca="1">INDEX(Specials!L:L,MATCH(ROW()-2,Specials!O:O,0))</f>
        <v>#N/A</v>
      </c>
    </row>
    <row r="56" spans="1:4" x14ac:dyDescent="0.25">
      <c r="A56" s="2" t="e">
        <f ca="1">INDEX(Specials!M:M,MATCH(ROW()-2,Specials!O:O,0))</f>
        <v>#N/A</v>
      </c>
      <c r="B56" s="334" t="e">
        <f ca="1">INDEX(Specials!A:A,MATCH(ROW()-2,Specials!O:O,0))</f>
        <v>#N/A</v>
      </c>
      <c r="C56" s="334" t="e">
        <f ca="1">INDEX(Specials!P:P,MATCH(ROW()-2,Specials!O:O,0))</f>
        <v>#N/A</v>
      </c>
      <c r="D56" s="334" t="e">
        <f ca="1">INDEX(Specials!L:L,MATCH(ROW()-2,Specials!O:O,0))</f>
        <v>#N/A</v>
      </c>
    </row>
    <row r="57" spans="1:4" x14ac:dyDescent="0.25">
      <c r="A57" s="2" t="e">
        <f ca="1">INDEX(Specials!M:M,MATCH(ROW()-2,Specials!O:O,0))</f>
        <v>#N/A</v>
      </c>
      <c r="B57" s="334" t="e">
        <f ca="1">INDEX(Specials!A:A,MATCH(ROW()-2,Specials!O:O,0))</f>
        <v>#N/A</v>
      </c>
      <c r="C57" s="334" t="e">
        <f ca="1">INDEX(Specials!P:P,MATCH(ROW()-2,Specials!O:O,0))</f>
        <v>#N/A</v>
      </c>
      <c r="D57" s="334" t="e">
        <f ca="1">INDEX(Specials!L:L,MATCH(ROW()-2,Specials!O:O,0))</f>
        <v>#N/A</v>
      </c>
    </row>
    <row r="58" spans="1:4" x14ac:dyDescent="0.25">
      <c r="A58" s="2" t="e">
        <f ca="1">INDEX(Specials!M:M,MATCH(ROW()-2,Specials!O:O,0))</f>
        <v>#N/A</v>
      </c>
      <c r="B58" s="334" t="e">
        <f ca="1">INDEX(Specials!A:A,MATCH(ROW()-2,Specials!O:O,0))</f>
        <v>#N/A</v>
      </c>
      <c r="C58" s="334" t="e">
        <f ca="1">INDEX(Specials!P:P,MATCH(ROW()-2,Specials!O:O,0))</f>
        <v>#N/A</v>
      </c>
      <c r="D58" s="334" t="e">
        <f ca="1">INDEX(Specials!L:L,MATCH(ROW()-2,Specials!O:O,0))</f>
        <v>#N/A</v>
      </c>
    </row>
    <row r="59" spans="1:4" x14ac:dyDescent="0.25">
      <c r="A59" s="2" t="e">
        <f ca="1">INDEX(Specials!M:M,MATCH(ROW()-2,Specials!O:O,0))</f>
        <v>#N/A</v>
      </c>
      <c r="B59" s="334" t="e">
        <f ca="1">INDEX(Specials!A:A,MATCH(ROW()-2,Specials!O:O,0))</f>
        <v>#N/A</v>
      </c>
      <c r="C59" s="334" t="e">
        <f ca="1">INDEX(Specials!P:P,MATCH(ROW()-2,Specials!O:O,0))</f>
        <v>#N/A</v>
      </c>
      <c r="D59" s="334" t="e">
        <f ca="1">INDEX(Specials!L:L,MATCH(ROW()-2,Specials!O:O,0))</f>
        <v>#N/A</v>
      </c>
    </row>
    <row r="60" spans="1:4" x14ac:dyDescent="0.25">
      <c r="A60" s="2" t="e">
        <f ca="1">INDEX(Specials!M:M,MATCH(ROW()-2,Specials!O:O,0))</f>
        <v>#N/A</v>
      </c>
      <c r="B60" s="334" t="e">
        <f ca="1">INDEX(Specials!A:A,MATCH(ROW()-2,Specials!O:O,0))</f>
        <v>#N/A</v>
      </c>
      <c r="C60" s="334" t="e">
        <f ca="1">INDEX(Specials!P:P,MATCH(ROW()-2,Specials!O:O,0))</f>
        <v>#N/A</v>
      </c>
      <c r="D60" s="334" t="e">
        <f ca="1">INDEX(Specials!L:L,MATCH(ROW()-2,Specials!O:O,0))</f>
        <v>#N/A</v>
      </c>
    </row>
    <row r="61" spans="1:4" x14ac:dyDescent="0.25">
      <c r="A61" s="2" t="e">
        <f ca="1">INDEX(Specials!M:M,MATCH(ROW()-2,Specials!O:O,0))</f>
        <v>#N/A</v>
      </c>
      <c r="B61" s="334" t="e">
        <f ca="1">INDEX(Specials!A:A,MATCH(ROW()-2,Specials!O:O,0))</f>
        <v>#N/A</v>
      </c>
      <c r="C61" s="334" t="e">
        <f ca="1">INDEX(Specials!P:P,MATCH(ROW()-2,Specials!O:O,0))</f>
        <v>#N/A</v>
      </c>
      <c r="D61" s="334" t="e">
        <f ca="1">INDEX(Specials!L:L,MATCH(ROW()-2,Specials!O:O,0))</f>
        <v>#N/A</v>
      </c>
    </row>
    <row r="62" spans="1:4" x14ac:dyDescent="0.25">
      <c r="A62" s="2" t="e">
        <f ca="1">INDEX(Specials!M:M,MATCH(ROW()-2,Specials!O:O,0))</f>
        <v>#N/A</v>
      </c>
      <c r="B62" s="334" t="e">
        <f ca="1">INDEX(Specials!A:A,MATCH(ROW()-2,Specials!O:O,0))</f>
        <v>#N/A</v>
      </c>
      <c r="C62" s="334" t="e">
        <f ca="1">INDEX(Specials!P:P,MATCH(ROW()-2,Specials!O:O,0))</f>
        <v>#N/A</v>
      </c>
      <c r="D62" s="334" t="e">
        <f ca="1">INDEX(Specials!L:L,MATCH(ROW()-2,Specials!O:O,0))</f>
        <v>#N/A</v>
      </c>
    </row>
    <row r="63" spans="1:4" x14ac:dyDescent="0.25">
      <c r="A63" s="2" t="e">
        <f ca="1">INDEX(Specials!M:M,MATCH(ROW()-2,Specials!O:O,0))</f>
        <v>#N/A</v>
      </c>
      <c r="B63" s="334" t="e">
        <f ca="1">INDEX(Specials!A:A,MATCH(ROW()-2,Specials!O:O,0))</f>
        <v>#N/A</v>
      </c>
      <c r="C63" s="334" t="e">
        <f ca="1">INDEX(Specials!P:P,MATCH(ROW()-2,Specials!O:O,0))</f>
        <v>#N/A</v>
      </c>
      <c r="D63" s="334" t="e">
        <f ca="1">INDEX(Specials!L:L,MATCH(ROW()-2,Specials!O:O,0))</f>
        <v>#N/A</v>
      </c>
    </row>
    <row r="64" spans="1:4" x14ac:dyDescent="0.25">
      <c r="A64" s="2" t="e">
        <f ca="1">INDEX(Specials!M:M,MATCH(ROW()-2,Specials!O:O,0))</f>
        <v>#N/A</v>
      </c>
      <c r="B64" s="334" t="e">
        <f ca="1">INDEX(Specials!A:A,MATCH(ROW()-2,Specials!O:O,0))</f>
        <v>#N/A</v>
      </c>
      <c r="C64" s="334" t="e">
        <f ca="1">INDEX(Specials!P:P,MATCH(ROW()-2,Specials!O:O,0))</f>
        <v>#N/A</v>
      </c>
      <c r="D64" s="334" t="e">
        <f ca="1">INDEX(Specials!L:L,MATCH(ROW()-2,Specials!O:O,0))</f>
        <v>#N/A</v>
      </c>
    </row>
    <row r="65" spans="1:4" x14ac:dyDescent="0.25">
      <c r="A65" s="2" t="e">
        <f ca="1">INDEX(Specials!M:M,MATCH(ROW()-2,Specials!O:O,0))</f>
        <v>#N/A</v>
      </c>
      <c r="B65" s="334" t="e">
        <f ca="1">INDEX(Specials!A:A,MATCH(ROW()-2,Specials!O:O,0))</f>
        <v>#N/A</v>
      </c>
      <c r="C65" s="334" t="e">
        <f ca="1">INDEX(Specials!P:P,MATCH(ROW()-2,Specials!O:O,0))</f>
        <v>#N/A</v>
      </c>
      <c r="D65" s="334" t="e">
        <f ca="1">INDEX(Specials!L:L,MATCH(ROW()-2,Specials!O:O,0))</f>
        <v>#N/A</v>
      </c>
    </row>
    <row r="66" spans="1:4" x14ac:dyDescent="0.25">
      <c r="A66" s="2" t="e">
        <f ca="1">INDEX(Specials!M:M,MATCH(ROW()-2,Specials!O:O,0))</f>
        <v>#N/A</v>
      </c>
      <c r="B66" s="334" t="e">
        <f ca="1">INDEX(Specials!A:A,MATCH(ROW()-2,Specials!O:O,0))</f>
        <v>#N/A</v>
      </c>
      <c r="C66" s="334" t="e">
        <f ca="1">INDEX(Specials!P:P,MATCH(ROW()-2,Specials!O:O,0))</f>
        <v>#N/A</v>
      </c>
      <c r="D66" s="334" t="e">
        <f ca="1">INDEX(Specials!L:L,MATCH(ROW()-2,Specials!O:O,0))</f>
        <v>#N/A</v>
      </c>
    </row>
    <row r="67" spans="1:4" x14ac:dyDescent="0.25">
      <c r="A67" s="2" t="e">
        <f ca="1">INDEX(Specials!M:M,MATCH(ROW()-2,Specials!O:O,0))</f>
        <v>#N/A</v>
      </c>
      <c r="B67" s="334" t="e">
        <f ca="1">INDEX(Specials!A:A,MATCH(ROW()-2,Specials!O:O,0))</f>
        <v>#N/A</v>
      </c>
      <c r="C67" s="334" t="e">
        <f ca="1">INDEX(Specials!P:P,MATCH(ROW()-2,Specials!O:O,0))</f>
        <v>#N/A</v>
      </c>
      <c r="D67" s="334" t="e">
        <f ca="1">INDEX(Specials!L:L,MATCH(ROW()-2,Specials!O:O,0))</f>
        <v>#N/A</v>
      </c>
    </row>
    <row r="68" spans="1:4" x14ac:dyDescent="0.25">
      <c r="A68" s="2" t="e">
        <f ca="1">INDEX(Specials!M:M,MATCH(ROW()-2,Specials!O:O,0))</f>
        <v>#N/A</v>
      </c>
      <c r="B68" s="334" t="e">
        <f ca="1">INDEX(Specials!A:A,MATCH(ROW()-2,Specials!O:O,0))</f>
        <v>#N/A</v>
      </c>
      <c r="C68" s="334" t="e">
        <f ca="1">INDEX(Specials!P:P,MATCH(ROW()-2,Specials!O:O,0))</f>
        <v>#N/A</v>
      </c>
      <c r="D68" s="334" t="e">
        <f ca="1">INDEX(Specials!L:L,MATCH(ROW()-2,Specials!O:O,0))</f>
        <v>#N/A</v>
      </c>
    </row>
    <row r="69" spans="1:4" x14ac:dyDescent="0.25">
      <c r="A69" s="2" t="e">
        <f ca="1">INDEX(Specials!M:M,MATCH(ROW()-2,Specials!O:O,0))</f>
        <v>#N/A</v>
      </c>
      <c r="B69" s="334" t="e">
        <f ca="1">INDEX(Specials!A:A,MATCH(ROW()-2,Specials!O:O,0))</f>
        <v>#N/A</v>
      </c>
      <c r="C69" s="334" t="e">
        <f ca="1">INDEX(Specials!P:P,MATCH(ROW()-2,Specials!O:O,0))</f>
        <v>#N/A</v>
      </c>
      <c r="D69" s="334" t="e">
        <f ca="1">INDEX(Specials!L:L,MATCH(ROW()-2,Specials!O:O,0))</f>
        <v>#N/A</v>
      </c>
    </row>
    <row r="70" spans="1:4" x14ac:dyDescent="0.25">
      <c r="A70" s="2" t="e">
        <f ca="1">INDEX(Specials!M:M,MATCH(ROW()-2,Specials!O:O,0))</f>
        <v>#N/A</v>
      </c>
      <c r="B70" s="334" t="e">
        <f ca="1">INDEX(Specials!A:A,MATCH(ROW()-2,Specials!O:O,0))</f>
        <v>#N/A</v>
      </c>
      <c r="C70" s="334" t="e">
        <f ca="1">INDEX(Specials!P:P,MATCH(ROW()-2,Specials!O:O,0))</f>
        <v>#N/A</v>
      </c>
      <c r="D70" s="334" t="e">
        <f ca="1">INDEX(Specials!L:L,MATCH(ROW()-2,Specials!O:O,0))</f>
        <v>#N/A</v>
      </c>
    </row>
    <row r="71" spans="1:4" x14ac:dyDescent="0.25">
      <c r="A71" s="2" t="e">
        <f ca="1">INDEX(Specials!M:M,MATCH(ROW()-2,Specials!O:O,0))</f>
        <v>#N/A</v>
      </c>
      <c r="B71" s="334" t="e">
        <f ca="1">INDEX(Specials!A:A,MATCH(ROW()-2,Specials!O:O,0))</f>
        <v>#N/A</v>
      </c>
      <c r="C71" s="334" t="e">
        <f ca="1">INDEX(Specials!P:P,MATCH(ROW()-2,Specials!O:O,0))</f>
        <v>#N/A</v>
      </c>
      <c r="D71" s="334" t="e">
        <f ca="1">INDEX(Specials!L:L,MATCH(ROW()-2,Specials!O:O,0))</f>
        <v>#N/A</v>
      </c>
    </row>
    <row r="72" spans="1:4" x14ac:dyDescent="0.25">
      <c r="A72" s="2" t="e">
        <f ca="1">INDEX(Specials!M:M,MATCH(ROW()-2,Specials!O:O,0))</f>
        <v>#N/A</v>
      </c>
      <c r="B72" s="334" t="e">
        <f ca="1">INDEX(Specials!A:A,MATCH(ROW()-2,Specials!O:O,0))</f>
        <v>#N/A</v>
      </c>
      <c r="C72" s="334" t="e">
        <f ca="1">INDEX(Specials!P:P,MATCH(ROW()-2,Specials!O:O,0))</f>
        <v>#N/A</v>
      </c>
      <c r="D72" s="334" t="e">
        <f ca="1">INDEX(Specials!L:L,MATCH(ROW()-2,Specials!O:O,0))</f>
        <v>#N/A</v>
      </c>
    </row>
    <row r="73" spans="1:4" x14ac:dyDescent="0.25">
      <c r="A73" s="2" t="e">
        <f ca="1">INDEX(Specials!M:M,MATCH(ROW()-2,Specials!O:O,0))</f>
        <v>#N/A</v>
      </c>
      <c r="B73" s="334" t="e">
        <f ca="1">INDEX(Specials!A:A,MATCH(ROW()-2,Specials!O:O,0))</f>
        <v>#N/A</v>
      </c>
      <c r="C73" s="334" t="e">
        <f ca="1">INDEX(Specials!P:P,MATCH(ROW()-2,Specials!O:O,0))</f>
        <v>#N/A</v>
      </c>
      <c r="D73" s="334" t="e">
        <f ca="1">INDEX(Specials!L:L,MATCH(ROW()-2,Specials!O:O,0))</f>
        <v>#N/A</v>
      </c>
    </row>
    <row r="74" spans="1:4" x14ac:dyDescent="0.25">
      <c r="A74" s="2" t="e">
        <f ca="1">INDEX(Specials!M:M,MATCH(ROW()-2,Specials!O:O,0))</f>
        <v>#N/A</v>
      </c>
      <c r="B74" s="334" t="e">
        <f ca="1">INDEX(Specials!A:A,MATCH(ROW()-2,Specials!O:O,0))</f>
        <v>#N/A</v>
      </c>
      <c r="C74" s="334" t="e">
        <f ca="1">INDEX(Specials!P:P,MATCH(ROW()-2,Specials!O:O,0))</f>
        <v>#N/A</v>
      </c>
      <c r="D74" s="334" t="e">
        <f ca="1">INDEX(Specials!L:L,MATCH(ROW()-2,Specials!O:O,0))</f>
        <v>#N/A</v>
      </c>
    </row>
    <row r="75" spans="1:4" x14ac:dyDescent="0.25">
      <c r="A75" s="2" t="e">
        <f ca="1">INDEX(Specials!M:M,MATCH(ROW()-2,Specials!O:O,0))</f>
        <v>#N/A</v>
      </c>
      <c r="B75" s="334" t="e">
        <f ca="1">INDEX(Specials!A:A,MATCH(ROW()-2,Specials!O:O,0))</f>
        <v>#N/A</v>
      </c>
      <c r="C75" s="334" t="e">
        <f ca="1">INDEX(Specials!P:P,MATCH(ROW()-2,Specials!O:O,0))</f>
        <v>#N/A</v>
      </c>
      <c r="D75" s="334" t="e">
        <f ca="1">INDEX(Specials!L:L,MATCH(ROW()-2,Specials!O:O,0))</f>
        <v>#N/A</v>
      </c>
    </row>
    <row r="76" spans="1:4" x14ac:dyDescent="0.25">
      <c r="A76" s="2" t="e">
        <f ca="1">INDEX(Specials!M:M,MATCH(ROW()-2,Specials!O:O,0))</f>
        <v>#N/A</v>
      </c>
      <c r="B76" s="334" t="e">
        <f ca="1">INDEX(Specials!A:A,MATCH(ROW()-2,Specials!O:O,0))</f>
        <v>#N/A</v>
      </c>
      <c r="C76" s="334" t="e">
        <f ca="1">INDEX(Specials!P:P,MATCH(ROW()-2,Specials!O:O,0))</f>
        <v>#N/A</v>
      </c>
      <c r="D76" s="334" t="e">
        <f ca="1">INDEX(Specials!L:L,MATCH(ROW()-2,Specials!O:O,0))</f>
        <v>#N/A</v>
      </c>
    </row>
    <row r="77" spans="1:4" x14ac:dyDescent="0.25">
      <c r="A77" s="2" t="e">
        <f ca="1">INDEX(Specials!M:M,MATCH(ROW()-2,Specials!O:O,0))</f>
        <v>#N/A</v>
      </c>
      <c r="B77" s="334" t="e">
        <f ca="1">INDEX(Specials!A:A,MATCH(ROW()-2,Specials!O:O,0))</f>
        <v>#N/A</v>
      </c>
      <c r="C77" s="334" t="e">
        <f ca="1">INDEX(Specials!P:P,MATCH(ROW()-2,Specials!O:O,0))</f>
        <v>#N/A</v>
      </c>
      <c r="D77" s="334" t="e">
        <f ca="1">INDEX(Specials!L:L,MATCH(ROW()-2,Specials!O:O,0))</f>
        <v>#N/A</v>
      </c>
    </row>
    <row r="78" spans="1:4" x14ac:dyDescent="0.25">
      <c r="A78" s="2" t="e">
        <f ca="1">INDEX(Specials!M:M,MATCH(ROW()-2,Specials!O:O,0))</f>
        <v>#N/A</v>
      </c>
      <c r="B78" s="334" t="e">
        <f ca="1">INDEX(Specials!A:A,MATCH(ROW()-2,Specials!O:O,0))</f>
        <v>#N/A</v>
      </c>
      <c r="C78" s="334" t="e">
        <f ca="1">INDEX(Specials!P:P,MATCH(ROW()-2,Specials!O:O,0))</f>
        <v>#N/A</v>
      </c>
      <c r="D78" s="334" t="e">
        <f ca="1">INDEX(Specials!L:L,MATCH(ROW()-2,Specials!O:O,0))</f>
        <v>#N/A</v>
      </c>
    </row>
    <row r="79" spans="1:4" x14ac:dyDescent="0.25">
      <c r="A79" s="2" t="e">
        <f ca="1">INDEX(Specials!M:M,MATCH(ROW()-2,Specials!O:O,0))</f>
        <v>#N/A</v>
      </c>
      <c r="B79" s="334" t="e">
        <f ca="1">INDEX(Specials!A:A,MATCH(ROW()-2,Specials!O:O,0))</f>
        <v>#N/A</v>
      </c>
      <c r="C79" s="334" t="e">
        <f ca="1">INDEX(Specials!P:P,MATCH(ROW()-2,Specials!O:O,0))</f>
        <v>#N/A</v>
      </c>
      <c r="D79" s="334" t="e">
        <f ca="1">INDEX(Specials!L:L,MATCH(ROW()-2,Specials!O:O,0))</f>
        <v>#N/A</v>
      </c>
    </row>
    <row r="80" spans="1:4" x14ac:dyDescent="0.25">
      <c r="A80" s="2" t="e">
        <f ca="1">INDEX(Specials!M:M,MATCH(ROW()-2,Specials!O:O,0))</f>
        <v>#N/A</v>
      </c>
      <c r="B80" s="334" t="e">
        <f ca="1">INDEX(Specials!A:A,MATCH(ROW()-2,Specials!O:O,0))</f>
        <v>#N/A</v>
      </c>
      <c r="C80" s="334" t="e">
        <f ca="1">INDEX(Specials!P:P,MATCH(ROW()-2,Specials!O:O,0))</f>
        <v>#N/A</v>
      </c>
      <c r="D80" s="334" t="e">
        <f ca="1">INDEX(Specials!L:L,MATCH(ROW()-2,Specials!O:O,0))</f>
        <v>#N/A</v>
      </c>
    </row>
    <row r="81" spans="1:4" x14ac:dyDescent="0.25">
      <c r="A81" s="2" t="e">
        <f ca="1">INDEX(Specials!M:M,MATCH(ROW()-2,Specials!O:O,0))</f>
        <v>#N/A</v>
      </c>
      <c r="B81" s="334" t="e">
        <f ca="1">INDEX(Specials!A:A,MATCH(ROW()-2,Specials!O:O,0))</f>
        <v>#N/A</v>
      </c>
      <c r="C81" s="334" t="e">
        <f ca="1">INDEX(Specials!P:P,MATCH(ROW()-2,Specials!O:O,0))</f>
        <v>#N/A</v>
      </c>
      <c r="D81" s="334" t="e">
        <f ca="1">INDEX(Specials!L:L,MATCH(ROW()-2,Specials!O:O,0))</f>
        <v>#N/A</v>
      </c>
    </row>
    <row r="82" spans="1:4" x14ac:dyDescent="0.25">
      <c r="A82" s="2" t="e">
        <f ca="1">INDEX(Specials!M:M,MATCH(ROW()-2,Specials!O:O,0))</f>
        <v>#N/A</v>
      </c>
      <c r="B82" s="334" t="e">
        <f ca="1">INDEX(Specials!A:A,MATCH(ROW()-2,Specials!O:O,0))</f>
        <v>#N/A</v>
      </c>
      <c r="C82" s="334" t="e">
        <f ca="1">INDEX(Specials!P:P,MATCH(ROW()-2,Specials!O:O,0))</f>
        <v>#N/A</v>
      </c>
      <c r="D82" s="334" t="e">
        <f ca="1">INDEX(Specials!L:L,MATCH(ROW()-2,Specials!O:O,0))</f>
        <v>#N/A</v>
      </c>
    </row>
    <row r="83" spans="1:4" x14ac:dyDescent="0.25">
      <c r="A83" s="2" t="e">
        <f ca="1">INDEX(Specials!M:M,MATCH(ROW()-2,Specials!O:O,0))</f>
        <v>#N/A</v>
      </c>
      <c r="B83" s="334" t="e">
        <f ca="1">INDEX(Specials!A:A,MATCH(ROW()-2,Specials!O:O,0))</f>
        <v>#N/A</v>
      </c>
      <c r="C83" s="334" t="e">
        <f ca="1">INDEX(Specials!P:P,MATCH(ROW()-2,Specials!O:O,0))</f>
        <v>#N/A</v>
      </c>
      <c r="D83" s="334" t="e">
        <f ca="1">INDEX(Specials!L:L,MATCH(ROW()-2,Specials!O:O,0))</f>
        <v>#N/A</v>
      </c>
    </row>
    <row r="84" spans="1:4" x14ac:dyDescent="0.25">
      <c r="A84" s="2" t="e">
        <f ca="1">INDEX(Specials!M:M,MATCH(ROW()-2,Specials!O:O,0))</f>
        <v>#N/A</v>
      </c>
      <c r="B84" s="334" t="e">
        <f ca="1">INDEX(Specials!A:A,MATCH(ROW()-2,Specials!O:O,0))</f>
        <v>#N/A</v>
      </c>
      <c r="C84" s="334" t="e">
        <f ca="1">INDEX(Specials!P:P,MATCH(ROW()-2,Specials!O:O,0))</f>
        <v>#N/A</v>
      </c>
      <c r="D84" s="334" t="e">
        <f ca="1">INDEX(Specials!L:L,MATCH(ROW()-2,Specials!O:O,0))</f>
        <v>#N/A</v>
      </c>
    </row>
    <row r="85" spans="1:4" x14ac:dyDescent="0.25">
      <c r="A85" s="2" t="e">
        <f ca="1">INDEX(Specials!M:M,MATCH(ROW()-2,Specials!O:O,0))</f>
        <v>#N/A</v>
      </c>
      <c r="B85" s="334" t="e">
        <f ca="1">INDEX(Specials!A:A,MATCH(ROW()-2,Specials!O:O,0))</f>
        <v>#N/A</v>
      </c>
      <c r="C85" s="334" t="e">
        <f ca="1">INDEX(Specials!P:P,MATCH(ROW()-2,Specials!O:O,0))</f>
        <v>#N/A</v>
      </c>
      <c r="D85" s="334" t="e">
        <f ca="1">INDEX(Specials!L:L,MATCH(ROW()-2,Specials!O:O,0))</f>
        <v>#N/A</v>
      </c>
    </row>
    <row r="86" spans="1:4" x14ac:dyDescent="0.25">
      <c r="A86" s="2" t="e">
        <f ca="1">INDEX(Specials!M:M,MATCH(ROW()-2,Specials!O:O,0))</f>
        <v>#N/A</v>
      </c>
      <c r="B86" s="334" t="e">
        <f ca="1">INDEX(Specials!A:A,MATCH(ROW()-2,Specials!O:O,0))</f>
        <v>#N/A</v>
      </c>
      <c r="C86" s="334" t="e">
        <f ca="1">INDEX(Specials!P:P,MATCH(ROW()-2,Specials!O:O,0))</f>
        <v>#N/A</v>
      </c>
      <c r="D86" s="334" t="e">
        <f ca="1">INDEX(Specials!L:L,MATCH(ROW()-2,Specials!O:O,0))</f>
        <v>#N/A</v>
      </c>
    </row>
    <row r="87" spans="1:4" x14ac:dyDescent="0.25">
      <c r="A87" s="2" t="e">
        <f ca="1">INDEX(Specials!M:M,MATCH(ROW()-2,Specials!O:O,0))</f>
        <v>#N/A</v>
      </c>
      <c r="B87" s="334" t="e">
        <f ca="1">INDEX(Specials!A:A,MATCH(ROW()-2,Specials!O:O,0))</f>
        <v>#N/A</v>
      </c>
      <c r="C87" s="334" t="e">
        <f ca="1">INDEX(Specials!P:P,MATCH(ROW()-2,Specials!O:O,0))</f>
        <v>#N/A</v>
      </c>
      <c r="D87" s="334" t="e">
        <f ca="1">INDEX(Specials!L:L,MATCH(ROW()-2,Specials!O:O,0))</f>
        <v>#N/A</v>
      </c>
    </row>
    <row r="88" spans="1:4" x14ac:dyDescent="0.25">
      <c r="A88" s="2" t="e">
        <f ca="1">INDEX(Specials!M:M,MATCH(ROW()-2,Specials!O:O,0))</f>
        <v>#N/A</v>
      </c>
      <c r="B88" s="334" t="e">
        <f ca="1">INDEX(Specials!A:A,MATCH(ROW()-2,Specials!O:O,0))</f>
        <v>#N/A</v>
      </c>
      <c r="C88" s="334" t="e">
        <f ca="1">INDEX(Specials!P:P,MATCH(ROW()-2,Specials!O:O,0))</f>
        <v>#N/A</v>
      </c>
      <c r="D88" s="334" t="e">
        <f ca="1">INDEX(Specials!L:L,MATCH(ROW()-2,Specials!O:O,0))</f>
        <v>#N/A</v>
      </c>
    </row>
    <row r="89" spans="1:4" x14ac:dyDescent="0.25">
      <c r="A89" s="2" t="e">
        <f ca="1">INDEX(Specials!M:M,MATCH(ROW()-2,Specials!O:O,0))</f>
        <v>#N/A</v>
      </c>
      <c r="B89" s="334" t="e">
        <f ca="1">INDEX(Specials!A:A,MATCH(ROW()-2,Specials!O:O,0))</f>
        <v>#N/A</v>
      </c>
      <c r="C89" s="334" t="e">
        <f ca="1">INDEX(Specials!P:P,MATCH(ROW()-2,Specials!O:O,0))</f>
        <v>#N/A</v>
      </c>
      <c r="D89" s="334" t="e">
        <f ca="1">INDEX(Specials!L:L,MATCH(ROW()-2,Specials!O:O,0))</f>
        <v>#N/A</v>
      </c>
    </row>
    <row r="90" spans="1:4" x14ac:dyDescent="0.25">
      <c r="A90" s="2" t="e">
        <f ca="1">INDEX(Specials!M:M,MATCH(ROW()-2,Specials!O:O,0))</f>
        <v>#N/A</v>
      </c>
      <c r="B90" s="334" t="e">
        <f ca="1">INDEX(Specials!A:A,MATCH(ROW()-2,Specials!O:O,0))</f>
        <v>#N/A</v>
      </c>
      <c r="C90" s="334" t="e">
        <f ca="1">INDEX(Specials!P:P,MATCH(ROW()-2,Specials!O:O,0))</f>
        <v>#N/A</v>
      </c>
      <c r="D90" s="334" t="e">
        <f ca="1">INDEX(Specials!L:L,MATCH(ROW()-2,Specials!O:O,0))</f>
        <v>#N/A</v>
      </c>
    </row>
    <row r="91" spans="1:4" x14ac:dyDescent="0.25">
      <c r="A91" s="2" t="e">
        <f ca="1">INDEX(Specials!M:M,MATCH(ROW()-2,Specials!O:O,0))</f>
        <v>#N/A</v>
      </c>
      <c r="B91" s="334" t="e">
        <f ca="1">INDEX(Specials!A:A,MATCH(ROW()-2,Specials!O:O,0))</f>
        <v>#N/A</v>
      </c>
      <c r="C91" s="334" t="e">
        <f ca="1">INDEX(Specials!P:P,MATCH(ROW()-2,Specials!O:O,0))</f>
        <v>#N/A</v>
      </c>
      <c r="D91" s="334" t="e">
        <f ca="1">INDEX(Specials!L:L,MATCH(ROW()-2,Specials!O:O,0))</f>
        <v>#N/A</v>
      </c>
    </row>
    <row r="92" spans="1:4" x14ac:dyDescent="0.25">
      <c r="A92" s="2" t="e">
        <f ca="1">INDEX(Specials!M:M,MATCH(ROW()-2,Specials!O:O,0))</f>
        <v>#N/A</v>
      </c>
      <c r="B92" s="334" t="e">
        <f ca="1">INDEX(Specials!A:A,MATCH(ROW()-2,Specials!O:O,0))</f>
        <v>#N/A</v>
      </c>
      <c r="C92" s="334" t="e">
        <f ca="1">INDEX(Specials!P:P,MATCH(ROW()-2,Specials!O:O,0))</f>
        <v>#N/A</v>
      </c>
      <c r="D92" s="334" t="e">
        <f ca="1">INDEX(Specials!L:L,MATCH(ROW()-2,Specials!O:O,0))</f>
        <v>#N/A</v>
      </c>
    </row>
    <row r="93" spans="1:4" x14ac:dyDescent="0.25">
      <c r="A93" s="2" t="e">
        <f ca="1">INDEX(Specials!M:M,MATCH(ROW()-2,Specials!O:O,0))</f>
        <v>#N/A</v>
      </c>
      <c r="B93" s="334" t="e">
        <f ca="1">INDEX(Specials!A:A,MATCH(ROW()-2,Specials!O:O,0))</f>
        <v>#N/A</v>
      </c>
      <c r="C93" s="334" t="e">
        <f ca="1">INDEX(Specials!P:P,MATCH(ROW()-2,Specials!O:O,0))</f>
        <v>#N/A</v>
      </c>
      <c r="D93" s="334" t="e">
        <f ca="1">INDEX(Specials!L:L,MATCH(ROW()-2,Specials!O:O,0))</f>
        <v>#N/A</v>
      </c>
    </row>
    <row r="94" spans="1:4" x14ac:dyDescent="0.25">
      <c r="A94" s="2" t="e">
        <f ca="1">INDEX(Specials!M:M,MATCH(ROW()-2,Specials!O:O,0))</f>
        <v>#N/A</v>
      </c>
      <c r="B94" s="334" t="e">
        <f ca="1">INDEX(Specials!A:A,MATCH(ROW()-2,Specials!O:O,0))</f>
        <v>#N/A</v>
      </c>
      <c r="C94" s="334" t="e">
        <f ca="1">INDEX(Specials!P:P,MATCH(ROW()-2,Specials!O:O,0))</f>
        <v>#N/A</v>
      </c>
      <c r="D94" s="334" t="e">
        <f ca="1">INDEX(Specials!L:L,MATCH(ROW()-2,Specials!O:O,0))</f>
        <v>#N/A</v>
      </c>
    </row>
    <row r="95" spans="1:4" x14ac:dyDescent="0.25">
      <c r="A95" s="2" t="e">
        <f ca="1">INDEX(Specials!M:M,MATCH(ROW()-2,Specials!O:O,0))</f>
        <v>#N/A</v>
      </c>
      <c r="B95" s="334" t="e">
        <f ca="1">INDEX(Specials!A:A,MATCH(ROW()-2,Specials!O:O,0))</f>
        <v>#N/A</v>
      </c>
      <c r="C95" s="334" t="e">
        <f ca="1">INDEX(Specials!P:P,MATCH(ROW()-2,Specials!O:O,0))</f>
        <v>#N/A</v>
      </c>
      <c r="D95" s="334" t="e">
        <f ca="1">INDEX(Specials!L:L,MATCH(ROW()-2,Specials!O:O,0))</f>
        <v>#N/A</v>
      </c>
    </row>
    <row r="96" spans="1:4" x14ac:dyDescent="0.25">
      <c r="A96" s="2" t="e">
        <f ca="1">INDEX(Specials!M:M,MATCH(ROW()-2,Specials!O:O,0))</f>
        <v>#N/A</v>
      </c>
      <c r="B96" s="334" t="e">
        <f ca="1">INDEX(Specials!A:A,MATCH(ROW()-2,Specials!O:O,0))</f>
        <v>#N/A</v>
      </c>
      <c r="C96" s="334" t="e">
        <f ca="1">INDEX(Specials!P:P,MATCH(ROW()-2,Specials!O:O,0))</f>
        <v>#N/A</v>
      </c>
      <c r="D96" s="334" t="e">
        <f ca="1">INDEX(Specials!L:L,MATCH(ROW()-2,Specials!O:O,0))</f>
        <v>#N/A</v>
      </c>
    </row>
    <row r="97" spans="1:4" x14ac:dyDescent="0.25">
      <c r="A97" s="2" t="e">
        <f ca="1">INDEX(Specials!M:M,MATCH(ROW()-2,Specials!O:O,0))</f>
        <v>#N/A</v>
      </c>
      <c r="B97" s="334" t="e">
        <f ca="1">INDEX(Specials!A:A,MATCH(ROW()-2,Specials!O:O,0))</f>
        <v>#N/A</v>
      </c>
      <c r="C97" s="334" t="e">
        <f ca="1">INDEX(Specials!P:P,MATCH(ROW()-2,Specials!O:O,0))</f>
        <v>#N/A</v>
      </c>
      <c r="D97" s="334" t="e">
        <f ca="1">INDEX(Specials!L:L,MATCH(ROW()-2,Specials!O:O,0))</f>
        <v>#N/A</v>
      </c>
    </row>
    <row r="98" spans="1:4" x14ac:dyDescent="0.25">
      <c r="A98" s="2" t="e">
        <f ca="1">INDEX(Specials!M:M,MATCH(ROW()-2,Specials!O:O,0))</f>
        <v>#N/A</v>
      </c>
      <c r="B98" s="334" t="e">
        <f ca="1">INDEX(Specials!A:A,MATCH(ROW()-2,Specials!O:O,0))</f>
        <v>#N/A</v>
      </c>
      <c r="C98" s="334" t="e">
        <f ca="1">INDEX(Specials!P:P,MATCH(ROW()-2,Specials!O:O,0))</f>
        <v>#N/A</v>
      </c>
      <c r="D98" s="334" t="e">
        <f ca="1">INDEX(Specials!L:L,MATCH(ROW()-2,Specials!O:O,0))</f>
        <v>#N/A</v>
      </c>
    </row>
    <row r="99" spans="1:4" x14ac:dyDescent="0.25">
      <c r="A99" s="2" t="e">
        <f ca="1">INDEX(Specials!M:M,MATCH(ROW()-2,Specials!O:O,0))</f>
        <v>#N/A</v>
      </c>
      <c r="B99" s="334" t="e">
        <f ca="1">INDEX(Specials!A:A,MATCH(ROW()-2,Specials!O:O,0))</f>
        <v>#N/A</v>
      </c>
      <c r="C99" s="334" t="e">
        <f ca="1">INDEX(Specials!P:P,MATCH(ROW()-2,Specials!O:O,0))</f>
        <v>#N/A</v>
      </c>
      <c r="D99" s="334" t="e">
        <f ca="1">INDEX(Specials!L:L,MATCH(ROW()-2,Specials!O:O,0))</f>
        <v>#N/A</v>
      </c>
    </row>
    <row r="100" spans="1:4" x14ac:dyDescent="0.25">
      <c r="A100" s="2" t="e">
        <f ca="1">INDEX(Specials!M:M,MATCH(ROW()-2,Specials!O:O,0))</f>
        <v>#N/A</v>
      </c>
      <c r="B100" s="334" t="e">
        <f ca="1">INDEX(Specials!A:A,MATCH(ROW()-2,Specials!O:O,0))</f>
        <v>#N/A</v>
      </c>
      <c r="C100" s="334" t="e">
        <f ca="1">INDEX(Specials!P:P,MATCH(ROW()-2,Specials!O:O,0))</f>
        <v>#N/A</v>
      </c>
      <c r="D100" s="334" t="e">
        <f ca="1">INDEX(Specials!L:L,MATCH(ROW()-2,Specials!O:O,0))</f>
        <v>#N/A</v>
      </c>
    </row>
  </sheetData>
  <sheetProtection password="DF65" sheet="1" objects="1" scenarios="1"/>
  <conditionalFormatting sqref="A3:D100">
    <cfRule type="expression" dxfId="68" priority="1">
      <formula>ISERROR($B3)=TRUE</formula>
    </cfRule>
    <cfRule type="expression" dxfId="67" priority="2">
      <formula>$A3="W"</formula>
    </cfRule>
    <cfRule type="expression" dxfId="66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100"/>
  <sheetViews>
    <sheetView workbookViewId="0"/>
  </sheetViews>
  <sheetFormatPr baseColWidth="10" defaultColWidth="11.42578125" defaultRowHeight="15" x14ac:dyDescent="0.25"/>
  <cols>
    <col min="1" max="1" width="21.42578125" customWidth="1"/>
    <col min="2" max="14" width="5.7109375" customWidth="1"/>
    <col min="15" max="28" width="5.7109375" hidden="1" customWidth="1"/>
    <col min="29" max="29" width="2.85546875" style="227" customWidth="1"/>
    <col min="30" max="31" width="11.42578125" style="227"/>
    <col min="32" max="32" width="34" style="227" customWidth="1"/>
    <col min="33" max="33" width="34.7109375" style="227" customWidth="1"/>
    <col min="34" max="39" width="4.7109375" style="227" customWidth="1"/>
    <col min="40" max="40" width="39.7109375" style="227" customWidth="1"/>
    <col min="41" max="78" width="11.42578125" style="227"/>
  </cols>
  <sheetData>
    <row r="1" spans="1:156" ht="15.75" thickBot="1" x14ac:dyDescent="0.3">
      <c r="A1" s="201" t="s">
        <v>28</v>
      </c>
      <c r="B1" s="17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>
        <v>7</v>
      </c>
      <c r="I1" s="18">
        <v>8</v>
      </c>
      <c r="J1" s="18">
        <v>10</v>
      </c>
      <c r="K1" s="18">
        <v>11</v>
      </c>
      <c r="L1" s="18">
        <v>12</v>
      </c>
      <c r="M1" s="18">
        <v>13</v>
      </c>
      <c r="N1" s="18">
        <v>14</v>
      </c>
      <c r="O1" s="18">
        <v>14</v>
      </c>
      <c r="P1" s="18">
        <v>15</v>
      </c>
      <c r="Q1" s="18">
        <v>16</v>
      </c>
      <c r="R1" s="18">
        <v>17</v>
      </c>
      <c r="S1" s="18">
        <v>18</v>
      </c>
      <c r="T1" s="65">
        <v>19</v>
      </c>
      <c r="U1" s="65">
        <v>20</v>
      </c>
      <c r="V1" s="65">
        <v>21</v>
      </c>
      <c r="W1" s="65">
        <v>22</v>
      </c>
      <c r="X1" s="65">
        <v>23</v>
      </c>
      <c r="Y1" s="65">
        <v>24</v>
      </c>
      <c r="Z1" s="65">
        <v>25</v>
      </c>
      <c r="AA1" s="65">
        <v>26</v>
      </c>
      <c r="AB1" s="66">
        <v>27</v>
      </c>
      <c r="AC1" s="241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  <c r="DZ1" s="157"/>
      <c r="EA1" s="157"/>
      <c r="EB1" s="157"/>
      <c r="EC1" s="157"/>
      <c r="ED1" s="157"/>
      <c r="EE1" s="157"/>
      <c r="EF1" s="157"/>
      <c r="EG1" s="157"/>
      <c r="EH1" s="157"/>
      <c r="EI1" s="157"/>
      <c r="EJ1" s="157"/>
      <c r="EK1" s="157"/>
      <c r="EL1" s="157"/>
      <c r="EM1" s="157"/>
      <c r="EN1" s="157"/>
      <c r="EO1" s="157"/>
      <c r="EP1" s="157"/>
      <c r="EQ1" s="157"/>
      <c r="ER1" s="157"/>
      <c r="ES1" s="157"/>
      <c r="ET1" s="157"/>
      <c r="EU1" s="157"/>
      <c r="EV1" s="157"/>
      <c r="EW1" s="157"/>
      <c r="EX1" s="157"/>
      <c r="EY1" s="157"/>
      <c r="EZ1" s="157"/>
    </row>
    <row r="2" spans="1:156" s="2" customFormat="1" x14ac:dyDescent="0.25">
      <c r="A2" s="133" t="s">
        <v>15</v>
      </c>
      <c r="B2" s="130">
        <f>INDEX(Parameter!$9:$9,,MATCH(B$1,Parameter!$8:$8,0))</f>
        <v>3</v>
      </c>
      <c r="C2" s="131">
        <f>INDEX(Parameter!$9:$9,,MATCH(C$1,Parameter!$8:$8,0))</f>
        <v>3</v>
      </c>
      <c r="D2" s="131">
        <f>INDEX(Parameter!$9:$9,,MATCH(D$1,Parameter!$8:$8,0))</f>
        <v>3</v>
      </c>
      <c r="E2" s="131">
        <f>INDEX(Parameter!$9:$9,,MATCH(E$1,Parameter!$8:$8,0))</f>
        <v>3</v>
      </c>
      <c r="F2" s="131">
        <f>INDEX(Parameter!$9:$9,,MATCH(F$1,Parameter!$8:$8,0))</f>
        <v>3</v>
      </c>
      <c r="G2" s="131">
        <f>INDEX(Parameter!$9:$9,,MATCH(G$1,Parameter!$8:$8,0))</f>
        <v>3</v>
      </c>
      <c r="H2" s="131">
        <f>INDEX(Parameter!$9:$9,,MATCH(H$1,Parameter!$8:$8,0))</f>
        <v>3</v>
      </c>
      <c r="I2" s="131">
        <f>INDEX(Parameter!$9:$9,,MATCH(I$1,Parameter!$8:$8,0))</f>
        <v>3</v>
      </c>
      <c r="J2" s="131">
        <f>INDEX(Parameter!$9:$9,,MATCH(J$1,Parameter!$8:$8,0))</f>
        <v>4</v>
      </c>
      <c r="K2" s="131">
        <f>INDEX(Parameter!$9:$9,,MATCH(K$1,Parameter!$8:$8,0))</f>
        <v>3</v>
      </c>
      <c r="L2" s="131">
        <f>INDEX(Parameter!$9:$9,,MATCH(L$1,Parameter!$8:$8,0))</f>
        <v>3</v>
      </c>
      <c r="M2" s="131">
        <f>INDEX(Parameter!$9:$9,,MATCH(M$1,Parameter!$8:$8,0))</f>
        <v>3</v>
      </c>
      <c r="N2" s="131">
        <f>INDEX(Parameter!$9:$9,,MATCH(N$1,Parameter!$8:$8,0))</f>
        <v>4</v>
      </c>
      <c r="O2" s="131">
        <f>INDEX(Parameter!$9:$9,,MATCH(O$1,Parameter!$8:$8,0))</f>
        <v>4</v>
      </c>
      <c r="P2" s="131" t="str">
        <f>INDEX(Parameter!$9:$9,,MATCH(P$1,Parameter!$8:$8,0))</f>
        <v>no</v>
      </c>
      <c r="Q2" s="131" t="str">
        <f>INDEX(Parameter!$9:$9,,MATCH(Q$1,Parameter!$8:$8,0))</f>
        <v>no</v>
      </c>
      <c r="R2" s="131" t="str">
        <f>INDEX(Parameter!$9:$9,,MATCH(R$1,Parameter!$8:$8,0))</f>
        <v>no</v>
      </c>
      <c r="S2" s="131" t="str">
        <f>INDEX(Parameter!$9:$9,,MATCH(S$1,Parameter!$8:$8,0))</f>
        <v>no</v>
      </c>
      <c r="T2" s="132" t="str">
        <f>INDEX(Parameter!$9:$9,,MATCH(T$1,Parameter!$8:$8,0))</f>
        <v>no</v>
      </c>
      <c r="U2" s="132" t="str">
        <f>INDEX(Parameter!$9:$9,,MATCH(U$1,Parameter!$8:$8,0))</f>
        <v>no</v>
      </c>
      <c r="V2" s="134" t="str">
        <f>INDEX(Parameter!$9:$9,,MATCH(V$1,Parameter!$8:$8,0))</f>
        <v>no</v>
      </c>
      <c r="W2" s="134" t="str">
        <f>INDEX(Parameter!$9:$9,,MATCH(W$1,Parameter!$8:$8,0))</f>
        <v>no</v>
      </c>
      <c r="X2" s="134" t="str">
        <f>INDEX(Parameter!$9:$9,,MATCH(X$1,Parameter!$8:$8,0))</f>
        <v>no</v>
      </c>
      <c r="Y2" s="134" t="str">
        <f>INDEX(Parameter!$9:$9,,MATCH(Y$1,Parameter!$8:$8,0))</f>
        <v>no</v>
      </c>
      <c r="Z2" s="134" t="str">
        <f>INDEX(Parameter!$9:$9,,MATCH(Z$1,Parameter!$8:$8,0))</f>
        <v>no</v>
      </c>
      <c r="AA2" s="134" t="str">
        <f>INDEX(Parameter!$9:$9,,MATCH(AA$1,Parameter!$8:$8,0))</f>
        <v>no</v>
      </c>
      <c r="AB2" s="135" t="str">
        <f>INDEX(Parameter!$9:$9,,MATCH(AB$1,Parameter!$8:$8,0))</f>
        <v>no</v>
      </c>
      <c r="AC2" s="241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  <c r="DR2" s="157"/>
      <c r="DS2" s="157"/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7"/>
      <c r="EY2" s="157"/>
      <c r="EZ2" s="157"/>
    </row>
    <row r="3" spans="1:156" s="2" customFormat="1" x14ac:dyDescent="0.25">
      <c r="A3" s="141" t="s">
        <v>65</v>
      </c>
      <c r="B3" s="142">
        <f ca="1">IF(B$2="no","no",ROUND(OFFSET(Data!$A$1,MATCH($A3,Data!$CG:$CG,0)-1,MATCH("Total/"&amp;B$1,Data!$1:$1,0)-1),1))</f>
        <v>3</v>
      </c>
      <c r="C3" s="143">
        <f ca="1">IF(C$2="no","no",ROUND(OFFSET(Data!$A$1,MATCH($A3,Data!$CG:$CG,0)-1,MATCH("Total/"&amp;C$1,Data!$1:$1,0)-1),1))</f>
        <v>2.5</v>
      </c>
      <c r="D3" s="143">
        <f ca="1">IF(D$2="no","no",ROUND(OFFSET(Data!$A$1,MATCH($A3,Data!$CG:$CG,0)-1,MATCH("Total/"&amp;D$1,Data!$1:$1,0)-1),1))</f>
        <v>3.3</v>
      </c>
      <c r="E3" s="143">
        <f ca="1">IF(E$2="no","no",ROUND(OFFSET(Data!$A$1,MATCH($A3,Data!$CG:$CG,0)-1,MATCH("Total/"&amp;E$1,Data!$1:$1,0)-1),1))</f>
        <v>3.1</v>
      </c>
      <c r="F3" s="143">
        <f ca="1">IF(F$2="no","no",ROUND(OFFSET(Data!$A$1,MATCH($A3,Data!$CG:$CG,0)-1,MATCH("Total/"&amp;F$1,Data!$1:$1,0)-1),1))</f>
        <v>3.1</v>
      </c>
      <c r="G3" s="143">
        <f ca="1">IF(G$2="no","no",ROUND(OFFSET(Data!$A$1,MATCH($A3,Data!$CG:$CG,0)-1,MATCH("Total/"&amp;G$1,Data!$1:$1,0)-1),1))</f>
        <v>3.8</v>
      </c>
      <c r="H3" s="143">
        <f ca="1">IF(H$2="no","no",ROUND(OFFSET(Data!$A$1,MATCH($A3,Data!$CG:$CG,0)-1,MATCH("Total/"&amp;H$1,Data!$1:$1,0)-1),1))</f>
        <v>3.3</v>
      </c>
      <c r="I3" s="143">
        <f ca="1">IF(I$2="no","no",ROUND(OFFSET(Data!$A$1,MATCH($A3,Data!$CG:$CG,0)-1,MATCH("Total/"&amp;I$1,Data!$1:$1,0)-1),1))</f>
        <v>2.8</v>
      </c>
      <c r="J3" s="143">
        <f ca="1">IF(J$2="no","no",ROUND(OFFSET(Data!$A$1,MATCH($A3,Data!$CG:$CG,0)-1,MATCH("Total/"&amp;J$1,Data!$1:$1,0)-1),1))</f>
        <v>4.3</v>
      </c>
      <c r="K3" s="143">
        <f ca="1">IF(K$2="no","no",ROUND(OFFSET(Data!$A$1,MATCH($A3,Data!$CG:$CG,0)-1,MATCH("Total/"&amp;K$1,Data!$1:$1,0)-1),1))</f>
        <v>4</v>
      </c>
      <c r="L3" s="143">
        <f ca="1">IF(L$2="no","no",ROUND(OFFSET(Data!$A$1,MATCH($A3,Data!$CG:$CG,0)-1,MATCH("Total/"&amp;L$1,Data!$1:$1,0)-1),1))</f>
        <v>3.2</v>
      </c>
      <c r="M3" s="143">
        <f ca="1">IF(M$2="no","no",ROUND(OFFSET(Data!$A$1,MATCH($A3,Data!$CG:$CG,0)-1,MATCH("Total/"&amp;M$1,Data!$1:$1,0)-1),1))</f>
        <v>3.4</v>
      </c>
      <c r="N3" s="143">
        <f ca="1">IF(N$2="no","no",ROUND(OFFSET(Data!$A$1,MATCH($A3,Data!$CG:$CG,0)-1,MATCH("Total/"&amp;N$1,Data!$1:$1,0)-1),1))</f>
        <v>4.3</v>
      </c>
      <c r="O3" s="143">
        <f ca="1">IF(O$2="no","no",ROUND(OFFSET(Data!$A$1,MATCH($A3,Data!$CG:$CG,0)-1,MATCH("Total/"&amp;O$1,Data!$1:$1,0)-1),1))</f>
        <v>4.3</v>
      </c>
      <c r="P3" s="143" t="str">
        <f ca="1">IF(P$2="no","no",ROUND(OFFSET(Data!$A$1,MATCH($A3,Data!$CG:$CG,0)-1,MATCH("Total/"&amp;P$1,Data!$1:$1,0)-1),1))</f>
        <v>no</v>
      </c>
      <c r="Q3" s="143" t="str">
        <f ca="1">IF(Q$2="no","no",ROUND(OFFSET(Data!$A$1,MATCH($A3,Data!$CG:$CG,0)-1,MATCH("Total/"&amp;Q$1,Data!$1:$1,0)-1),1))</f>
        <v>no</v>
      </c>
      <c r="R3" s="143" t="str">
        <f ca="1">IF(R$2="no","no",ROUND(OFFSET(Data!$A$1,MATCH($A3,Data!$CG:$CG,0)-1,MATCH("Total/"&amp;R$1,Data!$1:$1,0)-1),1))</f>
        <v>no</v>
      </c>
      <c r="S3" s="143" t="str">
        <f ca="1">IF(S$2="no","no",ROUND(OFFSET(Data!$A$1,MATCH($A3,Data!$CG:$CG,0)-1,MATCH("Total/"&amp;S$1,Data!$1:$1,0)-1),1))</f>
        <v>no</v>
      </c>
      <c r="T3" s="143" t="str">
        <f ca="1">IF(T$2="no","no",ROUND(OFFSET(Data!$A$1,MATCH($A3,Data!$CG:$CG,0)-1,MATCH("Total/"&amp;T$1,Data!$1:$1,0)-1),1))</f>
        <v>no</v>
      </c>
      <c r="U3" s="143" t="str">
        <f ca="1">IF(U$2="no","no",ROUND(OFFSET(Data!$A$1,MATCH($A3,Data!$CG:$CG,0)-1,MATCH("Total/"&amp;U$1,Data!$1:$1,0)-1),1))</f>
        <v>no</v>
      </c>
      <c r="V3" s="144" t="str">
        <f ca="1">IF(V$2="no","no",ROUND(OFFSET(Data!$A$1,MATCH($A3,Data!$CG:$CG,0)-1,MATCH("Total/"&amp;V$1,Data!$1:$1,0)-1),1))</f>
        <v>no</v>
      </c>
      <c r="W3" s="144" t="str">
        <f ca="1">IF(W$2="no","no",ROUND(OFFSET(Data!$A$1,MATCH($A3,Data!$CG:$CG,0)-1,MATCH("Total/"&amp;W$1,Data!$1:$1,0)-1),1))</f>
        <v>no</v>
      </c>
      <c r="X3" s="144" t="str">
        <f ca="1">IF(X$2="no","no",ROUND(OFFSET(Data!$A$1,MATCH($A3,Data!$CG:$CG,0)-1,MATCH("Total/"&amp;X$1,Data!$1:$1,0)-1),1))</f>
        <v>no</v>
      </c>
      <c r="Y3" s="144" t="str">
        <f ca="1">IF(Y$2="no","no",ROUND(OFFSET(Data!$A$1,MATCH($A3,Data!$CG:$CG,0)-1,MATCH("Total/"&amp;Y$1,Data!$1:$1,0)-1),1))</f>
        <v>no</v>
      </c>
      <c r="Z3" s="144" t="str">
        <f ca="1">IF(Z$2="no","no",ROUND(OFFSET(Data!$A$1,MATCH($A3,Data!$CG:$CG,0)-1,MATCH("Total/"&amp;Z$1,Data!$1:$1,0)-1),1))</f>
        <v>no</v>
      </c>
      <c r="AA3" s="144" t="str">
        <f ca="1">IF(AA$2="no","no",ROUND(OFFSET(Data!$A$1,MATCH($A3,Data!$CG:$CG,0)-1,MATCH("Total/"&amp;AA$1,Data!$1:$1,0)-1),1))</f>
        <v>no</v>
      </c>
      <c r="AB3" s="145" t="str">
        <f ca="1">IF(AB$2="no","no",ROUND(OFFSET(Data!$A$1,MATCH($A3,Data!$CG:$CG,0)-1,MATCH("Total/"&amp;AB$1,Data!$1:$1,0)-1),1))</f>
        <v>no</v>
      </c>
      <c r="AC3" s="241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</row>
    <row r="4" spans="1:156" s="80" customFormat="1" ht="15.75" thickBot="1" x14ac:dyDescent="0.3">
      <c r="A4" s="146" t="s">
        <v>68</v>
      </c>
      <c r="B4" s="147">
        <f ca="1">IF(B$2="no","no",ROUND(OFFSET(Data!$A$1,MATCH($A4,Data!$CG:$CG,0)-1,MATCH("Total/"&amp;B$1,Data!$1:$1,0)-1),1))</f>
        <v>3.9</v>
      </c>
      <c r="C4" s="148">
        <f ca="1">IF(C$2="no","no",ROUND(OFFSET(Data!$A$1,MATCH($A4,Data!$CG:$CG,0)-1,MATCH("Total/"&amp;C$1,Data!$1:$1,0)-1),1))</f>
        <v>3.2</v>
      </c>
      <c r="D4" s="148">
        <f ca="1">IF(D$2="no","no",ROUND(OFFSET(Data!$A$1,MATCH($A4,Data!$CG:$CG,0)-1,MATCH("Total/"&amp;D$1,Data!$1:$1,0)-1),1))</f>
        <v>4.5999999999999996</v>
      </c>
      <c r="E4" s="148">
        <f ca="1">IF(E$2="no","no",ROUND(OFFSET(Data!$A$1,MATCH($A4,Data!$CG:$CG,0)-1,MATCH("Total/"&amp;E$1,Data!$1:$1,0)-1),1))</f>
        <v>3.5</v>
      </c>
      <c r="F4" s="148">
        <f ca="1">IF(F$2="no","no",ROUND(OFFSET(Data!$A$1,MATCH($A4,Data!$CG:$CG,0)-1,MATCH("Total/"&amp;F$1,Data!$1:$1,0)-1),1))</f>
        <v>3.8</v>
      </c>
      <c r="G4" s="148">
        <f ca="1">IF(G$2="no","no",ROUND(OFFSET(Data!$A$1,MATCH($A4,Data!$CG:$CG,0)-1,MATCH("Total/"&amp;G$1,Data!$1:$1,0)-1),1))</f>
        <v>4.5</v>
      </c>
      <c r="H4" s="148">
        <f ca="1">IF(H$2="no","no",ROUND(OFFSET(Data!$A$1,MATCH($A4,Data!$CG:$CG,0)-1,MATCH("Total/"&amp;H$1,Data!$1:$1,0)-1),1))</f>
        <v>3.7</v>
      </c>
      <c r="I4" s="148">
        <f ca="1">IF(I$2="no","no",ROUND(OFFSET(Data!$A$1,MATCH($A4,Data!$CG:$CG,0)-1,MATCH("Total/"&amp;I$1,Data!$1:$1,0)-1),1))</f>
        <v>3.6</v>
      </c>
      <c r="J4" s="148">
        <f ca="1">IF(J$2="no","no",ROUND(OFFSET(Data!$A$1,MATCH($A4,Data!$CG:$CG,0)-1,MATCH("Total/"&amp;J$1,Data!$1:$1,0)-1),1))</f>
        <v>5.8</v>
      </c>
      <c r="K4" s="148">
        <f ca="1">IF(K$2="no","no",ROUND(OFFSET(Data!$A$1,MATCH($A4,Data!$CG:$CG,0)-1,MATCH("Total/"&amp;K$1,Data!$1:$1,0)-1),1))</f>
        <v>4.9000000000000004</v>
      </c>
      <c r="L4" s="148">
        <f ca="1">IF(L$2="no","no",ROUND(OFFSET(Data!$A$1,MATCH($A4,Data!$CG:$CG,0)-1,MATCH("Total/"&amp;L$1,Data!$1:$1,0)-1),1))</f>
        <v>4.0999999999999996</v>
      </c>
      <c r="M4" s="148">
        <f ca="1">IF(M$2="no","no",ROUND(OFFSET(Data!$A$1,MATCH($A4,Data!$CG:$CG,0)-1,MATCH("Total/"&amp;M$1,Data!$1:$1,0)-1),1))</f>
        <v>4.4000000000000004</v>
      </c>
      <c r="N4" s="148">
        <f ca="1">IF(N$2="no","no",ROUND(OFFSET(Data!$A$1,MATCH($A4,Data!$CG:$CG,0)-1,MATCH("Total/"&amp;N$1,Data!$1:$1,0)-1),1))</f>
        <v>5.8</v>
      </c>
      <c r="O4" s="148">
        <f ca="1">IF(O$2="no","no",ROUND(OFFSET(Data!$A$1,MATCH($A4,Data!$CG:$CG,0)-1,MATCH("Total/"&amp;O$1,Data!$1:$1,0)-1),1))</f>
        <v>5.8</v>
      </c>
      <c r="P4" s="148" t="str">
        <f ca="1">IF(P$2="no","no",ROUND(OFFSET(Data!$A$1,MATCH($A4,Data!$CG:$CG,0)-1,MATCH("Total/"&amp;P$1,Data!$1:$1,0)-1),1))</f>
        <v>no</v>
      </c>
      <c r="Q4" s="148" t="str">
        <f ca="1">IF(Q$2="no","no",ROUND(OFFSET(Data!$A$1,MATCH($A4,Data!$CG:$CG,0)-1,MATCH("Total/"&amp;Q$1,Data!$1:$1,0)-1),1))</f>
        <v>no</v>
      </c>
      <c r="R4" s="148" t="str">
        <f ca="1">IF(R$2="no","no",ROUND(OFFSET(Data!$A$1,MATCH($A4,Data!$CG:$CG,0)-1,MATCH("Total/"&amp;R$1,Data!$1:$1,0)-1),1))</f>
        <v>no</v>
      </c>
      <c r="S4" s="148" t="str">
        <f ca="1">IF(S$2="no","no",ROUND(OFFSET(Data!$A$1,MATCH($A4,Data!$CG:$CG,0)-1,MATCH("Total/"&amp;S$1,Data!$1:$1,0)-1),1))</f>
        <v>no</v>
      </c>
      <c r="T4" s="148" t="str">
        <f ca="1">IF(T$2="no","no",ROUND(OFFSET(Data!$A$1,MATCH($A4,Data!$CG:$CG,0)-1,MATCH("Total/"&amp;T$1,Data!$1:$1,0)-1),1))</f>
        <v>no</v>
      </c>
      <c r="U4" s="148" t="str">
        <f ca="1">IF(U$2="no","no",ROUND(OFFSET(Data!$A$1,MATCH($A4,Data!$CG:$CG,0)-1,MATCH("Total/"&amp;U$1,Data!$1:$1,0)-1),1))</f>
        <v>no</v>
      </c>
      <c r="V4" s="149" t="str">
        <f ca="1">IF(V$2="no","no",ROUND(OFFSET(Data!$A$1,MATCH($A4,Data!$CG:$CG,0)-1,MATCH("Total/"&amp;V$1,Data!$1:$1,0)-1),1))</f>
        <v>no</v>
      </c>
      <c r="W4" s="149" t="str">
        <f ca="1">IF(W$2="no","no",ROUND(OFFSET(Data!$A$1,MATCH($A4,Data!$CG:$CG,0)-1,MATCH("Total/"&amp;W$1,Data!$1:$1,0)-1),1))</f>
        <v>no</v>
      </c>
      <c r="X4" s="149" t="str">
        <f ca="1">IF(X$2="no","no",ROUND(OFFSET(Data!$A$1,MATCH($A4,Data!$CG:$CG,0)-1,MATCH("Total/"&amp;X$1,Data!$1:$1,0)-1),1))</f>
        <v>no</v>
      </c>
      <c r="Y4" s="149" t="str">
        <f ca="1">IF(Y$2="no","no",ROUND(OFFSET(Data!$A$1,MATCH($A4,Data!$CG:$CG,0)-1,MATCH("Total/"&amp;Y$1,Data!$1:$1,0)-1),1))</f>
        <v>no</v>
      </c>
      <c r="Z4" s="149" t="str">
        <f ca="1">IF(Z$2="no","no",ROUND(OFFSET(Data!$A$1,MATCH($A4,Data!$CG:$CG,0)-1,MATCH("Total/"&amp;Z$1,Data!$1:$1,0)-1),1))</f>
        <v>no</v>
      </c>
      <c r="AA4" s="149" t="str">
        <f ca="1">IF(AA$2="no","no",ROUND(OFFSET(Data!$A$1,MATCH($A4,Data!$CG:$CG,0)-1,MATCH("Total/"&amp;AA$1,Data!$1:$1,0)-1),1))</f>
        <v>no</v>
      </c>
      <c r="AB4" s="150" t="str">
        <f ca="1">IF(AB$2="no","no",ROUND(OFFSET(Data!$A$1,MATCH($A4,Data!$CG:$CG,0)-1,MATCH("Total/"&amp;AB$1,Data!$1:$1,0)-1),1))</f>
        <v>no</v>
      </c>
      <c r="AC4" s="24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/>
      <c r="DH4" s="170"/>
      <c r="DI4" s="170"/>
      <c r="DJ4" s="170"/>
      <c r="DK4" s="170"/>
      <c r="DL4" s="170"/>
      <c r="DM4" s="170"/>
      <c r="DN4" s="170"/>
      <c r="DO4" s="170"/>
      <c r="DP4" s="170"/>
      <c r="DQ4" s="170"/>
      <c r="DR4" s="170"/>
      <c r="DS4" s="170"/>
      <c r="DT4" s="170"/>
      <c r="DU4" s="170"/>
      <c r="DV4" s="170"/>
      <c r="DW4" s="170"/>
      <c r="DX4" s="170"/>
      <c r="DY4" s="170"/>
      <c r="DZ4" s="170"/>
      <c r="EA4" s="170"/>
      <c r="EB4" s="170"/>
      <c r="EC4" s="170"/>
      <c r="ED4" s="170"/>
      <c r="EE4" s="170"/>
      <c r="EF4" s="170"/>
      <c r="EG4" s="170"/>
      <c r="EH4" s="170"/>
      <c r="EI4" s="170"/>
      <c r="EJ4" s="170"/>
      <c r="EK4" s="170"/>
      <c r="EL4" s="170"/>
      <c r="EM4" s="170"/>
      <c r="EN4" s="170"/>
      <c r="EO4" s="170"/>
      <c r="EP4" s="170"/>
      <c r="EQ4" s="170"/>
      <c r="ER4" s="170"/>
      <c r="ES4" s="170"/>
      <c r="ET4" s="170"/>
      <c r="EU4" s="170"/>
      <c r="EV4" s="170"/>
      <c r="EW4" s="170"/>
      <c r="EX4" s="170"/>
      <c r="EY4" s="170"/>
      <c r="EZ4" s="170"/>
    </row>
    <row r="5" spans="1:156" s="231" customFormat="1" x14ac:dyDescent="0.25">
      <c r="A5" s="242" t="s">
        <v>148</v>
      </c>
      <c r="B5" s="243">
        <f ca="1">IF(B$2="no","no",B3-B$2)</f>
        <v>0</v>
      </c>
      <c r="C5" s="244">
        <f t="shared" ref="C5:AB5" ca="1" si="0">IF(C$2="no","no",C3-C$2)</f>
        <v>-0.5</v>
      </c>
      <c r="D5" s="243">
        <f t="shared" ca="1" si="0"/>
        <v>0.29999999999999982</v>
      </c>
      <c r="E5" s="243">
        <f t="shared" ca="1" si="0"/>
        <v>0.10000000000000009</v>
      </c>
      <c r="F5" s="243">
        <f t="shared" ca="1" si="0"/>
        <v>0.10000000000000009</v>
      </c>
      <c r="G5" s="243">
        <f t="shared" ca="1" si="0"/>
        <v>0.79999999999999982</v>
      </c>
      <c r="H5" s="243">
        <f t="shared" ca="1" si="0"/>
        <v>0.29999999999999982</v>
      </c>
      <c r="I5" s="243">
        <f t="shared" ca="1" si="0"/>
        <v>-0.20000000000000018</v>
      </c>
      <c r="J5" s="243">
        <f t="shared" ca="1" si="0"/>
        <v>0.29999999999999982</v>
      </c>
      <c r="K5" s="243">
        <f t="shared" ca="1" si="0"/>
        <v>1</v>
      </c>
      <c r="L5" s="243">
        <f t="shared" ca="1" si="0"/>
        <v>0.20000000000000018</v>
      </c>
      <c r="M5" s="243">
        <f t="shared" ca="1" si="0"/>
        <v>0.39999999999999991</v>
      </c>
      <c r="N5" s="243">
        <f t="shared" ca="1" si="0"/>
        <v>0.29999999999999982</v>
      </c>
      <c r="O5" s="243">
        <f t="shared" ca="1" si="0"/>
        <v>0.29999999999999982</v>
      </c>
      <c r="P5" s="243" t="str">
        <f t="shared" si="0"/>
        <v>no</v>
      </c>
      <c r="Q5" s="243" t="str">
        <f t="shared" si="0"/>
        <v>no</v>
      </c>
      <c r="R5" s="243" t="str">
        <f t="shared" si="0"/>
        <v>no</v>
      </c>
      <c r="S5" s="243" t="str">
        <f t="shared" si="0"/>
        <v>no</v>
      </c>
      <c r="T5" s="243" t="str">
        <f t="shared" si="0"/>
        <v>no</v>
      </c>
      <c r="U5" s="243" t="str">
        <f t="shared" si="0"/>
        <v>no</v>
      </c>
      <c r="V5" s="245" t="str">
        <f t="shared" si="0"/>
        <v>no</v>
      </c>
      <c r="W5" s="245" t="str">
        <f t="shared" si="0"/>
        <v>no</v>
      </c>
      <c r="X5" s="245" t="str">
        <f t="shared" si="0"/>
        <v>no</v>
      </c>
      <c r="Y5" s="245" t="str">
        <f t="shared" si="0"/>
        <v>no</v>
      </c>
      <c r="Z5" s="245" t="str">
        <f t="shared" si="0"/>
        <v>no</v>
      </c>
      <c r="AA5" s="245" t="str">
        <f t="shared" si="0"/>
        <v>no</v>
      </c>
      <c r="AB5" s="245" t="str">
        <f t="shared" si="0"/>
        <v>no</v>
      </c>
    </row>
    <row r="6" spans="1:156" s="231" customFormat="1" x14ac:dyDescent="0.25">
      <c r="A6" s="242" t="s">
        <v>119</v>
      </c>
      <c r="B6" s="243">
        <f ca="1">IF(B$2="no","no",B4-B$2)</f>
        <v>0.89999999999999991</v>
      </c>
      <c r="C6" s="244">
        <f t="shared" ref="C6:AB6" ca="1" si="1">IF(C$2="no","no",C4-C$2)</f>
        <v>0.20000000000000018</v>
      </c>
      <c r="D6" s="243">
        <f t="shared" ca="1" si="1"/>
        <v>1.5999999999999996</v>
      </c>
      <c r="E6" s="243">
        <f t="shared" ca="1" si="1"/>
        <v>0.5</v>
      </c>
      <c r="F6" s="243">
        <f t="shared" ca="1" si="1"/>
        <v>0.79999999999999982</v>
      </c>
      <c r="G6" s="243">
        <f t="shared" ca="1" si="1"/>
        <v>1.5</v>
      </c>
      <c r="H6" s="243">
        <f t="shared" ca="1" si="1"/>
        <v>0.70000000000000018</v>
      </c>
      <c r="I6" s="243">
        <f t="shared" ca="1" si="1"/>
        <v>0.60000000000000009</v>
      </c>
      <c r="J6" s="243">
        <f t="shared" ca="1" si="1"/>
        <v>1.7999999999999998</v>
      </c>
      <c r="K6" s="243">
        <f t="shared" ca="1" si="1"/>
        <v>1.9000000000000004</v>
      </c>
      <c r="L6" s="243">
        <f t="shared" ca="1" si="1"/>
        <v>1.0999999999999996</v>
      </c>
      <c r="M6" s="243">
        <f t="shared" ca="1" si="1"/>
        <v>1.4000000000000004</v>
      </c>
      <c r="N6" s="243">
        <f t="shared" ca="1" si="1"/>
        <v>1.7999999999999998</v>
      </c>
      <c r="O6" s="243">
        <f t="shared" ca="1" si="1"/>
        <v>1.7999999999999998</v>
      </c>
      <c r="P6" s="243" t="str">
        <f t="shared" si="1"/>
        <v>no</v>
      </c>
      <c r="Q6" s="243" t="str">
        <f t="shared" si="1"/>
        <v>no</v>
      </c>
      <c r="R6" s="243" t="str">
        <f t="shared" si="1"/>
        <v>no</v>
      </c>
      <c r="S6" s="243" t="str">
        <f t="shared" si="1"/>
        <v>no</v>
      </c>
      <c r="T6" s="243" t="str">
        <f t="shared" si="1"/>
        <v>no</v>
      </c>
      <c r="U6" s="243" t="str">
        <f t="shared" si="1"/>
        <v>no</v>
      </c>
      <c r="V6" s="245" t="str">
        <f t="shared" si="1"/>
        <v>no</v>
      </c>
      <c r="W6" s="245" t="str">
        <f t="shared" si="1"/>
        <v>no</v>
      </c>
      <c r="X6" s="245" t="str">
        <f t="shared" si="1"/>
        <v>no</v>
      </c>
      <c r="Y6" s="245" t="str">
        <f t="shared" si="1"/>
        <v>no</v>
      </c>
      <c r="Z6" s="245" t="str">
        <f t="shared" si="1"/>
        <v>no</v>
      </c>
      <c r="AA6" s="245" t="str">
        <f t="shared" si="1"/>
        <v>no</v>
      </c>
      <c r="AB6" s="245" t="str">
        <f t="shared" si="1"/>
        <v>no</v>
      </c>
    </row>
    <row r="7" spans="1:156" s="227" customFormat="1" ht="15" customHeight="1" x14ac:dyDescent="0.25">
      <c r="A7" s="227" t="s">
        <v>39</v>
      </c>
      <c r="B7" s="227">
        <f ca="1">OFFSET(Data!$A$1,MATCH("# "&amp;$A7&amp;" Men",Data!$CG:$CG,0)-1,MATCH("Total/"&amp;B$1,Data!$1:$1,0)-1)*(-1)</f>
        <v>0</v>
      </c>
      <c r="C7" s="227">
        <f ca="1">OFFSET(Data!$A$1,MATCH("# "&amp;$A7&amp;" Men",Data!$CG:$CG,0)-1,MATCH("Total/"&amp;C$1,Data!$1:$1,0)-1)*(-1)</f>
        <v>0</v>
      </c>
      <c r="D7" s="227">
        <f ca="1">OFFSET(Data!$A$1,MATCH("# "&amp;$A7&amp;" Men",Data!$CG:$CG,0)-1,MATCH("Total/"&amp;D$1,Data!$1:$1,0)-1)*(-1)</f>
        <v>0</v>
      </c>
      <c r="E7" s="227">
        <f ca="1">OFFSET(Data!$A$1,MATCH("# "&amp;$A7&amp;" Men",Data!$CG:$CG,0)-1,MATCH("Total/"&amp;E$1,Data!$1:$1,0)-1)*(-1)</f>
        <v>0</v>
      </c>
      <c r="F7" s="227">
        <f ca="1">OFFSET(Data!$A$1,MATCH("# "&amp;$A7&amp;" Men",Data!$CG:$CG,0)-1,MATCH("Total/"&amp;F$1,Data!$1:$1,0)-1)*(-1)</f>
        <v>0</v>
      </c>
      <c r="G7" s="227">
        <f ca="1">OFFSET(Data!$A$1,MATCH("# "&amp;$A7&amp;" Men",Data!$CG:$CG,0)-1,MATCH("Total/"&amp;G$1,Data!$1:$1,0)-1)*(-1)</f>
        <v>0</v>
      </c>
      <c r="H7" s="227">
        <f ca="1">OFFSET(Data!$A$1,MATCH("# "&amp;$A7&amp;" Men",Data!$CG:$CG,0)-1,MATCH("Total/"&amp;H$1,Data!$1:$1,0)-1)*(-1)</f>
        <v>0</v>
      </c>
      <c r="I7" s="227">
        <f ca="1">OFFSET(Data!$A$1,MATCH("# "&amp;$A7&amp;" Men",Data!$CG:$CG,0)-1,MATCH("Total/"&amp;I$1,Data!$1:$1,0)-1)*(-1)</f>
        <v>0</v>
      </c>
      <c r="J7" s="227">
        <f ca="1">OFFSET(Data!$A$1,MATCH("# "&amp;$A7&amp;" Men",Data!$CG:$CG,0)-1,MATCH("Total/"&amp;J$1,Data!$1:$1,0)-1)*(-1)</f>
        <v>0</v>
      </c>
      <c r="K7" s="227">
        <f ca="1">OFFSET(Data!$A$1,MATCH("# "&amp;$A7&amp;" Men",Data!$CG:$CG,0)-1,MATCH("Total/"&amp;K$1,Data!$1:$1,0)-1)*(-1)</f>
        <v>0</v>
      </c>
      <c r="L7" s="227">
        <f ca="1">OFFSET(Data!$A$1,MATCH("# "&amp;$A7&amp;" Men",Data!$CG:$CG,0)-1,MATCH("Total/"&amp;L$1,Data!$1:$1,0)-1)*(-1)</f>
        <v>0</v>
      </c>
      <c r="M7" s="227">
        <f ca="1">OFFSET(Data!$A$1,MATCH("# "&amp;$A7&amp;" Men",Data!$CG:$CG,0)-1,MATCH("Total/"&amp;M$1,Data!$1:$1,0)-1)*(-1)</f>
        <v>0</v>
      </c>
      <c r="N7" s="227">
        <f ca="1">OFFSET(Data!$A$1,MATCH("# "&amp;$A7&amp;" Men",Data!$CG:$CG,0)-1,MATCH("Total/"&amp;N$1,Data!$1:$1,0)-1)*(-1)</f>
        <v>0</v>
      </c>
      <c r="O7" s="227">
        <f ca="1">OFFSET(Data!$A$1,MATCH("# "&amp;$A7&amp;" Men",Data!$CG:$CG,0)-1,MATCH("Total/"&amp;O$1,Data!$1:$1,0)-1)*(-1)</f>
        <v>0</v>
      </c>
      <c r="P7" s="227">
        <f ca="1">OFFSET(Data!$A$1,MATCH("# "&amp;$A7&amp;" Men",Data!$CG:$CG,0)-1,MATCH("Total/"&amp;P$1,Data!$1:$1,0)-1)*(-1)</f>
        <v>0</v>
      </c>
      <c r="Q7" s="227">
        <f ca="1">OFFSET(Data!$A$1,MATCH("# "&amp;$A7&amp;" Men",Data!$CG:$CG,0)-1,MATCH("Total/"&amp;Q$1,Data!$1:$1,0)-1)*(-1)</f>
        <v>0</v>
      </c>
      <c r="R7" s="227">
        <f ca="1">OFFSET(Data!$A$1,MATCH("# "&amp;$A7&amp;" Men",Data!$CG:$CG,0)-1,MATCH("Total/"&amp;R$1,Data!$1:$1,0)-1)*(-1)</f>
        <v>0</v>
      </c>
      <c r="S7" s="227">
        <f ca="1">OFFSET(Data!$A$1,MATCH("# "&amp;$A7&amp;" Men",Data!$CG:$CG,0)-1,MATCH("Total/"&amp;S$1,Data!$1:$1,0)-1)*(-1)</f>
        <v>0</v>
      </c>
      <c r="T7" s="227">
        <f ca="1">OFFSET(Data!$A$1,MATCH("# "&amp;$A7&amp;" Men",Data!$CG:$CG,0)-1,MATCH("Total/"&amp;T$1,Data!$1:$1,0)-1)*(-1)</f>
        <v>0</v>
      </c>
      <c r="U7" s="227">
        <f ca="1">OFFSET(Data!$A$1,MATCH("# "&amp;$A7&amp;" Men",Data!$CG:$CG,0)-1,MATCH("Total/"&amp;U$1,Data!$1:$1,0)-1)*(-1)</f>
        <v>0</v>
      </c>
      <c r="V7" s="227">
        <f ca="1">OFFSET(Data!$A$1,MATCH("# "&amp;$A7&amp;" Men",Data!$CG:$CG,0)-1,MATCH("Total/"&amp;V$1,Data!$1:$1,0)-1)*(-1)</f>
        <v>0</v>
      </c>
      <c r="W7" s="227">
        <f ca="1">OFFSET(Data!$A$1,MATCH("# "&amp;$A7&amp;" Men",Data!$CG:$CG,0)-1,MATCH("Total/"&amp;W$1,Data!$1:$1,0)-1)*(-1)</f>
        <v>0</v>
      </c>
      <c r="X7" s="227">
        <f ca="1">OFFSET(Data!$A$1,MATCH("# "&amp;$A7&amp;" Men",Data!$CG:$CG,0)-1,MATCH("Total/"&amp;X$1,Data!$1:$1,0)-1)*(-1)</f>
        <v>0</v>
      </c>
      <c r="Y7" s="227">
        <f ca="1">OFFSET(Data!$A$1,MATCH("# "&amp;$A7&amp;" Men",Data!$CG:$CG,0)-1,MATCH("Total/"&amp;Y$1,Data!$1:$1,0)-1)*(-1)</f>
        <v>0</v>
      </c>
      <c r="Z7" s="227">
        <f ca="1">OFFSET(Data!$A$1,MATCH("# "&amp;$A7&amp;" Men",Data!$CG:$CG,0)-1,MATCH("Total/"&amp;Z$1,Data!$1:$1,0)-1)*(-1)</f>
        <v>0</v>
      </c>
      <c r="AA7" s="227">
        <f ca="1">OFFSET(Data!$A$1,MATCH("# "&amp;$A7&amp;" Men",Data!$CG:$CG,0)-1,MATCH("Total/"&amp;AA$1,Data!$1:$1,0)-1)*(-1)</f>
        <v>0</v>
      </c>
      <c r="AB7" s="227">
        <f ca="1">OFFSET(Data!$A$1,MATCH("# "&amp;$A7&amp;" Men",Data!$CG:$CG,0)-1,MATCH("Total/"&amp;AB$1,Data!$1:$1,0)-1)*(-1)</f>
        <v>0</v>
      </c>
      <c r="AC7" s="227" t="s">
        <v>92</v>
      </c>
    </row>
    <row r="8" spans="1:156" s="227" customFormat="1" x14ac:dyDescent="0.25">
      <c r="A8" s="227" t="s">
        <v>37</v>
      </c>
      <c r="B8" s="227">
        <f ca="1">OFFSET(Data!$A$1,MATCH("# "&amp;$A8&amp;" Men",Data!$CG:$CG,0)-1,MATCH("Total/"&amp;B$1,Data!$1:$1,0)-1)*(-1)</f>
        <v>-1</v>
      </c>
      <c r="C8" s="227">
        <f ca="1">OFFSET(Data!$A$1,MATCH("# "&amp;$A8&amp;" Men",Data!$CG:$CG,0)-1,MATCH("Total/"&amp;C$1,Data!$1:$1,0)-1)*(-1)</f>
        <v>-9</v>
      </c>
      <c r="D8" s="227">
        <f ca="1">OFFSET(Data!$A$1,MATCH("# "&amp;$A8&amp;" Men",Data!$CG:$CG,0)-1,MATCH("Total/"&amp;D$1,Data!$1:$1,0)-1)*(-1)</f>
        <v>-1</v>
      </c>
      <c r="E8" s="227">
        <f ca="1">OFFSET(Data!$A$1,MATCH("# "&amp;$A8&amp;" Men",Data!$CG:$CG,0)-1,MATCH("Total/"&amp;E$1,Data!$1:$1,0)-1)*(-1)</f>
        <v>-6</v>
      </c>
      <c r="F8" s="227">
        <f ca="1">OFFSET(Data!$A$1,MATCH("# "&amp;$A8&amp;" Men",Data!$CG:$CG,0)-1,MATCH("Total/"&amp;F$1,Data!$1:$1,0)-1)*(-1)</f>
        <v>-5</v>
      </c>
      <c r="G8" s="227">
        <f ca="1">OFFSET(Data!$A$1,MATCH("# "&amp;$A8&amp;" Men",Data!$CG:$CG,0)-1,MATCH("Total/"&amp;G$1,Data!$1:$1,0)-1)*(-1)</f>
        <v>0</v>
      </c>
      <c r="H8" s="227">
        <f ca="1">OFFSET(Data!$A$1,MATCH("# "&amp;$A8&amp;" Men",Data!$CG:$CG,0)-1,MATCH("Total/"&amp;H$1,Data!$1:$1,0)-1)*(-1)</f>
        <v>0</v>
      </c>
      <c r="I8" s="227">
        <f ca="1">OFFSET(Data!$A$1,MATCH("# "&amp;$A8&amp;" Men",Data!$CG:$CG,0)-1,MATCH("Total/"&amp;I$1,Data!$1:$1,0)-1)*(-1)</f>
        <v>-5</v>
      </c>
      <c r="J8" s="227">
        <f ca="1">OFFSET(Data!$A$1,MATCH("# "&amp;$A8&amp;" Men",Data!$CG:$CG,0)-1,MATCH("Total/"&amp;J$1,Data!$1:$1,0)-1)*(-1)</f>
        <v>-1</v>
      </c>
      <c r="K8" s="227">
        <f ca="1">OFFSET(Data!$A$1,MATCH("# "&amp;$A8&amp;" Men",Data!$CG:$CG,0)-1,MATCH("Total/"&amp;K$1,Data!$1:$1,0)-1)*(-1)</f>
        <v>0</v>
      </c>
      <c r="L8" s="227">
        <f ca="1">OFFSET(Data!$A$1,MATCH("# "&amp;$A8&amp;" Men",Data!$CG:$CG,0)-1,MATCH("Total/"&amp;L$1,Data!$1:$1,0)-1)*(-1)</f>
        <v>-1</v>
      </c>
      <c r="M8" s="227">
        <f ca="1">OFFSET(Data!$A$1,MATCH("# "&amp;$A8&amp;" Men",Data!$CG:$CG,0)-1,MATCH("Total/"&amp;M$1,Data!$1:$1,0)-1)*(-1)</f>
        <v>-2</v>
      </c>
      <c r="N8" s="227">
        <f ca="1">OFFSET(Data!$A$1,MATCH("# "&amp;$A8&amp;" Men",Data!$CG:$CG,0)-1,MATCH("Total/"&amp;N$1,Data!$1:$1,0)-1)*(-1)</f>
        <v>-1</v>
      </c>
      <c r="O8" s="227">
        <f ca="1">OFFSET(Data!$A$1,MATCH("# "&amp;$A8&amp;" Men",Data!$CG:$CG,0)-1,MATCH("Total/"&amp;O$1,Data!$1:$1,0)-1)*(-1)</f>
        <v>-1</v>
      </c>
      <c r="P8" s="227">
        <f ca="1">OFFSET(Data!$A$1,MATCH("# "&amp;$A8&amp;" Men",Data!$CG:$CG,0)-1,MATCH("Total/"&amp;P$1,Data!$1:$1,0)-1)*(-1)</f>
        <v>0</v>
      </c>
      <c r="Q8" s="227">
        <f ca="1">OFFSET(Data!$A$1,MATCH("# "&amp;$A8&amp;" Men",Data!$CG:$CG,0)-1,MATCH("Total/"&amp;Q$1,Data!$1:$1,0)-1)*(-1)</f>
        <v>0</v>
      </c>
      <c r="R8" s="227">
        <f ca="1">OFFSET(Data!$A$1,MATCH("# "&amp;$A8&amp;" Men",Data!$CG:$CG,0)-1,MATCH("Total/"&amp;R$1,Data!$1:$1,0)-1)*(-1)</f>
        <v>0</v>
      </c>
      <c r="S8" s="227">
        <f ca="1">OFFSET(Data!$A$1,MATCH("# "&amp;$A8&amp;" Men",Data!$CG:$CG,0)-1,MATCH("Total/"&amp;S$1,Data!$1:$1,0)-1)*(-1)</f>
        <v>0</v>
      </c>
      <c r="T8" s="227">
        <f ca="1">OFFSET(Data!$A$1,MATCH("# "&amp;$A8&amp;" Men",Data!$CG:$CG,0)-1,MATCH("Total/"&amp;T$1,Data!$1:$1,0)-1)*(-1)</f>
        <v>0</v>
      </c>
      <c r="U8" s="227">
        <f ca="1">OFFSET(Data!$A$1,MATCH("# "&amp;$A8&amp;" Men",Data!$CG:$CG,0)-1,MATCH("Total/"&amp;U$1,Data!$1:$1,0)-1)*(-1)</f>
        <v>0</v>
      </c>
      <c r="V8" s="227">
        <f ca="1">OFFSET(Data!$A$1,MATCH("# "&amp;$A8&amp;" Men",Data!$CG:$CG,0)-1,MATCH("Total/"&amp;V$1,Data!$1:$1,0)-1)*(-1)</f>
        <v>0</v>
      </c>
      <c r="W8" s="227">
        <f ca="1">OFFSET(Data!$A$1,MATCH("# "&amp;$A8&amp;" Men",Data!$CG:$CG,0)-1,MATCH("Total/"&amp;W$1,Data!$1:$1,0)-1)*(-1)</f>
        <v>0</v>
      </c>
      <c r="X8" s="227">
        <f ca="1">OFFSET(Data!$A$1,MATCH("# "&amp;$A8&amp;" Men",Data!$CG:$CG,0)-1,MATCH("Total/"&amp;X$1,Data!$1:$1,0)-1)*(-1)</f>
        <v>0</v>
      </c>
      <c r="Y8" s="227">
        <f ca="1">OFFSET(Data!$A$1,MATCH("# "&amp;$A8&amp;" Men",Data!$CG:$CG,0)-1,MATCH("Total/"&amp;Y$1,Data!$1:$1,0)-1)*(-1)</f>
        <v>0</v>
      </c>
      <c r="Z8" s="227">
        <f ca="1">OFFSET(Data!$A$1,MATCH("# "&amp;$A8&amp;" Men",Data!$CG:$CG,0)-1,MATCH("Total/"&amp;Z$1,Data!$1:$1,0)-1)*(-1)</f>
        <v>0</v>
      </c>
      <c r="AA8" s="227">
        <f ca="1">OFFSET(Data!$A$1,MATCH("# "&amp;$A8&amp;" Men",Data!$CG:$CG,0)-1,MATCH("Total/"&amp;AA$1,Data!$1:$1,0)-1)*(-1)</f>
        <v>0</v>
      </c>
      <c r="AB8" s="227">
        <f ca="1">OFFSET(Data!$A$1,MATCH("# "&amp;$A8&amp;" Men",Data!$CG:$CG,0)-1,MATCH("Total/"&amp;AB$1,Data!$1:$1,0)-1)*(-1)</f>
        <v>0</v>
      </c>
      <c r="AC8" s="227" t="s">
        <v>92</v>
      </c>
      <c r="AJ8" s="227" t="s">
        <v>39</v>
      </c>
      <c r="AK8" s="227" t="s">
        <v>37</v>
      </c>
      <c r="AL8" s="227" t="s">
        <v>19</v>
      </c>
      <c r="AM8" s="227" t="s">
        <v>38</v>
      </c>
    </row>
    <row r="9" spans="1:156" s="227" customFormat="1" x14ac:dyDescent="0.25">
      <c r="A9" s="227" t="s">
        <v>19</v>
      </c>
      <c r="B9" s="227">
        <f ca="1">OFFSET(Data!$A$1,MATCH("# "&amp;$A9&amp;" Men",Data!$CG:$CG,0)-1,MATCH("Total/"&amp;B$1,Data!$1:$1,0)-1)</f>
        <v>13</v>
      </c>
      <c r="C9" s="227">
        <f ca="1">OFFSET(Data!$A$1,MATCH("# "&amp;$A9&amp;" Men",Data!$CG:$CG,0)-1,MATCH("Total/"&amp;C$1,Data!$1:$1,0)-1)</f>
        <v>10</v>
      </c>
      <c r="D9" s="227">
        <f ca="1">OFFSET(Data!$A$1,MATCH("# "&amp;$A9&amp;" Men",Data!$CG:$CG,0)-1,MATCH("Total/"&amp;D$1,Data!$1:$1,0)-1)</f>
        <v>20</v>
      </c>
      <c r="E9" s="227">
        <f ca="1">OFFSET(Data!$A$1,MATCH("# "&amp;$A9&amp;" Men",Data!$CG:$CG,0)-1,MATCH("Total/"&amp;E$1,Data!$1:$1,0)-1)</f>
        <v>11</v>
      </c>
      <c r="F9" s="227">
        <f ca="1">OFFSET(Data!$A$1,MATCH("# "&amp;$A9&amp;" Men",Data!$CG:$CG,0)-1,MATCH("Total/"&amp;F$1,Data!$1:$1,0)-1)</f>
        <v>15</v>
      </c>
      <c r="G9" s="227">
        <f ca="1">OFFSET(Data!$A$1,MATCH("# "&amp;$A9&amp;" Men",Data!$CG:$CG,0)-1,MATCH("Total/"&amp;G$1,Data!$1:$1,0)-1)</f>
        <v>22</v>
      </c>
      <c r="H9" s="227">
        <f ca="1">OFFSET(Data!$A$1,MATCH("# "&amp;$A9&amp;" Men",Data!$CG:$CG,0)-1,MATCH("Total/"&amp;H$1,Data!$1:$1,0)-1)</f>
        <v>16</v>
      </c>
      <c r="I9" s="227">
        <f ca="1">OFFSET(Data!$A$1,MATCH("# "&amp;$A9&amp;" Men",Data!$CG:$CG,0)-1,MATCH("Total/"&amp;I$1,Data!$1:$1,0)-1)</f>
        <v>11</v>
      </c>
      <c r="J9" s="227">
        <f ca="1">OFFSET(Data!$A$1,MATCH("# "&amp;$A9&amp;" Men",Data!$CG:$CG,0)-1,MATCH("Total/"&amp;J$1,Data!$1:$1,0)-1)</f>
        <v>20</v>
      </c>
      <c r="K9" s="227">
        <f ca="1">OFFSET(Data!$A$1,MATCH("# "&amp;$A9&amp;" Men",Data!$CG:$CG,0)-1,MATCH("Total/"&amp;K$1,Data!$1:$1,0)-1)</f>
        <v>29</v>
      </c>
      <c r="L9" s="227">
        <f ca="1">OFFSET(Data!$A$1,MATCH("# "&amp;$A9&amp;" Men",Data!$CG:$CG,0)-1,MATCH("Total/"&amp;L$1,Data!$1:$1,0)-1)</f>
        <v>21</v>
      </c>
      <c r="M9" s="227">
        <f ca="1">OFFSET(Data!$A$1,MATCH("# "&amp;$A9&amp;" Men",Data!$CG:$CG,0)-1,MATCH("Total/"&amp;M$1,Data!$1:$1,0)-1)</f>
        <v>19</v>
      </c>
      <c r="N9" s="227">
        <f ca="1">OFFSET(Data!$A$1,MATCH("# "&amp;$A9&amp;" Men",Data!$CG:$CG,0)-1,MATCH("Total/"&amp;N$1,Data!$1:$1,0)-1)</f>
        <v>17</v>
      </c>
      <c r="O9" s="227">
        <f ca="1">OFFSET(Data!$A$1,MATCH("# "&amp;$A9&amp;" Men",Data!$CG:$CG,0)-1,MATCH("Total/"&amp;O$1,Data!$1:$1,0)-1)</f>
        <v>17</v>
      </c>
      <c r="P9" s="227">
        <f ca="1">OFFSET(Data!$A$1,MATCH("# "&amp;$A9&amp;" Men",Data!$CG:$CG,0)-1,MATCH("Total/"&amp;P$1,Data!$1:$1,0)-1)</f>
        <v>0</v>
      </c>
      <c r="Q9" s="227">
        <f ca="1">OFFSET(Data!$A$1,MATCH("# "&amp;$A9&amp;" Men",Data!$CG:$CG,0)-1,MATCH("Total/"&amp;Q$1,Data!$1:$1,0)-1)</f>
        <v>0</v>
      </c>
      <c r="R9" s="227">
        <f ca="1">OFFSET(Data!$A$1,MATCH("# "&amp;$A9&amp;" Men",Data!$CG:$CG,0)-1,MATCH("Total/"&amp;R$1,Data!$1:$1,0)-1)</f>
        <v>0</v>
      </c>
      <c r="S9" s="227">
        <f ca="1">OFFSET(Data!$A$1,MATCH("# "&amp;$A9&amp;" Men",Data!$CG:$CG,0)-1,MATCH("Total/"&amp;S$1,Data!$1:$1,0)-1)</f>
        <v>0</v>
      </c>
      <c r="T9" s="227">
        <f ca="1">OFFSET(Data!$A$1,MATCH("# "&amp;$A9&amp;" Men",Data!$CG:$CG,0)-1,MATCH("Total/"&amp;T$1,Data!$1:$1,0)-1)</f>
        <v>0</v>
      </c>
      <c r="U9" s="227">
        <f ca="1">OFFSET(Data!$A$1,MATCH("# "&amp;$A9&amp;" Men",Data!$CG:$CG,0)-1,MATCH("Total/"&amp;U$1,Data!$1:$1,0)-1)</f>
        <v>0</v>
      </c>
      <c r="V9" s="227">
        <f ca="1">OFFSET(Data!$A$1,MATCH("# "&amp;$A9&amp;" Men",Data!$CG:$CG,0)-1,MATCH("Total/"&amp;V$1,Data!$1:$1,0)-1)</f>
        <v>0</v>
      </c>
      <c r="W9" s="227">
        <f ca="1">OFFSET(Data!$A$1,MATCH("# "&amp;$A9&amp;" Men",Data!$CG:$CG,0)-1,MATCH("Total/"&amp;W$1,Data!$1:$1,0)-1)</f>
        <v>0</v>
      </c>
      <c r="X9" s="227">
        <f ca="1">OFFSET(Data!$A$1,MATCH("# "&amp;$A9&amp;" Men",Data!$CG:$CG,0)-1,MATCH("Total/"&amp;X$1,Data!$1:$1,0)-1)</f>
        <v>0</v>
      </c>
      <c r="Y9" s="227">
        <f ca="1">OFFSET(Data!$A$1,MATCH("# "&amp;$A9&amp;" Men",Data!$CG:$CG,0)-1,MATCH("Total/"&amp;Y$1,Data!$1:$1,0)-1)</f>
        <v>0</v>
      </c>
      <c r="Z9" s="227">
        <f ca="1">OFFSET(Data!$A$1,MATCH("# "&amp;$A9&amp;" Men",Data!$CG:$CG,0)-1,MATCH("Total/"&amp;Z$1,Data!$1:$1,0)-1)</f>
        <v>0</v>
      </c>
      <c r="AA9" s="227">
        <f ca="1">OFFSET(Data!$A$1,MATCH("# "&amp;$A9&amp;" Men",Data!$CG:$CG,0)-1,MATCH("Total/"&amp;AA$1,Data!$1:$1,0)-1)</f>
        <v>0</v>
      </c>
      <c r="AB9" s="227">
        <f ca="1">OFFSET(Data!$A$1,MATCH("# "&amp;$A9&amp;" Men",Data!$CG:$CG,0)-1,MATCH("Total/"&amp;AB$1,Data!$1:$1,0)-1)</f>
        <v>0</v>
      </c>
      <c r="AC9" s="227" t="s">
        <v>92</v>
      </c>
      <c r="AH9" s="227">
        <f>SMALL(Data!AD$90:AD$169,ROW()-8)</f>
        <v>285.0009</v>
      </c>
      <c r="AI9" s="227" t="str">
        <f>INDEX(Data!$CG:$CG,MATCH($AH9,Data!$AD:$AD,0))</f>
        <v>Harald Neumayr</v>
      </c>
      <c r="AJ9" s="227">
        <f>INDEX(Data!$E:$E,MATCH($AH9,Data!$AD:$AD,0))*(-1)</f>
        <v>0</v>
      </c>
      <c r="AK9" s="227">
        <f>IF(INDEX(Data!$D:$D,MATCH($AH9,Data!$AD:$AD,0))*(-1)=0,"",INDEX(Data!$D:$D,MATCH($AH9,Data!$AD:$AD,0))*(-1))</f>
        <v>-6</v>
      </c>
      <c r="AL9" s="227">
        <f>INDEX(Data!$F:$F,MATCH($AH9,Data!$AD:$AD,0))</f>
        <v>7</v>
      </c>
      <c r="AM9" s="227">
        <f>INDEX(Data!$G:$G,MATCH($AH9,Data!$AD:$AD,0))</f>
        <v>1</v>
      </c>
    </row>
    <row r="10" spans="1:156" s="227" customFormat="1" x14ac:dyDescent="0.25">
      <c r="A10" s="227" t="s">
        <v>38</v>
      </c>
      <c r="B10" s="227">
        <f ca="1">OFFSET(Data!$A$1,MATCH("# "&amp;$A10&amp;" Men",Data!$CG:$CG,0)-1,MATCH("Total/"&amp;B$1,Data!$1:$1,0)-1)</f>
        <v>6</v>
      </c>
      <c r="C10" s="227">
        <f ca="1">OFFSET(Data!$A$1,MATCH("# "&amp;$A10&amp;" Men",Data!$CG:$CG,0)-1,MATCH("Total/"&amp;C$1,Data!$1:$1,0)-1)</f>
        <v>0</v>
      </c>
      <c r="D10" s="227">
        <f ca="1">OFFSET(Data!$A$1,MATCH("# "&amp;$A10&amp;" Men",Data!$CG:$CG,0)-1,MATCH("Total/"&amp;D$1,Data!$1:$1,0)-1)</f>
        <v>17</v>
      </c>
      <c r="E10" s="227">
        <f ca="1">OFFSET(Data!$A$1,MATCH("# "&amp;$A10&amp;" Men",Data!$CG:$CG,0)-1,MATCH("Total/"&amp;E$1,Data!$1:$1,0)-1)</f>
        <v>2</v>
      </c>
      <c r="F10" s="227">
        <f ca="1">OFFSET(Data!$A$1,MATCH("# "&amp;$A10&amp;" Men",Data!$CG:$CG,0)-1,MATCH("Total/"&amp;F$1,Data!$1:$1,0)-1)</f>
        <v>5</v>
      </c>
      <c r="G10" s="227">
        <f ca="1">OFFSET(Data!$A$1,MATCH("# "&amp;$A10&amp;" Men",Data!$CG:$CG,0)-1,MATCH("Total/"&amp;G$1,Data!$1:$1,0)-1)</f>
        <v>15</v>
      </c>
      <c r="H10" s="227">
        <f ca="1">OFFSET(Data!$A$1,MATCH("# "&amp;$A10&amp;" Men",Data!$CG:$CG,0)-1,MATCH("Total/"&amp;H$1,Data!$1:$1,0)-1)</f>
        <v>3</v>
      </c>
      <c r="I10" s="227">
        <f ca="1">OFFSET(Data!$A$1,MATCH("# "&amp;$A10&amp;" Men",Data!$CG:$CG,0)-1,MATCH("Total/"&amp;I$1,Data!$1:$1,0)-1)</f>
        <v>2</v>
      </c>
      <c r="J10" s="227">
        <f ca="1">OFFSET(Data!$A$1,MATCH("# "&amp;$A10&amp;" Men",Data!$CG:$CG,0)-1,MATCH("Total/"&amp;J$1,Data!$1:$1,0)-1)</f>
        <v>11</v>
      </c>
      <c r="K10" s="227">
        <f ca="1">OFFSET(Data!$A$1,MATCH("# "&amp;$A10&amp;" Men",Data!$CG:$CG,0)-1,MATCH("Total/"&amp;K$1,Data!$1:$1,0)-1)</f>
        <v>18</v>
      </c>
      <c r="L10" s="227">
        <f ca="1">OFFSET(Data!$A$1,MATCH("# "&amp;$A10&amp;" Men",Data!$CG:$CG,0)-1,MATCH("Total/"&amp;L$1,Data!$1:$1,0)-1)</f>
        <v>10</v>
      </c>
      <c r="M10" s="227">
        <f ca="1">OFFSET(Data!$A$1,MATCH("# "&amp;$A10&amp;" Men",Data!$CG:$CG,0)-1,MATCH("Total/"&amp;M$1,Data!$1:$1,0)-1)</f>
        <v>13</v>
      </c>
      <c r="N10" s="227">
        <f ca="1">OFFSET(Data!$A$1,MATCH("# "&amp;$A10&amp;" Men",Data!$CG:$CG,0)-1,MATCH("Total/"&amp;N$1,Data!$1:$1,0)-1)</f>
        <v>19</v>
      </c>
      <c r="O10" s="227">
        <f ca="1">OFFSET(Data!$A$1,MATCH("# "&amp;$A10&amp;" Men",Data!$CG:$CG,0)-1,MATCH("Total/"&amp;O$1,Data!$1:$1,0)-1)</f>
        <v>19</v>
      </c>
      <c r="P10" s="227">
        <f ca="1">OFFSET(Data!$A$1,MATCH("# "&amp;$A10&amp;" Men",Data!$CG:$CG,0)-1,MATCH("Total/"&amp;P$1,Data!$1:$1,0)-1)</f>
        <v>0</v>
      </c>
      <c r="Q10" s="227">
        <f ca="1">OFFSET(Data!$A$1,MATCH("# "&amp;$A10&amp;" Men",Data!$CG:$CG,0)-1,MATCH("Total/"&amp;Q$1,Data!$1:$1,0)-1)</f>
        <v>0</v>
      </c>
      <c r="R10" s="227">
        <f ca="1">OFFSET(Data!$A$1,MATCH("# "&amp;$A10&amp;" Men",Data!$CG:$CG,0)-1,MATCH("Total/"&amp;R$1,Data!$1:$1,0)-1)</f>
        <v>0</v>
      </c>
      <c r="S10" s="227">
        <f ca="1">OFFSET(Data!$A$1,MATCH("# "&amp;$A10&amp;" Men",Data!$CG:$CG,0)-1,MATCH("Total/"&amp;S$1,Data!$1:$1,0)-1)</f>
        <v>0</v>
      </c>
      <c r="T10" s="227">
        <f ca="1">OFFSET(Data!$A$1,MATCH("# "&amp;$A10&amp;" Men",Data!$CG:$CG,0)-1,MATCH("Total/"&amp;T$1,Data!$1:$1,0)-1)</f>
        <v>0</v>
      </c>
      <c r="U10" s="227">
        <f ca="1">OFFSET(Data!$A$1,MATCH("# "&amp;$A10&amp;" Men",Data!$CG:$CG,0)-1,MATCH("Total/"&amp;U$1,Data!$1:$1,0)-1)</f>
        <v>0</v>
      </c>
      <c r="V10" s="227">
        <f ca="1">OFFSET(Data!$A$1,MATCH("# "&amp;$A10&amp;" Men",Data!$CG:$CG,0)-1,MATCH("Total/"&amp;V$1,Data!$1:$1,0)-1)</f>
        <v>0</v>
      </c>
      <c r="W10" s="227">
        <f ca="1">OFFSET(Data!$A$1,MATCH("# "&amp;$A10&amp;" Men",Data!$CG:$CG,0)-1,MATCH("Total/"&amp;W$1,Data!$1:$1,0)-1)</f>
        <v>0</v>
      </c>
      <c r="X10" s="227">
        <f ca="1">OFFSET(Data!$A$1,MATCH("# "&amp;$A10&amp;" Men",Data!$CG:$CG,0)-1,MATCH("Total/"&amp;X$1,Data!$1:$1,0)-1)</f>
        <v>0</v>
      </c>
      <c r="Y10" s="227">
        <f ca="1">OFFSET(Data!$A$1,MATCH("# "&amp;$A10&amp;" Men",Data!$CG:$CG,0)-1,MATCH("Total/"&amp;Y$1,Data!$1:$1,0)-1)</f>
        <v>0</v>
      </c>
      <c r="Z10" s="227">
        <f ca="1">OFFSET(Data!$A$1,MATCH("# "&amp;$A10&amp;" Men",Data!$CG:$CG,0)-1,MATCH("Total/"&amp;Z$1,Data!$1:$1,0)-1)</f>
        <v>0</v>
      </c>
      <c r="AA10" s="227">
        <f ca="1">OFFSET(Data!$A$1,MATCH("# "&amp;$A10&amp;" Men",Data!$CG:$CG,0)-1,MATCH("Total/"&amp;AA$1,Data!$1:$1,0)-1)</f>
        <v>0</v>
      </c>
      <c r="AB10" s="227">
        <f ca="1">OFFSET(Data!$A$1,MATCH("# "&amp;$A10&amp;" Men",Data!$CG:$CG,0)-1,MATCH("Total/"&amp;AB$1,Data!$1:$1,0)-1)</f>
        <v>0</v>
      </c>
      <c r="AC10" s="227" t="s">
        <v>92</v>
      </c>
      <c r="AH10" s="227">
        <f>SMALL(Data!AD$90:AD$169,ROW()-8)</f>
        <v>286.00090999999998</v>
      </c>
      <c r="AI10" s="227" t="str">
        <f>INDEX(Data!$CG:$CG,MATCH($AH10,Data!$AD:$AD,0))</f>
        <v>Karl Seper</v>
      </c>
      <c r="AJ10" s="227">
        <f>INDEX(Data!$E:$E,MATCH($AH10,Data!$AD:$AD,0))*(-1)</f>
        <v>0</v>
      </c>
      <c r="AK10" s="227">
        <f>IF(INDEX(Data!$D:$D,MATCH($AH10,Data!$AD:$AD,0))*(-1)=0,"",INDEX(Data!$D:$D,MATCH($AH10,Data!$AD:$AD,0))*(-1))</f>
        <v>-3</v>
      </c>
      <c r="AL10" s="227">
        <f>INDEX(Data!$F:$F,MATCH($AH10,Data!$AD:$AD,0))</f>
        <v>5</v>
      </c>
      <c r="AM10" s="227">
        <f>INDEX(Data!$G:$G,MATCH($AH10,Data!$AD:$AD,0))</f>
        <v>1</v>
      </c>
    </row>
    <row r="11" spans="1:156" s="227" customFormat="1" x14ac:dyDescent="0.25">
      <c r="A11" s="227" t="s">
        <v>39</v>
      </c>
      <c r="B11" s="227">
        <f ca="1">OFFSET(Data!$A$1,MATCH("# "&amp;$A11&amp;" Women",Data!$CG:$CG,0)-1,MATCH("Total/"&amp;B$1,Data!$1:$1,0)-1)*(-1)</f>
        <v>0</v>
      </c>
      <c r="C11" s="227">
        <f ca="1">OFFSET(Data!$A$1,MATCH("# "&amp;$A11&amp;" Women",Data!$CG:$CG,0)-1,MATCH("Total/"&amp;C$1,Data!$1:$1,0)-1)*(-1)</f>
        <v>0</v>
      </c>
      <c r="D11" s="227">
        <f ca="1">OFFSET(Data!$A$1,MATCH("# "&amp;$A11&amp;" Women",Data!$CG:$CG,0)-1,MATCH("Total/"&amp;D$1,Data!$1:$1,0)-1)*(-1)</f>
        <v>0</v>
      </c>
      <c r="E11" s="227">
        <f ca="1">OFFSET(Data!$A$1,MATCH("# "&amp;$A11&amp;" Women",Data!$CG:$CG,0)-1,MATCH("Total/"&amp;E$1,Data!$1:$1,0)-1)*(-1)</f>
        <v>0</v>
      </c>
      <c r="F11" s="227">
        <f ca="1">OFFSET(Data!$A$1,MATCH("# "&amp;$A11&amp;" Women",Data!$CG:$CG,0)-1,MATCH("Total/"&amp;F$1,Data!$1:$1,0)-1)*(-1)</f>
        <v>0</v>
      </c>
      <c r="G11" s="227">
        <f ca="1">OFFSET(Data!$A$1,MATCH("# "&amp;$A11&amp;" Women",Data!$CG:$CG,0)-1,MATCH("Total/"&amp;G$1,Data!$1:$1,0)-1)*(-1)</f>
        <v>0</v>
      </c>
      <c r="H11" s="227">
        <f ca="1">OFFSET(Data!$A$1,MATCH("# "&amp;$A11&amp;" Women",Data!$CG:$CG,0)-1,MATCH("Total/"&amp;H$1,Data!$1:$1,0)-1)*(-1)</f>
        <v>0</v>
      </c>
      <c r="I11" s="227">
        <f ca="1">OFFSET(Data!$A$1,MATCH("# "&amp;$A11&amp;" Women",Data!$CG:$CG,0)-1,MATCH("Total/"&amp;I$1,Data!$1:$1,0)-1)*(-1)</f>
        <v>0</v>
      </c>
      <c r="J11" s="227">
        <f ca="1">OFFSET(Data!$A$1,MATCH("# "&amp;$A11&amp;" Women",Data!$CG:$CG,0)-1,MATCH("Total/"&amp;J$1,Data!$1:$1,0)-1)*(-1)</f>
        <v>0</v>
      </c>
      <c r="K11" s="227">
        <f ca="1">OFFSET(Data!$A$1,MATCH("# "&amp;$A11&amp;" Women",Data!$CG:$CG,0)-1,MATCH("Total/"&amp;K$1,Data!$1:$1,0)-1)*(-1)</f>
        <v>0</v>
      </c>
      <c r="L11" s="227">
        <f ca="1">OFFSET(Data!$A$1,MATCH("# "&amp;$A11&amp;" Women",Data!$CG:$CG,0)-1,MATCH("Total/"&amp;L$1,Data!$1:$1,0)-1)*(-1)</f>
        <v>0</v>
      </c>
      <c r="M11" s="227">
        <f ca="1">OFFSET(Data!$A$1,MATCH("# "&amp;$A11&amp;" Women",Data!$CG:$CG,0)-1,MATCH("Total/"&amp;M$1,Data!$1:$1,0)-1)*(-1)</f>
        <v>0</v>
      </c>
      <c r="N11" s="227">
        <f ca="1">OFFSET(Data!$A$1,MATCH("# "&amp;$A11&amp;" Women",Data!$CG:$CG,0)-1,MATCH("Total/"&amp;N$1,Data!$1:$1,0)-1)*(-1)</f>
        <v>0</v>
      </c>
      <c r="O11" s="227">
        <f ca="1">OFFSET(Data!$A$1,MATCH("# "&amp;$A11&amp;" Women",Data!$CG:$CG,0)-1,MATCH("Total/"&amp;O$1,Data!$1:$1,0)-1)*(-1)</f>
        <v>0</v>
      </c>
      <c r="P11" s="227">
        <f ca="1">OFFSET(Data!$A$1,MATCH("# "&amp;$A11&amp;" Women",Data!$CG:$CG,0)-1,MATCH("Total/"&amp;P$1,Data!$1:$1,0)-1)*(-1)</f>
        <v>0</v>
      </c>
      <c r="Q11" s="227">
        <f ca="1">OFFSET(Data!$A$1,MATCH("# "&amp;$A11&amp;" Women",Data!$CG:$CG,0)-1,MATCH("Total/"&amp;Q$1,Data!$1:$1,0)-1)*(-1)</f>
        <v>0</v>
      </c>
      <c r="R11" s="227">
        <f ca="1">OFFSET(Data!$A$1,MATCH("# "&amp;$A11&amp;" Women",Data!$CG:$CG,0)-1,MATCH("Total/"&amp;R$1,Data!$1:$1,0)-1)*(-1)</f>
        <v>0</v>
      </c>
      <c r="S11" s="227">
        <f ca="1">OFFSET(Data!$A$1,MATCH("# "&amp;$A11&amp;" Women",Data!$CG:$CG,0)-1,MATCH("Total/"&amp;S$1,Data!$1:$1,0)-1)*(-1)</f>
        <v>0</v>
      </c>
      <c r="T11" s="227">
        <f ca="1">OFFSET(Data!$A$1,MATCH("# "&amp;$A11&amp;" Women",Data!$CG:$CG,0)-1,MATCH("Total/"&amp;T$1,Data!$1:$1,0)-1)*(-1)</f>
        <v>0</v>
      </c>
      <c r="U11" s="227">
        <f ca="1">OFFSET(Data!$A$1,MATCH("# "&amp;$A11&amp;" Women",Data!$CG:$CG,0)-1,MATCH("Total/"&amp;U$1,Data!$1:$1,0)-1)*(-1)</f>
        <v>0</v>
      </c>
      <c r="V11" s="227">
        <f ca="1">OFFSET(Data!$A$1,MATCH("# "&amp;$A11&amp;" Women",Data!$CG:$CG,0)-1,MATCH("Total/"&amp;V$1,Data!$1:$1,0)-1)*(-1)</f>
        <v>0</v>
      </c>
      <c r="W11" s="227">
        <f ca="1">OFFSET(Data!$A$1,MATCH("# "&amp;$A11&amp;" Women",Data!$CG:$CG,0)-1,MATCH("Total/"&amp;W$1,Data!$1:$1,0)-1)*(-1)</f>
        <v>0</v>
      </c>
      <c r="X11" s="227">
        <f ca="1">OFFSET(Data!$A$1,MATCH("# "&amp;$A11&amp;" Women",Data!$CG:$CG,0)-1,MATCH("Total/"&amp;X$1,Data!$1:$1,0)-1)*(-1)</f>
        <v>0</v>
      </c>
      <c r="Y11" s="227">
        <f ca="1">OFFSET(Data!$A$1,MATCH("# "&amp;$A11&amp;" Women",Data!$CG:$CG,0)-1,MATCH("Total/"&amp;Y$1,Data!$1:$1,0)-1)*(-1)</f>
        <v>0</v>
      </c>
      <c r="Z11" s="227">
        <f ca="1">OFFSET(Data!$A$1,MATCH("# "&amp;$A11&amp;" Women",Data!$CG:$CG,0)-1,MATCH("Total/"&amp;Z$1,Data!$1:$1,0)-1)*(-1)</f>
        <v>0</v>
      </c>
      <c r="AA11" s="227">
        <f ca="1">OFFSET(Data!$A$1,MATCH("# "&amp;$A11&amp;" Women",Data!$CG:$CG,0)-1,MATCH("Total/"&amp;AA$1,Data!$1:$1,0)-1)*(-1)</f>
        <v>0</v>
      </c>
      <c r="AB11" s="227">
        <f ca="1">OFFSET(Data!$A$1,MATCH("# "&amp;$A11&amp;" Women",Data!$CG:$CG,0)-1,MATCH("Total/"&amp;AB$1,Data!$1:$1,0)-1)*(-1)</f>
        <v>0</v>
      </c>
      <c r="AC11" s="227" t="s">
        <v>93</v>
      </c>
      <c r="AH11" s="227">
        <f>SMALL(Data!AD$90:AD$169,ROW()-8)</f>
        <v>289.00092000000001</v>
      </c>
      <c r="AI11" s="227" t="str">
        <f>INDEX(Data!$CG:$CG,MATCH($AH11,Data!$AD:$AD,0))</f>
        <v>Bernd Wender</v>
      </c>
      <c r="AJ11" s="227">
        <f>INDEX(Data!$E:$E,MATCH($AH11,Data!$AD:$AD,0))*(-1)</f>
        <v>0</v>
      </c>
      <c r="AK11" s="227">
        <f>IF(INDEX(Data!$D:$D,MATCH($AH11,Data!$AD:$AD,0))*(-1)=0,"",INDEX(Data!$D:$D,MATCH($AH11,Data!$AD:$AD,0))*(-1))</f>
        <v>-4</v>
      </c>
      <c r="AL11" s="227">
        <f>INDEX(Data!$F:$F,MATCH($AH11,Data!$AD:$AD,0))</f>
        <v>11</v>
      </c>
      <c r="AM11" s="227">
        <f>INDEX(Data!$G:$G,MATCH($AH11,Data!$AD:$AD,0))</f>
        <v>0</v>
      </c>
    </row>
    <row r="12" spans="1:156" s="227" customFormat="1" x14ac:dyDescent="0.25">
      <c r="A12" s="227" t="s">
        <v>37</v>
      </c>
      <c r="B12" s="227">
        <f ca="1">OFFSET(Data!$A$1,MATCH("# "&amp;$A12&amp;" Women",Data!$CG:$CG,0)-1,MATCH("Total/"&amp;B$1,Data!$1:$1,0)-1)*(-1)</f>
        <v>0</v>
      </c>
      <c r="C12" s="227">
        <f ca="1">OFFSET(Data!$A$1,MATCH("# "&amp;$A12&amp;" Women",Data!$CG:$CG,0)-1,MATCH("Total/"&amp;C$1,Data!$1:$1,0)-1)*(-1)</f>
        <v>-1</v>
      </c>
      <c r="D12" s="227">
        <f ca="1">OFFSET(Data!$A$1,MATCH("# "&amp;$A12&amp;" Women",Data!$CG:$CG,0)-1,MATCH("Total/"&amp;D$1,Data!$1:$1,0)-1)*(-1)</f>
        <v>0</v>
      </c>
      <c r="E12" s="227">
        <f ca="1">OFFSET(Data!$A$1,MATCH("# "&amp;$A12&amp;" Women",Data!$CG:$CG,0)-1,MATCH("Total/"&amp;E$1,Data!$1:$1,0)-1)*(-1)</f>
        <v>-1</v>
      </c>
      <c r="F12" s="227">
        <f ca="1">OFFSET(Data!$A$1,MATCH("# "&amp;$A12&amp;" Women",Data!$CG:$CG,0)-1,MATCH("Total/"&amp;F$1,Data!$1:$1,0)-1)*(-1)</f>
        <v>0</v>
      </c>
      <c r="G12" s="227">
        <f ca="1">OFFSET(Data!$A$1,MATCH("# "&amp;$A12&amp;" Women",Data!$CG:$CG,0)-1,MATCH("Total/"&amp;G$1,Data!$1:$1,0)-1)*(-1)</f>
        <v>0</v>
      </c>
      <c r="H12" s="227">
        <f ca="1">OFFSET(Data!$A$1,MATCH("# "&amp;$A12&amp;" Women",Data!$CG:$CG,0)-1,MATCH("Total/"&amp;H$1,Data!$1:$1,0)-1)*(-1)</f>
        <v>0</v>
      </c>
      <c r="I12" s="227">
        <f ca="1">OFFSET(Data!$A$1,MATCH("# "&amp;$A12&amp;" Women",Data!$CG:$CG,0)-1,MATCH("Total/"&amp;I$1,Data!$1:$1,0)-1)*(-1)</f>
        <v>0</v>
      </c>
      <c r="J12" s="227">
        <f ca="1">OFFSET(Data!$A$1,MATCH("# "&amp;$A12&amp;" Women",Data!$CG:$CG,0)-1,MATCH("Total/"&amp;J$1,Data!$1:$1,0)-1)*(-1)</f>
        <v>0</v>
      </c>
      <c r="K12" s="227">
        <f ca="1">OFFSET(Data!$A$1,MATCH("# "&amp;$A12&amp;" Women",Data!$CG:$CG,0)-1,MATCH("Total/"&amp;K$1,Data!$1:$1,0)-1)*(-1)</f>
        <v>0</v>
      </c>
      <c r="L12" s="227">
        <f ca="1">OFFSET(Data!$A$1,MATCH("# "&amp;$A12&amp;" Women",Data!$CG:$CG,0)-1,MATCH("Total/"&amp;L$1,Data!$1:$1,0)-1)*(-1)</f>
        <v>0</v>
      </c>
      <c r="M12" s="227">
        <f ca="1">OFFSET(Data!$A$1,MATCH("# "&amp;$A12&amp;" Women",Data!$CG:$CG,0)-1,MATCH("Total/"&amp;M$1,Data!$1:$1,0)-1)*(-1)</f>
        <v>0</v>
      </c>
      <c r="N12" s="227">
        <f ca="1">OFFSET(Data!$A$1,MATCH("# "&amp;$A12&amp;" Women",Data!$CG:$CG,0)-1,MATCH("Total/"&amp;N$1,Data!$1:$1,0)-1)*(-1)</f>
        <v>0</v>
      </c>
      <c r="O12" s="227">
        <f ca="1">OFFSET(Data!$A$1,MATCH("# "&amp;$A12&amp;" Women",Data!$CG:$CG,0)-1,MATCH("Total/"&amp;O$1,Data!$1:$1,0)-1)*(-1)</f>
        <v>0</v>
      </c>
      <c r="P12" s="227">
        <f ca="1">OFFSET(Data!$A$1,MATCH("# "&amp;$A12&amp;" Women",Data!$CG:$CG,0)-1,MATCH("Total/"&amp;P$1,Data!$1:$1,0)-1)*(-1)</f>
        <v>0</v>
      </c>
      <c r="Q12" s="227">
        <f ca="1">OFFSET(Data!$A$1,MATCH("# "&amp;$A12&amp;" Women",Data!$CG:$CG,0)-1,MATCH("Total/"&amp;Q$1,Data!$1:$1,0)-1)*(-1)</f>
        <v>0</v>
      </c>
      <c r="R12" s="227">
        <f ca="1">OFFSET(Data!$A$1,MATCH("# "&amp;$A12&amp;" Women",Data!$CG:$CG,0)-1,MATCH("Total/"&amp;R$1,Data!$1:$1,0)-1)*(-1)</f>
        <v>0</v>
      </c>
      <c r="S12" s="227">
        <f ca="1">OFFSET(Data!$A$1,MATCH("# "&amp;$A12&amp;" Women",Data!$CG:$CG,0)-1,MATCH("Total/"&amp;S$1,Data!$1:$1,0)-1)*(-1)</f>
        <v>0</v>
      </c>
      <c r="T12" s="227">
        <f ca="1">OFFSET(Data!$A$1,MATCH("# "&amp;$A12&amp;" Women",Data!$CG:$CG,0)-1,MATCH("Total/"&amp;T$1,Data!$1:$1,0)-1)*(-1)</f>
        <v>0</v>
      </c>
      <c r="U12" s="227">
        <f ca="1">OFFSET(Data!$A$1,MATCH("# "&amp;$A12&amp;" Women",Data!$CG:$CG,0)-1,MATCH("Total/"&amp;U$1,Data!$1:$1,0)-1)*(-1)</f>
        <v>0</v>
      </c>
      <c r="V12" s="227">
        <f ca="1">OFFSET(Data!$A$1,MATCH("# "&amp;$A12&amp;" Women",Data!$CG:$CG,0)-1,MATCH("Total/"&amp;V$1,Data!$1:$1,0)-1)*(-1)</f>
        <v>0</v>
      </c>
      <c r="W12" s="227">
        <f ca="1">OFFSET(Data!$A$1,MATCH("# "&amp;$A12&amp;" Women",Data!$CG:$CG,0)-1,MATCH("Total/"&amp;W$1,Data!$1:$1,0)-1)*(-1)</f>
        <v>0</v>
      </c>
      <c r="X12" s="227">
        <f ca="1">OFFSET(Data!$A$1,MATCH("# "&amp;$A12&amp;" Women",Data!$CG:$CG,0)-1,MATCH("Total/"&amp;X$1,Data!$1:$1,0)-1)*(-1)</f>
        <v>0</v>
      </c>
      <c r="Y12" s="227">
        <f ca="1">OFFSET(Data!$A$1,MATCH("# "&amp;$A12&amp;" Women",Data!$CG:$CG,0)-1,MATCH("Total/"&amp;Y$1,Data!$1:$1,0)-1)*(-1)</f>
        <v>0</v>
      </c>
      <c r="Z12" s="227">
        <f ca="1">OFFSET(Data!$A$1,MATCH("# "&amp;$A12&amp;" Women",Data!$CG:$CG,0)-1,MATCH("Total/"&amp;Z$1,Data!$1:$1,0)-1)*(-1)</f>
        <v>0</v>
      </c>
      <c r="AA12" s="227">
        <f ca="1">OFFSET(Data!$A$1,MATCH("# "&amp;$A12&amp;" Women",Data!$CG:$CG,0)-1,MATCH("Total/"&amp;AA$1,Data!$1:$1,0)-1)*(-1)</f>
        <v>0</v>
      </c>
      <c r="AB12" s="227">
        <f ca="1">OFFSET(Data!$A$1,MATCH("# "&amp;$A12&amp;" Women",Data!$CG:$CG,0)-1,MATCH("Total/"&amp;AB$1,Data!$1:$1,0)-1)*(-1)</f>
        <v>0</v>
      </c>
      <c r="AC12" s="227" t="s">
        <v>93</v>
      </c>
      <c r="AH12" s="227">
        <f>SMALL(Data!AD$90:AD$169,ROW()-8)</f>
        <v>289.00092999999998</v>
      </c>
      <c r="AI12" s="227" t="str">
        <f>INDEX(Data!$CG:$CG,MATCH($AH12,Data!$AD:$AD,0))</f>
        <v>David Wojak</v>
      </c>
      <c r="AJ12" s="227">
        <f>INDEX(Data!$E:$E,MATCH($AH12,Data!$AD:$AD,0))*(-1)</f>
        <v>0</v>
      </c>
      <c r="AK12" s="227">
        <f>IF(INDEX(Data!$D:$D,MATCH($AH12,Data!$AD:$AD,0))*(-1)=0,"",INDEX(Data!$D:$D,MATCH($AH12,Data!$AD:$AD,0))*(-1))</f>
        <v>-3</v>
      </c>
      <c r="AL12" s="227">
        <f>INDEX(Data!$F:$F,MATCH($AH12,Data!$AD:$AD,0))</f>
        <v>6</v>
      </c>
      <c r="AM12" s="227">
        <f>INDEX(Data!$G:$G,MATCH($AH12,Data!$AD:$AD,0))</f>
        <v>2</v>
      </c>
    </row>
    <row r="13" spans="1:156" s="227" customFormat="1" x14ac:dyDescent="0.25">
      <c r="A13" s="227" t="s">
        <v>19</v>
      </c>
      <c r="B13" s="227">
        <f ca="1">OFFSET(Data!$A$1,MATCH("# "&amp;$A13&amp;" Women",Data!$CG:$CG,0)-1,MATCH("Total/"&amp;B$1,Data!$1:$1,0)-1)</f>
        <v>5</v>
      </c>
      <c r="C13" s="227">
        <f ca="1">OFFSET(Data!$A$1,MATCH("# "&amp;$A13&amp;" Women",Data!$CG:$CG,0)-1,MATCH("Total/"&amp;C$1,Data!$1:$1,0)-1)</f>
        <v>3</v>
      </c>
      <c r="D13" s="227">
        <f ca="1">OFFSET(Data!$A$1,MATCH("# "&amp;$A13&amp;" Women",Data!$CG:$CG,0)-1,MATCH("Total/"&amp;D$1,Data!$1:$1,0)-1)</f>
        <v>5</v>
      </c>
      <c r="E13" s="227">
        <f ca="1">OFFSET(Data!$A$1,MATCH("# "&amp;$A13&amp;" Women",Data!$CG:$CG,0)-1,MATCH("Total/"&amp;E$1,Data!$1:$1,0)-1)</f>
        <v>4</v>
      </c>
      <c r="F13" s="227">
        <f ca="1">OFFSET(Data!$A$1,MATCH("# "&amp;$A13&amp;" Women",Data!$CG:$CG,0)-1,MATCH("Total/"&amp;F$1,Data!$1:$1,0)-1)</f>
        <v>6</v>
      </c>
      <c r="G13" s="227">
        <f ca="1">OFFSET(Data!$A$1,MATCH("# "&amp;$A13&amp;" Women",Data!$CG:$CG,0)-1,MATCH("Total/"&amp;G$1,Data!$1:$1,0)-1)</f>
        <v>5</v>
      </c>
      <c r="H13" s="227">
        <f ca="1">OFFSET(Data!$A$1,MATCH("# "&amp;$A13&amp;" Women",Data!$CG:$CG,0)-1,MATCH("Total/"&amp;H$1,Data!$1:$1,0)-1)</f>
        <v>7</v>
      </c>
      <c r="I13" s="227">
        <f ca="1">OFFSET(Data!$A$1,MATCH("# "&amp;$A13&amp;" Women",Data!$CG:$CG,0)-1,MATCH("Total/"&amp;I$1,Data!$1:$1,0)-1)</f>
        <v>6</v>
      </c>
      <c r="J13" s="227">
        <f ca="1">OFFSET(Data!$A$1,MATCH("# "&amp;$A13&amp;" Women",Data!$CG:$CG,0)-1,MATCH("Total/"&amp;J$1,Data!$1:$1,0)-1)</f>
        <v>3</v>
      </c>
      <c r="K13" s="227">
        <f ca="1">OFFSET(Data!$A$1,MATCH("# "&amp;$A13&amp;" Women",Data!$CG:$CG,0)-1,MATCH("Total/"&amp;K$1,Data!$1:$1,0)-1)</f>
        <v>2</v>
      </c>
      <c r="L13" s="227">
        <f ca="1">OFFSET(Data!$A$1,MATCH("# "&amp;$A13&amp;" Women",Data!$CG:$CG,0)-1,MATCH("Total/"&amp;L$1,Data!$1:$1,0)-1)</f>
        <v>5</v>
      </c>
      <c r="M13" s="227">
        <f ca="1">OFFSET(Data!$A$1,MATCH("# "&amp;$A13&amp;" Women",Data!$CG:$CG,0)-1,MATCH("Total/"&amp;M$1,Data!$1:$1,0)-1)</f>
        <v>5</v>
      </c>
      <c r="N13" s="227">
        <f ca="1">OFFSET(Data!$A$1,MATCH("# "&amp;$A13&amp;" Women",Data!$CG:$CG,0)-1,MATCH("Total/"&amp;N$1,Data!$1:$1,0)-1)</f>
        <v>4</v>
      </c>
      <c r="O13" s="227">
        <f ca="1">OFFSET(Data!$A$1,MATCH("# "&amp;$A13&amp;" Women",Data!$CG:$CG,0)-1,MATCH("Total/"&amp;O$1,Data!$1:$1,0)-1)</f>
        <v>4</v>
      </c>
      <c r="P13" s="227">
        <f ca="1">OFFSET(Data!$A$1,MATCH("# "&amp;$A13&amp;" Women",Data!$CG:$CG,0)-1,MATCH("Total/"&amp;P$1,Data!$1:$1,0)-1)</f>
        <v>0</v>
      </c>
      <c r="Q13" s="227">
        <f ca="1">OFFSET(Data!$A$1,MATCH("# "&amp;$A13&amp;" Women",Data!$CG:$CG,0)-1,MATCH("Total/"&amp;Q$1,Data!$1:$1,0)-1)</f>
        <v>0</v>
      </c>
      <c r="R13" s="227">
        <f ca="1">OFFSET(Data!$A$1,MATCH("# "&amp;$A13&amp;" Women",Data!$CG:$CG,0)-1,MATCH("Total/"&amp;R$1,Data!$1:$1,0)-1)</f>
        <v>0</v>
      </c>
      <c r="S13" s="227">
        <f ca="1">OFFSET(Data!$A$1,MATCH("# "&amp;$A13&amp;" Women",Data!$CG:$CG,0)-1,MATCH("Total/"&amp;S$1,Data!$1:$1,0)-1)</f>
        <v>0</v>
      </c>
      <c r="T13" s="227">
        <f ca="1">OFFSET(Data!$A$1,MATCH("# "&amp;$A13&amp;" Women",Data!$CG:$CG,0)-1,MATCH("Total/"&amp;T$1,Data!$1:$1,0)-1)</f>
        <v>0</v>
      </c>
      <c r="U13" s="227">
        <f ca="1">OFFSET(Data!$A$1,MATCH("# "&amp;$A13&amp;" Women",Data!$CG:$CG,0)-1,MATCH("Total/"&amp;U$1,Data!$1:$1,0)-1)</f>
        <v>0</v>
      </c>
      <c r="V13" s="227">
        <f ca="1">OFFSET(Data!$A$1,MATCH("# "&amp;$A13&amp;" Women",Data!$CG:$CG,0)-1,MATCH("Total/"&amp;V$1,Data!$1:$1,0)-1)</f>
        <v>0</v>
      </c>
      <c r="W13" s="227">
        <f ca="1">OFFSET(Data!$A$1,MATCH("# "&amp;$A13&amp;" Women",Data!$CG:$CG,0)-1,MATCH("Total/"&amp;W$1,Data!$1:$1,0)-1)</f>
        <v>0</v>
      </c>
      <c r="X13" s="227">
        <f ca="1">OFFSET(Data!$A$1,MATCH("# "&amp;$A13&amp;" Women",Data!$CG:$CG,0)-1,MATCH("Total/"&amp;X$1,Data!$1:$1,0)-1)</f>
        <v>0</v>
      </c>
      <c r="Y13" s="227">
        <f ca="1">OFFSET(Data!$A$1,MATCH("# "&amp;$A13&amp;" Women",Data!$CG:$CG,0)-1,MATCH("Total/"&amp;Y$1,Data!$1:$1,0)-1)</f>
        <v>0</v>
      </c>
      <c r="Z13" s="227">
        <f ca="1">OFFSET(Data!$A$1,MATCH("# "&amp;$A13&amp;" Women",Data!$CG:$CG,0)-1,MATCH("Total/"&amp;Z$1,Data!$1:$1,0)-1)</f>
        <v>0</v>
      </c>
      <c r="AA13" s="227">
        <f ca="1">OFFSET(Data!$A$1,MATCH("# "&amp;$A13&amp;" Women",Data!$CG:$CG,0)-1,MATCH("Total/"&amp;AA$1,Data!$1:$1,0)-1)</f>
        <v>0</v>
      </c>
      <c r="AB13" s="227">
        <f ca="1">OFFSET(Data!$A$1,MATCH("# "&amp;$A13&amp;" Women",Data!$CG:$CG,0)-1,MATCH("Total/"&amp;AB$1,Data!$1:$1,0)-1)</f>
        <v>0</v>
      </c>
      <c r="AC13" s="227" t="s">
        <v>93</v>
      </c>
      <c r="AH13" s="227">
        <f>SMALL(Data!AD$90:AD$169,ROW()-8)</f>
        <v>290.00094000000001</v>
      </c>
      <c r="AI13" s="227" t="str">
        <f>INDEX(Data!$CG:$CG,MATCH($AH13,Data!$AD:$AD,0))</f>
        <v>Mike Bischof-Horak</v>
      </c>
      <c r="AJ13" s="227">
        <f>INDEX(Data!$E:$E,MATCH($AH13,Data!$AD:$AD,0))*(-1)</f>
        <v>0</v>
      </c>
      <c r="AK13" s="227">
        <f>IF(INDEX(Data!$D:$D,MATCH($AH13,Data!$AD:$AD,0))*(-1)=0,"",INDEX(Data!$D:$D,MATCH($AH13,Data!$AD:$AD,0))*(-1))</f>
        <v>-2</v>
      </c>
      <c r="AL13" s="227">
        <f>INDEX(Data!$F:$F,MATCH($AH13,Data!$AD:$AD,0))</f>
        <v>10</v>
      </c>
      <c r="AM13" s="227">
        <f>INDEX(Data!$G:$G,MATCH($AH13,Data!$AD:$AD,0))</f>
        <v>0</v>
      </c>
    </row>
    <row r="14" spans="1:156" s="227" customFormat="1" x14ac:dyDescent="0.25">
      <c r="A14" s="227" t="s">
        <v>38</v>
      </c>
      <c r="B14" s="227">
        <f ca="1">OFFSET(Data!$A$1,MATCH("# "&amp;$A14&amp;" Women",Data!$CG:$CG,0)-1,MATCH("Total/"&amp;B$1,Data!$1:$1,0)-1)</f>
        <v>2</v>
      </c>
      <c r="C14" s="227">
        <f ca="1">OFFSET(Data!$A$1,MATCH("# "&amp;$A14&amp;" Women",Data!$CG:$CG,0)-1,MATCH("Total/"&amp;C$1,Data!$1:$1,0)-1)</f>
        <v>0</v>
      </c>
      <c r="D14" s="227">
        <f ca="1">OFFSET(Data!$A$1,MATCH("# "&amp;$A14&amp;" Women",Data!$CG:$CG,0)-1,MATCH("Total/"&amp;D$1,Data!$1:$1,0)-1)</f>
        <v>5</v>
      </c>
      <c r="E14" s="227">
        <f ca="1">OFFSET(Data!$A$1,MATCH("# "&amp;$A14&amp;" Women",Data!$CG:$CG,0)-1,MATCH("Total/"&amp;E$1,Data!$1:$1,0)-1)</f>
        <v>1</v>
      </c>
      <c r="F14" s="227">
        <f ca="1">OFFSET(Data!$A$1,MATCH("# "&amp;$A14&amp;" Women",Data!$CG:$CG,0)-1,MATCH("Total/"&amp;F$1,Data!$1:$1,0)-1)</f>
        <v>1</v>
      </c>
      <c r="G14" s="227">
        <f ca="1">OFFSET(Data!$A$1,MATCH("# "&amp;$A14&amp;" Women",Data!$CG:$CG,0)-1,MATCH("Total/"&amp;G$1,Data!$1:$1,0)-1)</f>
        <v>4</v>
      </c>
      <c r="H14" s="227">
        <f ca="1">OFFSET(Data!$A$1,MATCH("# "&amp;$A14&amp;" Women",Data!$CG:$CG,0)-1,MATCH("Total/"&amp;H$1,Data!$1:$1,0)-1)</f>
        <v>0</v>
      </c>
      <c r="I14" s="227">
        <f ca="1">OFFSET(Data!$A$1,MATCH("# "&amp;$A14&amp;" Women",Data!$CG:$CG,0)-1,MATCH("Total/"&amp;I$1,Data!$1:$1,0)-1)</f>
        <v>0</v>
      </c>
      <c r="J14" s="227">
        <f ca="1">OFFSET(Data!$A$1,MATCH("# "&amp;$A14&amp;" Women",Data!$CG:$CG,0)-1,MATCH("Total/"&amp;J$1,Data!$1:$1,0)-1)</f>
        <v>6</v>
      </c>
      <c r="K14" s="227">
        <f ca="1">OFFSET(Data!$A$1,MATCH("# "&amp;$A14&amp;" Women",Data!$CG:$CG,0)-1,MATCH("Total/"&amp;K$1,Data!$1:$1,0)-1)</f>
        <v>7</v>
      </c>
      <c r="L14" s="227">
        <f ca="1">OFFSET(Data!$A$1,MATCH("# "&amp;$A14&amp;" Women",Data!$CG:$CG,0)-1,MATCH("Total/"&amp;L$1,Data!$1:$1,0)-1)</f>
        <v>3</v>
      </c>
      <c r="M14" s="227">
        <f ca="1">OFFSET(Data!$A$1,MATCH("# "&amp;$A14&amp;" Women",Data!$CG:$CG,0)-1,MATCH("Total/"&amp;M$1,Data!$1:$1,0)-1)</f>
        <v>4</v>
      </c>
      <c r="N14" s="227">
        <f ca="1">OFFSET(Data!$A$1,MATCH("# "&amp;$A14&amp;" Women",Data!$CG:$CG,0)-1,MATCH("Total/"&amp;N$1,Data!$1:$1,0)-1)</f>
        <v>6</v>
      </c>
      <c r="O14" s="227">
        <f ca="1">OFFSET(Data!$A$1,MATCH("# "&amp;$A14&amp;" Women",Data!$CG:$CG,0)-1,MATCH("Total/"&amp;O$1,Data!$1:$1,0)-1)</f>
        <v>6</v>
      </c>
      <c r="P14" s="227">
        <f ca="1">OFFSET(Data!$A$1,MATCH("# "&amp;$A14&amp;" Women",Data!$CG:$CG,0)-1,MATCH("Total/"&amp;P$1,Data!$1:$1,0)-1)</f>
        <v>0</v>
      </c>
      <c r="Q14" s="227">
        <f ca="1">OFFSET(Data!$A$1,MATCH("# "&amp;$A14&amp;" Women",Data!$CG:$CG,0)-1,MATCH("Total/"&amp;Q$1,Data!$1:$1,0)-1)</f>
        <v>0</v>
      </c>
      <c r="R14" s="227">
        <f ca="1">OFFSET(Data!$A$1,MATCH("# "&amp;$A14&amp;" Women",Data!$CG:$CG,0)-1,MATCH("Total/"&amp;R$1,Data!$1:$1,0)-1)</f>
        <v>0</v>
      </c>
      <c r="S14" s="227">
        <f ca="1">OFFSET(Data!$A$1,MATCH("# "&amp;$A14&amp;" Women",Data!$CG:$CG,0)-1,MATCH("Total/"&amp;S$1,Data!$1:$1,0)-1)</f>
        <v>0</v>
      </c>
      <c r="T14" s="227">
        <f ca="1">OFFSET(Data!$A$1,MATCH("# "&amp;$A14&amp;" Women",Data!$CG:$CG,0)-1,MATCH("Total/"&amp;T$1,Data!$1:$1,0)-1)</f>
        <v>0</v>
      </c>
      <c r="U14" s="227">
        <f ca="1">OFFSET(Data!$A$1,MATCH("# "&amp;$A14&amp;" Women",Data!$CG:$CG,0)-1,MATCH("Total/"&amp;U$1,Data!$1:$1,0)-1)</f>
        <v>0</v>
      </c>
      <c r="V14" s="227">
        <f ca="1">OFFSET(Data!$A$1,MATCH("# "&amp;$A14&amp;" Women",Data!$CG:$CG,0)-1,MATCH("Total/"&amp;V$1,Data!$1:$1,0)-1)</f>
        <v>0</v>
      </c>
      <c r="W14" s="227">
        <f ca="1">OFFSET(Data!$A$1,MATCH("# "&amp;$A14&amp;" Women",Data!$CG:$CG,0)-1,MATCH("Total/"&amp;W$1,Data!$1:$1,0)-1)</f>
        <v>0</v>
      </c>
      <c r="X14" s="227">
        <f ca="1">OFFSET(Data!$A$1,MATCH("# "&amp;$A14&amp;" Women",Data!$CG:$CG,0)-1,MATCH("Total/"&amp;X$1,Data!$1:$1,0)-1)</f>
        <v>0</v>
      </c>
      <c r="Y14" s="227">
        <f ca="1">OFFSET(Data!$A$1,MATCH("# "&amp;$A14&amp;" Women",Data!$CG:$CG,0)-1,MATCH("Total/"&amp;Y$1,Data!$1:$1,0)-1)</f>
        <v>0</v>
      </c>
      <c r="Z14" s="227">
        <f ca="1">OFFSET(Data!$A$1,MATCH("# "&amp;$A14&amp;" Women",Data!$CG:$CG,0)-1,MATCH("Total/"&amp;Z$1,Data!$1:$1,0)-1)</f>
        <v>0</v>
      </c>
      <c r="AA14" s="227">
        <f ca="1">OFFSET(Data!$A$1,MATCH("# "&amp;$A14&amp;" Women",Data!$CG:$CG,0)-1,MATCH("Total/"&amp;AA$1,Data!$1:$1,0)-1)</f>
        <v>0</v>
      </c>
      <c r="AB14" s="227">
        <f ca="1">OFFSET(Data!$A$1,MATCH("# "&amp;$A14&amp;" Women",Data!$CG:$CG,0)-1,MATCH("Total/"&amp;AB$1,Data!$1:$1,0)-1)</f>
        <v>0</v>
      </c>
      <c r="AC14" s="227" t="s">
        <v>93</v>
      </c>
      <c r="AH14" s="227">
        <f>SMALL(Data!AD$90:AD$169,ROW()-8)</f>
        <v>290.00094999999999</v>
      </c>
      <c r="AI14" s="227" t="str">
        <f>INDEX(Data!$CG:$CG,MATCH($AH14,Data!$AD:$AD,0))</f>
        <v>Werner Mooshammer</v>
      </c>
      <c r="AJ14" s="227">
        <f>INDEX(Data!$E:$E,MATCH($AH14,Data!$AD:$AD,0))*(-1)</f>
        <v>0</v>
      </c>
      <c r="AK14" s="227">
        <f>IF(INDEX(Data!$D:$D,MATCH($AH14,Data!$AD:$AD,0))*(-1)=0,"",INDEX(Data!$D:$D,MATCH($AH14,Data!$AD:$AD,0))*(-1))</f>
        <v>-3</v>
      </c>
      <c r="AL14" s="227">
        <f>INDEX(Data!$F:$F,MATCH($AH14,Data!$AD:$AD,0))</f>
        <v>5</v>
      </c>
      <c r="AM14" s="227">
        <f>INDEX(Data!$G:$G,MATCH($AH14,Data!$AD:$AD,0))</f>
        <v>3</v>
      </c>
    </row>
    <row r="15" spans="1:156" s="227" customFormat="1" x14ac:dyDescent="0.25">
      <c r="AH15" s="227">
        <f>SMALL(Data!AD$90:AD$169,ROW()-8)</f>
        <v>292.00096000000002</v>
      </c>
      <c r="AI15" s="227" t="str">
        <f>INDEX(Data!$CG:$CG,MATCH($AH15,Data!$AD:$AD,0))</f>
        <v>Rudolf Haag</v>
      </c>
      <c r="AJ15" s="227">
        <f>INDEX(Data!$E:$E,MATCH($AH15,Data!$AD:$AD,0))*(-1)</f>
        <v>0</v>
      </c>
      <c r="AK15" s="227">
        <f>IF(INDEX(Data!$D:$D,MATCH($AH15,Data!$AD:$AD,0))*(-1)=0,"",INDEX(Data!$D:$D,MATCH($AH15,Data!$AD:$AD,0))*(-1))</f>
        <v>-2</v>
      </c>
      <c r="AL15" s="227">
        <f>INDEX(Data!$F:$F,MATCH($AH15,Data!$AD:$AD,0))</f>
        <v>8</v>
      </c>
      <c r="AM15" s="227">
        <f>INDEX(Data!$G:$G,MATCH($AH15,Data!$AD:$AD,0))</f>
        <v>2</v>
      </c>
    </row>
    <row r="16" spans="1:156" s="227" customFormat="1" x14ac:dyDescent="0.25">
      <c r="AH16" s="227">
        <f>SMALL(Data!AD$90:AD$169,ROW()-8)</f>
        <v>292.00097</v>
      </c>
      <c r="AI16" s="227" t="str">
        <f>INDEX(Data!$CG:$CG,MATCH($AH16,Data!$AD:$AD,0))</f>
        <v>Bernd Kolmanz</v>
      </c>
      <c r="AJ16" s="227">
        <f>INDEX(Data!$E:$E,MATCH($AH16,Data!$AD:$AD,0))*(-1)</f>
        <v>0</v>
      </c>
      <c r="AK16" s="227" t="str">
        <f>IF(INDEX(Data!$D:$D,MATCH($AH16,Data!$AD:$AD,0))*(-1)=0,"",INDEX(Data!$D:$D,MATCH($AH16,Data!$AD:$AD,0))*(-1))</f>
        <v/>
      </c>
      <c r="AL16" s="227">
        <f>INDEX(Data!$F:$F,MATCH($AH16,Data!$AD:$AD,0))</f>
        <v>3</v>
      </c>
      <c r="AM16" s="227">
        <f>INDEX(Data!$G:$G,MATCH($AH16,Data!$AD:$AD,0))</f>
        <v>3</v>
      </c>
    </row>
    <row r="17" spans="34:39" s="227" customFormat="1" x14ac:dyDescent="0.25">
      <c r="AH17" s="227">
        <f>SMALL(Data!AD$90:AD$169,ROW()-8)</f>
        <v>294.00098000000003</v>
      </c>
      <c r="AI17" s="227" t="str">
        <f>INDEX(Data!$CG:$CG,MATCH($AH17,Data!$AD:$AD,0))</f>
        <v>Gerhard Fluch</v>
      </c>
      <c r="AJ17" s="227">
        <f>INDEX(Data!$E:$E,MATCH($AH17,Data!$AD:$AD,0))*(-1)</f>
        <v>0</v>
      </c>
      <c r="AK17" s="227" t="str">
        <f>IF(INDEX(Data!$D:$D,MATCH($AH17,Data!$AD:$AD,0))*(-1)=0,"",INDEX(Data!$D:$D,MATCH($AH17,Data!$AD:$AD,0))*(-1))</f>
        <v/>
      </c>
      <c r="AL17" s="227">
        <f>INDEX(Data!$F:$F,MATCH($AH17,Data!$AD:$AD,0))</f>
        <v>10</v>
      </c>
      <c r="AM17" s="227">
        <f>INDEX(Data!$G:$G,MATCH($AH17,Data!$AD:$AD,0))</f>
        <v>1</v>
      </c>
    </row>
    <row r="18" spans="34:39" s="227" customFormat="1" x14ac:dyDescent="0.25">
      <c r="AH18" s="227">
        <f>SMALL(Data!AD$90:AD$169,ROW()-8)</f>
        <v>294.00099</v>
      </c>
      <c r="AI18" s="227" t="str">
        <f>INDEX(Data!$CG:$CG,MATCH($AH18,Data!$AD:$AD,0))</f>
        <v>Michael Greilinger</v>
      </c>
      <c r="AJ18" s="227">
        <f>INDEX(Data!$E:$E,MATCH($AH18,Data!$AD:$AD,0))*(-1)</f>
        <v>0</v>
      </c>
      <c r="AK18" s="227">
        <f>IF(INDEX(Data!$D:$D,MATCH($AH18,Data!$AD:$AD,0))*(-1)=0,"",INDEX(Data!$D:$D,MATCH($AH18,Data!$AD:$AD,0))*(-1))</f>
        <v>-2</v>
      </c>
      <c r="AL18" s="227">
        <f>INDEX(Data!$F:$F,MATCH($AH18,Data!$AD:$AD,0))</f>
        <v>8</v>
      </c>
      <c r="AM18" s="227">
        <f>INDEX(Data!$G:$G,MATCH($AH18,Data!$AD:$AD,0))</f>
        <v>3</v>
      </c>
    </row>
    <row r="19" spans="34:39" s="227" customFormat="1" x14ac:dyDescent="0.25">
      <c r="AH19" s="227">
        <f>SMALL(Data!AD$90:AD$169,ROW()-8)</f>
        <v>296.00099999999998</v>
      </c>
      <c r="AI19" s="227" t="str">
        <f>INDEX(Data!$CG:$CG,MATCH($AH19,Data!$AD:$AD,0))</f>
        <v>Andreas Nechi</v>
      </c>
      <c r="AJ19" s="227">
        <f>INDEX(Data!$E:$E,MATCH($AH19,Data!$AD:$AD,0))*(-1)</f>
        <v>0</v>
      </c>
      <c r="AK19" s="227">
        <f>IF(INDEX(Data!$D:$D,MATCH($AH19,Data!$AD:$AD,0))*(-1)=0,"",INDEX(Data!$D:$D,MATCH($AH19,Data!$AD:$AD,0))*(-1))</f>
        <v>-1</v>
      </c>
      <c r="AL19" s="227">
        <f>INDEX(Data!$F:$F,MATCH($AH19,Data!$AD:$AD,0))</f>
        <v>7</v>
      </c>
      <c r="AM19" s="227">
        <f>INDEX(Data!$G:$G,MATCH($AH19,Data!$AD:$AD,0))</f>
        <v>4</v>
      </c>
    </row>
    <row r="20" spans="34:39" s="227" customFormat="1" x14ac:dyDescent="0.25">
      <c r="AH20" s="227">
        <f>SMALL(Data!AD$90:AD$169,ROW()-8)</f>
        <v>297.00101000000001</v>
      </c>
      <c r="AI20" s="227" t="str">
        <f>INDEX(Data!$CG:$CG,MATCH($AH20,Data!$AD:$AD,0))</f>
        <v>Christian Klima</v>
      </c>
      <c r="AJ20" s="227">
        <f>INDEX(Data!$E:$E,MATCH($AH20,Data!$AD:$AD,0))*(-1)</f>
        <v>0</v>
      </c>
      <c r="AK20" s="227">
        <f>IF(INDEX(Data!$D:$D,MATCH($AH20,Data!$AD:$AD,0))*(-1)=0,"",INDEX(Data!$D:$D,MATCH($AH20,Data!$AD:$AD,0))*(-1))</f>
        <v>-1</v>
      </c>
      <c r="AL20" s="227">
        <f>INDEX(Data!$F:$F,MATCH($AH20,Data!$AD:$AD,0))</f>
        <v>9</v>
      </c>
      <c r="AM20" s="227">
        <f>INDEX(Data!$G:$G,MATCH($AH20,Data!$AD:$AD,0))</f>
        <v>3</v>
      </c>
    </row>
    <row r="21" spans="34:39" s="227" customFormat="1" x14ac:dyDescent="0.25">
      <c r="AH21" s="227">
        <f>SMALL(Data!AD$90:AD$169,ROW()-8)</f>
        <v>297.00101999999998</v>
      </c>
      <c r="AI21" s="227" t="str">
        <f>INDEX(Data!$CG:$CG,MATCH($AH21,Data!$AD:$AD,0))</f>
        <v>Michael Paulus</v>
      </c>
      <c r="AJ21" s="227">
        <f>INDEX(Data!$E:$E,MATCH($AH21,Data!$AD:$AD,0))*(-1)</f>
        <v>0</v>
      </c>
      <c r="AK21" s="227" t="str">
        <f>IF(INDEX(Data!$D:$D,MATCH($AH21,Data!$AD:$AD,0))*(-1)=0,"",INDEX(Data!$D:$D,MATCH($AH21,Data!$AD:$AD,0))*(-1))</f>
        <v/>
      </c>
      <c r="AL21" s="227">
        <f>INDEX(Data!$F:$F,MATCH($AH21,Data!$AD:$AD,0))</f>
        <v>7</v>
      </c>
      <c r="AM21" s="227">
        <f>INDEX(Data!$G:$G,MATCH($AH21,Data!$AD:$AD,0))</f>
        <v>4</v>
      </c>
    </row>
    <row r="22" spans="34:39" s="227" customFormat="1" x14ac:dyDescent="0.25">
      <c r="AH22" s="227">
        <f>SMALL(Data!AD$90:AD$169,ROW()-8)</f>
        <v>297.00103999999999</v>
      </c>
      <c r="AI22" s="227" t="str">
        <f>INDEX(Data!$CG:$CG,MATCH($AH22,Data!$AD:$AD,0))</f>
        <v>Michl Priester</v>
      </c>
      <c r="AJ22" s="227">
        <f>INDEX(Data!$E:$E,MATCH($AH22,Data!$AD:$AD,0))*(-1)</f>
        <v>0</v>
      </c>
      <c r="AK22" s="227">
        <f>IF(INDEX(Data!$D:$D,MATCH($AH22,Data!$AD:$AD,0))*(-1)=0,"",INDEX(Data!$D:$D,MATCH($AH22,Data!$AD:$AD,0))*(-1))</f>
        <v>-2</v>
      </c>
      <c r="AL22" s="227">
        <f>INDEX(Data!$F:$F,MATCH($AH22,Data!$AD:$AD,0))</f>
        <v>8</v>
      </c>
      <c r="AM22" s="227">
        <f>INDEX(Data!$G:$G,MATCH($AH22,Data!$AD:$AD,0))</f>
        <v>4</v>
      </c>
    </row>
    <row r="23" spans="34:39" s="227" customFormat="1" x14ac:dyDescent="0.25">
      <c r="AH23" s="227">
        <f>SMALL(Data!AD$90:AD$169,ROW()-8)</f>
        <v>299.00103000000001</v>
      </c>
      <c r="AI23" s="227" t="str">
        <f>INDEX(Data!$CG:$CG,MATCH($AH23,Data!$AD:$AD,0))</f>
        <v>Wolfgang Pratl</v>
      </c>
      <c r="AJ23" s="227">
        <f>INDEX(Data!$E:$E,MATCH($AH23,Data!$AD:$AD,0))*(-1)</f>
        <v>0</v>
      </c>
      <c r="AK23" s="227" t="str">
        <f>IF(INDEX(Data!$D:$D,MATCH($AH23,Data!$AD:$AD,0))*(-1)=0,"",INDEX(Data!$D:$D,MATCH($AH23,Data!$AD:$AD,0))*(-1))</f>
        <v/>
      </c>
      <c r="AL23" s="227">
        <f>INDEX(Data!$F:$F,MATCH($AH23,Data!$AD:$AD,0))</f>
        <v>8</v>
      </c>
      <c r="AM23" s="227">
        <f>INDEX(Data!$G:$G,MATCH($AH23,Data!$AD:$AD,0))</f>
        <v>4</v>
      </c>
    </row>
    <row r="24" spans="34:39" s="227" customFormat="1" x14ac:dyDescent="0.25">
      <c r="AH24" s="227">
        <f>SMALL(Data!AD$90:AD$169,ROW()-8)</f>
        <v>299.00105000000002</v>
      </c>
      <c r="AI24" s="227" t="str">
        <f>INDEX(Data!$CG:$CG,MATCH($AH24,Data!$AD:$AD,0))</f>
        <v>Reinhold Schachner</v>
      </c>
      <c r="AJ24" s="227">
        <f>INDEX(Data!$E:$E,MATCH($AH24,Data!$AD:$AD,0))*(-1)</f>
        <v>0</v>
      </c>
      <c r="AK24" s="227" t="str">
        <f>IF(INDEX(Data!$D:$D,MATCH($AH24,Data!$AD:$AD,0))*(-1)=0,"",INDEX(Data!$D:$D,MATCH($AH24,Data!$AD:$AD,0))*(-1))</f>
        <v/>
      </c>
      <c r="AL24" s="227">
        <f>INDEX(Data!$F:$F,MATCH($AH24,Data!$AD:$AD,0))</f>
        <v>9</v>
      </c>
      <c r="AM24" s="227">
        <f>INDEX(Data!$G:$G,MATCH($AH24,Data!$AD:$AD,0))</f>
        <v>4</v>
      </c>
    </row>
    <row r="25" spans="34:39" s="227" customFormat="1" x14ac:dyDescent="0.25">
      <c r="AH25" s="227">
        <f>SMALL(Data!AD$90:AD$169,ROW()-8)</f>
        <v>303.00106</v>
      </c>
      <c r="AI25" s="227" t="str">
        <f>INDEX(Data!$CG:$CG,MATCH($AH25,Data!$AD:$AD,0))</f>
        <v>Thomas Kremser</v>
      </c>
      <c r="AJ25" s="227">
        <f>INDEX(Data!$E:$E,MATCH($AH25,Data!$AD:$AD,0))*(-1)</f>
        <v>0</v>
      </c>
      <c r="AK25" s="227">
        <f>IF(INDEX(Data!$D:$D,MATCH($AH25,Data!$AD:$AD,0))*(-1)=0,"",INDEX(Data!$D:$D,MATCH($AH25,Data!$AD:$AD,0))*(-1))</f>
        <v>-1</v>
      </c>
      <c r="AL25" s="227">
        <f>INDEX(Data!$F:$F,MATCH($AH25,Data!$AD:$AD,0))</f>
        <v>13</v>
      </c>
      <c r="AM25" s="227">
        <f>INDEX(Data!$G:$G,MATCH($AH25,Data!$AD:$AD,0))</f>
        <v>4</v>
      </c>
    </row>
    <row r="26" spans="34:39" s="227" customFormat="1" x14ac:dyDescent="0.25">
      <c r="AH26" s="227">
        <f>SMALL(Data!AD$90:AD$169,ROW()-8)</f>
        <v>304.00107000000003</v>
      </c>
      <c r="AI26" s="227" t="str">
        <f>INDEX(Data!$CG:$CG,MATCH($AH26,Data!$AD:$AD,0))</f>
        <v>Susanne Giendl</v>
      </c>
      <c r="AJ26" s="227">
        <f>INDEX(Data!$E:$E,MATCH($AH26,Data!$AD:$AD,0))*(-1)</f>
        <v>0</v>
      </c>
      <c r="AK26" s="227" t="str">
        <f>IF(INDEX(Data!$D:$D,MATCH($AH26,Data!$AD:$AD,0))*(-1)=0,"",INDEX(Data!$D:$D,MATCH($AH26,Data!$AD:$AD,0))*(-1))</f>
        <v/>
      </c>
      <c r="AL26" s="227">
        <f>INDEX(Data!$F:$F,MATCH($AH26,Data!$AD:$AD,0))</f>
        <v>14</v>
      </c>
      <c r="AM26" s="227">
        <f>INDEX(Data!$G:$G,MATCH($AH26,Data!$AD:$AD,0))</f>
        <v>4</v>
      </c>
    </row>
    <row r="27" spans="34:39" s="227" customFormat="1" x14ac:dyDescent="0.25">
      <c r="AH27" s="227">
        <f>SMALL(Data!AD$90:AD$169,ROW()-8)</f>
        <v>308.00108</v>
      </c>
      <c r="AI27" s="227" t="str">
        <f>INDEX(Data!$CG:$CG,MATCH($AH27,Data!$AD:$AD,0))</f>
        <v>Ousama El Nabriss</v>
      </c>
      <c r="AJ27" s="227">
        <f>INDEX(Data!$E:$E,MATCH($AH27,Data!$AD:$AD,0))*(-1)</f>
        <v>0</v>
      </c>
      <c r="AK27" s="227">
        <f>IF(INDEX(Data!$D:$D,MATCH($AH27,Data!$AD:$AD,0))*(-1)=0,"",INDEX(Data!$D:$D,MATCH($AH27,Data!$AD:$AD,0))*(-1))</f>
        <v>-1</v>
      </c>
      <c r="AL27" s="227">
        <f>INDEX(Data!$F:$F,MATCH($AH27,Data!$AD:$AD,0))</f>
        <v>10</v>
      </c>
      <c r="AM27" s="227">
        <f>INDEX(Data!$G:$G,MATCH($AH27,Data!$AD:$AD,0))</f>
        <v>7</v>
      </c>
    </row>
    <row r="28" spans="34:39" s="227" customFormat="1" x14ac:dyDescent="0.25">
      <c r="AH28" s="227">
        <f>SMALL(Data!AD$90:AD$169,ROW()-8)</f>
        <v>308.00108999999998</v>
      </c>
      <c r="AI28" s="227" t="str">
        <f>INDEX(Data!$CG:$CG,MATCH($AH28,Data!$AD:$AD,0))</f>
        <v>Sebastian Sattler</v>
      </c>
      <c r="AJ28" s="227">
        <f>INDEX(Data!$E:$E,MATCH($AH28,Data!$AD:$AD,0))*(-1)</f>
        <v>0</v>
      </c>
      <c r="AK28" s="227" t="str">
        <f>IF(INDEX(Data!$D:$D,MATCH($AH28,Data!$AD:$AD,0))*(-1)=0,"",INDEX(Data!$D:$D,MATCH($AH28,Data!$AD:$AD,0))*(-1))</f>
        <v/>
      </c>
      <c r="AL28" s="227">
        <f>INDEX(Data!$F:$F,MATCH($AH28,Data!$AD:$AD,0))</f>
        <v>8</v>
      </c>
      <c r="AM28" s="227">
        <f>INDEX(Data!$G:$G,MATCH($AH28,Data!$AD:$AD,0))</f>
        <v>8</v>
      </c>
    </row>
    <row r="29" spans="34:39" s="227" customFormat="1" x14ac:dyDescent="0.25">
      <c r="AH29" s="227">
        <f>SMALL(Data!AD$90:AD$169,ROW()-8)</f>
        <v>309.00110000000001</v>
      </c>
      <c r="AI29" s="227" t="str">
        <f>INDEX(Data!$CG:$CG,MATCH($AH29,Data!$AD:$AD,0))</f>
        <v>Thomas Spritzendorfer</v>
      </c>
      <c r="AJ29" s="227">
        <f>INDEX(Data!$E:$E,MATCH($AH29,Data!$AD:$AD,0))*(-1)</f>
        <v>0</v>
      </c>
      <c r="AK29" s="227">
        <f>IF(INDEX(Data!$D:$D,MATCH($AH29,Data!$AD:$AD,0))*(-1)=0,"",INDEX(Data!$D:$D,MATCH($AH29,Data!$AD:$AD,0))*(-1))</f>
        <v>-1</v>
      </c>
      <c r="AL29" s="227">
        <f>INDEX(Data!$F:$F,MATCH($AH29,Data!$AD:$AD,0))</f>
        <v>12</v>
      </c>
      <c r="AM29" s="227">
        <f>INDEX(Data!$G:$G,MATCH($AH29,Data!$AD:$AD,0))</f>
        <v>8</v>
      </c>
    </row>
    <row r="30" spans="34:39" s="227" customFormat="1" x14ac:dyDescent="0.25">
      <c r="AH30" s="227">
        <f>SMALL(Data!AD$90:AD$169,ROW()-8)</f>
        <v>309.00110999999998</v>
      </c>
      <c r="AI30" s="227" t="str">
        <f>INDEX(Data!$CG:$CG,MATCH($AH30,Data!$AD:$AD,0))</f>
        <v>Magda Kiss</v>
      </c>
      <c r="AJ30" s="227">
        <f>INDEX(Data!$E:$E,MATCH($AH30,Data!$AD:$AD,0))*(-1)</f>
        <v>0</v>
      </c>
      <c r="AK30" s="227">
        <f>IF(INDEX(Data!$D:$D,MATCH($AH30,Data!$AD:$AD,0))*(-1)=0,"",INDEX(Data!$D:$D,MATCH($AH30,Data!$AD:$AD,0))*(-1))</f>
        <v>-1</v>
      </c>
      <c r="AL30" s="227">
        <f>INDEX(Data!$F:$F,MATCH($AH30,Data!$AD:$AD,0))</f>
        <v>12</v>
      </c>
      <c r="AM30" s="227">
        <f>INDEX(Data!$G:$G,MATCH($AH30,Data!$AD:$AD,0))</f>
        <v>8</v>
      </c>
    </row>
    <row r="31" spans="34:39" s="227" customFormat="1" x14ac:dyDescent="0.25">
      <c r="AH31" s="227">
        <f>SMALL(Data!AD$90:AD$169,ROW()-8)</f>
        <v>310.00112000000001</v>
      </c>
      <c r="AI31" s="227" t="str">
        <f>INDEX(Data!$CG:$CG,MATCH($AH31,Data!$AD:$AD,0))</f>
        <v>Wiltrud Derschmidt</v>
      </c>
      <c r="AJ31" s="227">
        <f>INDEX(Data!$E:$E,MATCH($AH31,Data!$AD:$AD,0))*(-1)</f>
        <v>0</v>
      </c>
      <c r="AK31" s="227">
        <f>IF(INDEX(Data!$D:$D,MATCH($AH31,Data!$AD:$AD,0))*(-1)=0,"",INDEX(Data!$D:$D,MATCH($AH31,Data!$AD:$AD,0))*(-1))</f>
        <v>-1</v>
      </c>
      <c r="AL31" s="227">
        <f>INDEX(Data!$F:$F,MATCH($AH31,Data!$AD:$AD,0))</f>
        <v>10</v>
      </c>
      <c r="AM31" s="227">
        <f>INDEX(Data!$G:$G,MATCH($AH31,Data!$AD:$AD,0))</f>
        <v>7</v>
      </c>
    </row>
    <row r="32" spans="34:39" s="227" customFormat="1" x14ac:dyDescent="0.25">
      <c r="AH32" s="227">
        <f>SMALL(Data!AD$90:AD$169,ROW()-8)</f>
        <v>311.00112999999999</v>
      </c>
      <c r="AI32" s="227" t="str">
        <f>INDEX(Data!$CG:$CG,MATCH($AH32,Data!$AD:$AD,0))</f>
        <v>Richard Fasching</v>
      </c>
      <c r="AJ32" s="227">
        <f>INDEX(Data!$E:$E,MATCH($AH32,Data!$AD:$AD,0))*(-1)</f>
        <v>0</v>
      </c>
      <c r="AK32" s="227" t="str">
        <f>IF(INDEX(Data!$D:$D,MATCH($AH32,Data!$AD:$AD,0))*(-1)=0,"",INDEX(Data!$D:$D,MATCH($AH32,Data!$AD:$AD,0))*(-1))</f>
        <v/>
      </c>
      <c r="AL32" s="227">
        <f>INDEX(Data!$F:$F,MATCH($AH32,Data!$AD:$AD,0))</f>
        <v>10</v>
      </c>
      <c r="AM32" s="227">
        <f>INDEX(Data!$G:$G,MATCH($AH32,Data!$AD:$AD,0))</f>
        <v>8</v>
      </c>
    </row>
    <row r="33" spans="34:39" s="227" customFormat="1" x14ac:dyDescent="0.25">
      <c r="AH33" s="227">
        <f>SMALL(Data!AD$90:AD$169,ROW()-8)</f>
        <v>313.00114000000002</v>
      </c>
      <c r="AI33" s="227" t="str">
        <f>INDEX(Data!$CG:$CG,MATCH($AH33,Data!$AD:$AD,0))</f>
        <v>Bernadette Brandeis</v>
      </c>
      <c r="AJ33" s="227">
        <f>INDEX(Data!$E:$E,MATCH($AH33,Data!$AD:$AD,0))*(-1)</f>
        <v>0</v>
      </c>
      <c r="AK33" s="227" t="str">
        <f>IF(INDEX(Data!$D:$D,MATCH($AH33,Data!$AD:$AD,0))*(-1)=0,"",INDEX(Data!$D:$D,MATCH($AH33,Data!$AD:$AD,0))*(-1))</f>
        <v/>
      </c>
      <c r="AL33" s="227">
        <f>INDEX(Data!$F:$F,MATCH($AH33,Data!$AD:$AD,0))</f>
        <v>15</v>
      </c>
      <c r="AM33" s="227">
        <f>INDEX(Data!$G:$G,MATCH($AH33,Data!$AD:$AD,0))</f>
        <v>7</v>
      </c>
    </row>
    <row r="34" spans="34:39" s="227" customFormat="1" x14ac:dyDescent="0.25">
      <c r="AH34" s="227">
        <f>SMALL(Data!AD$90:AD$169,ROW()-8)</f>
        <v>314.00115</v>
      </c>
      <c r="AI34" s="227" t="str">
        <f>INDEX(Data!$CG:$CG,MATCH($AH34,Data!$AD:$AD,0))</f>
        <v>Christian Stepanek</v>
      </c>
      <c r="AJ34" s="227">
        <f>INDEX(Data!$E:$E,MATCH($AH34,Data!$AD:$AD,0))*(-1)</f>
        <v>0</v>
      </c>
      <c r="AK34" s="227" t="str">
        <f>IF(INDEX(Data!$D:$D,MATCH($AH34,Data!$AD:$AD,0))*(-1)=0,"",INDEX(Data!$D:$D,MATCH($AH34,Data!$AD:$AD,0))*(-1))</f>
        <v/>
      </c>
      <c r="AL34" s="227">
        <f>INDEX(Data!$F:$F,MATCH($AH34,Data!$AD:$AD,0))</f>
        <v>14</v>
      </c>
      <c r="AM34" s="227">
        <f>INDEX(Data!$G:$G,MATCH($AH34,Data!$AD:$AD,0))</f>
        <v>7</v>
      </c>
    </row>
    <row r="35" spans="34:39" s="227" customFormat="1" x14ac:dyDescent="0.25">
      <c r="AH35" s="227">
        <f>SMALL(Data!AD$90:AD$169,ROW()-8)</f>
        <v>316.00116000000003</v>
      </c>
      <c r="AI35" s="227" t="str">
        <f>INDEX(Data!$CG:$CG,MATCH($AH35,Data!$AD:$AD,0))</f>
        <v>Manuel Schrenk</v>
      </c>
      <c r="AJ35" s="227">
        <f>INDEX(Data!$E:$E,MATCH($AH35,Data!$AD:$AD,0))*(-1)</f>
        <v>0</v>
      </c>
      <c r="AK35" s="227" t="str">
        <f>IF(INDEX(Data!$D:$D,MATCH($AH35,Data!$AD:$AD,0))*(-1)=0,"",INDEX(Data!$D:$D,MATCH($AH35,Data!$AD:$AD,0))*(-1))</f>
        <v/>
      </c>
      <c r="AL35" s="227">
        <f>INDEX(Data!$F:$F,MATCH($AH35,Data!$AD:$AD,0))</f>
        <v>16</v>
      </c>
      <c r="AM35" s="227">
        <f>INDEX(Data!$G:$G,MATCH($AH35,Data!$AD:$AD,0))</f>
        <v>8</v>
      </c>
    </row>
    <row r="36" spans="34:39" s="227" customFormat="1" x14ac:dyDescent="0.25">
      <c r="AH36" s="227">
        <f>SMALL(Data!AD$90:AD$169,ROW()-8)</f>
        <v>319.00117</v>
      </c>
      <c r="AI36" s="227" t="str">
        <f>INDEX(Data!$CG:$CG,MATCH($AH36,Data!$AD:$AD,0))</f>
        <v>Mathias Kern</v>
      </c>
      <c r="AJ36" s="227">
        <f>INDEX(Data!$E:$E,MATCH($AH36,Data!$AD:$AD,0))*(-1)</f>
        <v>0</v>
      </c>
      <c r="AK36" s="227" t="str">
        <f>IF(INDEX(Data!$D:$D,MATCH($AH36,Data!$AD:$AD,0))*(-1)=0,"",INDEX(Data!$D:$D,MATCH($AH36,Data!$AD:$AD,0))*(-1))</f>
        <v/>
      </c>
      <c r="AL36" s="227">
        <f>INDEX(Data!$F:$F,MATCH($AH36,Data!$AD:$AD,0))</f>
        <v>7</v>
      </c>
      <c r="AM36" s="227">
        <f>INDEX(Data!$G:$G,MATCH($AH36,Data!$AD:$AD,0))</f>
        <v>12</v>
      </c>
    </row>
    <row r="37" spans="34:39" s="227" customFormat="1" x14ac:dyDescent="0.25">
      <c r="AH37" s="227">
        <f>SMALL(Data!AD$90:AD$169,ROW()-8)</f>
        <v>322.00117999999998</v>
      </c>
      <c r="AI37" s="227" t="str">
        <f>INDEX(Data!$CG:$CG,MATCH($AH37,Data!$AD:$AD,0))</f>
        <v>Michaela Trimmel</v>
      </c>
      <c r="AJ37" s="227">
        <f>INDEX(Data!$E:$E,MATCH($AH37,Data!$AD:$AD,0))*(-1)</f>
        <v>0</v>
      </c>
      <c r="AK37" s="227" t="str">
        <f>IF(INDEX(Data!$D:$D,MATCH($AH37,Data!$AD:$AD,0))*(-1)=0,"",INDEX(Data!$D:$D,MATCH($AH37,Data!$AD:$AD,0))*(-1))</f>
        <v/>
      </c>
      <c r="AL37" s="227">
        <f>INDEX(Data!$F:$F,MATCH($AH37,Data!$AD:$AD,0))</f>
        <v>9</v>
      </c>
      <c r="AM37" s="227">
        <f>INDEX(Data!$G:$G,MATCH($AH37,Data!$AD:$AD,0))</f>
        <v>13</v>
      </c>
    </row>
    <row r="38" spans="34:39" s="227" customFormat="1" x14ac:dyDescent="0.25">
      <c r="AH38" s="227">
        <f>SMALL(Data!AD$90:AD$169,ROW()-8)</f>
        <v>324.00119000000001</v>
      </c>
      <c r="AI38" s="227" t="str">
        <f>INDEX(Data!$CG:$CG,MATCH($AH38,Data!$AD:$AD,0))</f>
        <v>Othmar Ernst</v>
      </c>
      <c r="AJ38" s="227">
        <f>INDEX(Data!$E:$E,MATCH($AH38,Data!$AD:$AD,0))*(-1)</f>
        <v>0</v>
      </c>
      <c r="AK38" s="227" t="str">
        <f>IF(INDEX(Data!$D:$D,MATCH($AH38,Data!$AD:$AD,0))*(-1)=0,"",INDEX(Data!$D:$D,MATCH($AH38,Data!$AD:$AD,0))*(-1))</f>
        <v/>
      </c>
      <c r="AL38" s="227">
        <f>INDEX(Data!$F:$F,MATCH($AH38,Data!$AD:$AD,0))</f>
        <v>6</v>
      </c>
      <c r="AM38" s="227">
        <f>INDEX(Data!$G:$G,MATCH($AH38,Data!$AD:$AD,0))</f>
        <v>15</v>
      </c>
    </row>
    <row r="39" spans="34:39" s="227" customFormat="1" x14ac:dyDescent="0.25">
      <c r="AH39" s="227">
        <f>SMALL(Data!AD$90:AD$169,ROW()-8)</f>
        <v>400.00119999999998</v>
      </c>
      <c r="AI39" s="227" t="str">
        <f>INDEX(Data!$CG:$CG,MATCH($AH39,Data!$AD:$AD,0))</f>
        <v>Alexander Früh</v>
      </c>
      <c r="AJ39" s="227">
        <f>INDEX(Data!$E:$E,MATCH($AH39,Data!$AD:$AD,0))*(-1)</f>
        <v>0</v>
      </c>
      <c r="AK39" s="227" t="str">
        <f>IF(INDEX(Data!$D:$D,MATCH($AH39,Data!$AD:$AD,0))*(-1)=0,"",INDEX(Data!$D:$D,MATCH($AH39,Data!$AD:$AD,0))*(-1))</f>
        <v/>
      </c>
      <c r="AL39" s="227">
        <f>INDEX(Data!$F:$F,MATCH($AH39,Data!$AD:$AD,0))</f>
        <v>7</v>
      </c>
      <c r="AM39" s="227">
        <f>INDEX(Data!$G:$G,MATCH($AH39,Data!$AD:$AD,0))</f>
        <v>5</v>
      </c>
    </row>
    <row r="40" spans="34:39" s="227" customFormat="1" x14ac:dyDescent="0.25">
      <c r="AH40" s="227">
        <f>SMALL(Data!AD$90:AD$169,ROW()-8)</f>
        <v>10000</v>
      </c>
      <c r="AI40" s="227">
        <f>INDEX(Data!$CG:$CG,MATCH($AH40,Data!$AD:$AD,0))</f>
        <v>0</v>
      </c>
      <c r="AJ40" s="227">
        <f>INDEX(Data!$E:$E,MATCH($AH40,Data!$AD:$AD,0))*(-1)</f>
        <v>0</v>
      </c>
      <c r="AK40" s="227" t="str">
        <f>IF(INDEX(Data!$D:$D,MATCH($AH40,Data!$AD:$AD,0))*(-1)=0,"",INDEX(Data!$D:$D,MATCH($AH40,Data!$AD:$AD,0))*(-1))</f>
        <v/>
      </c>
      <c r="AL40" s="227">
        <f>INDEX(Data!$F:$F,MATCH($AH40,Data!$AD:$AD,0))</f>
        <v>0</v>
      </c>
      <c r="AM40" s="227">
        <f>INDEX(Data!$G:$G,MATCH($AH40,Data!$AD:$AD,0))</f>
        <v>0</v>
      </c>
    </row>
    <row r="41" spans="34:39" s="227" customFormat="1" x14ac:dyDescent="0.25">
      <c r="AH41" s="227">
        <f>SMALL(Data!AD$90:AD$169,ROW()-8)</f>
        <v>10000</v>
      </c>
      <c r="AI41" s="227">
        <f>INDEX(Data!$CG:$CG,MATCH($AH41,Data!$AD:$AD,0))</f>
        <v>0</v>
      </c>
      <c r="AJ41" s="227">
        <f>INDEX(Data!$E:$E,MATCH($AH41,Data!$AD:$AD,0))*(-1)</f>
        <v>0</v>
      </c>
      <c r="AK41" s="227" t="str">
        <f>IF(INDEX(Data!$D:$D,MATCH($AH41,Data!$AD:$AD,0))*(-1)=0,"",INDEX(Data!$D:$D,MATCH($AH41,Data!$AD:$AD,0))*(-1))</f>
        <v/>
      </c>
      <c r="AL41" s="227">
        <f>INDEX(Data!$F:$F,MATCH($AH41,Data!$AD:$AD,0))</f>
        <v>0</v>
      </c>
      <c r="AM41" s="227">
        <f>INDEX(Data!$G:$G,MATCH($AH41,Data!$AD:$AD,0))</f>
        <v>0</v>
      </c>
    </row>
    <row r="42" spans="34:39" s="227" customFormat="1" x14ac:dyDescent="0.25">
      <c r="AH42" s="227">
        <f>SMALL(Data!AD$90:AD$169,ROW()-8)</f>
        <v>10000</v>
      </c>
      <c r="AI42" s="227">
        <f>INDEX(Data!$CG:$CG,MATCH($AH42,Data!$AD:$AD,0))</f>
        <v>0</v>
      </c>
      <c r="AJ42" s="227">
        <f>INDEX(Data!$E:$E,MATCH($AH42,Data!$AD:$AD,0))*(-1)</f>
        <v>0</v>
      </c>
      <c r="AK42" s="227" t="str">
        <f>IF(INDEX(Data!$D:$D,MATCH($AH42,Data!$AD:$AD,0))*(-1)=0,"",INDEX(Data!$D:$D,MATCH($AH42,Data!$AD:$AD,0))*(-1))</f>
        <v/>
      </c>
      <c r="AL42" s="227">
        <f>INDEX(Data!$F:$F,MATCH($AH42,Data!$AD:$AD,0))</f>
        <v>0</v>
      </c>
      <c r="AM42" s="227">
        <f>INDEX(Data!$G:$G,MATCH($AH42,Data!$AD:$AD,0))</f>
        <v>0</v>
      </c>
    </row>
    <row r="43" spans="34:39" s="227" customFormat="1" x14ac:dyDescent="0.25">
      <c r="AH43" s="227">
        <f>SMALL(Data!AD$90:AD$169,ROW()-8)</f>
        <v>10000</v>
      </c>
      <c r="AI43" s="227">
        <f>INDEX(Data!$CG:$CG,MATCH($AH43,Data!$AD:$AD,0))</f>
        <v>0</v>
      </c>
      <c r="AJ43" s="227">
        <f>INDEX(Data!$E:$E,MATCH($AH43,Data!$AD:$AD,0))*(-1)</f>
        <v>0</v>
      </c>
      <c r="AK43" s="227" t="str">
        <f>IF(INDEX(Data!$D:$D,MATCH($AH43,Data!$AD:$AD,0))*(-1)=0,"",INDEX(Data!$D:$D,MATCH($AH43,Data!$AD:$AD,0))*(-1))</f>
        <v/>
      </c>
      <c r="AL43" s="227">
        <f>INDEX(Data!$F:$F,MATCH($AH43,Data!$AD:$AD,0))</f>
        <v>0</v>
      </c>
      <c r="AM43" s="227">
        <f>INDEX(Data!$G:$G,MATCH($AH43,Data!$AD:$AD,0))</f>
        <v>0</v>
      </c>
    </row>
    <row r="44" spans="34:39" s="227" customFormat="1" x14ac:dyDescent="0.25">
      <c r="AH44" s="227">
        <f>SMALL(Data!AD$90:AD$169,ROW()-8)</f>
        <v>10000</v>
      </c>
      <c r="AI44" s="227">
        <f>INDEX(Data!$CG:$CG,MATCH($AH44,Data!$AD:$AD,0))</f>
        <v>0</v>
      </c>
      <c r="AJ44" s="227">
        <f>INDEX(Data!$E:$E,MATCH($AH44,Data!$AD:$AD,0))*(-1)</f>
        <v>0</v>
      </c>
      <c r="AK44" s="227" t="str">
        <f>IF(INDEX(Data!$D:$D,MATCH($AH44,Data!$AD:$AD,0))*(-1)=0,"",INDEX(Data!$D:$D,MATCH($AH44,Data!$AD:$AD,0))*(-1))</f>
        <v/>
      </c>
      <c r="AL44" s="227">
        <f>INDEX(Data!$F:$F,MATCH($AH44,Data!$AD:$AD,0))</f>
        <v>0</v>
      </c>
      <c r="AM44" s="227">
        <f>INDEX(Data!$G:$G,MATCH($AH44,Data!$AD:$AD,0))</f>
        <v>0</v>
      </c>
    </row>
    <row r="45" spans="34:39" s="227" customFormat="1" x14ac:dyDescent="0.25">
      <c r="AH45" s="227">
        <f>SMALL(Data!AD$90:AD$169,ROW()-8)</f>
        <v>10000</v>
      </c>
      <c r="AI45" s="227">
        <f>INDEX(Data!$CG:$CG,MATCH($AH45,Data!$AD:$AD,0))</f>
        <v>0</v>
      </c>
      <c r="AJ45" s="227">
        <f>INDEX(Data!$E:$E,MATCH($AH45,Data!$AD:$AD,0))*(-1)</f>
        <v>0</v>
      </c>
      <c r="AK45" s="227" t="str">
        <f>IF(INDEX(Data!$D:$D,MATCH($AH45,Data!$AD:$AD,0))*(-1)=0,"",INDEX(Data!$D:$D,MATCH($AH45,Data!$AD:$AD,0))*(-1))</f>
        <v/>
      </c>
      <c r="AL45" s="227">
        <f>INDEX(Data!$F:$F,MATCH($AH45,Data!$AD:$AD,0))</f>
        <v>0</v>
      </c>
      <c r="AM45" s="227">
        <f>INDEX(Data!$G:$G,MATCH($AH45,Data!$AD:$AD,0))</f>
        <v>0</v>
      </c>
    </row>
    <row r="46" spans="34:39" s="227" customFormat="1" x14ac:dyDescent="0.25">
      <c r="AH46" s="227">
        <f>SMALL(Data!AD$90:AD$169,ROW()-8)</f>
        <v>10000</v>
      </c>
      <c r="AI46" s="227">
        <f>INDEX(Data!$CG:$CG,MATCH($AH46,Data!$AD:$AD,0))</f>
        <v>0</v>
      </c>
      <c r="AJ46" s="227">
        <f>INDEX(Data!$E:$E,MATCH($AH46,Data!$AD:$AD,0))*(-1)</f>
        <v>0</v>
      </c>
      <c r="AK46" s="227" t="str">
        <f>IF(INDEX(Data!$D:$D,MATCH($AH46,Data!$AD:$AD,0))*(-1)=0,"",INDEX(Data!$D:$D,MATCH($AH46,Data!$AD:$AD,0))*(-1))</f>
        <v/>
      </c>
      <c r="AL46" s="227">
        <f>INDEX(Data!$F:$F,MATCH($AH46,Data!$AD:$AD,0))</f>
        <v>0</v>
      </c>
      <c r="AM46" s="227">
        <f>INDEX(Data!$G:$G,MATCH($AH46,Data!$AD:$AD,0))</f>
        <v>0</v>
      </c>
    </row>
    <row r="47" spans="34:39" s="227" customFormat="1" x14ac:dyDescent="0.25">
      <c r="AH47" s="227">
        <f>SMALL(Data!AD$90:AD$169,ROW()-8)</f>
        <v>10000</v>
      </c>
      <c r="AI47" s="227">
        <f>INDEX(Data!$CG:$CG,MATCH($AH47,Data!$AD:$AD,0))</f>
        <v>0</v>
      </c>
      <c r="AJ47" s="227">
        <f>INDEX(Data!$E:$E,MATCH($AH47,Data!$AD:$AD,0))*(-1)</f>
        <v>0</v>
      </c>
      <c r="AK47" s="227" t="str">
        <f>IF(INDEX(Data!$D:$D,MATCH($AH47,Data!$AD:$AD,0))*(-1)=0,"",INDEX(Data!$D:$D,MATCH($AH47,Data!$AD:$AD,0))*(-1))</f>
        <v/>
      </c>
      <c r="AL47" s="227">
        <f>INDEX(Data!$F:$F,MATCH($AH47,Data!$AD:$AD,0))</f>
        <v>0</v>
      </c>
      <c r="AM47" s="227">
        <f>INDEX(Data!$G:$G,MATCH($AH47,Data!$AD:$AD,0))</f>
        <v>0</v>
      </c>
    </row>
    <row r="48" spans="34:39" s="227" customFormat="1" x14ac:dyDescent="0.25">
      <c r="AH48" s="227">
        <f>SMALL(Data!AD$90:AD$169,ROW()-8)</f>
        <v>10000</v>
      </c>
      <c r="AI48" s="227">
        <f>INDEX(Data!$CG:$CG,MATCH($AH48,Data!$AD:$AD,0))</f>
        <v>0</v>
      </c>
      <c r="AJ48" s="227">
        <f>INDEX(Data!$E:$E,MATCH($AH48,Data!$AD:$AD,0))*(-1)</f>
        <v>0</v>
      </c>
      <c r="AK48" s="227" t="str">
        <f>IF(INDEX(Data!$D:$D,MATCH($AH48,Data!$AD:$AD,0))*(-1)=0,"",INDEX(Data!$D:$D,MATCH($AH48,Data!$AD:$AD,0))*(-1))</f>
        <v/>
      </c>
      <c r="AL48" s="227">
        <f>INDEX(Data!$F:$F,MATCH($AH48,Data!$AD:$AD,0))</f>
        <v>0</v>
      </c>
      <c r="AM48" s="227">
        <f>INDEX(Data!$G:$G,MATCH($AH48,Data!$AD:$AD,0))</f>
        <v>0</v>
      </c>
    </row>
    <row r="49" spans="34:39" s="227" customFormat="1" x14ac:dyDescent="0.25">
      <c r="AH49" s="227">
        <f>SMALL(Data!AD$90:AD$169,ROW()-8)</f>
        <v>10000</v>
      </c>
      <c r="AI49" s="227">
        <f>INDEX(Data!$CG:$CG,MATCH($AH49,Data!$AD:$AD,0))</f>
        <v>0</v>
      </c>
      <c r="AJ49" s="227">
        <f>INDEX(Data!$E:$E,MATCH($AH49,Data!$AD:$AD,0))*(-1)</f>
        <v>0</v>
      </c>
      <c r="AK49" s="227" t="str">
        <f>IF(INDEX(Data!$D:$D,MATCH($AH49,Data!$AD:$AD,0))*(-1)=0,"",INDEX(Data!$D:$D,MATCH($AH49,Data!$AD:$AD,0))*(-1))</f>
        <v/>
      </c>
      <c r="AL49" s="227">
        <f>INDEX(Data!$F:$F,MATCH($AH49,Data!$AD:$AD,0))</f>
        <v>0</v>
      </c>
      <c r="AM49" s="227">
        <f>INDEX(Data!$G:$G,MATCH($AH49,Data!$AD:$AD,0))</f>
        <v>0</v>
      </c>
    </row>
    <row r="50" spans="34:39" s="227" customFormat="1" x14ac:dyDescent="0.25">
      <c r="AH50" s="227">
        <f>SMALL(Data!AD$90:AD$169,ROW()-8)</f>
        <v>10000</v>
      </c>
      <c r="AI50" s="227">
        <f>INDEX(Data!$CG:$CG,MATCH($AH50,Data!$AD:$AD,0))</f>
        <v>0</v>
      </c>
      <c r="AJ50" s="227">
        <f>INDEX(Data!$E:$E,MATCH($AH50,Data!$AD:$AD,0))*(-1)</f>
        <v>0</v>
      </c>
      <c r="AK50" s="227" t="str">
        <f>IF(INDEX(Data!$D:$D,MATCH($AH50,Data!$AD:$AD,0))*(-1)=0,"",INDEX(Data!$D:$D,MATCH($AH50,Data!$AD:$AD,0))*(-1))</f>
        <v/>
      </c>
      <c r="AL50" s="227">
        <f>INDEX(Data!$F:$F,MATCH($AH50,Data!$AD:$AD,0))</f>
        <v>0</v>
      </c>
      <c r="AM50" s="227">
        <f>INDEX(Data!$G:$G,MATCH($AH50,Data!$AD:$AD,0))</f>
        <v>0</v>
      </c>
    </row>
    <row r="51" spans="34:39" s="227" customFormat="1" x14ac:dyDescent="0.25">
      <c r="AH51" s="227">
        <f>SMALL(Data!AD$90:AD$169,ROW()-8)</f>
        <v>10000</v>
      </c>
      <c r="AI51" s="227">
        <f>INDEX(Data!$CG:$CG,MATCH($AH51,Data!$AD:$AD,0))</f>
        <v>0</v>
      </c>
      <c r="AJ51" s="227">
        <f>INDEX(Data!$E:$E,MATCH($AH51,Data!$AD:$AD,0))*(-1)</f>
        <v>0</v>
      </c>
      <c r="AK51" s="227" t="str">
        <f>IF(INDEX(Data!$D:$D,MATCH($AH51,Data!$AD:$AD,0))*(-1)=0,"",INDEX(Data!$D:$D,MATCH($AH51,Data!$AD:$AD,0))*(-1))</f>
        <v/>
      </c>
      <c r="AL51" s="227">
        <f>INDEX(Data!$F:$F,MATCH($AH51,Data!$AD:$AD,0))</f>
        <v>0</v>
      </c>
      <c r="AM51" s="227">
        <f>INDEX(Data!$G:$G,MATCH($AH51,Data!$AD:$AD,0))</f>
        <v>0</v>
      </c>
    </row>
    <row r="52" spans="34:39" s="227" customFormat="1" x14ac:dyDescent="0.25">
      <c r="AH52" s="227">
        <f>SMALL(Data!AD$90:AD$169,ROW()-8)</f>
        <v>10000</v>
      </c>
      <c r="AI52" s="227">
        <f>INDEX(Data!$CG:$CG,MATCH($AH52,Data!$AD:$AD,0))</f>
        <v>0</v>
      </c>
      <c r="AJ52" s="227">
        <f>INDEX(Data!$E:$E,MATCH($AH52,Data!$AD:$AD,0))*(-1)</f>
        <v>0</v>
      </c>
      <c r="AK52" s="227" t="str">
        <f>IF(INDEX(Data!$D:$D,MATCH($AH52,Data!$AD:$AD,0))*(-1)=0,"",INDEX(Data!$D:$D,MATCH($AH52,Data!$AD:$AD,0))*(-1))</f>
        <v/>
      </c>
      <c r="AL52" s="227">
        <f>INDEX(Data!$F:$F,MATCH($AH52,Data!$AD:$AD,0))</f>
        <v>0</v>
      </c>
      <c r="AM52" s="227">
        <f>INDEX(Data!$G:$G,MATCH($AH52,Data!$AD:$AD,0))</f>
        <v>0</v>
      </c>
    </row>
    <row r="53" spans="34:39" s="227" customFormat="1" x14ac:dyDescent="0.25">
      <c r="AH53" s="227">
        <f>SMALL(Data!AD$90:AD$169,ROW()-8)</f>
        <v>10000</v>
      </c>
      <c r="AI53" s="227">
        <f>INDEX(Data!$CG:$CG,MATCH($AH53,Data!$AD:$AD,0))</f>
        <v>0</v>
      </c>
      <c r="AJ53" s="227">
        <f>INDEX(Data!$E:$E,MATCH($AH53,Data!$AD:$AD,0))*(-1)</f>
        <v>0</v>
      </c>
      <c r="AK53" s="227" t="str">
        <f>IF(INDEX(Data!$D:$D,MATCH($AH53,Data!$AD:$AD,0))*(-1)=0,"",INDEX(Data!$D:$D,MATCH($AH53,Data!$AD:$AD,0))*(-1))</f>
        <v/>
      </c>
      <c r="AL53" s="227">
        <f>INDEX(Data!$F:$F,MATCH($AH53,Data!$AD:$AD,0))</f>
        <v>0</v>
      </c>
      <c r="AM53" s="227">
        <f>INDEX(Data!$G:$G,MATCH($AH53,Data!$AD:$AD,0))</f>
        <v>0</v>
      </c>
    </row>
    <row r="54" spans="34:39" s="227" customFormat="1" x14ac:dyDescent="0.25">
      <c r="AH54" s="227">
        <f>SMALL(Data!AD$90:AD$169,ROW()-8)</f>
        <v>10000</v>
      </c>
      <c r="AI54" s="227">
        <f>INDEX(Data!$CG:$CG,MATCH($AH54,Data!$AD:$AD,0))</f>
        <v>0</v>
      </c>
      <c r="AJ54" s="227">
        <f>INDEX(Data!$E:$E,MATCH($AH54,Data!$AD:$AD,0))*(-1)</f>
        <v>0</v>
      </c>
      <c r="AK54" s="227" t="str">
        <f>IF(INDEX(Data!$D:$D,MATCH($AH54,Data!$AD:$AD,0))*(-1)=0,"",INDEX(Data!$D:$D,MATCH($AH54,Data!$AD:$AD,0))*(-1))</f>
        <v/>
      </c>
      <c r="AL54" s="227">
        <f>INDEX(Data!$F:$F,MATCH($AH54,Data!$AD:$AD,0))</f>
        <v>0</v>
      </c>
      <c r="AM54" s="227">
        <f>INDEX(Data!$G:$G,MATCH($AH54,Data!$AD:$AD,0))</f>
        <v>0</v>
      </c>
    </row>
    <row r="55" spans="34:39" s="227" customFormat="1" x14ac:dyDescent="0.25">
      <c r="AH55" s="227">
        <f>SMALL(Data!AD$90:AD$169,ROW()-8)</f>
        <v>10000</v>
      </c>
      <c r="AI55" s="227">
        <f>INDEX(Data!$CG:$CG,MATCH($AH55,Data!$AD:$AD,0))</f>
        <v>0</v>
      </c>
      <c r="AJ55" s="227">
        <f>INDEX(Data!$E:$E,MATCH($AH55,Data!$AD:$AD,0))*(-1)</f>
        <v>0</v>
      </c>
      <c r="AK55" s="227" t="str">
        <f>IF(INDEX(Data!$D:$D,MATCH($AH55,Data!$AD:$AD,0))*(-1)=0,"",INDEX(Data!$D:$D,MATCH($AH55,Data!$AD:$AD,0))*(-1))</f>
        <v/>
      </c>
      <c r="AL55" s="227">
        <f>INDEX(Data!$F:$F,MATCH($AH55,Data!$AD:$AD,0))</f>
        <v>0</v>
      </c>
      <c r="AM55" s="227">
        <f>INDEX(Data!$G:$G,MATCH($AH55,Data!$AD:$AD,0))</f>
        <v>0</v>
      </c>
    </row>
    <row r="56" spans="34:39" s="227" customFormat="1" x14ac:dyDescent="0.25">
      <c r="AH56" s="227">
        <f>SMALL(Data!AD$90:AD$169,ROW()-8)</f>
        <v>10000</v>
      </c>
      <c r="AI56" s="227">
        <f>INDEX(Data!$CG:$CG,MATCH($AH56,Data!$AD:$AD,0))</f>
        <v>0</v>
      </c>
      <c r="AJ56" s="227">
        <f>INDEX(Data!$E:$E,MATCH($AH56,Data!$AD:$AD,0))*(-1)</f>
        <v>0</v>
      </c>
      <c r="AK56" s="227" t="str">
        <f>IF(INDEX(Data!$D:$D,MATCH($AH56,Data!$AD:$AD,0))*(-1)=0,"",INDEX(Data!$D:$D,MATCH($AH56,Data!$AD:$AD,0))*(-1))</f>
        <v/>
      </c>
      <c r="AL56" s="227">
        <f>INDEX(Data!$F:$F,MATCH($AH56,Data!$AD:$AD,0))</f>
        <v>0</v>
      </c>
      <c r="AM56" s="227">
        <f>INDEX(Data!$G:$G,MATCH($AH56,Data!$AD:$AD,0))</f>
        <v>0</v>
      </c>
    </row>
    <row r="57" spans="34:39" s="227" customFormat="1" x14ac:dyDescent="0.25">
      <c r="AH57" s="227">
        <f>SMALL(Data!AD$90:AD$169,ROW()-8)</f>
        <v>10000</v>
      </c>
      <c r="AI57" s="227">
        <f>INDEX(Data!$CG:$CG,MATCH($AH57,Data!$AD:$AD,0))</f>
        <v>0</v>
      </c>
      <c r="AJ57" s="227">
        <f>INDEX(Data!$E:$E,MATCH($AH57,Data!$AD:$AD,0))*(-1)</f>
        <v>0</v>
      </c>
      <c r="AK57" s="227" t="str">
        <f>IF(INDEX(Data!$D:$D,MATCH($AH57,Data!$AD:$AD,0))*(-1)=0,"",INDEX(Data!$D:$D,MATCH($AH57,Data!$AD:$AD,0))*(-1))</f>
        <v/>
      </c>
      <c r="AL57" s="227">
        <f>INDEX(Data!$F:$F,MATCH($AH57,Data!$AD:$AD,0))</f>
        <v>0</v>
      </c>
      <c r="AM57" s="227">
        <f>INDEX(Data!$G:$G,MATCH($AH57,Data!$AD:$AD,0))</f>
        <v>0</v>
      </c>
    </row>
    <row r="58" spans="34:39" s="227" customFormat="1" x14ac:dyDescent="0.25">
      <c r="AH58" s="227">
        <f>SMALL(Data!AD$90:AD$169,ROW()-8)</f>
        <v>10000</v>
      </c>
      <c r="AI58" s="227">
        <f>INDEX(Data!$CG:$CG,MATCH($AH58,Data!$AD:$AD,0))</f>
        <v>0</v>
      </c>
      <c r="AJ58" s="227">
        <f>INDEX(Data!$E:$E,MATCH($AH58,Data!$AD:$AD,0))*(-1)</f>
        <v>0</v>
      </c>
      <c r="AK58" s="227" t="str">
        <f>IF(INDEX(Data!$D:$D,MATCH($AH58,Data!$AD:$AD,0))*(-1)=0,"",INDEX(Data!$D:$D,MATCH($AH58,Data!$AD:$AD,0))*(-1))</f>
        <v/>
      </c>
      <c r="AL58" s="227">
        <f>INDEX(Data!$F:$F,MATCH($AH58,Data!$AD:$AD,0))</f>
        <v>0</v>
      </c>
      <c r="AM58" s="227">
        <f>INDEX(Data!$G:$G,MATCH($AH58,Data!$AD:$AD,0))</f>
        <v>0</v>
      </c>
    </row>
    <row r="59" spans="34:39" s="227" customFormat="1" x14ac:dyDescent="0.25">
      <c r="AH59" s="227">
        <f>SMALL(Data!AD$90:AD$169,ROW()-8)</f>
        <v>10000</v>
      </c>
      <c r="AI59" s="227">
        <f>INDEX(Data!$CG:$CG,MATCH($AH59,Data!$AD:$AD,0))</f>
        <v>0</v>
      </c>
      <c r="AJ59" s="227">
        <f>INDEX(Data!$E:$E,MATCH($AH59,Data!$AD:$AD,0))*(-1)</f>
        <v>0</v>
      </c>
      <c r="AK59" s="227" t="str">
        <f>IF(INDEX(Data!$D:$D,MATCH($AH59,Data!$AD:$AD,0))*(-1)=0,"",INDEX(Data!$D:$D,MATCH($AH59,Data!$AD:$AD,0))*(-1))</f>
        <v/>
      </c>
      <c r="AL59" s="227">
        <f>INDEX(Data!$F:$F,MATCH($AH59,Data!$AD:$AD,0))</f>
        <v>0</v>
      </c>
      <c r="AM59" s="227">
        <f>INDEX(Data!$G:$G,MATCH($AH59,Data!$AD:$AD,0))</f>
        <v>0</v>
      </c>
    </row>
    <row r="60" spans="34:39" s="227" customFormat="1" x14ac:dyDescent="0.25">
      <c r="AH60" s="227">
        <f>SMALL(Data!AD$90:AD$169,ROW()-8)</f>
        <v>10000</v>
      </c>
      <c r="AI60" s="227">
        <f>INDEX(Data!$CG:$CG,MATCH($AH60,Data!$AD:$AD,0))</f>
        <v>0</v>
      </c>
      <c r="AJ60" s="227">
        <f>INDEX(Data!$E:$E,MATCH($AH60,Data!$AD:$AD,0))*(-1)</f>
        <v>0</v>
      </c>
      <c r="AK60" s="227" t="str">
        <f>IF(INDEX(Data!$D:$D,MATCH($AH60,Data!$AD:$AD,0))*(-1)=0,"",INDEX(Data!$D:$D,MATCH($AH60,Data!$AD:$AD,0))*(-1))</f>
        <v/>
      </c>
      <c r="AL60" s="227">
        <f>INDEX(Data!$F:$F,MATCH($AH60,Data!$AD:$AD,0))</f>
        <v>0</v>
      </c>
      <c r="AM60" s="227">
        <f>INDEX(Data!$G:$G,MATCH($AH60,Data!$AD:$AD,0))</f>
        <v>0</v>
      </c>
    </row>
    <row r="61" spans="34:39" s="227" customFormat="1" x14ac:dyDescent="0.25">
      <c r="AH61" s="227">
        <f>SMALL(Data!AD$90:AD$169,ROW()-8)</f>
        <v>10000</v>
      </c>
      <c r="AI61" s="227">
        <f>INDEX(Data!$CG:$CG,MATCH($AH61,Data!$AD:$AD,0))</f>
        <v>0</v>
      </c>
      <c r="AJ61" s="227">
        <f>INDEX(Data!$E:$E,MATCH($AH61,Data!$AD:$AD,0))*(-1)</f>
        <v>0</v>
      </c>
      <c r="AK61" s="227" t="str">
        <f>IF(INDEX(Data!$D:$D,MATCH($AH61,Data!$AD:$AD,0))*(-1)=0,"",INDEX(Data!$D:$D,MATCH($AH61,Data!$AD:$AD,0))*(-1))</f>
        <v/>
      </c>
      <c r="AL61" s="227">
        <f>INDEX(Data!$F:$F,MATCH($AH61,Data!$AD:$AD,0))</f>
        <v>0</v>
      </c>
      <c r="AM61" s="227">
        <f>INDEX(Data!$G:$G,MATCH($AH61,Data!$AD:$AD,0))</f>
        <v>0</v>
      </c>
    </row>
    <row r="62" spans="34:39" s="227" customFormat="1" x14ac:dyDescent="0.25">
      <c r="AH62" s="227">
        <f>SMALL(Data!AD$90:AD$169,ROW()-8)</f>
        <v>10000</v>
      </c>
      <c r="AI62" s="227">
        <f>INDEX(Data!$CG:$CG,MATCH($AH62,Data!$AD:$AD,0))</f>
        <v>0</v>
      </c>
      <c r="AJ62" s="227">
        <f>INDEX(Data!$E:$E,MATCH($AH62,Data!$AD:$AD,0))*(-1)</f>
        <v>0</v>
      </c>
      <c r="AK62" s="227" t="str">
        <f>IF(INDEX(Data!$D:$D,MATCH($AH62,Data!$AD:$AD,0))*(-1)=0,"",INDEX(Data!$D:$D,MATCH($AH62,Data!$AD:$AD,0))*(-1))</f>
        <v/>
      </c>
      <c r="AL62" s="227">
        <f>INDEX(Data!$F:$F,MATCH($AH62,Data!$AD:$AD,0))</f>
        <v>0</v>
      </c>
      <c r="AM62" s="227">
        <f>INDEX(Data!$G:$G,MATCH($AH62,Data!$AD:$AD,0))</f>
        <v>0</v>
      </c>
    </row>
    <row r="63" spans="34:39" s="227" customFormat="1" x14ac:dyDescent="0.25">
      <c r="AH63" s="227">
        <f>SMALL(Data!AD$90:AD$169,ROW()-8)</f>
        <v>10000</v>
      </c>
      <c r="AI63" s="227">
        <f>INDEX(Data!$CG:$CG,MATCH($AH63,Data!$AD:$AD,0))</f>
        <v>0</v>
      </c>
      <c r="AJ63" s="227">
        <f>INDEX(Data!$E:$E,MATCH($AH63,Data!$AD:$AD,0))*(-1)</f>
        <v>0</v>
      </c>
      <c r="AK63" s="227" t="str">
        <f>IF(INDEX(Data!$D:$D,MATCH($AH63,Data!$AD:$AD,0))*(-1)=0,"",INDEX(Data!$D:$D,MATCH($AH63,Data!$AD:$AD,0))*(-1))</f>
        <v/>
      </c>
      <c r="AL63" s="227">
        <f>INDEX(Data!$F:$F,MATCH($AH63,Data!$AD:$AD,0))</f>
        <v>0</v>
      </c>
      <c r="AM63" s="227">
        <f>INDEX(Data!$G:$G,MATCH($AH63,Data!$AD:$AD,0))</f>
        <v>0</v>
      </c>
    </row>
    <row r="64" spans="34:39" s="227" customFormat="1" x14ac:dyDescent="0.25">
      <c r="AH64" s="227">
        <f>SMALL(Data!AD$90:AD$169,ROW()-8)</f>
        <v>10000</v>
      </c>
      <c r="AI64" s="227">
        <f>INDEX(Data!$CG:$CG,MATCH($AH64,Data!$AD:$AD,0))</f>
        <v>0</v>
      </c>
      <c r="AJ64" s="227">
        <f>INDEX(Data!$E:$E,MATCH($AH64,Data!$AD:$AD,0))*(-1)</f>
        <v>0</v>
      </c>
      <c r="AK64" s="227" t="str">
        <f>IF(INDEX(Data!$D:$D,MATCH($AH64,Data!$AD:$AD,0))*(-1)=0,"",INDEX(Data!$D:$D,MATCH($AH64,Data!$AD:$AD,0))*(-1))</f>
        <v/>
      </c>
      <c r="AL64" s="227">
        <f>INDEX(Data!$F:$F,MATCH($AH64,Data!$AD:$AD,0))</f>
        <v>0</v>
      </c>
      <c r="AM64" s="227">
        <f>INDEX(Data!$G:$G,MATCH($AH64,Data!$AD:$AD,0))</f>
        <v>0</v>
      </c>
    </row>
    <row r="65" spans="34:39" s="227" customFormat="1" x14ac:dyDescent="0.25">
      <c r="AH65" s="227">
        <f>SMALL(Data!AD$90:AD$169,ROW()-8)</f>
        <v>10000</v>
      </c>
      <c r="AI65" s="227">
        <f>INDEX(Data!$CG:$CG,MATCH($AH65,Data!$AD:$AD,0))</f>
        <v>0</v>
      </c>
      <c r="AJ65" s="227">
        <f>INDEX(Data!$E:$E,MATCH($AH65,Data!$AD:$AD,0))*(-1)</f>
        <v>0</v>
      </c>
      <c r="AK65" s="227" t="str">
        <f>IF(INDEX(Data!$D:$D,MATCH($AH65,Data!$AD:$AD,0))*(-1)=0,"",INDEX(Data!$D:$D,MATCH($AH65,Data!$AD:$AD,0))*(-1))</f>
        <v/>
      </c>
      <c r="AL65" s="227">
        <f>INDEX(Data!$F:$F,MATCH($AH65,Data!$AD:$AD,0))</f>
        <v>0</v>
      </c>
      <c r="AM65" s="227">
        <f>INDEX(Data!$G:$G,MATCH($AH65,Data!$AD:$AD,0))</f>
        <v>0</v>
      </c>
    </row>
    <row r="66" spans="34:39" s="227" customFormat="1" x14ac:dyDescent="0.25">
      <c r="AH66" s="227">
        <f>SMALL(Data!AD$90:AD$169,ROW()-8)</f>
        <v>10000</v>
      </c>
      <c r="AI66" s="227">
        <f>INDEX(Data!$CG:$CG,MATCH($AH66,Data!$AD:$AD,0))</f>
        <v>0</v>
      </c>
      <c r="AJ66" s="227">
        <f>INDEX(Data!$E:$E,MATCH($AH66,Data!$AD:$AD,0))*(-1)</f>
        <v>0</v>
      </c>
      <c r="AK66" s="227" t="str">
        <f>IF(INDEX(Data!$D:$D,MATCH($AH66,Data!$AD:$AD,0))*(-1)=0,"",INDEX(Data!$D:$D,MATCH($AH66,Data!$AD:$AD,0))*(-1))</f>
        <v/>
      </c>
      <c r="AL66" s="227">
        <f>INDEX(Data!$F:$F,MATCH($AH66,Data!$AD:$AD,0))</f>
        <v>0</v>
      </c>
      <c r="AM66" s="227">
        <f>INDEX(Data!$G:$G,MATCH($AH66,Data!$AD:$AD,0))</f>
        <v>0</v>
      </c>
    </row>
    <row r="67" spans="34:39" s="227" customFormat="1" x14ac:dyDescent="0.25">
      <c r="AH67" s="227">
        <f>SMALL(Data!AD$90:AD$169,ROW()-8)</f>
        <v>10000</v>
      </c>
      <c r="AI67" s="227">
        <f>INDEX(Data!$CG:$CG,MATCH($AH67,Data!$AD:$AD,0))</f>
        <v>0</v>
      </c>
      <c r="AJ67" s="227">
        <f>INDEX(Data!$E:$E,MATCH($AH67,Data!$AD:$AD,0))*(-1)</f>
        <v>0</v>
      </c>
      <c r="AK67" s="227" t="str">
        <f>IF(INDEX(Data!$D:$D,MATCH($AH67,Data!$AD:$AD,0))*(-1)=0,"",INDEX(Data!$D:$D,MATCH($AH67,Data!$AD:$AD,0))*(-1))</f>
        <v/>
      </c>
      <c r="AL67" s="227">
        <f>INDEX(Data!$F:$F,MATCH($AH67,Data!$AD:$AD,0))</f>
        <v>0</v>
      </c>
      <c r="AM67" s="227">
        <f>INDEX(Data!$G:$G,MATCH($AH67,Data!$AD:$AD,0))</f>
        <v>0</v>
      </c>
    </row>
    <row r="68" spans="34:39" s="227" customFormat="1" x14ac:dyDescent="0.25">
      <c r="AH68" s="227">
        <f>SMALL(Data!AD$90:AD$169,ROW()-8)</f>
        <v>10000</v>
      </c>
      <c r="AI68" s="227">
        <f>INDEX(Data!$CG:$CG,MATCH($AH68,Data!$AD:$AD,0))</f>
        <v>0</v>
      </c>
      <c r="AJ68" s="227">
        <f>INDEX(Data!$E:$E,MATCH($AH68,Data!$AD:$AD,0))*(-1)</f>
        <v>0</v>
      </c>
      <c r="AK68" s="227" t="str">
        <f>IF(INDEX(Data!$D:$D,MATCH($AH68,Data!$AD:$AD,0))*(-1)=0,"",INDEX(Data!$D:$D,MATCH($AH68,Data!$AD:$AD,0))*(-1))</f>
        <v/>
      </c>
      <c r="AL68" s="227">
        <f>INDEX(Data!$F:$F,MATCH($AH68,Data!$AD:$AD,0))</f>
        <v>0</v>
      </c>
      <c r="AM68" s="227">
        <f>INDEX(Data!$G:$G,MATCH($AH68,Data!$AD:$AD,0))</f>
        <v>0</v>
      </c>
    </row>
    <row r="69" spans="34:39" s="227" customFormat="1" x14ac:dyDescent="0.25">
      <c r="AH69" s="227">
        <f>SMALL(Data!AD$90:AD$169,ROW()-8)</f>
        <v>10000</v>
      </c>
      <c r="AI69" s="227">
        <f>INDEX(Data!$CG:$CG,MATCH($AH69,Data!$AD:$AD,0))</f>
        <v>0</v>
      </c>
      <c r="AJ69" s="227">
        <f>INDEX(Data!$E:$E,MATCH($AH69,Data!$AD:$AD,0))*(-1)</f>
        <v>0</v>
      </c>
      <c r="AK69" s="227" t="str">
        <f>IF(INDEX(Data!$D:$D,MATCH($AH69,Data!$AD:$AD,0))*(-1)=0,"",INDEX(Data!$D:$D,MATCH($AH69,Data!$AD:$AD,0))*(-1))</f>
        <v/>
      </c>
      <c r="AL69" s="227">
        <f>INDEX(Data!$F:$F,MATCH($AH69,Data!$AD:$AD,0))</f>
        <v>0</v>
      </c>
      <c r="AM69" s="227">
        <f>INDEX(Data!$G:$G,MATCH($AH69,Data!$AD:$AD,0))</f>
        <v>0</v>
      </c>
    </row>
    <row r="70" spans="34:39" s="227" customFormat="1" x14ac:dyDescent="0.25">
      <c r="AH70" s="227">
        <f>SMALL(Data!AD$90:AD$169,ROW()-8)</f>
        <v>10000</v>
      </c>
      <c r="AI70" s="227">
        <f>INDEX(Data!$CG:$CG,MATCH($AH70,Data!$AD:$AD,0))</f>
        <v>0</v>
      </c>
      <c r="AJ70" s="227">
        <f>INDEX(Data!$E:$E,MATCH($AH70,Data!$AD:$AD,0))*(-1)</f>
        <v>0</v>
      </c>
      <c r="AK70" s="227" t="str">
        <f>IF(INDEX(Data!$D:$D,MATCH($AH70,Data!$AD:$AD,0))*(-1)=0,"",INDEX(Data!$D:$D,MATCH($AH70,Data!$AD:$AD,0))*(-1))</f>
        <v/>
      </c>
      <c r="AL70" s="227">
        <f>INDEX(Data!$F:$F,MATCH($AH70,Data!$AD:$AD,0))</f>
        <v>0</v>
      </c>
      <c r="AM70" s="227">
        <f>INDEX(Data!$G:$G,MATCH($AH70,Data!$AD:$AD,0))</f>
        <v>0</v>
      </c>
    </row>
    <row r="71" spans="34:39" s="227" customFormat="1" x14ac:dyDescent="0.25">
      <c r="AH71" s="227">
        <f>SMALL(Data!AD$90:AD$169,ROW()-8)</f>
        <v>10000</v>
      </c>
      <c r="AI71" s="227">
        <f>INDEX(Data!$CG:$CG,MATCH($AH71,Data!$AD:$AD,0))</f>
        <v>0</v>
      </c>
      <c r="AJ71" s="227">
        <f>INDEX(Data!$E:$E,MATCH($AH71,Data!$AD:$AD,0))*(-1)</f>
        <v>0</v>
      </c>
      <c r="AK71" s="227" t="str">
        <f>IF(INDEX(Data!$D:$D,MATCH($AH71,Data!$AD:$AD,0))*(-1)=0,"",INDEX(Data!$D:$D,MATCH($AH71,Data!$AD:$AD,0))*(-1))</f>
        <v/>
      </c>
      <c r="AL71" s="227">
        <f>INDEX(Data!$F:$F,MATCH($AH71,Data!$AD:$AD,0))</f>
        <v>0</v>
      </c>
      <c r="AM71" s="227">
        <f>INDEX(Data!$G:$G,MATCH($AH71,Data!$AD:$AD,0))</f>
        <v>0</v>
      </c>
    </row>
    <row r="72" spans="34:39" s="227" customFormat="1" x14ac:dyDescent="0.25">
      <c r="AH72" s="227">
        <f>SMALL(Data!AD$90:AD$169,ROW()-8)</f>
        <v>10000</v>
      </c>
      <c r="AI72" s="227">
        <f>INDEX(Data!$CG:$CG,MATCH($AH72,Data!$AD:$AD,0))</f>
        <v>0</v>
      </c>
      <c r="AJ72" s="227">
        <f>INDEX(Data!$E:$E,MATCH($AH72,Data!$AD:$AD,0))*(-1)</f>
        <v>0</v>
      </c>
      <c r="AK72" s="227" t="str">
        <f>IF(INDEX(Data!$D:$D,MATCH($AH72,Data!$AD:$AD,0))*(-1)=0,"",INDEX(Data!$D:$D,MATCH($AH72,Data!$AD:$AD,0))*(-1))</f>
        <v/>
      </c>
      <c r="AL72" s="227">
        <f>INDEX(Data!$F:$F,MATCH($AH72,Data!$AD:$AD,0))</f>
        <v>0</v>
      </c>
      <c r="AM72" s="227">
        <f>INDEX(Data!$G:$G,MATCH($AH72,Data!$AD:$AD,0))</f>
        <v>0</v>
      </c>
    </row>
    <row r="73" spans="34:39" s="227" customFormat="1" x14ac:dyDescent="0.25">
      <c r="AH73" s="227">
        <f>SMALL(Data!AD$90:AD$169,ROW()-8)</f>
        <v>10000</v>
      </c>
      <c r="AI73" s="227">
        <f>INDEX(Data!$CG:$CG,MATCH($AH73,Data!$AD:$AD,0))</f>
        <v>0</v>
      </c>
      <c r="AJ73" s="227">
        <f>INDEX(Data!$E:$E,MATCH($AH73,Data!$AD:$AD,0))*(-1)</f>
        <v>0</v>
      </c>
      <c r="AK73" s="227" t="str">
        <f>IF(INDEX(Data!$D:$D,MATCH($AH73,Data!$AD:$AD,0))*(-1)=0,"",INDEX(Data!$D:$D,MATCH($AH73,Data!$AD:$AD,0))*(-1))</f>
        <v/>
      </c>
      <c r="AL73" s="227">
        <f>INDEX(Data!$F:$F,MATCH($AH73,Data!$AD:$AD,0))</f>
        <v>0</v>
      </c>
      <c r="AM73" s="227">
        <f>INDEX(Data!$G:$G,MATCH($AH73,Data!$AD:$AD,0))</f>
        <v>0</v>
      </c>
    </row>
    <row r="74" spans="34:39" s="227" customFormat="1" x14ac:dyDescent="0.25">
      <c r="AH74" s="227">
        <f>SMALL(Data!AD$90:AD$169,ROW()-8)</f>
        <v>10000</v>
      </c>
      <c r="AI74" s="227">
        <f>INDEX(Data!$CG:$CG,MATCH($AH74,Data!$AD:$AD,0))</f>
        <v>0</v>
      </c>
      <c r="AJ74" s="227">
        <f>INDEX(Data!$E:$E,MATCH($AH74,Data!$AD:$AD,0))*(-1)</f>
        <v>0</v>
      </c>
      <c r="AK74" s="227" t="str">
        <f>IF(INDEX(Data!$D:$D,MATCH($AH74,Data!$AD:$AD,0))*(-1)=0,"",INDEX(Data!$D:$D,MATCH($AH74,Data!$AD:$AD,0))*(-1))</f>
        <v/>
      </c>
      <c r="AL74" s="227">
        <f>INDEX(Data!$F:$F,MATCH($AH74,Data!$AD:$AD,0))</f>
        <v>0</v>
      </c>
      <c r="AM74" s="227">
        <f>INDEX(Data!$G:$G,MATCH($AH74,Data!$AD:$AD,0))</f>
        <v>0</v>
      </c>
    </row>
    <row r="75" spans="34:39" s="227" customFormat="1" x14ac:dyDescent="0.25">
      <c r="AH75" s="227">
        <f>SMALL(Data!AD$90:AD$169,ROW()-8)</f>
        <v>10000</v>
      </c>
      <c r="AI75" s="227">
        <f>INDEX(Data!$CG:$CG,MATCH($AH75,Data!$AD:$AD,0))</f>
        <v>0</v>
      </c>
      <c r="AJ75" s="227">
        <f>INDEX(Data!$E:$E,MATCH($AH75,Data!$AD:$AD,0))*(-1)</f>
        <v>0</v>
      </c>
      <c r="AK75" s="227" t="str">
        <f>IF(INDEX(Data!$D:$D,MATCH($AH75,Data!$AD:$AD,0))*(-1)=0,"",INDEX(Data!$D:$D,MATCH($AH75,Data!$AD:$AD,0))*(-1))</f>
        <v/>
      </c>
      <c r="AL75" s="227">
        <f>INDEX(Data!$F:$F,MATCH($AH75,Data!$AD:$AD,0))</f>
        <v>0</v>
      </c>
      <c r="AM75" s="227">
        <f>INDEX(Data!$G:$G,MATCH($AH75,Data!$AD:$AD,0))</f>
        <v>0</v>
      </c>
    </row>
    <row r="76" spans="34:39" s="227" customFormat="1" x14ac:dyDescent="0.25">
      <c r="AH76" s="227">
        <f>SMALL(Data!AD$90:AD$169,ROW()-8)</f>
        <v>10000</v>
      </c>
      <c r="AI76" s="227">
        <f>INDEX(Data!$CG:$CG,MATCH($AH76,Data!$AD:$AD,0))</f>
        <v>0</v>
      </c>
      <c r="AJ76" s="227">
        <f>INDEX(Data!$E:$E,MATCH($AH76,Data!$AD:$AD,0))*(-1)</f>
        <v>0</v>
      </c>
      <c r="AK76" s="227" t="str">
        <f>IF(INDEX(Data!$D:$D,MATCH($AH76,Data!$AD:$AD,0))*(-1)=0,"",INDEX(Data!$D:$D,MATCH($AH76,Data!$AD:$AD,0))*(-1))</f>
        <v/>
      </c>
      <c r="AL76" s="227">
        <f>INDEX(Data!$F:$F,MATCH($AH76,Data!$AD:$AD,0))</f>
        <v>0</v>
      </c>
      <c r="AM76" s="227">
        <f>INDEX(Data!$G:$G,MATCH($AH76,Data!$AD:$AD,0))</f>
        <v>0</v>
      </c>
    </row>
    <row r="77" spans="34:39" s="227" customFormat="1" x14ac:dyDescent="0.25">
      <c r="AH77" s="227">
        <f>SMALL(Data!AD$90:AD$169,ROW()-8)</f>
        <v>10000</v>
      </c>
      <c r="AI77" s="227">
        <f>INDEX(Data!$CG:$CG,MATCH($AH77,Data!$AD:$AD,0))</f>
        <v>0</v>
      </c>
      <c r="AJ77" s="227">
        <f>INDEX(Data!$E:$E,MATCH($AH77,Data!$AD:$AD,0))*(-1)</f>
        <v>0</v>
      </c>
      <c r="AK77" s="227" t="str">
        <f>IF(INDEX(Data!$D:$D,MATCH($AH77,Data!$AD:$AD,0))*(-1)=0,"",INDEX(Data!$D:$D,MATCH($AH77,Data!$AD:$AD,0))*(-1))</f>
        <v/>
      </c>
      <c r="AL77" s="227">
        <f>INDEX(Data!$F:$F,MATCH($AH77,Data!$AD:$AD,0))</f>
        <v>0</v>
      </c>
      <c r="AM77" s="227">
        <f>INDEX(Data!$G:$G,MATCH($AH77,Data!$AD:$AD,0))</f>
        <v>0</v>
      </c>
    </row>
    <row r="78" spans="34:39" s="227" customFormat="1" x14ac:dyDescent="0.25">
      <c r="AH78" s="227">
        <f>SMALL(Data!AD$90:AD$169,ROW()-8)</f>
        <v>10000</v>
      </c>
      <c r="AI78" s="227">
        <f>INDEX(Data!$CG:$CG,MATCH($AH78,Data!$AD:$AD,0))</f>
        <v>0</v>
      </c>
      <c r="AJ78" s="227">
        <f>INDEX(Data!$E:$E,MATCH($AH78,Data!$AD:$AD,0))*(-1)</f>
        <v>0</v>
      </c>
      <c r="AK78" s="227" t="str">
        <f>IF(INDEX(Data!$D:$D,MATCH($AH78,Data!$AD:$AD,0))*(-1)=0,"",INDEX(Data!$D:$D,MATCH($AH78,Data!$AD:$AD,0))*(-1))</f>
        <v/>
      </c>
      <c r="AL78" s="227">
        <f>INDEX(Data!$F:$F,MATCH($AH78,Data!$AD:$AD,0))</f>
        <v>0</v>
      </c>
      <c r="AM78" s="227">
        <f>INDEX(Data!$G:$G,MATCH($AH78,Data!$AD:$AD,0))</f>
        <v>0</v>
      </c>
    </row>
    <row r="79" spans="34:39" s="227" customFormat="1" x14ac:dyDescent="0.25">
      <c r="AH79" s="227">
        <f>SMALL(Data!AD$90:AD$169,ROW()-8)</f>
        <v>10000</v>
      </c>
      <c r="AI79" s="227">
        <f>INDEX(Data!$CG:$CG,MATCH($AH79,Data!$AD:$AD,0))</f>
        <v>0</v>
      </c>
      <c r="AJ79" s="227">
        <f>INDEX(Data!$E:$E,MATCH($AH79,Data!$AD:$AD,0))*(-1)</f>
        <v>0</v>
      </c>
      <c r="AK79" s="227" t="str">
        <f>IF(INDEX(Data!$D:$D,MATCH($AH79,Data!$AD:$AD,0))*(-1)=0,"",INDEX(Data!$D:$D,MATCH($AH79,Data!$AD:$AD,0))*(-1))</f>
        <v/>
      </c>
      <c r="AL79" s="227">
        <f>INDEX(Data!$F:$F,MATCH($AH79,Data!$AD:$AD,0))</f>
        <v>0</v>
      </c>
      <c r="AM79" s="227">
        <f>INDEX(Data!$G:$G,MATCH($AH79,Data!$AD:$AD,0))</f>
        <v>0</v>
      </c>
    </row>
    <row r="80" spans="34:39" s="227" customFormat="1" x14ac:dyDescent="0.25">
      <c r="AH80" s="227">
        <f>SMALL(Data!AD$90:AD$169,ROW()-8)</f>
        <v>10000</v>
      </c>
      <c r="AI80" s="227">
        <f>INDEX(Data!$CG:$CG,MATCH($AH80,Data!$AD:$AD,0))</f>
        <v>0</v>
      </c>
      <c r="AJ80" s="227">
        <f>INDEX(Data!$E:$E,MATCH($AH80,Data!$AD:$AD,0))*(-1)</f>
        <v>0</v>
      </c>
      <c r="AK80" s="227" t="str">
        <f>IF(INDEX(Data!$D:$D,MATCH($AH80,Data!$AD:$AD,0))*(-1)=0,"",INDEX(Data!$D:$D,MATCH($AH80,Data!$AD:$AD,0))*(-1))</f>
        <v/>
      </c>
      <c r="AL80" s="227">
        <f>INDEX(Data!$F:$F,MATCH($AH80,Data!$AD:$AD,0))</f>
        <v>0</v>
      </c>
      <c r="AM80" s="227">
        <f>INDEX(Data!$G:$G,MATCH($AH80,Data!$AD:$AD,0))</f>
        <v>0</v>
      </c>
    </row>
    <row r="81" spans="34:39" s="227" customFormat="1" x14ac:dyDescent="0.25">
      <c r="AH81" s="227">
        <f>SMALL(Data!AD$90:AD$169,ROW()-8)</f>
        <v>10000</v>
      </c>
      <c r="AI81" s="227">
        <f>INDEX(Data!$CG:$CG,MATCH($AH81,Data!$AD:$AD,0))</f>
        <v>0</v>
      </c>
      <c r="AJ81" s="227">
        <f>INDEX(Data!$E:$E,MATCH($AH81,Data!$AD:$AD,0))*(-1)</f>
        <v>0</v>
      </c>
      <c r="AK81" s="227" t="str">
        <f>IF(INDEX(Data!$D:$D,MATCH($AH81,Data!$AD:$AD,0))*(-1)=0,"",INDEX(Data!$D:$D,MATCH($AH81,Data!$AD:$AD,0))*(-1))</f>
        <v/>
      </c>
      <c r="AL81" s="227">
        <f>INDEX(Data!$F:$F,MATCH($AH81,Data!$AD:$AD,0))</f>
        <v>0</v>
      </c>
      <c r="AM81" s="227">
        <f>INDEX(Data!$G:$G,MATCH($AH81,Data!$AD:$AD,0))</f>
        <v>0</v>
      </c>
    </row>
    <row r="82" spans="34:39" s="227" customFormat="1" x14ac:dyDescent="0.25">
      <c r="AH82" s="227">
        <f>SMALL(Data!AD$90:AD$169,ROW()-8)</f>
        <v>10000</v>
      </c>
      <c r="AI82" s="227">
        <f>INDEX(Data!$CG:$CG,MATCH($AH82,Data!$AD:$AD,0))</f>
        <v>0</v>
      </c>
      <c r="AJ82" s="227">
        <f>INDEX(Data!$E:$E,MATCH($AH82,Data!$AD:$AD,0))*(-1)</f>
        <v>0</v>
      </c>
      <c r="AK82" s="227" t="str">
        <f>IF(INDEX(Data!$D:$D,MATCH($AH82,Data!$AD:$AD,0))*(-1)=0,"",INDEX(Data!$D:$D,MATCH($AH82,Data!$AD:$AD,0))*(-1))</f>
        <v/>
      </c>
      <c r="AL82" s="227">
        <f>INDEX(Data!$F:$F,MATCH($AH82,Data!$AD:$AD,0))</f>
        <v>0</v>
      </c>
      <c r="AM82" s="227">
        <f>INDEX(Data!$G:$G,MATCH($AH82,Data!$AD:$AD,0))</f>
        <v>0</v>
      </c>
    </row>
    <row r="83" spans="34:39" s="227" customFormat="1" x14ac:dyDescent="0.25">
      <c r="AH83" s="227">
        <f>SMALL(Data!AD$90:AD$169,ROW()-8)</f>
        <v>10000</v>
      </c>
      <c r="AI83" s="227">
        <f>INDEX(Data!$CG:$CG,MATCH($AH83,Data!$AD:$AD,0))</f>
        <v>0</v>
      </c>
      <c r="AJ83" s="227">
        <f>INDEX(Data!$E:$E,MATCH($AH83,Data!$AD:$AD,0))*(-1)</f>
        <v>0</v>
      </c>
      <c r="AK83" s="227" t="str">
        <f>IF(INDEX(Data!$D:$D,MATCH($AH83,Data!$AD:$AD,0))*(-1)=0,"",INDEX(Data!$D:$D,MATCH($AH83,Data!$AD:$AD,0))*(-1))</f>
        <v/>
      </c>
      <c r="AL83" s="227">
        <f>INDEX(Data!$F:$F,MATCH($AH83,Data!$AD:$AD,0))</f>
        <v>0</v>
      </c>
      <c r="AM83" s="227">
        <f>INDEX(Data!$G:$G,MATCH($AH83,Data!$AD:$AD,0))</f>
        <v>0</v>
      </c>
    </row>
    <row r="84" spans="34:39" s="227" customFormat="1" x14ac:dyDescent="0.25">
      <c r="AH84" s="227">
        <f>SMALL(Data!AD$90:AD$169,ROW()-8)</f>
        <v>10000</v>
      </c>
      <c r="AI84" s="227">
        <f>INDEX(Data!$CG:$CG,MATCH($AH84,Data!$AD:$AD,0))</f>
        <v>0</v>
      </c>
      <c r="AJ84" s="227">
        <f>INDEX(Data!$E:$E,MATCH($AH84,Data!$AD:$AD,0))*(-1)</f>
        <v>0</v>
      </c>
      <c r="AK84" s="227" t="str">
        <f>IF(INDEX(Data!$D:$D,MATCH($AH84,Data!$AD:$AD,0))*(-1)=0,"",INDEX(Data!$D:$D,MATCH($AH84,Data!$AD:$AD,0))*(-1))</f>
        <v/>
      </c>
      <c r="AL84" s="227">
        <f>INDEX(Data!$F:$F,MATCH($AH84,Data!$AD:$AD,0))</f>
        <v>0</v>
      </c>
      <c r="AM84" s="227">
        <f>INDEX(Data!$G:$G,MATCH($AH84,Data!$AD:$AD,0))</f>
        <v>0</v>
      </c>
    </row>
    <row r="85" spans="34:39" s="227" customFormat="1" x14ac:dyDescent="0.25">
      <c r="AH85" s="227">
        <f>SMALL(Data!AD$90:AD$169,ROW()-8)</f>
        <v>10000</v>
      </c>
      <c r="AI85" s="227">
        <f>INDEX(Data!$CG:$CG,MATCH($AH85,Data!$AD:$AD,0))</f>
        <v>0</v>
      </c>
      <c r="AJ85" s="227">
        <f>INDEX(Data!$E:$E,MATCH($AH85,Data!$AD:$AD,0))*(-1)</f>
        <v>0</v>
      </c>
      <c r="AK85" s="227" t="str">
        <f>IF(INDEX(Data!$D:$D,MATCH($AH85,Data!$AD:$AD,0))*(-1)=0,"",INDEX(Data!$D:$D,MATCH($AH85,Data!$AD:$AD,0))*(-1))</f>
        <v/>
      </c>
      <c r="AL85" s="227">
        <f>INDEX(Data!$F:$F,MATCH($AH85,Data!$AD:$AD,0))</f>
        <v>0</v>
      </c>
      <c r="AM85" s="227">
        <f>INDEX(Data!$G:$G,MATCH($AH85,Data!$AD:$AD,0))</f>
        <v>0</v>
      </c>
    </row>
    <row r="86" spans="34:39" s="227" customFormat="1" x14ac:dyDescent="0.25">
      <c r="AH86" s="227">
        <f>SMALL(Data!AD$90:AD$169,ROW()-8)</f>
        <v>10000</v>
      </c>
      <c r="AI86" s="227">
        <f>INDEX(Data!$CG:$CG,MATCH($AH86,Data!$AD:$AD,0))</f>
        <v>0</v>
      </c>
      <c r="AJ86" s="227">
        <f>INDEX(Data!$E:$E,MATCH($AH86,Data!$AD:$AD,0))*(-1)</f>
        <v>0</v>
      </c>
      <c r="AK86" s="227" t="str">
        <f>IF(INDEX(Data!$D:$D,MATCH($AH86,Data!$AD:$AD,0))*(-1)=0,"",INDEX(Data!$D:$D,MATCH($AH86,Data!$AD:$AD,0))*(-1))</f>
        <v/>
      </c>
      <c r="AL86" s="227">
        <f>INDEX(Data!$F:$F,MATCH($AH86,Data!$AD:$AD,0))</f>
        <v>0</v>
      </c>
      <c r="AM86" s="227">
        <f>INDEX(Data!$G:$G,MATCH($AH86,Data!$AD:$AD,0))</f>
        <v>0</v>
      </c>
    </row>
    <row r="87" spans="34:39" s="227" customFormat="1" x14ac:dyDescent="0.25">
      <c r="AH87" s="227">
        <f>SMALL(Data!AD$90:AD$169,ROW()-8)</f>
        <v>10000</v>
      </c>
      <c r="AI87" s="227">
        <f>INDEX(Data!$CG:$CG,MATCH($AH87,Data!$AD:$AD,0))</f>
        <v>0</v>
      </c>
      <c r="AJ87" s="227">
        <f>INDEX(Data!$E:$E,MATCH($AH87,Data!$AD:$AD,0))*(-1)</f>
        <v>0</v>
      </c>
      <c r="AK87" s="227" t="str">
        <f>IF(INDEX(Data!$D:$D,MATCH($AH87,Data!$AD:$AD,0))*(-1)=0,"",INDEX(Data!$D:$D,MATCH($AH87,Data!$AD:$AD,0))*(-1))</f>
        <v/>
      </c>
      <c r="AL87" s="227">
        <f>INDEX(Data!$F:$F,MATCH($AH87,Data!$AD:$AD,0))</f>
        <v>0</v>
      </c>
      <c r="AM87" s="227">
        <f>INDEX(Data!$G:$G,MATCH($AH87,Data!$AD:$AD,0))</f>
        <v>0</v>
      </c>
    </row>
    <row r="88" spans="34:39" s="227" customFormat="1" x14ac:dyDescent="0.25">
      <c r="AH88" s="227">
        <f>SMALL(Data!AD$90:AD$169,ROW()-8)</f>
        <v>10000</v>
      </c>
      <c r="AI88" s="227">
        <f>INDEX(Data!$CG:$CG,MATCH($AH88,Data!$AD:$AD,0))</f>
        <v>0</v>
      </c>
      <c r="AJ88" s="227">
        <f>INDEX(Data!$E:$E,MATCH($AH88,Data!$AD:$AD,0))*(-1)</f>
        <v>0</v>
      </c>
      <c r="AK88" s="227" t="str">
        <f>IF(INDEX(Data!$D:$D,MATCH($AH88,Data!$AD:$AD,0))*(-1)=0,"",INDEX(Data!$D:$D,MATCH($AH88,Data!$AD:$AD,0))*(-1))</f>
        <v/>
      </c>
      <c r="AL88" s="227">
        <f>INDEX(Data!$F:$F,MATCH($AH88,Data!$AD:$AD,0))</f>
        <v>0</v>
      </c>
      <c r="AM88" s="227">
        <f>INDEX(Data!$G:$G,MATCH($AH88,Data!$AD:$AD,0))</f>
        <v>0</v>
      </c>
    </row>
    <row r="89" spans="34:39" s="227" customFormat="1" x14ac:dyDescent="0.25"/>
    <row r="90" spans="34:39" s="227" customFormat="1" x14ac:dyDescent="0.25"/>
    <row r="91" spans="34:39" s="227" customFormat="1" x14ac:dyDescent="0.25"/>
    <row r="92" spans="34:39" s="227" customFormat="1" x14ac:dyDescent="0.25"/>
    <row r="93" spans="34:39" s="227" customFormat="1" x14ac:dyDescent="0.25"/>
    <row r="94" spans="34:39" s="227" customFormat="1" x14ac:dyDescent="0.25"/>
    <row r="95" spans="34:39" s="227" customFormat="1" x14ac:dyDescent="0.25"/>
    <row r="96" spans="34:39" s="227" customFormat="1" x14ac:dyDescent="0.25"/>
    <row r="97" s="227" customFormat="1" x14ac:dyDescent="0.25"/>
    <row r="98" s="227" customFormat="1" x14ac:dyDescent="0.25"/>
    <row r="99" s="227" customFormat="1" x14ac:dyDescent="0.25"/>
    <row r="100" s="227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403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36" customWidth="1"/>
    <col min="2" max="9" width="6.28515625" customWidth="1"/>
    <col min="10" max="10" width="6.28515625" style="2" customWidth="1"/>
    <col min="11" max="14" width="6.28515625" customWidth="1"/>
    <col min="15" max="15" width="6.28515625" style="157" customWidth="1"/>
    <col min="16" max="16" width="11.42578125" style="227"/>
    <col min="17" max="18" width="11.42578125" style="227" customWidth="1"/>
    <col min="19" max="19" width="11.42578125" style="227"/>
    <col min="20" max="20" width="5.42578125" style="227" customWidth="1"/>
    <col min="21" max="21" width="35.7109375" style="237" customWidth="1"/>
    <col min="22" max="22" width="11.42578125" style="286"/>
    <col min="23" max="23" width="20.28515625" style="237" customWidth="1"/>
    <col min="24" max="28" width="4.28515625" style="237" customWidth="1"/>
    <col min="29" max="31" width="11.42578125" style="237" customWidth="1"/>
    <col min="32" max="32" width="11.42578125" style="237"/>
    <col min="33" max="35" width="11.42578125" style="227"/>
    <col min="36" max="38" width="11.42578125" style="237" customWidth="1"/>
    <col min="39" max="39" width="11.42578125" style="237"/>
    <col min="40" max="43" width="11.42578125" style="227"/>
    <col min="44" max="44" width="29" style="228" customWidth="1"/>
    <col min="45" max="46" width="3.7109375" style="228" customWidth="1"/>
    <col min="47" max="47" width="4.5703125" style="228" customWidth="1"/>
    <col min="48" max="48" width="29" style="228" customWidth="1"/>
    <col min="49" max="50" width="25.5703125" style="228" customWidth="1"/>
    <col min="51" max="89" width="11.42578125" style="227"/>
  </cols>
  <sheetData>
    <row r="1" spans="1:89" ht="15.75" thickBot="1" x14ac:dyDescent="0.3">
      <c r="A1" s="171" t="s">
        <v>28</v>
      </c>
      <c r="B1" s="380" t="s">
        <v>92</v>
      </c>
      <c r="C1" s="380"/>
      <c r="D1" s="380"/>
      <c r="E1" s="380"/>
      <c r="F1" s="380"/>
      <c r="G1" s="380"/>
      <c r="H1" s="381"/>
      <c r="I1" s="382" t="s">
        <v>93</v>
      </c>
      <c r="J1" s="383"/>
      <c r="K1" s="383"/>
      <c r="L1" s="383"/>
      <c r="M1" s="383"/>
      <c r="N1" s="383"/>
      <c r="O1" s="384"/>
      <c r="V1" s="289"/>
      <c r="W1" s="300"/>
      <c r="X1" s="373" t="s">
        <v>21</v>
      </c>
      <c r="Y1" s="373" t="s">
        <v>22</v>
      </c>
      <c r="Z1" s="373" t="s">
        <v>23</v>
      </c>
      <c r="AA1" s="373" t="s">
        <v>24</v>
      </c>
      <c r="AB1" s="373" t="s">
        <v>25</v>
      </c>
      <c r="AC1" s="232" t="s">
        <v>39</v>
      </c>
      <c r="AD1" s="232" t="s">
        <v>37</v>
      </c>
      <c r="AE1" s="232" t="s">
        <v>15</v>
      </c>
      <c r="AF1" s="237" t="s">
        <v>19</v>
      </c>
      <c r="AG1" s="227" t="s">
        <v>94</v>
      </c>
      <c r="AH1" s="227" t="s">
        <v>104</v>
      </c>
      <c r="AI1" s="227" t="s">
        <v>149</v>
      </c>
      <c r="AJ1" s="373" t="s">
        <v>39</v>
      </c>
      <c r="AK1" s="373" t="s">
        <v>37</v>
      </c>
      <c r="AL1" s="373" t="s">
        <v>15</v>
      </c>
      <c r="AM1" s="373" t="s">
        <v>19</v>
      </c>
      <c r="AN1" s="373" t="s">
        <v>94</v>
      </c>
      <c r="AO1" s="373" t="s">
        <v>104</v>
      </c>
      <c r="AP1" s="373" t="s">
        <v>149</v>
      </c>
      <c r="AQ1" s="311"/>
    </row>
    <row r="2" spans="1:89" s="93" customFormat="1" ht="59.25" customHeight="1" thickBot="1" x14ac:dyDescent="0.3">
      <c r="A2" s="173">
        <v>1</v>
      </c>
      <c r="B2" s="394" t="s">
        <v>39</v>
      </c>
      <c r="C2" s="369" t="s">
        <v>37</v>
      </c>
      <c r="D2" s="369" t="s">
        <v>15</v>
      </c>
      <c r="E2" s="369" t="s">
        <v>19</v>
      </c>
      <c r="F2" s="371" t="s">
        <v>94</v>
      </c>
      <c r="G2" s="371" t="s">
        <v>104</v>
      </c>
      <c r="H2" s="395" t="s">
        <v>105</v>
      </c>
      <c r="I2" s="374" t="s">
        <v>39</v>
      </c>
      <c r="J2" s="392" t="s">
        <v>37</v>
      </c>
      <c r="K2" s="392" t="s">
        <v>15</v>
      </c>
      <c r="L2" s="392" t="s">
        <v>19</v>
      </c>
      <c r="M2" s="376" t="s">
        <v>94</v>
      </c>
      <c r="N2" s="376" t="s">
        <v>104</v>
      </c>
      <c r="O2" s="378" t="s">
        <v>105</v>
      </c>
      <c r="P2" s="238"/>
      <c r="Q2" s="238"/>
      <c r="R2" s="238"/>
      <c r="S2" s="238"/>
      <c r="T2" s="238"/>
      <c r="U2" s="239"/>
      <c r="V2" s="288"/>
      <c r="W2" s="301" t="s">
        <v>120</v>
      </c>
      <c r="X2" s="373"/>
      <c r="Y2" s="373"/>
      <c r="Z2" s="373"/>
      <c r="AA2" s="373"/>
      <c r="AB2" s="373"/>
      <c r="AC2" s="239">
        <f ca="1">OFFSET(Parameter!$A9,0,MATCH($A2,Parameter!8:8,0)-1)-2</f>
        <v>1</v>
      </c>
      <c r="AD2" s="237">
        <f ca="1">OFFSET(Parameter!$A9,0,MATCH($A2,Parameter!8:8,0)-1)-1</f>
        <v>2</v>
      </c>
      <c r="AE2" s="237">
        <f ca="1">OFFSET(Parameter!$A9,0,MATCH($A2,Parameter!8:8,0)-1)</f>
        <v>3</v>
      </c>
      <c r="AF2" s="237">
        <f ca="1">OFFSET(Parameter!$A9,0,MATCH($A2,Parameter!8:8,0)-1)+1</f>
        <v>4</v>
      </c>
      <c r="AG2" s="237">
        <f ca="1">OFFSET(Parameter!$A9,0,MATCH($A2,Parameter!8:8,0)-1)+2</f>
        <v>5</v>
      </c>
      <c r="AH2" s="237">
        <f ca="1">OFFSET(Parameter!$A9,0,MATCH($A2,Parameter!8:8,0)-1)+3</f>
        <v>6</v>
      </c>
      <c r="AI2" s="237">
        <f ca="1">OFFSET(Parameter!$A9,0,MATCH($A2,Parameter!8:8,0)-1)+4</f>
        <v>7</v>
      </c>
      <c r="AJ2" s="373"/>
      <c r="AK2" s="373"/>
      <c r="AL2" s="373"/>
      <c r="AM2" s="373"/>
      <c r="AN2" s="373"/>
      <c r="AO2" s="373"/>
      <c r="AP2" s="373"/>
      <c r="AQ2" s="311" t="s">
        <v>179</v>
      </c>
      <c r="AR2" s="228" t="s">
        <v>56</v>
      </c>
      <c r="AS2" s="302" t="s">
        <v>48</v>
      </c>
      <c r="AT2" s="302" t="s">
        <v>189</v>
      </c>
      <c r="AU2" s="302" t="s">
        <v>47</v>
      </c>
      <c r="AV2" s="228" t="s">
        <v>181</v>
      </c>
      <c r="AW2" s="228" t="s">
        <v>180</v>
      </c>
      <c r="AX2" s="22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</row>
    <row r="3" spans="1:89" s="93" customFormat="1" ht="18.75" customHeight="1" thickBot="1" x14ac:dyDescent="0.3">
      <c r="A3" s="172" t="str">
        <f ca="1">"Par "&amp;OFFSET(Parameter!A9,0,MATCH(A2,Parameter!8:8,0)-1)</f>
        <v>Par 3</v>
      </c>
      <c r="B3" s="370"/>
      <c r="C3" s="370"/>
      <c r="D3" s="370"/>
      <c r="E3" s="370"/>
      <c r="F3" s="372"/>
      <c r="G3" s="372"/>
      <c r="H3" s="396"/>
      <c r="I3" s="375"/>
      <c r="J3" s="393"/>
      <c r="K3" s="393"/>
      <c r="L3" s="393"/>
      <c r="M3" s="377"/>
      <c r="N3" s="377"/>
      <c r="O3" s="379"/>
      <c r="P3" s="238"/>
      <c r="Q3" s="238"/>
      <c r="R3" s="238"/>
      <c r="S3" s="238"/>
      <c r="T3" s="238"/>
      <c r="U3" s="239"/>
      <c r="V3" s="288"/>
      <c r="W3" s="237" t="str">
        <f>Data!CG90</f>
        <v>Harald Neumayr</v>
      </c>
      <c r="X3" s="239">
        <f>IF(ISERROR(INDEX(Data!$CJ:$ID,MATCH($W3,Data!$CG:$CG,0),MATCH(X$1&amp;"/"&amp;$A$2,Data!$CJ$1:$ID$1,0)))=TRUE,0,INDEX(Data!$CJ:$ID,MATCH($W3,Data!$CG:$CG,0),MATCH(X$1&amp;"/"&amp;$A$2,Data!$CJ$1:$ID$1,0)))</f>
        <v>3</v>
      </c>
      <c r="Y3" s="239">
        <f>IF(ISERROR(INDEX(Data!$CJ:$ID,MATCH($W3,Data!$CG:$CG,0),MATCH(Y$1&amp;"/"&amp;$A$2,Data!$CJ$1:$ID$1,0)))=TRUE,0,INDEX(Data!$CJ:$ID,MATCH($W3,Data!$CG:$CG,0),MATCH(Y$1&amp;"/"&amp;$A$2,Data!$CJ$1:$ID$1,0)))</f>
        <v>2</v>
      </c>
      <c r="Z3" s="239">
        <f>IF(ISERROR(INDEX(Data!$CJ:$ID,MATCH($W3,Data!$CG:$CG,0),MATCH(Z$1&amp;"/"&amp;$A$2,Data!$CJ$1:$ID$1,0)))=TRUE,0,INDEX(Data!$CJ:$ID,MATCH($W3,Data!$CG:$CG,0),MATCH(Z$1&amp;"/"&amp;$A$2,Data!$CJ$1:$ID$1,0)))</f>
        <v>0</v>
      </c>
      <c r="AA3" s="239">
        <f>IF(ISERROR(INDEX(Data!$CJ:$ID,MATCH($W3,Data!$CG:$CG,0),MATCH(AA$1&amp;"/"&amp;$A$2,Data!$CJ$1:$ID$1,0)))=TRUE,0,INDEX(Data!$CJ:$ID,MATCH($W3,Data!$CG:$CG,0),MATCH(AA$1&amp;"/"&amp;$A$2,Data!$CJ$1:$ID$1,0)))</f>
        <v>0</v>
      </c>
      <c r="AB3" s="239">
        <f>IF(ISERROR(INDEX(Data!$CJ:$ID,MATCH($W3,Data!$CG:$CG,0),MATCH(AB$1&amp;"/"&amp;$A$2,Data!$CJ$1:$ID$1,0)))=TRUE,0,INDEX(Data!$CJ:$ID,MATCH($W3,Data!$CG:$CG,0),MATCH(AB$1&amp;"/"&amp;$A$2,Data!$CJ$1:$ID$1,0)))</f>
        <v>0</v>
      </c>
      <c r="AC3" s="237">
        <f ca="1">COUNTIF($X3:$AB3,AND("&lt;="&amp;AC$2,"&gt;0"))</f>
        <v>0</v>
      </c>
      <c r="AD3" s="237">
        <f t="shared" ref="AD3:AH18" ca="1" si="0">COUNTIF($X3:$AB3,"="&amp;AD$2)</f>
        <v>1</v>
      </c>
      <c r="AE3" s="237">
        <f t="shared" ca="1" si="0"/>
        <v>1</v>
      </c>
      <c r="AF3" s="237">
        <f t="shared" ca="1" si="0"/>
        <v>0</v>
      </c>
      <c r="AG3" s="237">
        <f t="shared" ca="1" si="0"/>
        <v>0</v>
      </c>
      <c r="AH3" s="237">
        <f t="shared" ca="1" si="0"/>
        <v>0</v>
      </c>
      <c r="AI3" s="237">
        <f t="shared" ref="AI3:AI8" ca="1" si="1">COUNTIF($X3:$AB3,"&gt;="&amp;AI$2)</f>
        <v>0</v>
      </c>
      <c r="AJ3" s="237" t="str">
        <f t="shared" ref="AJ3:AJ34" ca="1" si="2">IF($AC3=0,"",IF($X3&lt;=AC$2,"/R1","")&amp;IF($Y3&lt;=AC$2,"/R2","")&amp;IF($Z3&lt;=AC$2,"/R3","")&amp;IF($AA3&lt;=AC$2,"/F","")&amp;IF($AB3&lt;=AC$2,"/PO",""))</f>
        <v/>
      </c>
      <c r="AK3" s="237" t="str">
        <f ca="1">IF(AD3=0,"",IF($X3=AD$2,"/R1","")&amp;IF($Y3=AD$2,"/R2","")&amp;IF($Z3=AD$2,"/R3","")&amp;IF($AA3=AD$2,"/F","")&amp;IF($AB3=AD$2,"/PO",""))</f>
        <v>/R2</v>
      </c>
      <c r="AL3" s="237" t="str">
        <f ca="1">IF(AE3=0,"",IF($X3=AE$2,"/R1","")&amp;IF($Y3=AE$2,"/R2","")&amp;IF($Z3=AE$2,"/R3","")&amp;IF($AA3=AE$2,"/F","")&amp;IF($AB3=AE$2,"/PO",""))</f>
        <v>/R1</v>
      </c>
      <c r="AM3" s="237" t="str">
        <f ca="1">IF(AF3=0,"",IF($X3=AF$2,"/R1","")&amp;IF($Y3=AF$2,"/R2","")&amp;IF($Z3=AF$2,"/R3","")&amp;IF($AA3=AF$2,"/F","")&amp;IF($AB3=AF$2,"/PO",""))</f>
        <v/>
      </c>
      <c r="AN3" s="237" t="str">
        <f ca="1">IF(AG3=0,"",IF($X3=AG$2,"/R1","")&amp;IF($Y3=AG$2,"/R2","")&amp;IF($Z3=AG$2,"/R3","")&amp;IF($AA3=AG$2,"/F","")&amp;IF($AB3=AG$2,"/PO",""))</f>
        <v/>
      </c>
      <c r="AO3" s="237" t="str">
        <f ca="1">IF(AH3=0,"",IF($X3=AH$2,"/R1","")&amp;IF($Y3=AH$2,"/R2","")&amp;IF($Z3=AH$2,"/R3","")&amp;IF($AA3=AH$2,"/F","")&amp;IF($AB3=AH$2,"/PO",""))</f>
        <v/>
      </c>
      <c r="AP3" s="237" t="str">
        <f t="shared" ref="AP3:AP34" ca="1" si="3">IF(AI3=0,"",IF($X3&gt;=AI$2,"/R1","")&amp;IF($Y3&gt;=AI$2,"/R2","")&amp;IF($Z3&gt;=AI$2,"/R3","")&amp;IF($AA3&gt;=AI$2,"/F","")&amp;IF($AB3&gt;=AI$2,"/PO",""))</f>
        <v/>
      </c>
      <c r="AQ3" s="237" t="str">
        <f ca="1">IF(OFFSET($AB3,0,MATCH(A$17,AC$1:AI$1,0))=0,"",OFFSET($AB3,0,MATCH(A$17,AC$1:AI$1,0))&amp;AU3&amp;500-AT3)</f>
        <v>1M499</v>
      </c>
      <c r="AR3" s="228" t="str">
        <f ca="1">IF(OFFSET($AB3,0,MATCH(A$17,AC$1:AI$1,0))=0,"",OFFSET($AB3,0,MATCH(A$17,AC$1:AI$1,0))&amp;" / "&amp;W3 &amp;" ("&amp;INDEX(Data!CI:CI,MATCH(W3,Data!CG:CG,0))&amp;")")</f>
        <v>1 / Harald Neumayr (1)</v>
      </c>
      <c r="AS3" s="228">
        <f>INDEX(Data!CI:CI,MATCH(W3,Data!CG:CG,0))</f>
        <v>1</v>
      </c>
      <c r="AT3" s="228" t="str">
        <f>MID(INDEX(Data!A:A,MATCH(W3,Data!CG:CG,0)),2,5)</f>
        <v>1</v>
      </c>
      <c r="AU3" s="228" t="str">
        <f>INDEX(Data!CH:CH,MATCH(W3,Data!CG:CG,0))</f>
        <v>M</v>
      </c>
      <c r="AV3" s="228" t="str">
        <f t="shared" ref="AV3:AV34" ca="1" si="4">MID(OFFSET($AI3,0,MATCH(A$17,AJ$1:AP$1,0)),2,30)</f>
        <v>R2</v>
      </c>
      <c r="AW3" s="228" t="str">
        <f t="array" aca="1" ref="AW3" ca="1">INDEX($AR$3:$AR$82,MATCH(LARGE(COUNTIF($AQ$3:$AQ$82,"&lt;"&amp;$AQ$3:$AQ$82),ROWS(AQ$3:AQ3)),COUNTIF($AQ$3:$AQ$82,"&lt;"&amp;$AQ$3:$AQ$82),0))</f>
        <v>1 / Harald Neumayr (1)</v>
      </c>
      <c r="AX3" s="22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</row>
    <row r="4" spans="1:89" s="2" customFormat="1" x14ac:dyDescent="0.25">
      <c r="A4" s="151" t="s">
        <v>107</v>
      </c>
      <c r="B4" s="94">
        <f ca="1">OFFSET(Data!$A$1,MATCH("# "&amp;B$2&amp;" Men",Data!$CG:$CG,0)-1,MATCH(MID($A4,3,20)&amp;"/"&amp;$A$2,Data!$1:$1,0)-1)</f>
        <v>0</v>
      </c>
      <c r="C4" s="95">
        <f ca="1">OFFSET(Data!$A$1,MATCH("# "&amp;C$2&amp;" Men",Data!$CG:$CG,0)-1,MATCH(MID($A4,3,20)&amp;"/"&amp;$A$2,Data!$1:$1,0)-1)</f>
        <v>0</v>
      </c>
      <c r="D4" s="95">
        <f ca="1">OFFSET(Data!$A$1,MATCH("# "&amp;D$2&amp;" Men",Data!$CG:$CG,0)-1,MATCH(MID($A4,3,20)&amp;"/"&amp;$A$2,Data!$1:$1,0)-1)</f>
        <v>15</v>
      </c>
      <c r="E4" s="95">
        <f ca="1">OFFSET(Data!$A$1,MATCH("# "&amp;E$2&amp;" Men",Data!$CG:$CG,0)-1,MATCH(MID($A4,3,20)&amp;"/"&amp;$A$2,Data!$1:$1,0)-1)</f>
        <v>6</v>
      </c>
      <c r="F4" s="95">
        <f ca="1">OFFSET(Data!$A$1,MATCH("# "&amp;F$2&amp;" Men",Data!$CG:$CG,0)-1,MATCH(MID($A4,3,20)&amp;"/"&amp;$A$2,Data!$1:$1,0)-1)</f>
        <v>2</v>
      </c>
      <c r="G4" s="95">
        <f ca="1">OFFSET(Data!$A$1,MATCH("# "&amp;G$2&amp;" Men",Data!$CG:$CG,0)-1,MATCH(MID($A4,3,20)&amp;"/"&amp;$A$2,Data!$1:$1,0)-1)</f>
        <v>1</v>
      </c>
      <c r="H4" s="96">
        <f ca="1">OFFSET(Data!$A$1,MATCH("# "&amp;H$2&amp;" Men",Data!$CG:$CG,0)-1,MATCH(MID($A4,3,20)&amp;"/"&amp;$A$2,Data!$1:$1,0)-1)</f>
        <v>1</v>
      </c>
      <c r="I4" s="97">
        <f ca="1">OFFSET(Data!$A$1,MATCH("# "&amp;I$2&amp;" Women",Data!$CG:$CG,0)-1,MATCH(MID($A4,3,20)&amp;"/"&amp;$A$2,Data!$1:$1,0)-1)</f>
        <v>0</v>
      </c>
      <c r="J4" s="98">
        <f ca="1">OFFSET(Data!$A$1,MATCH("# "&amp;J$2&amp;" Women",Data!$CG:$CG,0)-1,MATCH(MID($A4,3,20)&amp;"/"&amp;$A$2,Data!$1:$1,0)-1)</f>
        <v>0</v>
      </c>
      <c r="K4" s="98">
        <f ca="1">OFFSET(Data!$A$1,MATCH("# "&amp;K$2&amp;" Women",Data!$CG:$CG,0)-1,MATCH(MID($A4,3,20)&amp;"/"&amp;$A$2,Data!$1:$1,0)-1)</f>
        <v>2</v>
      </c>
      <c r="L4" s="98">
        <f ca="1">OFFSET(Data!$A$1,MATCH("# "&amp;L$2&amp;" Women",Data!$CG:$CG,0)-1,MATCH(MID($A4,3,20)&amp;"/"&amp;$A$2,Data!$1:$1,0)-1)</f>
        <v>2</v>
      </c>
      <c r="M4" s="98">
        <f ca="1">OFFSET(Data!$A$1,MATCH("# "&amp;M$2&amp;" Women",Data!$CG:$CG,0)-1,MATCH(MID($A4,3,20)&amp;"/"&amp;$A$2,Data!$1:$1,0)-1)</f>
        <v>1</v>
      </c>
      <c r="N4" s="98">
        <f ca="1">OFFSET(Data!$A$1,MATCH("# "&amp;N$2&amp;" Women",Data!$CG:$CG,0)-1,MATCH(MID($A4,3,20)&amp;"/"&amp;$A$2,Data!$1:$1,0)-1)</f>
        <v>0</v>
      </c>
      <c r="O4" s="99">
        <f ca="1">OFFSET(Data!$A$1,MATCH("# "&amp;O$2&amp;" Women",Data!$CG:$CG,0)-1,MATCH(MID($A4,3,20)&amp;"/"&amp;$A$2,Data!$1:$1,0)-1)</f>
        <v>0</v>
      </c>
      <c r="P4" s="227"/>
      <c r="Q4" s="227"/>
      <c r="R4" s="227"/>
      <c r="S4" s="227"/>
      <c r="T4" s="227"/>
      <c r="U4" s="239"/>
      <c r="V4" s="288"/>
      <c r="W4" s="237" t="str">
        <f>Data!CG91</f>
        <v>Karl Seper</v>
      </c>
      <c r="X4" s="239">
        <f>IF(ISERROR(INDEX(Data!$CJ:$ID,MATCH($W4,Data!$CG:$CG,0),MATCH(X$1&amp;"/"&amp;$A$2,Data!$CJ$1:$ID$1,0)))=TRUE,0,INDEX(Data!$CJ:$ID,MATCH($W4,Data!$CG:$CG,0),MATCH(X$1&amp;"/"&amp;$A$2,Data!$CJ$1:$ID$1,0)))</f>
        <v>3</v>
      </c>
      <c r="Y4" s="239">
        <f>IF(ISERROR(INDEX(Data!$CJ:$ID,MATCH($W4,Data!$CG:$CG,0),MATCH(Y$1&amp;"/"&amp;$A$2,Data!$CJ$1:$ID$1,0)))=TRUE,0,INDEX(Data!$CJ:$ID,MATCH($W4,Data!$CG:$CG,0),MATCH(Y$1&amp;"/"&amp;$A$2,Data!$CJ$1:$ID$1,0)))</f>
        <v>3</v>
      </c>
      <c r="Z4" s="239">
        <f>IF(ISERROR(INDEX(Data!$CJ:$ID,MATCH($W4,Data!$CG:$CG,0),MATCH(Z$1&amp;"/"&amp;$A$2,Data!$CJ$1:$ID$1,0)))=TRUE,0,INDEX(Data!$CJ:$ID,MATCH($W4,Data!$CG:$CG,0),MATCH(Z$1&amp;"/"&amp;$A$2,Data!$CJ$1:$ID$1,0)))</f>
        <v>0</v>
      </c>
      <c r="AA4" s="239">
        <f>IF(ISERROR(INDEX(Data!$CJ:$ID,MATCH($W4,Data!$CG:$CG,0),MATCH(AA$1&amp;"/"&amp;$A$2,Data!$CJ$1:$ID$1,0)))=TRUE,0,INDEX(Data!$CJ:$ID,MATCH($W4,Data!$CG:$CG,0),MATCH(AA$1&amp;"/"&amp;$A$2,Data!$CJ$1:$ID$1,0)))</f>
        <v>0</v>
      </c>
      <c r="AB4" s="239">
        <f>IF(ISERROR(INDEX(Data!$CJ:$ID,MATCH($W4,Data!$CG:$CG,0),MATCH(AB$1&amp;"/"&amp;$A$2,Data!$CJ$1:$ID$1,0)))=TRUE,0,INDEX(Data!$CJ:$ID,MATCH($W4,Data!$CG:$CG,0),MATCH(AB$1&amp;"/"&amp;$A$2,Data!$CJ$1:$ID$1,0)))</f>
        <v>0</v>
      </c>
      <c r="AC4" s="237">
        <f ca="1">COUNTIF($X4:$AB4,AND("&lt;="&amp;AC$2,"&gt;0"))</f>
        <v>0</v>
      </c>
      <c r="AD4" s="237">
        <f t="shared" ca="1" si="0"/>
        <v>0</v>
      </c>
      <c r="AE4" s="237">
        <f t="shared" ca="1" si="0"/>
        <v>2</v>
      </c>
      <c r="AF4" s="237">
        <f t="shared" ca="1" si="0"/>
        <v>0</v>
      </c>
      <c r="AG4" s="237">
        <f t="shared" ca="1" si="0"/>
        <v>0</v>
      </c>
      <c r="AH4" s="237">
        <f t="shared" ca="1" si="0"/>
        <v>0</v>
      </c>
      <c r="AI4" s="237">
        <f t="shared" ca="1" si="1"/>
        <v>0</v>
      </c>
      <c r="AJ4" s="237" t="str">
        <f t="shared" ca="1" si="2"/>
        <v/>
      </c>
      <c r="AK4" s="237" t="str">
        <f t="shared" ref="AK4:AK35" ca="1" si="5">IF(AD4=0,"",IF($X4=AD$2,"/R1","")&amp;IF($Y4=AD$2,"/R2","")&amp;IF($Z4=AD$2,"/R3","")&amp;IF($AA4=AD$2,"/F","")&amp;IF($AB4=AD$2,"/PO",""))</f>
        <v/>
      </c>
      <c r="AL4" s="237" t="str">
        <f t="shared" ref="AL4:AL67" ca="1" si="6">IF(AE4=0,"",IF($X4=AE$2,"/R1","")&amp;IF($Y4=AE$2,"/R2","")&amp;IF($Z4=AE$2,"/R3","")&amp;IF($AA4=AE$2,"/F","")&amp;IF($AB4=AE$2,"/PO",""))</f>
        <v>/R1/R2</v>
      </c>
      <c r="AM4" s="237" t="str">
        <f t="shared" ref="AM4:AM35" ca="1" si="7">IF(AF4=0,"",IF($X4=AF$2,"/R1","")&amp;IF($Y4=AF$2,"/R2","")&amp;IF($Z4=AF$2,"/R3","")&amp;IF($AA4=AF$2,"/F","")&amp;IF($AB4=AF$2,"/PO",""))</f>
        <v/>
      </c>
      <c r="AN4" s="237" t="str">
        <f t="shared" ref="AN4:AN35" ca="1" si="8">IF(AG4=0,"",IF($X4=AG$2,"/R1","")&amp;IF($Y4=AG$2,"/R2","")&amp;IF($Z4=AG$2,"/R3","")&amp;IF($AA4=AG$2,"/F","")&amp;IF($AB4=AG$2,"/PO",""))</f>
        <v/>
      </c>
      <c r="AO4" s="237" t="str">
        <f t="shared" ref="AO4:AO35" ca="1" si="9">IF(AH4=0,"",IF($X4=AH$2,"/R1","")&amp;IF($Y4=AH$2,"/R2","")&amp;IF($Z4=AH$2,"/R3","")&amp;IF($AA4=AH$2,"/F","")&amp;IF($AB4=AH$2,"/PO",""))</f>
        <v/>
      </c>
      <c r="AP4" s="237" t="str">
        <f t="shared" ca="1" si="3"/>
        <v/>
      </c>
      <c r="AQ4" s="237" t="str">
        <f ca="1">IF(OFFSET($AB4,0,MATCH(A$17,AC$1:AI$1,0))=0,"",OFFSET($AB4,0,MATCH(A$17,AC$1:AI$1,0))&amp;AU4&amp;500-AT4)</f>
        <v/>
      </c>
      <c r="AR4" s="228" t="str">
        <f ca="1">IF(OFFSET($AB4,0,MATCH(A$17,AC$1:AI$1,0))=0,"",OFFSET($AB4,0,MATCH(A$17,AC$1:AI$1,0))&amp;" / "&amp;W4 &amp;" ("&amp;INDEX(Data!CI:CI,MATCH(W4,Data!CG:CG,0))&amp;")")</f>
        <v/>
      </c>
      <c r="AS4" s="228">
        <f>INDEX(Data!CI:CI,MATCH(W4,Data!CG:CG,0))</f>
        <v>2</v>
      </c>
      <c r="AT4" s="228" t="str">
        <f>MID(INDEX(Data!A:A,MATCH(W4,Data!CG:CG,0)),2,5)</f>
        <v>2</v>
      </c>
      <c r="AU4" s="228" t="str">
        <f>INDEX(Data!CH:CH,MATCH(W4,Data!CG:CG,0))</f>
        <v>M</v>
      </c>
      <c r="AV4" s="228" t="str">
        <f t="shared" ca="1" si="4"/>
        <v/>
      </c>
      <c r="AW4" s="228" t="str">
        <f t="array" aca="1" ref="AW4" ca="1">INDEX($AR$3:$AR$82,MATCH(LARGE(COUNTIF($AQ$3:$AQ$82,"&lt;"&amp;$AQ$3:$AQ$82),ROWS(AQ$3:AQ4)),COUNTIF($AQ$3:$AQ$82,"&lt;"&amp;$AQ$3:$AQ$82),0))</f>
        <v/>
      </c>
      <c r="AX4" s="228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</row>
    <row r="5" spans="1:89" s="2" customFormat="1" x14ac:dyDescent="0.25">
      <c r="A5" s="152" t="s">
        <v>108</v>
      </c>
      <c r="B5" s="100">
        <f ca="1">OFFSET(Data!$A$1,MATCH("# "&amp;B$2&amp;" Men",Data!$CG:$CG,0)-1,MATCH(MID($A5,3,20)&amp;"/"&amp;$A$2,Data!$1:$1,0)-1)</f>
        <v>0</v>
      </c>
      <c r="C5" s="101">
        <f ca="1">OFFSET(Data!$A$1,MATCH("# "&amp;C$2&amp;" Men",Data!$CG:$CG,0)-1,MATCH(MID($A5,3,20)&amp;"/"&amp;$A$2,Data!$1:$1,0)-1)</f>
        <v>1</v>
      </c>
      <c r="D5" s="101">
        <f ca="1">OFFSET(Data!$A$1,MATCH("# "&amp;D$2&amp;" Men",Data!$CG:$CG,0)-1,MATCH(MID($A5,3,20)&amp;"/"&amp;$A$2,Data!$1:$1,0)-1)</f>
        <v>16</v>
      </c>
      <c r="E5" s="101">
        <f ca="1">OFFSET(Data!$A$1,MATCH("# "&amp;E$2&amp;" Men",Data!$CG:$CG,0)-1,MATCH(MID($A5,3,20)&amp;"/"&amp;$A$2,Data!$1:$1,0)-1)</f>
        <v>7</v>
      </c>
      <c r="F5" s="101">
        <f ca="1">OFFSET(Data!$A$1,MATCH("# "&amp;F$2&amp;" Men",Data!$CG:$CG,0)-1,MATCH(MID($A5,3,20)&amp;"/"&amp;$A$2,Data!$1:$1,0)-1)</f>
        <v>2</v>
      </c>
      <c r="G5" s="101">
        <f ca="1">OFFSET(Data!$A$1,MATCH("# "&amp;G$2&amp;" Men",Data!$CG:$CG,0)-1,MATCH(MID($A5,3,20)&amp;"/"&amp;$A$2,Data!$1:$1,0)-1)</f>
        <v>0</v>
      </c>
      <c r="H5" s="102">
        <f ca="1">OFFSET(Data!$A$1,MATCH("# "&amp;H$2&amp;" Men",Data!$CG:$CG,0)-1,MATCH(MID($A5,3,20)&amp;"/"&amp;$A$2,Data!$1:$1,0)-1)</f>
        <v>0</v>
      </c>
      <c r="I5" s="103">
        <f ca="1">OFFSET(Data!$A$1,MATCH("# "&amp;I$2&amp;" Women",Data!$CG:$CG,0)-1,MATCH(MID($A5,3,20)&amp;"/"&amp;$A$2,Data!$1:$1,0)-1)</f>
        <v>0</v>
      </c>
      <c r="J5" s="104">
        <f ca="1">OFFSET(Data!$A$1,MATCH("# "&amp;J$2&amp;" Women",Data!$CG:$CG,0)-1,MATCH(MID($A5,3,20)&amp;"/"&amp;$A$2,Data!$1:$1,0)-1)</f>
        <v>0</v>
      </c>
      <c r="K5" s="104">
        <f ca="1">OFFSET(Data!$A$1,MATCH("# "&amp;K$2&amp;" Women",Data!$CG:$CG,0)-1,MATCH(MID($A5,3,20)&amp;"/"&amp;$A$2,Data!$1:$1,0)-1)</f>
        <v>1</v>
      </c>
      <c r="L5" s="104">
        <f ca="1">OFFSET(Data!$A$1,MATCH("# "&amp;L$2&amp;" Women",Data!$CG:$CG,0)-1,MATCH(MID($A5,3,20)&amp;"/"&amp;$A$2,Data!$1:$1,0)-1)</f>
        <v>3</v>
      </c>
      <c r="M5" s="104">
        <f ca="1">OFFSET(Data!$A$1,MATCH("# "&amp;M$2&amp;" Women",Data!$CG:$CG,0)-1,MATCH(MID($A5,3,20)&amp;"/"&amp;$A$2,Data!$1:$1,0)-1)</f>
        <v>1</v>
      </c>
      <c r="N5" s="104">
        <f ca="1">OFFSET(Data!$A$1,MATCH("# "&amp;N$2&amp;" Women",Data!$CG:$CG,0)-1,MATCH(MID($A5,3,20)&amp;"/"&amp;$A$2,Data!$1:$1,0)-1)</f>
        <v>0</v>
      </c>
      <c r="O5" s="105">
        <f ca="1">OFFSET(Data!$A$1,MATCH("# "&amp;O$2&amp;" Women",Data!$CG:$CG,0)-1,MATCH(MID($A5,3,20)&amp;"/"&amp;$A$2,Data!$1:$1,0)-1)</f>
        <v>0</v>
      </c>
      <c r="P5" s="227"/>
      <c r="Q5" s="227"/>
      <c r="R5" s="227"/>
      <c r="S5" s="227"/>
      <c r="T5" s="227"/>
      <c r="U5" s="239"/>
      <c r="V5" s="288"/>
      <c r="W5" s="237" t="str">
        <f>Data!CG92</f>
        <v>Bernd Wender</v>
      </c>
      <c r="X5" s="239">
        <f>IF(ISERROR(INDEX(Data!$CJ:$ID,MATCH($W5,Data!$CG:$CG,0),MATCH(X$1&amp;"/"&amp;$A$2,Data!$CJ$1:$ID$1,0)))=TRUE,0,INDEX(Data!$CJ:$ID,MATCH($W5,Data!$CG:$CG,0),MATCH(X$1&amp;"/"&amp;$A$2,Data!$CJ$1:$ID$1,0)))</f>
        <v>3</v>
      </c>
      <c r="Y5" s="239">
        <f>IF(ISERROR(INDEX(Data!$CJ:$ID,MATCH($W5,Data!$CG:$CG,0),MATCH(Y$1&amp;"/"&amp;$A$2,Data!$CJ$1:$ID$1,0)))=TRUE,0,INDEX(Data!$CJ:$ID,MATCH($W5,Data!$CG:$CG,0),MATCH(Y$1&amp;"/"&amp;$A$2,Data!$CJ$1:$ID$1,0)))</f>
        <v>3</v>
      </c>
      <c r="Z5" s="239">
        <f>IF(ISERROR(INDEX(Data!$CJ:$ID,MATCH($W5,Data!$CG:$CG,0),MATCH(Z$1&amp;"/"&amp;$A$2,Data!$CJ$1:$ID$1,0)))=TRUE,0,INDEX(Data!$CJ:$ID,MATCH($W5,Data!$CG:$CG,0),MATCH(Z$1&amp;"/"&amp;$A$2,Data!$CJ$1:$ID$1,0)))</f>
        <v>0</v>
      </c>
      <c r="AA5" s="239">
        <f>IF(ISERROR(INDEX(Data!$CJ:$ID,MATCH($W5,Data!$CG:$CG,0),MATCH(AA$1&amp;"/"&amp;$A$2,Data!$CJ$1:$ID$1,0)))=TRUE,0,INDEX(Data!$CJ:$ID,MATCH($W5,Data!$CG:$CG,0),MATCH(AA$1&amp;"/"&amp;$A$2,Data!$CJ$1:$ID$1,0)))</f>
        <v>0</v>
      </c>
      <c r="AB5" s="239">
        <f>IF(ISERROR(INDEX(Data!$CJ:$ID,MATCH($W5,Data!$CG:$CG,0),MATCH(AB$1&amp;"/"&amp;$A$2,Data!$CJ$1:$ID$1,0)))=TRUE,0,INDEX(Data!$CJ:$ID,MATCH($W5,Data!$CG:$CG,0),MATCH(AB$1&amp;"/"&amp;$A$2,Data!$CJ$1:$ID$1,0)))</f>
        <v>0</v>
      </c>
      <c r="AC5" s="237">
        <f ca="1">COUNTIF($X5:$AB5,AND("&lt;="&amp;AC$2,"&gt;0"))</f>
        <v>0</v>
      </c>
      <c r="AD5" s="237">
        <f t="shared" ca="1" si="0"/>
        <v>0</v>
      </c>
      <c r="AE5" s="237">
        <f t="shared" ca="1" si="0"/>
        <v>2</v>
      </c>
      <c r="AF5" s="237">
        <f t="shared" ca="1" si="0"/>
        <v>0</v>
      </c>
      <c r="AG5" s="237">
        <f t="shared" ca="1" si="0"/>
        <v>0</v>
      </c>
      <c r="AH5" s="237">
        <f t="shared" ca="1" si="0"/>
        <v>0</v>
      </c>
      <c r="AI5" s="237">
        <f t="shared" ca="1" si="1"/>
        <v>0</v>
      </c>
      <c r="AJ5" s="237" t="str">
        <f t="shared" ca="1" si="2"/>
        <v/>
      </c>
      <c r="AK5" s="237" t="str">
        <f t="shared" ca="1" si="5"/>
        <v/>
      </c>
      <c r="AL5" s="237" t="str">
        <f t="shared" ca="1" si="6"/>
        <v>/R1/R2</v>
      </c>
      <c r="AM5" s="237" t="str">
        <f t="shared" ca="1" si="7"/>
        <v/>
      </c>
      <c r="AN5" s="237" t="str">
        <f t="shared" ca="1" si="8"/>
        <v/>
      </c>
      <c r="AO5" s="237" t="str">
        <f t="shared" ca="1" si="9"/>
        <v/>
      </c>
      <c r="AP5" s="237" t="str">
        <f t="shared" ca="1" si="3"/>
        <v/>
      </c>
      <c r="AQ5" s="237" t="str">
        <f ca="1">IF(OFFSET($AB5,0,MATCH(A$17,AC$1:AI$1,0))=0,"",OFFSET($AB5,0,MATCH(A$17,AC$1:AI$1,0))&amp;AU5&amp;500-AT5)</f>
        <v/>
      </c>
      <c r="AR5" s="228" t="str">
        <f ca="1">IF(OFFSET($AB5,0,MATCH(A$17,AC$1:AI$1,0))=0,"",OFFSET($AB5,0,MATCH(A$17,AC$1:AI$1,0))&amp;" / "&amp;W5 &amp;" ("&amp;INDEX(Data!CI:CI,MATCH(W5,Data!CG:CG,0))&amp;")")</f>
        <v/>
      </c>
      <c r="AS5" s="228">
        <f>INDEX(Data!CI:CI,MATCH(W5,Data!CG:CG,0))</f>
        <v>3</v>
      </c>
      <c r="AT5" s="228" t="str">
        <f>MID(INDEX(Data!A:A,MATCH(W5,Data!CG:CG,0)),2,5)</f>
        <v>3</v>
      </c>
      <c r="AU5" s="228" t="str">
        <f>INDEX(Data!CH:CH,MATCH(W5,Data!CG:CG,0))</f>
        <v>M</v>
      </c>
      <c r="AV5" s="228" t="str">
        <f t="shared" ca="1" si="4"/>
        <v/>
      </c>
      <c r="AW5" s="228" t="str">
        <f t="array" aca="1" ref="AW5" ca="1">INDEX($AR$3:$AR$82,MATCH(LARGE(COUNTIF($AQ$3:$AQ$82,"&lt;"&amp;$AQ$3:$AQ$82),ROWS(AQ$3:AQ5)),COUNTIF($AQ$3:$AQ$82,"&lt;"&amp;$AQ$3:$AQ$82),0))</f>
        <v/>
      </c>
      <c r="AX5" s="228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</row>
    <row r="6" spans="1:89" s="2" customFormat="1" x14ac:dyDescent="0.25">
      <c r="A6" s="152" t="s">
        <v>109</v>
      </c>
      <c r="B6" s="100" t="e">
        <f ca="1">OFFSET(Data!$A$1,MATCH("# "&amp;B$2&amp;" Men",Data!$CG:$CG,0)-1,MATCH(MID($A6,3,20)&amp;"/"&amp;$A$2,Data!$1:$1,0)-1)</f>
        <v>#N/A</v>
      </c>
      <c r="C6" s="101" t="e">
        <f ca="1">OFFSET(Data!$A$1,MATCH("# "&amp;C$2&amp;" Men",Data!$CG:$CG,0)-1,MATCH(MID($A6,3,20)&amp;"/"&amp;$A$2,Data!$1:$1,0)-1)</f>
        <v>#N/A</v>
      </c>
      <c r="D6" s="101" t="e">
        <f ca="1">OFFSET(Data!$A$1,MATCH("# "&amp;D$2&amp;" Men",Data!$CG:$CG,0)-1,MATCH(MID($A6,3,20)&amp;"/"&amp;$A$2,Data!$1:$1,0)-1)</f>
        <v>#N/A</v>
      </c>
      <c r="E6" s="101" t="e">
        <f ca="1">OFFSET(Data!$A$1,MATCH("# "&amp;E$2&amp;" Men",Data!$CG:$CG,0)-1,MATCH(MID($A6,3,20)&amp;"/"&amp;$A$2,Data!$1:$1,0)-1)</f>
        <v>#N/A</v>
      </c>
      <c r="F6" s="101" t="e">
        <f ca="1">OFFSET(Data!$A$1,MATCH("# "&amp;F$2&amp;" Men",Data!$CG:$CG,0)-1,MATCH(MID($A6,3,20)&amp;"/"&amp;$A$2,Data!$1:$1,0)-1)</f>
        <v>#N/A</v>
      </c>
      <c r="G6" s="101" t="e">
        <f ca="1">OFFSET(Data!$A$1,MATCH("# "&amp;G$2&amp;" Men",Data!$CG:$CG,0)-1,MATCH(MID($A6,3,20)&amp;"/"&amp;$A$2,Data!$1:$1,0)-1)</f>
        <v>#N/A</v>
      </c>
      <c r="H6" s="102" t="e">
        <f ca="1">OFFSET(Data!$A$1,MATCH("# "&amp;H$2&amp;" Men",Data!$CG:$CG,0)-1,MATCH(MID($A6,3,20)&amp;"/"&amp;$A$2,Data!$1:$1,0)-1)</f>
        <v>#N/A</v>
      </c>
      <c r="I6" s="103" t="e">
        <f ca="1">OFFSET(Data!$A$1,MATCH("# "&amp;I$2&amp;" Women",Data!$CG:$CG,0)-1,MATCH(MID($A6,3,20)&amp;"/"&amp;$A$2,Data!$1:$1,0)-1)</f>
        <v>#N/A</v>
      </c>
      <c r="J6" s="104" t="e">
        <f ca="1">OFFSET(Data!$A$1,MATCH("# "&amp;J$2&amp;" Women",Data!$CG:$CG,0)-1,MATCH(MID($A6,3,20)&amp;"/"&amp;$A$2,Data!$1:$1,0)-1)</f>
        <v>#N/A</v>
      </c>
      <c r="K6" s="104" t="e">
        <f ca="1">OFFSET(Data!$A$1,MATCH("# "&amp;K$2&amp;" Women",Data!$CG:$CG,0)-1,MATCH(MID($A6,3,20)&amp;"/"&amp;$A$2,Data!$1:$1,0)-1)</f>
        <v>#N/A</v>
      </c>
      <c r="L6" s="104" t="e">
        <f ca="1">OFFSET(Data!$A$1,MATCH("# "&amp;L$2&amp;" Women",Data!$CG:$CG,0)-1,MATCH(MID($A6,3,20)&amp;"/"&amp;$A$2,Data!$1:$1,0)-1)</f>
        <v>#N/A</v>
      </c>
      <c r="M6" s="104" t="e">
        <f ca="1">OFFSET(Data!$A$1,MATCH("# "&amp;M$2&amp;" Women",Data!$CG:$CG,0)-1,MATCH(MID($A6,3,20)&amp;"/"&amp;$A$2,Data!$1:$1,0)-1)</f>
        <v>#N/A</v>
      </c>
      <c r="N6" s="104" t="e">
        <f ca="1">OFFSET(Data!$A$1,MATCH("# "&amp;N$2&amp;" Women",Data!$CG:$CG,0)-1,MATCH(MID($A6,3,20)&amp;"/"&amp;$A$2,Data!$1:$1,0)-1)</f>
        <v>#N/A</v>
      </c>
      <c r="O6" s="105" t="e">
        <f ca="1">OFFSET(Data!$A$1,MATCH("# "&amp;O$2&amp;" Women",Data!$CG:$CG,0)-1,MATCH(MID($A6,3,20)&amp;"/"&amp;$A$2,Data!$1:$1,0)-1)</f>
        <v>#N/A</v>
      </c>
      <c r="P6" s="227"/>
      <c r="Q6" s="227"/>
      <c r="R6" s="227"/>
      <c r="S6" s="227"/>
      <c r="T6" s="227"/>
      <c r="U6" s="239"/>
      <c r="V6" s="288"/>
      <c r="W6" s="237" t="str">
        <f>Data!CG93</f>
        <v>David Wojak</v>
      </c>
      <c r="X6" s="239">
        <f>IF(ISERROR(INDEX(Data!$CJ:$ID,MATCH($W6,Data!$CG:$CG,0),MATCH(X$1&amp;"/"&amp;$A$2,Data!$CJ$1:$ID$1,0)))=TRUE,0,INDEX(Data!$CJ:$ID,MATCH($W6,Data!$CG:$CG,0),MATCH(X$1&amp;"/"&amp;$A$2,Data!$CJ$1:$ID$1,0)))</f>
        <v>3</v>
      </c>
      <c r="Y6" s="239">
        <f>IF(ISERROR(INDEX(Data!$CJ:$ID,MATCH($W6,Data!$CG:$CG,0),MATCH(Y$1&amp;"/"&amp;$A$2,Data!$CJ$1:$ID$1,0)))=TRUE,0,INDEX(Data!$CJ:$ID,MATCH($W6,Data!$CG:$CG,0),MATCH(Y$1&amp;"/"&amp;$A$2,Data!$CJ$1:$ID$1,0)))</f>
        <v>3</v>
      </c>
      <c r="Z6" s="239">
        <f>IF(ISERROR(INDEX(Data!$CJ:$ID,MATCH($W6,Data!$CG:$CG,0),MATCH(Z$1&amp;"/"&amp;$A$2,Data!$CJ$1:$ID$1,0)))=TRUE,0,INDEX(Data!$CJ:$ID,MATCH($W6,Data!$CG:$CG,0),MATCH(Z$1&amp;"/"&amp;$A$2,Data!$CJ$1:$ID$1,0)))</f>
        <v>0</v>
      </c>
      <c r="AA6" s="239">
        <f>IF(ISERROR(INDEX(Data!$CJ:$ID,MATCH($W6,Data!$CG:$CG,0),MATCH(AA$1&amp;"/"&amp;$A$2,Data!$CJ$1:$ID$1,0)))=TRUE,0,INDEX(Data!$CJ:$ID,MATCH($W6,Data!$CG:$CG,0),MATCH(AA$1&amp;"/"&amp;$A$2,Data!$CJ$1:$ID$1,0)))</f>
        <v>0</v>
      </c>
      <c r="AB6" s="239">
        <f>IF(ISERROR(INDEX(Data!$CJ:$ID,MATCH($W6,Data!$CG:$CG,0),MATCH(AB$1&amp;"/"&amp;$A$2,Data!$CJ$1:$ID$1,0)))=TRUE,0,INDEX(Data!$CJ:$ID,MATCH($W6,Data!$CG:$CG,0),MATCH(AB$1&amp;"/"&amp;$A$2,Data!$CJ$1:$ID$1,0)))</f>
        <v>0</v>
      </c>
      <c r="AC6" s="237">
        <f t="shared" ref="AC6:AC69" ca="1" si="10">COUNTIF($X6:$AB6,AND("&lt;="&amp;AC$2,"&gt;0"))</f>
        <v>0</v>
      </c>
      <c r="AD6" s="237">
        <f t="shared" ca="1" si="0"/>
        <v>0</v>
      </c>
      <c r="AE6" s="237">
        <f t="shared" ca="1" si="0"/>
        <v>2</v>
      </c>
      <c r="AF6" s="237">
        <f t="shared" ca="1" si="0"/>
        <v>0</v>
      </c>
      <c r="AG6" s="237">
        <f t="shared" ca="1" si="0"/>
        <v>0</v>
      </c>
      <c r="AH6" s="237">
        <f t="shared" ca="1" si="0"/>
        <v>0</v>
      </c>
      <c r="AI6" s="237">
        <f t="shared" ca="1" si="1"/>
        <v>0</v>
      </c>
      <c r="AJ6" s="237" t="str">
        <f t="shared" ca="1" si="2"/>
        <v/>
      </c>
      <c r="AK6" s="237" t="str">
        <f t="shared" ca="1" si="5"/>
        <v/>
      </c>
      <c r="AL6" s="237" t="str">
        <f t="shared" ca="1" si="6"/>
        <v>/R1/R2</v>
      </c>
      <c r="AM6" s="237" t="str">
        <f t="shared" ca="1" si="7"/>
        <v/>
      </c>
      <c r="AN6" s="237" t="str">
        <f t="shared" ca="1" si="8"/>
        <v/>
      </c>
      <c r="AO6" s="237" t="str">
        <f t="shared" ca="1" si="9"/>
        <v/>
      </c>
      <c r="AP6" s="237" t="str">
        <f t="shared" ca="1" si="3"/>
        <v/>
      </c>
      <c r="AQ6" s="237" t="str">
        <f ca="1">IF(OFFSET($AB6,0,MATCH(A$17,AC$1:AI$1,0))=0,"",OFFSET($AB6,0,MATCH(A$17,AC$1:AI$1,0))&amp;AU6&amp;500-AT6)</f>
        <v/>
      </c>
      <c r="AR6" s="228" t="str">
        <f ca="1">IF(OFFSET($AB6,0,MATCH(A$17,AC$1:AI$1,0))=0,"",OFFSET($AB6,0,MATCH(A$17,AC$1:AI$1,0))&amp;" / "&amp;W6 &amp;" ("&amp;INDEX(Data!CI:CI,MATCH(W6,Data!CG:CG,0))&amp;")")</f>
        <v/>
      </c>
      <c r="AS6" s="228">
        <f>INDEX(Data!CI:CI,MATCH(W6,Data!CG:CG,0))</f>
        <v>3</v>
      </c>
      <c r="AT6" s="228" t="str">
        <f>MID(INDEX(Data!A:A,MATCH(W6,Data!CG:CG,0)),2,5)</f>
        <v>4</v>
      </c>
      <c r="AU6" s="228" t="str">
        <f>INDEX(Data!CH:CH,MATCH(W6,Data!CG:CG,0))</f>
        <v>M</v>
      </c>
      <c r="AV6" s="228" t="str">
        <f t="shared" ca="1" si="4"/>
        <v/>
      </c>
      <c r="AW6" s="228" t="str">
        <f t="array" aca="1" ref="AW6" ca="1">INDEX($AR$3:$AR$82,MATCH(LARGE(COUNTIF($AQ$3:$AQ$82,"&lt;"&amp;$AQ$3:$AQ$82),ROWS(AQ$3:AQ6)),COUNTIF($AQ$3:$AQ$82,"&lt;"&amp;$AQ$3:$AQ$82),0))</f>
        <v/>
      </c>
      <c r="AX6" s="228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</row>
    <row r="7" spans="1:89" s="2" customFormat="1" x14ac:dyDescent="0.25">
      <c r="A7" s="152" t="s">
        <v>110</v>
      </c>
      <c r="B7" s="100" t="e">
        <f ca="1">OFFSET(Data!$A$1,MATCH("# "&amp;B$2&amp;" Men",Data!$CG:$CG,0)-1,MATCH(MID($A7,3,20)&amp;"/"&amp;$A$2,Data!$1:$1,0)-1)</f>
        <v>#N/A</v>
      </c>
      <c r="C7" s="101" t="e">
        <f ca="1">OFFSET(Data!$A$1,MATCH("# "&amp;C$2&amp;" Men",Data!$CG:$CG,0)-1,MATCH(MID($A7,3,20)&amp;"/"&amp;$A$2,Data!$1:$1,0)-1)</f>
        <v>#N/A</v>
      </c>
      <c r="D7" s="101" t="e">
        <f ca="1">OFFSET(Data!$A$1,MATCH("# "&amp;D$2&amp;" Men",Data!$CG:$CG,0)-1,MATCH(MID($A7,3,20)&amp;"/"&amp;$A$2,Data!$1:$1,0)-1)</f>
        <v>#N/A</v>
      </c>
      <c r="E7" s="101" t="e">
        <f ca="1">OFFSET(Data!$A$1,MATCH("# "&amp;E$2&amp;" Men",Data!$CG:$CG,0)-1,MATCH(MID($A7,3,20)&amp;"/"&amp;$A$2,Data!$1:$1,0)-1)</f>
        <v>#N/A</v>
      </c>
      <c r="F7" s="101" t="e">
        <f ca="1">OFFSET(Data!$A$1,MATCH("# "&amp;F$2&amp;" Men",Data!$CG:$CG,0)-1,MATCH(MID($A7,3,20)&amp;"/"&amp;$A$2,Data!$1:$1,0)-1)</f>
        <v>#N/A</v>
      </c>
      <c r="G7" s="101" t="e">
        <f ca="1">OFFSET(Data!$A$1,MATCH("# "&amp;G$2&amp;" Men",Data!$CG:$CG,0)-1,MATCH(MID($A7,3,20)&amp;"/"&amp;$A$2,Data!$1:$1,0)-1)</f>
        <v>#N/A</v>
      </c>
      <c r="H7" s="102" t="e">
        <f ca="1">OFFSET(Data!$A$1,MATCH("# "&amp;H$2&amp;" Men",Data!$CG:$CG,0)-1,MATCH(MID($A7,3,20)&amp;"/"&amp;$A$2,Data!$1:$1,0)-1)</f>
        <v>#N/A</v>
      </c>
      <c r="I7" s="103" t="e">
        <f ca="1">OFFSET(Data!$A$1,MATCH("# "&amp;I$2&amp;" Women",Data!$CG:$CG,0)-1,MATCH(MID($A7,3,20)&amp;"/"&amp;$A$2,Data!$1:$1,0)-1)</f>
        <v>#N/A</v>
      </c>
      <c r="J7" s="104" t="e">
        <f ca="1">OFFSET(Data!$A$1,MATCH("# "&amp;J$2&amp;" Women",Data!$CG:$CG,0)-1,MATCH(MID($A7,3,20)&amp;"/"&amp;$A$2,Data!$1:$1,0)-1)</f>
        <v>#N/A</v>
      </c>
      <c r="K7" s="104" t="e">
        <f ca="1">OFFSET(Data!$A$1,MATCH("# "&amp;K$2&amp;" Women",Data!$CG:$CG,0)-1,MATCH(MID($A7,3,20)&amp;"/"&amp;$A$2,Data!$1:$1,0)-1)</f>
        <v>#N/A</v>
      </c>
      <c r="L7" s="104" t="e">
        <f ca="1">OFFSET(Data!$A$1,MATCH("# "&amp;L$2&amp;" Women",Data!$CG:$CG,0)-1,MATCH(MID($A7,3,20)&amp;"/"&amp;$A$2,Data!$1:$1,0)-1)</f>
        <v>#N/A</v>
      </c>
      <c r="M7" s="104" t="e">
        <f ca="1">OFFSET(Data!$A$1,MATCH("# "&amp;M$2&amp;" Women",Data!$CG:$CG,0)-1,MATCH(MID($A7,3,20)&amp;"/"&amp;$A$2,Data!$1:$1,0)-1)</f>
        <v>#N/A</v>
      </c>
      <c r="N7" s="104" t="e">
        <f ca="1">OFFSET(Data!$A$1,MATCH("# "&amp;N$2&amp;" Women",Data!$CG:$CG,0)-1,MATCH(MID($A7,3,20)&amp;"/"&amp;$A$2,Data!$1:$1,0)-1)</f>
        <v>#N/A</v>
      </c>
      <c r="O7" s="105" t="e">
        <f ca="1">OFFSET(Data!$A$1,MATCH("# "&amp;O$2&amp;" Women",Data!$CG:$CG,0)-1,MATCH(MID($A7,3,20)&amp;"/"&amp;$A$2,Data!$1:$1,0)-1)</f>
        <v>#N/A</v>
      </c>
      <c r="P7" s="227"/>
      <c r="Q7" s="227"/>
      <c r="R7" s="227"/>
      <c r="S7" s="227"/>
      <c r="T7" s="227"/>
      <c r="U7" s="239"/>
      <c r="V7" s="288"/>
      <c r="W7" s="237" t="str">
        <f>Data!CG94</f>
        <v>Mike Bischof-Horak</v>
      </c>
      <c r="X7" s="239">
        <f>IF(ISERROR(INDEX(Data!$CJ:$ID,MATCH($W7,Data!$CG:$CG,0),MATCH(X$1&amp;"/"&amp;$A$2,Data!$CJ$1:$ID$1,0)))=TRUE,0,INDEX(Data!$CJ:$ID,MATCH($W7,Data!$CG:$CG,0),MATCH(X$1&amp;"/"&amp;$A$2,Data!$CJ$1:$ID$1,0)))</f>
        <v>3</v>
      </c>
      <c r="Y7" s="239">
        <f>IF(ISERROR(INDEX(Data!$CJ:$ID,MATCH($W7,Data!$CG:$CG,0),MATCH(Y$1&amp;"/"&amp;$A$2,Data!$CJ$1:$ID$1,0)))=TRUE,0,INDEX(Data!$CJ:$ID,MATCH($W7,Data!$CG:$CG,0),MATCH(Y$1&amp;"/"&amp;$A$2,Data!$CJ$1:$ID$1,0)))</f>
        <v>3</v>
      </c>
      <c r="Z7" s="239">
        <f>IF(ISERROR(INDEX(Data!$CJ:$ID,MATCH($W7,Data!$CG:$CG,0),MATCH(Z$1&amp;"/"&amp;$A$2,Data!$CJ$1:$ID$1,0)))=TRUE,0,INDEX(Data!$CJ:$ID,MATCH($W7,Data!$CG:$CG,0),MATCH(Z$1&amp;"/"&amp;$A$2,Data!$CJ$1:$ID$1,0)))</f>
        <v>0</v>
      </c>
      <c r="AA7" s="239">
        <f>IF(ISERROR(INDEX(Data!$CJ:$ID,MATCH($W7,Data!$CG:$CG,0),MATCH(AA$1&amp;"/"&amp;$A$2,Data!$CJ$1:$ID$1,0)))=TRUE,0,INDEX(Data!$CJ:$ID,MATCH($W7,Data!$CG:$CG,0),MATCH(AA$1&amp;"/"&amp;$A$2,Data!$CJ$1:$ID$1,0)))</f>
        <v>0</v>
      </c>
      <c r="AB7" s="239">
        <f>IF(ISERROR(INDEX(Data!$CJ:$ID,MATCH($W7,Data!$CG:$CG,0),MATCH(AB$1&amp;"/"&amp;$A$2,Data!$CJ$1:$ID$1,0)))=TRUE,0,INDEX(Data!$CJ:$ID,MATCH($W7,Data!$CG:$CG,0),MATCH(AB$1&amp;"/"&amp;$A$2,Data!$CJ$1:$ID$1,0)))</f>
        <v>0</v>
      </c>
      <c r="AC7" s="237">
        <f t="shared" ca="1" si="10"/>
        <v>0</v>
      </c>
      <c r="AD7" s="237">
        <f t="shared" ca="1" si="0"/>
        <v>0</v>
      </c>
      <c r="AE7" s="237">
        <f t="shared" ca="1" si="0"/>
        <v>2</v>
      </c>
      <c r="AF7" s="237">
        <f t="shared" ca="1" si="0"/>
        <v>0</v>
      </c>
      <c r="AG7" s="237">
        <f t="shared" ca="1" si="0"/>
        <v>0</v>
      </c>
      <c r="AH7" s="237">
        <f t="shared" ca="1" si="0"/>
        <v>0</v>
      </c>
      <c r="AI7" s="237">
        <f t="shared" ca="1" si="1"/>
        <v>0</v>
      </c>
      <c r="AJ7" s="237" t="str">
        <f t="shared" ca="1" si="2"/>
        <v/>
      </c>
      <c r="AK7" s="237" t="str">
        <f t="shared" ca="1" si="5"/>
        <v/>
      </c>
      <c r="AL7" s="237" t="str">
        <f t="shared" ca="1" si="6"/>
        <v>/R1/R2</v>
      </c>
      <c r="AM7" s="237" t="str">
        <f t="shared" ca="1" si="7"/>
        <v/>
      </c>
      <c r="AN7" s="237" t="str">
        <f t="shared" ca="1" si="8"/>
        <v/>
      </c>
      <c r="AO7" s="237" t="str">
        <f t="shared" ca="1" si="9"/>
        <v/>
      </c>
      <c r="AP7" s="237" t="str">
        <f t="shared" ca="1" si="3"/>
        <v/>
      </c>
      <c r="AQ7" s="237" t="str">
        <f ca="1">IF(OFFSET($AB7,0,MATCH(A$17,AC$1:AI$1,0))=0,"",OFFSET($AB7,0,MATCH(A$17,AC$1:AI$1,0))&amp;AU7&amp;500-AT7)</f>
        <v/>
      </c>
      <c r="AR7" s="228" t="str">
        <f ca="1">IF(OFFSET($AB7,0,MATCH(A$17,AC$1:AI$1,0))=0,"",OFFSET($AB7,0,MATCH(A$17,AC$1:AI$1,0))&amp;" / "&amp;W7 &amp;" ("&amp;INDEX(Data!CI:CI,MATCH(W7,Data!CG:CG,0))&amp;")")</f>
        <v/>
      </c>
      <c r="AS7" s="228">
        <f>INDEX(Data!CI:CI,MATCH(W7,Data!CG:CG,0))</f>
        <v>5</v>
      </c>
      <c r="AT7" s="228" t="str">
        <f>MID(INDEX(Data!A:A,MATCH(W7,Data!CG:CG,0)),2,5)</f>
        <v>5</v>
      </c>
      <c r="AU7" s="228" t="str">
        <f>INDEX(Data!CH:CH,MATCH(W7,Data!CG:CG,0))</f>
        <v>M</v>
      </c>
      <c r="AV7" s="228" t="str">
        <f t="shared" ca="1" si="4"/>
        <v/>
      </c>
      <c r="AW7" s="228" t="str">
        <f t="array" aca="1" ref="AW7" ca="1">INDEX($AR$3:$AR$82,MATCH(LARGE(COUNTIF($AQ$3:$AQ$82,"&lt;"&amp;$AQ$3:$AQ$82),ROWS(AQ$3:AQ7)),COUNTIF($AQ$3:$AQ$82,"&lt;"&amp;$AQ$3:$AQ$82),0))</f>
        <v/>
      </c>
      <c r="AX7" s="228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</row>
    <row r="8" spans="1:89" s="2" customFormat="1" x14ac:dyDescent="0.25">
      <c r="A8" s="152" t="s">
        <v>111</v>
      </c>
      <c r="B8" s="100" t="e">
        <f ca="1">OFFSET(Data!$A$1,MATCH("# "&amp;B$2&amp;" Men",Data!$CG:$CG,0)-1,MATCH(MID($A8,3,20)&amp;"/"&amp;$A$2,Data!$1:$1,0)-1)</f>
        <v>#N/A</v>
      </c>
      <c r="C8" s="101" t="e">
        <f ca="1">OFFSET(Data!$A$1,MATCH("# "&amp;C$2&amp;" Men",Data!$CG:$CG,0)-1,MATCH(MID($A8,3,20)&amp;"/"&amp;$A$2,Data!$1:$1,0)-1)</f>
        <v>#N/A</v>
      </c>
      <c r="D8" s="101" t="e">
        <f ca="1">OFFSET(Data!$A$1,MATCH("# "&amp;D$2&amp;" Men",Data!$CG:$CG,0)-1,MATCH(MID($A8,3,20)&amp;"/"&amp;$A$2,Data!$1:$1,0)-1)</f>
        <v>#N/A</v>
      </c>
      <c r="E8" s="101" t="e">
        <f ca="1">OFFSET(Data!$A$1,MATCH("# "&amp;E$2&amp;" Men",Data!$CG:$CG,0)-1,MATCH(MID($A8,3,20)&amp;"/"&amp;$A$2,Data!$1:$1,0)-1)</f>
        <v>#N/A</v>
      </c>
      <c r="F8" s="101" t="e">
        <f ca="1">OFFSET(Data!$A$1,MATCH("# "&amp;F$2&amp;" Men",Data!$CG:$CG,0)-1,MATCH(MID($A8,3,20)&amp;"/"&amp;$A$2,Data!$1:$1,0)-1)</f>
        <v>#N/A</v>
      </c>
      <c r="G8" s="101" t="e">
        <f ca="1">OFFSET(Data!$A$1,MATCH("# "&amp;G$2&amp;" Men",Data!$CG:$CG,0)-1,MATCH(MID($A8,3,20)&amp;"/"&amp;$A$2,Data!$1:$1,0)-1)</f>
        <v>#N/A</v>
      </c>
      <c r="H8" s="102" t="e">
        <f ca="1">OFFSET(Data!$A$1,MATCH("# "&amp;H$2&amp;" Men",Data!$CG:$CG,0)-1,MATCH(MID($A8,3,20)&amp;"/"&amp;$A$2,Data!$1:$1,0)-1)</f>
        <v>#N/A</v>
      </c>
      <c r="I8" s="103" t="e">
        <f ca="1">OFFSET(Data!$A$1,MATCH("# "&amp;I$2&amp;" Women",Data!$CG:$CG,0)-1,MATCH(MID($A8,3,20)&amp;"/"&amp;$A$2,Data!$1:$1,0)-1)</f>
        <v>#N/A</v>
      </c>
      <c r="J8" s="104" t="e">
        <f ca="1">OFFSET(Data!$A$1,MATCH("# "&amp;J$2&amp;" Women",Data!$CG:$CG,0)-1,MATCH(MID($A8,3,20)&amp;"/"&amp;$A$2,Data!$1:$1,0)-1)</f>
        <v>#N/A</v>
      </c>
      <c r="K8" s="104" t="e">
        <f ca="1">OFFSET(Data!$A$1,MATCH("# "&amp;K$2&amp;" Women",Data!$CG:$CG,0)-1,MATCH(MID($A8,3,20)&amp;"/"&amp;$A$2,Data!$1:$1,0)-1)</f>
        <v>#N/A</v>
      </c>
      <c r="L8" s="104" t="e">
        <f ca="1">OFFSET(Data!$A$1,MATCH("# "&amp;L$2&amp;" Women",Data!$CG:$CG,0)-1,MATCH(MID($A8,3,20)&amp;"/"&amp;$A$2,Data!$1:$1,0)-1)</f>
        <v>#N/A</v>
      </c>
      <c r="M8" s="104" t="e">
        <f ca="1">OFFSET(Data!$A$1,MATCH("# "&amp;M$2&amp;" Women",Data!$CG:$CG,0)-1,MATCH(MID($A8,3,20)&amp;"/"&amp;$A$2,Data!$1:$1,0)-1)</f>
        <v>#N/A</v>
      </c>
      <c r="N8" s="104" t="e">
        <f ca="1">OFFSET(Data!$A$1,MATCH("# "&amp;N$2&amp;" Women",Data!$CG:$CG,0)-1,MATCH(MID($A8,3,20)&amp;"/"&amp;$A$2,Data!$1:$1,0)-1)</f>
        <v>#N/A</v>
      </c>
      <c r="O8" s="105" t="e">
        <f ca="1">OFFSET(Data!$A$1,MATCH("# "&amp;O$2&amp;" Women",Data!$CG:$CG,0)-1,MATCH(MID($A8,3,20)&amp;"/"&amp;$A$2,Data!$1:$1,0)-1)</f>
        <v>#N/A</v>
      </c>
      <c r="P8" s="227"/>
      <c r="Q8" s="227"/>
      <c r="R8" s="227"/>
      <c r="S8" s="227"/>
      <c r="T8" s="227"/>
      <c r="U8" s="239"/>
      <c r="V8" s="288"/>
      <c r="W8" s="237" t="str">
        <f>Data!CG95</f>
        <v>Werner Mooshammer</v>
      </c>
      <c r="X8" s="239">
        <f>IF(ISERROR(INDEX(Data!$CJ:$ID,MATCH($W8,Data!$CG:$CG,0),MATCH(X$1&amp;"/"&amp;$A$2,Data!$CJ$1:$ID$1,0)))=TRUE,0,INDEX(Data!$CJ:$ID,MATCH($W8,Data!$CG:$CG,0),MATCH(X$1&amp;"/"&amp;$A$2,Data!$CJ$1:$ID$1,0)))</f>
        <v>4</v>
      </c>
      <c r="Y8" s="239">
        <f>IF(ISERROR(INDEX(Data!$CJ:$ID,MATCH($W8,Data!$CG:$CG,0),MATCH(Y$1&amp;"/"&amp;$A$2,Data!$CJ$1:$ID$1,0)))=TRUE,0,INDEX(Data!$CJ:$ID,MATCH($W8,Data!$CG:$CG,0),MATCH(Y$1&amp;"/"&amp;$A$2,Data!$CJ$1:$ID$1,0)))</f>
        <v>3</v>
      </c>
      <c r="Z8" s="239">
        <f>IF(ISERROR(INDEX(Data!$CJ:$ID,MATCH($W8,Data!$CG:$CG,0),MATCH(Z$1&amp;"/"&amp;$A$2,Data!$CJ$1:$ID$1,0)))=TRUE,0,INDEX(Data!$CJ:$ID,MATCH($W8,Data!$CG:$CG,0),MATCH(Z$1&amp;"/"&amp;$A$2,Data!$CJ$1:$ID$1,0)))</f>
        <v>0</v>
      </c>
      <c r="AA8" s="239">
        <f>IF(ISERROR(INDEX(Data!$CJ:$ID,MATCH($W8,Data!$CG:$CG,0),MATCH(AA$1&amp;"/"&amp;$A$2,Data!$CJ$1:$ID$1,0)))=TRUE,0,INDEX(Data!$CJ:$ID,MATCH($W8,Data!$CG:$CG,0),MATCH(AA$1&amp;"/"&amp;$A$2,Data!$CJ$1:$ID$1,0)))</f>
        <v>0</v>
      </c>
      <c r="AB8" s="239">
        <f>IF(ISERROR(INDEX(Data!$CJ:$ID,MATCH($W8,Data!$CG:$CG,0),MATCH(AB$1&amp;"/"&amp;$A$2,Data!$CJ$1:$ID$1,0)))=TRUE,0,INDEX(Data!$CJ:$ID,MATCH($W8,Data!$CG:$CG,0),MATCH(AB$1&amp;"/"&amp;$A$2,Data!$CJ$1:$ID$1,0)))</f>
        <v>0</v>
      </c>
      <c r="AC8" s="237">
        <f t="shared" ca="1" si="10"/>
        <v>0</v>
      </c>
      <c r="AD8" s="237">
        <f t="shared" ca="1" si="0"/>
        <v>0</v>
      </c>
      <c r="AE8" s="237">
        <f t="shared" ca="1" si="0"/>
        <v>1</v>
      </c>
      <c r="AF8" s="237">
        <f t="shared" ca="1" si="0"/>
        <v>1</v>
      </c>
      <c r="AG8" s="237">
        <f t="shared" ca="1" si="0"/>
        <v>0</v>
      </c>
      <c r="AH8" s="237">
        <f t="shared" ca="1" si="0"/>
        <v>0</v>
      </c>
      <c r="AI8" s="237">
        <f t="shared" ca="1" si="1"/>
        <v>0</v>
      </c>
      <c r="AJ8" s="237" t="str">
        <f t="shared" ca="1" si="2"/>
        <v/>
      </c>
      <c r="AK8" s="237" t="str">
        <f t="shared" ca="1" si="5"/>
        <v/>
      </c>
      <c r="AL8" s="237" t="str">
        <f t="shared" ca="1" si="6"/>
        <v>/R2</v>
      </c>
      <c r="AM8" s="237" t="str">
        <f t="shared" ca="1" si="7"/>
        <v>/R1</v>
      </c>
      <c r="AN8" s="237" t="str">
        <f t="shared" ca="1" si="8"/>
        <v/>
      </c>
      <c r="AO8" s="237" t="str">
        <f t="shared" ca="1" si="9"/>
        <v/>
      </c>
      <c r="AP8" s="237" t="str">
        <f t="shared" ca="1" si="3"/>
        <v/>
      </c>
      <c r="AQ8" s="237" t="str">
        <f t="shared" ref="AQ8:AQ71" ca="1" si="11">IF(OFFSET($AB8,0,MATCH(A$17,AC$1:AI$1,0))=0,"",OFFSET($AB8,0,MATCH(A$17,AC$1:AI$1,0))&amp;AU8&amp;500-AT8)</f>
        <v/>
      </c>
      <c r="AR8" s="228" t="str">
        <f ca="1">IF(OFFSET($AB8,0,MATCH(A$17,AC$1:AI$1,0))=0,"",OFFSET($AB8,0,MATCH(A$17,AC$1:AI$1,0))&amp;" / "&amp;W8 &amp;" ("&amp;INDEX(Data!CI:CI,MATCH(W8,Data!CG:CG,0))&amp;")")</f>
        <v/>
      </c>
      <c r="AS8" s="228">
        <f>INDEX(Data!CI:CI,MATCH(W8,Data!CG:CG,0))</f>
        <v>5</v>
      </c>
      <c r="AT8" s="228" t="str">
        <f>MID(INDEX(Data!A:A,MATCH(W8,Data!CG:CG,0)),2,5)</f>
        <v>6</v>
      </c>
      <c r="AU8" s="228" t="str">
        <f>INDEX(Data!CH:CH,MATCH(W8,Data!CG:CG,0))</f>
        <v>M</v>
      </c>
      <c r="AV8" s="228" t="str">
        <f t="shared" ca="1" si="4"/>
        <v/>
      </c>
      <c r="AW8" s="228" t="str">
        <f t="array" aca="1" ref="AW8" ca="1">INDEX($AR$3:$AR$82,MATCH(LARGE(COUNTIF($AQ$3:$AQ$82,"&lt;"&amp;$AQ$3:$AQ$82),ROWS(AQ$3:AQ8)),COUNTIF($AQ$3:$AQ$82,"&lt;"&amp;$AQ$3:$AQ$82),0))</f>
        <v/>
      </c>
      <c r="AX8" s="228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</row>
    <row r="9" spans="1:89" s="2" customFormat="1" ht="15.75" thickBot="1" x14ac:dyDescent="0.3">
      <c r="A9" s="153" t="s">
        <v>112</v>
      </c>
      <c r="B9" s="118">
        <f ca="1">OFFSET(Data!$A$1,MATCH("# "&amp;B$2&amp;" Men",Data!$CG:$CG,0)-1,MATCH(MID($A9,3,20)&amp;"/"&amp;$A$2,Data!$1:$1,0)-1)</f>
        <v>0</v>
      </c>
      <c r="C9" s="119">
        <f ca="1">OFFSET(Data!$A$1,MATCH("# "&amp;C$2&amp;" Men",Data!$CG:$CG,0)-1,MATCH(MID($A9,3,20)&amp;"/"&amp;$A$2,Data!$1:$1,0)-1)</f>
        <v>1</v>
      </c>
      <c r="D9" s="119">
        <f ca="1">OFFSET(Data!$A$1,MATCH("# "&amp;D$2&amp;" Men",Data!$CG:$CG,0)-1,MATCH(MID($A9,3,20)&amp;"/"&amp;$A$2,Data!$1:$1,0)-1)</f>
        <v>31</v>
      </c>
      <c r="E9" s="119">
        <f ca="1">OFFSET(Data!$A$1,MATCH("# "&amp;E$2&amp;" Men",Data!$CG:$CG,0)-1,MATCH(MID($A9,3,20)&amp;"/"&amp;$A$2,Data!$1:$1,0)-1)</f>
        <v>13</v>
      </c>
      <c r="F9" s="119">
        <f ca="1">OFFSET(Data!$A$1,MATCH("# "&amp;F$2&amp;" Men",Data!$CG:$CG,0)-1,MATCH(MID($A9,3,20)&amp;"/"&amp;$A$2,Data!$1:$1,0)-1)</f>
        <v>4</v>
      </c>
      <c r="G9" s="119">
        <f ca="1">OFFSET(Data!$A$1,MATCH("# "&amp;G$2&amp;" Men",Data!$CG:$CG,0)-1,MATCH(MID($A9,3,20)&amp;"/"&amp;$A$2,Data!$1:$1,0)-1)</f>
        <v>1</v>
      </c>
      <c r="H9" s="120">
        <f ca="1">OFFSET(Data!$A$1,MATCH("# "&amp;H$2&amp;" Men",Data!$CG:$CG,0)-1,MATCH(MID($A9,3,20)&amp;"/"&amp;$A$2,Data!$1:$1,0)-1)</f>
        <v>1</v>
      </c>
      <c r="I9" s="121">
        <f ca="1">OFFSET(Data!$A$1,MATCH("# "&amp;I$2&amp;" Women",Data!$CG:$CG,0)-1,MATCH(MID($A9,3,20)&amp;"/"&amp;$A$2,Data!$1:$1,0)-1)</f>
        <v>0</v>
      </c>
      <c r="J9" s="122">
        <f ca="1">OFFSET(Data!$A$1,MATCH("# "&amp;J$2&amp;" Women",Data!$CG:$CG,0)-1,MATCH(MID($A9,3,20)&amp;"/"&amp;$A$2,Data!$1:$1,0)-1)</f>
        <v>0</v>
      </c>
      <c r="K9" s="122">
        <f ca="1">OFFSET(Data!$A$1,MATCH("# "&amp;K$2&amp;" Women",Data!$CG:$CG,0)-1,MATCH(MID($A9,3,20)&amp;"/"&amp;$A$2,Data!$1:$1,0)-1)</f>
        <v>3</v>
      </c>
      <c r="L9" s="122">
        <f ca="1">OFFSET(Data!$A$1,MATCH("# "&amp;L$2&amp;" Women",Data!$CG:$CG,0)-1,MATCH(MID($A9,3,20)&amp;"/"&amp;$A$2,Data!$1:$1,0)-1)</f>
        <v>5</v>
      </c>
      <c r="M9" s="122">
        <f ca="1">OFFSET(Data!$A$1,MATCH("# "&amp;M$2&amp;" Women",Data!$CG:$CG,0)-1,MATCH(MID($A9,3,20)&amp;"/"&amp;$A$2,Data!$1:$1,0)-1)</f>
        <v>2</v>
      </c>
      <c r="N9" s="122">
        <f ca="1">OFFSET(Data!$A$1,MATCH("# "&amp;N$2&amp;" Women",Data!$CG:$CG,0)-1,MATCH(MID($A9,3,20)&amp;"/"&amp;$A$2,Data!$1:$1,0)-1)</f>
        <v>0</v>
      </c>
      <c r="O9" s="123">
        <f ca="1">OFFSET(Data!$A$1,MATCH("# "&amp;O$2&amp;" Women",Data!$CG:$CG,0)-1,MATCH(MID($A9,3,20)&amp;"/"&amp;$A$2,Data!$1:$1,0)-1)</f>
        <v>0</v>
      </c>
      <c r="P9" s="227"/>
      <c r="Q9" s="227"/>
      <c r="R9" s="227"/>
      <c r="S9" s="227"/>
      <c r="T9" s="227"/>
      <c r="U9" s="239"/>
      <c r="V9" s="288"/>
      <c r="W9" s="237" t="str">
        <f>Data!CG96</f>
        <v>Rudolf Haag</v>
      </c>
      <c r="X9" s="239">
        <f>IF(ISERROR(INDEX(Data!$CJ:$ID,MATCH($W9,Data!$CG:$CG,0),MATCH(X$1&amp;"/"&amp;$A$2,Data!$CJ$1:$ID$1,0)))=TRUE,0,INDEX(Data!$CJ:$ID,MATCH($W9,Data!$CG:$CG,0),MATCH(X$1&amp;"/"&amp;$A$2,Data!$CJ$1:$ID$1,0)))</f>
        <v>3</v>
      </c>
      <c r="Y9" s="239">
        <f>IF(ISERROR(INDEX(Data!$CJ:$ID,MATCH($W9,Data!$CG:$CG,0),MATCH(Y$1&amp;"/"&amp;$A$2,Data!$CJ$1:$ID$1,0)))=TRUE,0,INDEX(Data!$CJ:$ID,MATCH($W9,Data!$CG:$CG,0),MATCH(Y$1&amp;"/"&amp;$A$2,Data!$CJ$1:$ID$1,0)))</f>
        <v>3</v>
      </c>
      <c r="Z9" s="239">
        <f>IF(ISERROR(INDEX(Data!$CJ:$ID,MATCH($W9,Data!$CG:$CG,0),MATCH(Z$1&amp;"/"&amp;$A$2,Data!$CJ$1:$ID$1,0)))=TRUE,0,INDEX(Data!$CJ:$ID,MATCH($W9,Data!$CG:$CG,0),MATCH(Z$1&amp;"/"&amp;$A$2,Data!$CJ$1:$ID$1,0)))</f>
        <v>0</v>
      </c>
      <c r="AA9" s="239">
        <f>IF(ISERROR(INDEX(Data!$CJ:$ID,MATCH($W9,Data!$CG:$CG,0),MATCH(AA$1&amp;"/"&amp;$A$2,Data!$CJ$1:$ID$1,0)))=TRUE,0,INDEX(Data!$CJ:$ID,MATCH($W9,Data!$CG:$CG,0),MATCH(AA$1&amp;"/"&amp;$A$2,Data!$CJ$1:$ID$1,0)))</f>
        <v>0</v>
      </c>
      <c r="AB9" s="239">
        <f>IF(ISERROR(INDEX(Data!$CJ:$ID,MATCH($W9,Data!$CG:$CG,0),MATCH(AB$1&amp;"/"&amp;$A$2,Data!$CJ$1:$ID$1,0)))=TRUE,0,INDEX(Data!$CJ:$ID,MATCH($W9,Data!$CG:$CG,0),MATCH(AB$1&amp;"/"&amp;$A$2,Data!$CJ$1:$ID$1,0)))</f>
        <v>0</v>
      </c>
      <c r="AC9" s="237">
        <f t="shared" ca="1" si="10"/>
        <v>0</v>
      </c>
      <c r="AD9" s="237">
        <f t="shared" ref="AD9:AH40" ca="1" si="12">COUNTIF($X9:$AB9,"="&amp;AD$2)</f>
        <v>0</v>
      </c>
      <c r="AE9" s="237">
        <f t="shared" ca="1" si="0"/>
        <v>2</v>
      </c>
      <c r="AF9" s="237">
        <f t="shared" ca="1" si="12"/>
        <v>0</v>
      </c>
      <c r="AG9" s="237">
        <f t="shared" ca="1" si="12"/>
        <v>0</v>
      </c>
      <c r="AH9" s="237">
        <f t="shared" ca="1" si="12"/>
        <v>0</v>
      </c>
      <c r="AI9" s="237">
        <f t="shared" ref="AI9:AI72" ca="1" si="13">COUNTIF($X9:$AB9,"&gt;="&amp;AI$2)</f>
        <v>0</v>
      </c>
      <c r="AJ9" s="237" t="str">
        <f t="shared" ca="1" si="2"/>
        <v/>
      </c>
      <c r="AK9" s="237" t="str">
        <f t="shared" ca="1" si="5"/>
        <v/>
      </c>
      <c r="AL9" s="237" t="str">
        <f t="shared" ca="1" si="6"/>
        <v>/R1/R2</v>
      </c>
      <c r="AM9" s="237" t="str">
        <f t="shared" ca="1" si="7"/>
        <v/>
      </c>
      <c r="AN9" s="237" t="str">
        <f t="shared" ca="1" si="8"/>
        <v/>
      </c>
      <c r="AO9" s="237" t="str">
        <f t="shared" ca="1" si="9"/>
        <v/>
      </c>
      <c r="AP9" s="237" t="str">
        <f t="shared" ca="1" si="3"/>
        <v/>
      </c>
      <c r="AQ9" s="237" t="str">
        <f t="shared" ca="1" si="11"/>
        <v/>
      </c>
      <c r="AR9" s="228" t="str">
        <f ca="1">IF(OFFSET($AB9,0,MATCH(A$17,AC$1:AI$1,0))=0,"",OFFSET($AB9,0,MATCH(A$17,AC$1:AI$1,0))&amp;" / "&amp;W9 &amp;" ("&amp;INDEX(Data!CI:CI,MATCH(W9,Data!CG:CG,0))&amp;")")</f>
        <v/>
      </c>
      <c r="AS9" s="228">
        <f>INDEX(Data!CI:CI,MATCH(W9,Data!CG:CG,0))</f>
        <v>7</v>
      </c>
      <c r="AT9" s="228" t="str">
        <f>MID(INDEX(Data!A:A,MATCH(W9,Data!CG:CG,0)),2,5)</f>
        <v>7</v>
      </c>
      <c r="AU9" s="228" t="str">
        <f>INDEX(Data!CH:CH,MATCH(W9,Data!CG:CG,0))</f>
        <v>M</v>
      </c>
      <c r="AV9" s="228" t="str">
        <f t="shared" ca="1" si="4"/>
        <v/>
      </c>
      <c r="AW9" s="228" t="str">
        <f t="array" aca="1" ref="AW9" ca="1">INDEX($AR$3:$AR$82,MATCH(LARGE(COUNTIF($AQ$3:$AQ$82,"&lt;"&amp;$AQ$3:$AQ$82),ROWS(AQ$3:AQ9)),COUNTIF($AQ$3:$AQ$82,"&lt;"&amp;$AQ$3:$AQ$82),0))</f>
        <v/>
      </c>
      <c r="AX9" s="228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</row>
    <row r="10" spans="1:89" s="92" customFormat="1" x14ac:dyDescent="0.25">
      <c r="A10" s="154" t="s">
        <v>113</v>
      </c>
      <c r="B10" s="124">
        <f ca="1">B4/SUM($B4:$H4)</f>
        <v>0</v>
      </c>
      <c r="C10" s="125">
        <f t="shared" ref="C10:H10" ca="1" si="14">C4/SUM($B4:$H4)</f>
        <v>0</v>
      </c>
      <c r="D10" s="125">
        <f t="shared" ca="1" si="14"/>
        <v>0.6</v>
      </c>
      <c r="E10" s="125">
        <f t="shared" ca="1" si="14"/>
        <v>0.24</v>
      </c>
      <c r="F10" s="125">
        <f t="shared" ca="1" si="14"/>
        <v>0.08</v>
      </c>
      <c r="G10" s="125">
        <f t="shared" ca="1" si="14"/>
        <v>0.04</v>
      </c>
      <c r="H10" s="126">
        <f t="shared" ca="1" si="14"/>
        <v>0.04</v>
      </c>
      <c r="I10" s="127">
        <f t="shared" ref="I10:I15" ca="1" si="15">I4/SUM($I4:$O4)</f>
        <v>0</v>
      </c>
      <c r="J10" s="128">
        <f t="shared" ref="J10:O10" ca="1" si="16">J4/SUM($I4:$O4)</f>
        <v>0</v>
      </c>
      <c r="K10" s="128">
        <f t="shared" ca="1" si="16"/>
        <v>0.4</v>
      </c>
      <c r="L10" s="128">
        <f t="shared" ca="1" si="16"/>
        <v>0.4</v>
      </c>
      <c r="M10" s="128">
        <f t="shared" ca="1" si="16"/>
        <v>0.2</v>
      </c>
      <c r="N10" s="128">
        <f t="shared" ca="1" si="16"/>
        <v>0</v>
      </c>
      <c r="O10" s="129">
        <f t="shared" ca="1" si="16"/>
        <v>0</v>
      </c>
      <c r="P10" s="240"/>
      <c r="Q10" s="240"/>
      <c r="R10" s="240"/>
      <c r="S10" s="240"/>
      <c r="T10" s="240"/>
      <c r="U10" s="239"/>
      <c r="V10" s="288"/>
      <c r="W10" s="237" t="str">
        <f>Data!CG97</f>
        <v>Bernd Kolmanz</v>
      </c>
      <c r="X10" s="239">
        <f>IF(ISERROR(INDEX(Data!$CJ:$ID,MATCH($W10,Data!$CG:$CG,0),MATCH(X$1&amp;"/"&amp;$A$2,Data!$CJ$1:$ID$1,0)))=TRUE,0,INDEX(Data!$CJ:$ID,MATCH($W10,Data!$CG:$CG,0),MATCH(X$1&amp;"/"&amp;$A$2,Data!$CJ$1:$ID$1,0)))</f>
        <v>3</v>
      </c>
      <c r="Y10" s="239">
        <f>IF(ISERROR(INDEX(Data!$CJ:$ID,MATCH($W10,Data!$CG:$CG,0),MATCH(Y$1&amp;"/"&amp;$A$2,Data!$CJ$1:$ID$1,0)))=TRUE,0,INDEX(Data!$CJ:$ID,MATCH($W10,Data!$CG:$CG,0),MATCH(Y$1&amp;"/"&amp;$A$2,Data!$CJ$1:$ID$1,0)))</f>
        <v>3</v>
      </c>
      <c r="Z10" s="239">
        <f>IF(ISERROR(INDEX(Data!$CJ:$ID,MATCH($W10,Data!$CG:$CG,0),MATCH(Z$1&amp;"/"&amp;$A$2,Data!$CJ$1:$ID$1,0)))=TRUE,0,INDEX(Data!$CJ:$ID,MATCH($W10,Data!$CG:$CG,0),MATCH(Z$1&amp;"/"&amp;$A$2,Data!$CJ$1:$ID$1,0)))</f>
        <v>0</v>
      </c>
      <c r="AA10" s="239">
        <f>IF(ISERROR(INDEX(Data!$CJ:$ID,MATCH($W10,Data!$CG:$CG,0),MATCH(AA$1&amp;"/"&amp;$A$2,Data!$CJ$1:$ID$1,0)))=TRUE,0,INDEX(Data!$CJ:$ID,MATCH($W10,Data!$CG:$CG,0),MATCH(AA$1&amp;"/"&amp;$A$2,Data!$CJ$1:$ID$1,0)))</f>
        <v>0</v>
      </c>
      <c r="AB10" s="239">
        <f>IF(ISERROR(INDEX(Data!$CJ:$ID,MATCH($W10,Data!$CG:$CG,0),MATCH(AB$1&amp;"/"&amp;$A$2,Data!$CJ$1:$ID$1,0)))=TRUE,0,INDEX(Data!$CJ:$ID,MATCH($W10,Data!$CG:$CG,0),MATCH(AB$1&amp;"/"&amp;$A$2,Data!$CJ$1:$ID$1,0)))</f>
        <v>0</v>
      </c>
      <c r="AC10" s="237">
        <f t="shared" ca="1" si="10"/>
        <v>0</v>
      </c>
      <c r="AD10" s="237">
        <f t="shared" ca="1" si="12"/>
        <v>0</v>
      </c>
      <c r="AE10" s="237">
        <f t="shared" ca="1" si="0"/>
        <v>2</v>
      </c>
      <c r="AF10" s="237">
        <f t="shared" ca="1" si="12"/>
        <v>0</v>
      </c>
      <c r="AG10" s="237">
        <f t="shared" ca="1" si="12"/>
        <v>0</v>
      </c>
      <c r="AH10" s="237">
        <f t="shared" ca="1" si="12"/>
        <v>0</v>
      </c>
      <c r="AI10" s="237">
        <f t="shared" ca="1" si="13"/>
        <v>0</v>
      </c>
      <c r="AJ10" s="237" t="str">
        <f t="shared" ca="1" si="2"/>
        <v/>
      </c>
      <c r="AK10" s="237" t="str">
        <f t="shared" ca="1" si="5"/>
        <v/>
      </c>
      <c r="AL10" s="237" t="str">
        <f t="shared" ca="1" si="6"/>
        <v>/R1/R2</v>
      </c>
      <c r="AM10" s="237" t="str">
        <f t="shared" ca="1" si="7"/>
        <v/>
      </c>
      <c r="AN10" s="237" t="str">
        <f t="shared" ca="1" si="8"/>
        <v/>
      </c>
      <c r="AO10" s="237" t="str">
        <f t="shared" ca="1" si="9"/>
        <v/>
      </c>
      <c r="AP10" s="237" t="str">
        <f t="shared" ca="1" si="3"/>
        <v/>
      </c>
      <c r="AQ10" s="237" t="str">
        <f t="shared" ca="1" si="11"/>
        <v/>
      </c>
      <c r="AR10" s="228" t="str">
        <f ca="1">IF(OFFSET($AB10,0,MATCH(A$17,AC$1:AI$1,0))=0,"",OFFSET($AB10,0,MATCH(A$17,AC$1:AI$1,0))&amp;" / "&amp;W10 &amp;" ("&amp;INDEX(Data!CI:CI,MATCH(W10,Data!CG:CG,0))&amp;")")</f>
        <v/>
      </c>
      <c r="AS10" s="228">
        <f>INDEX(Data!CI:CI,MATCH(W10,Data!CG:CG,0))</f>
        <v>7</v>
      </c>
      <c r="AT10" s="228" t="str">
        <f>MID(INDEX(Data!A:A,MATCH(W10,Data!CG:CG,0)),2,5)</f>
        <v>8</v>
      </c>
      <c r="AU10" s="228" t="str">
        <f>INDEX(Data!CH:CH,MATCH(W10,Data!CG:CG,0))</f>
        <v>M</v>
      </c>
      <c r="AV10" s="228" t="str">
        <f t="shared" ca="1" si="4"/>
        <v/>
      </c>
      <c r="AW10" s="228" t="str">
        <f t="array" aca="1" ref="AW10" ca="1">INDEX($AR$3:$AR$82,MATCH(LARGE(COUNTIF($AQ$3:$AQ$82,"&lt;"&amp;$AQ$3:$AQ$82),ROWS(AQ$3:AQ10)),COUNTIF($AQ$3:$AQ$82,"&lt;"&amp;$AQ$3:$AQ$82),0))</f>
        <v/>
      </c>
      <c r="AX10" s="228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</row>
    <row r="11" spans="1:89" s="92" customFormat="1" x14ac:dyDescent="0.25">
      <c r="A11" s="155" t="s">
        <v>114</v>
      </c>
      <c r="B11" s="106">
        <f t="shared" ref="B11:H11" ca="1" si="17">B5/SUM($B5:$H5)</f>
        <v>0</v>
      </c>
      <c r="C11" s="107">
        <f t="shared" ca="1" si="17"/>
        <v>3.8461538461538464E-2</v>
      </c>
      <c r="D11" s="107">
        <f t="shared" ca="1" si="17"/>
        <v>0.61538461538461542</v>
      </c>
      <c r="E11" s="107">
        <f t="shared" ca="1" si="17"/>
        <v>0.26923076923076922</v>
      </c>
      <c r="F11" s="107">
        <f t="shared" ca="1" si="17"/>
        <v>7.6923076923076927E-2</v>
      </c>
      <c r="G11" s="107">
        <f t="shared" ca="1" si="17"/>
        <v>0</v>
      </c>
      <c r="H11" s="108">
        <f t="shared" ca="1" si="17"/>
        <v>0</v>
      </c>
      <c r="I11" s="109">
        <f t="shared" ca="1" si="15"/>
        <v>0</v>
      </c>
      <c r="J11" s="110">
        <f t="shared" ref="J11:O11" ca="1" si="18">J5/SUM($I5:$O5)</f>
        <v>0</v>
      </c>
      <c r="K11" s="110">
        <f t="shared" ca="1" si="18"/>
        <v>0.2</v>
      </c>
      <c r="L11" s="110">
        <f t="shared" ca="1" si="18"/>
        <v>0.6</v>
      </c>
      <c r="M11" s="110">
        <f t="shared" ca="1" si="18"/>
        <v>0.2</v>
      </c>
      <c r="N11" s="110">
        <f t="shared" ca="1" si="18"/>
        <v>0</v>
      </c>
      <c r="O11" s="111">
        <f t="shared" ca="1" si="18"/>
        <v>0</v>
      </c>
      <c r="P11" s="240"/>
      <c r="Q11" s="240"/>
      <c r="R11" s="240"/>
      <c r="S11" s="240"/>
      <c r="T11" s="240"/>
      <c r="U11" s="239"/>
      <c r="V11" s="288"/>
      <c r="W11" s="237" t="str">
        <f>Data!CG98</f>
        <v>Gerhard Fluch</v>
      </c>
      <c r="X11" s="239">
        <f>IF(ISERROR(INDEX(Data!$CJ:$ID,MATCH($W11,Data!$CG:$CG,0),MATCH(X$1&amp;"/"&amp;$A$2,Data!$CJ$1:$ID$1,0)))=TRUE,0,INDEX(Data!$CJ:$ID,MATCH($W11,Data!$CG:$CG,0),MATCH(X$1&amp;"/"&amp;$A$2,Data!$CJ$1:$ID$1,0)))</f>
        <v>3</v>
      </c>
      <c r="Y11" s="239">
        <f>IF(ISERROR(INDEX(Data!$CJ:$ID,MATCH($W11,Data!$CG:$CG,0),MATCH(Y$1&amp;"/"&amp;$A$2,Data!$CJ$1:$ID$1,0)))=TRUE,0,INDEX(Data!$CJ:$ID,MATCH($W11,Data!$CG:$CG,0),MATCH(Y$1&amp;"/"&amp;$A$2,Data!$CJ$1:$ID$1,0)))</f>
        <v>4</v>
      </c>
      <c r="Z11" s="239">
        <f>IF(ISERROR(INDEX(Data!$CJ:$ID,MATCH($W11,Data!$CG:$CG,0),MATCH(Z$1&amp;"/"&amp;$A$2,Data!$CJ$1:$ID$1,0)))=TRUE,0,INDEX(Data!$CJ:$ID,MATCH($W11,Data!$CG:$CG,0),MATCH(Z$1&amp;"/"&amp;$A$2,Data!$CJ$1:$ID$1,0)))</f>
        <v>0</v>
      </c>
      <c r="AA11" s="239">
        <f>IF(ISERROR(INDEX(Data!$CJ:$ID,MATCH($W11,Data!$CG:$CG,0),MATCH(AA$1&amp;"/"&amp;$A$2,Data!$CJ$1:$ID$1,0)))=TRUE,0,INDEX(Data!$CJ:$ID,MATCH($W11,Data!$CG:$CG,0),MATCH(AA$1&amp;"/"&amp;$A$2,Data!$CJ$1:$ID$1,0)))</f>
        <v>0</v>
      </c>
      <c r="AB11" s="239">
        <f>IF(ISERROR(INDEX(Data!$CJ:$ID,MATCH($W11,Data!$CG:$CG,0),MATCH(AB$1&amp;"/"&amp;$A$2,Data!$CJ$1:$ID$1,0)))=TRUE,0,INDEX(Data!$CJ:$ID,MATCH($W11,Data!$CG:$CG,0),MATCH(AB$1&amp;"/"&amp;$A$2,Data!$CJ$1:$ID$1,0)))</f>
        <v>0</v>
      </c>
      <c r="AC11" s="237">
        <f t="shared" ca="1" si="10"/>
        <v>0</v>
      </c>
      <c r="AD11" s="237">
        <f t="shared" ca="1" si="12"/>
        <v>0</v>
      </c>
      <c r="AE11" s="237">
        <f t="shared" ca="1" si="0"/>
        <v>1</v>
      </c>
      <c r="AF11" s="237">
        <f t="shared" ca="1" si="12"/>
        <v>1</v>
      </c>
      <c r="AG11" s="237">
        <f t="shared" ca="1" si="12"/>
        <v>0</v>
      </c>
      <c r="AH11" s="237">
        <f t="shared" ca="1" si="12"/>
        <v>0</v>
      </c>
      <c r="AI11" s="237">
        <f t="shared" ca="1" si="13"/>
        <v>0</v>
      </c>
      <c r="AJ11" s="237" t="str">
        <f t="shared" ca="1" si="2"/>
        <v/>
      </c>
      <c r="AK11" s="237" t="str">
        <f t="shared" ca="1" si="5"/>
        <v/>
      </c>
      <c r="AL11" s="237" t="str">
        <f t="shared" ca="1" si="6"/>
        <v>/R1</v>
      </c>
      <c r="AM11" s="237" t="str">
        <f t="shared" ca="1" si="7"/>
        <v>/R2</v>
      </c>
      <c r="AN11" s="237" t="str">
        <f t="shared" ca="1" si="8"/>
        <v/>
      </c>
      <c r="AO11" s="237" t="str">
        <f t="shared" ca="1" si="9"/>
        <v/>
      </c>
      <c r="AP11" s="237" t="str">
        <f t="shared" ca="1" si="3"/>
        <v/>
      </c>
      <c r="AQ11" s="237" t="str">
        <f t="shared" ca="1" si="11"/>
        <v/>
      </c>
      <c r="AR11" s="228" t="str">
        <f ca="1">IF(OFFSET($AB11,0,MATCH(A$17,AC$1:AI$1,0))=0,"",OFFSET($AB11,0,MATCH(A$17,AC$1:AI$1,0))&amp;" / "&amp;W11 &amp;" ("&amp;INDEX(Data!CI:CI,MATCH(W11,Data!CG:CG,0))&amp;")")</f>
        <v/>
      </c>
      <c r="AS11" s="228">
        <f>INDEX(Data!CI:CI,MATCH(W11,Data!CG:CG,0))</f>
        <v>9</v>
      </c>
      <c r="AT11" s="228" t="str">
        <f>MID(INDEX(Data!A:A,MATCH(W11,Data!CG:CG,0)),2,5)</f>
        <v>9</v>
      </c>
      <c r="AU11" s="228" t="str">
        <f>INDEX(Data!CH:CH,MATCH(W11,Data!CG:CG,0))</f>
        <v>M</v>
      </c>
      <c r="AV11" s="228" t="str">
        <f t="shared" ca="1" si="4"/>
        <v/>
      </c>
      <c r="AW11" s="228" t="str">
        <f t="array" aca="1" ref="AW11" ca="1">INDEX($AR$3:$AR$82,MATCH(LARGE(COUNTIF($AQ$3:$AQ$82,"&lt;"&amp;$AQ$3:$AQ$82),ROWS(AQ$3:AQ11)),COUNTIF($AQ$3:$AQ$82,"&lt;"&amp;$AQ$3:$AQ$82),0))</f>
        <v/>
      </c>
      <c r="AX11" s="228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  <c r="BT11" s="240"/>
      <c r="BU11" s="240"/>
      <c r="BV11" s="240"/>
      <c r="BW11" s="240"/>
      <c r="BX11" s="240"/>
      <c r="BY11" s="240"/>
      <c r="BZ11" s="240"/>
      <c r="CA11" s="240"/>
      <c r="CB11" s="240"/>
      <c r="CC11" s="240"/>
      <c r="CD11" s="240"/>
      <c r="CE11" s="240"/>
      <c r="CF11" s="240"/>
      <c r="CG11" s="240"/>
      <c r="CH11" s="240"/>
      <c r="CI11" s="240"/>
      <c r="CJ11" s="240"/>
      <c r="CK11" s="240"/>
    </row>
    <row r="12" spans="1:89" s="92" customFormat="1" x14ac:dyDescent="0.25">
      <c r="A12" s="155" t="s">
        <v>115</v>
      </c>
      <c r="B12" s="106" t="e">
        <f t="shared" ref="B12:H12" ca="1" si="19">B6/SUM($B6:$H6)</f>
        <v>#N/A</v>
      </c>
      <c r="C12" s="107" t="e">
        <f t="shared" ca="1" si="19"/>
        <v>#N/A</v>
      </c>
      <c r="D12" s="107" t="e">
        <f t="shared" ca="1" si="19"/>
        <v>#N/A</v>
      </c>
      <c r="E12" s="107" t="e">
        <f t="shared" ca="1" si="19"/>
        <v>#N/A</v>
      </c>
      <c r="F12" s="107" t="e">
        <f t="shared" ca="1" si="19"/>
        <v>#N/A</v>
      </c>
      <c r="G12" s="107" t="e">
        <f t="shared" ca="1" si="19"/>
        <v>#N/A</v>
      </c>
      <c r="H12" s="108" t="e">
        <f t="shared" ca="1" si="19"/>
        <v>#N/A</v>
      </c>
      <c r="I12" s="109" t="e">
        <f t="shared" ca="1" si="15"/>
        <v>#N/A</v>
      </c>
      <c r="J12" s="110" t="e">
        <f t="shared" ref="J12:O12" ca="1" si="20">J6/SUM($I6:$O6)</f>
        <v>#N/A</v>
      </c>
      <c r="K12" s="110" t="e">
        <f t="shared" ca="1" si="20"/>
        <v>#N/A</v>
      </c>
      <c r="L12" s="110" t="e">
        <f t="shared" ca="1" si="20"/>
        <v>#N/A</v>
      </c>
      <c r="M12" s="110" t="e">
        <f t="shared" ca="1" si="20"/>
        <v>#N/A</v>
      </c>
      <c r="N12" s="110" t="e">
        <f t="shared" ca="1" si="20"/>
        <v>#N/A</v>
      </c>
      <c r="O12" s="111" t="e">
        <f t="shared" ca="1" si="20"/>
        <v>#N/A</v>
      </c>
      <c r="P12" s="240"/>
      <c r="Q12" s="240"/>
      <c r="R12" s="240"/>
      <c r="S12" s="240"/>
      <c r="T12" s="240"/>
      <c r="U12" s="239"/>
      <c r="V12" s="288"/>
      <c r="W12" s="237" t="str">
        <f>Data!CG99</f>
        <v>Michael Greilinger</v>
      </c>
      <c r="X12" s="239">
        <f>IF(ISERROR(INDEX(Data!$CJ:$ID,MATCH($W12,Data!$CG:$CG,0),MATCH(X$1&amp;"/"&amp;$A$2,Data!$CJ$1:$ID$1,0)))=TRUE,0,INDEX(Data!$CJ:$ID,MATCH($W12,Data!$CG:$CG,0),MATCH(X$1&amp;"/"&amp;$A$2,Data!$CJ$1:$ID$1,0)))</f>
        <v>3</v>
      </c>
      <c r="Y12" s="239">
        <f>IF(ISERROR(INDEX(Data!$CJ:$ID,MATCH($W12,Data!$CG:$CG,0),MATCH(Y$1&amp;"/"&amp;$A$2,Data!$CJ$1:$ID$1,0)))=TRUE,0,INDEX(Data!$CJ:$ID,MATCH($W12,Data!$CG:$CG,0),MATCH(Y$1&amp;"/"&amp;$A$2,Data!$CJ$1:$ID$1,0)))</f>
        <v>4</v>
      </c>
      <c r="Z12" s="239">
        <f>IF(ISERROR(INDEX(Data!$CJ:$ID,MATCH($W12,Data!$CG:$CG,0),MATCH(Z$1&amp;"/"&amp;$A$2,Data!$CJ$1:$ID$1,0)))=TRUE,0,INDEX(Data!$CJ:$ID,MATCH($W12,Data!$CG:$CG,0),MATCH(Z$1&amp;"/"&amp;$A$2,Data!$CJ$1:$ID$1,0)))</f>
        <v>0</v>
      </c>
      <c r="AA12" s="239">
        <f>IF(ISERROR(INDEX(Data!$CJ:$ID,MATCH($W12,Data!$CG:$CG,0),MATCH(AA$1&amp;"/"&amp;$A$2,Data!$CJ$1:$ID$1,0)))=TRUE,0,INDEX(Data!$CJ:$ID,MATCH($W12,Data!$CG:$CG,0),MATCH(AA$1&amp;"/"&amp;$A$2,Data!$CJ$1:$ID$1,0)))</f>
        <v>0</v>
      </c>
      <c r="AB12" s="239">
        <f>IF(ISERROR(INDEX(Data!$CJ:$ID,MATCH($W12,Data!$CG:$CG,0),MATCH(AB$1&amp;"/"&amp;$A$2,Data!$CJ$1:$ID$1,0)))=TRUE,0,INDEX(Data!$CJ:$ID,MATCH($W12,Data!$CG:$CG,0),MATCH(AB$1&amp;"/"&amp;$A$2,Data!$CJ$1:$ID$1,0)))</f>
        <v>0</v>
      </c>
      <c r="AC12" s="237">
        <f t="shared" ca="1" si="10"/>
        <v>0</v>
      </c>
      <c r="AD12" s="237">
        <f t="shared" ca="1" si="12"/>
        <v>0</v>
      </c>
      <c r="AE12" s="237">
        <f t="shared" ca="1" si="0"/>
        <v>1</v>
      </c>
      <c r="AF12" s="237">
        <f t="shared" ca="1" si="12"/>
        <v>1</v>
      </c>
      <c r="AG12" s="237">
        <f t="shared" ca="1" si="12"/>
        <v>0</v>
      </c>
      <c r="AH12" s="237">
        <f t="shared" ca="1" si="12"/>
        <v>0</v>
      </c>
      <c r="AI12" s="237">
        <f t="shared" ca="1" si="13"/>
        <v>0</v>
      </c>
      <c r="AJ12" s="237" t="str">
        <f t="shared" ca="1" si="2"/>
        <v/>
      </c>
      <c r="AK12" s="237" t="str">
        <f t="shared" ca="1" si="5"/>
        <v/>
      </c>
      <c r="AL12" s="237" t="str">
        <f t="shared" ca="1" si="6"/>
        <v>/R1</v>
      </c>
      <c r="AM12" s="237" t="str">
        <f t="shared" ca="1" si="7"/>
        <v>/R2</v>
      </c>
      <c r="AN12" s="237" t="str">
        <f t="shared" ca="1" si="8"/>
        <v/>
      </c>
      <c r="AO12" s="237" t="str">
        <f t="shared" ca="1" si="9"/>
        <v/>
      </c>
      <c r="AP12" s="237" t="str">
        <f t="shared" ca="1" si="3"/>
        <v/>
      </c>
      <c r="AQ12" s="237" t="str">
        <f t="shared" ca="1" si="11"/>
        <v/>
      </c>
      <c r="AR12" s="228" t="str">
        <f ca="1">IF(OFFSET($AB12,0,MATCH(A$17,AC$1:AI$1,0))=0,"",OFFSET($AB12,0,MATCH(A$17,AC$1:AI$1,0))&amp;" / "&amp;W12 &amp;" ("&amp;INDEX(Data!CI:CI,MATCH(W12,Data!CG:CG,0))&amp;")")</f>
        <v/>
      </c>
      <c r="AS12" s="228">
        <f>INDEX(Data!CI:CI,MATCH(W12,Data!CG:CG,0))</f>
        <v>9</v>
      </c>
      <c r="AT12" s="228" t="str">
        <f>MID(INDEX(Data!A:A,MATCH(W12,Data!CG:CG,0)),2,5)</f>
        <v>10</v>
      </c>
      <c r="AU12" s="228" t="str">
        <f>INDEX(Data!CH:CH,MATCH(W12,Data!CG:CG,0))</f>
        <v>M</v>
      </c>
      <c r="AV12" s="228" t="str">
        <f t="shared" ca="1" si="4"/>
        <v/>
      </c>
      <c r="AW12" s="228" t="str">
        <f t="array" aca="1" ref="AW12" ca="1">INDEX($AR$3:$AR$82,MATCH(LARGE(COUNTIF($AQ$3:$AQ$82,"&lt;"&amp;$AQ$3:$AQ$82),ROWS(AQ$3:AQ12)),COUNTIF($AQ$3:$AQ$82,"&lt;"&amp;$AQ$3:$AQ$82),0))</f>
        <v/>
      </c>
      <c r="AX12" s="228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/>
      <c r="BV12" s="240"/>
      <c r="BW12" s="240"/>
      <c r="BX12" s="240"/>
      <c r="BY12" s="240"/>
      <c r="BZ12" s="240"/>
      <c r="CA12" s="240"/>
      <c r="CB12" s="240"/>
      <c r="CC12" s="240"/>
      <c r="CD12" s="240"/>
      <c r="CE12" s="240"/>
      <c r="CF12" s="240"/>
      <c r="CG12" s="240"/>
      <c r="CH12" s="240"/>
      <c r="CI12" s="240"/>
      <c r="CJ12" s="240"/>
      <c r="CK12" s="240"/>
    </row>
    <row r="13" spans="1:89" s="92" customFormat="1" x14ac:dyDescent="0.25">
      <c r="A13" s="155" t="s">
        <v>116</v>
      </c>
      <c r="B13" s="106" t="e">
        <f t="shared" ref="B13:H13" ca="1" si="21">B7/SUM($B7:$H7)</f>
        <v>#N/A</v>
      </c>
      <c r="C13" s="107" t="e">
        <f t="shared" ca="1" si="21"/>
        <v>#N/A</v>
      </c>
      <c r="D13" s="107" t="e">
        <f t="shared" ca="1" si="21"/>
        <v>#N/A</v>
      </c>
      <c r="E13" s="107" t="e">
        <f t="shared" ca="1" si="21"/>
        <v>#N/A</v>
      </c>
      <c r="F13" s="107" t="e">
        <f t="shared" ca="1" si="21"/>
        <v>#N/A</v>
      </c>
      <c r="G13" s="107" t="e">
        <f t="shared" ca="1" si="21"/>
        <v>#N/A</v>
      </c>
      <c r="H13" s="108" t="e">
        <f t="shared" ca="1" si="21"/>
        <v>#N/A</v>
      </c>
      <c r="I13" s="109" t="e">
        <f t="shared" ca="1" si="15"/>
        <v>#N/A</v>
      </c>
      <c r="J13" s="110" t="e">
        <f t="shared" ref="J13:O13" ca="1" si="22">J7/SUM($I7:$O7)</f>
        <v>#N/A</v>
      </c>
      <c r="K13" s="110" t="e">
        <f t="shared" ca="1" si="22"/>
        <v>#N/A</v>
      </c>
      <c r="L13" s="110" t="e">
        <f t="shared" ca="1" si="22"/>
        <v>#N/A</v>
      </c>
      <c r="M13" s="110" t="e">
        <f t="shared" ca="1" si="22"/>
        <v>#N/A</v>
      </c>
      <c r="N13" s="110" t="e">
        <f t="shared" ca="1" si="22"/>
        <v>#N/A</v>
      </c>
      <c r="O13" s="111" t="e">
        <f t="shared" ca="1" si="22"/>
        <v>#N/A</v>
      </c>
      <c r="P13" s="240"/>
      <c r="Q13" s="240"/>
      <c r="R13" s="240"/>
      <c r="S13" s="240"/>
      <c r="T13" s="240"/>
      <c r="U13" s="239"/>
      <c r="V13" s="288"/>
      <c r="W13" s="237" t="str">
        <f>Data!CG100</f>
        <v>Andreas Nechi</v>
      </c>
      <c r="X13" s="239">
        <f>IF(ISERROR(INDEX(Data!$CJ:$ID,MATCH($W13,Data!$CG:$CG,0),MATCH(X$1&amp;"/"&amp;$A$2,Data!$CJ$1:$ID$1,0)))=TRUE,0,INDEX(Data!$CJ:$ID,MATCH($W13,Data!$CG:$CG,0),MATCH(X$1&amp;"/"&amp;$A$2,Data!$CJ$1:$ID$1,0)))</f>
        <v>3</v>
      </c>
      <c r="Y13" s="239">
        <f>IF(ISERROR(INDEX(Data!$CJ:$ID,MATCH($W13,Data!$CG:$CG,0),MATCH(Y$1&amp;"/"&amp;$A$2,Data!$CJ$1:$ID$1,0)))=TRUE,0,INDEX(Data!$CJ:$ID,MATCH($W13,Data!$CG:$CG,0),MATCH(Y$1&amp;"/"&amp;$A$2,Data!$CJ$1:$ID$1,0)))</f>
        <v>4</v>
      </c>
      <c r="Z13" s="239">
        <f>IF(ISERROR(INDEX(Data!$CJ:$ID,MATCH($W13,Data!$CG:$CG,0),MATCH(Z$1&amp;"/"&amp;$A$2,Data!$CJ$1:$ID$1,0)))=TRUE,0,INDEX(Data!$CJ:$ID,MATCH($W13,Data!$CG:$CG,0),MATCH(Z$1&amp;"/"&amp;$A$2,Data!$CJ$1:$ID$1,0)))</f>
        <v>0</v>
      </c>
      <c r="AA13" s="239">
        <f>IF(ISERROR(INDEX(Data!$CJ:$ID,MATCH($W13,Data!$CG:$CG,0),MATCH(AA$1&amp;"/"&amp;$A$2,Data!$CJ$1:$ID$1,0)))=TRUE,0,INDEX(Data!$CJ:$ID,MATCH($W13,Data!$CG:$CG,0),MATCH(AA$1&amp;"/"&amp;$A$2,Data!$CJ$1:$ID$1,0)))</f>
        <v>0</v>
      </c>
      <c r="AB13" s="239">
        <f>IF(ISERROR(INDEX(Data!$CJ:$ID,MATCH($W13,Data!$CG:$CG,0),MATCH(AB$1&amp;"/"&amp;$A$2,Data!$CJ$1:$ID$1,0)))=TRUE,0,INDEX(Data!$CJ:$ID,MATCH($W13,Data!$CG:$CG,0),MATCH(AB$1&amp;"/"&amp;$A$2,Data!$CJ$1:$ID$1,0)))</f>
        <v>0</v>
      </c>
      <c r="AC13" s="237">
        <f t="shared" ca="1" si="10"/>
        <v>0</v>
      </c>
      <c r="AD13" s="237">
        <f t="shared" ca="1" si="12"/>
        <v>0</v>
      </c>
      <c r="AE13" s="237">
        <f t="shared" ca="1" si="0"/>
        <v>1</v>
      </c>
      <c r="AF13" s="237">
        <f t="shared" ca="1" si="12"/>
        <v>1</v>
      </c>
      <c r="AG13" s="237">
        <f t="shared" ca="1" si="12"/>
        <v>0</v>
      </c>
      <c r="AH13" s="237">
        <f t="shared" ca="1" si="12"/>
        <v>0</v>
      </c>
      <c r="AI13" s="237">
        <f t="shared" ca="1" si="13"/>
        <v>0</v>
      </c>
      <c r="AJ13" s="237" t="str">
        <f t="shared" ca="1" si="2"/>
        <v/>
      </c>
      <c r="AK13" s="237" t="str">
        <f t="shared" ca="1" si="5"/>
        <v/>
      </c>
      <c r="AL13" s="237" t="str">
        <f t="shared" ca="1" si="6"/>
        <v>/R1</v>
      </c>
      <c r="AM13" s="237" t="str">
        <f t="shared" ca="1" si="7"/>
        <v>/R2</v>
      </c>
      <c r="AN13" s="237" t="str">
        <f t="shared" ca="1" si="8"/>
        <v/>
      </c>
      <c r="AO13" s="237" t="str">
        <f t="shared" ca="1" si="9"/>
        <v/>
      </c>
      <c r="AP13" s="237" t="str">
        <f t="shared" ca="1" si="3"/>
        <v/>
      </c>
      <c r="AQ13" s="237" t="str">
        <f t="shared" ca="1" si="11"/>
        <v/>
      </c>
      <c r="AR13" s="228" t="str">
        <f ca="1">IF(OFFSET($AB13,0,MATCH(A$17,AC$1:AI$1,0))=0,"",OFFSET($AB13,0,MATCH(A$17,AC$1:AI$1,0))&amp;" / "&amp;W13 &amp;" ("&amp;INDEX(Data!CI:CI,MATCH(W13,Data!CG:CG,0))&amp;")")</f>
        <v/>
      </c>
      <c r="AS13" s="228">
        <f>INDEX(Data!CI:CI,MATCH(W13,Data!CG:CG,0))</f>
        <v>11</v>
      </c>
      <c r="AT13" s="228" t="str">
        <f>MID(INDEX(Data!A:A,MATCH(W13,Data!CG:CG,0)),2,5)</f>
        <v>11</v>
      </c>
      <c r="AU13" s="228" t="str">
        <f>INDEX(Data!CH:CH,MATCH(W13,Data!CG:CG,0))</f>
        <v>M</v>
      </c>
      <c r="AV13" s="228" t="str">
        <f t="shared" ca="1" si="4"/>
        <v/>
      </c>
      <c r="AW13" s="228" t="str">
        <f t="array" aca="1" ref="AW13" ca="1">INDEX($AR$3:$AR$82,MATCH(LARGE(COUNTIF($AQ$3:$AQ$82,"&lt;"&amp;$AQ$3:$AQ$82),ROWS(AQ$3:AQ13)),COUNTIF($AQ$3:$AQ$82,"&lt;"&amp;$AQ$3:$AQ$82),0))</f>
        <v/>
      </c>
      <c r="AX13" s="228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240"/>
      <c r="BW13" s="240"/>
      <c r="BX13" s="240"/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/>
    </row>
    <row r="14" spans="1:89" s="92" customFormat="1" x14ac:dyDescent="0.25">
      <c r="A14" s="155" t="s">
        <v>117</v>
      </c>
      <c r="B14" s="106" t="e">
        <f t="shared" ref="B14:H14" ca="1" si="23">B8/SUM($B8:$H8)</f>
        <v>#N/A</v>
      </c>
      <c r="C14" s="107" t="e">
        <f t="shared" ca="1" si="23"/>
        <v>#N/A</v>
      </c>
      <c r="D14" s="107" t="e">
        <f t="shared" ca="1" si="23"/>
        <v>#N/A</v>
      </c>
      <c r="E14" s="107" t="e">
        <f t="shared" ca="1" si="23"/>
        <v>#N/A</v>
      </c>
      <c r="F14" s="107" t="e">
        <f t="shared" ca="1" si="23"/>
        <v>#N/A</v>
      </c>
      <c r="G14" s="107" t="e">
        <f t="shared" ca="1" si="23"/>
        <v>#N/A</v>
      </c>
      <c r="H14" s="108" t="e">
        <f t="shared" ca="1" si="23"/>
        <v>#N/A</v>
      </c>
      <c r="I14" s="109" t="e">
        <f t="shared" ca="1" si="15"/>
        <v>#N/A</v>
      </c>
      <c r="J14" s="110" t="e">
        <f t="shared" ref="J14:O14" ca="1" si="24">J8/SUM($I8:$O8)</f>
        <v>#N/A</v>
      </c>
      <c r="K14" s="110" t="e">
        <f t="shared" ca="1" si="24"/>
        <v>#N/A</v>
      </c>
      <c r="L14" s="110" t="e">
        <f t="shared" ca="1" si="24"/>
        <v>#N/A</v>
      </c>
      <c r="M14" s="110" t="e">
        <f t="shared" ca="1" si="24"/>
        <v>#N/A</v>
      </c>
      <c r="N14" s="110" t="e">
        <f t="shared" ca="1" si="24"/>
        <v>#N/A</v>
      </c>
      <c r="O14" s="111" t="e">
        <f t="shared" ca="1" si="24"/>
        <v>#N/A</v>
      </c>
      <c r="P14" s="240"/>
      <c r="Q14" s="240"/>
      <c r="R14" s="240"/>
      <c r="S14" s="240"/>
      <c r="T14" s="240"/>
      <c r="U14" s="239"/>
      <c r="V14" s="288"/>
      <c r="W14" s="237" t="str">
        <f>Data!CG101</f>
        <v>Christian Klima</v>
      </c>
      <c r="X14" s="239">
        <f>IF(ISERROR(INDEX(Data!$CJ:$ID,MATCH($W14,Data!$CG:$CG,0),MATCH(X$1&amp;"/"&amp;$A$2,Data!$CJ$1:$ID$1,0)))=TRUE,0,INDEX(Data!$CJ:$ID,MATCH($W14,Data!$CG:$CG,0),MATCH(X$1&amp;"/"&amp;$A$2,Data!$CJ$1:$ID$1,0)))</f>
        <v>3</v>
      </c>
      <c r="Y14" s="239">
        <f>IF(ISERROR(INDEX(Data!$CJ:$ID,MATCH($W14,Data!$CG:$CG,0),MATCH(Y$1&amp;"/"&amp;$A$2,Data!$CJ$1:$ID$1,0)))=TRUE,0,INDEX(Data!$CJ:$ID,MATCH($W14,Data!$CG:$CG,0),MATCH(Y$1&amp;"/"&amp;$A$2,Data!$CJ$1:$ID$1,0)))</f>
        <v>3</v>
      </c>
      <c r="Z14" s="239">
        <f>IF(ISERROR(INDEX(Data!$CJ:$ID,MATCH($W14,Data!$CG:$CG,0),MATCH(Z$1&amp;"/"&amp;$A$2,Data!$CJ$1:$ID$1,0)))=TRUE,0,INDEX(Data!$CJ:$ID,MATCH($W14,Data!$CG:$CG,0),MATCH(Z$1&amp;"/"&amp;$A$2,Data!$CJ$1:$ID$1,0)))</f>
        <v>0</v>
      </c>
      <c r="AA14" s="239">
        <f>IF(ISERROR(INDEX(Data!$CJ:$ID,MATCH($W14,Data!$CG:$CG,0),MATCH(AA$1&amp;"/"&amp;$A$2,Data!$CJ$1:$ID$1,0)))=TRUE,0,INDEX(Data!$CJ:$ID,MATCH($W14,Data!$CG:$CG,0),MATCH(AA$1&amp;"/"&amp;$A$2,Data!$CJ$1:$ID$1,0)))</f>
        <v>0</v>
      </c>
      <c r="AB14" s="239">
        <f>IF(ISERROR(INDEX(Data!$CJ:$ID,MATCH($W14,Data!$CG:$CG,0),MATCH(AB$1&amp;"/"&amp;$A$2,Data!$CJ$1:$ID$1,0)))=TRUE,0,INDEX(Data!$CJ:$ID,MATCH($W14,Data!$CG:$CG,0),MATCH(AB$1&amp;"/"&amp;$A$2,Data!$CJ$1:$ID$1,0)))</f>
        <v>0</v>
      </c>
      <c r="AC14" s="237">
        <f t="shared" ca="1" si="10"/>
        <v>0</v>
      </c>
      <c r="AD14" s="237">
        <f t="shared" ca="1" si="12"/>
        <v>0</v>
      </c>
      <c r="AE14" s="237">
        <f t="shared" ca="1" si="0"/>
        <v>2</v>
      </c>
      <c r="AF14" s="237">
        <f t="shared" ca="1" si="12"/>
        <v>0</v>
      </c>
      <c r="AG14" s="237">
        <f t="shared" ca="1" si="12"/>
        <v>0</v>
      </c>
      <c r="AH14" s="237">
        <f t="shared" ca="1" si="12"/>
        <v>0</v>
      </c>
      <c r="AI14" s="237">
        <f t="shared" ca="1" si="13"/>
        <v>0</v>
      </c>
      <c r="AJ14" s="237" t="str">
        <f t="shared" ca="1" si="2"/>
        <v/>
      </c>
      <c r="AK14" s="237" t="str">
        <f t="shared" ca="1" si="5"/>
        <v/>
      </c>
      <c r="AL14" s="237" t="str">
        <f t="shared" ca="1" si="6"/>
        <v>/R1/R2</v>
      </c>
      <c r="AM14" s="237" t="str">
        <f t="shared" ca="1" si="7"/>
        <v/>
      </c>
      <c r="AN14" s="237" t="str">
        <f t="shared" ca="1" si="8"/>
        <v/>
      </c>
      <c r="AO14" s="237" t="str">
        <f t="shared" ca="1" si="9"/>
        <v/>
      </c>
      <c r="AP14" s="237" t="str">
        <f t="shared" ca="1" si="3"/>
        <v/>
      </c>
      <c r="AQ14" s="237" t="str">
        <f t="shared" ca="1" si="11"/>
        <v/>
      </c>
      <c r="AR14" s="228" t="str">
        <f ca="1">IF(OFFSET($AB14,0,MATCH(A$17,AC$1:AI$1,0))=0,"",OFFSET($AB14,0,MATCH(A$17,AC$1:AI$1,0))&amp;" / "&amp;W14 &amp;" ("&amp;INDEX(Data!CI:CI,MATCH(W14,Data!CG:CG,0))&amp;")")</f>
        <v/>
      </c>
      <c r="AS14" s="228">
        <f>INDEX(Data!CI:CI,MATCH(W14,Data!CG:CG,0))</f>
        <v>12</v>
      </c>
      <c r="AT14" s="228" t="str">
        <f>MID(INDEX(Data!A:A,MATCH(W14,Data!CG:CG,0)),2,5)</f>
        <v>12</v>
      </c>
      <c r="AU14" s="228" t="str">
        <f>INDEX(Data!CH:CH,MATCH(W14,Data!CG:CG,0))</f>
        <v>M</v>
      </c>
      <c r="AV14" s="228" t="str">
        <f t="shared" ca="1" si="4"/>
        <v/>
      </c>
      <c r="AW14" s="228" t="str">
        <f t="array" aca="1" ref="AW14" ca="1">INDEX($AR$3:$AR$82,MATCH(LARGE(COUNTIF($AQ$3:$AQ$82,"&lt;"&amp;$AQ$3:$AQ$82),ROWS(AQ$3:AQ14)),COUNTIF($AQ$3:$AQ$82,"&lt;"&amp;$AQ$3:$AQ$82),0))</f>
        <v/>
      </c>
      <c r="AX14" s="228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  <c r="BT14" s="240"/>
      <c r="BU14" s="240"/>
      <c r="BV14" s="240"/>
      <c r="BW14" s="240"/>
      <c r="BX14" s="240"/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</row>
    <row r="15" spans="1:89" s="92" customFormat="1" ht="15" customHeight="1" thickBot="1" x14ac:dyDescent="0.3">
      <c r="A15" s="156" t="s">
        <v>118</v>
      </c>
      <c r="B15" s="112">
        <f t="shared" ref="B15:H15" ca="1" si="25">B9/SUM($B9:$H9)</f>
        <v>0</v>
      </c>
      <c r="C15" s="113">
        <f t="shared" ca="1" si="25"/>
        <v>1.9607843137254902E-2</v>
      </c>
      <c r="D15" s="113">
        <f t="shared" ca="1" si="25"/>
        <v>0.60784313725490191</v>
      </c>
      <c r="E15" s="113">
        <f t="shared" ca="1" si="25"/>
        <v>0.25490196078431371</v>
      </c>
      <c r="F15" s="113">
        <f t="shared" ca="1" si="25"/>
        <v>7.8431372549019607E-2</v>
      </c>
      <c r="G15" s="113">
        <f t="shared" ca="1" si="25"/>
        <v>1.9607843137254902E-2</v>
      </c>
      <c r="H15" s="114">
        <f t="shared" ca="1" si="25"/>
        <v>1.9607843137254902E-2</v>
      </c>
      <c r="I15" s="115">
        <f t="shared" ca="1" si="15"/>
        <v>0</v>
      </c>
      <c r="J15" s="116">
        <f t="shared" ref="J15:O15" ca="1" si="26">J9/SUM($I9:$O9)</f>
        <v>0</v>
      </c>
      <c r="K15" s="116">
        <f t="shared" ca="1" si="26"/>
        <v>0.3</v>
      </c>
      <c r="L15" s="116">
        <f t="shared" ca="1" si="26"/>
        <v>0.5</v>
      </c>
      <c r="M15" s="116">
        <f t="shared" ca="1" si="26"/>
        <v>0.2</v>
      </c>
      <c r="N15" s="116">
        <f t="shared" ca="1" si="26"/>
        <v>0</v>
      </c>
      <c r="O15" s="117">
        <f t="shared" ca="1" si="26"/>
        <v>0</v>
      </c>
      <c r="P15" s="240"/>
      <c r="Q15" s="240"/>
      <c r="R15" s="240"/>
      <c r="S15" s="240"/>
      <c r="T15" s="240"/>
      <c r="U15" s="239"/>
      <c r="V15" s="288"/>
      <c r="W15" s="237" t="str">
        <f>Data!CG102</f>
        <v>Michael Paulus</v>
      </c>
      <c r="X15" s="239">
        <f>IF(ISERROR(INDEX(Data!$CJ:$ID,MATCH($W15,Data!$CG:$CG,0),MATCH(X$1&amp;"/"&amp;$A$2,Data!$CJ$1:$ID$1,0)))=TRUE,0,INDEX(Data!$CJ:$ID,MATCH($W15,Data!$CG:$CG,0),MATCH(X$1&amp;"/"&amp;$A$2,Data!$CJ$1:$ID$1,0)))</f>
        <v>4</v>
      </c>
      <c r="Y15" s="239">
        <f>IF(ISERROR(INDEX(Data!$CJ:$ID,MATCH($W15,Data!$CG:$CG,0),MATCH(Y$1&amp;"/"&amp;$A$2,Data!$CJ$1:$ID$1,0)))=TRUE,0,INDEX(Data!$CJ:$ID,MATCH($W15,Data!$CG:$CG,0),MATCH(Y$1&amp;"/"&amp;$A$2,Data!$CJ$1:$ID$1,0)))</f>
        <v>3</v>
      </c>
      <c r="Z15" s="239">
        <f>IF(ISERROR(INDEX(Data!$CJ:$ID,MATCH($W15,Data!$CG:$CG,0),MATCH(Z$1&amp;"/"&amp;$A$2,Data!$CJ$1:$ID$1,0)))=TRUE,0,INDEX(Data!$CJ:$ID,MATCH($W15,Data!$CG:$CG,0),MATCH(Z$1&amp;"/"&amp;$A$2,Data!$CJ$1:$ID$1,0)))</f>
        <v>0</v>
      </c>
      <c r="AA15" s="239">
        <f>IF(ISERROR(INDEX(Data!$CJ:$ID,MATCH($W15,Data!$CG:$CG,0),MATCH(AA$1&amp;"/"&amp;$A$2,Data!$CJ$1:$ID$1,0)))=TRUE,0,INDEX(Data!$CJ:$ID,MATCH($W15,Data!$CG:$CG,0),MATCH(AA$1&amp;"/"&amp;$A$2,Data!$CJ$1:$ID$1,0)))</f>
        <v>0</v>
      </c>
      <c r="AB15" s="239">
        <f>IF(ISERROR(INDEX(Data!$CJ:$ID,MATCH($W15,Data!$CG:$CG,0),MATCH(AB$1&amp;"/"&amp;$A$2,Data!$CJ$1:$ID$1,0)))=TRUE,0,INDEX(Data!$CJ:$ID,MATCH($W15,Data!$CG:$CG,0),MATCH(AB$1&amp;"/"&amp;$A$2,Data!$CJ$1:$ID$1,0)))</f>
        <v>0</v>
      </c>
      <c r="AC15" s="237">
        <f t="shared" ca="1" si="10"/>
        <v>0</v>
      </c>
      <c r="AD15" s="237">
        <f t="shared" ca="1" si="12"/>
        <v>0</v>
      </c>
      <c r="AE15" s="237">
        <f t="shared" ca="1" si="0"/>
        <v>1</v>
      </c>
      <c r="AF15" s="237">
        <f t="shared" ca="1" si="12"/>
        <v>1</v>
      </c>
      <c r="AG15" s="237">
        <f t="shared" ca="1" si="12"/>
        <v>0</v>
      </c>
      <c r="AH15" s="237">
        <f t="shared" ca="1" si="12"/>
        <v>0</v>
      </c>
      <c r="AI15" s="237">
        <f t="shared" ca="1" si="13"/>
        <v>0</v>
      </c>
      <c r="AJ15" s="237" t="str">
        <f t="shared" ca="1" si="2"/>
        <v/>
      </c>
      <c r="AK15" s="237" t="str">
        <f t="shared" ca="1" si="5"/>
        <v/>
      </c>
      <c r="AL15" s="237" t="str">
        <f t="shared" ca="1" si="6"/>
        <v>/R2</v>
      </c>
      <c r="AM15" s="237" t="str">
        <f t="shared" ca="1" si="7"/>
        <v>/R1</v>
      </c>
      <c r="AN15" s="237" t="str">
        <f t="shared" ca="1" si="8"/>
        <v/>
      </c>
      <c r="AO15" s="237" t="str">
        <f t="shared" ca="1" si="9"/>
        <v/>
      </c>
      <c r="AP15" s="237" t="str">
        <f t="shared" ca="1" si="3"/>
        <v/>
      </c>
      <c r="AQ15" s="237" t="str">
        <f t="shared" ca="1" si="11"/>
        <v/>
      </c>
      <c r="AR15" s="228" t="str">
        <f ca="1">IF(OFFSET($AB15,0,MATCH(A$17,AC$1:AI$1,0))=0,"",OFFSET($AB15,0,MATCH(A$17,AC$1:AI$1,0))&amp;" / "&amp;W15 &amp;" ("&amp;INDEX(Data!CI:CI,MATCH(W15,Data!CG:CG,0))&amp;")")</f>
        <v/>
      </c>
      <c r="AS15" s="228">
        <f>INDEX(Data!CI:CI,MATCH(W15,Data!CG:CG,0))</f>
        <v>12</v>
      </c>
      <c r="AT15" s="228" t="str">
        <f>MID(INDEX(Data!A:A,MATCH(W15,Data!CG:CG,0)),2,5)</f>
        <v>13</v>
      </c>
      <c r="AU15" s="228" t="str">
        <f>INDEX(Data!CH:CH,MATCH(W15,Data!CG:CG,0))</f>
        <v>M</v>
      </c>
      <c r="AV15" s="228" t="str">
        <f t="shared" ca="1" si="4"/>
        <v/>
      </c>
      <c r="AW15" s="228" t="str">
        <f t="array" aca="1" ref="AW15" ca="1">INDEX($AR$3:$AR$82,MATCH(LARGE(COUNTIF($AQ$3:$AQ$82,"&lt;"&amp;$AQ$3:$AQ$82),ROWS(AQ$3:AQ15)),COUNTIF($AQ$3:$AQ$82,"&lt;"&amp;$AQ$3:$AQ$82),0))</f>
        <v/>
      </c>
      <c r="AX15" s="228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40"/>
      <c r="CA15" s="240"/>
      <c r="CB15" s="240"/>
      <c r="CC15" s="240"/>
      <c r="CD15" s="240"/>
      <c r="CE15" s="240"/>
      <c r="CF15" s="240"/>
      <c r="CG15" s="240"/>
      <c r="CH15" s="240"/>
      <c r="CI15" s="240"/>
      <c r="CJ15" s="240"/>
      <c r="CK15" s="240"/>
    </row>
    <row r="16" spans="1:89" s="227" customFormat="1" ht="3.75" customHeight="1" thickBot="1" x14ac:dyDescent="0.3">
      <c r="A16" s="237"/>
      <c r="U16" s="239"/>
      <c r="V16" s="286"/>
      <c r="W16" s="237" t="str">
        <f>Data!CG103</f>
        <v>Wolfgang Pratl</v>
      </c>
      <c r="X16" s="239">
        <f>IF(ISERROR(INDEX(Data!$CJ:$ID,MATCH($W16,Data!$CG:$CG,0),MATCH(X$1&amp;"/"&amp;$A$2,Data!$CJ$1:$ID$1,0)))=TRUE,0,INDEX(Data!$CJ:$ID,MATCH($W16,Data!$CG:$CG,0),MATCH(X$1&amp;"/"&amp;$A$2,Data!$CJ$1:$ID$1,0)))</f>
        <v>3</v>
      </c>
      <c r="Y16" s="239">
        <f>IF(ISERROR(INDEX(Data!$CJ:$ID,MATCH($W16,Data!$CG:$CG,0),MATCH(Y$1&amp;"/"&amp;$A$2,Data!$CJ$1:$ID$1,0)))=TRUE,0,INDEX(Data!$CJ:$ID,MATCH($W16,Data!$CG:$CG,0),MATCH(Y$1&amp;"/"&amp;$A$2,Data!$CJ$1:$ID$1,0)))</f>
        <v>3</v>
      </c>
      <c r="Z16" s="239">
        <f>IF(ISERROR(INDEX(Data!$CJ:$ID,MATCH($W16,Data!$CG:$CG,0),MATCH(Z$1&amp;"/"&amp;$A$2,Data!$CJ$1:$ID$1,0)))=TRUE,0,INDEX(Data!$CJ:$ID,MATCH($W16,Data!$CG:$CG,0),MATCH(Z$1&amp;"/"&amp;$A$2,Data!$CJ$1:$ID$1,0)))</f>
        <v>0</v>
      </c>
      <c r="AA16" s="239">
        <f>IF(ISERROR(INDEX(Data!$CJ:$ID,MATCH($W16,Data!$CG:$CG,0),MATCH(AA$1&amp;"/"&amp;$A$2,Data!$CJ$1:$ID$1,0)))=TRUE,0,INDEX(Data!$CJ:$ID,MATCH($W16,Data!$CG:$CG,0),MATCH(AA$1&amp;"/"&amp;$A$2,Data!$CJ$1:$ID$1,0)))</f>
        <v>0</v>
      </c>
      <c r="AB16" s="239">
        <f>IF(ISERROR(INDEX(Data!$CJ:$ID,MATCH($W16,Data!$CG:$CG,0),MATCH(AB$1&amp;"/"&amp;$A$2,Data!$CJ$1:$ID$1,0)))=TRUE,0,INDEX(Data!$CJ:$ID,MATCH($W16,Data!$CG:$CG,0),MATCH(AB$1&amp;"/"&amp;$A$2,Data!$CJ$1:$ID$1,0)))</f>
        <v>0</v>
      </c>
      <c r="AC16" s="237">
        <f t="shared" ca="1" si="10"/>
        <v>0</v>
      </c>
      <c r="AD16" s="237">
        <f t="shared" ca="1" si="12"/>
        <v>0</v>
      </c>
      <c r="AE16" s="237">
        <f t="shared" ca="1" si="0"/>
        <v>2</v>
      </c>
      <c r="AF16" s="237">
        <f t="shared" ca="1" si="12"/>
        <v>0</v>
      </c>
      <c r="AG16" s="237">
        <f t="shared" ca="1" si="12"/>
        <v>0</v>
      </c>
      <c r="AH16" s="237">
        <f t="shared" ca="1" si="12"/>
        <v>0</v>
      </c>
      <c r="AI16" s="237">
        <f t="shared" ca="1" si="13"/>
        <v>0</v>
      </c>
      <c r="AJ16" s="237" t="str">
        <f t="shared" ca="1" si="2"/>
        <v/>
      </c>
      <c r="AK16" s="237" t="str">
        <f t="shared" ca="1" si="5"/>
        <v/>
      </c>
      <c r="AL16" s="237" t="str">
        <f t="shared" ca="1" si="6"/>
        <v>/R1/R2</v>
      </c>
      <c r="AM16" s="237" t="str">
        <f t="shared" ca="1" si="7"/>
        <v/>
      </c>
      <c r="AN16" s="237" t="str">
        <f t="shared" ca="1" si="8"/>
        <v/>
      </c>
      <c r="AO16" s="237" t="str">
        <f t="shared" ca="1" si="9"/>
        <v/>
      </c>
      <c r="AP16" s="237" t="str">
        <f t="shared" ca="1" si="3"/>
        <v/>
      </c>
      <c r="AQ16" s="237" t="str">
        <f t="shared" ca="1" si="11"/>
        <v/>
      </c>
      <c r="AR16" s="228" t="str">
        <f ca="1">IF(OFFSET($AB16,0,MATCH(A$17,AC$1:AI$1,0))=0,"",OFFSET($AB16,0,MATCH(A$17,AC$1:AI$1,0))&amp;" / "&amp;W16 &amp;" ("&amp;INDEX(Data!CI:CI,MATCH(W16,Data!CG:CG,0))&amp;")")</f>
        <v/>
      </c>
      <c r="AS16" s="228">
        <f>INDEX(Data!CI:CI,MATCH(W16,Data!CG:CG,0))</f>
        <v>15</v>
      </c>
      <c r="AT16" s="228" t="str">
        <f>MID(INDEX(Data!A:A,MATCH(W16,Data!CG:CG,0)),2,5)</f>
        <v>15</v>
      </c>
      <c r="AU16" s="228" t="str">
        <f>INDEX(Data!CH:CH,MATCH(W16,Data!CG:CG,0))</f>
        <v>M</v>
      </c>
      <c r="AV16" s="228" t="str">
        <f t="shared" ca="1" si="4"/>
        <v/>
      </c>
      <c r="AW16" s="228" t="str">
        <f t="array" aca="1" ref="AW16" ca="1">INDEX($AR$3:$AR$82,MATCH(LARGE(COUNTIF($AQ$3:$AQ$82,"&lt;"&amp;$AQ$3:$AQ$82),ROWS(AQ$3:AQ16)),COUNTIF($AQ$3:$AQ$82,"&lt;"&amp;$AQ$3:$AQ$82),0))</f>
        <v/>
      </c>
      <c r="AX16" s="228"/>
    </row>
    <row r="17" spans="1:49" ht="15" customHeight="1" thickBot="1" x14ac:dyDescent="0.3">
      <c r="A17" s="387" t="s">
        <v>37</v>
      </c>
      <c r="B17" s="388"/>
      <c r="C17" s="388"/>
      <c r="D17" s="388"/>
      <c r="E17" s="389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U17" s="239"/>
      <c r="W17" s="237" t="str">
        <f>Data!CG104</f>
        <v>Michl Priester</v>
      </c>
      <c r="X17" s="239">
        <f>IF(ISERROR(INDEX(Data!$CJ:$ID,MATCH($W17,Data!$CG:$CG,0),MATCH(X$1&amp;"/"&amp;$A$2,Data!$CJ$1:$ID$1,0)))=TRUE,0,INDEX(Data!$CJ:$ID,MATCH($W17,Data!$CG:$CG,0),MATCH(X$1&amp;"/"&amp;$A$2,Data!$CJ$1:$ID$1,0)))</f>
        <v>6</v>
      </c>
      <c r="Y17" s="239">
        <f>IF(ISERROR(INDEX(Data!$CJ:$ID,MATCH($W17,Data!$CG:$CG,0),MATCH(Y$1&amp;"/"&amp;$A$2,Data!$CJ$1:$ID$1,0)))=TRUE,0,INDEX(Data!$CJ:$ID,MATCH($W17,Data!$CG:$CG,0),MATCH(Y$1&amp;"/"&amp;$A$2,Data!$CJ$1:$ID$1,0)))</f>
        <v>3</v>
      </c>
      <c r="Z17" s="239">
        <f>IF(ISERROR(INDEX(Data!$CJ:$ID,MATCH($W17,Data!$CG:$CG,0),MATCH(Z$1&amp;"/"&amp;$A$2,Data!$CJ$1:$ID$1,0)))=TRUE,0,INDEX(Data!$CJ:$ID,MATCH($W17,Data!$CG:$CG,0),MATCH(Z$1&amp;"/"&amp;$A$2,Data!$CJ$1:$ID$1,0)))</f>
        <v>0</v>
      </c>
      <c r="AA17" s="239">
        <f>IF(ISERROR(INDEX(Data!$CJ:$ID,MATCH($W17,Data!$CG:$CG,0),MATCH(AA$1&amp;"/"&amp;$A$2,Data!$CJ$1:$ID$1,0)))=TRUE,0,INDEX(Data!$CJ:$ID,MATCH($W17,Data!$CG:$CG,0),MATCH(AA$1&amp;"/"&amp;$A$2,Data!$CJ$1:$ID$1,0)))</f>
        <v>0</v>
      </c>
      <c r="AB17" s="239">
        <f>IF(ISERROR(INDEX(Data!$CJ:$ID,MATCH($W17,Data!$CG:$CG,0),MATCH(AB$1&amp;"/"&amp;$A$2,Data!$CJ$1:$ID$1,0)))=TRUE,0,INDEX(Data!$CJ:$ID,MATCH($W17,Data!$CG:$CG,0),MATCH(AB$1&amp;"/"&amp;$A$2,Data!$CJ$1:$ID$1,0)))</f>
        <v>0</v>
      </c>
      <c r="AC17" s="237">
        <f t="shared" ca="1" si="10"/>
        <v>0</v>
      </c>
      <c r="AD17" s="237">
        <f t="shared" ca="1" si="12"/>
        <v>0</v>
      </c>
      <c r="AE17" s="237">
        <f t="shared" ca="1" si="0"/>
        <v>1</v>
      </c>
      <c r="AF17" s="237">
        <f t="shared" ca="1" si="12"/>
        <v>0</v>
      </c>
      <c r="AG17" s="237">
        <f t="shared" ca="1" si="12"/>
        <v>0</v>
      </c>
      <c r="AH17" s="237">
        <f t="shared" ca="1" si="12"/>
        <v>1</v>
      </c>
      <c r="AI17" s="237">
        <f t="shared" ca="1" si="13"/>
        <v>0</v>
      </c>
      <c r="AJ17" s="237" t="str">
        <f t="shared" ca="1" si="2"/>
        <v/>
      </c>
      <c r="AK17" s="237" t="str">
        <f t="shared" ca="1" si="5"/>
        <v/>
      </c>
      <c r="AL17" s="237" t="str">
        <f t="shared" ca="1" si="6"/>
        <v>/R2</v>
      </c>
      <c r="AM17" s="237" t="str">
        <f t="shared" ca="1" si="7"/>
        <v/>
      </c>
      <c r="AN17" s="237" t="str">
        <f t="shared" ca="1" si="8"/>
        <v/>
      </c>
      <c r="AO17" s="237" t="str">
        <f t="shared" ca="1" si="9"/>
        <v>/R1</v>
      </c>
      <c r="AP17" s="237" t="str">
        <f t="shared" ca="1" si="3"/>
        <v/>
      </c>
      <c r="AQ17" s="237" t="str">
        <f t="shared" ca="1" si="11"/>
        <v/>
      </c>
      <c r="AR17" s="228" t="str">
        <f ca="1">IF(OFFSET($AB17,0,MATCH(A$17,AC$1:AI$1,0))=0,"",OFFSET($AB17,0,MATCH(A$17,AC$1:AI$1,0))&amp;" / "&amp;W17 &amp;" ("&amp;INDEX(Data!CI:CI,MATCH(W17,Data!CG:CG,0))&amp;")")</f>
        <v/>
      </c>
      <c r="AS17" s="228">
        <f>INDEX(Data!CI:CI,MATCH(W17,Data!CG:CG,0))</f>
        <v>12</v>
      </c>
      <c r="AT17" s="228" t="str">
        <f>MID(INDEX(Data!A:A,MATCH(W17,Data!CG:CG,0)),2,5)</f>
        <v>14</v>
      </c>
      <c r="AU17" s="228" t="str">
        <f>INDEX(Data!CH:CH,MATCH(W17,Data!CG:CG,0))</f>
        <v>M</v>
      </c>
      <c r="AV17" s="228" t="str">
        <f t="shared" ca="1" si="4"/>
        <v/>
      </c>
      <c r="AW17" s="228" t="str">
        <f t="array" aca="1" ref="AW17" ca="1">INDEX($AR$3:$AR$82,MATCH(LARGE(COUNTIF($AQ$3:$AQ$82,"&lt;"&amp;$AQ$3:$AQ$82),ROWS(AQ$3:AQ17)),COUNTIF($AQ$3:$AQ$82,"&lt;"&amp;$AQ$3:$AQ$82),0))</f>
        <v/>
      </c>
    </row>
    <row r="18" spans="1:49" ht="15" customHeight="1" x14ac:dyDescent="0.25">
      <c r="A18" s="291" t="s">
        <v>182</v>
      </c>
      <c r="B18" s="292"/>
      <c r="C18" s="292"/>
      <c r="D18" s="390" t="s">
        <v>183</v>
      </c>
      <c r="E18" s="391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U18" s="239"/>
      <c r="W18" s="237" t="str">
        <f>Data!CG105</f>
        <v>Reinhold Schachner</v>
      </c>
      <c r="X18" s="239">
        <f>IF(ISERROR(INDEX(Data!$CJ:$ID,MATCH($W18,Data!$CG:$CG,0),MATCH(X$1&amp;"/"&amp;$A$2,Data!$CJ$1:$ID$1,0)))=TRUE,0,INDEX(Data!$CJ:$ID,MATCH($W18,Data!$CG:$CG,0),MATCH(X$1&amp;"/"&amp;$A$2,Data!$CJ$1:$ID$1,0)))</f>
        <v>3</v>
      </c>
      <c r="Y18" s="239">
        <f>IF(ISERROR(INDEX(Data!$CJ:$ID,MATCH($W18,Data!$CG:$CG,0),MATCH(Y$1&amp;"/"&amp;$A$2,Data!$CJ$1:$ID$1,0)))=TRUE,0,INDEX(Data!$CJ:$ID,MATCH($W18,Data!$CG:$CG,0),MATCH(Y$1&amp;"/"&amp;$A$2,Data!$CJ$1:$ID$1,0)))</f>
        <v>4</v>
      </c>
      <c r="Z18" s="239">
        <f>IF(ISERROR(INDEX(Data!$CJ:$ID,MATCH($W18,Data!$CG:$CG,0),MATCH(Z$1&amp;"/"&amp;$A$2,Data!$CJ$1:$ID$1,0)))=TRUE,0,INDEX(Data!$CJ:$ID,MATCH($W18,Data!$CG:$CG,0),MATCH(Z$1&amp;"/"&amp;$A$2,Data!$CJ$1:$ID$1,0)))</f>
        <v>0</v>
      </c>
      <c r="AA18" s="239">
        <f>IF(ISERROR(INDEX(Data!$CJ:$ID,MATCH($W18,Data!$CG:$CG,0),MATCH(AA$1&amp;"/"&amp;$A$2,Data!$CJ$1:$ID$1,0)))=TRUE,0,INDEX(Data!$CJ:$ID,MATCH($W18,Data!$CG:$CG,0),MATCH(AA$1&amp;"/"&amp;$A$2,Data!$CJ$1:$ID$1,0)))</f>
        <v>0</v>
      </c>
      <c r="AB18" s="239">
        <f>IF(ISERROR(INDEX(Data!$CJ:$ID,MATCH($W18,Data!$CG:$CG,0),MATCH(AB$1&amp;"/"&amp;$A$2,Data!$CJ$1:$ID$1,0)))=TRUE,0,INDEX(Data!$CJ:$ID,MATCH($W18,Data!$CG:$CG,0),MATCH(AB$1&amp;"/"&amp;$A$2,Data!$CJ$1:$ID$1,0)))</f>
        <v>0</v>
      </c>
      <c r="AC18" s="237">
        <f t="shared" ca="1" si="10"/>
        <v>0</v>
      </c>
      <c r="AD18" s="237">
        <f t="shared" ca="1" si="12"/>
        <v>0</v>
      </c>
      <c r="AE18" s="237">
        <f t="shared" ca="1" si="0"/>
        <v>1</v>
      </c>
      <c r="AF18" s="237">
        <f t="shared" ca="1" si="12"/>
        <v>1</v>
      </c>
      <c r="AG18" s="237">
        <f t="shared" ca="1" si="12"/>
        <v>0</v>
      </c>
      <c r="AH18" s="237">
        <f t="shared" ca="1" si="12"/>
        <v>0</v>
      </c>
      <c r="AI18" s="237">
        <f t="shared" ca="1" si="13"/>
        <v>0</v>
      </c>
      <c r="AJ18" s="237" t="str">
        <f t="shared" ca="1" si="2"/>
        <v/>
      </c>
      <c r="AK18" s="237" t="str">
        <f t="shared" ca="1" si="5"/>
        <v/>
      </c>
      <c r="AL18" s="237" t="str">
        <f t="shared" ca="1" si="6"/>
        <v>/R1</v>
      </c>
      <c r="AM18" s="237" t="str">
        <f t="shared" ca="1" si="7"/>
        <v>/R2</v>
      </c>
      <c r="AN18" s="237" t="str">
        <f t="shared" ca="1" si="8"/>
        <v/>
      </c>
      <c r="AO18" s="237" t="str">
        <f t="shared" ca="1" si="9"/>
        <v/>
      </c>
      <c r="AP18" s="237" t="str">
        <f t="shared" ca="1" si="3"/>
        <v/>
      </c>
      <c r="AQ18" s="237" t="str">
        <f t="shared" ca="1" si="11"/>
        <v/>
      </c>
      <c r="AR18" s="228" t="str">
        <f ca="1">IF(OFFSET($AB18,0,MATCH(A$17,AC$1:AI$1,0))=0,"",OFFSET($AB18,0,MATCH(A$17,AC$1:AI$1,0))&amp;" / "&amp;W18 &amp;" ("&amp;INDEX(Data!CI:CI,MATCH(W18,Data!CG:CG,0))&amp;")")</f>
        <v/>
      </c>
      <c r="AS18" s="228">
        <f>INDEX(Data!CI:CI,MATCH(W18,Data!CG:CG,0))</f>
        <v>15</v>
      </c>
      <c r="AT18" s="228" t="str">
        <f>MID(INDEX(Data!A:A,MATCH(W18,Data!CG:CG,0)),2,5)</f>
        <v>16</v>
      </c>
      <c r="AU18" s="228" t="str">
        <f>INDEX(Data!CH:CH,MATCH(W18,Data!CG:CG,0))</f>
        <v>M</v>
      </c>
      <c r="AV18" s="228" t="str">
        <f t="shared" ca="1" si="4"/>
        <v/>
      </c>
      <c r="AW18" s="228" t="str">
        <f t="array" aca="1" ref="AW18" ca="1">INDEX($AR$3:$AR$82,MATCH(LARGE(COUNTIF($AQ$3:$AQ$82,"&lt;"&amp;$AQ$3:$AQ$82),ROWS(AQ$3:AQ18)),COUNTIF($AQ$3:$AQ$82,"&lt;"&amp;$AQ$3:$AQ$82),0))</f>
        <v/>
      </c>
    </row>
    <row r="19" spans="1:49" ht="15" customHeight="1" x14ac:dyDescent="0.25">
      <c r="A19" s="293" t="str">
        <f ca="1">AW3</f>
        <v>1 / Harald Neumayr (1)</v>
      </c>
      <c r="B19" s="294"/>
      <c r="C19" s="295"/>
      <c r="D19" s="385" t="str">
        <f t="shared" ref="D19:D50" ca="1" si="27">INDEX(AV:AV,MATCH(A19,AR:AR,0))</f>
        <v>R2</v>
      </c>
      <c r="E19" s="386"/>
      <c r="F19" s="227" t="str">
        <f t="shared" ref="F19:F50" ca="1" si="28">IF(A19="","",INDEX(AU:AU,MATCH(A19,AR:AR,0)))</f>
        <v>M</v>
      </c>
      <c r="G19" s="227"/>
      <c r="H19" s="227"/>
      <c r="I19" s="227"/>
      <c r="J19" s="227"/>
      <c r="K19" s="227"/>
      <c r="L19" s="227"/>
      <c r="M19" s="227"/>
      <c r="N19" s="227"/>
      <c r="O19" s="227"/>
      <c r="U19" s="239"/>
      <c r="W19" s="237" t="str">
        <f>Data!CG106</f>
        <v>Thomas Kremser</v>
      </c>
      <c r="X19" s="239">
        <f>IF(ISERROR(INDEX(Data!$CJ:$ID,MATCH($W19,Data!$CG:$CG,0),MATCH(X$1&amp;"/"&amp;$A$2,Data!$CJ$1:$ID$1,0)))=TRUE,0,INDEX(Data!$CJ:$ID,MATCH($W19,Data!$CG:$CG,0),MATCH(X$1&amp;"/"&amp;$A$2,Data!$CJ$1:$ID$1,0)))</f>
        <v>4</v>
      </c>
      <c r="Y19" s="239">
        <f>IF(ISERROR(INDEX(Data!$CJ:$ID,MATCH($W19,Data!$CG:$CG,0),MATCH(Y$1&amp;"/"&amp;$A$2,Data!$CJ$1:$ID$1,0)))=TRUE,0,INDEX(Data!$CJ:$ID,MATCH($W19,Data!$CG:$CG,0),MATCH(Y$1&amp;"/"&amp;$A$2,Data!$CJ$1:$ID$1,0)))</f>
        <v>3</v>
      </c>
      <c r="Z19" s="239">
        <f>IF(ISERROR(INDEX(Data!$CJ:$ID,MATCH($W19,Data!$CG:$CG,0),MATCH(Z$1&amp;"/"&amp;$A$2,Data!$CJ$1:$ID$1,0)))=TRUE,0,INDEX(Data!$CJ:$ID,MATCH($W19,Data!$CG:$CG,0),MATCH(Z$1&amp;"/"&amp;$A$2,Data!$CJ$1:$ID$1,0)))</f>
        <v>0</v>
      </c>
      <c r="AA19" s="239">
        <f>IF(ISERROR(INDEX(Data!$CJ:$ID,MATCH($W19,Data!$CG:$CG,0),MATCH(AA$1&amp;"/"&amp;$A$2,Data!$CJ$1:$ID$1,0)))=TRUE,0,INDEX(Data!$CJ:$ID,MATCH($W19,Data!$CG:$CG,0),MATCH(AA$1&amp;"/"&amp;$A$2,Data!$CJ$1:$ID$1,0)))</f>
        <v>0</v>
      </c>
      <c r="AB19" s="239">
        <f>IF(ISERROR(INDEX(Data!$CJ:$ID,MATCH($W19,Data!$CG:$CG,0),MATCH(AB$1&amp;"/"&amp;$A$2,Data!$CJ$1:$ID$1,0)))=TRUE,0,INDEX(Data!$CJ:$ID,MATCH($W19,Data!$CG:$CG,0),MATCH(AB$1&amp;"/"&amp;$A$2,Data!$CJ$1:$ID$1,0)))</f>
        <v>0</v>
      </c>
      <c r="AC19" s="237">
        <f t="shared" ca="1" si="10"/>
        <v>0</v>
      </c>
      <c r="AD19" s="237">
        <f t="shared" ca="1" si="12"/>
        <v>0</v>
      </c>
      <c r="AE19" s="237">
        <f t="shared" ca="1" si="12"/>
        <v>1</v>
      </c>
      <c r="AF19" s="237">
        <f t="shared" ca="1" si="12"/>
        <v>1</v>
      </c>
      <c r="AG19" s="237">
        <f t="shared" ca="1" si="12"/>
        <v>0</v>
      </c>
      <c r="AH19" s="237">
        <f t="shared" ca="1" si="12"/>
        <v>0</v>
      </c>
      <c r="AI19" s="237">
        <f t="shared" ca="1" si="13"/>
        <v>0</v>
      </c>
      <c r="AJ19" s="237" t="str">
        <f t="shared" ca="1" si="2"/>
        <v/>
      </c>
      <c r="AK19" s="237" t="str">
        <f t="shared" ca="1" si="5"/>
        <v/>
      </c>
      <c r="AL19" s="237" t="str">
        <f t="shared" ca="1" si="6"/>
        <v>/R2</v>
      </c>
      <c r="AM19" s="237" t="str">
        <f t="shared" ca="1" si="7"/>
        <v>/R1</v>
      </c>
      <c r="AN19" s="237" t="str">
        <f t="shared" ca="1" si="8"/>
        <v/>
      </c>
      <c r="AO19" s="237" t="str">
        <f t="shared" ca="1" si="9"/>
        <v/>
      </c>
      <c r="AP19" s="237" t="str">
        <f t="shared" ca="1" si="3"/>
        <v/>
      </c>
      <c r="AQ19" s="237" t="str">
        <f t="shared" ca="1" si="11"/>
        <v/>
      </c>
      <c r="AR19" s="228" t="str">
        <f ca="1">IF(OFFSET($AB19,0,MATCH(A$17,AC$1:AI$1,0))=0,"",OFFSET($AB19,0,MATCH(A$17,AC$1:AI$1,0))&amp;" / "&amp;W19 &amp;" ("&amp;INDEX(Data!CI:CI,MATCH(W19,Data!CG:CG,0))&amp;")")</f>
        <v/>
      </c>
      <c r="AS19" s="228">
        <f>INDEX(Data!CI:CI,MATCH(W19,Data!CG:CG,0))</f>
        <v>17</v>
      </c>
      <c r="AT19" s="228" t="str">
        <f>MID(INDEX(Data!A:A,MATCH(W19,Data!CG:CG,0)),2,5)</f>
        <v>17</v>
      </c>
      <c r="AU19" s="228" t="str">
        <f>INDEX(Data!CH:CH,MATCH(W19,Data!CG:CG,0))</f>
        <v>M</v>
      </c>
      <c r="AV19" s="228" t="str">
        <f t="shared" ca="1" si="4"/>
        <v/>
      </c>
      <c r="AW19" s="228" t="str">
        <f t="array" aca="1" ref="AW19" ca="1">INDEX($AR$3:$AR$82,MATCH(LARGE(COUNTIF($AQ$3:$AQ$82,"&lt;"&amp;$AQ$3:$AQ$82),ROWS(AQ$3:AQ19)),COUNTIF($AQ$3:$AQ$82,"&lt;"&amp;$AQ$3:$AQ$82),0))</f>
        <v/>
      </c>
    </row>
    <row r="20" spans="1:49" ht="15" customHeight="1" x14ac:dyDescent="0.25">
      <c r="A20" s="293" t="str">
        <f ca="1">AW4</f>
        <v/>
      </c>
      <c r="B20" s="294"/>
      <c r="C20" s="295"/>
      <c r="D20" s="385" t="str">
        <f t="shared" ca="1" si="27"/>
        <v/>
      </c>
      <c r="E20" s="386"/>
      <c r="F20" s="227" t="str">
        <f t="shared" ca="1" si="28"/>
        <v/>
      </c>
      <c r="G20" s="227"/>
      <c r="H20" s="227"/>
      <c r="I20" s="227"/>
      <c r="J20" s="227"/>
      <c r="K20" s="227"/>
      <c r="L20" s="227"/>
      <c r="M20" s="227"/>
      <c r="N20" s="227"/>
      <c r="O20" s="227"/>
      <c r="U20" s="239"/>
      <c r="W20" s="237" t="str">
        <f>Data!CG107</f>
        <v>Susanne Giendl</v>
      </c>
      <c r="X20" s="239">
        <f>IF(ISERROR(INDEX(Data!$CJ:$ID,MATCH($W20,Data!$CG:$CG,0),MATCH(X$1&amp;"/"&amp;$A$2,Data!$CJ$1:$ID$1,0)))=TRUE,0,INDEX(Data!$CJ:$ID,MATCH($W20,Data!$CG:$CG,0),MATCH(X$1&amp;"/"&amp;$A$2,Data!$CJ$1:$ID$1,0)))</f>
        <v>3</v>
      </c>
      <c r="Y20" s="239">
        <f>IF(ISERROR(INDEX(Data!$CJ:$ID,MATCH($W20,Data!$CG:$CG,0),MATCH(Y$1&amp;"/"&amp;$A$2,Data!$CJ$1:$ID$1,0)))=TRUE,0,INDEX(Data!$CJ:$ID,MATCH($W20,Data!$CG:$CG,0),MATCH(Y$1&amp;"/"&amp;$A$2,Data!$CJ$1:$ID$1,0)))</f>
        <v>4</v>
      </c>
      <c r="Z20" s="239">
        <f>IF(ISERROR(INDEX(Data!$CJ:$ID,MATCH($W20,Data!$CG:$CG,0),MATCH(Z$1&amp;"/"&amp;$A$2,Data!$CJ$1:$ID$1,0)))=TRUE,0,INDEX(Data!$CJ:$ID,MATCH($W20,Data!$CG:$CG,0),MATCH(Z$1&amp;"/"&amp;$A$2,Data!$CJ$1:$ID$1,0)))</f>
        <v>0</v>
      </c>
      <c r="AA20" s="239">
        <f>IF(ISERROR(INDEX(Data!$CJ:$ID,MATCH($W20,Data!$CG:$CG,0),MATCH(AA$1&amp;"/"&amp;$A$2,Data!$CJ$1:$ID$1,0)))=TRUE,0,INDEX(Data!$CJ:$ID,MATCH($W20,Data!$CG:$CG,0),MATCH(AA$1&amp;"/"&amp;$A$2,Data!$CJ$1:$ID$1,0)))</f>
        <v>0</v>
      </c>
      <c r="AB20" s="239">
        <f>IF(ISERROR(INDEX(Data!$CJ:$ID,MATCH($W20,Data!$CG:$CG,0),MATCH(AB$1&amp;"/"&amp;$A$2,Data!$CJ$1:$ID$1,0)))=TRUE,0,INDEX(Data!$CJ:$ID,MATCH($W20,Data!$CG:$CG,0),MATCH(AB$1&amp;"/"&amp;$A$2,Data!$CJ$1:$ID$1,0)))</f>
        <v>0</v>
      </c>
      <c r="AC20" s="237">
        <f t="shared" ca="1" si="10"/>
        <v>0</v>
      </c>
      <c r="AD20" s="237">
        <f t="shared" ca="1" si="12"/>
        <v>0</v>
      </c>
      <c r="AE20" s="237">
        <f t="shared" ca="1" si="12"/>
        <v>1</v>
      </c>
      <c r="AF20" s="237">
        <f t="shared" ca="1" si="12"/>
        <v>1</v>
      </c>
      <c r="AG20" s="237">
        <f t="shared" ca="1" si="12"/>
        <v>0</v>
      </c>
      <c r="AH20" s="237">
        <f t="shared" ca="1" si="12"/>
        <v>0</v>
      </c>
      <c r="AI20" s="237">
        <f t="shared" ca="1" si="13"/>
        <v>0</v>
      </c>
      <c r="AJ20" s="237" t="str">
        <f t="shared" ca="1" si="2"/>
        <v/>
      </c>
      <c r="AK20" s="237" t="str">
        <f t="shared" ca="1" si="5"/>
        <v/>
      </c>
      <c r="AL20" s="237" t="str">
        <f t="shared" ca="1" si="6"/>
        <v>/R1</v>
      </c>
      <c r="AM20" s="237" t="str">
        <f t="shared" ca="1" si="7"/>
        <v>/R2</v>
      </c>
      <c r="AN20" s="237" t="str">
        <f t="shared" ca="1" si="8"/>
        <v/>
      </c>
      <c r="AO20" s="237" t="str">
        <f t="shared" ca="1" si="9"/>
        <v/>
      </c>
      <c r="AP20" s="237" t="str">
        <f t="shared" ca="1" si="3"/>
        <v/>
      </c>
      <c r="AQ20" s="237" t="str">
        <f t="shared" ca="1" si="11"/>
        <v/>
      </c>
      <c r="AR20" s="228" t="str">
        <f ca="1">IF(OFFSET($AB20,0,MATCH(A$17,AC$1:AI$1,0))=0,"",OFFSET($AB20,0,MATCH(A$17,AC$1:AI$1,0))&amp;" / "&amp;W20 &amp;" ("&amp;INDEX(Data!CI:CI,MATCH(W20,Data!CG:CG,0))&amp;")")</f>
        <v/>
      </c>
      <c r="AS20" s="228">
        <f>INDEX(Data!CI:CI,MATCH(W20,Data!CG:CG,0))</f>
        <v>1</v>
      </c>
      <c r="AT20" s="228" t="str">
        <f>MID(INDEX(Data!A:A,MATCH(W20,Data!CG:CG,0)),2,5)</f>
        <v>1</v>
      </c>
      <c r="AU20" s="228" t="str">
        <f>INDEX(Data!CH:CH,MATCH(W20,Data!CG:CG,0))</f>
        <v>W</v>
      </c>
      <c r="AV20" s="228" t="str">
        <f t="shared" ca="1" si="4"/>
        <v/>
      </c>
      <c r="AW20" s="228" t="str">
        <f t="array" aca="1" ref="AW20" ca="1">INDEX($AR$3:$AR$82,MATCH(LARGE(COUNTIF($AQ$3:$AQ$82,"&lt;"&amp;$AQ$3:$AQ$82),ROWS(AQ$3:AQ20)),COUNTIF($AQ$3:$AQ$82,"&lt;"&amp;$AQ$3:$AQ$82),0))</f>
        <v/>
      </c>
    </row>
    <row r="21" spans="1:49" x14ac:dyDescent="0.25">
      <c r="A21" s="293" t="str">
        <f ca="1">AW5</f>
        <v/>
      </c>
      <c r="B21" s="294"/>
      <c r="C21" s="295"/>
      <c r="D21" s="385" t="str">
        <f t="shared" ca="1" si="27"/>
        <v/>
      </c>
      <c r="E21" s="386"/>
      <c r="F21" s="227" t="str">
        <f t="shared" ca="1" si="28"/>
        <v/>
      </c>
      <c r="G21" s="227"/>
      <c r="H21" s="227"/>
      <c r="I21" s="227"/>
      <c r="J21" s="227"/>
      <c r="K21" s="227"/>
      <c r="L21" s="227"/>
      <c r="M21" s="227"/>
      <c r="N21" s="227"/>
      <c r="O21" s="227"/>
      <c r="U21" s="239"/>
      <c r="W21" s="237" t="str">
        <f>Data!CG108</f>
        <v>Ousama El Nabriss</v>
      </c>
      <c r="X21" s="239">
        <f>IF(ISERROR(INDEX(Data!$CJ:$ID,MATCH($W21,Data!$CG:$CG,0),MATCH(X$1&amp;"/"&amp;$A$2,Data!$CJ$1:$ID$1,0)))=TRUE,0,INDEX(Data!$CJ:$ID,MATCH($W21,Data!$CG:$CG,0),MATCH(X$1&amp;"/"&amp;$A$2,Data!$CJ$1:$ID$1,0)))</f>
        <v>5</v>
      </c>
      <c r="Y21" s="239">
        <f>IF(ISERROR(INDEX(Data!$CJ:$ID,MATCH($W21,Data!$CG:$CG,0),MATCH(Y$1&amp;"/"&amp;$A$2,Data!$CJ$1:$ID$1,0)))=TRUE,0,INDEX(Data!$CJ:$ID,MATCH($W21,Data!$CG:$CG,0),MATCH(Y$1&amp;"/"&amp;$A$2,Data!$CJ$1:$ID$1,0)))</f>
        <v>3</v>
      </c>
      <c r="Z21" s="239">
        <f>IF(ISERROR(INDEX(Data!$CJ:$ID,MATCH($W21,Data!$CG:$CG,0),MATCH(Z$1&amp;"/"&amp;$A$2,Data!$CJ$1:$ID$1,0)))=TRUE,0,INDEX(Data!$CJ:$ID,MATCH($W21,Data!$CG:$CG,0),MATCH(Z$1&amp;"/"&amp;$A$2,Data!$CJ$1:$ID$1,0)))</f>
        <v>0</v>
      </c>
      <c r="AA21" s="239">
        <f>IF(ISERROR(INDEX(Data!$CJ:$ID,MATCH($W21,Data!$CG:$CG,0),MATCH(AA$1&amp;"/"&amp;$A$2,Data!$CJ$1:$ID$1,0)))=TRUE,0,INDEX(Data!$CJ:$ID,MATCH($W21,Data!$CG:$CG,0),MATCH(AA$1&amp;"/"&amp;$A$2,Data!$CJ$1:$ID$1,0)))</f>
        <v>0</v>
      </c>
      <c r="AB21" s="239">
        <f>IF(ISERROR(INDEX(Data!$CJ:$ID,MATCH($W21,Data!$CG:$CG,0),MATCH(AB$1&amp;"/"&amp;$A$2,Data!$CJ$1:$ID$1,0)))=TRUE,0,INDEX(Data!$CJ:$ID,MATCH($W21,Data!$CG:$CG,0),MATCH(AB$1&amp;"/"&amp;$A$2,Data!$CJ$1:$ID$1,0)))</f>
        <v>0</v>
      </c>
      <c r="AC21" s="237">
        <f t="shared" ca="1" si="10"/>
        <v>0</v>
      </c>
      <c r="AD21" s="237">
        <f t="shared" ca="1" si="12"/>
        <v>0</v>
      </c>
      <c r="AE21" s="237">
        <f t="shared" ca="1" si="12"/>
        <v>1</v>
      </c>
      <c r="AF21" s="237">
        <f t="shared" ca="1" si="12"/>
        <v>0</v>
      </c>
      <c r="AG21" s="237">
        <f t="shared" ca="1" si="12"/>
        <v>1</v>
      </c>
      <c r="AH21" s="237">
        <f t="shared" ca="1" si="12"/>
        <v>0</v>
      </c>
      <c r="AI21" s="237">
        <f t="shared" ca="1" si="13"/>
        <v>0</v>
      </c>
      <c r="AJ21" s="237" t="str">
        <f t="shared" ca="1" si="2"/>
        <v/>
      </c>
      <c r="AK21" s="237" t="str">
        <f t="shared" ca="1" si="5"/>
        <v/>
      </c>
      <c r="AL21" s="237" t="str">
        <f t="shared" ca="1" si="6"/>
        <v>/R2</v>
      </c>
      <c r="AM21" s="237" t="str">
        <f t="shared" ca="1" si="7"/>
        <v/>
      </c>
      <c r="AN21" s="237" t="str">
        <f t="shared" ca="1" si="8"/>
        <v>/R1</v>
      </c>
      <c r="AO21" s="237" t="str">
        <f t="shared" ca="1" si="9"/>
        <v/>
      </c>
      <c r="AP21" s="237" t="str">
        <f t="shared" ca="1" si="3"/>
        <v/>
      </c>
      <c r="AQ21" s="237" t="str">
        <f t="shared" ca="1" si="11"/>
        <v/>
      </c>
      <c r="AR21" s="228" t="str">
        <f ca="1">IF(OFFSET($AB21,0,MATCH(A$17,AC$1:AI$1,0))=0,"",OFFSET($AB21,0,MATCH(A$17,AC$1:AI$1,0))&amp;" / "&amp;W21 &amp;" ("&amp;INDEX(Data!CI:CI,MATCH(W21,Data!CG:CG,0))&amp;")")</f>
        <v/>
      </c>
      <c r="AS21" s="228">
        <f>INDEX(Data!CI:CI,MATCH(W21,Data!CG:CG,0))</f>
        <v>18</v>
      </c>
      <c r="AT21" s="228" t="str">
        <f>MID(INDEX(Data!A:A,MATCH(W21,Data!CG:CG,0)),2,5)</f>
        <v>18</v>
      </c>
      <c r="AU21" s="228" t="str">
        <f>INDEX(Data!CH:CH,MATCH(W21,Data!CG:CG,0))</f>
        <v>M</v>
      </c>
      <c r="AV21" s="228" t="str">
        <f t="shared" ca="1" si="4"/>
        <v/>
      </c>
      <c r="AW21" s="228" t="str">
        <f t="array" aca="1" ref="AW21" ca="1">INDEX($AR$3:$AR$82,MATCH(LARGE(COUNTIF($AQ$3:$AQ$82,"&lt;"&amp;$AQ$3:$AQ$82),ROWS(AQ$3:AQ21)),COUNTIF($AQ$3:$AQ$82,"&lt;"&amp;$AQ$3:$AQ$82),0))</f>
        <v/>
      </c>
    </row>
    <row r="22" spans="1:49" x14ac:dyDescent="0.25">
      <c r="A22" s="293" t="str">
        <f t="shared" ref="A22:A85" ca="1" si="29">AW6</f>
        <v/>
      </c>
      <c r="B22" s="294"/>
      <c r="C22" s="295"/>
      <c r="D22" s="385" t="str">
        <f t="shared" ca="1" si="27"/>
        <v/>
      </c>
      <c r="E22" s="386"/>
      <c r="F22" s="227" t="str">
        <f t="shared" ca="1" si="28"/>
        <v/>
      </c>
      <c r="G22" s="227"/>
      <c r="H22" s="227"/>
      <c r="I22" s="227"/>
      <c r="J22" s="227"/>
      <c r="K22" s="227"/>
      <c r="L22" s="227"/>
      <c r="M22" s="227"/>
      <c r="N22" s="227"/>
      <c r="O22" s="227"/>
      <c r="U22" s="239"/>
      <c r="W22" s="237" t="str">
        <f>Data!CG109</f>
        <v>Sebastian Sattler</v>
      </c>
      <c r="X22" s="239">
        <f>IF(ISERROR(INDEX(Data!$CJ:$ID,MATCH($W22,Data!$CG:$CG,0),MATCH(X$1&amp;"/"&amp;$A$2,Data!$CJ$1:$ID$1,0)))=TRUE,0,INDEX(Data!$CJ:$ID,MATCH($W22,Data!$CG:$CG,0),MATCH(X$1&amp;"/"&amp;$A$2,Data!$CJ$1:$ID$1,0)))</f>
        <v>3</v>
      </c>
      <c r="Y22" s="239">
        <f>IF(ISERROR(INDEX(Data!$CJ:$ID,MATCH($W22,Data!$CG:$CG,0),MATCH(Y$1&amp;"/"&amp;$A$2,Data!$CJ$1:$ID$1,0)))=TRUE,0,INDEX(Data!$CJ:$ID,MATCH($W22,Data!$CG:$CG,0),MATCH(Y$1&amp;"/"&amp;$A$2,Data!$CJ$1:$ID$1,0)))</f>
        <v>3</v>
      </c>
      <c r="Z22" s="239">
        <f>IF(ISERROR(INDEX(Data!$CJ:$ID,MATCH($W22,Data!$CG:$CG,0),MATCH(Z$1&amp;"/"&amp;$A$2,Data!$CJ$1:$ID$1,0)))=TRUE,0,INDEX(Data!$CJ:$ID,MATCH($W22,Data!$CG:$CG,0),MATCH(Z$1&amp;"/"&amp;$A$2,Data!$CJ$1:$ID$1,0)))</f>
        <v>0</v>
      </c>
      <c r="AA22" s="239">
        <f>IF(ISERROR(INDEX(Data!$CJ:$ID,MATCH($W22,Data!$CG:$CG,0),MATCH(AA$1&amp;"/"&amp;$A$2,Data!$CJ$1:$ID$1,0)))=TRUE,0,INDEX(Data!$CJ:$ID,MATCH($W22,Data!$CG:$CG,0),MATCH(AA$1&amp;"/"&amp;$A$2,Data!$CJ$1:$ID$1,0)))</f>
        <v>0</v>
      </c>
      <c r="AB22" s="239">
        <f>IF(ISERROR(INDEX(Data!$CJ:$ID,MATCH($W22,Data!$CG:$CG,0),MATCH(AB$1&amp;"/"&amp;$A$2,Data!$CJ$1:$ID$1,0)))=TRUE,0,INDEX(Data!$CJ:$ID,MATCH($W22,Data!$CG:$CG,0),MATCH(AB$1&amp;"/"&amp;$A$2,Data!$CJ$1:$ID$1,0)))</f>
        <v>0</v>
      </c>
      <c r="AC22" s="237">
        <f t="shared" ca="1" si="10"/>
        <v>0</v>
      </c>
      <c r="AD22" s="237">
        <f t="shared" ca="1" si="12"/>
        <v>0</v>
      </c>
      <c r="AE22" s="237">
        <f t="shared" ca="1" si="12"/>
        <v>2</v>
      </c>
      <c r="AF22" s="237">
        <f t="shared" ca="1" si="12"/>
        <v>0</v>
      </c>
      <c r="AG22" s="237">
        <f t="shared" ca="1" si="12"/>
        <v>0</v>
      </c>
      <c r="AH22" s="237">
        <f t="shared" ca="1" si="12"/>
        <v>0</v>
      </c>
      <c r="AI22" s="237">
        <f t="shared" ca="1" si="13"/>
        <v>0</v>
      </c>
      <c r="AJ22" s="237" t="str">
        <f t="shared" ca="1" si="2"/>
        <v/>
      </c>
      <c r="AK22" s="237" t="str">
        <f t="shared" ca="1" si="5"/>
        <v/>
      </c>
      <c r="AL22" s="237" t="str">
        <f t="shared" ca="1" si="6"/>
        <v>/R1/R2</v>
      </c>
      <c r="AM22" s="237" t="str">
        <f t="shared" ca="1" si="7"/>
        <v/>
      </c>
      <c r="AN22" s="237" t="str">
        <f t="shared" ca="1" si="8"/>
        <v/>
      </c>
      <c r="AO22" s="237" t="str">
        <f t="shared" ca="1" si="9"/>
        <v/>
      </c>
      <c r="AP22" s="237" t="str">
        <f t="shared" ca="1" si="3"/>
        <v/>
      </c>
      <c r="AQ22" s="237" t="str">
        <f t="shared" ca="1" si="11"/>
        <v/>
      </c>
      <c r="AR22" s="228" t="str">
        <f ca="1">IF(OFFSET($AB22,0,MATCH(A$17,AC$1:AI$1,0))=0,"",OFFSET($AB22,0,MATCH(A$17,AC$1:AI$1,0))&amp;" / "&amp;W22 &amp;" ("&amp;INDEX(Data!CI:CI,MATCH(W22,Data!CG:CG,0))&amp;")")</f>
        <v/>
      </c>
      <c r="AS22" s="228">
        <f>INDEX(Data!CI:CI,MATCH(W22,Data!CG:CG,0))</f>
        <v>18</v>
      </c>
      <c r="AT22" s="228" t="str">
        <f>MID(INDEX(Data!A:A,MATCH(W22,Data!CG:CG,0)),2,5)</f>
        <v>19</v>
      </c>
      <c r="AU22" s="228" t="str">
        <f>INDEX(Data!CH:CH,MATCH(W22,Data!CG:CG,0))</f>
        <v>M</v>
      </c>
      <c r="AV22" s="228" t="str">
        <f t="shared" ca="1" si="4"/>
        <v/>
      </c>
      <c r="AW22" s="228" t="str">
        <f t="array" aca="1" ref="AW22" ca="1">INDEX($AR$3:$AR$82,MATCH(LARGE(COUNTIF($AQ$3:$AQ$82,"&lt;"&amp;$AQ$3:$AQ$82),ROWS(AQ$3:AQ22)),COUNTIF($AQ$3:$AQ$82,"&lt;"&amp;$AQ$3:$AQ$82),0))</f>
        <v/>
      </c>
    </row>
    <row r="23" spans="1:49" x14ac:dyDescent="0.25">
      <c r="A23" s="293" t="str">
        <f t="shared" ca="1" si="29"/>
        <v/>
      </c>
      <c r="B23" s="294"/>
      <c r="C23" s="295"/>
      <c r="D23" s="385" t="str">
        <f t="shared" ca="1" si="27"/>
        <v/>
      </c>
      <c r="E23" s="386"/>
      <c r="F23" s="227" t="str">
        <f t="shared" ca="1" si="28"/>
        <v/>
      </c>
      <c r="G23" s="227"/>
      <c r="H23" s="227"/>
      <c r="I23" s="227"/>
      <c r="J23" s="227"/>
      <c r="K23" s="227"/>
      <c r="L23" s="227"/>
      <c r="M23" s="227"/>
      <c r="N23" s="227"/>
      <c r="O23" s="227"/>
      <c r="U23" s="239"/>
      <c r="W23" s="237" t="str">
        <f>Data!CG110</f>
        <v>Thomas Spritzendorfer</v>
      </c>
      <c r="X23" s="239">
        <f>IF(ISERROR(INDEX(Data!$CJ:$ID,MATCH($W23,Data!$CG:$CG,0),MATCH(X$1&amp;"/"&amp;$A$2,Data!$CJ$1:$ID$1,0)))=TRUE,0,INDEX(Data!$CJ:$ID,MATCH($W23,Data!$CG:$CG,0),MATCH(X$1&amp;"/"&amp;$A$2,Data!$CJ$1:$ID$1,0)))</f>
        <v>4</v>
      </c>
      <c r="Y23" s="239">
        <f>IF(ISERROR(INDEX(Data!$CJ:$ID,MATCH($W23,Data!$CG:$CG,0),MATCH(Y$1&amp;"/"&amp;$A$2,Data!$CJ$1:$ID$1,0)))=TRUE,0,INDEX(Data!$CJ:$ID,MATCH($W23,Data!$CG:$CG,0),MATCH(Y$1&amp;"/"&amp;$A$2,Data!$CJ$1:$ID$1,0)))</f>
        <v>3</v>
      </c>
      <c r="Z23" s="239">
        <f>IF(ISERROR(INDEX(Data!$CJ:$ID,MATCH($W23,Data!$CG:$CG,0),MATCH(Z$1&amp;"/"&amp;$A$2,Data!$CJ$1:$ID$1,0)))=TRUE,0,INDEX(Data!$CJ:$ID,MATCH($W23,Data!$CG:$CG,0),MATCH(Z$1&amp;"/"&amp;$A$2,Data!$CJ$1:$ID$1,0)))</f>
        <v>0</v>
      </c>
      <c r="AA23" s="239">
        <f>IF(ISERROR(INDEX(Data!$CJ:$ID,MATCH($W23,Data!$CG:$CG,0),MATCH(AA$1&amp;"/"&amp;$A$2,Data!$CJ$1:$ID$1,0)))=TRUE,0,INDEX(Data!$CJ:$ID,MATCH($W23,Data!$CG:$CG,0),MATCH(AA$1&amp;"/"&amp;$A$2,Data!$CJ$1:$ID$1,0)))</f>
        <v>0</v>
      </c>
      <c r="AB23" s="239">
        <f>IF(ISERROR(INDEX(Data!$CJ:$ID,MATCH($W23,Data!$CG:$CG,0),MATCH(AB$1&amp;"/"&amp;$A$2,Data!$CJ$1:$ID$1,0)))=TRUE,0,INDEX(Data!$CJ:$ID,MATCH($W23,Data!$CG:$CG,0),MATCH(AB$1&amp;"/"&amp;$A$2,Data!$CJ$1:$ID$1,0)))</f>
        <v>0</v>
      </c>
      <c r="AC23" s="237">
        <f t="shared" ca="1" si="10"/>
        <v>0</v>
      </c>
      <c r="AD23" s="237">
        <f t="shared" ca="1" si="12"/>
        <v>0</v>
      </c>
      <c r="AE23" s="237">
        <f t="shared" ca="1" si="12"/>
        <v>1</v>
      </c>
      <c r="AF23" s="237">
        <f t="shared" ca="1" si="12"/>
        <v>1</v>
      </c>
      <c r="AG23" s="237">
        <f t="shared" ca="1" si="12"/>
        <v>0</v>
      </c>
      <c r="AH23" s="237">
        <f t="shared" ca="1" si="12"/>
        <v>0</v>
      </c>
      <c r="AI23" s="237">
        <f t="shared" ca="1" si="13"/>
        <v>0</v>
      </c>
      <c r="AJ23" s="237" t="str">
        <f t="shared" ca="1" si="2"/>
        <v/>
      </c>
      <c r="AK23" s="237" t="str">
        <f t="shared" ca="1" si="5"/>
        <v/>
      </c>
      <c r="AL23" s="237" t="str">
        <f t="shared" ca="1" si="6"/>
        <v>/R2</v>
      </c>
      <c r="AM23" s="237" t="str">
        <f t="shared" ca="1" si="7"/>
        <v>/R1</v>
      </c>
      <c r="AN23" s="237" t="str">
        <f t="shared" ca="1" si="8"/>
        <v/>
      </c>
      <c r="AO23" s="237" t="str">
        <f t="shared" ca="1" si="9"/>
        <v/>
      </c>
      <c r="AP23" s="237" t="str">
        <f t="shared" ca="1" si="3"/>
        <v/>
      </c>
      <c r="AQ23" s="237" t="str">
        <f t="shared" ca="1" si="11"/>
        <v/>
      </c>
      <c r="AR23" s="228" t="str">
        <f ca="1">IF(OFFSET($AB23,0,MATCH(A$17,AC$1:AI$1,0))=0,"",OFFSET($AB23,0,MATCH(A$17,AC$1:AI$1,0))&amp;" / "&amp;W23 &amp;" ("&amp;INDEX(Data!CI:CI,MATCH(W23,Data!CG:CG,0))&amp;")")</f>
        <v/>
      </c>
      <c r="AS23" s="228">
        <f>INDEX(Data!CI:CI,MATCH(W23,Data!CG:CG,0))</f>
        <v>20</v>
      </c>
      <c r="AT23" s="228" t="str">
        <f>MID(INDEX(Data!A:A,MATCH(W23,Data!CG:CG,0)),2,5)</f>
        <v>20</v>
      </c>
      <c r="AU23" s="228" t="str">
        <f>INDEX(Data!CH:CH,MATCH(W23,Data!CG:CG,0))</f>
        <v>M</v>
      </c>
      <c r="AV23" s="228" t="str">
        <f t="shared" ca="1" si="4"/>
        <v/>
      </c>
      <c r="AW23" s="228" t="str">
        <f t="array" aca="1" ref="AW23" ca="1">INDEX($AR$3:$AR$82,MATCH(LARGE(COUNTIF($AQ$3:$AQ$82,"&lt;"&amp;$AQ$3:$AQ$82),ROWS(AQ$3:AQ23)),COUNTIF($AQ$3:$AQ$82,"&lt;"&amp;$AQ$3:$AQ$82),0))</f>
        <v/>
      </c>
    </row>
    <row r="24" spans="1:49" x14ac:dyDescent="0.25">
      <c r="A24" s="293" t="str">
        <f t="shared" ca="1" si="29"/>
        <v/>
      </c>
      <c r="B24" s="294"/>
      <c r="C24" s="295"/>
      <c r="D24" s="385" t="str">
        <f t="shared" ca="1" si="27"/>
        <v/>
      </c>
      <c r="E24" s="386"/>
      <c r="F24" s="227" t="str">
        <f t="shared" ca="1" si="28"/>
        <v/>
      </c>
      <c r="G24" s="227"/>
      <c r="H24" s="227"/>
      <c r="I24" s="227"/>
      <c r="J24" s="227"/>
      <c r="K24" s="227"/>
      <c r="L24" s="227"/>
      <c r="M24" s="227"/>
      <c r="N24" s="227"/>
      <c r="O24" s="227"/>
      <c r="U24" s="239"/>
      <c r="W24" s="237" t="str">
        <f>Data!CG111</f>
        <v>Magda Kiss</v>
      </c>
      <c r="X24" s="239">
        <f>IF(ISERROR(INDEX(Data!$CJ:$ID,MATCH($W24,Data!$CG:$CG,0),MATCH(X$1&amp;"/"&amp;$A$2,Data!$CJ$1:$ID$1,0)))=TRUE,0,INDEX(Data!$CJ:$ID,MATCH($W24,Data!$CG:$CG,0),MATCH(X$1&amp;"/"&amp;$A$2,Data!$CJ$1:$ID$1,0)))</f>
        <v>5</v>
      </c>
      <c r="Y24" s="239">
        <f>IF(ISERROR(INDEX(Data!$CJ:$ID,MATCH($W24,Data!$CG:$CG,0),MATCH(Y$1&amp;"/"&amp;$A$2,Data!$CJ$1:$ID$1,0)))=TRUE,0,INDEX(Data!$CJ:$ID,MATCH($W24,Data!$CG:$CG,0),MATCH(Y$1&amp;"/"&amp;$A$2,Data!$CJ$1:$ID$1,0)))</f>
        <v>5</v>
      </c>
      <c r="Z24" s="239">
        <f>IF(ISERROR(INDEX(Data!$CJ:$ID,MATCH($W24,Data!$CG:$CG,0),MATCH(Z$1&amp;"/"&amp;$A$2,Data!$CJ$1:$ID$1,0)))=TRUE,0,INDEX(Data!$CJ:$ID,MATCH($W24,Data!$CG:$CG,0),MATCH(Z$1&amp;"/"&amp;$A$2,Data!$CJ$1:$ID$1,0)))</f>
        <v>0</v>
      </c>
      <c r="AA24" s="239">
        <f>IF(ISERROR(INDEX(Data!$CJ:$ID,MATCH($W24,Data!$CG:$CG,0),MATCH(AA$1&amp;"/"&amp;$A$2,Data!$CJ$1:$ID$1,0)))=TRUE,0,INDEX(Data!$CJ:$ID,MATCH($W24,Data!$CG:$CG,0),MATCH(AA$1&amp;"/"&amp;$A$2,Data!$CJ$1:$ID$1,0)))</f>
        <v>0</v>
      </c>
      <c r="AB24" s="239">
        <f>IF(ISERROR(INDEX(Data!$CJ:$ID,MATCH($W24,Data!$CG:$CG,0),MATCH(AB$1&amp;"/"&amp;$A$2,Data!$CJ$1:$ID$1,0)))=TRUE,0,INDEX(Data!$CJ:$ID,MATCH($W24,Data!$CG:$CG,0),MATCH(AB$1&amp;"/"&amp;$A$2,Data!$CJ$1:$ID$1,0)))</f>
        <v>0</v>
      </c>
      <c r="AC24" s="237">
        <f t="shared" ca="1" si="10"/>
        <v>0</v>
      </c>
      <c r="AD24" s="237">
        <f t="shared" ca="1" si="12"/>
        <v>0</v>
      </c>
      <c r="AE24" s="237">
        <f t="shared" ca="1" si="12"/>
        <v>0</v>
      </c>
      <c r="AF24" s="237">
        <f t="shared" ca="1" si="12"/>
        <v>0</v>
      </c>
      <c r="AG24" s="237">
        <f t="shared" ca="1" si="12"/>
        <v>2</v>
      </c>
      <c r="AH24" s="237">
        <f t="shared" ca="1" si="12"/>
        <v>0</v>
      </c>
      <c r="AI24" s="237">
        <f t="shared" ca="1" si="13"/>
        <v>0</v>
      </c>
      <c r="AJ24" s="237" t="str">
        <f t="shared" ca="1" si="2"/>
        <v/>
      </c>
      <c r="AK24" s="237" t="str">
        <f t="shared" ca="1" si="5"/>
        <v/>
      </c>
      <c r="AL24" s="237" t="str">
        <f t="shared" ca="1" si="6"/>
        <v/>
      </c>
      <c r="AM24" s="237" t="str">
        <f t="shared" ca="1" si="7"/>
        <v/>
      </c>
      <c r="AN24" s="237" t="str">
        <f t="shared" ca="1" si="8"/>
        <v>/R1/R2</v>
      </c>
      <c r="AO24" s="237" t="str">
        <f t="shared" ca="1" si="9"/>
        <v/>
      </c>
      <c r="AP24" s="237" t="str">
        <f t="shared" ca="1" si="3"/>
        <v/>
      </c>
      <c r="AQ24" s="237" t="str">
        <f t="shared" ca="1" si="11"/>
        <v/>
      </c>
      <c r="AR24" s="228" t="str">
        <f ca="1">IF(OFFSET($AB24,0,MATCH(A$17,AC$1:AI$1,0))=0,"",OFFSET($AB24,0,MATCH(A$17,AC$1:AI$1,0))&amp;" / "&amp;W24 &amp;" ("&amp;INDEX(Data!CI:CI,MATCH(W24,Data!CG:CG,0))&amp;")")</f>
        <v/>
      </c>
      <c r="AS24" s="228">
        <f>INDEX(Data!CI:CI,MATCH(W24,Data!CG:CG,0))</f>
        <v>2</v>
      </c>
      <c r="AT24" s="228" t="str">
        <f>MID(INDEX(Data!A:A,MATCH(W24,Data!CG:CG,0)),2,5)</f>
        <v>2</v>
      </c>
      <c r="AU24" s="228" t="str">
        <f>INDEX(Data!CH:CH,MATCH(W24,Data!CG:CG,0))</f>
        <v>W</v>
      </c>
      <c r="AV24" s="228" t="str">
        <f t="shared" ca="1" si="4"/>
        <v/>
      </c>
      <c r="AW24" s="228" t="str">
        <f t="array" aca="1" ref="AW24" ca="1">INDEX($AR$3:$AR$82,MATCH(LARGE(COUNTIF($AQ$3:$AQ$82,"&lt;"&amp;$AQ$3:$AQ$82),ROWS(AQ$3:AQ24)),COUNTIF($AQ$3:$AQ$82,"&lt;"&amp;$AQ$3:$AQ$82),0))</f>
        <v/>
      </c>
    </row>
    <row r="25" spans="1:49" x14ac:dyDescent="0.25">
      <c r="A25" s="293" t="str">
        <f t="shared" ca="1" si="29"/>
        <v/>
      </c>
      <c r="B25" s="294"/>
      <c r="C25" s="295"/>
      <c r="D25" s="385" t="str">
        <f t="shared" ca="1" si="27"/>
        <v/>
      </c>
      <c r="E25" s="386"/>
      <c r="F25" s="227" t="str">
        <f t="shared" ca="1" si="28"/>
        <v/>
      </c>
      <c r="G25" s="227"/>
      <c r="H25" s="227"/>
      <c r="I25" s="227"/>
      <c r="J25" s="227"/>
      <c r="K25" s="227"/>
      <c r="L25" s="227"/>
      <c r="M25" s="227"/>
      <c r="N25" s="227"/>
      <c r="O25" s="227"/>
      <c r="U25" s="239"/>
      <c r="W25" s="237" t="str">
        <f>Data!CG112</f>
        <v>Wiltrud Derschmidt</v>
      </c>
      <c r="X25" s="239">
        <f>IF(ISERROR(INDEX(Data!$CJ:$ID,MATCH($W25,Data!$CG:$CG,0),MATCH(X$1&amp;"/"&amp;$A$2,Data!$CJ$1:$ID$1,0)))=TRUE,0,INDEX(Data!$CJ:$ID,MATCH($W25,Data!$CG:$CG,0),MATCH(X$1&amp;"/"&amp;$A$2,Data!$CJ$1:$ID$1,0)))</f>
        <v>3</v>
      </c>
      <c r="Y25" s="239">
        <f>IF(ISERROR(INDEX(Data!$CJ:$ID,MATCH($W25,Data!$CG:$CG,0),MATCH(Y$1&amp;"/"&amp;$A$2,Data!$CJ$1:$ID$1,0)))=TRUE,0,INDEX(Data!$CJ:$ID,MATCH($W25,Data!$CG:$CG,0),MATCH(Y$1&amp;"/"&amp;$A$2,Data!$CJ$1:$ID$1,0)))</f>
        <v>3</v>
      </c>
      <c r="Z25" s="239">
        <f>IF(ISERROR(INDEX(Data!$CJ:$ID,MATCH($W25,Data!$CG:$CG,0),MATCH(Z$1&amp;"/"&amp;$A$2,Data!$CJ$1:$ID$1,0)))=TRUE,0,INDEX(Data!$CJ:$ID,MATCH($W25,Data!$CG:$CG,0),MATCH(Z$1&amp;"/"&amp;$A$2,Data!$CJ$1:$ID$1,0)))</f>
        <v>0</v>
      </c>
      <c r="AA25" s="239">
        <f>IF(ISERROR(INDEX(Data!$CJ:$ID,MATCH($W25,Data!$CG:$CG,0),MATCH(AA$1&amp;"/"&amp;$A$2,Data!$CJ$1:$ID$1,0)))=TRUE,0,INDEX(Data!$CJ:$ID,MATCH($W25,Data!$CG:$CG,0),MATCH(AA$1&amp;"/"&amp;$A$2,Data!$CJ$1:$ID$1,0)))</f>
        <v>0</v>
      </c>
      <c r="AB25" s="239">
        <f>IF(ISERROR(INDEX(Data!$CJ:$ID,MATCH($W25,Data!$CG:$CG,0),MATCH(AB$1&amp;"/"&amp;$A$2,Data!$CJ$1:$ID$1,0)))=TRUE,0,INDEX(Data!$CJ:$ID,MATCH($W25,Data!$CG:$CG,0),MATCH(AB$1&amp;"/"&amp;$A$2,Data!$CJ$1:$ID$1,0)))</f>
        <v>0</v>
      </c>
      <c r="AC25" s="237">
        <f t="shared" ca="1" si="10"/>
        <v>0</v>
      </c>
      <c r="AD25" s="237">
        <f t="shared" ca="1" si="12"/>
        <v>0</v>
      </c>
      <c r="AE25" s="237">
        <f t="shared" ca="1" si="12"/>
        <v>2</v>
      </c>
      <c r="AF25" s="237">
        <f t="shared" ca="1" si="12"/>
        <v>0</v>
      </c>
      <c r="AG25" s="237">
        <f t="shared" ca="1" si="12"/>
        <v>0</v>
      </c>
      <c r="AH25" s="237">
        <f t="shared" ca="1" si="12"/>
        <v>0</v>
      </c>
      <c r="AI25" s="237">
        <f t="shared" ca="1" si="13"/>
        <v>0</v>
      </c>
      <c r="AJ25" s="237" t="str">
        <f t="shared" ca="1" si="2"/>
        <v/>
      </c>
      <c r="AK25" s="237" t="str">
        <f t="shared" ca="1" si="5"/>
        <v/>
      </c>
      <c r="AL25" s="237" t="str">
        <f t="shared" ca="1" si="6"/>
        <v>/R1/R2</v>
      </c>
      <c r="AM25" s="237" t="str">
        <f t="shared" ca="1" si="7"/>
        <v/>
      </c>
      <c r="AN25" s="237" t="str">
        <f t="shared" ca="1" si="8"/>
        <v/>
      </c>
      <c r="AO25" s="237" t="str">
        <f t="shared" ca="1" si="9"/>
        <v/>
      </c>
      <c r="AP25" s="237" t="str">
        <f t="shared" ca="1" si="3"/>
        <v/>
      </c>
      <c r="AQ25" s="237" t="str">
        <f t="shared" ca="1" si="11"/>
        <v/>
      </c>
      <c r="AR25" s="228" t="str">
        <f ca="1">IF(OFFSET($AB25,0,MATCH(A$17,AC$1:AI$1,0))=0,"",OFFSET($AB25,0,MATCH(A$17,AC$1:AI$1,0))&amp;" / "&amp;W25 &amp;" ("&amp;INDEX(Data!CI:CI,MATCH(W25,Data!CG:CG,0))&amp;")")</f>
        <v/>
      </c>
      <c r="AS25" s="228">
        <f>INDEX(Data!CI:CI,MATCH(W25,Data!CG:CG,0))</f>
        <v>3</v>
      </c>
      <c r="AT25" s="228" t="str">
        <f>MID(INDEX(Data!A:A,MATCH(W25,Data!CG:CG,0)),2,5)</f>
        <v>3</v>
      </c>
      <c r="AU25" s="228" t="str">
        <f>INDEX(Data!CH:CH,MATCH(W25,Data!CG:CG,0))</f>
        <v>W</v>
      </c>
      <c r="AV25" s="228" t="str">
        <f t="shared" ca="1" si="4"/>
        <v/>
      </c>
      <c r="AW25" s="228" t="str">
        <f t="array" aca="1" ref="AW25" ca="1">INDEX($AR$3:$AR$82,MATCH(LARGE(COUNTIF($AQ$3:$AQ$82,"&lt;"&amp;$AQ$3:$AQ$82),ROWS(AQ$3:AQ25)),COUNTIF($AQ$3:$AQ$82,"&lt;"&amp;$AQ$3:$AQ$82),0))</f>
        <v/>
      </c>
    </row>
    <row r="26" spans="1:49" ht="14.25" customHeight="1" x14ac:dyDescent="0.25">
      <c r="A26" s="293" t="str">
        <f t="shared" ca="1" si="29"/>
        <v/>
      </c>
      <c r="B26" s="294"/>
      <c r="C26" s="295"/>
      <c r="D26" s="385" t="str">
        <f t="shared" ca="1" si="27"/>
        <v/>
      </c>
      <c r="E26" s="386"/>
      <c r="F26" s="227" t="str">
        <f t="shared" ca="1" si="28"/>
        <v/>
      </c>
      <c r="G26" s="227"/>
      <c r="H26" s="227"/>
      <c r="I26" s="227"/>
      <c r="J26" s="227"/>
      <c r="K26" s="227"/>
      <c r="L26" s="227"/>
      <c r="M26" s="227"/>
      <c r="N26" s="227"/>
      <c r="O26" s="227"/>
      <c r="U26" s="239"/>
      <c r="W26" s="237" t="str">
        <f>Data!CG113</f>
        <v>Richard Fasching</v>
      </c>
      <c r="X26" s="239">
        <f>IF(ISERROR(INDEX(Data!$CJ:$ID,MATCH($W26,Data!$CG:$CG,0),MATCH(X$1&amp;"/"&amp;$A$2,Data!$CJ$1:$ID$1,0)))=TRUE,0,INDEX(Data!$CJ:$ID,MATCH($W26,Data!$CG:$CG,0),MATCH(X$1&amp;"/"&amp;$A$2,Data!$CJ$1:$ID$1,0)))</f>
        <v>7</v>
      </c>
      <c r="Y26" s="239">
        <f>IF(ISERROR(INDEX(Data!$CJ:$ID,MATCH($W26,Data!$CG:$CG,0),MATCH(Y$1&amp;"/"&amp;$A$2,Data!$CJ$1:$ID$1,0)))=TRUE,0,INDEX(Data!$CJ:$ID,MATCH($W26,Data!$CG:$CG,0),MATCH(Y$1&amp;"/"&amp;$A$2,Data!$CJ$1:$ID$1,0)))</f>
        <v>4</v>
      </c>
      <c r="Z26" s="239">
        <f>IF(ISERROR(INDEX(Data!$CJ:$ID,MATCH($W26,Data!$CG:$CG,0),MATCH(Z$1&amp;"/"&amp;$A$2,Data!$CJ$1:$ID$1,0)))=TRUE,0,INDEX(Data!$CJ:$ID,MATCH($W26,Data!$CG:$CG,0),MATCH(Z$1&amp;"/"&amp;$A$2,Data!$CJ$1:$ID$1,0)))</f>
        <v>0</v>
      </c>
      <c r="AA26" s="239">
        <f>IF(ISERROR(INDEX(Data!$CJ:$ID,MATCH($W26,Data!$CG:$CG,0),MATCH(AA$1&amp;"/"&amp;$A$2,Data!$CJ$1:$ID$1,0)))=TRUE,0,INDEX(Data!$CJ:$ID,MATCH($W26,Data!$CG:$CG,0),MATCH(AA$1&amp;"/"&amp;$A$2,Data!$CJ$1:$ID$1,0)))</f>
        <v>0</v>
      </c>
      <c r="AB26" s="239">
        <f>IF(ISERROR(INDEX(Data!$CJ:$ID,MATCH($W26,Data!$CG:$CG,0),MATCH(AB$1&amp;"/"&amp;$A$2,Data!$CJ$1:$ID$1,0)))=TRUE,0,INDEX(Data!$CJ:$ID,MATCH($W26,Data!$CG:$CG,0),MATCH(AB$1&amp;"/"&amp;$A$2,Data!$CJ$1:$ID$1,0)))</f>
        <v>0</v>
      </c>
      <c r="AC26" s="237">
        <f t="shared" ca="1" si="10"/>
        <v>0</v>
      </c>
      <c r="AD26" s="237">
        <f t="shared" ca="1" si="12"/>
        <v>0</v>
      </c>
      <c r="AE26" s="237">
        <f t="shared" ca="1" si="12"/>
        <v>0</v>
      </c>
      <c r="AF26" s="237">
        <f t="shared" ca="1" si="12"/>
        <v>1</v>
      </c>
      <c r="AG26" s="237">
        <f t="shared" ca="1" si="12"/>
        <v>0</v>
      </c>
      <c r="AH26" s="237">
        <f t="shared" ca="1" si="12"/>
        <v>0</v>
      </c>
      <c r="AI26" s="237">
        <f t="shared" ca="1" si="13"/>
        <v>1</v>
      </c>
      <c r="AJ26" s="237" t="str">
        <f t="shared" ca="1" si="2"/>
        <v/>
      </c>
      <c r="AK26" s="237" t="str">
        <f t="shared" ca="1" si="5"/>
        <v/>
      </c>
      <c r="AL26" s="237" t="str">
        <f t="shared" ca="1" si="6"/>
        <v/>
      </c>
      <c r="AM26" s="237" t="str">
        <f t="shared" ca="1" si="7"/>
        <v>/R2</v>
      </c>
      <c r="AN26" s="237" t="str">
        <f t="shared" ca="1" si="8"/>
        <v/>
      </c>
      <c r="AO26" s="237" t="str">
        <f t="shared" ca="1" si="9"/>
        <v/>
      </c>
      <c r="AP26" s="237" t="str">
        <f t="shared" ca="1" si="3"/>
        <v>/R1</v>
      </c>
      <c r="AQ26" s="237" t="str">
        <f t="shared" ca="1" si="11"/>
        <v/>
      </c>
      <c r="AR26" s="228" t="str">
        <f ca="1">IF(OFFSET($AB26,0,MATCH(A$17,AC$1:AI$1,0))=0,"",OFFSET($AB26,0,MATCH(A$17,AC$1:AI$1,0))&amp;" / "&amp;W26 &amp;" ("&amp;INDEX(Data!CI:CI,MATCH(W26,Data!CG:CG,0))&amp;")")</f>
        <v/>
      </c>
      <c r="AS26" s="228">
        <f>INDEX(Data!CI:CI,MATCH(W26,Data!CG:CG,0))</f>
        <v>21</v>
      </c>
      <c r="AT26" s="228" t="str">
        <f>MID(INDEX(Data!A:A,MATCH(W26,Data!CG:CG,0)),2,5)</f>
        <v>21</v>
      </c>
      <c r="AU26" s="228" t="str">
        <f>INDEX(Data!CH:CH,MATCH(W26,Data!CG:CG,0))</f>
        <v>M</v>
      </c>
      <c r="AV26" s="228" t="str">
        <f t="shared" ca="1" si="4"/>
        <v/>
      </c>
      <c r="AW26" s="228" t="str">
        <f t="array" aca="1" ref="AW26" ca="1">INDEX($AR$3:$AR$82,MATCH(LARGE(COUNTIF($AQ$3:$AQ$82,"&lt;"&amp;$AQ$3:$AQ$82),ROWS(AQ$3:AQ26)),COUNTIF($AQ$3:$AQ$82,"&lt;"&amp;$AQ$3:$AQ$82),0))</f>
        <v/>
      </c>
    </row>
    <row r="27" spans="1:49" x14ac:dyDescent="0.25">
      <c r="A27" s="293" t="str">
        <f t="shared" ca="1" si="29"/>
        <v/>
      </c>
      <c r="B27" s="294"/>
      <c r="C27" s="295"/>
      <c r="D27" s="385" t="str">
        <f t="shared" ca="1" si="27"/>
        <v/>
      </c>
      <c r="E27" s="386"/>
      <c r="F27" s="227" t="str">
        <f t="shared" ca="1" si="28"/>
        <v/>
      </c>
      <c r="G27" s="227"/>
      <c r="H27" s="227"/>
      <c r="I27" s="227"/>
      <c r="J27" s="227"/>
      <c r="K27" s="227"/>
      <c r="L27" s="227"/>
      <c r="M27" s="227"/>
      <c r="N27" s="227"/>
      <c r="O27" s="227"/>
      <c r="U27" s="239"/>
      <c r="W27" s="237" t="str">
        <f>Data!CG114</f>
        <v>Bernadette Brandeis</v>
      </c>
      <c r="X27" s="239">
        <f>IF(ISERROR(INDEX(Data!$CJ:$ID,MATCH($W27,Data!$CG:$CG,0),MATCH(X$1&amp;"/"&amp;$A$2,Data!$CJ$1:$ID$1,0)))=TRUE,0,INDEX(Data!$CJ:$ID,MATCH($W27,Data!$CG:$CG,0),MATCH(X$1&amp;"/"&amp;$A$2,Data!$CJ$1:$ID$1,0)))</f>
        <v>4</v>
      </c>
      <c r="Y27" s="239">
        <f>IF(ISERROR(INDEX(Data!$CJ:$ID,MATCH($W27,Data!$CG:$CG,0),MATCH(Y$1&amp;"/"&amp;$A$2,Data!$CJ$1:$ID$1,0)))=TRUE,0,INDEX(Data!$CJ:$ID,MATCH($W27,Data!$CG:$CG,0),MATCH(Y$1&amp;"/"&amp;$A$2,Data!$CJ$1:$ID$1,0)))</f>
        <v>4</v>
      </c>
      <c r="Z27" s="239">
        <f>IF(ISERROR(INDEX(Data!$CJ:$ID,MATCH($W27,Data!$CG:$CG,0),MATCH(Z$1&amp;"/"&amp;$A$2,Data!$CJ$1:$ID$1,0)))=TRUE,0,INDEX(Data!$CJ:$ID,MATCH($W27,Data!$CG:$CG,0),MATCH(Z$1&amp;"/"&amp;$A$2,Data!$CJ$1:$ID$1,0)))</f>
        <v>0</v>
      </c>
      <c r="AA27" s="239">
        <f>IF(ISERROR(INDEX(Data!$CJ:$ID,MATCH($W27,Data!$CG:$CG,0),MATCH(AA$1&amp;"/"&amp;$A$2,Data!$CJ$1:$ID$1,0)))=TRUE,0,INDEX(Data!$CJ:$ID,MATCH($W27,Data!$CG:$CG,0),MATCH(AA$1&amp;"/"&amp;$A$2,Data!$CJ$1:$ID$1,0)))</f>
        <v>0</v>
      </c>
      <c r="AB27" s="239">
        <f>IF(ISERROR(INDEX(Data!$CJ:$ID,MATCH($W27,Data!$CG:$CG,0),MATCH(AB$1&amp;"/"&amp;$A$2,Data!$CJ$1:$ID$1,0)))=TRUE,0,INDEX(Data!$CJ:$ID,MATCH($W27,Data!$CG:$CG,0),MATCH(AB$1&amp;"/"&amp;$A$2,Data!$CJ$1:$ID$1,0)))</f>
        <v>0</v>
      </c>
      <c r="AC27" s="237">
        <f t="shared" ca="1" si="10"/>
        <v>0</v>
      </c>
      <c r="AD27" s="237">
        <f t="shared" ca="1" si="12"/>
        <v>0</v>
      </c>
      <c r="AE27" s="237">
        <f t="shared" ca="1" si="12"/>
        <v>0</v>
      </c>
      <c r="AF27" s="237">
        <f t="shared" ca="1" si="12"/>
        <v>2</v>
      </c>
      <c r="AG27" s="237">
        <f t="shared" ca="1" si="12"/>
        <v>0</v>
      </c>
      <c r="AH27" s="237">
        <f t="shared" ca="1" si="12"/>
        <v>0</v>
      </c>
      <c r="AI27" s="237">
        <f t="shared" ca="1" si="13"/>
        <v>0</v>
      </c>
      <c r="AJ27" s="237" t="str">
        <f t="shared" ca="1" si="2"/>
        <v/>
      </c>
      <c r="AK27" s="237" t="str">
        <f t="shared" ca="1" si="5"/>
        <v/>
      </c>
      <c r="AL27" s="237" t="str">
        <f t="shared" ca="1" si="6"/>
        <v/>
      </c>
      <c r="AM27" s="237" t="str">
        <f t="shared" ca="1" si="7"/>
        <v>/R1/R2</v>
      </c>
      <c r="AN27" s="237" t="str">
        <f t="shared" ca="1" si="8"/>
        <v/>
      </c>
      <c r="AO27" s="237" t="str">
        <f t="shared" ca="1" si="9"/>
        <v/>
      </c>
      <c r="AP27" s="237" t="str">
        <f t="shared" ca="1" si="3"/>
        <v/>
      </c>
      <c r="AQ27" s="237" t="str">
        <f t="shared" ca="1" si="11"/>
        <v/>
      </c>
      <c r="AR27" s="228" t="str">
        <f ca="1">IF(OFFSET($AB27,0,MATCH(A$17,AC$1:AI$1,0))=0,"",OFFSET($AB27,0,MATCH(A$17,AC$1:AI$1,0))&amp;" / "&amp;W27 &amp;" ("&amp;INDEX(Data!CI:CI,MATCH(W27,Data!CG:CG,0))&amp;")")</f>
        <v/>
      </c>
      <c r="AS27" s="228">
        <f>INDEX(Data!CI:CI,MATCH(W27,Data!CG:CG,0))</f>
        <v>4</v>
      </c>
      <c r="AT27" s="228" t="str">
        <f>MID(INDEX(Data!A:A,MATCH(W27,Data!CG:CG,0)),2,5)</f>
        <v>4</v>
      </c>
      <c r="AU27" s="228" t="str">
        <f>INDEX(Data!CH:CH,MATCH(W27,Data!CG:CG,0))</f>
        <v>W</v>
      </c>
      <c r="AV27" s="228" t="str">
        <f t="shared" ca="1" si="4"/>
        <v/>
      </c>
      <c r="AW27" s="228" t="str">
        <f t="array" aca="1" ref="AW27" ca="1">INDEX($AR$3:$AR$82,MATCH(LARGE(COUNTIF($AQ$3:$AQ$82,"&lt;"&amp;$AQ$3:$AQ$82),ROWS(AQ$3:AQ27)),COUNTIF($AQ$3:$AQ$82,"&lt;"&amp;$AQ$3:$AQ$82),0))</f>
        <v/>
      </c>
    </row>
    <row r="28" spans="1:49" x14ac:dyDescent="0.25">
      <c r="A28" s="293" t="str">
        <f t="shared" ca="1" si="29"/>
        <v/>
      </c>
      <c r="B28" s="294"/>
      <c r="C28" s="295"/>
      <c r="D28" s="385" t="str">
        <f t="shared" ca="1" si="27"/>
        <v/>
      </c>
      <c r="E28" s="386"/>
      <c r="F28" s="227" t="str">
        <f t="shared" ca="1" si="28"/>
        <v/>
      </c>
      <c r="G28" s="227"/>
      <c r="H28" s="227"/>
      <c r="I28" s="227"/>
      <c r="J28" s="227"/>
      <c r="K28" s="227"/>
      <c r="L28" s="227"/>
      <c r="M28" s="227"/>
      <c r="N28" s="227"/>
      <c r="O28" s="227"/>
      <c r="U28" s="239"/>
      <c r="W28" s="237" t="str">
        <f>Data!CG115</f>
        <v>Christian Stepanek</v>
      </c>
      <c r="X28" s="239">
        <f>IF(ISERROR(INDEX(Data!$CJ:$ID,MATCH($W28,Data!$CG:$CG,0),MATCH(X$1&amp;"/"&amp;$A$2,Data!$CJ$1:$ID$1,0)))=TRUE,0,INDEX(Data!$CJ:$ID,MATCH($W28,Data!$CG:$CG,0),MATCH(X$1&amp;"/"&amp;$A$2,Data!$CJ$1:$ID$1,0)))</f>
        <v>4</v>
      </c>
      <c r="Y28" s="239">
        <f>IF(ISERROR(INDEX(Data!$CJ:$ID,MATCH($W28,Data!$CG:$CG,0),MATCH(Y$1&amp;"/"&amp;$A$2,Data!$CJ$1:$ID$1,0)))=TRUE,0,INDEX(Data!$CJ:$ID,MATCH($W28,Data!$CG:$CG,0),MATCH(Y$1&amp;"/"&amp;$A$2,Data!$CJ$1:$ID$1,0)))</f>
        <v>3</v>
      </c>
      <c r="Z28" s="239">
        <f>IF(ISERROR(INDEX(Data!$CJ:$ID,MATCH($W28,Data!$CG:$CG,0),MATCH(Z$1&amp;"/"&amp;$A$2,Data!$CJ$1:$ID$1,0)))=TRUE,0,INDEX(Data!$CJ:$ID,MATCH($W28,Data!$CG:$CG,0),MATCH(Z$1&amp;"/"&amp;$A$2,Data!$CJ$1:$ID$1,0)))</f>
        <v>0</v>
      </c>
      <c r="AA28" s="239">
        <f>IF(ISERROR(INDEX(Data!$CJ:$ID,MATCH($W28,Data!$CG:$CG,0),MATCH(AA$1&amp;"/"&amp;$A$2,Data!$CJ$1:$ID$1,0)))=TRUE,0,INDEX(Data!$CJ:$ID,MATCH($W28,Data!$CG:$CG,0),MATCH(AA$1&amp;"/"&amp;$A$2,Data!$CJ$1:$ID$1,0)))</f>
        <v>0</v>
      </c>
      <c r="AB28" s="239">
        <f>IF(ISERROR(INDEX(Data!$CJ:$ID,MATCH($W28,Data!$CG:$CG,0),MATCH(AB$1&amp;"/"&amp;$A$2,Data!$CJ$1:$ID$1,0)))=TRUE,0,INDEX(Data!$CJ:$ID,MATCH($W28,Data!$CG:$CG,0),MATCH(AB$1&amp;"/"&amp;$A$2,Data!$CJ$1:$ID$1,0)))</f>
        <v>0</v>
      </c>
      <c r="AC28" s="237">
        <f t="shared" ca="1" si="10"/>
        <v>0</v>
      </c>
      <c r="AD28" s="237">
        <f t="shared" ca="1" si="12"/>
        <v>0</v>
      </c>
      <c r="AE28" s="237">
        <f t="shared" ca="1" si="12"/>
        <v>1</v>
      </c>
      <c r="AF28" s="237">
        <f t="shared" ca="1" si="12"/>
        <v>1</v>
      </c>
      <c r="AG28" s="237">
        <f t="shared" ca="1" si="12"/>
        <v>0</v>
      </c>
      <c r="AH28" s="237">
        <f t="shared" ca="1" si="12"/>
        <v>0</v>
      </c>
      <c r="AI28" s="237">
        <f t="shared" ca="1" si="13"/>
        <v>0</v>
      </c>
      <c r="AJ28" s="237" t="str">
        <f t="shared" ca="1" si="2"/>
        <v/>
      </c>
      <c r="AK28" s="237" t="str">
        <f t="shared" ca="1" si="5"/>
        <v/>
      </c>
      <c r="AL28" s="237" t="str">
        <f t="shared" ca="1" si="6"/>
        <v>/R2</v>
      </c>
      <c r="AM28" s="237" t="str">
        <f t="shared" ca="1" si="7"/>
        <v>/R1</v>
      </c>
      <c r="AN28" s="237" t="str">
        <f t="shared" ca="1" si="8"/>
        <v/>
      </c>
      <c r="AO28" s="237" t="str">
        <f t="shared" ca="1" si="9"/>
        <v/>
      </c>
      <c r="AP28" s="237" t="str">
        <f t="shared" ca="1" si="3"/>
        <v/>
      </c>
      <c r="AQ28" s="237" t="str">
        <f t="shared" ca="1" si="11"/>
        <v/>
      </c>
      <c r="AR28" s="228" t="str">
        <f ca="1">IF(OFFSET($AB28,0,MATCH(A$17,AC$1:AI$1,0))=0,"",OFFSET($AB28,0,MATCH(A$17,AC$1:AI$1,0))&amp;" / "&amp;W28 &amp;" ("&amp;INDEX(Data!CI:CI,MATCH(W28,Data!CG:CG,0))&amp;")")</f>
        <v/>
      </c>
      <c r="AS28" s="228">
        <f>INDEX(Data!CI:CI,MATCH(W28,Data!CG:CG,0))</f>
        <v>22</v>
      </c>
      <c r="AT28" s="228" t="str">
        <f>MID(INDEX(Data!A:A,MATCH(W28,Data!CG:CG,0)),2,5)</f>
        <v>22</v>
      </c>
      <c r="AU28" s="228" t="str">
        <f>INDEX(Data!CH:CH,MATCH(W28,Data!CG:CG,0))</f>
        <v>M</v>
      </c>
      <c r="AV28" s="228" t="str">
        <f t="shared" ca="1" si="4"/>
        <v/>
      </c>
      <c r="AW28" s="228" t="str">
        <f t="array" aca="1" ref="AW28" ca="1">INDEX($AR$3:$AR$82,MATCH(LARGE(COUNTIF($AQ$3:$AQ$82,"&lt;"&amp;$AQ$3:$AQ$82),ROWS(AQ$3:AQ28)),COUNTIF($AQ$3:$AQ$82,"&lt;"&amp;$AQ$3:$AQ$82),0))</f>
        <v/>
      </c>
    </row>
    <row r="29" spans="1:49" x14ac:dyDescent="0.25">
      <c r="A29" s="293" t="str">
        <f t="shared" ca="1" si="29"/>
        <v/>
      </c>
      <c r="B29" s="294"/>
      <c r="C29" s="295"/>
      <c r="D29" s="385" t="str">
        <f t="shared" ca="1" si="27"/>
        <v/>
      </c>
      <c r="E29" s="386"/>
      <c r="F29" s="227" t="str">
        <f t="shared" ca="1" si="28"/>
        <v/>
      </c>
      <c r="G29" s="227"/>
      <c r="H29" s="227"/>
      <c r="I29" s="227"/>
      <c r="J29" s="227"/>
      <c r="K29" s="227"/>
      <c r="L29" s="227"/>
      <c r="M29" s="227"/>
      <c r="N29" s="227"/>
      <c r="O29" s="227"/>
      <c r="U29" s="239"/>
      <c r="W29" s="237" t="str">
        <f>Data!CG116</f>
        <v>Manuel Schrenk</v>
      </c>
      <c r="X29" s="239">
        <f>IF(ISERROR(INDEX(Data!$CJ:$ID,MATCH($W29,Data!$CG:$CG,0),MATCH(X$1&amp;"/"&amp;$A$2,Data!$CJ$1:$ID$1,0)))=TRUE,0,INDEX(Data!$CJ:$ID,MATCH($W29,Data!$CG:$CG,0),MATCH(X$1&amp;"/"&amp;$A$2,Data!$CJ$1:$ID$1,0)))</f>
        <v>4</v>
      </c>
      <c r="Y29" s="239">
        <f>IF(ISERROR(INDEX(Data!$CJ:$ID,MATCH($W29,Data!$CG:$CG,0),MATCH(Y$1&amp;"/"&amp;$A$2,Data!$CJ$1:$ID$1,0)))=TRUE,0,INDEX(Data!$CJ:$ID,MATCH($W29,Data!$CG:$CG,0),MATCH(Y$1&amp;"/"&amp;$A$2,Data!$CJ$1:$ID$1,0)))</f>
        <v>4</v>
      </c>
      <c r="Z29" s="239">
        <f>IF(ISERROR(INDEX(Data!$CJ:$ID,MATCH($W29,Data!$CG:$CG,0),MATCH(Z$1&amp;"/"&amp;$A$2,Data!$CJ$1:$ID$1,0)))=TRUE,0,INDEX(Data!$CJ:$ID,MATCH($W29,Data!$CG:$CG,0),MATCH(Z$1&amp;"/"&amp;$A$2,Data!$CJ$1:$ID$1,0)))</f>
        <v>0</v>
      </c>
      <c r="AA29" s="239">
        <f>IF(ISERROR(INDEX(Data!$CJ:$ID,MATCH($W29,Data!$CG:$CG,0),MATCH(AA$1&amp;"/"&amp;$A$2,Data!$CJ$1:$ID$1,0)))=TRUE,0,INDEX(Data!$CJ:$ID,MATCH($W29,Data!$CG:$CG,0),MATCH(AA$1&amp;"/"&amp;$A$2,Data!$CJ$1:$ID$1,0)))</f>
        <v>0</v>
      </c>
      <c r="AB29" s="239">
        <f>IF(ISERROR(INDEX(Data!$CJ:$ID,MATCH($W29,Data!$CG:$CG,0),MATCH(AB$1&amp;"/"&amp;$A$2,Data!$CJ$1:$ID$1,0)))=TRUE,0,INDEX(Data!$CJ:$ID,MATCH($W29,Data!$CG:$CG,0),MATCH(AB$1&amp;"/"&amp;$A$2,Data!$CJ$1:$ID$1,0)))</f>
        <v>0</v>
      </c>
      <c r="AC29" s="237">
        <f t="shared" ca="1" si="10"/>
        <v>0</v>
      </c>
      <c r="AD29" s="237">
        <f t="shared" ca="1" si="12"/>
        <v>0</v>
      </c>
      <c r="AE29" s="237">
        <f t="shared" ca="1" si="12"/>
        <v>0</v>
      </c>
      <c r="AF29" s="237">
        <f t="shared" ca="1" si="12"/>
        <v>2</v>
      </c>
      <c r="AG29" s="237">
        <f t="shared" ca="1" si="12"/>
        <v>0</v>
      </c>
      <c r="AH29" s="237">
        <f t="shared" ca="1" si="12"/>
        <v>0</v>
      </c>
      <c r="AI29" s="237">
        <f t="shared" ca="1" si="13"/>
        <v>0</v>
      </c>
      <c r="AJ29" s="237" t="str">
        <f t="shared" ca="1" si="2"/>
        <v/>
      </c>
      <c r="AK29" s="237" t="str">
        <f t="shared" ca="1" si="5"/>
        <v/>
      </c>
      <c r="AL29" s="237" t="str">
        <f t="shared" ca="1" si="6"/>
        <v/>
      </c>
      <c r="AM29" s="237" t="str">
        <f t="shared" ca="1" si="7"/>
        <v>/R1/R2</v>
      </c>
      <c r="AN29" s="237" t="str">
        <f t="shared" ca="1" si="8"/>
        <v/>
      </c>
      <c r="AO29" s="237" t="str">
        <f t="shared" ca="1" si="9"/>
        <v/>
      </c>
      <c r="AP29" s="237" t="str">
        <f t="shared" ca="1" si="3"/>
        <v/>
      </c>
      <c r="AQ29" s="237" t="str">
        <f t="shared" ca="1" si="11"/>
        <v/>
      </c>
      <c r="AR29" s="228" t="str">
        <f ca="1">IF(OFFSET($AB29,0,MATCH(A$17,AC$1:AI$1,0))=0,"",OFFSET($AB29,0,MATCH(A$17,AC$1:AI$1,0))&amp;" / "&amp;W29 &amp;" ("&amp;INDEX(Data!CI:CI,MATCH(W29,Data!CG:CG,0))&amp;")")</f>
        <v/>
      </c>
      <c r="AS29" s="228">
        <f>INDEX(Data!CI:CI,MATCH(W29,Data!CG:CG,0))</f>
        <v>23</v>
      </c>
      <c r="AT29" s="228" t="str">
        <f>MID(INDEX(Data!A:A,MATCH(W29,Data!CG:CG,0)),2,5)</f>
        <v>23</v>
      </c>
      <c r="AU29" s="228" t="str">
        <f>INDEX(Data!CH:CH,MATCH(W29,Data!CG:CG,0))</f>
        <v>M</v>
      </c>
      <c r="AV29" s="228" t="str">
        <f t="shared" ca="1" si="4"/>
        <v/>
      </c>
      <c r="AW29" s="228" t="str">
        <f t="array" aca="1" ref="AW29" ca="1">INDEX($AR$3:$AR$82,MATCH(LARGE(COUNTIF($AQ$3:$AQ$82,"&lt;"&amp;$AQ$3:$AQ$82),ROWS(AQ$3:AQ29)),COUNTIF($AQ$3:$AQ$82,"&lt;"&amp;$AQ$3:$AQ$82),0))</f>
        <v/>
      </c>
    </row>
    <row r="30" spans="1:49" x14ac:dyDescent="0.25">
      <c r="A30" s="293" t="str">
        <f t="shared" ca="1" si="29"/>
        <v/>
      </c>
      <c r="B30" s="294"/>
      <c r="C30" s="295"/>
      <c r="D30" s="385" t="str">
        <f t="shared" ca="1" si="27"/>
        <v/>
      </c>
      <c r="E30" s="386"/>
      <c r="F30" s="227" t="str">
        <f t="shared" ca="1" si="28"/>
        <v/>
      </c>
      <c r="G30" s="227"/>
      <c r="H30" s="227"/>
      <c r="I30" s="227"/>
      <c r="J30" s="227"/>
      <c r="K30" s="227"/>
      <c r="L30" s="227"/>
      <c r="M30" s="227"/>
      <c r="N30" s="227"/>
      <c r="O30" s="227"/>
      <c r="W30" s="237" t="str">
        <f>Data!CG117</f>
        <v>Mathias Kern</v>
      </c>
      <c r="X30" s="239">
        <f>IF(ISERROR(INDEX(Data!$CJ:$ID,MATCH($W30,Data!$CG:$CG,0),MATCH(X$1&amp;"/"&amp;$A$2,Data!$CJ$1:$ID$1,0)))=TRUE,0,INDEX(Data!$CJ:$ID,MATCH($W30,Data!$CG:$CG,0),MATCH(X$1&amp;"/"&amp;$A$2,Data!$CJ$1:$ID$1,0)))</f>
        <v>3</v>
      </c>
      <c r="Y30" s="239">
        <f>IF(ISERROR(INDEX(Data!$CJ:$ID,MATCH($W30,Data!$CG:$CG,0),MATCH(Y$1&amp;"/"&amp;$A$2,Data!$CJ$1:$ID$1,0)))=TRUE,0,INDEX(Data!$CJ:$ID,MATCH($W30,Data!$CG:$CG,0),MATCH(Y$1&amp;"/"&amp;$A$2,Data!$CJ$1:$ID$1,0)))</f>
        <v>5</v>
      </c>
      <c r="Z30" s="239">
        <f>IF(ISERROR(INDEX(Data!$CJ:$ID,MATCH($W30,Data!$CG:$CG,0),MATCH(Z$1&amp;"/"&amp;$A$2,Data!$CJ$1:$ID$1,0)))=TRUE,0,INDEX(Data!$CJ:$ID,MATCH($W30,Data!$CG:$CG,0),MATCH(Z$1&amp;"/"&amp;$A$2,Data!$CJ$1:$ID$1,0)))</f>
        <v>0</v>
      </c>
      <c r="AA30" s="239">
        <f>IF(ISERROR(INDEX(Data!$CJ:$ID,MATCH($W30,Data!$CG:$CG,0),MATCH(AA$1&amp;"/"&amp;$A$2,Data!$CJ$1:$ID$1,0)))=TRUE,0,INDEX(Data!$CJ:$ID,MATCH($W30,Data!$CG:$CG,0),MATCH(AA$1&amp;"/"&amp;$A$2,Data!$CJ$1:$ID$1,0)))</f>
        <v>0</v>
      </c>
      <c r="AB30" s="239">
        <f>IF(ISERROR(INDEX(Data!$CJ:$ID,MATCH($W30,Data!$CG:$CG,0),MATCH(AB$1&amp;"/"&amp;$A$2,Data!$CJ$1:$ID$1,0)))=TRUE,0,INDEX(Data!$CJ:$ID,MATCH($W30,Data!$CG:$CG,0),MATCH(AB$1&amp;"/"&amp;$A$2,Data!$CJ$1:$ID$1,0)))</f>
        <v>0</v>
      </c>
      <c r="AC30" s="237">
        <f t="shared" ca="1" si="10"/>
        <v>0</v>
      </c>
      <c r="AD30" s="237">
        <f t="shared" ca="1" si="12"/>
        <v>0</v>
      </c>
      <c r="AE30" s="237">
        <f t="shared" ca="1" si="12"/>
        <v>1</v>
      </c>
      <c r="AF30" s="237">
        <f t="shared" ca="1" si="12"/>
        <v>0</v>
      </c>
      <c r="AG30" s="237">
        <f t="shared" ca="1" si="12"/>
        <v>1</v>
      </c>
      <c r="AH30" s="237">
        <f t="shared" ca="1" si="12"/>
        <v>0</v>
      </c>
      <c r="AI30" s="237">
        <f t="shared" ca="1" si="13"/>
        <v>0</v>
      </c>
      <c r="AJ30" s="237" t="str">
        <f t="shared" ca="1" si="2"/>
        <v/>
      </c>
      <c r="AK30" s="237" t="str">
        <f t="shared" ca="1" si="5"/>
        <v/>
      </c>
      <c r="AL30" s="237" t="str">
        <f t="shared" ca="1" si="6"/>
        <v>/R1</v>
      </c>
      <c r="AM30" s="237" t="str">
        <f t="shared" ca="1" si="7"/>
        <v/>
      </c>
      <c r="AN30" s="237" t="str">
        <f t="shared" ca="1" si="8"/>
        <v>/R2</v>
      </c>
      <c r="AO30" s="237" t="str">
        <f t="shared" ca="1" si="9"/>
        <v/>
      </c>
      <c r="AP30" s="237" t="str">
        <f t="shared" ca="1" si="3"/>
        <v/>
      </c>
      <c r="AQ30" s="237" t="str">
        <f t="shared" ca="1" si="11"/>
        <v/>
      </c>
      <c r="AR30" s="228" t="str">
        <f ca="1">IF(OFFSET($AB30,0,MATCH(A$17,AC$1:AI$1,0))=0,"",OFFSET($AB30,0,MATCH(A$17,AC$1:AI$1,0))&amp;" / "&amp;W30 &amp;" ("&amp;INDEX(Data!CI:CI,MATCH(W30,Data!CG:CG,0))&amp;")")</f>
        <v/>
      </c>
      <c r="AS30" s="228">
        <f>INDEX(Data!CI:CI,MATCH(W30,Data!CG:CG,0))</f>
        <v>24</v>
      </c>
      <c r="AT30" s="228" t="str">
        <f>MID(INDEX(Data!A:A,MATCH(W30,Data!CG:CG,0)),2,5)</f>
        <v>24</v>
      </c>
      <c r="AU30" s="228" t="str">
        <f>INDEX(Data!CH:CH,MATCH(W30,Data!CG:CG,0))</f>
        <v>M</v>
      </c>
      <c r="AV30" s="228" t="str">
        <f t="shared" ca="1" si="4"/>
        <v/>
      </c>
      <c r="AW30" s="228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293" t="str">
        <f t="shared" ca="1" si="29"/>
        <v/>
      </c>
      <c r="B31" s="294"/>
      <c r="C31" s="295"/>
      <c r="D31" s="385" t="str">
        <f t="shared" ca="1" si="27"/>
        <v/>
      </c>
      <c r="E31" s="386"/>
      <c r="F31" s="227" t="str">
        <f t="shared" ca="1" si="28"/>
        <v/>
      </c>
      <c r="G31" s="227"/>
      <c r="H31" s="227"/>
      <c r="I31" s="227"/>
      <c r="J31" s="227"/>
      <c r="K31" s="227"/>
      <c r="L31" s="227"/>
      <c r="M31" s="227"/>
      <c r="N31" s="227"/>
      <c r="O31" s="227"/>
      <c r="W31" s="237" t="str">
        <f>Data!CG118</f>
        <v>Michaela Trimmel</v>
      </c>
      <c r="X31" s="239">
        <f>IF(ISERROR(INDEX(Data!$CJ:$ID,MATCH($W31,Data!$CG:$CG,0),MATCH(X$1&amp;"/"&amp;$A$2,Data!$CJ$1:$ID$1,0)))=TRUE,0,INDEX(Data!$CJ:$ID,MATCH($W31,Data!$CG:$CG,0),MATCH(X$1&amp;"/"&amp;$A$2,Data!$CJ$1:$ID$1,0)))</f>
        <v>4</v>
      </c>
      <c r="Y31" s="239">
        <f>IF(ISERROR(INDEX(Data!$CJ:$ID,MATCH($W31,Data!$CG:$CG,0),MATCH(Y$1&amp;"/"&amp;$A$2,Data!$CJ$1:$ID$1,0)))=TRUE,0,INDEX(Data!$CJ:$ID,MATCH($W31,Data!$CG:$CG,0),MATCH(Y$1&amp;"/"&amp;$A$2,Data!$CJ$1:$ID$1,0)))</f>
        <v>4</v>
      </c>
      <c r="Z31" s="239">
        <f>IF(ISERROR(INDEX(Data!$CJ:$ID,MATCH($W31,Data!$CG:$CG,0),MATCH(Z$1&amp;"/"&amp;$A$2,Data!$CJ$1:$ID$1,0)))=TRUE,0,INDEX(Data!$CJ:$ID,MATCH($W31,Data!$CG:$CG,0),MATCH(Z$1&amp;"/"&amp;$A$2,Data!$CJ$1:$ID$1,0)))</f>
        <v>0</v>
      </c>
      <c r="AA31" s="239">
        <f>IF(ISERROR(INDEX(Data!$CJ:$ID,MATCH($W31,Data!$CG:$CG,0),MATCH(AA$1&amp;"/"&amp;$A$2,Data!$CJ$1:$ID$1,0)))=TRUE,0,INDEX(Data!$CJ:$ID,MATCH($W31,Data!$CG:$CG,0),MATCH(AA$1&amp;"/"&amp;$A$2,Data!$CJ$1:$ID$1,0)))</f>
        <v>0</v>
      </c>
      <c r="AB31" s="239">
        <f>IF(ISERROR(INDEX(Data!$CJ:$ID,MATCH($W31,Data!$CG:$CG,0),MATCH(AB$1&amp;"/"&amp;$A$2,Data!$CJ$1:$ID$1,0)))=TRUE,0,INDEX(Data!$CJ:$ID,MATCH($W31,Data!$CG:$CG,0),MATCH(AB$1&amp;"/"&amp;$A$2,Data!$CJ$1:$ID$1,0)))</f>
        <v>0</v>
      </c>
      <c r="AC31" s="237">
        <f t="shared" ca="1" si="10"/>
        <v>0</v>
      </c>
      <c r="AD31" s="237">
        <f t="shared" ca="1" si="12"/>
        <v>0</v>
      </c>
      <c r="AE31" s="237">
        <f t="shared" ca="1" si="12"/>
        <v>0</v>
      </c>
      <c r="AF31" s="237">
        <f t="shared" ca="1" si="12"/>
        <v>2</v>
      </c>
      <c r="AG31" s="237">
        <f t="shared" ca="1" si="12"/>
        <v>0</v>
      </c>
      <c r="AH31" s="237">
        <f t="shared" ca="1" si="12"/>
        <v>0</v>
      </c>
      <c r="AI31" s="237">
        <f t="shared" ca="1" si="13"/>
        <v>0</v>
      </c>
      <c r="AJ31" s="237" t="str">
        <f t="shared" ca="1" si="2"/>
        <v/>
      </c>
      <c r="AK31" s="237" t="str">
        <f t="shared" ca="1" si="5"/>
        <v/>
      </c>
      <c r="AL31" s="237" t="str">
        <f t="shared" ca="1" si="6"/>
        <v/>
      </c>
      <c r="AM31" s="237" t="str">
        <f t="shared" ca="1" si="7"/>
        <v>/R1/R2</v>
      </c>
      <c r="AN31" s="237" t="str">
        <f t="shared" ca="1" si="8"/>
        <v/>
      </c>
      <c r="AO31" s="237" t="str">
        <f t="shared" ca="1" si="9"/>
        <v/>
      </c>
      <c r="AP31" s="237" t="str">
        <f t="shared" ca="1" si="3"/>
        <v/>
      </c>
      <c r="AQ31" s="237" t="str">
        <f t="shared" ca="1" si="11"/>
        <v/>
      </c>
      <c r="AR31" s="228" t="str">
        <f ca="1">IF(OFFSET($AB31,0,MATCH(A$17,AC$1:AI$1,0))=0,"",OFFSET($AB31,0,MATCH(A$17,AC$1:AI$1,0))&amp;" / "&amp;W31 &amp;" ("&amp;INDEX(Data!CI:CI,MATCH(W31,Data!CG:CG,0))&amp;")")</f>
        <v/>
      </c>
      <c r="AS31" s="228">
        <f>INDEX(Data!CI:CI,MATCH(W31,Data!CG:CG,0))</f>
        <v>5</v>
      </c>
      <c r="AT31" s="228" t="str">
        <f>MID(INDEX(Data!A:A,MATCH(W31,Data!CG:CG,0)),2,5)</f>
        <v>5</v>
      </c>
      <c r="AU31" s="228" t="str">
        <f>INDEX(Data!CH:CH,MATCH(W31,Data!CG:CG,0))</f>
        <v>W</v>
      </c>
      <c r="AV31" s="228" t="str">
        <f t="shared" ca="1" si="4"/>
        <v/>
      </c>
      <c r="AW31" s="228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293" t="str">
        <f t="shared" ca="1" si="29"/>
        <v/>
      </c>
      <c r="B32" s="294"/>
      <c r="C32" s="295"/>
      <c r="D32" s="385" t="str">
        <f t="shared" ca="1" si="27"/>
        <v/>
      </c>
      <c r="E32" s="386"/>
      <c r="F32" s="227" t="str">
        <f t="shared" ca="1" si="28"/>
        <v/>
      </c>
      <c r="G32" s="227"/>
      <c r="H32" s="227"/>
      <c r="I32" s="227"/>
      <c r="J32" s="227"/>
      <c r="K32" s="227"/>
      <c r="L32" s="227"/>
      <c r="M32" s="227"/>
      <c r="N32" s="227"/>
      <c r="O32" s="227"/>
      <c r="W32" s="237" t="str">
        <f>Data!CG119</f>
        <v>Othmar Ernst</v>
      </c>
      <c r="X32" s="239">
        <f>IF(ISERROR(INDEX(Data!$CJ:$ID,MATCH($W32,Data!$CG:$CG,0),MATCH(X$1&amp;"/"&amp;$A$2,Data!$CJ$1:$ID$1,0)))=TRUE,0,INDEX(Data!$CJ:$ID,MATCH($W32,Data!$CG:$CG,0),MATCH(X$1&amp;"/"&amp;$A$2,Data!$CJ$1:$ID$1,0)))</f>
        <v>5</v>
      </c>
      <c r="Y32" s="239">
        <f>IF(ISERROR(INDEX(Data!$CJ:$ID,MATCH($W32,Data!$CG:$CG,0),MATCH(Y$1&amp;"/"&amp;$A$2,Data!$CJ$1:$ID$1,0)))=TRUE,0,INDEX(Data!$CJ:$ID,MATCH($W32,Data!$CG:$CG,0),MATCH(Y$1&amp;"/"&amp;$A$2,Data!$CJ$1:$ID$1,0)))</f>
        <v>5</v>
      </c>
      <c r="Z32" s="239">
        <f>IF(ISERROR(INDEX(Data!$CJ:$ID,MATCH($W32,Data!$CG:$CG,0),MATCH(Z$1&amp;"/"&amp;$A$2,Data!$CJ$1:$ID$1,0)))=TRUE,0,INDEX(Data!$CJ:$ID,MATCH($W32,Data!$CG:$CG,0),MATCH(Z$1&amp;"/"&amp;$A$2,Data!$CJ$1:$ID$1,0)))</f>
        <v>0</v>
      </c>
      <c r="AA32" s="239">
        <f>IF(ISERROR(INDEX(Data!$CJ:$ID,MATCH($W32,Data!$CG:$CG,0),MATCH(AA$1&amp;"/"&amp;$A$2,Data!$CJ$1:$ID$1,0)))=TRUE,0,INDEX(Data!$CJ:$ID,MATCH($W32,Data!$CG:$CG,0),MATCH(AA$1&amp;"/"&amp;$A$2,Data!$CJ$1:$ID$1,0)))</f>
        <v>0</v>
      </c>
      <c r="AB32" s="239">
        <f>IF(ISERROR(INDEX(Data!$CJ:$ID,MATCH($W32,Data!$CG:$CG,0),MATCH(AB$1&amp;"/"&amp;$A$2,Data!$CJ$1:$ID$1,0)))=TRUE,0,INDEX(Data!$CJ:$ID,MATCH($W32,Data!$CG:$CG,0),MATCH(AB$1&amp;"/"&amp;$A$2,Data!$CJ$1:$ID$1,0)))</f>
        <v>0</v>
      </c>
      <c r="AC32" s="237">
        <f t="shared" ca="1" si="10"/>
        <v>0</v>
      </c>
      <c r="AD32" s="237">
        <f t="shared" ca="1" si="12"/>
        <v>0</v>
      </c>
      <c r="AE32" s="237">
        <f t="shared" ca="1" si="12"/>
        <v>0</v>
      </c>
      <c r="AF32" s="237">
        <f t="shared" ca="1" si="12"/>
        <v>0</v>
      </c>
      <c r="AG32" s="237">
        <f t="shared" ca="1" si="12"/>
        <v>2</v>
      </c>
      <c r="AH32" s="237">
        <f t="shared" ca="1" si="12"/>
        <v>0</v>
      </c>
      <c r="AI32" s="237">
        <f t="shared" ca="1" si="13"/>
        <v>0</v>
      </c>
      <c r="AJ32" s="237" t="str">
        <f t="shared" ca="1" si="2"/>
        <v/>
      </c>
      <c r="AK32" s="237" t="str">
        <f t="shared" ca="1" si="5"/>
        <v/>
      </c>
      <c r="AL32" s="237" t="str">
        <f t="shared" ca="1" si="6"/>
        <v/>
      </c>
      <c r="AM32" s="237" t="str">
        <f t="shared" ca="1" si="7"/>
        <v/>
      </c>
      <c r="AN32" s="237" t="str">
        <f t="shared" ca="1" si="8"/>
        <v>/R1/R2</v>
      </c>
      <c r="AO32" s="237" t="str">
        <f t="shared" ca="1" si="9"/>
        <v/>
      </c>
      <c r="AP32" s="237" t="str">
        <f t="shared" ca="1" si="3"/>
        <v/>
      </c>
      <c r="AQ32" s="237" t="str">
        <f t="shared" ca="1" si="11"/>
        <v/>
      </c>
      <c r="AR32" s="228" t="str">
        <f ca="1">IF(OFFSET($AB32,0,MATCH(A$17,AC$1:AI$1,0))=0,"",OFFSET($AB32,0,MATCH(A$17,AC$1:AI$1,0))&amp;" / "&amp;W32 &amp;" ("&amp;INDEX(Data!CI:CI,MATCH(W32,Data!CG:CG,0))&amp;")")</f>
        <v/>
      </c>
      <c r="AS32" s="228">
        <f>INDEX(Data!CI:CI,MATCH(W32,Data!CG:CG,0))</f>
        <v>25</v>
      </c>
      <c r="AT32" s="228" t="str">
        <f>MID(INDEX(Data!A:A,MATCH(W32,Data!CG:CG,0)),2,5)</f>
        <v>25</v>
      </c>
      <c r="AU32" s="228" t="str">
        <f>INDEX(Data!CH:CH,MATCH(W32,Data!CG:CG,0))</f>
        <v>M</v>
      </c>
      <c r="AV32" s="228" t="str">
        <f t="shared" ca="1" si="4"/>
        <v/>
      </c>
      <c r="AW32" s="228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93" t="str">
        <f t="shared" ca="1" si="29"/>
        <v/>
      </c>
      <c r="B33" s="294"/>
      <c r="C33" s="295"/>
      <c r="D33" s="385" t="str">
        <f t="shared" ca="1" si="27"/>
        <v/>
      </c>
      <c r="E33" s="386"/>
      <c r="F33" s="227" t="str">
        <f t="shared" ca="1" si="28"/>
        <v/>
      </c>
      <c r="G33" s="227"/>
      <c r="H33" s="227"/>
      <c r="I33" s="227"/>
      <c r="J33" s="227"/>
      <c r="K33" s="227"/>
      <c r="L33" s="227"/>
      <c r="M33" s="227"/>
      <c r="N33" s="227"/>
      <c r="O33" s="227"/>
      <c r="W33" s="237" t="str">
        <f>Data!CG120</f>
        <v>Alexander Früh</v>
      </c>
      <c r="X33" s="239">
        <f>IF(ISERROR(INDEX(Data!$CJ:$ID,MATCH($W33,Data!$CG:$CG,0),MATCH(X$1&amp;"/"&amp;$A$2,Data!$CJ$1:$ID$1,0)))=TRUE,0,INDEX(Data!$CJ:$ID,MATCH($W33,Data!$CG:$CG,0),MATCH(X$1&amp;"/"&amp;$A$2,Data!$CJ$1:$ID$1,0)))</f>
        <v>0</v>
      </c>
      <c r="Y33" s="239">
        <f>IF(ISERROR(INDEX(Data!$CJ:$ID,MATCH($W33,Data!$CG:$CG,0),MATCH(Y$1&amp;"/"&amp;$A$2,Data!$CJ$1:$ID$1,0)))=TRUE,0,INDEX(Data!$CJ:$ID,MATCH($W33,Data!$CG:$CG,0),MATCH(Y$1&amp;"/"&amp;$A$2,Data!$CJ$1:$ID$1,0)))</f>
        <v>4</v>
      </c>
      <c r="Z33" s="239">
        <f>IF(ISERROR(INDEX(Data!$CJ:$ID,MATCH($W33,Data!$CG:$CG,0),MATCH(Z$1&amp;"/"&amp;$A$2,Data!$CJ$1:$ID$1,0)))=TRUE,0,INDEX(Data!$CJ:$ID,MATCH($W33,Data!$CG:$CG,0),MATCH(Z$1&amp;"/"&amp;$A$2,Data!$CJ$1:$ID$1,0)))</f>
        <v>0</v>
      </c>
      <c r="AA33" s="239">
        <f>IF(ISERROR(INDEX(Data!$CJ:$ID,MATCH($W33,Data!$CG:$CG,0),MATCH(AA$1&amp;"/"&amp;$A$2,Data!$CJ$1:$ID$1,0)))=TRUE,0,INDEX(Data!$CJ:$ID,MATCH($W33,Data!$CG:$CG,0),MATCH(AA$1&amp;"/"&amp;$A$2,Data!$CJ$1:$ID$1,0)))</f>
        <v>0</v>
      </c>
      <c r="AB33" s="239">
        <f>IF(ISERROR(INDEX(Data!$CJ:$ID,MATCH($W33,Data!$CG:$CG,0),MATCH(AB$1&amp;"/"&amp;$A$2,Data!$CJ$1:$ID$1,0)))=TRUE,0,INDEX(Data!$CJ:$ID,MATCH($W33,Data!$CG:$CG,0),MATCH(AB$1&amp;"/"&amp;$A$2,Data!$CJ$1:$ID$1,0)))</f>
        <v>0</v>
      </c>
      <c r="AC33" s="237">
        <f t="shared" ca="1" si="10"/>
        <v>0</v>
      </c>
      <c r="AD33" s="237">
        <f t="shared" ca="1" si="12"/>
        <v>0</v>
      </c>
      <c r="AE33" s="237">
        <f t="shared" ca="1" si="12"/>
        <v>0</v>
      </c>
      <c r="AF33" s="237">
        <f t="shared" ca="1" si="12"/>
        <v>1</v>
      </c>
      <c r="AG33" s="237">
        <f t="shared" ca="1" si="12"/>
        <v>0</v>
      </c>
      <c r="AH33" s="237">
        <f t="shared" ca="1" si="12"/>
        <v>0</v>
      </c>
      <c r="AI33" s="237">
        <f t="shared" ca="1" si="13"/>
        <v>0</v>
      </c>
      <c r="AJ33" s="237" t="str">
        <f t="shared" ca="1" si="2"/>
        <v/>
      </c>
      <c r="AK33" s="237" t="str">
        <f t="shared" ca="1" si="5"/>
        <v/>
      </c>
      <c r="AL33" s="237" t="str">
        <f t="shared" ca="1" si="6"/>
        <v/>
      </c>
      <c r="AM33" s="237" t="str">
        <f t="shared" ca="1" si="7"/>
        <v>/R2</v>
      </c>
      <c r="AN33" s="237" t="str">
        <f t="shared" ca="1" si="8"/>
        <v/>
      </c>
      <c r="AO33" s="237" t="str">
        <f t="shared" ca="1" si="9"/>
        <v/>
      </c>
      <c r="AP33" s="237" t="str">
        <f t="shared" ca="1" si="3"/>
        <v/>
      </c>
      <c r="AQ33" s="237" t="str">
        <f t="shared" ca="1" si="11"/>
        <v/>
      </c>
      <c r="AR33" s="228" t="str">
        <f ca="1">IF(OFFSET($AB33,0,MATCH(A$17,AC$1:AI$1,0))=0,"",OFFSET($AB33,0,MATCH(A$17,AC$1:AI$1,0))&amp;" / "&amp;W33 &amp;" ("&amp;INDEX(Data!CI:CI,MATCH(W33,Data!CG:CG,0))&amp;")")</f>
        <v/>
      </c>
      <c r="AS33" s="228" t="str">
        <f>INDEX(Data!CI:CI,MATCH(W33,Data!CG:CG,0))</f>
        <v>NF</v>
      </c>
      <c r="AT33" s="228" t="str">
        <f>MID(INDEX(Data!A:A,MATCH(W33,Data!CG:CG,0)),2,5)</f>
        <v>NF0</v>
      </c>
      <c r="AU33" s="228" t="str">
        <f>INDEX(Data!CH:CH,MATCH(W33,Data!CG:CG,0))</f>
        <v>M</v>
      </c>
      <c r="AV33" s="228" t="str">
        <f t="shared" ca="1" si="4"/>
        <v/>
      </c>
      <c r="AW33" s="228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93" t="str">
        <f t="shared" ca="1" si="29"/>
        <v/>
      </c>
      <c r="B34" s="294"/>
      <c r="C34" s="295"/>
      <c r="D34" s="385" t="str">
        <f t="shared" ca="1" si="27"/>
        <v/>
      </c>
      <c r="E34" s="386"/>
      <c r="F34" s="227" t="str">
        <f t="shared" ca="1" si="28"/>
        <v/>
      </c>
      <c r="G34" s="227"/>
      <c r="H34" s="227"/>
      <c r="I34" s="227"/>
      <c r="J34" s="227"/>
      <c r="K34" s="227"/>
      <c r="L34" s="227"/>
      <c r="M34" s="227"/>
      <c r="N34" s="227"/>
      <c r="O34" s="227"/>
      <c r="W34" s="237">
        <f>Data!CG121</f>
        <v>0</v>
      </c>
      <c r="X34" s="239">
        <f>IF(ISERROR(INDEX(Data!$CJ:$ID,MATCH($W34,Data!$CG:$CG,0),MATCH(X$1&amp;"/"&amp;$A$2,Data!$CJ$1:$ID$1,0)))=TRUE,0,INDEX(Data!$CJ:$ID,MATCH($W34,Data!$CG:$CG,0),MATCH(X$1&amp;"/"&amp;$A$2,Data!$CJ$1:$ID$1,0)))</f>
        <v>0</v>
      </c>
      <c r="Y34" s="239">
        <f>IF(ISERROR(INDEX(Data!$CJ:$ID,MATCH($W34,Data!$CG:$CG,0),MATCH(Y$1&amp;"/"&amp;$A$2,Data!$CJ$1:$ID$1,0)))=TRUE,0,INDEX(Data!$CJ:$ID,MATCH($W34,Data!$CG:$CG,0),MATCH(Y$1&amp;"/"&amp;$A$2,Data!$CJ$1:$ID$1,0)))</f>
        <v>0</v>
      </c>
      <c r="Z34" s="239">
        <f>IF(ISERROR(INDEX(Data!$CJ:$ID,MATCH($W34,Data!$CG:$CG,0),MATCH(Z$1&amp;"/"&amp;$A$2,Data!$CJ$1:$ID$1,0)))=TRUE,0,INDEX(Data!$CJ:$ID,MATCH($W34,Data!$CG:$CG,0),MATCH(Z$1&amp;"/"&amp;$A$2,Data!$CJ$1:$ID$1,0)))</f>
        <v>0</v>
      </c>
      <c r="AA34" s="239">
        <f>IF(ISERROR(INDEX(Data!$CJ:$ID,MATCH($W34,Data!$CG:$CG,0),MATCH(AA$1&amp;"/"&amp;$A$2,Data!$CJ$1:$ID$1,0)))=TRUE,0,INDEX(Data!$CJ:$ID,MATCH($W34,Data!$CG:$CG,0),MATCH(AA$1&amp;"/"&amp;$A$2,Data!$CJ$1:$ID$1,0)))</f>
        <v>0</v>
      </c>
      <c r="AB34" s="239">
        <f>IF(ISERROR(INDEX(Data!$CJ:$ID,MATCH($W34,Data!$CG:$CG,0),MATCH(AB$1&amp;"/"&amp;$A$2,Data!$CJ$1:$ID$1,0)))=TRUE,0,INDEX(Data!$CJ:$ID,MATCH($W34,Data!$CG:$CG,0),MATCH(AB$1&amp;"/"&amp;$A$2,Data!$CJ$1:$ID$1,0)))</f>
        <v>0</v>
      </c>
      <c r="AC34" s="237">
        <f t="shared" ca="1" si="10"/>
        <v>0</v>
      </c>
      <c r="AD34" s="237">
        <f t="shared" ca="1" si="12"/>
        <v>0</v>
      </c>
      <c r="AE34" s="237">
        <f t="shared" ca="1" si="12"/>
        <v>0</v>
      </c>
      <c r="AF34" s="237">
        <f t="shared" ca="1" si="12"/>
        <v>0</v>
      </c>
      <c r="AG34" s="237">
        <f t="shared" ca="1" si="12"/>
        <v>0</v>
      </c>
      <c r="AH34" s="237">
        <f t="shared" ca="1" si="12"/>
        <v>0</v>
      </c>
      <c r="AI34" s="237">
        <f t="shared" ca="1" si="13"/>
        <v>0</v>
      </c>
      <c r="AJ34" s="237" t="str">
        <f t="shared" ca="1" si="2"/>
        <v/>
      </c>
      <c r="AK34" s="237" t="str">
        <f t="shared" ca="1" si="5"/>
        <v/>
      </c>
      <c r="AL34" s="237" t="str">
        <f t="shared" ca="1" si="6"/>
        <v/>
      </c>
      <c r="AM34" s="237" t="str">
        <f t="shared" ca="1" si="7"/>
        <v/>
      </c>
      <c r="AN34" s="237" t="str">
        <f t="shared" ca="1" si="8"/>
        <v/>
      </c>
      <c r="AO34" s="237" t="str">
        <f t="shared" ca="1" si="9"/>
        <v/>
      </c>
      <c r="AP34" s="237" t="str">
        <f t="shared" ca="1" si="3"/>
        <v/>
      </c>
      <c r="AQ34" s="237" t="str">
        <f t="shared" ca="1" si="11"/>
        <v/>
      </c>
      <c r="AR34" s="228" t="str">
        <f ca="1">IF(OFFSET($AB34,0,MATCH(A$17,AC$1:AI$1,0))=0,"",OFFSET($AB34,0,MATCH(A$17,AC$1:AI$1,0))&amp;" / "&amp;W34 &amp;" ("&amp;INDEX(Data!CI:CI,MATCH(W34,Data!CG:CG,0))&amp;")")</f>
        <v/>
      </c>
      <c r="AS34" s="228" t="e">
        <f>INDEX(Data!CI:CI,MATCH(W34,Data!CG:CG,0))</f>
        <v>#N/A</v>
      </c>
      <c r="AT34" s="228" t="e">
        <f>MID(INDEX(Data!A:A,MATCH(W34,Data!CG:CG,0)),2,5)</f>
        <v>#N/A</v>
      </c>
      <c r="AU34" s="228" t="e">
        <f>INDEX(Data!CH:CH,MATCH(W34,Data!CG:CG,0))</f>
        <v>#N/A</v>
      </c>
      <c r="AV34" s="228" t="str">
        <f t="shared" ca="1" si="4"/>
        <v/>
      </c>
      <c r="AW34" s="228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93" t="str">
        <f t="shared" ca="1" si="29"/>
        <v/>
      </c>
      <c r="B35" s="294"/>
      <c r="C35" s="295"/>
      <c r="D35" s="385" t="str">
        <f t="shared" ca="1" si="27"/>
        <v/>
      </c>
      <c r="E35" s="386"/>
      <c r="F35" s="227" t="str">
        <f t="shared" ca="1" si="28"/>
        <v/>
      </c>
      <c r="G35" s="227"/>
      <c r="H35" s="227"/>
      <c r="I35" s="227"/>
      <c r="J35" s="227"/>
      <c r="K35" s="227"/>
      <c r="L35" s="227"/>
      <c r="M35" s="227"/>
      <c r="N35" s="227"/>
      <c r="O35" s="227"/>
      <c r="W35" s="237">
        <f>Data!CG122</f>
        <v>0</v>
      </c>
      <c r="X35" s="239">
        <f>IF(ISERROR(INDEX(Data!$CJ:$ID,MATCH($W35,Data!$CG:$CG,0),MATCH(X$1&amp;"/"&amp;$A$2,Data!$CJ$1:$ID$1,0)))=TRUE,0,INDEX(Data!$CJ:$ID,MATCH($W35,Data!$CG:$CG,0),MATCH(X$1&amp;"/"&amp;$A$2,Data!$CJ$1:$ID$1,0)))</f>
        <v>0</v>
      </c>
      <c r="Y35" s="239">
        <f>IF(ISERROR(INDEX(Data!$CJ:$ID,MATCH($W35,Data!$CG:$CG,0),MATCH(Y$1&amp;"/"&amp;$A$2,Data!$CJ$1:$ID$1,0)))=TRUE,0,INDEX(Data!$CJ:$ID,MATCH($W35,Data!$CG:$CG,0),MATCH(Y$1&amp;"/"&amp;$A$2,Data!$CJ$1:$ID$1,0)))</f>
        <v>0</v>
      </c>
      <c r="Z35" s="239">
        <f>IF(ISERROR(INDEX(Data!$CJ:$ID,MATCH($W35,Data!$CG:$CG,0),MATCH(Z$1&amp;"/"&amp;$A$2,Data!$CJ$1:$ID$1,0)))=TRUE,0,INDEX(Data!$CJ:$ID,MATCH($W35,Data!$CG:$CG,0),MATCH(Z$1&amp;"/"&amp;$A$2,Data!$CJ$1:$ID$1,0)))</f>
        <v>0</v>
      </c>
      <c r="AA35" s="239">
        <f>IF(ISERROR(INDEX(Data!$CJ:$ID,MATCH($W35,Data!$CG:$CG,0),MATCH(AA$1&amp;"/"&amp;$A$2,Data!$CJ$1:$ID$1,0)))=TRUE,0,INDEX(Data!$CJ:$ID,MATCH($W35,Data!$CG:$CG,0),MATCH(AA$1&amp;"/"&amp;$A$2,Data!$CJ$1:$ID$1,0)))</f>
        <v>0</v>
      </c>
      <c r="AB35" s="239">
        <f>IF(ISERROR(INDEX(Data!$CJ:$ID,MATCH($W35,Data!$CG:$CG,0),MATCH(AB$1&amp;"/"&amp;$A$2,Data!$CJ$1:$ID$1,0)))=TRUE,0,INDEX(Data!$CJ:$ID,MATCH($W35,Data!$CG:$CG,0),MATCH(AB$1&amp;"/"&amp;$A$2,Data!$CJ$1:$ID$1,0)))</f>
        <v>0</v>
      </c>
      <c r="AC35" s="237">
        <f t="shared" ca="1" si="10"/>
        <v>0</v>
      </c>
      <c r="AD35" s="237">
        <f t="shared" ca="1" si="12"/>
        <v>0</v>
      </c>
      <c r="AE35" s="237">
        <f t="shared" ca="1" si="12"/>
        <v>0</v>
      </c>
      <c r="AF35" s="237">
        <f t="shared" ca="1" si="12"/>
        <v>0</v>
      </c>
      <c r="AG35" s="237">
        <f t="shared" ca="1" si="12"/>
        <v>0</v>
      </c>
      <c r="AH35" s="237">
        <f t="shared" ca="1" si="12"/>
        <v>0</v>
      </c>
      <c r="AI35" s="237">
        <f t="shared" ca="1" si="13"/>
        <v>0</v>
      </c>
      <c r="AJ35" s="237" t="str">
        <f t="shared" ref="AJ35:AJ66" ca="1" si="30">IF($AC35=0,"",IF($X35&lt;=AC$2,"/R1","")&amp;IF($Y35&lt;=AC$2,"/R2","")&amp;IF($Z35&lt;=AC$2,"/R3","")&amp;IF($AA35&lt;=AC$2,"/F","")&amp;IF($AB35&lt;=AC$2,"/PO",""))</f>
        <v/>
      </c>
      <c r="AK35" s="237" t="str">
        <f t="shared" ca="1" si="5"/>
        <v/>
      </c>
      <c r="AL35" s="237" t="str">
        <f t="shared" ca="1" si="6"/>
        <v/>
      </c>
      <c r="AM35" s="237" t="str">
        <f t="shared" ca="1" si="7"/>
        <v/>
      </c>
      <c r="AN35" s="237" t="str">
        <f t="shared" ca="1" si="8"/>
        <v/>
      </c>
      <c r="AO35" s="237" t="str">
        <f t="shared" ca="1" si="9"/>
        <v/>
      </c>
      <c r="AP35" s="237" t="str">
        <f t="shared" ref="AP35:AP66" ca="1" si="31">IF(AI35=0,"",IF($X35&gt;=AI$2,"/R1","")&amp;IF($Y35&gt;=AI$2,"/R2","")&amp;IF($Z35&gt;=AI$2,"/R3","")&amp;IF($AA35&gt;=AI$2,"/F","")&amp;IF($AB35&gt;=AI$2,"/PO",""))</f>
        <v/>
      </c>
      <c r="AQ35" s="237" t="str">
        <f t="shared" ca="1" si="11"/>
        <v/>
      </c>
      <c r="AR35" s="228" t="str">
        <f ca="1">IF(OFFSET($AB35,0,MATCH(A$17,AC$1:AI$1,0))=0,"",OFFSET($AB35,0,MATCH(A$17,AC$1:AI$1,0))&amp;" / "&amp;W35 &amp;" ("&amp;INDEX(Data!CI:CI,MATCH(W35,Data!CG:CG,0))&amp;")")</f>
        <v/>
      </c>
      <c r="AS35" s="228" t="e">
        <f>INDEX(Data!CI:CI,MATCH(W35,Data!CG:CG,0))</f>
        <v>#N/A</v>
      </c>
      <c r="AT35" s="228" t="e">
        <f>MID(INDEX(Data!A:A,MATCH(W35,Data!CG:CG,0)),2,5)</f>
        <v>#N/A</v>
      </c>
      <c r="AU35" s="228" t="e">
        <f>INDEX(Data!CH:CH,MATCH(W35,Data!CG:CG,0))</f>
        <v>#N/A</v>
      </c>
      <c r="AV35" s="228" t="str">
        <f t="shared" ref="AV35:AV66" ca="1" si="32">MID(OFFSET($AI35,0,MATCH(A$17,AJ$1:AP$1,0)),2,30)</f>
        <v/>
      </c>
      <c r="AW35" s="228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93" t="str">
        <f t="shared" ca="1" si="29"/>
        <v/>
      </c>
      <c r="B36" s="294"/>
      <c r="C36" s="295"/>
      <c r="D36" s="385" t="str">
        <f t="shared" ca="1" si="27"/>
        <v/>
      </c>
      <c r="E36" s="386"/>
      <c r="F36" s="227" t="str">
        <f t="shared" ca="1" si="28"/>
        <v/>
      </c>
      <c r="G36" s="227"/>
      <c r="H36" s="227"/>
      <c r="I36" s="227"/>
      <c r="J36" s="227"/>
      <c r="K36" s="227"/>
      <c r="L36" s="227"/>
      <c r="M36" s="227"/>
      <c r="N36" s="227"/>
      <c r="O36" s="227"/>
      <c r="W36" s="237">
        <f>Data!CG123</f>
        <v>0</v>
      </c>
      <c r="X36" s="239">
        <f>IF(ISERROR(INDEX(Data!$CJ:$ID,MATCH($W36,Data!$CG:$CG,0),MATCH(X$1&amp;"/"&amp;$A$2,Data!$CJ$1:$ID$1,0)))=TRUE,0,INDEX(Data!$CJ:$ID,MATCH($W36,Data!$CG:$CG,0),MATCH(X$1&amp;"/"&amp;$A$2,Data!$CJ$1:$ID$1,0)))</f>
        <v>0</v>
      </c>
      <c r="Y36" s="239">
        <f>IF(ISERROR(INDEX(Data!$CJ:$ID,MATCH($W36,Data!$CG:$CG,0),MATCH(Y$1&amp;"/"&amp;$A$2,Data!$CJ$1:$ID$1,0)))=TRUE,0,INDEX(Data!$CJ:$ID,MATCH($W36,Data!$CG:$CG,0),MATCH(Y$1&amp;"/"&amp;$A$2,Data!$CJ$1:$ID$1,0)))</f>
        <v>0</v>
      </c>
      <c r="Z36" s="239">
        <f>IF(ISERROR(INDEX(Data!$CJ:$ID,MATCH($W36,Data!$CG:$CG,0),MATCH(Z$1&amp;"/"&amp;$A$2,Data!$CJ$1:$ID$1,0)))=TRUE,0,INDEX(Data!$CJ:$ID,MATCH($W36,Data!$CG:$CG,0),MATCH(Z$1&amp;"/"&amp;$A$2,Data!$CJ$1:$ID$1,0)))</f>
        <v>0</v>
      </c>
      <c r="AA36" s="239">
        <f>IF(ISERROR(INDEX(Data!$CJ:$ID,MATCH($W36,Data!$CG:$CG,0),MATCH(AA$1&amp;"/"&amp;$A$2,Data!$CJ$1:$ID$1,0)))=TRUE,0,INDEX(Data!$CJ:$ID,MATCH($W36,Data!$CG:$CG,0),MATCH(AA$1&amp;"/"&amp;$A$2,Data!$CJ$1:$ID$1,0)))</f>
        <v>0</v>
      </c>
      <c r="AB36" s="239">
        <f>IF(ISERROR(INDEX(Data!$CJ:$ID,MATCH($W36,Data!$CG:$CG,0),MATCH(AB$1&amp;"/"&amp;$A$2,Data!$CJ$1:$ID$1,0)))=TRUE,0,INDEX(Data!$CJ:$ID,MATCH($W36,Data!$CG:$CG,0),MATCH(AB$1&amp;"/"&amp;$A$2,Data!$CJ$1:$ID$1,0)))</f>
        <v>0</v>
      </c>
      <c r="AC36" s="237">
        <f t="shared" ca="1" si="10"/>
        <v>0</v>
      </c>
      <c r="AD36" s="237">
        <f t="shared" ca="1" si="12"/>
        <v>0</v>
      </c>
      <c r="AE36" s="237">
        <f t="shared" ca="1" si="12"/>
        <v>0</v>
      </c>
      <c r="AF36" s="237">
        <f t="shared" ca="1" si="12"/>
        <v>0</v>
      </c>
      <c r="AG36" s="237">
        <f t="shared" ca="1" si="12"/>
        <v>0</v>
      </c>
      <c r="AH36" s="237">
        <f t="shared" ca="1" si="12"/>
        <v>0</v>
      </c>
      <c r="AI36" s="237">
        <f t="shared" ca="1" si="13"/>
        <v>0</v>
      </c>
      <c r="AJ36" s="237" t="str">
        <f t="shared" ca="1" si="30"/>
        <v/>
      </c>
      <c r="AK36" s="237" t="str">
        <f t="shared" ref="AK36:AK67" ca="1" si="33">IF(AD36=0,"",IF($X36=AD$2,"/R1","")&amp;IF($Y36=AD$2,"/R2","")&amp;IF($Z36=AD$2,"/R3","")&amp;IF($AA36=AD$2,"/F","")&amp;IF($AB36=AD$2,"/PO",""))</f>
        <v/>
      </c>
      <c r="AL36" s="237" t="str">
        <f t="shared" ca="1" si="6"/>
        <v/>
      </c>
      <c r="AM36" s="237" t="str">
        <f t="shared" ref="AM36:AM67" ca="1" si="34">IF(AF36=0,"",IF($X36=AF$2,"/R1","")&amp;IF($Y36=AF$2,"/R2","")&amp;IF($Z36=AF$2,"/R3","")&amp;IF($AA36=AF$2,"/F","")&amp;IF($AB36=AF$2,"/PO",""))</f>
        <v/>
      </c>
      <c r="AN36" s="237" t="str">
        <f t="shared" ref="AN36:AN67" ca="1" si="35">IF(AG36=0,"",IF($X36=AG$2,"/R1","")&amp;IF($Y36=AG$2,"/R2","")&amp;IF($Z36=AG$2,"/R3","")&amp;IF($AA36=AG$2,"/F","")&amp;IF($AB36=AG$2,"/PO",""))</f>
        <v/>
      </c>
      <c r="AO36" s="237" t="str">
        <f t="shared" ref="AO36:AO67" ca="1" si="36">IF(AH36=0,"",IF($X36=AH$2,"/R1","")&amp;IF($Y36=AH$2,"/R2","")&amp;IF($Z36=AH$2,"/R3","")&amp;IF($AA36=AH$2,"/F","")&amp;IF($AB36=AH$2,"/PO",""))</f>
        <v/>
      </c>
      <c r="AP36" s="237" t="str">
        <f t="shared" ca="1" si="31"/>
        <v/>
      </c>
      <c r="AQ36" s="237" t="str">
        <f t="shared" ca="1" si="11"/>
        <v/>
      </c>
      <c r="AR36" s="228" t="str">
        <f ca="1">IF(OFFSET($AB36,0,MATCH(A$17,AC$1:AI$1,0))=0,"",OFFSET($AB36,0,MATCH(A$17,AC$1:AI$1,0))&amp;" / "&amp;W36 &amp;" ("&amp;INDEX(Data!CI:CI,MATCH(W36,Data!CG:CG,0))&amp;")")</f>
        <v/>
      </c>
      <c r="AS36" s="228" t="e">
        <f>INDEX(Data!CI:CI,MATCH(W36,Data!CG:CG,0))</f>
        <v>#N/A</v>
      </c>
      <c r="AT36" s="228" t="e">
        <f>MID(INDEX(Data!A:A,MATCH(W36,Data!CG:CG,0)),2,5)</f>
        <v>#N/A</v>
      </c>
      <c r="AU36" s="228" t="e">
        <f>INDEX(Data!CH:CH,MATCH(W36,Data!CG:CG,0))</f>
        <v>#N/A</v>
      </c>
      <c r="AV36" s="228" t="str">
        <f t="shared" ca="1" si="32"/>
        <v/>
      </c>
      <c r="AW36" s="228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93" t="str">
        <f t="shared" ca="1" si="29"/>
        <v/>
      </c>
      <c r="B37" s="294"/>
      <c r="C37" s="295"/>
      <c r="D37" s="385" t="str">
        <f t="shared" ca="1" si="27"/>
        <v/>
      </c>
      <c r="E37" s="386"/>
      <c r="F37" s="227" t="str">
        <f t="shared" ca="1" si="28"/>
        <v/>
      </c>
      <c r="G37" s="227"/>
      <c r="H37" s="227"/>
      <c r="I37" s="227"/>
      <c r="J37" s="227"/>
      <c r="K37" s="227"/>
      <c r="L37" s="227"/>
      <c r="M37" s="227"/>
      <c r="N37" s="227"/>
      <c r="O37" s="227"/>
      <c r="W37" s="237">
        <f>Data!CG124</f>
        <v>0</v>
      </c>
      <c r="X37" s="239">
        <f>IF(ISERROR(INDEX(Data!$CJ:$ID,MATCH($W37,Data!$CG:$CG,0),MATCH(X$1&amp;"/"&amp;$A$2,Data!$CJ$1:$ID$1,0)))=TRUE,0,INDEX(Data!$CJ:$ID,MATCH($W37,Data!$CG:$CG,0),MATCH(X$1&amp;"/"&amp;$A$2,Data!$CJ$1:$ID$1,0)))</f>
        <v>0</v>
      </c>
      <c r="Y37" s="239">
        <f>IF(ISERROR(INDEX(Data!$CJ:$ID,MATCH($W37,Data!$CG:$CG,0),MATCH(Y$1&amp;"/"&amp;$A$2,Data!$CJ$1:$ID$1,0)))=TRUE,0,INDEX(Data!$CJ:$ID,MATCH($W37,Data!$CG:$CG,0),MATCH(Y$1&amp;"/"&amp;$A$2,Data!$CJ$1:$ID$1,0)))</f>
        <v>0</v>
      </c>
      <c r="Z37" s="239">
        <f>IF(ISERROR(INDEX(Data!$CJ:$ID,MATCH($W37,Data!$CG:$CG,0),MATCH(Z$1&amp;"/"&amp;$A$2,Data!$CJ$1:$ID$1,0)))=TRUE,0,INDEX(Data!$CJ:$ID,MATCH($W37,Data!$CG:$CG,0),MATCH(Z$1&amp;"/"&amp;$A$2,Data!$CJ$1:$ID$1,0)))</f>
        <v>0</v>
      </c>
      <c r="AA37" s="239">
        <f>IF(ISERROR(INDEX(Data!$CJ:$ID,MATCH($W37,Data!$CG:$CG,0),MATCH(AA$1&amp;"/"&amp;$A$2,Data!$CJ$1:$ID$1,0)))=TRUE,0,INDEX(Data!$CJ:$ID,MATCH($W37,Data!$CG:$CG,0),MATCH(AA$1&amp;"/"&amp;$A$2,Data!$CJ$1:$ID$1,0)))</f>
        <v>0</v>
      </c>
      <c r="AB37" s="239">
        <f>IF(ISERROR(INDEX(Data!$CJ:$ID,MATCH($W37,Data!$CG:$CG,0),MATCH(AB$1&amp;"/"&amp;$A$2,Data!$CJ$1:$ID$1,0)))=TRUE,0,INDEX(Data!$CJ:$ID,MATCH($W37,Data!$CG:$CG,0),MATCH(AB$1&amp;"/"&amp;$A$2,Data!$CJ$1:$ID$1,0)))</f>
        <v>0</v>
      </c>
      <c r="AC37" s="237">
        <f t="shared" ca="1" si="10"/>
        <v>0</v>
      </c>
      <c r="AD37" s="237">
        <f t="shared" ca="1" si="12"/>
        <v>0</v>
      </c>
      <c r="AE37" s="237">
        <f t="shared" ca="1" si="12"/>
        <v>0</v>
      </c>
      <c r="AF37" s="237">
        <f t="shared" ca="1" si="12"/>
        <v>0</v>
      </c>
      <c r="AG37" s="237">
        <f t="shared" ca="1" si="12"/>
        <v>0</v>
      </c>
      <c r="AH37" s="237">
        <f t="shared" ca="1" si="12"/>
        <v>0</v>
      </c>
      <c r="AI37" s="237">
        <f t="shared" ca="1" si="13"/>
        <v>0</v>
      </c>
      <c r="AJ37" s="237" t="str">
        <f t="shared" ca="1" si="30"/>
        <v/>
      </c>
      <c r="AK37" s="237" t="str">
        <f t="shared" ca="1" si="33"/>
        <v/>
      </c>
      <c r="AL37" s="237" t="str">
        <f t="shared" ca="1" si="6"/>
        <v/>
      </c>
      <c r="AM37" s="237" t="str">
        <f t="shared" ca="1" si="34"/>
        <v/>
      </c>
      <c r="AN37" s="237" t="str">
        <f t="shared" ca="1" si="35"/>
        <v/>
      </c>
      <c r="AO37" s="237" t="str">
        <f t="shared" ca="1" si="36"/>
        <v/>
      </c>
      <c r="AP37" s="237" t="str">
        <f t="shared" ca="1" si="31"/>
        <v/>
      </c>
      <c r="AQ37" s="237" t="str">
        <f t="shared" ca="1" si="11"/>
        <v/>
      </c>
      <c r="AR37" s="228" t="str">
        <f ca="1">IF(OFFSET($AB37,0,MATCH(A$17,AC$1:AI$1,0))=0,"",OFFSET($AB37,0,MATCH(A$17,AC$1:AI$1,0))&amp;" / "&amp;W37 &amp;" ("&amp;INDEX(Data!CI:CI,MATCH(W37,Data!CG:CG,0))&amp;")")</f>
        <v/>
      </c>
      <c r="AS37" s="228" t="e">
        <f>INDEX(Data!CI:CI,MATCH(W37,Data!CG:CG,0))</f>
        <v>#N/A</v>
      </c>
      <c r="AT37" s="228" t="e">
        <f>MID(INDEX(Data!A:A,MATCH(W37,Data!CG:CG,0)),2,5)</f>
        <v>#N/A</v>
      </c>
      <c r="AU37" s="228" t="e">
        <f>INDEX(Data!CH:CH,MATCH(W37,Data!CG:CG,0))</f>
        <v>#N/A</v>
      </c>
      <c r="AV37" s="228" t="str">
        <f t="shared" ca="1" si="32"/>
        <v/>
      </c>
      <c r="AW37" s="228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93" t="str">
        <f t="shared" ca="1" si="29"/>
        <v/>
      </c>
      <c r="B38" s="294"/>
      <c r="C38" s="295"/>
      <c r="D38" s="385" t="str">
        <f t="shared" ca="1" si="27"/>
        <v/>
      </c>
      <c r="E38" s="386"/>
      <c r="F38" s="227" t="str">
        <f t="shared" ca="1" si="28"/>
        <v/>
      </c>
      <c r="G38" s="227"/>
      <c r="H38" s="227"/>
      <c r="I38" s="227"/>
      <c r="J38" s="227"/>
      <c r="K38" s="227"/>
      <c r="L38" s="227"/>
      <c r="M38" s="227"/>
      <c r="N38" s="227"/>
      <c r="O38" s="227"/>
      <c r="W38" s="237">
        <f>Data!CG125</f>
        <v>0</v>
      </c>
      <c r="X38" s="239">
        <f>IF(ISERROR(INDEX(Data!$CJ:$ID,MATCH($W38,Data!$CG:$CG,0),MATCH(X$1&amp;"/"&amp;$A$2,Data!$CJ$1:$ID$1,0)))=TRUE,0,INDEX(Data!$CJ:$ID,MATCH($W38,Data!$CG:$CG,0),MATCH(X$1&amp;"/"&amp;$A$2,Data!$CJ$1:$ID$1,0)))</f>
        <v>0</v>
      </c>
      <c r="Y38" s="239">
        <f>IF(ISERROR(INDEX(Data!$CJ:$ID,MATCH($W38,Data!$CG:$CG,0),MATCH(Y$1&amp;"/"&amp;$A$2,Data!$CJ$1:$ID$1,0)))=TRUE,0,INDEX(Data!$CJ:$ID,MATCH($W38,Data!$CG:$CG,0),MATCH(Y$1&amp;"/"&amp;$A$2,Data!$CJ$1:$ID$1,0)))</f>
        <v>0</v>
      </c>
      <c r="Z38" s="239">
        <f>IF(ISERROR(INDEX(Data!$CJ:$ID,MATCH($W38,Data!$CG:$CG,0),MATCH(Z$1&amp;"/"&amp;$A$2,Data!$CJ$1:$ID$1,0)))=TRUE,0,INDEX(Data!$CJ:$ID,MATCH($W38,Data!$CG:$CG,0),MATCH(Z$1&amp;"/"&amp;$A$2,Data!$CJ$1:$ID$1,0)))</f>
        <v>0</v>
      </c>
      <c r="AA38" s="239">
        <f>IF(ISERROR(INDEX(Data!$CJ:$ID,MATCH($W38,Data!$CG:$CG,0),MATCH(AA$1&amp;"/"&amp;$A$2,Data!$CJ$1:$ID$1,0)))=TRUE,0,INDEX(Data!$CJ:$ID,MATCH($W38,Data!$CG:$CG,0),MATCH(AA$1&amp;"/"&amp;$A$2,Data!$CJ$1:$ID$1,0)))</f>
        <v>0</v>
      </c>
      <c r="AB38" s="239">
        <f>IF(ISERROR(INDEX(Data!$CJ:$ID,MATCH($W38,Data!$CG:$CG,0),MATCH(AB$1&amp;"/"&amp;$A$2,Data!$CJ$1:$ID$1,0)))=TRUE,0,INDEX(Data!$CJ:$ID,MATCH($W38,Data!$CG:$CG,0),MATCH(AB$1&amp;"/"&amp;$A$2,Data!$CJ$1:$ID$1,0)))</f>
        <v>0</v>
      </c>
      <c r="AC38" s="237">
        <f t="shared" ca="1" si="10"/>
        <v>0</v>
      </c>
      <c r="AD38" s="237">
        <f t="shared" ca="1" si="12"/>
        <v>0</v>
      </c>
      <c r="AE38" s="237">
        <f t="shared" ca="1" si="12"/>
        <v>0</v>
      </c>
      <c r="AF38" s="237">
        <f t="shared" ca="1" si="12"/>
        <v>0</v>
      </c>
      <c r="AG38" s="237">
        <f t="shared" ca="1" si="12"/>
        <v>0</v>
      </c>
      <c r="AH38" s="237">
        <f t="shared" ca="1" si="12"/>
        <v>0</v>
      </c>
      <c r="AI38" s="237">
        <f t="shared" ca="1" si="13"/>
        <v>0</v>
      </c>
      <c r="AJ38" s="237" t="str">
        <f t="shared" ca="1" si="30"/>
        <v/>
      </c>
      <c r="AK38" s="237" t="str">
        <f t="shared" ca="1" si="33"/>
        <v/>
      </c>
      <c r="AL38" s="237" t="str">
        <f t="shared" ca="1" si="6"/>
        <v/>
      </c>
      <c r="AM38" s="237" t="str">
        <f t="shared" ca="1" si="34"/>
        <v/>
      </c>
      <c r="AN38" s="237" t="str">
        <f t="shared" ca="1" si="35"/>
        <v/>
      </c>
      <c r="AO38" s="237" t="str">
        <f t="shared" ca="1" si="36"/>
        <v/>
      </c>
      <c r="AP38" s="237" t="str">
        <f t="shared" ca="1" si="31"/>
        <v/>
      </c>
      <c r="AQ38" s="237" t="str">
        <f t="shared" ca="1" si="11"/>
        <v/>
      </c>
      <c r="AR38" s="228" t="str">
        <f ca="1">IF(OFFSET($AB38,0,MATCH(A$17,AC$1:AI$1,0))=0,"",OFFSET($AB38,0,MATCH(A$17,AC$1:AI$1,0))&amp;" / "&amp;W38 &amp;" ("&amp;INDEX(Data!CI:CI,MATCH(W38,Data!CG:CG,0))&amp;")")</f>
        <v/>
      </c>
      <c r="AS38" s="228" t="e">
        <f>INDEX(Data!CI:CI,MATCH(W38,Data!CG:CG,0))</f>
        <v>#N/A</v>
      </c>
      <c r="AT38" s="228" t="e">
        <f>MID(INDEX(Data!A:A,MATCH(W38,Data!CG:CG,0)),2,5)</f>
        <v>#N/A</v>
      </c>
      <c r="AU38" s="228" t="e">
        <f>INDEX(Data!CH:CH,MATCH(W38,Data!CG:CG,0))</f>
        <v>#N/A</v>
      </c>
      <c r="AV38" s="228" t="str">
        <f t="shared" ca="1" si="32"/>
        <v/>
      </c>
      <c r="AW38" s="228" t="str">
        <f t="array" aca="1" ref="AW38" ca="1">INDEX($AR$3:$AR$82,MATCH(LARGE(COUNTIF($AQ$3:$AQ$82,"&lt;"&amp;$AQ$3:$AQ$82),ROWS(AQ$3:AQ38)),COUNTIF($AQ$3:$AQ$82,"&lt;"&amp;$AQ$3:$AQ$82),0))</f>
        <v/>
      </c>
    </row>
    <row r="39" spans="1:89" s="157" customFormat="1" x14ac:dyDescent="0.25">
      <c r="A39" s="293" t="str">
        <f t="shared" ca="1" si="29"/>
        <v/>
      </c>
      <c r="B39" s="294"/>
      <c r="C39" s="295"/>
      <c r="D39" s="385" t="str">
        <f t="shared" ca="1" si="27"/>
        <v/>
      </c>
      <c r="E39" s="386"/>
      <c r="F39" s="227" t="str">
        <f t="shared" ca="1" si="28"/>
        <v/>
      </c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37"/>
      <c r="V39" s="286"/>
      <c r="W39" s="237">
        <f>Data!CG126</f>
        <v>0</v>
      </c>
      <c r="X39" s="239">
        <f>IF(ISERROR(INDEX(Data!$CJ:$ID,MATCH($W39,Data!$CG:$CG,0),MATCH(X$1&amp;"/"&amp;$A$2,Data!$CJ$1:$ID$1,0)))=TRUE,0,INDEX(Data!$CJ:$ID,MATCH($W39,Data!$CG:$CG,0),MATCH(X$1&amp;"/"&amp;$A$2,Data!$CJ$1:$ID$1,0)))</f>
        <v>0</v>
      </c>
      <c r="Y39" s="239">
        <f>IF(ISERROR(INDEX(Data!$CJ:$ID,MATCH($W39,Data!$CG:$CG,0),MATCH(Y$1&amp;"/"&amp;$A$2,Data!$CJ$1:$ID$1,0)))=TRUE,0,INDEX(Data!$CJ:$ID,MATCH($W39,Data!$CG:$CG,0),MATCH(Y$1&amp;"/"&amp;$A$2,Data!$CJ$1:$ID$1,0)))</f>
        <v>0</v>
      </c>
      <c r="Z39" s="239">
        <f>IF(ISERROR(INDEX(Data!$CJ:$ID,MATCH($W39,Data!$CG:$CG,0),MATCH(Z$1&amp;"/"&amp;$A$2,Data!$CJ$1:$ID$1,0)))=TRUE,0,INDEX(Data!$CJ:$ID,MATCH($W39,Data!$CG:$CG,0),MATCH(Z$1&amp;"/"&amp;$A$2,Data!$CJ$1:$ID$1,0)))</f>
        <v>0</v>
      </c>
      <c r="AA39" s="239">
        <f>IF(ISERROR(INDEX(Data!$CJ:$ID,MATCH($W39,Data!$CG:$CG,0),MATCH(AA$1&amp;"/"&amp;$A$2,Data!$CJ$1:$ID$1,0)))=TRUE,0,INDEX(Data!$CJ:$ID,MATCH($W39,Data!$CG:$CG,0),MATCH(AA$1&amp;"/"&amp;$A$2,Data!$CJ$1:$ID$1,0)))</f>
        <v>0</v>
      </c>
      <c r="AB39" s="239">
        <f>IF(ISERROR(INDEX(Data!$CJ:$ID,MATCH($W39,Data!$CG:$CG,0),MATCH(AB$1&amp;"/"&amp;$A$2,Data!$CJ$1:$ID$1,0)))=TRUE,0,INDEX(Data!$CJ:$ID,MATCH($W39,Data!$CG:$CG,0),MATCH(AB$1&amp;"/"&amp;$A$2,Data!$CJ$1:$ID$1,0)))</f>
        <v>0</v>
      </c>
      <c r="AC39" s="237">
        <f t="shared" ca="1" si="10"/>
        <v>0</v>
      </c>
      <c r="AD39" s="237">
        <f t="shared" ca="1" si="12"/>
        <v>0</v>
      </c>
      <c r="AE39" s="237">
        <f t="shared" ca="1" si="12"/>
        <v>0</v>
      </c>
      <c r="AF39" s="237">
        <f t="shared" ca="1" si="12"/>
        <v>0</v>
      </c>
      <c r="AG39" s="237">
        <f t="shared" ca="1" si="12"/>
        <v>0</v>
      </c>
      <c r="AH39" s="237">
        <f t="shared" ca="1" si="12"/>
        <v>0</v>
      </c>
      <c r="AI39" s="237">
        <f t="shared" ca="1" si="13"/>
        <v>0</v>
      </c>
      <c r="AJ39" s="237" t="str">
        <f t="shared" ca="1" si="30"/>
        <v/>
      </c>
      <c r="AK39" s="237" t="str">
        <f t="shared" ca="1" si="33"/>
        <v/>
      </c>
      <c r="AL39" s="237" t="str">
        <f t="shared" ca="1" si="6"/>
        <v/>
      </c>
      <c r="AM39" s="237" t="str">
        <f t="shared" ca="1" si="34"/>
        <v/>
      </c>
      <c r="AN39" s="237" t="str">
        <f t="shared" ca="1" si="35"/>
        <v/>
      </c>
      <c r="AO39" s="237" t="str">
        <f t="shared" ca="1" si="36"/>
        <v/>
      </c>
      <c r="AP39" s="237" t="str">
        <f t="shared" ca="1" si="31"/>
        <v/>
      </c>
      <c r="AQ39" s="237" t="str">
        <f t="shared" ca="1" si="11"/>
        <v/>
      </c>
      <c r="AR39" s="228" t="str">
        <f ca="1">IF(OFFSET($AB39,0,MATCH(A$17,AC$1:AI$1,0))=0,"",OFFSET($AB39,0,MATCH(A$17,AC$1:AI$1,0))&amp;" / "&amp;W39 &amp;" ("&amp;INDEX(Data!CI:CI,MATCH(W39,Data!CG:CG,0))&amp;")")</f>
        <v/>
      </c>
      <c r="AS39" s="228" t="e">
        <f>INDEX(Data!CI:CI,MATCH(W39,Data!CG:CG,0))</f>
        <v>#N/A</v>
      </c>
      <c r="AT39" s="228" t="e">
        <f>MID(INDEX(Data!A:A,MATCH(W39,Data!CG:CG,0)),2,5)</f>
        <v>#N/A</v>
      </c>
      <c r="AU39" s="228" t="e">
        <f>INDEX(Data!CH:CH,MATCH(W39,Data!CG:CG,0))</f>
        <v>#N/A</v>
      </c>
      <c r="AV39" s="228" t="str">
        <f t="shared" ca="1" si="32"/>
        <v/>
      </c>
      <c r="AW39" s="228" t="str">
        <f t="array" aca="1" ref="AW39" ca="1">INDEX($AR$3:$AR$82,MATCH(LARGE(COUNTIF($AQ$3:$AQ$82,"&lt;"&amp;$AQ$3:$AQ$82),ROWS(AQ$3:AQ39)),COUNTIF($AQ$3:$AQ$82,"&lt;"&amp;$AQ$3:$AQ$82),0))</f>
        <v/>
      </c>
      <c r="AX39" s="228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</row>
    <row r="40" spans="1:89" s="157" customFormat="1" x14ac:dyDescent="0.25">
      <c r="A40" s="293" t="str">
        <f t="shared" ca="1" si="29"/>
        <v/>
      </c>
      <c r="B40" s="294"/>
      <c r="C40" s="295"/>
      <c r="D40" s="385" t="str">
        <f t="shared" ca="1" si="27"/>
        <v/>
      </c>
      <c r="E40" s="386"/>
      <c r="F40" s="227" t="str">
        <f t="shared" ca="1" si="28"/>
        <v/>
      </c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37"/>
      <c r="V40" s="286"/>
      <c r="W40" s="237">
        <f>Data!CG127</f>
        <v>0</v>
      </c>
      <c r="X40" s="239">
        <f>IF(ISERROR(INDEX(Data!$CJ:$ID,MATCH($W40,Data!$CG:$CG,0),MATCH(X$1&amp;"/"&amp;$A$2,Data!$CJ$1:$ID$1,0)))=TRUE,0,INDEX(Data!$CJ:$ID,MATCH($W40,Data!$CG:$CG,0),MATCH(X$1&amp;"/"&amp;$A$2,Data!$CJ$1:$ID$1,0)))</f>
        <v>0</v>
      </c>
      <c r="Y40" s="239">
        <f>IF(ISERROR(INDEX(Data!$CJ:$ID,MATCH($W40,Data!$CG:$CG,0),MATCH(Y$1&amp;"/"&amp;$A$2,Data!$CJ$1:$ID$1,0)))=TRUE,0,INDEX(Data!$CJ:$ID,MATCH($W40,Data!$CG:$CG,0),MATCH(Y$1&amp;"/"&amp;$A$2,Data!$CJ$1:$ID$1,0)))</f>
        <v>0</v>
      </c>
      <c r="Z40" s="239">
        <f>IF(ISERROR(INDEX(Data!$CJ:$ID,MATCH($W40,Data!$CG:$CG,0),MATCH(Z$1&amp;"/"&amp;$A$2,Data!$CJ$1:$ID$1,0)))=TRUE,0,INDEX(Data!$CJ:$ID,MATCH($W40,Data!$CG:$CG,0),MATCH(Z$1&amp;"/"&amp;$A$2,Data!$CJ$1:$ID$1,0)))</f>
        <v>0</v>
      </c>
      <c r="AA40" s="239">
        <f>IF(ISERROR(INDEX(Data!$CJ:$ID,MATCH($W40,Data!$CG:$CG,0),MATCH(AA$1&amp;"/"&amp;$A$2,Data!$CJ$1:$ID$1,0)))=TRUE,0,INDEX(Data!$CJ:$ID,MATCH($W40,Data!$CG:$CG,0),MATCH(AA$1&amp;"/"&amp;$A$2,Data!$CJ$1:$ID$1,0)))</f>
        <v>0</v>
      </c>
      <c r="AB40" s="239">
        <f>IF(ISERROR(INDEX(Data!$CJ:$ID,MATCH($W40,Data!$CG:$CG,0),MATCH(AB$1&amp;"/"&amp;$A$2,Data!$CJ$1:$ID$1,0)))=TRUE,0,INDEX(Data!$CJ:$ID,MATCH($W40,Data!$CG:$CG,0),MATCH(AB$1&amp;"/"&amp;$A$2,Data!$CJ$1:$ID$1,0)))</f>
        <v>0</v>
      </c>
      <c r="AC40" s="237">
        <f t="shared" ca="1" si="10"/>
        <v>0</v>
      </c>
      <c r="AD40" s="237">
        <f t="shared" ca="1" si="12"/>
        <v>0</v>
      </c>
      <c r="AE40" s="237">
        <f t="shared" ca="1" si="12"/>
        <v>0</v>
      </c>
      <c r="AF40" s="237">
        <f t="shared" ca="1" si="12"/>
        <v>0</v>
      </c>
      <c r="AG40" s="237">
        <f t="shared" ca="1" si="12"/>
        <v>0</v>
      </c>
      <c r="AH40" s="237">
        <f t="shared" ca="1" si="12"/>
        <v>0</v>
      </c>
      <c r="AI40" s="237">
        <f t="shared" ca="1" si="13"/>
        <v>0</v>
      </c>
      <c r="AJ40" s="237" t="str">
        <f t="shared" ca="1" si="30"/>
        <v/>
      </c>
      <c r="AK40" s="237" t="str">
        <f t="shared" ca="1" si="33"/>
        <v/>
      </c>
      <c r="AL40" s="237" t="str">
        <f t="shared" ca="1" si="6"/>
        <v/>
      </c>
      <c r="AM40" s="237" t="str">
        <f t="shared" ca="1" si="34"/>
        <v/>
      </c>
      <c r="AN40" s="237" t="str">
        <f t="shared" ca="1" si="35"/>
        <v/>
      </c>
      <c r="AO40" s="237" t="str">
        <f t="shared" ca="1" si="36"/>
        <v/>
      </c>
      <c r="AP40" s="237" t="str">
        <f t="shared" ca="1" si="31"/>
        <v/>
      </c>
      <c r="AQ40" s="237" t="str">
        <f t="shared" ca="1" si="11"/>
        <v/>
      </c>
      <c r="AR40" s="228" t="str">
        <f ca="1">IF(OFFSET($AB40,0,MATCH(A$17,AC$1:AI$1,0))=0,"",OFFSET($AB40,0,MATCH(A$17,AC$1:AI$1,0))&amp;" / "&amp;W40 &amp;" ("&amp;INDEX(Data!CI:CI,MATCH(W40,Data!CG:CG,0))&amp;")")</f>
        <v/>
      </c>
      <c r="AS40" s="228" t="e">
        <f>INDEX(Data!CI:CI,MATCH(W40,Data!CG:CG,0))</f>
        <v>#N/A</v>
      </c>
      <c r="AT40" s="228" t="e">
        <f>MID(INDEX(Data!A:A,MATCH(W40,Data!CG:CG,0)),2,5)</f>
        <v>#N/A</v>
      </c>
      <c r="AU40" s="228" t="e">
        <f>INDEX(Data!CH:CH,MATCH(W40,Data!CG:CG,0))</f>
        <v>#N/A</v>
      </c>
      <c r="AV40" s="228" t="str">
        <f t="shared" ca="1" si="32"/>
        <v/>
      </c>
      <c r="AW40" s="228" t="str">
        <f t="array" aca="1" ref="AW40" ca="1">INDEX($AR$3:$AR$82,MATCH(LARGE(COUNTIF($AQ$3:$AQ$82,"&lt;"&amp;$AQ$3:$AQ$82),ROWS(AQ$3:AQ40)),COUNTIF($AQ$3:$AQ$82,"&lt;"&amp;$AQ$3:$AQ$82),0))</f>
        <v/>
      </c>
      <c r="AX40" s="228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</row>
    <row r="41" spans="1:89" s="157" customFormat="1" x14ac:dyDescent="0.25">
      <c r="A41" s="293" t="str">
        <f t="shared" ca="1" si="29"/>
        <v/>
      </c>
      <c r="B41" s="294"/>
      <c r="C41" s="295"/>
      <c r="D41" s="385" t="str">
        <f t="shared" ca="1" si="27"/>
        <v/>
      </c>
      <c r="E41" s="386"/>
      <c r="F41" s="227" t="str">
        <f t="shared" ca="1" si="28"/>
        <v/>
      </c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37"/>
      <c r="V41" s="286"/>
      <c r="W41" s="237">
        <f>Data!CG128</f>
        <v>0</v>
      </c>
      <c r="X41" s="239">
        <f>IF(ISERROR(INDEX(Data!$CJ:$ID,MATCH($W41,Data!$CG:$CG,0),MATCH(X$1&amp;"/"&amp;$A$2,Data!$CJ$1:$ID$1,0)))=TRUE,0,INDEX(Data!$CJ:$ID,MATCH($W41,Data!$CG:$CG,0),MATCH(X$1&amp;"/"&amp;$A$2,Data!$CJ$1:$ID$1,0)))</f>
        <v>0</v>
      </c>
      <c r="Y41" s="239">
        <f>IF(ISERROR(INDEX(Data!$CJ:$ID,MATCH($W41,Data!$CG:$CG,0),MATCH(Y$1&amp;"/"&amp;$A$2,Data!$CJ$1:$ID$1,0)))=TRUE,0,INDEX(Data!$CJ:$ID,MATCH($W41,Data!$CG:$CG,0),MATCH(Y$1&amp;"/"&amp;$A$2,Data!$CJ$1:$ID$1,0)))</f>
        <v>0</v>
      </c>
      <c r="Z41" s="239">
        <f>IF(ISERROR(INDEX(Data!$CJ:$ID,MATCH($W41,Data!$CG:$CG,0),MATCH(Z$1&amp;"/"&amp;$A$2,Data!$CJ$1:$ID$1,0)))=TRUE,0,INDEX(Data!$CJ:$ID,MATCH($W41,Data!$CG:$CG,0),MATCH(Z$1&amp;"/"&amp;$A$2,Data!$CJ$1:$ID$1,0)))</f>
        <v>0</v>
      </c>
      <c r="AA41" s="239">
        <f>IF(ISERROR(INDEX(Data!$CJ:$ID,MATCH($W41,Data!$CG:$CG,0),MATCH(AA$1&amp;"/"&amp;$A$2,Data!$CJ$1:$ID$1,0)))=TRUE,0,INDEX(Data!$CJ:$ID,MATCH($W41,Data!$CG:$CG,0),MATCH(AA$1&amp;"/"&amp;$A$2,Data!$CJ$1:$ID$1,0)))</f>
        <v>0</v>
      </c>
      <c r="AB41" s="239">
        <f>IF(ISERROR(INDEX(Data!$CJ:$ID,MATCH($W41,Data!$CG:$CG,0),MATCH(AB$1&amp;"/"&amp;$A$2,Data!$CJ$1:$ID$1,0)))=TRUE,0,INDEX(Data!$CJ:$ID,MATCH($W41,Data!$CG:$CG,0),MATCH(AB$1&amp;"/"&amp;$A$2,Data!$CJ$1:$ID$1,0)))</f>
        <v>0</v>
      </c>
      <c r="AC41" s="237">
        <f t="shared" ca="1" si="10"/>
        <v>0</v>
      </c>
      <c r="AD41" s="237">
        <f t="shared" ref="AD41:AH82" ca="1" si="37">COUNTIF($X41:$AB41,"="&amp;AD$2)</f>
        <v>0</v>
      </c>
      <c r="AE41" s="237">
        <f t="shared" ca="1" si="37"/>
        <v>0</v>
      </c>
      <c r="AF41" s="237">
        <f t="shared" ca="1" si="37"/>
        <v>0</v>
      </c>
      <c r="AG41" s="237">
        <f t="shared" ca="1" si="37"/>
        <v>0</v>
      </c>
      <c r="AH41" s="237">
        <f t="shared" ca="1" si="37"/>
        <v>0</v>
      </c>
      <c r="AI41" s="237">
        <f t="shared" ca="1" si="13"/>
        <v>0</v>
      </c>
      <c r="AJ41" s="237" t="str">
        <f t="shared" ca="1" si="30"/>
        <v/>
      </c>
      <c r="AK41" s="237" t="str">
        <f t="shared" ca="1" si="33"/>
        <v/>
      </c>
      <c r="AL41" s="237" t="str">
        <f t="shared" ca="1" si="6"/>
        <v/>
      </c>
      <c r="AM41" s="237" t="str">
        <f t="shared" ca="1" si="34"/>
        <v/>
      </c>
      <c r="AN41" s="237" t="str">
        <f t="shared" ca="1" si="35"/>
        <v/>
      </c>
      <c r="AO41" s="237" t="str">
        <f t="shared" ca="1" si="36"/>
        <v/>
      </c>
      <c r="AP41" s="237" t="str">
        <f t="shared" ca="1" si="31"/>
        <v/>
      </c>
      <c r="AQ41" s="237" t="str">
        <f t="shared" ca="1" si="11"/>
        <v/>
      </c>
      <c r="AR41" s="228" t="str">
        <f ca="1">IF(OFFSET($AB41,0,MATCH(A$17,AC$1:AI$1,0))=0,"",OFFSET($AB41,0,MATCH(A$17,AC$1:AI$1,0))&amp;" / "&amp;W41 &amp;" ("&amp;INDEX(Data!CI:CI,MATCH(W41,Data!CG:CG,0))&amp;")")</f>
        <v/>
      </c>
      <c r="AS41" s="228" t="e">
        <f>INDEX(Data!CI:CI,MATCH(W41,Data!CG:CG,0))</f>
        <v>#N/A</v>
      </c>
      <c r="AT41" s="228" t="e">
        <f>MID(INDEX(Data!A:A,MATCH(W41,Data!CG:CG,0)),2,5)</f>
        <v>#N/A</v>
      </c>
      <c r="AU41" s="228" t="e">
        <f>INDEX(Data!CH:CH,MATCH(W41,Data!CG:CG,0))</f>
        <v>#N/A</v>
      </c>
      <c r="AV41" s="228" t="str">
        <f t="shared" ca="1" si="32"/>
        <v/>
      </c>
      <c r="AW41" s="228" t="str">
        <f t="array" aca="1" ref="AW41" ca="1">INDEX($AR$3:$AR$82,MATCH(LARGE(COUNTIF($AQ$3:$AQ$82,"&lt;"&amp;$AQ$3:$AQ$82),ROWS(AQ$3:AQ41)),COUNTIF($AQ$3:$AQ$82,"&lt;"&amp;$AQ$3:$AQ$82),0))</f>
        <v/>
      </c>
      <c r="AX41" s="228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</row>
    <row r="42" spans="1:89" s="157" customFormat="1" x14ac:dyDescent="0.25">
      <c r="A42" s="293" t="str">
        <f t="shared" ca="1" si="29"/>
        <v/>
      </c>
      <c r="B42" s="294"/>
      <c r="C42" s="295"/>
      <c r="D42" s="385" t="str">
        <f t="shared" ca="1" si="27"/>
        <v/>
      </c>
      <c r="E42" s="386"/>
      <c r="F42" s="227" t="str">
        <f t="shared" ca="1" si="28"/>
        <v/>
      </c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37"/>
      <c r="V42" s="286"/>
      <c r="W42" s="237">
        <f>Data!CG129</f>
        <v>0</v>
      </c>
      <c r="X42" s="239">
        <f>IF(ISERROR(INDEX(Data!$CJ:$ID,MATCH($W42,Data!$CG:$CG,0),MATCH(X$1&amp;"/"&amp;$A$2,Data!$CJ$1:$ID$1,0)))=TRUE,0,INDEX(Data!$CJ:$ID,MATCH($W42,Data!$CG:$CG,0),MATCH(X$1&amp;"/"&amp;$A$2,Data!$CJ$1:$ID$1,0)))</f>
        <v>0</v>
      </c>
      <c r="Y42" s="239">
        <f>IF(ISERROR(INDEX(Data!$CJ:$ID,MATCH($W42,Data!$CG:$CG,0),MATCH(Y$1&amp;"/"&amp;$A$2,Data!$CJ$1:$ID$1,0)))=TRUE,0,INDEX(Data!$CJ:$ID,MATCH($W42,Data!$CG:$CG,0),MATCH(Y$1&amp;"/"&amp;$A$2,Data!$CJ$1:$ID$1,0)))</f>
        <v>0</v>
      </c>
      <c r="Z42" s="239">
        <f>IF(ISERROR(INDEX(Data!$CJ:$ID,MATCH($W42,Data!$CG:$CG,0),MATCH(Z$1&amp;"/"&amp;$A$2,Data!$CJ$1:$ID$1,0)))=TRUE,0,INDEX(Data!$CJ:$ID,MATCH($W42,Data!$CG:$CG,0),MATCH(Z$1&amp;"/"&amp;$A$2,Data!$CJ$1:$ID$1,0)))</f>
        <v>0</v>
      </c>
      <c r="AA42" s="239">
        <f>IF(ISERROR(INDEX(Data!$CJ:$ID,MATCH($W42,Data!$CG:$CG,0),MATCH(AA$1&amp;"/"&amp;$A$2,Data!$CJ$1:$ID$1,0)))=TRUE,0,INDEX(Data!$CJ:$ID,MATCH($W42,Data!$CG:$CG,0),MATCH(AA$1&amp;"/"&amp;$A$2,Data!$CJ$1:$ID$1,0)))</f>
        <v>0</v>
      </c>
      <c r="AB42" s="239">
        <f>IF(ISERROR(INDEX(Data!$CJ:$ID,MATCH($W42,Data!$CG:$CG,0),MATCH(AB$1&amp;"/"&amp;$A$2,Data!$CJ$1:$ID$1,0)))=TRUE,0,INDEX(Data!$CJ:$ID,MATCH($W42,Data!$CG:$CG,0),MATCH(AB$1&amp;"/"&amp;$A$2,Data!$CJ$1:$ID$1,0)))</f>
        <v>0</v>
      </c>
      <c r="AC42" s="237">
        <f t="shared" ca="1" si="10"/>
        <v>0</v>
      </c>
      <c r="AD42" s="237">
        <f t="shared" ca="1" si="37"/>
        <v>0</v>
      </c>
      <c r="AE42" s="237">
        <f t="shared" ca="1" si="37"/>
        <v>0</v>
      </c>
      <c r="AF42" s="237">
        <f t="shared" ca="1" si="37"/>
        <v>0</v>
      </c>
      <c r="AG42" s="237">
        <f t="shared" ca="1" si="37"/>
        <v>0</v>
      </c>
      <c r="AH42" s="237">
        <f t="shared" ca="1" si="37"/>
        <v>0</v>
      </c>
      <c r="AI42" s="237">
        <f t="shared" ca="1" si="13"/>
        <v>0</v>
      </c>
      <c r="AJ42" s="237" t="str">
        <f t="shared" ca="1" si="30"/>
        <v/>
      </c>
      <c r="AK42" s="237" t="str">
        <f t="shared" ca="1" si="33"/>
        <v/>
      </c>
      <c r="AL42" s="237" t="str">
        <f t="shared" ca="1" si="6"/>
        <v/>
      </c>
      <c r="AM42" s="237" t="str">
        <f t="shared" ca="1" si="34"/>
        <v/>
      </c>
      <c r="AN42" s="237" t="str">
        <f t="shared" ca="1" si="35"/>
        <v/>
      </c>
      <c r="AO42" s="237" t="str">
        <f t="shared" ca="1" si="36"/>
        <v/>
      </c>
      <c r="AP42" s="237" t="str">
        <f t="shared" ca="1" si="31"/>
        <v/>
      </c>
      <c r="AQ42" s="237" t="str">
        <f t="shared" ca="1" si="11"/>
        <v/>
      </c>
      <c r="AR42" s="228" t="str">
        <f ca="1">IF(OFFSET($AB42,0,MATCH(A$17,AC$1:AI$1,0))=0,"",OFFSET($AB42,0,MATCH(A$17,AC$1:AI$1,0))&amp;" / "&amp;W42 &amp;" ("&amp;INDEX(Data!CI:CI,MATCH(W42,Data!CG:CG,0))&amp;")")</f>
        <v/>
      </c>
      <c r="AS42" s="228" t="e">
        <f>INDEX(Data!CI:CI,MATCH(W42,Data!CG:CG,0))</f>
        <v>#N/A</v>
      </c>
      <c r="AT42" s="228" t="e">
        <f>MID(INDEX(Data!A:A,MATCH(W42,Data!CG:CG,0)),2,5)</f>
        <v>#N/A</v>
      </c>
      <c r="AU42" s="228" t="e">
        <f>INDEX(Data!CH:CH,MATCH(W42,Data!CG:CG,0))</f>
        <v>#N/A</v>
      </c>
      <c r="AV42" s="228" t="str">
        <f t="shared" ca="1" si="32"/>
        <v/>
      </c>
      <c r="AW42" s="228" t="str">
        <f t="array" aca="1" ref="AW42" ca="1">INDEX($AR$3:$AR$82,MATCH(LARGE(COUNTIF($AQ$3:$AQ$82,"&lt;"&amp;$AQ$3:$AQ$82),ROWS(AQ$3:AQ42)),COUNTIF($AQ$3:$AQ$82,"&lt;"&amp;$AQ$3:$AQ$82),0))</f>
        <v/>
      </c>
      <c r="AX42" s="228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</row>
    <row r="43" spans="1:89" s="157" customFormat="1" x14ac:dyDescent="0.25">
      <c r="A43" s="293" t="str">
        <f t="shared" ca="1" si="29"/>
        <v/>
      </c>
      <c r="B43" s="294"/>
      <c r="C43" s="295"/>
      <c r="D43" s="385" t="str">
        <f t="shared" ca="1" si="27"/>
        <v/>
      </c>
      <c r="E43" s="386"/>
      <c r="F43" s="227" t="str">
        <f t="shared" ca="1" si="28"/>
        <v/>
      </c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37"/>
      <c r="V43" s="286"/>
      <c r="W43" s="237">
        <f>Data!CG130</f>
        <v>0</v>
      </c>
      <c r="X43" s="239">
        <f>IF(ISERROR(INDEX(Data!$CJ:$ID,MATCH($W43,Data!$CG:$CG,0),MATCH(X$1&amp;"/"&amp;$A$2,Data!$CJ$1:$ID$1,0)))=TRUE,0,INDEX(Data!$CJ:$ID,MATCH($W43,Data!$CG:$CG,0),MATCH(X$1&amp;"/"&amp;$A$2,Data!$CJ$1:$ID$1,0)))</f>
        <v>0</v>
      </c>
      <c r="Y43" s="239">
        <f>IF(ISERROR(INDEX(Data!$CJ:$ID,MATCH($W43,Data!$CG:$CG,0),MATCH(Y$1&amp;"/"&amp;$A$2,Data!$CJ$1:$ID$1,0)))=TRUE,0,INDEX(Data!$CJ:$ID,MATCH($W43,Data!$CG:$CG,0),MATCH(Y$1&amp;"/"&amp;$A$2,Data!$CJ$1:$ID$1,0)))</f>
        <v>0</v>
      </c>
      <c r="Z43" s="239">
        <f>IF(ISERROR(INDEX(Data!$CJ:$ID,MATCH($W43,Data!$CG:$CG,0),MATCH(Z$1&amp;"/"&amp;$A$2,Data!$CJ$1:$ID$1,0)))=TRUE,0,INDEX(Data!$CJ:$ID,MATCH($W43,Data!$CG:$CG,0),MATCH(Z$1&amp;"/"&amp;$A$2,Data!$CJ$1:$ID$1,0)))</f>
        <v>0</v>
      </c>
      <c r="AA43" s="239">
        <f>IF(ISERROR(INDEX(Data!$CJ:$ID,MATCH($W43,Data!$CG:$CG,0),MATCH(AA$1&amp;"/"&amp;$A$2,Data!$CJ$1:$ID$1,0)))=TRUE,0,INDEX(Data!$CJ:$ID,MATCH($W43,Data!$CG:$CG,0),MATCH(AA$1&amp;"/"&amp;$A$2,Data!$CJ$1:$ID$1,0)))</f>
        <v>0</v>
      </c>
      <c r="AB43" s="239">
        <f>IF(ISERROR(INDEX(Data!$CJ:$ID,MATCH($W43,Data!$CG:$CG,0),MATCH(AB$1&amp;"/"&amp;$A$2,Data!$CJ$1:$ID$1,0)))=TRUE,0,INDEX(Data!$CJ:$ID,MATCH($W43,Data!$CG:$CG,0),MATCH(AB$1&amp;"/"&amp;$A$2,Data!$CJ$1:$ID$1,0)))</f>
        <v>0</v>
      </c>
      <c r="AC43" s="237">
        <f t="shared" ca="1" si="10"/>
        <v>0</v>
      </c>
      <c r="AD43" s="237">
        <f t="shared" ca="1" si="37"/>
        <v>0</v>
      </c>
      <c r="AE43" s="237">
        <f t="shared" ca="1" si="37"/>
        <v>0</v>
      </c>
      <c r="AF43" s="237">
        <f t="shared" ca="1" si="37"/>
        <v>0</v>
      </c>
      <c r="AG43" s="237">
        <f t="shared" ca="1" si="37"/>
        <v>0</v>
      </c>
      <c r="AH43" s="237">
        <f t="shared" ca="1" si="37"/>
        <v>0</v>
      </c>
      <c r="AI43" s="237">
        <f t="shared" ca="1" si="13"/>
        <v>0</v>
      </c>
      <c r="AJ43" s="237" t="str">
        <f t="shared" ca="1" si="30"/>
        <v/>
      </c>
      <c r="AK43" s="237" t="str">
        <f t="shared" ca="1" si="33"/>
        <v/>
      </c>
      <c r="AL43" s="237" t="str">
        <f t="shared" ca="1" si="6"/>
        <v/>
      </c>
      <c r="AM43" s="237" t="str">
        <f t="shared" ca="1" si="34"/>
        <v/>
      </c>
      <c r="AN43" s="237" t="str">
        <f t="shared" ca="1" si="35"/>
        <v/>
      </c>
      <c r="AO43" s="237" t="str">
        <f t="shared" ca="1" si="36"/>
        <v/>
      </c>
      <c r="AP43" s="237" t="str">
        <f t="shared" ca="1" si="31"/>
        <v/>
      </c>
      <c r="AQ43" s="237" t="str">
        <f t="shared" ca="1" si="11"/>
        <v/>
      </c>
      <c r="AR43" s="228" t="str">
        <f ca="1">IF(OFFSET($AB43,0,MATCH(A$17,AC$1:AI$1,0))=0,"",OFFSET($AB43,0,MATCH(A$17,AC$1:AI$1,0))&amp;" / "&amp;W43 &amp;" ("&amp;INDEX(Data!CI:CI,MATCH(W43,Data!CG:CG,0))&amp;")")</f>
        <v/>
      </c>
      <c r="AS43" s="228" t="e">
        <f>INDEX(Data!CI:CI,MATCH(W43,Data!CG:CG,0))</f>
        <v>#N/A</v>
      </c>
      <c r="AT43" s="228" t="e">
        <f>MID(INDEX(Data!A:A,MATCH(W43,Data!CG:CG,0)),2,5)</f>
        <v>#N/A</v>
      </c>
      <c r="AU43" s="228" t="e">
        <f>INDEX(Data!CH:CH,MATCH(W43,Data!CG:CG,0))</f>
        <v>#N/A</v>
      </c>
      <c r="AV43" s="228" t="str">
        <f t="shared" ca="1" si="32"/>
        <v/>
      </c>
      <c r="AW43" s="228" t="str">
        <f t="array" aca="1" ref="AW43" ca="1">INDEX($AR$3:$AR$82,MATCH(LARGE(COUNTIF($AQ$3:$AQ$82,"&lt;"&amp;$AQ$3:$AQ$82),ROWS(AQ$3:AQ43)),COUNTIF($AQ$3:$AQ$82,"&lt;"&amp;$AQ$3:$AQ$82),0))</f>
        <v/>
      </c>
      <c r="AX43" s="228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</row>
    <row r="44" spans="1:89" s="157" customFormat="1" x14ac:dyDescent="0.25">
      <c r="A44" s="293" t="str">
        <f t="shared" ca="1" si="29"/>
        <v/>
      </c>
      <c r="B44" s="294"/>
      <c r="C44" s="295"/>
      <c r="D44" s="385" t="str">
        <f t="shared" ca="1" si="27"/>
        <v/>
      </c>
      <c r="E44" s="386"/>
      <c r="F44" s="227" t="str">
        <f t="shared" ca="1" si="28"/>
        <v/>
      </c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37"/>
      <c r="V44" s="286"/>
      <c r="W44" s="237">
        <f>Data!CG131</f>
        <v>0</v>
      </c>
      <c r="X44" s="239">
        <f>IF(ISERROR(INDEX(Data!$CJ:$ID,MATCH($W44,Data!$CG:$CG,0),MATCH(X$1&amp;"/"&amp;$A$2,Data!$CJ$1:$ID$1,0)))=TRUE,0,INDEX(Data!$CJ:$ID,MATCH($W44,Data!$CG:$CG,0),MATCH(X$1&amp;"/"&amp;$A$2,Data!$CJ$1:$ID$1,0)))</f>
        <v>0</v>
      </c>
      <c r="Y44" s="239">
        <f>IF(ISERROR(INDEX(Data!$CJ:$ID,MATCH($W44,Data!$CG:$CG,0),MATCH(Y$1&amp;"/"&amp;$A$2,Data!$CJ$1:$ID$1,0)))=TRUE,0,INDEX(Data!$CJ:$ID,MATCH($W44,Data!$CG:$CG,0),MATCH(Y$1&amp;"/"&amp;$A$2,Data!$CJ$1:$ID$1,0)))</f>
        <v>0</v>
      </c>
      <c r="Z44" s="239">
        <f>IF(ISERROR(INDEX(Data!$CJ:$ID,MATCH($W44,Data!$CG:$CG,0),MATCH(Z$1&amp;"/"&amp;$A$2,Data!$CJ$1:$ID$1,0)))=TRUE,0,INDEX(Data!$CJ:$ID,MATCH($W44,Data!$CG:$CG,0),MATCH(Z$1&amp;"/"&amp;$A$2,Data!$CJ$1:$ID$1,0)))</f>
        <v>0</v>
      </c>
      <c r="AA44" s="239">
        <f>IF(ISERROR(INDEX(Data!$CJ:$ID,MATCH($W44,Data!$CG:$CG,0),MATCH(AA$1&amp;"/"&amp;$A$2,Data!$CJ$1:$ID$1,0)))=TRUE,0,INDEX(Data!$CJ:$ID,MATCH($W44,Data!$CG:$CG,0),MATCH(AA$1&amp;"/"&amp;$A$2,Data!$CJ$1:$ID$1,0)))</f>
        <v>0</v>
      </c>
      <c r="AB44" s="239">
        <f>IF(ISERROR(INDEX(Data!$CJ:$ID,MATCH($W44,Data!$CG:$CG,0),MATCH(AB$1&amp;"/"&amp;$A$2,Data!$CJ$1:$ID$1,0)))=TRUE,0,INDEX(Data!$CJ:$ID,MATCH($W44,Data!$CG:$CG,0),MATCH(AB$1&amp;"/"&amp;$A$2,Data!$CJ$1:$ID$1,0)))</f>
        <v>0</v>
      </c>
      <c r="AC44" s="237">
        <f t="shared" ca="1" si="10"/>
        <v>0</v>
      </c>
      <c r="AD44" s="237">
        <f t="shared" ca="1" si="37"/>
        <v>0</v>
      </c>
      <c r="AE44" s="237">
        <f t="shared" ca="1" si="37"/>
        <v>0</v>
      </c>
      <c r="AF44" s="237">
        <f t="shared" ca="1" si="37"/>
        <v>0</v>
      </c>
      <c r="AG44" s="237">
        <f t="shared" ca="1" si="37"/>
        <v>0</v>
      </c>
      <c r="AH44" s="237">
        <f t="shared" ca="1" si="37"/>
        <v>0</v>
      </c>
      <c r="AI44" s="237">
        <f t="shared" ca="1" si="13"/>
        <v>0</v>
      </c>
      <c r="AJ44" s="237" t="str">
        <f t="shared" ca="1" si="30"/>
        <v/>
      </c>
      <c r="AK44" s="237" t="str">
        <f t="shared" ca="1" si="33"/>
        <v/>
      </c>
      <c r="AL44" s="237" t="str">
        <f t="shared" ca="1" si="6"/>
        <v/>
      </c>
      <c r="AM44" s="237" t="str">
        <f t="shared" ca="1" si="34"/>
        <v/>
      </c>
      <c r="AN44" s="237" t="str">
        <f t="shared" ca="1" si="35"/>
        <v/>
      </c>
      <c r="AO44" s="237" t="str">
        <f t="shared" ca="1" si="36"/>
        <v/>
      </c>
      <c r="AP44" s="237" t="str">
        <f t="shared" ca="1" si="31"/>
        <v/>
      </c>
      <c r="AQ44" s="237" t="str">
        <f t="shared" ca="1" si="11"/>
        <v/>
      </c>
      <c r="AR44" s="228" t="str">
        <f ca="1">IF(OFFSET($AB44,0,MATCH(A$17,AC$1:AI$1,0))=0,"",OFFSET($AB44,0,MATCH(A$17,AC$1:AI$1,0))&amp;" / "&amp;W44 &amp;" ("&amp;INDEX(Data!CI:CI,MATCH(W44,Data!CG:CG,0))&amp;")")</f>
        <v/>
      </c>
      <c r="AS44" s="228" t="e">
        <f>INDEX(Data!CI:CI,MATCH(W44,Data!CG:CG,0))</f>
        <v>#N/A</v>
      </c>
      <c r="AT44" s="228" t="e">
        <f>MID(INDEX(Data!A:A,MATCH(W44,Data!CG:CG,0)),2,5)</f>
        <v>#N/A</v>
      </c>
      <c r="AU44" s="228" t="e">
        <f>INDEX(Data!CH:CH,MATCH(W44,Data!CG:CG,0))</f>
        <v>#N/A</v>
      </c>
      <c r="AV44" s="228" t="str">
        <f t="shared" ca="1" si="32"/>
        <v/>
      </c>
      <c r="AW44" s="228" t="str">
        <f t="array" aca="1" ref="AW44" ca="1">INDEX($AR$3:$AR$82,MATCH(LARGE(COUNTIF($AQ$3:$AQ$82,"&lt;"&amp;$AQ$3:$AQ$82),ROWS(AQ$3:AQ44)),COUNTIF($AQ$3:$AQ$82,"&lt;"&amp;$AQ$3:$AQ$82),0))</f>
        <v/>
      </c>
      <c r="AX44" s="228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</row>
    <row r="45" spans="1:89" s="157" customFormat="1" x14ac:dyDescent="0.25">
      <c r="A45" s="293" t="str">
        <f t="shared" ca="1" si="29"/>
        <v/>
      </c>
      <c r="B45" s="294"/>
      <c r="C45" s="295"/>
      <c r="D45" s="385" t="str">
        <f t="shared" ca="1" si="27"/>
        <v/>
      </c>
      <c r="E45" s="386"/>
      <c r="F45" s="227" t="str">
        <f t="shared" ca="1" si="28"/>
        <v/>
      </c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37"/>
      <c r="V45" s="286"/>
      <c r="W45" s="237">
        <f>Data!CG132</f>
        <v>0</v>
      </c>
      <c r="X45" s="239">
        <f>IF(ISERROR(INDEX(Data!$CJ:$ID,MATCH($W45,Data!$CG:$CG,0),MATCH(X$1&amp;"/"&amp;$A$2,Data!$CJ$1:$ID$1,0)))=TRUE,0,INDEX(Data!$CJ:$ID,MATCH($W45,Data!$CG:$CG,0),MATCH(X$1&amp;"/"&amp;$A$2,Data!$CJ$1:$ID$1,0)))</f>
        <v>0</v>
      </c>
      <c r="Y45" s="239">
        <f>IF(ISERROR(INDEX(Data!$CJ:$ID,MATCH($W45,Data!$CG:$CG,0),MATCH(Y$1&amp;"/"&amp;$A$2,Data!$CJ$1:$ID$1,0)))=TRUE,0,INDEX(Data!$CJ:$ID,MATCH($W45,Data!$CG:$CG,0),MATCH(Y$1&amp;"/"&amp;$A$2,Data!$CJ$1:$ID$1,0)))</f>
        <v>0</v>
      </c>
      <c r="Z45" s="239">
        <f>IF(ISERROR(INDEX(Data!$CJ:$ID,MATCH($W45,Data!$CG:$CG,0),MATCH(Z$1&amp;"/"&amp;$A$2,Data!$CJ$1:$ID$1,0)))=TRUE,0,INDEX(Data!$CJ:$ID,MATCH($W45,Data!$CG:$CG,0),MATCH(Z$1&amp;"/"&amp;$A$2,Data!$CJ$1:$ID$1,0)))</f>
        <v>0</v>
      </c>
      <c r="AA45" s="239">
        <f>IF(ISERROR(INDEX(Data!$CJ:$ID,MATCH($W45,Data!$CG:$CG,0),MATCH(AA$1&amp;"/"&amp;$A$2,Data!$CJ$1:$ID$1,0)))=TRUE,0,INDEX(Data!$CJ:$ID,MATCH($W45,Data!$CG:$CG,0),MATCH(AA$1&amp;"/"&amp;$A$2,Data!$CJ$1:$ID$1,0)))</f>
        <v>0</v>
      </c>
      <c r="AB45" s="239">
        <f>IF(ISERROR(INDEX(Data!$CJ:$ID,MATCH($W45,Data!$CG:$CG,0),MATCH(AB$1&amp;"/"&amp;$A$2,Data!$CJ$1:$ID$1,0)))=TRUE,0,INDEX(Data!$CJ:$ID,MATCH($W45,Data!$CG:$CG,0),MATCH(AB$1&amp;"/"&amp;$A$2,Data!$CJ$1:$ID$1,0)))</f>
        <v>0</v>
      </c>
      <c r="AC45" s="237">
        <f t="shared" ca="1" si="10"/>
        <v>0</v>
      </c>
      <c r="AD45" s="237">
        <f t="shared" ca="1" si="37"/>
        <v>0</v>
      </c>
      <c r="AE45" s="237">
        <f t="shared" ca="1" si="37"/>
        <v>0</v>
      </c>
      <c r="AF45" s="237">
        <f t="shared" ca="1" si="37"/>
        <v>0</v>
      </c>
      <c r="AG45" s="237">
        <f t="shared" ca="1" si="37"/>
        <v>0</v>
      </c>
      <c r="AH45" s="237">
        <f t="shared" ca="1" si="37"/>
        <v>0</v>
      </c>
      <c r="AI45" s="237">
        <f t="shared" ca="1" si="13"/>
        <v>0</v>
      </c>
      <c r="AJ45" s="237" t="str">
        <f t="shared" ca="1" si="30"/>
        <v/>
      </c>
      <c r="AK45" s="237" t="str">
        <f t="shared" ca="1" si="33"/>
        <v/>
      </c>
      <c r="AL45" s="237" t="str">
        <f t="shared" ca="1" si="6"/>
        <v/>
      </c>
      <c r="AM45" s="237" t="str">
        <f t="shared" ca="1" si="34"/>
        <v/>
      </c>
      <c r="AN45" s="237" t="str">
        <f t="shared" ca="1" si="35"/>
        <v/>
      </c>
      <c r="AO45" s="237" t="str">
        <f t="shared" ca="1" si="36"/>
        <v/>
      </c>
      <c r="AP45" s="237" t="str">
        <f t="shared" ca="1" si="31"/>
        <v/>
      </c>
      <c r="AQ45" s="237" t="str">
        <f t="shared" ca="1" si="11"/>
        <v/>
      </c>
      <c r="AR45" s="228" t="str">
        <f ca="1">IF(OFFSET($AB45,0,MATCH(A$17,AC$1:AI$1,0))=0,"",OFFSET($AB45,0,MATCH(A$17,AC$1:AI$1,0))&amp;" / "&amp;W45 &amp;" ("&amp;INDEX(Data!CI:CI,MATCH(W45,Data!CG:CG,0))&amp;")")</f>
        <v/>
      </c>
      <c r="AS45" s="228" t="e">
        <f>INDEX(Data!CI:CI,MATCH(W45,Data!CG:CG,0))</f>
        <v>#N/A</v>
      </c>
      <c r="AT45" s="228" t="e">
        <f>MID(INDEX(Data!A:A,MATCH(W45,Data!CG:CG,0)),2,5)</f>
        <v>#N/A</v>
      </c>
      <c r="AU45" s="228" t="e">
        <f>INDEX(Data!CH:CH,MATCH(W45,Data!CG:CG,0))</f>
        <v>#N/A</v>
      </c>
      <c r="AV45" s="228" t="str">
        <f t="shared" ca="1" si="32"/>
        <v/>
      </c>
      <c r="AW45" s="228" t="str">
        <f t="array" aca="1" ref="AW45" ca="1">INDEX($AR$3:$AR$82,MATCH(LARGE(COUNTIF($AQ$3:$AQ$82,"&lt;"&amp;$AQ$3:$AQ$82),ROWS(AQ$3:AQ45)),COUNTIF($AQ$3:$AQ$82,"&lt;"&amp;$AQ$3:$AQ$82),0))</f>
        <v/>
      </c>
      <c r="AX45" s="228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</row>
    <row r="46" spans="1:89" s="157" customFormat="1" x14ac:dyDescent="0.25">
      <c r="A46" s="293" t="str">
        <f t="shared" ca="1" si="29"/>
        <v/>
      </c>
      <c r="B46" s="294"/>
      <c r="C46" s="295"/>
      <c r="D46" s="385" t="str">
        <f t="shared" ca="1" si="27"/>
        <v/>
      </c>
      <c r="E46" s="386"/>
      <c r="F46" s="227" t="str">
        <f t="shared" ca="1" si="28"/>
        <v/>
      </c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37"/>
      <c r="V46" s="286"/>
      <c r="W46" s="237">
        <f>Data!CG133</f>
        <v>0</v>
      </c>
      <c r="X46" s="239">
        <f>IF(ISERROR(INDEX(Data!$CJ:$ID,MATCH($W46,Data!$CG:$CG,0),MATCH(X$1&amp;"/"&amp;$A$2,Data!$CJ$1:$ID$1,0)))=TRUE,0,INDEX(Data!$CJ:$ID,MATCH($W46,Data!$CG:$CG,0),MATCH(X$1&amp;"/"&amp;$A$2,Data!$CJ$1:$ID$1,0)))</f>
        <v>0</v>
      </c>
      <c r="Y46" s="239">
        <f>IF(ISERROR(INDEX(Data!$CJ:$ID,MATCH($W46,Data!$CG:$CG,0),MATCH(Y$1&amp;"/"&amp;$A$2,Data!$CJ$1:$ID$1,0)))=TRUE,0,INDEX(Data!$CJ:$ID,MATCH($W46,Data!$CG:$CG,0),MATCH(Y$1&amp;"/"&amp;$A$2,Data!$CJ$1:$ID$1,0)))</f>
        <v>0</v>
      </c>
      <c r="Z46" s="239">
        <f>IF(ISERROR(INDEX(Data!$CJ:$ID,MATCH($W46,Data!$CG:$CG,0),MATCH(Z$1&amp;"/"&amp;$A$2,Data!$CJ$1:$ID$1,0)))=TRUE,0,INDEX(Data!$CJ:$ID,MATCH($W46,Data!$CG:$CG,0),MATCH(Z$1&amp;"/"&amp;$A$2,Data!$CJ$1:$ID$1,0)))</f>
        <v>0</v>
      </c>
      <c r="AA46" s="239">
        <f>IF(ISERROR(INDEX(Data!$CJ:$ID,MATCH($W46,Data!$CG:$CG,0),MATCH(AA$1&amp;"/"&amp;$A$2,Data!$CJ$1:$ID$1,0)))=TRUE,0,INDEX(Data!$CJ:$ID,MATCH($W46,Data!$CG:$CG,0),MATCH(AA$1&amp;"/"&amp;$A$2,Data!$CJ$1:$ID$1,0)))</f>
        <v>0</v>
      </c>
      <c r="AB46" s="239">
        <f>IF(ISERROR(INDEX(Data!$CJ:$ID,MATCH($W46,Data!$CG:$CG,0),MATCH(AB$1&amp;"/"&amp;$A$2,Data!$CJ$1:$ID$1,0)))=TRUE,0,INDEX(Data!$CJ:$ID,MATCH($W46,Data!$CG:$CG,0),MATCH(AB$1&amp;"/"&amp;$A$2,Data!$CJ$1:$ID$1,0)))</f>
        <v>0</v>
      </c>
      <c r="AC46" s="237">
        <f t="shared" ca="1" si="10"/>
        <v>0</v>
      </c>
      <c r="AD46" s="237">
        <f t="shared" ca="1" si="37"/>
        <v>0</v>
      </c>
      <c r="AE46" s="237">
        <f t="shared" ca="1" si="37"/>
        <v>0</v>
      </c>
      <c r="AF46" s="237">
        <f t="shared" ca="1" si="37"/>
        <v>0</v>
      </c>
      <c r="AG46" s="237">
        <f t="shared" ca="1" si="37"/>
        <v>0</v>
      </c>
      <c r="AH46" s="237">
        <f t="shared" ca="1" si="37"/>
        <v>0</v>
      </c>
      <c r="AI46" s="237">
        <f t="shared" ca="1" si="13"/>
        <v>0</v>
      </c>
      <c r="AJ46" s="237" t="str">
        <f t="shared" ca="1" si="30"/>
        <v/>
      </c>
      <c r="AK46" s="237" t="str">
        <f t="shared" ca="1" si="33"/>
        <v/>
      </c>
      <c r="AL46" s="237" t="str">
        <f t="shared" ca="1" si="6"/>
        <v/>
      </c>
      <c r="AM46" s="237" t="str">
        <f t="shared" ca="1" si="34"/>
        <v/>
      </c>
      <c r="AN46" s="237" t="str">
        <f t="shared" ca="1" si="35"/>
        <v/>
      </c>
      <c r="AO46" s="237" t="str">
        <f t="shared" ca="1" si="36"/>
        <v/>
      </c>
      <c r="AP46" s="237" t="str">
        <f t="shared" ca="1" si="31"/>
        <v/>
      </c>
      <c r="AQ46" s="237" t="str">
        <f t="shared" ca="1" si="11"/>
        <v/>
      </c>
      <c r="AR46" s="228" t="str">
        <f ca="1">IF(OFFSET($AB46,0,MATCH(A$17,AC$1:AI$1,0))=0,"",OFFSET($AB46,0,MATCH(A$17,AC$1:AI$1,0))&amp;" / "&amp;W46 &amp;" ("&amp;INDEX(Data!CI:CI,MATCH(W46,Data!CG:CG,0))&amp;")")</f>
        <v/>
      </c>
      <c r="AS46" s="228" t="e">
        <f>INDEX(Data!CI:CI,MATCH(W46,Data!CG:CG,0))</f>
        <v>#N/A</v>
      </c>
      <c r="AT46" s="228" t="e">
        <f>MID(INDEX(Data!A:A,MATCH(W46,Data!CG:CG,0)),2,5)</f>
        <v>#N/A</v>
      </c>
      <c r="AU46" s="228" t="e">
        <f>INDEX(Data!CH:CH,MATCH(W46,Data!CG:CG,0))</f>
        <v>#N/A</v>
      </c>
      <c r="AV46" s="228" t="str">
        <f t="shared" ca="1" si="32"/>
        <v/>
      </c>
      <c r="AW46" s="228" t="str">
        <f t="array" aca="1" ref="AW46" ca="1">INDEX($AR$3:$AR$82,MATCH(LARGE(COUNTIF($AQ$3:$AQ$82,"&lt;"&amp;$AQ$3:$AQ$82),ROWS(AQ$3:AQ46)),COUNTIF($AQ$3:$AQ$82,"&lt;"&amp;$AQ$3:$AQ$82),0))</f>
        <v/>
      </c>
      <c r="AX46" s="228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</row>
    <row r="47" spans="1:89" s="157" customFormat="1" x14ac:dyDescent="0.25">
      <c r="A47" s="293" t="str">
        <f t="shared" ca="1" si="29"/>
        <v/>
      </c>
      <c r="B47" s="294"/>
      <c r="C47" s="295"/>
      <c r="D47" s="385" t="str">
        <f t="shared" ca="1" si="27"/>
        <v/>
      </c>
      <c r="E47" s="386"/>
      <c r="F47" s="227" t="str">
        <f t="shared" ca="1" si="28"/>
        <v/>
      </c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37"/>
      <c r="V47" s="286"/>
      <c r="W47" s="237">
        <f>Data!CG134</f>
        <v>0</v>
      </c>
      <c r="X47" s="239">
        <f>IF(ISERROR(INDEX(Data!$CJ:$ID,MATCH($W47,Data!$CG:$CG,0),MATCH(X$1&amp;"/"&amp;$A$2,Data!$CJ$1:$ID$1,0)))=TRUE,0,INDEX(Data!$CJ:$ID,MATCH($W47,Data!$CG:$CG,0),MATCH(X$1&amp;"/"&amp;$A$2,Data!$CJ$1:$ID$1,0)))</f>
        <v>0</v>
      </c>
      <c r="Y47" s="239">
        <f>IF(ISERROR(INDEX(Data!$CJ:$ID,MATCH($W47,Data!$CG:$CG,0),MATCH(Y$1&amp;"/"&amp;$A$2,Data!$CJ$1:$ID$1,0)))=TRUE,0,INDEX(Data!$CJ:$ID,MATCH($W47,Data!$CG:$CG,0),MATCH(Y$1&amp;"/"&amp;$A$2,Data!$CJ$1:$ID$1,0)))</f>
        <v>0</v>
      </c>
      <c r="Z47" s="239">
        <f>IF(ISERROR(INDEX(Data!$CJ:$ID,MATCH($W47,Data!$CG:$CG,0),MATCH(Z$1&amp;"/"&amp;$A$2,Data!$CJ$1:$ID$1,0)))=TRUE,0,INDEX(Data!$CJ:$ID,MATCH($W47,Data!$CG:$CG,0),MATCH(Z$1&amp;"/"&amp;$A$2,Data!$CJ$1:$ID$1,0)))</f>
        <v>0</v>
      </c>
      <c r="AA47" s="239">
        <f>IF(ISERROR(INDEX(Data!$CJ:$ID,MATCH($W47,Data!$CG:$CG,0),MATCH(AA$1&amp;"/"&amp;$A$2,Data!$CJ$1:$ID$1,0)))=TRUE,0,INDEX(Data!$CJ:$ID,MATCH($W47,Data!$CG:$CG,0),MATCH(AA$1&amp;"/"&amp;$A$2,Data!$CJ$1:$ID$1,0)))</f>
        <v>0</v>
      </c>
      <c r="AB47" s="239">
        <f>IF(ISERROR(INDEX(Data!$CJ:$ID,MATCH($W47,Data!$CG:$CG,0),MATCH(AB$1&amp;"/"&amp;$A$2,Data!$CJ$1:$ID$1,0)))=TRUE,0,INDEX(Data!$CJ:$ID,MATCH($W47,Data!$CG:$CG,0),MATCH(AB$1&amp;"/"&amp;$A$2,Data!$CJ$1:$ID$1,0)))</f>
        <v>0</v>
      </c>
      <c r="AC47" s="237">
        <f t="shared" ca="1" si="10"/>
        <v>0</v>
      </c>
      <c r="AD47" s="237">
        <f t="shared" ca="1" si="37"/>
        <v>0</v>
      </c>
      <c r="AE47" s="237">
        <f t="shared" ca="1" si="37"/>
        <v>0</v>
      </c>
      <c r="AF47" s="237">
        <f t="shared" ca="1" si="37"/>
        <v>0</v>
      </c>
      <c r="AG47" s="237">
        <f t="shared" ca="1" si="37"/>
        <v>0</v>
      </c>
      <c r="AH47" s="237">
        <f t="shared" ca="1" si="37"/>
        <v>0</v>
      </c>
      <c r="AI47" s="237">
        <f t="shared" ca="1" si="13"/>
        <v>0</v>
      </c>
      <c r="AJ47" s="237" t="str">
        <f t="shared" ca="1" si="30"/>
        <v/>
      </c>
      <c r="AK47" s="237" t="str">
        <f t="shared" ca="1" si="33"/>
        <v/>
      </c>
      <c r="AL47" s="237" t="str">
        <f t="shared" ca="1" si="6"/>
        <v/>
      </c>
      <c r="AM47" s="237" t="str">
        <f t="shared" ca="1" si="34"/>
        <v/>
      </c>
      <c r="AN47" s="237" t="str">
        <f t="shared" ca="1" si="35"/>
        <v/>
      </c>
      <c r="AO47" s="237" t="str">
        <f t="shared" ca="1" si="36"/>
        <v/>
      </c>
      <c r="AP47" s="237" t="str">
        <f t="shared" ca="1" si="31"/>
        <v/>
      </c>
      <c r="AQ47" s="237" t="str">
        <f t="shared" ca="1" si="11"/>
        <v/>
      </c>
      <c r="AR47" s="228" t="str">
        <f ca="1">IF(OFFSET($AB47,0,MATCH(A$17,AC$1:AI$1,0))=0,"",OFFSET($AB47,0,MATCH(A$17,AC$1:AI$1,0))&amp;" / "&amp;W47 &amp;" ("&amp;INDEX(Data!CI:CI,MATCH(W47,Data!CG:CG,0))&amp;")")</f>
        <v/>
      </c>
      <c r="AS47" s="228" t="e">
        <f>INDEX(Data!CI:CI,MATCH(W47,Data!CG:CG,0))</f>
        <v>#N/A</v>
      </c>
      <c r="AT47" s="228" t="e">
        <f>MID(INDEX(Data!A:A,MATCH(W47,Data!CG:CG,0)),2,5)</f>
        <v>#N/A</v>
      </c>
      <c r="AU47" s="228" t="e">
        <f>INDEX(Data!CH:CH,MATCH(W47,Data!CG:CG,0))</f>
        <v>#N/A</v>
      </c>
      <c r="AV47" s="228" t="str">
        <f t="shared" ca="1" si="32"/>
        <v/>
      </c>
      <c r="AW47" s="228" t="str">
        <f t="array" aca="1" ref="AW47" ca="1">INDEX($AR$3:$AR$82,MATCH(LARGE(COUNTIF($AQ$3:$AQ$82,"&lt;"&amp;$AQ$3:$AQ$82),ROWS(AQ$3:AQ47)),COUNTIF($AQ$3:$AQ$82,"&lt;"&amp;$AQ$3:$AQ$82),0))</f>
        <v/>
      </c>
      <c r="AX47" s="228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</row>
    <row r="48" spans="1:89" s="157" customFormat="1" x14ac:dyDescent="0.25">
      <c r="A48" s="293" t="str">
        <f t="shared" ca="1" si="29"/>
        <v/>
      </c>
      <c r="B48" s="294"/>
      <c r="C48" s="295"/>
      <c r="D48" s="385" t="str">
        <f t="shared" ca="1" si="27"/>
        <v/>
      </c>
      <c r="E48" s="386"/>
      <c r="F48" s="227" t="str">
        <f t="shared" ca="1" si="28"/>
        <v/>
      </c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37"/>
      <c r="V48" s="286"/>
      <c r="W48" s="237">
        <f>Data!CG135</f>
        <v>0</v>
      </c>
      <c r="X48" s="239">
        <f>IF(ISERROR(INDEX(Data!$CJ:$ID,MATCH($W48,Data!$CG:$CG,0),MATCH(X$1&amp;"/"&amp;$A$2,Data!$CJ$1:$ID$1,0)))=TRUE,0,INDEX(Data!$CJ:$ID,MATCH($W48,Data!$CG:$CG,0),MATCH(X$1&amp;"/"&amp;$A$2,Data!$CJ$1:$ID$1,0)))</f>
        <v>0</v>
      </c>
      <c r="Y48" s="239">
        <f>IF(ISERROR(INDEX(Data!$CJ:$ID,MATCH($W48,Data!$CG:$CG,0),MATCH(Y$1&amp;"/"&amp;$A$2,Data!$CJ$1:$ID$1,0)))=TRUE,0,INDEX(Data!$CJ:$ID,MATCH($W48,Data!$CG:$CG,0),MATCH(Y$1&amp;"/"&amp;$A$2,Data!$CJ$1:$ID$1,0)))</f>
        <v>0</v>
      </c>
      <c r="Z48" s="239">
        <f>IF(ISERROR(INDEX(Data!$CJ:$ID,MATCH($W48,Data!$CG:$CG,0),MATCH(Z$1&amp;"/"&amp;$A$2,Data!$CJ$1:$ID$1,0)))=TRUE,0,INDEX(Data!$CJ:$ID,MATCH($W48,Data!$CG:$CG,0),MATCH(Z$1&amp;"/"&amp;$A$2,Data!$CJ$1:$ID$1,0)))</f>
        <v>0</v>
      </c>
      <c r="AA48" s="239">
        <f>IF(ISERROR(INDEX(Data!$CJ:$ID,MATCH($W48,Data!$CG:$CG,0),MATCH(AA$1&amp;"/"&amp;$A$2,Data!$CJ$1:$ID$1,0)))=TRUE,0,INDEX(Data!$CJ:$ID,MATCH($W48,Data!$CG:$CG,0),MATCH(AA$1&amp;"/"&amp;$A$2,Data!$CJ$1:$ID$1,0)))</f>
        <v>0</v>
      </c>
      <c r="AB48" s="239">
        <f>IF(ISERROR(INDEX(Data!$CJ:$ID,MATCH($W48,Data!$CG:$CG,0),MATCH(AB$1&amp;"/"&amp;$A$2,Data!$CJ$1:$ID$1,0)))=TRUE,0,INDEX(Data!$CJ:$ID,MATCH($W48,Data!$CG:$CG,0),MATCH(AB$1&amp;"/"&amp;$A$2,Data!$CJ$1:$ID$1,0)))</f>
        <v>0</v>
      </c>
      <c r="AC48" s="237">
        <f t="shared" ca="1" si="10"/>
        <v>0</v>
      </c>
      <c r="AD48" s="237">
        <f t="shared" ca="1" si="37"/>
        <v>0</v>
      </c>
      <c r="AE48" s="237">
        <f t="shared" ca="1" si="37"/>
        <v>0</v>
      </c>
      <c r="AF48" s="237">
        <f t="shared" ca="1" si="37"/>
        <v>0</v>
      </c>
      <c r="AG48" s="237">
        <f t="shared" ca="1" si="37"/>
        <v>0</v>
      </c>
      <c r="AH48" s="237">
        <f t="shared" ca="1" si="37"/>
        <v>0</v>
      </c>
      <c r="AI48" s="237">
        <f t="shared" ca="1" si="13"/>
        <v>0</v>
      </c>
      <c r="AJ48" s="237" t="str">
        <f t="shared" ca="1" si="30"/>
        <v/>
      </c>
      <c r="AK48" s="237" t="str">
        <f t="shared" ca="1" si="33"/>
        <v/>
      </c>
      <c r="AL48" s="237" t="str">
        <f t="shared" ca="1" si="6"/>
        <v/>
      </c>
      <c r="AM48" s="237" t="str">
        <f t="shared" ca="1" si="34"/>
        <v/>
      </c>
      <c r="AN48" s="237" t="str">
        <f t="shared" ca="1" si="35"/>
        <v/>
      </c>
      <c r="AO48" s="237" t="str">
        <f t="shared" ca="1" si="36"/>
        <v/>
      </c>
      <c r="AP48" s="237" t="str">
        <f t="shared" ca="1" si="31"/>
        <v/>
      </c>
      <c r="AQ48" s="237" t="str">
        <f t="shared" ca="1" si="11"/>
        <v/>
      </c>
      <c r="AR48" s="228" t="str">
        <f ca="1">IF(OFFSET($AB48,0,MATCH(A$17,AC$1:AI$1,0))=0,"",OFFSET($AB48,0,MATCH(A$17,AC$1:AI$1,0))&amp;" / "&amp;W48 &amp;" ("&amp;INDEX(Data!CI:CI,MATCH(W48,Data!CG:CG,0))&amp;")")</f>
        <v/>
      </c>
      <c r="AS48" s="228" t="e">
        <f>INDEX(Data!CI:CI,MATCH(W48,Data!CG:CG,0))</f>
        <v>#N/A</v>
      </c>
      <c r="AT48" s="228" t="e">
        <f>MID(INDEX(Data!A:A,MATCH(W48,Data!CG:CG,0)),2,5)</f>
        <v>#N/A</v>
      </c>
      <c r="AU48" s="228" t="e">
        <f>INDEX(Data!CH:CH,MATCH(W48,Data!CG:CG,0))</f>
        <v>#N/A</v>
      </c>
      <c r="AV48" s="228" t="str">
        <f t="shared" ca="1" si="32"/>
        <v/>
      </c>
      <c r="AW48" s="228" t="str">
        <f t="array" aca="1" ref="AW48" ca="1">INDEX($AR$3:$AR$82,MATCH(LARGE(COUNTIF($AQ$3:$AQ$82,"&lt;"&amp;$AQ$3:$AQ$82),ROWS(AQ$3:AQ48)),COUNTIF($AQ$3:$AQ$82,"&lt;"&amp;$AQ$3:$AQ$82),0))</f>
        <v/>
      </c>
      <c r="AX48" s="228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</row>
    <row r="49" spans="1:89" s="157" customFormat="1" x14ac:dyDescent="0.25">
      <c r="A49" s="293" t="str">
        <f t="shared" ca="1" si="29"/>
        <v/>
      </c>
      <c r="B49" s="294"/>
      <c r="C49" s="295"/>
      <c r="D49" s="385" t="str">
        <f t="shared" ca="1" si="27"/>
        <v/>
      </c>
      <c r="E49" s="386"/>
      <c r="F49" s="227" t="str">
        <f t="shared" ca="1" si="28"/>
        <v/>
      </c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37"/>
      <c r="V49" s="286"/>
      <c r="W49" s="237">
        <f>Data!CG136</f>
        <v>0</v>
      </c>
      <c r="X49" s="239">
        <f>IF(ISERROR(INDEX(Data!$CJ:$ID,MATCH($W49,Data!$CG:$CG,0),MATCH(X$1&amp;"/"&amp;$A$2,Data!$CJ$1:$ID$1,0)))=TRUE,0,INDEX(Data!$CJ:$ID,MATCH($W49,Data!$CG:$CG,0),MATCH(X$1&amp;"/"&amp;$A$2,Data!$CJ$1:$ID$1,0)))</f>
        <v>0</v>
      </c>
      <c r="Y49" s="239">
        <f>IF(ISERROR(INDEX(Data!$CJ:$ID,MATCH($W49,Data!$CG:$CG,0),MATCH(Y$1&amp;"/"&amp;$A$2,Data!$CJ$1:$ID$1,0)))=TRUE,0,INDEX(Data!$CJ:$ID,MATCH($W49,Data!$CG:$CG,0),MATCH(Y$1&amp;"/"&amp;$A$2,Data!$CJ$1:$ID$1,0)))</f>
        <v>0</v>
      </c>
      <c r="Z49" s="239">
        <f>IF(ISERROR(INDEX(Data!$CJ:$ID,MATCH($W49,Data!$CG:$CG,0),MATCH(Z$1&amp;"/"&amp;$A$2,Data!$CJ$1:$ID$1,0)))=TRUE,0,INDEX(Data!$CJ:$ID,MATCH($W49,Data!$CG:$CG,0),MATCH(Z$1&amp;"/"&amp;$A$2,Data!$CJ$1:$ID$1,0)))</f>
        <v>0</v>
      </c>
      <c r="AA49" s="239">
        <f>IF(ISERROR(INDEX(Data!$CJ:$ID,MATCH($W49,Data!$CG:$CG,0),MATCH(AA$1&amp;"/"&amp;$A$2,Data!$CJ$1:$ID$1,0)))=TRUE,0,INDEX(Data!$CJ:$ID,MATCH($W49,Data!$CG:$CG,0),MATCH(AA$1&amp;"/"&amp;$A$2,Data!$CJ$1:$ID$1,0)))</f>
        <v>0</v>
      </c>
      <c r="AB49" s="239">
        <f>IF(ISERROR(INDEX(Data!$CJ:$ID,MATCH($W49,Data!$CG:$CG,0),MATCH(AB$1&amp;"/"&amp;$A$2,Data!$CJ$1:$ID$1,0)))=TRUE,0,INDEX(Data!$CJ:$ID,MATCH($W49,Data!$CG:$CG,0),MATCH(AB$1&amp;"/"&amp;$A$2,Data!$CJ$1:$ID$1,0)))</f>
        <v>0</v>
      </c>
      <c r="AC49" s="237">
        <f t="shared" ca="1" si="10"/>
        <v>0</v>
      </c>
      <c r="AD49" s="237">
        <f t="shared" ca="1" si="37"/>
        <v>0</v>
      </c>
      <c r="AE49" s="237">
        <f t="shared" ca="1" si="37"/>
        <v>0</v>
      </c>
      <c r="AF49" s="237">
        <f t="shared" ca="1" si="37"/>
        <v>0</v>
      </c>
      <c r="AG49" s="237">
        <f t="shared" ca="1" si="37"/>
        <v>0</v>
      </c>
      <c r="AH49" s="237">
        <f t="shared" ca="1" si="37"/>
        <v>0</v>
      </c>
      <c r="AI49" s="237">
        <f t="shared" ca="1" si="13"/>
        <v>0</v>
      </c>
      <c r="AJ49" s="237" t="str">
        <f t="shared" ca="1" si="30"/>
        <v/>
      </c>
      <c r="AK49" s="237" t="str">
        <f t="shared" ca="1" si="33"/>
        <v/>
      </c>
      <c r="AL49" s="237" t="str">
        <f t="shared" ca="1" si="6"/>
        <v/>
      </c>
      <c r="AM49" s="237" t="str">
        <f t="shared" ca="1" si="34"/>
        <v/>
      </c>
      <c r="AN49" s="237" t="str">
        <f t="shared" ca="1" si="35"/>
        <v/>
      </c>
      <c r="AO49" s="237" t="str">
        <f t="shared" ca="1" si="36"/>
        <v/>
      </c>
      <c r="AP49" s="237" t="str">
        <f t="shared" ca="1" si="31"/>
        <v/>
      </c>
      <c r="AQ49" s="237" t="str">
        <f t="shared" ca="1" si="11"/>
        <v/>
      </c>
      <c r="AR49" s="228" t="str">
        <f ca="1">IF(OFFSET($AB49,0,MATCH(A$17,AC$1:AI$1,0))=0,"",OFFSET($AB49,0,MATCH(A$17,AC$1:AI$1,0))&amp;" / "&amp;W49 &amp;" ("&amp;INDEX(Data!CI:CI,MATCH(W49,Data!CG:CG,0))&amp;")")</f>
        <v/>
      </c>
      <c r="AS49" s="228" t="e">
        <f>INDEX(Data!CI:CI,MATCH(W49,Data!CG:CG,0))</f>
        <v>#N/A</v>
      </c>
      <c r="AT49" s="228" t="e">
        <f>MID(INDEX(Data!A:A,MATCH(W49,Data!CG:CG,0)),2,5)</f>
        <v>#N/A</v>
      </c>
      <c r="AU49" s="228" t="e">
        <f>INDEX(Data!CH:CH,MATCH(W49,Data!CG:CG,0))</f>
        <v>#N/A</v>
      </c>
      <c r="AV49" s="228" t="str">
        <f t="shared" ca="1" si="32"/>
        <v/>
      </c>
      <c r="AW49" s="228" t="str">
        <f t="array" aca="1" ref="AW49" ca="1">INDEX($AR$3:$AR$82,MATCH(LARGE(COUNTIF($AQ$3:$AQ$82,"&lt;"&amp;$AQ$3:$AQ$82),ROWS(AQ$3:AQ49)),COUNTIF($AQ$3:$AQ$82,"&lt;"&amp;$AQ$3:$AQ$82),0))</f>
        <v/>
      </c>
      <c r="AX49" s="228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</row>
    <row r="50" spans="1:89" s="157" customFormat="1" x14ac:dyDescent="0.25">
      <c r="A50" s="293" t="str">
        <f t="shared" ca="1" si="29"/>
        <v/>
      </c>
      <c r="B50" s="294"/>
      <c r="C50" s="295"/>
      <c r="D50" s="385" t="str">
        <f t="shared" ca="1" si="27"/>
        <v/>
      </c>
      <c r="E50" s="386"/>
      <c r="F50" s="227" t="str">
        <f t="shared" ca="1" si="28"/>
        <v/>
      </c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37"/>
      <c r="V50" s="286"/>
      <c r="W50" s="237">
        <f>Data!CG137</f>
        <v>0</v>
      </c>
      <c r="X50" s="239">
        <f>IF(ISERROR(INDEX(Data!$CJ:$ID,MATCH($W50,Data!$CG:$CG,0),MATCH(X$1&amp;"/"&amp;$A$2,Data!$CJ$1:$ID$1,0)))=TRUE,0,INDEX(Data!$CJ:$ID,MATCH($W50,Data!$CG:$CG,0),MATCH(X$1&amp;"/"&amp;$A$2,Data!$CJ$1:$ID$1,0)))</f>
        <v>0</v>
      </c>
      <c r="Y50" s="239">
        <f>IF(ISERROR(INDEX(Data!$CJ:$ID,MATCH($W50,Data!$CG:$CG,0),MATCH(Y$1&amp;"/"&amp;$A$2,Data!$CJ$1:$ID$1,0)))=TRUE,0,INDEX(Data!$CJ:$ID,MATCH($W50,Data!$CG:$CG,0),MATCH(Y$1&amp;"/"&amp;$A$2,Data!$CJ$1:$ID$1,0)))</f>
        <v>0</v>
      </c>
      <c r="Z50" s="239">
        <f>IF(ISERROR(INDEX(Data!$CJ:$ID,MATCH($W50,Data!$CG:$CG,0),MATCH(Z$1&amp;"/"&amp;$A$2,Data!$CJ$1:$ID$1,0)))=TRUE,0,INDEX(Data!$CJ:$ID,MATCH($W50,Data!$CG:$CG,0),MATCH(Z$1&amp;"/"&amp;$A$2,Data!$CJ$1:$ID$1,0)))</f>
        <v>0</v>
      </c>
      <c r="AA50" s="239">
        <f>IF(ISERROR(INDEX(Data!$CJ:$ID,MATCH($W50,Data!$CG:$CG,0),MATCH(AA$1&amp;"/"&amp;$A$2,Data!$CJ$1:$ID$1,0)))=TRUE,0,INDEX(Data!$CJ:$ID,MATCH($W50,Data!$CG:$CG,0),MATCH(AA$1&amp;"/"&amp;$A$2,Data!$CJ$1:$ID$1,0)))</f>
        <v>0</v>
      </c>
      <c r="AB50" s="239">
        <f>IF(ISERROR(INDEX(Data!$CJ:$ID,MATCH($W50,Data!$CG:$CG,0),MATCH(AB$1&amp;"/"&amp;$A$2,Data!$CJ$1:$ID$1,0)))=TRUE,0,INDEX(Data!$CJ:$ID,MATCH($W50,Data!$CG:$CG,0),MATCH(AB$1&amp;"/"&amp;$A$2,Data!$CJ$1:$ID$1,0)))</f>
        <v>0</v>
      </c>
      <c r="AC50" s="237">
        <f t="shared" ca="1" si="10"/>
        <v>0</v>
      </c>
      <c r="AD50" s="237">
        <f t="shared" ca="1" si="37"/>
        <v>0</v>
      </c>
      <c r="AE50" s="237">
        <f t="shared" ca="1" si="37"/>
        <v>0</v>
      </c>
      <c r="AF50" s="237">
        <f t="shared" ca="1" si="37"/>
        <v>0</v>
      </c>
      <c r="AG50" s="237">
        <f t="shared" ca="1" si="37"/>
        <v>0</v>
      </c>
      <c r="AH50" s="237">
        <f t="shared" ca="1" si="37"/>
        <v>0</v>
      </c>
      <c r="AI50" s="237">
        <f t="shared" ca="1" si="13"/>
        <v>0</v>
      </c>
      <c r="AJ50" s="237" t="str">
        <f t="shared" ca="1" si="30"/>
        <v/>
      </c>
      <c r="AK50" s="237" t="str">
        <f t="shared" ca="1" si="33"/>
        <v/>
      </c>
      <c r="AL50" s="237" t="str">
        <f t="shared" ca="1" si="6"/>
        <v/>
      </c>
      <c r="AM50" s="237" t="str">
        <f t="shared" ca="1" si="34"/>
        <v/>
      </c>
      <c r="AN50" s="237" t="str">
        <f t="shared" ca="1" si="35"/>
        <v/>
      </c>
      <c r="AO50" s="237" t="str">
        <f t="shared" ca="1" si="36"/>
        <v/>
      </c>
      <c r="AP50" s="237" t="str">
        <f t="shared" ca="1" si="31"/>
        <v/>
      </c>
      <c r="AQ50" s="237" t="str">
        <f t="shared" ca="1" si="11"/>
        <v/>
      </c>
      <c r="AR50" s="228" t="str">
        <f ca="1">IF(OFFSET($AB50,0,MATCH(A$17,AC$1:AI$1,0))=0,"",OFFSET($AB50,0,MATCH(A$17,AC$1:AI$1,0))&amp;" / "&amp;W50 &amp;" ("&amp;INDEX(Data!CI:CI,MATCH(W50,Data!CG:CG,0))&amp;")")</f>
        <v/>
      </c>
      <c r="AS50" s="228" t="e">
        <f>INDEX(Data!CI:CI,MATCH(W50,Data!CG:CG,0))</f>
        <v>#N/A</v>
      </c>
      <c r="AT50" s="228" t="e">
        <f>MID(INDEX(Data!A:A,MATCH(W50,Data!CG:CG,0)),2,5)</f>
        <v>#N/A</v>
      </c>
      <c r="AU50" s="228" t="e">
        <f>INDEX(Data!CH:CH,MATCH(W50,Data!CG:CG,0))</f>
        <v>#N/A</v>
      </c>
      <c r="AV50" s="228" t="str">
        <f t="shared" ca="1" si="32"/>
        <v/>
      </c>
      <c r="AW50" s="228" t="str">
        <f t="array" aca="1" ref="AW50" ca="1">INDEX($AR$3:$AR$82,MATCH(LARGE(COUNTIF($AQ$3:$AQ$82,"&lt;"&amp;$AQ$3:$AQ$82),ROWS(AQ$3:AQ50)),COUNTIF($AQ$3:$AQ$82,"&lt;"&amp;$AQ$3:$AQ$82),0))</f>
        <v/>
      </c>
      <c r="AX50" s="228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</row>
    <row r="51" spans="1:89" s="157" customFormat="1" x14ac:dyDescent="0.25">
      <c r="A51" s="293" t="str">
        <f t="shared" ca="1" si="29"/>
        <v/>
      </c>
      <c r="B51" s="294"/>
      <c r="C51" s="295"/>
      <c r="D51" s="385" t="str">
        <f t="shared" ref="D51:D82" ca="1" si="38">INDEX(AV:AV,MATCH(A51,AR:AR,0))</f>
        <v/>
      </c>
      <c r="E51" s="386"/>
      <c r="F51" s="227" t="str">
        <f t="shared" ref="F51:F82" ca="1" si="39">IF(A51="","",INDEX(AU:AU,MATCH(A51,AR:AR,0)))</f>
        <v/>
      </c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37"/>
      <c r="V51" s="286"/>
      <c r="W51" s="237">
        <f>Data!CG138</f>
        <v>0</v>
      </c>
      <c r="X51" s="239">
        <f>IF(ISERROR(INDEX(Data!$CJ:$ID,MATCH($W51,Data!$CG:$CG,0),MATCH(X$1&amp;"/"&amp;$A$2,Data!$CJ$1:$ID$1,0)))=TRUE,0,INDEX(Data!$CJ:$ID,MATCH($W51,Data!$CG:$CG,0),MATCH(X$1&amp;"/"&amp;$A$2,Data!$CJ$1:$ID$1,0)))</f>
        <v>0</v>
      </c>
      <c r="Y51" s="239">
        <f>IF(ISERROR(INDEX(Data!$CJ:$ID,MATCH($W51,Data!$CG:$CG,0),MATCH(Y$1&amp;"/"&amp;$A$2,Data!$CJ$1:$ID$1,0)))=TRUE,0,INDEX(Data!$CJ:$ID,MATCH($W51,Data!$CG:$CG,0),MATCH(Y$1&amp;"/"&amp;$A$2,Data!$CJ$1:$ID$1,0)))</f>
        <v>0</v>
      </c>
      <c r="Z51" s="239">
        <f>IF(ISERROR(INDEX(Data!$CJ:$ID,MATCH($W51,Data!$CG:$CG,0),MATCH(Z$1&amp;"/"&amp;$A$2,Data!$CJ$1:$ID$1,0)))=TRUE,0,INDEX(Data!$CJ:$ID,MATCH($W51,Data!$CG:$CG,0),MATCH(Z$1&amp;"/"&amp;$A$2,Data!$CJ$1:$ID$1,0)))</f>
        <v>0</v>
      </c>
      <c r="AA51" s="239">
        <f>IF(ISERROR(INDEX(Data!$CJ:$ID,MATCH($W51,Data!$CG:$CG,0),MATCH(AA$1&amp;"/"&amp;$A$2,Data!$CJ$1:$ID$1,0)))=TRUE,0,INDEX(Data!$CJ:$ID,MATCH($W51,Data!$CG:$CG,0),MATCH(AA$1&amp;"/"&amp;$A$2,Data!$CJ$1:$ID$1,0)))</f>
        <v>0</v>
      </c>
      <c r="AB51" s="239">
        <f>IF(ISERROR(INDEX(Data!$CJ:$ID,MATCH($W51,Data!$CG:$CG,0),MATCH(AB$1&amp;"/"&amp;$A$2,Data!$CJ$1:$ID$1,0)))=TRUE,0,INDEX(Data!$CJ:$ID,MATCH($W51,Data!$CG:$CG,0),MATCH(AB$1&amp;"/"&amp;$A$2,Data!$CJ$1:$ID$1,0)))</f>
        <v>0</v>
      </c>
      <c r="AC51" s="237">
        <f t="shared" ca="1" si="10"/>
        <v>0</v>
      </c>
      <c r="AD51" s="237">
        <f t="shared" ca="1" si="37"/>
        <v>0</v>
      </c>
      <c r="AE51" s="237">
        <f t="shared" ca="1" si="37"/>
        <v>0</v>
      </c>
      <c r="AF51" s="237">
        <f t="shared" ca="1" si="37"/>
        <v>0</v>
      </c>
      <c r="AG51" s="237">
        <f t="shared" ca="1" si="37"/>
        <v>0</v>
      </c>
      <c r="AH51" s="237">
        <f t="shared" ca="1" si="37"/>
        <v>0</v>
      </c>
      <c r="AI51" s="237">
        <f t="shared" ca="1" si="13"/>
        <v>0</v>
      </c>
      <c r="AJ51" s="237" t="str">
        <f t="shared" ca="1" si="30"/>
        <v/>
      </c>
      <c r="AK51" s="237" t="str">
        <f t="shared" ca="1" si="33"/>
        <v/>
      </c>
      <c r="AL51" s="237" t="str">
        <f t="shared" ca="1" si="6"/>
        <v/>
      </c>
      <c r="AM51" s="237" t="str">
        <f t="shared" ca="1" si="34"/>
        <v/>
      </c>
      <c r="AN51" s="237" t="str">
        <f t="shared" ca="1" si="35"/>
        <v/>
      </c>
      <c r="AO51" s="237" t="str">
        <f t="shared" ca="1" si="36"/>
        <v/>
      </c>
      <c r="AP51" s="237" t="str">
        <f t="shared" ca="1" si="31"/>
        <v/>
      </c>
      <c r="AQ51" s="237" t="str">
        <f t="shared" ca="1" si="11"/>
        <v/>
      </c>
      <c r="AR51" s="228" t="str">
        <f ca="1">IF(OFFSET($AB51,0,MATCH(A$17,AC$1:AI$1,0))=0,"",OFFSET($AB51,0,MATCH(A$17,AC$1:AI$1,0))&amp;" / "&amp;W51 &amp;" ("&amp;INDEX(Data!CI:CI,MATCH(W51,Data!CG:CG,0))&amp;")")</f>
        <v/>
      </c>
      <c r="AS51" s="228" t="e">
        <f>INDEX(Data!CI:CI,MATCH(W51,Data!CG:CG,0))</f>
        <v>#N/A</v>
      </c>
      <c r="AT51" s="228" t="e">
        <f>MID(INDEX(Data!A:A,MATCH(W51,Data!CG:CG,0)),2,5)</f>
        <v>#N/A</v>
      </c>
      <c r="AU51" s="228" t="e">
        <f>INDEX(Data!CH:CH,MATCH(W51,Data!CG:CG,0))</f>
        <v>#N/A</v>
      </c>
      <c r="AV51" s="228" t="str">
        <f t="shared" ca="1" si="32"/>
        <v/>
      </c>
      <c r="AW51" s="228" t="str">
        <f t="array" aca="1" ref="AW51" ca="1">INDEX($AR$3:$AR$82,MATCH(LARGE(COUNTIF($AQ$3:$AQ$82,"&lt;"&amp;$AQ$3:$AQ$82),ROWS(AQ$3:AQ51)),COUNTIF($AQ$3:$AQ$82,"&lt;"&amp;$AQ$3:$AQ$82),0))</f>
        <v/>
      </c>
      <c r="AX51" s="228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</row>
    <row r="52" spans="1:89" s="157" customFormat="1" x14ac:dyDescent="0.25">
      <c r="A52" s="293" t="str">
        <f t="shared" ca="1" si="29"/>
        <v/>
      </c>
      <c r="B52" s="294"/>
      <c r="C52" s="295"/>
      <c r="D52" s="385" t="str">
        <f t="shared" ca="1" si="38"/>
        <v/>
      </c>
      <c r="E52" s="386"/>
      <c r="F52" s="227" t="str">
        <f t="shared" ca="1" si="39"/>
        <v/>
      </c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37"/>
      <c r="V52" s="286"/>
      <c r="W52" s="237">
        <f>Data!CG139</f>
        <v>0</v>
      </c>
      <c r="X52" s="239">
        <f>IF(ISERROR(INDEX(Data!$CJ:$ID,MATCH($W52,Data!$CG:$CG,0),MATCH(X$1&amp;"/"&amp;$A$2,Data!$CJ$1:$ID$1,0)))=TRUE,0,INDEX(Data!$CJ:$ID,MATCH($W52,Data!$CG:$CG,0),MATCH(X$1&amp;"/"&amp;$A$2,Data!$CJ$1:$ID$1,0)))</f>
        <v>0</v>
      </c>
      <c r="Y52" s="239">
        <f>IF(ISERROR(INDEX(Data!$CJ:$ID,MATCH($W52,Data!$CG:$CG,0),MATCH(Y$1&amp;"/"&amp;$A$2,Data!$CJ$1:$ID$1,0)))=TRUE,0,INDEX(Data!$CJ:$ID,MATCH($W52,Data!$CG:$CG,0),MATCH(Y$1&amp;"/"&amp;$A$2,Data!$CJ$1:$ID$1,0)))</f>
        <v>0</v>
      </c>
      <c r="Z52" s="239">
        <f>IF(ISERROR(INDEX(Data!$CJ:$ID,MATCH($W52,Data!$CG:$CG,0),MATCH(Z$1&amp;"/"&amp;$A$2,Data!$CJ$1:$ID$1,0)))=TRUE,0,INDEX(Data!$CJ:$ID,MATCH($W52,Data!$CG:$CG,0),MATCH(Z$1&amp;"/"&amp;$A$2,Data!$CJ$1:$ID$1,0)))</f>
        <v>0</v>
      </c>
      <c r="AA52" s="239">
        <f>IF(ISERROR(INDEX(Data!$CJ:$ID,MATCH($W52,Data!$CG:$CG,0),MATCH(AA$1&amp;"/"&amp;$A$2,Data!$CJ$1:$ID$1,0)))=TRUE,0,INDEX(Data!$CJ:$ID,MATCH($W52,Data!$CG:$CG,0),MATCH(AA$1&amp;"/"&amp;$A$2,Data!$CJ$1:$ID$1,0)))</f>
        <v>0</v>
      </c>
      <c r="AB52" s="239">
        <f>IF(ISERROR(INDEX(Data!$CJ:$ID,MATCH($W52,Data!$CG:$CG,0),MATCH(AB$1&amp;"/"&amp;$A$2,Data!$CJ$1:$ID$1,0)))=TRUE,0,INDEX(Data!$CJ:$ID,MATCH($W52,Data!$CG:$CG,0),MATCH(AB$1&amp;"/"&amp;$A$2,Data!$CJ$1:$ID$1,0)))</f>
        <v>0</v>
      </c>
      <c r="AC52" s="237">
        <f t="shared" ca="1" si="10"/>
        <v>0</v>
      </c>
      <c r="AD52" s="237">
        <f t="shared" ca="1" si="37"/>
        <v>0</v>
      </c>
      <c r="AE52" s="237">
        <f t="shared" ca="1" si="37"/>
        <v>0</v>
      </c>
      <c r="AF52" s="237">
        <f t="shared" ca="1" si="37"/>
        <v>0</v>
      </c>
      <c r="AG52" s="237">
        <f t="shared" ca="1" si="37"/>
        <v>0</v>
      </c>
      <c r="AH52" s="237">
        <f t="shared" ca="1" si="37"/>
        <v>0</v>
      </c>
      <c r="AI52" s="237">
        <f t="shared" ca="1" si="13"/>
        <v>0</v>
      </c>
      <c r="AJ52" s="237" t="str">
        <f t="shared" ca="1" si="30"/>
        <v/>
      </c>
      <c r="AK52" s="237" t="str">
        <f t="shared" ca="1" si="33"/>
        <v/>
      </c>
      <c r="AL52" s="237" t="str">
        <f t="shared" ca="1" si="6"/>
        <v/>
      </c>
      <c r="AM52" s="237" t="str">
        <f t="shared" ca="1" si="34"/>
        <v/>
      </c>
      <c r="AN52" s="237" t="str">
        <f t="shared" ca="1" si="35"/>
        <v/>
      </c>
      <c r="AO52" s="237" t="str">
        <f t="shared" ca="1" si="36"/>
        <v/>
      </c>
      <c r="AP52" s="237" t="str">
        <f t="shared" ca="1" si="31"/>
        <v/>
      </c>
      <c r="AQ52" s="237" t="str">
        <f t="shared" ca="1" si="11"/>
        <v/>
      </c>
      <c r="AR52" s="228" t="str">
        <f ca="1">IF(OFFSET($AB52,0,MATCH(A$17,AC$1:AI$1,0))=0,"",OFFSET($AB52,0,MATCH(A$17,AC$1:AI$1,0))&amp;" / "&amp;W52 &amp;" ("&amp;INDEX(Data!CI:CI,MATCH(W52,Data!CG:CG,0))&amp;")")</f>
        <v/>
      </c>
      <c r="AS52" s="228" t="e">
        <f>INDEX(Data!CI:CI,MATCH(W52,Data!CG:CG,0))</f>
        <v>#N/A</v>
      </c>
      <c r="AT52" s="228" t="e">
        <f>MID(INDEX(Data!A:A,MATCH(W52,Data!CG:CG,0)),2,5)</f>
        <v>#N/A</v>
      </c>
      <c r="AU52" s="228" t="e">
        <f>INDEX(Data!CH:CH,MATCH(W52,Data!CG:CG,0))</f>
        <v>#N/A</v>
      </c>
      <c r="AV52" s="228" t="str">
        <f t="shared" ca="1" si="32"/>
        <v/>
      </c>
      <c r="AW52" s="228" t="str">
        <f t="array" aca="1" ref="AW52" ca="1">INDEX($AR$3:$AR$82,MATCH(LARGE(COUNTIF($AQ$3:$AQ$82,"&lt;"&amp;$AQ$3:$AQ$82),ROWS(AQ$3:AQ52)),COUNTIF($AQ$3:$AQ$82,"&lt;"&amp;$AQ$3:$AQ$82),0))</f>
        <v/>
      </c>
      <c r="AX52" s="228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</row>
    <row r="53" spans="1:89" s="157" customFormat="1" x14ac:dyDescent="0.25">
      <c r="A53" s="293" t="str">
        <f t="shared" ca="1" si="29"/>
        <v/>
      </c>
      <c r="B53" s="294"/>
      <c r="C53" s="295"/>
      <c r="D53" s="385" t="str">
        <f t="shared" ca="1" si="38"/>
        <v/>
      </c>
      <c r="E53" s="386"/>
      <c r="F53" s="227" t="str">
        <f t="shared" ca="1" si="39"/>
        <v/>
      </c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37"/>
      <c r="V53" s="286"/>
      <c r="W53" s="237">
        <f>Data!CG140</f>
        <v>0</v>
      </c>
      <c r="X53" s="239">
        <f>IF(ISERROR(INDEX(Data!$CJ:$ID,MATCH($W53,Data!$CG:$CG,0),MATCH(X$1&amp;"/"&amp;$A$2,Data!$CJ$1:$ID$1,0)))=TRUE,0,INDEX(Data!$CJ:$ID,MATCH($W53,Data!$CG:$CG,0),MATCH(X$1&amp;"/"&amp;$A$2,Data!$CJ$1:$ID$1,0)))</f>
        <v>0</v>
      </c>
      <c r="Y53" s="239">
        <f>IF(ISERROR(INDEX(Data!$CJ:$ID,MATCH($W53,Data!$CG:$CG,0),MATCH(Y$1&amp;"/"&amp;$A$2,Data!$CJ$1:$ID$1,0)))=TRUE,0,INDEX(Data!$CJ:$ID,MATCH($W53,Data!$CG:$CG,0),MATCH(Y$1&amp;"/"&amp;$A$2,Data!$CJ$1:$ID$1,0)))</f>
        <v>0</v>
      </c>
      <c r="Z53" s="239">
        <f>IF(ISERROR(INDEX(Data!$CJ:$ID,MATCH($W53,Data!$CG:$CG,0),MATCH(Z$1&amp;"/"&amp;$A$2,Data!$CJ$1:$ID$1,0)))=TRUE,0,INDEX(Data!$CJ:$ID,MATCH($W53,Data!$CG:$CG,0),MATCH(Z$1&amp;"/"&amp;$A$2,Data!$CJ$1:$ID$1,0)))</f>
        <v>0</v>
      </c>
      <c r="AA53" s="239">
        <f>IF(ISERROR(INDEX(Data!$CJ:$ID,MATCH($W53,Data!$CG:$CG,0),MATCH(AA$1&amp;"/"&amp;$A$2,Data!$CJ$1:$ID$1,0)))=TRUE,0,INDEX(Data!$CJ:$ID,MATCH($W53,Data!$CG:$CG,0),MATCH(AA$1&amp;"/"&amp;$A$2,Data!$CJ$1:$ID$1,0)))</f>
        <v>0</v>
      </c>
      <c r="AB53" s="239">
        <f>IF(ISERROR(INDEX(Data!$CJ:$ID,MATCH($W53,Data!$CG:$CG,0),MATCH(AB$1&amp;"/"&amp;$A$2,Data!$CJ$1:$ID$1,0)))=TRUE,0,INDEX(Data!$CJ:$ID,MATCH($W53,Data!$CG:$CG,0),MATCH(AB$1&amp;"/"&amp;$A$2,Data!$CJ$1:$ID$1,0)))</f>
        <v>0</v>
      </c>
      <c r="AC53" s="237">
        <f t="shared" ca="1" si="10"/>
        <v>0</v>
      </c>
      <c r="AD53" s="237">
        <f t="shared" ca="1" si="37"/>
        <v>0</v>
      </c>
      <c r="AE53" s="237">
        <f t="shared" ca="1" si="37"/>
        <v>0</v>
      </c>
      <c r="AF53" s="237">
        <f t="shared" ca="1" si="37"/>
        <v>0</v>
      </c>
      <c r="AG53" s="237">
        <f t="shared" ca="1" si="37"/>
        <v>0</v>
      </c>
      <c r="AH53" s="237">
        <f t="shared" ca="1" si="37"/>
        <v>0</v>
      </c>
      <c r="AI53" s="237">
        <f t="shared" ca="1" si="13"/>
        <v>0</v>
      </c>
      <c r="AJ53" s="237" t="str">
        <f t="shared" ca="1" si="30"/>
        <v/>
      </c>
      <c r="AK53" s="237" t="str">
        <f t="shared" ca="1" si="33"/>
        <v/>
      </c>
      <c r="AL53" s="237" t="str">
        <f t="shared" ca="1" si="6"/>
        <v/>
      </c>
      <c r="AM53" s="237" t="str">
        <f t="shared" ca="1" si="34"/>
        <v/>
      </c>
      <c r="AN53" s="237" t="str">
        <f t="shared" ca="1" si="35"/>
        <v/>
      </c>
      <c r="AO53" s="237" t="str">
        <f t="shared" ca="1" si="36"/>
        <v/>
      </c>
      <c r="AP53" s="237" t="str">
        <f t="shared" ca="1" si="31"/>
        <v/>
      </c>
      <c r="AQ53" s="237" t="str">
        <f t="shared" ca="1" si="11"/>
        <v/>
      </c>
      <c r="AR53" s="228" t="str">
        <f ca="1">IF(OFFSET($AB53,0,MATCH(A$17,AC$1:AI$1,0))=0,"",OFFSET($AB53,0,MATCH(A$17,AC$1:AI$1,0))&amp;" / "&amp;W53 &amp;" ("&amp;INDEX(Data!CI:CI,MATCH(W53,Data!CG:CG,0))&amp;")")</f>
        <v/>
      </c>
      <c r="AS53" s="228" t="e">
        <f>INDEX(Data!CI:CI,MATCH(W53,Data!CG:CG,0))</f>
        <v>#N/A</v>
      </c>
      <c r="AT53" s="228" t="e">
        <f>MID(INDEX(Data!A:A,MATCH(W53,Data!CG:CG,0)),2,5)</f>
        <v>#N/A</v>
      </c>
      <c r="AU53" s="228" t="e">
        <f>INDEX(Data!CH:CH,MATCH(W53,Data!CG:CG,0))</f>
        <v>#N/A</v>
      </c>
      <c r="AV53" s="228" t="str">
        <f t="shared" ca="1" si="32"/>
        <v/>
      </c>
      <c r="AW53" s="228" t="str">
        <f t="array" aca="1" ref="AW53" ca="1">INDEX($AR$3:$AR$82,MATCH(LARGE(COUNTIF($AQ$3:$AQ$82,"&lt;"&amp;$AQ$3:$AQ$82),ROWS(AQ$3:AQ53)),COUNTIF($AQ$3:$AQ$82,"&lt;"&amp;$AQ$3:$AQ$82),0))</f>
        <v/>
      </c>
      <c r="AX53" s="228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</row>
    <row r="54" spans="1:89" s="157" customFormat="1" x14ac:dyDescent="0.25">
      <c r="A54" s="293" t="str">
        <f t="shared" ca="1" si="29"/>
        <v/>
      </c>
      <c r="B54" s="294"/>
      <c r="C54" s="295"/>
      <c r="D54" s="385" t="str">
        <f t="shared" ca="1" si="38"/>
        <v/>
      </c>
      <c r="E54" s="386"/>
      <c r="F54" s="227" t="str">
        <f t="shared" ca="1" si="39"/>
        <v/>
      </c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37"/>
      <c r="V54" s="286"/>
      <c r="W54" s="237">
        <f>Data!CG141</f>
        <v>0</v>
      </c>
      <c r="X54" s="239">
        <f>IF(ISERROR(INDEX(Data!$CJ:$ID,MATCH($W54,Data!$CG:$CG,0),MATCH(X$1&amp;"/"&amp;$A$2,Data!$CJ$1:$ID$1,0)))=TRUE,0,INDEX(Data!$CJ:$ID,MATCH($W54,Data!$CG:$CG,0),MATCH(X$1&amp;"/"&amp;$A$2,Data!$CJ$1:$ID$1,0)))</f>
        <v>0</v>
      </c>
      <c r="Y54" s="239">
        <f>IF(ISERROR(INDEX(Data!$CJ:$ID,MATCH($W54,Data!$CG:$CG,0),MATCH(Y$1&amp;"/"&amp;$A$2,Data!$CJ$1:$ID$1,0)))=TRUE,0,INDEX(Data!$CJ:$ID,MATCH($W54,Data!$CG:$CG,0),MATCH(Y$1&amp;"/"&amp;$A$2,Data!$CJ$1:$ID$1,0)))</f>
        <v>0</v>
      </c>
      <c r="Z54" s="239">
        <f>IF(ISERROR(INDEX(Data!$CJ:$ID,MATCH($W54,Data!$CG:$CG,0),MATCH(Z$1&amp;"/"&amp;$A$2,Data!$CJ$1:$ID$1,0)))=TRUE,0,INDEX(Data!$CJ:$ID,MATCH($W54,Data!$CG:$CG,0),MATCH(Z$1&amp;"/"&amp;$A$2,Data!$CJ$1:$ID$1,0)))</f>
        <v>0</v>
      </c>
      <c r="AA54" s="239">
        <f>IF(ISERROR(INDEX(Data!$CJ:$ID,MATCH($W54,Data!$CG:$CG,0),MATCH(AA$1&amp;"/"&amp;$A$2,Data!$CJ$1:$ID$1,0)))=TRUE,0,INDEX(Data!$CJ:$ID,MATCH($W54,Data!$CG:$CG,0),MATCH(AA$1&amp;"/"&amp;$A$2,Data!$CJ$1:$ID$1,0)))</f>
        <v>0</v>
      </c>
      <c r="AB54" s="239">
        <f>IF(ISERROR(INDEX(Data!$CJ:$ID,MATCH($W54,Data!$CG:$CG,0),MATCH(AB$1&amp;"/"&amp;$A$2,Data!$CJ$1:$ID$1,0)))=TRUE,0,INDEX(Data!$CJ:$ID,MATCH($W54,Data!$CG:$CG,0),MATCH(AB$1&amp;"/"&amp;$A$2,Data!$CJ$1:$ID$1,0)))</f>
        <v>0</v>
      </c>
      <c r="AC54" s="237">
        <f t="shared" ca="1" si="10"/>
        <v>0</v>
      </c>
      <c r="AD54" s="237">
        <f t="shared" ca="1" si="37"/>
        <v>0</v>
      </c>
      <c r="AE54" s="237">
        <f t="shared" ca="1" si="37"/>
        <v>0</v>
      </c>
      <c r="AF54" s="237">
        <f t="shared" ca="1" si="37"/>
        <v>0</v>
      </c>
      <c r="AG54" s="237">
        <f t="shared" ca="1" si="37"/>
        <v>0</v>
      </c>
      <c r="AH54" s="237">
        <f t="shared" ca="1" si="37"/>
        <v>0</v>
      </c>
      <c r="AI54" s="237">
        <f t="shared" ca="1" si="13"/>
        <v>0</v>
      </c>
      <c r="AJ54" s="237" t="str">
        <f t="shared" ca="1" si="30"/>
        <v/>
      </c>
      <c r="AK54" s="237" t="str">
        <f t="shared" ca="1" si="33"/>
        <v/>
      </c>
      <c r="AL54" s="237" t="str">
        <f t="shared" ca="1" si="6"/>
        <v/>
      </c>
      <c r="AM54" s="237" t="str">
        <f t="shared" ca="1" si="34"/>
        <v/>
      </c>
      <c r="AN54" s="237" t="str">
        <f t="shared" ca="1" si="35"/>
        <v/>
      </c>
      <c r="AO54" s="237" t="str">
        <f t="shared" ca="1" si="36"/>
        <v/>
      </c>
      <c r="AP54" s="237" t="str">
        <f t="shared" ca="1" si="31"/>
        <v/>
      </c>
      <c r="AQ54" s="237" t="str">
        <f t="shared" ca="1" si="11"/>
        <v/>
      </c>
      <c r="AR54" s="228" t="str">
        <f ca="1">IF(OFFSET($AB54,0,MATCH(A$17,AC$1:AI$1,0))=0,"",OFFSET($AB54,0,MATCH(A$17,AC$1:AI$1,0))&amp;" / "&amp;W54 &amp;" ("&amp;INDEX(Data!CI:CI,MATCH(W54,Data!CG:CG,0))&amp;")")</f>
        <v/>
      </c>
      <c r="AS54" s="228" t="e">
        <f>INDEX(Data!CI:CI,MATCH(W54,Data!CG:CG,0))</f>
        <v>#N/A</v>
      </c>
      <c r="AT54" s="228" t="e">
        <f>MID(INDEX(Data!A:A,MATCH(W54,Data!CG:CG,0)),2,5)</f>
        <v>#N/A</v>
      </c>
      <c r="AU54" s="228" t="e">
        <f>INDEX(Data!CH:CH,MATCH(W54,Data!CG:CG,0))</f>
        <v>#N/A</v>
      </c>
      <c r="AV54" s="228" t="str">
        <f t="shared" ca="1" si="32"/>
        <v/>
      </c>
      <c r="AW54" s="228" t="str">
        <f t="array" aca="1" ref="AW54" ca="1">INDEX($AR$3:$AR$82,MATCH(LARGE(COUNTIF($AQ$3:$AQ$82,"&lt;"&amp;$AQ$3:$AQ$82),ROWS(AQ$3:AQ54)),COUNTIF($AQ$3:$AQ$82,"&lt;"&amp;$AQ$3:$AQ$82),0))</f>
        <v/>
      </c>
      <c r="AX54" s="228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</row>
    <row r="55" spans="1:89" s="157" customFormat="1" x14ac:dyDescent="0.25">
      <c r="A55" s="293" t="str">
        <f t="shared" ca="1" si="29"/>
        <v/>
      </c>
      <c r="B55" s="294"/>
      <c r="C55" s="295"/>
      <c r="D55" s="385" t="str">
        <f t="shared" ca="1" si="38"/>
        <v/>
      </c>
      <c r="E55" s="386"/>
      <c r="F55" s="227" t="str">
        <f t="shared" ca="1" si="39"/>
        <v/>
      </c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37"/>
      <c r="V55" s="286"/>
      <c r="W55" s="237">
        <f>Data!CG142</f>
        <v>0</v>
      </c>
      <c r="X55" s="239">
        <f>IF(ISERROR(INDEX(Data!$CJ:$ID,MATCH($W55,Data!$CG:$CG,0),MATCH(X$1&amp;"/"&amp;$A$2,Data!$CJ$1:$ID$1,0)))=TRUE,0,INDEX(Data!$CJ:$ID,MATCH($W55,Data!$CG:$CG,0),MATCH(X$1&amp;"/"&amp;$A$2,Data!$CJ$1:$ID$1,0)))</f>
        <v>0</v>
      </c>
      <c r="Y55" s="239">
        <f>IF(ISERROR(INDEX(Data!$CJ:$ID,MATCH($W55,Data!$CG:$CG,0),MATCH(Y$1&amp;"/"&amp;$A$2,Data!$CJ$1:$ID$1,0)))=TRUE,0,INDEX(Data!$CJ:$ID,MATCH($W55,Data!$CG:$CG,0),MATCH(Y$1&amp;"/"&amp;$A$2,Data!$CJ$1:$ID$1,0)))</f>
        <v>0</v>
      </c>
      <c r="Z55" s="239">
        <f>IF(ISERROR(INDEX(Data!$CJ:$ID,MATCH($W55,Data!$CG:$CG,0),MATCH(Z$1&amp;"/"&amp;$A$2,Data!$CJ$1:$ID$1,0)))=TRUE,0,INDEX(Data!$CJ:$ID,MATCH($W55,Data!$CG:$CG,0),MATCH(Z$1&amp;"/"&amp;$A$2,Data!$CJ$1:$ID$1,0)))</f>
        <v>0</v>
      </c>
      <c r="AA55" s="239">
        <f>IF(ISERROR(INDEX(Data!$CJ:$ID,MATCH($W55,Data!$CG:$CG,0),MATCH(AA$1&amp;"/"&amp;$A$2,Data!$CJ$1:$ID$1,0)))=TRUE,0,INDEX(Data!$CJ:$ID,MATCH($W55,Data!$CG:$CG,0),MATCH(AA$1&amp;"/"&amp;$A$2,Data!$CJ$1:$ID$1,0)))</f>
        <v>0</v>
      </c>
      <c r="AB55" s="239">
        <f>IF(ISERROR(INDEX(Data!$CJ:$ID,MATCH($W55,Data!$CG:$CG,0),MATCH(AB$1&amp;"/"&amp;$A$2,Data!$CJ$1:$ID$1,0)))=TRUE,0,INDEX(Data!$CJ:$ID,MATCH($W55,Data!$CG:$CG,0),MATCH(AB$1&amp;"/"&amp;$A$2,Data!$CJ$1:$ID$1,0)))</f>
        <v>0</v>
      </c>
      <c r="AC55" s="237">
        <f t="shared" ca="1" si="10"/>
        <v>0</v>
      </c>
      <c r="AD55" s="237">
        <f t="shared" ca="1" si="37"/>
        <v>0</v>
      </c>
      <c r="AE55" s="237">
        <f t="shared" ca="1" si="37"/>
        <v>0</v>
      </c>
      <c r="AF55" s="237">
        <f t="shared" ca="1" si="37"/>
        <v>0</v>
      </c>
      <c r="AG55" s="237">
        <f t="shared" ca="1" si="37"/>
        <v>0</v>
      </c>
      <c r="AH55" s="237">
        <f t="shared" ca="1" si="37"/>
        <v>0</v>
      </c>
      <c r="AI55" s="237">
        <f t="shared" ca="1" si="13"/>
        <v>0</v>
      </c>
      <c r="AJ55" s="237" t="str">
        <f t="shared" ca="1" si="30"/>
        <v/>
      </c>
      <c r="AK55" s="237" t="str">
        <f t="shared" ca="1" si="33"/>
        <v/>
      </c>
      <c r="AL55" s="237" t="str">
        <f t="shared" ca="1" si="6"/>
        <v/>
      </c>
      <c r="AM55" s="237" t="str">
        <f t="shared" ca="1" si="34"/>
        <v/>
      </c>
      <c r="AN55" s="237" t="str">
        <f t="shared" ca="1" si="35"/>
        <v/>
      </c>
      <c r="AO55" s="237" t="str">
        <f t="shared" ca="1" si="36"/>
        <v/>
      </c>
      <c r="AP55" s="237" t="str">
        <f t="shared" ca="1" si="31"/>
        <v/>
      </c>
      <c r="AQ55" s="237" t="str">
        <f t="shared" ca="1" si="11"/>
        <v/>
      </c>
      <c r="AR55" s="228" t="str">
        <f ca="1">IF(OFFSET($AB55,0,MATCH(A$17,AC$1:AI$1,0))=0,"",OFFSET($AB55,0,MATCH(A$17,AC$1:AI$1,0))&amp;" / "&amp;W55 &amp;" ("&amp;INDEX(Data!CI:CI,MATCH(W55,Data!CG:CG,0))&amp;")")</f>
        <v/>
      </c>
      <c r="AS55" s="228" t="e">
        <f>INDEX(Data!CI:CI,MATCH(W55,Data!CG:CG,0))</f>
        <v>#N/A</v>
      </c>
      <c r="AT55" s="228" t="e">
        <f>MID(INDEX(Data!A:A,MATCH(W55,Data!CG:CG,0)),2,5)</f>
        <v>#N/A</v>
      </c>
      <c r="AU55" s="228" t="e">
        <f>INDEX(Data!CH:CH,MATCH(W55,Data!CG:CG,0))</f>
        <v>#N/A</v>
      </c>
      <c r="AV55" s="228" t="str">
        <f t="shared" ca="1" si="32"/>
        <v/>
      </c>
      <c r="AW55" s="228" t="str">
        <f t="array" aca="1" ref="AW55" ca="1">INDEX($AR$3:$AR$82,MATCH(LARGE(COUNTIF($AQ$3:$AQ$82,"&lt;"&amp;$AQ$3:$AQ$82),ROWS(AQ$3:AQ55)),COUNTIF($AQ$3:$AQ$82,"&lt;"&amp;$AQ$3:$AQ$82),0))</f>
        <v/>
      </c>
      <c r="AX55" s="228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</row>
    <row r="56" spans="1:89" s="157" customFormat="1" x14ac:dyDescent="0.25">
      <c r="A56" s="293" t="str">
        <f t="shared" ca="1" si="29"/>
        <v/>
      </c>
      <c r="B56" s="294"/>
      <c r="C56" s="295"/>
      <c r="D56" s="385" t="str">
        <f t="shared" ca="1" si="38"/>
        <v/>
      </c>
      <c r="E56" s="386"/>
      <c r="F56" s="227" t="str">
        <f t="shared" ca="1" si="39"/>
        <v/>
      </c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37"/>
      <c r="V56" s="286"/>
      <c r="W56" s="237">
        <f>Data!CG143</f>
        <v>0</v>
      </c>
      <c r="X56" s="239">
        <f>IF(ISERROR(INDEX(Data!$CJ:$ID,MATCH($W56,Data!$CG:$CG,0),MATCH(X$1&amp;"/"&amp;$A$2,Data!$CJ$1:$ID$1,0)))=TRUE,0,INDEX(Data!$CJ:$ID,MATCH($W56,Data!$CG:$CG,0),MATCH(X$1&amp;"/"&amp;$A$2,Data!$CJ$1:$ID$1,0)))</f>
        <v>0</v>
      </c>
      <c r="Y56" s="239">
        <f>IF(ISERROR(INDEX(Data!$CJ:$ID,MATCH($W56,Data!$CG:$CG,0),MATCH(Y$1&amp;"/"&amp;$A$2,Data!$CJ$1:$ID$1,0)))=TRUE,0,INDEX(Data!$CJ:$ID,MATCH($W56,Data!$CG:$CG,0),MATCH(Y$1&amp;"/"&amp;$A$2,Data!$CJ$1:$ID$1,0)))</f>
        <v>0</v>
      </c>
      <c r="Z56" s="239">
        <f>IF(ISERROR(INDEX(Data!$CJ:$ID,MATCH($W56,Data!$CG:$CG,0),MATCH(Z$1&amp;"/"&amp;$A$2,Data!$CJ$1:$ID$1,0)))=TRUE,0,INDEX(Data!$CJ:$ID,MATCH($W56,Data!$CG:$CG,0),MATCH(Z$1&amp;"/"&amp;$A$2,Data!$CJ$1:$ID$1,0)))</f>
        <v>0</v>
      </c>
      <c r="AA56" s="239">
        <f>IF(ISERROR(INDEX(Data!$CJ:$ID,MATCH($W56,Data!$CG:$CG,0),MATCH(AA$1&amp;"/"&amp;$A$2,Data!$CJ$1:$ID$1,0)))=TRUE,0,INDEX(Data!$CJ:$ID,MATCH($W56,Data!$CG:$CG,0),MATCH(AA$1&amp;"/"&amp;$A$2,Data!$CJ$1:$ID$1,0)))</f>
        <v>0</v>
      </c>
      <c r="AB56" s="239">
        <f>IF(ISERROR(INDEX(Data!$CJ:$ID,MATCH($W56,Data!$CG:$CG,0),MATCH(AB$1&amp;"/"&amp;$A$2,Data!$CJ$1:$ID$1,0)))=TRUE,0,INDEX(Data!$CJ:$ID,MATCH($W56,Data!$CG:$CG,0),MATCH(AB$1&amp;"/"&amp;$A$2,Data!$CJ$1:$ID$1,0)))</f>
        <v>0</v>
      </c>
      <c r="AC56" s="237">
        <f t="shared" ca="1" si="10"/>
        <v>0</v>
      </c>
      <c r="AD56" s="237">
        <f t="shared" ca="1" si="37"/>
        <v>0</v>
      </c>
      <c r="AE56" s="237">
        <f t="shared" ca="1" si="37"/>
        <v>0</v>
      </c>
      <c r="AF56" s="237">
        <f t="shared" ca="1" si="37"/>
        <v>0</v>
      </c>
      <c r="AG56" s="237">
        <f t="shared" ca="1" si="37"/>
        <v>0</v>
      </c>
      <c r="AH56" s="237">
        <f t="shared" ca="1" si="37"/>
        <v>0</v>
      </c>
      <c r="AI56" s="237">
        <f t="shared" ca="1" si="13"/>
        <v>0</v>
      </c>
      <c r="AJ56" s="237" t="str">
        <f t="shared" ca="1" si="30"/>
        <v/>
      </c>
      <c r="AK56" s="237" t="str">
        <f t="shared" ca="1" si="33"/>
        <v/>
      </c>
      <c r="AL56" s="237" t="str">
        <f t="shared" ca="1" si="6"/>
        <v/>
      </c>
      <c r="AM56" s="237" t="str">
        <f t="shared" ca="1" si="34"/>
        <v/>
      </c>
      <c r="AN56" s="237" t="str">
        <f t="shared" ca="1" si="35"/>
        <v/>
      </c>
      <c r="AO56" s="237" t="str">
        <f t="shared" ca="1" si="36"/>
        <v/>
      </c>
      <c r="AP56" s="237" t="str">
        <f t="shared" ca="1" si="31"/>
        <v/>
      </c>
      <c r="AQ56" s="237" t="str">
        <f t="shared" ca="1" si="11"/>
        <v/>
      </c>
      <c r="AR56" s="228" t="str">
        <f ca="1">IF(OFFSET($AB56,0,MATCH(A$17,AC$1:AI$1,0))=0,"",OFFSET($AB56,0,MATCH(A$17,AC$1:AI$1,0))&amp;" / "&amp;W56 &amp;" ("&amp;INDEX(Data!CI:CI,MATCH(W56,Data!CG:CG,0))&amp;")")</f>
        <v/>
      </c>
      <c r="AS56" s="228" t="e">
        <f>INDEX(Data!CI:CI,MATCH(W56,Data!CG:CG,0))</f>
        <v>#N/A</v>
      </c>
      <c r="AT56" s="228" t="e">
        <f>MID(INDEX(Data!A:A,MATCH(W56,Data!CG:CG,0)),2,5)</f>
        <v>#N/A</v>
      </c>
      <c r="AU56" s="228" t="e">
        <f>INDEX(Data!CH:CH,MATCH(W56,Data!CG:CG,0))</f>
        <v>#N/A</v>
      </c>
      <c r="AV56" s="228" t="str">
        <f t="shared" ca="1" si="32"/>
        <v/>
      </c>
      <c r="AW56" s="228" t="str">
        <f t="array" aca="1" ref="AW56" ca="1">INDEX($AR$3:$AR$82,MATCH(LARGE(COUNTIF($AQ$3:$AQ$82,"&lt;"&amp;$AQ$3:$AQ$82),ROWS(AQ$3:AQ56)),COUNTIF($AQ$3:$AQ$82,"&lt;"&amp;$AQ$3:$AQ$82),0))</f>
        <v/>
      </c>
      <c r="AX56" s="228"/>
      <c r="AY56" s="227"/>
      <c r="AZ56" s="227"/>
      <c r="BA56" s="227"/>
      <c r="BB56" s="227"/>
      <c r="BC56" s="227"/>
      <c r="BD56" s="227"/>
      <c r="BE56" s="227"/>
      <c r="BF56" s="227"/>
      <c r="BG56" s="227"/>
      <c r="BH56" s="227"/>
      <c r="BI56" s="227"/>
      <c r="BJ56" s="227"/>
      <c r="BK56" s="227"/>
      <c r="BL56" s="227"/>
      <c r="BM56" s="227"/>
      <c r="BN56" s="227"/>
      <c r="BO56" s="227"/>
      <c r="BP56" s="227"/>
      <c r="BQ56" s="227"/>
      <c r="BR56" s="227"/>
      <c r="BS56" s="227"/>
      <c r="BT56" s="227"/>
      <c r="BU56" s="227"/>
      <c r="BV56" s="227"/>
      <c r="BW56" s="227"/>
      <c r="BX56" s="227"/>
      <c r="BY56" s="227"/>
      <c r="BZ56" s="227"/>
      <c r="CA56" s="227"/>
      <c r="CB56" s="227"/>
      <c r="CC56" s="227"/>
      <c r="CD56" s="227"/>
      <c r="CE56" s="227"/>
      <c r="CF56" s="227"/>
      <c r="CG56" s="227"/>
      <c r="CH56" s="227"/>
      <c r="CI56" s="227"/>
      <c r="CJ56" s="227"/>
      <c r="CK56" s="227"/>
    </row>
    <row r="57" spans="1:89" s="157" customFormat="1" x14ac:dyDescent="0.25">
      <c r="A57" s="293" t="str">
        <f t="shared" ca="1" si="29"/>
        <v/>
      </c>
      <c r="B57" s="294"/>
      <c r="C57" s="295"/>
      <c r="D57" s="385" t="str">
        <f t="shared" ca="1" si="38"/>
        <v/>
      </c>
      <c r="E57" s="386"/>
      <c r="F57" s="227" t="str">
        <f t="shared" ca="1" si="39"/>
        <v/>
      </c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37"/>
      <c r="V57" s="286"/>
      <c r="W57" s="237">
        <f>Data!CG144</f>
        <v>0</v>
      </c>
      <c r="X57" s="239">
        <f>IF(ISERROR(INDEX(Data!$CJ:$ID,MATCH($W57,Data!$CG:$CG,0),MATCH(X$1&amp;"/"&amp;$A$2,Data!$CJ$1:$ID$1,0)))=TRUE,0,INDEX(Data!$CJ:$ID,MATCH($W57,Data!$CG:$CG,0),MATCH(X$1&amp;"/"&amp;$A$2,Data!$CJ$1:$ID$1,0)))</f>
        <v>0</v>
      </c>
      <c r="Y57" s="239">
        <f>IF(ISERROR(INDEX(Data!$CJ:$ID,MATCH($W57,Data!$CG:$CG,0),MATCH(Y$1&amp;"/"&amp;$A$2,Data!$CJ$1:$ID$1,0)))=TRUE,0,INDEX(Data!$CJ:$ID,MATCH($W57,Data!$CG:$CG,0),MATCH(Y$1&amp;"/"&amp;$A$2,Data!$CJ$1:$ID$1,0)))</f>
        <v>0</v>
      </c>
      <c r="Z57" s="239">
        <f>IF(ISERROR(INDEX(Data!$CJ:$ID,MATCH($W57,Data!$CG:$CG,0),MATCH(Z$1&amp;"/"&amp;$A$2,Data!$CJ$1:$ID$1,0)))=TRUE,0,INDEX(Data!$CJ:$ID,MATCH($W57,Data!$CG:$CG,0),MATCH(Z$1&amp;"/"&amp;$A$2,Data!$CJ$1:$ID$1,0)))</f>
        <v>0</v>
      </c>
      <c r="AA57" s="239">
        <f>IF(ISERROR(INDEX(Data!$CJ:$ID,MATCH($W57,Data!$CG:$CG,0),MATCH(AA$1&amp;"/"&amp;$A$2,Data!$CJ$1:$ID$1,0)))=TRUE,0,INDEX(Data!$CJ:$ID,MATCH($W57,Data!$CG:$CG,0),MATCH(AA$1&amp;"/"&amp;$A$2,Data!$CJ$1:$ID$1,0)))</f>
        <v>0</v>
      </c>
      <c r="AB57" s="239">
        <f>IF(ISERROR(INDEX(Data!$CJ:$ID,MATCH($W57,Data!$CG:$CG,0),MATCH(AB$1&amp;"/"&amp;$A$2,Data!$CJ$1:$ID$1,0)))=TRUE,0,INDEX(Data!$CJ:$ID,MATCH($W57,Data!$CG:$CG,0),MATCH(AB$1&amp;"/"&amp;$A$2,Data!$CJ$1:$ID$1,0)))</f>
        <v>0</v>
      </c>
      <c r="AC57" s="237">
        <f t="shared" ca="1" si="10"/>
        <v>0</v>
      </c>
      <c r="AD57" s="237">
        <f t="shared" ca="1" si="37"/>
        <v>0</v>
      </c>
      <c r="AE57" s="237">
        <f t="shared" ca="1" si="37"/>
        <v>0</v>
      </c>
      <c r="AF57" s="237">
        <f t="shared" ca="1" si="37"/>
        <v>0</v>
      </c>
      <c r="AG57" s="237">
        <f t="shared" ca="1" si="37"/>
        <v>0</v>
      </c>
      <c r="AH57" s="237">
        <f t="shared" ca="1" si="37"/>
        <v>0</v>
      </c>
      <c r="AI57" s="237">
        <f t="shared" ca="1" si="13"/>
        <v>0</v>
      </c>
      <c r="AJ57" s="237" t="str">
        <f t="shared" ca="1" si="30"/>
        <v/>
      </c>
      <c r="AK57" s="237" t="str">
        <f t="shared" ca="1" si="33"/>
        <v/>
      </c>
      <c r="AL57" s="237" t="str">
        <f t="shared" ca="1" si="6"/>
        <v/>
      </c>
      <c r="AM57" s="237" t="str">
        <f t="shared" ca="1" si="34"/>
        <v/>
      </c>
      <c r="AN57" s="237" t="str">
        <f t="shared" ca="1" si="35"/>
        <v/>
      </c>
      <c r="AO57" s="237" t="str">
        <f t="shared" ca="1" si="36"/>
        <v/>
      </c>
      <c r="AP57" s="237" t="str">
        <f t="shared" ca="1" si="31"/>
        <v/>
      </c>
      <c r="AQ57" s="237" t="str">
        <f t="shared" ca="1" si="11"/>
        <v/>
      </c>
      <c r="AR57" s="228" t="str">
        <f ca="1">IF(OFFSET($AB57,0,MATCH(A$17,AC$1:AI$1,0))=0,"",OFFSET($AB57,0,MATCH(A$17,AC$1:AI$1,0))&amp;" / "&amp;W57 &amp;" ("&amp;INDEX(Data!CI:CI,MATCH(W57,Data!CG:CG,0))&amp;")")</f>
        <v/>
      </c>
      <c r="AS57" s="228" t="e">
        <f>INDEX(Data!CI:CI,MATCH(W57,Data!CG:CG,0))</f>
        <v>#N/A</v>
      </c>
      <c r="AT57" s="228" t="e">
        <f>MID(INDEX(Data!A:A,MATCH(W57,Data!CG:CG,0)),2,5)</f>
        <v>#N/A</v>
      </c>
      <c r="AU57" s="228" t="e">
        <f>INDEX(Data!CH:CH,MATCH(W57,Data!CG:CG,0))</f>
        <v>#N/A</v>
      </c>
      <c r="AV57" s="228" t="str">
        <f t="shared" ca="1" si="32"/>
        <v/>
      </c>
      <c r="AW57" s="228" t="str">
        <f t="array" aca="1" ref="AW57" ca="1">INDEX($AR$3:$AR$82,MATCH(LARGE(COUNTIF($AQ$3:$AQ$82,"&lt;"&amp;$AQ$3:$AQ$82),ROWS(AQ$3:AQ57)),COUNTIF($AQ$3:$AQ$82,"&lt;"&amp;$AQ$3:$AQ$82),0))</f>
        <v/>
      </c>
      <c r="AX57" s="228"/>
      <c r="AY57" s="227"/>
      <c r="AZ57" s="227"/>
      <c r="BA57" s="227"/>
      <c r="BB57" s="227"/>
      <c r="BC57" s="227"/>
      <c r="BD57" s="227"/>
      <c r="BE57" s="227"/>
      <c r="BF57" s="227"/>
      <c r="BG57" s="227"/>
      <c r="BH57" s="227"/>
      <c r="BI57" s="227"/>
      <c r="BJ57" s="227"/>
      <c r="BK57" s="227"/>
      <c r="BL57" s="227"/>
      <c r="BM57" s="227"/>
      <c r="BN57" s="227"/>
      <c r="BO57" s="227"/>
      <c r="BP57" s="227"/>
      <c r="BQ57" s="227"/>
      <c r="BR57" s="227"/>
      <c r="BS57" s="227"/>
      <c r="BT57" s="227"/>
      <c r="BU57" s="227"/>
      <c r="BV57" s="227"/>
      <c r="BW57" s="227"/>
      <c r="BX57" s="227"/>
      <c r="BY57" s="227"/>
      <c r="BZ57" s="227"/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  <c r="CK57" s="227"/>
    </row>
    <row r="58" spans="1:89" s="157" customFormat="1" x14ac:dyDescent="0.25">
      <c r="A58" s="293" t="str">
        <f t="shared" ca="1" si="29"/>
        <v/>
      </c>
      <c r="B58" s="294"/>
      <c r="C58" s="295"/>
      <c r="D58" s="385" t="str">
        <f t="shared" ca="1" si="38"/>
        <v/>
      </c>
      <c r="E58" s="386"/>
      <c r="F58" s="227" t="str">
        <f t="shared" ca="1" si="39"/>
        <v/>
      </c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37"/>
      <c r="V58" s="286"/>
      <c r="W58" s="237">
        <f>Data!CG145</f>
        <v>0</v>
      </c>
      <c r="X58" s="239">
        <f>IF(ISERROR(INDEX(Data!$CJ:$ID,MATCH($W58,Data!$CG:$CG,0),MATCH(X$1&amp;"/"&amp;$A$2,Data!$CJ$1:$ID$1,0)))=TRUE,0,INDEX(Data!$CJ:$ID,MATCH($W58,Data!$CG:$CG,0),MATCH(X$1&amp;"/"&amp;$A$2,Data!$CJ$1:$ID$1,0)))</f>
        <v>0</v>
      </c>
      <c r="Y58" s="239">
        <f>IF(ISERROR(INDEX(Data!$CJ:$ID,MATCH($W58,Data!$CG:$CG,0),MATCH(Y$1&amp;"/"&amp;$A$2,Data!$CJ$1:$ID$1,0)))=TRUE,0,INDEX(Data!$CJ:$ID,MATCH($W58,Data!$CG:$CG,0),MATCH(Y$1&amp;"/"&amp;$A$2,Data!$CJ$1:$ID$1,0)))</f>
        <v>0</v>
      </c>
      <c r="Z58" s="239">
        <f>IF(ISERROR(INDEX(Data!$CJ:$ID,MATCH($W58,Data!$CG:$CG,0),MATCH(Z$1&amp;"/"&amp;$A$2,Data!$CJ$1:$ID$1,0)))=TRUE,0,INDEX(Data!$CJ:$ID,MATCH($W58,Data!$CG:$CG,0),MATCH(Z$1&amp;"/"&amp;$A$2,Data!$CJ$1:$ID$1,0)))</f>
        <v>0</v>
      </c>
      <c r="AA58" s="239">
        <f>IF(ISERROR(INDEX(Data!$CJ:$ID,MATCH($W58,Data!$CG:$CG,0),MATCH(AA$1&amp;"/"&amp;$A$2,Data!$CJ$1:$ID$1,0)))=TRUE,0,INDEX(Data!$CJ:$ID,MATCH($W58,Data!$CG:$CG,0),MATCH(AA$1&amp;"/"&amp;$A$2,Data!$CJ$1:$ID$1,0)))</f>
        <v>0</v>
      </c>
      <c r="AB58" s="239">
        <f>IF(ISERROR(INDEX(Data!$CJ:$ID,MATCH($W58,Data!$CG:$CG,0),MATCH(AB$1&amp;"/"&amp;$A$2,Data!$CJ$1:$ID$1,0)))=TRUE,0,INDEX(Data!$CJ:$ID,MATCH($W58,Data!$CG:$CG,0),MATCH(AB$1&amp;"/"&amp;$A$2,Data!$CJ$1:$ID$1,0)))</f>
        <v>0</v>
      </c>
      <c r="AC58" s="237">
        <f t="shared" ca="1" si="10"/>
        <v>0</v>
      </c>
      <c r="AD58" s="237">
        <f t="shared" ca="1" si="37"/>
        <v>0</v>
      </c>
      <c r="AE58" s="237">
        <f t="shared" ca="1" si="37"/>
        <v>0</v>
      </c>
      <c r="AF58" s="237">
        <f t="shared" ca="1" si="37"/>
        <v>0</v>
      </c>
      <c r="AG58" s="237">
        <f t="shared" ca="1" si="37"/>
        <v>0</v>
      </c>
      <c r="AH58" s="237">
        <f t="shared" ca="1" si="37"/>
        <v>0</v>
      </c>
      <c r="AI58" s="237">
        <f t="shared" ca="1" si="13"/>
        <v>0</v>
      </c>
      <c r="AJ58" s="237" t="str">
        <f t="shared" ca="1" si="30"/>
        <v/>
      </c>
      <c r="AK58" s="237" t="str">
        <f t="shared" ca="1" si="33"/>
        <v/>
      </c>
      <c r="AL58" s="237" t="str">
        <f t="shared" ca="1" si="6"/>
        <v/>
      </c>
      <c r="AM58" s="237" t="str">
        <f t="shared" ca="1" si="34"/>
        <v/>
      </c>
      <c r="AN58" s="237" t="str">
        <f t="shared" ca="1" si="35"/>
        <v/>
      </c>
      <c r="AO58" s="237" t="str">
        <f t="shared" ca="1" si="36"/>
        <v/>
      </c>
      <c r="AP58" s="237" t="str">
        <f t="shared" ca="1" si="31"/>
        <v/>
      </c>
      <c r="AQ58" s="237" t="str">
        <f t="shared" ca="1" si="11"/>
        <v/>
      </c>
      <c r="AR58" s="228" t="str">
        <f ca="1">IF(OFFSET($AB58,0,MATCH(A$17,AC$1:AI$1,0))=0,"",OFFSET($AB58,0,MATCH(A$17,AC$1:AI$1,0))&amp;" / "&amp;W58 &amp;" ("&amp;INDEX(Data!CI:CI,MATCH(W58,Data!CG:CG,0))&amp;")")</f>
        <v/>
      </c>
      <c r="AS58" s="228" t="e">
        <f>INDEX(Data!CI:CI,MATCH(W58,Data!CG:CG,0))</f>
        <v>#N/A</v>
      </c>
      <c r="AT58" s="228" t="e">
        <f>MID(INDEX(Data!A:A,MATCH(W58,Data!CG:CG,0)),2,5)</f>
        <v>#N/A</v>
      </c>
      <c r="AU58" s="228" t="e">
        <f>INDEX(Data!CH:CH,MATCH(W58,Data!CG:CG,0))</f>
        <v>#N/A</v>
      </c>
      <c r="AV58" s="228" t="str">
        <f t="shared" ca="1" si="32"/>
        <v/>
      </c>
      <c r="AW58" s="228" t="str">
        <f t="array" aca="1" ref="AW58" ca="1">INDEX($AR$3:$AR$82,MATCH(LARGE(COUNTIF($AQ$3:$AQ$82,"&lt;"&amp;$AQ$3:$AQ$82),ROWS(AQ$3:AQ58)),COUNTIF($AQ$3:$AQ$82,"&lt;"&amp;$AQ$3:$AQ$82),0))</f>
        <v/>
      </c>
      <c r="AX58" s="228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/>
      <c r="BX58" s="227"/>
      <c r="BY58" s="227"/>
      <c r="BZ58" s="227"/>
      <c r="CA58" s="227"/>
      <c r="CB58" s="227"/>
      <c r="CC58" s="227"/>
      <c r="CD58" s="227"/>
      <c r="CE58" s="227"/>
      <c r="CF58" s="227"/>
      <c r="CG58" s="227"/>
      <c r="CH58" s="227"/>
      <c r="CI58" s="227"/>
      <c r="CJ58" s="227"/>
      <c r="CK58" s="227"/>
    </row>
    <row r="59" spans="1:89" s="157" customFormat="1" x14ac:dyDescent="0.25">
      <c r="A59" s="293" t="str">
        <f t="shared" ca="1" si="29"/>
        <v/>
      </c>
      <c r="B59" s="294"/>
      <c r="C59" s="295"/>
      <c r="D59" s="385" t="str">
        <f t="shared" ca="1" si="38"/>
        <v/>
      </c>
      <c r="E59" s="386"/>
      <c r="F59" s="227" t="str">
        <f t="shared" ca="1" si="39"/>
        <v/>
      </c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37"/>
      <c r="V59" s="286"/>
      <c r="W59" s="237">
        <f>Data!CG146</f>
        <v>0</v>
      </c>
      <c r="X59" s="239">
        <f>IF(ISERROR(INDEX(Data!$CJ:$ID,MATCH($W59,Data!$CG:$CG,0),MATCH(X$1&amp;"/"&amp;$A$2,Data!$CJ$1:$ID$1,0)))=TRUE,0,INDEX(Data!$CJ:$ID,MATCH($W59,Data!$CG:$CG,0),MATCH(X$1&amp;"/"&amp;$A$2,Data!$CJ$1:$ID$1,0)))</f>
        <v>0</v>
      </c>
      <c r="Y59" s="239">
        <f>IF(ISERROR(INDEX(Data!$CJ:$ID,MATCH($W59,Data!$CG:$CG,0),MATCH(Y$1&amp;"/"&amp;$A$2,Data!$CJ$1:$ID$1,0)))=TRUE,0,INDEX(Data!$CJ:$ID,MATCH($W59,Data!$CG:$CG,0),MATCH(Y$1&amp;"/"&amp;$A$2,Data!$CJ$1:$ID$1,0)))</f>
        <v>0</v>
      </c>
      <c r="Z59" s="239">
        <f>IF(ISERROR(INDEX(Data!$CJ:$ID,MATCH($W59,Data!$CG:$CG,0),MATCH(Z$1&amp;"/"&amp;$A$2,Data!$CJ$1:$ID$1,0)))=TRUE,0,INDEX(Data!$CJ:$ID,MATCH($W59,Data!$CG:$CG,0),MATCH(Z$1&amp;"/"&amp;$A$2,Data!$CJ$1:$ID$1,0)))</f>
        <v>0</v>
      </c>
      <c r="AA59" s="239">
        <f>IF(ISERROR(INDEX(Data!$CJ:$ID,MATCH($W59,Data!$CG:$CG,0),MATCH(AA$1&amp;"/"&amp;$A$2,Data!$CJ$1:$ID$1,0)))=TRUE,0,INDEX(Data!$CJ:$ID,MATCH($W59,Data!$CG:$CG,0),MATCH(AA$1&amp;"/"&amp;$A$2,Data!$CJ$1:$ID$1,0)))</f>
        <v>0</v>
      </c>
      <c r="AB59" s="239">
        <f>IF(ISERROR(INDEX(Data!$CJ:$ID,MATCH($W59,Data!$CG:$CG,0),MATCH(AB$1&amp;"/"&amp;$A$2,Data!$CJ$1:$ID$1,0)))=TRUE,0,INDEX(Data!$CJ:$ID,MATCH($W59,Data!$CG:$CG,0),MATCH(AB$1&amp;"/"&amp;$A$2,Data!$CJ$1:$ID$1,0)))</f>
        <v>0</v>
      </c>
      <c r="AC59" s="237">
        <f t="shared" ca="1" si="10"/>
        <v>0</v>
      </c>
      <c r="AD59" s="237">
        <f t="shared" ca="1" si="37"/>
        <v>0</v>
      </c>
      <c r="AE59" s="237">
        <f t="shared" ca="1" si="37"/>
        <v>0</v>
      </c>
      <c r="AF59" s="237">
        <f t="shared" ca="1" si="37"/>
        <v>0</v>
      </c>
      <c r="AG59" s="237">
        <f t="shared" ca="1" si="37"/>
        <v>0</v>
      </c>
      <c r="AH59" s="237">
        <f t="shared" ca="1" si="37"/>
        <v>0</v>
      </c>
      <c r="AI59" s="237">
        <f t="shared" ca="1" si="13"/>
        <v>0</v>
      </c>
      <c r="AJ59" s="237" t="str">
        <f t="shared" ca="1" si="30"/>
        <v/>
      </c>
      <c r="AK59" s="237" t="str">
        <f t="shared" ca="1" si="33"/>
        <v/>
      </c>
      <c r="AL59" s="237" t="str">
        <f t="shared" ca="1" si="6"/>
        <v/>
      </c>
      <c r="AM59" s="237" t="str">
        <f t="shared" ca="1" si="34"/>
        <v/>
      </c>
      <c r="AN59" s="237" t="str">
        <f t="shared" ca="1" si="35"/>
        <v/>
      </c>
      <c r="AO59" s="237" t="str">
        <f t="shared" ca="1" si="36"/>
        <v/>
      </c>
      <c r="AP59" s="237" t="str">
        <f t="shared" ca="1" si="31"/>
        <v/>
      </c>
      <c r="AQ59" s="237" t="str">
        <f t="shared" ca="1" si="11"/>
        <v/>
      </c>
      <c r="AR59" s="228" t="str">
        <f ca="1">IF(OFFSET($AB59,0,MATCH(A$17,AC$1:AI$1,0))=0,"",OFFSET($AB59,0,MATCH(A$17,AC$1:AI$1,0))&amp;" / "&amp;W59 &amp;" ("&amp;INDEX(Data!CI:CI,MATCH(W59,Data!CG:CG,0))&amp;")")</f>
        <v/>
      </c>
      <c r="AS59" s="228" t="e">
        <f>INDEX(Data!CI:CI,MATCH(W59,Data!CG:CG,0))</f>
        <v>#N/A</v>
      </c>
      <c r="AT59" s="228" t="e">
        <f>MID(INDEX(Data!A:A,MATCH(W59,Data!CG:CG,0)),2,5)</f>
        <v>#N/A</v>
      </c>
      <c r="AU59" s="228" t="e">
        <f>INDEX(Data!CH:CH,MATCH(W59,Data!CG:CG,0))</f>
        <v>#N/A</v>
      </c>
      <c r="AV59" s="228" t="str">
        <f t="shared" ca="1" si="32"/>
        <v/>
      </c>
      <c r="AW59" s="228" t="str">
        <f t="array" aca="1" ref="AW59" ca="1">INDEX($AR$3:$AR$82,MATCH(LARGE(COUNTIF($AQ$3:$AQ$82,"&lt;"&amp;$AQ$3:$AQ$82),ROWS(AQ$3:AQ59)),COUNTIF($AQ$3:$AQ$82,"&lt;"&amp;$AQ$3:$AQ$82),0))</f>
        <v/>
      </c>
      <c r="AX59" s="228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  <c r="CA59" s="227"/>
      <c r="CB59" s="227"/>
      <c r="CC59" s="227"/>
      <c r="CD59" s="227"/>
      <c r="CE59" s="227"/>
      <c r="CF59" s="227"/>
      <c r="CG59" s="227"/>
      <c r="CH59" s="227"/>
      <c r="CI59" s="227"/>
      <c r="CJ59" s="227"/>
      <c r="CK59" s="227"/>
    </row>
    <row r="60" spans="1:89" s="157" customFormat="1" x14ac:dyDescent="0.25">
      <c r="A60" s="293" t="str">
        <f t="shared" ca="1" si="29"/>
        <v/>
      </c>
      <c r="B60" s="294"/>
      <c r="C60" s="295"/>
      <c r="D60" s="385" t="str">
        <f t="shared" ca="1" si="38"/>
        <v/>
      </c>
      <c r="E60" s="386"/>
      <c r="F60" s="227" t="str">
        <f t="shared" ca="1" si="39"/>
        <v/>
      </c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37"/>
      <c r="V60" s="286"/>
      <c r="W60" s="237">
        <f>Data!CG147</f>
        <v>0</v>
      </c>
      <c r="X60" s="239">
        <f>IF(ISERROR(INDEX(Data!$CJ:$ID,MATCH($W60,Data!$CG:$CG,0),MATCH(X$1&amp;"/"&amp;$A$2,Data!$CJ$1:$ID$1,0)))=TRUE,0,INDEX(Data!$CJ:$ID,MATCH($W60,Data!$CG:$CG,0),MATCH(X$1&amp;"/"&amp;$A$2,Data!$CJ$1:$ID$1,0)))</f>
        <v>0</v>
      </c>
      <c r="Y60" s="239">
        <f>IF(ISERROR(INDEX(Data!$CJ:$ID,MATCH($W60,Data!$CG:$CG,0),MATCH(Y$1&amp;"/"&amp;$A$2,Data!$CJ$1:$ID$1,0)))=TRUE,0,INDEX(Data!$CJ:$ID,MATCH($W60,Data!$CG:$CG,0),MATCH(Y$1&amp;"/"&amp;$A$2,Data!$CJ$1:$ID$1,0)))</f>
        <v>0</v>
      </c>
      <c r="Z60" s="239">
        <f>IF(ISERROR(INDEX(Data!$CJ:$ID,MATCH($W60,Data!$CG:$CG,0),MATCH(Z$1&amp;"/"&amp;$A$2,Data!$CJ$1:$ID$1,0)))=TRUE,0,INDEX(Data!$CJ:$ID,MATCH($W60,Data!$CG:$CG,0),MATCH(Z$1&amp;"/"&amp;$A$2,Data!$CJ$1:$ID$1,0)))</f>
        <v>0</v>
      </c>
      <c r="AA60" s="239">
        <f>IF(ISERROR(INDEX(Data!$CJ:$ID,MATCH($W60,Data!$CG:$CG,0),MATCH(AA$1&amp;"/"&amp;$A$2,Data!$CJ$1:$ID$1,0)))=TRUE,0,INDEX(Data!$CJ:$ID,MATCH($W60,Data!$CG:$CG,0),MATCH(AA$1&amp;"/"&amp;$A$2,Data!$CJ$1:$ID$1,0)))</f>
        <v>0</v>
      </c>
      <c r="AB60" s="239">
        <f>IF(ISERROR(INDEX(Data!$CJ:$ID,MATCH($W60,Data!$CG:$CG,0),MATCH(AB$1&amp;"/"&amp;$A$2,Data!$CJ$1:$ID$1,0)))=TRUE,0,INDEX(Data!$CJ:$ID,MATCH($W60,Data!$CG:$CG,0),MATCH(AB$1&amp;"/"&amp;$A$2,Data!$CJ$1:$ID$1,0)))</f>
        <v>0</v>
      </c>
      <c r="AC60" s="237">
        <f t="shared" ca="1" si="10"/>
        <v>0</v>
      </c>
      <c r="AD60" s="237">
        <f t="shared" ca="1" si="37"/>
        <v>0</v>
      </c>
      <c r="AE60" s="237">
        <f t="shared" ca="1" si="37"/>
        <v>0</v>
      </c>
      <c r="AF60" s="237">
        <f t="shared" ca="1" si="37"/>
        <v>0</v>
      </c>
      <c r="AG60" s="237">
        <f t="shared" ca="1" si="37"/>
        <v>0</v>
      </c>
      <c r="AH60" s="237">
        <f t="shared" ca="1" si="37"/>
        <v>0</v>
      </c>
      <c r="AI60" s="237">
        <f t="shared" ca="1" si="13"/>
        <v>0</v>
      </c>
      <c r="AJ60" s="237" t="str">
        <f t="shared" ca="1" si="30"/>
        <v/>
      </c>
      <c r="AK60" s="237" t="str">
        <f t="shared" ca="1" si="33"/>
        <v/>
      </c>
      <c r="AL60" s="237" t="str">
        <f t="shared" ca="1" si="6"/>
        <v/>
      </c>
      <c r="AM60" s="237" t="str">
        <f t="shared" ca="1" si="34"/>
        <v/>
      </c>
      <c r="AN60" s="237" t="str">
        <f t="shared" ca="1" si="35"/>
        <v/>
      </c>
      <c r="AO60" s="237" t="str">
        <f t="shared" ca="1" si="36"/>
        <v/>
      </c>
      <c r="AP60" s="237" t="str">
        <f t="shared" ca="1" si="31"/>
        <v/>
      </c>
      <c r="AQ60" s="237" t="str">
        <f t="shared" ca="1" si="11"/>
        <v/>
      </c>
      <c r="AR60" s="228" t="str">
        <f ca="1">IF(OFFSET($AB60,0,MATCH(A$17,AC$1:AI$1,0))=0,"",OFFSET($AB60,0,MATCH(A$17,AC$1:AI$1,0))&amp;" / "&amp;W60 &amp;" ("&amp;INDEX(Data!CI:CI,MATCH(W60,Data!CG:CG,0))&amp;")")</f>
        <v/>
      </c>
      <c r="AS60" s="228" t="e">
        <f>INDEX(Data!CI:CI,MATCH(W60,Data!CG:CG,0))</f>
        <v>#N/A</v>
      </c>
      <c r="AT60" s="228" t="e">
        <f>MID(INDEX(Data!A:A,MATCH(W60,Data!CG:CG,0)),2,5)</f>
        <v>#N/A</v>
      </c>
      <c r="AU60" s="228" t="e">
        <f>INDEX(Data!CH:CH,MATCH(W60,Data!CG:CG,0))</f>
        <v>#N/A</v>
      </c>
      <c r="AV60" s="228" t="str">
        <f t="shared" ca="1" si="32"/>
        <v/>
      </c>
      <c r="AW60" s="228" t="str">
        <f t="array" aca="1" ref="AW60" ca="1">INDEX($AR$3:$AR$82,MATCH(LARGE(COUNTIF($AQ$3:$AQ$82,"&lt;"&amp;$AQ$3:$AQ$82),ROWS(AQ$3:AQ60)),COUNTIF($AQ$3:$AQ$82,"&lt;"&amp;$AQ$3:$AQ$82),0))</f>
        <v/>
      </c>
      <c r="AX60" s="228"/>
      <c r="AY60" s="227"/>
      <c r="AZ60" s="227"/>
      <c r="BA60" s="227"/>
      <c r="BB60" s="227"/>
      <c r="BC60" s="227"/>
      <c r="BD60" s="227"/>
      <c r="BE60" s="227"/>
      <c r="BF60" s="227"/>
      <c r="BG60" s="227"/>
      <c r="BH60" s="227"/>
      <c r="BI60" s="227"/>
      <c r="BJ60" s="227"/>
      <c r="BK60" s="227"/>
      <c r="BL60" s="227"/>
      <c r="BM60" s="227"/>
      <c r="BN60" s="227"/>
      <c r="BO60" s="227"/>
      <c r="BP60" s="227"/>
      <c r="BQ60" s="227"/>
      <c r="BR60" s="227"/>
      <c r="BS60" s="227"/>
      <c r="BT60" s="227"/>
      <c r="BU60" s="227"/>
      <c r="BV60" s="227"/>
      <c r="BW60" s="227"/>
      <c r="BX60" s="227"/>
      <c r="BY60" s="227"/>
      <c r="BZ60" s="227"/>
      <c r="CA60" s="227"/>
      <c r="CB60" s="227"/>
      <c r="CC60" s="227"/>
      <c r="CD60" s="227"/>
      <c r="CE60" s="227"/>
      <c r="CF60" s="227"/>
      <c r="CG60" s="227"/>
      <c r="CH60" s="227"/>
      <c r="CI60" s="227"/>
      <c r="CJ60" s="227"/>
      <c r="CK60" s="227"/>
    </row>
    <row r="61" spans="1:89" s="157" customFormat="1" x14ac:dyDescent="0.25">
      <c r="A61" s="293" t="str">
        <f t="shared" ca="1" si="29"/>
        <v/>
      </c>
      <c r="B61" s="294"/>
      <c r="C61" s="295"/>
      <c r="D61" s="385" t="str">
        <f t="shared" ca="1" si="38"/>
        <v/>
      </c>
      <c r="E61" s="386"/>
      <c r="F61" s="227" t="str">
        <f t="shared" ca="1" si="39"/>
        <v/>
      </c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37"/>
      <c r="V61" s="286"/>
      <c r="W61" s="237">
        <f>Data!CG148</f>
        <v>0</v>
      </c>
      <c r="X61" s="239">
        <f>IF(ISERROR(INDEX(Data!$CJ:$ID,MATCH($W61,Data!$CG:$CG,0),MATCH(X$1&amp;"/"&amp;$A$2,Data!$CJ$1:$ID$1,0)))=TRUE,0,INDEX(Data!$CJ:$ID,MATCH($W61,Data!$CG:$CG,0),MATCH(X$1&amp;"/"&amp;$A$2,Data!$CJ$1:$ID$1,0)))</f>
        <v>0</v>
      </c>
      <c r="Y61" s="239">
        <f>IF(ISERROR(INDEX(Data!$CJ:$ID,MATCH($W61,Data!$CG:$CG,0),MATCH(Y$1&amp;"/"&amp;$A$2,Data!$CJ$1:$ID$1,0)))=TRUE,0,INDEX(Data!$CJ:$ID,MATCH($W61,Data!$CG:$CG,0),MATCH(Y$1&amp;"/"&amp;$A$2,Data!$CJ$1:$ID$1,0)))</f>
        <v>0</v>
      </c>
      <c r="Z61" s="239">
        <f>IF(ISERROR(INDEX(Data!$CJ:$ID,MATCH($W61,Data!$CG:$CG,0),MATCH(Z$1&amp;"/"&amp;$A$2,Data!$CJ$1:$ID$1,0)))=TRUE,0,INDEX(Data!$CJ:$ID,MATCH($W61,Data!$CG:$CG,0),MATCH(Z$1&amp;"/"&amp;$A$2,Data!$CJ$1:$ID$1,0)))</f>
        <v>0</v>
      </c>
      <c r="AA61" s="239">
        <f>IF(ISERROR(INDEX(Data!$CJ:$ID,MATCH($W61,Data!$CG:$CG,0),MATCH(AA$1&amp;"/"&amp;$A$2,Data!$CJ$1:$ID$1,0)))=TRUE,0,INDEX(Data!$CJ:$ID,MATCH($W61,Data!$CG:$CG,0),MATCH(AA$1&amp;"/"&amp;$A$2,Data!$CJ$1:$ID$1,0)))</f>
        <v>0</v>
      </c>
      <c r="AB61" s="239">
        <f>IF(ISERROR(INDEX(Data!$CJ:$ID,MATCH($W61,Data!$CG:$CG,0),MATCH(AB$1&amp;"/"&amp;$A$2,Data!$CJ$1:$ID$1,0)))=TRUE,0,INDEX(Data!$CJ:$ID,MATCH($W61,Data!$CG:$CG,0),MATCH(AB$1&amp;"/"&amp;$A$2,Data!$CJ$1:$ID$1,0)))</f>
        <v>0</v>
      </c>
      <c r="AC61" s="237">
        <f t="shared" ca="1" si="10"/>
        <v>0</v>
      </c>
      <c r="AD61" s="237">
        <f t="shared" ca="1" si="37"/>
        <v>0</v>
      </c>
      <c r="AE61" s="237">
        <f t="shared" ca="1" si="37"/>
        <v>0</v>
      </c>
      <c r="AF61" s="237">
        <f t="shared" ca="1" si="37"/>
        <v>0</v>
      </c>
      <c r="AG61" s="237">
        <f t="shared" ca="1" si="37"/>
        <v>0</v>
      </c>
      <c r="AH61" s="237">
        <f t="shared" ca="1" si="37"/>
        <v>0</v>
      </c>
      <c r="AI61" s="237">
        <f t="shared" ca="1" si="13"/>
        <v>0</v>
      </c>
      <c r="AJ61" s="237" t="str">
        <f t="shared" ca="1" si="30"/>
        <v/>
      </c>
      <c r="AK61" s="237" t="str">
        <f t="shared" ca="1" si="33"/>
        <v/>
      </c>
      <c r="AL61" s="237" t="str">
        <f t="shared" ca="1" si="6"/>
        <v/>
      </c>
      <c r="AM61" s="237" t="str">
        <f t="shared" ca="1" si="34"/>
        <v/>
      </c>
      <c r="AN61" s="237" t="str">
        <f t="shared" ca="1" si="35"/>
        <v/>
      </c>
      <c r="AO61" s="237" t="str">
        <f t="shared" ca="1" si="36"/>
        <v/>
      </c>
      <c r="AP61" s="237" t="str">
        <f t="shared" ca="1" si="31"/>
        <v/>
      </c>
      <c r="AQ61" s="237" t="str">
        <f t="shared" ca="1" si="11"/>
        <v/>
      </c>
      <c r="AR61" s="228" t="str">
        <f ca="1">IF(OFFSET($AB61,0,MATCH(A$17,AC$1:AI$1,0))=0,"",OFFSET($AB61,0,MATCH(A$17,AC$1:AI$1,0))&amp;" / "&amp;W61 &amp;" ("&amp;INDEX(Data!CI:CI,MATCH(W61,Data!CG:CG,0))&amp;")")</f>
        <v/>
      </c>
      <c r="AS61" s="228" t="e">
        <f>INDEX(Data!CI:CI,MATCH(W61,Data!CG:CG,0))</f>
        <v>#N/A</v>
      </c>
      <c r="AT61" s="228" t="e">
        <f>MID(INDEX(Data!A:A,MATCH(W61,Data!CG:CG,0)),2,5)</f>
        <v>#N/A</v>
      </c>
      <c r="AU61" s="228" t="e">
        <f>INDEX(Data!CH:CH,MATCH(W61,Data!CG:CG,0))</f>
        <v>#N/A</v>
      </c>
      <c r="AV61" s="228" t="str">
        <f t="shared" ca="1" si="32"/>
        <v/>
      </c>
      <c r="AW61" s="228" t="str">
        <f t="array" aca="1" ref="AW61" ca="1">INDEX($AR$3:$AR$82,MATCH(LARGE(COUNTIF($AQ$3:$AQ$82,"&lt;"&amp;$AQ$3:$AQ$82),ROWS(AQ$3:AQ61)),COUNTIF($AQ$3:$AQ$82,"&lt;"&amp;$AQ$3:$AQ$82),0))</f>
        <v/>
      </c>
      <c r="AX61" s="228"/>
      <c r="AY61" s="227"/>
      <c r="AZ61" s="227"/>
      <c r="BA61" s="227"/>
      <c r="BB61" s="227"/>
      <c r="BC61" s="227"/>
      <c r="BD61" s="227"/>
      <c r="BE61" s="227"/>
      <c r="BF61" s="227"/>
      <c r="BG61" s="227"/>
      <c r="BH61" s="227"/>
      <c r="BI61" s="227"/>
      <c r="BJ61" s="227"/>
      <c r="BK61" s="227"/>
      <c r="BL61" s="227"/>
      <c r="BM61" s="227"/>
      <c r="BN61" s="227"/>
      <c r="BO61" s="227"/>
      <c r="BP61" s="227"/>
      <c r="BQ61" s="227"/>
      <c r="BR61" s="227"/>
      <c r="BS61" s="227"/>
      <c r="BT61" s="227"/>
      <c r="BU61" s="227"/>
      <c r="BV61" s="227"/>
      <c r="BW61" s="227"/>
      <c r="BX61" s="227"/>
      <c r="BY61" s="227"/>
      <c r="BZ61" s="227"/>
      <c r="CA61" s="227"/>
      <c r="CB61" s="227"/>
      <c r="CC61" s="227"/>
      <c r="CD61" s="227"/>
      <c r="CE61" s="227"/>
      <c r="CF61" s="227"/>
      <c r="CG61" s="227"/>
      <c r="CH61" s="227"/>
      <c r="CI61" s="227"/>
      <c r="CJ61" s="227"/>
      <c r="CK61" s="227"/>
    </row>
    <row r="62" spans="1:89" s="157" customFormat="1" x14ac:dyDescent="0.25">
      <c r="A62" s="293" t="str">
        <f t="shared" ca="1" si="29"/>
        <v/>
      </c>
      <c r="B62" s="294"/>
      <c r="C62" s="295"/>
      <c r="D62" s="385" t="str">
        <f t="shared" ca="1" si="38"/>
        <v/>
      </c>
      <c r="E62" s="386"/>
      <c r="F62" s="227" t="str">
        <f t="shared" ca="1" si="39"/>
        <v/>
      </c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37"/>
      <c r="V62" s="286"/>
      <c r="W62" s="237">
        <f>Data!CG149</f>
        <v>0</v>
      </c>
      <c r="X62" s="239">
        <f>IF(ISERROR(INDEX(Data!$CJ:$ID,MATCH($W62,Data!$CG:$CG,0),MATCH(X$1&amp;"/"&amp;$A$2,Data!$CJ$1:$ID$1,0)))=TRUE,0,INDEX(Data!$CJ:$ID,MATCH($W62,Data!$CG:$CG,0),MATCH(X$1&amp;"/"&amp;$A$2,Data!$CJ$1:$ID$1,0)))</f>
        <v>0</v>
      </c>
      <c r="Y62" s="239">
        <f>IF(ISERROR(INDEX(Data!$CJ:$ID,MATCH($W62,Data!$CG:$CG,0),MATCH(Y$1&amp;"/"&amp;$A$2,Data!$CJ$1:$ID$1,0)))=TRUE,0,INDEX(Data!$CJ:$ID,MATCH($W62,Data!$CG:$CG,0),MATCH(Y$1&amp;"/"&amp;$A$2,Data!$CJ$1:$ID$1,0)))</f>
        <v>0</v>
      </c>
      <c r="Z62" s="239">
        <f>IF(ISERROR(INDEX(Data!$CJ:$ID,MATCH($W62,Data!$CG:$CG,0),MATCH(Z$1&amp;"/"&amp;$A$2,Data!$CJ$1:$ID$1,0)))=TRUE,0,INDEX(Data!$CJ:$ID,MATCH($W62,Data!$CG:$CG,0),MATCH(Z$1&amp;"/"&amp;$A$2,Data!$CJ$1:$ID$1,0)))</f>
        <v>0</v>
      </c>
      <c r="AA62" s="239">
        <f>IF(ISERROR(INDEX(Data!$CJ:$ID,MATCH($W62,Data!$CG:$CG,0),MATCH(AA$1&amp;"/"&amp;$A$2,Data!$CJ$1:$ID$1,0)))=TRUE,0,INDEX(Data!$CJ:$ID,MATCH($W62,Data!$CG:$CG,0),MATCH(AA$1&amp;"/"&amp;$A$2,Data!$CJ$1:$ID$1,0)))</f>
        <v>0</v>
      </c>
      <c r="AB62" s="239">
        <f>IF(ISERROR(INDEX(Data!$CJ:$ID,MATCH($W62,Data!$CG:$CG,0),MATCH(AB$1&amp;"/"&amp;$A$2,Data!$CJ$1:$ID$1,0)))=TRUE,0,INDEX(Data!$CJ:$ID,MATCH($W62,Data!$CG:$CG,0),MATCH(AB$1&amp;"/"&amp;$A$2,Data!$CJ$1:$ID$1,0)))</f>
        <v>0</v>
      </c>
      <c r="AC62" s="237">
        <f t="shared" ca="1" si="10"/>
        <v>0</v>
      </c>
      <c r="AD62" s="237">
        <f t="shared" ca="1" si="37"/>
        <v>0</v>
      </c>
      <c r="AE62" s="237">
        <f t="shared" ca="1" si="37"/>
        <v>0</v>
      </c>
      <c r="AF62" s="237">
        <f t="shared" ca="1" si="37"/>
        <v>0</v>
      </c>
      <c r="AG62" s="237">
        <f t="shared" ca="1" si="37"/>
        <v>0</v>
      </c>
      <c r="AH62" s="237">
        <f t="shared" ca="1" si="37"/>
        <v>0</v>
      </c>
      <c r="AI62" s="237">
        <f t="shared" ca="1" si="13"/>
        <v>0</v>
      </c>
      <c r="AJ62" s="237" t="str">
        <f t="shared" ca="1" si="30"/>
        <v/>
      </c>
      <c r="AK62" s="237" t="str">
        <f t="shared" ca="1" si="33"/>
        <v/>
      </c>
      <c r="AL62" s="237" t="str">
        <f t="shared" ca="1" si="6"/>
        <v/>
      </c>
      <c r="AM62" s="237" t="str">
        <f t="shared" ca="1" si="34"/>
        <v/>
      </c>
      <c r="AN62" s="237" t="str">
        <f t="shared" ca="1" si="35"/>
        <v/>
      </c>
      <c r="AO62" s="237" t="str">
        <f t="shared" ca="1" si="36"/>
        <v/>
      </c>
      <c r="AP62" s="237" t="str">
        <f t="shared" ca="1" si="31"/>
        <v/>
      </c>
      <c r="AQ62" s="237" t="str">
        <f t="shared" ca="1" si="11"/>
        <v/>
      </c>
      <c r="AR62" s="228" t="str">
        <f ca="1">IF(OFFSET($AB62,0,MATCH(A$17,AC$1:AI$1,0))=0,"",OFFSET($AB62,0,MATCH(A$17,AC$1:AI$1,0))&amp;" / "&amp;W62 &amp;" ("&amp;INDEX(Data!CI:CI,MATCH(W62,Data!CG:CG,0))&amp;")")</f>
        <v/>
      </c>
      <c r="AS62" s="228" t="e">
        <f>INDEX(Data!CI:CI,MATCH(W62,Data!CG:CG,0))</f>
        <v>#N/A</v>
      </c>
      <c r="AT62" s="228" t="e">
        <f>MID(INDEX(Data!A:A,MATCH(W62,Data!CG:CG,0)),2,5)</f>
        <v>#N/A</v>
      </c>
      <c r="AU62" s="228" t="e">
        <f>INDEX(Data!CH:CH,MATCH(W62,Data!CG:CG,0))</f>
        <v>#N/A</v>
      </c>
      <c r="AV62" s="228" t="str">
        <f t="shared" ca="1" si="32"/>
        <v/>
      </c>
      <c r="AW62" s="228" t="str">
        <f t="array" aca="1" ref="AW62" ca="1">INDEX($AR$3:$AR$82,MATCH(LARGE(COUNTIF($AQ$3:$AQ$82,"&lt;"&amp;$AQ$3:$AQ$82),ROWS(AQ$3:AQ62)),COUNTIF($AQ$3:$AQ$82,"&lt;"&amp;$AQ$3:$AQ$82),0))</f>
        <v/>
      </c>
      <c r="AX62" s="228"/>
      <c r="AY62" s="227"/>
      <c r="AZ62" s="227"/>
      <c r="BA62" s="227"/>
      <c r="BB62" s="227"/>
      <c r="BC62" s="227"/>
      <c r="BD62" s="227"/>
      <c r="BE62" s="227"/>
      <c r="BF62" s="227"/>
      <c r="BG62" s="227"/>
      <c r="BH62" s="227"/>
      <c r="BI62" s="227"/>
      <c r="BJ62" s="227"/>
      <c r="BK62" s="227"/>
      <c r="BL62" s="227"/>
      <c r="BM62" s="227"/>
      <c r="BN62" s="227"/>
      <c r="BO62" s="227"/>
      <c r="BP62" s="227"/>
      <c r="BQ62" s="227"/>
      <c r="BR62" s="227"/>
      <c r="BS62" s="227"/>
      <c r="BT62" s="227"/>
      <c r="BU62" s="227"/>
      <c r="BV62" s="227"/>
      <c r="BW62" s="227"/>
      <c r="BX62" s="227"/>
      <c r="BY62" s="227"/>
      <c r="BZ62" s="227"/>
      <c r="CA62" s="227"/>
      <c r="CB62" s="227"/>
      <c r="CC62" s="227"/>
      <c r="CD62" s="227"/>
      <c r="CE62" s="227"/>
      <c r="CF62" s="227"/>
      <c r="CG62" s="227"/>
      <c r="CH62" s="227"/>
      <c r="CI62" s="227"/>
      <c r="CJ62" s="227"/>
      <c r="CK62" s="227"/>
    </row>
    <row r="63" spans="1:89" s="157" customFormat="1" x14ac:dyDescent="0.25">
      <c r="A63" s="293" t="str">
        <f t="shared" ca="1" si="29"/>
        <v/>
      </c>
      <c r="B63" s="294"/>
      <c r="C63" s="295"/>
      <c r="D63" s="385" t="str">
        <f t="shared" ca="1" si="38"/>
        <v/>
      </c>
      <c r="E63" s="386"/>
      <c r="F63" s="227" t="str">
        <f t="shared" ca="1" si="39"/>
        <v/>
      </c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37"/>
      <c r="V63" s="286"/>
      <c r="W63" s="237">
        <f>Data!CG150</f>
        <v>0</v>
      </c>
      <c r="X63" s="239">
        <f>IF(ISERROR(INDEX(Data!$CJ:$ID,MATCH($W63,Data!$CG:$CG,0),MATCH(X$1&amp;"/"&amp;$A$2,Data!$CJ$1:$ID$1,0)))=TRUE,0,INDEX(Data!$CJ:$ID,MATCH($W63,Data!$CG:$CG,0),MATCH(X$1&amp;"/"&amp;$A$2,Data!$CJ$1:$ID$1,0)))</f>
        <v>0</v>
      </c>
      <c r="Y63" s="239">
        <f>IF(ISERROR(INDEX(Data!$CJ:$ID,MATCH($W63,Data!$CG:$CG,0),MATCH(Y$1&amp;"/"&amp;$A$2,Data!$CJ$1:$ID$1,0)))=TRUE,0,INDEX(Data!$CJ:$ID,MATCH($W63,Data!$CG:$CG,0),MATCH(Y$1&amp;"/"&amp;$A$2,Data!$CJ$1:$ID$1,0)))</f>
        <v>0</v>
      </c>
      <c r="Z63" s="239">
        <f>IF(ISERROR(INDEX(Data!$CJ:$ID,MATCH($W63,Data!$CG:$CG,0),MATCH(Z$1&amp;"/"&amp;$A$2,Data!$CJ$1:$ID$1,0)))=TRUE,0,INDEX(Data!$CJ:$ID,MATCH($W63,Data!$CG:$CG,0),MATCH(Z$1&amp;"/"&amp;$A$2,Data!$CJ$1:$ID$1,0)))</f>
        <v>0</v>
      </c>
      <c r="AA63" s="239">
        <f>IF(ISERROR(INDEX(Data!$CJ:$ID,MATCH($W63,Data!$CG:$CG,0),MATCH(AA$1&amp;"/"&amp;$A$2,Data!$CJ$1:$ID$1,0)))=TRUE,0,INDEX(Data!$CJ:$ID,MATCH($W63,Data!$CG:$CG,0),MATCH(AA$1&amp;"/"&amp;$A$2,Data!$CJ$1:$ID$1,0)))</f>
        <v>0</v>
      </c>
      <c r="AB63" s="239">
        <f>IF(ISERROR(INDEX(Data!$CJ:$ID,MATCH($W63,Data!$CG:$CG,0),MATCH(AB$1&amp;"/"&amp;$A$2,Data!$CJ$1:$ID$1,0)))=TRUE,0,INDEX(Data!$CJ:$ID,MATCH($W63,Data!$CG:$CG,0),MATCH(AB$1&amp;"/"&amp;$A$2,Data!$CJ$1:$ID$1,0)))</f>
        <v>0</v>
      </c>
      <c r="AC63" s="237">
        <f t="shared" ca="1" si="10"/>
        <v>0</v>
      </c>
      <c r="AD63" s="237">
        <f t="shared" ca="1" si="37"/>
        <v>0</v>
      </c>
      <c r="AE63" s="237">
        <f t="shared" ca="1" si="37"/>
        <v>0</v>
      </c>
      <c r="AF63" s="237">
        <f t="shared" ca="1" si="37"/>
        <v>0</v>
      </c>
      <c r="AG63" s="237">
        <f t="shared" ca="1" si="37"/>
        <v>0</v>
      </c>
      <c r="AH63" s="237">
        <f t="shared" ca="1" si="37"/>
        <v>0</v>
      </c>
      <c r="AI63" s="237">
        <f t="shared" ca="1" si="13"/>
        <v>0</v>
      </c>
      <c r="AJ63" s="237" t="str">
        <f t="shared" ca="1" si="30"/>
        <v/>
      </c>
      <c r="AK63" s="237" t="str">
        <f t="shared" ca="1" si="33"/>
        <v/>
      </c>
      <c r="AL63" s="237" t="str">
        <f t="shared" ca="1" si="6"/>
        <v/>
      </c>
      <c r="AM63" s="237" t="str">
        <f t="shared" ca="1" si="34"/>
        <v/>
      </c>
      <c r="AN63" s="237" t="str">
        <f t="shared" ca="1" si="35"/>
        <v/>
      </c>
      <c r="AO63" s="237" t="str">
        <f t="shared" ca="1" si="36"/>
        <v/>
      </c>
      <c r="AP63" s="237" t="str">
        <f t="shared" ca="1" si="31"/>
        <v/>
      </c>
      <c r="AQ63" s="237" t="str">
        <f t="shared" ca="1" si="11"/>
        <v/>
      </c>
      <c r="AR63" s="228" t="str">
        <f ca="1">IF(OFFSET($AB63,0,MATCH(A$17,AC$1:AI$1,0))=0,"",OFFSET($AB63,0,MATCH(A$17,AC$1:AI$1,0))&amp;" / "&amp;W63 &amp;" ("&amp;INDEX(Data!CI:CI,MATCH(W63,Data!CG:CG,0))&amp;")")</f>
        <v/>
      </c>
      <c r="AS63" s="228" t="e">
        <f>INDEX(Data!CI:CI,MATCH(W63,Data!CG:CG,0))</f>
        <v>#N/A</v>
      </c>
      <c r="AT63" s="228" t="e">
        <f>MID(INDEX(Data!A:A,MATCH(W63,Data!CG:CG,0)),2,5)</f>
        <v>#N/A</v>
      </c>
      <c r="AU63" s="228" t="e">
        <f>INDEX(Data!CH:CH,MATCH(W63,Data!CG:CG,0))</f>
        <v>#N/A</v>
      </c>
      <c r="AV63" s="228" t="str">
        <f t="shared" ca="1" si="32"/>
        <v/>
      </c>
      <c r="AW63" s="228" t="str">
        <f t="array" aca="1" ref="AW63" ca="1">INDEX($AR$3:$AR$82,MATCH(LARGE(COUNTIF($AQ$3:$AQ$82,"&lt;"&amp;$AQ$3:$AQ$82),ROWS(AQ$3:AQ63)),COUNTIF($AQ$3:$AQ$82,"&lt;"&amp;$AQ$3:$AQ$82),0))</f>
        <v/>
      </c>
      <c r="AX63" s="228"/>
      <c r="AY63" s="227"/>
      <c r="AZ63" s="227"/>
      <c r="BA63" s="227"/>
      <c r="BB63" s="227"/>
      <c r="BC63" s="227"/>
      <c r="BD63" s="227"/>
      <c r="BE63" s="227"/>
      <c r="BF63" s="227"/>
      <c r="BG63" s="227"/>
      <c r="BH63" s="227"/>
      <c r="BI63" s="227"/>
      <c r="BJ63" s="227"/>
      <c r="BK63" s="227"/>
      <c r="BL63" s="227"/>
      <c r="BM63" s="227"/>
      <c r="BN63" s="227"/>
      <c r="BO63" s="227"/>
      <c r="BP63" s="227"/>
      <c r="BQ63" s="227"/>
      <c r="BR63" s="227"/>
      <c r="BS63" s="227"/>
      <c r="BT63" s="227"/>
      <c r="BU63" s="227"/>
      <c r="BV63" s="227"/>
      <c r="BW63" s="227"/>
      <c r="BX63" s="227"/>
      <c r="BY63" s="227"/>
      <c r="BZ63" s="227"/>
      <c r="CA63" s="227"/>
      <c r="CB63" s="227"/>
      <c r="CC63" s="227"/>
      <c r="CD63" s="227"/>
      <c r="CE63" s="227"/>
      <c r="CF63" s="227"/>
      <c r="CG63" s="227"/>
      <c r="CH63" s="227"/>
      <c r="CI63" s="227"/>
      <c r="CJ63" s="227"/>
      <c r="CK63" s="227"/>
    </row>
    <row r="64" spans="1:89" s="157" customFormat="1" x14ac:dyDescent="0.25">
      <c r="A64" s="293" t="str">
        <f t="shared" ca="1" si="29"/>
        <v/>
      </c>
      <c r="B64" s="294"/>
      <c r="C64" s="295"/>
      <c r="D64" s="385" t="str">
        <f t="shared" ca="1" si="38"/>
        <v/>
      </c>
      <c r="E64" s="386"/>
      <c r="F64" s="227" t="str">
        <f t="shared" ca="1" si="39"/>
        <v/>
      </c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37"/>
      <c r="V64" s="286"/>
      <c r="W64" s="237">
        <f>Data!CG151</f>
        <v>0</v>
      </c>
      <c r="X64" s="239">
        <f>IF(ISERROR(INDEX(Data!$CJ:$ID,MATCH($W64,Data!$CG:$CG,0),MATCH(X$1&amp;"/"&amp;$A$2,Data!$CJ$1:$ID$1,0)))=TRUE,0,INDEX(Data!$CJ:$ID,MATCH($W64,Data!$CG:$CG,0),MATCH(X$1&amp;"/"&amp;$A$2,Data!$CJ$1:$ID$1,0)))</f>
        <v>0</v>
      </c>
      <c r="Y64" s="239">
        <f>IF(ISERROR(INDEX(Data!$CJ:$ID,MATCH($W64,Data!$CG:$CG,0),MATCH(Y$1&amp;"/"&amp;$A$2,Data!$CJ$1:$ID$1,0)))=TRUE,0,INDEX(Data!$CJ:$ID,MATCH($W64,Data!$CG:$CG,0),MATCH(Y$1&amp;"/"&amp;$A$2,Data!$CJ$1:$ID$1,0)))</f>
        <v>0</v>
      </c>
      <c r="Z64" s="239">
        <f>IF(ISERROR(INDEX(Data!$CJ:$ID,MATCH($W64,Data!$CG:$CG,0),MATCH(Z$1&amp;"/"&amp;$A$2,Data!$CJ$1:$ID$1,0)))=TRUE,0,INDEX(Data!$CJ:$ID,MATCH($W64,Data!$CG:$CG,0),MATCH(Z$1&amp;"/"&amp;$A$2,Data!$CJ$1:$ID$1,0)))</f>
        <v>0</v>
      </c>
      <c r="AA64" s="239">
        <f>IF(ISERROR(INDEX(Data!$CJ:$ID,MATCH($W64,Data!$CG:$CG,0),MATCH(AA$1&amp;"/"&amp;$A$2,Data!$CJ$1:$ID$1,0)))=TRUE,0,INDEX(Data!$CJ:$ID,MATCH($W64,Data!$CG:$CG,0),MATCH(AA$1&amp;"/"&amp;$A$2,Data!$CJ$1:$ID$1,0)))</f>
        <v>0</v>
      </c>
      <c r="AB64" s="239">
        <f>IF(ISERROR(INDEX(Data!$CJ:$ID,MATCH($W64,Data!$CG:$CG,0),MATCH(AB$1&amp;"/"&amp;$A$2,Data!$CJ$1:$ID$1,0)))=TRUE,0,INDEX(Data!$CJ:$ID,MATCH($W64,Data!$CG:$CG,0),MATCH(AB$1&amp;"/"&amp;$A$2,Data!$CJ$1:$ID$1,0)))</f>
        <v>0</v>
      </c>
      <c r="AC64" s="237">
        <f t="shared" ca="1" si="10"/>
        <v>0</v>
      </c>
      <c r="AD64" s="237">
        <f t="shared" ca="1" si="37"/>
        <v>0</v>
      </c>
      <c r="AE64" s="237">
        <f t="shared" ca="1" si="37"/>
        <v>0</v>
      </c>
      <c r="AF64" s="237">
        <f t="shared" ca="1" si="37"/>
        <v>0</v>
      </c>
      <c r="AG64" s="237">
        <f t="shared" ca="1" si="37"/>
        <v>0</v>
      </c>
      <c r="AH64" s="237">
        <f t="shared" ca="1" si="37"/>
        <v>0</v>
      </c>
      <c r="AI64" s="237">
        <f t="shared" ca="1" si="13"/>
        <v>0</v>
      </c>
      <c r="AJ64" s="237" t="str">
        <f t="shared" ca="1" si="30"/>
        <v/>
      </c>
      <c r="AK64" s="237" t="str">
        <f t="shared" ca="1" si="33"/>
        <v/>
      </c>
      <c r="AL64" s="237" t="str">
        <f t="shared" ca="1" si="6"/>
        <v/>
      </c>
      <c r="AM64" s="237" t="str">
        <f t="shared" ca="1" si="34"/>
        <v/>
      </c>
      <c r="AN64" s="237" t="str">
        <f t="shared" ca="1" si="35"/>
        <v/>
      </c>
      <c r="AO64" s="237" t="str">
        <f t="shared" ca="1" si="36"/>
        <v/>
      </c>
      <c r="AP64" s="237" t="str">
        <f t="shared" ca="1" si="31"/>
        <v/>
      </c>
      <c r="AQ64" s="237" t="str">
        <f t="shared" ca="1" si="11"/>
        <v/>
      </c>
      <c r="AR64" s="228" t="str">
        <f ca="1">IF(OFFSET($AB64,0,MATCH(A$17,AC$1:AI$1,0))=0,"",OFFSET($AB64,0,MATCH(A$17,AC$1:AI$1,0))&amp;" / "&amp;W64 &amp;" ("&amp;INDEX(Data!CI:CI,MATCH(W64,Data!CG:CG,0))&amp;")")</f>
        <v/>
      </c>
      <c r="AS64" s="228" t="e">
        <f>INDEX(Data!CI:CI,MATCH(W64,Data!CG:CG,0))</f>
        <v>#N/A</v>
      </c>
      <c r="AT64" s="228" t="e">
        <f>MID(INDEX(Data!A:A,MATCH(W64,Data!CG:CG,0)),2,5)</f>
        <v>#N/A</v>
      </c>
      <c r="AU64" s="228" t="e">
        <f>INDEX(Data!CH:CH,MATCH(W64,Data!CG:CG,0))</f>
        <v>#N/A</v>
      </c>
      <c r="AV64" s="228" t="str">
        <f t="shared" ca="1" si="32"/>
        <v/>
      </c>
      <c r="AW64" s="228" t="str">
        <f t="array" aca="1" ref="AW64" ca="1">INDEX($AR$3:$AR$82,MATCH(LARGE(COUNTIF($AQ$3:$AQ$82,"&lt;"&amp;$AQ$3:$AQ$82),ROWS(AQ$3:AQ64)),COUNTIF($AQ$3:$AQ$82,"&lt;"&amp;$AQ$3:$AQ$82),0))</f>
        <v/>
      </c>
      <c r="AX64" s="228"/>
      <c r="AY64" s="227"/>
      <c r="AZ64" s="227"/>
      <c r="BA64" s="227"/>
      <c r="BB64" s="227"/>
      <c r="BC64" s="227"/>
      <c r="BD64" s="227"/>
      <c r="BE64" s="227"/>
      <c r="BF64" s="227"/>
      <c r="BG64" s="227"/>
      <c r="BH64" s="227"/>
      <c r="BI64" s="227"/>
      <c r="BJ64" s="227"/>
      <c r="BK64" s="227"/>
      <c r="BL64" s="227"/>
      <c r="BM64" s="227"/>
      <c r="BN64" s="227"/>
      <c r="BO64" s="227"/>
      <c r="BP64" s="227"/>
      <c r="BQ64" s="227"/>
      <c r="BR64" s="227"/>
      <c r="BS64" s="227"/>
      <c r="BT64" s="227"/>
      <c r="BU64" s="227"/>
      <c r="BV64" s="227"/>
      <c r="BW64" s="227"/>
      <c r="BX64" s="227"/>
      <c r="BY64" s="227"/>
      <c r="BZ64" s="227"/>
      <c r="CA64" s="227"/>
      <c r="CB64" s="227"/>
      <c r="CC64" s="227"/>
      <c r="CD64" s="227"/>
      <c r="CE64" s="227"/>
      <c r="CF64" s="227"/>
      <c r="CG64" s="227"/>
      <c r="CH64" s="227"/>
      <c r="CI64" s="227"/>
      <c r="CJ64" s="227"/>
      <c r="CK64" s="227"/>
    </row>
    <row r="65" spans="1:89" s="157" customFormat="1" x14ac:dyDescent="0.25">
      <c r="A65" s="293" t="str">
        <f t="shared" ca="1" si="29"/>
        <v/>
      </c>
      <c r="B65" s="294"/>
      <c r="C65" s="295"/>
      <c r="D65" s="385" t="str">
        <f t="shared" ca="1" si="38"/>
        <v/>
      </c>
      <c r="E65" s="386"/>
      <c r="F65" s="227" t="str">
        <f t="shared" ca="1" si="39"/>
        <v/>
      </c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37"/>
      <c r="V65" s="286"/>
      <c r="W65" s="237">
        <f>Data!CG152</f>
        <v>0</v>
      </c>
      <c r="X65" s="239">
        <f>IF(ISERROR(INDEX(Data!$CJ:$ID,MATCH($W65,Data!$CG:$CG,0),MATCH(X$1&amp;"/"&amp;$A$2,Data!$CJ$1:$ID$1,0)))=TRUE,0,INDEX(Data!$CJ:$ID,MATCH($W65,Data!$CG:$CG,0),MATCH(X$1&amp;"/"&amp;$A$2,Data!$CJ$1:$ID$1,0)))</f>
        <v>0</v>
      </c>
      <c r="Y65" s="239">
        <f>IF(ISERROR(INDEX(Data!$CJ:$ID,MATCH($W65,Data!$CG:$CG,0),MATCH(Y$1&amp;"/"&amp;$A$2,Data!$CJ$1:$ID$1,0)))=TRUE,0,INDEX(Data!$CJ:$ID,MATCH($W65,Data!$CG:$CG,0),MATCH(Y$1&amp;"/"&amp;$A$2,Data!$CJ$1:$ID$1,0)))</f>
        <v>0</v>
      </c>
      <c r="Z65" s="239">
        <f>IF(ISERROR(INDEX(Data!$CJ:$ID,MATCH($W65,Data!$CG:$CG,0),MATCH(Z$1&amp;"/"&amp;$A$2,Data!$CJ$1:$ID$1,0)))=TRUE,0,INDEX(Data!$CJ:$ID,MATCH($W65,Data!$CG:$CG,0),MATCH(Z$1&amp;"/"&amp;$A$2,Data!$CJ$1:$ID$1,0)))</f>
        <v>0</v>
      </c>
      <c r="AA65" s="239">
        <f>IF(ISERROR(INDEX(Data!$CJ:$ID,MATCH($W65,Data!$CG:$CG,0),MATCH(AA$1&amp;"/"&amp;$A$2,Data!$CJ$1:$ID$1,0)))=TRUE,0,INDEX(Data!$CJ:$ID,MATCH($W65,Data!$CG:$CG,0),MATCH(AA$1&amp;"/"&amp;$A$2,Data!$CJ$1:$ID$1,0)))</f>
        <v>0</v>
      </c>
      <c r="AB65" s="239">
        <f>IF(ISERROR(INDEX(Data!$CJ:$ID,MATCH($W65,Data!$CG:$CG,0),MATCH(AB$1&amp;"/"&amp;$A$2,Data!$CJ$1:$ID$1,0)))=TRUE,0,INDEX(Data!$CJ:$ID,MATCH($W65,Data!$CG:$CG,0),MATCH(AB$1&amp;"/"&amp;$A$2,Data!$CJ$1:$ID$1,0)))</f>
        <v>0</v>
      </c>
      <c r="AC65" s="237">
        <f t="shared" ca="1" si="10"/>
        <v>0</v>
      </c>
      <c r="AD65" s="237">
        <f t="shared" ca="1" si="37"/>
        <v>0</v>
      </c>
      <c r="AE65" s="237">
        <f t="shared" ca="1" si="37"/>
        <v>0</v>
      </c>
      <c r="AF65" s="237">
        <f t="shared" ca="1" si="37"/>
        <v>0</v>
      </c>
      <c r="AG65" s="237">
        <f t="shared" ca="1" si="37"/>
        <v>0</v>
      </c>
      <c r="AH65" s="237">
        <f t="shared" ca="1" si="37"/>
        <v>0</v>
      </c>
      <c r="AI65" s="237">
        <f t="shared" ca="1" si="13"/>
        <v>0</v>
      </c>
      <c r="AJ65" s="237" t="str">
        <f t="shared" ca="1" si="30"/>
        <v/>
      </c>
      <c r="AK65" s="237" t="str">
        <f t="shared" ca="1" si="33"/>
        <v/>
      </c>
      <c r="AL65" s="237" t="str">
        <f t="shared" ca="1" si="6"/>
        <v/>
      </c>
      <c r="AM65" s="237" t="str">
        <f t="shared" ca="1" si="34"/>
        <v/>
      </c>
      <c r="AN65" s="237" t="str">
        <f t="shared" ca="1" si="35"/>
        <v/>
      </c>
      <c r="AO65" s="237" t="str">
        <f t="shared" ca="1" si="36"/>
        <v/>
      </c>
      <c r="AP65" s="237" t="str">
        <f t="shared" ca="1" si="31"/>
        <v/>
      </c>
      <c r="AQ65" s="237" t="str">
        <f t="shared" ca="1" si="11"/>
        <v/>
      </c>
      <c r="AR65" s="228" t="str">
        <f ca="1">IF(OFFSET($AB65,0,MATCH(A$17,AC$1:AI$1,0))=0,"",OFFSET($AB65,0,MATCH(A$17,AC$1:AI$1,0))&amp;" / "&amp;W65 &amp;" ("&amp;INDEX(Data!CI:CI,MATCH(W65,Data!CG:CG,0))&amp;")")</f>
        <v/>
      </c>
      <c r="AS65" s="228" t="e">
        <f>INDEX(Data!CI:CI,MATCH(W65,Data!CG:CG,0))</f>
        <v>#N/A</v>
      </c>
      <c r="AT65" s="228" t="e">
        <f>MID(INDEX(Data!A:A,MATCH(W65,Data!CG:CG,0)),2,5)</f>
        <v>#N/A</v>
      </c>
      <c r="AU65" s="228" t="e">
        <f>INDEX(Data!CH:CH,MATCH(W65,Data!CG:CG,0))</f>
        <v>#N/A</v>
      </c>
      <c r="AV65" s="228" t="str">
        <f t="shared" ca="1" si="32"/>
        <v/>
      </c>
      <c r="AW65" s="228" t="str">
        <f t="array" aca="1" ref="AW65" ca="1">INDEX($AR$3:$AR$82,MATCH(LARGE(COUNTIF($AQ$3:$AQ$82,"&lt;"&amp;$AQ$3:$AQ$82),ROWS(AQ$3:AQ65)),COUNTIF($AQ$3:$AQ$82,"&lt;"&amp;$AQ$3:$AQ$82),0))</f>
        <v/>
      </c>
      <c r="AX65" s="228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/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</row>
    <row r="66" spans="1:89" s="157" customFormat="1" x14ac:dyDescent="0.25">
      <c r="A66" s="293" t="str">
        <f t="shared" ca="1" si="29"/>
        <v/>
      </c>
      <c r="B66" s="294"/>
      <c r="C66" s="295"/>
      <c r="D66" s="385" t="str">
        <f t="shared" ca="1" si="38"/>
        <v/>
      </c>
      <c r="E66" s="386"/>
      <c r="F66" s="227" t="str">
        <f t="shared" ca="1" si="39"/>
        <v/>
      </c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37"/>
      <c r="V66" s="286"/>
      <c r="W66" s="237">
        <f>Data!CG153</f>
        <v>0</v>
      </c>
      <c r="X66" s="239">
        <f>IF(ISERROR(INDEX(Data!$CJ:$ID,MATCH($W66,Data!$CG:$CG,0),MATCH(X$1&amp;"/"&amp;$A$2,Data!$CJ$1:$ID$1,0)))=TRUE,0,INDEX(Data!$CJ:$ID,MATCH($W66,Data!$CG:$CG,0),MATCH(X$1&amp;"/"&amp;$A$2,Data!$CJ$1:$ID$1,0)))</f>
        <v>0</v>
      </c>
      <c r="Y66" s="239">
        <f>IF(ISERROR(INDEX(Data!$CJ:$ID,MATCH($W66,Data!$CG:$CG,0),MATCH(Y$1&amp;"/"&amp;$A$2,Data!$CJ$1:$ID$1,0)))=TRUE,0,INDEX(Data!$CJ:$ID,MATCH($W66,Data!$CG:$CG,0),MATCH(Y$1&amp;"/"&amp;$A$2,Data!$CJ$1:$ID$1,0)))</f>
        <v>0</v>
      </c>
      <c r="Z66" s="239">
        <f>IF(ISERROR(INDEX(Data!$CJ:$ID,MATCH($W66,Data!$CG:$CG,0),MATCH(Z$1&amp;"/"&amp;$A$2,Data!$CJ$1:$ID$1,0)))=TRUE,0,INDEX(Data!$CJ:$ID,MATCH($W66,Data!$CG:$CG,0),MATCH(Z$1&amp;"/"&amp;$A$2,Data!$CJ$1:$ID$1,0)))</f>
        <v>0</v>
      </c>
      <c r="AA66" s="239">
        <f>IF(ISERROR(INDEX(Data!$CJ:$ID,MATCH($W66,Data!$CG:$CG,0),MATCH(AA$1&amp;"/"&amp;$A$2,Data!$CJ$1:$ID$1,0)))=TRUE,0,INDEX(Data!$CJ:$ID,MATCH($W66,Data!$CG:$CG,0),MATCH(AA$1&amp;"/"&amp;$A$2,Data!$CJ$1:$ID$1,0)))</f>
        <v>0</v>
      </c>
      <c r="AB66" s="239">
        <f>IF(ISERROR(INDEX(Data!$CJ:$ID,MATCH($W66,Data!$CG:$CG,0),MATCH(AB$1&amp;"/"&amp;$A$2,Data!$CJ$1:$ID$1,0)))=TRUE,0,INDEX(Data!$CJ:$ID,MATCH($W66,Data!$CG:$CG,0),MATCH(AB$1&amp;"/"&amp;$A$2,Data!$CJ$1:$ID$1,0)))</f>
        <v>0</v>
      </c>
      <c r="AC66" s="237">
        <f t="shared" ca="1" si="10"/>
        <v>0</v>
      </c>
      <c r="AD66" s="237">
        <f t="shared" ca="1" si="37"/>
        <v>0</v>
      </c>
      <c r="AE66" s="237">
        <f t="shared" ca="1" si="37"/>
        <v>0</v>
      </c>
      <c r="AF66" s="237">
        <f t="shared" ca="1" si="37"/>
        <v>0</v>
      </c>
      <c r="AG66" s="237">
        <f t="shared" ca="1" si="37"/>
        <v>0</v>
      </c>
      <c r="AH66" s="237">
        <f t="shared" ca="1" si="37"/>
        <v>0</v>
      </c>
      <c r="AI66" s="237">
        <f t="shared" ca="1" si="13"/>
        <v>0</v>
      </c>
      <c r="AJ66" s="237" t="str">
        <f t="shared" ca="1" si="30"/>
        <v/>
      </c>
      <c r="AK66" s="237" t="str">
        <f t="shared" ca="1" si="33"/>
        <v/>
      </c>
      <c r="AL66" s="237" t="str">
        <f t="shared" ca="1" si="6"/>
        <v/>
      </c>
      <c r="AM66" s="237" t="str">
        <f t="shared" ca="1" si="34"/>
        <v/>
      </c>
      <c r="AN66" s="237" t="str">
        <f t="shared" ca="1" si="35"/>
        <v/>
      </c>
      <c r="AO66" s="237" t="str">
        <f t="shared" ca="1" si="36"/>
        <v/>
      </c>
      <c r="AP66" s="237" t="str">
        <f t="shared" ca="1" si="31"/>
        <v/>
      </c>
      <c r="AQ66" s="237" t="str">
        <f t="shared" ca="1" si="11"/>
        <v/>
      </c>
      <c r="AR66" s="228" t="str">
        <f ca="1">IF(OFFSET($AB66,0,MATCH(A$17,AC$1:AI$1,0))=0,"",OFFSET($AB66,0,MATCH(A$17,AC$1:AI$1,0))&amp;" / "&amp;W66 &amp;" ("&amp;INDEX(Data!CI:CI,MATCH(W66,Data!CG:CG,0))&amp;")")</f>
        <v/>
      </c>
      <c r="AS66" s="228" t="e">
        <f>INDEX(Data!CI:CI,MATCH(W66,Data!CG:CG,0))</f>
        <v>#N/A</v>
      </c>
      <c r="AT66" s="228" t="e">
        <f>MID(INDEX(Data!A:A,MATCH(W66,Data!CG:CG,0)),2,5)</f>
        <v>#N/A</v>
      </c>
      <c r="AU66" s="228" t="e">
        <f>INDEX(Data!CH:CH,MATCH(W66,Data!CG:CG,0))</f>
        <v>#N/A</v>
      </c>
      <c r="AV66" s="228" t="str">
        <f t="shared" ca="1" si="32"/>
        <v/>
      </c>
      <c r="AW66" s="228" t="str">
        <f t="array" aca="1" ref="AW66" ca="1">INDEX($AR$3:$AR$82,MATCH(LARGE(COUNTIF($AQ$3:$AQ$82,"&lt;"&amp;$AQ$3:$AQ$82),ROWS(AQ$3:AQ66)),COUNTIF($AQ$3:$AQ$82,"&lt;"&amp;$AQ$3:$AQ$82),0))</f>
        <v/>
      </c>
      <c r="AX66" s="228"/>
      <c r="AY66" s="227"/>
      <c r="AZ66" s="227"/>
      <c r="BA66" s="227"/>
      <c r="BB66" s="227"/>
      <c r="BC66" s="227"/>
      <c r="BD66" s="227"/>
      <c r="BE66" s="227"/>
      <c r="BF66" s="227"/>
      <c r="BG66" s="227"/>
      <c r="BH66" s="227"/>
      <c r="BI66" s="227"/>
      <c r="BJ66" s="227"/>
      <c r="BK66" s="227"/>
      <c r="BL66" s="227"/>
      <c r="BM66" s="227"/>
      <c r="BN66" s="227"/>
      <c r="BO66" s="227"/>
      <c r="BP66" s="227"/>
      <c r="BQ66" s="227"/>
      <c r="BR66" s="227"/>
      <c r="BS66" s="227"/>
      <c r="BT66" s="227"/>
      <c r="BU66" s="227"/>
      <c r="BV66" s="227"/>
      <c r="BW66" s="227"/>
      <c r="BX66" s="227"/>
      <c r="BY66" s="227"/>
      <c r="BZ66" s="227"/>
      <c r="CA66" s="227"/>
      <c r="CB66" s="227"/>
      <c r="CC66" s="227"/>
      <c r="CD66" s="227"/>
      <c r="CE66" s="227"/>
      <c r="CF66" s="227"/>
      <c r="CG66" s="227"/>
      <c r="CH66" s="227"/>
      <c r="CI66" s="227"/>
      <c r="CJ66" s="227"/>
      <c r="CK66" s="227"/>
    </row>
    <row r="67" spans="1:89" s="157" customFormat="1" x14ac:dyDescent="0.25">
      <c r="A67" s="293" t="str">
        <f t="shared" ca="1" si="29"/>
        <v/>
      </c>
      <c r="B67" s="294"/>
      <c r="C67" s="295"/>
      <c r="D67" s="385" t="str">
        <f t="shared" ca="1" si="38"/>
        <v/>
      </c>
      <c r="E67" s="386"/>
      <c r="F67" s="227" t="str">
        <f t="shared" ca="1" si="39"/>
        <v/>
      </c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37"/>
      <c r="V67" s="286"/>
      <c r="W67" s="237">
        <f>Data!CG154</f>
        <v>0</v>
      </c>
      <c r="X67" s="239">
        <f>IF(ISERROR(INDEX(Data!$CJ:$ID,MATCH($W67,Data!$CG:$CG,0),MATCH(X$1&amp;"/"&amp;$A$2,Data!$CJ$1:$ID$1,0)))=TRUE,0,INDEX(Data!$CJ:$ID,MATCH($W67,Data!$CG:$CG,0),MATCH(X$1&amp;"/"&amp;$A$2,Data!$CJ$1:$ID$1,0)))</f>
        <v>0</v>
      </c>
      <c r="Y67" s="239">
        <f>IF(ISERROR(INDEX(Data!$CJ:$ID,MATCH($W67,Data!$CG:$CG,0),MATCH(Y$1&amp;"/"&amp;$A$2,Data!$CJ$1:$ID$1,0)))=TRUE,0,INDEX(Data!$CJ:$ID,MATCH($W67,Data!$CG:$CG,0),MATCH(Y$1&amp;"/"&amp;$A$2,Data!$CJ$1:$ID$1,0)))</f>
        <v>0</v>
      </c>
      <c r="Z67" s="239">
        <f>IF(ISERROR(INDEX(Data!$CJ:$ID,MATCH($W67,Data!$CG:$CG,0),MATCH(Z$1&amp;"/"&amp;$A$2,Data!$CJ$1:$ID$1,0)))=TRUE,0,INDEX(Data!$CJ:$ID,MATCH($W67,Data!$CG:$CG,0),MATCH(Z$1&amp;"/"&amp;$A$2,Data!$CJ$1:$ID$1,0)))</f>
        <v>0</v>
      </c>
      <c r="AA67" s="239">
        <f>IF(ISERROR(INDEX(Data!$CJ:$ID,MATCH($W67,Data!$CG:$CG,0),MATCH(AA$1&amp;"/"&amp;$A$2,Data!$CJ$1:$ID$1,0)))=TRUE,0,INDEX(Data!$CJ:$ID,MATCH($W67,Data!$CG:$CG,0),MATCH(AA$1&amp;"/"&amp;$A$2,Data!$CJ$1:$ID$1,0)))</f>
        <v>0</v>
      </c>
      <c r="AB67" s="239">
        <f>IF(ISERROR(INDEX(Data!$CJ:$ID,MATCH($W67,Data!$CG:$CG,0),MATCH(AB$1&amp;"/"&amp;$A$2,Data!$CJ$1:$ID$1,0)))=TRUE,0,INDEX(Data!$CJ:$ID,MATCH($W67,Data!$CG:$CG,0),MATCH(AB$1&amp;"/"&amp;$A$2,Data!$CJ$1:$ID$1,0)))</f>
        <v>0</v>
      </c>
      <c r="AC67" s="237">
        <f t="shared" ca="1" si="10"/>
        <v>0</v>
      </c>
      <c r="AD67" s="237">
        <f t="shared" ca="1" si="37"/>
        <v>0</v>
      </c>
      <c r="AE67" s="237">
        <f t="shared" ca="1" si="37"/>
        <v>0</v>
      </c>
      <c r="AF67" s="237">
        <f t="shared" ca="1" si="37"/>
        <v>0</v>
      </c>
      <c r="AG67" s="237">
        <f t="shared" ca="1" si="37"/>
        <v>0</v>
      </c>
      <c r="AH67" s="237">
        <f t="shared" ca="1" si="37"/>
        <v>0</v>
      </c>
      <c r="AI67" s="237">
        <f t="shared" ca="1" si="13"/>
        <v>0</v>
      </c>
      <c r="AJ67" s="237" t="str">
        <f t="shared" ref="AJ67:AJ82" ca="1" si="40">IF($AC67=0,"",IF($X67&lt;=AC$2,"/R1","")&amp;IF($Y67&lt;=AC$2,"/R2","")&amp;IF($Z67&lt;=AC$2,"/R3","")&amp;IF($AA67&lt;=AC$2,"/F","")&amp;IF($AB67&lt;=AC$2,"/PO",""))</f>
        <v/>
      </c>
      <c r="AK67" s="237" t="str">
        <f t="shared" ca="1" si="33"/>
        <v/>
      </c>
      <c r="AL67" s="237" t="str">
        <f t="shared" ca="1" si="6"/>
        <v/>
      </c>
      <c r="AM67" s="237" t="str">
        <f t="shared" ca="1" si="34"/>
        <v/>
      </c>
      <c r="AN67" s="237" t="str">
        <f t="shared" ca="1" si="35"/>
        <v/>
      </c>
      <c r="AO67" s="237" t="str">
        <f t="shared" ca="1" si="36"/>
        <v/>
      </c>
      <c r="AP67" s="237" t="str">
        <f t="shared" ref="AP67:AP82" ca="1" si="41">IF(AI67=0,"",IF($X67&gt;=AI$2,"/R1","")&amp;IF($Y67&gt;=AI$2,"/R2","")&amp;IF($Z67&gt;=AI$2,"/R3","")&amp;IF($AA67&gt;=AI$2,"/F","")&amp;IF($AB67&gt;=AI$2,"/PO",""))</f>
        <v/>
      </c>
      <c r="AQ67" s="237" t="str">
        <f t="shared" ca="1" si="11"/>
        <v/>
      </c>
      <c r="AR67" s="228" t="str">
        <f ca="1">IF(OFFSET($AB67,0,MATCH(A$17,AC$1:AI$1,0))=0,"",OFFSET($AB67,0,MATCH(A$17,AC$1:AI$1,0))&amp;" / "&amp;W67 &amp;" ("&amp;INDEX(Data!CI:CI,MATCH(W67,Data!CG:CG,0))&amp;")")</f>
        <v/>
      </c>
      <c r="AS67" s="228" t="e">
        <f>INDEX(Data!CI:CI,MATCH(W67,Data!CG:CG,0))</f>
        <v>#N/A</v>
      </c>
      <c r="AT67" s="228" t="e">
        <f>MID(INDEX(Data!A:A,MATCH(W67,Data!CG:CG,0)),2,5)</f>
        <v>#N/A</v>
      </c>
      <c r="AU67" s="228" t="e">
        <f>INDEX(Data!CH:CH,MATCH(W67,Data!CG:CG,0))</f>
        <v>#N/A</v>
      </c>
      <c r="AV67" s="228" t="str">
        <f t="shared" ref="AV67:AV82" ca="1" si="42">MID(OFFSET($AI67,0,MATCH(A$17,AJ$1:AP$1,0)),2,30)</f>
        <v/>
      </c>
      <c r="AW67" s="228" t="str">
        <f t="array" aca="1" ref="AW67" ca="1">INDEX($AR$3:$AR$82,MATCH(LARGE(COUNTIF($AQ$3:$AQ$82,"&lt;"&amp;$AQ$3:$AQ$82),ROWS(AQ$3:AQ67)),COUNTIF($AQ$3:$AQ$82,"&lt;"&amp;$AQ$3:$AQ$82),0))</f>
        <v/>
      </c>
      <c r="AX67" s="228"/>
      <c r="AY67" s="227"/>
      <c r="AZ67" s="227"/>
      <c r="BA67" s="227"/>
      <c r="BB67" s="227"/>
      <c r="BC67" s="227"/>
      <c r="BD67" s="227"/>
      <c r="BE67" s="227"/>
      <c r="BF67" s="227"/>
      <c r="BG67" s="227"/>
      <c r="BH67" s="227"/>
      <c r="BI67" s="227"/>
      <c r="BJ67" s="227"/>
      <c r="BK67" s="227"/>
      <c r="BL67" s="227"/>
      <c r="BM67" s="227"/>
      <c r="BN67" s="227"/>
      <c r="BO67" s="227"/>
      <c r="BP67" s="227"/>
      <c r="BQ67" s="227"/>
      <c r="BR67" s="227"/>
      <c r="BS67" s="227"/>
      <c r="BT67" s="227"/>
      <c r="BU67" s="227"/>
      <c r="BV67" s="227"/>
      <c r="BW67" s="227"/>
      <c r="BX67" s="227"/>
      <c r="BY67" s="227"/>
      <c r="BZ67" s="227"/>
      <c r="CA67" s="227"/>
      <c r="CB67" s="227"/>
      <c r="CC67" s="227"/>
      <c r="CD67" s="227"/>
      <c r="CE67" s="227"/>
      <c r="CF67" s="227"/>
      <c r="CG67" s="227"/>
      <c r="CH67" s="227"/>
      <c r="CI67" s="227"/>
      <c r="CJ67" s="227"/>
      <c r="CK67" s="227"/>
    </row>
    <row r="68" spans="1:89" s="157" customFormat="1" x14ac:dyDescent="0.25">
      <c r="A68" s="293" t="str">
        <f t="shared" ca="1" si="29"/>
        <v/>
      </c>
      <c r="B68" s="294"/>
      <c r="C68" s="295"/>
      <c r="D68" s="385" t="str">
        <f t="shared" ca="1" si="38"/>
        <v/>
      </c>
      <c r="E68" s="386"/>
      <c r="F68" s="287" t="str">
        <f t="shared" ca="1" si="39"/>
        <v/>
      </c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37"/>
      <c r="V68" s="286"/>
      <c r="W68" s="237">
        <f>Data!CG155</f>
        <v>0</v>
      </c>
      <c r="X68" s="239">
        <f>IF(ISERROR(INDEX(Data!$CJ:$ID,MATCH($W68,Data!$CG:$CG,0),MATCH(X$1&amp;"/"&amp;$A$2,Data!$CJ$1:$ID$1,0)))=TRUE,0,INDEX(Data!$CJ:$ID,MATCH($W68,Data!$CG:$CG,0),MATCH(X$1&amp;"/"&amp;$A$2,Data!$CJ$1:$ID$1,0)))</f>
        <v>0</v>
      </c>
      <c r="Y68" s="239">
        <f>IF(ISERROR(INDEX(Data!$CJ:$ID,MATCH($W68,Data!$CG:$CG,0),MATCH(Y$1&amp;"/"&amp;$A$2,Data!$CJ$1:$ID$1,0)))=TRUE,0,INDEX(Data!$CJ:$ID,MATCH($W68,Data!$CG:$CG,0),MATCH(Y$1&amp;"/"&amp;$A$2,Data!$CJ$1:$ID$1,0)))</f>
        <v>0</v>
      </c>
      <c r="Z68" s="239">
        <f>IF(ISERROR(INDEX(Data!$CJ:$ID,MATCH($W68,Data!$CG:$CG,0),MATCH(Z$1&amp;"/"&amp;$A$2,Data!$CJ$1:$ID$1,0)))=TRUE,0,INDEX(Data!$CJ:$ID,MATCH($W68,Data!$CG:$CG,0),MATCH(Z$1&amp;"/"&amp;$A$2,Data!$CJ$1:$ID$1,0)))</f>
        <v>0</v>
      </c>
      <c r="AA68" s="239">
        <f>IF(ISERROR(INDEX(Data!$CJ:$ID,MATCH($W68,Data!$CG:$CG,0),MATCH(AA$1&amp;"/"&amp;$A$2,Data!$CJ$1:$ID$1,0)))=TRUE,0,INDEX(Data!$CJ:$ID,MATCH($W68,Data!$CG:$CG,0),MATCH(AA$1&amp;"/"&amp;$A$2,Data!$CJ$1:$ID$1,0)))</f>
        <v>0</v>
      </c>
      <c r="AB68" s="239">
        <f>IF(ISERROR(INDEX(Data!$CJ:$ID,MATCH($W68,Data!$CG:$CG,0),MATCH(AB$1&amp;"/"&amp;$A$2,Data!$CJ$1:$ID$1,0)))=TRUE,0,INDEX(Data!$CJ:$ID,MATCH($W68,Data!$CG:$CG,0),MATCH(AB$1&amp;"/"&amp;$A$2,Data!$CJ$1:$ID$1,0)))</f>
        <v>0</v>
      </c>
      <c r="AC68" s="237">
        <f t="shared" ca="1" si="10"/>
        <v>0</v>
      </c>
      <c r="AD68" s="237">
        <f t="shared" ca="1" si="37"/>
        <v>0</v>
      </c>
      <c r="AE68" s="237">
        <f t="shared" ca="1" si="37"/>
        <v>0</v>
      </c>
      <c r="AF68" s="237">
        <f t="shared" ca="1" si="37"/>
        <v>0</v>
      </c>
      <c r="AG68" s="237">
        <f t="shared" ca="1" si="37"/>
        <v>0</v>
      </c>
      <c r="AH68" s="237">
        <f t="shared" ca="1" si="37"/>
        <v>0</v>
      </c>
      <c r="AI68" s="237">
        <f t="shared" ca="1" si="13"/>
        <v>0</v>
      </c>
      <c r="AJ68" s="237" t="str">
        <f t="shared" ca="1" si="40"/>
        <v/>
      </c>
      <c r="AK68" s="237" t="str">
        <f t="shared" ref="AK68:AK82" ca="1" si="43">IF(AD68=0,"",IF($X68=AD$2,"/R1","")&amp;IF($Y68=AD$2,"/R2","")&amp;IF($Z68=AD$2,"/R3","")&amp;IF($AA68=AD$2,"/F","")&amp;IF($AB68=AD$2,"/PO",""))</f>
        <v/>
      </c>
      <c r="AL68" s="237" t="str">
        <f t="shared" ref="AL68:AL82" ca="1" si="44">IF(AE68=0,"",IF($X68=AE$2,"/R1","")&amp;IF($Y68=AE$2,"/R2","")&amp;IF($Z68=AE$2,"/R3","")&amp;IF($AA68=AE$2,"/F","")&amp;IF($AB68=AE$2,"/PO",""))</f>
        <v/>
      </c>
      <c r="AM68" s="237" t="str">
        <f t="shared" ref="AM68:AM82" ca="1" si="45">IF(AF68=0,"",IF($X68=AF$2,"/R1","")&amp;IF($Y68=AF$2,"/R2","")&amp;IF($Z68=AF$2,"/R3","")&amp;IF($AA68=AF$2,"/F","")&amp;IF($AB68=AF$2,"/PO",""))</f>
        <v/>
      </c>
      <c r="AN68" s="237" t="str">
        <f t="shared" ref="AN68:AN82" ca="1" si="46">IF(AG68=0,"",IF($X68=AG$2,"/R1","")&amp;IF($Y68=AG$2,"/R2","")&amp;IF($Z68=AG$2,"/R3","")&amp;IF($AA68=AG$2,"/F","")&amp;IF($AB68=AG$2,"/PO",""))</f>
        <v/>
      </c>
      <c r="AO68" s="237" t="str">
        <f t="shared" ref="AO68:AO82" ca="1" si="47">IF(AH68=0,"",IF($X68=AH$2,"/R1","")&amp;IF($Y68=AH$2,"/R2","")&amp;IF($Z68=AH$2,"/R3","")&amp;IF($AA68=AH$2,"/F","")&amp;IF($AB68=AH$2,"/PO",""))</f>
        <v/>
      </c>
      <c r="AP68" s="237" t="str">
        <f t="shared" ca="1" si="41"/>
        <v/>
      </c>
      <c r="AQ68" s="237" t="str">
        <f t="shared" ca="1" si="11"/>
        <v/>
      </c>
      <c r="AR68" s="228" t="str">
        <f ca="1">IF(OFFSET($AB68,0,MATCH(A$17,AC$1:AI$1,0))=0,"",OFFSET($AB68,0,MATCH(A$17,AC$1:AI$1,0))&amp;" / "&amp;W68 &amp;" ("&amp;INDEX(Data!CI:CI,MATCH(W68,Data!CG:CG,0))&amp;")")</f>
        <v/>
      </c>
      <c r="AS68" s="228" t="e">
        <f>INDEX(Data!CI:CI,MATCH(W68,Data!CG:CG,0))</f>
        <v>#N/A</v>
      </c>
      <c r="AT68" s="228" t="e">
        <f>MID(INDEX(Data!A:A,MATCH(W68,Data!CG:CG,0)),2,5)</f>
        <v>#N/A</v>
      </c>
      <c r="AU68" s="228" t="e">
        <f>INDEX(Data!CH:CH,MATCH(W68,Data!CG:CG,0))</f>
        <v>#N/A</v>
      </c>
      <c r="AV68" s="228" t="str">
        <f t="shared" ca="1" si="42"/>
        <v/>
      </c>
      <c r="AW68" s="228" t="str">
        <f t="array" aca="1" ref="AW68" ca="1">INDEX($AR$3:$AR$82,MATCH(LARGE(COUNTIF($AQ$3:$AQ$82,"&lt;"&amp;$AQ$3:$AQ$82),ROWS(AQ$3:AQ68)),COUNTIF($AQ$3:$AQ$82,"&lt;"&amp;$AQ$3:$AQ$82),0))</f>
        <v/>
      </c>
      <c r="AX68" s="228"/>
      <c r="AY68" s="227"/>
      <c r="AZ68" s="227"/>
      <c r="BA68" s="227"/>
      <c r="BB68" s="227"/>
      <c r="BC68" s="227"/>
      <c r="BD68" s="227"/>
      <c r="BE68" s="227"/>
      <c r="BF68" s="227"/>
      <c r="BG68" s="227"/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/>
      <c r="BU68" s="227"/>
      <c r="BV68" s="227"/>
      <c r="BW68" s="227"/>
      <c r="BX68" s="227"/>
      <c r="BY68" s="227"/>
      <c r="BZ68" s="227"/>
      <c r="CA68" s="227"/>
      <c r="CB68" s="227"/>
      <c r="CC68" s="227"/>
      <c r="CD68" s="227"/>
      <c r="CE68" s="227"/>
      <c r="CF68" s="227"/>
      <c r="CG68" s="227"/>
      <c r="CH68" s="227"/>
      <c r="CI68" s="227"/>
      <c r="CJ68" s="227"/>
      <c r="CK68" s="227"/>
    </row>
    <row r="69" spans="1:89" s="157" customFormat="1" x14ac:dyDescent="0.25">
      <c r="A69" s="293" t="str">
        <f t="shared" ca="1" si="29"/>
        <v/>
      </c>
      <c r="B69" s="294"/>
      <c r="C69" s="295"/>
      <c r="D69" s="385" t="str">
        <f t="shared" ca="1" si="38"/>
        <v/>
      </c>
      <c r="E69" s="386"/>
      <c r="F69" s="227" t="str">
        <f t="shared" ca="1" si="39"/>
        <v/>
      </c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37"/>
      <c r="V69" s="286"/>
      <c r="W69" s="237">
        <f>Data!CG156</f>
        <v>0</v>
      </c>
      <c r="X69" s="239">
        <f>IF(ISERROR(INDEX(Data!$CJ:$ID,MATCH($W69,Data!$CG:$CG,0),MATCH(X$1&amp;"/"&amp;$A$2,Data!$CJ$1:$ID$1,0)))=TRUE,0,INDEX(Data!$CJ:$ID,MATCH($W69,Data!$CG:$CG,0),MATCH(X$1&amp;"/"&amp;$A$2,Data!$CJ$1:$ID$1,0)))</f>
        <v>0</v>
      </c>
      <c r="Y69" s="239">
        <f>IF(ISERROR(INDEX(Data!$CJ:$ID,MATCH($W69,Data!$CG:$CG,0),MATCH(Y$1&amp;"/"&amp;$A$2,Data!$CJ$1:$ID$1,0)))=TRUE,0,INDEX(Data!$CJ:$ID,MATCH($W69,Data!$CG:$CG,0),MATCH(Y$1&amp;"/"&amp;$A$2,Data!$CJ$1:$ID$1,0)))</f>
        <v>0</v>
      </c>
      <c r="Z69" s="239">
        <f>IF(ISERROR(INDEX(Data!$CJ:$ID,MATCH($W69,Data!$CG:$CG,0),MATCH(Z$1&amp;"/"&amp;$A$2,Data!$CJ$1:$ID$1,0)))=TRUE,0,INDEX(Data!$CJ:$ID,MATCH($W69,Data!$CG:$CG,0),MATCH(Z$1&amp;"/"&amp;$A$2,Data!$CJ$1:$ID$1,0)))</f>
        <v>0</v>
      </c>
      <c r="AA69" s="239">
        <f>IF(ISERROR(INDEX(Data!$CJ:$ID,MATCH($W69,Data!$CG:$CG,0),MATCH(AA$1&amp;"/"&amp;$A$2,Data!$CJ$1:$ID$1,0)))=TRUE,0,INDEX(Data!$CJ:$ID,MATCH($W69,Data!$CG:$CG,0),MATCH(AA$1&amp;"/"&amp;$A$2,Data!$CJ$1:$ID$1,0)))</f>
        <v>0</v>
      </c>
      <c r="AB69" s="239">
        <f>IF(ISERROR(INDEX(Data!$CJ:$ID,MATCH($W69,Data!$CG:$CG,0),MATCH(AB$1&amp;"/"&amp;$A$2,Data!$CJ$1:$ID$1,0)))=TRUE,0,INDEX(Data!$CJ:$ID,MATCH($W69,Data!$CG:$CG,0),MATCH(AB$1&amp;"/"&amp;$A$2,Data!$CJ$1:$ID$1,0)))</f>
        <v>0</v>
      </c>
      <c r="AC69" s="237">
        <f t="shared" ca="1" si="10"/>
        <v>0</v>
      </c>
      <c r="AD69" s="237">
        <f t="shared" ca="1" si="37"/>
        <v>0</v>
      </c>
      <c r="AE69" s="237">
        <f t="shared" ca="1" si="37"/>
        <v>0</v>
      </c>
      <c r="AF69" s="237">
        <f t="shared" ca="1" si="37"/>
        <v>0</v>
      </c>
      <c r="AG69" s="237">
        <f t="shared" ca="1" si="37"/>
        <v>0</v>
      </c>
      <c r="AH69" s="237">
        <f t="shared" ca="1" si="37"/>
        <v>0</v>
      </c>
      <c r="AI69" s="237">
        <f t="shared" ca="1" si="13"/>
        <v>0</v>
      </c>
      <c r="AJ69" s="237" t="str">
        <f t="shared" ca="1" si="40"/>
        <v/>
      </c>
      <c r="AK69" s="237" t="str">
        <f t="shared" ca="1" si="43"/>
        <v/>
      </c>
      <c r="AL69" s="237" t="str">
        <f t="shared" ca="1" si="44"/>
        <v/>
      </c>
      <c r="AM69" s="237" t="str">
        <f t="shared" ca="1" si="45"/>
        <v/>
      </c>
      <c r="AN69" s="237" t="str">
        <f t="shared" ca="1" si="46"/>
        <v/>
      </c>
      <c r="AO69" s="237" t="str">
        <f t="shared" ca="1" si="47"/>
        <v/>
      </c>
      <c r="AP69" s="237" t="str">
        <f t="shared" ca="1" si="41"/>
        <v/>
      </c>
      <c r="AQ69" s="237" t="str">
        <f t="shared" ca="1" si="11"/>
        <v/>
      </c>
      <c r="AR69" s="228" t="str">
        <f ca="1">IF(OFFSET($AB69,0,MATCH(A$17,AC$1:AI$1,0))=0,"",OFFSET($AB69,0,MATCH(A$17,AC$1:AI$1,0))&amp;" / "&amp;W69 &amp;" ("&amp;INDEX(Data!CI:CI,MATCH(W69,Data!CG:CG,0))&amp;")")</f>
        <v/>
      </c>
      <c r="AS69" s="228" t="e">
        <f>INDEX(Data!CI:CI,MATCH(W69,Data!CG:CG,0))</f>
        <v>#N/A</v>
      </c>
      <c r="AT69" s="228" t="e">
        <f>MID(INDEX(Data!A:A,MATCH(W69,Data!CG:CG,0)),2,5)</f>
        <v>#N/A</v>
      </c>
      <c r="AU69" s="228" t="e">
        <f>INDEX(Data!CH:CH,MATCH(W69,Data!CG:CG,0))</f>
        <v>#N/A</v>
      </c>
      <c r="AV69" s="228" t="str">
        <f t="shared" ca="1" si="42"/>
        <v/>
      </c>
      <c r="AW69" s="228" t="str">
        <f t="array" aca="1" ref="AW69" ca="1">INDEX($AR$3:$AR$82,MATCH(LARGE(COUNTIF($AQ$3:$AQ$82,"&lt;"&amp;$AQ$3:$AQ$82),ROWS(AQ$3:AQ69)),COUNTIF($AQ$3:$AQ$82,"&lt;"&amp;$AQ$3:$AQ$82),0))</f>
        <v/>
      </c>
      <c r="AX69" s="228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</row>
    <row r="70" spans="1:89" s="157" customFormat="1" x14ac:dyDescent="0.25">
      <c r="A70" s="293" t="str">
        <f t="shared" ca="1" si="29"/>
        <v/>
      </c>
      <c r="B70" s="294"/>
      <c r="C70" s="295"/>
      <c r="D70" s="385" t="str">
        <f t="shared" ca="1" si="38"/>
        <v/>
      </c>
      <c r="E70" s="386"/>
      <c r="F70" s="227" t="str">
        <f t="shared" ca="1" si="39"/>
        <v/>
      </c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37"/>
      <c r="V70" s="286"/>
      <c r="W70" s="237">
        <f>Data!CG157</f>
        <v>0</v>
      </c>
      <c r="X70" s="239">
        <f>IF(ISERROR(INDEX(Data!$CJ:$ID,MATCH($W70,Data!$CG:$CG,0),MATCH(X$1&amp;"/"&amp;$A$2,Data!$CJ$1:$ID$1,0)))=TRUE,0,INDEX(Data!$CJ:$ID,MATCH($W70,Data!$CG:$CG,0),MATCH(X$1&amp;"/"&amp;$A$2,Data!$CJ$1:$ID$1,0)))</f>
        <v>0</v>
      </c>
      <c r="Y70" s="239">
        <f>IF(ISERROR(INDEX(Data!$CJ:$ID,MATCH($W70,Data!$CG:$CG,0),MATCH(Y$1&amp;"/"&amp;$A$2,Data!$CJ$1:$ID$1,0)))=TRUE,0,INDEX(Data!$CJ:$ID,MATCH($W70,Data!$CG:$CG,0),MATCH(Y$1&amp;"/"&amp;$A$2,Data!$CJ$1:$ID$1,0)))</f>
        <v>0</v>
      </c>
      <c r="Z70" s="239">
        <f>IF(ISERROR(INDEX(Data!$CJ:$ID,MATCH($W70,Data!$CG:$CG,0),MATCH(Z$1&amp;"/"&amp;$A$2,Data!$CJ$1:$ID$1,0)))=TRUE,0,INDEX(Data!$CJ:$ID,MATCH($W70,Data!$CG:$CG,0),MATCH(Z$1&amp;"/"&amp;$A$2,Data!$CJ$1:$ID$1,0)))</f>
        <v>0</v>
      </c>
      <c r="AA70" s="239">
        <f>IF(ISERROR(INDEX(Data!$CJ:$ID,MATCH($W70,Data!$CG:$CG,0),MATCH(AA$1&amp;"/"&amp;$A$2,Data!$CJ$1:$ID$1,0)))=TRUE,0,INDEX(Data!$CJ:$ID,MATCH($W70,Data!$CG:$CG,0),MATCH(AA$1&amp;"/"&amp;$A$2,Data!$CJ$1:$ID$1,0)))</f>
        <v>0</v>
      </c>
      <c r="AB70" s="239">
        <f>IF(ISERROR(INDEX(Data!$CJ:$ID,MATCH($W70,Data!$CG:$CG,0),MATCH(AB$1&amp;"/"&amp;$A$2,Data!$CJ$1:$ID$1,0)))=TRUE,0,INDEX(Data!$CJ:$ID,MATCH($W70,Data!$CG:$CG,0),MATCH(AB$1&amp;"/"&amp;$A$2,Data!$CJ$1:$ID$1,0)))</f>
        <v>0</v>
      </c>
      <c r="AC70" s="237">
        <f t="shared" ref="AC70:AC82" ca="1" si="48">COUNTIF($X70:$AB70,AND("&lt;="&amp;AC$2,"&gt;0"))</f>
        <v>0</v>
      </c>
      <c r="AD70" s="237">
        <f t="shared" ca="1" si="37"/>
        <v>0</v>
      </c>
      <c r="AE70" s="237">
        <f t="shared" ca="1" si="37"/>
        <v>0</v>
      </c>
      <c r="AF70" s="237">
        <f t="shared" ca="1" si="37"/>
        <v>0</v>
      </c>
      <c r="AG70" s="237">
        <f t="shared" ca="1" si="37"/>
        <v>0</v>
      </c>
      <c r="AH70" s="237">
        <f t="shared" ca="1" si="37"/>
        <v>0</v>
      </c>
      <c r="AI70" s="237">
        <f t="shared" ca="1" si="13"/>
        <v>0</v>
      </c>
      <c r="AJ70" s="237" t="str">
        <f t="shared" ca="1" si="40"/>
        <v/>
      </c>
      <c r="AK70" s="237" t="str">
        <f t="shared" ca="1" si="43"/>
        <v/>
      </c>
      <c r="AL70" s="237" t="str">
        <f t="shared" ca="1" si="44"/>
        <v/>
      </c>
      <c r="AM70" s="237" t="str">
        <f t="shared" ca="1" si="45"/>
        <v/>
      </c>
      <c r="AN70" s="237" t="str">
        <f t="shared" ca="1" si="46"/>
        <v/>
      </c>
      <c r="AO70" s="237" t="str">
        <f t="shared" ca="1" si="47"/>
        <v/>
      </c>
      <c r="AP70" s="237" t="str">
        <f t="shared" ca="1" si="41"/>
        <v/>
      </c>
      <c r="AQ70" s="237" t="str">
        <f t="shared" ca="1" si="11"/>
        <v/>
      </c>
      <c r="AR70" s="228" t="str">
        <f ca="1">IF(OFFSET($AB70,0,MATCH(A$17,AC$1:AI$1,0))=0,"",OFFSET($AB70,0,MATCH(A$17,AC$1:AI$1,0))&amp;" / "&amp;W70 &amp;" ("&amp;INDEX(Data!CI:CI,MATCH(W70,Data!CG:CG,0))&amp;")")</f>
        <v/>
      </c>
      <c r="AS70" s="228" t="e">
        <f>INDEX(Data!CI:CI,MATCH(W70,Data!CG:CG,0))</f>
        <v>#N/A</v>
      </c>
      <c r="AT70" s="228" t="e">
        <f>MID(INDEX(Data!A:A,MATCH(W70,Data!CG:CG,0)),2,5)</f>
        <v>#N/A</v>
      </c>
      <c r="AU70" s="228" t="e">
        <f>INDEX(Data!CH:CH,MATCH(W70,Data!CG:CG,0))</f>
        <v>#N/A</v>
      </c>
      <c r="AV70" s="228" t="str">
        <f t="shared" ca="1" si="42"/>
        <v/>
      </c>
      <c r="AW70" s="228" t="str">
        <f t="array" aca="1" ref="AW70" ca="1">INDEX($AR$3:$AR$82,MATCH(LARGE(COUNTIF($AQ$3:$AQ$82,"&lt;"&amp;$AQ$3:$AQ$82),ROWS(AQ$3:AQ70)),COUNTIF($AQ$3:$AQ$82,"&lt;"&amp;$AQ$3:$AQ$82),0))</f>
        <v/>
      </c>
      <c r="AX70" s="228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  <c r="CK70" s="227"/>
    </row>
    <row r="71" spans="1:89" s="157" customFormat="1" x14ac:dyDescent="0.25">
      <c r="A71" s="293" t="str">
        <f t="shared" ca="1" si="29"/>
        <v/>
      </c>
      <c r="B71" s="294"/>
      <c r="C71" s="295"/>
      <c r="D71" s="385" t="str">
        <f t="shared" ca="1" si="38"/>
        <v/>
      </c>
      <c r="E71" s="386"/>
      <c r="F71" s="227" t="str">
        <f t="shared" ca="1" si="39"/>
        <v/>
      </c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37"/>
      <c r="V71" s="286"/>
      <c r="W71" s="237">
        <f>Data!CG158</f>
        <v>0</v>
      </c>
      <c r="X71" s="239">
        <f>IF(ISERROR(INDEX(Data!$CJ:$ID,MATCH($W71,Data!$CG:$CG,0),MATCH(X$1&amp;"/"&amp;$A$2,Data!$CJ$1:$ID$1,0)))=TRUE,0,INDEX(Data!$CJ:$ID,MATCH($W71,Data!$CG:$CG,0),MATCH(X$1&amp;"/"&amp;$A$2,Data!$CJ$1:$ID$1,0)))</f>
        <v>0</v>
      </c>
      <c r="Y71" s="239">
        <f>IF(ISERROR(INDEX(Data!$CJ:$ID,MATCH($W71,Data!$CG:$CG,0),MATCH(Y$1&amp;"/"&amp;$A$2,Data!$CJ$1:$ID$1,0)))=TRUE,0,INDEX(Data!$CJ:$ID,MATCH($W71,Data!$CG:$CG,0),MATCH(Y$1&amp;"/"&amp;$A$2,Data!$CJ$1:$ID$1,0)))</f>
        <v>0</v>
      </c>
      <c r="Z71" s="239">
        <f>IF(ISERROR(INDEX(Data!$CJ:$ID,MATCH($W71,Data!$CG:$CG,0),MATCH(Z$1&amp;"/"&amp;$A$2,Data!$CJ$1:$ID$1,0)))=TRUE,0,INDEX(Data!$CJ:$ID,MATCH($W71,Data!$CG:$CG,0),MATCH(Z$1&amp;"/"&amp;$A$2,Data!$CJ$1:$ID$1,0)))</f>
        <v>0</v>
      </c>
      <c r="AA71" s="239">
        <f>IF(ISERROR(INDEX(Data!$CJ:$ID,MATCH($W71,Data!$CG:$CG,0),MATCH(AA$1&amp;"/"&amp;$A$2,Data!$CJ$1:$ID$1,0)))=TRUE,0,INDEX(Data!$CJ:$ID,MATCH($W71,Data!$CG:$CG,0),MATCH(AA$1&amp;"/"&amp;$A$2,Data!$CJ$1:$ID$1,0)))</f>
        <v>0</v>
      </c>
      <c r="AB71" s="239">
        <f>IF(ISERROR(INDEX(Data!$CJ:$ID,MATCH($W71,Data!$CG:$CG,0),MATCH(AB$1&amp;"/"&amp;$A$2,Data!$CJ$1:$ID$1,0)))=TRUE,0,INDEX(Data!$CJ:$ID,MATCH($W71,Data!$CG:$CG,0),MATCH(AB$1&amp;"/"&amp;$A$2,Data!$CJ$1:$ID$1,0)))</f>
        <v>0</v>
      </c>
      <c r="AC71" s="237">
        <f t="shared" ca="1" si="48"/>
        <v>0</v>
      </c>
      <c r="AD71" s="237">
        <f t="shared" ca="1" si="37"/>
        <v>0</v>
      </c>
      <c r="AE71" s="237">
        <f t="shared" ca="1" si="37"/>
        <v>0</v>
      </c>
      <c r="AF71" s="237">
        <f t="shared" ca="1" si="37"/>
        <v>0</v>
      </c>
      <c r="AG71" s="237">
        <f t="shared" ca="1" si="37"/>
        <v>0</v>
      </c>
      <c r="AH71" s="237">
        <f t="shared" ca="1" si="37"/>
        <v>0</v>
      </c>
      <c r="AI71" s="237">
        <f t="shared" ca="1" si="13"/>
        <v>0</v>
      </c>
      <c r="AJ71" s="237" t="str">
        <f t="shared" ca="1" si="40"/>
        <v/>
      </c>
      <c r="AK71" s="237" t="str">
        <f t="shared" ca="1" si="43"/>
        <v/>
      </c>
      <c r="AL71" s="237" t="str">
        <f t="shared" ca="1" si="44"/>
        <v/>
      </c>
      <c r="AM71" s="237" t="str">
        <f t="shared" ca="1" si="45"/>
        <v/>
      </c>
      <c r="AN71" s="237" t="str">
        <f t="shared" ca="1" si="46"/>
        <v/>
      </c>
      <c r="AO71" s="237" t="str">
        <f t="shared" ca="1" si="47"/>
        <v/>
      </c>
      <c r="AP71" s="237" t="str">
        <f t="shared" ca="1" si="41"/>
        <v/>
      </c>
      <c r="AQ71" s="237" t="str">
        <f t="shared" ca="1" si="11"/>
        <v/>
      </c>
      <c r="AR71" s="228" t="str">
        <f ca="1">IF(OFFSET($AB71,0,MATCH(A$17,AC$1:AI$1,0))=0,"",OFFSET($AB71,0,MATCH(A$17,AC$1:AI$1,0))&amp;" / "&amp;W71 &amp;" ("&amp;INDEX(Data!CI:CI,MATCH(W71,Data!CG:CG,0))&amp;")")</f>
        <v/>
      </c>
      <c r="AS71" s="228" t="e">
        <f>INDEX(Data!CI:CI,MATCH(W71,Data!CG:CG,0))</f>
        <v>#N/A</v>
      </c>
      <c r="AT71" s="228" t="e">
        <f>MID(INDEX(Data!A:A,MATCH(W71,Data!CG:CG,0)),2,5)</f>
        <v>#N/A</v>
      </c>
      <c r="AU71" s="228" t="e">
        <f>INDEX(Data!CH:CH,MATCH(W71,Data!CG:CG,0))</f>
        <v>#N/A</v>
      </c>
      <c r="AV71" s="228" t="str">
        <f t="shared" ca="1" si="42"/>
        <v/>
      </c>
      <c r="AW71" s="228" t="str">
        <f t="array" aca="1" ref="AW71" ca="1">INDEX($AR$3:$AR$82,MATCH(LARGE(COUNTIF($AQ$3:$AQ$82,"&lt;"&amp;$AQ$3:$AQ$82),ROWS(AQ$3:AQ71)),COUNTIF($AQ$3:$AQ$82,"&lt;"&amp;$AQ$3:$AQ$82),0))</f>
        <v/>
      </c>
      <c r="AX71" s="228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/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  <c r="CK71" s="227"/>
    </row>
    <row r="72" spans="1:89" s="157" customFormat="1" x14ac:dyDescent="0.25">
      <c r="A72" s="293" t="str">
        <f t="shared" ca="1" si="29"/>
        <v/>
      </c>
      <c r="B72" s="294"/>
      <c r="C72" s="295"/>
      <c r="D72" s="385" t="str">
        <f t="shared" ca="1" si="38"/>
        <v/>
      </c>
      <c r="E72" s="386"/>
      <c r="F72" s="227" t="str">
        <f t="shared" ca="1" si="39"/>
        <v/>
      </c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37"/>
      <c r="V72" s="286"/>
      <c r="W72" s="237">
        <f>Data!CG159</f>
        <v>0</v>
      </c>
      <c r="X72" s="239">
        <f>IF(ISERROR(INDEX(Data!$CJ:$ID,MATCH($W72,Data!$CG:$CG,0),MATCH(X$1&amp;"/"&amp;$A$2,Data!$CJ$1:$ID$1,0)))=TRUE,0,INDEX(Data!$CJ:$ID,MATCH($W72,Data!$CG:$CG,0),MATCH(X$1&amp;"/"&amp;$A$2,Data!$CJ$1:$ID$1,0)))</f>
        <v>0</v>
      </c>
      <c r="Y72" s="239">
        <f>IF(ISERROR(INDEX(Data!$CJ:$ID,MATCH($W72,Data!$CG:$CG,0),MATCH(Y$1&amp;"/"&amp;$A$2,Data!$CJ$1:$ID$1,0)))=TRUE,0,INDEX(Data!$CJ:$ID,MATCH($W72,Data!$CG:$CG,0),MATCH(Y$1&amp;"/"&amp;$A$2,Data!$CJ$1:$ID$1,0)))</f>
        <v>0</v>
      </c>
      <c r="Z72" s="239">
        <f>IF(ISERROR(INDEX(Data!$CJ:$ID,MATCH($W72,Data!$CG:$CG,0),MATCH(Z$1&amp;"/"&amp;$A$2,Data!$CJ$1:$ID$1,0)))=TRUE,0,INDEX(Data!$CJ:$ID,MATCH($W72,Data!$CG:$CG,0),MATCH(Z$1&amp;"/"&amp;$A$2,Data!$CJ$1:$ID$1,0)))</f>
        <v>0</v>
      </c>
      <c r="AA72" s="239">
        <f>IF(ISERROR(INDEX(Data!$CJ:$ID,MATCH($W72,Data!$CG:$CG,0),MATCH(AA$1&amp;"/"&amp;$A$2,Data!$CJ$1:$ID$1,0)))=TRUE,0,INDEX(Data!$CJ:$ID,MATCH($W72,Data!$CG:$CG,0),MATCH(AA$1&amp;"/"&amp;$A$2,Data!$CJ$1:$ID$1,0)))</f>
        <v>0</v>
      </c>
      <c r="AB72" s="239">
        <f>IF(ISERROR(INDEX(Data!$CJ:$ID,MATCH($W72,Data!$CG:$CG,0),MATCH(AB$1&amp;"/"&amp;$A$2,Data!$CJ$1:$ID$1,0)))=TRUE,0,INDEX(Data!$CJ:$ID,MATCH($W72,Data!$CG:$CG,0),MATCH(AB$1&amp;"/"&amp;$A$2,Data!$CJ$1:$ID$1,0)))</f>
        <v>0</v>
      </c>
      <c r="AC72" s="237">
        <f t="shared" ca="1" si="48"/>
        <v>0</v>
      </c>
      <c r="AD72" s="237">
        <f t="shared" ca="1" si="37"/>
        <v>0</v>
      </c>
      <c r="AE72" s="237">
        <f t="shared" ca="1" si="37"/>
        <v>0</v>
      </c>
      <c r="AF72" s="237">
        <f t="shared" ca="1" si="37"/>
        <v>0</v>
      </c>
      <c r="AG72" s="237">
        <f t="shared" ca="1" si="37"/>
        <v>0</v>
      </c>
      <c r="AH72" s="237">
        <f t="shared" ca="1" si="37"/>
        <v>0</v>
      </c>
      <c r="AI72" s="237">
        <f t="shared" ca="1" si="13"/>
        <v>0</v>
      </c>
      <c r="AJ72" s="237" t="str">
        <f t="shared" ca="1" si="40"/>
        <v/>
      </c>
      <c r="AK72" s="237" t="str">
        <f t="shared" ca="1" si="43"/>
        <v/>
      </c>
      <c r="AL72" s="237" t="str">
        <f t="shared" ca="1" si="44"/>
        <v/>
      </c>
      <c r="AM72" s="237" t="str">
        <f t="shared" ca="1" si="45"/>
        <v/>
      </c>
      <c r="AN72" s="237" t="str">
        <f t="shared" ca="1" si="46"/>
        <v/>
      </c>
      <c r="AO72" s="237" t="str">
        <f t="shared" ca="1" si="47"/>
        <v/>
      </c>
      <c r="AP72" s="237" t="str">
        <f t="shared" ca="1" si="41"/>
        <v/>
      </c>
      <c r="AQ72" s="237" t="str">
        <f t="shared" ref="AQ72:AQ82" ca="1" si="49">IF(OFFSET($AB72,0,MATCH(A$17,AC$1:AI$1,0))=0,"",OFFSET($AB72,0,MATCH(A$17,AC$1:AI$1,0))&amp;AU72&amp;500-AT72)</f>
        <v/>
      </c>
      <c r="AR72" s="228" t="str">
        <f ca="1">IF(OFFSET($AB72,0,MATCH(A$17,AC$1:AI$1,0))=0,"",OFFSET($AB72,0,MATCH(A$17,AC$1:AI$1,0))&amp;" / "&amp;W72 &amp;" ("&amp;INDEX(Data!CI:CI,MATCH(W72,Data!CG:CG,0))&amp;")")</f>
        <v/>
      </c>
      <c r="AS72" s="228" t="e">
        <f>INDEX(Data!CI:CI,MATCH(W72,Data!CG:CG,0))</f>
        <v>#N/A</v>
      </c>
      <c r="AT72" s="228" t="e">
        <f>MID(INDEX(Data!A:A,MATCH(W72,Data!CG:CG,0)),2,5)</f>
        <v>#N/A</v>
      </c>
      <c r="AU72" s="228" t="e">
        <f>INDEX(Data!CH:CH,MATCH(W72,Data!CG:CG,0))</f>
        <v>#N/A</v>
      </c>
      <c r="AV72" s="228" t="str">
        <f t="shared" ca="1" si="42"/>
        <v/>
      </c>
      <c r="AW72" s="228" t="str">
        <f t="array" aca="1" ref="AW72" ca="1">INDEX($AR$3:$AR$82,MATCH(LARGE(COUNTIF($AQ$3:$AQ$82,"&lt;"&amp;$AQ$3:$AQ$82),ROWS(AQ$3:AQ72)),COUNTIF($AQ$3:$AQ$82,"&lt;"&amp;$AQ$3:$AQ$82),0))</f>
        <v/>
      </c>
      <c r="AX72" s="228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</row>
    <row r="73" spans="1:89" s="157" customFormat="1" x14ac:dyDescent="0.25">
      <c r="A73" s="293" t="str">
        <f t="shared" ca="1" si="29"/>
        <v/>
      </c>
      <c r="B73" s="294"/>
      <c r="C73" s="295"/>
      <c r="D73" s="385" t="str">
        <f t="shared" ca="1" si="38"/>
        <v/>
      </c>
      <c r="E73" s="386"/>
      <c r="F73" s="227" t="str">
        <f t="shared" ca="1" si="39"/>
        <v/>
      </c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37"/>
      <c r="V73" s="286"/>
      <c r="W73" s="237">
        <f>Data!CG160</f>
        <v>0</v>
      </c>
      <c r="X73" s="239">
        <f>IF(ISERROR(INDEX(Data!$CJ:$ID,MATCH($W73,Data!$CG:$CG,0),MATCH(X$1&amp;"/"&amp;$A$2,Data!$CJ$1:$ID$1,0)))=TRUE,0,INDEX(Data!$CJ:$ID,MATCH($W73,Data!$CG:$CG,0),MATCH(X$1&amp;"/"&amp;$A$2,Data!$CJ$1:$ID$1,0)))</f>
        <v>0</v>
      </c>
      <c r="Y73" s="239">
        <f>IF(ISERROR(INDEX(Data!$CJ:$ID,MATCH($W73,Data!$CG:$CG,0),MATCH(Y$1&amp;"/"&amp;$A$2,Data!$CJ$1:$ID$1,0)))=TRUE,0,INDEX(Data!$CJ:$ID,MATCH($W73,Data!$CG:$CG,0),MATCH(Y$1&amp;"/"&amp;$A$2,Data!$CJ$1:$ID$1,0)))</f>
        <v>0</v>
      </c>
      <c r="Z73" s="239">
        <f>IF(ISERROR(INDEX(Data!$CJ:$ID,MATCH($W73,Data!$CG:$CG,0),MATCH(Z$1&amp;"/"&amp;$A$2,Data!$CJ$1:$ID$1,0)))=TRUE,0,INDEX(Data!$CJ:$ID,MATCH($W73,Data!$CG:$CG,0),MATCH(Z$1&amp;"/"&amp;$A$2,Data!$CJ$1:$ID$1,0)))</f>
        <v>0</v>
      </c>
      <c r="AA73" s="239">
        <f>IF(ISERROR(INDEX(Data!$CJ:$ID,MATCH($W73,Data!$CG:$CG,0),MATCH(AA$1&amp;"/"&amp;$A$2,Data!$CJ$1:$ID$1,0)))=TRUE,0,INDEX(Data!$CJ:$ID,MATCH($W73,Data!$CG:$CG,0),MATCH(AA$1&amp;"/"&amp;$A$2,Data!$CJ$1:$ID$1,0)))</f>
        <v>0</v>
      </c>
      <c r="AB73" s="239">
        <f>IF(ISERROR(INDEX(Data!$CJ:$ID,MATCH($W73,Data!$CG:$CG,0),MATCH(AB$1&amp;"/"&amp;$A$2,Data!$CJ$1:$ID$1,0)))=TRUE,0,INDEX(Data!$CJ:$ID,MATCH($W73,Data!$CG:$CG,0),MATCH(AB$1&amp;"/"&amp;$A$2,Data!$CJ$1:$ID$1,0)))</f>
        <v>0</v>
      </c>
      <c r="AC73" s="237">
        <f t="shared" ca="1" si="48"/>
        <v>0</v>
      </c>
      <c r="AD73" s="237">
        <f t="shared" ca="1" si="37"/>
        <v>0</v>
      </c>
      <c r="AE73" s="237">
        <f t="shared" ca="1" si="37"/>
        <v>0</v>
      </c>
      <c r="AF73" s="237">
        <f t="shared" ca="1" si="37"/>
        <v>0</v>
      </c>
      <c r="AG73" s="237">
        <f t="shared" ca="1" si="37"/>
        <v>0</v>
      </c>
      <c r="AH73" s="237">
        <f t="shared" ca="1" si="37"/>
        <v>0</v>
      </c>
      <c r="AI73" s="237">
        <f t="shared" ref="AI73:AI82" ca="1" si="50">COUNTIF($X73:$AB73,"&gt;="&amp;AI$2)</f>
        <v>0</v>
      </c>
      <c r="AJ73" s="237" t="str">
        <f t="shared" ca="1" si="40"/>
        <v/>
      </c>
      <c r="AK73" s="237" t="str">
        <f t="shared" ca="1" si="43"/>
        <v/>
      </c>
      <c r="AL73" s="237" t="str">
        <f t="shared" ca="1" si="44"/>
        <v/>
      </c>
      <c r="AM73" s="237" t="str">
        <f t="shared" ca="1" si="45"/>
        <v/>
      </c>
      <c r="AN73" s="237" t="str">
        <f t="shared" ca="1" si="46"/>
        <v/>
      </c>
      <c r="AO73" s="237" t="str">
        <f t="shared" ca="1" si="47"/>
        <v/>
      </c>
      <c r="AP73" s="237" t="str">
        <f t="shared" ca="1" si="41"/>
        <v/>
      </c>
      <c r="AQ73" s="237" t="str">
        <f t="shared" ca="1" si="49"/>
        <v/>
      </c>
      <c r="AR73" s="228" t="str">
        <f ca="1">IF(OFFSET($AB73,0,MATCH(A$17,AC$1:AI$1,0))=0,"",OFFSET($AB73,0,MATCH(A$17,AC$1:AI$1,0))&amp;" / "&amp;W73 &amp;" ("&amp;INDEX(Data!CI:CI,MATCH(W73,Data!CG:CG,0))&amp;")")</f>
        <v/>
      </c>
      <c r="AS73" s="228" t="e">
        <f>INDEX(Data!CI:CI,MATCH(W73,Data!CG:CG,0))</f>
        <v>#N/A</v>
      </c>
      <c r="AT73" s="228" t="e">
        <f>MID(INDEX(Data!A:A,MATCH(W73,Data!CG:CG,0)),2,5)</f>
        <v>#N/A</v>
      </c>
      <c r="AU73" s="228" t="e">
        <f>INDEX(Data!CH:CH,MATCH(W73,Data!CG:CG,0))</f>
        <v>#N/A</v>
      </c>
      <c r="AV73" s="228" t="str">
        <f t="shared" ca="1" si="42"/>
        <v/>
      </c>
      <c r="AW73" s="228" t="str">
        <f t="array" aca="1" ref="AW73" ca="1">INDEX($AR$3:$AR$82,MATCH(LARGE(COUNTIF($AQ$3:$AQ$82,"&lt;"&amp;$AQ$3:$AQ$82),ROWS(AQ$3:AQ73)),COUNTIF($AQ$3:$AQ$82,"&lt;"&amp;$AQ$3:$AQ$82),0))</f>
        <v/>
      </c>
      <c r="AX73" s="228"/>
      <c r="AY73" s="227"/>
      <c r="AZ73" s="227"/>
      <c r="BA73" s="227"/>
      <c r="BB73" s="227"/>
      <c r="BC73" s="227"/>
      <c r="BD73" s="227"/>
      <c r="BE73" s="227"/>
      <c r="BF73" s="227"/>
      <c r="BG73" s="227"/>
      <c r="BH73" s="227"/>
      <c r="BI73" s="227"/>
      <c r="BJ73" s="227"/>
      <c r="BK73" s="227"/>
      <c r="BL73" s="227"/>
      <c r="BM73" s="227"/>
      <c r="BN73" s="227"/>
      <c r="BO73" s="227"/>
      <c r="BP73" s="227"/>
      <c r="BQ73" s="227"/>
      <c r="BR73" s="227"/>
      <c r="BS73" s="227"/>
      <c r="BT73" s="227"/>
      <c r="BU73" s="227"/>
      <c r="BV73" s="227"/>
      <c r="BW73" s="227"/>
      <c r="BX73" s="227"/>
      <c r="BY73" s="227"/>
      <c r="BZ73" s="227"/>
      <c r="CA73" s="227"/>
      <c r="CB73" s="227"/>
      <c r="CC73" s="227"/>
      <c r="CD73" s="227"/>
      <c r="CE73" s="227"/>
      <c r="CF73" s="227"/>
      <c r="CG73" s="227"/>
      <c r="CH73" s="227"/>
      <c r="CI73" s="227"/>
      <c r="CJ73" s="227"/>
      <c r="CK73" s="227"/>
    </row>
    <row r="74" spans="1:89" s="157" customFormat="1" x14ac:dyDescent="0.25">
      <c r="A74" s="293" t="str">
        <f t="shared" ca="1" si="29"/>
        <v/>
      </c>
      <c r="B74" s="294"/>
      <c r="C74" s="295"/>
      <c r="D74" s="385" t="str">
        <f t="shared" ca="1" si="38"/>
        <v/>
      </c>
      <c r="E74" s="386"/>
      <c r="F74" s="227" t="str">
        <f t="shared" ca="1" si="39"/>
        <v/>
      </c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37"/>
      <c r="V74" s="286"/>
      <c r="W74" s="237">
        <f>Data!CG161</f>
        <v>0</v>
      </c>
      <c r="X74" s="239">
        <f>IF(ISERROR(INDEX(Data!$CJ:$ID,MATCH($W74,Data!$CG:$CG,0),MATCH(X$1&amp;"/"&amp;$A$2,Data!$CJ$1:$ID$1,0)))=TRUE,0,INDEX(Data!$CJ:$ID,MATCH($W74,Data!$CG:$CG,0),MATCH(X$1&amp;"/"&amp;$A$2,Data!$CJ$1:$ID$1,0)))</f>
        <v>0</v>
      </c>
      <c r="Y74" s="239">
        <f>IF(ISERROR(INDEX(Data!$CJ:$ID,MATCH($W74,Data!$CG:$CG,0),MATCH(Y$1&amp;"/"&amp;$A$2,Data!$CJ$1:$ID$1,0)))=TRUE,0,INDEX(Data!$CJ:$ID,MATCH($W74,Data!$CG:$CG,0),MATCH(Y$1&amp;"/"&amp;$A$2,Data!$CJ$1:$ID$1,0)))</f>
        <v>0</v>
      </c>
      <c r="Z74" s="239">
        <f>IF(ISERROR(INDEX(Data!$CJ:$ID,MATCH($W74,Data!$CG:$CG,0),MATCH(Z$1&amp;"/"&amp;$A$2,Data!$CJ$1:$ID$1,0)))=TRUE,0,INDEX(Data!$CJ:$ID,MATCH($W74,Data!$CG:$CG,0),MATCH(Z$1&amp;"/"&amp;$A$2,Data!$CJ$1:$ID$1,0)))</f>
        <v>0</v>
      </c>
      <c r="AA74" s="239">
        <f>IF(ISERROR(INDEX(Data!$CJ:$ID,MATCH($W74,Data!$CG:$CG,0),MATCH(AA$1&amp;"/"&amp;$A$2,Data!$CJ$1:$ID$1,0)))=TRUE,0,INDEX(Data!$CJ:$ID,MATCH($W74,Data!$CG:$CG,0),MATCH(AA$1&amp;"/"&amp;$A$2,Data!$CJ$1:$ID$1,0)))</f>
        <v>0</v>
      </c>
      <c r="AB74" s="239">
        <f>IF(ISERROR(INDEX(Data!$CJ:$ID,MATCH($W74,Data!$CG:$CG,0),MATCH(AB$1&amp;"/"&amp;$A$2,Data!$CJ$1:$ID$1,0)))=TRUE,0,INDEX(Data!$CJ:$ID,MATCH($W74,Data!$CG:$CG,0),MATCH(AB$1&amp;"/"&amp;$A$2,Data!$CJ$1:$ID$1,0)))</f>
        <v>0</v>
      </c>
      <c r="AC74" s="237">
        <f t="shared" ca="1" si="48"/>
        <v>0</v>
      </c>
      <c r="AD74" s="237">
        <f t="shared" ca="1" si="37"/>
        <v>0</v>
      </c>
      <c r="AE74" s="237">
        <f t="shared" ca="1" si="37"/>
        <v>0</v>
      </c>
      <c r="AF74" s="237">
        <f t="shared" ca="1" si="37"/>
        <v>0</v>
      </c>
      <c r="AG74" s="237">
        <f t="shared" ca="1" si="37"/>
        <v>0</v>
      </c>
      <c r="AH74" s="237">
        <f t="shared" ca="1" si="37"/>
        <v>0</v>
      </c>
      <c r="AI74" s="237">
        <f t="shared" ca="1" si="50"/>
        <v>0</v>
      </c>
      <c r="AJ74" s="237" t="str">
        <f t="shared" ca="1" si="40"/>
        <v/>
      </c>
      <c r="AK74" s="237" t="str">
        <f t="shared" ca="1" si="43"/>
        <v/>
      </c>
      <c r="AL74" s="237" t="str">
        <f t="shared" ca="1" si="44"/>
        <v/>
      </c>
      <c r="AM74" s="237" t="str">
        <f t="shared" ca="1" si="45"/>
        <v/>
      </c>
      <c r="AN74" s="237" t="str">
        <f t="shared" ca="1" si="46"/>
        <v/>
      </c>
      <c r="AO74" s="237" t="str">
        <f t="shared" ca="1" si="47"/>
        <v/>
      </c>
      <c r="AP74" s="237" t="str">
        <f t="shared" ca="1" si="41"/>
        <v/>
      </c>
      <c r="AQ74" s="237" t="str">
        <f t="shared" ca="1" si="49"/>
        <v/>
      </c>
      <c r="AR74" s="228" t="str">
        <f ca="1">IF(OFFSET($AB74,0,MATCH(A$17,AC$1:AI$1,0))=0,"",OFFSET($AB74,0,MATCH(A$17,AC$1:AI$1,0))&amp;" / "&amp;W74 &amp;" ("&amp;INDEX(Data!CI:CI,MATCH(W74,Data!CG:CG,0))&amp;")")</f>
        <v/>
      </c>
      <c r="AS74" s="228" t="e">
        <f>INDEX(Data!CI:CI,MATCH(W74,Data!CG:CG,0))</f>
        <v>#N/A</v>
      </c>
      <c r="AT74" s="228" t="e">
        <f>MID(INDEX(Data!A:A,MATCH(W74,Data!CG:CG,0)),2,5)</f>
        <v>#N/A</v>
      </c>
      <c r="AU74" s="228" t="e">
        <f>INDEX(Data!CH:CH,MATCH(W74,Data!CG:CG,0))</f>
        <v>#N/A</v>
      </c>
      <c r="AV74" s="228" t="str">
        <f t="shared" ca="1" si="42"/>
        <v/>
      </c>
      <c r="AW74" s="228" t="str">
        <f t="array" aca="1" ref="AW74" ca="1">INDEX($AR$3:$AR$82,MATCH(LARGE(COUNTIF($AQ$3:$AQ$82,"&lt;"&amp;$AQ$3:$AQ$82),ROWS(AQ$3:AQ74)),COUNTIF($AQ$3:$AQ$82,"&lt;"&amp;$AQ$3:$AQ$82),0))</f>
        <v/>
      </c>
      <c r="AX74" s="228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/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</row>
    <row r="75" spans="1:89" s="157" customFormat="1" x14ac:dyDescent="0.25">
      <c r="A75" s="293" t="str">
        <f t="shared" ca="1" si="29"/>
        <v/>
      </c>
      <c r="B75" s="294"/>
      <c r="C75" s="295"/>
      <c r="D75" s="385" t="str">
        <f t="shared" ca="1" si="38"/>
        <v/>
      </c>
      <c r="E75" s="386"/>
      <c r="F75" s="227" t="str">
        <f t="shared" ca="1" si="39"/>
        <v/>
      </c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37"/>
      <c r="V75" s="286"/>
      <c r="W75" s="237">
        <f>Data!CG162</f>
        <v>0</v>
      </c>
      <c r="X75" s="239">
        <f>IF(ISERROR(INDEX(Data!$CJ:$ID,MATCH($W75,Data!$CG:$CG,0),MATCH(X$1&amp;"/"&amp;$A$2,Data!$CJ$1:$ID$1,0)))=TRUE,0,INDEX(Data!$CJ:$ID,MATCH($W75,Data!$CG:$CG,0),MATCH(X$1&amp;"/"&amp;$A$2,Data!$CJ$1:$ID$1,0)))</f>
        <v>0</v>
      </c>
      <c r="Y75" s="239">
        <f>IF(ISERROR(INDEX(Data!$CJ:$ID,MATCH($W75,Data!$CG:$CG,0),MATCH(Y$1&amp;"/"&amp;$A$2,Data!$CJ$1:$ID$1,0)))=TRUE,0,INDEX(Data!$CJ:$ID,MATCH($W75,Data!$CG:$CG,0),MATCH(Y$1&amp;"/"&amp;$A$2,Data!$CJ$1:$ID$1,0)))</f>
        <v>0</v>
      </c>
      <c r="Z75" s="239">
        <f>IF(ISERROR(INDEX(Data!$CJ:$ID,MATCH($W75,Data!$CG:$CG,0),MATCH(Z$1&amp;"/"&amp;$A$2,Data!$CJ$1:$ID$1,0)))=TRUE,0,INDEX(Data!$CJ:$ID,MATCH($W75,Data!$CG:$CG,0),MATCH(Z$1&amp;"/"&amp;$A$2,Data!$CJ$1:$ID$1,0)))</f>
        <v>0</v>
      </c>
      <c r="AA75" s="239">
        <f>IF(ISERROR(INDEX(Data!$CJ:$ID,MATCH($W75,Data!$CG:$CG,0),MATCH(AA$1&amp;"/"&amp;$A$2,Data!$CJ$1:$ID$1,0)))=TRUE,0,INDEX(Data!$CJ:$ID,MATCH($W75,Data!$CG:$CG,0),MATCH(AA$1&amp;"/"&amp;$A$2,Data!$CJ$1:$ID$1,0)))</f>
        <v>0</v>
      </c>
      <c r="AB75" s="239">
        <f>IF(ISERROR(INDEX(Data!$CJ:$ID,MATCH($W75,Data!$CG:$CG,0),MATCH(AB$1&amp;"/"&amp;$A$2,Data!$CJ$1:$ID$1,0)))=TRUE,0,INDEX(Data!$CJ:$ID,MATCH($W75,Data!$CG:$CG,0),MATCH(AB$1&amp;"/"&amp;$A$2,Data!$CJ$1:$ID$1,0)))</f>
        <v>0</v>
      </c>
      <c r="AC75" s="237">
        <f t="shared" ca="1" si="48"/>
        <v>0</v>
      </c>
      <c r="AD75" s="237">
        <f t="shared" ca="1" si="37"/>
        <v>0</v>
      </c>
      <c r="AE75" s="237">
        <f t="shared" ca="1" si="37"/>
        <v>0</v>
      </c>
      <c r="AF75" s="237">
        <f t="shared" ca="1" si="37"/>
        <v>0</v>
      </c>
      <c r="AG75" s="237">
        <f t="shared" ca="1" si="37"/>
        <v>0</v>
      </c>
      <c r="AH75" s="237">
        <f t="shared" ca="1" si="37"/>
        <v>0</v>
      </c>
      <c r="AI75" s="237">
        <f t="shared" ca="1" si="50"/>
        <v>0</v>
      </c>
      <c r="AJ75" s="237" t="str">
        <f t="shared" ca="1" si="40"/>
        <v/>
      </c>
      <c r="AK75" s="237" t="str">
        <f t="shared" ca="1" si="43"/>
        <v/>
      </c>
      <c r="AL75" s="237" t="str">
        <f t="shared" ca="1" si="44"/>
        <v/>
      </c>
      <c r="AM75" s="237" t="str">
        <f t="shared" ca="1" si="45"/>
        <v/>
      </c>
      <c r="AN75" s="237" t="str">
        <f t="shared" ca="1" si="46"/>
        <v/>
      </c>
      <c r="AO75" s="237" t="str">
        <f t="shared" ca="1" si="47"/>
        <v/>
      </c>
      <c r="AP75" s="237" t="str">
        <f t="shared" ca="1" si="41"/>
        <v/>
      </c>
      <c r="AQ75" s="237" t="str">
        <f t="shared" ca="1" si="49"/>
        <v/>
      </c>
      <c r="AR75" s="228" t="str">
        <f ca="1">IF(OFFSET($AB75,0,MATCH(A$17,AC$1:AI$1,0))=0,"",OFFSET($AB75,0,MATCH(A$17,AC$1:AI$1,0))&amp;" / "&amp;W75 &amp;" ("&amp;INDEX(Data!CI:CI,MATCH(W75,Data!CG:CG,0))&amp;")")</f>
        <v/>
      </c>
      <c r="AS75" s="228" t="e">
        <f>INDEX(Data!CI:CI,MATCH(W75,Data!CG:CG,0))</f>
        <v>#N/A</v>
      </c>
      <c r="AT75" s="228" t="e">
        <f>MID(INDEX(Data!A:A,MATCH(W75,Data!CG:CG,0)),2,5)</f>
        <v>#N/A</v>
      </c>
      <c r="AU75" s="228" t="e">
        <f>INDEX(Data!CH:CH,MATCH(W75,Data!CG:CG,0))</f>
        <v>#N/A</v>
      </c>
      <c r="AV75" s="228" t="str">
        <f t="shared" ca="1" si="42"/>
        <v/>
      </c>
      <c r="AW75" s="228" t="str">
        <f t="array" aca="1" ref="AW75" ca="1">INDEX($AR$3:$AR$82,MATCH(LARGE(COUNTIF($AQ$3:$AQ$82,"&lt;"&amp;$AQ$3:$AQ$82),ROWS(AQ$3:AQ75)),COUNTIF($AQ$3:$AQ$82,"&lt;"&amp;$AQ$3:$AQ$82),0))</f>
        <v/>
      </c>
      <c r="AX75" s="228"/>
      <c r="AY75" s="227"/>
      <c r="AZ75" s="227"/>
      <c r="BA75" s="227"/>
      <c r="BB75" s="227"/>
      <c r="BC75" s="227"/>
      <c r="BD75" s="227"/>
      <c r="BE75" s="227"/>
      <c r="BF75" s="227"/>
      <c r="BG75" s="227"/>
      <c r="BH75" s="227"/>
      <c r="BI75" s="227"/>
      <c r="BJ75" s="227"/>
      <c r="BK75" s="227"/>
      <c r="BL75" s="227"/>
      <c r="BM75" s="227"/>
      <c r="BN75" s="227"/>
      <c r="BO75" s="227"/>
      <c r="BP75" s="227"/>
      <c r="BQ75" s="227"/>
      <c r="BR75" s="227"/>
      <c r="BS75" s="227"/>
      <c r="BT75" s="227"/>
      <c r="BU75" s="227"/>
      <c r="BV75" s="227"/>
      <c r="BW75" s="227"/>
      <c r="BX75" s="227"/>
      <c r="BY75" s="227"/>
      <c r="BZ75" s="227"/>
      <c r="CA75" s="227"/>
      <c r="CB75" s="227"/>
      <c r="CC75" s="227"/>
      <c r="CD75" s="227"/>
      <c r="CE75" s="227"/>
      <c r="CF75" s="227"/>
      <c r="CG75" s="227"/>
      <c r="CH75" s="227"/>
      <c r="CI75" s="227"/>
      <c r="CJ75" s="227"/>
      <c r="CK75" s="227"/>
    </row>
    <row r="76" spans="1:89" s="157" customFormat="1" x14ac:dyDescent="0.25">
      <c r="A76" s="293" t="str">
        <f t="shared" ca="1" si="29"/>
        <v/>
      </c>
      <c r="B76" s="294"/>
      <c r="C76" s="295"/>
      <c r="D76" s="385" t="str">
        <f t="shared" ca="1" si="38"/>
        <v/>
      </c>
      <c r="E76" s="386"/>
      <c r="F76" s="227" t="str">
        <f t="shared" ca="1" si="39"/>
        <v/>
      </c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37"/>
      <c r="V76" s="286"/>
      <c r="W76" s="237">
        <f>Data!CG163</f>
        <v>0</v>
      </c>
      <c r="X76" s="239">
        <f>IF(ISERROR(INDEX(Data!$CJ:$ID,MATCH($W76,Data!$CG:$CG,0),MATCH(X$1&amp;"/"&amp;$A$2,Data!$CJ$1:$ID$1,0)))=TRUE,0,INDEX(Data!$CJ:$ID,MATCH($W76,Data!$CG:$CG,0),MATCH(X$1&amp;"/"&amp;$A$2,Data!$CJ$1:$ID$1,0)))</f>
        <v>0</v>
      </c>
      <c r="Y76" s="239">
        <f>IF(ISERROR(INDEX(Data!$CJ:$ID,MATCH($W76,Data!$CG:$CG,0),MATCH(Y$1&amp;"/"&amp;$A$2,Data!$CJ$1:$ID$1,0)))=TRUE,0,INDEX(Data!$CJ:$ID,MATCH($W76,Data!$CG:$CG,0),MATCH(Y$1&amp;"/"&amp;$A$2,Data!$CJ$1:$ID$1,0)))</f>
        <v>0</v>
      </c>
      <c r="Z76" s="239">
        <f>IF(ISERROR(INDEX(Data!$CJ:$ID,MATCH($W76,Data!$CG:$CG,0),MATCH(Z$1&amp;"/"&amp;$A$2,Data!$CJ$1:$ID$1,0)))=TRUE,0,INDEX(Data!$CJ:$ID,MATCH($W76,Data!$CG:$CG,0),MATCH(Z$1&amp;"/"&amp;$A$2,Data!$CJ$1:$ID$1,0)))</f>
        <v>0</v>
      </c>
      <c r="AA76" s="239">
        <f>IF(ISERROR(INDEX(Data!$CJ:$ID,MATCH($W76,Data!$CG:$CG,0),MATCH(AA$1&amp;"/"&amp;$A$2,Data!$CJ$1:$ID$1,0)))=TRUE,0,INDEX(Data!$CJ:$ID,MATCH($W76,Data!$CG:$CG,0),MATCH(AA$1&amp;"/"&amp;$A$2,Data!$CJ$1:$ID$1,0)))</f>
        <v>0</v>
      </c>
      <c r="AB76" s="239">
        <f>IF(ISERROR(INDEX(Data!$CJ:$ID,MATCH($W76,Data!$CG:$CG,0),MATCH(AB$1&amp;"/"&amp;$A$2,Data!$CJ$1:$ID$1,0)))=TRUE,0,INDEX(Data!$CJ:$ID,MATCH($W76,Data!$CG:$CG,0),MATCH(AB$1&amp;"/"&amp;$A$2,Data!$CJ$1:$ID$1,0)))</f>
        <v>0</v>
      </c>
      <c r="AC76" s="237">
        <f t="shared" ca="1" si="48"/>
        <v>0</v>
      </c>
      <c r="AD76" s="237">
        <f t="shared" ca="1" si="37"/>
        <v>0</v>
      </c>
      <c r="AE76" s="237">
        <f t="shared" ca="1" si="37"/>
        <v>0</v>
      </c>
      <c r="AF76" s="237">
        <f t="shared" ca="1" si="37"/>
        <v>0</v>
      </c>
      <c r="AG76" s="237">
        <f t="shared" ca="1" si="37"/>
        <v>0</v>
      </c>
      <c r="AH76" s="237">
        <f t="shared" ca="1" si="37"/>
        <v>0</v>
      </c>
      <c r="AI76" s="237">
        <f t="shared" ca="1" si="50"/>
        <v>0</v>
      </c>
      <c r="AJ76" s="237" t="str">
        <f t="shared" ca="1" si="40"/>
        <v/>
      </c>
      <c r="AK76" s="237" t="str">
        <f t="shared" ca="1" si="43"/>
        <v/>
      </c>
      <c r="AL76" s="237" t="str">
        <f t="shared" ca="1" si="44"/>
        <v/>
      </c>
      <c r="AM76" s="237" t="str">
        <f t="shared" ca="1" si="45"/>
        <v/>
      </c>
      <c r="AN76" s="237" t="str">
        <f t="shared" ca="1" si="46"/>
        <v/>
      </c>
      <c r="AO76" s="237" t="str">
        <f t="shared" ca="1" si="47"/>
        <v/>
      </c>
      <c r="AP76" s="237" t="str">
        <f t="shared" ca="1" si="41"/>
        <v/>
      </c>
      <c r="AQ76" s="237" t="str">
        <f t="shared" ca="1" si="49"/>
        <v/>
      </c>
      <c r="AR76" s="228" t="str">
        <f ca="1">IF(OFFSET($AB76,0,MATCH(A$17,AC$1:AI$1,0))=0,"",OFFSET($AB76,0,MATCH(A$17,AC$1:AI$1,0))&amp;" / "&amp;W76 &amp;" ("&amp;INDEX(Data!CI:CI,MATCH(W76,Data!CG:CG,0))&amp;")")</f>
        <v/>
      </c>
      <c r="AS76" s="228" t="e">
        <f>INDEX(Data!CI:CI,MATCH(W76,Data!CG:CG,0))</f>
        <v>#N/A</v>
      </c>
      <c r="AT76" s="228" t="e">
        <f>MID(INDEX(Data!A:A,MATCH(W76,Data!CG:CG,0)),2,5)</f>
        <v>#N/A</v>
      </c>
      <c r="AU76" s="228" t="e">
        <f>INDEX(Data!CH:CH,MATCH(W76,Data!CG:CG,0))</f>
        <v>#N/A</v>
      </c>
      <c r="AV76" s="228" t="str">
        <f t="shared" ca="1" si="42"/>
        <v/>
      </c>
      <c r="AW76" s="228" t="str">
        <f t="array" aca="1" ref="AW76" ca="1">INDEX($AR$3:$AR$82,MATCH(LARGE(COUNTIF($AQ$3:$AQ$82,"&lt;"&amp;$AQ$3:$AQ$82),ROWS(AQ$3:AQ76)),COUNTIF($AQ$3:$AQ$82,"&lt;"&amp;$AQ$3:$AQ$82),0))</f>
        <v/>
      </c>
      <c r="AX76" s="228"/>
      <c r="AY76" s="227"/>
      <c r="AZ76" s="227"/>
      <c r="BA76" s="227"/>
      <c r="BB76" s="227"/>
      <c r="BC76" s="227"/>
      <c r="BD76" s="227"/>
      <c r="BE76" s="227"/>
      <c r="BF76" s="227"/>
      <c r="BG76" s="227"/>
      <c r="BH76" s="227"/>
      <c r="BI76" s="227"/>
      <c r="BJ76" s="227"/>
      <c r="BK76" s="227"/>
      <c r="BL76" s="227"/>
      <c r="BM76" s="227"/>
      <c r="BN76" s="227"/>
      <c r="BO76" s="227"/>
      <c r="BP76" s="227"/>
      <c r="BQ76" s="227"/>
      <c r="BR76" s="227"/>
      <c r="BS76" s="227"/>
      <c r="BT76" s="227"/>
      <c r="BU76" s="227"/>
      <c r="BV76" s="227"/>
      <c r="BW76" s="227"/>
      <c r="BX76" s="227"/>
      <c r="BY76" s="227"/>
      <c r="BZ76" s="227"/>
      <c r="CA76" s="227"/>
      <c r="CB76" s="227"/>
      <c r="CC76" s="227"/>
      <c r="CD76" s="227"/>
      <c r="CE76" s="227"/>
      <c r="CF76" s="227"/>
      <c r="CG76" s="227"/>
      <c r="CH76" s="227"/>
      <c r="CI76" s="227"/>
      <c r="CJ76" s="227"/>
      <c r="CK76" s="227"/>
    </row>
    <row r="77" spans="1:89" s="157" customFormat="1" x14ac:dyDescent="0.25">
      <c r="A77" s="293" t="str">
        <f t="shared" ca="1" si="29"/>
        <v/>
      </c>
      <c r="B77" s="294"/>
      <c r="C77" s="295"/>
      <c r="D77" s="385" t="str">
        <f t="shared" ca="1" si="38"/>
        <v/>
      </c>
      <c r="E77" s="386"/>
      <c r="F77" s="227" t="str">
        <f t="shared" ca="1" si="39"/>
        <v/>
      </c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37"/>
      <c r="V77" s="286"/>
      <c r="W77" s="237">
        <f>Data!CG164</f>
        <v>0</v>
      </c>
      <c r="X77" s="239">
        <f>IF(ISERROR(INDEX(Data!$CJ:$ID,MATCH($W77,Data!$CG:$CG,0),MATCH(X$1&amp;"/"&amp;$A$2,Data!$CJ$1:$ID$1,0)))=TRUE,0,INDEX(Data!$CJ:$ID,MATCH($W77,Data!$CG:$CG,0),MATCH(X$1&amp;"/"&amp;$A$2,Data!$CJ$1:$ID$1,0)))</f>
        <v>0</v>
      </c>
      <c r="Y77" s="239">
        <f>IF(ISERROR(INDEX(Data!$CJ:$ID,MATCH($W77,Data!$CG:$CG,0),MATCH(Y$1&amp;"/"&amp;$A$2,Data!$CJ$1:$ID$1,0)))=TRUE,0,INDEX(Data!$CJ:$ID,MATCH($W77,Data!$CG:$CG,0),MATCH(Y$1&amp;"/"&amp;$A$2,Data!$CJ$1:$ID$1,0)))</f>
        <v>0</v>
      </c>
      <c r="Z77" s="239">
        <f>IF(ISERROR(INDEX(Data!$CJ:$ID,MATCH($W77,Data!$CG:$CG,0),MATCH(Z$1&amp;"/"&amp;$A$2,Data!$CJ$1:$ID$1,0)))=TRUE,0,INDEX(Data!$CJ:$ID,MATCH($W77,Data!$CG:$CG,0),MATCH(Z$1&amp;"/"&amp;$A$2,Data!$CJ$1:$ID$1,0)))</f>
        <v>0</v>
      </c>
      <c r="AA77" s="239">
        <f>IF(ISERROR(INDEX(Data!$CJ:$ID,MATCH($W77,Data!$CG:$CG,0),MATCH(AA$1&amp;"/"&amp;$A$2,Data!$CJ$1:$ID$1,0)))=TRUE,0,INDEX(Data!$CJ:$ID,MATCH($W77,Data!$CG:$CG,0),MATCH(AA$1&amp;"/"&amp;$A$2,Data!$CJ$1:$ID$1,0)))</f>
        <v>0</v>
      </c>
      <c r="AB77" s="239">
        <f>IF(ISERROR(INDEX(Data!$CJ:$ID,MATCH($W77,Data!$CG:$CG,0),MATCH(AB$1&amp;"/"&amp;$A$2,Data!$CJ$1:$ID$1,0)))=TRUE,0,INDEX(Data!$CJ:$ID,MATCH($W77,Data!$CG:$CG,0),MATCH(AB$1&amp;"/"&amp;$A$2,Data!$CJ$1:$ID$1,0)))</f>
        <v>0</v>
      </c>
      <c r="AC77" s="237">
        <f t="shared" ca="1" si="48"/>
        <v>0</v>
      </c>
      <c r="AD77" s="237">
        <f t="shared" ca="1" si="37"/>
        <v>0</v>
      </c>
      <c r="AE77" s="237">
        <f t="shared" ca="1" si="37"/>
        <v>0</v>
      </c>
      <c r="AF77" s="237">
        <f t="shared" ca="1" si="37"/>
        <v>0</v>
      </c>
      <c r="AG77" s="237">
        <f t="shared" ca="1" si="37"/>
        <v>0</v>
      </c>
      <c r="AH77" s="237">
        <f t="shared" ca="1" si="37"/>
        <v>0</v>
      </c>
      <c r="AI77" s="237">
        <f t="shared" ca="1" si="50"/>
        <v>0</v>
      </c>
      <c r="AJ77" s="237" t="str">
        <f t="shared" ca="1" si="40"/>
        <v/>
      </c>
      <c r="AK77" s="237" t="str">
        <f t="shared" ca="1" si="43"/>
        <v/>
      </c>
      <c r="AL77" s="237" t="str">
        <f t="shared" ca="1" si="44"/>
        <v/>
      </c>
      <c r="AM77" s="237" t="str">
        <f t="shared" ca="1" si="45"/>
        <v/>
      </c>
      <c r="AN77" s="237" t="str">
        <f t="shared" ca="1" si="46"/>
        <v/>
      </c>
      <c r="AO77" s="237" t="str">
        <f t="shared" ca="1" si="47"/>
        <v/>
      </c>
      <c r="AP77" s="237" t="str">
        <f t="shared" ca="1" si="41"/>
        <v/>
      </c>
      <c r="AQ77" s="237" t="str">
        <f t="shared" ca="1" si="49"/>
        <v/>
      </c>
      <c r="AR77" s="228" t="str">
        <f ca="1">IF(OFFSET($AB77,0,MATCH(A$17,AC$1:AI$1,0))=0,"",OFFSET($AB77,0,MATCH(A$17,AC$1:AI$1,0))&amp;" / "&amp;W77 &amp;" ("&amp;INDEX(Data!CI:CI,MATCH(W77,Data!CG:CG,0))&amp;")")</f>
        <v/>
      </c>
      <c r="AS77" s="228" t="e">
        <f>INDEX(Data!CI:CI,MATCH(W77,Data!CG:CG,0))</f>
        <v>#N/A</v>
      </c>
      <c r="AT77" s="228" t="e">
        <f>MID(INDEX(Data!A:A,MATCH(W77,Data!CG:CG,0)),2,5)</f>
        <v>#N/A</v>
      </c>
      <c r="AU77" s="228" t="e">
        <f>INDEX(Data!CH:CH,MATCH(W77,Data!CG:CG,0))</f>
        <v>#N/A</v>
      </c>
      <c r="AV77" s="228" t="str">
        <f t="shared" ca="1" si="42"/>
        <v/>
      </c>
      <c r="AW77" s="228" t="str">
        <f t="array" aca="1" ref="AW77" ca="1">INDEX($AR$3:$AR$82,MATCH(LARGE(COUNTIF($AQ$3:$AQ$82,"&lt;"&amp;$AQ$3:$AQ$82),ROWS(AQ$3:AQ77)),COUNTIF($AQ$3:$AQ$82,"&lt;"&amp;$AQ$3:$AQ$82),0))</f>
        <v/>
      </c>
      <c r="AX77" s="228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/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  <c r="CK77" s="227"/>
    </row>
    <row r="78" spans="1:89" s="157" customFormat="1" x14ac:dyDescent="0.25">
      <c r="A78" s="293" t="str">
        <f t="shared" ca="1" si="29"/>
        <v/>
      </c>
      <c r="B78" s="294"/>
      <c r="C78" s="295"/>
      <c r="D78" s="385" t="str">
        <f t="shared" ca="1" si="38"/>
        <v/>
      </c>
      <c r="E78" s="386"/>
      <c r="F78" s="227" t="str">
        <f t="shared" ca="1" si="39"/>
        <v/>
      </c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37"/>
      <c r="V78" s="286"/>
      <c r="W78" s="237">
        <f>Data!CG165</f>
        <v>0</v>
      </c>
      <c r="X78" s="239">
        <f>IF(ISERROR(INDEX(Data!$CJ:$ID,MATCH($W78,Data!$CG:$CG,0),MATCH(X$1&amp;"/"&amp;$A$2,Data!$CJ$1:$ID$1,0)))=TRUE,0,INDEX(Data!$CJ:$ID,MATCH($W78,Data!$CG:$CG,0),MATCH(X$1&amp;"/"&amp;$A$2,Data!$CJ$1:$ID$1,0)))</f>
        <v>0</v>
      </c>
      <c r="Y78" s="239">
        <f>IF(ISERROR(INDEX(Data!$CJ:$ID,MATCH($W78,Data!$CG:$CG,0),MATCH(Y$1&amp;"/"&amp;$A$2,Data!$CJ$1:$ID$1,0)))=TRUE,0,INDEX(Data!$CJ:$ID,MATCH($W78,Data!$CG:$CG,0),MATCH(Y$1&amp;"/"&amp;$A$2,Data!$CJ$1:$ID$1,0)))</f>
        <v>0</v>
      </c>
      <c r="Z78" s="239">
        <f>IF(ISERROR(INDEX(Data!$CJ:$ID,MATCH($W78,Data!$CG:$CG,0),MATCH(Z$1&amp;"/"&amp;$A$2,Data!$CJ$1:$ID$1,0)))=TRUE,0,INDEX(Data!$CJ:$ID,MATCH($W78,Data!$CG:$CG,0),MATCH(Z$1&amp;"/"&amp;$A$2,Data!$CJ$1:$ID$1,0)))</f>
        <v>0</v>
      </c>
      <c r="AA78" s="239">
        <f>IF(ISERROR(INDEX(Data!$CJ:$ID,MATCH($W78,Data!$CG:$CG,0),MATCH(AA$1&amp;"/"&amp;$A$2,Data!$CJ$1:$ID$1,0)))=TRUE,0,INDEX(Data!$CJ:$ID,MATCH($W78,Data!$CG:$CG,0),MATCH(AA$1&amp;"/"&amp;$A$2,Data!$CJ$1:$ID$1,0)))</f>
        <v>0</v>
      </c>
      <c r="AB78" s="239">
        <f>IF(ISERROR(INDEX(Data!$CJ:$ID,MATCH($W78,Data!$CG:$CG,0),MATCH(AB$1&amp;"/"&amp;$A$2,Data!$CJ$1:$ID$1,0)))=TRUE,0,INDEX(Data!$CJ:$ID,MATCH($W78,Data!$CG:$CG,0),MATCH(AB$1&amp;"/"&amp;$A$2,Data!$CJ$1:$ID$1,0)))</f>
        <v>0</v>
      </c>
      <c r="AC78" s="237">
        <f t="shared" ca="1" si="48"/>
        <v>0</v>
      </c>
      <c r="AD78" s="237">
        <f t="shared" ca="1" si="37"/>
        <v>0</v>
      </c>
      <c r="AE78" s="237">
        <f t="shared" ca="1" si="37"/>
        <v>0</v>
      </c>
      <c r="AF78" s="237">
        <f t="shared" ca="1" si="37"/>
        <v>0</v>
      </c>
      <c r="AG78" s="237">
        <f t="shared" ca="1" si="37"/>
        <v>0</v>
      </c>
      <c r="AH78" s="237">
        <f t="shared" ca="1" si="37"/>
        <v>0</v>
      </c>
      <c r="AI78" s="237">
        <f t="shared" ca="1" si="50"/>
        <v>0</v>
      </c>
      <c r="AJ78" s="237" t="str">
        <f t="shared" ca="1" si="40"/>
        <v/>
      </c>
      <c r="AK78" s="237" t="str">
        <f t="shared" ca="1" si="43"/>
        <v/>
      </c>
      <c r="AL78" s="237" t="str">
        <f t="shared" ca="1" si="44"/>
        <v/>
      </c>
      <c r="AM78" s="237" t="str">
        <f t="shared" ca="1" si="45"/>
        <v/>
      </c>
      <c r="AN78" s="237" t="str">
        <f t="shared" ca="1" si="46"/>
        <v/>
      </c>
      <c r="AO78" s="237" t="str">
        <f t="shared" ca="1" si="47"/>
        <v/>
      </c>
      <c r="AP78" s="237" t="str">
        <f t="shared" ca="1" si="41"/>
        <v/>
      </c>
      <c r="AQ78" s="237" t="str">
        <f t="shared" ca="1" si="49"/>
        <v/>
      </c>
      <c r="AR78" s="228" t="str">
        <f ca="1">IF(OFFSET($AB78,0,MATCH(A$17,AC$1:AI$1,0))=0,"",OFFSET($AB78,0,MATCH(A$17,AC$1:AI$1,0))&amp;" / "&amp;W78 &amp;" ("&amp;INDEX(Data!CI:CI,MATCH(W78,Data!CG:CG,0))&amp;")")</f>
        <v/>
      </c>
      <c r="AS78" s="228" t="e">
        <f>INDEX(Data!CI:CI,MATCH(W78,Data!CG:CG,0))</f>
        <v>#N/A</v>
      </c>
      <c r="AT78" s="228" t="e">
        <f>MID(INDEX(Data!A:A,MATCH(W78,Data!CG:CG,0)),2,5)</f>
        <v>#N/A</v>
      </c>
      <c r="AU78" s="228" t="e">
        <f>INDEX(Data!CH:CH,MATCH(W78,Data!CG:CG,0))</f>
        <v>#N/A</v>
      </c>
      <c r="AV78" s="228" t="str">
        <f t="shared" ca="1" si="42"/>
        <v/>
      </c>
      <c r="AW78" s="228" t="str">
        <f t="array" aca="1" ref="AW78" ca="1">INDEX($AR$3:$AR$82,MATCH(LARGE(COUNTIF($AQ$3:$AQ$82,"&lt;"&amp;$AQ$3:$AQ$82),ROWS(AQ$3:AQ78)),COUNTIF($AQ$3:$AQ$82,"&lt;"&amp;$AQ$3:$AQ$82),0))</f>
        <v/>
      </c>
      <c r="AX78" s="228"/>
      <c r="AY78" s="227"/>
      <c r="AZ78" s="227"/>
      <c r="BA78" s="227"/>
      <c r="BB78" s="227"/>
      <c r="BC78" s="227"/>
      <c r="BD78" s="227"/>
      <c r="BE78" s="227"/>
      <c r="BF78" s="227"/>
      <c r="BG78" s="227"/>
      <c r="BH78" s="227"/>
      <c r="BI78" s="227"/>
      <c r="BJ78" s="227"/>
      <c r="BK78" s="227"/>
      <c r="BL78" s="227"/>
      <c r="BM78" s="227"/>
      <c r="BN78" s="227"/>
      <c r="BO78" s="227"/>
      <c r="BP78" s="227"/>
      <c r="BQ78" s="227"/>
      <c r="BR78" s="227"/>
      <c r="BS78" s="227"/>
      <c r="BT78" s="227"/>
      <c r="BU78" s="227"/>
      <c r="BV78" s="227"/>
      <c r="BW78" s="227"/>
      <c r="BX78" s="227"/>
      <c r="BY78" s="227"/>
      <c r="BZ78" s="227"/>
      <c r="CA78" s="227"/>
      <c r="CB78" s="227"/>
      <c r="CC78" s="227"/>
      <c r="CD78" s="227"/>
      <c r="CE78" s="227"/>
      <c r="CF78" s="227"/>
      <c r="CG78" s="227"/>
      <c r="CH78" s="227"/>
      <c r="CI78" s="227"/>
      <c r="CJ78" s="227"/>
      <c r="CK78" s="227"/>
    </row>
    <row r="79" spans="1:89" s="157" customFormat="1" x14ac:dyDescent="0.25">
      <c r="A79" s="293" t="str">
        <f t="shared" ca="1" si="29"/>
        <v/>
      </c>
      <c r="B79" s="294"/>
      <c r="C79" s="295"/>
      <c r="D79" s="385" t="str">
        <f t="shared" ca="1" si="38"/>
        <v/>
      </c>
      <c r="E79" s="386"/>
      <c r="F79" s="227" t="str">
        <f t="shared" ca="1" si="39"/>
        <v/>
      </c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37"/>
      <c r="V79" s="286"/>
      <c r="W79" s="237">
        <f>Data!CG166</f>
        <v>0</v>
      </c>
      <c r="X79" s="239">
        <f>IF(ISERROR(INDEX(Data!$CJ:$ID,MATCH($W79,Data!$CG:$CG,0),MATCH(X$1&amp;"/"&amp;$A$2,Data!$CJ$1:$ID$1,0)))=TRUE,0,INDEX(Data!$CJ:$ID,MATCH($W79,Data!$CG:$CG,0),MATCH(X$1&amp;"/"&amp;$A$2,Data!$CJ$1:$ID$1,0)))</f>
        <v>0</v>
      </c>
      <c r="Y79" s="239">
        <f>IF(ISERROR(INDEX(Data!$CJ:$ID,MATCH($W79,Data!$CG:$CG,0),MATCH(Y$1&amp;"/"&amp;$A$2,Data!$CJ$1:$ID$1,0)))=TRUE,0,INDEX(Data!$CJ:$ID,MATCH($W79,Data!$CG:$CG,0),MATCH(Y$1&amp;"/"&amp;$A$2,Data!$CJ$1:$ID$1,0)))</f>
        <v>0</v>
      </c>
      <c r="Z79" s="239">
        <f>IF(ISERROR(INDEX(Data!$CJ:$ID,MATCH($W79,Data!$CG:$CG,0),MATCH(Z$1&amp;"/"&amp;$A$2,Data!$CJ$1:$ID$1,0)))=TRUE,0,INDEX(Data!$CJ:$ID,MATCH($W79,Data!$CG:$CG,0),MATCH(Z$1&amp;"/"&amp;$A$2,Data!$CJ$1:$ID$1,0)))</f>
        <v>0</v>
      </c>
      <c r="AA79" s="239">
        <f>IF(ISERROR(INDEX(Data!$CJ:$ID,MATCH($W79,Data!$CG:$CG,0),MATCH(AA$1&amp;"/"&amp;$A$2,Data!$CJ$1:$ID$1,0)))=TRUE,0,INDEX(Data!$CJ:$ID,MATCH($W79,Data!$CG:$CG,0),MATCH(AA$1&amp;"/"&amp;$A$2,Data!$CJ$1:$ID$1,0)))</f>
        <v>0</v>
      </c>
      <c r="AB79" s="239">
        <f>IF(ISERROR(INDEX(Data!$CJ:$ID,MATCH($W79,Data!$CG:$CG,0),MATCH(AB$1&amp;"/"&amp;$A$2,Data!$CJ$1:$ID$1,0)))=TRUE,0,INDEX(Data!$CJ:$ID,MATCH($W79,Data!$CG:$CG,0),MATCH(AB$1&amp;"/"&amp;$A$2,Data!$CJ$1:$ID$1,0)))</f>
        <v>0</v>
      </c>
      <c r="AC79" s="237">
        <f t="shared" ca="1" si="48"/>
        <v>0</v>
      </c>
      <c r="AD79" s="237">
        <f t="shared" ca="1" si="37"/>
        <v>0</v>
      </c>
      <c r="AE79" s="237">
        <f t="shared" ca="1" si="37"/>
        <v>0</v>
      </c>
      <c r="AF79" s="237">
        <f t="shared" ca="1" si="37"/>
        <v>0</v>
      </c>
      <c r="AG79" s="237">
        <f t="shared" ca="1" si="37"/>
        <v>0</v>
      </c>
      <c r="AH79" s="237">
        <f t="shared" ca="1" si="37"/>
        <v>0</v>
      </c>
      <c r="AI79" s="237">
        <f t="shared" ca="1" si="50"/>
        <v>0</v>
      </c>
      <c r="AJ79" s="237" t="str">
        <f t="shared" ca="1" si="40"/>
        <v/>
      </c>
      <c r="AK79" s="237" t="str">
        <f t="shared" ca="1" si="43"/>
        <v/>
      </c>
      <c r="AL79" s="237" t="str">
        <f t="shared" ca="1" si="44"/>
        <v/>
      </c>
      <c r="AM79" s="237" t="str">
        <f t="shared" ca="1" si="45"/>
        <v/>
      </c>
      <c r="AN79" s="237" t="str">
        <f t="shared" ca="1" si="46"/>
        <v/>
      </c>
      <c r="AO79" s="237" t="str">
        <f t="shared" ca="1" si="47"/>
        <v/>
      </c>
      <c r="AP79" s="237" t="str">
        <f t="shared" ca="1" si="41"/>
        <v/>
      </c>
      <c r="AQ79" s="237" t="str">
        <f t="shared" ca="1" si="49"/>
        <v/>
      </c>
      <c r="AR79" s="228" t="str">
        <f ca="1">IF(OFFSET($AB79,0,MATCH(A$17,AC$1:AI$1,0))=0,"",OFFSET($AB79,0,MATCH(A$17,AC$1:AI$1,0))&amp;" / "&amp;W79 &amp;" ("&amp;INDEX(Data!CI:CI,MATCH(W79,Data!CG:CG,0))&amp;")")</f>
        <v/>
      </c>
      <c r="AS79" s="228" t="e">
        <f>INDEX(Data!CI:CI,MATCH(W79,Data!CG:CG,0))</f>
        <v>#N/A</v>
      </c>
      <c r="AT79" s="228" t="e">
        <f>MID(INDEX(Data!A:A,MATCH(W79,Data!CG:CG,0)),2,5)</f>
        <v>#N/A</v>
      </c>
      <c r="AU79" s="228" t="e">
        <f>INDEX(Data!CH:CH,MATCH(W79,Data!CG:CG,0))</f>
        <v>#N/A</v>
      </c>
      <c r="AV79" s="228" t="str">
        <f t="shared" ca="1" si="42"/>
        <v/>
      </c>
      <c r="AW79" s="228" t="str">
        <f t="array" aca="1" ref="AW79" ca="1">INDEX($AR$3:$AR$82,MATCH(LARGE(COUNTIF($AQ$3:$AQ$82,"&lt;"&amp;$AQ$3:$AQ$82),ROWS(AQ$3:AQ79)),COUNTIF($AQ$3:$AQ$82,"&lt;"&amp;$AQ$3:$AQ$82),0))</f>
        <v/>
      </c>
      <c r="AX79" s="228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  <c r="BI79" s="227"/>
      <c r="BJ79" s="227"/>
      <c r="BK79" s="227"/>
      <c r="BL79" s="227"/>
      <c r="BM79" s="227"/>
      <c r="BN79" s="227"/>
      <c r="BO79" s="227"/>
      <c r="BP79" s="227"/>
      <c r="BQ79" s="227"/>
      <c r="BR79" s="227"/>
      <c r="BS79" s="227"/>
      <c r="BT79" s="227"/>
      <c r="BU79" s="227"/>
      <c r="BV79" s="227"/>
      <c r="BW79" s="227"/>
      <c r="BX79" s="227"/>
      <c r="BY79" s="227"/>
      <c r="BZ79" s="227"/>
      <c r="CA79" s="227"/>
      <c r="CB79" s="227"/>
      <c r="CC79" s="227"/>
      <c r="CD79" s="227"/>
      <c r="CE79" s="227"/>
      <c r="CF79" s="227"/>
      <c r="CG79" s="227"/>
      <c r="CH79" s="227"/>
      <c r="CI79" s="227"/>
      <c r="CJ79" s="227"/>
      <c r="CK79" s="227"/>
    </row>
    <row r="80" spans="1:89" s="157" customFormat="1" x14ac:dyDescent="0.25">
      <c r="A80" s="293" t="str">
        <f t="shared" ca="1" si="29"/>
        <v/>
      </c>
      <c r="B80" s="294"/>
      <c r="C80" s="295"/>
      <c r="D80" s="385" t="str">
        <f t="shared" ca="1" si="38"/>
        <v/>
      </c>
      <c r="E80" s="386"/>
      <c r="F80" s="227" t="str">
        <f t="shared" ca="1" si="39"/>
        <v/>
      </c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37"/>
      <c r="V80" s="286"/>
      <c r="W80" s="237">
        <f>Data!CG167</f>
        <v>0</v>
      </c>
      <c r="X80" s="239">
        <f>IF(ISERROR(INDEX(Data!$CJ:$ID,MATCH($W80,Data!$CG:$CG,0),MATCH(X$1&amp;"/"&amp;$A$2,Data!$CJ$1:$ID$1,0)))=TRUE,0,INDEX(Data!$CJ:$ID,MATCH($W80,Data!$CG:$CG,0),MATCH(X$1&amp;"/"&amp;$A$2,Data!$CJ$1:$ID$1,0)))</f>
        <v>0</v>
      </c>
      <c r="Y80" s="239">
        <f>IF(ISERROR(INDEX(Data!$CJ:$ID,MATCH($W80,Data!$CG:$CG,0),MATCH(Y$1&amp;"/"&amp;$A$2,Data!$CJ$1:$ID$1,0)))=TRUE,0,INDEX(Data!$CJ:$ID,MATCH($W80,Data!$CG:$CG,0),MATCH(Y$1&amp;"/"&amp;$A$2,Data!$CJ$1:$ID$1,0)))</f>
        <v>0</v>
      </c>
      <c r="Z80" s="239">
        <f>IF(ISERROR(INDEX(Data!$CJ:$ID,MATCH($W80,Data!$CG:$CG,0),MATCH(Z$1&amp;"/"&amp;$A$2,Data!$CJ$1:$ID$1,0)))=TRUE,0,INDEX(Data!$CJ:$ID,MATCH($W80,Data!$CG:$CG,0),MATCH(Z$1&amp;"/"&amp;$A$2,Data!$CJ$1:$ID$1,0)))</f>
        <v>0</v>
      </c>
      <c r="AA80" s="239">
        <f>IF(ISERROR(INDEX(Data!$CJ:$ID,MATCH($W80,Data!$CG:$CG,0),MATCH(AA$1&amp;"/"&amp;$A$2,Data!$CJ$1:$ID$1,0)))=TRUE,0,INDEX(Data!$CJ:$ID,MATCH($W80,Data!$CG:$CG,0),MATCH(AA$1&amp;"/"&amp;$A$2,Data!$CJ$1:$ID$1,0)))</f>
        <v>0</v>
      </c>
      <c r="AB80" s="239">
        <f>IF(ISERROR(INDEX(Data!$CJ:$ID,MATCH($W80,Data!$CG:$CG,0),MATCH(AB$1&amp;"/"&amp;$A$2,Data!$CJ$1:$ID$1,0)))=TRUE,0,INDEX(Data!$CJ:$ID,MATCH($W80,Data!$CG:$CG,0),MATCH(AB$1&amp;"/"&amp;$A$2,Data!$CJ$1:$ID$1,0)))</f>
        <v>0</v>
      </c>
      <c r="AC80" s="237">
        <f t="shared" ca="1" si="48"/>
        <v>0</v>
      </c>
      <c r="AD80" s="237">
        <f t="shared" ca="1" si="37"/>
        <v>0</v>
      </c>
      <c r="AE80" s="237">
        <f t="shared" ca="1" si="37"/>
        <v>0</v>
      </c>
      <c r="AF80" s="237">
        <f t="shared" ca="1" si="37"/>
        <v>0</v>
      </c>
      <c r="AG80" s="237">
        <f t="shared" ca="1" si="37"/>
        <v>0</v>
      </c>
      <c r="AH80" s="237">
        <f t="shared" ca="1" si="37"/>
        <v>0</v>
      </c>
      <c r="AI80" s="237">
        <f t="shared" ca="1" si="50"/>
        <v>0</v>
      </c>
      <c r="AJ80" s="237" t="str">
        <f t="shared" ca="1" si="40"/>
        <v/>
      </c>
      <c r="AK80" s="237" t="str">
        <f t="shared" ca="1" si="43"/>
        <v/>
      </c>
      <c r="AL80" s="237" t="str">
        <f t="shared" ca="1" si="44"/>
        <v/>
      </c>
      <c r="AM80" s="237" t="str">
        <f t="shared" ca="1" si="45"/>
        <v/>
      </c>
      <c r="AN80" s="237" t="str">
        <f t="shared" ca="1" si="46"/>
        <v/>
      </c>
      <c r="AO80" s="237" t="str">
        <f t="shared" ca="1" si="47"/>
        <v/>
      </c>
      <c r="AP80" s="237" t="str">
        <f t="shared" ca="1" si="41"/>
        <v/>
      </c>
      <c r="AQ80" s="237" t="str">
        <f t="shared" ca="1" si="49"/>
        <v/>
      </c>
      <c r="AR80" s="228" t="str">
        <f ca="1">IF(OFFSET($AB80,0,MATCH(A$17,AC$1:AI$1,0))=0,"",OFFSET($AB80,0,MATCH(A$17,AC$1:AI$1,0))&amp;" / "&amp;W80 &amp;" ("&amp;INDEX(Data!CI:CI,MATCH(W80,Data!CG:CG,0))&amp;")")</f>
        <v/>
      </c>
      <c r="AS80" s="228" t="e">
        <f>INDEX(Data!CI:CI,MATCH(W80,Data!CG:CG,0))</f>
        <v>#N/A</v>
      </c>
      <c r="AT80" s="228" t="e">
        <f>MID(INDEX(Data!A:A,MATCH(W80,Data!CG:CG,0)),2,5)</f>
        <v>#N/A</v>
      </c>
      <c r="AU80" s="228" t="e">
        <f>INDEX(Data!CH:CH,MATCH(W80,Data!CG:CG,0))</f>
        <v>#N/A</v>
      </c>
      <c r="AV80" s="228" t="str">
        <f t="shared" ca="1" si="42"/>
        <v/>
      </c>
      <c r="AW80" s="228" t="str">
        <f t="array" aca="1" ref="AW80" ca="1">INDEX($AR$3:$AR$82,MATCH(LARGE(COUNTIF($AQ$3:$AQ$82,"&lt;"&amp;$AQ$3:$AQ$82),ROWS(AQ$3:AQ80)),COUNTIF($AQ$3:$AQ$82,"&lt;"&amp;$AQ$3:$AQ$82),0))</f>
        <v/>
      </c>
      <c r="AX80" s="228"/>
      <c r="AY80" s="227"/>
      <c r="AZ80" s="227"/>
      <c r="BA80" s="227"/>
      <c r="BB80" s="227"/>
      <c r="BC80" s="227"/>
      <c r="BD80" s="227"/>
      <c r="BE80" s="227"/>
      <c r="BF80" s="227"/>
      <c r="BG80" s="227"/>
      <c r="BH80" s="227"/>
      <c r="BI80" s="227"/>
      <c r="BJ80" s="227"/>
      <c r="BK80" s="227"/>
      <c r="BL80" s="227"/>
      <c r="BM80" s="227"/>
      <c r="BN80" s="227"/>
      <c r="BO80" s="227"/>
      <c r="BP80" s="227"/>
      <c r="BQ80" s="227"/>
      <c r="BR80" s="227"/>
      <c r="BS80" s="227"/>
      <c r="BT80" s="227"/>
      <c r="BU80" s="227"/>
      <c r="BV80" s="227"/>
      <c r="BW80" s="227"/>
      <c r="BX80" s="227"/>
      <c r="BY80" s="227"/>
      <c r="BZ80" s="227"/>
      <c r="CA80" s="227"/>
      <c r="CB80" s="227"/>
      <c r="CC80" s="227"/>
      <c r="CD80" s="227"/>
      <c r="CE80" s="227"/>
      <c r="CF80" s="227"/>
      <c r="CG80" s="227"/>
      <c r="CH80" s="227"/>
      <c r="CI80" s="227"/>
      <c r="CJ80" s="227"/>
      <c r="CK80" s="227"/>
    </row>
    <row r="81" spans="1:89" s="157" customFormat="1" x14ac:dyDescent="0.25">
      <c r="A81" s="293" t="str">
        <f t="shared" ca="1" si="29"/>
        <v/>
      </c>
      <c r="B81" s="294"/>
      <c r="C81" s="295"/>
      <c r="D81" s="385" t="str">
        <f t="shared" ca="1" si="38"/>
        <v/>
      </c>
      <c r="E81" s="386"/>
      <c r="F81" s="227" t="str">
        <f t="shared" ca="1" si="39"/>
        <v/>
      </c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37"/>
      <c r="V81" s="286"/>
      <c r="W81" s="237">
        <f>Data!CG168</f>
        <v>0</v>
      </c>
      <c r="X81" s="239">
        <f>IF(ISERROR(INDEX(Data!$CJ:$ID,MATCH($W81,Data!$CG:$CG,0),MATCH(X$1&amp;"/"&amp;$A$2,Data!$CJ$1:$ID$1,0)))=TRUE,0,INDEX(Data!$CJ:$ID,MATCH($W81,Data!$CG:$CG,0),MATCH(X$1&amp;"/"&amp;$A$2,Data!$CJ$1:$ID$1,0)))</f>
        <v>0</v>
      </c>
      <c r="Y81" s="239">
        <f>IF(ISERROR(INDEX(Data!$CJ:$ID,MATCH($W81,Data!$CG:$CG,0),MATCH(Y$1&amp;"/"&amp;$A$2,Data!$CJ$1:$ID$1,0)))=TRUE,0,INDEX(Data!$CJ:$ID,MATCH($W81,Data!$CG:$CG,0),MATCH(Y$1&amp;"/"&amp;$A$2,Data!$CJ$1:$ID$1,0)))</f>
        <v>0</v>
      </c>
      <c r="Z81" s="239">
        <f>IF(ISERROR(INDEX(Data!$CJ:$ID,MATCH($W81,Data!$CG:$CG,0),MATCH(Z$1&amp;"/"&amp;$A$2,Data!$CJ$1:$ID$1,0)))=TRUE,0,INDEX(Data!$CJ:$ID,MATCH($W81,Data!$CG:$CG,0),MATCH(Z$1&amp;"/"&amp;$A$2,Data!$CJ$1:$ID$1,0)))</f>
        <v>0</v>
      </c>
      <c r="AA81" s="239">
        <f>IF(ISERROR(INDEX(Data!$CJ:$ID,MATCH($W81,Data!$CG:$CG,0),MATCH(AA$1&amp;"/"&amp;$A$2,Data!$CJ$1:$ID$1,0)))=TRUE,0,INDEX(Data!$CJ:$ID,MATCH($W81,Data!$CG:$CG,0),MATCH(AA$1&amp;"/"&amp;$A$2,Data!$CJ$1:$ID$1,0)))</f>
        <v>0</v>
      </c>
      <c r="AB81" s="239">
        <f>IF(ISERROR(INDEX(Data!$CJ:$ID,MATCH($W81,Data!$CG:$CG,0),MATCH(AB$1&amp;"/"&amp;$A$2,Data!$CJ$1:$ID$1,0)))=TRUE,0,INDEX(Data!$CJ:$ID,MATCH($W81,Data!$CG:$CG,0),MATCH(AB$1&amp;"/"&amp;$A$2,Data!$CJ$1:$ID$1,0)))</f>
        <v>0</v>
      </c>
      <c r="AC81" s="237">
        <f t="shared" ca="1" si="48"/>
        <v>0</v>
      </c>
      <c r="AD81" s="237">
        <f t="shared" ca="1" si="37"/>
        <v>0</v>
      </c>
      <c r="AE81" s="237">
        <f t="shared" ca="1" si="37"/>
        <v>0</v>
      </c>
      <c r="AF81" s="237">
        <f t="shared" ca="1" si="37"/>
        <v>0</v>
      </c>
      <c r="AG81" s="237">
        <f t="shared" ca="1" si="37"/>
        <v>0</v>
      </c>
      <c r="AH81" s="237">
        <f t="shared" ca="1" si="37"/>
        <v>0</v>
      </c>
      <c r="AI81" s="237">
        <f t="shared" ca="1" si="50"/>
        <v>0</v>
      </c>
      <c r="AJ81" s="237" t="str">
        <f t="shared" ca="1" si="40"/>
        <v/>
      </c>
      <c r="AK81" s="237" t="str">
        <f t="shared" ca="1" si="43"/>
        <v/>
      </c>
      <c r="AL81" s="237" t="str">
        <f t="shared" ca="1" si="44"/>
        <v/>
      </c>
      <c r="AM81" s="237" t="str">
        <f t="shared" ca="1" si="45"/>
        <v/>
      </c>
      <c r="AN81" s="237" t="str">
        <f t="shared" ca="1" si="46"/>
        <v/>
      </c>
      <c r="AO81" s="237" t="str">
        <f t="shared" ca="1" si="47"/>
        <v/>
      </c>
      <c r="AP81" s="237" t="str">
        <f t="shared" ca="1" si="41"/>
        <v/>
      </c>
      <c r="AQ81" s="237" t="str">
        <f t="shared" ca="1" si="49"/>
        <v/>
      </c>
      <c r="AR81" s="228" t="str">
        <f ca="1">IF(OFFSET($AB81,0,MATCH(A$17,AC$1:AI$1,0))=0,"",OFFSET($AB81,0,MATCH(A$17,AC$1:AI$1,0))&amp;" / "&amp;W81 &amp;" ("&amp;INDEX(Data!CI:CI,MATCH(W81,Data!CG:CG,0))&amp;")")</f>
        <v/>
      </c>
      <c r="AS81" s="228" t="e">
        <f>INDEX(Data!CI:CI,MATCH(W81,Data!CG:CG,0))</f>
        <v>#N/A</v>
      </c>
      <c r="AT81" s="228" t="e">
        <f>MID(INDEX(Data!A:A,MATCH(W81,Data!CG:CG,0)),2,5)</f>
        <v>#N/A</v>
      </c>
      <c r="AU81" s="228" t="e">
        <f>INDEX(Data!CH:CH,MATCH(W81,Data!CG:CG,0))</f>
        <v>#N/A</v>
      </c>
      <c r="AV81" s="228" t="str">
        <f t="shared" ca="1" si="42"/>
        <v/>
      </c>
      <c r="AW81" s="228" t="str">
        <f t="array" aca="1" ref="AW81" ca="1">INDEX($AR$3:$AR$82,MATCH(LARGE(COUNTIF($AQ$3:$AQ$82,"&lt;"&amp;$AQ$3:$AQ$82),ROWS(AQ$3:AQ81)),COUNTIF($AQ$3:$AQ$82,"&lt;"&amp;$AQ$3:$AQ$82),0))</f>
        <v/>
      </c>
      <c r="AX81" s="228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</row>
    <row r="82" spans="1:89" s="157" customFormat="1" x14ac:dyDescent="0.25">
      <c r="A82" s="293" t="str">
        <f t="shared" ca="1" si="29"/>
        <v/>
      </c>
      <c r="B82" s="294"/>
      <c r="C82" s="295"/>
      <c r="D82" s="385" t="str">
        <f t="shared" ca="1" si="38"/>
        <v/>
      </c>
      <c r="E82" s="386"/>
      <c r="F82" s="227" t="str">
        <f t="shared" ca="1" si="39"/>
        <v/>
      </c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37"/>
      <c r="V82" s="286"/>
      <c r="W82" s="237">
        <f>Data!CG169</f>
        <v>0</v>
      </c>
      <c r="X82" s="239">
        <f>IF(ISERROR(INDEX(Data!$CJ:$ID,MATCH($W82,Data!$CG:$CG,0),MATCH(X$1&amp;"/"&amp;$A$2,Data!$CJ$1:$ID$1,0)))=TRUE,0,INDEX(Data!$CJ:$ID,MATCH($W82,Data!$CG:$CG,0),MATCH(X$1&amp;"/"&amp;$A$2,Data!$CJ$1:$ID$1,0)))</f>
        <v>0</v>
      </c>
      <c r="Y82" s="239">
        <f>IF(ISERROR(INDEX(Data!$CJ:$ID,MATCH($W82,Data!$CG:$CG,0),MATCH(Y$1&amp;"/"&amp;$A$2,Data!$CJ$1:$ID$1,0)))=TRUE,0,INDEX(Data!$CJ:$ID,MATCH($W82,Data!$CG:$CG,0),MATCH(Y$1&amp;"/"&amp;$A$2,Data!$CJ$1:$ID$1,0)))</f>
        <v>0</v>
      </c>
      <c r="Z82" s="239">
        <f>IF(ISERROR(INDEX(Data!$CJ:$ID,MATCH($W82,Data!$CG:$CG,0),MATCH(Z$1&amp;"/"&amp;$A$2,Data!$CJ$1:$ID$1,0)))=TRUE,0,INDEX(Data!$CJ:$ID,MATCH($W82,Data!$CG:$CG,0),MATCH(Z$1&amp;"/"&amp;$A$2,Data!$CJ$1:$ID$1,0)))</f>
        <v>0</v>
      </c>
      <c r="AA82" s="239">
        <f>IF(ISERROR(INDEX(Data!$CJ:$ID,MATCH($W82,Data!$CG:$CG,0),MATCH(AA$1&amp;"/"&amp;$A$2,Data!$CJ$1:$ID$1,0)))=TRUE,0,INDEX(Data!$CJ:$ID,MATCH($W82,Data!$CG:$CG,0),MATCH(AA$1&amp;"/"&amp;$A$2,Data!$CJ$1:$ID$1,0)))</f>
        <v>0</v>
      </c>
      <c r="AB82" s="239">
        <f>IF(ISERROR(INDEX(Data!$CJ:$ID,MATCH($W82,Data!$CG:$CG,0),MATCH(AB$1&amp;"/"&amp;$A$2,Data!$CJ$1:$ID$1,0)))=TRUE,0,INDEX(Data!$CJ:$ID,MATCH($W82,Data!$CG:$CG,0),MATCH(AB$1&amp;"/"&amp;$A$2,Data!$CJ$1:$ID$1,0)))</f>
        <v>0</v>
      </c>
      <c r="AC82" s="237">
        <f t="shared" ca="1" si="48"/>
        <v>0</v>
      </c>
      <c r="AD82" s="237">
        <f t="shared" ca="1" si="37"/>
        <v>0</v>
      </c>
      <c r="AE82" s="237">
        <f t="shared" ca="1" si="37"/>
        <v>0</v>
      </c>
      <c r="AF82" s="237">
        <f t="shared" ca="1" si="37"/>
        <v>0</v>
      </c>
      <c r="AG82" s="237">
        <f t="shared" ca="1" si="37"/>
        <v>0</v>
      </c>
      <c r="AH82" s="237">
        <f t="shared" ca="1" si="37"/>
        <v>0</v>
      </c>
      <c r="AI82" s="237">
        <f t="shared" ca="1" si="50"/>
        <v>0</v>
      </c>
      <c r="AJ82" s="237" t="str">
        <f t="shared" ca="1" si="40"/>
        <v/>
      </c>
      <c r="AK82" s="237" t="str">
        <f t="shared" ca="1" si="43"/>
        <v/>
      </c>
      <c r="AL82" s="237" t="str">
        <f t="shared" ca="1" si="44"/>
        <v/>
      </c>
      <c r="AM82" s="237" t="str">
        <f t="shared" ca="1" si="45"/>
        <v/>
      </c>
      <c r="AN82" s="237" t="str">
        <f t="shared" ca="1" si="46"/>
        <v/>
      </c>
      <c r="AO82" s="237" t="str">
        <f t="shared" ca="1" si="47"/>
        <v/>
      </c>
      <c r="AP82" s="237" t="str">
        <f t="shared" ca="1" si="41"/>
        <v/>
      </c>
      <c r="AQ82" s="237" t="str">
        <f t="shared" ca="1" si="49"/>
        <v/>
      </c>
      <c r="AR82" s="228" t="str">
        <f ca="1">IF(OFFSET($AB82,0,MATCH(A$17,AC$1:AI$1,0))=0,"",OFFSET($AB82,0,MATCH(A$17,AC$1:AI$1,0))&amp;" / "&amp;W82 &amp;" ("&amp;INDEX(Data!CI:CI,MATCH(W82,Data!CG:CG,0))&amp;")")</f>
        <v/>
      </c>
      <c r="AS82" s="228" t="e">
        <f>INDEX(Data!CI:CI,MATCH(W82,Data!CG:CG,0))</f>
        <v>#N/A</v>
      </c>
      <c r="AT82" s="228" t="e">
        <f>MID(INDEX(Data!A:A,MATCH(W82,Data!CG:CG,0)),2,5)</f>
        <v>#N/A</v>
      </c>
      <c r="AU82" s="228" t="e">
        <f>INDEX(Data!CH:CH,MATCH(W82,Data!CG:CG,0))</f>
        <v>#N/A</v>
      </c>
      <c r="AV82" s="228" t="str">
        <f t="shared" ca="1" si="42"/>
        <v/>
      </c>
      <c r="AW82" s="228" t="str">
        <f t="array" aca="1" ref="AW82" ca="1">INDEX($AR$3:$AR$82,MATCH(LARGE(COUNTIF($AQ$3:$AQ$82,"&lt;"&amp;$AQ$3:$AQ$82),ROWS(AQ$3:AQ82)),COUNTIF($AQ$3:$AQ$82,"&lt;"&amp;$AQ$3:$AQ$82),0))</f>
        <v/>
      </c>
      <c r="AX82" s="228"/>
      <c r="AY82" s="227"/>
      <c r="AZ82" s="227"/>
      <c r="BA82" s="227"/>
      <c r="BB82" s="227"/>
      <c r="BC82" s="227"/>
      <c r="BD82" s="227"/>
      <c r="BE82" s="227"/>
      <c r="BF82" s="227"/>
      <c r="BG82" s="227"/>
      <c r="BH82" s="227"/>
      <c r="BI82" s="227"/>
      <c r="BJ82" s="227"/>
      <c r="BK82" s="227"/>
      <c r="BL82" s="227"/>
      <c r="BM82" s="227"/>
      <c r="BN82" s="227"/>
      <c r="BO82" s="227"/>
      <c r="BP82" s="227"/>
      <c r="BQ82" s="227"/>
      <c r="BR82" s="227"/>
      <c r="BS82" s="227"/>
      <c r="BT82" s="227"/>
      <c r="BU82" s="227"/>
      <c r="BV82" s="227"/>
      <c r="BW82" s="227"/>
      <c r="BX82" s="227"/>
      <c r="BY82" s="227"/>
      <c r="BZ82" s="227"/>
      <c r="CA82" s="227"/>
      <c r="CB82" s="227"/>
      <c r="CC82" s="227"/>
      <c r="CD82" s="227"/>
      <c r="CE82" s="227"/>
      <c r="CF82" s="227"/>
      <c r="CG82" s="227"/>
      <c r="CH82" s="227"/>
      <c r="CI82" s="227"/>
      <c r="CJ82" s="227"/>
      <c r="CK82" s="227"/>
    </row>
    <row r="83" spans="1:89" s="157" customFormat="1" x14ac:dyDescent="0.25">
      <c r="A83" s="293" t="str">
        <f t="shared" ca="1" si="29"/>
        <v/>
      </c>
      <c r="B83" s="294"/>
      <c r="C83" s="295"/>
      <c r="D83" s="385" t="str">
        <f t="shared" ref="D83:D98" ca="1" si="51">INDEX(AV:AV,MATCH(A83,AR:AR,0))</f>
        <v/>
      </c>
      <c r="E83" s="386"/>
      <c r="F83" s="227" t="str">
        <f t="shared" ref="F83:F98" ca="1" si="52">IF(A83="","",INDEX(AU:AU,MATCH(A83,AR:AR,0)))</f>
        <v/>
      </c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37"/>
      <c r="V83" s="286"/>
      <c r="W83" s="237"/>
      <c r="X83" s="239"/>
      <c r="Y83" s="239"/>
      <c r="Z83" s="239"/>
      <c r="AA83" s="239"/>
      <c r="AB83" s="239"/>
      <c r="AC83" s="239"/>
      <c r="AD83" s="237"/>
      <c r="AE83" s="237"/>
      <c r="AF83" s="237"/>
      <c r="AG83" s="237"/>
      <c r="AH83" s="237"/>
      <c r="AI83" s="237"/>
      <c r="AJ83" s="239"/>
      <c r="AK83" s="237"/>
      <c r="AL83" s="237"/>
      <c r="AM83" s="237"/>
      <c r="AN83" s="237"/>
      <c r="AO83" s="237"/>
      <c r="AP83" s="237"/>
      <c r="AQ83" s="237"/>
      <c r="AR83" s="228"/>
      <c r="AS83" s="228"/>
      <c r="AT83" s="228"/>
      <c r="AU83" s="228"/>
      <c r="AV83" s="228"/>
      <c r="AW83" s="228"/>
      <c r="AX83" s="228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/>
      <c r="BN83" s="227"/>
      <c r="BO83" s="227"/>
      <c r="BP83" s="227"/>
      <c r="BQ83" s="227"/>
      <c r="BR83" s="227"/>
      <c r="BS83" s="227"/>
      <c r="BT83" s="227"/>
      <c r="BU83" s="227"/>
      <c r="BV83" s="227"/>
      <c r="BW83" s="227"/>
      <c r="BX83" s="227"/>
      <c r="BY83" s="227"/>
      <c r="BZ83" s="227"/>
      <c r="CA83" s="227"/>
      <c r="CB83" s="227"/>
      <c r="CC83" s="227"/>
      <c r="CD83" s="227"/>
      <c r="CE83" s="227"/>
      <c r="CF83" s="227"/>
      <c r="CG83" s="227"/>
      <c r="CH83" s="227"/>
      <c r="CI83" s="227"/>
      <c r="CJ83" s="227"/>
      <c r="CK83" s="227"/>
    </row>
    <row r="84" spans="1:89" s="157" customFormat="1" x14ac:dyDescent="0.25">
      <c r="A84" s="293" t="str">
        <f t="shared" ca="1" si="29"/>
        <v/>
      </c>
      <c r="B84" s="294"/>
      <c r="C84" s="295"/>
      <c r="D84" s="385" t="str">
        <f t="shared" ca="1" si="51"/>
        <v/>
      </c>
      <c r="E84" s="386"/>
      <c r="F84" s="227" t="str">
        <f t="shared" ca="1" si="52"/>
        <v/>
      </c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37"/>
      <c r="V84" s="286"/>
      <c r="W84" s="237"/>
      <c r="X84" s="239"/>
      <c r="Y84" s="239"/>
      <c r="Z84" s="239"/>
      <c r="AA84" s="239"/>
      <c r="AB84" s="239"/>
      <c r="AC84" s="239"/>
      <c r="AD84" s="237"/>
      <c r="AE84" s="237"/>
      <c r="AF84" s="237"/>
      <c r="AG84" s="237"/>
      <c r="AH84" s="237"/>
      <c r="AI84" s="237"/>
      <c r="AJ84" s="239"/>
      <c r="AK84" s="237"/>
      <c r="AL84" s="237"/>
      <c r="AM84" s="237"/>
      <c r="AN84" s="237"/>
      <c r="AO84" s="237"/>
      <c r="AP84" s="237"/>
      <c r="AQ84" s="237"/>
      <c r="AR84" s="228"/>
      <c r="AS84" s="228"/>
      <c r="AT84" s="228"/>
      <c r="AU84" s="228"/>
      <c r="AV84" s="228"/>
      <c r="AW84" s="228"/>
      <c r="AX84" s="228"/>
      <c r="AY84" s="227"/>
      <c r="AZ84" s="227"/>
      <c r="BA84" s="227"/>
      <c r="BB84" s="227"/>
      <c r="BC84" s="227"/>
      <c r="BD84" s="227"/>
      <c r="BE84" s="227"/>
      <c r="BF84" s="227"/>
      <c r="BG84" s="227"/>
      <c r="BH84" s="227"/>
      <c r="BI84" s="227"/>
      <c r="BJ84" s="227"/>
      <c r="BK84" s="227"/>
      <c r="BL84" s="227"/>
      <c r="BM84" s="227"/>
      <c r="BN84" s="227"/>
      <c r="BO84" s="227"/>
      <c r="BP84" s="227"/>
      <c r="BQ84" s="227"/>
      <c r="BR84" s="227"/>
      <c r="BS84" s="227"/>
      <c r="BT84" s="227"/>
      <c r="BU84" s="227"/>
      <c r="BV84" s="227"/>
      <c r="BW84" s="227"/>
      <c r="BX84" s="227"/>
      <c r="BY84" s="227"/>
      <c r="BZ84" s="227"/>
      <c r="CA84" s="227"/>
      <c r="CB84" s="227"/>
      <c r="CC84" s="227"/>
      <c r="CD84" s="227"/>
      <c r="CE84" s="227"/>
      <c r="CF84" s="227"/>
      <c r="CG84" s="227"/>
      <c r="CH84" s="227"/>
      <c r="CI84" s="227"/>
      <c r="CJ84" s="227"/>
      <c r="CK84" s="227"/>
    </row>
    <row r="85" spans="1:89" s="157" customFormat="1" x14ac:dyDescent="0.25">
      <c r="A85" s="293" t="str">
        <f t="shared" ca="1" si="29"/>
        <v/>
      </c>
      <c r="B85" s="294"/>
      <c r="C85" s="295"/>
      <c r="D85" s="385" t="str">
        <f t="shared" ca="1" si="51"/>
        <v/>
      </c>
      <c r="E85" s="386"/>
      <c r="F85" s="227" t="str">
        <f t="shared" ca="1" si="52"/>
        <v/>
      </c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37"/>
      <c r="V85" s="286"/>
      <c r="W85" s="237"/>
      <c r="X85" s="239"/>
      <c r="Y85" s="239"/>
      <c r="Z85" s="239"/>
      <c r="AA85" s="239"/>
      <c r="AB85" s="239"/>
      <c r="AC85" s="239"/>
      <c r="AD85" s="237"/>
      <c r="AE85" s="237"/>
      <c r="AF85" s="237"/>
      <c r="AG85" s="237"/>
      <c r="AH85" s="237"/>
      <c r="AI85" s="237"/>
      <c r="AJ85" s="239"/>
      <c r="AK85" s="237"/>
      <c r="AL85" s="237"/>
      <c r="AM85" s="237"/>
      <c r="AN85" s="237"/>
      <c r="AO85" s="237"/>
      <c r="AP85" s="237"/>
      <c r="AQ85" s="237"/>
      <c r="AR85" s="228"/>
      <c r="AS85" s="228"/>
      <c r="AT85" s="228"/>
      <c r="AU85" s="228"/>
      <c r="AV85" s="228"/>
      <c r="AW85" s="228"/>
      <c r="AX85" s="228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/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  <c r="CK85" s="227"/>
    </row>
    <row r="86" spans="1:89" s="157" customFormat="1" x14ac:dyDescent="0.25">
      <c r="A86" s="293" t="str">
        <f t="shared" ref="A86:A97" ca="1" si="53">AW70</f>
        <v/>
      </c>
      <c r="B86" s="294"/>
      <c r="C86" s="295"/>
      <c r="D86" s="385" t="str">
        <f t="shared" ca="1" si="51"/>
        <v/>
      </c>
      <c r="E86" s="386"/>
      <c r="F86" s="227" t="str">
        <f t="shared" ca="1" si="52"/>
        <v/>
      </c>
      <c r="G86" s="227"/>
      <c r="H86" s="227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37"/>
      <c r="V86" s="286"/>
      <c r="W86" s="237"/>
      <c r="X86" s="239"/>
      <c r="Y86" s="239"/>
      <c r="Z86" s="239"/>
      <c r="AA86" s="239"/>
      <c r="AB86" s="239"/>
      <c r="AC86" s="239"/>
      <c r="AD86" s="237"/>
      <c r="AE86" s="237"/>
      <c r="AF86" s="237"/>
      <c r="AG86" s="237"/>
      <c r="AH86" s="237"/>
      <c r="AI86" s="237"/>
      <c r="AJ86" s="239"/>
      <c r="AK86" s="237"/>
      <c r="AL86" s="237"/>
      <c r="AM86" s="237"/>
      <c r="AN86" s="237"/>
      <c r="AO86" s="237"/>
      <c r="AP86" s="237"/>
      <c r="AQ86" s="237"/>
      <c r="AR86" s="228"/>
      <c r="AS86" s="228"/>
      <c r="AT86" s="228"/>
      <c r="AU86" s="228"/>
      <c r="AV86" s="228"/>
      <c r="AW86" s="228"/>
      <c r="AX86" s="228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/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</row>
    <row r="87" spans="1:89" s="157" customFormat="1" x14ac:dyDescent="0.25">
      <c r="A87" s="293" t="str">
        <f t="shared" ca="1" si="53"/>
        <v/>
      </c>
      <c r="B87" s="294"/>
      <c r="C87" s="295"/>
      <c r="D87" s="385" t="str">
        <f t="shared" ca="1" si="51"/>
        <v/>
      </c>
      <c r="E87" s="386"/>
      <c r="F87" s="227" t="str">
        <f t="shared" ca="1" si="52"/>
        <v/>
      </c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37"/>
      <c r="V87" s="286"/>
      <c r="W87" s="237"/>
      <c r="X87" s="239"/>
      <c r="Y87" s="239"/>
      <c r="Z87" s="239"/>
      <c r="AA87" s="239"/>
      <c r="AB87" s="239"/>
      <c r="AC87" s="239"/>
      <c r="AD87" s="237"/>
      <c r="AE87" s="237"/>
      <c r="AF87" s="237"/>
      <c r="AG87" s="237"/>
      <c r="AH87" s="237"/>
      <c r="AI87" s="237"/>
      <c r="AJ87" s="239"/>
      <c r="AK87" s="237"/>
      <c r="AL87" s="237"/>
      <c r="AM87" s="237"/>
      <c r="AN87" s="237"/>
      <c r="AO87" s="237"/>
      <c r="AP87" s="237"/>
      <c r="AQ87" s="237"/>
      <c r="AR87" s="228"/>
      <c r="AS87" s="228"/>
      <c r="AT87" s="228"/>
      <c r="AU87" s="228"/>
      <c r="AV87" s="228"/>
      <c r="AW87" s="228"/>
      <c r="AX87" s="228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</row>
    <row r="88" spans="1:89" s="157" customFormat="1" x14ac:dyDescent="0.25">
      <c r="A88" s="293" t="str">
        <f t="shared" ca="1" si="53"/>
        <v/>
      </c>
      <c r="B88" s="294"/>
      <c r="C88" s="295"/>
      <c r="D88" s="385" t="str">
        <f t="shared" ca="1" si="51"/>
        <v/>
      </c>
      <c r="E88" s="386"/>
      <c r="F88" s="227" t="str">
        <f t="shared" ca="1" si="52"/>
        <v/>
      </c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37"/>
      <c r="V88" s="286"/>
      <c r="W88" s="237"/>
      <c r="X88" s="239"/>
      <c r="Y88" s="239"/>
      <c r="Z88" s="239"/>
      <c r="AA88" s="239"/>
      <c r="AB88" s="239"/>
      <c r="AC88" s="239"/>
      <c r="AD88" s="237"/>
      <c r="AE88" s="237"/>
      <c r="AF88" s="237"/>
      <c r="AG88" s="237"/>
      <c r="AH88" s="237"/>
      <c r="AI88" s="237"/>
      <c r="AJ88" s="239"/>
      <c r="AK88" s="237"/>
      <c r="AL88" s="237"/>
      <c r="AM88" s="237"/>
      <c r="AN88" s="237"/>
      <c r="AO88" s="237"/>
      <c r="AP88" s="237"/>
      <c r="AQ88" s="237"/>
      <c r="AR88" s="228"/>
      <c r="AS88" s="228"/>
      <c r="AT88" s="228"/>
      <c r="AU88" s="228"/>
      <c r="AV88" s="228"/>
      <c r="AW88" s="228"/>
      <c r="AX88" s="228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</row>
    <row r="89" spans="1:89" s="157" customFormat="1" x14ac:dyDescent="0.25">
      <c r="A89" s="293" t="str">
        <f t="shared" ca="1" si="53"/>
        <v/>
      </c>
      <c r="B89" s="294"/>
      <c r="C89" s="295"/>
      <c r="D89" s="385" t="str">
        <f t="shared" ca="1" si="51"/>
        <v/>
      </c>
      <c r="E89" s="386"/>
      <c r="F89" s="227" t="str">
        <f t="shared" ca="1" si="52"/>
        <v/>
      </c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37"/>
      <c r="V89" s="286"/>
      <c r="W89" s="237"/>
      <c r="X89" s="239"/>
      <c r="Y89" s="239"/>
      <c r="Z89" s="239"/>
      <c r="AA89" s="239"/>
      <c r="AB89" s="239"/>
      <c r="AC89" s="239"/>
      <c r="AD89" s="237"/>
      <c r="AE89" s="237"/>
      <c r="AF89" s="237"/>
      <c r="AG89" s="237"/>
      <c r="AH89" s="237"/>
      <c r="AI89" s="237"/>
      <c r="AJ89" s="239"/>
      <c r="AK89" s="237"/>
      <c r="AL89" s="237"/>
      <c r="AM89" s="237"/>
      <c r="AN89" s="237"/>
      <c r="AO89" s="237"/>
      <c r="AP89" s="237"/>
      <c r="AQ89" s="237"/>
      <c r="AR89" s="228"/>
      <c r="AS89" s="228"/>
      <c r="AT89" s="228"/>
      <c r="AU89" s="228"/>
      <c r="AV89" s="228"/>
      <c r="AW89" s="228"/>
      <c r="AX89" s="228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</row>
    <row r="90" spans="1:89" s="157" customFormat="1" x14ac:dyDescent="0.25">
      <c r="A90" s="293" t="str">
        <f t="shared" ca="1" si="53"/>
        <v/>
      </c>
      <c r="B90" s="294"/>
      <c r="C90" s="295"/>
      <c r="D90" s="385" t="str">
        <f t="shared" ca="1" si="51"/>
        <v/>
      </c>
      <c r="E90" s="386"/>
      <c r="F90" s="227" t="str">
        <f t="shared" ca="1" si="52"/>
        <v/>
      </c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37"/>
      <c r="V90" s="286"/>
      <c r="W90" s="237"/>
      <c r="X90" s="239"/>
      <c r="Y90" s="239"/>
      <c r="Z90" s="239"/>
      <c r="AA90" s="239"/>
      <c r="AB90" s="239"/>
      <c r="AC90" s="239"/>
      <c r="AD90" s="237"/>
      <c r="AE90" s="237"/>
      <c r="AF90" s="237"/>
      <c r="AG90" s="237"/>
      <c r="AH90" s="237"/>
      <c r="AI90" s="237"/>
      <c r="AJ90" s="239"/>
      <c r="AK90" s="237"/>
      <c r="AL90" s="237"/>
      <c r="AM90" s="237"/>
      <c r="AN90" s="237"/>
      <c r="AO90" s="237"/>
      <c r="AP90" s="237"/>
      <c r="AQ90" s="237"/>
      <c r="AR90" s="228"/>
      <c r="AS90" s="228"/>
      <c r="AT90" s="228"/>
      <c r="AU90" s="228"/>
      <c r="AV90" s="228"/>
      <c r="AW90" s="228"/>
      <c r="AX90" s="228"/>
      <c r="AY90" s="227"/>
      <c r="AZ90" s="227"/>
      <c r="BA90" s="227"/>
      <c r="BB90" s="227"/>
      <c r="BC90" s="227"/>
      <c r="BD90" s="227"/>
      <c r="BE90" s="227"/>
      <c r="BF90" s="227"/>
      <c r="BG90" s="227"/>
      <c r="BH90" s="227"/>
      <c r="BI90" s="227"/>
      <c r="BJ90" s="227"/>
      <c r="BK90" s="227"/>
      <c r="BL90" s="227"/>
      <c r="BM90" s="227"/>
      <c r="BN90" s="227"/>
      <c r="BO90" s="227"/>
      <c r="BP90" s="227"/>
      <c r="BQ90" s="227"/>
      <c r="BR90" s="227"/>
      <c r="BS90" s="227"/>
      <c r="BT90" s="227"/>
      <c r="BU90" s="227"/>
      <c r="BV90" s="227"/>
      <c r="BW90" s="227"/>
      <c r="BX90" s="227"/>
      <c r="BY90" s="227"/>
      <c r="BZ90" s="227"/>
      <c r="CA90" s="227"/>
      <c r="CB90" s="227"/>
      <c r="CC90" s="227"/>
      <c r="CD90" s="227"/>
      <c r="CE90" s="227"/>
      <c r="CF90" s="227"/>
      <c r="CG90" s="227"/>
      <c r="CH90" s="227"/>
      <c r="CI90" s="227"/>
      <c r="CJ90" s="227"/>
      <c r="CK90" s="227"/>
    </row>
    <row r="91" spans="1:89" s="157" customFormat="1" x14ac:dyDescent="0.25">
      <c r="A91" s="293" t="str">
        <f t="shared" ca="1" si="53"/>
        <v/>
      </c>
      <c r="B91" s="294"/>
      <c r="C91" s="295"/>
      <c r="D91" s="385" t="str">
        <f t="shared" ca="1" si="51"/>
        <v/>
      </c>
      <c r="E91" s="386"/>
      <c r="F91" s="227" t="str">
        <f t="shared" ca="1" si="52"/>
        <v/>
      </c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37"/>
      <c r="V91" s="286"/>
      <c r="W91" s="237"/>
      <c r="X91" s="239"/>
      <c r="Y91" s="239"/>
      <c r="Z91" s="239"/>
      <c r="AA91" s="239"/>
      <c r="AB91" s="239"/>
      <c r="AC91" s="239"/>
      <c r="AD91" s="237"/>
      <c r="AE91" s="237"/>
      <c r="AF91" s="237"/>
      <c r="AG91" s="237"/>
      <c r="AH91" s="237"/>
      <c r="AI91" s="237"/>
      <c r="AJ91" s="239"/>
      <c r="AK91" s="237"/>
      <c r="AL91" s="237"/>
      <c r="AM91" s="237"/>
      <c r="AN91" s="237"/>
      <c r="AO91" s="237"/>
      <c r="AP91" s="237"/>
      <c r="AQ91" s="237"/>
      <c r="AR91" s="228"/>
      <c r="AS91" s="228"/>
      <c r="AT91" s="228"/>
      <c r="AU91" s="228"/>
      <c r="AV91" s="228"/>
      <c r="AW91" s="228"/>
      <c r="AX91" s="228"/>
      <c r="AY91" s="227"/>
      <c r="AZ91" s="227"/>
      <c r="BA91" s="227"/>
      <c r="BB91" s="227"/>
      <c r="BC91" s="227"/>
      <c r="BD91" s="227"/>
      <c r="BE91" s="227"/>
      <c r="BF91" s="227"/>
      <c r="BG91" s="227"/>
      <c r="BH91" s="227"/>
      <c r="BI91" s="227"/>
      <c r="BJ91" s="227"/>
      <c r="BK91" s="227"/>
      <c r="BL91" s="227"/>
      <c r="BM91" s="227"/>
      <c r="BN91" s="227"/>
      <c r="BO91" s="227"/>
      <c r="BP91" s="227"/>
      <c r="BQ91" s="227"/>
      <c r="BR91" s="227"/>
      <c r="BS91" s="227"/>
      <c r="BT91" s="227"/>
      <c r="BU91" s="227"/>
      <c r="BV91" s="227"/>
      <c r="BW91" s="227"/>
      <c r="BX91" s="227"/>
      <c r="BY91" s="227"/>
      <c r="BZ91" s="227"/>
      <c r="CA91" s="227"/>
      <c r="CB91" s="227"/>
      <c r="CC91" s="227"/>
      <c r="CD91" s="227"/>
      <c r="CE91" s="227"/>
      <c r="CF91" s="227"/>
      <c r="CG91" s="227"/>
      <c r="CH91" s="227"/>
      <c r="CI91" s="227"/>
      <c r="CJ91" s="227"/>
      <c r="CK91" s="227"/>
    </row>
    <row r="92" spans="1:89" s="157" customFormat="1" x14ac:dyDescent="0.25">
      <c r="A92" s="293" t="str">
        <f t="shared" ca="1" si="53"/>
        <v/>
      </c>
      <c r="B92" s="294"/>
      <c r="C92" s="295"/>
      <c r="D92" s="385" t="str">
        <f t="shared" ca="1" si="51"/>
        <v/>
      </c>
      <c r="E92" s="386"/>
      <c r="F92" s="227" t="str">
        <f t="shared" ca="1" si="52"/>
        <v/>
      </c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37"/>
      <c r="V92" s="286"/>
      <c r="W92" s="237"/>
      <c r="X92" s="239"/>
      <c r="Y92" s="239"/>
      <c r="Z92" s="239"/>
      <c r="AA92" s="239"/>
      <c r="AB92" s="239"/>
      <c r="AC92" s="239"/>
      <c r="AD92" s="237"/>
      <c r="AE92" s="237"/>
      <c r="AF92" s="237"/>
      <c r="AG92" s="237"/>
      <c r="AH92" s="237"/>
      <c r="AI92" s="237"/>
      <c r="AJ92" s="239"/>
      <c r="AK92" s="237"/>
      <c r="AL92" s="237"/>
      <c r="AM92" s="237"/>
      <c r="AN92" s="237"/>
      <c r="AO92" s="237"/>
      <c r="AP92" s="237"/>
      <c r="AQ92" s="237"/>
      <c r="AR92" s="228"/>
      <c r="AS92" s="228"/>
      <c r="AT92" s="228"/>
      <c r="AU92" s="228"/>
      <c r="AV92" s="228"/>
      <c r="AW92" s="228"/>
      <c r="AX92" s="228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227"/>
      <c r="BL92" s="227"/>
      <c r="BM92" s="227"/>
      <c r="BN92" s="227"/>
      <c r="BO92" s="227"/>
      <c r="BP92" s="227"/>
      <c r="BQ92" s="227"/>
      <c r="BR92" s="227"/>
      <c r="BS92" s="227"/>
      <c r="BT92" s="227"/>
      <c r="BU92" s="227"/>
      <c r="BV92" s="227"/>
      <c r="BW92" s="227"/>
      <c r="BX92" s="227"/>
      <c r="BY92" s="227"/>
      <c r="BZ92" s="227"/>
      <c r="CA92" s="227"/>
      <c r="CB92" s="227"/>
      <c r="CC92" s="227"/>
      <c r="CD92" s="227"/>
      <c r="CE92" s="227"/>
      <c r="CF92" s="227"/>
      <c r="CG92" s="227"/>
      <c r="CH92" s="227"/>
      <c r="CI92" s="227"/>
      <c r="CJ92" s="227"/>
      <c r="CK92" s="227"/>
    </row>
    <row r="93" spans="1:89" s="157" customFormat="1" x14ac:dyDescent="0.25">
      <c r="A93" s="293" t="str">
        <f t="shared" ca="1" si="53"/>
        <v/>
      </c>
      <c r="B93" s="294"/>
      <c r="C93" s="295"/>
      <c r="D93" s="385" t="str">
        <f t="shared" ca="1" si="51"/>
        <v/>
      </c>
      <c r="E93" s="386"/>
      <c r="F93" s="227" t="str">
        <f t="shared" ca="1" si="52"/>
        <v/>
      </c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37"/>
      <c r="V93" s="286"/>
      <c r="W93" s="237"/>
      <c r="X93" s="239"/>
      <c r="Y93" s="239"/>
      <c r="Z93" s="239"/>
      <c r="AA93" s="239"/>
      <c r="AB93" s="239"/>
      <c r="AC93" s="239"/>
      <c r="AD93" s="237"/>
      <c r="AE93" s="237"/>
      <c r="AF93" s="237"/>
      <c r="AG93" s="237"/>
      <c r="AH93" s="237"/>
      <c r="AI93" s="237"/>
      <c r="AJ93" s="239"/>
      <c r="AK93" s="237"/>
      <c r="AL93" s="237"/>
      <c r="AM93" s="237"/>
      <c r="AN93" s="237"/>
      <c r="AO93" s="237"/>
      <c r="AP93" s="237"/>
      <c r="AQ93" s="237"/>
      <c r="AR93" s="228"/>
      <c r="AS93" s="228"/>
      <c r="AT93" s="228"/>
      <c r="AU93" s="228"/>
      <c r="AV93" s="228"/>
      <c r="AW93" s="228"/>
      <c r="AX93" s="228"/>
      <c r="AY93" s="227"/>
      <c r="AZ93" s="227"/>
      <c r="BA93" s="227"/>
      <c r="BB93" s="227"/>
      <c r="BC93" s="227"/>
      <c r="BD93" s="227"/>
      <c r="BE93" s="227"/>
      <c r="BF93" s="227"/>
      <c r="BG93" s="227"/>
      <c r="BH93" s="227"/>
      <c r="BI93" s="227"/>
      <c r="BJ93" s="227"/>
      <c r="BK93" s="227"/>
      <c r="BL93" s="227"/>
      <c r="BM93" s="227"/>
      <c r="BN93" s="227"/>
      <c r="BO93" s="227"/>
      <c r="BP93" s="227"/>
      <c r="BQ93" s="227"/>
      <c r="BR93" s="227"/>
      <c r="BS93" s="227"/>
      <c r="BT93" s="227"/>
      <c r="BU93" s="227"/>
      <c r="BV93" s="227"/>
      <c r="BW93" s="227"/>
      <c r="BX93" s="227"/>
      <c r="BY93" s="227"/>
      <c r="BZ93" s="227"/>
      <c r="CA93" s="227"/>
      <c r="CB93" s="227"/>
      <c r="CC93" s="227"/>
      <c r="CD93" s="227"/>
      <c r="CE93" s="227"/>
      <c r="CF93" s="227"/>
      <c r="CG93" s="227"/>
      <c r="CH93" s="227"/>
      <c r="CI93" s="227"/>
      <c r="CJ93" s="227"/>
      <c r="CK93" s="227"/>
    </row>
    <row r="94" spans="1:89" s="157" customFormat="1" x14ac:dyDescent="0.25">
      <c r="A94" s="293" t="str">
        <f t="shared" ca="1" si="53"/>
        <v/>
      </c>
      <c r="B94" s="294"/>
      <c r="C94" s="295"/>
      <c r="D94" s="385" t="str">
        <f t="shared" ca="1" si="51"/>
        <v/>
      </c>
      <c r="E94" s="386"/>
      <c r="F94" s="227" t="str">
        <f t="shared" ca="1" si="52"/>
        <v/>
      </c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37"/>
      <c r="V94" s="286"/>
      <c r="W94" s="237"/>
      <c r="X94" s="239"/>
      <c r="Y94" s="239"/>
      <c r="Z94" s="239"/>
      <c r="AA94" s="239"/>
      <c r="AB94" s="239"/>
      <c r="AC94" s="239"/>
      <c r="AD94" s="237"/>
      <c r="AE94" s="237"/>
      <c r="AF94" s="237"/>
      <c r="AG94" s="237"/>
      <c r="AH94" s="237"/>
      <c r="AI94" s="237"/>
      <c r="AJ94" s="239"/>
      <c r="AK94" s="237"/>
      <c r="AL94" s="237"/>
      <c r="AM94" s="237"/>
      <c r="AN94" s="237"/>
      <c r="AO94" s="237"/>
      <c r="AP94" s="237"/>
      <c r="AQ94" s="237"/>
      <c r="AR94" s="228"/>
      <c r="AS94" s="228"/>
      <c r="AT94" s="228"/>
      <c r="AU94" s="228"/>
      <c r="AV94" s="228"/>
      <c r="AW94" s="228"/>
      <c r="AX94" s="228"/>
      <c r="AY94" s="227"/>
      <c r="AZ94" s="227"/>
      <c r="BA94" s="227"/>
      <c r="BB94" s="2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</row>
    <row r="95" spans="1:89" s="157" customFormat="1" x14ac:dyDescent="0.25">
      <c r="A95" s="293" t="str">
        <f t="shared" ca="1" si="53"/>
        <v/>
      </c>
      <c r="B95" s="294"/>
      <c r="C95" s="295"/>
      <c r="D95" s="385" t="str">
        <f t="shared" ca="1" si="51"/>
        <v/>
      </c>
      <c r="E95" s="386"/>
      <c r="F95" s="227" t="str">
        <f t="shared" ca="1" si="52"/>
        <v/>
      </c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37"/>
      <c r="V95" s="286"/>
      <c r="W95" s="237"/>
      <c r="X95" s="239"/>
      <c r="Y95" s="239"/>
      <c r="Z95" s="239"/>
      <c r="AA95" s="239"/>
      <c r="AB95" s="239"/>
      <c r="AC95" s="239"/>
      <c r="AD95" s="237"/>
      <c r="AE95" s="237"/>
      <c r="AF95" s="237"/>
      <c r="AG95" s="237"/>
      <c r="AH95" s="237"/>
      <c r="AI95" s="237"/>
      <c r="AJ95" s="239"/>
      <c r="AK95" s="237"/>
      <c r="AL95" s="237"/>
      <c r="AM95" s="237"/>
      <c r="AN95" s="237"/>
      <c r="AO95" s="237"/>
      <c r="AP95" s="237"/>
      <c r="AQ95" s="237"/>
      <c r="AR95" s="228"/>
      <c r="AS95" s="228"/>
      <c r="AT95" s="228"/>
      <c r="AU95" s="228"/>
      <c r="AV95" s="228"/>
      <c r="AW95" s="228"/>
      <c r="AX95" s="228"/>
      <c r="AY95" s="227"/>
      <c r="AZ95" s="227"/>
      <c r="BA95" s="227"/>
      <c r="BB95" s="2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</row>
    <row r="96" spans="1:89" s="157" customFormat="1" x14ac:dyDescent="0.25">
      <c r="A96" s="293" t="str">
        <f t="shared" ca="1" si="53"/>
        <v/>
      </c>
      <c r="B96" s="294"/>
      <c r="C96" s="295"/>
      <c r="D96" s="385" t="str">
        <f t="shared" ca="1" si="51"/>
        <v/>
      </c>
      <c r="E96" s="386"/>
      <c r="F96" s="227" t="str">
        <f t="shared" ca="1" si="52"/>
        <v/>
      </c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37"/>
      <c r="V96" s="286"/>
      <c r="W96" s="237"/>
      <c r="X96" s="239"/>
      <c r="Y96" s="239"/>
      <c r="Z96" s="239"/>
      <c r="AA96" s="239"/>
      <c r="AB96" s="239"/>
      <c r="AC96" s="239"/>
      <c r="AD96" s="237"/>
      <c r="AE96" s="237"/>
      <c r="AF96" s="237"/>
      <c r="AG96" s="237"/>
      <c r="AH96" s="237"/>
      <c r="AI96" s="237"/>
      <c r="AJ96" s="239"/>
      <c r="AK96" s="237"/>
      <c r="AL96" s="237"/>
      <c r="AM96" s="237"/>
      <c r="AN96" s="237"/>
      <c r="AO96" s="237"/>
      <c r="AP96" s="237"/>
      <c r="AQ96" s="237"/>
      <c r="AR96" s="228"/>
      <c r="AS96" s="228"/>
      <c r="AT96" s="228"/>
      <c r="AU96" s="228"/>
      <c r="AV96" s="228"/>
      <c r="AW96" s="228"/>
      <c r="AX96" s="228"/>
      <c r="AY96" s="227"/>
      <c r="AZ96" s="227"/>
      <c r="BA96" s="227"/>
      <c r="BB96" s="2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</row>
    <row r="97" spans="1:89" s="157" customFormat="1" x14ac:dyDescent="0.25">
      <c r="A97" s="293" t="str">
        <f t="shared" ca="1" si="53"/>
        <v/>
      </c>
      <c r="B97" s="294"/>
      <c r="C97" s="295"/>
      <c r="D97" s="385" t="str">
        <f t="shared" ca="1" si="51"/>
        <v/>
      </c>
      <c r="E97" s="386"/>
      <c r="F97" s="227" t="str">
        <f t="shared" ca="1" si="52"/>
        <v/>
      </c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37"/>
      <c r="V97" s="286"/>
      <c r="W97" s="237"/>
      <c r="X97" s="239"/>
      <c r="Y97" s="239"/>
      <c r="Z97" s="239"/>
      <c r="AA97" s="239"/>
      <c r="AB97" s="239"/>
      <c r="AC97" s="239"/>
      <c r="AD97" s="237"/>
      <c r="AE97" s="237"/>
      <c r="AF97" s="237"/>
      <c r="AG97" s="237"/>
      <c r="AH97" s="237"/>
      <c r="AI97" s="237"/>
      <c r="AJ97" s="239"/>
      <c r="AK97" s="237"/>
      <c r="AL97" s="237"/>
      <c r="AM97" s="237"/>
      <c r="AN97" s="237"/>
      <c r="AO97" s="237"/>
      <c r="AP97" s="237"/>
      <c r="AQ97" s="237"/>
      <c r="AR97" s="228"/>
      <c r="AS97" s="228"/>
      <c r="AT97" s="228"/>
      <c r="AU97" s="228"/>
      <c r="AV97" s="228"/>
      <c r="AW97" s="228"/>
      <c r="AX97" s="228"/>
      <c r="AY97" s="227"/>
      <c r="AZ97" s="227"/>
      <c r="BA97" s="227"/>
      <c r="BB97" s="2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</row>
    <row r="98" spans="1:89" s="157" customFormat="1" ht="15.75" thickBot="1" x14ac:dyDescent="0.3">
      <c r="A98" s="296" t="str">
        <f t="shared" ref="A98" ca="1" si="54">AW82</f>
        <v/>
      </c>
      <c r="B98" s="297"/>
      <c r="C98" s="298"/>
      <c r="D98" s="397" t="str">
        <f t="shared" ca="1" si="51"/>
        <v/>
      </c>
      <c r="E98" s="398"/>
      <c r="F98" s="227" t="str">
        <f t="shared" ca="1" si="52"/>
        <v/>
      </c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37"/>
      <c r="V98" s="286"/>
      <c r="W98" s="237"/>
      <c r="X98" s="239"/>
      <c r="Y98" s="239"/>
      <c r="Z98" s="239"/>
      <c r="AA98" s="239"/>
      <c r="AB98" s="239"/>
      <c r="AC98" s="239"/>
      <c r="AD98" s="237"/>
      <c r="AE98" s="237"/>
      <c r="AF98" s="237"/>
      <c r="AG98" s="237"/>
      <c r="AH98" s="237"/>
      <c r="AI98" s="237"/>
      <c r="AJ98" s="239"/>
      <c r="AK98" s="237"/>
      <c r="AL98" s="237"/>
      <c r="AM98" s="237"/>
      <c r="AN98" s="237"/>
      <c r="AO98" s="237"/>
      <c r="AP98" s="237"/>
      <c r="AQ98" s="237"/>
      <c r="AR98" s="228"/>
      <c r="AS98" s="228"/>
      <c r="AT98" s="228"/>
      <c r="AU98" s="228"/>
      <c r="AV98" s="228"/>
      <c r="AW98" s="228"/>
      <c r="AX98" s="228"/>
      <c r="AY98" s="227"/>
      <c r="AZ98" s="227"/>
      <c r="BA98" s="227"/>
      <c r="BB98" s="2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</row>
    <row r="99" spans="1:89" s="78" customFormat="1" x14ac:dyDescent="0.25">
      <c r="A99" s="290"/>
      <c r="P99" s="227"/>
      <c r="Q99" s="227"/>
      <c r="R99" s="227"/>
      <c r="S99" s="227"/>
      <c r="T99" s="227"/>
      <c r="U99" s="237"/>
      <c r="V99" s="286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27"/>
      <c r="AH99" s="227"/>
      <c r="AI99" s="227"/>
      <c r="AJ99" s="237"/>
      <c r="AK99" s="237"/>
      <c r="AL99" s="237"/>
      <c r="AM99" s="237"/>
      <c r="AN99" s="227"/>
      <c r="AO99" s="227"/>
      <c r="AP99" s="227"/>
      <c r="AQ99" s="227"/>
      <c r="AR99" s="228"/>
      <c r="AS99" s="228"/>
      <c r="AT99" s="228"/>
      <c r="AU99" s="228"/>
      <c r="AV99" s="228"/>
      <c r="AW99" s="228"/>
      <c r="AX99" s="228"/>
      <c r="AY99" s="227"/>
      <c r="AZ99" s="227"/>
      <c r="BA99" s="227"/>
      <c r="BB99" s="2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</row>
    <row r="100" spans="1:89" s="78" customFormat="1" x14ac:dyDescent="0.25">
      <c r="A100" s="290"/>
      <c r="P100" s="227"/>
      <c r="Q100" s="227"/>
      <c r="R100" s="227"/>
      <c r="S100" s="227"/>
      <c r="T100" s="227"/>
      <c r="U100" s="237"/>
      <c r="V100" s="286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27"/>
      <c r="AH100" s="227"/>
      <c r="AI100" s="227"/>
      <c r="AJ100" s="237"/>
      <c r="AK100" s="237"/>
      <c r="AL100" s="237"/>
      <c r="AM100" s="237"/>
      <c r="AN100" s="227"/>
      <c r="AO100" s="227"/>
      <c r="AP100" s="227"/>
      <c r="AQ100" s="227"/>
      <c r="AR100" s="228"/>
      <c r="AS100" s="228"/>
      <c r="AT100" s="228"/>
      <c r="AU100" s="228"/>
      <c r="AV100" s="228"/>
      <c r="AW100" s="228"/>
      <c r="AX100" s="228"/>
      <c r="AY100" s="227"/>
      <c r="AZ100" s="227"/>
      <c r="BA100" s="227"/>
      <c r="BB100" s="2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</row>
    <row r="101" spans="1:89" s="78" customFormat="1" x14ac:dyDescent="0.25">
      <c r="A101" s="290"/>
      <c r="P101" s="227"/>
      <c r="Q101" s="227"/>
      <c r="R101" s="227"/>
      <c r="S101" s="227"/>
      <c r="T101" s="227"/>
      <c r="U101" s="237"/>
      <c r="V101" s="286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27"/>
      <c r="AH101" s="227"/>
      <c r="AI101" s="227"/>
      <c r="AJ101" s="237"/>
      <c r="AK101" s="237"/>
      <c r="AL101" s="237"/>
      <c r="AM101" s="237"/>
      <c r="AN101" s="227"/>
      <c r="AO101" s="227"/>
      <c r="AP101" s="227"/>
      <c r="AQ101" s="227"/>
      <c r="AR101" s="228"/>
      <c r="AS101" s="228"/>
      <c r="AT101" s="228"/>
      <c r="AU101" s="228"/>
      <c r="AV101" s="228"/>
      <c r="AW101" s="228"/>
      <c r="AX101" s="228"/>
      <c r="AY101" s="227"/>
      <c r="AZ101" s="227"/>
      <c r="BA101" s="227"/>
      <c r="BB101" s="2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</row>
    <row r="102" spans="1:89" s="78" customFormat="1" x14ac:dyDescent="0.25">
      <c r="A102" s="290"/>
      <c r="P102" s="227"/>
      <c r="Q102" s="227"/>
      <c r="R102" s="227"/>
      <c r="S102" s="227"/>
      <c r="T102" s="227"/>
      <c r="U102" s="237"/>
      <c r="V102" s="286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27"/>
      <c r="AH102" s="227"/>
      <c r="AI102" s="227"/>
      <c r="AJ102" s="237"/>
      <c r="AK102" s="237"/>
      <c r="AL102" s="237"/>
      <c r="AM102" s="237"/>
      <c r="AN102" s="227"/>
      <c r="AO102" s="227"/>
      <c r="AP102" s="227"/>
      <c r="AQ102" s="227"/>
      <c r="AR102" s="228"/>
      <c r="AS102" s="228"/>
      <c r="AT102" s="228"/>
      <c r="AU102" s="228"/>
      <c r="AV102" s="228"/>
      <c r="AW102" s="228"/>
      <c r="AX102" s="228"/>
      <c r="AY102" s="227"/>
      <c r="AZ102" s="227"/>
      <c r="BA102" s="227"/>
      <c r="BB102" s="2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</row>
    <row r="103" spans="1:89" s="78" customFormat="1" x14ac:dyDescent="0.25">
      <c r="A103" s="290"/>
      <c r="P103" s="227"/>
      <c r="Q103" s="227"/>
      <c r="R103" s="227"/>
      <c r="S103" s="227"/>
      <c r="T103" s="227"/>
      <c r="U103" s="237"/>
      <c r="V103" s="286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27"/>
      <c r="AH103" s="227"/>
      <c r="AI103" s="227"/>
      <c r="AJ103" s="237"/>
      <c r="AK103" s="237"/>
      <c r="AL103" s="237"/>
      <c r="AM103" s="237"/>
      <c r="AN103" s="227"/>
      <c r="AO103" s="227"/>
      <c r="AP103" s="227"/>
      <c r="AQ103" s="227"/>
      <c r="AR103" s="228"/>
      <c r="AS103" s="228"/>
      <c r="AT103" s="228"/>
      <c r="AU103" s="228"/>
      <c r="AV103" s="228"/>
      <c r="AW103" s="228"/>
      <c r="AX103" s="228"/>
      <c r="AY103" s="227"/>
      <c r="AZ103" s="227"/>
      <c r="BA103" s="227"/>
      <c r="BB103" s="2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</row>
    <row r="104" spans="1:89" s="78" customFormat="1" x14ac:dyDescent="0.25">
      <c r="A104" s="290"/>
      <c r="P104" s="227"/>
      <c r="Q104" s="227"/>
      <c r="R104" s="227"/>
      <c r="S104" s="227"/>
      <c r="T104" s="227"/>
      <c r="U104" s="237"/>
      <c r="V104" s="286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27"/>
      <c r="AH104" s="227"/>
      <c r="AI104" s="227"/>
      <c r="AJ104" s="237"/>
      <c r="AK104" s="237"/>
      <c r="AL104" s="237"/>
      <c r="AM104" s="237"/>
      <c r="AN104" s="227"/>
      <c r="AO104" s="227"/>
      <c r="AP104" s="227"/>
      <c r="AQ104" s="227"/>
      <c r="AR104" s="228"/>
      <c r="AS104" s="228"/>
      <c r="AT104" s="228"/>
      <c r="AU104" s="228"/>
      <c r="AV104" s="228"/>
      <c r="AW104" s="228"/>
      <c r="AX104" s="228"/>
      <c r="AY104" s="227"/>
      <c r="AZ104" s="227"/>
      <c r="BA104" s="227"/>
      <c r="BB104" s="2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</row>
    <row r="105" spans="1:89" s="78" customFormat="1" x14ac:dyDescent="0.25">
      <c r="A105" s="290"/>
      <c r="P105" s="227"/>
      <c r="Q105" s="227"/>
      <c r="R105" s="227"/>
      <c r="S105" s="227"/>
      <c r="T105" s="227"/>
      <c r="U105" s="237"/>
      <c r="V105" s="286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27"/>
      <c r="AH105" s="227"/>
      <c r="AI105" s="227"/>
      <c r="AJ105" s="237"/>
      <c r="AK105" s="237"/>
      <c r="AL105" s="237"/>
      <c r="AM105" s="237"/>
      <c r="AN105" s="227"/>
      <c r="AO105" s="227"/>
      <c r="AP105" s="227"/>
      <c r="AQ105" s="227"/>
      <c r="AR105" s="228"/>
      <c r="AS105" s="228"/>
      <c r="AT105" s="228"/>
      <c r="AU105" s="228"/>
      <c r="AV105" s="228"/>
      <c r="AW105" s="228"/>
      <c r="AX105" s="228"/>
      <c r="AY105" s="227"/>
      <c r="AZ105" s="227"/>
      <c r="BA105" s="227"/>
      <c r="BB105" s="2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</row>
    <row r="106" spans="1:89" s="78" customFormat="1" x14ac:dyDescent="0.25">
      <c r="A106" s="290"/>
      <c r="P106" s="227"/>
      <c r="Q106" s="227"/>
      <c r="R106" s="227"/>
      <c r="S106" s="227"/>
      <c r="T106" s="227"/>
      <c r="U106" s="237"/>
      <c r="V106" s="286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27"/>
      <c r="AH106" s="227"/>
      <c r="AI106" s="227"/>
      <c r="AJ106" s="237"/>
      <c r="AK106" s="237"/>
      <c r="AL106" s="237"/>
      <c r="AM106" s="237"/>
      <c r="AN106" s="227"/>
      <c r="AO106" s="227"/>
      <c r="AP106" s="227"/>
      <c r="AQ106" s="227"/>
      <c r="AR106" s="228"/>
      <c r="AS106" s="228"/>
      <c r="AT106" s="228"/>
      <c r="AU106" s="228"/>
      <c r="AV106" s="228"/>
      <c r="AW106" s="228"/>
      <c r="AX106" s="228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</row>
    <row r="107" spans="1:89" s="78" customFormat="1" x14ac:dyDescent="0.25">
      <c r="A107" s="290"/>
      <c r="P107" s="227"/>
      <c r="Q107" s="227"/>
      <c r="R107" s="227"/>
      <c r="S107" s="227"/>
      <c r="T107" s="227"/>
      <c r="U107" s="237"/>
      <c r="V107" s="286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27"/>
      <c r="AH107" s="227"/>
      <c r="AI107" s="227"/>
      <c r="AJ107" s="237"/>
      <c r="AK107" s="237"/>
      <c r="AL107" s="237"/>
      <c r="AM107" s="237"/>
      <c r="AN107" s="227"/>
      <c r="AO107" s="227"/>
      <c r="AP107" s="227"/>
      <c r="AQ107" s="227"/>
      <c r="AR107" s="228"/>
      <c r="AS107" s="228"/>
      <c r="AT107" s="228"/>
      <c r="AU107" s="228"/>
      <c r="AV107" s="228"/>
      <c r="AW107" s="228"/>
      <c r="AX107" s="228"/>
      <c r="AY107" s="227"/>
      <c r="AZ107" s="227"/>
      <c r="BA107" s="227"/>
      <c r="BB107" s="2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</row>
    <row r="108" spans="1:89" s="78" customFormat="1" x14ac:dyDescent="0.25">
      <c r="A108" s="290"/>
      <c r="P108" s="227"/>
      <c r="Q108" s="227"/>
      <c r="R108" s="227"/>
      <c r="S108" s="227"/>
      <c r="T108" s="227"/>
      <c r="U108" s="237"/>
      <c r="V108" s="286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27"/>
      <c r="AH108" s="227"/>
      <c r="AI108" s="227"/>
      <c r="AJ108" s="237"/>
      <c r="AK108" s="237"/>
      <c r="AL108" s="237"/>
      <c r="AM108" s="237"/>
      <c r="AN108" s="227"/>
      <c r="AO108" s="227"/>
      <c r="AP108" s="227"/>
      <c r="AQ108" s="227"/>
      <c r="AR108" s="228"/>
      <c r="AS108" s="228"/>
      <c r="AT108" s="228"/>
      <c r="AU108" s="228"/>
      <c r="AV108" s="228"/>
      <c r="AW108" s="228"/>
      <c r="AX108" s="228"/>
      <c r="AY108" s="227"/>
      <c r="AZ108" s="227"/>
      <c r="BA108" s="227"/>
      <c r="BB108" s="2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</row>
    <row r="109" spans="1:89" s="78" customFormat="1" x14ac:dyDescent="0.25">
      <c r="A109" s="290"/>
      <c r="P109" s="227"/>
      <c r="Q109" s="227"/>
      <c r="R109" s="227"/>
      <c r="S109" s="227"/>
      <c r="T109" s="227"/>
      <c r="U109" s="237"/>
      <c r="V109" s="286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27"/>
      <c r="AH109" s="227"/>
      <c r="AI109" s="227"/>
      <c r="AJ109" s="237"/>
      <c r="AK109" s="237"/>
      <c r="AL109" s="237"/>
      <c r="AM109" s="237"/>
      <c r="AN109" s="227"/>
      <c r="AO109" s="227"/>
      <c r="AP109" s="227"/>
      <c r="AQ109" s="227"/>
      <c r="AR109" s="228"/>
      <c r="AS109" s="228"/>
      <c r="AT109" s="228"/>
      <c r="AU109" s="228"/>
      <c r="AV109" s="228"/>
      <c r="AW109" s="228"/>
      <c r="AX109" s="228"/>
      <c r="AY109" s="227"/>
      <c r="AZ109" s="227"/>
      <c r="BA109" s="227"/>
      <c r="BB109" s="227"/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</row>
    <row r="110" spans="1:89" s="78" customFormat="1" x14ac:dyDescent="0.25">
      <c r="A110" s="290"/>
      <c r="P110" s="227"/>
      <c r="Q110" s="227"/>
      <c r="R110" s="227"/>
      <c r="S110" s="227"/>
      <c r="T110" s="227"/>
      <c r="U110" s="237"/>
      <c r="V110" s="286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27"/>
      <c r="AH110" s="227"/>
      <c r="AI110" s="227"/>
      <c r="AJ110" s="237"/>
      <c r="AK110" s="237"/>
      <c r="AL110" s="237"/>
      <c r="AM110" s="237"/>
      <c r="AN110" s="227"/>
      <c r="AO110" s="227"/>
      <c r="AP110" s="227"/>
      <c r="AQ110" s="227"/>
      <c r="AR110" s="228"/>
      <c r="AS110" s="228"/>
      <c r="AT110" s="228"/>
      <c r="AU110" s="228"/>
      <c r="AV110" s="228"/>
      <c r="AW110" s="228"/>
      <c r="AX110" s="228"/>
      <c r="AY110" s="227"/>
      <c r="AZ110" s="227"/>
      <c r="BA110" s="227"/>
      <c r="BB110" s="227"/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</row>
    <row r="111" spans="1:89" s="78" customFormat="1" x14ac:dyDescent="0.25">
      <c r="A111" s="290"/>
      <c r="P111" s="227"/>
      <c r="Q111" s="227"/>
      <c r="R111" s="227"/>
      <c r="S111" s="227"/>
      <c r="T111" s="227"/>
      <c r="U111" s="237"/>
      <c r="V111" s="286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27"/>
      <c r="AH111" s="227"/>
      <c r="AI111" s="227"/>
      <c r="AJ111" s="237"/>
      <c r="AK111" s="237"/>
      <c r="AL111" s="237"/>
      <c r="AM111" s="237"/>
      <c r="AN111" s="227"/>
      <c r="AO111" s="227"/>
      <c r="AP111" s="227"/>
      <c r="AQ111" s="227"/>
      <c r="AR111" s="228"/>
      <c r="AS111" s="228"/>
      <c r="AT111" s="228"/>
      <c r="AU111" s="228"/>
      <c r="AV111" s="228"/>
      <c r="AW111" s="228"/>
      <c r="AX111" s="228"/>
      <c r="AY111" s="227"/>
      <c r="AZ111" s="227"/>
      <c r="BA111" s="227"/>
      <c r="BB111" s="227"/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</row>
    <row r="112" spans="1:89" s="78" customFormat="1" x14ac:dyDescent="0.25">
      <c r="A112" s="290"/>
      <c r="P112" s="227"/>
      <c r="Q112" s="227"/>
      <c r="R112" s="227"/>
      <c r="S112" s="227"/>
      <c r="T112" s="227"/>
      <c r="U112" s="237"/>
      <c r="V112" s="286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27"/>
      <c r="AH112" s="227"/>
      <c r="AI112" s="227"/>
      <c r="AJ112" s="237"/>
      <c r="AK112" s="237"/>
      <c r="AL112" s="237"/>
      <c r="AM112" s="237"/>
      <c r="AN112" s="227"/>
      <c r="AO112" s="227"/>
      <c r="AP112" s="227"/>
      <c r="AQ112" s="227"/>
      <c r="AR112" s="228"/>
      <c r="AS112" s="228"/>
      <c r="AT112" s="228"/>
      <c r="AU112" s="228"/>
      <c r="AV112" s="228"/>
      <c r="AW112" s="228"/>
      <c r="AX112" s="228"/>
      <c r="AY112" s="227"/>
      <c r="AZ112" s="227"/>
      <c r="BA112" s="227"/>
      <c r="BB112" s="227"/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</row>
    <row r="113" spans="1:89" s="78" customFormat="1" x14ac:dyDescent="0.25">
      <c r="A113" s="290"/>
      <c r="P113" s="227"/>
      <c r="Q113" s="227"/>
      <c r="R113" s="227"/>
      <c r="S113" s="227"/>
      <c r="T113" s="227"/>
      <c r="U113" s="237"/>
      <c r="V113" s="286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27"/>
      <c r="AH113" s="227"/>
      <c r="AI113" s="227"/>
      <c r="AJ113" s="237"/>
      <c r="AK113" s="237"/>
      <c r="AL113" s="237"/>
      <c r="AM113" s="237"/>
      <c r="AN113" s="227"/>
      <c r="AO113" s="227"/>
      <c r="AP113" s="227"/>
      <c r="AQ113" s="227"/>
      <c r="AR113" s="228"/>
      <c r="AS113" s="228"/>
      <c r="AT113" s="228"/>
      <c r="AU113" s="228"/>
      <c r="AV113" s="228"/>
      <c r="AW113" s="228"/>
      <c r="AX113" s="228"/>
      <c r="AY113" s="227"/>
      <c r="AZ113" s="227"/>
      <c r="BA113" s="227"/>
      <c r="BB113" s="227"/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</row>
    <row r="114" spans="1:89" s="78" customFormat="1" x14ac:dyDescent="0.25">
      <c r="A114" s="290"/>
      <c r="P114" s="227"/>
      <c r="Q114" s="227"/>
      <c r="R114" s="227"/>
      <c r="S114" s="227"/>
      <c r="T114" s="227"/>
      <c r="U114" s="237"/>
      <c r="V114" s="286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27"/>
      <c r="AH114" s="227"/>
      <c r="AI114" s="227"/>
      <c r="AJ114" s="237"/>
      <c r="AK114" s="237"/>
      <c r="AL114" s="237"/>
      <c r="AM114" s="237"/>
      <c r="AN114" s="227"/>
      <c r="AO114" s="227"/>
      <c r="AP114" s="227"/>
      <c r="AQ114" s="227"/>
      <c r="AR114" s="228"/>
      <c r="AS114" s="228"/>
      <c r="AT114" s="228"/>
      <c r="AU114" s="228"/>
      <c r="AV114" s="228"/>
      <c r="AW114" s="228"/>
      <c r="AX114" s="228"/>
      <c r="AY114" s="227"/>
      <c r="AZ114" s="227"/>
      <c r="BA114" s="227"/>
      <c r="BB114" s="227"/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</row>
    <row r="115" spans="1:89" s="78" customFormat="1" x14ac:dyDescent="0.25">
      <c r="A115" s="290"/>
      <c r="P115" s="227"/>
      <c r="Q115" s="227"/>
      <c r="R115" s="227"/>
      <c r="S115" s="227"/>
      <c r="T115" s="227"/>
      <c r="U115" s="237"/>
      <c r="V115" s="286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27"/>
      <c r="AH115" s="227"/>
      <c r="AI115" s="227"/>
      <c r="AJ115" s="237"/>
      <c r="AK115" s="237"/>
      <c r="AL115" s="237"/>
      <c r="AM115" s="237"/>
      <c r="AN115" s="227"/>
      <c r="AO115" s="227"/>
      <c r="AP115" s="227"/>
      <c r="AQ115" s="227"/>
      <c r="AR115" s="228"/>
      <c r="AS115" s="228"/>
      <c r="AT115" s="228"/>
      <c r="AU115" s="228"/>
      <c r="AV115" s="228"/>
      <c r="AW115" s="228"/>
      <c r="AX115" s="228"/>
      <c r="AY115" s="227"/>
      <c r="AZ115" s="227"/>
      <c r="BA115" s="227"/>
      <c r="BB115" s="227"/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</row>
    <row r="116" spans="1:89" s="78" customFormat="1" x14ac:dyDescent="0.25">
      <c r="A116" s="290"/>
      <c r="P116" s="227"/>
      <c r="Q116" s="227"/>
      <c r="R116" s="227"/>
      <c r="S116" s="227"/>
      <c r="T116" s="227"/>
      <c r="U116" s="237"/>
      <c r="V116" s="286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27"/>
      <c r="AH116" s="227"/>
      <c r="AI116" s="227"/>
      <c r="AJ116" s="237"/>
      <c r="AK116" s="237"/>
      <c r="AL116" s="237"/>
      <c r="AM116" s="237"/>
      <c r="AN116" s="227"/>
      <c r="AO116" s="227"/>
      <c r="AP116" s="227"/>
      <c r="AQ116" s="227"/>
      <c r="AR116" s="228"/>
      <c r="AS116" s="228"/>
      <c r="AT116" s="228"/>
      <c r="AU116" s="228"/>
      <c r="AV116" s="228"/>
      <c r="AW116" s="228"/>
      <c r="AX116" s="228"/>
      <c r="AY116" s="227"/>
      <c r="AZ116" s="227"/>
      <c r="BA116" s="227"/>
      <c r="BB116" s="227"/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</row>
    <row r="117" spans="1:89" s="78" customFormat="1" x14ac:dyDescent="0.25">
      <c r="A117" s="290"/>
      <c r="P117" s="227"/>
      <c r="Q117" s="227"/>
      <c r="R117" s="227"/>
      <c r="S117" s="227"/>
      <c r="T117" s="227"/>
      <c r="U117" s="237"/>
      <c r="V117" s="286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27"/>
      <c r="AH117" s="227"/>
      <c r="AI117" s="227"/>
      <c r="AJ117" s="237"/>
      <c r="AK117" s="237"/>
      <c r="AL117" s="237"/>
      <c r="AM117" s="237"/>
      <c r="AN117" s="227"/>
      <c r="AO117" s="227"/>
      <c r="AP117" s="227"/>
      <c r="AQ117" s="227"/>
      <c r="AR117" s="228"/>
      <c r="AS117" s="228"/>
      <c r="AT117" s="228"/>
      <c r="AU117" s="228"/>
      <c r="AV117" s="228"/>
      <c r="AW117" s="228"/>
      <c r="AX117" s="228"/>
      <c r="AY117" s="227"/>
      <c r="AZ117" s="227"/>
      <c r="BA117" s="227"/>
      <c r="BB117" s="227"/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</row>
    <row r="118" spans="1:89" s="78" customFormat="1" x14ac:dyDescent="0.25">
      <c r="A118" s="290"/>
      <c r="P118" s="227"/>
      <c r="Q118" s="227"/>
      <c r="R118" s="227"/>
      <c r="S118" s="227"/>
      <c r="T118" s="227"/>
      <c r="U118" s="237"/>
      <c r="V118" s="286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27"/>
      <c r="AH118" s="227"/>
      <c r="AI118" s="227"/>
      <c r="AJ118" s="237"/>
      <c r="AK118" s="237"/>
      <c r="AL118" s="237"/>
      <c r="AM118" s="237"/>
      <c r="AN118" s="227"/>
      <c r="AO118" s="227"/>
      <c r="AP118" s="227"/>
      <c r="AQ118" s="227"/>
      <c r="AR118" s="228"/>
      <c r="AS118" s="228"/>
      <c r="AT118" s="228"/>
      <c r="AU118" s="228"/>
      <c r="AV118" s="228"/>
      <c r="AW118" s="228"/>
      <c r="AX118" s="228"/>
      <c r="AY118" s="227"/>
      <c r="AZ118" s="227"/>
      <c r="BA118" s="227"/>
      <c r="BB118" s="227"/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</row>
    <row r="119" spans="1:89" s="78" customFormat="1" x14ac:dyDescent="0.25">
      <c r="A119" s="290"/>
      <c r="P119" s="227"/>
      <c r="Q119" s="227"/>
      <c r="R119" s="227"/>
      <c r="S119" s="227"/>
      <c r="T119" s="227"/>
      <c r="U119" s="237"/>
      <c r="V119" s="286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27"/>
      <c r="AH119" s="227"/>
      <c r="AI119" s="227"/>
      <c r="AJ119" s="237"/>
      <c r="AK119" s="237"/>
      <c r="AL119" s="237"/>
      <c r="AM119" s="237"/>
      <c r="AN119" s="227"/>
      <c r="AO119" s="227"/>
      <c r="AP119" s="227"/>
      <c r="AQ119" s="227"/>
      <c r="AR119" s="228"/>
      <c r="AS119" s="228"/>
      <c r="AT119" s="228"/>
      <c r="AU119" s="228"/>
      <c r="AV119" s="228"/>
      <c r="AW119" s="228"/>
      <c r="AX119" s="228"/>
      <c r="AY119" s="227"/>
      <c r="AZ119" s="227"/>
      <c r="BA119" s="227"/>
      <c r="BB119" s="2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</row>
    <row r="120" spans="1:89" s="78" customFormat="1" x14ac:dyDescent="0.25">
      <c r="A120" s="290"/>
      <c r="P120" s="227"/>
      <c r="Q120" s="227"/>
      <c r="R120" s="227"/>
      <c r="S120" s="227"/>
      <c r="T120" s="227"/>
      <c r="U120" s="237"/>
      <c r="V120" s="286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27"/>
      <c r="AH120" s="227"/>
      <c r="AI120" s="227"/>
      <c r="AJ120" s="237"/>
      <c r="AK120" s="237"/>
      <c r="AL120" s="237"/>
      <c r="AM120" s="237"/>
      <c r="AN120" s="227"/>
      <c r="AO120" s="227"/>
      <c r="AP120" s="227"/>
      <c r="AQ120" s="227"/>
      <c r="AR120" s="228"/>
      <c r="AS120" s="228"/>
      <c r="AT120" s="228"/>
      <c r="AU120" s="228"/>
      <c r="AV120" s="228"/>
      <c r="AW120" s="228"/>
      <c r="AX120" s="228"/>
      <c r="AY120" s="227"/>
      <c r="AZ120" s="227"/>
      <c r="BA120" s="227"/>
      <c r="BB120" s="227"/>
      <c r="BC120" s="227"/>
      <c r="BD120" s="227"/>
      <c r="BE120" s="227"/>
      <c r="BF120" s="227"/>
      <c r="BG120" s="227"/>
      <c r="BH120" s="227"/>
      <c r="BI120" s="227"/>
      <c r="BJ120" s="227"/>
      <c r="BK120" s="227"/>
      <c r="BL120" s="227"/>
      <c r="BM120" s="227"/>
      <c r="BN120" s="227"/>
      <c r="BO120" s="227"/>
      <c r="BP120" s="227"/>
      <c r="BQ120" s="227"/>
      <c r="BR120" s="227"/>
      <c r="BS120" s="227"/>
      <c r="BT120" s="227"/>
      <c r="BU120" s="227"/>
      <c r="BV120" s="227"/>
      <c r="BW120" s="227"/>
      <c r="BX120" s="227"/>
      <c r="BY120" s="227"/>
      <c r="BZ120" s="227"/>
      <c r="CA120" s="227"/>
      <c r="CB120" s="227"/>
      <c r="CC120" s="227"/>
      <c r="CD120" s="227"/>
      <c r="CE120" s="227"/>
      <c r="CF120" s="227"/>
      <c r="CG120" s="227"/>
      <c r="CH120" s="227"/>
      <c r="CI120" s="227"/>
      <c r="CJ120" s="227"/>
      <c r="CK120" s="227"/>
    </row>
    <row r="121" spans="1:89" s="78" customFormat="1" x14ac:dyDescent="0.25">
      <c r="A121" s="290"/>
      <c r="P121" s="227"/>
      <c r="Q121" s="227"/>
      <c r="R121" s="227"/>
      <c r="S121" s="227"/>
      <c r="T121" s="227"/>
      <c r="U121" s="237"/>
      <c r="V121" s="286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27"/>
      <c r="AH121" s="227"/>
      <c r="AI121" s="227"/>
      <c r="AJ121" s="237"/>
      <c r="AK121" s="237"/>
      <c r="AL121" s="237"/>
      <c r="AM121" s="237"/>
      <c r="AN121" s="227"/>
      <c r="AO121" s="227"/>
      <c r="AP121" s="227"/>
      <c r="AQ121" s="227"/>
      <c r="AR121" s="228"/>
      <c r="AS121" s="228"/>
      <c r="AT121" s="228"/>
      <c r="AU121" s="228"/>
      <c r="AV121" s="228"/>
      <c r="AW121" s="228"/>
      <c r="AX121" s="228"/>
      <c r="AY121" s="227"/>
      <c r="AZ121" s="227"/>
      <c r="BA121" s="227"/>
      <c r="BB121" s="227"/>
      <c r="BC121" s="227"/>
      <c r="BD121" s="227"/>
      <c r="BE121" s="227"/>
      <c r="BF121" s="227"/>
      <c r="BG121" s="227"/>
      <c r="BH121" s="227"/>
      <c r="BI121" s="227"/>
      <c r="BJ121" s="227"/>
      <c r="BK121" s="227"/>
      <c r="BL121" s="227"/>
      <c r="BM121" s="227"/>
      <c r="BN121" s="227"/>
      <c r="BO121" s="227"/>
      <c r="BP121" s="227"/>
      <c r="BQ121" s="227"/>
      <c r="BR121" s="227"/>
      <c r="BS121" s="227"/>
      <c r="BT121" s="227"/>
      <c r="BU121" s="227"/>
      <c r="BV121" s="227"/>
      <c r="BW121" s="227"/>
      <c r="BX121" s="227"/>
      <c r="BY121" s="227"/>
      <c r="BZ121" s="227"/>
      <c r="CA121" s="227"/>
      <c r="CB121" s="227"/>
      <c r="CC121" s="227"/>
      <c r="CD121" s="227"/>
      <c r="CE121" s="227"/>
      <c r="CF121" s="227"/>
      <c r="CG121" s="227"/>
      <c r="CH121" s="227"/>
      <c r="CI121" s="227"/>
      <c r="CJ121" s="227"/>
      <c r="CK121" s="227"/>
    </row>
    <row r="122" spans="1:89" s="78" customFormat="1" x14ac:dyDescent="0.25">
      <c r="A122" s="290"/>
      <c r="P122" s="227"/>
      <c r="Q122" s="227"/>
      <c r="R122" s="227"/>
      <c r="S122" s="227"/>
      <c r="T122" s="227"/>
      <c r="U122" s="237"/>
      <c r="V122" s="286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27"/>
      <c r="AH122" s="227"/>
      <c r="AI122" s="227"/>
      <c r="AJ122" s="237"/>
      <c r="AK122" s="237"/>
      <c r="AL122" s="237"/>
      <c r="AM122" s="237"/>
      <c r="AN122" s="227"/>
      <c r="AO122" s="227"/>
      <c r="AP122" s="227"/>
      <c r="AQ122" s="227"/>
      <c r="AR122" s="228"/>
      <c r="AS122" s="228"/>
      <c r="AT122" s="228"/>
      <c r="AU122" s="228"/>
      <c r="AV122" s="228"/>
      <c r="AW122" s="228"/>
      <c r="AX122" s="228"/>
      <c r="AY122" s="227"/>
      <c r="AZ122" s="227"/>
      <c r="BA122" s="227"/>
      <c r="BB122" s="227"/>
      <c r="BC122" s="227"/>
      <c r="BD122" s="227"/>
      <c r="BE122" s="227"/>
      <c r="BF122" s="227"/>
      <c r="BG122" s="227"/>
      <c r="BH122" s="227"/>
      <c r="BI122" s="227"/>
      <c r="BJ122" s="227"/>
      <c r="BK122" s="227"/>
      <c r="BL122" s="227"/>
      <c r="BM122" s="227"/>
      <c r="BN122" s="227"/>
      <c r="BO122" s="227"/>
      <c r="BP122" s="227"/>
      <c r="BQ122" s="227"/>
      <c r="BR122" s="227"/>
      <c r="BS122" s="227"/>
      <c r="BT122" s="227"/>
      <c r="BU122" s="227"/>
      <c r="BV122" s="227"/>
      <c r="BW122" s="227"/>
      <c r="BX122" s="227"/>
      <c r="BY122" s="227"/>
      <c r="BZ122" s="227"/>
      <c r="CA122" s="227"/>
      <c r="CB122" s="227"/>
      <c r="CC122" s="227"/>
      <c r="CD122" s="227"/>
      <c r="CE122" s="227"/>
      <c r="CF122" s="227"/>
      <c r="CG122" s="227"/>
      <c r="CH122" s="227"/>
      <c r="CI122" s="227"/>
      <c r="CJ122" s="227"/>
      <c r="CK122" s="227"/>
    </row>
    <row r="123" spans="1:89" s="78" customFormat="1" x14ac:dyDescent="0.25">
      <c r="A123" s="290"/>
      <c r="P123" s="227"/>
      <c r="Q123" s="227"/>
      <c r="R123" s="227"/>
      <c r="S123" s="227"/>
      <c r="T123" s="227"/>
      <c r="U123" s="237"/>
      <c r="V123" s="286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27"/>
      <c r="AH123" s="227"/>
      <c r="AI123" s="227"/>
      <c r="AJ123" s="237"/>
      <c r="AK123" s="237"/>
      <c r="AL123" s="237"/>
      <c r="AM123" s="237"/>
      <c r="AN123" s="227"/>
      <c r="AO123" s="227"/>
      <c r="AP123" s="227"/>
      <c r="AQ123" s="227"/>
      <c r="AR123" s="228"/>
      <c r="AS123" s="228"/>
      <c r="AT123" s="228"/>
      <c r="AU123" s="228"/>
      <c r="AV123" s="228"/>
      <c r="AW123" s="228"/>
      <c r="AX123" s="228"/>
      <c r="AY123" s="227"/>
      <c r="AZ123" s="227"/>
      <c r="BA123" s="227"/>
      <c r="BB123" s="227"/>
      <c r="BC123" s="227"/>
      <c r="BD123" s="227"/>
      <c r="BE123" s="227"/>
      <c r="BF123" s="227"/>
      <c r="BG123" s="227"/>
      <c r="BH123" s="2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</row>
    <row r="124" spans="1:89" s="78" customFormat="1" x14ac:dyDescent="0.25">
      <c r="A124" s="290"/>
      <c r="P124" s="227"/>
      <c r="Q124" s="227"/>
      <c r="R124" s="227"/>
      <c r="S124" s="227"/>
      <c r="T124" s="227"/>
      <c r="U124" s="237"/>
      <c r="V124" s="286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27"/>
      <c r="AH124" s="227"/>
      <c r="AI124" s="227"/>
      <c r="AJ124" s="237"/>
      <c r="AK124" s="237"/>
      <c r="AL124" s="237"/>
      <c r="AM124" s="237"/>
      <c r="AN124" s="227"/>
      <c r="AO124" s="227"/>
      <c r="AP124" s="227"/>
      <c r="AQ124" s="227"/>
      <c r="AR124" s="228"/>
      <c r="AS124" s="228"/>
      <c r="AT124" s="228"/>
      <c r="AU124" s="228"/>
      <c r="AV124" s="228"/>
      <c r="AW124" s="228"/>
      <c r="AX124" s="228"/>
      <c r="AY124" s="227"/>
      <c r="AZ124" s="227"/>
      <c r="BA124" s="227"/>
      <c r="BB124" s="227"/>
      <c r="BC124" s="227"/>
      <c r="BD124" s="227"/>
      <c r="BE124" s="227"/>
      <c r="BF124" s="227"/>
      <c r="BG124" s="227"/>
      <c r="BH124" s="2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</row>
    <row r="125" spans="1:89" s="78" customFormat="1" x14ac:dyDescent="0.25">
      <c r="A125" s="290"/>
      <c r="P125" s="227"/>
      <c r="Q125" s="227"/>
      <c r="R125" s="227"/>
      <c r="S125" s="227"/>
      <c r="T125" s="227"/>
      <c r="U125" s="237"/>
      <c r="V125" s="286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27"/>
      <c r="AH125" s="227"/>
      <c r="AI125" s="227"/>
      <c r="AJ125" s="237"/>
      <c r="AK125" s="237"/>
      <c r="AL125" s="237"/>
      <c r="AM125" s="237"/>
      <c r="AN125" s="227"/>
      <c r="AO125" s="227"/>
      <c r="AP125" s="227"/>
      <c r="AQ125" s="227"/>
      <c r="AR125" s="228"/>
      <c r="AS125" s="228"/>
      <c r="AT125" s="228"/>
      <c r="AU125" s="228"/>
      <c r="AV125" s="228"/>
      <c r="AW125" s="228"/>
      <c r="AX125" s="228"/>
      <c r="AY125" s="227"/>
      <c r="AZ125" s="227"/>
      <c r="BA125" s="227"/>
      <c r="BB125" s="227"/>
      <c r="BC125" s="227"/>
      <c r="BD125" s="227"/>
      <c r="BE125" s="227"/>
      <c r="BF125" s="227"/>
      <c r="BG125" s="227"/>
      <c r="BH125" s="2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</row>
    <row r="126" spans="1:89" s="78" customFormat="1" x14ac:dyDescent="0.25">
      <c r="A126" s="290"/>
      <c r="P126" s="227"/>
      <c r="Q126" s="227"/>
      <c r="R126" s="227"/>
      <c r="S126" s="227"/>
      <c r="T126" s="227"/>
      <c r="U126" s="237"/>
      <c r="V126" s="286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27"/>
      <c r="AH126" s="227"/>
      <c r="AI126" s="227"/>
      <c r="AJ126" s="237"/>
      <c r="AK126" s="237"/>
      <c r="AL126" s="237"/>
      <c r="AM126" s="237"/>
      <c r="AN126" s="227"/>
      <c r="AO126" s="227"/>
      <c r="AP126" s="227"/>
      <c r="AQ126" s="227"/>
      <c r="AR126" s="228"/>
      <c r="AS126" s="228"/>
      <c r="AT126" s="228"/>
      <c r="AU126" s="228"/>
      <c r="AV126" s="228"/>
      <c r="AW126" s="228"/>
      <c r="AX126" s="228"/>
      <c r="AY126" s="227"/>
      <c r="AZ126" s="227"/>
      <c r="BA126" s="227"/>
      <c r="BB126" s="227"/>
      <c r="BC126" s="227"/>
      <c r="BD126" s="227"/>
      <c r="BE126" s="227"/>
      <c r="BF126" s="227"/>
      <c r="BG126" s="227"/>
      <c r="BH126" s="2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</row>
    <row r="127" spans="1:89" s="78" customFormat="1" x14ac:dyDescent="0.25">
      <c r="A127" s="290"/>
      <c r="P127" s="227"/>
      <c r="Q127" s="227"/>
      <c r="R127" s="227"/>
      <c r="S127" s="227"/>
      <c r="T127" s="227"/>
      <c r="U127" s="237"/>
      <c r="V127" s="286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27"/>
      <c r="AH127" s="227"/>
      <c r="AI127" s="227"/>
      <c r="AJ127" s="237"/>
      <c r="AK127" s="237"/>
      <c r="AL127" s="237"/>
      <c r="AM127" s="237"/>
      <c r="AN127" s="227"/>
      <c r="AO127" s="227"/>
      <c r="AP127" s="227"/>
      <c r="AQ127" s="227"/>
      <c r="AR127" s="228"/>
      <c r="AS127" s="228"/>
      <c r="AT127" s="228"/>
      <c r="AU127" s="228"/>
      <c r="AV127" s="228"/>
      <c r="AW127" s="228"/>
      <c r="AX127" s="228"/>
      <c r="AY127" s="227"/>
      <c r="AZ127" s="227"/>
      <c r="BA127" s="227"/>
      <c r="BB127" s="227"/>
      <c r="BC127" s="227"/>
      <c r="BD127" s="227"/>
      <c r="BE127" s="227"/>
      <c r="BF127" s="227"/>
      <c r="BG127" s="227"/>
      <c r="BH127" s="2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</row>
    <row r="128" spans="1:89" s="78" customFormat="1" x14ac:dyDescent="0.25">
      <c r="A128" s="290"/>
      <c r="P128" s="227"/>
      <c r="Q128" s="227"/>
      <c r="R128" s="227"/>
      <c r="S128" s="227"/>
      <c r="T128" s="227"/>
      <c r="U128" s="237"/>
      <c r="V128" s="286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27"/>
      <c r="AH128" s="227"/>
      <c r="AI128" s="227"/>
      <c r="AJ128" s="237"/>
      <c r="AK128" s="237"/>
      <c r="AL128" s="237"/>
      <c r="AM128" s="237"/>
      <c r="AN128" s="227"/>
      <c r="AO128" s="227"/>
      <c r="AP128" s="227"/>
      <c r="AQ128" s="227"/>
      <c r="AR128" s="228"/>
      <c r="AS128" s="228"/>
      <c r="AT128" s="228"/>
      <c r="AU128" s="228"/>
      <c r="AV128" s="228"/>
      <c r="AW128" s="228"/>
      <c r="AX128" s="228"/>
      <c r="AY128" s="227"/>
      <c r="AZ128" s="227"/>
      <c r="BA128" s="227"/>
      <c r="BB128" s="227"/>
      <c r="BC128" s="227"/>
      <c r="BD128" s="227"/>
      <c r="BE128" s="227"/>
      <c r="BF128" s="227"/>
      <c r="BG128" s="227"/>
      <c r="BH128" s="2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</row>
    <row r="129" spans="1:89" s="78" customFormat="1" x14ac:dyDescent="0.25">
      <c r="A129" s="290"/>
      <c r="P129" s="227"/>
      <c r="Q129" s="227"/>
      <c r="R129" s="227"/>
      <c r="S129" s="227"/>
      <c r="T129" s="227"/>
      <c r="U129" s="237"/>
      <c r="V129" s="286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27"/>
      <c r="AH129" s="227"/>
      <c r="AI129" s="227"/>
      <c r="AJ129" s="237"/>
      <c r="AK129" s="237"/>
      <c r="AL129" s="237"/>
      <c r="AM129" s="237"/>
      <c r="AN129" s="227"/>
      <c r="AO129" s="227"/>
      <c r="AP129" s="227"/>
      <c r="AQ129" s="227"/>
      <c r="AR129" s="228"/>
      <c r="AS129" s="228"/>
      <c r="AT129" s="228"/>
      <c r="AU129" s="228"/>
      <c r="AV129" s="228"/>
      <c r="AW129" s="228"/>
      <c r="AX129" s="228"/>
      <c r="AY129" s="227"/>
      <c r="AZ129" s="227"/>
      <c r="BA129" s="227"/>
      <c r="BB129" s="227"/>
      <c r="BC129" s="227"/>
      <c r="BD129" s="227"/>
      <c r="BE129" s="227"/>
      <c r="BF129" s="227"/>
      <c r="BG129" s="227"/>
      <c r="BH129" s="2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</row>
    <row r="130" spans="1:89" s="78" customFormat="1" x14ac:dyDescent="0.25">
      <c r="A130" s="290"/>
      <c r="P130" s="227"/>
      <c r="Q130" s="227"/>
      <c r="R130" s="227"/>
      <c r="S130" s="227"/>
      <c r="T130" s="227"/>
      <c r="U130" s="237"/>
      <c r="V130" s="286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27"/>
      <c r="AH130" s="227"/>
      <c r="AI130" s="227"/>
      <c r="AJ130" s="237"/>
      <c r="AK130" s="237"/>
      <c r="AL130" s="237"/>
      <c r="AM130" s="237"/>
      <c r="AN130" s="227"/>
      <c r="AO130" s="227"/>
      <c r="AP130" s="227"/>
      <c r="AQ130" s="227"/>
      <c r="AR130" s="228"/>
      <c r="AS130" s="228"/>
      <c r="AT130" s="228"/>
      <c r="AU130" s="228"/>
      <c r="AV130" s="228"/>
      <c r="AW130" s="228"/>
      <c r="AX130" s="228"/>
      <c r="AY130" s="227"/>
      <c r="AZ130" s="227"/>
      <c r="BA130" s="227"/>
      <c r="BB130" s="227"/>
      <c r="BC130" s="227"/>
      <c r="BD130" s="227"/>
      <c r="BE130" s="227"/>
      <c r="BF130" s="227"/>
      <c r="BG130" s="227"/>
      <c r="BH130" s="2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</row>
    <row r="131" spans="1:89" s="78" customFormat="1" x14ac:dyDescent="0.25">
      <c r="A131" s="290"/>
      <c r="P131" s="227"/>
      <c r="Q131" s="227"/>
      <c r="R131" s="227"/>
      <c r="S131" s="227"/>
      <c r="T131" s="227"/>
      <c r="U131" s="237"/>
      <c r="V131" s="286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27"/>
      <c r="AH131" s="227"/>
      <c r="AI131" s="227"/>
      <c r="AJ131" s="237"/>
      <c r="AK131" s="237"/>
      <c r="AL131" s="237"/>
      <c r="AM131" s="237"/>
      <c r="AN131" s="227"/>
      <c r="AO131" s="227"/>
      <c r="AP131" s="227"/>
      <c r="AQ131" s="227"/>
      <c r="AR131" s="228"/>
      <c r="AS131" s="228"/>
      <c r="AT131" s="228"/>
      <c r="AU131" s="228"/>
      <c r="AV131" s="228"/>
      <c r="AW131" s="228"/>
      <c r="AX131" s="228"/>
      <c r="AY131" s="227"/>
      <c r="AZ131" s="227"/>
      <c r="BA131" s="227"/>
      <c r="BB131" s="227"/>
      <c r="BC131" s="227"/>
      <c r="BD131" s="227"/>
      <c r="BE131" s="227"/>
      <c r="BF131" s="227"/>
      <c r="BG131" s="227"/>
      <c r="BH131" s="2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</row>
    <row r="132" spans="1:89" s="78" customFormat="1" x14ac:dyDescent="0.25">
      <c r="A132" s="290"/>
      <c r="P132" s="227"/>
      <c r="Q132" s="227"/>
      <c r="R132" s="227"/>
      <c r="S132" s="227"/>
      <c r="T132" s="227"/>
      <c r="U132" s="237"/>
      <c r="V132" s="286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27"/>
      <c r="AH132" s="227"/>
      <c r="AI132" s="227"/>
      <c r="AJ132" s="237"/>
      <c r="AK132" s="237"/>
      <c r="AL132" s="237"/>
      <c r="AM132" s="237"/>
      <c r="AN132" s="227"/>
      <c r="AO132" s="227"/>
      <c r="AP132" s="227"/>
      <c r="AQ132" s="227"/>
      <c r="AR132" s="228"/>
      <c r="AS132" s="228"/>
      <c r="AT132" s="228"/>
      <c r="AU132" s="228"/>
      <c r="AV132" s="228"/>
      <c r="AW132" s="228"/>
      <c r="AX132" s="228"/>
      <c r="AY132" s="227"/>
      <c r="AZ132" s="227"/>
      <c r="BA132" s="227"/>
      <c r="BB132" s="227"/>
      <c r="BC132" s="227"/>
      <c r="BD132" s="227"/>
      <c r="BE132" s="227"/>
      <c r="BF132" s="227"/>
      <c r="BG132" s="227"/>
      <c r="BH132" s="2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</row>
    <row r="133" spans="1:89" s="78" customFormat="1" x14ac:dyDescent="0.25">
      <c r="A133" s="290"/>
      <c r="P133" s="227"/>
      <c r="Q133" s="227"/>
      <c r="R133" s="227"/>
      <c r="S133" s="227"/>
      <c r="T133" s="227"/>
      <c r="U133" s="237"/>
      <c r="V133" s="286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27"/>
      <c r="AH133" s="227"/>
      <c r="AI133" s="227"/>
      <c r="AJ133" s="237"/>
      <c r="AK133" s="237"/>
      <c r="AL133" s="237"/>
      <c r="AM133" s="237"/>
      <c r="AN133" s="227"/>
      <c r="AO133" s="227"/>
      <c r="AP133" s="227"/>
      <c r="AQ133" s="227"/>
      <c r="AR133" s="228"/>
      <c r="AS133" s="228"/>
      <c r="AT133" s="228"/>
      <c r="AU133" s="228"/>
      <c r="AV133" s="228"/>
      <c r="AW133" s="228"/>
      <c r="AX133" s="228"/>
      <c r="AY133" s="227"/>
      <c r="AZ133" s="227"/>
      <c r="BA133" s="227"/>
      <c r="BB133" s="227"/>
      <c r="BC133" s="227"/>
      <c r="BD133" s="227"/>
      <c r="BE133" s="227"/>
      <c r="BF133" s="227"/>
      <c r="BG133" s="227"/>
      <c r="BH133" s="2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</row>
    <row r="134" spans="1:89" s="78" customFormat="1" x14ac:dyDescent="0.25">
      <c r="A134" s="290"/>
      <c r="P134" s="227"/>
      <c r="Q134" s="227"/>
      <c r="R134" s="227"/>
      <c r="S134" s="227"/>
      <c r="T134" s="227"/>
      <c r="U134" s="237"/>
      <c r="V134" s="286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27"/>
      <c r="AH134" s="227"/>
      <c r="AI134" s="227"/>
      <c r="AJ134" s="237"/>
      <c r="AK134" s="237"/>
      <c r="AL134" s="237"/>
      <c r="AM134" s="237"/>
      <c r="AN134" s="227"/>
      <c r="AO134" s="227"/>
      <c r="AP134" s="227"/>
      <c r="AQ134" s="227"/>
      <c r="AR134" s="228"/>
      <c r="AS134" s="228"/>
      <c r="AT134" s="228"/>
      <c r="AU134" s="228"/>
      <c r="AV134" s="228"/>
      <c r="AW134" s="228"/>
      <c r="AX134" s="228"/>
      <c r="AY134" s="227"/>
      <c r="AZ134" s="227"/>
      <c r="BA134" s="227"/>
      <c r="BB134" s="227"/>
      <c r="BC134" s="227"/>
      <c r="BD134" s="227"/>
      <c r="BE134" s="227"/>
      <c r="BF134" s="227"/>
      <c r="BG134" s="227"/>
      <c r="BH134" s="2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</row>
    <row r="135" spans="1:89" s="78" customFormat="1" x14ac:dyDescent="0.25">
      <c r="A135" s="290"/>
      <c r="P135" s="227"/>
      <c r="Q135" s="227"/>
      <c r="R135" s="227"/>
      <c r="S135" s="227"/>
      <c r="T135" s="227"/>
      <c r="U135" s="237"/>
      <c r="V135" s="286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27"/>
      <c r="AH135" s="227"/>
      <c r="AI135" s="227"/>
      <c r="AJ135" s="237"/>
      <c r="AK135" s="237"/>
      <c r="AL135" s="237"/>
      <c r="AM135" s="237"/>
      <c r="AN135" s="227"/>
      <c r="AO135" s="227"/>
      <c r="AP135" s="227"/>
      <c r="AQ135" s="227"/>
      <c r="AR135" s="228"/>
      <c r="AS135" s="228"/>
      <c r="AT135" s="228"/>
      <c r="AU135" s="228"/>
      <c r="AV135" s="228"/>
      <c r="AW135" s="228"/>
      <c r="AX135" s="228"/>
      <c r="AY135" s="227"/>
      <c r="AZ135" s="227"/>
      <c r="BA135" s="227"/>
      <c r="BB135" s="227"/>
      <c r="BC135" s="227"/>
      <c r="BD135" s="227"/>
      <c r="BE135" s="227"/>
      <c r="BF135" s="227"/>
      <c r="BG135" s="227"/>
      <c r="BH135" s="2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</row>
    <row r="136" spans="1:89" s="78" customFormat="1" x14ac:dyDescent="0.25">
      <c r="A136" s="290"/>
      <c r="P136" s="227"/>
      <c r="Q136" s="227"/>
      <c r="R136" s="227"/>
      <c r="S136" s="227"/>
      <c r="T136" s="227"/>
      <c r="U136" s="237"/>
      <c r="V136" s="286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27"/>
      <c r="AH136" s="227"/>
      <c r="AI136" s="227"/>
      <c r="AJ136" s="237"/>
      <c r="AK136" s="237"/>
      <c r="AL136" s="237"/>
      <c r="AM136" s="237"/>
      <c r="AN136" s="227"/>
      <c r="AO136" s="227"/>
      <c r="AP136" s="227"/>
      <c r="AQ136" s="227"/>
      <c r="AR136" s="228"/>
      <c r="AS136" s="228"/>
      <c r="AT136" s="228"/>
      <c r="AU136" s="228"/>
      <c r="AV136" s="228"/>
      <c r="AW136" s="228"/>
      <c r="AX136" s="228"/>
      <c r="AY136" s="227"/>
      <c r="AZ136" s="227"/>
      <c r="BA136" s="227"/>
      <c r="BB136" s="227"/>
      <c r="BC136" s="227"/>
      <c r="BD136" s="227"/>
      <c r="BE136" s="227"/>
      <c r="BF136" s="227"/>
      <c r="BG136" s="227"/>
      <c r="BH136" s="2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</row>
    <row r="137" spans="1:89" s="78" customFormat="1" x14ac:dyDescent="0.25">
      <c r="A137" s="290"/>
      <c r="P137" s="227"/>
      <c r="Q137" s="227"/>
      <c r="R137" s="227"/>
      <c r="S137" s="227"/>
      <c r="T137" s="227"/>
      <c r="U137" s="237"/>
      <c r="V137" s="286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27"/>
      <c r="AH137" s="227"/>
      <c r="AI137" s="227"/>
      <c r="AJ137" s="237"/>
      <c r="AK137" s="237"/>
      <c r="AL137" s="237"/>
      <c r="AM137" s="237"/>
      <c r="AN137" s="227"/>
      <c r="AO137" s="227"/>
      <c r="AP137" s="227"/>
      <c r="AQ137" s="227"/>
      <c r="AR137" s="228"/>
      <c r="AS137" s="228"/>
      <c r="AT137" s="228"/>
      <c r="AU137" s="228"/>
      <c r="AV137" s="228"/>
      <c r="AW137" s="228"/>
      <c r="AX137" s="228"/>
      <c r="AY137" s="227"/>
      <c r="AZ137" s="227"/>
      <c r="BA137" s="227"/>
      <c r="BB137" s="227"/>
      <c r="BC137" s="227"/>
      <c r="BD137" s="227"/>
      <c r="BE137" s="227"/>
      <c r="BF137" s="227"/>
      <c r="BG137" s="227"/>
      <c r="BH137" s="2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</row>
    <row r="138" spans="1:89" s="78" customFormat="1" x14ac:dyDescent="0.25">
      <c r="A138" s="290"/>
      <c r="P138" s="227"/>
      <c r="Q138" s="227"/>
      <c r="R138" s="227"/>
      <c r="S138" s="227"/>
      <c r="T138" s="227"/>
      <c r="U138" s="237"/>
      <c r="V138" s="286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27"/>
      <c r="AH138" s="227"/>
      <c r="AI138" s="227"/>
      <c r="AJ138" s="237"/>
      <c r="AK138" s="237"/>
      <c r="AL138" s="237"/>
      <c r="AM138" s="237"/>
      <c r="AN138" s="227"/>
      <c r="AO138" s="227"/>
      <c r="AP138" s="227"/>
      <c r="AQ138" s="227"/>
      <c r="AR138" s="228"/>
      <c r="AS138" s="228"/>
      <c r="AT138" s="228"/>
      <c r="AU138" s="228"/>
      <c r="AV138" s="228"/>
      <c r="AW138" s="228"/>
      <c r="AX138" s="228"/>
      <c r="AY138" s="227"/>
      <c r="AZ138" s="227"/>
      <c r="BA138" s="227"/>
      <c r="BB138" s="227"/>
      <c r="BC138" s="227"/>
      <c r="BD138" s="227"/>
      <c r="BE138" s="227"/>
      <c r="BF138" s="227"/>
      <c r="BG138" s="227"/>
      <c r="BH138" s="2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</row>
    <row r="139" spans="1:89" s="78" customFormat="1" x14ac:dyDescent="0.25">
      <c r="A139" s="290"/>
      <c r="P139" s="227"/>
      <c r="Q139" s="227"/>
      <c r="R139" s="227"/>
      <c r="S139" s="227"/>
      <c r="T139" s="227"/>
      <c r="U139" s="237"/>
      <c r="V139" s="286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27"/>
      <c r="AH139" s="227"/>
      <c r="AI139" s="227"/>
      <c r="AJ139" s="237"/>
      <c r="AK139" s="237"/>
      <c r="AL139" s="237"/>
      <c r="AM139" s="237"/>
      <c r="AN139" s="227"/>
      <c r="AO139" s="227"/>
      <c r="AP139" s="227"/>
      <c r="AQ139" s="227"/>
      <c r="AR139" s="228"/>
      <c r="AS139" s="228"/>
      <c r="AT139" s="228"/>
      <c r="AU139" s="228"/>
      <c r="AV139" s="228"/>
      <c r="AW139" s="228"/>
      <c r="AX139" s="228"/>
      <c r="AY139" s="227"/>
      <c r="AZ139" s="227"/>
      <c r="BA139" s="227"/>
      <c r="BB139" s="227"/>
      <c r="BC139" s="227"/>
      <c r="BD139" s="227"/>
      <c r="BE139" s="227"/>
      <c r="BF139" s="227"/>
      <c r="BG139" s="227"/>
      <c r="BH139" s="2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</row>
    <row r="140" spans="1:89" s="78" customFormat="1" x14ac:dyDescent="0.25">
      <c r="A140" s="290"/>
      <c r="P140" s="227"/>
      <c r="Q140" s="227"/>
      <c r="R140" s="227"/>
      <c r="S140" s="227"/>
      <c r="T140" s="227"/>
      <c r="U140" s="237"/>
      <c r="V140" s="286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27"/>
      <c r="AH140" s="227"/>
      <c r="AI140" s="227"/>
      <c r="AJ140" s="237"/>
      <c r="AK140" s="237"/>
      <c r="AL140" s="237"/>
      <c r="AM140" s="237"/>
      <c r="AN140" s="227"/>
      <c r="AO140" s="227"/>
      <c r="AP140" s="227"/>
      <c r="AQ140" s="227"/>
      <c r="AR140" s="228"/>
      <c r="AS140" s="228"/>
      <c r="AT140" s="228"/>
      <c r="AU140" s="228"/>
      <c r="AV140" s="228"/>
      <c r="AW140" s="228"/>
      <c r="AX140" s="228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</row>
    <row r="141" spans="1:89" s="78" customFormat="1" x14ac:dyDescent="0.25">
      <c r="A141" s="290"/>
      <c r="P141" s="227"/>
      <c r="Q141" s="227"/>
      <c r="R141" s="227"/>
      <c r="S141" s="227"/>
      <c r="T141" s="227"/>
      <c r="U141" s="237"/>
      <c r="V141" s="286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27"/>
      <c r="AH141" s="227"/>
      <c r="AI141" s="227"/>
      <c r="AJ141" s="237"/>
      <c r="AK141" s="237"/>
      <c r="AL141" s="237"/>
      <c r="AM141" s="237"/>
      <c r="AN141" s="227"/>
      <c r="AO141" s="227"/>
      <c r="AP141" s="227"/>
      <c r="AQ141" s="227"/>
      <c r="AR141" s="228"/>
      <c r="AS141" s="228"/>
      <c r="AT141" s="228"/>
      <c r="AU141" s="228"/>
      <c r="AV141" s="228"/>
      <c r="AW141" s="228"/>
      <c r="AX141" s="228"/>
      <c r="AY141" s="227"/>
      <c r="AZ141" s="227"/>
      <c r="BA141" s="227"/>
      <c r="BB141" s="227"/>
      <c r="BC141" s="227"/>
      <c r="BD141" s="227"/>
      <c r="BE141" s="227"/>
      <c r="BF141" s="227"/>
      <c r="BG141" s="227"/>
      <c r="BH141" s="2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</row>
    <row r="142" spans="1:89" s="78" customFormat="1" x14ac:dyDescent="0.25">
      <c r="A142" s="290"/>
      <c r="P142" s="227"/>
      <c r="Q142" s="227"/>
      <c r="R142" s="227"/>
      <c r="S142" s="227"/>
      <c r="T142" s="227"/>
      <c r="U142" s="237"/>
      <c r="V142" s="286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27"/>
      <c r="AH142" s="227"/>
      <c r="AI142" s="227"/>
      <c r="AJ142" s="237"/>
      <c r="AK142" s="237"/>
      <c r="AL142" s="237"/>
      <c r="AM142" s="237"/>
      <c r="AN142" s="227"/>
      <c r="AO142" s="227"/>
      <c r="AP142" s="227"/>
      <c r="AQ142" s="227"/>
      <c r="AR142" s="228"/>
      <c r="AS142" s="228"/>
      <c r="AT142" s="228"/>
      <c r="AU142" s="228"/>
      <c r="AV142" s="228"/>
      <c r="AW142" s="228"/>
      <c r="AX142" s="228"/>
      <c r="AY142" s="227"/>
      <c r="AZ142" s="227"/>
      <c r="BA142" s="227"/>
      <c r="BB142" s="227"/>
      <c r="BC142" s="227"/>
      <c r="BD142" s="227"/>
      <c r="BE142" s="227"/>
      <c r="BF142" s="227"/>
      <c r="BG142" s="227"/>
      <c r="BH142" s="2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</row>
    <row r="143" spans="1:89" s="78" customFormat="1" x14ac:dyDescent="0.25">
      <c r="A143" s="290"/>
      <c r="P143" s="227"/>
      <c r="Q143" s="227"/>
      <c r="R143" s="227"/>
      <c r="S143" s="227"/>
      <c r="T143" s="227"/>
      <c r="U143" s="237"/>
      <c r="V143" s="286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27"/>
      <c r="AH143" s="227"/>
      <c r="AI143" s="227"/>
      <c r="AJ143" s="237"/>
      <c r="AK143" s="237"/>
      <c r="AL143" s="237"/>
      <c r="AM143" s="237"/>
      <c r="AN143" s="227"/>
      <c r="AO143" s="227"/>
      <c r="AP143" s="227"/>
      <c r="AQ143" s="227"/>
      <c r="AR143" s="228"/>
      <c r="AS143" s="228"/>
      <c r="AT143" s="228"/>
      <c r="AU143" s="228"/>
      <c r="AV143" s="228"/>
      <c r="AW143" s="228"/>
      <c r="AX143" s="228"/>
      <c r="AY143" s="227"/>
      <c r="AZ143" s="227"/>
      <c r="BA143" s="227"/>
      <c r="BB143" s="227"/>
      <c r="BC143" s="227"/>
      <c r="BD143" s="227"/>
      <c r="BE143" s="227"/>
      <c r="BF143" s="227"/>
      <c r="BG143" s="227"/>
      <c r="BH143" s="2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</row>
    <row r="144" spans="1:89" s="78" customFormat="1" x14ac:dyDescent="0.25">
      <c r="A144" s="290"/>
      <c r="P144" s="227"/>
      <c r="Q144" s="227"/>
      <c r="R144" s="227"/>
      <c r="S144" s="227"/>
      <c r="T144" s="227"/>
      <c r="U144" s="237"/>
      <c r="V144" s="286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27"/>
      <c r="AH144" s="227"/>
      <c r="AI144" s="227"/>
      <c r="AJ144" s="237"/>
      <c r="AK144" s="237"/>
      <c r="AL144" s="237"/>
      <c r="AM144" s="237"/>
      <c r="AN144" s="227"/>
      <c r="AO144" s="227"/>
      <c r="AP144" s="227"/>
      <c r="AQ144" s="227"/>
      <c r="AR144" s="228"/>
      <c r="AS144" s="228"/>
      <c r="AT144" s="228"/>
      <c r="AU144" s="228"/>
      <c r="AV144" s="228"/>
      <c r="AW144" s="228"/>
      <c r="AX144" s="228"/>
      <c r="AY144" s="227"/>
      <c r="AZ144" s="227"/>
      <c r="BA144" s="227"/>
      <c r="BB144" s="227"/>
      <c r="BC144" s="227"/>
      <c r="BD144" s="227"/>
      <c r="BE144" s="227"/>
      <c r="BF144" s="227"/>
      <c r="BG144" s="227"/>
      <c r="BH144" s="2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</row>
    <row r="145" spans="1:89" s="78" customFormat="1" x14ac:dyDescent="0.25">
      <c r="A145" s="290"/>
      <c r="P145" s="227"/>
      <c r="Q145" s="227"/>
      <c r="R145" s="227"/>
      <c r="S145" s="227"/>
      <c r="T145" s="227"/>
      <c r="U145" s="237"/>
      <c r="V145" s="286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27"/>
      <c r="AH145" s="227"/>
      <c r="AI145" s="227"/>
      <c r="AJ145" s="237"/>
      <c r="AK145" s="237"/>
      <c r="AL145" s="237"/>
      <c r="AM145" s="237"/>
      <c r="AN145" s="227"/>
      <c r="AO145" s="227"/>
      <c r="AP145" s="227"/>
      <c r="AQ145" s="227"/>
      <c r="AR145" s="228"/>
      <c r="AS145" s="228"/>
      <c r="AT145" s="228"/>
      <c r="AU145" s="228"/>
      <c r="AV145" s="228"/>
      <c r="AW145" s="228"/>
      <c r="AX145" s="228"/>
      <c r="AY145" s="227"/>
      <c r="AZ145" s="227"/>
      <c r="BA145" s="227"/>
      <c r="BB145" s="227"/>
      <c r="BC145" s="227"/>
      <c r="BD145" s="227"/>
      <c r="BE145" s="227"/>
      <c r="BF145" s="227"/>
      <c r="BG145" s="227"/>
      <c r="BH145" s="2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</row>
    <row r="146" spans="1:89" s="78" customFormat="1" x14ac:dyDescent="0.25">
      <c r="A146" s="290"/>
      <c r="P146" s="227"/>
      <c r="Q146" s="227"/>
      <c r="R146" s="227"/>
      <c r="S146" s="227"/>
      <c r="T146" s="227"/>
      <c r="U146" s="237"/>
      <c r="V146" s="286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27"/>
      <c r="AH146" s="227"/>
      <c r="AI146" s="227"/>
      <c r="AJ146" s="237"/>
      <c r="AK146" s="237"/>
      <c r="AL146" s="237"/>
      <c r="AM146" s="237"/>
      <c r="AN146" s="227"/>
      <c r="AO146" s="227"/>
      <c r="AP146" s="227"/>
      <c r="AQ146" s="227"/>
      <c r="AR146" s="228"/>
      <c r="AS146" s="228"/>
      <c r="AT146" s="228"/>
      <c r="AU146" s="228"/>
      <c r="AV146" s="228"/>
      <c r="AW146" s="228"/>
      <c r="AX146" s="228"/>
      <c r="AY146" s="227"/>
      <c r="AZ146" s="227"/>
      <c r="BA146" s="227"/>
      <c r="BB146" s="227"/>
      <c r="BC146" s="227"/>
      <c r="BD146" s="227"/>
      <c r="BE146" s="227"/>
      <c r="BF146" s="227"/>
      <c r="BG146" s="227"/>
      <c r="BH146" s="2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</row>
    <row r="147" spans="1:89" s="78" customFormat="1" x14ac:dyDescent="0.25">
      <c r="A147" s="290"/>
      <c r="P147" s="227"/>
      <c r="Q147" s="227"/>
      <c r="R147" s="227"/>
      <c r="S147" s="227"/>
      <c r="T147" s="227"/>
      <c r="U147" s="237"/>
      <c r="V147" s="286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27"/>
      <c r="AH147" s="227"/>
      <c r="AI147" s="227"/>
      <c r="AJ147" s="237"/>
      <c r="AK147" s="237"/>
      <c r="AL147" s="237"/>
      <c r="AM147" s="237"/>
      <c r="AN147" s="227"/>
      <c r="AO147" s="227"/>
      <c r="AP147" s="227"/>
      <c r="AQ147" s="227"/>
      <c r="AR147" s="228"/>
      <c r="AS147" s="228"/>
      <c r="AT147" s="228"/>
      <c r="AU147" s="228"/>
      <c r="AV147" s="228"/>
      <c r="AW147" s="228"/>
      <c r="AX147" s="228"/>
      <c r="AY147" s="227"/>
      <c r="AZ147" s="227"/>
      <c r="BA147" s="227"/>
      <c r="BB147" s="227"/>
      <c r="BC147" s="227"/>
      <c r="BD147" s="227"/>
      <c r="BE147" s="227"/>
      <c r="BF147" s="227"/>
      <c r="BG147" s="227"/>
      <c r="BH147" s="2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</row>
    <row r="148" spans="1:89" s="78" customFormat="1" x14ac:dyDescent="0.25">
      <c r="A148" s="290"/>
      <c r="P148" s="227"/>
      <c r="Q148" s="227"/>
      <c r="R148" s="227"/>
      <c r="S148" s="227"/>
      <c r="T148" s="227"/>
      <c r="U148" s="237"/>
      <c r="V148" s="286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27"/>
      <c r="AH148" s="227"/>
      <c r="AI148" s="227"/>
      <c r="AJ148" s="237"/>
      <c r="AK148" s="237"/>
      <c r="AL148" s="237"/>
      <c r="AM148" s="237"/>
      <c r="AN148" s="227"/>
      <c r="AO148" s="227"/>
      <c r="AP148" s="227"/>
      <c r="AQ148" s="227"/>
      <c r="AR148" s="228"/>
      <c r="AS148" s="228"/>
      <c r="AT148" s="228"/>
      <c r="AU148" s="228"/>
      <c r="AV148" s="228"/>
      <c r="AW148" s="228"/>
      <c r="AX148" s="228"/>
      <c r="AY148" s="227"/>
      <c r="AZ148" s="227"/>
      <c r="BA148" s="227"/>
      <c r="BB148" s="227"/>
      <c r="BC148" s="227"/>
      <c r="BD148" s="227"/>
      <c r="BE148" s="227"/>
      <c r="BF148" s="227"/>
      <c r="BG148" s="227"/>
      <c r="BH148" s="2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</row>
    <row r="149" spans="1:89" s="78" customFormat="1" x14ac:dyDescent="0.25">
      <c r="A149" s="290"/>
      <c r="P149" s="227"/>
      <c r="Q149" s="227"/>
      <c r="R149" s="227"/>
      <c r="S149" s="227"/>
      <c r="T149" s="227"/>
      <c r="U149" s="237"/>
      <c r="V149" s="286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27"/>
      <c r="AH149" s="227"/>
      <c r="AI149" s="227"/>
      <c r="AJ149" s="237"/>
      <c r="AK149" s="237"/>
      <c r="AL149" s="237"/>
      <c r="AM149" s="237"/>
      <c r="AN149" s="227"/>
      <c r="AO149" s="227"/>
      <c r="AP149" s="227"/>
      <c r="AQ149" s="227"/>
      <c r="AR149" s="228"/>
      <c r="AS149" s="228"/>
      <c r="AT149" s="228"/>
      <c r="AU149" s="228"/>
      <c r="AV149" s="228"/>
      <c r="AW149" s="228"/>
      <c r="AX149" s="228"/>
      <c r="AY149" s="227"/>
      <c r="AZ149" s="227"/>
      <c r="BA149" s="227"/>
      <c r="BB149" s="227"/>
      <c r="BC149" s="227"/>
      <c r="BD149" s="227"/>
      <c r="BE149" s="227"/>
      <c r="BF149" s="227"/>
      <c r="BG149" s="227"/>
      <c r="BH149" s="2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</row>
    <row r="150" spans="1:89" s="78" customFormat="1" x14ac:dyDescent="0.25">
      <c r="A150" s="290"/>
      <c r="P150" s="227"/>
      <c r="Q150" s="227"/>
      <c r="R150" s="227"/>
      <c r="S150" s="227"/>
      <c r="T150" s="227"/>
      <c r="U150" s="237"/>
      <c r="V150" s="286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27"/>
      <c r="AH150" s="227"/>
      <c r="AI150" s="227"/>
      <c r="AJ150" s="237"/>
      <c r="AK150" s="237"/>
      <c r="AL150" s="237"/>
      <c r="AM150" s="237"/>
      <c r="AN150" s="227"/>
      <c r="AO150" s="227"/>
      <c r="AP150" s="227"/>
      <c r="AQ150" s="227"/>
      <c r="AR150" s="228"/>
      <c r="AS150" s="228"/>
      <c r="AT150" s="228"/>
      <c r="AU150" s="228"/>
      <c r="AV150" s="228"/>
      <c r="AW150" s="228"/>
      <c r="AX150" s="228"/>
      <c r="AY150" s="227"/>
      <c r="AZ150" s="227"/>
      <c r="BA150" s="227"/>
      <c r="BB150" s="227"/>
      <c r="BC150" s="227"/>
      <c r="BD150" s="227"/>
      <c r="BE150" s="227"/>
      <c r="BF150" s="227"/>
      <c r="BG150" s="227"/>
      <c r="BH150" s="2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</row>
    <row r="151" spans="1:89" s="78" customFormat="1" x14ac:dyDescent="0.25">
      <c r="A151" s="290"/>
      <c r="P151" s="227"/>
      <c r="Q151" s="227"/>
      <c r="R151" s="227"/>
      <c r="S151" s="227"/>
      <c r="T151" s="227"/>
      <c r="U151" s="237"/>
      <c r="V151" s="286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27"/>
      <c r="AH151" s="227"/>
      <c r="AI151" s="227"/>
      <c r="AJ151" s="237"/>
      <c r="AK151" s="237"/>
      <c r="AL151" s="237"/>
      <c r="AM151" s="237"/>
      <c r="AN151" s="227"/>
      <c r="AO151" s="227"/>
      <c r="AP151" s="227"/>
      <c r="AQ151" s="227"/>
      <c r="AR151" s="228"/>
      <c r="AS151" s="228"/>
      <c r="AT151" s="228"/>
      <c r="AU151" s="228"/>
      <c r="AV151" s="228"/>
      <c r="AW151" s="228"/>
      <c r="AX151" s="228"/>
      <c r="AY151" s="227"/>
      <c r="AZ151" s="227"/>
      <c r="BA151" s="227"/>
      <c r="BB151" s="227"/>
      <c r="BC151" s="227"/>
      <c r="BD151" s="227"/>
      <c r="BE151" s="227"/>
      <c r="BF151" s="227"/>
      <c r="BG151" s="227"/>
      <c r="BH151" s="2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</row>
    <row r="152" spans="1:89" s="78" customFormat="1" x14ac:dyDescent="0.25">
      <c r="A152" s="290"/>
      <c r="P152" s="227"/>
      <c r="Q152" s="227"/>
      <c r="R152" s="227"/>
      <c r="S152" s="227"/>
      <c r="T152" s="227"/>
      <c r="U152" s="237"/>
      <c r="V152" s="286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27"/>
      <c r="AH152" s="227"/>
      <c r="AI152" s="227"/>
      <c r="AJ152" s="237"/>
      <c r="AK152" s="237"/>
      <c r="AL152" s="237"/>
      <c r="AM152" s="237"/>
      <c r="AN152" s="227"/>
      <c r="AO152" s="227"/>
      <c r="AP152" s="227"/>
      <c r="AQ152" s="227"/>
      <c r="AR152" s="228"/>
      <c r="AS152" s="228"/>
      <c r="AT152" s="228"/>
      <c r="AU152" s="228"/>
      <c r="AV152" s="228"/>
      <c r="AW152" s="228"/>
      <c r="AX152" s="228"/>
      <c r="AY152" s="227"/>
      <c r="AZ152" s="227"/>
      <c r="BA152" s="227"/>
      <c r="BB152" s="227"/>
      <c r="BC152" s="227"/>
      <c r="BD152" s="227"/>
      <c r="BE152" s="227"/>
      <c r="BF152" s="227"/>
      <c r="BG152" s="227"/>
      <c r="BH152" s="2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</row>
    <row r="153" spans="1:89" s="78" customFormat="1" x14ac:dyDescent="0.25">
      <c r="A153" s="290"/>
      <c r="P153" s="227"/>
      <c r="Q153" s="227"/>
      <c r="R153" s="227"/>
      <c r="S153" s="227"/>
      <c r="T153" s="227"/>
      <c r="U153" s="237"/>
      <c r="V153" s="286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27"/>
      <c r="AH153" s="227"/>
      <c r="AI153" s="227"/>
      <c r="AJ153" s="237"/>
      <c r="AK153" s="237"/>
      <c r="AL153" s="237"/>
      <c r="AM153" s="237"/>
      <c r="AN153" s="227"/>
      <c r="AO153" s="227"/>
      <c r="AP153" s="227"/>
      <c r="AQ153" s="227"/>
      <c r="AR153" s="228"/>
      <c r="AS153" s="228"/>
      <c r="AT153" s="228"/>
      <c r="AU153" s="228"/>
      <c r="AV153" s="228"/>
      <c r="AW153" s="228"/>
      <c r="AX153" s="228"/>
      <c r="AY153" s="227"/>
      <c r="AZ153" s="227"/>
      <c r="BA153" s="227"/>
      <c r="BB153" s="227"/>
      <c r="BC153" s="227"/>
      <c r="BD153" s="227"/>
      <c r="BE153" s="227"/>
      <c r="BF153" s="227"/>
      <c r="BG153" s="227"/>
      <c r="BH153" s="2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</row>
    <row r="154" spans="1:89" s="78" customFormat="1" x14ac:dyDescent="0.25">
      <c r="A154" s="290"/>
      <c r="P154" s="227"/>
      <c r="Q154" s="227"/>
      <c r="R154" s="227"/>
      <c r="S154" s="227"/>
      <c r="T154" s="227"/>
      <c r="U154" s="237"/>
      <c r="V154" s="286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27"/>
      <c r="AH154" s="227"/>
      <c r="AI154" s="227"/>
      <c r="AJ154" s="237"/>
      <c r="AK154" s="237"/>
      <c r="AL154" s="237"/>
      <c r="AM154" s="237"/>
      <c r="AN154" s="227"/>
      <c r="AO154" s="227"/>
      <c r="AP154" s="227"/>
      <c r="AQ154" s="227"/>
      <c r="AR154" s="228"/>
      <c r="AS154" s="228"/>
      <c r="AT154" s="228"/>
      <c r="AU154" s="228"/>
      <c r="AV154" s="228"/>
      <c r="AW154" s="228"/>
      <c r="AX154" s="228"/>
      <c r="AY154" s="227"/>
      <c r="AZ154" s="227"/>
      <c r="BA154" s="227"/>
      <c r="BB154" s="227"/>
      <c r="BC154" s="227"/>
      <c r="BD154" s="227"/>
      <c r="BE154" s="227"/>
      <c r="BF154" s="227"/>
      <c r="BG154" s="227"/>
      <c r="BH154" s="2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</row>
    <row r="155" spans="1:89" s="78" customFormat="1" x14ac:dyDescent="0.25">
      <c r="A155" s="290"/>
      <c r="P155" s="227"/>
      <c r="Q155" s="227"/>
      <c r="R155" s="227"/>
      <c r="S155" s="227"/>
      <c r="T155" s="227"/>
      <c r="U155" s="237"/>
      <c r="V155" s="286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27"/>
      <c r="AH155" s="227"/>
      <c r="AI155" s="227"/>
      <c r="AJ155" s="237"/>
      <c r="AK155" s="237"/>
      <c r="AL155" s="237"/>
      <c r="AM155" s="237"/>
      <c r="AN155" s="227"/>
      <c r="AO155" s="227"/>
      <c r="AP155" s="227"/>
      <c r="AQ155" s="227"/>
      <c r="AR155" s="228"/>
      <c r="AS155" s="228"/>
      <c r="AT155" s="228"/>
      <c r="AU155" s="228"/>
      <c r="AV155" s="228"/>
      <c r="AW155" s="228"/>
      <c r="AX155" s="228"/>
      <c r="AY155" s="227"/>
      <c r="AZ155" s="227"/>
      <c r="BA155" s="227"/>
      <c r="BB155" s="227"/>
      <c r="BC155" s="227"/>
      <c r="BD155" s="227"/>
      <c r="BE155" s="227"/>
      <c r="BF155" s="227"/>
      <c r="BG155" s="227"/>
      <c r="BH155" s="2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</row>
    <row r="156" spans="1:89" s="78" customFormat="1" x14ac:dyDescent="0.25">
      <c r="A156" s="290"/>
      <c r="P156" s="227"/>
      <c r="Q156" s="227"/>
      <c r="R156" s="227"/>
      <c r="S156" s="227"/>
      <c r="T156" s="227"/>
      <c r="U156" s="237"/>
      <c r="V156" s="286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27"/>
      <c r="AH156" s="227"/>
      <c r="AI156" s="227"/>
      <c r="AJ156" s="237"/>
      <c r="AK156" s="237"/>
      <c r="AL156" s="237"/>
      <c r="AM156" s="237"/>
      <c r="AN156" s="227"/>
      <c r="AO156" s="227"/>
      <c r="AP156" s="227"/>
      <c r="AQ156" s="227"/>
      <c r="AR156" s="228"/>
      <c r="AS156" s="228"/>
      <c r="AT156" s="228"/>
      <c r="AU156" s="228"/>
      <c r="AV156" s="228"/>
      <c r="AW156" s="228"/>
      <c r="AX156" s="228"/>
      <c r="AY156" s="227"/>
      <c r="AZ156" s="227"/>
      <c r="BA156" s="227"/>
      <c r="BB156" s="227"/>
      <c r="BC156" s="227"/>
      <c r="BD156" s="227"/>
      <c r="BE156" s="227"/>
      <c r="BF156" s="227"/>
      <c r="BG156" s="227"/>
      <c r="BH156" s="2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</row>
    <row r="157" spans="1:89" s="78" customFormat="1" x14ac:dyDescent="0.25">
      <c r="A157" s="290"/>
      <c r="P157" s="227"/>
      <c r="Q157" s="227"/>
      <c r="R157" s="227"/>
      <c r="S157" s="227"/>
      <c r="T157" s="227"/>
      <c r="U157" s="237"/>
      <c r="V157" s="286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27"/>
      <c r="AH157" s="227"/>
      <c r="AI157" s="227"/>
      <c r="AJ157" s="237"/>
      <c r="AK157" s="237"/>
      <c r="AL157" s="237"/>
      <c r="AM157" s="237"/>
      <c r="AN157" s="227"/>
      <c r="AO157" s="227"/>
      <c r="AP157" s="227"/>
      <c r="AQ157" s="227"/>
      <c r="AR157" s="228"/>
      <c r="AS157" s="228"/>
      <c r="AT157" s="228"/>
      <c r="AU157" s="228"/>
      <c r="AV157" s="228"/>
      <c r="AW157" s="228"/>
      <c r="AX157" s="228"/>
      <c r="AY157" s="227"/>
      <c r="AZ157" s="227"/>
      <c r="BA157" s="227"/>
      <c r="BB157" s="227"/>
      <c r="BC157" s="227"/>
      <c r="BD157" s="227"/>
      <c r="BE157" s="227"/>
      <c r="BF157" s="227"/>
      <c r="BG157" s="227"/>
      <c r="BH157" s="227"/>
      <c r="BI157" s="227"/>
      <c r="BJ157" s="227"/>
      <c r="BK157" s="227"/>
      <c r="BL157" s="227"/>
      <c r="BM157" s="227"/>
      <c r="BN157" s="227"/>
      <c r="BO157" s="227"/>
      <c r="BP157" s="227"/>
      <c r="BQ157" s="227"/>
      <c r="BR157" s="227"/>
      <c r="BS157" s="227"/>
      <c r="BT157" s="227"/>
      <c r="BU157" s="227"/>
      <c r="BV157" s="227"/>
      <c r="BW157" s="227"/>
      <c r="BX157" s="227"/>
      <c r="BY157" s="227"/>
      <c r="BZ157" s="227"/>
      <c r="CA157" s="227"/>
      <c r="CB157" s="227"/>
      <c r="CC157" s="227"/>
      <c r="CD157" s="227"/>
      <c r="CE157" s="227"/>
      <c r="CF157" s="227"/>
      <c r="CG157" s="227"/>
      <c r="CH157" s="227"/>
      <c r="CI157" s="227"/>
      <c r="CJ157" s="227"/>
      <c r="CK157" s="227"/>
    </row>
    <row r="158" spans="1:89" s="78" customFormat="1" x14ac:dyDescent="0.25">
      <c r="A158" s="290"/>
      <c r="P158" s="227"/>
      <c r="Q158" s="227"/>
      <c r="R158" s="227"/>
      <c r="S158" s="227"/>
      <c r="T158" s="227"/>
      <c r="U158" s="237"/>
      <c r="V158" s="286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27"/>
      <c r="AH158" s="227"/>
      <c r="AI158" s="227"/>
      <c r="AJ158" s="237"/>
      <c r="AK158" s="237"/>
      <c r="AL158" s="237"/>
      <c r="AM158" s="237"/>
      <c r="AN158" s="227"/>
      <c r="AO158" s="227"/>
      <c r="AP158" s="227"/>
      <c r="AQ158" s="227"/>
      <c r="AR158" s="228"/>
      <c r="AS158" s="228"/>
      <c r="AT158" s="228"/>
      <c r="AU158" s="228"/>
      <c r="AV158" s="228"/>
      <c r="AW158" s="228"/>
      <c r="AX158" s="228"/>
      <c r="AY158" s="227"/>
      <c r="AZ158" s="227"/>
      <c r="BA158" s="227"/>
      <c r="BB158" s="227"/>
      <c r="BC158" s="227"/>
      <c r="BD158" s="227"/>
      <c r="BE158" s="227"/>
      <c r="BF158" s="227"/>
      <c r="BG158" s="227"/>
      <c r="BH158" s="227"/>
      <c r="BI158" s="227"/>
      <c r="BJ158" s="227"/>
      <c r="BK158" s="227"/>
      <c r="BL158" s="227"/>
      <c r="BM158" s="227"/>
      <c r="BN158" s="227"/>
      <c r="BO158" s="227"/>
      <c r="BP158" s="227"/>
      <c r="BQ158" s="227"/>
      <c r="BR158" s="227"/>
      <c r="BS158" s="227"/>
      <c r="BT158" s="227"/>
      <c r="BU158" s="227"/>
      <c r="BV158" s="227"/>
      <c r="BW158" s="227"/>
      <c r="BX158" s="227"/>
      <c r="BY158" s="227"/>
      <c r="BZ158" s="227"/>
      <c r="CA158" s="227"/>
      <c r="CB158" s="227"/>
      <c r="CC158" s="227"/>
      <c r="CD158" s="227"/>
      <c r="CE158" s="227"/>
      <c r="CF158" s="227"/>
      <c r="CG158" s="227"/>
      <c r="CH158" s="227"/>
      <c r="CI158" s="227"/>
      <c r="CJ158" s="227"/>
      <c r="CK158" s="227"/>
    </row>
    <row r="159" spans="1:89" s="78" customFormat="1" x14ac:dyDescent="0.25">
      <c r="A159" s="290"/>
      <c r="P159" s="227"/>
      <c r="Q159" s="227"/>
      <c r="R159" s="227"/>
      <c r="S159" s="227"/>
      <c r="T159" s="227"/>
      <c r="U159" s="237"/>
      <c r="V159" s="286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27"/>
      <c r="AH159" s="227"/>
      <c r="AI159" s="227"/>
      <c r="AJ159" s="237"/>
      <c r="AK159" s="237"/>
      <c r="AL159" s="237"/>
      <c r="AM159" s="237"/>
      <c r="AN159" s="227"/>
      <c r="AO159" s="227"/>
      <c r="AP159" s="227"/>
      <c r="AQ159" s="227"/>
      <c r="AR159" s="228"/>
      <c r="AS159" s="228"/>
      <c r="AT159" s="228"/>
      <c r="AU159" s="228"/>
      <c r="AV159" s="228"/>
      <c r="AW159" s="228"/>
      <c r="AX159" s="228"/>
      <c r="AY159" s="227"/>
      <c r="AZ159" s="227"/>
      <c r="BA159" s="227"/>
      <c r="BB159" s="227"/>
      <c r="BC159" s="227"/>
      <c r="BD159" s="227"/>
      <c r="BE159" s="227"/>
      <c r="BF159" s="227"/>
      <c r="BG159" s="227"/>
      <c r="BH159" s="227"/>
      <c r="BI159" s="227"/>
      <c r="BJ159" s="227"/>
      <c r="BK159" s="227"/>
      <c r="BL159" s="227"/>
      <c r="BM159" s="227"/>
      <c r="BN159" s="227"/>
      <c r="BO159" s="227"/>
      <c r="BP159" s="227"/>
      <c r="BQ159" s="227"/>
      <c r="BR159" s="227"/>
      <c r="BS159" s="227"/>
      <c r="BT159" s="227"/>
      <c r="BU159" s="227"/>
      <c r="BV159" s="227"/>
      <c r="BW159" s="227"/>
      <c r="BX159" s="227"/>
      <c r="BY159" s="227"/>
      <c r="BZ159" s="227"/>
      <c r="CA159" s="227"/>
      <c r="CB159" s="227"/>
      <c r="CC159" s="227"/>
      <c r="CD159" s="227"/>
      <c r="CE159" s="227"/>
      <c r="CF159" s="227"/>
      <c r="CG159" s="227"/>
      <c r="CH159" s="227"/>
      <c r="CI159" s="227"/>
      <c r="CJ159" s="227"/>
      <c r="CK159" s="227"/>
    </row>
    <row r="160" spans="1:89" s="78" customFormat="1" x14ac:dyDescent="0.25">
      <c r="A160" s="290"/>
      <c r="P160" s="227"/>
      <c r="Q160" s="227"/>
      <c r="R160" s="227"/>
      <c r="S160" s="227"/>
      <c r="T160" s="227"/>
      <c r="U160" s="237"/>
      <c r="V160" s="286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27"/>
      <c r="AH160" s="227"/>
      <c r="AI160" s="227"/>
      <c r="AJ160" s="237"/>
      <c r="AK160" s="237"/>
      <c r="AL160" s="237"/>
      <c r="AM160" s="237"/>
      <c r="AN160" s="227"/>
      <c r="AO160" s="227"/>
      <c r="AP160" s="227"/>
      <c r="AQ160" s="227"/>
      <c r="AR160" s="228"/>
      <c r="AS160" s="228"/>
      <c r="AT160" s="228"/>
      <c r="AU160" s="228"/>
      <c r="AV160" s="228"/>
      <c r="AW160" s="228"/>
      <c r="AX160" s="228"/>
      <c r="AY160" s="227"/>
      <c r="AZ160" s="227"/>
      <c r="BA160" s="227"/>
      <c r="BB160" s="227"/>
      <c r="BC160" s="227"/>
      <c r="BD160" s="227"/>
      <c r="BE160" s="227"/>
      <c r="BF160" s="227"/>
      <c r="BG160" s="227"/>
      <c r="BH160" s="227"/>
      <c r="BI160" s="227"/>
      <c r="BJ160" s="227"/>
      <c r="BK160" s="227"/>
      <c r="BL160" s="227"/>
      <c r="BM160" s="227"/>
      <c r="BN160" s="227"/>
      <c r="BO160" s="227"/>
      <c r="BP160" s="227"/>
      <c r="BQ160" s="227"/>
      <c r="BR160" s="227"/>
      <c r="BS160" s="227"/>
      <c r="BT160" s="227"/>
      <c r="BU160" s="227"/>
      <c r="BV160" s="227"/>
      <c r="BW160" s="227"/>
      <c r="BX160" s="227"/>
      <c r="BY160" s="227"/>
      <c r="BZ160" s="227"/>
      <c r="CA160" s="227"/>
      <c r="CB160" s="227"/>
      <c r="CC160" s="227"/>
      <c r="CD160" s="227"/>
      <c r="CE160" s="227"/>
      <c r="CF160" s="227"/>
      <c r="CG160" s="227"/>
      <c r="CH160" s="227"/>
      <c r="CI160" s="227"/>
      <c r="CJ160" s="227"/>
      <c r="CK160" s="227"/>
    </row>
    <row r="161" spans="1:89" s="78" customFormat="1" x14ac:dyDescent="0.25">
      <c r="A161" s="290"/>
      <c r="P161" s="227"/>
      <c r="Q161" s="227"/>
      <c r="R161" s="227"/>
      <c r="S161" s="227"/>
      <c r="T161" s="227"/>
      <c r="U161" s="237"/>
      <c r="V161" s="286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27"/>
      <c r="AH161" s="227"/>
      <c r="AI161" s="227"/>
      <c r="AJ161" s="237"/>
      <c r="AK161" s="237"/>
      <c r="AL161" s="237"/>
      <c r="AM161" s="237"/>
      <c r="AN161" s="227"/>
      <c r="AO161" s="227"/>
      <c r="AP161" s="227"/>
      <c r="AQ161" s="227"/>
      <c r="AR161" s="228"/>
      <c r="AS161" s="228"/>
      <c r="AT161" s="228"/>
      <c r="AU161" s="228"/>
      <c r="AV161" s="228"/>
      <c r="AW161" s="228"/>
      <c r="AX161" s="228"/>
      <c r="AY161" s="227"/>
      <c r="AZ161" s="227"/>
      <c r="BA161" s="227"/>
      <c r="BB161" s="227"/>
      <c r="BC161" s="227"/>
      <c r="BD161" s="227"/>
      <c r="BE161" s="227"/>
      <c r="BF161" s="227"/>
      <c r="BG161" s="227"/>
      <c r="BH161" s="227"/>
      <c r="BI161" s="227"/>
      <c r="BJ161" s="227"/>
      <c r="BK161" s="227"/>
      <c r="BL161" s="227"/>
      <c r="BM161" s="227"/>
      <c r="BN161" s="227"/>
      <c r="BO161" s="227"/>
      <c r="BP161" s="227"/>
      <c r="BQ161" s="227"/>
      <c r="BR161" s="227"/>
      <c r="BS161" s="227"/>
      <c r="BT161" s="227"/>
      <c r="BU161" s="227"/>
      <c r="BV161" s="227"/>
      <c r="BW161" s="227"/>
      <c r="BX161" s="227"/>
      <c r="BY161" s="227"/>
      <c r="BZ161" s="227"/>
      <c r="CA161" s="227"/>
      <c r="CB161" s="227"/>
      <c r="CC161" s="227"/>
      <c r="CD161" s="227"/>
      <c r="CE161" s="227"/>
      <c r="CF161" s="227"/>
      <c r="CG161" s="227"/>
      <c r="CH161" s="227"/>
      <c r="CI161" s="227"/>
      <c r="CJ161" s="227"/>
      <c r="CK161" s="227"/>
    </row>
    <row r="162" spans="1:89" s="78" customFormat="1" x14ac:dyDescent="0.25">
      <c r="A162" s="290"/>
      <c r="P162" s="227"/>
      <c r="Q162" s="227"/>
      <c r="R162" s="227"/>
      <c r="S162" s="227"/>
      <c r="T162" s="227"/>
      <c r="U162" s="237"/>
      <c r="V162" s="286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27"/>
      <c r="AH162" s="227"/>
      <c r="AI162" s="227"/>
      <c r="AJ162" s="237"/>
      <c r="AK162" s="237"/>
      <c r="AL162" s="237"/>
      <c r="AM162" s="237"/>
      <c r="AN162" s="227"/>
      <c r="AO162" s="227"/>
      <c r="AP162" s="227"/>
      <c r="AQ162" s="227"/>
      <c r="AR162" s="228"/>
      <c r="AS162" s="228"/>
      <c r="AT162" s="228"/>
      <c r="AU162" s="228"/>
      <c r="AV162" s="228"/>
      <c r="AW162" s="228"/>
      <c r="AX162" s="228"/>
      <c r="AY162" s="227"/>
      <c r="AZ162" s="227"/>
      <c r="BA162" s="227"/>
      <c r="BB162" s="227"/>
      <c r="BC162" s="227"/>
      <c r="BD162" s="227"/>
      <c r="BE162" s="227"/>
      <c r="BF162" s="227"/>
      <c r="BG162" s="22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</row>
    <row r="163" spans="1:89" s="78" customFormat="1" x14ac:dyDescent="0.25">
      <c r="A163" s="290"/>
      <c r="P163" s="227"/>
      <c r="Q163" s="227"/>
      <c r="R163" s="227"/>
      <c r="S163" s="227"/>
      <c r="T163" s="227"/>
      <c r="U163" s="237"/>
      <c r="V163" s="286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27"/>
      <c r="AH163" s="227"/>
      <c r="AI163" s="227"/>
      <c r="AJ163" s="237"/>
      <c r="AK163" s="237"/>
      <c r="AL163" s="237"/>
      <c r="AM163" s="237"/>
      <c r="AN163" s="227"/>
      <c r="AO163" s="227"/>
      <c r="AP163" s="227"/>
      <c r="AQ163" s="227"/>
      <c r="AR163" s="228"/>
      <c r="AS163" s="228"/>
      <c r="AT163" s="228"/>
      <c r="AU163" s="228"/>
      <c r="AV163" s="228"/>
      <c r="AW163" s="228"/>
      <c r="AX163" s="228"/>
      <c r="AY163" s="227"/>
      <c r="AZ163" s="227"/>
      <c r="BA163" s="227"/>
      <c r="BB163" s="227"/>
      <c r="BC163" s="227"/>
      <c r="BD163" s="227"/>
      <c r="BE163" s="227"/>
      <c r="BF163" s="227"/>
      <c r="BG163" s="22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</row>
    <row r="164" spans="1:89" s="78" customFormat="1" x14ac:dyDescent="0.25">
      <c r="A164" s="290"/>
      <c r="P164" s="227"/>
      <c r="Q164" s="227"/>
      <c r="R164" s="227"/>
      <c r="S164" s="227"/>
      <c r="T164" s="227"/>
      <c r="U164" s="237"/>
      <c r="V164" s="286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27"/>
      <c r="AH164" s="227"/>
      <c r="AI164" s="227"/>
      <c r="AJ164" s="237"/>
      <c r="AK164" s="237"/>
      <c r="AL164" s="237"/>
      <c r="AM164" s="237"/>
      <c r="AN164" s="227"/>
      <c r="AO164" s="227"/>
      <c r="AP164" s="227"/>
      <c r="AQ164" s="227"/>
      <c r="AR164" s="228"/>
      <c r="AS164" s="228"/>
      <c r="AT164" s="228"/>
      <c r="AU164" s="228"/>
      <c r="AV164" s="228"/>
      <c r="AW164" s="228"/>
      <c r="AX164" s="228"/>
      <c r="AY164" s="227"/>
      <c r="AZ164" s="227"/>
      <c r="BA164" s="227"/>
      <c r="BB164" s="227"/>
      <c r="BC164" s="227"/>
      <c r="BD164" s="227"/>
      <c r="BE164" s="227"/>
      <c r="BF164" s="227"/>
      <c r="BG164" s="22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</row>
    <row r="165" spans="1:89" s="78" customFormat="1" x14ac:dyDescent="0.25">
      <c r="A165" s="290"/>
      <c r="P165" s="227"/>
      <c r="Q165" s="227"/>
      <c r="R165" s="227"/>
      <c r="S165" s="227"/>
      <c r="T165" s="227"/>
      <c r="U165" s="237"/>
      <c r="V165" s="286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27"/>
      <c r="AH165" s="227"/>
      <c r="AI165" s="227"/>
      <c r="AJ165" s="237"/>
      <c r="AK165" s="237"/>
      <c r="AL165" s="237"/>
      <c r="AM165" s="237"/>
      <c r="AN165" s="227"/>
      <c r="AO165" s="227"/>
      <c r="AP165" s="227"/>
      <c r="AQ165" s="227"/>
      <c r="AR165" s="228"/>
      <c r="AS165" s="228"/>
      <c r="AT165" s="228"/>
      <c r="AU165" s="228"/>
      <c r="AV165" s="228"/>
      <c r="AW165" s="228"/>
      <c r="AX165" s="228"/>
      <c r="AY165" s="227"/>
      <c r="AZ165" s="227"/>
      <c r="BA165" s="227"/>
      <c r="BB165" s="227"/>
      <c r="BC165" s="227"/>
      <c r="BD165" s="227"/>
      <c r="BE165" s="227"/>
      <c r="BF165" s="227"/>
      <c r="BG165" s="22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</row>
    <row r="166" spans="1:89" s="78" customFormat="1" x14ac:dyDescent="0.25">
      <c r="A166" s="290"/>
      <c r="P166" s="227"/>
      <c r="Q166" s="227"/>
      <c r="R166" s="227"/>
      <c r="S166" s="227"/>
      <c r="T166" s="227"/>
      <c r="U166" s="237"/>
      <c r="V166" s="286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27"/>
      <c r="AH166" s="227"/>
      <c r="AI166" s="227"/>
      <c r="AJ166" s="237"/>
      <c r="AK166" s="237"/>
      <c r="AL166" s="237"/>
      <c r="AM166" s="237"/>
      <c r="AN166" s="227"/>
      <c r="AO166" s="227"/>
      <c r="AP166" s="227"/>
      <c r="AQ166" s="227"/>
      <c r="AR166" s="228"/>
      <c r="AS166" s="228"/>
      <c r="AT166" s="228"/>
      <c r="AU166" s="228"/>
      <c r="AV166" s="228"/>
      <c r="AW166" s="228"/>
      <c r="AX166" s="228"/>
      <c r="AY166" s="227"/>
      <c r="AZ166" s="227"/>
      <c r="BA166" s="227"/>
      <c r="BB166" s="227"/>
      <c r="BC166" s="227"/>
      <c r="BD166" s="227"/>
      <c r="BE166" s="227"/>
      <c r="BF166" s="227"/>
      <c r="BG166" s="22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</row>
    <row r="167" spans="1:89" s="78" customFormat="1" x14ac:dyDescent="0.25">
      <c r="A167" s="290"/>
      <c r="P167" s="227"/>
      <c r="Q167" s="227"/>
      <c r="R167" s="227"/>
      <c r="S167" s="227"/>
      <c r="T167" s="227"/>
      <c r="U167" s="237"/>
      <c r="V167" s="286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27"/>
      <c r="AH167" s="227"/>
      <c r="AI167" s="227"/>
      <c r="AJ167" s="237"/>
      <c r="AK167" s="237"/>
      <c r="AL167" s="237"/>
      <c r="AM167" s="237"/>
      <c r="AN167" s="227"/>
      <c r="AO167" s="227"/>
      <c r="AP167" s="227"/>
      <c r="AQ167" s="227"/>
      <c r="AR167" s="228"/>
      <c r="AS167" s="228"/>
      <c r="AT167" s="228"/>
      <c r="AU167" s="228"/>
      <c r="AV167" s="228"/>
      <c r="AW167" s="228"/>
      <c r="AX167" s="228"/>
      <c r="AY167" s="227"/>
      <c r="AZ167" s="227"/>
      <c r="BA167" s="227"/>
      <c r="BB167" s="227"/>
      <c r="BC167" s="227"/>
      <c r="BD167" s="227"/>
      <c r="BE167" s="227"/>
      <c r="BF167" s="227"/>
      <c r="BG167" s="22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</row>
    <row r="168" spans="1:89" s="78" customFormat="1" x14ac:dyDescent="0.25">
      <c r="A168" s="290"/>
      <c r="P168" s="227"/>
      <c r="Q168" s="227"/>
      <c r="R168" s="227"/>
      <c r="S168" s="227"/>
      <c r="T168" s="227"/>
      <c r="U168" s="237"/>
      <c r="V168" s="286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27"/>
      <c r="AH168" s="227"/>
      <c r="AI168" s="227"/>
      <c r="AJ168" s="237"/>
      <c r="AK168" s="237"/>
      <c r="AL168" s="237"/>
      <c r="AM168" s="237"/>
      <c r="AN168" s="227"/>
      <c r="AO168" s="227"/>
      <c r="AP168" s="227"/>
      <c r="AQ168" s="227"/>
      <c r="AR168" s="228"/>
      <c r="AS168" s="228"/>
      <c r="AT168" s="228"/>
      <c r="AU168" s="228"/>
      <c r="AV168" s="228"/>
      <c r="AW168" s="228"/>
      <c r="AX168" s="228"/>
      <c r="AY168" s="227"/>
      <c r="AZ168" s="227"/>
      <c r="BA168" s="227"/>
      <c r="BB168" s="227"/>
      <c r="BC168" s="227"/>
      <c r="BD168" s="227"/>
      <c r="BE168" s="227"/>
      <c r="BF168" s="227"/>
      <c r="BG168" s="22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</row>
    <row r="169" spans="1:89" s="78" customFormat="1" x14ac:dyDescent="0.25">
      <c r="A169" s="290"/>
      <c r="P169" s="227"/>
      <c r="Q169" s="227"/>
      <c r="R169" s="227"/>
      <c r="S169" s="227"/>
      <c r="T169" s="227"/>
      <c r="U169" s="237"/>
      <c r="V169" s="286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27"/>
      <c r="AH169" s="227"/>
      <c r="AI169" s="227"/>
      <c r="AJ169" s="237"/>
      <c r="AK169" s="237"/>
      <c r="AL169" s="237"/>
      <c r="AM169" s="237"/>
      <c r="AN169" s="227"/>
      <c r="AO169" s="227"/>
      <c r="AP169" s="227"/>
      <c r="AQ169" s="227"/>
      <c r="AR169" s="228"/>
      <c r="AS169" s="228"/>
      <c r="AT169" s="228"/>
      <c r="AU169" s="228"/>
      <c r="AV169" s="228"/>
      <c r="AW169" s="228"/>
      <c r="AX169" s="228"/>
      <c r="AY169" s="227"/>
      <c r="AZ169" s="227"/>
      <c r="BA169" s="227"/>
      <c r="BB169" s="227"/>
      <c r="BC169" s="227"/>
      <c r="BD169" s="227"/>
      <c r="BE169" s="227"/>
      <c r="BF169" s="227"/>
      <c r="BG169" s="22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</row>
    <row r="170" spans="1:89" s="78" customFormat="1" x14ac:dyDescent="0.25">
      <c r="A170" s="290"/>
      <c r="P170" s="227"/>
      <c r="Q170" s="227"/>
      <c r="R170" s="227"/>
      <c r="S170" s="227"/>
      <c r="T170" s="227"/>
      <c r="U170" s="237"/>
      <c r="V170" s="286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27"/>
      <c r="AH170" s="227"/>
      <c r="AI170" s="227"/>
      <c r="AJ170" s="237"/>
      <c r="AK170" s="237"/>
      <c r="AL170" s="237"/>
      <c r="AM170" s="237"/>
      <c r="AN170" s="227"/>
      <c r="AO170" s="227"/>
      <c r="AP170" s="227"/>
      <c r="AQ170" s="227"/>
      <c r="AR170" s="228"/>
      <c r="AS170" s="228"/>
      <c r="AT170" s="228"/>
      <c r="AU170" s="228"/>
      <c r="AV170" s="228"/>
      <c r="AW170" s="228"/>
      <c r="AX170" s="228"/>
      <c r="AY170" s="227"/>
      <c r="AZ170" s="227"/>
      <c r="BA170" s="227"/>
      <c r="BB170" s="227"/>
      <c r="BC170" s="227"/>
      <c r="BD170" s="227"/>
      <c r="BE170" s="227"/>
      <c r="BF170" s="227"/>
      <c r="BG170" s="22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</row>
    <row r="171" spans="1:89" s="78" customFormat="1" x14ac:dyDescent="0.25">
      <c r="A171" s="290"/>
      <c r="P171" s="227"/>
      <c r="Q171" s="227"/>
      <c r="R171" s="227"/>
      <c r="S171" s="227"/>
      <c r="T171" s="227"/>
      <c r="U171" s="237"/>
      <c r="V171" s="286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27"/>
      <c r="AH171" s="227"/>
      <c r="AI171" s="227"/>
      <c r="AJ171" s="237"/>
      <c r="AK171" s="237"/>
      <c r="AL171" s="237"/>
      <c r="AM171" s="237"/>
      <c r="AN171" s="227"/>
      <c r="AO171" s="227"/>
      <c r="AP171" s="227"/>
      <c r="AQ171" s="227"/>
      <c r="AR171" s="228"/>
      <c r="AS171" s="228"/>
      <c r="AT171" s="228"/>
      <c r="AU171" s="228"/>
      <c r="AV171" s="228"/>
      <c r="AW171" s="228"/>
      <c r="AX171" s="228"/>
      <c r="AY171" s="227"/>
      <c r="AZ171" s="227"/>
      <c r="BA171" s="227"/>
      <c r="BB171" s="227"/>
      <c r="BC171" s="227"/>
      <c r="BD171" s="227"/>
      <c r="BE171" s="227"/>
      <c r="BF171" s="227"/>
      <c r="BG171" s="22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</row>
    <row r="172" spans="1:89" s="78" customFormat="1" x14ac:dyDescent="0.25">
      <c r="A172" s="290"/>
      <c r="P172" s="227"/>
      <c r="Q172" s="227"/>
      <c r="R172" s="227"/>
      <c r="S172" s="227"/>
      <c r="T172" s="227"/>
      <c r="U172" s="237"/>
      <c r="V172" s="286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27"/>
      <c r="AH172" s="227"/>
      <c r="AI172" s="227"/>
      <c r="AJ172" s="237"/>
      <c r="AK172" s="237"/>
      <c r="AL172" s="237"/>
      <c r="AM172" s="237"/>
      <c r="AN172" s="227"/>
      <c r="AO172" s="227"/>
      <c r="AP172" s="227"/>
      <c r="AQ172" s="227"/>
      <c r="AR172" s="228"/>
      <c r="AS172" s="228"/>
      <c r="AT172" s="228"/>
      <c r="AU172" s="228"/>
      <c r="AV172" s="228"/>
      <c r="AW172" s="228"/>
      <c r="AX172" s="228"/>
      <c r="AY172" s="227"/>
      <c r="AZ172" s="227"/>
      <c r="BA172" s="227"/>
      <c r="BB172" s="227"/>
      <c r="BC172" s="227"/>
      <c r="BD172" s="227"/>
      <c r="BE172" s="227"/>
      <c r="BF172" s="227"/>
      <c r="BG172" s="22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</row>
    <row r="173" spans="1:89" s="78" customFormat="1" x14ac:dyDescent="0.25">
      <c r="A173" s="290"/>
      <c r="P173" s="227"/>
      <c r="Q173" s="227"/>
      <c r="R173" s="227"/>
      <c r="S173" s="227"/>
      <c r="T173" s="227"/>
      <c r="U173" s="237"/>
      <c r="V173" s="286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27"/>
      <c r="AH173" s="227"/>
      <c r="AI173" s="227"/>
      <c r="AJ173" s="237"/>
      <c r="AK173" s="237"/>
      <c r="AL173" s="237"/>
      <c r="AM173" s="237"/>
      <c r="AN173" s="227"/>
      <c r="AO173" s="227"/>
      <c r="AP173" s="227"/>
      <c r="AQ173" s="227"/>
      <c r="AR173" s="228"/>
      <c r="AS173" s="228"/>
      <c r="AT173" s="228"/>
      <c r="AU173" s="228"/>
      <c r="AV173" s="228"/>
      <c r="AW173" s="228"/>
      <c r="AX173" s="228"/>
      <c r="AY173" s="227"/>
      <c r="AZ173" s="227"/>
      <c r="BA173" s="227"/>
      <c r="BB173" s="227"/>
      <c r="BC173" s="227"/>
      <c r="BD173" s="227"/>
      <c r="BE173" s="227"/>
      <c r="BF173" s="227"/>
      <c r="BG173" s="22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</row>
    <row r="174" spans="1:89" s="78" customFormat="1" x14ac:dyDescent="0.25">
      <c r="A174" s="290"/>
      <c r="P174" s="227"/>
      <c r="Q174" s="227"/>
      <c r="R174" s="227"/>
      <c r="S174" s="227"/>
      <c r="T174" s="227"/>
      <c r="U174" s="237"/>
      <c r="V174" s="286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27"/>
      <c r="AH174" s="227"/>
      <c r="AI174" s="227"/>
      <c r="AJ174" s="237"/>
      <c r="AK174" s="237"/>
      <c r="AL174" s="237"/>
      <c r="AM174" s="237"/>
      <c r="AN174" s="227"/>
      <c r="AO174" s="227"/>
      <c r="AP174" s="227"/>
      <c r="AQ174" s="227"/>
      <c r="AR174" s="228"/>
      <c r="AS174" s="228"/>
      <c r="AT174" s="228"/>
      <c r="AU174" s="228"/>
      <c r="AV174" s="228"/>
      <c r="AW174" s="228"/>
      <c r="AX174" s="228"/>
      <c r="AY174" s="227"/>
      <c r="AZ174" s="227"/>
      <c r="BA174" s="227"/>
      <c r="BB174" s="227"/>
      <c r="BC174" s="227"/>
      <c r="BD174" s="227"/>
      <c r="BE174" s="227"/>
      <c r="BF174" s="227"/>
      <c r="BG174" s="22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</row>
    <row r="175" spans="1:89" s="78" customFormat="1" x14ac:dyDescent="0.25">
      <c r="A175" s="290"/>
      <c r="P175" s="227"/>
      <c r="Q175" s="227"/>
      <c r="R175" s="227"/>
      <c r="S175" s="227"/>
      <c r="T175" s="227"/>
      <c r="U175" s="237"/>
      <c r="V175" s="286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27"/>
      <c r="AH175" s="227"/>
      <c r="AI175" s="227"/>
      <c r="AJ175" s="237"/>
      <c r="AK175" s="237"/>
      <c r="AL175" s="237"/>
      <c r="AM175" s="237"/>
      <c r="AN175" s="227"/>
      <c r="AO175" s="227"/>
      <c r="AP175" s="227"/>
      <c r="AQ175" s="227"/>
      <c r="AR175" s="228"/>
      <c r="AS175" s="228"/>
      <c r="AT175" s="228"/>
      <c r="AU175" s="228"/>
      <c r="AV175" s="228"/>
      <c r="AW175" s="228"/>
      <c r="AX175" s="228"/>
      <c r="AY175" s="227"/>
      <c r="AZ175" s="227"/>
      <c r="BA175" s="227"/>
      <c r="BB175" s="227"/>
      <c r="BC175" s="227"/>
      <c r="BD175" s="227"/>
      <c r="BE175" s="227"/>
      <c r="BF175" s="227"/>
      <c r="BG175" s="22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</row>
    <row r="176" spans="1:89" s="78" customFormat="1" x14ac:dyDescent="0.25">
      <c r="A176" s="290"/>
      <c r="P176" s="227"/>
      <c r="Q176" s="227"/>
      <c r="R176" s="227"/>
      <c r="S176" s="227"/>
      <c r="T176" s="227"/>
      <c r="U176" s="237"/>
      <c r="V176" s="286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27"/>
      <c r="AH176" s="227"/>
      <c r="AI176" s="227"/>
      <c r="AJ176" s="237"/>
      <c r="AK176" s="237"/>
      <c r="AL176" s="237"/>
      <c r="AM176" s="237"/>
      <c r="AN176" s="227"/>
      <c r="AO176" s="227"/>
      <c r="AP176" s="227"/>
      <c r="AQ176" s="227"/>
      <c r="AR176" s="228"/>
      <c r="AS176" s="228"/>
      <c r="AT176" s="228"/>
      <c r="AU176" s="228"/>
      <c r="AV176" s="228"/>
      <c r="AW176" s="228"/>
      <c r="AX176" s="228"/>
      <c r="AY176" s="227"/>
      <c r="AZ176" s="227"/>
      <c r="BA176" s="227"/>
      <c r="BB176" s="227"/>
      <c r="BC176" s="227"/>
      <c r="BD176" s="227"/>
      <c r="BE176" s="227"/>
      <c r="BF176" s="227"/>
      <c r="BG176" s="22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</row>
    <row r="177" spans="1:89" s="78" customFormat="1" x14ac:dyDescent="0.25">
      <c r="A177" s="290"/>
      <c r="P177" s="227"/>
      <c r="Q177" s="227"/>
      <c r="R177" s="227"/>
      <c r="S177" s="227"/>
      <c r="T177" s="227"/>
      <c r="U177" s="237"/>
      <c r="V177" s="286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27"/>
      <c r="AH177" s="227"/>
      <c r="AI177" s="227"/>
      <c r="AJ177" s="237"/>
      <c r="AK177" s="237"/>
      <c r="AL177" s="237"/>
      <c r="AM177" s="237"/>
      <c r="AN177" s="227"/>
      <c r="AO177" s="227"/>
      <c r="AP177" s="227"/>
      <c r="AQ177" s="227"/>
      <c r="AR177" s="228"/>
      <c r="AS177" s="228"/>
      <c r="AT177" s="228"/>
      <c r="AU177" s="228"/>
      <c r="AV177" s="228"/>
      <c r="AW177" s="228"/>
      <c r="AX177" s="228"/>
      <c r="AY177" s="227"/>
      <c r="AZ177" s="227"/>
      <c r="BA177" s="227"/>
      <c r="BB177" s="227"/>
      <c r="BC177" s="227"/>
      <c r="BD177" s="227"/>
      <c r="BE177" s="227"/>
      <c r="BF177" s="227"/>
      <c r="BG177" s="22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</row>
    <row r="178" spans="1:89" s="78" customFormat="1" x14ac:dyDescent="0.25">
      <c r="A178" s="290"/>
      <c r="P178" s="227"/>
      <c r="Q178" s="227"/>
      <c r="R178" s="227"/>
      <c r="S178" s="227"/>
      <c r="T178" s="227"/>
      <c r="U178" s="237"/>
      <c r="V178" s="286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27"/>
      <c r="AH178" s="227"/>
      <c r="AI178" s="227"/>
      <c r="AJ178" s="237"/>
      <c r="AK178" s="237"/>
      <c r="AL178" s="237"/>
      <c r="AM178" s="237"/>
      <c r="AN178" s="227"/>
      <c r="AO178" s="227"/>
      <c r="AP178" s="227"/>
      <c r="AQ178" s="227"/>
      <c r="AR178" s="228"/>
      <c r="AS178" s="228"/>
      <c r="AT178" s="228"/>
      <c r="AU178" s="228"/>
      <c r="AV178" s="228"/>
      <c r="AW178" s="228"/>
      <c r="AX178" s="228"/>
      <c r="AY178" s="227"/>
      <c r="AZ178" s="227"/>
      <c r="BA178" s="227"/>
      <c r="BB178" s="227"/>
      <c r="BC178" s="227"/>
      <c r="BD178" s="227"/>
      <c r="BE178" s="227"/>
      <c r="BF178" s="227"/>
      <c r="BG178" s="22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</row>
    <row r="179" spans="1:89" s="78" customFormat="1" x14ac:dyDescent="0.25">
      <c r="A179" s="290"/>
      <c r="P179" s="227"/>
      <c r="Q179" s="227"/>
      <c r="R179" s="227"/>
      <c r="S179" s="227"/>
      <c r="T179" s="227"/>
      <c r="U179" s="237"/>
      <c r="V179" s="286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27"/>
      <c r="AH179" s="227"/>
      <c r="AI179" s="227"/>
      <c r="AJ179" s="237"/>
      <c r="AK179" s="237"/>
      <c r="AL179" s="237"/>
      <c r="AM179" s="237"/>
      <c r="AN179" s="227"/>
      <c r="AO179" s="227"/>
      <c r="AP179" s="227"/>
      <c r="AQ179" s="227"/>
      <c r="AR179" s="228"/>
      <c r="AS179" s="228"/>
      <c r="AT179" s="228"/>
      <c r="AU179" s="228"/>
      <c r="AV179" s="228"/>
      <c r="AW179" s="228"/>
      <c r="AX179" s="228"/>
      <c r="AY179" s="227"/>
      <c r="AZ179" s="227"/>
      <c r="BA179" s="227"/>
      <c r="BB179" s="227"/>
      <c r="BC179" s="227"/>
      <c r="BD179" s="227"/>
      <c r="BE179" s="227"/>
      <c r="BF179" s="227"/>
      <c r="BG179" s="22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</row>
    <row r="180" spans="1:89" s="78" customFormat="1" x14ac:dyDescent="0.25">
      <c r="A180" s="290"/>
      <c r="P180" s="227"/>
      <c r="Q180" s="227"/>
      <c r="R180" s="227"/>
      <c r="S180" s="227"/>
      <c r="T180" s="227"/>
      <c r="U180" s="237"/>
      <c r="V180" s="286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27"/>
      <c r="AH180" s="227"/>
      <c r="AI180" s="227"/>
      <c r="AJ180" s="237"/>
      <c r="AK180" s="237"/>
      <c r="AL180" s="237"/>
      <c r="AM180" s="237"/>
      <c r="AN180" s="227"/>
      <c r="AO180" s="227"/>
      <c r="AP180" s="227"/>
      <c r="AQ180" s="227"/>
      <c r="AR180" s="228"/>
      <c r="AS180" s="228"/>
      <c r="AT180" s="228"/>
      <c r="AU180" s="228"/>
      <c r="AV180" s="228"/>
      <c r="AW180" s="228"/>
      <c r="AX180" s="228"/>
      <c r="AY180" s="227"/>
      <c r="AZ180" s="227"/>
      <c r="BA180" s="227"/>
      <c r="BB180" s="227"/>
      <c r="BC180" s="227"/>
      <c r="BD180" s="227"/>
      <c r="BE180" s="227"/>
      <c r="BF180" s="227"/>
      <c r="BG180" s="22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</row>
    <row r="181" spans="1:89" s="78" customFormat="1" x14ac:dyDescent="0.25">
      <c r="A181" s="290"/>
      <c r="P181" s="227"/>
      <c r="Q181" s="227"/>
      <c r="R181" s="227"/>
      <c r="S181" s="227"/>
      <c r="T181" s="227"/>
      <c r="U181" s="237"/>
      <c r="V181" s="286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27"/>
      <c r="AH181" s="227"/>
      <c r="AI181" s="227"/>
      <c r="AJ181" s="237"/>
      <c r="AK181" s="237"/>
      <c r="AL181" s="237"/>
      <c r="AM181" s="237"/>
      <c r="AN181" s="227"/>
      <c r="AO181" s="227"/>
      <c r="AP181" s="227"/>
      <c r="AQ181" s="227"/>
      <c r="AR181" s="228"/>
      <c r="AS181" s="228"/>
      <c r="AT181" s="228"/>
      <c r="AU181" s="228"/>
      <c r="AV181" s="228"/>
      <c r="AW181" s="228"/>
      <c r="AX181" s="228"/>
      <c r="AY181" s="227"/>
      <c r="AZ181" s="227"/>
      <c r="BA181" s="227"/>
      <c r="BB181" s="227"/>
      <c r="BC181" s="227"/>
      <c r="BD181" s="227"/>
      <c r="BE181" s="227"/>
      <c r="BF181" s="227"/>
      <c r="BG181" s="22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</row>
    <row r="182" spans="1:89" s="78" customFormat="1" x14ac:dyDescent="0.25">
      <c r="A182" s="290"/>
      <c r="P182" s="227"/>
      <c r="Q182" s="227"/>
      <c r="R182" s="227"/>
      <c r="S182" s="227"/>
      <c r="T182" s="227"/>
      <c r="U182" s="237"/>
      <c r="V182" s="286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27"/>
      <c r="AH182" s="227"/>
      <c r="AI182" s="227"/>
      <c r="AJ182" s="237"/>
      <c r="AK182" s="237"/>
      <c r="AL182" s="237"/>
      <c r="AM182" s="237"/>
      <c r="AN182" s="227"/>
      <c r="AO182" s="227"/>
      <c r="AP182" s="227"/>
      <c r="AQ182" s="227"/>
      <c r="AR182" s="228"/>
      <c r="AS182" s="228"/>
      <c r="AT182" s="228"/>
      <c r="AU182" s="228"/>
      <c r="AV182" s="228"/>
      <c r="AW182" s="228"/>
      <c r="AX182" s="228"/>
      <c r="AY182" s="227"/>
      <c r="AZ182" s="227"/>
      <c r="BA182" s="227"/>
      <c r="BB182" s="227"/>
      <c r="BC182" s="227"/>
      <c r="BD182" s="227"/>
      <c r="BE182" s="227"/>
      <c r="BF182" s="227"/>
      <c r="BG182" s="22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</row>
    <row r="183" spans="1:89" s="78" customFormat="1" x14ac:dyDescent="0.25">
      <c r="A183" s="290"/>
      <c r="P183" s="227"/>
      <c r="Q183" s="227"/>
      <c r="R183" s="227"/>
      <c r="S183" s="227"/>
      <c r="T183" s="227"/>
      <c r="U183" s="237"/>
      <c r="V183" s="286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27"/>
      <c r="AH183" s="227"/>
      <c r="AI183" s="227"/>
      <c r="AJ183" s="237"/>
      <c r="AK183" s="237"/>
      <c r="AL183" s="237"/>
      <c r="AM183" s="237"/>
      <c r="AN183" s="227"/>
      <c r="AO183" s="227"/>
      <c r="AP183" s="227"/>
      <c r="AQ183" s="227"/>
      <c r="AR183" s="228"/>
      <c r="AS183" s="228"/>
      <c r="AT183" s="228"/>
      <c r="AU183" s="228"/>
      <c r="AV183" s="228"/>
      <c r="AW183" s="228"/>
      <c r="AX183" s="228"/>
      <c r="AY183" s="227"/>
      <c r="AZ183" s="227"/>
      <c r="BA183" s="227"/>
      <c r="BB183" s="227"/>
      <c r="BC183" s="227"/>
      <c r="BD183" s="227"/>
      <c r="BE183" s="227"/>
      <c r="BF183" s="227"/>
      <c r="BG183" s="22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</row>
    <row r="184" spans="1:89" s="78" customFormat="1" x14ac:dyDescent="0.25">
      <c r="A184" s="290"/>
      <c r="P184" s="227"/>
      <c r="Q184" s="227"/>
      <c r="R184" s="227"/>
      <c r="S184" s="227"/>
      <c r="T184" s="227"/>
      <c r="U184" s="237"/>
      <c r="V184" s="286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27"/>
      <c r="AH184" s="227"/>
      <c r="AI184" s="227"/>
      <c r="AJ184" s="237"/>
      <c r="AK184" s="237"/>
      <c r="AL184" s="237"/>
      <c r="AM184" s="237"/>
      <c r="AN184" s="227"/>
      <c r="AO184" s="227"/>
      <c r="AP184" s="227"/>
      <c r="AQ184" s="227"/>
      <c r="AR184" s="228"/>
      <c r="AS184" s="228"/>
      <c r="AT184" s="228"/>
      <c r="AU184" s="228"/>
      <c r="AV184" s="228"/>
      <c r="AW184" s="228"/>
      <c r="AX184" s="228"/>
      <c r="AY184" s="227"/>
      <c r="AZ184" s="227"/>
      <c r="BA184" s="227"/>
      <c r="BB184" s="227"/>
      <c r="BC184" s="227"/>
      <c r="BD184" s="227"/>
      <c r="BE184" s="227"/>
      <c r="BF184" s="227"/>
      <c r="BG184" s="22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</row>
    <row r="185" spans="1:89" s="78" customFormat="1" x14ac:dyDescent="0.25">
      <c r="A185" s="290"/>
      <c r="P185" s="227"/>
      <c r="Q185" s="227"/>
      <c r="R185" s="227"/>
      <c r="S185" s="227"/>
      <c r="T185" s="227"/>
      <c r="U185" s="237"/>
      <c r="V185" s="286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27"/>
      <c r="AH185" s="227"/>
      <c r="AI185" s="227"/>
      <c r="AJ185" s="237"/>
      <c r="AK185" s="237"/>
      <c r="AL185" s="237"/>
      <c r="AM185" s="237"/>
      <c r="AN185" s="227"/>
      <c r="AO185" s="227"/>
      <c r="AP185" s="227"/>
      <c r="AQ185" s="227"/>
      <c r="AR185" s="228"/>
      <c r="AS185" s="228"/>
      <c r="AT185" s="228"/>
      <c r="AU185" s="228"/>
      <c r="AV185" s="228"/>
      <c r="AW185" s="228"/>
      <c r="AX185" s="228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</row>
    <row r="186" spans="1:89" s="78" customFormat="1" x14ac:dyDescent="0.25">
      <c r="A186" s="290"/>
      <c r="P186" s="227"/>
      <c r="Q186" s="227"/>
      <c r="R186" s="227"/>
      <c r="S186" s="227"/>
      <c r="T186" s="227"/>
      <c r="U186" s="237"/>
      <c r="V186" s="286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27"/>
      <c r="AH186" s="227"/>
      <c r="AI186" s="227"/>
      <c r="AJ186" s="237"/>
      <c r="AK186" s="237"/>
      <c r="AL186" s="237"/>
      <c r="AM186" s="237"/>
      <c r="AN186" s="227"/>
      <c r="AO186" s="227"/>
      <c r="AP186" s="227"/>
      <c r="AQ186" s="227"/>
      <c r="AR186" s="228"/>
      <c r="AS186" s="228"/>
      <c r="AT186" s="228"/>
      <c r="AU186" s="228"/>
      <c r="AV186" s="228"/>
      <c r="AW186" s="228"/>
      <c r="AX186" s="228"/>
      <c r="AY186" s="227"/>
      <c r="AZ186" s="227"/>
      <c r="BA186" s="227"/>
      <c r="BB186" s="227"/>
      <c r="BC186" s="227"/>
      <c r="BD186" s="227"/>
      <c r="BE186" s="227"/>
      <c r="BF186" s="227"/>
      <c r="BG186" s="22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</row>
    <row r="187" spans="1:89" s="78" customFormat="1" x14ac:dyDescent="0.25">
      <c r="A187" s="290"/>
      <c r="P187" s="227"/>
      <c r="Q187" s="227"/>
      <c r="R187" s="227"/>
      <c r="S187" s="227"/>
      <c r="T187" s="227"/>
      <c r="U187" s="237"/>
      <c r="V187" s="286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27"/>
      <c r="AH187" s="227"/>
      <c r="AI187" s="227"/>
      <c r="AJ187" s="237"/>
      <c r="AK187" s="237"/>
      <c r="AL187" s="237"/>
      <c r="AM187" s="237"/>
      <c r="AN187" s="227"/>
      <c r="AO187" s="227"/>
      <c r="AP187" s="227"/>
      <c r="AQ187" s="227"/>
      <c r="AR187" s="228"/>
      <c r="AS187" s="228"/>
      <c r="AT187" s="228"/>
      <c r="AU187" s="228"/>
      <c r="AV187" s="228"/>
      <c r="AW187" s="228"/>
      <c r="AX187" s="228"/>
      <c r="AY187" s="227"/>
      <c r="AZ187" s="227"/>
      <c r="BA187" s="227"/>
      <c r="BB187" s="227"/>
      <c r="BC187" s="227"/>
      <c r="BD187" s="227"/>
      <c r="BE187" s="227"/>
      <c r="BF187" s="227"/>
      <c r="BG187" s="22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</row>
    <row r="188" spans="1:89" s="78" customFormat="1" x14ac:dyDescent="0.25">
      <c r="A188" s="290"/>
      <c r="P188" s="227"/>
      <c r="Q188" s="227"/>
      <c r="R188" s="227"/>
      <c r="S188" s="227"/>
      <c r="T188" s="227"/>
      <c r="U188" s="237"/>
      <c r="V188" s="286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27"/>
      <c r="AH188" s="227"/>
      <c r="AI188" s="227"/>
      <c r="AJ188" s="237"/>
      <c r="AK188" s="237"/>
      <c r="AL188" s="237"/>
      <c r="AM188" s="237"/>
      <c r="AN188" s="227"/>
      <c r="AO188" s="227"/>
      <c r="AP188" s="227"/>
      <c r="AQ188" s="227"/>
      <c r="AR188" s="228"/>
      <c r="AS188" s="228"/>
      <c r="AT188" s="228"/>
      <c r="AU188" s="228"/>
      <c r="AV188" s="228"/>
      <c r="AW188" s="228"/>
      <c r="AX188" s="228"/>
      <c r="AY188" s="227"/>
      <c r="AZ188" s="227"/>
      <c r="BA188" s="227"/>
      <c r="BB188" s="227"/>
      <c r="BC188" s="227"/>
      <c r="BD188" s="227"/>
      <c r="BE188" s="227"/>
      <c r="BF188" s="227"/>
      <c r="BG188" s="22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</row>
    <row r="189" spans="1:89" s="78" customFormat="1" x14ac:dyDescent="0.25">
      <c r="A189" s="290"/>
      <c r="P189" s="227"/>
      <c r="Q189" s="227"/>
      <c r="R189" s="227"/>
      <c r="S189" s="227"/>
      <c r="T189" s="227"/>
      <c r="U189" s="237"/>
      <c r="V189" s="286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27"/>
      <c r="AH189" s="227"/>
      <c r="AI189" s="227"/>
      <c r="AJ189" s="237"/>
      <c r="AK189" s="237"/>
      <c r="AL189" s="237"/>
      <c r="AM189" s="237"/>
      <c r="AN189" s="227"/>
      <c r="AO189" s="227"/>
      <c r="AP189" s="227"/>
      <c r="AQ189" s="227"/>
      <c r="AR189" s="228"/>
      <c r="AS189" s="228"/>
      <c r="AT189" s="228"/>
      <c r="AU189" s="228"/>
      <c r="AV189" s="228"/>
      <c r="AW189" s="228"/>
      <c r="AX189" s="228"/>
      <c r="AY189" s="227"/>
      <c r="AZ189" s="227"/>
      <c r="BA189" s="227"/>
      <c r="BB189" s="227"/>
      <c r="BC189" s="227"/>
      <c r="BD189" s="227"/>
      <c r="BE189" s="227"/>
      <c r="BF189" s="227"/>
      <c r="BG189" s="22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</row>
    <row r="190" spans="1:89" s="78" customFormat="1" x14ac:dyDescent="0.25">
      <c r="A190" s="290"/>
      <c r="P190" s="227"/>
      <c r="Q190" s="227"/>
      <c r="R190" s="227"/>
      <c r="S190" s="227"/>
      <c r="T190" s="227"/>
      <c r="U190" s="237"/>
      <c r="V190" s="286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27"/>
      <c r="AH190" s="227"/>
      <c r="AI190" s="227"/>
      <c r="AJ190" s="237"/>
      <c r="AK190" s="237"/>
      <c r="AL190" s="237"/>
      <c r="AM190" s="237"/>
      <c r="AN190" s="227"/>
      <c r="AO190" s="227"/>
      <c r="AP190" s="227"/>
      <c r="AQ190" s="227"/>
      <c r="AR190" s="228"/>
      <c r="AS190" s="228"/>
      <c r="AT190" s="228"/>
      <c r="AU190" s="228"/>
      <c r="AV190" s="228"/>
      <c r="AW190" s="228"/>
      <c r="AX190" s="228"/>
      <c r="AY190" s="227"/>
      <c r="AZ190" s="227"/>
      <c r="BA190" s="227"/>
      <c r="BB190" s="227"/>
      <c r="BC190" s="227"/>
      <c r="BD190" s="227"/>
      <c r="BE190" s="227"/>
      <c r="BF190" s="227"/>
      <c r="BG190" s="22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</row>
    <row r="191" spans="1:89" s="78" customFormat="1" x14ac:dyDescent="0.25">
      <c r="A191" s="290"/>
      <c r="P191" s="227"/>
      <c r="Q191" s="227"/>
      <c r="R191" s="227"/>
      <c r="S191" s="227"/>
      <c r="T191" s="227"/>
      <c r="U191" s="237"/>
      <c r="V191" s="286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27"/>
      <c r="AH191" s="227"/>
      <c r="AI191" s="227"/>
      <c r="AJ191" s="237"/>
      <c r="AK191" s="237"/>
      <c r="AL191" s="237"/>
      <c r="AM191" s="237"/>
      <c r="AN191" s="227"/>
      <c r="AO191" s="227"/>
      <c r="AP191" s="227"/>
      <c r="AQ191" s="227"/>
      <c r="AR191" s="228"/>
      <c r="AS191" s="228"/>
      <c r="AT191" s="228"/>
      <c r="AU191" s="228"/>
      <c r="AV191" s="228"/>
      <c r="AW191" s="228"/>
      <c r="AX191" s="228"/>
      <c r="AY191" s="227"/>
      <c r="AZ191" s="227"/>
      <c r="BA191" s="227"/>
      <c r="BB191" s="227"/>
      <c r="BC191" s="227"/>
      <c r="BD191" s="227"/>
      <c r="BE191" s="227"/>
      <c r="BF191" s="227"/>
      <c r="BG191" s="22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</row>
    <row r="192" spans="1:89" s="78" customFormat="1" x14ac:dyDescent="0.25">
      <c r="A192" s="290"/>
      <c r="P192" s="227"/>
      <c r="Q192" s="227"/>
      <c r="R192" s="227"/>
      <c r="S192" s="227"/>
      <c r="T192" s="227"/>
      <c r="U192" s="237"/>
      <c r="V192" s="286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27"/>
      <c r="AH192" s="227"/>
      <c r="AI192" s="227"/>
      <c r="AJ192" s="237"/>
      <c r="AK192" s="237"/>
      <c r="AL192" s="237"/>
      <c r="AM192" s="237"/>
      <c r="AN192" s="227"/>
      <c r="AO192" s="227"/>
      <c r="AP192" s="227"/>
      <c r="AQ192" s="227"/>
      <c r="AR192" s="228"/>
      <c r="AS192" s="228"/>
      <c r="AT192" s="228"/>
      <c r="AU192" s="228"/>
      <c r="AV192" s="228"/>
      <c r="AW192" s="228"/>
      <c r="AX192" s="228"/>
      <c r="AY192" s="227"/>
      <c r="AZ192" s="227"/>
      <c r="BA192" s="227"/>
      <c r="BB192" s="227"/>
      <c r="BC192" s="227"/>
      <c r="BD192" s="227"/>
      <c r="BE192" s="227"/>
      <c r="BF192" s="227"/>
      <c r="BG192" s="22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</row>
    <row r="193" spans="1:89" s="78" customFormat="1" x14ac:dyDescent="0.25">
      <c r="A193" s="290"/>
      <c r="P193" s="227"/>
      <c r="Q193" s="227"/>
      <c r="R193" s="227"/>
      <c r="S193" s="227"/>
      <c r="T193" s="227"/>
      <c r="U193" s="237"/>
      <c r="V193" s="286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27"/>
      <c r="AH193" s="227"/>
      <c r="AI193" s="227"/>
      <c r="AJ193" s="237"/>
      <c r="AK193" s="237"/>
      <c r="AL193" s="237"/>
      <c r="AM193" s="237"/>
      <c r="AN193" s="227"/>
      <c r="AO193" s="227"/>
      <c r="AP193" s="227"/>
      <c r="AQ193" s="227"/>
      <c r="AR193" s="228"/>
      <c r="AS193" s="228"/>
      <c r="AT193" s="228"/>
      <c r="AU193" s="228"/>
      <c r="AV193" s="228"/>
      <c r="AW193" s="228"/>
      <c r="AX193" s="228"/>
      <c r="AY193" s="227"/>
      <c r="AZ193" s="227"/>
      <c r="BA193" s="227"/>
      <c r="BB193" s="227"/>
      <c r="BC193" s="227"/>
      <c r="BD193" s="227"/>
      <c r="BE193" s="227"/>
      <c r="BF193" s="227"/>
      <c r="BG193" s="22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</row>
    <row r="194" spans="1:89" s="78" customFormat="1" x14ac:dyDescent="0.25">
      <c r="A194" s="290"/>
      <c r="P194" s="227"/>
      <c r="Q194" s="227"/>
      <c r="R194" s="227"/>
      <c r="S194" s="227"/>
      <c r="T194" s="227"/>
      <c r="U194" s="237"/>
      <c r="V194" s="286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27"/>
      <c r="AH194" s="227"/>
      <c r="AI194" s="227"/>
      <c r="AJ194" s="237"/>
      <c r="AK194" s="237"/>
      <c r="AL194" s="237"/>
      <c r="AM194" s="237"/>
      <c r="AN194" s="227"/>
      <c r="AO194" s="227"/>
      <c r="AP194" s="227"/>
      <c r="AQ194" s="227"/>
      <c r="AR194" s="228"/>
      <c r="AS194" s="228"/>
      <c r="AT194" s="228"/>
      <c r="AU194" s="228"/>
      <c r="AV194" s="228"/>
      <c r="AW194" s="228"/>
      <c r="AX194" s="228"/>
      <c r="AY194" s="227"/>
      <c r="AZ194" s="227"/>
      <c r="BA194" s="227"/>
      <c r="BB194" s="227"/>
      <c r="BC194" s="227"/>
      <c r="BD194" s="227"/>
      <c r="BE194" s="227"/>
      <c r="BF194" s="227"/>
      <c r="BG194" s="22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</row>
    <row r="195" spans="1:89" s="78" customFormat="1" x14ac:dyDescent="0.25">
      <c r="A195" s="290"/>
      <c r="P195" s="227"/>
      <c r="Q195" s="227"/>
      <c r="R195" s="227"/>
      <c r="S195" s="227"/>
      <c r="T195" s="227"/>
      <c r="U195" s="237"/>
      <c r="V195" s="286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27"/>
      <c r="AH195" s="227"/>
      <c r="AI195" s="227"/>
      <c r="AJ195" s="237"/>
      <c r="AK195" s="237"/>
      <c r="AL195" s="237"/>
      <c r="AM195" s="237"/>
      <c r="AN195" s="227"/>
      <c r="AO195" s="227"/>
      <c r="AP195" s="227"/>
      <c r="AQ195" s="227"/>
      <c r="AR195" s="228"/>
      <c r="AS195" s="228"/>
      <c r="AT195" s="228"/>
      <c r="AU195" s="228"/>
      <c r="AV195" s="228"/>
      <c r="AW195" s="228"/>
      <c r="AX195" s="228"/>
      <c r="AY195" s="227"/>
      <c r="AZ195" s="227"/>
      <c r="BA195" s="227"/>
      <c r="BB195" s="2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</row>
    <row r="196" spans="1:89" s="78" customFormat="1" x14ac:dyDescent="0.25">
      <c r="A196" s="290"/>
      <c r="P196" s="227"/>
      <c r="Q196" s="227"/>
      <c r="R196" s="227"/>
      <c r="S196" s="227"/>
      <c r="T196" s="227"/>
      <c r="U196" s="237"/>
      <c r="V196" s="286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27"/>
      <c r="AH196" s="227"/>
      <c r="AI196" s="227"/>
      <c r="AJ196" s="237"/>
      <c r="AK196" s="237"/>
      <c r="AL196" s="237"/>
      <c r="AM196" s="237"/>
      <c r="AN196" s="227"/>
      <c r="AO196" s="227"/>
      <c r="AP196" s="227"/>
      <c r="AQ196" s="227"/>
      <c r="AR196" s="228"/>
      <c r="AS196" s="228"/>
      <c r="AT196" s="228"/>
      <c r="AU196" s="228"/>
      <c r="AV196" s="228"/>
      <c r="AW196" s="228"/>
      <c r="AX196" s="228"/>
      <c r="AY196" s="227"/>
      <c r="AZ196" s="227"/>
      <c r="BA196" s="227"/>
      <c r="BB196" s="227"/>
      <c r="BC196" s="227"/>
      <c r="BD196" s="227"/>
      <c r="BE196" s="227"/>
      <c r="BF196" s="227"/>
      <c r="BG196" s="227"/>
      <c r="BH196" s="227"/>
      <c r="BI196" s="227"/>
      <c r="BJ196" s="227"/>
      <c r="BK196" s="227"/>
      <c r="BL196" s="227"/>
      <c r="BM196" s="227"/>
      <c r="BN196" s="227"/>
      <c r="BO196" s="227"/>
      <c r="BP196" s="227"/>
      <c r="BQ196" s="227"/>
      <c r="BR196" s="227"/>
      <c r="BS196" s="227"/>
      <c r="BT196" s="227"/>
      <c r="BU196" s="227"/>
      <c r="BV196" s="227"/>
      <c r="BW196" s="227"/>
      <c r="BX196" s="227"/>
      <c r="BY196" s="227"/>
      <c r="BZ196" s="227"/>
      <c r="CA196" s="227"/>
      <c r="CB196" s="227"/>
      <c r="CC196" s="227"/>
      <c r="CD196" s="227"/>
      <c r="CE196" s="227"/>
      <c r="CF196" s="227"/>
      <c r="CG196" s="227"/>
      <c r="CH196" s="227"/>
      <c r="CI196" s="227"/>
      <c r="CJ196" s="227"/>
      <c r="CK196" s="227"/>
    </row>
    <row r="197" spans="1:89" s="78" customFormat="1" x14ac:dyDescent="0.25">
      <c r="A197" s="290"/>
      <c r="P197" s="227"/>
      <c r="Q197" s="227"/>
      <c r="R197" s="227"/>
      <c r="S197" s="227"/>
      <c r="T197" s="227"/>
      <c r="U197" s="237"/>
      <c r="V197" s="286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27"/>
      <c r="AH197" s="227"/>
      <c r="AI197" s="227"/>
      <c r="AJ197" s="237"/>
      <c r="AK197" s="237"/>
      <c r="AL197" s="237"/>
      <c r="AM197" s="237"/>
      <c r="AN197" s="227"/>
      <c r="AO197" s="227"/>
      <c r="AP197" s="227"/>
      <c r="AQ197" s="227"/>
      <c r="AR197" s="228"/>
      <c r="AS197" s="228"/>
      <c r="AT197" s="228"/>
      <c r="AU197" s="228"/>
      <c r="AV197" s="228"/>
      <c r="AW197" s="228"/>
      <c r="AX197" s="228"/>
      <c r="AY197" s="227"/>
      <c r="AZ197" s="227"/>
      <c r="BA197" s="227"/>
      <c r="BB197" s="227"/>
      <c r="BC197" s="227"/>
      <c r="BD197" s="227"/>
      <c r="BE197" s="227"/>
      <c r="BF197" s="227"/>
      <c r="BG197" s="227"/>
      <c r="BH197" s="227"/>
      <c r="BI197" s="227"/>
      <c r="BJ197" s="227"/>
      <c r="BK197" s="227"/>
      <c r="BL197" s="227"/>
      <c r="BM197" s="227"/>
      <c r="BN197" s="227"/>
      <c r="BO197" s="227"/>
      <c r="BP197" s="227"/>
      <c r="BQ197" s="227"/>
      <c r="BR197" s="227"/>
      <c r="BS197" s="227"/>
      <c r="BT197" s="227"/>
      <c r="BU197" s="227"/>
      <c r="BV197" s="227"/>
      <c r="BW197" s="227"/>
      <c r="BX197" s="227"/>
      <c r="BY197" s="227"/>
      <c r="BZ197" s="227"/>
      <c r="CA197" s="227"/>
      <c r="CB197" s="227"/>
      <c r="CC197" s="227"/>
      <c r="CD197" s="227"/>
      <c r="CE197" s="227"/>
      <c r="CF197" s="227"/>
      <c r="CG197" s="227"/>
      <c r="CH197" s="227"/>
      <c r="CI197" s="227"/>
      <c r="CJ197" s="227"/>
      <c r="CK197" s="227"/>
    </row>
    <row r="198" spans="1:89" s="78" customFormat="1" x14ac:dyDescent="0.25">
      <c r="A198" s="290"/>
      <c r="P198" s="227"/>
      <c r="Q198" s="227"/>
      <c r="R198" s="227"/>
      <c r="S198" s="227"/>
      <c r="T198" s="227"/>
      <c r="U198" s="237"/>
      <c r="V198" s="286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27"/>
      <c r="AH198" s="227"/>
      <c r="AI198" s="227"/>
      <c r="AJ198" s="237"/>
      <c r="AK198" s="237"/>
      <c r="AL198" s="237"/>
      <c r="AM198" s="237"/>
      <c r="AN198" s="227"/>
      <c r="AO198" s="227"/>
      <c r="AP198" s="227"/>
      <c r="AQ198" s="227"/>
      <c r="AR198" s="228"/>
      <c r="AS198" s="228"/>
      <c r="AT198" s="228"/>
      <c r="AU198" s="228"/>
      <c r="AV198" s="228"/>
      <c r="AW198" s="228"/>
      <c r="AX198" s="228"/>
      <c r="AY198" s="227"/>
      <c r="AZ198" s="227"/>
      <c r="BA198" s="227"/>
      <c r="BB198" s="227"/>
      <c r="BC198" s="227"/>
      <c r="BD198" s="227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</row>
    <row r="199" spans="1:89" s="78" customFormat="1" x14ac:dyDescent="0.25">
      <c r="A199" s="290"/>
      <c r="P199" s="227"/>
      <c r="Q199" s="227"/>
      <c r="R199" s="227"/>
      <c r="S199" s="227"/>
      <c r="T199" s="227"/>
      <c r="U199" s="237"/>
      <c r="V199" s="286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27"/>
      <c r="AH199" s="227"/>
      <c r="AI199" s="227"/>
      <c r="AJ199" s="237"/>
      <c r="AK199" s="237"/>
      <c r="AL199" s="237"/>
      <c r="AM199" s="237"/>
      <c r="AN199" s="227"/>
      <c r="AO199" s="227"/>
      <c r="AP199" s="227"/>
      <c r="AQ199" s="227"/>
      <c r="AR199" s="228"/>
      <c r="AS199" s="228"/>
      <c r="AT199" s="228"/>
      <c r="AU199" s="228"/>
      <c r="AV199" s="228"/>
      <c r="AW199" s="228"/>
      <c r="AX199" s="228"/>
      <c r="AY199" s="227"/>
      <c r="AZ199" s="227"/>
      <c r="BA199" s="227"/>
      <c r="BB199" s="227"/>
      <c r="BC199" s="227"/>
      <c r="BD199" s="227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</row>
    <row r="200" spans="1:89" s="78" customFormat="1" x14ac:dyDescent="0.25">
      <c r="A200" s="290"/>
      <c r="P200" s="227"/>
      <c r="Q200" s="227"/>
      <c r="R200" s="227"/>
      <c r="S200" s="227"/>
      <c r="T200" s="227"/>
      <c r="U200" s="237"/>
      <c r="V200" s="286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27"/>
      <c r="AH200" s="227"/>
      <c r="AI200" s="227"/>
      <c r="AJ200" s="237"/>
      <c r="AK200" s="237"/>
      <c r="AL200" s="237"/>
      <c r="AM200" s="237"/>
      <c r="AN200" s="227"/>
      <c r="AO200" s="227"/>
      <c r="AP200" s="227"/>
      <c r="AQ200" s="227"/>
      <c r="AR200" s="228"/>
      <c r="AS200" s="228"/>
      <c r="AT200" s="228"/>
      <c r="AU200" s="228"/>
      <c r="AV200" s="228"/>
      <c r="AW200" s="228"/>
      <c r="AX200" s="228"/>
      <c r="AY200" s="227"/>
      <c r="AZ200" s="227"/>
      <c r="BA200" s="227"/>
      <c r="BB200" s="227"/>
      <c r="BC200" s="227"/>
      <c r="BD200" s="227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</row>
    <row r="201" spans="1:89" s="78" customFormat="1" x14ac:dyDescent="0.25">
      <c r="A201" s="290"/>
      <c r="P201" s="227"/>
      <c r="Q201" s="227"/>
      <c r="R201" s="227"/>
      <c r="S201" s="227"/>
      <c r="T201" s="227"/>
      <c r="U201" s="237"/>
      <c r="V201" s="286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27"/>
      <c r="AH201" s="227"/>
      <c r="AI201" s="227"/>
      <c r="AJ201" s="237"/>
      <c r="AK201" s="237"/>
      <c r="AL201" s="237"/>
      <c r="AM201" s="237"/>
      <c r="AN201" s="227"/>
      <c r="AO201" s="227"/>
      <c r="AP201" s="227"/>
      <c r="AQ201" s="227"/>
      <c r="AR201" s="228"/>
      <c r="AS201" s="228"/>
      <c r="AT201" s="228"/>
      <c r="AU201" s="228"/>
      <c r="AV201" s="228"/>
      <c r="AW201" s="228"/>
      <c r="AX201" s="228"/>
      <c r="AY201" s="227"/>
      <c r="AZ201" s="227"/>
      <c r="BA201" s="227"/>
      <c r="BB201" s="227"/>
      <c r="BC201" s="227"/>
      <c r="BD201" s="227"/>
      <c r="BE201" s="227"/>
      <c r="BF201" s="227"/>
      <c r="BG201" s="227"/>
      <c r="BH201" s="227"/>
      <c r="BI201" s="227"/>
      <c r="BJ201" s="227"/>
      <c r="BK201" s="227"/>
      <c r="BL201" s="227"/>
      <c r="BM201" s="227"/>
      <c r="BN201" s="227"/>
      <c r="BO201" s="227"/>
      <c r="BP201" s="227"/>
      <c r="BQ201" s="227"/>
      <c r="BR201" s="227"/>
      <c r="BS201" s="227"/>
      <c r="BT201" s="227"/>
      <c r="BU201" s="227"/>
      <c r="BV201" s="227"/>
      <c r="BW201" s="227"/>
      <c r="BX201" s="227"/>
      <c r="BY201" s="227"/>
      <c r="BZ201" s="227"/>
      <c r="CA201" s="227"/>
      <c r="CB201" s="227"/>
      <c r="CC201" s="227"/>
      <c r="CD201" s="227"/>
      <c r="CE201" s="227"/>
      <c r="CF201" s="227"/>
      <c r="CG201" s="227"/>
      <c r="CH201" s="227"/>
      <c r="CI201" s="227"/>
      <c r="CJ201" s="227"/>
      <c r="CK201" s="227"/>
    </row>
    <row r="202" spans="1:89" s="78" customFormat="1" x14ac:dyDescent="0.25">
      <c r="A202" s="290"/>
      <c r="P202" s="227"/>
      <c r="Q202" s="227"/>
      <c r="R202" s="227"/>
      <c r="S202" s="227"/>
      <c r="T202" s="227"/>
      <c r="U202" s="237"/>
      <c r="V202" s="286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27"/>
      <c r="AH202" s="227"/>
      <c r="AI202" s="227"/>
      <c r="AJ202" s="237"/>
      <c r="AK202" s="237"/>
      <c r="AL202" s="237"/>
      <c r="AM202" s="237"/>
      <c r="AN202" s="227"/>
      <c r="AO202" s="227"/>
      <c r="AP202" s="227"/>
      <c r="AQ202" s="227"/>
      <c r="AR202" s="228"/>
      <c r="AS202" s="228"/>
      <c r="AT202" s="228"/>
      <c r="AU202" s="228"/>
      <c r="AV202" s="228"/>
      <c r="AW202" s="228"/>
      <c r="AX202" s="228"/>
      <c r="AY202" s="227"/>
      <c r="AZ202" s="227"/>
      <c r="BA202" s="227"/>
      <c r="BB202" s="227"/>
      <c r="BC202" s="227"/>
      <c r="BD202" s="227"/>
      <c r="BE202" s="227"/>
      <c r="BF202" s="227"/>
      <c r="BG202" s="227"/>
      <c r="BH202" s="227"/>
      <c r="BI202" s="227"/>
      <c r="BJ202" s="227"/>
      <c r="BK202" s="227"/>
      <c r="BL202" s="227"/>
      <c r="BM202" s="227"/>
      <c r="BN202" s="227"/>
      <c r="BO202" s="227"/>
      <c r="BP202" s="227"/>
      <c r="BQ202" s="227"/>
      <c r="BR202" s="227"/>
      <c r="BS202" s="227"/>
      <c r="BT202" s="227"/>
      <c r="BU202" s="227"/>
      <c r="BV202" s="227"/>
      <c r="BW202" s="227"/>
      <c r="BX202" s="227"/>
      <c r="BY202" s="227"/>
      <c r="BZ202" s="227"/>
      <c r="CA202" s="227"/>
      <c r="CB202" s="227"/>
      <c r="CC202" s="227"/>
      <c r="CD202" s="227"/>
      <c r="CE202" s="227"/>
      <c r="CF202" s="227"/>
      <c r="CG202" s="227"/>
      <c r="CH202" s="227"/>
      <c r="CI202" s="227"/>
      <c r="CJ202" s="227"/>
      <c r="CK202" s="227"/>
    </row>
    <row r="203" spans="1:89" s="78" customFormat="1" x14ac:dyDescent="0.25">
      <c r="A203" s="290"/>
      <c r="P203" s="227"/>
      <c r="Q203" s="227"/>
      <c r="R203" s="227"/>
      <c r="S203" s="227"/>
      <c r="T203" s="227"/>
      <c r="U203" s="237"/>
      <c r="V203" s="286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27"/>
      <c r="AH203" s="227"/>
      <c r="AI203" s="227"/>
      <c r="AJ203" s="237"/>
      <c r="AK203" s="237"/>
      <c r="AL203" s="237"/>
      <c r="AM203" s="237"/>
      <c r="AN203" s="227"/>
      <c r="AO203" s="227"/>
      <c r="AP203" s="227"/>
      <c r="AQ203" s="227"/>
      <c r="AR203" s="228"/>
      <c r="AS203" s="228"/>
      <c r="AT203" s="228"/>
      <c r="AU203" s="228"/>
      <c r="AV203" s="228"/>
      <c r="AW203" s="228"/>
      <c r="AX203" s="228"/>
      <c r="AY203" s="227"/>
      <c r="AZ203" s="227"/>
      <c r="BA203" s="227"/>
      <c r="BB203" s="227"/>
      <c r="BC203" s="227"/>
      <c r="BD203" s="227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</row>
    <row r="204" spans="1:89" s="78" customFormat="1" x14ac:dyDescent="0.25">
      <c r="A204" s="290"/>
      <c r="P204" s="227"/>
      <c r="Q204" s="227"/>
      <c r="R204" s="227"/>
      <c r="S204" s="227"/>
      <c r="T204" s="227"/>
      <c r="U204" s="237"/>
      <c r="V204" s="286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27"/>
      <c r="AH204" s="227"/>
      <c r="AI204" s="227"/>
      <c r="AJ204" s="237"/>
      <c r="AK204" s="237"/>
      <c r="AL204" s="237"/>
      <c r="AM204" s="237"/>
      <c r="AN204" s="227"/>
      <c r="AO204" s="227"/>
      <c r="AP204" s="227"/>
      <c r="AQ204" s="227"/>
      <c r="AR204" s="228"/>
      <c r="AS204" s="228"/>
      <c r="AT204" s="228"/>
      <c r="AU204" s="228"/>
      <c r="AV204" s="228"/>
      <c r="AW204" s="228"/>
      <c r="AX204" s="228"/>
      <c r="AY204" s="227"/>
      <c r="AZ204" s="227"/>
      <c r="BA204" s="227"/>
      <c r="BB204" s="227"/>
      <c r="BC204" s="227"/>
      <c r="BD204" s="227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</row>
    <row r="205" spans="1:89" s="78" customFormat="1" x14ac:dyDescent="0.25">
      <c r="A205" s="290"/>
      <c r="P205" s="227"/>
      <c r="Q205" s="227"/>
      <c r="R205" s="227"/>
      <c r="S205" s="227"/>
      <c r="T205" s="227"/>
      <c r="U205" s="237"/>
      <c r="V205" s="286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27"/>
      <c r="AH205" s="227"/>
      <c r="AI205" s="227"/>
      <c r="AJ205" s="237"/>
      <c r="AK205" s="237"/>
      <c r="AL205" s="237"/>
      <c r="AM205" s="237"/>
      <c r="AN205" s="227"/>
      <c r="AO205" s="227"/>
      <c r="AP205" s="227"/>
      <c r="AQ205" s="227"/>
      <c r="AR205" s="228"/>
      <c r="AS205" s="228"/>
      <c r="AT205" s="228"/>
      <c r="AU205" s="228"/>
      <c r="AV205" s="228"/>
      <c r="AW205" s="228"/>
      <c r="AX205" s="228"/>
      <c r="AY205" s="227"/>
      <c r="AZ205" s="227"/>
      <c r="BA205" s="227"/>
      <c r="BB205" s="227"/>
      <c r="BC205" s="227"/>
      <c r="BD205" s="227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</row>
    <row r="206" spans="1:89" s="78" customFormat="1" x14ac:dyDescent="0.25">
      <c r="A206" s="290"/>
      <c r="P206" s="227"/>
      <c r="Q206" s="227"/>
      <c r="R206" s="227"/>
      <c r="S206" s="227"/>
      <c r="T206" s="227"/>
      <c r="U206" s="237"/>
      <c r="V206" s="286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27"/>
      <c r="AH206" s="227"/>
      <c r="AI206" s="227"/>
      <c r="AJ206" s="237"/>
      <c r="AK206" s="237"/>
      <c r="AL206" s="237"/>
      <c r="AM206" s="237"/>
      <c r="AN206" s="227"/>
      <c r="AO206" s="227"/>
      <c r="AP206" s="227"/>
      <c r="AQ206" s="227"/>
      <c r="AR206" s="228"/>
      <c r="AS206" s="228"/>
      <c r="AT206" s="228"/>
      <c r="AU206" s="228"/>
      <c r="AV206" s="228"/>
      <c r="AW206" s="228"/>
      <c r="AX206" s="228"/>
      <c r="AY206" s="227"/>
      <c r="AZ206" s="227"/>
      <c r="BA206" s="227"/>
      <c r="BB206" s="227"/>
      <c r="BC206" s="227"/>
      <c r="BD206" s="227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</row>
    <row r="207" spans="1:89" s="78" customFormat="1" x14ac:dyDescent="0.25">
      <c r="A207" s="290"/>
      <c r="P207" s="227"/>
      <c r="Q207" s="227"/>
      <c r="R207" s="227"/>
      <c r="S207" s="227"/>
      <c r="T207" s="227"/>
      <c r="U207" s="237"/>
      <c r="V207" s="286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27"/>
      <c r="AH207" s="227"/>
      <c r="AI207" s="227"/>
      <c r="AJ207" s="237"/>
      <c r="AK207" s="237"/>
      <c r="AL207" s="237"/>
      <c r="AM207" s="237"/>
      <c r="AN207" s="227"/>
      <c r="AO207" s="227"/>
      <c r="AP207" s="227"/>
      <c r="AQ207" s="227"/>
      <c r="AR207" s="228"/>
      <c r="AS207" s="228"/>
      <c r="AT207" s="228"/>
      <c r="AU207" s="228"/>
      <c r="AV207" s="228"/>
      <c r="AW207" s="228"/>
      <c r="AX207" s="228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  <c r="BJ207" s="227"/>
      <c r="BK207" s="227"/>
      <c r="BL207" s="227"/>
      <c r="BM207" s="227"/>
      <c r="BN207" s="227"/>
      <c r="BO207" s="227"/>
      <c r="BP207" s="227"/>
      <c r="BQ207" s="227"/>
      <c r="BR207" s="227"/>
      <c r="BS207" s="227"/>
      <c r="BT207" s="227"/>
      <c r="BU207" s="227"/>
      <c r="BV207" s="227"/>
      <c r="BW207" s="227"/>
      <c r="BX207" s="227"/>
      <c r="BY207" s="227"/>
      <c r="BZ207" s="227"/>
      <c r="CA207" s="227"/>
      <c r="CB207" s="227"/>
      <c r="CC207" s="227"/>
      <c r="CD207" s="227"/>
      <c r="CE207" s="227"/>
      <c r="CF207" s="227"/>
      <c r="CG207" s="227"/>
      <c r="CH207" s="227"/>
      <c r="CI207" s="227"/>
      <c r="CJ207" s="227"/>
      <c r="CK207" s="227"/>
    </row>
    <row r="208" spans="1:89" s="78" customFormat="1" x14ac:dyDescent="0.25">
      <c r="A208" s="290"/>
      <c r="P208" s="227"/>
      <c r="Q208" s="227"/>
      <c r="R208" s="227"/>
      <c r="S208" s="227"/>
      <c r="T208" s="227"/>
      <c r="U208" s="237"/>
      <c r="V208" s="286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27"/>
      <c r="AH208" s="227"/>
      <c r="AI208" s="227"/>
      <c r="AJ208" s="237"/>
      <c r="AK208" s="237"/>
      <c r="AL208" s="237"/>
      <c r="AM208" s="237"/>
      <c r="AN208" s="227"/>
      <c r="AO208" s="227"/>
      <c r="AP208" s="227"/>
      <c r="AQ208" s="227"/>
      <c r="AR208" s="228"/>
      <c r="AS208" s="228"/>
      <c r="AT208" s="228"/>
      <c r="AU208" s="228"/>
      <c r="AV208" s="228"/>
      <c r="AW208" s="228"/>
      <c r="AX208" s="228"/>
      <c r="AY208" s="227"/>
      <c r="AZ208" s="227"/>
      <c r="BA208" s="227"/>
      <c r="BB208" s="227"/>
      <c r="BC208" s="227"/>
      <c r="BD208" s="227"/>
      <c r="BE208" s="227"/>
      <c r="BF208" s="227"/>
      <c r="BG208" s="227"/>
      <c r="BH208" s="227"/>
      <c r="BI208" s="227"/>
      <c r="BJ208" s="227"/>
      <c r="BK208" s="227"/>
      <c r="BL208" s="227"/>
      <c r="BM208" s="227"/>
      <c r="BN208" s="227"/>
      <c r="BO208" s="227"/>
      <c r="BP208" s="227"/>
      <c r="BQ208" s="227"/>
      <c r="BR208" s="227"/>
      <c r="BS208" s="227"/>
      <c r="BT208" s="227"/>
      <c r="BU208" s="227"/>
      <c r="BV208" s="227"/>
      <c r="BW208" s="227"/>
      <c r="BX208" s="227"/>
      <c r="BY208" s="227"/>
      <c r="BZ208" s="227"/>
      <c r="CA208" s="227"/>
      <c r="CB208" s="227"/>
      <c r="CC208" s="227"/>
      <c r="CD208" s="227"/>
      <c r="CE208" s="227"/>
      <c r="CF208" s="227"/>
      <c r="CG208" s="227"/>
      <c r="CH208" s="227"/>
      <c r="CI208" s="227"/>
      <c r="CJ208" s="227"/>
      <c r="CK208" s="227"/>
    </row>
    <row r="209" spans="1:89" s="78" customFormat="1" x14ac:dyDescent="0.25">
      <c r="A209" s="290"/>
      <c r="P209" s="227"/>
      <c r="Q209" s="227"/>
      <c r="R209" s="227"/>
      <c r="S209" s="227"/>
      <c r="T209" s="227"/>
      <c r="U209" s="237"/>
      <c r="V209" s="286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27"/>
      <c r="AH209" s="227"/>
      <c r="AI209" s="227"/>
      <c r="AJ209" s="237"/>
      <c r="AK209" s="237"/>
      <c r="AL209" s="237"/>
      <c r="AM209" s="237"/>
      <c r="AN209" s="227"/>
      <c r="AO209" s="227"/>
      <c r="AP209" s="227"/>
      <c r="AQ209" s="227"/>
      <c r="AR209" s="228"/>
      <c r="AS209" s="228"/>
      <c r="AT209" s="228"/>
      <c r="AU209" s="228"/>
      <c r="AV209" s="228"/>
      <c r="AW209" s="228"/>
      <c r="AX209" s="228"/>
      <c r="AY209" s="227"/>
      <c r="AZ209" s="227"/>
      <c r="BA209" s="227"/>
      <c r="BB209" s="227"/>
      <c r="BC209" s="227"/>
      <c r="BD209" s="227"/>
      <c r="BE209" s="227"/>
      <c r="BF209" s="227"/>
      <c r="BG209" s="227"/>
      <c r="BH209" s="227"/>
      <c r="BI209" s="227"/>
      <c r="BJ209" s="227"/>
      <c r="BK209" s="227"/>
      <c r="BL209" s="227"/>
      <c r="BM209" s="227"/>
      <c r="BN209" s="227"/>
      <c r="BO209" s="227"/>
      <c r="BP209" s="227"/>
      <c r="BQ209" s="227"/>
      <c r="BR209" s="227"/>
      <c r="BS209" s="227"/>
      <c r="BT209" s="227"/>
      <c r="BU209" s="227"/>
      <c r="BV209" s="227"/>
      <c r="BW209" s="227"/>
      <c r="BX209" s="227"/>
      <c r="BY209" s="227"/>
      <c r="BZ209" s="227"/>
      <c r="CA209" s="227"/>
      <c r="CB209" s="227"/>
      <c r="CC209" s="227"/>
      <c r="CD209" s="227"/>
      <c r="CE209" s="227"/>
      <c r="CF209" s="227"/>
      <c r="CG209" s="227"/>
      <c r="CH209" s="227"/>
      <c r="CI209" s="227"/>
      <c r="CJ209" s="227"/>
      <c r="CK209" s="227"/>
    </row>
    <row r="210" spans="1:89" s="78" customFormat="1" x14ac:dyDescent="0.25">
      <c r="A210" s="290"/>
      <c r="P210" s="227"/>
      <c r="Q210" s="227"/>
      <c r="R210" s="227"/>
      <c r="S210" s="227"/>
      <c r="T210" s="227"/>
      <c r="U210" s="237"/>
      <c r="V210" s="286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27"/>
      <c r="AH210" s="227"/>
      <c r="AI210" s="227"/>
      <c r="AJ210" s="237"/>
      <c r="AK210" s="237"/>
      <c r="AL210" s="237"/>
      <c r="AM210" s="237"/>
      <c r="AN210" s="227"/>
      <c r="AO210" s="227"/>
      <c r="AP210" s="227"/>
      <c r="AQ210" s="227"/>
      <c r="AR210" s="228"/>
      <c r="AS210" s="228"/>
      <c r="AT210" s="228"/>
      <c r="AU210" s="228"/>
      <c r="AV210" s="228"/>
      <c r="AW210" s="228"/>
      <c r="AX210" s="228"/>
      <c r="AY210" s="227"/>
      <c r="AZ210" s="227"/>
      <c r="BA210" s="227"/>
      <c r="BB210" s="227"/>
      <c r="BC210" s="227"/>
      <c r="BD210" s="227"/>
      <c r="BE210" s="227"/>
      <c r="BF210" s="227"/>
      <c r="BG210" s="227"/>
      <c r="BH210" s="227"/>
      <c r="BI210" s="227"/>
      <c r="BJ210" s="227"/>
      <c r="BK210" s="227"/>
      <c r="BL210" s="227"/>
      <c r="BM210" s="227"/>
      <c r="BN210" s="227"/>
      <c r="BO210" s="227"/>
      <c r="BP210" s="227"/>
      <c r="BQ210" s="227"/>
      <c r="BR210" s="227"/>
      <c r="BS210" s="227"/>
      <c r="BT210" s="227"/>
      <c r="BU210" s="227"/>
      <c r="BV210" s="227"/>
      <c r="BW210" s="227"/>
      <c r="BX210" s="227"/>
      <c r="BY210" s="227"/>
      <c r="BZ210" s="227"/>
      <c r="CA210" s="227"/>
      <c r="CB210" s="227"/>
      <c r="CC210" s="227"/>
      <c r="CD210" s="227"/>
      <c r="CE210" s="227"/>
      <c r="CF210" s="227"/>
      <c r="CG210" s="227"/>
      <c r="CH210" s="227"/>
      <c r="CI210" s="227"/>
      <c r="CJ210" s="227"/>
      <c r="CK210" s="227"/>
    </row>
    <row r="211" spans="1:89" s="78" customFormat="1" x14ac:dyDescent="0.25">
      <c r="A211" s="290"/>
      <c r="P211" s="227"/>
      <c r="Q211" s="227"/>
      <c r="R211" s="227"/>
      <c r="S211" s="227"/>
      <c r="T211" s="227"/>
      <c r="U211" s="237"/>
      <c r="V211" s="286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27"/>
      <c r="AH211" s="227"/>
      <c r="AI211" s="227"/>
      <c r="AJ211" s="237"/>
      <c r="AK211" s="237"/>
      <c r="AL211" s="237"/>
      <c r="AM211" s="237"/>
      <c r="AN211" s="227"/>
      <c r="AO211" s="227"/>
      <c r="AP211" s="227"/>
      <c r="AQ211" s="227"/>
      <c r="AR211" s="228"/>
      <c r="AS211" s="228"/>
      <c r="AT211" s="228"/>
      <c r="AU211" s="228"/>
      <c r="AV211" s="228"/>
      <c r="AW211" s="228"/>
      <c r="AX211" s="228"/>
      <c r="AY211" s="227"/>
      <c r="AZ211" s="227"/>
      <c r="BA211" s="227"/>
      <c r="BB211" s="227"/>
      <c r="BC211" s="227"/>
      <c r="BD211" s="227"/>
      <c r="BE211" s="227"/>
      <c r="BF211" s="227"/>
      <c r="BG211" s="227"/>
      <c r="BH211" s="227"/>
      <c r="BI211" s="227"/>
      <c r="BJ211" s="227"/>
      <c r="BK211" s="227"/>
      <c r="BL211" s="227"/>
      <c r="BM211" s="227"/>
      <c r="BN211" s="227"/>
      <c r="BO211" s="227"/>
      <c r="BP211" s="227"/>
      <c r="BQ211" s="227"/>
      <c r="BR211" s="227"/>
      <c r="BS211" s="227"/>
      <c r="BT211" s="227"/>
      <c r="BU211" s="227"/>
      <c r="BV211" s="227"/>
      <c r="BW211" s="227"/>
      <c r="BX211" s="227"/>
      <c r="BY211" s="227"/>
      <c r="BZ211" s="227"/>
      <c r="CA211" s="227"/>
      <c r="CB211" s="227"/>
      <c r="CC211" s="227"/>
      <c r="CD211" s="227"/>
      <c r="CE211" s="227"/>
      <c r="CF211" s="227"/>
      <c r="CG211" s="227"/>
      <c r="CH211" s="227"/>
      <c r="CI211" s="227"/>
      <c r="CJ211" s="227"/>
      <c r="CK211" s="227"/>
    </row>
    <row r="212" spans="1:89" s="78" customFormat="1" x14ac:dyDescent="0.25">
      <c r="A212" s="290"/>
      <c r="P212" s="227"/>
      <c r="Q212" s="227"/>
      <c r="R212" s="227"/>
      <c r="S212" s="227"/>
      <c r="T212" s="227"/>
      <c r="U212" s="237"/>
      <c r="V212" s="286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27"/>
      <c r="AH212" s="227"/>
      <c r="AI212" s="227"/>
      <c r="AJ212" s="237"/>
      <c r="AK212" s="237"/>
      <c r="AL212" s="237"/>
      <c r="AM212" s="237"/>
      <c r="AN212" s="227"/>
      <c r="AO212" s="227"/>
      <c r="AP212" s="227"/>
      <c r="AQ212" s="227"/>
      <c r="AR212" s="228"/>
      <c r="AS212" s="228"/>
      <c r="AT212" s="228"/>
      <c r="AU212" s="228"/>
      <c r="AV212" s="228"/>
      <c r="AW212" s="228"/>
      <c r="AX212" s="228"/>
      <c r="AY212" s="227"/>
      <c r="AZ212" s="227"/>
      <c r="BA212" s="227"/>
      <c r="BB212" s="227"/>
      <c r="BC212" s="227"/>
      <c r="BD212" s="227"/>
      <c r="BE212" s="227"/>
      <c r="BF212" s="227"/>
      <c r="BG212" s="227"/>
      <c r="BH212" s="227"/>
      <c r="BI212" s="227"/>
      <c r="BJ212" s="227"/>
      <c r="BK212" s="227"/>
      <c r="BL212" s="227"/>
      <c r="BM212" s="227"/>
      <c r="BN212" s="227"/>
      <c r="BO212" s="227"/>
      <c r="BP212" s="227"/>
      <c r="BQ212" s="227"/>
      <c r="BR212" s="227"/>
      <c r="BS212" s="227"/>
      <c r="BT212" s="227"/>
      <c r="BU212" s="227"/>
      <c r="BV212" s="227"/>
      <c r="BW212" s="227"/>
      <c r="BX212" s="227"/>
      <c r="BY212" s="227"/>
      <c r="BZ212" s="227"/>
      <c r="CA212" s="227"/>
      <c r="CB212" s="227"/>
      <c r="CC212" s="227"/>
      <c r="CD212" s="227"/>
      <c r="CE212" s="227"/>
      <c r="CF212" s="227"/>
      <c r="CG212" s="227"/>
      <c r="CH212" s="227"/>
      <c r="CI212" s="227"/>
      <c r="CJ212" s="227"/>
      <c r="CK212" s="227"/>
    </row>
    <row r="213" spans="1:89" s="78" customFormat="1" x14ac:dyDescent="0.25">
      <c r="A213" s="290"/>
      <c r="P213" s="227"/>
      <c r="Q213" s="227"/>
      <c r="R213" s="227"/>
      <c r="S213" s="227"/>
      <c r="T213" s="227"/>
      <c r="U213" s="237"/>
      <c r="V213" s="286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27"/>
      <c r="AH213" s="227"/>
      <c r="AI213" s="227"/>
      <c r="AJ213" s="237"/>
      <c r="AK213" s="237"/>
      <c r="AL213" s="237"/>
      <c r="AM213" s="237"/>
      <c r="AN213" s="227"/>
      <c r="AO213" s="227"/>
      <c r="AP213" s="227"/>
      <c r="AQ213" s="227"/>
      <c r="AR213" s="228"/>
      <c r="AS213" s="228"/>
      <c r="AT213" s="228"/>
      <c r="AU213" s="228"/>
      <c r="AV213" s="228"/>
      <c r="AW213" s="228"/>
      <c r="AX213" s="228"/>
      <c r="AY213" s="227"/>
      <c r="AZ213" s="227"/>
      <c r="BA213" s="227"/>
      <c r="BB213" s="227"/>
      <c r="BC213" s="227"/>
      <c r="BD213" s="227"/>
      <c r="BE213" s="227"/>
      <c r="BF213" s="227"/>
      <c r="BG213" s="227"/>
      <c r="BH213" s="227"/>
      <c r="BI213" s="227"/>
      <c r="BJ213" s="227"/>
      <c r="BK213" s="227"/>
      <c r="BL213" s="227"/>
      <c r="BM213" s="227"/>
      <c r="BN213" s="227"/>
      <c r="BO213" s="227"/>
      <c r="BP213" s="227"/>
      <c r="BQ213" s="227"/>
      <c r="BR213" s="227"/>
      <c r="BS213" s="227"/>
      <c r="BT213" s="227"/>
      <c r="BU213" s="227"/>
      <c r="BV213" s="227"/>
      <c r="BW213" s="227"/>
      <c r="BX213" s="227"/>
      <c r="BY213" s="227"/>
      <c r="BZ213" s="227"/>
      <c r="CA213" s="227"/>
      <c r="CB213" s="227"/>
      <c r="CC213" s="227"/>
      <c r="CD213" s="227"/>
      <c r="CE213" s="227"/>
      <c r="CF213" s="227"/>
      <c r="CG213" s="227"/>
      <c r="CH213" s="227"/>
      <c r="CI213" s="227"/>
      <c r="CJ213" s="227"/>
      <c r="CK213" s="227"/>
    </row>
    <row r="214" spans="1:89" s="78" customFormat="1" x14ac:dyDescent="0.25">
      <c r="A214" s="290"/>
      <c r="P214" s="227"/>
      <c r="Q214" s="227"/>
      <c r="R214" s="227"/>
      <c r="S214" s="227"/>
      <c r="T214" s="227"/>
      <c r="U214" s="237"/>
      <c r="V214" s="286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27"/>
      <c r="AH214" s="227"/>
      <c r="AI214" s="227"/>
      <c r="AJ214" s="237"/>
      <c r="AK214" s="237"/>
      <c r="AL214" s="237"/>
      <c r="AM214" s="237"/>
      <c r="AN214" s="227"/>
      <c r="AO214" s="227"/>
      <c r="AP214" s="227"/>
      <c r="AQ214" s="227"/>
      <c r="AR214" s="228"/>
      <c r="AS214" s="228"/>
      <c r="AT214" s="228"/>
      <c r="AU214" s="228"/>
      <c r="AV214" s="228"/>
      <c r="AW214" s="228"/>
      <c r="AX214" s="228"/>
      <c r="AY214" s="227"/>
      <c r="AZ214" s="227"/>
      <c r="BA214" s="227"/>
      <c r="BB214" s="227"/>
      <c r="BC214" s="227"/>
      <c r="BD214" s="227"/>
      <c r="BE214" s="227"/>
      <c r="BF214" s="227"/>
      <c r="BG214" s="227"/>
      <c r="BH214" s="227"/>
      <c r="BI214" s="227"/>
      <c r="BJ214" s="227"/>
      <c r="BK214" s="227"/>
      <c r="BL214" s="227"/>
      <c r="BM214" s="227"/>
      <c r="BN214" s="227"/>
      <c r="BO214" s="227"/>
      <c r="BP214" s="227"/>
      <c r="BQ214" s="227"/>
      <c r="BR214" s="227"/>
      <c r="BS214" s="227"/>
      <c r="BT214" s="227"/>
      <c r="BU214" s="227"/>
      <c r="BV214" s="227"/>
      <c r="BW214" s="227"/>
      <c r="BX214" s="227"/>
      <c r="BY214" s="227"/>
      <c r="BZ214" s="227"/>
      <c r="CA214" s="227"/>
      <c r="CB214" s="227"/>
      <c r="CC214" s="227"/>
      <c r="CD214" s="227"/>
      <c r="CE214" s="227"/>
      <c r="CF214" s="227"/>
      <c r="CG214" s="227"/>
      <c r="CH214" s="227"/>
      <c r="CI214" s="227"/>
      <c r="CJ214" s="227"/>
      <c r="CK214" s="227"/>
    </row>
    <row r="215" spans="1:89" s="78" customFormat="1" x14ac:dyDescent="0.25">
      <c r="A215" s="290"/>
      <c r="P215" s="227"/>
      <c r="Q215" s="227"/>
      <c r="R215" s="227"/>
      <c r="S215" s="227"/>
      <c r="T215" s="227"/>
      <c r="U215" s="237"/>
      <c r="V215" s="286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27"/>
      <c r="AH215" s="227"/>
      <c r="AI215" s="227"/>
      <c r="AJ215" s="237"/>
      <c r="AK215" s="237"/>
      <c r="AL215" s="237"/>
      <c r="AM215" s="237"/>
      <c r="AN215" s="227"/>
      <c r="AO215" s="227"/>
      <c r="AP215" s="227"/>
      <c r="AQ215" s="227"/>
      <c r="AR215" s="228"/>
      <c r="AS215" s="228"/>
      <c r="AT215" s="228"/>
      <c r="AU215" s="228"/>
      <c r="AV215" s="228"/>
      <c r="AW215" s="228"/>
      <c r="AX215" s="228"/>
      <c r="AY215" s="227"/>
      <c r="AZ215" s="227"/>
      <c r="BA215" s="227"/>
      <c r="BB215" s="227"/>
      <c r="BC215" s="227"/>
      <c r="BD215" s="227"/>
      <c r="BE215" s="227"/>
      <c r="BF215" s="227"/>
      <c r="BG215" s="227"/>
      <c r="BH215" s="227"/>
      <c r="BI215" s="227"/>
      <c r="BJ215" s="227"/>
      <c r="BK215" s="227"/>
      <c r="BL215" s="227"/>
      <c r="BM215" s="227"/>
      <c r="BN215" s="227"/>
      <c r="BO215" s="227"/>
      <c r="BP215" s="227"/>
      <c r="BQ215" s="227"/>
      <c r="BR215" s="227"/>
      <c r="BS215" s="227"/>
      <c r="BT215" s="227"/>
      <c r="BU215" s="227"/>
      <c r="BV215" s="227"/>
      <c r="BW215" s="227"/>
      <c r="BX215" s="227"/>
      <c r="BY215" s="227"/>
      <c r="BZ215" s="227"/>
      <c r="CA215" s="227"/>
      <c r="CB215" s="227"/>
      <c r="CC215" s="227"/>
      <c r="CD215" s="227"/>
      <c r="CE215" s="227"/>
      <c r="CF215" s="227"/>
      <c r="CG215" s="227"/>
      <c r="CH215" s="227"/>
      <c r="CI215" s="227"/>
      <c r="CJ215" s="227"/>
      <c r="CK215" s="227"/>
    </row>
    <row r="216" spans="1:89" s="78" customFormat="1" x14ac:dyDescent="0.25">
      <c r="A216" s="290"/>
      <c r="P216" s="227"/>
      <c r="Q216" s="227"/>
      <c r="R216" s="227"/>
      <c r="S216" s="227"/>
      <c r="T216" s="227"/>
      <c r="U216" s="237"/>
      <c r="V216" s="286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27"/>
      <c r="AH216" s="227"/>
      <c r="AI216" s="227"/>
      <c r="AJ216" s="237"/>
      <c r="AK216" s="237"/>
      <c r="AL216" s="237"/>
      <c r="AM216" s="237"/>
      <c r="AN216" s="227"/>
      <c r="AO216" s="227"/>
      <c r="AP216" s="227"/>
      <c r="AQ216" s="227"/>
      <c r="AR216" s="228"/>
      <c r="AS216" s="228"/>
      <c r="AT216" s="228"/>
      <c r="AU216" s="228"/>
      <c r="AV216" s="228"/>
      <c r="AW216" s="228"/>
      <c r="AX216" s="228"/>
      <c r="AY216" s="227"/>
      <c r="AZ216" s="227"/>
      <c r="BA216" s="227"/>
      <c r="BB216" s="227"/>
      <c r="BC216" s="227"/>
      <c r="BD216" s="227"/>
      <c r="BE216" s="227"/>
      <c r="BF216" s="227"/>
      <c r="BG216" s="227"/>
      <c r="BH216" s="227"/>
      <c r="BI216" s="227"/>
      <c r="BJ216" s="227"/>
      <c r="BK216" s="227"/>
      <c r="BL216" s="227"/>
      <c r="BM216" s="227"/>
      <c r="BN216" s="227"/>
      <c r="BO216" s="227"/>
      <c r="BP216" s="227"/>
      <c r="BQ216" s="227"/>
      <c r="BR216" s="227"/>
      <c r="BS216" s="227"/>
      <c r="BT216" s="227"/>
      <c r="BU216" s="227"/>
      <c r="BV216" s="227"/>
      <c r="BW216" s="227"/>
      <c r="BX216" s="227"/>
      <c r="BY216" s="227"/>
      <c r="BZ216" s="227"/>
      <c r="CA216" s="227"/>
      <c r="CB216" s="227"/>
      <c r="CC216" s="227"/>
      <c r="CD216" s="227"/>
      <c r="CE216" s="227"/>
      <c r="CF216" s="227"/>
      <c r="CG216" s="227"/>
      <c r="CH216" s="227"/>
      <c r="CI216" s="227"/>
      <c r="CJ216" s="227"/>
      <c r="CK216" s="227"/>
    </row>
    <row r="217" spans="1:89" s="78" customFormat="1" x14ac:dyDescent="0.25">
      <c r="A217" s="290"/>
      <c r="P217" s="227"/>
      <c r="Q217" s="227"/>
      <c r="R217" s="227"/>
      <c r="S217" s="227"/>
      <c r="T217" s="227"/>
      <c r="U217" s="237"/>
      <c r="V217" s="286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27"/>
      <c r="AH217" s="227"/>
      <c r="AI217" s="227"/>
      <c r="AJ217" s="237"/>
      <c r="AK217" s="237"/>
      <c r="AL217" s="237"/>
      <c r="AM217" s="237"/>
      <c r="AN217" s="227"/>
      <c r="AO217" s="227"/>
      <c r="AP217" s="227"/>
      <c r="AQ217" s="227"/>
      <c r="AR217" s="228"/>
      <c r="AS217" s="228"/>
      <c r="AT217" s="228"/>
      <c r="AU217" s="228"/>
      <c r="AV217" s="228"/>
      <c r="AW217" s="228"/>
      <c r="AX217" s="228"/>
      <c r="AY217" s="227"/>
      <c r="AZ217" s="227"/>
      <c r="BA217" s="227"/>
      <c r="BB217" s="227"/>
      <c r="BC217" s="227"/>
      <c r="BD217" s="227"/>
      <c r="BE217" s="227"/>
      <c r="BF217" s="227"/>
      <c r="BG217" s="227"/>
      <c r="BH217" s="227"/>
      <c r="BI217" s="227"/>
      <c r="BJ217" s="227"/>
      <c r="BK217" s="227"/>
      <c r="BL217" s="227"/>
      <c r="BM217" s="227"/>
      <c r="BN217" s="227"/>
      <c r="BO217" s="227"/>
      <c r="BP217" s="227"/>
      <c r="BQ217" s="227"/>
      <c r="BR217" s="227"/>
      <c r="BS217" s="227"/>
      <c r="BT217" s="227"/>
      <c r="BU217" s="227"/>
      <c r="BV217" s="227"/>
      <c r="BW217" s="227"/>
      <c r="BX217" s="227"/>
      <c r="BY217" s="227"/>
      <c r="BZ217" s="227"/>
      <c r="CA217" s="227"/>
      <c r="CB217" s="227"/>
      <c r="CC217" s="227"/>
      <c r="CD217" s="227"/>
      <c r="CE217" s="227"/>
      <c r="CF217" s="227"/>
      <c r="CG217" s="227"/>
      <c r="CH217" s="227"/>
      <c r="CI217" s="227"/>
      <c r="CJ217" s="227"/>
      <c r="CK217" s="227"/>
    </row>
    <row r="218" spans="1:89" s="78" customFormat="1" x14ac:dyDescent="0.25">
      <c r="A218" s="290"/>
      <c r="P218" s="227"/>
      <c r="Q218" s="227"/>
      <c r="R218" s="227"/>
      <c r="S218" s="227"/>
      <c r="T218" s="227"/>
      <c r="U218" s="237"/>
      <c r="V218" s="286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27"/>
      <c r="AH218" s="227"/>
      <c r="AI218" s="227"/>
      <c r="AJ218" s="237"/>
      <c r="AK218" s="237"/>
      <c r="AL218" s="237"/>
      <c r="AM218" s="237"/>
      <c r="AN218" s="227"/>
      <c r="AO218" s="227"/>
      <c r="AP218" s="227"/>
      <c r="AQ218" s="227"/>
      <c r="AR218" s="228"/>
      <c r="AS218" s="228"/>
      <c r="AT218" s="228"/>
      <c r="AU218" s="228"/>
      <c r="AV218" s="228"/>
      <c r="AW218" s="228"/>
      <c r="AX218" s="228"/>
      <c r="AY218" s="227"/>
      <c r="AZ218" s="227"/>
      <c r="BA218" s="227"/>
      <c r="BB218" s="227"/>
      <c r="BC218" s="227"/>
      <c r="BD218" s="227"/>
      <c r="BE218" s="227"/>
      <c r="BF218" s="227"/>
      <c r="BG218" s="227"/>
      <c r="BH218" s="227"/>
      <c r="BI218" s="227"/>
      <c r="BJ218" s="227"/>
      <c r="BK218" s="227"/>
      <c r="BL218" s="227"/>
      <c r="BM218" s="227"/>
      <c r="BN218" s="227"/>
      <c r="BO218" s="227"/>
      <c r="BP218" s="227"/>
      <c r="BQ218" s="227"/>
      <c r="BR218" s="227"/>
      <c r="BS218" s="227"/>
      <c r="BT218" s="227"/>
      <c r="BU218" s="227"/>
      <c r="BV218" s="227"/>
      <c r="BW218" s="227"/>
      <c r="BX218" s="227"/>
      <c r="BY218" s="227"/>
      <c r="BZ218" s="227"/>
      <c r="CA218" s="227"/>
      <c r="CB218" s="227"/>
      <c r="CC218" s="227"/>
      <c r="CD218" s="227"/>
      <c r="CE218" s="227"/>
      <c r="CF218" s="227"/>
      <c r="CG218" s="227"/>
      <c r="CH218" s="227"/>
      <c r="CI218" s="227"/>
      <c r="CJ218" s="227"/>
      <c r="CK218" s="227"/>
    </row>
    <row r="219" spans="1:89" s="78" customFormat="1" x14ac:dyDescent="0.25">
      <c r="A219" s="290"/>
      <c r="P219" s="227"/>
      <c r="Q219" s="227"/>
      <c r="R219" s="227"/>
      <c r="S219" s="227"/>
      <c r="T219" s="227"/>
      <c r="U219" s="237"/>
      <c r="V219" s="286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27"/>
      <c r="AH219" s="227"/>
      <c r="AI219" s="227"/>
      <c r="AJ219" s="237"/>
      <c r="AK219" s="237"/>
      <c r="AL219" s="237"/>
      <c r="AM219" s="237"/>
      <c r="AN219" s="227"/>
      <c r="AO219" s="227"/>
      <c r="AP219" s="227"/>
      <c r="AQ219" s="227"/>
      <c r="AR219" s="228"/>
      <c r="AS219" s="228"/>
      <c r="AT219" s="228"/>
      <c r="AU219" s="228"/>
      <c r="AV219" s="228"/>
      <c r="AW219" s="228"/>
      <c r="AX219" s="228"/>
      <c r="AY219" s="227"/>
      <c r="AZ219" s="227"/>
      <c r="BA219" s="227"/>
      <c r="BB219" s="227"/>
      <c r="BC219" s="227"/>
      <c r="BD219" s="227"/>
      <c r="BE219" s="227"/>
      <c r="BF219" s="227"/>
      <c r="BG219" s="227"/>
      <c r="BH219" s="227"/>
      <c r="BI219" s="227"/>
      <c r="BJ219" s="227"/>
      <c r="BK219" s="227"/>
      <c r="BL219" s="227"/>
      <c r="BM219" s="227"/>
      <c r="BN219" s="227"/>
      <c r="BO219" s="227"/>
      <c r="BP219" s="227"/>
      <c r="BQ219" s="227"/>
      <c r="BR219" s="227"/>
      <c r="BS219" s="227"/>
      <c r="BT219" s="227"/>
      <c r="BU219" s="227"/>
      <c r="BV219" s="227"/>
      <c r="BW219" s="227"/>
      <c r="BX219" s="227"/>
      <c r="BY219" s="227"/>
      <c r="BZ219" s="227"/>
      <c r="CA219" s="227"/>
      <c r="CB219" s="227"/>
      <c r="CC219" s="227"/>
      <c r="CD219" s="227"/>
      <c r="CE219" s="227"/>
      <c r="CF219" s="227"/>
      <c r="CG219" s="227"/>
      <c r="CH219" s="227"/>
      <c r="CI219" s="227"/>
      <c r="CJ219" s="227"/>
      <c r="CK219" s="227"/>
    </row>
    <row r="220" spans="1:89" s="78" customFormat="1" x14ac:dyDescent="0.25">
      <c r="A220" s="290"/>
      <c r="P220" s="227"/>
      <c r="Q220" s="227"/>
      <c r="R220" s="227"/>
      <c r="S220" s="227"/>
      <c r="T220" s="227"/>
      <c r="U220" s="237"/>
      <c r="V220" s="286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27"/>
      <c r="AH220" s="227"/>
      <c r="AI220" s="227"/>
      <c r="AJ220" s="237"/>
      <c r="AK220" s="237"/>
      <c r="AL220" s="237"/>
      <c r="AM220" s="237"/>
      <c r="AN220" s="227"/>
      <c r="AO220" s="227"/>
      <c r="AP220" s="227"/>
      <c r="AQ220" s="227"/>
      <c r="AR220" s="228"/>
      <c r="AS220" s="228"/>
      <c r="AT220" s="228"/>
      <c r="AU220" s="228"/>
      <c r="AV220" s="228"/>
      <c r="AW220" s="228"/>
      <c r="AX220" s="228"/>
      <c r="AY220" s="227"/>
      <c r="AZ220" s="227"/>
      <c r="BA220" s="227"/>
      <c r="BB220" s="227"/>
      <c r="BC220" s="227"/>
      <c r="BD220" s="227"/>
      <c r="BE220" s="227"/>
      <c r="BF220" s="227"/>
      <c r="BG220" s="227"/>
      <c r="BH220" s="227"/>
      <c r="BI220" s="227"/>
      <c r="BJ220" s="227"/>
      <c r="BK220" s="227"/>
      <c r="BL220" s="227"/>
      <c r="BM220" s="227"/>
      <c r="BN220" s="227"/>
      <c r="BO220" s="227"/>
      <c r="BP220" s="227"/>
      <c r="BQ220" s="227"/>
      <c r="BR220" s="227"/>
      <c r="BS220" s="227"/>
      <c r="BT220" s="227"/>
      <c r="BU220" s="227"/>
      <c r="BV220" s="227"/>
      <c r="BW220" s="227"/>
      <c r="BX220" s="227"/>
      <c r="BY220" s="227"/>
      <c r="BZ220" s="227"/>
      <c r="CA220" s="227"/>
      <c r="CB220" s="227"/>
      <c r="CC220" s="227"/>
      <c r="CD220" s="227"/>
      <c r="CE220" s="227"/>
      <c r="CF220" s="227"/>
      <c r="CG220" s="227"/>
      <c r="CH220" s="227"/>
      <c r="CI220" s="227"/>
      <c r="CJ220" s="227"/>
      <c r="CK220" s="227"/>
    </row>
    <row r="221" spans="1:89" s="78" customFormat="1" x14ac:dyDescent="0.25">
      <c r="A221" s="290"/>
      <c r="P221" s="227"/>
      <c r="Q221" s="227"/>
      <c r="R221" s="227"/>
      <c r="S221" s="227"/>
      <c r="T221" s="227"/>
      <c r="U221" s="237"/>
      <c r="V221" s="286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27"/>
      <c r="AH221" s="227"/>
      <c r="AI221" s="227"/>
      <c r="AJ221" s="237"/>
      <c r="AK221" s="237"/>
      <c r="AL221" s="237"/>
      <c r="AM221" s="237"/>
      <c r="AN221" s="227"/>
      <c r="AO221" s="227"/>
      <c r="AP221" s="227"/>
      <c r="AQ221" s="227"/>
      <c r="AR221" s="228"/>
      <c r="AS221" s="228"/>
      <c r="AT221" s="228"/>
      <c r="AU221" s="228"/>
      <c r="AV221" s="228"/>
      <c r="AW221" s="228"/>
      <c r="AX221" s="228"/>
      <c r="AY221" s="227"/>
      <c r="AZ221" s="227"/>
      <c r="BA221" s="227"/>
      <c r="BB221" s="227"/>
      <c r="BC221" s="227"/>
      <c r="BD221" s="227"/>
      <c r="BE221" s="227"/>
      <c r="BF221" s="227"/>
      <c r="BG221" s="227"/>
      <c r="BH221" s="227"/>
      <c r="BI221" s="227"/>
      <c r="BJ221" s="227"/>
      <c r="BK221" s="227"/>
      <c r="BL221" s="227"/>
      <c r="BM221" s="227"/>
      <c r="BN221" s="227"/>
      <c r="BO221" s="227"/>
      <c r="BP221" s="227"/>
      <c r="BQ221" s="227"/>
      <c r="BR221" s="227"/>
      <c r="BS221" s="227"/>
      <c r="BT221" s="227"/>
      <c r="BU221" s="227"/>
      <c r="BV221" s="227"/>
      <c r="BW221" s="227"/>
      <c r="BX221" s="227"/>
      <c r="BY221" s="227"/>
      <c r="BZ221" s="227"/>
      <c r="CA221" s="227"/>
      <c r="CB221" s="227"/>
      <c r="CC221" s="227"/>
      <c r="CD221" s="227"/>
      <c r="CE221" s="227"/>
      <c r="CF221" s="227"/>
      <c r="CG221" s="227"/>
      <c r="CH221" s="227"/>
      <c r="CI221" s="227"/>
      <c r="CJ221" s="227"/>
      <c r="CK221" s="227"/>
    </row>
    <row r="222" spans="1:89" s="78" customFormat="1" x14ac:dyDescent="0.25">
      <c r="A222" s="290"/>
      <c r="P222" s="227"/>
      <c r="Q222" s="227"/>
      <c r="R222" s="227"/>
      <c r="S222" s="227"/>
      <c r="T222" s="227"/>
      <c r="U222" s="237"/>
      <c r="V222" s="286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27"/>
      <c r="AH222" s="227"/>
      <c r="AI222" s="227"/>
      <c r="AJ222" s="237"/>
      <c r="AK222" s="237"/>
      <c r="AL222" s="237"/>
      <c r="AM222" s="237"/>
      <c r="AN222" s="227"/>
      <c r="AO222" s="227"/>
      <c r="AP222" s="227"/>
      <c r="AQ222" s="227"/>
      <c r="AR222" s="228"/>
      <c r="AS222" s="228"/>
      <c r="AT222" s="228"/>
      <c r="AU222" s="228"/>
      <c r="AV222" s="228"/>
      <c r="AW222" s="228"/>
      <c r="AX222" s="228"/>
      <c r="AY222" s="227"/>
      <c r="AZ222" s="227"/>
      <c r="BA222" s="227"/>
      <c r="BB222" s="227"/>
      <c r="BC222" s="227"/>
      <c r="BD222" s="227"/>
      <c r="BE222" s="227"/>
      <c r="BF222" s="227"/>
      <c r="BG222" s="227"/>
      <c r="BH222" s="227"/>
      <c r="BI222" s="227"/>
      <c r="BJ222" s="227"/>
      <c r="BK222" s="227"/>
      <c r="BL222" s="227"/>
      <c r="BM222" s="227"/>
      <c r="BN222" s="227"/>
      <c r="BO222" s="227"/>
      <c r="BP222" s="227"/>
      <c r="BQ222" s="227"/>
      <c r="BR222" s="227"/>
      <c r="BS222" s="227"/>
      <c r="BT222" s="227"/>
      <c r="BU222" s="227"/>
      <c r="BV222" s="227"/>
      <c r="BW222" s="227"/>
      <c r="BX222" s="227"/>
      <c r="BY222" s="227"/>
      <c r="BZ222" s="227"/>
      <c r="CA222" s="227"/>
      <c r="CB222" s="227"/>
      <c r="CC222" s="227"/>
      <c r="CD222" s="227"/>
      <c r="CE222" s="227"/>
      <c r="CF222" s="227"/>
      <c r="CG222" s="227"/>
      <c r="CH222" s="227"/>
      <c r="CI222" s="227"/>
      <c r="CJ222" s="227"/>
      <c r="CK222" s="227"/>
    </row>
    <row r="223" spans="1:89" s="78" customFormat="1" x14ac:dyDescent="0.25">
      <c r="A223" s="290"/>
      <c r="P223" s="227"/>
      <c r="Q223" s="227"/>
      <c r="R223" s="227"/>
      <c r="S223" s="227"/>
      <c r="T223" s="227"/>
      <c r="U223" s="237"/>
      <c r="V223" s="286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27"/>
      <c r="AH223" s="227"/>
      <c r="AI223" s="227"/>
      <c r="AJ223" s="237"/>
      <c r="AK223" s="237"/>
      <c r="AL223" s="237"/>
      <c r="AM223" s="237"/>
      <c r="AN223" s="227"/>
      <c r="AO223" s="227"/>
      <c r="AP223" s="227"/>
      <c r="AQ223" s="227"/>
      <c r="AR223" s="228"/>
      <c r="AS223" s="228"/>
      <c r="AT223" s="228"/>
      <c r="AU223" s="228"/>
      <c r="AV223" s="228"/>
      <c r="AW223" s="228"/>
      <c r="AX223" s="228"/>
      <c r="AY223" s="227"/>
      <c r="AZ223" s="227"/>
      <c r="BA223" s="227"/>
      <c r="BB223" s="227"/>
      <c r="BC223" s="227"/>
      <c r="BD223" s="227"/>
      <c r="BE223" s="227"/>
      <c r="BF223" s="227"/>
      <c r="BG223" s="227"/>
      <c r="BH223" s="227"/>
      <c r="BI223" s="227"/>
      <c r="BJ223" s="227"/>
      <c r="BK223" s="227"/>
      <c r="BL223" s="227"/>
      <c r="BM223" s="227"/>
      <c r="BN223" s="227"/>
      <c r="BO223" s="227"/>
      <c r="BP223" s="227"/>
      <c r="BQ223" s="227"/>
      <c r="BR223" s="227"/>
      <c r="BS223" s="227"/>
      <c r="BT223" s="227"/>
      <c r="BU223" s="227"/>
      <c r="BV223" s="227"/>
      <c r="BW223" s="227"/>
      <c r="BX223" s="227"/>
      <c r="BY223" s="227"/>
      <c r="BZ223" s="227"/>
      <c r="CA223" s="227"/>
      <c r="CB223" s="227"/>
      <c r="CC223" s="227"/>
      <c r="CD223" s="227"/>
      <c r="CE223" s="227"/>
      <c r="CF223" s="227"/>
      <c r="CG223" s="227"/>
      <c r="CH223" s="227"/>
      <c r="CI223" s="227"/>
      <c r="CJ223" s="227"/>
      <c r="CK223" s="227"/>
    </row>
    <row r="224" spans="1:89" s="78" customFormat="1" x14ac:dyDescent="0.25">
      <c r="A224" s="290"/>
      <c r="P224" s="227"/>
      <c r="Q224" s="227"/>
      <c r="R224" s="227"/>
      <c r="S224" s="227"/>
      <c r="T224" s="227"/>
      <c r="U224" s="237"/>
      <c r="V224" s="286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27"/>
      <c r="AH224" s="227"/>
      <c r="AI224" s="227"/>
      <c r="AJ224" s="237"/>
      <c r="AK224" s="237"/>
      <c r="AL224" s="237"/>
      <c r="AM224" s="237"/>
      <c r="AN224" s="227"/>
      <c r="AO224" s="227"/>
      <c r="AP224" s="227"/>
      <c r="AQ224" s="227"/>
      <c r="AR224" s="228"/>
      <c r="AS224" s="228"/>
      <c r="AT224" s="228"/>
      <c r="AU224" s="228"/>
      <c r="AV224" s="228"/>
      <c r="AW224" s="228"/>
      <c r="AX224" s="228"/>
      <c r="AY224" s="227"/>
      <c r="AZ224" s="227"/>
      <c r="BA224" s="227"/>
      <c r="BB224" s="227"/>
      <c r="BC224" s="227"/>
      <c r="BD224" s="227"/>
      <c r="BE224" s="227"/>
      <c r="BF224" s="227"/>
      <c r="BG224" s="227"/>
      <c r="BH224" s="227"/>
      <c r="BI224" s="227"/>
      <c r="BJ224" s="227"/>
      <c r="BK224" s="227"/>
      <c r="BL224" s="227"/>
      <c r="BM224" s="227"/>
      <c r="BN224" s="227"/>
      <c r="BO224" s="227"/>
      <c r="BP224" s="227"/>
      <c r="BQ224" s="227"/>
      <c r="BR224" s="227"/>
      <c r="BS224" s="227"/>
      <c r="BT224" s="227"/>
      <c r="BU224" s="227"/>
      <c r="BV224" s="227"/>
      <c r="BW224" s="227"/>
      <c r="BX224" s="227"/>
      <c r="BY224" s="227"/>
      <c r="BZ224" s="227"/>
      <c r="CA224" s="227"/>
      <c r="CB224" s="227"/>
      <c r="CC224" s="227"/>
      <c r="CD224" s="227"/>
      <c r="CE224" s="227"/>
      <c r="CF224" s="227"/>
      <c r="CG224" s="227"/>
      <c r="CH224" s="227"/>
      <c r="CI224" s="227"/>
      <c r="CJ224" s="227"/>
      <c r="CK224" s="227"/>
    </row>
    <row r="225" spans="1:89" s="78" customFormat="1" x14ac:dyDescent="0.25">
      <c r="A225" s="290"/>
      <c r="P225" s="227"/>
      <c r="Q225" s="227"/>
      <c r="R225" s="227"/>
      <c r="S225" s="227"/>
      <c r="T225" s="227"/>
      <c r="U225" s="237"/>
      <c r="V225" s="286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27"/>
      <c r="AH225" s="227"/>
      <c r="AI225" s="227"/>
      <c r="AJ225" s="237"/>
      <c r="AK225" s="237"/>
      <c r="AL225" s="237"/>
      <c r="AM225" s="237"/>
      <c r="AN225" s="227"/>
      <c r="AO225" s="227"/>
      <c r="AP225" s="227"/>
      <c r="AQ225" s="227"/>
      <c r="AR225" s="228"/>
      <c r="AS225" s="228"/>
      <c r="AT225" s="228"/>
      <c r="AU225" s="228"/>
      <c r="AV225" s="228"/>
      <c r="AW225" s="228"/>
      <c r="AX225" s="228"/>
      <c r="AY225" s="227"/>
      <c r="AZ225" s="227"/>
      <c r="BA225" s="227"/>
      <c r="BB225" s="227"/>
      <c r="BC225" s="227"/>
      <c r="BD225" s="227"/>
      <c r="BE225" s="227"/>
      <c r="BF225" s="227"/>
      <c r="BG225" s="227"/>
      <c r="BH225" s="227"/>
      <c r="BI225" s="227"/>
      <c r="BJ225" s="227"/>
      <c r="BK225" s="227"/>
      <c r="BL225" s="227"/>
      <c r="BM225" s="227"/>
      <c r="BN225" s="227"/>
      <c r="BO225" s="227"/>
      <c r="BP225" s="227"/>
      <c r="BQ225" s="227"/>
      <c r="BR225" s="227"/>
      <c r="BS225" s="227"/>
      <c r="BT225" s="227"/>
      <c r="BU225" s="227"/>
      <c r="BV225" s="227"/>
      <c r="BW225" s="227"/>
      <c r="BX225" s="227"/>
      <c r="BY225" s="227"/>
      <c r="BZ225" s="227"/>
      <c r="CA225" s="227"/>
      <c r="CB225" s="227"/>
      <c r="CC225" s="227"/>
      <c r="CD225" s="227"/>
      <c r="CE225" s="227"/>
      <c r="CF225" s="227"/>
      <c r="CG225" s="227"/>
      <c r="CH225" s="227"/>
      <c r="CI225" s="227"/>
      <c r="CJ225" s="227"/>
      <c r="CK225" s="227"/>
    </row>
    <row r="226" spans="1:89" s="78" customFormat="1" x14ac:dyDescent="0.25">
      <c r="A226" s="290"/>
      <c r="P226" s="227"/>
      <c r="Q226" s="227"/>
      <c r="R226" s="227"/>
      <c r="S226" s="227"/>
      <c r="T226" s="227"/>
      <c r="U226" s="237"/>
      <c r="V226" s="286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27"/>
      <c r="AH226" s="227"/>
      <c r="AI226" s="227"/>
      <c r="AJ226" s="237"/>
      <c r="AK226" s="237"/>
      <c r="AL226" s="237"/>
      <c r="AM226" s="237"/>
      <c r="AN226" s="227"/>
      <c r="AO226" s="227"/>
      <c r="AP226" s="227"/>
      <c r="AQ226" s="227"/>
      <c r="AR226" s="228"/>
      <c r="AS226" s="228"/>
      <c r="AT226" s="228"/>
      <c r="AU226" s="228"/>
      <c r="AV226" s="228"/>
      <c r="AW226" s="228"/>
      <c r="AX226" s="228"/>
      <c r="AY226" s="227"/>
      <c r="AZ226" s="227"/>
      <c r="BA226" s="227"/>
      <c r="BB226" s="227"/>
      <c r="BC226" s="227"/>
      <c r="BD226" s="227"/>
      <c r="BE226" s="227"/>
      <c r="BF226" s="227"/>
      <c r="BG226" s="227"/>
      <c r="BH226" s="227"/>
      <c r="BI226" s="227"/>
      <c r="BJ226" s="227"/>
      <c r="BK226" s="227"/>
      <c r="BL226" s="227"/>
      <c r="BM226" s="227"/>
      <c r="BN226" s="227"/>
      <c r="BO226" s="227"/>
      <c r="BP226" s="227"/>
      <c r="BQ226" s="227"/>
      <c r="BR226" s="227"/>
      <c r="BS226" s="227"/>
      <c r="BT226" s="227"/>
      <c r="BU226" s="227"/>
      <c r="BV226" s="227"/>
      <c r="BW226" s="227"/>
      <c r="BX226" s="227"/>
      <c r="BY226" s="227"/>
      <c r="BZ226" s="227"/>
      <c r="CA226" s="227"/>
      <c r="CB226" s="227"/>
      <c r="CC226" s="227"/>
      <c r="CD226" s="227"/>
      <c r="CE226" s="227"/>
      <c r="CF226" s="227"/>
      <c r="CG226" s="227"/>
      <c r="CH226" s="227"/>
      <c r="CI226" s="227"/>
      <c r="CJ226" s="227"/>
      <c r="CK226" s="227"/>
    </row>
    <row r="227" spans="1:89" s="78" customFormat="1" x14ac:dyDescent="0.25">
      <c r="A227" s="290"/>
      <c r="P227" s="227"/>
      <c r="Q227" s="227"/>
      <c r="R227" s="227"/>
      <c r="S227" s="227"/>
      <c r="T227" s="227"/>
      <c r="U227" s="237"/>
      <c r="V227" s="286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27"/>
      <c r="AH227" s="227"/>
      <c r="AI227" s="227"/>
      <c r="AJ227" s="237"/>
      <c r="AK227" s="237"/>
      <c r="AL227" s="237"/>
      <c r="AM227" s="237"/>
      <c r="AN227" s="227"/>
      <c r="AO227" s="227"/>
      <c r="AP227" s="227"/>
      <c r="AQ227" s="227"/>
      <c r="AR227" s="228"/>
      <c r="AS227" s="228"/>
      <c r="AT227" s="228"/>
      <c r="AU227" s="228"/>
      <c r="AV227" s="228"/>
      <c r="AW227" s="228"/>
      <c r="AX227" s="228"/>
      <c r="AY227" s="227"/>
      <c r="AZ227" s="227"/>
      <c r="BA227" s="227"/>
      <c r="BB227" s="227"/>
      <c r="BC227" s="227"/>
      <c r="BD227" s="227"/>
      <c r="BE227" s="227"/>
      <c r="BF227" s="227"/>
      <c r="BG227" s="227"/>
      <c r="BH227" s="227"/>
      <c r="BI227" s="227"/>
      <c r="BJ227" s="227"/>
      <c r="BK227" s="227"/>
      <c r="BL227" s="227"/>
      <c r="BM227" s="227"/>
      <c r="BN227" s="227"/>
      <c r="BO227" s="227"/>
      <c r="BP227" s="227"/>
      <c r="BQ227" s="227"/>
      <c r="BR227" s="227"/>
      <c r="BS227" s="227"/>
      <c r="BT227" s="227"/>
      <c r="BU227" s="227"/>
      <c r="BV227" s="227"/>
      <c r="BW227" s="227"/>
      <c r="BX227" s="227"/>
      <c r="BY227" s="227"/>
      <c r="BZ227" s="227"/>
      <c r="CA227" s="227"/>
      <c r="CB227" s="227"/>
      <c r="CC227" s="227"/>
      <c r="CD227" s="227"/>
      <c r="CE227" s="227"/>
      <c r="CF227" s="227"/>
      <c r="CG227" s="227"/>
      <c r="CH227" s="227"/>
      <c r="CI227" s="227"/>
      <c r="CJ227" s="227"/>
      <c r="CK227" s="227"/>
    </row>
    <row r="228" spans="1:89" s="78" customFormat="1" x14ac:dyDescent="0.25">
      <c r="A228" s="290"/>
      <c r="P228" s="227"/>
      <c r="Q228" s="227"/>
      <c r="R228" s="227"/>
      <c r="S228" s="227"/>
      <c r="T228" s="227"/>
      <c r="U228" s="237"/>
      <c r="V228" s="286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27"/>
      <c r="AH228" s="227"/>
      <c r="AI228" s="227"/>
      <c r="AJ228" s="237"/>
      <c r="AK228" s="237"/>
      <c r="AL228" s="237"/>
      <c r="AM228" s="237"/>
      <c r="AN228" s="227"/>
      <c r="AO228" s="227"/>
      <c r="AP228" s="227"/>
      <c r="AQ228" s="227"/>
      <c r="AR228" s="228"/>
      <c r="AS228" s="228"/>
      <c r="AT228" s="228"/>
      <c r="AU228" s="228"/>
      <c r="AV228" s="228"/>
      <c r="AW228" s="228"/>
      <c r="AX228" s="228"/>
      <c r="AY228" s="227"/>
      <c r="AZ228" s="227"/>
      <c r="BA228" s="227"/>
      <c r="BB228" s="227"/>
      <c r="BC228" s="227"/>
      <c r="BD228" s="227"/>
      <c r="BE228" s="227"/>
      <c r="BF228" s="227"/>
      <c r="BG228" s="227"/>
      <c r="BH228" s="227"/>
      <c r="BI228" s="227"/>
      <c r="BJ228" s="227"/>
      <c r="BK228" s="227"/>
      <c r="BL228" s="227"/>
      <c r="BM228" s="227"/>
      <c r="BN228" s="227"/>
      <c r="BO228" s="227"/>
      <c r="BP228" s="227"/>
      <c r="BQ228" s="227"/>
      <c r="BR228" s="227"/>
      <c r="BS228" s="227"/>
      <c r="BT228" s="227"/>
      <c r="BU228" s="227"/>
      <c r="BV228" s="227"/>
      <c r="BW228" s="227"/>
      <c r="BX228" s="227"/>
      <c r="BY228" s="227"/>
      <c r="BZ228" s="227"/>
      <c r="CA228" s="227"/>
      <c r="CB228" s="227"/>
      <c r="CC228" s="227"/>
      <c r="CD228" s="227"/>
      <c r="CE228" s="227"/>
      <c r="CF228" s="227"/>
      <c r="CG228" s="227"/>
      <c r="CH228" s="227"/>
      <c r="CI228" s="227"/>
      <c r="CJ228" s="227"/>
      <c r="CK228" s="227"/>
    </row>
    <row r="229" spans="1:89" s="78" customFormat="1" x14ac:dyDescent="0.25">
      <c r="A229" s="290"/>
      <c r="P229" s="227"/>
      <c r="Q229" s="227"/>
      <c r="R229" s="227"/>
      <c r="S229" s="227"/>
      <c r="T229" s="227"/>
      <c r="U229" s="237"/>
      <c r="V229" s="286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27"/>
      <c r="AH229" s="227"/>
      <c r="AI229" s="227"/>
      <c r="AJ229" s="237"/>
      <c r="AK229" s="237"/>
      <c r="AL229" s="237"/>
      <c r="AM229" s="237"/>
      <c r="AN229" s="227"/>
      <c r="AO229" s="227"/>
      <c r="AP229" s="227"/>
      <c r="AQ229" s="227"/>
      <c r="AR229" s="228"/>
      <c r="AS229" s="228"/>
      <c r="AT229" s="228"/>
      <c r="AU229" s="228"/>
      <c r="AV229" s="228"/>
      <c r="AW229" s="228"/>
      <c r="AX229" s="228"/>
      <c r="AY229" s="227"/>
      <c r="AZ229" s="227"/>
      <c r="BA229" s="227"/>
      <c r="BB229" s="227"/>
      <c r="BC229" s="227"/>
      <c r="BD229" s="227"/>
      <c r="BE229" s="227"/>
      <c r="BF229" s="227"/>
      <c r="BG229" s="227"/>
      <c r="BH229" s="227"/>
      <c r="BI229" s="227"/>
      <c r="BJ229" s="227"/>
      <c r="BK229" s="227"/>
      <c r="BL229" s="227"/>
      <c r="BM229" s="227"/>
      <c r="BN229" s="227"/>
      <c r="BO229" s="227"/>
      <c r="BP229" s="227"/>
      <c r="BQ229" s="227"/>
      <c r="BR229" s="227"/>
      <c r="BS229" s="227"/>
      <c r="BT229" s="227"/>
      <c r="BU229" s="227"/>
      <c r="BV229" s="227"/>
      <c r="BW229" s="227"/>
      <c r="BX229" s="227"/>
      <c r="BY229" s="227"/>
      <c r="BZ229" s="227"/>
      <c r="CA229" s="227"/>
      <c r="CB229" s="227"/>
      <c r="CC229" s="227"/>
      <c r="CD229" s="227"/>
      <c r="CE229" s="227"/>
      <c r="CF229" s="227"/>
      <c r="CG229" s="227"/>
      <c r="CH229" s="227"/>
      <c r="CI229" s="227"/>
      <c r="CJ229" s="227"/>
      <c r="CK229" s="227"/>
    </row>
    <row r="230" spans="1:89" s="78" customFormat="1" x14ac:dyDescent="0.25">
      <c r="A230" s="290"/>
      <c r="P230" s="227"/>
      <c r="Q230" s="227"/>
      <c r="R230" s="227"/>
      <c r="S230" s="227"/>
      <c r="T230" s="227"/>
      <c r="U230" s="237"/>
      <c r="V230" s="286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27"/>
      <c r="AH230" s="227"/>
      <c r="AI230" s="227"/>
      <c r="AJ230" s="237"/>
      <c r="AK230" s="237"/>
      <c r="AL230" s="237"/>
      <c r="AM230" s="237"/>
      <c r="AN230" s="227"/>
      <c r="AO230" s="227"/>
      <c r="AP230" s="227"/>
      <c r="AQ230" s="227"/>
      <c r="AR230" s="228"/>
      <c r="AS230" s="228"/>
      <c r="AT230" s="228"/>
      <c r="AU230" s="228"/>
      <c r="AV230" s="228"/>
      <c r="AW230" s="228"/>
      <c r="AX230" s="228"/>
      <c r="AY230" s="227"/>
      <c r="AZ230" s="227"/>
      <c r="BA230" s="227"/>
      <c r="BB230" s="227"/>
      <c r="BC230" s="227"/>
      <c r="BD230" s="227"/>
      <c r="BE230" s="227"/>
      <c r="BF230" s="227"/>
      <c r="BG230" s="227"/>
      <c r="BH230" s="227"/>
      <c r="BI230" s="227"/>
      <c r="BJ230" s="227"/>
      <c r="BK230" s="227"/>
      <c r="BL230" s="227"/>
      <c r="BM230" s="227"/>
      <c r="BN230" s="227"/>
      <c r="BO230" s="227"/>
      <c r="BP230" s="227"/>
      <c r="BQ230" s="227"/>
      <c r="BR230" s="227"/>
      <c r="BS230" s="227"/>
      <c r="BT230" s="227"/>
      <c r="BU230" s="227"/>
      <c r="BV230" s="227"/>
      <c r="BW230" s="227"/>
      <c r="BX230" s="227"/>
      <c r="BY230" s="227"/>
      <c r="BZ230" s="227"/>
      <c r="CA230" s="227"/>
      <c r="CB230" s="227"/>
      <c r="CC230" s="227"/>
      <c r="CD230" s="227"/>
      <c r="CE230" s="227"/>
      <c r="CF230" s="227"/>
      <c r="CG230" s="227"/>
      <c r="CH230" s="227"/>
      <c r="CI230" s="227"/>
      <c r="CJ230" s="227"/>
      <c r="CK230" s="227"/>
    </row>
    <row r="231" spans="1:89" s="78" customFormat="1" x14ac:dyDescent="0.25">
      <c r="A231" s="290"/>
      <c r="P231" s="227"/>
      <c r="Q231" s="227"/>
      <c r="R231" s="227"/>
      <c r="S231" s="227"/>
      <c r="T231" s="227"/>
      <c r="U231" s="237"/>
      <c r="V231" s="286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27"/>
      <c r="AH231" s="227"/>
      <c r="AI231" s="227"/>
      <c r="AJ231" s="237"/>
      <c r="AK231" s="237"/>
      <c r="AL231" s="237"/>
      <c r="AM231" s="237"/>
      <c r="AN231" s="227"/>
      <c r="AO231" s="227"/>
      <c r="AP231" s="227"/>
      <c r="AQ231" s="227"/>
      <c r="AR231" s="228"/>
      <c r="AS231" s="228"/>
      <c r="AT231" s="228"/>
      <c r="AU231" s="228"/>
      <c r="AV231" s="228"/>
      <c r="AW231" s="228"/>
      <c r="AX231" s="228"/>
      <c r="AY231" s="227"/>
      <c r="AZ231" s="227"/>
      <c r="BA231" s="227"/>
      <c r="BB231" s="227"/>
      <c r="BC231" s="227"/>
      <c r="BD231" s="227"/>
      <c r="BE231" s="227"/>
      <c r="BF231" s="227"/>
      <c r="BG231" s="227"/>
      <c r="BH231" s="227"/>
      <c r="BI231" s="227"/>
      <c r="BJ231" s="227"/>
      <c r="BK231" s="227"/>
      <c r="BL231" s="227"/>
      <c r="BM231" s="227"/>
      <c r="BN231" s="227"/>
      <c r="BO231" s="227"/>
      <c r="BP231" s="227"/>
      <c r="BQ231" s="227"/>
      <c r="BR231" s="227"/>
      <c r="BS231" s="227"/>
      <c r="BT231" s="227"/>
      <c r="BU231" s="227"/>
      <c r="BV231" s="227"/>
      <c r="BW231" s="227"/>
      <c r="BX231" s="227"/>
      <c r="BY231" s="227"/>
      <c r="BZ231" s="227"/>
      <c r="CA231" s="227"/>
      <c r="CB231" s="227"/>
      <c r="CC231" s="227"/>
      <c r="CD231" s="227"/>
      <c r="CE231" s="227"/>
      <c r="CF231" s="227"/>
      <c r="CG231" s="227"/>
      <c r="CH231" s="227"/>
      <c r="CI231" s="227"/>
      <c r="CJ231" s="227"/>
      <c r="CK231" s="227"/>
    </row>
    <row r="232" spans="1:89" s="78" customFormat="1" x14ac:dyDescent="0.25">
      <c r="A232" s="290"/>
      <c r="P232" s="227"/>
      <c r="Q232" s="227"/>
      <c r="R232" s="227"/>
      <c r="S232" s="227"/>
      <c r="T232" s="227"/>
      <c r="U232" s="237"/>
      <c r="V232" s="286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27"/>
      <c r="AH232" s="227"/>
      <c r="AI232" s="227"/>
      <c r="AJ232" s="237"/>
      <c r="AK232" s="237"/>
      <c r="AL232" s="237"/>
      <c r="AM232" s="237"/>
      <c r="AN232" s="227"/>
      <c r="AO232" s="227"/>
      <c r="AP232" s="227"/>
      <c r="AQ232" s="227"/>
      <c r="AR232" s="228"/>
      <c r="AS232" s="228"/>
      <c r="AT232" s="228"/>
      <c r="AU232" s="228"/>
      <c r="AV232" s="228"/>
      <c r="AW232" s="228"/>
      <c r="AX232" s="228"/>
      <c r="AY232" s="227"/>
      <c r="AZ232" s="227"/>
      <c r="BA232" s="227"/>
      <c r="BB232" s="227"/>
      <c r="BC232" s="227"/>
      <c r="BD232" s="227"/>
      <c r="BE232" s="227"/>
      <c r="BF232" s="227"/>
      <c r="BG232" s="227"/>
      <c r="BH232" s="227"/>
      <c r="BI232" s="227"/>
      <c r="BJ232" s="227"/>
      <c r="BK232" s="227"/>
      <c r="BL232" s="227"/>
      <c r="BM232" s="227"/>
      <c r="BN232" s="227"/>
      <c r="BO232" s="227"/>
      <c r="BP232" s="227"/>
      <c r="BQ232" s="227"/>
      <c r="BR232" s="227"/>
      <c r="BS232" s="227"/>
      <c r="BT232" s="227"/>
      <c r="BU232" s="227"/>
      <c r="BV232" s="227"/>
      <c r="BW232" s="227"/>
      <c r="BX232" s="227"/>
      <c r="BY232" s="227"/>
      <c r="BZ232" s="227"/>
      <c r="CA232" s="227"/>
      <c r="CB232" s="227"/>
      <c r="CC232" s="227"/>
      <c r="CD232" s="227"/>
      <c r="CE232" s="227"/>
      <c r="CF232" s="227"/>
      <c r="CG232" s="227"/>
      <c r="CH232" s="227"/>
      <c r="CI232" s="227"/>
      <c r="CJ232" s="227"/>
      <c r="CK232" s="227"/>
    </row>
    <row r="233" spans="1:89" s="78" customFormat="1" x14ac:dyDescent="0.25">
      <c r="A233" s="290"/>
      <c r="P233" s="227"/>
      <c r="Q233" s="227"/>
      <c r="R233" s="227"/>
      <c r="S233" s="227"/>
      <c r="T233" s="227"/>
      <c r="U233" s="237"/>
      <c r="V233" s="286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27"/>
      <c r="AH233" s="227"/>
      <c r="AI233" s="227"/>
      <c r="AJ233" s="237"/>
      <c r="AK233" s="237"/>
      <c r="AL233" s="237"/>
      <c r="AM233" s="237"/>
      <c r="AN233" s="227"/>
      <c r="AO233" s="227"/>
      <c r="AP233" s="227"/>
      <c r="AQ233" s="227"/>
      <c r="AR233" s="228"/>
      <c r="AS233" s="228"/>
      <c r="AT233" s="228"/>
      <c r="AU233" s="228"/>
      <c r="AV233" s="228"/>
      <c r="AW233" s="228"/>
      <c r="AX233" s="228"/>
      <c r="AY233" s="227"/>
      <c r="AZ233" s="227"/>
      <c r="BA233" s="227"/>
      <c r="BB233" s="227"/>
      <c r="BC233" s="227"/>
      <c r="BD233" s="227"/>
      <c r="BE233" s="227"/>
      <c r="BF233" s="227"/>
      <c r="BG233" s="227"/>
      <c r="BH233" s="227"/>
      <c r="BI233" s="227"/>
      <c r="BJ233" s="227"/>
      <c r="BK233" s="227"/>
      <c r="BL233" s="227"/>
      <c r="BM233" s="227"/>
      <c r="BN233" s="227"/>
      <c r="BO233" s="227"/>
      <c r="BP233" s="227"/>
      <c r="BQ233" s="227"/>
      <c r="BR233" s="227"/>
      <c r="BS233" s="227"/>
      <c r="BT233" s="227"/>
      <c r="BU233" s="227"/>
      <c r="BV233" s="227"/>
      <c r="BW233" s="227"/>
      <c r="BX233" s="227"/>
      <c r="BY233" s="227"/>
      <c r="BZ233" s="227"/>
      <c r="CA233" s="227"/>
      <c r="CB233" s="227"/>
      <c r="CC233" s="227"/>
      <c r="CD233" s="227"/>
      <c r="CE233" s="227"/>
      <c r="CF233" s="227"/>
      <c r="CG233" s="227"/>
      <c r="CH233" s="227"/>
      <c r="CI233" s="227"/>
      <c r="CJ233" s="227"/>
      <c r="CK233" s="227"/>
    </row>
    <row r="234" spans="1:89" s="78" customFormat="1" x14ac:dyDescent="0.25">
      <c r="A234" s="290"/>
      <c r="P234" s="227"/>
      <c r="Q234" s="227"/>
      <c r="R234" s="227"/>
      <c r="S234" s="227"/>
      <c r="T234" s="227"/>
      <c r="U234" s="237"/>
      <c r="V234" s="286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27"/>
      <c r="AH234" s="227"/>
      <c r="AI234" s="227"/>
      <c r="AJ234" s="237"/>
      <c r="AK234" s="237"/>
      <c r="AL234" s="237"/>
      <c r="AM234" s="237"/>
      <c r="AN234" s="227"/>
      <c r="AO234" s="227"/>
      <c r="AP234" s="227"/>
      <c r="AQ234" s="227"/>
      <c r="AR234" s="228"/>
      <c r="AS234" s="228"/>
      <c r="AT234" s="228"/>
      <c r="AU234" s="228"/>
      <c r="AV234" s="228"/>
      <c r="AW234" s="228"/>
      <c r="AX234" s="228"/>
      <c r="AY234" s="227"/>
      <c r="AZ234" s="227"/>
      <c r="BA234" s="227"/>
      <c r="BB234" s="227"/>
      <c r="BC234" s="227"/>
      <c r="BD234" s="227"/>
      <c r="BE234" s="227"/>
      <c r="BF234" s="227"/>
      <c r="BG234" s="227"/>
      <c r="BH234" s="227"/>
      <c r="BI234" s="227"/>
      <c r="BJ234" s="227"/>
      <c r="BK234" s="227"/>
      <c r="BL234" s="227"/>
      <c r="BM234" s="227"/>
      <c r="BN234" s="227"/>
      <c r="BO234" s="227"/>
      <c r="BP234" s="227"/>
      <c r="BQ234" s="227"/>
      <c r="BR234" s="227"/>
      <c r="BS234" s="227"/>
      <c r="BT234" s="227"/>
      <c r="BU234" s="227"/>
      <c r="BV234" s="227"/>
      <c r="BW234" s="227"/>
      <c r="BX234" s="227"/>
      <c r="BY234" s="227"/>
      <c r="BZ234" s="227"/>
      <c r="CA234" s="227"/>
      <c r="CB234" s="227"/>
      <c r="CC234" s="227"/>
      <c r="CD234" s="227"/>
      <c r="CE234" s="227"/>
      <c r="CF234" s="227"/>
      <c r="CG234" s="227"/>
      <c r="CH234" s="227"/>
      <c r="CI234" s="227"/>
      <c r="CJ234" s="227"/>
      <c r="CK234" s="227"/>
    </row>
    <row r="235" spans="1:89" s="78" customFormat="1" x14ac:dyDescent="0.25">
      <c r="A235" s="290"/>
      <c r="P235" s="227"/>
      <c r="Q235" s="227"/>
      <c r="R235" s="227"/>
      <c r="S235" s="227"/>
      <c r="T235" s="227"/>
      <c r="U235" s="237"/>
      <c r="V235" s="286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27"/>
      <c r="AH235" s="227"/>
      <c r="AI235" s="227"/>
      <c r="AJ235" s="237"/>
      <c r="AK235" s="237"/>
      <c r="AL235" s="237"/>
      <c r="AM235" s="237"/>
      <c r="AN235" s="227"/>
      <c r="AO235" s="227"/>
      <c r="AP235" s="227"/>
      <c r="AQ235" s="227"/>
      <c r="AR235" s="228"/>
      <c r="AS235" s="228"/>
      <c r="AT235" s="228"/>
      <c r="AU235" s="228"/>
      <c r="AV235" s="228"/>
      <c r="AW235" s="228"/>
      <c r="AX235" s="228"/>
      <c r="AY235" s="227"/>
      <c r="AZ235" s="227"/>
      <c r="BA235" s="227"/>
      <c r="BB235" s="227"/>
      <c r="BC235" s="227"/>
      <c r="BD235" s="227"/>
      <c r="BE235" s="227"/>
      <c r="BF235" s="227"/>
      <c r="BG235" s="227"/>
      <c r="BH235" s="227"/>
      <c r="BI235" s="227"/>
      <c r="BJ235" s="227"/>
      <c r="BK235" s="227"/>
      <c r="BL235" s="227"/>
      <c r="BM235" s="227"/>
      <c r="BN235" s="227"/>
      <c r="BO235" s="227"/>
      <c r="BP235" s="227"/>
      <c r="BQ235" s="227"/>
      <c r="BR235" s="227"/>
      <c r="BS235" s="227"/>
      <c r="BT235" s="227"/>
      <c r="BU235" s="227"/>
      <c r="BV235" s="227"/>
      <c r="BW235" s="227"/>
      <c r="BX235" s="227"/>
      <c r="BY235" s="227"/>
      <c r="BZ235" s="227"/>
      <c r="CA235" s="227"/>
      <c r="CB235" s="227"/>
      <c r="CC235" s="227"/>
      <c r="CD235" s="227"/>
      <c r="CE235" s="227"/>
      <c r="CF235" s="227"/>
      <c r="CG235" s="227"/>
      <c r="CH235" s="227"/>
      <c r="CI235" s="227"/>
      <c r="CJ235" s="227"/>
      <c r="CK235" s="227"/>
    </row>
    <row r="236" spans="1:89" s="78" customFormat="1" x14ac:dyDescent="0.25">
      <c r="A236" s="290"/>
      <c r="P236" s="227"/>
      <c r="Q236" s="227"/>
      <c r="R236" s="227"/>
      <c r="S236" s="227"/>
      <c r="T236" s="227"/>
      <c r="U236" s="237"/>
      <c r="V236" s="286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27"/>
      <c r="AH236" s="227"/>
      <c r="AI236" s="227"/>
      <c r="AJ236" s="237"/>
      <c r="AK236" s="237"/>
      <c r="AL236" s="237"/>
      <c r="AM236" s="237"/>
      <c r="AN236" s="227"/>
      <c r="AO236" s="227"/>
      <c r="AP236" s="227"/>
      <c r="AQ236" s="227"/>
      <c r="AR236" s="228"/>
      <c r="AS236" s="228"/>
      <c r="AT236" s="228"/>
      <c r="AU236" s="228"/>
      <c r="AV236" s="228"/>
      <c r="AW236" s="228"/>
      <c r="AX236" s="228"/>
      <c r="AY236" s="227"/>
      <c r="AZ236" s="227"/>
      <c r="BA236" s="227"/>
      <c r="BB236" s="227"/>
      <c r="BC236" s="227"/>
      <c r="BD236" s="227"/>
      <c r="BE236" s="227"/>
      <c r="BF236" s="227"/>
      <c r="BG236" s="227"/>
      <c r="BH236" s="227"/>
      <c r="BI236" s="227"/>
      <c r="BJ236" s="227"/>
      <c r="BK236" s="227"/>
      <c r="BL236" s="227"/>
      <c r="BM236" s="227"/>
      <c r="BN236" s="227"/>
      <c r="BO236" s="227"/>
      <c r="BP236" s="227"/>
      <c r="BQ236" s="227"/>
      <c r="BR236" s="227"/>
      <c r="BS236" s="227"/>
      <c r="BT236" s="227"/>
      <c r="BU236" s="227"/>
      <c r="BV236" s="227"/>
      <c r="BW236" s="227"/>
      <c r="BX236" s="227"/>
      <c r="BY236" s="227"/>
      <c r="BZ236" s="227"/>
      <c r="CA236" s="227"/>
      <c r="CB236" s="227"/>
      <c r="CC236" s="227"/>
      <c r="CD236" s="227"/>
      <c r="CE236" s="227"/>
      <c r="CF236" s="227"/>
      <c r="CG236" s="227"/>
      <c r="CH236" s="227"/>
      <c r="CI236" s="227"/>
      <c r="CJ236" s="227"/>
      <c r="CK236" s="227"/>
    </row>
    <row r="237" spans="1:89" s="78" customFormat="1" x14ac:dyDescent="0.25">
      <c r="A237" s="290"/>
      <c r="P237" s="227"/>
      <c r="Q237" s="227"/>
      <c r="R237" s="227"/>
      <c r="S237" s="227"/>
      <c r="T237" s="227"/>
      <c r="U237" s="237"/>
      <c r="V237" s="286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27"/>
      <c r="AH237" s="227"/>
      <c r="AI237" s="227"/>
      <c r="AJ237" s="237"/>
      <c r="AK237" s="237"/>
      <c r="AL237" s="237"/>
      <c r="AM237" s="237"/>
      <c r="AN237" s="227"/>
      <c r="AO237" s="227"/>
      <c r="AP237" s="227"/>
      <c r="AQ237" s="227"/>
      <c r="AR237" s="228"/>
      <c r="AS237" s="228"/>
      <c r="AT237" s="228"/>
      <c r="AU237" s="228"/>
      <c r="AV237" s="228"/>
      <c r="AW237" s="228"/>
      <c r="AX237" s="228"/>
      <c r="AY237" s="227"/>
      <c r="AZ237" s="227"/>
      <c r="BA237" s="227"/>
      <c r="BB237" s="227"/>
      <c r="BC237" s="227"/>
      <c r="BD237" s="227"/>
      <c r="BE237" s="227"/>
      <c r="BF237" s="227"/>
      <c r="BG237" s="227"/>
      <c r="BH237" s="227"/>
      <c r="BI237" s="227"/>
      <c r="BJ237" s="227"/>
      <c r="BK237" s="227"/>
      <c r="BL237" s="227"/>
      <c r="BM237" s="227"/>
      <c r="BN237" s="227"/>
      <c r="BO237" s="227"/>
      <c r="BP237" s="227"/>
      <c r="BQ237" s="227"/>
      <c r="BR237" s="227"/>
      <c r="BS237" s="227"/>
      <c r="BT237" s="227"/>
      <c r="BU237" s="227"/>
      <c r="BV237" s="227"/>
      <c r="BW237" s="227"/>
      <c r="BX237" s="227"/>
      <c r="BY237" s="227"/>
      <c r="BZ237" s="227"/>
      <c r="CA237" s="227"/>
      <c r="CB237" s="227"/>
      <c r="CC237" s="227"/>
      <c r="CD237" s="227"/>
      <c r="CE237" s="227"/>
      <c r="CF237" s="227"/>
      <c r="CG237" s="227"/>
      <c r="CH237" s="227"/>
      <c r="CI237" s="227"/>
      <c r="CJ237" s="227"/>
      <c r="CK237" s="227"/>
    </row>
    <row r="238" spans="1:89" s="78" customFormat="1" x14ac:dyDescent="0.25">
      <c r="A238" s="290"/>
      <c r="P238" s="227"/>
      <c r="Q238" s="227"/>
      <c r="R238" s="227"/>
      <c r="S238" s="227"/>
      <c r="T238" s="227"/>
      <c r="U238" s="237"/>
      <c r="V238" s="286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27"/>
      <c r="AH238" s="227"/>
      <c r="AI238" s="227"/>
      <c r="AJ238" s="237"/>
      <c r="AK238" s="237"/>
      <c r="AL238" s="237"/>
      <c r="AM238" s="237"/>
      <c r="AN238" s="227"/>
      <c r="AO238" s="227"/>
      <c r="AP238" s="227"/>
      <c r="AQ238" s="227"/>
      <c r="AR238" s="228"/>
      <c r="AS238" s="228"/>
      <c r="AT238" s="228"/>
      <c r="AU238" s="228"/>
      <c r="AV238" s="228"/>
      <c r="AW238" s="228"/>
      <c r="AX238" s="228"/>
      <c r="AY238" s="227"/>
      <c r="AZ238" s="227"/>
      <c r="BA238" s="227"/>
      <c r="BB238" s="227"/>
      <c r="BC238" s="227"/>
      <c r="BD238" s="227"/>
      <c r="BE238" s="227"/>
      <c r="BF238" s="227"/>
      <c r="BG238" s="227"/>
      <c r="BH238" s="227"/>
      <c r="BI238" s="227"/>
      <c r="BJ238" s="227"/>
      <c r="BK238" s="227"/>
      <c r="BL238" s="227"/>
      <c r="BM238" s="227"/>
      <c r="BN238" s="227"/>
      <c r="BO238" s="227"/>
      <c r="BP238" s="227"/>
      <c r="BQ238" s="227"/>
      <c r="BR238" s="227"/>
      <c r="BS238" s="227"/>
      <c r="BT238" s="227"/>
      <c r="BU238" s="227"/>
      <c r="BV238" s="227"/>
      <c r="BW238" s="227"/>
      <c r="BX238" s="227"/>
      <c r="BY238" s="227"/>
      <c r="BZ238" s="227"/>
      <c r="CA238" s="227"/>
      <c r="CB238" s="227"/>
      <c r="CC238" s="227"/>
      <c r="CD238" s="227"/>
      <c r="CE238" s="227"/>
      <c r="CF238" s="227"/>
      <c r="CG238" s="227"/>
      <c r="CH238" s="227"/>
      <c r="CI238" s="227"/>
      <c r="CJ238" s="227"/>
      <c r="CK238" s="227"/>
    </row>
    <row r="239" spans="1:89" s="78" customFormat="1" x14ac:dyDescent="0.25">
      <c r="A239" s="290"/>
      <c r="P239" s="227"/>
      <c r="Q239" s="227"/>
      <c r="R239" s="227"/>
      <c r="S239" s="227"/>
      <c r="T239" s="227"/>
      <c r="U239" s="237"/>
      <c r="V239" s="286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27"/>
      <c r="AH239" s="227"/>
      <c r="AI239" s="227"/>
      <c r="AJ239" s="237"/>
      <c r="AK239" s="237"/>
      <c r="AL239" s="237"/>
      <c r="AM239" s="237"/>
      <c r="AN239" s="227"/>
      <c r="AO239" s="227"/>
      <c r="AP239" s="227"/>
      <c r="AQ239" s="227"/>
      <c r="AR239" s="228"/>
      <c r="AS239" s="228"/>
      <c r="AT239" s="228"/>
      <c r="AU239" s="228"/>
      <c r="AV239" s="228"/>
      <c r="AW239" s="228"/>
      <c r="AX239" s="228"/>
      <c r="AY239" s="227"/>
      <c r="AZ239" s="227"/>
      <c r="BA239" s="227"/>
      <c r="BB239" s="227"/>
      <c r="BC239" s="227"/>
      <c r="BD239" s="227"/>
      <c r="BE239" s="227"/>
      <c r="BF239" s="227"/>
      <c r="BG239" s="227"/>
      <c r="BH239" s="227"/>
      <c r="BI239" s="227"/>
      <c r="BJ239" s="227"/>
      <c r="BK239" s="227"/>
      <c r="BL239" s="227"/>
      <c r="BM239" s="227"/>
      <c r="BN239" s="227"/>
      <c r="BO239" s="227"/>
      <c r="BP239" s="227"/>
      <c r="BQ239" s="227"/>
      <c r="BR239" s="227"/>
      <c r="BS239" s="227"/>
      <c r="BT239" s="227"/>
      <c r="BU239" s="227"/>
      <c r="BV239" s="227"/>
      <c r="BW239" s="227"/>
      <c r="BX239" s="227"/>
      <c r="BY239" s="227"/>
      <c r="BZ239" s="227"/>
      <c r="CA239" s="227"/>
      <c r="CB239" s="227"/>
      <c r="CC239" s="227"/>
      <c r="CD239" s="227"/>
      <c r="CE239" s="227"/>
      <c r="CF239" s="227"/>
      <c r="CG239" s="227"/>
      <c r="CH239" s="227"/>
      <c r="CI239" s="227"/>
      <c r="CJ239" s="227"/>
      <c r="CK239" s="227"/>
    </row>
    <row r="240" spans="1:89" s="78" customFormat="1" x14ac:dyDescent="0.25">
      <c r="A240" s="290"/>
      <c r="P240" s="227"/>
      <c r="Q240" s="227"/>
      <c r="R240" s="227"/>
      <c r="S240" s="227"/>
      <c r="T240" s="227"/>
      <c r="U240" s="237"/>
      <c r="V240" s="286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27"/>
      <c r="AH240" s="227"/>
      <c r="AI240" s="227"/>
      <c r="AJ240" s="237"/>
      <c r="AK240" s="237"/>
      <c r="AL240" s="237"/>
      <c r="AM240" s="237"/>
      <c r="AN240" s="227"/>
      <c r="AO240" s="227"/>
      <c r="AP240" s="227"/>
      <c r="AQ240" s="227"/>
      <c r="AR240" s="228"/>
      <c r="AS240" s="228"/>
      <c r="AT240" s="228"/>
      <c r="AU240" s="228"/>
      <c r="AV240" s="228"/>
      <c r="AW240" s="228"/>
      <c r="AX240" s="228"/>
      <c r="AY240" s="227"/>
      <c r="AZ240" s="227"/>
      <c r="BA240" s="227"/>
      <c r="BB240" s="227"/>
      <c r="BC240" s="227"/>
      <c r="BD240" s="227"/>
      <c r="BE240" s="227"/>
      <c r="BF240" s="227"/>
      <c r="BG240" s="227"/>
      <c r="BH240" s="227"/>
      <c r="BI240" s="227"/>
      <c r="BJ240" s="227"/>
      <c r="BK240" s="227"/>
      <c r="BL240" s="227"/>
      <c r="BM240" s="227"/>
      <c r="BN240" s="227"/>
      <c r="BO240" s="227"/>
      <c r="BP240" s="227"/>
      <c r="BQ240" s="227"/>
      <c r="BR240" s="227"/>
      <c r="BS240" s="227"/>
      <c r="BT240" s="227"/>
      <c r="BU240" s="227"/>
      <c r="BV240" s="227"/>
      <c r="BW240" s="227"/>
      <c r="BX240" s="227"/>
      <c r="BY240" s="227"/>
      <c r="BZ240" s="227"/>
      <c r="CA240" s="227"/>
      <c r="CB240" s="227"/>
      <c r="CC240" s="227"/>
      <c r="CD240" s="227"/>
      <c r="CE240" s="227"/>
      <c r="CF240" s="227"/>
      <c r="CG240" s="227"/>
      <c r="CH240" s="227"/>
      <c r="CI240" s="227"/>
      <c r="CJ240" s="227"/>
      <c r="CK240" s="227"/>
    </row>
    <row r="241" spans="1:89" s="78" customFormat="1" x14ac:dyDescent="0.25">
      <c r="A241" s="290"/>
      <c r="P241" s="227"/>
      <c r="Q241" s="227"/>
      <c r="R241" s="227"/>
      <c r="S241" s="227"/>
      <c r="T241" s="227"/>
      <c r="U241" s="237"/>
      <c r="V241" s="286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27"/>
      <c r="AH241" s="227"/>
      <c r="AI241" s="227"/>
      <c r="AJ241" s="237"/>
      <c r="AK241" s="237"/>
      <c r="AL241" s="237"/>
      <c r="AM241" s="237"/>
      <c r="AN241" s="227"/>
      <c r="AO241" s="227"/>
      <c r="AP241" s="227"/>
      <c r="AQ241" s="227"/>
      <c r="AR241" s="228"/>
      <c r="AS241" s="228"/>
      <c r="AT241" s="228"/>
      <c r="AU241" s="228"/>
      <c r="AV241" s="228"/>
      <c r="AW241" s="228"/>
      <c r="AX241" s="228"/>
      <c r="AY241" s="227"/>
      <c r="AZ241" s="227"/>
      <c r="BA241" s="227"/>
      <c r="BB241" s="227"/>
      <c r="BC241" s="227"/>
      <c r="BD241" s="227"/>
      <c r="BE241" s="227"/>
      <c r="BF241" s="227"/>
      <c r="BG241" s="227"/>
      <c r="BH241" s="227"/>
      <c r="BI241" s="227"/>
      <c r="BJ241" s="227"/>
      <c r="BK241" s="227"/>
      <c r="BL241" s="227"/>
      <c r="BM241" s="227"/>
      <c r="BN241" s="227"/>
      <c r="BO241" s="227"/>
      <c r="BP241" s="227"/>
      <c r="BQ241" s="227"/>
      <c r="BR241" s="227"/>
      <c r="BS241" s="227"/>
      <c r="BT241" s="227"/>
      <c r="BU241" s="227"/>
      <c r="BV241" s="227"/>
      <c r="BW241" s="227"/>
      <c r="BX241" s="227"/>
      <c r="BY241" s="227"/>
      <c r="BZ241" s="227"/>
      <c r="CA241" s="227"/>
      <c r="CB241" s="227"/>
      <c r="CC241" s="227"/>
      <c r="CD241" s="227"/>
      <c r="CE241" s="227"/>
      <c r="CF241" s="227"/>
      <c r="CG241" s="227"/>
      <c r="CH241" s="227"/>
      <c r="CI241" s="227"/>
      <c r="CJ241" s="227"/>
      <c r="CK241" s="227"/>
    </row>
    <row r="242" spans="1:89" s="78" customFormat="1" x14ac:dyDescent="0.25">
      <c r="A242" s="290"/>
      <c r="P242" s="227"/>
      <c r="Q242" s="227"/>
      <c r="R242" s="227"/>
      <c r="S242" s="227"/>
      <c r="T242" s="227"/>
      <c r="U242" s="237"/>
      <c r="V242" s="286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27"/>
      <c r="AH242" s="227"/>
      <c r="AI242" s="227"/>
      <c r="AJ242" s="237"/>
      <c r="AK242" s="237"/>
      <c r="AL242" s="237"/>
      <c r="AM242" s="237"/>
      <c r="AN242" s="227"/>
      <c r="AO242" s="227"/>
      <c r="AP242" s="227"/>
      <c r="AQ242" s="227"/>
      <c r="AR242" s="228"/>
      <c r="AS242" s="228"/>
      <c r="AT242" s="228"/>
      <c r="AU242" s="228"/>
      <c r="AV242" s="228"/>
      <c r="AW242" s="228"/>
      <c r="AX242" s="228"/>
      <c r="AY242" s="227"/>
      <c r="AZ242" s="227"/>
      <c r="BA242" s="227"/>
      <c r="BB242" s="227"/>
      <c r="BC242" s="227"/>
      <c r="BD242" s="227"/>
      <c r="BE242" s="227"/>
      <c r="BF242" s="227"/>
      <c r="BG242" s="227"/>
      <c r="BH242" s="227"/>
      <c r="BI242" s="227"/>
      <c r="BJ242" s="227"/>
      <c r="BK242" s="227"/>
      <c r="BL242" s="227"/>
      <c r="BM242" s="227"/>
      <c r="BN242" s="227"/>
      <c r="BO242" s="227"/>
      <c r="BP242" s="227"/>
      <c r="BQ242" s="227"/>
      <c r="BR242" s="227"/>
      <c r="BS242" s="227"/>
      <c r="BT242" s="227"/>
      <c r="BU242" s="227"/>
      <c r="BV242" s="227"/>
      <c r="BW242" s="227"/>
      <c r="BX242" s="227"/>
      <c r="BY242" s="227"/>
      <c r="BZ242" s="227"/>
      <c r="CA242" s="227"/>
      <c r="CB242" s="227"/>
      <c r="CC242" s="227"/>
      <c r="CD242" s="227"/>
      <c r="CE242" s="227"/>
      <c r="CF242" s="227"/>
      <c r="CG242" s="227"/>
      <c r="CH242" s="227"/>
      <c r="CI242" s="227"/>
      <c r="CJ242" s="227"/>
      <c r="CK242" s="227"/>
    </row>
    <row r="243" spans="1:89" s="78" customFormat="1" x14ac:dyDescent="0.25">
      <c r="A243" s="290"/>
      <c r="P243" s="227"/>
      <c r="Q243" s="227"/>
      <c r="R243" s="227"/>
      <c r="S243" s="227"/>
      <c r="T243" s="227"/>
      <c r="U243" s="237"/>
      <c r="V243" s="286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27"/>
      <c r="AH243" s="227"/>
      <c r="AI243" s="227"/>
      <c r="AJ243" s="237"/>
      <c r="AK243" s="237"/>
      <c r="AL243" s="237"/>
      <c r="AM243" s="237"/>
      <c r="AN243" s="227"/>
      <c r="AO243" s="227"/>
      <c r="AP243" s="227"/>
      <c r="AQ243" s="227"/>
      <c r="AR243" s="228"/>
      <c r="AS243" s="228"/>
      <c r="AT243" s="228"/>
      <c r="AU243" s="228"/>
      <c r="AV243" s="228"/>
      <c r="AW243" s="228"/>
      <c r="AX243" s="228"/>
      <c r="AY243" s="227"/>
      <c r="AZ243" s="227"/>
      <c r="BA243" s="227"/>
      <c r="BB243" s="227"/>
      <c r="BC243" s="227"/>
      <c r="BD243" s="227"/>
      <c r="BE243" s="227"/>
      <c r="BF243" s="227"/>
      <c r="BG243" s="227"/>
      <c r="BH243" s="227"/>
      <c r="BI243" s="227"/>
      <c r="BJ243" s="227"/>
      <c r="BK243" s="227"/>
      <c r="BL243" s="227"/>
      <c r="BM243" s="227"/>
      <c r="BN243" s="227"/>
      <c r="BO243" s="227"/>
      <c r="BP243" s="227"/>
      <c r="BQ243" s="227"/>
      <c r="BR243" s="227"/>
      <c r="BS243" s="227"/>
      <c r="BT243" s="227"/>
      <c r="BU243" s="227"/>
      <c r="BV243" s="227"/>
      <c r="BW243" s="227"/>
      <c r="BX243" s="227"/>
      <c r="BY243" s="227"/>
      <c r="BZ243" s="227"/>
      <c r="CA243" s="227"/>
      <c r="CB243" s="227"/>
      <c r="CC243" s="227"/>
      <c r="CD243" s="227"/>
      <c r="CE243" s="227"/>
      <c r="CF243" s="227"/>
      <c r="CG243" s="227"/>
      <c r="CH243" s="227"/>
      <c r="CI243" s="227"/>
      <c r="CJ243" s="227"/>
      <c r="CK243" s="227"/>
    </row>
    <row r="244" spans="1:89" s="78" customFormat="1" x14ac:dyDescent="0.25">
      <c r="A244" s="290"/>
      <c r="P244" s="227"/>
      <c r="Q244" s="227"/>
      <c r="R244" s="227"/>
      <c r="S244" s="227"/>
      <c r="T244" s="227"/>
      <c r="U244" s="237"/>
      <c r="V244" s="286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27"/>
      <c r="AH244" s="227"/>
      <c r="AI244" s="227"/>
      <c r="AJ244" s="237"/>
      <c r="AK244" s="237"/>
      <c r="AL244" s="237"/>
      <c r="AM244" s="237"/>
      <c r="AN244" s="227"/>
      <c r="AO244" s="227"/>
      <c r="AP244" s="227"/>
      <c r="AQ244" s="227"/>
      <c r="AR244" s="228"/>
      <c r="AS244" s="228"/>
      <c r="AT244" s="228"/>
      <c r="AU244" s="228"/>
      <c r="AV244" s="228"/>
      <c r="AW244" s="228"/>
      <c r="AX244" s="228"/>
      <c r="AY244" s="227"/>
      <c r="AZ244" s="227"/>
      <c r="BA244" s="227"/>
      <c r="BB244" s="227"/>
      <c r="BC244" s="227"/>
      <c r="BD244" s="227"/>
      <c r="BE244" s="227"/>
      <c r="BF244" s="227"/>
      <c r="BG244" s="227"/>
      <c r="BH244" s="227"/>
      <c r="BI244" s="227"/>
      <c r="BJ244" s="227"/>
      <c r="BK244" s="227"/>
      <c r="BL244" s="227"/>
      <c r="BM244" s="227"/>
      <c r="BN244" s="227"/>
      <c r="BO244" s="227"/>
      <c r="BP244" s="227"/>
      <c r="BQ244" s="227"/>
      <c r="BR244" s="227"/>
      <c r="BS244" s="227"/>
      <c r="BT244" s="227"/>
      <c r="BU244" s="227"/>
      <c r="BV244" s="227"/>
      <c r="BW244" s="227"/>
      <c r="BX244" s="227"/>
      <c r="BY244" s="227"/>
      <c r="BZ244" s="227"/>
      <c r="CA244" s="227"/>
      <c r="CB244" s="227"/>
      <c r="CC244" s="227"/>
      <c r="CD244" s="227"/>
      <c r="CE244" s="227"/>
      <c r="CF244" s="227"/>
      <c r="CG244" s="227"/>
      <c r="CH244" s="227"/>
      <c r="CI244" s="227"/>
      <c r="CJ244" s="227"/>
      <c r="CK244" s="227"/>
    </row>
    <row r="245" spans="1:89" s="78" customFormat="1" x14ac:dyDescent="0.25">
      <c r="A245" s="290"/>
      <c r="P245" s="227"/>
      <c r="Q245" s="227"/>
      <c r="R245" s="227"/>
      <c r="S245" s="227"/>
      <c r="T245" s="227"/>
      <c r="U245" s="237"/>
      <c r="V245" s="286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27"/>
      <c r="AH245" s="227"/>
      <c r="AI245" s="227"/>
      <c r="AJ245" s="237"/>
      <c r="AK245" s="237"/>
      <c r="AL245" s="237"/>
      <c r="AM245" s="237"/>
      <c r="AN245" s="227"/>
      <c r="AO245" s="227"/>
      <c r="AP245" s="227"/>
      <c r="AQ245" s="227"/>
      <c r="AR245" s="228"/>
      <c r="AS245" s="228"/>
      <c r="AT245" s="228"/>
      <c r="AU245" s="228"/>
      <c r="AV245" s="228"/>
      <c r="AW245" s="228"/>
      <c r="AX245" s="228"/>
      <c r="AY245" s="227"/>
      <c r="AZ245" s="227"/>
      <c r="BA245" s="227"/>
      <c r="BB245" s="227"/>
      <c r="BC245" s="227"/>
      <c r="BD245" s="227"/>
      <c r="BE245" s="227"/>
      <c r="BF245" s="227"/>
      <c r="BG245" s="227"/>
      <c r="BH245" s="227"/>
      <c r="BI245" s="227"/>
      <c r="BJ245" s="227"/>
      <c r="BK245" s="227"/>
      <c r="BL245" s="227"/>
      <c r="BM245" s="227"/>
      <c r="BN245" s="227"/>
      <c r="BO245" s="227"/>
      <c r="BP245" s="227"/>
      <c r="BQ245" s="227"/>
      <c r="BR245" s="227"/>
      <c r="BS245" s="227"/>
      <c r="BT245" s="227"/>
      <c r="BU245" s="227"/>
      <c r="BV245" s="227"/>
      <c r="BW245" s="227"/>
      <c r="BX245" s="227"/>
      <c r="BY245" s="227"/>
      <c r="BZ245" s="227"/>
      <c r="CA245" s="227"/>
      <c r="CB245" s="227"/>
      <c r="CC245" s="227"/>
      <c r="CD245" s="227"/>
      <c r="CE245" s="227"/>
      <c r="CF245" s="227"/>
      <c r="CG245" s="227"/>
      <c r="CH245" s="227"/>
      <c r="CI245" s="227"/>
      <c r="CJ245" s="227"/>
      <c r="CK245" s="227"/>
    </row>
    <row r="246" spans="1:89" s="78" customFormat="1" x14ac:dyDescent="0.25">
      <c r="A246" s="290"/>
      <c r="P246" s="227"/>
      <c r="Q246" s="227"/>
      <c r="R246" s="227"/>
      <c r="S246" s="227"/>
      <c r="T246" s="227"/>
      <c r="U246" s="237"/>
      <c r="V246" s="286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27"/>
      <c r="AH246" s="227"/>
      <c r="AI246" s="227"/>
      <c r="AJ246" s="237"/>
      <c r="AK246" s="237"/>
      <c r="AL246" s="237"/>
      <c r="AM246" s="237"/>
      <c r="AN246" s="227"/>
      <c r="AO246" s="227"/>
      <c r="AP246" s="227"/>
      <c r="AQ246" s="227"/>
      <c r="AR246" s="228"/>
      <c r="AS246" s="228"/>
      <c r="AT246" s="228"/>
      <c r="AU246" s="228"/>
      <c r="AV246" s="228"/>
      <c r="AW246" s="228"/>
      <c r="AX246" s="228"/>
      <c r="AY246" s="227"/>
      <c r="AZ246" s="227"/>
      <c r="BA246" s="227"/>
      <c r="BB246" s="227"/>
      <c r="BC246" s="227"/>
      <c r="BD246" s="227"/>
      <c r="BE246" s="227"/>
      <c r="BF246" s="227"/>
      <c r="BG246" s="227"/>
      <c r="BH246" s="227"/>
      <c r="BI246" s="227"/>
      <c r="BJ246" s="227"/>
      <c r="BK246" s="227"/>
      <c r="BL246" s="227"/>
      <c r="BM246" s="227"/>
      <c r="BN246" s="227"/>
      <c r="BO246" s="227"/>
      <c r="BP246" s="227"/>
      <c r="BQ246" s="227"/>
      <c r="BR246" s="227"/>
      <c r="BS246" s="227"/>
      <c r="BT246" s="227"/>
      <c r="BU246" s="227"/>
      <c r="BV246" s="227"/>
      <c r="BW246" s="227"/>
      <c r="BX246" s="227"/>
      <c r="BY246" s="227"/>
      <c r="BZ246" s="227"/>
      <c r="CA246" s="227"/>
      <c r="CB246" s="227"/>
      <c r="CC246" s="227"/>
      <c r="CD246" s="227"/>
      <c r="CE246" s="227"/>
      <c r="CF246" s="227"/>
      <c r="CG246" s="227"/>
      <c r="CH246" s="227"/>
      <c r="CI246" s="227"/>
      <c r="CJ246" s="227"/>
      <c r="CK246" s="227"/>
    </row>
    <row r="247" spans="1:89" s="78" customFormat="1" x14ac:dyDescent="0.25">
      <c r="A247" s="290"/>
      <c r="P247" s="227"/>
      <c r="Q247" s="227"/>
      <c r="R247" s="227"/>
      <c r="S247" s="227"/>
      <c r="T247" s="227"/>
      <c r="U247" s="237"/>
      <c r="V247" s="286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27"/>
      <c r="AH247" s="227"/>
      <c r="AI247" s="227"/>
      <c r="AJ247" s="237"/>
      <c r="AK247" s="237"/>
      <c r="AL247" s="237"/>
      <c r="AM247" s="237"/>
      <c r="AN247" s="227"/>
      <c r="AO247" s="227"/>
      <c r="AP247" s="227"/>
      <c r="AQ247" s="227"/>
      <c r="AR247" s="228"/>
      <c r="AS247" s="228"/>
      <c r="AT247" s="228"/>
      <c r="AU247" s="228"/>
      <c r="AV247" s="228"/>
      <c r="AW247" s="228"/>
      <c r="AX247" s="228"/>
      <c r="AY247" s="227"/>
      <c r="AZ247" s="227"/>
      <c r="BA247" s="227"/>
      <c r="BB247" s="227"/>
      <c r="BC247" s="227"/>
      <c r="BD247" s="227"/>
      <c r="BE247" s="227"/>
      <c r="BF247" s="227"/>
      <c r="BG247" s="227"/>
      <c r="BH247" s="227"/>
      <c r="BI247" s="227"/>
      <c r="BJ247" s="227"/>
      <c r="BK247" s="227"/>
      <c r="BL247" s="227"/>
      <c r="BM247" s="227"/>
      <c r="BN247" s="227"/>
      <c r="BO247" s="227"/>
      <c r="BP247" s="227"/>
      <c r="BQ247" s="227"/>
      <c r="BR247" s="227"/>
      <c r="BS247" s="227"/>
      <c r="BT247" s="227"/>
      <c r="BU247" s="227"/>
      <c r="BV247" s="227"/>
      <c r="BW247" s="227"/>
      <c r="BX247" s="227"/>
      <c r="BY247" s="227"/>
      <c r="BZ247" s="227"/>
      <c r="CA247" s="227"/>
      <c r="CB247" s="227"/>
      <c r="CC247" s="227"/>
      <c r="CD247" s="227"/>
      <c r="CE247" s="227"/>
      <c r="CF247" s="227"/>
      <c r="CG247" s="227"/>
      <c r="CH247" s="227"/>
      <c r="CI247" s="227"/>
      <c r="CJ247" s="227"/>
      <c r="CK247" s="227"/>
    </row>
    <row r="248" spans="1:89" s="78" customFormat="1" x14ac:dyDescent="0.25">
      <c r="A248" s="290"/>
      <c r="P248" s="227"/>
      <c r="Q248" s="227"/>
      <c r="R248" s="227"/>
      <c r="S248" s="227"/>
      <c r="T248" s="227"/>
      <c r="U248" s="237"/>
      <c r="V248" s="286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27"/>
      <c r="AH248" s="227"/>
      <c r="AI248" s="227"/>
      <c r="AJ248" s="237"/>
      <c r="AK248" s="237"/>
      <c r="AL248" s="237"/>
      <c r="AM248" s="237"/>
      <c r="AN248" s="227"/>
      <c r="AO248" s="227"/>
      <c r="AP248" s="227"/>
      <c r="AQ248" s="227"/>
      <c r="AR248" s="228"/>
      <c r="AS248" s="228"/>
      <c r="AT248" s="228"/>
      <c r="AU248" s="228"/>
      <c r="AV248" s="228"/>
      <c r="AW248" s="228"/>
      <c r="AX248" s="228"/>
      <c r="AY248" s="227"/>
      <c r="AZ248" s="227"/>
      <c r="BA248" s="227"/>
      <c r="BB248" s="227"/>
      <c r="BC248" s="227"/>
      <c r="BD248" s="227"/>
      <c r="BE248" s="227"/>
      <c r="BF248" s="227"/>
      <c r="BG248" s="227"/>
      <c r="BH248" s="227"/>
      <c r="BI248" s="227"/>
      <c r="BJ248" s="227"/>
      <c r="BK248" s="227"/>
      <c r="BL248" s="227"/>
      <c r="BM248" s="227"/>
      <c r="BN248" s="227"/>
      <c r="BO248" s="227"/>
      <c r="BP248" s="227"/>
      <c r="BQ248" s="227"/>
      <c r="BR248" s="227"/>
      <c r="BS248" s="227"/>
      <c r="BT248" s="227"/>
      <c r="BU248" s="227"/>
      <c r="BV248" s="227"/>
      <c r="BW248" s="227"/>
      <c r="BX248" s="227"/>
      <c r="BY248" s="227"/>
      <c r="BZ248" s="227"/>
      <c r="CA248" s="227"/>
      <c r="CB248" s="227"/>
      <c r="CC248" s="227"/>
      <c r="CD248" s="227"/>
      <c r="CE248" s="227"/>
      <c r="CF248" s="227"/>
      <c r="CG248" s="227"/>
      <c r="CH248" s="227"/>
      <c r="CI248" s="227"/>
      <c r="CJ248" s="227"/>
      <c r="CK248" s="227"/>
    </row>
    <row r="249" spans="1:89" s="78" customFormat="1" x14ac:dyDescent="0.25">
      <c r="A249" s="290"/>
      <c r="P249" s="227"/>
      <c r="Q249" s="227"/>
      <c r="R249" s="227"/>
      <c r="S249" s="227"/>
      <c r="T249" s="227"/>
      <c r="U249" s="237"/>
      <c r="V249" s="286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27"/>
      <c r="AH249" s="227"/>
      <c r="AI249" s="227"/>
      <c r="AJ249" s="237"/>
      <c r="AK249" s="237"/>
      <c r="AL249" s="237"/>
      <c r="AM249" s="237"/>
      <c r="AN249" s="227"/>
      <c r="AO249" s="227"/>
      <c r="AP249" s="227"/>
      <c r="AQ249" s="227"/>
      <c r="AR249" s="228"/>
      <c r="AS249" s="228"/>
      <c r="AT249" s="228"/>
      <c r="AU249" s="228"/>
      <c r="AV249" s="228"/>
      <c r="AW249" s="228"/>
      <c r="AX249" s="228"/>
      <c r="AY249" s="227"/>
      <c r="AZ249" s="227"/>
      <c r="BA249" s="227"/>
      <c r="BB249" s="227"/>
      <c r="BC249" s="227"/>
      <c r="BD249" s="227"/>
      <c r="BE249" s="227"/>
      <c r="BF249" s="227"/>
      <c r="BG249" s="227"/>
      <c r="BH249" s="227"/>
      <c r="BI249" s="227"/>
      <c r="BJ249" s="227"/>
      <c r="BK249" s="227"/>
      <c r="BL249" s="227"/>
      <c r="BM249" s="227"/>
      <c r="BN249" s="227"/>
      <c r="BO249" s="227"/>
      <c r="BP249" s="227"/>
      <c r="BQ249" s="227"/>
      <c r="BR249" s="227"/>
      <c r="BS249" s="227"/>
      <c r="BT249" s="227"/>
      <c r="BU249" s="227"/>
      <c r="BV249" s="227"/>
      <c r="BW249" s="227"/>
      <c r="BX249" s="227"/>
      <c r="BY249" s="227"/>
      <c r="BZ249" s="227"/>
      <c r="CA249" s="227"/>
      <c r="CB249" s="227"/>
      <c r="CC249" s="227"/>
      <c r="CD249" s="227"/>
      <c r="CE249" s="227"/>
      <c r="CF249" s="227"/>
      <c r="CG249" s="227"/>
      <c r="CH249" s="227"/>
      <c r="CI249" s="227"/>
      <c r="CJ249" s="227"/>
      <c r="CK249" s="227"/>
    </row>
    <row r="250" spans="1:89" s="78" customFormat="1" x14ac:dyDescent="0.25">
      <c r="A250" s="290"/>
      <c r="P250" s="227"/>
      <c r="Q250" s="227"/>
      <c r="R250" s="227"/>
      <c r="S250" s="227"/>
      <c r="T250" s="227"/>
      <c r="U250" s="237"/>
      <c r="V250" s="286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27"/>
      <c r="AH250" s="227"/>
      <c r="AI250" s="227"/>
      <c r="AJ250" s="237"/>
      <c r="AK250" s="237"/>
      <c r="AL250" s="237"/>
      <c r="AM250" s="237"/>
      <c r="AN250" s="227"/>
      <c r="AO250" s="227"/>
      <c r="AP250" s="227"/>
      <c r="AQ250" s="227"/>
      <c r="AR250" s="228"/>
      <c r="AS250" s="228"/>
      <c r="AT250" s="228"/>
      <c r="AU250" s="228"/>
      <c r="AV250" s="228"/>
      <c r="AW250" s="228"/>
      <c r="AX250" s="228"/>
      <c r="AY250" s="227"/>
      <c r="AZ250" s="227"/>
      <c r="BA250" s="227"/>
      <c r="BB250" s="227"/>
      <c r="BC250" s="227"/>
      <c r="BD250" s="227"/>
      <c r="BE250" s="227"/>
      <c r="BF250" s="227"/>
      <c r="BG250" s="227"/>
      <c r="BH250" s="227"/>
      <c r="BI250" s="227"/>
      <c r="BJ250" s="227"/>
      <c r="BK250" s="227"/>
      <c r="BL250" s="227"/>
      <c r="BM250" s="227"/>
      <c r="BN250" s="227"/>
      <c r="BO250" s="227"/>
      <c r="BP250" s="227"/>
      <c r="BQ250" s="227"/>
      <c r="BR250" s="227"/>
      <c r="BS250" s="227"/>
      <c r="BT250" s="227"/>
      <c r="BU250" s="227"/>
      <c r="BV250" s="227"/>
      <c r="BW250" s="227"/>
      <c r="BX250" s="227"/>
      <c r="BY250" s="227"/>
      <c r="BZ250" s="227"/>
      <c r="CA250" s="227"/>
      <c r="CB250" s="227"/>
      <c r="CC250" s="227"/>
      <c r="CD250" s="227"/>
      <c r="CE250" s="227"/>
      <c r="CF250" s="227"/>
      <c r="CG250" s="227"/>
      <c r="CH250" s="227"/>
      <c r="CI250" s="227"/>
      <c r="CJ250" s="227"/>
      <c r="CK250" s="227"/>
    </row>
    <row r="251" spans="1:89" s="78" customFormat="1" x14ac:dyDescent="0.25">
      <c r="A251" s="290"/>
      <c r="P251" s="227"/>
      <c r="Q251" s="227"/>
      <c r="R251" s="227"/>
      <c r="S251" s="227"/>
      <c r="T251" s="227"/>
      <c r="U251" s="237"/>
      <c r="V251" s="286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27"/>
      <c r="AH251" s="227"/>
      <c r="AI251" s="227"/>
      <c r="AJ251" s="237"/>
      <c r="AK251" s="237"/>
      <c r="AL251" s="237"/>
      <c r="AM251" s="237"/>
      <c r="AN251" s="227"/>
      <c r="AO251" s="227"/>
      <c r="AP251" s="227"/>
      <c r="AQ251" s="227"/>
      <c r="AR251" s="228"/>
      <c r="AS251" s="228"/>
      <c r="AT251" s="228"/>
      <c r="AU251" s="228"/>
      <c r="AV251" s="228"/>
      <c r="AW251" s="228"/>
      <c r="AX251" s="228"/>
      <c r="AY251" s="227"/>
      <c r="AZ251" s="227"/>
      <c r="BA251" s="227"/>
      <c r="BB251" s="227"/>
      <c r="BC251" s="227"/>
      <c r="BD251" s="227"/>
      <c r="BE251" s="227"/>
      <c r="BF251" s="227"/>
      <c r="BG251" s="227"/>
      <c r="BH251" s="227"/>
      <c r="BI251" s="227"/>
      <c r="BJ251" s="227"/>
      <c r="BK251" s="227"/>
      <c r="BL251" s="227"/>
      <c r="BM251" s="227"/>
      <c r="BN251" s="227"/>
      <c r="BO251" s="227"/>
      <c r="BP251" s="227"/>
      <c r="BQ251" s="227"/>
      <c r="BR251" s="227"/>
      <c r="BS251" s="227"/>
      <c r="BT251" s="227"/>
      <c r="BU251" s="227"/>
      <c r="BV251" s="227"/>
      <c r="BW251" s="227"/>
      <c r="BX251" s="227"/>
      <c r="BY251" s="227"/>
      <c r="BZ251" s="227"/>
      <c r="CA251" s="227"/>
      <c r="CB251" s="227"/>
      <c r="CC251" s="227"/>
      <c r="CD251" s="227"/>
      <c r="CE251" s="227"/>
      <c r="CF251" s="227"/>
      <c r="CG251" s="227"/>
      <c r="CH251" s="227"/>
      <c r="CI251" s="227"/>
      <c r="CJ251" s="227"/>
      <c r="CK251" s="227"/>
    </row>
    <row r="252" spans="1:89" s="78" customFormat="1" x14ac:dyDescent="0.25">
      <c r="A252" s="290"/>
      <c r="P252" s="227"/>
      <c r="Q252" s="227"/>
      <c r="R252" s="227"/>
      <c r="S252" s="227"/>
      <c r="T252" s="227"/>
      <c r="U252" s="237"/>
      <c r="V252" s="286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27"/>
      <c r="AH252" s="227"/>
      <c r="AI252" s="227"/>
      <c r="AJ252" s="237"/>
      <c r="AK252" s="237"/>
      <c r="AL252" s="237"/>
      <c r="AM252" s="237"/>
      <c r="AN252" s="227"/>
      <c r="AO252" s="227"/>
      <c r="AP252" s="227"/>
      <c r="AQ252" s="227"/>
      <c r="AR252" s="228"/>
      <c r="AS252" s="228"/>
      <c r="AT252" s="228"/>
      <c r="AU252" s="228"/>
      <c r="AV252" s="228"/>
      <c r="AW252" s="228"/>
      <c r="AX252" s="228"/>
      <c r="AY252" s="227"/>
      <c r="AZ252" s="227"/>
      <c r="BA252" s="227"/>
      <c r="BB252" s="227"/>
      <c r="BC252" s="227"/>
      <c r="BD252" s="227"/>
      <c r="BE252" s="227"/>
      <c r="BF252" s="227"/>
      <c r="BG252" s="227"/>
      <c r="BH252" s="227"/>
      <c r="BI252" s="227"/>
      <c r="BJ252" s="227"/>
      <c r="BK252" s="227"/>
      <c r="BL252" s="227"/>
      <c r="BM252" s="227"/>
      <c r="BN252" s="227"/>
      <c r="BO252" s="227"/>
      <c r="BP252" s="227"/>
      <c r="BQ252" s="227"/>
      <c r="BR252" s="227"/>
      <c r="BS252" s="227"/>
      <c r="BT252" s="227"/>
      <c r="BU252" s="227"/>
      <c r="BV252" s="227"/>
      <c r="BW252" s="227"/>
      <c r="BX252" s="227"/>
      <c r="BY252" s="227"/>
      <c r="BZ252" s="227"/>
      <c r="CA252" s="227"/>
      <c r="CB252" s="227"/>
      <c r="CC252" s="227"/>
      <c r="CD252" s="227"/>
      <c r="CE252" s="227"/>
      <c r="CF252" s="227"/>
      <c r="CG252" s="227"/>
      <c r="CH252" s="227"/>
      <c r="CI252" s="227"/>
      <c r="CJ252" s="227"/>
      <c r="CK252" s="227"/>
    </row>
    <row r="253" spans="1:89" s="78" customFormat="1" x14ac:dyDescent="0.25">
      <c r="A253" s="290"/>
      <c r="P253" s="227"/>
      <c r="Q253" s="227"/>
      <c r="R253" s="227"/>
      <c r="S253" s="227"/>
      <c r="T253" s="227"/>
      <c r="U253" s="237"/>
      <c r="V253" s="286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27"/>
      <c r="AH253" s="227"/>
      <c r="AI253" s="227"/>
      <c r="AJ253" s="237"/>
      <c r="AK253" s="237"/>
      <c r="AL253" s="237"/>
      <c r="AM253" s="237"/>
      <c r="AN253" s="227"/>
      <c r="AO253" s="227"/>
      <c r="AP253" s="227"/>
      <c r="AQ253" s="227"/>
      <c r="AR253" s="228"/>
      <c r="AS253" s="228"/>
      <c r="AT253" s="228"/>
      <c r="AU253" s="228"/>
      <c r="AV253" s="228"/>
      <c r="AW253" s="228"/>
      <c r="AX253" s="228"/>
      <c r="AY253" s="227"/>
      <c r="AZ253" s="227"/>
      <c r="BA253" s="227"/>
      <c r="BB253" s="227"/>
      <c r="BC253" s="227"/>
      <c r="BD253" s="227"/>
      <c r="BE253" s="227"/>
      <c r="BF253" s="227"/>
      <c r="BG253" s="227"/>
      <c r="BH253" s="227"/>
      <c r="BI253" s="227"/>
      <c r="BJ253" s="227"/>
      <c r="BK253" s="227"/>
      <c r="BL253" s="227"/>
      <c r="BM253" s="227"/>
      <c r="BN253" s="227"/>
      <c r="BO253" s="227"/>
      <c r="BP253" s="227"/>
      <c r="BQ253" s="227"/>
      <c r="BR253" s="227"/>
      <c r="BS253" s="227"/>
      <c r="BT253" s="227"/>
      <c r="BU253" s="227"/>
      <c r="BV253" s="227"/>
      <c r="BW253" s="227"/>
      <c r="BX253" s="227"/>
      <c r="BY253" s="227"/>
      <c r="BZ253" s="227"/>
      <c r="CA253" s="227"/>
      <c r="CB253" s="227"/>
      <c r="CC253" s="227"/>
      <c r="CD253" s="227"/>
      <c r="CE253" s="227"/>
      <c r="CF253" s="227"/>
      <c r="CG253" s="227"/>
      <c r="CH253" s="227"/>
      <c r="CI253" s="227"/>
      <c r="CJ253" s="227"/>
      <c r="CK253" s="227"/>
    </row>
    <row r="254" spans="1:89" s="78" customFormat="1" x14ac:dyDescent="0.25">
      <c r="A254" s="290"/>
      <c r="P254" s="227"/>
      <c r="Q254" s="227"/>
      <c r="R254" s="227"/>
      <c r="S254" s="227"/>
      <c r="T254" s="227"/>
      <c r="U254" s="237"/>
      <c r="V254" s="286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27"/>
      <c r="AH254" s="227"/>
      <c r="AI254" s="227"/>
      <c r="AJ254" s="237"/>
      <c r="AK254" s="237"/>
      <c r="AL254" s="237"/>
      <c r="AM254" s="237"/>
      <c r="AN254" s="227"/>
      <c r="AO254" s="227"/>
      <c r="AP254" s="227"/>
      <c r="AQ254" s="227"/>
      <c r="AR254" s="228"/>
      <c r="AS254" s="228"/>
      <c r="AT254" s="228"/>
      <c r="AU254" s="228"/>
      <c r="AV254" s="228"/>
      <c r="AW254" s="228"/>
      <c r="AX254" s="228"/>
      <c r="AY254" s="227"/>
      <c r="AZ254" s="227"/>
      <c r="BA254" s="227"/>
      <c r="BB254" s="227"/>
      <c r="BC254" s="227"/>
      <c r="BD254" s="227"/>
      <c r="BE254" s="227"/>
      <c r="BF254" s="227"/>
      <c r="BG254" s="227"/>
      <c r="BH254" s="227"/>
      <c r="BI254" s="227"/>
      <c r="BJ254" s="227"/>
      <c r="BK254" s="227"/>
      <c r="BL254" s="227"/>
      <c r="BM254" s="227"/>
      <c r="BN254" s="227"/>
      <c r="BO254" s="227"/>
      <c r="BP254" s="227"/>
      <c r="BQ254" s="227"/>
      <c r="BR254" s="227"/>
      <c r="BS254" s="227"/>
      <c r="BT254" s="227"/>
      <c r="BU254" s="227"/>
      <c r="BV254" s="227"/>
      <c r="BW254" s="227"/>
      <c r="BX254" s="227"/>
      <c r="BY254" s="227"/>
      <c r="BZ254" s="227"/>
      <c r="CA254" s="227"/>
      <c r="CB254" s="227"/>
      <c r="CC254" s="227"/>
      <c r="CD254" s="227"/>
      <c r="CE254" s="227"/>
      <c r="CF254" s="227"/>
      <c r="CG254" s="227"/>
      <c r="CH254" s="227"/>
      <c r="CI254" s="227"/>
      <c r="CJ254" s="227"/>
      <c r="CK254" s="227"/>
    </row>
    <row r="255" spans="1:89" s="78" customFormat="1" x14ac:dyDescent="0.25">
      <c r="A255" s="290"/>
      <c r="P255" s="227"/>
      <c r="Q255" s="227"/>
      <c r="R255" s="227"/>
      <c r="S255" s="227"/>
      <c r="T255" s="227"/>
      <c r="U255" s="237"/>
      <c r="V255" s="286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27"/>
      <c r="AH255" s="227"/>
      <c r="AI255" s="227"/>
      <c r="AJ255" s="237"/>
      <c r="AK255" s="237"/>
      <c r="AL255" s="237"/>
      <c r="AM255" s="237"/>
      <c r="AN255" s="227"/>
      <c r="AO255" s="227"/>
      <c r="AP255" s="227"/>
      <c r="AQ255" s="227"/>
      <c r="AR255" s="228"/>
      <c r="AS255" s="228"/>
      <c r="AT255" s="228"/>
      <c r="AU255" s="228"/>
      <c r="AV255" s="228"/>
      <c r="AW255" s="228"/>
      <c r="AX255" s="228"/>
      <c r="AY255" s="227"/>
      <c r="AZ255" s="227"/>
      <c r="BA255" s="227"/>
      <c r="BB255" s="227"/>
      <c r="BC255" s="227"/>
      <c r="BD255" s="227"/>
      <c r="BE255" s="227"/>
      <c r="BF255" s="227"/>
      <c r="BG255" s="227"/>
      <c r="BH255" s="227"/>
      <c r="BI255" s="227"/>
      <c r="BJ255" s="227"/>
      <c r="BK255" s="227"/>
      <c r="BL255" s="227"/>
      <c r="BM255" s="227"/>
      <c r="BN255" s="227"/>
      <c r="BO255" s="227"/>
      <c r="BP255" s="227"/>
      <c r="BQ255" s="227"/>
      <c r="BR255" s="227"/>
      <c r="BS255" s="227"/>
      <c r="BT255" s="227"/>
      <c r="BU255" s="227"/>
      <c r="BV255" s="227"/>
      <c r="BW255" s="227"/>
      <c r="BX255" s="227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</row>
    <row r="256" spans="1:89" s="78" customFormat="1" x14ac:dyDescent="0.25">
      <c r="A256" s="290"/>
      <c r="P256" s="227"/>
      <c r="Q256" s="227"/>
      <c r="R256" s="227"/>
      <c r="S256" s="227"/>
      <c r="T256" s="227"/>
      <c r="U256" s="237"/>
      <c r="V256" s="286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27"/>
      <c r="AH256" s="227"/>
      <c r="AI256" s="227"/>
      <c r="AJ256" s="237"/>
      <c r="AK256" s="237"/>
      <c r="AL256" s="237"/>
      <c r="AM256" s="237"/>
      <c r="AN256" s="227"/>
      <c r="AO256" s="227"/>
      <c r="AP256" s="227"/>
      <c r="AQ256" s="227"/>
      <c r="AR256" s="228"/>
      <c r="AS256" s="228"/>
      <c r="AT256" s="228"/>
      <c r="AU256" s="228"/>
      <c r="AV256" s="228"/>
      <c r="AW256" s="228"/>
      <c r="AX256" s="228"/>
      <c r="AY256" s="227"/>
      <c r="AZ256" s="227"/>
      <c r="BA256" s="227"/>
      <c r="BB256" s="227"/>
      <c r="BC256" s="227"/>
      <c r="BD256" s="227"/>
      <c r="BE256" s="227"/>
      <c r="BF256" s="227"/>
      <c r="BG256" s="227"/>
      <c r="BH256" s="227"/>
      <c r="BI256" s="227"/>
      <c r="BJ256" s="227"/>
      <c r="BK256" s="227"/>
      <c r="BL256" s="227"/>
      <c r="BM256" s="227"/>
      <c r="BN256" s="227"/>
      <c r="BO256" s="227"/>
      <c r="BP256" s="227"/>
      <c r="BQ256" s="227"/>
      <c r="BR256" s="227"/>
      <c r="BS256" s="227"/>
      <c r="BT256" s="227"/>
      <c r="BU256" s="227"/>
      <c r="BV256" s="227"/>
      <c r="BW256" s="227"/>
      <c r="BX256" s="227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</row>
    <row r="257" spans="1:89" s="78" customFormat="1" x14ac:dyDescent="0.25">
      <c r="A257" s="290"/>
      <c r="P257" s="227"/>
      <c r="Q257" s="227"/>
      <c r="R257" s="227"/>
      <c r="S257" s="227"/>
      <c r="T257" s="227"/>
      <c r="U257" s="237"/>
      <c r="V257" s="286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27"/>
      <c r="AH257" s="227"/>
      <c r="AI257" s="227"/>
      <c r="AJ257" s="237"/>
      <c r="AK257" s="237"/>
      <c r="AL257" s="237"/>
      <c r="AM257" s="237"/>
      <c r="AN257" s="227"/>
      <c r="AO257" s="227"/>
      <c r="AP257" s="227"/>
      <c r="AQ257" s="227"/>
      <c r="AR257" s="228"/>
      <c r="AS257" s="228"/>
      <c r="AT257" s="228"/>
      <c r="AU257" s="228"/>
      <c r="AV257" s="228"/>
      <c r="AW257" s="228"/>
      <c r="AX257" s="228"/>
      <c r="AY257" s="227"/>
      <c r="AZ257" s="227"/>
      <c r="BA257" s="227"/>
      <c r="BB257" s="227"/>
      <c r="BC257" s="227"/>
      <c r="BD257" s="227"/>
      <c r="BE257" s="227"/>
      <c r="BF257" s="227"/>
      <c r="BG257" s="227"/>
      <c r="BH257" s="227"/>
      <c r="BI257" s="227"/>
      <c r="BJ257" s="227"/>
      <c r="BK257" s="227"/>
      <c r="BL257" s="227"/>
      <c r="BM257" s="227"/>
      <c r="BN257" s="227"/>
      <c r="BO257" s="227"/>
      <c r="BP257" s="227"/>
      <c r="BQ257" s="227"/>
      <c r="BR257" s="227"/>
      <c r="BS257" s="227"/>
      <c r="BT257" s="227"/>
      <c r="BU257" s="227"/>
      <c r="BV257" s="227"/>
      <c r="BW257" s="227"/>
      <c r="BX257" s="22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</row>
    <row r="258" spans="1:89" s="78" customFormat="1" x14ac:dyDescent="0.25">
      <c r="A258" s="290"/>
      <c r="P258" s="227"/>
      <c r="Q258" s="227"/>
      <c r="R258" s="227"/>
      <c r="S258" s="227"/>
      <c r="T258" s="227"/>
      <c r="U258" s="237"/>
      <c r="V258" s="286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27"/>
      <c r="AH258" s="227"/>
      <c r="AI258" s="227"/>
      <c r="AJ258" s="237"/>
      <c r="AK258" s="237"/>
      <c r="AL258" s="237"/>
      <c r="AM258" s="237"/>
      <c r="AN258" s="227"/>
      <c r="AO258" s="227"/>
      <c r="AP258" s="227"/>
      <c r="AQ258" s="227"/>
      <c r="AR258" s="228"/>
      <c r="AS258" s="228"/>
      <c r="AT258" s="228"/>
      <c r="AU258" s="228"/>
      <c r="AV258" s="228"/>
      <c r="AW258" s="228"/>
      <c r="AX258" s="228"/>
      <c r="AY258" s="227"/>
      <c r="AZ258" s="227"/>
      <c r="BA258" s="227"/>
      <c r="BB258" s="227"/>
      <c r="BC258" s="227"/>
      <c r="BD258" s="227"/>
      <c r="BE258" s="227"/>
      <c r="BF258" s="227"/>
      <c r="BG258" s="227"/>
      <c r="BH258" s="227"/>
      <c r="BI258" s="227"/>
      <c r="BJ258" s="227"/>
      <c r="BK258" s="227"/>
      <c r="BL258" s="227"/>
      <c r="BM258" s="227"/>
      <c r="BN258" s="227"/>
      <c r="BO258" s="227"/>
      <c r="BP258" s="227"/>
      <c r="BQ258" s="227"/>
      <c r="BR258" s="227"/>
      <c r="BS258" s="227"/>
      <c r="BT258" s="227"/>
      <c r="BU258" s="227"/>
      <c r="BV258" s="227"/>
      <c r="BW258" s="227"/>
      <c r="BX258" s="22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</row>
    <row r="259" spans="1:89" s="78" customFormat="1" x14ac:dyDescent="0.25">
      <c r="A259" s="290"/>
      <c r="P259" s="227"/>
      <c r="Q259" s="227"/>
      <c r="R259" s="227"/>
      <c r="S259" s="227"/>
      <c r="T259" s="227"/>
      <c r="U259" s="237"/>
      <c r="V259" s="286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27"/>
      <c r="AH259" s="227"/>
      <c r="AI259" s="227"/>
      <c r="AJ259" s="237"/>
      <c r="AK259" s="237"/>
      <c r="AL259" s="237"/>
      <c r="AM259" s="237"/>
      <c r="AN259" s="227"/>
      <c r="AO259" s="227"/>
      <c r="AP259" s="227"/>
      <c r="AQ259" s="227"/>
      <c r="AR259" s="228"/>
      <c r="AS259" s="228"/>
      <c r="AT259" s="228"/>
      <c r="AU259" s="228"/>
      <c r="AV259" s="228"/>
      <c r="AW259" s="228"/>
      <c r="AX259" s="228"/>
      <c r="AY259" s="227"/>
      <c r="AZ259" s="227"/>
      <c r="BA259" s="227"/>
      <c r="BB259" s="227"/>
      <c r="BC259" s="227"/>
      <c r="BD259" s="227"/>
      <c r="BE259" s="227"/>
      <c r="BF259" s="227"/>
      <c r="BG259" s="227"/>
      <c r="BH259" s="227"/>
      <c r="BI259" s="227"/>
      <c r="BJ259" s="227"/>
      <c r="BK259" s="227"/>
      <c r="BL259" s="227"/>
      <c r="BM259" s="227"/>
      <c r="BN259" s="227"/>
      <c r="BO259" s="227"/>
      <c r="BP259" s="227"/>
      <c r="BQ259" s="227"/>
      <c r="BR259" s="227"/>
      <c r="BS259" s="227"/>
      <c r="BT259" s="227"/>
      <c r="BU259" s="227"/>
      <c r="BV259" s="227"/>
      <c r="BW259" s="227"/>
      <c r="BX259" s="22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</row>
    <row r="260" spans="1:89" s="78" customFormat="1" x14ac:dyDescent="0.25">
      <c r="A260" s="290"/>
      <c r="P260" s="227"/>
      <c r="Q260" s="227"/>
      <c r="R260" s="227"/>
      <c r="S260" s="227"/>
      <c r="T260" s="227"/>
      <c r="U260" s="237"/>
      <c r="V260" s="286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27"/>
      <c r="AH260" s="227"/>
      <c r="AI260" s="227"/>
      <c r="AJ260" s="237"/>
      <c r="AK260" s="237"/>
      <c r="AL260" s="237"/>
      <c r="AM260" s="237"/>
      <c r="AN260" s="227"/>
      <c r="AO260" s="227"/>
      <c r="AP260" s="227"/>
      <c r="AQ260" s="227"/>
      <c r="AR260" s="228"/>
      <c r="AS260" s="228"/>
      <c r="AT260" s="228"/>
      <c r="AU260" s="228"/>
      <c r="AV260" s="228"/>
      <c r="AW260" s="228"/>
      <c r="AX260" s="228"/>
      <c r="AY260" s="227"/>
      <c r="AZ260" s="227"/>
      <c r="BA260" s="227"/>
      <c r="BB260" s="227"/>
      <c r="BC260" s="227"/>
      <c r="BD260" s="227"/>
      <c r="BE260" s="227"/>
      <c r="BF260" s="227"/>
      <c r="BG260" s="227"/>
      <c r="BH260" s="227"/>
      <c r="BI260" s="227"/>
      <c r="BJ260" s="227"/>
      <c r="BK260" s="227"/>
      <c r="BL260" s="227"/>
      <c r="BM260" s="227"/>
      <c r="BN260" s="227"/>
      <c r="BO260" s="227"/>
      <c r="BP260" s="227"/>
      <c r="BQ260" s="227"/>
      <c r="BR260" s="227"/>
      <c r="BS260" s="227"/>
      <c r="BT260" s="227"/>
      <c r="BU260" s="227"/>
      <c r="BV260" s="227"/>
      <c r="BW260" s="227"/>
      <c r="BX260" s="22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</row>
    <row r="261" spans="1:89" s="78" customFormat="1" x14ac:dyDescent="0.25">
      <c r="A261" s="290"/>
      <c r="P261" s="227"/>
      <c r="Q261" s="227"/>
      <c r="R261" s="227"/>
      <c r="S261" s="227"/>
      <c r="T261" s="227"/>
      <c r="U261" s="237"/>
      <c r="V261" s="286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27"/>
      <c r="AH261" s="227"/>
      <c r="AI261" s="227"/>
      <c r="AJ261" s="237"/>
      <c r="AK261" s="237"/>
      <c r="AL261" s="237"/>
      <c r="AM261" s="237"/>
      <c r="AN261" s="227"/>
      <c r="AO261" s="227"/>
      <c r="AP261" s="227"/>
      <c r="AQ261" s="227"/>
      <c r="AR261" s="228"/>
      <c r="AS261" s="228"/>
      <c r="AT261" s="228"/>
      <c r="AU261" s="228"/>
      <c r="AV261" s="228"/>
      <c r="AW261" s="228"/>
      <c r="AX261" s="228"/>
      <c r="AY261" s="227"/>
      <c r="AZ261" s="227"/>
      <c r="BA261" s="227"/>
      <c r="BB261" s="227"/>
      <c r="BC261" s="227"/>
      <c r="BD261" s="227"/>
      <c r="BE261" s="227"/>
      <c r="BF261" s="227"/>
      <c r="BG261" s="227"/>
      <c r="BH261" s="227"/>
      <c r="BI261" s="227"/>
      <c r="BJ261" s="227"/>
      <c r="BK261" s="227"/>
      <c r="BL261" s="227"/>
      <c r="BM261" s="227"/>
      <c r="BN261" s="227"/>
      <c r="BO261" s="227"/>
      <c r="BP261" s="227"/>
      <c r="BQ261" s="227"/>
      <c r="BR261" s="227"/>
      <c r="BS261" s="227"/>
      <c r="BT261" s="227"/>
      <c r="BU261" s="227"/>
      <c r="BV261" s="227"/>
      <c r="BW261" s="227"/>
      <c r="BX261" s="22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</row>
    <row r="262" spans="1:89" s="78" customFormat="1" x14ac:dyDescent="0.25">
      <c r="A262" s="290"/>
      <c r="P262" s="227"/>
      <c r="Q262" s="227"/>
      <c r="R262" s="227"/>
      <c r="S262" s="227"/>
      <c r="T262" s="227"/>
      <c r="U262" s="237"/>
      <c r="V262" s="286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27"/>
      <c r="AH262" s="227"/>
      <c r="AI262" s="227"/>
      <c r="AJ262" s="237"/>
      <c r="AK262" s="237"/>
      <c r="AL262" s="237"/>
      <c r="AM262" s="237"/>
      <c r="AN262" s="227"/>
      <c r="AO262" s="227"/>
      <c r="AP262" s="227"/>
      <c r="AQ262" s="227"/>
      <c r="AR262" s="228"/>
      <c r="AS262" s="228"/>
      <c r="AT262" s="228"/>
      <c r="AU262" s="228"/>
      <c r="AV262" s="228"/>
      <c r="AW262" s="228"/>
      <c r="AX262" s="228"/>
      <c r="AY262" s="227"/>
      <c r="AZ262" s="227"/>
      <c r="BA262" s="227"/>
      <c r="BB262" s="227"/>
      <c r="BC262" s="227"/>
      <c r="BD262" s="227"/>
      <c r="BE262" s="227"/>
      <c r="BF262" s="227"/>
      <c r="BG262" s="227"/>
      <c r="BH262" s="227"/>
      <c r="BI262" s="227"/>
      <c r="BJ262" s="227"/>
      <c r="BK262" s="227"/>
      <c r="BL262" s="227"/>
      <c r="BM262" s="227"/>
      <c r="BN262" s="227"/>
      <c r="BO262" s="227"/>
      <c r="BP262" s="227"/>
      <c r="BQ262" s="227"/>
      <c r="BR262" s="227"/>
      <c r="BS262" s="227"/>
      <c r="BT262" s="227"/>
      <c r="BU262" s="227"/>
      <c r="BV262" s="227"/>
      <c r="BW262" s="227"/>
      <c r="BX262" s="227"/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</row>
    <row r="263" spans="1:89" s="78" customFormat="1" x14ac:dyDescent="0.25">
      <c r="A263" s="290"/>
      <c r="P263" s="227"/>
      <c r="Q263" s="227"/>
      <c r="R263" s="227"/>
      <c r="S263" s="227"/>
      <c r="T263" s="227"/>
      <c r="U263" s="237"/>
      <c r="V263" s="286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27"/>
      <c r="AH263" s="227"/>
      <c r="AI263" s="227"/>
      <c r="AJ263" s="237"/>
      <c r="AK263" s="237"/>
      <c r="AL263" s="237"/>
      <c r="AM263" s="237"/>
      <c r="AN263" s="227"/>
      <c r="AO263" s="227"/>
      <c r="AP263" s="227"/>
      <c r="AQ263" s="227"/>
      <c r="AR263" s="228"/>
      <c r="AS263" s="228"/>
      <c r="AT263" s="228"/>
      <c r="AU263" s="228"/>
      <c r="AV263" s="228"/>
      <c r="AW263" s="228"/>
      <c r="AX263" s="228"/>
      <c r="AY263" s="227"/>
      <c r="AZ263" s="227"/>
      <c r="BA263" s="227"/>
      <c r="BB263" s="227"/>
      <c r="BC263" s="227"/>
      <c r="BD263" s="227"/>
      <c r="BE263" s="227"/>
      <c r="BF263" s="227"/>
      <c r="BG263" s="227"/>
      <c r="BH263" s="227"/>
      <c r="BI263" s="227"/>
      <c r="BJ263" s="227"/>
      <c r="BK263" s="227"/>
      <c r="BL263" s="227"/>
      <c r="BM263" s="227"/>
      <c r="BN263" s="227"/>
      <c r="BO263" s="227"/>
      <c r="BP263" s="227"/>
      <c r="BQ263" s="227"/>
      <c r="BR263" s="227"/>
      <c r="BS263" s="227"/>
      <c r="BT263" s="227"/>
      <c r="BU263" s="227"/>
      <c r="BV263" s="227"/>
      <c r="BW263" s="227"/>
      <c r="BX263" s="227"/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</row>
    <row r="264" spans="1:89" s="78" customFormat="1" x14ac:dyDescent="0.25">
      <c r="A264" s="290"/>
      <c r="P264" s="227"/>
      <c r="Q264" s="227"/>
      <c r="R264" s="227"/>
      <c r="S264" s="227"/>
      <c r="T264" s="227"/>
      <c r="U264" s="237"/>
      <c r="V264" s="286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27"/>
      <c r="AH264" s="227"/>
      <c r="AI264" s="227"/>
      <c r="AJ264" s="237"/>
      <c r="AK264" s="237"/>
      <c r="AL264" s="237"/>
      <c r="AM264" s="237"/>
      <c r="AN264" s="227"/>
      <c r="AO264" s="227"/>
      <c r="AP264" s="227"/>
      <c r="AQ264" s="227"/>
      <c r="AR264" s="228"/>
      <c r="AS264" s="228"/>
      <c r="AT264" s="228"/>
      <c r="AU264" s="228"/>
      <c r="AV264" s="228"/>
      <c r="AW264" s="228"/>
      <c r="AX264" s="228"/>
      <c r="AY264" s="227"/>
      <c r="AZ264" s="227"/>
      <c r="BA264" s="227"/>
      <c r="BB264" s="227"/>
      <c r="BC264" s="227"/>
      <c r="BD264" s="227"/>
      <c r="BE264" s="227"/>
      <c r="BF264" s="227"/>
      <c r="BG264" s="227"/>
      <c r="BH264" s="227"/>
      <c r="BI264" s="227"/>
      <c r="BJ264" s="227"/>
      <c r="BK264" s="227"/>
      <c r="BL264" s="227"/>
      <c r="BM264" s="227"/>
      <c r="BN264" s="227"/>
      <c r="BO264" s="227"/>
      <c r="BP264" s="227"/>
      <c r="BQ264" s="227"/>
      <c r="BR264" s="227"/>
      <c r="BS264" s="227"/>
      <c r="BT264" s="227"/>
      <c r="BU264" s="227"/>
      <c r="BV264" s="227"/>
      <c r="BW264" s="227"/>
      <c r="BX264" s="227"/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</row>
    <row r="265" spans="1:89" s="78" customFormat="1" x14ac:dyDescent="0.25">
      <c r="A265" s="290"/>
      <c r="P265" s="227"/>
      <c r="Q265" s="227"/>
      <c r="R265" s="227"/>
      <c r="S265" s="227"/>
      <c r="T265" s="227"/>
      <c r="U265" s="237"/>
      <c r="V265" s="286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27"/>
      <c r="AH265" s="227"/>
      <c r="AI265" s="227"/>
      <c r="AJ265" s="237"/>
      <c r="AK265" s="237"/>
      <c r="AL265" s="237"/>
      <c r="AM265" s="237"/>
      <c r="AN265" s="227"/>
      <c r="AO265" s="227"/>
      <c r="AP265" s="227"/>
      <c r="AQ265" s="227"/>
      <c r="AR265" s="228"/>
      <c r="AS265" s="228"/>
      <c r="AT265" s="228"/>
      <c r="AU265" s="228"/>
      <c r="AV265" s="228"/>
      <c r="AW265" s="228"/>
      <c r="AX265" s="228"/>
      <c r="AY265" s="227"/>
      <c r="AZ265" s="227"/>
      <c r="BA265" s="227"/>
      <c r="BB265" s="227"/>
      <c r="BC265" s="227"/>
      <c r="BD265" s="227"/>
      <c r="BE265" s="227"/>
      <c r="BF265" s="227"/>
      <c r="BG265" s="227"/>
      <c r="BH265" s="227"/>
      <c r="BI265" s="227"/>
      <c r="BJ265" s="227"/>
      <c r="BK265" s="227"/>
      <c r="BL265" s="227"/>
      <c r="BM265" s="227"/>
      <c r="BN265" s="227"/>
      <c r="BO265" s="227"/>
      <c r="BP265" s="227"/>
      <c r="BQ265" s="227"/>
      <c r="BR265" s="227"/>
      <c r="BS265" s="227"/>
      <c r="BT265" s="227"/>
      <c r="BU265" s="227"/>
      <c r="BV265" s="227"/>
      <c r="BW265" s="227"/>
      <c r="BX265" s="227"/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</row>
    <row r="266" spans="1:89" s="78" customFormat="1" x14ac:dyDescent="0.25">
      <c r="A266" s="290"/>
      <c r="P266" s="227"/>
      <c r="Q266" s="227"/>
      <c r="R266" s="227"/>
      <c r="S266" s="227"/>
      <c r="T266" s="227"/>
      <c r="U266" s="237"/>
      <c r="V266" s="286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27"/>
      <c r="AH266" s="227"/>
      <c r="AI266" s="227"/>
      <c r="AJ266" s="237"/>
      <c r="AK266" s="237"/>
      <c r="AL266" s="237"/>
      <c r="AM266" s="237"/>
      <c r="AN266" s="227"/>
      <c r="AO266" s="227"/>
      <c r="AP266" s="227"/>
      <c r="AQ266" s="227"/>
      <c r="AR266" s="228"/>
      <c r="AS266" s="228"/>
      <c r="AT266" s="228"/>
      <c r="AU266" s="228"/>
      <c r="AV266" s="228"/>
      <c r="AW266" s="228"/>
      <c r="AX266" s="228"/>
      <c r="AY266" s="227"/>
      <c r="AZ266" s="227"/>
      <c r="BA266" s="227"/>
      <c r="BB266" s="227"/>
      <c r="BC266" s="227"/>
      <c r="BD266" s="227"/>
      <c r="BE266" s="227"/>
      <c r="BF266" s="227"/>
      <c r="BG266" s="227"/>
      <c r="BH266" s="227"/>
      <c r="BI266" s="227"/>
      <c r="BJ266" s="227"/>
      <c r="BK266" s="227"/>
      <c r="BL266" s="227"/>
      <c r="BM266" s="227"/>
      <c r="BN266" s="227"/>
      <c r="BO266" s="227"/>
      <c r="BP266" s="227"/>
      <c r="BQ266" s="227"/>
      <c r="BR266" s="227"/>
      <c r="BS266" s="227"/>
      <c r="BT266" s="227"/>
      <c r="BU266" s="227"/>
      <c r="BV266" s="227"/>
      <c r="BW266" s="227"/>
      <c r="BX266" s="227"/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</row>
    <row r="267" spans="1:89" s="78" customFormat="1" x14ac:dyDescent="0.25">
      <c r="A267" s="290"/>
      <c r="P267" s="227"/>
      <c r="Q267" s="227"/>
      <c r="R267" s="227"/>
      <c r="S267" s="227"/>
      <c r="T267" s="227"/>
      <c r="U267" s="237"/>
      <c r="V267" s="286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27"/>
      <c r="AH267" s="227"/>
      <c r="AI267" s="227"/>
      <c r="AJ267" s="237"/>
      <c r="AK267" s="237"/>
      <c r="AL267" s="237"/>
      <c r="AM267" s="237"/>
      <c r="AN267" s="227"/>
      <c r="AO267" s="227"/>
      <c r="AP267" s="227"/>
      <c r="AQ267" s="227"/>
      <c r="AR267" s="228"/>
      <c r="AS267" s="228"/>
      <c r="AT267" s="228"/>
      <c r="AU267" s="228"/>
      <c r="AV267" s="228"/>
      <c r="AW267" s="228"/>
      <c r="AX267" s="228"/>
      <c r="AY267" s="227"/>
      <c r="AZ267" s="227"/>
      <c r="BA267" s="227"/>
      <c r="BB267" s="227"/>
      <c r="BC267" s="227"/>
      <c r="BD267" s="227"/>
      <c r="BE267" s="227"/>
      <c r="BF267" s="227"/>
      <c r="BG267" s="227"/>
      <c r="BH267" s="227"/>
      <c r="BI267" s="227"/>
      <c r="BJ267" s="227"/>
      <c r="BK267" s="227"/>
      <c r="BL267" s="227"/>
      <c r="BM267" s="227"/>
      <c r="BN267" s="227"/>
      <c r="BO267" s="227"/>
      <c r="BP267" s="227"/>
      <c r="BQ267" s="227"/>
      <c r="BR267" s="227"/>
      <c r="BS267" s="227"/>
      <c r="BT267" s="227"/>
      <c r="BU267" s="227"/>
      <c r="BV267" s="227"/>
      <c r="BW267" s="227"/>
      <c r="BX267" s="227"/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</row>
    <row r="268" spans="1:89" s="78" customFormat="1" x14ac:dyDescent="0.25">
      <c r="A268" s="290"/>
      <c r="P268" s="227"/>
      <c r="Q268" s="227"/>
      <c r="R268" s="227"/>
      <c r="S268" s="227"/>
      <c r="T268" s="227"/>
      <c r="U268" s="237"/>
      <c r="V268" s="286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27"/>
      <c r="AH268" s="227"/>
      <c r="AI268" s="227"/>
      <c r="AJ268" s="237"/>
      <c r="AK268" s="237"/>
      <c r="AL268" s="237"/>
      <c r="AM268" s="237"/>
      <c r="AN268" s="227"/>
      <c r="AO268" s="227"/>
      <c r="AP268" s="227"/>
      <c r="AQ268" s="227"/>
      <c r="AR268" s="228"/>
      <c r="AS268" s="228"/>
      <c r="AT268" s="228"/>
      <c r="AU268" s="228"/>
      <c r="AV268" s="228"/>
      <c r="AW268" s="228"/>
      <c r="AX268" s="228"/>
      <c r="AY268" s="227"/>
      <c r="AZ268" s="227"/>
      <c r="BA268" s="227"/>
      <c r="BB268" s="227"/>
      <c r="BC268" s="227"/>
      <c r="BD268" s="227"/>
      <c r="BE268" s="227"/>
      <c r="BF268" s="227"/>
      <c r="BG268" s="227"/>
      <c r="BH268" s="227"/>
      <c r="BI268" s="227"/>
      <c r="BJ268" s="227"/>
      <c r="BK268" s="227"/>
      <c r="BL268" s="227"/>
      <c r="BM268" s="227"/>
      <c r="BN268" s="227"/>
      <c r="BO268" s="227"/>
      <c r="BP268" s="227"/>
      <c r="BQ268" s="227"/>
      <c r="BR268" s="227"/>
      <c r="BS268" s="227"/>
      <c r="BT268" s="227"/>
      <c r="BU268" s="227"/>
      <c r="BV268" s="227"/>
      <c r="BW268" s="227"/>
      <c r="BX268" s="227"/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</row>
    <row r="269" spans="1:89" s="78" customFormat="1" x14ac:dyDescent="0.25">
      <c r="A269" s="290"/>
      <c r="P269" s="227"/>
      <c r="Q269" s="227"/>
      <c r="R269" s="227"/>
      <c r="S269" s="227"/>
      <c r="T269" s="227"/>
      <c r="U269" s="237"/>
      <c r="V269" s="286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27"/>
      <c r="AH269" s="227"/>
      <c r="AI269" s="227"/>
      <c r="AJ269" s="237"/>
      <c r="AK269" s="237"/>
      <c r="AL269" s="237"/>
      <c r="AM269" s="237"/>
      <c r="AN269" s="227"/>
      <c r="AO269" s="227"/>
      <c r="AP269" s="227"/>
      <c r="AQ269" s="227"/>
      <c r="AR269" s="228"/>
      <c r="AS269" s="228"/>
      <c r="AT269" s="228"/>
      <c r="AU269" s="228"/>
      <c r="AV269" s="228"/>
      <c r="AW269" s="228"/>
      <c r="AX269" s="228"/>
      <c r="AY269" s="227"/>
      <c r="AZ269" s="227"/>
      <c r="BA269" s="227"/>
      <c r="BB269" s="227"/>
      <c r="BC269" s="227"/>
      <c r="BD269" s="227"/>
      <c r="BE269" s="227"/>
      <c r="BF269" s="227"/>
      <c r="BG269" s="227"/>
      <c r="BH269" s="227"/>
      <c r="BI269" s="227"/>
      <c r="BJ269" s="227"/>
      <c r="BK269" s="227"/>
      <c r="BL269" s="227"/>
      <c r="BM269" s="227"/>
      <c r="BN269" s="227"/>
      <c r="BO269" s="227"/>
      <c r="BP269" s="227"/>
      <c r="BQ269" s="227"/>
      <c r="BR269" s="227"/>
      <c r="BS269" s="227"/>
      <c r="BT269" s="227"/>
      <c r="BU269" s="227"/>
      <c r="BV269" s="227"/>
      <c r="BW269" s="227"/>
      <c r="BX269" s="227"/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</row>
    <row r="270" spans="1:89" s="78" customFormat="1" x14ac:dyDescent="0.25">
      <c r="A270" s="290"/>
      <c r="P270" s="227"/>
      <c r="Q270" s="227"/>
      <c r="R270" s="227"/>
      <c r="S270" s="227"/>
      <c r="T270" s="227"/>
      <c r="U270" s="237"/>
      <c r="V270" s="286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27"/>
      <c r="AH270" s="227"/>
      <c r="AI270" s="227"/>
      <c r="AJ270" s="237"/>
      <c r="AK270" s="237"/>
      <c r="AL270" s="237"/>
      <c r="AM270" s="237"/>
      <c r="AN270" s="227"/>
      <c r="AO270" s="227"/>
      <c r="AP270" s="227"/>
      <c r="AQ270" s="227"/>
      <c r="AR270" s="228"/>
      <c r="AS270" s="228"/>
      <c r="AT270" s="228"/>
      <c r="AU270" s="228"/>
      <c r="AV270" s="228"/>
      <c r="AW270" s="228"/>
      <c r="AX270" s="228"/>
      <c r="AY270" s="227"/>
      <c r="AZ270" s="227"/>
      <c r="BA270" s="227"/>
      <c r="BB270" s="227"/>
      <c r="BC270" s="227"/>
      <c r="BD270" s="227"/>
      <c r="BE270" s="227"/>
      <c r="BF270" s="227"/>
      <c r="BG270" s="227"/>
      <c r="BH270" s="227"/>
      <c r="BI270" s="227"/>
      <c r="BJ270" s="227"/>
      <c r="BK270" s="227"/>
      <c r="BL270" s="227"/>
      <c r="BM270" s="227"/>
      <c r="BN270" s="227"/>
      <c r="BO270" s="227"/>
      <c r="BP270" s="227"/>
      <c r="BQ270" s="227"/>
      <c r="BR270" s="227"/>
      <c r="BS270" s="227"/>
      <c r="BT270" s="227"/>
      <c r="BU270" s="227"/>
      <c r="BV270" s="227"/>
      <c r="BW270" s="227"/>
      <c r="BX270" s="227"/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</row>
    <row r="271" spans="1:89" s="78" customFormat="1" x14ac:dyDescent="0.25">
      <c r="A271" s="290"/>
      <c r="P271" s="227"/>
      <c r="Q271" s="227"/>
      <c r="R271" s="227"/>
      <c r="S271" s="227"/>
      <c r="T271" s="227"/>
      <c r="U271" s="237"/>
      <c r="V271" s="286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27"/>
      <c r="AH271" s="227"/>
      <c r="AI271" s="227"/>
      <c r="AJ271" s="237"/>
      <c r="AK271" s="237"/>
      <c r="AL271" s="237"/>
      <c r="AM271" s="237"/>
      <c r="AN271" s="227"/>
      <c r="AO271" s="227"/>
      <c r="AP271" s="227"/>
      <c r="AQ271" s="227"/>
      <c r="AR271" s="228"/>
      <c r="AS271" s="228"/>
      <c r="AT271" s="228"/>
      <c r="AU271" s="228"/>
      <c r="AV271" s="228"/>
      <c r="AW271" s="228"/>
      <c r="AX271" s="228"/>
      <c r="AY271" s="227"/>
      <c r="AZ271" s="227"/>
      <c r="BA271" s="227"/>
      <c r="BB271" s="227"/>
      <c r="BC271" s="227"/>
      <c r="BD271" s="227"/>
      <c r="BE271" s="227"/>
      <c r="BF271" s="227"/>
      <c r="BG271" s="227"/>
      <c r="BH271" s="227"/>
      <c r="BI271" s="227"/>
      <c r="BJ271" s="227"/>
      <c r="BK271" s="227"/>
      <c r="BL271" s="227"/>
      <c r="BM271" s="227"/>
      <c r="BN271" s="227"/>
      <c r="BO271" s="227"/>
      <c r="BP271" s="227"/>
      <c r="BQ271" s="227"/>
      <c r="BR271" s="227"/>
      <c r="BS271" s="227"/>
      <c r="BT271" s="227"/>
      <c r="BU271" s="227"/>
      <c r="BV271" s="227"/>
      <c r="BW271" s="227"/>
      <c r="BX271" s="227"/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</row>
    <row r="272" spans="1:89" s="78" customFormat="1" x14ac:dyDescent="0.25">
      <c r="A272" s="290"/>
      <c r="P272" s="227"/>
      <c r="Q272" s="227"/>
      <c r="R272" s="227"/>
      <c r="S272" s="227"/>
      <c r="T272" s="227"/>
      <c r="U272" s="237"/>
      <c r="V272" s="286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27"/>
      <c r="AH272" s="227"/>
      <c r="AI272" s="227"/>
      <c r="AJ272" s="237"/>
      <c r="AK272" s="237"/>
      <c r="AL272" s="237"/>
      <c r="AM272" s="237"/>
      <c r="AN272" s="227"/>
      <c r="AO272" s="227"/>
      <c r="AP272" s="227"/>
      <c r="AQ272" s="227"/>
      <c r="AR272" s="228"/>
      <c r="AS272" s="228"/>
      <c r="AT272" s="228"/>
      <c r="AU272" s="228"/>
      <c r="AV272" s="228"/>
      <c r="AW272" s="228"/>
      <c r="AX272" s="228"/>
      <c r="AY272" s="227"/>
      <c r="AZ272" s="227"/>
      <c r="BA272" s="227"/>
      <c r="BB272" s="227"/>
      <c r="BC272" s="227"/>
      <c r="BD272" s="227"/>
      <c r="BE272" s="227"/>
      <c r="BF272" s="227"/>
      <c r="BG272" s="227"/>
      <c r="BH272" s="227"/>
      <c r="BI272" s="227"/>
      <c r="BJ272" s="227"/>
      <c r="BK272" s="227"/>
      <c r="BL272" s="227"/>
      <c r="BM272" s="227"/>
      <c r="BN272" s="227"/>
      <c r="BO272" s="227"/>
      <c r="BP272" s="227"/>
      <c r="BQ272" s="227"/>
      <c r="BR272" s="227"/>
      <c r="BS272" s="227"/>
      <c r="BT272" s="227"/>
      <c r="BU272" s="227"/>
      <c r="BV272" s="227"/>
      <c r="BW272" s="227"/>
      <c r="BX272" s="227"/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</row>
    <row r="273" spans="1:89" s="78" customFormat="1" x14ac:dyDescent="0.25">
      <c r="A273" s="290"/>
      <c r="P273" s="227"/>
      <c r="Q273" s="227"/>
      <c r="R273" s="227"/>
      <c r="S273" s="227"/>
      <c r="T273" s="227"/>
      <c r="U273" s="237"/>
      <c r="V273" s="286"/>
      <c r="W273" s="237"/>
      <c r="X273" s="237"/>
      <c r="Y273" s="237"/>
      <c r="Z273" s="237"/>
      <c r="AA273" s="237"/>
      <c r="AB273" s="237"/>
      <c r="AC273" s="237"/>
      <c r="AD273" s="237"/>
      <c r="AE273" s="237"/>
      <c r="AF273" s="237"/>
      <c r="AG273" s="227"/>
      <c r="AH273" s="227"/>
      <c r="AI273" s="227"/>
      <c r="AJ273" s="237"/>
      <c r="AK273" s="237"/>
      <c r="AL273" s="237"/>
      <c r="AM273" s="237"/>
      <c r="AN273" s="227"/>
      <c r="AO273" s="227"/>
      <c r="AP273" s="227"/>
      <c r="AQ273" s="227"/>
      <c r="AR273" s="228"/>
      <c r="AS273" s="228"/>
      <c r="AT273" s="228"/>
      <c r="AU273" s="228"/>
      <c r="AV273" s="228"/>
      <c r="AW273" s="228"/>
      <c r="AX273" s="228"/>
      <c r="AY273" s="227"/>
      <c r="AZ273" s="227"/>
      <c r="BA273" s="227"/>
      <c r="BB273" s="227"/>
      <c r="BC273" s="227"/>
      <c r="BD273" s="227"/>
      <c r="BE273" s="227"/>
      <c r="BF273" s="227"/>
      <c r="BG273" s="227"/>
      <c r="BH273" s="227"/>
      <c r="BI273" s="227"/>
      <c r="BJ273" s="227"/>
      <c r="BK273" s="227"/>
      <c r="BL273" s="227"/>
      <c r="BM273" s="227"/>
      <c r="BN273" s="227"/>
      <c r="BO273" s="227"/>
      <c r="BP273" s="227"/>
      <c r="BQ273" s="227"/>
      <c r="BR273" s="227"/>
      <c r="BS273" s="227"/>
      <c r="BT273" s="227"/>
      <c r="BU273" s="227"/>
      <c r="BV273" s="227"/>
      <c r="BW273" s="227"/>
      <c r="BX273" s="227"/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</row>
    <row r="274" spans="1:89" s="78" customFormat="1" x14ac:dyDescent="0.25">
      <c r="A274" s="290"/>
      <c r="P274" s="227"/>
      <c r="Q274" s="227"/>
      <c r="R274" s="227"/>
      <c r="S274" s="227"/>
      <c r="T274" s="227"/>
      <c r="U274" s="237"/>
      <c r="V274" s="286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27"/>
      <c r="AH274" s="227"/>
      <c r="AI274" s="227"/>
      <c r="AJ274" s="237"/>
      <c r="AK274" s="237"/>
      <c r="AL274" s="237"/>
      <c r="AM274" s="237"/>
      <c r="AN274" s="227"/>
      <c r="AO274" s="227"/>
      <c r="AP274" s="227"/>
      <c r="AQ274" s="227"/>
      <c r="AR274" s="228"/>
      <c r="AS274" s="228"/>
      <c r="AT274" s="228"/>
      <c r="AU274" s="228"/>
      <c r="AV274" s="228"/>
      <c r="AW274" s="228"/>
      <c r="AX274" s="228"/>
      <c r="AY274" s="227"/>
      <c r="AZ274" s="227"/>
      <c r="BA274" s="227"/>
      <c r="BB274" s="227"/>
      <c r="BC274" s="227"/>
      <c r="BD274" s="227"/>
      <c r="BE274" s="227"/>
      <c r="BF274" s="227"/>
      <c r="BG274" s="227"/>
      <c r="BH274" s="227"/>
      <c r="BI274" s="227"/>
      <c r="BJ274" s="227"/>
      <c r="BK274" s="227"/>
      <c r="BL274" s="227"/>
      <c r="BM274" s="227"/>
      <c r="BN274" s="227"/>
      <c r="BO274" s="227"/>
      <c r="BP274" s="227"/>
      <c r="BQ274" s="227"/>
      <c r="BR274" s="227"/>
      <c r="BS274" s="227"/>
      <c r="BT274" s="227"/>
      <c r="BU274" s="227"/>
      <c r="BV274" s="227"/>
      <c r="BW274" s="227"/>
      <c r="BX274" s="227"/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</row>
    <row r="275" spans="1:89" s="78" customFormat="1" x14ac:dyDescent="0.25">
      <c r="A275" s="290"/>
      <c r="P275" s="227"/>
      <c r="Q275" s="227"/>
      <c r="R275" s="227"/>
      <c r="S275" s="227"/>
      <c r="T275" s="227"/>
      <c r="U275" s="237"/>
      <c r="V275" s="286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27"/>
      <c r="AH275" s="227"/>
      <c r="AI275" s="227"/>
      <c r="AJ275" s="237"/>
      <c r="AK275" s="237"/>
      <c r="AL275" s="237"/>
      <c r="AM275" s="237"/>
      <c r="AN275" s="227"/>
      <c r="AO275" s="227"/>
      <c r="AP275" s="227"/>
      <c r="AQ275" s="227"/>
      <c r="AR275" s="228"/>
      <c r="AS275" s="228"/>
      <c r="AT275" s="228"/>
      <c r="AU275" s="228"/>
      <c r="AV275" s="228"/>
      <c r="AW275" s="228"/>
      <c r="AX275" s="228"/>
      <c r="AY275" s="227"/>
      <c r="AZ275" s="227"/>
      <c r="BA275" s="227"/>
      <c r="BB275" s="227"/>
      <c r="BC275" s="227"/>
      <c r="BD275" s="227"/>
      <c r="BE275" s="227"/>
      <c r="BF275" s="227"/>
      <c r="BG275" s="227"/>
      <c r="BH275" s="227"/>
      <c r="BI275" s="227"/>
      <c r="BJ275" s="227"/>
      <c r="BK275" s="227"/>
      <c r="BL275" s="227"/>
      <c r="BM275" s="227"/>
      <c r="BN275" s="227"/>
      <c r="BO275" s="227"/>
      <c r="BP275" s="227"/>
      <c r="BQ275" s="227"/>
      <c r="BR275" s="227"/>
      <c r="BS275" s="227"/>
      <c r="BT275" s="227"/>
      <c r="BU275" s="227"/>
      <c r="BV275" s="227"/>
      <c r="BW275" s="227"/>
      <c r="BX275" s="227"/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</row>
    <row r="276" spans="1:89" s="78" customFormat="1" x14ac:dyDescent="0.25">
      <c r="A276" s="290"/>
      <c r="P276" s="227"/>
      <c r="Q276" s="227"/>
      <c r="R276" s="227"/>
      <c r="S276" s="227"/>
      <c r="T276" s="227"/>
      <c r="U276" s="237"/>
      <c r="V276" s="286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27"/>
      <c r="AH276" s="227"/>
      <c r="AI276" s="227"/>
      <c r="AJ276" s="237"/>
      <c r="AK276" s="237"/>
      <c r="AL276" s="237"/>
      <c r="AM276" s="237"/>
      <c r="AN276" s="227"/>
      <c r="AO276" s="227"/>
      <c r="AP276" s="227"/>
      <c r="AQ276" s="227"/>
      <c r="AR276" s="228"/>
      <c r="AS276" s="228"/>
      <c r="AT276" s="228"/>
      <c r="AU276" s="228"/>
      <c r="AV276" s="228"/>
      <c r="AW276" s="228"/>
      <c r="AX276" s="228"/>
      <c r="AY276" s="227"/>
      <c r="AZ276" s="227"/>
      <c r="BA276" s="227"/>
      <c r="BB276" s="227"/>
      <c r="BC276" s="227"/>
      <c r="BD276" s="227"/>
      <c r="BE276" s="227"/>
      <c r="BF276" s="227"/>
      <c r="BG276" s="227"/>
      <c r="BH276" s="227"/>
      <c r="BI276" s="227"/>
      <c r="BJ276" s="227"/>
      <c r="BK276" s="227"/>
      <c r="BL276" s="227"/>
      <c r="BM276" s="227"/>
      <c r="BN276" s="227"/>
      <c r="BO276" s="227"/>
      <c r="BP276" s="227"/>
      <c r="BQ276" s="227"/>
      <c r="BR276" s="227"/>
      <c r="BS276" s="227"/>
      <c r="BT276" s="227"/>
      <c r="BU276" s="227"/>
      <c r="BV276" s="227"/>
      <c r="BW276" s="227"/>
      <c r="BX276" s="227"/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</row>
    <row r="277" spans="1:89" s="78" customFormat="1" x14ac:dyDescent="0.25">
      <c r="A277" s="290"/>
      <c r="P277" s="227"/>
      <c r="Q277" s="227"/>
      <c r="R277" s="227"/>
      <c r="S277" s="227"/>
      <c r="T277" s="227"/>
      <c r="U277" s="237"/>
      <c r="V277" s="286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27"/>
      <c r="AH277" s="227"/>
      <c r="AI277" s="227"/>
      <c r="AJ277" s="237"/>
      <c r="AK277" s="237"/>
      <c r="AL277" s="237"/>
      <c r="AM277" s="237"/>
      <c r="AN277" s="227"/>
      <c r="AO277" s="227"/>
      <c r="AP277" s="227"/>
      <c r="AQ277" s="227"/>
      <c r="AR277" s="228"/>
      <c r="AS277" s="228"/>
      <c r="AT277" s="228"/>
      <c r="AU277" s="228"/>
      <c r="AV277" s="228"/>
      <c r="AW277" s="228"/>
      <c r="AX277" s="228"/>
      <c r="AY277" s="227"/>
      <c r="AZ277" s="227"/>
      <c r="BA277" s="227"/>
      <c r="BB277" s="227"/>
      <c r="BC277" s="227"/>
      <c r="BD277" s="227"/>
      <c r="BE277" s="227"/>
      <c r="BF277" s="227"/>
      <c r="BG277" s="227"/>
      <c r="BH277" s="227"/>
      <c r="BI277" s="227"/>
      <c r="BJ277" s="227"/>
      <c r="BK277" s="227"/>
      <c r="BL277" s="227"/>
      <c r="BM277" s="227"/>
      <c r="BN277" s="227"/>
      <c r="BO277" s="227"/>
      <c r="BP277" s="227"/>
      <c r="BQ277" s="227"/>
      <c r="BR277" s="227"/>
      <c r="BS277" s="227"/>
      <c r="BT277" s="227"/>
      <c r="BU277" s="227"/>
      <c r="BV277" s="227"/>
      <c r="BW277" s="227"/>
      <c r="BX277" s="227"/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</row>
    <row r="278" spans="1:89" s="78" customFormat="1" x14ac:dyDescent="0.25">
      <c r="A278" s="290"/>
      <c r="P278" s="227"/>
      <c r="Q278" s="227"/>
      <c r="R278" s="227"/>
      <c r="S278" s="227"/>
      <c r="T278" s="227"/>
      <c r="U278" s="237"/>
      <c r="V278" s="286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27"/>
      <c r="AH278" s="227"/>
      <c r="AI278" s="227"/>
      <c r="AJ278" s="237"/>
      <c r="AK278" s="237"/>
      <c r="AL278" s="237"/>
      <c r="AM278" s="237"/>
      <c r="AN278" s="227"/>
      <c r="AO278" s="227"/>
      <c r="AP278" s="227"/>
      <c r="AQ278" s="227"/>
      <c r="AR278" s="228"/>
      <c r="AS278" s="228"/>
      <c r="AT278" s="228"/>
      <c r="AU278" s="228"/>
      <c r="AV278" s="228"/>
      <c r="AW278" s="228"/>
      <c r="AX278" s="228"/>
      <c r="AY278" s="227"/>
      <c r="AZ278" s="227"/>
      <c r="BA278" s="227"/>
      <c r="BB278" s="227"/>
      <c r="BC278" s="227"/>
      <c r="BD278" s="227"/>
      <c r="BE278" s="227"/>
      <c r="BF278" s="227"/>
      <c r="BG278" s="227"/>
      <c r="BH278" s="227"/>
      <c r="BI278" s="227"/>
      <c r="BJ278" s="227"/>
      <c r="BK278" s="227"/>
      <c r="BL278" s="227"/>
      <c r="BM278" s="227"/>
      <c r="BN278" s="227"/>
      <c r="BO278" s="227"/>
      <c r="BP278" s="227"/>
      <c r="BQ278" s="227"/>
      <c r="BR278" s="227"/>
      <c r="BS278" s="227"/>
      <c r="BT278" s="227"/>
      <c r="BU278" s="227"/>
      <c r="BV278" s="227"/>
      <c r="BW278" s="227"/>
      <c r="BX278" s="227"/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</row>
    <row r="279" spans="1:89" s="78" customFormat="1" x14ac:dyDescent="0.25">
      <c r="A279" s="290"/>
      <c r="P279" s="227"/>
      <c r="Q279" s="227"/>
      <c r="R279" s="227"/>
      <c r="S279" s="227"/>
      <c r="T279" s="227"/>
      <c r="U279" s="237"/>
      <c r="V279" s="286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27"/>
      <c r="AH279" s="227"/>
      <c r="AI279" s="227"/>
      <c r="AJ279" s="237"/>
      <c r="AK279" s="237"/>
      <c r="AL279" s="237"/>
      <c r="AM279" s="237"/>
      <c r="AN279" s="227"/>
      <c r="AO279" s="227"/>
      <c r="AP279" s="227"/>
      <c r="AQ279" s="227"/>
      <c r="AR279" s="228"/>
      <c r="AS279" s="228"/>
      <c r="AT279" s="228"/>
      <c r="AU279" s="228"/>
      <c r="AV279" s="228"/>
      <c r="AW279" s="228"/>
      <c r="AX279" s="228"/>
      <c r="AY279" s="227"/>
      <c r="AZ279" s="227"/>
      <c r="BA279" s="227"/>
      <c r="BB279" s="227"/>
      <c r="BC279" s="227"/>
      <c r="BD279" s="227"/>
      <c r="BE279" s="227"/>
      <c r="BF279" s="227"/>
      <c r="BG279" s="227"/>
      <c r="BH279" s="227"/>
      <c r="BI279" s="227"/>
      <c r="BJ279" s="227"/>
      <c r="BK279" s="227"/>
      <c r="BL279" s="227"/>
      <c r="BM279" s="227"/>
      <c r="BN279" s="227"/>
      <c r="BO279" s="227"/>
      <c r="BP279" s="227"/>
      <c r="BQ279" s="227"/>
      <c r="BR279" s="227"/>
      <c r="BS279" s="227"/>
      <c r="BT279" s="227"/>
      <c r="BU279" s="227"/>
      <c r="BV279" s="227"/>
      <c r="BW279" s="227"/>
      <c r="BX279" s="227"/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</row>
    <row r="280" spans="1:89" s="78" customFormat="1" x14ac:dyDescent="0.25">
      <c r="A280" s="290"/>
      <c r="P280" s="227"/>
      <c r="Q280" s="227"/>
      <c r="R280" s="227"/>
      <c r="S280" s="227"/>
      <c r="T280" s="227"/>
      <c r="U280" s="237"/>
      <c r="V280" s="286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27"/>
      <c r="AH280" s="227"/>
      <c r="AI280" s="227"/>
      <c r="AJ280" s="237"/>
      <c r="AK280" s="237"/>
      <c r="AL280" s="237"/>
      <c r="AM280" s="237"/>
      <c r="AN280" s="227"/>
      <c r="AO280" s="227"/>
      <c r="AP280" s="227"/>
      <c r="AQ280" s="227"/>
      <c r="AR280" s="228"/>
      <c r="AS280" s="228"/>
      <c r="AT280" s="228"/>
      <c r="AU280" s="228"/>
      <c r="AV280" s="228"/>
      <c r="AW280" s="228"/>
      <c r="AX280" s="228"/>
      <c r="AY280" s="227"/>
      <c r="AZ280" s="227"/>
      <c r="BA280" s="227"/>
      <c r="BB280" s="227"/>
      <c r="BC280" s="227"/>
      <c r="BD280" s="227"/>
      <c r="BE280" s="227"/>
      <c r="BF280" s="227"/>
      <c r="BG280" s="227"/>
      <c r="BH280" s="227"/>
      <c r="BI280" s="227"/>
      <c r="BJ280" s="227"/>
      <c r="BK280" s="227"/>
      <c r="BL280" s="227"/>
      <c r="BM280" s="227"/>
      <c r="BN280" s="227"/>
      <c r="BO280" s="227"/>
      <c r="BP280" s="227"/>
      <c r="BQ280" s="227"/>
      <c r="BR280" s="227"/>
      <c r="BS280" s="227"/>
      <c r="BT280" s="227"/>
      <c r="BU280" s="227"/>
      <c r="BV280" s="227"/>
      <c r="BW280" s="227"/>
      <c r="BX280" s="227"/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</row>
    <row r="281" spans="1:89" s="78" customFormat="1" x14ac:dyDescent="0.25">
      <c r="A281" s="290"/>
      <c r="P281" s="227"/>
      <c r="Q281" s="227"/>
      <c r="R281" s="227"/>
      <c r="S281" s="227"/>
      <c r="T281" s="227"/>
      <c r="U281" s="237"/>
      <c r="V281" s="286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27"/>
      <c r="AH281" s="227"/>
      <c r="AI281" s="227"/>
      <c r="AJ281" s="237"/>
      <c r="AK281" s="237"/>
      <c r="AL281" s="237"/>
      <c r="AM281" s="237"/>
      <c r="AN281" s="227"/>
      <c r="AO281" s="227"/>
      <c r="AP281" s="227"/>
      <c r="AQ281" s="227"/>
      <c r="AR281" s="228"/>
      <c r="AS281" s="228"/>
      <c r="AT281" s="228"/>
      <c r="AU281" s="228"/>
      <c r="AV281" s="228"/>
      <c r="AW281" s="228"/>
      <c r="AX281" s="228"/>
      <c r="AY281" s="227"/>
      <c r="AZ281" s="227"/>
      <c r="BA281" s="227"/>
      <c r="BB281" s="227"/>
      <c r="BC281" s="227"/>
      <c r="BD281" s="227"/>
      <c r="BE281" s="227"/>
      <c r="BF281" s="227"/>
      <c r="BG281" s="227"/>
      <c r="BH281" s="227"/>
      <c r="BI281" s="227"/>
      <c r="BJ281" s="227"/>
      <c r="BK281" s="227"/>
      <c r="BL281" s="227"/>
      <c r="BM281" s="227"/>
      <c r="BN281" s="227"/>
      <c r="BO281" s="227"/>
      <c r="BP281" s="227"/>
      <c r="BQ281" s="227"/>
      <c r="BR281" s="227"/>
      <c r="BS281" s="227"/>
      <c r="BT281" s="227"/>
      <c r="BU281" s="227"/>
      <c r="BV281" s="227"/>
      <c r="BW281" s="227"/>
      <c r="BX281" s="227"/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</row>
    <row r="282" spans="1:89" s="78" customFormat="1" x14ac:dyDescent="0.25">
      <c r="A282" s="290"/>
      <c r="P282" s="227"/>
      <c r="Q282" s="227"/>
      <c r="R282" s="227"/>
      <c r="S282" s="227"/>
      <c r="T282" s="227"/>
      <c r="U282" s="237"/>
      <c r="V282" s="286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27"/>
      <c r="AH282" s="227"/>
      <c r="AI282" s="227"/>
      <c r="AJ282" s="237"/>
      <c r="AK282" s="237"/>
      <c r="AL282" s="237"/>
      <c r="AM282" s="237"/>
      <c r="AN282" s="227"/>
      <c r="AO282" s="227"/>
      <c r="AP282" s="227"/>
      <c r="AQ282" s="227"/>
      <c r="AR282" s="228"/>
      <c r="AS282" s="228"/>
      <c r="AT282" s="228"/>
      <c r="AU282" s="228"/>
      <c r="AV282" s="228"/>
      <c r="AW282" s="228"/>
      <c r="AX282" s="228"/>
      <c r="AY282" s="227"/>
      <c r="AZ282" s="227"/>
      <c r="BA282" s="227"/>
      <c r="BB282" s="227"/>
      <c r="BC282" s="227"/>
      <c r="BD282" s="227"/>
      <c r="BE282" s="227"/>
      <c r="BF282" s="227"/>
      <c r="BG282" s="227"/>
      <c r="BH282" s="227"/>
      <c r="BI282" s="227"/>
      <c r="BJ282" s="227"/>
      <c r="BK282" s="227"/>
      <c r="BL282" s="227"/>
      <c r="BM282" s="227"/>
      <c r="BN282" s="227"/>
      <c r="BO282" s="227"/>
      <c r="BP282" s="227"/>
      <c r="BQ282" s="227"/>
      <c r="BR282" s="227"/>
      <c r="BS282" s="227"/>
      <c r="BT282" s="227"/>
      <c r="BU282" s="227"/>
      <c r="BV282" s="227"/>
      <c r="BW282" s="227"/>
      <c r="BX282" s="227"/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</row>
    <row r="283" spans="1:89" s="78" customFormat="1" x14ac:dyDescent="0.25">
      <c r="A283" s="290"/>
      <c r="P283" s="227"/>
      <c r="Q283" s="227"/>
      <c r="R283" s="227"/>
      <c r="S283" s="227"/>
      <c r="T283" s="227"/>
      <c r="U283" s="237"/>
      <c r="V283" s="286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27"/>
      <c r="AH283" s="227"/>
      <c r="AI283" s="227"/>
      <c r="AJ283" s="237"/>
      <c r="AK283" s="237"/>
      <c r="AL283" s="237"/>
      <c r="AM283" s="237"/>
      <c r="AN283" s="227"/>
      <c r="AO283" s="227"/>
      <c r="AP283" s="227"/>
      <c r="AQ283" s="227"/>
      <c r="AR283" s="228"/>
      <c r="AS283" s="228"/>
      <c r="AT283" s="228"/>
      <c r="AU283" s="228"/>
      <c r="AV283" s="228"/>
      <c r="AW283" s="228"/>
      <c r="AX283" s="228"/>
      <c r="AY283" s="227"/>
      <c r="AZ283" s="227"/>
      <c r="BA283" s="227"/>
      <c r="BB283" s="227"/>
      <c r="BC283" s="227"/>
      <c r="BD283" s="227"/>
      <c r="BE283" s="227"/>
      <c r="BF283" s="227"/>
      <c r="BG283" s="227"/>
      <c r="BH283" s="227"/>
      <c r="BI283" s="227"/>
      <c r="BJ283" s="227"/>
      <c r="BK283" s="227"/>
      <c r="BL283" s="227"/>
      <c r="BM283" s="227"/>
      <c r="BN283" s="227"/>
      <c r="BO283" s="227"/>
      <c r="BP283" s="227"/>
      <c r="BQ283" s="227"/>
      <c r="BR283" s="227"/>
      <c r="BS283" s="227"/>
      <c r="BT283" s="227"/>
      <c r="BU283" s="227"/>
      <c r="BV283" s="227"/>
      <c r="BW283" s="227"/>
      <c r="BX283" s="227"/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</row>
    <row r="284" spans="1:89" s="78" customFormat="1" x14ac:dyDescent="0.25">
      <c r="A284" s="290"/>
      <c r="P284" s="227"/>
      <c r="Q284" s="227"/>
      <c r="R284" s="227"/>
      <c r="S284" s="227"/>
      <c r="T284" s="227"/>
      <c r="U284" s="237"/>
      <c r="V284" s="286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27"/>
      <c r="AH284" s="227"/>
      <c r="AI284" s="227"/>
      <c r="AJ284" s="237"/>
      <c r="AK284" s="237"/>
      <c r="AL284" s="237"/>
      <c r="AM284" s="237"/>
      <c r="AN284" s="227"/>
      <c r="AO284" s="227"/>
      <c r="AP284" s="227"/>
      <c r="AQ284" s="227"/>
      <c r="AR284" s="228"/>
      <c r="AS284" s="228"/>
      <c r="AT284" s="228"/>
      <c r="AU284" s="228"/>
      <c r="AV284" s="228"/>
      <c r="AW284" s="228"/>
      <c r="AX284" s="228"/>
      <c r="AY284" s="227"/>
      <c r="AZ284" s="227"/>
      <c r="BA284" s="227"/>
      <c r="BB284" s="227"/>
      <c r="BC284" s="227"/>
      <c r="BD284" s="227"/>
      <c r="BE284" s="227"/>
      <c r="BF284" s="227"/>
      <c r="BG284" s="227"/>
      <c r="BH284" s="227"/>
      <c r="BI284" s="227"/>
      <c r="BJ284" s="227"/>
      <c r="BK284" s="227"/>
      <c r="BL284" s="227"/>
      <c r="BM284" s="227"/>
      <c r="BN284" s="227"/>
      <c r="BO284" s="227"/>
      <c r="BP284" s="227"/>
      <c r="BQ284" s="227"/>
      <c r="BR284" s="227"/>
      <c r="BS284" s="227"/>
      <c r="BT284" s="227"/>
      <c r="BU284" s="227"/>
      <c r="BV284" s="227"/>
      <c r="BW284" s="227"/>
      <c r="BX284" s="227"/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</row>
    <row r="285" spans="1:89" s="78" customFormat="1" x14ac:dyDescent="0.25">
      <c r="A285" s="290"/>
      <c r="P285" s="227"/>
      <c r="Q285" s="227"/>
      <c r="R285" s="227"/>
      <c r="S285" s="227"/>
      <c r="T285" s="227"/>
      <c r="U285" s="237"/>
      <c r="V285" s="286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27"/>
      <c r="AH285" s="227"/>
      <c r="AI285" s="227"/>
      <c r="AJ285" s="237"/>
      <c r="AK285" s="237"/>
      <c r="AL285" s="237"/>
      <c r="AM285" s="237"/>
      <c r="AN285" s="227"/>
      <c r="AO285" s="227"/>
      <c r="AP285" s="227"/>
      <c r="AQ285" s="227"/>
      <c r="AR285" s="228"/>
      <c r="AS285" s="228"/>
      <c r="AT285" s="228"/>
      <c r="AU285" s="228"/>
      <c r="AV285" s="228"/>
      <c r="AW285" s="228"/>
      <c r="AX285" s="228"/>
      <c r="AY285" s="227"/>
      <c r="AZ285" s="227"/>
      <c r="BA285" s="227"/>
      <c r="BB285" s="227"/>
      <c r="BC285" s="227"/>
      <c r="BD285" s="227"/>
      <c r="BE285" s="227"/>
      <c r="BF285" s="227"/>
      <c r="BG285" s="227"/>
      <c r="BH285" s="227"/>
      <c r="BI285" s="227"/>
      <c r="BJ285" s="227"/>
      <c r="BK285" s="227"/>
      <c r="BL285" s="227"/>
      <c r="BM285" s="227"/>
      <c r="BN285" s="227"/>
      <c r="BO285" s="227"/>
      <c r="BP285" s="227"/>
      <c r="BQ285" s="227"/>
      <c r="BR285" s="227"/>
      <c r="BS285" s="227"/>
      <c r="BT285" s="227"/>
      <c r="BU285" s="227"/>
      <c r="BV285" s="227"/>
      <c r="BW285" s="227"/>
      <c r="BX285" s="227"/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</row>
    <row r="286" spans="1:89" s="78" customFormat="1" x14ac:dyDescent="0.25">
      <c r="A286" s="290"/>
      <c r="P286" s="227"/>
      <c r="Q286" s="227"/>
      <c r="R286" s="227"/>
      <c r="S286" s="227"/>
      <c r="T286" s="227"/>
      <c r="U286" s="237"/>
      <c r="V286" s="286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27"/>
      <c r="AH286" s="227"/>
      <c r="AI286" s="227"/>
      <c r="AJ286" s="237"/>
      <c r="AK286" s="237"/>
      <c r="AL286" s="237"/>
      <c r="AM286" s="237"/>
      <c r="AN286" s="227"/>
      <c r="AO286" s="227"/>
      <c r="AP286" s="227"/>
      <c r="AQ286" s="227"/>
      <c r="AR286" s="228"/>
      <c r="AS286" s="228"/>
      <c r="AT286" s="228"/>
      <c r="AU286" s="228"/>
      <c r="AV286" s="228"/>
      <c r="AW286" s="228"/>
      <c r="AX286" s="228"/>
      <c r="AY286" s="227"/>
      <c r="AZ286" s="227"/>
      <c r="BA286" s="227"/>
      <c r="BB286" s="227"/>
      <c r="BC286" s="227"/>
      <c r="BD286" s="227"/>
      <c r="BE286" s="227"/>
      <c r="BF286" s="227"/>
      <c r="BG286" s="227"/>
      <c r="BH286" s="227"/>
      <c r="BI286" s="227"/>
      <c r="BJ286" s="227"/>
      <c r="BK286" s="227"/>
      <c r="BL286" s="227"/>
      <c r="BM286" s="227"/>
      <c r="BN286" s="227"/>
      <c r="BO286" s="227"/>
      <c r="BP286" s="227"/>
      <c r="BQ286" s="227"/>
      <c r="BR286" s="227"/>
      <c r="BS286" s="227"/>
      <c r="BT286" s="227"/>
      <c r="BU286" s="227"/>
      <c r="BV286" s="227"/>
      <c r="BW286" s="227"/>
      <c r="BX286" s="227"/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</row>
    <row r="287" spans="1:89" s="78" customFormat="1" x14ac:dyDescent="0.25">
      <c r="A287" s="290"/>
      <c r="P287" s="227"/>
      <c r="Q287" s="227"/>
      <c r="R287" s="227"/>
      <c r="S287" s="227"/>
      <c r="T287" s="227"/>
      <c r="U287" s="237"/>
      <c r="V287" s="286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27"/>
      <c r="AH287" s="227"/>
      <c r="AI287" s="227"/>
      <c r="AJ287" s="237"/>
      <c r="AK287" s="237"/>
      <c r="AL287" s="237"/>
      <c r="AM287" s="237"/>
      <c r="AN287" s="227"/>
      <c r="AO287" s="227"/>
      <c r="AP287" s="227"/>
      <c r="AQ287" s="227"/>
      <c r="AR287" s="228"/>
      <c r="AS287" s="228"/>
      <c r="AT287" s="228"/>
      <c r="AU287" s="228"/>
      <c r="AV287" s="228"/>
      <c r="AW287" s="228"/>
      <c r="AX287" s="228"/>
      <c r="AY287" s="227"/>
      <c r="AZ287" s="227"/>
      <c r="BA287" s="227"/>
      <c r="BB287" s="227"/>
      <c r="BC287" s="227"/>
      <c r="BD287" s="227"/>
      <c r="BE287" s="227"/>
      <c r="BF287" s="227"/>
      <c r="BG287" s="227"/>
      <c r="BH287" s="227"/>
      <c r="BI287" s="227"/>
      <c r="BJ287" s="227"/>
      <c r="BK287" s="227"/>
      <c r="BL287" s="227"/>
      <c r="BM287" s="227"/>
      <c r="BN287" s="227"/>
      <c r="BO287" s="227"/>
      <c r="BP287" s="227"/>
      <c r="BQ287" s="227"/>
      <c r="BR287" s="227"/>
      <c r="BS287" s="227"/>
      <c r="BT287" s="227"/>
      <c r="BU287" s="227"/>
      <c r="BV287" s="227"/>
      <c r="BW287" s="227"/>
      <c r="BX287" s="227"/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</row>
    <row r="288" spans="1:89" s="78" customFormat="1" x14ac:dyDescent="0.25">
      <c r="A288" s="290"/>
      <c r="P288" s="227"/>
      <c r="Q288" s="227"/>
      <c r="R288" s="227"/>
      <c r="S288" s="227"/>
      <c r="T288" s="227"/>
      <c r="U288" s="237"/>
      <c r="V288" s="286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27"/>
      <c r="AH288" s="227"/>
      <c r="AI288" s="227"/>
      <c r="AJ288" s="237"/>
      <c r="AK288" s="237"/>
      <c r="AL288" s="237"/>
      <c r="AM288" s="237"/>
      <c r="AN288" s="227"/>
      <c r="AO288" s="227"/>
      <c r="AP288" s="227"/>
      <c r="AQ288" s="227"/>
      <c r="AR288" s="228"/>
      <c r="AS288" s="228"/>
      <c r="AT288" s="228"/>
      <c r="AU288" s="228"/>
      <c r="AV288" s="228"/>
      <c r="AW288" s="228"/>
      <c r="AX288" s="228"/>
      <c r="AY288" s="227"/>
      <c r="AZ288" s="227"/>
      <c r="BA288" s="227"/>
      <c r="BB288" s="227"/>
      <c r="BC288" s="227"/>
      <c r="BD288" s="227"/>
      <c r="BE288" s="227"/>
      <c r="BF288" s="227"/>
      <c r="BG288" s="227"/>
      <c r="BH288" s="227"/>
      <c r="BI288" s="227"/>
      <c r="BJ288" s="227"/>
      <c r="BK288" s="227"/>
      <c r="BL288" s="227"/>
      <c r="BM288" s="227"/>
      <c r="BN288" s="227"/>
      <c r="BO288" s="227"/>
      <c r="BP288" s="227"/>
      <c r="BQ288" s="227"/>
      <c r="BR288" s="227"/>
      <c r="BS288" s="227"/>
      <c r="BT288" s="227"/>
      <c r="BU288" s="227"/>
      <c r="BV288" s="227"/>
      <c r="BW288" s="227"/>
      <c r="BX288" s="227"/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</row>
    <row r="289" spans="1:89" s="78" customFormat="1" x14ac:dyDescent="0.25">
      <c r="A289" s="290"/>
      <c r="P289" s="227"/>
      <c r="Q289" s="227"/>
      <c r="R289" s="227"/>
      <c r="S289" s="227"/>
      <c r="T289" s="227"/>
      <c r="U289" s="237"/>
      <c r="V289" s="286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27"/>
      <c r="AH289" s="227"/>
      <c r="AI289" s="227"/>
      <c r="AJ289" s="237"/>
      <c r="AK289" s="237"/>
      <c r="AL289" s="237"/>
      <c r="AM289" s="237"/>
      <c r="AN289" s="227"/>
      <c r="AO289" s="227"/>
      <c r="AP289" s="227"/>
      <c r="AQ289" s="227"/>
      <c r="AR289" s="228"/>
      <c r="AS289" s="228"/>
      <c r="AT289" s="228"/>
      <c r="AU289" s="228"/>
      <c r="AV289" s="228"/>
      <c r="AW289" s="228"/>
      <c r="AX289" s="228"/>
      <c r="AY289" s="227"/>
      <c r="AZ289" s="227"/>
      <c r="BA289" s="227"/>
      <c r="BB289" s="227"/>
      <c r="BC289" s="227"/>
      <c r="BD289" s="227"/>
      <c r="BE289" s="227"/>
      <c r="BF289" s="227"/>
      <c r="BG289" s="227"/>
      <c r="BH289" s="227"/>
      <c r="BI289" s="227"/>
      <c r="BJ289" s="227"/>
      <c r="BK289" s="227"/>
      <c r="BL289" s="227"/>
      <c r="BM289" s="227"/>
      <c r="BN289" s="227"/>
      <c r="BO289" s="227"/>
      <c r="BP289" s="227"/>
      <c r="BQ289" s="227"/>
      <c r="BR289" s="227"/>
      <c r="BS289" s="227"/>
      <c r="BT289" s="227"/>
      <c r="BU289" s="227"/>
      <c r="BV289" s="227"/>
      <c r="BW289" s="227"/>
      <c r="BX289" s="227"/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</row>
    <row r="290" spans="1:89" s="78" customFormat="1" x14ac:dyDescent="0.25">
      <c r="A290" s="290"/>
      <c r="P290" s="227"/>
      <c r="Q290" s="227"/>
      <c r="R290" s="227"/>
      <c r="S290" s="227"/>
      <c r="T290" s="227"/>
      <c r="U290" s="237"/>
      <c r="V290" s="286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27"/>
      <c r="AH290" s="227"/>
      <c r="AI290" s="227"/>
      <c r="AJ290" s="237"/>
      <c r="AK290" s="237"/>
      <c r="AL290" s="237"/>
      <c r="AM290" s="237"/>
      <c r="AN290" s="227"/>
      <c r="AO290" s="227"/>
      <c r="AP290" s="227"/>
      <c r="AQ290" s="227"/>
      <c r="AR290" s="228"/>
      <c r="AS290" s="228"/>
      <c r="AT290" s="228"/>
      <c r="AU290" s="228"/>
      <c r="AV290" s="228"/>
      <c r="AW290" s="228"/>
      <c r="AX290" s="228"/>
      <c r="AY290" s="227"/>
      <c r="AZ290" s="227"/>
      <c r="BA290" s="227"/>
      <c r="BB290" s="227"/>
      <c r="BC290" s="227"/>
      <c r="BD290" s="227"/>
      <c r="BE290" s="227"/>
      <c r="BF290" s="227"/>
      <c r="BG290" s="227"/>
      <c r="BH290" s="227"/>
      <c r="BI290" s="227"/>
      <c r="BJ290" s="227"/>
      <c r="BK290" s="227"/>
      <c r="BL290" s="227"/>
      <c r="BM290" s="227"/>
      <c r="BN290" s="227"/>
      <c r="BO290" s="227"/>
      <c r="BP290" s="227"/>
      <c r="BQ290" s="227"/>
      <c r="BR290" s="227"/>
      <c r="BS290" s="227"/>
      <c r="BT290" s="227"/>
      <c r="BU290" s="227"/>
      <c r="BV290" s="227"/>
      <c r="BW290" s="227"/>
      <c r="BX290" s="227"/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</row>
    <row r="291" spans="1:89" s="78" customFormat="1" x14ac:dyDescent="0.25">
      <c r="A291" s="290"/>
      <c r="P291" s="227"/>
      <c r="Q291" s="227"/>
      <c r="R291" s="227"/>
      <c r="S291" s="227"/>
      <c r="T291" s="227"/>
      <c r="U291" s="237"/>
      <c r="V291" s="286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27"/>
      <c r="AH291" s="227"/>
      <c r="AI291" s="227"/>
      <c r="AJ291" s="237"/>
      <c r="AK291" s="237"/>
      <c r="AL291" s="237"/>
      <c r="AM291" s="237"/>
      <c r="AN291" s="227"/>
      <c r="AO291" s="227"/>
      <c r="AP291" s="227"/>
      <c r="AQ291" s="227"/>
      <c r="AR291" s="228"/>
      <c r="AS291" s="228"/>
      <c r="AT291" s="228"/>
      <c r="AU291" s="228"/>
      <c r="AV291" s="228"/>
      <c r="AW291" s="228"/>
      <c r="AX291" s="228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27"/>
      <c r="BJ291" s="227"/>
      <c r="BK291" s="227"/>
      <c r="BL291" s="227"/>
      <c r="BM291" s="227"/>
      <c r="BN291" s="227"/>
      <c r="BO291" s="227"/>
      <c r="BP291" s="227"/>
      <c r="BQ291" s="227"/>
      <c r="BR291" s="227"/>
      <c r="BS291" s="227"/>
      <c r="BT291" s="227"/>
      <c r="BU291" s="227"/>
      <c r="BV291" s="227"/>
      <c r="BW291" s="227"/>
      <c r="BX291" s="227"/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</row>
    <row r="292" spans="1:89" s="78" customFormat="1" x14ac:dyDescent="0.25">
      <c r="A292" s="290"/>
      <c r="P292" s="227"/>
      <c r="Q292" s="227"/>
      <c r="R292" s="227"/>
      <c r="S292" s="227"/>
      <c r="T292" s="227"/>
      <c r="U292" s="237"/>
      <c r="V292" s="286"/>
      <c r="W292" s="237"/>
      <c r="X292" s="237"/>
      <c r="Y292" s="237"/>
      <c r="Z292" s="237"/>
      <c r="AA292" s="237"/>
      <c r="AB292" s="237"/>
      <c r="AC292" s="237"/>
      <c r="AD292" s="237"/>
      <c r="AE292" s="237"/>
      <c r="AF292" s="237"/>
      <c r="AG292" s="227"/>
      <c r="AH292" s="227"/>
      <c r="AI292" s="227"/>
      <c r="AJ292" s="237"/>
      <c r="AK292" s="237"/>
      <c r="AL292" s="237"/>
      <c r="AM292" s="237"/>
      <c r="AN292" s="227"/>
      <c r="AO292" s="227"/>
      <c r="AP292" s="227"/>
      <c r="AQ292" s="227"/>
      <c r="AR292" s="228"/>
      <c r="AS292" s="228"/>
      <c r="AT292" s="228"/>
      <c r="AU292" s="228"/>
      <c r="AV292" s="228"/>
      <c r="AW292" s="228"/>
      <c r="AX292" s="228"/>
      <c r="AY292" s="227"/>
      <c r="AZ292" s="227"/>
      <c r="BA292" s="227"/>
      <c r="BB292" s="227"/>
      <c r="BC292" s="227"/>
      <c r="BD292" s="227"/>
      <c r="BE292" s="227"/>
      <c r="BF292" s="227"/>
      <c r="BG292" s="227"/>
      <c r="BH292" s="227"/>
      <c r="BI292" s="227"/>
      <c r="BJ292" s="227"/>
      <c r="BK292" s="227"/>
      <c r="BL292" s="227"/>
      <c r="BM292" s="227"/>
      <c r="BN292" s="227"/>
      <c r="BO292" s="227"/>
      <c r="BP292" s="227"/>
      <c r="BQ292" s="227"/>
      <c r="BR292" s="227"/>
      <c r="BS292" s="227"/>
      <c r="BT292" s="227"/>
      <c r="BU292" s="227"/>
      <c r="BV292" s="227"/>
      <c r="BW292" s="227"/>
      <c r="BX292" s="227"/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</row>
    <row r="293" spans="1:89" s="78" customFormat="1" x14ac:dyDescent="0.25">
      <c r="A293" s="290"/>
      <c r="P293" s="227"/>
      <c r="Q293" s="227"/>
      <c r="R293" s="227"/>
      <c r="S293" s="227"/>
      <c r="T293" s="227"/>
      <c r="U293" s="237"/>
      <c r="V293" s="286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27"/>
      <c r="AH293" s="227"/>
      <c r="AI293" s="227"/>
      <c r="AJ293" s="237"/>
      <c r="AK293" s="237"/>
      <c r="AL293" s="237"/>
      <c r="AM293" s="237"/>
      <c r="AN293" s="227"/>
      <c r="AO293" s="227"/>
      <c r="AP293" s="227"/>
      <c r="AQ293" s="227"/>
      <c r="AR293" s="228"/>
      <c r="AS293" s="228"/>
      <c r="AT293" s="228"/>
      <c r="AU293" s="228"/>
      <c r="AV293" s="228"/>
      <c r="AW293" s="228"/>
      <c r="AX293" s="228"/>
      <c r="AY293" s="227"/>
      <c r="AZ293" s="227"/>
      <c r="BA293" s="227"/>
      <c r="BB293" s="227"/>
      <c r="BC293" s="227"/>
      <c r="BD293" s="227"/>
      <c r="BE293" s="227"/>
      <c r="BF293" s="227"/>
      <c r="BG293" s="227"/>
      <c r="BH293" s="227"/>
      <c r="BI293" s="227"/>
      <c r="BJ293" s="227"/>
      <c r="BK293" s="227"/>
      <c r="BL293" s="227"/>
      <c r="BM293" s="227"/>
      <c r="BN293" s="227"/>
      <c r="BO293" s="227"/>
      <c r="BP293" s="227"/>
      <c r="BQ293" s="227"/>
      <c r="BR293" s="227"/>
      <c r="BS293" s="227"/>
      <c r="BT293" s="227"/>
      <c r="BU293" s="227"/>
      <c r="BV293" s="227"/>
      <c r="BW293" s="227"/>
      <c r="BX293" s="227"/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</row>
    <row r="294" spans="1:89" s="78" customFormat="1" x14ac:dyDescent="0.25">
      <c r="A294" s="290"/>
      <c r="P294" s="227"/>
      <c r="Q294" s="227"/>
      <c r="R294" s="227"/>
      <c r="S294" s="227"/>
      <c r="T294" s="227"/>
      <c r="U294" s="237"/>
      <c r="V294" s="286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27"/>
      <c r="AH294" s="227"/>
      <c r="AI294" s="227"/>
      <c r="AJ294" s="237"/>
      <c r="AK294" s="237"/>
      <c r="AL294" s="237"/>
      <c r="AM294" s="237"/>
      <c r="AN294" s="227"/>
      <c r="AO294" s="227"/>
      <c r="AP294" s="227"/>
      <c r="AQ294" s="227"/>
      <c r="AR294" s="228"/>
      <c r="AS294" s="228"/>
      <c r="AT294" s="228"/>
      <c r="AU294" s="228"/>
      <c r="AV294" s="228"/>
      <c r="AW294" s="228"/>
      <c r="AX294" s="228"/>
      <c r="AY294" s="227"/>
      <c r="AZ294" s="227"/>
      <c r="BA294" s="227"/>
      <c r="BB294" s="227"/>
      <c r="BC294" s="227"/>
      <c r="BD294" s="227"/>
      <c r="BE294" s="227"/>
      <c r="BF294" s="227"/>
      <c r="BG294" s="227"/>
      <c r="BH294" s="227"/>
      <c r="BI294" s="227"/>
      <c r="BJ294" s="227"/>
      <c r="BK294" s="227"/>
      <c r="BL294" s="227"/>
      <c r="BM294" s="227"/>
      <c r="BN294" s="227"/>
      <c r="BO294" s="227"/>
      <c r="BP294" s="227"/>
      <c r="BQ294" s="227"/>
      <c r="BR294" s="227"/>
      <c r="BS294" s="227"/>
      <c r="BT294" s="227"/>
      <c r="BU294" s="227"/>
      <c r="BV294" s="227"/>
      <c r="BW294" s="227"/>
      <c r="BX294" s="227"/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</row>
    <row r="295" spans="1:89" s="78" customFormat="1" x14ac:dyDescent="0.25">
      <c r="A295" s="290"/>
      <c r="P295" s="227"/>
      <c r="Q295" s="227"/>
      <c r="R295" s="227"/>
      <c r="S295" s="227"/>
      <c r="T295" s="227"/>
      <c r="U295" s="237"/>
      <c r="V295" s="286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27"/>
      <c r="AH295" s="227"/>
      <c r="AI295" s="227"/>
      <c r="AJ295" s="237"/>
      <c r="AK295" s="237"/>
      <c r="AL295" s="237"/>
      <c r="AM295" s="237"/>
      <c r="AN295" s="227"/>
      <c r="AO295" s="227"/>
      <c r="AP295" s="227"/>
      <c r="AQ295" s="227"/>
      <c r="AR295" s="228"/>
      <c r="AS295" s="228"/>
      <c r="AT295" s="228"/>
      <c r="AU295" s="228"/>
      <c r="AV295" s="228"/>
      <c r="AW295" s="228"/>
      <c r="AX295" s="228"/>
      <c r="AY295" s="227"/>
      <c r="AZ295" s="227"/>
      <c r="BA295" s="227"/>
      <c r="BB295" s="227"/>
      <c r="BC295" s="227"/>
      <c r="BD295" s="227"/>
      <c r="BE295" s="227"/>
      <c r="BF295" s="227"/>
      <c r="BG295" s="227"/>
      <c r="BH295" s="227"/>
      <c r="BI295" s="227"/>
      <c r="BJ295" s="227"/>
      <c r="BK295" s="227"/>
      <c r="BL295" s="227"/>
      <c r="BM295" s="227"/>
      <c r="BN295" s="227"/>
      <c r="BO295" s="227"/>
      <c r="BP295" s="227"/>
      <c r="BQ295" s="227"/>
      <c r="BR295" s="227"/>
      <c r="BS295" s="227"/>
      <c r="BT295" s="227"/>
      <c r="BU295" s="227"/>
      <c r="BV295" s="227"/>
      <c r="BW295" s="227"/>
      <c r="BX295" s="227"/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</row>
    <row r="296" spans="1:89" s="78" customFormat="1" x14ac:dyDescent="0.25">
      <c r="A296" s="290"/>
      <c r="P296" s="227"/>
      <c r="Q296" s="227"/>
      <c r="R296" s="227"/>
      <c r="S296" s="227"/>
      <c r="T296" s="227"/>
      <c r="U296" s="237"/>
      <c r="V296" s="286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27"/>
      <c r="AH296" s="227"/>
      <c r="AI296" s="227"/>
      <c r="AJ296" s="237"/>
      <c r="AK296" s="237"/>
      <c r="AL296" s="237"/>
      <c r="AM296" s="237"/>
      <c r="AN296" s="227"/>
      <c r="AO296" s="227"/>
      <c r="AP296" s="227"/>
      <c r="AQ296" s="227"/>
      <c r="AR296" s="228"/>
      <c r="AS296" s="228"/>
      <c r="AT296" s="228"/>
      <c r="AU296" s="228"/>
      <c r="AV296" s="228"/>
      <c r="AW296" s="228"/>
      <c r="AX296" s="228"/>
      <c r="AY296" s="227"/>
      <c r="AZ296" s="227"/>
      <c r="BA296" s="227"/>
      <c r="BB296" s="227"/>
      <c r="BC296" s="227"/>
      <c r="BD296" s="227"/>
      <c r="BE296" s="227"/>
      <c r="BF296" s="227"/>
      <c r="BG296" s="227"/>
      <c r="BH296" s="227"/>
      <c r="BI296" s="227"/>
      <c r="BJ296" s="227"/>
      <c r="BK296" s="227"/>
      <c r="BL296" s="227"/>
      <c r="BM296" s="227"/>
      <c r="BN296" s="227"/>
      <c r="BO296" s="227"/>
      <c r="BP296" s="227"/>
      <c r="BQ296" s="227"/>
      <c r="BR296" s="227"/>
      <c r="BS296" s="227"/>
      <c r="BT296" s="227"/>
      <c r="BU296" s="227"/>
      <c r="BV296" s="227"/>
      <c r="BW296" s="227"/>
      <c r="BX296" s="227"/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</row>
    <row r="297" spans="1:89" s="78" customFormat="1" x14ac:dyDescent="0.25">
      <c r="A297" s="290"/>
      <c r="P297" s="227"/>
      <c r="Q297" s="227"/>
      <c r="R297" s="227"/>
      <c r="S297" s="227"/>
      <c r="T297" s="227"/>
      <c r="U297" s="237"/>
      <c r="V297" s="286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27"/>
      <c r="AH297" s="227"/>
      <c r="AI297" s="227"/>
      <c r="AJ297" s="237"/>
      <c r="AK297" s="237"/>
      <c r="AL297" s="237"/>
      <c r="AM297" s="237"/>
      <c r="AN297" s="227"/>
      <c r="AO297" s="227"/>
      <c r="AP297" s="227"/>
      <c r="AQ297" s="227"/>
      <c r="AR297" s="228"/>
      <c r="AS297" s="228"/>
      <c r="AT297" s="228"/>
      <c r="AU297" s="228"/>
      <c r="AV297" s="228"/>
      <c r="AW297" s="228"/>
      <c r="AX297" s="228"/>
      <c r="AY297" s="227"/>
      <c r="AZ297" s="227"/>
      <c r="BA297" s="227"/>
      <c r="BB297" s="227"/>
      <c r="BC297" s="227"/>
      <c r="BD297" s="227"/>
      <c r="BE297" s="227"/>
      <c r="BF297" s="227"/>
      <c r="BG297" s="227"/>
      <c r="BH297" s="227"/>
      <c r="BI297" s="227"/>
      <c r="BJ297" s="227"/>
      <c r="BK297" s="227"/>
      <c r="BL297" s="227"/>
      <c r="BM297" s="227"/>
      <c r="BN297" s="227"/>
      <c r="BO297" s="227"/>
      <c r="BP297" s="227"/>
      <c r="BQ297" s="227"/>
      <c r="BR297" s="227"/>
      <c r="BS297" s="227"/>
      <c r="BT297" s="227"/>
      <c r="BU297" s="227"/>
      <c r="BV297" s="227"/>
      <c r="BW297" s="227"/>
      <c r="BX297" s="227"/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</row>
    <row r="298" spans="1:89" s="78" customFormat="1" x14ac:dyDescent="0.25">
      <c r="A298" s="290"/>
      <c r="P298" s="227"/>
      <c r="Q298" s="227"/>
      <c r="R298" s="227"/>
      <c r="S298" s="227"/>
      <c r="T298" s="227"/>
      <c r="U298" s="237"/>
      <c r="V298" s="286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27"/>
      <c r="AH298" s="227"/>
      <c r="AI298" s="227"/>
      <c r="AJ298" s="237"/>
      <c r="AK298" s="237"/>
      <c r="AL298" s="237"/>
      <c r="AM298" s="237"/>
      <c r="AN298" s="227"/>
      <c r="AO298" s="227"/>
      <c r="AP298" s="227"/>
      <c r="AQ298" s="227"/>
      <c r="AR298" s="228"/>
      <c r="AS298" s="228"/>
      <c r="AT298" s="228"/>
      <c r="AU298" s="228"/>
      <c r="AV298" s="228"/>
      <c r="AW298" s="228"/>
      <c r="AX298" s="228"/>
      <c r="AY298" s="227"/>
      <c r="AZ298" s="227"/>
      <c r="BA298" s="227"/>
      <c r="BB298" s="227"/>
      <c r="BC298" s="227"/>
      <c r="BD298" s="227"/>
      <c r="BE298" s="227"/>
      <c r="BF298" s="227"/>
      <c r="BG298" s="227"/>
      <c r="BH298" s="227"/>
      <c r="BI298" s="227"/>
      <c r="BJ298" s="227"/>
      <c r="BK298" s="227"/>
      <c r="BL298" s="227"/>
      <c r="BM298" s="227"/>
      <c r="BN298" s="227"/>
      <c r="BO298" s="227"/>
      <c r="BP298" s="227"/>
      <c r="BQ298" s="227"/>
      <c r="BR298" s="227"/>
      <c r="BS298" s="227"/>
      <c r="BT298" s="227"/>
      <c r="BU298" s="227"/>
      <c r="BV298" s="227"/>
      <c r="BW298" s="227"/>
      <c r="BX298" s="227"/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</row>
    <row r="299" spans="1:89" s="78" customFormat="1" x14ac:dyDescent="0.25">
      <c r="A299" s="290"/>
      <c r="P299" s="227"/>
      <c r="Q299" s="227"/>
      <c r="R299" s="227"/>
      <c r="S299" s="227"/>
      <c r="T299" s="227"/>
      <c r="U299" s="237"/>
      <c r="V299" s="286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27"/>
      <c r="AH299" s="227"/>
      <c r="AI299" s="227"/>
      <c r="AJ299" s="237"/>
      <c r="AK299" s="237"/>
      <c r="AL299" s="237"/>
      <c r="AM299" s="237"/>
      <c r="AN299" s="227"/>
      <c r="AO299" s="227"/>
      <c r="AP299" s="227"/>
      <c r="AQ299" s="227"/>
      <c r="AR299" s="228"/>
      <c r="AS299" s="228"/>
      <c r="AT299" s="228"/>
      <c r="AU299" s="228"/>
      <c r="AV299" s="228"/>
      <c r="AW299" s="228"/>
      <c r="AX299" s="228"/>
      <c r="AY299" s="227"/>
      <c r="AZ299" s="227"/>
      <c r="BA299" s="227"/>
      <c r="BB299" s="227"/>
      <c r="BC299" s="227"/>
      <c r="BD299" s="227"/>
      <c r="BE299" s="227"/>
      <c r="BF299" s="227"/>
      <c r="BG299" s="227"/>
      <c r="BH299" s="227"/>
      <c r="BI299" s="227"/>
      <c r="BJ299" s="227"/>
      <c r="BK299" s="227"/>
      <c r="BL299" s="227"/>
      <c r="BM299" s="227"/>
      <c r="BN299" s="227"/>
      <c r="BO299" s="227"/>
      <c r="BP299" s="227"/>
      <c r="BQ299" s="227"/>
      <c r="BR299" s="227"/>
      <c r="BS299" s="227"/>
      <c r="BT299" s="227"/>
      <c r="BU299" s="227"/>
      <c r="BV299" s="227"/>
      <c r="BW299" s="227"/>
      <c r="BX299" s="227"/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</row>
    <row r="300" spans="1:89" s="78" customFormat="1" x14ac:dyDescent="0.25">
      <c r="A300" s="290"/>
      <c r="P300" s="227"/>
      <c r="Q300" s="227"/>
      <c r="R300" s="227"/>
      <c r="S300" s="227"/>
      <c r="T300" s="227"/>
      <c r="U300" s="237"/>
      <c r="V300" s="286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27"/>
      <c r="AH300" s="227"/>
      <c r="AI300" s="227"/>
      <c r="AJ300" s="237"/>
      <c r="AK300" s="237"/>
      <c r="AL300" s="237"/>
      <c r="AM300" s="237"/>
      <c r="AN300" s="227"/>
      <c r="AO300" s="227"/>
      <c r="AP300" s="227"/>
      <c r="AQ300" s="227"/>
      <c r="AR300" s="228"/>
      <c r="AS300" s="228"/>
      <c r="AT300" s="228"/>
      <c r="AU300" s="228"/>
      <c r="AV300" s="228"/>
      <c r="AW300" s="228"/>
      <c r="AX300" s="228"/>
      <c r="AY300" s="227"/>
      <c r="AZ300" s="227"/>
      <c r="BA300" s="227"/>
      <c r="BB300" s="227"/>
      <c r="BC300" s="227"/>
      <c r="BD300" s="227"/>
      <c r="BE300" s="227"/>
      <c r="BF300" s="227"/>
      <c r="BG300" s="227"/>
      <c r="BH300" s="227"/>
      <c r="BI300" s="227"/>
      <c r="BJ300" s="227"/>
      <c r="BK300" s="227"/>
      <c r="BL300" s="227"/>
      <c r="BM300" s="227"/>
      <c r="BN300" s="227"/>
      <c r="BO300" s="227"/>
      <c r="BP300" s="227"/>
      <c r="BQ300" s="227"/>
      <c r="BR300" s="227"/>
      <c r="BS300" s="227"/>
      <c r="BT300" s="227"/>
      <c r="BU300" s="227"/>
      <c r="BV300" s="227"/>
      <c r="BW300" s="227"/>
      <c r="BX300" s="227"/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</row>
    <row r="301" spans="1:89" s="78" customFormat="1" x14ac:dyDescent="0.25">
      <c r="A301" s="290"/>
      <c r="P301" s="227"/>
      <c r="Q301" s="227"/>
      <c r="R301" s="227"/>
      <c r="S301" s="227"/>
      <c r="T301" s="227"/>
      <c r="U301" s="237"/>
      <c r="V301" s="286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27"/>
      <c r="AH301" s="227"/>
      <c r="AI301" s="227"/>
      <c r="AJ301" s="237"/>
      <c r="AK301" s="237"/>
      <c r="AL301" s="237"/>
      <c r="AM301" s="237"/>
      <c r="AN301" s="227"/>
      <c r="AO301" s="227"/>
      <c r="AP301" s="227"/>
      <c r="AQ301" s="227"/>
      <c r="AR301" s="228"/>
      <c r="AS301" s="228"/>
      <c r="AT301" s="228"/>
      <c r="AU301" s="228"/>
      <c r="AV301" s="228"/>
      <c r="AW301" s="228"/>
      <c r="AX301" s="228"/>
      <c r="AY301" s="227"/>
      <c r="AZ301" s="227"/>
      <c r="BA301" s="227"/>
      <c r="BB301" s="227"/>
      <c r="BC301" s="227"/>
      <c r="BD301" s="227"/>
      <c r="BE301" s="227"/>
      <c r="BF301" s="227"/>
      <c r="BG301" s="227"/>
      <c r="BH301" s="227"/>
      <c r="BI301" s="227"/>
      <c r="BJ301" s="227"/>
      <c r="BK301" s="227"/>
      <c r="BL301" s="227"/>
      <c r="BM301" s="227"/>
      <c r="BN301" s="227"/>
      <c r="BO301" s="227"/>
      <c r="BP301" s="227"/>
      <c r="BQ301" s="227"/>
      <c r="BR301" s="227"/>
      <c r="BS301" s="227"/>
      <c r="BT301" s="227"/>
      <c r="BU301" s="227"/>
      <c r="BV301" s="227"/>
      <c r="BW301" s="227"/>
      <c r="BX301" s="227"/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</row>
    <row r="302" spans="1:89" s="78" customFormat="1" x14ac:dyDescent="0.25">
      <c r="A302" s="290"/>
      <c r="P302" s="227"/>
      <c r="Q302" s="227"/>
      <c r="R302" s="227"/>
      <c r="S302" s="227"/>
      <c r="T302" s="227"/>
      <c r="U302" s="237"/>
      <c r="V302" s="286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27"/>
      <c r="AH302" s="227"/>
      <c r="AI302" s="227"/>
      <c r="AJ302" s="237"/>
      <c r="AK302" s="237"/>
      <c r="AL302" s="237"/>
      <c r="AM302" s="237"/>
      <c r="AN302" s="227"/>
      <c r="AO302" s="227"/>
      <c r="AP302" s="227"/>
      <c r="AQ302" s="227"/>
      <c r="AR302" s="228"/>
      <c r="AS302" s="228"/>
      <c r="AT302" s="228"/>
      <c r="AU302" s="228"/>
      <c r="AV302" s="228"/>
      <c r="AW302" s="228"/>
      <c r="AX302" s="228"/>
      <c r="AY302" s="227"/>
      <c r="AZ302" s="227"/>
      <c r="BA302" s="227"/>
      <c r="BB302" s="227"/>
      <c r="BC302" s="227"/>
      <c r="BD302" s="227"/>
      <c r="BE302" s="227"/>
      <c r="BF302" s="227"/>
      <c r="BG302" s="227"/>
      <c r="BH302" s="227"/>
      <c r="BI302" s="227"/>
      <c r="BJ302" s="227"/>
      <c r="BK302" s="227"/>
      <c r="BL302" s="227"/>
      <c r="BM302" s="227"/>
      <c r="BN302" s="227"/>
      <c r="BO302" s="227"/>
      <c r="BP302" s="227"/>
      <c r="BQ302" s="227"/>
      <c r="BR302" s="227"/>
      <c r="BS302" s="227"/>
      <c r="BT302" s="227"/>
      <c r="BU302" s="227"/>
      <c r="BV302" s="227"/>
      <c r="BW302" s="227"/>
      <c r="BX302" s="227"/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</row>
    <row r="303" spans="1:89" s="78" customFormat="1" x14ac:dyDescent="0.25">
      <c r="A303" s="290"/>
      <c r="P303" s="227"/>
      <c r="Q303" s="227"/>
      <c r="R303" s="227"/>
      <c r="S303" s="227"/>
      <c r="T303" s="227"/>
      <c r="U303" s="237"/>
      <c r="V303" s="286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27"/>
      <c r="AH303" s="227"/>
      <c r="AI303" s="227"/>
      <c r="AJ303" s="237"/>
      <c r="AK303" s="237"/>
      <c r="AL303" s="237"/>
      <c r="AM303" s="237"/>
      <c r="AN303" s="227"/>
      <c r="AO303" s="227"/>
      <c r="AP303" s="227"/>
      <c r="AQ303" s="227"/>
      <c r="AR303" s="228"/>
      <c r="AS303" s="228"/>
      <c r="AT303" s="228"/>
      <c r="AU303" s="228"/>
      <c r="AV303" s="228"/>
      <c r="AW303" s="228"/>
      <c r="AX303" s="228"/>
      <c r="AY303" s="227"/>
      <c r="AZ303" s="227"/>
      <c r="BA303" s="227"/>
      <c r="BB303" s="227"/>
      <c r="BC303" s="227"/>
      <c r="BD303" s="227"/>
      <c r="BE303" s="227"/>
      <c r="BF303" s="227"/>
      <c r="BG303" s="227"/>
      <c r="BH303" s="227"/>
      <c r="BI303" s="227"/>
      <c r="BJ303" s="227"/>
      <c r="BK303" s="227"/>
      <c r="BL303" s="227"/>
      <c r="BM303" s="227"/>
      <c r="BN303" s="227"/>
      <c r="BO303" s="227"/>
      <c r="BP303" s="227"/>
      <c r="BQ303" s="227"/>
      <c r="BR303" s="227"/>
      <c r="BS303" s="227"/>
      <c r="BT303" s="227"/>
      <c r="BU303" s="227"/>
      <c r="BV303" s="227"/>
      <c r="BW303" s="227"/>
      <c r="BX303" s="227"/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</row>
    <row r="304" spans="1:89" s="78" customFormat="1" x14ac:dyDescent="0.25">
      <c r="A304" s="290"/>
      <c r="P304" s="227"/>
      <c r="Q304" s="227"/>
      <c r="R304" s="227"/>
      <c r="S304" s="227"/>
      <c r="T304" s="227"/>
      <c r="U304" s="237"/>
      <c r="V304" s="286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27"/>
      <c r="AH304" s="227"/>
      <c r="AI304" s="227"/>
      <c r="AJ304" s="237"/>
      <c r="AK304" s="237"/>
      <c r="AL304" s="237"/>
      <c r="AM304" s="237"/>
      <c r="AN304" s="227"/>
      <c r="AO304" s="227"/>
      <c r="AP304" s="227"/>
      <c r="AQ304" s="227"/>
      <c r="AR304" s="228"/>
      <c r="AS304" s="228"/>
      <c r="AT304" s="228"/>
      <c r="AU304" s="228"/>
      <c r="AV304" s="228"/>
      <c r="AW304" s="228"/>
      <c r="AX304" s="228"/>
      <c r="AY304" s="227"/>
      <c r="AZ304" s="227"/>
      <c r="BA304" s="227"/>
      <c r="BB304" s="227"/>
      <c r="BC304" s="227"/>
      <c r="BD304" s="227"/>
      <c r="BE304" s="227"/>
      <c r="BF304" s="227"/>
      <c r="BG304" s="227"/>
      <c r="BH304" s="227"/>
      <c r="BI304" s="227"/>
      <c r="BJ304" s="227"/>
      <c r="BK304" s="227"/>
      <c r="BL304" s="227"/>
      <c r="BM304" s="227"/>
      <c r="BN304" s="227"/>
      <c r="BO304" s="227"/>
      <c r="BP304" s="227"/>
      <c r="BQ304" s="227"/>
      <c r="BR304" s="227"/>
      <c r="BS304" s="227"/>
      <c r="BT304" s="227"/>
      <c r="BU304" s="227"/>
      <c r="BV304" s="227"/>
      <c r="BW304" s="227"/>
      <c r="BX304" s="227"/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</row>
    <row r="305" spans="1:89" s="78" customFormat="1" x14ac:dyDescent="0.25">
      <c r="A305" s="290"/>
      <c r="P305" s="227"/>
      <c r="Q305" s="227"/>
      <c r="R305" s="227"/>
      <c r="S305" s="227"/>
      <c r="T305" s="227"/>
      <c r="U305" s="237"/>
      <c r="V305" s="286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27"/>
      <c r="AH305" s="227"/>
      <c r="AI305" s="227"/>
      <c r="AJ305" s="237"/>
      <c r="AK305" s="237"/>
      <c r="AL305" s="237"/>
      <c r="AM305" s="237"/>
      <c r="AN305" s="227"/>
      <c r="AO305" s="227"/>
      <c r="AP305" s="227"/>
      <c r="AQ305" s="227"/>
      <c r="AR305" s="228"/>
      <c r="AS305" s="228"/>
      <c r="AT305" s="228"/>
      <c r="AU305" s="228"/>
      <c r="AV305" s="228"/>
      <c r="AW305" s="228"/>
      <c r="AX305" s="228"/>
      <c r="AY305" s="227"/>
      <c r="AZ305" s="227"/>
      <c r="BA305" s="227"/>
      <c r="BB305" s="227"/>
      <c r="BC305" s="227"/>
      <c r="BD305" s="227"/>
      <c r="BE305" s="227"/>
      <c r="BF305" s="227"/>
      <c r="BG305" s="227"/>
      <c r="BH305" s="227"/>
      <c r="BI305" s="227"/>
      <c r="BJ305" s="227"/>
      <c r="BK305" s="227"/>
      <c r="BL305" s="227"/>
      <c r="BM305" s="227"/>
      <c r="BN305" s="227"/>
      <c r="BO305" s="227"/>
      <c r="BP305" s="227"/>
      <c r="BQ305" s="227"/>
      <c r="BR305" s="227"/>
      <c r="BS305" s="227"/>
      <c r="BT305" s="227"/>
      <c r="BU305" s="227"/>
      <c r="BV305" s="227"/>
      <c r="BW305" s="227"/>
      <c r="BX305" s="227"/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</row>
    <row r="306" spans="1:89" s="78" customFormat="1" x14ac:dyDescent="0.25">
      <c r="A306" s="290"/>
      <c r="P306" s="227"/>
      <c r="Q306" s="227"/>
      <c r="R306" s="227"/>
      <c r="S306" s="227"/>
      <c r="T306" s="227"/>
      <c r="U306" s="237"/>
      <c r="V306" s="286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27"/>
      <c r="AH306" s="227"/>
      <c r="AI306" s="227"/>
      <c r="AJ306" s="237"/>
      <c r="AK306" s="237"/>
      <c r="AL306" s="237"/>
      <c r="AM306" s="237"/>
      <c r="AN306" s="227"/>
      <c r="AO306" s="227"/>
      <c r="AP306" s="227"/>
      <c r="AQ306" s="227"/>
      <c r="AR306" s="228"/>
      <c r="AS306" s="228"/>
      <c r="AT306" s="228"/>
      <c r="AU306" s="228"/>
      <c r="AV306" s="228"/>
      <c r="AW306" s="228"/>
      <c r="AX306" s="228"/>
      <c r="AY306" s="227"/>
      <c r="AZ306" s="227"/>
      <c r="BA306" s="227"/>
      <c r="BB306" s="227"/>
      <c r="BC306" s="227"/>
      <c r="BD306" s="227"/>
      <c r="BE306" s="227"/>
      <c r="BF306" s="227"/>
      <c r="BG306" s="227"/>
      <c r="BH306" s="227"/>
      <c r="BI306" s="227"/>
      <c r="BJ306" s="227"/>
      <c r="BK306" s="227"/>
      <c r="BL306" s="227"/>
      <c r="BM306" s="227"/>
      <c r="BN306" s="227"/>
      <c r="BO306" s="227"/>
      <c r="BP306" s="227"/>
      <c r="BQ306" s="227"/>
      <c r="BR306" s="227"/>
      <c r="BS306" s="227"/>
      <c r="BT306" s="227"/>
      <c r="BU306" s="227"/>
      <c r="BV306" s="227"/>
      <c r="BW306" s="227"/>
      <c r="BX306" s="227"/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</row>
    <row r="307" spans="1:89" s="78" customFormat="1" x14ac:dyDescent="0.25">
      <c r="A307" s="290"/>
      <c r="P307" s="227"/>
      <c r="Q307" s="227"/>
      <c r="R307" s="227"/>
      <c r="S307" s="227"/>
      <c r="T307" s="227"/>
      <c r="U307" s="237"/>
      <c r="V307" s="286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27"/>
      <c r="AH307" s="227"/>
      <c r="AI307" s="227"/>
      <c r="AJ307" s="237"/>
      <c r="AK307" s="237"/>
      <c r="AL307" s="237"/>
      <c r="AM307" s="237"/>
      <c r="AN307" s="227"/>
      <c r="AO307" s="227"/>
      <c r="AP307" s="227"/>
      <c r="AQ307" s="227"/>
      <c r="AR307" s="228"/>
      <c r="AS307" s="228"/>
      <c r="AT307" s="228"/>
      <c r="AU307" s="228"/>
      <c r="AV307" s="228"/>
      <c r="AW307" s="228"/>
      <c r="AX307" s="228"/>
      <c r="AY307" s="227"/>
      <c r="AZ307" s="227"/>
      <c r="BA307" s="227"/>
      <c r="BB307" s="227"/>
      <c r="BC307" s="227"/>
      <c r="BD307" s="227"/>
      <c r="BE307" s="227"/>
      <c r="BF307" s="227"/>
      <c r="BG307" s="227"/>
      <c r="BH307" s="227"/>
      <c r="BI307" s="227"/>
      <c r="BJ307" s="227"/>
      <c r="BK307" s="227"/>
      <c r="BL307" s="227"/>
      <c r="BM307" s="227"/>
      <c r="BN307" s="227"/>
      <c r="BO307" s="227"/>
      <c r="BP307" s="227"/>
      <c r="BQ307" s="227"/>
      <c r="BR307" s="227"/>
      <c r="BS307" s="227"/>
      <c r="BT307" s="227"/>
      <c r="BU307" s="227"/>
      <c r="BV307" s="227"/>
      <c r="BW307" s="227"/>
      <c r="BX307" s="227"/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</row>
    <row r="308" spans="1:89" s="78" customFormat="1" x14ac:dyDescent="0.25">
      <c r="A308" s="290"/>
      <c r="P308" s="227"/>
      <c r="Q308" s="227"/>
      <c r="R308" s="227"/>
      <c r="S308" s="227"/>
      <c r="T308" s="227"/>
      <c r="U308" s="237"/>
      <c r="V308" s="286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27"/>
      <c r="AH308" s="227"/>
      <c r="AI308" s="227"/>
      <c r="AJ308" s="237"/>
      <c r="AK308" s="237"/>
      <c r="AL308" s="237"/>
      <c r="AM308" s="237"/>
      <c r="AN308" s="227"/>
      <c r="AO308" s="227"/>
      <c r="AP308" s="227"/>
      <c r="AQ308" s="227"/>
      <c r="AR308" s="228"/>
      <c r="AS308" s="228"/>
      <c r="AT308" s="228"/>
      <c r="AU308" s="228"/>
      <c r="AV308" s="228"/>
      <c r="AW308" s="228"/>
      <c r="AX308" s="228"/>
      <c r="AY308" s="227"/>
      <c r="AZ308" s="227"/>
      <c r="BA308" s="227"/>
      <c r="BB308" s="227"/>
      <c r="BC308" s="227"/>
      <c r="BD308" s="227"/>
      <c r="BE308" s="227"/>
      <c r="BF308" s="227"/>
      <c r="BG308" s="227"/>
      <c r="BH308" s="227"/>
      <c r="BI308" s="227"/>
      <c r="BJ308" s="227"/>
      <c r="BK308" s="227"/>
      <c r="BL308" s="227"/>
      <c r="BM308" s="227"/>
      <c r="BN308" s="227"/>
      <c r="BO308" s="227"/>
      <c r="BP308" s="227"/>
      <c r="BQ308" s="227"/>
      <c r="BR308" s="227"/>
      <c r="BS308" s="227"/>
      <c r="BT308" s="227"/>
      <c r="BU308" s="227"/>
      <c r="BV308" s="227"/>
      <c r="BW308" s="227"/>
      <c r="BX308" s="227"/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</row>
    <row r="309" spans="1:89" s="78" customFormat="1" x14ac:dyDescent="0.25">
      <c r="A309" s="290"/>
      <c r="P309" s="227"/>
      <c r="Q309" s="227"/>
      <c r="R309" s="227"/>
      <c r="S309" s="227"/>
      <c r="T309" s="227"/>
      <c r="U309" s="237"/>
      <c r="V309" s="286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27"/>
      <c r="AH309" s="227"/>
      <c r="AI309" s="227"/>
      <c r="AJ309" s="237"/>
      <c r="AK309" s="237"/>
      <c r="AL309" s="237"/>
      <c r="AM309" s="237"/>
      <c r="AN309" s="227"/>
      <c r="AO309" s="227"/>
      <c r="AP309" s="227"/>
      <c r="AQ309" s="227"/>
      <c r="AR309" s="228"/>
      <c r="AS309" s="228"/>
      <c r="AT309" s="228"/>
      <c r="AU309" s="228"/>
      <c r="AV309" s="228"/>
      <c r="AW309" s="228"/>
      <c r="AX309" s="228"/>
      <c r="AY309" s="227"/>
      <c r="AZ309" s="227"/>
      <c r="BA309" s="227"/>
      <c r="BB309" s="227"/>
      <c r="BC309" s="227"/>
      <c r="BD309" s="227"/>
      <c r="BE309" s="227"/>
      <c r="BF309" s="227"/>
      <c r="BG309" s="227"/>
      <c r="BH309" s="227"/>
      <c r="BI309" s="227"/>
      <c r="BJ309" s="227"/>
      <c r="BK309" s="227"/>
      <c r="BL309" s="227"/>
      <c r="BM309" s="227"/>
      <c r="BN309" s="227"/>
      <c r="BO309" s="227"/>
      <c r="BP309" s="227"/>
      <c r="BQ309" s="227"/>
      <c r="BR309" s="227"/>
      <c r="BS309" s="227"/>
      <c r="BT309" s="227"/>
      <c r="BU309" s="227"/>
      <c r="BV309" s="227"/>
      <c r="BW309" s="227"/>
      <c r="BX309" s="227"/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</row>
    <row r="310" spans="1:89" s="78" customFormat="1" x14ac:dyDescent="0.25">
      <c r="A310" s="290"/>
      <c r="P310" s="227"/>
      <c r="Q310" s="227"/>
      <c r="R310" s="227"/>
      <c r="S310" s="227"/>
      <c r="T310" s="227"/>
      <c r="U310" s="237"/>
      <c r="V310" s="286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27"/>
      <c r="AH310" s="227"/>
      <c r="AI310" s="227"/>
      <c r="AJ310" s="237"/>
      <c r="AK310" s="237"/>
      <c r="AL310" s="237"/>
      <c r="AM310" s="237"/>
      <c r="AN310" s="227"/>
      <c r="AO310" s="227"/>
      <c r="AP310" s="227"/>
      <c r="AQ310" s="227"/>
      <c r="AR310" s="228"/>
      <c r="AS310" s="228"/>
      <c r="AT310" s="228"/>
      <c r="AU310" s="228"/>
      <c r="AV310" s="228"/>
      <c r="AW310" s="228"/>
      <c r="AX310" s="228"/>
      <c r="AY310" s="227"/>
      <c r="AZ310" s="227"/>
      <c r="BA310" s="227"/>
      <c r="BB310" s="227"/>
      <c r="BC310" s="227"/>
      <c r="BD310" s="227"/>
      <c r="BE310" s="227"/>
      <c r="BF310" s="227"/>
      <c r="BG310" s="227"/>
      <c r="BH310" s="227"/>
      <c r="BI310" s="227"/>
      <c r="BJ310" s="227"/>
      <c r="BK310" s="227"/>
      <c r="BL310" s="227"/>
      <c r="BM310" s="227"/>
      <c r="BN310" s="227"/>
      <c r="BO310" s="227"/>
      <c r="BP310" s="227"/>
      <c r="BQ310" s="227"/>
      <c r="BR310" s="227"/>
      <c r="BS310" s="227"/>
      <c r="BT310" s="227"/>
      <c r="BU310" s="227"/>
      <c r="BV310" s="227"/>
      <c r="BW310" s="227"/>
      <c r="BX310" s="227"/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</row>
    <row r="311" spans="1:89" s="78" customFormat="1" x14ac:dyDescent="0.25">
      <c r="A311" s="290"/>
      <c r="P311" s="227"/>
      <c r="Q311" s="227"/>
      <c r="R311" s="227"/>
      <c r="S311" s="227"/>
      <c r="T311" s="227"/>
      <c r="U311" s="237"/>
      <c r="V311" s="286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27"/>
      <c r="AH311" s="227"/>
      <c r="AI311" s="227"/>
      <c r="AJ311" s="237"/>
      <c r="AK311" s="237"/>
      <c r="AL311" s="237"/>
      <c r="AM311" s="237"/>
      <c r="AN311" s="227"/>
      <c r="AO311" s="227"/>
      <c r="AP311" s="227"/>
      <c r="AQ311" s="227"/>
      <c r="AR311" s="228"/>
      <c r="AS311" s="228"/>
      <c r="AT311" s="228"/>
      <c r="AU311" s="228"/>
      <c r="AV311" s="228"/>
      <c r="AW311" s="228"/>
      <c r="AX311" s="228"/>
      <c r="AY311" s="227"/>
      <c r="AZ311" s="227"/>
      <c r="BA311" s="227"/>
      <c r="BB311" s="227"/>
      <c r="BC311" s="227"/>
      <c r="BD311" s="227"/>
      <c r="BE311" s="227"/>
      <c r="BF311" s="227"/>
      <c r="BG311" s="227"/>
      <c r="BH311" s="227"/>
      <c r="BI311" s="227"/>
      <c r="BJ311" s="227"/>
      <c r="BK311" s="227"/>
      <c r="BL311" s="227"/>
      <c r="BM311" s="227"/>
      <c r="BN311" s="227"/>
      <c r="BO311" s="227"/>
      <c r="BP311" s="227"/>
      <c r="BQ311" s="227"/>
      <c r="BR311" s="227"/>
      <c r="BS311" s="227"/>
      <c r="BT311" s="227"/>
      <c r="BU311" s="227"/>
      <c r="BV311" s="227"/>
      <c r="BW311" s="227"/>
      <c r="BX311" s="227"/>
      <c r="BY311" s="227"/>
      <c r="BZ311" s="227"/>
      <c r="CA311" s="227"/>
      <c r="CB311" s="227"/>
      <c r="CC311" s="227"/>
      <c r="CD311" s="227"/>
      <c r="CE311" s="227"/>
      <c r="CF311" s="227"/>
      <c r="CG311" s="227"/>
      <c r="CH311" s="227"/>
      <c r="CI311" s="227"/>
      <c r="CJ311" s="227"/>
      <c r="CK311" s="227"/>
    </row>
    <row r="312" spans="1:89" s="78" customFormat="1" x14ac:dyDescent="0.25">
      <c r="A312" s="290"/>
      <c r="P312" s="227"/>
      <c r="Q312" s="227"/>
      <c r="R312" s="227"/>
      <c r="S312" s="227"/>
      <c r="T312" s="227"/>
      <c r="U312" s="237"/>
      <c r="V312" s="286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27"/>
      <c r="AH312" s="227"/>
      <c r="AI312" s="227"/>
      <c r="AJ312" s="237"/>
      <c r="AK312" s="237"/>
      <c r="AL312" s="237"/>
      <c r="AM312" s="237"/>
      <c r="AN312" s="227"/>
      <c r="AO312" s="227"/>
      <c r="AP312" s="227"/>
      <c r="AQ312" s="227"/>
      <c r="AR312" s="228"/>
      <c r="AS312" s="228"/>
      <c r="AT312" s="228"/>
      <c r="AU312" s="228"/>
      <c r="AV312" s="228"/>
      <c r="AW312" s="228"/>
      <c r="AX312" s="228"/>
      <c r="AY312" s="227"/>
      <c r="AZ312" s="227"/>
      <c r="BA312" s="227"/>
      <c r="BB312" s="227"/>
      <c r="BC312" s="227"/>
      <c r="BD312" s="227"/>
      <c r="BE312" s="227"/>
      <c r="BF312" s="227"/>
      <c r="BG312" s="227"/>
      <c r="BH312" s="227"/>
      <c r="BI312" s="227"/>
      <c r="BJ312" s="227"/>
      <c r="BK312" s="227"/>
      <c r="BL312" s="227"/>
      <c r="BM312" s="227"/>
      <c r="BN312" s="227"/>
      <c r="BO312" s="227"/>
      <c r="BP312" s="227"/>
      <c r="BQ312" s="227"/>
      <c r="BR312" s="227"/>
      <c r="BS312" s="227"/>
      <c r="BT312" s="227"/>
      <c r="BU312" s="227"/>
      <c r="BV312" s="227"/>
      <c r="BW312" s="227"/>
      <c r="BX312" s="227"/>
      <c r="BY312" s="227"/>
      <c r="BZ312" s="227"/>
      <c r="CA312" s="227"/>
      <c r="CB312" s="227"/>
      <c r="CC312" s="227"/>
      <c r="CD312" s="227"/>
      <c r="CE312" s="227"/>
      <c r="CF312" s="227"/>
      <c r="CG312" s="227"/>
      <c r="CH312" s="227"/>
      <c r="CI312" s="227"/>
      <c r="CJ312" s="227"/>
      <c r="CK312" s="227"/>
    </row>
    <row r="313" spans="1:89" s="78" customFormat="1" x14ac:dyDescent="0.25">
      <c r="A313" s="290"/>
      <c r="P313" s="227"/>
      <c r="Q313" s="227"/>
      <c r="R313" s="227"/>
      <c r="S313" s="227"/>
      <c r="T313" s="227"/>
      <c r="U313" s="237"/>
      <c r="V313" s="286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27"/>
      <c r="AH313" s="227"/>
      <c r="AI313" s="227"/>
      <c r="AJ313" s="237"/>
      <c r="AK313" s="237"/>
      <c r="AL313" s="237"/>
      <c r="AM313" s="237"/>
      <c r="AN313" s="227"/>
      <c r="AO313" s="227"/>
      <c r="AP313" s="227"/>
      <c r="AQ313" s="227"/>
      <c r="AR313" s="228"/>
      <c r="AS313" s="228"/>
      <c r="AT313" s="228"/>
      <c r="AU313" s="228"/>
      <c r="AV313" s="228"/>
      <c r="AW313" s="228"/>
      <c r="AX313" s="228"/>
      <c r="AY313" s="227"/>
      <c r="AZ313" s="227"/>
      <c r="BA313" s="227"/>
      <c r="BB313" s="227"/>
      <c r="BC313" s="227"/>
      <c r="BD313" s="227"/>
      <c r="BE313" s="227"/>
      <c r="BF313" s="227"/>
      <c r="BG313" s="227"/>
      <c r="BH313" s="227"/>
      <c r="BI313" s="227"/>
      <c r="BJ313" s="227"/>
      <c r="BK313" s="227"/>
      <c r="BL313" s="227"/>
      <c r="BM313" s="227"/>
      <c r="BN313" s="227"/>
      <c r="BO313" s="227"/>
      <c r="BP313" s="227"/>
      <c r="BQ313" s="227"/>
      <c r="BR313" s="227"/>
      <c r="BS313" s="227"/>
      <c r="BT313" s="227"/>
      <c r="BU313" s="227"/>
      <c r="BV313" s="227"/>
      <c r="BW313" s="227"/>
      <c r="BX313" s="227"/>
      <c r="BY313" s="227"/>
      <c r="BZ313" s="227"/>
      <c r="CA313" s="227"/>
      <c r="CB313" s="227"/>
      <c r="CC313" s="227"/>
      <c r="CD313" s="227"/>
      <c r="CE313" s="227"/>
      <c r="CF313" s="227"/>
      <c r="CG313" s="227"/>
      <c r="CH313" s="227"/>
      <c r="CI313" s="227"/>
      <c r="CJ313" s="227"/>
      <c r="CK313" s="227"/>
    </row>
    <row r="314" spans="1:89" s="78" customFormat="1" x14ac:dyDescent="0.25">
      <c r="A314" s="290"/>
      <c r="P314" s="227"/>
      <c r="Q314" s="227"/>
      <c r="R314" s="227"/>
      <c r="S314" s="227"/>
      <c r="T314" s="227"/>
      <c r="U314" s="237"/>
      <c r="V314" s="286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27"/>
      <c r="AH314" s="227"/>
      <c r="AI314" s="227"/>
      <c r="AJ314" s="237"/>
      <c r="AK314" s="237"/>
      <c r="AL314" s="237"/>
      <c r="AM314" s="237"/>
      <c r="AN314" s="227"/>
      <c r="AO314" s="227"/>
      <c r="AP314" s="227"/>
      <c r="AQ314" s="227"/>
      <c r="AR314" s="228"/>
      <c r="AS314" s="228"/>
      <c r="AT314" s="228"/>
      <c r="AU314" s="228"/>
      <c r="AV314" s="228"/>
      <c r="AW314" s="228"/>
      <c r="AX314" s="228"/>
      <c r="AY314" s="227"/>
      <c r="AZ314" s="227"/>
      <c r="BA314" s="227"/>
      <c r="BB314" s="227"/>
      <c r="BC314" s="227"/>
      <c r="BD314" s="227"/>
      <c r="BE314" s="227"/>
      <c r="BF314" s="227"/>
      <c r="BG314" s="227"/>
      <c r="BH314" s="227"/>
      <c r="BI314" s="227"/>
      <c r="BJ314" s="227"/>
      <c r="BK314" s="227"/>
      <c r="BL314" s="227"/>
      <c r="BM314" s="227"/>
      <c r="BN314" s="227"/>
      <c r="BO314" s="227"/>
      <c r="BP314" s="227"/>
      <c r="BQ314" s="227"/>
      <c r="BR314" s="227"/>
      <c r="BS314" s="227"/>
      <c r="BT314" s="227"/>
      <c r="BU314" s="227"/>
      <c r="BV314" s="227"/>
      <c r="BW314" s="227"/>
      <c r="BX314" s="227"/>
      <c r="BY314" s="227"/>
      <c r="BZ314" s="227"/>
      <c r="CA314" s="227"/>
      <c r="CB314" s="227"/>
      <c r="CC314" s="227"/>
      <c r="CD314" s="227"/>
      <c r="CE314" s="227"/>
      <c r="CF314" s="227"/>
      <c r="CG314" s="227"/>
      <c r="CH314" s="227"/>
      <c r="CI314" s="227"/>
      <c r="CJ314" s="227"/>
      <c r="CK314" s="227"/>
    </row>
    <row r="315" spans="1:89" s="78" customFormat="1" x14ac:dyDescent="0.25">
      <c r="A315" s="290"/>
      <c r="P315" s="227"/>
      <c r="Q315" s="227"/>
      <c r="R315" s="227"/>
      <c r="S315" s="227"/>
      <c r="T315" s="227"/>
      <c r="U315" s="237"/>
      <c r="V315" s="286"/>
      <c r="W315" s="237"/>
      <c r="X315" s="237"/>
      <c r="Y315" s="237"/>
      <c r="Z315" s="237"/>
      <c r="AA315" s="237"/>
      <c r="AB315" s="237"/>
      <c r="AC315" s="237"/>
      <c r="AD315" s="237"/>
      <c r="AE315" s="237"/>
      <c r="AF315" s="237"/>
      <c r="AG315" s="227"/>
      <c r="AH315" s="227"/>
      <c r="AI315" s="227"/>
      <c r="AJ315" s="237"/>
      <c r="AK315" s="237"/>
      <c r="AL315" s="237"/>
      <c r="AM315" s="237"/>
      <c r="AN315" s="227"/>
      <c r="AO315" s="227"/>
      <c r="AP315" s="227"/>
      <c r="AQ315" s="227"/>
      <c r="AR315" s="228"/>
      <c r="AS315" s="228"/>
      <c r="AT315" s="228"/>
      <c r="AU315" s="228"/>
      <c r="AV315" s="228"/>
      <c r="AW315" s="228"/>
      <c r="AX315" s="228"/>
      <c r="AY315" s="227"/>
      <c r="AZ315" s="227"/>
      <c r="BA315" s="227"/>
      <c r="BB315" s="227"/>
      <c r="BC315" s="227"/>
      <c r="BD315" s="227"/>
      <c r="BE315" s="227"/>
      <c r="BF315" s="227"/>
      <c r="BG315" s="227"/>
      <c r="BH315" s="227"/>
      <c r="BI315" s="227"/>
      <c r="BJ315" s="227"/>
      <c r="BK315" s="227"/>
      <c r="BL315" s="227"/>
      <c r="BM315" s="227"/>
      <c r="BN315" s="227"/>
      <c r="BO315" s="227"/>
      <c r="BP315" s="227"/>
      <c r="BQ315" s="227"/>
      <c r="BR315" s="227"/>
      <c r="BS315" s="227"/>
      <c r="BT315" s="227"/>
      <c r="BU315" s="227"/>
      <c r="BV315" s="227"/>
      <c r="BW315" s="227"/>
      <c r="BX315" s="227"/>
      <c r="BY315" s="227"/>
      <c r="BZ315" s="227"/>
      <c r="CA315" s="227"/>
      <c r="CB315" s="227"/>
      <c r="CC315" s="227"/>
      <c r="CD315" s="227"/>
      <c r="CE315" s="227"/>
      <c r="CF315" s="227"/>
      <c r="CG315" s="227"/>
      <c r="CH315" s="227"/>
      <c r="CI315" s="227"/>
      <c r="CJ315" s="227"/>
      <c r="CK315" s="227"/>
    </row>
    <row r="316" spans="1:89" s="78" customFormat="1" x14ac:dyDescent="0.25">
      <c r="A316" s="290"/>
      <c r="P316" s="227"/>
      <c r="Q316" s="227"/>
      <c r="R316" s="227"/>
      <c r="S316" s="227"/>
      <c r="T316" s="227"/>
      <c r="U316" s="237"/>
      <c r="V316" s="286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27"/>
      <c r="AH316" s="227"/>
      <c r="AI316" s="227"/>
      <c r="AJ316" s="237"/>
      <c r="AK316" s="237"/>
      <c r="AL316" s="237"/>
      <c r="AM316" s="237"/>
      <c r="AN316" s="227"/>
      <c r="AO316" s="227"/>
      <c r="AP316" s="227"/>
      <c r="AQ316" s="227"/>
      <c r="AR316" s="228"/>
      <c r="AS316" s="228"/>
      <c r="AT316" s="228"/>
      <c r="AU316" s="228"/>
      <c r="AV316" s="228"/>
      <c r="AW316" s="228"/>
      <c r="AX316" s="228"/>
      <c r="AY316" s="227"/>
      <c r="AZ316" s="227"/>
      <c r="BA316" s="227"/>
      <c r="BB316" s="227"/>
      <c r="BC316" s="227"/>
      <c r="BD316" s="227"/>
      <c r="BE316" s="227"/>
      <c r="BF316" s="227"/>
      <c r="BG316" s="227"/>
      <c r="BH316" s="227"/>
      <c r="BI316" s="227"/>
      <c r="BJ316" s="227"/>
      <c r="BK316" s="227"/>
      <c r="BL316" s="227"/>
      <c r="BM316" s="227"/>
      <c r="BN316" s="227"/>
      <c r="BO316" s="227"/>
      <c r="BP316" s="227"/>
      <c r="BQ316" s="227"/>
      <c r="BR316" s="227"/>
      <c r="BS316" s="227"/>
      <c r="BT316" s="227"/>
      <c r="BU316" s="227"/>
      <c r="BV316" s="227"/>
      <c r="BW316" s="227"/>
      <c r="BX316" s="227"/>
      <c r="BY316" s="227"/>
      <c r="BZ316" s="227"/>
      <c r="CA316" s="227"/>
      <c r="CB316" s="227"/>
      <c r="CC316" s="227"/>
      <c r="CD316" s="227"/>
      <c r="CE316" s="227"/>
      <c r="CF316" s="227"/>
      <c r="CG316" s="227"/>
      <c r="CH316" s="227"/>
      <c r="CI316" s="227"/>
      <c r="CJ316" s="227"/>
      <c r="CK316" s="227"/>
    </row>
    <row r="317" spans="1:89" s="78" customFormat="1" x14ac:dyDescent="0.25">
      <c r="A317" s="290"/>
      <c r="P317" s="227"/>
      <c r="Q317" s="227"/>
      <c r="R317" s="227"/>
      <c r="S317" s="227"/>
      <c r="T317" s="227"/>
      <c r="U317" s="237"/>
      <c r="V317" s="286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27"/>
      <c r="AH317" s="227"/>
      <c r="AI317" s="227"/>
      <c r="AJ317" s="237"/>
      <c r="AK317" s="237"/>
      <c r="AL317" s="237"/>
      <c r="AM317" s="237"/>
      <c r="AN317" s="227"/>
      <c r="AO317" s="227"/>
      <c r="AP317" s="227"/>
      <c r="AQ317" s="227"/>
      <c r="AR317" s="228"/>
      <c r="AS317" s="228"/>
      <c r="AT317" s="228"/>
      <c r="AU317" s="228"/>
      <c r="AV317" s="228"/>
      <c r="AW317" s="228"/>
      <c r="AX317" s="228"/>
      <c r="AY317" s="227"/>
      <c r="AZ317" s="227"/>
      <c r="BA317" s="227"/>
      <c r="BB317" s="227"/>
      <c r="BC317" s="227"/>
      <c r="BD317" s="227"/>
      <c r="BE317" s="227"/>
      <c r="BF317" s="227"/>
      <c r="BG317" s="227"/>
      <c r="BH317" s="227"/>
      <c r="BI317" s="227"/>
      <c r="BJ317" s="227"/>
      <c r="BK317" s="227"/>
      <c r="BL317" s="227"/>
      <c r="BM317" s="227"/>
      <c r="BN317" s="227"/>
      <c r="BO317" s="227"/>
      <c r="BP317" s="227"/>
      <c r="BQ317" s="227"/>
      <c r="BR317" s="227"/>
      <c r="BS317" s="227"/>
      <c r="BT317" s="227"/>
      <c r="BU317" s="227"/>
      <c r="BV317" s="227"/>
      <c r="BW317" s="227"/>
      <c r="BX317" s="227"/>
      <c r="BY317" s="227"/>
      <c r="BZ317" s="227"/>
      <c r="CA317" s="227"/>
      <c r="CB317" s="227"/>
      <c r="CC317" s="227"/>
      <c r="CD317" s="227"/>
      <c r="CE317" s="227"/>
      <c r="CF317" s="227"/>
      <c r="CG317" s="227"/>
      <c r="CH317" s="227"/>
      <c r="CI317" s="227"/>
      <c r="CJ317" s="227"/>
      <c r="CK317" s="227"/>
    </row>
    <row r="318" spans="1:89" s="78" customFormat="1" x14ac:dyDescent="0.25">
      <c r="A318" s="290"/>
      <c r="P318" s="227"/>
      <c r="Q318" s="227"/>
      <c r="R318" s="227"/>
      <c r="S318" s="227"/>
      <c r="T318" s="227"/>
      <c r="U318" s="237"/>
      <c r="V318" s="286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27"/>
      <c r="AH318" s="227"/>
      <c r="AI318" s="227"/>
      <c r="AJ318" s="237"/>
      <c r="AK318" s="237"/>
      <c r="AL318" s="237"/>
      <c r="AM318" s="237"/>
      <c r="AN318" s="227"/>
      <c r="AO318" s="227"/>
      <c r="AP318" s="227"/>
      <c r="AQ318" s="227"/>
      <c r="AR318" s="228"/>
      <c r="AS318" s="228"/>
      <c r="AT318" s="228"/>
      <c r="AU318" s="228"/>
      <c r="AV318" s="228"/>
      <c r="AW318" s="228"/>
      <c r="AX318" s="228"/>
      <c r="AY318" s="227"/>
      <c r="AZ318" s="227"/>
      <c r="BA318" s="227"/>
      <c r="BB318" s="227"/>
      <c r="BC318" s="227"/>
      <c r="BD318" s="227"/>
      <c r="BE318" s="227"/>
      <c r="BF318" s="227"/>
      <c r="BG318" s="227"/>
      <c r="BH318" s="227"/>
      <c r="BI318" s="227"/>
      <c r="BJ318" s="227"/>
      <c r="BK318" s="227"/>
      <c r="BL318" s="227"/>
      <c r="BM318" s="227"/>
      <c r="BN318" s="227"/>
      <c r="BO318" s="227"/>
      <c r="BP318" s="227"/>
      <c r="BQ318" s="227"/>
      <c r="BR318" s="227"/>
      <c r="BS318" s="227"/>
      <c r="BT318" s="227"/>
      <c r="BU318" s="227"/>
      <c r="BV318" s="227"/>
      <c r="BW318" s="227"/>
      <c r="BX318" s="227"/>
      <c r="BY318" s="227"/>
      <c r="BZ318" s="227"/>
      <c r="CA318" s="227"/>
      <c r="CB318" s="227"/>
      <c r="CC318" s="227"/>
      <c r="CD318" s="227"/>
      <c r="CE318" s="227"/>
      <c r="CF318" s="227"/>
      <c r="CG318" s="227"/>
      <c r="CH318" s="227"/>
      <c r="CI318" s="227"/>
      <c r="CJ318" s="227"/>
      <c r="CK318" s="227"/>
    </row>
    <row r="319" spans="1:89" s="78" customFormat="1" x14ac:dyDescent="0.25">
      <c r="A319" s="290"/>
      <c r="P319" s="227"/>
      <c r="Q319" s="227"/>
      <c r="R319" s="227"/>
      <c r="S319" s="227"/>
      <c r="T319" s="227"/>
      <c r="U319" s="237"/>
      <c r="V319" s="286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27"/>
      <c r="AH319" s="227"/>
      <c r="AI319" s="227"/>
      <c r="AJ319" s="237"/>
      <c r="AK319" s="237"/>
      <c r="AL319" s="237"/>
      <c r="AM319" s="237"/>
      <c r="AN319" s="227"/>
      <c r="AO319" s="227"/>
      <c r="AP319" s="227"/>
      <c r="AQ319" s="227"/>
      <c r="AR319" s="228"/>
      <c r="AS319" s="228"/>
      <c r="AT319" s="228"/>
      <c r="AU319" s="228"/>
      <c r="AV319" s="228"/>
      <c r="AW319" s="228"/>
      <c r="AX319" s="228"/>
      <c r="AY319" s="227"/>
      <c r="AZ319" s="227"/>
      <c r="BA319" s="227"/>
      <c r="BB319" s="227"/>
      <c r="BC319" s="227"/>
      <c r="BD319" s="227"/>
      <c r="BE319" s="227"/>
      <c r="BF319" s="227"/>
      <c r="BG319" s="227"/>
      <c r="BH319" s="227"/>
      <c r="BI319" s="227"/>
      <c r="BJ319" s="227"/>
      <c r="BK319" s="227"/>
      <c r="BL319" s="227"/>
      <c r="BM319" s="227"/>
      <c r="BN319" s="227"/>
      <c r="BO319" s="227"/>
      <c r="BP319" s="227"/>
      <c r="BQ319" s="227"/>
      <c r="BR319" s="227"/>
      <c r="BS319" s="227"/>
      <c r="BT319" s="227"/>
      <c r="BU319" s="227"/>
      <c r="BV319" s="227"/>
      <c r="BW319" s="227"/>
      <c r="BX319" s="227"/>
      <c r="BY319" s="227"/>
      <c r="BZ319" s="227"/>
      <c r="CA319" s="227"/>
      <c r="CB319" s="227"/>
      <c r="CC319" s="227"/>
      <c r="CD319" s="227"/>
      <c r="CE319" s="227"/>
      <c r="CF319" s="227"/>
      <c r="CG319" s="227"/>
      <c r="CH319" s="227"/>
      <c r="CI319" s="227"/>
      <c r="CJ319" s="227"/>
      <c r="CK319" s="227"/>
    </row>
    <row r="320" spans="1:89" s="78" customFormat="1" x14ac:dyDescent="0.25">
      <c r="A320" s="290"/>
      <c r="P320" s="227"/>
      <c r="Q320" s="227"/>
      <c r="R320" s="227"/>
      <c r="S320" s="227"/>
      <c r="T320" s="227"/>
      <c r="U320" s="237"/>
      <c r="V320" s="286"/>
      <c r="W320" s="237"/>
      <c r="X320" s="237"/>
      <c r="Y320" s="237"/>
      <c r="Z320" s="237"/>
      <c r="AA320" s="237"/>
      <c r="AB320" s="237"/>
      <c r="AC320" s="237"/>
      <c r="AD320" s="237"/>
      <c r="AE320" s="237"/>
      <c r="AF320" s="237"/>
      <c r="AG320" s="227"/>
      <c r="AH320" s="227"/>
      <c r="AI320" s="227"/>
      <c r="AJ320" s="237"/>
      <c r="AK320" s="237"/>
      <c r="AL320" s="237"/>
      <c r="AM320" s="237"/>
      <c r="AN320" s="227"/>
      <c r="AO320" s="227"/>
      <c r="AP320" s="227"/>
      <c r="AQ320" s="227"/>
      <c r="AR320" s="228"/>
      <c r="AS320" s="228"/>
      <c r="AT320" s="228"/>
      <c r="AU320" s="228"/>
      <c r="AV320" s="228"/>
      <c r="AW320" s="228"/>
      <c r="AX320" s="228"/>
      <c r="AY320" s="227"/>
      <c r="AZ320" s="227"/>
      <c r="BA320" s="227"/>
      <c r="BB320" s="227"/>
      <c r="BC320" s="227"/>
      <c r="BD320" s="227"/>
      <c r="BE320" s="227"/>
      <c r="BF320" s="227"/>
      <c r="BG320" s="227"/>
      <c r="BH320" s="227"/>
      <c r="BI320" s="227"/>
      <c r="BJ320" s="227"/>
      <c r="BK320" s="227"/>
      <c r="BL320" s="227"/>
      <c r="BM320" s="227"/>
      <c r="BN320" s="227"/>
      <c r="BO320" s="227"/>
      <c r="BP320" s="227"/>
      <c r="BQ320" s="227"/>
      <c r="BR320" s="227"/>
      <c r="BS320" s="227"/>
      <c r="BT320" s="227"/>
      <c r="BU320" s="227"/>
      <c r="BV320" s="227"/>
      <c r="BW320" s="227"/>
      <c r="BX320" s="227"/>
      <c r="BY320" s="227"/>
      <c r="BZ320" s="227"/>
      <c r="CA320" s="227"/>
      <c r="CB320" s="227"/>
      <c r="CC320" s="227"/>
      <c r="CD320" s="227"/>
      <c r="CE320" s="227"/>
      <c r="CF320" s="227"/>
      <c r="CG320" s="227"/>
      <c r="CH320" s="227"/>
      <c r="CI320" s="227"/>
      <c r="CJ320" s="227"/>
      <c r="CK320" s="227"/>
    </row>
    <row r="321" spans="1:89" s="78" customFormat="1" x14ac:dyDescent="0.25">
      <c r="A321" s="290"/>
      <c r="P321" s="227"/>
      <c r="Q321" s="227"/>
      <c r="R321" s="227"/>
      <c r="S321" s="227"/>
      <c r="T321" s="227"/>
      <c r="U321" s="237"/>
      <c r="V321" s="286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27"/>
      <c r="AH321" s="227"/>
      <c r="AI321" s="227"/>
      <c r="AJ321" s="237"/>
      <c r="AK321" s="237"/>
      <c r="AL321" s="237"/>
      <c r="AM321" s="237"/>
      <c r="AN321" s="227"/>
      <c r="AO321" s="227"/>
      <c r="AP321" s="227"/>
      <c r="AQ321" s="227"/>
      <c r="AR321" s="228"/>
      <c r="AS321" s="228"/>
      <c r="AT321" s="228"/>
      <c r="AU321" s="228"/>
      <c r="AV321" s="228"/>
      <c r="AW321" s="228"/>
      <c r="AX321" s="228"/>
      <c r="AY321" s="227"/>
      <c r="AZ321" s="227"/>
      <c r="BA321" s="227"/>
      <c r="BB321" s="227"/>
      <c r="BC321" s="227"/>
      <c r="BD321" s="227"/>
      <c r="BE321" s="227"/>
      <c r="BF321" s="227"/>
      <c r="BG321" s="227"/>
      <c r="BH321" s="227"/>
      <c r="BI321" s="227"/>
      <c r="BJ321" s="227"/>
      <c r="BK321" s="227"/>
      <c r="BL321" s="227"/>
      <c r="BM321" s="227"/>
      <c r="BN321" s="227"/>
      <c r="BO321" s="227"/>
      <c r="BP321" s="227"/>
      <c r="BQ321" s="227"/>
      <c r="BR321" s="227"/>
      <c r="BS321" s="227"/>
      <c r="BT321" s="227"/>
      <c r="BU321" s="227"/>
      <c r="BV321" s="227"/>
      <c r="BW321" s="227"/>
      <c r="BX321" s="227"/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</row>
    <row r="322" spans="1:89" s="78" customFormat="1" x14ac:dyDescent="0.25">
      <c r="A322" s="290"/>
      <c r="P322" s="227"/>
      <c r="Q322" s="227"/>
      <c r="R322" s="227"/>
      <c r="S322" s="227"/>
      <c r="T322" s="227"/>
      <c r="U322" s="237"/>
      <c r="V322" s="286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27"/>
      <c r="AH322" s="227"/>
      <c r="AI322" s="227"/>
      <c r="AJ322" s="237"/>
      <c r="AK322" s="237"/>
      <c r="AL322" s="237"/>
      <c r="AM322" s="237"/>
      <c r="AN322" s="227"/>
      <c r="AO322" s="227"/>
      <c r="AP322" s="227"/>
      <c r="AQ322" s="227"/>
      <c r="AR322" s="228"/>
      <c r="AS322" s="228"/>
      <c r="AT322" s="228"/>
      <c r="AU322" s="228"/>
      <c r="AV322" s="228"/>
      <c r="AW322" s="228"/>
      <c r="AX322" s="228"/>
      <c r="AY322" s="227"/>
      <c r="AZ322" s="227"/>
      <c r="BA322" s="227"/>
      <c r="BB322" s="227"/>
      <c r="BC322" s="227"/>
      <c r="BD322" s="227"/>
      <c r="BE322" s="227"/>
      <c r="BF322" s="227"/>
      <c r="BG322" s="227"/>
      <c r="BH322" s="227"/>
      <c r="BI322" s="227"/>
      <c r="BJ322" s="227"/>
      <c r="BK322" s="227"/>
      <c r="BL322" s="227"/>
      <c r="BM322" s="227"/>
      <c r="BN322" s="227"/>
      <c r="BO322" s="227"/>
      <c r="BP322" s="227"/>
      <c r="BQ322" s="227"/>
      <c r="BR322" s="227"/>
      <c r="BS322" s="227"/>
      <c r="BT322" s="227"/>
      <c r="BU322" s="227"/>
      <c r="BV322" s="227"/>
      <c r="BW322" s="227"/>
      <c r="BX322" s="227"/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</row>
    <row r="323" spans="1:89" s="78" customFormat="1" x14ac:dyDescent="0.25">
      <c r="A323" s="290"/>
      <c r="P323" s="227"/>
      <c r="Q323" s="227"/>
      <c r="R323" s="227"/>
      <c r="S323" s="227"/>
      <c r="T323" s="227"/>
      <c r="U323" s="237"/>
      <c r="V323" s="286"/>
      <c r="W323" s="237"/>
      <c r="X323" s="237"/>
      <c r="Y323" s="237"/>
      <c r="Z323" s="237"/>
      <c r="AA323" s="237"/>
      <c r="AB323" s="237"/>
      <c r="AC323" s="237"/>
      <c r="AD323" s="237"/>
      <c r="AE323" s="237"/>
      <c r="AF323" s="237"/>
      <c r="AG323" s="227"/>
      <c r="AH323" s="227"/>
      <c r="AI323" s="227"/>
      <c r="AJ323" s="237"/>
      <c r="AK323" s="237"/>
      <c r="AL323" s="237"/>
      <c r="AM323" s="237"/>
      <c r="AN323" s="227"/>
      <c r="AO323" s="227"/>
      <c r="AP323" s="227"/>
      <c r="AQ323" s="227"/>
      <c r="AR323" s="228"/>
      <c r="AS323" s="228"/>
      <c r="AT323" s="228"/>
      <c r="AU323" s="228"/>
      <c r="AV323" s="228"/>
      <c r="AW323" s="228"/>
      <c r="AX323" s="228"/>
      <c r="AY323" s="227"/>
      <c r="AZ323" s="227"/>
      <c r="BA323" s="227"/>
      <c r="BB323" s="227"/>
      <c r="BC323" s="227"/>
      <c r="BD323" s="227"/>
      <c r="BE323" s="227"/>
      <c r="BF323" s="227"/>
      <c r="BG323" s="227"/>
      <c r="BH323" s="227"/>
      <c r="BI323" s="227"/>
      <c r="BJ323" s="227"/>
      <c r="BK323" s="227"/>
      <c r="BL323" s="227"/>
      <c r="BM323" s="227"/>
      <c r="BN323" s="227"/>
      <c r="BO323" s="227"/>
      <c r="BP323" s="227"/>
      <c r="BQ323" s="227"/>
      <c r="BR323" s="227"/>
      <c r="BS323" s="227"/>
      <c r="BT323" s="227"/>
      <c r="BU323" s="227"/>
      <c r="BV323" s="227"/>
      <c r="BW323" s="227"/>
      <c r="BX323" s="227"/>
      <c r="BY323" s="227"/>
      <c r="BZ323" s="227"/>
      <c r="CA323" s="227"/>
      <c r="CB323" s="227"/>
      <c r="CC323" s="227"/>
      <c r="CD323" s="227"/>
      <c r="CE323" s="227"/>
      <c r="CF323" s="227"/>
      <c r="CG323" s="227"/>
      <c r="CH323" s="227"/>
      <c r="CI323" s="227"/>
      <c r="CJ323" s="227"/>
      <c r="CK323" s="227"/>
    </row>
    <row r="324" spans="1:89" s="78" customFormat="1" x14ac:dyDescent="0.25">
      <c r="A324" s="290"/>
      <c r="P324" s="227"/>
      <c r="Q324" s="227"/>
      <c r="R324" s="227"/>
      <c r="S324" s="227"/>
      <c r="T324" s="227"/>
      <c r="U324" s="237"/>
      <c r="V324" s="286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27"/>
      <c r="AH324" s="227"/>
      <c r="AI324" s="227"/>
      <c r="AJ324" s="237"/>
      <c r="AK324" s="237"/>
      <c r="AL324" s="237"/>
      <c r="AM324" s="237"/>
      <c r="AN324" s="227"/>
      <c r="AO324" s="227"/>
      <c r="AP324" s="227"/>
      <c r="AQ324" s="227"/>
      <c r="AR324" s="228"/>
      <c r="AS324" s="228"/>
      <c r="AT324" s="228"/>
      <c r="AU324" s="228"/>
      <c r="AV324" s="228"/>
      <c r="AW324" s="228"/>
      <c r="AX324" s="228"/>
      <c r="AY324" s="227"/>
      <c r="AZ324" s="227"/>
      <c r="BA324" s="227"/>
      <c r="BB324" s="227"/>
      <c r="BC324" s="227"/>
      <c r="BD324" s="227"/>
      <c r="BE324" s="227"/>
      <c r="BF324" s="227"/>
      <c r="BG324" s="227"/>
      <c r="BH324" s="227"/>
      <c r="BI324" s="227"/>
      <c r="BJ324" s="227"/>
      <c r="BK324" s="227"/>
      <c r="BL324" s="227"/>
      <c r="BM324" s="227"/>
      <c r="BN324" s="227"/>
      <c r="BO324" s="227"/>
      <c r="BP324" s="227"/>
      <c r="BQ324" s="227"/>
      <c r="BR324" s="227"/>
      <c r="BS324" s="227"/>
      <c r="BT324" s="227"/>
      <c r="BU324" s="227"/>
      <c r="BV324" s="227"/>
      <c r="BW324" s="227"/>
      <c r="BX324" s="227"/>
      <c r="BY324" s="227"/>
      <c r="BZ324" s="227"/>
      <c r="CA324" s="227"/>
      <c r="CB324" s="227"/>
      <c r="CC324" s="227"/>
      <c r="CD324" s="227"/>
      <c r="CE324" s="227"/>
      <c r="CF324" s="227"/>
      <c r="CG324" s="227"/>
      <c r="CH324" s="227"/>
      <c r="CI324" s="227"/>
      <c r="CJ324" s="227"/>
      <c r="CK324" s="227"/>
    </row>
    <row r="325" spans="1:89" s="78" customFormat="1" x14ac:dyDescent="0.25">
      <c r="A325" s="290"/>
      <c r="P325" s="227"/>
      <c r="Q325" s="227"/>
      <c r="R325" s="227"/>
      <c r="S325" s="227"/>
      <c r="T325" s="227"/>
      <c r="U325" s="237"/>
      <c r="V325" s="286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27"/>
      <c r="AH325" s="227"/>
      <c r="AI325" s="227"/>
      <c r="AJ325" s="237"/>
      <c r="AK325" s="237"/>
      <c r="AL325" s="237"/>
      <c r="AM325" s="237"/>
      <c r="AN325" s="227"/>
      <c r="AO325" s="227"/>
      <c r="AP325" s="227"/>
      <c r="AQ325" s="227"/>
      <c r="AR325" s="228"/>
      <c r="AS325" s="228"/>
      <c r="AT325" s="228"/>
      <c r="AU325" s="228"/>
      <c r="AV325" s="228"/>
      <c r="AW325" s="228"/>
      <c r="AX325" s="228"/>
      <c r="AY325" s="227"/>
      <c r="AZ325" s="227"/>
      <c r="BA325" s="227"/>
      <c r="BB325" s="227"/>
      <c r="BC325" s="227"/>
      <c r="BD325" s="227"/>
      <c r="BE325" s="227"/>
      <c r="BF325" s="227"/>
      <c r="BG325" s="227"/>
      <c r="BH325" s="227"/>
      <c r="BI325" s="227"/>
      <c r="BJ325" s="227"/>
      <c r="BK325" s="227"/>
      <c r="BL325" s="227"/>
      <c r="BM325" s="227"/>
      <c r="BN325" s="227"/>
      <c r="BO325" s="227"/>
      <c r="BP325" s="227"/>
      <c r="BQ325" s="227"/>
      <c r="BR325" s="227"/>
      <c r="BS325" s="227"/>
      <c r="BT325" s="227"/>
      <c r="BU325" s="227"/>
      <c r="BV325" s="227"/>
      <c r="BW325" s="227"/>
      <c r="BX325" s="227"/>
      <c r="BY325" s="227"/>
      <c r="BZ325" s="227"/>
      <c r="CA325" s="227"/>
      <c r="CB325" s="227"/>
      <c r="CC325" s="227"/>
      <c r="CD325" s="227"/>
      <c r="CE325" s="227"/>
      <c r="CF325" s="227"/>
      <c r="CG325" s="227"/>
      <c r="CH325" s="227"/>
      <c r="CI325" s="227"/>
      <c r="CJ325" s="227"/>
      <c r="CK325" s="227"/>
    </row>
    <row r="326" spans="1:89" s="78" customFormat="1" x14ac:dyDescent="0.25">
      <c r="A326" s="290"/>
      <c r="P326" s="227"/>
      <c r="Q326" s="227"/>
      <c r="R326" s="227"/>
      <c r="S326" s="227"/>
      <c r="T326" s="227"/>
      <c r="U326" s="237"/>
      <c r="V326" s="286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27"/>
      <c r="AH326" s="227"/>
      <c r="AI326" s="227"/>
      <c r="AJ326" s="237"/>
      <c r="AK326" s="237"/>
      <c r="AL326" s="237"/>
      <c r="AM326" s="237"/>
      <c r="AN326" s="227"/>
      <c r="AO326" s="227"/>
      <c r="AP326" s="227"/>
      <c r="AQ326" s="227"/>
      <c r="AR326" s="228"/>
      <c r="AS326" s="228"/>
      <c r="AT326" s="228"/>
      <c r="AU326" s="228"/>
      <c r="AV326" s="228"/>
      <c r="AW326" s="228"/>
      <c r="AX326" s="228"/>
      <c r="AY326" s="227"/>
      <c r="AZ326" s="227"/>
      <c r="BA326" s="227"/>
      <c r="BB326" s="227"/>
      <c r="BC326" s="227"/>
      <c r="BD326" s="227"/>
      <c r="BE326" s="227"/>
      <c r="BF326" s="227"/>
      <c r="BG326" s="227"/>
      <c r="BH326" s="227"/>
      <c r="BI326" s="227"/>
      <c r="BJ326" s="227"/>
      <c r="BK326" s="227"/>
      <c r="BL326" s="227"/>
      <c r="BM326" s="227"/>
      <c r="BN326" s="227"/>
      <c r="BO326" s="227"/>
      <c r="BP326" s="227"/>
      <c r="BQ326" s="227"/>
      <c r="BR326" s="227"/>
      <c r="BS326" s="227"/>
      <c r="BT326" s="227"/>
      <c r="BU326" s="227"/>
      <c r="BV326" s="227"/>
      <c r="BW326" s="227"/>
      <c r="BX326" s="227"/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</row>
    <row r="327" spans="1:89" s="78" customFormat="1" x14ac:dyDescent="0.25">
      <c r="A327" s="290"/>
      <c r="P327" s="227"/>
      <c r="Q327" s="227"/>
      <c r="R327" s="227"/>
      <c r="S327" s="227"/>
      <c r="T327" s="227"/>
      <c r="U327" s="237"/>
      <c r="V327" s="286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27"/>
      <c r="AH327" s="227"/>
      <c r="AI327" s="227"/>
      <c r="AJ327" s="237"/>
      <c r="AK327" s="237"/>
      <c r="AL327" s="237"/>
      <c r="AM327" s="237"/>
      <c r="AN327" s="227"/>
      <c r="AO327" s="227"/>
      <c r="AP327" s="227"/>
      <c r="AQ327" s="227"/>
      <c r="AR327" s="228"/>
      <c r="AS327" s="228"/>
      <c r="AT327" s="228"/>
      <c r="AU327" s="228"/>
      <c r="AV327" s="228"/>
      <c r="AW327" s="228"/>
      <c r="AX327" s="228"/>
      <c r="AY327" s="227"/>
      <c r="AZ327" s="227"/>
      <c r="BA327" s="227"/>
      <c r="BB327" s="227"/>
      <c r="BC327" s="227"/>
      <c r="BD327" s="227"/>
      <c r="BE327" s="227"/>
      <c r="BF327" s="227"/>
      <c r="BG327" s="227"/>
      <c r="BH327" s="227"/>
      <c r="BI327" s="227"/>
      <c r="BJ327" s="227"/>
      <c r="BK327" s="227"/>
      <c r="BL327" s="227"/>
      <c r="BM327" s="227"/>
      <c r="BN327" s="227"/>
      <c r="BO327" s="227"/>
      <c r="BP327" s="227"/>
      <c r="BQ327" s="227"/>
      <c r="BR327" s="227"/>
      <c r="BS327" s="227"/>
      <c r="BT327" s="227"/>
      <c r="BU327" s="227"/>
      <c r="BV327" s="227"/>
      <c r="BW327" s="227"/>
      <c r="BX327" s="227"/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</row>
    <row r="328" spans="1:89" s="78" customFormat="1" x14ac:dyDescent="0.25">
      <c r="A328" s="290"/>
      <c r="P328" s="227"/>
      <c r="Q328" s="227"/>
      <c r="R328" s="227"/>
      <c r="S328" s="227"/>
      <c r="T328" s="227"/>
      <c r="U328" s="237"/>
      <c r="V328" s="286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27"/>
      <c r="AH328" s="227"/>
      <c r="AI328" s="227"/>
      <c r="AJ328" s="237"/>
      <c r="AK328" s="237"/>
      <c r="AL328" s="237"/>
      <c r="AM328" s="237"/>
      <c r="AN328" s="227"/>
      <c r="AO328" s="227"/>
      <c r="AP328" s="227"/>
      <c r="AQ328" s="227"/>
      <c r="AR328" s="228"/>
      <c r="AS328" s="228"/>
      <c r="AT328" s="228"/>
      <c r="AU328" s="228"/>
      <c r="AV328" s="228"/>
      <c r="AW328" s="228"/>
      <c r="AX328" s="228"/>
      <c r="AY328" s="227"/>
      <c r="AZ328" s="227"/>
      <c r="BA328" s="227"/>
      <c r="BB328" s="227"/>
      <c r="BC328" s="227"/>
      <c r="BD328" s="227"/>
      <c r="BE328" s="227"/>
      <c r="BF328" s="227"/>
      <c r="BG328" s="227"/>
      <c r="BH328" s="227"/>
      <c r="BI328" s="227"/>
      <c r="BJ328" s="227"/>
      <c r="BK328" s="227"/>
      <c r="BL328" s="227"/>
      <c r="BM328" s="227"/>
      <c r="BN328" s="227"/>
      <c r="BO328" s="227"/>
      <c r="BP328" s="227"/>
      <c r="BQ328" s="227"/>
      <c r="BR328" s="227"/>
      <c r="BS328" s="227"/>
      <c r="BT328" s="227"/>
      <c r="BU328" s="227"/>
      <c r="BV328" s="227"/>
      <c r="BW328" s="227"/>
      <c r="BX328" s="227"/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</row>
    <row r="329" spans="1:89" s="78" customFormat="1" x14ac:dyDescent="0.25">
      <c r="A329" s="290"/>
      <c r="P329" s="227"/>
      <c r="Q329" s="227"/>
      <c r="R329" s="227"/>
      <c r="S329" s="227"/>
      <c r="T329" s="227"/>
      <c r="U329" s="237"/>
      <c r="V329" s="286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27"/>
      <c r="AH329" s="227"/>
      <c r="AI329" s="227"/>
      <c r="AJ329" s="237"/>
      <c r="AK329" s="237"/>
      <c r="AL329" s="237"/>
      <c r="AM329" s="237"/>
      <c r="AN329" s="227"/>
      <c r="AO329" s="227"/>
      <c r="AP329" s="227"/>
      <c r="AQ329" s="227"/>
      <c r="AR329" s="228"/>
      <c r="AS329" s="228"/>
      <c r="AT329" s="228"/>
      <c r="AU329" s="228"/>
      <c r="AV329" s="228"/>
      <c r="AW329" s="228"/>
      <c r="AX329" s="228"/>
      <c r="AY329" s="227"/>
      <c r="AZ329" s="227"/>
      <c r="BA329" s="227"/>
      <c r="BB329" s="227"/>
      <c r="BC329" s="227"/>
      <c r="BD329" s="227"/>
      <c r="BE329" s="227"/>
      <c r="BF329" s="227"/>
      <c r="BG329" s="227"/>
      <c r="BH329" s="227"/>
      <c r="BI329" s="227"/>
      <c r="BJ329" s="227"/>
      <c r="BK329" s="227"/>
      <c r="BL329" s="227"/>
      <c r="BM329" s="227"/>
      <c r="BN329" s="227"/>
      <c r="BO329" s="227"/>
      <c r="BP329" s="227"/>
      <c r="BQ329" s="227"/>
      <c r="BR329" s="227"/>
      <c r="BS329" s="227"/>
      <c r="BT329" s="227"/>
      <c r="BU329" s="227"/>
      <c r="BV329" s="227"/>
      <c r="BW329" s="227"/>
      <c r="BX329" s="227"/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</row>
    <row r="330" spans="1:89" s="78" customFormat="1" x14ac:dyDescent="0.25">
      <c r="A330" s="290"/>
      <c r="P330" s="227"/>
      <c r="Q330" s="227"/>
      <c r="R330" s="227"/>
      <c r="S330" s="227"/>
      <c r="T330" s="227"/>
      <c r="U330" s="237"/>
      <c r="V330" s="286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27"/>
      <c r="AH330" s="227"/>
      <c r="AI330" s="227"/>
      <c r="AJ330" s="237"/>
      <c r="AK330" s="237"/>
      <c r="AL330" s="237"/>
      <c r="AM330" s="237"/>
      <c r="AN330" s="227"/>
      <c r="AO330" s="227"/>
      <c r="AP330" s="227"/>
      <c r="AQ330" s="227"/>
      <c r="AR330" s="228"/>
      <c r="AS330" s="228"/>
      <c r="AT330" s="228"/>
      <c r="AU330" s="228"/>
      <c r="AV330" s="228"/>
      <c r="AW330" s="228"/>
      <c r="AX330" s="228"/>
      <c r="AY330" s="227"/>
      <c r="AZ330" s="227"/>
      <c r="BA330" s="227"/>
      <c r="BB330" s="227"/>
      <c r="BC330" s="227"/>
      <c r="BD330" s="227"/>
      <c r="BE330" s="227"/>
      <c r="BF330" s="227"/>
      <c r="BG330" s="227"/>
      <c r="BH330" s="227"/>
      <c r="BI330" s="227"/>
      <c r="BJ330" s="227"/>
      <c r="BK330" s="227"/>
      <c r="BL330" s="227"/>
      <c r="BM330" s="227"/>
      <c r="BN330" s="227"/>
      <c r="BO330" s="227"/>
      <c r="BP330" s="227"/>
      <c r="BQ330" s="227"/>
      <c r="BR330" s="227"/>
      <c r="BS330" s="227"/>
      <c r="BT330" s="227"/>
      <c r="BU330" s="227"/>
      <c r="BV330" s="227"/>
      <c r="BW330" s="227"/>
      <c r="BX330" s="227"/>
      <c r="BY330" s="227"/>
      <c r="BZ330" s="227"/>
      <c r="CA330" s="227"/>
      <c r="CB330" s="227"/>
      <c r="CC330" s="227"/>
      <c r="CD330" s="227"/>
      <c r="CE330" s="227"/>
      <c r="CF330" s="227"/>
      <c r="CG330" s="227"/>
      <c r="CH330" s="227"/>
      <c r="CI330" s="227"/>
      <c r="CJ330" s="227"/>
      <c r="CK330" s="227"/>
    </row>
    <row r="331" spans="1:89" s="78" customFormat="1" x14ac:dyDescent="0.25">
      <c r="A331" s="290"/>
      <c r="P331" s="227"/>
      <c r="Q331" s="227"/>
      <c r="R331" s="227"/>
      <c r="S331" s="227"/>
      <c r="T331" s="227"/>
      <c r="U331" s="237"/>
      <c r="V331" s="286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27"/>
      <c r="AH331" s="227"/>
      <c r="AI331" s="227"/>
      <c r="AJ331" s="237"/>
      <c r="AK331" s="237"/>
      <c r="AL331" s="237"/>
      <c r="AM331" s="237"/>
      <c r="AN331" s="227"/>
      <c r="AO331" s="227"/>
      <c r="AP331" s="227"/>
      <c r="AQ331" s="227"/>
      <c r="AR331" s="228"/>
      <c r="AS331" s="228"/>
      <c r="AT331" s="228"/>
      <c r="AU331" s="228"/>
      <c r="AV331" s="228"/>
      <c r="AW331" s="228"/>
      <c r="AX331" s="228"/>
      <c r="AY331" s="227"/>
      <c r="AZ331" s="227"/>
      <c r="BA331" s="227"/>
      <c r="BB331" s="227"/>
      <c r="BC331" s="227"/>
      <c r="BD331" s="227"/>
      <c r="BE331" s="227"/>
      <c r="BF331" s="227"/>
      <c r="BG331" s="227"/>
      <c r="BH331" s="227"/>
      <c r="BI331" s="227"/>
      <c r="BJ331" s="227"/>
      <c r="BK331" s="227"/>
      <c r="BL331" s="227"/>
      <c r="BM331" s="227"/>
      <c r="BN331" s="227"/>
      <c r="BO331" s="227"/>
      <c r="BP331" s="227"/>
      <c r="BQ331" s="227"/>
      <c r="BR331" s="227"/>
      <c r="BS331" s="227"/>
      <c r="BT331" s="227"/>
      <c r="BU331" s="227"/>
      <c r="BV331" s="227"/>
      <c r="BW331" s="227"/>
      <c r="BX331" s="227"/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</row>
    <row r="332" spans="1:89" s="78" customFormat="1" x14ac:dyDescent="0.25">
      <c r="A332" s="290"/>
      <c r="P332" s="227"/>
      <c r="Q332" s="227"/>
      <c r="R332" s="227"/>
      <c r="S332" s="227"/>
      <c r="T332" s="227"/>
      <c r="U332" s="237"/>
      <c r="V332" s="286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27"/>
      <c r="AH332" s="227"/>
      <c r="AI332" s="227"/>
      <c r="AJ332" s="237"/>
      <c r="AK332" s="237"/>
      <c r="AL332" s="237"/>
      <c r="AM332" s="237"/>
      <c r="AN332" s="227"/>
      <c r="AO332" s="227"/>
      <c r="AP332" s="227"/>
      <c r="AQ332" s="227"/>
      <c r="AR332" s="228"/>
      <c r="AS332" s="228"/>
      <c r="AT332" s="228"/>
      <c r="AU332" s="228"/>
      <c r="AV332" s="228"/>
      <c r="AW332" s="228"/>
      <c r="AX332" s="228"/>
      <c r="AY332" s="227"/>
      <c r="AZ332" s="227"/>
      <c r="BA332" s="227"/>
      <c r="BB332" s="227"/>
      <c r="BC332" s="227"/>
      <c r="BD332" s="227"/>
      <c r="BE332" s="227"/>
      <c r="BF332" s="227"/>
      <c r="BG332" s="227"/>
      <c r="BH332" s="227"/>
      <c r="BI332" s="227"/>
      <c r="BJ332" s="227"/>
      <c r="BK332" s="227"/>
      <c r="BL332" s="227"/>
      <c r="BM332" s="227"/>
      <c r="BN332" s="227"/>
      <c r="BO332" s="227"/>
      <c r="BP332" s="227"/>
      <c r="BQ332" s="227"/>
      <c r="BR332" s="227"/>
      <c r="BS332" s="227"/>
      <c r="BT332" s="227"/>
      <c r="BU332" s="227"/>
      <c r="BV332" s="227"/>
      <c r="BW332" s="227"/>
      <c r="BX332" s="227"/>
      <c r="BY332" s="227"/>
      <c r="BZ332" s="227"/>
      <c r="CA332" s="227"/>
      <c r="CB332" s="227"/>
      <c r="CC332" s="227"/>
      <c r="CD332" s="227"/>
      <c r="CE332" s="227"/>
      <c r="CF332" s="227"/>
      <c r="CG332" s="227"/>
      <c r="CH332" s="227"/>
      <c r="CI332" s="227"/>
      <c r="CJ332" s="227"/>
      <c r="CK332" s="227"/>
    </row>
    <row r="333" spans="1:89" s="78" customFormat="1" x14ac:dyDescent="0.25">
      <c r="A333" s="290"/>
      <c r="P333" s="227"/>
      <c r="Q333" s="227"/>
      <c r="R333" s="227"/>
      <c r="S333" s="227"/>
      <c r="T333" s="227"/>
      <c r="U333" s="237"/>
      <c r="V333" s="286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27"/>
      <c r="AH333" s="227"/>
      <c r="AI333" s="227"/>
      <c r="AJ333" s="237"/>
      <c r="AK333" s="237"/>
      <c r="AL333" s="237"/>
      <c r="AM333" s="237"/>
      <c r="AN333" s="227"/>
      <c r="AO333" s="227"/>
      <c r="AP333" s="227"/>
      <c r="AQ333" s="227"/>
      <c r="AR333" s="228"/>
      <c r="AS333" s="228"/>
      <c r="AT333" s="228"/>
      <c r="AU333" s="228"/>
      <c r="AV333" s="228"/>
      <c r="AW333" s="228"/>
      <c r="AX333" s="228"/>
      <c r="AY333" s="227"/>
      <c r="AZ333" s="227"/>
      <c r="BA333" s="227"/>
      <c r="BB333" s="227"/>
      <c r="BC333" s="227"/>
      <c r="BD333" s="227"/>
      <c r="BE333" s="227"/>
      <c r="BF333" s="227"/>
      <c r="BG333" s="227"/>
      <c r="BH333" s="227"/>
      <c r="BI333" s="227"/>
      <c r="BJ333" s="227"/>
      <c r="BK333" s="227"/>
      <c r="BL333" s="227"/>
      <c r="BM333" s="227"/>
      <c r="BN333" s="227"/>
      <c r="BO333" s="227"/>
      <c r="BP333" s="227"/>
      <c r="BQ333" s="227"/>
      <c r="BR333" s="227"/>
      <c r="BS333" s="227"/>
      <c r="BT333" s="227"/>
      <c r="BU333" s="227"/>
      <c r="BV333" s="227"/>
      <c r="BW333" s="227"/>
      <c r="BX333" s="227"/>
      <c r="BY333" s="227"/>
      <c r="BZ333" s="227"/>
      <c r="CA333" s="227"/>
      <c r="CB333" s="227"/>
      <c r="CC333" s="227"/>
      <c r="CD333" s="227"/>
      <c r="CE333" s="227"/>
      <c r="CF333" s="227"/>
      <c r="CG333" s="227"/>
      <c r="CH333" s="227"/>
      <c r="CI333" s="227"/>
      <c r="CJ333" s="227"/>
      <c r="CK333" s="227"/>
    </row>
    <row r="334" spans="1:89" s="78" customFormat="1" x14ac:dyDescent="0.25">
      <c r="A334" s="290"/>
      <c r="P334" s="227"/>
      <c r="Q334" s="227"/>
      <c r="R334" s="227"/>
      <c r="S334" s="227"/>
      <c r="T334" s="227"/>
      <c r="U334" s="237"/>
      <c r="V334" s="286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27"/>
      <c r="AH334" s="227"/>
      <c r="AI334" s="227"/>
      <c r="AJ334" s="237"/>
      <c r="AK334" s="237"/>
      <c r="AL334" s="237"/>
      <c r="AM334" s="237"/>
      <c r="AN334" s="227"/>
      <c r="AO334" s="227"/>
      <c r="AP334" s="227"/>
      <c r="AQ334" s="227"/>
      <c r="AR334" s="228"/>
      <c r="AS334" s="228"/>
      <c r="AT334" s="228"/>
      <c r="AU334" s="228"/>
      <c r="AV334" s="228"/>
      <c r="AW334" s="228"/>
      <c r="AX334" s="228"/>
      <c r="AY334" s="227"/>
      <c r="AZ334" s="227"/>
      <c r="BA334" s="227"/>
      <c r="BB334" s="227"/>
      <c r="BC334" s="227"/>
      <c r="BD334" s="227"/>
      <c r="BE334" s="227"/>
      <c r="BF334" s="227"/>
      <c r="BG334" s="227"/>
      <c r="BH334" s="227"/>
      <c r="BI334" s="227"/>
      <c r="BJ334" s="227"/>
      <c r="BK334" s="227"/>
      <c r="BL334" s="227"/>
      <c r="BM334" s="227"/>
      <c r="BN334" s="227"/>
      <c r="BO334" s="227"/>
      <c r="BP334" s="227"/>
      <c r="BQ334" s="227"/>
      <c r="BR334" s="227"/>
      <c r="BS334" s="227"/>
      <c r="BT334" s="227"/>
      <c r="BU334" s="227"/>
      <c r="BV334" s="227"/>
      <c r="BW334" s="227"/>
      <c r="BX334" s="227"/>
      <c r="BY334" s="227"/>
      <c r="BZ334" s="227"/>
      <c r="CA334" s="227"/>
      <c r="CB334" s="227"/>
      <c r="CC334" s="227"/>
      <c r="CD334" s="227"/>
      <c r="CE334" s="227"/>
      <c r="CF334" s="227"/>
      <c r="CG334" s="227"/>
      <c r="CH334" s="227"/>
      <c r="CI334" s="227"/>
      <c r="CJ334" s="227"/>
      <c r="CK334" s="227"/>
    </row>
    <row r="335" spans="1:89" s="78" customFormat="1" x14ac:dyDescent="0.25">
      <c r="A335" s="290"/>
      <c r="P335" s="227"/>
      <c r="Q335" s="227"/>
      <c r="R335" s="227"/>
      <c r="S335" s="227"/>
      <c r="T335" s="227"/>
      <c r="U335" s="237"/>
      <c r="V335" s="286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27"/>
      <c r="AH335" s="227"/>
      <c r="AI335" s="227"/>
      <c r="AJ335" s="237"/>
      <c r="AK335" s="237"/>
      <c r="AL335" s="237"/>
      <c r="AM335" s="237"/>
      <c r="AN335" s="227"/>
      <c r="AO335" s="227"/>
      <c r="AP335" s="227"/>
      <c r="AQ335" s="227"/>
      <c r="AR335" s="228"/>
      <c r="AS335" s="228"/>
      <c r="AT335" s="228"/>
      <c r="AU335" s="228"/>
      <c r="AV335" s="228"/>
      <c r="AW335" s="228"/>
      <c r="AX335" s="228"/>
      <c r="AY335" s="227"/>
      <c r="AZ335" s="227"/>
      <c r="BA335" s="227"/>
      <c r="BB335" s="227"/>
      <c r="BC335" s="227"/>
      <c r="BD335" s="227"/>
      <c r="BE335" s="227"/>
      <c r="BF335" s="227"/>
      <c r="BG335" s="227"/>
      <c r="BH335" s="227"/>
      <c r="BI335" s="227"/>
      <c r="BJ335" s="227"/>
      <c r="BK335" s="227"/>
      <c r="BL335" s="227"/>
      <c r="BM335" s="227"/>
      <c r="BN335" s="227"/>
      <c r="BO335" s="227"/>
      <c r="BP335" s="227"/>
      <c r="BQ335" s="227"/>
      <c r="BR335" s="227"/>
      <c r="BS335" s="227"/>
      <c r="BT335" s="227"/>
      <c r="BU335" s="227"/>
      <c r="BV335" s="227"/>
      <c r="BW335" s="227"/>
      <c r="BX335" s="227"/>
      <c r="BY335" s="227"/>
      <c r="BZ335" s="227"/>
      <c r="CA335" s="227"/>
      <c r="CB335" s="227"/>
      <c r="CC335" s="227"/>
      <c r="CD335" s="227"/>
      <c r="CE335" s="227"/>
      <c r="CF335" s="227"/>
      <c r="CG335" s="227"/>
      <c r="CH335" s="227"/>
      <c r="CI335" s="227"/>
      <c r="CJ335" s="227"/>
      <c r="CK335" s="227"/>
    </row>
    <row r="336" spans="1:89" s="78" customFormat="1" x14ac:dyDescent="0.25">
      <c r="A336" s="290"/>
      <c r="P336" s="227"/>
      <c r="Q336" s="227"/>
      <c r="R336" s="227"/>
      <c r="S336" s="227"/>
      <c r="T336" s="227"/>
      <c r="U336" s="237"/>
      <c r="V336" s="286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27"/>
      <c r="AH336" s="227"/>
      <c r="AI336" s="227"/>
      <c r="AJ336" s="237"/>
      <c r="AK336" s="237"/>
      <c r="AL336" s="237"/>
      <c r="AM336" s="237"/>
      <c r="AN336" s="227"/>
      <c r="AO336" s="227"/>
      <c r="AP336" s="227"/>
      <c r="AQ336" s="227"/>
      <c r="AR336" s="228"/>
      <c r="AS336" s="228"/>
      <c r="AT336" s="228"/>
      <c r="AU336" s="228"/>
      <c r="AV336" s="228"/>
      <c r="AW336" s="228"/>
      <c r="AX336" s="228"/>
      <c r="AY336" s="227"/>
      <c r="AZ336" s="227"/>
      <c r="BA336" s="227"/>
      <c r="BB336" s="227"/>
      <c r="BC336" s="227"/>
      <c r="BD336" s="227"/>
      <c r="BE336" s="227"/>
      <c r="BF336" s="227"/>
      <c r="BG336" s="227"/>
      <c r="BH336" s="227"/>
      <c r="BI336" s="227"/>
      <c r="BJ336" s="227"/>
      <c r="BK336" s="227"/>
      <c r="BL336" s="227"/>
      <c r="BM336" s="227"/>
      <c r="BN336" s="227"/>
      <c r="BO336" s="227"/>
      <c r="BP336" s="227"/>
      <c r="BQ336" s="227"/>
      <c r="BR336" s="227"/>
      <c r="BS336" s="227"/>
      <c r="BT336" s="227"/>
      <c r="BU336" s="227"/>
      <c r="BV336" s="227"/>
      <c r="BW336" s="227"/>
      <c r="BX336" s="227"/>
      <c r="BY336" s="227"/>
      <c r="BZ336" s="227"/>
      <c r="CA336" s="227"/>
      <c r="CB336" s="227"/>
      <c r="CC336" s="227"/>
      <c r="CD336" s="227"/>
      <c r="CE336" s="227"/>
      <c r="CF336" s="227"/>
      <c r="CG336" s="227"/>
      <c r="CH336" s="227"/>
      <c r="CI336" s="227"/>
      <c r="CJ336" s="227"/>
      <c r="CK336" s="227"/>
    </row>
    <row r="337" spans="1:89" s="78" customFormat="1" x14ac:dyDescent="0.25">
      <c r="A337" s="290"/>
      <c r="P337" s="227"/>
      <c r="Q337" s="227"/>
      <c r="R337" s="227"/>
      <c r="S337" s="227"/>
      <c r="T337" s="227"/>
      <c r="U337" s="237"/>
      <c r="V337" s="286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27"/>
      <c r="AH337" s="227"/>
      <c r="AI337" s="227"/>
      <c r="AJ337" s="237"/>
      <c r="AK337" s="237"/>
      <c r="AL337" s="237"/>
      <c r="AM337" s="237"/>
      <c r="AN337" s="227"/>
      <c r="AO337" s="227"/>
      <c r="AP337" s="227"/>
      <c r="AQ337" s="227"/>
      <c r="AR337" s="228"/>
      <c r="AS337" s="228"/>
      <c r="AT337" s="228"/>
      <c r="AU337" s="228"/>
      <c r="AV337" s="228"/>
      <c r="AW337" s="228"/>
      <c r="AX337" s="228"/>
      <c r="AY337" s="227"/>
      <c r="AZ337" s="227"/>
      <c r="BA337" s="227"/>
      <c r="BB337" s="227"/>
      <c r="BC337" s="227"/>
      <c r="BD337" s="227"/>
      <c r="BE337" s="227"/>
      <c r="BF337" s="227"/>
      <c r="BG337" s="227"/>
      <c r="BH337" s="227"/>
      <c r="BI337" s="227"/>
      <c r="BJ337" s="227"/>
      <c r="BK337" s="227"/>
      <c r="BL337" s="227"/>
      <c r="BM337" s="227"/>
      <c r="BN337" s="227"/>
      <c r="BO337" s="227"/>
      <c r="BP337" s="227"/>
      <c r="BQ337" s="227"/>
      <c r="BR337" s="227"/>
      <c r="BS337" s="227"/>
      <c r="BT337" s="227"/>
      <c r="BU337" s="227"/>
      <c r="BV337" s="227"/>
      <c r="BW337" s="227"/>
      <c r="BX337" s="227"/>
      <c r="BY337" s="227"/>
      <c r="BZ337" s="227"/>
      <c r="CA337" s="227"/>
      <c r="CB337" s="227"/>
      <c r="CC337" s="227"/>
      <c r="CD337" s="227"/>
      <c r="CE337" s="227"/>
      <c r="CF337" s="227"/>
      <c r="CG337" s="227"/>
      <c r="CH337" s="227"/>
      <c r="CI337" s="227"/>
      <c r="CJ337" s="227"/>
      <c r="CK337" s="227"/>
    </row>
    <row r="338" spans="1:89" s="78" customFormat="1" x14ac:dyDescent="0.25">
      <c r="A338" s="290"/>
      <c r="P338" s="227"/>
      <c r="Q338" s="227"/>
      <c r="R338" s="227"/>
      <c r="S338" s="227"/>
      <c r="T338" s="227"/>
      <c r="U338" s="237"/>
      <c r="V338" s="286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27"/>
      <c r="AH338" s="227"/>
      <c r="AI338" s="227"/>
      <c r="AJ338" s="237"/>
      <c r="AK338" s="237"/>
      <c r="AL338" s="237"/>
      <c r="AM338" s="237"/>
      <c r="AN338" s="227"/>
      <c r="AO338" s="227"/>
      <c r="AP338" s="227"/>
      <c r="AQ338" s="227"/>
      <c r="AR338" s="228"/>
      <c r="AS338" s="228"/>
      <c r="AT338" s="228"/>
      <c r="AU338" s="228"/>
      <c r="AV338" s="228"/>
      <c r="AW338" s="228"/>
      <c r="AX338" s="228"/>
      <c r="AY338" s="227"/>
      <c r="AZ338" s="227"/>
      <c r="BA338" s="227"/>
      <c r="BB338" s="227"/>
      <c r="BC338" s="227"/>
      <c r="BD338" s="227"/>
      <c r="BE338" s="227"/>
      <c r="BF338" s="227"/>
      <c r="BG338" s="227"/>
      <c r="BH338" s="227"/>
      <c r="BI338" s="227"/>
      <c r="BJ338" s="227"/>
      <c r="BK338" s="227"/>
      <c r="BL338" s="227"/>
      <c r="BM338" s="227"/>
      <c r="BN338" s="227"/>
      <c r="BO338" s="227"/>
      <c r="BP338" s="227"/>
      <c r="BQ338" s="227"/>
      <c r="BR338" s="227"/>
      <c r="BS338" s="227"/>
      <c r="BT338" s="227"/>
      <c r="BU338" s="227"/>
      <c r="BV338" s="227"/>
      <c r="BW338" s="227"/>
      <c r="BX338" s="227"/>
      <c r="BY338" s="227"/>
      <c r="BZ338" s="227"/>
      <c r="CA338" s="227"/>
      <c r="CB338" s="227"/>
      <c r="CC338" s="227"/>
      <c r="CD338" s="227"/>
      <c r="CE338" s="227"/>
      <c r="CF338" s="227"/>
      <c r="CG338" s="227"/>
      <c r="CH338" s="227"/>
      <c r="CI338" s="227"/>
      <c r="CJ338" s="227"/>
      <c r="CK338" s="227"/>
    </row>
    <row r="339" spans="1:89" s="78" customFormat="1" x14ac:dyDescent="0.25">
      <c r="A339" s="290"/>
      <c r="P339" s="227"/>
      <c r="Q339" s="227"/>
      <c r="R339" s="227"/>
      <c r="S339" s="227"/>
      <c r="T339" s="227"/>
      <c r="U339" s="237"/>
      <c r="V339" s="286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27"/>
      <c r="AH339" s="227"/>
      <c r="AI339" s="227"/>
      <c r="AJ339" s="237"/>
      <c r="AK339" s="237"/>
      <c r="AL339" s="237"/>
      <c r="AM339" s="237"/>
      <c r="AN339" s="227"/>
      <c r="AO339" s="227"/>
      <c r="AP339" s="227"/>
      <c r="AQ339" s="227"/>
      <c r="AR339" s="228"/>
      <c r="AS339" s="228"/>
      <c r="AT339" s="228"/>
      <c r="AU339" s="228"/>
      <c r="AV339" s="228"/>
      <c r="AW339" s="228"/>
      <c r="AX339" s="228"/>
      <c r="AY339" s="227"/>
      <c r="AZ339" s="227"/>
      <c r="BA339" s="227"/>
      <c r="BB339" s="227"/>
      <c r="BC339" s="227"/>
      <c r="BD339" s="227"/>
      <c r="BE339" s="227"/>
      <c r="BF339" s="227"/>
      <c r="BG339" s="227"/>
      <c r="BH339" s="227"/>
      <c r="BI339" s="227"/>
      <c r="BJ339" s="227"/>
      <c r="BK339" s="227"/>
      <c r="BL339" s="227"/>
      <c r="BM339" s="227"/>
      <c r="BN339" s="227"/>
      <c r="BO339" s="227"/>
      <c r="BP339" s="227"/>
      <c r="BQ339" s="227"/>
      <c r="BR339" s="227"/>
      <c r="BS339" s="227"/>
      <c r="BT339" s="227"/>
      <c r="BU339" s="227"/>
      <c r="BV339" s="227"/>
      <c r="BW339" s="227"/>
      <c r="BX339" s="227"/>
      <c r="BY339" s="227"/>
      <c r="BZ339" s="227"/>
      <c r="CA339" s="227"/>
      <c r="CB339" s="227"/>
      <c r="CC339" s="227"/>
      <c r="CD339" s="227"/>
      <c r="CE339" s="227"/>
      <c r="CF339" s="227"/>
      <c r="CG339" s="227"/>
      <c r="CH339" s="227"/>
      <c r="CI339" s="227"/>
      <c r="CJ339" s="227"/>
      <c r="CK339" s="227"/>
    </row>
    <row r="340" spans="1:89" s="78" customFormat="1" x14ac:dyDescent="0.25">
      <c r="A340" s="290"/>
      <c r="P340" s="227"/>
      <c r="Q340" s="227"/>
      <c r="R340" s="227"/>
      <c r="S340" s="227"/>
      <c r="T340" s="227"/>
      <c r="U340" s="237"/>
      <c r="V340" s="286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27"/>
      <c r="AH340" s="227"/>
      <c r="AI340" s="227"/>
      <c r="AJ340" s="237"/>
      <c r="AK340" s="237"/>
      <c r="AL340" s="237"/>
      <c r="AM340" s="237"/>
      <c r="AN340" s="227"/>
      <c r="AO340" s="227"/>
      <c r="AP340" s="227"/>
      <c r="AQ340" s="227"/>
      <c r="AR340" s="228"/>
      <c r="AS340" s="228"/>
      <c r="AT340" s="228"/>
      <c r="AU340" s="228"/>
      <c r="AV340" s="228"/>
      <c r="AW340" s="228"/>
      <c r="AX340" s="228"/>
      <c r="AY340" s="227"/>
      <c r="AZ340" s="227"/>
      <c r="BA340" s="227"/>
      <c r="BB340" s="227"/>
      <c r="BC340" s="227"/>
      <c r="BD340" s="227"/>
      <c r="BE340" s="227"/>
      <c r="BF340" s="227"/>
      <c r="BG340" s="227"/>
      <c r="BH340" s="227"/>
      <c r="BI340" s="227"/>
      <c r="BJ340" s="227"/>
      <c r="BK340" s="227"/>
      <c r="BL340" s="227"/>
      <c r="BM340" s="227"/>
      <c r="BN340" s="227"/>
      <c r="BO340" s="227"/>
      <c r="BP340" s="227"/>
      <c r="BQ340" s="227"/>
      <c r="BR340" s="227"/>
      <c r="BS340" s="227"/>
      <c r="BT340" s="227"/>
      <c r="BU340" s="227"/>
      <c r="BV340" s="227"/>
      <c r="BW340" s="227"/>
      <c r="BX340" s="227"/>
      <c r="BY340" s="227"/>
      <c r="BZ340" s="227"/>
      <c r="CA340" s="227"/>
      <c r="CB340" s="227"/>
      <c r="CC340" s="227"/>
      <c r="CD340" s="227"/>
      <c r="CE340" s="227"/>
      <c r="CF340" s="227"/>
      <c r="CG340" s="227"/>
      <c r="CH340" s="227"/>
      <c r="CI340" s="227"/>
      <c r="CJ340" s="227"/>
      <c r="CK340" s="227"/>
    </row>
    <row r="341" spans="1:89" s="78" customFormat="1" x14ac:dyDescent="0.25">
      <c r="A341" s="290"/>
      <c r="P341" s="227"/>
      <c r="Q341" s="227"/>
      <c r="R341" s="227"/>
      <c r="S341" s="227"/>
      <c r="T341" s="227"/>
      <c r="U341" s="237"/>
      <c r="V341" s="286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27"/>
      <c r="AH341" s="227"/>
      <c r="AI341" s="227"/>
      <c r="AJ341" s="237"/>
      <c r="AK341" s="237"/>
      <c r="AL341" s="237"/>
      <c r="AM341" s="237"/>
      <c r="AN341" s="227"/>
      <c r="AO341" s="227"/>
      <c r="AP341" s="227"/>
      <c r="AQ341" s="227"/>
      <c r="AR341" s="228"/>
      <c r="AS341" s="228"/>
      <c r="AT341" s="228"/>
      <c r="AU341" s="228"/>
      <c r="AV341" s="228"/>
      <c r="AW341" s="228"/>
      <c r="AX341" s="228"/>
      <c r="AY341" s="227"/>
      <c r="AZ341" s="227"/>
      <c r="BA341" s="227"/>
      <c r="BB341" s="227"/>
      <c r="BC341" s="227"/>
      <c r="BD341" s="227"/>
      <c r="BE341" s="227"/>
      <c r="BF341" s="227"/>
      <c r="BG341" s="227"/>
      <c r="BH341" s="227"/>
      <c r="BI341" s="227"/>
      <c r="BJ341" s="227"/>
      <c r="BK341" s="227"/>
      <c r="BL341" s="227"/>
      <c r="BM341" s="227"/>
      <c r="BN341" s="227"/>
      <c r="BO341" s="227"/>
      <c r="BP341" s="227"/>
      <c r="BQ341" s="227"/>
      <c r="BR341" s="227"/>
      <c r="BS341" s="227"/>
      <c r="BT341" s="227"/>
      <c r="BU341" s="227"/>
      <c r="BV341" s="227"/>
      <c r="BW341" s="227"/>
      <c r="BX341" s="227"/>
      <c r="BY341" s="227"/>
      <c r="BZ341" s="227"/>
      <c r="CA341" s="227"/>
      <c r="CB341" s="227"/>
      <c r="CC341" s="227"/>
      <c r="CD341" s="227"/>
      <c r="CE341" s="227"/>
      <c r="CF341" s="227"/>
      <c r="CG341" s="227"/>
      <c r="CH341" s="227"/>
      <c r="CI341" s="227"/>
      <c r="CJ341" s="227"/>
      <c r="CK341" s="227"/>
    </row>
    <row r="342" spans="1:89" s="78" customFormat="1" x14ac:dyDescent="0.25">
      <c r="A342" s="290"/>
      <c r="P342" s="227"/>
      <c r="Q342" s="227"/>
      <c r="R342" s="227"/>
      <c r="S342" s="227"/>
      <c r="T342" s="227"/>
      <c r="U342" s="237"/>
      <c r="V342" s="286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27"/>
      <c r="AH342" s="227"/>
      <c r="AI342" s="227"/>
      <c r="AJ342" s="237"/>
      <c r="AK342" s="237"/>
      <c r="AL342" s="237"/>
      <c r="AM342" s="237"/>
      <c r="AN342" s="227"/>
      <c r="AO342" s="227"/>
      <c r="AP342" s="227"/>
      <c r="AQ342" s="227"/>
      <c r="AR342" s="228"/>
      <c r="AS342" s="228"/>
      <c r="AT342" s="228"/>
      <c r="AU342" s="228"/>
      <c r="AV342" s="228"/>
      <c r="AW342" s="228"/>
      <c r="AX342" s="228"/>
      <c r="AY342" s="227"/>
      <c r="AZ342" s="227"/>
      <c r="BA342" s="227"/>
      <c r="BB342" s="227"/>
      <c r="BC342" s="227"/>
      <c r="BD342" s="227"/>
      <c r="BE342" s="227"/>
      <c r="BF342" s="227"/>
      <c r="BG342" s="227"/>
      <c r="BH342" s="227"/>
      <c r="BI342" s="227"/>
      <c r="BJ342" s="227"/>
      <c r="BK342" s="227"/>
      <c r="BL342" s="227"/>
      <c r="BM342" s="227"/>
      <c r="BN342" s="227"/>
      <c r="BO342" s="227"/>
      <c r="BP342" s="227"/>
      <c r="BQ342" s="227"/>
      <c r="BR342" s="227"/>
      <c r="BS342" s="227"/>
      <c r="BT342" s="227"/>
      <c r="BU342" s="227"/>
      <c r="BV342" s="227"/>
      <c r="BW342" s="227"/>
      <c r="BX342" s="227"/>
      <c r="BY342" s="227"/>
      <c r="BZ342" s="227"/>
      <c r="CA342" s="227"/>
      <c r="CB342" s="227"/>
      <c r="CC342" s="227"/>
      <c r="CD342" s="227"/>
      <c r="CE342" s="227"/>
      <c r="CF342" s="227"/>
      <c r="CG342" s="227"/>
      <c r="CH342" s="227"/>
      <c r="CI342" s="227"/>
      <c r="CJ342" s="227"/>
      <c r="CK342" s="227"/>
    </row>
    <row r="343" spans="1:89" s="78" customFormat="1" x14ac:dyDescent="0.25">
      <c r="A343" s="290"/>
      <c r="P343" s="227"/>
      <c r="Q343" s="227"/>
      <c r="R343" s="227"/>
      <c r="S343" s="227"/>
      <c r="T343" s="227"/>
      <c r="U343" s="237"/>
      <c r="V343" s="286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27"/>
      <c r="AH343" s="227"/>
      <c r="AI343" s="227"/>
      <c r="AJ343" s="237"/>
      <c r="AK343" s="237"/>
      <c r="AL343" s="237"/>
      <c r="AM343" s="237"/>
      <c r="AN343" s="227"/>
      <c r="AO343" s="227"/>
      <c r="AP343" s="227"/>
      <c r="AQ343" s="227"/>
      <c r="AR343" s="228"/>
      <c r="AS343" s="228"/>
      <c r="AT343" s="228"/>
      <c r="AU343" s="228"/>
      <c r="AV343" s="228"/>
      <c r="AW343" s="228"/>
      <c r="AX343" s="228"/>
      <c r="AY343" s="227"/>
      <c r="AZ343" s="227"/>
      <c r="BA343" s="227"/>
      <c r="BB343" s="227"/>
      <c r="BC343" s="227"/>
      <c r="BD343" s="227"/>
      <c r="BE343" s="227"/>
      <c r="BF343" s="227"/>
      <c r="BG343" s="227"/>
      <c r="BH343" s="227"/>
      <c r="BI343" s="227"/>
      <c r="BJ343" s="227"/>
      <c r="BK343" s="227"/>
      <c r="BL343" s="227"/>
      <c r="BM343" s="227"/>
      <c r="BN343" s="227"/>
      <c r="BO343" s="227"/>
      <c r="BP343" s="227"/>
      <c r="BQ343" s="227"/>
      <c r="BR343" s="227"/>
      <c r="BS343" s="227"/>
      <c r="BT343" s="227"/>
      <c r="BU343" s="227"/>
      <c r="BV343" s="227"/>
      <c r="BW343" s="227"/>
      <c r="BX343" s="227"/>
      <c r="BY343" s="227"/>
      <c r="BZ343" s="227"/>
      <c r="CA343" s="227"/>
      <c r="CB343" s="227"/>
      <c r="CC343" s="227"/>
      <c r="CD343" s="227"/>
      <c r="CE343" s="227"/>
      <c r="CF343" s="227"/>
      <c r="CG343" s="227"/>
      <c r="CH343" s="227"/>
      <c r="CI343" s="227"/>
      <c r="CJ343" s="227"/>
      <c r="CK343" s="227"/>
    </row>
    <row r="344" spans="1:89" s="78" customFormat="1" x14ac:dyDescent="0.25">
      <c r="A344" s="290"/>
      <c r="P344" s="227"/>
      <c r="Q344" s="227"/>
      <c r="R344" s="227"/>
      <c r="S344" s="227"/>
      <c r="T344" s="227"/>
      <c r="U344" s="237"/>
      <c r="V344" s="286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27"/>
      <c r="AH344" s="227"/>
      <c r="AI344" s="227"/>
      <c r="AJ344" s="237"/>
      <c r="AK344" s="237"/>
      <c r="AL344" s="237"/>
      <c r="AM344" s="237"/>
      <c r="AN344" s="227"/>
      <c r="AO344" s="227"/>
      <c r="AP344" s="227"/>
      <c r="AQ344" s="227"/>
      <c r="AR344" s="228"/>
      <c r="AS344" s="228"/>
      <c r="AT344" s="228"/>
      <c r="AU344" s="228"/>
      <c r="AV344" s="228"/>
      <c r="AW344" s="228"/>
      <c r="AX344" s="228"/>
      <c r="AY344" s="227"/>
      <c r="AZ344" s="227"/>
      <c r="BA344" s="227"/>
      <c r="BB344" s="227"/>
      <c r="BC344" s="227"/>
      <c r="BD344" s="227"/>
      <c r="BE344" s="227"/>
      <c r="BF344" s="227"/>
      <c r="BG344" s="227"/>
      <c r="BH344" s="227"/>
      <c r="BI344" s="227"/>
      <c r="BJ344" s="227"/>
      <c r="BK344" s="227"/>
      <c r="BL344" s="227"/>
      <c r="BM344" s="227"/>
      <c r="BN344" s="227"/>
      <c r="BO344" s="227"/>
      <c r="BP344" s="227"/>
      <c r="BQ344" s="227"/>
      <c r="BR344" s="227"/>
      <c r="BS344" s="227"/>
      <c r="BT344" s="227"/>
      <c r="BU344" s="227"/>
      <c r="BV344" s="227"/>
      <c r="BW344" s="227"/>
      <c r="BX344" s="227"/>
      <c r="BY344" s="227"/>
      <c r="BZ344" s="227"/>
      <c r="CA344" s="227"/>
      <c r="CB344" s="227"/>
      <c r="CC344" s="227"/>
      <c r="CD344" s="227"/>
      <c r="CE344" s="227"/>
      <c r="CF344" s="227"/>
      <c r="CG344" s="227"/>
      <c r="CH344" s="227"/>
      <c r="CI344" s="227"/>
      <c r="CJ344" s="227"/>
      <c r="CK344" s="227"/>
    </row>
    <row r="345" spans="1:89" s="78" customFormat="1" x14ac:dyDescent="0.25">
      <c r="A345" s="290"/>
      <c r="P345" s="227"/>
      <c r="Q345" s="227"/>
      <c r="R345" s="227"/>
      <c r="S345" s="227"/>
      <c r="T345" s="227"/>
      <c r="U345" s="237"/>
      <c r="V345" s="286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27"/>
      <c r="AH345" s="227"/>
      <c r="AI345" s="227"/>
      <c r="AJ345" s="237"/>
      <c r="AK345" s="237"/>
      <c r="AL345" s="237"/>
      <c r="AM345" s="237"/>
      <c r="AN345" s="227"/>
      <c r="AO345" s="227"/>
      <c r="AP345" s="227"/>
      <c r="AQ345" s="227"/>
      <c r="AR345" s="228"/>
      <c r="AS345" s="228"/>
      <c r="AT345" s="228"/>
      <c r="AU345" s="228"/>
      <c r="AV345" s="228"/>
      <c r="AW345" s="228"/>
      <c r="AX345" s="228"/>
      <c r="AY345" s="227"/>
      <c r="AZ345" s="227"/>
      <c r="BA345" s="227"/>
      <c r="BB345" s="227"/>
      <c r="BC345" s="227"/>
      <c r="BD345" s="227"/>
      <c r="BE345" s="227"/>
      <c r="BF345" s="227"/>
      <c r="BG345" s="227"/>
      <c r="BH345" s="227"/>
      <c r="BI345" s="227"/>
      <c r="BJ345" s="227"/>
      <c r="BK345" s="227"/>
      <c r="BL345" s="227"/>
      <c r="BM345" s="227"/>
      <c r="BN345" s="227"/>
      <c r="BO345" s="227"/>
      <c r="BP345" s="227"/>
      <c r="BQ345" s="227"/>
      <c r="BR345" s="227"/>
      <c r="BS345" s="227"/>
      <c r="BT345" s="227"/>
      <c r="BU345" s="227"/>
      <c r="BV345" s="227"/>
      <c r="BW345" s="227"/>
      <c r="BX345" s="227"/>
      <c r="BY345" s="227"/>
      <c r="BZ345" s="227"/>
      <c r="CA345" s="227"/>
      <c r="CB345" s="227"/>
      <c r="CC345" s="227"/>
      <c r="CD345" s="227"/>
      <c r="CE345" s="227"/>
      <c r="CF345" s="227"/>
      <c r="CG345" s="227"/>
      <c r="CH345" s="227"/>
      <c r="CI345" s="227"/>
      <c r="CJ345" s="227"/>
      <c r="CK345" s="227"/>
    </row>
    <row r="346" spans="1:89" s="78" customFormat="1" x14ac:dyDescent="0.25">
      <c r="A346" s="290"/>
      <c r="P346" s="227"/>
      <c r="Q346" s="227"/>
      <c r="R346" s="227"/>
      <c r="S346" s="227"/>
      <c r="T346" s="227"/>
      <c r="U346" s="237"/>
      <c r="V346" s="286"/>
      <c r="W346" s="237"/>
      <c r="X346" s="237"/>
      <c r="Y346" s="237"/>
      <c r="Z346" s="237"/>
      <c r="AA346" s="237"/>
      <c r="AB346" s="237"/>
      <c r="AC346" s="237"/>
      <c r="AD346" s="237"/>
      <c r="AE346" s="237"/>
      <c r="AF346" s="237"/>
      <c r="AG346" s="227"/>
      <c r="AH346" s="227"/>
      <c r="AI346" s="227"/>
      <c r="AJ346" s="237"/>
      <c r="AK346" s="237"/>
      <c r="AL346" s="237"/>
      <c r="AM346" s="237"/>
      <c r="AN346" s="227"/>
      <c r="AO346" s="227"/>
      <c r="AP346" s="227"/>
      <c r="AQ346" s="227"/>
      <c r="AR346" s="228"/>
      <c r="AS346" s="228"/>
      <c r="AT346" s="228"/>
      <c r="AU346" s="228"/>
      <c r="AV346" s="228"/>
      <c r="AW346" s="228"/>
      <c r="AX346" s="228"/>
      <c r="AY346" s="227"/>
      <c r="AZ346" s="227"/>
      <c r="BA346" s="227"/>
      <c r="BB346" s="227"/>
      <c r="BC346" s="227"/>
      <c r="BD346" s="227"/>
      <c r="BE346" s="227"/>
      <c r="BF346" s="227"/>
      <c r="BG346" s="227"/>
      <c r="BH346" s="227"/>
      <c r="BI346" s="227"/>
      <c r="BJ346" s="227"/>
      <c r="BK346" s="227"/>
      <c r="BL346" s="227"/>
      <c r="BM346" s="227"/>
      <c r="BN346" s="227"/>
      <c r="BO346" s="227"/>
      <c r="BP346" s="227"/>
      <c r="BQ346" s="227"/>
      <c r="BR346" s="227"/>
      <c r="BS346" s="227"/>
      <c r="BT346" s="227"/>
      <c r="BU346" s="227"/>
      <c r="BV346" s="227"/>
      <c r="BW346" s="227"/>
      <c r="BX346" s="227"/>
      <c r="BY346" s="227"/>
      <c r="BZ346" s="227"/>
      <c r="CA346" s="227"/>
      <c r="CB346" s="227"/>
      <c r="CC346" s="227"/>
      <c r="CD346" s="227"/>
      <c r="CE346" s="227"/>
      <c r="CF346" s="227"/>
      <c r="CG346" s="227"/>
      <c r="CH346" s="227"/>
      <c r="CI346" s="227"/>
      <c r="CJ346" s="227"/>
      <c r="CK346" s="227"/>
    </row>
    <row r="347" spans="1:89" s="78" customFormat="1" x14ac:dyDescent="0.25">
      <c r="A347" s="290"/>
      <c r="P347" s="227"/>
      <c r="Q347" s="227"/>
      <c r="R347" s="227"/>
      <c r="S347" s="227"/>
      <c r="T347" s="227"/>
      <c r="U347" s="237"/>
      <c r="V347" s="286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27"/>
      <c r="AH347" s="227"/>
      <c r="AI347" s="227"/>
      <c r="AJ347" s="237"/>
      <c r="AK347" s="237"/>
      <c r="AL347" s="237"/>
      <c r="AM347" s="237"/>
      <c r="AN347" s="227"/>
      <c r="AO347" s="227"/>
      <c r="AP347" s="227"/>
      <c r="AQ347" s="227"/>
      <c r="AR347" s="228"/>
      <c r="AS347" s="228"/>
      <c r="AT347" s="228"/>
      <c r="AU347" s="228"/>
      <c r="AV347" s="228"/>
      <c r="AW347" s="228"/>
      <c r="AX347" s="228"/>
      <c r="AY347" s="227"/>
      <c r="AZ347" s="227"/>
      <c r="BA347" s="227"/>
      <c r="BB347" s="227"/>
      <c r="BC347" s="227"/>
      <c r="BD347" s="227"/>
      <c r="BE347" s="227"/>
      <c r="BF347" s="227"/>
      <c r="BG347" s="227"/>
      <c r="BH347" s="227"/>
      <c r="BI347" s="227"/>
      <c r="BJ347" s="227"/>
      <c r="BK347" s="227"/>
      <c r="BL347" s="227"/>
      <c r="BM347" s="227"/>
      <c r="BN347" s="227"/>
      <c r="BO347" s="227"/>
      <c r="BP347" s="227"/>
      <c r="BQ347" s="227"/>
      <c r="BR347" s="227"/>
      <c r="BS347" s="227"/>
      <c r="BT347" s="227"/>
      <c r="BU347" s="227"/>
      <c r="BV347" s="227"/>
      <c r="BW347" s="227"/>
      <c r="BX347" s="227"/>
      <c r="BY347" s="227"/>
      <c r="BZ347" s="227"/>
      <c r="CA347" s="227"/>
      <c r="CB347" s="227"/>
      <c r="CC347" s="227"/>
      <c r="CD347" s="227"/>
      <c r="CE347" s="227"/>
      <c r="CF347" s="227"/>
      <c r="CG347" s="227"/>
      <c r="CH347" s="227"/>
      <c r="CI347" s="227"/>
      <c r="CJ347" s="227"/>
      <c r="CK347" s="227"/>
    </row>
    <row r="348" spans="1:89" s="78" customFormat="1" x14ac:dyDescent="0.25">
      <c r="A348" s="290"/>
      <c r="P348" s="227"/>
      <c r="Q348" s="227"/>
      <c r="R348" s="227"/>
      <c r="S348" s="227"/>
      <c r="T348" s="227"/>
      <c r="U348" s="237"/>
      <c r="V348" s="286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27"/>
      <c r="AH348" s="227"/>
      <c r="AI348" s="227"/>
      <c r="AJ348" s="237"/>
      <c r="AK348" s="237"/>
      <c r="AL348" s="237"/>
      <c r="AM348" s="237"/>
      <c r="AN348" s="227"/>
      <c r="AO348" s="227"/>
      <c r="AP348" s="227"/>
      <c r="AQ348" s="227"/>
      <c r="AR348" s="228"/>
      <c r="AS348" s="228"/>
      <c r="AT348" s="228"/>
      <c r="AU348" s="228"/>
      <c r="AV348" s="228"/>
      <c r="AW348" s="228"/>
      <c r="AX348" s="228"/>
      <c r="AY348" s="227"/>
      <c r="AZ348" s="227"/>
      <c r="BA348" s="227"/>
      <c r="BB348" s="227"/>
      <c r="BC348" s="227"/>
      <c r="BD348" s="227"/>
      <c r="BE348" s="227"/>
      <c r="BF348" s="227"/>
      <c r="BG348" s="227"/>
      <c r="BH348" s="227"/>
      <c r="BI348" s="227"/>
      <c r="BJ348" s="227"/>
      <c r="BK348" s="227"/>
      <c r="BL348" s="227"/>
      <c r="BM348" s="227"/>
      <c r="BN348" s="227"/>
      <c r="BO348" s="227"/>
      <c r="BP348" s="227"/>
      <c r="BQ348" s="227"/>
      <c r="BR348" s="227"/>
      <c r="BS348" s="227"/>
      <c r="BT348" s="227"/>
      <c r="BU348" s="227"/>
      <c r="BV348" s="227"/>
      <c r="BW348" s="227"/>
      <c r="BX348" s="227"/>
      <c r="BY348" s="227"/>
      <c r="BZ348" s="227"/>
      <c r="CA348" s="227"/>
      <c r="CB348" s="227"/>
      <c r="CC348" s="227"/>
      <c r="CD348" s="227"/>
      <c r="CE348" s="227"/>
      <c r="CF348" s="227"/>
      <c r="CG348" s="227"/>
      <c r="CH348" s="227"/>
      <c r="CI348" s="227"/>
      <c r="CJ348" s="227"/>
      <c r="CK348" s="227"/>
    </row>
    <row r="349" spans="1:89" s="78" customFormat="1" x14ac:dyDescent="0.25">
      <c r="A349" s="290"/>
      <c r="P349" s="227"/>
      <c r="Q349" s="227"/>
      <c r="R349" s="227"/>
      <c r="S349" s="227"/>
      <c r="T349" s="227"/>
      <c r="U349" s="237"/>
      <c r="V349" s="286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27"/>
      <c r="AH349" s="227"/>
      <c r="AI349" s="227"/>
      <c r="AJ349" s="237"/>
      <c r="AK349" s="237"/>
      <c r="AL349" s="237"/>
      <c r="AM349" s="237"/>
      <c r="AN349" s="227"/>
      <c r="AO349" s="227"/>
      <c r="AP349" s="227"/>
      <c r="AQ349" s="227"/>
      <c r="AR349" s="228"/>
      <c r="AS349" s="228"/>
      <c r="AT349" s="228"/>
      <c r="AU349" s="228"/>
      <c r="AV349" s="228"/>
      <c r="AW349" s="228"/>
      <c r="AX349" s="228"/>
      <c r="AY349" s="227"/>
      <c r="AZ349" s="227"/>
      <c r="BA349" s="227"/>
      <c r="BB349" s="227"/>
      <c r="BC349" s="227"/>
      <c r="BD349" s="227"/>
      <c r="BE349" s="227"/>
      <c r="BF349" s="227"/>
      <c r="BG349" s="227"/>
      <c r="BH349" s="227"/>
      <c r="BI349" s="227"/>
      <c r="BJ349" s="227"/>
      <c r="BK349" s="227"/>
      <c r="BL349" s="227"/>
      <c r="BM349" s="227"/>
      <c r="BN349" s="227"/>
      <c r="BO349" s="227"/>
      <c r="BP349" s="227"/>
      <c r="BQ349" s="227"/>
      <c r="BR349" s="227"/>
      <c r="BS349" s="227"/>
      <c r="BT349" s="227"/>
      <c r="BU349" s="227"/>
      <c r="BV349" s="227"/>
      <c r="BW349" s="227"/>
      <c r="BX349" s="227"/>
      <c r="BY349" s="227"/>
      <c r="BZ349" s="227"/>
      <c r="CA349" s="227"/>
      <c r="CB349" s="227"/>
      <c r="CC349" s="227"/>
      <c r="CD349" s="227"/>
      <c r="CE349" s="227"/>
      <c r="CF349" s="227"/>
      <c r="CG349" s="227"/>
      <c r="CH349" s="227"/>
      <c r="CI349" s="227"/>
      <c r="CJ349" s="227"/>
      <c r="CK349" s="227"/>
    </row>
    <row r="350" spans="1:89" s="78" customFormat="1" x14ac:dyDescent="0.25">
      <c r="A350" s="290"/>
      <c r="P350" s="227"/>
      <c r="Q350" s="227"/>
      <c r="R350" s="227"/>
      <c r="S350" s="227"/>
      <c r="T350" s="227"/>
      <c r="U350" s="237"/>
      <c r="V350" s="286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27"/>
      <c r="AH350" s="227"/>
      <c r="AI350" s="227"/>
      <c r="AJ350" s="237"/>
      <c r="AK350" s="237"/>
      <c r="AL350" s="237"/>
      <c r="AM350" s="237"/>
      <c r="AN350" s="227"/>
      <c r="AO350" s="227"/>
      <c r="AP350" s="227"/>
      <c r="AQ350" s="227"/>
      <c r="AR350" s="228"/>
      <c r="AS350" s="228"/>
      <c r="AT350" s="228"/>
      <c r="AU350" s="228"/>
      <c r="AV350" s="228"/>
      <c r="AW350" s="228"/>
      <c r="AX350" s="228"/>
      <c r="AY350" s="227"/>
      <c r="AZ350" s="227"/>
      <c r="BA350" s="227"/>
      <c r="BB350" s="227"/>
      <c r="BC350" s="227"/>
      <c r="BD350" s="227"/>
      <c r="BE350" s="227"/>
      <c r="BF350" s="227"/>
      <c r="BG350" s="227"/>
      <c r="BH350" s="227"/>
      <c r="BI350" s="227"/>
      <c r="BJ350" s="227"/>
      <c r="BK350" s="227"/>
      <c r="BL350" s="227"/>
      <c r="BM350" s="227"/>
      <c r="BN350" s="227"/>
      <c r="BO350" s="227"/>
      <c r="BP350" s="227"/>
      <c r="BQ350" s="227"/>
      <c r="BR350" s="227"/>
      <c r="BS350" s="227"/>
      <c r="BT350" s="227"/>
      <c r="BU350" s="227"/>
      <c r="BV350" s="227"/>
      <c r="BW350" s="227"/>
      <c r="BX350" s="227"/>
      <c r="BY350" s="227"/>
      <c r="BZ350" s="227"/>
      <c r="CA350" s="227"/>
      <c r="CB350" s="227"/>
      <c r="CC350" s="227"/>
      <c r="CD350" s="227"/>
      <c r="CE350" s="227"/>
      <c r="CF350" s="227"/>
      <c r="CG350" s="227"/>
      <c r="CH350" s="227"/>
      <c r="CI350" s="227"/>
      <c r="CJ350" s="227"/>
      <c r="CK350" s="227"/>
    </row>
    <row r="351" spans="1:89" s="78" customFormat="1" x14ac:dyDescent="0.25">
      <c r="A351" s="290"/>
      <c r="P351" s="227"/>
      <c r="Q351" s="227"/>
      <c r="R351" s="227"/>
      <c r="S351" s="227"/>
      <c r="T351" s="227"/>
      <c r="U351" s="237"/>
      <c r="V351" s="286"/>
      <c r="W351" s="237"/>
      <c r="X351" s="237"/>
      <c r="Y351" s="237"/>
      <c r="Z351" s="237"/>
      <c r="AA351" s="237"/>
      <c r="AB351" s="237"/>
      <c r="AC351" s="237"/>
      <c r="AD351" s="237"/>
      <c r="AE351" s="237"/>
      <c r="AF351" s="237"/>
      <c r="AG351" s="227"/>
      <c r="AH351" s="227"/>
      <c r="AI351" s="227"/>
      <c r="AJ351" s="237"/>
      <c r="AK351" s="237"/>
      <c r="AL351" s="237"/>
      <c r="AM351" s="237"/>
      <c r="AN351" s="227"/>
      <c r="AO351" s="227"/>
      <c r="AP351" s="227"/>
      <c r="AQ351" s="227"/>
      <c r="AR351" s="228"/>
      <c r="AS351" s="228"/>
      <c r="AT351" s="228"/>
      <c r="AU351" s="228"/>
      <c r="AV351" s="228"/>
      <c r="AW351" s="228"/>
      <c r="AX351" s="228"/>
      <c r="AY351" s="227"/>
      <c r="AZ351" s="227"/>
      <c r="BA351" s="227"/>
      <c r="BB351" s="227"/>
      <c r="BC351" s="227"/>
      <c r="BD351" s="227"/>
      <c r="BE351" s="227"/>
      <c r="BF351" s="227"/>
      <c r="BG351" s="227"/>
      <c r="BH351" s="227"/>
      <c r="BI351" s="227"/>
      <c r="BJ351" s="227"/>
      <c r="BK351" s="227"/>
      <c r="BL351" s="227"/>
      <c r="BM351" s="227"/>
      <c r="BN351" s="227"/>
      <c r="BO351" s="227"/>
      <c r="BP351" s="227"/>
      <c r="BQ351" s="227"/>
      <c r="BR351" s="227"/>
      <c r="BS351" s="227"/>
      <c r="BT351" s="227"/>
      <c r="BU351" s="227"/>
      <c r="BV351" s="227"/>
      <c r="BW351" s="227"/>
      <c r="BX351" s="227"/>
      <c r="BY351" s="227"/>
      <c r="BZ351" s="227"/>
      <c r="CA351" s="227"/>
      <c r="CB351" s="227"/>
      <c r="CC351" s="227"/>
      <c r="CD351" s="227"/>
      <c r="CE351" s="227"/>
      <c r="CF351" s="227"/>
      <c r="CG351" s="227"/>
      <c r="CH351" s="227"/>
      <c r="CI351" s="227"/>
      <c r="CJ351" s="227"/>
      <c r="CK351" s="227"/>
    </row>
    <row r="352" spans="1:89" s="78" customFormat="1" x14ac:dyDescent="0.25">
      <c r="A352" s="290"/>
      <c r="P352" s="227"/>
      <c r="Q352" s="227"/>
      <c r="R352" s="227"/>
      <c r="S352" s="227"/>
      <c r="T352" s="227"/>
      <c r="U352" s="237"/>
      <c r="V352" s="286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27"/>
      <c r="AH352" s="227"/>
      <c r="AI352" s="227"/>
      <c r="AJ352" s="237"/>
      <c r="AK352" s="237"/>
      <c r="AL352" s="237"/>
      <c r="AM352" s="237"/>
      <c r="AN352" s="227"/>
      <c r="AO352" s="227"/>
      <c r="AP352" s="227"/>
      <c r="AQ352" s="227"/>
      <c r="AR352" s="228"/>
      <c r="AS352" s="228"/>
      <c r="AT352" s="228"/>
      <c r="AU352" s="228"/>
      <c r="AV352" s="228"/>
      <c r="AW352" s="228"/>
      <c r="AX352" s="228"/>
      <c r="AY352" s="227"/>
      <c r="AZ352" s="227"/>
      <c r="BA352" s="227"/>
      <c r="BB352" s="227"/>
      <c r="BC352" s="227"/>
      <c r="BD352" s="227"/>
      <c r="BE352" s="227"/>
      <c r="BF352" s="227"/>
      <c r="BG352" s="227"/>
      <c r="BH352" s="227"/>
      <c r="BI352" s="227"/>
      <c r="BJ352" s="227"/>
      <c r="BK352" s="227"/>
      <c r="BL352" s="227"/>
      <c r="BM352" s="227"/>
      <c r="BN352" s="227"/>
      <c r="BO352" s="227"/>
      <c r="BP352" s="227"/>
      <c r="BQ352" s="227"/>
      <c r="BR352" s="227"/>
      <c r="BS352" s="227"/>
      <c r="BT352" s="227"/>
      <c r="BU352" s="227"/>
      <c r="BV352" s="227"/>
      <c r="BW352" s="227"/>
      <c r="BX352" s="227"/>
      <c r="BY352" s="227"/>
      <c r="BZ352" s="227"/>
      <c r="CA352" s="227"/>
      <c r="CB352" s="227"/>
      <c r="CC352" s="227"/>
      <c r="CD352" s="227"/>
      <c r="CE352" s="227"/>
      <c r="CF352" s="227"/>
      <c r="CG352" s="227"/>
      <c r="CH352" s="227"/>
      <c r="CI352" s="227"/>
      <c r="CJ352" s="227"/>
      <c r="CK352" s="227"/>
    </row>
    <row r="353" spans="1:89" s="78" customFormat="1" x14ac:dyDescent="0.25">
      <c r="A353" s="290"/>
      <c r="P353" s="227"/>
      <c r="Q353" s="227"/>
      <c r="R353" s="227"/>
      <c r="S353" s="227"/>
      <c r="T353" s="227"/>
      <c r="U353" s="237"/>
      <c r="V353" s="286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27"/>
      <c r="AH353" s="227"/>
      <c r="AI353" s="227"/>
      <c r="AJ353" s="237"/>
      <c r="AK353" s="237"/>
      <c r="AL353" s="237"/>
      <c r="AM353" s="237"/>
      <c r="AN353" s="227"/>
      <c r="AO353" s="227"/>
      <c r="AP353" s="227"/>
      <c r="AQ353" s="227"/>
      <c r="AR353" s="228"/>
      <c r="AS353" s="228"/>
      <c r="AT353" s="228"/>
      <c r="AU353" s="228"/>
      <c r="AV353" s="228"/>
      <c r="AW353" s="228"/>
      <c r="AX353" s="228"/>
      <c r="AY353" s="227"/>
      <c r="AZ353" s="227"/>
      <c r="BA353" s="227"/>
      <c r="BB353" s="227"/>
      <c r="BC353" s="227"/>
      <c r="BD353" s="227"/>
      <c r="BE353" s="227"/>
      <c r="BF353" s="227"/>
      <c r="BG353" s="227"/>
      <c r="BH353" s="227"/>
      <c r="BI353" s="227"/>
      <c r="BJ353" s="227"/>
      <c r="BK353" s="227"/>
      <c r="BL353" s="227"/>
      <c r="BM353" s="227"/>
      <c r="BN353" s="227"/>
      <c r="BO353" s="227"/>
      <c r="BP353" s="227"/>
      <c r="BQ353" s="227"/>
      <c r="BR353" s="227"/>
      <c r="BS353" s="227"/>
      <c r="BT353" s="227"/>
      <c r="BU353" s="227"/>
      <c r="BV353" s="227"/>
      <c r="BW353" s="227"/>
      <c r="BX353" s="227"/>
      <c r="BY353" s="227"/>
      <c r="BZ353" s="227"/>
      <c r="CA353" s="227"/>
      <c r="CB353" s="227"/>
      <c r="CC353" s="227"/>
      <c r="CD353" s="227"/>
      <c r="CE353" s="227"/>
      <c r="CF353" s="227"/>
      <c r="CG353" s="227"/>
      <c r="CH353" s="227"/>
      <c r="CI353" s="227"/>
      <c r="CJ353" s="227"/>
      <c r="CK353" s="227"/>
    </row>
    <row r="354" spans="1:89" s="78" customFormat="1" x14ac:dyDescent="0.25">
      <c r="A354" s="290"/>
      <c r="P354" s="227"/>
      <c r="Q354" s="227"/>
      <c r="R354" s="227"/>
      <c r="S354" s="227"/>
      <c r="T354" s="227"/>
      <c r="U354" s="237"/>
      <c r="V354" s="286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27"/>
      <c r="AH354" s="227"/>
      <c r="AI354" s="227"/>
      <c r="AJ354" s="237"/>
      <c r="AK354" s="237"/>
      <c r="AL354" s="237"/>
      <c r="AM354" s="237"/>
      <c r="AN354" s="227"/>
      <c r="AO354" s="227"/>
      <c r="AP354" s="227"/>
      <c r="AQ354" s="227"/>
      <c r="AR354" s="228"/>
      <c r="AS354" s="228"/>
      <c r="AT354" s="228"/>
      <c r="AU354" s="228"/>
      <c r="AV354" s="228"/>
      <c r="AW354" s="228"/>
      <c r="AX354" s="228"/>
      <c r="AY354" s="227"/>
      <c r="AZ354" s="227"/>
      <c r="BA354" s="227"/>
      <c r="BB354" s="227"/>
      <c r="BC354" s="227"/>
      <c r="BD354" s="227"/>
      <c r="BE354" s="227"/>
      <c r="BF354" s="227"/>
      <c r="BG354" s="227"/>
      <c r="BH354" s="227"/>
      <c r="BI354" s="227"/>
      <c r="BJ354" s="227"/>
      <c r="BK354" s="227"/>
      <c r="BL354" s="227"/>
      <c r="BM354" s="227"/>
      <c r="BN354" s="227"/>
      <c r="BO354" s="227"/>
      <c r="BP354" s="227"/>
      <c r="BQ354" s="227"/>
      <c r="BR354" s="227"/>
      <c r="BS354" s="227"/>
      <c r="BT354" s="227"/>
      <c r="BU354" s="227"/>
      <c r="BV354" s="227"/>
      <c r="BW354" s="227"/>
      <c r="BX354" s="227"/>
      <c r="BY354" s="227"/>
      <c r="BZ354" s="227"/>
      <c r="CA354" s="227"/>
      <c r="CB354" s="227"/>
      <c r="CC354" s="227"/>
      <c r="CD354" s="227"/>
      <c r="CE354" s="227"/>
      <c r="CF354" s="227"/>
      <c r="CG354" s="227"/>
      <c r="CH354" s="227"/>
      <c r="CI354" s="227"/>
      <c r="CJ354" s="227"/>
      <c r="CK354" s="227"/>
    </row>
    <row r="355" spans="1:89" s="78" customFormat="1" x14ac:dyDescent="0.25">
      <c r="A355" s="290"/>
      <c r="P355" s="227"/>
      <c r="Q355" s="227"/>
      <c r="R355" s="227"/>
      <c r="S355" s="227"/>
      <c r="T355" s="227"/>
      <c r="U355" s="237"/>
      <c r="V355" s="286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27"/>
      <c r="AH355" s="227"/>
      <c r="AI355" s="227"/>
      <c r="AJ355" s="237"/>
      <c r="AK355" s="237"/>
      <c r="AL355" s="237"/>
      <c r="AM355" s="237"/>
      <c r="AN355" s="227"/>
      <c r="AO355" s="227"/>
      <c r="AP355" s="227"/>
      <c r="AQ355" s="227"/>
      <c r="AR355" s="228"/>
      <c r="AS355" s="228"/>
      <c r="AT355" s="228"/>
      <c r="AU355" s="228"/>
      <c r="AV355" s="228"/>
      <c r="AW355" s="228"/>
      <c r="AX355" s="228"/>
      <c r="AY355" s="227"/>
      <c r="AZ355" s="227"/>
      <c r="BA355" s="227"/>
      <c r="BB355" s="227"/>
      <c r="BC355" s="227"/>
      <c r="BD355" s="227"/>
      <c r="BE355" s="227"/>
      <c r="BF355" s="227"/>
      <c r="BG355" s="227"/>
      <c r="BH355" s="227"/>
      <c r="BI355" s="227"/>
      <c r="BJ355" s="227"/>
      <c r="BK355" s="227"/>
      <c r="BL355" s="227"/>
      <c r="BM355" s="227"/>
      <c r="BN355" s="227"/>
      <c r="BO355" s="227"/>
      <c r="BP355" s="227"/>
      <c r="BQ355" s="227"/>
      <c r="BR355" s="227"/>
      <c r="BS355" s="227"/>
      <c r="BT355" s="227"/>
      <c r="BU355" s="227"/>
      <c r="BV355" s="227"/>
      <c r="BW355" s="227"/>
      <c r="BX355" s="227"/>
      <c r="BY355" s="227"/>
      <c r="BZ355" s="227"/>
      <c r="CA355" s="227"/>
      <c r="CB355" s="227"/>
      <c r="CC355" s="227"/>
      <c r="CD355" s="227"/>
      <c r="CE355" s="227"/>
      <c r="CF355" s="227"/>
      <c r="CG355" s="227"/>
      <c r="CH355" s="227"/>
      <c r="CI355" s="227"/>
      <c r="CJ355" s="227"/>
      <c r="CK355" s="227"/>
    </row>
    <row r="356" spans="1:89" s="78" customFormat="1" x14ac:dyDescent="0.25">
      <c r="A356" s="290"/>
      <c r="P356" s="227"/>
      <c r="Q356" s="227"/>
      <c r="R356" s="227"/>
      <c r="S356" s="227"/>
      <c r="T356" s="227"/>
      <c r="U356" s="237"/>
      <c r="V356" s="286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27"/>
      <c r="AH356" s="227"/>
      <c r="AI356" s="227"/>
      <c r="AJ356" s="237"/>
      <c r="AK356" s="237"/>
      <c r="AL356" s="237"/>
      <c r="AM356" s="237"/>
      <c r="AN356" s="227"/>
      <c r="AO356" s="227"/>
      <c r="AP356" s="227"/>
      <c r="AQ356" s="227"/>
      <c r="AR356" s="228"/>
      <c r="AS356" s="228"/>
      <c r="AT356" s="228"/>
      <c r="AU356" s="228"/>
      <c r="AV356" s="228"/>
      <c r="AW356" s="228"/>
      <c r="AX356" s="228"/>
      <c r="AY356" s="227"/>
      <c r="AZ356" s="227"/>
      <c r="BA356" s="227"/>
      <c r="BB356" s="227"/>
      <c r="BC356" s="227"/>
      <c r="BD356" s="227"/>
      <c r="BE356" s="227"/>
      <c r="BF356" s="227"/>
      <c r="BG356" s="227"/>
      <c r="BH356" s="227"/>
      <c r="BI356" s="227"/>
      <c r="BJ356" s="227"/>
      <c r="BK356" s="227"/>
      <c r="BL356" s="227"/>
      <c r="BM356" s="227"/>
      <c r="BN356" s="227"/>
      <c r="BO356" s="227"/>
      <c r="BP356" s="227"/>
      <c r="BQ356" s="227"/>
      <c r="BR356" s="227"/>
      <c r="BS356" s="227"/>
      <c r="BT356" s="227"/>
      <c r="BU356" s="227"/>
      <c r="BV356" s="227"/>
      <c r="BW356" s="227"/>
      <c r="BX356" s="227"/>
      <c r="BY356" s="227"/>
      <c r="BZ356" s="227"/>
      <c r="CA356" s="227"/>
      <c r="CB356" s="227"/>
      <c r="CC356" s="227"/>
      <c r="CD356" s="227"/>
      <c r="CE356" s="227"/>
      <c r="CF356" s="227"/>
      <c r="CG356" s="227"/>
      <c r="CH356" s="227"/>
      <c r="CI356" s="227"/>
      <c r="CJ356" s="227"/>
      <c r="CK356" s="227"/>
    </row>
    <row r="357" spans="1:89" s="78" customFormat="1" x14ac:dyDescent="0.25">
      <c r="A357" s="290"/>
      <c r="P357" s="227"/>
      <c r="Q357" s="227"/>
      <c r="R357" s="227"/>
      <c r="S357" s="227"/>
      <c r="T357" s="227"/>
      <c r="U357" s="237"/>
      <c r="V357" s="286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27"/>
      <c r="AH357" s="227"/>
      <c r="AI357" s="227"/>
      <c r="AJ357" s="237"/>
      <c r="AK357" s="237"/>
      <c r="AL357" s="237"/>
      <c r="AM357" s="237"/>
      <c r="AN357" s="227"/>
      <c r="AO357" s="227"/>
      <c r="AP357" s="227"/>
      <c r="AQ357" s="227"/>
      <c r="AR357" s="228"/>
      <c r="AS357" s="228"/>
      <c r="AT357" s="228"/>
      <c r="AU357" s="228"/>
      <c r="AV357" s="228"/>
      <c r="AW357" s="228"/>
      <c r="AX357" s="228"/>
      <c r="AY357" s="227"/>
      <c r="AZ357" s="227"/>
      <c r="BA357" s="227"/>
      <c r="BB357" s="227"/>
      <c r="BC357" s="227"/>
      <c r="BD357" s="227"/>
      <c r="BE357" s="227"/>
      <c r="BF357" s="227"/>
      <c r="BG357" s="227"/>
      <c r="BH357" s="227"/>
      <c r="BI357" s="227"/>
      <c r="BJ357" s="227"/>
      <c r="BK357" s="227"/>
      <c r="BL357" s="227"/>
      <c r="BM357" s="227"/>
      <c r="BN357" s="227"/>
      <c r="BO357" s="227"/>
      <c r="BP357" s="227"/>
      <c r="BQ357" s="227"/>
      <c r="BR357" s="227"/>
      <c r="BS357" s="227"/>
      <c r="BT357" s="227"/>
      <c r="BU357" s="227"/>
      <c r="BV357" s="227"/>
      <c r="BW357" s="227"/>
      <c r="BX357" s="227"/>
      <c r="BY357" s="227"/>
      <c r="BZ357" s="227"/>
      <c r="CA357" s="227"/>
      <c r="CB357" s="227"/>
      <c r="CC357" s="227"/>
      <c r="CD357" s="227"/>
      <c r="CE357" s="227"/>
      <c r="CF357" s="227"/>
      <c r="CG357" s="227"/>
      <c r="CH357" s="227"/>
      <c r="CI357" s="227"/>
      <c r="CJ357" s="227"/>
      <c r="CK357" s="227"/>
    </row>
    <row r="358" spans="1:89" s="78" customFormat="1" x14ac:dyDescent="0.25">
      <c r="A358" s="290"/>
      <c r="P358" s="227"/>
      <c r="Q358" s="227"/>
      <c r="R358" s="227"/>
      <c r="S358" s="227"/>
      <c r="T358" s="227"/>
      <c r="U358" s="237"/>
      <c r="V358" s="286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27"/>
      <c r="AH358" s="227"/>
      <c r="AI358" s="227"/>
      <c r="AJ358" s="237"/>
      <c r="AK358" s="237"/>
      <c r="AL358" s="237"/>
      <c r="AM358" s="237"/>
      <c r="AN358" s="227"/>
      <c r="AO358" s="227"/>
      <c r="AP358" s="227"/>
      <c r="AQ358" s="227"/>
      <c r="AR358" s="228"/>
      <c r="AS358" s="228"/>
      <c r="AT358" s="228"/>
      <c r="AU358" s="228"/>
      <c r="AV358" s="228"/>
      <c r="AW358" s="228"/>
      <c r="AX358" s="228"/>
      <c r="AY358" s="227"/>
      <c r="AZ358" s="227"/>
      <c r="BA358" s="227"/>
      <c r="BB358" s="227"/>
      <c r="BC358" s="227"/>
      <c r="BD358" s="227"/>
      <c r="BE358" s="227"/>
      <c r="BF358" s="227"/>
      <c r="BG358" s="227"/>
      <c r="BH358" s="227"/>
      <c r="BI358" s="227"/>
      <c r="BJ358" s="227"/>
      <c r="BK358" s="227"/>
      <c r="BL358" s="227"/>
      <c r="BM358" s="227"/>
      <c r="BN358" s="227"/>
      <c r="BO358" s="227"/>
      <c r="BP358" s="227"/>
      <c r="BQ358" s="227"/>
      <c r="BR358" s="227"/>
      <c r="BS358" s="227"/>
      <c r="BT358" s="227"/>
      <c r="BU358" s="227"/>
      <c r="BV358" s="227"/>
      <c r="BW358" s="227"/>
      <c r="BX358" s="227"/>
      <c r="BY358" s="227"/>
      <c r="BZ358" s="227"/>
      <c r="CA358" s="227"/>
      <c r="CB358" s="227"/>
      <c r="CC358" s="227"/>
      <c r="CD358" s="227"/>
      <c r="CE358" s="227"/>
      <c r="CF358" s="227"/>
      <c r="CG358" s="227"/>
      <c r="CH358" s="227"/>
      <c r="CI358" s="227"/>
      <c r="CJ358" s="227"/>
      <c r="CK358" s="227"/>
    </row>
    <row r="359" spans="1:89" s="78" customFormat="1" x14ac:dyDescent="0.25">
      <c r="A359" s="290"/>
      <c r="P359" s="227"/>
      <c r="Q359" s="227"/>
      <c r="R359" s="227"/>
      <c r="S359" s="227"/>
      <c r="T359" s="227"/>
      <c r="U359" s="237"/>
      <c r="V359" s="286"/>
      <c r="W359" s="237"/>
      <c r="X359" s="237"/>
      <c r="Y359" s="237"/>
      <c r="Z359" s="237"/>
      <c r="AA359" s="237"/>
      <c r="AB359" s="237"/>
      <c r="AC359" s="237"/>
      <c r="AD359" s="237"/>
      <c r="AE359" s="237"/>
      <c r="AF359" s="237"/>
      <c r="AG359" s="227"/>
      <c r="AH359" s="227"/>
      <c r="AI359" s="227"/>
      <c r="AJ359" s="237"/>
      <c r="AK359" s="237"/>
      <c r="AL359" s="237"/>
      <c r="AM359" s="237"/>
      <c r="AN359" s="227"/>
      <c r="AO359" s="227"/>
      <c r="AP359" s="227"/>
      <c r="AQ359" s="227"/>
      <c r="AR359" s="228"/>
      <c r="AS359" s="228"/>
      <c r="AT359" s="228"/>
      <c r="AU359" s="228"/>
      <c r="AV359" s="228"/>
      <c r="AW359" s="228"/>
      <c r="AX359" s="228"/>
      <c r="AY359" s="227"/>
      <c r="AZ359" s="227"/>
      <c r="BA359" s="227"/>
      <c r="BB359" s="227"/>
      <c r="BC359" s="227"/>
      <c r="BD359" s="227"/>
      <c r="BE359" s="227"/>
      <c r="BF359" s="227"/>
      <c r="BG359" s="227"/>
      <c r="BH359" s="227"/>
      <c r="BI359" s="227"/>
      <c r="BJ359" s="227"/>
      <c r="BK359" s="227"/>
      <c r="BL359" s="227"/>
      <c r="BM359" s="227"/>
      <c r="BN359" s="227"/>
      <c r="BO359" s="227"/>
      <c r="BP359" s="227"/>
      <c r="BQ359" s="227"/>
      <c r="BR359" s="227"/>
      <c r="BS359" s="227"/>
      <c r="BT359" s="227"/>
      <c r="BU359" s="227"/>
      <c r="BV359" s="227"/>
      <c r="BW359" s="227"/>
      <c r="BX359" s="227"/>
      <c r="BY359" s="227"/>
      <c r="BZ359" s="227"/>
      <c r="CA359" s="227"/>
      <c r="CB359" s="227"/>
      <c r="CC359" s="227"/>
      <c r="CD359" s="227"/>
      <c r="CE359" s="227"/>
      <c r="CF359" s="227"/>
      <c r="CG359" s="227"/>
      <c r="CH359" s="227"/>
      <c r="CI359" s="227"/>
      <c r="CJ359" s="227"/>
      <c r="CK359" s="227"/>
    </row>
    <row r="360" spans="1:89" s="78" customFormat="1" x14ac:dyDescent="0.25">
      <c r="A360" s="290"/>
      <c r="P360" s="227"/>
      <c r="Q360" s="227"/>
      <c r="R360" s="227"/>
      <c r="S360" s="227"/>
      <c r="T360" s="227"/>
      <c r="U360" s="237"/>
      <c r="V360" s="286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27"/>
      <c r="AH360" s="227"/>
      <c r="AI360" s="227"/>
      <c r="AJ360" s="237"/>
      <c r="AK360" s="237"/>
      <c r="AL360" s="237"/>
      <c r="AM360" s="237"/>
      <c r="AN360" s="227"/>
      <c r="AO360" s="227"/>
      <c r="AP360" s="227"/>
      <c r="AQ360" s="227"/>
      <c r="AR360" s="228"/>
      <c r="AS360" s="228"/>
      <c r="AT360" s="228"/>
      <c r="AU360" s="228"/>
      <c r="AV360" s="228"/>
      <c r="AW360" s="228"/>
      <c r="AX360" s="228"/>
      <c r="AY360" s="227"/>
      <c r="AZ360" s="227"/>
      <c r="BA360" s="227"/>
      <c r="BB360" s="227"/>
      <c r="BC360" s="227"/>
      <c r="BD360" s="227"/>
      <c r="BE360" s="227"/>
      <c r="BF360" s="227"/>
      <c r="BG360" s="227"/>
      <c r="BH360" s="227"/>
      <c r="BI360" s="227"/>
      <c r="BJ360" s="227"/>
      <c r="BK360" s="227"/>
      <c r="BL360" s="227"/>
      <c r="BM360" s="227"/>
      <c r="BN360" s="227"/>
      <c r="BO360" s="227"/>
      <c r="BP360" s="227"/>
      <c r="BQ360" s="227"/>
      <c r="BR360" s="227"/>
      <c r="BS360" s="227"/>
      <c r="BT360" s="227"/>
      <c r="BU360" s="227"/>
      <c r="BV360" s="227"/>
      <c r="BW360" s="227"/>
      <c r="BX360" s="227"/>
      <c r="BY360" s="227"/>
      <c r="BZ360" s="227"/>
      <c r="CA360" s="227"/>
      <c r="CB360" s="227"/>
      <c r="CC360" s="227"/>
      <c r="CD360" s="227"/>
      <c r="CE360" s="227"/>
      <c r="CF360" s="227"/>
      <c r="CG360" s="227"/>
      <c r="CH360" s="227"/>
      <c r="CI360" s="227"/>
      <c r="CJ360" s="227"/>
      <c r="CK360" s="227"/>
    </row>
    <row r="361" spans="1:89" s="78" customFormat="1" x14ac:dyDescent="0.25">
      <c r="A361" s="290"/>
      <c r="P361" s="227"/>
      <c r="Q361" s="227"/>
      <c r="R361" s="227"/>
      <c r="S361" s="227"/>
      <c r="T361" s="227"/>
      <c r="U361" s="237"/>
      <c r="V361" s="286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27"/>
      <c r="AH361" s="227"/>
      <c r="AI361" s="227"/>
      <c r="AJ361" s="237"/>
      <c r="AK361" s="237"/>
      <c r="AL361" s="237"/>
      <c r="AM361" s="237"/>
      <c r="AN361" s="227"/>
      <c r="AO361" s="227"/>
      <c r="AP361" s="227"/>
      <c r="AQ361" s="227"/>
      <c r="AR361" s="228"/>
      <c r="AS361" s="228"/>
      <c r="AT361" s="228"/>
      <c r="AU361" s="228"/>
      <c r="AV361" s="228"/>
      <c r="AW361" s="228"/>
      <c r="AX361" s="228"/>
      <c r="AY361" s="227"/>
      <c r="AZ361" s="227"/>
      <c r="BA361" s="227"/>
      <c r="BB361" s="227"/>
      <c r="BC361" s="227"/>
      <c r="BD361" s="227"/>
      <c r="BE361" s="227"/>
      <c r="BF361" s="227"/>
      <c r="BG361" s="227"/>
      <c r="BH361" s="227"/>
      <c r="BI361" s="227"/>
      <c r="BJ361" s="227"/>
      <c r="BK361" s="227"/>
      <c r="BL361" s="227"/>
      <c r="BM361" s="227"/>
      <c r="BN361" s="227"/>
      <c r="BO361" s="227"/>
      <c r="BP361" s="227"/>
      <c r="BQ361" s="227"/>
      <c r="BR361" s="227"/>
      <c r="BS361" s="227"/>
      <c r="BT361" s="227"/>
      <c r="BU361" s="227"/>
      <c r="BV361" s="227"/>
      <c r="BW361" s="227"/>
      <c r="BX361" s="227"/>
      <c r="BY361" s="227"/>
      <c r="BZ361" s="227"/>
      <c r="CA361" s="227"/>
      <c r="CB361" s="227"/>
      <c r="CC361" s="227"/>
      <c r="CD361" s="227"/>
      <c r="CE361" s="227"/>
      <c r="CF361" s="227"/>
      <c r="CG361" s="227"/>
      <c r="CH361" s="227"/>
      <c r="CI361" s="227"/>
      <c r="CJ361" s="227"/>
      <c r="CK361" s="227"/>
    </row>
    <row r="362" spans="1:89" s="78" customFormat="1" x14ac:dyDescent="0.25">
      <c r="A362" s="290"/>
      <c r="P362" s="227"/>
      <c r="Q362" s="227"/>
      <c r="R362" s="227"/>
      <c r="S362" s="227"/>
      <c r="T362" s="227"/>
      <c r="U362" s="237"/>
      <c r="V362" s="286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27"/>
      <c r="AH362" s="227"/>
      <c r="AI362" s="227"/>
      <c r="AJ362" s="237"/>
      <c r="AK362" s="237"/>
      <c r="AL362" s="237"/>
      <c r="AM362" s="237"/>
      <c r="AN362" s="227"/>
      <c r="AO362" s="227"/>
      <c r="AP362" s="227"/>
      <c r="AQ362" s="227"/>
      <c r="AR362" s="228"/>
      <c r="AS362" s="228"/>
      <c r="AT362" s="228"/>
      <c r="AU362" s="228"/>
      <c r="AV362" s="228"/>
      <c r="AW362" s="228"/>
      <c r="AX362" s="228"/>
      <c r="AY362" s="227"/>
      <c r="AZ362" s="227"/>
      <c r="BA362" s="227"/>
      <c r="BB362" s="227"/>
      <c r="BC362" s="227"/>
      <c r="BD362" s="227"/>
      <c r="BE362" s="227"/>
      <c r="BF362" s="227"/>
      <c r="BG362" s="227"/>
      <c r="BH362" s="227"/>
      <c r="BI362" s="227"/>
      <c r="BJ362" s="227"/>
      <c r="BK362" s="227"/>
      <c r="BL362" s="227"/>
      <c r="BM362" s="227"/>
      <c r="BN362" s="227"/>
      <c r="BO362" s="227"/>
      <c r="BP362" s="227"/>
      <c r="BQ362" s="227"/>
      <c r="BR362" s="227"/>
      <c r="BS362" s="227"/>
      <c r="BT362" s="227"/>
      <c r="BU362" s="227"/>
      <c r="BV362" s="227"/>
      <c r="BW362" s="227"/>
      <c r="BX362" s="227"/>
      <c r="BY362" s="227"/>
      <c r="BZ362" s="227"/>
      <c r="CA362" s="227"/>
      <c r="CB362" s="227"/>
      <c r="CC362" s="227"/>
      <c r="CD362" s="227"/>
      <c r="CE362" s="227"/>
      <c r="CF362" s="227"/>
      <c r="CG362" s="227"/>
      <c r="CH362" s="227"/>
      <c r="CI362" s="227"/>
      <c r="CJ362" s="227"/>
      <c r="CK362" s="227"/>
    </row>
    <row r="363" spans="1:89" s="78" customFormat="1" x14ac:dyDescent="0.25">
      <c r="A363" s="290"/>
      <c r="P363" s="227"/>
      <c r="Q363" s="227"/>
      <c r="R363" s="227"/>
      <c r="S363" s="227"/>
      <c r="T363" s="227"/>
      <c r="U363" s="237"/>
      <c r="V363" s="286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27"/>
      <c r="AH363" s="227"/>
      <c r="AI363" s="227"/>
      <c r="AJ363" s="237"/>
      <c r="AK363" s="237"/>
      <c r="AL363" s="237"/>
      <c r="AM363" s="237"/>
      <c r="AN363" s="227"/>
      <c r="AO363" s="227"/>
      <c r="AP363" s="227"/>
      <c r="AQ363" s="227"/>
      <c r="AR363" s="228"/>
      <c r="AS363" s="228"/>
      <c r="AT363" s="228"/>
      <c r="AU363" s="228"/>
      <c r="AV363" s="228"/>
      <c r="AW363" s="228"/>
      <c r="AX363" s="228"/>
      <c r="AY363" s="227"/>
      <c r="AZ363" s="227"/>
      <c r="BA363" s="227"/>
      <c r="BB363" s="227"/>
      <c r="BC363" s="227"/>
      <c r="BD363" s="227"/>
      <c r="BE363" s="227"/>
      <c r="BF363" s="227"/>
      <c r="BG363" s="227"/>
      <c r="BH363" s="227"/>
      <c r="BI363" s="227"/>
      <c r="BJ363" s="227"/>
      <c r="BK363" s="227"/>
      <c r="BL363" s="227"/>
      <c r="BM363" s="227"/>
      <c r="BN363" s="227"/>
      <c r="BO363" s="227"/>
      <c r="BP363" s="227"/>
      <c r="BQ363" s="227"/>
      <c r="BR363" s="227"/>
      <c r="BS363" s="227"/>
      <c r="BT363" s="227"/>
      <c r="BU363" s="227"/>
      <c r="BV363" s="227"/>
      <c r="BW363" s="227"/>
      <c r="BX363" s="227"/>
      <c r="BY363" s="227"/>
      <c r="BZ363" s="227"/>
      <c r="CA363" s="227"/>
      <c r="CB363" s="227"/>
      <c r="CC363" s="227"/>
      <c r="CD363" s="227"/>
      <c r="CE363" s="227"/>
      <c r="CF363" s="227"/>
      <c r="CG363" s="227"/>
      <c r="CH363" s="227"/>
      <c r="CI363" s="227"/>
      <c r="CJ363" s="227"/>
      <c r="CK363" s="227"/>
    </row>
    <row r="364" spans="1:89" s="78" customFormat="1" x14ac:dyDescent="0.25">
      <c r="A364" s="290"/>
      <c r="P364" s="227"/>
      <c r="Q364" s="227"/>
      <c r="R364" s="227"/>
      <c r="S364" s="227"/>
      <c r="T364" s="227"/>
      <c r="U364" s="237"/>
      <c r="V364" s="286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27"/>
      <c r="AH364" s="227"/>
      <c r="AI364" s="227"/>
      <c r="AJ364" s="237"/>
      <c r="AK364" s="237"/>
      <c r="AL364" s="237"/>
      <c r="AM364" s="237"/>
      <c r="AN364" s="227"/>
      <c r="AO364" s="227"/>
      <c r="AP364" s="227"/>
      <c r="AQ364" s="227"/>
      <c r="AR364" s="228"/>
      <c r="AS364" s="228"/>
      <c r="AT364" s="228"/>
      <c r="AU364" s="228"/>
      <c r="AV364" s="228"/>
      <c r="AW364" s="228"/>
      <c r="AX364" s="228"/>
      <c r="AY364" s="227"/>
      <c r="AZ364" s="227"/>
      <c r="BA364" s="227"/>
      <c r="BB364" s="227"/>
      <c r="BC364" s="227"/>
      <c r="BD364" s="227"/>
      <c r="BE364" s="227"/>
      <c r="BF364" s="227"/>
      <c r="BG364" s="227"/>
      <c r="BH364" s="227"/>
      <c r="BI364" s="227"/>
      <c r="BJ364" s="227"/>
      <c r="BK364" s="227"/>
      <c r="BL364" s="227"/>
      <c r="BM364" s="227"/>
      <c r="BN364" s="227"/>
      <c r="BO364" s="227"/>
      <c r="BP364" s="227"/>
      <c r="BQ364" s="227"/>
      <c r="BR364" s="227"/>
      <c r="BS364" s="227"/>
      <c r="BT364" s="227"/>
      <c r="BU364" s="227"/>
      <c r="BV364" s="227"/>
      <c r="BW364" s="227"/>
      <c r="BX364" s="227"/>
      <c r="BY364" s="227"/>
      <c r="BZ364" s="227"/>
      <c r="CA364" s="227"/>
      <c r="CB364" s="227"/>
      <c r="CC364" s="227"/>
      <c r="CD364" s="227"/>
      <c r="CE364" s="227"/>
      <c r="CF364" s="227"/>
      <c r="CG364" s="227"/>
      <c r="CH364" s="227"/>
      <c r="CI364" s="227"/>
      <c r="CJ364" s="227"/>
      <c r="CK364" s="227"/>
    </row>
    <row r="365" spans="1:89" s="78" customFormat="1" x14ac:dyDescent="0.25">
      <c r="A365" s="290"/>
      <c r="P365" s="227"/>
      <c r="Q365" s="227"/>
      <c r="R365" s="227"/>
      <c r="S365" s="227"/>
      <c r="T365" s="227"/>
      <c r="U365" s="237"/>
      <c r="V365" s="286"/>
      <c r="W365" s="237"/>
      <c r="X365" s="237"/>
      <c r="Y365" s="237"/>
      <c r="Z365" s="237"/>
      <c r="AA365" s="237"/>
      <c r="AB365" s="237"/>
      <c r="AC365" s="237"/>
      <c r="AD365" s="237"/>
      <c r="AE365" s="237"/>
      <c r="AF365" s="237"/>
      <c r="AG365" s="227"/>
      <c r="AH365" s="227"/>
      <c r="AI365" s="227"/>
      <c r="AJ365" s="237"/>
      <c r="AK365" s="237"/>
      <c r="AL365" s="237"/>
      <c r="AM365" s="237"/>
      <c r="AN365" s="227"/>
      <c r="AO365" s="227"/>
      <c r="AP365" s="227"/>
      <c r="AQ365" s="227"/>
      <c r="AR365" s="228"/>
      <c r="AS365" s="228"/>
      <c r="AT365" s="228"/>
      <c r="AU365" s="228"/>
      <c r="AV365" s="228"/>
      <c r="AW365" s="228"/>
      <c r="AX365" s="228"/>
      <c r="AY365" s="227"/>
      <c r="AZ365" s="227"/>
      <c r="BA365" s="227"/>
      <c r="BB365" s="227"/>
      <c r="BC365" s="227"/>
      <c r="BD365" s="227"/>
      <c r="BE365" s="227"/>
      <c r="BF365" s="227"/>
      <c r="BG365" s="227"/>
      <c r="BH365" s="227"/>
      <c r="BI365" s="227"/>
      <c r="BJ365" s="227"/>
      <c r="BK365" s="227"/>
      <c r="BL365" s="227"/>
      <c r="BM365" s="227"/>
      <c r="BN365" s="227"/>
      <c r="BO365" s="227"/>
      <c r="BP365" s="227"/>
      <c r="BQ365" s="227"/>
      <c r="BR365" s="227"/>
      <c r="BS365" s="227"/>
      <c r="BT365" s="227"/>
      <c r="BU365" s="227"/>
      <c r="BV365" s="227"/>
      <c r="BW365" s="227"/>
      <c r="BX365" s="227"/>
      <c r="BY365" s="227"/>
      <c r="BZ365" s="227"/>
      <c r="CA365" s="227"/>
      <c r="CB365" s="227"/>
      <c r="CC365" s="227"/>
      <c r="CD365" s="227"/>
      <c r="CE365" s="227"/>
      <c r="CF365" s="227"/>
      <c r="CG365" s="227"/>
      <c r="CH365" s="227"/>
      <c r="CI365" s="227"/>
      <c r="CJ365" s="227"/>
      <c r="CK365" s="227"/>
    </row>
    <row r="366" spans="1:89" s="78" customFormat="1" x14ac:dyDescent="0.25">
      <c r="A366" s="290"/>
      <c r="P366" s="227"/>
      <c r="Q366" s="227"/>
      <c r="R366" s="227"/>
      <c r="S366" s="227"/>
      <c r="T366" s="227"/>
      <c r="U366" s="237"/>
      <c r="V366" s="286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27"/>
      <c r="AH366" s="227"/>
      <c r="AI366" s="227"/>
      <c r="AJ366" s="237"/>
      <c r="AK366" s="237"/>
      <c r="AL366" s="237"/>
      <c r="AM366" s="237"/>
      <c r="AN366" s="227"/>
      <c r="AO366" s="227"/>
      <c r="AP366" s="227"/>
      <c r="AQ366" s="227"/>
      <c r="AR366" s="228"/>
      <c r="AS366" s="228"/>
      <c r="AT366" s="228"/>
      <c r="AU366" s="228"/>
      <c r="AV366" s="228"/>
      <c r="AW366" s="228"/>
      <c r="AX366" s="228"/>
      <c r="AY366" s="227"/>
      <c r="AZ366" s="227"/>
      <c r="BA366" s="227"/>
      <c r="BB366" s="227"/>
      <c r="BC366" s="227"/>
      <c r="BD366" s="227"/>
      <c r="BE366" s="227"/>
      <c r="BF366" s="227"/>
      <c r="BG366" s="227"/>
      <c r="BH366" s="227"/>
      <c r="BI366" s="227"/>
      <c r="BJ366" s="227"/>
      <c r="BK366" s="227"/>
      <c r="BL366" s="227"/>
      <c r="BM366" s="227"/>
      <c r="BN366" s="227"/>
      <c r="BO366" s="227"/>
      <c r="BP366" s="227"/>
      <c r="BQ366" s="227"/>
      <c r="BR366" s="227"/>
      <c r="BS366" s="227"/>
      <c r="BT366" s="227"/>
      <c r="BU366" s="227"/>
      <c r="BV366" s="227"/>
      <c r="BW366" s="227"/>
      <c r="BX366" s="227"/>
      <c r="BY366" s="227"/>
      <c r="BZ366" s="227"/>
      <c r="CA366" s="227"/>
      <c r="CB366" s="227"/>
      <c r="CC366" s="227"/>
      <c r="CD366" s="227"/>
      <c r="CE366" s="227"/>
      <c r="CF366" s="227"/>
      <c r="CG366" s="227"/>
      <c r="CH366" s="227"/>
      <c r="CI366" s="227"/>
      <c r="CJ366" s="227"/>
      <c r="CK366" s="227"/>
    </row>
    <row r="367" spans="1:89" s="78" customFormat="1" x14ac:dyDescent="0.25">
      <c r="A367" s="290"/>
      <c r="P367" s="227"/>
      <c r="Q367" s="227"/>
      <c r="R367" s="227"/>
      <c r="S367" s="227"/>
      <c r="T367" s="227"/>
      <c r="U367" s="237"/>
      <c r="V367" s="286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27"/>
      <c r="AH367" s="227"/>
      <c r="AI367" s="227"/>
      <c r="AJ367" s="237"/>
      <c r="AK367" s="237"/>
      <c r="AL367" s="237"/>
      <c r="AM367" s="237"/>
      <c r="AN367" s="227"/>
      <c r="AO367" s="227"/>
      <c r="AP367" s="227"/>
      <c r="AQ367" s="227"/>
      <c r="AR367" s="228"/>
      <c r="AS367" s="228"/>
      <c r="AT367" s="228"/>
      <c r="AU367" s="228"/>
      <c r="AV367" s="228"/>
      <c r="AW367" s="228"/>
      <c r="AX367" s="228"/>
      <c r="AY367" s="227"/>
      <c r="AZ367" s="227"/>
      <c r="BA367" s="227"/>
      <c r="BB367" s="227"/>
      <c r="BC367" s="227"/>
      <c r="BD367" s="227"/>
      <c r="BE367" s="227"/>
      <c r="BF367" s="227"/>
      <c r="BG367" s="227"/>
      <c r="BH367" s="227"/>
      <c r="BI367" s="227"/>
      <c r="BJ367" s="227"/>
      <c r="BK367" s="227"/>
      <c r="BL367" s="227"/>
      <c r="BM367" s="227"/>
      <c r="BN367" s="227"/>
      <c r="BO367" s="227"/>
      <c r="BP367" s="227"/>
      <c r="BQ367" s="227"/>
      <c r="BR367" s="227"/>
      <c r="BS367" s="227"/>
      <c r="BT367" s="227"/>
      <c r="BU367" s="227"/>
      <c r="BV367" s="227"/>
      <c r="BW367" s="227"/>
      <c r="BX367" s="227"/>
      <c r="BY367" s="227"/>
      <c r="BZ367" s="227"/>
      <c r="CA367" s="227"/>
      <c r="CB367" s="227"/>
      <c r="CC367" s="227"/>
      <c r="CD367" s="227"/>
      <c r="CE367" s="227"/>
      <c r="CF367" s="227"/>
      <c r="CG367" s="227"/>
      <c r="CH367" s="227"/>
      <c r="CI367" s="227"/>
      <c r="CJ367" s="227"/>
      <c r="CK367" s="227"/>
    </row>
    <row r="368" spans="1:89" s="78" customFormat="1" x14ac:dyDescent="0.25">
      <c r="A368" s="290"/>
      <c r="P368" s="227"/>
      <c r="Q368" s="227"/>
      <c r="R368" s="227"/>
      <c r="S368" s="227"/>
      <c r="T368" s="227"/>
      <c r="U368" s="237"/>
      <c r="V368" s="286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27"/>
      <c r="AH368" s="227"/>
      <c r="AI368" s="227"/>
      <c r="AJ368" s="237"/>
      <c r="AK368" s="237"/>
      <c r="AL368" s="237"/>
      <c r="AM368" s="237"/>
      <c r="AN368" s="227"/>
      <c r="AO368" s="227"/>
      <c r="AP368" s="227"/>
      <c r="AQ368" s="227"/>
      <c r="AR368" s="228"/>
      <c r="AS368" s="228"/>
      <c r="AT368" s="228"/>
      <c r="AU368" s="228"/>
      <c r="AV368" s="228"/>
      <c r="AW368" s="228"/>
      <c r="AX368" s="228"/>
      <c r="AY368" s="227"/>
      <c r="AZ368" s="227"/>
      <c r="BA368" s="227"/>
      <c r="BB368" s="227"/>
      <c r="BC368" s="227"/>
      <c r="BD368" s="227"/>
      <c r="BE368" s="227"/>
      <c r="BF368" s="227"/>
      <c r="BG368" s="227"/>
      <c r="BH368" s="227"/>
      <c r="BI368" s="227"/>
      <c r="BJ368" s="227"/>
      <c r="BK368" s="227"/>
      <c r="BL368" s="227"/>
      <c r="BM368" s="227"/>
      <c r="BN368" s="227"/>
      <c r="BO368" s="227"/>
      <c r="BP368" s="227"/>
      <c r="BQ368" s="227"/>
      <c r="BR368" s="227"/>
      <c r="BS368" s="227"/>
      <c r="BT368" s="227"/>
      <c r="BU368" s="227"/>
      <c r="BV368" s="227"/>
      <c r="BW368" s="227"/>
      <c r="BX368" s="227"/>
      <c r="BY368" s="227"/>
      <c r="BZ368" s="227"/>
      <c r="CA368" s="227"/>
      <c r="CB368" s="227"/>
      <c r="CC368" s="227"/>
      <c r="CD368" s="227"/>
      <c r="CE368" s="227"/>
      <c r="CF368" s="227"/>
      <c r="CG368" s="227"/>
      <c r="CH368" s="227"/>
      <c r="CI368" s="227"/>
      <c r="CJ368" s="227"/>
      <c r="CK368" s="227"/>
    </row>
    <row r="369" spans="1:89" s="78" customFormat="1" x14ac:dyDescent="0.25">
      <c r="A369" s="290"/>
      <c r="P369" s="227"/>
      <c r="Q369" s="227"/>
      <c r="R369" s="227"/>
      <c r="S369" s="227"/>
      <c r="T369" s="227"/>
      <c r="U369" s="237"/>
      <c r="V369" s="286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27"/>
      <c r="AH369" s="227"/>
      <c r="AI369" s="227"/>
      <c r="AJ369" s="237"/>
      <c r="AK369" s="237"/>
      <c r="AL369" s="237"/>
      <c r="AM369" s="237"/>
      <c r="AN369" s="227"/>
      <c r="AO369" s="227"/>
      <c r="AP369" s="227"/>
      <c r="AQ369" s="227"/>
      <c r="AR369" s="228"/>
      <c r="AS369" s="228"/>
      <c r="AT369" s="228"/>
      <c r="AU369" s="228"/>
      <c r="AV369" s="228"/>
      <c r="AW369" s="228"/>
      <c r="AX369" s="228"/>
      <c r="AY369" s="227"/>
      <c r="AZ369" s="227"/>
      <c r="BA369" s="227"/>
      <c r="BB369" s="227"/>
      <c r="BC369" s="227"/>
      <c r="BD369" s="227"/>
      <c r="BE369" s="227"/>
      <c r="BF369" s="227"/>
      <c r="BG369" s="227"/>
      <c r="BH369" s="227"/>
      <c r="BI369" s="227"/>
      <c r="BJ369" s="227"/>
      <c r="BK369" s="227"/>
      <c r="BL369" s="227"/>
      <c r="BM369" s="227"/>
      <c r="BN369" s="227"/>
      <c r="BO369" s="227"/>
      <c r="BP369" s="227"/>
      <c r="BQ369" s="227"/>
      <c r="BR369" s="227"/>
      <c r="BS369" s="227"/>
      <c r="BT369" s="227"/>
      <c r="BU369" s="227"/>
      <c r="BV369" s="227"/>
      <c r="BW369" s="227"/>
      <c r="BX369" s="227"/>
      <c r="BY369" s="227"/>
      <c r="BZ369" s="227"/>
      <c r="CA369" s="227"/>
      <c r="CB369" s="227"/>
      <c r="CC369" s="227"/>
      <c r="CD369" s="227"/>
      <c r="CE369" s="227"/>
      <c r="CF369" s="227"/>
      <c r="CG369" s="227"/>
      <c r="CH369" s="227"/>
      <c r="CI369" s="227"/>
      <c r="CJ369" s="227"/>
      <c r="CK369" s="227"/>
    </row>
    <row r="370" spans="1:89" s="78" customFormat="1" x14ac:dyDescent="0.25">
      <c r="A370" s="290"/>
      <c r="P370" s="227"/>
      <c r="Q370" s="227"/>
      <c r="R370" s="227"/>
      <c r="S370" s="227"/>
      <c r="T370" s="227"/>
      <c r="U370" s="237"/>
      <c r="V370" s="286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27"/>
      <c r="AH370" s="227"/>
      <c r="AI370" s="227"/>
      <c r="AJ370" s="237"/>
      <c r="AK370" s="237"/>
      <c r="AL370" s="237"/>
      <c r="AM370" s="237"/>
      <c r="AN370" s="227"/>
      <c r="AO370" s="227"/>
      <c r="AP370" s="227"/>
      <c r="AQ370" s="227"/>
      <c r="AR370" s="228"/>
      <c r="AS370" s="228"/>
      <c r="AT370" s="228"/>
      <c r="AU370" s="228"/>
      <c r="AV370" s="228"/>
      <c r="AW370" s="228"/>
      <c r="AX370" s="228"/>
      <c r="AY370" s="227"/>
      <c r="AZ370" s="227"/>
      <c r="BA370" s="227"/>
      <c r="BB370" s="227"/>
      <c r="BC370" s="227"/>
      <c r="BD370" s="227"/>
      <c r="BE370" s="227"/>
      <c r="BF370" s="227"/>
      <c r="BG370" s="227"/>
      <c r="BH370" s="227"/>
      <c r="BI370" s="227"/>
      <c r="BJ370" s="227"/>
      <c r="BK370" s="227"/>
      <c r="BL370" s="227"/>
      <c r="BM370" s="227"/>
      <c r="BN370" s="227"/>
      <c r="BO370" s="227"/>
      <c r="BP370" s="227"/>
      <c r="BQ370" s="227"/>
      <c r="BR370" s="227"/>
      <c r="BS370" s="227"/>
      <c r="BT370" s="227"/>
      <c r="BU370" s="227"/>
      <c r="BV370" s="227"/>
      <c r="BW370" s="227"/>
      <c r="BX370" s="227"/>
      <c r="BY370" s="227"/>
      <c r="BZ370" s="227"/>
      <c r="CA370" s="227"/>
      <c r="CB370" s="227"/>
      <c r="CC370" s="227"/>
      <c r="CD370" s="227"/>
      <c r="CE370" s="227"/>
      <c r="CF370" s="227"/>
      <c r="CG370" s="227"/>
      <c r="CH370" s="227"/>
      <c r="CI370" s="227"/>
      <c r="CJ370" s="227"/>
      <c r="CK370" s="227"/>
    </row>
    <row r="371" spans="1:89" s="78" customFormat="1" x14ac:dyDescent="0.25">
      <c r="A371" s="290"/>
      <c r="P371" s="227"/>
      <c r="Q371" s="227"/>
      <c r="R371" s="227"/>
      <c r="S371" s="227"/>
      <c r="T371" s="227"/>
      <c r="U371" s="237"/>
      <c r="V371" s="286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27"/>
      <c r="AH371" s="227"/>
      <c r="AI371" s="227"/>
      <c r="AJ371" s="237"/>
      <c r="AK371" s="237"/>
      <c r="AL371" s="237"/>
      <c r="AM371" s="237"/>
      <c r="AN371" s="227"/>
      <c r="AO371" s="227"/>
      <c r="AP371" s="227"/>
      <c r="AQ371" s="227"/>
      <c r="AR371" s="228"/>
      <c r="AS371" s="228"/>
      <c r="AT371" s="228"/>
      <c r="AU371" s="228"/>
      <c r="AV371" s="228"/>
      <c r="AW371" s="228"/>
      <c r="AX371" s="228"/>
      <c r="AY371" s="227"/>
      <c r="AZ371" s="227"/>
      <c r="BA371" s="227"/>
      <c r="BB371" s="227"/>
      <c r="BC371" s="227"/>
      <c r="BD371" s="227"/>
      <c r="BE371" s="227"/>
      <c r="BF371" s="227"/>
      <c r="BG371" s="227"/>
      <c r="BH371" s="227"/>
      <c r="BI371" s="227"/>
      <c r="BJ371" s="227"/>
      <c r="BK371" s="227"/>
      <c r="BL371" s="227"/>
      <c r="BM371" s="227"/>
      <c r="BN371" s="227"/>
      <c r="BO371" s="227"/>
      <c r="BP371" s="227"/>
      <c r="BQ371" s="227"/>
      <c r="BR371" s="227"/>
      <c r="BS371" s="227"/>
      <c r="BT371" s="227"/>
      <c r="BU371" s="227"/>
      <c r="BV371" s="227"/>
      <c r="BW371" s="227"/>
      <c r="BX371" s="227"/>
      <c r="BY371" s="227"/>
      <c r="BZ371" s="227"/>
      <c r="CA371" s="227"/>
      <c r="CB371" s="227"/>
      <c r="CC371" s="227"/>
      <c r="CD371" s="227"/>
      <c r="CE371" s="227"/>
      <c r="CF371" s="227"/>
      <c r="CG371" s="227"/>
      <c r="CH371" s="227"/>
      <c r="CI371" s="227"/>
      <c r="CJ371" s="227"/>
      <c r="CK371" s="227"/>
    </row>
    <row r="372" spans="1:89" s="78" customFormat="1" x14ac:dyDescent="0.25">
      <c r="A372" s="290"/>
      <c r="P372" s="227"/>
      <c r="Q372" s="227"/>
      <c r="R372" s="227"/>
      <c r="S372" s="227"/>
      <c r="T372" s="227"/>
      <c r="U372" s="237"/>
      <c r="V372" s="286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27"/>
      <c r="AH372" s="227"/>
      <c r="AI372" s="227"/>
      <c r="AJ372" s="237"/>
      <c r="AK372" s="237"/>
      <c r="AL372" s="237"/>
      <c r="AM372" s="237"/>
      <c r="AN372" s="227"/>
      <c r="AO372" s="227"/>
      <c r="AP372" s="227"/>
      <c r="AQ372" s="227"/>
      <c r="AR372" s="228"/>
      <c r="AS372" s="228"/>
      <c r="AT372" s="228"/>
      <c r="AU372" s="228"/>
      <c r="AV372" s="228"/>
      <c r="AW372" s="228"/>
      <c r="AX372" s="228"/>
      <c r="AY372" s="227"/>
      <c r="AZ372" s="227"/>
      <c r="BA372" s="227"/>
      <c r="BB372" s="227"/>
      <c r="BC372" s="227"/>
      <c r="BD372" s="227"/>
      <c r="BE372" s="227"/>
      <c r="BF372" s="227"/>
      <c r="BG372" s="227"/>
      <c r="BH372" s="227"/>
      <c r="BI372" s="227"/>
      <c r="BJ372" s="227"/>
      <c r="BK372" s="227"/>
      <c r="BL372" s="227"/>
      <c r="BM372" s="227"/>
      <c r="BN372" s="227"/>
      <c r="BO372" s="227"/>
      <c r="BP372" s="227"/>
      <c r="BQ372" s="227"/>
      <c r="BR372" s="227"/>
      <c r="BS372" s="227"/>
      <c r="BT372" s="227"/>
      <c r="BU372" s="227"/>
      <c r="BV372" s="227"/>
      <c r="BW372" s="227"/>
      <c r="BX372" s="227"/>
      <c r="BY372" s="227"/>
      <c r="BZ372" s="227"/>
      <c r="CA372" s="227"/>
      <c r="CB372" s="227"/>
      <c r="CC372" s="227"/>
      <c r="CD372" s="227"/>
      <c r="CE372" s="227"/>
      <c r="CF372" s="227"/>
      <c r="CG372" s="227"/>
      <c r="CH372" s="227"/>
      <c r="CI372" s="227"/>
      <c r="CJ372" s="227"/>
      <c r="CK372" s="227"/>
    </row>
    <row r="373" spans="1:89" s="78" customFormat="1" x14ac:dyDescent="0.25">
      <c r="A373" s="290"/>
      <c r="P373" s="227"/>
      <c r="Q373" s="227"/>
      <c r="R373" s="227"/>
      <c r="S373" s="227"/>
      <c r="T373" s="227"/>
      <c r="U373" s="237"/>
      <c r="V373" s="286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27"/>
      <c r="AH373" s="227"/>
      <c r="AI373" s="227"/>
      <c r="AJ373" s="237"/>
      <c r="AK373" s="237"/>
      <c r="AL373" s="237"/>
      <c r="AM373" s="237"/>
      <c r="AN373" s="227"/>
      <c r="AO373" s="227"/>
      <c r="AP373" s="227"/>
      <c r="AQ373" s="227"/>
      <c r="AR373" s="228"/>
      <c r="AS373" s="228"/>
      <c r="AT373" s="228"/>
      <c r="AU373" s="228"/>
      <c r="AV373" s="228"/>
      <c r="AW373" s="228"/>
      <c r="AX373" s="228"/>
      <c r="AY373" s="227"/>
      <c r="AZ373" s="227"/>
      <c r="BA373" s="227"/>
      <c r="BB373" s="227"/>
      <c r="BC373" s="227"/>
      <c r="BD373" s="227"/>
      <c r="BE373" s="227"/>
      <c r="BF373" s="227"/>
      <c r="BG373" s="227"/>
      <c r="BH373" s="227"/>
      <c r="BI373" s="227"/>
      <c r="BJ373" s="227"/>
      <c r="BK373" s="227"/>
      <c r="BL373" s="227"/>
      <c r="BM373" s="227"/>
      <c r="BN373" s="227"/>
      <c r="BO373" s="227"/>
      <c r="BP373" s="227"/>
      <c r="BQ373" s="227"/>
      <c r="BR373" s="227"/>
      <c r="BS373" s="227"/>
      <c r="BT373" s="227"/>
      <c r="BU373" s="227"/>
      <c r="BV373" s="227"/>
      <c r="BW373" s="227"/>
      <c r="BX373" s="227"/>
      <c r="BY373" s="227"/>
      <c r="BZ373" s="227"/>
      <c r="CA373" s="227"/>
      <c r="CB373" s="227"/>
      <c r="CC373" s="227"/>
      <c r="CD373" s="227"/>
      <c r="CE373" s="227"/>
      <c r="CF373" s="227"/>
      <c r="CG373" s="227"/>
      <c r="CH373" s="227"/>
      <c r="CI373" s="227"/>
      <c r="CJ373" s="227"/>
      <c r="CK373" s="227"/>
    </row>
    <row r="374" spans="1:89" s="78" customFormat="1" x14ac:dyDescent="0.25">
      <c r="A374" s="290"/>
      <c r="P374" s="227"/>
      <c r="Q374" s="227"/>
      <c r="R374" s="227"/>
      <c r="S374" s="227"/>
      <c r="T374" s="227"/>
      <c r="U374" s="237"/>
      <c r="V374" s="286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27"/>
      <c r="AH374" s="227"/>
      <c r="AI374" s="227"/>
      <c r="AJ374" s="237"/>
      <c r="AK374" s="237"/>
      <c r="AL374" s="237"/>
      <c r="AM374" s="237"/>
      <c r="AN374" s="227"/>
      <c r="AO374" s="227"/>
      <c r="AP374" s="227"/>
      <c r="AQ374" s="227"/>
      <c r="AR374" s="228"/>
      <c r="AS374" s="228"/>
      <c r="AT374" s="228"/>
      <c r="AU374" s="228"/>
      <c r="AV374" s="228"/>
      <c r="AW374" s="228"/>
      <c r="AX374" s="228"/>
      <c r="AY374" s="227"/>
      <c r="AZ374" s="227"/>
      <c r="BA374" s="227"/>
      <c r="BB374" s="227"/>
      <c r="BC374" s="227"/>
      <c r="BD374" s="227"/>
      <c r="BE374" s="227"/>
      <c r="BF374" s="227"/>
      <c r="BG374" s="227"/>
      <c r="BH374" s="227"/>
      <c r="BI374" s="227"/>
      <c r="BJ374" s="227"/>
      <c r="BK374" s="227"/>
      <c r="BL374" s="227"/>
      <c r="BM374" s="227"/>
      <c r="BN374" s="227"/>
      <c r="BO374" s="227"/>
      <c r="BP374" s="227"/>
      <c r="BQ374" s="227"/>
      <c r="BR374" s="227"/>
      <c r="BS374" s="227"/>
      <c r="BT374" s="227"/>
      <c r="BU374" s="227"/>
      <c r="BV374" s="227"/>
      <c r="BW374" s="227"/>
      <c r="BX374" s="227"/>
      <c r="BY374" s="227"/>
      <c r="BZ374" s="227"/>
      <c r="CA374" s="227"/>
      <c r="CB374" s="227"/>
      <c r="CC374" s="227"/>
      <c r="CD374" s="227"/>
      <c r="CE374" s="227"/>
      <c r="CF374" s="227"/>
      <c r="CG374" s="227"/>
      <c r="CH374" s="227"/>
      <c r="CI374" s="227"/>
      <c r="CJ374" s="227"/>
      <c r="CK374" s="227"/>
    </row>
    <row r="375" spans="1:89" s="78" customFormat="1" x14ac:dyDescent="0.25">
      <c r="A375" s="290"/>
      <c r="P375" s="227"/>
      <c r="Q375" s="227"/>
      <c r="R375" s="227"/>
      <c r="S375" s="227"/>
      <c r="T375" s="227"/>
      <c r="U375" s="237"/>
      <c r="V375" s="286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27"/>
      <c r="AH375" s="227"/>
      <c r="AI375" s="227"/>
      <c r="AJ375" s="237"/>
      <c r="AK375" s="237"/>
      <c r="AL375" s="237"/>
      <c r="AM375" s="237"/>
      <c r="AN375" s="227"/>
      <c r="AO375" s="227"/>
      <c r="AP375" s="227"/>
      <c r="AQ375" s="227"/>
      <c r="AR375" s="228"/>
      <c r="AS375" s="228"/>
      <c r="AT375" s="228"/>
      <c r="AU375" s="228"/>
      <c r="AV375" s="228"/>
      <c r="AW375" s="228"/>
      <c r="AX375" s="228"/>
      <c r="AY375" s="227"/>
      <c r="AZ375" s="227"/>
      <c r="BA375" s="227"/>
      <c r="BB375" s="227"/>
      <c r="BC375" s="227"/>
      <c r="BD375" s="227"/>
      <c r="BE375" s="227"/>
      <c r="BF375" s="227"/>
      <c r="BG375" s="227"/>
      <c r="BH375" s="227"/>
      <c r="BI375" s="227"/>
      <c r="BJ375" s="227"/>
      <c r="BK375" s="227"/>
      <c r="BL375" s="227"/>
      <c r="BM375" s="227"/>
      <c r="BN375" s="227"/>
      <c r="BO375" s="227"/>
      <c r="BP375" s="227"/>
      <c r="BQ375" s="227"/>
      <c r="BR375" s="227"/>
      <c r="BS375" s="227"/>
      <c r="BT375" s="227"/>
      <c r="BU375" s="227"/>
      <c r="BV375" s="227"/>
      <c r="BW375" s="227"/>
      <c r="BX375" s="227"/>
      <c r="BY375" s="227"/>
      <c r="BZ375" s="227"/>
      <c r="CA375" s="227"/>
      <c r="CB375" s="227"/>
      <c r="CC375" s="227"/>
      <c r="CD375" s="227"/>
      <c r="CE375" s="227"/>
      <c r="CF375" s="227"/>
      <c r="CG375" s="227"/>
      <c r="CH375" s="227"/>
      <c r="CI375" s="227"/>
      <c r="CJ375" s="227"/>
      <c r="CK375" s="227"/>
    </row>
    <row r="376" spans="1:89" s="78" customFormat="1" x14ac:dyDescent="0.25">
      <c r="A376" s="290"/>
      <c r="P376" s="227"/>
      <c r="Q376" s="227"/>
      <c r="R376" s="227"/>
      <c r="S376" s="227"/>
      <c r="T376" s="227"/>
      <c r="U376" s="237"/>
      <c r="V376" s="286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27"/>
      <c r="AH376" s="227"/>
      <c r="AI376" s="227"/>
      <c r="AJ376" s="237"/>
      <c r="AK376" s="237"/>
      <c r="AL376" s="237"/>
      <c r="AM376" s="237"/>
      <c r="AN376" s="227"/>
      <c r="AO376" s="227"/>
      <c r="AP376" s="227"/>
      <c r="AQ376" s="227"/>
      <c r="AR376" s="228"/>
      <c r="AS376" s="228"/>
      <c r="AT376" s="228"/>
      <c r="AU376" s="228"/>
      <c r="AV376" s="228"/>
      <c r="AW376" s="228"/>
      <c r="AX376" s="228"/>
      <c r="AY376" s="227"/>
      <c r="AZ376" s="227"/>
      <c r="BA376" s="227"/>
      <c r="BB376" s="227"/>
      <c r="BC376" s="227"/>
      <c r="BD376" s="227"/>
      <c r="BE376" s="227"/>
      <c r="BF376" s="227"/>
      <c r="BG376" s="227"/>
      <c r="BH376" s="227"/>
      <c r="BI376" s="227"/>
      <c r="BJ376" s="227"/>
      <c r="BK376" s="227"/>
      <c r="BL376" s="227"/>
      <c r="BM376" s="227"/>
      <c r="BN376" s="227"/>
      <c r="BO376" s="227"/>
      <c r="BP376" s="227"/>
      <c r="BQ376" s="227"/>
      <c r="BR376" s="227"/>
      <c r="BS376" s="227"/>
      <c r="BT376" s="227"/>
      <c r="BU376" s="227"/>
      <c r="BV376" s="227"/>
      <c r="BW376" s="227"/>
      <c r="BX376" s="227"/>
      <c r="BY376" s="227"/>
      <c r="BZ376" s="227"/>
      <c r="CA376" s="227"/>
      <c r="CB376" s="227"/>
      <c r="CC376" s="227"/>
      <c r="CD376" s="227"/>
      <c r="CE376" s="227"/>
      <c r="CF376" s="227"/>
      <c r="CG376" s="227"/>
      <c r="CH376" s="227"/>
      <c r="CI376" s="227"/>
      <c r="CJ376" s="227"/>
      <c r="CK376" s="227"/>
    </row>
    <row r="377" spans="1:89" s="78" customFormat="1" x14ac:dyDescent="0.25">
      <c r="A377" s="290"/>
      <c r="P377" s="227"/>
      <c r="Q377" s="227"/>
      <c r="R377" s="227"/>
      <c r="S377" s="227"/>
      <c r="T377" s="227"/>
      <c r="U377" s="237"/>
      <c r="V377" s="286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27"/>
      <c r="AH377" s="227"/>
      <c r="AI377" s="227"/>
      <c r="AJ377" s="237"/>
      <c r="AK377" s="237"/>
      <c r="AL377" s="237"/>
      <c r="AM377" s="237"/>
      <c r="AN377" s="227"/>
      <c r="AO377" s="227"/>
      <c r="AP377" s="227"/>
      <c r="AQ377" s="227"/>
      <c r="AR377" s="228"/>
      <c r="AS377" s="228"/>
      <c r="AT377" s="228"/>
      <c r="AU377" s="228"/>
      <c r="AV377" s="228"/>
      <c r="AW377" s="228"/>
      <c r="AX377" s="228"/>
      <c r="AY377" s="227"/>
      <c r="AZ377" s="227"/>
      <c r="BA377" s="227"/>
      <c r="BB377" s="227"/>
      <c r="BC377" s="227"/>
      <c r="BD377" s="227"/>
      <c r="BE377" s="227"/>
      <c r="BF377" s="227"/>
      <c r="BG377" s="227"/>
      <c r="BH377" s="227"/>
      <c r="BI377" s="227"/>
      <c r="BJ377" s="227"/>
      <c r="BK377" s="227"/>
      <c r="BL377" s="227"/>
      <c r="BM377" s="227"/>
      <c r="BN377" s="227"/>
      <c r="BO377" s="227"/>
      <c r="BP377" s="227"/>
      <c r="BQ377" s="227"/>
      <c r="BR377" s="227"/>
      <c r="BS377" s="227"/>
      <c r="BT377" s="227"/>
      <c r="BU377" s="227"/>
      <c r="BV377" s="227"/>
      <c r="BW377" s="227"/>
      <c r="BX377" s="227"/>
      <c r="BY377" s="227"/>
      <c r="BZ377" s="227"/>
      <c r="CA377" s="227"/>
      <c r="CB377" s="227"/>
      <c r="CC377" s="227"/>
      <c r="CD377" s="227"/>
      <c r="CE377" s="227"/>
      <c r="CF377" s="227"/>
      <c r="CG377" s="227"/>
      <c r="CH377" s="227"/>
      <c r="CI377" s="227"/>
      <c r="CJ377" s="227"/>
      <c r="CK377" s="227"/>
    </row>
    <row r="378" spans="1:89" s="78" customFormat="1" x14ac:dyDescent="0.25">
      <c r="A378" s="290"/>
      <c r="P378" s="227"/>
      <c r="Q378" s="227"/>
      <c r="R378" s="227"/>
      <c r="S378" s="227"/>
      <c r="T378" s="227"/>
      <c r="U378" s="237"/>
      <c r="V378" s="286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27"/>
      <c r="AH378" s="227"/>
      <c r="AI378" s="227"/>
      <c r="AJ378" s="237"/>
      <c r="AK378" s="237"/>
      <c r="AL378" s="237"/>
      <c r="AM378" s="237"/>
      <c r="AN378" s="227"/>
      <c r="AO378" s="227"/>
      <c r="AP378" s="227"/>
      <c r="AQ378" s="227"/>
      <c r="AR378" s="228"/>
      <c r="AS378" s="228"/>
      <c r="AT378" s="228"/>
      <c r="AU378" s="228"/>
      <c r="AV378" s="228"/>
      <c r="AW378" s="228"/>
      <c r="AX378" s="228"/>
      <c r="AY378" s="227"/>
      <c r="AZ378" s="227"/>
      <c r="BA378" s="227"/>
      <c r="BB378" s="227"/>
      <c r="BC378" s="227"/>
      <c r="BD378" s="227"/>
      <c r="BE378" s="227"/>
      <c r="BF378" s="227"/>
      <c r="BG378" s="227"/>
      <c r="BH378" s="227"/>
      <c r="BI378" s="227"/>
      <c r="BJ378" s="227"/>
      <c r="BK378" s="227"/>
      <c r="BL378" s="227"/>
      <c r="BM378" s="227"/>
      <c r="BN378" s="227"/>
      <c r="BO378" s="227"/>
      <c r="BP378" s="227"/>
      <c r="BQ378" s="227"/>
      <c r="BR378" s="227"/>
      <c r="BS378" s="227"/>
      <c r="BT378" s="227"/>
      <c r="BU378" s="227"/>
      <c r="BV378" s="227"/>
      <c r="BW378" s="227"/>
      <c r="BX378" s="227"/>
      <c r="BY378" s="227"/>
      <c r="BZ378" s="227"/>
      <c r="CA378" s="227"/>
      <c r="CB378" s="227"/>
      <c r="CC378" s="227"/>
      <c r="CD378" s="227"/>
      <c r="CE378" s="227"/>
      <c r="CF378" s="227"/>
      <c r="CG378" s="227"/>
      <c r="CH378" s="227"/>
      <c r="CI378" s="227"/>
      <c r="CJ378" s="227"/>
      <c r="CK378" s="227"/>
    </row>
    <row r="379" spans="1:89" s="78" customFormat="1" x14ac:dyDescent="0.25">
      <c r="A379" s="290"/>
      <c r="P379" s="227"/>
      <c r="Q379" s="227"/>
      <c r="R379" s="227"/>
      <c r="S379" s="227"/>
      <c r="T379" s="227"/>
      <c r="U379" s="237"/>
      <c r="V379" s="286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27"/>
      <c r="AH379" s="227"/>
      <c r="AI379" s="227"/>
      <c r="AJ379" s="237"/>
      <c r="AK379" s="237"/>
      <c r="AL379" s="237"/>
      <c r="AM379" s="237"/>
      <c r="AN379" s="227"/>
      <c r="AO379" s="227"/>
      <c r="AP379" s="227"/>
      <c r="AQ379" s="227"/>
      <c r="AR379" s="228"/>
      <c r="AS379" s="228"/>
      <c r="AT379" s="228"/>
      <c r="AU379" s="228"/>
      <c r="AV379" s="228"/>
      <c r="AW379" s="228"/>
      <c r="AX379" s="228"/>
      <c r="AY379" s="227"/>
      <c r="AZ379" s="227"/>
      <c r="BA379" s="227"/>
      <c r="BB379" s="227"/>
      <c r="BC379" s="227"/>
      <c r="BD379" s="227"/>
      <c r="BE379" s="227"/>
      <c r="BF379" s="227"/>
      <c r="BG379" s="227"/>
      <c r="BH379" s="227"/>
      <c r="BI379" s="227"/>
      <c r="BJ379" s="227"/>
      <c r="BK379" s="227"/>
      <c r="BL379" s="227"/>
      <c r="BM379" s="227"/>
      <c r="BN379" s="227"/>
      <c r="BO379" s="227"/>
      <c r="BP379" s="227"/>
      <c r="BQ379" s="227"/>
      <c r="BR379" s="227"/>
      <c r="BS379" s="227"/>
      <c r="BT379" s="227"/>
      <c r="BU379" s="227"/>
      <c r="BV379" s="227"/>
      <c r="BW379" s="227"/>
      <c r="BX379" s="227"/>
      <c r="BY379" s="227"/>
      <c r="BZ379" s="227"/>
      <c r="CA379" s="227"/>
      <c r="CB379" s="227"/>
      <c r="CC379" s="227"/>
      <c r="CD379" s="227"/>
      <c r="CE379" s="227"/>
      <c r="CF379" s="227"/>
      <c r="CG379" s="227"/>
      <c r="CH379" s="227"/>
      <c r="CI379" s="227"/>
      <c r="CJ379" s="227"/>
      <c r="CK379" s="227"/>
    </row>
    <row r="380" spans="1:89" s="78" customFormat="1" x14ac:dyDescent="0.25">
      <c r="A380" s="290"/>
      <c r="P380" s="227"/>
      <c r="Q380" s="227"/>
      <c r="R380" s="227"/>
      <c r="S380" s="227"/>
      <c r="T380" s="227"/>
      <c r="U380" s="237"/>
      <c r="V380" s="286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27"/>
      <c r="AH380" s="227"/>
      <c r="AI380" s="227"/>
      <c r="AJ380" s="237"/>
      <c r="AK380" s="237"/>
      <c r="AL380" s="237"/>
      <c r="AM380" s="237"/>
      <c r="AN380" s="227"/>
      <c r="AO380" s="227"/>
      <c r="AP380" s="227"/>
      <c r="AQ380" s="227"/>
      <c r="AR380" s="228"/>
      <c r="AS380" s="228"/>
      <c r="AT380" s="228"/>
      <c r="AU380" s="228"/>
      <c r="AV380" s="228"/>
      <c r="AW380" s="228"/>
      <c r="AX380" s="228"/>
      <c r="AY380" s="227"/>
      <c r="AZ380" s="227"/>
      <c r="BA380" s="227"/>
      <c r="BB380" s="227"/>
      <c r="BC380" s="227"/>
      <c r="BD380" s="227"/>
      <c r="BE380" s="227"/>
      <c r="BF380" s="227"/>
      <c r="BG380" s="227"/>
      <c r="BH380" s="227"/>
      <c r="BI380" s="227"/>
      <c r="BJ380" s="227"/>
      <c r="BK380" s="227"/>
      <c r="BL380" s="227"/>
      <c r="BM380" s="227"/>
      <c r="BN380" s="227"/>
      <c r="BO380" s="227"/>
      <c r="BP380" s="227"/>
      <c r="BQ380" s="227"/>
      <c r="BR380" s="227"/>
      <c r="BS380" s="227"/>
      <c r="BT380" s="227"/>
      <c r="BU380" s="227"/>
      <c r="BV380" s="227"/>
      <c r="BW380" s="227"/>
      <c r="BX380" s="227"/>
      <c r="BY380" s="227"/>
      <c r="BZ380" s="227"/>
      <c r="CA380" s="227"/>
      <c r="CB380" s="227"/>
      <c r="CC380" s="227"/>
      <c r="CD380" s="227"/>
      <c r="CE380" s="227"/>
      <c r="CF380" s="227"/>
      <c r="CG380" s="227"/>
      <c r="CH380" s="227"/>
      <c r="CI380" s="227"/>
      <c r="CJ380" s="227"/>
      <c r="CK380" s="227"/>
    </row>
    <row r="381" spans="1:89" s="78" customFormat="1" x14ac:dyDescent="0.25">
      <c r="A381" s="290"/>
      <c r="P381" s="227"/>
      <c r="Q381" s="227"/>
      <c r="R381" s="227"/>
      <c r="S381" s="227"/>
      <c r="T381" s="227"/>
      <c r="U381" s="237"/>
      <c r="V381" s="286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27"/>
      <c r="AH381" s="227"/>
      <c r="AI381" s="227"/>
      <c r="AJ381" s="237"/>
      <c r="AK381" s="237"/>
      <c r="AL381" s="237"/>
      <c r="AM381" s="237"/>
      <c r="AN381" s="227"/>
      <c r="AO381" s="227"/>
      <c r="AP381" s="227"/>
      <c r="AQ381" s="227"/>
      <c r="AR381" s="228"/>
      <c r="AS381" s="228"/>
      <c r="AT381" s="228"/>
      <c r="AU381" s="228"/>
      <c r="AV381" s="228"/>
      <c r="AW381" s="228"/>
      <c r="AX381" s="228"/>
      <c r="AY381" s="227"/>
      <c r="AZ381" s="227"/>
      <c r="BA381" s="227"/>
      <c r="BB381" s="227"/>
      <c r="BC381" s="227"/>
      <c r="BD381" s="227"/>
      <c r="BE381" s="227"/>
      <c r="BF381" s="227"/>
      <c r="BG381" s="227"/>
      <c r="BH381" s="227"/>
      <c r="BI381" s="227"/>
      <c r="BJ381" s="227"/>
      <c r="BK381" s="227"/>
      <c r="BL381" s="227"/>
      <c r="BM381" s="227"/>
      <c r="BN381" s="227"/>
      <c r="BO381" s="227"/>
      <c r="BP381" s="227"/>
      <c r="BQ381" s="227"/>
      <c r="BR381" s="227"/>
      <c r="BS381" s="227"/>
      <c r="BT381" s="227"/>
      <c r="BU381" s="227"/>
      <c r="BV381" s="227"/>
      <c r="BW381" s="227"/>
      <c r="BX381" s="227"/>
      <c r="BY381" s="227"/>
      <c r="BZ381" s="227"/>
      <c r="CA381" s="227"/>
      <c r="CB381" s="227"/>
      <c r="CC381" s="227"/>
      <c r="CD381" s="227"/>
      <c r="CE381" s="227"/>
      <c r="CF381" s="227"/>
      <c r="CG381" s="227"/>
      <c r="CH381" s="227"/>
      <c r="CI381" s="227"/>
      <c r="CJ381" s="227"/>
      <c r="CK381" s="227"/>
    </row>
    <row r="382" spans="1:89" s="78" customFormat="1" x14ac:dyDescent="0.25">
      <c r="A382" s="290"/>
      <c r="P382" s="227"/>
      <c r="Q382" s="227"/>
      <c r="R382" s="227"/>
      <c r="S382" s="227"/>
      <c r="T382" s="227"/>
      <c r="U382" s="237"/>
      <c r="V382" s="286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27"/>
      <c r="AH382" s="227"/>
      <c r="AI382" s="227"/>
      <c r="AJ382" s="237"/>
      <c r="AK382" s="237"/>
      <c r="AL382" s="237"/>
      <c r="AM382" s="237"/>
      <c r="AN382" s="227"/>
      <c r="AO382" s="227"/>
      <c r="AP382" s="227"/>
      <c r="AQ382" s="227"/>
      <c r="AR382" s="228"/>
      <c r="AS382" s="228"/>
      <c r="AT382" s="228"/>
      <c r="AU382" s="228"/>
      <c r="AV382" s="228"/>
      <c r="AW382" s="228"/>
      <c r="AX382" s="228"/>
      <c r="AY382" s="227"/>
      <c r="AZ382" s="227"/>
      <c r="BA382" s="227"/>
      <c r="BB382" s="227"/>
      <c r="BC382" s="227"/>
      <c r="BD382" s="227"/>
      <c r="BE382" s="227"/>
      <c r="BF382" s="227"/>
      <c r="BG382" s="227"/>
      <c r="BH382" s="227"/>
      <c r="BI382" s="227"/>
      <c r="BJ382" s="227"/>
      <c r="BK382" s="227"/>
      <c r="BL382" s="227"/>
      <c r="BM382" s="227"/>
      <c r="BN382" s="227"/>
      <c r="BO382" s="227"/>
      <c r="BP382" s="227"/>
      <c r="BQ382" s="227"/>
      <c r="BR382" s="227"/>
      <c r="BS382" s="227"/>
      <c r="BT382" s="227"/>
      <c r="BU382" s="227"/>
      <c r="BV382" s="227"/>
      <c r="BW382" s="227"/>
      <c r="BX382" s="227"/>
      <c r="BY382" s="227"/>
      <c r="BZ382" s="227"/>
      <c r="CA382" s="227"/>
      <c r="CB382" s="227"/>
      <c r="CC382" s="227"/>
      <c r="CD382" s="227"/>
      <c r="CE382" s="227"/>
      <c r="CF382" s="227"/>
      <c r="CG382" s="227"/>
      <c r="CH382" s="227"/>
      <c r="CI382" s="227"/>
      <c r="CJ382" s="227"/>
      <c r="CK382" s="227"/>
    </row>
    <row r="383" spans="1:89" s="78" customFormat="1" x14ac:dyDescent="0.25">
      <c r="A383" s="290"/>
      <c r="P383" s="227"/>
      <c r="Q383" s="227"/>
      <c r="R383" s="227"/>
      <c r="S383" s="227"/>
      <c r="T383" s="227"/>
      <c r="U383" s="237"/>
      <c r="V383" s="286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27"/>
      <c r="AH383" s="227"/>
      <c r="AI383" s="227"/>
      <c r="AJ383" s="237"/>
      <c r="AK383" s="237"/>
      <c r="AL383" s="237"/>
      <c r="AM383" s="237"/>
      <c r="AN383" s="227"/>
      <c r="AO383" s="227"/>
      <c r="AP383" s="227"/>
      <c r="AQ383" s="227"/>
      <c r="AR383" s="228"/>
      <c r="AS383" s="228"/>
      <c r="AT383" s="228"/>
      <c r="AU383" s="228"/>
      <c r="AV383" s="228"/>
      <c r="AW383" s="228"/>
      <c r="AX383" s="228"/>
      <c r="AY383" s="227"/>
      <c r="AZ383" s="227"/>
      <c r="BA383" s="227"/>
      <c r="BB383" s="227"/>
      <c r="BC383" s="227"/>
      <c r="BD383" s="227"/>
      <c r="BE383" s="227"/>
      <c r="BF383" s="227"/>
      <c r="BG383" s="227"/>
      <c r="BH383" s="227"/>
      <c r="BI383" s="227"/>
      <c r="BJ383" s="227"/>
      <c r="BK383" s="227"/>
      <c r="BL383" s="227"/>
      <c r="BM383" s="227"/>
      <c r="BN383" s="227"/>
      <c r="BO383" s="227"/>
      <c r="BP383" s="227"/>
      <c r="BQ383" s="227"/>
      <c r="BR383" s="227"/>
      <c r="BS383" s="227"/>
      <c r="BT383" s="227"/>
      <c r="BU383" s="227"/>
      <c r="BV383" s="227"/>
      <c r="BW383" s="227"/>
      <c r="BX383" s="227"/>
      <c r="BY383" s="227"/>
      <c r="BZ383" s="227"/>
      <c r="CA383" s="227"/>
      <c r="CB383" s="227"/>
      <c r="CC383" s="227"/>
      <c r="CD383" s="227"/>
      <c r="CE383" s="227"/>
      <c r="CF383" s="227"/>
      <c r="CG383" s="227"/>
      <c r="CH383" s="227"/>
      <c r="CI383" s="227"/>
      <c r="CJ383" s="227"/>
      <c r="CK383" s="227"/>
    </row>
    <row r="384" spans="1:89" s="78" customFormat="1" x14ac:dyDescent="0.25">
      <c r="A384" s="290"/>
      <c r="P384" s="227"/>
      <c r="Q384" s="227"/>
      <c r="R384" s="227"/>
      <c r="S384" s="227"/>
      <c r="T384" s="227"/>
      <c r="U384" s="237"/>
      <c r="V384" s="286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27"/>
      <c r="AH384" s="227"/>
      <c r="AI384" s="227"/>
      <c r="AJ384" s="237"/>
      <c r="AK384" s="237"/>
      <c r="AL384" s="237"/>
      <c r="AM384" s="237"/>
      <c r="AN384" s="227"/>
      <c r="AO384" s="227"/>
      <c r="AP384" s="227"/>
      <c r="AQ384" s="227"/>
      <c r="AR384" s="228"/>
      <c r="AS384" s="228"/>
      <c r="AT384" s="228"/>
      <c r="AU384" s="228"/>
      <c r="AV384" s="228"/>
      <c r="AW384" s="228"/>
      <c r="AX384" s="228"/>
      <c r="AY384" s="227"/>
      <c r="AZ384" s="227"/>
      <c r="BA384" s="227"/>
      <c r="BB384" s="227"/>
      <c r="BC384" s="227"/>
      <c r="BD384" s="227"/>
      <c r="BE384" s="227"/>
      <c r="BF384" s="227"/>
      <c r="BG384" s="227"/>
      <c r="BH384" s="227"/>
      <c r="BI384" s="227"/>
      <c r="BJ384" s="227"/>
      <c r="BK384" s="227"/>
      <c r="BL384" s="227"/>
      <c r="BM384" s="227"/>
      <c r="BN384" s="227"/>
      <c r="BO384" s="227"/>
      <c r="BP384" s="227"/>
      <c r="BQ384" s="227"/>
      <c r="BR384" s="227"/>
      <c r="BS384" s="227"/>
      <c r="BT384" s="227"/>
      <c r="BU384" s="227"/>
      <c r="BV384" s="227"/>
      <c r="BW384" s="227"/>
      <c r="BX384" s="227"/>
      <c r="BY384" s="227"/>
      <c r="BZ384" s="227"/>
      <c r="CA384" s="227"/>
      <c r="CB384" s="227"/>
      <c r="CC384" s="227"/>
      <c r="CD384" s="227"/>
      <c r="CE384" s="227"/>
      <c r="CF384" s="227"/>
      <c r="CG384" s="227"/>
      <c r="CH384" s="227"/>
      <c r="CI384" s="227"/>
      <c r="CJ384" s="227"/>
      <c r="CK384" s="227"/>
    </row>
    <row r="385" spans="1:89" s="78" customFormat="1" x14ac:dyDescent="0.25">
      <c r="A385" s="290"/>
      <c r="P385" s="227"/>
      <c r="Q385" s="227"/>
      <c r="R385" s="227"/>
      <c r="S385" s="227"/>
      <c r="T385" s="227"/>
      <c r="U385" s="237"/>
      <c r="V385" s="286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27"/>
      <c r="AH385" s="227"/>
      <c r="AI385" s="227"/>
      <c r="AJ385" s="237"/>
      <c r="AK385" s="237"/>
      <c r="AL385" s="237"/>
      <c r="AM385" s="237"/>
      <c r="AN385" s="227"/>
      <c r="AO385" s="227"/>
      <c r="AP385" s="227"/>
      <c r="AQ385" s="227"/>
      <c r="AR385" s="228"/>
      <c r="AS385" s="228"/>
      <c r="AT385" s="228"/>
      <c r="AU385" s="228"/>
      <c r="AV385" s="228"/>
      <c r="AW385" s="228"/>
      <c r="AX385" s="228"/>
      <c r="AY385" s="227"/>
      <c r="AZ385" s="227"/>
      <c r="BA385" s="227"/>
      <c r="BB385" s="227"/>
      <c r="BC385" s="227"/>
      <c r="BD385" s="227"/>
      <c r="BE385" s="227"/>
      <c r="BF385" s="227"/>
      <c r="BG385" s="227"/>
      <c r="BH385" s="227"/>
      <c r="BI385" s="227"/>
      <c r="BJ385" s="227"/>
      <c r="BK385" s="227"/>
      <c r="BL385" s="227"/>
      <c r="BM385" s="227"/>
      <c r="BN385" s="227"/>
      <c r="BO385" s="227"/>
      <c r="BP385" s="227"/>
      <c r="BQ385" s="227"/>
      <c r="BR385" s="227"/>
      <c r="BS385" s="227"/>
      <c r="BT385" s="227"/>
      <c r="BU385" s="227"/>
      <c r="BV385" s="227"/>
      <c r="BW385" s="227"/>
      <c r="BX385" s="227"/>
      <c r="BY385" s="227"/>
      <c r="BZ385" s="227"/>
      <c r="CA385" s="227"/>
      <c r="CB385" s="227"/>
      <c r="CC385" s="227"/>
      <c r="CD385" s="227"/>
      <c r="CE385" s="227"/>
      <c r="CF385" s="227"/>
      <c r="CG385" s="227"/>
      <c r="CH385" s="227"/>
      <c r="CI385" s="227"/>
      <c r="CJ385" s="227"/>
      <c r="CK385" s="227"/>
    </row>
    <row r="386" spans="1:89" s="78" customFormat="1" x14ac:dyDescent="0.25">
      <c r="A386" s="290"/>
      <c r="P386" s="227"/>
      <c r="Q386" s="227"/>
      <c r="R386" s="227"/>
      <c r="S386" s="227"/>
      <c r="T386" s="227"/>
      <c r="U386" s="237"/>
      <c r="V386" s="286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27"/>
      <c r="AH386" s="227"/>
      <c r="AI386" s="227"/>
      <c r="AJ386" s="237"/>
      <c r="AK386" s="237"/>
      <c r="AL386" s="237"/>
      <c r="AM386" s="237"/>
      <c r="AN386" s="227"/>
      <c r="AO386" s="227"/>
      <c r="AP386" s="227"/>
      <c r="AQ386" s="227"/>
      <c r="AR386" s="228"/>
      <c r="AS386" s="228"/>
      <c r="AT386" s="228"/>
      <c r="AU386" s="228"/>
      <c r="AV386" s="228"/>
      <c r="AW386" s="228"/>
      <c r="AX386" s="228"/>
      <c r="AY386" s="227"/>
      <c r="AZ386" s="227"/>
      <c r="BA386" s="227"/>
      <c r="BB386" s="227"/>
      <c r="BC386" s="227"/>
      <c r="BD386" s="227"/>
      <c r="BE386" s="227"/>
      <c r="BF386" s="227"/>
      <c r="BG386" s="227"/>
      <c r="BH386" s="227"/>
      <c r="BI386" s="227"/>
      <c r="BJ386" s="227"/>
      <c r="BK386" s="227"/>
      <c r="BL386" s="227"/>
      <c r="BM386" s="227"/>
      <c r="BN386" s="227"/>
      <c r="BO386" s="227"/>
      <c r="BP386" s="227"/>
      <c r="BQ386" s="227"/>
      <c r="BR386" s="227"/>
      <c r="BS386" s="227"/>
      <c r="BT386" s="227"/>
      <c r="BU386" s="227"/>
      <c r="BV386" s="227"/>
      <c r="BW386" s="227"/>
      <c r="BX386" s="227"/>
      <c r="BY386" s="227"/>
      <c r="BZ386" s="227"/>
      <c r="CA386" s="227"/>
      <c r="CB386" s="227"/>
      <c r="CC386" s="227"/>
      <c r="CD386" s="227"/>
      <c r="CE386" s="227"/>
      <c r="CF386" s="227"/>
      <c r="CG386" s="227"/>
      <c r="CH386" s="227"/>
      <c r="CI386" s="227"/>
      <c r="CJ386" s="227"/>
      <c r="CK386" s="227"/>
    </row>
    <row r="387" spans="1:89" s="78" customFormat="1" x14ac:dyDescent="0.25">
      <c r="A387" s="290"/>
      <c r="P387" s="227"/>
      <c r="Q387" s="227"/>
      <c r="R387" s="227"/>
      <c r="S387" s="227"/>
      <c r="T387" s="227"/>
      <c r="U387" s="237"/>
      <c r="V387" s="286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27"/>
      <c r="AH387" s="227"/>
      <c r="AI387" s="227"/>
      <c r="AJ387" s="237"/>
      <c r="AK387" s="237"/>
      <c r="AL387" s="237"/>
      <c r="AM387" s="237"/>
      <c r="AN387" s="227"/>
      <c r="AO387" s="227"/>
      <c r="AP387" s="227"/>
      <c r="AQ387" s="227"/>
      <c r="AR387" s="228"/>
      <c r="AS387" s="228"/>
      <c r="AT387" s="228"/>
      <c r="AU387" s="228"/>
      <c r="AV387" s="228"/>
      <c r="AW387" s="228"/>
      <c r="AX387" s="228"/>
      <c r="AY387" s="227"/>
      <c r="AZ387" s="227"/>
      <c r="BA387" s="227"/>
      <c r="BB387" s="227"/>
      <c r="BC387" s="227"/>
      <c r="BD387" s="227"/>
      <c r="BE387" s="227"/>
      <c r="BF387" s="227"/>
      <c r="BG387" s="227"/>
      <c r="BH387" s="227"/>
      <c r="BI387" s="227"/>
      <c r="BJ387" s="227"/>
      <c r="BK387" s="227"/>
      <c r="BL387" s="227"/>
      <c r="BM387" s="227"/>
      <c r="BN387" s="227"/>
      <c r="BO387" s="227"/>
      <c r="BP387" s="227"/>
      <c r="BQ387" s="227"/>
      <c r="BR387" s="227"/>
      <c r="BS387" s="227"/>
      <c r="BT387" s="227"/>
      <c r="BU387" s="227"/>
      <c r="BV387" s="227"/>
      <c r="BW387" s="227"/>
      <c r="BX387" s="227"/>
      <c r="BY387" s="227"/>
      <c r="BZ387" s="227"/>
      <c r="CA387" s="227"/>
      <c r="CB387" s="227"/>
      <c r="CC387" s="227"/>
      <c r="CD387" s="227"/>
      <c r="CE387" s="227"/>
      <c r="CF387" s="227"/>
      <c r="CG387" s="227"/>
      <c r="CH387" s="227"/>
      <c r="CI387" s="227"/>
      <c r="CJ387" s="227"/>
      <c r="CK387" s="227"/>
    </row>
    <row r="388" spans="1:89" s="78" customFormat="1" x14ac:dyDescent="0.25">
      <c r="A388" s="290"/>
      <c r="P388" s="227"/>
      <c r="Q388" s="227"/>
      <c r="R388" s="227"/>
      <c r="S388" s="227"/>
      <c r="T388" s="227"/>
      <c r="U388" s="237"/>
      <c r="V388" s="286"/>
      <c r="W388" s="237"/>
      <c r="X388" s="237"/>
      <c r="Y388" s="237"/>
      <c r="Z388" s="237"/>
      <c r="AA388" s="237"/>
      <c r="AB388" s="237"/>
      <c r="AC388" s="237"/>
      <c r="AD388" s="237"/>
      <c r="AE388" s="237"/>
      <c r="AF388" s="237"/>
      <c r="AG388" s="227"/>
      <c r="AH388" s="227"/>
      <c r="AI388" s="227"/>
      <c r="AJ388" s="237"/>
      <c r="AK388" s="237"/>
      <c r="AL388" s="237"/>
      <c r="AM388" s="237"/>
      <c r="AN388" s="227"/>
      <c r="AO388" s="227"/>
      <c r="AP388" s="227"/>
      <c r="AQ388" s="227"/>
      <c r="AR388" s="228"/>
      <c r="AS388" s="228"/>
      <c r="AT388" s="228"/>
      <c r="AU388" s="228"/>
      <c r="AV388" s="228"/>
      <c r="AW388" s="228"/>
      <c r="AX388" s="228"/>
      <c r="AY388" s="227"/>
      <c r="AZ388" s="227"/>
      <c r="BA388" s="227"/>
      <c r="BB388" s="227"/>
      <c r="BC388" s="227"/>
      <c r="BD388" s="227"/>
      <c r="BE388" s="227"/>
      <c r="BF388" s="227"/>
      <c r="BG388" s="227"/>
      <c r="BH388" s="227"/>
      <c r="BI388" s="227"/>
      <c r="BJ388" s="227"/>
      <c r="BK388" s="227"/>
      <c r="BL388" s="227"/>
      <c r="BM388" s="227"/>
      <c r="BN388" s="227"/>
      <c r="BO388" s="227"/>
      <c r="BP388" s="227"/>
      <c r="BQ388" s="227"/>
      <c r="BR388" s="227"/>
      <c r="BS388" s="227"/>
      <c r="BT388" s="227"/>
      <c r="BU388" s="227"/>
      <c r="BV388" s="227"/>
      <c r="BW388" s="227"/>
      <c r="BX388" s="227"/>
      <c r="BY388" s="227"/>
      <c r="BZ388" s="227"/>
      <c r="CA388" s="227"/>
      <c r="CB388" s="227"/>
      <c r="CC388" s="227"/>
      <c r="CD388" s="227"/>
      <c r="CE388" s="227"/>
      <c r="CF388" s="227"/>
      <c r="CG388" s="227"/>
      <c r="CH388" s="227"/>
      <c r="CI388" s="227"/>
      <c r="CJ388" s="227"/>
      <c r="CK388" s="227"/>
    </row>
    <row r="389" spans="1:89" s="78" customFormat="1" x14ac:dyDescent="0.25">
      <c r="A389" s="290"/>
      <c r="P389" s="227"/>
      <c r="Q389" s="227"/>
      <c r="R389" s="227"/>
      <c r="S389" s="227"/>
      <c r="T389" s="227"/>
      <c r="U389" s="237"/>
      <c r="V389" s="286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27"/>
      <c r="AH389" s="227"/>
      <c r="AI389" s="227"/>
      <c r="AJ389" s="237"/>
      <c r="AK389" s="237"/>
      <c r="AL389" s="237"/>
      <c r="AM389" s="237"/>
      <c r="AN389" s="227"/>
      <c r="AO389" s="227"/>
      <c r="AP389" s="227"/>
      <c r="AQ389" s="227"/>
      <c r="AR389" s="228"/>
      <c r="AS389" s="228"/>
      <c r="AT389" s="228"/>
      <c r="AU389" s="228"/>
      <c r="AV389" s="228"/>
      <c r="AW389" s="228"/>
      <c r="AX389" s="228"/>
      <c r="AY389" s="227"/>
      <c r="AZ389" s="227"/>
      <c r="BA389" s="227"/>
      <c r="BB389" s="227"/>
      <c r="BC389" s="227"/>
      <c r="BD389" s="227"/>
      <c r="BE389" s="227"/>
      <c r="BF389" s="227"/>
      <c r="BG389" s="227"/>
      <c r="BH389" s="227"/>
      <c r="BI389" s="227"/>
      <c r="BJ389" s="227"/>
      <c r="BK389" s="227"/>
      <c r="BL389" s="227"/>
      <c r="BM389" s="227"/>
      <c r="BN389" s="227"/>
      <c r="BO389" s="227"/>
      <c r="BP389" s="227"/>
      <c r="BQ389" s="227"/>
      <c r="BR389" s="227"/>
      <c r="BS389" s="227"/>
      <c r="BT389" s="227"/>
      <c r="BU389" s="227"/>
      <c r="BV389" s="227"/>
      <c r="BW389" s="227"/>
      <c r="BX389" s="227"/>
      <c r="BY389" s="227"/>
      <c r="BZ389" s="227"/>
      <c r="CA389" s="227"/>
      <c r="CB389" s="227"/>
      <c r="CC389" s="227"/>
      <c r="CD389" s="227"/>
      <c r="CE389" s="227"/>
      <c r="CF389" s="227"/>
      <c r="CG389" s="227"/>
      <c r="CH389" s="227"/>
      <c r="CI389" s="227"/>
      <c r="CJ389" s="227"/>
      <c r="CK389" s="227"/>
    </row>
    <row r="390" spans="1:89" s="78" customFormat="1" x14ac:dyDescent="0.25">
      <c r="A390" s="290"/>
      <c r="P390" s="227"/>
      <c r="Q390" s="227"/>
      <c r="R390" s="227"/>
      <c r="S390" s="227"/>
      <c r="T390" s="227"/>
      <c r="U390" s="237"/>
      <c r="V390" s="286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27"/>
      <c r="AH390" s="227"/>
      <c r="AI390" s="227"/>
      <c r="AJ390" s="237"/>
      <c r="AK390" s="237"/>
      <c r="AL390" s="237"/>
      <c r="AM390" s="237"/>
      <c r="AN390" s="227"/>
      <c r="AO390" s="227"/>
      <c r="AP390" s="227"/>
      <c r="AQ390" s="227"/>
      <c r="AR390" s="228"/>
      <c r="AS390" s="228"/>
      <c r="AT390" s="228"/>
      <c r="AU390" s="228"/>
      <c r="AV390" s="228"/>
      <c r="AW390" s="228"/>
      <c r="AX390" s="228"/>
      <c r="AY390" s="227"/>
      <c r="AZ390" s="227"/>
      <c r="BA390" s="227"/>
      <c r="BB390" s="227"/>
      <c r="BC390" s="227"/>
      <c r="BD390" s="227"/>
      <c r="BE390" s="227"/>
      <c r="BF390" s="227"/>
      <c r="BG390" s="227"/>
      <c r="BH390" s="227"/>
      <c r="BI390" s="227"/>
      <c r="BJ390" s="227"/>
      <c r="BK390" s="227"/>
      <c r="BL390" s="227"/>
      <c r="BM390" s="227"/>
      <c r="BN390" s="227"/>
      <c r="BO390" s="227"/>
      <c r="BP390" s="227"/>
      <c r="BQ390" s="227"/>
      <c r="BR390" s="227"/>
      <c r="BS390" s="227"/>
      <c r="BT390" s="227"/>
      <c r="BU390" s="227"/>
      <c r="BV390" s="227"/>
      <c r="BW390" s="227"/>
      <c r="BX390" s="227"/>
      <c r="BY390" s="227"/>
      <c r="BZ390" s="227"/>
      <c r="CA390" s="227"/>
      <c r="CB390" s="227"/>
      <c r="CC390" s="227"/>
      <c r="CD390" s="227"/>
      <c r="CE390" s="227"/>
      <c r="CF390" s="227"/>
      <c r="CG390" s="227"/>
      <c r="CH390" s="227"/>
      <c r="CI390" s="227"/>
      <c r="CJ390" s="227"/>
      <c r="CK390" s="227"/>
    </row>
    <row r="391" spans="1:89" s="78" customFormat="1" x14ac:dyDescent="0.25">
      <c r="A391" s="290"/>
      <c r="P391" s="227"/>
      <c r="Q391" s="227"/>
      <c r="R391" s="227"/>
      <c r="S391" s="227"/>
      <c r="T391" s="227"/>
      <c r="U391" s="237"/>
      <c r="V391" s="286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27"/>
      <c r="AH391" s="227"/>
      <c r="AI391" s="227"/>
      <c r="AJ391" s="237"/>
      <c r="AK391" s="237"/>
      <c r="AL391" s="237"/>
      <c r="AM391" s="237"/>
      <c r="AN391" s="227"/>
      <c r="AO391" s="227"/>
      <c r="AP391" s="227"/>
      <c r="AQ391" s="227"/>
      <c r="AR391" s="228"/>
      <c r="AS391" s="228"/>
      <c r="AT391" s="228"/>
      <c r="AU391" s="228"/>
      <c r="AV391" s="228"/>
      <c r="AW391" s="228"/>
      <c r="AX391" s="228"/>
      <c r="AY391" s="227"/>
      <c r="AZ391" s="227"/>
      <c r="BA391" s="227"/>
      <c r="BB391" s="227"/>
      <c r="BC391" s="227"/>
      <c r="BD391" s="227"/>
      <c r="BE391" s="227"/>
      <c r="BF391" s="227"/>
      <c r="BG391" s="227"/>
      <c r="BH391" s="227"/>
      <c r="BI391" s="227"/>
      <c r="BJ391" s="227"/>
      <c r="BK391" s="227"/>
      <c r="BL391" s="227"/>
      <c r="BM391" s="227"/>
      <c r="BN391" s="227"/>
      <c r="BO391" s="227"/>
      <c r="BP391" s="227"/>
      <c r="BQ391" s="227"/>
      <c r="BR391" s="227"/>
      <c r="BS391" s="227"/>
      <c r="BT391" s="227"/>
      <c r="BU391" s="227"/>
      <c r="BV391" s="227"/>
      <c r="BW391" s="227"/>
      <c r="BX391" s="227"/>
      <c r="BY391" s="227"/>
      <c r="BZ391" s="227"/>
      <c r="CA391" s="227"/>
      <c r="CB391" s="227"/>
      <c r="CC391" s="227"/>
      <c r="CD391" s="227"/>
      <c r="CE391" s="227"/>
      <c r="CF391" s="227"/>
      <c r="CG391" s="227"/>
      <c r="CH391" s="227"/>
      <c r="CI391" s="227"/>
      <c r="CJ391" s="227"/>
      <c r="CK391" s="227"/>
    </row>
    <row r="392" spans="1:89" s="78" customFormat="1" x14ac:dyDescent="0.25">
      <c r="A392" s="290"/>
      <c r="P392" s="227"/>
      <c r="Q392" s="227"/>
      <c r="R392" s="227"/>
      <c r="S392" s="227"/>
      <c r="T392" s="227"/>
      <c r="U392" s="237"/>
      <c r="V392" s="286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27"/>
      <c r="AH392" s="227"/>
      <c r="AI392" s="227"/>
      <c r="AJ392" s="237"/>
      <c r="AK392" s="237"/>
      <c r="AL392" s="237"/>
      <c r="AM392" s="237"/>
      <c r="AN392" s="227"/>
      <c r="AO392" s="227"/>
      <c r="AP392" s="227"/>
      <c r="AQ392" s="227"/>
      <c r="AR392" s="228"/>
      <c r="AS392" s="228"/>
      <c r="AT392" s="228"/>
      <c r="AU392" s="228"/>
      <c r="AV392" s="228"/>
      <c r="AW392" s="228"/>
      <c r="AX392" s="228"/>
      <c r="AY392" s="227"/>
      <c r="AZ392" s="227"/>
      <c r="BA392" s="227"/>
      <c r="BB392" s="227"/>
      <c r="BC392" s="227"/>
      <c r="BD392" s="227"/>
      <c r="BE392" s="227"/>
      <c r="BF392" s="227"/>
      <c r="BG392" s="227"/>
      <c r="BH392" s="227"/>
      <c r="BI392" s="227"/>
      <c r="BJ392" s="227"/>
      <c r="BK392" s="227"/>
      <c r="BL392" s="227"/>
      <c r="BM392" s="227"/>
      <c r="BN392" s="227"/>
      <c r="BO392" s="227"/>
      <c r="BP392" s="227"/>
      <c r="BQ392" s="227"/>
      <c r="BR392" s="227"/>
      <c r="BS392" s="227"/>
      <c r="BT392" s="227"/>
      <c r="BU392" s="227"/>
      <c r="BV392" s="227"/>
      <c r="BW392" s="227"/>
      <c r="BX392" s="227"/>
      <c r="BY392" s="227"/>
      <c r="BZ392" s="227"/>
      <c r="CA392" s="227"/>
      <c r="CB392" s="227"/>
      <c r="CC392" s="227"/>
      <c r="CD392" s="227"/>
      <c r="CE392" s="227"/>
      <c r="CF392" s="227"/>
      <c r="CG392" s="227"/>
      <c r="CH392" s="227"/>
      <c r="CI392" s="227"/>
      <c r="CJ392" s="227"/>
      <c r="CK392" s="227"/>
    </row>
    <row r="393" spans="1:89" s="78" customFormat="1" x14ac:dyDescent="0.25">
      <c r="A393" s="290"/>
      <c r="P393" s="227"/>
      <c r="Q393" s="227"/>
      <c r="R393" s="227"/>
      <c r="S393" s="227"/>
      <c r="T393" s="227"/>
      <c r="U393" s="237"/>
      <c r="V393" s="286"/>
      <c r="W393" s="237"/>
      <c r="X393" s="237"/>
      <c r="Y393" s="237"/>
      <c r="Z393" s="237"/>
      <c r="AA393" s="237"/>
      <c r="AB393" s="237"/>
      <c r="AC393" s="237"/>
      <c r="AD393" s="237"/>
      <c r="AE393" s="237"/>
      <c r="AF393" s="237"/>
      <c r="AG393" s="227"/>
      <c r="AH393" s="227"/>
      <c r="AI393" s="227"/>
      <c r="AJ393" s="237"/>
      <c r="AK393" s="237"/>
      <c r="AL393" s="237"/>
      <c r="AM393" s="237"/>
      <c r="AN393" s="227"/>
      <c r="AO393" s="227"/>
      <c r="AP393" s="227"/>
      <c r="AQ393" s="227"/>
      <c r="AR393" s="228"/>
      <c r="AS393" s="228"/>
      <c r="AT393" s="228"/>
      <c r="AU393" s="228"/>
      <c r="AV393" s="228"/>
      <c r="AW393" s="228"/>
      <c r="AX393" s="228"/>
      <c r="AY393" s="227"/>
      <c r="AZ393" s="227"/>
      <c r="BA393" s="227"/>
      <c r="BB393" s="227"/>
      <c r="BC393" s="227"/>
      <c r="BD393" s="227"/>
      <c r="BE393" s="227"/>
      <c r="BF393" s="227"/>
      <c r="BG393" s="227"/>
      <c r="BH393" s="227"/>
      <c r="BI393" s="227"/>
      <c r="BJ393" s="227"/>
      <c r="BK393" s="227"/>
      <c r="BL393" s="227"/>
      <c r="BM393" s="227"/>
      <c r="BN393" s="227"/>
      <c r="BO393" s="227"/>
      <c r="BP393" s="227"/>
      <c r="BQ393" s="227"/>
      <c r="BR393" s="227"/>
      <c r="BS393" s="227"/>
      <c r="BT393" s="227"/>
      <c r="BU393" s="227"/>
      <c r="BV393" s="227"/>
      <c r="BW393" s="227"/>
      <c r="BX393" s="227"/>
      <c r="BY393" s="227"/>
      <c r="BZ393" s="227"/>
      <c r="CA393" s="227"/>
      <c r="CB393" s="227"/>
      <c r="CC393" s="227"/>
      <c r="CD393" s="227"/>
      <c r="CE393" s="227"/>
      <c r="CF393" s="227"/>
      <c r="CG393" s="227"/>
      <c r="CH393" s="227"/>
      <c r="CI393" s="227"/>
      <c r="CJ393" s="227"/>
      <c r="CK393" s="227"/>
    </row>
    <row r="394" spans="1:89" s="78" customFormat="1" x14ac:dyDescent="0.25">
      <c r="A394" s="290"/>
      <c r="P394" s="227"/>
      <c r="Q394" s="227"/>
      <c r="R394" s="227"/>
      <c r="S394" s="227"/>
      <c r="T394" s="227"/>
      <c r="U394" s="237"/>
      <c r="V394" s="286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27"/>
      <c r="AH394" s="227"/>
      <c r="AI394" s="227"/>
      <c r="AJ394" s="237"/>
      <c r="AK394" s="237"/>
      <c r="AL394" s="237"/>
      <c r="AM394" s="237"/>
      <c r="AN394" s="227"/>
      <c r="AO394" s="227"/>
      <c r="AP394" s="227"/>
      <c r="AQ394" s="227"/>
      <c r="AR394" s="228"/>
      <c r="AS394" s="228"/>
      <c r="AT394" s="228"/>
      <c r="AU394" s="228"/>
      <c r="AV394" s="228"/>
      <c r="AW394" s="228"/>
      <c r="AX394" s="228"/>
      <c r="AY394" s="227"/>
      <c r="AZ394" s="227"/>
      <c r="BA394" s="227"/>
      <c r="BB394" s="227"/>
      <c r="BC394" s="227"/>
      <c r="BD394" s="227"/>
      <c r="BE394" s="227"/>
      <c r="BF394" s="227"/>
      <c r="BG394" s="227"/>
      <c r="BH394" s="227"/>
      <c r="BI394" s="227"/>
      <c r="BJ394" s="227"/>
      <c r="BK394" s="227"/>
      <c r="BL394" s="227"/>
      <c r="BM394" s="227"/>
      <c r="BN394" s="227"/>
      <c r="BO394" s="227"/>
      <c r="BP394" s="227"/>
      <c r="BQ394" s="227"/>
      <c r="BR394" s="227"/>
      <c r="BS394" s="227"/>
      <c r="BT394" s="227"/>
      <c r="BU394" s="227"/>
      <c r="BV394" s="227"/>
      <c r="BW394" s="227"/>
      <c r="BX394" s="227"/>
      <c r="BY394" s="227"/>
      <c r="BZ394" s="227"/>
      <c r="CA394" s="227"/>
      <c r="CB394" s="227"/>
      <c r="CC394" s="227"/>
      <c r="CD394" s="227"/>
      <c r="CE394" s="227"/>
      <c r="CF394" s="227"/>
      <c r="CG394" s="227"/>
      <c r="CH394" s="227"/>
      <c r="CI394" s="227"/>
      <c r="CJ394" s="227"/>
      <c r="CK394" s="227"/>
    </row>
    <row r="395" spans="1:89" s="78" customFormat="1" x14ac:dyDescent="0.25">
      <c r="A395" s="290"/>
      <c r="P395" s="227"/>
      <c r="Q395" s="227"/>
      <c r="R395" s="227"/>
      <c r="S395" s="227"/>
      <c r="T395" s="227"/>
      <c r="U395" s="237"/>
      <c r="V395" s="286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27"/>
      <c r="AH395" s="227"/>
      <c r="AI395" s="227"/>
      <c r="AJ395" s="237"/>
      <c r="AK395" s="237"/>
      <c r="AL395" s="237"/>
      <c r="AM395" s="237"/>
      <c r="AN395" s="227"/>
      <c r="AO395" s="227"/>
      <c r="AP395" s="227"/>
      <c r="AQ395" s="227"/>
      <c r="AR395" s="228"/>
      <c r="AS395" s="228"/>
      <c r="AT395" s="228"/>
      <c r="AU395" s="228"/>
      <c r="AV395" s="228"/>
      <c r="AW395" s="228"/>
      <c r="AX395" s="228"/>
      <c r="AY395" s="227"/>
      <c r="AZ395" s="227"/>
      <c r="BA395" s="227"/>
      <c r="BB395" s="227"/>
      <c r="BC395" s="227"/>
      <c r="BD395" s="227"/>
      <c r="BE395" s="227"/>
      <c r="BF395" s="227"/>
      <c r="BG395" s="227"/>
      <c r="BH395" s="227"/>
      <c r="BI395" s="227"/>
      <c r="BJ395" s="227"/>
      <c r="BK395" s="227"/>
      <c r="BL395" s="227"/>
      <c r="BM395" s="227"/>
      <c r="BN395" s="227"/>
      <c r="BO395" s="227"/>
      <c r="BP395" s="227"/>
      <c r="BQ395" s="227"/>
      <c r="BR395" s="227"/>
      <c r="BS395" s="227"/>
      <c r="BT395" s="227"/>
      <c r="BU395" s="227"/>
      <c r="BV395" s="227"/>
      <c r="BW395" s="227"/>
      <c r="BX395" s="227"/>
      <c r="BY395" s="227"/>
      <c r="BZ395" s="227"/>
      <c r="CA395" s="227"/>
      <c r="CB395" s="227"/>
      <c r="CC395" s="227"/>
      <c r="CD395" s="227"/>
      <c r="CE395" s="227"/>
      <c r="CF395" s="227"/>
      <c r="CG395" s="227"/>
      <c r="CH395" s="227"/>
      <c r="CI395" s="227"/>
      <c r="CJ395" s="227"/>
      <c r="CK395" s="227"/>
    </row>
    <row r="396" spans="1:89" s="78" customFormat="1" x14ac:dyDescent="0.25">
      <c r="A396" s="290"/>
      <c r="P396" s="227"/>
      <c r="Q396" s="227"/>
      <c r="R396" s="227"/>
      <c r="S396" s="227"/>
      <c r="T396" s="227"/>
      <c r="U396" s="237"/>
      <c r="V396" s="286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27"/>
      <c r="AH396" s="227"/>
      <c r="AI396" s="227"/>
      <c r="AJ396" s="237"/>
      <c r="AK396" s="237"/>
      <c r="AL396" s="237"/>
      <c r="AM396" s="237"/>
      <c r="AN396" s="227"/>
      <c r="AO396" s="227"/>
      <c r="AP396" s="227"/>
      <c r="AQ396" s="227"/>
      <c r="AR396" s="228"/>
      <c r="AS396" s="228"/>
      <c r="AT396" s="228"/>
      <c r="AU396" s="228"/>
      <c r="AV396" s="228"/>
      <c r="AW396" s="228"/>
      <c r="AX396" s="228"/>
      <c r="AY396" s="227"/>
      <c r="AZ396" s="227"/>
      <c r="BA396" s="227"/>
      <c r="BB396" s="227"/>
      <c r="BC396" s="227"/>
      <c r="BD396" s="227"/>
      <c r="BE396" s="227"/>
      <c r="BF396" s="227"/>
      <c r="BG396" s="227"/>
      <c r="BH396" s="227"/>
      <c r="BI396" s="227"/>
      <c r="BJ396" s="227"/>
      <c r="BK396" s="227"/>
      <c r="BL396" s="227"/>
      <c r="BM396" s="227"/>
      <c r="BN396" s="227"/>
      <c r="BO396" s="227"/>
      <c r="BP396" s="227"/>
      <c r="BQ396" s="227"/>
      <c r="BR396" s="227"/>
      <c r="BS396" s="227"/>
      <c r="BT396" s="227"/>
      <c r="BU396" s="227"/>
      <c r="BV396" s="227"/>
      <c r="BW396" s="227"/>
      <c r="BX396" s="227"/>
      <c r="BY396" s="227"/>
      <c r="BZ396" s="227"/>
      <c r="CA396" s="227"/>
      <c r="CB396" s="227"/>
      <c r="CC396" s="227"/>
      <c r="CD396" s="227"/>
      <c r="CE396" s="227"/>
      <c r="CF396" s="227"/>
      <c r="CG396" s="227"/>
      <c r="CH396" s="227"/>
      <c r="CI396" s="227"/>
      <c r="CJ396" s="227"/>
      <c r="CK396" s="227"/>
    </row>
    <row r="397" spans="1:89" s="78" customFormat="1" x14ac:dyDescent="0.25">
      <c r="A397" s="290"/>
      <c r="P397" s="227"/>
      <c r="Q397" s="227"/>
      <c r="R397" s="227"/>
      <c r="S397" s="227"/>
      <c r="T397" s="227"/>
      <c r="U397" s="237"/>
      <c r="V397" s="286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27"/>
      <c r="AH397" s="227"/>
      <c r="AI397" s="227"/>
      <c r="AJ397" s="237"/>
      <c r="AK397" s="237"/>
      <c r="AL397" s="237"/>
      <c r="AM397" s="237"/>
      <c r="AN397" s="227"/>
      <c r="AO397" s="227"/>
      <c r="AP397" s="227"/>
      <c r="AQ397" s="227"/>
      <c r="AR397" s="228"/>
      <c r="AS397" s="228"/>
      <c r="AT397" s="228"/>
      <c r="AU397" s="228"/>
      <c r="AV397" s="228"/>
      <c r="AW397" s="228"/>
      <c r="AX397" s="228"/>
      <c r="AY397" s="227"/>
      <c r="AZ397" s="227"/>
      <c r="BA397" s="227"/>
      <c r="BB397" s="227"/>
      <c r="BC397" s="227"/>
      <c r="BD397" s="227"/>
      <c r="BE397" s="227"/>
      <c r="BF397" s="227"/>
      <c r="BG397" s="227"/>
      <c r="BH397" s="227"/>
      <c r="BI397" s="227"/>
      <c r="BJ397" s="227"/>
      <c r="BK397" s="227"/>
      <c r="BL397" s="227"/>
      <c r="BM397" s="227"/>
      <c r="BN397" s="227"/>
      <c r="BO397" s="227"/>
      <c r="BP397" s="227"/>
      <c r="BQ397" s="227"/>
      <c r="BR397" s="227"/>
      <c r="BS397" s="227"/>
      <c r="BT397" s="227"/>
      <c r="BU397" s="227"/>
      <c r="BV397" s="227"/>
      <c r="BW397" s="227"/>
      <c r="BX397" s="227"/>
      <c r="BY397" s="227"/>
      <c r="BZ397" s="227"/>
      <c r="CA397" s="227"/>
      <c r="CB397" s="227"/>
      <c r="CC397" s="227"/>
      <c r="CD397" s="227"/>
      <c r="CE397" s="227"/>
      <c r="CF397" s="227"/>
      <c r="CG397" s="227"/>
      <c r="CH397" s="227"/>
      <c r="CI397" s="227"/>
      <c r="CJ397" s="227"/>
      <c r="CK397" s="227"/>
    </row>
    <row r="398" spans="1:89" s="78" customFormat="1" x14ac:dyDescent="0.25">
      <c r="A398" s="290"/>
      <c r="P398" s="227"/>
      <c r="Q398" s="227"/>
      <c r="R398" s="227"/>
      <c r="S398" s="227"/>
      <c r="T398" s="227"/>
      <c r="U398" s="237"/>
      <c r="V398" s="286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27"/>
      <c r="AH398" s="227"/>
      <c r="AI398" s="227"/>
      <c r="AJ398" s="237"/>
      <c r="AK398" s="237"/>
      <c r="AL398" s="237"/>
      <c r="AM398" s="237"/>
      <c r="AN398" s="227"/>
      <c r="AO398" s="227"/>
      <c r="AP398" s="227"/>
      <c r="AQ398" s="227"/>
      <c r="AR398" s="228"/>
      <c r="AS398" s="228"/>
      <c r="AT398" s="228"/>
      <c r="AU398" s="228"/>
      <c r="AV398" s="228"/>
      <c r="AW398" s="228"/>
      <c r="AX398" s="228"/>
      <c r="AY398" s="227"/>
      <c r="AZ398" s="227"/>
      <c r="BA398" s="227"/>
      <c r="BB398" s="227"/>
      <c r="BC398" s="227"/>
      <c r="BD398" s="227"/>
      <c r="BE398" s="227"/>
      <c r="BF398" s="227"/>
      <c r="BG398" s="227"/>
      <c r="BH398" s="227"/>
      <c r="BI398" s="227"/>
      <c r="BJ398" s="227"/>
      <c r="BK398" s="227"/>
      <c r="BL398" s="227"/>
      <c r="BM398" s="227"/>
      <c r="BN398" s="227"/>
      <c r="BO398" s="227"/>
      <c r="BP398" s="227"/>
      <c r="BQ398" s="227"/>
      <c r="BR398" s="227"/>
      <c r="BS398" s="227"/>
      <c r="BT398" s="227"/>
      <c r="BU398" s="227"/>
      <c r="BV398" s="227"/>
      <c r="BW398" s="227"/>
      <c r="BX398" s="227"/>
      <c r="BY398" s="227"/>
      <c r="BZ398" s="227"/>
      <c r="CA398" s="227"/>
      <c r="CB398" s="227"/>
      <c r="CC398" s="227"/>
      <c r="CD398" s="227"/>
      <c r="CE398" s="227"/>
      <c r="CF398" s="227"/>
      <c r="CG398" s="227"/>
      <c r="CH398" s="227"/>
      <c r="CI398" s="227"/>
      <c r="CJ398" s="227"/>
      <c r="CK398" s="227"/>
    </row>
    <row r="399" spans="1:89" s="78" customFormat="1" x14ac:dyDescent="0.25">
      <c r="A399" s="290"/>
      <c r="P399" s="227"/>
      <c r="Q399" s="227"/>
      <c r="R399" s="227"/>
      <c r="S399" s="227"/>
      <c r="T399" s="227"/>
      <c r="U399" s="237"/>
      <c r="V399" s="286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27"/>
      <c r="AH399" s="227"/>
      <c r="AI399" s="227"/>
      <c r="AJ399" s="237"/>
      <c r="AK399" s="237"/>
      <c r="AL399" s="237"/>
      <c r="AM399" s="237"/>
      <c r="AN399" s="227"/>
      <c r="AO399" s="227"/>
      <c r="AP399" s="227"/>
      <c r="AQ399" s="227"/>
      <c r="AR399" s="228"/>
      <c r="AS399" s="228"/>
      <c r="AT399" s="228"/>
      <c r="AU399" s="228"/>
      <c r="AV399" s="228"/>
      <c r="AW399" s="228"/>
      <c r="AX399" s="228"/>
      <c r="AY399" s="227"/>
      <c r="AZ399" s="227"/>
      <c r="BA399" s="227"/>
      <c r="BB399" s="227"/>
      <c r="BC399" s="227"/>
      <c r="BD399" s="227"/>
      <c r="BE399" s="227"/>
      <c r="BF399" s="227"/>
      <c r="BG399" s="227"/>
      <c r="BH399" s="227"/>
      <c r="BI399" s="227"/>
      <c r="BJ399" s="227"/>
      <c r="BK399" s="227"/>
      <c r="BL399" s="227"/>
      <c r="BM399" s="227"/>
      <c r="BN399" s="227"/>
      <c r="BO399" s="227"/>
      <c r="BP399" s="227"/>
      <c r="BQ399" s="227"/>
      <c r="BR399" s="227"/>
      <c r="BS399" s="227"/>
      <c r="BT399" s="227"/>
      <c r="BU399" s="227"/>
      <c r="BV399" s="227"/>
      <c r="BW399" s="227"/>
      <c r="BX399" s="227"/>
      <c r="BY399" s="227"/>
      <c r="BZ399" s="227"/>
      <c r="CA399" s="227"/>
      <c r="CB399" s="227"/>
      <c r="CC399" s="227"/>
      <c r="CD399" s="227"/>
      <c r="CE399" s="227"/>
      <c r="CF399" s="227"/>
      <c r="CG399" s="227"/>
      <c r="CH399" s="227"/>
      <c r="CI399" s="227"/>
      <c r="CJ399" s="227"/>
      <c r="CK399" s="227"/>
    </row>
    <row r="400" spans="1:89" s="78" customFormat="1" x14ac:dyDescent="0.25">
      <c r="A400" s="290"/>
      <c r="P400" s="227"/>
      <c r="Q400" s="227"/>
      <c r="R400" s="227"/>
      <c r="S400" s="227"/>
      <c r="T400" s="227"/>
      <c r="U400" s="237"/>
      <c r="V400" s="286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27"/>
      <c r="AH400" s="227"/>
      <c r="AI400" s="227"/>
      <c r="AJ400" s="237"/>
      <c r="AK400" s="237"/>
      <c r="AL400" s="237"/>
      <c r="AM400" s="237"/>
      <c r="AN400" s="227"/>
      <c r="AO400" s="227"/>
      <c r="AP400" s="227"/>
      <c r="AQ400" s="227"/>
      <c r="AR400" s="228"/>
      <c r="AS400" s="228"/>
      <c r="AT400" s="228"/>
      <c r="AU400" s="228"/>
      <c r="AV400" s="228"/>
      <c r="AW400" s="228"/>
      <c r="AX400" s="228"/>
      <c r="AY400" s="227"/>
      <c r="AZ400" s="227"/>
      <c r="BA400" s="227"/>
      <c r="BB400" s="227"/>
      <c r="BC400" s="227"/>
      <c r="BD400" s="227"/>
      <c r="BE400" s="227"/>
      <c r="BF400" s="227"/>
      <c r="BG400" s="227"/>
      <c r="BH400" s="227"/>
      <c r="BI400" s="227"/>
      <c r="BJ400" s="227"/>
      <c r="BK400" s="227"/>
      <c r="BL400" s="227"/>
      <c r="BM400" s="227"/>
      <c r="BN400" s="227"/>
      <c r="BO400" s="227"/>
      <c r="BP400" s="227"/>
      <c r="BQ400" s="227"/>
      <c r="BR400" s="227"/>
      <c r="BS400" s="227"/>
      <c r="BT400" s="227"/>
      <c r="BU400" s="227"/>
      <c r="BV400" s="227"/>
      <c r="BW400" s="227"/>
      <c r="BX400" s="227"/>
      <c r="BY400" s="227"/>
      <c r="BZ400" s="227"/>
      <c r="CA400" s="227"/>
      <c r="CB400" s="227"/>
      <c r="CC400" s="227"/>
      <c r="CD400" s="227"/>
      <c r="CE400" s="227"/>
      <c r="CF400" s="227"/>
      <c r="CG400" s="227"/>
      <c r="CH400" s="227"/>
      <c r="CI400" s="227"/>
      <c r="CJ400" s="227"/>
      <c r="CK400" s="227"/>
    </row>
    <row r="401" spans="1:89" s="78" customFormat="1" x14ac:dyDescent="0.25">
      <c r="A401" s="290"/>
      <c r="P401" s="227"/>
      <c r="Q401" s="227"/>
      <c r="R401" s="227"/>
      <c r="S401" s="227"/>
      <c r="T401" s="227"/>
      <c r="U401" s="237"/>
      <c r="V401" s="286"/>
      <c r="W401" s="237"/>
      <c r="X401" s="237"/>
      <c r="Y401" s="237"/>
      <c r="Z401" s="237"/>
      <c r="AA401" s="237"/>
      <c r="AB401" s="237"/>
      <c r="AC401" s="237"/>
      <c r="AD401" s="237"/>
      <c r="AE401" s="237"/>
      <c r="AF401" s="237"/>
      <c r="AG401" s="227"/>
      <c r="AH401" s="227"/>
      <c r="AI401" s="227"/>
      <c r="AJ401" s="237"/>
      <c r="AK401" s="237"/>
      <c r="AL401" s="237"/>
      <c r="AM401" s="237"/>
      <c r="AN401" s="227"/>
      <c r="AO401" s="227"/>
      <c r="AP401" s="227"/>
      <c r="AQ401" s="227"/>
      <c r="AR401" s="228"/>
      <c r="AS401" s="228"/>
      <c r="AT401" s="228"/>
      <c r="AU401" s="228"/>
      <c r="AV401" s="228"/>
      <c r="AW401" s="228"/>
      <c r="AX401" s="228"/>
      <c r="AY401" s="227"/>
      <c r="AZ401" s="227"/>
      <c r="BA401" s="227"/>
      <c r="BB401" s="227"/>
      <c r="BC401" s="227"/>
      <c r="BD401" s="227"/>
      <c r="BE401" s="227"/>
      <c r="BF401" s="227"/>
      <c r="BG401" s="227"/>
      <c r="BH401" s="227"/>
      <c r="BI401" s="227"/>
      <c r="BJ401" s="227"/>
      <c r="BK401" s="227"/>
      <c r="BL401" s="227"/>
      <c r="BM401" s="227"/>
      <c r="BN401" s="227"/>
      <c r="BO401" s="227"/>
      <c r="BP401" s="227"/>
      <c r="BQ401" s="227"/>
      <c r="BR401" s="227"/>
      <c r="BS401" s="227"/>
      <c r="BT401" s="227"/>
      <c r="BU401" s="227"/>
      <c r="BV401" s="227"/>
      <c r="BW401" s="227"/>
      <c r="BX401" s="227"/>
      <c r="BY401" s="227"/>
      <c r="BZ401" s="227"/>
      <c r="CA401" s="227"/>
      <c r="CB401" s="227"/>
      <c r="CC401" s="227"/>
      <c r="CD401" s="227"/>
      <c r="CE401" s="227"/>
      <c r="CF401" s="227"/>
      <c r="CG401" s="227"/>
      <c r="CH401" s="227"/>
      <c r="CI401" s="227"/>
      <c r="CJ401" s="227"/>
      <c r="CK401" s="227"/>
    </row>
    <row r="402" spans="1:89" s="78" customFormat="1" x14ac:dyDescent="0.25">
      <c r="A402" s="290"/>
      <c r="P402" s="227"/>
      <c r="Q402" s="227"/>
      <c r="R402" s="227"/>
      <c r="S402" s="227"/>
      <c r="T402" s="227"/>
      <c r="U402" s="237"/>
      <c r="V402" s="286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27"/>
      <c r="AH402" s="227"/>
      <c r="AI402" s="227"/>
      <c r="AJ402" s="237"/>
      <c r="AK402" s="237"/>
      <c r="AL402" s="237"/>
      <c r="AM402" s="237"/>
      <c r="AN402" s="227"/>
      <c r="AO402" s="227"/>
      <c r="AP402" s="227"/>
      <c r="AQ402" s="227"/>
      <c r="AR402" s="228"/>
      <c r="AS402" s="228"/>
      <c r="AT402" s="228"/>
      <c r="AU402" s="228"/>
      <c r="AV402" s="228"/>
      <c r="AW402" s="228"/>
      <c r="AX402" s="228"/>
      <c r="AY402" s="227"/>
      <c r="AZ402" s="227"/>
      <c r="BA402" s="227"/>
      <c r="BB402" s="227"/>
      <c r="BC402" s="227"/>
      <c r="BD402" s="227"/>
      <c r="BE402" s="227"/>
      <c r="BF402" s="227"/>
      <c r="BG402" s="227"/>
      <c r="BH402" s="227"/>
      <c r="BI402" s="227"/>
      <c r="BJ402" s="227"/>
      <c r="BK402" s="227"/>
      <c r="BL402" s="227"/>
      <c r="BM402" s="227"/>
      <c r="BN402" s="227"/>
      <c r="BO402" s="227"/>
      <c r="BP402" s="227"/>
      <c r="BQ402" s="227"/>
      <c r="BR402" s="227"/>
      <c r="BS402" s="227"/>
      <c r="BT402" s="227"/>
      <c r="BU402" s="227"/>
      <c r="BV402" s="227"/>
      <c r="BW402" s="227"/>
      <c r="BX402" s="227"/>
      <c r="BY402" s="227"/>
      <c r="BZ402" s="227"/>
      <c r="CA402" s="227"/>
      <c r="CB402" s="227"/>
      <c r="CC402" s="227"/>
      <c r="CD402" s="227"/>
      <c r="CE402" s="227"/>
      <c r="CF402" s="227"/>
      <c r="CG402" s="227"/>
      <c r="CH402" s="227"/>
      <c r="CI402" s="227"/>
      <c r="CJ402" s="227"/>
      <c r="CK402" s="227"/>
    </row>
    <row r="403" spans="1:89" s="78" customFormat="1" x14ac:dyDescent="0.25">
      <c r="A403" s="290"/>
      <c r="P403" s="227"/>
      <c r="Q403" s="227"/>
      <c r="R403" s="227"/>
      <c r="S403" s="227"/>
      <c r="T403" s="227"/>
      <c r="U403" s="237"/>
      <c r="V403" s="286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27"/>
      <c r="AH403" s="227"/>
      <c r="AI403" s="227"/>
      <c r="AJ403" s="237"/>
      <c r="AK403" s="237"/>
      <c r="AL403" s="237"/>
      <c r="AM403" s="237"/>
      <c r="AN403" s="227"/>
      <c r="AO403" s="227"/>
      <c r="AP403" s="227"/>
      <c r="AQ403" s="227"/>
      <c r="AR403" s="228"/>
      <c r="AS403" s="228"/>
      <c r="AT403" s="228"/>
      <c r="AU403" s="228"/>
      <c r="AV403" s="228"/>
      <c r="AW403" s="228"/>
      <c r="AX403" s="228"/>
      <c r="AY403" s="227"/>
      <c r="AZ403" s="227"/>
      <c r="BA403" s="227"/>
      <c r="BB403" s="227"/>
      <c r="BC403" s="227"/>
      <c r="BD403" s="227"/>
      <c r="BE403" s="227"/>
      <c r="BF403" s="227"/>
      <c r="BG403" s="227"/>
      <c r="BH403" s="227"/>
      <c r="BI403" s="227"/>
      <c r="BJ403" s="227"/>
      <c r="BK403" s="227"/>
      <c r="BL403" s="227"/>
      <c r="BM403" s="227"/>
      <c r="BN403" s="227"/>
      <c r="BO403" s="227"/>
      <c r="BP403" s="227"/>
      <c r="BQ403" s="227"/>
      <c r="BR403" s="227"/>
      <c r="BS403" s="227"/>
      <c r="BT403" s="227"/>
      <c r="BU403" s="227"/>
      <c r="BV403" s="227"/>
      <c r="BW403" s="227"/>
      <c r="BX403" s="227"/>
      <c r="BY403" s="227"/>
      <c r="BZ403" s="227"/>
      <c r="CA403" s="227"/>
      <c r="CB403" s="227"/>
      <c r="CC403" s="227"/>
      <c r="CD403" s="227"/>
      <c r="CE403" s="227"/>
      <c r="CF403" s="227"/>
      <c r="CG403" s="227"/>
      <c r="CH403" s="227"/>
      <c r="CI403" s="227"/>
      <c r="CJ403" s="227"/>
      <c r="CK403" s="227"/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65" priority="14" stopIfTrue="1">
      <formula>ISERROR(B4)=TRUE</formula>
    </cfRule>
  </conditionalFormatting>
  <conditionalFormatting sqref="A18">
    <cfRule type="expression" dxfId="64" priority="4">
      <formula>F18="W"</formula>
    </cfRule>
    <cfRule type="expression" dxfId="63" priority="5">
      <formula>F18="M"</formula>
    </cfRule>
  </conditionalFormatting>
  <conditionalFormatting sqref="D98">
    <cfRule type="expression" dxfId="62" priority="3" stopIfTrue="1">
      <formula>ISERROR(D98)=TRUE</formula>
    </cfRule>
  </conditionalFormatting>
  <conditionalFormatting sqref="A19:D98">
    <cfRule type="expression" dxfId="61" priority="1">
      <formula>$F19="W"</formula>
    </cfRule>
    <cfRule type="expression" dxfId="60" priority="2">
      <formula>$F19="M"</formula>
    </cfRule>
    <cfRule type="expression" dxfId="59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N290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49" customWidth="1"/>
    <col min="2" max="9" width="14.28515625" style="3" customWidth="1"/>
    <col min="10" max="14" width="11.42578125" style="343"/>
    <col min="15" max="16384" width="11.42578125" style="80"/>
  </cols>
  <sheetData>
    <row r="1" spans="1:14" s="337" customFormat="1" ht="16.5" thickTop="1" thickBot="1" x14ac:dyDescent="0.3">
      <c r="A1" s="335" t="s">
        <v>291</v>
      </c>
      <c r="B1" s="405" t="s">
        <v>21</v>
      </c>
      <c r="C1" s="406"/>
      <c r="D1" s="405" t="s">
        <v>22</v>
      </c>
      <c r="E1" s="406"/>
      <c r="F1" s="405" t="s">
        <v>23</v>
      </c>
      <c r="G1" s="406"/>
      <c r="H1" s="405" t="s">
        <v>24</v>
      </c>
      <c r="I1" s="406"/>
      <c r="J1" s="336"/>
      <c r="K1" s="336"/>
      <c r="L1" s="336"/>
      <c r="M1" s="336"/>
      <c r="N1" s="336"/>
    </row>
    <row r="2" spans="1:14" ht="15.75" thickTop="1" x14ac:dyDescent="0.25">
      <c r="A2" s="338" t="s">
        <v>292</v>
      </c>
      <c r="B2" s="339">
        <f>Parameter!B1</f>
        <v>13</v>
      </c>
      <c r="C2" s="340">
        <f ca="1">SUMIF(Data!$CJ$88:$HN$89,B1,Data!$CJ$2:$HN$2)</f>
        <v>41</v>
      </c>
      <c r="D2" s="341">
        <f>Parameter!B2</f>
        <v>13</v>
      </c>
      <c r="E2" s="342">
        <f ca="1">SUMIF(Data!$CJ$88:$HN$89,D1,Data!$CJ$2:$HN$2)</f>
        <v>41</v>
      </c>
      <c r="F2" s="339">
        <f>Parameter!B3</f>
        <v>0</v>
      </c>
      <c r="G2" s="342">
        <f ca="1">SUMIF(Data!$CJ$88:$HN$89,F1,Data!$CJ$2:$HN$2)</f>
        <v>0</v>
      </c>
      <c r="H2" s="339">
        <f>Parameter!B4</f>
        <v>0</v>
      </c>
      <c r="I2" s="342">
        <f ca="1">SUMIF(Data!$CJ$88:$HN$89,H1,Data!$CJ$2:$HN$2)</f>
        <v>0</v>
      </c>
    </row>
    <row r="3" spans="1:14" x14ac:dyDescent="0.25">
      <c r="A3" s="338" t="s">
        <v>301</v>
      </c>
      <c r="B3" s="345"/>
      <c r="C3" s="344"/>
      <c r="D3" s="346">
        <f>COUNTIF(Data!$O$90:$O$169,"&gt;0")</f>
        <v>16</v>
      </c>
      <c r="E3" s="347">
        <f>COUNTIF(Data!$O$90:$O$169,"&lt;0")</f>
        <v>8</v>
      </c>
      <c r="F3" s="346">
        <f>COUNTIF(Data!$P$90:$P$169,"&gt;0")</f>
        <v>0</v>
      </c>
      <c r="G3" s="340">
        <f>COUNTIF(Data!$P$90:$P$169,"&lt;0")</f>
        <v>0</v>
      </c>
      <c r="H3" s="346">
        <f>COUNTIF(Data!$Q$90:$Q$169,"&gt;0")</f>
        <v>0</v>
      </c>
      <c r="I3" s="340">
        <f>COUNTIF(Data!$Q$90:$Q$169,"&lt;0")</f>
        <v>0</v>
      </c>
    </row>
    <row r="4" spans="1:14" x14ac:dyDescent="0.25">
      <c r="A4" s="338" t="s">
        <v>293</v>
      </c>
      <c r="B4" s="345"/>
      <c r="C4" s="344"/>
      <c r="D4" s="407" t="str">
        <f>INDEX(Specials!$L:$L,MATCH($A4&amp;" "&amp;D$1,Specials!$A:$A,0))</f>
        <v>Wolfgang Pratl (54 -&gt; 45)</v>
      </c>
      <c r="E4" s="408"/>
      <c r="F4" s="407" t="str">
        <f>INDEX(Specials!$L:$L,MATCH($A4&amp;" "&amp;F$1,Specials!$A:$A,0))</f>
        <v>Different rounds</v>
      </c>
      <c r="G4" s="408"/>
      <c r="H4" s="407" t="str">
        <f>INDEX(Specials!$L:$L,MATCH($A4&amp;" "&amp;H$1,Specials!$A:$A,0))</f>
        <v>Different rounds</v>
      </c>
      <c r="I4" s="408"/>
    </row>
    <row r="5" spans="1:14" x14ac:dyDescent="0.25">
      <c r="A5" s="338" t="s">
        <v>316</v>
      </c>
      <c r="B5" s="341">
        <f>SUM(Data!$R$90:$R$500)</f>
        <v>16</v>
      </c>
      <c r="C5" s="342">
        <f>SUM(Data!$S$90:$S$500)</f>
        <v>219</v>
      </c>
      <c r="D5" s="341">
        <f>SUM(Data!$T$90:$T$500)</f>
        <v>18</v>
      </c>
      <c r="E5" s="342">
        <f>SUM(Data!$U$90:$U$500)</f>
        <v>213</v>
      </c>
      <c r="F5" s="341">
        <f>SUM(Data!$V$90:$V$500)</f>
        <v>0</v>
      </c>
      <c r="G5" s="342">
        <f>SUM(Data!$W$90:$W$500)</f>
        <v>0</v>
      </c>
      <c r="H5" s="341">
        <f>SUM(Data!$X$90:$X$500)</f>
        <v>0</v>
      </c>
      <c r="I5" s="342">
        <f>SUM(Data!$Y$90:$Y$500)</f>
        <v>0</v>
      </c>
    </row>
    <row r="6" spans="1:14" x14ac:dyDescent="0.25">
      <c r="A6" s="338" t="s">
        <v>294</v>
      </c>
      <c r="B6" s="407" t="str">
        <f>INDEX(Specials!$L:$L,MATCH("Best "&amp;B$1,Specials!$A:$A,0))</f>
        <v>Karl Seper (40)</v>
      </c>
      <c r="C6" s="408"/>
      <c r="D6" s="407" t="str">
        <f>INDEX(Specials!$L:$L,MATCH("Best "&amp;D$1,Specials!$A:$A,0))</f>
        <v>3 Players (43)</v>
      </c>
      <c r="E6" s="408"/>
      <c r="F6" s="407" t="str">
        <f>INDEX(Specials!$L:$L,MATCH("Best "&amp;F$1,Specials!$A:$A,0))</f>
        <v>0 Players ()</v>
      </c>
      <c r="G6" s="408"/>
      <c r="H6" s="407" t="str">
        <f>INDEX(Specials!$L:$L,MATCH("Best "&amp;H$1,Specials!$A:$A,0))</f>
        <v>0 Players ()</v>
      </c>
      <c r="I6" s="408"/>
    </row>
    <row r="7" spans="1:14" x14ac:dyDescent="0.25">
      <c r="A7" s="338" t="s">
        <v>277</v>
      </c>
      <c r="B7" s="407" t="str">
        <f>INDEX(Specials!$L:$L,MATCH($A7&amp;" "&amp;B$1,Specials!$A:$A,0))</f>
        <v>4 Players (2)</v>
      </c>
      <c r="C7" s="408"/>
      <c r="D7" s="407" t="str">
        <f>INDEX(Specials!$L:$L,MATCH($A7&amp;" "&amp;D$1,Specials!$A:$A,0))</f>
        <v>Harald Neumayr (4)</v>
      </c>
      <c r="E7" s="408"/>
      <c r="F7" s="407" t="e">
        <f>INDEX(Specials!$L:$L,MATCH($A7&amp;" "&amp;F$1,Specials!$A:$A,0))</f>
        <v>#NUM!</v>
      </c>
      <c r="G7" s="408"/>
      <c r="H7" s="407" t="e">
        <f>INDEX(Specials!$L:$L,MATCH($A7&amp;" "&amp;H$1,Specials!$A:$A,0))</f>
        <v>#NUM!</v>
      </c>
      <c r="I7" s="408"/>
    </row>
    <row r="8" spans="1:14" x14ac:dyDescent="0.25">
      <c r="A8" s="338" t="s">
        <v>278</v>
      </c>
      <c r="B8" s="407" t="str">
        <f>INDEX(Specials!$L:$L,MATCH($A8&amp;" "&amp;B$1,Specials!$A:$A,0))</f>
        <v>Karl Seper (1)</v>
      </c>
      <c r="C8" s="408"/>
      <c r="D8" s="407" t="str">
        <f>INDEX(Specials!$L:$L,MATCH($A8&amp;" "&amp;D$1,Specials!$A:$A,0))</f>
        <v>Bernd Kolmanz (2)</v>
      </c>
      <c r="E8" s="408"/>
      <c r="F8" s="407" t="e">
        <f>INDEX(Specials!$L:$L,MATCH($A8&amp;" "&amp;F$1,Specials!$A:$A,0))</f>
        <v>#NUM!</v>
      </c>
      <c r="G8" s="408"/>
      <c r="H8" s="407" t="e">
        <f>INDEX(Specials!$L:$L,MATCH($A8&amp;" "&amp;H$1,Specials!$A:$A,0))</f>
        <v>#NUM!</v>
      </c>
      <c r="I8" s="408"/>
    </row>
    <row r="9" spans="1:14" x14ac:dyDescent="0.25">
      <c r="A9" s="338" t="s">
        <v>660</v>
      </c>
      <c r="B9" s="359">
        <f t="array" ref="B9">AVERAGE(IF((Data!$J$90:$J$169&gt;0)*(Data!$CH$90:$CH$169="M"),Data!$J$90:$J$169))/Parameter!$B$1</f>
        <v>3.8861538461538463</v>
      </c>
      <c r="C9" s="344"/>
      <c r="D9" s="359">
        <f t="array" ref="D9">AVERAGE(IF((Data!$K$90:$K$169&gt;0)*(Data!$CH$90:$CH$169="M"),Data!$K$90:$K$169))/Parameter!$B$2</f>
        <v>3.8</v>
      </c>
      <c r="E9" s="361" t="str">
        <f>IF((D9-B9)*100/B9&lt;0,ROUND(ABS((D9-B9)*100/B9),1)&amp;" % better",ROUND(ABS((D9-B9)*100/B9),1)&amp;" % worse")</f>
        <v>2,2 % better</v>
      </c>
      <c r="F9" s="359" t="e">
        <f t="array" ref="F9">AVERAGE(IF((Data!$L$90:$L$169&gt;0)*(Data!$CH$90:$CH$169="M"),Data!$L$90:$L$169))/Parameter!$B$3</f>
        <v>#DIV/0!</v>
      </c>
      <c r="G9" s="361" t="e">
        <f>IF((F9-D9)*100/D9&lt;0,ROUND(ABS((F9-D9)*100/D9),1)&amp;" % better",ROUND(ABS((F9-D9)*100/D9),1)&amp;" % worse")</f>
        <v>#DIV/0!</v>
      </c>
      <c r="H9" s="359" t="e">
        <f t="array" ref="H9">AVERAGE(IF((Data!$M$90:$M$169&gt;0)*(Data!$CH$90:$CH$169="M"),Data!$M$90:$M$169))/Parameter!$B$4</f>
        <v>#DIV/0!</v>
      </c>
      <c r="I9" s="358"/>
    </row>
    <row r="10" spans="1:14" x14ac:dyDescent="0.25">
      <c r="A10" s="338" t="str">
        <f>"# Scores under par / over par Men Rating &gt; "&amp;Parameter!$B$14</f>
        <v># Scores under par / over par Men Rating &gt; 850</v>
      </c>
      <c r="B10" s="351">
        <f t="array" ref="B10">SUM(IF((Data!$CH$90:$CH$500="M")*(Data!$AA$90:$AA$500&gt;Parameter!$B$14),Data!$R$90:$R$500))</f>
        <v>14</v>
      </c>
      <c r="C10" s="352">
        <f t="array" ref="C10">SUM(IF((Data!$CH$90:$CH$500="M")*(Data!$AA$90:$AA$500&gt;Parameter!$B$14),Data!$S$90:$S$500))</f>
        <v>80</v>
      </c>
      <c r="D10" s="351">
        <f t="array" ref="D10">SUM(IF((Data!$CH$90:$CH$500="M")*(Data!$AA$90:$AA$500&gt;Parameter!$B$14),Data!$T$90:$T$500))</f>
        <v>15</v>
      </c>
      <c r="E10" s="352">
        <f t="array" ref="E10">SUM(IF((Data!$CH$90:$CH$500="M")*(Data!$AA$90:$AA$500&gt;Parameter!$B$14),Data!$U$90:$U$500))</f>
        <v>80</v>
      </c>
      <c r="F10" s="351">
        <f t="array" ref="F10">SUM(IF((Data!$CH$90:$CH$500="M")*(Data!$AA$90:$AA$500&gt;Parameter!$B$14),Data!$V$90:$V$500))</f>
        <v>0</v>
      </c>
      <c r="G10" s="352">
        <f t="array" ref="G10">SUM(IF((Data!$CH$90:$CH$500="M")*(Data!$AA$90:$AA$500&gt;Parameter!$B$14),Data!$W$90:$W$500))</f>
        <v>0</v>
      </c>
      <c r="H10" s="351">
        <f t="array" ref="H10">SUM(IF((Data!$CH$90:$CH$500="M")*(Data!$AA$90:$AA$500&gt;Parameter!$B$14),Data!$X$90:$X$500))</f>
        <v>0</v>
      </c>
      <c r="I10" s="352">
        <f t="array" ref="I10">SUM(IF((Data!$CH$90:$CH$500="M")*(Data!$AA$90:$AA$500&gt;Parameter!$B$14),Data!$Y$90:$Y$500))</f>
        <v>0</v>
      </c>
    </row>
    <row r="11" spans="1:14" x14ac:dyDescent="0.25">
      <c r="A11" s="338" t="s">
        <v>295</v>
      </c>
      <c r="B11" s="399"/>
      <c r="C11" s="400"/>
      <c r="D11" s="403" t="str">
        <f>INDEX(Specials!$L:$L,MATCH($A11&amp;" "&amp;D$1,Specials!$A:$A,0))</f>
        <v>Wolfgang Pratl (54 -&gt; 45)</v>
      </c>
      <c r="E11" s="404"/>
      <c r="F11" s="403" t="str">
        <f>INDEX(Specials!$L:$L,MATCH($A11&amp;" "&amp;F$1,Specials!$A:$A,0))</f>
        <v>Different rounds</v>
      </c>
      <c r="G11" s="404"/>
      <c r="H11" s="403" t="str">
        <f>INDEX(Specials!$L:$L,MATCH($A11&amp;" "&amp;H$1,Specials!$A:$A,0))</f>
        <v>Different rounds</v>
      </c>
      <c r="I11" s="404"/>
    </row>
    <row r="12" spans="1:14" x14ac:dyDescent="0.25">
      <c r="A12" s="338" t="str">
        <f>"Biggest Improvement Men Rating &gt; "&amp;Parameter!$B$14</f>
        <v>Biggest Improvement Men Rating &gt; 850</v>
      </c>
      <c r="B12" s="399"/>
      <c r="C12" s="400"/>
      <c r="D12" s="403" t="str">
        <f>INDEX(Specials!$L:$L,MATCH($A12&amp;" "&amp;D$1,Specials!$A:$A,0))</f>
        <v>Wolfgang Pratl (54 -&gt; 45)</v>
      </c>
      <c r="E12" s="404"/>
      <c r="F12" s="403" t="str">
        <f>INDEX(Specials!$L:$L,MATCH($A12&amp;" "&amp;F$1,Specials!$A:$A,0))</f>
        <v>Different rounds</v>
      </c>
      <c r="G12" s="404"/>
      <c r="H12" s="403" t="str">
        <f>INDEX(Specials!$L:$L,MATCH($A12&amp;" "&amp;H$1,Specials!$A:$A,0))</f>
        <v>Different rounds</v>
      </c>
      <c r="I12" s="404"/>
    </row>
    <row r="13" spans="1:14" x14ac:dyDescent="0.25">
      <c r="A13" s="338" t="str">
        <f>"Biggest Worsening Men Rating &gt; "&amp;Parameter!$B$14</f>
        <v>Biggest Worsening Men Rating &gt; 850</v>
      </c>
      <c r="B13" s="399"/>
      <c r="C13" s="400"/>
      <c r="D13" s="403" t="str">
        <f>INDEX(Specials!$L:$L,MATCH($A13&amp;" "&amp;D$1,Specials!$A:$A,0))</f>
        <v>2 Players (6 worse)</v>
      </c>
      <c r="E13" s="404"/>
      <c r="F13" s="403" t="str">
        <f>INDEX(Specials!$L:$L,MATCH($A13&amp;" "&amp;F$1,Specials!$A:$A,0))</f>
        <v>Different rounds</v>
      </c>
      <c r="G13" s="404"/>
      <c r="H13" s="403" t="str">
        <f>INDEX(Specials!$L:$L,MATCH($A13&amp;" "&amp;H$1,Specials!$A:$A,0))</f>
        <v>Different rounds</v>
      </c>
      <c r="I13" s="404"/>
    </row>
    <row r="14" spans="1:14" x14ac:dyDescent="0.25">
      <c r="A14" s="338" t="s">
        <v>296</v>
      </c>
      <c r="B14" s="403" t="str">
        <f>INDEX(Specials!$L:$L,MATCH("Best "&amp;B$1&amp;" Men",Specials!$A:$A,0))</f>
        <v>Karl Seper (40)</v>
      </c>
      <c r="C14" s="404"/>
      <c r="D14" s="403" t="str">
        <f>INDEX(Specials!$L:$L,MATCH("Best "&amp;D$1&amp;" Men",Specials!$A:$A,0))</f>
        <v>3 Players (43)</v>
      </c>
      <c r="E14" s="404"/>
      <c r="F14" s="403" t="str">
        <f>INDEX(Specials!$L:$L,MATCH("Best "&amp;F$1&amp;" Men",Specials!$A:$A,0))</f>
        <v>0 Players ()</v>
      </c>
      <c r="G14" s="404"/>
      <c r="H14" s="403" t="str">
        <f>INDEX(Specials!$L:$L,MATCH("Best "&amp;H$1&amp;" Men",Specials!$A:$A,0))</f>
        <v>0 Players ()</v>
      </c>
      <c r="I14" s="404"/>
    </row>
    <row r="15" spans="1:14" x14ac:dyDescent="0.25">
      <c r="A15" s="338" t="str">
        <f>"Worst Round Men Rating &gt; "&amp;Parameter!$B$14</f>
        <v>Worst Round Men Rating &gt; 850</v>
      </c>
      <c r="B15" s="403" t="str">
        <f>INDEX(Specials!$L:$L,MATCH("Worst "&amp;B$1&amp;" Men Rating &gt; "&amp;Parameter!$B$14,Specials!$A:$A,0))</f>
        <v>Wolfgang Pratl (54)</v>
      </c>
      <c r="C15" s="404"/>
      <c r="D15" s="403" t="str">
        <f>INDEX(Specials!$L:$L,MATCH("Worst "&amp;D$1&amp;" Men Rating &gt; "&amp;Parameter!$B$14,Specials!$A:$A,0))</f>
        <v>2 Players (51)</v>
      </c>
      <c r="E15" s="404"/>
      <c r="F15" s="403" t="str">
        <f>INDEX(Specials!$L:$L,MATCH("Worst "&amp;F$1&amp;" Men Rating &gt; "&amp;Parameter!$B$14,Specials!$A:$A,0))</f>
        <v>0 Players ()</v>
      </c>
      <c r="G15" s="404"/>
      <c r="H15" s="403" t="str">
        <f>INDEX(Specials!$L:$L,MATCH("Worst "&amp;H$1&amp;" Men Rating &gt; "&amp;Parameter!$B$14,Specials!$A:$A,0))</f>
        <v>0 Players ()</v>
      </c>
      <c r="I15" s="404"/>
    </row>
    <row r="16" spans="1:14" x14ac:dyDescent="0.25">
      <c r="A16" s="338" t="s">
        <v>661</v>
      </c>
      <c r="B16" s="360">
        <f t="array" ref="B16">AVERAGE(IF((Data!$J$90:$J$169&gt;0)*(Data!$CH$90:$CH$169="W"),Data!$J$90:$J$169))/Parameter!$B$1</f>
        <v>4.3230769230769237</v>
      </c>
      <c r="C16" s="344"/>
      <c r="D16" s="360">
        <f t="array" ref="D16">AVERAGE(IF((Data!$K$90:$K$169&gt;0)*(Data!$CH$90:$CH$169="W"),Data!$K$90:$K$169))/Parameter!$B$2</f>
        <v>4.2615384615384615</v>
      </c>
      <c r="E16" s="362" t="str">
        <f>IF((D16-B16)*100/B16&lt;0,ROUND(ABS((D16-B16)*100/B16),1)&amp;" % better",ROUND(ABS((D16-B16)*100/B16),1)&amp;" % worse")</f>
        <v>1,4 % better</v>
      </c>
      <c r="F16" s="360" t="e">
        <f t="array" ref="F16">AVERAGE(IF((Data!$L$90:$L$169&gt;0)*(Data!$CH$90:$CH$169="W"),Data!$L$90:$L$169))/Parameter!$B$3</f>
        <v>#DIV/0!</v>
      </c>
      <c r="G16" s="362" t="e">
        <f>IF((F16-D16)*100/D16&lt;0,ROUND(ABS((F16-D16)*100/D16),1)&amp;" % better",ROUND(ABS((F16-D16)*100/D16),1)&amp;" % worse")</f>
        <v>#DIV/0!</v>
      </c>
      <c r="H16" s="360" t="e">
        <f t="array" ref="H16">AVERAGE(IF((Data!$M$90:$M$169&gt;0)*(Data!$CH$90:$CH$169="W"),Data!$M$90:$M$169))/Parameter!$B$4</f>
        <v>#DIV/0!</v>
      </c>
      <c r="I16" s="358"/>
    </row>
    <row r="17" spans="1:9" x14ac:dyDescent="0.25">
      <c r="A17" s="338" t="str">
        <f>"# Scores under par / over par Women Rating &gt; "&amp;Parameter!$B$15</f>
        <v># Scores under par / over par Women Rating &gt; 600</v>
      </c>
      <c r="B17" s="353">
        <f t="array" ref="B17">SUM(IF((Data!$CH$90:$CH$500="W")*(Data!$AA$90:$AA$500&gt;Parameter!$B$15),Data!$R$90:$R$500))</f>
        <v>1</v>
      </c>
      <c r="C17" s="354">
        <f t="array" ref="C17">SUM(IF((Data!$CH$90:$CH$500="W")*(Data!$AA$90:$AA$500&gt;Parameter!$B$15),Data!$S$90:$S$500))</f>
        <v>51</v>
      </c>
      <c r="D17" s="353">
        <f t="array" ref="D17">SUM(IF((Data!$CH$90:$CH$500="W")*(Data!$AA$90:$AA$500&gt;Parameter!$B$15),Data!$T$90:$T$500))</f>
        <v>1</v>
      </c>
      <c r="E17" s="354">
        <f t="array" ref="E17">SUM(IF((Data!$CH$90:$CH$500="W")*(Data!$AA$90:$AA$500&gt;Parameter!$B$15),Data!$U$90:$U$500))</f>
        <v>48</v>
      </c>
      <c r="F17" s="353">
        <f t="array" ref="F17">SUM(IF((Data!$CH$90:$CH$500="W")*(Data!$AA$90:$AA$500&gt;Parameter!$B$15),Data!$V$90:$V$500))</f>
        <v>0</v>
      </c>
      <c r="G17" s="354">
        <f t="array" ref="G17">SUM(IF((Data!$CH$90:$CH$500="W")*(Data!$AA$90:$AA$500&gt;Parameter!$B$15),Data!$W$90:$W$500))</f>
        <v>0</v>
      </c>
      <c r="H17" s="353">
        <f t="array" ref="H17">SUM(IF((Data!$CH$90:$CH$500="W")*(Data!$AA$90:$AA$500&gt;Parameter!$B$15),Data!$X$90:$X$500))</f>
        <v>0</v>
      </c>
      <c r="I17" s="354">
        <f t="array" ref="I17">SUM(IF((Data!$CH$90:$CH$500="W")*(Data!$AA$90:$AA$500&gt;Parameter!$B$15),Data!$Y$90:$Y$500))</f>
        <v>0</v>
      </c>
    </row>
    <row r="18" spans="1:9" x14ac:dyDescent="0.25">
      <c r="A18" s="338" t="s">
        <v>297</v>
      </c>
      <c r="B18" s="399"/>
      <c r="C18" s="400"/>
      <c r="D18" s="401" t="str">
        <f>INDEX(Specials!$L:$L,MATCH($A18&amp;" "&amp;D$1,Specials!$A:$A,0))</f>
        <v>Magda Kiss (56 -&gt; 53)</v>
      </c>
      <c r="E18" s="402"/>
      <c r="F18" s="401" t="str">
        <f>INDEX(Specials!$L:$L,MATCH($A18&amp;" "&amp;F$1,Specials!$A:$A,0))</f>
        <v>Different rounds</v>
      </c>
      <c r="G18" s="402"/>
      <c r="H18" s="401" t="str">
        <f>INDEX(Specials!$L:$L,MATCH($A18&amp;" "&amp;H$1,Specials!$A:$A,0))</f>
        <v>Different rounds</v>
      </c>
      <c r="I18" s="402"/>
    </row>
    <row r="19" spans="1:9" x14ac:dyDescent="0.25">
      <c r="A19" s="338" t="str">
        <f>"Biggest Improvement Women Rating &gt; "&amp;Parameter!$B$15</f>
        <v>Biggest Improvement Women Rating &gt; 600</v>
      </c>
      <c r="B19" s="399"/>
      <c r="C19" s="400"/>
      <c r="D19" s="401" t="str">
        <f>INDEX(Specials!$L:$L,MATCH($A19&amp;" "&amp;D$1,Specials!$A:$A,0))</f>
        <v>Magda Kiss (56 -&gt; 53)</v>
      </c>
      <c r="E19" s="402"/>
      <c r="F19" s="401" t="str">
        <f>INDEX(Specials!$L:$L,MATCH($A19&amp;" "&amp;F$1,Specials!$A:$A,0))</f>
        <v>Different rounds</v>
      </c>
      <c r="G19" s="402"/>
      <c r="H19" s="401" t="str">
        <f>INDEX(Specials!$L:$L,MATCH($A19&amp;" "&amp;H$1,Specials!$A:$A,0))</f>
        <v>Different rounds</v>
      </c>
      <c r="I19" s="402"/>
    </row>
    <row r="20" spans="1:9" x14ac:dyDescent="0.25">
      <c r="A20" s="338" t="str">
        <f>"Biggest Worsening Women Rating &gt; "&amp;Parameter!$B$15</f>
        <v>Biggest Worsening Women Rating &gt; 600</v>
      </c>
      <c r="B20" s="399"/>
      <c r="C20" s="400"/>
      <c r="D20" s="401" t="str">
        <f>INDEX(Specials!$L:$L,MATCH($A20&amp;" "&amp;D$1,Specials!$A:$A,0))</f>
        <v>Wiltrud Derschmidt (54 -&gt; 56)</v>
      </c>
      <c r="E20" s="402"/>
      <c r="F20" s="401" t="str">
        <f>INDEX(Specials!$L:$L,MATCH($A20&amp;" "&amp;F$1,Specials!$A:$A,0))</f>
        <v>Different rounds</v>
      </c>
      <c r="G20" s="402"/>
      <c r="H20" s="401" t="str">
        <f>INDEX(Specials!$L:$L,MATCH($A20&amp;" "&amp;H$1,Specials!$A:$A,0))</f>
        <v>Different rounds</v>
      </c>
      <c r="I20" s="402"/>
    </row>
    <row r="21" spans="1:9" x14ac:dyDescent="0.25">
      <c r="A21" s="338" t="s">
        <v>298</v>
      </c>
      <c r="B21" s="401" t="str">
        <f>INDEX(Specials!$L:$L,MATCH("Best "&amp;B$1&amp;" Women",Specials!$A:$A,0))</f>
        <v>Susanne Giendl (53)</v>
      </c>
      <c r="C21" s="402"/>
      <c r="D21" s="401" t="str">
        <f>INDEX(Specials!$L:$L,MATCH("Best "&amp;D$1&amp;" Women",Specials!$A:$A,0))</f>
        <v>Susanne Giendl (51)</v>
      </c>
      <c r="E21" s="402"/>
      <c r="F21" s="401" t="str">
        <f>INDEX(Specials!$L:$L,MATCH("Best "&amp;F$1&amp;" Women",Specials!$A:$A,0))</f>
        <v>0 Players ()</v>
      </c>
      <c r="G21" s="402"/>
      <c r="H21" s="401" t="str">
        <f>INDEX(Specials!$L:$L,MATCH("Best "&amp;H$1&amp;" Women",Specials!$A:$A,0))</f>
        <v>0 Players ()</v>
      </c>
      <c r="I21" s="402"/>
    </row>
    <row r="22" spans="1:9" ht="15.75" thickBot="1" x14ac:dyDescent="0.3">
      <c r="A22" s="348" t="str">
        <f>"Worst Round Women Rating &gt; "&amp;Parameter!$B$15</f>
        <v>Worst Round Women Rating &gt; 600</v>
      </c>
      <c r="B22" s="409" t="str">
        <f>INDEX(Specials!$L:$L,MATCH("Worst "&amp;B$1&amp;" Women Rating &gt; "&amp;Parameter!$B$15,Specials!$A:$A,0))</f>
        <v>Michaela Trimmel (61)</v>
      </c>
      <c r="C22" s="410"/>
      <c r="D22" s="409" t="str">
        <f>INDEX(Specials!$L:$L,MATCH("Worst "&amp;D$1&amp;" Women Rating &gt; "&amp;Parameter!$B$15,Specials!$A:$A,0))</f>
        <v>Michaela Trimmel (61)</v>
      </c>
      <c r="E22" s="410"/>
      <c r="F22" s="409" t="str">
        <f>INDEX(Specials!$L:$L,MATCH("Worst "&amp;F$1&amp;" Women Rating &gt; "&amp;Parameter!$B$15,Specials!$A:$A,0))</f>
        <v>0 Players ()</v>
      </c>
      <c r="G22" s="410"/>
      <c r="H22" s="409" t="str">
        <f>INDEX(Specials!$L:$L,MATCH("Worst "&amp;H$1&amp;" Women Rating &gt; "&amp;Parameter!$B$15,Specials!$A:$A,0))</f>
        <v>0 Players ()</v>
      </c>
      <c r="I22" s="410"/>
    </row>
    <row r="23" spans="1:9" s="343" customFormat="1" ht="15.75" thickTop="1" x14ac:dyDescent="0.25">
      <c r="B23" s="220"/>
      <c r="C23" s="220"/>
      <c r="D23" s="220"/>
      <c r="E23" s="220"/>
      <c r="F23" s="220"/>
      <c r="G23" s="220"/>
      <c r="H23" s="220"/>
      <c r="I23" s="220"/>
    </row>
    <row r="24" spans="1:9" s="343" customFormat="1" x14ac:dyDescent="0.25">
      <c r="B24" s="220"/>
      <c r="C24" s="220"/>
      <c r="D24" s="220"/>
      <c r="E24" s="220"/>
      <c r="F24" s="220"/>
      <c r="G24" s="220"/>
      <c r="H24" s="220"/>
      <c r="I24" s="220"/>
    </row>
    <row r="25" spans="1:9" s="343" customFormat="1" x14ac:dyDescent="0.25">
      <c r="B25" s="220"/>
      <c r="C25" s="220"/>
      <c r="D25" s="220"/>
      <c r="E25" s="220"/>
      <c r="F25" s="220"/>
      <c r="G25" s="220"/>
      <c r="H25" s="220"/>
      <c r="I25" s="220"/>
    </row>
    <row r="26" spans="1:9" s="343" customFormat="1" x14ac:dyDescent="0.25">
      <c r="B26" s="220"/>
      <c r="C26" s="220"/>
      <c r="D26" s="220"/>
      <c r="E26" s="220"/>
      <c r="F26" s="220"/>
      <c r="G26" s="220"/>
      <c r="H26" s="220"/>
      <c r="I26" s="220"/>
    </row>
    <row r="27" spans="1:9" s="343" customFormat="1" x14ac:dyDescent="0.25">
      <c r="B27" s="220"/>
      <c r="C27" s="220"/>
      <c r="D27" s="220"/>
      <c r="E27" s="220"/>
      <c r="F27" s="220"/>
      <c r="G27" s="220"/>
      <c r="H27" s="220"/>
      <c r="I27" s="220"/>
    </row>
    <row r="28" spans="1:9" s="343" customFormat="1" x14ac:dyDescent="0.25">
      <c r="B28" s="220"/>
      <c r="C28" s="220"/>
      <c r="D28" s="220"/>
      <c r="E28" s="220"/>
      <c r="F28" s="220"/>
      <c r="G28" s="220"/>
      <c r="H28" s="220"/>
      <c r="I28" s="220"/>
    </row>
    <row r="29" spans="1:9" s="343" customFormat="1" x14ac:dyDescent="0.25">
      <c r="B29" s="220"/>
      <c r="C29" s="220"/>
      <c r="D29" s="220"/>
      <c r="E29" s="220"/>
      <c r="F29" s="220"/>
      <c r="G29" s="220"/>
      <c r="H29" s="220"/>
      <c r="I29" s="220"/>
    </row>
    <row r="30" spans="1:9" s="343" customFormat="1" x14ac:dyDescent="0.25">
      <c r="B30" s="220"/>
      <c r="C30" s="220"/>
      <c r="D30" s="220"/>
      <c r="E30" s="220"/>
      <c r="F30" s="220"/>
      <c r="G30" s="220"/>
      <c r="H30" s="220"/>
      <c r="I30" s="220"/>
    </row>
    <row r="31" spans="1:9" s="343" customFormat="1" x14ac:dyDescent="0.25">
      <c r="B31" s="220"/>
      <c r="C31" s="220"/>
      <c r="D31" s="220"/>
      <c r="E31" s="220"/>
      <c r="F31" s="220"/>
      <c r="G31" s="220"/>
      <c r="H31" s="220"/>
      <c r="I31" s="220"/>
    </row>
    <row r="32" spans="1:9" s="343" customFormat="1" x14ac:dyDescent="0.25">
      <c r="B32" s="220"/>
      <c r="C32" s="220"/>
      <c r="D32" s="220"/>
      <c r="E32" s="220"/>
      <c r="F32" s="220"/>
      <c r="G32" s="220"/>
      <c r="H32" s="220"/>
      <c r="I32" s="220"/>
    </row>
    <row r="33" spans="2:9" s="343" customFormat="1" x14ac:dyDescent="0.25">
      <c r="B33" s="220"/>
      <c r="C33" s="220"/>
      <c r="D33" s="220"/>
      <c r="E33" s="220"/>
      <c r="F33" s="220"/>
      <c r="G33" s="220"/>
      <c r="H33" s="220"/>
      <c r="I33" s="220"/>
    </row>
    <row r="34" spans="2:9" s="343" customFormat="1" x14ac:dyDescent="0.25">
      <c r="B34" s="220"/>
      <c r="C34" s="220"/>
      <c r="D34" s="220"/>
      <c r="E34" s="220"/>
      <c r="F34" s="220"/>
      <c r="G34" s="220"/>
      <c r="H34" s="220"/>
      <c r="I34" s="220"/>
    </row>
    <row r="35" spans="2:9" s="343" customFormat="1" x14ac:dyDescent="0.25">
      <c r="B35" s="220"/>
      <c r="C35" s="220"/>
      <c r="D35" s="220"/>
      <c r="E35" s="220"/>
      <c r="F35" s="220"/>
      <c r="G35" s="220"/>
      <c r="H35" s="220"/>
      <c r="I35" s="220"/>
    </row>
    <row r="36" spans="2:9" s="343" customFormat="1" x14ac:dyDescent="0.25">
      <c r="B36" s="220"/>
      <c r="C36" s="220"/>
      <c r="D36" s="220"/>
      <c r="E36" s="220"/>
      <c r="F36" s="220"/>
      <c r="G36" s="220"/>
      <c r="H36" s="220"/>
      <c r="I36" s="220"/>
    </row>
    <row r="37" spans="2:9" s="343" customFormat="1" x14ac:dyDescent="0.25">
      <c r="B37" s="220"/>
      <c r="C37" s="220"/>
      <c r="D37" s="220"/>
      <c r="E37" s="220"/>
      <c r="F37" s="220"/>
      <c r="G37" s="220"/>
      <c r="H37" s="220"/>
      <c r="I37" s="220"/>
    </row>
    <row r="38" spans="2:9" s="343" customFormat="1" x14ac:dyDescent="0.25">
      <c r="B38" s="220"/>
      <c r="C38" s="220"/>
      <c r="D38" s="220"/>
      <c r="E38" s="220"/>
      <c r="F38" s="220"/>
      <c r="G38" s="220"/>
      <c r="H38" s="220"/>
      <c r="I38" s="220"/>
    </row>
    <row r="39" spans="2:9" s="343" customFormat="1" x14ac:dyDescent="0.25">
      <c r="B39" s="220"/>
      <c r="C39" s="220"/>
      <c r="D39" s="220"/>
      <c r="E39" s="220"/>
      <c r="F39" s="220"/>
      <c r="G39" s="220"/>
      <c r="H39" s="220"/>
      <c r="I39" s="220"/>
    </row>
    <row r="40" spans="2:9" s="343" customFormat="1" x14ac:dyDescent="0.25">
      <c r="B40" s="220"/>
      <c r="C40" s="220"/>
      <c r="D40" s="220"/>
      <c r="E40" s="220"/>
      <c r="F40" s="220"/>
      <c r="G40" s="220"/>
      <c r="H40" s="220"/>
      <c r="I40" s="220"/>
    </row>
    <row r="41" spans="2:9" s="343" customFormat="1" x14ac:dyDescent="0.25">
      <c r="B41" s="220"/>
      <c r="C41" s="220"/>
      <c r="D41" s="220"/>
      <c r="E41" s="220"/>
      <c r="F41" s="220"/>
      <c r="G41" s="220"/>
      <c r="H41" s="220"/>
      <c r="I41" s="220"/>
    </row>
    <row r="42" spans="2:9" s="343" customFormat="1" x14ac:dyDescent="0.25">
      <c r="B42" s="220"/>
      <c r="C42" s="220"/>
      <c r="D42" s="220"/>
      <c r="E42" s="220"/>
      <c r="F42" s="220"/>
      <c r="G42" s="220"/>
      <c r="H42" s="220"/>
      <c r="I42" s="220"/>
    </row>
    <row r="43" spans="2:9" s="343" customFormat="1" x14ac:dyDescent="0.25">
      <c r="B43" s="220"/>
      <c r="C43" s="220"/>
      <c r="D43" s="220"/>
      <c r="E43" s="220"/>
      <c r="F43" s="220"/>
      <c r="G43" s="220"/>
      <c r="H43" s="220"/>
      <c r="I43" s="220"/>
    </row>
    <row r="44" spans="2:9" s="343" customFormat="1" x14ac:dyDescent="0.25">
      <c r="B44" s="220"/>
      <c r="C44" s="220"/>
      <c r="D44" s="220"/>
      <c r="E44" s="220"/>
      <c r="F44" s="220"/>
      <c r="G44" s="220"/>
      <c r="H44" s="220"/>
      <c r="I44" s="220"/>
    </row>
    <row r="45" spans="2:9" s="343" customFormat="1" x14ac:dyDescent="0.25">
      <c r="B45" s="220"/>
      <c r="C45" s="220"/>
      <c r="D45" s="220"/>
      <c r="E45" s="220"/>
      <c r="F45" s="220"/>
      <c r="G45" s="220"/>
      <c r="H45" s="220"/>
      <c r="I45" s="220"/>
    </row>
    <row r="46" spans="2:9" s="343" customFormat="1" x14ac:dyDescent="0.25">
      <c r="B46" s="220"/>
      <c r="C46" s="220"/>
      <c r="D46" s="220"/>
      <c r="E46" s="220"/>
      <c r="F46" s="220"/>
      <c r="G46" s="220"/>
      <c r="H46" s="220"/>
      <c r="I46" s="220"/>
    </row>
    <row r="47" spans="2:9" s="343" customFormat="1" x14ac:dyDescent="0.25">
      <c r="B47" s="220"/>
      <c r="C47" s="220"/>
      <c r="D47" s="220"/>
      <c r="E47" s="220"/>
      <c r="F47" s="220"/>
      <c r="G47" s="220"/>
      <c r="H47" s="220"/>
      <c r="I47" s="220"/>
    </row>
    <row r="48" spans="2:9" s="343" customFormat="1" x14ac:dyDescent="0.25">
      <c r="B48" s="220"/>
      <c r="C48" s="220"/>
      <c r="D48" s="220"/>
      <c r="E48" s="220"/>
      <c r="F48" s="220"/>
      <c r="G48" s="220"/>
      <c r="H48" s="220"/>
      <c r="I48" s="220"/>
    </row>
    <row r="49" spans="2:9" s="343" customFormat="1" x14ac:dyDescent="0.25">
      <c r="B49" s="220"/>
      <c r="C49" s="220"/>
      <c r="D49" s="220"/>
      <c r="E49" s="220"/>
      <c r="F49" s="220"/>
      <c r="G49" s="220"/>
      <c r="H49" s="220"/>
      <c r="I49" s="220"/>
    </row>
    <row r="50" spans="2:9" s="343" customFormat="1" x14ac:dyDescent="0.25">
      <c r="B50" s="220"/>
      <c r="C50" s="220"/>
      <c r="D50" s="220"/>
      <c r="E50" s="220"/>
      <c r="F50" s="220"/>
      <c r="G50" s="220"/>
      <c r="H50" s="220"/>
      <c r="I50" s="220"/>
    </row>
    <row r="51" spans="2:9" s="343" customFormat="1" x14ac:dyDescent="0.25">
      <c r="B51" s="220"/>
      <c r="C51" s="220"/>
      <c r="D51" s="220"/>
      <c r="E51" s="220"/>
      <c r="F51" s="220"/>
      <c r="G51" s="220"/>
      <c r="H51" s="220"/>
      <c r="I51" s="220"/>
    </row>
    <row r="52" spans="2:9" s="343" customFormat="1" x14ac:dyDescent="0.25">
      <c r="B52" s="220"/>
      <c r="C52" s="220"/>
      <c r="D52" s="220"/>
      <c r="E52" s="220"/>
      <c r="F52" s="220"/>
      <c r="G52" s="220"/>
      <c r="H52" s="220"/>
      <c r="I52" s="220"/>
    </row>
    <row r="53" spans="2:9" s="343" customFormat="1" x14ac:dyDescent="0.25">
      <c r="B53" s="220"/>
      <c r="C53" s="220"/>
      <c r="D53" s="220"/>
      <c r="E53" s="220"/>
      <c r="F53" s="220"/>
      <c r="G53" s="220"/>
      <c r="H53" s="220"/>
      <c r="I53" s="220"/>
    </row>
    <row r="54" spans="2:9" s="343" customFormat="1" x14ac:dyDescent="0.25">
      <c r="B54" s="220"/>
      <c r="C54" s="220"/>
      <c r="D54" s="220"/>
      <c r="E54" s="220"/>
      <c r="F54" s="220"/>
      <c r="G54" s="220"/>
      <c r="H54" s="220"/>
      <c r="I54" s="220"/>
    </row>
    <row r="55" spans="2:9" s="343" customFormat="1" x14ac:dyDescent="0.25">
      <c r="B55" s="220"/>
      <c r="C55" s="220"/>
      <c r="D55" s="220"/>
      <c r="E55" s="220"/>
      <c r="F55" s="220"/>
      <c r="G55" s="220"/>
      <c r="H55" s="220"/>
      <c r="I55" s="220"/>
    </row>
    <row r="56" spans="2:9" s="343" customFormat="1" x14ac:dyDescent="0.25">
      <c r="B56" s="220"/>
      <c r="C56" s="220"/>
      <c r="D56" s="220"/>
      <c r="E56" s="220"/>
      <c r="F56" s="220"/>
      <c r="G56" s="220"/>
      <c r="H56" s="220"/>
      <c r="I56" s="220"/>
    </row>
    <row r="57" spans="2:9" s="343" customFormat="1" x14ac:dyDescent="0.25">
      <c r="B57" s="220"/>
      <c r="C57" s="220"/>
      <c r="D57" s="220"/>
      <c r="E57" s="220"/>
      <c r="F57" s="220"/>
      <c r="G57" s="220"/>
      <c r="H57" s="220"/>
      <c r="I57" s="220"/>
    </row>
    <row r="58" spans="2:9" s="343" customFormat="1" x14ac:dyDescent="0.25">
      <c r="B58" s="220"/>
      <c r="C58" s="220"/>
      <c r="D58" s="220"/>
      <c r="E58" s="220"/>
      <c r="F58" s="220"/>
      <c r="G58" s="220"/>
      <c r="H58" s="220"/>
      <c r="I58" s="220"/>
    </row>
    <row r="59" spans="2:9" s="343" customFormat="1" x14ac:dyDescent="0.25">
      <c r="B59" s="220"/>
      <c r="C59" s="220"/>
      <c r="D59" s="220"/>
      <c r="E59" s="220"/>
      <c r="F59" s="220"/>
      <c r="G59" s="220"/>
      <c r="H59" s="220"/>
      <c r="I59" s="220"/>
    </row>
    <row r="60" spans="2:9" s="343" customFormat="1" x14ac:dyDescent="0.25">
      <c r="B60" s="220"/>
      <c r="C60" s="220"/>
      <c r="D60" s="220"/>
      <c r="E60" s="220"/>
      <c r="F60" s="220"/>
      <c r="G60" s="220"/>
      <c r="H60" s="220"/>
      <c r="I60" s="220"/>
    </row>
    <row r="61" spans="2:9" s="343" customFormat="1" x14ac:dyDescent="0.25">
      <c r="B61" s="220"/>
      <c r="C61" s="220"/>
      <c r="D61" s="220"/>
      <c r="E61" s="220"/>
      <c r="F61" s="220"/>
      <c r="G61" s="220"/>
      <c r="H61" s="220"/>
      <c r="I61" s="220"/>
    </row>
    <row r="62" spans="2:9" s="343" customFormat="1" x14ac:dyDescent="0.25">
      <c r="B62" s="220"/>
      <c r="C62" s="220"/>
      <c r="D62" s="220"/>
      <c r="E62" s="220"/>
      <c r="F62" s="220"/>
      <c r="G62" s="220"/>
      <c r="H62" s="220"/>
      <c r="I62" s="220"/>
    </row>
    <row r="63" spans="2:9" s="343" customFormat="1" x14ac:dyDescent="0.25">
      <c r="B63" s="220"/>
      <c r="C63" s="220"/>
      <c r="D63" s="220"/>
      <c r="E63" s="220"/>
      <c r="F63" s="220"/>
      <c r="G63" s="220"/>
      <c r="H63" s="220"/>
      <c r="I63" s="220"/>
    </row>
    <row r="64" spans="2:9" s="343" customFormat="1" x14ac:dyDescent="0.25">
      <c r="B64" s="220"/>
      <c r="C64" s="220"/>
      <c r="D64" s="220"/>
      <c r="E64" s="220"/>
      <c r="F64" s="220"/>
      <c r="G64" s="220"/>
      <c r="H64" s="220"/>
      <c r="I64" s="220"/>
    </row>
    <row r="65" spans="2:9" s="343" customFormat="1" x14ac:dyDescent="0.25">
      <c r="B65" s="220"/>
      <c r="C65" s="220"/>
      <c r="D65" s="220"/>
      <c r="E65" s="220"/>
      <c r="F65" s="220"/>
      <c r="G65" s="220"/>
      <c r="H65" s="220"/>
      <c r="I65" s="220"/>
    </row>
    <row r="66" spans="2:9" s="343" customFormat="1" x14ac:dyDescent="0.25">
      <c r="B66" s="220"/>
      <c r="C66" s="220"/>
      <c r="D66" s="220"/>
      <c r="E66" s="220"/>
      <c r="F66" s="220"/>
      <c r="G66" s="220"/>
      <c r="H66" s="220"/>
      <c r="I66" s="220"/>
    </row>
    <row r="67" spans="2:9" s="343" customFormat="1" x14ac:dyDescent="0.25">
      <c r="B67" s="220"/>
      <c r="C67" s="220"/>
      <c r="D67" s="220"/>
      <c r="E67" s="220"/>
      <c r="F67" s="220"/>
      <c r="G67" s="220"/>
      <c r="H67" s="220"/>
      <c r="I67" s="220"/>
    </row>
    <row r="68" spans="2:9" s="343" customFormat="1" x14ac:dyDescent="0.25">
      <c r="B68" s="220"/>
      <c r="C68" s="220"/>
      <c r="D68" s="220"/>
      <c r="E68" s="220"/>
      <c r="F68" s="220"/>
      <c r="G68" s="220"/>
      <c r="H68" s="220"/>
      <c r="I68" s="220"/>
    </row>
    <row r="69" spans="2:9" s="343" customFormat="1" x14ac:dyDescent="0.25">
      <c r="B69" s="220"/>
      <c r="C69" s="220"/>
      <c r="D69" s="220"/>
      <c r="E69" s="220"/>
      <c r="F69" s="220"/>
      <c r="G69" s="220"/>
      <c r="H69" s="220"/>
      <c r="I69" s="220"/>
    </row>
    <row r="70" spans="2:9" s="343" customFormat="1" x14ac:dyDescent="0.25">
      <c r="B70" s="220"/>
      <c r="C70" s="220"/>
      <c r="D70" s="220"/>
      <c r="E70" s="220"/>
      <c r="F70" s="220"/>
      <c r="G70" s="220"/>
      <c r="H70" s="220"/>
      <c r="I70" s="220"/>
    </row>
    <row r="71" spans="2:9" s="343" customFormat="1" x14ac:dyDescent="0.25">
      <c r="B71" s="220"/>
      <c r="C71" s="220"/>
      <c r="D71" s="220"/>
      <c r="E71" s="220"/>
      <c r="F71" s="220"/>
      <c r="G71" s="220"/>
      <c r="H71" s="220"/>
      <c r="I71" s="220"/>
    </row>
    <row r="72" spans="2:9" s="343" customFormat="1" x14ac:dyDescent="0.25">
      <c r="B72" s="220"/>
      <c r="C72" s="220"/>
      <c r="D72" s="220"/>
      <c r="E72" s="220"/>
      <c r="F72" s="220"/>
      <c r="G72" s="220"/>
      <c r="H72" s="220"/>
      <c r="I72" s="220"/>
    </row>
    <row r="73" spans="2:9" s="343" customFormat="1" x14ac:dyDescent="0.25">
      <c r="B73" s="220"/>
      <c r="C73" s="220"/>
      <c r="D73" s="220"/>
      <c r="E73" s="220"/>
      <c r="F73" s="220"/>
      <c r="G73" s="220"/>
      <c r="H73" s="220"/>
      <c r="I73" s="220"/>
    </row>
    <row r="74" spans="2:9" s="343" customFormat="1" x14ac:dyDescent="0.25">
      <c r="B74" s="220"/>
      <c r="C74" s="220"/>
      <c r="D74" s="220"/>
      <c r="E74" s="220"/>
      <c r="F74" s="220"/>
      <c r="G74" s="220"/>
      <c r="H74" s="220"/>
      <c r="I74" s="220"/>
    </row>
    <row r="75" spans="2:9" s="343" customFormat="1" x14ac:dyDescent="0.25">
      <c r="B75" s="220"/>
      <c r="C75" s="220"/>
      <c r="D75" s="220"/>
      <c r="E75" s="220"/>
      <c r="F75" s="220"/>
      <c r="G75" s="220"/>
      <c r="H75" s="220"/>
      <c r="I75" s="220"/>
    </row>
    <row r="76" spans="2:9" s="343" customFormat="1" x14ac:dyDescent="0.25">
      <c r="B76" s="220"/>
      <c r="C76" s="220"/>
      <c r="D76" s="220"/>
      <c r="E76" s="220"/>
      <c r="F76" s="220"/>
      <c r="G76" s="220"/>
      <c r="H76" s="220"/>
      <c r="I76" s="220"/>
    </row>
    <row r="77" spans="2:9" s="343" customFormat="1" x14ac:dyDescent="0.25">
      <c r="B77" s="220"/>
      <c r="C77" s="220"/>
      <c r="D77" s="220"/>
      <c r="E77" s="220"/>
      <c r="F77" s="220"/>
      <c r="G77" s="220"/>
      <c r="H77" s="220"/>
      <c r="I77" s="220"/>
    </row>
    <row r="78" spans="2:9" s="343" customFormat="1" x14ac:dyDescent="0.25">
      <c r="B78" s="220"/>
      <c r="C78" s="220"/>
      <c r="D78" s="220"/>
      <c r="E78" s="220"/>
      <c r="F78" s="220"/>
      <c r="G78" s="220"/>
      <c r="H78" s="220"/>
      <c r="I78" s="220"/>
    </row>
    <row r="79" spans="2:9" s="343" customFormat="1" x14ac:dyDescent="0.25">
      <c r="B79" s="220"/>
      <c r="C79" s="220"/>
      <c r="D79" s="220"/>
      <c r="E79" s="220"/>
      <c r="F79" s="220"/>
      <c r="G79" s="220"/>
      <c r="H79" s="220"/>
      <c r="I79" s="220"/>
    </row>
    <row r="80" spans="2:9" s="343" customFormat="1" x14ac:dyDescent="0.25">
      <c r="B80" s="220"/>
      <c r="C80" s="220"/>
      <c r="D80" s="220"/>
      <c r="E80" s="220"/>
      <c r="F80" s="220"/>
      <c r="G80" s="220"/>
      <c r="H80" s="220"/>
      <c r="I80" s="220"/>
    </row>
    <row r="81" spans="2:9" s="343" customFormat="1" x14ac:dyDescent="0.25">
      <c r="B81" s="220"/>
      <c r="C81" s="220"/>
      <c r="D81" s="220"/>
      <c r="E81" s="220"/>
      <c r="F81" s="220"/>
      <c r="G81" s="220"/>
      <c r="H81" s="220"/>
      <c r="I81" s="220"/>
    </row>
    <row r="82" spans="2:9" s="343" customFormat="1" x14ac:dyDescent="0.25">
      <c r="B82" s="220"/>
      <c r="C82" s="220"/>
      <c r="D82" s="220"/>
      <c r="E82" s="220"/>
      <c r="F82" s="220"/>
      <c r="G82" s="220"/>
      <c r="H82" s="220"/>
      <c r="I82" s="220"/>
    </row>
    <row r="83" spans="2:9" s="343" customFormat="1" x14ac:dyDescent="0.25">
      <c r="B83" s="220"/>
      <c r="C83" s="220"/>
      <c r="D83" s="220"/>
      <c r="E83" s="220"/>
      <c r="F83" s="220"/>
      <c r="G83" s="220"/>
      <c r="H83" s="220"/>
      <c r="I83" s="220"/>
    </row>
    <row r="84" spans="2:9" s="343" customFormat="1" x14ac:dyDescent="0.25">
      <c r="B84" s="220"/>
      <c r="C84" s="220"/>
      <c r="D84" s="220"/>
      <c r="E84" s="220"/>
      <c r="F84" s="220"/>
      <c r="G84" s="220"/>
      <c r="H84" s="220"/>
      <c r="I84" s="220"/>
    </row>
    <row r="85" spans="2:9" s="343" customFormat="1" x14ac:dyDescent="0.25">
      <c r="B85" s="220"/>
      <c r="C85" s="220"/>
      <c r="D85" s="220"/>
      <c r="E85" s="220"/>
      <c r="F85" s="220"/>
      <c r="G85" s="220"/>
      <c r="H85" s="220"/>
      <c r="I85" s="220"/>
    </row>
    <row r="86" spans="2:9" s="343" customFormat="1" x14ac:dyDescent="0.25">
      <c r="B86" s="220"/>
      <c r="C86" s="220"/>
      <c r="D86" s="220"/>
      <c r="E86" s="220"/>
      <c r="F86" s="220"/>
      <c r="G86" s="220"/>
      <c r="H86" s="220"/>
      <c r="I86" s="220"/>
    </row>
    <row r="87" spans="2:9" s="343" customFormat="1" x14ac:dyDescent="0.25">
      <c r="B87" s="220"/>
      <c r="C87" s="220"/>
      <c r="D87" s="220"/>
      <c r="E87" s="220"/>
      <c r="F87" s="220"/>
      <c r="G87" s="220"/>
      <c r="H87" s="220"/>
      <c r="I87" s="220"/>
    </row>
    <row r="88" spans="2:9" s="343" customFormat="1" x14ac:dyDescent="0.25">
      <c r="B88" s="220"/>
      <c r="C88" s="220"/>
      <c r="D88" s="220"/>
      <c r="E88" s="220"/>
      <c r="F88" s="220"/>
      <c r="G88" s="220"/>
      <c r="H88" s="220"/>
      <c r="I88" s="220"/>
    </row>
    <row r="89" spans="2:9" s="343" customFormat="1" x14ac:dyDescent="0.25">
      <c r="B89" s="220"/>
      <c r="C89" s="220"/>
      <c r="D89" s="220"/>
      <c r="E89" s="220"/>
      <c r="F89" s="220"/>
      <c r="G89" s="220"/>
      <c r="H89" s="220"/>
      <c r="I89" s="220"/>
    </row>
    <row r="90" spans="2:9" s="343" customFormat="1" x14ac:dyDescent="0.25">
      <c r="B90" s="220"/>
      <c r="C90" s="220"/>
      <c r="D90" s="220"/>
      <c r="E90" s="220"/>
      <c r="F90" s="220"/>
      <c r="G90" s="220"/>
      <c r="H90" s="220"/>
      <c r="I90" s="220"/>
    </row>
    <row r="91" spans="2:9" s="343" customFormat="1" x14ac:dyDescent="0.25">
      <c r="B91" s="220"/>
      <c r="C91" s="220"/>
      <c r="D91" s="220"/>
      <c r="E91" s="220"/>
      <c r="F91" s="220"/>
      <c r="G91" s="220"/>
      <c r="H91" s="220"/>
      <c r="I91" s="220"/>
    </row>
    <row r="92" spans="2:9" s="343" customFormat="1" x14ac:dyDescent="0.25">
      <c r="B92" s="220"/>
      <c r="C92" s="220"/>
      <c r="D92" s="220"/>
      <c r="E92" s="220"/>
      <c r="F92" s="220"/>
      <c r="G92" s="220"/>
      <c r="H92" s="220"/>
      <c r="I92" s="220"/>
    </row>
    <row r="93" spans="2:9" s="343" customFormat="1" x14ac:dyDescent="0.25">
      <c r="B93" s="220"/>
      <c r="C93" s="220"/>
      <c r="D93" s="220"/>
      <c r="E93" s="220"/>
      <c r="F93" s="220"/>
      <c r="G93" s="220"/>
      <c r="H93" s="220"/>
      <c r="I93" s="220"/>
    </row>
    <row r="94" spans="2:9" s="343" customFormat="1" x14ac:dyDescent="0.25">
      <c r="B94" s="220"/>
      <c r="C94" s="220"/>
      <c r="D94" s="220"/>
      <c r="E94" s="220"/>
      <c r="F94" s="220"/>
      <c r="G94" s="220"/>
      <c r="H94" s="220"/>
      <c r="I94" s="220"/>
    </row>
    <row r="95" spans="2:9" s="343" customFormat="1" x14ac:dyDescent="0.25">
      <c r="B95" s="220"/>
      <c r="C95" s="220"/>
      <c r="D95" s="220"/>
      <c r="E95" s="220"/>
      <c r="F95" s="220"/>
      <c r="G95" s="220"/>
      <c r="H95" s="220"/>
      <c r="I95" s="220"/>
    </row>
    <row r="96" spans="2:9" s="343" customFormat="1" x14ac:dyDescent="0.25">
      <c r="B96" s="220"/>
      <c r="C96" s="220"/>
      <c r="D96" s="220"/>
      <c r="E96" s="220"/>
      <c r="F96" s="220"/>
      <c r="G96" s="220"/>
      <c r="H96" s="220"/>
      <c r="I96" s="220"/>
    </row>
    <row r="97" spans="2:9" s="343" customFormat="1" x14ac:dyDescent="0.25">
      <c r="B97" s="220"/>
      <c r="C97" s="220"/>
      <c r="D97" s="220"/>
      <c r="E97" s="220"/>
      <c r="F97" s="220"/>
      <c r="G97" s="220"/>
      <c r="H97" s="220"/>
      <c r="I97" s="220"/>
    </row>
    <row r="98" spans="2:9" s="343" customFormat="1" x14ac:dyDescent="0.25">
      <c r="B98" s="220"/>
      <c r="C98" s="220"/>
      <c r="D98" s="220"/>
      <c r="E98" s="220"/>
      <c r="F98" s="220"/>
      <c r="G98" s="220"/>
      <c r="H98" s="220"/>
      <c r="I98" s="220"/>
    </row>
    <row r="99" spans="2:9" s="343" customFormat="1" x14ac:dyDescent="0.25">
      <c r="B99" s="220"/>
      <c r="C99" s="220"/>
      <c r="D99" s="220"/>
      <c r="E99" s="220"/>
      <c r="F99" s="220"/>
      <c r="G99" s="220"/>
      <c r="H99" s="220"/>
      <c r="I99" s="220"/>
    </row>
    <row r="100" spans="2:9" s="343" customFormat="1" x14ac:dyDescent="0.25">
      <c r="B100" s="220"/>
      <c r="C100" s="220"/>
      <c r="D100" s="220"/>
      <c r="E100" s="220"/>
      <c r="F100" s="220"/>
      <c r="G100" s="220"/>
      <c r="H100" s="220"/>
      <c r="I100" s="220"/>
    </row>
    <row r="101" spans="2:9" s="343" customFormat="1" x14ac:dyDescent="0.25">
      <c r="B101" s="220"/>
      <c r="C101" s="220"/>
      <c r="D101" s="220"/>
      <c r="E101" s="220"/>
      <c r="F101" s="220"/>
      <c r="G101" s="220"/>
      <c r="H101" s="220"/>
      <c r="I101" s="220"/>
    </row>
    <row r="102" spans="2:9" s="343" customFormat="1" x14ac:dyDescent="0.25">
      <c r="B102" s="220"/>
      <c r="C102" s="220"/>
      <c r="D102" s="220"/>
      <c r="E102" s="220"/>
      <c r="F102" s="220"/>
      <c r="G102" s="220"/>
      <c r="H102" s="220"/>
      <c r="I102" s="220"/>
    </row>
    <row r="103" spans="2:9" s="343" customFormat="1" x14ac:dyDescent="0.25">
      <c r="B103" s="220"/>
      <c r="C103" s="220"/>
      <c r="D103" s="220"/>
      <c r="E103" s="220"/>
      <c r="F103" s="220"/>
      <c r="G103" s="220"/>
      <c r="H103" s="220"/>
      <c r="I103" s="220"/>
    </row>
    <row r="104" spans="2:9" s="343" customFormat="1" x14ac:dyDescent="0.25">
      <c r="B104" s="220"/>
      <c r="C104" s="220"/>
      <c r="D104" s="220"/>
      <c r="E104" s="220"/>
      <c r="F104" s="220"/>
      <c r="G104" s="220"/>
      <c r="H104" s="220"/>
      <c r="I104" s="220"/>
    </row>
    <row r="105" spans="2:9" s="343" customFormat="1" x14ac:dyDescent="0.25">
      <c r="B105" s="220"/>
      <c r="C105" s="220"/>
      <c r="D105" s="220"/>
      <c r="E105" s="220"/>
      <c r="F105" s="220"/>
      <c r="G105" s="220"/>
      <c r="H105" s="220"/>
      <c r="I105" s="220"/>
    </row>
    <row r="106" spans="2:9" s="343" customFormat="1" x14ac:dyDescent="0.25">
      <c r="B106" s="220"/>
      <c r="C106" s="220"/>
      <c r="D106" s="220"/>
      <c r="E106" s="220"/>
      <c r="F106" s="220"/>
      <c r="G106" s="220"/>
      <c r="H106" s="220"/>
      <c r="I106" s="220"/>
    </row>
    <row r="107" spans="2:9" s="343" customFormat="1" x14ac:dyDescent="0.25">
      <c r="B107" s="220"/>
      <c r="C107" s="220"/>
      <c r="D107" s="220"/>
      <c r="E107" s="220"/>
      <c r="F107" s="220"/>
      <c r="G107" s="220"/>
      <c r="H107" s="220"/>
      <c r="I107" s="220"/>
    </row>
    <row r="108" spans="2:9" s="343" customFormat="1" x14ac:dyDescent="0.25">
      <c r="B108" s="220"/>
      <c r="C108" s="220"/>
      <c r="D108" s="220"/>
      <c r="E108" s="220"/>
      <c r="F108" s="220"/>
      <c r="G108" s="220"/>
      <c r="H108" s="220"/>
      <c r="I108" s="220"/>
    </row>
    <row r="109" spans="2:9" s="343" customFormat="1" x14ac:dyDescent="0.25">
      <c r="B109" s="220"/>
      <c r="C109" s="220"/>
      <c r="D109" s="220"/>
      <c r="E109" s="220"/>
      <c r="F109" s="220"/>
      <c r="G109" s="220"/>
      <c r="H109" s="220"/>
      <c r="I109" s="220"/>
    </row>
    <row r="110" spans="2:9" s="343" customFormat="1" x14ac:dyDescent="0.25">
      <c r="B110" s="220"/>
      <c r="C110" s="220"/>
      <c r="D110" s="220"/>
      <c r="E110" s="220"/>
      <c r="F110" s="220"/>
      <c r="G110" s="220"/>
      <c r="H110" s="220"/>
      <c r="I110" s="220"/>
    </row>
    <row r="111" spans="2:9" s="343" customFormat="1" x14ac:dyDescent="0.25">
      <c r="B111" s="220"/>
      <c r="C111" s="220"/>
      <c r="D111" s="220"/>
      <c r="E111" s="220"/>
      <c r="F111" s="220"/>
      <c r="G111" s="220"/>
      <c r="H111" s="220"/>
      <c r="I111" s="220"/>
    </row>
    <row r="112" spans="2:9" s="343" customFormat="1" x14ac:dyDescent="0.25">
      <c r="B112" s="220"/>
      <c r="C112" s="220"/>
      <c r="D112" s="220"/>
      <c r="E112" s="220"/>
      <c r="F112" s="220"/>
      <c r="G112" s="220"/>
      <c r="H112" s="220"/>
      <c r="I112" s="220"/>
    </row>
    <row r="113" spans="2:9" s="343" customFormat="1" x14ac:dyDescent="0.25">
      <c r="B113" s="220"/>
      <c r="C113" s="220"/>
      <c r="D113" s="220"/>
      <c r="E113" s="220"/>
      <c r="F113" s="220"/>
      <c r="G113" s="220"/>
      <c r="H113" s="220"/>
      <c r="I113" s="220"/>
    </row>
    <row r="114" spans="2:9" s="343" customFormat="1" x14ac:dyDescent="0.25">
      <c r="B114" s="220"/>
      <c r="C114" s="220"/>
      <c r="D114" s="220"/>
      <c r="E114" s="220"/>
      <c r="F114" s="220"/>
      <c r="G114" s="220"/>
      <c r="H114" s="220"/>
      <c r="I114" s="220"/>
    </row>
    <row r="115" spans="2:9" s="343" customFormat="1" x14ac:dyDescent="0.25">
      <c r="B115" s="220"/>
      <c r="C115" s="220"/>
      <c r="D115" s="220"/>
      <c r="E115" s="220"/>
      <c r="F115" s="220"/>
      <c r="G115" s="220"/>
      <c r="H115" s="220"/>
      <c r="I115" s="220"/>
    </row>
    <row r="116" spans="2:9" s="343" customFormat="1" x14ac:dyDescent="0.25">
      <c r="B116" s="220"/>
      <c r="C116" s="220"/>
      <c r="D116" s="220"/>
      <c r="E116" s="220"/>
      <c r="F116" s="220"/>
      <c r="G116" s="220"/>
      <c r="H116" s="220"/>
      <c r="I116" s="220"/>
    </row>
    <row r="117" spans="2:9" s="343" customFormat="1" x14ac:dyDescent="0.25">
      <c r="B117" s="220"/>
      <c r="C117" s="220"/>
      <c r="D117" s="220"/>
      <c r="E117" s="220"/>
      <c r="F117" s="220"/>
      <c r="G117" s="220"/>
      <c r="H117" s="220"/>
      <c r="I117" s="220"/>
    </row>
    <row r="118" spans="2:9" s="343" customFormat="1" x14ac:dyDescent="0.25">
      <c r="B118" s="220"/>
      <c r="C118" s="220"/>
      <c r="D118" s="220"/>
      <c r="E118" s="220"/>
      <c r="F118" s="220"/>
      <c r="G118" s="220"/>
      <c r="H118" s="220"/>
      <c r="I118" s="220"/>
    </row>
    <row r="119" spans="2:9" s="343" customFormat="1" x14ac:dyDescent="0.25">
      <c r="B119" s="220"/>
      <c r="C119" s="220"/>
      <c r="D119" s="220"/>
      <c r="E119" s="220"/>
      <c r="F119" s="220"/>
      <c r="G119" s="220"/>
      <c r="H119" s="220"/>
      <c r="I119" s="220"/>
    </row>
    <row r="120" spans="2:9" s="343" customFormat="1" x14ac:dyDescent="0.25">
      <c r="B120" s="220"/>
      <c r="C120" s="220"/>
      <c r="D120" s="220"/>
      <c r="E120" s="220"/>
      <c r="F120" s="220"/>
      <c r="G120" s="220"/>
      <c r="H120" s="220"/>
      <c r="I120" s="220"/>
    </row>
    <row r="121" spans="2:9" s="343" customFormat="1" x14ac:dyDescent="0.25">
      <c r="B121" s="220"/>
      <c r="C121" s="220"/>
      <c r="D121" s="220"/>
      <c r="E121" s="220"/>
      <c r="F121" s="220"/>
      <c r="G121" s="220"/>
      <c r="H121" s="220"/>
      <c r="I121" s="220"/>
    </row>
    <row r="122" spans="2:9" s="343" customFormat="1" x14ac:dyDescent="0.25">
      <c r="B122" s="220"/>
      <c r="C122" s="220"/>
      <c r="D122" s="220"/>
      <c r="E122" s="220"/>
      <c r="F122" s="220"/>
      <c r="G122" s="220"/>
      <c r="H122" s="220"/>
      <c r="I122" s="220"/>
    </row>
    <row r="123" spans="2:9" s="343" customFormat="1" x14ac:dyDescent="0.25">
      <c r="B123" s="220"/>
      <c r="C123" s="220"/>
      <c r="D123" s="220"/>
      <c r="E123" s="220"/>
      <c r="F123" s="220"/>
      <c r="G123" s="220"/>
      <c r="H123" s="220"/>
      <c r="I123" s="220"/>
    </row>
    <row r="124" spans="2:9" s="343" customFormat="1" x14ac:dyDescent="0.25">
      <c r="B124" s="220"/>
      <c r="C124" s="220"/>
      <c r="D124" s="220"/>
      <c r="E124" s="220"/>
      <c r="F124" s="220"/>
      <c r="G124" s="220"/>
      <c r="H124" s="220"/>
      <c r="I124" s="220"/>
    </row>
    <row r="125" spans="2:9" s="343" customFormat="1" x14ac:dyDescent="0.25">
      <c r="B125" s="220"/>
      <c r="C125" s="220"/>
      <c r="D125" s="220"/>
      <c r="E125" s="220"/>
      <c r="F125" s="220"/>
      <c r="G125" s="220"/>
      <c r="H125" s="220"/>
      <c r="I125" s="220"/>
    </row>
    <row r="126" spans="2:9" s="343" customFormat="1" x14ac:dyDescent="0.25">
      <c r="B126" s="220"/>
      <c r="C126" s="220"/>
      <c r="D126" s="220"/>
      <c r="E126" s="220"/>
      <c r="F126" s="220"/>
      <c r="G126" s="220"/>
      <c r="H126" s="220"/>
      <c r="I126" s="220"/>
    </row>
    <row r="127" spans="2:9" s="343" customFormat="1" x14ac:dyDescent="0.25">
      <c r="B127" s="220"/>
      <c r="C127" s="220"/>
      <c r="D127" s="220"/>
      <c r="E127" s="220"/>
      <c r="F127" s="220"/>
      <c r="G127" s="220"/>
      <c r="H127" s="220"/>
      <c r="I127" s="220"/>
    </row>
    <row r="128" spans="2:9" s="343" customFormat="1" x14ac:dyDescent="0.25">
      <c r="B128" s="220"/>
      <c r="C128" s="220"/>
      <c r="D128" s="220"/>
      <c r="E128" s="220"/>
      <c r="F128" s="220"/>
      <c r="G128" s="220"/>
      <c r="H128" s="220"/>
      <c r="I128" s="220"/>
    </row>
    <row r="129" spans="2:9" s="343" customFormat="1" x14ac:dyDescent="0.25">
      <c r="B129" s="220"/>
      <c r="C129" s="220"/>
      <c r="D129" s="220"/>
      <c r="E129" s="220"/>
      <c r="F129" s="220"/>
      <c r="G129" s="220"/>
      <c r="H129" s="220"/>
      <c r="I129" s="220"/>
    </row>
    <row r="130" spans="2:9" s="343" customFormat="1" x14ac:dyDescent="0.25">
      <c r="B130" s="220"/>
      <c r="C130" s="220"/>
      <c r="D130" s="220"/>
      <c r="E130" s="220"/>
      <c r="F130" s="220"/>
      <c r="G130" s="220"/>
      <c r="H130" s="220"/>
      <c r="I130" s="220"/>
    </row>
    <row r="131" spans="2:9" s="343" customFormat="1" x14ac:dyDescent="0.25">
      <c r="B131" s="220"/>
      <c r="C131" s="220"/>
      <c r="D131" s="220"/>
      <c r="E131" s="220"/>
      <c r="F131" s="220"/>
      <c r="G131" s="220"/>
      <c r="H131" s="220"/>
      <c r="I131" s="220"/>
    </row>
    <row r="132" spans="2:9" s="343" customFormat="1" x14ac:dyDescent="0.25">
      <c r="B132" s="220"/>
      <c r="C132" s="220"/>
      <c r="D132" s="220"/>
      <c r="E132" s="220"/>
      <c r="F132" s="220"/>
      <c r="G132" s="220"/>
      <c r="H132" s="220"/>
      <c r="I132" s="220"/>
    </row>
    <row r="133" spans="2:9" s="343" customFormat="1" x14ac:dyDescent="0.25">
      <c r="B133" s="220"/>
      <c r="C133" s="220"/>
      <c r="D133" s="220"/>
      <c r="E133" s="220"/>
      <c r="F133" s="220"/>
      <c r="G133" s="220"/>
      <c r="H133" s="220"/>
      <c r="I133" s="220"/>
    </row>
    <row r="134" spans="2:9" s="343" customFormat="1" x14ac:dyDescent="0.25">
      <c r="B134" s="220"/>
      <c r="C134" s="220"/>
      <c r="D134" s="220"/>
      <c r="E134" s="220"/>
      <c r="F134" s="220"/>
      <c r="G134" s="220"/>
      <c r="H134" s="220"/>
      <c r="I134" s="220"/>
    </row>
    <row r="135" spans="2:9" s="343" customFormat="1" x14ac:dyDescent="0.25">
      <c r="B135" s="220"/>
      <c r="C135" s="220"/>
      <c r="D135" s="220"/>
      <c r="E135" s="220"/>
      <c r="F135" s="220"/>
      <c r="G135" s="220"/>
      <c r="H135" s="220"/>
      <c r="I135" s="220"/>
    </row>
    <row r="136" spans="2:9" s="343" customFormat="1" x14ac:dyDescent="0.25">
      <c r="B136" s="220"/>
      <c r="C136" s="220"/>
      <c r="D136" s="220"/>
      <c r="E136" s="220"/>
      <c r="F136" s="220"/>
      <c r="G136" s="220"/>
      <c r="H136" s="220"/>
      <c r="I136" s="220"/>
    </row>
    <row r="137" spans="2:9" s="343" customFormat="1" x14ac:dyDescent="0.25">
      <c r="B137" s="220"/>
      <c r="C137" s="220"/>
      <c r="D137" s="220"/>
      <c r="E137" s="220"/>
      <c r="F137" s="220"/>
      <c r="G137" s="220"/>
      <c r="H137" s="220"/>
      <c r="I137" s="220"/>
    </row>
    <row r="138" spans="2:9" s="343" customFormat="1" x14ac:dyDescent="0.25">
      <c r="B138" s="220"/>
      <c r="C138" s="220"/>
      <c r="D138" s="220"/>
      <c r="E138" s="220"/>
      <c r="F138" s="220"/>
      <c r="G138" s="220"/>
      <c r="H138" s="220"/>
      <c r="I138" s="220"/>
    </row>
    <row r="139" spans="2:9" s="343" customFormat="1" x14ac:dyDescent="0.25">
      <c r="B139" s="220"/>
      <c r="C139" s="220"/>
      <c r="D139" s="220"/>
      <c r="E139" s="220"/>
      <c r="F139" s="220"/>
      <c r="G139" s="220"/>
      <c r="H139" s="220"/>
      <c r="I139" s="220"/>
    </row>
    <row r="140" spans="2:9" s="343" customFormat="1" x14ac:dyDescent="0.25">
      <c r="B140" s="220"/>
      <c r="C140" s="220"/>
      <c r="D140" s="220"/>
      <c r="E140" s="220"/>
      <c r="F140" s="220"/>
      <c r="G140" s="220"/>
      <c r="H140" s="220"/>
      <c r="I140" s="220"/>
    </row>
    <row r="141" spans="2:9" s="343" customFormat="1" x14ac:dyDescent="0.25">
      <c r="B141" s="220"/>
      <c r="C141" s="220"/>
      <c r="D141" s="220"/>
      <c r="E141" s="220"/>
      <c r="F141" s="220"/>
      <c r="G141" s="220"/>
      <c r="H141" s="220"/>
      <c r="I141" s="220"/>
    </row>
    <row r="142" spans="2:9" s="343" customFormat="1" x14ac:dyDescent="0.25">
      <c r="B142" s="220"/>
      <c r="C142" s="220"/>
      <c r="D142" s="220"/>
      <c r="E142" s="220"/>
      <c r="F142" s="220"/>
      <c r="G142" s="220"/>
      <c r="H142" s="220"/>
      <c r="I142" s="220"/>
    </row>
    <row r="143" spans="2:9" s="343" customFormat="1" x14ac:dyDescent="0.25">
      <c r="B143" s="220"/>
      <c r="C143" s="220"/>
      <c r="D143" s="220"/>
      <c r="E143" s="220"/>
      <c r="F143" s="220"/>
      <c r="G143" s="220"/>
      <c r="H143" s="220"/>
      <c r="I143" s="220"/>
    </row>
    <row r="144" spans="2:9" s="343" customFormat="1" x14ac:dyDescent="0.25">
      <c r="B144" s="220"/>
      <c r="C144" s="220"/>
      <c r="D144" s="220"/>
      <c r="E144" s="220"/>
      <c r="F144" s="220"/>
      <c r="G144" s="220"/>
      <c r="H144" s="220"/>
      <c r="I144" s="220"/>
    </row>
    <row r="145" spans="2:9" s="343" customFormat="1" x14ac:dyDescent="0.25">
      <c r="B145" s="220"/>
      <c r="C145" s="220"/>
      <c r="D145" s="220"/>
      <c r="E145" s="220"/>
      <c r="F145" s="220"/>
      <c r="G145" s="220"/>
      <c r="H145" s="220"/>
      <c r="I145" s="220"/>
    </row>
    <row r="146" spans="2:9" s="343" customFormat="1" x14ac:dyDescent="0.25">
      <c r="B146" s="220"/>
      <c r="C146" s="220"/>
      <c r="D146" s="220"/>
      <c r="E146" s="220"/>
      <c r="F146" s="220"/>
      <c r="G146" s="220"/>
      <c r="H146" s="220"/>
      <c r="I146" s="220"/>
    </row>
    <row r="147" spans="2:9" s="343" customFormat="1" x14ac:dyDescent="0.25">
      <c r="B147" s="220"/>
      <c r="C147" s="220"/>
      <c r="D147" s="220"/>
      <c r="E147" s="220"/>
      <c r="F147" s="220"/>
      <c r="G147" s="220"/>
      <c r="H147" s="220"/>
      <c r="I147" s="220"/>
    </row>
    <row r="148" spans="2:9" s="343" customFormat="1" x14ac:dyDescent="0.25">
      <c r="B148" s="220"/>
      <c r="C148" s="220"/>
      <c r="D148" s="220"/>
      <c r="E148" s="220"/>
      <c r="F148" s="220"/>
      <c r="G148" s="220"/>
      <c r="H148" s="220"/>
      <c r="I148" s="220"/>
    </row>
    <row r="149" spans="2:9" s="343" customFormat="1" x14ac:dyDescent="0.25">
      <c r="B149" s="220"/>
      <c r="C149" s="220"/>
      <c r="D149" s="220"/>
      <c r="E149" s="220"/>
      <c r="F149" s="220"/>
      <c r="G149" s="220"/>
      <c r="H149" s="220"/>
      <c r="I149" s="220"/>
    </row>
    <row r="150" spans="2:9" s="343" customFormat="1" x14ac:dyDescent="0.25">
      <c r="B150" s="220"/>
      <c r="C150" s="220"/>
      <c r="D150" s="220"/>
      <c r="E150" s="220"/>
      <c r="F150" s="220"/>
      <c r="G150" s="220"/>
      <c r="H150" s="220"/>
      <c r="I150" s="220"/>
    </row>
    <row r="151" spans="2:9" s="343" customFormat="1" x14ac:dyDescent="0.25">
      <c r="B151" s="220"/>
      <c r="C151" s="220"/>
      <c r="D151" s="220"/>
      <c r="E151" s="220"/>
      <c r="F151" s="220"/>
      <c r="G151" s="220"/>
      <c r="H151" s="220"/>
      <c r="I151" s="220"/>
    </row>
    <row r="152" spans="2:9" s="343" customFormat="1" x14ac:dyDescent="0.25">
      <c r="B152" s="220"/>
      <c r="C152" s="220"/>
      <c r="D152" s="220"/>
      <c r="E152" s="220"/>
      <c r="F152" s="220"/>
      <c r="G152" s="220"/>
      <c r="H152" s="220"/>
      <c r="I152" s="220"/>
    </row>
    <row r="153" spans="2:9" s="343" customFormat="1" x14ac:dyDescent="0.25">
      <c r="B153" s="220"/>
      <c r="C153" s="220"/>
      <c r="D153" s="220"/>
      <c r="E153" s="220"/>
      <c r="F153" s="220"/>
      <c r="G153" s="220"/>
      <c r="H153" s="220"/>
      <c r="I153" s="220"/>
    </row>
    <row r="154" spans="2:9" s="343" customFormat="1" x14ac:dyDescent="0.25">
      <c r="B154" s="220"/>
      <c r="C154" s="220"/>
      <c r="D154" s="220"/>
      <c r="E154" s="220"/>
      <c r="F154" s="220"/>
      <c r="G154" s="220"/>
      <c r="H154" s="220"/>
      <c r="I154" s="220"/>
    </row>
    <row r="155" spans="2:9" s="343" customFormat="1" x14ac:dyDescent="0.25">
      <c r="B155" s="220"/>
      <c r="C155" s="220"/>
      <c r="D155" s="220"/>
      <c r="E155" s="220"/>
      <c r="F155" s="220"/>
      <c r="G155" s="220"/>
      <c r="H155" s="220"/>
      <c r="I155" s="220"/>
    </row>
    <row r="156" spans="2:9" s="343" customFormat="1" x14ac:dyDescent="0.25">
      <c r="B156" s="220"/>
      <c r="C156" s="220"/>
      <c r="D156" s="220"/>
      <c r="E156" s="220"/>
      <c r="F156" s="220"/>
      <c r="G156" s="220"/>
      <c r="H156" s="220"/>
      <c r="I156" s="220"/>
    </row>
    <row r="157" spans="2:9" s="343" customFormat="1" x14ac:dyDescent="0.25">
      <c r="B157" s="220"/>
      <c r="C157" s="220"/>
      <c r="D157" s="220"/>
      <c r="E157" s="220"/>
      <c r="F157" s="220"/>
      <c r="G157" s="220"/>
      <c r="H157" s="220"/>
      <c r="I157" s="220"/>
    </row>
    <row r="158" spans="2:9" s="343" customFormat="1" x14ac:dyDescent="0.25">
      <c r="B158" s="220"/>
      <c r="C158" s="220"/>
      <c r="D158" s="220"/>
      <c r="E158" s="220"/>
      <c r="F158" s="220"/>
      <c r="G158" s="220"/>
      <c r="H158" s="220"/>
      <c r="I158" s="220"/>
    </row>
    <row r="159" spans="2:9" s="343" customFormat="1" x14ac:dyDescent="0.25">
      <c r="B159" s="220"/>
      <c r="C159" s="220"/>
      <c r="D159" s="220"/>
      <c r="E159" s="220"/>
      <c r="F159" s="220"/>
      <c r="G159" s="220"/>
      <c r="H159" s="220"/>
      <c r="I159" s="220"/>
    </row>
    <row r="160" spans="2:9" s="343" customFormat="1" x14ac:dyDescent="0.25">
      <c r="B160" s="220"/>
      <c r="C160" s="220"/>
      <c r="D160" s="220"/>
      <c r="E160" s="220"/>
      <c r="F160" s="220"/>
      <c r="G160" s="220"/>
      <c r="H160" s="220"/>
      <c r="I160" s="220"/>
    </row>
    <row r="161" spans="2:9" s="343" customFormat="1" x14ac:dyDescent="0.25">
      <c r="B161" s="220"/>
      <c r="C161" s="220"/>
      <c r="D161" s="220"/>
      <c r="E161" s="220"/>
      <c r="F161" s="220"/>
      <c r="G161" s="220"/>
      <c r="H161" s="220"/>
      <c r="I161" s="220"/>
    </row>
    <row r="162" spans="2:9" s="343" customFormat="1" x14ac:dyDescent="0.25">
      <c r="B162" s="220"/>
      <c r="C162" s="220"/>
      <c r="D162" s="220"/>
      <c r="E162" s="220"/>
      <c r="F162" s="220"/>
      <c r="G162" s="220"/>
      <c r="H162" s="220"/>
      <c r="I162" s="220"/>
    </row>
    <row r="163" spans="2:9" s="343" customFormat="1" x14ac:dyDescent="0.25">
      <c r="B163" s="220"/>
      <c r="C163" s="220"/>
      <c r="D163" s="220"/>
      <c r="E163" s="220"/>
      <c r="F163" s="220"/>
      <c r="G163" s="220"/>
      <c r="H163" s="220"/>
      <c r="I163" s="220"/>
    </row>
    <row r="164" spans="2:9" s="343" customFormat="1" x14ac:dyDescent="0.25">
      <c r="B164" s="220"/>
      <c r="C164" s="220"/>
      <c r="D164" s="220"/>
      <c r="E164" s="220"/>
      <c r="F164" s="220"/>
      <c r="G164" s="220"/>
      <c r="H164" s="220"/>
      <c r="I164" s="220"/>
    </row>
    <row r="165" spans="2:9" s="343" customFormat="1" x14ac:dyDescent="0.25">
      <c r="B165" s="220"/>
      <c r="C165" s="220"/>
      <c r="D165" s="220"/>
      <c r="E165" s="220"/>
      <c r="F165" s="220"/>
      <c r="G165" s="220"/>
      <c r="H165" s="220"/>
      <c r="I165" s="220"/>
    </row>
    <row r="166" spans="2:9" s="343" customFormat="1" x14ac:dyDescent="0.25">
      <c r="B166" s="220"/>
      <c r="C166" s="220"/>
      <c r="D166" s="220"/>
      <c r="E166" s="220"/>
      <c r="F166" s="220"/>
      <c r="G166" s="220"/>
      <c r="H166" s="220"/>
      <c r="I166" s="220"/>
    </row>
    <row r="167" spans="2:9" s="343" customFormat="1" x14ac:dyDescent="0.25">
      <c r="B167" s="220"/>
      <c r="C167" s="220"/>
      <c r="D167" s="220"/>
      <c r="E167" s="220"/>
      <c r="F167" s="220"/>
      <c r="G167" s="220"/>
      <c r="H167" s="220"/>
      <c r="I167" s="220"/>
    </row>
    <row r="168" spans="2:9" s="343" customFormat="1" x14ac:dyDescent="0.25">
      <c r="B168" s="220"/>
      <c r="C168" s="220"/>
      <c r="D168" s="220"/>
      <c r="E168" s="220"/>
      <c r="F168" s="220"/>
      <c r="G168" s="220"/>
      <c r="H168" s="220"/>
      <c r="I168" s="220"/>
    </row>
    <row r="169" spans="2:9" s="343" customFormat="1" x14ac:dyDescent="0.25">
      <c r="B169" s="220"/>
      <c r="C169" s="220"/>
      <c r="D169" s="220"/>
      <c r="E169" s="220"/>
      <c r="F169" s="220"/>
      <c r="G169" s="220"/>
      <c r="H169" s="220"/>
      <c r="I169" s="220"/>
    </row>
    <row r="170" spans="2:9" s="343" customFormat="1" x14ac:dyDescent="0.25">
      <c r="B170" s="220"/>
      <c r="C170" s="220"/>
      <c r="D170" s="220"/>
      <c r="E170" s="220"/>
      <c r="F170" s="220"/>
      <c r="G170" s="220"/>
      <c r="H170" s="220"/>
      <c r="I170" s="220"/>
    </row>
    <row r="171" spans="2:9" s="343" customFormat="1" x14ac:dyDescent="0.25">
      <c r="B171" s="220"/>
      <c r="C171" s="220"/>
      <c r="D171" s="220"/>
      <c r="E171" s="220"/>
      <c r="F171" s="220"/>
      <c r="G171" s="220"/>
      <c r="H171" s="220"/>
      <c r="I171" s="220"/>
    </row>
    <row r="172" spans="2:9" s="343" customFormat="1" x14ac:dyDescent="0.25">
      <c r="B172" s="220"/>
      <c r="C172" s="220"/>
      <c r="D172" s="220"/>
      <c r="E172" s="220"/>
      <c r="F172" s="220"/>
      <c r="G172" s="220"/>
      <c r="H172" s="220"/>
      <c r="I172" s="220"/>
    </row>
    <row r="173" spans="2:9" s="343" customFormat="1" x14ac:dyDescent="0.25">
      <c r="B173" s="220"/>
      <c r="C173" s="220"/>
      <c r="D173" s="220"/>
      <c r="E173" s="220"/>
      <c r="F173" s="220"/>
      <c r="G173" s="220"/>
      <c r="H173" s="220"/>
      <c r="I173" s="220"/>
    </row>
    <row r="174" spans="2:9" s="343" customFormat="1" x14ac:dyDescent="0.25">
      <c r="B174" s="220"/>
      <c r="C174" s="220"/>
      <c r="D174" s="220"/>
      <c r="E174" s="220"/>
      <c r="F174" s="220"/>
      <c r="G174" s="220"/>
      <c r="H174" s="220"/>
      <c r="I174" s="220"/>
    </row>
    <row r="175" spans="2:9" s="343" customFormat="1" x14ac:dyDescent="0.25">
      <c r="B175" s="220"/>
      <c r="C175" s="220"/>
      <c r="D175" s="220"/>
      <c r="E175" s="220"/>
      <c r="F175" s="220"/>
      <c r="G175" s="220"/>
      <c r="H175" s="220"/>
      <c r="I175" s="220"/>
    </row>
    <row r="176" spans="2:9" s="343" customFormat="1" x14ac:dyDescent="0.25">
      <c r="B176" s="220"/>
      <c r="C176" s="220"/>
      <c r="D176" s="220"/>
      <c r="E176" s="220"/>
      <c r="F176" s="220"/>
      <c r="G176" s="220"/>
      <c r="H176" s="220"/>
      <c r="I176" s="220"/>
    </row>
    <row r="177" spans="2:9" s="343" customFormat="1" x14ac:dyDescent="0.25">
      <c r="B177" s="220"/>
      <c r="C177" s="220"/>
      <c r="D177" s="220"/>
      <c r="E177" s="220"/>
      <c r="F177" s="220"/>
      <c r="G177" s="220"/>
      <c r="H177" s="220"/>
      <c r="I177" s="220"/>
    </row>
    <row r="178" spans="2:9" s="343" customFormat="1" x14ac:dyDescent="0.25">
      <c r="B178" s="220"/>
      <c r="C178" s="220"/>
      <c r="D178" s="220"/>
      <c r="E178" s="220"/>
      <c r="F178" s="220"/>
      <c r="G178" s="220"/>
      <c r="H178" s="220"/>
      <c r="I178" s="220"/>
    </row>
    <row r="179" spans="2:9" s="343" customFormat="1" x14ac:dyDescent="0.25">
      <c r="B179" s="220"/>
      <c r="C179" s="220"/>
      <c r="D179" s="220"/>
      <c r="E179" s="220"/>
      <c r="F179" s="220"/>
      <c r="G179" s="220"/>
      <c r="H179" s="220"/>
      <c r="I179" s="220"/>
    </row>
    <row r="180" spans="2:9" s="343" customFormat="1" x14ac:dyDescent="0.25">
      <c r="B180" s="220"/>
      <c r="C180" s="220"/>
      <c r="D180" s="220"/>
      <c r="E180" s="220"/>
      <c r="F180" s="220"/>
      <c r="G180" s="220"/>
      <c r="H180" s="220"/>
      <c r="I180" s="220"/>
    </row>
    <row r="181" spans="2:9" s="343" customFormat="1" x14ac:dyDescent="0.25">
      <c r="B181" s="220"/>
      <c r="C181" s="220"/>
      <c r="D181" s="220"/>
      <c r="E181" s="220"/>
      <c r="F181" s="220"/>
      <c r="G181" s="220"/>
      <c r="H181" s="220"/>
      <c r="I181" s="220"/>
    </row>
    <row r="182" spans="2:9" s="343" customFormat="1" x14ac:dyDescent="0.25">
      <c r="B182" s="220"/>
      <c r="C182" s="220"/>
      <c r="D182" s="220"/>
      <c r="E182" s="220"/>
      <c r="F182" s="220"/>
      <c r="G182" s="220"/>
      <c r="H182" s="220"/>
      <c r="I182" s="220"/>
    </row>
    <row r="183" spans="2:9" s="343" customFormat="1" x14ac:dyDescent="0.25">
      <c r="B183" s="220"/>
      <c r="C183" s="220"/>
      <c r="D183" s="220"/>
      <c r="E183" s="220"/>
      <c r="F183" s="220"/>
      <c r="G183" s="220"/>
      <c r="H183" s="220"/>
      <c r="I183" s="220"/>
    </row>
    <row r="184" spans="2:9" s="343" customFormat="1" x14ac:dyDescent="0.25">
      <c r="B184" s="220"/>
      <c r="C184" s="220"/>
      <c r="D184" s="220"/>
      <c r="E184" s="220"/>
      <c r="F184" s="220"/>
      <c r="G184" s="220"/>
      <c r="H184" s="220"/>
      <c r="I184" s="220"/>
    </row>
    <row r="185" spans="2:9" s="343" customFormat="1" x14ac:dyDescent="0.25">
      <c r="B185" s="220"/>
      <c r="C185" s="220"/>
      <c r="D185" s="220"/>
      <c r="E185" s="220"/>
      <c r="F185" s="220"/>
      <c r="G185" s="220"/>
      <c r="H185" s="220"/>
      <c r="I185" s="220"/>
    </row>
    <row r="186" spans="2:9" s="343" customFormat="1" x14ac:dyDescent="0.25">
      <c r="B186" s="220"/>
      <c r="C186" s="220"/>
      <c r="D186" s="220"/>
      <c r="E186" s="220"/>
      <c r="F186" s="220"/>
      <c r="G186" s="220"/>
      <c r="H186" s="220"/>
      <c r="I186" s="220"/>
    </row>
    <row r="187" spans="2:9" s="343" customFormat="1" x14ac:dyDescent="0.25">
      <c r="B187" s="220"/>
      <c r="C187" s="220"/>
      <c r="D187" s="220"/>
      <c r="E187" s="220"/>
      <c r="F187" s="220"/>
      <c r="G187" s="220"/>
      <c r="H187" s="220"/>
      <c r="I187" s="220"/>
    </row>
    <row r="188" spans="2:9" s="343" customFormat="1" x14ac:dyDescent="0.25">
      <c r="B188" s="220"/>
      <c r="C188" s="220"/>
      <c r="D188" s="220"/>
      <c r="E188" s="220"/>
      <c r="F188" s="220"/>
      <c r="G188" s="220"/>
      <c r="H188" s="220"/>
      <c r="I188" s="220"/>
    </row>
    <row r="189" spans="2:9" s="343" customFormat="1" x14ac:dyDescent="0.25">
      <c r="B189" s="220"/>
      <c r="C189" s="220"/>
      <c r="D189" s="220"/>
      <c r="E189" s="220"/>
      <c r="F189" s="220"/>
      <c r="G189" s="220"/>
      <c r="H189" s="220"/>
      <c r="I189" s="220"/>
    </row>
    <row r="190" spans="2:9" s="343" customFormat="1" x14ac:dyDescent="0.25">
      <c r="B190" s="220"/>
      <c r="C190" s="220"/>
      <c r="D190" s="220"/>
      <c r="E190" s="220"/>
      <c r="F190" s="220"/>
      <c r="G190" s="220"/>
      <c r="H190" s="220"/>
      <c r="I190" s="220"/>
    </row>
    <row r="191" spans="2:9" s="343" customFormat="1" x14ac:dyDescent="0.25">
      <c r="B191" s="220"/>
      <c r="C191" s="220"/>
      <c r="D191" s="220"/>
      <c r="E191" s="220"/>
      <c r="F191" s="220"/>
      <c r="G191" s="220"/>
      <c r="H191" s="220"/>
      <c r="I191" s="220"/>
    </row>
    <row r="192" spans="2:9" s="343" customFormat="1" x14ac:dyDescent="0.25">
      <c r="B192" s="220"/>
      <c r="C192" s="220"/>
      <c r="D192" s="220"/>
      <c r="E192" s="220"/>
      <c r="F192" s="220"/>
      <c r="G192" s="220"/>
      <c r="H192" s="220"/>
      <c r="I192" s="220"/>
    </row>
    <row r="193" spans="2:9" s="343" customFormat="1" x14ac:dyDescent="0.25">
      <c r="B193" s="220"/>
      <c r="C193" s="220"/>
      <c r="D193" s="220"/>
      <c r="E193" s="220"/>
      <c r="F193" s="220"/>
      <c r="G193" s="220"/>
      <c r="H193" s="220"/>
      <c r="I193" s="220"/>
    </row>
    <row r="194" spans="2:9" s="343" customFormat="1" x14ac:dyDescent="0.25">
      <c r="B194" s="220"/>
      <c r="C194" s="220"/>
      <c r="D194" s="220"/>
      <c r="E194" s="220"/>
      <c r="F194" s="220"/>
      <c r="G194" s="220"/>
      <c r="H194" s="220"/>
      <c r="I194" s="220"/>
    </row>
    <row r="195" spans="2:9" s="343" customFormat="1" x14ac:dyDescent="0.25">
      <c r="B195" s="220"/>
      <c r="C195" s="220"/>
      <c r="D195" s="220"/>
      <c r="E195" s="220"/>
      <c r="F195" s="220"/>
      <c r="G195" s="220"/>
      <c r="H195" s="220"/>
      <c r="I195" s="220"/>
    </row>
    <row r="196" spans="2:9" s="343" customFormat="1" x14ac:dyDescent="0.25">
      <c r="B196" s="220"/>
      <c r="C196" s="220"/>
      <c r="D196" s="220"/>
      <c r="E196" s="220"/>
      <c r="F196" s="220"/>
      <c r="G196" s="220"/>
      <c r="H196" s="220"/>
      <c r="I196" s="220"/>
    </row>
    <row r="197" spans="2:9" s="343" customFormat="1" x14ac:dyDescent="0.25">
      <c r="B197" s="220"/>
      <c r="C197" s="220"/>
      <c r="D197" s="220"/>
      <c r="E197" s="220"/>
      <c r="F197" s="220"/>
      <c r="G197" s="220"/>
      <c r="H197" s="220"/>
      <c r="I197" s="220"/>
    </row>
    <row r="198" spans="2:9" s="343" customFormat="1" x14ac:dyDescent="0.25">
      <c r="B198" s="220"/>
      <c r="C198" s="220"/>
      <c r="D198" s="220"/>
      <c r="E198" s="220"/>
      <c r="F198" s="220"/>
      <c r="G198" s="220"/>
      <c r="H198" s="220"/>
      <c r="I198" s="220"/>
    </row>
    <row r="199" spans="2:9" s="343" customFormat="1" x14ac:dyDescent="0.25">
      <c r="B199" s="220"/>
      <c r="C199" s="220"/>
      <c r="D199" s="220"/>
      <c r="E199" s="220"/>
      <c r="F199" s="220"/>
      <c r="G199" s="220"/>
      <c r="H199" s="220"/>
      <c r="I199" s="220"/>
    </row>
    <row r="200" spans="2:9" s="343" customFormat="1" x14ac:dyDescent="0.25">
      <c r="B200" s="220"/>
      <c r="C200" s="220"/>
      <c r="D200" s="220"/>
      <c r="E200" s="220"/>
      <c r="F200" s="220"/>
      <c r="G200" s="220"/>
      <c r="H200" s="220"/>
      <c r="I200" s="220"/>
    </row>
    <row r="201" spans="2:9" s="343" customFormat="1" x14ac:dyDescent="0.25">
      <c r="B201" s="220"/>
      <c r="C201" s="220"/>
      <c r="D201" s="220"/>
      <c r="E201" s="220"/>
      <c r="F201" s="220"/>
      <c r="G201" s="220"/>
      <c r="H201" s="220"/>
      <c r="I201" s="220"/>
    </row>
    <row r="202" spans="2:9" s="343" customFormat="1" x14ac:dyDescent="0.25">
      <c r="B202" s="220"/>
      <c r="C202" s="220"/>
      <c r="D202" s="220"/>
      <c r="E202" s="220"/>
      <c r="F202" s="220"/>
      <c r="G202" s="220"/>
      <c r="H202" s="220"/>
      <c r="I202" s="220"/>
    </row>
    <row r="203" spans="2:9" s="343" customFormat="1" x14ac:dyDescent="0.25">
      <c r="B203" s="220"/>
      <c r="C203" s="220"/>
      <c r="D203" s="220"/>
      <c r="E203" s="220"/>
      <c r="F203" s="220"/>
      <c r="G203" s="220"/>
      <c r="H203" s="220"/>
      <c r="I203" s="220"/>
    </row>
    <row r="204" spans="2:9" s="343" customFormat="1" x14ac:dyDescent="0.25">
      <c r="B204" s="220"/>
      <c r="C204" s="220"/>
      <c r="D204" s="220"/>
      <c r="E204" s="220"/>
      <c r="F204" s="220"/>
      <c r="G204" s="220"/>
      <c r="H204" s="220"/>
      <c r="I204" s="220"/>
    </row>
    <row r="205" spans="2:9" s="343" customFormat="1" x14ac:dyDescent="0.25">
      <c r="B205" s="220"/>
      <c r="C205" s="220"/>
      <c r="D205" s="220"/>
      <c r="E205" s="220"/>
      <c r="F205" s="220"/>
      <c r="G205" s="220"/>
      <c r="H205" s="220"/>
      <c r="I205" s="220"/>
    </row>
    <row r="206" spans="2:9" s="343" customFormat="1" x14ac:dyDescent="0.25">
      <c r="B206" s="220"/>
      <c r="C206" s="220"/>
      <c r="D206" s="220"/>
      <c r="E206" s="220"/>
      <c r="F206" s="220"/>
      <c r="G206" s="220"/>
      <c r="H206" s="220"/>
      <c r="I206" s="220"/>
    </row>
    <row r="207" spans="2:9" s="343" customFormat="1" x14ac:dyDescent="0.25">
      <c r="B207" s="220"/>
      <c r="C207" s="220"/>
      <c r="D207" s="220"/>
      <c r="E207" s="220"/>
      <c r="F207" s="220"/>
      <c r="G207" s="220"/>
      <c r="H207" s="220"/>
      <c r="I207" s="220"/>
    </row>
    <row r="208" spans="2:9" s="343" customFormat="1" x14ac:dyDescent="0.25">
      <c r="B208" s="220"/>
      <c r="C208" s="220"/>
      <c r="D208" s="220"/>
      <c r="E208" s="220"/>
      <c r="F208" s="220"/>
      <c r="G208" s="220"/>
      <c r="H208" s="220"/>
      <c r="I208" s="220"/>
    </row>
    <row r="209" spans="2:9" s="343" customFormat="1" x14ac:dyDescent="0.25">
      <c r="B209" s="220"/>
      <c r="C209" s="220"/>
      <c r="D209" s="220"/>
      <c r="E209" s="220"/>
      <c r="F209" s="220"/>
      <c r="G209" s="220"/>
      <c r="H209" s="220"/>
      <c r="I209" s="220"/>
    </row>
    <row r="210" spans="2:9" s="343" customFormat="1" x14ac:dyDescent="0.25">
      <c r="B210" s="220"/>
      <c r="C210" s="220"/>
      <c r="D210" s="220"/>
      <c r="E210" s="220"/>
      <c r="F210" s="220"/>
      <c r="G210" s="220"/>
      <c r="H210" s="220"/>
      <c r="I210" s="220"/>
    </row>
    <row r="211" spans="2:9" s="343" customFormat="1" x14ac:dyDescent="0.25">
      <c r="B211" s="220"/>
      <c r="C211" s="220"/>
      <c r="D211" s="220"/>
      <c r="E211" s="220"/>
      <c r="F211" s="220"/>
      <c r="G211" s="220"/>
      <c r="H211" s="220"/>
      <c r="I211" s="220"/>
    </row>
    <row r="212" spans="2:9" s="343" customFormat="1" x14ac:dyDescent="0.25">
      <c r="B212" s="220"/>
      <c r="C212" s="220"/>
      <c r="D212" s="220"/>
      <c r="E212" s="220"/>
      <c r="F212" s="220"/>
      <c r="G212" s="220"/>
      <c r="H212" s="220"/>
      <c r="I212" s="220"/>
    </row>
    <row r="213" spans="2:9" s="343" customFormat="1" x14ac:dyDescent="0.25">
      <c r="B213" s="220"/>
      <c r="C213" s="220"/>
      <c r="D213" s="220"/>
      <c r="E213" s="220"/>
      <c r="F213" s="220"/>
      <c r="G213" s="220"/>
      <c r="H213" s="220"/>
      <c r="I213" s="220"/>
    </row>
    <row r="214" spans="2:9" s="343" customFormat="1" x14ac:dyDescent="0.25">
      <c r="B214" s="220"/>
      <c r="C214" s="220"/>
      <c r="D214" s="220"/>
      <c r="E214" s="220"/>
      <c r="F214" s="220"/>
      <c r="G214" s="220"/>
      <c r="H214" s="220"/>
      <c r="I214" s="220"/>
    </row>
    <row r="215" spans="2:9" s="343" customFormat="1" x14ac:dyDescent="0.25">
      <c r="B215" s="220"/>
      <c r="C215" s="220"/>
      <c r="D215" s="220"/>
      <c r="E215" s="220"/>
      <c r="F215" s="220"/>
      <c r="G215" s="220"/>
      <c r="H215" s="220"/>
      <c r="I215" s="220"/>
    </row>
    <row r="216" spans="2:9" s="343" customFormat="1" x14ac:dyDescent="0.25">
      <c r="B216" s="220"/>
      <c r="C216" s="220"/>
      <c r="D216" s="220"/>
      <c r="E216" s="220"/>
      <c r="F216" s="220"/>
      <c r="G216" s="220"/>
      <c r="H216" s="220"/>
      <c r="I216" s="220"/>
    </row>
    <row r="217" spans="2:9" s="343" customFormat="1" x14ac:dyDescent="0.25">
      <c r="B217" s="220"/>
      <c r="C217" s="220"/>
      <c r="D217" s="220"/>
      <c r="E217" s="220"/>
      <c r="F217" s="220"/>
      <c r="G217" s="220"/>
      <c r="H217" s="220"/>
      <c r="I217" s="220"/>
    </row>
    <row r="218" spans="2:9" s="343" customFormat="1" x14ac:dyDescent="0.25">
      <c r="B218" s="220"/>
      <c r="C218" s="220"/>
      <c r="D218" s="220"/>
      <c r="E218" s="220"/>
      <c r="F218" s="220"/>
      <c r="G218" s="220"/>
      <c r="H218" s="220"/>
      <c r="I218" s="220"/>
    </row>
    <row r="219" spans="2:9" s="343" customFormat="1" x14ac:dyDescent="0.25">
      <c r="B219" s="220"/>
      <c r="C219" s="220"/>
      <c r="D219" s="220"/>
      <c r="E219" s="220"/>
      <c r="F219" s="220"/>
      <c r="G219" s="220"/>
      <c r="H219" s="220"/>
      <c r="I219" s="220"/>
    </row>
    <row r="220" spans="2:9" s="343" customFormat="1" x14ac:dyDescent="0.25">
      <c r="B220" s="220"/>
      <c r="C220" s="220"/>
      <c r="D220" s="220"/>
      <c r="E220" s="220"/>
      <c r="F220" s="220"/>
      <c r="G220" s="220"/>
      <c r="H220" s="220"/>
      <c r="I220" s="220"/>
    </row>
    <row r="221" spans="2:9" s="343" customFormat="1" x14ac:dyDescent="0.25">
      <c r="B221" s="220"/>
      <c r="C221" s="220"/>
      <c r="D221" s="220"/>
      <c r="E221" s="220"/>
      <c r="F221" s="220"/>
      <c r="G221" s="220"/>
      <c r="H221" s="220"/>
      <c r="I221" s="220"/>
    </row>
    <row r="222" spans="2:9" s="343" customFormat="1" x14ac:dyDescent="0.25">
      <c r="B222" s="220"/>
      <c r="C222" s="220"/>
      <c r="D222" s="220"/>
      <c r="E222" s="220"/>
      <c r="F222" s="220"/>
      <c r="G222" s="220"/>
      <c r="H222" s="220"/>
      <c r="I222" s="220"/>
    </row>
    <row r="223" spans="2:9" s="343" customFormat="1" x14ac:dyDescent="0.25">
      <c r="B223" s="220"/>
      <c r="C223" s="220"/>
      <c r="D223" s="220"/>
      <c r="E223" s="220"/>
      <c r="F223" s="220"/>
      <c r="G223" s="220"/>
      <c r="H223" s="220"/>
      <c r="I223" s="220"/>
    </row>
    <row r="224" spans="2:9" s="343" customFormat="1" x14ac:dyDescent="0.25">
      <c r="B224" s="220"/>
      <c r="C224" s="220"/>
      <c r="D224" s="220"/>
      <c r="E224" s="220"/>
      <c r="F224" s="220"/>
      <c r="G224" s="220"/>
      <c r="H224" s="220"/>
      <c r="I224" s="220"/>
    </row>
    <row r="225" spans="2:9" s="343" customFormat="1" x14ac:dyDescent="0.25">
      <c r="B225" s="220"/>
      <c r="C225" s="220"/>
      <c r="D225" s="220"/>
      <c r="E225" s="220"/>
      <c r="F225" s="220"/>
      <c r="G225" s="220"/>
      <c r="H225" s="220"/>
      <c r="I225" s="220"/>
    </row>
    <row r="226" spans="2:9" s="343" customFormat="1" x14ac:dyDescent="0.25">
      <c r="B226" s="220"/>
      <c r="C226" s="220"/>
      <c r="D226" s="220"/>
      <c r="E226" s="220"/>
      <c r="F226" s="220"/>
      <c r="G226" s="220"/>
      <c r="H226" s="220"/>
      <c r="I226" s="220"/>
    </row>
    <row r="227" spans="2:9" s="343" customFormat="1" x14ac:dyDescent="0.25">
      <c r="B227" s="220"/>
      <c r="C227" s="220"/>
      <c r="D227" s="220"/>
      <c r="E227" s="220"/>
      <c r="F227" s="220"/>
      <c r="G227" s="220"/>
      <c r="H227" s="220"/>
      <c r="I227" s="220"/>
    </row>
    <row r="228" spans="2:9" s="343" customFormat="1" x14ac:dyDescent="0.25">
      <c r="B228" s="220"/>
      <c r="C228" s="220"/>
      <c r="D228" s="220"/>
      <c r="E228" s="220"/>
      <c r="F228" s="220"/>
      <c r="G228" s="220"/>
      <c r="H228" s="220"/>
      <c r="I228" s="220"/>
    </row>
    <row r="229" spans="2:9" s="343" customFormat="1" x14ac:dyDescent="0.25">
      <c r="B229" s="220"/>
      <c r="C229" s="220"/>
      <c r="D229" s="220"/>
      <c r="E229" s="220"/>
      <c r="F229" s="220"/>
      <c r="G229" s="220"/>
      <c r="H229" s="220"/>
      <c r="I229" s="220"/>
    </row>
    <row r="230" spans="2:9" s="343" customFormat="1" x14ac:dyDescent="0.25">
      <c r="B230" s="220"/>
      <c r="C230" s="220"/>
      <c r="D230" s="220"/>
      <c r="E230" s="220"/>
      <c r="F230" s="220"/>
      <c r="G230" s="220"/>
      <c r="H230" s="220"/>
      <c r="I230" s="220"/>
    </row>
    <row r="231" spans="2:9" s="343" customFormat="1" x14ac:dyDescent="0.25">
      <c r="B231" s="220"/>
      <c r="C231" s="220"/>
      <c r="D231" s="220"/>
      <c r="E231" s="220"/>
      <c r="F231" s="220"/>
      <c r="G231" s="220"/>
      <c r="H231" s="220"/>
      <c r="I231" s="220"/>
    </row>
    <row r="232" spans="2:9" s="343" customFormat="1" x14ac:dyDescent="0.25">
      <c r="B232" s="220"/>
      <c r="C232" s="220"/>
      <c r="D232" s="220"/>
      <c r="E232" s="220"/>
      <c r="F232" s="220"/>
      <c r="G232" s="220"/>
      <c r="H232" s="220"/>
      <c r="I232" s="220"/>
    </row>
    <row r="233" spans="2:9" s="343" customFormat="1" x14ac:dyDescent="0.25">
      <c r="B233" s="220"/>
      <c r="C233" s="220"/>
      <c r="D233" s="220"/>
      <c r="E233" s="220"/>
      <c r="F233" s="220"/>
      <c r="G233" s="220"/>
      <c r="H233" s="220"/>
      <c r="I233" s="220"/>
    </row>
    <row r="234" spans="2:9" s="343" customFormat="1" x14ac:dyDescent="0.25">
      <c r="B234" s="220"/>
      <c r="C234" s="220"/>
      <c r="D234" s="220"/>
      <c r="E234" s="220"/>
      <c r="F234" s="220"/>
      <c r="G234" s="220"/>
      <c r="H234" s="220"/>
      <c r="I234" s="220"/>
    </row>
    <row r="235" spans="2:9" s="343" customFormat="1" x14ac:dyDescent="0.25">
      <c r="B235" s="220"/>
      <c r="C235" s="220"/>
      <c r="D235" s="220"/>
      <c r="E235" s="220"/>
      <c r="F235" s="220"/>
      <c r="G235" s="220"/>
      <c r="H235" s="220"/>
      <c r="I235" s="220"/>
    </row>
    <row r="236" spans="2:9" s="343" customFormat="1" x14ac:dyDescent="0.25">
      <c r="B236" s="220"/>
      <c r="C236" s="220"/>
      <c r="D236" s="220"/>
      <c r="E236" s="220"/>
      <c r="F236" s="220"/>
      <c r="G236" s="220"/>
      <c r="H236" s="220"/>
      <c r="I236" s="220"/>
    </row>
    <row r="237" spans="2:9" s="343" customFormat="1" x14ac:dyDescent="0.25">
      <c r="B237" s="220"/>
      <c r="C237" s="220"/>
      <c r="D237" s="220"/>
      <c r="E237" s="220"/>
      <c r="F237" s="220"/>
      <c r="G237" s="220"/>
      <c r="H237" s="220"/>
      <c r="I237" s="220"/>
    </row>
    <row r="238" spans="2:9" s="343" customFormat="1" x14ac:dyDescent="0.25">
      <c r="B238" s="220"/>
      <c r="C238" s="220"/>
      <c r="D238" s="220"/>
      <c r="E238" s="220"/>
      <c r="F238" s="220"/>
      <c r="G238" s="220"/>
      <c r="H238" s="220"/>
      <c r="I238" s="220"/>
    </row>
    <row r="239" spans="2:9" s="343" customFormat="1" x14ac:dyDescent="0.25">
      <c r="B239" s="220"/>
      <c r="C239" s="220"/>
      <c r="D239" s="220"/>
      <c r="E239" s="220"/>
      <c r="F239" s="220"/>
      <c r="G239" s="220"/>
      <c r="H239" s="220"/>
      <c r="I239" s="220"/>
    </row>
    <row r="240" spans="2:9" s="343" customFormat="1" x14ac:dyDescent="0.25">
      <c r="B240" s="220"/>
      <c r="C240" s="220"/>
      <c r="D240" s="220"/>
      <c r="E240" s="220"/>
      <c r="F240" s="220"/>
      <c r="G240" s="220"/>
      <c r="H240" s="220"/>
      <c r="I240" s="220"/>
    </row>
    <row r="241" spans="2:9" s="343" customFormat="1" x14ac:dyDescent="0.25">
      <c r="B241" s="220"/>
      <c r="C241" s="220"/>
      <c r="D241" s="220"/>
      <c r="E241" s="220"/>
      <c r="F241" s="220"/>
      <c r="G241" s="220"/>
      <c r="H241" s="220"/>
      <c r="I241" s="220"/>
    </row>
    <row r="242" spans="2:9" s="343" customFormat="1" x14ac:dyDescent="0.25">
      <c r="B242" s="220"/>
      <c r="C242" s="220"/>
      <c r="D242" s="220"/>
      <c r="E242" s="220"/>
      <c r="F242" s="220"/>
      <c r="G242" s="220"/>
      <c r="H242" s="220"/>
      <c r="I242" s="220"/>
    </row>
    <row r="243" spans="2:9" s="343" customFormat="1" x14ac:dyDescent="0.25">
      <c r="B243" s="220"/>
      <c r="C243" s="220"/>
      <c r="D243" s="220"/>
      <c r="E243" s="220"/>
      <c r="F243" s="220"/>
      <c r="G243" s="220"/>
      <c r="H243" s="220"/>
      <c r="I243" s="220"/>
    </row>
    <row r="244" spans="2:9" s="343" customFormat="1" x14ac:dyDescent="0.25">
      <c r="B244" s="220"/>
      <c r="C244" s="220"/>
      <c r="D244" s="220"/>
      <c r="E244" s="220"/>
      <c r="F244" s="220"/>
      <c r="G244" s="220"/>
      <c r="H244" s="220"/>
      <c r="I244" s="220"/>
    </row>
    <row r="245" spans="2:9" s="343" customFormat="1" x14ac:dyDescent="0.25">
      <c r="B245" s="220"/>
      <c r="C245" s="220"/>
      <c r="D245" s="220"/>
      <c r="E245" s="220"/>
      <c r="F245" s="220"/>
      <c r="G245" s="220"/>
      <c r="H245" s="220"/>
      <c r="I245" s="220"/>
    </row>
    <row r="246" spans="2:9" s="343" customFormat="1" x14ac:dyDescent="0.25">
      <c r="B246" s="220"/>
      <c r="C246" s="220"/>
      <c r="D246" s="220"/>
      <c r="E246" s="220"/>
      <c r="F246" s="220"/>
      <c r="G246" s="220"/>
      <c r="H246" s="220"/>
      <c r="I246" s="220"/>
    </row>
    <row r="247" spans="2:9" s="343" customFormat="1" x14ac:dyDescent="0.25">
      <c r="B247" s="220"/>
      <c r="C247" s="220"/>
      <c r="D247" s="220"/>
      <c r="E247" s="220"/>
      <c r="F247" s="220"/>
      <c r="G247" s="220"/>
      <c r="H247" s="220"/>
      <c r="I247" s="220"/>
    </row>
    <row r="248" spans="2:9" s="343" customFormat="1" x14ac:dyDescent="0.25">
      <c r="B248" s="220"/>
      <c r="C248" s="220"/>
      <c r="D248" s="220"/>
      <c r="E248" s="220"/>
      <c r="F248" s="220"/>
      <c r="G248" s="220"/>
      <c r="H248" s="220"/>
      <c r="I248" s="220"/>
    </row>
    <row r="249" spans="2:9" s="343" customFormat="1" x14ac:dyDescent="0.25">
      <c r="B249" s="220"/>
      <c r="C249" s="220"/>
      <c r="D249" s="220"/>
      <c r="E249" s="220"/>
      <c r="F249" s="220"/>
      <c r="G249" s="220"/>
      <c r="H249" s="220"/>
      <c r="I249" s="220"/>
    </row>
    <row r="250" spans="2:9" s="343" customFormat="1" x14ac:dyDescent="0.25">
      <c r="B250" s="220"/>
      <c r="C250" s="220"/>
      <c r="D250" s="220"/>
      <c r="E250" s="220"/>
      <c r="F250" s="220"/>
      <c r="G250" s="220"/>
      <c r="H250" s="220"/>
      <c r="I250" s="220"/>
    </row>
    <row r="251" spans="2:9" s="343" customFormat="1" x14ac:dyDescent="0.25">
      <c r="B251" s="220"/>
      <c r="C251" s="220"/>
      <c r="D251" s="220"/>
      <c r="E251" s="220"/>
      <c r="F251" s="220"/>
      <c r="G251" s="220"/>
      <c r="H251" s="220"/>
      <c r="I251" s="220"/>
    </row>
    <row r="252" spans="2:9" s="343" customFormat="1" x14ac:dyDescent="0.25">
      <c r="B252" s="220"/>
      <c r="C252" s="220"/>
      <c r="D252" s="220"/>
      <c r="E252" s="220"/>
      <c r="F252" s="220"/>
      <c r="G252" s="220"/>
      <c r="H252" s="220"/>
      <c r="I252" s="220"/>
    </row>
    <row r="253" spans="2:9" s="343" customFormat="1" x14ac:dyDescent="0.25">
      <c r="B253" s="220"/>
      <c r="C253" s="220"/>
      <c r="D253" s="220"/>
      <c r="E253" s="220"/>
      <c r="F253" s="220"/>
      <c r="G253" s="220"/>
      <c r="H253" s="220"/>
      <c r="I253" s="220"/>
    </row>
    <row r="254" spans="2:9" s="343" customFormat="1" x14ac:dyDescent="0.25">
      <c r="B254" s="220"/>
      <c r="C254" s="220"/>
      <c r="D254" s="220"/>
      <c r="E254" s="220"/>
      <c r="F254" s="220"/>
      <c r="G254" s="220"/>
      <c r="H254" s="220"/>
      <c r="I254" s="220"/>
    </row>
    <row r="255" spans="2:9" s="343" customFormat="1" x14ac:dyDescent="0.25">
      <c r="B255" s="220"/>
      <c r="C255" s="220"/>
      <c r="D255" s="220"/>
      <c r="E255" s="220"/>
      <c r="F255" s="220"/>
      <c r="G255" s="220"/>
      <c r="H255" s="220"/>
      <c r="I255" s="220"/>
    </row>
    <row r="256" spans="2:9" s="343" customFormat="1" x14ac:dyDescent="0.25">
      <c r="B256" s="220"/>
      <c r="C256" s="220"/>
      <c r="D256" s="220"/>
      <c r="E256" s="220"/>
      <c r="F256" s="220"/>
      <c r="G256" s="220"/>
      <c r="H256" s="220"/>
      <c r="I256" s="220"/>
    </row>
    <row r="257" spans="2:9" s="343" customFormat="1" x14ac:dyDescent="0.25">
      <c r="B257" s="220"/>
      <c r="C257" s="220"/>
      <c r="D257" s="220"/>
      <c r="E257" s="220"/>
      <c r="F257" s="220"/>
      <c r="G257" s="220"/>
      <c r="H257" s="220"/>
      <c r="I257" s="220"/>
    </row>
    <row r="258" spans="2:9" s="343" customFormat="1" x14ac:dyDescent="0.25">
      <c r="B258" s="220"/>
      <c r="C258" s="220"/>
      <c r="D258" s="220"/>
      <c r="E258" s="220"/>
      <c r="F258" s="220"/>
      <c r="G258" s="220"/>
      <c r="H258" s="220"/>
      <c r="I258" s="220"/>
    </row>
    <row r="259" spans="2:9" s="343" customFormat="1" x14ac:dyDescent="0.25">
      <c r="B259" s="220"/>
      <c r="C259" s="220"/>
      <c r="D259" s="220"/>
      <c r="E259" s="220"/>
      <c r="F259" s="220"/>
      <c r="G259" s="220"/>
      <c r="H259" s="220"/>
      <c r="I259" s="220"/>
    </row>
    <row r="260" spans="2:9" s="343" customFormat="1" x14ac:dyDescent="0.25">
      <c r="B260" s="220"/>
      <c r="C260" s="220"/>
      <c r="D260" s="220"/>
      <c r="E260" s="220"/>
      <c r="F260" s="220"/>
      <c r="G260" s="220"/>
      <c r="H260" s="220"/>
      <c r="I260" s="220"/>
    </row>
    <row r="261" spans="2:9" s="343" customFormat="1" x14ac:dyDescent="0.25">
      <c r="B261" s="220"/>
      <c r="C261" s="220"/>
      <c r="D261" s="220"/>
      <c r="E261" s="220"/>
      <c r="F261" s="220"/>
      <c r="G261" s="220"/>
      <c r="H261" s="220"/>
      <c r="I261" s="220"/>
    </row>
    <row r="262" spans="2:9" s="343" customFormat="1" x14ac:dyDescent="0.25">
      <c r="B262" s="220"/>
      <c r="C262" s="220"/>
      <c r="D262" s="220"/>
      <c r="E262" s="220"/>
      <c r="F262" s="220"/>
      <c r="G262" s="220"/>
      <c r="H262" s="220"/>
      <c r="I262" s="220"/>
    </row>
    <row r="263" spans="2:9" s="343" customFormat="1" x14ac:dyDescent="0.25">
      <c r="B263" s="220"/>
      <c r="C263" s="220"/>
      <c r="D263" s="220"/>
      <c r="E263" s="220"/>
      <c r="F263" s="220"/>
      <c r="G263" s="220"/>
      <c r="H263" s="220"/>
      <c r="I263" s="220"/>
    </row>
    <row r="264" spans="2:9" s="343" customFormat="1" x14ac:dyDescent="0.25">
      <c r="B264" s="220"/>
      <c r="C264" s="220"/>
      <c r="D264" s="220"/>
      <c r="E264" s="220"/>
      <c r="F264" s="220"/>
      <c r="G264" s="220"/>
      <c r="H264" s="220"/>
      <c r="I264" s="220"/>
    </row>
    <row r="265" spans="2:9" s="343" customFormat="1" x14ac:dyDescent="0.25">
      <c r="B265" s="220"/>
      <c r="C265" s="220"/>
      <c r="D265" s="220"/>
      <c r="E265" s="220"/>
      <c r="F265" s="220"/>
      <c r="G265" s="220"/>
      <c r="H265" s="220"/>
      <c r="I265" s="220"/>
    </row>
    <row r="266" spans="2:9" s="343" customFormat="1" x14ac:dyDescent="0.25">
      <c r="B266" s="220"/>
      <c r="C266" s="220"/>
      <c r="D266" s="220"/>
      <c r="E266" s="220"/>
      <c r="F266" s="220"/>
      <c r="G266" s="220"/>
      <c r="H266" s="220"/>
      <c r="I266" s="220"/>
    </row>
    <row r="267" spans="2:9" s="343" customFormat="1" x14ac:dyDescent="0.25">
      <c r="B267" s="220"/>
      <c r="C267" s="220"/>
      <c r="D267" s="220"/>
      <c r="E267" s="220"/>
      <c r="F267" s="220"/>
      <c r="G267" s="220"/>
      <c r="H267" s="220"/>
      <c r="I267" s="220"/>
    </row>
    <row r="268" spans="2:9" s="343" customFormat="1" x14ac:dyDescent="0.25">
      <c r="B268" s="220"/>
      <c r="C268" s="220"/>
      <c r="D268" s="220"/>
      <c r="E268" s="220"/>
      <c r="F268" s="220"/>
      <c r="G268" s="220"/>
      <c r="H268" s="220"/>
      <c r="I268" s="220"/>
    </row>
    <row r="269" spans="2:9" s="343" customFormat="1" x14ac:dyDescent="0.25">
      <c r="B269" s="220"/>
      <c r="C269" s="220"/>
      <c r="D269" s="220"/>
      <c r="E269" s="220"/>
      <c r="F269" s="220"/>
      <c r="G269" s="220"/>
      <c r="H269" s="220"/>
      <c r="I269" s="220"/>
    </row>
    <row r="270" spans="2:9" s="343" customFormat="1" x14ac:dyDescent="0.25">
      <c r="B270" s="220"/>
      <c r="C270" s="220"/>
      <c r="D270" s="220"/>
      <c r="E270" s="220"/>
      <c r="F270" s="220"/>
      <c r="G270" s="220"/>
      <c r="H270" s="220"/>
      <c r="I270" s="220"/>
    </row>
    <row r="271" spans="2:9" s="343" customFormat="1" x14ac:dyDescent="0.25">
      <c r="B271" s="220"/>
      <c r="C271" s="220"/>
      <c r="D271" s="220"/>
      <c r="E271" s="220"/>
      <c r="F271" s="220"/>
      <c r="G271" s="220"/>
      <c r="H271" s="220"/>
      <c r="I271" s="220"/>
    </row>
    <row r="272" spans="2:9" s="343" customFormat="1" x14ac:dyDescent="0.25">
      <c r="B272" s="220"/>
      <c r="C272" s="220"/>
      <c r="D272" s="220"/>
      <c r="E272" s="220"/>
      <c r="F272" s="220"/>
      <c r="G272" s="220"/>
      <c r="H272" s="220"/>
      <c r="I272" s="220"/>
    </row>
    <row r="273" spans="2:9" s="343" customFormat="1" x14ac:dyDescent="0.25">
      <c r="B273" s="220"/>
      <c r="C273" s="220"/>
      <c r="D273" s="220"/>
      <c r="E273" s="220"/>
      <c r="F273" s="220"/>
      <c r="G273" s="220"/>
      <c r="H273" s="220"/>
      <c r="I273" s="220"/>
    </row>
    <row r="274" spans="2:9" s="343" customFormat="1" x14ac:dyDescent="0.25">
      <c r="B274" s="220"/>
      <c r="C274" s="220"/>
      <c r="D274" s="220"/>
      <c r="E274" s="220"/>
      <c r="F274" s="220"/>
      <c r="G274" s="220"/>
      <c r="H274" s="220"/>
      <c r="I274" s="220"/>
    </row>
    <row r="275" spans="2:9" s="343" customFormat="1" x14ac:dyDescent="0.25">
      <c r="B275" s="220"/>
      <c r="C275" s="220"/>
      <c r="D275" s="220"/>
      <c r="E275" s="220"/>
      <c r="F275" s="220"/>
      <c r="G275" s="220"/>
      <c r="H275" s="220"/>
      <c r="I275" s="220"/>
    </row>
    <row r="276" spans="2:9" s="343" customFormat="1" x14ac:dyDescent="0.25">
      <c r="B276" s="220"/>
      <c r="C276" s="220"/>
      <c r="D276" s="220"/>
      <c r="E276" s="220"/>
      <c r="F276" s="220"/>
      <c r="G276" s="220"/>
      <c r="H276" s="220"/>
      <c r="I276" s="220"/>
    </row>
    <row r="277" spans="2:9" s="343" customFormat="1" x14ac:dyDescent="0.25">
      <c r="B277" s="220"/>
      <c r="C277" s="220"/>
      <c r="D277" s="220"/>
      <c r="E277" s="220"/>
      <c r="F277" s="220"/>
      <c r="G277" s="220"/>
      <c r="H277" s="220"/>
      <c r="I277" s="220"/>
    </row>
    <row r="278" spans="2:9" s="343" customFormat="1" x14ac:dyDescent="0.25">
      <c r="B278" s="220"/>
      <c r="C278" s="220"/>
      <c r="D278" s="220"/>
      <c r="E278" s="220"/>
      <c r="F278" s="220"/>
      <c r="G278" s="220"/>
      <c r="H278" s="220"/>
      <c r="I278" s="220"/>
    </row>
    <row r="279" spans="2:9" s="343" customFormat="1" x14ac:dyDescent="0.25">
      <c r="B279" s="220"/>
      <c r="C279" s="220"/>
      <c r="D279" s="220"/>
      <c r="E279" s="220"/>
      <c r="F279" s="220"/>
      <c r="G279" s="220"/>
      <c r="H279" s="220"/>
      <c r="I279" s="220"/>
    </row>
    <row r="280" spans="2:9" s="343" customFormat="1" x14ac:dyDescent="0.25">
      <c r="B280" s="220"/>
      <c r="C280" s="220"/>
      <c r="D280" s="220"/>
      <c r="E280" s="220"/>
      <c r="F280" s="220"/>
      <c r="G280" s="220"/>
      <c r="H280" s="220"/>
      <c r="I280" s="220"/>
    </row>
    <row r="281" spans="2:9" s="343" customFormat="1" x14ac:dyDescent="0.25">
      <c r="B281" s="220"/>
      <c r="C281" s="220"/>
      <c r="D281" s="220"/>
      <c r="E281" s="220"/>
      <c r="F281" s="220"/>
      <c r="G281" s="220"/>
      <c r="H281" s="220"/>
      <c r="I281" s="220"/>
    </row>
    <row r="282" spans="2:9" s="343" customFormat="1" x14ac:dyDescent="0.25">
      <c r="B282" s="220"/>
      <c r="C282" s="220"/>
      <c r="D282" s="220"/>
      <c r="E282" s="220"/>
      <c r="F282" s="220"/>
      <c r="G282" s="220"/>
      <c r="H282" s="220"/>
      <c r="I282" s="220"/>
    </row>
    <row r="283" spans="2:9" s="343" customFormat="1" x14ac:dyDescent="0.25">
      <c r="B283" s="220"/>
      <c r="C283" s="220"/>
      <c r="D283" s="220"/>
      <c r="E283" s="220"/>
      <c r="F283" s="220"/>
      <c r="G283" s="220"/>
      <c r="H283" s="220"/>
      <c r="I283" s="220"/>
    </row>
    <row r="284" spans="2:9" s="343" customFormat="1" x14ac:dyDescent="0.25">
      <c r="B284" s="220"/>
      <c r="C284" s="220"/>
      <c r="D284" s="220"/>
      <c r="E284" s="220"/>
      <c r="F284" s="220"/>
      <c r="G284" s="220"/>
      <c r="H284" s="220"/>
      <c r="I284" s="220"/>
    </row>
    <row r="285" spans="2:9" s="343" customFormat="1" x14ac:dyDescent="0.25">
      <c r="B285" s="220"/>
      <c r="C285" s="220"/>
      <c r="D285" s="220"/>
      <c r="E285" s="220"/>
      <c r="F285" s="220"/>
      <c r="G285" s="220"/>
      <c r="H285" s="220"/>
      <c r="I285" s="220"/>
    </row>
    <row r="286" spans="2:9" s="343" customFormat="1" x14ac:dyDescent="0.25">
      <c r="B286" s="220"/>
      <c r="C286" s="220"/>
      <c r="D286" s="220"/>
      <c r="E286" s="220"/>
      <c r="F286" s="220"/>
      <c r="G286" s="220"/>
      <c r="H286" s="220"/>
      <c r="I286" s="220"/>
    </row>
    <row r="287" spans="2:9" s="343" customFormat="1" x14ac:dyDescent="0.25">
      <c r="B287" s="220"/>
      <c r="C287" s="220"/>
      <c r="D287" s="220"/>
      <c r="E287" s="220"/>
      <c r="F287" s="220"/>
      <c r="G287" s="220"/>
      <c r="H287" s="220"/>
      <c r="I287" s="220"/>
    </row>
    <row r="288" spans="2:9" s="343" customFormat="1" x14ac:dyDescent="0.25">
      <c r="B288" s="220"/>
      <c r="C288" s="220"/>
      <c r="D288" s="220"/>
      <c r="E288" s="220"/>
      <c r="F288" s="220"/>
      <c r="G288" s="220"/>
      <c r="H288" s="220"/>
      <c r="I288" s="220"/>
    </row>
    <row r="289" spans="2:9" s="343" customFormat="1" x14ac:dyDescent="0.25">
      <c r="B289" s="220"/>
      <c r="C289" s="220"/>
      <c r="D289" s="220"/>
      <c r="E289" s="220"/>
      <c r="F289" s="220"/>
      <c r="G289" s="220"/>
      <c r="H289" s="220"/>
      <c r="I289" s="220"/>
    </row>
    <row r="290" spans="2:9" s="343" customFormat="1" x14ac:dyDescent="0.25">
      <c r="B290" s="220"/>
      <c r="C290" s="220"/>
      <c r="D290" s="220"/>
      <c r="E290" s="220"/>
      <c r="F290" s="220"/>
      <c r="G290" s="220"/>
      <c r="H290" s="220"/>
      <c r="I290" s="220"/>
    </row>
  </sheetData>
  <sheetProtection password="DF65" sheet="1" objects="1" scenarios="1"/>
  <mergeCells count="59">
    <mergeCell ref="B22:C22"/>
    <mergeCell ref="D22:E22"/>
    <mergeCell ref="F22:G22"/>
    <mergeCell ref="H22:I22"/>
    <mergeCell ref="B20:C20"/>
    <mergeCell ref="D20:E20"/>
    <mergeCell ref="F20:G20"/>
    <mergeCell ref="H20:I20"/>
    <mergeCell ref="B21:C21"/>
    <mergeCell ref="D21:E21"/>
    <mergeCell ref="F21:G21"/>
    <mergeCell ref="H21:I21"/>
    <mergeCell ref="B15:C15"/>
    <mergeCell ref="D15:E15"/>
    <mergeCell ref="F15:G15"/>
    <mergeCell ref="H15:I15"/>
    <mergeCell ref="B18:C18"/>
    <mergeCell ref="D18:E18"/>
    <mergeCell ref="F18:G18"/>
    <mergeCell ref="H18:I18"/>
    <mergeCell ref="B8:C8"/>
    <mergeCell ref="D8:E8"/>
    <mergeCell ref="F8:G8"/>
    <mergeCell ref="H8:I8"/>
    <mergeCell ref="B11:C11"/>
    <mergeCell ref="D11:E11"/>
    <mergeCell ref="F11:G11"/>
    <mergeCell ref="H11:I11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  <mergeCell ref="B19:C19"/>
    <mergeCell ref="D19:E19"/>
    <mergeCell ref="F19:G19"/>
    <mergeCell ref="H19:I19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</mergeCells>
  <conditionalFormatting sqref="F2:G22">
    <cfRule type="expression" dxfId="58" priority="5">
      <formula>$F$2=0</formula>
    </cfRule>
  </conditionalFormatting>
  <conditionalFormatting sqref="H2:I22">
    <cfRule type="expression" dxfId="57" priority="7">
      <formula>$H$2=0</formula>
    </cfRule>
  </conditionalFormatting>
  <conditionalFormatting sqref="D2:E2">
    <cfRule type="expression" dxfId="56" priority="6">
      <formula>$D$2&lt;&gt;$B$2</formula>
    </cfRule>
  </conditionalFormatting>
  <conditionalFormatting sqref="F2:G2">
    <cfRule type="expression" dxfId="55" priority="8">
      <formula>$F$2&lt;&gt;$D$2</formula>
    </cfRule>
  </conditionalFormatting>
  <conditionalFormatting sqref="F12:G12">
    <cfRule type="expression" dxfId="54" priority="3">
      <formula>$F$2=0</formula>
    </cfRule>
  </conditionalFormatting>
  <conditionalFormatting sqref="H12:I12">
    <cfRule type="expression" dxfId="53" priority="4">
      <formula>$H$2=0</formula>
    </cfRule>
  </conditionalFormatting>
  <conditionalFormatting sqref="F19:G19">
    <cfRule type="expression" dxfId="52" priority="1">
      <formula>$F$2=0</formula>
    </cfRule>
  </conditionalFormatting>
  <conditionalFormatting sqref="H19:I19">
    <cfRule type="expression" dxfId="51" priority="2">
      <formula>$H$2=0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15" width="3.7109375" style="2" customWidth="1"/>
    <col min="16" max="20" width="3.7109375" style="2" hidden="1" customWidth="1"/>
    <col min="21" max="21" width="3.7109375" style="80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27" customWidth="1"/>
    <col min="55" max="78" width="11.42578125" style="227"/>
    <col min="79" max="16384" width="11.42578125" style="2"/>
  </cols>
  <sheetData>
    <row r="1" spans="1:123" ht="15" customHeight="1" thickBot="1" x14ac:dyDescent="0.3">
      <c r="A1" s="304" t="str">
        <f>INDEX(Data!$CH:$CH,MATCH(A11,Data!$CG:$CG,0))</f>
        <v>M</v>
      </c>
      <c r="B1" s="303" t="s">
        <v>28</v>
      </c>
      <c r="C1" s="158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10</v>
      </c>
      <c r="L1" s="65">
        <v>11</v>
      </c>
      <c r="M1" s="65">
        <v>12</v>
      </c>
      <c r="N1" s="65">
        <v>13</v>
      </c>
      <c r="O1" s="65">
        <v>14</v>
      </c>
      <c r="P1" s="65">
        <v>9</v>
      </c>
      <c r="Q1" s="65">
        <v>15</v>
      </c>
      <c r="R1" s="65">
        <v>16</v>
      </c>
      <c r="S1" s="65">
        <v>17</v>
      </c>
      <c r="T1" s="159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9">
        <v>27</v>
      </c>
      <c r="AD1" s="411" t="s">
        <v>55</v>
      </c>
      <c r="AE1" s="412"/>
      <c r="AF1" s="412"/>
      <c r="AG1" s="413"/>
    </row>
    <row r="2" spans="1:123" x14ac:dyDescent="0.25">
      <c r="A2" s="434" t="s">
        <v>15</v>
      </c>
      <c r="B2" s="435"/>
      <c r="C2" s="160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3</v>
      </c>
      <c r="F2" s="67">
        <f>INDEX(Parameter!$9:$9,,MATCH(F$1,Parameter!$8:$8,0))</f>
        <v>3</v>
      </c>
      <c r="G2" s="67">
        <f>INDEX(Parameter!$9:$9,,MATCH(G$1,Parameter!$8:$8,0))</f>
        <v>3</v>
      </c>
      <c r="H2" s="67">
        <f>INDEX(Parameter!$9:$9,,MATCH(H$1,Parameter!$8:$8,0))</f>
        <v>3</v>
      </c>
      <c r="I2" s="67">
        <f>INDEX(Parameter!$9:$9,,MATCH(I$1,Parameter!$8:$8,0))</f>
        <v>3</v>
      </c>
      <c r="J2" s="67">
        <f>INDEX(Parameter!$9:$9,,MATCH(J$1,Parameter!$8:$8,0))</f>
        <v>3</v>
      </c>
      <c r="K2" s="67">
        <f>INDEX(Parameter!$9:$9,,MATCH(K$1,Parameter!$8:$8,0))</f>
        <v>4</v>
      </c>
      <c r="L2" s="67">
        <f>INDEX(Parameter!$9:$9,,MATCH(L$1,Parameter!$8:$8,0))</f>
        <v>3</v>
      </c>
      <c r="M2" s="67">
        <f>INDEX(Parameter!$9:$9,,MATCH(M$1,Parameter!$8:$8,0))</f>
        <v>3</v>
      </c>
      <c r="N2" s="67">
        <f>INDEX(Parameter!$9:$9,,MATCH(N$1,Parameter!$8:$8,0))</f>
        <v>3</v>
      </c>
      <c r="O2" s="67">
        <f>INDEX(Parameter!$9:$9,,MATCH(O$1,Parameter!$8:$8,0))</f>
        <v>4</v>
      </c>
      <c r="P2" s="67" t="str">
        <f>INDEX(Parameter!$9:$9,,MATCH(P$1,Parameter!$8:$8,0))</f>
        <v>no</v>
      </c>
      <c r="Q2" s="67" t="str">
        <f>INDEX(Parameter!$9:$9,,MATCH(Q$1,Parameter!$8:$8,0))</f>
        <v>no</v>
      </c>
      <c r="R2" s="67" t="str">
        <f>INDEX(Parameter!$9:$9,,MATCH(R$1,Parameter!$8:$8,0))</f>
        <v>no</v>
      </c>
      <c r="S2" s="67" t="str">
        <f>INDEX(Parameter!$9:$9,,MATCH(S$1,Parameter!$8:$8,0))</f>
        <v>no</v>
      </c>
      <c r="T2" s="161" t="str">
        <f>INDEX(Parameter!$9:$9,,MATCH(T$1,Parameter!$8:$8,0))</f>
        <v>no</v>
      </c>
      <c r="U2" s="67" t="str">
        <f>INDEX(Parameter!$9:$9,,MATCH(U$1,Parameter!$8:$8,0))</f>
        <v>no</v>
      </c>
      <c r="V2" s="67" t="str">
        <f>INDEX(Parameter!$9:$9,,MATCH(V$1,Parameter!$8:$8,0))</f>
        <v>no</v>
      </c>
      <c r="W2" s="67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61" t="str">
        <f>INDEX(Parameter!$9:$9,,MATCH(AC$1,Parameter!$8:$8,0))</f>
        <v>no</v>
      </c>
      <c r="AD2" s="414">
        <f t="shared" ref="AD2:AD9" si="0">SUM(C2:AC2)</f>
        <v>41</v>
      </c>
      <c r="AE2" s="415"/>
      <c r="AF2" s="415"/>
      <c r="AG2" s="416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</row>
    <row r="3" spans="1:123" x14ac:dyDescent="0.25">
      <c r="A3" s="424" t="str">
        <f>IF($A$1="m","Average Men","Average Women")</f>
        <v>Average Men</v>
      </c>
      <c r="B3" s="425"/>
      <c r="C3" s="162">
        <f ca="1">IF($A$1="m",'Scores Men'!F3,'Scores Women'!F3)</f>
        <v>3.5294117647058822</v>
      </c>
      <c r="D3" s="163">
        <f ca="1">IF($A$1="m",'Scores Men'!G3,'Scores Women'!G3)</f>
        <v>3.0196078431372548</v>
      </c>
      <c r="E3" s="163">
        <f ca="1">IF($A$1="m",'Scores Men'!H3,'Scores Women'!H3)</f>
        <v>4.1568627450980395</v>
      </c>
      <c r="F3" s="163">
        <f ca="1">IF($A$1="m",'Scores Men'!I3,'Scores Women'!I3)</f>
        <v>3.1764705882352939</v>
      </c>
      <c r="G3" s="163">
        <f ca="1">IF($A$1="m",'Scores Men'!J3,'Scores Women'!J3)</f>
        <v>3.4313725490196076</v>
      </c>
      <c r="H3" s="163">
        <f ca="1">IF($A$1="m",'Scores Men'!K3,'Scores Women'!K3)</f>
        <v>4.0588235294117645</v>
      </c>
      <c r="I3" s="163">
        <f ca="1">IF($A$1="m",'Scores Men'!L3,'Scores Women'!L3)</f>
        <v>3.4509803921568629</v>
      </c>
      <c r="J3" s="163">
        <f ca="1">IF($A$1="m",'Scores Men'!M3,'Scores Women'!M3)</f>
        <v>3.1960784313725492</v>
      </c>
      <c r="K3" s="163">
        <f ca="1">IF($A$1="m",'Scores Men'!N3,'Scores Women'!N3)</f>
        <v>4.9215686274509807</v>
      </c>
      <c r="L3" s="163">
        <f ca="1">IF($A$1="m",'Scores Men'!O3,'Scores Women'!O3)</f>
        <v>4.3529411764705879</v>
      </c>
      <c r="M3" s="163">
        <f ca="1">IF($A$1="m",'Scores Men'!P3,'Scores Women'!P3)</f>
        <v>3.8039215686274508</v>
      </c>
      <c r="N3" s="163">
        <f ca="1">IF($A$1="m",'Scores Men'!Q3,'Scores Women'!Q3)</f>
        <v>3.9411764705882355</v>
      </c>
      <c r="O3" s="163">
        <f ca="1">IF($A$1="m",'Scores Men'!R3,'Scores Women'!R3)</f>
        <v>5.0980392156862742</v>
      </c>
      <c r="P3" s="163" t="str">
        <f>IF($A$1="m",'Scores Men'!S3,'Scores Women'!S3)</f>
        <v>no</v>
      </c>
      <c r="Q3" s="163" t="str">
        <f>IF($A$1="m",'Scores Men'!T3,'Scores Women'!T3)</f>
        <v>no</v>
      </c>
      <c r="R3" s="163" t="str">
        <f>IF($A$1="m",'Scores Men'!U3,'Scores Women'!U3)</f>
        <v>no</v>
      </c>
      <c r="S3" s="163" t="str">
        <f>IF($A$1="m",'Scores Men'!V3,'Scores Women'!V3)</f>
        <v>no</v>
      </c>
      <c r="T3" s="164" t="str">
        <f>IF($A$1="m",'Scores Men'!W3,'Scores Women'!W3)</f>
        <v>no</v>
      </c>
      <c r="U3" s="163" t="str">
        <f>IF($A$1="m",'Scores Men'!X3,'Scores Women'!X3)</f>
        <v>no</v>
      </c>
      <c r="V3" s="163" t="str">
        <f>IF($A$1="m",'Scores Men'!Y3,'Scores Women'!Y3)</f>
        <v>no</v>
      </c>
      <c r="W3" s="163" t="str">
        <f>IF($A$1="m",'Scores Men'!Z3,'Scores Women'!Z3)</f>
        <v>no</v>
      </c>
      <c r="X3" s="163" t="str">
        <f>IF($A$1="m",'Scores Men'!AA3,'Scores Women'!AA3)</f>
        <v>no</v>
      </c>
      <c r="Y3" s="163" t="str">
        <f>IF($A$1="m",'Scores Men'!AB3,'Scores Women'!AB3)</f>
        <v>no</v>
      </c>
      <c r="Z3" s="163" t="str">
        <f>IF($A$1="m",'Scores Men'!AC3,'Scores Women'!AC3)</f>
        <v>no</v>
      </c>
      <c r="AA3" s="163" t="str">
        <f>IF($A$1="m",'Scores Men'!AD3,'Scores Women'!AD3)</f>
        <v>no</v>
      </c>
      <c r="AB3" s="163" t="str">
        <f>IF($A$1="m",'Scores Men'!AE3,'Scores Women'!AE3)</f>
        <v>no</v>
      </c>
      <c r="AC3" s="164" t="str">
        <f>IF($A$1="m",'Scores Men'!AF3,'Scores Women'!AF3)</f>
        <v>no</v>
      </c>
      <c r="AD3" s="426">
        <f t="shared" ca="1" si="0"/>
        <v>50.137254901960773</v>
      </c>
      <c r="AE3" s="427"/>
      <c r="AF3" s="427"/>
      <c r="AG3" s="4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</row>
    <row r="4" spans="1:123" x14ac:dyDescent="0.25">
      <c r="A4" s="424" t="str">
        <f>IF($A$1="m","Average Top 5 Men","Average Top 5 Women")</f>
        <v>Average Top 5 Men</v>
      </c>
      <c r="B4" s="425"/>
      <c r="C4" s="162">
        <f ca="1">IF(C$2="no","no",OFFSET(Data!$A$1,MATCH($A4,Data!$CG:$CG,0)-1,MATCH("Total/"&amp;C$1,Data!$1:$1,0)-1))</f>
        <v>3</v>
      </c>
      <c r="D4" s="163">
        <f ca="1">IF(D$2="no","no",OFFSET(Data!$A$1,MATCH($A4,Data!$CG:$CG,0)-1,MATCH("Total/"&amp;D$1,Data!$1:$1,0)-1))</f>
        <v>2.5</v>
      </c>
      <c r="E4" s="163">
        <f ca="1">IF(E$2="no","no",OFFSET(Data!$A$1,MATCH($A4,Data!$CG:$CG,0)-1,MATCH("Total/"&amp;E$1,Data!$1:$1,0)-1))</f>
        <v>3.3333333333333335</v>
      </c>
      <c r="F4" s="163">
        <f ca="1">IF(F$2="no","no",OFFSET(Data!$A$1,MATCH($A4,Data!$CG:$CG,0)-1,MATCH("Total/"&amp;F$1,Data!$1:$1,0)-1))</f>
        <v>3.0833333333333335</v>
      </c>
      <c r="G4" s="163">
        <f ca="1">IF(G$2="no","no",OFFSET(Data!$A$1,MATCH($A4,Data!$CG:$CG,0)-1,MATCH("Total/"&amp;G$1,Data!$1:$1,0)-1))</f>
        <v>3.0833333333333335</v>
      </c>
      <c r="H4" s="163">
        <f ca="1">IF(H$2="no","no",OFFSET(Data!$A$1,MATCH($A4,Data!$CG:$CG,0)-1,MATCH("Total/"&amp;H$1,Data!$1:$1,0)-1))</f>
        <v>3.75</v>
      </c>
      <c r="I4" s="163">
        <f ca="1">IF(I$2="no","no",OFFSET(Data!$A$1,MATCH($A4,Data!$CG:$CG,0)-1,MATCH("Total/"&amp;I$1,Data!$1:$1,0)-1))</f>
        <v>3.3333333333333335</v>
      </c>
      <c r="J4" s="163">
        <f ca="1">IF(J$2="no","no",OFFSET(Data!$A$1,MATCH($A4,Data!$CG:$CG,0)-1,MATCH("Total/"&amp;J$1,Data!$1:$1,0)-1))</f>
        <v>2.75</v>
      </c>
      <c r="K4" s="163">
        <f ca="1">IF(K$2="no","no",OFFSET(Data!$A$1,MATCH($A4,Data!$CG:$CG,0)-1,MATCH("Total/"&amp;K$1,Data!$1:$1,0)-1))</f>
        <v>4.333333333333333</v>
      </c>
      <c r="L4" s="163">
        <f ca="1">IF(L$2="no","no",OFFSET(Data!$A$1,MATCH($A4,Data!$CG:$CG,0)-1,MATCH("Total/"&amp;L$1,Data!$1:$1,0)-1))</f>
        <v>4</v>
      </c>
      <c r="M4" s="163">
        <f ca="1">IF(M$2="no","no",OFFSET(Data!$A$1,MATCH($A4,Data!$CG:$CG,0)-1,MATCH("Total/"&amp;M$1,Data!$1:$1,0)-1))</f>
        <v>3.1666666666666665</v>
      </c>
      <c r="N4" s="163">
        <f ca="1">IF(N$2="no","no",OFFSET(Data!$A$1,MATCH($A4,Data!$CG:$CG,0)-1,MATCH("Total/"&amp;N$1,Data!$1:$1,0)-1))</f>
        <v>3.4166666666666665</v>
      </c>
      <c r="O4" s="163">
        <f ca="1">IF(O$2="no","no",OFFSET(Data!$A$1,MATCH($A4,Data!$CG:$CG,0)-1,MATCH("Total/"&amp;O$1,Data!$1:$1,0)-1))</f>
        <v>4.333333333333333</v>
      </c>
      <c r="P4" s="163" t="str">
        <f ca="1">IF(P$2="no","no",OFFSET(Data!$A$1,MATCH($A4,Data!$CG:$CG,0)-1,MATCH("Total/"&amp;P$1,Data!$1:$1,0)-1))</f>
        <v>no</v>
      </c>
      <c r="Q4" s="163" t="str">
        <f ca="1">IF(Q$2="no","no",OFFSET(Data!$A$1,MATCH($A4,Data!$CG:$CG,0)-1,MATCH("Total/"&amp;Q$1,Data!$1:$1,0)-1))</f>
        <v>no</v>
      </c>
      <c r="R4" s="163" t="str">
        <f ca="1">IF(R$2="no","no",OFFSET(Data!$A$1,MATCH($A4,Data!$CG:$CG,0)-1,MATCH("Total/"&amp;R$1,Data!$1:$1,0)-1))</f>
        <v>no</v>
      </c>
      <c r="S4" s="163" t="str">
        <f ca="1">IF(S$2="no","no",OFFSET(Data!$A$1,MATCH($A4,Data!$CG:$CG,0)-1,MATCH("Total/"&amp;S$1,Data!$1:$1,0)-1))</f>
        <v>no</v>
      </c>
      <c r="T4" s="164" t="str">
        <f ca="1">IF(T$2="no","no",OFFSET(Data!$A$1,MATCH($A4,Data!$CG:$CG,0)-1,MATCH("Total/"&amp;T$1,Data!$1:$1,0)-1))</f>
        <v>no</v>
      </c>
      <c r="U4" s="163" t="str">
        <f ca="1">IF(U$2="no","no",OFFSET(Data!$A$1,MATCH($A4,Data!$CG:$CG,0)-1,MATCH("Total/"&amp;U$1,Data!$1:$1,0)-1))</f>
        <v>no</v>
      </c>
      <c r="V4" s="163" t="str">
        <f ca="1">IF(V$2="no","no",OFFSET(Data!$A$1,MATCH($A4,Data!$CG:$CG,0)-1,MATCH("Total/"&amp;V$1,Data!$1:$1,0)-1))</f>
        <v>no</v>
      </c>
      <c r="W4" s="163" t="str">
        <f ca="1">IF(W$2="no","no",OFFSET(Data!$A$1,MATCH($A4,Data!$CG:$CG,0)-1,MATCH("Total/"&amp;W$1,Data!$1:$1,0)-1))</f>
        <v>no</v>
      </c>
      <c r="X4" s="163" t="str">
        <f ca="1">IF(X$2="no","no",OFFSET(Data!$A$1,MATCH($A4,Data!$CG:$CG,0)-1,MATCH("Total/"&amp;X$1,Data!$1:$1,0)-1))</f>
        <v>no</v>
      </c>
      <c r="Y4" s="163" t="str">
        <f ca="1">IF(Y$2="no","no",OFFSET(Data!$A$1,MATCH($A4,Data!$CG:$CG,0)-1,MATCH("Total/"&amp;Y$1,Data!$1:$1,0)-1))</f>
        <v>no</v>
      </c>
      <c r="Z4" s="163" t="str">
        <f ca="1">IF(Z$2="no","no",OFFSET(Data!$A$1,MATCH($A4,Data!$CG:$CG,0)-1,MATCH("Total/"&amp;Z$1,Data!$1:$1,0)-1))</f>
        <v>no</v>
      </c>
      <c r="AA4" s="163" t="str">
        <f ca="1">IF(AA$2="no","no",OFFSET(Data!$A$1,MATCH($A4,Data!$CG:$CG,0)-1,MATCH("Total/"&amp;AA$1,Data!$1:$1,0)-1))</f>
        <v>no</v>
      </c>
      <c r="AB4" s="163" t="str">
        <f ca="1">IF(AB$2="no","no",OFFSET(Data!$A$1,MATCH($A4,Data!$CG:$CG,0)-1,MATCH("Total/"&amp;AB$1,Data!$1:$1,0)-1))</f>
        <v>no</v>
      </c>
      <c r="AC4" s="164" t="str">
        <f ca="1">IF(AC$2="no","no",OFFSET(Data!$A$1,MATCH($A4,Data!$CG:$CG,0)-1,MATCH("Total/"&amp;AC$1,Data!$1:$1,0)-1))</f>
        <v>no</v>
      </c>
      <c r="AD4" s="426">
        <f t="shared" ca="1" si="0"/>
        <v>44.083333333333329</v>
      </c>
      <c r="AE4" s="427"/>
      <c r="AF4" s="427"/>
      <c r="AG4" s="4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</row>
    <row r="5" spans="1:123" x14ac:dyDescent="0.25">
      <c r="A5" s="424" t="str">
        <f>"Average " &amp; A11</f>
        <v>Average Harald Neumayr</v>
      </c>
      <c r="B5" s="425"/>
      <c r="C5" s="162">
        <f ca="1">IF(C$2="no","no",AVERAGE(C11:C15))</f>
        <v>2.5</v>
      </c>
      <c r="D5" s="164">
        <f t="shared" ref="D5:AC5" ca="1" si="1">IF(D$2="no","no",AVERAGE(D11:D15))</f>
        <v>2.5</v>
      </c>
      <c r="E5" s="164">
        <f t="shared" ca="1" si="1"/>
        <v>4</v>
      </c>
      <c r="F5" s="164">
        <f t="shared" ca="1" si="1"/>
        <v>3</v>
      </c>
      <c r="G5" s="164">
        <f t="shared" ca="1" si="1"/>
        <v>3.5</v>
      </c>
      <c r="H5" s="164">
        <f t="shared" ca="1" si="1"/>
        <v>3.5</v>
      </c>
      <c r="I5" s="164">
        <f t="shared" ca="1" si="1"/>
        <v>3</v>
      </c>
      <c r="J5" s="164">
        <f t="shared" ca="1" si="1"/>
        <v>2</v>
      </c>
      <c r="K5" s="164">
        <f t="shared" ca="1" si="1"/>
        <v>4.5</v>
      </c>
      <c r="L5" s="164">
        <f t="shared" ca="1" si="1"/>
        <v>3.5</v>
      </c>
      <c r="M5" s="164">
        <f t="shared" ca="1" si="1"/>
        <v>3</v>
      </c>
      <c r="N5" s="164">
        <f t="shared" ca="1" si="1"/>
        <v>3.5</v>
      </c>
      <c r="O5" s="164">
        <f t="shared" ca="1" si="1"/>
        <v>4</v>
      </c>
      <c r="P5" s="164" t="str">
        <f t="shared" si="1"/>
        <v>no</v>
      </c>
      <c r="Q5" s="164" t="str">
        <f t="shared" si="1"/>
        <v>no</v>
      </c>
      <c r="R5" s="164" t="str">
        <f t="shared" si="1"/>
        <v>no</v>
      </c>
      <c r="S5" s="164" t="str">
        <f t="shared" si="1"/>
        <v>no</v>
      </c>
      <c r="T5" s="164" t="str">
        <f t="shared" si="1"/>
        <v>no</v>
      </c>
      <c r="U5" s="164" t="str">
        <f t="shared" si="1"/>
        <v>no</v>
      </c>
      <c r="V5" s="164" t="str">
        <f t="shared" si="1"/>
        <v>no</v>
      </c>
      <c r="W5" s="164" t="str">
        <f t="shared" si="1"/>
        <v>no</v>
      </c>
      <c r="X5" s="164" t="str">
        <f t="shared" si="1"/>
        <v>no</v>
      </c>
      <c r="Y5" s="164" t="str">
        <f t="shared" si="1"/>
        <v>no</v>
      </c>
      <c r="Z5" s="164" t="str">
        <f t="shared" si="1"/>
        <v>no</v>
      </c>
      <c r="AA5" s="164" t="str">
        <f t="shared" si="1"/>
        <v>no</v>
      </c>
      <c r="AB5" s="164" t="str">
        <f t="shared" si="1"/>
        <v>no</v>
      </c>
      <c r="AC5" s="164" t="str">
        <f t="shared" si="1"/>
        <v>no</v>
      </c>
      <c r="AD5" s="426">
        <f t="shared" ref="AD5" ca="1" si="2">SUM(C5:AC5)</f>
        <v>42.5</v>
      </c>
      <c r="AE5" s="427"/>
      <c r="AF5" s="427"/>
      <c r="AG5" s="4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</row>
    <row r="6" spans="1:123" x14ac:dyDescent="0.25">
      <c r="A6" s="424" t="str">
        <f>IF($A$1="m","Eagles/+ Men","Eagles/+ Women")</f>
        <v>Eagles/+ Men</v>
      </c>
      <c r="B6" s="425"/>
      <c r="C6" s="165">
        <f ca="1">IF($A$1="m",'Scores Men'!F4,'Scores Women'!F4)</f>
        <v>0</v>
      </c>
      <c r="D6" s="166">
        <f ca="1">IF($A$1="m",'Scores Men'!G4,'Scores Women'!G4)</f>
        <v>0</v>
      </c>
      <c r="E6" s="166">
        <f ca="1">IF($A$1="m",'Scores Men'!H4,'Scores Women'!H4)</f>
        <v>0</v>
      </c>
      <c r="F6" s="166">
        <f ca="1">IF($A$1="m",'Scores Men'!I4,'Scores Women'!I4)</f>
        <v>0</v>
      </c>
      <c r="G6" s="166">
        <f ca="1">IF($A$1="m",'Scores Men'!J4,'Scores Women'!J4)</f>
        <v>0</v>
      </c>
      <c r="H6" s="166">
        <f ca="1">IF($A$1="m",'Scores Men'!K4,'Scores Women'!K4)</f>
        <v>0</v>
      </c>
      <c r="I6" s="166">
        <f ca="1">IF($A$1="m",'Scores Men'!L4,'Scores Women'!L4)</f>
        <v>0</v>
      </c>
      <c r="J6" s="166">
        <f ca="1">IF($A$1="m",'Scores Men'!M4,'Scores Women'!M4)</f>
        <v>0</v>
      </c>
      <c r="K6" s="166">
        <f ca="1">IF($A$1="m",'Scores Men'!N4,'Scores Women'!N4)</f>
        <v>0</v>
      </c>
      <c r="L6" s="166">
        <f ca="1">IF($A$1="m",'Scores Men'!O4,'Scores Women'!O4)</f>
        <v>0</v>
      </c>
      <c r="M6" s="166">
        <f ca="1">IF($A$1="m",'Scores Men'!P4,'Scores Women'!P4)</f>
        <v>0</v>
      </c>
      <c r="N6" s="166">
        <f ca="1">IF($A$1="m",'Scores Men'!Q4,'Scores Women'!Q4)</f>
        <v>0</v>
      </c>
      <c r="O6" s="166">
        <f ca="1">IF($A$1="m",'Scores Men'!R4,'Scores Women'!R4)</f>
        <v>0</v>
      </c>
      <c r="P6" s="166" t="str">
        <f>IF($A$1="m",'Scores Men'!S4,'Scores Women'!S4)</f>
        <v>no</v>
      </c>
      <c r="Q6" s="166" t="str">
        <f>IF($A$1="m",'Scores Men'!T4,'Scores Women'!T4)</f>
        <v>no</v>
      </c>
      <c r="R6" s="166" t="str">
        <f>IF($A$1="m",'Scores Men'!U4,'Scores Women'!U4)</f>
        <v>no</v>
      </c>
      <c r="S6" s="166" t="str">
        <f>IF($A$1="m",'Scores Men'!V4,'Scores Women'!V4)</f>
        <v>no</v>
      </c>
      <c r="T6" s="167" t="str">
        <f>IF($A$1="m",'Scores Men'!W4,'Scores Women'!W4)</f>
        <v>no</v>
      </c>
      <c r="U6" s="166" t="str">
        <f>IF($A$1="m",'Scores Men'!X4,'Scores Women'!X4)</f>
        <v>no</v>
      </c>
      <c r="V6" s="166" t="str">
        <f>IF($A$1="m",'Scores Men'!Y4,'Scores Women'!Y4)</f>
        <v>no</v>
      </c>
      <c r="W6" s="166" t="str">
        <f>IF($A$1="m",'Scores Men'!Z4,'Scores Women'!Z4)</f>
        <v>no</v>
      </c>
      <c r="X6" s="166" t="str">
        <f>IF($A$1="m",'Scores Men'!AA4,'Scores Women'!AA4)</f>
        <v>no</v>
      </c>
      <c r="Y6" s="166" t="str">
        <f>IF($A$1="m",'Scores Men'!AB4,'Scores Women'!AB4)</f>
        <v>no</v>
      </c>
      <c r="Z6" s="166" t="str">
        <f>IF($A$1="m",'Scores Men'!AC4,'Scores Women'!AC4)</f>
        <v>no</v>
      </c>
      <c r="AA6" s="166" t="str">
        <f>IF($A$1="m",'Scores Men'!AD4,'Scores Women'!AD4)</f>
        <v>no</v>
      </c>
      <c r="AB6" s="166" t="str">
        <f>IF($A$1="m",'Scores Men'!AE4,'Scores Women'!AE4)</f>
        <v>no</v>
      </c>
      <c r="AC6" s="167" t="str">
        <f>IF($A$1="m",'Scores Men'!AF4,'Scores Women'!AF4)</f>
        <v>no</v>
      </c>
      <c r="AD6" s="426">
        <f t="shared" ca="1" si="0"/>
        <v>0</v>
      </c>
      <c r="AE6" s="427"/>
      <c r="AF6" s="427"/>
      <c r="AG6" s="4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</row>
    <row r="7" spans="1:123" x14ac:dyDescent="0.25">
      <c r="A7" s="424" t="str">
        <f>IF($A$1="m","Birdies Men","Birdies Women")</f>
        <v>Birdies Men</v>
      </c>
      <c r="B7" s="425"/>
      <c r="C7" s="165">
        <f ca="1">IF($A$1="m",'Scores Men'!F5,'Scores Women'!F5)</f>
        <v>1</v>
      </c>
      <c r="D7" s="166">
        <f ca="1">IF($A$1="m",'Scores Men'!G5,'Scores Women'!G5)</f>
        <v>9</v>
      </c>
      <c r="E7" s="166">
        <f ca="1">IF($A$1="m",'Scores Men'!H5,'Scores Women'!H5)</f>
        <v>1</v>
      </c>
      <c r="F7" s="166">
        <f ca="1">IF($A$1="m",'Scores Men'!I5,'Scores Women'!I5)</f>
        <v>6</v>
      </c>
      <c r="G7" s="166">
        <f ca="1">IF($A$1="m",'Scores Men'!J5,'Scores Women'!J5)</f>
        <v>5</v>
      </c>
      <c r="H7" s="166">
        <f ca="1">IF($A$1="m",'Scores Men'!K5,'Scores Women'!K5)</f>
        <v>0</v>
      </c>
      <c r="I7" s="166">
        <f ca="1">IF($A$1="m",'Scores Men'!L5,'Scores Women'!L5)</f>
        <v>0</v>
      </c>
      <c r="J7" s="166">
        <f ca="1">IF($A$1="m",'Scores Men'!M5,'Scores Women'!M5)</f>
        <v>5</v>
      </c>
      <c r="K7" s="166">
        <f ca="1">IF($A$1="m",'Scores Men'!N5,'Scores Women'!N5)</f>
        <v>1</v>
      </c>
      <c r="L7" s="166">
        <f ca="1">IF($A$1="m",'Scores Men'!O5,'Scores Women'!O5)</f>
        <v>0</v>
      </c>
      <c r="M7" s="166">
        <f ca="1">IF($A$1="m",'Scores Men'!P5,'Scores Women'!P5)</f>
        <v>1</v>
      </c>
      <c r="N7" s="166">
        <f ca="1">IF($A$1="m",'Scores Men'!Q5,'Scores Women'!Q5)</f>
        <v>2</v>
      </c>
      <c r="O7" s="166">
        <f ca="1">IF($A$1="m",'Scores Men'!R5,'Scores Women'!R5)</f>
        <v>1</v>
      </c>
      <c r="P7" s="166" t="str">
        <f>IF($A$1="m",'Scores Men'!S5,'Scores Women'!S5)</f>
        <v>no</v>
      </c>
      <c r="Q7" s="166" t="str">
        <f>IF($A$1="m",'Scores Men'!T5,'Scores Women'!T5)</f>
        <v>no</v>
      </c>
      <c r="R7" s="166" t="str">
        <f>IF($A$1="m",'Scores Men'!U5,'Scores Women'!U5)</f>
        <v>no</v>
      </c>
      <c r="S7" s="166" t="str">
        <f>IF($A$1="m",'Scores Men'!V5,'Scores Women'!V5)</f>
        <v>no</v>
      </c>
      <c r="T7" s="167" t="str">
        <f>IF($A$1="m",'Scores Men'!W5,'Scores Women'!W5)</f>
        <v>no</v>
      </c>
      <c r="U7" s="166" t="str">
        <f>IF($A$1="m",'Scores Men'!X5,'Scores Women'!X5)</f>
        <v>no</v>
      </c>
      <c r="V7" s="166" t="str">
        <f>IF($A$1="m",'Scores Men'!Y5,'Scores Women'!Y5)</f>
        <v>no</v>
      </c>
      <c r="W7" s="166" t="str">
        <f>IF($A$1="m",'Scores Men'!Z5,'Scores Women'!Z5)</f>
        <v>no</v>
      </c>
      <c r="X7" s="166" t="str">
        <f>IF($A$1="m",'Scores Men'!AA5,'Scores Women'!AA5)</f>
        <v>no</v>
      </c>
      <c r="Y7" s="166" t="str">
        <f>IF($A$1="m",'Scores Men'!AB5,'Scores Women'!AB5)</f>
        <v>no</v>
      </c>
      <c r="Z7" s="166" t="str">
        <f>IF($A$1="m",'Scores Men'!AC5,'Scores Women'!AC5)</f>
        <v>no</v>
      </c>
      <c r="AA7" s="166" t="str">
        <f>IF($A$1="m",'Scores Men'!AD5,'Scores Women'!AD5)</f>
        <v>no</v>
      </c>
      <c r="AB7" s="166" t="str">
        <f>IF($A$1="m",'Scores Men'!AE5,'Scores Women'!AE5)</f>
        <v>no</v>
      </c>
      <c r="AC7" s="167" t="str">
        <f>IF($A$1="m",'Scores Men'!AF5,'Scores Women'!AF5)</f>
        <v>no</v>
      </c>
      <c r="AD7" s="426">
        <f t="shared" ca="1" si="0"/>
        <v>32</v>
      </c>
      <c r="AE7" s="427"/>
      <c r="AF7" s="427"/>
      <c r="AG7" s="4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</row>
    <row r="8" spans="1:123" x14ac:dyDescent="0.25">
      <c r="A8" s="424" t="str">
        <f>IF($A$1="m","Bogeys Men","Bogeys Women")</f>
        <v>Bogeys Men</v>
      </c>
      <c r="B8" s="425"/>
      <c r="C8" s="165">
        <f ca="1">IF($A$1="m",'Scores Men'!F6,'Scores Women'!F6)</f>
        <v>13</v>
      </c>
      <c r="D8" s="166">
        <f ca="1">IF($A$1="m",'Scores Men'!G6,'Scores Women'!G6)</f>
        <v>10</v>
      </c>
      <c r="E8" s="166">
        <f ca="1">IF($A$1="m",'Scores Men'!H6,'Scores Women'!H6)</f>
        <v>20</v>
      </c>
      <c r="F8" s="166">
        <f ca="1">IF($A$1="m",'Scores Men'!I6,'Scores Women'!I6)</f>
        <v>11</v>
      </c>
      <c r="G8" s="166">
        <f ca="1">IF($A$1="m",'Scores Men'!J6,'Scores Women'!J6)</f>
        <v>15</v>
      </c>
      <c r="H8" s="166">
        <f ca="1">IF($A$1="m",'Scores Men'!K6,'Scores Women'!K6)</f>
        <v>22</v>
      </c>
      <c r="I8" s="166">
        <f ca="1">IF($A$1="m",'Scores Men'!L6,'Scores Women'!L6)</f>
        <v>16</v>
      </c>
      <c r="J8" s="166">
        <f ca="1">IF($A$1="m",'Scores Men'!M6,'Scores Women'!M6)</f>
        <v>11</v>
      </c>
      <c r="K8" s="166">
        <f ca="1">IF($A$1="m",'Scores Men'!N6,'Scores Women'!N6)</f>
        <v>20</v>
      </c>
      <c r="L8" s="166">
        <f ca="1">IF($A$1="m",'Scores Men'!O6,'Scores Women'!O6)</f>
        <v>29</v>
      </c>
      <c r="M8" s="166">
        <f ca="1">IF($A$1="m",'Scores Men'!P6,'Scores Women'!P6)</f>
        <v>21</v>
      </c>
      <c r="N8" s="166">
        <f ca="1">IF($A$1="m",'Scores Men'!Q6,'Scores Women'!Q6)</f>
        <v>19</v>
      </c>
      <c r="O8" s="166">
        <f ca="1">IF($A$1="m",'Scores Men'!R6,'Scores Women'!R6)</f>
        <v>17</v>
      </c>
      <c r="P8" s="166" t="str">
        <f>IF($A$1="m",'Scores Men'!S6,'Scores Women'!S6)</f>
        <v>no</v>
      </c>
      <c r="Q8" s="166" t="str">
        <f>IF($A$1="m",'Scores Men'!T6,'Scores Women'!T6)</f>
        <v>no</v>
      </c>
      <c r="R8" s="166" t="str">
        <f>IF($A$1="m",'Scores Men'!U6,'Scores Women'!U6)</f>
        <v>no</v>
      </c>
      <c r="S8" s="166" t="str">
        <f>IF($A$1="m",'Scores Men'!V6,'Scores Women'!V6)</f>
        <v>no</v>
      </c>
      <c r="T8" s="167" t="str">
        <f>IF($A$1="m",'Scores Men'!W6,'Scores Women'!W6)</f>
        <v>no</v>
      </c>
      <c r="U8" s="166" t="str">
        <f>IF($A$1="m",'Scores Men'!X6,'Scores Women'!X6)</f>
        <v>no</v>
      </c>
      <c r="V8" s="166" t="str">
        <f>IF($A$1="m",'Scores Men'!Y6,'Scores Women'!Y6)</f>
        <v>no</v>
      </c>
      <c r="W8" s="166" t="str">
        <f>IF($A$1="m",'Scores Men'!Z6,'Scores Women'!Z6)</f>
        <v>no</v>
      </c>
      <c r="X8" s="166" t="str">
        <f>IF($A$1="m",'Scores Men'!AA6,'Scores Women'!AA6)</f>
        <v>no</v>
      </c>
      <c r="Y8" s="166" t="str">
        <f>IF($A$1="m",'Scores Men'!AB6,'Scores Women'!AB6)</f>
        <v>no</v>
      </c>
      <c r="Z8" s="166" t="str">
        <f>IF($A$1="m",'Scores Men'!AC6,'Scores Women'!AC6)</f>
        <v>no</v>
      </c>
      <c r="AA8" s="166" t="str">
        <f>IF($A$1="m",'Scores Men'!AD6,'Scores Women'!AD6)</f>
        <v>no</v>
      </c>
      <c r="AB8" s="166" t="str">
        <f>IF($A$1="m",'Scores Men'!AE6,'Scores Women'!AE6)</f>
        <v>no</v>
      </c>
      <c r="AC8" s="167" t="str">
        <f>IF($A$1="m",'Scores Men'!AF6,'Scores Women'!AF6)</f>
        <v>no</v>
      </c>
      <c r="AD8" s="426">
        <f t="shared" ca="1" si="0"/>
        <v>224</v>
      </c>
      <c r="AE8" s="427"/>
      <c r="AF8" s="427"/>
      <c r="AG8" s="4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</row>
    <row r="9" spans="1:123" ht="15.75" thickBot="1" x14ac:dyDescent="0.3">
      <c r="A9" s="424" t="str">
        <f>IF($A$1="m","Double-Bogeys/+ Men","Double-Bogeys/+ Women")</f>
        <v>Double-Bogeys/+ Men</v>
      </c>
      <c r="B9" s="425"/>
      <c r="C9" s="165">
        <f ca="1">IF($A$1="m",'Scores Men'!F7,'Scores Women'!F7)</f>
        <v>6</v>
      </c>
      <c r="D9" s="166">
        <f ca="1">IF($A$1="m",'Scores Men'!G7,'Scores Women'!G7)</f>
        <v>0</v>
      </c>
      <c r="E9" s="166">
        <f ca="1">IF($A$1="m",'Scores Men'!H7,'Scores Women'!H7)</f>
        <v>17</v>
      </c>
      <c r="F9" s="166">
        <f ca="1">IF($A$1="m",'Scores Men'!I7,'Scores Women'!I7)</f>
        <v>2</v>
      </c>
      <c r="G9" s="166">
        <f ca="1">IF($A$1="m",'Scores Men'!J7,'Scores Women'!J7)</f>
        <v>5</v>
      </c>
      <c r="H9" s="166">
        <f ca="1">IF($A$1="m",'Scores Men'!K7,'Scores Women'!K7)</f>
        <v>15</v>
      </c>
      <c r="I9" s="166">
        <f ca="1">IF($A$1="m",'Scores Men'!L7,'Scores Women'!L7)</f>
        <v>3</v>
      </c>
      <c r="J9" s="166">
        <f ca="1">IF($A$1="m",'Scores Men'!M7,'Scores Women'!M7)</f>
        <v>2</v>
      </c>
      <c r="K9" s="166">
        <f ca="1">IF($A$1="m",'Scores Men'!N7,'Scores Women'!N7)</f>
        <v>11</v>
      </c>
      <c r="L9" s="166">
        <f ca="1">IF($A$1="m",'Scores Men'!O7,'Scores Women'!O7)</f>
        <v>18</v>
      </c>
      <c r="M9" s="166">
        <f ca="1">IF($A$1="m",'Scores Men'!P7,'Scores Women'!P7)</f>
        <v>10</v>
      </c>
      <c r="N9" s="166">
        <f ca="1">IF($A$1="m",'Scores Men'!Q7,'Scores Women'!Q7)</f>
        <v>13</v>
      </c>
      <c r="O9" s="166">
        <f ca="1">IF($A$1="m",'Scores Men'!R7,'Scores Women'!R7)</f>
        <v>19</v>
      </c>
      <c r="P9" s="166" t="str">
        <f>IF($A$1="m",'Scores Men'!S7,'Scores Women'!S7)</f>
        <v>no</v>
      </c>
      <c r="Q9" s="166" t="str">
        <f>IF($A$1="m",'Scores Men'!T7,'Scores Women'!T7)</f>
        <v>no</v>
      </c>
      <c r="R9" s="166" t="str">
        <f>IF($A$1="m",'Scores Men'!U7,'Scores Women'!U7)</f>
        <v>no</v>
      </c>
      <c r="S9" s="166" t="str">
        <f>IF($A$1="m",'Scores Men'!V7,'Scores Women'!V7)</f>
        <v>no</v>
      </c>
      <c r="T9" s="167" t="str">
        <f>IF($A$1="m",'Scores Men'!W7,'Scores Women'!W7)</f>
        <v>no</v>
      </c>
      <c r="U9" s="166" t="str">
        <f>IF($A$1="m",'Scores Men'!X7,'Scores Women'!X7)</f>
        <v>no</v>
      </c>
      <c r="V9" s="166" t="str">
        <f>IF($A$1="m",'Scores Men'!Y7,'Scores Women'!Y7)</f>
        <v>no</v>
      </c>
      <c r="W9" s="166" t="str">
        <f>IF($A$1="m",'Scores Men'!Z7,'Scores Women'!Z7)</f>
        <v>no</v>
      </c>
      <c r="X9" s="166" t="str">
        <f>IF($A$1="m",'Scores Men'!AA7,'Scores Women'!AA7)</f>
        <v>no</v>
      </c>
      <c r="Y9" s="166" t="str">
        <f>IF($A$1="m",'Scores Men'!AB7,'Scores Women'!AB7)</f>
        <v>no</v>
      </c>
      <c r="Z9" s="166" t="str">
        <f>IF($A$1="m",'Scores Men'!AC7,'Scores Women'!AC7)</f>
        <v>no</v>
      </c>
      <c r="AA9" s="166" t="str">
        <f>IF($A$1="m",'Scores Men'!AD7,'Scores Women'!AD7)</f>
        <v>no</v>
      </c>
      <c r="AB9" s="166" t="str">
        <f>IF($A$1="m",'Scores Men'!AE7,'Scores Women'!AE7)</f>
        <v>no</v>
      </c>
      <c r="AC9" s="167" t="str">
        <f>IF($A$1="m",'Scores Men'!AF7,'Scores Women'!AF7)</f>
        <v>no</v>
      </c>
      <c r="AD9" s="426">
        <f t="shared" ca="1" si="0"/>
        <v>121</v>
      </c>
      <c r="AE9" s="427"/>
      <c r="AF9" s="427"/>
      <c r="AG9" s="428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</row>
    <row r="10" spans="1:123" ht="16.5" thickBot="1" x14ac:dyDescent="0.3">
      <c r="A10" s="187" t="s">
        <v>40</v>
      </c>
      <c r="B10" s="204" t="s">
        <v>159</v>
      </c>
      <c r="C10" s="42" t="str">
        <f>IF($A$1="m","Average Top 5 Men","Average Top 5 Women")</f>
        <v>Average Top 5 Men</v>
      </c>
      <c r="D10" s="43" t="str">
        <f>IF($A$1="m","Average Men","Average Women")</f>
        <v>Average Men</v>
      </c>
      <c r="E10" s="42" t="str">
        <f>IF($A$1="m","Avg. Player vs. Avg. Top 5 Men per Hole","Avg. Player vs. Avg. Top 5 Women per Hole")</f>
        <v>Avg. Player vs. Avg. Top 5 Men per Hole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79"/>
      <c r="U10" s="43"/>
      <c r="V10" s="43"/>
      <c r="W10" s="43"/>
      <c r="X10" s="43"/>
      <c r="Y10" s="43"/>
      <c r="Z10" s="43"/>
      <c r="AA10" s="43"/>
      <c r="AB10" s="43"/>
      <c r="AC10" s="79"/>
      <c r="AD10" s="190" t="s">
        <v>15</v>
      </c>
      <c r="AE10" s="191" t="s">
        <v>72</v>
      </c>
      <c r="AF10" s="192" t="s">
        <v>73</v>
      </c>
      <c r="AG10" s="191" t="s">
        <v>55</v>
      </c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</row>
    <row r="11" spans="1:123" ht="15.75" thickBot="1" x14ac:dyDescent="0.3">
      <c r="A11" s="186" t="s">
        <v>319</v>
      </c>
      <c r="B11" s="202" t="s">
        <v>21</v>
      </c>
      <c r="C11" s="85">
        <f ca="1">IF(ISERROR(OFFSET(Data!$A$1,MATCH($A$11,Data!$CG:$CG,0)-1,MATCH($B11&amp;"/"&amp;C$1,Data!$1:$1,0)-1))=TRUE,"",IF(OFFSET(Data!$A$1,MATCH($A$11,Data!$CG:$CG,0)-1,MATCH($B11&amp;"/"&amp;C$1,Data!$1:$1,0)-1)=0,"",OFFSET(Data!$A$1,MATCH($A$11,Data!$CG:$CG,0)-1,MATCH($B11&amp;"/"&amp;C$1,Data!$1:$1,0)-1)))</f>
        <v>3</v>
      </c>
      <c r="D11" s="86">
        <f ca="1">IF(ISERROR(OFFSET(Data!$A$1,MATCH($A$11,Data!$CG:$CG,0)-1,MATCH($B11&amp;"/"&amp;D$1,Data!$1:$1,0)-1))=TRUE,"",IF(OFFSET(Data!$A$1,MATCH($A$11,Data!$CG:$CG,0)-1,MATCH($B11&amp;"/"&amp;D$1,Data!$1:$1,0)-1)=0,"",OFFSET(Data!$A$1,MATCH($A$11,Data!$CG:$CG,0)-1,MATCH($B11&amp;"/"&amp;D$1,Data!$1:$1,0)-1)))</f>
        <v>3</v>
      </c>
      <c r="E11" s="86">
        <f ca="1">IF(ISERROR(OFFSET(Data!$A$1,MATCH($A$11,Data!$CG:$CG,0)-1,MATCH($B11&amp;"/"&amp;E$1,Data!$1:$1,0)-1))=TRUE,"",IF(OFFSET(Data!$A$1,MATCH($A$11,Data!$CG:$CG,0)-1,MATCH($B11&amp;"/"&amp;E$1,Data!$1:$1,0)-1)=0,"",OFFSET(Data!$A$1,MATCH($A$11,Data!$CG:$CG,0)-1,MATCH($B11&amp;"/"&amp;E$1,Data!$1:$1,0)-1)))</f>
        <v>4</v>
      </c>
      <c r="F11" s="86">
        <f ca="1">IF(ISERROR(OFFSET(Data!$A$1,MATCH($A$11,Data!$CG:$CG,0)-1,MATCH($B11&amp;"/"&amp;F$1,Data!$1:$1,0)-1))=TRUE,"",IF(OFFSET(Data!$A$1,MATCH($A$11,Data!$CG:$CG,0)-1,MATCH($B11&amp;"/"&amp;F$1,Data!$1:$1,0)-1)=0,"",OFFSET(Data!$A$1,MATCH($A$11,Data!$CG:$CG,0)-1,MATCH($B11&amp;"/"&amp;F$1,Data!$1:$1,0)-1)))</f>
        <v>3</v>
      </c>
      <c r="G11" s="86">
        <f ca="1">IF(ISERROR(OFFSET(Data!$A$1,MATCH($A$11,Data!$CG:$CG,0)-1,MATCH($B11&amp;"/"&amp;G$1,Data!$1:$1,0)-1))=TRUE,"",IF(OFFSET(Data!$A$1,MATCH($A$11,Data!$CG:$CG,0)-1,MATCH($B11&amp;"/"&amp;G$1,Data!$1:$1,0)-1)=0,"",OFFSET(Data!$A$1,MATCH($A$11,Data!$CG:$CG,0)-1,MATCH($B11&amp;"/"&amp;G$1,Data!$1:$1,0)-1)))</f>
        <v>4</v>
      </c>
      <c r="H11" s="86">
        <f ca="1">IF(ISERROR(OFFSET(Data!$A$1,MATCH($A$11,Data!$CG:$CG,0)-1,MATCH($B11&amp;"/"&amp;H$1,Data!$1:$1,0)-1))=TRUE,"",IF(OFFSET(Data!$A$1,MATCH($A$11,Data!$CG:$CG,0)-1,MATCH($B11&amp;"/"&amp;H$1,Data!$1:$1,0)-1)=0,"",OFFSET(Data!$A$1,MATCH($A$11,Data!$CG:$CG,0)-1,MATCH($B11&amp;"/"&amp;H$1,Data!$1:$1,0)-1)))</f>
        <v>3</v>
      </c>
      <c r="I11" s="86">
        <f ca="1">IF(ISERROR(OFFSET(Data!$A$1,MATCH($A$11,Data!$CG:$CG,0)-1,MATCH($B11&amp;"/"&amp;I$1,Data!$1:$1,0)-1))=TRUE,"",IF(OFFSET(Data!$A$1,MATCH($A$11,Data!$CG:$CG,0)-1,MATCH($B11&amp;"/"&amp;I$1,Data!$1:$1,0)-1)=0,"",OFFSET(Data!$A$1,MATCH($A$11,Data!$CG:$CG,0)-1,MATCH($B11&amp;"/"&amp;I$1,Data!$1:$1,0)-1)))</f>
        <v>3</v>
      </c>
      <c r="J11" s="86">
        <f ca="1">IF(ISERROR(OFFSET(Data!$A$1,MATCH($A$11,Data!$CG:$CG,0)-1,MATCH($B11&amp;"/"&amp;J$1,Data!$1:$1,0)-1))=TRUE,"",IF(OFFSET(Data!$A$1,MATCH($A$11,Data!$CG:$CG,0)-1,MATCH($B11&amp;"/"&amp;J$1,Data!$1:$1,0)-1)=0,"",OFFSET(Data!$A$1,MATCH($A$11,Data!$CG:$CG,0)-1,MATCH($B11&amp;"/"&amp;J$1,Data!$1:$1,0)-1)))</f>
        <v>2</v>
      </c>
      <c r="K11" s="86">
        <f ca="1">IF(ISERROR(OFFSET(Data!$A$1,MATCH($A$11,Data!$CG:$CG,0)-1,MATCH($B11&amp;"/"&amp;K$1,Data!$1:$1,0)-1))=TRUE,"",IF(OFFSET(Data!$A$1,MATCH($A$11,Data!$CG:$CG,0)-1,MATCH($B11&amp;"/"&amp;K$1,Data!$1:$1,0)-1)=0,"",OFFSET(Data!$A$1,MATCH($A$11,Data!$CG:$CG,0)-1,MATCH($B11&amp;"/"&amp;K$1,Data!$1:$1,0)-1)))</f>
        <v>3</v>
      </c>
      <c r="L11" s="86">
        <f ca="1">IF(ISERROR(OFFSET(Data!$A$1,MATCH($A$11,Data!$CG:$CG,0)-1,MATCH($B11&amp;"/"&amp;L$1,Data!$1:$1,0)-1))=TRUE,"",IF(OFFSET(Data!$A$1,MATCH($A$11,Data!$CG:$CG,0)-1,MATCH($B11&amp;"/"&amp;L$1,Data!$1:$1,0)-1)=0,"",OFFSET(Data!$A$1,MATCH($A$11,Data!$CG:$CG,0)-1,MATCH($B11&amp;"/"&amp;L$1,Data!$1:$1,0)-1)))</f>
        <v>3</v>
      </c>
      <c r="M11" s="86">
        <f ca="1">IF(ISERROR(OFFSET(Data!$A$1,MATCH($A$11,Data!$CG:$CG,0)-1,MATCH($B11&amp;"/"&amp;M$1,Data!$1:$1,0)-1))=TRUE,"",IF(OFFSET(Data!$A$1,MATCH($A$11,Data!$CG:$CG,0)-1,MATCH($B11&amp;"/"&amp;M$1,Data!$1:$1,0)-1)=0,"",OFFSET(Data!$A$1,MATCH($A$11,Data!$CG:$CG,0)-1,MATCH($B11&amp;"/"&amp;M$1,Data!$1:$1,0)-1)))</f>
        <v>4</v>
      </c>
      <c r="N11" s="86">
        <f ca="1">IF(ISERROR(OFFSET(Data!$A$1,MATCH($A$11,Data!$CG:$CG,0)-1,MATCH($B11&amp;"/"&amp;N$1,Data!$1:$1,0)-1))=TRUE,"",IF(OFFSET(Data!$A$1,MATCH($A$11,Data!$CG:$CG,0)-1,MATCH($B11&amp;"/"&amp;N$1,Data!$1:$1,0)-1)=0,"",OFFSET(Data!$A$1,MATCH($A$11,Data!$CG:$CG,0)-1,MATCH($B11&amp;"/"&amp;N$1,Data!$1:$1,0)-1)))</f>
        <v>3</v>
      </c>
      <c r="O11" s="86">
        <f ca="1">IF(ISERROR(OFFSET(Data!$A$1,MATCH($A$11,Data!$CG:$CG,0)-1,MATCH($B11&amp;"/"&amp;O$1,Data!$1:$1,0)-1))=TRUE,"",IF(OFFSET(Data!$A$1,MATCH($A$11,Data!$CG:$CG,0)-1,MATCH($B11&amp;"/"&amp;O$1,Data!$1:$1,0)-1)=0,"",OFFSET(Data!$A$1,MATCH($A$11,Data!$CG:$CG,0)-1,MATCH($B11&amp;"/"&amp;O$1,Data!$1:$1,0)-1)))</f>
        <v>4</v>
      </c>
      <c r="P11" s="86" t="str">
        <f ca="1">IF(ISERROR(OFFSET(Data!$A$1,MATCH($A$11,Data!$CG:$CG,0)-1,MATCH($B11&amp;"/"&amp;P$1,Data!$1:$1,0)-1))=TRUE,"",IF(OFFSET(Data!$A$1,MATCH($A$11,Data!$CG:$CG,0)-1,MATCH($B11&amp;"/"&amp;P$1,Data!$1:$1,0)-1)=0,"",OFFSET(Data!$A$1,MATCH($A$11,Data!$CG:$CG,0)-1,MATCH($B11&amp;"/"&amp;P$1,Data!$1:$1,0)-1)))</f>
        <v/>
      </c>
      <c r="Q11" s="86" t="str">
        <f ca="1">IF(ISERROR(OFFSET(Data!$A$1,MATCH($A$11,Data!$CG:$CG,0)-1,MATCH($B11&amp;"/"&amp;Q$1,Data!$1:$1,0)-1))=TRUE,"",IF(OFFSET(Data!$A$1,MATCH($A$11,Data!$CG:$CG,0)-1,MATCH($B11&amp;"/"&amp;Q$1,Data!$1:$1,0)-1)=0,"",OFFSET(Data!$A$1,MATCH($A$11,Data!$CG:$CG,0)-1,MATCH($B11&amp;"/"&amp;Q$1,Data!$1:$1,0)-1)))</f>
        <v/>
      </c>
      <c r="R11" s="86" t="str">
        <f ca="1">IF(ISERROR(OFFSET(Data!$A$1,MATCH($A$11,Data!$CG:$CG,0)-1,MATCH($B11&amp;"/"&amp;R$1,Data!$1:$1,0)-1))=TRUE,"",IF(OFFSET(Data!$A$1,MATCH($A$11,Data!$CG:$CG,0)-1,MATCH($B11&amp;"/"&amp;R$1,Data!$1:$1,0)-1)=0,"",OFFSET(Data!$A$1,MATCH($A$11,Data!$CG:$CG,0)-1,MATCH($B11&amp;"/"&amp;R$1,Data!$1:$1,0)-1)))</f>
        <v/>
      </c>
      <c r="S11" s="86" t="str">
        <f ca="1">IF(ISERROR(OFFSET(Data!$A$1,MATCH($A$11,Data!$CG:$CG,0)-1,MATCH($B11&amp;"/"&amp;S$1,Data!$1:$1,0)-1))=TRUE,"",IF(OFFSET(Data!$A$1,MATCH($A$11,Data!$CG:$CG,0)-1,MATCH($B11&amp;"/"&amp;S$1,Data!$1:$1,0)-1)=0,"",OFFSET(Data!$A$1,MATCH($A$11,Data!$CG:$CG,0)-1,MATCH($B11&amp;"/"&amp;S$1,Data!$1:$1,0)-1)))</f>
        <v/>
      </c>
      <c r="T11" s="87" t="str">
        <f ca="1">IF(ISERROR(OFFSET(Data!$A$1,MATCH($A$11,Data!$CG:$CG,0)-1,MATCH($B11&amp;"/"&amp;T$1,Data!$1:$1,0)-1))=TRUE,"",IF(OFFSET(Data!$A$1,MATCH($A$11,Data!$CG:$CG,0)-1,MATCH($B11&amp;"/"&amp;T$1,Data!$1:$1,0)-1)=0,"",OFFSET(Data!$A$1,MATCH($A$11,Data!$CG:$CG,0)-1,MATCH($B11&amp;"/"&amp;T$1,Data!$1:$1,0)-1)))</f>
        <v/>
      </c>
      <c r="U11" s="86" t="str">
        <f ca="1">IF(ISERROR(OFFSET(Data!$A$1,MATCH($A$11,Data!$CG:$CG,0)-1,MATCH($B11&amp;"/"&amp;U$1,Data!$1:$1,0)-1))=TRUE,"",IF(OFFSET(Data!$A$1,MATCH($A$11,Data!$CG:$CG,0)-1,MATCH($B11&amp;"/"&amp;U$1,Data!$1:$1,0)-1)=0,"",OFFSET(Data!$A$1,MATCH($A$11,Data!$CG:$CG,0)-1,MATCH($B11&amp;"/"&amp;U$1,Data!$1:$1,0)-1)))</f>
        <v/>
      </c>
      <c r="V11" s="86" t="str">
        <f ca="1">IF(ISERROR(OFFSET(Data!$A$1,MATCH($A$11,Data!$CG:$CG,0)-1,MATCH($B11&amp;"/"&amp;V$1,Data!$1:$1,0)-1))=TRUE,"",IF(OFFSET(Data!$A$1,MATCH($A$11,Data!$CG:$CG,0)-1,MATCH($B11&amp;"/"&amp;V$1,Data!$1:$1,0)-1)=0,"",OFFSET(Data!$A$1,MATCH($A$11,Data!$CG:$CG,0)-1,MATCH($B11&amp;"/"&amp;V$1,Data!$1:$1,0)-1)))</f>
        <v/>
      </c>
      <c r="W11" s="86" t="str">
        <f ca="1">IF(ISERROR(OFFSET(Data!$A$1,MATCH($A$11,Data!$CG:$CG,0)-1,MATCH($B11&amp;"/"&amp;W$1,Data!$1:$1,0)-1))=TRUE,"",IF(OFFSET(Data!$A$1,MATCH($A$11,Data!$CG:$CG,0)-1,MATCH($B11&amp;"/"&amp;W$1,Data!$1:$1,0)-1)=0,"",OFFSET(Data!$A$1,MATCH($A$11,Data!$CG:$CG,0)-1,MATCH($B11&amp;"/"&amp;W$1,Data!$1:$1,0)-1)))</f>
        <v/>
      </c>
      <c r="X11" s="86" t="str">
        <f ca="1">IF(ISERROR(OFFSET(Data!$A$1,MATCH($A$11,Data!$CG:$CG,0)-1,MATCH($B11&amp;"/"&amp;X$1,Data!$1:$1,0)-1))=TRUE,"",IF(OFFSET(Data!$A$1,MATCH($A$11,Data!$CG:$CG,0)-1,MATCH($B11&amp;"/"&amp;X$1,Data!$1:$1,0)-1)=0,"",OFFSET(Data!$A$1,MATCH($A$11,Data!$CG:$CG,0)-1,MATCH($B11&amp;"/"&amp;X$1,Data!$1:$1,0)-1)))</f>
        <v/>
      </c>
      <c r="Y11" s="86" t="str">
        <f ca="1">IF(ISERROR(OFFSET(Data!$A$1,MATCH($A$11,Data!$CG:$CG,0)-1,MATCH($B11&amp;"/"&amp;Y$1,Data!$1:$1,0)-1))=TRUE,"",IF(OFFSET(Data!$A$1,MATCH($A$11,Data!$CG:$CG,0)-1,MATCH($B11&amp;"/"&amp;Y$1,Data!$1:$1,0)-1)=0,"",OFFSET(Data!$A$1,MATCH($A$11,Data!$CG:$CG,0)-1,MATCH($B11&amp;"/"&amp;Y$1,Data!$1:$1,0)-1)))</f>
        <v/>
      </c>
      <c r="Z11" s="86" t="str">
        <f ca="1">IF(ISERROR(OFFSET(Data!$A$1,MATCH($A$11,Data!$CG:$CG,0)-1,MATCH($B11&amp;"/"&amp;Z$1,Data!$1:$1,0)-1))=TRUE,"",IF(OFFSET(Data!$A$1,MATCH($A$11,Data!$CG:$CG,0)-1,MATCH($B11&amp;"/"&amp;Z$1,Data!$1:$1,0)-1)=0,"",OFFSET(Data!$A$1,MATCH($A$11,Data!$CG:$CG,0)-1,MATCH($B11&amp;"/"&amp;Z$1,Data!$1:$1,0)-1)))</f>
        <v/>
      </c>
      <c r="AA11" s="86" t="str">
        <f ca="1">IF(ISERROR(OFFSET(Data!$A$1,MATCH($A$11,Data!$CG:$CG,0)-1,MATCH($B11&amp;"/"&amp;AA$1,Data!$1:$1,0)-1))=TRUE,"",IF(OFFSET(Data!$A$1,MATCH($A$11,Data!$CG:$CG,0)-1,MATCH($B11&amp;"/"&amp;AA$1,Data!$1:$1,0)-1)=0,"",OFFSET(Data!$A$1,MATCH($A$11,Data!$CG:$CG,0)-1,MATCH($B11&amp;"/"&amp;AA$1,Data!$1:$1,0)-1)))</f>
        <v/>
      </c>
      <c r="AB11" s="86" t="str">
        <f ca="1">IF(ISERROR(OFFSET(Data!$A$1,MATCH($A$11,Data!$CG:$CG,0)-1,MATCH($B11&amp;"/"&amp;AB$1,Data!$1:$1,0)-1))=TRUE,"",IF(OFFSET(Data!$A$1,MATCH($A$11,Data!$CG:$CG,0)-1,MATCH($B11&amp;"/"&amp;AB$1,Data!$1:$1,0)-1)=0,"",OFFSET(Data!$A$1,MATCH($A$11,Data!$CG:$CG,0)-1,MATCH($B11&amp;"/"&amp;AB$1,Data!$1:$1,0)-1)))</f>
        <v/>
      </c>
      <c r="AC11" s="87" t="str">
        <f ca="1">IF(ISERROR(OFFSET(Data!$A$1,MATCH($A$11,Data!$CG:$CG,0)-1,MATCH($B11&amp;"/"&amp;AC$1,Data!$1:$1,0)-1))=TRUE,"",IF(OFFSET(Data!$A$1,MATCH($A$11,Data!$CG:$CG,0)-1,MATCH($B11&amp;"/"&amp;AC$1,Data!$1:$1,0)-1)=0,"",OFFSET(Data!$A$1,MATCH($A$11,Data!$CG:$CG,0)-1,MATCH($B11&amp;"/"&amp;AC$1,Data!$1:$1,0)-1)))</f>
        <v/>
      </c>
      <c r="AD11" s="193">
        <f ca="1">SUMIF(A11:AA11,"&gt;0",A$2:AA$2)</f>
        <v>41</v>
      </c>
      <c r="AE11" s="194">
        <f ca="1">AF11-AD11</f>
        <v>1</v>
      </c>
      <c r="AF11" s="193">
        <f ca="1">SUM(C11:AC11)</f>
        <v>42</v>
      </c>
      <c r="AG11" s="194">
        <f ca="1">AF11</f>
        <v>42</v>
      </c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  <c r="BJ11" s="228"/>
      <c r="BK11" s="228"/>
      <c r="BL11" s="228"/>
      <c r="BM11" s="228"/>
      <c r="BN11" s="228"/>
      <c r="BO11" s="228"/>
      <c r="BP11" s="228"/>
      <c r="BQ11" s="228"/>
      <c r="BR11" s="228"/>
      <c r="BS11" s="228"/>
      <c r="BT11" s="228"/>
      <c r="BU11" s="228"/>
      <c r="BV11" s="228"/>
      <c r="BW11" s="228"/>
      <c r="BX11" s="228"/>
      <c r="BY11" s="228"/>
      <c r="BZ11" s="228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ht="15.75" thickBot="1" x14ac:dyDescent="0.3">
      <c r="A12" s="188" t="str">
        <f>"Ranking: "&amp;INDEX(Data!CI:CI,MATCH(A11,Data!CG:CG,0))&amp;" / "&amp;IF($A$1="M","Men","Women")&amp;" (Rating "&amp;ROUND(INDEX(Data!AA:AA,MATCH(A11,Data!CG:CG,0)), 0)&amp;")"</f>
        <v>Ranking: 1 / Men (Rating 1034)</v>
      </c>
      <c r="B12" s="203" t="s">
        <v>22</v>
      </c>
      <c r="C12" s="81">
        <f ca="1">IF(ISERROR(OFFSET(Data!$A$1,MATCH($A$11,Data!$CG:$CG,0)-1,MATCH($B12&amp;"/"&amp;C$1,Data!$1:$1,0)-1))=TRUE,"",IF(OFFSET(Data!$A$1,MATCH($A$11,Data!$CG:$CG,0)-1,MATCH($B12&amp;"/"&amp;C$1,Data!$1:$1,0)-1)=0,"",OFFSET(Data!$A$1,MATCH($A$11,Data!$CG:$CG,0)-1,MATCH($B12&amp;"/"&amp;C$1,Data!$1:$1,0)-1)))</f>
        <v>2</v>
      </c>
      <c r="D12" s="82">
        <f ca="1">IF(ISERROR(OFFSET(Data!$A$1,MATCH($A$11,Data!$CG:$CG,0)-1,MATCH($B12&amp;"/"&amp;D$1,Data!$1:$1,0)-1))=TRUE,"",IF(OFFSET(Data!$A$1,MATCH($A$11,Data!$CG:$CG,0)-1,MATCH($B12&amp;"/"&amp;D$1,Data!$1:$1,0)-1)=0,"",OFFSET(Data!$A$1,MATCH($A$11,Data!$CG:$CG,0)-1,MATCH($B12&amp;"/"&amp;D$1,Data!$1:$1,0)-1)))</f>
        <v>2</v>
      </c>
      <c r="E12" s="82">
        <f ca="1">IF(ISERROR(OFFSET(Data!$A$1,MATCH($A$11,Data!$CG:$CG,0)-1,MATCH($B12&amp;"/"&amp;E$1,Data!$1:$1,0)-1))=TRUE,"",IF(OFFSET(Data!$A$1,MATCH($A$11,Data!$CG:$CG,0)-1,MATCH($B12&amp;"/"&amp;E$1,Data!$1:$1,0)-1)=0,"",OFFSET(Data!$A$1,MATCH($A$11,Data!$CG:$CG,0)-1,MATCH($B12&amp;"/"&amp;E$1,Data!$1:$1,0)-1)))</f>
        <v>4</v>
      </c>
      <c r="F12" s="82">
        <f ca="1">IF(ISERROR(OFFSET(Data!$A$1,MATCH($A$11,Data!$CG:$CG,0)-1,MATCH($B12&amp;"/"&amp;F$1,Data!$1:$1,0)-1))=TRUE,"",IF(OFFSET(Data!$A$1,MATCH($A$11,Data!$CG:$CG,0)-1,MATCH($B12&amp;"/"&amp;F$1,Data!$1:$1,0)-1)=0,"",OFFSET(Data!$A$1,MATCH($A$11,Data!$CG:$CG,0)-1,MATCH($B12&amp;"/"&amp;F$1,Data!$1:$1,0)-1)))</f>
        <v>3</v>
      </c>
      <c r="G12" s="82">
        <f ca="1">IF(ISERROR(OFFSET(Data!$A$1,MATCH($A$11,Data!$CG:$CG,0)-1,MATCH($B12&amp;"/"&amp;G$1,Data!$1:$1,0)-1))=TRUE,"",IF(OFFSET(Data!$A$1,MATCH($A$11,Data!$CG:$CG,0)-1,MATCH($B12&amp;"/"&amp;G$1,Data!$1:$1,0)-1)=0,"",OFFSET(Data!$A$1,MATCH($A$11,Data!$CG:$CG,0)-1,MATCH($B12&amp;"/"&amp;G$1,Data!$1:$1,0)-1)))</f>
        <v>3</v>
      </c>
      <c r="H12" s="82">
        <f ca="1">IF(ISERROR(OFFSET(Data!$A$1,MATCH($A$11,Data!$CG:$CG,0)-1,MATCH($B12&amp;"/"&amp;H$1,Data!$1:$1,0)-1))=TRUE,"",IF(OFFSET(Data!$A$1,MATCH($A$11,Data!$CG:$CG,0)-1,MATCH($B12&amp;"/"&amp;H$1,Data!$1:$1,0)-1)=0,"",OFFSET(Data!$A$1,MATCH($A$11,Data!$CG:$CG,0)-1,MATCH($B12&amp;"/"&amp;H$1,Data!$1:$1,0)-1)))</f>
        <v>4</v>
      </c>
      <c r="I12" s="82">
        <f ca="1">IF(ISERROR(OFFSET(Data!$A$1,MATCH($A$11,Data!$CG:$CG,0)-1,MATCH($B12&amp;"/"&amp;I$1,Data!$1:$1,0)-1))=TRUE,"",IF(OFFSET(Data!$A$1,MATCH($A$11,Data!$CG:$CG,0)-1,MATCH($B12&amp;"/"&amp;I$1,Data!$1:$1,0)-1)=0,"",OFFSET(Data!$A$1,MATCH($A$11,Data!$CG:$CG,0)-1,MATCH($B12&amp;"/"&amp;I$1,Data!$1:$1,0)-1)))</f>
        <v>3</v>
      </c>
      <c r="J12" s="82">
        <f ca="1">IF(ISERROR(OFFSET(Data!$A$1,MATCH($A$11,Data!$CG:$CG,0)-1,MATCH($B12&amp;"/"&amp;J$1,Data!$1:$1,0)-1))=TRUE,"",IF(OFFSET(Data!$A$1,MATCH($A$11,Data!$CG:$CG,0)-1,MATCH($B12&amp;"/"&amp;J$1,Data!$1:$1,0)-1)=0,"",OFFSET(Data!$A$1,MATCH($A$11,Data!$CG:$CG,0)-1,MATCH($B12&amp;"/"&amp;J$1,Data!$1:$1,0)-1)))</f>
        <v>2</v>
      </c>
      <c r="K12" s="82">
        <f ca="1">IF(ISERROR(OFFSET(Data!$A$1,MATCH($A$11,Data!$CG:$CG,0)-1,MATCH($B12&amp;"/"&amp;K$1,Data!$1:$1,0)-1))=TRUE,"",IF(OFFSET(Data!$A$1,MATCH($A$11,Data!$CG:$CG,0)-1,MATCH($B12&amp;"/"&amp;K$1,Data!$1:$1,0)-1)=0,"",OFFSET(Data!$A$1,MATCH($A$11,Data!$CG:$CG,0)-1,MATCH($B12&amp;"/"&amp;K$1,Data!$1:$1,0)-1)))</f>
        <v>6</v>
      </c>
      <c r="L12" s="82">
        <f ca="1">IF(ISERROR(OFFSET(Data!$A$1,MATCH($A$11,Data!$CG:$CG,0)-1,MATCH($B12&amp;"/"&amp;L$1,Data!$1:$1,0)-1))=TRUE,"",IF(OFFSET(Data!$A$1,MATCH($A$11,Data!$CG:$CG,0)-1,MATCH($B12&amp;"/"&amp;L$1,Data!$1:$1,0)-1)=0,"",OFFSET(Data!$A$1,MATCH($A$11,Data!$CG:$CG,0)-1,MATCH($B12&amp;"/"&amp;L$1,Data!$1:$1,0)-1)))</f>
        <v>4</v>
      </c>
      <c r="M12" s="82">
        <f ca="1">IF(ISERROR(OFFSET(Data!$A$1,MATCH($A$11,Data!$CG:$CG,0)-1,MATCH($B12&amp;"/"&amp;M$1,Data!$1:$1,0)-1))=TRUE,"",IF(OFFSET(Data!$A$1,MATCH($A$11,Data!$CG:$CG,0)-1,MATCH($B12&amp;"/"&amp;M$1,Data!$1:$1,0)-1)=0,"",OFFSET(Data!$A$1,MATCH($A$11,Data!$CG:$CG,0)-1,MATCH($B12&amp;"/"&amp;M$1,Data!$1:$1,0)-1)))</f>
        <v>2</v>
      </c>
      <c r="N12" s="82">
        <f ca="1">IF(ISERROR(OFFSET(Data!$A$1,MATCH($A$11,Data!$CG:$CG,0)-1,MATCH($B12&amp;"/"&amp;N$1,Data!$1:$1,0)-1))=TRUE,"",IF(OFFSET(Data!$A$1,MATCH($A$11,Data!$CG:$CG,0)-1,MATCH($B12&amp;"/"&amp;N$1,Data!$1:$1,0)-1)=0,"",OFFSET(Data!$A$1,MATCH($A$11,Data!$CG:$CG,0)-1,MATCH($B12&amp;"/"&amp;N$1,Data!$1:$1,0)-1)))</f>
        <v>4</v>
      </c>
      <c r="O12" s="82">
        <f ca="1">IF(ISERROR(OFFSET(Data!$A$1,MATCH($A$11,Data!$CG:$CG,0)-1,MATCH($B12&amp;"/"&amp;O$1,Data!$1:$1,0)-1))=TRUE,"",IF(OFFSET(Data!$A$1,MATCH($A$11,Data!$CG:$CG,0)-1,MATCH($B12&amp;"/"&amp;O$1,Data!$1:$1,0)-1)=0,"",OFFSET(Data!$A$1,MATCH($A$11,Data!$CG:$CG,0)-1,MATCH($B12&amp;"/"&amp;O$1,Data!$1:$1,0)-1)))</f>
        <v>4</v>
      </c>
      <c r="P12" s="82" t="str">
        <f ca="1">IF(ISERROR(OFFSET(Data!$A$1,MATCH($A$11,Data!$CG:$CG,0)-1,MATCH($B12&amp;"/"&amp;P$1,Data!$1:$1,0)-1))=TRUE,"",IF(OFFSET(Data!$A$1,MATCH($A$11,Data!$CG:$CG,0)-1,MATCH($B12&amp;"/"&amp;P$1,Data!$1:$1,0)-1)=0,"",OFFSET(Data!$A$1,MATCH($A$11,Data!$CG:$CG,0)-1,MATCH($B12&amp;"/"&amp;P$1,Data!$1:$1,0)-1)))</f>
        <v/>
      </c>
      <c r="Q12" s="82" t="str">
        <f ca="1">IF(ISERROR(OFFSET(Data!$A$1,MATCH($A$11,Data!$CG:$CG,0)-1,MATCH($B12&amp;"/"&amp;Q$1,Data!$1:$1,0)-1))=TRUE,"",IF(OFFSET(Data!$A$1,MATCH($A$11,Data!$CG:$CG,0)-1,MATCH($B12&amp;"/"&amp;Q$1,Data!$1:$1,0)-1)=0,"",OFFSET(Data!$A$1,MATCH($A$11,Data!$CG:$CG,0)-1,MATCH($B12&amp;"/"&amp;Q$1,Data!$1:$1,0)-1)))</f>
        <v/>
      </c>
      <c r="R12" s="82" t="str">
        <f ca="1">IF(ISERROR(OFFSET(Data!$A$1,MATCH($A$11,Data!$CG:$CG,0)-1,MATCH($B12&amp;"/"&amp;R$1,Data!$1:$1,0)-1))=TRUE,"",IF(OFFSET(Data!$A$1,MATCH($A$11,Data!$CG:$CG,0)-1,MATCH($B12&amp;"/"&amp;R$1,Data!$1:$1,0)-1)=0,"",OFFSET(Data!$A$1,MATCH($A$11,Data!$CG:$CG,0)-1,MATCH($B12&amp;"/"&amp;R$1,Data!$1:$1,0)-1)))</f>
        <v/>
      </c>
      <c r="S12" s="82" t="str">
        <f ca="1">IF(ISERROR(OFFSET(Data!$A$1,MATCH($A$11,Data!$CG:$CG,0)-1,MATCH($B12&amp;"/"&amp;S$1,Data!$1:$1,0)-1))=TRUE,"",IF(OFFSET(Data!$A$1,MATCH($A$11,Data!$CG:$CG,0)-1,MATCH($B12&amp;"/"&amp;S$1,Data!$1:$1,0)-1)=0,"",OFFSET(Data!$A$1,MATCH($A$11,Data!$CG:$CG,0)-1,MATCH($B12&amp;"/"&amp;S$1,Data!$1:$1,0)-1)))</f>
        <v/>
      </c>
      <c r="T12" s="83" t="str">
        <f ca="1">IF(ISERROR(OFFSET(Data!$A$1,MATCH($A$11,Data!$CG:$CG,0)-1,MATCH($B12&amp;"/"&amp;T$1,Data!$1:$1,0)-1))=TRUE,"",IF(OFFSET(Data!$A$1,MATCH($A$11,Data!$CG:$CG,0)-1,MATCH($B12&amp;"/"&amp;T$1,Data!$1:$1,0)-1)=0,"",OFFSET(Data!$A$1,MATCH($A$11,Data!$CG:$CG,0)-1,MATCH($B12&amp;"/"&amp;T$1,Data!$1:$1,0)-1)))</f>
        <v/>
      </c>
      <c r="U12" s="82" t="str">
        <f ca="1">IF(ISERROR(OFFSET(Data!$A$1,MATCH($A$11,Data!$CG:$CG,0)-1,MATCH($B12&amp;"/"&amp;U$1,Data!$1:$1,0)-1))=TRUE,"",IF(OFFSET(Data!$A$1,MATCH($A$11,Data!$CG:$CG,0)-1,MATCH($B12&amp;"/"&amp;U$1,Data!$1:$1,0)-1)=0,"",OFFSET(Data!$A$1,MATCH($A$11,Data!$CG:$CG,0)-1,MATCH($B12&amp;"/"&amp;U$1,Data!$1:$1,0)-1)))</f>
        <v/>
      </c>
      <c r="V12" s="82" t="str">
        <f ca="1">IF(ISERROR(OFFSET(Data!$A$1,MATCH($A$11,Data!$CG:$CG,0)-1,MATCH($B12&amp;"/"&amp;V$1,Data!$1:$1,0)-1))=TRUE,"",IF(OFFSET(Data!$A$1,MATCH($A$11,Data!$CG:$CG,0)-1,MATCH($B12&amp;"/"&amp;V$1,Data!$1:$1,0)-1)=0,"",OFFSET(Data!$A$1,MATCH($A$11,Data!$CG:$CG,0)-1,MATCH($B12&amp;"/"&amp;V$1,Data!$1:$1,0)-1)))</f>
        <v/>
      </c>
      <c r="W12" s="82" t="str">
        <f ca="1">IF(ISERROR(OFFSET(Data!$A$1,MATCH($A$11,Data!$CG:$CG,0)-1,MATCH($B12&amp;"/"&amp;W$1,Data!$1:$1,0)-1))=TRUE,"",IF(OFFSET(Data!$A$1,MATCH($A$11,Data!$CG:$CG,0)-1,MATCH($B12&amp;"/"&amp;W$1,Data!$1:$1,0)-1)=0,"",OFFSET(Data!$A$1,MATCH($A$11,Data!$CG:$CG,0)-1,MATCH($B12&amp;"/"&amp;W$1,Data!$1:$1,0)-1)))</f>
        <v/>
      </c>
      <c r="X12" s="82" t="str">
        <f ca="1">IF(ISERROR(OFFSET(Data!$A$1,MATCH($A$11,Data!$CG:$CG,0)-1,MATCH($B12&amp;"/"&amp;X$1,Data!$1:$1,0)-1))=TRUE,"",IF(OFFSET(Data!$A$1,MATCH($A$11,Data!$CG:$CG,0)-1,MATCH($B12&amp;"/"&amp;X$1,Data!$1:$1,0)-1)=0,"",OFFSET(Data!$A$1,MATCH($A$11,Data!$CG:$CG,0)-1,MATCH($B12&amp;"/"&amp;X$1,Data!$1:$1,0)-1)))</f>
        <v/>
      </c>
      <c r="Y12" s="82" t="str">
        <f ca="1">IF(ISERROR(OFFSET(Data!$A$1,MATCH($A$11,Data!$CG:$CG,0)-1,MATCH($B12&amp;"/"&amp;Y$1,Data!$1:$1,0)-1))=TRUE,"",IF(OFFSET(Data!$A$1,MATCH($A$11,Data!$CG:$CG,0)-1,MATCH($B12&amp;"/"&amp;Y$1,Data!$1:$1,0)-1)=0,"",OFFSET(Data!$A$1,MATCH($A$11,Data!$CG:$CG,0)-1,MATCH($B12&amp;"/"&amp;Y$1,Data!$1:$1,0)-1)))</f>
        <v/>
      </c>
      <c r="Z12" s="82" t="str">
        <f ca="1">IF(ISERROR(OFFSET(Data!$A$1,MATCH($A$11,Data!$CG:$CG,0)-1,MATCH($B12&amp;"/"&amp;Z$1,Data!$1:$1,0)-1))=TRUE,"",IF(OFFSET(Data!$A$1,MATCH($A$11,Data!$CG:$CG,0)-1,MATCH($B12&amp;"/"&amp;Z$1,Data!$1:$1,0)-1)=0,"",OFFSET(Data!$A$1,MATCH($A$11,Data!$CG:$CG,0)-1,MATCH($B12&amp;"/"&amp;Z$1,Data!$1:$1,0)-1)))</f>
        <v/>
      </c>
      <c r="AA12" s="82" t="str">
        <f ca="1">IF(ISERROR(OFFSET(Data!$A$1,MATCH($A$11,Data!$CG:$CG,0)-1,MATCH($B12&amp;"/"&amp;AA$1,Data!$1:$1,0)-1))=TRUE,"",IF(OFFSET(Data!$A$1,MATCH($A$11,Data!$CG:$CG,0)-1,MATCH($B12&amp;"/"&amp;AA$1,Data!$1:$1,0)-1)=0,"",OFFSET(Data!$A$1,MATCH($A$11,Data!$CG:$CG,0)-1,MATCH($B12&amp;"/"&amp;AA$1,Data!$1:$1,0)-1)))</f>
        <v/>
      </c>
      <c r="AB12" s="82" t="str">
        <f ca="1">IF(ISERROR(OFFSET(Data!$A$1,MATCH($A$11,Data!$CG:$CG,0)-1,MATCH($B12&amp;"/"&amp;AB$1,Data!$1:$1,0)-1))=TRUE,"",IF(OFFSET(Data!$A$1,MATCH($A$11,Data!$CG:$CG,0)-1,MATCH($B12&amp;"/"&amp;AB$1,Data!$1:$1,0)-1)=0,"",OFFSET(Data!$A$1,MATCH($A$11,Data!$CG:$CG,0)-1,MATCH($B12&amp;"/"&amp;AB$1,Data!$1:$1,0)-1)))</f>
        <v/>
      </c>
      <c r="AC12" s="83" t="str">
        <f ca="1">IF(ISERROR(OFFSET(Data!$A$1,MATCH($A$11,Data!$CG:$CG,0)-1,MATCH($B12&amp;"/"&amp;AC$1,Data!$1:$1,0)-1))=TRUE,"",IF(OFFSET(Data!$A$1,MATCH($A$11,Data!$CG:$CG,0)-1,MATCH($B12&amp;"/"&amp;AC$1,Data!$1:$1,0)-1)=0,"",OFFSET(Data!$A$1,MATCH($A$11,Data!$CG:$CG,0)-1,MATCH($B12&amp;"/"&amp;AC$1,Data!$1:$1,0)-1)))</f>
        <v/>
      </c>
      <c r="AD12" s="195">
        <f ca="1">SUMIF(A12:AA12,"&gt;0",A$2:AA$2)</f>
        <v>41</v>
      </c>
      <c r="AE12" s="196">
        <f ca="1">AF12-AD12</f>
        <v>2</v>
      </c>
      <c r="AF12" s="195">
        <f ca="1">SUM(C12:AC12)</f>
        <v>43</v>
      </c>
      <c r="AG12" s="196">
        <f ca="1">SUM(AF$11:AF12)</f>
        <v>85</v>
      </c>
      <c r="AI12" s="233"/>
    </row>
    <row r="13" spans="1:123" hidden="1" x14ac:dyDescent="0.25">
      <c r="A13" s="189"/>
      <c r="B13" s="203" t="s">
        <v>23</v>
      </c>
      <c r="C13" s="81" t="str">
        <f ca="1">IF(ISERROR(OFFSET(Data!$A$1,MATCH($A$11,Data!$CG:$CG,0)-1,MATCH($B13&amp;"/"&amp;C$1,Data!$1:$1,0)-1))=TRUE,"",IF(OFFSET(Data!$A$1,MATCH($A$11,Data!$CG:$CG,0)-1,MATCH($B13&amp;"/"&amp;C$1,Data!$1:$1,0)-1)=0,"",OFFSET(Data!$A$1,MATCH($A$11,Data!$CG:$CG,0)-1,MATCH($B13&amp;"/"&amp;C$1,Data!$1:$1,0)-1)))</f>
        <v/>
      </c>
      <c r="D13" s="82" t="str">
        <f ca="1">IF(ISERROR(OFFSET(Data!$A$1,MATCH($A$11,Data!$CG:$CG,0)-1,MATCH($B13&amp;"/"&amp;D$1,Data!$1:$1,0)-1))=TRUE,"",IF(OFFSET(Data!$A$1,MATCH($A$11,Data!$CG:$CG,0)-1,MATCH($B13&amp;"/"&amp;D$1,Data!$1:$1,0)-1)=0,"",OFFSET(Data!$A$1,MATCH($A$11,Data!$CG:$CG,0)-1,MATCH($B13&amp;"/"&amp;D$1,Data!$1:$1,0)-1)))</f>
        <v/>
      </c>
      <c r="E13" s="82" t="str">
        <f ca="1">IF(ISERROR(OFFSET(Data!$A$1,MATCH($A$11,Data!$CG:$CG,0)-1,MATCH($B13&amp;"/"&amp;E$1,Data!$1:$1,0)-1))=TRUE,"",IF(OFFSET(Data!$A$1,MATCH($A$11,Data!$CG:$CG,0)-1,MATCH($B13&amp;"/"&amp;E$1,Data!$1:$1,0)-1)=0,"",OFFSET(Data!$A$1,MATCH($A$11,Data!$CG:$CG,0)-1,MATCH($B13&amp;"/"&amp;E$1,Data!$1:$1,0)-1)))</f>
        <v/>
      </c>
      <c r="F13" s="82" t="str">
        <f ca="1">IF(ISERROR(OFFSET(Data!$A$1,MATCH($A$11,Data!$CG:$CG,0)-1,MATCH($B13&amp;"/"&amp;F$1,Data!$1:$1,0)-1))=TRUE,"",IF(OFFSET(Data!$A$1,MATCH($A$11,Data!$CG:$CG,0)-1,MATCH($B13&amp;"/"&amp;F$1,Data!$1:$1,0)-1)=0,"",OFFSET(Data!$A$1,MATCH($A$11,Data!$CG:$CG,0)-1,MATCH($B13&amp;"/"&amp;F$1,Data!$1:$1,0)-1)))</f>
        <v/>
      </c>
      <c r="G13" s="82" t="str">
        <f ca="1">IF(ISERROR(OFFSET(Data!$A$1,MATCH($A$11,Data!$CG:$CG,0)-1,MATCH($B13&amp;"/"&amp;G$1,Data!$1:$1,0)-1))=TRUE,"",IF(OFFSET(Data!$A$1,MATCH($A$11,Data!$CG:$CG,0)-1,MATCH($B13&amp;"/"&amp;G$1,Data!$1:$1,0)-1)=0,"",OFFSET(Data!$A$1,MATCH($A$11,Data!$CG:$CG,0)-1,MATCH($B13&amp;"/"&amp;G$1,Data!$1:$1,0)-1)))</f>
        <v/>
      </c>
      <c r="H13" s="82" t="str">
        <f ca="1">IF(ISERROR(OFFSET(Data!$A$1,MATCH($A$11,Data!$CG:$CG,0)-1,MATCH($B13&amp;"/"&amp;H$1,Data!$1:$1,0)-1))=TRUE,"",IF(OFFSET(Data!$A$1,MATCH($A$11,Data!$CG:$CG,0)-1,MATCH($B13&amp;"/"&amp;H$1,Data!$1:$1,0)-1)=0,"",OFFSET(Data!$A$1,MATCH($A$11,Data!$CG:$CG,0)-1,MATCH($B13&amp;"/"&amp;H$1,Data!$1:$1,0)-1)))</f>
        <v/>
      </c>
      <c r="I13" s="82" t="str">
        <f ca="1">IF(ISERROR(OFFSET(Data!$A$1,MATCH($A$11,Data!$CG:$CG,0)-1,MATCH($B13&amp;"/"&amp;I$1,Data!$1:$1,0)-1))=TRUE,"",IF(OFFSET(Data!$A$1,MATCH($A$11,Data!$CG:$CG,0)-1,MATCH($B13&amp;"/"&amp;I$1,Data!$1:$1,0)-1)=0,"",OFFSET(Data!$A$1,MATCH($A$11,Data!$CG:$CG,0)-1,MATCH($B13&amp;"/"&amp;I$1,Data!$1:$1,0)-1)))</f>
        <v/>
      </c>
      <c r="J13" s="82" t="str">
        <f ca="1">IF(ISERROR(OFFSET(Data!$A$1,MATCH($A$11,Data!$CG:$CG,0)-1,MATCH($B13&amp;"/"&amp;J$1,Data!$1:$1,0)-1))=TRUE,"",IF(OFFSET(Data!$A$1,MATCH($A$11,Data!$CG:$CG,0)-1,MATCH($B13&amp;"/"&amp;J$1,Data!$1:$1,0)-1)=0,"",OFFSET(Data!$A$1,MATCH($A$11,Data!$CG:$CG,0)-1,MATCH($B13&amp;"/"&amp;J$1,Data!$1:$1,0)-1)))</f>
        <v/>
      </c>
      <c r="K13" s="82" t="str">
        <f ca="1">IF(ISERROR(OFFSET(Data!$A$1,MATCH($A$11,Data!$CG:$CG,0)-1,MATCH($B13&amp;"/"&amp;K$1,Data!$1:$1,0)-1))=TRUE,"",IF(OFFSET(Data!$A$1,MATCH($A$11,Data!$CG:$CG,0)-1,MATCH($B13&amp;"/"&amp;K$1,Data!$1:$1,0)-1)=0,"",OFFSET(Data!$A$1,MATCH($A$11,Data!$CG:$CG,0)-1,MATCH($B13&amp;"/"&amp;K$1,Data!$1:$1,0)-1)))</f>
        <v/>
      </c>
      <c r="L13" s="82" t="str">
        <f ca="1">IF(ISERROR(OFFSET(Data!$A$1,MATCH($A$11,Data!$CG:$CG,0)-1,MATCH($B13&amp;"/"&amp;L$1,Data!$1:$1,0)-1))=TRUE,"",IF(OFFSET(Data!$A$1,MATCH($A$11,Data!$CG:$CG,0)-1,MATCH($B13&amp;"/"&amp;L$1,Data!$1:$1,0)-1)=0,"",OFFSET(Data!$A$1,MATCH($A$11,Data!$CG:$CG,0)-1,MATCH($B13&amp;"/"&amp;L$1,Data!$1:$1,0)-1)))</f>
        <v/>
      </c>
      <c r="M13" s="82" t="str">
        <f ca="1">IF(ISERROR(OFFSET(Data!$A$1,MATCH($A$11,Data!$CG:$CG,0)-1,MATCH($B13&amp;"/"&amp;M$1,Data!$1:$1,0)-1))=TRUE,"",IF(OFFSET(Data!$A$1,MATCH($A$11,Data!$CG:$CG,0)-1,MATCH($B13&amp;"/"&amp;M$1,Data!$1:$1,0)-1)=0,"",OFFSET(Data!$A$1,MATCH($A$11,Data!$CG:$CG,0)-1,MATCH($B13&amp;"/"&amp;M$1,Data!$1:$1,0)-1)))</f>
        <v/>
      </c>
      <c r="N13" s="82" t="str">
        <f ca="1">IF(ISERROR(OFFSET(Data!$A$1,MATCH($A$11,Data!$CG:$CG,0)-1,MATCH($B13&amp;"/"&amp;N$1,Data!$1:$1,0)-1))=TRUE,"",IF(OFFSET(Data!$A$1,MATCH($A$11,Data!$CG:$CG,0)-1,MATCH($B13&amp;"/"&amp;N$1,Data!$1:$1,0)-1)=0,"",OFFSET(Data!$A$1,MATCH($A$11,Data!$CG:$CG,0)-1,MATCH($B13&amp;"/"&amp;N$1,Data!$1:$1,0)-1)))</f>
        <v/>
      </c>
      <c r="O13" s="82" t="str">
        <f ca="1">IF(ISERROR(OFFSET(Data!$A$1,MATCH($A$11,Data!$CG:$CG,0)-1,MATCH($B13&amp;"/"&amp;O$1,Data!$1:$1,0)-1))=TRUE,"",IF(OFFSET(Data!$A$1,MATCH($A$11,Data!$CG:$CG,0)-1,MATCH($B13&amp;"/"&amp;O$1,Data!$1:$1,0)-1)=0,"",OFFSET(Data!$A$1,MATCH($A$11,Data!$CG:$CG,0)-1,MATCH($B13&amp;"/"&amp;O$1,Data!$1:$1,0)-1)))</f>
        <v/>
      </c>
      <c r="P13" s="82" t="str">
        <f ca="1">IF(ISERROR(OFFSET(Data!$A$1,MATCH($A$11,Data!$CG:$CG,0)-1,MATCH($B13&amp;"/"&amp;P$1,Data!$1:$1,0)-1))=TRUE,"",IF(OFFSET(Data!$A$1,MATCH($A$11,Data!$CG:$CG,0)-1,MATCH($B13&amp;"/"&amp;P$1,Data!$1:$1,0)-1)=0,"",OFFSET(Data!$A$1,MATCH($A$11,Data!$CG:$CG,0)-1,MATCH($B13&amp;"/"&amp;P$1,Data!$1:$1,0)-1)))</f>
        <v/>
      </c>
      <c r="Q13" s="82" t="str">
        <f ca="1">IF(ISERROR(OFFSET(Data!$A$1,MATCH($A$11,Data!$CG:$CG,0)-1,MATCH($B13&amp;"/"&amp;Q$1,Data!$1:$1,0)-1))=TRUE,"",IF(OFFSET(Data!$A$1,MATCH($A$11,Data!$CG:$CG,0)-1,MATCH($B13&amp;"/"&amp;Q$1,Data!$1:$1,0)-1)=0,"",OFFSET(Data!$A$1,MATCH($A$11,Data!$CG:$CG,0)-1,MATCH($B13&amp;"/"&amp;Q$1,Data!$1:$1,0)-1)))</f>
        <v/>
      </c>
      <c r="R13" s="82" t="str">
        <f ca="1">IF(ISERROR(OFFSET(Data!$A$1,MATCH($A$11,Data!$CG:$CG,0)-1,MATCH($B13&amp;"/"&amp;R$1,Data!$1:$1,0)-1))=TRUE,"",IF(OFFSET(Data!$A$1,MATCH($A$11,Data!$CG:$CG,0)-1,MATCH($B13&amp;"/"&amp;R$1,Data!$1:$1,0)-1)=0,"",OFFSET(Data!$A$1,MATCH($A$11,Data!$CG:$CG,0)-1,MATCH($B13&amp;"/"&amp;R$1,Data!$1:$1,0)-1)))</f>
        <v/>
      </c>
      <c r="S13" s="82" t="str">
        <f ca="1">IF(ISERROR(OFFSET(Data!$A$1,MATCH($A$11,Data!$CG:$CG,0)-1,MATCH($B13&amp;"/"&amp;S$1,Data!$1:$1,0)-1))=TRUE,"",IF(OFFSET(Data!$A$1,MATCH($A$11,Data!$CG:$CG,0)-1,MATCH($B13&amp;"/"&amp;S$1,Data!$1:$1,0)-1)=0,"",OFFSET(Data!$A$1,MATCH($A$11,Data!$CG:$CG,0)-1,MATCH($B13&amp;"/"&amp;S$1,Data!$1:$1,0)-1)))</f>
        <v/>
      </c>
      <c r="T13" s="83" t="str">
        <f ca="1">IF(ISERROR(OFFSET(Data!$A$1,MATCH($A$11,Data!$CG:$CG,0)-1,MATCH($B13&amp;"/"&amp;T$1,Data!$1:$1,0)-1))=TRUE,"",IF(OFFSET(Data!$A$1,MATCH($A$11,Data!$CG:$CG,0)-1,MATCH($B13&amp;"/"&amp;T$1,Data!$1:$1,0)-1)=0,"",OFFSET(Data!$A$1,MATCH($A$11,Data!$CG:$CG,0)-1,MATCH($B13&amp;"/"&amp;T$1,Data!$1:$1,0)-1)))</f>
        <v/>
      </c>
      <c r="U13" s="82" t="str">
        <f ca="1">IF(ISERROR(OFFSET(Data!$A$1,MATCH($A$11,Data!$CG:$CG,0)-1,MATCH($B13&amp;"/"&amp;U$1,Data!$1:$1,0)-1))=TRUE,"",IF(OFFSET(Data!$A$1,MATCH($A$11,Data!$CG:$CG,0)-1,MATCH($B13&amp;"/"&amp;U$1,Data!$1:$1,0)-1)=0,"",OFFSET(Data!$A$1,MATCH($A$11,Data!$CG:$CG,0)-1,MATCH($B13&amp;"/"&amp;U$1,Data!$1:$1,0)-1)))</f>
        <v/>
      </c>
      <c r="V13" s="82" t="str">
        <f ca="1">IF(ISERROR(OFFSET(Data!$A$1,MATCH($A$11,Data!$CG:$CG,0)-1,MATCH($B13&amp;"/"&amp;V$1,Data!$1:$1,0)-1))=TRUE,"",IF(OFFSET(Data!$A$1,MATCH($A$11,Data!$CG:$CG,0)-1,MATCH($B13&amp;"/"&amp;V$1,Data!$1:$1,0)-1)=0,"",OFFSET(Data!$A$1,MATCH($A$11,Data!$CG:$CG,0)-1,MATCH($B13&amp;"/"&amp;V$1,Data!$1:$1,0)-1)))</f>
        <v/>
      </c>
      <c r="W13" s="82" t="str">
        <f ca="1">IF(ISERROR(OFFSET(Data!$A$1,MATCH($A$11,Data!$CG:$CG,0)-1,MATCH($B13&amp;"/"&amp;W$1,Data!$1:$1,0)-1))=TRUE,"",IF(OFFSET(Data!$A$1,MATCH($A$11,Data!$CG:$CG,0)-1,MATCH($B13&amp;"/"&amp;W$1,Data!$1:$1,0)-1)=0,"",OFFSET(Data!$A$1,MATCH($A$11,Data!$CG:$CG,0)-1,MATCH($B13&amp;"/"&amp;W$1,Data!$1:$1,0)-1)))</f>
        <v/>
      </c>
      <c r="X13" s="82" t="str">
        <f ca="1">IF(ISERROR(OFFSET(Data!$A$1,MATCH($A$11,Data!$CG:$CG,0)-1,MATCH($B13&amp;"/"&amp;X$1,Data!$1:$1,0)-1))=TRUE,"",IF(OFFSET(Data!$A$1,MATCH($A$11,Data!$CG:$CG,0)-1,MATCH($B13&amp;"/"&amp;X$1,Data!$1:$1,0)-1)=0,"",OFFSET(Data!$A$1,MATCH($A$11,Data!$CG:$CG,0)-1,MATCH($B13&amp;"/"&amp;X$1,Data!$1:$1,0)-1)))</f>
        <v/>
      </c>
      <c r="Y13" s="82" t="str">
        <f ca="1">IF(ISERROR(OFFSET(Data!$A$1,MATCH($A$11,Data!$CG:$CG,0)-1,MATCH($B13&amp;"/"&amp;Y$1,Data!$1:$1,0)-1))=TRUE,"",IF(OFFSET(Data!$A$1,MATCH($A$11,Data!$CG:$CG,0)-1,MATCH($B13&amp;"/"&amp;Y$1,Data!$1:$1,0)-1)=0,"",OFFSET(Data!$A$1,MATCH($A$11,Data!$CG:$CG,0)-1,MATCH($B13&amp;"/"&amp;Y$1,Data!$1:$1,0)-1)))</f>
        <v/>
      </c>
      <c r="Z13" s="82" t="str">
        <f ca="1">IF(ISERROR(OFFSET(Data!$A$1,MATCH($A$11,Data!$CG:$CG,0)-1,MATCH($B13&amp;"/"&amp;Z$1,Data!$1:$1,0)-1))=TRUE,"",IF(OFFSET(Data!$A$1,MATCH($A$11,Data!$CG:$CG,0)-1,MATCH($B13&amp;"/"&amp;Z$1,Data!$1:$1,0)-1)=0,"",OFFSET(Data!$A$1,MATCH($A$11,Data!$CG:$CG,0)-1,MATCH($B13&amp;"/"&amp;Z$1,Data!$1:$1,0)-1)))</f>
        <v/>
      </c>
      <c r="AA13" s="82" t="str">
        <f ca="1">IF(ISERROR(OFFSET(Data!$A$1,MATCH($A$11,Data!$CG:$CG,0)-1,MATCH($B13&amp;"/"&amp;AA$1,Data!$1:$1,0)-1))=TRUE,"",IF(OFFSET(Data!$A$1,MATCH($A$11,Data!$CG:$CG,0)-1,MATCH($B13&amp;"/"&amp;AA$1,Data!$1:$1,0)-1)=0,"",OFFSET(Data!$A$1,MATCH($A$11,Data!$CG:$CG,0)-1,MATCH($B13&amp;"/"&amp;AA$1,Data!$1:$1,0)-1)))</f>
        <v/>
      </c>
      <c r="AB13" s="82" t="str">
        <f ca="1">IF(ISERROR(OFFSET(Data!$A$1,MATCH($A$11,Data!$CG:$CG,0)-1,MATCH($B13&amp;"/"&amp;AB$1,Data!$1:$1,0)-1))=TRUE,"",IF(OFFSET(Data!$A$1,MATCH($A$11,Data!$CG:$CG,0)-1,MATCH($B13&amp;"/"&amp;AB$1,Data!$1:$1,0)-1)=0,"",OFFSET(Data!$A$1,MATCH($A$11,Data!$CG:$CG,0)-1,MATCH($B13&amp;"/"&amp;AB$1,Data!$1:$1,0)-1)))</f>
        <v/>
      </c>
      <c r="AC13" s="83" t="str">
        <f ca="1">IF(ISERROR(OFFSET(Data!$A$1,MATCH($A$11,Data!$CG:$CG,0)-1,MATCH($B13&amp;"/"&amp;AC$1,Data!$1:$1,0)-1))=TRUE,"",IF(OFFSET(Data!$A$1,MATCH($A$11,Data!$CG:$CG,0)-1,MATCH($B13&amp;"/"&amp;AC$1,Data!$1:$1,0)-1)=0,"",OFFSET(Data!$A$1,MATCH($A$11,Data!$CG:$CG,0)-1,MATCH($B13&amp;"/"&amp;AC$1,Data!$1:$1,0)-1)))</f>
        <v/>
      </c>
      <c r="AD13" s="195">
        <f ca="1">SUMIF(A13:AA13,"&gt;0",A$2:AA$2)</f>
        <v>0</v>
      </c>
      <c r="AE13" s="196">
        <f ca="1">AF13-AD13</f>
        <v>0</v>
      </c>
      <c r="AF13" s="195">
        <f ca="1">SUM(C13:AC13)</f>
        <v>0</v>
      </c>
      <c r="AG13" s="196">
        <f ca="1">SUM(AF$11:AF13)</f>
        <v>85</v>
      </c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</row>
    <row r="14" spans="1:123" hidden="1" x14ac:dyDescent="0.25">
      <c r="A14" s="189"/>
      <c r="B14" s="203" t="s">
        <v>24</v>
      </c>
      <c r="C14" s="81" t="str">
        <f ca="1">IF(ISERROR(OFFSET(Data!$A$1,MATCH($A$11,Data!$CG:$CG,0)-1,MATCH($B14&amp;"/"&amp;C$1,Data!$1:$1,0)-1))=TRUE,"",IF(OFFSET(Data!$A$1,MATCH($A$11,Data!$CG:$CG,0)-1,MATCH($B14&amp;"/"&amp;C$1,Data!$1:$1,0)-1)=0,"",OFFSET(Data!$A$1,MATCH($A$11,Data!$CG:$CG,0)-1,MATCH($B14&amp;"/"&amp;C$1,Data!$1:$1,0)-1)))</f>
        <v/>
      </c>
      <c r="D14" s="82" t="str">
        <f ca="1">IF(ISERROR(OFFSET(Data!$A$1,MATCH($A$11,Data!$CG:$CG,0)-1,MATCH($B14&amp;"/"&amp;D$1,Data!$1:$1,0)-1))=TRUE,"",IF(OFFSET(Data!$A$1,MATCH($A$11,Data!$CG:$CG,0)-1,MATCH($B14&amp;"/"&amp;D$1,Data!$1:$1,0)-1)=0,"",OFFSET(Data!$A$1,MATCH($A$11,Data!$CG:$CG,0)-1,MATCH($B14&amp;"/"&amp;D$1,Data!$1:$1,0)-1)))</f>
        <v/>
      </c>
      <c r="E14" s="82" t="str">
        <f ca="1">IF(ISERROR(OFFSET(Data!$A$1,MATCH($A$11,Data!$CG:$CG,0)-1,MATCH($B14&amp;"/"&amp;E$1,Data!$1:$1,0)-1))=TRUE,"",IF(OFFSET(Data!$A$1,MATCH($A$11,Data!$CG:$CG,0)-1,MATCH($B14&amp;"/"&amp;E$1,Data!$1:$1,0)-1)=0,"",OFFSET(Data!$A$1,MATCH($A$11,Data!$CG:$CG,0)-1,MATCH($B14&amp;"/"&amp;E$1,Data!$1:$1,0)-1)))</f>
        <v/>
      </c>
      <c r="F14" s="82" t="str">
        <f ca="1">IF(ISERROR(OFFSET(Data!$A$1,MATCH($A$11,Data!$CG:$CG,0)-1,MATCH($B14&amp;"/"&amp;F$1,Data!$1:$1,0)-1))=TRUE,"",IF(OFFSET(Data!$A$1,MATCH($A$11,Data!$CG:$CG,0)-1,MATCH($B14&amp;"/"&amp;F$1,Data!$1:$1,0)-1)=0,"",OFFSET(Data!$A$1,MATCH($A$11,Data!$CG:$CG,0)-1,MATCH($B14&amp;"/"&amp;F$1,Data!$1:$1,0)-1)))</f>
        <v/>
      </c>
      <c r="G14" s="82" t="str">
        <f ca="1">IF(ISERROR(OFFSET(Data!$A$1,MATCH($A$11,Data!$CG:$CG,0)-1,MATCH($B14&amp;"/"&amp;G$1,Data!$1:$1,0)-1))=TRUE,"",IF(OFFSET(Data!$A$1,MATCH($A$11,Data!$CG:$CG,0)-1,MATCH($B14&amp;"/"&amp;G$1,Data!$1:$1,0)-1)=0,"",OFFSET(Data!$A$1,MATCH($A$11,Data!$CG:$CG,0)-1,MATCH($B14&amp;"/"&amp;G$1,Data!$1:$1,0)-1)))</f>
        <v/>
      </c>
      <c r="H14" s="82" t="str">
        <f ca="1">IF(ISERROR(OFFSET(Data!$A$1,MATCH($A$11,Data!$CG:$CG,0)-1,MATCH($B14&amp;"/"&amp;H$1,Data!$1:$1,0)-1))=TRUE,"",IF(OFFSET(Data!$A$1,MATCH($A$11,Data!$CG:$CG,0)-1,MATCH($B14&amp;"/"&amp;H$1,Data!$1:$1,0)-1)=0,"",OFFSET(Data!$A$1,MATCH($A$11,Data!$CG:$CG,0)-1,MATCH($B14&amp;"/"&amp;H$1,Data!$1:$1,0)-1)))</f>
        <v/>
      </c>
      <c r="I14" s="82" t="str">
        <f ca="1">IF(ISERROR(OFFSET(Data!$A$1,MATCH($A$11,Data!$CG:$CG,0)-1,MATCH($B14&amp;"/"&amp;I$1,Data!$1:$1,0)-1))=TRUE,"",IF(OFFSET(Data!$A$1,MATCH($A$11,Data!$CG:$CG,0)-1,MATCH($B14&amp;"/"&amp;I$1,Data!$1:$1,0)-1)=0,"",OFFSET(Data!$A$1,MATCH($A$11,Data!$CG:$CG,0)-1,MATCH($B14&amp;"/"&amp;I$1,Data!$1:$1,0)-1)))</f>
        <v/>
      </c>
      <c r="J14" s="82" t="str">
        <f ca="1">IF(ISERROR(OFFSET(Data!$A$1,MATCH($A$11,Data!$CG:$CG,0)-1,MATCH($B14&amp;"/"&amp;J$1,Data!$1:$1,0)-1))=TRUE,"",IF(OFFSET(Data!$A$1,MATCH($A$11,Data!$CG:$CG,0)-1,MATCH($B14&amp;"/"&amp;J$1,Data!$1:$1,0)-1)=0,"",OFFSET(Data!$A$1,MATCH($A$11,Data!$CG:$CG,0)-1,MATCH($B14&amp;"/"&amp;J$1,Data!$1:$1,0)-1)))</f>
        <v/>
      </c>
      <c r="K14" s="82" t="str">
        <f ca="1">IF(ISERROR(OFFSET(Data!$A$1,MATCH($A$11,Data!$CG:$CG,0)-1,MATCH($B14&amp;"/"&amp;K$1,Data!$1:$1,0)-1))=TRUE,"",IF(OFFSET(Data!$A$1,MATCH($A$11,Data!$CG:$CG,0)-1,MATCH($B14&amp;"/"&amp;K$1,Data!$1:$1,0)-1)=0,"",OFFSET(Data!$A$1,MATCH($A$11,Data!$CG:$CG,0)-1,MATCH($B14&amp;"/"&amp;K$1,Data!$1:$1,0)-1)))</f>
        <v/>
      </c>
      <c r="L14" s="82" t="str">
        <f ca="1">IF(ISERROR(OFFSET(Data!$A$1,MATCH($A$11,Data!$CG:$CG,0)-1,MATCH($B14&amp;"/"&amp;L$1,Data!$1:$1,0)-1))=TRUE,"",IF(OFFSET(Data!$A$1,MATCH($A$11,Data!$CG:$CG,0)-1,MATCH($B14&amp;"/"&amp;L$1,Data!$1:$1,0)-1)=0,"",OFFSET(Data!$A$1,MATCH($A$11,Data!$CG:$CG,0)-1,MATCH($B14&amp;"/"&amp;L$1,Data!$1:$1,0)-1)))</f>
        <v/>
      </c>
      <c r="M14" s="82" t="str">
        <f ca="1">IF(ISERROR(OFFSET(Data!$A$1,MATCH($A$11,Data!$CG:$CG,0)-1,MATCH($B14&amp;"/"&amp;M$1,Data!$1:$1,0)-1))=TRUE,"",IF(OFFSET(Data!$A$1,MATCH($A$11,Data!$CG:$CG,0)-1,MATCH($B14&amp;"/"&amp;M$1,Data!$1:$1,0)-1)=0,"",OFFSET(Data!$A$1,MATCH($A$11,Data!$CG:$CG,0)-1,MATCH($B14&amp;"/"&amp;M$1,Data!$1:$1,0)-1)))</f>
        <v/>
      </c>
      <c r="N14" s="82" t="str">
        <f ca="1">IF(ISERROR(OFFSET(Data!$A$1,MATCH($A$11,Data!$CG:$CG,0)-1,MATCH($B14&amp;"/"&amp;N$1,Data!$1:$1,0)-1))=TRUE,"",IF(OFFSET(Data!$A$1,MATCH($A$11,Data!$CG:$CG,0)-1,MATCH($B14&amp;"/"&amp;N$1,Data!$1:$1,0)-1)=0,"",OFFSET(Data!$A$1,MATCH($A$11,Data!$CG:$CG,0)-1,MATCH($B14&amp;"/"&amp;N$1,Data!$1:$1,0)-1)))</f>
        <v/>
      </c>
      <c r="O14" s="82" t="str">
        <f ca="1">IF(ISERROR(OFFSET(Data!$A$1,MATCH($A$11,Data!$CG:$CG,0)-1,MATCH($B14&amp;"/"&amp;O$1,Data!$1:$1,0)-1))=TRUE,"",IF(OFFSET(Data!$A$1,MATCH($A$11,Data!$CG:$CG,0)-1,MATCH($B14&amp;"/"&amp;O$1,Data!$1:$1,0)-1)=0,"",OFFSET(Data!$A$1,MATCH($A$11,Data!$CG:$CG,0)-1,MATCH($B14&amp;"/"&amp;O$1,Data!$1:$1,0)-1)))</f>
        <v/>
      </c>
      <c r="P14" s="82" t="str">
        <f ca="1">IF(ISERROR(OFFSET(Data!$A$1,MATCH($A$11,Data!$CG:$CG,0)-1,MATCH($B14&amp;"/"&amp;P$1,Data!$1:$1,0)-1))=TRUE,"",IF(OFFSET(Data!$A$1,MATCH($A$11,Data!$CG:$CG,0)-1,MATCH($B14&amp;"/"&amp;P$1,Data!$1:$1,0)-1)=0,"",OFFSET(Data!$A$1,MATCH($A$11,Data!$CG:$CG,0)-1,MATCH($B14&amp;"/"&amp;P$1,Data!$1:$1,0)-1)))</f>
        <v/>
      </c>
      <c r="Q14" s="82" t="str">
        <f ca="1">IF(ISERROR(OFFSET(Data!$A$1,MATCH($A$11,Data!$CG:$CG,0)-1,MATCH($B14&amp;"/"&amp;Q$1,Data!$1:$1,0)-1))=TRUE,"",IF(OFFSET(Data!$A$1,MATCH($A$11,Data!$CG:$CG,0)-1,MATCH($B14&amp;"/"&amp;Q$1,Data!$1:$1,0)-1)=0,"",OFFSET(Data!$A$1,MATCH($A$11,Data!$CG:$CG,0)-1,MATCH($B14&amp;"/"&amp;Q$1,Data!$1:$1,0)-1)))</f>
        <v/>
      </c>
      <c r="R14" s="82" t="str">
        <f ca="1">IF(ISERROR(OFFSET(Data!$A$1,MATCH($A$11,Data!$CG:$CG,0)-1,MATCH($B14&amp;"/"&amp;R$1,Data!$1:$1,0)-1))=TRUE,"",IF(OFFSET(Data!$A$1,MATCH($A$11,Data!$CG:$CG,0)-1,MATCH($B14&amp;"/"&amp;R$1,Data!$1:$1,0)-1)=0,"",OFFSET(Data!$A$1,MATCH($A$11,Data!$CG:$CG,0)-1,MATCH($B14&amp;"/"&amp;R$1,Data!$1:$1,0)-1)))</f>
        <v/>
      </c>
      <c r="S14" s="82" t="str">
        <f ca="1">IF(ISERROR(OFFSET(Data!$A$1,MATCH($A$11,Data!$CG:$CG,0)-1,MATCH($B14&amp;"/"&amp;S$1,Data!$1:$1,0)-1))=TRUE,"",IF(OFFSET(Data!$A$1,MATCH($A$11,Data!$CG:$CG,0)-1,MATCH($B14&amp;"/"&amp;S$1,Data!$1:$1,0)-1)=0,"",OFFSET(Data!$A$1,MATCH($A$11,Data!$CG:$CG,0)-1,MATCH($B14&amp;"/"&amp;S$1,Data!$1:$1,0)-1)))</f>
        <v/>
      </c>
      <c r="T14" s="83" t="str">
        <f ca="1">IF(ISERROR(OFFSET(Data!$A$1,MATCH($A$11,Data!$CG:$CG,0)-1,MATCH($B14&amp;"/"&amp;T$1,Data!$1:$1,0)-1))=TRUE,"",IF(OFFSET(Data!$A$1,MATCH($A$11,Data!$CG:$CG,0)-1,MATCH($B14&amp;"/"&amp;T$1,Data!$1:$1,0)-1)=0,"",OFFSET(Data!$A$1,MATCH($A$11,Data!$CG:$CG,0)-1,MATCH($B14&amp;"/"&amp;T$1,Data!$1:$1,0)-1)))</f>
        <v/>
      </c>
      <c r="U14" s="82" t="str">
        <f ca="1">IF(ISERROR(OFFSET(Data!$A$1,MATCH($A$11,Data!$CG:$CG,0)-1,MATCH($B14&amp;"/"&amp;U$1,Data!$1:$1,0)-1))=TRUE,"",IF(OFFSET(Data!$A$1,MATCH($A$11,Data!$CG:$CG,0)-1,MATCH($B14&amp;"/"&amp;U$1,Data!$1:$1,0)-1)=0,"",OFFSET(Data!$A$1,MATCH($A$11,Data!$CG:$CG,0)-1,MATCH($B14&amp;"/"&amp;U$1,Data!$1:$1,0)-1)))</f>
        <v/>
      </c>
      <c r="V14" s="82" t="str">
        <f ca="1">IF(ISERROR(OFFSET(Data!$A$1,MATCH($A$11,Data!$CG:$CG,0)-1,MATCH($B14&amp;"/"&amp;V$1,Data!$1:$1,0)-1))=TRUE,"",IF(OFFSET(Data!$A$1,MATCH($A$11,Data!$CG:$CG,0)-1,MATCH($B14&amp;"/"&amp;V$1,Data!$1:$1,0)-1)=0,"",OFFSET(Data!$A$1,MATCH($A$11,Data!$CG:$CG,0)-1,MATCH($B14&amp;"/"&amp;V$1,Data!$1:$1,0)-1)))</f>
        <v/>
      </c>
      <c r="W14" s="82" t="str">
        <f ca="1">IF(ISERROR(OFFSET(Data!$A$1,MATCH($A$11,Data!$CG:$CG,0)-1,MATCH($B14&amp;"/"&amp;W$1,Data!$1:$1,0)-1))=TRUE,"",IF(OFFSET(Data!$A$1,MATCH($A$11,Data!$CG:$CG,0)-1,MATCH($B14&amp;"/"&amp;W$1,Data!$1:$1,0)-1)=0,"",OFFSET(Data!$A$1,MATCH($A$11,Data!$CG:$CG,0)-1,MATCH($B14&amp;"/"&amp;W$1,Data!$1:$1,0)-1)))</f>
        <v/>
      </c>
      <c r="X14" s="82" t="str">
        <f ca="1">IF(ISERROR(OFFSET(Data!$A$1,MATCH($A$11,Data!$CG:$CG,0)-1,MATCH($B14&amp;"/"&amp;X$1,Data!$1:$1,0)-1))=TRUE,"",IF(OFFSET(Data!$A$1,MATCH($A$11,Data!$CG:$CG,0)-1,MATCH($B14&amp;"/"&amp;X$1,Data!$1:$1,0)-1)=0,"",OFFSET(Data!$A$1,MATCH($A$11,Data!$CG:$CG,0)-1,MATCH($B14&amp;"/"&amp;X$1,Data!$1:$1,0)-1)))</f>
        <v/>
      </c>
      <c r="Y14" s="82" t="str">
        <f ca="1">IF(ISERROR(OFFSET(Data!$A$1,MATCH($A$11,Data!$CG:$CG,0)-1,MATCH($B14&amp;"/"&amp;Y$1,Data!$1:$1,0)-1))=TRUE,"",IF(OFFSET(Data!$A$1,MATCH($A$11,Data!$CG:$CG,0)-1,MATCH($B14&amp;"/"&amp;Y$1,Data!$1:$1,0)-1)=0,"",OFFSET(Data!$A$1,MATCH($A$11,Data!$CG:$CG,0)-1,MATCH($B14&amp;"/"&amp;Y$1,Data!$1:$1,0)-1)))</f>
        <v/>
      </c>
      <c r="Z14" s="82" t="str">
        <f ca="1">IF(ISERROR(OFFSET(Data!$A$1,MATCH($A$11,Data!$CG:$CG,0)-1,MATCH($B14&amp;"/"&amp;Z$1,Data!$1:$1,0)-1))=TRUE,"",IF(OFFSET(Data!$A$1,MATCH($A$11,Data!$CG:$CG,0)-1,MATCH($B14&amp;"/"&amp;Z$1,Data!$1:$1,0)-1)=0,"",OFFSET(Data!$A$1,MATCH($A$11,Data!$CG:$CG,0)-1,MATCH($B14&amp;"/"&amp;Z$1,Data!$1:$1,0)-1)))</f>
        <v/>
      </c>
      <c r="AA14" s="82" t="str">
        <f ca="1">IF(ISERROR(OFFSET(Data!$A$1,MATCH($A$11,Data!$CG:$CG,0)-1,MATCH($B14&amp;"/"&amp;AA$1,Data!$1:$1,0)-1))=TRUE,"",IF(OFFSET(Data!$A$1,MATCH($A$11,Data!$CG:$CG,0)-1,MATCH($B14&amp;"/"&amp;AA$1,Data!$1:$1,0)-1)=0,"",OFFSET(Data!$A$1,MATCH($A$11,Data!$CG:$CG,0)-1,MATCH($B14&amp;"/"&amp;AA$1,Data!$1:$1,0)-1)))</f>
        <v/>
      </c>
      <c r="AB14" s="82" t="str">
        <f ca="1">IF(ISERROR(OFFSET(Data!$A$1,MATCH($A$11,Data!$CG:$CG,0)-1,MATCH($B14&amp;"/"&amp;AB$1,Data!$1:$1,0)-1))=TRUE,"",IF(OFFSET(Data!$A$1,MATCH($A$11,Data!$CG:$CG,0)-1,MATCH($B14&amp;"/"&amp;AB$1,Data!$1:$1,0)-1)=0,"",OFFSET(Data!$A$1,MATCH($A$11,Data!$CG:$CG,0)-1,MATCH($B14&amp;"/"&amp;AB$1,Data!$1:$1,0)-1)))</f>
        <v/>
      </c>
      <c r="AC14" s="83" t="str">
        <f ca="1">IF(ISERROR(OFFSET(Data!$A$1,MATCH($A$11,Data!$CG:$CG,0)-1,MATCH($B14&amp;"/"&amp;AC$1,Data!$1:$1,0)-1))=TRUE,"",IF(OFFSET(Data!$A$1,MATCH($A$11,Data!$CG:$CG,0)-1,MATCH($B14&amp;"/"&amp;AC$1,Data!$1:$1,0)-1)=0,"",OFFSET(Data!$A$1,MATCH($A$11,Data!$CG:$CG,0)-1,MATCH($B14&amp;"/"&amp;AC$1,Data!$1:$1,0)-1)))</f>
        <v/>
      </c>
      <c r="AD14" s="195">
        <f ca="1">SUMIF(A14:AA14,"&gt;0",A$2:AA$2)</f>
        <v>0</v>
      </c>
      <c r="AE14" s="196">
        <f ca="1">AF14-AD14</f>
        <v>0</v>
      </c>
      <c r="AF14" s="195">
        <f ca="1">SUM(C14:AC14)</f>
        <v>0</v>
      </c>
      <c r="AG14" s="196">
        <f ca="1">SUM(AF$11:AF14)</f>
        <v>85</v>
      </c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</row>
    <row r="15" spans="1:123" ht="15.75" hidden="1" customHeight="1" thickBot="1" x14ac:dyDescent="0.3">
      <c r="A15" s="197"/>
      <c r="B15" s="205" t="s">
        <v>25</v>
      </c>
      <c r="C15" s="138" t="str">
        <f ca="1">IF(ISERROR(OFFSET(Data!$A$1,MATCH($A$11,Data!$CG:$CG,0)-1,MATCH($B15&amp;"/"&amp;C$1,Data!$1:$1,0)-1))=TRUE,"",IF(OFFSET(Data!$A$1,MATCH($A$11,Data!$CG:$CG,0)-1,MATCH($B15&amp;"/"&amp;C$1,Data!$1:$1,0)-1)=0,"",OFFSET(Data!$A$1,MATCH($A$11,Data!$CG:$CG,0)-1,MATCH($B15&amp;"/"&amp;C$1,Data!$1:$1,0)-1)))</f>
        <v/>
      </c>
      <c r="D15" s="139" t="str">
        <f ca="1">IF(ISERROR(OFFSET(Data!$A$1,MATCH($A$11,Data!$CG:$CG,0)-1,MATCH($B15&amp;"/"&amp;D$1,Data!$1:$1,0)-1))=TRUE,"",IF(OFFSET(Data!$A$1,MATCH($A$11,Data!$CG:$CG,0)-1,MATCH($B15&amp;"/"&amp;D$1,Data!$1:$1,0)-1)=0,"",OFFSET(Data!$A$1,MATCH($A$11,Data!$CG:$CG,0)-1,MATCH($B15&amp;"/"&amp;D$1,Data!$1:$1,0)-1)))</f>
        <v/>
      </c>
      <c r="E15" s="139" t="str">
        <f ca="1">IF(ISERROR(OFFSET(Data!$A$1,MATCH($A$11,Data!$CG:$CG,0)-1,MATCH($B15&amp;"/"&amp;E$1,Data!$1:$1,0)-1))=TRUE,"",IF(OFFSET(Data!$A$1,MATCH($A$11,Data!$CG:$CG,0)-1,MATCH($B15&amp;"/"&amp;E$1,Data!$1:$1,0)-1)=0,"",OFFSET(Data!$A$1,MATCH($A$11,Data!$CG:$CG,0)-1,MATCH($B15&amp;"/"&amp;E$1,Data!$1:$1,0)-1)))</f>
        <v/>
      </c>
      <c r="F15" s="139" t="str">
        <f ca="1">IF(ISERROR(OFFSET(Data!$A$1,MATCH($A$11,Data!$CG:$CG,0)-1,MATCH($B15&amp;"/"&amp;F$1,Data!$1:$1,0)-1))=TRUE,"",IF(OFFSET(Data!$A$1,MATCH($A$11,Data!$CG:$CG,0)-1,MATCH($B15&amp;"/"&amp;F$1,Data!$1:$1,0)-1)=0,"",OFFSET(Data!$A$1,MATCH($A$11,Data!$CG:$CG,0)-1,MATCH($B15&amp;"/"&amp;F$1,Data!$1:$1,0)-1)))</f>
        <v/>
      </c>
      <c r="G15" s="139" t="str">
        <f ca="1">IF(ISERROR(OFFSET(Data!$A$1,MATCH($A$11,Data!$CG:$CG,0)-1,MATCH($B15&amp;"/"&amp;G$1,Data!$1:$1,0)-1))=TRUE,"",IF(OFFSET(Data!$A$1,MATCH($A$11,Data!$CG:$CG,0)-1,MATCH($B15&amp;"/"&amp;G$1,Data!$1:$1,0)-1)=0,"",OFFSET(Data!$A$1,MATCH($A$11,Data!$CG:$CG,0)-1,MATCH($B15&amp;"/"&amp;G$1,Data!$1:$1,0)-1)))</f>
        <v/>
      </c>
      <c r="H15" s="139" t="str">
        <f ca="1">IF(ISERROR(OFFSET(Data!$A$1,MATCH($A$11,Data!$CG:$CG,0)-1,MATCH($B15&amp;"/"&amp;H$1,Data!$1:$1,0)-1))=TRUE,"",IF(OFFSET(Data!$A$1,MATCH($A$11,Data!$CG:$CG,0)-1,MATCH($B15&amp;"/"&amp;H$1,Data!$1:$1,0)-1)=0,"",OFFSET(Data!$A$1,MATCH($A$11,Data!$CG:$CG,0)-1,MATCH($B15&amp;"/"&amp;H$1,Data!$1:$1,0)-1)))</f>
        <v/>
      </c>
      <c r="I15" s="139" t="str">
        <f ca="1">IF(ISERROR(OFFSET(Data!$A$1,MATCH($A$11,Data!$CG:$CG,0)-1,MATCH($B15&amp;"/"&amp;I$1,Data!$1:$1,0)-1))=TRUE,"",IF(OFFSET(Data!$A$1,MATCH($A$11,Data!$CG:$CG,0)-1,MATCH($B15&amp;"/"&amp;I$1,Data!$1:$1,0)-1)=0,"",OFFSET(Data!$A$1,MATCH($A$11,Data!$CG:$CG,0)-1,MATCH($B15&amp;"/"&amp;I$1,Data!$1:$1,0)-1)))</f>
        <v/>
      </c>
      <c r="J15" s="139" t="str">
        <f ca="1">IF(ISERROR(OFFSET(Data!$A$1,MATCH($A$11,Data!$CG:$CG,0)-1,MATCH($B15&amp;"/"&amp;J$1,Data!$1:$1,0)-1))=TRUE,"",IF(OFFSET(Data!$A$1,MATCH($A$11,Data!$CG:$CG,0)-1,MATCH($B15&amp;"/"&amp;J$1,Data!$1:$1,0)-1)=0,"",OFFSET(Data!$A$1,MATCH($A$11,Data!$CG:$CG,0)-1,MATCH($B15&amp;"/"&amp;J$1,Data!$1:$1,0)-1)))</f>
        <v/>
      </c>
      <c r="K15" s="139" t="str">
        <f ca="1">IF(ISERROR(OFFSET(Data!$A$1,MATCH($A$11,Data!$CG:$CG,0)-1,MATCH($B15&amp;"/"&amp;K$1,Data!$1:$1,0)-1))=TRUE,"",IF(OFFSET(Data!$A$1,MATCH($A$11,Data!$CG:$CG,0)-1,MATCH($B15&amp;"/"&amp;K$1,Data!$1:$1,0)-1)=0,"",OFFSET(Data!$A$1,MATCH($A$11,Data!$CG:$CG,0)-1,MATCH($B15&amp;"/"&amp;K$1,Data!$1:$1,0)-1)))</f>
        <v/>
      </c>
      <c r="L15" s="139" t="str">
        <f ca="1">IF(ISERROR(OFFSET(Data!$A$1,MATCH($A$11,Data!$CG:$CG,0)-1,MATCH($B15&amp;"/"&amp;L$1,Data!$1:$1,0)-1))=TRUE,"",IF(OFFSET(Data!$A$1,MATCH($A$11,Data!$CG:$CG,0)-1,MATCH($B15&amp;"/"&amp;L$1,Data!$1:$1,0)-1)=0,"",OFFSET(Data!$A$1,MATCH($A$11,Data!$CG:$CG,0)-1,MATCH($B15&amp;"/"&amp;L$1,Data!$1:$1,0)-1)))</f>
        <v/>
      </c>
      <c r="M15" s="139" t="str">
        <f ca="1">IF(ISERROR(OFFSET(Data!$A$1,MATCH($A$11,Data!$CG:$CG,0)-1,MATCH($B15&amp;"/"&amp;M$1,Data!$1:$1,0)-1))=TRUE,"",IF(OFFSET(Data!$A$1,MATCH($A$11,Data!$CG:$CG,0)-1,MATCH($B15&amp;"/"&amp;M$1,Data!$1:$1,0)-1)=0,"",OFFSET(Data!$A$1,MATCH($A$11,Data!$CG:$CG,0)-1,MATCH($B15&amp;"/"&amp;M$1,Data!$1:$1,0)-1)))</f>
        <v/>
      </c>
      <c r="N15" s="139" t="str">
        <f ca="1">IF(ISERROR(OFFSET(Data!$A$1,MATCH($A$11,Data!$CG:$CG,0)-1,MATCH($B15&amp;"/"&amp;N$1,Data!$1:$1,0)-1))=TRUE,"",IF(OFFSET(Data!$A$1,MATCH($A$11,Data!$CG:$CG,0)-1,MATCH($B15&amp;"/"&amp;N$1,Data!$1:$1,0)-1)=0,"",OFFSET(Data!$A$1,MATCH($A$11,Data!$CG:$CG,0)-1,MATCH($B15&amp;"/"&amp;N$1,Data!$1:$1,0)-1)))</f>
        <v/>
      </c>
      <c r="O15" s="139" t="str">
        <f ca="1">IF(ISERROR(OFFSET(Data!$A$1,MATCH($A$11,Data!$CG:$CG,0)-1,MATCH($B15&amp;"/"&amp;O$1,Data!$1:$1,0)-1))=TRUE,"",IF(OFFSET(Data!$A$1,MATCH($A$11,Data!$CG:$CG,0)-1,MATCH($B15&amp;"/"&amp;O$1,Data!$1:$1,0)-1)=0,"",OFFSET(Data!$A$1,MATCH($A$11,Data!$CG:$CG,0)-1,MATCH($B15&amp;"/"&amp;O$1,Data!$1:$1,0)-1)))</f>
        <v/>
      </c>
      <c r="P15" s="139" t="str">
        <f ca="1">IF(ISERROR(OFFSET(Data!$A$1,MATCH($A$11,Data!$CG:$CG,0)-1,MATCH($B15&amp;"/"&amp;P$1,Data!$1:$1,0)-1))=TRUE,"",IF(OFFSET(Data!$A$1,MATCH($A$11,Data!$CG:$CG,0)-1,MATCH($B15&amp;"/"&amp;P$1,Data!$1:$1,0)-1)=0,"",OFFSET(Data!$A$1,MATCH($A$11,Data!$CG:$CG,0)-1,MATCH($B15&amp;"/"&amp;P$1,Data!$1:$1,0)-1)))</f>
        <v/>
      </c>
      <c r="Q15" s="139" t="str">
        <f ca="1">IF(ISERROR(OFFSET(Data!$A$1,MATCH($A$11,Data!$CG:$CG,0)-1,MATCH($B15&amp;"/"&amp;Q$1,Data!$1:$1,0)-1))=TRUE,"",IF(OFFSET(Data!$A$1,MATCH($A$11,Data!$CG:$CG,0)-1,MATCH($B15&amp;"/"&amp;Q$1,Data!$1:$1,0)-1)=0,"",OFFSET(Data!$A$1,MATCH($A$11,Data!$CG:$CG,0)-1,MATCH($B15&amp;"/"&amp;Q$1,Data!$1:$1,0)-1)))</f>
        <v/>
      </c>
      <c r="R15" s="139" t="str">
        <f ca="1">IF(ISERROR(OFFSET(Data!$A$1,MATCH($A$11,Data!$CG:$CG,0)-1,MATCH($B15&amp;"/"&amp;R$1,Data!$1:$1,0)-1))=TRUE,"",IF(OFFSET(Data!$A$1,MATCH($A$11,Data!$CG:$CG,0)-1,MATCH($B15&amp;"/"&amp;R$1,Data!$1:$1,0)-1)=0,"",OFFSET(Data!$A$1,MATCH($A$11,Data!$CG:$CG,0)-1,MATCH($B15&amp;"/"&amp;R$1,Data!$1:$1,0)-1)))</f>
        <v/>
      </c>
      <c r="S15" s="139" t="str">
        <f ca="1">IF(ISERROR(OFFSET(Data!$A$1,MATCH($A$11,Data!$CG:$CG,0)-1,MATCH($B15&amp;"/"&amp;S$1,Data!$1:$1,0)-1))=TRUE,"",IF(OFFSET(Data!$A$1,MATCH($A$11,Data!$CG:$CG,0)-1,MATCH($B15&amp;"/"&amp;S$1,Data!$1:$1,0)-1)=0,"",OFFSET(Data!$A$1,MATCH($A$11,Data!$CG:$CG,0)-1,MATCH($B15&amp;"/"&amp;S$1,Data!$1:$1,0)-1)))</f>
        <v/>
      </c>
      <c r="T15" s="140" t="str">
        <f ca="1">IF(ISERROR(OFFSET(Data!$A$1,MATCH($A$11,Data!$CG:$CG,0)-1,MATCH($B15&amp;"/"&amp;T$1,Data!$1:$1,0)-1))=TRUE,"",IF(OFFSET(Data!$A$1,MATCH($A$11,Data!$CG:$CG,0)-1,MATCH($B15&amp;"/"&amp;T$1,Data!$1:$1,0)-1)=0,"",OFFSET(Data!$A$1,MATCH($A$11,Data!$CG:$CG,0)-1,MATCH($B15&amp;"/"&amp;T$1,Data!$1:$1,0)-1)))</f>
        <v/>
      </c>
      <c r="U15" s="139" t="str">
        <f ca="1">IF(ISERROR(OFFSET(Data!$A$1,MATCH($A$11,Data!$CG:$CG,0)-1,MATCH($B15&amp;"/"&amp;U$1,Data!$1:$1,0)-1))=TRUE,"",IF(OFFSET(Data!$A$1,MATCH($A$11,Data!$CG:$CG,0)-1,MATCH($B15&amp;"/"&amp;U$1,Data!$1:$1,0)-1)=0,"",OFFSET(Data!$A$1,MATCH($A$11,Data!$CG:$CG,0)-1,MATCH($B15&amp;"/"&amp;U$1,Data!$1:$1,0)-1)))</f>
        <v/>
      </c>
      <c r="V15" s="139" t="str">
        <f ca="1">IF(ISERROR(OFFSET(Data!$A$1,MATCH($A$11,Data!$CG:$CG,0)-1,MATCH($B15&amp;"/"&amp;V$1,Data!$1:$1,0)-1))=TRUE,"",IF(OFFSET(Data!$A$1,MATCH($A$11,Data!$CG:$CG,0)-1,MATCH($B15&amp;"/"&amp;V$1,Data!$1:$1,0)-1)=0,"",OFFSET(Data!$A$1,MATCH($A$11,Data!$CG:$CG,0)-1,MATCH($B15&amp;"/"&amp;V$1,Data!$1:$1,0)-1)))</f>
        <v/>
      </c>
      <c r="W15" s="139" t="str">
        <f ca="1">IF(ISERROR(OFFSET(Data!$A$1,MATCH($A$11,Data!$CG:$CG,0)-1,MATCH($B15&amp;"/"&amp;W$1,Data!$1:$1,0)-1))=TRUE,"",IF(OFFSET(Data!$A$1,MATCH($A$11,Data!$CG:$CG,0)-1,MATCH($B15&amp;"/"&amp;W$1,Data!$1:$1,0)-1)=0,"",OFFSET(Data!$A$1,MATCH($A$11,Data!$CG:$CG,0)-1,MATCH($B15&amp;"/"&amp;W$1,Data!$1:$1,0)-1)))</f>
        <v/>
      </c>
      <c r="X15" s="139" t="str">
        <f ca="1">IF(ISERROR(OFFSET(Data!$A$1,MATCH($A$11,Data!$CG:$CG,0)-1,MATCH($B15&amp;"/"&amp;X$1,Data!$1:$1,0)-1))=TRUE,"",IF(OFFSET(Data!$A$1,MATCH($A$11,Data!$CG:$CG,0)-1,MATCH($B15&amp;"/"&amp;X$1,Data!$1:$1,0)-1)=0,"",OFFSET(Data!$A$1,MATCH($A$11,Data!$CG:$CG,0)-1,MATCH($B15&amp;"/"&amp;X$1,Data!$1:$1,0)-1)))</f>
        <v/>
      </c>
      <c r="Y15" s="139" t="str">
        <f ca="1">IF(ISERROR(OFFSET(Data!$A$1,MATCH($A$11,Data!$CG:$CG,0)-1,MATCH($B15&amp;"/"&amp;Y$1,Data!$1:$1,0)-1))=TRUE,"",IF(OFFSET(Data!$A$1,MATCH($A$11,Data!$CG:$CG,0)-1,MATCH($B15&amp;"/"&amp;Y$1,Data!$1:$1,0)-1)=0,"",OFFSET(Data!$A$1,MATCH($A$11,Data!$CG:$CG,0)-1,MATCH($B15&amp;"/"&amp;Y$1,Data!$1:$1,0)-1)))</f>
        <v/>
      </c>
      <c r="Z15" s="139" t="str">
        <f ca="1">IF(ISERROR(OFFSET(Data!$A$1,MATCH($A$11,Data!$CG:$CG,0)-1,MATCH($B15&amp;"/"&amp;Z$1,Data!$1:$1,0)-1))=TRUE,"",IF(OFFSET(Data!$A$1,MATCH($A$11,Data!$CG:$CG,0)-1,MATCH($B15&amp;"/"&amp;Z$1,Data!$1:$1,0)-1)=0,"",OFFSET(Data!$A$1,MATCH($A$11,Data!$CG:$CG,0)-1,MATCH($B15&amp;"/"&amp;Z$1,Data!$1:$1,0)-1)))</f>
        <v/>
      </c>
      <c r="AA15" s="139" t="str">
        <f ca="1">IF(ISERROR(OFFSET(Data!$A$1,MATCH($A$11,Data!$CG:$CG,0)-1,MATCH($B15&amp;"/"&amp;AA$1,Data!$1:$1,0)-1))=TRUE,"",IF(OFFSET(Data!$A$1,MATCH($A$11,Data!$CG:$CG,0)-1,MATCH($B15&amp;"/"&amp;AA$1,Data!$1:$1,0)-1)=0,"",OFFSET(Data!$A$1,MATCH($A$11,Data!$CG:$CG,0)-1,MATCH($B15&amp;"/"&amp;AA$1,Data!$1:$1,0)-1)))</f>
        <v/>
      </c>
      <c r="AB15" s="139" t="str">
        <f ca="1">IF(ISERROR(OFFSET(Data!$A$1,MATCH($A$11,Data!$CG:$CG,0)-1,MATCH($B15&amp;"/"&amp;AB$1,Data!$1:$1,0)-1))=TRUE,"",IF(OFFSET(Data!$A$1,MATCH($A$11,Data!$CG:$CG,0)-1,MATCH($B15&amp;"/"&amp;AB$1,Data!$1:$1,0)-1)=0,"",OFFSET(Data!$A$1,MATCH($A$11,Data!$CG:$CG,0)-1,MATCH($B15&amp;"/"&amp;AB$1,Data!$1:$1,0)-1)))</f>
        <v/>
      </c>
      <c r="AC15" s="140" t="str">
        <f ca="1">IF(ISERROR(OFFSET(Data!$A$1,MATCH($A$11,Data!$CG:$CG,0)-1,MATCH($B15&amp;"/"&amp;AC$1,Data!$1:$1,0)-1))=TRUE,"",IF(OFFSET(Data!$A$1,MATCH($A$11,Data!$CG:$CG,0)-1,MATCH($B15&amp;"/"&amp;AC$1,Data!$1:$1,0)-1)=0,"",OFFSET(Data!$A$1,MATCH($A$11,Data!$CG:$CG,0)-1,MATCH($B15&amp;"/"&amp;AC$1,Data!$1:$1,0)-1)))</f>
        <v/>
      </c>
      <c r="AD15" s="198">
        <f ca="1">SUMIF(A15:AA15,"&gt;0",A$2:AA$2)</f>
        <v>0</v>
      </c>
      <c r="AE15" s="199">
        <f ca="1">AF15-AD15</f>
        <v>0</v>
      </c>
      <c r="AF15" s="198">
        <f ca="1">SUM(C15:AC15)</f>
        <v>0</v>
      </c>
      <c r="AG15" s="199">
        <f ca="1">SUM(AF$11:AF15)</f>
        <v>85</v>
      </c>
    </row>
    <row r="16" spans="1:123" s="157" customFormat="1" ht="15" hidden="1" customHeight="1" x14ac:dyDescent="0.25">
      <c r="A16" s="417" t="s">
        <v>41</v>
      </c>
      <c r="B16" s="418"/>
      <c r="C16" s="174">
        <f t="shared" ref="C16:AC16" ca="1" si="3">IF(C$2="no","no",COUNTIF(C$11:C$15,"="&amp;C$2-1))</f>
        <v>1</v>
      </c>
      <c r="D16" s="175">
        <f t="shared" ca="1" si="3"/>
        <v>1</v>
      </c>
      <c r="E16" s="175">
        <f t="shared" ca="1" si="3"/>
        <v>0</v>
      </c>
      <c r="F16" s="175">
        <f t="shared" ca="1" si="3"/>
        <v>0</v>
      </c>
      <c r="G16" s="175">
        <f t="shared" ca="1" si="3"/>
        <v>0</v>
      </c>
      <c r="H16" s="175">
        <f t="shared" ca="1" si="3"/>
        <v>0</v>
      </c>
      <c r="I16" s="175">
        <f t="shared" ca="1" si="3"/>
        <v>0</v>
      </c>
      <c r="J16" s="175">
        <f t="shared" ca="1" si="3"/>
        <v>2</v>
      </c>
      <c r="K16" s="175">
        <f t="shared" ca="1" si="3"/>
        <v>1</v>
      </c>
      <c r="L16" s="175">
        <f t="shared" ca="1" si="3"/>
        <v>0</v>
      </c>
      <c r="M16" s="175">
        <f t="shared" ca="1" si="3"/>
        <v>1</v>
      </c>
      <c r="N16" s="175">
        <f t="shared" ca="1" si="3"/>
        <v>0</v>
      </c>
      <c r="O16" s="175">
        <f t="shared" ca="1" si="3"/>
        <v>0</v>
      </c>
      <c r="P16" s="175" t="str">
        <f t="shared" si="3"/>
        <v>no</v>
      </c>
      <c r="Q16" s="175" t="str">
        <f t="shared" si="3"/>
        <v>no</v>
      </c>
      <c r="R16" s="175" t="str">
        <f t="shared" si="3"/>
        <v>no</v>
      </c>
      <c r="S16" s="175" t="str">
        <f t="shared" si="3"/>
        <v>no</v>
      </c>
      <c r="T16" s="176" t="str">
        <f t="shared" si="3"/>
        <v>no</v>
      </c>
      <c r="U16" s="175" t="str">
        <f t="shared" si="3"/>
        <v>no</v>
      </c>
      <c r="V16" s="175" t="str">
        <f t="shared" si="3"/>
        <v>no</v>
      </c>
      <c r="W16" s="175" t="str">
        <f t="shared" si="3"/>
        <v>no</v>
      </c>
      <c r="X16" s="175" t="str">
        <f t="shared" si="3"/>
        <v>no</v>
      </c>
      <c r="Y16" s="175" t="str">
        <f t="shared" si="3"/>
        <v>no</v>
      </c>
      <c r="Z16" s="175" t="str">
        <f t="shared" si="3"/>
        <v>no</v>
      </c>
      <c r="AA16" s="175" t="str">
        <f t="shared" si="3"/>
        <v>no</v>
      </c>
      <c r="AB16" s="175" t="str">
        <f t="shared" si="3"/>
        <v>no</v>
      </c>
      <c r="AC16" s="177" t="str">
        <f t="shared" si="3"/>
        <v>no</v>
      </c>
      <c r="AD16" s="436">
        <f ca="1">SUM(C16:AC16)</f>
        <v>6</v>
      </c>
      <c r="AE16" s="437"/>
      <c r="AF16" s="437"/>
      <c r="AG16" s="438"/>
      <c r="AH16" s="227"/>
      <c r="AI16" s="234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</row>
    <row r="17" spans="1:78" s="157" customFormat="1" ht="15" hidden="1" customHeight="1" x14ac:dyDescent="0.25">
      <c r="A17" s="419" t="s">
        <v>42</v>
      </c>
      <c r="B17" s="420"/>
      <c r="C17" s="178">
        <f t="array" aca="1" ref="C17" ca="1">IF(C$2="no","no",SUM((C$11:C$15&lt;C$2-1)*(C$11:C$15&gt;0)))</f>
        <v>0</v>
      </c>
      <c r="D17" s="179">
        <f t="array" aca="1" ref="D17" ca="1">IF(D$2="no","no",SUM((D$11:D$15&lt;D$2-1)*(D$11:D$15&gt;0)))</f>
        <v>0</v>
      </c>
      <c r="E17" s="179">
        <f t="array" aca="1" ref="E17" ca="1">IF(E$2="no","no",SUM((E$11:E$15&lt;E$2-1)*(E$11:E$15&gt;0)))</f>
        <v>0</v>
      </c>
      <c r="F17" s="179">
        <f t="array" aca="1" ref="F17" ca="1">IF(F$2="no","no",SUM((F$11:F$15&lt;F$2-1)*(F$11:F$15&gt;0)))</f>
        <v>0</v>
      </c>
      <c r="G17" s="179">
        <f t="array" aca="1" ref="G17" ca="1">IF(G$2="no","no",SUM((G$11:G$15&lt;G$2-1)*(G$11:G$15&gt;0)))</f>
        <v>0</v>
      </c>
      <c r="H17" s="179">
        <f t="array" aca="1" ref="H17" ca="1">IF(H$2="no","no",SUM((H$11:H$15&lt;H$2-1)*(H$11:H$15&gt;0)))</f>
        <v>0</v>
      </c>
      <c r="I17" s="179">
        <f t="array" aca="1" ref="I17" ca="1">IF(I$2="no","no",SUM((I$11:I$15&lt;I$2-1)*(I$11:I$15&gt;0)))</f>
        <v>0</v>
      </c>
      <c r="J17" s="179">
        <f t="array" aca="1" ref="J17" ca="1">IF(J$2="no","no",SUM((J$11:J$15&lt;J$2-1)*(J$11:J$15&gt;0)))</f>
        <v>0</v>
      </c>
      <c r="K17" s="179">
        <f t="array" aca="1" ref="K17" ca="1">IF(K$2="no","no",SUM((K$11:K$15&lt;K$2-1)*(K$11:K$15&gt;0)))</f>
        <v>0</v>
      </c>
      <c r="L17" s="179">
        <f t="array" aca="1" ref="L17" ca="1">IF(L$2="no","no",SUM((L$11:L$15&lt;L$2-1)*(L$11:L$15&gt;0)))</f>
        <v>0</v>
      </c>
      <c r="M17" s="179">
        <f t="array" aca="1" ref="M17" ca="1">IF(M$2="no","no",SUM((M$11:M$15&lt;M$2-1)*(M$11:M$15&gt;0)))</f>
        <v>0</v>
      </c>
      <c r="N17" s="179">
        <f t="array" aca="1" ref="N17" ca="1">IF(N$2="no","no",SUM((N$11:N$15&lt;N$2-1)*(N$11:N$15&gt;0)))</f>
        <v>0</v>
      </c>
      <c r="O17" s="179">
        <f t="array" aca="1" ref="O17" ca="1">IF(O$2="no","no",SUM((O$11:O$15&lt;O$2-1)*(O$11:O$15&gt;0)))</f>
        <v>0</v>
      </c>
      <c r="P17" s="179" t="str">
        <f t="array" ref="P17">IF(P$2="no","no",SUM((P$11:P$15&lt;P$2-1)*(P$11:P$15&gt;0)))</f>
        <v>no</v>
      </c>
      <c r="Q17" s="179" t="str">
        <f t="array" ref="Q17">IF(Q$2="no","no",SUM((Q$11:Q$15&lt;Q$2-1)*(Q$11:Q$15&gt;0)))</f>
        <v>no</v>
      </c>
      <c r="R17" s="179" t="str">
        <f t="array" ref="R17">IF(R$2="no","no",SUM((R$11:R$15&lt;R$2-1)*(R$11:R$15&gt;0)))</f>
        <v>no</v>
      </c>
      <c r="S17" s="179" t="str">
        <f t="array" ref="S17">IF(S$2="no","no",SUM((S$11:S$15&lt;S$2-1)*(S$11:S$15&gt;0)))</f>
        <v>no</v>
      </c>
      <c r="T17" s="180" t="str">
        <f t="array" ref="T17">IF(T$2="no","no",SUM((T$11:T$15&lt;T$2-1)*(T$11:T$15&gt;0)))</f>
        <v>no</v>
      </c>
      <c r="U17" s="179" t="str">
        <f t="array" ref="U17">IF(U$2="no","no",SUM((U$11:U$15&lt;U$2-1)*(U$11:U$15&gt;0)))</f>
        <v>no</v>
      </c>
      <c r="V17" s="179" t="str">
        <f t="array" ref="V17">IF(V$2="no","no",SUM((V$11:V$15&lt;V$2-1)*(V$11:V$15&gt;0)))</f>
        <v>no</v>
      </c>
      <c r="W17" s="179" t="str">
        <f t="array" ref="W17">IF(W$2="no","no",SUM((W$11:W$15&lt;W$2-1)*(W$11:W$15&gt;0)))</f>
        <v>no</v>
      </c>
      <c r="X17" s="179" t="str">
        <f t="array" ref="X17">IF(X$2="no","no",SUM((X$11:X$15&lt;X$2-1)*(X$11:X$15&gt;0)))</f>
        <v>no</v>
      </c>
      <c r="Y17" s="179" t="str">
        <f t="array" ref="Y17">IF(Y$2="no","no",SUM((Y$11:Y$15&lt;Y$2-1)*(Y$11:Y$15&gt;0)))</f>
        <v>no</v>
      </c>
      <c r="Z17" s="179" t="str">
        <f t="array" ref="Z17">IF(Z$2="no","no",SUM((Z$11:Z$15&lt;Z$2-1)*(Z$11:Z$15&gt;0)))</f>
        <v>no</v>
      </c>
      <c r="AA17" s="179" t="str">
        <f t="array" ref="AA17">IF(AA$2="no","no",SUM((AA$11:AA$15&lt;AA$2-1)*(AA$11:AA$15&gt;0)))</f>
        <v>no</v>
      </c>
      <c r="AB17" s="179" t="str">
        <f t="array" ref="AB17">IF(AB$2="no","no",SUM((AB$11:AB$15&lt;AB$2-1)*(AB$11:AB$15&gt;0)))</f>
        <v>no</v>
      </c>
      <c r="AC17" s="181" t="str">
        <f t="array" ref="AC17">IF(AC$2="no","no",SUM((AC$11:AC$15&lt;AC$2-1)*(AC$11:AC$15&gt;0)))</f>
        <v>no</v>
      </c>
      <c r="AD17" s="421">
        <f ca="1">SUM(C17:AC17)</f>
        <v>0</v>
      </c>
      <c r="AE17" s="422"/>
      <c r="AF17" s="422"/>
      <c r="AG17" s="423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</row>
    <row r="18" spans="1:78" s="157" customFormat="1" ht="15" hidden="1" customHeight="1" x14ac:dyDescent="0.25">
      <c r="A18" s="419" t="s">
        <v>184</v>
      </c>
      <c r="B18" s="420"/>
      <c r="C18" s="178">
        <f t="shared" ref="C18:AC18" ca="1" si="4">IF(C$2="no","no",COUNTIF(C$11:C$15,"="&amp;C$2+1))</f>
        <v>0</v>
      </c>
      <c r="D18" s="179">
        <f t="shared" ca="1" si="4"/>
        <v>0</v>
      </c>
      <c r="E18" s="179">
        <f t="shared" ca="1" si="4"/>
        <v>2</v>
      </c>
      <c r="F18" s="179">
        <f t="shared" ca="1" si="4"/>
        <v>0</v>
      </c>
      <c r="G18" s="179">
        <f t="shared" ca="1" si="4"/>
        <v>1</v>
      </c>
      <c r="H18" s="179">
        <f t="shared" ca="1" si="4"/>
        <v>1</v>
      </c>
      <c r="I18" s="179">
        <f t="shared" ca="1" si="4"/>
        <v>0</v>
      </c>
      <c r="J18" s="179">
        <f t="shared" ca="1" si="4"/>
        <v>0</v>
      </c>
      <c r="K18" s="179">
        <f t="shared" ca="1" si="4"/>
        <v>0</v>
      </c>
      <c r="L18" s="179">
        <f t="shared" ca="1" si="4"/>
        <v>1</v>
      </c>
      <c r="M18" s="179">
        <f t="shared" ca="1" si="4"/>
        <v>1</v>
      </c>
      <c r="N18" s="179">
        <f t="shared" ca="1" si="4"/>
        <v>1</v>
      </c>
      <c r="O18" s="179">
        <f t="shared" ca="1" si="4"/>
        <v>0</v>
      </c>
      <c r="P18" s="179" t="str">
        <f t="shared" si="4"/>
        <v>no</v>
      </c>
      <c r="Q18" s="179" t="str">
        <f t="shared" si="4"/>
        <v>no</v>
      </c>
      <c r="R18" s="179" t="str">
        <f t="shared" si="4"/>
        <v>no</v>
      </c>
      <c r="S18" s="179" t="str">
        <f t="shared" si="4"/>
        <v>no</v>
      </c>
      <c r="T18" s="180" t="str">
        <f t="shared" si="4"/>
        <v>no</v>
      </c>
      <c r="U18" s="179" t="str">
        <f t="shared" si="4"/>
        <v>no</v>
      </c>
      <c r="V18" s="179" t="str">
        <f t="shared" si="4"/>
        <v>no</v>
      </c>
      <c r="W18" s="179" t="str">
        <f t="shared" si="4"/>
        <v>no</v>
      </c>
      <c r="X18" s="179" t="str">
        <f t="shared" si="4"/>
        <v>no</v>
      </c>
      <c r="Y18" s="179" t="str">
        <f t="shared" si="4"/>
        <v>no</v>
      </c>
      <c r="Z18" s="179" t="str">
        <f t="shared" si="4"/>
        <v>no</v>
      </c>
      <c r="AA18" s="179" t="str">
        <f t="shared" si="4"/>
        <v>no</v>
      </c>
      <c r="AB18" s="179" t="str">
        <f t="shared" si="4"/>
        <v>no</v>
      </c>
      <c r="AC18" s="181" t="str">
        <f t="shared" si="4"/>
        <v>no</v>
      </c>
      <c r="AD18" s="421">
        <f ca="1">SUM(C18:AC18)</f>
        <v>7</v>
      </c>
      <c r="AE18" s="422"/>
      <c r="AF18" s="422"/>
      <c r="AG18" s="423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</row>
    <row r="19" spans="1:78" s="157" customFormat="1" ht="15.75" hidden="1" customHeight="1" thickBot="1" x14ac:dyDescent="0.3">
      <c r="A19" s="429" t="s">
        <v>43</v>
      </c>
      <c r="B19" s="430"/>
      <c r="C19" s="182">
        <f t="shared" ref="C19:AC19" ca="1" si="5">IF(C$2="no","no",COUNTIF(C$11:C$15,"&gt;"&amp;C$2+1))</f>
        <v>0</v>
      </c>
      <c r="D19" s="183">
        <f t="shared" ca="1" si="5"/>
        <v>0</v>
      </c>
      <c r="E19" s="183">
        <f t="shared" ca="1" si="5"/>
        <v>0</v>
      </c>
      <c r="F19" s="183">
        <f t="shared" ca="1" si="5"/>
        <v>0</v>
      </c>
      <c r="G19" s="183">
        <f t="shared" ca="1" si="5"/>
        <v>0</v>
      </c>
      <c r="H19" s="183">
        <f t="shared" ca="1" si="5"/>
        <v>0</v>
      </c>
      <c r="I19" s="183">
        <f t="shared" ca="1" si="5"/>
        <v>0</v>
      </c>
      <c r="J19" s="183">
        <f t="shared" ca="1" si="5"/>
        <v>0</v>
      </c>
      <c r="K19" s="183">
        <f t="shared" ca="1" si="5"/>
        <v>1</v>
      </c>
      <c r="L19" s="183">
        <f t="shared" ca="1" si="5"/>
        <v>0</v>
      </c>
      <c r="M19" s="183">
        <f t="shared" ca="1" si="5"/>
        <v>0</v>
      </c>
      <c r="N19" s="183">
        <f t="shared" ca="1" si="5"/>
        <v>0</v>
      </c>
      <c r="O19" s="183">
        <f t="shared" ca="1" si="5"/>
        <v>0</v>
      </c>
      <c r="P19" s="183" t="str">
        <f t="shared" si="5"/>
        <v>no</v>
      </c>
      <c r="Q19" s="183" t="str">
        <f t="shared" si="5"/>
        <v>no</v>
      </c>
      <c r="R19" s="183" t="str">
        <f t="shared" si="5"/>
        <v>no</v>
      </c>
      <c r="S19" s="183" t="str">
        <f t="shared" si="5"/>
        <v>no</v>
      </c>
      <c r="T19" s="184" t="str">
        <f t="shared" si="5"/>
        <v>no</v>
      </c>
      <c r="U19" s="183" t="str">
        <f t="shared" si="5"/>
        <v>no</v>
      </c>
      <c r="V19" s="183" t="str">
        <f t="shared" si="5"/>
        <v>no</v>
      </c>
      <c r="W19" s="183" t="str">
        <f t="shared" si="5"/>
        <v>no</v>
      </c>
      <c r="X19" s="183" t="str">
        <f t="shared" si="5"/>
        <v>no</v>
      </c>
      <c r="Y19" s="183" t="str">
        <f t="shared" si="5"/>
        <v>no</v>
      </c>
      <c r="Z19" s="183" t="str">
        <f t="shared" si="5"/>
        <v>no</v>
      </c>
      <c r="AA19" s="183" t="str">
        <f t="shared" si="5"/>
        <v>no</v>
      </c>
      <c r="AB19" s="183" t="str">
        <f t="shared" si="5"/>
        <v>no</v>
      </c>
      <c r="AC19" s="185" t="str">
        <f t="shared" si="5"/>
        <v>no</v>
      </c>
      <c r="AD19" s="431">
        <f ca="1">SUM(C19:AC19)</f>
        <v>1</v>
      </c>
      <c r="AE19" s="432"/>
      <c r="AF19" s="432"/>
      <c r="AG19" s="433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</row>
    <row r="20" spans="1:78" s="231" customFormat="1" x14ac:dyDescent="0.25">
      <c r="A20" s="229"/>
      <c r="B20" s="229" t="s">
        <v>37</v>
      </c>
      <c r="C20" s="229">
        <f t="shared" ref="C20:AC20" ca="1" si="6">C16*-1</f>
        <v>-1</v>
      </c>
      <c r="D20" s="229">
        <f t="shared" ca="1" si="6"/>
        <v>-1</v>
      </c>
      <c r="E20" s="229">
        <f t="shared" ca="1" si="6"/>
        <v>0</v>
      </c>
      <c r="F20" s="229">
        <f t="shared" ca="1" si="6"/>
        <v>0</v>
      </c>
      <c r="G20" s="229">
        <f t="shared" ca="1" si="6"/>
        <v>0</v>
      </c>
      <c r="H20" s="229">
        <f t="shared" ca="1" si="6"/>
        <v>0</v>
      </c>
      <c r="I20" s="229">
        <f t="shared" ca="1" si="6"/>
        <v>0</v>
      </c>
      <c r="J20" s="229">
        <f t="shared" ca="1" si="6"/>
        <v>-2</v>
      </c>
      <c r="K20" s="229">
        <f t="shared" ca="1" si="6"/>
        <v>-1</v>
      </c>
      <c r="L20" s="229">
        <f t="shared" ca="1" si="6"/>
        <v>0</v>
      </c>
      <c r="M20" s="229">
        <f t="shared" ca="1" si="6"/>
        <v>-1</v>
      </c>
      <c r="N20" s="229">
        <f t="shared" ca="1" si="6"/>
        <v>0</v>
      </c>
      <c r="O20" s="229">
        <f t="shared" ca="1" si="6"/>
        <v>0</v>
      </c>
      <c r="P20" s="229" t="e">
        <f t="shared" si="6"/>
        <v>#VALUE!</v>
      </c>
      <c r="Q20" s="229" t="e">
        <f t="shared" si="6"/>
        <v>#VALUE!</v>
      </c>
      <c r="R20" s="229" t="e">
        <f t="shared" si="6"/>
        <v>#VALUE!</v>
      </c>
      <c r="S20" s="229" t="e">
        <f t="shared" si="6"/>
        <v>#VALUE!</v>
      </c>
      <c r="T20" s="229" t="e">
        <f t="shared" si="6"/>
        <v>#VALUE!</v>
      </c>
      <c r="U20" s="229" t="e">
        <f t="shared" si="6"/>
        <v>#VALUE!</v>
      </c>
      <c r="V20" s="229" t="e">
        <f t="shared" si="6"/>
        <v>#VALUE!</v>
      </c>
      <c r="W20" s="229" t="e">
        <f t="shared" si="6"/>
        <v>#VALUE!</v>
      </c>
      <c r="X20" s="229" t="e">
        <f t="shared" si="6"/>
        <v>#VALUE!</v>
      </c>
      <c r="Y20" s="229" t="e">
        <f t="shared" si="6"/>
        <v>#VALUE!</v>
      </c>
      <c r="Z20" s="229" t="e">
        <f t="shared" si="6"/>
        <v>#VALUE!</v>
      </c>
      <c r="AA20" s="229" t="e">
        <f t="shared" si="6"/>
        <v>#VALUE!</v>
      </c>
      <c r="AB20" s="229" t="e">
        <f t="shared" si="6"/>
        <v>#VALUE!</v>
      </c>
      <c r="AC20" s="229" t="e">
        <f t="shared" si="6"/>
        <v>#VALUE!</v>
      </c>
      <c r="AD20" s="235"/>
      <c r="AE20" s="235"/>
      <c r="AF20" s="235"/>
      <c r="AG20" s="235"/>
    </row>
    <row r="21" spans="1:78" s="231" customFormat="1" x14ac:dyDescent="0.25">
      <c r="B21" s="231" t="s">
        <v>39</v>
      </c>
      <c r="C21" s="231">
        <f t="shared" ref="C21:AC21" ca="1" si="7">C17*-1</f>
        <v>0</v>
      </c>
      <c r="D21" s="231">
        <f t="shared" ca="1" si="7"/>
        <v>0</v>
      </c>
      <c r="E21" s="231">
        <f t="shared" ca="1" si="7"/>
        <v>0</v>
      </c>
      <c r="F21" s="231">
        <f t="shared" ca="1" si="7"/>
        <v>0</v>
      </c>
      <c r="G21" s="231">
        <f t="shared" ca="1" si="7"/>
        <v>0</v>
      </c>
      <c r="H21" s="231">
        <f t="shared" ca="1" si="7"/>
        <v>0</v>
      </c>
      <c r="I21" s="231">
        <f t="shared" ca="1" si="7"/>
        <v>0</v>
      </c>
      <c r="J21" s="231">
        <f t="shared" ca="1" si="7"/>
        <v>0</v>
      </c>
      <c r="K21" s="231">
        <f t="shared" ca="1" si="7"/>
        <v>0</v>
      </c>
      <c r="L21" s="231">
        <f t="shared" ca="1" si="7"/>
        <v>0</v>
      </c>
      <c r="M21" s="231">
        <f t="shared" ca="1" si="7"/>
        <v>0</v>
      </c>
      <c r="N21" s="231">
        <f t="shared" ca="1" si="7"/>
        <v>0</v>
      </c>
      <c r="O21" s="231">
        <f t="shared" ca="1" si="7"/>
        <v>0</v>
      </c>
      <c r="P21" s="231" t="e">
        <f t="shared" si="7"/>
        <v>#VALUE!</v>
      </c>
      <c r="Q21" s="231" t="e">
        <f t="shared" si="7"/>
        <v>#VALUE!</v>
      </c>
      <c r="R21" s="231" t="e">
        <f t="shared" si="7"/>
        <v>#VALUE!</v>
      </c>
      <c r="S21" s="231" t="e">
        <f t="shared" si="7"/>
        <v>#VALUE!</v>
      </c>
      <c r="T21" s="231" t="e">
        <f t="shared" si="7"/>
        <v>#VALUE!</v>
      </c>
      <c r="U21" s="231" t="e">
        <f t="shared" si="7"/>
        <v>#VALUE!</v>
      </c>
      <c r="V21" s="231" t="e">
        <f t="shared" si="7"/>
        <v>#VALUE!</v>
      </c>
      <c r="W21" s="231" t="e">
        <f t="shared" si="7"/>
        <v>#VALUE!</v>
      </c>
      <c r="X21" s="231" t="e">
        <f t="shared" si="7"/>
        <v>#VALUE!</v>
      </c>
      <c r="Y21" s="231" t="e">
        <f t="shared" si="7"/>
        <v>#VALUE!</v>
      </c>
      <c r="Z21" s="231" t="e">
        <f t="shared" si="7"/>
        <v>#VALUE!</v>
      </c>
      <c r="AA21" s="231" t="e">
        <f t="shared" si="7"/>
        <v>#VALUE!</v>
      </c>
      <c r="AB21" s="231" t="e">
        <f t="shared" si="7"/>
        <v>#VALUE!</v>
      </c>
      <c r="AC21" s="231" t="e">
        <f t="shared" si="7"/>
        <v>#VALUE!</v>
      </c>
      <c r="AD21" s="236"/>
      <c r="AE21" s="236"/>
      <c r="AF21" s="236"/>
      <c r="AG21" s="236"/>
    </row>
    <row r="22" spans="1:78" s="231" customFormat="1" x14ac:dyDescent="0.25">
      <c r="B22" s="231" t="s">
        <v>19</v>
      </c>
      <c r="C22" s="231">
        <f t="shared" ref="C22:AC22" ca="1" si="8">C18</f>
        <v>0</v>
      </c>
      <c r="D22" s="231">
        <f t="shared" ca="1" si="8"/>
        <v>0</v>
      </c>
      <c r="E22" s="231">
        <f t="shared" ca="1" si="8"/>
        <v>2</v>
      </c>
      <c r="F22" s="231">
        <f t="shared" ca="1" si="8"/>
        <v>0</v>
      </c>
      <c r="G22" s="231">
        <f t="shared" ca="1" si="8"/>
        <v>1</v>
      </c>
      <c r="H22" s="231">
        <f t="shared" ca="1" si="8"/>
        <v>1</v>
      </c>
      <c r="I22" s="231">
        <f t="shared" ca="1" si="8"/>
        <v>0</v>
      </c>
      <c r="J22" s="231">
        <f t="shared" ca="1" si="8"/>
        <v>0</v>
      </c>
      <c r="K22" s="231">
        <f t="shared" ca="1" si="8"/>
        <v>0</v>
      </c>
      <c r="L22" s="231">
        <f t="shared" ca="1" si="8"/>
        <v>1</v>
      </c>
      <c r="M22" s="231">
        <f t="shared" ca="1" si="8"/>
        <v>1</v>
      </c>
      <c r="N22" s="231">
        <f t="shared" ca="1" si="8"/>
        <v>1</v>
      </c>
      <c r="O22" s="231">
        <f t="shared" ca="1" si="8"/>
        <v>0</v>
      </c>
      <c r="P22" s="231" t="str">
        <f t="shared" si="8"/>
        <v>no</v>
      </c>
      <c r="Q22" s="231" t="str">
        <f t="shared" si="8"/>
        <v>no</v>
      </c>
      <c r="R22" s="231" t="str">
        <f t="shared" si="8"/>
        <v>no</v>
      </c>
      <c r="S22" s="231" t="str">
        <f t="shared" si="8"/>
        <v>no</v>
      </c>
      <c r="T22" s="231" t="str">
        <f t="shared" si="8"/>
        <v>no</v>
      </c>
      <c r="U22" s="231" t="str">
        <f t="shared" si="8"/>
        <v>no</v>
      </c>
      <c r="V22" s="231" t="str">
        <f t="shared" si="8"/>
        <v>no</v>
      </c>
      <c r="W22" s="231" t="str">
        <f t="shared" si="8"/>
        <v>no</v>
      </c>
      <c r="X22" s="231" t="str">
        <f t="shared" si="8"/>
        <v>no</v>
      </c>
      <c r="Y22" s="231" t="str">
        <f t="shared" si="8"/>
        <v>no</v>
      </c>
      <c r="Z22" s="231" t="str">
        <f t="shared" si="8"/>
        <v>no</v>
      </c>
      <c r="AA22" s="231" t="str">
        <f t="shared" si="8"/>
        <v>no</v>
      </c>
      <c r="AB22" s="231" t="str">
        <f t="shared" si="8"/>
        <v>no</v>
      </c>
      <c r="AC22" s="231" t="str">
        <f t="shared" si="8"/>
        <v>no</v>
      </c>
      <c r="AD22" s="236"/>
      <c r="AE22" s="236"/>
      <c r="AF22" s="236"/>
      <c r="AG22" s="236"/>
    </row>
    <row r="23" spans="1:78" s="231" customFormat="1" x14ac:dyDescent="0.25">
      <c r="B23" s="231" t="s">
        <v>38</v>
      </c>
      <c r="C23" s="231">
        <f t="shared" ref="C23:AC23" ca="1" si="9">C19</f>
        <v>0</v>
      </c>
      <c r="D23" s="231">
        <f t="shared" ca="1" si="9"/>
        <v>0</v>
      </c>
      <c r="E23" s="231">
        <f t="shared" ca="1" si="9"/>
        <v>0</v>
      </c>
      <c r="F23" s="231">
        <f t="shared" ca="1" si="9"/>
        <v>0</v>
      </c>
      <c r="G23" s="231">
        <f t="shared" ca="1" si="9"/>
        <v>0</v>
      </c>
      <c r="H23" s="231">
        <f t="shared" ca="1" si="9"/>
        <v>0</v>
      </c>
      <c r="I23" s="231">
        <f t="shared" ca="1" si="9"/>
        <v>0</v>
      </c>
      <c r="J23" s="231">
        <f t="shared" ca="1" si="9"/>
        <v>0</v>
      </c>
      <c r="K23" s="231">
        <f t="shared" ca="1" si="9"/>
        <v>1</v>
      </c>
      <c r="L23" s="231">
        <f t="shared" ref="L23:T23" ca="1" si="10">L19</f>
        <v>0</v>
      </c>
      <c r="M23" s="231">
        <f t="shared" ca="1" si="10"/>
        <v>0</v>
      </c>
      <c r="N23" s="231">
        <f t="shared" ca="1" si="10"/>
        <v>0</v>
      </c>
      <c r="O23" s="231">
        <f t="shared" ca="1" si="10"/>
        <v>0</v>
      </c>
      <c r="P23" s="231" t="str">
        <f t="shared" si="10"/>
        <v>no</v>
      </c>
      <c r="Q23" s="231" t="str">
        <f t="shared" si="10"/>
        <v>no</v>
      </c>
      <c r="R23" s="231" t="str">
        <f t="shared" si="10"/>
        <v>no</v>
      </c>
      <c r="S23" s="231" t="str">
        <f t="shared" si="10"/>
        <v>no</v>
      </c>
      <c r="T23" s="231" t="str">
        <f t="shared" si="10"/>
        <v>no</v>
      </c>
      <c r="U23" s="231" t="str">
        <f t="shared" si="9"/>
        <v>no</v>
      </c>
      <c r="V23" s="231" t="str">
        <f t="shared" si="9"/>
        <v>no</v>
      </c>
      <c r="W23" s="231" t="str">
        <f t="shared" si="9"/>
        <v>no</v>
      </c>
      <c r="X23" s="231" t="str">
        <f t="shared" si="9"/>
        <v>no</v>
      </c>
      <c r="Y23" s="231" t="str">
        <f t="shared" si="9"/>
        <v>no</v>
      </c>
      <c r="Z23" s="231" t="str">
        <f t="shared" si="9"/>
        <v>no</v>
      </c>
      <c r="AA23" s="231" t="str">
        <f t="shared" si="9"/>
        <v>no</v>
      </c>
      <c r="AB23" s="231" t="str">
        <f t="shared" si="9"/>
        <v>no</v>
      </c>
      <c r="AC23" s="231" t="str">
        <f t="shared" si="9"/>
        <v>no</v>
      </c>
      <c r="AD23" s="236"/>
      <c r="AE23" s="236"/>
      <c r="AF23" s="236"/>
      <c r="AG23" s="236"/>
    </row>
    <row r="24" spans="1:78" s="227" customFormat="1" x14ac:dyDescent="0.25">
      <c r="C24" s="299">
        <f t="shared" ref="C24:AC24" ca="1" si="11">C5-C4</f>
        <v>-0.5</v>
      </c>
      <c r="D24" s="299">
        <f t="shared" ca="1" si="11"/>
        <v>0</v>
      </c>
      <c r="E24" s="299">
        <f t="shared" ca="1" si="11"/>
        <v>0.66666666666666652</v>
      </c>
      <c r="F24" s="299">
        <f t="shared" ca="1" si="11"/>
        <v>-8.3333333333333481E-2</v>
      </c>
      <c r="G24" s="299">
        <f t="shared" ca="1" si="11"/>
        <v>0.41666666666666652</v>
      </c>
      <c r="H24" s="299">
        <f t="shared" ca="1" si="11"/>
        <v>-0.25</v>
      </c>
      <c r="I24" s="299">
        <f t="shared" ca="1" si="11"/>
        <v>-0.33333333333333348</v>
      </c>
      <c r="J24" s="299">
        <f t="shared" ca="1" si="11"/>
        <v>-0.75</v>
      </c>
      <c r="K24" s="299">
        <f t="shared" ca="1" si="11"/>
        <v>0.16666666666666696</v>
      </c>
      <c r="L24" s="299">
        <f t="shared" ca="1" si="11"/>
        <v>-0.5</v>
      </c>
      <c r="M24" s="299">
        <f t="shared" ca="1" si="11"/>
        <v>-0.16666666666666652</v>
      </c>
      <c r="N24" s="299">
        <f t="shared" ca="1" si="11"/>
        <v>8.3333333333333481E-2</v>
      </c>
      <c r="O24" s="299">
        <f t="shared" ca="1" si="11"/>
        <v>-0.33333333333333304</v>
      </c>
      <c r="P24" s="299" t="e">
        <f t="shared" ca="1" si="11"/>
        <v>#VALUE!</v>
      </c>
      <c r="Q24" s="299" t="e">
        <f t="shared" ca="1" si="11"/>
        <v>#VALUE!</v>
      </c>
      <c r="R24" s="299" t="e">
        <f t="shared" ca="1" si="11"/>
        <v>#VALUE!</v>
      </c>
      <c r="S24" s="299" t="e">
        <f t="shared" ca="1" si="11"/>
        <v>#VALUE!</v>
      </c>
      <c r="T24" s="299" t="e">
        <f t="shared" ca="1" si="11"/>
        <v>#VALUE!</v>
      </c>
      <c r="U24" s="299" t="e">
        <f t="shared" ca="1" si="11"/>
        <v>#VALUE!</v>
      </c>
      <c r="V24" s="299" t="e">
        <f t="shared" ca="1" si="11"/>
        <v>#VALUE!</v>
      </c>
      <c r="W24" s="299" t="e">
        <f t="shared" ca="1" si="11"/>
        <v>#VALUE!</v>
      </c>
      <c r="X24" s="299" t="e">
        <f t="shared" ca="1" si="11"/>
        <v>#VALUE!</v>
      </c>
      <c r="Y24" s="299" t="e">
        <f t="shared" ca="1" si="11"/>
        <v>#VALUE!</v>
      </c>
      <c r="Z24" s="299" t="e">
        <f t="shared" ca="1" si="11"/>
        <v>#VALUE!</v>
      </c>
      <c r="AA24" s="299" t="e">
        <f t="shared" ca="1" si="11"/>
        <v>#VALUE!</v>
      </c>
      <c r="AB24" s="299" t="e">
        <f t="shared" ca="1" si="11"/>
        <v>#VALUE!</v>
      </c>
      <c r="AC24" s="299" t="e">
        <f t="shared" ca="1" si="11"/>
        <v>#VALUE!</v>
      </c>
    </row>
    <row r="25" spans="1:78" s="227" customFormat="1" x14ac:dyDescent="0.25">
      <c r="C25" s="299">
        <f t="shared" ref="C25:AC25" ca="1" si="12">C5-C2</f>
        <v>-0.5</v>
      </c>
      <c r="D25" s="299">
        <f t="shared" ca="1" si="12"/>
        <v>-0.5</v>
      </c>
      <c r="E25" s="299">
        <f t="shared" ca="1" si="12"/>
        <v>1</v>
      </c>
      <c r="F25" s="299">
        <f t="shared" ca="1" si="12"/>
        <v>0</v>
      </c>
      <c r="G25" s="299">
        <f t="shared" ca="1" si="12"/>
        <v>0.5</v>
      </c>
      <c r="H25" s="299">
        <f t="shared" ca="1" si="12"/>
        <v>0.5</v>
      </c>
      <c r="I25" s="299">
        <f t="shared" ca="1" si="12"/>
        <v>0</v>
      </c>
      <c r="J25" s="299">
        <f t="shared" ca="1" si="12"/>
        <v>-1</v>
      </c>
      <c r="K25" s="299">
        <f t="shared" ca="1" si="12"/>
        <v>0.5</v>
      </c>
      <c r="L25" s="299">
        <f t="shared" ca="1" si="12"/>
        <v>0.5</v>
      </c>
      <c r="M25" s="299">
        <f t="shared" ca="1" si="12"/>
        <v>0</v>
      </c>
      <c r="N25" s="299">
        <f t="shared" ca="1" si="12"/>
        <v>0.5</v>
      </c>
      <c r="O25" s="299">
        <f t="shared" ca="1" si="12"/>
        <v>0</v>
      </c>
      <c r="P25" s="299" t="e">
        <f t="shared" si="12"/>
        <v>#VALUE!</v>
      </c>
      <c r="Q25" s="299" t="e">
        <f t="shared" si="12"/>
        <v>#VALUE!</v>
      </c>
      <c r="R25" s="299" t="e">
        <f t="shared" si="12"/>
        <v>#VALUE!</v>
      </c>
      <c r="S25" s="299" t="e">
        <f t="shared" si="12"/>
        <v>#VALUE!</v>
      </c>
      <c r="T25" s="299" t="e">
        <f t="shared" si="12"/>
        <v>#VALUE!</v>
      </c>
      <c r="U25" s="299" t="e">
        <f t="shared" si="12"/>
        <v>#VALUE!</v>
      </c>
      <c r="V25" s="299" t="e">
        <f t="shared" si="12"/>
        <v>#VALUE!</v>
      </c>
      <c r="W25" s="299" t="e">
        <f t="shared" si="12"/>
        <v>#VALUE!</v>
      </c>
      <c r="X25" s="299" t="e">
        <f t="shared" si="12"/>
        <v>#VALUE!</v>
      </c>
      <c r="Y25" s="299" t="e">
        <f t="shared" si="12"/>
        <v>#VALUE!</v>
      </c>
      <c r="Z25" s="299" t="e">
        <f t="shared" si="12"/>
        <v>#VALUE!</v>
      </c>
      <c r="AA25" s="299" t="e">
        <f t="shared" si="12"/>
        <v>#VALUE!</v>
      </c>
      <c r="AB25" s="299" t="e">
        <f t="shared" si="12"/>
        <v>#VALUE!</v>
      </c>
      <c r="AC25" s="299" t="e">
        <f t="shared" si="12"/>
        <v>#VALUE!</v>
      </c>
    </row>
    <row r="26" spans="1:78" s="227" customFormat="1" x14ac:dyDescent="0.25">
      <c r="U26" s="231"/>
    </row>
    <row r="27" spans="1:78" s="227" customFormat="1" x14ac:dyDescent="0.25">
      <c r="U27" s="231"/>
    </row>
    <row r="28" spans="1:78" s="227" customFormat="1" x14ac:dyDescent="0.25">
      <c r="U28" s="231"/>
    </row>
    <row r="29" spans="1:78" s="227" customFormat="1" x14ac:dyDescent="0.25">
      <c r="U29" s="231"/>
    </row>
    <row r="30" spans="1:78" s="227" customFormat="1" x14ac:dyDescent="0.25">
      <c r="U30" s="231"/>
    </row>
    <row r="31" spans="1:78" s="227" customFormat="1" x14ac:dyDescent="0.25">
      <c r="U31" s="231"/>
    </row>
    <row r="32" spans="1:78" s="227" customFormat="1" x14ac:dyDescent="0.25">
      <c r="U32" s="231"/>
    </row>
    <row r="33" spans="21:21" s="227" customFormat="1" x14ac:dyDescent="0.25">
      <c r="U33" s="231"/>
    </row>
    <row r="34" spans="21:21" s="227" customFormat="1" x14ac:dyDescent="0.25">
      <c r="U34" s="231"/>
    </row>
    <row r="35" spans="21:21" s="227" customFormat="1" x14ac:dyDescent="0.25">
      <c r="U35" s="231"/>
    </row>
    <row r="36" spans="21:21" s="227" customFormat="1" x14ac:dyDescent="0.25">
      <c r="U36" s="231"/>
    </row>
    <row r="37" spans="21:21" s="227" customFormat="1" x14ac:dyDescent="0.25">
      <c r="U37" s="231"/>
    </row>
    <row r="38" spans="21:21" s="227" customFormat="1" x14ac:dyDescent="0.25">
      <c r="U38" s="231"/>
    </row>
    <row r="39" spans="21:21" s="227" customFormat="1" x14ac:dyDescent="0.25">
      <c r="U39" s="231"/>
    </row>
    <row r="40" spans="21:21" s="227" customFormat="1" x14ac:dyDescent="0.25">
      <c r="U40" s="231"/>
    </row>
    <row r="41" spans="21:21" s="227" customFormat="1" x14ac:dyDescent="0.25">
      <c r="U41" s="231"/>
    </row>
    <row r="42" spans="21:21" s="227" customFormat="1" x14ac:dyDescent="0.25">
      <c r="U42" s="231"/>
    </row>
    <row r="43" spans="21:21" s="227" customFormat="1" x14ac:dyDescent="0.25">
      <c r="U43" s="231"/>
    </row>
    <row r="44" spans="21:21" s="227" customFormat="1" x14ac:dyDescent="0.25">
      <c r="U44" s="231"/>
    </row>
    <row r="45" spans="21:21" s="227" customFormat="1" x14ac:dyDescent="0.25">
      <c r="U45" s="231"/>
    </row>
    <row r="46" spans="21:21" s="227" customFormat="1" x14ac:dyDescent="0.25">
      <c r="U46" s="231"/>
    </row>
    <row r="47" spans="21:21" s="227" customFormat="1" x14ac:dyDescent="0.25">
      <c r="U47" s="231"/>
    </row>
    <row r="48" spans="21:21" s="227" customFormat="1" x14ac:dyDescent="0.25">
      <c r="U48" s="231"/>
    </row>
    <row r="49" spans="21:21" s="227" customFormat="1" x14ac:dyDescent="0.25">
      <c r="U49" s="231"/>
    </row>
    <row r="50" spans="21:21" s="227" customFormat="1" x14ac:dyDescent="0.25">
      <c r="U50" s="231"/>
    </row>
    <row r="51" spans="21:21" s="227" customFormat="1" x14ac:dyDescent="0.25">
      <c r="U51" s="231"/>
    </row>
    <row r="52" spans="21:21" s="227" customFormat="1" x14ac:dyDescent="0.25">
      <c r="U52" s="231"/>
    </row>
    <row r="53" spans="21:21" s="227" customFormat="1" x14ac:dyDescent="0.25">
      <c r="U53" s="231"/>
    </row>
    <row r="54" spans="21:21" s="227" customFormat="1" x14ac:dyDescent="0.25">
      <c r="U54" s="231"/>
    </row>
    <row r="55" spans="21:21" s="227" customFormat="1" x14ac:dyDescent="0.25">
      <c r="U55" s="231"/>
    </row>
    <row r="56" spans="21:21" s="227" customFormat="1" x14ac:dyDescent="0.25">
      <c r="U56" s="231"/>
    </row>
    <row r="57" spans="21:21" s="227" customFormat="1" x14ac:dyDescent="0.25">
      <c r="U57" s="231"/>
    </row>
    <row r="58" spans="21:21" s="227" customFormat="1" x14ac:dyDescent="0.25">
      <c r="U58" s="231"/>
    </row>
    <row r="59" spans="21:21" s="227" customFormat="1" x14ac:dyDescent="0.25">
      <c r="U59" s="231"/>
    </row>
    <row r="60" spans="21:21" s="227" customFormat="1" x14ac:dyDescent="0.25">
      <c r="U60" s="231"/>
    </row>
    <row r="61" spans="21:21" s="227" customFormat="1" x14ac:dyDescent="0.25">
      <c r="U61" s="231"/>
    </row>
    <row r="62" spans="21:21" s="227" customFormat="1" x14ac:dyDescent="0.25">
      <c r="U62" s="231"/>
    </row>
    <row r="63" spans="21:21" s="227" customFormat="1" x14ac:dyDescent="0.25">
      <c r="U63" s="231"/>
    </row>
    <row r="64" spans="21:21" s="227" customFormat="1" x14ac:dyDescent="0.25">
      <c r="U64" s="231"/>
    </row>
    <row r="65" spans="21:21" s="227" customFormat="1" x14ac:dyDescent="0.25">
      <c r="U65" s="231"/>
    </row>
    <row r="66" spans="21:21" s="227" customFormat="1" x14ac:dyDescent="0.25">
      <c r="U66" s="231"/>
    </row>
    <row r="67" spans="21:21" s="227" customFormat="1" x14ac:dyDescent="0.25">
      <c r="U67" s="231"/>
    </row>
    <row r="68" spans="21:21" s="227" customFormat="1" x14ac:dyDescent="0.25">
      <c r="U68" s="231"/>
    </row>
    <row r="69" spans="21:21" s="227" customFormat="1" x14ac:dyDescent="0.25">
      <c r="U69" s="231"/>
    </row>
    <row r="70" spans="21:21" s="227" customFormat="1" x14ac:dyDescent="0.25">
      <c r="U70" s="231"/>
    </row>
    <row r="71" spans="21:21" s="227" customFormat="1" x14ac:dyDescent="0.25">
      <c r="U71" s="231"/>
    </row>
    <row r="72" spans="21:21" s="227" customFormat="1" x14ac:dyDescent="0.25">
      <c r="U72" s="231"/>
    </row>
    <row r="73" spans="21:21" s="227" customFormat="1" x14ac:dyDescent="0.25">
      <c r="U73" s="231"/>
    </row>
    <row r="74" spans="21:21" s="227" customFormat="1" x14ac:dyDescent="0.25">
      <c r="U74" s="231"/>
    </row>
    <row r="75" spans="21:21" s="227" customFormat="1" x14ac:dyDescent="0.25">
      <c r="U75" s="231"/>
    </row>
    <row r="76" spans="21:21" s="227" customFormat="1" x14ac:dyDescent="0.25">
      <c r="U76" s="231"/>
    </row>
    <row r="77" spans="21:21" s="227" customFormat="1" x14ac:dyDescent="0.25">
      <c r="U77" s="231"/>
    </row>
    <row r="78" spans="21:21" s="227" customFormat="1" x14ac:dyDescent="0.25">
      <c r="U78" s="231"/>
    </row>
    <row r="79" spans="21:21" s="227" customFormat="1" x14ac:dyDescent="0.25">
      <c r="U79" s="231"/>
    </row>
    <row r="80" spans="21:21" s="227" customFormat="1" x14ac:dyDescent="0.25">
      <c r="U80" s="231"/>
    </row>
    <row r="81" spans="21:21" s="227" customFormat="1" x14ac:dyDescent="0.25">
      <c r="U81" s="231"/>
    </row>
    <row r="82" spans="21:21" s="227" customFormat="1" x14ac:dyDescent="0.25">
      <c r="U82" s="231"/>
    </row>
    <row r="83" spans="21:21" s="227" customFormat="1" x14ac:dyDescent="0.25">
      <c r="U83" s="231"/>
    </row>
    <row r="84" spans="21:21" s="227" customFormat="1" x14ac:dyDescent="0.25">
      <c r="U84" s="231"/>
    </row>
    <row r="85" spans="21:21" s="227" customFormat="1" x14ac:dyDescent="0.25">
      <c r="U85" s="231"/>
    </row>
    <row r="86" spans="21:21" s="227" customFormat="1" x14ac:dyDescent="0.25">
      <c r="U86" s="231"/>
    </row>
    <row r="87" spans="21:21" s="227" customFormat="1" x14ac:dyDescent="0.25">
      <c r="U87" s="231"/>
    </row>
    <row r="88" spans="21:21" s="227" customFormat="1" x14ac:dyDescent="0.25">
      <c r="U88" s="231"/>
    </row>
    <row r="89" spans="21:21" s="227" customFormat="1" x14ac:dyDescent="0.25">
      <c r="U89" s="231"/>
    </row>
    <row r="90" spans="21:21" s="227" customFormat="1" x14ac:dyDescent="0.25">
      <c r="U90" s="231"/>
    </row>
    <row r="91" spans="21:21" s="227" customFormat="1" x14ac:dyDescent="0.25">
      <c r="U91" s="231"/>
    </row>
    <row r="92" spans="21:21" s="227" customFormat="1" x14ac:dyDescent="0.25">
      <c r="U92" s="231"/>
    </row>
    <row r="93" spans="21:21" s="227" customFormat="1" x14ac:dyDescent="0.25">
      <c r="U93" s="231"/>
    </row>
    <row r="94" spans="21:21" s="227" customFormat="1" x14ac:dyDescent="0.25">
      <c r="U94" s="231"/>
    </row>
    <row r="95" spans="21:21" s="227" customFormat="1" x14ac:dyDescent="0.25">
      <c r="U95" s="231"/>
    </row>
    <row r="96" spans="21:21" s="227" customFormat="1" x14ac:dyDescent="0.25">
      <c r="U96" s="231"/>
    </row>
    <row r="97" spans="21:21" s="227" customFormat="1" x14ac:dyDescent="0.25">
      <c r="U97" s="231"/>
    </row>
    <row r="98" spans="21:21" s="227" customFormat="1" x14ac:dyDescent="0.25">
      <c r="U98" s="231"/>
    </row>
    <row r="99" spans="21:21" s="227" customFormat="1" x14ac:dyDescent="0.25">
      <c r="U99" s="231"/>
    </row>
    <row r="100" spans="21:21" s="227" customFormat="1" x14ac:dyDescent="0.25">
      <c r="U100" s="231"/>
    </row>
    <row r="101" spans="21:21" s="227" customFormat="1" x14ac:dyDescent="0.25">
      <c r="U101" s="231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0" priority="2" stopIfTrue="1" operator="between">
      <formula>1</formula>
      <formula>C$2-1</formula>
    </cfRule>
    <cfRule type="cellIs" dxfId="49" priority="4" stopIfTrue="1" operator="equal">
      <formula>C$2+1</formula>
    </cfRule>
    <cfRule type="cellIs" dxfId="48" priority="5" stopIfTrue="1" operator="between">
      <formula>C$2+1</formula>
      <formula>999</formula>
    </cfRule>
    <cfRule type="cellIs" dxfId="47" priority="6" stopIfTrue="1" operator="equal">
      <formula>""</formula>
    </cfRule>
  </conditionalFormatting>
  <conditionalFormatting sqref="A10 B10:B11 A12:B15 AD10:AG15">
    <cfRule type="expression" dxfId="46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15" width="3.7109375" style="2" customWidth="1"/>
    <col min="16" max="20" width="3.7109375" style="2" hidden="1" customWidth="1"/>
    <col min="21" max="21" width="3.7109375" style="80" hidden="1" customWidth="1"/>
    <col min="22" max="22" width="3.7109375" style="2" hidden="1" customWidth="1"/>
    <col min="23" max="29" width="3.7109375" style="137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27" customWidth="1"/>
    <col min="62" max="78" width="11.42578125" style="227"/>
    <col min="79" max="16384" width="11.42578125" style="2"/>
  </cols>
  <sheetData>
    <row r="1" spans="1:130" ht="15" customHeight="1" thickBot="1" x14ac:dyDescent="0.3">
      <c r="A1" s="304" t="str">
        <f>INDEX(Data!$CH:$CH,MATCH(A12,Data!$CG:$CG,0))</f>
        <v>M</v>
      </c>
      <c r="B1" s="303" t="s">
        <v>28</v>
      </c>
      <c r="C1" s="158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10</v>
      </c>
      <c r="L1" s="65">
        <v>11</v>
      </c>
      <c r="M1" s="65">
        <v>12</v>
      </c>
      <c r="N1" s="65">
        <v>13</v>
      </c>
      <c r="O1" s="65">
        <v>14</v>
      </c>
      <c r="P1" s="65">
        <v>9</v>
      </c>
      <c r="Q1" s="65">
        <v>15</v>
      </c>
      <c r="R1" s="65">
        <v>16</v>
      </c>
      <c r="S1" s="65">
        <v>17</v>
      </c>
      <c r="T1" s="159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9">
        <v>27</v>
      </c>
      <c r="AD1" s="411" t="s">
        <v>55</v>
      </c>
      <c r="AE1" s="412"/>
      <c r="AF1" s="412"/>
      <c r="AG1" s="413"/>
    </row>
    <row r="2" spans="1:130" x14ac:dyDescent="0.25">
      <c r="A2" s="434" t="s">
        <v>15</v>
      </c>
      <c r="B2" s="435"/>
      <c r="C2" s="160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3</v>
      </c>
      <c r="F2" s="67">
        <f>INDEX(Parameter!$9:$9,,MATCH(F$1,Parameter!$8:$8,0))</f>
        <v>3</v>
      </c>
      <c r="G2" s="67">
        <f>INDEX(Parameter!$9:$9,,MATCH(G$1,Parameter!$8:$8,0))</f>
        <v>3</v>
      </c>
      <c r="H2" s="67">
        <f>INDEX(Parameter!$9:$9,,MATCH(H$1,Parameter!$8:$8,0))</f>
        <v>3</v>
      </c>
      <c r="I2" s="67">
        <f>INDEX(Parameter!$9:$9,,MATCH(I$1,Parameter!$8:$8,0))</f>
        <v>3</v>
      </c>
      <c r="J2" s="67">
        <f>INDEX(Parameter!$9:$9,,MATCH(J$1,Parameter!$8:$8,0))</f>
        <v>3</v>
      </c>
      <c r="K2" s="67">
        <f>INDEX(Parameter!$9:$9,,MATCH(K$1,Parameter!$8:$8,0))</f>
        <v>4</v>
      </c>
      <c r="L2" s="67">
        <f>INDEX(Parameter!$9:$9,,MATCH(L$1,Parameter!$8:$8,0))</f>
        <v>3</v>
      </c>
      <c r="M2" s="67">
        <f>INDEX(Parameter!$9:$9,,MATCH(M$1,Parameter!$8:$8,0))</f>
        <v>3</v>
      </c>
      <c r="N2" s="67">
        <f>INDEX(Parameter!$9:$9,,MATCH(N$1,Parameter!$8:$8,0))</f>
        <v>3</v>
      </c>
      <c r="O2" s="67">
        <f>INDEX(Parameter!$9:$9,,MATCH(O$1,Parameter!$8:$8,0))</f>
        <v>4</v>
      </c>
      <c r="P2" s="67" t="str">
        <f>INDEX(Parameter!$9:$9,,MATCH(P$1,Parameter!$8:$8,0))</f>
        <v>no</v>
      </c>
      <c r="Q2" s="67" t="str">
        <f>INDEX(Parameter!$9:$9,,MATCH(Q$1,Parameter!$8:$8,0))</f>
        <v>no</v>
      </c>
      <c r="R2" s="67" t="str">
        <f>INDEX(Parameter!$9:$9,,MATCH(R$1,Parameter!$8:$8,0))</f>
        <v>no</v>
      </c>
      <c r="S2" s="67" t="str">
        <f>INDEX(Parameter!$9:$9,,MATCH(S$1,Parameter!$8:$8,0))</f>
        <v>no</v>
      </c>
      <c r="T2" s="161" t="str">
        <f>INDEX(Parameter!$9:$9,,MATCH(T$1,Parameter!$8:$8,0))</f>
        <v>no</v>
      </c>
      <c r="U2" s="67" t="str">
        <f>INDEX(Parameter!$9:$9,,MATCH(U$1,Parameter!$8:$8,0))</f>
        <v>no</v>
      </c>
      <c r="V2" s="67" t="str">
        <f>INDEX(Parameter!$9:$9,,MATCH(V$1,Parameter!$8:$8,0))</f>
        <v>no</v>
      </c>
      <c r="W2" s="67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61" t="str">
        <f>INDEX(Parameter!$9:$9,,MATCH(AC$1,Parameter!$8:$8,0))</f>
        <v>no</v>
      </c>
      <c r="AD2" s="414">
        <f t="shared" ref="AD2:AD10" si="0">SUM(C2:AC2)</f>
        <v>41</v>
      </c>
      <c r="AE2" s="415"/>
      <c r="AF2" s="415"/>
      <c r="AG2" s="416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</row>
    <row r="3" spans="1:130" x14ac:dyDescent="0.25">
      <c r="A3" s="305" t="str">
        <f>"Average " &amp; A12</f>
        <v>Average Harald Neumayr</v>
      </c>
      <c r="B3" s="306"/>
      <c r="C3" s="307">
        <f ca="1">IF(C$2="no","no",AVERAGE(C12:C16))</f>
        <v>2.5</v>
      </c>
      <c r="D3" s="308">
        <f t="shared" ref="D3:AC3" ca="1" si="1">IF(D$2="no","no",AVERAGE(D12:D16))</f>
        <v>2.5</v>
      </c>
      <c r="E3" s="308">
        <f t="shared" ca="1" si="1"/>
        <v>4</v>
      </c>
      <c r="F3" s="308">
        <f t="shared" ca="1" si="1"/>
        <v>3</v>
      </c>
      <c r="G3" s="308">
        <f t="shared" ca="1" si="1"/>
        <v>3.5</v>
      </c>
      <c r="H3" s="308">
        <f t="shared" ca="1" si="1"/>
        <v>3.5</v>
      </c>
      <c r="I3" s="308">
        <f t="shared" ca="1" si="1"/>
        <v>3</v>
      </c>
      <c r="J3" s="308">
        <f t="shared" ca="1" si="1"/>
        <v>2</v>
      </c>
      <c r="K3" s="308">
        <f t="shared" ca="1" si="1"/>
        <v>4.5</v>
      </c>
      <c r="L3" s="308">
        <f t="shared" ca="1" si="1"/>
        <v>3.5</v>
      </c>
      <c r="M3" s="308">
        <f t="shared" ca="1" si="1"/>
        <v>3</v>
      </c>
      <c r="N3" s="308">
        <f t="shared" ca="1" si="1"/>
        <v>3.5</v>
      </c>
      <c r="O3" s="308">
        <f t="shared" ca="1" si="1"/>
        <v>4</v>
      </c>
      <c r="P3" s="308" t="str">
        <f t="shared" si="1"/>
        <v>no</v>
      </c>
      <c r="Q3" s="308" t="str">
        <f t="shared" si="1"/>
        <v>no</v>
      </c>
      <c r="R3" s="308" t="str">
        <f t="shared" si="1"/>
        <v>no</v>
      </c>
      <c r="S3" s="308" t="str">
        <f t="shared" si="1"/>
        <v>no</v>
      </c>
      <c r="T3" s="309" t="str">
        <f t="shared" si="1"/>
        <v>no</v>
      </c>
      <c r="U3" s="308" t="str">
        <f t="shared" si="1"/>
        <v>no</v>
      </c>
      <c r="V3" s="308" t="str">
        <f t="shared" si="1"/>
        <v>no</v>
      </c>
      <c r="W3" s="308" t="str">
        <f t="shared" si="1"/>
        <v>no</v>
      </c>
      <c r="X3" s="308" t="str">
        <f t="shared" si="1"/>
        <v>no</v>
      </c>
      <c r="Y3" s="308" t="str">
        <f t="shared" si="1"/>
        <v>no</v>
      </c>
      <c r="Z3" s="308" t="str">
        <f t="shared" si="1"/>
        <v>no</v>
      </c>
      <c r="AA3" s="308" t="str">
        <f t="shared" si="1"/>
        <v>no</v>
      </c>
      <c r="AB3" s="308" t="str">
        <f t="shared" si="1"/>
        <v>no</v>
      </c>
      <c r="AC3" s="309" t="str">
        <f t="shared" si="1"/>
        <v>no</v>
      </c>
      <c r="AD3" s="426">
        <f t="shared" ref="AD3:AD4" ca="1" si="2">SUM(C3:AC3)</f>
        <v>42.5</v>
      </c>
      <c r="AE3" s="427"/>
      <c r="AF3" s="427"/>
      <c r="AG3" s="4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</row>
    <row r="4" spans="1:130" x14ac:dyDescent="0.25">
      <c r="A4" s="305" t="str">
        <f>"Average " &amp; A17</f>
        <v>Average Susanne Giendl</v>
      </c>
      <c r="B4" s="306"/>
      <c r="C4" s="307">
        <f ca="1">IF(C$2="no","no",AVERAGE(C17:C21))</f>
        <v>3.5</v>
      </c>
      <c r="D4" s="308">
        <f t="shared" ref="D4:AC4" ca="1" si="3">IF(D$2="no","no",AVERAGE(D17:D21))</f>
        <v>3</v>
      </c>
      <c r="E4" s="308">
        <f t="shared" ca="1" si="3"/>
        <v>4</v>
      </c>
      <c r="F4" s="308">
        <f t="shared" ca="1" si="3"/>
        <v>4</v>
      </c>
      <c r="G4" s="308">
        <f t="shared" ca="1" si="3"/>
        <v>3.5</v>
      </c>
      <c r="H4" s="308">
        <f t="shared" ca="1" si="3"/>
        <v>4</v>
      </c>
      <c r="I4" s="308">
        <f t="shared" ca="1" si="3"/>
        <v>4</v>
      </c>
      <c r="J4" s="308">
        <f t="shared" ca="1" si="3"/>
        <v>3</v>
      </c>
      <c r="K4" s="308">
        <f t="shared" ca="1" si="3"/>
        <v>4.5</v>
      </c>
      <c r="L4" s="308">
        <f t="shared" ca="1" si="3"/>
        <v>4.5</v>
      </c>
      <c r="M4" s="308">
        <f t="shared" ca="1" si="3"/>
        <v>4.5</v>
      </c>
      <c r="N4" s="308">
        <f t="shared" ca="1" si="3"/>
        <v>4</v>
      </c>
      <c r="O4" s="308">
        <f t="shared" ca="1" si="3"/>
        <v>5.5</v>
      </c>
      <c r="P4" s="308" t="str">
        <f t="shared" si="3"/>
        <v>no</v>
      </c>
      <c r="Q4" s="308" t="str">
        <f t="shared" si="3"/>
        <v>no</v>
      </c>
      <c r="R4" s="308" t="str">
        <f t="shared" si="3"/>
        <v>no</v>
      </c>
      <c r="S4" s="308" t="str">
        <f t="shared" si="3"/>
        <v>no</v>
      </c>
      <c r="T4" s="309" t="str">
        <f t="shared" si="3"/>
        <v>no</v>
      </c>
      <c r="U4" s="308" t="str">
        <f t="shared" si="3"/>
        <v>no</v>
      </c>
      <c r="V4" s="308" t="str">
        <f t="shared" si="3"/>
        <v>no</v>
      </c>
      <c r="W4" s="308" t="str">
        <f t="shared" si="3"/>
        <v>no</v>
      </c>
      <c r="X4" s="308" t="str">
        <f t="shared" si="3"/>
        <v>no</v>
      </c>
      <c r="Y4" s="308" t="str">
        <f t="shared" si="3"/>
        <v>no</v>
      </c>
      <c r="Z4" s="308" t="str">
        <f t="shared" si="3"/>
        <v>no</v>
      </c>
      <c r="AA4" s="308" t="str">
        <f t="shared" si="3"/>
        <v>no</v>
      </c>
      <c r="AB4" s="308" t="str">
        <f t="shared" si="3"/>
        <v>no</v>
      </c>
      <c r="AC4" s="309" t="str">
        <f t="shared" si="3"/>
        <v>no</v>
      </c>
      <c r="AD4" s="426">
        <f t="shared" ca="1" si="2"/>
        <v>52</v>
      </c>
      <c r="AE4" s="427"/>
      <c r="AF4" s="427"/>
      <c r="AG4" s="4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</row>
    <row r="5" spans="1:130" x14ac:dyDescent="0.25">
      <c r="A5" s="424" t="str">
        <f>IF($A$1="m","Average Top 1 Men","Average Top 1 Women")</f>
        <v>Average Top 1 Men</v>
      </c>
      <c r="B5" s="425"/>
      <c r="C5" s="162">
        <f ca="1">IF(C$2="no","no",OFFSET(Data!$A$1,MATCH($A5,Data!$CG:$CG,0)-1,MATCH("Total/"&amp;C$1,Data!$1:$1,0)-1))</f>
        <v>2.5</v>
      </c>
      <c r="D5" s="163">
        <f ca="1">IF(D$2="no","no",OFFSET(Data!$A$1,MATCH($A5,Data!$CG:$CG,0)-1,MATCH("Total/"&amp;D$1,Data!$1:$1,0)-1))</f>
        <v>2.5</v>
      </c>
      <c r="E5" s="163">
        <f ca="1">IF(E$2="no","no",OFFSET(Data!$A$1,MATCH($A5,Data!$CG:$CG,0)-1,MATCH("Total/"&amp;E$1,Data!$1:$1,0)-1))</f>
        <v>4</v>
      </c>
      <c r="F5" s="163">
        <f ca="1">IF(F$2="no","no",OFFSET(Data!$A$1,MATCH($A5,Data!$CG:$CG,0)-1,MATCH("Total/"&amp;F$1,Data!$1:$1,0)-1))</f>
        <v>3</v>
      </c>
      <c r="G5" s="163">
        <f ca="1">IF(G$2="no","no",OFFSET(Data!$A$1,MATCH($A5,Data!$CG:$CG,0)-1,MATCH("Total/"&amp;G$1,Data!$1:$1,0)-1))</f>
        <v>3.5</v>
      </c>
      <c r="H5" s="163">
        <f ca="1">IF(H$2="no","no",OFFSET(Data!$A$1,MATCH($A5,Data!$CG:$CG,0)-1,MATCH("Total/"&amp;H$1,Data!$1:$1,0)-1))</f>
        <v>3.5</v>
      </c>
      <c r="I5" s="163">
        <f ca="1">IF(I$2="no","no",OFFSET(Data!$A$1,MATCH($A5,Data!$CG:$CG,0)-1,MATCH("Total/"&amp;I$1,Data!$1:$1,0)-1))</f>
        <v>3</v>
      </c>
      <c r="J5" s="163">
        <f ca="1">IF(J$2="no","no",OFFSET(Data!$A$1,MATCH($A5,Data!$CG:$CG,0)-1,MATCH("Total/"&amp;J$1,Data!$1:$1,0)-1))</f>
        <v>2</v>
      </c>
      <c r="K5" s="163">
        <f ca="1">IF(K$2="no","no",OFFSET(Data!$A$1,MATCH($A5,Data!$CG:$CG,0)-1,MATCH("Total/"&amp;K$1,Data!$1:$1,0)-1))</f>
        <v>4.5</v>
      </c>
      <c r="L5" s="163">
        <f ca="1">IF(L$2="no","no",OFFSET(Data!$A$1,MATCH($A5,Data!$CG:$CG,0)-1,MATCH("Total/"&amp;L$1,Data!$1:$1,0)-1))</f>
        <v>3.5</v>
      </c>
      <c r="M5" s="163">
        <f ca="1">IF(M$2="no","no",OFFSET(Data!$A$1,MATCH($A5,Data!$CG:$CG,0)-1,MATCH("Total/"&amp;M$1,Data!$1:$1,0)-1))</f>
        <v>3</v>
      </c>
      <c r="N5" s="163">
        <f ca="1">IF(N$2="no","no",OFFSET(Data!$A$1,MATCH($A5,Data!$CG:$CG,0)-1,MATCH("Total/"&amp;N$1,Data!$1:$1,0)-1))</f>
        <v>3.5</v>
      </c>
      <c r="O5" s="163">
        <f ca="1">IF(O$2="no","no",OFFSET(Data!$A$1,MATCH($A5,Data!$CG:$CG,0)-1,MATCH("Total/"&amp;O$1,Data!$1:$1,0)-1))</f>
        <v>4</v>
      </c>
      <c r="P5" s="163" t="str">
        <f ca="1">IF(P$2="no","no",OFFSET(Data!$A$1,MATCH($A5,Data!$CG:$CG,0)-1,MATCH("Total/"&amp;P$1,Data!$1:$1,0)-1))</f>
        <v>no</v>
      </c>
      <c r="Q5" s="163" t="str">
        <f ca="1">IF(Q$2="no","no",OFFSET(Data!$A$1,MATCH($A5,Data!$CG:$CG,0)-1,MATCH("Total/"&amp;Q$1,Data!$1:$1,0)-1))</f>
        <v>no</v>
      </c>
      <c r="R5" s="163" t="str">
        <f ca="1">IF(R$2="no","no",OFFSET(Data!$A$1,MATCH($A5,Data!$CG:$CG,0)-1,MATCH("Total/"&amp;R$1,Data!$1:$1,0)-1))</f>
        <v>no</v>
      </c>
      <c r="S5" s="163" t="str">
        <f ca="1">IF(S$2="no","no",OFFSET(Data!$A$1,MATCH($A5,Data!$CG:$CG,0)-1,MATCH("Total/"&amp;S$1,Data!$1:$1,0)-1))</f>
        <v>no</v>
      </c>
      <c r="T5" s="164" t="str">
        <f ca="1">IF(T$2="no","no",OFFSET(Data!$A$1,MATCH($A5,Data!$CG:$CG,0)-1,MATCH("Total/"&amp;T$1,Data!$1:$1,0)-1))</f>
        <v>no</v>
      </c>
      <c r="U5" s="163" t="str">
        <f ca="1">IF(U$2="no","no",OFFSET(Data!$A$1,MATCH($A5,Data!$CG:$CG,0)-1,MATCH("Total/"&amp;U$1,Data!$1:$1,0)-1))</f>
        <v>no</v>
      </c>
      <c r="V5" s="163" t="str">
        <f ca="1">IF(V$2="no","no",OFFSET(Data!$A$1,MATCH($A5,Data!$CG:$CG,0)-1,MATCH("Total/"&amp;V$1,Data!$1:$1,0)-1))</f>
        <v>no</v>
      </c>
      <c r="W5" s="163" t="str">
        <f ca="1">IF(W$2="no","no",OFFSET(Data!$A$1,MATCH($A5,Data!$CG:$CG,0)-1,MATCH("Total/"&amp;W$1,Data!$1:$1,0)-1))</f>
        <v>no</v>
      </c>
      <c r="X5" s="163" t="str">
        <f ca="1">IF(X$2="no","no",OFFSET(Data!$A$1,MATCH($A5,Data!$CG:$CG,0)-1,MATCH("Total/"&amp;X$1,Data!$1:$1,0)-1))</f>
        <v>no</v>
      </c>
      <c r="Y5" s="163" t="str">
        <f ca="1">IF(Y$2="no","no",OFFSET(Data!$A$1,MATCH($A5,Data!$CG:$CG,0)-1,MATCH("Total/"&amp;Y$1,Data!$1:$1,0)-1))</f>
        <v>no</v>
      </c>
      <c r="Z5" s="163" t="str">
        <f ca="1">IF(Z$2="no","no",OFFSET(Data!$A$1,MATCH($A5,Data!$CG:$CG,0)-1,MATCH("Total/"&amp;Z$1,Data!$1:$1,0)-1))</f>
        <v>no</v>
      </c>
      <c r="AA5" s="163" t="str">
        <f ca="1">IF(AA$2="no","no",OFFSET(Data!$A$1,MATCH($A5,Data!$CG:$CG,0)-1,MATCH("Total/"&amp;AA$1,Data!$1:$1,0)-1))</f>
        <v>no</v>
      </c>
      <c r="AB5" s="163" t="str">
        <f ca="1">IF(AB$2="no","no",OFFSET(Data!$A$1,MATCH($A5,Data!$CG:$CG,0)-1,MATCH("Total/"&amp;AB$1,Data!$1:$1,0)-1))</f>
        <v>no</v>
      </c>
      <c r="AC5" s="164" t="str">
        <f ca="1">IF(AC$2="no","no",OFFSET(Data!$A$1,MATCH($A5,Data!$CG:$CG,0)-1,MATCH("Total/"&amp;AC$1,Data!$1:$1,0)-1))</f>
        <v>no</v>
      </c>
      <c r="AD5" s="426">
        <f t="shared" ca="1" si="0"/>
        <v>42.5</v>
      </c>
      <c r="AE5" s="427"/>
      <c r="AF5" s="427"/>
      <c r="AG5" s="4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</row>
    <row r="6" spans="1:130" x14ac:dyDescent="0.25">
      <c r="A6" s="424" t="str">
        <f>IF($A$1="m","Average Top 5 Men","Average Top 5 Women")</f>
        <v>Average Top 5 Men</v>
      </c>
      <c r="B6" s="425"/>
      <c r="C6" s="162">
        <f ca="1">IF(C$2="no","no",OFFSET(Data!$A$1,MATCH($A6,Data!$CG:$CG,0)-1,MATCH("Total/"&amp;C$1,Data!$1:$1,0)-1))</f>
        <v>3</v>
      </c>
      <c r="D6" s="163">
        <f ca="1">IF(D$2="no","no",OFFSET(Data!$A$1,MATCH($A6,Data!$CG:$CG,0)-1,MATCH("Total/"&amp;D$1,Data!$1:$1,0)-1))</f>
        <v>2.5</v>
      </c>
      <c r="E6" s="163">
        <f ca="1">IF(E$2="no","no",OFFSET(Data!$A$1,MATCH($A6,Data!$CG:$CG,0)-1,MATCH("Total/"&amp;E$1,Data!$1:$1,0)-1))</f>
        <v>3.3333333333333335</v>
      </c>
      <c r="F6" s="163">
        <f ca="1">IF(F$2="no","no",OFFSET(Data!$A$1,MATCH($A6,Data!$CG:$CG,0)-1,MATCH("Total/"&amp;F$1,Data!$1:$1,0)-1))</f>
        <v>3.0833333333333335</v>
      </c>
      <c r="G6" s="163">
        <f ca="1">IF(G$2="no","no",OFFSET(Data!$A$1,MATCH($A6,Data!$CG:$CG,0)-1,MATCH("Total/"&amp;G$1,Data!$1:$1,0)-1))</f>
        <v>3.0833333333333335</v>
      </c>
      <c r="H6" s="163">
        <f ca="1">IF(H$2="no","no",OFFSET(Data!$A$1,MATCH($A6,Data!$CG:$CG,0)-1,MATCH("Total/"&amp;H$1,Data!$1:$1,0)-1))</f>
        <v>3.75</v>
      </c>
      <c r="I6" s="163">
        <f ca="1">IF(I$2="no","no",OFFSET(Data!$A$1,MATCH($A6,Data!$CG:$CG,0)-1,MATCH("Total/"&amp;I$1,Data!$1:$1,0)-1))</f>
        <v>3.3333333333333335</v>
      </c>
      <c r="J6" s="163">
        <f ca="1">IF(J$2="no","no",OFFSET(Data!$A$1,MATCH($A6,Data!$CG:$CG,0)-1,MATCH("Total/"&amp;J$1,Data!$1:$1,0)-1))</f>
        <v>2.75</v>
      </c>
      <c r="K6" s="163">
        <f ca="1">IF(K$2="no","no",OFFSET(Data!$A$1,MATCH($A6,Data!$CG:$CG,0)-1,MATCH("Total/"&amp;K$1,Data!$1:$1,0)-1))</f>
        <v>4.333333333333333</v>
      </c>
      <c r="L6" s="163">
        <f ca="1">IF(L$2="no","no",OFFSET(Data!$A$1,MATCH($A6,Data!$CG:$CG,0)-1,MATCH("Total/"&amp;L$1,Data!$1:$1,0)-1))</f>
        <v>4</v>
      </c>
      <c r="M6" s="163">
        <f ca="1">IF(M$2="no","no",OFFSET(Data!$A$1,MATCH($A6,Data!$CG:$CG,0)-1,MATCH("Total/"&amp;M$1,Data!$1:$1,0)-1))</f>
        <v>3.1666666666666665</v>
      </c>
      <c r="N6" s="163">
        <f ca="1">IF(N$2="no","no",OFFSET(Data!$A$1,MATCH($A6,Data!$CG:$CG,0)-1,MATCH("Total/"&amp;N$1,Data!$1:$1,0)-1))</f>
        <v>3.4166666666666665</v>
      </c>
      <c r="O6" s="163">
        <f ca="1">IF(O$2="no","no",OFFSET(Data!$A$1,MATCH($A6,Data!$CG:$CG,0)-1,MATCH("Total/"&amp;O$1,Data!$1:$1,0)-1))</f>
        <v>4.333333333333333</v>
      </c>
      <c r="P6" s="163" t="str">
        <f ca="1">IF(P$2="no","no",OFFSET(Data!$A$1,MATCH($A6,Data!$CG:$CG,0)-1,MATCH("Total/"&amp;P$1,Data!$1:$1,0)-1))</f>
        <v>no</v>
      </c>
      <c r="Q6" s="163" t="str">
        <f ca="1">IF(Q$2="no","no",OFFSET(Data!$A$1,MATCH($A6,Data!$CG:$CG,0)-1,MATCH("Total/"&amp;Q$1,Data!$1:$1,0)-1))</f>
        <v>no</v>
      </c>
      <c r="R6" s="163" t="str">
        <f ca="1">IF(R$2="no","no",OFFSET(Data!$A$1,MATCH($A6,Data!$CG:$CG,0)-1,MATCH("Total/"&amp;R$1,Data!$1:$1,0)-1))</f>
        <v>no</v>
      </c>
      <c r="S6" s="163" t="str">
        <f ca="1">IF(S$2="no","no",OFFSET(Data!$A$1,MATCH($A6,Data!$CG:$CG,0)-1,MATCH("Total/"&amp;S$1,Data!$1:$1,0)-1))</f>
        <v>no</v>
      </c>
      <c r="T6" s="164" t="str">
        <f ca="1">IF(T$2="no","no",OFFSET(Data!$A$1,MATCH($A6,Data!$CG:$CG,0)-1,MATCH("Total/"&amp;T$1,Data!$1:$1,0)-1))</f>
        <v>no</v>
      </c>
      <c r="U6" s="163" t="str">
        <f ca="1">IF(U$2="no","no",OFFSET(Data!$A$1,MATCH($A6,Data!$CG:$CG,0)-1,MATCH("Total/"&amp;U$1,Data!$1:$1,0)-1))</f>
        <v>no</v>
      </c>
      <c r="V6" s="163" t="str">
        <f ca="1">IF(V$2="no","no",OFFSET(Data!$A$1,MATCH($A6,Data!$CG:$CG,0)-1,MATCH("Total/"&amp;V$1,Data!$1:$1,0)-1))</f>
        <v>no</v>
      </c>
      <c r="W6" s="163" t="str">
        <f ca="1">IF(W$2="no","no",OFFSET(Data!$A$1,MATCH($A6,Data!$CG:$CG,0)-1,MATCH("Total/"&amp;W$1,Data!$1:$1,0)-1))</f>
        <v>no</v>
      </c>
      <c r="X6" s="163" t="str">
        <f ca="1">IF(X$2="no","no",OFFSET(Data!$A$1,MATCH($A6,Data!$CG:$CG,0)-1,MATCH("Total/"&amp;X$1,Data!$1:$1,0)-1))</f>
        <v>no</v>
      </c>
      <c r="Y6" s="163" t="str">
        <f ca="1">IF(Y$2="no","no",OFFSET(Data!$A$1,MATCH($A6,Data!$CG:$CG,0)-1,MATCH("Total/"&amp;Y$1,Data!$1:$1,0)-1))</f>
        <v>no</v>
      </c>
      <c r="Z6" s="163" t="str">
        <f ca="1">IF(Z$2="no","no",OFFSET(Data!$A$1,MATCH($A6,Data!$CG:$CG,0)-1,MATCH("Total/"&amp;Z$1,Data!$1:$1,0)-1))</f>
        <v>no</v>
      </c>
      <c r="AA6" s="163" t="str">
        <f ca="1">IF(AA$2="no","no",OFFSET(Data!$A$1,MATCH($A6,Data!$CG:$CG,0)-1,MATCH("Total/"&amp;AA$1,Data!$1:$1,0)-1))</f>
        <v>no</v>
      </c>
      <c r="AB6" s="163" t="str">
        <f ca="1">IF(AB$2="no","no",OFFSET(Data!$A$1,MATCH($A6,Data!$CG:$CG,0)-1,MATCH("Total/"&amp;AB$1,Data!$1:$1,0)-1))</f>
        <v>no</v>
      </c>
      <c r="AC6" s="164" t="str">
        <f ca="1">IF(AC$2="no","no",OFFSET(Data!$A$1,MATCH($A6,Data!$CG:$CG,0)-1,MATCH("Total/"&amp;AC$1,Data!$1:$1,0)-1))</f>
        <v>no</v>
      </c>
      <c r="AD6" s="426">
        <f t="shared" ca="1" si="0"/>
        <v>44.083333333333329</v>
      </c>
      <c r="AE6" s="427"/>
      <c r="AF6" s="427"/>
      <c r="AG6" s="4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</row>
    <row r="7" spans="1:130" x14ac:dyDescent="0.25">
      <c r="A7" s="424" t="str">
        <f>IF($A$1="m","Average Top 10 Men","Average Top 10 Women")</f>
        <v>Average Top 10 Men</v>
      </c>
      <c r="B7" s="425"/>
      <c r="C7" s="162">
        <f ca="1">IF(C$2="no","no",OFFSET(Data!$A$1,MATCH($A7,Data!$CG:$CG,0)-1,MATCH("Total/"&amp;C$1,Data!$1:$1,0)-1))</f>
        <v>3.1</v>
      </c>
      <c r="D7" s="163">
        <f ca="1">IF(D$2="no","no",OFFSET(Data!$A$1,MATCH($A7,Data!$CG:$CG,0)-1,MATCH("Total/"&amp;D$1,Data!$1:$1,0)-1))</f>
        <v>2.6</v>
      </c>
      <c r="E7" s="163">
        <f ca="1">IF(E$2="no","no",OFFSET(Data!$A$1,MATCH($A7,Data!$CG:$CG,0)-1,MATCH("Total/"&amp;E$1,Data!$1:$1,0)-1))</f>
        <v>3.65</v>
      </c>
      <c r="F7" s="163">
        <f ca="1">IF(F$2="no","no",OFFSET(Data!$A$1,MATCH($A7,Data!$CG:$CG,0)-1,MATCH("Total/"&amp;F$1,Data!$1:$1,0)-1))</f>
        <v>3.05</v>
      </c>
      <c r="G7" s="163">
        <f ca="1">IF(G$2="no","no",OFFSET(Data!$A$1,MATCH($A7,Data!$CG:$CG,0)-1,MATCH("Total/"&amp;G$1,Data!$1:$1,0)-1))</f>
        <v>3.1</v>
      </c>
      <c r="H7" s="163">
        <f ca="1">IF(H$2="no","no",OFFSET(Data!$A$1,MATCH($A7,Data!$CG:$CG,0)-1,MATCH("Total/"&amp;H$1,Data!$1:$1,0)-1))</f>
        <v>3.85</v>
      </c>
      <c r="I7" s="163">
        <f ca="1">IF(I$2="no","no",OFFSET(Data!$A$1,MATCH($A7,Data!$CG:$CG,0)-1,MATCH("Total/"&amp;I$1,Data!$1:$1,0)-1))</f>
        <v>3.2</v>
      </c>
      <c r="J7" s="163">
        <f ca="1">IF(J$2="no","no",OFFSET(Data!$A$1,MATCH($A7,Data!$CG:$CG,0)-1,MATCH("Total/"&amp;J$1,Data!$1:$1,0)-1))</f>
        <v>2.85</v>
      </c>
      <c r="K7" s="163">
        <f ca="1">IF(K$2="no","no",OFFSET(Data!$A$1,MATCH($A7,Data!$CG:$CG,0)-1,MATCH("Total/"&amp;K$1,Data!$1:$1,0)-1))</f>
        <v>4.4000000000000004</v>
      </c>
      <c r="L7" s="163">
        <f ca="1">IF(L$2="no","no",OFFSET(Data!$A$1,MATCH($A7,Data!$CG:$CG,0)-1,MATCH("Total/"&amp;L$1,Data!$1:$1,0)-1))</f>
        <v>4</v>
      </c>
      <c r="M7" s="163">
        <f ca="1">IF(M$2="no","no",OFFSET(Data!$A$1,MATCH($A7,Data!$CG:$CG,0)-1,MATCH("Total/"&amp;M$1,Data!$1:$1,0)-1))</f>
        <v>3.25</v>
      </c>
      <c r="N7" s="163">
        <f ca="1">IF(N$2="no","no",OFFSET(Data!$A$1,MATCH($A7,Data!$CG:$CG,0)-1,MATCH("Total/"&amp;N$1,Data!$1:$1,0)-1))</f>
        <v>3.4</v>
      </c>
      <c r="O7" s="163">
        <f ca="1">IF(O$2="no","no",OFFSET(Data!$A$1,MATCH($A7,Data!$CG:$CG,0)-1,MATCH("Total/"&amp;O$1,Data!$1:$1,0)-1))</f>
        <v>4.5999999999999996</v>
      </c>
      <c r="P7" s="163" t="str">
        <f ca="1">IF(P$2="no","no",OFFSET(Data!$A$1,MATCH($A7,Data!$CG:$CG,0)-1,MATCH("Total/"&amp;P$1,Data!$1:$1,0)-1))</f>
        <v>no</v>
      </c>
      <c r="Q7" s="163" t="str">
        <f ca="1">IF(Q$2="no","no",OFFSET(Data!$A$1,MATCH($A7,Data!$CG:$CG,0)-1,MATCH("Total/"&amp;Q$1,Data!$1:$1,0)-1))</f>
        <v>no</v>
      </c>
      <c r="R7" s="163" t="str">
        <f ca="1">IF(R$2="no","no",OFFSET(Data!$A$1,MATCH($A7,Data!$CG:$CG,0)-1,MATCH("Total/"&amp;R$1,Data!$1:$1,0)-1))</f>
        <v>no</v>
      </c>
      <c r="S7" s="163" t="str">
        <f ca="1">IF(S$2="no","no",OFFSET(Data!$A$1,MATCH($A7,Data!$CG:$CG,0)-1,MATCH("Total/"&amp;S$1,Data!$1:$1,0)-1))</f>
        <v>no</v>
      </c>
      <c r="T7" s="164" t="str">
        <f ca="1">IF(T$2="no","no",OFFSET(Data!$A$1,MATCH($A7,Data!$CG:$CG,0)-1,MATCH("Total/"&amp;T$1,Data!$1:$1,0)-1))</f>
        <v>no</v>
      </c>
      <c r="U7" s="163" t="str">
        <f ca="1">IF(U$2="no","no",OFFSET(Data!$A$1,MATCH($A7,Data!$CG:$CG,0)-1,MATCH("Total/"&amp;U$1,Data!$1:$1,0)-1))</f>
        <v>no</v>
      </c>
      <c r="V7" s="163" t="str">
        <f ca="1">IF(V$2="no","no",OFFSET(Data!$A$1,MATCH($A7,Data!$CG:$CG,0)-1,MATCH("Total/"&amp;V$1,Data!$1:$1,0)-1))</f>
        <v>no</v>
      </c>
      <c r="W7" s="163" t="str">
        <f ca="1">IF(W$2="no","no",OFFSET(Data!$A$1,MATCH($A7,Data!$CG:$CG,0)-1,MATCH("Total/"&amp;W$1,Data!$1:$1,0)-1))</f>
        <v>no</v>
      </c>
      <c r="X7" s="163" t="str">
        <f ca="1">IF(X$2="no","no",OFFSET(Data!$A$1,MATCH($A7,Data!$CG:$CG,0)-1,MATCH("Total/"&amp;X$1,Data!$1:$1,0)-1))</f>
        <v>no</v>
      </c>
      <c r="Y7" s="163" t="str">
        <f ca="1">IF(Y$2="no","no",OFFSET(Data!$A$1,MATCH($A7,Data!$CG:$CG,0)-1,MATCH("Total/"&amp;Y$1,Data!$1:$1,0)-1))</f>
        <v>no</v>
      </c>
      <c r="Z7" s="163" t="str">
        <f ca="1">IF(Z$2="no","no",OFFSET(Data!$A$1,MATCH($A7,Data!$CG:$CG,0)-1,MATCH("Total/"&amp;Z$1,Data!$1:$1,0)-1))</f>
        <v>no</v>
      </c>
      <c r="AA7" s="163" t="str">
        <f ca="1">IF(AA$2="no","no",OFFSET(Data!$A$1,MATCH($A7,Data!$CG:$CG,0)-1,MATCH("Total/"&amp;AA$1,Data!$1:$1,0)-1))</f>
        <v>no</v>
      </c>
      <c r="AB7" s="163" t="str">
        <f ca="1">IF(AB$2="no","no",OFFSET(Data!$A$1,MATCH($A7,Data!$CG:$CG,0)-1,MATCH("Total/"&amp;AB$1,Data!$1:$1,0)-1))</f>
        <v>no</v>
      </c>
      <c r="AC7" s="164" t="str">
        <f ca="1">IF(AC$2="no","no",OFFSET(Data!$A$1,MATCH($A7,Data!$CG:$CG,0)-1,MATCH("Total/"&amp;AC$1,Data!$1:$1,0)-1))</f>
        <v>no</v>
      </c>
      <c r="AD7" s="426">
        <f t="shared" ca="1" si="0"/>
        <v>45.05</v>
      </c>
      <c r="AE7" s="427"/>
      <c r="AF7" s="427"/>
      <c r="AG7" s="4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</row>
    <row r="8" spans="1:130" x14ac:dyDescent="0.25">
      <c r="A8" s="424" t="str">
        <f>IF($A$1="m","Average Top 20 Men","Average Top 20 Women")</f>
        <v>Average Top 20 Men</v>
      </c>
      <c r="B8" s="425"/>
      <c r="C8" s="162">
        <f ca="1">IF(C$2="no","no",OFFSET(Data!$A$1,MATCH($A8,Data!$CG:$CG,0)-1,MATCH("Total/"&amp;C$1,Data!$1:$1,0)-1))</f>
        <v>3.3</v>
      </c>
      <c r="D8" s="163">
        <f ca="1">IF(D$2="no","no",OFFSET(Data!$A$1,MATCH($A8,Data!$CG:$CG,0)-1,MATCH("Total/"&amp;D$1,Data!$1:$1,0)-1))</f>
        <v>2.875</v>
      </c>
      <c r="E8" s="163">
        <f ca="1">IF(E$2="no","no",OFFSET(Data!$A$1,MATCH($A8,Data!$CG:$CG,0)-1,MATCH("Total/"&amp;E$1,Data!$1:$1,0)-1))</f>
        <v>4</v>
      </c>
      <c r="F8" s="163">
        <f ca="1">IF(F$2="no","no",OFFSET(Data!$A$1,MATCH($A8,Data!$CG:$CG,0)-1,MATCH("Total/"&amp;F$1,Data!$1:$1,0)-1))</f>
        <v>3.1</v>
      </c>
      <c r="G8" s="163">
        <f ca="1">IF(G$2="no","no",OFFSET(Data!$A$1,MATCH($A8,Data!$CG:$CG,0)-1,MATCH("Total/"&amp;G$1,Data!$1:$1,0)-1))</f>
        <v>3.2250000000000001</v>
      </c>
      <c r="H8" s="163">
        <f ca="1">IF(H$2="no","no",OFFSET(Data!$A$1,MATCH($A8,Data!$CG:$CG,0)-1,MATCH("Total/"&amp;H$1,Data!$1:$1,0)-1))</f>
        <v>3.9</v>
      </c>
      <c r="I8" s="163">
        <f ca="1">IF(I$2="no","no",OFFSET(Data!$A$1,MATCH($A8,Data!$CG:$CG,0)-1,MATCH("Total/"&amp;I$1,Data!$1:$1,0)-1))</f>
        <v>3.2749999999999999</v>
      </c>
      <c r="J8" s="163">
        <f ca="1">IF(J$2="no","no",OFFSET(Data!$A$1,MATCH($A8,Data!$CG:$CG,0)-1,MATCH("Total/"&amp;J$1,Data!$1:$1,0)-1))</f>
        <v>3.0750000000000002</v>
      </c>
      <c r="K8" s="163">
        <f ca="1">IF(K$2="no","no",OFFSET(Data!$A$1,MATCH($A8,Data!$CG:$CG,0)-1,MATCH("Total/"&amp;K$1,Data!$1:$1,0)-1))</f>
        <v>4.7</v>
      </c>
      <c r="L8" s="163">
        <f ca="1">IF(L$2="no","no",OFFSET(Data!$A$1,MATCH($A8,Data!$CG:$CG,0)-1,MATCH("Total/"&amp;L$1,Data!$1:$1,0)-1))</f>
        <v>4.1749999999999998</v>
      </c>
      <c r="M8" s="163">
        <f ca="1">IF(M$2="no","no",OFFSET(Data!$A$1,MATCH($A8,Data!$CG:$CG,0)-1,MATCH("Total/"&amp;M$1,Data!$1:$1,0)-1))</f>
        <v>3.6</v>
      </c>
      <c r="N8" s="163">
        <f ca="1">IF(N$2="no","no",OFFSET(Data!$A$1,MATCH($A8,Data!$CG:$CG,0)-1,MATCH("Total/"&amp;N$1,Data!$1:$1,0)-1))</f>
        <v>3.75</v>
      </c>
      <c r="O8" s="163">
        <f ca="1">IF(O$2="no","no",OFFSET(Data!$A$1,MATCH($A8,Data!$CG:$CG,0)-1,MATCH("Total/"&amp;O$1,Data!$1:$1,0)-1))</f>
        <v>4.875</v>
      </c>
      <c r="P8" s="163" t="str">
        <f ca="1">IF(P$2="no","no",OFFSET(Data!$A$1,MATCH($A8,Data!$CG:$CG,0)-1,MATCH("Total/"&amp;P$1,Data!$1:$1,0)-1))</f>
        <v>no</v>
      </c>
      <c r="Q8" s="163" t="str">
        <f ca="1">IF(Q$2="no","no",OFFSET(Data!$A$1,MATCH($A8,Data!$CG:$CG,0)-1,MATCH("Total/"&amp;Q$1,Data!$1:$1,0)-1))</f>
        <v>no</v>
      </c>
      <c r="R8" s="163" t="str">
        <f ca="1">IF(R$2="no","no",OFFSET(Data!$A$1,MATCH($A8,Data!$CG:$CG,0)-1,MATCH("Total/"&amp;R$1,Data!$1:$1,0)-1))</f>
        <v>no</v>
      </c>
      <c r="S8" s="163" t="str">
        <f ca="1">IF(S$2="no","no",OFFSET(Data!$A$1,MATCH($A8,Data!$CG:$CG,0)-1,MATCH("Total/"&amp;S$1,Data!$1:$1,0)-1))</f>
        <v>no</v>
      </c>
      <c r="T8" s="164" t="str">
        <f ca="1">IF(T$2="no","no",OFFSET(Data!$A$1,MATCH($A8,Data!$CG:$CG,0)-1,MATCH("Total/"&amp;T$1,Data!$1:$1,0)-1))</f>
        <v>no</v>
      </c>
      <c r="U8" s="163" t="str">
        <f ca="1">IF(U$2="no","no",OFFSET(Data!$A$1,MATCH($A8,Data!$CG:$CG,0)-1,MATCH("Total/"&amp;U$1,Data!$1:$1,0)-1))</f>
        <v>no</v>
      </c>
      <c r="V8" s="163" t="str">
        <f ca="1">IF(V$2="no","no",OFFSET(Data!$A$1,MATCH($A8,Data!$CG:$CG,0)-1,MATCH("Total/"&amp;V$1,Data!$1:$1,0)-1))</f>
        <v>no</v>
      </c>
      <c r="W8" s="163" t="str">
        <f ca="1">IF(W$2="no","no",OFFSET(Data!$A$1,MATCH($A8,Data!$CG:$CG,0)-1,MATCH("Total/"&amp;W$1,Data!$1:$1,0)-1))</f>
        <v>no</v>
      </c>
      <c r="X8" s="163" t="str">
        <f ca="1">IF(X$2="no","no",OFFSET(Data!$A$1,MATCH($A8,Data!$CG:$CG,0)-1,MATCH("Total/"&amp;X$1,Data!$1:$1,0)-1))</f>
        <v>no</v>
      </c>
      <c r="Y8" s="163" t="str">
        <f ca="1">IF(Y$2="no","no",OFFSET(Data!$A$1,MATCH($A8,Data!$CG:$CG,0)-1,MATCH("Total/"&amp;Y$1,Data!$1:$1,0)-1))</f>
        <v>no</v>
      </c>
      <c r="Z8" s="163" t="str">
        <f ca="1">IF(Z$2="no","no",OFFSET(Data!$A$1,MATCH($A8,Data!$CG:$CG,0)-1,MATCH("Total/"&amp;Z$1,Data!$1:$1,0)-1))</f>
        <v>no</v>
      </c>
      <c r="AA8" s="163" t="str">
        <f ca="1">IF(AA$2="no","no",OFFSET(Data!$A$1,MATCH($A8,Data!$CG:$CG,0)-1,MATCH("Total/"&amp;AA$1,Data!$1:$1,0)-1))</f>
        <v>no</v>
      </c>
      <c r="AB8" s="163" t="str">
        <f ca="1">IF(AB$2="no","no",OFFSET(Data!$A$1,MATCH($A8,Data!$CG:$CG,0)-1,MATCH("Total/"&amp;AB$1,Data!$1:$1,0)-1))</f>
        <v>no</v>
      </c>
      <c r="AC8" s="164" t="str">
        <f ca="1">IF(AC$2="no","no",OFFSET(Data!$A$1,MATCH($A8,Data!$CG:$CG,0)-1,MATCH("Total/"&amp;AC$1,Data!$1:$1,0)-1))</f>
        <v>no</v>
      </c>
      <c r="AD8" s="426">
        <f t="shared" ca="1" si="0"/>
        <v>47.849999999999994</v>
      </c>
      <c r="AE8" s="427"/>
      <c r="AF8" s="427"/>
      <c r="AG8" s="4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</row>
    <row r="9" spans="1:130" x14ac:dyDescent="0.25">
      <c r="A9" s="424" t="str">
        <f>IF($A$1="m","Average Top 30 Men","Average Top 30 Women")</f>
        <v>Average Top 30 Men</v>
      </c>
      <c r="B9" s="425"/>
      <c r="C9" s="162">
        <f ca="1">IF(C$2="no","no",OFFSET(Data!$A$1,MATCH($A9,Data!$CG:$CG,0)-1,MATCH("Total/"&amp;C$1,Data!$1:$1,0)-1))</f>
        <v>3.52</v>
      </c>
      <c r="D9" s="163">
        <f ca="1">IF(D$2="no","no",OFFSET(Data!$A$1,MATCH($A9,Data!$CG:$CG,0)-1,MATCH("Total/"&amp;D$1,Data!$1:$1,0)-1))</f>
        <v>3</v>
      </c>
      <c r="E9" s="163">
        <f ca="1">IF(E$2="no","no",OFFSET(Data!$A$1,MATCH($A9,Data!$CG:$CG,0)-1,MATCH("Total/"&amp;E$1,Data!$1:$1,0)-1))</f>
        <v>4.16</v>
      </c>
      <c r="F9" s="163">
        <f ca="1">IF(F$2="no","no",OFFSET(Data!$A$1,MATCH($A9,Data!$CG:$CG,0)-1,MATCH("Total/"&amp;F$1,Data!$1:$1,0)-1))</f>
        <v>3.18</v>
      </c>
      <c r="G9" s="163">
        <f ca="1">IF(G$2="no","no",OFFSET(Data!$A$1,MATCH($A9,Data!$CG:$CG,0)-1,MATCH("Total/"&amp;G$1,Data!$1:$1,0)-1))</f>
        <v>3.38</v>
      </c>
      <c r="H9" s="163">
        <f ca="1">IF(H$2="no","no",OFFSET(Data!$A$1,MATCH($A9,Data!$CG:$CG,0)-1,MATCH("Total/"&amp;H$1,Data!$1:$1,0)-1))</f>
        <v>4.0599999999999996</v>
      </c>
      <c r="I9" s="163">
        <f ca="1">IF(I$2="no","no",OFFSET(Data!$A$1,MATCH($A9,Data!$CG:$CG,0)-1,MATCH("Total/"&amp;I$1,Data!$1:$1,0)-1))</f>
        <v>3.44</v>
      </c>
      <c r="J9" s="163">
        <f ca="1">IF(J$2="no","no",OFFSET(Data!$A$1,MATCH($A9,Data!$CG:$CG,0)-1,MATCH("Total/"&amp;J$1,Data!$1:$1,0)-1))</f>
        <v>3.16</v>
      </c>
      <c r="K9" s="163">
        <f ca="1">IF(K$2="no","no",OFFSET(Data!$A$1,MATCH($A9,Data!$CG:$CG,0)-1,MATCH("Total/"&amp;K$1,Data!$1:$1,0)-1))</f>
        <v>4.9000000000000004</v>
      </c>
      <c r="L9" s="163">
        <f ca="1">IF(L$2="no","no",OFFSET(Data!$A$1,MATCH($A9,Data!$CG:$CG,0)-1,MATCH("Total/"&amp;L$1,Data!$1:$1,0)-1))</f>
        <v>4.3600000000000003</v>
      </c>
      <c r="M9" s="163">
        <f ca="1">IF(M$2="no","no",OFFSET(Data!$A$1,MATCH($A9,Data!$CG:$CG,0)-1,MATCH("Total/"&amp;M$1,Data!$1:$1,0)-1))</f>
        <v>3.8</v>
      </c>
      <c r="N9" s="163">
        <f ca="1">IF(N$2="no","no",OFFSET(Data!$A$1,MATCH($A9,Data!$CG:$CG,0)-1,MATCH("Total/"&amp;N$1,Data!$1:$1,0)-1))</f>
        <v>3.92</v>
      </c>
      <c r="O9" s="163">
        <f ca="1">IF(O$2="no","no",OFFSET(Data!$A$1,MATCH($A9,Data!$CG:$CG,0)-1,MATCH("Total/"&amp;O$1,Data!$1:$1,0)-1))</f>
        <v>5.08</v>
      </c>
      <c r="P9" s="163" t="str">
        <f ca="1">IF(P$2="no","no",OFFSET(Data!$A$1,MATCH($A9,Data!$CG:$CG,0)-1,MATCH("Total/"&amp;P$1,Data!$1:$1,0)-1))</f>
        <v>no</v>
      </c>
      <c r="Q9" s="163" t="str">
        <f ca="1">IF(Q$2="no","no",OFFSET(Data!$A$1,MATCH($A9,Data!$CG:$CG,0)-1,MATCH("Total/"&amp;Q$1,Data!$1:$1,0)-1))</f>
        <v>no</v>
      </c>
      <c r="R9" s="163" t="str">
        <f ca="1">IF(R$2="no","no",OFFSET(Data!$A$1,MATCH($A9,Data!$CG:$CG,0)-1,MATCH("Total/"&amp;R$1,Data!$1:$1,0)-1))</f>
        <v>no</v>
      </c>
      <c r="S9" s="163" t="str">
        <f ca="1">IF(S$2="no","no",OFFSET(Data!$A$1,MATCH($A9,Data!$CG:$CG,0)-1,MATCH("Total/"&amp;S$1,Data!$1:$1,0)-1))</f>
        <v>no</v>
      </c>
      <c r="T9" s="164" t="str">
        <f ca="1">IF(T$2="no","no",OFFSET(Data!$A$1,MATCH($A9,Data!$CG:$CG,0)-1,MATCH("Total/"&amp;T$1,Data!$1:$1,0)-1))</f>
        <v>no</v>
      </c>
      <c r="U9" s="163" t="str">
        <f ca="1">IF(U$2="no","no",OFFSET(Data!$A$1,MATCH($A9,Data!$CG:$CG,0)-1,MATCH("Total/"&amp;U$1,Data!$1:$1,0)-1))</f>
        <v>no</v>
      </c>
      <c r="V9" s="163" t="str">
        <f ca="1">IF(V$2="no","no",OFFSET(Data!$A$1,MATCH($A9,Data!$CG:$CG,0)-1,MATCH("Total/"&amp;V$1,Data!$1:$1,0)-1))</f>
        <v>no</v>
      </c>
      <c r="W9" s="163" t="str">
        <f ca="1">IF(W$2="no","no",OFFSET(Data!$A$1,MATCH($A9,Data!$CG:$CG,0)-1,MATCH("Total/"&amp;W$1,Data!$1:$1,0)-1))</f>
        <v>no</v>
      </c>
      <c r="X9" s="163" t="str">
        <f ca="1">IF(X$2="no","no",OFFSET(Data!$A$1,MATCH($A9,Data!$CG:$CG,0)-1,MATCH("Total/"&amp;X$1,Data!$1:$1,0)-1))</f>
        <v>no</v>
      </c>
      <c r="Y9" s="163" t="str">
        <f ca="1">IF(Y$2="no","no",OFFSET(Data!$A$1,MATCH($A9,Data!$CG:$CG,0)-1,MATCH("Total/"&amp;Y$1,Data!$1:$1,0)-1))</f>
        <v>no</v>
      </c>
      <c r="Z9" s="163" t="str">
        <f ca="1">IF(Z$2="no","no",OFFSET(Data!$A$1,MATCH($A9,Data!$CG:$CG,0)-1,MATCH("Total/"&amp;Z$1,Data!$1:$1,0)-1))</f>
        <v>no</v>
      </c>
      <c r="AA9" s="163" t="str">
        <f ca="1">IF(AA$2="no","no",OFFSET(Data!$A$1,MATCH($A9,Data!$CG:$CG,0)-1,MATCH("Total/"&amp;AA$1,Data!$1:$1,0)-1))</f>
        <v>no</v>
      </c>
      <c r="AB9" s="163" t="str">
        <f ca="1">IF(AB$2="no","no",OFFSET(Data!$A$1,MATCH($A9,Data!$CG:$CG,0)-1,MATCH("Total/"&amp;AB$1,Data!$1:$1,0)-1))</f>
        <v>no</v>
      </c>
      <c r="AC9" s="164" t="str">
        <f ca="1">IF(AC$2="no","no",OFFSET(Data!$A$1,MATCH($A9,Data!$CG:$CG,0)-1,MATCH("Total/"&amp;AC$1,Data!$1:$1,0)-1))</f>
        <v>no</v>
      </c>
      <c r="AD9" s="426">
        <f t="shared" ca="1" si="0"/>
        <v>49.959999999999994</v>
      </c>
      <c r="AE9" s="427"/>
      <c r="AF9" s="427"/>
      <c r="AG9" s="428"/>
      <c r="AP9" s="228"/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  <c r="BC9" s="228"/>
      <c r="BD9" s="228"/>
      <c r="BE9" s="228"/>
      <c r="BF9" s="228"/>
      <c r="BG9" s="228"/>
      <c r="BH9" s="228"/>
      <c r="BI9" s="228"/>
    </row>
    <row r="10" spans="1:130" ht="15.75" thickBot="1" x14ac:dyDescent="0.3">
      <c r="A10" s="443" t="str">
        <f>IF($A$1="m","Average Men","Average Women")</f>
        <v>Average Men</v>
      </c>
      <c r="B10" s="444"/>
      <c r="C10" s="162">
        <f ca="1">IF(C$2="no","no",OFFSET(Data!$A$1,MATCH($A10,Data!$CG:$CG,0)-1,MATCH("Total/"&amp;C$1,Data!$1:$1,0)-1))</f>
        <v>3.5294117647058822</v>
      </c>
      <c r="D10" s="163">
        <f ca="1">IF(D$2="no","no",OFFSET(Data!$A$1,MATCH($A10,Data!$CG:$CG,0)-1,MATCH("Total/"&amp;D$1,Data!$1:$1,0)-1))</f>
        <v>3.0196078431372548</v>
      </c>
      <c r="E10" s="163">
        <f ca="1">IF(E$2="no","no",OFFSET(Data!$A$1,MATCH($A10,Data!$CG:$CG,0)-1,MATCH("Total/"&amp;E$1,Data!$1:$1,0)-1))</f>
        <v>4.1568627450980395</v>
      </c>
      <c r="F10" s="163">
        <f ca="1">IF(F$2="no","no",OFFSET(Data!$A$1,MATCH($A10,Data!$CG:$CG,0)-1,MATCH("Total/"&amp;F$1,Data!$1:$1,0)-1))</f>
        <v>3.1764705882352939</v>
      </c>
      <c r="G10" s="163">
        <f ca="1">IF(G$2="no","no",OFFSET(Data!$A$1,MATCH($A10,Data!$CG:$CG,0)-1,MATCH("Total/"&amp;G$1,Data!$1:$1,0)-1))</f>
        <v>3.4313725490196076</v>
      </c>
      <c r="H10" s="163">
        <f ca="1">IF(H$2="no","no",OFFSET(Data!$A$1,MATCH($A10,Data!$CG:$CG,0)-1,MATCH("Total/"&amp;H$1,Data!$1:$1,0)-1))</f>
        <v>4.0588235294117645</v>
      </c>
      <c r="I10" s="163">
        <f ca="1">IF(I$2="no","no",OFFSET(Data!$A$1,MATCH($A10,Data!$CG:$CG,0)-1,MATCH("Total/"&amp;I$1,Data!$1:$1,0)-1))</f>
        <v>3.4509803921568629</v>
      </c>
      <c r="J10" s="163">
        <f ca="1">IF(J$2="no","no",OFFSET(Data!$A$1,MATCH($A10,Data!$CG:$CG,0)-1,MATCH("Total/"&amp;J$1,Data!$1:$1,0)-1))</f>
        <v>3.1960784313725492</v>
      </c>
      <c r="K10" s="163">
        <f ca="1">IF(K$2="no","no",OFFSET(Data!$A$1,MATCH($A10,Data!$CG:$CG,0)-1,MATCH("Total/"&amp;K$1,Data!$1:$1,0)-1))</f>
        <v>4.9215686274509807</v>
      </c>
      <c r="L10" s="163">
        <f ca="1">IF(L$2="no","no",OFFSET(Data!$A$1,MATCH($A10,Data!$CG:$CG,0)-1,MATCH("Total/"&amp;L$1,Data!$1:$1,0)-1))</f>
        <v>4.3529411764705879</v>
      </c>
      <c r="M10" s="163">
        <f ca="1">IF(M$2="no","no",OFFSET(Data!$A$1,MATCH($A10,Data!$CG:$CG,0)-1,MATCH("Total/"&amp;M$1,Data!$1:$1,0)-1))</f>
        <v>3.8039215686274508</v>
      </c>
      <c r="N10" s="163">
        <f ca="1">IF(N$2="no","no",OFFSET(Data!$A$1,MATCH($A10,Data!$CG:$CG,0)-1,MATCH("Total/"&amp;N$1,Data!$1:$1,0)-1))</f>
        <v>3.9411764705882355</v>
      </c>
      <c r="O10" s="163">
        <f ca="1">IF(O$2="no","no",OFFSET(Data!$A$1,MATCH($A10,Data!$CG:$CG,0)-1,MATCH("Total/"&amp;O$1,Data!$1:$1,0)-1))</f>
        <v>5.0980392156862742</v>
      </c>
      <c r="P10" s="163" t="str">
        <f ca="1">IF(P$2="no","no",OFFSET(Data!$A$1,MATCH($A10,Data!$CG:$CG,0)-1,MATCH("Total/"&amp;P$1,Data!$1:$1,0)-1))</f>
        <v>no</v>
      </c>
      <c r="Q10" s="163" t="str">
        <f ca="1">IF(Q$2="no","no",OFFSET(Data!$A$1,MATCH($A10,Data!$CG:$CG,0)-1,MATCH("Total/"&amp;Q$1,Data!$1:$1,0)-1))</f>
        <v>no</v>
      </c>
      <c r="R10" s="163" t="str">
        <f ca="1">IF(R$2="no","no",OFFSET(Data!$A$1,MATCH($A10,Data!$CG:$CG,0)-1,MATCH("Total/"&amp;R$1,Data!$1:$1,0)-1))</f>
        <v>no</v>
      </c>
      <c r="S10" s="163" t="str">
        <f ca="1">IF(S$2="no","no",OFFSET(Data!$A$1,MATCH($A10,Data!$CG:$CG,0)-1,MATCH("Total/"&amp;S$1,Data!$1:$1,0)-1))</f>
        <v>no</v>
      </c>
      <c r="T10" s="164" t="str">
        <f ca="1">IF(T$2="no","no",OFFSET(Data!$A$1,MATCH($A10,Data!$CG:$CG,0)-1,MATCH("Total/"&amp;T$1,Data!$1:$1,0)-1))</f>
        <v>no</v>
      </c>
      <c r="U10" s="163" t="str">
        <f ca="1">IF(U$2="no","no",OFFSET(Data!$A$1,MATCH($A10,Data!$CG:$CG,0)-1,MATCH("Total/"&amp;U$1,Data!$1:$1,0)-1))</f>
        <v>no</v>
      </c>
      <c r="V10" s="163" t="str">
        <f ca="1">IF(V$2="no","no",OFFSET(Data!$A$1,MATCH($A10,Data!$CG:$CG,0)-1,MATCH("Total/"&amp;V$1,Data!$1:$1,0)-1))</f>
        <v>no</v>
      </c>
      <c r="W10" s="163" t="str">
        <f ca="1">IF(W$2="no","no",OFFSET(Data!$A$1,MATCH($A10,Data!$CG:$CG,0)-1,MATCH("Total/"&amp;W$1,Data!$1:$1,0)-1))</f>
        <v>no</v>
      </c>
      <c r="X10" s="163" t="str">
        <f ca="1">IF(X$2="no","no",OFFSET(Data!$A$1,MATCH($A10,Data!$CG:$CG,0)-1,MATCH("Total/"&amp;X$1,Data!$1:$1,0)-1))</f>
        <v>no</v>
      </c>
      <c r="Y10" s="163" t="str">
        <f ca="1">IF(Y$2="no","no",OFFSET(Data!$A$1,MATCH($A10,Data!$CG:$CG,0)-1,MATCH("Total/"&amp;Y$1,Data!$1:$1,0)-1))</f>
        <v>no</v>
      </c>
      <c r="Z10" s="163" t="str">
        <f ca="1">IF(Z$2="no","no",OFFSET(Data!$A$1,MATCH($A10,Data!$CG:$CG,0)-1,MATCH("Total/"&amp;Z$1,Data!$1:$1,0)-1))</f>
        <v>no</v>
      </c>
      <c r="AA10" s="163" t="str">
        <f ca="1">IF(AA$2="no","no",OFFSET(Data!$A$1,MATCH($A10,Data!$CG:$CG,0)-1,MATCH("Total/"&amp;AA$1,Data!$1:$1,0)-1))</f>
        <v>no</v>
      </c>
      <c r="AB10" s="163" t="str">
        <f ca="1">IF(AB$2="no","no",OFFSET(Data!$A$1,MATCH($A10,Data!$CG:$CG,0)-1,MATCH("Total/"&amp;AB$1,Data!$1:$1,0)-1))</f>
        <v>no</v>
      </c>
      <c r="AC10" s="164" t="str">
        <f ca="1">IF(AC$2="no","no",OFFSET(Data!$A$1,MATCH($A10,Data!$CG:$CG,0)-1,MATCH("Total/"&amp;AC$1,Data!$1:$1,0)-1))</f>
        <v>no</v>
      </c>
      <c r="AD10" s="426">
        <f t="shared" ca="1" si="0"/>
        <v>50.137254901960773</v>
      </c>
      <c r="AE10" s="427"/>
      <c r="AF10" s="427"/>
      <c r="AG10" s="4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  <c r="BC10" s="228"/>
      <c r="BD10" s="228"/>
      <c r="BE10" s="228"/>
      <c r="BF10" s="228"/>
      <c r="BG10" s="228"/>
      <c r="BH10" s="228"/>
      <c r="BI10" s="228"/>
    </row>
    <row r="11" spans="1:130" ht="16.5" thickBot="1" x14ac:dyDescent="0.3">
      <c r="A11" s="187" t="s">
        <v>154</v>
      </c>
      <c r="B11" s="204" t="s">
        <v>26</v>
      </c>
      <c r="C11" s="42" t="str">
        <f>IF($A$1="m","Average Top 5 Men","Average Top 5 Women")</f>
        <v>Average Top 5 Men</v>
      </c>
      <c r="D11" s="43" t="str">
        <f>IF($A$1="m","Average Men","Average Women")</f>
        <v>Average Men</v>
      </c>
      <c r="E11" s="43" t="str">
        <f>"Avg. "&amp;A12&amp;" vs. Avg. Comparision-Player ("&amp;A17&amp;") per Hole"</f>
        <v>Avg. Harald Neumayr vs. Avg. Comparision-Player (Susanne Giendl) per Hole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79"/>
      <c r="U11" s="43"/>
      <c r="V11" s="43"/>
      <c r="W11" s="168"/>
      <c r="X11" s="168"/>
      <c r="Y11" s="168"/>
      <c r="Z11" s="168"/>
      <c r="AA11" s="168"/>
      <c r="AB11" s="168"/>
      <c r="AC11" s="168"/>
      <c r="AD11" s="200" t="s">
        <v>15</v>
      </c>
      <c r="AE11" s="191" t="s">
        <v>72</v>
      </c>
      <c r="AF11" s="192" t="s">
        <v>73</v>
      </c>
      <c r="AG11" s="191" t="s">
        <v>55</v>
      </c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</row>
    <row r="12" spans="1:130" ht="15.75" thickBot="1" x14ac:dyDescent="0.3">
      <c r="A12" s="186" t="s">
        <v>319</v>
      </c>
      <c r="B12" s="202" t="s">
        <v>21</v>
      </c>
      <c r="C12" s="85">
        <f ca="1">IF(ISERROR(OFFSET(Data!$A$1,MATCH($A$12,Data!$CG:$CG,0)-1,MATCH($B12&amp;"/"&amp;C$1,Data!$1:$1,0)-1))=TRUE,"",IF(OFFSET(Data!$A$1,MATCH($A$12,Data!$CG:$CG,0)-1,MATCH($B12&amp;"/"&amp;C$1,Data!$1:$1,0)-1)=0,"",OFFSET(Data!$A$1,MATCH($A$12,Data!$CG:$CG,0)-1,MATCH($B12&amp;"/"&amp;C$1,Data!$1:$1,0)-1)))</f>
        <v>3</v>
      </c>
      <c r="D12" s="86">
        <f ca="1">IF(ISERROR(OFFSET(Data!$A$1,MATCH($A$12,Data!$CG:$CG,0)-1,MATCH($B12&amp;"/"&amp;D$1,Data!$1:$1,0)-1))=TRUE,"",IF(OFFSET(Data!$A$1,MATCH($A$12,Data!$CG:$CG,0)-1,MATCH($B12&amp;"/"&amp;D$1,Data!$1:$1,0)-1)=0,"",OFFSET(Data!$A$1,MATCH($A$12,Data!$CG:$CG,0)-1,MATCH($B12&amp;"/"&amp;D$1,Data!$1:$1,0)-1)))</f>
        <v>3</v>
      </c>
      <c r="E12" s="86">
        <f ca="1">IF(ISERROR(OFFSET(Data!$A$1,MATCH($A$12,Data!$CG:$CG,0)-1,MATCH($B12&amp;"/"&amp;E$1,Data!$1:$1,0)-1))=TRUE,"",IF(OFFSET(Data!$A$1,MATCH($A$12,Data!$CG:$CG,0)-1,MATCH($B12&amp;"/"&amp;E$1,Data!$1:$1,0)-1)=0,"",OFFSET(Data!$A$1,MATCH($A$12,Data!$CG:$CG,0)-1,MATCH($B12&amp;"/"&amp;E$1,Data!$1:$1,0)-1)))</f>
        <v>4</v>
      </c>
      <c r="F12" s="86">
        <f ca="1">IF(ISERROR(OFFSET(Data!$A$1,MATCH($A$12,Data!$CG:$CG,0)-1,MATCH($B12&amp;"/"&amp;F$1,Data!$1:$1,0)-1))=TRUE,"",IF(OFFSET(Data!$A$1,MATCH($A$12,Data!$CG:$CG,0)-1,MATCH($B12&amp;"/"&amp;F$1,Data!$1:$1,0)-1)=0,"",OFFSET(Data!$A$1,MATCH($A$12,Data!$CG:$CG,0)-1,MATCH($B12&amp;"/"&amp;F$1,Data!$1:$1,0)-1)))</f>
        <v>3</v>
      </c>
      <c r="G12" s="86">
        <f ca="1">IF(ISERROR(OFFSET(Data!$A$1,MATCH($A$12,Data!$CG:$CG,0)-1,MATCH($B12&amp;"/"&amp;G$1,Data!$1:$1,0)-1))=TRUE,"",IF(OFFSET(Data!$A$1,MATCH($A$12,Data!$CG:$CG,0)-1,MATCH($B12&amp;"/"&amp;G$1,Data!$1:$1,0)-1)=0,"",OFFSET(Data!$A$1,MATCH($A$12,Data!$CG:$CG,0)-1,MATCH($B12&amp;"/"&amp;G$1,Data!$1:$1,0)-1)))</f>
        <v>4</v>
      </c>
      <c r="H12" s="86">
        <f ca="1">IF(ISERROR(OFFSET(Data!$A$1,MATCH($A$12,Data!$CG:$CG,0)-1,MATCH($B12&amp;"/"&amp;H$1,Data!$1:$1,0)-1))=TRUE,"",IF(OFFSET(Data!$A$1,MATCH($A$12,Data!$CG:$CG,0)-1,MATCH($B12&amp;"/"&amp;H$1,Data!$1:$1,0)-1)=0,"",OFFSET(Data!$A$1,MATCH($A$12,Data!$CG:$CG,0)-1,MATCH($B12&amp;"/"&amp;H$1,Data!$1:$1,0)-1)))</f>
        <v>3</v>
      </c>
      <c r="I12" s="86">
        <f ca="1">IF(ISERROR(OFFSET(Data!$A$1,MATCH($A$12,Data!$CG:$CG,0)-1,MATCH($B12&amp;"/"&amp;I$1,Data!$1:$1,0)-1))=TRUE,"",IF(OFFSET(Data!$A$1,MATCH($A$12,Data!$CG:$CG,0)-1,MATCH($B12&amp;"/"&amp;I$1,Data!$1:$1,0)-1)=0,"",OFFSET(Data!$A$1,MATCH($A$12,Data!$CG:$CG,0)-1,MATCH($B12&amp;"/"&amp;I$1,Data!$1:$1,0)-1)))</f>
        <v>3</v>
      </c>
      <c r="J12" s="86">
        <f ca="1">IF(ISERROR(OFFSET(Data!$A$1,MATCH($A$12,Data!$CG:$CG,0)-1,MATCH($B12&amp;"/"&amp;J$1,Data!$1:$1,0)-1))=TRUE,"",IF(OFFSET(Data!$A$1,MATCH($A$12,Data!$CG:$CG,0)-1,MATCH($B12&amp;"/"&amp;J$1,Data!$1:$1,0)-1)=0,"",OFFSET(Data!$A$1,MATCH($A$12,Data!$CG:$CG,0)-1,MATCH($B12&amp;"/"&amp;J$1,Data!$1:$1,0)-1)))</f>
        <v>2</v>
      </c>
      <c r="K12" s="86">
        <f ca="1">IF(ISERROR(OFFSET(Data!$A$1,MATCH($A$12,Data!$CG:$CG,0)-1,MATCH($B12&amp;"/"&amp;K$1,Data!$1:$1,0)-1))=TRUE,"",IF(OFFSET(Data!$A$1,MATCH($A$12,Data!$CG:$CG,0)-1,MATCH($B12&amp;"/"&amp;K$1,Data!$1:$1,0)-1)=0,"",OFFSET(Data!$A$1,MATCH($A$12,Data!$CG:$CG,0)-1,MATCH($B12&amp;"/"&amp;K$1,Data!$1:$1,0)-1)))</f>
        <v>3</v>
      </c>
      <c r="L12" s="86">
        <f ca="1">IF(ISERROR(OFFSET(Data!$A$1,MATCH($A$12,Data!$CG:$CG,0)-1,MATCH($B12&amp;"/"&amp;L$1,Data!$1:$1,0)-1))=TRUE,"",IF(OFFSET(Data!$A$1,MATCH($A$12,Data!$CG:$CG,0)-1,MATCH($B12&amp;"/"&amp;L$1,Data!$1:$1,0)-1)=0,"",OFFSET(Data!$A$1,MATCH($A$12,Data!$CG:$CG,0)-1,MATCH($B12&amp;"/"&amp;L$1,Data!$1:$1,0)-1)))</f>
        <v>3</v>
      </c>
      <c r="M12" s="86">
        <f ca="1">IF(ISERROR(OFFSET(Data!$A$1,MATCH($A$12,Data!$CG:$CG,0)-1,MATCH($B12&amp;"/"&amp;M$1,Data!$1:$1,0)-1))=TRUE,"",IF(OFFSET(Data!$A$1,MATCH($A$12,Data!$CG:$CG,0)-1,MATCH($B12&amp;"/"&amp;M$1,Data!$1:$1,0)-1)=0,"",OFFSET(Data!$A$1,MATCH($A$12,Data!$CG:$CG,0)-1,MATCH($B12&amp;"/"&amp;M$1,Data!$1:$1,0)-1)))</f>
        <v>4</v>
      </c>
      <c r="N12" s="86">
        <f ca="1">IF(ISERROR(OFFSET(Data!$A$1,MATCH($A$12,Data!$CG:$CG,0)-1,MATCH($B12&amp;"/"&amp;N$1,Data!$1:$1,0)-1))=TRUE,"",IF(OFFSET(Data!$A$1,MATCH($A$12,Data!$CG:$CG,0)-1,MATCH($B12&amp;"/"&amp;N$1,Data!$1:$1,0)-1)=0,"",OFFSET(Data!$A$1,MATCH($A$12,Data!$CG:$CG,0)-1,MATCH($B12&amp;"/"&amp;N$1,Data!$1:$1,0)-1)))</f>
        <v>3</v>
      </c>
      <c r="O12" s="86">
        <f ca="1">IF(ISERROR(OFFSET(Data!$A$1,MATCH($A$12,Data!$CG:$CG,0)-1,MATCH($B12&amp;"/"&amp;O$1,Data!$1:$1,0)-1))=TRUE,"",IF(OFFSET(Data!$A$1,MATCH($A$12,Data!$CG:$CG,0)-1,MATCH($B12&amp;"/"&amp;O$1,Data!$1:$1,0)-1)=0,"",OFFSET(Data!$A$1,MATCH($A$12,Data!$CG:$CG,0)-1,MATCH($B12&amp;"/"&amp;O$1,Data!$1:$1,0)-1)))</f>
        <v>4</v>
      </c>
      <c r="P12" s="86" t="str">
        <f ca="1">IF(ISERROR(OFFSET(Data!$A$1,MATCH($A$12,Data!$CG:$CG,0)-1,MATCH($B12&amp;"/"&amp;P$1,Data!$1:$1,0)-1))=TRUE,"",IF(OFFSET(Data!$A$1,MATCH($A$12,Data!$CG:$CG,0)-1,MATCH($B12&amp;"/"&amp;P$1,Data!$1:$1,0)-1)=0,"",OFFSET(Data!$A$1,MATCH($A$12,Data!$CG:$CG,0)-1,MATCH($B12&amp;"/"&amp;P$1,Data!$1:$1,0)-1)))</f>
        <v/>
      </c>
      <c r="Q12" s="86" t="str">
        <f ca="1">IF(ISERROR(OFFSET(Data!$A$1,MATCH($A$12,Data!$CG:$CG,0)-1,MATCH($B12&amp;"/"&amp;Q$1,Data!$1:$1,0)-1))=TRUE,"",IF(OFFSET(Data!$A$1,MATCH($A$12,Data!$CG:$CG,0)-1,MATCH($B12&amp;"/"&amp;Q$1,Data!$1:$1,0)-1)=0,"",OFFSET(Data!$A$1,MATCH($A$12,Data!$CG:$CG,0)-1,MATCH($B12&amp;"/"&amp;Q$1,Data!$1:$1,0)-1)))</f>
        <v/>
      </c>
      <c r="R12" s="86" t="str">
        <f ca="1">IF(ISERROR(OFFSET(Data!$A$1,MATCH($A$12,Data!$CG:$CG,0)-1,MATCH($B12&amp;"/"&amp;R$1,Data!$1:$1,0)-1))=TRUE,"",IF(OFFSET(Data!$A$1,MATCH($A$12,Data!$CG:$CG,0)-1,MATCH($B12&amp;"/"&amp;R$1,Data!$1:$1,0)-1)=0,"",OFFSET(Data!$A$1,MATCH($A$12,Data!$CG:$CG,0)-1,MATCH($B12&amp;"/"&amp;R$1,Data!$1:$1,0)-1)))</f>
        <v/>
      </c>
      <c r="S12" s="86" t="str">
        <f ca="1">IF(ISERROR(OFFSET(Data!$A$1,MATCH($A$12,Data!$CG:$CG,0)-1,MATCH($B12&amp;"/"&amp;S$1,Data!$1:$1,0)-1))=TRUE,"",IF(OFFSET(Data!$A$1,MATCH($A$12,Data!$CG:$CG,0)-1,MATCH($B12&amp;"/"&amp;S$1,Data!$1:$1,0)-1)=0,"",OFFSET(Data!$A$1,MATCH($A$12,Data!$CG:$CG,0)-1,MATCH($B12&amp;"/"&amp;S$1,Data!$1:$1,0)-1)))</f>
        <v/>
      </c>
      <c r="T12" s="87" t="str">
        <f ca="1">IF(ISERROR(OFFSET(Data!$A$1,MATCH($A$12,Data!$CG:$CG,0)-1,MATCH($B12&amp;"/"&amp;T$1,Data!$1:$1,0)-1))=TRUE,"",IF(OFFSET(Data!$A$1,MATCH($A$12,Data!$CG:$CG,0)-1,MATCH($B12&amp;"/"&amp;T$1,Data!$1:$1,0)-1)=0,"",OFFSET(Data!$A$1,MATCH($A$12,Data!$CG:$CG,0)-1,MATCH($B12&amp;"/"&amp;T$1,Data!$1:$1,0)-1)))</f>
        <v/>
      </c>
      <c r="U12" s="86" t="str">
        <f ca="1">IF(ISERROR(OFFSET(Data!$A$1,MATCH($A$12,Data!$CG:$CG,0)-1,MATCH($B12&amp;"/"&amp;U$1,Data!$1:$1,0)-1))=TRUE,"",IF(OFFSET(Data!$A$1,MATCH($A$12,Data!$CG:$CG,0)-1,MATCH($B12&amp;"/"&amp;U$1,Data!$1:$1,0)-1)=0,"",OFFSET(Data!$A$1,MATCH($A$12,Data!$CG:$CG,0)-1,MATCH($B12&amp;"/"&amp;U$1,Data!$1:$1,0)-1)))</f>
        <v/>
      </c>
      <c r="V12" s="86" t="str">
        <f ca="1">IF(ISERROR(OFFSET(Data!$A$1,MATCH($A$12,Data!$CG:$CG,0)-1,MATCH($B12&amp;"/"&amp;V$1,Data!$1:$1,0)-1))=TRUE,"",IF(OFFSET(Data!$A$1,MATCH($A$12,Data!$CG:$CG,0)-1,MATCH($B12&amp;"/"&amp;V$1,Data!$1:$1,0)-1)=0,"",OFFSET(Data!$A$1,MATCH($A$12,Data!$CG:$CG,0)-1,MATCH($B12&amp;"/"&amp;V$1,Data!$1:$1,0)-1)))</f>
        <v/>
      </c>
      <c r="W12" s="86" t="str">
        <f ca="1">IF(ISERROR(OFFSET(Data!$A$1,MATCH($A$12,Data!$CG:$CG,0)-1,MATCH($B12&amp;"/"&amp;W$1,Data!$1:$1,0)-1))=TRUE,"",IF(OFFSET(Data!$A$1,MATCH($A$12,Data!$CG:$CG,0)-1,MATCH($B12&amp;"/"&amp;W$1,Data!$1:$1,0)-1)=0,"",OFFSET(Data!$A$1,MATCH($A$12,Data!$CG:$CG,0)-1,MATCH($B12&amp;"/"&amp;W$1,Data!$1:$1,0)-1)))</f>
        <v/>
      </c>
      <c r="X12" s="86" t="str">
        <f ca="1">IF(ISERROR(OFFSET(Data!$A$1,MATCH($A$12,Data!$CG:$CG,0)-1,MATCH($B12&amp;"/"&amp;X$1,Data!$1:$1,0)-1))=TRUE,"",IF(OFFSET(Data!$A$1,MATCH($A$12,Data!$CG:$CG,0)-1,MATCH($B12&amp;"/"&amp;X$1,Data!$1:$1,0)-1)=0,"",OFFSET(Data!$A$1,MATCH($A$12,Data!$CG:$CG,0)-1,MATCH($B12&amp;"/"&amp;X$1,Data!$1:$1,0)-1)))</f>
        <v/>
      </c>
      <c r="Y12" s="86" t="str">
        <f ca="1">IF(ISERROR(OFFSET(Data!$A$1,MATCH($A$12,Data!$CG:$CG,0)-1,MATCH($B12&amp;"/"&amp;Y$1,Data!$1:$1,0)-1))=TRUE,"",IF(OFFSET(Data!$A$1,MATCH($A$12,Data!$CG:$CG,0)-1,MATCH($B12&amp;"/"&amp;Y$1,Data!$1:$1,0)-1)=0,"",OFFSET(Data!$A$1,MATCH($A$12,Data!$CG:$CG,0)-1,MATCH($B12&amp;"/"&amp;Y$1,Data!$1:$1,0)-1)))</f>
        <v/>
      </c>
      <c r="Z12" s="86" t="str">
        <f ca="1">IF(ISERROR(OFFSET(Data!$A$1,MATCH($A$12,Data!$CG:$CG,0)-1,MATCH($B12&amp;"/"&amp;Z$1,Data!$1:$1,0)-1))=TRUE,"",IF(OFFSET(Data!$A$1,MATCH($A$12,Data!$CG:$CG,0)-1,MATCH($B12&amp;"/"&amp;Z$1,Data!$1:$1,0)-1)=0,"",OFFSET(Data!$A$1,MATCH($A$12,Data!$CG:$CG,0)-1,MATCH($B12&amp;"/"&amp;Z$1,Data!$1:$1,0)-1)))</f>
        <v/>
      </c>
      <c r="AA12" s="86" t="str">
        <f ca="1">IF(ISERROR(OFFSET(Data!$A$1,MATCH($A$12,Data!$CG:$CG,0)-1,MATCH($B12&amp;"/"&amp;AA$1,Data!$1:$1,0)-1))=TRUE,"",IF(OFFSET(Data!$A$1,MATCH($A$12,Data!$CG:$CG,0)-1,MATCH($B12&amp;"/"&amp;AA$1,Data!$1:$1,0)-1)=0,"",OFFSET(Data!$A$1,MATCH($A$12,Data!$CG:$CG,0)-1,MATCH($B12&amp;"/"&amp;AA$1,Data!$1:$1,0)-1)))</f>
        <v/>
      </c>
      <c r="AB12" s="86" t="str">
        <f ca="1">IF(ISERROR(OFFSET(Data!$A$1,MATCH($A$12,Data!$CG:$CG,0)-1,MATCH($B12&amp;"/"&amp;AB$1,Data!$1:$1,0)-1))=TRUE,"",IF(OFFSET(Data!$A$1,MATCH($A$12,Data!$CG:$CG,0)-1,MATCH($B12&amp;"/"&amp;AB$1,Data!$1:$1,0)-1)=0,"",OFFSET(Data!$A$1,MATCH($A$12,Data!$CG:$CG,0)-1,MATCH($B12&amp;"/"&amp;AB$1,Data!$1:$1,0)-1)))</f>
        <v/>
      </c>
      <c r="AC12" s="87" t="str">
        <f ca="1">IF(ISERROR(OFFSET(Data!$A$1,MATCH($A$12,Data!$CG:$CG,0)-1,MATCH($B12&amp;"/"&amp;AC$1,Data!$1:$1,0)-1))=TRUE,"",IF(OFFSET(Data!$A$1,MATCH($A$12,Data!$CG:$CG,0)-1,MATCH($B12&amp;"/"&amp;AC$1,Data!$1:$1,0)-1)=0,"",OFFSET(Data!$A$1,MATCH($A$12,Data!$CG:$CG,0)-1,MATCH($B12&amp;"/"&amp;AC$1,Data!$1:$1,0)-1)))</f>
        <v/>
      </c>
      <c r="AD12" s="193">
        <f t="shared" ref="AD12:AD21" ca="1" si="4">SUMIF(A12:AA12,"&gt;0",A$2:AA$2)</f>
        <v>41</v>
      </c>
      <c r="AE12" s="194">
        <f t="shared" ref="AE12:AE21" ca="1" si="5">AF12-AD12</f>
        <v>1</v>
      </c>
      <c r="AF12" s="193">
        <f t="shared" ref="AF12:AF21" ca="1" si="6">SUM(C12:AC12)</f>
        <v>42</v>
      </c>
      <c r="AG12" s="194">
        <f ca="1">AF12</f>
        <v>42</v>
      </c>
      <c r="AP12" s="228"/>
      <c r="AQ12" s="228"/>
      <c r="AR12" s="228"/>
      <c r="AS12" s="228"/>
      <c r="AT12" s="228"/>
      <c r="AU12" s="228"/>
      <c r="AV12" s="228"/>
      <c r="AW12" s="228"/>
      <c r="AX12" s="228"/>
      <c r="AY12" s="228"/>
      <c r="AZ12" s="228"/>
      <c r="BA12" s="228"/>
      <c r="BB12" s="228"/>
      <c r="BC12" s="228"/>
      <c r="BD12" s="228"/>
      <c r="BE12" s="228"/>
      <c r="BF12" s="228"/>
      <c r="BG12" s="228"/>
      <c r="BH12" s="228"/>
      <c r="BI12" s="228"/>
      <c r="BJ12" s="228"/>
      <c r="BK12" s="228"/>
      <c r="BL12" s="228"/>
      <c r="BM12" s="228"/>
      <c r="BN12" s="228"/>
      <c r="BO12" s="228"/>
      <c r="BP12" s="228"/>
      <c r="BQ12" s="228"/>
      <c r="BR12" s="228"/>
      <c r="BS12" s="228"/>
      <c r="BT12" s="228"/>
      <c r="BU12" s="228"/>
      <c r="BV12" s="228"/>
      <c r="BW12" s="228"/>
      <c r="BX12" s="228"/>
      <c r="BY12" s="228"/>
      <c r="BZ12" s="228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ht="15.75" thickBot="1" x14ac:dyDescent="0.3">
      <c r="A13" s="188" t="str">
        <f>"Ranking: "&amp;INDEX(Data!CI:CI,MATCH(A12,Data!CG:CG,0))&amp;" / "&amp;IF($A$1="M","Men","Women")</f>
        <v>Ranking: 1 / Men</v>
      </c>
      <c r="B13" s="203" t="s">
        <v>22</v>
      </c>
      <c r="C13" s="81">
        <f ca="1">IF(ISERROR(OFFSET(Data!$A$1,MATCH($A$12,Data!$CG:$CG,0)-1,MATCH($B13&amp;"/"&amp;C$1,Data!$1:$1,0)-1))=TRUE,"",IF(OFFSET(Data!$A$1,MATCH($A$12,Data!$CG:$CG,0)-1,MATCH($B13&amp;"/"&amp;C$1,Data!$1:$1,0)-1)=0,"",OFFSET(Data!$A$1,MATCH($A$12,Data!$CG:$CG,0)-1,MATCH($B13&amp;"/"&amp;C$1,Data!$1:$1,0)-1)))</f>
        <v>2</v>
      </c>
      <c r="D13" s="82">
        <f ca="1">IF(ISERROR(OFFSET(Data!$A$1,MATCH($A$12,Data!$CG:$CG,0)-1,MATCH($B13&amp;"/"&amp;D$1,Data!$1:$1,0)-1))=TRUE,"",IF(OFFSET(Data!$A$1,MATCH($A$12,Data!$CG:$CG,0)-1,MATCH($B13&amp;"/"&amp;D$1,Data!$1:$1,0)-1)=0,"",OFFSET(Data!$A$1,MATCH($A$12,Data!$CG:$CG,0)-1,MATCH($B13&amp;"/"&amp;D$1,Data!$1:$1,0)-1)))</f>
        <v>2</v>
      </c>
      <c r="E13" s="82">
        <f ca="1">IF(ISERROR(OFFSET(Data!$A$1,MATCH($A$12,Data!$CG:$CG,0)-1,MATCH($B13&amp;"/"&amp;E$1,Data!$1:$1,0)-1))=TRUE,"",IF(OFFSET(Data!$A$1,MATCH($A$12,Data!$CG:$CG,0)-1,MATCH($B13&amp;"/"&amp;E$1,Data!$1:$1,0)-1)=0,"",OFFSET(Data!$A$1,MATCH($A$12,Data!$CG:$CG,0)-1,MATCH($B13&amp;"/"&amp;E$1,Data!$1:$1,0)-1)))</f>
        <v>4</v>
      </c>
      <c r="F13" s="82">
        <f ca="1">IF(ISERROR(OFFSET(Data!$A$1,MATCH($A$12,Data!$CG:$CG,0)-1,MATCH($B13&amp;"/"&amp;F$1,Data!$1:$1,0)-1))=TRUE,"",IF(OFFSET(Data!$A$1,MATCH($A$12,Data!$CG:$CG,0)-1,MATCH($B13&amp;"/"&amp;F$1,Data!$1:$1,0)-1)=0,"",OFFSET(Data!$A$1,MATCH($A$12,Data!$CG:$CG,0)-1,MATCH($B13&amp;"/"&amp;F$1,Data!$1:$1,0)-1)))</f>
        <v>3</v>
      </c>
      <c r="G13" s="82">
        <f ca="1">IF(ISERROR(OFFSET(Data!$A$1,MATCH($A$12,Data!$CG:$CG,0)-1,MATCH($B13&amp;"/"&amp;G$1,Data!$1:$1,0)-1))=TRUE,"",IF(OFFSET(Data!$A$1,MATCH($A$12,Data!$CG:$CG,0)-1,MATCH($B13&amp;"/"&amp;G$1,Data!$1:$1,0)-1)=0,"",OFFSET(Data!$A$1,MATCH($A$12,Data!$CG:$CG,0)-1,MATCH($B13&amp;"/"&amp;G$1,Data!$1:$1,0)-1)))</f>
        <v>3</v>
      </c>
      <c r="H13" s="82">
        <f ca="1">IF(ISERROR(OFFSET(Data!$A$1,MATCH($A$12,Data!$CG:$CG,0)-1,MATCH($B13&amp;"/"&amp;H$1,Data!$1:$1,0)-1))=TRUE,"",IF(OFFSET(Data!$A$1,MATCH($A$12,Data!$CG:$CG,0)-1,MATCH($B13&amp;"/"&amp;H$1,Data!$1:$1,0)-1)=0,"",OFFSET(Data!$A$1,MATCH($A$12,Data!$CG:$CG,0)-1,MATCH($B13&amp;"/"&amp;H$1,Data!$1:$1,0)-1)))</f>
        <v>4</v>
      </c>
      <c r="I13" s="82">
        <f ca="1">IF(ISERROR(OFFSET(Data!$A$1,MATCH($A$12,Data!$CG:$CG,0)-1,MATCH($B13&amp;"/"&amp;I$1,Data!$1:$1,0)-1))=TRUE,"",IF(OFFSET(Data!$A$1,MATCH($A$12,Data!$CG:$CG,0)-1,MATCH($B13&amp;"/"&amp;I$1,Data!$1:$1,0)-1)=0,"",OFFSET(Data!$A$1,MATCH($A$12,Data!$CG:$CG,0)-1,MATCH($B13&amp;"/"&amp;I$1,Data!$1:$1,0)-1)))</f>
        <v>3</v>
      </c>
      <c r="J13" s="82">
        <f ca="1">IF(ISERROR(OFFSET(Data!$A$1,MATCH($A$12,Data!$CG:$CG,0)-1,MATCH($B13&amp;"/"&amp;J$1,Data!$1:$1,0)-1))=TRUE,"",IF(OFFSET(Data!$A$1,MATCH($A$12,Data!$CG:$CG,0)-1,MATCH($B13&amp;"/"&amp;J$1,Data!$1:$1,0)-1)=0,"",OFFSET(Data!$A$1,MATCH($A$12,Data!$CG:$CG,0)-1,MATCH($B13&amp;"/"&amp;J$1,Data!$1:$1,0)-1)))</f>
        <v>2</v>
      </c>
      <c r="K13" s="82">
        <f ca="1">IF(ISERROR(OFFSET(Data!$A$1,MATCH($A$12,Data!$CG:$CG,0)-1,MATCH($B13&amp;"/"&amp;K$1,Data!$1:$1,0)-1))=TRUE,"",IF(OFFSET(Data!$A$1,MATCH($A$12,Data!$CG:$CG,0)-1,MATCH($B13&amp;"/"&amp;K$1,Data!$1:$1,0)-1)=0,"",OFFSET(Data!$A$1,MATCH($A$12,Data!$CG:$CG,0)-1,MATCH($B13&amp;"/"&amp;K$1,Data!$1:$1,0)-1)))</f>
        <v>6</v>
      </c>
      <c r="L13" s="82">
        <f ca="1">IF(ISERROR(OFFSET(Data!$A$1,MATCH($A$12,Data!$CG:$CG,0)-1,MATCH($B13&amp;"/"&amp;L$1,Data!$1:$1,0)-1))=TRUE,"",IF(OFFSET(Data!$A$1,MATCH($A$12,Data!$CG:$CG,0)-1,MATCH($B13&amp;"/"&amp;L$1,Data!$1:$1,0)-1)=0,"",OFFSET(Data!$A$1,MATCH($A$12,Data!$CG:$CG,0)-1,MATCH($B13&amp;"/"&amp;L$1,Data!$1:$1,0)-1)))</f>
        <v>4</v>
      </c>
      <c r="M13" s="82">
        <f ca="1">IF(ISERROR(OFFSET(Data!$A$1,MATCH($A$12,Data!$CG:$CG,0)-1,MATCH($B13&amp;"/"&amp;M$1,Data!$1:$1,0)-1))=TRUE,"",IF(OFFSET(Data!$A$1,MATCH($A$12,Data!$CG:$CG,0)-1,MATCH($B13&amp;"/"&amp;M$1,Data!$1:$1,0)-1)=0,"",OFFSET(Data!$A$1,MATCH($A$12,Data!$CG:$CG,0)-1,MATCH($B13&amp;"/"&amp;M$1,Data!$1:$1,0)-1)))</f>
        <v>2</v>
      </c>
      <c r="N13" s="82">
        <f ca="1">IF(ISERROR(OFFSET(Data!$A$1,MATCH($A$12,Data!$CG:$CG,0)-1,MATCH($B13&amp;"/"&amp;N$1,Data!$1:$1,0)-1))=TRUE,"",IF(OFFSET(Data!$A$1,MATCH($A$12,Data!$CG:$CG,0)-1,MATCH($B13&amp;"/"&amp;N$1,Data!$1:$1,0)-1)=0,"",OFFSET(Data!$A$1,MATCH($A$12,Data!$CG:$CG,0)-1,MATCH($B13&amp;"/"&amp;N$1,Data!$1:$1,0)-1)))</f>
        <v>4</v>
      </c>
      <c r="O13" s="82">
        <f ca="1">IF(ISERROR(OFFSET(Data!$A$1,MATCH($A$12,Data!$CG:$CG,0)-1,MATCH($B13&amp;"/"&amp;O$1,Data!$1:$1,0)-1))=TRUE,"",IF(OFFSET(Data!$A$1,MATCH($A$12,Data!$CG:$CG,0)-1,MATCH($B13&amp;"/"&amp;O$1,Data!$1:$1,0)-1)=0,"",OFFSET(Data!$A$1,MATCH($A$12,Data!$CG:$CG,0)-1,MATCH($B13&amp;"/"&amp;O$1,Data!$1:$1,0)-1)))</f>
        <v>4</v>
      </c>
      <c r="P13" s="82" t="str">
        <f ca="1">IF(ISERROR(OFFSET(Data!$A$1,MATCH($A$12,Data!$CG:$CG,0)-1,MATCH($B13&amp;"/"&amp;P$1,Data!$1:$1,0)-1))=TRUE,"",IF(OFFSET(Data!$A$1,MATCH($A$12,Data!$CG:$CG,0)-1,MATCH($B13&amp;"/"&amp;P$1,Data!$1:$1,0)-1)=0,"",OFFSET(Data!$A$1,MATCH($A$12,Data!$CG:$CG,0)-1,MATCH($B13&amp;"/"&amp;P$1,Data!$1:$1,0)-1)))</f>
        <v/>
      </c>
      <c r="Q13" s="82" t="str">
        <f ca="1">IF(ISERROR(OFFSET(Data!$A$1,MATCH($A$12,Data!$CG:$CG,0)-1,MATCH($B13&amp;"/"&amp;Q$1,Data!$1:$1,0)-1))=TRUE,"",IF(OFFSET(Data!$A$1,MATCH($A$12,Data!$CG:$CG,0)-1,MATCH($B13&amp;"/"&amp;Q$1,Data!$1:$1,0)-1)=0,"",OFFSET(Data!$A$1,MATCH($A$12,Data!$CG:$CG,0)-1,MATCH($B13&amp;"/"&amp;Q$1,Data!$1:$1,0)-1)))</f>
        <v/>
      </c>
      <c r="R13" s="82" t="str">
        <f ca="1">IF(ISERROR(OFFSET(Data!$A$1,MATCH($A$12,Data!$CG:$CG,0)-1,MATCH($B13&amp;"/"&amp;R$1,Data!$1:$1,0)-1))=TRUE,"",IF(OFFSET(Data!$A$1,MATCH($A$12,Data!$CG:$CG,0)-1,MATCH($B13&amp;"/"&amp;R$1,Data!$1:$1,0)-1)=0,"",OFFSET(Data!$A$1,MATCH($A$12,Data!$CG:$CG,0)-1,MATCH($B13&amp;"/"&amp;R$1,Data!$1:$1,0)-1)))</f>
        <v/>
      </c>
      <c r="S13" s="82" t="str">
        <f ca="1">IF(ISERROR(OFFSET(Data!$A$1,MATCH($A$12,Data!$CG:$CG,0)-1,MATCH($B13&amp;"/"&amp;S$1,Data!$1:$1,0)-1))=TRUE,"",IF(OFFSET(Data!$A$1,MATCH($A$12,Data!$CG:$CG,0)-1,MATCH($B13&amp;"/"&amp;S$1,Data!$1:$1,0)-1)=0,"",OFFSET(Data!$A$1,MATCH($A$12,Data!$CG:$CG,0)-1,MATCH($B13&amp;"/"&amp;S$1,Data!$1:$1,0)-1)))</f>
        <v/>
      </c>
      <c r="T13" s="83" t="str">
        <f ca="1">IF(ISERROR(OFFSET(Data!$A$1,MATCH($A$12,Data!$CG:$CG,0)-1,MATCH($B13&amp;"/"&amp;T$1,Data!$1:$1,0)-1))=TRUE,"",IF(OFFSET(Data!$A$1,MATCH($A$12,Data!$CG:$CG,0)-1,MATCH($B13&amp;"/"&amp;T$1,Data!$1:$1,0)-1)=0,"",OFFSET(Data!$A$1,MATCH($A$12,Data!$CG:$CG,0)-1,MATCH($B13&amp;"/"&amp;T$1,Data!$1:$1,0)-1)))</f>
        <v/>
      </c>
      <c r="U13" s="82" t="str">
        <f ca="1">IF(ISERROR(OFFSET(Data!$A$1,MATCH($A$12,Data!$CG:$CG,0)-1,MATCH($B13&amp;"/"&amp;U$1,Data!$1:$1,0)-1))=TRUE,"",IF(OFFSET(Data!$A$1,MATCH($A$12,Data!$CG:$CG,0)-1,MATCH($B13&amp;"/"&amp;U$1,Data!$1:$1,0)-1)=0,"",OFFSET(Data!$A$1,MATCH($A$12,Data!$CG:$CG,0)-1,MATCH($B13&amp;"/"&amp;U$1,Data!$1:$1,0)-1)))</f>
        <v/>
      </c>
      <c r="V13" s="82" t="str">
        <f ca="1">IF(ISERROR(OFFSET(Data!$A$1,MATCH($A$12,Data!$CG:$CG,0)-1,MATCH($B13&amp;"/"&amp;V$1,Data!$1:$1,0)-1))=TRUE,"",IF(OFFSET(Data!$A$1,MATCH($A$12,Data!$CG:$CG,0)-1,MATCH($B13&amp;"/"&amp;V$1,Data!$1:$1,0)-1)=0,"",OFFSET(Data!$A$1,MATCH($A$12,Data!$CG:$CG,0)-1,MATCH($B13&amp;"/"&amp;V$1,Data!$1:$1,0)-1)))</f>
        <v/>
      </c>
      <c r="W13" s="82" t="str">
        <f ca="1">IF(ISERROR(OFFSET(Data!$A$1,MATCH($A$12,Data!$CG:$CG,0)-1,MATCH($B13&amp;"/"&amp;W$1,Data!$1:$1,0)-1))=TRUE,"",IF(OFFSET(Data!$A$1,MATCH($A$12,Data!$CG:$CG,0)-1,MATCH($B13&amp;"/"&amp;W$1,Data!$1:$1,0)-1)=0,"",OFFSET(Data!$A$1,MATCH($A$12,Data!$CG:$CG,0)-1,MATCH($B13&amp;"/"&amp;W$1,Data!$1:$1,0)-1)))</f>
        <v/>
      </c>
      <c r="X13" s="82" t="str">
        <f ca="1">IF(ISERROR(OFFSET(Data!$A$1,MATCH($A$12,Data!$CG:$CG,0)-1,MATCH($B13&amp;"/"&amp;X$1,Data!$1:$1,0)-1))=TRUE,"",IF(OFFSET(Data!$A$1,MATCH($A$12,Data!$CG:$CG,0)-1,MATCH($B13&amp;"/"&amp;X$1,Data!$1:$1,0)-1)=0,"",OFFSET(Data!$A$1,MATCH($A$12,Data!$CG:$CG,0)-1,MATCH($B13&amp;"/"&amp;X$1,Data!$1:$1,0)-1)))</f>
        <v/>
      </c>
      <c r="Y13" s="82" t="str">
        <f ca="1">IF(ISERROR(OFFSET(Data!$A$1,MATCH($A$12,Data!$CG:$CG,0)-1,MATCH($B13&amp;"/"&amp;Y$1,Data!$1:$1,0)-1))=TRUE,"",IF(OFFSET(Data!$A$1,MATCH($A$12,Data!$CG:$CG,0)-1,MATCH($B13&amp;"/"&amp;Y$1,Data!$1:$1,0)-1)=0,"",OFFSET(Data!$A$1,MATCH($A$12,Data!$CG:$CG,0)-1,MATCH($B13&amp;"/"&amp;Y$1,Data!$1:$1,0)-1)))</f>
        <v/>
      </c>
      <c r="Z13" s="82" t="str">
        <f ca="1">IF(ISERROR(OFFSET(Data!$A$1,MATCH($A$12,Data!$CG:$CG,0)-1,MATCH($B13&amp;"/"&amp;Z$1,Data!$1:$1,0)-1))=TRUE,"",IF(OFFSET(Data!$A$1,MATCH($A$12,Data!$CG:$CG,0)-1,MATCH($B13&amp;"/"&amp;Z$1,Data!$1:$1,0)-1)=0,"",OFFSET(Data!$A$1,MATCH($A$12,Data!$CG:$CG,0)-1,MATCH($B13&amp;"/"&amp;Z$1,Data!$1:$1,0)-1)))</f>
        <v/>
      </c>
      <c r="AA13" s="82" t="str">
        <f ca="1">IF(ISERROR(OFFSET(Data!$A$1,MATCH($A$12,Data!$CG:$CG,0)-1,MATCH($B13&amp;"/"&amp;AA$1,Data!$1:$1,0)-1))=TRUE,"",IF(OFFSET(Data!$A$1,MATCH($A$12,Data!$CG:$CG,0)-1,MATCH($B13&amp;"/"&amp;AA$1,Data!$1:$1,0)-1)=0,"",OFFSET(Data!$A$1,MATCH($A$12,Data!$CG:$CG,0)-1,MATCH($B13&amp;"/"&amp;AA$1,Data!$1:$1,0)-1)))</f>
        <v/>
      </c>
      <c r="AB13" s="82" t="str">
        <f ca="1">IF(ISERROR(OFFSET(Data!$A$1,MATCH($A$12,Data!$CG:$CG,0)-1,MATCH($B13&amp;"/"&amp;AB$1,Data!$1:$1,0)-1))=TRUE,"",IF(OFFSET(Data!$A$1,MATCH($A$12,Data!$CG:$CG,0)-1,MATCH($B13&amp;"/"&amp;AB$1,Data!$1:$1,0)-1)=0,"",OFFSET(Data!$A$1,MATCH($A$12,Data!$CG:$CG,0)-1,MATCH($B13&amp;"/"&amp;AB$1,Data!$1:$1,0)-1)))</f>
        <v/>
      </c>
      <c r="AC13" s="83" t="str">
        <f ca="1">IF(ISERROR(OFFSET(Data!$A$1,MATCH($A$12,Data!$CG:$CG,0)-1,MATCH($B13&amp;"/"&amp;AC$1,Data!$1:$1,0)-1))=TRUE,"",IF(OFFSET(Data!$A$1,MATCH($A$12,Data!$CG:$CG,0)-1,MATCH($B13&amp;"/"&amp;AC$1,Data!$1:$1,0)-1)=0,"",OFFSET(Data!$A$1,MATCH($A$12,Data!$CG:$CG,0)-1,MATCH($B13&amp;"/"&amp;AC$1,Data!$1:$1,0)-1)))</f>
        <v/>
      </c>
      <c r="AD13" s="195">
        <f t="shared" ca="1" si="4"/>
        <v>41</v>
      </c>
      <c r="AE13" s="196">
        <f t="shared" ca="1" si="5"/>
        <v>2</v>
      </c>
      <c r="AF13" s="195">
        <f t="shared" ca="1" si="6"/>
        <v>43</v>
      </c>
      <c r="AG13" s="196">
        <f ca="1">SUM(AF$12:AF13)</f>
        <v>85</v>
      </c>
      <c r="AP13" s="228"/>
    </row>
    <row r="14" spans="1:130" hidden="1" x14ac:dyDescent="0.25">
      <c r="A14" s="189"/>
      <c r="B14" s="203" t="s">
        <v>23</v>
      </c>
      <c r="C14" s="81" t="str">
        <f ca="1">IF(ISERROR(OFFSET(Data!$A$1,MATCH($A$12,Data!$CG:$CG,0)-1,MATCH($B14&amp;"/"&amp;C$1,Data!$1:$1,0)-1))=TRUE,"",IF(OFFSET(Data!$A$1,MATCH($A$12,Data!$CG:$CG,0)-1,MATCH($B14&amp;"/"&amp;C$1,Data!$1:$1,0)-1)=0,"",OFFSET(Data!$A$1,MATCH($A$12,Data!$CG:$CG,0)-1,MATCH($B14&amp;"/"&amp;C$1,Data!$1:$1,0)-1)))</f>
        <v/>
      </c>
      <c r="D14" s="82" t="str">
        <f ca="1">IF(ISERROR(OFFSET(Data!$A$1,MATCH($A$12,Data!$CG:$CG,0)-1,MATCH($B14&amp;"/"&amp;D$1,Data!$1:$1,0)-1))=TRUE,"",IF(OFFSET(Data!$A$1,MATCH($A$12,Data!$CG:$CG,0)-1,MATCH($B14&amp;"/"&amp;D$1,Data!$1:$1,0)-1)=0,"",OFFSET(Data!$A$1,MATCH($A$12,Data!$CG:$CG,0)-1,MATCH($B14&amp;"/"&amp;D$1,Data!$1:$1,0)-1)))</f>
        <v/>
      </c>
      <c r="E14" s="82" t="str">
        <f ca="1">IF(ISERROR(OFFSET(Data!$A$1,MATCH($A$12,Data!$CG:$CG,0)-1,MATCH($B14&amp;"/"&amp;E$1,Data!$1:$1,0)-1))=TRUE,"",IF(OFFSET(Data!$A$1,MATCH($A$12,Data!$CG:$CG,0)-1,MATCH($B14&amp;"/"&amp;E$1,Data!$1:$1,0)-1)=0,"",OFFSET(Data!$A$1,MATCH($A$12,Data!$CG:$CG,0)-1,MATCH($B14&amp;"/"&amp;E$1,Data!$1:$1,0)-1)))</f>
        <v/>
      </c>
      <c r="F14" s="82" t="str">
        <f ca="1">IF(ISERROR(OFFSET(Data!$A$1,MATCH($A$12,Data!$CG:$CG,0)-1,MATCH($B14&amp;"/"&amp;F$1,Data!$1:$1,0)-1))=TRUE,"",IF(OFFSET(Data!$A$1,MATCH($A$12,Data!$CG:$CG,0)-1,MATCH($B14&amp;"/"&amp;F$1,Data!$1:$1,0)-1)=0,"",OFFSET(Data!$A$1,MATCH($A$12,Data!$CG:$CG,0)-1,MATCH($B14&amp;"/"&amp;F$1,Data!$1:$1,0)-1)))</f>
        <v/>
      </c>
      <c r="G14" s="82" t="str">
        <f ca="1">IF(ISERROR(OFFSET(Data!$A$1,MATCH($A$12,Data!$CG:$CG,0)-1,MATCH($B14&amp;"/"&amp;G$1,Data!$1:$1,0)-1))=TRUE,"",IF(OFFSET(Data!$A$1,MATCH($A$12,Data!$CG:$CG,0)-1,MATCH($B14&amp;"/"&amp;G$1,Data!$1:$1,0)-1)=0,"",OFFSET(Data!$A$1,MATCH($A$12,Data!$CG:$CG,0)-1,MATCH($B14&amp;"/"&amp;G$1,Data!$1:$1,0)-1)))</f>
        <v/>
      </c>
      <c r="H14" s="82" t="str">
        <f ca="1">IF(ISERROR(OFFSET(Data!$A$1,MATCH($A$12,Data!$CG:$CG,0)-1,MATCH($B14&amp;"/"&amp;H$1,Data!$1:$1,0)-1))=TRUE,"",IF(OFFSET(Data!$A$1,MATCH($A$12,Data!$CG:$CG,0)-1,MATCH($B14&amp;"/"&amp;H$1,Data!$1:$1,0)-1)=0,"",OFFSET(Data!$A$1,MATCH($A$12,Data!$CG:$CG,0)-1,MATCH($B14&amp;"/"&amp;H$1,Data!$1:$1,0)-1)))</f>
        <v/>
      </c>
      <c r="I14" s="82" t="str">
        <f ca="1">IF(ISERROR(OFFSET(Data!$A$1,MATCH($A$12,Data!$CG:$CG,0)-1,MATCH($B14&amp;"/"&amp;I$1,Data!$1:$1,0)-1))=TRUE,"",IF(OFFSET(Data!$A$1,MATCH($A$12,Data!$CG:$CG,0)-1,MATCH($B14&amp;"/"&amp;I$1,Data!$1:$1,0)-1)=0,"",OFFSET(Data!$A$1,MATCH($A$12,Data!$CG:$CG,0)-1,MATCH($B14&amp;"/"&amp;I$1,Data!$1:$1,0)-1)))</f>
        <v/>
      </c>
      <c r="J14" s="82" t="str">
        <f ca="1">IF(ISERROR(OFFSET(Data!$A$1,MATCH($A$12,Data!$CG:$CG,0)-1,MATCH($B14&amp;"/"&amp;J$1,Data!$1:$1,0)-1))=TRUE,"",IF(OFFSET(Data!$A$1,MATCH($A$12,Data!$CG:$CG,0)-1,MATCH($B14&amp;"/"&amp;J$1,Data!$1:$1,0)-1)=0,"",OFFSET(Data!$A$1,MATCH($A$12,Data!$CG:$CG,0)-1,MATCH($B14&amp;"/"&amp;J$1,Data!$1:$1,0)-1)))</f>
        <v/>
      </c>
      <c r="K14" s="82" t="str">
        <f ca="1">IF(ISERROR(OFFSET(Data!$A$1,MATCH($A$12,Data!$CG:$CG,0)-1,MATCH($B14&amp;"/"&amp;K$1,Data!$1:$1,0)-1))=TRUE,"",IF(OFFSET(Data!$A$1,MATCH($A$12,Data!$CG:$CG,0)-1,MATCH($B14&amp;"/"&amp;K$1,Data!$1:$1,0)-1)=0,"",OFFSET(Data!$A$1,MATCH($A$12,Data!$CG:$CG,0)-1,MATCH($B14&amp;"/"&amp;K$1,Data!$1:$1,0)-1)))</f>
        <v/>
      </c>
      <c r="L14" s="82" t="str">
        <f ca="1">IF(ISERROR(OFFSET(Data!$A$1,MATCH($A$12,Data!$CG:$CG,0)-1,MATCH($B14&amp;"/"&amp;L$1,Data!$1:$1,0)-1))=TRUE,"",IF(OFFSET(Data!$A$1,MATCH($A$12,Data!$CG:$CG,0)-1,MATCH($B14&amp;"/"&amp;L$1,Data!$1:$1,0)-1)=0,"",OFFSET(Data!$A$1,MATCH($A$12,Data!$CG:$CG,0)-1,MATCH($B14&amp;"/"&amp;L$1,Data!$1:$1,0)-1)))</f>
        <v/>
      </c>
      <c r="M14" s="82" t="str">
        <f ca="1">IF(ISERROR(OFFSET(Data!$A$1,MATCH($A$12,Data!$CG:$CG,0)-1,MATCH($B14&amp;"/"&amp;M$1,Data!$1:$1,0)-1))=TRUE,"",IF(OFFSET(Data!$A$1,MATCH($A$12,Data!$CG:$CG,0)-1,MATCH($B14&amp;"/"&amp;M$1,Data!$1:$1,0)-1)=0,"",OFFSET(Data!$A$1,MATCH($A$12,Data!$CG:$CG,0)-1,MATCH($B14&amp;"/"&amp;M$1,Data!$1:$1,0)-1)))</f>
        <v/>
      </c>
      <c r="N14" s="82" t="str">
        <f ca="1">IF(ISERROR(OFFSET(Data!$A$1,MATCH($A$12,Data!$CG:$CG,0)-1,MATCH($B14&amp;"/"&amp;N$1,Data!$1:$1,0)-1))=TRUE,"",IF(OFFSET(Data!$A$1,MATCH($A$12,Data!$CG:$CG,0)-1,MATCH($B14&amp;"/"&amp;N$1,Data!$1:$1,0)-1)=0,"",OFFSET(Data!$A$1,MATCH($A$12,Data!$CG:$CG,0)-1,MATCH($B14&amp;"/"&amp;N$1,Data!$1:$1,0)-1)))</f>
        <v/>
      </c>
      <c r="O14" s="82" t="str">
        <f ca="1">IF(ISERROR(OFFSET(Data!$A$1,MATCH($A$12,Data!$CG:$CG,0)-1,MATCH($B14&amp;"/"&amp;O$1,Data!$1:$1,0)-1))=TRUE,"",IF(OFFSET(Data!$A$1,MATCH($A$12,Data!$CG:$CG,0)-1,MATCH($B14&amp;"/"&amp;O$1,Data!$1:$1,0)-1)=0,"",OFFSET(Data!$A$1,MATCH($A$12,Data!$CG:$CG,0)-1,MATCH($B14&amp;"/"&amp;O$1,Data!$1:$1,0)-1)))</f>
        <v/>
      </c>
      <c r="P14" s="82" t="str">
        <f ca="1">IF(ISERROR(OFFSET(Data!$A$1,MATCH($A$12,Data!$CG:$CG,0)-1,MATCH($B14&amp;"/"&amp;P$1,Data!$1:$1,0)-1))=TRUE,"",IF(OFFSET(Data!$A$1,MATCH($A$12,Data!$CG:$CG,0)-1,MATCH($B14&amp;"/"&amp;P$1,Data!$1:$1,0)-1)=0,"",OFFSET(Data!$A$1,MATCH($A$12,Data!$CG:$CG,0)-1,MATCH($B14&amp;"/"&amp;P$1,Data!$1:$1,0)-1)))</f>
        <v/>
      </c>
      <c r="Q14" s="82" t="str">
        <f ca="1">IF(ISERROR(OFFSET(Data!$A$1,MATCH($A$12,Data!$CG:$CG,0)-1,MATCH($B14&amp;"/"&amp;Q$1,Data!$1:$1,0)-1))=TRUE,"",IF(OFFSET(Data!$A$1,MATCH($A$12,Data!$CG:$CG,0)-1,MATCH($B14&amp;"/"&amp;Q$1,Data!$1:$1,0)-1)=0,"",OFFSET(Data!$A$1,MATCH($A$12,Data!$CG:$CG,0)-1,MATCH($B14&amp;"/"&amp;Q$1,Data!$1:$1,0)-1)))</f>
        <v/>
      </c>
      <c r="R14" s="82" t="str">
        <f ca="1">IF(ISERROR(OFFSET(Data!$A$1,MATCH($A$12,Data!$CG:$CG,0)-1,MATCH($B14&amp;"/"&amp;R$1,Data!$1:$1,0)-1))=TRUE,"",IF(OFFSET(Data!$A$1,MATCH($A$12,Data!$CG:$CG,0)-1,MATCH($B14&amp;"/"&amp;R$1,Data!$1:$1,0)-1)=0,"",OFFSET(Data!$A$1,MATCH($A$12,Data!$CG:$CG,0)-1,MATCH($B14&amp;"/"&amp;R$1,Data!$1:$1,0)-1)))</f>
        <v/>
      </c>
      <c r="S14" s="82" t="str">
        <f ca="1">IF(ISERROR(OFFSET(Data!$A$1,MATCH($A$12,Data!$CG:$CG,0)-1,MATCH($B14&amp;"/"&amp;S$1,Data!$1:$1,0)-1))=TRUE,"",IF(OFFSET(Data!$A$1,MATCH($A$12,Data!$CG:$CG,0)-1,MATCH($B14&amp;"/"&amp;S$1,Data!$1:$1,0)-1)=0,"",OFFSET(Data!$A$1,MATCH($A$12,Data!$CG:$CG,0)-1,MATCH($B14&amp;"/"&amp;S$1,Data!$1:$1,0)-1)))</f>
        <v/>
      </c>
      <c r="T14" s="83" t="str">
        <f ca="1">IF(ISERROR(OFFSET(Data!$A$1,MATCH($A$12,Data!$CG:$CG,0)-1,MATCH($B14&amp;"/"&amp;T$1,Data!$1:$1,0)-1))=TRUE,"",IF(OFFSET(Data!$A$1,MATCH($A$12,Data!$CG:$CG,0)-1,MATCH($B14&amp;"/"&amp;T$1,Data!$1:$1,0)-1)=0,"",OFFSET(Data!$A$1,MATCH($A$12,Data!$CG:$CG,0)-1,MATCH($B14&amp;"/"&amp;T$1,Data!$1:$1,0)-1)))</f>
        <v/>
      </c>
      <c r="U14" s="82" t="str">
        <f ca="1">IF(ISERROR(OFFSET(Data!$A$1,MATCH($A$12,Data!$CG:$CG,0)-1,MATCH($B14&amp;"/"&amp;U$1,Data!$1:$1,0)-1))=TRUE,"",IF(OFFSET(Data!$A$1,MATCH($A$12,Data!$CG:$CG,0)-1,MATCH($B14&amp;"/"&amp;U$1,Data!$1:$1,0)-1)=0,"",OFFSET(Data!$A$1,MATCH($A$12,Data!$CG:$CG,0)-1,MATCH($B14&amp;"/"&amp;U$1,Data!$1:$1,0)-1)))</f>
        <v/>
      </c>
      <c r="V14" s="82" t="str">
        <f ca="1">IF(ISERROR(OFFSET(Data!$A$1,MATCH($A$12,Data!$CG:$CG,0)-1,MATCH($B14&amp;"/"&amp;V$1,Data!$1:$1,0)-1))=TRUE,"",IF(OFFSET(Data!$A$1,MATCH($A$12,Data!$CG:$CG,0)-1,MATCH($B14&amp;"/"&amp;V$1,Data!$1:$1,0)-1)=0,"",OFFSET(Data!$A$1,MATCH($A$12,Data!$CG:$CG,0)-1,MATCH($B14&amp;"/"&amp;V$1,Data!$1:$1,0)-1)))</f>
        <v/>
      </c>
      <c r="W14" s="82" t="str">
        <f ca="1">IF(ISERROR(OFFSET(Data!$A$1,MATCH($A$12,Data!$CG:$CG,0)-1,MATCH($B14&amp;"/"&amp;W$1,Data!$1:$1,0)-1))=TRUE,"",IF(OFFSET(Data!$A$1,MATCH($A$12,Data!$CG:$CG,0)-1,MATCH($B14&amp;"/"&amp;W$1,Data!$1:$1,0)-1)=0,"",OFFSET(Data!$A$1,MATCH($A$12,Data!$CG:$CG,0)-1,MATCH($B14&amp;"/"&amp;W$1,Data!$1:$1,0)-1)))</f>
        <v/>
      </c>
      <c r="X14" s="82" t="str">
        <f ca="1">IF(ISERROR(OFFSET(Data!$A$1,MATCH($A$12,Data!$CG:$CG,0)-1,MATCH($B14&amp;"/"&amp;X$1,Data!$1:$1,0)-1))=TRUE,"",IF(OFFSET(Data!$A$1,MATCH($A$12,Data!$CG:$CG,0)-1,MATCH($B14&amp;"/"&amp;X$1,Data!$1:$1,0)-1)=0,"",OFFSET(Data!$A$1,MATCH($A$12,Data!$CG:$CG,0)-1,MATCH($B14&amp;"/"&amp;X$1,Data!$1:$1,0)-1)))</f>
        <v/>
      </c>
      <c r="Y14" s="82" t="str">
        <f ca="1">IF(ISERROR(OFFSET(Data!$A$1,MATCH($A$12,Data!$CG:$CG,0)-1,MATCH($B14&amp;"/"&amp;Y$1,Data!$1:$1,0)-1))=TRUE,"",IF(OFFSET(Data!$A$1,MATCH($A$12,Data!$CG:$CG,0)-1,MATCH($B14&amp;"/"&amp;Y$1,Data!$1:$1,0)-1)=0,"",OFFSET(Data!$A$1,MATCH($A$12,Data!$CG:$CG,0)-1,MATCH($B14&amp;"/"&amp;Y$1,Data!$1:$1,0)-1)))</f>
        <v/>
      </c>
      <c r="Z14" s="82" t="str">
        <f ca="1">IF(ISERROR(OFFSET(Data!$A$1,MATCH($A$12,Data!$CG:$CG,0)-1,MATCH($B14&amp;"/"&amp;Z$1,Data!$1:$1,0)-1))=TRUE,"",IF(OFFSET(Data!$A$1,MATCH($A$12,Data!$CG:$CG,0)-1,MATCH($B14&amp;"/"&amp;Z$1,Data!$1:$1,0)-1)=0,"",OFFSET(Data!$A$1,MATCH($A$12,Data!$CG:$CG,0)-1,MATCH($B14&amp;"/"&amp;Z$1,Data!$1:$1,0)-1)))</f>
        <v/>
      </c>
      <c r="AA14" s="82" t="str">
        <f ca="1">IF(ISERROR(OFFSET(Data!$A$1,MATCH($A$12,Data!$CG:$CG,0)-1,MATCH($B14&amp;"/"&amp;AA$1,Data!$1:$1,0)-1))=TRUE,"",IF(OFFSET(Data!$A$1,MATCH($A$12,Data!$CG:$CG,0)-1,MATCH($B14&amp;"/"&amp;AA$1,Data!$1:$1,0)-1)=0,"",OFFSET(Data!$A$1,MATCH($A$12,Data!$CG:$CG,0)-1,MATCH($B14&amp;"/"&amp;AA$1,Data!$1:$1,0)-1)))</f>
        <v/>
      </c>
      <c r="AB14" s="82" t="str">
        <f ca="1">IF(ISERROR(OFFSET(Data!$A$1,MATCH($A$12,Data!$CG:$CG,0)-1,MATCH($B14&amp;"/"&amp;AB$1,Data!$1:$1,0)-1))=TRUE,"",IF(OFFSET(Data!$A$1,MATCH($A$12,Data!$CG:$CG,0)-1,MATCH($B14&amp;"/"&amp;AB$1,Data!$1:$1,0)-1)=0,"",OFFSET(Data!$A$1,MATCH($A$12,Data!$CG:$CG,0)-1,MATCH($B14&amp;"/"&amp;AB$1,Data!$1:$1,0)-1)))</f>
        <v/>
      </c>
      <c r="AC14" s="83" t="str">
        <f ca="1">IF(ISERROR(OFFSET(Data!$A$1,MATCH($A$12,Data!$CG:$CG,0)-1,MATCH($B14&amp;"/"&amp;AC$1,Data!$1:$1,0)-1))=TRUE,"",IF(OFFSET(Data!$A$1,MATCH($A$12,Data!$CG:$CG,0)-1,MATCH($B14&amp;"/"&amp;AC$1,Data!$1:$1,0)-1)=0,"",OFFSET(Data!$A$1,MATCH($A$12,Data!$CG:$CG,0)-1,MATCH($B14&amp;"/"&amp;AC$1,Data!$1:$1,0)-1)))</f>
        <v/>
      </c>
      <c r="AD14" s="195">
        <f t="shared" ca="1" si="4"/>
        <v>0</v>
      </c>
      <c r="AE14" s="196">
        <f t="shared" ca="1" si="5"/>
        <v>0</v>
      </c>
      <c r="AF14" s="195">
        <f t="shared" ca="1" si="6"/>
        <v>0</v>
      </c>
      <c r="AG14" s="196">
        <f ca="1">SUM(AF$12:AF14)</f>
        <v>85</v>
      </c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</row>
    <row r="15" spans="1:130" hidden="1" x14ac:dyDescent="0.25">
      <c r="A15" s="189"/>
      <c r="B15" s="203" t="s">
        <v>24</v>
      </c>
      <c r="C15" s="81" t="str">
        <f ca="1">IF(ISERROR(OFFSET(Data!$A$1,MATCH($A$12,Data!$CG:$CG,0)-1,MATCH($B15&amp;"/"&amp;C$1,Data!$1:$1,0)-1))=TRUE,"",IF(OFFSET(Data!$A$1,MATCH($A$12,Data!$CG:$CG,0)-1,MATCH($B15&amp;"/"&amp;C$1,Data!$1:$1,0)-1)=0,"",OFFSET(Data!$A$1,MATCH($A$12,Data!$CG:$CG,0)-1,MATCH($B15&amp;"/"&amp;C$1,Data!$1:$1,0)-1)))</f>
        <v/>
      </c>
      <c r="D15" s="82" t="str">
        <f ca="1">IF(ISERROR(OFFSET(Data!$A$1,MATCH($A$12,Data!$CG:$CG,0)-1,MATCH($B15&amp;"/"&amp;D$1,Data!$1:$1,0)-1))=TRUE,"",IF(OFFSET(Data!$A$1,MATCH($A$12,Data!$CG:$CG,0)-1,MATCH($B15&amp;"/"&amp;D$1,Data!$1:$1,0)-1)=0,"",OFFSET(Data!$A$1,MATCH($A$12,Data!$CG:$CG,0)-1,MATCH($B15&amp;"/"&amp;D$1,Data!$1:$1,0)-1)))</f>
        <v/>
      </c>
      <c r="E15" s="82" t="str">
        <f ca="1">IF(ISERROR(OFFSET(Data!$A$1,MATCH($A$12,Data!$CG:$CG,0)-1,MATCH($B15&amp;"/"&amp;E$1,Data!$1:$1,0)-1))=TRUE,"",IF(OFFSET(Data!$A$1,MATCH($A$12,Data!$CG:$CG,0)-1,MATCH($B15&amp;"/"&amp;E$1,Data!$1:$1,0)-1)=0,"",OFFSET(Data!$A$1,MATCH($A$12,Data!$CG:$CG,0)-1,MATCH($B15&amp;"/"&amp;E$1,Data!$1:$1,0)-1)))</f>
        <v/>
      </c>
      <c r="F15" s="82" t="str">
        <f ca="1">IF(ISERROR(OFFSET(Data!$A$1,MATCH($A$12,Data!$CG:$CG,0)-1,MATCH($B15&amp;"/"&amp;F$1,Data!$1:$1,0)-1))=TRUE,"",IF(OFFSET(Data!$A$1,MATCH($A$12,Data!$CG:$CG,0)-1,MATCH($B15&amp;"/"&amp;F$1,Data!$1:$1,0)-1)=0,"",OFFSET(Data!$A$1,MATCH($A$12,Data!$CG:$CG,0)-1,MATCH($B15&amp;"/"&amp;F$1,Data!$1:$1,0)-1)))</f>
        <v/>
      </c>
      <c r="G15" s="82" t="str">
        <f ca="1">IF(ISERROR(OFFSET(Data!$A$1,MATCH($A$12,Data!$CG:$CG,0)-1,MATCH($B15&amp;"/"&amp;G$1,Data!$1:$1,0)-1))=TRUE,"",IF(OFFSET(Data!$A$1,MATCH($A$12,Data!$CG:$CG,0)-1,MATCH($B15&amp;"/"&amp;G$1,Data!$1:$1,0)-1)=0,"",OFFSET(Data!$A$1,MATCH($A$12,Data!$CG:$CG,0)-1,MATCH($B15&amp;"/"&amp;G$1,Data!$1:$1,0)-1)))</f>
        <v/>
      </c>
      <c r="H15" s="82" t="str">
        <f ca="1">IF(ISERROR(OFFSET(Data!$A$1,MATCH($A$12,Data!$CG:$CG,0)-1,MATCH($B15&amp;"/"&amp;H$1,Data!$1:$1,0)-1))=TRUE,"",IF(OFFSET(Data!$A$1,MATCH($A$12,Data!$CG:$CG,0)-1,MATCH($B15&amp;"/"&amp;H$1,Data!$1:$1,0)-1)=0,"",OFFSET(Data!$A$1,MATCH($A$12,Data!$CG:$CG,0)-1,MATCH($B15&amp;"/"&amp;H$1,Data!$1:$1,0)-1)))</f>
        <v/>
      </c>
      <c r="I15" s="82" t="str">
        <f ca="1">IF(ISERROR(OFFSET(Data!$A$1,MATCH($A$12,Data!$CG:$CG,0)-1,MATCH($B15&amp;"/"&amp;I$1,Data!$1:$1,0)-1))=TRUE,"",IF(OFFSET(Data!$A$1,MATCH($A$12,Data!$CG:$CG,0)-1,MATCH($B15&amp;"/"&amp;I$1,Data!$1:$1,0)-1)=0,"",OFFSET(Data!$A$1,MATCH($A$12,Data!$CG:$CG,0)-1,MATCH($B15&amp;"/"&amp;I$1,Data!$1:$1,0)-1)))</f>
        <v/>
      </c>
      <c r="J15" s="82" t="str">
        <f ca="1">IF(ISERROR(OFFSET(Data!$A$1,MATCH($A$12,Data!$CG:$CG,0)-1,MATCH($B15&amp;"/"&amp;J$1,Data!$1:$1,0)-1))=TRUE,"",IF(OFFSET(Data!$A$1,MATCH($A$12,Data!$CG:$CG,0)-1,MATCH($B15&amp;"/"&amp;J$1,Data!$1:$1,0)-1)=0,"",OFFSET(Data!$A$1,MATCH($A$12,Data!$CG:$CG,0)-1,MATCH($B15&amp;"/"&amp;J$1,Data!$1:$1,0)-1)))</f>
        <v/>
      </c>
      <c r="K15" s="82" t="str">
        <f ca="1">IF(ISERROR(OFFSET(Data!$A$1,MATCH($A$12,Data!$CG:$CG,0)-1,MATCH($B15&amp;"/"&amp;K$1,Data!$1:$1,0)-1))=TRUE,"",IF(OFFSET(Data!$A$1,MATCH($A$12,Data!$CG:$CG,0)-1,MATCH($B15&amp;"/"&amp;K$1,Data!$1:$1,0)-1)=0,"",OFFSET(Data!$A$1,MATCH($A$12,Data!$CG:$CG,0)-1,MATCH($B15&amp;"/"&amp;K$1,Data!$1:$1,0)-1)))</f>
        <v/>
      </c>
      <c r="L15" s="82" t="str">
        <f ca="1">IF(ISERROR(OFFSET(Data!$A$1,MATCH($A$12,Data!$CG:$CG,0)-1,MATCH($B15&amp;"/"&amp;L$1,Data!$1:$1,0)-1))=TRUE,"",IF(OFFSET(Data!$A$1,MATCH($A$12,Data!$CG:$CG,0)-1,MATCH($B15&amp;"/"&amp;L$1,Data!$1:$1,0)-1)=0,"",OFFSET(Data!$A$1,MATCH($A$12,Data!$CG:$CG,0)-1,MATCH($B15&amp;"/"&amp;L$1,Data!$1:$1,0)-1)))</f>
        <v/>
      </c>
      <c r="M15" s="82" t="str">
        <f ca="1">IF(ISERROR(OFFSET(Data!$A$1,MATCH($A$12,Data!$CG:$CG,0)-1,MATCH($B15&amp;"/"&amp;M$1,Data!$1:$1,0)-1))=TRUE,"",IF(OFFSET(Data!$A$1,MATCH($A$12,Data!$CG:$CG,0)-1,MATCH($B15&amp;"/"&amp;M$1,Data!$1:$1,0)-1)=0,"",OFFSET(Data!$A$1,MATCH($A$12,Data!$CG:$CG,0)-1,MATCH($B15&amp;"/"&amp;M$1,Data!$1:$1,0)-1)))</f>
        <v/>
      </c>
      <c r="N15" s="82" t="str">
        <f ca="1">IF(ISERROR(OFFSET(Data!$A$1,MATCH($A$12,Data!$CG:$CG,0)-1,MATCH($B15&amp;"/"&amp;N$1,Data!$1:$1,0)-1))=TRUE,"",IF(OFFSET(Data!$A$1,MATCH($A$12,Data!$CG:$CG,0)-1,MATCH($B15&amp;"/"&amp;N$1,Data!$1:$1,0)-1)=0,"",OFFSET(Data!$A$1,MATCH($A$12,Data!$CG:$CG,0)-1,MATCH($B15&amp;"/"&amp;N$1,Data!$1:$1,0)-1)))</f>
        <v/>
      </c>
      <c r="O15" s="82" t="str">
        <f ca="1">IF(ISERROR(OFFSET(Data!$A$1,MATCH($A$12,Data!$CG:$CG,0)-1,MATCH($B15&amp;"/"&amp;O$1,Data!$1:$1,0)-1))=TRUE,"",IF(OFFSET(Data!$A$1,MATCH($A$12,Data!$CG:$CG,0)-1,MATCH($B15&amp;"/"&amp;O$1,Data!$1:$1,0)-1)=0,"",OFFSET(Data!$A$1,MATCH($A$12,Data!$CG:$CG,0)-1,MATCH($B15&amp;"/"&amp;O$1,Data!$1:$1,0)-1)))</f>
        <v/>
      </c>
      <c r="P15" s="82" t="str">
        <f ca="1">IF(ISERROR(OFFSET(Data!$A$1,MATCH($A$12,Data!$CG:$CG,0)-1,MATCH($B15&amp;"/"&amp;P$1,Data!$1:$1,0)-1))=TRUE,"",IF(OFFSET(Data!$A$1,MATCH($A$12,Data!$CG:$CG,0)-1,MATCH($B15&amp;"/"&amp;P$1,Data!$1:$1,0)-1)=0,"",OFFSET(Data!$A$1,MATCH($A$12,Data!$CG:$CG,0)-1,MATCH($B15&amp;"/"&amp;P$1,Data!$1:$1,0)-1)))</f>
        <v/>
      </c>
      <c r="Q15" s="82" t="str">
        <f ca="1">IF(ISERROR(OFFSET(Data!$A$1,MATCH($A$12,Data!$CG:$CG,0)-1,MATCH($B15&amp;"/"&amp;Q$1,Data!$1:$1,0)-1))=TRUE,"",IF(OFFSET(Data!$A$1,MATCH($A$12,Data!$CG:$CG,0)-1,MATCH($B15&amp;"/"&amp;Q$1,Data!$1:$1,0)-1)=0,"",OFFSET(Data!$A$1,MATCH($A$12,Data!$CG:$CG,0)-1,MATCH($B15&amp;"/"&amp;Q$1,Data!$1:$1,0)-1)))</f>
        <v/>
      </c>
      <c r="R15" s="82" t="str">
        <f ca="1">IF(ISERROR(OFFSET(Data!$A$1,MATCH($A$12,Data!$CG:$CG,0)-1,MATCH($B15&amp;"/"&amp;R$1,Data!$1:$1,0)-1))=TRUE,"",IF(OFFSET(Data!$A$1,MATCH($A$12,Data!$CG:$CG,0)-1,MATCH($B15&amp;"/"&amp;R$1,Data!$1:$1,0)-1)=0,"",OFFSET(Data!$A$1,MATCH($A$12,Data!$CG:$CG,0)-1,MATCH($B15&amp;"/"&amp;R$1,Data!$1:$1,0)-1)))</f>
        <v/>
      </c>
      <c r="S15" s="82" t="str">
        <f ca="1">IF(ISERROR(OFFSET(Data!$A$1,MATCH($A$12,Data!$CG:$CG,0)-1,MATCH($B15&amp;"/"&amp;S$1,Data!$1:$1,0)-1))=TRUE,"",IF(OFFSET(Data!$A$1,MATCH($A$12,Data!$CG:$CG,0)-1,MATCH($B15&amp;"/"&amp;S$1,Data!$1:$1,0)-1)=0,"",OFFSET(Data!$A$1,MATCH($A$12,Data!$CG:$CG,0)-1,MATCH($B15&amp;"/"&amp;S$1,Data!$1:$1,0)-1)))</f>
        <v/>
      </c>
      <c r="T15" s="83" t="str">
        <f ca="1">IF(ISERROR(OFFSET(Data!$A$1,MATCH($A$12,Data!$CG:$CG,0)-1,MATCH($B15&amp;"/"&amp;T$1,Data!$1:$1,0)-1))=TRUE,"",IF(OFFSET(Data!$A$1,MATCH($A$12,Data!$CG:$CG,0)-1,MATCH($B15&amp;"/"&amp;T$1,Data!$1:$1,0)-1)=0,"",OFFSET(Data!$A$1,MATCH($A$12,Data!$CG:$CG,0)-1,MATCH($B15&amp;"/"&amp;T$1,Data!$1:$1,0)-1)))</f>
        <v/>
      </c>
      <c r="U15" s="82" t="str">
        <f ca="1">IF(ISERROR(OFFSET(Data!$A$1,MATCH($A$12,Data!$CG:$CG,0)-1,MATCH($B15&amp;"/"&amp;U$1,Data!$1:$1,0)-1))=TRUE,"",IF(OFFSET(Data!$A$1,MATCH($A$12,Data!$CG:$CG,0)-1,MATCH($B15&amp;"/"&amp;U$1,Data!$1:$1,0)-1)=0,"",OFFSET(Data!$A$1,MATCH($A$12,Data!$CG:$CG,0)-1,MATCH($B15&amp;"/"&amp;U$1,Data!$1:$1,0)-1)))</f>
        <v/>
      </c>
      <c r="V15" s="82" t="str">
        <f ca="1">IF(ISERROR(OFFSET(Data!$A$1,MATCH($A$12,Data!$CG:$CG,0)-1,MATCH($B15&amp;"/"&amp;V$1,Data!$1:$1,0)-1))=TRUE,"",IF(OFFSET(Data!$A$1,MATCH($A$12,Data!$CG:$CG,0)-1,MATCH($B15&amp;"/"&amp;V$1,Data!$1:$1,0)-1)=0,"",OFFSET(Data!$A$1,MATCH($A$12,Data!$CG:$CG,0)-1,MATCH($B15&amp;"/"&amp;V$1,Data!$1:$1,0)-1)))</f>
        <v/>
      </c>
      <c r="W15" s="82" t="str">
        <f ca="1">IF(ISERROR(OFFSET(Data!$A$1,MATCH($A$12,Data!$CG:$CG,0)-1,MATCH($B15&amp;"/"&amp;W$1,Data!$1:$1,0)-1))=TRUE,"",IF(OFFSET(Data!$A$1,MATCH($A$12,Data!$CG:$CG,0)-1,MATCH($B15&amp;"/"&amp;W$1,Data!$1:$1,0)-1)=0,"",OFFSET(Data!$A$1,MATCH($A$12,Data!$CG:$CG,0)-1,MATCH($B15&amp;"/"&amp;W$1,Data!$1:$1,0)-1)))</f>
        <v/>
      </c>
      <c r="X15" s="82" t="str">
        <f ca="1">IF(ISERROR(OFFSET(Data!$A$1,MATCH($A$12,Data!$CG:$CG,0)-1,MATCH($B15&amp;"/"&amp;X$1,Data!$1:$1,0)-1))=TRUE,"",IF(OFFSET(Data!$A$1,MATCH($A$12,Data!$CG:$CG,0)-1,MATCH($B15&amp;"/"&amp;X$1,Data!$1:$1,0)-1)=0,"",OFFSET(Data!$A$1,MATCH($A$12,Data!$CG:$CG,0)-1,MATCH($B15&amp;"/"&amp;X$1,Data!$1:$1,0)-1)))</f>
        <v/>
      </c>
      <c r="Y15" s="82" t="str">
        <f ca="1">IF(ISERROR(OFFSET(Data!$A$1,MATCH($A$12,Data!$CG:$CG,0)-1,MATCH($B15&amp;"/"&amp;Y$1,Data!$1:$1,0)-1))=TRUE,"",IF(OFFSET(Data!$A$1,MATCH($A$12,Data!$CG:$CG,0)-1,MATCH($B15&amp;"/"&amp;Y$1,Data!$1:$1,0)-1)=0,"",OFFSET(Data!$A$1,MATCH($A$12,Data!$CG:$CG,0)-1,MATCH($B15&amp;"/"&amp;Y$1,Data!$1:$1,0)-1)))</f>
        <v/>
      </c>
      <c r="Z15" s="82" t="str">
        <f ca="1">IF(ISERROR(OFFSET(Data!$A$1,MATCH($A$12,Data!$CG:$CG,0)-1,MATCH($B15&amp;"/"&amp;Z$1,Data!$1:$1,0)-1))=TRUE,"",IF(OFFSET(Data!$A$1,MATCH($A$12,Data!$CG:$CG,0)-1,MATCH($B15&amp;"/"&amp;Z$1,Data!$1:$1,0)-1)=0,"",OFFSET(Data!$A$1,MATCH($A$12,Data!$CG:$CG,0)-1,MATCH($B15&amp;"/"&amp;Z$1,Data!$1:$1,0)-1)))</f>
        <v/>
      </c>
      <c r="AA15" s="82" t="str">
        <f ca="1">IF(ISERROR(OFFSET(Data!$A$1,MATCH($A$12,Data!$CG:$CG,0)-1,MATCH($B15&amp;"/"&amp;AA$1,Data!$1:$1,0)-1))=TRUE,"",IF(OFFSET(Data!$A$1,MATCH($A$12,Data!$CG:$CG,0)-1,MATCH($B15&amp;"/"&amp;AA$1,Data!$1:$1,0)-1)=0,"",OFFSET(Data!$A$1,MATCH($A$12,Data!$CG:$CG,0)-1,MATCH($B15&amp;"/"&amp;AA$1,Data!$1:$1,0)-1)))</f>
        <v/>
      </c>
      <c r="AB15" s="82" t="str">
        <f ca="1">IF(ISERROR(OFFSET(Data!$A$1,MATCH($A$12,Data!$CG:$CG,0)-1,MATCH($B15&amp;"/"&amp;AB$1,Data!$1:$1,0)-1))=TRUE,"",IF(OFFSET(Data!$A$1,MATCH($A$12,Data!$CG:$CG,0)-1,MATCH($B15&amp;"/"&amp;AB$1,Data!$1:$1,0)-1)=0,"",OFFSET(Data!$A$1,MATCH($A$12,Data!$CG:$CG,0)-1,MATCH($B15&amp;"/"&amp;AB$1,Data!$1:$1,0)-1)))</f>
        <v/>
      </c>
      <c r="AC15" s="83" t="str">
        <f ca="1">IF(ISERROR(OFFSET(Data!$A$1,MATCH($A$12,Data!$CG:$CG,0)-1,MATCH($B15&amp;"/"&amp;AC$1,Data!$1:$1,0)-1))=TRUE,"",IF(OFFSET(Data!$A$1,MATCH($A$12,Data!$CG:$CG,0)-1,MATCH($B15&amp;"/"&amp;AC$1,Data!$1:$1,0)-1)=0,"",OFFSET(Data!$A$1,MATCH($A$12,Data!$CG:$CG,0)-1,MATCH($B15&amp;"/"&amp;AC$1,Data!$1:$1,0)-1)))</f>
        <v/>
      </c>
      <c r="AD15" s="195">
        <f t="shared" ca="1" si="4"/>
        <v>0</v>
      </c>
      <c r="AE15" s="196">
        <f t="shared" ca="1" si="5"/>
        <v>0</v>
      </c>
      <c r="AF15" s="195">
        <f t="shared" ca="1" si="6"/>
        <v>0</v>
      </c>
      <c r="AG15" s="196">
        <f ca="1">SUM(AF$12:AF15)</f>
        <v>85</v>
      </c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</row>
    <row r="16" spans="1:130" ht="15.75" hidden="1" customHeight="1" thickBot="1" x14ac:dyDescent="0.3">
      <c r="A16" s="188"/>
      <c r="B16" s="205" t="s">
        <v>25</v>
      </c>
      <c r="C16" s="138" t="str">
        <f ca="1">IF(ISERROR(OFFSET(Data!$A$1,MATCH($A$12,Data!$CG:$CG,0)-1,MATCH($B16&amp;"/"&amp;C$1,Data!$1:$1,0)-1))=TRUE,"",IF(OFFSET(Data!$A$1,MATCH($A$12,Data!$CG:$CG,0)-1,MATCH($B16&amp;"/"&amp;C$1,Data!$1:$1,0)-1)=0,"",OFFSET(Data!$A$1,MATCH($A$12,Data!$CG:$CG,0)-1,MATCH($B16&amp;"/"&amp;C$1,Data!$1:$1,0)-1)))</f>
        <v/>
      </c>
      <c r="D16" s="139" t="str">
        <f ca="1">IF(ISERROR(OFFSET(Data!$A$1,MATCH($A$12,Data!$CG:$CG,0)-1,MATCH($B16&amp;"/"&amp;D$1,Data!$1:$1,0)-1))=TRUE,"",IF(OFFSET(Data!$A$1,MATCH($A$12,Data!$CG:$CG,0)-1,MATCH($B16&amp;"/"&amp;D$1,Data!$1:$1,0)-1)=0,"",OFFSET(Data!$A$1,MATCH($A$12,Data!$CG:$CG,0)-1,MATCH($B16&amp;"/"&amp;D$1,Data!$1:$1,0)-1)))</f>
        <v/>
      </c>
      <c r="E16" s="139" t="str">
        <f ca="1">IF(ISERROR(OFFSET(Data!$A$1,MATCH($A$12,Data!$CG:$CG,0)-1,MATCH($B16&amp;"/"&amp;E$1,Data!$1:$1,0)-1))=TRUE,"",IF(OFFSET(Data!$A$1,MATCH($A$12,Data!$CG:$CG,0)-1,MATCH($B16&amp;"/"&amp;E$1,Data!$1:$1,0)-1)=0,"",OFFSET(Data!$A$1,MATCH($A$12,Data!$CG:$CG,0)-1,MATCH($B16&amp;"/"&amp;E$1,Data!$1:$1,0)-1)))</f>
        <v/>
      </c>
      <c r="F16" s="139" t="str">
        <f ca="1">IF(ISERROR(OFFSET(Data!$A$1,MATCH($A$12,Data!$CG:$CG,0)-1,MATCH($B16&amp;"/"&amp;F$1,Data!$1:$1,0)-1))=TRUE,"",IF(OFFSET(Data!$A$1,MATCH($A$12,Data!$CG:$CG,0)-1,MATCH($B16&amp;"/"&amp;F$1,Data!$1:$1,0)-1)=0,"",OFFSET(Data!$A$1,MATCH($A$12,Data!$CG:$CG,0)-1,MATCH($B16&amp;"/"&amp;F$1,Data!$1:$1,0)-1)))</f>
        <v/>
      </c>
      <c r="G16" s="139" t="str">
        <f ca="1">IF(ISERROR(OFFSET(Data!$A$1,MATCH($A$12,Data!$CG:$CG,0)-1,MATCH($B16&amp;"/"&amp;G$1,Data!$1:$1,0)-1))=TRUE,"",IF(OFFSET(Data!$A$1,MATCH($A$12,Data!$CG:$CG,0)-1,MATCH($B16&amp;"/"&amp;G$1,Data!$1:$1,0)-1)=0,"",OFFSET(Data!$A$1,MATCH($A$12,Data!$CG:$CG,0)-1,MATCH($B16&amp;"/"&amp;G$1,Data!$1:$1,0)-1)))</f>
        <v/>
      </c>
      <c r="H16" s="139" t="str">
        <f ca="1">IF(ISERROR(OFFSET(Data!$A$1,MATCH($A$12,Data!$CG:$CG,0)-1,MATCH($B16&amp;"/"&amp;H$1,Data!$1:$1,0)-1))=TRUE,"",IF(OFFSET(Data!$A$1,MATCH($A$12,Data!$CG:$CG,0)-1,MATCH($B16&amp;"/"&amp;H$1,Data!$1:$1,0)-1)=0,"",OFFSET(Data!$A$1,MATCH($A$12,Data!$CG:$CG,0)-1,MATCH($B16&amp;"/"&amp;H$1,Data!$1:$1,0)-1)))</f>
        <v/>
      </c>
      <c r="I16" s="139" t="str">
        <f ca="1">IF(ISERROR(OFFSET(Data!$A$1,MATCH($A$12,Data!$CG:$CG,0)-1,MATCH($B16&amp;"/"&amp;I$1,Data!$1:$1,0)-1))=TRUE,"",IF(OFFSET(Data!$A$1,MATCH($A$12,Data!$CG:$CG,0)-1,MATCH($B16&amp;"/"&amp;I$1,Data!$1:$1,0)-1)=0,"",OFFSET(Data!$A$1,MATCH($A$12,Data!$CG:$CG,0)-1,MATCH($B16&amp;"/"&amp;I$1,Data!$1:$1,0)-1)))</f>
        <v/>
      </c>
      <c r="J16" s="139" t="str">
        <f ca="1">IF(ISERROR(OFFSET(Data!$A$1,MATCH($A$12,Data!$CG:$CG,0)-1,MATCH($B16&amp;"/"&amp;J$1,Data!$1:$1,0)-1))=TRUE,"",IF(OFFSET(Data!$A$1,MATCH($A$12,Data!$CG:$CG,0)-1,MATCH($B16&amp;"/"&amp;J$1,Data!$1:$1,0)-1)=0,"",OFFSET(Data!$A$1,MATCH($A$12,Data!$CG:$CG,0)-1,MATCH($B16&amp;"/"&amp;J$1,Data!$1:$1,0)-1)))</f>
        <v/>
      </c>
      <c r="K16" s="139" t="str">
        <f ca="1">IF(ISERROR(OFFSET(Data!$A$1,MATCH($A$12,Data!$CG:$CG,0)-1,MATCH($B16&amp;"/"&amp;K$1,Data!$1:$1,0)-1))=TRUE,"",IF(OFFSET(Data!$A$1,MATCH($A$12,Data!$CG:$CG,0)-1,MATCH($B16&amp;"/"&amp;K$1,Data!$1:$1,0)-1)=0,"",OFFSET(Data!$A$1,MATCH($A$12,Data!$CG:$CG,0)-1,MATCH($B16&amp;"/"&amp;K$1,Data!$1:$1,0)-1)))</f>
        <v/>
      </c>
      <c r="L16" s="139" t="str">
        <f ca="1">IF(ISERROR(OFFSET(Data!$A$1,MATCH($A$12,Data!$CG:$CG,0)-1,MATCH($B16&amp;"/"&amp;L$1,Data!$1:$1,0)-1))=TRUE,"",IF(OFFSET(Data!$A$1,MATCH($A$12,Data!$CG:$CG,0)-1,MATCH($B16&amp;"/"&amp;L$1,Data!$1:$1,0)-1)=0,"",OFFSET(Data!$A$1,MATCH($A$12,Data!$CG:$CG,0)-1,MATCH($B16&amp;"/"&amp;L$1,Data!$1:$1,0)-1)))</f>
        <v/>
      </c>
      <c r="M16" s="139" t="str">
        <f ca="1">IF(ISERROR(OFFSET(Data!$A$1,MATCH($A$12,Data!$CG:$CG,0)-1,MATCH($B16&amp;"/"&amp;M$1,Data!$1:$1,0)-1))=TRUE,"",IF(OFFSET(Data!$A$1,MATCH($A$12,Data!$CG:$CG,0)-1,MATCH($B16&amp;"/"&amp;M$1,Data!$1:$1,0)-1)=0,"",OFFSET(Data!$A$1,MATCH($A$12,Data!$CG:$CG,0)-1,MATCH($B16&amp;"/"&amp;M$1,Data!$1:$1,0)-1)))</f>
        <v/>
      </c>
      <c r="N16" s="139" t="str">
        <f ca="1">IF(ISERROR(OFFSET(Data!$A$1,MATCH($A$12,Data!$CG:$CG,0)-1,MATCH($B16&amp;"/"&amp;N$1,Data!$1:$1,0)-1))=TRUE,"",IF(OFFSET(Data!$A$1,MATCH($A$12,Data!$CG:$CG,0)-1,MATCH($B16&amp;"/"&amp;N$1,Data!$1:$1,0)-1)=0,"",OFFSET(Data!$A$1,MATCH($A$12,Data!$CG:$CG,0)-1,MATCH($B16&amp;"/"&amp;N$1,Data!$1:$1,0)-1)))</f>
        <v/>
      </c>
      <c r="O16" s="139" t="str">
        <f ca="1">IF(ISERROR(OFFSET(Data!$A$1,MATCH($A$12,Data!$CG:$CG,0)-1,MATCH($B16&amp;"/"&amp;O$1,Data!$1:$1,0)-1))=TRUE,"",IF(OFFSET(Data!$A$1,MATCH($A$12,Data!$CG:$CG,0)-1,MATCH($B16&amp;"/"&amp;O$1,Data!$1:$1,0)-1)=0,"",OFFSET(Data!$A$1,MATCH($A$12,Data!$CG:$CG,0)-1,MATCH($B16&amp;"/"&amp;O$1,Data!$1:$1,0)-1)))</f>
        <v/>
      </c>
      <c r="P16" s="139" t="str">
        <f ca="1">IF(ISERROR(OFFSET(Data!$A$1,MATCH($A$12,Data!$CG:$CG,0)-1,MATCH($B16&amp;"/"&amp;P$1,Data!$1:$1,0)-1))=TRUE,"",IF(OFFSET(Data!$A$1,MATCH($A$12,Data!$CG:$CG,0)-1,MATCH($B16&amp;"/"&amp;P$1,Data!$1:$1,0)-1)=0,"",OFFSET(Data!$A$1,MATCH($A$12,Data!$CG:$CG,0)-1,MATCH($B16&amp;"/"&amp;P$1,Data!$1:$1,0)-1)))</f>
        <v/>
      </c>
      <c r="Q16" s="139" t="str">
        <f ca="1">IF(ISERROR(OFFSET(Data!$A$1,MATCH($A$12,Data!$CG:$CG,0)-1,MATCH($B16&amp;"/"&amp;Q$1,Data!$1:$1,0)-1))=TRUE,"",IF(OFFSET(Data!$A$1,MATCH($A$12,Data!$CG:$CG,0)-1,MATCH($B16&amp;"/"&amp;Q$1,Data!$1:$1,0)-1)=0,"",OFFSET(Data!$A$1,MATCH($A$12,Data!$CG:$CG,0)-1,MATCH($B16&amp;"/"&amp;Q$1,Data!$1:$1,0)-1)))</f>
        <v/>
      </c>
      <c r="R16" s="139" t="str">
        <f ca="1">IF(ISERROR(OFFSET(Data!$A$1,MATCH($A$12,Data!$CG:$CG,0)-1,MATCH($B16&amp;"/"&amp;R$1,Data!$1:$1,0)-1))=TRUE,"",IF(OFFSET(Data!$A$1,MATCH($A$12,Data!$CG:$CG,0)-1,MATCH($B16&amp;"/"&amp;R$1,Data!$1:$1,0)-1)=0,"",OFFSET(Data!$A$1,MATCH($A$12,Data!$CG:$CG,0)-1,MATCH($B16&amp;"/"&amp;R$1,Data!$1:$1,0)-1)))</f>
        <v/>
      </c>
      <c r="S16" s="139" t="str">
        <f ca="1">IF(ISERROR(OFFSET(Data!$A$1,MATCH($A$12,Data!$CG:$CG,0)-1,MATCH($B16&amp;"/"&amp;S$1,Data!$1:$1,0)-1))=TRUE,"",IF(OFFSET(Data!$A$1,MATCH($A$12,Data!$CG:$CG,0)-1,MATCH($B16&amp;"/"&amp;S$1,Data!$1:$1,0)-1)=0,"",OFFSET(Data!$A$1,MATCH($A$12,Data!$CG:$CG,0)-1,MATCH($B16&amp;"/"&amp;S$1,Data!$1:$1,0)-1)))</f>
        <v/>
      </c>
      <c r="T16" s="140" t="str">
        <f ca="1">IF(ISERROR(OFFSET(Data!$A$1,MATCH($A$12,Data!$CG:$CG,0)-1,MATCH($B16&amp;"/"&amp;T$1,Data!$1:$1,0)-1))=TRUE,"",IF(OFFSET(Data!$A$1,MATCH($A$12,Data!$CG:$CG,0)-1,MATCH($B16&amp;"/"&amp;T$1,Data!$1:$1,0)-1)=0,"",OFFSET(Data!$A$1,MATCH($A$12,Data!$CG:$CG,0)-1,MATCH($B16&amp;"/"&amp;T$1,Data!$1:$1,0)-1)))</f>
        <v/>
      </c>
      <c r="U16" s="139" t="str">
        <f ca="1">IF(ISERROR(OFFSET(Data!$A$1,MATCH($A$12,Data!$CG:$CG,0)-1,MATCH($B16&amp;"/"&amp;U$1,Data!$1:$1,0)-1))=TRUE,"",IF(OFFSET(Data!$A$1,MATCH($A$12,Data!$CG:$CG,0)-1,MATCH($B16&amp;"/"&amp;U$1,Data!$1:$1,0)-1)=0,"",OFFSET(Data!$A$1,MATCH($A$12,Data!$CG:$CG,0)-1,MATCH($B16&amp;"/"&amp;U$1,Data!$1:$1,0)-1)))</f>
        <v/>
      </c>
      <c r="V16" s="139" t="str">
        <f ca="1">IF(ISERROR(OFFSET(Data!$A$1,MATCH($A$12,Data!$CG:$CG,0)-1,MATCH($B16&amp;"/"&amp;V$1,Data!$1:$1,0)-1))=TRUE,"",IF(OFFSET(Data!$A$1,MATCH($A$12,Data!$CG:$CG,0)-1,MATCH($B16&amp;"/"&amp;V$1,Data!$1:$1,0)-1)=0,"",OFFSET(Data!$A$1,MATCH($A$12,Data!$CG:$CG,0)-1,MATCH($B16&amp;"/"&amp;V$1,Data!$1:$1,0)-1)))</f>
        <v/>
      </c>
      <c r="W16" s="139" t="str">
        <f ca="1">IF(ISERROR(OFFSET(Data!$A$1,MATCH($A$12,Data!$CG:$CG,0)-1,MATCH($B16&amp;"/"&amp;W$1,Data!$1:$1,0)-1))=TRUE,"",IF(OFFSET(Data!$A$1,MATCH($A$12,Data!$CG:$CG,0)-1,MATCH($B16&amp;"/"&amp;W$1,Data!$1:$1,0)-1)=0,"",OFFSET(Data!$A$1,MATCH($A$12,Data!$CG:$CG,0)-1,MATCH($B16&amp;"/"&amp;W$1,Data!$1:$1,0)-1)))</f>
        <v/>
      </c>
      <c r="X16" s="139" t="str">
        <f ca="1">IF(ISERROR(OFFSET(Data!$A$1,MATCH($A$12,Data!$CG:$CG,0)-1,MATCH($B16&amp;"/"&amp;X$1,Data!$1:$1,0)-1))=TRUE,"",IF(OFFSET(Data!$A$1,MATCH($A$12,Data!$CG:$CG,0)-1,MATCH($B16&amp;"/"&amp;X$1,Data!$1:$1,0)-1)=0,"",OFFSET(Data!$A$1,MATCH($A$12,Data!$CG:$CG,0)-1,MATCH($B16&amp;"/"&amp;X$1,Data!$1:$1,0)-1)))</f>
        <v/>
      </c>
      <c r="Y16" s="139" t="str">
        <f ca="1">IF(ISERROR(OFFSET(Data!$A$1,MATCH($A$12,Data!$CG:$CG,0)-1,MATCH($B16&amp;"/"&amp;Y$1,Data!$1:$1,0)-1))=TRUE,"",IF(OFFSET(Data!$A$1,MATCH($A$12,Data!$CG:$CG,0)-1,MATCH($B16&amp;"/"&amp;Y$1,Data!$1:$1,0)-1)=0,"",OFFSET(Data!$A$1,MATCH($A$12,Data!$CG:$CG,0)-1,MATCH($B16&amp;"/"&amp;Y$1,Data!$1:$1,0)-1)))</f>
        <v/>
      </c>
      <c r="Z16" s="139" t="str">
        <f ca="1">IF(ISERROR(OFFSET(Data!$A$1,MATCH($A$12,Data!$CG:$CG,0)-1,MATCH($B16&amp;"/"&amp;Z$1,Data!$1:$1,0)-1))=TRUE,"",IF(OFFSET(Data!$A$1,MATCH($A$12,Data!$CG:$CG,0)-1,MATCH($B16&amp;"/"&amp;Z$1,Data!$1:$1,0)-1)=0,"",OFFSET(Data!$A$1,MATCH($A$12,Data!$CG:$CG,0)-1,MATCH($B16&amp;"/"&amp;Z$1,Data!$1:$1,0)-1)))</f>
        <v/>
      </c>
      <c r="AA16" s="139" t="str">
        <f ca="1">IF(ISERROR(OFFSET(Data!$A$1,MATCH($A$12,Data!$CG:$CG,0)-1,MATCH($B16&amp;"/"&amp;AA$1,Data!$1:$1,0)-1))=TRUE,"",IF(OFFSET(Data!$A$1,MATCH($A$12,Data!$CG:$CG,0)-1,MATCH($B16&amp;"/"&amp;AA$1,Data!$1:$1,0)-1)=0,"",OFFSET(Data!$A$1,MATCH($A$12,Data!$CG:$CG,0)-1,MATCH($B16&amp;"/"&amp;AA$1,Data!$1:$1,0)-1)))</f>
        <v/>
      </c>
      <c r="AB16" s="139" t="str">
        <f ca="1">IF(ISERROR(OFFSET(Data!$A$1,MATCH($A$12,Data!$CG:$CG,0)-1,MATCH($B16&amp;"/"&amp;AB$1,Data!$1:$1,0)-1))=TRUE,"",IF(OFFSET(Data!$A$1,MATCH($A$12,Data!$CG:$CG,0)-1,MATCH($B16&amp;"/"&amp;AB$1,Data!$1:$1,0)-1)=0,"",OFFSET(Data!$A$1,MATCH($A$12,Data!$CG:$CG,0)-1,MATCH($B16&amp;"/"&amp;AB$1,Data!$1:$1,0)-1)))</f>
        <v/>
      </c>
      <c r="AC16" s="140" t="str">
        <f ca="1">IF(ISERROR(OFFSET(Data!$A$1,MATCH($A$12,Data!$CG:$CG,0)-1,MATCH($B16&amp;"/"&amp;AC$1,Data!$1:$1,0)-1))=TRUE,"",IF(OFFSET(Data!$A$1,MATCH($A$12,Data!$CG:$CG,0)-1,MATCH($B16&amp;"/"&amp;AC$1,Data!$1:$1,0)-1)=0,"",OFFSET(Data!$A$1,MATCH($A$12,Data!$CG:$CG,0)-1,MATCH($B16&amp;"/"&amp;AC$1,Data!$1:$1,0)-1)))</f>
        <v/>
      </c>
      <c r="AD16" s="198">
        <f t="shared" ca="1" si="4"/>
        <v>0</v>
      </c>
      <c r="AE16" s="199">
        <f t="shared" ca="1" si="5"/>
        <v>0</v>
      </c>
      <c r="AF16" s="198">
        <f t="shared" ca="1" si="6"/>
        <v>0</v>
      </c>
      <c r="AG16" s="199">
        <f ca="1">SUM(AF$12:AF16)</f>
        <v>85</v>
      </c>
      <c r="AP16" s="228"/>
    </row>
    <row r="17" spans="1:130" ht="15.75" thickBot="1" x14ac:dyDescent="0.3">
      <c r="A17" s="186" t="s">
        <v>322</v>
      </c>
      <c r="B17" s="202" t="s">
        <v>21</v>
      </c>
      <c r="C17" s="85">
        <f ca="1">IF(ISERROR(OFFSET(Data!$A$1,MATCH($A$17,Data!$CG:$CG,0)-1,MATCH($B17&amp;"/"&amp;C$1,Data!$1:$1,0)-1))=TRUE,"",IF(OFFSET(Data!$A$1,MATCH($A$17,Data!$CG:$CG,0)-1,MATCH($B17&amp;"/"&amp;C$1,Data!$1:$1,0)-1)=0,"",OFFSET(Data!$A$1,MATCH($A$17,Data!$CG:$CG,0)-1,MATCH($B17&amp;"/"&amp;C$1,Data!$1:$1,0)-1)))</f>
        <v>3</v>
      </c>
      <c r="D17" s="86">
        <f ca="1">IF(ISERROR(OFFSET(Data!$A$1,MATCH($A$17,Data!$CG:$CG,0)-1,MATCH($B17&amp;"/"&amp;D$1,Data!$1:$1,0)-1))=TRUE,"",IF(OFFSET(Data!$A$1,MATCH($A$17,Data!$CG:$CG,0)-1,MATCH($B17&amp;"/"&amp;D$1,Data!$1:$1,0)-1)=0,"",OFFSET(Data!$A$1,MATCH($A$17,Data!$CG:$CG,0)-1,MATCH($B17&amp;"/"&amp;D$1,Data!$1:$1,0)-1)))</f>
        <v>3</v>
      </c>
      <c r="E17" s="86">
        <f ca="1">IF(ISERROR(OFFSET(Data!$A$1,MATCH($A$17,Data!$CG:$CG,0)-1,MATCH($B17&amp;"/"&amp;E$1,Data!$1:$1,0)-1))=TRUE,"",IF(OFFSET(Data!$A$1,MATCH($A$17,Data!$CG:$CG,0)-1,MATCH($B17&amp;"/"&amp;E$1,Data!$1:$1,0)-1)=0,"",OFFSET(Data!$A$1,MATCH($A$17,Data!$CG:$CG,0)-1,MATCH($B17&amp;"/"&amp;E$1,Data!$1:$1,0)-1)))</f>
        <v>4</v>
      </c>
      <c r="F17" s="86">
        <f ca="1">IF(ISERROR(OFFSET(Data!$A$1,MATCH($A$17,Data!$CG:$CG,0)-1,MATCH($B17&amp;"/"&amp;F$1,Data!$1:$1,0)-1))=TRUE,"",IF(OFFSET(Data!$A$1,MATCH($A$17,Data!$CG:$CG,0)-1,MATCH($B17&amp;"/"&amp;F$1,Data!$1:$1,0)-1)=0,"",OFFSET(Data!$A$1,MATCH($A$17,Data!$CG:$CG,0)-1,MATCH($B17&amp;"/"&amp;F$1,Data!$1:$1,0)-1)))</f>
        <v>5</v>
      </c>
      <c r="G17" s="86">
        <f ca="1">IF(ISERROR(OFFSET(Data!$A$1,MATCH($A$17,Data!$CG:$CG,0)-1,MATCH($B17&amp;"/"&amp;G$1,Data!$1:$1,0)-1))=TRUE,"",IF(OFFSET(Data!$A$1,MATCH($A$17,Data!$CG:$CG,0)-1,MATCH($B17&amp;"/"&amp;G$1,Data!$1:$1,0)-1)=0,"",OFFSET(Data!$A$1,MATCH($A$17,Data!$CG:$CG,0)-1,MATCH($B17&amp;"/"&amp;G$1,Data!$1:$1,0)-1)))</f>
        <v>4</v>
      </c>
      <c r="H17" s="86">
        <f ca="1">IF(ISERROR(OFFSET(Data!$A$1,MATCH($A$17,Data!$CG:$CG,0)-1,MATCH($B17&amp;"/"&amp;H$1,Data!$1:$1,0)-1))=TRUE,"",IF(OFFSET(Data!$A$1,MATCH($A$17,Data!$CG:$CG,0)-1,MATCH($B17&amp;"/"&amp;H$1,Data!$1:$1,0)-1)=0,"",OFFSET(Data!$A$1,MATCH($A$17,Data!$CG:$CG,0)-1,MATCH($B17&amp;"/"&amp;H$1,Data!$1:$1,0)-1)))</f>
        <v>4</v>
      </c>
      <c r="I17" s="86">
        <f ca="1">IF(ISERROR(OFFSET(Data!$A$1,MATCH($A$17,Data!$CG:$CG,0)-1,MATCH($B17&amp;"/"&amp;I$1,Data!$1:$1,0)-1))=TRUE,"",IF(OFFSET(Data!$A$1,MATCH($A$17,Data!$CG:$CG,0)-1,MATCH($B17&amp;"/"&amp;I$1,Data!$1:$1,0)-1)=0,"",OFFSET(Data!$A$1,MATCH($A$17,Data!$CG:$CG,0)-1,MATCH($B17&amp;"/"&amp;I$1,Data!$1:$1,0)-1)))</f>
        <v>4</v>
      </c>
      <c r="J17" s="86">
        <f ca="1">IF(ISERROR(OFFSET(Data!$A$1,MATCH($A$17,Data!$CG:$CG,0)-1,MATCH($B17&amp;"/"&amp;J$1,Data!$1:$1,0)-1))=TRUE,"",IF(OFFSET(Data!$A$1,MATCH($A$17,Data!$CG:$CG,0)-1,MATCH($B17&amp;"/"&amp;J$1,Data!$1:$1,0)-1)=0,"",OFFSET(Data!$A$1,MATCH($A$17,Data!$CG:$CG,0)-1,MATCH($B17&amp;"/"&amp;J$1,Data!$1:$1,0)-1)))</f>
        <v>3</v>
      </c>
      <c r="K17" s="86">
        <f ca="1">IF(ISERROR(OFFSET(Data!$A$1,MATCH($A$17,Data!$CG:$CG,0)-1,MATCH($B17&amp;"/"&amp;K$1,Data!$1:$1,0)-1))=TRUE,"",IF(OFFSET(Data!$A$1,MATCH($A$17,Data!$CG:$CG,0)-1,MATCH($B17&amp;"/"&amp;K$1,Data!$1:$1,0)-1)=0,"",OFFSET(Data!$A$1,MATCH($A$17,Data!$CG:$CG,0)-1,MATCH($B17&amp;"/"&amp;K$1,Data!$1:$1,0)-1)))</f>
        <v>4</v>
      </c>
      <c r="L17" s="86">
        <f ca="1">IF(ISERROR(OFFSET(Data!$A$1,MATCH($A$17,Data!$CG:$CG,0)-1,MATCH($B17&amp;"/"&amp;L$1,Data!$1:$1,0)-1))=TRUE,"",IF(OFFSET(Data!$A$1,MATCH($A$17,Data!$CG:$CG,0)-1,MATCH($B17&amp;"/"&amp;L$1,Data!$1:$1,0)-1)=0,"",OFFSET(Data!$A$1,MATCH($A$17,Data!$CG:$CG,0)-1,MATCH($B17&amp;"/"&amp;L$1,Data!$1:$1,0)-1)))</f>
        <v>5</v>
      </c>
      <c r="M17" s="86">
        <f ca="1">IF(ISERROR(OFFSET(Data!$A$1,MATCH($A$17,Data!$CG:$CG,0)-1,MATCH($B17&amp;"/"&amp;M$1,Data!$1:$1,0)-1))=TRUE,"",IF(OFFSET(Data!$A$1,MATCH($A$17,Data!$CG:$CG,0)-1,MATCH($B17&amp;"/"&amp;M$1,Data!$1:$1,0)-1)=0,"",OFFSET(Data!$A$1,MATCH($A$17,Data!$CG:$CG,0)-1,MATCH($B17&amp;"/"&amp;M$1,Data!$1:$1,0)-1)))</f>
        <v>5</v>
      </c>
      <c r="N17" s="86">
        <f ca="1">IF(ISERROR(OFFSET(Data!$A$1,MATCH($A$17,Data!$CG:$CG,0)-1,MATCH($B17&amp;"/"&amp;N$1,Data!$1:$1,0)-1))=TRUE,"",IF(OFFSET(Data!$A$1,MATCH($A$17,Data!$CG:$CG,0)-1,MATCH($B17&amp;"/"&amp;N$1,Data!$1:$1,0)-1)=0,"",OFFSET(Data!$A$1,MATCH($A$17,Data!$CG:$CG,0)-1,MATCH($B17&amp;"/"&amp;N$1,Data!$1:$1,0)-1)))</f>
        <v>4</v>
      </c>
      <c r="O17" s="86">
        <f ca="1">IF(ISERROR(OFFSET(Data!$A$1,MATCH($A$17,Data!$CG:$CG,0)-1,MATCH($B17&amp;"/"&amp;O$1,Data!$1:$1,0)-1))=TRUE,"",IF(OFFSET(Data!$A$1,MATCH($A$17,Data!$CG:$CG,0)-1,MATCH($B17&amp;"/"&amp;O$1,Data!$1:$1,0)-1)=0,"",OFFSET(Data!$A$1,MATCH($A$17,Data!$CG:$CG,0)-1,MATCH($B17&amp;"/"&amp;O$1,Data!$1:$1,0)-1)))</f>
        <v>5</v>
      </c>
      <c r="P17" s="86" t="str">
        <f ca="1">IF(ISERROR(OFFSET(Data!$A$1,MATCH($A$17,Data!$CG:$CG,0)-1,MATCH($B17&amp;"/"&amp;P$1,Data!$1:$1,0)-1))=TRUE,"",IF(OFFSET(Data!$A$1,MATCH($A$17,Data!$CG:$CG,0)-1,MATCH($B17&amp;"/"&amp;P$1,Data!$1:$1,0)-1)=0,"",OFFSET(Data!$A$1,MATCH($A$17,Data!$CG:$CG,0)-1,MATCH($B17&amp;"/"&amp;P$1,Data!$1:$1,0)-1)))</f>
        <v/>
      </c>
      <c r="Q17" s="86" t="str">
        <f ca="1">IF(ISERROR(OFFSET(Data!$A$1,MATCH($A$17,Data!$CG:$CG,0)-1,MATCH($B17&amp;"/"&amp;Q$1,Data!$1:$1,0)-1))=TRUE,"",IF(OFFSET(Data!$A$1,MATCH($A$17,Data!$CG:$CG,0)-1,MATCH($B17&amp;"/"&amp;Q$1,Data!$1:$1,0)-1)=0,"",OFFSET(Data!$A$1,MATCH($A$17,Data!$CG:$CG,0)-1,MATCH($B17&amp;"/"&amp;Q$1,Data!$1:$1,0)-1)))</f>
        <v/>
      </c>
      <c r="R17" s="86" t="str">
        <f ca="1">IF(ISERROR(OFFSET(Data!$A$1,MATCH($A$17,Data!$CG:$CG,0)-1,MATCH($B17&amp;"/"&amp;R$1,Data!$1:$1,0)-1))=TRUE,"",IF(OFFSET(Data!$A$1,MATCH($A$17,Data!$CG:$CG,0)-1,MATCH($B17&amp;"/"&amp;R$1,Data!$1:$1,0)-1)=0,"",OFFSET(Data!$A$1,MATCH($A$17,Data!$CG:$CG,0)-1,MATCH($B17&amp;"/"&amp;R$1,Data!$1:$1,0)-1)))</f>
        <v/>
      </c>
      <c r="S17" s="86" t="str">
        <f ca="1">IF(ISERROR(OFFSET(Data!$A$1,MATCH($A$17,Data!$CG:$CG,0)-1,MATCH($B17&amp;"/"&amp;S$1,Data!$1:$1,0)-1))=TRUE,"",IF(OFFSET(Data!$A$1,MATCH($A$17,Data!$CG:$CG,0)-1,MATCH($B17&amp;"/"&amp;S$1,Data!$1:$1,0)-1)=0,"",OFFSET(Data!$A$1,MATCH($A$17,Data!$CG:$CG,0)-1,MATCH($B17&amp;"/"&amp;S$1,Data!$1:$1,0)-1)))</f>
        <v/>
      </c>
      <c r="T17" s="87" t="str">
        <f ca="1">IF(ISERROR(OFFSET(Data!$A$1,MATCH($A$17,Data!$CG:$CG,0)-1,MATCH($B17&amp;"/"&amp;T$1,Data!$1:$1,0)-1))=TRUE,"",IF(OFFSET(Data!$A$1,MATCH($A$17,Data!$CG:$CG,0)-1,MATCH($B17&amp;"/"&amp;T$1,Data!$1:$1,0)-1)=0,"",OFFSET(Data!$A$1,MATCH($A$17,Data!$CG:$CG,0)-1,MATCH($B17&amp;"/"&amp;T$1,Data!$1:$1,0)-1)))</f>
        <v/>
      </c>
      <c r="U17" s="86" t="str">
        <f ca="1">IF(ISERROR(OFFSET(Data!$A$1,MATCH($A$17,Data!$CG:$CG,0)-1,MATCH($B17&amp;"/"&amp;U$1,Data!$1:$1,0)-1))=TRUE,"",IF(OFFSET(Data!$A$1,MATCH($A$17,Data!$CG:$CG,0)-1,MATCH($B17&amp;"/"&amp;U$1,Data!$1:$1,0)-1)=0,"",OFFSET(Data!$A$1,MATCH($A$17,Data!$CG:$CG,0)-1,MATCH($B17&amp;"/"&amp;U$1,Data!$1:$1,0)-1)))</f>
        <v/>
      </c>
      <c r="V17" s="86" t="str">
        <f ca="1">IF(ISERROR(OFFSET(Data!$A$1,MATCH($A$17,Data!$CG:$CG,0)-1,MATCH($B17&amp;"/"&amp;V$1,Data!$1:$1,0)-1))=TRUE,"",IF(OFFSET(Data!$A$1,MATCH($A$17,Data!$CG:$CG,0)-1,MATCH($B17&amp;"/"&amp;V$1,Data!$1:$1,0)-1)=0,"",OFFSET(Data!$A$1,MATCH($A$17,Data!$CG:$CG,0)-1,MATCH($B17&amp;"/"&amp;V$1,Data!$1:$1,0)-1)))</f>
        <v/>
      </c>
      <c r="W17" s="86" t="str">
        <f ca="1">IF(ISERROR(OFFSET(Data!$A$1,MATCH($A$17,Data!$CG:$CG,0)-1,MATCH($B17&amp;"/"&amp;W$1,Data!$1:$1,0)-1))=TRUE,"",IF(OFFSET(Data!$A$1,MATCH($A$17,Data!$CG:$CG,0)-1,MATCH($B17&amp;"/"&amp;W$1,Data!$1:$1,0)-1)=0,"",OFFSET(Data!$A$1,MATCH($A$17,Data!$CG:$CG,0)-1,MATCH($B17&amp;"/"&amp;W$1,Data!$1:$1,0)-1)))</f>
        <v/>
      </c>
      <c r="X17" s="86" t="str">
        <f ca="1">IF(ISERROR(OFFSET(Data!$A$1,MATCH($A$17,Data!$CG:$CG,0)-1,MATCH($B17&amp;"/"&amp;X$1,Data!$1:$1,0)-1))=TRUE,"",IF(OFFSET(Data!$A$1,MATCH($A$17,Data!$CG:$CG,0)-1,MATCH($B17&amp;"/"&amp;X$1,Data!$1:$1,0)-1)=0,"",OFFSET(Data!$A$1,MATCH($A$17,Data!$CG:$CG,0)-1,MATCH($B17&amp;"/"&amp;X$1,Data!$1:$1,0)-1)))</f>
        <v/>
      </c>
      <c r="Y17" s="86" t="str">
        <f ca="1">IF(ISERROR(OFFSET(Data!$A$1,MATCH($A$17,Data!$CG:$CG,0)-1,MATCH($B17&amp;"/"&amp;Y$1,Data!$1:$1,0)-1))=TRUE,"",IF(OFFSET(Data!$A$1,MATCH($A$17,Data!$CG:$CG,0)-1,MATCH($B17&amp;"/"&amp;Y$1,Data!$1:$1,0)-1)=0,"",OFFSET(Data!$A$1,MATCH($A$17,Data!$CG:$CG,0)-1,MATCH($B17&amp;"/"&amp;Y$1,Data!$1:$1,0)-1)))</f>
        <v/>
      </c>
      <c r="Z17" s="86" t="str">
        <f ca="1">IF(ISERROR(OFFSET(Data!$A$1,MATCH($A$17,Data!$CG:$CG,0)-1,MATCH($B17&amp;"/"&amp;Z$1,Data!$1:$1,0)-1))=TRUE,"",IF(OFFSET(Data!$A$1,MATCH($A$17,Data!$CG:$CG,0)-1,MATCH($B17&amp;"/"&amp;Z$1,Data!$1:$1,0)-1)=0,"",OFFSET(Data!$A$1,MATCH($A$17,Data!$CG:$CG,0)-1,MATCH($B17&amp;"/"&amp;Z$1,Data!$1:$1,0)-1)))</f>
        <v/>
      </c>
      <c r="AA17" s="86" t="str">
        <f ca="1">IF(ISERROR(OFFSET(Data!$A$1,MATCH($A$17,Data!$CG:$CG,0)-1,MATCH($B17&amp;"/"&amp;AA$1,Data!$1:$1,0)-1))=TRUE,"",IF(OFFSET(Data!$A$1,MATCH($A$17,Data!$CG:$CG,0)-1,MATCH($B17&amp;"/"&amp;AA$1,Data!$1:$1,0)-1)=0,"",OFFSET(Data!$A$1,MATCH($A$17,Data!$CG:$CG,0)-1,MATCH($B17&amp;"/"&amp;AA$1,Data!$1:$1,0)-1)))</f>
        <v/>
      </c>
      <c r="AB17" s="86" t="str">
        <f ca="1">IF(ISERROR(OFFSET(Data!$A$1,MATCH($A$17,Data!$CG:$CG,0)-1,MATCH($B17&amp;"/"&amp;AB$1,Data!$1:$1,0)-1))=TRUE,"",IF(OFFSET(Data!$A$1,MATCH($A$17,Data!$CG:$CG,0)-1,MATCH($B17&amp;"/"&amp;AB$1,Data!$1:$1,0)-1)=0,"",OFFSET(Data!$A$1,MATCH($A$17,Data!$CG:$CG,0)-1,MATCH($B17&amp;"/"&amp;AB$1,Data!$1:$1,0)-1)))</f>
        <v/>
      </c>
      <c r="AC17" s="87" t="str">
        <f ca="1">IF(ISERROR(OFFSET(Data!$A$1,MATCH($A$17,Data!$CG:$CG,0)-1,MATCH($B17&amp;"/"&amp;AC$1,Data!$1:$1,0)-1))=TRUE,"",IF(OFFSET(Data!$A$1,MATCH($A$17,Data!$CG:$CG,0)-1,MATCH($B17&amp;"/"&amp;AC$1,Data!$1:$1,0)-1)=0,"",OFFSET(Data!$A$1,MATCH($A$17,Data!$CG:$CG,0)-1,MATCH($B17&amp;"/"&amp;AC$1,Data!$1:$1,0)-1)))</f>
        <v/>
      </c>
      <c r="AD17" s="193">
        <f t="shared" ca="1" si="4"/>
        <v>41</v>
      </c>
      <c r="AE17" s="194">
        <f t="shared" ca="1" si="5"/>
        <v>12</v>
      </c>
      <c r="AF17" s="193">
        <f t="shared" ca="1" si="6"/>
        <v>53</v>
      </c>
      <c r="AG17" s="194">
        <f ca="1">AF17</f>
        <v>53</v>
      </c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  <c r="BV17" s="228"/>
      <c r="BW17" s="228"/>
      <c r="BX17" s="228"/>
      <c r="BY17" s="228"/>
      <c r="BZ17" s="228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ht="15.75" thickBot="1" x14ac:dyDescent="0.3">
      <c r="A18" s="188" t="str">
        <f>"Ranking: "&amp;INDEX(Data!CI:CI,MATCH(A17,Data!CG:CG,0))&amp;" / "&amp;IF($A$22="M","Men","Women")</f>
        <v>Ranking: 1 / Women</v>
      </c>
      <c r="B18" s="203" t="s">
        <v>22</v>
      </c>
      <c r="C18" s="81">
        <f ca="1">IF(ISERROR(OFFSET(Data!$A$1,MATCH($A$17,Data!$CG:$CG,0)-1,MATCH($B18&amp;"/"&amp;C$1,Data!$1:$1,0)-1))=TRUE,"",IF(OFFSET(Data!$A$1,MATCH($A$17,Data!$CG:$CG,0)-1,MATCH($B18&amp;"/"&amp;C$1,Data!$1:$1,0)-1)=0,"",OFFSET(Data!$A$1,MATCH($A$17,Data!$CG:$CG,0)-1,MATCH($B18&amp;"/"&amp;C$1,Data!$1:$1,0)-1)))</f>
        <v>4</v>
      </c>
      <c r="D18" s="82">
        <f ca="1">IF(ISERROR(OFFSET(Data!$A$1,MATCH($A$17,Data!$CG:$CG,0)-1,MATCH($B18&amp;"/"&amp;D$1,Data!$1:$1,0)-1))=TRUE,"",IF(OFFSET(Data!$A$1,MATCH($A$17,Data!$CG:$CG,0)-1,MATCH($B18&amp;"/"&amp;D$1,Data!$1:$1,0)-1)=0,"",OFFSET(Data!$A$1,MATCH($A$17,Data!$CG:$CG,0)-1,MATCH($B18&amp;"/"&amp;D$1,Data!$1:$1,0)-1)))</f>
        <v>3</v>
      </c>
      <c r="E18" s="82">
        <f ca="1">IF(ISERROR(OFFSET(Data!$A$1,MATCH($A$17,Data!$CG:$CG,0)-1,MATCH($B18&amp;"/"&amp;E$1,Data!$1:$1,0)-1))=TRUE,"",IF(OFFSET(Data!$A$1,MATCH($A$17,Data!$CG:$CG,0)-1,MATCH($B18&amp;"/"&amp;E$1,Data!$1:$1,0)-1)=0,"",OFFSET(Data!$A$1,MATCH($A$17,Data!$CG:$CG,0)-1,MATCH($B18&amp;"/"&amp;E$1,Data!$1:$1,0)-1)))</f>
        <v>4</v>
      </c>
      <c r="F18" s="82">
        <f ca="1">IF(ISERROR(OFFSET(Data!$A$1,MATCH($A$17,Data!$CG:$CG,0)-1,MATCH($B18&amp;"/"&amp;F$1,Data!$1:$1,0)-1))=TRUE,"",IF(OFFSET(Data!$A$1,MATCH($A$17,Data!$CG:$CG,0)-1,MATCH($B18&amp;"/"&amp;F$1,Data!$1:$1,0)-1)=0,"",OFFSET(Data!$A$1,MATCH($A$17,Data!$CG:$CG,0)-1,MATCH($B18&amp;"/"&amp;F$1,Data!$1:$1,0)-1)))</f>
        <v>3</v>
      </c>
      <c r="G18" s="82">
        <f ca="1">IF(ISERROR(OFFSET(Data!$A$1,MATCH($A$17,Data!$CG:$CG,0)-1,MATCH($B18&amp;"/"&amp;G$1,Data!$1:$1,0)-1))=TRUE,"",IF(OFFSET(Data!$A$1,MATCH($A$17,Data!$CG:$CG,0)-1,MATCH($B18&amp;"/"&amp;G$1,Data!$1:$1,0)-1)=0,"",OFFSET(Data!$A$1,MATCH($A$17,Data!$CG:$CG,0)-1,MATCH($B18&amp;"/"&amp;G$1,Data!$1:$1,0)-1)))</f>
        <v>3</v>
      </c>
      <c r="H18" s="82">
        <f ca="1">IF(ISERROR(OFFSET(Data!$A$1,MATCH($A$17,Data!$CG:$CG,0)-1,MATCH($B18&amp;"/"&amp;H$1,Data!$1:$1,0)-1))=TRUE,"",IF(OFFSET(Data!$A$1,MATCH($A$17,Data!$CG:$CG,0)-1,MATCH($B18&amp;"/"&amp;H$1,Data!$1:$1,0)-1)=0,"",OFFSET(Data!$A$1,MATCH($A$17,Data!$CG:$CG,0)-1,MATCH($B18&amp;"/"&amp;H$1,Data!$1:$1,0)-1)))</f>
        <v>4</v>
      </c>
      <c r="I18" s="82">
        <f ca="1">IF(ISERROR(OFFSET(Data!$A$1,MATCH($A$17,Data!$CG:$CG,0)-1,MATCH($B18&amp;"/"&amp;I$1,Data!$1:$1,0)-1))=TRUE,"",IF(OFFSET(Data!$A$1,MATCH($A$17,Data!$CG:$CG,0)-1,MATCH($B18&amp;"/"&amp;I$1,Data!$1:$1,0)-1)=0,"",OFFSET(Data!$A$1,MATCH($A$17,Data!$CG:$CG,0)-1,MATCH($B18&amp;"/"&amp;I$1,Data!$1:$1,0)-1)))</f>
        <v>4</v>
      </c>
      <c r="J18" s="82">
        <f ca="1">IF(ISERROR(OFFSET(Data!$A$1,MATCH($A$17,Data!$CG:$CG,0)-1,MATCH($B18&amp;"/"&amp;J$1,Data!$1:$1,0)-1))=TRUE,"",IF(OFFSET(Data!$A$1,MATCH($A$17,Data!$CG:$CG,0)-1,MATCH($B18&amp;"/"&amp;J$1,Data!$1:$1,0)-1)=0,"",OFFSET(Data!$A$1,MATCH($A$17,Data!$CG:$CG,0)-1,MATCH($B18&amp;"/"&amp;J$1,Data!$1:$1,0)-1)))</f>
        <v>3</v>
      </c>
      <c r="K18" s="82">
        <f ca="1">IF(ISERROR(OFFSET(Data!$A$1,MATCH($A$17,Data!$CG:$CG,0)-1,MATCH($B18&amp;"/"&amp;K$1,Data!$1:$1,0)-1))=TRUE,"",IF(OFFSET(Data!$A$1,MATCH($A$17,Data!$CG:$CG,0)-1,MATCH($B18&amp;"/"&amp;K$1,Data!$1:$1,0)-1)=0,"",OFFSET(Data!$A$1,MATCH($A$17,Data!$CG:$CG,0)-1,MATCH($B18&amp;"/"&amp;K$1,Data!$1:$1,0)-1)))</f>
        <v>5</v>
      </c>
      <c r="L18" s="82">
        <f ca="1">IF(ISERROR(OFFSET(Data!$A$1,MATCH($A$17,Data!$CG:$CG,0)-1,MATCH($B18&amp;"/"&amp;L$1,Data!$1:$1,0)-1))=TRUE,"",IF(OFFSET(Data!$A$1,MATCH($A$17,Data!$CG:$CG,0)-1,MATCH($B18&amp;"/"&amp;L$1,Data!$1:$1,0)-1)=0,"",OFFSET(Data!$A$1,MATCH($A$17,Data!$CG:$CG,0)-1,MATCH($B18&amp;"/"&amp;L$1,Data!$1:$1,0)-1)))</f>
        <v>4</v>
      </c>
      <c r="M18" s="82">
        <f ca="1">IF(ISERROR(OFFSET(Data!$A$1,MATCH($A$17,Data!$CG:$CG,0)-1,MATCH($B18&amp;"/"&amp;M$1,Data!$1:$1,0)-1))=TRUE,"",IF(OFFSET(Data!$A$1,MATCH($A$17,Data!$CG:$CG,0)-1,MATCH($B18&amp;"/"&amp;M$1,Data!$1:$1,0)-1)=0,"",OFFSET(Data!$A$1,MATCH($A$17,Data!$CG:$CG,0)-1,MATCH($B18&amp;"/"&amp;M$1,Data!$1:$1,0)-1)))</f>
        <v>4</v>
      </c>
      <c r="N18" s="82">
        <f ca="1">IF(ISERROR(OFFSET(Data!$A$1,MATCH($A$17,Data!$CG:$CG,0)-1,MATCH($B18&amp;"/"&amp;N$1,Data!$1:$1,0)-1))=TRUE,"",IF(OFFSET(Data!$A$1,MATCH($A$17,Data!$CG:$CG,0)-1,MATCH($B18&amp;"/"&amp;N$1,Data!$1:$1,0)-1)=0,"",OFFSET(Data!$A$1,MATCH($A$17,Data!$CG:$CG,0)-1,MATCH($B18&amp;"/"&amp;N$1,Data!$1:$1,0)-1)))</f>
        <v>4</v>
      </c>
      <c r="O18" s="82">
        <f ca="1">IF(ISERROR(OFFSET(Data!$A$1,MATCH($A$17,Data!$CG:$CG,0)-1,MATCH($B18&amp;"/"&amp;O$1,Data!$1:$1,0)-1))=TRUE,"",IF(OFFSET(Data!$A$1,MATCH($A$17,Data!$CG:$CG,0)-1,MATCH($B18&amp;"/"&amp;O$1,Data!$1:$1,0)-1)=0,"",OFFSET(Data!$A$1,MATCH($A$17,Data!$CG:$CG,0)-1,MATCH($B18&amp;"/"&amp;O$1,Data!$1:$1,0)-1)))</f>
        <v>6</v>
      </c>
      <c r="P18" s="82" t="str">
        <f ca="1">IF(ISERROR(OFFSET(Data!$A$1,MATCH($A$17,Data!$CG:$CG,0)-1,MATCH($B18&amp;"/"&amp;P$1,Data!$1:$1,0)-1))=TRUE,"",IF(OFFSET(Data!$A$1,MATCH($A$17,Data!$CG:$CG,0)-1,MATCH($B18&amp;"/"&amp;P$1,Data!$1:$1,0)-1)=0,"",OFFSET(Data!$A$1,MATCH($A$17,Data!$CG:$CG,0)-1,MATCH($B18&amp;"/"&amp;P$1,Data!$1:$1,0)-1)))</f>
        <v/>
      </c>
      <c r="Q18" s="82" t="str">
        <f ca="1">IF(ISERROR(OFFSET(Data!$A$1,MATCH($A$17,Data!$CG:$CG,0)-1,MATCH($B18&amp;"/"&amp;Q$1,Data!$1:$1,0)-1))=TRUE,"",IF(OFFSET(Data!$A$1,MATCH($A$17,Data!$CG:$CG,0)-1,MATCH($B18&amp;"/"&amp;Q$1,Data!$1:$1,0)-1)=0,"",OFFSET(Data!$A$1,MATCH($A$17,Data!$CG:$CG,0)-1,MATCH($B18&amp;"/"&amp;Q$1,Data!$1:$1,0)-1)))</f>
        <v/>
      </c>
      <c r="R18" s="82" t="str">
        <f ca="1">IF(ISERROR(OFFSET(Data!$A$1,MATCH($A$17,Data!$CG:$CG,0)-1,MATCH($B18&amp;"/"&amp;R$1,Data!$1:$1,0)-1))=TRUE,"",IF(OFFSET(Data!$A$1,MATCH($A$17,Data!$CG:$CG,0)-1,MATCH($B18&amp;"/"&amp;R$1,Data!$1:$1,0)-1)=0,"",OFFSET(Data!$A$1,MATCH($A$17,Data!$CG:$CG,0)-1,MATCH($B18&amp;"/"&amp;R$1,Data!$1:$1,0)-1)))</f>
        <v/>
      </c>
      <c r="S18" s="82" t="str">
        <f ca="1">IF(ISERROR(OFFSET(Data!$A$1,MATCH($A$17,Data!$CG:$CG,0)-1,MATCH($B18&amp;"/"&amp;S$1,Data!$1:$1,0)-1))=TRUE,"",IF(OFFSET(Data!$A$1,MATCH($A$17,Data!$CG:$CG,0)-1,MATCH($B18&amp;"/"&amp;S$1,Data!$1:$1,0)-1)=0,"",OFFSET(Data!$A$1,MATCH($A$17,Data!$CG:$CG,0)-1,MATCH($B18&amp;"/"&amp;S$1,Data!$1:$1,0)-1)))</f>
        <v/>
      </c>
      <c r="T18" s="83" t="str">
        <f ca="1">IF(ISERROR(OFFSET(Data!$A$1,MATCH($A$17,Data!$CG:$CG,0)-1,MATCH($B18&amp;"/"&amp;T$1,Data!$1:$1,0)-1))=TRUE,"",IF(OFFSET(Data!$A$1,MATCH($A$17,Data!$CG:$CG,0)-1,MATCH($B18&amp;"/"&amp;T$1,Data!$1:$1,0)-1)=0,"",OFFSET(Data!$A$1,MATCH($A$17,Data!$CG:$CG,0)-1,MATCH($B18&amp;"/"&amp;T$1,Data!$1:$1,0)-1)))</f>
        <v/>
      </c>
      <c r="U18" s="82" t="str">
        <f ca="1">IF(ISERROR(OFFSET(Data!$A$1,MATCH($A$17,Data!$CG:$CG,0)-1,MATCH($B18&amp;"/"&amp;U$1,Data!$1:$1,0)-1))=TRUE,"",IF(OFFSET(Data!$A$1,MATCH($A$17,Data!$CG:$CG,0)-1,MATCH($B18&amp;"/"&amp;U$1,Data!$1:$1,0)-1)=0,"",OFFSET(Data!$A$1,MATCH($A$17,Data!$CG:$CG,0)-1,MATCH($B18&amp;"/"&amp;U$1,Data!$1:$1,0)-1)))</f>
        <v/>
      </c>
      <c r="V18" s="82" t="str">
        <f ca="1">IF(ISERROR(OFFSET(Data!$A$1,MATCH($A$17,Data!$CG:$CG,0)-1,MATCH($B18&amp;"/"&amp;V$1,Data!$1:$1,0)-1))=TRUE,"",IF(OFFSET(Data!$A$1,MATCH($A$17,Data!$CG:$CG,0)-1,MATCH($B18&amp;"/"&amp;V$1,Data!$1:$1,0)-1)=0,"",OFFSET(Data!$A$1,MATCH($A$17,Data!$CG:$CG,0)-1,MATCH($B18&amp;"/"&amp;V$1,Data!$1:$1,0)-1)))</f>
        <v/>
      </c>
      <c r="W18" s="82" t="str">
        <f ca="1">IF(ISERROR(OFFSET(Data!$A$1,MATCH($A$17,Data!$CG:$CG,0)-1,MATCH($B18&amp;"/"&amp;W$1,Data!$1:$1,0)-1))=TRUE,"",IF(OFFSET(Data!$A$1,MATCH($A$17,Data!$CG:$CG,0)-1,MATCH($B18&amp;"/"&amp;W$1,Data!$1:$1,0)-1)=0,"",OFFSET(Data!$A$1,MATCH($A$17,Data!$CG:$CG,0)-1,MATCH($B18&amp;"/"&amp;W$1,Data!$1:$1,0)-1)))</f>
        <v/>
      </c>
      <c r="X18" s="82" t="str">
        <f ca="1">IF(ISERROR(OFFSET(Data!$A$1,MATCH($A$17,Data!$CG:$CG,0)-1,MATCH($B18&amp;"/"&amp;X$1,Data!$1:$1,0)-1))=TRUE,"",IF(OFFSET(Data!$A$1,MATCH($A$17,Data!$CG:$CG,0)-1,MATCH($B18&amp;"/"&amp;X$1,Data!$1:$1,0)-1)=0,"",OFFSET(Data!$A$1,MATCH($A$17,Data!$CG:$CG,0)-1,MATCH($B18&amp;"/"&amp;X$1,Data!$1:$1,0)-1)))</f>
        <v/>
      </c>
      <c r="Y18" s="82" t="str">
        <f ca="1">IF(ISERROR(OFFSET(Data!$A$1,MATCH($A$17,Data!$CG:$CG,0)-1,MATCH($B18&amp;"/"&amp;Y$1,Data!$1:$1,0)-1))=TRUE,"",IF(OFFSET(Data!$A$1,MATCH($A$17,Data!$CG:$CG,0)-1,MATCH($B18&amp;"/"&amp;Y$1,Data!$1:$1,0)-1)=0,"",OFFSET(Data!$A$1,MATCH($A$17,Data!$CG:$CG,0)-1,MATCH($B18&amp;"/"&amp;Y$1,Data!$1:$1,0)-1)))</f>
        <v/>
      </c>
      <c r="Z18" s="82" t="str">
        <f ca="1">IF(ISERROR(OFFSET(Data!$A$1,MATCH($A$17,Data!$CG:$CG,0)-1,MATCH($B18&amp;"/"&amp;Z$1,Data!$1:$1,0)-1))=TRUE,"",IF(OFFSET(Data!$A$1,MATCH($A$17,Data!$CG:$CG,0)-1,MATCH($B18&amp;"/"&amp;Z$1,Data!$1:$1,0)-1)=0,"",OFFSET(Data!$A$1,MATCH($A$17,Data!$CG:$CG,0)-1,MATCH($B18&amp;"/"&amp;Z$1,Data!$1:$1,0)-1)))</f>
        <v/>
      </c>
      <c r="AA18" s="82" t="str">
        <f ca="1">IF(ISERROR(OFFSET(Data!$A$1,MATCH($A$17,Data!$CG:$CG,0)-1,MATCH($B18&amp;"/"&amp;AA$1,Data!$1:$1,0)-1))=TRUE,"",IF(OFFSET(Data!$A$1,MATCH($A$17,Data!$CG:$CG,0)-1,MATCH($B18&amp;"/"&amp;AA$1,Data!$1:$1,0)-1)=0,"",OFFSET(Data!$A$1,MATCH($A$17,Data!$CG:$CG,0)-1,MATCH($B18&amp;"/"&amp;AA$1,Data!$1:$1,0)-1)))</f>
        <v/>
      </c>
      <c r="AB18" s="82" t="str">
        <f ca="1">IF(ISERROR(OFFSET(Data!$A$1,MATCH($A$17,Data!$CG:$CG,0)-1,MATCH($B18&amp;"/"&amp;AB$1,Data!$1:$1,0)-1))=TRUE,"",IF(OFFSET(Data!$A$1,MATCH($A$17,Data!$CG:$CG,0)-1,MATCH($B18&amp;"/"&amp;AB$1,Data!$1:$1,0)-1)=0,"",OFFSET(Data!$A$1,MATCH($A$17,Data!$CG:$CG,0)-1,MATCH($B18&amp;"/"&amp;AB$1,Data!$1:$1,0)-1)))</f>
        <v/>
      </c>
      <c r="AC18" s="83" t="str">
        <f ca="1">IF(ISERROR(OFFSET(Data!$A$1,MATCH($A$17,Data!$CG:$CG,0)-1,MATCH($B18&amp;"/"&amp;AC$1,Data!$1:$1,0)-1))=TRUE,"",IF(OFFSET(Data!$A$1,MATCH($A$17,Data!$CG:$CG,0)-1,MATCH($B18&amp;"/"&amp;AC$1,Data!$1:$1,0)-1)=0,"",OFFSET(Data!$A$1,MATCH($A$17,Data!$CG:$CG,0)-1,MATCH($B18&amp;"/"&amp;AC$1,Data!$1:$1,0)-1)))</f>
        <v/>
      </c>
      <c r="AD18" s="195">
        <f t="shared" ca="1" si="4"/>
        <v>41</v>
      </c>
      <c r="AE18" s="196">
        <f t="shared" ca="1" si="5"/>
        <v>10</v>
      </c>
      <c r="AF18" s="195">
        <f t="shared" ca="1" si="6"/>
        <v>51</v>
      </c>
      <c r="AG18" s="196">
        <f ca="1">SUM(AF$17:AF18)</f>
        <v>104</v>
      </c>
      <c r="AP18" s="228"/>
    </row>
    <row r="19" spans="1:130" hidden="1" x14ac:dyDescent="0.25">
      <c r="A19" s="189"/>
      <c r="B19" s="203" t="s">
        <v>23</v>
      </c>
      <c r="C19" s="81" t="str">
        <f ca="1">IF(ISERROR(OFFSET(Data!$A$1,MATCH($A$17,Data!$CG:$CG,0)-1,MATCH($B19&amp;"/"&amp;C$1,Data!$1:$1,0)-1))=TRUE,"",IF(OFFSET(Data!$A$1,MATCH($A$17,Data!$CG:$CG,0)-1,MATCH($B19&amp;"/"&amp;C$1,Data!$1:$1,0)-1)=0,"",OFFSET(Data!$A$1,MATCH($A$17,Data!$CG:$CG,0)-1,MATCH($B19&amp;"/"&amp;C$1,Data!$1:$1,0)-1)))</f>
        <v/>
      </c>
      <c r="D19" s="82" t="str">
        <f ca="1">IF(ISERROR(OFFSET(Data!$A$1,MATCH($A$17,Data!$CG:$CG,0)-1,MATCH($B19&amp;"/"&amp;D$1,Data!$1:$1,0)-1))=TRUE,"",IF(OFFSET(Data!$A$1,MATCH($A$17,Data!$CG:$CG,0)-1,MATCH($B19&amp;"/"&amp;D$1,Data!$1:$1,0)-1)=0,"",OFFSET(Data!$A$1,MATCH($A$17,Data!$CG:$CG,0)-1,MATCH($B19&amp;"/"&amp;D$1,Data!$1:$1,0)-1)))</f>
        <v/>
      </c>
      <c r="E19" s="82" t="str">
        <f ca="1">IF(ISERROR(OFFSET(Data!$A$1,MATCH($A$17,Data!$CG:$CG,0)-1,MATCH($B19&amp;"/"&amp;E$1,Data!$1:$1,0)-1))=TRUE,"",IF(OFFSET(Data!$A$1,MATCH($A$17,Data!$CG:$CG,0)-1,MATCH($B19&amp;"/"&amp;E$1,Data!$1:$1,0)-1)=0,"",OFFSET(Data!$A$1,MATCH($A$17,Data!$CG:$CG,0)-1,MATCH($B19&amp;"/"&amp;E$1,Data!$1:$1,0)-1)))</f>
        <v/>
      </c>
      <c r="F19" s="82" t="str">
        <f ca="1">IF(ISERROR(OFFSET(Data!$A$1,MATCH($A$17,Data!$CG:$CG,0)-1,MATCH($B19&amp;"/"&amp;F$1,Data!$1:$1,0)-1))=TRUE,"",IF(OFFSET(Data!$A$1,MATCH($A$17,Data!$CG:$CG,0)-1,MATCH($B19&amp;"/"&amp;F$1,Data!$1:$1,0)-1)=0,"",OFFSET(Data!$A$1,MATCH($A$17,Data!$CG:$CG,0)-1,MATCH($B19&amp;"/"&amp;F$1,Data!$1:$1,0)-1)))</f>
        <v/>
      </c>
      <c r="G19" s="82" t="str">
        <f ca="1">IF(ISERROR(OFFSET(Data!$A$1,MATCH($A$17,Data!$CG:$CG,0)-1,MATCH($B19&amp;"/"&amp;G$1,Data!$1:$1,0)-1))=TRUE,"",IF(OFFSET(Data!$A$1,MATCH($A$17,Data!$CG:$CG,0)-1,MATCH($B19&amp;"/"&amp;G$1,Data!$1:$1,0)-1)=0,"",OFFSET(Data!$A$1,MATCH($A$17,Data!$CG:$CG,0)-1,MATCH($B19&amp;"/"&amp;G$1,Data!$1:$1,0)-1)))</f>
        <v/>
      </c>
      <c r="H19" s="82" t="str">
        <f ca="1">IF(ISERROR(OFFSET(Data!$A$1,MATCH($A$17,Data!$CG:$CG,0)-1,MATCH($B19&amp;"/"&amp;H$1,Data!$1:$1,0)-1))=TRUE,"",IF(OFFSET(Data!$A$1,MATCH($A$17,Data!$CG:$CG,0)-1,MATCH($B19&amp;"/"&amp;H$1,Data!$1:$1,0)-1)=0,"",OFFSET(Data!$A$1,MATCH($A$17,Data!$CG:$CG,0)-1,MATCH($B19&amp;"/"&amp;H$1,Data!$1:$1,0)-1)))</f>
        <v/>
      </c>
      <c r="I19" s="82" t="str">
        <f ca="1">IF(ISERROR(OFFSET(Data!$A$1,MATCH($A$17,Data!$CG:$CG,0)-1,MATCH($B19&amp;"/"&amp;I$1,Data!$1:$1,0)-1))=TRUE,"",IF(OFFSET(Data!$A$1,MATCH($A$17,Data!$CG:$CG,0)-1,MATCH($B19&amp;"/"&amp;I$1,Data!$1:$1,0)-1)=0,"",OFFSET(Data!$A$1,MATCH($A$17,Data!$CG:$CG,0)-1,MATCH($B19&amp;"/"&amp;I$1,Data!$1:$1,0)-1)))</f>
        <v/>
      </c>
      <c r="J19" s="82" t="str">
        <f ca="1">IF(ISERROR(OFFSET(Data!$A$1,MATCH($A$17,Data!$CG:$CG,0)-1,MATCH($B19&amp;"/"&amp;J$1,Data!$1:$1,0)-1))=TRUE,"",IF(OFFSET(Data!$A$1,MATCH($A$17,Data!$CG:$CG,0)-1,MATCH($B19&amp;"/"&amp;J$1,Data!$1:$1,0)-1)=0,"",OFFSET(Data!$A$1,MATCH($A$17,Data!$CG:$CG,0)-1,MATCH($B19&amp;"/"&amp;J$1,Data!$1:$1,0)-1)))</f>
        <v/>
      </c>
      <c r="K19" s="82" t="str">
        <f ca="1">IF(ISERROR(OFFSET(Data!$A$1,MATCH($A$17,Data!$CG:$CG,0)-1,MATCH($B19&amp;"/"&amp;K$1,Data!$1:$1,0)-1))=TRUE,"",IF(OFFSET(Data!$A$1,MATCH($A$17,Data!$CG:$CG,0)-1,MATCH($B19&amp;"/"&amp;K$1,Data!$1:$1,0)-1)=0,"",OFFSET(Data!$A$1,MATCH($A$17,Data!$CG:$CG,0)-1,MATCH($B19&amp;"/"&amp;K$1,Data!$1:$1,0)-1)))</f>
        <v/>
      </c>
      <c r="L19" s="82" t="str">
        <f ca="1">IF(ISERROR(OFFSET(Data!$A$1,MATCH($A$17,Data!$CG:$CG,0)-1,MATCH($B19&amp;"/"&amp;L$1,Data!$1:$1,0)-1))=TRUE,"",IF(OFFSET(Data!$A$1,MATCH($A$17,Data!$CG:$CG,0)-1,MATCH($B19&amp;"/"&amp;L$1,Data!$1:$1,0)-1)=0,"",OFFSET(Data!$A$1,MATCH($A$17,Data!$CG:$CG,0)-1,MATCH($B19&amp;"/"&amp;L$1,Data!$1:$1,0)-1)))</f>
        <v/>
      </c>
      <c r="M19" s="82" t="str">
        <f ca="1">IF(ISERROR(OFFSET(Data!$A$1,MATCH($A$17,Data!$CG:$CG,0)-1,MATCH($B19&amp;"/"&amp;M$1,Data!$1:$1,0)-1))=TRUE,"",IF(OFFSET(Data!$A$1,MATCH($A$17,Data!$CG:$CG,0)-1,MATCH($B19&amp;"/"&amp;M$1,Data!$1:$1,0)-1)=0,"",OFFSET(Data!$A$1,MATCH($A$17,Data!$CG:$CG,0)-1,MATCH($B19&amp;"/"&amp;M$1,Data!$1:$1,0)-1)))</f>
        <v/>
      </c>
      <c r="N19" s="82" t="str">
        <f ca="1">IF(ISERROR(OFFSET(Data!$A$1,MATCH($A$17,Data!$CG:$CG,0)-1,MATCH($B19&amp;"/"&amp;N$1,Data!$1:$1,0)-1))=TRUE,"",IF(OFFSET(Data!$A$1,MATCH($A$17,Data!$CG:$CG,0)-1,MATCH($B19&amp;"/"&amp;N$1,Data!$1:$1,0)-1)=0,"",OFFSET(Data!$A$1,MATCH($A$17,Data!$CG:$CG,0)-1,MATCH($B19&amp;"/"&amp;N$1,Data!$1:$1,0)-1)))</f>
        <v/>
      </c>
      <c r="O19" s="82" t="str">
        <f ca="1">IF(ISERROR(OFFSET(Data!$A$1,MATCH($A$17,Data!$CG:$CG,0)-1,MATCH($B19&amp;"/"&amp;O$1,Data!$1:$1,0)-1))=TRUE,"",IF(OFFSET(Data!$A$1,MATCH($A$17,Data!$CG:$CG,0)-1,MATCH($B19&amp;"/"&amp;O$1,Data!$1:$1,0)-1)=0,"",OFFSET(Data!$A$1,MATCH($A$17,Data!$CG:$CG,0)-1,MATCH($B19&amp;"/"&amp;O$1,Data!$1:$1,0)-1)))</f>
        <v/>
      </c>
      <c r="P19" s="82" t="str">
        <f ca="1">IF(ISERROR(OFFSET(Data!$A$1,MATCH($A$17,Data!$CG:$CG,0)-1,MATCH($B19&amp;"/"&amp;P$1,Data!$1:$1,0)-1))=TRUE,"",IF(OFFSET(Data!$A$1,MATCH($A$17,Data!$CG:$CG,0)-1,MATCH($B19&amp;"/"&amp;P$1,Data!$1:$1,0)-1)=0,"",OFFSET(Data!$A$1,MATCH($A$17,Data!$CG:$CG,0)-1,MATCH($B19&amp;"/"&amp;P$1,Data!$1:$1,0)-1)))</f>
        <v/>
      </c>
      <c r="Q19" s="82" t="str">
        <f ca="1">IF(ISERROR(OFFSET(Data!$A$1,MATCH($A$17,Data!$CG:$CG,0)-1,MATCH($B19&amp;"/"&amp;Q$1,Data!$1:$1,0)-1))=TRUE,"",IF(OFFSET(Data!$A$1,MATCH($A$17,Data!$CG:$CG,0)-1,MATCH($B19&amp;"/"&amp;Q$1,Data!$1:$1,0)-1)=0,"",OFFSET(Data!$A$1,MATCH($A$17,Data!$CG:$CG,0)-1,MATCH($B19&amp;"/"&amp;Q$1,Data!$1:$1,0)-1)))</f>
        <v/>
      </c>
      <c r="R19" s="82" t="str">
        <f ca="1">IF(ISERROR(OFFSET(Data!$A$1,MATCH($A$17,Data!$CG:$CG,0)-1,MATCH($B19&amp;"/"&amp;R$1,Data!$1:$1,0)-1))=TRUE,"",IF(OFFSET(Data!$A$1,MATCH($A$17,Data!$CG:$CG,0)-1,MATCH($B19&amp;"/"&amp;R$1,Data!$1:$1,0)-1)=0,"",OFFSET(Data!$A$1,MATCH($A$17,Data!$CG:$CG,0)-1,MATCH($B19&amp;"/"&amp;R$1,Data!$1:$1,0)-1)))</f>
        <v/>
      </c>
      <c r="S19" s="82" t="str">
        <f ca="1">IF(ISERROR(OFFSET(Data!$A$1,MATCH($A$17,Data!$CG:$CG,0)-1,MATCH($B19&amp;"/"&amp;S$1,Data!$1:$1,0)-1))=TRUE,"",IF(OFFSET(Data!$A$1,MATCH($A$17,Data!$CG:$CG,0)-1,MATCH($B19&amp;"/"&amp;S$1,Data!$1:$1,0)-1)=0,"",OFFSET(Data!$A$1,MATCH($A$17,Data!$CG:$CG,0)-1,MATCH($B19&amp;"/"&amp;S$1,Data!$1:$1,0)-1)))</f>
        <v/>
      </c>
      <c r="T19" s="83" t="str">
        <f ca="1">IF(ISERROR(OFFSET(Data!$A$1,MATCH($A$17,Data!$CG:$CG,0)-1,MATCH($B19&amp;"/"&amp;T$1,Data!$1:$1,0)-1))=TRUE,"",IF(OFFSET(Data!$A$1,MATCH($A$17,Data!$CG:$CG,0)-1,MATCH($B19&amp;"/"&amp;T$1,Data!$1:$1,0)-1)=0,"",OFFSET(Data!$A$1,MATCH($A$17,Data!$CG:$CG,0)-1,MATCH($B19&amp;"/"&amp;T$1,Data!$1:$1,0)-1)))</f>
        <v/>
      </c>
      <c r="U19" s="82" t="str">
        <f ca="1">IF(ISERROR(OFFSET(Data!$A$1,MATCH($A$17,Data!$CG:$CG,0)-1,MATCH($B19&amp;"/"&amp;U$1,Data!$1:$1,0)-1))=TRUE,"",IF(OFFSET(Data!$A$1,MATCH($A$17,Data!$CG:$CG,0)-1,MATCH($B19&amp;"/"&amp;U$1,Data!$1:$1,0)-1)=0,"",OFFSET(Data!$A$1,MATCH($A$17,Data!$CG:$CG,0)-1,MATCH($B19&amp;"/"&amp;U$1,Data!$1:$1,0)-1)))</f>
        <v/>
      </c>
      <c r="V19" s="82" t="str">
        <f ca="1">IF(ISERROR(OFFSET(Data!$A$1,MATCH($A$17,Data!$CG:$CG,0)-1,MATCH($B19&amp;"/"&amp;V$1,Data!$1:$1,0)-1))=TRUE,"",IF(OFFSET(Data!$A$1,MATCH($A$17,Data!$CG:$CG,0)-1,MATCH($B19&amp;"/"&amp;V$1,Data!$1:$1,0)-1)=0,"",OFFSET(Data!$A$1,MATCH($A$17,Data!$CG:$CG,0)-1,MATCH($B19&amp;"/"&amp;V$1,Data!$1:$1,0)-1)))</f>
        <v/>
      </c>
      <c r="W19" s="82" t="str">
        <f ca="1">IF(ISERROR(OFFSET(Data!$A$1,MATCH($A$17,Data!$CG:$CG,0)-1,MATCH($B19&amp;"/"&amp;W$1,Data!$1:$1,0)-1))=TRUE,"",IF(OFFSET(Data!$A$1,MATCH($A$17,Data!$CG:$CG,0)-1,MATCH($B19&amp;"/"&amp;W$1,Data!$1:$1,0)-1)=0,"",OFFSET(Data!$A$1,MATCH($A$17,Data!$CG:$CG,0)-1,MATCH($B19&amp;"/"&amp;W$1,Data!$1:$1,0)-1)))</f>
        <v/>
      </c>
      <c r="X19" s="82" t="str">
        <f ca="1">IF(ISERROR(OFFSET(Data!$A$1,MATCH($A$17,Data!$CG:$CG,0)-1,MATCH($B19&amp;"/"&amp;X$1,Data!$1:$1,0)-1))=TRUE,"",IF(OFFSET(Data!$A$1,MATCH($A$17,Data!$CG:$CG,0)-1,MATCH($B19&amp;"/"&amp;X$1,Data!$1:$1,0)-1)=0,"",OFFSET(Data!$A$1,MATCH($A$17,Data!$CG:$CG,0)-1,MATCH($B19&amp;"/"&amp;X$1,Data!$1:$1,0)-1)))</f>
        <v/>
      </c>
      <c r="Y19" s="82" t="str">
        <f ca="1">IF(ISERROR(OFFSET(Data!$A$1,MATCH($A$17,Data!$CG:$CG,0)-1,MATCH($B19&amp;"/"&amp;Y$1,Data!$1:$1,0)-1))=TRUE,"",IF(OFFSET(Data!$A$1,MATCH($A$17,Data!$CG:$CG,0)-1,MATCH($B19&amp;"/"&amp;Y$1,Data!$1:$1,0)-1)=0,"",OFFSET(Data!$A$1,MATCH($A$17,Data!$CG:$CG,0)-1,MATCH($B19&amp;"/"&amp;Y$1,Data!$1:$1,0)-1)))</f>
        <v/>
      </c>
      <c r="Z19" s="82" t="str">
        <f ca="1">IF(ISERROR(OFFSET(Data!$A$1,MATCH($A$17,Data!$CG:$CG,0)-1,MATCH($B19&amp;"/"&amp;Z$1,Data!$1:$1,0)-1))=TRUE,"",IF(OFFSET(Data!$A$1,MATCH($A$17,Data!$CG:$CG,0)-1,MATCH($B19&amp;"/"&amp;Z$1,Data!$1:$1,0)-1)=0,"",OFFSET(Data!$A$1,MATCH($A$17,Data!$CG:$CG,0)-1,MATCH($B19&amp;"/"&amp;Z$1,Data!$1:$1,0)-1)))</f>
        <v/>
      </c>
      <c r="AA19" s="82" t="str">
        <f ca="1">IF(ISERROR(OFFSET(Data!$A$1,MATCH($A$17,Data!$CG:$CG,0)-1,MATCH($B19&amp;"/"&amp;AA$1,Data!$1:$1,0)-1))=TRUE,"",IF(OFFSET(Data!$A$1,MATCH($A$17,Data!$CG:$CG,0)-1,MATCH($B19&amp;"/"&amp;AA$1,Data!$1:$1,0)-1)=0,"",OFFSET(Data!$A$1,MATCH($A$17,Data!$CG:$CG,0)-1,MATCH($B19&amp;"/"&amp;AA$1,Data!$1:$1,0)-1)))</f>
        <v/>
      </c>
      <c r="AB19" s="82" t="str">
        <f ca="1">IF(ISERROR(OFFSET(Data!$A$1,MATCH($A$17,Data!$CG:$CG,0)-1,MATCH($B19&amp;"/"&amp;AB$1,Data!$1:$1,0)-1))=TRUE,"",IF(OFFSET(Data!$A$1,MATCH($A$17,Data!$CG:$CG,0)-1,MATCH($B19&amp;"/"&amp;AB$1,Data!$1:$1,0)-1)=0,"",OFFSET(Data!$A$1,MATCH($A$17,Data!$CG:$CG,0)-1,MATCH($B19&amp;"/"&amp;AB$1,Data!$1:$1,0)-1)))</f>
        <v/>
      </c>
      <c r="AC19" s="83" t="str">
        <f ca="1">IF(ISERROR(OFFSET(Data!$A$1,MATCH($A$17,Data!$CG:$CG,0)-1,MATCH($B19&amp;"/"&amp;AC$1,Data!$1:$1,0)-1))=TRUE,"",IF(OFFSET(Data!$A$1,MATCH($A$17,Data!$CG:$CG,0)-1,MATCH($B19&amp;"/"&amp;AC$1,Data!$1:$1,0)-1)=0,"",OFFSET(Data!$A$1,MATCH($A$17,Data!$CG:$CG,0)-1,MATCH($B19&amp;"/"&amp;AC$1,Data!$1:$1,0)-1)))</f>
        <v/>
      </c>
      <c r="AD19" s="195">
        <f t="shared" ca="1" si="4"/>
        <v>0</v>
      </c>
      <c r="AE19" s="196">
        <f t="shared" ca="1" si="5"/>
        <v>0</v>
      </c>
      <c r="AF19" s="195">
        <f t="shared" ca="1" si="6"/>
        <v>0</v>
      </c>
      <c r="AG19" s="196">
        <f ca="1">SUM(AF$17:AF19)</f>
        <v>104</v>
      </c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</row>
    <row r="20" spans="1:130" hidden="1" x14ac:dyDescent="0.25">
      <c r="A20" s="189"/>
      <c r="B20" s="203" t="s">
        <v>24</v>
      </c>
      <c r="C20" s="81" t="str">
        <f ca="1">IF(ISERROR(OFFSET(Data!$A$1,MATCH($A$17,Data!$CG:$CG,0)-1,MATCH($B20&amp;"/"&amp;C$1,Data!$1:$1,0)-1))=TRUE,"",IF(OFFSET(Data!$A$1,MATCH($A$17,Data!$CG:$CG,0)-1,MATCH($B20&amp;"/"&amp;C$1,Data!$1:$1,0)-1)=0,"",OFFSET(Data!$A$1,MATCH($A$17,Data!$CG:$CG,0)-1,MATCH($B20&amp;"/"&amp;C$1,Data!$1:$1,0)-1)))</f>
        <v/>
      </c>
      <c r="D20" s="82" t="str">
        <f ca="1">IF(ISERROR(OFFSET(Data!$A$1,MATCH($A$17,Data!$CG:$CG,0)-1,MATCH($B20&amp;"/"&amp;D$1,Data!$1:$1,0)-1))=TRUE,"",IF(OFFSET(Data!$A$1,MATCH($A$17,Data!$CG:$CG,0)-1,MATCH($B20&amp;"/"&amp;D$1,Data!$1:$1,0)-1)=0,"",OFFSET(Data!$A$1,MATCH($A$17,Data!$CG:$CG,0)-1,MATCH($B20&amp;"/"&amp;D$1,Data!$1:$1,0)-1)))</f>
        <v/>
      </c>
      <c r="E20" s="82" t="str">
        <f ca="1">IF(ISERROR(OFFSET(Data!$A$1,MATCH($A$17,Data!$CG:$CG,0)-1,MATCH($B20&amp;"/"&amp;E$1,Data!$1:$1,0)-1))=TRUE,"",IF(OFFSET(Data!$A$1,MATCH($A$17,Data!$CG:$CG,0)-1,MATCH($B20&amp;"/"&amp;E$1,Data!$1:$1,0)-1)=0,"",OFFSET(Data!$A$1,MATCH($A$17,Data!$CG:$CG,0)-1,MATCH($B20&amp;"/"&amp;E$1,Data!$1:$1,0)-1)))</f>
        <v/>
      </c>
      <c r="F20" s="82" t="str">
        <f ca="1">IF(ISERROR(OFFSET(Data!$A$1,MATCH($A$17,Data!$CG:$CG,0)-1,MATCH($B20&amp;"/"&amp;F$1,Data!$1:$1,0)-1))=TRUE,"",IF(OFFSET(Data!$A$1,MATCH($A$17,Data!$CG:$CG,0)-1,MATCH($B20&amp;"/"&amp;F$1,Data!$1:$1,0)-1)=0,"",OFFSET(Data!$A$1,MATCH($A$17,Data!$CG:$CG,0)-1,MATCH($B20&amp;"/"&amp;F$1,Data!$1:$1,0)-1)))</f>
        <v/>
      </c>
      <c r="G20" s="82" t="str">
        <f ca="1">IF(ISERROR(OFFSET(Data!$A$1,MATCH($A$17,Data!$CG:$CG,0)-1,MATCH($B20&amp;"/"&amp;G$1,Data!$1:$1,0)-1))=TRUE,"",IF(OFFSET(Data!$A$1,MATCH($A$17,Data!$CG:$CG,0)-1,MATCH($B20&amp;"/"&amp;G$1,Data!$1:$1,0)-1)=0,"",OFFSET(Data!$A$1,MATCH($A$17,Data!$CG:$CG,0)-1,MATCH($B20&amp;"/"&amp;G$1,Data!$1:$1,0)-1)))</f>
        <v/>
      </c>
      <c r="H20" s="82" t="str">
        <f ca="1">IF(ISERROR(OFFSET(Data!$A$1,MATCH($A$17,Data!$CG:$CG,0)-1,MATCH($B20&amp;"/"&amp;H$1,Data!$1:$1,0)-1))=TRUE,"",IF(OFFSET(Data!$A$1,MATCH($A$17,Data!$CG:$CG,0)-1,MATCH($B20&amp;"/"&amp;H$1,Data!$1:$1,0)-1)=0,"",OFFSET(Data!$A$1,MATCH($A$17,Data!$CG:$CG,0)-1,MATCH($B20&amp;"/"&amp;H$1,Data!$1:$1,0)-1)))</f>
        <v/>
      </c>
      <c r="I20" s="82" t="str">
        <f ca="1">IF(ISERROR(OFFSET(Data!$A$1,MATCH($A$17,Data!$CG:$CG,0)-1,MATCH($B20&amp;"/"&amp;I$1,Data!$1:$1,0)-1))=TRUE,"",IF(OFFSET(Data!$A$1,MATCH($A$17,Data!$CG:$CG,0)-1,MATCH($B20&amp;"/"&amp;I$1,Data!$1:$1,0)-1)=0,"",OFFSET(Data!$A$1,MATCH($A$17,Data!$CG:$CG,0)-1,MATCH($B20&amp;"/"&amp;I$1,Data!$1:$1,0)-1)))</f>
        <v/>
      </c>
      <c r="J20" s="82" t="str">
        <f ca="1">IF(ISERROR(OFFSET(Data!$A$1,MATCH($A$17,Data!$CG:$CG,0)-1,MATCH($B20&amp;"/"&amp;J$1,Data!$1:$1,0)-1))=TRUE,"",IF(OFFSET(Data!$A$1,MATCH($A$17,Data!$CG:$CG,0)-1,MATCH($B20&amp;"/"&amp;J$1,Data!$1:$1,0)-1)=0,"",OFFSET(Data!$A$1,MATCH($A$17,Data!$CG:$CG,0)-1,MATCH($B20&amp;"/"&amp;J$1,Data!$1:$1,0)-1)))</f>
        <v/>
      </c>
      <c r="K20" s="82" t="str">
        <f ca="1">IF(ISERROR(OFFSET(Data!$A$1,MATCH($A$17,Data!$CG:$CG,0)-1,MATCH($B20&amp;"/"&amp;K$1,Data!$1:$1,0)-1))=TRUE,"",IF(OFFSET(Data!$A$1,MATCH($A$17,Data!$CG:$CG,0)-1,MATCH($B20&amp;"/"&amp;K$1,Data!$1:$1,0)-1)=0,"",OFFSET(Data!$A$1,MATCH($A$17,Data!$CG:$CG,0)-1,MATCH($B20&amp;"/"&amp;K$1,Data!$1:$1,0)-1)))</f>
        <v/>
      </c>
      <c r="L20" s="82" t="str">
        <f ca="1">IF(ISERROR(OFFSET(Data!$A$1,MATCH($A$17,Data!$CG:$CG,0)-1,MATCH($B20&amp;"/"&amp;L$1,Data!$1:$1,0)-1))=TRUE,"",IF(OFFSET(Data!$A$1,MATCH($A$17,Data!$CG:$CG,0)-1,MATCH($B20&amp;"/"&amp;L$1,Data!$1:$1,0)-1)=0,"",OFFSET(Data!$A$1,MATCH($A$17,Data!$CG:$CG,0)-1,MATCH($B20&amp;"/"&amp;L$1,Data!$1:$1,0)-1)))</f>
        <v/>
      </c>
      <c r="M20" s="82" t="str">
        <f ca="1">IF(ISERROR(OFFSET(Data!$A$1,MATCH($A$17,Data!$CG:$CG,0)-1,MATCH($B20&amp;"/"&amp;M$1,Data!$1:$1,0)-1))=TRUE,"",IF(OFFSET(Data!$A$1,MATCH($A$17,Data!$CG:$CG,0)-1,MATCH($B20&amp;"/"&amp;M$1,Data!$1:$1,0)-1)=0,"",OFFSET(Data!$A$1,MATCH($A$17,Data!$CG:$CG,0)-1,MATCH($B20&amp;"/"&amp;M$1,Data!$1:$1,0)-1)))</f>
        <v/>
      </c>
      <c r="N20" s="82" t="str">
        <f ca="1">IF(ISERROR(OFFSET(Data!$A$1,MATCH($A$17,Data!$CG:$CG,0)-1,MATCH($B20&amp;"/"&amp;N$1,Data!$1:$1,0)-1))=TRUE,"",IF(OFFSET(Data!$A$1,MATCH($A$17,Data!$CG:$CG,0)-1,MATCH($B20&amp;"/"&amp;N$1,Data!$1:$1,0)-1)=0,"",OFFSET(Data!$A$1,MATCH($A$17,Data!$CG:$CG,0)-1,MATCH($B20&amp;"/"&amp;N$1,Data!$1:$1,0)-1)))</f>
        <v/>
      </c>
      <c r="O20" s="82" t="str">
        <f ca="1">IF(ISERROR(OFFSET(Data!$A$1,MATCH($A$17,Data!$CG:$CG,0)-1,MATCH($B20&amp;"/"&amp;O$1,Data!$1:$1,0)-1))=TRUE,"",IF(OFFSET(Data!$A$1,MATCH($A$17,Data!$CG:$CG,0)-1,MATCH($B20&amp;"/"&amp;O$1,Data!$1:$1,0)-1)=0,"",OFFSET(Data!$A$1,MATCH($A$17,Data!$CG:$CG,0)-1,MATCH($B20&amp;"/"&amp;O$1,Data!$1:$1,0)-1)))</f>
        <v/>
      </c>
      <c r="P20" s="82" t="str">
        <f ca="1">IF(ISERROR(OFFSET(Data!$A$1,MATCH($A$17,Data!$CG:$CG,0)-1,MATCH($B20&amp;"/"&amp;P$1,Data!$1:$1,0)-1))=TRUE,"",IF(OFFSET(Data!$A$1,MATCH($A$17,Data!$CG:$CG,0)-1,MATCH($B20&amp;"/"&amp;P$1,Data!$1:$1,0)-1)=0,"",OFFSET(Data!$A$1,MATCH($A$17,Data!$CG:$CG,0)-1,MATCH($B20&amp;"/"&amp;P$1,Data!$1:$1,0)-1)))</f>
        <v/>
      </c>
      <c r="Q20" s="82" t="str">
        <f ca="1">IF(ISERROR(OFFSET(Data!$A$1,MATCH($A$17,Data!$CG:$CG,0)-1,MATCH($B20&amp;"/"&amp;Q$1,Data!$1:$1,0)-1))=TRUE,"",IF(OFFSET(Data!$A$1,MATCH($A$17,Data!$CG:$CG,0)-1,MATCH($B20&amp;"/"&amp;Q$1,Data!$1:$1,0)-1)=0,"",OFFSET(Data!$A$1,MATCH($A$17,Data!$CG:$CG,0)-1,MATCH($B20&amp;"/"&amp;Q$1,Data!$1:$1,0)-1)))</f>
        <v/>
      </c>
      <c r="R20" s="82" t="str">
        <f ca="1">IF(ISERROR(OFFSET(Data!$A$1,MATCH($A$17,Data!$CG:$CG,0)-1,MATCH($B20&amp;"/"&amp;R$1,Data!$1:$1,0)-1))=TRUE,"",IF(OFFSET(Data!$A$1,MATCH($A$17,Data!$CG:$CG,0)-1,MATCH($B20&amp;"/"&amp;R$1,Data!$1:$1,0)-1)=0,"",OFFSET(Data!$A$1,MATCH($A$17,Data!$CG:$CG,0)-1,MATCH($B20&amp;"/"&amp;R$1,Data!$1:$1,0)-1)))</f>
        <v/>
      </c>
      <c r="S20" s="82" t="str">
        <f ca="1">IF(ISERROR(OFFSET(Data!$A$1,MATCH($A$17,Data!$CG:$CG,0)-1,MATCH($B20&amp;"/"&amp;S$1,Data!$1:$1,0)-1))=TRUE,"",IF(OFFSET(Data!$A$1,MATCH($A$17,Data!$CG:$CG,0)-1,MATCH($B20&amp;"/"&amp;S$1,Data!$1:$1,0)-1)=0,"",OFFSET(Data!$A$1,MATCH($A$17,Data!$CG:$CG,0)-1,MATCH($B20&amp;"/"&amp;S$1,Data!$1:$1,0)-1)))</f>
        <v/>
      </c>
      <c r="T20" s="83" t="str">
        <f ca="1">IF(ISERROR(OFFSET(Data!$A$1,MATCH($A$17,Data!$CG:$CG,0)-1,MATCH($B20&amp;"/"&amp;T$1,Data!$1:$1,0)-1))=TRUE,"",IF(OFFSET(Data!$A$1,MATCH($A$17,Data!$CG:$CG,0)-1,MATCH($B20&amp;"/"&amp;T$1,Data!$1:$1,0)-1)=0,"",OFFSET(Data!$A$1,MATCH($A$17,Data!$CG:$CG,0)-1,MATCH($B20&amp;"/"&amp;T$1,Data!$1:$1,0)-1)))</f>
        <v/>
      </c>
      <c r="U20" s="82" t="str">
        <f ca="1">IF(ISERROR(OFFSET(Data!$A$1,MATCH($A$17,Data!$CG:$CG,0)-1,MATCH($B20&amp;"/"&amp;U$1,Data!$1:$1,0)-1))=TRUE,"",IF(OFFSET(Data!$A$1,MATCH($A$17,Data!$CG:$CG,0)-1,MATCH($B20&amp;"/"&amp;U$1,Data!$1:$1,0)-1)=0,"",OFFSET(Data!$A$1,MATCH($A$17,Data!$CG:$CG,0)-1,MATCH($B20&amp;"/"&amp;U$1,Data!$1:$1,0)-1)))</f>
        <v/>
      </c>
      <c r="V20" s="82" t="str">
        <f ca="1">IF(ISERROR(OFFSET(Data!$A$1,MATCH($A$17,Data!$CG:$CG,0)-1,MATCH($B20&amp;"/"&amp;V$1,Data!$1:$1,0)-1))=TRUE,"",IF(OFFSET(Data!$A$1,MATCH($A$17,Data!$CG:$CG,0)-1,MATCH($B20&amp;"/"&amp;V$1,Data!$1:$1,0)-1)=0,"",OFFSET(Data!$A$1,MATCH($A$17,Data!$CG:$CG,0)-1,MATCH($B20&amp;"/"&amp;V$1,Data!$1:$1,0)-1)))</f>
        <v/>
      </c>
      <c r="W20" s="82" t="str">
        <f ca="1">IF(ISERROR(OFFSET(Data!$A$1,MATCH($A$17,Data!$CG:$CG,0)-1,MATCH($B20&amp;"/"&amp;W$1,Data!$1:$1,0)-1))=TRUE,"",IF(OFFSET(Data!$A$1,MATCH($A$17,Data!$CG:$CG,0)-1,MATCH($B20&amp;"/"&amp;W$1,Data!$1:$1,0)-1)=0,"",OFFSET(Data!$A$1,MATCH($A$17,Data!$CG:$CG,0)-1,MATCH($B20&amp;"/"&amp;W$1,Data!$1:$1,0)-1)))</f>
        <v/>
      </c>
      <c r="X20" s="82" t="str">
        <f ca="1">IF(ISERROR(OFFSET(Data!$A$1,MATCH($A$17,Data!$CG:$CG,0)-1,MATCH($B20&amp;"/"&amp;X$1,Data!$1:$1,0)-1))=TRUE,"",IF(OFFSET(Data!$A$1,MATCH($A$17,Data!$CG:$CG,0)-1,MATCH($B20&amp;"/"&amp;X$1,Data!$1:$1,0)-1)=0,"",OFFSET(Data!$A$1,MATCH($A$17,Data!$CG:$CG,0)-1,MATCH($B20&amp;"/"&amp;X$1,Data!$1:$1,0)-1)))</f>
        <v/>
      </c>
      <c r="Y20" s="82" t="str">
        <f ca="1">IF(ISERROR(OFFSET(Data!$A$1,MATCH($A$17,Data!$CG:$CG,0)-1,MATCH($B20&amp;"/"&amp;Y$1,Data!$1:$1,0)-1))=TRUE,"",IF(OFFSET(Data!$A$1,MATCH($A$17,Data!$CG:$CG,0)-1,MATCH($B20&amp;"/"&amp;Y$1,Data!$1:$1,0)-1)=0,"",OFFSET(Data!$A$1,MATCH($A$17,Data!$CG:$CG,0)-1,MATCH($B20&amp;"/"&amp;Y$1,Data!$1:$1,0)-1)))</f>
        <v/>
      </c>
      <c r="Z20" s="82" t="str">
        <f ca="1">IF(ISERROR(OFFSET(Data!$A$1,MATCH($A$17,Data!$CG:$CG,0)-1,MATCH($B20&amp;"/"&amp;Z$1,Data!$1:$1,0)-1))=TRUE,"",IF(OFFSET(Data!$A$1,MATCH($A$17,Data!$CG:$CG,0)-1,MATCH($B20&amp;"/"&amp;Z$1,Data!$1:$1,0)-1)=0,"",OFFSET(Data!$A$1,MATCH($A$17,Data!$CG:$CG,0)-1,MATCH($B20&amp;"/"&amp;Z$1,Data!$1:$1,0)-1)))</f>
        <v/>
      </c>
      <c r="AA20" s="82" t="str">
        <f ca="1">IF(ISERROR(OFFSET(Data!$A$1,MATCH($A$17,Data!$CG:$CG,0)-1,MATCH($B20&amp;"/"&amp;AA$1,Data!$1:$1,0)-1))=TRUE,"",IF(OFFSET(Data!$A$1,MATCH($A$17,Data!$CG:$CG,0)-1,MATCH($B20&amp;"/"&amp;AA$1,Data!$1:$1,0)-1)=0,"",OFFSET(Data!$A$1,MATCH($A$17,Data!$CG:$CG,0)-1,MATCH($B20&amp;"/"&amp;AA$1,Data!$1:$1,0)-1)))</f>
        <v/>
      </c>
      <c r="AB20" s="82" t="str">
        <f ca="1">IF(ISERROR(OFFSET(Data!$A$1,MATCH($A$17,Data!$CG:$CG,0)-1,MATCH($B20&amp;"/"&amp;AB$1,Data!$1:$1,0)-1))=TRUE,"",IF(OFFSET(Data!$A$1,MATCH($A$17,Data!$CG:$CG,0)-1,MATCH($B20&amp;"/"&amp;AB$1,Data!$1:$1,0)-1)=0,"",OFFSET(Data!$A$1,MATCH($A$17,Data!$CG:$CG,0)-1,MATCH($B20&amp;"/"&amp;AB$1,Data!$1:$1,0)-1)))</f>
        <v/>
      </c>
      <c r="AC20" s="83" t="str">
        <f ca="1">IF(ISERROR(OFFSET(Data!$A$1,MATCH($A$17,Data!$CG:$CG,0)-1,MATCH($B20&amp;"/"&amp;AC$1,Data!$1:$1,0)-1))=TRUE,"",IF(OFFSET(Data!$A$1,MATCH($A$17,Data!$CG:$CG,0)-1,MATCH($B20&amp;"/"&amp;AC$1,Data!$1:$1,0)-1)=0,"",OFFSET(Data!$A$1,MATCH($A$17,Data!$CG:$CG,0)-1,MATCH($B20&amp;"/"&amp;AC$1,Data!$1:$1,0)-1)))</f>
        <v/>
      </c>
      <c r="AD20" s="195">
        <f t="shared" ca="1" si="4"/>
        <v>0</v>
      </c>
      <c r="AE20" s="196">
        <f t="shared" ca="1" si="5"/>
        <v>0</v>
      </c>
      <c r="AF20" s="195">
        <f t="shared" ca="1" si="6"/>
        <v>0</v>
      </c>
      <c r="AG20" s="196">
        <f ca="1">SUM(AF$17:AF20)</f>
        <v>104</v>
      </c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</row>
    <row r="21" spans="1:130" ht="15.75" hidden="1" customHeight="1" thickBot="1" x14ac:dyDescent="0.3">
      <c r="A21" s="197"/>
      <c r="B21" s="205" t="s">
        <v>25</v>
      </c>
      <c r="C21" s="138" t="str">
        <f ca="1">IF(ISERROR(OFFSET(Data!$A$1,MATCH($A$17,Data!$CG:$CG,0)-1,MATCH($B21&amp;"/"&amp;C$1,Data!$1:$1,0)-1))=TRUE,"",IF(OFFSET(Data!$A$1,MATCH($A$17,Data!$CG:$CG,0)-1,MATCH($B21&amp;"/"&amp;C$1,Data!$1:$1,0)-1)=0,"",OFFSET(Data!$A$1,MATCH($A$17,Data!$CG:$CG,0)-1,MATCH($B21&amp;"/"&amp;C$1,Data!$1:$1,0)-1)))</f>
        <v/>
      </c>
      <c r="D21" s="139" t="str">
        <f ca="1">IF(ISERROR(OFFSET(Data!$A$1,MATCH($A$17,Data!$CG:$CG,0)-1,MATCH($B21&amp;"/"&amp;D$1,Data!$1:$1,0)-1))=TRUE,"",IF(OFFSET(Data!$A$1,MATCH($A$17,Data!$CG:$CG,0)-1,MATCH($B21&amp;"/"&amp;D$1,Data!$1:$1,0)-1)=0,"",OFFSET(Data!$A$1,MATCH($A$17,Data!$CG:$CG,0)-1,MATCH($B21&amp;"/"&amp;D$1,Data!$1:$1,0)-1)))</f>
        <v/>
      </c>
      <c r="E21" s="139" t="str">
        <f ca="1">IF(ISERROR(OFFSET(Data!$A$1,MATCH($A$17,Data!$CG:$CG,0)-1,MATCH($B21&amp;"/"&amp;E$1,Data!$1:$1,0)-1))=TRUE,"",IF(OFFSET(Data!$A$1,MATCH($A$17,Data!$CG:$CG,0)-1,MATCH($B21&amp;"/"&amp;E$1,Data!$1:$1,0)-1)=0,"",OFFSET(Data!$A$1,MATCH($A$17,Data!$CG:$CG,0)-1,MATCH($B21&amp;"/"&amp;E$1,Data!$1:$1,0)-1)))</f>
        <v/>
      </c>
      <c r="F21" s="139" t="str">
        <f ca="1">IF(ISERROR(OFFSET(Data!$A$1,MATCH($A$17,Data!$CG:$CG,0)-1,MATCH($B21&amp;"/"&amp;F$1,Data!$1:$1,0)-1))=TRUE,"",IF(OFFSET(Data!$A$1,MATCH($A$17,Data!$CG:$CG,0)-1,MATCH($B21&amp;"/"&amp;F$1,Data!$1:$1,0)-1)=0,"",OFFSET(Data!$A$1,MATCH($A$17,Data!$CG:$CG,0)-1,MATCH($B21&amp;"/"&amp;F$1,Data!$1:$1,0)-1)))</f>
        <v/>
      </c>
      <c r="G21" s="139" t="str">
        <f ca="1">IF(ISERROR(OFFSET(Data!$A$1,MATCH($A$17,Data!$CG:$CG,0)-1,MATCH($B21&amp;"/"&amp;G$1,Data!$1:$1,0)-1))=TRUE,"",IF(OFFSET(Data!$A$1,MATCH($A$17,Data!$CG:$CG,0)-1,MATCH($B21&amp;"/"&amp;G$1,Data!$1:$1,0)-1)=0,"",OFFSET(Data!$A$1,MATCH($A$17,Data!$CG:$CG,0)-1,MATCH($B21&amp;"/"&amp;G$1,Data!$1:$1,0)-1)))</f>
        <v/>
      </c>
      <c r="H21" s="139" t="str">
        <f ca="1">IF(ISERROR(OFFSET(Data!$A$1,MATCH($A$17,Data!$CG:$CG,0)-1,MATCH($B21&amp;"/"&amp;H$1,Data!$1:$1,0)-1))=TRUE,"",IF(OFFSET(Data!$A$1,MATCH($A$17,Data!$CG:$CG,0)-1,MATCH($B21&amp;"/"&amp;H$1,Data!$1:$1,0)-1)=0,"",OFFSET(Data!$A$1,MATCH($A$17,Data!$CG:$CG,0)-1,MATCH($B21&amp;"/"&amp;H$1,Data!$1:$1,0)-1)))</f>
        <v/>
      </c>
      <c r="I21" s="139" t="str">
        <f ca="1">IF(ISERROR(OFFSET(Data!$A$1,MATCH($A$17,Data!$CG:$CG,0)-1,MATCH($B21&amp;"/"&amp;I$1,Data!$1:$1,0)-1))=TRUE,"",IF(OFFSET(Data!$A$1,MATCH($A$17,Data!$CG:$CG,0)-1,MATCH($B21&amp;"/"&amp;I$1,Data!$1:$1,0)-1)=0,"",OFFSET(Data!$A$1,MATCH($A$17,Data!$CG:$CG,0)-1,MATCH($B21&amp;"/"&amp;I$1,Data!$1:$1,0)-1)))</f>
        <v/>
      </c>
      <c r="J21" s="139" t="str">
        <f ca="1">IF(ISERROR(OFFSET(Data!$A$1,MATCH($A$17,Data!$CG:$CG,0)-1,MATCH($B21&amp;"/"&amp;J$1,Data!$1:$1,0)-1))=TRUE,"",IF(OFFSET(Data!$A$1,MATCH($A$17,Data!$CG:$CG,0)-1,MATCH($B21&amp;"/"&amp;J$1,Data!$1:$1,0)-1)=0,"",OFFSET(Data!$A$1,MATCH($A$17,Data!$CG:$CG,0)-1,MATCH($B21&amp;"/"&amp;J$1,Data!$1:$1,0)-1)))</f>
        <v/>
      </c>
      <c r="K21" s="139" t="str">
        <f ca="1">IF(ISERROR(OFFSET(Data!$A$1,MATCH($A$17,Data!$CG:$CG,0)-1,MATCH($B21&amp;"/"&amp;K$1,Data!$1:$1,0)-1))=TRUE,"",IF(OFFSET(Data!$A$1,MATCH($A$17,Data!$CG:$CG,0)-1,MATCH($B21&amp;"/"&amp;K$1,Data!$1:$1,0)-1)=0,"",OFFSET(Data!$A$1,MATCH($A$17,Data!$CG:$CG,0)-1,MATCH($B21&amp;"/"&amp;K$1,Data!$1:$1,0)-1)))</f>
        <v/>
      </c>
      <c r="L21" s="139" t="str">
        <f ca="1">IF(ISERROR(OFFSET(Data!$A$1,MATCH($A$17,Data!$CG:$CG,0)-1,MATCH($B21&amp;"/"&amp;L$1,Data!$1:$1,0)-1))=TRUE,"",IF(OFFSET(Data!$A$1,MATCH($A$17,Data!$CG:$CG,0)-1,MATCH($B21&amp;"/"&amp;L$1,Data!$1:$1,0)-1)=0,"",OFFSET(Data!$A$1,MATCH($A$17,Data!$CG:$CG,0)-1,MATCH($B21&amp;"/"&amp;L$1,Data!$1:$1,0)-1)))</f>
        <v/>
      </c>
      <c r="M21" s="139" t="str">
        <f ca="1">IF(ISERROR(OFFSET(Data!$A$1,MATCH($A$17,Data!$CG:$CG,0)-1,MATCH($B21&amp;"/"&amp;M$1,Data!$1:$1,0)-1))=TRUE,"",IF(OFFSET(Data!$A$1,MATCH($A$17,Data!$CG:$CG,0)-1,MATCH($B21&amp;"/"&amp;M$1,Data!$1:$1,0)-1)=0,"",OFFSET(Data!$A$1,MATCH($A$17,Data!$CG:$CG,0)-1,MATCH($B21&amp;"/"&amp;M$1,Data!$1:$1,0)-1)))</f>
        <v/>
      </c>
      <c r="N21" s="139" t="str">
        <f ca="1">IF(ISERROR(OFFSET(Data!$A$1,MATCH($A$17,Data!$CG:$CG,0)-1,MATCH($B21&amp;"/"&amp;N$1,Data!$1:$1,0)-1))=TRUE,"",IF(OFFSET(Data!$A$1,MATCH($A$17,Data!$CG:$CG,0)-1,MATCH($B21&amp;"/"&amp;N$1,Data!$1:$1,0)-1)=0,"",OFFSET(Data!$A$1,MATCH($A$17,Data!$CG:$CG,0)-1,MATCH($B21&amp;"/"&amp;N$1,Data!$1:$1,0)-1)))</f>
        <v/>
      </c>
      <c r="O21" s="139" t="str">
        <f ca="1">IF(ISERROR(OFFSET(Data!$A$1,MATCH($A$17,Data!$CG:$CG,0)-1,MATCH($B21&amp;"/"&amp;O$1,Data!$1:$1,0)-1))=TRUE,"",IF(OFFSET(Data!$A$1,MATCH($A$17,Data!$CG:$CG,0)-1,MATCH($B21&amp;"/"&amp;O$1,Data!$1:$1,0)-1)=0,"",OFFSET(Data!$A$1,MATCH($A$17,Data!$CG:$CG,0)-1,MATCH($B21&amp;"/"&amp;O$1,Data!$1:$1,0)-1)))</f>
        <v/>
      </c>
      <c r="P21" s="139" t="str">
        <f ca="1">IF(ISERROR(OFFSET(Data!$A$1,MATCH($A$17,Data!$CG:$CG,0)-1,MATCH($B21&amp;"/"&amp;P$1,Data!$1:$1,0)-1))=TRUE,"",IF(OFFSET(Data!$A$1,MATCH($A$17,Data!$CG:$CG,0)-1,MATCH($B21&amp;"/"&amp;P$1,Data!$1:$1,0)-1)=0,"",OFFSET(Data!$A$1,MATCH($A$17,Data!$CG:$CG,0)-1,MATCH($B21&amp;"/"&amp;P$1,Data!$1:$1,0)-1)))</f>
        <v/>
      </c>
      <c r="Q21" s="139" t="str">
        <f ca="1">IF(ISERROR(OFFSET(Data!$A$1,MATCH($A$17,Data!$CG:$CG,0)-1,MATCH($B21&amp;"/"&amp;Q$1,Data!$1:$1,0)-1))=TRUE,"",IF(OFFSET(Data!$A$1,MATCH($A$17,Data!$CG:$CG,0)-1,MATCH($B21&amp;"/"&amp;Q$1,Data!$1:$1,0)-1)=0,"",OFFSET(Data!$A$1,MATCH($A$17,Data!$CG:$CG,0)-1,MATCH($B21&amp;"/"&amp;Q$1,Data!$1:$1,0)-1)))</f>
        <v/>
      </c>
      <c r="R21" s="139" t="str">
        <f ca="1">IF(ISERROR(OFFSET(Data!$A$1,MATCH($A$17,Data!$CG:$CG,0)-1,MATCH($B21&amp;"/"&amp;R$1,Data!$1:$1,0)-1))=TRUE,"",IF(OFFSET(Data!$A$1,MATCH($A$17,Data!$CG:$CG,0)-1,MATCH($B21&amp;"/"&amp;R$1,Data!$1:$1,0)-1)=0,"",OFFSET(Data!$A$1,MATCH($A$17,Data!$CG:$CG,0)-1,MATCH($B21&amp;"/"&amp;R$1,Data!$1:$1,0)-1)))</f>
        <v/>
      </c>
      <c r="S21" s="139" t="str">
        <f ca="1">IF(ISERROR(OFFSET(Data!$A$1,MATCH($A$17,Data!$CG:$CG,0)-1,MATCH($B21&amp;"/"&amp;S$1,Data!$1:$1,0)-1))=TRUE,"",IF(OFFSET(Data!$A$1,MATCH($A$17,Data!$CG:$CG,0)-1,MATCH($B21&amp;"/"&amp;S$1,Data!$1:$1,0)-1)=0,"",OFFSET(Data!$A$1,MATCH($A$17,Data!$CG:$CG,0)-1,MATCH($B21&amp;"/"&amp;S$1,Data!$1:$1,0)-1)))</f>
        <v/>
      </c>
      <c r="T21" s="140" t="str">
        <f ca="1">IF(ISERROR(OFFSET(Data!$A$1,MATCH($A$17,Data!$CG:$CG,0)-1,MATCH($B21&amp;"/"&amp;T$1,Data!$1:$1,0)-1))=TRUE,"",IF(OFFSET(Data!$A$1,MATCH($A$17,Data!$CG:$CG,0)-1,MATCH($B21&amp;"/"&amp;T$1,Data!$1:$1,0)-1)=0,"",OFFSET(Data!$A$1,MATCH($A$17,Data!$CG:$CG,0)-1,MATCH($B21&amp;"/"&amp;T$1,Data!$1:$1,0)-1)))</f>
        <v/>
      </c>
      <c r="U21" s="139" t="str">
        <f ca="1">IF(ISERROR(OFFSET(Data!$A$1,MATCH($A$17,Data!$CG:$CG,0)-1,MATCH($B21&amp;"/"&amp;U$1,Data!$1:$1,0)-1))=TRUE,"",IF(OFFSET(Data!$A$1,MATCH($A$17,Data!$CG:$CG,0)-1,MATCH($B21&amp;"/"&amp;U$1,Data!$1:$1,0)-1)=0,"",OFFSET(Data!$A$1,MATCH($A$17,Data!$CG:$CG,0)-1,MATCH($B21&amp;"/"&amp;U$1,Data!$1:$1,0)-1)))</f>
        <v/>
      </c>
      <c r="V21" s="139" t="str">
        <f ca="1">IF(ISERROR(OFFSET(Data!$A$1,MATCH($A$17,Data!$CG:$CG,0)-1,MATCH($B21&amp;"/"&amp;V$1,Data!$1:$1,0)-1))=TRUE,"",IF(OFFSET(Data!$A$1,MATCH($A$17,Data!$CG:$CG,0)-1,MATCH($B21&amp;"/"&amp;V$1,Data!$1:$1,0)-1)=0,"",OFFSET(Data!$A$1,MATCH($A$17,Data!$CG:$CG,0)-1,MATCH($B21&amp;"/"&amp;V$1,Data!$1:$1,0)-1)))</f>
        <v/>
      </c>
      <c r="W21" s="139" t="str">
        <f ca="1">IF(ISERROR(OFFSET(Data!$A$1,MATCH($A$17,Data!$CG:$CG,0)-1,MATCH($B21&amp;"/"&amp;W$1,Data!$1:$1,0)-1))=TRUE,"",IF(OFFSET(Data!$A$1,MATCH($A$17,Data!$CG:$CG,0)-1,MATCH($B21&amp;"/"&amp;W$1,Data!$1:$1,0)-1)=0,"",OFFSET(Data!$A$1,MATCH($A$17,Data!$CG:$CG,0)-1,MATCH($B21&amp;"/"&amp;W$1,Data!$1:$1,0)-1)))</f>
        <v/>
      </c>
      <c r="X21" s="139" t="str">
        <f ca="1">IF(ISERROR(OFFSET(Data!$A$1,MATCH($A$17,Data!$CG:$CG,0)-1,MATCH($B21&amp;"/"&amp;X$1,Data!$1:$1,0)-1))=TRUE,"",IF(OFFSET(Data!$A$1,MATCH($A$17,Data!$CG:$CG,0)-1,MATCH($B21&amp;"/"&amp;X$1,Data!$1:$1,0)-1)=0,"",OFFSET(Data!$A$1,MATCH($A$17,Data!$CG:$CG,0)-1,MATCH($B21&amp;"/"&amp;X$1,Data!$1:$1,0)-1)))</f>
        <v/>
      </c>
      <c r="Y21" s="139" t="str">
        <f ca="1">IF(ISERROR(OFFSET(Data!$A$1,MATCH($A$17,Data!$CG:$CG,0)-1,MATCH($B21&amp;"/"&amp;Y$1,Data!$1:$1,0)-1))=TRUE,"",IF(OFFSET(Data!$A$1,MATCH($A$17,Data!$CG:$CG,0)-1,MATCH($B21&amp;"/"&amp;Y$1,Data!$1:$1,0)-1)=0,"",OFFSET(Data!$A$1,MATCH($A$17,Data!$CG:$CG,0)-1,MATCH($B21&amp;"/"&amp;Y$1,Data!$1:$1,0)-1)))</f>
        <v/>
      </c>
      <c r="Z21" s="139" t="str">
        <f ca="1">IF(ISERROR(OFFSET(Data!$A$1,MATCH($A$17,Data!$CG:$CG,0)-1,MATCH($B21&amp;"/"&amp;Z$1,Data!$1:$1,0)-1))=TRUE,"",IF(OFFSET(Data!$A$1,MATCH($A$17,Data!$CG:$CG,0)-1,MATCH($B21&amp;"/"&amp;Z$1,Data!$1:$1,0)-1)=0,"",OFFSET(Data!$A$1,MATCH($A$17,Data!$CG:$CG,0)-1,MATCH($B21&amp;"/"&amp;Z$1,Data!$1:$1,0)-1)))</f>
        <v/>
      </c>
      <c r="AA21" s="139" t="str">
        <f ca="1">IF(ISERROR(OFFSET(Data!$A$1,MATCH($A$17,Data!$CG:$CG,0)-1,MATCH($B21&amp;"/"&amp;AA$1,Data!$1:$1,0)-1))=TRUE,"",IF(OFFSET(Data!$A$1,MATCH($A$17,Data!$CG:$CG,0)-1,MATCH($B21&amp;"/"&amp;AA$1,Data!$1:$1,0)-1)=0,"",OFFSET(Data!$A$1,MATCH($A$17,Data!$CG:$CG,0)-1,MATCH($B21&amp;"/"&amp;AA$1,Data!$1:$1,0)-1)))</f>
        <v/>
      </c>
      <c r="AB21" s="139" t="str">
        <f ca="1">IF(ISERROR(OFFSET(Data!$A$1,MATCH($A$17,Data!$CG:$CG,0)-1,MATCH($B21&amp;"/"&amp;AB$1,Data!$1:$1,0)-1))=TRUE,"",IF(OFFSET(Data!$A$1,MATCH($A$17,Data!$CG:$CG,0)-1,MATCH($B21&amp;"/"&amp;AB$1,Data!$1:$1,0)-1)=0,"",OFFSET(Data!$A$1,MATCH($A$17,Data!$CG:$CG,0)-1,MATCH($B21&amp;"/"&amp;AB$1,Data!$1:$1,0)-1)))</f>
        <v/>
      </c>
      <c r="AC21" s="140" t="str">
        <f ca="1">IF(ISERROR(OFFSET(Data!$A$1,MATCH($A$17,Data!$CG:$CG,0)-1,MATCH($B21&amp;"/"&amp;AC$1,Data!$1:$1,0)-1))=TRUE,"",IF(OFFSET(Data!$A$1,MATCH($A$17,Data!$CG:$CG,0)-1,MATCH($B21&amp;"/"&amp;AC$1,Data!$1:$1,0)-1)=0,"",OFFSET(Data!$A$1,MATCH($A$17,Data!$CG:$CG,0)-1,MATCH($B21&amp;"/"&amp;AC$1,Data!$1:$1,0)-1)))</f>
        <v/>
      </c>
      <c r="AD21" s="198">
        <f t="shared" ca="1" si="4"/>
        <v>0</v>
      </c>
      <c r="AE21" s="199">
        <f t="shared" ca="1" si="5"/>
        <v>0</v>
      </c>
      <c r="AF21" s="198">
        <f t="shared" ca="1" si="6"/>
        <v>0</v>
      </c>
      <c r="AG21" s="199">
        <f ca="1">SUM(AF$17:AF21)</f>
        <v>104</v>
      </c>
    </row>
    <row r="22" spans="1:130" s="227" customFormat="1" ht="74.25" customHeight="1" thickBot="1" x14ac:dyDescent="0.3">
      <c r="A22" s="229" t="str">
        <f>INDEX(Data!$CH:$CH,MATCH(A17,Data!$CG:$CG,0))</f>
        <v>W</v>
      </c>
      <c r="B22" s="229"/>
      <c r="C22" s="310">
        <f ca="1">C3-C4</f>
        <v>-1</v>
      </c>
      <c r="D22" s="310">
        <f t="shared" ref="D22:AC22" ca="1" si="7">D3-D4</f>
        <v>-0.5</v>
      </c>
      <c r="E22" s="229">
        <f t="shared" ca="1" si="7"/>
        <v>0</v>
      </c>
      <c r="F22" s="229">
        <f t="shared" ca="1" si="7"/>
        <v>-1</v>
      </c>
      <c r="G22" s="229">
        <f t="shared" ca="1" si="7"/>
        <v>0</v>
      </c>
      <c r="H22" s="229">
        <f t="shared" ca="1" si="7"/>
        <v>-0.5</v>
      </c>
      <c r="I22" s="229">
        <f t="shared" ca="1" si="7"/>
        <v>-1</v>
      </c>
      <c r="J22" s="229">
        <f t="shared" ca="1" si="7"/>
        <v>-1</v>
      </c>
      <c r="K22" s="229">
        <f t="shared" ca="1" si="7"/>
        <v>0</v>
      </c>
      <c r="L22" s="229">
        <f t="shared" ca="1" si="7"/>
        <v>-1</v>
      </c>
      <c r="M22" s="229">
        <f t="shared" ca="1" si="7"/>
        <v>-1.5</v>
      </c>
      <c r="N22" s="229">
        <f t="shared" ca="1" si="7"/>
        <v>-0.5</v>
      </c>
      <c r="O22" s="229">
        <f t="shared" ca="1" si="7"/>
        <v>-1.5</v>
      </c>
      <c r="P22" s="229" t="e">
        <f t="shared" si="7"/>
        <v>#VALUE!</v>
      </c>
      <c r="Q22" s="229" t="e">
        <f t="shared" si="7"/>
        <v>#VALUE!</v>
      </c>
      <c r="R22" s="229" t="e">
        <f t="shared" si="7"/>
        <v>#VALUE!</v>
      </c>
      <c r="S22" s="229" t="e">
        <f t="shared" si="7"/>
        <v>#VALUE!</v>
      </c>
      <c r="T22" s="229" t="e">
        <f t="shared" si="7"/>
        <v>#VALUE!</v>
      </c>
      <c r="U22" s="229" t="e">
        <f t="shared" si="7"/>
        <v>#VALUE!</v>
      </c>
      <c r="V22" s="229" t="e">
        <f t="shared" si="7"/>
        <v>#VALUE!</v>
      </c>
      <c r="W22" s="230" t="e">
        <f t="shared" si="7"/>
        <v>#VALUE!</v>
      </c>
      <c r="X22" s="230" t="e">
        <f t="shared" si="7"/>
        <v>#VALUE!</v>
      </c>
      <c r="Y22" s="230" t="e">
        <f t="shared" si="7"/>
        <v>#VALUE!</v>
      </c>
      <c r="Z22" s="230" t="e">
        <f t="shared" si="7"/>
        <v>#VALUE!</v>
      </c>
      <c r="AA22" s="230" t="e">
        <f t="shared" si="7"/>
        <v>#VALUE!</v>
      </c>
      <c r="AB22" s="230" t="e">
        <f t="shared" si="7"/>
        <v>#VALUE!</v>
      </c>
      <c r="AC22" s="230" t="e">
        <f t="shared" si="7"/>
        <v>#VALUE!</v>
      </c>
      <c r="AD22" s="229"/>
      <c r="AE22" s="229"/>
      <c r="AF22" s="229"/>
      <c r="AG22" s="229"/>
    </row>
    <row r="23" spans="1:130" ht="15.75" thickBot="1" x14ac:dyDescent="0.3">
      <c r="A23" s="169" t="s">
        <v>156</v>
      </c>
      <c r="B23" s="440" t="s">
        <v>157</v>
      </c>
      <c r="C23" s="441"/>
      <c r="D23" s="441"/>
      <c r="E23" s="441"/>
      <c r="F23" s="441"/>
      <c r="G23" s="442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31"/>
      <c r="V23" s="227"/>
      <c r="W23" s="232"/>
      <c r="X23" s="232"/>
      <c r="Y23" s="232"/>
      <c r="Z23" s="232"/>
      <c r="AA23" s="232"/>
      <c r="AB23" s="232"/>
      <c r="AC23" s="232"/>
      <c r="AD23" s="227"/>
      <c r="AE23" s="227"/>
      <c r="AF23" s="227"/>
      <c r="AG23" s="227"/>
    </row>
    <row r="24" spans="1:130" ht="15.75" thickBot="1" x14ac:dyDescent="0.3">
      <c r="A24" s="186" t="s">
        <v>155</v>
      </c>
      <c r="B24" s="439" t="s">
        <v>155</v>
      </c>
      <c r="C24" s="439"/>
      <c r="D24" s="439"/>
      <c r="E24" s="439"/>
      <c r="F24" s="439"/>
      <c r="G24" s="439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31"/>
      <c r="V24" s="227"/>
      <c r="W24" s="232"/>
      <c r="X24" s="232"/>
      <c r="Y24" s="232"/>
      <c r="Z24" s="232"/>
      <c r="AA24" s="232"/>
      <c r="AB24" s="232"/>
      <c r="AC24" s="232"/>
      <c r="AD24" s="227"/>
      <c r="AE24" s="227"/>
      <c r="AF24" s="227"/>
      <c r="AG24" s="227"/>
    </row>
    <row r="25" spans="1:130" s="227" customFormat="1" x14ac:dyDescent="0.25">
      <c r="U25" s="231"/>
      <c r="W25" s="232"/>
      <c r="X25" s="232"/>
      <c r="Y25" s="232"/>
      <c r="Z25" s="232"/>
      <c r="AA25" s="232"/>
      <c r="AB25" s="232"/>
      <c r="AC25" s="232"/>
    </row>
    <row r="26" spans="1:130" s="227" customFormat="1" x14ac:dyDescent="0.25">
      <c r="U26" s="231"/>
      <c r="W26" s="232"/>
      <c r="X26" s="232"/>
      <c r="Y26" s="232"/>
      <c r="Z26" s="232"/>
      <c r="AA26" s="232"/>
      <c r="AB26" s="232"/>
      <c r="AC26" s="232"/>
    </row>
    <row r="27" spans="1:130" s="227" customFormat="1" x14ac:dyDescent="0.25">
      <c r="U27" s="231"/>
      <c r="W27" s="232"/>
      <c r="X27" s="232"/>
      <c r="Y27" s="232"/>
      <c r="Z27" s="232"/>
      <c r="AA27" s="232"/>
      <c r="AB27" s="232"/>
      <c r="AC27" s="232"/>
    </row>
    <row r="28" spans="1:130" s="227" customFormat="1" x14ac:dyDescent="0.25">
      <c r="U28" s="231"/>
      <c r="W28" s="232"/>
      <c r="X28" s="232"/>
      <c r="Y28" s="232"/>
      <c r="Z28" s="232"/>
      <c r="AA28" s="232"/>
      <c r="AB28" s="232"/>
      <c r="AC28" s="232"/>
    </row>
    <row r="29" spans="1:130" s="227" customFormat="1" x14ac:dyDescent="0.25">
      <c r="U29" s="231"/>
      <c r="W29" s="232"/>
      <c r="X29" s="232"/>
      <c r="Y29" s="232"/>
      <c r="Z29" s="232"/>
      <c r="AA29" s="232"/>
      <c r="AB29" s="232"/>
      <c r="AC29" s="232"/>
    </row>
    <row r="30" spans="1:130" s="227" customFormat="1" x14ac:dyDescent="0.25">
      <c r="U30" s="231"/>
      <c r="W30" s="232"/>
      <c r="X30" s="232"/>
      <c r="Y30" s="232"/>
      <c r="Z30" s="232"/>
      <c r="AA30" s="232"/>
      <c r="AB30" s="232"/>
      <c r="AC30" s="232"/>
    </row>
    <row r="31" spans="1:130" s="227" customFormat="1" x14ac:dyDescent="0.25">
      <c r="U31" s="231"/>
      <c r="W31" s="232"/>
      <c r="X31" s="232"/>
      <c r="Y31" s="232"/>
      <c r="Z31" s="232"/>
      <c r="AA31" s="232"/>
      <c r="AB31" s="232"/>
      <c r="AC31" s="232"/>
    </row>
    <row r="32" spans="1:130" s="227" customFormat="1" x14ac:dyDescent="0.25">
      <c r="U32" s="231"/>
      <c r="W32" s="232"/>
      <c r="X32" s="232"/>
      <c r="Y32" s="232"/>
      <c r="Z32" s="232"/>
      <c r="AA32" s="232"/>
      <c r="AB32" s="232"/>
      <c r="AC32" s="232"/>
    </row>
    <row r="33" spans="21:29" s="227" customFormat="1" x14ac:dyDescent="0.25">
      <c r="U33" s="231"/>
      <c r="W33" s="232"/>
      <c r="X33" s="232"/>
      <c r="Y33" s="232"/>
      <c r="Z33" s="232"/>
      <c r="AA33" s="232"/>
      <c r="AB33" s="232"/>
      <c r="AC33" s="232"/>
    </row>
    <row r="34" spans="21:29" s="227" customFormat="1" x14ac:dyDescent="0.25">
      <c r="U34" s="231"/>
      <c r="W34" s="232"/>
      <c r="X34" s="232"/>
      <c r="Y34" s="232"/>
      <c r="Z34" s="232"/>
      <c r="AA34" s="232"/>
      <c r="AB34" s="232"/>
      <c r="AC34" s="232"/>
    </row>
    <row r="35" spans="21:29" s="227" customFormat="1" x14ac:dyDescent="0.25">
      <c r="U35" s="231"/>
      <c r="W35" s="232"/>
      <c r="X35" s="232"/>
      <c r="Y35" s="232"/>
      <c r="Z35" s="232"/>
      <c r="AA35" s="232"/>
      <c r="AB35" s="232"/>
      <c r="AC35" s="232"/>
    </row>
    <row r="36" spans="21:29" s="227" customFormat="1" x14ac:dyDescent="0.25">
      <c r="U36" s="231"/>
      <c r="W36" s="232"/>
      <c r="X36" s="232"/>
      <c r="Y36" s="232"/>
      <c r="Z36" s="232"/>
      <c r="AA36" s="232"/>
      <c r="AB36" s="232"/>
      <c r="AC36" s="232"/>
    </row>
    <row r="37" spans="21:29" s="227" customFormat="1" x14ac:dyDescent="0.25">
      <c r="U37" s="231"/>
      <c r="W37" s="232"/>
      <c r="X37" s="232"/>
      <c r="Y37" s="232"/>
      <c r="Z37" s="232"/>
      <c r="AA37" s="232"/>
      <c r="AB37" s="232"/>
      <c r="AC37" s="232"/>
    </row>
    <row r="38" spans="21:29" s="227" customFormat="1" x14ac:dyDescent="0.25">
      <c r="U38" s="231"/>
      <c r="W38" s="232"/>
      <c r="X38" s="232"/>
      <c r="Y38" s="232"/>
      <c r="Z38" s="232"/>
      <c r="AA38" s="232"/>
      <c r="AB38" s="232"/>
      <c r="AC38" s="232"/>
    </row>
    <row r="39" spans="21:29" s="227" customFormat="1" x14ac:dyDescent="0.25">
      <c r="U39" s="231"/>
      <c r="W39" s="232"/>
      <c r="X39" s="232"/>
      <c r="Y39" s="232"/>
      <c r="Z39" s="232"/>
      <c r="AA39" s="232"/>
      <c r="AB39" s="232"/>
      <c r="AC39" s="232"/>
    </row>
    <row r="40" spans="21:29" s="227" customFormat="1" x14ac:dyDescent="0.25">
      <c r="U40" s="231"/>
      <c r="W40" s="232"/>
      <c r="X40" s="232"/>
      <c r="Y40" s="232"/>
      <c r="Z40" s="232"/>
      <c r="AA40" s="232"/>
      <c r="AB40" s="232"/>
      <c r="AC40" s="232"/>
    </row>
    <row r="41" spans="21:29" s="227" customFormat="1" x14ac:dyDescent="0.25">
      <c r="U41" s="231"/>
      <c r="W41" s="232"/>
      <c r="X41" s="232"/>
      <c r="Y41" s="232"/>
      <c r="Z41" s="232"/>
      <c r="AA41" s="232"/>
      <c r="AB41" s="232"/>
      <c r="AC41" s="232"/>
    </row>
    <row r="42" spans="21:29" s="227" customFormat="1" x14ac:dyDescent="0.25">
      <c r="U42" s="231"/>
      <c r="W42" s="232"/>
      <c r="X42" s="232"/>
      <c r="Y42" s="232"/>
      <c r="Z42" s="232"/>
      <c r="AA42" s="232"/>
      <c r="AB42" s="232"/>
      <c r="AC42" s="232"/>
    </row>
    <row r="43" spans="21:29" s="227" customFormat="1" x14ac:dyDescent="0.25">
      <c r="U43" s="231"/>
      <c r="W43" s="232"/>
      <c r="X43" s="232"/>
      <c r="Y43" s="232"/>
      <c r="Z43" s="232"/>
      <c r="AA43" s="232"/>
      <c r="AB43" s="232"/>
      <c r="AC43" s="232"/>
    </row>
    <row r="44" spans="21:29" s="227" customFormat="1" x14ac:dyDescent="0.25">
      <c r="U44" s="231"/>
      <c r="W44" s="232"/>
      <c r="X44" s="232"/>
      <c r="Y44" s="232"/>
      <c r="Z44" s="232"/>
      <c r="AA44" s="232"/>
      <c r="AB44" s="232"/>
      <c r="AC44" s="232"/>
    </row>
    <row r="45" spans="21:29" s="227" customFormat="1" x14ac:dyDescent="0.25">
      <c r="U45" s="231"/>
      <c r="W45" s="232"/>
      <c r="X45" s="232"/>
      <c r="Y45" s="232"/>
      <c r="Z45" s="232"/>
      <c r="AA45" s="232"/>
      <c r="AB45" s="232"/>
      <c r="AC45" s="232"/>
    </row>
    <row r="46" spans="21:29" s="227" customFormat="1" x14ac:dyDescent="0.25">
      <c r="U46" s="231"/>
      <c r="W46" s="232"/>
      <c r="X46" s="232"/>
      <c r="Y46" s="232"/>
      <c r="Z46" s="232"/>
      <c r="AA46" s="232"/>
      <c r="AB46" s="232"/>
      <c r="AC46" s="232"/>
    </row>
    <row r="47" spans="21:29" s="227" customFormat="1" x14ac:dyDescent="0.25">
      <c r="U47" s="231"/>
      <c r="W47" s="232"/>
      <c r="X47" s="232"/>
      <c r="Y47" s="232"/>
      <c r="Z47" s="232"/>
      <c r="AA47" s="232"/>
      <c r="AB47" s="232"/>
      <c r="AC47" s="232"/>
    </row>
    <row r="48" spans="21:29" s="227" customFormat="1" x14ac:dyDescent="0.25">
      <c r="U48" s="231"/>
      <c r="W48" s="232"/>
      <c r="X48" s="232"/>
      <c r="Y48" s="232"/>
      <c r="Z48" s="232"/>
      <c r="AA48" s="232"/>
      <c r="AB48" s="232"/>
      <c r="AC48" s="232"/>
    </row>
    <row r="49" spans="1:29" s="227" customFormat="1" x14ac:dyDescent="0.25">
      <c r="U49" s="231"/>
      <c r="W49" s="232"/>
      <c r="X49" s="232"/>
      <c r="Y49" s="232"/>
      <c r="Z49" s="232"/>
      <c r="AA49" s="232"/>
      <c r="AB49" s="232"/>
      <c r="AC49" s="232"/>
    </row>
    <row r="50" spans="1:29" s="227" customFormat="1" x14ac:dyDescent="0.25">
      <c r="U50" s="231"/>
      <c r="W50" s="232"/>
      <c r="X50" s="232"/>
      <c r="Y50" s="232"/>
      <c r="Z50" s="232"/>
      <c r="AA50" s="232"/>
      <c r="AB50" s="232"/>
      <c r="AC50" s="232"/>
    </row>
    <row r="51" spans="1:29" s="227" customFormat="1" x14ac:dyDescent="0.25">
      <c r="U51" s="231"/>
      <c r="W51" s="232"/>
      <c r="X51" s="232"/>
      <c r="Y51" s="232"/>
      <c r="Z51" s="232"/>
      <c r="AA51" s="232"/>
      <c r="AB51" s="232"/>
      <c r="AC51" s="232"/>
    </row>
    <row r="52" spans="1:29" s="227" customFormat="1" x14ac:dyDescent="0.25">
      <c r="U52" s="231"/>
      <c r="W52" s="232"/>
      <c r="X52" s="232"/>
      <c r="Y52" s="232"/>
      <c r="Z52" s="232"/>
      <c r="AA52" s="232"/>
      <c r="AB52" s="232"/>
      <c r="AC52" s="232"/>
    </row>
    <row r="53" spans="1:29" s="227" customFormat="1" x14ac:dyDescent="0.25">
      <c r="U53" s="231"/>
      <c r="W53" s="232"/>
      <c r="X53" s="232"/>
      <c r="Y53" s="232"/>
      <c r="Z53" s="232"/>
      <c r="AA53" s="232"/>
      <c r="AB53" s="232"/>
      <c r="AC53" s="232"/>
    </row>
    <row r="54" spans="1:29" s="227" customFormat="1" x14ac:dyDescent="0.25">
      <c r="U54" s="231"/>
      <c r="W54" s="232"/>
      <c r="X54" s="232"/>
      <c r="Y54" s="232"/>
      <c r="Z54" s="232"/>
      <c r="AA54" s="232"/>
      <c r="AB54" s="232"/>
      <c r="AC54" s="232"/>
    </row>
    <row r="55" spans="1:29" s="227" customFormat="1" x14ac:dyDescent="0.25">
      <c r="U55" s="231"/>
      <c r="W55" s="232"/>
      <c r="X55" s="232"/>
      <c r="Y55" s="232"/>
      <c r="Z55" s="232"/>
      <c r="AA55" s="232"/>
      <c r="AB55" s="232"/>
      <c r="AC55" s="232"/>
    </row>
    <row r="56" spans="1:29" s="227" customFormat="1" x14ac:dyDescent="0.25">
      <c r="U56" s="231"/>
      <c r="W56" s="232"/>
      <c r="X56" s="232"/>
      <c r="Y56" s="232"/>
      <c r="Z56" s="232"/>
      <c r="AA56" s="232"/>
      <c r="AB56" s="232"/>
      <c r="AC56" s="232"/>
    </row>
    <row r="57" spans="1:29" s="227" customFormat="1" x14ac:dyDescent="0.25">
      <c r="U57" s="231"/>
      <c r="W57" s="232"/>
      <c r="X57" s="232"/>
      <c r="Y57" s="232"/>
      <c r="Z57" s="232"/>
      <c r="AA57" s="232"/>
      <c r="AB57" s="232"/>
      <c r="AC57" s="232"/>
    </row>
    <row r="58" spans="1:29" s="227" customFormat="1" x14ac:dyDescent="0.25">
      <c r="U58" s="231"/>
      <c r="W58" s="232"/>
      <c r="X58" s="232"/>
      <c r="Y58" s="232"/>
      <c r="Z58" s="232"/>
      <c r="AA58" s="232"/>
      <c r="AB58" s="232"/>
      <c r="AC58" s="232"/>
    </row>
    <row r="59" spans="1:29" s="227" customFormat="1" x14ac:dyDescent="0.25">
      <c r="U59" s="231"/>
      <c r="W59" s="232"/>
      <c r="X59" s="232"/>
      <c r="Y59" s="232"/>
      <c r="Z59" s="232"/>
      <c r="AA59" s="232"/>
      <c r="AB59" s="232"/>
      <c r="AC59" s="232"/>
    </row>
    <row r="60" spans="1:29" s="227" customFormat="1" x14ac:dyDescent="0.25">
      <c r="U60" s="231"/>
      <c r="W60" s="232"/>
      <c r="X60" s="232"/>
      <c r="Y60" s="232"/>
      <c r="Z60" s="232"/>
      <c r="AA60" s="232"/>
      <c r="AB60" s="232"/>
      <c r="AC60" s="232"/>
    </row>
    <row r="61" spans="1:29" s="227" customFormat="1" x14ac:dyDescent="0.25">
      <c r="A61" s="227" t="s">
        <v>155</v>
      </c>
      <c r="U61" s="231"/>
      <c r="W61" s="232"/>
      <c r="X61" s="232"/>
      <c r="Y61" s="232"/>
      <c r="Z61" s="232"/>
      <c r="AA61" s="232"/>
      <c r="AB61" s="232"/>
      <c r="AC61" s="232"/>
    </row>
    <row r="62" spans="1:29" s="227" customFormat="1" x14ac:dyDescent="0.25">
      <c r="A62" s="227" t="s">
        <v>185</v>
      </c>
      <c r="B62" s="227" t="s">
        <v>21</v>
      </c>
      <c r="C62" s="227">
        <f ca="1">IF(ISERROR(OFFSET(Data!$A$1,MATCH($A62,Data!$CG:$CG,0)-1,MATCH($B62&amp;"/"&amp;C$1,Data!$1:$1,0)-1))=TRUE,"",IF(OFFSET(Data!$A$1,MATCH($A62,Data!$CG:$CG,0)-1,MATCH($B62&amp;"/"&amp;C$1,Data!$1:$1,0)-1)=0,"",OFFSET(Data!$A$1,MATCH($A62,Data!$CG:$CG,0)-1,MATCH($B62&amp;"/"&amp;C$1,Data!$1:$1,0)-1)))</f>
        <v>3</v>
      </c>
      <c r="D62" s="227">
        <f ca="1">IF(ISERROR(OFFSET(Data!$A$1,MATCH($A62,Data!$CG:$CG,0)-1,MATCH($B62&amp;"/"&amp;D$1,Data!$1:$1,0)-1))=TRUE,"",IF(OFFSET(Data!$A$1,MATCH($A62,Data!$CG:$CG,0)-1,MATCH($B62&amp;"/"&amp;D$1,Data!$1:$1,0)-1)=0,"",OFFSET(Data!$A$1,MATCH($A62,Data!$CG:$CG,0)-1,MATCH($B62&amp;"/"&amp;D$1,Data!$1:$1,0)-1)))</f>
        <v>3</v>
      </c>
      <c r="E62" s="227">
        <f ca="1">IF(ISERROR(OFFSET(Data!$A$1,MATCH($A62,Data!$CG:$CG,0)-1,MATCH($B62&amp;"/"&amp;E$1,Data!$1:$1,0)-1))=TRUE,"",IF(OFFSET(Data!$A$1,MATCH($A62,Data!$CG:$CG,0)-1,MATCH($B62&amp;"/"&amp;E$1,Data!$1:$1,0)-1)=0,"",OFFSET(Data!$A$1,MATCH($A62,Data!$CG:$CG,0)-1,MATCH($B62&amp;"/"&amp;E$1,Data!$1:$1,0)-1)))</f>
        <v>4</v>
      </c>
      <c r="F62" s="227">
        <f ca="1">IF(ISERROR(OFFSET(Data!$A$1,MATCH($A62,Data!$CG:$CG,0)-1,MATCH($B62&amp;"/"&amp;F$1,Data!$1:$1,0)-1))=TRUE,"",IF(OFFSET(Data!$A$1,MATCH($A62,Data!$CG:$CG,0)-1,MATCH($B62&amp;"/"&amp;F$1,Data!$1:$1,0)-1)=0,"",OFFSET(Data!$A$1,MATCH($A62,Data!$CG:$CG,0)-1,MATCH($B62&amp;"/"&amp;F$1,Data!$1:$1,0)-1)))</f>
        <v>3</v>
      </c>
      <c r="G62" s="227">
        <f ca="1">IF(ISERROR(OFFSET(Data!$A$1,MATCH($A62,Data!$CG:$CG,0)-1,MATCH($B62&amp;"/"&amp;G$1,Data!$1:$1,0)-1))=TRUE,"",IF(OFFSET(Data!$A$1,MATCH($A62,Data!$CG:$CG,0)-1,MATCH($B62&amp;"/"&amp;G$1,Data!$1:$1,0)-1)=0,"",OFFSET(Data!$A$1,MATCH($A62,Data!$CG:$CG,0)-1,MATCH($B62&amp;"/"&amp;G$1,Data!$1:$1,0)-1)))</f>
        <v>4</v>
      </c>
      <c r="H62" s="227">
        <f ca="1">IF(ISERROR(OFFSET(Data!$A$1,MATCH($A62,Data!$CG:$CG,0)-1,MATCH($B62&amp;"/"&amp;H$1,Data!$1:$1,0)-1))=TRUE,"",IF(OFFSET(Data!$A$1,MATCH($A62,Data!$CG:$CG,0)-1,MATCH($B62&amp;"/"&amp;H$1,Data!$1:$1,0)-1)=0,"",OFFSET(Data!$A$1,MATCH($A62,Data!$CG:$CG,0)-1,MATCH($B62&amp;"/"&amp;H$1,Data!$1:$1,0)-1)))</f>
        <v>3</v>
      </c>
      <c r="I62" s="227">
        <f ca="1">IF(ISERROR(OFFSET(Data!$A$1,MATCH($A62,Data!$CG:$CG,0)-1,MATCH($B62&amp;"/"&amp;I$1,Data!$1:$1,0)-1))=TRUE,"",IF(OFFSET(Data!$A$1,MATCH($A62,Data!$CG:$CG,0)-1,MATCH($B62&amp;"/"&amp;I$1,Data!$1:$1,0)-1)=0,"",OFFSET(Data!$A$1,MATCH($A62,Data!$CG:$CG,0)-1,MATCH($B62&amp;"/"&amp;I$1,Data!$1:$1,0)-1)))</f>
        <v>3</v>
      </c>
      <c r="J62" s="227">
        <f ca="1">IF(ISERROR(OFFSET(Data!$A$1,MATCH($A62,Data!$CG:$CG,0)-1,MATCH($B62&amp;"/"&amp;J$1,Data!$1:$1,0)-1))=TRUE,"",IF(OFFSET(Data!$A$1,MATCH($A62,Data!$CG:$CG,0)-1,MATCH($B62&amp;"/"&amp;J$1,Data!$1:$1,0)-1)=0,"",OFFSET(Data!$A$1,MATCH($A62,Data!$CG:$CG,0)-1,MATCH($B62&amp;"/"&amp;J$1,Data!$1:$1,0)-1)))</f>
        <v>2</v>
      </c>
      <c r="K62" s="227">
        <f ca="1">IF(ISERROR(OFFSET(Data!$A$1,MATCH($A62,Data!$CG:$CG,0)-1,MATCH($B62&amp;"/"&amp;K$1,Data!$1:$1,0)-1))=TRUE,"",IF(OFFSET(Data!$A$1,MATCH($A62,Data!$CG:$CG,0)-1,MATCH($B62&amp;"/"&amp;K$1,Data!$1:$1,0)-1)=0,"",OFFSET(Data!$A$1,MATCH($A62,Data!$CG:$CG,0)-1,MATCH($B62&amp;"/"&amp;K$1,Data!$1:$1,0)-1)))</f>
        <v>3</v>
      </c>
      <c r="L62" s="227">
        <f ca="1">IF(ISERROR(OFFSET(Data!$A$1,MATCH($A62,Data!$CG:$CG,0)-1,MATCH($B62&amp;"/"&amp;L$1,Data!$1:$1,0)-1))=TRUE,"",IF(OFFSET(Data!$A$1,MATCH($A62,Data!$CG:$CG,0)-1,MATCH($B62&amp;"/"&amp;L$1,Data!$1:$1,0)-1)=0,"",OFFSET(Data!$A$1,MATCH($A62,Data!$CG:$CG,0)-1,MATCH($B62&amp;"/"&amp;L$1,Data!$1:$1,0)-1)))</f>
        <v>3</v>
      </c>
      <c r="M62" s="227">
        <f ca="1">IF(ISERROR(OFFSET(Data!$A$1,MATCH($A62,Data!$CG:$CG,0)-1,MATCH($B62&amp;"/"&amp;M$1,Data!$1:$1,0)-1))=TRUE,"",IF(OFFSET(Data!$A$1,MATCH($A62,Data!$CG:$CG,0)-1,MATCH($B62&amp;"/"&amp;M$1,Data!$1:$1,0)-1)=0,"",OFFSET(Data!$A$1,MATCH($A62,Data!$CG:$CG,0)-1,MATCH($B62&amp;"/"&amp;M$1,Data!$1:$1,0)-1)))</f>
        <v>4</v>
      </c>
      <c r="N62" s="227">
        <f ca="1">IF(ISERROR(OFFSET(Data!$A$1,MATCH($A62,Data!$CG:$CG,0)-1,MATCH($B62&amp;"/"&amp;N$1,Data!$1:$1,0)-1))=TRUE,"",IF(OFFSET(Data!$A$1,MATCH($A62,Data!$CG:$CG,0)-1,MATCH($B62&amp;"/"&amp;N$1,Data!$1:$1,0)-1)=0,"",OFFSET(Data!$A$1,MATCH($A62,Data!$CG:$CG,0)-1,MATCH($B62&amp;"/"&amp;N$1,Data!$1:$1,0)-1)))</f>
        <v>3</v>
      </c>
      <c r="O62" s="227">
        <f ca="1">IF(ISERROR(OFFSET(Data!$A$1,MATCH($A62,Data!$CG:$CG,0)-1,MATCH($B62&amp;"/"&amp;O$1,Data!$1:$1,0)-1))=TRUE,"",IF(OFFSET(Data!$A$1,MATCH($A62,Data!$CG:$CG,0)-1,MATCH($B62&amp;"/"&amp;O$1,Data!$1:$1,0)-1)=0,"",OFFSET(Data!$A$1,MATCH($A62,Data!$CG:$CG,0)-1,MATCH($B62&amp;"/"&amp;O$1,Data!$1:$1,0)-1)))</f>
        <v>4</v>
      </c>
      <c r="P62" s="227" t="str">
        <f ca="1">IF(ISERROR(OFFSET(Data!$A$1,MATCH($A62,Data!$CG:$CG,0)-1,MATCH($B62&amp;"/"&amp;P$1,Data!$1:$1,0)-1))=TRUE,"",IF(OFFSET(Data!$A$1,MATCH($A62,Data!$CG:$CG,0)-1,MATCH($B62&amp;"/"&amp;P$1,Data!$1:$1,0)-1)=0,"",OFFSET(Data!$A$1,MATCH($A62,Data!$CG:$CG,0)-1,MATCH($B62&amp;"/"&amp;P$1,Data!$1:$1,0)-1)))</f>
        <v/>
      </c>
      <c r="Q62" s="227" t="str">
        <f ca="1">IF(ISERROR(OFFSET(Data!$A$1,MATCH($A62,Data!$CG:$CG,0)-1,MATCH($B62&amp;"/"&amp;Q$1,Data!$1:$1,0)-1))=TRUE,"",IF(OFFSET(Data!$A$1,MATCH($A62,Data!$CG:$CG,0)-1,MATCH($B62&amp;"/"&amp;Q$1,Data!$1:$1,0)-1)=0,"",OFFSET(Data!$A$1,MATCH($A62,Data!$CG:$CG,0)-1,MATCH($B62&amp;"/"&amp;Q$1,Data!$1:$1,0)-1)))</f>
        <v/>
      </c>
      <c r="R62" s="227" t="str">
        <f ca="1">IF(ISERROR(OFFSET(Data!$A$1,MATCH($A62,Data!$CG:$CG,0)-1,MATCH($B62&amp;"/"&amp;R$1,Data!$1:$1,0)-1))=TRUE,"",IF(OFFSET(Data!$A$1,MATCH($A62,Data!$CG:$CG,0)-1,MATCH($B62&amp;"/"&amp;R$1,Data!$1:$1,0)-1)=0,"",OFFSET(Data!$A$1,MATCH($A62,Data!$CG:$CG,0)-1,MATCH($B62&amp;"/"&amp;R$1,Data!$1:$1,0)-1)))</f>
        <v/>
      </c>
      <c r="S62" s="227" t="str">
        <f ca="1">IF(ISERROR(OFFSET(Data!$A$1,MATCH($A62,Data!$CG:$CG,0)-1,MATCH($B62&amp;"/"&amp;S$1,Data!$1:$1,0)-1))=TRUE,"",IF(OFFSET(Data!$A$1,MATCH($A62,Data!$CG:$CG,0)-1,MATCH($B62&amp;"/"&amp;S$1,Data!$1:$1,0)-1)=0,"",OFFSET(Data!$A$1,MATCH($A62,Data!$CG:$CG,0)-1,MATCH($B62&amp;"/"&amp;S$1,Data!$1:$1,0)-1)))</f>
        <v/>
      </c>
      <c r="T62" s="227" t="str">
        <f ca="1">IF(ISERROR(OFFSET(Data!$A$1,MATCH($A62,Data!$CG:$CG,0)-1,MATCH($B62&amp;"/"&amp;T$1,Data!$1:$1,0)-1))=TRUE,"",IF(OFFSET(Data!$A$1,MATCH($A62,Data!$CG:$CG,0)-1,MATCH($B62&amp;"/"&amp;T$1,Data!$1:$1,0)-1)=0,"",OFFSET(Data!$A$1,MATCH($A62,Data!$CG:$CG,0)-1,MATCH($B62&amp;"/"&amp;T$1,Data!$1:$1,0)-1)))</f>
        <v/>
      </c>
      <c r="U62" s="231" t="str">
        <f ca="1">IF(ISERROR(OFFSET(Data!$A$1,MATCH($A62,Data!$CG:$CG,0)-1,MATCH($B62&amp;"/"&amp;U$1,Data!$1:$1,0)-1))=TRUE,"",IF(OFFSET(Data!$A$1,MATCH($A62,Data!$CG:$CG,0)-1,MATCH($B62&amp;"/"&amp;U$1,Data!$1:$1,0)-1)=0,"",OFFSET(Data!$A$1,MATCH($A62,Data!$CG:$CG,0)-1,MATCH($B62&amp;"/"&amp;U$1,Data!$1:$1,0)-1)))</f>
        <v/>
      </c>
      <c r="V62" s="227" t="str">
        <f ca="1">IF(ISERROR(OFFSET(Data!$A$1,MATCH($A62,Data!$CG:$CG,0)-1,MATCH($B62&amp;"/"&amp;V$1,Data!$1:$1,0)-1))=TRUE,"",IF(OFFSET(Data!$A$1,MATCH($A62,Data!$CG:$CG,0)-1,MATCH($B62&amp;"/"&amp;V$1,Data!$1:$1,0)-1)=0,"",OFFSET(Data!$A$1,MATCH($A62,Data!$CG:$CG,0)-1,MATCH($B62&amp;"/"&amp;V$1,Data!$1:$1,0)-1)))</f>
        <v/>
      </c>
      <c r="W62" s="232" t="str">
        <f ca="1">IF(ISERROR(OFFSET(Data!$A$1,MATCH($A62,Data!$CG:$CG,0)-1,MATCH($B62&amp;"/"&amp;W$1,Data!$1:$1,0)-1))=TRUE,"",IF(OFFSET(Data!$A$1,MATCH($A62,Data!$CG:$CG,0)-1,MATCH($B62&amp;"/"&amp;W$1,Data!$1:$1,0)-1)=0,"",OFFSET(Data!$A$1,MATCH($A62,Data!$CG:$CG,0)-1,MATCH($B62&amp;"/"&amp;W$1,Data!$1:$1,0)-1)))</f>
        <v/>
      </c>
      <c r="X62" s="232" t="str">
        <f ca="1">IF(ISERROR(OFFSET(Data!$A$1,MATCH($A62,Data!$CG:$CG,0)-1,MATCH($B62&amp;"/"&amp;X$1,Data!$1:$1,0)-1))=TRUE,"",IF(OFFSET(Data!$A$1,MATCH($A62,Data!$CG:$CG,0)-1,MATCH($B62&amp;"/"&amp;X$1,Data!$1:$1,0)-1)=0,"",OFFSET(Data!$A$1,MATCH($A62,Data!$CG:$CG,0)-1,MATCH($B62&amp;"/"&amp;X$1,Data!$1:$1,0)-1)))</f>
        <v/>
      </c>
      <c r="Y62" s="232" t="str">
        <f ca="1">IF(ISERROR(OFFSET(Data!$A$1,MATCH($A62,Data!$CG:$CG,0)-1,MATCH($B62&amp;"/"&amp;Y$1,Data!$1:$1,0)-1))=TRUE,"",IF(OFFSET(Data!$A$1,MATCH($A62,Data!$CG:$CG,0)-1,MATCH($B62&amp;"/"&amp;Y$1,Data!$1:$1,0)-1)=0,"",OFFSET(Data!$A$1,MATCH($A62,Data!$CG:$CG,0)-1,MATCH($B62&amp;"/"&amp;Y$1,Data!$1:$1,0)-1)))</f>
        <v/>
      </c>
      <c r="Z62" s="232" t="str">
        <f ca="1">IF(ISERROR(OFFSET(Data!$A$1,MATCH($A62,Data!$CG:$CG,0)-1,MATCH($B62&amp;"/"&amp;Z$1,Data!$1:$1,0)-1))=TRUE,"",IF(OFFSET(Data!$A$1,MATCH($A62,Data!$CG:$CG,0)-1,MATCH($B62&amp;"/"&amp;Z$1,Data!$1:$1,0)-1)=0,"",OFFSET(Data!$A$1,MATCH($A62,Data!$CG:$CG,0)-1,MATCH($B62&amp;"/"&amp;Z$1,Data!$1:$1,0)-1)))</f>
        <v/>
      </c>
      <c r="AA62" s="232" t="str">
        <f ca="1">IF(ISERROR(OFFSET(Data!$A$1,MATCH($A62,Data!$CG:$CG,0)-1,MATCH($B62&amp;"/"&amp;AA$1,Data!$1:$1,0)-1))=TRUE,"",IF(OFFSET(Data!$A$1,MATCH($A62,Data!$CG:$CG,0)-1,MATCH($B62&amp;"/"&amp;AA$1,Data!$1:$1,0)-1)=0,"",OFFSET(Data!$A$1,MATCH($A62,Data!$CG:$CG,0)-1,MATCH($B62&amp;"/"&amp;AA$1,Data!$1:$1,0)-1)))</f>
        <v/>
      </c>
      <c r="AB62" s="232" t="str">
        <f ca="1">IF(ISERROR(OFFSET(Data!$A$1,MATCH($A62,Data!$CG:$CG,0)-1,MATCH($B62&amp;"/"&amp;AB$1,Data!$1:$1,0)-1))=TRUE,"",IF(OFFSET(Data!$A$1,MATCH($A62,Data!$CG:$CG,0)-1,MATCH($B62&amp;"/"&amp;AB$1,Data!$1:$1,0)-1)=0,"",OFFSET(Data!$A$1,MATCH($A62,Data!$CG:$CG,0)-1,MATCH($B62&amp;"/"&amp;AB$1,Data!$1:$1,0)-1)))</f>
        <v/>
      </c>
      <c r="AC62" s="232" t="str">
        <f ca="1">IF(ISERROR(OFFSET(Data!$A$1,MATCH($A62,Data!$CG:$CG,0)-1,MATCH($B62&amp;"/"&amp;AC$1,Data!$1:$1,0)-1))=TRUE,"",IF(OFFSET(Data!$A$1,MATCH($A62,Data!$CG:$CG,0)-1,MATCH($B62&amp;"/"&amp;AC$1,Data!$1:$1,0)-1)=0,"",OFFSET(Data!$A$1,MATCH($A62,Data!$CG:$CG,0)-1,MATCH($B62&amp;"/"&amp;AC$1,Data!$1:$1,0)-1)))</f>
        <v/>
      </c>
    </row>
    <row r="63" spans="1:29" s="227" customFormat="1" x14ac:dyDescent="0.25">
      <c r="A63" s="227" t="s">
        <v>65</v>
      </c>
      <c r="B63" s="227" t="s">
        <v>21</v>
      </c>
      <c r="C63" s="227">
        <f ca="1">IF(ISERROR(OFFSET(Data!$A$1,MATCH($A63,Data!$CG:$CG,0)-1,MATCH($B63&amp;"/"&amp;C$1,Data!$1:$1,0)-1))=TRUE,"",IF(OFFSET(Data!$A$1,MATCH($A63,Data!$CG:$CG,0)-1,MATCH($B63&amp;"/"&amp;C$1,Data!$1:$1,0)-1)=0,"",OFFSET(Data!$A$1,MATCH($A63,Data!$CG:$CG,0)-1,MATCH($B63&amp;"/"&amp;C$1,Data!$1:$1,0)-1)))</f>
        <v>3.1666666666666665</v>
      </c>
      <c r="D63" s="227">
        <f ca="1">IF(ISERROR(OFFSET(Data!$A$1,MATCH($A63,Data!$CG:$CG,0)-1,MATCH($B63&amp;"/"&amp;D$1,Data!$1:$1,0)-1))=TRUE,"",IF(OFFSET(Data!$A$1,MATCH($A63,Data!$CG:$CG,0)-1,MATCH($B63&amp;"/"&amp;D$1,Data!$1:$1,0)-1)=0,"",OFFSET(Data!$A$1,MATCH($A63,Data!$CG:$CG,0)-1,MATCH($B63&amp;"/"&amp;D$1,Data!$1:$1,0)-1)))</f>
        <v>2.6666666666666665</v>
      </c>
      <c r="E63" s="227">
        <f ca="1">IF(ISERROR(OFFSET(Data!$A$1,MATCH($A63,Data!$CG:$CG,0)-1,MATCH($B63&amp;"/"&amp;E$1,Data!$1:$1,0)-1))=TRUE,"",IF(OFFSET(Data!$A$1,MATCH($A63,Data!$CG:$CG,0)-1,MATCH($B63&amp;"/"&amp;E$1,Data!$1:$1,0)-1)=0,"",OFFSET(Data!$A$1,MATCH($A63,Data!$CG:$CG,0)-1,MATCH($B63&amp;"/"&amp;E$1,Data!$1:$1,0)-1)))</f>
        <v>3.3333333333333335</v>
      </c>
      <c r="F63" s="227">
        <f ca="1">IF(ISERROR(OFFSET(Data!$A$1,MATCH($A63,Data!$CG:$CG,0)-1,MATCH($B63&amp;"/"&amp;F$1,Data!$1:$1,0)-1))=TRUE,"",IF(OFFSET(Data!$A$1,MATCH($A63,Data!$CG:$CG,0)-1,MATCH($B63&amp;"/"&amp;F$1,Data!$1:$1,0)-1)=0,"",OFFSET(Data!$A$1,MATCH($A63,Data!$CG:$CG,0)-1,MATCH($B63&amp;"/"&amp;F$1,Data!$1:$1,0)-1)))</f>
        <v>3.1666666666666665</v>
      </c>
      <c r="G63" s="227">
        <f ca="1">IF(ISERROR(OFFSET(Data!$A$1,MATCH($A63,Data!$CG:$CG,0)-1,MATCH($B63&amp;"/"&amp;G$1,Data!$1:$1,0)-1))=TRUE,"",IF(OFFSET(Data!$A$1,MATCH($A63,Data!$CG:$CG,0)-1,MATCH($B63&amp;"/"&amp;G$1,Data!$1:$1,0)-1)=0,"",OFFSET(Data!$A$1,MATCH($A63,Data!$CG:$CG,0)-1,MATCH($B63&amp;"/"&amp;G$1,Data!$1:$1,0)-1)))</f>
        <v>3.3333333333333335</v>
      </c>
      <c r="H63" s="227">
        <f ca="1">IF(ISERROR(OFFSET(Data!$A$1,MATCH($A63,Data!$CG:$CG,0)-1,MATCH($B63&amp;"/"&amp;H$1,Data!$1:$1,0)-1))=TRUE,"",IF(OFFSET(Data!$A$1,MATCH($A63,Data!$CG:$CG,0)-1,MATCH($B63&amp;"/"&amp;H$1,Data!$1:$1,0)-1)=0,"",OFFSET(Data!$A$1,MATCH($A63,Data!$CG:$CG,0)-1,MATCH($B63&amp;"/"&amp;H$1,Data!$1:$1,0)-1)))</f>
        <v>3.6666666666666665</v>
      </c>
      <c r="I63" s="227">
        <f ca="1">IF(ISERROR(OFFSET(Data!$A$1,MATCH($A63,Data!$CG:$CG,0)-1,MATCH($B63&amp;"/"&amp;I$1,Data!$1:$1,0)-1))=TRUE,"",IF(OFFSET(Data!$A$1,MATCH($A63,Data!$CG:$CG,0)-1,MATCH($B63&amp;"/"&amp;I$1,Data!$1:$1,0)-1)=0,"",OFFSET(Data!$A$1,MATCH($A63,Data!$CG:$CG,0)-1,MATCH($B63&amp;"/"&amp;I$1,Data!$1:$1,0)-1)))</f>
        <v>3.3333333333333335</v>
      </c>
      <c r="J63" s="227">
        <f ca="1">IF(ISERROR(OFFSET(Data!$A$1,MATCH($A63,Data!$CG:$CG,0)-1,MATCH($B63&amp;"/"&amp;J$1,Data!$1:$1,0)-1))=TRUE,"",IF(OFFSET(Data!$A$1,MATCH($A63,Data!$CG:$CG,0)-1,MATCH($B63&amp;"/"&amp;J$1,Data!$1:$1,0)-1)=0,"",OFFSET(Data!$A$1,MATCH($A63,Data!$CG:$CG,0)-1,MATCH($B63&amp;"/"&amp;J$1,Data!$1:$1,0)-1)))</f>
        <v>2.6666666666666665</v>
      </c>
      <c r="K63" s="227">
        <f ca="1">IF(ISERROR(OFFSET(Data!$A$1,MATCH($A63,Data!$CG:$CG,0)-1,MATCH($B63&amp;"/"&amp;K$1,Data!$1:$1,0)-1))=TRUE,"",IF(OFFSET(Data!$A$1,MATCH($A63,Data!$CG:$CG,0)-1,MATCH($B63&amp;"/"&amp;K$1,Data!$1:$1,0)-1)=0,"",OFFSET(Data!$A$1,MATCH($A63,Data!$CG:$CG,0)-1,MATCH($B63&amp;"/"&amp;K$1,Data!$1:$1,0)-1)))</f>
        <v>4.166666666666667</v>
      </c>
      <c r="L63" s="227">
        <f ca="1">IF(ISERROR(OFFSET(Data!$A$1,MATCH($A63,Data!$CG:$CG,0)-1,MATCH($B63&amp;"/"&amp;L$1,Data!$1:$1,0)-1))=TRUE,"",IF(OFFSET(Data!$A$1,MATCH($A63,Data!$CG:$CG,0)-1,MATCH($B63&amp;"/"&amp;L$1,Data!$1:$1,0)-1)=0,"",OFFSET(Data!$A$1,MATCH($A63,Data!$CG:$CG,0)-1,MATCH($B63&amp;"/"&amp;L$1,Data!$1:$1,0)-1)))</f>
        <v>3.6666666666666665</v>
      </c>
      <c r="M63" s="227">
        <f ca="1">IF(ISERROR(OFFSET(Data!$A$1,MATCH($A63,Data!$CG:$CG,0)-1,MATCH($B63&amp;"/"&amp;M$1,Data!$1:$1,0)-1))=TRUE,"",IF(OFFSET(Data!$A$1,MATCH($A63,Data!$CG:$CG,0)-1,MATCH($B63&amp;"/"&amp;M$1,Data!$1:$1,0)-1)=0,"",OFFSET(Data!$A$1,MATCH($A63,Data!$CG:$CG,0)-1,MATCH($B63&amp;"/"&amp;M$1,Data!$1:$1,0)-1)))</f>
        <v>3.3333333333333335</v>
      </c>
      <c r="N63" s="227">
        <f ca="1">IF(ISERROR(OFFSET(Data!$A$1,MATCH($A63,Data!$CG:$CG,0)-1,MATCH($B63&amp;"/"&amp;N$1,Data!$1:$1,0)-1))=TRUE,"",IF(OFFSET(Data!$A$1,MATCH($A63,Data!$CG:$CG,0)-1,MATCH($B63&amp;"/"&amp;N$1,Data!$1:$1,0)-1)=0,"",OFFSET(Data!$A$1,MATCH($A63,Data!$CG:$CG,0)-1,MATCH($B63&amp;"/"&amp;N$1,Data!$1:$1,0)-1)))</f>
        <v>3</v>
      </c>
      <c r="O63" s="227">
        <f ca="1">IF(ISERROR(OFFSET(Data!$A$1,MATCH($A63,Data!$CG:$CG,0)-1,MATCH($B63&amp;"/"&amp;O$1,Data!$1:$1,0)-1))=TRUE,"",IF(OFFSET(Data!$A$1,MATCH($A63,Data!$CG:$CG,0)-1,MATCH($B63&amp;"/"&amp;O$1,Data!$1:$1,0)-1)=0,"",OFFSET(Data!$A$1,MATCH($A63,Data!$CG:$CG,0)-1,MATCH($B63&amp;"/"&amp;O$1,Data!$1:$1,0)-1)))</f>
        <v>4.5</v>
      </c>
      <c r="P63" s="227" t="str">
        <f ca="1">IF(ISERROR(OFFSET(Data!$A$1,MATCH($A63,Data!$CG:$CG,0)-1,MATCH($B63&amp;"/"&amp;P$1,Data!$1:$1,0)-1))=TRUE,"",IF(OFFSET(Data!$A$1,MATCH($A63,Data!$CG:$CG,0)-1,MATCH($B63&amp;"/"&amp;P$1,Data!$1:$1,0)-1)=0,"",OFFSET(Data!$A$1,MATCH($A63,Data!$CG:$CG,0)-1,MATCH($B63&amp;"/"&amp;P$1,Data!$1:$1,0)-1)))</f>
        <v/>
      </c>
      <c r="Q63" s="227" t="str">
        <f ca="1">IF(ISERROR(OFFSET(Data!$A$1,MATCH($A63,Data!$CG:$CG,0)-1,MATCH($B63&amp;"/"&amp;Q$1,Data!$1:$1,0)-1))=TRUE,"",IF(OFFSET(Data!$A$1,MATCH($A63,Data!$CG:$CG,0)-1,MATCH($B63&amp;"/"&amp;Q$1,Data!$1:$1,0)-1)=0,"",OFFSET(Data!$A$1,MATCH($A63,Data!$CG:$CG,0)-1,MATCH($B63&amp;"/"&amp;Q$1,Data!$1:$1,0)-1)))</f>
        <v/>
      </c>
      <c r="R63" s="227" t="str">
        <f ca="1">IF(ISERROR(OFFSET(Data!$A$1,MATCH($A63,Data!$CG:$CG,0)-1,MATCH($B63&amp;"/"&amp;R$1,Data!$1:$1,0)-1))=TRUE,"",IF(OFFSET(Data!$A$1,MATCH($A63,Data!$CG:$CG,0)-1,MATCH($B63&amp;"/"&amp;R$1,Data!$1:$1,0)-1)=0,"",OFFSET(Data!$A$1,MATCH($A63,Data!$CG:$CG,0)-1,MATCH($B63&amp;"/"&amp;R$1,Data!$1:$1,0)-1)))</f>
        <v/>
      </c>
      <c r="S63" s="227" t="str">
        <f ca="1">IF(ISERROR(OFFSET(Data!$A$1,MATCH($A63,Data!$CG:$CG,0)-1,MATCH($B63&amp;"/"&amp;S$1,Data!$1:$1,0)-1))=TRUE,"",IF(OFFSET(Data!$A$1,MATCH($A63,Data!$CG:$CG,0)-1,MATCH($B63&amp;"/"&amp;S$1,Data!$1:$1,0)-1)=0,"",OFFSET(Data!$A$1,MATCH($A63,Data!$CG:$CG,0)-1,MATCH($B63&amp;"/"&amp;S$1,Data!$1:$1,0)-1)))</f>
        <v/>
      </c>
      <c r="T63" s="227" t="str">
        <f ca="1">IF(ISERROR(OFFSET(Data!$A$1,MATCH($A63,Data!$CG:$CG,0)-1,MATCH($B63&amp;"/"&amp;T$1,Data!$1:$1,0)-1))=TRUE,"",IF(OFFSET(Data!$A$1,MATCH($A63,Data!$CG:$CG,0)-1,MATCH($B63&amp;"/"&amp;T$1,Data!$1:$1,0)-1)=0,"",OFFSET(Data!$A$1,MATCH($A63,Data!$CG:$CG,0)-1,MATCH($B63&amp;"/"&amp;T$1,Data!$1:$1,0)-1)))</f>
        <v/>
      </c>
      <c r="U63" s="231" t="str">
        <f ca="1">IF(ISERROR(OFFSET(Data!$A$1,MATCH($A63,Data!$CG:$CG,0)-1,MATCH($B63&amp;"/"&amp;U$1,Data!$1:$1,0)-1))=TRUE,"",IF(OFFSET(Data!$A$1,MATCH($A63,Data!$CG:$CG,0)-1,MATCH($B63&amp;"/"&amp;U$1,Data!$1:$1,0)-1)=0,"",OFFSET(Data!$A$1,MATCH($A63,Data!$CG:$CG,0)-1,MATCH($B63&amp;"/"&amp;U$1,Data!$1:$1,0)-1)))</f>
        <v/>
      </c>
      <c r="V63" s="227" t="str">
        <f ca="1">IF(ISERROR(OFFSET(Data!$A$1,MATCH($A63,Data!$CG:$CG,0)-1,MATCH($B63&amp;"/"&amp;V$1,Data!$1:$1,0)-1))=TRUE,"",IF(OFFSET(Data!$A$1,MATCH($A63,Data!$CG:$CG,0)-1,MATCH($B63&amp;"/"&amp;V$1,Data!$1:$1,0)-1)=0,"",OFFSET(Data!$A$1,MATCH($A63,Data!$CG:$CG,0)-1,MATCH($B63&amp;"/"&amp;V$1,Data!$1:$1,0)-1)))</f>
        <v/>
      </c>
      <c r="W63" s="232" t="str">
        <f ca="1">IF(ISERROR(OFFSET(Data!$A$1,MATCH($A63,Data!$CG:$CG,0)-1,MATCH($B63&amp;"/"&amp;W$1,Data!$1:$1,0)-1))=TRUE,"",IF(OFFSET(Data!$A$1,MATCH($A63,Data!$CG:$CG,0)-1,MATCH($B63&amp;"/"&amp;W$1,Data!$1:$1,0)-1)=0,"",OFFSET(Data!$A$1,MATCH($A63,Data!$CG:$CG,0)-1,MATCH($B63&amp;"/"&amp;W$1,Data!$1:$1,0)-1)))</f>
        <v/>
      </c>
      <c r="X63" s="232" t="str">
        <f ca="1">IF(ISERROR(OFFSET(Data!$A$1,MATCH($A63,Data!$CG:$CG,0)-1,MATCH($B63&amp;"/"&amp;X$1,Data!$1:$1,0)-1))=TRUE,"",IF(OFFSET(Data!$A$1,MATCH($A63,Data!$CG:$CG,0)-1,MATCH($B63&amp;"/"&amp;X$1,Data!$1:$1,0)-1)=0,"",OFFSET(Data!$A$1,MATCH($A63,Data!$CG:$CG,0)-1,MATCH($B63&amp;"/"&amp;X$1,Data!$1:$1,0)-1)))</f>
        <v/>
      </c>
      <c r="Y63" s="232" t="str">
        <f ca="1">IF(ISERROR(OFFSET(Data!$A$1,MATCH($A63,Data!$CG:$CG,0)-1,MATCH($B63&amp;"/"&amp;Y$1,Data!$1:$1,0)-1))=TRUE,"",IF(OFFSET(Data!$A$1,MATCH($A63,Data!$CG:$CG,0)-1,MATCH($B63&amp;"/"&amp;Y$1,Data!$1:$1,0)-1)=0,"",OFFSET(Data!$A$1,MATCH($A63,Data!$CG:$CG,0)-1,MATCH($B63&amp;"/"&amp;Y$1,Data!$1:$1,0)-1)))</f>
        <v/>
      </c>
      <c r="Z63" s="232" t="str">
        <f ca="1">IF(ISERROR(OFFSET(Data!$A$1,MATCH($A63,Data!$CG:$CG,0)-1,MATCH($B63&amp;"/"&amp;Z$1,Data!$1:$1,0)-1))=TRUE,"",IF(OFFSET(Data!$A$1,MATCH($A63,Data!$CG:$CG,0)-1,MATCH($B63&amp;"/"&amp;Z$1,Data!$1:$1,0)-1)=0,"",OFFSET(Data!$A$1,MATCH($A63,Data!$CG:$CG,0)-1,MATCH($B63&amp;"/"&amp;Z$1,Data!$1:$1,0)-1)))</f>
        <v/>
      </c>
      <c r="AA63" s="232" t="str">
        <f ca="1">IF(ISERROR(OFFSET(Data!$A$1,MATCH($A63,Data!$CG:$CG,0)-1,MATCH($B63&amp;"/"&amp;AA$1,Data!$1:$1,0)-1))=TRUE,"",IF(OFFSET(Data!$A$1,MATCH($A63,Data!$CG:$CG,0)-1,MATCH($B63&amp;"/"&amp;AA$1,Data!$1:$1,0)-1)=0,"",OFFSET(Data!$A$1,MATCH($A63,Data!$CG:$CG,0)-1,MATCH($B63&amp;"/"&amp;AA$1,Data!$1:$1,0)-1)))</f>
        <v/>
      </c>
      <c r="AB63" s="232" t="str">
        <f ca="1">IF(ISERROR(OFFSET(Data!$A$1,MATCH($A63,Data!$CG:$CG,0)-1,MATCH($B63&amp;"/"&amp;AB$1,Data!$1:$1,0)-1))=TRUE,"",IF(OFFSET(Data!$A$1,MATCH($A63,Data!$CG:$CG,0)-1,MATCH($B63&amp;"/"&amp;AB$1,Data!$1:$1,0)-1)=0,"",OFFSET(Data!$A$1,MATCH($A63,Data!$CG:$CG,0)-1,MATCH($B63&amp;"/"&amp;AB$1,Data!$1:$1,0)-1)))</f>
        <v/>
      </c>
      <c r="AC63" s="232" t="str">
        <f ca="1">IF(ISERROR(OFFSET(Data!$A$1,MATCH($A63,Data!$CG:$CG,0)-1,MATCH($B63&amp;"/"&amp;AC$1,Data!$1:$1,0)-1))=TRUE,"",IF(OFFSET(Data!$A$1,MATCH($A63,Data!$CG:$CG,0)-1,MATCH($B63&amp;"/"&amp;AC$1,Data!$1:$1,0)-1)=0,"",OFFSET(Data!$A$1,MATCH($A63,Data!$CG:$CG,0)-1,MATCH($B63&amp;"/"&amp;AC$1,Data!$1:$1,0)-1)))</f>
        <v/>
      </c>
    </row>
    <row r="64" spans="1:29" s="227" customFormat="1" x14ac:dyDescent="0.25">
      <c r="A64" s="227" t="s">
        <v>132</v>
      </c>
      <c r="B64" s="227" t="s">
        <v>21</v>
      </c>
      <c r="C64" s="227">
        <f ca="1">IF(ISERROR(OFFSET(Data!$A$1,MATCH($A64,Data!$CG:$CG,0)-1,MATCH($B64&amp;"/"&amp;C$1,Data!$1:$1,0)-1))=TRUE,"",IF(OFFSET(Data!$A$1,MATCH($A64,Data!$CG:$CG,0)-1,MATCH($B64&amp;"/"&amp;C$1,Data!$1:$1,0)-1)=0,"",OFFSET(Data!$A$1,MATCH($A64,Data!$CG:$CG,0)-1,MATCH($B64&amp;"/"&amp;C$1,Data!$1:$1,0)-1)))</f>
        <v>3.1</v>
      </c>
      <c r="D64" s="227">
        <f ca="1">IF(ISERROR(OFFSET(Data!$A$1,MATCH($A64,Data!$CG:$CG,0)-1,MATCH($B64&amp;"/"&amp;D$1,Data!$1:$1,0)-1))=TRUE,"",IF(OFFSET(Data!$A$1,MATCH($A64,Data!$CG:$CG,0)-1,MATCH($B64&amp;"/"&amp;D$1,Data!$1:$1,0)-1)=0,"",OFFSET(Data!$A$1,MATCH($A64,Data!$CG:$CG,0)-1,MATCH($B64&amp;"/"&amp;D$1,Data!$1:$1,0)-1)))</f>
        <v>2.7</v>
      </c>
      <c r="E64" s="227">
        <f ca="1">IF(ISERROR(OFFSET(Data!$A$1,MATCH($A64,Data!$CG:$CG,0)-1,MATCH($B64&amp;"/"&amp;E$1,Data!$1:$1,0)-1))=TRUE,"",IF(OFFSET(Data!$A$1,MATCH($A64,Data!$CG:$CG,0)-1,MATCH($B64&amp;"/"&amp;E$1,Data!$1:$1,0)-1)=0,"",OFFSET(Data!$A$1,MATCH($A64,Data!$CG:$CG,0)-1,MATCH($B64&amp;"/"&amp;E$1,Data!$1:$1,0)-1)))</f>
        <v>3.5</v>
      </c>
      <c r="F64" s="227">
        <f ca="1">IF(ISERROR(OFFSET(Data!$A$1,MATCH($A64,Data!$CG:$CG,0)-1,MATCH($B64&amp;"/"&amp;F$1,Data!$1:$1,0)-1))=TRUE,"",IF(OFFSET(Data!$A$1,MATCH($A64,Data!$CG:$CG,0)-1,MATCH($B64&amp;"/"&amp;F$1,Data!$1:$1,0)-1)=0,"",OFFSET(Data!$A$1,MATCH($A64,Data!$CG:$CG,0)-1,MATCH($B64&amp;"/"&amp;F$1,Data!$1:$1,0)-1)))</f>
        <v>3.2</v>
      </c>
      <c r="G64" s="227">
        <f ca="1">IF(ISERROR(OFFSET(Data!$A$1,MATCH($A64,Data!$CG:$CG,0)-1,MATCH($B64&amp;"/"&amp;G$1,Data!$1:$1,0)-1))=TRUE,"",IF(OFFSET(Data!$A$1,MATCH($A64,Data!$CG:$CG,0)-1,MATCH($B64&amp;"/"&amp;G$1,Data!$1:$1,0)-1)=0,"",OFFSET(Data!$A$1,MATCH($A64,Data!$CG:$CG,0)-1,MATCH($B64&amp;"/"&amp;G$1,Data!$1:$1,0)-1)))</f>
        <v>3.3</v>
      </c>
      <c r="H64" s="227">
        <f ca="1">IF(ISERROR(OFFSET(Data!$A$1,MATCH($A64,Data!$CG:$CG,0)-1,MATCH($B64&amp;"/"&amp;H$1,Data!$1:$1,0)-1))=TRUE,"",IF(OFFSET(Data!$A$1,MATCH($A64,Data!$CG:$CG,0)-1,MATCH($B64&amp;"/"&amp;H$1,Data!$1:$1,0)-1)=0,"",OFFSET(Data!$A$1,MATCH($A64,Data!$CG:$CG,0)-1,MATCH($B64&amp;"/"&amp;H$1,Data!$1:$1,0)-1)))</f>
        <v>3.8</v>
      </c>
      <c r="I64" s="227">
        <f ca="1">IF(ISERROR(OFFSET(Data!$A$1,MATCH($A64,Data!$CG:$CG,0)-1,MATCH($B64&amp;"/"&amp;I$1,Data!$1:$1,0)-1))=TRUE,"",IF(OFFSET(Data!$A$1,MATCH($A64,Data!$CG:$CG,0)-1,MATCH($B64&amp;"/"&amp;I$1,Data!$1:$1,0)-1)=0,"",OFFSET(Data!$A$1,MATCH($A64,Data!$CG:$CG,0)-1,MATCH($B64&amp;"/"&amp;I$1,Data!$1:$1,0)-1)))</f>
        <v>3.2</v>
      </c>
      <c r="J64" s="227">
        <f ca="1">IF(ISERROR(OFFSET(Data!$A$1,MATCH($A64,Data!$CG:$CG,0)-1,MATCH($B64&amp;"/"&amp;J$1,Data!$1:$1,0)-1))=TRUE,"",IF(OFFSET(Data!$A$1,MATCH($A64,Data!$CG:$CG,0)-1,MATCH($B64&amp;"/"&amp;J$1,Data!$1:$1,0)-1)=0,"",OFFSET(Data!$A$1,MATCH($A64,Data!$CG:$CG,0)-1,MATCH($B64&amp;"/"&amp;J$1,Data!$1:$1,0)-1)))</f>
        <v>2.8</v>
      </c>
      <c r="K64" s="227">
        <f ca="1">IF(ISERROR(OFFSET(Data!$A$1,MATCH($A64,Data!$CG:$CG,0)-1,MATCH($B64&amp;"/"&amp;K$1,Data!$1:$1,0)-1))=TRUE,"",IF(OFFSET(Data!$A$1,MATCH($A64,Data!$CG:$CG,0)-1,MATCH($B64&amp;"/"&amp;K$1,Data!$1:$1,0)-1)=0,"",OFFSET(Data!$A$1,MATCH($A64,Data!$CG:$CG,0)-1,MATCH($B64&amp;"/"&amp;K$1,Data!$1:$1,0)-1)))</f>
        <v>4.3</v>
      </c>
      <c r="L64" s="227">
        <f ca="1">IF(ISERROR(OFFSET(Data!$A$1,MATCH($A64,Data!$CG:$CG,0)-1,MATCH($B64&amp;"/"&amp;L$1,Data!$1:$1,0)-1))=TRUE,"",IF(OFFSET(Data!$A$1,MATCH($A64,Data!$CG:$CG,0)-1,MATCH($B64&amp;"/"&amp;L$1,Data!$1:$1,0)-1)=0,"",OFFSET(Data!$A$1,MATCH($A64,Data!$CG:$CG,0)-1,MATCH($B64&amp;"/"&amp;L$1,Data!$1:$1,0)-1)))</f>
        <v>3.7</v>
      </c>
      <c r="M64" s="227">
        <f ca="1">IF(ISERROR(OFFSET(Data!$A$1,MATCH($A64,Data!$CG:$CG,0)-1,MATCH($B64&amp;"/"&amp;M$1,Data!$1:$1,0)-1))=TRUE,"",IF(OFFSET(Data!$A$1,MATCH($A64,Data!$CG:$CG,0)-1,MATCH($B64&amp;"/"&amp;M$1,Data!$1:$1,0)-1)=0,"",OFFSET(Data!$A$1,MATCH($A64,Data!$CG:$CG,0)-1,MATCH($B64&amp;"/"&amp;M$1,Data!$1:$1,0)-1)))</f>
        <v>3.5</v>
      </c>
      <c r="N64" s="227">
        <f ca="1">IF(ISERROR(OFFSET(Data!$A$1,MATCH($A64,Data!$CG:$CG,0)-1,MATCH($B64&amp;"/"&amp;N$1,Data!$1:$1,0)-1))=TRUE,"",IF(OFFSET(Data!$A$1,MATCH($A64,Data!$CG:$CG,0)-1,MATCH($B64&amp;"/"&amp;N$1,Data!$1:$1,0)-1)=0,"",OFFSET(Data!$A$1,MATCH($A64,Data!$CG:$CG,0)-1,MATCH($B64&amp;"/"&amp;N$1,Data!$1:$1,0)-1)))</f>
        <v>3.2</v>
      </c>
      <c r="O64" s="227">
        <f ca="1">IF(ISERROR(OFFSET(Data!$A$1,MATCH($A64,Data!$CG:$CG,0)-1,MATCH($B64&amp;"/"&amp;O$1,Data!$1:$1,0)-1))=TRUE,"",IF(OFFSET(Data!$A$1,MATCH($A64,Data!$CG:$CG,0)-1,MATCH($B64&amp;"/"&amp;O$1,Data!$1:$1,0)-1)=0,"",OFFSET(Data!$A$1,MATCH($A64,Data!$CG:$CG,0)-1,MATCH($B64&amp;"/"&amp;O$1,Data!$1:$1,0)-1)))</f>
        <v>4.8</v>
      </c>
      <c r="P64" s="227" t="str">
        <f ca="1">IF(ISERROR(OFFSET(Data!$A$1,MATCH($A64,Data!$CG:$CG,0)-1,MATCH($B64&amp;"/"&amp;P$1,Data!$1:$1,0)-1))=TRUE,"",IF(OFFSET(Data!$A$1,MATCH($A64,Data!$CG:$CG,0)-1,MATCH($B64&amp;"/"&amp;P$1,Data!$1:$1,0)-1)=0,"",OFFSET(Data!$A$1,MATCH($A64,Data!$CG:$CG,0)-1,MATCH($B64&amp;"/"&amp;P$1,Data!$1:$1,0)-1)))</f>
        <v/>
      </c>
      <c r="Q64" s="227" t="str">
        <f ca="1">IF(ISERROR(OFFSET(Data!$A$1,MATCH($A64,Data!$CG:$CG,0)-1,MATCH($B64&amp;"/"&amp;Q$1,Data!$1:$1,0)-1))=TRUE,"",IF(OFFSET(Data!$A$1,MATCH($A64,Data!$CG:$CG,0)-1,MATCH($B64&amp;"/"&amp;Q$1,Data!$1:$1,0)-1)=0,"",OFFSET(Data!$A$1,MATCH($A64,Data!$CG:$CG,0)-1,MATCH($B64&amp;"/"&amp;Q$1,Data!$1:$1,0)-1)))</f>
        <v/>
      </c>
      <c r="R64" s="227" t="str">
        <f ca="1">IF(ISERROR(OFFSET(Data!$A$1,MATCH($A64,Data!$CG:$CG,0)-1,MATCH($B64&amp;"/"&amp;R$1,Data!$1:$1,0)-1))=TRUE,"",IF(OFFSET(Data!$A$1,MATCH($A64,Data!$CG:$CG,0)-1,MATCH($B64&amp;"/"&amp;R$1,Data!$1:$1,0)-1)=0,"",OFFSET(Data!$A$1,MATCH($A64,Data!$CG:$CG,0)-1,MATCH($B64&amp;"/"&amp;R$1,Data!$1:$1,0)-1)))</f>
        <v/>
      </c>
      <c r="S64" s="227" t="str">
        <f ca="1">IF(ISERROR(OFFSET(Data!$A$1,MATCH($A64,Data!$CG:$CG,0)-1,MATCH($B64&amp;"/"&amp;S$1,Data!$1:$1,0)-1))=TRUE,"",IF(OFFSET(Data!$A$1,MATCH($A64,Data!$CG:$CG,0)-1,MATCH($B64&amp;"/"&amp;S$1,Data!$1:$1,0)-1)=0,"",OFFSET(Data!$A$1,MATCH($A64,Data!$CG:$CG,0)-1,MATCH($B64&amp;"/"&amp;S$1,Data!$1:$1,0)-1)))</f>
        <v/>
      </c>
      <c r="T64" s="227" t="str">
        <f ca="1">IF(ISERROR(OFFSET(Data!$A$1,MATCH($A64,Data!$CG:$CG,0)-1,MATCH($B64&amp;"/"&amp;T$1,Data!$1:$1,0)-1))=TRUE,"",IF(OFFSET(Data!$A$1,MATCH($A64,Data!$CG:$CG,0)-1,MATCH($B64&amp;"/"&amp;T$1,Data!$1:$1,0)-1)=0,"",OFFSET(Data!$A$1,MATCH($A64,Data!$CG:$CG,0)-1,MATCH($B64&amp;"/"&amp;T$1,Data!$1:$1,0)-1)))</f>
        <v/>
      </c>
      <c r="U64" s="231" t="str">
        <f ca="1">IF(ISERROR(OFFSET(Data!$A$1,MATCH($A64,Data!$CG:$CG,0)-1,MATCH($B64&amp;"/"&amp;U$1,Data!$1:$1,0)-1))=TRUE,"",IF(OFFSET(Data!$A$1,MATCH($A64,Data!$CG:$CG,0)-1,MATCH($B64&amp;"/"&amp;U$1,Data!$1:$1,0)-1)=0,"",OFFSET(Data!$A$1,MATCH($A64,Data!$CG:$CG,0)-1,MATCH($B64&amp;"/"&amp;U$1,Data!$1:$1,0)-1)))</f>
        <v/>
      </c>
      <c r="V64" s="227" t="str">
        <f ca="1">IF(ISERROR(OFFSET(Data!$A$1,MATCH($A64,Data!$CG:$CG,0)-1,MATCH($B64&amp;"/"&amp;V$1,Data!$1:$1,0)-1))=TRUE,"",IF(OFFSET(Data!$A$1,MATCH($A64,Data!$CG:$CG,0)-1,MATCH($B64&amp;"/"&amp;V$1,Data!$1:$1,0)-1)=0,"",OFFSET(Data!$A$1,MATCH($A64,Data!$CG:$CG,0)-1,MATCH($B64&amp;"/"&amp;V$1,Data!$1:$1,0)-1)))</f>
        <v/>
      </c>
      <c r="W64" s="232" t="str">
        <f ca="1">IF(ISERROR(OFFSET(Data!$A$1,MATCH($A64,Data!$CG:$CG,0)-1,MATCH($B64&amp;"/"&amp;W$1,Data!$1:$1,0)-1))=TRUE,"",IF(OFFSET(Data!$A$1,MATCH($A64,Data!$CG:$CG,0)-1,MATCH($B64&amp;"/"&amp;W$1,Data!$1:$1,0)-1)=0,"",OFFSET(Data!$A$1,MATCH($A64,Data!$CG:$CG,0)-1,MATCH($B64&amp;"/"&amp;W$1,Data!$1:$1,0)-1)))</f>
        <v/>
      </c>
      <c r="X64" s="232" t="str">
        <f ca="1">IF(ISERROR(OFFSET(Data!$A$1,MATCH($A64,Data!$CG:$CG,0)-1,MATCH($B64&amp;"/"&amp;X$1,Data!$1:$1,0)-1))=TRUE,"",IF(OFFSET(Data!$A$1,MATCH($A64,Data!$CG:$CG,0)-1,MATCH($B64&amp;"/"&amp;X$1,Data!$1:$1,0)-1)=0,"",OFFSET(Data!$A$1,MATCH($A64,Data!$CG:$CG,0)-1,MATCH($B64&amp;"/"&amp;X$1,Data!$1:$1,0)-1)))</f>
        <v/>
      </c>
      <c r="Y64" s="232" t="str">
        <f ca="1">IF(ISERROR(OFFSET(Data!$A$1,MATCH($A64,Data!$CG:$CG,0)-1,MATCH($B64&amp;"/"&amp;Y$1,Data!$1:$1,0)-1))=TRUE,"",IF(OFFSET(Data!$A$1,MATCH($A64,Data!$CG:$CG,0)-1,MATCH($B64&amp;"/"&amp;Y$1,Data!$1:$1,0)-1)=0,"",OFFSET(Data!$A$1,MATCH($A64,Data!$CG:$CG,0)-1,MATCH($B64&amp;"/"&amp;Y$1,Data!$1:$1,0)-1)))</f>
        <v/>
      </c>
      <c r="Z64" s="232" t="str">
        <f ca="1">IF(ISERROR(OFFSET(Data!$A$1,MATCH($A64,Data!$CG:$CG,0)-1,MATCH($B64&amp;"/"&amp;Z$1,Data!$1:$1,0)-1))=TRUE,"",IF(OFFSET(Data!$A$1,MATCH($A64,Data!$CG:$CG,0)-1,MATCH($B64&amp;"/"&amp;Z$1,Data!$1:$1,0)-1)=0,"",OFFSET(Data!$A$1,MATCH($A64,Data!$CG:$CG,0)-1,MATCH($B64&amp;"/"&amp;Z$1,Data!$1:$1,0)-1)))</f>
        <v/>
      </c>
      <c r="AA64" s="232" t="str">
        <f ca="1">IF(ISERROR(OFFSET(Data!$A$1,MATCH($A64,Data!$CG:$CG,0)-1,MATCH($B64&amp;"/"&amp;AA$1,Data!$1:$1,0)-1))=TRUE,"",IF(OFFSET(Data!$A$1,MATCH($A64,Data!$CG:$CG,0)-1,MATCH($B64&amp;"/"&amp;AA$1,Data!$1:$1,0)-1)=0,"",OFFSET(Data!$A$1,MATCH($A64,Data!$CG:$CG,0)-1,MATCH($B64&amp;"/"&amp;AA$1,Data!$1:$1,0)-1)))</f>
        <v/>
      </c>
      <c r="AB64" s="232" t="str">
        <f ca="1">IF(ISERROR(OFFSET(Data!$A$1,MATCH($A64,Data!$CG:$CG,0)-1,MATCH($B64&amp;"/"&amp;AB$1,Data!$1:$1,0)-1))=TRUE,"",IF(OFFSET(Data!$A$1,MATCH($A64,Data!$CG:$CG,0)-1,MATCH($B64&amp;"/"&amp;AB$1,Data!$1:$1,0)-1)=0,"",OFFSET(Data!$A$1,MATCH($A64,Data!$CG:$CG,0)-1,MATCH($B64&amp;"/"&amp;AB$1,Data!$1:$1,0)-1)))</f>
        <v/>
      </c>
      <c r="AC64" s="232" t="str">
        <f ca="1">IF(ISERROR(OFFSET(Data!$A$1,MATCH($A64,Data!$CG:$CG,0)-1,MATCH($B64&amp;"/"&amp;AC$1,Data!$1:$1,0)-1))=TRUE,"",IF(OFFSET(Data!$A$1,MATCH($A64,Data!$CG:$CG,0)-1,MATCH($B64&amp;"/"&amp;AC$1,Data!$1:$1,0)-1)=0,"",OFFSET(Data!$A$1,MATCH($A64,Data!$CG:$CG,0)-1,MATCH($B64&amp;"/"&amp;AC$1,Data!$1:$1,0)-1)))</f>
        <v/>
      </c>
    </row>
    <row r="65" spans="1:29" s="227" customFormat="1" x14ac:dyDescent="0.25">
      <c r="A65" s="227" t="s">
        <v>135</v>
      </c>
      <c r="B65" s="227" t="s">
        <v>21</v>
      </c>
      <c r="C65" s="227">
        <f ca="1">IF(ISERROR(OFFSET(Data!$A$1,MATCH($A65,Data!$CG:$CG,0)-1,MATCH($B65&amp;"/"&amp;C$1,Data!$1:$1,0)-1))=TRUE,"",IF(OFFSET(Data!$A$1,MATCH($A65,Data!$CG:$CG,0)-1,MATCH($B65&amp;"/"&amp;C$1,Data!$1:$1,0)-1)=0,"",OFFSET(Data!$A$1,MATCH($A65,Data!$CG:$CG,0)-1,MATCH($B65&amp;"/"&amp;C$1,Data!$1:$1,0)-1)))</f>
        <v>3.45</v>
      </c>
      <c r="D65" s="227">
        <f ca="1">IF(ISERROR(OFFSET(Data!$A$1,MATCH($A65,Data!$CG:$CG,0)-1,MATCH($B65&amp;"/"&amp;D$1,Data!$1:$1,0)-1))=TRUE,"",IF(OFFSET(Data!$A$1,MATCH($A65,Data!$CG:$CG,0)-1,MATCH($B65&amp;"/"&amp;D$1,Data!$1:$1,0)-1)=0,"",OFFSET(Data!$A$1,MATCH($A65,Data!$CG:$CG,0)-1,MATCH($B65&amp;"/"&amp;D$1,Data!$1:$1,0)-1)))</f>
        <v>2.95</v>
      </c>
      <c r="E65" s="227">
        <f ca="1">IF(ISERROR(OFFSET(Data!$A$1,MATCH($A65,Data!$CG:$CG,0)-1,MATCH($B65&amp;"/"&amp;E$1,Data!$1:$1,0)-1))=TRUE,"",IF(OFFSET(Data!$A$1,MATCH($A65,Data!$CG:$CG,0)-1,MATCH($B65&amp;"/"&amp;E$1,Data!$1:$1,0)-1)=0,"",OFFSET(Data!$A$1,MATCH($A65,Data!$CG:$CG,0)-1,MATCH($B65&amp;"/"&amp;E$1,Data!$1:$1,0)-1)))</f>
        <v>4</v>
      </c>
      <c r="F65" s="227">
        <f ca="1">IF(ISERROR(OFFSET(Data!$A$1,MATCH($A65,Data!$CG:$CG,0)-1,MATCH($B65&amp;"/"&amp;F$1,Data!$1:$1,0)-1))=TRUE,"",IF(OFFSET(Data!$A$1,MATCH($A65,Data!$CG:$CG,0)-1,MATCH($B65&amp;"/"&amp;F$1,Data!$1:$1,0)-1)=0,"",OFFSET(Data!$A$1,MATCH($A65,Data!$CG:$CG,0)-1,MATCH($B65&amp;"/"&amp;F$1,Data!$1:$1,0)-1)))</f>
        <v>3.05</v>
      </c>
      <c r="G65" s="227">
        <f ca="1">IF(ISERROR(OFFSET(Data!$A$1,MATCH($A65,Data!$CG:$CG,0)-1,MATCH($B65&amp;"/"&amp;G$1,Data!$1:$1,0)-1))=TRUE,"",IF(OFFSET(Data!$A$1,MATCH($A65,Data!$CG:$CG,0)-1,MATCH($B65&amp;"/"&amp;G$1,Data!$1:$1,0)-1)=0,"",OFFSET(Data!$A$1,MATCH($A65,Data!$CG:$CG,0)-1,MATCH($B65&amp;"/"&amp;G$1,Data!$1:$1,0)-1)))</f>
        <v>3.35</v>
      </c>
      <c r="H65" s="227">
        <f ca="1">IF(ISERROR(OFFSET(Data!$A$1,MATCH($A65,Data!$CG:$CG,0)-1,MATCH($B65&amp;"/"&amp;H$1,Data!$1:$1,0)-1))=TRUE,"",IF(OFFSET(Data!$A$1,MATCH($A65,Data!$CG:$CG,0)-1,MATCH($B65&amp;"/"&amp;H$1,Data!$1:$1,0)-1)=0,"",OFFSET(Data!$A$1,MATCH($A65,Data!$CG:$CG,0)-1,MATCH($B65&amp;"/"&amp;H$1,Data!$1:$1,0)-1)))</f>
        <v>3.95</v>
      </c>
      <c r="I65" s="227">
        <f ca="1">IF(ISERROR(OFFSET(Data!$A$1,MATCH($A65,Data!$CG:$CG,0)-1,MATCH($B65&amp;"/"&amp;I$1,Data!$1:$1,0)-1))=TRUE,"",IF(OFFSET(Data!$A$1,MATCH($A65,Data!$CG:$CG,0)-1,MATCH($B65&amp;"/"&amp;I$1,Data!$1:$1,0)-1)=0,"",OFFSET(Data!$A$1,MATCH($A65,Data!$CG:$CG,0)-1,MATCH($B65&amp;"/"&amp;I$1,Data!$1:$1,0)-1)))</f>
        <v>3.25</v>
      </c>
      <c r="J65" s="227">
        <f ca="1">IF(ISERROR(OFFSET(Data!$A$1,MATCH($A65,Data!$CG:$CG,0)-1,MATCH($B65&amp;"/"&amp;J$1,Data!$1:$1,0)-1))=TRUE,"",IF(OFFSET(Data!$A$1,MATCH($A65,Data!$CG:$CG,0)-1,MATCH($B65&amp;"/"&amp;J$1,Data!$1:$1,0)-1)=0,"",OFFSET(Data!$A$1,MATCH($A65,Data!$CG:$CG,0)-1,MATCH($B65&amp;"/"&amp;J$1,Data!$1:$1,0)-1)))</f>
        <v>3.15</v>
      </c>
      <c r="K65" s="227">
        <f ca="1">IF(ISERROR(OFFSET(Data!$A$1,MATCH($A65,Data!$CG:$CG,0)-1,MATCH($B65&amp;"/"&amp;K$1,Data!$1:$1,0)-1))=TRUE,"",IF(OFFSET(Data!$A$1,MATCH($A65,Data!$CG:$CG,0)-1,MATCH($B65&amp;"/"&amp;K$1,Data!$1:$1,0)-1)=0,"",OFFSET(Data!$A$1,MATCH($A65,Data!$CG:$CG,0)-1,MATCH($B65&amp;"/"&amp;K$1,Data!$1:$1,0)-1)))</f>
        <v>4.75</v>
      </c>
      <c r="L65" s="227">
        <f ca="1">IF(ISERROR(OFFSET(Data!$A$1,MATCH($A65,Data!$CG:$CG,0)-1,MATCH($B65&amp;"/"&amp;L$1,Data!$1:$1,0)-1))=TRUE,"",IF(OFFSET(Data!$A$1,MATCH($A65,Data!$CG:$CG,0)-1,MATCH($B65&amp;"/"&amp;L$1,Data!$1:$1,0)-1)=0,"",OFFSET(Data!$A$1,MATCH($A65,Data!$CG:$CG,0)-1,MATCH($B65&amp;"/"&amp;L$1,Data!$1:$1,0)-1)))</f>
        <v>4</v>
      </c>
      <c r="M65" s="227">
        <f ca="1">IF(ISERROR(OFFSET(Data!$A$1,MATCH($A65,Data!$CG:$CG,0)-1,MATCH($B65&amp;"/"&amp;M$1,Data!$1:$1,0)-1))=TRUE,"",IF(OFFSET(Data!$A$1,MATCH($A65,Data!$CG:$CG,0)-1,MATCH($B65&amp;"/"&amp;M$1,Data!$1:$1,0)-1)=0,"",OFFSET(Data!$A$1,MATCH($A65,Data!$CG:$CG,0)-1,MATCH($B65&amp;"/"&amp;M$1,Data!$1:$1,0)-1)))</f>
        <v>3.7</v>
      </c>
      <c r="N65" s="227">
        <f ca="1">IF(ISERROR(OFFSET(Data!$A$1,MATCH($A65,Data!$CG:$CG,0)-1,MATCH($B65&amp;"/"&amp;N$1,Data!$1:$1,0)-1))=TRUE,"",IF(OFFSET(Data!$A$1,MATCH($A65,Data!$CG:$CG,0)-1,MATCH($B65&amp;"/"&amp;N$1,Data!$1:$1,0)-1)=0,"",OFFSET(Data!$A$1,MATCH($A65,Data!$CG:$CG,0)-1,MATCH($B65&amp;"/"&amp;N$1,Data!$1:$1,0)-1)))</f>
        <v>3.65</v>
      </c>
      <c r="O65" s="227">
        <f ca="1">IF(ISERROR(OFFSET(Data!$A$1,MATCH($A65,Data!$CG:$CG,0)-1,MATCH($B65&amp;"/"&amp;O$1,Data!$1:$1,0)-1))=TRUE,"",IF(OFFSET(Data!$A$1,MATCH($A65,Data!$CG:$CG,0)-1,MATCH($B65&amp;"/"&amp;O$1,Data!$1:$1,0)-1)=0,"",OFFSET(Data!$A$1,MATCH($A65,Data!$CG:$CG,0)-1,MATCH($B65&amp;"/"&amp;O$1,Data!$1:$1,0)-1)))</f>
        <v>5</v>
      </c>
      <c r="P65" s="227" t="str">
        <f ca="1">IF(ISERROR(OFFSET(Data!$A$1,MATCH($A65,Data!$CG:$CG,0)-1,MATCH($B65&amp;"/"&amp;P$1,Data!$1:$1,0)-1))=TRUE,"",IF(OFFSET(Data!$A$1,MATCH($A65,Data!$CG:$CG,0)-1,MATCH($B65&amp;"/"&amp;P$1,Data!$1:$1,0)-1)=0,"",OFFSET(Data!$A$1,MATCH($A65,Data!$CG:$CG,0)-1,MATCH($B65&amp;"/"&amp;P$1,Data!$1:$1,0)-1)))</f>
        <v/>
      </c>
      <c r="Q65" s="227" t="str">
        <f ca="1">IF(ISERROR(OFFSET(Data!$A$1,MATCH($A65,Data!$CG:$CG,0)-1,MATCH($B65&amp;"/"&amp;Q$1,Data!$1:$1,0)-1))=TRUE,"",IF(OFFSET(Data!$A$1,MATCH($A65,Data!$CG:$CG,0)-1,MATCH($B65&amp;"/"&amp;Q$1,Data!$1:$1,0)-1)=0,"",OFFSET(Data!$A$1,MATCH($A65,Data!$CG:$CG,0)-1,MATCH($B65&amp;"/"&amp;Q$1,Data!$1:$1,0)-1)))</f>
        <v/>
      </c>
      <c r="R65" s="227" t="str">
        <f ca="1">IF(ISERROR(OFFSET(Data!$A$1,MATCH($A65,Data!$CG:$CG,0)-1,MATCH($B65&amp;"/"&amp;R$1,Data!$1:$1,0)-1))=TRUE,"",IF(OFFSET(Data!$A$1,MATCH($A65,Data!$CG:$CG,0)-1,MATCH($B65&amp;"/"&amp;R$1,Data!$1:$1,0)-1)=0,"",OFFSET(Data!$A$1,MATCH($A65,Data!$CG:$CG,0)-1,MATCH($B65&amp;"/"&amp;R$1,Data!$1:$1,0)-1)))</f>
        <v/>
      </c>
      <c r="S65" s="227" t="str">
        <f ca="1">IF(ISERROR(OFFSET(Data!$A$1,MATCH($A65,Data!$CG:$CG,0)-1,MATCH($B65&amp;"/"&amp;S$1,Data!$1:$1,0)-1))=TRUE,"",IF(OFFSET(Data!$A$1,MATCH($A65,Data!$CG:$CG,0)-1,MATCH($B65&amp;"/"&amp;S$1,Data!$1:$1,0)-1)=0,"",OFFSET(Data!$A$1,MATCH($A65,Data!$CG:$CG,0)-1,MATCH($B65&amp;"/"&amp;S$1,Data!$1:$1,0)-1)))</f>
        <v/>
      </c>
      <c r="T65" s="227" t="str">
        <f ca="1">IF(ISERROR(OFFSET(Data!$A$1,MATCH($A65,Data!$CG:$CG,0)-1,MATCH($B65&amp;"/"&amp;T$1,Data!$1:$1,0)-1))=TRUE,"",IF(OFFSET(Data!$A$1,MATCH($A65,Data!$CG:$CG,0)-1,MATCH($B65&amp;"/"&amp;T$1,Data!$1:$1,0)-1)=0,"",OFFSET(Data!$A$1,MATCH($A65,Data!$CG:$CG,0)-1,MATCH($B65&amp;"/"&amp;T$1,Data!$1:$1,0)-1)))</f>
        <v/>
      </c>
      <c r="U65" s="231" t="str">
        <f ca="1">IF(ISERROR(OFFSET(Data!$A$1,MATCH($A65,Data!$CG:$CG,0)-1,MATCH($B65&amp;"/"&amp;U$1,Data!$1:$1,0)-1))=TRUE,"",IF(OFFSET(Data!$A$1,MATCH($A65,Data!$CG:$CG,0)-1,MATCH($B65&amp;"/"&amp;U$1,Data!$1:$1,0)-1)=0,"",OFFSET(Data!$A$1,MATCH($A65,Data!$CG:$CG,0)-1,MATCH($B65&amp;"/"&amp;U$1,Data!$1:$1,0)-1)))</f>
        <v/>
      </c>
      <c r="V65" s="227" t="str">
        <f ca="1">IF(ISERROR(OFFSET(Data!$A$1,MATCH($A65,Data!$CG:$CG,0)-1,MATCH($B65&amp;"/"&amp;V$1,Data!$1:$1,0)-1))=TRUE,"",IF(OFFSET(Data!$A$1,MATCH($A65,Data!$CG:$CG,0)-1,MATCH($B65&amp;"/"&amp;V$1,Data!$1:$1,0)-1)=0,"",OFFSET(Data!$A$1,MATCH($A65,Data!$CG:$CG,0)-1,MATCH($B65&amp;"/"&amp;V$1,Data!$1:$1,0)-1)))</f>
        <v/>
      </c>
      <c r="W65" s="232" t="str">
        <f ca="1">IF(ISERROR(OFFSET(Data!$A$1,MATCH($A65,Data!$CG:$CG,0)-1,MATCH($B65&amp;"/"&amp;W$1,Data!$1:$1,0)-1))=TRUE,"",IF(OFFSET(Data!$A$1,MATCH($A65,Data!$CG:$CG,0)-1,MATCH($B65&amp;"/"&amp;W$1,Data!$1:$1,0)-1)=0,"",OFFSET(Data!$A$1,MATCH($A65,Data!$CG:$CG,0)-1,MATCH($B65&amp;"/"&amp;W$1,Data!$1:$1,0)-1)))</f>
        <v/>
      </c>
      <c r="X65" s="232" t="str">
        <f ca="1">IF(ISERROR(OFFSET(Data!$A$1,MATCH($A65,Data!$CG:$CG,0)-1,MATCH($B65&amp;"/"&amp;X$1,Data!$1:$1,0)-1))=TRUE,"",IF(OFFSET(Data!$A$1,MATCH($A65,Data!$CG:$CG,0)-1,MATCH($B65&amp;"/"&amp;X$1,Data!$1:$1,0)-1)=0,"",OFFSET(Data!$A$1,MATCH($A65,Data!$CG:$CG,0)-1,MATCH($B65&amp;"/"&amp;X$1,Data!$1:$1,0)-1)))</f>
        <v/>
      </c>
      <c r="Y65" s="232" t="str">
        <f ca="1">IF(ISERROR(OFFSET(Data!$A$1,MATCH($A65,Data!$CG:$CG,0)-1,MATCH($B65&amp;"/"&amp;Y$1,Data!$1:$1,0)-1))=TRUE,"",IF(OFFSET(Data!$A$1,MATCH($A65,Data!$CG:$CG,0)-1,MATCH($B65&amp;"/"&amp;Y$1,Data!$1:$1,0)-1)=0,"",OFFSET(Data!$A$1,MATCH($A65,Data!$CG:$CG,0)-1,MATCH($B65&amp;"/"&amp;Y$1,Data!$1:$1,0)-1)))</f>
        <v/>
      </c>
      <c r="Z65" s="232" t="str">
        <f ca="1">IF(ISERROR(OFFSET(Data!$A$1,MATCH($A65,Data!$CG:$CG,0)-1,MATCH($B65&amp;"/"&amp;Z$1,Data!$1:$1,0)-1))=TRUE,"",IF(OFFSET(Data!$A$1,MATCH($A65,Data!$CG:$CG,0)-1,MATCH($B65&amp;"/"&amp;Z$1,Data!$1:$1,0)-1)=0,"",OFFSET(Data!$A$1,MATCH($A65,Data!$CG:$CG,0)-1,MATCH($B65&amp;"/"&amp;Z$1,Data!$1:$1,0)-1)))</f>
        <v/>
      </c>
      <c r="AA65" s="232" t="str">
        <f ca="1">IF(ISERROR(OFFSET(Data!$A$1,MATCH($A65,Data!$CG:$CG,0)-1,MATCH($B65&amp;"/"&amp;AA$1,Data!$1:$1,0)-1))=TRUE,"",IF(OFFSET(Data!$A$1,MATCH($A65,Data!$CG:$CG,0)-1,MATCH($B65&amp;"/"&amp;AA$1,Data!$1:$1,0)-1)=0,"",OFFSET(Data!$A$1,MATCH($A65,Data!$CG:$CG,0)-1,MATCH($B65&amp;"/"&amp;AA$1,Data!$1:$1,0)-1)))</f>
        <v/>
      </c>
      <c r="AB65" s="232" t="str">
        <f ca="1">IF(ISERROR(OFFSET(Data!$A$1,MATCH($A65,Data!$CG:$CG,0)-1,MATCH($B65&amp;"/"&amp;AB$1,Data!$1:$1,0)-1))=TRUE,"",IF(OFFSET(Data!$A$1,MATCH($A65,Data!$CG:$CG,0)-1,MATCH($B65&amp;"/"&amp;AB$1,Data!$1:$1,0)-1)=0,"",OFFSET(Data!$A$1,MATCH($A65,Data!$CG:$CG,0)-1,MATCH($B65&amp;"/"&amp;AB$1,Data!$1:$1,0)-1)))</f>
        <v/>
      </c>
      <c r="AC65" s="232" t="str">
        <f ca="1">IF(ISERROR(OFFSET(Data!$A$1,MATCH($A65,Data!$CG:$CG,0)-1,MATCH($B65&amp;"/"&amp;AC$1,Data!$1:$1,0)-1))=TRUE,"",IF(OFFSET(Data!$A$1,MATCH($A65,Data!$CG:$CG,0)-1,MATCH($B65&amp;"/"&amp;AC$1,Data!$1:$1,0)-1)=0,"",OFFSET(Data!$A$1,MATCH($A65,Data!$CG:$CG,0)-1,MATCH($B65&amp;"/"&amp;AC$1,Data!$1:$1,0)-1)))</f>
        <v/>
      </c>
    </row>
    <row r="66" spans="1:29" s="227" customFormat="1" x14ac:dyDescent="0.25">
      <c r="A66" s="227" t="s">
        <v>138</v>
      </c>
      <c r="B66" s="227" t="s">
        <v>21</v>
      </c>
      <c r="C66" s="227">
        <f ca="1">IF(ISERROR(OFFSET(Data!$A$1,MATCH($A66,Data!$CG:$CG,0)-1,MATCH($B66&amp;"/"&amp;C$1,Data!$1:$1,0)-1))=TRUE,"",IF(OFFSET(Data!$A$1,MATCH($A66,Data!$CG:$CG,0)-1,MATCH($B66&amp;"/"&amp;C$1,Data!$1:$1,0)-1)=0,"",OFFSET(Data!$A$1,MATCH($A66,Data!$CG:$CG,0)-1,MATCH($B66&amp;"/"&amp;C$1,Data!$1:$1,0)-1)))</f>
        <v>3.68</v>
      </c>
      <c r="D66" s="227">
        <f ca="1">IF(ISERROR(OFFSET(Data!$A$1,MATCH($A66,Data!$CG:$CG,0)-1,MATCH($B66&amp;"/"&amp;D$1,Data!$1:$1,0)-1))=TRUE,"",IF(OFFSET(Data!$A$1,MATCH($A66,Data!$CG:$CG,0)-1,MATCH($B66&amp;"/"&amp;D$1,Data!$1:$1,0)-1)=0,"",OFFSET(Data!$A$1,MATCH($A66,Data!$CG:$CG,0)-1,MATCH($B66&amp;"/"&amp;D$1,Data!$1:$1,0)-1)))</f>
        <v>3.08</v>
      </c>
      <c r="E66" s="227">
        <f ca="1">IF(ISERROR(OFFSET(Data!$A$1,MATCH($A66,Data!$CG:$CG,0)-1,MATCH($B66&amp;"/"&amp;E$1,Data!$1:$1,0)-1))=TRUE,"",IF(OFFSET(Data!$A$1,MATCH($A66,Data!$CG:$CG,0)-1,MATCH($B66&amp;"/"&amp;E$1,Data!$1:$1,0)-1)=0,"",OFFSET(Data!$A$1,MATCH($A66,Data!$CG:$CG,0)-1,MATCH($B66&amp;"/"&amp;E$1,Data!$1:$1,0)-1)))</f>
        <v>4.16</v>
      </c>
      <c r="F66" s="227">
        <f ca="1">IF(ISERROR(OFFSET(Data!$A$1,MATCH($A66,Data!$CG:$CG,0)-1,MATCH($B66&amp;"/"&amp;F$1,Data!$1:$1,0)-1))=TRUE,"",IF(OFFSET(Data!$A$1,MATCH($A66,Data!$CG:$CG,0)-1,MATCH($B66&amp;"/"&amp;F$1,Data!$1:$1,0)-1)=0,"",OFFSET(Data!$A$1,MATCH($A66,Data!$CG:$CG,0)-1,MATCH($B66&amp;"/"&amp;F$1,Data!$1:$1,0)-1)))</f>
        <v>3.12</v>
      </c>
      <c r="G66" s="227">
        <f ca="1">IF(ISERROR(OFFSET(Data!$A$1,MATCH($A66,Data!$CG:$CG,0)-1,MATCH($B66&amp;"/"&amp;G$1,Data!$1:$1,0)-1))=TRUE,"",IF(OFFSET(Data!$A$1,MATCH($A66,Data!$CG:$CG,0)-1,MATCH($B66&amp;"/"&amp;G$1,Data!$1:$1,0)-1)=0,"",OFFSET(Data!$A$1,MATCH($A66,Data!$CG:$CG,0)-1,MATCH($B66&amp;"/"&amp;G$1,Data!$1:$1,0)-1)))</f>
        <v>3.48</v>
      </c>
      <c r="H66" s="227">
        <f ca="1">IF(ISERROR(OFFSET(Data!$A$1,MATCH($A66,Data!$CG:$CG,0)-1,MATCH($B66&amp;"/"&amp;H$1,Data!$1:$1,0)-1))=TRUE,"",IF(OFFSET(Data!$A$1,MATCH($A66,Data!$CG:$CG,0)-1,MATCH($B66&amp;"/"&amp;H$1,Data!$1:$1,0)-1)=0,"",OFFSET(Data!$A$1,MATCH($A66,Data!$CG:$CG,0)-1,MATCH($B66&amp;"/"&amp;H$1,Data!$1:$1,0)-1)))</f>
        <v>4.16</v>
      </c>
      <c r="I66" s="227">
        <f ca="1">IF(ISERROR(OFFSET(Data!$A$1,MATCH($A66,Data!$CG:$CG,0)-1,MATCH($B66&amp;"/"&amp;I$1,Data!$1:$1,0)-1))=TRUE,"",IF(OFFSET(Data!$A$1,MATCH($A66,Data!$CG:$CG,0)-1,MATCH($B66&amp;"/"&amp;I$1,Data!$1:$1,0)-1)=0,"",OFFSET(Data!$A$1,MATCH($A66,Data!$CG:$CG,0)-1,MATCH($B66&amp;"/"&amp;I$1,Data!$1:$1,0)-1)))</f>
        <v>3.36</v>
      </c>
      <c r="J66" s="227">
        <f ca="1">IF(ISERROR(OFFSET(Data!$A$1,MATCH($A66,Data!$CG:$CG,0)-1,MATCH($B66&amp;"/"&amp;J$1,Data!$1:$1,0)-1))=TRUE,"",IF(OFFSET(Data!$A$1,MATCH($A66,Data!$CG:$CG,0)-1,MATCH($B66&amp;"/"&amp;J$1,Data!$1:$1,0)-1)=0,"",OFFSET(Data!$A$1,MATCH($A66,Data!$CG:$CG,0)-1,MATCH($B66&amp;"/"&amp;J$1,Data!$1:$1,0)-1)))</f>
        <v>3.24</v>
      </c>
      <c r="K66" s="227">
        <f ca="1">IF(ISERROR(OFFSET(Data!$A$1,MATCH($A66,Data!$CG:$CG,0)-1,MATCH($B66&amp;"/"&amp;K$1,Data!$1:$1,0)-1))=TRUE,"",IF(OFFSET(Data!$A$1,MATCH($A66,Data!$CG:$CG,0)-1,MATCH($B66&amp;"/"&amp;K$1,Data!$1:$1,0)-1)=0,"",OFFSET(Data!$A$1,MATCH($A66,Data!$CG:$CG,0)-1,MATCH($B66&amp;"/"&amp;K$1,Data!$1:$1,0)-1)))</f>
        <v>5.04</v>
      </c>
      <c r="L66" s="227">
        <f ca="1">IF(ISERROR(OFFSET(Data!$A$1,MATCH($A66,Data!$CG:$CG,0)-1,MATCH($B66&amp;"/"&amp;L$1,Data!$1:$1,0)-1))=TRUE,"",IF(OFFSET(Data!$A$1,MATCH($A66,Data!$CG:$CG,0)-1,MATCH($B66&amp;"/"&amp;L$1,Data!$1:$1,0)-1)=0,"",OFFSET(Data!$A$1,MATCH($A66,Data!$CG:$CG,0)-1,MATCH($B66&amp;"/"&amp;L$1,Data!$1:$1,0)-1)))</f>
        <v>4.28</v>
      </c>
      <c r="M66" s="227">
        <f ca="1">IF(ISERROR(OFFSET(Data!$A$1,MATCH($A66,Data!$CG:$CG,0)-1,MATCH($B66&amp;"/"&amp;M$1,Data!$1:$1,0)-1))=TRUE,"",IF(OFFSET(Data!$A$1,MATCH($A66,Data!$CG:$CG,0)-1,MATCH($B66&amp;"/"&amp;M$1,Data!$1:$1,0)-1)=0,"",OFFSET(Data!$A$1,MATCH($A66,Data!$CG:$CG,0)-1,MATCH($B66&amp;"/"&amp;M$1,Data!$1:$1,0)-1)))</f>
        <v>3.88</v>
      </c>
      <c r="N66" s="227">
        <f ca="1">IF(ISERROR(OFFSET(Data!$A$1,MATCH($A66,Data!$CG:$CG,0)-1,MATCH($B66&amp;"/"&amp;N$1,Data!$1:$1,0)-1))=TRUE,"",IF(OFFSET(Data!$A$1,MATCH($A66,Data!$CG:$CG,0)-1,MATCH($B66&amp;"/"&amp;N$1,Data!$1:$1,0)-1)=0,"",OFFSET(Data!$A$1,MATCH($A66,Data!$CG:$CG,0)-1,MATCH($B66&amp;"/"&amp;N$1,Data!$1:$1,0)-1)))</f>
        <v>3.88</v>
      </c>
      <c r="O66" s="227">
        <f ca="1">IF(ISERROR(OFFSET(Data!$A$1,MATCH($A66,Data!$CG:$CG,0)-1,MATCH($B66&amp;"/"&amp;O$1,Data!$1:$1,0)-1))=TRUE,"",IF(OFFSET(Data!$A$1,MATCH($A66,Data!$CG:$CG,0)-1,MATCH($B66&amp;"/"&amp;O$1,Data!$1:$1,0)-1)=0,"",OFFSET(Data!$A$1,MATCH($A66,Data!$CG:$CG,0)-1,MATCH($B66&amp;"/"&amp;O$1,Data!$1:$1,0)-1)))</f>
        <v>5.16</v>
      </c>
      <c r="P66" s="227" t="str">
        <f ca="1">IF(ISERROR(OFFSET(Data!$A$1,MATCH($A66,Data!$CG:$CG,0)-1,MATCH($B66&amp;"/"&amp;P$1,Data!$1:$1,0)-1))=TRUE,"",IF(OFFSET(Data!$A$1,MATCH($A66,Data!$CG:$CG,0)-1,MATCH($B66&amp;"/"&amp;P$1,Data!$1:$1,0)-1)=0,"",OFFSET(Data!$A$1,MATCH($A66,Data!$CG:$CG,0)-1,MATCH($B66&amp;"/"&amp;P$1,Data!$1:$1,0)-1)))</f>
        <v/>
      </c>
      <c r="Q66" s="227" t="str">
        <f ca="1">IF(ISERROR(OFFSET(Data!$A$1,MATCH($A66,Data!$CG:$CG,0)-1,MATCH($B66&amp;"/"&amp;Q$1,Data!$1:$1,0)-1))=TRUE,"",IF(OFFSET(Data!$A$1,MATCH($A66,Data!$CG:$CG,0)-1,MATCH($B66&amp;"/"&amp;Q$1,Data!$1:$1,0)-1)=0,"",OFFSET(Data!$A$1,MATCH($A66,Data!$CG:$CG,0)-1,MATCH($B66&amp;"/"&amp;Q$1,Data!$1:$1,0)-1)))</f>
        <v/>
      </c>
      <c r="R66" s="227" t="str">
        <f ca="1">IF(ISERROR(OFFSET(Data!$A$1,MATCH($A66,Data!$CG:$CG,0)-1,MATCH($B66&amp;"/"&amp;R$1,Data!$1:$1,0)-1))=TRUE,"",IF(OFFSET(Data!$A$1,MATCH($A66,Data!$CG:$CG,0)-1,MATCH($B66&amp;"/"&amp;R$1,Data!$1:$1,0)-1)=0,"",OFFSET(Data!$A$1,MATCH($A66,Data!$CG:$CG,0)-1,MATCH($B66&amp;"/"&amp;R$1,Data!$1:$1,0)-1)))</f>
        <v/>
      </c>
      <c r="S66" s="227" t="str">
        <f ca="1">IF(ISERROR(OFFSET(Data!$A$1,MATCH($A66,Data!$CG:$CG,0)-1,MATCH($B66&amp;"/"&amp;S$1,Data!$1:$1,0)-1))=TRUE,"",IF(OFFSET(Data!$A$1,MATCH($A66,Data!$CG:$CG,0)-1,MATCH($B66&amp;"/"&amp;S$1,Data!$1:$1,0)-1)=0,"",OFFSET(Data!$A$1,MATCH($A66,Data!$CG:$CG,0)-1,MATCH($B66&amp;"/"&amp;S$1,Data!$1:$1,0)-1)))</f>
        <v/>
      </c>
      <c r="T66" s="227" t="str">
        <f ca="1">IF(ISERROR(OFFSET(Data!$A$1,MATCH($A66,Data!$CG:$CG,0)-1,MATCH($B66&amp;"/"&amp;T$1,Data!$1:$1,0)-1))=TRUE,"",IF(OFFSET(Data!$A$1,MATCH($A66,Data!$CG:$CG,0)-1,MATCH($B66&amp;"/"&amp;T$1,Data!$1:$1,0)-1)=0,"",OFFSET(Data!$A$1,MATCH($A66,Data!$CG:$CG,0)-1,MATCH($B66&amp;"/"&amp;T$1,Data!$1:$1,0)-1)))</f>
        <v/>
      </c>
      <c r="U66" s="231" t="str">
        <f ca="1">IF(ISERROR(OFFSET(Data!$A$1,MATCH($A66,Data!$CG:$CG,0)-1,MATCH($B66&amp;"/"&amp;U$1,Data!$1:$1,0)-1))=TRUE,"",IF(OFFSET(Data!$A$1,MATCH($A66,Data!$CG:$CG,0)-1,MATCH($B66&amp;"/"&amp;U$1,Data!$1:$1,0)-1)=0,"",OFFSET(Data!$A$1,MATCH($A66,Data!$CG:$CG,0)-1,MATCH($B66&amp;"/"&amp;U$1,Data!$1:$1,0)-1)))</f>
        <v/>
      </c>
      <c r="V66" s="227" t="str">
        <f ca="1">IF(ISERROR(OFFSET(Data!$A$1,MATCH($A66,Data!$CG:$CG,0)-1,MATCH($B66&amp;"/"&amp;V$1,Data!$1:$1,0)-1))=TRUE,"",IF(OFFSET(Data!$A$1,MATCH($A66,Data!$CG:$CG,0)-1,MATCH($B66&amp;"/"&amp;V$1,Data!$1:$1,0)-1)=0,"",OFFSET(Data!$A$1,MATCH($A66,Data!$CG:$CG,0)-1,MATCH($B66&amp;"/"&amp;V$1,Data!$1:$1,0)-1)))</f>
        <v/>
      </c>
      <c r="W66" s="232" t="str">
        <f ca="1">IF(ISERROR(OFFSET(Data!$A$1,MATCH($A66,Data!$CG:$CG,0)-1,MATCH($B66&amp;"/"&amp;W$1,Data!$1:$1,0)-1))=TRUE,"",IF(OFFSET(Data!$A$1,MATCH($A66,Data!$CG:$CG,0)-1,MATCH($B66&amp;"/"&amp;W$1,Data!$1:$1,0)-1)=0,"",OFFSET(Data!$A$1,MATCH($A66,Data!$CG:$CG,0)-1,MATCH($B66&amp;"/"&amp;W$1,Data!$1:$1,0)-1)))</f>
        <v/>
      </c>
      <c r="X66" s="232" t="str">
        <f ca="1">IF(ISERROR(OFFSET(Data!$A$1,MATCH($A66,Data!$CG:$CG,0)-1,MATCH($B66&amp;"/"&amp;X$1,Data!$1:$1,0)-1))=TRUE,"",IF(OFFSET(Data!$A$1,MATCH($A66,Data!$CG:$CG,0)-1,MATCH($B66&amp;"/"&amp;X$1,Data!$1:$1,0)-1)=0,"",OFFSET(Data!$A$1,MATCH($A66,Data!$CG:$CG,0)-1,MATCH($B66&amp;"/"&amp;X$1,Data!$1:$1,0)-1)))</f>
        <v/>
      </c>
      <c r="Y66" s="232" t="str">
        <f ca="1">IF(ISERROR(OFFSET(Data!$A$1,MATCH($A66,Data!$CG:$CG,0)-1,MATCH($B66&amp;"/"&amp;Y$1,Data!$1:$1,0)-1))=TRUE,"",IF(OFFSET(Data!$A$1,MATCH($A66,Data!$CG:$CG,0)-1,MATCH($B66&amp;"/"&amp;Y$1,Data!$1:$1,0)-1)=0,"",OFFSET(Data!$A$1,MATCH($A66,Data!$CG:$CG,0)-1,MATCH($B66&amp;"/"&amp;Y$1,Data!$1:$1,0)-1)))</f>
        <v/>
      </c>
      <c r="Z66" s="232" t="str">
        <f ca="1">IF(ISERROR(OFFSET(Data!$A$1,MATCH($A66,Data!$CG:$CG,0)-1,MATCH($B66&amp;"/"&amp;Z$1,Data!$1:$1,0)-1))=TRUE,"",IF(OFFSET(Data!$A$1,MATCH($A66,Data!$CG:$CG,0)-1,MATCH($B66&amp;"/"&amp;Z$1,Data!$1:$1,0)-1)=0,"",OFFSET(Data!$A$1,MATCH($A66,Data!$CG:$CG,0)-1,MATCH($B66&amp;"/"&amp;Z$1,Data!$1:$1,0)-1)))</f>
        <v/>
      </c>
      <c r="AA66" s="232" t="str">
        <f ca="1">IF(ISERROR(OFFSET(Data!$A$1,MATCH($A66,Data!$CG:$CG,0)-1,MATCH($B66&amp;"/"&amp;AA$1,Data!$1:$1,0)-1))=TRUE,"",IF(OFFSET(Data!$A$1,MATCH($A66,Data!$CG:$CG,0)-1,MATCH($B66&amp;"/"&amp;AA$1,Data!$1:$1,0)-1)=0,"",OFFSET(Data!$A$1,MATCH($A66,Data!$CG:$CG,0)-1,MATCH($B66&amp;"/"&amp;AA$1,Data!$1:$1,0)-1)))</f>
        <v/>
      </c>
      <c r="AB66" s="232" t="str">
        <f ca="1">IF(ISERROR(OFFSET(Data!$A$1,MATCH($A66,Data!$CG:$CG,0)-1,MATCH($B66&amp;"/"&amp;AB$1,Data!$1:$1,0)-1))=TRUE,"",IF(OFFSET(Data!$A$1,MATCH($A66,Data!$CG:$CG,0)-1,MATCH($B66&amp;"/"&amp;AB$1,Data!$1:$1,0)-1)=0,"",OFFSET(Data!$A$1,MATCH($A66,Data!$CG:$CG,0)-1,MATCH($B66&amp;"/"&amp;AB$1,Data!$1:$1,0)-1)))</f>
        <v/>
      </c>
      <c r="AC66" s="232" t="str">
        <f ca="1">IF(ISERROR(OFFSET(Data!$A$1,MATCH($A66,Data!$CG:$CG,0)-1,MATCH($B66&amp;"/"&amp;AC$1,Data!$1:$1,0)-1))=TRUE,"",IF(OFFSET(Data!$A$1,MATCH($A66,Data!$CG:$CG,0)-1,MATCH($B66&amp;"/"&amp;AC$1,Data!$1:$1,0)-1)=0,"",OFFSET(Data!$A$1,MATCH($A66,Data!$CG:$CG,0)-1,MATCH($B66&amp;"/"&amp;AC$1,Data!$1:$1,0)-1)))</f>
        <v/>
      </c>
    </row>
    <row r="67" spans="1:29" s="227" customFormat="1" x14ac:dyDescent="0.25">
      <c r="A67" s="227" t="s">
        <v>76</v>
      </c>
      <c r="B67" s="227" t="s">
        <v>21</v>
      </c>
      <c r="C67" s="227">
        <f ca="1">IF(ISERROR(OFFSET(Data!$A$1,MATCH($A67,Data!$CG:$CG,0)-1,MATCH($B67&amp;"/"&amp;C$1,Data!$1:$1,0)-1))=TRUE,"",IF(OFFSET(Data!$A$1,MATCH($A67,Data!$CG:$CG,0)-1,MATCH($B67&amp;"/"&amp;C$1,Data!$1:$1,0)-1)=0,"",OFFSET(Data!$A$1,MATCH($A67,Data!$CG:$CG,0)-1,MATCH($B67&amp;"/"&amp;C$1,Data!$1:$1,0)-1)))</f>
        <v>3.68</v>
      </c>
      <c r="D67" s="227">
        <f ca="1">IF(ISERROR(OFFSET(Data!$A$1,MATCH($A67,Data!$CG:$CG,0)-1,MATCH($B67&amp;"/"&amp;D$1,Data!$1:$1,0)-1))=TRUE,"",IF(OFFSET(Data!$A$1,MATCH($A67,Data!$CG:$CG,0)-1,MATCH($B67&amp;"/"&amp;D$1,Data!$1:$1,0)-1)=0,"",OFFSET(Data!$A$1,MATCH($A67,Data!$CG:$CG,0)-1,MATCH($B67&amp;"/"&amp;D$1,Data!$1:$1,0)-1)))</f>
        <v>3.08</v>
      </c>
      <c r="E67" s="227">
        <f ca="1">IF(ISERROR(OFFSET(Data!$A$1,MATCH($A67,Data!$CG:$CG,0)-1,MATCH($B67&amp;"/"&amp;E$1,Data!$1:$1,0)-1))=TRUE,"",IF(OFFSET(Data!$A$1,MATCH($A67,Data!$CG:$CG,0)-1,MATCH($B67&amp;"/"&amp;E$1,Data!$1:$1,0)-1)=0,"",OFFSET(Data!$A$1,MATCH($A67,Data!$CG:$CG,0)-1,MATCH($B67&amp;"/"&amp;E$1,Data!$1:$1,0)-1)))</f>
        <v>4.16</v>
      </c>
      <c r="F67" s="227">
        <f ca="1">IF(ISERROR(OFFSET(Data!$A$1,MATCH($A67,Data!$CG:$CG,0)-1,MATCH($B67&amp;"/"&amp;F$1,Data!$1:$1,0)-1))=TRUE,"",IF(OFFSET(Data!$A$1,MATCH($A67,Data!$CG:$CG,0)-1,MATCH($B67&amp;"/"&amp;F$1,Data!$1:$1,0)-1)=0,"",OFFSET(Data!$A$1,MATCH($A67,Data!$CG:$CG,0)-1,MATCH($B67&amp;"/"&amp;F$1,Data!$1:$1,0)-1)))</f>
        <v>3.12</v>
      </c>
      <c r="G67" s="227">
        <f ca="1">IF(ISERROR(OFFSET(Data!$A$1,MATCH($A67,Data!$CG:$CG,0)-1,MATCH($B67&amp;"/"&amp;G$1,Data!$1:$1,0)-1))=TRUE,"",IF(OFFSET(Data!$A$1,MATCH($A67,Data!$CG:$CG,0)-1,MATCH($B67&amp;"/"&amp;G$1,Data!$1:$1,0)-1)=0,"",OFFSET(Data!$A$1,MATCH($A67,Data!$CG:$CG,0)-1,MATCH($B67&amp;"/"&amp;G$1,Data!$1:$1,0)-1)))</f>
        <v>3.48</v>
      </c>
      <c r="H67" s="227">
        <f ca="1">IF(ISERROR(OFFSET(Data!$A$1,MATCH($A67,Data!$CG:$CG,0)-1,MATCH($B67&amp;"/"&amp;H$1,Data!$1:$1,0)-1))=TRUE,"",IF(OFFSET(Data!$A$1,MATCH($A67,Data!$CG:$CG,0)-1,MATCH($B67&amp;"/"&amp;H$1,Data!$1:$1,0)-1)=0,"",OFFSET(Data!$A$1,MATCH($A67,Data!$CG:$CG,0)-1,MATCH($B67&amp;"/"&amp;H$1,Data!$1:$1,0)-1)))</f>
        <v>4.16</v>
      </c>
      <c r="I67" s="227">
        <f ca="1">IF(ISERROR(OFFSET(Data!$A$1,MATCH($A67,Data!$CG:$CG,0)-1,MATCH($B67&amp;"/"&amp;I$1,Data!$1:$1,0)-1))=TRUE,"",IF(OFFSET(Data!$A$1,MATCH($A67,Data!$CG:$CG,0)-1,MATCH($B67&amp;"/"&amp;I$1,Data!$1:$1,0)-1)=0,"",OFFSET(Data!$A$1,MATCH($A67,Data!$CG:$CG,0)-1,MATCH($B67&amp;"/"&amp;I$1,Data!$1:$1,0)-1)))</f>
        <v>3.36</v>
      </c>
      <c r="J67" s="227">
        <f ca="1">IF(ISERROR(OFFSET(Data!$A$1,MATCH($A67,Data!$CG:$CG,0)-1,MATCH($B67&amp;"/"&amp;J$1,Data!$1:$1,0)-1))=TRUE,"",IF(OFFSET(Data!$A$1,MATCH($A67,Data!$CG:$CG,0)-1,MATCH($B67&amp;"/"&amp;J$1,Data!$1:$1,0)-1)=0,"",OFFSET(Data!$A$1,MATCH($A67,Data!$CG:$CG,0)-1,MATCH($B67&amp;"/"&amp;J$1,Data!$1:$1,0)-1)))</f>
        <v>3.24</v>
      </c>
      <c r="K67" s="227">
        <f ca="1">IF(ISERROR(OFFSET(Data!$A$1,MATCH($A67,Data!$CG:$CG,0)-1,MATCH($B67&amp;"/"&amp;K$1,Data!$1:$1,0)-1))=TRUE,"",IF(OFFSET(Data!$A$1,MATCH($A67,Data!$CG:$CG,0)-1,MATCH($B67&amp;"/"&amp;K$1,Data!$1:$1,0)-1)=0,"",OFFSET(Data!$A$1,MATCH($A67,Data!$CG:$CG,0)-1,MATCH($B67&amp;"/"&amp;K$1,Data!$1:$1,0)-1)))</f>
        <v>5.04</v>
      </c>
      <c r="L67" s="227">
        <f ca="1">IF(ISERROR(OFFSET(Data!$A$1,MATCH($A67,Data!$CG:$CG,0)-1,MATCH($B67&amp;"/"&amp;L$1,Data!$1:$1,0)-1))=TRUE,"",IF(OFFSET(Data!$A$1,MATCH($A67,Data!$CG:$CG,0)-1,MATCH($B67&amp;"/"&amp;L$1,Data!$1:$1,0)-1)=0,"",OFFSET(Data!$A$1,MATCH($A67,Data!$CG:$CG,0)-1,MATCH($B67&amp;"/"&amp;L$1,Data!$1:$1,0)-1)))</f>
        <v>4.28</v>
      </c>
      <c r="M67" s="227">
        <f ca="1">IF(ISERROR(OFFSET(Data!$A$1,MATCH($A67,Data!$CG:$CG,0)-1,MATCH($B67&amp;"/"&amp;M$1,Data!$1:$1,0)-1))=TRUE,"",IF(OFFSET(Data!$A$1,MATCH($A67,Data!$CG:$CG,0)-1,MATCH($B67&amp;"/"&amp;M$1,Data!$1:$1,0)-1)=0,"",OFFSET(Data!$A$1,MATCH($A67,Data!$CG:$CG,0)-1,MATCH($B67&amp;"/"&amp;M$1,Data!$1:$1,0)-1)))</f>
        <v>3.88</v>
      </c>
      <c r="N67" s="227">
        <f ca="1">IF(ISERROR(OFFSET(Data!$A$1,MATCH($A67,Data!$CG:$CG,0)-1,MATCH($B67&amp;"/"&amp;N$1,Data!$1:$1,0)-1))=TRUE,"",IF(OFFSET(Data!$A$1,MATCH($A67,Data!$CG:$CG,0)-1,MATCH($B67&amp;"/"&amp;N$1,Data!$1:$1,0)-1)=0,"",OFFSET(Data!$A$1,MATCH($A67,Data!$CG:$CG,0)-1,MATCH($B67&amp;"/"&amp;N$1,Data!$1:$1,0)-1)))</f>
        <v>3.88</v>
      </c>
      <c r="O67" s="227">
        <f ca="1">IF(ISERROR(OFFSET(Data!$A$1,MATCH($A67,Data!$CG:$CG,0)-1,MATCH($B67&amp;"/"&amp;O$1,Data!$1:$1,0)-1))=TRUE,"",IF(OFFSET(Data!$A$1,MATCH($A67,Data!$CG:$CG,0)-1,MATCH($B67&amp;"/"&amp;O$1,Data!$1:$1,0)-1)=0,"",OFFSET(Data!$A$1,MATCH($A67,Data!$CG:$CG,0)-1,MATCH($B67&amp;"/"&amp;O$1,Data!$1:$1,0)-1)))</f>
        <v>5.16</v>
      </c>
      <c r="P67" s="227" t="str">
        <f ca="1">IF(ISERROR(OFFSET(Data!$A$1,MATCH($A67,Data!$CG:$CG,0)-1,MATCH($B67&amp;"/"&amp;P$1,Data!$1:$1,0)-1))=TRUE,"",IF(OFFSET(Data!$A$1,MATCH($A67,Data!$CG:$CG,0)-1,MATCH($B67&amp;"/"&amp;P$1,Data!$1:$1,0)-1)=0,"",OFFSET(Data!$A$1,MATCH($A67,Data!$CG:$CG,0)-1,MATCH($B67&amp;"/"&amp;P$1,Data!$1:$1,0)-1)))</f>
        <v/>
      </c>
      <c r="Q67" s="227" t="str">
        <f ca="1">IF(ISERROR(OFFSET(Data!$A$1,MATCH($A67,Data!$CG:$CG,0)-1,MATCH($B67&amp;"/"&amp;Q$1,Data!$1:$1,0)-1))=TRUE,"",IF(OFFSET(Data!$A$1,MATCH($A67,Data!$CG:$CG,0)-1,MATCH($B67&amp;"/"&amp;Q$1,Data!$1:$1,0)-1)=0,"",OFFSET(Data!$A$1,MATCH($A67,Data!$CG:$CG,0)-1,MATCH($B67&amp;"/"&amp;Q$1,Data!$1:$1,0)-1)))</f>
        <v/>
      </c>
      <c r="R67" s="227" t="str">
        <f ca="1">IF(ISERROR(OFFSET(Data!$A$1,MATCH($A67,Data!$CG:$CG,0)-1,MATCH($B67&amp;"/"&amp;R$1,Data!$1:$1,0)-1))=TRUE,"",IF(OFFSET(Data!$A$1,MATCH($A67,Data!$CG:$CG,0)-1,MATCH($B67&amp;"/"&amp;R$1,Data!$1:$1,0)-1)=0,"",OFFSET(Data!$A$1,MATCH($A67,Data!$CG:$CG,0)-1,MATCH($B67&amp;"/"&amp;R$1,Data!$1:$1,0)-1)))</f>
        <v/>
      </c>
      <c r="S67" s="227" t="str">
        <f ca="1">IF(ISERROR(OFFSET(Data!$A$1,MATCH($A67,Data!$CG:$CG,0)-1,MATCH($B67&amp;"/"&amp;S$1,Data!$1:$1,0)-1))=TRUE,"",IF(OFFSET(Data!$A$1,MATCH($A67,Data!$CG:$CG,0)-1,MATCH($B67&amp;"/"&amp;S$1,Data!$1:$1,0)-1)=0,"",OFFSET(Data!$A$1,MATCH($A67,Data!$CG:$CG,0)-1,MATCH($B67&amp;"/"&amp;S$1,Data!$1:$1,0)-1)))</f>
        <v/>
      </c>
      <c r="T67" s="227" t="str">
        <f ca="1">IF(ISERROR(OFFSET(Data!$A$1,MATCH($A67,Data!$CG:$CG,0)-1,MATCH($B67&amp;"/"&amp;T$1,Data!$1:$1,0)-1))=TRUE,"",IF(OFFSET(Data!$A$1,MATCH($A67,Data!$CG:$CG,0)-1,MATCH($B67&amp;"/"&amp;T$1,Data!$1:$1,0)-1)=0,"",OFFSET(Data!$A$1,MATCH($A67,Data!$CG:$CG,0)-1,MATCH($B67&amp;"/"&amp;T$1,Data!$1:$1,0)-1)))</f>
        <v/>
      </c>
      <c r="U67" s="231" t="str">
        <f ca="1">IF(ISERROR(OFFSET(Data!$A$1,MATCH($A67,Data!$CG:$CG,0)-1,MATCH($B67&amp;"/"&amp;U$1,Data!$1:$1,0)-1))=TRUE,"",IF(OFFSET(Data!$A$1,MATCH($A67,Data!$CG:$CG,0)-1,MATCH($B67&amp;"/"&amp;U$1,Data!$1:$1,0)-1)=0,"",OFFSET(Data!$A$1,MATCH($A67,Data!$CG:$CG,0)-1,MATCH($B67&amp;"/"&amp;U$1,Data!$1:$1,0)-1)))</f>
        <v/>
      </c>
      <c r="V67" s="227" t="str">
        <f ca="1">IF(ISERROR(OFFSET(Data!$A$1,MATCH($A67,Data!$CG:$CG,0)-1,MATCH($B67&amp;"/"&amp;V$1,Data!$1:$1,0)-1))=TRUE,"",IF(OFFSET(Data!$A$1,MATCH($A67,Data!$CG:$CG,0)-1,MATCH($B67&amp;"/"&amp;V$1,Data!$1:$1,0)-1)=0,"",OFFSET(Data!$A$1,MATCH($A67,Data!$CG:$CG,0)-1,MATCH($B67&amp;"/"&amp;V$1,Data!$1:$1,0)-1)))</f>
        <v/>
      </c>
      <c r="W67" s="232" t="str">
        <f ca="1">IF(ISERROR(OFFSET(Data!$A$1,MATCH($A67,Data!$CG:$CG,0)-1,MATCH($B67&amp;"/"&amp;W$1,Data!$1:$1,0)-1))=TRUE,"",IF(OFFSET(Data!$A$1,MATCH($A67,Data!$CG:$CG,0)-1,MATCH($B67&amp;"/"&amp;W$1,Data!$1:$1,0)-1)=0,"",OFFSET(Data!$A$1,MATCH($A67,Data!$CG:$CG,0)-1,MATCH($B67&amp;"/"&amp;W$1,Data!$1:$1,0)-1)))</f>
        <v/>
      </c>
      <c r="X67" s="232" t="str">
        <f ca="1">IF(ISERROR(OFFSET(Data!$A$1,MATCH($A67,Data!$CG:$CG,0)-1,MATCH($B67&amp;"/"&amp;X$1,Data!$1:$1,0)-1))=TRUE,"",IF(OFFSET(Data!$A$1,MATCH($A67,Data!$CG:$CG,0)-1,MATCH($B67&amp;"/"&amp;X$1,Data!$1:$1,0)-1)=0,"",OFFSET(Data!$A$1,MATCH($A67,Data!$CG:$CG,0)-1,MATCH($B67&amp;"/"&amp;X$1,Data!$1:$1,0)-1)))</f>
        <v/>
      </c>
      <c r="Y67" s="232" t="str">
        <f ca="1">IF(ISERROR(OFFSET(Data!$A$1,MATCH($A67,Data!$CG:$CG,0)-1,MATCH($B67&amp;"/"&amp;Y$1,Data!$1:$1,0)-1))=TRUE,"",IF(OFFSET(Data!$A$1,MATCH($A67,Data!$CG:$CG,0)-1,MATCH($B67&amp;"/"&amp;Y$1,Data!$1:$1,0)-1)=0,"",OFFSET(Data!$A$1,MATCH($A67,Data!$CG:$CG,0)-1,MATCH($B67&amp;"/"&amp;Y$1,Data!$1:$1,0)-1)))</f>
        <v/>
      </c>
      <c r="Z67" s="232" t="str">
        <f ca="1">IF(ISERROR(OFFSET(Data!$A$1,MATCH($A67,Data!$CG:$CG,0)-1,MATCH($B67&amp;"/"&amp;Z$1,Data!$1:$1,0)-1))=TRUE,"",IF(OFFSET(Data!$A$1,MATCH($A67,Data!$CG:$CG,0)-1,MATCH($B67&amp;"/"&amp;Z$1,Data!$1:$1,0)-1)=0,"",OFFSET(Data!$A$1,MATCH($A67,Data!$CG:$CG,0)-1,MATCH($B67&amp;"/"&amp;Z$1,Data!$1:$1,0)-1)))</f>
        <v/>
      </c>
      <c r="AA67" s="232" t="str">
        <f ca="1">IF(ISERROR(OFFSET(Data!$A$1,MATCH($A67,Data!$CG:$CG,0)-1,MATCH($B67&amp;"/"&amp;AA$1,Data!$1:$1,0)-1))=TRUE,"",IF(OFFSET(Data!$A$1,MATCH($A67,Data!$CG:$CG,0)-1,MATCH($B67&amp;"/"&amp;AA$1,Data!$1:$1,0)-1)=0,"",OFFSET(Data!$A$1,MATCH($A67,Data!$CG:$CG,0)-1,MATCH($B67&amp;"/"&amp;AA$1,Data!$1:$1,0)-1)))</f>
        <v/>
      </c>
      <c r="AB67" s="232" t="str">
        <f ca="1">IF(ISERROR(OFFSET(Data!$A$1,MATCH($A67,Data!$CG:$CG,0)-1,MATCH($B67&amp;"/"&amp;AB$1,Data!$1:$1,0)-1))=TRUE,"",IF(OFFSET(Data!$A$1,MATCH($A67,Data!$CG:$CG,0)-1,MATCH($B67&amp;"/"&amp;AB$1,Data!$1:$1,0)-1)=0,"",OFFSET(Data!$A$1,MATCH($A67,Data!$CG:$CG,0)-1,MATCH($B67&amp;"/"&amp;AB$1,Data!$1:$1,0)-1)))</f>
        <v/>
      </c>
      <c r="AC67" s="232" t="str">
        <f ca="1">IF(ISERROR(OFFSET(Data!$A$1,MATCH($A67,Data!$CG:$CG,0)-1,MATCH($B67&amp;"/"&amp;AC$1,Data!$1:$1,0)-1))=TRUE,"",IF(OFFSET(Data!$A$1,MATCH($A67,Data!$CG:$CG,0)-1,MATCH($B67&amp;"/"&amp;AC$1,Data!$1:$1,0)-1)=0,"",OFFSET(Data!$A$1,MATCH($A67,Data!$CG:$CG,0)-1,MATCH($B67&amp;"/"&amp;AC$1,Data!$1:$1,0)-1)))</f>
        <v/>
      </c>
    </row>
    <row r="68" spans="1:29" s="227" customFormat="1" x14ac:dyDescent="0.25">
      <c r="A68" s="227" t="s">
        <v>186</v>
      </c>
      <c r="B68" s="227" t="s">
        <v>21</v>
      </c>
      <c r="C68" s="227">
        <f ca="1">IF(ISERROR(OFFSET(Data!$A$1,MATCH($A68,Data!$CG:$CG,0)-1,MATCH($B68&amp;"/"&amp;C$1,Data!$1:$1,0)-1))=TRUE,"",IF(OFFSET(Data!$A$1,MATCH($A68,Data!$CG:$CG,0)-1,MATCH($B68&amp;"/"&amp;C$1,Data!$1:$1,0)-1)=0,"",OFFSET(Data!$A$1,MATCH($A68,Data!$CG:$CG,0)-1,MATCH($B68&amp;"/"&amp;C$1,Data!$1:$1,0)-1)))</f>
        <v>3</v>
      </c>
      <c r="D68" s="227">
        <f ca="1">IF(ISERROR(OFFSET(Data!$A$1,MATCH($A68,Data!$CG:$CG,0)-1,MATCH($B68&amp;"/"&amp;D$1,Data!$1:$1,0)-1))=TRUE,"",IF(OFFSET(Data!$A$1,MATCH($A68,Data!$CG:$CG,0)-1,MATCH($B68&amp;"/"&amp;D$1,Data!$1:$1,0)-1)=0,"",OFFSET(Data!$A$1,MATCH($A68,Data!$CG:$CG,0)-1,MATCH($B68&amp;"/"&amp;D$1,Data!$1:$1,0)-1)))</f>
        <v>3</v>
      </c>
      <c r="E68" s="227">
        <f ca="1">IF(ISERROR(OFFSET(Data!$A$1,MATCH($A68,Data!$CG:$CG,0)-1,MATCH($B68&amp;"/"&amp;E$1,Data!$1:$1,0)-1))=TRUE,"",IF(OFFSET(Data!$A$1,MATCH($A68,Data!$CG:$CG,0)-1,MATCH($B68&amp;"/"&amp;E$1,Data!$1:$1,0)-1)=0,"",OFFSET(Data!$A$1,MATCH($A68,Data!$CG:$CG,0)-1,MATCH($B68&amp;"/"&amp;E$1,Data!$1:$1,0)-1)))</f>
        <v>4</v>
      </c>
      <c r="F68" s="227">
        <f ca="1">IF(ISERROR(OFFSET(Data!$A$1,MATCH($A68,Data!$CG:$CG,0)-1,MATCH($B68&amp;"/"&amp;F$1,Data!$1:$1,0)-1))=TRUE,"",IF(OFFSET(Data!$A$1,MATCH($A68,Data!$CG:$CG,0)-1,MATCH($B68&amp;"/"&amp;F$1,Data!$1:$1,0)-1)=0,"",OFFSET(Data!$A$1,MATCH($A68,Data!$CG:$CG,0)-1,MATCH($B68&amp;"/"&amp;F$1,Data!$1:$1,0)-1)))</f>
        <v>5</v>
      </c>
      <c r="G68" s="227">
        <f ca="1">IF(ISERROR(OFFSET(Data!$A$1,MATCH($A68,Data!$CG:$CG,0)-1,MATCH($B68&amp;"/"&amp;G$1,Data!$1:$1,0)-1))=TRUE,"",IF(OFFSET(Data!$A$1,MATCH($A68,Data!$CG:$CG,0)-1,MATCH($B68&amp;"/"&amp;G$1,Data!$1:$1,0)-1)=0,"",OFFSET(Data!$A$1,MATCH($A68,Data!$CG:$CG,0)-1,MATCH($B68&amp;"/"&amp;G$1,Data!$1:$1,0)-1)))</f>
        <v>4</v>
      </c>
      <c r="H68" s="227">
        <f ca="1">IF(ISERROR(OFFSET(Data!$A$1,MATCH($A68,Data!$CG:$CG,0)-1,MATCH($B68&amp;"/"&amp;H$1,Data!$1:$1,0)-1))=TRUE,"",IF(OFFSET(Data!$A$1,MATCH($A68,Data!$CG:$CG,0)-1,MATCH($B68&amp;"/"&amp;H$1,Data!$1:$1,0)-1)=0,"",OFFSET(Data!$A$1,MATCH($A68,Data!$CG:$CG,0)-1,MATCH($B68&amp;"/"&amp;H$1,Data!$1:$1,0)-1)))</f>
        <v>4</v>
      </c>
      <c r="I68" s="227">
        <f ca="1">IF(ISERROR(OFFSET(Data!$A$1,MATCH($A68,Data!$CG:$CG,0)-1,MATCH($B68&amp;"/"&amp;I$1,Data!$1:$1,0)-1))=TRUE,"",IF(OFFSET(Data!$A$1,MATCH($A68,Data!$CG:$CG,0)-1,MATCH($B68&amp;"/"&amp;I$1,Data!$1:$1,0)-1)=0,"",OFFSET(Data!$A$1,MATCH($A68,Data!$CG:$CG,0)-1,MATCH($B68&amp;"/"&amp;I$1,Data!$1:$1,0)-1)))</f>
        <v>4</v>
      </c>
      <c r="J68" s="227">
        <f ca="1">IF(ISERROR(OFFSET(Data!$A$1,MATCH($A68,Data!$CG:$CG,0)-1,MATCH($B68&amp;"/"&amp;J$1,Data!$1:$1,0)-1))=TRUE,"",IF(OFFSET(Data!$A$1,MATCH($A68,Data!$CG:$CG,0)-1,MATCH($B68&amp;"/"&amp;J$1,Data!$1:$1,0)-1)=0,"",OFFSET(Data!$A$1,MATCH($A68,Data!$CG:$CG,0)-1,MATCH($B68&amp;"/"&amp;J$1,Data!$1:$1,0)-1)))</f>
        <v>3</v>
      </c>
      <c r="K68" s="227">
        <f ca="1">IF(ISERROR(OFFSET(Data!$A$1,MATCH($A68,Data!$CG:$CG,0)-1,MATCH($B68&amp;"/"&amp;K$1,Data!$1:$1,0)-1))=TRUE,"",IF(OFFSET(Data!$A$1,MATCH($A68,Data!$CG:$CG,0)-1,MATCH($B68&amp;"/"&amp;K$1,Data!$1:$1,0)-1)=0,"",OFFSET(Data!$A$1,MATCH($A68,Data!$CG:$CG,0)-1,MATCH($B68&amp;"/"&amp;K$1,Data!$1:$1,0)-1)))</f>
        <v>4</v>
      </c>
      <c r="L68" s="227">
        <f ca="1">IF(ISERROR(OFFSET(Data!$A$1,MATCH($A68,Data!$CG:$CG,0)-1,MATCH($B68&amp;"/"&amp;L$1,Data!$1:$1,0)-1))=TRUE,"",IF(OFFSET(Data!$A$1,MATCH($A68,Data!$CG:$CG,0)-1,MATCH($B68&amp;"/"&amp;L$1,Data!$1:$1,0)-1)=0,"",OFFSET(Data!$A$1,MATCH($A68,Data!$CG:$CG,0)-1,MATCH($B68&amp;"/"&amp;L$1,Data!$1:$1,0)-1)))</f>
        <v>5</v>
      </c>
      <c r="M68" s="227">
        <f ca="1">IF(ISERROR(OFFSET(Data!$A$1,MATCH($A68,Data!$CG:$CG,0)-1,MATCH($B68&amp;"/"&amp;M$1,Data!$1:$1,0)-1))=TRUE,"",IF(OFFSET(Data!$A$1,MATCH($A68,Data!$CG:$CG,0)-1,MATCH($B68&amp;"/"&amp;M$1,Data!$1:$1,0)-1)=0,"",OFFSET(Data!$A$1,MATCH($A68,Data!$CG:$CG,0)-1,MATCH($B68&amp;"/"&amp;M$1,Data!$1:$1,0)-1)))</f>
        <v>5</v>
      </c>
      <c r="N68" s="227">
        <f ca="1">IF(ISERROR(OFFSET(Data!$A$1,MATCH($A68,Data!$CG:$CG,0)-1,MATCH($B68&amp;"/"&amp;N$1,Data!$1:$1,0)-1))=TRUE,"",IF(OFFSET(Data!$A$1,MATCH($A68,Data!$CG:$CG,0)-1,MATCH($B68&amp;"/"&amp;N$1,Data!$1:$1,0)-1)=0,"",OFFSET(Data!$A$1,MATCH($A68,Data!$CG:$CG,0)-1,MATCH($B68&amp;"/"&amp;N$1,Data!$1:$1,0)-1)))</f>
        <v>4</v>
      </c>
      <c r="O68" s="227">
        <f ca="1">IF(ISERROR(OFFSET(Data!$A$1,MATCH($A68,Data!$CG:$CG,0)-1,MATCH($B68&amp;"/"&amp;O$1,Data!$1:$1,0)-1))=TRUE,"",IF(OFFSET(Data!$A$1,MATCH($A68,Data!$CG:$CG,0)-1,MATCH($B68&amp;"/"&amp;O$1,Data!$1:$1,0)-1)=0,"",OFFSET(Data!$A$1,MATCH($A68,Data!$CG:$CG,0)-1,MATCH($B68&amp;"/"&amp;O$1,Data!$1:$1,0)-1)))</f>
        <v>5</v>
      </c>
      <c r="P68" s="227" t="str">
        <f ca="1">IF(ISERROR(OFFSET(Data!$A$1,MATCH($A68,Data!$CG:$CG,0)-1,MATCH($B68&amp;"/"&amp;P$1,Data!$1:$1,0)-1))=TRUE,"",IF(OFFSET(Data!$A$1,MATCH($A68,Data!$CG:$CG,0)-1,MATCH($B68&amp;"/"&amp;P$1,Data!$1:$1,0)-1)=0,"",OFFSET(Data!$A$1,MATCH($A68,Data!$CG:$CG,0)-1,MATCH($B68&amp;"/"&amp;P$1,Data!$1:$1,0)-1)))</f>
        <v/>
      </c>
      <c r="Q68" s="227" t="str">
        <f ca="1">IF(ISERROR(OFFSET(Data!$A$1,MATCH($A68,Data!$CG:$CG,0)-1,MATCH($B68&amp;"/"&amp;Q$1,Data!$1:$1,0)-1))=TRUE,"",IF(OFFSET(Data!$A$1,MATCH($A68,Data!$CG:$CG,0)-1,MATCH($B68&amp;"/"&amp;Q$1,Data!$1:$1,0)-1)=0,"",OFFSET(Data!$A$1,MATCH($A68,Data!$CG:$CG,0)-1,MATCH($B68&amp;"/"&amp;Q$1,Data!$1:$1,0)-1)))</f>
        <v/>
      </c>
      <c r="R68" s="227" t="str">
        <f ca="1">IF(ISERROR(OFFSET(Data!$A$1,MATCH($A68,Data!$CG:$CG,0)-1,MATCH($B68&amp;"/"&amp;R$1,Data!$1:$1,0)-1))=TRUE,"",IF(OFFSET(Data!$A$1,MATCH($A68,Data!$CG:$CG,0)-1,MATCH($B68&amp;"/"&amp;R$1,Data!$1:$1,0)-1)=0,"",OFFSET(Data!$A$1,MATCH($A68,Data!$CG:$CG,0)-1,MATCH($B68&amp;"/"&amp;R$1,Data!$1:$1,0)-1)))</f>
        <v/>
      </c>
      <c r="S68" s="227" t="str">
        <f ca="1">IF(ISERROR(OFFSET(Data!$A$1,MATCH($A68,Data!$CG:$CG,0)-1,MATCH($B68&amp;"/"&amp;S$1,Data!$1:$1,0)-1))=TRUE,"",IF(OFFSET(Data!$A$1,MATCH($A68,Data!$CG:$CG,0)-1,MATCH($B68&amp;"/"&amp;S$1,Data!$1:$1,0)-1)=0,"",OFFSET(Data!$A$1,MATCH($A68,Data!$CG:$CG,0)-1,MATCH($B68&amp;"/"&amp;S$1,Data!$1:$1,0)-1)))</f>
        <v/>
      </c>
      <c r="T68" s="227" t="str">
        <f ca="1">IF(ISERROR(OFFSET(Data!$A$1,MATCH($A68,Data!$CG:$CG,0)-1,MATCH($B68&amp;"/"&amp;T$1,Data!$1:$1,0)-1))=TRUE,"",IF(OFFSET(Data!$A$1,MATCH($A68,Data!$CG:$CG,0)-1,MATCH($B68&amp;"/"&amp;T$1,Data!$1:$1,0)-1)=0,"",OFFSET(Data!$A$1,MATCH($A68,Data!$CG:$CG,0)-1,MATCH($B68&amp;"/"&amp;T$1,Data!$1:$1,0)-1)))</f>
        <v/>
      </c>
      <c r="U68" s="231" t="str">
        <f ca="1">IF(ISERROR(OFFSET(Data!$A$1,MATCH($A68,Data!$CG:$CG,0)-1,MATCH($B68&amp;"/"&amp;U$1,Data!$1:$1,0)-1))=TRUE,"",IF(OFFSET(Data!$A$1,MATCH($A68,Data!$CG:$CG,0)-1,MATCH($B68&amp;"/"&amp;U$1,Data!$1:$1,0)-1)=0,"",OFFSET(Data!$A$1,MATCH($A68,Data!$CG:$CG,0)-1,MATCH($B68&amp;"/"&amp;U$1,Data!$1:$1,0)-1)))</f>
        <v/>
      </c>
      <c r="V68" s="227" t="str">
        <f ca="1">IF(ISERROR(OFFSET(Data!$A$1,MATCH($A68,Data!$CG:$CG,0)-1,MATCH($B68&amp;"/"&amp;V$1,Data!$1:$1,0)-1))=TRUE,"",IF(OFFSET(Data!$A$1,MATCH($A68,Data!$CG:$CG,0)-1,MATCH($B68&amp;"/"&amp;V$1,Data!$1:$1,0)-1)=0,"",OFFSET(Data!$A$1,MATCH($A68,Data!$CG:$CG,0)-1,MATCH($B68&amp;"/"&amp;V$1,Data!$1:$1,0)-1)))</f>
        <v/>
      </c>
      <c r="W68" s="232" t="str">
        <f ca="1">IF(ISERROR(OFFSET(Data!$A$1,MATCH($A68,Data!$CG:$CG,0)-1,MATCH($B68&amp;"/"&amp;W$1,Data!$1:$1,0)-1))=TRUE,"",IF(OFFSET(Data!$A$1,MATCH($A68,Data!$CG:$CG,0)-1,MATCH($B68&amp;"/"&amp;W$1,Data!$1:$1,0)-1)=0,"",OFFSET(Data!$A$1,MATCH($A68,Data!$CG:$CG,0)-1,MATCH($B68&amp;"/"&amp;W$1,Data!$1:$1,0)-1)))</f>
        <v/>
      </c>
      <c r="X68" s="232" t="str">
        <f ca="1">IF(ISERROR(OFFSET(Data!$A$1,MATCH($A68,Data!$CG:$CG,0)-1,MATCH($B68&amp;"/"&amp;X$1,Data!$1:$1,0)-1))=TRUE,"",IF(OFFSET(Data!$A$1,MATCH($A68,Data!$CG:$CG,0)-1,MATCH($B68&amp;"/"&amp;X$1,Data!$1:$1,0)-1)=0,"",OFFSET(Data!$A$1,MATCH($A68,Data!$CG:$CG,0)-1,MATCH($B68&amp;"/"&amp;X$1,Data!$1:$1,0)-1)))</f>
        <v/>
      </c>
      <c r="Y68" s="232" t="str">
        <f ca="1">IF(ISERROR(OFFSET(Data!$A$1,MATCH($A68,Data!$CG:$CG,0)-1,MATCH($B68&amp;"/"&amp;Y$1,Data!$1:$1,0)-1))=TRUE,"",IF(OFFSET(Data!$A$1,MATCH($A68,Data!$CG:$CG,0)-1,MATCH($B68&amp;"/"&amp;Y$1,Data!$1:$1,0)-1)=0,"",OFFSET(Data!$A$1,MATCH($A68,Data!$CG:$CG,0)-1,MATCH($B68&amp;"/"&amp;Y$1,Data!$1:$1,0)-1)))</f>
        <v/>
      </c>
      <c r="Z68" s="232" t="str">
        <f ca="1">IF(ISERROR(OFFSET(Data!$A$1,MATCH($A68,Data!$CG:$CG,0)-1,MATCH($B68&amp;"/"&amp;Z$1,Data!$1:$1,0)-1))=TRUE,"",IF(OFFSET(Data!$A$1,MATCH($A68,Data!$CG:$CG,0)-1,MATCH($B68&amp;"/"&amp;Z$1,Data!$1:$1,0)-1)=0,"",OFFSET(Data!$A$1,MATCH($A68,Data!$CG:$CG,0)-1,MATCH($B68&amp;"/"&amp;Z$1,Data!$1:$1,0)-1)))</f>
        <v/>
      </c>
      <c r="AA68" s="232" t="str">
        <f ca="1">IF(ISERROR(OFFSET(Data!$A$1,MATCH($A68,Data!$CG:$CG,0)-1,MATCH($B68&amp;"/"&amp;AA$1,Data!$1:$1,0)-1))=TRUE,"",IF(OFFSET(Data!$A$1,MATCH($A68,Data!$CG:$CG,0)-1,MATCH($B68&amp;"/"&amp;AA$1,Data!$1:$1,0)-1)=0,"",OFFSET(Data!$A$1,MATCH($A68,Data!$CG:$CG,0)-1,MATCH($B68&amp;"/"&amp;AA$1,Data!$1:$1,0)-1)))</f>
        <v/>
      </c>
      <c r="AB68" s="232" t="str">
        <f ca="1">IF(ISERROR(OFFSET(Data!$A$1,MATCH($A68,Data!$CG:$CG,0)-1,MATCH($B68&amp;"/"&amp;AB$1,Data!$1:$1,0)-1))=TRUE,"",IF(OFFSET(Data!$A$1,MATCH($A68,Data!$CG:$CG,0)-1,MATCH($B68&amp;"/"&amp;AB$1,Data!$1:$1,0)-1)=0,"",OFFSET(Data!$A$1,MATCH($A68,Data!$CG:$CG,0)-1,MATCH($B68&amp;"/"&amp;AB$1,Data!$1:$1,0)-1)))</f>
        <v/>
      </c>
      <c r="AC68" s="232" t="str">
        <f ca="1">IF(ISERROR(OFFSET(Data!$A$1,MATCH($A68,Data!$CG:$CG,0)-1,MATCH($B68&amp;"/"&amp;AC$1,Data!$1:$1,0)-1))=TRUE,"",IF(OFFSET(Data!$A$1,MATCH($A68,Data!$CG:$CG,0)-1,MATCH($B68&amp;"/"&amp;AC$1,Data!$1:$1,0)-1)=0,"",OFFSET(Data!$A$1,MATCH($A68,Data!$CG:$CG,0)-1,MATCH($B68&amp;"/"&amp;AC$1,Data!$1:$1,0)-1)))</f>
        <v/>
      </c>
    </row>
    <row r="69" spans="1:29" s="227" customFormat="1" x14ac:dyDescent="0.25">
      <c r="A69" s="227" t="s">
        <v>68</v>
      </c>
      <c r="B69" s="227" t="s">
        <v>21</v>
      </c>
      <c r="C69" s="227">
        <f ca="1">IF(ISERROR(OFFSET(Data!$A$1,MATCH($A69,Data!$CG:$CG,0)-1,MATCH($B69&amp;"/"&amp;C$1,Data!$1:$1,0)-1))=TRUE,"",IF(OFFSET(Data!$A$1,MATCH($A69,Data!$CG:$CG,0)-1,MATCH($B69&amp;"/"&amp;C$1,Data!$1:$1,0)-1)=0,"",OFFSET(Data!$A$1,MATCH($A69,Data!$CG:$CG,0)-1,MATCH($B69&amp;"/"&amp;C$1,Data!$1:$1,0)-1)))</f>
        <v>3.8</v>
      </c>
      <c r="D69" s="227">
        <f ca="1">IF(ISERROR(OFFSET(Data!$A$1,MATCH($A69,Data!$CG:$CG,0)-1,MATCH($B69&amp;"/"&amp;D$1,Data!$1:$1,0)-1))=TRUE,"",IF(OFFSET(Data!$A$1,MATCH($A69,Data!$CG:$CG,0)-1,MATCH($B69&amp;"/"&amp;D$1,Data!$1:$1,0)-1)=0,"",OFFSET(Data!$A$1,MATCH($A69,Data!$CG:$CG,0)-1,MATCH($B69&amp;"/"&amp;D$1,Data!$1:$1,0)-1)))</f>
        <v>3</v>
      </c>
      <c r="E69" s="227">
        <f ca="1">IF(ISERROR(OFFSET(Data!$A$1,MATCH($A69,Data!$CG:$CG,0)-1,MATCH($B69&amp;"/"&amp;E$1,Data!$1:$1,0)-1))=TRUE,"",IF(OFFSET(Data!$A$1,MATCH($A69,Data!$CG:$CG,0)-1,MATCH($B69&amp;"/"&amp;E$1,Data!$1:$1,0)-1)=0,"",OFFSET(Data!$A$1,MATCH($A69,Data!$CG:$CG,0)-1,MATCH($B69&amp;"/"&amp;E$1,Data!$1:$1,0)-1)))</f>
        <v>4.5999999999999996</v>
      </c>
      <c r="F69" s="227">
        <f ca="1">IF(ISERROR(OFFSET(Data!$A$1,MATCH($A69,Data!$CG:$CG,0)-1,MATCH($B69&amp;"/"&amp;F$1,Data!$1:$1,0)-1))=TRUE,"",IF(OFFSET(Data!$A$1,MATCH($A69,Data!$CG:$CG,0)-1,MATCH($B69&amp;"/"&amp;F$1,Data!$1:$1,0)-1)=0,"",OFFSET(Data!$A$1,MATCH($A69,Data!$CG:$CG,0)-1,MATCH($B69&amp;"/"&amp;F$1,Data!$1:$1,0)-1)))</f>
        <v>3.4</v>
      </c>
      <c r="G69" s="227">
        <f ca="1">IF(ISERROR(OFFSET(Data!$A$1,MATCH($A69,Data!$CG:$CG,0)-1,MATCH($B69&amp;"/"&amp;G$1,Data!$1:$1,0)-1))=TRUE,"",IF(OFFSET(Data!$A$1,MATCH($A69,Data!$CG:$CG,0)-1,MATCH($B69&amp;"/"&amp;G$1,Data!$1:$1,0)-1)=0,"",OFFSET(Data!$A$1,MATCH($A69,Data!$CG:$CG,0)-1,MATCH($B69&amp;"/"&amp;G$1,Data!$1:$1,0)-1)))</f>
        <v>4.2</v>
      </c>
      <c r="H69" s="227">
        <f ca="1">IF(ISERROR(OFFSET(Data!$A$1,MATCH($A69,Data!$CG:$CG,0)-1,MATCH($B69&amp;"/"&amp;H$1,Data!$1:$1,0)-1))=TRUE,"",IF(OFFSET(Data!$A$1,MATCH($A69,Data!$CG:$CG,0)-1,MATCH($B69&amp;"/"&amp;H$1,Data!$1:$1,0)-1)=0,"",OFFSET(Data!$A$1,MATCH($A69,Data!$CG:$CG,0)-1,MATCH($B69&amp;"/"&amp;H$1,Data!$1:$1,0)-1)))</f>
        <v>4.8</v>
      </c>
      <c r="I69" s="227">
        <f ca="1">IF(ISERROR(OFFSET(Data!$A$1,MATCH($A69,Data!$CG:$CG,0)-1,MATCH($B69&amp;"/"&amp;I$1,Data!$1:$1,0)-1))=TRUE,"",IF(OFFSET(Data!$A$1,MATCH($A69,Data!$CG:$CG,0)-1,MATCH($B69&amp;"/"&amp;I$1,Data!$1:$1,0)-1)=0,"",OFFSET(Data!$A$1,MATCH($A69,Data!$CG:$CG,0)-1,MATCH($B69&amp;"/"&amp;I$1,Data!$1:$1,0)-1)))</f>
        <v>4</v>
      </c>
      <c r="J69" s="227">
        <f ca="1">IF(ISERROR(OFFSET(Data!$A$1,MATCH($A69,Data!$CG:$CG,0)-1,MATCH($B69&amp;"/"&amp;J$1,Data!$1:$1,0)-1))=TRUE,"",IF(OFFSET(Data!$A$1,MATCH($A69,Data!$CG:$CG,0)-1,MATCH($B69&amp;"/"&amp;J$1,Data!$1:$1,0)-1)=0,"",OFFSET(Data!$A$1,MATCH($A69,Data!$CG:$CG,0)-1,MATCH($B69&amp;"/"&amp;J$1,Data!$1:$1,0)-1)))</f>
        <v>3.8</v>
      </c>
      <c r="K69" s="227">
        <f ca="1">IF(ISERROR(OFFSET(Data!$A$1,MATCH($A69,Data!$CG:$CG,0)-1,MATCH($B69&amp;"/"&amp;K$1,Data!$1:$1,0)-1))=TRUE,"",IF(OFFSET(Data!$A$1,MATCH($A69,Data!$CG:$CG,0)-1,MATCH($B69&amp;"/"&amp;K$1,Data!$1:$1,0)-1)=0,"",OFFSET(Data!$A$1,MATCH($A69,Data!$CG:$CG,0)-1,MATCH($B69&amp;"/"&amp;K$1,Data!$1:$1,0)-1)))</f>
        <v>5.4</v>
      </c>
      <c r="L69" s="227">
        <f ca="1">IF(ISERROR(OFFSET(Data!$A$1,MATCH($A69,Data!$CG:$CG,0)-1,MATCH($B69&amp;"/"&amp;L$1,Data!$1:$1,0)-1))=TRUE,"",IF(OFFSET(Data!$A$1,MATCH($A69,Data!$CG:$CG,0)-1,MATCH($B69&amp;"/"&amp;L$1,Data!$1:$1,0)-1)=0,"",OFFSET(Data!$A$1,MATCH($A69,Data!$CG:$CG,0)-1,MATCH($B69&amp;"/"&amp;L$1,Data!$1:$1,0)-1)))</f>
        <v>5</v>
      </c>
      <c r="M69" s="227">
        <f ca="1">IF(ISERROR(OFFSET(Data!$A$1,MATCH($A69,Data!$CG:$CG,0)-1,MATCH($B69&amp;"/"&amp;M$1,Data!$1:$1,0)-1))=TRUE,"",IF(OFFSET(Data!$A$1,MATCH($A69,Data!$CG:$CG,0)-1,MATCH($B69&amp;"/"&amp;M$1,Data!$1:$1,0)-1)=0,"",OFFSET(Data!$A$1,MATCH($A69,Data!$CG:$CG,0)-1,MATCH($B69&amp;"/"&amp;M$1,Data!$1:$1,0)-1)))</f>
        <v>4.2</v>
      </c>
      <c r="N69" s="227">
        <f ca="1">IF(ISERROR(OFFSET(Data!$A$1,MATCH($A69,Data!$CG:$CG,0)-1,MATCH($B69&amp;"/"&amp;N$1,Data!$1:$1,0)-1))=TRUE,"",IF(OFFSET(Data!$A$1,MATCH($A69,Data!$CG:$CG,0)-1,MATCH($B69&amp;"/"&amp;N$1,Data!$1:$1,0)-1)=0,"",OFFSET(Data!$A$1,MATCH($A69,Data!$CG:$CG,0)-1,MATCH($B69&amp;"/"&amp;N$1,Data!$1:$1,0)-1)))</f>
        <v>4.2</v>
      </c>
      <c r="O69" s="227">
        <f ca="1">IF(ISERROR(OFFSET(Data!$A$1,MATCH($A69,Data!$CG:$CG,0)-1,MATCH($B69&amp;"/"&amp;O$1,Data!$1:$1,0)-1))=TRUE,"",IF(OFFSET(Data!$A$1,MATCH($A69,Data!$CG:$CG,0)-1,MATCH($B69&amp;"/"&amp;O$1,Data!$1:$1,0)-1)=0,"",OFFSET(Data!$A$1,MATCH($A69,Data!$CG:$CG,0)-1,MATCH($B69&amp;"/"&amp;O$1,Data!$1:$1,0)-1)))</f>
        <v>5.8</v>
      </c>
      <c r="P69" s="227" t="str">
        <f ca="1">IF(ISERROR(OFFSET(Data!$A$1,MATCH($A69,Data!$CG:$CG,0)-1,MATCH($B69&amp;"/"&amp;P$1,Data!$1:$1,0)-1))=TRUE,"",IF(OFFSET(Data!$A$1,MATCH($A69,Data!$CG:$CG,0)-1,MATCH($B69&amp;"/"&amp;P$1,Data!$1:$1,0)-1)=0,"",OFFSET(Data!$A$1,MATCH($A69,Data!$CG:$CG,0)-1,MATCH($B69&amp;"/"&amp;P$1,Data!$1:$1,0)-1)))</f>
        <v/>
      </c>
      <c r="Q69" s="227" t="str">
        <f ca="1">IF(ISERROR(OFFSET(Data!$A$1,MATCH($A69,Data!$CG:$CG,0)-1,MATCH($B69&amp;"/"&amp;Q$1,Data!$1:$1,0)-1))=TRUE,"",IF(OFFSET(Data!$A$1,MATCH($A69,Data!$CG:$CG,0)-1,MATCH($B69&amp;"/"&amp;Q$1,Data!$1:$1,0)-1)=0,"",OFFSET(Data!$A$1,MATCH($A69,Data!$CG:$CG,0)-1,MATCH($B69&amp;"/"&amp;Q$1,Data!$1:$1,0)-1)))</f>
        <v/>
      </c>
      <c r="R69" s="227" t="str">
        <f ca="1">IF(ISERROR(OFFSET(Data!$A$1,MATCH($A69,Data!$CG:$CG,0)-1,MATCH($B69&amp;"/"&amp;R$1,Data!$1:$1,0)-1))=TRUE,"",IF(OFFSET(Data!$A$1,MATCH($A69,Data!$CG:$CG,0)-1,MATCH($B69&amp;"/"&amp;R$1,Data!$1:$1,0)-1)=0,"",OFFSET(Data!$A$1,MATCH($A69,Data!$CG:$CG,0)-1,MATCH($B69&amp;"/"&amp;R$1,Data!$1:$1,0)-1)))</f>
        <v/>
      </c>
      <c r="S69" s="227" t="str">
        <f ca="1">IF(ISERROR(OFFSET(Data!$A$1,MATCH($A69,Data!$CG:$CG,0)-1,MATCH($B69&amp;"/"&amp;S$1,Data!$1:$1,0)-1))=TRUE,"",IF(OFFSET(Data!$A$1,MATCH($A69,Data!$CG:$CG,0)-1,MATCH($B69&amp;"/"&amp;S$1,Data!$1:$1,0)-1)=0,"",OFFSET(Data!$A$1,MATCH($A69,Data!$CG:$CG,0)-1,MATCH($B69&amp;"/"&amp;S$1,Data!$1:$1,0)-1)))</f>
        <v/>
      </c>
      <c r="T69" s="227" t="str">
        <f ca="1">IF(ISERROR(OFFSET(Data!$A$1,MATCH($A69,Data!$CG:$CG,0)-1,MATCH($B69&amp;"/"&amp;T$1,Data!$1:$1,0)-1))=TRUE,"",IF(OFFSET(Data!$A$1,MATCH($A69,Data!$CG:$CG,0)-1,MATCH($B69&amp;"/"&amp;T$1,Data!$1:$1,0)-1)=0,"",OFFSET(Data!$A$1,MATCH($A69,Data!$CG:$CG,0)-1,MATCH($B69&amp;"/"&amp;T$1,Data!$1:$1,0)-1)))</f>
        <v/>
      </c>
      <c r="U69" s="231" t="str">
        <f ca="1">IF(ISERROR(OFFSET(Data!$A$1,MATCH($A69,Data!$CG:$CG,0)-1,MATCH($B69&amp;"/"&amp;U$1,Data!$1:$1,0)-1))=TRUE,"",IF(OFFSET(Data!$A$1,MATCH($A69,Data!$CG:$CG,0)-1,MATCH($B69&amp;"/"&amp;U$1,Data!$1:$1,0)-1)=0,"",OFFSET(Data!$A$1,MATCH($A69,Data!$CG:$CG,0)-1,MATCH($B69&amp;"/"&amp;U$1,Data!$1:$1,0)-1)))</f>
        <v/>
      </c>
      <c r="V69" s="227" t="str">
        <f ca="1">IF(ISERROR(OFFSET(Data!$A$1,MATCH($A69,Data!$CG:$CG,0)-1,MATCH($B69&amp;"/"&amp;V$1,Data!$1:$1,0)-1))=TRUE,"",IF(OFFSET(Data!$A$1,MATCH($A69,Data!$CG:$CG,0)-1,MATCH($B69&amp;"/"&amp;V$1,Data!$1:$1,0)-1)=0,"",OFFSET(Data!$A$1,MATCH($A69,Data!$CG:$CG,0)-1,MATCH($B69&amp;"/"&amp;V$1,Data!$1:$1,0)-1)))</f>
        <v/>
      </c>
      <c r="W69" s="232" t="str">
        <f ca="1">IF(ISERROR(OFFSET(Data!$A$1,MATCH($A69,Data!$CG:$CG,0)-1,MATCH($B69&amp;"/"&amp;W$1,Data!$1:$1,0)-1))=TRUE,"",IF(OFFSET(Data!$A$1,MATCH($A69,Data!$CG:$CG,0)-1,MATCH($B69&amp;"/"&amp;W$1,Data!$1:$1,0)-1)=0,"",OFFSET(Data!$A$1,MATCH($A69,Data!$CG:$CG,0)-1,MATCH($B69&amp;"/"&amp;W$1,Data!$1:$1,0)-1)))</f>
        <v/>
      </c>
      <c r="X69" s="232" t="str">
        <f ca="1">IF(ISERROR(OFFSET(Data!$A$1,MATCH($A69,Data!$CG:$CG,0)-1,MATCH($B69&amp;"/"&amp;X$1,Data!$1:$1,0)-1))=TRUE,"",IF(OFFSET(Data!$A$1,MATCH($A69,Data!$CG:$CG,0)-1,MATCH($B69&amp;"/"&amp;X$1,Data!$1:$1,0)-1)=0,"",OFFSET(Data!$A$1,MATCH($A69,Data!$CG:$CG,0)-1,MATCH($B69&amp;"/"&amp;X$1,Data!$1:$1,0)-1)))</f>
        <v/>
      </c>
      <c r="Y69" s="232" t="str">
        <f ca="1">IF(ISERROR(OFFSET(Data!$A$1,MATCH($A69,Data!$CG:$CG,0)-1,MATCH($B69&amp;"/"&amp;Y$1,Data!$1:$1,0)-1))=TRUE,"",IF(OFFSET(Data!$A$1,MATCH($A69,Data!$CG:$CG,0)-1,MATCH($B69&amp;"/"&amp;Y$1,Data!$1:$1,0)-1)=0,"",OFFSET(Data!$A$1,MATCH($A69,Data!$CG:$CG,0)-1,MATCH($B69&amp;"/"&amp;Y$1,Data!$1:$1,0)-1)))</f>
        <v/>
      </c>
      <c r="Z69" s="232" t="str">
        <f ca="1">IF(ISERROR(OFFSET(Data!$A$1,MATCH($A69,Data!$CG:$CG,0)-1,MATCH($B69&amp;"/"&amp;Z$1,Data!$1:$1,0)-1))=TRUE,"",IF(OFFSET(Data!$A$1,MATCH($A69,Data!$CG:$CG,0)-1,MATCH($B69&amp;"/"&amp;Z$1,Data!$1:$1,0)-1)=0,"",OFFSET(Data!$A$1,MATCH($A69,Data!$CG:$CG,0)-1,MATCH($B69&amp;"/"&amp;Z$1,Data!$1:$1,0)-1)))</f>
        <v/>
      </c>
      <c r="AA69" s="232" t="str">
        <f ca="1">IF(ISERROR(OFFSET(Data!$A$1,MATCH($A69,Data!$CG:$CG,0)-1,MATCH($B69&amp;"/"&amp;AA$1,Data!$1:$1,0)-1))=TRUE,"",IF(OFFSET(Data!$A$1,MATCH($A69,Data!$CG:$CG,0)-1,MATCH($B69&amp;"/"&amp;AA$1,Data!$1:$1,0)-1)=0,"",OFFSET(Data!$A$1,MATCH($A69,Data!$CG:$CG,0)-1,MATCH($B69&amp;"/"&amp;AA$1,Data!$1:$1,0)-1)))</f>
        <v/>
      </c>
      <c r="AB69" s="232" t="str">
        <f ca="1">IF(ISERROR(OFFSET(Data!$A$1,MATCH($A69,Data!$CG:$CG,0)-1,MATCH($B69&amp;"/"&amp;AB$1,Data!$1:$1,0)-1))=TRUE,"",IF(OFFSET(Data!$A$1,MATCH($A69,Data!$CG:$CG,0)-1,MATCH($B69&amp;"/"&amp;AB$1,Data!$1:$1,0)-1)=0,"",OFFSET(Data!$A$1,MATCH($A69,Data!$CG:$CG,0)-1,MATCH($B69&amp;"/"&amp;AB$1,Data!$1:$1,0)-1)))</f>
        <v/>
      </c>
      <c r="AC69" s="232" t="str">
        <f ca="1">IF(ISERROR(OFFSET(Data!$A$1,MATCH($A69,Data!$CG:$CG,0)-1,MATCH($B69&amp;"/"&amp;AC$1,Data!$1:$1,0)-1))=TRUE,"",IF(OFFSET(Data!$A$1,MATCH($A69,Data!$CG:$CG,0)-1,MATCH($B69&amp;"/"&amp;AC$1,Data!$1:$1,0)-1)=0,"",OFFSET(Data!$A$1,MATCH($A69,Data!$CG:$CG,0)-1,MATCH($B69&amp;"/"&amp;AC$1,Data!$1:$1,0)-1)))</f>
        <v/>
      </c>
    </row>
    <row r="70" spans="1:29" s="227" customFormat="1" x14ac:dyDescent="0.25">
      <c r="A70" s="227" t="s">
        <v>141</v>
      </c>
      <c r="B70" s="227" t="s">
        <v>21</v>
      </c>
      <c r="C70" s="227">
        <f ca="1">IF(ISERROR(OFFSET(Data!$A$1,MATCH($A70,Data!$CG:$CG,0)-1,MATCH($B70&amp;"/"&amp;C$1,Data!$1:$1,0)-1))=TRUE,"",IF(OFFSET(Data!$A$1,MATCH($A70,Data!$CG:$CG,0)-1,MATCH($B70&amp;"/"&amp;C$1,Data!$1:$1,0)-1)=0,"",OFFSET(Data!$A$1,MATCH($A70,Data!$CG:$CG,0)-1,MATCH($B70&amp;"/"&amp;C$1,Data!$1:$1,0)-1)))</f>
        <v>3.8</v>
      </c>
      <c r="D70" s="227">
        <f ca="1">IF(ISERROR(OFFSET(Data!$A$1,MATCH($A70,Data!$CG:$CG,0)-1,MATCH($B70&amp;"/"&amp;D$1,Data!$1:$1,0)-1))=TRUE,"",IF(OFFSET(Data!$A$1,MATCH($A70,Data!$CG:$CG,0)-1,MATCH($B70&amp;"/"&amp;D$1,Data!$1:$1,0)-1)=0,"",OFFSET(Data!$A$1,MATCH($A70,Data!$CG:$CG,0)-1,MATCH($B70&amp;"/"&amp;D$1,Data!$1:$1,0)-1)))</f>
        <v>3</v>
      </c>
      <c r="E70" s="227">
        <f ca="1">IF(ISERROR(OFFSET(Data!$A$1,MATCH($A70,Data!$CG:$CG,0)-1,MATCH($B70&amp;"/"&amp;E$1,Data!$1:$1,0)-1))=TRUE,"",IF(OFFSET(Data!$A$1,MATCH($A70,Data!$CG:$CG,0)-1,MATCH($B70&amp;"/"&amp;E$1,Data!$1:$1,0)-1)=0,"",OFFSET(Data!$A$1,MATCH($A70,Data!$CG:$CG,0)-1,MATCH($B70&amp;"/"&amp;E$1,Data!$1:$1,0)-1)))</f>
        <v>4.5999999999999996</v>
      </c>
      <c r="F70" s="227">
        <f ca="1">IF(ISERROR(OFFSET(Data!$A$1,MATCH($A70,Data!$CG:$CG,0)-1,MATCH($B70&amp;"/"&amp;F$1,Data!$1:$1,0)-1))=TRUE,"",IF(OFFSET(Data!$A$1,MATCH($A70,Data!$CG:$CG,0)-1,MATCH($B70&amp;"/"&amp;F$1,Data!$1:$1,0)-1)=0,"",OFFSET(Data!$A$1,MATCH($A70,Data!$CG:$CG,0)-1,MATCH($B70&amp;"/"&amp;F$1,Data!$1:$1,0)-1)))</f>
        <v>3.4</v>
      </c>
      <c r="G70" s="227">
        <f ca="1">IF(ISERROR(OFFSET(Data!$A$1,MATCH($A70,Data!$CG:$CG,0)-1,MATCH($B70&amp;"/"&amp;G$1,Data!$1:$1,0)-1))=TRUE,"",IF(OFFSET(Data!$A$1,MATCH($A70,Data!$CG:$CG,0)-1,MATCH($B70&amp;"/"&amp;G$1,Data!$1:$1,0)-1)=0,"",OFFSET(Data!$A$1,MATCH($A70,Data!$CG:$CG,0)-1,MATCH($B70&amp;"/"&amp;G$1,Data!$1:$1,0)-1)))</f>
        <v>4.2</v>
      </c>
      <c r="H70" s="227">
        <f ca="1">IF(ISERROR(OFFSET(Data!$A$1,MATCH($A70,Data!$CG:$CG,0)-1,MATCH($B70&amp;"/"&amp;H$1,Data!$1:$1,0)-1))=TRUE,"",IF(OFFSET(Data!$A$1,MATCH($A70,Data!$CG:$CG,0)-1,MATCH($B70&amp;"/"&amp;H$1,Data!$1:$1,0)-1)=0,"",OFFSET(Data!$A$1,MATCH($A70,Data!$CG:$CG,0)-1,MATCH($B70&amp;"/"&amp;H$1,Data!$1:$1,0)-1)))</f>
        <v>4.8</v>
      </c>
      <c r="I70" s="227">
        <f ca="1">IF(ISERROR(OFFSET(Data!$A$1,MATCH($A70,Data!$CG:$CG,0)-1,MATCH($B70&amp;"/"&amp;I$1,Data!$1:$1,0)-1))=TRUE,"",IF(OFFSET(Data!$A$1,MATCH($A70,Data!$CG:$CG,0)-1,MATCH($B70&amp;"/"&amp;I$1,Data!$1:$1,0)-1)=0,"",OFFSET(Data!$A$1,MATCH($A70,Data!$CG:$CG,0)-1,MATCH($B70&amp;"/"&amp;I$1,Data!$1:$1,0)-1)))</f>
        <v>4</v>
      </c>
      <c r="J70" s="227">
        <f ca="1">IF(ISERROR(OFFSET(Data!$A$1,MATCH($A70,Data!$CG:$CG,0)-1,MATCH($B70&amp;"/"&amp;J$1,Data!$1:$1,0)-1))=TRUE,"",IF(OFFSET(Data!$A$1,MATCH($A70,Data!$CG:$CG,0)-1,MATCH($B70&amp;"/"&amp;J$1,Data!$1:$1,0)-1)=0,"",OFFSET(Data!$A$1,MATCH($A70,Data!$CG:$CG,0)-1,MATCH($B70&amp;"/"&amp;J$1,Data!$1:$1,0)-1)))</f>
        <v>3.8</v>
      </c>
      <c r="K70" s="227">
        <f ca="1">IF(ISERROR(OFFSET(Data!$A$1,MATCH($A70,Data!$CG:$CG,0)-1,MATCH($B70&amp;"/"&amp;K$1,Data!$1:$1,0)-1))=TRUE,"",IF(OFFSET(Data!$A$1,MATCH($A70,Data!$CG:$CG,0)-1,MATCH($B70&amp;"/"&amp;K$1,Data!$1:$1,0)-1)=0,"",OFFSET(Data!$A$1,MATCH($A70,Data!$CG:$CG,0)-1,MATCH($B70&amp;"/"&amp;K$1,Data!$1:$1,0)-1)))</f>
        <v>5.4</v>
      </c>
      <c r="L70" s="227">
        <f ca="1">IF(ISERROR(OFFSET(Data!$A$1,MATCH($A70,Data!$CG:$CG,0)-1,MATCH($B70&amp;"/"&amp;L$1,Data!$1:$1,0)-1))=TRUE,"",IF(OFFSET(Data!$A$1,MATCH($A70,Data!$CG:$CG,0)-1,MATCH($B70&amp;"/"&amp;L$1,Data!$1:$1,0)-1)=0,"",OFFSET(Data!$A$1,MATCH($A70,Data!$CG:$CG,0)-1,MATCH($B70&amp;"/"&amp;L$1,Data!$1:$1,0)-1)))</f>
        <v>5</v>
      </c>
      <c r="M70" s="227">
        <f ca="1">IF(ISERROR(OFFSET(Data!$A$1,MATCH($A70,Data!$CG:$CG,0)-1,MATCH($B70&amp;"/"&amp;M$1,Data!$1:$1,0)-1))=TRUE,"",IF(OFFSET(Data!$A$1,MATCH($A70,Data!$CG:$CG,0)-1,MATCH($B70&amp;"/"&amp;M$1,Data!$1:$1,0)-1)=0,"",OFFSET(Data!$A$1,MATCH($A70,Data!$CG:$CG,0)-1,MATCH($B70&amp;"/"&amp;M$1,Data!$1:$1,0)-1)))</f>
        <v>4.2</v>
      </c>
      <c r="N70" s="227">
        <f ca="1">IF(ISERROR(OFFSET(Data!$A$1,MATCH($A70,Data!$CG:$CG,0)-1,MATCH($B70&amp;"/"&amp;N$1,Data!$1:$1,0)-1))=TRUE,"",IF(OFFSET(Data!$A$1,MATCH($A70,Data!$CG:$CG,0)-1,MATCH($B70&amp;"/"&amp;N$1,Data!$1:$1,0)-1)=0,"",OFFSET(Data!$A$1,MATCH($A70,Data!$CG:$CG,0)-1,MATCH($B70&amp;"/"&amp;N$1,Data!$1:$1,0)-1)))</f>
        <v>4.2</v>
      </c>
      <c r="O70" s="227">
        <f ca="1">IF(ISERROR(OFFSET(Data!$A$1,MATCH($A70,Data!$CG:$CG,0)-1,MATCH($B70&amp;"/"&amp;O$1,Data!$1:$1,0)-1))=TRUE,"",IF(OFFSET(Data!$A$1,MATCH($A70,Data!$CG:$CG,0)-1,MATCH($B70&amp;"/"&amp;O$1,Data!$1:$1,0)-1)=0,"",OFFSET(Data!$A$1,MATCH($A70,Data!$CG:$CG,0)-1,MATCH($B70&amp;"/"&amp;O$1,Data!$1:$1,0)-1)))</f>
        <v>5.8</v>
      </c>
      <c r="P70" s="227" t="str">
        <f ca="1">IF(ISERROR(OFFSET(Data!$A$1,MATCH($A70,Data!$CG:$CG,0)-1,MATCH($B70&amp;"/"&amp;P$1,Data!$1:$1,0)-1))=TRUE,"",IF(OFFSET(Data!$A$1,MATCH($A70,Data!$CG:$CG,0)-1,MATCH($B70&amp;"/"&amp;P$1,Data!$1:$1,0)-1)=0,"",OFFSET(Data!$A$1,MATCH($A70,Data!$CG:$CG,0)-1,MATCH($B70&amp;"/"&amp;P$1,Data!$1:$1,0)-1)))</f>
        <v/>
      </c>
      <c r="Q70" s="227" t="str">
        <f ca="1">IF(ISERROR(OFFSET(Data!$A$1,MATCH($A70,Data!$CG:$CG,0)-1,MATCH($B70&amp;"/"&amp;Q$1,Data!$1:$1,0)-1))=TRUE,"",IF(OFFSET(Data!$A$1,MATCH($A70,Data!$CG:$CG,0)-1,MATCH($B70&amp;"/"&amp;Q$1,Data!$1:$1,0)-1)=0,"",OFFSET(Data!$A$1,MATCH($A70,Data!$CG:$CG,0)-1,MATCH($B70&amp;"/"&amp;Q$1,Data!$1:$1,0)-1)))</f>
        <v/>
      </c>
      <c r="R70" s="227" t="str">
        <f ca="1">IF(ISERROR(OFFSET(Data!$A$1,MATCH($A70,Data!$CG:$CG,0)-1,MATCH($B70&amp;"/"&amp;R$1,Data!$1:$1,0)-1))=TRUE,"",IF(OFFSET(Data!$A$1,MATCH($A70,Data!$CG:$CG,0)-1,MATCH($B70&amp;"/"&amp;R$1,Data!$1:$1,0)-1)=0,"",OFFSET(Data!$A$1,MATCH($A70,Data!$CG:$CG,0)-1,MATCH($B70&amp;"/"&amp;R$1,Data!$1:$1,0)-1)))</f>
        <v/>
      </c>
      <c r="S70" s="227" t="str">
        <f ca="1">IF(ISERROR(OFFSET(Data!$A$1,MATCH($A70,Data!$CG:$CG,0)-1,MATCH($B70&amp;"/"&amp;S$1,Data!$1:$1,0)-1))=TRUE,"",IF(OFFSET(Data!$A$1,MATCH($A70,Data!$CG:$CG,0)-1,MATCH($B70&amp;"/"&amp;S$1,Data!$1:$1,0)-1)=0,"",OFFSET(Data!$A$1,MATCH($A70,Data!$CG:$CG,0)-1,MATCH($B70&amp;"/"&amp;S$1,Data!$1:$1,0)-1)))</f>
        <v/>
      </c>
      <c r="T70" s="227" t="str">
        <f ca="1">IF(ISERROR(OFFSET(Data!$A$1,MATCH($A70,Data!$CG:$CG,0)-1,MATCH($B70&amp;"/"&amp;T$1,Data!$1:$1,0)-1))=TRUE,"",IF(OFFSET(Data!$A$1,MATCH($A70,Data!$CG:$CG,0)-1,MATCH($B70&amp;"/"&amp;T$1,Data!$1:$1,0)-1)=0,"",OFFSET(Data!$A$1,MATCH($A70,Data!$CG:$CG,0)-1,MATCH($B70&amp;"/"&amp;T$1,Data!$1:$1,0)-1)))</f>
        <v/>
      </c>
      <c r="U70" s="231" t="str">
        <f ca="1">IF(ISERROR(OFFSET(Data!$A$1,MATCH($A70,Data!$CG:$CG,0)-1,MATCH($B70&amp;"/"&amp;U$1,Data!$1:$1,0)-1))=TRUE,"",IF(OFFSET(Data!$A$1,MATCH($A70,Data!$CG:$CG,0)-1,MATCH($B70&amp;"/"&amp;U$1,Data!$1:$1,0)-1)=0,"",OFFSET(Data!$A$1,MATCH($A70,Data!$CG:$CG,0)-1,MATCH($B70&amp;"/"&amp;U$1,Data!$1:$1,0)-1)))</f>
        <v/>
      </c>
      <c r="V70" s="227" t="str">
        <f ca="1">IF(ISERROR(OFFSET(Data!$A$1,MATCH($A70,Data!$CG:$CG,0)-1,MATCH($B70&amp;"/"&amp;V$1,Data!$1:$1,0)-1))=TRUE,"",IF(OFFSET(Data!$A$1,MATCH($A70,Data!$CG:$CG,0)-1,MATCH($B70&amp;"/"&amp;V$1,Data!$1:$1,0)-1)=0,"",OFFSET(Data!$A$1,MATCH($A70,Data!$CG:$CG,0)-1,MATCH($B70&amp;"/"&amp;V$1,Data!$1:$1,0)-1)))</f>
        <v/>
      </c>
      <c r="W70" s="232" t="str">
        <f ca="1">IF(ISERROR(OFFSET(Data!$A$1,MATCH($A70,Data!$CG:$CG,0)-1,MATCH($B70&amp;"/"&amp;W$1,Data!$1:$1,0)-1))=TRUE,"",IF(OFFSET(Data!$A$1,MATCH($A70,Data!$CG:$CG,0)-1,MATCH($B70&amp;"/"&amp;W$1,Data!$1:$1,0)-1)=0,"",OFFSET(Data!$A$1,MATCH($A70,Data!$CG:$CG,0)-1,MATCH($B70&amp;"/"&amp;W$1,Data!$1:$1,0)-1)))</f>
        <v/>
      </c>
      <c r="X70" s="232" t="str">
        <f ca="1">IF(ISERROR(OFFSET(Data!$A$1,MATCH($A70,Data!$CG:$CG,0)-1,MATCH($B70&amp;"/"&amp;X$1,Data!$1:$1,0)-1))=TRUE,"",IF(OFFSET(Data!$A$1,MATCH($A70,Data!$CG:$CG,0)-1,MATCH($B70&amp;"/"&amp;X$1,Data!$1:$1,0)-1)=0,"",OFFSET(Data!$A$1,MATCH($A70,Data!$CG:$CG,0)-1,MATCH($B70&amp;"/"&amp;X$1,Data!$1:$1,0)-1)))</f>
        <v/>
      </c>
      <c r="Y70" s="232" t="str">
        <f ca="1">IF(ISERROR(OFFSET(Data!$A$1,MATCH($A70,Data!$CG:$CG,0)-1,MATCH($B70&amp;"/"&amp;Y$1,Data!$1:$1,0)-1))=TRUE,"",IF(OFFSET(Data!$A$1,MATCH($A70,Data!$CG:$CG,0)-1,MATCH($B70&amp;"/"&amp;Y$1,Data!$1:$1,0)-1)=0,"",OFFSET(Data!$A$1,MATCH($A70,Data!$CG:$CG,0)-1,MATCH($B70&amp;"/"&amp;Y$1,Data!$1:$1,0)-1)))</f>
        <v/>
      </c>
      <c r="Z70" s="232" t="str">
        <f ca="1">IF(ISERROR(OFFSET(Data!$A$1,MATCH($A70,Data!$CG:$CG,0)-1,MATCH($B70&amp;"/"&amp;Z$1,Data!$1:$1,0)-1))=TRUE,"",IF(OFFSET(Data!$A$1,MATCH($A70,Data!$CG:$CG,0)-1,MATCH($B70&amp;"/"&amp;Z$1,Data!$1:$1,0)-1)=0,"",OFFSET(Data!$A$1,MATCH($A70,Data!$CG:$CG,0)-1,MATCH($B70&amp;"/"&amp;Z$1,Data!$1:$1,0)-1)))</f>
        <v/>
      </c>
      <c r="AA70" s="232" t="str">
        <f ca="1">IF(ISERROR(OFFSET(Data!$A$1,MATCH($A70,Data!$CG:$CG,0)-1,MATCH($B70&amp;"/"&amp;AA$1,Data!$1:$1,0)-1))=TRUE,"",IF(OFFSET(Data!$A$1,MATCH($A70,Data!$CG:$CG,0)-1,MATCH($B70&amp;"/"&amp;AA$1,Data!$1:$1,0)-1)=0,"",OFFSET(Data!$A$1,MATCH($A70,Data!$CG:$CG,0)-1,MATCH($B70&amp;"/"&amp;AA$1,Data!$1:$1,0)-1)))</f>
        <v/>
      </c>
      <c r="AB70" s="232" t="str">
        <f ca="1">IF(ISERROR(OFFSET(Data!$A$1,MATCH($A70,Data!$CG:$CG,0)-1,MATCH($B70&amp;"/"&amp;AB$1,Data!$1:$1,0)-1))=TRUE,"",IF(OFFSET(Data!$A$1,MATCH($A70,Data!$CG:$CG,0)-1,MATCH($B70&amp;"/"&amp;AB$1,Data!$1:$1,0)-1)=0,"",OFFSET(Data!$A$1,MATCH($A70,Data!$CG:$CG,0)-1,MATCH($B70&amp;"/"&amp;AB$1,Data!$1:$1,0)-1)))</f>
        <v/>
      </c>
      <c r="AC70" s="232" t="str">
        <f ca="1">IF(ISERROR(OFFSET(Data!$A$1,MATCH($A70,Data!$CG:$CG,0)-1,MATCH($B70&amp;"/"&amp;AC$1,Data!$1:$1,0)-1))=TRUE,"",IF(OFFSET(Data!$A$1,MATCH($A70,Data!$CG:$CG,0)-1,MATCH($B70&amp;"/"&amp;AC$1,Data!$1:$1,0)-1)=0,"",OFFSET(Data!$A$1,MATCH($A70,Data!$CG:$CG,0)-1,MATCH($B70&amp;"/"&amp;AC$1,Data!$1:$1,0)-1)))</f>
        <v/>
      </c>
    </row>
    <row r="71" spans="1:29" s="227" customFormat="1" x14ac:dyDescent="0.25">
      <c r="A71" s="227" t="s">
        <v>144</v>
      </c>
      <c r="B71" s="227" t="s">
        <v>21</v>
      </c>
      <c r="C71" s="227">
        <f ca="1">IF(ISERROR(OFFSET(Data!$A$1,MATCH($A71,Data!$CG:$CG,0)-1,MATCH($B71&amp;"/"&amp;C$1,Data!$1:$1,0)-1))=TRUE,"",IF(OFFSET(Data!$A$1,MATCH($A71,Data!$CG:$CG,0)-1,MATCH($B71&amp;"/"&amp;C$1,Data!$1:$1,0)-1)=0,"",OFFSET(Data!$A$1,MATCH($A71,Data!$CG:$CG,0)-1,MATCH($B71&amp;"/"&amp;C$1,Data!$1:$1,0)-1)))</f>
        <v>3.8</v>
      </c>
      <c r="D71" s="227">
        <f ca="1">IF(ISERROR(OFFSET(Data!$A$1,MATCH($A71,Data!$CG:$CG,0)-1,MATCH($B71&amp;"/"&amp;D$1,Data!$1:$1,0)-1))=TRUE,"",IF(OFFSET(Data!$A$1,MATCH($A71,Data!$CG:$CG,0)-1,MATCH($B71&amp;"/"&amp;D$1,Data!$1:$1,0)-1)=0,"",OFFSET(Data!$A$1,MATCH($A71,Data!$CG:$CG,0)-1,MATCH($B71&amp;"/"&amp;D$1,Data!$1:$1,0)-1)))</f>
        <v>3</v>
      </c>
      <c r="E71" s="227">
        <f ca="1">IF(ISERROR(OFFSET(Data!$A$1,MATCH($A71,Data!$CG:$CG,0)-1,MATCH($B71&amp;"/"&amp;E$1,Data!$1:$1,0)-1))=TRUE,"",IF(OFFSET(Data!$A$1,MATCH($A71,Data!$CG:$CG,0)-1,MATCH($B71&amp;"/"&amp;E$1,Data!$1:$1,0)-1)=0,"",OFFSET(Data!$A$1,MATCH($A71,Data!$CG:$CG,0)-1,MATCH($B71&amp;"/"&amp;E$1,Data!$1:$1,0)-1)))</f>
        <v>4.5999999999999996</v>
      </c>
      <c r="F71" s="227">
        <f ca="1">IF(ISERROR(OFFSET(Data!$A$1,MATCH($A71,Data!$CG:$CG,0)-1,MATCH($B71&amp;"/"&amp;F$1,Data!$1:$1,0)-1))=TRUE,"",IF(OFFSET(Data!$A$1,MATCH($A71,Data!$CG:$CG,0)-1,MATCH($B71&amp;"/"&amp;F$1,Data!$1:$1,0)-1)=0,"",OFFSET(Data!$A$1,MATCH($A71,Data!$CG:$CG,0)-1,MATCH($B71&amp;"/"&amp;F$1,Data!$1:$1,0)-1)))</f>
        <v>3.4</v>
      </c>
      <c r="G71" s="227">
        <f ca="1">IF(ISERROR(OFFSET(Data!$A$1,MATCH($A71,Data!$CG:$CG,0)-1,MATCH($B71&amp;"/"&amp;G$1,Data!$1:$1,0)-1))=TRUE,"",IF(OFFSET(Data!$A$1,MATCH($A71,Data!$CG:$CG,0)-1,MATCH($B71&amp;"/"&amp;G$1,Data!$1:$1,0)-1)=0,"",OFFSET(Data!$A$1,MATCH($A71,Data!$CG:$CG,0)-1,MATCH($B71&amp;"/"&amp;G$1,Data!$1:$1,0)-1)))</f>
        <v>4.2</v>
      </c>
      <c r="H71" s="227">
        <f ca="1">IF(ISERROR(OFFSET(Data!$A$1,MATCH($A71,Data!$CG:$CG,0)-1,MATCH($B71&amp;"/"&amp;H$1,Data!$1:$1,0)-1))=TRUE,"",IF(OFFSET(Data!$A$1,MATCH($A71,Data!$CG:$CG,0)-1,MATCH($B71&amp;"/"&amp;H$1,Data!$1:$1,0)-1)=0,"",OFFSET(Data!$A$1,MATCH($A71,Data!$CG:$CG,0)-1,MATCH($B71&amp;"/"&amp;H$1,Data!$1:$1,0)-1)))</f>
        <v>4.8</v>
      </c>
      <c r="I71" s="227">
        <f ca="1">IF(ISERROR(OFFSET(Data!$A$1,MATCH($A71,Data!$CG:$CG,0)-1,MATCH($B71&amp;"/"&amp;I$1,Data!$1:$1,0)-1))=TRUE,"",IF(OFFSET(Data!$A$1,MATCH($A71,Data!$CG:$CG,0)-1,MATCH($B71&amp;"/"&amp;I$1,Data!$1:$1,0)-1)=0,"",OFFSET(Data!$A$1,MATCH($A71,Data!$CG:$CG,0)-1,MATCH($B71&amp;"/"&amp;I$1,Data!$1:$1,0)-1)))</f>
        <v>4</v>
      </c>
      <c r="J71" s="227">
        <f ca="1">IF(ISERROR(OFFSET(Data!$A$1,MATCH($A71,Data!$CG:$CG,0)-1,MATCH($B71&amp;"/"&amp;J$1,Data!$1:$1,0)-1))=TRUE,"",IF(OFFSET(Data!$A$1,MATCH($A71,Data!$CG:$CG,0)-1,MATCH($B71&amp;"/"&amp;J$1,Data!$1:$1,0)-1)=0,"",OFFSET(Data!$A$1,MATCH($A71,Data!$CG:$CG,0)-1,MATCH($B71&amp;"/"&amp;J$1,Data!$1:$1,0)-1)))</f>
        <v>3.8</v>
      </c>
      <c r="K71" s="227">
        <f ca="1">IF(ISERROR(OFFSET(Data!$A$1,MATCH($A71,Data!$CG:$CG,0)-1,MATCH($B71&amp;"/"&amp;K$1,Data!$1:$1,0)-1))=TRUE,"",IF(OFFSET(Data!$A$1,MATCH($A71,Data!$CG:$CG,0)-1,MATCH($B71&amp;"/"&amp;K$1,Data!$1:$1,0)-1)=0,"",OFFSET(Data!$A$1,MATCH($A71,Data!$CG:$CG,0)-1,MATCH($B71&amp;"/"&amp;K$1,Data!$1:$1,0)-1)))</f>
        <v>5.4</v>
      </c>
      <c r="L71" s="227">
        <f ca="1">IF(ISERROR(OFFSET(Data!$A$1,MATCH($A71,Data!$CG:$CG,0)-1,MATCH($B71&amp;"/"&amp;L$1,Data!$1:$1,0)-1))=TRUE,"",IF(OFFSET(Data!$A$1,MATCH($A71,Data!$CG:$CG,0)-1,MATCH($B71&amp;"/"&amp;L$1,Data!$1:$1,0)-1)=0,"",OFFSET(Data!$A$1,MATCH($A71,Data!$CG:$CG,0)-1,MATCH($B71&amp;"/"&amp;L$1,Data!$1:$1,0)-1)))</f>
        <v>5</v>
      </c>
      <c r="M71" s="227">
        <f ca="1">IF(ISERROR(OFFSET(Data!$A$1,MATCH($A71,Data!$CG:$CG,0)-1,MATCH($B71&amp;"/"&amp;M$1,Data!$1:$1,0)-1))=TRUE,"",IF(OFFSET(Data!$A$1,MATCH($A71,Data!$CG:$CG,0)-1,MATCH($B71&amp;"/"&amp;M$1,Data!$1:$1,0)-1)=0,"",OFFSET(Data!$A$1,MATCH($A71,Data!$CG:$CG,0)-1,MATCH($B71&amp;"/"&amp;M$1,Data!$1:$1,0)-1)))</f>
        <v>4.2</v>
      </c>
      <c r="N71" s="227">
        <f ca="1">IF(ISERROR(OFFSET(Data!$A$1,MATCH($A71,Data!$CG:$CG,0)-1,MATCH($B71&amp;"/"&amp;N$1,Data!$1:$1,0)-1))=TRUE,"",IF(OFFSET(Data!$A$1,MATCH($A71,Data!$CG:$CG,0)-1,MATCH($B71&amp;"/"&amp;N$1,Data!$1:$1,0)-1)=0,"",OFFSET(Data!$A$1,MATCH($A71,Data!$CG:$CG,0)-1,MATCH($B71&amp;"/"&amp;N$1,Data!$1:$1,0)-1)))</f>
        <v>4.2</v>
      </c>
      <c r="O71" s="227">
        <f ca="1">IF(ISERROR(OFFSET(Data!$A$1,MATCH($A71,Data!$CG:$CG,0)-1,MATCH($B71&amp;"/"&amp;O$1,Data!$1:$1,0)-1))=TRUE,"",IF(OFFSET(Data!$A$1,MATCH($A71,Data!$CG:$CG,0)-1,MATCH($B71&amp;"/"&amp;O$1,Data!$1:$1,0)-1)=0,"",OFFSET(Data!$A$1,MATCH($A71,Data!$CG:$CG,0)-1,MATCH($B71&amp;"/"&amp;O$1,Data!$1:$1,0)-1)))</f>
        <v>5.8</v>
      </c>
      <c r="P71" s="227" t="str">
        <f ca="1">IF(ISERROR(OFFSET(Data!$A$1,MATCH($A71,Data!$CG:$CG,0)-1,MATCH($B71&amp;"/"&amp;P$1,Data!$1:$1,0)-1))=TRUE,"",IF(OFFSET(Data!$A$1,MATCH($A71,Data!$CG:$CG,0)-1,MATCH($B71&amp;"/"&amp;P$1,Data!$1:$1,0)-1)=0,"",OFFSET(Data!$A$1,MATCH($A71,Data!$CG:$CG,0)-1,MATCH($B71&amp;"/"&amp;P$1,Data!$1:$1,0)-1)))</f>
        <v/>
      </c>
      <c r="Q71" s="227" t="str">
        <f ca="1">IF(ISERROR(OFFSET(Data!$A$1,MATCH($A71,Data!$CG:$CG,0)-1,MATCH($B71&amp;"/"&amp;Q$1,Data!$1:$1,0)-1))=TRUE,"",IF(OFFSET(Data!$A$1,MATCH($A71,Data!$CG:$CG,0)-1,MATCH($B71&amp;"/"&amp;Q$1,Data!$1:$1,0)-1)=0,"",OFFSET(Data!$A$1,MATCH($A71,Data!$CG:$CG,0)-1,MATCH($B71&amp;"/"&amp;Q$1,Data!$1:$1,0)-1)))</f>
        <v/>
      </c>
      <c r="R71" s="227" t="str">
        <f ca="1">IF(ISERROR(OFFSET(Data!$A$1,MATCH($A71,Data!$CG:$CG,0)-1,MATCH($B71&amp;"/"&amp;R$1,Data!$1:$1,0)-1))=TRUE,"",IF(OFFSET(Data!$A$1,MATCH($A71,Data!$CG:$CG,0)-1,MATCH($B71&amp;"/"&amp;R$1,Data!$1:$1,0)-1)=0,"",OFFSET(Data!$A$1,MATCH($A71,Data!$CG:$CG,0)-1,MATCH($B71&amp;"/"&amp;R$1,Data!$1:$1,0)-1)))</f>
        <v/>
      </c>
      <c r="S71" s="227" t="str">
        <f ca="1">IF(ISERROR(OFFSET(Data!$A$1,MATCH($A71,Data!$CG:$CG,0)-1,MATCH($B71&amp;"/"&amp;S$1,Data!$1:$1,0)-1))=TRUE,"",IF(OFFSET(Data!$A$1,MATCH($A71,Data!$CG:$CG,0)-1,MATCH($B71&amp;"/"&amp;S$1,Data!$1:$1,0)-1)=0,"",OFFSET(Data!$A$1,MATCH($A71,Data!$CG:$CG,0)-1,MATCH($B71&amp;"/"&amp;S$1,Data!$1:$1,0)-1)))</f>
        <v/>
      </c>
      <c r="T71" s="227" t="str">
        <f ca="1">IF(ISERROR(OFFSET(Data!$A$1,MATCH($A71,Data!$CG:$CG,0)-1,MATCH($B71&amp;"/"&amp;T$1,Data!$1:$1,0)-1))=TRUE,"",IF(OFFSET(Data!$A$1,MATCH($A71,Data!$CG:$CG,0)-1,MATCH($B71&amp;"/"&amp;T$1,Data!$1:$1,0)-1)=0,"",OFFSET(Data!$A$1,MATCH($A71,Data!$CG:$CG,0)-1,MATCH($B71&amp;"/"&amp;T$1,Data!$1:$1,0)-1)))</f>
        <v/>
      </c>
      <c r="U71" s="231" t="str">
        <f ca="1">IF(ISERROR(OFFSET(Data!$A$1,MATCH($A71,Data!$CG:$CG,0)-1,MATCH($B71&amp;"/"&amp;U$1,Data!$1:$1,0)-1))=TRUE,"",IF(OFFSET(Data!$A$1,MATCH($A71,Data!$CG:$CG,0)-1,MATCH($B71&amp;"/"&amp;U$1,Data!$1:$1,0)-1)=0,"",OFFSET(Data!$A$1,MATCH($A71,Data!$CG:$CG,0)-1,MATCH($B71&amp;"/"&amp;U$1,Data!$1:$1,0)-1)))</f>
        <v/>
      </c>
      <c r="V71" s="227" t="str">
        <f ca="1">IF(ISERROR(OFFSET(Data!$A$1,MATCH($A71,Data!$CG:$CG,0)-1,MATCH($B71&amp;"/"&amp;V$1,Data!$1:$1,0)-1))=TRUE,"",IF(OFFSET(Data!$A$1,MATCH($A71,Data!$CG:$CG,0)-1,MATCH($B71&amp;"/"&amp;V$1,Data!$1:$1,0)-1)=0,"",OFFSET(Data!$A$1,MATCH($A71,Data!$CG:$CG,0)-1,MATCH($B71&amp;"/"&amp;V$1,Data!$1:$1,0)-1)))</f>
        <v/>
      </c>
      <c r="W71" s="232" t="str">
        <f ca="1">IF(ISERROR(OFFSET(Data!$A$1,MATCH($A71,Data!$CG:$CG,0)-1,MATCH($B71&amp;"/"&amp;W$1,Data!$1:$1,0)-1))=TRUE,"",IF(OFFSET(Data!$A$1,MATCH($A71,Data!$CG:$CG,0)-1,MATCH($B71&amp;"/"&amp;W$1,Data!$1:$1,0)-1)=0,"",OFFSET(Data!$A$1,MATCH($A71,Data!$CG:$CG,0)-1,MATCH($B71&amp;"/"&amp;W$1,Data!$1:$1,0)-1)))</f>
        <v/>
      </c>
      <c r="X71" s="232" t="str">
        <f ca="1">IF(ISERROR(OFFSET(Data!$A$1,MATCH($A71,Data!$CG:$CG,0)-1,MATCH($B71&amp;"/"&amp;X$1,Data!$1:$1,0)-1))=TRUE,"",IF(OFFSET(Data!$A$1,MATCH($A71,Data!$CG:$CG,0)-1,MATCH($B71&amp;"/"&amp;X$1,Data!$1:$1,0)-1)=0,"",OFFSET(Data!$A$1,MATCH($A71,Data!$CG:$CG,0)-1,MATCH($B71&amp;"/"&amp;X$1,Data!$1:$1,0)-1)))</f>
        <v/>
      </c>
      <c r="Y71" s="232" t="str">
        <f ca="1">IF(ISERROR(OFFSET(Data!$A$1,MATCH($A71,Data!$CG:$CG,0)-1,MATCH($B71&amp;"/"&amp;Y$1,Data!$1:$1,0)-1))=TRUE,"",IF(OFFSET(Data!$A$1,MATCH($A71,Data!$CG:$CG,0)-1,MATCH($B71&amp;"/"&amp;Y$1,Data!$1:$1,0)-1)=0,"",OFFSET(Data!$A$1,MATCH($A71,Data!$CG:$CG,0)-1,MATCH($B71&amp;"/"&amp;Y$1,Data!$1:$1,0)-1)))</f>
        <v/>
      </c>
      <c r="Z71" s="232" t="str">
        <f ca="1">IF(ISERROR(OFFSET(Data!$A$1,MATCH($A71,Data!$CG:$CG,0)-1,MATCH($B71&amp;"/"&amp;Z$1,Data!$1:$1,0)-1))=TRUE,"",IF(OFFSET(Data!$A$1,MATCH($A71,Data!$CG:$CG,0)-1,MATCH($B71&amp;"/"&amp;Z$1,Data!$1:$1,0)-1)=0,"",OFFSET(Data!$A$1,MATCH($A71,Data!$CG:$CG,0)-1,MATCH($B71&amp;"/"&amp;Z$1,Data!$1:$1,0)-1)))</f>
        <v/>
      </c>
      <c r="AA71" s="232" t="str">
        <f ca="1">IF(ISERROR(OFFSET(Data!$A$1,MATCH($A71,Data!$CG:$CG,0)-1,MATCH($B71&amp;"/"&amp;AA$1,Data!$1:$1,0)-1))=TRUE,"",IF(OFFSET(Data!$A$1,MATCH($A71,Data!$CG:$CG,0)-1,MATCH($B71&amp;"/"&amp;AA$1,Data!$1:$1,0)-1)=0,"",OFFSET(Data!$A$1,MATCH($A71,Data!$CG:$CG,0)-1,MATCH($B71&amp;"/"&amp;AA$1,Data!$1:$1,0)-1)))</f>
        <v/>
      </c>
      <c r="AB71" s="232" t="str">
        <f ca="1">IF(ISERROR(OFFSET(Data!$A$1,MATCH($A71,Data!$CG:$CG,0)-1,MATCH($B71&amp;"/"&amp;AB$1,Data!$1:$1,0)-1))=TRUE,"",IF(OFFSET(Data!$A$1,MATCH($A71,Data!$CG:$CG,0)-1,MATCH($B71&amp;"/"&amp;AB$1,Data!$1:$1,0)-1)=0,"",OFFSET(Data!$A$1,MATCH($A71,Data!$CG:$CG,0)-1,MATCH($B71&amp;"/"&amp;AB$1,Data!$1:$1,0)-1)))</f>
        <v/>
      </c>
      <c r="AC71" s="232" t="str">
        <f ca="1">IF(ISERROR(OFFSET(Data!$A$1,MATCH($A71,Data!$CG:$CG,0)-1,MATCH($B71&amp;"/"&amp;AC$1,Data!$1:$1,0)-1))=TRUE,"",IF(OFFSET(Data!$A$1,MATCH($A71,Data!$CG:$CG,0)-1,MATCH($B71&amp;"/"&amp;AC$1,Data!$1:$1,0)-1)=0,"",OFFSET(Data!$A$1,MATCH($A71,Data!$CG:$CG,0)-1,MATCH($B71&amp;"/"&amp;AC$1,Data!$1:$1,0)-1)))</f>
        <v/>
      </c>
    </row>
    <row r="72" spans="1:29" s="227" customFormat="1" x14ac:dyDescent="0.25">
      <c r="A72" s="227" t="s">
        <v>147</v>
      </c>
      <c r="B72" s="227" t="s">
        <v>21</v>
      </c>
      <c r="C72" s="227">
        <f ca="1">IF(ISERROR(OFFSET(Data!$A$1,MATCH($A72,Data!$CG:$CG,0)-1,MATCH($B72&amp;"/"&amp;C$1,Data!$1:$1,0)-1))=TRUE,"",IF(OFFSET(Data!$A$1,MATCH($A72,Data!$CG:$CG,0)-1,MATCH($B72&amp;"/"&amp;C$1,Data!$1:$1,0)-1)=0,"",OFFSET(Data!$A$1,MATCH($A72,Data!$CG:$CG,0)-1,MATCH($B72&amp;"/"&amp;C$1,Data!$1:$1,0)-1)))</f>
        <v>3.8</v>
      </c>
      <c r="D72" s="227">
        <f ca="1">IF(ISERROR(OFFSET(Data!$A$1,MATCH($A72,Data!$CG:$CG,0)-1,MATCH($B72&amp;"/"&amp;D$1,Data!$1:$1,0)-1))=TRUE,"",IF(OFFSET(Data!$A$1,MATCH($A72,Data!$CG:$CG,0)-1,MATCH($B72&amp;"/"&amp;D$1,Data!$1:$1,0)-1)=0,"",OFFSET(Data!$A$1,MATCH($A72,Data!$CG:$CG,0)-1,MATCH($B72&amp;"/"&amp;D$1,Data!$1:$1,0)-1)))</f>
        <v>3</v>
      </c>
      <c r="E72" s="227">
        <f ca="1">IF(ISERROR(OFFSET(Data!$A$1,MATCH($A72,Data!$CG:$CG,0)-1,MATCH($B72&amp;"/"&amp;E$1,Data!$1:$1,0)-1))=TRUE,"",IF(OFFSET(Data!$A$1,MATCH($A72,Data!$CG:$CG,0)-1,MATCH($B72&amp;"/"&amp;E$1,Data!$1:$1,0)-1)=0,"",OFFSET(Data!$A$1,MATCH($A72,Data!$CG:$CG,0)-1,MATCH($B72&amp;"/"&amp;E$1,Data!$1:$1,0)-1)))</f>
        <v>4.5999999999999996</v>
      </c>
      <c r="F72" s="227">
        <f ca="1">IF(ISERROR(OFFSET(Data!$A$1,MATCH($A72,Data!$CG:$CG,0)-1,MATCH($B72&amp;"/"&amp;F$1,Data!$1:$1,0)-1))=TRUE,"",IF(OFFSET(Data!$A$1,MATCH($A72,Data!$CG:$CG,0)-1,MATCH($B72&amp;"/"&amp;F$1,Data!$1:$1,0)-1)=0,"",OFFSET(Data!$A$1,MATCH($A72,Data!$CG:$CG,0)-1,MATCH($B72&amp;"/"&amp;F$1,Data!$1:$1,0)-1)))</f>
        <v>3.4</v>
      </c>
      <c r="G72" s="227">
        <f ca="1">IF(ISERROR(OFFSET(Data!$A$1,MATCH($A72,Data!$CG:$CG,0)-1,MATCH($B72&amp;"/"&amp;G$1,Data!$1:$1,0)-1))=TRUE,"",IF(OFFSET(Data!$A$1,MATCH($A72,Data!$CG:$CG,0)-1,MATCH($B72&amp;"/"&amp;G$1,Data!$1:$1,0)-1)=0,"",OFFSET(Data!$A$1,MATCH($A72,Data!$CG:$CG,0)-1,MATCH($B72&amp;"/"&amp;G$1,Data!$1:$1,0)-1)))</f>
        <v>4.2</v>
      </c>
      <c r="H72" s="227">
        <f ca="1">IF(ISERROR(OFFSET(Data!$A$1,MATCH($A72,Data!$CG:$CG,0)-1,MATCH($B72&amp;"/"&amp;H$1,Data!$1:$1,0)-1))=TRUE,"",IF(OFFSET(Data!$A$1,MATCH($A72,Data!$CG:$CG,0)-1,MATCH($B72&amp;"/"&amp;H$1,Data!$1:$1,0)-1)=0,"",OFFSET(Data!$A$1,MATCH($A72,Data!$CG:$CG,0)-1,MATCH($B72&amp;"/"&amp;H$1,Data!$1:$1,0)-1)))</f>
        <v>4.8</v>
      </c>
      <c r="I72" s="227">
        <f ca="1">IF(ISERROR(OFFSET(Data!$A$1,MATCH($A72,Data!$CG:$CG,0)-1,MATCH($B72&amp;"/"&amp;I$1,Data!$1:$1,0)-1))=TRUE,"",IF(OFFSET(Data!$A$1,MATCH($A72,Data!$CG:$CG,0)-1,MATCH($B72&amp;"/"&amp;I$1,Data!$1:$1,0)-1)=0,"",OFFSET(Data!$A$1,MATCH($A72,Data!$CG:$CG,0)-1,MATCH($B72&amp;"/"&amp;I$1,Data!$1:$1,0)-1)))</f>
        <v>4</v>
      </c>
      <c r="J72" s="227">
        <f ca="1">IF(ISERROR(OFFSET(Data!$A$1,MATCH($A72,Data!$CG:$CG,0)-1,MATCH($B72&amp;"/"&amp;J$1,Data!$1:$1,0)-1))=TRUE,"",IF(OFFSET(Data!$A$1,MATCH($A72,Data!$CG:$CG,0)-1,MATCH($B72&amp;"/"&amp;J$1,Data!$1:$1,0)-1)=0,"",OFFSET(Data!$A$1,MATCH($A72,Data!$CG:$CG,0)-1,MATCH($B72&amp;"/"&amp;J$1,Data!$1:$1,0)-1)))</f>
        <v>3.8</v>
      </c>
      <c r="K72" s="227">
        <f ca="1">IF(ISERROR(OFFSET(Data!$A$1,MATCH($A72,Data!$CG:$CG,0)-1,MATCH($B72&amp;"/"&amp;K$1,Data!$1:$1,0)-1))=TRUE,"",IF(OFFSET(Data!$A$1,MATCH($A72,Data!$CG:$CG,0)-1,MATCH($B72&amp;"/"&amp;K$1,Data!$1:$1,0)-1)=0,"",OFFSET(Data!$A$1,MATCH($A72,Data!$CG:$CG,0)-1,MATCH($B72&amp;"/"&amp;K$1,Data!$1:$1,0)-1)))</f>
        <v>5.4</v>
      </c>
      <c r="L72" s="227">
        <f ca="1">IF(ISERROR(OFFSET(Data!$A$1,MATCH($A72,Data!$CG:$CG,0)-1,MATCH($B72&amp;"/"&amp;L$1,Data!$1:$1,0)-1))=TRUE,"",IF(OFFSET(Data!$A$1,MATCH($A72,Data!$CG:$CG,0)-1,MATCH($B72&amp;"/"&amp;L$1,Data!$1:$1,0)-1)=0,"",OFFSET(Data!$A$1,MATCH($A72,Data!$CG:$CG,0)-1,MATCH($B72&amp;"/"&amp;L$1,Data!$1:$1,0)-1)))</f>
        <v>5</v>
      </c>
      <c r="M72" s="227">
        <f ca="1">IF(ISERROR(OFFSET(Data!$A$1,MATCH($A72,Data!$CG:$CG,0)-1,MATCH($B72&amp;"/"&amp;M$1,Data!$1:$1,0)-1))=TRUE,"",IF(OFFSET(Data!$A$1,MATCH($A72,Data!$CG:$CG,0)-1,MATCH($B72&amp;"/"&amp;M$1,Data!$1:$1,0)-1)=0,"",OFFSET(Data!$A$1,MATCH($A72,Data!$CG:$CG,0)-1,MATCH($B72&amp;"/"&amp;M$1,Data!$1:$1,0)-1)))</f>
        <v>4.2</v>
      </c>
      <c r="N72" s="227">
        <f ca="1">IF(ISERROR(OFFSET(Data!$A$1,MATCH($A72,Data!$CG:$CG,0)-1,MATCH($B72&amp;"/"&amp;N$1,Data!$1:$1,0)-1))=TRUE,"",IF(OFFSET(Data!$A$1,MATCH($A72,Data!$CG:$CG,0)-1,MATCH($B72&amp;"/"&amp;N$1,Data!$1:$1,0)-1)=0,"",OFFSET(Data!$A$1,MATCH($A72,Data!$CG:$CG,0)-1,MATCH($B72&amp;"/"&amp;N$1,Data!$1:$1,0)-1)))</f>
        <v>4.2</v>
      </c>
      <c r="O72" s="227">
        <f ca="1">IF(ISERROR(OFFSET(Data!$A$1,MATCH($A72,Data!$CG:$CG,0)-1,MATCH($B72&amp;"/"&amp;O$1,Data!$1:$1,0)-1))=TRUE,"",IF(OFFSET(Data!$A$1,MATCH($A72,Data!$CG:$CG,0)-1,MATCH($B72&amp;"/"&amp;O$1,Data!$1:$1,0)-1)=0,"",OFFSET(Data!$A$1,MATCH($A72,Data!$CG:$CG,0)-1,MATCH($B72&amp;"/"&amp;O$1,Data!$1:$1,0)-1)))</f>
        <v>5.8</v>
      </c>
      <c r="P72" s="227" t="str">
        <f ca="1">IF(ISERROR(OFFSET(Data!$A$1,MATCH($A72,Data!$CG:$CG,0)-1,MATCH($B72&amp;"/"&amp;P$1,Data!$1:$1,0)-1))=TRUE,"",IF(OFFSET(Data!$A$1,MATCH($A72,Data!$CG:$CG,0)-1,MATCH($B72&amp;"/"&amp;P$1,Data!$1:$1,0)-1)=0,"",OFFSET(Data!$A$1,MATCH($A72,Data!$CG:$CG,0)-1,MATCH($B72&amp;"/"&amp;P$1,Data!$1:$1,0)-1)))</f>
        <v/>
      </c>
      <c r="Q72" s="227" t="str">
        <f ca="1">IF(ISERROR(OFFSET(Data!$A$1,MATCH($A72,Data!$CG:$CG,0)-1,MATCH($B72&amp;"/"&amp;Q$1,Data!$1:$1,0)-1))=TRUE,"",IF(OFFSET(Data!$A$1,MATCH($A72,Data!$CG:$CG,0)-1,MATCH($B72&amp;"/"&amp;Q$1,Data!$1:$1,0)-1)=0,"",OFFSET(Data!$A$1,MATCH($A72,Data!$CG:$CG,0)-1,MATCH($B72&amp;"/"&amp;Q$1,Data!$1:$1,0)-1)))</f>
        <v/>
      </c>
      <c r="R72" s="227" t="str">
        <f ca="1">IF(ISERROR(OFFSET(Data!$A$1,MATCH($A72,Data!$CG:$CG,0)-1,MATCH($B72&amp;"/"&amp;R$1,Data!$1:$1,0)-1))=TRUE,"",IF(OFFSET(Data!$A$1,MATCH($A72,Data!$CG:$CG,0)-1,MATCH($B72&amp;"/"&amp;R$1,Data!$1:$1,0)-1)=0,"",OFFSET(Data!$A$1,MATCH($A72,Data!$CG:$CG,0)-1,MATCH($B72&amp;"/"&amp;R$1,Data!$1:$1,0)-1)))</f>
        <v/>
      </c>
      <c r="S72" s="227" t="str">
        <f ca="1">IF(ISERROR(OFFSET(Data!$A$1,MATCH($A72,Data!$CG:$CG,0)-1,MATCH($B72&amp;"/"&amp;S$1,Data!$1:$1,0)-1))=TRUE,"",IF(OFFSET(Data!$A$1,MATCH($A72,Data!$CG:$CG,0)-1,MATCH($B72&amp;"/"&amp;S$1,Data!$1:$1,0)-1)=0,"",OFFSET(Data!$A$1,MATCH($A72,Data!$CG:$CG,0)-1,MATCH($B72&amp;"/"&amp;S$1,Data!$1:$1,0)-1)))</f>
        <v/>
      </c>
      <c r="T72" s="227" t="str">
        <f ca="1">IF(ISERROR(OFFSET(Data!$A$1,MATCH($A72,Data!$CG:$CG,0)-1,MATCH($B72&amp;"/"&amp;T$1,Data!$1:$1,0)-1))=TRUE,"",IF(OFFSET(Data!$A$1,MATCH($A72,Data!$CG:$CG,0)-1,MATCH($B72&amp;"/"&amp;T$1,Data!$1:$1,0)-1)=0,"",OFFSET(Data!$A$1,MATCH($A72,Data!$CG:$CG,0)-1,MATCH($B72&amp;"/"&amp;T$1,Data!$1:$1,0)-1)))</f>
        <v/>
      </c>
      <c r="U72" s="231" t="str">
        <f ca="1">IF(ISERROR(OFFSET(Data!$A$1,MATCH($A72,Data!$CG:$CG,0)-1,MATCH($B72&amp;"/"&amp;U$1,Data!$1:$1,0)-1))=TRUE,"",IF(OFFSET(Data!$A$1,MATCH($A72,Data!$CG:$CG,0)-1,MATCH($B72&amp;"/"&amp;U$1,Data!$1:$1,0)-1)=0,"",OFFSET(Data!$A$1,MATCH($A72,Data!$CG:$CG,0)-1,MATCH($B72&amp;"/"&amp;U$1,Data!$1:$1,0)-1)))</f>
        <v/>
      </c>
      <c r="V72" s="227" t="str">
        <f ca="1">IF(ISERROR(OFFSET(Data!$A$1,MATCH($A72,Data!$CG:$CG,0)-1,MATCH($B72&amp;"/"&amp;V$1,Data!$1:$1,0)-1))=TRUE,"",IF(OFFSET(Data!$A$1,MATCH($A72,Data!$CG:$CG,0)-1,MATCH($B72&amp;"/"&amp;V$1,Data!$1:$1,0)-1)=0,"",OFFSET(Data!$A$1,MATCH($A72,Data!$CG:$CG,0)-1,MATCH($B72&amp;"/"&amp;V$1,Data!$1:$1,0)-1)))</f>
        <v/>
      </c>
      <c r="W72" s="232" t="str">
        <f ca="1">IF(ISERROR(OFFSET(Data!$A$1,MATCH($A72,Data!$CG:$CG,0)-1,MATCH($B72&amp;"/"&amp;W$1,Data!$1:$1,0)-1))=TRUE,"",IF(OFFSET(Data!$A$1,MATCH($A72,Data!$CG:$CG,0)-1,MATCH($B72&amp;"/"&amp;W$1,Data!$1:$1,0)-1)=0,"",OFFSET(Data!$A$1,MATCH($A72,Data!$CG:$CG,0)-1,MATCH($B72&amp;"/"&amp;W$1,Data!$1:$1,0)-1)))</f>
        <v/>
      </c>
      <c r="X72" s="232" t="str">
        <f ca="1">IF(ISERROR(OFFSET(Data!$A$1,MATCH($A72,Data!$CG:$CG,0)-1,MATCH($B72&amp;"/"&amp;X$1,Data!$1:$1,0)-1))=TRUE,"",IF(OFFSET(Data!$A$1,MATCH($A72,Data!$CG:$CG,0)-1,MATCH($B72&amp;"/"&amp;X$1,Data!$1:$1,0)-1)=0,"",OFFSET(Data!$A$1,MATCH($A72,Data!$CG:$CG,0)-1,MATCH($B72&amp;"/"&amp;X$1,Data!$1:$1,0)-1)))</f>
        <v/>
      </c>
      <c r="Y72" s="232" t="str">
        <f ca="1">IF(ISERROR(OFFSET(Data!$A$1,MATCH($A72,Data!$CG:$CG,0)-1,MATCH($B72&amp;"/"&amp;Y$1,Data!$1:$1,0)-1))=TRUE,"",IF(OFFSET(Data!$A$1,MATCH($A72,Data!$CG:$CG,0)-1,MATCH($B72&amp;"/"&amp;Y$1,Data!$1:$1,0)-1)=0,"",OFFSET(Data!$A$1,MATCH($A72,Data!$CG:$CG,0)-1,MATCH($B72&amp;"/"&amp;Y$1,Data!$1:$1,0)-1)))</f>
        <v/>
      </c>
      <c r="Z72" s="232" t="str">
        <f ca="1">IF(ISERROR(OFFSET(Data!$A$1,MATCH($A72,Data!$CG:$CG,0)-1,MATCH($B72&amp;"/"&amp;Z$1,Data!$1:$1,0)-1))=TRUE,"",IF(OFFSET(Data!$A$1,MATCH($A72,Data!$CG:$CG,0)-1,MATCH($B72&amp;"/"&amp;Z$1,Data!$1:$1,0)-1)=0,"",OFFSET(Data!$A$1,MATCH($A72,Data!$CG:$CG,0)-1,MATCH($B72&amp;"/"&amp;Z$1,Data!$1:$1,0)-1)))</f>
        <v/>
      </c>
      <c r="AA72" s="232" t="str">
        <f ca="1">IF(ISERROR(OFFSET(Data!$A$1,MATCH($A72,Data!$CG:$CG,0)-1,MATCH($B72&amp;"/"&amp;AA$1,Data!$1:$1,0)-1))=TRUE,"",IF(OFFSET(Data!$A$1,MATCH($A72,Data!$CG:$CG,0)-1,MATCH($B72&amp;"/"&amp;AA$1,Data!$1:$1,0)-1)=0,"",OFFSET(Data!$A$1,MATCH($A72,Data!$CG:$CG,0)-1,MATCH($B72&amp;"/"&amp;AA$1,Data!$1:$1,0)-1)))</f>
        <v/>
      </c>
      <c r="AB72" s="232" t="str">
        <f ca="1">IF(ISERROR(OFFSET(Data!$A$1,MATCH($A72,Data!$CG:$CG,0)-1,MATCH($B72&amp;"/"&amp;AB$1,Data!$1:$1,0)-1))=TRUE,"",IF(OFFSET(Data!$A$1,MATCH($A72,Data!$CG:$CG,0)-1,MATCH($B72&amp;"/"&amp;AB$1,Data!$1:$1,0)-1)=0,"",OFFSET(Data!$A$1,MATCH($A72,Data!$CG:$CG,0)-1,MATCH($B72&amp;"/"&amp;AB$1,Data!$1:$1,0)-1)))</f>
        <v/>
      </c>
      <c r="AC72" s="232" t="str">
        <f ca="1">IF(ISERROR(OFFSET(Data!$A$1,MATCH($A72,Data!$CG:$CG,0)-1,MATCH($B72&amp;"/"&amp;AC$1,Data!$1:$1,0)-1))=TRUE,"",IF(OFFSET(Data!$A$1,MATCH($A72,Data!$CG:$CG,0)-1,MATCH($B72&amp;"/"&amp;AC$1,Data!$1:$1,0)-1)=0,"",OFFSET(Data!$A$1,MATCH($A72,Data!$CG:$CG,0)-1,MATCH($B72&amp;"/"&amp;AC$1,Data!$1:$1,0)-1)))</f>
        <v/>
      </c>
    </row>
    <row r="73" spans="1:29" s="227" customFormat="1" x14ac:dyDescent="0.25">
      <c r="A73" s="227" t="s">
        <v>79</v>
      </c>
      <c r="B73" s="227" t="s">
        <v>21</v>
      </c>
      <c r="C73" s="227">
        <f ca="1">IF(ISERROR(OFFSET(Data!$A$1,MATCH($A73,Data!$CG:$CG,0)-1,MATCH($B73&amp;"/"&amp;C$1,Data!$1:$1,0)-1))=TRUE,"",IF(OFFSET(Data!$A$1,MATCH($A73,Data!$CG:$CG,0)-1,MATCH($B73&amp;"/"&amp;C$1,Data!$1:$1,0)-1)=0,"",OFFSET(Data!$A$1,MATCH($A73,Data!$CG:$CG,0)-1,MATCH($B73&amp;"/"&amp;C$1,Data!$1:$1,0)-1)))</f>
        <v>3.8</v>
      </c>
      <c r="D73" s="227">
        <f ca="1">IF(ISERROR(OFFSET(Data!$A$1,MATCH($A73,Data!$CG:$CG,0)-1,MATCH($B73&amp;"/"&amp;D$1,Data!$1:$1,0)-1))=TRUE,"",IF(OFFSET(Data!$A$1,MATCH($A73,Data!$CG:$CG,0)-1,MATCH($B73&amp;"/"&amp;D$1,Data!$1:$1,0)-1)=0,"",OFFSET(Data!$A$1,MATCH($A73,Data!$CG:$CG,0)-1,MATCH($B73&amp;"/"&amp;D$1,Data!$1:$1,0)-1)))</f>
        <v>3</v>
      </c>
      <c r="E73" s="227">
        <f ca="1">IF(ISERROR(OFFSET(Data!$A$1,MATCH($A73,Data!$CG:$CG,0)-1,MATCH($B73&amp;"/"&amp;E$1,Data!$1:$1,0)-1))=TRUE,"",IF(OFFSET(Data!$A$1,MATCH($A73,Data!$CG:$CG,0)-1,MATCH($B73&amp;"/"&amp;E$1,Data!$1:$1,0)-1)=0,"",OFFSET(Data!$A$1,MATCH($A73,Data!$CG:$CG,0)-1,MATCH($B73&amp;"/"&amp;E$1,Data!$1:$1,0)-1)))</f>
        <v>4.5999999999999996</v>
      </c>
      <c r="F73" s="227">
        <f ca="1">IF(ISERROR(OFFSET(Data!$A$1,MATCH($A73,Data!$CG:$CG,0)-1,MATCH($B73&amp;"/"&amp;F$1,Data!$1:$1,0)-1))=TRUE,"",IF(OFFSET(Data!$A$1,MATCH($A73,Data!$CG:$CG,0)-1,MATCH($B73&amp;"/"&amp;F$1,Data!$1:$1,0)-1)=0,"",OFFSET(Data!$A$1,MATCH($A73,Data!$CG:$CG,0)-1,MATCH($B73&amp;"/"&amp;F$1,Data!$1:$1,0)-1)))</f>
        <v>3.4</v>
      </c>
      <c r="G73" s="227">
        <f ca="1">IF(ISERROR(OFFSET(Data!$A$1,MATCH($A73,Data!$CG:$CG,0)-1,MATCH($B73&amp;"/"&amp;G$1,Data!$1:$1,0)-1))=TRUE,"",IF(OFFSET(Data!$A$1,MATCH($A73,Data!$CG:$CG,0)-1,MATCH($B73&amp;"/"&amp;G$1,Data!$1:$1,0)-1)=0,"",OFFSET(Data!$A$1,MATCH($A73,Data!$CG:$CG,0)-1,MATCH($B73&amp;"/"&amp;G$1,Data!$1:$1,0)-1)))</f>
        <v>4.2</v>
      </c>
      <c r="H73" s="227">
        <f ca="1">IF(ISERROR(OFFSET(Data!$A$1,MATCH($A73,Data!$CG:$CG,0)-1,MATCH($B73&amp;"/"&amp;H$1,Data!$1:$1,0)-1))=TRUE,"",IF(OFFSET(Data!$A$1,MATCH($A73,Data!$CG:$CG,0)-1,MATCH($B73&amp;"/"&amp;H$1,Data!$1:$1,0)-1)=0,"",OFFSET(Data!$A$1,MATCH($A73,Data!$CG:$CG,0)-1,MATCH($B73&amp;"/"&amp;H$1,Data!$1:$1,0)-1)))</f>
        <v>4.8</v>
      </c>
      <c r="I73" s="227">
        <f ca="1">IF(ISERROR(OFFSET(Data!$A$1,MATCH($A73,Data!$CG:$CG,0)-1,MATCH($B73&amp;"/"&amp;I$1,Data!$1:$1,0)-1))=TRUE,"",IF(OFFSET(Data!$A$1,MATCH($A73,Data!$CG:$CG,0)-1,MATCH($B73&amp;"/"&amp;I$1,Data!$1:$1,0)-1)=0,"",OFFSET(Data!$A$1,MATCH($A73,Data!$CG:$CG,0)-1,MATCH($B73&amp;"/"&amp;I$1,Data!$1:$1,0)-1)))</f>
        <v>4</v>
      </c>
      <c r="J73" s="227">
        <f ca="1">IF(ISERROR(OFFSET(Data!$A$1,MATCH($A73,Data!$CG:$CG,0)-1,MATCH($B73&amp;"/"&amp;J$1,Data!$1:$1,0)-1))=TRUE,"",IF(OFFSET(Data!$A$1,MATCH($A73,Data!$CG:$CG,0)-1,MATCH($B73&amp;"/"&amp;J$1,Data!$1:$1,0)-1)=0,"",OFFSET(Data!$A$1,MATCH($A73,Data!$CG:$CG,0)-1,MATCH($B73&amp;"/"&amp;J$1,Data!$1:$1,0)-1)))</f>
        <v>3.8</v>
      </c>
      <c r="K73" s="227">
        <f ca="1">IF(ISERROR(OFFSET(Data!$A$1,MATCH($A73,Data!$CG:$CG,0)-1,MATCH($B73&amp;"/"&amp;K$1,Data!$1:$1,0)-1))=TRUE,"",IF(OFFSET(Data!$A$1,MATCH($A73,Data!$CG:$CG,0)-1,MATCH($B73&amp;"/"&amp;K$1,Data!$1:$1,0)-1)=0,"",OFFSET(Data!$A$1,MATCH($A73,Data!$CG:$CG,0)-1,MATCH($B73&amp;"/"&amp;K$1,Data!$1:$1,0)-1)))</f>
        <v>5.4</v>
      </c>
      <c r="L73" s="227">
        <f ca="1">IF(ISERROR(OFFSET(Data!$A$1,MATCH($A73,Data!$CG:$CG,0)-1,MATCH($B73&amp;"/"&amp;L$1,Data!$1:$1,0)-1))=TRUE,"",IF(OFFSET(Data!$A$1,MATCH($A73,Data!$CG:$CG,0)-1,MATCH($B73&amp;"/"&amp;L$1,Data!$1:$1,0)-1)=0,"",OFFSET(Data!$A$1,MATCH($A73,Data!$CG:$CG,0)-1,MATCH($B73&amp;"/"&amp;L$1,Data!$1:$1,0)-1)))</f>
        <v>5</v>
      </c>
      <c r="M73" s="227">
        <f ca="1">IF(ISERROR(OFFSET(Data!$A$1,MATCH($A73,Data!$CG:$CG,0)-1,MATCH($B73&amp;"/"&amp;M$1,Data!$1:$1,0)-1))=TRUE,"",IF(OFFSET(Data!$A$1,MATCH($A73,Data!$CG:$CG,0)-1,MATCH($B73&amp;"/"&amp;M$1,Data!$1:$1,0)-1)=0,"",OFFSET(Data!$A$1,MATCH($A73,Data!$CG:$CG,0)-1,MATCH($B73&amp;"/"&amp;M$1,Data!$1:$1,0)-1)))</f>
        <v>4.2</v>
      </c>
      <c r="N73" s="227">
        <f ca="1">IF(ISERROR(OFFSET(Data!$A$1,MATCH($A73,Data!$CG:$CG,0)-1,MATCH($B73&amp;"/"&amp;N$1,Data!$1:$1,0)-1))=TRUE,"",IF(OFFSET(Data!$A$1,MATCH($A73,Data!$CG:$CG,0)-1,MATCH($B73&amp;"/"&amp;N$1,Data!$1:$1,0)-1)=0,"",OFFSET(Data!$A$1,MATCH($A73,Data!$CG:$CG,0)-1,MATCH($B73&amp;"/"&amp;N$1,Data!$1:$1,0)-1)))</f>
        <v>4.2</v>
      </c>
      <c r="O73" s="227">
        <f ca="1">IF(ISERROR(OFFSET(Data!$A$1,MATCH($A73,Data!$CG:$CG,0)-1,MATCH($B73&amp;"/"&amp;O$1,Data!$1:$1,0)-1))=TRUE,"",IF(OFFSET(Data!$A$1,MATCH($A73,Data!$CG:$CG,0)-1,MATCH($B73&amp;"/"&amp;O$1,Data!$1:$1,0)-1)=0,"",OFFSET(Data!$A$1,MATCH($A73,Data!$CG:$CG,0)-1,MATCH($B73&amp;"/"&amp;O$1,Data!$1:$1,0)-1)))</f>
        <v>5.8</v>
      </c>
      <c r="P73" s="227" t="str">
        <f ca="1">IF(ISERROR(OFFSET(Data!$A$1,MATCH($A73,Data!$CG:$CG,0)-1,MATCH($B73&amp;"/"&amp;P$1,Data!$1:$1,0)-1))=TRUE,"",IF(OFFSET(Data!$A$1,MATCH($A73,Data!$CG:$CG,0)-1,MATCH($B73&amp;"/"&amp;P$1,Data!$1:$1,0)-1)=0,"",OFFSET(Data!$A$1,MATCH($A73,Data!$CG:$CG,0)-1,MATCH($B73&amp;"/"&amp;P$1,Data!$1:$1,0)-1)))</f>
        <v/>
      </c>
      <c r="Q73" s="227" t="str">
        <f ca="1">IF(ISERROR(OFFSET(Data!$A$1,MATCH($A73,Data!$CG:$CG,0)-1,MATCH($B73&amp;"/"&amp;Q$1,Data!$1:$1,0)-1))=TRUE,"",IF(OFFSET(Data!$A$1,MATCH($A73,Data!$CG:$CG,0)-1,MATCH($B73&amp;"/"&amp;Q$1,Data!$1:$1,0)-1)=0,"",OFFSET(Data!$A$1,MATCH($A73,Data!$CG:$CG,0)-1,MATCH($B73&amp;"/"&amp;Q$1,Data!$1:$1,0)-1)))</f>
        <v/>
      </c>
      <c r="R73" s="227" t="str">
        <f ca="1">IF(ISERROR(OFFSET(Data!$A$1,MATCH($A73,Data!$CG:$CG,0)-1,MATCH($B73&amp;"/"&amp;R$1,Data!$1:$1,0)-1))=TRUE,"",IF(OFFSET(Data!$A$1,MATCH($A73,Data!$CG:$CG,0)-1,MATCH($B73&amp;"/"&amp;R$1,Data!$1:$1,0)-1)=0,"",OFFSET(Data!$A$1,MATCH($A73,Data!$CG:$CG,0)-1,MATCH($B73&amp;"/"&amp;R$1,Data!$1:$1,0)-1)))</f>
        <v/>
      </c>
      <c r="S73" s="227" t="str">
        <f ca="1">IF(ISERROR(OFFSET(Data!$A$1,MATCH($A73,Data!$CG:$CG,0)-1,MATCH($B73&amp;"/"&amp;S$1,Data!$1:$1,0)-1))=TRUE,"",IF(OFFSET(Data!$A$1,MATCH($A73,Data!$CG:$CG,0)-1,MATCH($B73&amp;"/"&amp;S$1,Data!$1:$1,0)-1)=0,"",OFFSET(Data!$A$1,MATCH($A73,Data!$CG:$CG,0)-1,MATCH($B73&amp;"/"&amp;S$1,Data!$1:$1,0)-1)))</f>
        <v/>
      </c>
      <c r="T73" s="227" t="str">
        <f ca="1">IF(ISERROR(OFFSET(Data!$A$1,MATCH($A73,Data!$CG:$CG,0)-1,MATCH($B73&amp;"/"&amp;T$1,Data!$1:$1,0)-1))=TRUE,"",IF(OFFSET(Data!$A$1,MATCH($A73,Data!$CG:$CG,0)-1,MATCH($B73&amp;"/"&amp;T$1,Data!$1:$1,0)-1)=0,"",OFFSET(Data!$A$1,MATCH($A73,Data!$CG:$CG,0)-1,MATCH($B73&amp;"/"&amp;T$1,Data!$1:$1,0)-1)))</f>
        <v/>
      </c>
      <c r="U73" s="231" t="str">
        <f ca="1">IF(ISERROR(OFFSET(Data!$A$1,MATCH($A73,Data!$CG:$CG,0)-1,MATCH($B73&amp;"/"&amp;U$1,Data!$1:$1,0)-1))=TRUE,"",IF(OFFSET(Data!$A$1,MATCH($A73,Data!$CG:$CG,0)-1,MATCH($B73&amp;"/"&amp;U$1,Data!$1:$1,0)-1)=0,"",OFFSET(Data!$A$1,MATCH($A73,Data!$CG:$CG,0)-1,MATCH($B73&amp;"/"&amp;U$1,Data!$1:$1,0)-1)))</f>
        <v/>
      </c>
      <c r="V73" s="227" t="str">
        <f ca="1">IF(ISERROR(OFFSET(Data!$A$1,MATCH($A73,Data!$CG:$CG,0)-1,MATCH($B73&amp;"/"&amp;V$1,Data!$1:$1,0)-1))=TRUE,"",IF(OFFSET(Data!$A$1,MATCH($A73,Data!$CG:$CG,0)-1,MATCH($B73&amp;"/"&amp;V$1,Data!$1:$1,0)-1)=0,"",OFFSET(Data!$A$1,MATCH($A73,Data!$CG:$CG,0)-1,MATCH($B73&amp;"/"&amp;V$1,Data!$1:$1,0)-1)))</f>
        <v/>
      </c>
      <c r="W73" s="232" t="str">
        <f ca="1">IF(ISERROR(OFFSET(Data!$A$1,MATCH($A73,Data!$CG:$CG,0)-1,MATCH($B73&amp;"/"&amp;W$1,Data!$1:$1,0)-1))=TRUE,"",IF(OFFSET(Data!$A$1,MATCH($A73,Data!$CG:$CG,0)-1,MATCH($B73&amp;"/"&amp;W$1,Data!$1:$1,0)-1)=0,"",OFFSET(Data!$A$1,MATCH($A73,Data!$CG:$CG,0)-1,MATCH($B73&amp;"/"&amp;W$1,Data!$1:$1,0)-1)))</f>
        <v/>
      </c>
      <c r="X73" s="232" t="str">
        <f ca="1">IF(ISERROR(OFFSET(Data!$A$1,MATCH($A73,Data!$CG:$CG,0)-1,MATCH($B73&amp;"/"&amp;X$1,Data!$1:$1,0)-1))=TRUE,"",IF(OFFSET(Data!$A$1,MATCH($A73,Data!$CG:$CG,0)-1,MATCH($B73&amp;"/"&amp;X$1,Data!$1:$1,0)-1)=0,"",OFFSET(Data!$A$1,MATCH($A73,Data!$CG:$CG,0)-1,MATCH($B73&amp;"/"&amp;X$1,Data!$1:$1,0)-1)))</f>
        <v/>
      </c>
      <c r="Y73" s="232" t="str">
        <f ca="1">IF(ISERROR(OFFSET(Data!$A$1,MATCH($A73,Data!$CG:$CG,0)-1,MATCH($B73&amp;"/"&amp;Y$1,Data!$1:$1,0)-1))=TRUE,"",IF(OFFSET(Data!$A$1,MATCH($A73,Data!$CG:$CG,0)-1,MATCH($B73&amp;"/"&amp;Y$1,Data!$1:$1,0)-1)=0,"",OFFSET(Data!$A$1,MATCH($A73,Data!$CG:$CG,0)-1,MATCH($B73&amp;"/"&amp;Y$1,Data!$1:$1,0)-1)))</f>
        <v/>
      </c>
      <c r="Z73" s="232" t="str">
        <f ca="1">IF(ISERROR(OFFSET(Data!$A$1,MATCH($A73,Data!$CG:$CG,0)-1,MATCH($B73&amp;"/"&amp;Z$1,Data!$1:$1,0)-1))=TRUE,"",IF(OFFSET(Data!$A$1,MATCH($A73,Data!$CG:$CG,0)-1,MATCH($B73&amp;"/"&amp;Z$1,Data!$1:$1,0)-1)=0,"",OFFSET(Data!$A$1,MATCH($A73,Data!$CG:$CG,0)-1,MATCH($B73&amp;"/"&amp;Z$1,Data!$1:$1,0)-1)))</f>
        <v/>
      </c>
      <c r="AA73" s="232" t="str">
        <f ca="1">IF(ISERROR(OFFSET(Data!$A$1,MATCH($A73,Data!$CG:$CG,0)-1,MATCH($B73&amp;"/"&amp;AA$1,Data!$1:$1,0)-1))=TRUE,"",IF(OFFSET(Data!$A$1,MATCH($A73,Data!$CG:$CG,0)-1,MATCH($B73&amp;"/"&amp;AA$1,Data!$1:$1,0)-1)=0,"",OFFSET(Data!$A$1,MATCH($A73,Data!$CG:$CG,0)-1,MATCH($B73&amp;"/"&amp;AA$1,Data!$1:$1,0)-1)))</f>
        <v/>
      </c>
      <c r="AB73" s="232" t="str">
        <f ca="1">IF(ISERROR(OFFSET(Data!$A$1,MATCH($A73,Data!$CG:$CG,0)-1,MATCH($B73&amp;"/"&amp;AB$1,Data!$1:$1,0)-1))=TRUE,"",IF(OFFSET(Data!$A$1,MATCH($A73,Data!$CG:$CG,0)-1,MATCH($B73&amp;"/"&amp;AB$1,Data!$1:$1,0)-1)=0,"",OFFSET(Data!$A$1,MATCH($A73,Data!$CG:$CG,0)-1,MATCH($B73&amp;"/"&amp;AB$1,Data!$1:$1,0)-1)))</f>
        <v/>
      </c>
      <c r="AC73" s="232" t="str">
        <f ca="1">IF(ISERROR(OFFSET(Data!$A$1,MATCH($A73,Data!$CG:$CG,0)-1,MATCH($B73&amp;"/"&amp;AC$1,Data!$1:$1,0)-1))=TRUE,"",IF(OFFSET(Data!$A$1,MATCH($A73,Data!$CG:$CG,0)-1,MATCH($B73&amp;"/"&amp;AC$1,Data!$1:$1,0)-1)=0,"",OFFSET(Data!$A$1,MATCH($A73,Data!$CG:$CG,0)-1,MATCH($B73&amp;"/"&amp;AC$1,Data!$1:$1,0)-1)))</f>
        <v/>
      </c>
    </row>
    <row r="74" spans="1:29" s="227" customFormat="1" x14ac:dyDescent="0.25">
      <c r="A74" s="227" t="s">
        <v>185</v>
      </c>
      <c r="B74" s="227" t="s">
        <v>22</v>
      </c>
      <c r="C74" s="227">
        <f ca="1">IF(ISERROR(OFFSET(Data!$A$1,MATCH($A74,Data!$CG:$CG,0)-1,MATCH($B74&amp;"/"&amp;C$1,Data!$1:$1,0)-1))=TRUE,"",IF(OFFSET(Data!$A$1,MATCH($A74,Data!$CG:$CG,0)-1,MATCH($B74&amp;"/"&amp;C$1,Data!$1:$1,0)-1)=0,"",OFFSET(Data!$A$1,MATCH($A74,Data!$CG:$CG,0)-1,MATCH($B74&amp;"/"&amp;C$1,Data!$1:$1,0)-1)))</f>
        <v>2</v>
      </c>
      <c r="D74" s="227">
        <f ca="1">IF(ISERROR(OFFSET(Data!$A$1,MATCH($A74,Data!$CG:$CG,0)-1,MATCH($B74&amp;"/"&amp;D$1,Data!$1:$1,0)-1))=TRUE,"",IF(OFFSET(Data!$A$1,MATCH($A74,Data!$CG:$CG,0)-1,MATCH($B74&amp;"/"&amp;D$1,Data!$1:$1,0)-1)=0,"",OFFSET(Data!$A$1,MATCH($A74,Data!$CG:$CG,0)-1,MATCH($B74&amp;"/"&amp;D$1,Data!$1:$1,0)-1)))</f>
        <v>2</v>
      </c>
      <c r="E74" s="227">
        <f ca="1">IF(ISERROR(OFFSET(Data!$A$1,MATCH($A74,Data!$CG:$CG,0)-1,MATCH($B74&amp;"/"&amp;E$1,Data!$1:$1,0)-1))=TRUE,"",IF(OFFSET(Data!$A$1,MATCH($A74,Data!$CG:$CG,0)-1,MATCH($B74&amp;"/"&amp;E$1,Data!$1:$1,0)-1)=0,"",OFFSET(Data!$A$1,MATCH($A74,Data!$CG:$CG,0)-1,MATCH($B74&amp;"/"&amp;E$1,Data!$1:$1,0)-1)))</f>
        <v>4</v>
      </c>
      <c r="F74" s="227">
        <f ca="1">IF(ISERROR(OFFSET(Data!$A$1,MATCH($A74,Data!$CG:$CG,0)-1,MATCH($B74&amp;"/"&amp;F$1,Data!$1:$1,0)-1))=TRUE,"",IF(OFFSET(Data!$A$1,MATCH($A74,Data!$CG:$CG,0)-1,MATCH($B74&amp;"/"&amp;F$1,Data!$1:$1,0)-1)=0,"",OFFSET(Data!$A$1,MATCH($A74,Data!$CG:$CG,0)-1,MATCH($B74&amp;"/"&amp;F$1,Data!$1:$1,0)-1)))</f>
        <v>3</v>
      </c>
      <c r="G74" s="227">
        <f ca="1">IF(ISERROR(OFFSET(Data!$A$1,MATCH($A74,Data!$CG:$CG,0)-1,MATCH($B74&amp;"/"&amp;G$1,Data!$1:$1,0)-1))=TRUE,"",IF(OFFSET(Data!$A$1,MATCH($A74,Data!$CG:$CG,0)-1,MATCH($B74&amp;"/"&amp;G$1,Data!$1:$1,0)-1)=0,"",OFFSET(Data!$A$1,MATCH($A74,Data!$CG:$CG,0)-1,MATCH($B74&amp;"/"&amp;G$1,Data!$1:$1,0)-1)))</f>
        <v>3</v>
      </c>
      <c r="H74" s="227">
        <f ca="1">IF(ISERROR(OFFSET(Data!$A$1,MATCH($A74,Data!$CG:$CG,0)-1,MATCH($B74&amp;"/"&amp;H$1,Data!$1:$1,0)-1))=TRUE,"",IF(OFFSET(Data!$A$1,MATCH($A74,Data!$CG:$CG,0)-1,MATCH($B74&amp;"/"&amp;H$1,Data!$1:$1,0)-1)=0,"",OFFSET(Data!$A$1,MATCH($A74,Data!$CG:$CG,0)-1,MATCH($B74&amp;"/"&amp;H$1,Data!$1:$1,0)-1)))</f>
        <v>4</v>
      </c>
      <c r="I74" s="227">
        <f ca="1">IF(ISERROR(OFFSET(Data!$A$1,MATCH($A74,Data!$CG:$CG,0)-1,MATCH($B74&amp;"/"&amp;I$1,Data!$1:$1,0)-1))=TRUE,"",IF(OFFSET(Data!$A$1,MATCH($A74,Data!$CG:$CG,0)-1,MATCH($B74&amp;"/"&amp;I$1,Data!$1:$1,0)-1)=0,"",OFFSET(Data!$A$1,MATCH($A74,Data!$CG:$CG,0)-1,MATCH($B74&amp;"/"&amp;I$1,Data!$1:$1,0)-1)))</f>
        <v>3</v>
      </c>
      <c r="J74" s="227">
        <f ca="1">IF(ISERROR(OFFSET(Data!$A$1,MATCH($A74,Data!$CG:$CG,0)-1,MATCH($B74&amp;"/"&amp;J$1,Data!$1:$1,0)-1))=TRUE,"",IF(OFFSET(Data!$A$1,MATCH($A74,Data!$CG:$CG,0)-1,MATCH($B74&amp;"/"&amp;J$1,Data!$1:$1,0)-1)=0,"",OFFSET(Data!$A$1,MATCH($A74,Data!$CG:$CG,0)-1,MATCH($B74&amp;"/"&amp;J$1,Data!$1:$1,0)-1)))</f>
        <v>2</v>
      </c>
      <c r="K74" s="227">
        <f ca="1">IF(ISERROR(OFFSET(Data!$A$1,MATCH($A74,Data!$CG:$CG,0)-1,MATCH($B74&amp;"/"&amp;K$1,Data!$1:$1,0)-1))=TRUE,"",IF(OFFSET(Data!$A$1,MATCH($A74,Data!$CG:$CG,0)-1,MATCH($B74&amp;"/"&amp;K$1,Data!$1:$1,0)-1)=0,"",OFFSET(Data!$A$1,MATCH($A74,Data!$CG:$CG,0)-1,MATCH($B74&amp;"/"&amp;K$1,Data!$1:$1,0)-1)))</f>
        <v>6</v>
      </c>
      <c r="L74" s="227">
        <f ca="1">IF(ISERROR(OFFSET(Data!$A$1,MATCH($A74,Data!$CG:$CG,0)-1,MATCH($B74&amp;"/"&amp;L$1,Data!$1:$1,0)-1))=TRUE,"",IF(OFFSET(Data!$A$1,MATCH($A74,Data!$CG:$CG,0)-1,MATCH($B74&amp;"/"&amp;L$1,Data!$1:$1,0)-1)=0,"",OFFSET(Data!$A$1,MATCH($A74,Data!$CG:$CG,0)-1,MATCH($B74&amp;"/"&amp;L$1,Data!$1:$1,0)-1)))</f>
        <v>4</v>
      </c>
      <c r="M74" s="227">
        <f ca="1">IF(ISERROR(OFFSET(Data!$A$1,MATCH($A74,Data!$CG:$CG,0)-1,MATCH($B74&amp;"/"&amp;M$1,Data!$1:$1,0)-1))=TRUE,"",IF(OFFSET(Data!$A$1,MATCH($A74,Data!$CG:$CG,0)-1,MATCH($B74&amp;"/"&amp;M$1,Data!$1:$1,0)-1)=0,"",OFFSET(Data!$A$1,MATCH($A74,Data!$CG:$CG,0)-1,MATCH($B74&amp;"/"&amp;M$1,Data!$1:$1,0)-1)))</f>
        <v>2</v>
      </c>
      <c r="N74" s="227">
        <f ca="1">IF(ISERROR(OFFSET(Data!$A$1,MATCH($A74,Data!$CG:$CG,0)-1,MATCH($B74&amp;"/"&amp;N$1,Data!$1:$1,0)-1))=TRUE,"",IF(OFFSET(Data!$A$1,MATCH($A74,Data!$CG:$CG,0)-1,MATCH($B74&amp;"/"&amp;N$1,Data!$1:$1,0)-1)=0,"",OFFSET(Data!$A$1,MATCH($A74,Data!$CG:$CG,0)-1,MATCH($B74&amp;"/"&amp;N$1,Data!$1:$1,0)-1)))</f>
        <v>4</v>
      </c>
      <c r="O74" s="227">
        <f ca="1">IF(ISERROR(OFFSET(Data!$A$1,MATCH($A74,Data!$CG:$CG,0)-1,MATCH($B74&amp;"/"&amp;O$1,Data!$1:$1,0)-1))=TRUE,"",IF(OFFSET(Data!$A$1,MATCH($A74,Data!$CG:$CG,0)-1,MATCH($B74&amp;"/"&amp;O$1,Data!$1:$1,0)-1)=0,"",OFFSET(Data!$A$1,MATCH($A74,Data!$CG:$CG,0)-1,MATCH($B74&amp;"/"&amp;O$1,Data!$1:$1,0)-1)))</f>
        <v>4</v>
      </c>
      <c r="P74" s="227" t="str">
        <f ca="1">IF(ISERROR(OFFSET(Data!$A$1,MATCH($A74,Data!$CG:$CG,0)-1,MATCH($B74&amp;"/"&amp;P$1,Data!$1:$1,0)-1))=TRUE,"",IF(OFFSET(Data!$A$1,MATCH($A74,Data!$CG:$CG,0)-1,MATCH($B74&amp;"/"&amp;P$1,Data!$1:$1,0)-1)=0,"",OFFSET(Data!$A$1,MATCH($A74,Data!$CG:$CG,0)-1,MATCH($B74&amp;"/"&amp;P$1,Data!$1:$1,0)-1)))</f>
        <v/>
      </c>
      <c r="Q74" s="227" t="str">
        <f ca="1">IF(ISERROR(OFFSET(Data!$A$1,MATCH($A74,Data!$CG:$CG,0)-1,MATCH($B74&amp;"/"&amp;Q$1,Data!$1:$1,0)-1))=TRUE,"",IF(OFFSET(Data!$A$1,MATCH($A74,Data!$CG:$CG,0)-1,MATCH($B74&amp;"/"&amp;Q$1,Data!$1:$1,0)-1)=0,"",OFFSET(Data!$A$1,MATCH($A74,Data!$CG:$CG,0)-1,MATCH($B74&amp;"/"&amp;Q$1,Data!$1:$1,0)-1)))</f>
        <v/>
      </c>
      <c r="R74" s="227" t="str">
        <f ca="1">IF(ISERROR(OFFSET(Data!$A$1,MATCH($A74,Data!$CG:$CG,0)-1,MATCH($B74&amp;"/"&amp;R$1,Data!$1:$1,0)-1))=TRUE,"",IF(OFFSET(Data!$A$1,MATCH($A74,Data!$CG:$CG,0)-1,MATCH($B74&amp;"/"&amp;R$1,Data!$1:$1,0)-1)=0,"",OFFSET(Data!$A$1,MATCH($A74,Data!$CG:$CG,0)-1,MATCH($B74&amp;"/"&amp;R$1,Data!$1:$1,0)-1)))</f>
        <v/>
      </c>
      <c r="S74" s="227" t="str">
        <f ca="1">IF(ISERROR(OFFSET(Data!$A$1,MATCH($A74,Data!$CG:$CG,0)-1,MATCH($B74&amp;"/"&amp;S$1,Data!$1:$1,0)-1))=TRUE,"",IF(OFFSET(Data!$A$1,MATCH($A74,Data!$CG:$CG,0)-1,MATCH($B74&amp;"/"&amp;S$1,Data!$1:$1,0)-1)=0,"",OFFSET(Data!$A$1,MATCH($A74,Data!$CG:$CG,0)-1,MATCH($B74&amp;"/"&amp;S$1,Data!$1:$1,0)-1)))</f>
        <v/>
      </c>
      <c r="T74" s="227" t="str">
        <f ca="1">IF(ISERROR(OFFSET(Data!$A$1,MATCH($A74,Data!$CG:$CG,0)-1,MATCH($B74&amp;"/"&amp;T$1,Data!$1:$1,0)-1))=TRUE,"",IF(OFFSET(Data!$A$1,MATCH($A74,Data!$CG:$CG,0)-1,MATCH($B74&amp;"/"&amp;T$1,Data!$1:$1,0)-1)=0,"",OFFSET(Data!$A$1,MATCH($A74,Data!$CG:$CG,0)-1,MATCH($B74&amp;"/"&amp;T$1,Data!$1:$1,0)-1)))</f>
        <v/>
      </c>
      <c r="U74" s="231" t="str">
        <f ca="1">IF(ISERROR(OFFSET(Data!$A$1,MATCH($A74,Data!$CG:$CG,0)-1,MATCH($B74&amp;"/"&amp;U$1,Data!$1:$1,0)-1))=TRUE,"",IF(OFFSET(Data!$A$1,MATCH($A74,Data!$CG:$CG,0)-1,MATCH($B74&amp;"/"&amp;U$1,Data!$1:$1,0)-1)=0,"",OFFSET(Data!$A$1,MATCH($A74,Data!$CG:$CG,0)-1,MATCH($B74&amp;"/"&amp;U$1,Data!$1:$1,0)-1)))</f>
        <v/>
      </c>
      <c r="V74" s="227" t="str">
        <f ca="1">IF(ISERROR(OFFSET(Data!$A$1,MATCH($A74,Data!$CG:$CG,0)-1,MATCH($B74&amp;"/"&amp;V$1,Data!$1:$1,0)-1))=TRUE,"",IF(OFFSET(Data!$A$1,MATCH($A74,Data!$CG:$CG,0)-1,MATCH($B74&amp;"/"&amp;V$1,Data!$1:$1,0)-1)=0,"",OFFSET(Data!$A$1,MATCH($A74,Data!$CG:$CG,0)-1,MATCH($B74&amp;"/"&amp;V$1,Data!$1:$1,0)-1)))</f>
        <v/>
      </c>
      <c r="W74" s="232" t="str">
        <f ca="1">IF(ISERROR(OFFSET(Data!$A$1,MATCH($A74,Data!$CG:$CG,0)-1,MATCH($B74&amp;"/"&amp;W$1,Data!$1:$1,0)-1))=TRUE,"",IF(OFFSET(Data!$A$1,MATCH($A74,Data!$CG:$CG,0)-1,MATCH($B74&amp;"/"&amp;W$1,Data!$1:$1,0)-1)=0,"",OFFSET(Data!$A$1,MATCH($A74,Data!$CG:$CG,0)-1,MATCH($B74&amp;"/"&amp;W$1,Data!$1:$1,0)-1)))</f>
        <v/>
      </c>
      <c r="X74" s="232" t="str">
        <f ca="1">IF(ISERROR(OFFSET(Data!$A$1,MATCH($A74,Data!$CG:$CG,0)-1,MATCH($B74&amp;"/"&amp;X$1,Data!$1:$1,0)-1))=TRUE,"",IF(OFFSET(Data!$A$1,MATCH($A74,Data!$CG:$CG,0)-1,MATCH($B74&amp;"/"&amp;X$1,Data!$1:$1,0)-1)=0,"",OFFSET(Data!$A$1,MATCH($A74,Data!$CG:$CG,0)-1,MATCH($B74&amp;"/"&amp;X$1,Data!$1:$1,0)-1)))</f>
        <v/>
      </c>
      <c r="Y74" s="232" t="str">
        <f ca="1">IF(ISERROR(OFFSET(Data!$A$1,MATCH($A74,Data!$CG:$CG,0)-1,MATCH($B74&amp;"/"&amp;Y$1,Data!$1:$1,0)-1))=TRUE,"",IF(OFFSET(Data!$A$1,MATCH($A74,Data!$CG:$CG,0)-1,MATCH($B74&amp;"/"&amp;Y$1,Data!$1:$1,0)-1)=0,"",OFFSET(Data!$A$1,MATCH($A74,Data!$CG:$CG,0)-1,MATCH($B74&amp;"/"&amp;Y$1,Data!$1:$1,0)-1)))</f>
        <v/>
      </c>
      <c r="Z74" s="232" t="str">
        <f ca="1">IF(ISERROR(OFFSET(Data!$A$1,MATCH($A74,Data!$CG:$CG,0)-1,MATCH($B74&amp;"/"&amp;Z$1,Data!$1:$1,0)-1))=TRUE,"",IF(OFFSET(Data!$A$1,MATCH($A74,Data!$CG:$CG,0)-1,MATCH($B74&amp;"/"&amp;Z$1,Data!$1:$1,0)-1)=0,"",OFFSET(Data!$A$1,MATCH($A74,Data!$CG:$CG,0)-1,MATCH($B74&amp;"/"&amp;Z$1,Data!$1:$1,0)-1)))</f>
        <v/>
      </c>
      <c r="AA74" s="232" t="str">
        <f ca="1">IF(ISERROR(OFFSET(Data!$A$1,MATCH($A74,Data!$CG:$CG,0)-1,MATCH($B74&amp;"/"&amp;AA$1,Data!$1:$1,0)-1))=TRUE,"",IF(OFFSET(Data!$A$1,MATCH($A74,Data!$CG:$CG,0)-1,MATCH($B74&amp;"/"&amp;AA$1,Data!$1:$1,0)-1)=0,"",OFFSET(Data!$A$1,MATCH($A74,Data!$CG:$CG,0)-1,MATCH($B74&amp;"/"&amp;AA$1,Data!$1:$1,0)-1)))</f>
        <v/>
      </c>
      <c r="AB74" s="232" t="str">
        <f ca="1">IF(ISERROR(OFFSET(Data!$A$1,MATCH($A74,Data!$CG:$CG,0)-1,MATCH($B74&amp;"/"&amp;AB$1,Data!$1:$1,0)-1))=TRUE,"",IF(OFFSET(Data!$A$1,MATCH($A74,Data!$CG:$CG,0)-1,MATCH($B74&amp;"/"&amp;AB$1,Data!$1:$1,0)-1)=0,"",OFFSET(Data!$A$1,MATCH($A74,Data!$CG:$CG,0)-1,MATCH($B74&amp;"/"&amp;AB$1,Data!$1:$1,0)-1)))</f>
        <v/>
      </c>
      <c r="AC74" s="232" t="str">
        <f ca="1">IF(ISERROR(OFFSET(Data!$A$1,MATCH($A74,Data!$CG:$CG,0)-1,MATCH($B74&amp;"/"&amp;AC$1,Data!$1:$1,0)-1))=TRUE,"",IF(OFFSET(Data!$A$1,MATCH($A74,Data!$CG:$CG,0)-1,MATCH($B74&amp;"/"&amp;AC$1,Data!$1:$1,0)-1)=0,"",OFFSET(Data!$A$1,MATCH($A74,Data!$CG:$CG,0)-1,MATCH($B74&amp;"/"&amp;AC$1,Data!$1:$1,0)-1)))</f>
        <v/>
      </c>
    </row>
    <row r="75" spans="1:29" s="227" customFormat="1" x14ac:dyDescent="0.25">
      <c r="A75" s="227" t="s">
        <v>65</v>
      </c>
      <c r="B75" s="227" t="s">
        <v>22</v>
      </c>
      <c r="C75" s="227">
        <f ca="1">IF(ISERROR(OFFSET(Data!$A$1,MATCH($A75,Data!$CG:$CG,0)-1,MATCH($B75&amp;"/"&amp;C$1,Data!$1:$1,0)-1))=TRUE,"",IF(OFFSET(Data!$A$1,MATCH($A75,Data!$CG:$CG,0)-1,MATCH($B75&amp;"/"&amp;C$1,Data!$1:$1,0)-1)=0,"",OFFSET(Data!$A$1,MATCH($A75,Data!$CG:$CG,0)-1,MATCH($B75&amp;"/"&amp;C$1,Data!$1:$1,0)-1)))</f>
        <v>2.8333333333333335</v>
      </c>
      <c r="D75" s="227">
        <f ca="1">IF(ISERROR(OFFSET(Data!$A$1,MATCH($A75,Data!$CG:$CG,0)-1,MATCH($B75&amp;"/"&amp;D$1,Data!$1:$1,0)-1))=TRUE,"",IF(OFFSET(Data!$A$1,MATCH($A75,Data!$CG:$CG,0)-1,MATCH($B75&amp;"/"&amp;D$1,Data!$1:$1,0)-1)=0,"",OFFSET(Data!$A$1,MATCH($A75,Data!$CG:$CG,0)-1,MATCH($B75&amp;"/"&amp;D$1,Data!$1:$1,0)-1)))</f>
        <v>2.3333333333333335</v>
      </c>
      <c r="E75" s="227">
        <f ca="1">IF(ISERROR(OFFSET(Data!$A$1,MATCH($A75,Data!$CG:$CG,0)-1,MATCH($B75&amp;"/"&amp;E$1,Data!$1:$1,0)-1))=TRUE,"",IF(OFFSET(Data!$A$1,MATCH($A75,Data!$CG:$CG,0)-1,MATCH($B75&amp;"/"&amp;E$1,Data!$1:$1,0)-1)=0,"",OFFSET(Data!$A$1,MATCH($A75,Data!$CG:$CG,0)-1,MATCH($B75&amp;"/"&amp;E$1,Data!$1:$1,0)-1)))</f>
        <v>3.3333333333333335</v>
      </c>
      <c r="F75" s="227">
        <f ca="1">IF(ISERROR(OFFSET(Data!$A$1,MATCH($A75,Data!$CG:$CG,0)-1,MATCH($B75&amp;"/"&amp;F$1,Data!$1:$1,0)-1))=TRUE,"",IF(OFFSET(Data!$A$1,MATCH($A75,Data!$CG:$CG,0)-1,MATCH($B75&amp;"/"&amp;F$1,Data!$1:$1,0)-1)=0,"",OFFSET(Data!$A$1,MATCH($A75,Data!$CG:$CG,0)-1,MATCH($B75&amp;"/"&amp;F$1,Data!$1:$1,0)-1)))</f>
        <v>3</v>
      </c>
      <c r="G75" s="227">
        <f ca="1">IF(ISERROR(OFFSET(Data!$A$1,MATCH($A75,Data!$CG:$CG,0)-1,MATCH($B75&amp;"/"&amp;G$1,Data!$1:$1,0)-1))=TRUE,"",IF(OFFSET(Data!$A$1,MATCH($A75,Data!$CG:$CG,0)-1,MATCH($B75&amp;"/"&amp;G$1,Data!$1:$1,0)-1)=0,"",OFFSET(Data!$A$1,MATCH($A75,Data!$CG:$CG,0)-1,MATCH($B75&amp;"/"&amp;G$1,Data!$1:$1,0)-1)))</f>
        <v>2.8333333333333335</v>
      </c>
      <c r="H75" s="227">
        <f ca="1">IF(ISERROR(OFFSET(Data!$A$1,MATCH($A75,Data!$CG:$CG,0)-1,MATCH($B75&amp;"/"&amp;H$1,Data!$1:$1,0)-1))=TRUE,"",IF(OFFSET(Data!$A$1,MATCH($A75,Data!$CG:$CG,0)-1,MATCH($B75&amp;"/"&amp;H$1,Data!$1:$1,0)-1)=0,"",OFFSET(Data!$A$1,MATCH($A75,Data!$CG:$CG,0)-1,MATCH($B75&amp;"/"&amp;H$1,Data!$1:$1,0)-1)))</f>
        <v>3.8333333333333335</v>
      </c>
      <c r="I75" s="227">
        <f ca="1">IF(ISERROR(OFFSET(Data!$A$1,MATCH($A75,Data!$CG:$CG,0)-1,MATCH($B75&amp;"/"&amp;I$1,Data!$1:$1,0)-1))=TRUE,"",IF(OFFSET(Data!$A$1,MATCH($A75,Data!$CG:$CG,0)-1,MATCH($B75&amp;"/"&amp;I$1,Data!$1:$1,0)-1)=0,"",OFFSET(Data!$A$1,MATCH($A75,Data!$CG:$CG,0)-1,MATCH($B75&amp;"/"&amp;I$1,Data!$1:$1,0)-1)))</f>
        <v>3.3333333333333335</v>
      </c>
      <c r="J75" s="227">
        <f ca="1">IF(ISERROR(OFFSET(Data!$A$1,MATCH($A75,Data!$CG:$CG,0)-1,MATCH($B75&amp;"/"&amp;J$1,Data!$1:$1,0)-1))=TRUE,"",IF(OFFSET(Data!$A$1,MATCH($A75,Data!$CG:$CG,0)-1,MATCH($B75&amp;"/"&amp;J$1,Data!$1:$1,0)-1)=0,"",OFFSET(Data!$A$1,MATCH($A75,Data!$CG:$CG,0)-1,MATCH($B75&amp;"/"&amp;J$1,Data!$1:$1,0)-1)))</f>
        <v>2.8333333333333335</v>
      </c>
      <c r="K75" s="227">
        <f ca="1">IF(ISERROR(OFFSET(Data!$A$1,MATCH($A75,Data!$CG:$CG,0)-1,MATCH($B75&amp;"/"&amp;K$1,Data!$1:$1,0)-1))=TRUE,"",IF(OFFSET(Data!$A$1,MATCH($A75,Data!$CG:$CG,0)-1,MATCH($B75&amp;"/"&amp;K$1,Data!$1:$1,0)-1)=0,"",OFFSET(Data!$A$1,MATCH($A75,Data!$CG:$CG,0)-1,MATCH($B75&amp;"/"&amp;K$1,Data!$1:$1,0)-1)))</f>
        <v>4.5</v>
      </c>
      <c r="L75" s="227">
        <f ca="1">IF(ISERROR(OFFSET(Data!$A$1,MATCH($A75,Data!$CG:$CG,0)-1,MATCH($B75&amp;"/"&amp;L$1,Data!$1:$1,0)-1))=TRUE,"",IF(OFFSET(Data!$A$1,MATCH($A75,Data!$CG:$CG,0)-1,MATCH($B75&amp;"/"&amp;L$1,Data!$1:$1,0)-1)=0,"",OFFSET(Data!$A$1,MATCH($A75,Data!$CG:$CG,0)-1,MATCH($B75&amp;"/"&amp;L$1,Data!$1:$1,0)-1)))</f>
        <v>4.333333333333333</v>
      </c>
      <c r="M75" s="227">
        <f ca="1">IF(ISERROR(OFFSET(Data!$A$1,MATCH($A75,Data!$CG:$CG,0)-1,MATCH($B75&amp;"/"&amp;M$1,Data!$1:$1,0)-1))=TRUE,"",IF(OFFSET(Data!$A$1,MATCH($A75,Data!$CG:$CG,0)-1,MATCH($B75&amp;"/"&amp;M$1,Data!$1:$1,0)-1)=0,"",OFFSET(Data!$A$1,MATCH($A75,Data!$CG:$CG,0)-1,MATCH($B75&amp;"/"&amp;M$1,Data!$1:$1,0)-1)))</f>
        <v>3</v>
      </c>
      <c r="N75" s="227">
        <f ca="1">IF(ISERROR(OFFSET(Data!$A$1,MATCH($A75,Data!$CG:$CG,0)-1,MATCH($B75&amp;"/"&amp;N$1,Data!$1:$1,0)-1))=TRUE,"",IF(OFFSET(Data!$A$1,MATCH($A75,Data!$CG:$CG,0)-1,MATCH($B75&amp;"/"&amp;N$1,Data!$1:$1,0)-1)=0,"",OFFSET(Data!$A$1,MATCH($A75,Data!$CG:$CG,0)-1,MATCH($B75&amp;"/"&amp;N$1,Data!$1:$1,0)-1)))</f>
        <v>3.8333333333333335</v>
      </c>
      <c r="O75" s="227">
        <f ca="1">IF(ISERROR(OFFSET(Data!$A$1,MATCH($A75,Data!$CG:$CG,0)-1,MATCH($B75&amp;"/"&amp;O$1,Data!$1:$1,0)-1))=TRUE,"",IF(OFFSET(Data!$A$1,MATCH($A75,Data!$CG:$CG,0)-1,MATCH($B75&amp;"/"&amp;O$1,Data!$1:$1,0)-1)=0,"",OFFSET(Data!$A$1,MATCH($A75,Data!$CG:$CG,0)-1,MATCH($B75&amp;"/"&amp;O$1,Data!$1:$1,0)-1)))</f>
        <v>4.166666666666667</v>
      </c>
      <c r="P75" s="227" t="str">
        <f ca="1">IF(ISERROR(OFFSET(Data!$A$1,MATCH($A75,Data!$CG:$CG,0)-1,MATCH($B75&amp;"/"&amp;P$1,Data!$1:$1,0)-1))=TRUE,"",IF(OFFSET(Data!$A$1,MATCH($A75,Data!$CG:$CG,0)-1,MATCH($B75&amp;"/"&amp;P$1,Data!$1:$1,0)-1)=0,"",OFFSET(Data!$A$1,MATCH($A75,Data!$CG:$CG,0)-1,MATCH($B75&amp;"/"&amp;P$1,Data!$1:$1,0)-1)))</f>
        <v/>
      </c>
      <c r="Q75" s="227" t="str">
        <f ca="1">IF(ISERROR(OFFSET(Data!$A$1,MATCH($A75,Data!$CG:$CG,0)-1,MATCH($B75&amp;"/"&amp;Q$1,Data!$1:$1,0)-1))=TRUE,"",IF(OFFSET(Data!$A$1,MATCH($A75,Data!$CG:$CG,0)-1,MATCH($B75&amp;"/"&amp;Q$1,Data!$1:$1,0)-1)=0,"",OFFSET(Data!$A$1,MATCH($A75,Data!$CG:$CG,0)-1,MATCH($B75&amp;"/"&amp;Q$1,Data!$1:$1,0)-1)))</f>
        <v/>
      </c>
      <c r="R75" s="227" t="str">
        <f ca="1">IF(ISERROR(OFFSET(Data!$A$1,MATCH($A75,Data!$CG:$CG,0)-1,MATCH($B75&amp;"/"&amp;R$1,Data!$1:$1,0)-1))=TRUE,"",IF(OFFSET(Data!$A$1,MATCH($A75,Data!$CG:$CG,0)-1,MATCH($B75&amp;"/"&amp;R$1,Data!$1:$1,0)-1)=0,"",OFFSET(Data!$A$1,MATCH($A75,Data!$CG:$CG,0)-1,MATCH($B75&amp;"/"&amp;R$1,Data!$1:$1,0)-1)))</f>
        <v/>
      </c>
      <c r="S75" s="227" t="str">
        <f ca="1">IF(ISERROR(OFFSET(Data!$A$1,MATCH($A75,Data!$CG:$CG,0)-1,MATCH($B75&amp;"/"&amp;S$1,Data!$1:$1,0)-1))=TRUE,"",IF(OFFSET(Data!$A$1,MATCH($A75,Data!$CG:$CG,0)-1,MATCH($B75&amp;"/"&amp;S$1,Data!$1:$1,0)-1)=0,"",OFFSET(Data!$A$1,MATCH($A75,Data!$CG:$CG,0)-1,MATCH($B75&amp;"/"&amp;S$1,Data!$1:$1,0)-1)))</f>
        <v/>
      </c>
      <c r="T75" s="227" t="str">
        <f ca="1">IF(ISERROR(OFFSET(Data!$A$1,MATCH($A75,Data!$CG:$CG,0)-1,MATCH($B75&amp;"/"&amp;T$1,Data!$1:$1,0)-1))=TRUE,"",IF(OFFSET(Data!$A$1,MATCH($A75,Data!$CG:$CG,0)-1,MATCH($B75&amp;"/"&amp;T$1,Data!$1:$1,0)-1)=0,"",OFFSET(Data!$A$1,MATCH($A75,Data!$CG:$CG,0)-1,MATCH($B75&amp;"/"&amp;T$1,Data!$1:$1,0)-1)))</f>
        <v/>
      </c>
      <c r="U75" s="231" t="str">
        <f ca="1">IF(ISERROR(OFFSET(Data!$A$1,MATCH($A75,Data!$CG:$CG,0)-1,MATCH($B75&amp;"/"&amp;U$1,Data!$1:$1,0)-1))=TRUE,"",IF(OFFSET(Data!$A$1,MATCH($A75,Data!$CG:$CG,0)-1,MATCH($B75&amp;"/"&amp;U$1,Data!$1:$1,0)-1)=0,"",OFFSET(Data!$A$1,MATCH($A75,Data!$CG:$CG,0)-1,MATCH($B75&amp;"/"&amp;U$1,Data!$1:$1,0)-1)))</f>
        <v/>
      </c>
      <c r="V75" s="227" t="str">
        <f ca="1">IF(ISERROR(OFFSET(Data!$A$1,MATCH($A75,Data!$CG:$CG,0)-1,MATCH($B75&amp;"/"&amp;V$1,Data!$1:$1,0)-1))=TRUE,"",IF(OFFSET(Data!$A$1,MATCH($A75,Data!$CG:$CG,0)-1,MATCH($B75&amp;"/"&amp;V$1,Data!$1:$1,0)-1)=0,"",OFFSET(Data!$A$1,MATCH($A75,Data!$CG:$CG,0)-1,MATCH($B75&amp;"/"&amp;V$1,Data!$1:$1,0)-1)))</f>
        <v/>
      </c>
      <c r="W75" s="232" t="str">
        <f ca="1">IF(ISERROR(OFFSET(Data!$A$1,MATCH($A75,Data!$CG:$CG,0)-1,MATCH($B75&amp;"/"&amp;W$1,Data!$1:$1,0)-1))=TRUE,"",IF(OFFSET(Data!$A$1,MATCH($A75,Data!$CG:$CG,0)-1,MATCH($B75&amp;"/"&amp;W$1,Data!$1:$1,0)-1)=0,"",OFFSET(Data!$A$1,MATCH($A75,Data!$CG:$CG,0)-1,MATCH($B75&amp;"/"&amp;W$1,Data!$1:$1,0)-1)))</f>
        <v/>
      </c>
      <c r="X75" s="232" t="str">
        <f ca="1">IF(ISERROR(OFFSET(Data!$A$1,MATCH($A75,Data!$CG:$CG,0)-1,MATCH($B75&amp;"/"&amp;X$1,Data!$1:$1,0)-1))=TRUE,"",IF(OFFSET(Data!$A$1,MATCH($A75,Data!$CG:$CG,0)-1,MATCH($B75&amp;"/"&amp;X$1,Data!$1:$1,0)-1)=0,"",OFFSET(Data!$A$1,MATCH($A75,Data!$CG:$CG,0)-1,MATCH($B75&amp;"/"&amp;X$1,Data!$1:$1,0)-1)))</f>
        <v/>
      </c>
      <c r="Y75" s="232" t="str">
        <f ca="1">IF(ISERROR(OFFSET(Data!$A$1,MATCH($A75,Data!$CG:$CG,0)-1,MATCH($B75&amp;"/"&amp;Y$1,Data!$1:$1,0)-1))=TRUE,"",IF(OFFSET(Data!$A$1,MATCH($A75,Data!$CG:$CG,0)-1,MATCH($B75&amp;"/"&amp;Y$1,Data!$1:$1,0)-1)=0,"",OFFSET(Data!$A$1,MATCH($A75,Data!$CG:$CG,0)-1,MATCH($B75&amp;"/"&amp;Y$1,Data!$1:$1,0)-1)))</f>
        <v/>
      </c>
      <c r="Z75" s="232" t="str">
        <f ca="1">IF(ISERROR(OFFSET(Data!$A$1,MATCH($A75,Data!$CG:$CG,0)-1,MATCH($B75&amp;"/"&amp;Z$1,Data!$1:$1,0)-1))=TRUE,"",IF(OFFSET(Data!$A$1,MATCH($A75,Data!$CG:$CG,0)-1,MATCH($B75&amp;"/"&amp;Z$1,Data!$1:$1,0)-1)=0,"",OFFSET(Data!$A$1,MATCH($A75,Data!$CG:$CG,0)-1,MATCH($B75&amp;"/"&amp;Z$1,Data!$1:$1,0)-1)))</f>
        <v/>
      </c>
      <c r="AA75" s="232" t="str">
        <f ca="1">IF(ISERROR(OFFSET(Data!$A$1,MATCH($A75,Data!$CG:$CG,0)-1,MATCH($B75&amp;"/"&amp;AA$1,Data!$1:$1,0)-1))=TRUE,"",IF(OFFSET(Data!$A$1,MATCH($A75,Data!$CG:$CG,0)-1,MATCH($B75&amp;"/"&amp;AA$1,Data!$1:$1,0)-1)=0,"",OFFSET(Data!$A$1,MATCH($A75,Data!$CG:$CG,0)-1,MATCH($B75&amp;"/"&amp;AA$1,Data!$1:$1,0)-1)))</f>
        <v/>
      </c>
      <c r="AB75" s="232" t="str">
        <f ca="1">IF(ISERROR(OFFSET(Data!$A$1,MATCH($A75,Data!$CG:$CG,0)-1,MATCH($B75&amp;"/"&amp;AB$1,Data!$1:$1,0)-1))=TRUE,"",IF(OFFSET(Data!$A$1,MATCH($A75,Data!$CG:$CG,0)-1,MATCH($B75&amp;"/"&amp;AB$1,Data!$1:$1,0)-1)=0,"",OFFSET(Data!$A$1,MATCH($A75,Data!$CG:$CG,0)-1,MATCH($B75&amp;"/"&amp;AB$1,Data!$1:$1,0)-1)))</f>
        <v/>
      </c>
      <c r="AC75" s="232" t="str">
        <f ca="1">IF(ISERROR(OFFSET(Data!$A$1,MATCH($A75,Data!$CG:$CG,0)-1,MATCH($B75&amp;"/"&amp;AC$1,Data!$1:$1,0)-1))=TRUE,"",IF(OFFSET(Data!$A$1,MATCH($A75,Data!$CG:$CG,0)-1,MATCH($B75&amp;"/"&amp;AC$1,Data!$1:$1,0)-1)=0,"",OFFSET(Data!$A$1,MATCH($A75,Data!$CG:$CG,0)-1,MATCH($B75&amp;"/"&amp;AC$1,Data!$1:$1,0)-1)))</f>
        <v/>
      </c>
    </row>
    <row r="76" spans="1:29" s="227" customFormat="1" x14ac:dyDescent="0.25">
      <c r="A76" s="227" t="s">
        <v>132</v>
      </c>
      <c r="B76" s="227" t="s">
        <v>22</v>
      </c>
      <c r="C76" s="227">
        <f ca="1">IF(ISERROR(OFFSET(Data!$A$1,MATCH($A76,Data!$CG:$CG,0)-1,MATCH($B76&amp;"/"&amp;C$1,Data!$1:$1,0)-1))=TRUE,"",IF(OFFSET(Data!$A$1,MATCH($A76,Data!$CG:$CG,0)-1,MATCH($B76&amp;"/"&amp;C$1,Data!$1:$1,0)-1)=0,"",OFFSET(Data!$A$1,MATCH($A76,Data!$CG:$CG,0)-1,MATCH($B76&amp;"/"&amp;C$1,Data!$1:$1,0)-1)))</f>
        <v>3.1</v>
      </c>
      <c r="D76" s="227">
        <f ca="1">IF(ISERROR(OFFSET(Data!$A$1,MATCH($A76,Data!$CG:$CG,0)-1,MATCH($B76&amp;"/"&amp;D$1,Data!$1:$1,0)-1))=TRUE,"",IF(OFFSET(Data!$A$1,MATCH($A76,Data!$CG:$CG,0)-1,MATCH($B76&amp;"/"&amp;D$1,Data!$1:$1,0)-1)=0,"",OFFSET(Data!$A$1,MATCH($A76,Data!$CG:$CG,0)-1,MATCH($B76&amp;"/"&amp;D$1,Data!$1:$1,0)-1)))</f>
        <v>2.5</v>
      </c>
      <c r="E76" s="227">
        <f ca="1">IF(ISERROR(OFFSET(Data!$A$1,MATCH($A76,Data!$CG:$CG,0)-1,MATCH($B76&amp;"/"&amp;E$1,Data!$1:$1,0)-1))=TRUE,"",IF(OFFSET(Data!$A$1,MATCH($A76,Data!$CG:$CG,0)-1,MATCH($B76&amp;"/"&amp;E$1,Data!$1:$1,0)-1)=0,"",OFFSET(Data!$A$1,MATCH($A76,Data!$CG:$CG,0)-1,MATCH($B76&amp;"/"&amp;E$1,Data!$1:$1,0)-1)))</f>
        <v>3.8</v>
      </c>
      <c r="F76" s="227">
        <f ca="1">IF(ISERROR(OFFSET(Data!$A$1,MATCH($A76,Data!$CG:$CG,0)-1,MATCH($B76&amp;"/"&amp;F$1,Data!$1:$1,0)-1))=TRUE,"",IF(OFFSET(Data!$A$1,MATCH($A76,Data!$CG:$CG,0)-1,MATCH($B76&amp;"/"&amp;F$1,Data!$1:$1,0)-1)=0,"",OFFSET(Data!$A$1,MATCH($A76,Data!$CG:$CG,0)-1,MATCH($B76&amp;"/"&amp;F$1,Data!$1:$1,0)-1)))</f>
        <v>2.9</v>
      </c>
      <c r="G76" s="227">
        <f ca="1">IF(ISERROR(OFFSET(Data!$A$1,MATCH($A76,Data!$CG:$CG,0)-1,MATCH($B76&amp;"/"&amp;G$1,Data!$1:$1,0)-1))=TRUE,"",IF(OFFSET(Data!$A$1,MATCH($A76,Data!$CG:$CG,0)-1,MATCH($B76&amp;"/"&amp;G$1,Data!$1:$1,0)-1)=0,"",OFFSET(Data!$A$1,MATCH($A76,Data!$CG:$CG,0)-1,MATCH($B76&amp;"/"&amp;G$1,Data!$1:$1,0)-1)))</f>
        <v>2.9</v>
      </c>
      <c r="H76" s="227">
        <f ca="1">IF(ISERROR(OFFSET(Data!$A$1,MATCH($A76,Data!$CG:$CG,0)-1,MATCH($B76&amp;"/"&amp;H$1,Data!$1:$1,0)-1))=TRUE,"",IF(OFFSET(Data!$A$1,MATCH($A76,Data!$CG:$CG,0)-1,MATCH($B76&amp;"/"&amp;H$1,Data!$1:$1,0)-1)=0,"",OFFSET(Data!$A$1,MATCH($A76,Data!$CG:$CG,0)-1,MATCH($B76&amp;"/"&amp;H$1,Data!$1:$1,0)-1)))</f>
        <v>3.9</v>
      </c>
      <c r="I76" s="227">
        <f ca="1">IF(ISERROR(OFFSET(Data!$A$1,MATCH($A76,Data!$CG:$CG,0)-1,MATCH($B76&amp;"/"&amp;I$1,Data!$1:$1,0)-1))=TRUE,"",IF(OFFSET(Data!$A$1,MATCH($A76,Data!$CG:$CG,0)-1,MATCH($B76&amp;"/"&amp;I$1,Data!$1:$1,0)-1)=0,"",OFFSET(Data!$A$1,MATCH($A76,Data!$CG:$CG,0)-1,MATCH($B76&amp;"/"&amp;I$1,Data!$1:$1,0)-1)))</f>
        <v>3.2</v>
      </c>
      <c r="J76" s="227">
        <f ca="1">IF(ISERROR(OFFSET(Data!$A$1,MATCH($A76,Data!$CG:$CG,0)-1,MATCH($B76&amp;"/"&amp;J$1,Data!$1:$1,0)-1))=TRUE,"",IF(OFFSET(Data!$A$1,MATCH($A76,Data!$CG:$CG,0)-1,MATCH($B76&amp;"/"&amp;J$1,Data!$1:$1,0)-1)=0,"",OFFSET(Data!$A$1,MATCH($A76,Data!$CG:$CG,0)-1,MATCH($B76&amp;"/"&amp;J$1,Data!$1:$1,0)-1)))</f>
        <v>2.9</v>
      </c>
      <c r="K76" s="227">
        <f ca="1">IF(ISERROR(OFFSET(Data!$A$1,MATCH($A76,Data!$CG:$CG,0)-1,MATCH($B76&amp;"/"&amp;K$1,Data!$1:$1,0)-1))=TRUE,"",IF(OFFSET(Data!$A$1,MATCH($A76,Data!$CG:$CG,0)-1,MATCH($B76&amp;"/"&amp;K$1,Data!$1:$1,0)-1)=0,"",OFFSET(Data!$A$1,MATCH($A76,Data!$CG:$CG,0)-1,MATCH($B76&amp;"/"&amp;K$1,Data!$1:$1,0)-1)))</f>
        <v>4.5</v>
      </c>
      <c r="L76" s="227">
        <f ca="1">IF(ISERROR(OFFSET(Data!$A$1,MATCH($A76,Data!$CG:$CG,0)-1,MATCH($B76&amp;"/"&amp;L$1,Data!$1:$1,0)-1))=TRUE,"",IF(OFFSET(Data!$A$1,MATCH($A76,Data!$CG:$CG,0)-1,MATCH($B76&amp;"/"&amp;L$1,Data!$1:$1,0)-1)=0,"",OFFSET(Data!$A$1,MATCH($A76,Data!$CG:$CG,0)-1,MATCH($B76&amp;"/"&amp;L$1,Data!$1:$1,0)-1)))</f>
        <v>4.3</v>
      </c>
      <c r="M76" s="227">
        <f ca="1">IF(ISERROR(OFFSET(Data!$A$1,MATCH($A76,Data!$CG:$CG,0)-1,MATCH($B76&amp;"/"&amp;M$1,Data!$1:$1,0)-1))=TRUE,"",IF(OFFSET(Data!$A$1,MATCH($A76,Data!$CG:$CG,0)-1,MATCH($B76&amp;"/"&amp;M$1,Data!$1:$1,0)-1)=0,"",OFFSET(Data!$A$1,MATCH($A76,Data!$CG:$CG,0)-1,MATCH($B76&amp;"/"&amp;M$1,Data!$1:$1,0)-1)))</f>
        <v>3</v>
      </c>
      <c r="N76" s="227">
        <f ca="1">IF(ISERROR(OFFSET(Data!$A$1,MATCH($A76,Data!$CG:$CG,0)-1,MATCH($B76&amp;"/"&amp;N$1,Data!$1:$1,0)-1))=TRUE,"",IF(OFFSET(Data!$A$1,MATCH($A76,Data!$CG:$CG,0)-1,MATCH($B76&amp;"/"&amp;N$1,Data!$1:$1,0)-1)=0,"",OFFSET(Data!$A$1,MATCH($A76,Data!$CG:$CG,0)-1,MATCH($B76&amp;"/"&amp;N$1,Data!$1:$1,0)-1)))</f>
        <v>3.6</v>
      </c>
      <c r="O76" s="227">
        <f ca="1">IF(ISERROR(OFFSET(Data!$A$1,MATCH($A76,Data!$CG:$CG,0)-1,MATCH($B76&amp;"/"&amp;O$1,Data!$1:$1,0)-1))=TRUE,"",IF(OFFSET(Data!$A$1,MATCH($A76,Data!$CG:$CG,0)-1,MATCH($B76&amp;"/"&amp;O$1,Data!$1:$1,0)-1)=0,"",OFFSET(Data!$A$1,MATCH($A76,Data!$CG:$CG,0)-1,MATCH($B76&amp;"/"&amp;O$1,Data!$1:$1,0)-1)))</f>
        <v>4.4000000000000004</v>
      </c>
      <c r="P76" s="227" t="str">
        <f ca="1">IF(ISERROR(OFFSET(Data!$A$1,MATCH($A76,Data!$CG:$CG,0)-1,MATCH($B76&amp;"/"&amp;P$1,Data!$1:$1,0)-1))=TRUE,"",IF(OFFSET(Data!$A$1,MATCH($A76,Data!$CG:$CG,0)-1,MATCH($B76&amp;"/"&amp;P$1,Data!$1:$1,0)-1)=0,"",OFFSET(Data!$A$1,MATCH($A76,Data!$CG:$CG,0)-1,MATCH($B76&amp;"/"&amp;P$1,Data!$1:$1,0)-1)))</f>
        <v/>
      </c>
      <c r="Q76" s="227" t="str">
        <f ca="1">IF(ISERROR(OFFSET(Data!$A$1,MATCH($A76,Data!$CG:$CG,0)-1,MATCH($B76&amp;"/"&amp;Q$1,Data!$1:$1,0)-1))=TRUE,"",IF(OFFSET(Data!$A$1,MATCH($A76,Data!$CG:$CG,0)-1,MATCH($B76&amp;"/"&amp;Q$1,Data!$1:$1,0)-1)=0,"",OFFSET(Data!$A$1,MATCH($A76,Data!$CG:$CG,0)-1,MATCH($B76&amp;"/"&amp;Q$1,Data!$1:$1,0)-1)))</f>
        <v/>
      </c>
      <c r="R76" s="227" t="str">
        <f ca="1">IF(ISERROR(OFFSET(Data!$A$1,MATCH($A76,Data!$CG:$CG,0)-1,MATCH($B76&amp;"/"&amp;R$1,Data!$1:$1,0)-1))=TRUE,"",IF(OFFSET(Data!$A$1,MATCH($A76,Data!$CG:$CG,0)-1,MATCH($B76&amp;"/"&amp;R$1,Data!$1:$1,0)-1)=0,"",OFFSET(Data!$A$1,MATCH($A76,Data!$CG:$CG,0)-1,MATCH($B76&amp;"/"&amp;R$1,Data!$1:$1,0)-1)))</f>
        <v/>
      </c>
      <c r="S76" s="227" t="str">
        <f ca="1">IF(ISERROR(OFFSET(Data!$A$1,MATCH($A76,Data!$CG:$CG,0)-1,MATCH($B76&amp;"/"&amp;S$1,Data!$1:$1,0)-1))=TRUE,"",IF(OFFSET(Data!$A$1,MATCH($A76,Data!$CG:$CG,0)-1,MATCH($B76&amp;"/"&amp;S$1,Data!$1:$1,0)-1)=0,"",OFFSET(Data!$A$1,MATCH($A76,Data!$CG:$CG,0)-1,MATCH($B76&amp;"/"&amp;S$1,Data!$1:$1,0)-1)))</f>
        <v/>
      </c>
      <c r="T76" s="227" t="str">
        <f ca="1">IF(ISERROR(OFFSET(Data!$A$1,MATCH($A76,Data!$CG:$CG,0)-1,MATCH($B76&amp;"/"&amp;T$1,Data!$1:$1,0)-1))=TRUE,"",IF(OFFSET(Data!$A$1,MATCH($A76,Data!$CG:$CG,0)-1,MATCH($B76&amp;"/"&amp;T$1,Data!$1:$1,0)-1)=0,"",OFFSET(Data!$A$1,MATCH($A76,Data!$CG:$CG,0)-1,MATCH($B76&amp;"/"&amp;T$1,Data!$1:$1,0)-1)))</f>
        <v/>
      </c>
      <c r="U76" s="231" t="str">
        <f ca="1">IF(ISERROR(OFFSET(Data!$A$1,MATCH($A76,Data!$CG:$CG,0)-1,MATCH($B76&amp;"/"&amp;U$1,Data!$1:$1,0)-1))=TRUE,"",IF(OFFSET(Data!$A$1,MATCH($A76,Data!$CG:$CG,0)-1,MATCH($B76&amp;"/"&amp;U$1,Data!$1:$1,0)-1)=0,"",OFFSET(Data!$A$1,MATCH($A76,Data!$CG:$CG,0)-1,MATCH($B76&amp;"/"&amp;U$1,Data!$1:$1,0)-1)))</f>
        <v/>
      </c>
      <c r="V76" s="227" t="str">
        <f ca="1">IF(ISERROR(OFFSET(Data!$A$1,MATCH($A76,Data!$CG:$CG,0)-1,MATCH($B76&amp;"/"&amp;V$1,Data!$1:$1,0)-1))=TRUE,"",IF(OFFSET(Data!$A$1,MATCH($A76,Data!$CG:$CG,0)-1,MATCH($B76&amp;"/"&amp;V$1,Data!$1:$1,0)-1)=0,"",OFFSET(Data!$A$1,MATCH($A76,Data!$CG:$CG,0)-1,MATCH($B76&amp;"/"&amp;V$1,Data!$1:$1,0)-1)))</f>
        <v/>
      </c>
      <c r="W76" s="232" t="str">
        <f ca="1">IF(ISERROR(OFFSET(Data!$A$1,MATCH($A76,Data!$CG:$CG,0)-1,MATCH($B76&amp;"/"&amp;W$1,Data!$1:$1,0)-1))=TRUE,"",IF(OFFSET(Data!$A$1,MATCH($A76,Data!$CG:$CG,0)-1,MATCH($B76&amp;"/"&amp;W$1,Data!$1:$1,0)-1)=0,"",OFFSET(Data!$A$1,MATCH($A76,Data!$CG:$CG,0)-1,MATCH($B76&amp;"/"&amp;W$1,Data!$1:$1,0)-1)))</f>
        <v/>
      </c>
      <c r="X76" s="232" t="str">
        <f ca="1">IF(ISERROR(OFFSET(Data!$A$1,MATCH($A76,Data!$CG:$CG,0)-1,MATCH($B76&amp;"/"&amp;X$1,Data!$1:$1,0)-1))=TRUE,"",IF(OFFSET(Data!$A$1,MATCH($A76,Data!$CG:$CG,0)-1,MATCH($B76&amp;"/"&amp;X$1,Data!$1:$1,0)-1)=0,"",OFFSET(Data!$A$1,MATCH($A76,Data!$CG:$CG,0)-1,MATCH($B76&amp;"/"&amp;X$1,Data!$1:$1,0)-1)))</f>
        <v/>
      </c>
      <c r="Y76" s="232" t="str">
        <f ca="1">IF(ISERROR(OFFSET(Data!$A$1,MATCH($A76,Data!$CG:$CG,0)-1,MATCH($B76&amp;"/"&amp;Y$1,Data!$1:$1,0)-1))=TRUE,"",IF(OFFSET(Data!$A$1,MATCH($A76,Data!$CG:$CG,0)-1,MATCH($B76&amp;"/"&amp;Y$1,Data!$1:$1,0)-1)=0,"",OFFSET(Data!$A$1,MATCH($A76,Data!$CG:$CG,0)-1,MATCH($B76&amp;"/"&amp;Y$1,Data!$1:$1,0)-1)))</f>
        <v/>
      </c>
      <c r="Z76" s="232" t="str">
        <f ca="1">IF(ISERROR(OFFSET(Data!$A$1,MATCH($A76,Data!$CG:$CG,0)-1,MATCH($B76&amp;"/"&amp;Z$1,Data!$1:$1,0)-1))=TRUE,"",IF(OFFSET(Data!$A$1,MATCH($A76,Data!$CG:$CG,0)-1,MATCH($B76&amp;"/"&amp;Z$1,Data!$1:$1,0)-1)=0,"",OFFSET(Data!$A$1,MATCH($A76,Data!$CG:$CG,0)-1,MATCH($B76&amp;"/"&amp;Z$1,Data!$1:$1,0)-1)))</f>
        <v/>
      </c>
      <c r="AA76" s="232" t="str">
        <f ca="1">IF(ISERROR(OFFSET(Data!$A$1,MATCH($A76,Data!$CG:$CG,0)-1,MATCH($B76&amp;"/"&amp;AA$1,Data!$1:$1,0)-1))=TRUE,"",IF(OFFSET(Data!$A$1,MATCH($A76,Data!$CG:$CG,0)-1,MATCH($B76&amp;"/"&amp;AA$1,Data!$1:$1,0)-1)=0,"",OFFSET(Data!$A$1,MATCH($A76,Data!$CG:$CG,0)-1,MATCH($B76&amp;"/"&amp;AA$1,Data!$1:$1,0)-1)))</f>
        <v/>
      </c>
      <c r="AB76" s="232" t="str">
        <f ca="1">IF(ISERROR(OFFSET(Data!$A$1,MATCH($A76,Data!$CG:$CG,0)-1,MATCH($B76&amp;"/"&amp;AB$1,Data!$1:$1,0)-1))=TRUE,"",IF(OFFSET(Data!$A$1,MATCH($A76,Data!$CG:$CG,0)-1,MATCH($B76&amp;"/"&amp;AB$1,Data!$1:$1,0)-1)=0,"",OFFSET(Data!$A$1,MATCH($A76,Data!$CG:$CG,0)-1,MATCH($B76&amp;"/"&amp;AB$1,Data!$1:$1,0)-1)))</f>
        <v/>
      </c>
      <c r="AC76" s="232" t="str">
        <f ca="1">IF(ISERROR(OFFSET(Data!$A$1,MATCH($A76,Data!$CG:$CG,0)-1,MATCH($B76&amp;"/"&amp;AC$1,Data!$1:$1,0)-1))=TRUE,"",IF(OFFSET(Data!$A$1,MATCH($A76,Data!$CG:$CG,0)-1,MATCH($B76&amp;"/"&amp;AC$1,Data!$1:$1,0)-1)=0,"",OFFSET(Data!$A$1,MATCH($A76,Data!$CG:$CG,0)-1,MATCH($B76&amp;"/"&amp;AC$1,Data!$1:$1,0)-1)))</f>
        <v/>
      </c>
    </row>
    <row r="77" spans="1:29" s="227" customFormat="1" x14ac:dyDescent="0.25">
      <c r="A77" s="227" t="s">
        <v>135</v>
      </c>
      <c r="B77" s="227" t="s">
        <v>22</v>
      </c>
      <c r="C77" s="227">
        <f ca="1">IF(ISERROR(OFFSET(Data!$A$1,MATCH($A77,Data!$CG:$CG,0)-1,MATCH($B77&amp;"/"&amp;C$1,Data!$1:$1,0)-1))=TRUE,"",IF(OFFSET(Data!$A$1,MATCH($A77,Data!$CG:$CG,0)-1,MATCH($B77&amp;"/"&amp;C$1,Data!$1:$1,0)-1)=0,"",OFFSET(Data!$A$1,MATCH($A77,Data!$CG:$CG,0)-1,MATCH($B77&amp;"/"&amp;C$1,Data!$1:$1,0)-1)))</f>
        <v>3.15</v>
      </c>
      <c r="D77" s="227">
        <f ca="1">IF(ISERROR(OFFSET(Data!$A$1,MATCH($A77,Data!$CG:$CG,0)-1,MATCH($B77&amp;"/"&amp;D$1,Data!$1:$1,0)-1))=TRUE,"",IF(OFFSET(Data!$A$1,MATCH($A77,Data!$CG:$CG,0)-1,MATCH($B77&amp;"/"&amp;D$1,Data!$1:$1,0)-1)=0,"",OFFSET(Data!$A$1,MATCH($A77,Data!$CG:$CG,0)-1,MATCH($B77&amp;"/"&amp;D$1,Data!$1:$1,0)-1)))</f>
        <v>2.8</v>
      </c>
      <c r="E77" s="227">
        <f ca="1">IF(ISERROR(OFFSET(Data!$A$1,MATCH($A77,Data!$CG:$CG,0)-1,MATCH($B77&amp;"/"&amp;E$1,Data!$1:$1,0)-1))=TRUE,"",IF(OFFSET(Data!$A$1,MATCH($A77,Data!$CG:$CG,0)-1,MATCH($B77&amp;"/"&amp;E$1,Data!$1:$1,0)-1)=0,"",OFFSET(Data!$A$1,MATCH($A77,Data!$CG:$CG,0)-1,MATCH($B77&amp;"/"&amp;E$1,Data!$1:$1,0)-1)))</f>
        <v>4</v>
      </c>
      <c r="F77" s="227">
        <f ca="1">IF(ISERROR(OFFSET(Data!$A$1,MATCH($A77,Data!$CG:$CG,0)-1,MATCH($B77&amp;"/"&amp;F$1,Data!$1:$1,0)-1))=TRUE,"",IF(OFFSET(Data!$A$1,MATCH($A77,Data!$CG:$CG,0)-1,MATCH($B77&amp;"/"&amp;F$1,Data!$1:$1,0)-1)=0,"",OFFSET(Data!$A$1,MATCH($A77,Data!$CG:$CG,0)-1,MATCH($B77&amp;"/"&amp;F$1,Data!$1:$1,0)-1)))</f>
        <v>3.15</v>
      </c>
      <c r="G77" s="227">
        <f ca="1">IF(ISERROR(OFFSET(Data!$A$1,MATCH($A77,Data!$CG:$CG,0)-1,MATCH($B77&amp;"/"&amp;G$1,Data!$1:$1,0)-1))=TRUE,"",IF(OFFSET(Data!$A$1,MATCH($A77,Data!$CG:$CG,0)-1,MATCH($B77&amp;"/"&amp;G$1,Data!$1:$1,0)-1)=0,"",OFFSET(Data!$A$1,MATCH($A77,Data!$CG:$CG,0)-1,MATCH($B77&amp;"/"&amp;G$1,Data!$1:$1,0)-1)))</f>
        <v>3.1</v>
      </c>
      <c r="H77" s="227">
        <f ca="1">IF(ISERROR(OFFSET(Data!$A$1,MATCH($A77,Data!$CG:$CG,0)-1,MATCH($B77&amp;"/"&amp;H$1,Data!$1:$1,0)-1))=TRUE,"",IF(OFFSET(Data!$A$1,MATCH($A77,Data!$CG:$CG,0)-1,MATCH($B77&amp;"/"&amp;H$1,Data!$1:$1,0)-1)=0,"",OFFSET(Data!$A$1,MATCH($A77,Data!$CG:$CG,0)-1,MATCH($B77&amp;"/"&amp;H$1,Data!$1:$1,0)-1)))</f>
        <v>3.85</v>
      </c>
      <c r="I77" s="227">
        <f ca="1">IF(ISERROR(OFFSET(Data!$A$1,MATCH($A77,Data!$CG:$CG,0)-1,MATCH($B77&amp;"/"&amp;I$1,Data!$1:$1,0)-1))=TRUE,"",IF(OFFSET(Data!$A$1,MATCH($A77,Data!$CG:$CG,0)-1,MATCH($B77&amp;"/"&amp;I$1,Data!$1:$1,0)-1)=0,"",OFFSET(Data!$A$1,MATCH($A77,Data!$CG:$CG,0)-1,MATCH($B77&amp;"/"&amp;I$1,Data!$1:$1,0)-1)))</f>
        <v>3.3</v>
      </c>
      <c r="J77" s="227">
        <f ca="1">IF(ISERROR(OFFSET(Data!$A$1,MATCH($A77,Data!$CG:$CG,0)-1,MATCH($B77&amp;"/"&amp;J$1,Data!$1:$1,0)-1))=TRUE,"",IF(OFFSET(Data!$A$1,MATCH($A77,Data!$CG:$CG,0)-1,MATCH($B77&amp;"/"&amp;J$1,Data!$1:$1,0)-1)=0,"",OFFSET(Data!$A$1,MATCH($A77,Data!$CG:$CG,0)-1,MATCH($B77&amp;"/"&amp;J$1,Data!$1:$1,0)-1)))</f>
        <v>3</v>
      </c>
      <c r="K77" s="227">
        <f ca="1">IF(ISERROR(OFFSET(Data!$A$1,MATCH($A77,Data!$CG:$CG,0)-1,MATCH($B77&amp;"/"&amp;K$1,Data!$1:$1,0)-1))=TRUE,"",IF(OFFSET(Data!$A$1,MATCH($A77,Data!$CG:$CG,0)-1,MATCH($B77&amp;"/"&amp;K$1,Data!$1:$1,0)-1)=0,"",OFFSET(Data!$A$1,MATCH($A77,Data!$CG:$CG,0)-1,MATCH($B77&amp;"/"&amp;K$1,Data!$1:$1,0)-1)))</f>
        <v>4.6500000000000004</v>
      </c>
      <c r="L77" s="227">
        <f ca="1">IF(ISERROR(OFFSET(Data!$A$1,MATCH($A77,Data!$CG:$CG,0)-1,MATCH($B77&amp;"/"&amp;L$1,Data!$1:$1,0)-1))=TRUE,"",IF(OFFSET(Data!$A$1,MATCH($A77,Data!$CG:$CG,0)-1,MATCH($B77&amp;"/"&amp;L$1,Data!$1:$1,0)-1)=0,"",OFFSET(Data!$A$1,MATCH($A77,Data!$CG:$CG,0)-1,MATCH($B77&amp;"/"&amp;L$1,Data!$1:$1,0)-1)))</f>
        <v>4.3499999999999996</v>
      </c>
      <c r="M77" s="227">
        <f ca="1">IF(ISERROR(OFFSET(Data!$A$1,MATCH($A77,Data!$CG:$CG,0)-1,MATCH($B77&amp;"/"&amp;M$1,Data!$1:$1,0)-1))=TRUE,"",IF(OFFSET(Data!$A$1,MATCH($A77,Data!$CG:$CG,0)-1,MATCH($B77&amp;"/"&amp;M$1,Data!$1:$1,0)-1)=0,"",OFFSET(Data!$A$1,MATCH($A77,Data!$CG:$CG,0)-1,MATCH($B77&amp;"/"&amp;M$1,Data!$1:$1,0)-1)))</f>
        <v>3.5</v>
      </c>
      <c r="N77" s="227">
        <f ca="1">IF(ISERROR(OFFSET(Data!$A$1,MATCH($A77,Data!$CG:$CG,0)-1,MATCH($B77&amp;"/"&amp;N$1,Data!$1:$1,0)-1))=TRUE,"",IF(OFFSET(Data!$A$1,MATCH($A77,Data!$CG:$CG,0)-1,MATCH($B77&amp;"/"&amp;N$1,Data!$1:$1,0)-1)=0,"",OFFSET(Data!$A$1,MATCH($A77,Data!$CG:$CG,0)-1,MATCH($B77&amp;"/"&amp;N$1,Data!$1:$1,0)-1)))</f>
        <v>3.85</v>
      </c>
      <c r="O77" s="227">
        <f ca="1">IF(ISERROR(OFFSET(Data!$A$1,MATCH($A77,Data!$CG:$CG,0)-1,MATCH($B77&amp;"/"&amp;O$1,Data!$1:$1,0)-1))=TRUE,"",IF(OFFSET(Data!$A$1,MATCH($A77,Data!$CG:$CG,0)-1,MATCH($B77&amp;"/"&amp;O$1,Data!$1:$1,0)-1)=0,"",OFFSET(Data!$A$1,MATCH($A77,Data!$CG:$CG,0)-1,MATCH($B77&amp;"/"&amp;O$1,Data!$1:$1,0)-1)))</f>
        <v>4.75</v>
      </c>
      <c r="P77" s="227" t="str">
        <f ca="1">IF(ISERROR(OFFSET(Data!$A$1,MATCH($A77,Data!$CG:$CG,0)-1,MATCH($B77&amp;"/"&amp;P$1,Data!$1:$1,0)-1))=TRUE,"",IF(OFFSET(Data!$A$1,MATCH($A77,Data!$CG:$CG,0)-1,MATCH($B77&amp;"/"&amp;P$1,Data!$1:$1,0)-1)=0,"",OFFSET(Data!$A$1,MATCH($A77,Data!$CG:$CG,0)-1,MATCH($B77&amp;"/"&amp;P$1,Data!$1:$1,0)-1)))</f>
        <v/>
      </c>
      <c r="Q77" s="227" t="str">
        <f ca="1">IF(ISERROR(OFFSET(Data!$A$1,MATCH($A77,Data!$CG:$CG,0)-1,MATCH($B77&amp;"/"&amp;Q$1,Data!$1:$1,0)-1))=TRUE,"",IF(OFFSET(Data!$A$1,MATCH($A77,Data!$CG:$CG,0)-1,MATCH($B77&amp;"/"&amp;Q$1,Data!$1:$1,0)-1)=0,"",OFFSET(Data!$A$1,MATCH($A77,Data!$CG:$CG,0)-1,MATCH($B77&amp;"/"&amp;Q$1,Data!$1:$1,0)-1)))</f>
        <v/>
      </c>
      <c r="R77" s="227" t="str">
        <f ca="1">IF(ISERROR(OFFSET(Data!$A$1,MATCH($A77,Data!$CG:$CG,0)-1,MATCH($B77&amp;"/"&amp;R$1,Data!$1:$1,0)-1))=TRUE,"",IF(OFFSET(Data!$A$1,MATCH($A77,Data!$CG:$CG,0)-1,MATCH($B77&amp;"/"&amp;R$1,Data!$1:$1,0)-1)=0,"",OFFSET(Data!$A$1,MATCH($A77,Data!$CG:$CG,0)-1,MATCH($B77&amp;"/"&amp;R$1,Data!$1:$1,0)-1)))</f>
        <v/>
      </c>
      <c r="S77" s="227" t="str">
        <f ca="1">IF(ISERROR(OFFSET(Data!$A$1,MATCH($A77,Data!$CG:$CG,0)-1,MATCH($B77&amp;"/"&amp;S$1,Data!$1:$1,0)-1))=TRUE,"",IF(OFFSET(Data!$A$1,MATCH($A77,Data!$CG:$CG,0)-1,MATCH($B77&amp;"/"&amp;S$1,Data!$1:$1,0)-1)=0,"",OFFSET(Data!$A$1,MATCH($A77,Data!$CG:$CG,0)-1,MATCH($B77&amp;"/"&amp;S$1,Data!$1:$1,0)-1)))</f>
        <v/>
      </c>
      <c r="T77" s="227" t="str">
        <f ca="1">IF(ISERROR(OFFSET(Data!$A$1,MATCH($A77,Data!$CG:$CG,0)-1,MATCH($B77&amp;"/"&amp;T$1,Data!$1:$1,0)-1))=TRUE,"",IF(OFFSET(Data!$A$1,MATCH($A77,Data!$CG:$CG,0)-1,MATCH($B77&amp;"/"&amp;T$1,Data!$1:$1,0)-1)=0,"",OFFSET(Data!$A$1,MATCH($A77,Data!$CG:$CG,0)-1,MATCH($B77&amp;"/"&amp;T$1,Data!$1:$1,0)-1)))</f>
        <v/>
      </c>
      <c r="U77" s="231" t="str">
        <f ca="1">IF(ISERROR(OFFSET(Data!$A$1,MATCH($A77,Data!$CG:$CG,0)-1,MATCH($B77&amp;"/"&amp;U$1,Data!$1:$1,0)-1))=TRUE,"",IF(OFFSET(Data!$A$1,MATCH($A77,Data!$CG:$CG,0)-1,MATCH($B77&amp;"/"&amp;U$1,Data!$1:$1,0)-1)=0,"",OFFSET(Data!$A$1,MATCH($A77,Data!$CG:$CG,0)-1,MATCH($B77&amp;"/"&amp;U$1,Data!$1:$1,0)-1)))</f>
        <v/>
      </c>
      <c r="V77" s="227" t="str">
        <f ca="1">IF(ISERROR(OFFSET(Data!$A$1,MATCH($A77,Data!$CG:$CG,0)-1,MATCH($B77&amp;"/"&amp;V$1,Data!$1:$1,0)-1))=TRUE,"",IF(OFFSET(Data!$A$1,MATCH($A77,Data!$CG:$CG,0)-1,MATCH($B77&amp;"/"&amp;V$1,Data!$1:$1,0)-1)=0,"",OFFSET(Data!$A$1,MATCH($A77,Data!$CG:$CG,0)-1,MATCH($B77&amp;"/"&amp;V$1,Data!$1:$1,0)-1)))</f>
        <v/>
      </c>
      <c r="W77" s="232" t="str">
        <f ca="1">IF(ISERROR(OFFSET(Data!$A$1,MATCH($A77,Data!$CG:$CG,0)-1,MATCH($B77&amp;"/"&amp;W$1,Data!$1:$1,0)-1))=TRUE,"",IF(OFFSET(Data!$A$1,MATCH($A77,Data!$CG:$CG,0)-1,MATCH($B77&amp;"/"&amp;W$1,Data!$1:$1,0)-1)=0,"",OFFSET(Data!$A$1,MATCH($A77,Data!$CG:$CG,0)-1,MATCH($B77&amp;"/"&amp;W$1,Data!$1:$1,0)-1)))</f>
        <v/>
      </c>
      <c r="X77" s="232" t="str">
        <f ca="1">IF(ISERROR(OFFSET(Data!$A$1,MATCH($A77,Data!$CG:$CG,0)-1,MATCH($B77&amp;"/"&amp;X$1,Data!$1:$1,0)-1))=TRUE,"",IF(OFFSET(Data!$A$1,MATCH($A77,Data!$CG:$CG,0)-1,MATCH($B77&amp;"/"&amp;X$1,Data!$1:$1,0)-1)=0,"",OFFSET(Data!$A$1,MATCH($A77,Data!$CG:$CG,0)-1,MATCH($B77&amp;"/"&amp;X$1,Data!$1:$1,0)-1)))</f>
        <v/>
      </c>
      <c r="Y77" s="232" t="str">
        <f ca="1">IF(ISERROR(OFFSET(Data!$A$1,MATCH($A77,Data!$CG:$CG,0)-1,MATCH($B77&amp;"/"&amp;Y$1,Data!$1:$1,0)-1))=TRUE,"",IF(OFFSET(Data!$A$1,MATCH($A77,Data!$CG:$CG,0)-1,MATCH($B77&amp;"/"&amp;Y$1,Data!$1:$1,0)-1)=0,"",OFFSET(Data!$A$1,MATCH($A77,Data!$CG:$CG,0)-1,MATCH($B77&amp;"/"&amp;Y$1,Data!$1:$1,0)-1)))</f>
        <v/>
      </c>
      <c r="Z77" s="232" t="str">
        <f ca="1">IF(ISERROR(OFFSET(Data!$A$1,MATCH($A77,Data!$CG:$CG,0)-1,MATCH($B77&amp;"/"&amp;Z$1,Data!$1:$1,0)-1))=TRUE,"",IF(OFFSET(Data!$A$1,MATCH($A77,Data!$CG:$CG,0)-1,MATCH($B77&amp;"/"&amp;Z$1,Data!$1:$1,0)-1)=0,"",OFFSET(Data!$A$1,MATCH($A77,Data!$CG:$CG,0)-1,MATCH($B77&amp;"/"&amp;Z$1,Data!$1:$1,0)-1)))</f>
        <v/>
      </c>
      <c r="AA77" s="232" t="str">
        <f ca="1">IF(ISERROR(OFFSET(Data!$A$1,MATCH($A77,Data!$CG:$CG,0)-1,MATCH($B77&amp;"/"&amp;AA$1,Data!$1:$1,0)-1))=TRUE,"",IF(OFFSET(Data!$A$1,MATCH($A77,Data!$CG:$CG,0)-1,MATCH($B77&amp;"/"&amp;AA$1,Data!$1:$1,0)-1)=0,"",OFFSET(Data!$A$1,MATCH($A77,Data!$CG:$CG,0)-1,MATCH($B77&amp;"/"&amp;AA$1,Data!$1:$1,0)-1)))</f>
        <v/>
      </c>
      <c r="AB77" s="232" t="str">
        <f ca="1">IF(ISERROR(OFFSET(Data!$A$1,MATCH($A77,Data!$CG:$CG,0)-1,MATCH($B77&amp;"/"&amp;AB$1,Data!$1:$1,0)-1))=TRUE,"",IF(OFFSET(Data!$A$1,MATCH($A77,Data!$CG:$CG,0)-1,MATCH($B77&amp;"/"&amp;AB$1,Data!$1:$1,0)-1)=0,"",OFFSET(Data!$A$1,MATCH($A77,Data!$CG:$CG,0)-1,MATCH($B77&amp;"/"&amp;AB$1,Data!$1:$1,0)-1)))</f>
        <v/>
      </c>
      <c r="AC77" s="232" t="str">
        <f ca="1">IF(ISERROR(OFFSET(Data!$A$1,MATCH($A77,Data!$CG:$CG,0)-1,MATCH($B77&amp;"/"&amp;AC$1,Data!$1:$1,0)-1))=TRUE,"",IF(OFFSET(Data!$A$1,MATCH($A77,Data!$CG:$CG,0)-1,MATCH($B77&amp;"/"&amp;AC$1,Data!$1:$1,0)-1)=0,"",OFFSET(Data!$A$1,MATCH($A77,Data!$CG:$CG,0)-1,MATCH($B77&amp;"/"&amp;AC$1,Data!$1:$1,0)-1)))</f>
        <v/>
      </c>
    </row>
    <row r="78" spans="1:29" s="227" customFormat="1" x14ac:dyDescent="0.25">
      <c r="A78" s="227" t="s">
        <v>138</v>
      </c>
      <c r="B78" s="227" t="s">
        <v>22</v>
      </c>
      <c r="C78" s="227">
        <f ca="1">IF(ISERROR(OFFSET(Data!$A$1,MATCH($A78,Data!$CG:$CG,0)-1,MATCH($B78&amp;"/"&amp;C$1,Data!$1:$1,0)-1))=TRUE,"",IF(OFFSET(Data!$A$1,MATCH($A78,Data!$CG:$CG,0)-1,MATCH($B78&amp;"/"&amp;C$1,Data!$1:$1,0)-1)=0,"",OFFSET(Data!$A$1,MATCH($A78,Data!$CG:$CG,0)-1,MATCH($B78&amp;"/"&amp;C$1,Data!$1:$1,0)-1)))</f>
        <v>3.36</v>
      </c>
      <c r="D78" s="227">
        <f ca="1">IF(ISERROR(OFFSET(Data!$A$1,MATCH($A78,Data!$CG:$CG,0)-1,MATCH($B78&amp;"/"&amp;D$1,Data!$1:$1,0)-1))=TRUE,"",IF(OFFSET(Data!$A$1,MATCH($A78,Data!$CG:$CG,0)-1,MATCH($B78&amp;"/"&amp;D$1,Data!$1:$1,0)-1)=0,"",OFFSET(Data!$A$1,MATCH($A78,Data!$CG:$CG,0)-1,MATCH($B78&amp;"/"&amp;D$1,Data!$1:$1,0)-1)))</f>
        <v>2.92</v>
      </c>
      <c r="E78" s="227">
        <f ca="1">IF(ISERROR(OFFSET(Data!$A$1,MATCH($A78,Data!$CG:$CG,0)-1,MATCH($B78&amp;"/"&amp;E$1,Data!$1:$1,0)-1))=TRUE,"",IF(OFFSET(Data!$A$1,MATCH($A78,Data!$CG:$CG,0)-1,MATCH($B78&amp;"/"&amp;E$1,Data!$1:$1,0)-1)=0,"",OFFSET(Data!$A$1,MATCH($A78,Data!$CG:$CG,0)-1,MATCH($B78&amp;"/"&amp;E$1,Data!$1:$1,0)-1)))</f>
        <v>4.16</v>
      </c>
      <c r="F78" s="227">
        <f ca="1">IF(ISERROR(OFFSET(Data!$A$1,MATCH($A78,Data!$CG:$CG,0)-1,MATCH($B78&amp;"/"&amp;F$1,Data!$1:$1,0)-1))=TRUE,"",IF(OFFSET(Data!$A$1,MATCH($A78,Data!$CG:$CG,0)-1,MATCH($B78&amp;"/"&amp;F$1,Data!$1:$1,0)-1)=0,"",OFFSET(Data!$A$1,MATCH($A78,Data!$CG:$CG,0)-1,MATCH($B78&amp;"/"&amp;F$1,Data!$1:$1,0)-1)))</f>
        <v>3.24</v>
      </c>
      <c r="G78" s="227">
        <f ca="1">IF(ISERROR(OFFSET(Data!$A$1,MATCH($A78,Data!$CG:$CG,0)-1,MATCH($B78&amp;"/"&amp;G$1,Data!$1:$1,0)-1))=TRUE,"",IF(OFFSET(Data!$A$1,MATCH($A78,Data!$CG:$CG,0)-1,MATCH($B78&amp;"/"&amp;G$1,Data!$1:$1,0)-1)=0,"",OFFSET(Data!$A$1,MATCH($A78,Data!$CG:$CG,0)-1,MATCH($B78&amp;"/"&amp;G$1,Data!$1:$1,0)-1)))</f>
        <v>3.28</v>
      </c>
      <c r="H78" s="227">
        <f ca="1">IF(ISERROR(OFFSET(Data!$A$1,MATCH($A78,Data!$CG:$CG,0)-1,MATCH($B78&amp;"/"&amp;H$1,Data!$1:$1,0)-1))=TRUE,"",IF(OFFSET(Data!$A$1,MATCH($A78,Data!$CG:$CG,0)-1,MATCH($B78&amp;"/"&amp;H$1,Data!$1:$1,0)-1)=0,"",OFFSET(Data!$A$1,MATCH($A78,Data!$CG:$CG,0)-1,MATCH($B78&amp;"/"&amp;H$1,Data!$1:$1,0)-1)))</f>
        <v>3.96</v>
      </c>
      <c r="I78" s="227">
        <f ca="1">IF(ISERROR(OFFSET(Data!$A$1,MATCH($A78,Data!$CG:$CG,0)-1,MATCH($B78&amp;"/"&amp;I$1,Data!$1:$1,0)-1))=TRUE,"",IF(OFFSET(Data!$A$1,MATCH($A78,Data!$CG:$CG,0)-1,MATCH($B78&amp;"/"&amp;I$1,Data!$1:$1,0)-1)=0,"",OFFSET(Data!$A$1,MATCH($A78,Data!$CG:$CG,0)-1,MATCH($B78&amp;"/"&amp;I$1,Data!$1:$1,0)-1)))</f>
        <v>3.52</v>
      </c>
      <c r="J78" s="227">
        <f ca="1">IF(ISERROR(OFFSET(Data!$A$1,MATCH($A78,Data!$CG:$CG,0)-1,MATCH($B78&amp;"/"&amp;J$1,Data!$1:$1,0)-1))=TRUE,"",IF(OFFSET(Data!$A$1,MATCH($A78,Data!$CG:$CG,0)-1,MATCH($B78&amp;"/"&amp;J$1,Data!$1:$1,0)-1)=0,"",OFFSET(Data!$A$1,MATCH($A78,Data!$CG:$CG,0)-1,MATCH($B78&amp;"/"&amp;J$1,Data!$1:$1,0)-1)))</f>
        <v>3.08</v>
      </c>
      <c r="K78" s="227">
        <f ca="1">IF(ISERROR(OFFSET(Data!$A$1,MATCH($A78,Data!$CG:$CG,0)-1,MATCH($B78&amp;"/"&amp;K$1,Data!$1:$1,0)-1))=TRUE,"",IF(OFFSET(Data!$A$1,MATCH($A78,Data!$CG:$CG,0)-1,MATCH($B78&amp;"/"&amp;K$1,Data!$1:$1,0)-1)=0,"",OFFSET(Data!$A$1,MATCH($A78,Data!$CG:$CG,0)-1,MATCH($B78&amp;"/"&amp;K$1,Data!$1:$1,0)-1)))</f>
        <v>4.76</v>
      </c>
      <c r="L78" s="227">
        <f ca="1">IF(ISERROR(OFFSET(Data!$A$1,MATCH($A78,Data!$CG:$CG,0)-1,MATCH($B78&amp;"/"&amp;L$1,Data!$1:$1,0)-1))=TRUE,"",IF(OFFSET(Data!$A$1,MATCH($A78,Data!$CG:$CG,0)-1,MATCH($B78&amp;"/"&amp;L$1,Data!$1:$1,0)-1)=0,"",OFFSET(Data!$A$1,MATCH($A78,Data!$CG:$CG,0)-1,MATCH($B78&amp;"/"&amp;L$1,Data!$1:$1,0)-1)))</f>
        <v>4.4400000000000004</v>
      </c>
      <c r="M78" s="227">
        <f ca="1">IF(ISERROR(OFFSET(Data!$A$1,MATCH($A78,Data!$CG:$CG,0)-1,MATCH($B78&amp;"/"&amp;M$1,Data!$1:$1,0)-1))=TRUE,"",IF(OFFSET(Data!$A$1,MATCH($A78,Data!$CG:$CG,0)-1,MATCH($B78&amp;"/"&amp;M$1,Data!$1:$1,0)-1)=0,"",OFFSET(Data!$A$1,MATCH($A78,Data!$CG:$CG,0)-1,MATCH($B78&amp;"/"&amp;M$1,Data!$1:$1,0)-1)))</f>
        <v>3.72</v>
      </c>
      <c r="N78" s="227">
        <f ca="1">IF(ISERROR(OFFSET(Data!$A$1,MATCH($A78,Data!$CG:$CG,0)-1,MATCH($B78&amp;"/"&amp;N$1,Data!$1:$1,0)-1))=TRUE,"",IF(OFFSET(Data!$A$1,MATCH($A78,Data!$CG:$CG,0)-1,MATCH($B78&amp;"/"&amp;N$1,Data!$1:$1,0)-1)=0,"",OFFSET(Data!$A$1,MATCH($A78,Data!$CG:$CG,0)-1,MATCH($B78&amp;"/"&amp;N$1,Data!$1:$1,0)-1)))</f>
        <v>3.96</v>
      </c>
      <c r="O78" s="227">
        <f ca="1">IF(ISERROR(OFFSET(Data!$A$1,MATCH($A78,Data!$CG:$CG,0)-1,MATCH($B78&amp;"/"&amp;O$1,Data!$1:$1,0)-1))=TRUE,"",IF(OFFSET(Data!$A$1,MATCH($A78,Data!$CG:$CG,0)-1,MATCH($B78&amp;"/"&amp;O$1,Data!$1:$1,0)-1)=0,"",OFFSET(Data!$A$1,MATCH($A78,Data!$CG:$CG,0)-1,MATCH($B78&amp;"/"&amp;O$1,Data!$1:$1,0)-1)))</f>
        <v>5</v>
      </c>
      <c r="P78" s="227" t="str">
        <f ca="1">IF(ISERROR(OFFSET(Data!$A$1,MATCH($A78,Data!$CG:$CG,0)-1,MATCH($B78&amp;"/"&amp;P$1,Data!$1:$1,0)-1))=TRUE,"",IF(OFFSET(Data!$A$1,MATCH($A78,Data!$CG:$CG,0)-1,MATCH($B78&amp;"/"&amp;P$1,Data!$1:$1,0)-1)=0,"",OFFSET(Data!$A$1,MATCH($A78,Data!$CG:$CG,0)-1,MATCH($B78&amp;"/"&amp;P$1,Data!$1:$1,0)-1)))</f>
        <v/>
      </c>
      <c r="Q78" s="227" t="str">
        <f ca="1">IF(ISERROR(OFFSET(Data!$A$1,MATCH($A78,Data!$CG:$CG,0)-1,MATCH($B78&amp;"/"&amp;Q$1,Data!$1:$1,0)-1))=TRUE,"",IF(OFFSET(Data!$A$1,MATCH($A78,Data!$CG:$CG,0)-1,MATCH($B78&amp;"/"&amp;Q$1,Data!$1:$1,0)-1)=0,"",OFFSET(Data!$A$1,MATCH($A78,Data!$CG:$CG,0)-1,MATCH($B78&amp;"/"&amp;Q$1,Data!$1:$1,0)-1)))</f>
        <v/>
      </c>
      <c r="R78" s="227" t="str">
        <f ca="1">IF(ISERROR(OFFSET(Data!$A$1,MATCH($A78,Data!$CG:$CG,0)-1,MATCH($B78&amp;"/"&amp;R$1,Data!$1:$1,0)-1))=TRUE,"",IF(OFFSET(Data!$A$1,MATCH($A78,Data!$CG:$CG,0)-1,MATCH($B78&amp;"/"&amp;R$1,Data!$1:$1,0)-1)=0,"",OFFSET(Data!$A$1,MATCH($A78,Data!$CG:$CG,0)-1,MATCH($B78&amp;"/"&amp;R$1,Data!$1:$1,0)-1)))</f>
        <v/>
      </c>
      <c r="S78" s="227" t="str">
        <f ca="1">IF(ISERROR(OFFSET(Data!$A$1,MATCH($A78,Data!$CG:$CG,0)-1,MATCH($B78&amp;"/"&amp;S$1,Data!$1:$1,0)-1))=TRUE,"",IF(OFFSET(Data!$A$1,MATCH($A78,Data!$CG:$CG,0)-1,MATCH($B78&amp;"/"&amp;S$1,Data!$1:$1,0)-1)=0,"",OFFSET(Data!$A$1,MATCH($A78,Data!$CG:$CG,0)-1,MATCH($B78&amp;"/"&amp;S$1,Data!$1:$1,0)-1)))</f>
        <v/>
      </c>
      <c r="T78" s="227" t="str">
        <f ca="1">IF(ISERROR(OFFSET(Data!$A$1,MATCH($A78,Data!$CG:$CG,0)-1,MATCH($B78&amp;"/"&amp;T$1,Data!$1:$1,0)-1))=TRUE,"",IF(OFFSET(Data!$A$1,MATCH($A78,Data!$CG:$CG,0)-1,MATCH($B78&amp;"/"&amp;T$1,Data!$1:$1,0)-1)=0,"",OFFSET(Data!$A$1,MATCH($A78,Data!$CG:$CG,0)-1,MATCH($B78&amp;"/"&amp;T$1,Data!$1:$1,0)-1)))</f>
        <v/>
      </c>
      <c r="U78" s="231" t="str">
        <f ca="1">IF(ISERROR(OFFSET(Data!$A$1,MATCH($A78,Data!$CG:$CG,0)-1,MATCH($B78&amp;"/"&amp;U$1,Data!$1:$1,0)-1))=TRUE,"",IF(OFFSET(Data!$A$1,MATCH($A78,Data!$CG:$CG,0)-1,MATCH($B78&amp;"/"&amp;U$1,Data!$1:$1,0)-1)=0,"",OFFSET(Data!$A$1,MATCH($A78,Data!$CG:$CG,0)-1,MATCH($B78&amp;"/"&amp;U$1,Data!$1:$1,0)-1)))</f>
        <v/>
      </c>
      <c r="V78" s="227" t="str">
        <f ca="1">IF(ISERROR(OFFSET(Data!$A$1,MATCH($A78,Data!$CG:$CG,0)-1,MATCH($B78&amp;"/"&amp;V$1,Data!$1:$1,0)-1))=TRUE,"",IF(OFFSET(Data!$A$1,MATCH($A78,Data!$CG:$CG,0)-1,MATCH($B78&amp;"/"&amp;V$1,Data!$1:$1,0)-1)=0,"",OFFSET(Data!$A$1,MATCH($A78,Data!$CG:$CG,0)-1,MATCH($B78&amp;"/"&amp;V$1,Data!$1:$1,0)-1)))</f>
        <v/>
      </c>
      <c r="W78" s="232" t="str">
        <f ca="1">IF(ISERROR(OFFSET(Data!$A$1,MATCH($A78,Data!$CG:$CG,0)-1,MATCH($B78&amp;"/"&amp;W$1,Data!$1:$1,0)-1))=TRUE,"",IF(OFFSET(Data!$A$1,MATCH($A78,Data!$CG:$CG,0)-1,MATCH($B78&amp;"/"&amp;W$1,Data!$1:$1,0)-1)=0,"",OFFSET(Data!$A$1,MATCH($A78,Data!$CG:$CG,0)-1,MATCH($B78&amp;"/"&amp;W$1,Data!$1:$1,0)-1)))</f>
        <v/>
      </c>
      <c r="X78" s="232" t="str">
        <f ca="1">IF(ISERROR(OFFSET(Data!$A$1,MATCH($A78,Data!$CG:$CG,0)-1,MATCH($B78&amp;"/"&amp;X$1,Data!$1:$1,0)-1))=TRUE,"",IF(OFFSET(Data!$A$1,MATCH($A78,Data!$CG:$CG,0)-1,MATCH($B78&amp;"/"&amp;X$1,Data!$1:$1,0)-1)=0,"",OFFSET(Data!$A$1,MATCH($A78,Data!$CG:$CG,0)-1,MATCH($B78&amp;"/"&amp;X$1,Data!$1:$1,0)-1)))</f>
        <v/>
      </c>
      <c r="Y78" s="232" t="str">
        <f ca="1">IF(ISERROR(OFFSET(Data!$A$1,MATCH($A78,Data!$CG:$CG,0)-1,MATCH($B78&amp;"/"&amp;Y$1,Data!$1:$1,0)-1))=TRUE,"",IF(OFFSET(Data!$A$1,MATCH($A78,Data!$CG:$CG,0)-1,MATCH($B78&amp;"/"&amp;Y$1,Data!$1:$1,0)-1)=0,"",OFFSET(Data!$A$1,MATCH($A78,Data!$CG:$CG,0)-1,MATCH($B78&amp;"/"&amp;Y$1,Data!$1:$1,0)-1)))</f>
        <v/>
      </c>
      <c r="Z78" s="232" t="str">
        <f ca="1">IF(ISERROR(OFFSET(Data!$A$1,MATCH($A78,Data!$CG:$CG,0)-1,MATCH($B78&amp;"/"&amp;Z$1,Data!$1:$1,0)-1))=TRUE,"",IF(OFFSET(Data!$A$1,MATCH($A78,Data!$CG:$CG,0)-1,MATCH($B78&amp;"/"&amp;Z$1,Data!$1:$1,0)-1)=0,"",OFFSET(Data!$A$1,MATCH($A78,Data!$CG:$CG,0)-1,MATCH($B78&amp;"/"&amp;Z$1,Data!$1:$1,0)-1)))</f>
        <v/>
      </c>
      <c r="AA78" s="232" t="str">
        <f ca="1">IF(ISERROR(OFFSET(Data!$A$1,MATCH($A78,Data!$CG:$CG,0)-1,MATCH($B78&amp;"/"&amp;AA$1,Data!$1:$1,0)-1))=TRUE,"",IF(OFFSET(Data!$A$1,MATCH($A78,Data!$CG:$CG,0)-1,MATCH($B78&amp;"/"&amp;AA$1,Data!$1:$1,0)-1)=0,"",OFFSET(Data!$A$1,MATCH($A78,Data!$CG:$CG,0)-1,MATCH($B78&amp;"/"&amp;AA$1,Data!$1:$1,0)-1)))</f>
        <v/>
      </c>
      <c r="AB78" s="232" t="str">
        <f ca="1">IF(ISERROR(OFFSET(Data!$A$1,MATCH($A78,Data!$CG:$CG,0)-1,MATCH($B78&amp;"/"&amp;AB$1,Data!$1:$1,0)-1))=TRUE,"",IF(OFFSET(Data!$A$1,MATCH($A78,Data!$CG:$CG,0)-1,MATCH($B78&amp;"/"&amp;AB$1,Data!$1:$1,0)-1)=0,"",OFFSET(Data!$A$1,MATCH($A78,Data!$CG:$CG,0)-1,MATCH($B78&amp;"/"&amp;AB$1,Data!$1:$1,0)-1)))</f>
        <v/>
      </c>
      <c r="AC78" s="232" t="str">
        <f ca="1">IF(ISERROR(OFFSET(Data!$A$1,MATCH($A78,Data!$CG:$CG,0)-1,MATCH($B78&amp;"/"&amp;AC$1,Data!$1:$1,0)-1))=TRUE,"",IF(OFFSET(Data!$A$1,MATCH($A78,Data!$CG:$CG,0)-1,MATCH($B78&amp;"/"&amp;AC$1,Data!$1:$1,0)-1)=0,"",OFFSET(Data!$A$1,MATCH($A78,Data!$CG:$CG,0)-1,MATCH($B78&amp;"/"&amp;AC$1,Data!$1:$1,0)-1)))</f>
        <v/>
      </c>
    </row>
    <row r="79" spans="1:29" s="227" customFormat="1" x14ac:dyDescent="0.25">
      <c r="A79" s="227" t="s">
        <v>76</v>
      </c>
      <c r="B79" s="227" t="s">
        <v>22</v>
      </c>
      <c r="C79" s="227">
        <f ca="1">IF(ISERROR(OFFSET(Data!$A$1,MATCH($A79,Data!$CG:$CG,0)-1,MATCH($B79&amp;"/"&amp;C$1,Data!$1:$1,0)-1))=TRUE,"",IF(OFFSET(Data!$A$1,MATCH($A79,Data!$CG:$CG,0)-1,MATCH($B79&amp;"/"&amp;C$1,Data!$1:$1,0)-1)=0,"",OFFSET(Data!$A$1,MATCH($A79,Data!$CG:$CG,0)-1,MATCH($B79&amp;"/"&amp;C$1,Data!$1:$1,0)-1)))</f>
        <v>3.3846153846153846</v>
      </c>
      <c r="D79" s="227">
        <f ca="1">IF(ISERROR(OFFSET(Data!$A$1,MATCH($A79,Data!$CG:$CG,0)-1,MATCH($B79&amp;"/"&amp;D$1,Data!$1:$1,0)-1))=TRUE,"",IF(OFFSET(Data!$A$1,MATCH($A79,Data!$CG:$CG,0)-1,MATCH($B79&amp;"/"&amp;D$1,Data!$1:$1,0)-1)=0,"",OFFSET(Data!$A$1,MATCH($A79,Data!$CG:$CG,0)-1,MATCH($B79&amp;"/"&amp;D$1,Data!$1:$1,0)-1)))</f>
        <v>2.9615384615384617</v>
      </c>
      <c r="E79" s="227">
        <f ca="1">IF(ISERROR(OFFSET(Data!$A$1,MATCH($A79,Data!$CG:$CG,0)-1,MATCH($B79&amp;"/"&amp;E$1,Data!$1:$1,0)-1))=TRUE,"",IF(OFFSET(Data!$A$1,MATCH($A79,Data!$CG:$CG,0)-1,MATCH($B79&amp;"/"&amp;E$1,Data!$1:$1,0)-1)=0,"",OFFSET(Data!$A$1,MATCH($A79,Data!$CG:$CG,0)-1,MATCH($B79&amp;"/"&amp;E$1,Data!$1:$1,0)-1)))</f>
        <v>4.1538461538461542</v>
      </c>
      <c r="F79" s="227">
        <f ca="1">IF(ISERROR(OFFSET(Data!$A$1,MATCH($A79,Data!$CG:$CG,0)-1,MATCH($B79&amp;"/"&amp;F$1,Data!$1:$1,0)-1))=TRUE,"",IF(OFFSET(Data!$A$1,MATCH($A79,Data!$CG:$CG,0)-1,MATCH($B79&amp;"/"&amp;F$1,Data!$1:$1,0)-1)=0,"",OFFSET(Data!$A$1,MATCH($A79,Data!$CG:$CG,0)-1,MATCH($B79&amp;"/"&amp;F$1,Data!$1:$1,0)-1)))</f>
        <v>3.2307692307692308</v>
      </c>
      <c r="G79" s="227">
        <f ca="1">IF(ISERROR(OFFSET(Data!$A$1,MATCH($A79,Data!$CG:$CG,0)-1,MATCH($B79&amp;"/"&amp;G$1,Data!$1:$1,0)-1))=TRUE,"",IF(OFFSET(Data!$A$1,MATCH($A79,Data!$CG:$CG,0)-1,MATCH($B79&amp;"/"&amp;G$1,Data!$1:$1,0)-1)=0,"",OFFSET(Data!$A$1,MATCH($A79,Data!$CG:$CG,0)-1,MATCH($B79&amp;"/"&amp;G$1,Data!$1:$1,0)-1)))</f>
        <v>3.3846153846153846</v>
      </c>
      <c r="H79" s="227">
        <f ca="1">IF(ISERROR(OFFSET(Data!$A$1,MATCH($A79,Data!$CG:$CG,0)-1,MATCH($B79&amp;"/"&amp;H$1,Data!$1:$1,0)-1))=TRUE,"",IF(OFFSET(Data!$A$1,MATCH($A79,Data!$CG:$CG,0)-1,MATCH($B79&amp;"/"&amp;H$1,Data!$1:$1,0)-1)=0,"",OFFSET(Data!$A$1,MATCH($A79,Data!$CG:$CG,0)-1,MATCH($B79&amp;"/"&amp;H$1,Data!$1:$1,0)-1)))</f>
        <v>3.9615384615384617</v>
      </c>
      <c r="I79" s="227">
        <f ca="1">IF(ISERROR(OFFSET(Data!$A$1,MATCH($A79,Data!$CG:$CG,0)-1,MATCH($B79&amp;"/"&amp;I$1,Data!$1:$1,0)-1))=TRUE,"",IF(OFFSET(Data!$A$1,MATCH($A79,Data!$CG:$CG,0)-1,MATCH($B79&amp;"/"&amp;I$1,Data!$1:$1,0)-1)=0,"",OFFSET(Data!$A$1,MATCH($A79,Data!$CG:$CG,0)-1,MATCH($B79&amp;"/"&amp;I$1,Data!$1:$1,0)-1)))</f>
        <v>3.5384615384615383</v>
      </c>
      <c r="J79" s="227">
        <f ca="1">IF(ISERROR(OFFSET(Data!$A$1,MATCH($A79,Data!$CG:$CG,0)-1,MATCH($B79&amp;"/"&amp;J$1,Data!$1:$1,0)-1))=TRUE,"",IF(OFFSET(Data!$A$1,MATCH($A79,Data!$CG:$CG,0)-1,MATCH($B79&amp;"/"&amp;J$1,Data!$1:$1,0)-1)=0,"",OFFSET(Data!$A$1,MATCH($A79,Data!$CG:$CG,0)-1,MATCH($B79&amp;"/"&amp;J$1,Data!$1:$1,0)-1)))</f>
        <v>3.1538461538461537</v>
      </c>
      <c r="K79" s="227">
        <f ca="1">IF(ISERROR(OFFSET(Data!$A$1,MATCH($A79,Data!$CG:$CG,0)-1,MATCH($B79&amp;"/"&amp;K$1,Data!$1:$1,0)-1))=TRUE,"",IF(OFFSET(Data!$A$1,MATCH($A79,Data!$CG:$CG,0)-1,MATCH($B79&amp;"/"&amp;K$1,Data!$1:$1,0)-1)=0,"",OFFSET(Data!$A$1,MATCH($A79,Data!$CG:$CG,0)-1,MATCH($B79&amp;"/"&amp;K$1,Data!$1:$1,0)-1)))</f>
        <v>4.8076923076923075</v>
      </c>
      <c r="L79" s="227">
        <f ca="1">IF(ISERROR(OFFSET(Data!$A$1,MATCH($A79,Data!$CG:$CG,0)-1,MATCH($B79&amp;"/"&amp;L$1,Data!$1:$1,0)-1))=TRUE,"",IF(OFFSET(Data!$A$1,MATCH($A79,Data!$CG:$CG,0)-1,MATCH($B79&amp;"/"&amp;L$1,Data!$1:$1,0)-1)=0,"",OFFSET(Data!$A$1,MATCH($A79,Data!$CG:$CG,0)-1,MATCH($B79&amp;"/"&amp;L$1,Data!$1:$1,0)-1)))</f>
        <v>4.4230769230769234</v>
      </c>
      <c r="M79" s="227">
        <f ca="1">IF(ISERROR(OFFSET(Data!$A$1,MATCH($A79,Data!$CG:$CG,0)-1,MATCH($B79&amp;"/"&amp;M$1,Data!$1:$1,0)-1))=TRUE,"",IF(OFFSET(Data!$A$1,MATCH($A79,Data!$CG:$CG,0)-1,MATCH($B79&amp;"/"&amp;M$1,Data!$1:$1,0)-1)=0,"",OFFSET(Data!$A$1,MATCH($A79,Data!$CG:$CG,0)-1,MATCH($B79&amp;"/"&amp;M$1,Data!$1:$1,0)-1)))</f>
        <v>3.7307692307692308</v>
      </c>
      <c r="N79" s="227">
        <f ca="1">IF(ISERROR(OFFSET(Data!$A$1,MATCH($A79,Data!$CG:$CG,0)-1,MATCH($B79&amp;"/"&amp;N$1,Data!$1:$1,0)-1))=TRUE,"",IF(OFFSET(Data!$A$1,MATCH($A79,Data!$CG:$CG,0)-1,MATCH($B79&amp;"/"&amp;N$1,Data!$1:$1,0)-1)=0,"",OFFSET(Data!$A$1,MATCH($A79,Data!$CG:$CG,0)-1,MATCH($B79&amp;"/"&amp;N$1,Data!$1:$1,0)-1)))</f>
        <v>4</v>
      </c>
      <c r="O79" s="227">
        <f ca="1">IF(ISERROR(OFFSET(Data!$A$1,MATCH($A79,Data!$CG:$CG,0)-1,MATCH($B79&amp;"/"&amp;O$1,Data!$1:$1,0)-1))=TRUE,"",IF(OFFSET(Data!$A$1,MATCH($A79,Data!$CG:$CG,0)-1,MATCH($B79&amp;"/"&amp;O$1,Data!$1:$1,0)-1)=0,"",OFFSET(Data!$A$1,MATCH($A79,Data!$CG:$CG,0)-1,MATCH($B79&amp;"/"&amp;O$1,Data!$1:$1,0)-1)))</f>
        <v>5.0384615384615383</v>
      </c>
      <c r="P79" s="227" t="str">
        <f ca="1">IF(ISERROR(OFFSET(Data!$A$1,MATCH($A79,Data!$CG:$CG,0)-1,MATCH($B79&amp;"/"&amp;P$1,Data!$1:$1,0)-1))=TRUE,"",IF(OFFSET(Data!$A$1,MATCH($A79,Data!$CG:$CG,0)-1,MATCH($B79&amp;"/"&amp;P$1,Data!$1:$1,0)-1)=0,"",OFFSET(Data!$A$1,MATCH($A79,Data!$CG:$CG,0)-1,MATCH($B79&amp;"/"&amp;P$1,Data!$1:$1,0)-1)))</f>
        <v/>
      </c>
      <c r="Q79" s="227" t="str">
        <f ca="1">IF(ISERROR(OFFSET(Data!$A$1,MATCH($A79,Data!$CG:$CG,0)-1,MATCH($B79&amp;"/"&amp;Q$1,Data!$1:$1,0)-1))=TRUE,"",IF(OFFSET(Data!$A$1,MATCH($A79,Data!$CG:$CG,0)-1,MATCH($B79&amp;"/"&amp;Q$1,Data!$1:$1,0)-1)=0,"",OFFSET(Data!$A$1,MATCH($A79,Data!$CG:$CG,0)-1,MATCH($B79&amp;"/"&amp;Q$1,Data!$1:$1,0)-1)))</f>
        <v/>
      </c>
      <c r="R79" s="227" t="str">
        <f ca="1">IF(ISERROR(OFFSET(Data!$A$1,MATCH($A79,Data!$CG:$CG,0)-1,MATCH($B79&amp;"/"&amp;R$1,Data!$1:$1,0)-1))=TRUE,"",IF(OFFSET(Data!$A$1,MATCH($A79,Data!$CG:$CG,0)-1,MATCH($B79&amp;"/"&amp;R$1,Data!$1:$1,0)-1)=0,"",OFFSET(Data!$A$1,MATCH($A79,Data!$CG:$CG,0)-1,MATCH($B79&amp;"/"&amp;R$1,Data!$1:$1,0)-1)))</f>
        <v/>
      </c>
      <c r="S79" s="227" t="str">
        <f ca="1">IF(ISERROR(OFFSET(Data!$A$1,MATCH($A79,Data!$CG:$CG,0)-1,MATCH($B79&amp;"/"&amp;S$1,Data!$1:$1,0)-1))=TRUE,"",IF(OFFSET(Data!$A$1,MATCH($A79,Data!$CG:$CG,0)-1,MATCH($B79&amp;"/"&amp;S$1,Data!$1:$1,0)-1)=0,"",OFFSET(Data!$A$1,MATCH($A79,Data!$CG:$CG,0)-1,MATCH($B79&amp;"/"&amp;S$1,Data!$1:$1,0)-1)))</f>
        <v/>
      </c>
      <c r="T79" s="227" t="str">
        <f ca="1">IF(ISERROR(OFFSET(Data!$A$1,MATCH($A79,Data!$CG:$CG,0)-1,MATCH($B79&amp;"/"&amp;T$1,Data!$1:$1,0)-1))=TRUE,"",IF(OFFSET(Data!$A$1,MATCH($A79,Data!$CG:$CG,0)-1,MATCH($B79&amp;"/"&amp;T$1,Data!$1:$1,0)-1)=0,"",OFFSET(Data!$A$1,MATCH($A79,Data!$CG:$CG,0)-1,MATCH($B79&amp;"/"&amp;T$1,Data!$1:$1,0)-1)))</f>
        <v/>
      </c>
      <c r="U79" s="231" t="str">
        <f ca="1">IF(ISERROR(OFFSET(Data!$A$1,MATCH($A79,Data!$CG:$CG,0)-1,MATCH($B79&amp;"/"&amp;U$1,Data!$1:$1,0)-1))=TRUE,"",IF(OFFSET(Data!$A$1,MATCH($A79,Data!$CG:$CG,0)-1,MATCH($B79&amp;"/"&amp;U$1,Data!$1:$1,0)-1)=0,"",OFFSET(Data!$A$1,MATCH($A79,Data!$CG:$CG,0)-1,MATCH($B79&amp;"/"&amp;U$1,Data!$1:$1,0)-1)))</f>
        <v/>
      </c>
      <c r="V79" s="227" t="str">
        <f ca="1">IF(ISERROR(OFFSET(Data!$A$1,MATCH($A79,Data!$CG:$CG,0)-1,MATCH($B79&amp;"/"&amp;V$1,Data!$1:$1,0)-1))=TRUE,"",IF(OFFSET(Data!$A$1,MATCH($A79,Data!$CG:$CG,0)-1,MATCH($B79&amp;"/"&amp;V$1,Data!$1:$1,0)-1)=0,"",OFFSET(Data!$A$1,MATCH($A79,Data!$CG:$CG,0)-1,MATCH($B79&amp;"/"&amp;V$1,Data!$1:$1,0)-1)))</f>
        <v/>
      </c>
      <c r="W79" s="232" t="str">
        <f ca="1">IF(ISERROR(OFFSET(Data!$A$1,MATCH($A79,Data!$CG:$CG,0)-1,MATCH($B79&amp;"/"&amp;W$1,Data!$1:$1,0)-1))=TRUE,"",IF(OFFSET(Data!$A$1,MATCH($A79,Data!$CG:$CG,0)-1,MATCH($B79&amp;"/"&amp;W$1,Data!$1:$1,0)-1)=0,"",OFFSET(Data!$A$1,MATCH($A79,Data!$CG:$CG,0)-1,MATCH($B79&amp;"/"&amp;W$1,Data!$1:$1,0)-1)))</f>
        <v/>
      </c>
      <c r="X79" s="232" t="str">
        <f ca="1">IF(ISERROR(OFFSET(Data!$A$1,MATCH($A79,Data!$CG:$CG,0)-1,MATCH($B79&amp;"/"&amp;X$1,Data!$1:$1,0)-1))=TRUE,"",IF(OFFSET(Data!$A$1,MATCH($A79,Data!$CG:$CG,0)-1,MATCH($B79&amp;"/"&amp;X$1,Data!$1:$1,0)-1)=0,"",OFFSET(Data!$A$1,MATCH($A79,Data!$CG:$CG,0)-1,MATCH($B79&amp;"/"&amp;X$1,Data!$1:$1,0)-1)))</f>
        <v/>
      </c>
      <c r="Y79" s="232" t="str">
        <f ca="1">IF(ISERROR(OFFSET(Data!$A$1,MATCH($A79,Data!$CG:$CG,0)-1,MATCH($B79&amp;"/"&amp;Y$1,Data!$1:$1,0)-1))=TRUE,"",IF(OFFSET(Data!$A$1,MATCH($A79,Data!$CG:$CG,0)-1,MATCH($B79&amp;"/"&amp;Y$1,Data!$1:$1,0)-1)=0,"",OFFSET(Data!$A$1,MATCH($A79,Data!$CG:$CG,0)-1,MATCH($B79&amp;"/"&amp;Y$1,Data!$1:$1,0)-1)))</f>
        <v/>
      </c>
      <c r="Z79" s="232" t="str">
        <f ca="1">IF(ISERROR(OFFSET(Data!$A$1,MATCH($A79,Data!$CG:$CG,0)-1,MATCH($B79&amp;"/"&amp;Z$1,Data!$1:$1,0)-1))=TRUE,"",IF(OFFSET(Data!$A$1,MATCH($A79,Data!$CG:$CG,0)-1,MATCH($B79&amp;"/"&amp;Z$1,Data!$1:$1,0)-1)=0,"",OFFSET(Data!$A$1,MATCH($A79,Data!$CG:$CG,0)-1,MATCH($B79&amp;"/"&amp;Z$1,Data!$1:$1,0)-1)))</f>
        <v/>
      </c>
      <c r="AA79" s="232" t="str">
        <f ca="1">IF(ISERROR(OFFSET(Data!$A$1,MATCH($A79,Data!$CG:$CG,0)-1,MATCH($B79&amp;"/"&amp;AA$1,Data!$1:$1,0)-1))=TRUE,"",IF(OFFSET(Data!$A$1,MATCH($A79,Data!$CG:$CG,0)-1,MATCH($B79&amp;"/"&amp;AA$1,Data!$1:$1,0)-1)=0,"",OFFSET(Data!$A$1,MATCH($A79,Data!$CG:$CG,0)-1,MATCH($B79&amp;"/"&amp;AA$1,Data!$1:$1,0)-1)))</f>
        <v/>
      </c>
      <c r="AB79" s="232" t="str">
        <f ca="1">IF(ISERROR(OFFSET(Data!$A$1,MATCH($A79,Data!$CG:$CG,0)-1,MATCH($B79&amp;"/"&amp;AB$1,Data!$1:$1,0)-1))=TRUE,"",IF(OFFSET(Data!$A$1,MATCH($A79,Data!$CG:$CG,0)-1,MATCH($B79&amp;"/"&amp;AB$1,Data!$1:$1,0)-1)=0,"",OFFSET(Data!$A$1,MATCH($A79,Data!$CG:$CG,0)-1,MATCH($B79&amp;"/"&amp;AB$1,Data!$1:$1,0)-1)))</f>
        <v/>
      </c>
      <c r="AC79" s="232" t="str">
        <f ca="1">IF(ISERROR(OFFSET(Data!$A$1,MATCH($A79,Data!$CG:$CG,0)-1,MATCH($B79&amp;"/"&amp;AC$1,Data!$1:$1,0)-1))=TRUE,"",IF(OFFSET(Data!$A$1,MATCH($A79,Data!$CG:$CG,0)-1,MATCH($B79&amp;"/"&amp;AC$1,Data!$1:$1,0)-1)=0,"",OFFSET(Data!$A$1,MATCH($A79,Data!$CG:$CG,0)-1,MATCH($B79&amp;"/"&amp;AC$1,Data!$1:$1,0)-1)))</f>
        <v/>
      </c>
    </row>
    <row r="80" spans="1:29" s="227" customFormat="1" x14ac:dyDescent="0.25">
      <c r="A80" s="227" t="s">
        <v>186</v>
      </c>
      <c r="B80" s="227" t="s">
        <v>22</v>
      </c>
      <c r="C80" s="227">
        <f ca="1">IF(ISERROR(OFFSET(Data!$A$1,MATCH($A80,Data!$CG:$CG,0)-1,MATCH($B80&amp;"/"&amp;C$1,Data!$1:$1,0)-1))=TRUE,"",IF(OFFSET(Data!$A$1,MATCH($A80,Data!$CG:$CG,0)-1,MATCH($B80&amp;"/"&amp;C$1,Data!$1:$1,0)-1)=0,"",OFFSET(Data!$A$1,MATCH($A80,Data!$CG:$CG,0)-1,MATCH($B80&amp;"/"&amp;C$1,Data!$1:$1,0)-1)))</f>
        <v>4</v>
      </c>
      <c r="D80" s="227">
        <f ca="1">IF(ISERROR(OFFSET(Data!$A$1,MATCH($A80,Data!$CG:$CG,0)-1,MATCH($B80&amp;"/"&amp;D$1,Data!$1:$1,0)-1))=TRUE,"",IF(OFFSET(Data!$A$1,MATCH($A80,Data!$CG:$CG,0)-1,MATCH($B80&amp;"/"&amp;D$1,Data!$1:$1,0)-1)=0,"",OFFSET(Data!$A$1,MATCH($A80,Data!$CG:$CG,0)-1,MATCH($B80&amp;"/"&amp;D$1,Data!$1:$1,0)-1)))</f>
        <v>3</v>
      </c>
      <c r="E80" s="227">
        <f ca="1">IF(ISERROR(OFFSET(Data!$A$1,MATCH($A80,Data!$CG:$CG,0)-1,MATCH($B80&amp;"/"&amp;E$1,Data!$1:$1,0)-1))=TRUE,"",IF(OFFSET(Data!$A$1,MATCH($A80,Data!$CG:$CG,0)-1,MATCH($B80&amp;"/"&amp;E$1,Data!$1:$1,0)-1)=0,"",OFFSET(Data!$A$1,MATCH($A80,Data!$CG:$CG,0)-1,MATCH($B80&amp;"/"&amp;E$1,Data!$1:$1,0)-1)))</f>
        <v>4</v>
      </c>
      <c r="F80" s="227">
        <f ca="1">IF(ISERROR(OFFSET(Data!$A$1,MATCH($A80,Data!$CG:$CG,0)-1,MATCH($B80&amp;"/"&amp;F$1,Data!$1:$1,0)-1))=TRUE,"",IF(OFFSET(Data!$A$1,MATCH($A80,Data!$CG:$CG,0)-1,MATCH($B80&amp;"/"&amp;F$1,Data!$1:$1,0)-1)=0,"",OFFSET(Data!$A$1,MATCH($A80,Data!$CG:$CG,0)-1,MATCH($B80&amp;"/"&amp;F$1,Data!$1:$1,0)-1)))</f>
        <v>3</v>
      </c>
      <c r="G80" s="227">
        <f ca="1">IF(ISERROR(OFFSET(Data!$A$1,MATCH($A80,Data!$CG:$CG,0)-1,MATCH($B80&amp;"/"&amp;G$1,Data!$1:$1,0)-1))=TRUE,"",IF(OFFSET(Data!$A$1,MATCH($A80,Data!$CG:$CG,0)-1,MATCH($B80&amp;"/"&amp;G$1,Data!$1:$1,0)-1)=0,"",OFFSET(Data!$A$1,MATCH($A80,Data!$CG:$CG,0)-1,MATCH($B80&amp;"/"&amp;G$1,Data!$1:$1,0)-1)))</f>
        <v>3</v>
      </c>
      <c r="H80" s="227">
        <f ca="1">IF(ISERROR(OFFSET(Data!$A$1,MATCH($A80,Data!$CG:$CG,0)-1,MATCH($B80&amp;"/"&amp;H$1,Data!$1:$1,0)-1))=TRUE,"",IF(OFFSET(Data!$A$1,MATCH($A80,Data!$CG:$CG,0)-1,MATCH($B80&amp;"/"&amp;H$1,Data!$1:$1,0)-1)=0,"",OFFSET(Data!$A$1,MATCH($A80,Data!$CG:$CG,0)-1,MATCH($B80&amp;"/"&amp;H$1,Data!$1:$1,0)-1)))</f>
        <v>4</v>
      </c>
      <c r="I80" s="227">
        <f ca="1">IF(ISERROR(OFFSET(Data!$A$1,MATCH($A80,Data!$CG:$CG,0)-1,MATCH($B80&amp;"/"&amp;I$1,Data!$1:$1,0)-1))=TRUE,"",IF(OFFSET(Data!$A$1,MATCH($A80,Data!$CG:$CG,0)-1,MATCH($B80&amp;"/"&amp;I$1,Data!$1:$1,0)-1)=0,"",OFFSET(Data!$A$1,MATCH($A80,Data!$CG:$CG,0)-1,MATCH($B80&amp;"/"&amp;I$1,Data!$1:$1,0)-1)))</f>
        <v>4</v>
      </c>
      <c r="J80" s="227">
        <f ca="1">IF(ISERROR(OFFSET(Data!$A$1,MATCH($A80,Data!$CG:$CG,0)-1,MATCH($B80&amp;"/"&amp;J$1,Data!$1:$1,0)-1))=TRUE,"",IF(OFFSET(Data!$A$1,MATCH($A80,Data!$CG:$CG,0)-1,MATCH($B80&amp;"/"&amp;J$1,Data!$1:$1,0)-1)=0,"",OFFSET(Data!$A$1,MATCH($A80,Data!$CG:$CG,0)-1,MATCH($B80&amp;"/"&amp;J$1,Data!$1:$1,0)-1)))</f>
        <v>3</v>
      </c>
      <c r="K80" s="227">
        <f ca="1">IF(ISERROR(OFFSET(Data!$A$1,MATCH($A80,Data!$CG:$CG,0)-1,MATCH($B80&amp;"/"&amp;K$1,Data!$1:$1,0)-1))=TRUE,"",IF(OFFSET(Data!$A$1,MATCH($A80,Data!$CG:$CG,0)-1,MATCH($B80&amp;"/"&amp;K$1,Data!$1:$1,0)-1)=0,"",OFFSET(Data!$A$1,MATCH($A80,Data!$CG:$CG,0)-1,MATCH($B80&amp;"/"&amp;K$1,Data!$1:$1,0)-1)))</f>
        <v>5</v>
      </c>
      <c r="L80" s="227">
        <f ca="1">IF(ISERROR(OFFSET(Data!$A$1,MATCH($A80,Data!$CG:$CG,0)-1,MATCH($B80&amp;"/"&amp;L$1,Data!$1:$1,0)-1))=TRUE,"",IF(OFFSET(Data!$A$1,MATCH($A80,Data!$CG:$CG,0)-1,MATCH($B80&amp;"/"&amp;L$1,Data!$1:$1,0)-1)=0,"",OFFSET(Data!$A$1,MATCH($A80,Data!$CG:$CG,0)-1,MATCH($B80&amp;"/"&amp;L$1,Data!$1:$1,0)-1)))</f>
        <v>4</v>
      </c>
      <c r="M80" s="227">
        <f ca="1">IF(ISERROR(OFFSET(Data!$A$1,MATCH($A80,Data!$CG:$CG,0)-1,MATCH($B80&amp;"/"&amp;M$1,Data!$1:$1,0)-1))=TRUE,"",IF(OFFSET(Data!$A$1,MATCH($A80,Data!$CG:$CG,0)-1,MATCH($B80&amp;"/"&amp;M$1,Data!$1:$1,0)-1)=0,"",OFFSET(Data!$A$1,MATCH($A80,Data!$CG:$CG,0)-1,MATCH($B80&amp;"/"&amp;M$1,Data!$1:$1,0)-1)))</f>
        <v>4</v>
      </c>
      <c r="N80" s="227">
        <f ca="1">IF(ISERROR(OFFSET(Data!$A$1,MATCH($A80,Data!$CG:$CG,0)-1,MATCH($B80&amp;"/"&amp;N$1,Data!$1:$1,0)-1))=TRUE,"",IF(OFFSET(Data!$A$1,MATCH($A80,Data!$CG:$CG,0)-1,MATCH($B80&amp;"/"&amp;N$1,Data!$1:$1,0)-1)=0,"",OFFSET(Data!$A$1,MATCH($A80,Data!$CG:$CG,0)-1,MATCH($B80&amp;"/"&amp;N$1,Data!$1:$1,0)-1)))</f>
        <v>4</v>
      </c>
      <c r="O80" s="227">
        <f ca="1">IF(ISERROR(OFFSET(Data!$A$1,MATCH($A80,Data!$CG:$CG,0)-1,MATCH($B80&amp;"/"&amp;O$1,Data!$1:$1,0)-1))=TRUE,"",IF(OFFSET(Data!$A$1,MATCH($A80,Data!$CG:$CG,0)-1,MATCH($B80&amp;"/"&amp;O$1,Data!$1:$1,0)-1)=0,"",OFFSET(Data!$A$1,MATCH($A80,Data!$CG:$CG,0)-1,MATCH($B80&amp;"/"&amp;O$1,Data!$1:$1,0)-1)))</f>
        <v>6</v>
      </c>
      <c r="P80" s="227" t="str">
        <f ca="1">IF(ISERROR(OFFSET(Data!$A$1,MATCH($A80,Data!$CG:$CG,0)-1,MATCH($B80&amp;"/"&amp;P$1,Data!$1:$1,0)-1))=TRUE,"",IF(OFFSET(Data!$A$1,MATCH($A80,Data!$CG:$CG,0)-1,MATCH($B80&amp;"/"&amp;P$1,Data!$1:$1,0)-1)=0,"",OFFSET(Data!$A$1,MATCH($A80,Data!$CG:$CG,0)-1,MATCH($B80&amp;"/"&amp;P$1,Data!$1:$1,0)-1)))</f>
        <v/>
      </c>
      <c r="Q80" s="227" t="str">
        <f ca="1">IF(ISERROR(OFFSET(Data!$A$1,MATCH($A80,Data!$CG:$CG,0)-1,MATCH($B80&amp;"/"&amp;Q$1,Data!$1:$1,0)-1))=TRUE,"",IF(OFFSET(Data!$A$1,MATCH($A80,Data!$CG:$CG,0)-1,MATCH($B80&amp;"/"&amp;Q$1,Data!$1:$1,0)-1)=0,"",OFFSET(Data!$A$1,MATCH($A80,Data!$CG:$CG,0)-1,MATCH($B80&amp;"/"&amp;Q$1,Data!$1:$1,0)-1)))</f>
        <v/>
      </c>
      <c r="R80" s="227" t="str">
        <f ca="1">IF(ISERROR(OFFSET(Data!$A$1,MATCH($A80,Data!$CG:$CG,0)-1,MATCH($B80&amp;"/"&amp;R$1,Data!$1:$1,0)-1))=TRUE,"",IF(OFFSET(Data!$A$1,MATCH($A80,Data!$CG:$CG,0)-1,MATCH($B80&amp;"/"&amp;R$1,Data!$1:$1,0)-1)=0,"",OFFSET(Data!$A$1,MATCH($A80,Data!$CG:$CG,0)-1,MATCH($B80&amp;"/"&amp;R$1,Data!$1:$1,0)-1)))</f>
        <v/>
      </c>
      <c r="S80" s="227" t="str">
        <f ca="1">IF(ISERROR(OFFSET(Data!$A$1,MATCH($A80,Data!$CG:$CG,0)-1,MATCH($B80&amp;"/"&amp;S$1,Data!$1:$1,0)-1))=TRUE,"",IF(OFFSET(Data!$A$1,MATCH($A80,Data!$CG:$CG,0)-1,MATCH($B80&amp;"/"&amp;S$1,Data!$1:$1,0)-1)=0,"",OFFSET(Data!$A$1,MATCH($A80,Data!$CG:$CG,0)-1,MATCH($B80&amp;"/"&amp;S$1,Data!$1:$1,0)-1)))</f>
        <v/>
      </c>
      <c r="T80" s="227" t="str">
        <f ca="1">IF(ISERROR(OFFSET(Data!$A$1,MATCH($A80,Data!$CG:$CG,0)-1,MATCH($B80&amp;"/"&amp;T$1,Data!$1:$1,0)-1))=TRUE,"",IF(OFFSET(Data!$A$1,MATCH($A80,Data!$CG:$CG,0)-1,MATCH($B80&amp;"/"&amp;T$1,Data!$1:$1,0)-1)=0,"",OFFSET(Data!$A$1,MATCH($A80,Data!$CG:$CG,0)-1,MATCH($B80&amp;"/"&amp;T$1,Data!$1:$1,0)-1)))</f>
        <v/>
      </c>
      <c r="U80" s="231" t="str">
        <f ca="1">IF(ISERROR(OFFSET(Data!$A$1,MATCH($A80,Data!$CG:$CG,0)-1,MATCH($B80&amp;"/"&amp;U$1,Data!$1:$1,0)-1))=TRUE,"",IF(OFFSET(Data!$A$1,MATCH($A80,Data!$CG:$CG,0)-1,MATCH($B80&amp;"/"&amp;U$1,Data!$1:$1,0)-1)=0,"",OFFSET(Data!$A$1,MATCH($A80,Data!$CG:$CG,0)-1,MATCH($B80&amp;"/"&amp;U$1,Data!$1:$1,0)-1)))</f>
        <v/>
      </c>
      <c r="V80" s="227" t="str">
        <f ca="1">IF(ISERROR(OFFSET(Data!$A$1,MATCH($A80,Data!$CG:$CG,0)-1,MATCH($B80&amp;"/"&amp;V$1,Data!$1:$1,0)-1))=TRUE,"",IF(OFFSET(Data!$A$1,MATCH($A80,Data!$CG:$CG,0)-1,MATCH($B80&amp;"/"&amp;V$1,Data!$1:$1,0)-1)=0,"",OFFSET(Data!$A$1,MATCH($A80,Data!$CG:$CG,0)-1,MATCH($B80&amp;"/"&amp;V$1,Data!$1:$1,0)-1)))</f>
        <v/>
      </c>
      <c r="W80" s="232" t="str">
        <f ca="1">IF(ISERROR(OFFSET(Data!$A$1,MATCH($A80,Data!$CG:$CG,0)-1,MATCH($B80&amp;"/"&amp;W$1,Data!$1:$1,0)-1))=TRUE,"",IF(OFFSET(Data!$A$1,MATCH($A80,Data!$CG:$CG,0)-1,MATCH($B80&amp;"/"&amp;W$1,Data!$1:$1,0)-1)=0,"",OFFSET(Data!$A$1,MATCH($A80,Data!$CG:$CG,0)-1,MATCH($B80&amp;"/"&amp;W$1,Data!$1:$1,0)-1)))</f>
        <v/>
      </c>
      <c r="X80" s="232" t="str">
        <f ca="1">IF(ISERROR(OFFSET(Data!$A$1,MATCH($A80,Data!$CG:$CG,0)-1,MATCH($B80&amp;"/"&amp;X$1,Data!$1:$1,0)-1))=TRUE,"",IF(OFFSET(Data!$A$1,MATCH($A80,Data!$CG:$CG,0)-1,MATCH($B80&amp;"/"&amp;X$1,Data!$1:$1,0)-1)=0,"",OFFSET(Data!$A$1,MATCH($A80,Data!$CG:$CG,0)-1,MATCH($B80&amp;"/"&amp;X$1,Data!$1:$1,0)-1)))</f>
        <v/>
      </c>
      <c r="Y80" s="232" t="str">
        <f ca="1">IF(ISERROR(OFFSET(Data!$A$1,MATCH($A80,Data!$CG:$CG,0)-1,MATCH($B80&amp;"/"&amp;Y$1,Data!$1:$1,0)-1))=TRUE,"",IF(OFFSET(Data!$A$1,MATCH($A80,Data!$CG:$CG,0)-1,MATCH($B80&amp;"/"&amp;Y$1,Data!$1:$1,0)-1)=0,"",OFFSET(Data!$A$1,MATCH($A80,Data!$CG:$CG,0)-1,MATCH($B80&amp;"/"&amp;Y$1,Data!$1:$1,0)-1)))</f>
        <v/>
      </c>
      <c r="Z80" s="232" t="str">
        <f ca="1">IF(ISERROR(OFFSET(Data!$A$1,MATCH($A80,Data!$CG:$CG,0)-1,MATCH($B80&amp;"/"&amp;Z$1,Data!$1:$1,0)-1))=TRUE,"",IF(OFFSET(Data!$A$1,MATCH($A80,Data!$CG:$CG,0)-1,MATCH($B80&amp;"/"&amp;Z$1,Data!$1:$1,0)-1)=0,"",OFFSET(Data!$A$1,MATCH($A80,Data!$CG:$CG,0)-1,MATCH($B80&amp;"/"&amp;Z$1,Data!$1:$1,0)-1)))</f>
        <v/>
      </c>
      <c r="AA80" s="232" t="str">
        <f ca="1">IF(ISERROR(OFFSET(Data!$A$1,MATCH($A80,Data!$CG:$CG,0)-1,MATCH($B80&amp;"/"&amp;AA$1,Data!$1:$1,0)-1))=TRUE,"",IF(OFFSET(Data!$A$1,MATCH($A80,Data!$CG:$CG,0)-1,MATCH($B80&amp;"/"&amp;AA$1,Data!$1:$1,0)-1)=0,"",OFFSET(Data!$A$1,MATCH($A80,Data!$CG:$CG,0)-1,MATCH($B80&amp;"/"&amp;AA$1,Data!$1:$1,0)-1)))</f>
        <v/>
      </c>
      <c r="AB80" s="232" t="str">
        <f ca="1">IF(ISERROR(OFFSET(Data!$A$1,MATCH($A80,Data!$CG:$CG,0)-1,MATCH($B80&amp;"/"&amp;AB$1,Data!$1:$1,0)-1))=TRUE,"",IF(OFFSET(Data!$A$1,MATCH($A80,Data!$CG:$CG,0)-1,MATCH($B80&amp;"/"&amp;AB$1,Data!$1:$1,0)-1)=0,"",OFFSET(Data!$A$1,MATCH($A80,Data!$CG:$CG,0)-1,MATCH($B80&amp;"/"&amp;AB$1,Data!$1:$1,0)-1)))</f>
        <v/>
      </c>
      <c r="AC80" s="232" t="str">
        <f ca="1">IF(ISERROR(OFFSET(Data!$A$1,MATCH($A80,Data!$CG:$CG,0)-1,MATCH($B80&amp;"/"&amp;AC$1,Data!$1:$1,0)-1))=TRUE,"",IF(OFFSET(Data!$A$1,MATCH($A80,Data!$CG:$CG,0)-1,MATCH($B80&amp;"/"&amp;AC$1,Data!$1:$1,0)-1)=0,"",OFFSET(Data!$A$1,MATCH($A80,Data!$CG:$CG,0)-1,MATCH($B80&amp;"/"&amp;AC$1,Data!$1:$1,0)-1)))</f>
        <v/>
      </c>
    </row>
    <row r="81" spans="1:29" s="227" customFormat="1" x14ac:dyDescent="0.25">
      <c r="A81" s="227" t="s">
        <v>68</v>
      </c>
      <c r="B81" s="227" t="s">
        <v>22</v>
      </c>
      <c r="C81" s="227">
        <f ca="1">IF(ISERROR(OFFSET(Data!$A$1,MATCH($A81,Data!$CG:$CG,0)-1,MATCH($B81&amp;"/"&amp;C$1,Data!$1:$1,0)-1))=TRUE,"",IF(OFFSET(Data!$A$1,MATCH($A81,Data!$CG:$CG,0)-1,MATCH($B81&amp;"/"&amp;C$1,Data!$1:$1,0)-1)=0,"",OFFSET(Data!$A$1,MATCH($A81,Data!$CG:$CG,0)-1,MATCH($B81&amp;"/"&amp;C$1,Data!$1:$1,0)-1)))</f>
        <v>4</v>
      </c>
      <c r="D81" s="227">
        <f ca="1">IF(ISERROR(OFFSET(Data!$A$1,MATCH($A81,Data!$CG:$CG,0)-1,MATCH($B81&amp;"/"&amp;D$1,Data!$1:$1,0)-1))=TRUE,"",IF(OFFSET(Data!$A$1,MATCH($A81,Data!$CG:$CG,0)-1,MATCH($B81&amp;"/"&amp;D$1,Data!$1:$1,0)-1)=0,"",OFFSET(Data!$A$1,MATCH($A81,Data!$CG:$CG,0)-1,MATCH($B81&amp;"/"&amp;D$1,Data!$1:$1,0)-1)))</f>
        <v>3.4</v>
      </c>
      <c r="E81" s="227">
        <f ca="1">IF(ISERROR(OFFSET(Data!$A$1,MATCH($A81,Data!$CG:$CG,0)-1,MATCH($B81&amp;"/"&amp;E$1,Data!$1:$1,0)-1))=TRUE,"",IF(OFFSET(Data!$A$1,MATCH($A81,Data!$CG:$CG,0)-1,MATCH($B81&amp;"/"&amp;E$1,Data!$1:$1,0)-1)=0,"",OFFSET(Data!$A$1,MATCH($A81,Data!$CG:$CG,0)-1,MATCH($B81&amp;"/"&amp;E$1,Data!$1:$1,0)-1)))</f>
        <v>4.5999999999999996</v>
      </c>
      <c r="F81" s="227">
        <f ca="1">IF(ISERROR(OFFSET(Data!$A$1,MATCH($A81,Data!$CG:$CG,0)-1,MATCH($B81&amp;"/"&amp;F$1,Data!$1:$1,0)-1))=TRUE,"",IF(OFFSET(Data!$A$1,MATCH($A81,Data!$CG:$CG,0)-1,MATCH($B81&amp;"/"&amp;F$1,Data!$1:$1,0)-1)=0,"",OFFSET(Data!$A$1,MATCH($A81,Data!$CG:$CG,0)-1,MATCH($B81&amp;"/"&amp;F$1,Data!$1:$1,0)-1)))</f>
        <v>3.6</v>
      </c>
      <c r="G81" s="227">
        <f ca="1">IF(ISERROR(OFFSET(Data!$A$1,MATCH($A81,Data!$CG:$CG,0)-1,MATCH($B81&amp;"/"&amp;G$1,Data!$1:$1,0)-1))=TRUE,"",IF(OFFSET(Data!$A$1,MATCH($A81,Data!$CG:$CG,0)-1,MATCH($B81&amp;"/"&amp;G$1,Data!$1:$1,0)-1)=0,"",OFFSET(Data!$A$1,MATCH($A81,Data!$CG:$CG,0)-1,MATCH($B81&amp;"/"&amp;G$1,Data!$1:$1,0)-1)))</f>
        <v>3.4</v>
      </c>
      <c r="H81" s="227">
        <f ca="1">IF(ISERROR(OFFSET(Data!$A$1,MATCH($A81,Data!$CG:$CG,0)-1,MATCH($B81&amp;"/"&amp;H$1,Data!$1:$1,0)-1))=TRUE,"",IF(OFFSET(Data!$A$1,MATCH($A81,Data!$CG:$CG,0)-1,MATCH($B81&amp;"/"&amp;H$1,Data!$1:$1,0)-1)=0,"",OFFSET(Data!$A$1,MATCH($A81,Data!$CG:$CG,0)-1,MATCH($B81&amp;"/"&amp;H$1,Data!$1:$1,0)-1)))</f>
        <v>4.2</v>
      </c>
      <c r="I81" s="227">
        <f ca="1">IF(ISERROR(OFFSET(Data!$A$1,MATCH($A81,Data!$CG:$CG,0)-1,MATCH($B81&amp;"/"&amp;I$1,Data!$1:$1,0)-1))=TRUE,"",IF(OFFSET(Data!$A$1,MATCH($A81,Data!$CG:$CG,0)-1,MATCH($B81&amp;"/"&amp;I$1,Data!$1:$1,0)-1)=0,"",OFFSET(Data!$A$1,MATCH($A81,Data!$CG:$CG,0)-1,MATCH($B81&amp;"/"&amp;I$1,Data!$1:$1,0)-1)))</f>
        <v>3.4</v>
      </c>
      <c r="J81" s="227">
        <f ca="1">IF(ISERROR(OFFSET(Data!$A$1,MATCH($A81,Data!$CG:$CG,0)-1,MATCH($B81&amp;"/"&amp;J$1,Data!$1:$1,0)-1))=TRUE,"",IF(OFFSET(Data!$A$1,MATCH($A81,Data!$CG:$CG,0)-1,MATCH($B81&amp;"/"&amp;J$1,Data!$1:$1,0)-1)=0,"",OFFSET(Data!$A$1,MATCH($A81,Data!$CG:$CG,0)-1,MATCH($B81&amp;"/"&amp;J$1,Data!$1:$1,0)-1)))</f>
        <v>3.4</v>
      </c>
      <c r="K81" s="227">
        <f ca="1">IF(ISERROR(OFFSET(Data!$A$1,MATCH($A81,Data!$CG:$CG,0)-1,MATCH($B81&amp;"/"&amp;K$1,Data!$1:$1,0)-1))=TRUE,"",IF(OFFSET(Data!$A$1,MATCH($A81,Data!$CG:$CG,0)-1,MATCH($B81&amp;"/"&amp;K$1,Data!$1:$1,0)-1)=0,"",OFFSET(Data!$A$1,MATCH($A81,Data!$CG:$CG,0)-1,MATCH($B81&amp;"/"&amp;K$1,Data!$1:$1,0)-1)))</f>
        <v>6.2</v>
      </c>
      <c r="L81" s="227">
        <f ca="1">IF(ISERROR(OFFSET(Data!$A$1,MATCH($A81,Data!$CG:$CG,0)-1,MATCH($B81&amp;"/"&amp;L$1,Data!$1:$1,0)-1))=TRUE,"",IF(OFFSET(Data!$A$1,MATCH($A81,Data!$CG:$CG,0)-1,MATCH($B81&amp;"/"&amp;L$1,Data!$1:$1,0)-1)=0,"",OFFSET(Data!$A$1,MATCH($A81,Data!$CG:$CG,0)-1,MATCH($B81&amp;"/"&amp;L$1,Data!$1:$1,0)-1)))</f>
        <v>4.8</v>
      </c>
      <c r="M81" s="227">
        <f ca="1">IF(ISERROR(OFFSET(Data!$A$1,MATCH($A81,Data!$CG:$CG,0)-1,MATCH($B81&amp;"/"&amp;M$1,Data!$1:$1,0)-1))=TRUE,"",IF(OFFSET(Data!$A$1,MATCH($A81,Data!$CG:$CG,0)-1,MATCH($B81&amp;"/"&amp;M$1,Data!$1:$1,0)-1)=0,"",OFFSET(Data!$A$1,MATCH($A81,Data!$CG:$CG,0)-1,MATCH($B81&amp;"/"&amp;M$1,Data!$1:$1,0)-1)))</f>
        <v>4</v>
      </c>
      <c r="N81" s="227">
        <f ca="1">IF(ISERROR(OFFSET(Data!$A$1,MATCH($A81,Data!$CG:$CG,0)-1,MATCH($B81&amp;"/"&amp;N$1,Data!$1:$1,0)-1))=TRUE,"",IF(OFFSET(Data!$A$1,MATCH($A81,Data!$CG:$CG,0)-1,MATCH($B81&amp;"/"&amp;N$1,Data!$1:$1,0)-1)=0,"",OFFSET(Data!$A$1,MATCH($A81,Data!$CG:$CG,0)-1,MATCH($B81&amp;"/"&amp;N$1,Data!$1:$1,0)-1)))</f>
        <v>4.5999999999999996</v>
      </c>
      <c r="O81" s="227">
        <f ca="1">IF(ISERROR(OFFSET(Data!$A$1,MATCH($A81,Data!$CG:$CG,0)-1,MATCH($B81&amp;"/"&amp;O$1,Data!$1:$1,0)-1))=TRUE,"",IF(OFFSET(Data!$A$1,MATCH($A81,Data!$CG:$CG,0)-1,MATCH($B81&amp;"/"&amp;O$1,Data!$1:$1,0)-1)=0,"",OFFSET(Data!$A$1,MATCH($A81,Data!$CG:$CG,0)-1,MATCH($B81&amp;"/"&amp;O$1,Data!$1:$1,0)-1)))</f>
        <v>5.8</v>
      </c>
      <c r="P81" s="227" t="str">
        <f ca="1">IF(ISERROR(OFFSET(Data!$A$1,MATCH($A81,Data!$CG:$CG,0)-1,MATCH($B81&amp;"/"&amp;P$1,Data!$1:$1,0)-1))=TRUE,"",IF(OFFSET(Data!$A$1,MATCH($A81,Data!$CG:$CG,0)-1,MATCH($B81&amp;"/"&amp;P$1,Data!$1:$1,0)-1)=0,"",OFFSET(Data!$A$1,MATCH($A81,Data!$CG:$CG,0)-1,MATCH($B81&amp;"/"&amp;P$1,Data!$1:$1,0)-1)))</f>
        <v/>
      </c>
      <c r="Q81" s="227" t="str">
        <f ca="1">IF(ISERROR(OFFSET(Data!$A$1,MATCH($A81,Data!$CG:$CG,0)-1,MATCH($B81&amp;"/"&amp;Q$1,Data!$1:$1,0)-1))=TRUE,"",IF(OFFSET(Data!$A$1,MATCH($A81,Data!$CG:$CG,0)-1,MATCH($B81&amp;"/"&amp;Q$1,Data!$1:$1,0)-1)=0,"",OFFSET(Data!$A$1,MATCH($A81,Data!$CG:$CG,0)-1,MATCH($B81&amp;"/"&amp;Q$1,Data!$1:$1,0)-1)))</f>
        <v/>
      </c>
      <c r="R81" s="227" t="str">
        <f ca="1">IF(ISERROR(OFFSET(Data!$A$1,MATCH($A81,Data!$CG:$CG,0)-1,MATCH($B81&amp;"/"&amp;R$1,Data!$1:$1,0)-1))=TRUE,"",IF(OFFSET(Data!$A$1,MATCH($A81,Data!$CG:$CG,0)-1,MATCH($B81&amp;"/"&amp;R$1,Data!$1:$1,0)-1)=0,"",OFFSET(Data!$A$1,MATCH($A81,Data!$CG:$CG,0)-1,MATCH($B81&amp;"/"&amp;R$1,Data!$1:$1,0)-1)))</f>
        <v/>
      </c>
      <c r="S81" s="227" t="str">
        <f ca="1">IF(ISERROR(OFFSET(Data!$A$1,MATCH($A81,Data!$CG:$CG,0)-1,MATCH($B81&amp;"/"&amp;S$1,Data!$1:$1,0)-1))=TRUE,"",IF(OFFSET(Data!$A$1,MATCH($A81,Data!$CG:$CG,0)-1,MATCH($B81&amp;"/"&amp;S$1,Data!$1:$1,0)-1)=0,"",OFFSET(Data!$A$1,MATCH($A81,Data!$CG:$CG,0)-1,MATCH($B81&amp;"/"&amp;S$1,Data!$1:$1,0)-1)))</f>
        <v/>
      </c>
      <c r="T81" s="227" t="str">
        <f ca="1">IF(ISERROR(OFFSET(Data!$A$1,MATCH($A81,Data!$CG:$CG,0)-1,MATCH($B81&amp;"/"&amp;T$1,Data!$1:$1,0)-1))=TRUE,"",IF(OFFSET(Data!$A$1,MATCH($A81,Data!$CG:$CG,0)-1,MATCH($B81&amp;"/"&amp;T$1,Data!$1:$1,0)-1)=0,"",OFFSET(Data!$A$1,MATCH($A81,Data!$CG:$CG,0)-1,MATCH($B81&amp;"/"&amp;T$1,Data!$1:$1,0)-1)))</f>
        <v/>
      </c>
      <c r="U81" s="231" t="str">
        <f ca="1">IF(ISERROR(OFFSET(Data!$A$1,MATCH($A81,Data!$CG:$CG,0)-1,MATCH($B81&amp;"/"&amp;U$1,Data!$1:$1,0)-1))=TRUE,"",IF(OFFSET(Data!$A$1,MATCH($A81,Data!$CG:$CG,0)-1,MATCH($B81&amp;"/"&amp;U$1,Data!$1:$1,0)-1)=0,"",OFFSET(Data!$A$1,MATCH($A81,Data!$CG:$CG,0)-1,MATCH($B81&amp;"/"&amp;U$1,Data!$1:$1,0)-1)))</f>
        <v/>
      </c>
      <c r="V81" s="227" t="str">
        <f ca="1">IF(ISERROR(OFFSET(Data!$A$1,MATCH($A81,Data!$CG:$CG,0)-1,MATCH($B81&amp;"/"&amp;V$1,Data!$1:$1,0)-1))=TRUE,"",IF(OFFSET(Data!$A$1,MATCH($A81,Data!$CG:$CG,0)-1,MATCH($B81&amp;"/"&amp;V$1,Data!$1:$1,0)-1)=0,"",OFFSET(Data!$A$1,MATCH($A81,Data!$CG:$CG,0)-1,MATCH($B81&amp;"/"&amp;V$1,Data!$1:$1,0)-1)))</f>
        <v/>
      </c>
      <c r="W81" s="232" t="str">
        <f ca="1">IF(ISERROR(OFFSET(Data!$A$1,MATCH($A81,Data!$CG:$CG,0)-1,MATCH($B81&amp;"/"&amp;W$1,Data!$1:$1,0)-1))=TRUE,"",IF(OFFSET(Data!$A$1,MATCH($A81,Data!$CG:$CG,0)-1,MATCH($B81&amp;"/"&amp;W$1,Data!$1:$1,0)-1)=0,"",OFFSET(Data!$A$1,MATCH($A81,Data!$CG:$CG,0)-1,MATCH($B81&amp;"/"&amp;W$1,Data!$1:$1,0)-1)))</f>
        <v/>
      </c>
      <c r="X81" s="232" t="str">
        <f ca="1">IF(ISERROR(OFFSET(Data!$A$1,MATCH($A81,Data!$CG:$CG,0)-1,MATCH($B81&amp;"/"&amp;X$1,Data!$1:$1,0)-1))=TRUE,"",IF(OFFSET(Data!$A$1,MATCH($A81,Data!$CG:$CG,0)-1,MATCH($B81&amp;"/"&amp;X$1,Data!$1:$1,0)-1)=0,"",OFFSET(Data!$A$1,MATCH($A81,Data!$CG:$CG,0)-1,MATCH($B81&amp;"/"&amp;X$1,Data!$1:$1,0)-1)))</f>
        <v/>
      </c>
      <c r="Y81" s="232" t="str">
        <f ca="1">IF(ISERROR(OFFSET(Data!$A$1,MATCH($A81,Data!$CG:$CG,0)-1,MATCH($B81&amp;"/"&amp;Y$1,Data!$1:$1,0)-1))=TRUE,"",IF(OFFSET(Data!$A$1,MATCH($A81,Data!$CG:$CG,0)-1,MATCH($B81&amp;"/"&amp;Y$1,Data!$1:$1,0)-1)=0,"",OFFSET(Data!$A$1,MATCH($A81,Data!$CG:$CG,0)-1,MATCH($B81&amp;"/"&amp;Y$1,Data!$1:$1,0)-1)))</f>
        <v/>
      </c>
      <c r="Z81" s="232" t="str">
        <f ca="1">IF(ISERROR(OFFSET(Data!$A$1,MATCH($A81,Data!$CG:$CG,0)-1,MATCH($B81&amp;"/"&amp;Z$1,Data!$1:$1,0)-1))=TRUE,"",IF(OFFSET(Data!$A$1,MATCH($A81,Data!$CG:$CG,0)-1,MATCH($B81&amp;"/"&amp;Z$1,Data!$1:$1,0)-1)=0,"",OFFSET(Data!$A$1,MATCH($A81,Data!$CG:$CG,0)-1,MATCH($B81&amp;"/"&amp;Z$1,Data!$1:$1,0)-1)))</f>
        <v/>
      </c>
      <c r="AA81" s="232" t="str">
        <f ca="1">IF(ISERROR(OFFSET(Data!$A$1,MATCH($A81,Data!$CG:$CG,0)-1,MATCH($B81&amp;"/"&amp;AA$1,Data!$1:$1,0)-1))=TRUE,"",IF(OFFSET(Data!$A$1,MATCH($A81,Data!$CG:$CG,0)-1,MATCH($B81&amp;"/"&amp;AA$1,Data!$1:$1,0)-1)=0,"",OFFSET(Data!$A$1,MATCH($A81,Data!$CG:$CG,0)-1,MATCH($B81&amp;"/"&amp;AA$1,Data!$1:$1,0)-1)))</f>
        <v/>
      </c>
      <c r="AB81" s="232" t="str">
        <f ca="1">IF(ISERROR(OFFSET(Data!$A$1,MATCH($A81,Data!$CG:$CG,0)-1,MATCH($B81&amp;"/"&amp;AB$1,Data!$1:$1,0)-1))=TRUE,"",IF(OFFSET(Data!$A$1,MATCH($A81,Data!$CG:$CG,0)-1,MATCH($B81&amp;"/"&amp;AB$1,Data!$1:$1,0)-1)=0,"",OFFSET(Data!$A$1,MATCH($A81,Data!$CG:$CG,0)-1,MATCH($B81&amp;"/"&amp;AB$1,Data!$1:$1,0)-1)))</f>
        <v/>
      </c>
      <c r="AC81" s="232" t="str">
        <f ca="1">IF(ISERROR(OFFSET(Data!$A$1,MATCH($A81,Data!$CG:$CG,0)-1,MATCH($B81&amp;"/"&amp;AC$1,Data!$1:$1,0)-1))=TRUE,"",IF(OFFSET(Data!$A$1,MATCH($A81,Data!$CG:$CG,0)-1,MATCH($B81&amp;"/"&amp;AC$1,Data!$1:$1,0)-1)=0,"",OFFSET(Data!$A$1,MATCH($A81,Data!$CG:$CG,0)-1,MATCH($B81&amp;"/"&amp;AC$1,Data!$1:$1,0)-1)))</f>
        <v/>
      </c>
    </row>
    <row r="82" spans="1:29" s="227" customFormat="1" x14ac:dyDescent="0.25">
      <c r="A82" s="227" t="s">
        <v>141</v>
      </c>
      <c r="B82" s="227" t="s">
        <v>22</v>
      </c>
      <c r="C82" s="227">
        <f ca="1">IF(ISERROR(OFFSET(Data!$A$1,MATCH($A82,Data!$CG:$CG,0)-1,MATCH($B82&amp;"/"&amp;C$1,Data!$1:$1,0)-1))=TRUE,"",IF(OFFSET(Data!$A$1,MATCH($A82,Data!$CG:$CG,0)-1,MATCH($B82&amp;"/"&amp;C$1,Data!$1:$1,0)-1)=0,"",OFFSET(Data!$A$1,MATCH($A82,Data!$CG:$CG,0)-1,MATCH($B82&amp;"/"&amp;C$1,Data!$1:$1,0)-1)))</f>
        <v>4</v>
      </c>
      <c r="D82" s="227">
        <f ca="1">IF(ISERROR(OFFSET(Data!$A$1,MATCH($A82,Data!$CG:$CG,0)-1,MATCH($B82&amp;"/"&amp;D$1,Data!$1:$1,0)-1))=TRUE,"",IF(OFFSET(Data!$A$1,MATCH($A82,Data!$CG:$CG,0)-1,MATCH($B82&amp;"/"&amp;D$1,Data!$1:$1,0)-1)=0,"",OFFSET(Data!$A$1,MATCH($A82,Data!$CG:$CG,0)-1,MATCH($B82&amp;"/"&amp;D$1,Data!$1:$1,0)-1)))</f>
        <v>3.4</v>
      </c>
      <c r="E82" s="227">
        <f ca="1">IF(ISERROR(OFFSET(Data!$A$1,MATCH($A82,Data!$CG:$CG,0)-1,MATCH($B82&amp;"/"&amp;E$1,Data!$1:$1,0)-1))=TRUE,"",IF(OFFSET(Data!$A$1,MATCH($A82,Data!$CG:$CG,0)-1,MATCH($B82&amp;"/"&amp;E$1,Data!$1:$1,0)-1)=0,"",OFFSET(Data!$A$1,MATCH($A82,Data!$CG:$CG,0)-1,MATCH($B82&amp;"/"&amp;E$1,Data!$1:$1,0)-1)))</f>
        <v>4.5999999999999996</v>
      </c>
      <c r="F82" s="227">
        <f ca="1">IF(ISERROR(OFFSET(Data!$A$1,MATCH($A82,Data!$CG:$CG,0)-1,MATCH($B82&amp;"/"&amp;F$1,Data!$1:$1,0)-1))=TRUE,"",IF(OFFSET(Data!$A$1,MATCH($A82,Data!$CG:$CG,0)-1,MATCH($B82&amp;"/"&amp;F$1,Data!$1:$1,0)-1)=0,"",OFFSET(Data!$A$1,MATCH($A82,Data!$CG:$CG,0)-1,MATCH($B82&amp;"/"&amp;F$1,Data!$1:$1,0)-1)))</f>
        <v>3.6</v>
      </c>
      <c r="G82" s="227">
        <f ca="1">IF(ISERROR(OFFSET(Data!$A$1,MATCH($A82,Data!$CG:$CG,0)-1,MATCH($B82&amp;"/"&amp;G$1,Data!$1:$1,0)-1))=TRUE,"",IF(OFFSET(Data!$A$1,MATCH($A82,Data!$CG:$CG,0)-1,MATCH($B82&amp;"/"&amp;G$1,Data!$1:$1,0)-1)=0,"",OFFSET(Data!$A$1,MATCH($A82,Data!$CG:$CG,0)-1,MATCH($B82&amp;"/"&amp;G$1,Data!$1:$1,0)-1)))</f>
        <v>3.4</v>
      </c>
      <c r="H82" s="227">
        <f ca="1">IF(ISERROR(OFFSET(Data!$A$1,MATCH($A82,Data!$CG:$CG,0)-1,MATCH($B82&amp;"/"&amp;H$1,Data!$1:$1,0)-1))=TRUE,"",IF(OFFSET(Data!$A$1,MATCH($A82,Data!$CG:$CG,0)-1,MATCH($B82&amp;"/"&amp;H$1,Data!$1:$1,0)-1)=0,"",OFFSET(Data!$A$1,MATCH($A82,Data!$CG:$CG,0)-1,MATCH($B82&amp;"/"&amp;H$1,Data!$1:$1,0)-1)))</f>
        <v>4.2</v>
      </c>
      <c r="I82" s="227">
        <f ca="1">IF(ISERROR(OFFSET(Data!$A$1,MATCH($A82,Data!$CG:$CG,0)-1,MATCH($B82&amp;"/"&amp;I$1,Data!$1:$1,0)-1))=TRUE,"",IF(OFFSET(Data!$A$1,MATCH($A82,Data!$CG:$CG,0)-1,MATCH($B82&amp;"/"&amp;I$1,Data!$1:$1,0)-1)=0,"",OFFSET(Data!$A$1,MATCH($A82,Data!$CG:$CG,0)-1,MATCH($B82&amp;"/"&amp;I$1,Data!$1:$1,0)-1)))</f>
        <v>3.4</v>
      </c>
      <c r="J82" s="227">
        <f ca="1">IF(ISERROR(OFFSET(Data!$A$1,MATCH($A82,Data!$CG:$CG,0)-1,MATCH($B82&amp;"/"&amp;J$1,Data!$1:$1,0)-1))=TRUE,"",IF(OFFSET(Data!$A$1,MATCH($A82,Data!$CG:$CG,0)-1,MATCH($B82&amp;"/"&amp;J$1,Data!$1:$1,0)-1)=0,"",OFFSET(Data!$A$1,MATCH($A82,Data!$CG:$CG,0)-1,MATCH($B82&amp;"/"&amp;J$1,Data!$1:$1,0)-1)))</f>
        <v>3.4</v>
      </c>
      <c r="K82" s="227">
        <f ca="1">IF(ISERROR(OFFSET(Data!$A$1,MATCH($A82,Data!$CG:$CG,0)-1,MATCH($B82&amp;"/"&amp;K$1,Data!$1:$1,0)-1))=TRUE,"",IF(OFFSET(Data!$A$1,MATCH($A82,Data!$CG:$CG,0)-1,MATCH($B82&amp;"/"&amp;K$1,Data!$1:$1,0)-1)=0,"",OFFSET(Data!$A$1,MATCH($A82,Data!$CG:$CG,0)-1,MATCH($B82&amp;"/"&amp;K$1,Data!$1:$1,0)-1)))</f>
        <v>6.2</v>
      </c>
      <c r="L82" s="227">
        <f ca="1">IF(ISERROR(OFFSET(Data!$A$1,MATCH($A82,Data!$CG:$CG,0)-1,MATCH($B82&amp;"/"&amp;L$1,Data!$1:$1,0)-1))=TRUE,"",IF(OFFSET(Data!$A$1,MATCH($A82,Data!$CG:$CG,0)-1,MATCH($B82&amp;"/"&amp;L$1,Data!$1:$1,0)-1)=0,"",OFFSET(Data!$A$1,MATCH($A82,Data!$CG:$CG,0)-1,MATCH($B82&amp;"/"&amp;L$1,Data!$1:$1,0)-1)))</f>
        <v>4.8</v>
      </c>
      <c r="M82" s="227">
        <f ca="1">IF(ISERROR(OFFSET(Data!$A$1,MATCH($A82,Data!$CG:$CG,0)-1,MATCH($B82&amp;"/"&amp;M$1,Data!$1:$1,0)-1))=TRUE,"",IF(OFFSET(Data!$A$1,MATCH($A82,Data!$CG:$CG,0)-1,MATCH($B82&amp;"/"&amp;M$1,Data!$1:$1,0)-1)=0,"",OFFSET(Data!$A$1,MATCH($A82,Data!$CG:$CG,0)-1,MATCH($B82&amp;"/"&amp;M$1,Data!$1:$1,0)-1)))</f>
        <v>4</v>
      </c>
      <c r="N82" s="227">
        <f ca="1">IF(ISERROR(OFFSET(Data!$A$1,MATCH($A82,Data!$CG:$CG,0)-1,MATCH($B82&amp;"/"&amp;N$1,Data!$1:$1,0)-1))=TRUE,"",IF(OFFSET(Data!$A$1,MATCH($A82,Data!$CG:$CG,0)-1,MATCH($B82&amp;"/"&amp;N$1,Data!$1:$1,0)-1)=0,"",OFFSET(Data!$A$1,MATCH($A82,Data!$CG:$CG,0)-1,MATCH($B82&amp;"/"&amp;N$1,Data!$1:$1,0)-1)))</f>
        <v>4.5999999999999996</v>
      </c>
      <c r="O82" s="227">
        <f ca="1">IF(ISERROR(OFFSET(Data!$A$1,MATCH($A82,Data!$CG:$CG,0)-1,MATCH($B82&amp;"/"&amp;O$1,Data!$1:$1,0)-1))=TRUE,"",IF(OFFSET(Data!$A$1,MATCH($A82,Data!$CG:$CG,0)-1,MATCH($B82&amp;"/"&amp;O$1,Data!$1:$1,0)-1)=0,"",OFFSET(Data!$A$1,MATCH($A82,Data!$CG:$CG,0)-1,MATCH($B82&amp;"/"&amp;O$1,Data!$1:$1,0)-1)))</f>
        <v>5.8</v>
      </c>
      <c r="P82" s="227" t="str">
        <f ca="1">IF(ISERROR(OFFSET(Data!$A$1,MATCH($A82,Data!$CG:$CG,0)-1,MATCH($B82&amp;"/"&amp;P$1,Data!$1:$1,0)-1))=TRUE,"",IF(OFFSET(Data!$A$1,MATCH($A82,Data!$CG:$CG,0)-1,MATCH($B82&amp;"/"&amp;P$1,Data!$1:$1,0)-1)=0,"",OFFSET(Data!$A$1,MATCH($A82,Data!$CG:$CG,0)-1,MATCH($B82&amp;"/"&amp;P$1,Data!$1:$1,0)-1)))</f>
        <v/>
      </c>
      <c r="Q82" s="227" t="str">
        <f ca="1">IF(ISERROR(OFFSET(Data!$A$1,MATCH($A82,Data!$CG:$CG,0)-1,MATCH($B82&amp;"/"&amp;Q$1,Data!$1:$1,0)-1))=TRUE,"",IF(OFFSET(Data!$A$1,MATCH($A82,Data!$CG:$CG,0)-1,MATCH($B82&amp;"/"&amp;Q$1,Data!$1:$1,0)-1)=0,"",OFFSET(Data!$A$1,MATCH($A82,Data!$CG:$CG,0)-1,MATCH($B82&amp;"/"&amp;Q$1,Data!$1:$1,0)-1)))</f>
        <v/>
      </c>
      <c r="R82" s="227" t="str">
        <f ca="1">IF(ISERROR(OFFSET(Data!$A$1,MATCH($A82,Data!$CG:$CG,0)-1,MATCH($B82&amp;"/"&amp;R$1,Data!$1:$1,0)-1))=TRUE,"",IF(OFFSET(Data!$A$1,MATCH($A82,Data!$CG:$CG,0)-1,MATCH($B82&amp;"/"&amp;R$1,Data!$1:$1,0)-1)=0,"",OFFSET(Data!$A$1,MATCH($A82,Data!$CG:$CG,0)-1,MATCH($B82&amp;"/"&amp;R$1,Data!$1:$1,0)-1)))</f>
        <v/>
      </c>
      <c r="S82" s="227" t="str">
        <f ca="1">IF(ISERROR(OFFSET(Data!$A$1,MATCH($A82,Data!$CG:$CG,0)-1,MATCH($B82&amp;"/"&amp;S$1,Data!$1:$1,0)-1))=TRUE,"",IF(OFFSET(Data!$A$1,MATCH($A82,Data!$CG:$CG,0)-1,MATCH($B82&amp;"/"&amp;S$1,Data!$1:$1,0)-1)=0,"",OFFSET(Data!$A$1,MATCH($A82,Data!$CG:$CG,0)-1,MATCH($B82&amp;"/"&amp;S$1,Data!$1:$1,0)-1)))</f>
        <v/>
      </c>
      <c r="T82" s="227" t="str">
        <f ca="1">IF(ISERROR(OFFSET(Data!$A$1,MATCH($A82,Data!$CG:$CG,0)-1,MATCH($B82&amp;"/"&amp;T$1,Data!$1:$1,0)-1))=TRUE,"",IF(OFFSET(Data!$A$1,MATCH($A82,Data!$CG:$CG,0)-1,MATCH($B82&amp;"/"&amp;T$1,Data!$1:$1,0)-1)=0,"",OFFSET(Data!$A$1,MATCH($A82,Data!$CG:$CG,0)-1,MATCH($B82&amp;"/"&amp;T$1,Data!$1:$1,0)-1)))</f>
        <v/>
      </c>
      <c r="U82" s="231" t="str">
        <f ca="1">IF(ISERROR(OFFSET(Data!$A$1,MATCH($A82,Data!$CG:$CG,0)-1,MATCH($B82&amp;"/"&amp;U$1,Data!$1:$1,0)-1))=TRUE,"",IF(OFFSET(Data!$A$1,MATCH($A82,Data!$CG:$CG,0)-1,MATCH($B82&amp;"/"&amp;U$1,Data!$1:$1,0)-1)=0,"",OFFSET(Data!$A$1,MATCH($A82,Data!$CG:$CG,0)-1,MATCH($B82&amp;"/"&amp;U$1,Data!$1:$1,0)-1)))</f>
        <v/>
      </c>
      <c r="V82" s="227" t="str">
        <f ca="1">IF(ISERROR(OFFSET(Data!$A$1,MATCH($A82,Data!$CG:$CG,0)-1,MATCH($B82&amp;"/"&amp;V$1,Data!$1:$1,0)-1))=TRUE,"",IF(OFFSET(Data!$A$1,MATCH($A82,Data!$CG:$CG,0)-1,MATCH($B82&amp;"/"&amp;V$1,Data!$1:$1,0)-1)=0,"",OFFSET(Data!$A$1,MATCH($A82,Data!$CG:$CG,0)-1,MATCH($B82&amp;"/"&amp;V$1,Data!$1:$1,0)-1)))</f>
        <v/>
      </c>
      <c r="W82" s="232" t="str">
        <f ca="1">IF(ISERROR(OFFSET(Data!$A$1,MATCH($A82,Data!$CG:$CG,0)-1,MATCH($B82&amp;"/"&amp;W$1,Data!$1:$1,0)-1))=TRUE,"",IF(OFFSET(Data!$A$1,MATCH($A82,Data!$CG:$CG,0)-1,MATCH($B82&amp;"/"&amp;W$1,Data!$1:$1,0)-1)=0,"",OFFSET(Data!$A$1,MATCH($A82,Data!$CG:$CG,0)-1,MATCH($B82&amp;"/"&amp;W$1,Data!$1:$1,0)-1)))</f>
        <v/>
      </c>
      <c r="X82" s="232" t="str">
        <f ca="1">IF(ISERROR(OFFSET(Data!$A$1,MATCH($A82,Data!$CG:$CG,0)-1,MATCH($B82&amp;"/"&amp;X$1,Data!$1:$1,0)-1))=TRUE,"",IF(OFFSET(Data!$A$1,MATCH($A82,Data!$CG:$CG,0)-1,MATCH($B82&amp;"/"&amp;X$1,Data!$1:$1,0)-1)=0,"",OFFSET(Data!$A$1,MATCH($A82,Data!$CG:$CG,0)-1,MATCH($B82&amp;"/"&amp;X$1,Data!$1:$1,0)-1)))</f>
        <v/>
      </c>
      <c r="Y82" s="232" t="str">
        <f ca="1">IF(ISERROR(OFFSET(Data!$A$1,MATCH($A82,Data!$CG:$CG,0)-1,MATCH($B82&amp;"/"&amp;Y$1,Data!$1:$1,0)-1))=TRUE,"",IF(OFFSET(Data!$A$1,MATCH($A82,Data!$CG:$CG,0)-1,MATCH($B82&amp;"/"&amp;Y$1,Data!$1:$1,0)-1)=0,"",OFFSET(Data!$A$1,MATCH($A82,Data!$CG:$CG,0)-1,MATCH($B82&amp;"/"&amp;Y$1,Data!$1:$1,0)-1)))</f>
        <v/>
      </c>
      <c r="Z82" s="232" t="str">
        <f ca="1">IF(ISERROR(OFFSET(Data!$A$1,MATCH($A82,Data!$CG:$CG,0)-1,MATCH($B82&amp;"/"&amp;Z$1,Data!$1:$1,0)-1))=TRUE,"",IF(OFFSET(Data!$A$1,MATCH($A82,Data!$CG:$CG,0)-1,MATCH($B82&amp;"/"&amp;Z$1,Data!$1:$1,0)-1)=0,"",OFFSET(Data!$A$1,MATCH($A82,Data!$CG:$CG,0)-1,MATCH($B82&amp;"/"&amp;Z$1,Data!$1:$1,0)-1)))</f>
        <v/>
      </c>
      <c r="AA82" s="232" t="str">
        <f ca="1">IF(ISERROR(OFFSET(Data!$A$1,MATCH($A82,Data!$CG:$CG,0)-1,MATCH($B82&amp;"/"&amp;AA$1,Data!$1:$1,0)-1))=TRUE,"",IF(OFFSET(Data!$A$1,MATCH($A82,Data!$CG:$CG,0)-1,MATCH($B82&amp;"/"&amp;AA$1,Data!$1:$1,0)-1)=0,"",OFFSET(Data!$A$1,MATCH($A82,Data!$CG:$CG,0)-1,MATCH($B82&amp;"/"&amp;AA$1,Data!$1:$1,0)-1)))</f>
        <v/>
      </c>
      <c r="AB82" s="232" t="str">
        <f ca="1">IF(ISERROR(OFFSET(Data!$A$1,MATCH($A82,Data!$CG:$CG,0)-1,MATCH($B82&amp;"/"&amp;AB$1,Data!$1:$1,0)-1))=TRUE,"",IF(OFFSET(Data!$A$1,MATCH($A82,Data!$CG:$CG,0)-1,MATCH($B82&amp;"/"&amp;AB$1,Data!$1:$1,0)-1)=0,"",OFFSET(Data!$A$1,MATCH($A82,Data!$CG:$CG,0)-1,MATCH($B82&amp;"/"&amp;AB$1,Data!$1:$1,0)-1)))</f>
        <v/>
      </c>
      <c r="AC82" s="232" t="str">
        <f ca="1">IF(ISERROR(OFFSET(Data!$A$1,MATCH($A82,Data!$CG:$CG,0)-1,MATCH($B82&amp;"/"&amp;AC$1,Data!$1:$1,0)-1))=TRUE,"",IF(OFFSET(Data!$A$1,MATCH($A82,Data!$CG:$CG,0)-1,MATCH($B82&amp;"/"&amp;AC$1,Data!$1:$1,0)-1)=0,"",OFFSET(Data!$A$1,MATCH($A82,Data!$CG:$CG,0)-1,MATCH($B82&amp;"/"&amp;AC$1,Data!$1:$1,0)-1)))</f>
        <v/>
      </c>
    </row>
    <row r="83" spans="1:29" s="227" customFormat="1" x14ac:dyDescent="0.25">
      <c r="A83" s="227" t="s">
        <v>144</v>
      </c>
      <c r="B83" s="227" t="s">
        <v>22</v>
      </c>
      <c r="C83" s="227">
        <f ca="1">IF(ISERROR(OFFSET(Data!$A$1,MATCH($A83,Data!$CG:$CG,0)-1,MATCH($B83&amp;"/"&amp;C$1,Data!$1:$1,0)-1))=TRUE,"",IF(OFFSET(Data!$A$1,MATCH($A83,Data!$CG:$CG,0)-1,MATCH($B83&amp;"/"&amp;C$1,Data!$1:$1,0)-1)=0,"",OFFSET(Data!$A$1,MATCH($A83,Data!$CG:$CG,0)-1,MATCH($B83&amp;"/"&amp;C$1,Data!$1:$1,0)-1)))</f>
        <v>4</v>
      </c>
      <c r="D83" s="227">
        <f ca="1">IF(ISERROR(OFFSET(Data!$A$1,MATCH($A83,Data!$CG:$CG,0)-1,MATCH($B83&amp;"/"&amp;D$1,Data!$1:$1,0)-1))=TRUE,"",IF(OFFSET(Data!$A$1,MATCH($A83,Data!$CG:$CG,0)-1,MATCH($B83&amp;"/"&amp;D$1,Data!$1:$1,0)-1)=0,"",OFFSET(Data!$A$1,MATCH($A83,Data!$CG:$CG,0)-1,MATCH($B83&amp;"/"&amp;D$1,Data!$1:$1,0)-1)))</f>
        <v>3.4</v>
      </c>
      <c r="E83" s="227">
        <f ca="1">IF(ISERROR(OFFSET(Data!$A$1,MATCH($A83,Data!$CG:$CG,0)-1,MATCH($B83&amp;"/"&amp;E$1,Data!$1:$1,0)-1))=TRUE,"",IF(OFFSET(Data!$A$1,MATCH($A83,Data!$CG:$CG,0)-1,MATCH($B83&amp;"/"&amp;E$1,Data!$1:$1,0)-1)=0,"",OFFSET(Data!$A$1,MATCH($A83,Data!$CG:$CG,0)-1,MATCH($B83&amp;"/"&amp;E$1,Data!$1:$1,0)-1)))</f>
        <v>4.5999999999999996</v>
      </c>
      <c r="F83" s="227">
        <f ca="1">IF(ISERROR(OFFSET(Data!$A$1,MATCH($A83,Data!$CG:$CG,0)-1,MATCH($B83&amp;"/"&amp;F$1,Data!$1:$1,0)-1))=TRUE,"",IF(OFFSET(Data!$A$1,MATCH($A83,Data!$CG:$CG,0)-1,MATCH($B83&amp;"/"&amp;F$1,Data!$1:$1,0)-1)=0,"",OFFSET(Data!$A$1,MATCH($A83,Data!$CG:$CG,0)-1,MATCH($B83&amp;"/"&amp;F$1,Data!$1:$1,0)-1)))</f>
        <v>3.6</v>
      </c>
      <c r="G83" s="227">
        <f ca="1">IF(ISERROR(OFFSET(Data!$A$1,MATCH($A83,Data!$CG:$CG,0)-1,MATCH($B83&amp;"/"&amp;G$1,Data!$1:$1,0)-1))=TRUE,"",IF(OFFSET(Data!$A$1,MATCH($A83,Data!$CG:$CG,0)-1,MATCH($B83&amp;"/"&amp;G$1,Data!$1:$1,0)-1)=0,"",OFFSET(Data!$A$1,MATCH($A83,Data!$CG:$CG,0)-1,MATCH($B83&amp;"/"&amp;G$1,Data!$1:$1,0)-1)))</f>
        <v>3.4</v>
      </c>
      <c r="H83" s="227">
        <f ca="1">IF(ISERROR(OFFSET(Data!$A$1,MATCH($A83,Data!$CG:$CG,0)-1,MATCH($B83&amp;"/"&amp;H$1,Data!$1:$1,0)-1))=TRUE,"",IF(OFFSET(Data!$A$1,MATCH($A83,Data!$CG:$CG,0)-1,MATCH($B83&amp;"/"&amp;H$1,Data!$1:$1,0)-1)=0,"",OFFSET(Data!$A$1,MATCH($A83,Data!$CG:$CG,0)-1,MATCH($B83&amp;"/"&amp;H$1,Data!$1:$1,0)-1)))</f>
        <v>4.2</v>
      </c>
      <c r="I83" s="227">
        <f ca="1">IF(ISERROR(OFFSET(Data!$A$1,MATCH($A83,Data!$CG:$CG,0)-1,MATCH($B83&amp;"/"&amp;I$1,Data!$1:$1,0)-1))=TRUE,"",IF(OFFSET(Data!$A$1,MATCH($A83,Data!$CG:$CG,0)-1,MATCH($B83&amp;"/"&amp;I$1,Data!$1:$1,0)-1)=0,"",OFFSET(Data!$A$1,MATCH($A83,Data!$CG:$CG,0)-1,MATCH($B83&amp;"/"&amp;I$1,Data!$1:$1,0)-1)))</f>
        <v>3.4</v>
      </c>
      <c r="J83" s="227">
        <f ca="1">IF(ISERROR(OFFSET(Data!$A$1,MATCH($A83,Data!$CG:$CG,0)-1,MATCH($B83&amp;"/"&amp;J$1,Data!$1:$1,0)-1))=TRUE,"",IF(OFFSET(Data!$A$1,MATCH($A83,Data!$CG:$CG,0)-1,MATCH($B83&amp;"/"&amp;J$1,Data!$1:$1,0)-1)=0,"",OFFSET(Data!$A$1,MATCH($A83,Data!$CG:$CG,0)-1,MATCH($B83&amp;"/"&amp;J$1,Data!$1:$1,0)-1)))</f>
        <v>3.4</v>
      </c>
      <c r="K83" s="227">
        <f ca="1">IF(ISERROR(OFFSET(Data!$A$1,MATCH($A83,Data!$CG:$CG,0)-1,MATCH($B83&amp;"/"&amp;K$1,Data!$1:$1,0)-1))=TRUE,"",IF(OFFSET(Data!$A$1,MATCH($A83,Data!$CG:$CG,0)-1,MATCH($B83&amp;"/"&amp;K$1,Data!$1:$1,0)-1)=0,"",OFFSET(Data!$A$1,MATCH($A83,Data!$CG:$CG,0)-1,MATCH($B83&amp;"/"&amp;K$1,Data!$1:$1,0)-1)))</f>
        <v>6.2</v>
      </c>
      <c r="L83" s="227">
        <f ca="1">IF(ISERROR(OFFSET(Data!$A$1,MATCH($A83,Data!$CG:$CG,0)-1,MATCH($B83&amp;"/"&amp;L$1,Data!$1:$1,0)-1))=TRUE,"",IF(OFFSET(Data!$A$1,MATCH($A83,Data!$CG:$CG,0)-1,MATCH($B83&amp;"/"&amp;L$1,Data!$1:$1,0)-1)=0,"",OFFSET(Data!$A$1,MATCH($A83,Data!$CG:$CG,0)-1,MATCH($B83&amp;"/"&amp;L$1,Data!$1:$1,0)-1)))</f>
        <v>4.8</v>
      </c>
      <c r="M83" s="227">
        <f ca="1">IF(ISERROR(OFFSET(Data!$A$1,MATCH($A83,Data!$CG:$CG,0)-1,MATCH($B83&amp;"/"&amp;M$1,Data!$1:$1,0)-1))=TRUE,"",IF(OFFSET(Data!$A$1,MATCH($A83,Data!$CG:$CG,0)-1,MATCH($B83&amp;"/"&amp;M$1,Data!$1:$1,0)-1)=0,"",OFFSET(Data!$A$1,MATCH($A83,Data!$CG:$CG,0)-1,MATCH($B83&amp;"/"&amp;M$1,Data!$1:$1,0)-1)))</f>
        <v>4</v>
      </c>
      <c r="N83" s="227">
        <f ca="1">IF(ISERROR(OFFSET(Data!$A$1,MATCH($A83,Data!$CG:$CG,0)-1,MATCH($B83&amp;"/"&amp;N$1,Data!$1:$1,0)-1))=TRUE,"",IF(OFFSET(Data!$A$1,MATCH($A83,Data!$CG:$CG,0)-1,MATCH($B83&amp;"/"&amp;N$1,Data!$1:$1,0)-1)=0,"",OFFSET(Data!$A$1,MATCH($A83,Data!$CG:$CG,0)-1,MATCH($B83&amp;"/"&amp;N$1,Data!$1:$1,0)-1)))</f>
        <v>4.5999999999999996</v>
      </c>
      <c r="O83" s="227">
        <f ca="1">IF(ISERROR(OFFSET(Data!$A$1,MATCH($A83,Data!$CG:$CG,0)-1,MATCH($B83&amp;"/"&amp;O$1,Data!$1:$1,0)-1))=TRUE,"",IF(OFFSET(Data!$A$1,MATCH($A83,Data!$CG:$CG,0)-1,MATCH($B83&amp;"/"&amp;O$1,Data!$1:$1,0)-1)=0,"",OFFSET(Data!$A$1,MATCH($A83,Data!$CG:$CG,0)-1,MATCH($B83&amp;"/"&amp;O$1,Data!$1:$1,0)-1)))</f>
        <v>5.8</v>
      </c>
      <c r="P83" s="227" t="str">
        <f ca="1">IF(ISERROR(OFFSET(Data!$A$1,MATCH($A83,Data!$CG:$CG,0)-1,MATCH($B83&amp;"/"&amp;P$1,Data!$1:$1,0)-1))=TRUE,"",IF(OFFSET(Data!$A$1,MATCH($A83,Data!$CG:$CG,0)-1,MATCH($B83&amp;"/"&amp;P$1,Data!$1:$1,0)-1)=0,"",OFFSET(Data!$A$1,MATCH($A83,Data!$CG:$CG,0)-1,MATCH($B83&amp;"/"&amp;P$1,Data!$1:$1,0)-1)))</f>
        <v/>
      </c>
      <c r="Q83" s="227" t="str">
        <f ca="1">IF(ISERROR(OFFSET(Data!$A$1,MATCH($A83,Data!$CG:$CG,0)-1,MATCH($B83&amp;"/"&amp;Q$1,Data!$1:$1,0)-1))=TRUE,"",IF(OFFSET(Data!$A$1,MATCH($A83,Data!$CG:$CG,0)-1,MATCH($B83&amp;"/"&amp;Q$1,Data!$1:$1,0)-1)=0,"",OFFSET(Data!$A$1,MATCH($A83,Data!$CG:$CG,0)-1,MATCH($B83&amp;"/"&amp;Q$1,Data!$1:$1,0)-1)))</f>
        <v/>
      </c>
      <c r="R83" s="227" t="str">
        <f ca="1">IF(ISERROR(OFFSET(Data!$A$1,MATCH($A83,Data!$CG:$CG,0)-1,MATCH($B83&amp;"/"&amp;R$1,Data!$1:$1,0)-1))=TRUE,"",IF(OFFSET(Data!$A$1,MATCH($A83,Data!$CG:$CG,0)-1,MATCH($B83&amp;"/"&amp;R$1,Data!$1:$1,0)-1)=0,"",OFFSET(Data!$A$1,MATCH($A83,Data!$CG:$CG,0)-1,MATCH($B83&amp;"/"&amp;R$1,Data!$1:$1,0)-1)))</f>
        <v/>
      </c>
      <c r="S83" s="227" t="str">
        <f ca="1">IF(ISERROR(OFFSET(Data!$A$1,MATCH($A83,Data!$CG:$CG,0)-1,MATCH($B83&amp;"/"&amp;S$1,Data!$1:$1,0)-1))=TRUE,"",IF(OFFSET(Data!$A$1,MATCH($A83,Data!$CG:$CG,0)-1,MATCH($B83&amp;"/"&amp;S$1,Data!$1:$1,0)-1)=0,"",OFFSET(Data!$A$1,MATCH($A83,Data!$CG:$CG,0)-1,MATCH($B83&amp;"/"&amp;S$1,Data!$1:$1,0)-1)))</f>
        <v/>
      </c>
      <c r="T83" s="227" t="str">
        <f ca="1">IF(ISERROR(OFFSET(Data!$A$1,MATCH($A83,Data!$CG:$CG,0)-1,MATCH($B83&amp;"/"&amp;T$1,Data!$1:$1,0)-1))=TRUE,"",IF(OFFSET(Data!$A$1,MATCH($A83,Data!$CG:$CG,0)-1,MATCH($B83&amp;"/"&amp;T$1,Data!$1:$1,0)-1)=0,"",OFFSET(Data!$A$1,MATCH($A83,Data!$CG:$CG,0)-1,MATCH($B83&amp;"/"&amp;T$1,Data!$1:$1,0)-1)))</f>
        <v/>
      </c>
      <c r="U83" s="231" t="str">
        <f ca="1">IF(ISERROR(OFFSET(Data!$A$1,MATCH($A83,Data!$CG:$CG,0)-1,MATCH($B83&amp;"/"&amp;U$1,Data!$1:$1,0)-1))=TRUE,"",IF(OFFSET(Data!$A$1,MATCH($A83,Data!$CG:$CG,0)-1,MATCH($B83&amp;"/"&amp;U$1,Data!$1:$1,0)-1)=0,"",OFFSET(Data!$A$1,MATCH($A83,Data!$CG:$CG,0)-1,MATCH($B83&amp;"/"&amp;U$1,Data!$1:$1,0)-1)))</f>
        <v/>
      </c>
      <c r="V83" s="227" t="str">
        <f ca="1">IF(ISERROR(OFFSET(Data!$A$1,MATCH($A83,Data!$CG:$CG,0)-1,MATCH($B83&amp;"/"&amp;V$1,Data!$1:$1,0)-1))=TRUE,"",IF(OFFSET(Data!$A$1,MATCH($A83,Data!$CG:$CG,0)-1,MATCH($B83&amp;"/"&amp;V$1,Data!$1:$1,0)-1)=0,"",OFFSET(Data!$A$1,MATCH($A83,Data!$CG:$CG,0)-1,MATCH($B83&amp;"/"&amp;V$1,Data!$1:$1,0)-1)))</f>
        <v/>
      </c>
      <c r="W83" s="232" t="str">
        <f ca="1">IF(ISERROR(OFFSET(Data!$A$1,MATCH($A83,Data!$CG:$CG,0)-1,MATCH($B83&amp;"/"&amp;W$1,Data!$1:$1,0)-1))=TRUE,"",IF(OFFSET(Data!$A$1,MATCH($A83,Data!$CG:$CG,0)-1,MATCH($B83&amp;"/"&amp;W$1,Data!$1:$1,0)-1)=0,"",OFFSET(Data!$A$1,MATCH($A83,Data!$CG:$CG,0)-1,MATCH($B83&amp;"/"&amp;W$1,Data!$1:$1,0)-1)))</f>
        <v/>
      </c>
      <c r="X83" s="232" t="str">
        <f ca="1">IF(ISERROR(OFFSET(Data!$A$1,MATCH($A83,Data!$CG:$CG,0)-1,MATCH($B83&amp;"/"&amp;X$1,Data!$1:$1,0)-1))=TRUE,"",IF(OFFSET(Data!$A$1,MATCH($A83,Data!$CG:$CG,0)-1,MATCH($B83&amp;"/"&amp;X$1,Data!$1:$1,0)-1)=0,"",OFFSET(Data!$A$1,MATCH($A83,Data!$CG:$CG,0)-1,MATCH($B83&amp;"/"&amp;X$1,Data!$1:$1,0)-1)))</f>
        <v/>
      </c>
      <c r="Y83" s="232" t="str">
        <f ca="1">IF(ISERROR(OFFSET(Data!$A$1,MATCH($A83,Data!$CG:$CG,0)-1,MATCH($B83&amp;"/"&amp;Y$1,Data!$1:$1,0)-1))=TRUE,"",IF(OFFSET(Data!$A$1,MATCH($A83,Data!$CG:$CG,0)-1,MATCH($B83&amp;"/"&amp;Y$1,Data!$1:$1,0)-1)=0,"",OFFSET(Data!$A$1,MATCH($A83,Data!$CG:$CG,0)-1,MATCH($B83&amp;"/"&amp;Y$1,Data!$1:$1,0)-1)))</f>
        <v/>
      </c>
      <c r="Z83" s="232" t="str">
        <f ca="1">IF(ISERROR(OFFSET(Data!$A$1,MATCH($A83,Data!$CG:$CG,0)-1,MATCH($B83&amp;"/"&amp;Z$1,Data!$1:$1,0)-1))=TRUE,"",IF(OFFSET(Data!$A$1,MATCH($A83,Data!$CG:$CG,0)-1,MATCH($B83&amp;"/"&amp;Z$1,Data!$1:$1,0)-1)=0,"",OFFSET(Data!$A$1,MATCH($A83,Data!$CG:$CG,0)-1,MATCH($B83&amp;"/"&amp;Z$1,Data!$1:$1,0)-1)))</f>
        <v/>
      </c>
      <c r="AA83" s="232" t="str">
        <f ca="1">IF(ISERROR(OFFSET(Data!$A$1,MATCH($A83,Data!$CG:$CG,0)-1,MATCH($B83&amp;"/"&amp;AA$1,Data!$1:$1,0)-1))=TRUE,"",IF(OFFSET(Data!$A$1,MATCH($A83,Data!$CG:$CG,0)-1,MATCH($B83&amp;"/"&amp;AA$1,Data!$1:$1,0)-1)=0,"",OFFSET(Data!$A$1,MATCH($A83,Data!$CG:$CG,0)-1,MATCH($B83&amp;"/"&amp;AA$1,Data!$1:$1,0)-1)))</f>
        <v/>
      </c>
      <c r="AB83" s="232" t="str">
        <f ca="1">IF(ISERROR(OFFSET(Data!$A$1,MATCH($A83,Data!$CG:$CG,0)-1,MATCH($B83&amp;"/"&amp;AB$1,Data!$1:$1,0)-1))=TRUE,"",IF(OFFSET(Data!$A$1,MATCH($A83,Data!$CG:$CG,0)-1,MATCH($B83&amp;"/"&amp;AB$1,Data!$1:$1,0)-1)=0,"",OFFSET(Data!$A$1,MATCH($A83,Data!$CG:$CG,0)-1,MATCH($B83&amp;"/"&amp;AB$1,Data!$1:$1,0)-1)))</f>
        <v/>
      </c>
      <c r="AC83" s="232" t="str">
        <f ca="1">IF(ISERROR(OFFSET(Data!$A$1,MATCH($A83,Data!$CG:$CG,0)-1,MATCH($B83&amp;"/"&amp;AC$1,Data!$1:$1,0)-1))=TRUE,"",IF(OFFSET(Data!$A$1,MATCH($A83,Data!$CG:$CG,0)-1,MATCH($B83&amp;"/"&amp;AC$1,Data!$1:$1,0)-1)=0,"",OFFSET(Data!$A$1,MATCH($A83,Data!$CG:$CG,0)-1,MATCH($B83&amp;"/"&amp;AC$1,Data!$1:$1,0)-1)))</f>
        <v/>
      </c>
    </row>
    <row r="84" spans="1:29" s="227" customFormat="1" x14ac:dyDescent="0.25">
      <c r="A84" s="227" t="s">
        <v>147</v>
      </c>
      <c r="B84" s="227" t="s">
        <v>22</v>
      </c>
      <c r="C84" s="227">
        <f ca="1">IF(ISERROR(OFFSET(Data!$A$1,MATCH($A84,Data!$CG:$CG,0)-1,MATCH($B84&amp;"/"&amp;C$1,Data!$1:$1,0)-1))=TRUE,"",IF(OFFSET(Data!$A$1,MATCH($A84,Data!$CG:$CG,0)-1,MATCH($B84&amp;"/"&amp;C$1,Data!$1:$1,0)-1)=0,"",OFFSET(Data!$A$1,MATCH($A84,Data!$CG:$CG,0)-1,MATCH($B84&amp;"/"&amp;C$1,Data!$1:$1,0)-1)))</f>
        <v>4</v>
      </c>
      <c r="D84" s="227">
        <f ca="1">IF(ISERROR(OFFSET(Data!$A$1,MATCH($A84,Data!$CG:$CG,0)-1,MATCH($B84&amp;"/"&amp;D$1,Data!$1:$1,0)-1))=TRUE,"",IF(OFFSET(Data!$A$1,MATCH($A84,Data!$CG:$CG,0)-1,MATCH($B84&amp;"/"&amp;D$1,Data!$1:$1,0)-1)=0,"",OFFSET(Data!$A$1,MATCH($A84,Data!$CG:$CG,0)-1,MATCH($B84&amp;"/"&amp;D$1,Data!$1:$1,0)-1)))</f>
        <v>3.4</v>
      </c>
      <c r="E84" s="227">
        <f ca="1">IF(ISERROR(OFFSET(Data!$A$1,MATCH($A84,Data!$CG:$CG,0)-1,MATCH($B84&amp;"/"&amp;E$1,Data!$1:$1,0)-1))=TRUE,"",IF(OFFSET(Data!$A$1,MATCH($A84,Data!$CG:$CG,0)-1,MATCH($B84&amp;"/"&amp;E$1,Data!$1:$1,0)-1)=0,"",OFFSET(Data!$A$1,MATCH($A84,Data!$CG:$CG,0)-1,MATCH($B84&amp;"/"&amp;E$1,Data!$1:$1,0)-1)))</f>
        <v>4.5999999999999996</v>
      </c>
      <c r="F84" s="227">
        <f ca="1">IF(ISERROR(OFFSET(Data!$A$1,MATCH($A84,Data!$CG:$CG,0)-1,MATCH($B84&amp;"/"&amp;F$1,Data!$1:$1,0)-1))=TRUE,"",IF(OFFSET(Data!$A$1,MATCH($A84,Data!$CG:$CG,0)-1,MATCH($B84&amp;"/"&amp;F$1,Data!$1:$1,0)-1)=0,"",OFFSET(Data!$A$1,MATCH($A84,Data!$CG:$CG,0)-1,MATCH($B84&amp;"/"&amp;F$1,Data!$1:$1,0)-1)))</f>
        <v>3.6</v>
      </c>
      <c r="G84" s="227">
        <f ca="1">IF(ISERROR(OFFSET(Data!$A$1,MATCH($A84,Data!$CG:$CG,0)-1,MATCH($B84&amp;"/"&amp;G$1,Data!$1:$1,0)-1))=TRUE,"",IF(OFFSET(Data!$A$1,MATCH($A84,Data!$CG:$CG,0)-1,MATCH($B84&amp;"/"&amp;G$1,Data!$1:$1,0)-1)=0,"",OFFSET(Data!$A$1,MATCH($A84,Data!$CG:$CG,0)-1,MATCH($B84&amp;"/"&amp;G$1,Data!$1:$1,0)-1)))</f>
        <v>3.4</v>
      </c>
      <c r="H84" s="227">
        <f ca="1">IF(ISERROR(OFFSET(Data!$A$1,MATCH($A84,Data!$CG:$CG,0)-1,MATCH($B84&amp;"/"&amp;H$1,Data!$1:$1,0)-1))=TRUE,"",IF(OFFSET(Data!$A$1,MATCH($A84,Data!$CG:$CG,0)-1,MATCH($B84&amp;"/"&amp;H$1,Data!$1:$1,0)-1)=0,"",OFFSET(Data!$A$1,MATCH($A84,Data!$CG:$CG,0)-1,MATCH($B84&amp;"/"&amp;H$1,Data!$1:$1,0)-1)))</f>
        <v>4.2</v>
      </c>
      <c r="I84" s="227">
        <f ca="1">IF(ISERROR(OFFSET(Data!$A$1,MATCH($A84,Data!$CG:$CG,0)-1,MATCH($B84&amp;"/"&amp;I$1,Data!$1:$1,0)-1))=TRUE,"",IF(OFFSET(Data!$A$1,MATCH($A84,Data!$CG:$CG,0)-1,MATCH($B84&amp;"/"&amp;I$1,Data!$1:$1,0)-1)=0,"",OFFSET(Data!$A$1,MATCH($A84,Data!$CG:$CG,0)-1,MATCH($B84&amp;"/"&amp;I$1,Data!$1:$1,0)-1)))</f>
        <v>3.4</v>
      </c>
      <c r="J84" s="227">
        <f ca="1">IF(ISERROR(OFFSET(Data!$A$1,MATCH($A84,Data!$CG:$CG,0)-1,MATCH($B84&amp;"/"&amp;J$1,Data!$1:$1,0)-1))=TRUE,"",IF(OFFSET(Data!$A$1,MATCH($A84,Data!$CG:$CG,0)-1,MATCH($B84&amp;"/"&amp;J$1,Data!$1:$1,0)-1)=0,"",OFFSET(Data!$A$1,MATCH($A84,Data!$CG:$CG,0)-1,MATCH($B84&amp;"/"&amp;J$1,Data!$1:$1,0)-1)))</f>
        <v>3.4</v>
      </c>
      <c r="K84" s="227">
        <f ca="1">IF(ISERROR(OFFSET(Data!$A$1,MATCH($A84,Data!$CG:$CG,0)-1,MATCH($B84&amp;"/"&amp;K$1,Data!$1:$1,0)-1))=TRUE,"",IF(OFFSET(Data!$A$1,MATCH($A84,Data!$CG:$CG,0)-1,MATCH($B84&amp;"/"&amp;K$1,Data!$1:$1,0)-1)=0,"",OFFSET(Data!$A$1,MATCH($A84,Data!$CG:$CG,0)-1,MATCH($B84&amp;"/"&amp;K$1,Data!$1:$1,0)-1)))</f>
        <v>6.2</v>
      </c>
      <c r="L84" s="227">
        <f ca="1">IF(ISERROR(OFFSET(Data!$A$1,MATCH($A84,Data!$CG:$CG,0)-1,MATCH($B84&amp;"/"&amp;L$1,Data!$1:$1,0)-1))=TRUE,"",IF(OFFSET(Data!$A$1,MATCH($A84,Data!$CG:$CG,0)-1,MATCH($B84&amp;"/"&amp;L$1,Data!$1:$1,0)-1)=0,"",OFFSET(Data!$A$1,MATCH($A84,Data!$CG:$CG,0)-1,MATCH($B84&amp;"/"&amp;L$1,Data!$1:$1,0)-1)))</f>
        <v>4.8</v>
      </c>
      <c r="M84" s="227">
        <f ca="1">IF(ISERROR(OFFSET(Data!$A$1,MATCH($A84,Data!$CG:$CG,0)-1,MATCH($B84&amp;"/"&amp;M$1,Data!$1:$1,0)-1))=TRUE,"",IF(OFFSET(Data!$A$1,MATCH($A84,Data!$CG:$CG,0)-1,MATCH($B84&amp;"/"&amp;M$1,Data!$1:$1,0)-1)=0,"",OFFSET(Data!$A$1,MATCH($A84,Data!$CG:$CG,0)-1,MATCH($B84&amp;"/"&amp;M$1,Data!$1:$1,0)-1)))</f>
        <v>4</v>
      </c>
      <c r="N84" s="227">
        <f ca="1">IF(ISERROR(OFFSET(Data!$A$1,MATCH($A84,Data!$CG:$CG,0)-1,MATCH($B84&amp;"/"&amp;N$1,Data!$1:$1,0)-1))=TRUE,"",IF(OFFSET(Data!$A$1,MATCH($A84,Data!$CG:$CG,0)-1,MATCH($B84&amp;"/"&amp;N$1,Data!$1:$1,0)-1)=0,"",OFFSET(Data!$A$1,MATCH($A84,Data!$CG:$CG,0)-1,MATCH($B84&amp;"/"&amp;N$1,Data!$1:$1,0)-1)))</f>
        <v>4.5999999999999996</v>
      </c>
      <c r="O84" s="227">
        <f ca="1">IF(ISERROR(OFFSET(Data!$A$1,MATCH($A84,Data!$CG:$CG,0)-1,MATCH($B84&amp;"/"&amp;O$1,Data!$1:$1,0)-1))=TRUE,"",IF(OFFSET(Data!$A$1,MATCH($A84,Data!$CG:$CG,0)-1,MATCH($B84&amp;"/"&amp;O$1,Data!$1:$1,0)-1)=0,"",OFFSET(Data!$A$1,MATCH($A84,Data!$CG:$CG,0)-1,MATCH($B84&amp;"/"&amp;O$1,Data!$1:$1,0)-1)))</f>
        <v>5.8</v>
      </c>
      <c r="P84" s="227" t="str">
        <f ca="1">IF(ISERROR(OFFSET(Data!$A$1,MATCH($A84,Data!$CG:$CG,0)-1,MATCH($B84&amp;"/"&amp;P$1,Data!$1:$1,0)-1))=TRUE,"",IF(OFFSET(Data!$A$1,MATCH($A84,Data!$CG:$CG,0)-1,MATCH($B84&amp;"/"&amp;P$1,Data!$1:$1,0)-1)=0,"",OFFSET(Data!$A$1,MATCH($A84,Data!$CG:$CG,0)-1,MATCH($B84&amp;"/"&amp;P$1,Data!$1:$1,0)-1)))</f>
        <v/>
      </c>
      <c r="Q84" s="227" t="str">
        <f ca="1">IF(ISERROR(OFFSET(Data!$A$1,MATCH($A84,Data!$CG:$CG,0)-1,MATCH($B84&amp;"/"&amp;Q$1,Data!$1:$1,0)-1))=TRUE,"",IF(OFFSET(Data!$A$1,MATCH($A84,Data!$CG:$CG,0)-1,MATCH($B84&amp;"/"&amp;Q$1,Data!$1:$1,0)-1)=0,"",OFFSET(Data!$A$1,MATCH($A84,Data!$CG:$CG,0)-1,MATCH($B84&amp;"/"&amp;Q$1,Data!$1:$1,0)-1)))</f>
        <v/>
      </c>
      <c r="R84" s="227" t="str">
        <f ca="1">IF(ISERROR(OFFSET(Data!$A$1,MATCH($A84,Data!$CG:$CG,0)-1,MATCH($B84&amp;"/"&amp;R$1,Data!$1:$1,0)-1))=TRUE,"",IF(OFFSET(Data!$A$1,MATCH($A84,Data!$CG:$CG,0)-1,MATCH($B84&amp;"/"&amp;R$1,Data!$1:$1,0)-1)=0,"",OFFSET(Data!$A$1,MATCH($A84,Data!$CG:$CG,0)-1,MATCH($B84&amp;"/"&amp;R$1,Data!$1:$1,0)-1)))</f>
        <v/>
      </c>
      <c r="S84" s="227" t="str">
        <f ca="1">IF(ISERROR(OFFSET(Data!$A$1,MATCH($A84,Data!$CG:$CG,0)-1,MATCH($B84&amp;"/"&amp;S$1,Data!$1:$1,0)-1))=TRUE,"",IF(OFFSET(Data!$A$1,MATCH($A84,Data!$CG:$CG,0)-1,MATCH($B84&amp;"/"&amp;S$1,Data!$1:$1,0)-1)=0,"",OFFSET(Data!$A$1,MATCH($A84,Data!$CG:$CG,0)-1,MATCH($B84&amp;"/"&amp;S$1,Data!$1:$1,0)-1)))</f>
        <v/>
      </c>
      <c r="T84" s="227" t="str">
        <f ca="1">IF(ISERROR(OFFSET(Data!$A$1,MATCH($A84,Data!$CG:$CG,0)-1,MATCH($B84&amp;"/"&amp;T$1,Data!$1:$1,0)-1))=TRUE,"",IF(OFFSET(Data!$A$1,MATCH($A84,Data!$CG:$CG,0)-1,MATCH($B84&amp;"/"&amp;T$1,Data!$1:$1,0)-1)=0,"",OFFSET(Data!$A$1,MATCH($A84,Data!$CG:$CG,0)-1,MATCH($B84&amp;"/"&amp;T$1,Data!$1:$1,0)-1)))</f>
        <v/>
      </c>
      <c r="U84" s="231" t="str">
        <f ca="1">IF(ISERROR(OFFSET(Data!$A$1,MATCH($A84,Data!$CG:$CG,0)-1,MATCH($B84&amp;"/"&amp;U$1,Data!$1:$1,0)-1))=TRUE,"",IF(OFFSET(Data!$A$1,MATCH($A84,Data!$CG:$CG,0)-1,MATCH($B84&amp;"/"&amp;U$1,Data!$1:$1,0)-1)=0,"",OFFSET(Data!$A$1,MATCH($A84,Data!$CG:$CG,0)-1,MATCH($B84&amp;"/"&amp;U$1,Data!$1:$1,0)-1)))</f>
        <v/>
      </c>
      <c r="V84" s="227" t="str">
        <f ca="1">IF(ISERROR(OFFSET(Data!$A$1,MATCH($A84,Data!$CG:$CG,0)-1,MATCH($B84&amp;"/"&amp;V$1,Data!$1:$1,0)-1))=TRUE,"",IF(OFFSET(Data!$A$1,MATCH($A84,Data!$CG:$CG,0)-1,MATCH($B84&amp;"/"&amp;V$1,Data!$1:$1,0)-1)=0,"",OFFSET(Data!$A$1,MATCH($A84,Data!$CG:$CG,0)-1,MATCH($B84&amp;"/"&amp;V$1,Data!$1:$1,0)-1)))</f>
        <v/>
      </c>
      <c r="W84" s="232" t="str">
        <f ca="1">IF(ISERROR(OFFSET(Data!$A$1,MATCH($A84,Data!$CG:$CG,0)-1,MATCH($B84&amp;"/"&amp;W$1,Data!$1:$1,0)-1))=TRUE,"",IF(OFFSET(Data!$A$1,MATCH($A84,Data!$CG:$CG,0)-1,MATCH($B84&amp;"/"&amp;W$1,Data!$1:$1,0)-1)=0,"",OFFSET(Data!$A$1,MATCH($A84,Data!$CG:$CG,0)-1,MATCH($B84&amp;"/"&amp;W$1,Data!$1:$1,0)-1)))</f>
        <v/>
      </c>
      <c r="X84" s="232" t="str">
        <f ca="1">IF(ISERROR(OFFSET(Data!$A$1,MATCH($A84,Data!$CG:$CG,0)-1,MATCH($B84&amp;"/"&amp;X$1,Data!$1:$1,0)-1))=TRUE,"",IF(OFFSET(Data!$A$1,MATCH($A84,Data!$CG:$CG,0)-1,MATCH($B84&amp;"/"&amp;X$1,Data!$1:$1,0)-1)=0,"",OFFSET(Data!$A$1,MATCH($A84,Data!$CG:$CG,0)-1,MATCH($B84&amp;"/"&amp;X$1,Data!$1:$1,0)-1)))</f>
        <v/>
      </c>
      <c r="Y84" s="232" t="str">
        <f ca="1">IF(ISERROR(OFFSET(Data!$A$1,MATCH($A84,Data!$CG:$CG,0)-1,MATCH($B84&amp;"/"&amp;Y$1,Data!$1:$1,0)-1))=TRUE,"",IF(OFFSET(Data!$A$1,MATCH($A84,Data!$CG:$CG,0)-1,MATCH($B84&amp;"/"&amp;Y$1,Data!$1:$1,0)-1)=0,"",OFFSET(Data!$A$1,MATCH($A84,Data!$CG:$CG,0)-1,MATCH($B84&amp;"/"&amp;Y$1,Data!$1:$1,0)-1)))</f>
        <v/>
      </c>
      <c r="Z84" s="232" t="str">
        <f ca="1">IF(ISERROR(OFFSET(Data!$A$1,MATCH($A84,Data!$CG:$CG,0)-1,MATCH($B84&amp;"/"&amp;Z$1,Data!$1:$1,0)-1))=TRUE,"",IF(OFFSET(Data!$A$1,MATCH($A84,Data!$CG:$CG,0)-1,MATCH($B84&amp;"/"&amp;Z$1,Data!$1:$1,0)-1)=0,"",OFFSET(Data!$A$1,MATCH($A84,Data!$CG:$CG,0)-1,MATCH($B84&amp;"/"&amp;Z$1,Data!$1:$1,0)-1)))</f>
        <v/>
      </c>
      <c r="AA84" s="232" t="str">
        <f ca="1">IF(ISERROR(OFFSET(Data!$A$1,MATCH($A84,Data!$CG:$CG,0)-1,MATCH($B84&amp;"/"&amp;AA$1,Data!$1:$1,0)-1))=TRUE,"",IF(OFFSET(Data!$A$1,MATCH($A84,Data!$CG:$CG,0)-1,MATCH($B84&amp;"/"&amp;AA$1,Data!$1:$1,0)-1)=0,"",OFFSET(Data!$A$1,MATCH($A84,Data!$CG:$CG,0)-1,MATCH($B84&amp;"/"&amp;AA$1,Data!$1:$1,0)-1)))</f>
        <v/>
      </c>
      <c r="AB84" s="232" t="str">
        <f ca="1">IF(ISERROR(OFFSET(Data!$A$1,MATCH($A84,Data!$CG:$CG,0)-1,MATCH($B84&amp;"/"&amp;AB$1,Data!$1:$1,0)-1))=TRUE,"",IF(OFFSET(Data!$A$1,MATCH($A84,Data!$CG:$CG,0)-1,MATCH($B84&amp;"/"&amp;AB$1,Data!$1:$1,0)-1)=0,"",OFFSET(Data!$A$1,MATCH($A84,Data!$CG:$CG,0)-1,MATCH($B84&amp;"/"&amp;AB$1,Data!$1:$1,0)-1)))</f>
        <v/>
      </c>
      <c r="AC84" s="232" t="str">
        <f ca="1">IF(ISERROR(OFFSET(Data!$A$1,MATCH($A84,Data!$CG:$CG,0)-1,MATCH($B84&amp;"/"&amp;AC$1,Data!$1:$1,0)-1))=TRUE,"",IF(OFFSET(Data!$A$1,MATCH($A84,Data!$CG:$CG,0)-1,MATCH($B84&amp;"/"&amp;AC$1,Data!$1:$1,0)-1)=0,"",OFFSET(Data!$A$1,MATCH($A84,Data!$CG:$CG,0)-1,MATCH($B84&amp;"/"&amp;AC$1,Data!$1:$1,0)-1)))</f>
        <v/>
      </c>
    </row>
    <row r="85" spans="1:29" s="227" customFormat="1" x14ac:dyDescent="0.25">
      <c r="A85" s="227" t="s">
        <v>79</v>
      </c>
      <c r="B85" s="227" t="s">
        <v>22</v>
      </c>
      <c r="C85" s="227">
        <f ca="1">IF(ISERROR(OFFSET(Data!$A$1,MATCH($A85,Data!$CG:$CG,0)-1,MATCH($B85&amp;"/"&amp;C$1,Data!$1:$1,0)-1))=TRUE,"",IF(OFFSET(Data!$A$1,MATCH($A85,Data!$CG:$CG,0)-1,MATCH($B85&amp;"/"&amp;C$1,Data!$1:$1,0)-1)=0,"",OFFSET(Data!$A$1,MATCH($A85,Data!$CG:$CG,0)-1,MATCH($B85&amp;"/"&amp;C$1,Data!$1:$1,0)-1)))</f>
        <v>4</v>
      </c>
      <c r="D85" s="227">
        <f ca="1">IF(ISERROR(OFFSET(Data!$A$1,MATCH($A85,Data!$CG:$CG,0)-1,MATCH($B85&amp;"/"&amp;D$1,Data!$1:$1,0)-1))=TRUE,"",IF(OFFSET(Data!$A$1,MATCH($A85,Data!$CG:$CG,0)-1,MATCH($B85&amp;"/"&amp;D$1,Data!$1:$1,0)-1)=0,"",OFFSET(Data!$A$1,MATCH($A85,Data!$CG:$CG,0)-1,MATCH($B85&amp;"/"&amp;D$1,Data!$1:$1,0)-1)))</f>
        <v>3.4</v>
      </c>
      <c r="E85" s="227">
        <f ca="1">IF(ISERROR(OFFSET(Data!$A$1,MATCH($A85,Data!$CG:$CG,0)-1,MATCH($B85&amp;"/"&amp;E$1,Data!$1:$1,0)-1))=TRUE,"",IF(OFFSET(Data!$A$1,MATCH($A85,Data!$CG:$CG,0)-1,MATCH($B85&amp;"/"&amp;E$1,Data!$1:$1,0)-1)=0,"",OFFSET(Data!$A$1,MATCH($A85,Data!$CG:$CG,0)-1,MATCH($B85&amp;"/"&amp;E$1,Data!$1:$1,0)-1)))</f>
        <v>4.5999999999999996</v>
      </c>
      <c r="F85" s="227">
        <f ca="1">IF(ISERROR(OFFSET(Data!$A$1,MATCH($A85,Data!$CG:$CG,0)-1,MATCH($B85&amp;"/"&amp;F$1,Data!$1:$1,0)-1))=TRUE,"",IF(OFFSET(Data!$A$1,MATCH($A85,Data!$CG:$CG,0)-1,MATCH($B85&amp;"/"&amp;F$1,Data!$1:$1,0)-1)=0,"",OFFSET(Data!$A$1,MATCH($A85,Data!$CG:$CG,0)-1,MATCH($B85&amp;"/"&amp;F$1,Data!$1:$1,0)-1)))</f>
        <v>3.6</v>
      </c>
      <c r="G85" s="227">
        <f ca="1">IF(ISERROR(OFFSET(Data!$A$1,MATCH($A85,Data!$CG:$CG,0)-1,MATCH($B85&amp;"/"&amp;G$1,Data!$1:$1,0)-1))=TRUE,"",IF(OFFSET(Data!$A$1,MATCH($A85,Data!$CG:$CG,0)-1,MATCH($B85&amp;"/"&amp;G$1,Data!$1:$1,0)-1)=0,"",OFFSET(Data!$A$1,MATCH($A85,Data!$CG:$CG,0)-1,MATCH($B85&amp;"/"&amp;G$1,Data!$1:$1,0)-1)))</f>
        <v>3.4</v>
      </c>
      <c r="H85" s="227">
        <f ca="1">IF(ISERROR(OFFSET(Data!$A$1,MATCH($A85,Data!$CG:$CG,0)-1,MATCH($B85&amp;"/"&amp;H$1,Data!$1:$1,0)-1))=TRUE,"",IF(OFFSET(Data!$A$1,MATCH($A85,Data!$CG:$CG,0)-1,MATCH($B85&amp;"/"&amp;H$1,Data!$1:$1,0)-1)=0,"",OFFSET(Data!$A$1,MATCH($A85,Data!$CG:$CG,0)-1,MATCH($B85&amp;"/"&amp;H$1,Data!$1:$1,0)-1)))</f>
        <v>4.2</v>
      </c>
      <c r="I85" s="227">
        <f ca="1">IF(ISERROR(OFFSET(Data!$A$1,MATCH($A85,Data!$CG:$CG,0)-1,MATCH($B85&amp;"/"&amp;I$1,Data!$1:$1,0)-1))=TRUE,"",IF(OFFSET(Data!$A$1,MATCH($A85,Data!$CG:$CG,0)-1,MATCH($B85&amp;"/"&amp;I$1,Data!$1:$1,0)-1)=0,"",OFFSET(Data!$A$1,MATCH($A85,Data!$CG:$CG,0)-1,MATCH($B85&amp;"/"&amp;I$1,Data!$1:$1,0)-1)))</f>
        <v>3.4</v>
      </c>
      <c r="J85" s="227">
        <f ca="1">IF(ISERROR(OFFSET(Data!$A$1,MATCH($A85,Data!$CG:$CG,0)-1,MATCH($B85&amp;"/"&amp;J$1,Data!$1:$1,0)-1))=TRUE,"",IF(OFFSET(Data!$A$1,MATCH($A85,Data!$CG:$CG,0)-1,MATCH($B85&amp;"/"&amp;J$1,Data!$1:$1,0)-1)=0,"",OFFSET(Data!$A$1,MATCH($A85,Data!$CG:$CG,0)-1,MATCH($B85&amp;"/"&amp;J$1,Data!$1:$1,0)-1)))</f>
        <v>3.4</v>
      </c>
      <c r="K85" s="227">
        <f ca="1">IF(ISERROR(OFFSET(Data!$A$1,MATCH($A85,Data!$CG:$CG,0)-1,MATCH($B85&amp;"/"&amp;K$1,Data!$1:$1,0)-1))=TRUE,"",IF(OFFSET(Data!$A$1,MATCH($A85,Data!$CG:$CG,0)-1,MATCH($B85&amp;"/"&amp;K$1,Data!$1:$1,0)-1)=0,"",OFFSET(Data!$A$1,MATCH($A85,Data!$CG:$CG,0)-1,MATCH($B85&amp;"/"&amp;K$1,Data!$1:$1,0)-1)))</f>
        <v>6.2</v>
      </c>
      <c r="L85" s="227">
        <f ca="1">IF(ISERROR(OFFSET(Data!$A$1,MATCH($A85,Data!$CG:$CG,0)-1,MATCH($B85&amp;"/"&amp;L$1,Data!$1:$1,0)-1))=TRUE,"",IF(OFFSET(Data!$A$1,MATCH($A85,Data!$CG:$CG,0)-1,MATCH($B85&amp;"/"&amp;L$1,Data!$1:$1,0)-1)=0,"",OFFSET(Data!$A$1,MATCH($A85,Data!$CG:$CG,0)-1,MATCH($B85&amp;"/"&amp;L$1,Data!$1:$1,0)-1)))</f>
        <v>4.8</v>
      </c>
      <c r="M85" s="227">
        <f ca="1">IF(ISERROR(OFFSET(Data!$A$1,MATCH($A85,Data!$CG:$CG,0)-1,MATCH($B85&amp;"/"&amp;M$1,Data!$1:$1,0)-1))=TRUE,"",IF(OFFSET(Data!$A$1,MATCH($A85,Data!$CG:$CG,0)-1,MATCH($B85&amp;"/"&amp;M$1,Data!$1:$1,0)-1)=0,"",OFFSET(Data!$A$1,MATCH($A85,Data!$CG:$CG,0)-1,MATCH($B85&amp;"/"&amp;M$1,Data!$1:$1,0)-1)))</f>
        <v>4</v>
      </c>
      <c r="N85" s="227">
        <f ca="1">IF(ISERROR(OFFSET(Data!$A$1,MATCH($A85,Data!$CG:$CG,0)-1,MATCH($B85&amp;"/"&amp;N$1,Data!$1:$1,0)-1))=TRUE,"",IF(OFFSET(Data!$A$1,MATCH($A85,Data!$CG:$CG,0)-1,MATCH($B85&amp;"/"&amp;N$1,Data!$1:$1,0)-1)=0,"",OFFSET(Data!$A$1,MATCH($A85,Data!$CG:$CG,0)-1,MATCH($B85&amp;"/"&amp;N$1,Data!$1:$1,0)-1)))</f>
        <v>4.5999999999999996</v>
      </c>
      <c r="O85" s="227">
        <f ca="1">IF(ISERROR(OFFSET(Data!$A$1,MATCH($A85,Data!$CG:$CG,0)-1,MATCH($B85&amp;"/"&amp;O$1,Data!$1:$1,0)-1))=TRUE,"",IF(OFFSET(Data!$A$1,MATCH($A85,Data!$CG:$CG,0)-1,MATCH($B85&amp;"/"&amp;O$1,Data!$1:$1,0)-1)=0,"",OFFSET(Data!$A$1,MATCH($A85,Data!$CG:$CG,0)-1,MATCH($B85&amp;"/"&amp;O$1,Data!$1:$1,0)-1)))</f>
        <v>5.8</v>
      </c>
      <c r="P85" s="227" t="str">
        <f ca="1">IF(ISERROR(OFFSET(Data!$A$1,MATCH($A85,Data!$CG:$CG,0)-1,MATCH($B85&amp;"/"&amp;P$1,Data!$1:$1,0)-1))=TRUE,"",IF(OFFSET(Data!$A$1,MATCH($A85,Data!$CG:$CG,0)-1,MATCH($B85&amp;"/"&amp;P$1,Data!$1:$1,0)-1)=0,"",OFFSET(Data!$A$1,MATCH($A85,Data!$CG:$CG,0)-1,MATCH($B85&amp;"/"&amp;P$1,Data!$1:$1,0)-1)))</f>
        <v/>
      </c>
      <c r="Q85" s="227" t="str">
        <f ca="1">IF(ISERROR(OFFSET(Data!$A$1,MATCH($A85,Data!$CG:$CG,0)-1,MATCH($B85&amp;"/"&amp;Q$1,Data!$1:$1,0)-1))=TRUE,"",IF(OFFSET(Data!$A$1,MATCH($A85,Data!$CG:$CG,0)-1,MATCH($B85&amp;"/"&amp;Q$1,Data!$1:$1,0)-1)=0,"",OFFSET(Data!$A$1,MATCH($A85,Data!$CG:$CG,0)-1,MATCH($B85&amp;"/"&amp;Q$1,Data!$1:$1,0)-1)))</f>
        <v/>
      </c>
      <c r="R85" s="227" t="str">
        <f ca="1">IF(ISERROR(OFFSET(Data!$A$1,MATCH($A85,Data!$CG:$CG,0)-1,MATCH($B85&amp;"/"&amp;R$1,Data!$1:$1,0)-1))=TRUE,"",IF(OFFSET(Data!$A$1,MATCH($A85,Data!$CG:$CG,0)-1,MATCH($B85&amp;"/"&amp;R$1,Data!$1:$1,0)-1)=0,"",OFFSET(Data!$A$1,MATCH($A85,Data!$CG:$CG,0)-1,MATCH($B85&amp;"/"&amp;R$1,Data!$1:$1,0)-1)))</f>
        <v/>
      </c>
      <c r="S85" s="227" t="str">
        <f ca="1">IF(ISERROR(OFFSET(Data!$A$1,MATCH($A85,Data!$CG:$CG,0)-1,MATCH($B85&amp;"/"&amp;S$1,Data!$1:$1,0)-1))=TRUE,"",IF(OFFSET(Data!$A$1,MATCH($A85,Data!$CG:$CG,0)-1,MATCH($B85&amp;"/"&amp;S$1,Data!$1:$1,0)-1)=0,"",OFFSET(Data!$A$1,MATCH($A85,Data!$CG:$CG,0)-1,MATCH($B85&amp;"/"&amp;S$1,Data!$1:$1,0)-1)))</f>
        <v/>
      </c>
      <c r="T85" s="227" t="str">
        <f ca="1">IF(ISERROR(OFFSET(Data!$A$1,MATCH($A85,Data!$CG:$CG,0)-1,MATCH($B85&amp;"/"&amp;T$1,Data!$1:$1,0)-1))=TRUE,"",IF(OFFSET(Data!$A$1,MATCH($A85,Data!$CG:$CG,0)-1,MATCH($B85&amp;"/"&amp;T$1,Data!$1:$1,0)-1)=0,"",OFFSET(Data!$A$1,MATCH($A85,Data!$CG:$CG,0)-1,MATCH($B85&amp;"/"&amp;T$1,Data!$1:$1,0)-1)))</f>
        <v/>
      </c>
      <c r="U85" s="231" t="str">
        <f ca="1">IF(ISERROR(OFFSET(Data!$A$1,MATCH($A85,Data!$CG:$CG,0)-1,MATCH($B85&amp;"/"&amp;U$1,Data!$1:$1,0)-1))=TRUE,"",IF(OFFSET(Data!$A$1,MATCH($A85,Data!$CG:$CG,0)-1,MATCH($B85&amp;"/"&amp;U$1,Data!$1:$1,0)-1)=0,"",OFFSET(Data!$A$1,MATCH($A85,Data!$CG:$CG,0)-1,MATCH($B85&amp;"/"&amp;U$1,Data!$1:$1,0)-1)))</f>
        <v/>
      </c>
      <c r="V85" s="227" t="str">
        <f ca="1">IF(ISERROR(OFFSET(Data!$A$1,MATCH($A85,Data!$CG:$CG,0)-1,MATCH($B85&amp;"/"&amp;V$1,Data!$1:$1,0)-1))=TRUE,"",IF(OFFSET(Data!$A$1,MATCH($A85,Data!$CG:$CG,0)-1,MATCH($B85&amp;"/"&amp;V$1,Data!$1:$1,0)-1)=0,"",OFFSET(Data!$A$1,MATCH($A85,Data!$CG:$CG,0)-1,MATCH($B85&amp;"/"&amp;V$1,Data!$1:$1,0)-1)))</f>
        <v/>
      </c>
      <c r="W85" s="232" t="str">
        <f ca="1">IF(ISERROR(OFFSET(Data!$A$1,MATCH($A85,Data!$CG:$CG,0)-1,MATCH($B85&amp;"/"&amp;W$1,Data!$1:$1,0)-1))=TRUE,"",IF(OFFSET(Data!$A$1,MATCH($A85,Data!$CG:$CG,0)-1,MATCH($B85&amp;"/"&amp;W$1,Data!$1:$1,0)-1)=0,"",OFFSET(Data!$A$1,MATCH($A85,Data!$CG:$CG,0)-1,MATCH($B85&amp;"/"&amp;W$1,Data!$1:$1,0)-1)))</f>
        <v/>
      </c>
      <c r="X85" s="232" t="str">
        <f ca="1">IF(ISERROR(OFFSET(Data!$A$1,MATCH($A85,Data!$CG:$CG,0)-1,MATCH($B85&amp;"/"&amp;X$1,Data!$1:$1,0)-1))=TRUE,"",IF(OFFSET(Data!$A$1,MATCH($A85,Data!$CG:$CG,0)-1,MATCH($B85&amp;"/"&amp;X$1,Data!$1:$1,0)-1)=0,"",OFFSET(Data!$A$1,MATCH($A85,Data!$CG:$CG,0)-1,MATCH($B85&amp;"/"&amp;X$1,Data!$1:$1,0)-1)))</f>
        <v/>
      </c>
      <c r="Y85" s="232" t="str">
        <f ca="1">IF(ISERROR(OFFSET(Data!$A$1,MATCH($A85,Data!$CG:$CG,0)-1,MATCH($B85&amp;"/"&amp;Y$1,Data!$1:$1,0)-1))=TRUE,"",IF(OFFSET(Data!$A$1,MATCH($A85,Data!$CG:$CG,0)-1,MATCH($B85&amp;"/"&amp;Y$1,Data!$1:$1,0)-1)=0,"",OFFSET(Data!$A$1,MATCH($A85,Data!$CG:$CG,0)-1,MATCH($B85&amp;"/"&amp;Y$1,Data!$1:$1,0)-1)))</f>
        <v/>
      </c>
      <c r="Z85" s="232" t="str">
        <f ca="1">IF(ISERROR(OFFSET(Data!$A$1,MATCH($A85,Data!$CG:$CG,0)-1,MATCH($B85&amp;"/"&amp;Z$1,Data!$1:$1,0)-1))=TRUE,"",IF(OFFSET(Data!$A$1,MATCH($A85,Data!$CG:$CG,0)-1,MATCH($B85&amp;"/"&amp;Z$1,Data!$1:$1,0)-1)=0,"",OFFSET(Data!$A$1,MATCH($A85,Data!$CG:$CG,0)-1,MATCH($B85&amp;"/"&amp;Z$1,Data!$1:$1,0)-1)))</f>
        <v/>
      </c>
      <c r="AA85" s="232" t="str">
        <f ca="1">IF(ISERROR(OFFSET(Data!$A$1,MATCH($A85,Data!$CG:$CG,0)-1,MATCH($B85&amp;"/"&amp;AA$1,Data!$1:$1,0)-1))=TRUE,"",IF(OFFSET(Data!$A$1,MATCH($A85,Data!$CG:$CG,0)-1,MATCH($B85&amp;"/"&amp;AA$1,Data!$1:$1,0)-1)=0,"",OFFSET(Data!$A$1,MATCH($A85,Data!$CG:$CG,0)-1,MATCH($B85&amp;"/"&amp;AA$1,Data!$1:$1,0)-1)))</f>
        <v/>
      </c>
      <c r="AB85" s="232" t="str">
        <f ca="1">IF(ISERROR(OFFSET(Data!$A$1,MATCH($A85,Data!$CG:$CG,0)-1,MATCH($B85&amp;"/"&amp;AB$1,Data!$1:$1,0)-1))=TRUE,"",IF(OFFSET(Data!$A$1,MATCH($A85,Data!$CG:$CG,0)-1,MATCH($B85&amp;"/"&amp;AB$1,Data!$1:$1,0)-1)=0,"",OFFSET(Data!$A$1,MATCH($A85,Data!$CG:$CG,0)-1,MATCH($B85&amp;"/"&amp;AB$1,Data!$1:$1,0)-1)))</f>
        <v/>
      </c>
      <c r="AC85" s="232" t="str">
        <f ca="1">IF(ISERROR(OFFSET(Data!$A$1,MATCH($A85,Data!$CG:$CG,0)-1,MATCH($B85&amp;"/"&amp;AC$1,Data!$1:$1,0)-1))=TRUE,"",IF(OFFSET(Data!$A$1,MATCH($A85,Data!$CG:$CG,0)-1,MATCH($B85&amp;"/"&amp;AC$1,Data!$1:$1,0)-1)=0,"",OFFSET(Data!$A$1,MATCH($A85,Data!$CG:$CG,0)-1,MATCH($B85&amp;"/"&amp;AC$1,Data!$1:$1,0)-1)))</f>
        <v/>
      </c>
    </row>
    <row r="86" spans="1:29" s="227" customFormat="1" x14ac:dyDescent="0.25">
      <c r="A86" s="227" t="s">
        <v>185</v>
      </c>
      <c r="B86" s="227" t="s">
        <v>23</v>
      </c>
      <c r="C86" s="227" t="str">
        <f ca="1">IF(ISERROR(OFFSET(Data!$A$1,MATCH($A86,Data!$CG:$CG,0)-1,MATCH($B86&amp;"/"&amp;C$1,Data!$1:$1,0)-1))=TRUE,"",IF(OFFSET(Data!$A$1,MATCH($A86,Data!$CG:$CG,0)-1,MATCH($B86&amp;"/"&amp;C$1,Data!$1:$1,0)-1)=0,"",OFFSET(Data!$A$1,MATCH($A86,Data!$CG:$CG,0)-1,MATCH($B86&amp;"/"&amp;C$1,Data!$1:$1,0)-1)))</f>
        <v/>
      </c>
      <c r="D86" s="227" t="str">
        <f ca="1">IF(ISERROR(OFFSET(Data!$A$1,MATCH($A86,Data!$CG:$CG,0)-1,MATCH($B86&amp;"/"&amp;D$1,Data!$1:$1,0)-1))=TRUE,"",IF(OFFSET(Data!$A$1,MATCH($A86,Data!$CG:$CG,0)-1,MATCH($B86&amp;"/"&amp;D$1,Data!$1:$1,0)-1)=0,"",OFFSET(Data!$A$1,MATCH($A86,Data!$CG:$CG,0)-1,MATCH($B86&amp;"/"&amp;D$1,Data!$1:$1,0)-1)))</f>
        <v/>
      </c>
      <c r="E86" s="227" t="str">
        <f ca="1">IF(ISERROR(OFFSET(Data!$A$1,MATCH($A86,Data!$CG:$CG,0)-1,MATCH($B86&amp;"/"&amp;E$1,Data!$1:$1,0)-1))=TRUE,"",IF(OFFSET(Data!$A$1,MATCH($A86,Data!$CG:$CG,0)-1,MATCH($B86&amp;"/"&amp;E$1,Data!$1:$1,0)-1)=0,"",OFFSET(Data!$A$1,MATCH($A86,Data!$CG:$CG,0)-1,MATCH($B86&amp;"/"&amp;E$1,Data!$1:$1,0)-1)))</f>
        <v/>
      </c>
      <c r="F86" s="227" t="str">
        <f ca="1">IF(ISERROR(OFFSET(Data!$A$1,MATCH($A86,Data!$CG:$CG,0)-1,MATCH($B86&amp;"/"&amp;F$1,Data!$1:$1,0)-1))=TRUE,"",IF(OFFSET(Data!$A$1,MATCH($A86,Data!$CG:$CG,0)-1,MATCH($B86&amp;"/"&amp;F$1,Data!$1:$1,0)-1)=0,"",OFFSET(Data!$A$1,MATCH($A86,Data!$CG:$CG,0)-1,MATCH($B86&amp;"/"&amp;F$1,Data!$1:$1,0)-1)))</f>
        <v/>
      </c>
      <c r="G86" s="227" t="str">
        <f ca="1">IF(ISERROR(OFFSET(Data!$A$1,MATCH($A86,Data!$CG:$CG,0)-1,MATCH($B86&amp;"/"&amp;G$1,Data!$1:$1,0)-1))=TRUE,"",IF(OFFSET(Data!$A$1,MATCH($A86,Data!$CG:$CG,0)-1,MATCH($B86&amp;"/"&amp;G$1,Data!$1:$1,0)-1)=0,"",OFFSET(Data!$A$1,MATCH($A86,Data!$CG:$CG,0)-1,MATCH($B86&amp;"/"&amp;G$1,Data!$1:$1,0)-1)))</f>
        <v/>
      </c>
      <c r="H86" s="227" t="str">
        <f ca="1">IF(ISERROR(OFFSET(Data!$A$1,MATCH($A86,Data!$CG:$CG,0)-1,MATCH($B86&amp;"/"&amp;H$1,Data!$1:$1,0)-1))=TRUE,"",IF(OFFSET(Data!$A$1,MATCH($A86,Data!$CG:$CG,0)-1,MATCH($B86&amp;"/"&amp;H$1,Data!$1:$1,0)-1)=0,"",OFFSET(Data!$A$1,MATCH($A86,Data!$CG:$CG,0)-1,MATCH($B86&amp;"/"&amp;H$1,Data!$1:$1,0)-1)))</f>
        <v/>
      </c>
      <c r="I86" s="227" t="str">
        <f ca="1">IF(ISERROR(OFFSET(Data!$A$1,MATCH($A86,Data!$CG:$CG,0)-1,MATCH($B86&amp;"/"&amp;I$1,Data!$1:$1,0)-1))=TRUE,"",IF(OFFSET(Data!$A$1,MATCH($A86,Data!$CG:$CG,0)-1,MATCH($B86&amp;"/"&amp;I$1,Data!$1:$1,0)-1)=0,"",OFFSET(Data!$A$1,MATCH($A86,Data!$CG:$CG,0)-1,MATCH($B86&amp;"/"&amp;I$1,Data!$1:$1,0)-1)))</f>
        <v/>
      </c>
      <c r="J86" s="227" t="str">
        <f ca="1">IF(ISERROR(OFFSET(Data!$A$1,MATCH($A86,Data!$CG:$CG,0)-1,MATCH($B86&amp;"/"&amp;J$1,Data!$1:$1,0)-1))=TRUE,"",IF(OFFSET(Data!$A$1,MATCH($A86,Data!$CG:$CG,0)-1,MATCH($B86&amp;"/"&amp;J$1,Data!$1:$1,0)-1)=0,"",OFFSET(Data!$A$1,MATCH($A86,Data!$CG:$CG,0)-1,MATCH($B86&amp;"/"&amp;J$1,Data!$1:$1,0)-1)))</f>
        <v/>
      </c>
      <c r="K86" s="227" t="str">
        <f ca="1">IF(ISERROR(OFFSET(Data!$A$1,MATCH($A86,Data!$CG:$CG,0)-1,MATCH($B86&amp;"/"&amp;K$1,Data!$1:$1,0)-1))=TRUE,"",IF(OFFSET(Data!$A$1,MATCH($A86,Data!$CG:$CG,0)-1,MATCH($B86&amp;"/"&amp;K$1,Data!$1:$1,0)-1)=0,"",OFFSET(Data!$A$1,MATCH($A86,Data!$CG:$CG,0)-1,MATCH($B86&amp;"/"&amp;K$1,Data!$1:$1,0)-1)))</f>
        <v/>
      </c>
      <c r="L86" s="227" t="str">
        <f ca="1">IF(ISERROR(OFFSET(Data!$A$1,MATCH($A86,Data!$CG:$CG,0)-1,MATCH($B86&amp;"/"&amp;L$1,Data!$1:$1,0)-1))=TRUE,"",IF(OFFSET(Data!$A$1,MATCH($A86,Data!$CG:$CG,0)-1,MATCH($B86&amp;"/"&amp;L$1,Data!$1:$1,0)-1)=0,"",OFFSET(Data!$A$1,MATCH($A86,Data!$CG:$CG,0)-1,MATCH($B86&amp;"/"&amp;L$1,Data!$1:$1,0)-1)))</f>
        <v/>
      </c>
      <c r="M86" s="227" t="str">
        <f ca="1">IF(ISERROR(OFFSET(Data!$A$1,MATCH($A86,Data!$CG:$CG,0)-1,MATCH($B86&amp;"/"&amp;M$1,Data!$1:$1,0)-1))=TRUE,"",IF(OFFSET(Data!$A$1,MATCH($A86,Data!$CG:$CG,0)-1,MATCH($B86&amp;"/"&amp;M$1,Data!$1:$1,0)-1)=0,"",OFFSET(Data!$A$1,MATCH($A86,Data!$CG:$CG,0)-1,MATCH($B86&amp;"/"&amp;M$1,Data!$1:$1,0)-1)))</f>
        <v/>
      </c>
      <c r="N86" s="227" t="str">
        <f ca="1">IF(ISERROR(OFFSET(Data!$A$1,MATCH($A86,Data!$CG:$CG,0)-1,MATCH($B86&amp;"/"&amp;N$1,Data!$1:$1,0)-1))=TRUE,"",IF(OFFSET(Data!$A$1,MATCH($A86,Data!$CG:$CG,0)-1,MATCH($B86&amp;"/"&amp;N$1,Data!$1:$1,0)-1)=0,"",OFFSET(Data!$A$1,MATCH($A86,Data!$CG:$CG,0)-1,MATCH($B86&amp;"/"&amp;N$1,Data!$1:$1,0)-1)))</f>
        <v/>
      </c>
      <c r="O86" s="227" t="str">
        <f ca="1">IF(ISERROR(OFFSET(Data!$A$1,MATCH($A86,Data!$CG:$CG,0)-1,MATCH($B86&amp;"/"&amp;O$1,Data!$1:$1,0)-1))=TRUE,"",IF(OFFSET(Data!$A$1,MATCH($A86,Data!$CG:$CG,0)-1,MATCH($B86&amp;"/"&amp;O$1,Data!$1:$1,0)-1)=0,"",OFFSET(Data!$A$1,MATCH($A86,Data!$CG:$CG,0)-1,MATCH($B86&amp;"/"&amp;O$1,Data!$1:$1,0)-1)))</f>
        <v/>
      </c>
      <c r="P86" s="227" t="str">
        <f ca="1">IF(ISERROR(OFFSET(Data!$A$1,MATCH($A86,Data!$CG:$CG,0)-1,MATCH($B86&amp;"/"&amp;P$1,Data!$1:$1,0)-1))=TRUE,"",IF(OFFSET(Data!$A$1,MATCH($A86,Data!$CG:$CG,0)-1,MATCH($B86&amp;"/"&amp;P$1,Data!$1:$1,0)-1)=0,"",OFFSET(Data!$A$1,MATCH($A86,Data!$CG:$CG,0)-1,MATCH($B86&amp;"/"&amp;P$1,Data!$1:$1,0)-1)))</f>
        <v/>
      </c>
      <c r="Q86" s="227" t="str">
        <f ca="1">IF(ISERROR(OFFSET(Data!$A$1,MATCH($A86,Data!$CG:$CG,0)-1,MATCH($B86&amp;"/"&amp;Q$1,Data!$1:$1,0)-1))=TRUE,"",IF(OFFSET(Data!$A$1,MATCH($A86,Data!$CG:$CG,0)-1,MATCH($B86&amp;"/"&amp;Q$1,Data!$1:$1,0)-1)=0,"",OFFSET(Data!$A$1,MATCH($A86,Data!$CG:$CG,0)-1,MATCH($B86&amp;"/"&amp;Q$1,Data!$1:$1,0)-1)))</f>
        <v/>
      </c>
      <c r="R86" s="227" t="str">
        <f ca="1">IF(ISERROR(OFFSET(Data!$A$1,MATCH($A86,Data!$CG:$CG,0)-1,MATCH($B86&amp;"/"&amp;R$1,Data!$1:$1,0)-1))=TRUE,"",IF(OFFSET(Data!$A$1,MATCH($A86,Data!$CG:$CG,0)-1,MATCH($B86&amp;"/"&amp;R$1,Data!$1:$1,0)-1)=0,"",OFFSET(Data!$A$1,MATCH($A86,Data!$CG:$CG,0)-1,MATCH($B86&amp;"/"&amp;R$1,Data!$1:$1,0)-1)))</f>
        <v/>
      </c>
      <c r="S86" s="227" t="str">
        <f ca="1">IF(ISERROR(OFFSET(Data!$A$1,MATCH($A86,Data!$CG:$CG,0)-1,MATCH($B86&amp;"/"&amp;S$1,Data!$1:$1,0)-1))=TRUE,"",IF(OFFSET(Data!$A$1,MATCH($A86,Data!$CG:$CG,0)-1,MATCH($B86&amp;"/"&amp;S$1,Data!$1:$1,0)-1)=0,"",OFFSET(Data!$A$1,MATCH($A86,Data!$CG:$CG,0)-1,MATCH($B86&amp;"/"&amp;S$1,Data!$1:$1,0)-1)))</f>
        <v/>
      </c>
      <c r="T86" s="227" t="str">
        <f ca="1">IF(ISERROR(OFFSET(Data!$A$1,MATCH($A86,Data!$CG:$CG,0)-1,MATCH($B86&amp;"/"&amp;T$1,Data!$1:$1,0)-1))=TRUE,"",IF(OFFSET(Data!$A$1,MATCH($A86,Data!$CG:$CG,0)-1,MATCH($B86&amp;"/"&amp;T$1,Data!$1:$1,0)-1)=0,"",OFFSET(Data!$A$1,MATCH($A86,Data!$CG:$CG,0)-1,MATCH($B86&amp;"/"&amp;T$1,Data!$1:$1,0)-1)))</f>
        <v/>
      </c>
      <c r="U86" s="231" t="str">
        <f ca="1">IF(ISERROR(OFFSET(Data!$A$1,MATCH($A86,Data!$CG:$CG,0)-1,MATCH($B86&amp;"/"&amp;U$1,Data!$1:$1,0)-1))=TRUE,"",IF(OFFSET(Data!$A$1,MATCH($A86,Data!$CG:$CG,0)-1,MATCH($B86&amp;"/"&amp;U$1,Data!$1:$1,0)-1)=0,"",OFFSET(Data!$A$1,MATCH($A86,Data!$CG:$CG,0)-1,MATCH($B86&amp;"/"&amp;U$1,Data!$1:$1,0)-1)))</f>
        <v/>
      </c>
      <c r="V86" s="227" t="str">
        <f ca="1">IF(ISERROR(OFFSET(Data!$A$1,MATCH($A86,Data!$CG:$CG,0)-1,MATCH($B86&amp;"/"&amp;V$1,Data!$1:$1,0)-1))=TRUE,"",IF(OFFSET(Data!$A$1,MATCH($A86,Data!$CG:$CG,0)-1,MATCH($B86&amp;"/"&amp;V$1,Data!$1:$1,0)-1)=0,"",OFFSET(Data!$A$1,MATCH($A86,Data!$CG:$CG,0)-1,MATCH($B86&amp;"/"&amp;V$1,Data!$1:$1,0)-1)))</f>
        <v/>
      </c>
      <c r="W86" s="232" t="str">
        <f ca="1">IF(ISERROR(OFFSET(Data!$A$1,MATCH($A86,Data!$CG:$CG,0)-1,MATCH($B86&amp;"/"&amp;W$1,Data!$1:$1,0)-1))=TRUE,"",IF(OFFSET(Data!$A$1,MATCH($A86,Data!$CG:$CG,0)-1,MATCH($B86&amp;"/"&amp;W$1,Data!$1:$1,0)-1)=0,"",OFFSET(Data!$A$1,MATCH($A86,Data!$CG:$CG,0)-1,MATCH($B86&amp;"/"&amp;W$1,Data!$1:$1,0)-1)))</f>
        <v/>
      </c>
      <c r="X86" s="232" t="str">
        <f ca="1">IF(ISERROR(OFFSET(Data!$A$1,MATCH($A86,Data!$CG:$CG,0)-1,MATCH($B86&amp;"/"&amp;X$1,Data!$1:$1,0)-1))=TRUE,"",IF(OFFSET(Data!$A$1,MATCH($A86,Data!$CG:$CG,0)-1,MATCH($B86&amp;"/"&amp;X$1,Data!$1:$1,0)-1)=0,"",OFFSET(Data!$A$1,MATCH($A86,Data!$CG:$CG,0)-1,MATCH($B86&amp;"/"&amp;X$1,Data!$1:$1,0)-1)))</f>
        <v/>
      </c>
      <c r="Y86" s="232" t="str">
        <f ca="1">IF(ISERROR(OFFSET(Data!$A$1,MATCH($A86,Data!$CG:$CG,0)-1,MATCH($B86&amp;"/"&amp;Y$1,Data!$1:$1,0)-1))=TRUE,"",IF(OFFSET(Data!$A$1,MATCH($A86,Data!$CG:$CG,0)-1,MATCH($B86&amp;"/"&amp;Y$1,Data!$1:$1,0)-1)=0,"",OFFSET(Data!$A$1,MATCH($A86,Data!$CG:$CG,0)-1,MATCH($B86&amp;"/"&amp;Y$1,Data!$1:$1,0)-1)))</f>
        <v/>
      </c>
      <c r="Z86" s="232" t="str">
        <f ca="1">IF(ISERROR(OFFSET(Data!$A$1,MATCH($A86,Data!$CG:$CG,0)-1,MATCH($B86&amp;"/"&amp;Z$1,Data!$1:$1,0)-1))=TRUE,"",IF(OFFSET(Data!$A$1,MATCH($A86,Data!$CG:$CG,0)-1,MATCH($B86&amp;"/"&amp;Z$1,Data!$1:$1,0)-1)=0,"",OFFSET(Data!$A$1,MATCH($A86,Data!$CG:$CG,0)-1,MATCH($B86&amp;"/"&amp;Z$1,Data!$1:$1,0)-1)))</f>
        <v/>
      </c>
      <c r="AA86" s="232" t="str">
        <f ca="1">IF(ISERROR(OFFSET(Data!$A$1,MATCH($A86,Data!$CG:$CG,0)-1,MATCH($B86&amp;"/"&amp;AA$1,Data!$1:$1,0)-1))=TRUE,"",IF(OFFSET(Data!$A$1,MATCH($A86,Data!$CG:$CG,0)-1,MATCH($B86&amp;"/"&amp;AA$1,Data!$1:$1,0)-1)=0,"",OFFSET(Data!$A$1,MATCH($A86,Data!$CG:$CG,0)-1,MATCH($B86&amp;"/"&amp;AA$1,Data!$1:$1,0)-1)))</f>
        <v/>
      </c>
      <c r="AB86" s="232" t="str">
        <f ca="1">IF(ISERROR(OFFSET(Data!$A$1,MATCH($A86,Data!$CG:$CG,0)-1,MATCH($B86&amp;"/"&amp;AB$1,Data!$1:$1,0)-1))=TRUE,"",IF(OFFSET(Data!$A$1,MATCH($A86,Data!$CG:$CG,0)-1,MATCH($B86&amp;"/"&amp;AB$1,Data!$1:$1,0)-1)=0,"",OFFSET(Data!$A$1,MATCH($A86,Data!$CG:$CG,0)-1,MATCH($B86&amp;"/"&amp;AB$1,Data!$1:$1,0)-1)))</f>
        <v/>
      </c>
      <c r="AC86" s="232" t="str">
        <f ca="1">IF(ISERROR(OFFSET(Data!$A$1,MATCH($A86,Data!$CG:$CG,0)-1,MATCH($B86&amp;"/"&amp;AC$1,Data!$1:$1,0)-1))=TRUE,"",IF(OFFSET(Data!$A$1,MATCH($A86,Data!$CG:$CG,0)-1,MATCH($B86&amp;"/"&amp;AC$1,Data!$1:$1,0)-1)=0,"",OFFSET(Data!$A$1,MATCH($A86,Data!$CG:$CG,0)-1,MATCH($B86&amp;"/"&amp;AC$1,Data!$1:$1,0)-1)))</f>
        <v/>
      </c>
    </row>
    <row r="87" spans="1:29" s="227" customFormat="1" x14ac:dyDescent="0.25">
      <c r="A87" s="227" t="s">
        <v>65</v>
      </c>
      <c r="B87" s="227" t="s">
        <v>23</v>
      </c>
      <c r="C87" s="227" t="str">
        <f ca="1">IF(ISERROR(OFFSET(Data!$A$1,MATCH($A87,Data!$CG:$CG,0)-1,MATCH($B87&amp;"/"&amp;C$1,Data!$1:$1,0)-1))=TRUE,"",IF(OFFSET(Data!$A$1,MATCH($A87,Data!$CG:$CG,0)-1,MATCH($B87&amp;"/"&amp;C$1,Data!$1:$1,0)-1)=0,"",OFFSET(Data!$A$1,MATCH($A87,Data!$CG:$CG,0)-1,MATCH($B87&amp;"/"&amp;C$1,Data!$1:$1,0)-1)))</f>
        <v/>
      </c>
      <c r="D87" s="227" t="str">
        <f ca="1">IF(ISERROR(OFFSET(Data!$A$1,MATCH($A87,Data!$CG:$CG,0)-1,MATCH($B87&amp;"/"&amp;D$1,Data!$1:$1,0)-1))=TRUE,"",IF(OFFSET(Data!$A$1,MATCH($A87,Data!$CG:$CG,0)-1,MATCH($B87&amp;"/"&amp;D$1,Data!$1:$1,0)-1)=0,"",OFFSET(Data!$A$1,MATCH($A87,Data!$CG:$CG,0)-1,MATCH($B87&amp;"/"&amp;D$1,Data!$1:$1,0)-1)))</f>
        <v/>
      </c>
      <c r="E87" s="227" t="str">
        <f ca="1">IF(ISERROR(OFFSET(Data!$A$1,MATCH($A87,Data!$CG:$CG,0)-1,MATCH($B87&amp;"/"&amp;E$1,Data!$1:$1,0)-1))=TRUE,"",IF(OFFSET(Data!$A$1,MATCH($A87,Data!$CG:$CG,0)-1,MATCH($B87&amp;"/"&amp;E$1,Data!$1:$1,0)-1)=0,"",OFFSET(Data!$A$1,MATCH($A87,Data!$CG:$CG,0)-1,MATCH($B87&amp;"/"&amp;E$1,Data!$1:$1,0)-1)))</f>
        <v/>
      </c>
      <c r="F87" s="227" t="str">
        <f ca="1">IF(ISERROR(OFFSET(Data!$A$1,MATCH($A87,Data!$CG:$CG,0)-1,MATCH($B87&amp;"/"&amp;F$1,Data!$1:$1,0)-1))=TRUE,"",IF(OFFSET(Data!$A$1,MATCH($A87,Data!$CG:$CG,0)-1,MATCH($B87&amp;"/"&amp;F$1,Data!$1:$1,0)-1)=0,"",OFFSET(Data!$A$1,MATCH($A87,Data!$CG:$CG,0)-1,MATCH($B87&amp;"/"&amp;F$1,Data!$1:$1,0)-1)))</f>
        <v/>
      </c>
      <c r="G87" s="227" t="str">
        <f ca="1">IF(ISERROR(OFFSET(Data!$A$1,MATCH($A87,Data!$CG:$CG,0)-1,MATCH($B87&amp;"/"&amp;G$1,Data!$1:$1,0)-1))=TRUE,"",IF(OFFSET(Data!$A$1,MATCH($A87,Data!$CG:$CG,0)-1,MATCH($B87&amp;"/"&amp;G$1,Data!$1:$1,0)-1)=0,"",OFFSET(Data!$A$1,MATCH($A87,Data!$CG:$CG,0)-1,MATCH($B87&amp;"/"&amp;G$1,Data!$1:$1,0)-1)))</f>
        <v/>
      </c>
      <c r="H87" s="227" t="str">
        <f ca="1">IF(ISERROR(OFFSET(Data!$A$1,MATCH($A87,Data!$CG:$CG,0)-1,MATCH($B87&amp;"/"&amp;H$1,Data!$1:$1,0)-1))=TRUE,"",IF(OFFSET(Data!$A$1,MATCH($A87,Data!$CG:$CG,0)-1,MATCH($B87&amp;"/"&amp;H$1,Data!$1:$1,0)-1)=0,"",OFFSET(Data!$A$1,MATCH($A87,Data!$CG:$CG,0)-1,MATCH($B87&amp;"/"&amp;H$1,Data!$1:$1,0)-1)))</f>
        <v/>
      </c>
      <c r="I87" s="227" t="str">
        <f ca="1">IF(ISERROR(OFFSET(Data!$A$1,MATCH($A87,Data!$CG:$CG,0)-1,MATCH($B87&amp;"/"&amp;I$1,Data!$1:$1,0)-1))=TRUE,"",IF(OFFSET(Data!$A$1,MATCH($A87,Data!$CG:$CG,0)-1,MATCH($B87&amp;"/"&amp;I$1,Data!$1:$1,0)-1)=0,"",OFFSET(Data!$A$1,MATCH($A87,Data!$CG:$CG,0)-1,MATCH($B87&amp;"/"&amp;I$1,Data!$1:$1,0)-1)))</f>
        <v/>
      </c>
      <c r="J87" s="227" t="str">
        <f ca="1">IF(ISERROR(OFFSET(Data!$A$1,MATCH($A87,Data!$CG:$CG,0)-1,MATCH($B87&amp;"/"&amp;J$1,Data!$1:$1,0)-1))=TRUE,"",IF(OFFSET(Data!$A$1,MATCH($A87,Data!$CG:$CG,0)-1,MATCH($B87&amp;"/"&amp;J$1,Data!$1:$1,0)-1)=0,"",OFFSET(Data!$A$1,MATCH($A87,Data!$CG:$CG,0)-1,MATCH($B87&amp;"/"&amp;J$1,Data!$1:$1,0)-1)))</f>
        <v/>
      </c>
      <c r="K87" s="227" t="str">
        <f ca="1">IF(ISERROR(OFFSET(Data!$A$1,MATCH($A87,Data!$CG:$CG,0)-1,MATCH($B87&amp;"/"&amp;K$1,Data!$1:$1,0)-1))=TRUE,"",IF(OFFSET(Data!$A$1,MATCH($A87,Data!$CG:$CG,0)-1,MATCH($B87&amp;"/"&amp;K$1,Data!$1:$1,0)-1)=0,"",OFFSET(Data!$A$1,MATCH($A87,Data!$CG:$CG,0)-1,MATCH($B87&amp;"/"&amp;K$1,Data!$1:$1,0)-1)))</f>
        <v/>
      </c>
      <c r="L87" s="227" t="str">
        <f ca="1">IF(ISERROR(OFFSET(Data!$A$1,MATCH($A87,Data!$CG:$CG,0)-1,MATCH($B87&amp;"/"&amp;L$1,Data!$1:$1,0)-1))=TRUE,"",IF(OFFSET(Data!$A$1,MATCH($A87,Data!$CG:$CG,0)-1,MATCH($B87&amp;"/"&amp;L$1,Data!$1:$1,0)-1)=0,"",OFFSET(Data!$A$1,MATCH($A87,Data!$CG:$CG,0)-1,MATCH($B87&amp;"/"&amp;L$1,Data!$1:$1,0)-1)))</f>
        <v/>
      </c>
      <c r="M87" s="227" t="str">
        <f ca="1">IF(ISERROR(OFFSET(Data!$A$1,MATCH($A87,Data!$CG:$CG,0)-1,MATCH($B87&amp;"/"&amp;M$1,Data!$1:$1,0)-1))=TRUE,"",IF(OFFSET(Data!$A$1,MATCH($A87,Data!$CG:$CG,0)-1,MATCH($B87&amp;"/"&amp;M$1,Data!$1:$1,0)-1)=0,"",OFFSET(Data!$A$1,MATCH($A87,Data!$CG:$CG,0)-1,MATCH($B87&amp;"/"&amp;M$1,Data!$1:$1,0)-1)))</f>
        <v/>
      </c>
      <c r="N87" s="227" t="str">
        <f ca="1">IF(ISERROR(OFFSET(Data!$A$1,MATCH($A87,Data!$CG:$CG,0)-1,MATCH($B87&amp;"/"&amp;N$1,Data!$1:$1,0)-1))=TRUE,"",IF(OFFSET(Data!$A$1,MATCH($A87,Data!$CG:$CG,0)-1,MATCH($B87&amp;"/"&amp;N$1,Data!$1:$1,0)-1)=0,"",OFFSET(Data!$A$1,MATCH($A87,Data!$CG:$CG,0)-1,MATCH($B87&amp;"/"&amp;N$1,Data!$1:$1,0)-1)))</f>
        <v/>
      </c>
      <c r="O87" s="227" t="str">
        <f ca="1">IF(ISERROR(OFFSET(Data!$A$1,MATCH($A87,Data!$CG:$CG,0)-1,MATCH($B87&amp;"/"&amp;O$1,Data!$1:$1,0)-1))=TRUE,"",IF(OFFSET(Data!$A$1,MATCH($A87,Data!$CG:$CG,0)-1,MATCH($B87&amp;"/"&amp;O$1,Data!$1:$1,0)-1)=0,"",OFFSET(Data!$A$1,MATCH($A87,Data!$CG:$CG,0)-1,MATCH($B87&amp;"/"&amp;O$1,Data!$1:$1,0)-1)))</f>
        <v/>
      </c>
      <c r="P87" s="227" t="str">
        <f ca="1">IF(ISERROR(OFFSET(Data!$A$1,MATCH($A87,Data!$CG:$CG,0)-1,MATCH($B87&amp;"/"&amp;P$1,Data!$1:$1,0)-1))=TRUE,"",IF(OFFSET(Data!$A$1,MATCH($A87,Data!$CG:$CG,0)-1,MATCH($B87&amp;"/"&amp;P$1,Data!$1:$1,0)-1)=0,"",OFFSET(Data!$A$1,MATCH($A87,Data!$CG:$CG,0)-1,MATCH($B87&amp;"/"&amp;P$1,Data!$1:$1,0)-1)))</f>
        <v/>
      </c>
      <c r="Q87" s="227" t="str">
        <f ca="1">IF(ISERROR(OFFSET(Data!$A$1,MATCH($A87,Data!$CG:$CG,0)-1,MATCH($B87&amp;"/"&amp;Q$1,Data!$1:$1,0)-1))=TRUE,"",IF(OFFSET(Data!$A$1,MATCH($A87,Data!$CG:$CG,0)-1,MATCH($B87&amp;"/"&amp;Q$1,Data!$1:$1,0)-1)=0,"",OFFSET(Data!$A$1,MATCH($A87,Data!$CG:$CG,0)-1,MATCH($B87&amp;"/"&amp;Q$1,Data!$1:$1,0)-1)))</f>
        <v/>
      </c>
      <c r="R87" s="227" t="str">
        <f ca="1">IF(ISERROR(OFFSET(Data!$A$1,MATCH($A87,Data!$CG:$CG,0)-1,MATCH($B87&amp;"/"&amp;R$1,Data!$1:$1,0)-1))=TRUE,"",IF(OFFSET(Data!$A$1,MATCH($A87,Data!$CG:$CG,0)-1,MATCH($B87&amp;"/"&amp;R$1,Data!$1:$1,0)-1)=0,"",OFFSET(Data!$A$1,MATCH($A87,Data!$CG:$CG,0)-1,MATCH($B87&amp;"/"&amp;R$1,Data!$1:$1,0)-1)))</f>
        <v/>
      </c>
      <c r="S87" s="227" t="str">
        <f ca="1">IF(ISERROR(OFFSET(Data!$A$1,MATCH($A87,Data!$CG:$CG,0)-1,MATCH($B87&amp;"/"&amp;S$1,Data!$1:$1,0)-1))=TRUE,"",IF(OFFSET(Data!$A$1,MATCH($A87,Data!$CG:$CG,0)-1,MATCH($B87&amp;"/"&amp;S$1,Data!$1:$1,0)-1)=0,"",OFFSET(Data!$A$1,MATCH($A87,Data!$CG:$CG,0)-1,MATCH($B87&amp;"/"&amp;S$1,Data!$1:$1,0)-1)))</f>
        <v/>
      </c>
      <c r="T87" s="227" t="str">
        <f ca="1">IF(ISERROR(OFFSET(Data!$A$1,MATCH($A87,Data!$CG:$CG,0)-1,MATCH($B87&amp;"/"&amp;T$1,Data!$1:$1,0)-1))=TRUE,"",IF(OFFSET(Data!$A$1,MATCH($A87,Data!$CG:$CG,0)-1,MATCH($B87&amp;"/"&amp;T$1,Data!$1:$1,0)-1)=0,"",OFFSET(Data!$A$1,MATCH($A87,Data!$CG:$CG,0)-1,MATCH($B87&amp;"/"&amp;T$1,Data!$1:$1,0)-1)))</f>
        <v/>
      </c>
      <c r="U87" s="231" t="str">
        <f ca="1">IF(ISERROR(OFFSET(Data!$A$1,MATCH($A87,Data!$CG:$CG,0)-1,MATCH($B87&amp;"/"&amp;U$1,Data!$1:$1,0)-1))=TRUE,"",IF(OFFSET(Data!$A$1,MATCH($A87,Data!$CG:$CG,0)-1,MATCH($B87&amp;"/"&amp;U$1,Data!$1:$1,0)-1)=0,"",OFFSET(Data!$A$1,MATCH($A87,Data!$CG:$CG,0)-1,MATCH($B87&amp;"/"&amp;U$1,Data!$1:$1,0)-1)))</f>
        <v/>
      </c>
      <c r="V87" s="227" t="str">
        <f ca="1">IF(ISERROR(OFFSET(Data!$A$1,MATCH($A87,Data!$CG:$CG,0)-1,MATCH($B87&amp;"/"&amp;V$1,Data!$1:$1,0)-1))=TRUE,"",IF(OFFSET(Data!$A$1,MATCH($A87,Data!$CG:$CG,0)-1,MATCH($B87&amp;"/"&amp;V$1,Data!$1:$1,0)-1)=0,"",OFFSET(Data!$A$1,MATCH($A87,Data!$CG:$CG,0)-1,MATCH($B87&amp;"/"&amp;V$1,Data!$1:$1,0)-1)))</f>
        <v/>
      </c>
      <c r="W87" s="232" t="str">
        <f ca="1">IF(ISERROR(OFFSET(Data!$A$1,MATCH($A87,Data!$CG:$CG,0)-1,MATCH($B87&amp;"/"&amp;W$1,Data!$1:$1,0)-1))=TRUE,"",IF(OFFSET(Data!$A$1,MATCH($A87,Data!$CG:$CG,0)-1,MATCH($B87&amp;"/"&amp;W$1,Data!$1:$1,0)-1)=0,"",OFFSET(Data!$A$1,MATCH($A87,Data!$CG:$CG,0)-1,MATCH($B87&amp;"/"&amp;W$1,Data!$1:$1,0)-1)))</f>
        <v/>
      </c>
      <c r="X87" s="232" t="str">
        <f ca="1">IF(ISERROR(OFFSET(Data!$A$1,MATCH($A87,Data!$CG:$CG,0)-1,MATCH($B87&amp;"/"&amp;X$1,Data!$1:$1,0)-1))=TRUE,"",IF(OFFSET(Data!$A$1,MATCH($A87,Data!$CG:$CG,0)-1,MATCH($B87&amp;"/"&amp;X$1,Data!$1:$1,0)-1)=0,"",OFFSET(Data!$A$1,MATCH($A87,Data!$CG:$CG,0)-1,MATCH($B87&amp;"/"&amp;X$1,Data!$1:$1,0)-1)))</f>
        <v/>
      </c>
      <c r="Y87" s="232" t="str">
        <f ca="1">IF(ISERROR(OFFSET(Data!$A$1,MATCH($A87,Data!$CG:$CG,0)-1,MATCH($B87&amp;"/"&amp;Y$1,Data!$1:$1,0)-1))=TRUE,"",IF(OFFSET(Data!$A$1,MATCH($A87,Data!$CG:$CG,0)-1,MATCH($B87&amp;"/"&amp;Y$1,Data!$1:$1,0)-1)=0,"",OFFSET(Data!$A$1,MATCH($A87,Data!$CG:$CG,0)-1,MATCH($B87&amp;"/"&amp;Y$1,Data!$1:$1,0)-1)))</f>
        <v/>
      </c>
      <c r="Z87" s="232" t="str">
        <f ca="1">IF(ISERROR(OFFSET(Data!$A$1,MATCH($A87,Data!$CG:$CG,0)-1,MATCH($B87&amp;"/"&amp;Z$1,Data!$1:$1,0)-1))=TRUE,"",IF(OFFSET(Data!$A$1,MATCH($A87,Data!$CG:$CG,0)-1,MATCH($B87&amp;"/"&amp;Z$1,Data!$1:$1,0)-1)=0,"",OFFSET(Data!$A$1,MATCH($A87,Data!$CG:$CG,0)-1,MATCH($B87&amp;"/"&amp;Z$1,Data!$1:$1,0)-1)))</f>
        <v/>
      </c>
      <c r="AA87" s="232" t="str">
        <f ca="1">IF(ISERROR(OFFSET(Data!$A$1,MATCH($A87,Data!$CG:$CG,0)-1,MATCH($B87&amp;"/"&amp;AA$1,Data!$1:$1,0)-1))=TRUE,"",IF(OFFSET(Data!$A$1,MATCH($A87,Data!$CG:$CG,0)-1,MATCH($B87&amp;"/"&amp;AA$1,Data!$1:$1,0)-1)=0,"",OFFSET(Data!$A$1,MATCH($A87,Data!$CG:$CG,0)-1,MATCH($B87&amp;"/"&amp;AA$1,Data!$1:$1,0)-1)))</f>
        <v/>
      </c>
      <c r="AB87" s="232" t="str">
        <f ca="1">IF(ISERROR(OFFSET(Data!$A$1,MATCH($A87,Data!$CG:$CG,0)-1,MATCH($B87&amp;"/"&amp;AB$1,Data!$1:$1,0)-1))=TRUE,"",IF(OFFSET(Data!$A$1,MATCH($A87,Data!$CG:$CG,0)-1,MATCH($B87&amp;"/"&amp;AB$1,Data!$1:$1,0)-1)=0,"",OFFSET(Data!$A$1,MATCH($A87,Data!$CG:$CG,0)-1,MATCH($B87&amp;"/"&amp;AB$1,Data!$1:$1,0)-1)))</f>
        <v/>
      </c>
      <c r="AC87" s="232" t="str">
        <f ca="1">IF(ISERROR(OFFSET(Data!$A$1,MATCH($A87,Data!$CG:$CG,0)-1,MATCH($B87&amp;"/"&amp;AC$1,Data!$1:$1,0)-1))=TRUE,"",IF(OFFSET(Data!$A$1,MATCH($A87,Data!$CG:$CG,0)-1,MATCH($B87&amp;"/"&amp;AC$1,Data!$1:$1,0)-1)=0,"",OFFSET(Data!$A$1,MATCH($A87,Data!$CG:$CG,0)-1,MATCH($B87&amp;"/"&amp;AC$1,Data!$1:$1,0)-1)))</f>
        <v/>
      </c>
    </row>
    <row r="88" spans="1:29" s="227" customFormat="1" x14ac:dyDescent="0.25">
      <c r="A88" s="227" t="s">
        <v>132</v>
      </c>
      <c r="B88" s="227" t="s">
        <v>23</v>
      </c>
      <c r="C88" s="227" t="str">
        <f ca="1">IF(ISERROR(OFFSET(Data!$A$1,MATCH($A88,Data!$CG:$CG,0)-1,MATCH($B88&amp;"/"&amp;C$1,Data!$1:$1,0)-1))=TRUE,"",IF(OFFSET(Data!$A$1,MATCH($A88,Data!$CG:$CG,0)-1,MATCH($B88&amp;"/"&amp;C$1,Data!$1:$1,0)-1)=0,"",OFFSET(Data!$A$1,MATCH($A88,Data!$CG:$CG,0)-1,MATCH($B88&amp;"/"&amp;C$1,Data!$1:$1,0)-1)))</f>
        <v/>
      </c>
      <c r="D88" s="227" t="str">
        <f ca="1">IF(ISERROR(OFFSET(Data!$A$1,MATCH($A88,Data!$CG:$CG,0)-1,MATCH($B88&amp;"/"&amp;D$1,Data!$1:$1,0)-1))=TRUE,"",IF(OFFSET(Data!$A$1,MATCH($A88,Data!$CG:$CG,0)-1,MATCH($B88&amp;"/"&amp;D$1,Data!$1:$1,0)-1)=0,"",OFFSET(Data!$A$1,MATCH($A88,Data!$CG:$CG,0)-1,MATCH($B88&amp;"/"&amp;D$1,Data!$1:$1,0)-1)))</f>
        <v/>
      </c>
      <c r="E88" s="227" t="str">
        <f ca="1">IF(ISERROR(OFFSET(Data!$A$1,MATCH($A88,Data!$CG:$CG,0)-1,MATCH($B88&amp;"/"&amp;E$1,Data!$1:$1,0)-1))=TRUE,"",IF(OFFSET(Data!$A$1,MATCH($A88,Data!$CG:$CG,0)-1,MATCH($B88&amp;"/"&amp;E$1,Data!$1:$1,0)-1)=0,"",OFFSET(Data!$A$1,MATCH($A88,Data!$CG:$CG,0)-1,MATCH($B88&amp;"/"&amp;E$1,Data!$1:$1,0)-1)))</f>
        <v/>
      </c>
      <c r="F88" s="227" t="str">
        <f ca="1">IF(ISERROR(OFFSET(Data!$A$1,MATCH($A88,Data!$CG:$CG,0)-1,MATCH($B88&amp;"/"&amp;F$1,Data!$1:$1,0)-1))=TRUE,"",IF(OFFSET(Data!$A$1,MATCH($A88,Data!$CG:$CG,0)-1,MATCH($B88&amp;"/"&amp;F$1,Data!$1:$1,0)-1)=0,"",OFFSET(Data!$A$1,MATCH($A88,Data!$CG:$CG,0)-1,MATCH($B88&amp;"/"&amp;F$1,Data!$1:$1,0)-1)))</f>
        <v/>
      </c>
      <c r="G88" s="227" t="str">
        <f ca="1">IF(ISERROR(OFFSET(Data!$A$1,MATCH($A88,Data!$CG:$CG,0)-1,MATCH($B88&amp;"/"&amp;G$1,Data!$1:$1,0)-1))=TRUE,"",IF(OFFSET(Data!$A$1,MATCH($A88,Data!$CG:$CG,0)-1,MATCH($B88&amp;"/"&amp;G$1,Data!$1:$1,0)-1)=0,"",OFFSET(Data!$A$1,MATCH($A88,Data!$CG:$CG,0)-1,MATCH($B88&amp;"/"&amp;G$1,Data!$1:$1,0)-1)))</f>
        <v/>
      </c>
      <c r="H88" s="227" t="str">
        <f ca="1">IF(ISERROR(OFFSET(Data!$A$1,MATCH($A88,Data!$CG:$CG,0)-1,MATCH($B88&amp;"/"&amp;H$1,Data!$1:$1,0)-1))=TRUE,"",IF(OFFSET(Data!$A$1,MATCH($A88,Data!$CG:$CG,0)-1,MATCH($B88&amp;"/"&amp;H$1,Data!$1:$1,0)-1)=0,"",OFFSET(Data!$A$1,MATCH($A88,Data!$CG:$CG,0)-1,MATCH($B88&amp;"/"&amp;H$1,Data!$1:$1,0)-1)))</f>
        <v/>
      </c>
      <c r="I88" s="227" t="str">
        <f ca="1">IF(ISERROR(OFFSET(Data!$A$1,MATCH($A88,Data!$CG:$CG,0)-1,MATCH($B88&amp;"/"&amp;I$1,Data!$1:$1,0)-1))=TRUE,"",IF(OFFSET(Data!$A$1,MATCH($A88,Data!$CG:$CG,0)-1,MATCH($B88&amp;"/"&amp;I$1,Data!$1:$1,0)-1)=0,"",OFFSET(Data!$A$1,MATCH($A88,Data!$CG:$CG,0)-1,MATCH($B88&amp;"/"&amp;I$1,Data!$1:$1,0)-1)))</f>
        <v/>
      </c>
      <c r="J88" s="227" t="str">
        <f ca="1">IF(ISERROR(OFFSET(Data!$A$1,MATCH($A88,Data!$CG:$CG,0)-1,MATCH($B88&amp;"/"&amp;J$1,Data!$1:$1,0)-1))=TRUE,"",IF(OFFSET(Data!$A$1,MATCH($A88,Data!$CG:$CG,0)-1,MATCH($B88&amp;"/"&amp;J$1,Data!$1:$1,0)-1)=0,"",OFFSET(Data!$A$1,MATCH($A88,Data!$CG:$CG,0)-1,MATCH($B88&amp;"/"&amp;J$1,Data!$1:$1,0)-1)))</f>
        <v/>
      </c>
      <c r="K88" s="227" t="str">
        <f ca="1">IF(ISERROR(OFFSET(Data!$A$1,MATCH($A88,Data!$CG:$CG,0)-1,MATCH($B88&amp;"/"&amp;K$1,Data!$1:$1,0)-1))=TRUE,"",IF(OFFSET(Data!$A$1,MATCH($A88,Data!$CG:$CG,0)-1,MATCH($B88&amp;"/"&amp;K$1,Data!$1:$1,0)-1)=0,"",OFFSET(Data!$A$1,MATCH($A88,Data!$CG:$CG,0)-1,MATCH($B88&amp;"/"&amp;K$1,Data!$1:$1,0)-1)))</f>
        <v/>
      </c>
      <c r="L88" s="227" t="str">
        <f ca="1">IF(ISERROR(OFFSET(Data!$A$1,MATCH($A88,Data!$CG:$CG,0)-1,MATCH($B88&amp;"/"&amp;L$1,Data!$1:$1,0)-1))=TRUE,"",IF(OFFSET(Data!$A$1,MATCH($A88,Data!$CG:$CG,0)-1,MATCH($B88&amp;"/"&amp;L$1,Data!$1:$1,0)-1)=0,"",OFFSET(Data!$A$1,MATCH($A88,Data!$CG:$CG,0)-1,MATCH($B88&amp;"/"&amp;L$1,Data!$1:$1,0)-1)))</f>
        <v/>
      </c>
      <c r="M88" s="227" t="str">
        <f ca="1">IF(ISERROR(OFFSET(Data!$A$1,MATCH($A88,Data!$CG:$CG,0)-1,MATCH($B88&amp;"/"&amp;M$1,Data!$1:$1,0)-1))=TRUE,"",IF(OFFSET(Data!$A$1,MATCH($A88,Data!$CG:$CG,0)-1,MATCH($B88&amp;"/"&amp;M$1,Data!$1:$1,0)-1)=0,"",OFFSET(Data!$A$1,MATCH($A88,Data!$CG:$CG,0)-1,MATCH($B88&amp;"/"&amp;M$1,Data!$1:$1,0)-1)))</f>
        <v/>
      </c>
      <c r="N88" s="227" t="str">
        <f ca="1">IF(ISERROR(OFFSET(Data!$A$1,MATCH($A88,Data!$CG:$CG,0)-1,MATCH($B88&amp;"/"&amp;N$1,Data!$1:$1,0)-1))=TRUE,"",IF(OFFSET(Data!$A$1,MATCH($A88,Data!$CG:$CG,0)-1,MATCH($B88&amp;"/"&amp;N$1,Data!$1:$1,0)-1)=0,"",OFFSET(Data!$A$1,MATCH($A88,Data!$CG:$CG,0)-1,MATCH($B88&amp;"/"&amp;N$1,Data!$1:$1,0)-1)))</f>
        <v/>
      </c>
      <c r="O88" s="227" t="str">
        <f ca="1">IF(ISERROR(OFFSET(Data!$A$1,MATCH($A88,Data!$CG:$CG,0)-1,MATCH($B88&amp;"/"&amp;O$1,Data!$1:$1,0)-1))=TRUE,"",IF(OFFSET(Data!$A$1,MATCH($A88,Data!$CG:$CG,0)-1,MATCH($B88&amp;"/"&amp;O$1,Data!$1:$1,0)-1)=0,"",OFFSET(Data!$A$1,MATCH($A88,Data!$CG:$CG,0)-1,MATCH($B88&amp;"/"&amp;O$1,Data!$1:$1,0)-1)))</f>
        <v/>
      </c>
      <c r="P88" s="227" t="str">
        <f ca="1">IF(ISERROR(OFFSET(Data!$A$1,MATCH($A88,Data!$CG:$CG,0)-1,MATCH($B88&amp;"/"&amp;P$1,Data!$1:$1,0)-1))=TRUE,"",IF(OFFSET(Data!$A$1,MATCH($A88,Data!$CG:$CG,0)-1,MATCH($B88&amp;"/"&amp;P$1,Data!$1:$1,0)-1)=0,"",OFFSET(Data!$A$1,MATCH($A88,Data!$CG:$CG,0)-1,MATCH($B88&amp;"/"&amp;P$1,Data!$1:$1,0)-1)))</f>
        <v/>
      </c>
      <c r="Q88" s="227" t="str">
        <f ca="1">IF(ISERROR(OFFSET(Data!$A$1,MATCH($A88,Data!$CG:$CG,0)-1,MATCH($B88&amp;"/"&amp;Q$1,Data!$1:$1,0)-1))=TRUE,"",IF(OFFSET(Data!$A$1,MATCH($A88,Data!$CG:$CG,0)-1,MATCH($B88&amp;"/"&amp;Q$1,Data!$1:$1,0)-1)=0,"",OFFSET(Data!$A$1,MATCH($A88,Data!$CG:$CG,0)-1,MATCH($B88&amp;"/"&amp;Q$1,Data!$1:$1,0)-1)))</f>
        <v/>
      </c>
      <c r="R88" s="227" t="str">
        <f ca="1">IF(ISERROR(OFFSET(Data!$A$1,MATCH($A88,Data!$CG:$CG,0)-1,MATCH($B88&amp;"/"&amp;R$1,Data!$1:$1,0)-1))=TRUE,"",IF(OFFSET(Data!$A$1,MATCH($A88,Data!$CG:$CG,0)-1,MATCH($B88&amp;"/"&amp;R$1,Data!$1:$1,0)-1)=0,"",OFFSET(Data!$A$1,MATCH($A88,Data!$CG:$CG,0)-1,MATCH($B88&amp;"/"&amp;R$1,Data!$1:$1,0)-1)))</f>
        <v/>
      </c>
      <c r="S88" s="227" t="str">
        <f ca="1">IF(ISERROR(OFFSET(Data!$A$1,MATCH($A88,Data!$CG:$CG,0)-1,MATCH($B88&amp;"/"&amp;S$1,Data!$1:$1,0)-1))=TRUE,"",IF(OFFSET(Data!$A$1,MATCH($A88,Data!$CG:$CG,0)-1,MATCH($B88&amp;"/"&amp;S$1,Data!$1:$1,0)-1)=0,"",OFFSET(Data!$A$1,MATCH($A88,Data!$CG:$CG,0)-1,MATCH($B88&amp;"/"&amp;S$1,Data!$1:$1,0)-1)))</f>
        <v/>
      </c>
      <c r="T88" s="227" t="str">
        <f ca="1">IF(ISERROR(OFFSET(Data!$A$1,MATCH($A88,Data!$CG:$CG,0)-1,MATCH($B88&amp;"/"&amp;T$1,Data!$1:$1,0)-1))=TRUE,"",IF(OFFSET(Data!$A$1,MATCH($A88,Data!$CG:$CG,0)-1,MATCH($B88&amp;"/"&amp;T$1,Data!$1:$1,0)-1)=0,"",OFFSET(Data!$A$1,MATCH($A88,Data!$CG:$CG,0)-1,MATCH($B88&amp;"/"&amp;T$1,Data!$1:$1,0)-1)))</f>
        <v/>
      </c>
      <c r="U88" s="231" t="str">
        <f ca="1">IF(ISERROR(OFFSET(Data!$A$1,MATCH($A88,Data!$CG:$CG,0)-1,MATCH($B88&amp;"/"&amp;U$1,Data!$1:$1,0)-1))=TRUE,"",IF(OFFSET(Data!$A$1,MATCH($A88,Data!$CG:$CG,0)-1,MATCH($B88&amp;"/"&amp;U$1,Data!$1:$1,0)-1)=0,"",OFFSET(Data!$A$1,MATCH($A88,Data!$CG:$CG,0)-1,MATCH($B88&amp;"/"&amp;U$1,Data!$1:$1,0)-1)))</f>
        <v/>
      </c>
      <c r="V88" s="227" t="str">
        <f ca="1">IF(ISERROR(OFFSET(Data!$A$1,MATCH($A88,Data!$CG:$CG,0)-1,MATCH($B88&amp;"/"&amp;V$1,Data!$1:$1,0)-1))=TRUE,"",IF(OFFSET(Data!$A$1,MATCH($A88,Data!$CG:$CG,0)-1,MATCH($B88&amp;"/"&amp;V$1,Data!$1:$1,0)-1)=0,"",OFFSET(Data!$A$1,MATCH($A88,Data!$CG:$CG,0)-1,MATCH($B88&amp;"/"&amp;V$1,Data!$1:$1,0)-1)))</f>
        <v/>
      </c>
      <c r="W88" s="232" t="str">
        <f ca="1">IF(ISERROR(OFFSET(Data!$A$1,MATCH($A88,Data!$CG:$CG,0)-1,MATCH($B88&amp;"/"&amp;W$1,Data!$1:$1,0)-1))=TRUE,"",IF(OFFSET(Data!$A$1,MATCH($A88,Data!$CG:$CG,0)-1,MATCH($B88&amp;"/"&amp;W$1,Data!$1:$1,0)-1)=0,"",OFFSET(Data!$A$1,MATCH($A88,Data!$CG:$CG,0)-1,MATCH($B88&amp;"/"&amp;W$1,Data!$1:$1,0)-1)))</f>
        <v/>
      </c>
      <c r="X88" s="232" t="str">
        <f ca="1">IF(ISERROR(OFFSET(Data!$A$1,MATCH($A88,Data!$CG:$CG,0)-1,MATCH($B88&amp;"/"&amp;X$1,Data!$1:$1,0)-1))=TRUE,"",IF(OFFSET(Data!$A$1,MATCH($A88,Data!$CG:$CG,0)-1,MATCH($B88&amp;"/"&amp;X$1,Data!$1:$1,0)-1)=0,"",OFFSET(Data!$A$1,MATCH($A88,Data!$CG:$CG,0)-1,MATCH($B88&amp;"/"&amp;X$1,Data!$1:$1,0)-1)))</f>
        <v/>
      </c>
      <c r="Y88" s="232" t="str">
        <f ca="1">IF(ISERROR(OFFSET(Data!$A$1,MATCH($A88,Data!$CG:$CG,0)-1,MATCH($B88&amp;"/"&amp;Y$1,Data!$1:$1,0)-1))=TRUE,"",IF(OFFSET(Data!$A$1,MATCH($A88,Data!$CG:$CG,0)-1,MATCH($B88&amp;"/"&amp;Y$1,Data!$1:$1,0)-1)=0,"",OFFSET(Data!$A$1,MATCH($A88,Data!$CG:$CG,0)-1,MATCH($B88&amp;"/"&amp;Y$1,Data!$1:$1,0)-1)))</f>
        <v/>
      </c>
      <c r="Z88" s="232" t="str">
        <f ca="1">IF(ISERROR(OFFSET(Data!$A$1,MATCH($A88,Data!$CG:$CG,0)-1,MATCH($B88&amp;"/"&amp;Z$1,Data!$1:$1,0)-1))=TRUE,"",IF(OFFSET(Data!$A$1,MATCH($A88,Data!$CG:$CG,0)-1,MATCH($B88&amp;"/"&amp;Z$1,Data!$1:$1,0)-1)=0,"",OFFSET(Data!$A$1,MATCH($A88,Data!$CG:$CG,0)-1,MATCH($B88&amp;"/"&amp;Z$1,Data!$1:$1,0)-1)))</f>
        <v/>
      </c>
      <c r="AA88" s="232" t="str">
        <f ca="1">IF(ISERROR(OFFSET(Data!$A$1,MATCH($A88,Data!$CG:$CG,0)-1,MATCH($B88&amp;"/"&amp;AA$1,Data!$1:$1,0)-1))=TRUE,"",IF(OFFSET(Data!$A$1,MATCH($A88,Data!$CG:$CG,0)-1,MATCH($B88&amp;"/"&amp;AA$1,Data!$1:$1,0)-1)=0,"",OFFSET(Data!$A$1,MATCH($A88,Data!$CG:$CG,0)-1,MATCH($B88&amp;"/"&amp;AA$1,Data!$1:$1,0)-1)))</f>
        <v/>
      </c>
      <c r="AB88" s="232" t="str">
        <f ca="1">IF(ISERROR(OFFSET(Data!$A$1,MATCH($A88,Data!$CG:$CG,0)-1,MATCH($B88&amp;"/"&amp;AB$1,Data!$1:$1,0)-1))=TRUE,"",IF(OFFSET(Data!$A$1,MATCH($A88,Data!$CG:$CG,0)-1,MATCH($B88&amp;"/"&amp;AB$1,Data!$1:$1,0)-1)=0,"",OFFSET(Data!$A$1,MATCH($A88,Data!$CG:$CG,0)-1,MATCH($B88&amp;"/"&amp;AB$1,Data!$1:$1,0)-1)))</f>
        <v/>
      </c>
      <c r="AC88" s="232" t="str">
        <f ca="1">IF(ISERROR(OFFSET(Data!$A$1,MATCH($A88,Data!$CG:$CG,0)-1,MATCH($B88&amp;"/"&amp;AC$1,Data!$1:$1,0)-1))=TRUE,"",IF(OFFSET(Data!$A$1,MATCH($A88,Data!$CG:$CG,0)-1,MATCH($B88&amp;"/"&amp;AC$1,Data!$1:$1,0)-1)=0,"",OFFSET(Data!$A$1,MATCH($A88,Data!$CG:$CG,0)-1,MATCH($B88&amp;"/"&amp;AC$1,Data!$1:$1,0)-1)))</f>
        <v/>
      </c>
    </row>
    <row r="89" spans="1:29" s="227" customFormat="1" x14ac:dyDescent="0.25">
      <c r="A89" s="227" t="s">
        <v>135</v>
      </c>
      <c r="B89" s="227" t="s">
        <v>23</v>
      </c>
      <c r="C89" s="227" t="str">
        <f ca="1">IF(ISERROR(OFFSET(Data!$A$1,MATCH($A89,Data!$CG:$CG,0)-1,MATCH($B89&amp;"/"&amp;C$1,Data!$1:$1,0)-1))=TRUE,"",IF(OFFSET(Data!$A$1,MATCH($A89,Data!$CG:$CG,0)-1,MATCH($B89&amp;"/"&amp;C$1,Data!$1:$1,0)-1)=0,"",OFFSET(Data!$A$1,MATCH($A89,Data!$CG:$CG,0)-1,MATCH($B89&amp;"/"&amp;C$1,Data!$1:$1,0)-1)))</f>
        <v/>
      </c>
      <c r="D89" s="227" t="str">
        <f ca="1">IF(ISERROR(OFFSET(Data!$A$1,MATCH($A89,Data!$CG:$CG,0)-1,MATCH($B89&amp;"/"&amp;D$1,Data!$1:$1,0)-1))=TRUE,"",IF(OFFSET(Data!$A$1,MATCH($A89,Data!$CG:$CG,0)-1,MATCH($B89&amp;"/"&amp;D$1,Data!$1:$1,0)-1)=0,"",OFFSET(Data!$A$1,MATCH($A89,Data!$CG:$CG,0)-1,MATCH($B89&amp;"/"&amp;D$1,Data!$1:$1,0)-1)))</f>
        <v/>
      </c>
      <c r="E89" s="227" t="str">
        <f ca="1">IF(ISERROR(OFFSET(Data!$A$1,MATCH($A89,Data!$CG:$CG,0)-1,MATCH($B89&amp;"/"&amp;E$1,Data!$1:$1,0)-1))=TRUE,"",IF(OFFSET(Data!$A$1,MATCH($A89,Data!$CG:$CG,0)-1,MATCH($B89&amp;"/"&amp;E$1,Data!$1:$1,0)-1)=0,"",OFFSET(Data!$A$1,MATCH($A89,Data!$CG:$CG,0)-1,MATCH($B89&amp;"/"&amp;E$1,Data!$1:$1,0)-1)))</f>
        <v/>
      </c>
      <c r="F89" s="227" t="str">
        <f ca="1">IF(ISERROR(OFFSET(Data!$A$1,MATCH($A89,Data!$CG:$CG,0)-1,MATCH($B89&amp;"/"&amp;F$1,Data!$1:$1,0)-1))=TRUE,"",IF(OFFSET(Data!$A$1,MATCH($A89,Data!$CG:$CG,0)-1,MATCH($B89&amp;"/"&amp;F$1,Data!$1:$1,0)-1)=0,"",OFFSET(Data!$A$1,MATCH($A89,Data!$CG:$CG,0)-1,MATCH($B89&amp;"/"&amp;F$1,Data!$1:$1,0)-1)))</f>
        <v/>
      </c>
      <c r="G89" s="227" t="str">
        <f ca="1">IF(ISERROR(OFFSET(Data!$A$1,MATCH($A89,Data!$CG:$CG,0)-1,MATCH($B89&amp;"/"&amp;G$1,Data!$1:$1,0)-1))=TRUE,"",IF(OFFSET(Data!$A$1,MATCH($A89,Data!$CG:$CG,0)-1,MATCH($B89&amp;"/"&amp;G$1,Data!$1:$1,0)-1)=0,"",OFFSET(Data!$A$1,MATCH($A89,Data!$CG:$CG,0)-1,MATCH($B89&amp;"/"&amp;G$1,Data!$1:$1,0)-1)))</f>
        <v/>
      </c>
      <c r="H89" s="227" t="str">
        <f ca="1">IF(ISERROR(OFFSET(Data!$A$1,MATCH($A89,Data!$CG:$CG,0)-1,MATCH($B89&amp;"/"&amp;H$1,Data!$1:$1,0)-1))=TRUE,"",IF(OFFSET(Data!$A$1,MATCH($A89,Data!$CG:$CG,0)-1,MATCH($B89&amp;"/"&amp;H$1,Data!$1:$1,0)-1)=0,"",OFFSET(Data!$A$1,MATCH($A89,Data!$CG:$CG,0)-1,MATCH($B89&amp;"/"&amp;H$1,Data!$1:$1,0)-1)))</f>
        <v/>
      </c>
      <c r="I89" s="227" t="str">
        <f ca="1">IF(ISERROR(OFFSET(Data!$A$1,MATCH($A89,Data!$CG:$CG,0)-1,MATCH($B89&amp;"/"&amp;I$1,Data!$1:$1,0)-1))=TRUE,"",IF(OFFSET(Data!$A$1,MATCH($A89,Data!$CG:$CG,0)-1,MATCH($B89&amp;"/"&amp;I$1,Data!$1:$1,0)-1)=0,"",OFFSET(Data!$A$1,MATCH($A89,Data!$CG:$CG,0)-1,MATCH($B89&amp;"/"&amp;I$1,Data!$1:$1,0)-1)))</f>
        <v/>
      </c>
      <c r="J89" s="227" t="str">
        <f ca="1">IF(ISERROR(OFFSET(Data!$A$1,MATCH($A89,Data!$CG:$CG,0)-1,MATCH($B89&amp;"/"&amp;J$1,Data!$1:$1,0)-1))=TRUE,"",IF(OFFSET(Data!$A$1,MATCH($A89,Data!$CG:$CG,0)-1,MATCH($B89&amp;"/"&amp;J$1,Data!$1:$1,0)-1)=0,"",OFFSET(Data!$A$1,MATCH($A89,Data!$CG:$CG,0)-1,MATCH($B89&amp;"/"&amp;J$1,Data!$1:$1,0)-1)))</f>
        <v/>
      </c>
      <c r="K89" s="227" t="str">
        <f ca="1">IF(ISERROR(OFFSET(Data!$A$1,MATCH($A89,Data!$CG:$CG,0)-1,MATCH($B89&amp;"/"&amp;K$1,Data!$1:$1,0)-1))=TRUE,"",IF(OFFSET(Data!$A$1,MATCH($A89,Data!$CG:$CG,0)-1,MATCH($B89&amp;"/"&amp;K$1,Data!$1:$1,0)-1)=0,"",OFFSET(Data!$A$1,MATCH($A89,Data!$CG:$CG,0)-1,MATCH($B89&amp;"/"&amp;K$1,Data!$1:$1,0)-1)))</f>
        <v/>
      </c>
      <c r="L89" s="227" t="str">
        <f ca="1">IF(ISERROR(OFFSET(Data!$A$1,MATCH($A89,Data!$CG:$CG,0)-1,MATCH($B89&amp;"/"&amp;L$1,Data!$1:$1,0)-1))=TRUE,"",IF(OFFSET(Data!$A$1,MATCH($A89,Data!$CG:$CG,0)-1,MATCH($B89&amp;"/"&amp;L$1,Data!$1:$1,0)-1)=0,"",OFFSET(Data!$A$1,MATCH($A89,Data!$CG:$CG,0)-1,MATCH($B89&amp;"/"&amp;L$1,Data!$1:$1,0)-1)))</f>
        <v/>
      </c>
      <c r="M89" s="227" t="str">
        <f ca="1">IF(ISERROR(OFFSET(Data!$A$1,MATCH($A89,Data!$CG:$CG,0)-1,MATCH($B89&amp;"/"&amp;M$1,Data!$1:$1,0)-1))=TRUE,"",IF(OFFSET(Data!$A$1,MATCH($A89,Data!$CG:$CG,0)-1,MATCH($B89&amp;"/"&amp;M$1,Data!$1:$1,0)-1)=0,"",OFFSET(Data!$A$1,MATCH($A89,Data!$CG:$CG,0)-1,MATCH($B89&amp;"/"&amp;M$1,Data!$1:$1,0)-1)))</f>
        <v/>
      </c>
      <c r="N89" s="227" t="str">
        <f ca="1">IF(ISERROR(OFFSET(Data!$A$1,MATCH($A89,Data!$CG:$CG,0)-1,MATCH($B89&amp;"/"&amp;N$1,Data!$1:$1,0)-1))=TRUE,"",IF(OFFSET(Data!$A$1,MATCH($A89,Data!$CG:$CG,0)-1,MATCH($B89&amp;"/"&amp;N$1,Data!$1:$1,0)-1)=0,"",OFFSET(Data!$A$1,MATCH($A89,Data!$CG:$CG,0)-1,MATCH($B89&amp;"/"&amp;N$1,Data!$1:$1,0)-1)))</f>
        <v/>
      </c>
      <c r="O89" s="227" t="str">
        <f ca="1">IF(ISERROR(OFFSET(Data!$A$1,MATCH($A89,Data!$CG:$CG,0)-1,MATCH($B89&amp;"/"&amp;O$1,Data!$1:$1,0)-1))=TRUE,"",IF(OFFSET(Data!$A$1,MATCH($A89,Data!$CG:$CG,0)-1,MATCH($B89&amp;"/"&amp;O$1,Data!$1:$1,0)-1)=0,"",OFFSET(Data!$A$1,MATCH($A89,Data!$CG:$CG,0)-1,MATCH($B89&amp;"/"&amp;O$1,Data!$1:$1,0)-1)))</f>
        <v/>
      </c>
      <c r="P89" s="227" t="str">
        <f ca="1">IF(ISERROR(OFFSET(Data!$A$1,MATCH($A89,Data!$CG:$CG,0)-1,MATCH($B89&amp;"/"&amp;P$1,Data!$1:$1,0)-1))=TRUE,"",IF(OFFSET(Data!$A$1,MATCH($A89,Data!$CG:$CG,0)-1,MATCH($B89&amp;"/"&amp;P$1,Data!$1:$1,0)-1)=0,"",OFFSET(Data!$A$1,MATCH($A89,Data!$CG:$CG,0)-1,MATCH($B89&amp;"/"&amp;P$1,Data!$1:$1,0)-1)))</f>
        <v/>
      </c>
      <c r="Q89" s="227" t="str">
        <f ca="1">IF(ISERROR(OFFSET(Data!$A$1,MATCH($A89,Data!$CG:$CG,0)-1,MATCH($B89&amp;"/"&amp;Q$1,Data!$1:$1,0)-1))=TRUE,"",IF(OFFSET(Data!$A$1,MATCH($A89,Data!$CG:$CG,0)-1,MATCH($B89&amp;"/"&amp;Q$1,Data!$1:$1,0)-1)=0,"",OFFSET(Data!$A$1,MATCH($A89,Data!$CG:$CG,0)-1,MATCH($B89&amp;"/"&amp;Q$1,Data!$1:$1,0)-1)))</f>
        <v/>
      </c>
      <c r="R89" s="227" t="str">
        <f ca="1">IF(ISERROR(OFFSET(Data!$A$1,MATCH($A89,Data!$CG:$CG,0)-1,MATCH($B89&amp;"/"&amp;R$1,Data!$1:$1,0)-1))=TRUE,"",IF(OFFSET(Data!$A$1,MATCH($A89,Data!$CG:$CG,0)-1,MATCH($B89&amp;"/"&amp;R$1,Data!$1:$1,0)-1)=0,"",OFFSET(Data!$A$1,MATCH($A89,Data!$CG:$CG,0)-1,MATCH($B89&amp;"/"&amp;R$1,Data!$1:$1,0)-1)))</f>
        <v/>
      </c>
      <c r="S89" s="227" t="str">
        <f ca="1">IF(ISERROR(OFFSET(Data!$A$1,MATCH($A89,Data!$CG:$CG,0)-1,MATCH($B89&amp;"/"&amp;S$1,Data!$1:$1,0)-1))=TRUE,"",IF(OFFSET(Data!$A$1,MATCH($A89,Data!$CG:$CG,0)-1,MATCH($B89&amp;"/"&amp;S$1,Data!$1:$1,0)-1)=0,"",OFFSET(Data!$A$1,MATCH($A89,Data!$CG:$CG,0)-1,MATCH($B89&amp;"/"&amp;S$1,Data!$1:$1,0)-1)))</f>
        <v/>
      </c>
      <c r="T89" s="227" t="str">
        <f ca="1">IF(ISERROR(OFFSET(Data!$A$1,MATCH($A89,Data!$CG:$CG,0)-1,MATCH($B89&amp;"/"&amp;T$1,Data!$1:$1,0)-1))=TRUE,"",IF(OFFSET(Data!$A$1,MATCH($A89,Data!$CG:$CG,0)-1,MATCH($B89&amp;"/"&amp;T$1,Data!$1:$1,0)-1)=0,"",OFFSET(Data!$A$1,MATCH($A89,Data!$CG:$CG,0)-1,MATCH($B89&amp;"/"&amp;T$1,Data!$1:$1,0)-1)))</f>
        <v/>
      </c>
      <c r="U89" s="231" t="str">
        <f ca="1">IF(ISERROR(OFFSET(Data!$A$1,MATCH($A89,Data!$CG:$CG,0)-1,MATCH($B89&amp;"/"&amp;U$1,Data!$1:$1,0)-1))=TRUE,"",IF(OFFSET(Data!$A$1,MATCH($A89,Data!$CG:$CG,0)-1,MATCH($B89&amp;"/"&amp;U$1,Data!$1:$1,0)-1)=0,"",OFFSET(Data!$A$1,MATCH($A89,Data!$CG:$CG,0)-1,MATCH($B89&amp;"/"&amp;U$1,Data!$1:$1,0)-1)))</f>
        <v/>
      </c>
      <c r="V89" s="227" t="str">
        <f ca="1">IF(ISERROR(OFFSET(Data!$A$1,MATCH($A89,Data!$CG:$CG,0)-1,MATCH($B89&amp;"/"&amp;V$1,Data!$1:$1,0)-1))=TRUE,"",IF(OFFSET(Data!$A$1,MATCH($A89,Data!$CG:$CG,0)-1,MATCH($B89&amp;"/"&amp;V$1,Data!$1:$1,0)-1)=0,"",OFFSET(Data!$A$1,MATCH($A89,Data!$CG:$CG,0)-1,MATCH($B89&amp;"/"&amp;V$1,Data!$1:$1,0)-1)))</f>
        <v/>
      </c>
      <c r="W89" s="232" t="str">
        <f ca="1">IF(ISERROR(OFFSET(Data!$A$1,MATCH($A89,Data!$CG:$CG,0)-1,MATCH($B89&amp;"/"&amp;W$1,Data!$1:$1,0)-1))=TRUE,"",IF(OFFSET(Data!$A$1,MATCH($A89,Data!$CG:$CG,0)-1,MATCH($B89&amp;"/"&amp;W$1,Data!$1:$1,0)-1)=0,"",OFFSET(Data!$A$1,MATCH($A89,Data!$CG:$CG,0)-1,MATCH($B89&amp;"/"&amp;W$1,Data!$1:$1,0)-1)))</f>
        <v/>
      </c>
      <c r="X89" s="232" t="str">
        <f ca="1">IF(ISERROR(OFFSET(Data!$A$1,MATCH($A89,Data!$CG:$CG,0)-1,MATCH($B89&amp;"/"&amp;X$1,Data!$1:$1,0)-1))=TRUE,"",IF(OFFSET(Data!$A$1,MATCH($A89,Data!$CG:$CG,0)-1,MATCH($B89&amp;"/"&amp;X$1,Data!$1:$1,0)-1)=0,"",OFFSET(Data!$A$1,MATCH($A89,Data!$CG:$CG,0)-1,MATCH($B89&amp;"/"&amp;X$1,Data!$1:$1,0)-1)))</f>
        <v/>
      </c>
      <c r="Y89" s="232" t="str">
        <f ca="1">IF(ISERROR(OFFSET(Data!$A$1,MATCH($A89,Data!$CG:$CG,0)-1,MATCH($B89&amp;"/"&amp;Y$1,Data!$1:$1,0)-1))=TRUE,"",IF(OFFSET(Data!$A$1,MATCH($A89,Data!$CG:$CG,0)-1,MATCH($B89&amp;"/"&amp;Y$1,Data!$1:$1,0)-1)=0,"",OFFSET(Data!$A$1,MATCH($A89,Data!$CG:$CG,0)-1,MATCH($B89&amp;"/"&amp;Y$1,Data!$1:$1,0)-1)))</f>
        <v/>
      </c>
      <c r="Z89" s="232" t="str">
        <f ca="1">IF(ISERROR(OFFSET(Data!$A$1,MATCH($A89,Data!$CG:$CG,0)-1,MATCH($B89&amp;"/"&amp;Z$1,Data!$1:$1,0)-1))=TRUE,"",IF(OFFSET(Data!$A$1,MATCH($A89,Data!$CG:$CG,0)-1,MATCH($B89&amp;"/"&amp;Z$1,Data!$1:$1,0)-1)=0,"",OFFSET(Data!$A$1,MATCH($A89,Data!$CG:$CG,0)-1,MATCH($B89&amp;"/"&amp;Z$1,Data!$1:$1,0)-1)))</f>
        <v/>
      </c>
      <c r="AA89" s="232" t="str">
        <f ca="1">IF(ISERROR(OFFSET(Data!$A$1,MATCH($A89,Data!$CG:$CG,0)-1,MATCH($B89&amp;"/"&amp;AA$1,Data!$1:$1,0)-1))=TRUE,"",IF(OFFSET(Data!$A$1,MATCH($A89,Data!$CG:$CG,0)-1,MATCH($B89&amp;"/"&amp;AA$1,Data!$1:$1,0)-1)=0,"",OFFSET(Data!$A$1,MATCH($A89,Data!$CG:$CG,0)-1,MATCH($B89&amp;"/"&amp;AA$1,Data!$1:$1,0)-1)))</f>
        <v/>
      </c>
      <c r="AB89" s="232" t="str">
        <f ca="1">IF(ISERROR(OFFSET(Data!$A$1,MATCH($A89,Data!$CG:$CG,0)-1,MATCH($B89&amp;"/"&amp;AB$1,Data!$1:$1,0)-1))=TRUE,"",IF(OFFSET(Data!$A$1,MATCH($A89,Data!$CG:$CG,0)-1,MATCH($B89&amp;"/"&amp;AB$1,Data!$1:$1,0)-1)=0,"",OFFSET(Data!$A$1,MATCH($A89,Data!$CG:$CG,0)-1,MATCH($B89&amp;"/"&amp;AB$1,Data!$1:$1,0)-1)))</f>
        <v/>
      </c>
      <c r="AC89" s="232" t="str">
        <f ca="1">IF(ISERROR(OFFSET(Data!$A$1,MATCH($A89,Data!$CG:$CG,0)-1,MATCH($B89&amp;"/"&amp;AC$1,Data!$1:$1,0)-1))=TRUE,"",IF(OFFSET(Data!$A$1,MATCH($A89,Data!$CG:$CG,0)-1,MATCH($B89&amp;"/"&amp;AC$1,Data!$1:$1,0)-1)=0,"",OFFSET(Data!$A$1,MATCH($A89,Data!$CG:$CG,0)-1,MATCH($B89&amp;"/"&amp;AC$1,Data!$1:$1,0)-1)))</f>
        <v/>
      </c>
    </row>
    <row r="90" spans="1:29" s="227" customFormat="1" x14ac:dyDescent="0.25">
      <c r="A90" s="227" t="s">
        <v>138</v>
      </c>
      <c r="B90" s="227" t="s">
        <v>23</v>
      </c>
      <c r="C90" s="227" t="str">
        <f ca="1">IF(ISERROR(OFFSET(Data!$A$1,MATCH($A90,Data!$CG:$CG,0)-1,MATCH($B90&amp;"/"&amp;C$1,Data!$1:$1,0)-1))=TRUE,"",IF(OFFSET(Data!$A$1,MATCH($A90,Data!$CG:$CG,0)-1,MATCH($B90&amp;"/"&amp;C$1,Data!$1:$1,0)-1)=0,"",OFFSET(Data!$A$1,MATCH($A90,Data!$CG:$CG,0)-1,MATCH($B90&amp;"/"&amp;C$1,Data!$1:$1,0)-1)))</f>
        <v/>
      </c>
      <c r="D90" s="227" t="str">
        <f ca="1">IF(ISERROR(OFFSET(Data!$A$1,MATCH($A90,Data!$CG:$CG,0)-1,MATCH($B90&amp;"/"&amp;D$1,Data!$1:$1,0)-1))=TRUE,"",IF(OFFSET(Data!$A$1,MATCH($A90,Data!$CG:$CG,0)-1,MATCH($B90&amp;"/"&amp;D$1,Data!$1:$1,0)-1)=0,"",OFFSET(Data!$A$1,MATCH($A90,Data!$CG:$CG,0)-1,MATCH($B90&amp;"/"&amp;D$1,Data!$1:$1,0)-1)))</f>
        <v/>
      </c>
      <c r="E90" s="227" t="str">
        <f ca="1">IF(ISERROR(OFFSET(Data!$A$1,MATCH($A90,Data!$CG:$CG,0)-1,MATCH($B90&amp;"/"&amp;E$1,Data!$1:$1,0)-1))=TRUE,"",IF(OFFSET(Data!$A$1,MATCH($A90,Data!$CG:$CG,0)-1,MATCH($B90&amp;"/"&amp;E$1,Data!$1:$1,0)-1)=0,"",OFFSET(Data!$A$1,MATCH($A90,Data!$CG:$CG,0)-1,MATCH($B90&amp;"/"&amp;E$1,Data!$1:$1,0)-1)))</f>
        <v/>
      </c>
      <c r="F90" s="227" t="str">
        <f ca="1">IF(ISERROR(OFFSET(Data!$A$1,MATCH($A90,Data!$CG:$CG,0)-1,MATCH($B90&amp;"/"&amp;F$1,Data!$1:$1,0)-1))=TRUE,"",IF(OFFSET(Data!$A$1,MATCH($A90,Data!$CG:$CG,0)-1,MATCH($B90&amp;"/"&amp;F$1,Data!$1:$1,0)-1)=0,"",OFFSET(Data!$A$1,MATCH($A90,Data!$CG:$CG,0)-1,MATCH($B90&amp;"/"&amp;F$1,Data!$1:$1,0)-1)))</f>
        <v/>
      </c>
      <c r="G90" s="227" t="str">
        <f ca="1">IF(ISERROR(OFFSET(Data!$A$1,MATCH($A90,Data!$CG:$CG,0)-1,MATCH($B90&amp;"/"&amp;G$1,Data!$1:$1,0)-1))=TRUE,"",IF(OFFSET(Data!$A$1,MATCH($A90,Data!$CG:$CG,0)-1,MATCH($B90&amp;"/"&amp;G$1,Data!$1:$1,0)-1)=0,"",OFFSET(Data!$A$1,MATCH($A90,Data!$CG:$CG,0)-1,MATCH($B90&amp;"/"&amp;G$1,Data!$1:$1,0)-1)))</f>
        <v/>
      </c>
      <c r="H90" s="227" t="str">
        <f ca="1">IF(ISERROR(OFFSET(Data!$A$1,MATCH($A90,Data!$CG:$CG,0)-1,MATCH($B90&amp;"/"&amp;H$1,Data!$1:$1,0)-1))=TRUE,"",IF(OFFSET(Data!$A$1,MATCH($A90,Data!$CG:$CG,0)-1,MATCH($B90&amp;"/"&amp;H$1,Data!$1:$1,0)-1)=0,"",OFFSET(Data!$A$1,MATCH($A90,Data!$CG:$CG,0)-1,MATCH($B90&amp;"/"&amp;H$1,Data!$1:$1,0)-1)))</f>
        <v/>
      </c>
      <c r="I90" s="227" t="str">
        <f ca="1">IF(ISERROR(OFFSET(Data!$A$1,MATCH($A90,Data!$CG:$CG,0)-1,MATCH($B90&amp;"/"&amp;I$1,Data!$1:$1,0)-1))=TRUE,"",IF(OFFSET(Data!$A$1,MATCH($A90,Data!$CG:$CG,0)-1,MATCH($B90&amp;"/"&amp;I$1,Data!$1:$1,0)-1)=0,"",OFFSET(Data!$A$1,MATCH($A90,Data!$CG:$CG,0)-1,MATCH($B90&amp;"/"&amp;I$1,Data!$1:$1,0)-1)))</f>
        <v/>
      </c>
      <c r="J90" s="227" t="str">
        <f ca="1">IF(ISERROR(OFFSET(Data!$A$1,MATCH($A90,Data!$CG:$CG,0)-1,MATCH($B90&amp;"/"&amp;J$1,Data!$1:$1,0)-1))=TRUE,"",IF(OFFSET(Data!$A$1,MATCH($A90,Data!$CG:$CG,0)-1,MATCH($B90&amp;"/"&amp;J$1,Data!$1:$1,0)-1)=0,"",OFFSET(Data!$A$1,MATCH($A90,Data!$CG:$CG,0)-1,MATCH($B90&amp;"/"&amp;J$1,Data!$1:$1,0)-1)))</f>
        <v/>
      </c>
      <c r="K90" s="227" t="str">
        <f ca="1">IF(ISERROR(OFFSET(Data!$A$1,MATCH($A90,Data!$CG:$CG,0)-1,MATCH($B90&amp;"/"&amp;K$1,Data!$1:$1,0)-1))=TRUE,"",IF(OFFSET(Data!$A$1,MATCH($A90,Data!$CG:$CG,0)-1,MATCH($B90&amp;"/"&amp;K$1,Data!$1:$1,0)-1)=0,"",OFFSET(Data!$A$1,MATCH($A90,Data!$CG:$CG,0)-1,MATCH($B90&amp;"/"&amp;K$1,Data!$1:$1,0)-1)))</f>
        <v/>
      </c>
      <c r="L90" s="227" t="str">
        <f ca="1">IF(ISERROR(OFFSET(Data!$A$1,MATCH($A90,Data!$CG:$CG,0)-1,MATCH($B90&amp;"/"&amp;L$1,Data!$1:$1,0)-1))=TRUE,"",IF(OFFSET(Data!$A$1,MATCH($A90,Data!$CG:$CG,0)-1,MATCH($B90&amp;"/"&amp;L$1,Data!$1:$1,0)-1)=0,"",OFFSET(Data!$A$1,MATCH($A90,Data!$CG:$CG,0)-1,MATCH($B90&amp;"/"&amp;L$1,Data!$1:$1,0)-1)))</f>
        <v/>
      </c>
      <c r="M90" s="227" t="str">
        <f ca="1">IF(ISERROR(OFFSET(Data!$A$1,MATCH($A90,Data!$CG:$CG,0)-1,MATCH($B90&amp;"/"&amp;M$1,Data!$1:$1,0)-1))=TRUE,"",IF(OFFSET(Data!$A$1,MATCH($A90,Data!$CG:$CG,0)-1,MATCH($B90&amp;"/"&amp;M$1,Data!$1:$1,0)-1)=0,"",OFFSET(Data!$A$1,MATCH($A90,Data!$CG:$CG,0)-1,MATCH($B90&amp;"/"&amp;M$1,Data!$1:$1,0)-1)))</f>
        <v/>
      </c>
      <c r="N90" s="227" t="str">
        <f ca="1">IF(ISERROR(OFFSET(Data!$A$1,MATCH($A90,Data!$CG:$CG,0)-1,MATCH($B90&amp;"/"&amp;N$1,Data!$1:$1,0)-1))=TRUE,"",IF(OFFSET(Data!$A$1,MATCH($A90,Data!$CG:$CG,0)-1,MATCH($B90&amp;"/"&amp;N$1,Data!$1:$1,0)-1)=0,"",OFFSET(Data!$A$1,MATCH($A90,Data!$CG:$CG,0)-1,MATCH($B90&amp;"/"&amp;N$1,Data!$1:$1,0)-1)))</f>
        <v/>
      </c>
      <c r="O90" s="227" t="str">
        <f ca="1">IF(ISERROR(OFFSET(Data!$A$1,MATCH($A90,Data!$CG:$CG,0)-1,MATCH($B90&amp;"/"&amp;O$1,Data!$1:$1,0)-1))=TRUE,"",IF(OFFSET(Data!$A$1,MATCH($A90,Data!$CG:$CG,0)-1,MATCH($B90&amp;"/"&amp;O$1,Data!$1:$1,0)-1)=0,"",OFFSET(Data!$A$1,MATCH($A90,Data!$CG:$CG,0)-1,MATCH($B90&amp;"/"&amp;O$1,Data!$1:$1,0)-1)))</f>
        <v/>
      </c>
      <c r="P90" s="227" t="str">
        <f ca="1">IF(ISERROR(OFFSET(Data!$A$1,MATCH($A90,Data!$CG:$CG,0)-1,MATCH($B90&amp;"/"&amp;P$1,Data!$1:$1,0)-1))=TRUE,"",IF(OFFSET(Data!$A$1,MATCH($A90,Data!$CG:$CG,0)-1,MATCH($B90&amp;"/"&amp;P$1,Data!$1:$1,0)-1)=0,"",OFFSET(Data!$A$1,MATCH($A90,Data!$CG:$CG,0)-1,MATCH($B90&amp;"/"&amp;P$1,Data!$1:$1,0)-1)))</f>
        <v/>
      </c>
      <c r="Q90" s="227" t="str">
        <f ca="1">IF(ISERROR(OFFSET(Data!$A$1,MATCH($A90,Data!$CG:$CG,0)-1,MATCH($B90&amp;"/"&amp;Q$1,Data!$1:$1,0)-1))=TRUE,"",IF(OFFSET(Data!$A$1,MATCH($A90,Data!$CG:$CG,0)-1,MATCH($B90&amp;"/"&amp;Q$1,Data!$1:$1,0)-1)=0,"",OFFSET(Data!$A$1,MATCH($A90,Data!$CG:$CG,0)-1,MATCH($B90&amp;"/"&amp;Q$1,Data!$1:$1,0)-1)))</f>
        <v/>
      </c>
      <c r="R90" s="227" t="str">
        <f ca="1">IF(ISERROR(OFFSET(Data!$A$1,MATCH($A90,Data!$CG:$CG,0)-1,MATCH($B90&amp;"/"&amp;R$1,Data!$1:$1,0)-1))=TRUE,"",IF(OFFSET(Data!$A$1,MATCH($A90,Data!$CG:$CG,0)-1,MATCH($B90&amp;"/"&amp;R$1,Data!$1:$1,0)-1)=0,"",OFFSET(Data!$A$1,MATCH($A90,Data!$CG:$CG,0)-1,MATCH($B90&amp;"/"&amp;R$1,Data!$1:$1,0)-1)))</f>
        <v/>
      </c>
      <c r="S90" s="227" t="str">
        <f ca="1">IF(ISERROR(OFFSET(Data!$A$1,MATCH($A90,Data!$CG:$CG,0)-1,MATCH($B90&amp;"/"&amp;S$1,Data!$1:$1,0)-1))=TRUE,"",IF(OFFSET(Data!$A$1,MATCH($A90,Data!$CG:$CG,0)-1,MATCH($B90&amp;"/"&amp;S$1,Data!$1:$1,0)-1)=0,"",OFFSET(Data!$A$1,MATCH($A90,Data!$CG:$CG,0)-1,MATCH($B90&amp;"/"&amp;S$1,Data!$1:$1,0)-1)))</f>
        <v/>
      </c>
      <c r="T90" s="227" t="str">
        <f ca="1">IF(ISERROR(OFFSET(Data!$A$1,MATCH($A90,Data!$CG:$CG,0)-1,MATCH($B90&amp;"/"&amp;T$1,Data!$1:$1,0)-1))=TRUE,"",IF(OFFSET(Data!$A$1,MATCH($A90,Data!$CG:$CG,0)-1,MATCH($B90&amp;"/"&amp;T$1,Data!$1:$1,0)-1)=0,"",OFFSET(Data!$A$1,MATCH($A90,Data!$CG:$CG,0)-1,MATCH($B90&amp;"/"&amp;T$1,Data!$1:$1,0)-1)))</f>
        <v/>
      </c>
      <c r="U90" s="231" t="str">
        <f ca="1">IF(ISERROR(OFFSET(Data!$A$1,MATCH($A90,Data!$CG:$CG,0)-1,MATCH($B90&amp;"/"&amp;U$1,Data!$1:$1,0)-1))=TRUE,"",IF(OFFSET(Data!$A$1,MATCH($A90,Data!$CG:$CG,0)-1,MATCH($B90&amp;"/"&amp;U$1,Data!$1:$1,0)-1)=0,"",OFFSET(Data!$A$1,MATCH($A90,Data!$CG:$CG,0)-1,MATCH($B90&amp;"/"&amp;U$1,Data!$1:$1,0)-1)))</f>
        <v/>
      </c>
      <c r="V90" s="227" t="str">
        <f ca="1">IF(ISERROR(OFFSET(Data!$A$1,MATCH($A90,Data!$CG:$CG,0)-1,MATCH($B90&amp;"/"&amp;V$1,Data!$1:$1,0)-1))=TRUE,"",IF(OFFSET(Data!$A$1,MATCH($A90,Data!$CG:$CG,0)-1,MATCH($B90&amp;"/"&amp;V$1,Data!$1:$1,0)-1)=0,"",OFFSET(Data!$A$1,MATCH($A90,Data!$CG:$CG,0)-1,MATCH($B90&amp;"/"&amp;V$1,Data!$1:$1,0)-1)))</f>
        <v/>
      </c>
      <c r="W90" s="232" t="str">
        <f ca="1">IF(ISERROR(OFFSET(Data!$A$1,MATCH($A90,Data!$CG:$CG,0)-1,MATCH($B90&amp;"/"&amp;W$1,Data!$1:$1,0)-1))=TRUE,"",IF(OFFSET(Data!$A$1,MATCH($A90,Data!$CG:$CG,0)-1,MATCH($B90&amp;"/"&amp;W$1,Data!$1:$1,0)-1)=0,"",OFFSET(Data!$A$1,MATCH($A90,Data!$CG:$CG,0)-1,MATCH($B90&amp;"/"&amp;W$1,Data!$1:$1,0)-1)))</f>
        <v/>
      </c>
      <c r="X90" s="232" t="str">
        <f ca="1">IF(ISERROR(OFFSET(Data!$A$1,MATCH($A90,Data!$CG:$CG,0)-1,MATCH($B90&amp;"/"&amp;X$1,Data!$1:$1,0)-1))=TRUE,"",IF(OFFSET(Data!$A$1,MATCH($A90,Data!$CG:$CG,0)-1,MATCH($B90&amp;"/"&amp;X$1,Data!$1:$1,0)-1)=0,"",OFFSET(Data!$A$1,MATCH($A90,Data!$CG:$CG,0)-1,MATCH($B90&amp;"/"&amp;X$1,Data!$1:$1,0)-1)))</f>
        <v/>
      </c>
      <c r="Y90" s="232" t="str">
        <f ca="1">IF(ISERROR(OFFSET(Data!$A$1,MATCH($A90,Data!$CG:$CG,0)-1,MATCH($B90&amp;"/"&amp;Y$1,Data!$1:$1,0)-1))=TRUE,"",IF(OFFSET(Data!$A$1,MATCH($A90,Data!$CG:$CG,0)-1,MATCH($B90&amp;"/"&amp;Y$1,Data!$1:$1,0)-1)=0,"",OFFSET(Data!$A$1,MATCH($A90,Data!$CG:$CG,0)-1,MATCH($B90&amp;"/"&amp;Y$1,Data!$1:$1,0)-1)))</f>
        <v/>
      </c>
      <c r="Z90" s="232" t="str">
        <f ca="1">IF(ISERROR(OFFSET(Data!$A$1,MATCH($A90,Data!$CG:$CG,0)-1,MATCH($B90&amp;"/"&amp;Z$1,Data!$1:$1,0)-1))=TRUE,"",IF(OFFSET(Data!$A$1,MATCH($A90,Data!$CG:$CG,0)-1,MATCH($B90&amp;"/"&amp;Z$1,Data!$1:$1,0)-1)=0,"",OFFSET(Data!$A$1,MATCH($A90,Data!$CG:$CG,0)-1,MATCH($B90&amp;"/"&amp;Z$1,Data!$1:$1,0)-1)))</f>
        <v/>
      </c>
      <c r="AA90" s="232" t="str">
        <f ca="1">IF(ISERROR(OFFSET(Data!$A$1,MATCH($A90,Data!$CG:$CG,0)-1,MATCH($B90&amp;"/"&amp;AA$1,Data!$1:$1,0)-1))=TRUE,"",IF(OFFSET(Data!$A$1,MATCH($A90,Data!$CG:$CG,0)-1,MATCH($B90&amp;"/"&amp;AA$1,Data!$1:$1,0)-1)=0,"",OFFSET(Data!$A$1,MATCH($A90,Data!$CG:$CG,0)-1,MATCH($B90&amp;"/"&amp;AA$1,Data!$1:$1,0)-1)))</f>
        <v/>
      </c>
      <c r="AB90" s="232" t="str">
        <f ca="1">IF(ISERROR(OFFSET(Data!$A$1,MATCH($A90,Data!$CG:$CG,0)-1,MATCH($B90&amp;"/"&amp;AB$1,Data!$1:$1,0)-1))=TRUE,"",IF(OFFSET(Data!$A$1,MATCH($A90,Data!$CG:$CG,0)-1,MATCH($B90&amp;"/"&amp;AB$1,Data!$1:$1,0)-1)=0,"",OFFSET(Data!$A$1,MATCH($A90,Data!$CG:$CG,0)-1,MATCH($B90&amp;"/"&amp;AB$1,Data!$1:$1,0)-1)))</f>
        <v/>
      </c>
      <c r="AC90" s="232" t="str">
        <f ca="1">IF(ISERROR(OFFSET(Data!$A$1,MATCH($A90,Data!$CG:$CG,0)-1,MATCH($B90&amp;"/"&amp;AC$1,Data!$1:$1,0)-1))=TRUE,"",IF(OFFSET(Data!$A$1,MATCH($A90,Data!$CG:$CG,0)-1,MATCH($B90&amp;"/"&amp;AC$1,Data!$1:$1,0)-1)=0,"",OFFSET(Data!$A$1,MATCH($A90,Data!$CG:$CG,0)-1,MATCH($B90&amp;"/"&amp;AC$1,Data!$1:$1,0)-1)))</f>
        <v/>
      </c>
    </row>
    <row r="91" spans="1:29" s="227" customFormat="1" x14ac:dyDescent="0.25">
      <c r="A91" s="227" t="s">
        <v>76</v>
      </c>
      <c r="B91" s="227" t="s">
        <v>23</v>
      </c>
      <c r="C91" s="227" t="str">
        <f ca="1">IF(ISERROR(OFFSET(Data!$A$1,MATCH($A91,Data!$CG:$CG,0)-1,MATCH($B91&amp;"/"&amp;C$1,Data!$1:$1,0)-1))=TRUE,"",IF(OFFSET(Data!$A$1,MATCH($A91,Data!$CG:$CG,0)-1,MATCH($B91&amp;"/"&amp;C$1,Data!$1:$1,0)-1)=0,"",OFFSET(Data!$A$1,MATCH($A91,Data!$CG:$CG,0)-1,MATCH($B91&amp;"/"&amp;C$1,Data!$1:$1,0)-1)))</f>
        <v/>
      </c>
      <c r="D91" s="227" t="str">
        <f ca="1">IF(ISERROR(OFFSET(Data!$A$1,MATCH($A91,Data!$CG:$CG,0)-1,MATCH($B91&amp;"/"&amp;D$1,Data!$1:$1,0)-1))=TRUE,"",IF(OFFSET(Data!$A$1,MATCH($A91,Data!$CG:$CG,0)-1,MATCH($B91&amp;"/"&amp;D$1,Data!$1:$1,0)-1)=0,"",OFFSET(Data!$A$1,MATCH($A91,Data!$CG:$CG,0)-1,MATCH($B91&amp;"/"&amp;D$1,Data!$1:$1,0)-1)))</f>
        <v/>
      </c>
      <c r="E91" s="227" t="str">
        <f ca="1">IF(ISERROR(OFFSET(Data!$A$1,MATCH($A91,Data!$CG:$CG,0)-1,MATCH($B91&amp;"/"&amp;E$1,Data!$1:$1,0)-1))=TRUE,"",IF(OFFSET(Data!$A$1,MATCH($A91,Data!$CG:$CG,0)-1,MATCH($B91&amp;"/"&amp;E$1,Data!$1:$1,0)-1)=0,"",OFFSET(Data!$A$1,MATCH($A91,Data!$CG:$CG,0)-1,MATCH($B91&amp;"/"&amp;E$1,Data!$1:$1,0)-1)))</f>
        <v/>
      </c>
      <c r="F91" s="227" t="str">
        <f ca="1">IF(ISERROR(OFFSET(Data!$A$1,MATCH($A91,Data!$CG:$CG,0)-1,MATCH($B91&amp;"/"&amp;F$1,Data!$1:$1,0)-1))=TRUE,"",IF(OFFSET(Data!$A$1,MATCH($A91,Data!$CG:$CG,0)-1,MATCH($B91&amp;"/"&amp;F$1,Data!$1:$1,0)-1)=0,"",OFFSET(Data!$A$1,MATCH($A91,Data!$CG:$CG,0)-1,MATCH($B91&amp;"/"&amp;F$1,Data!$1:$1,0)-1)))</f>
        <v/>
      </c>
      <c r="G91" s="227" t="str">
        <f ca="1">IF(ISERROR(OFFSET(Data!$A$1,MATCH($A91,Data!$CG:$CG,0)-1,MATCH($B91&amp;"/"&amp;G$1,Data!$1:$1,0)-1))=TRUE,"",IF(OFFSET(Data!$A$1,MATCH($A91,Data!$CG:$CG,0)-1,MATCH($B91&amp;"/"&amp;G$1,Data!$1:$1,0)-1)=0,"",OFFSET(Data!$A$1,MATCH($A91,Data!$CG:$CG,0)-1,MATCH($B91&amp;"/"&amp;G$1,Data!$1:$1,0)-1)))</f>
        <v/>
      </c>
      <c r="H91" s="227" t="str">
        <f ca="1">IF(ISERROR(OFFSET(Data!$A$1,MATCH($A91,Data!$CG:$CG,0)-1,MATCH($B91&amp;"/"&amp;H$1,Data!$1:$1,0)-1))=TRUE,"",IF(OFFSET(Data!$A$1,MATCH($A91,Data!$CG:$CG,0)-1,MATCH($B91&amp;"/"&amp;H$1,Data!$1:$1,0)-1)=0,"",OFFSET(Data!$A$1,MATCH($A91,Data!$CG:$CG,0)-1,MATCH($B91&amp;"/"&amp;H$1,Data!$1:$1,0)-1)))</f>
        <v/>
      </c>
      <c r="I91" s="227" t="str">
        <f ca="1">IF(ISERROR(OFFSET(Data!$A$1,MATCH($A91,Data!$CG:$CG,0)-1,MATCH($B91&amp;"/"&amp;I$1,Data!$1:$1,0)-1))=TRUE,"",IF(OFFSET(Data!$A$1,MATCH($A91,Data!$CG:$CG,0)-1,MATCH($B91&amp;"/"&amp;I$1,Data!$1:$1,0)-1)=0,"",OFFSET(Data!$A$1,MATCH($A91,Data!$CG:$CG,0)-1,MATCH($B91&amp;"/"&amp;I$1,Data!$1:$1,0)-1)))</f>
        <v/>
      </c>
      <c r="J91" s="227" t="str">
        <f ca="1">IF(ISERROR(OFFSET(Data!$A$1,MATCH($A91,Data!$CG:$CG,0)-1,MATCH($B91&amp;"/"&amp;J$1,Data!$1:$1,0)-1))=TRUE,"",IF(OFFSET(Data!$A$1,MATCH($A91,Data!$CG:$CG,0)-1,MATCH($B91&amp;"/"&amp;J$1,Data!$1:$1,0)-1)=0,"",OFFSET(Data!$A$1,MATCH($A91,Data!$CG:$CG,0)-1,MATCH($B91&amp;"/"&amp;J$1,Data!$1:$1,0)-1)))</f>
        <v/>
      </c>
      <c r="K91" s="227" t="str">
        <f ca="1">IF(ISERROR(OFFSET(Data!$A$1,MATCH($A91,Data!$CG:$CG,0)-1,MATCH($B91&amp;"/"&amp;K$1,Data!$1:$1,0)-1))=TRUE,"",IF(OFFSET(Data!$A$1,MATCH($A91,Data!$CG:$CG,0)-1,MATCH($B91&amp;"/"&amp;K$1,Data!$1:$1,0)-1)=0,"",OFFSET(Data!$A$1,MATCH($A91,Data!$CG:$CG,0)-1,MATCH($B91&amp;"/"&amp;K$1,Data!$1:$1,0)-1)))</f>
        <v/>
      </c>
      <c r="L91" s="227" t="str">
        <f ca="1">IF(ISERROR(OFFSET(Data!$A$1,MATCH($A91,Data!$CG:$CG,0)-1,MATCH($B91&amp;"/"&amp;L$1,Data!$1:$1,0)-1))=TRUE,"",IF(OFFSET(Data!$A$1,MATCH($A91,Data!$CG:$CG,0)-1,MATCH($B91&amp;"/"&amp;L$1,Data!$1:$1,0)-1)=0,"",OFFSET(Data!$A$1,MATCH($A91,Data!$CG:$CG,0)-1,MATCH($B91&amp;"/"&amp;L$1,Data!$1:$1,0)-1)))</f>
        <v/>
      </c>
      <c r="M91" s="227" t="str">
        <f ca="1">IF(ISERROR(OFFSET(Data!$A$1,MATCH($A91,Data!$CG:$CG,0)-1,MATCH($B91&amp;"/"&amp;M$1,Data!$1:$1,0)-1))=TRUE,"",IF(OFFSET(Data!$A$1,MATCH($A91,Data!$CG:$CG,0)-1,MATCH($B91&amp;"/"&amp;M$1,Data!$1:$1,0)-1)=0,"",OFFSET(Data!$A$1,MATCH($A91,Data!$CG:$CG,0)-1,MATCH($B91&amp;"/"&amp;M$1,Data!$1:$1,0)-1)))</f>
        <v/>
      </c>
      <c r="N91" s="227" t="str">
        <f ca="1">IF(ISERROR(OFFSET(Data!$A$1,MATCH($A91,Data!$CG:$CG,0)-1,MATCH($B91&amp;"/"&amp;N$1,Data!$1:$1,0)-1))=TRUE,"",IF(OFFSET(Data!$A$1,MATCH($A91,Data!$CG:$CG,0)-1,MATCH($B91&amp;"/"&amp;N$1,Data!$1:$1,0)-1)=0,"",OFFSET(Data!$A$1,MATCH($A91,Data!$CG:$CG,0)-1,MATCH($B91&amp;"/"&amp;N$1,Data!$1:$1,0)-1)))</f>
        <v/>
      </c>
      <c r="O91" s="227" t="str">
        <f ca="1">IF(ISERROR(OFFSET(Data!$A$1,MATCH($A91,Data!$CG:$CG,0)-1,MATCH($B91&amp;"/"&amp;O$1,Data!$1:$1,0)-1))=TRUE,"",IF(OFFSET(Data!$A$1,MATCH($A91,Data!$CG:$CG,0)-1,MATCH($B91&amp;"/"&amp;O$1,Data!$1:$1,0)-1)=0,"",OFFSET(Data!$A$1,MATCH($A91,Data!$CG:$CG,0)-1,MATCH($B91&amp;"/"&amp;O$1,Data!$1:$1,0)-1)))</f>
        <v/>
      </c>
      <c r="P91" s="227" t="str">
        <f ca="1">IF(ISERROR(OFFSET(Data!$A$1,MATCH($A91,Data!$CG:$CG,0)-1,MATCH($B91&amp;"/"&amp;P$1,Data!$1:$1,0)-1))=TRUE,"",IF(OFFSET(Data!$A$1,MATCH($A91,Data!$CG:$CG,0)-1,MATCH($B91&amp;"/"&amp;P$1,Data!$1:$1,0)-1)=0,"",OFFSET(Data!$A$1,MATCH($A91,Data!$CG:$CG,0)-1,MATCH($B91&amp;"/"&amp;P$1,Data!$1:$1,0)-1)))</f>
        <v/>
      </c>
      <c r="Q91" s="227" t="str">
        <f ca="1">IF(ISERROR(OFFSET(Data!$A$1,MATCH($A91,Data!$CG:$CG,0)-1,MATCH($B91&amp;"/"&amp;Q$1,Data!$1:$1,0)-1))=TRUE,"",IF(OFFSET(Data!$A$1,MATCH($A91,Data!$CG:$CG,0)-1,MATCH($B91&amp;"/"&amp;Q$1,Data!$1:$1,0)-1)=0,"",OFFSET(Data!$A$1,MATCH($A91,Data!$CG:$CG,0)-1,MATCH($B91&amp;"/"&amp;Q$1,Data!$1:$1,0)-1)))</f>
        <v/>
      </c>
      <c r="R91" s="227" t="str">
        <f ca="1">IF(ISERROR(OFFSET(Data!$A$1,MATCH($A91,Data!$CG:$CG,0)-1,MATCH($B91&amp;"/"&amp;R$1,Data!$1:$1,0)-1))=TRUE,"",IF(OFFSET(Data!$A$1,MATCH($A91,Data!$CG:$CG,0)-1,MATCH($B91&amp;"/"&amp;R$1,Data!$1:$1,0)-1)=0,"",OFFSET(Data!$A$1,MATCH($A91,Data!$CG:$CG,0)-1,MATCH($B91&amp;"/"&amp;R$1,Data!$1:$1,0)-1)))</f>
        <v/>
      </c>
      <c r="S91" s="227" t="str">
        <f ca="1">IF(ISERROR(OFFSET(Data!$A$1,MATCH($A91,Data!$CG:$CG,0)-1,MATCH($B91&amp;"/"&amp;S$1,Data!$1:$1,0)-1))=TRUE,"",IF(OFFSET(Data!$A$1,MATCH($A91,Data!$CG:$CG,0)-1,MATCH($B91&amp;"/"&amp;S$1,Data!$1:$1,0)-1)=0,"",OFFSET(Data!$A$1,MATCH($A91,Data!$CG:$CG,0)-1,MATCH($B91&amp;"/"&amp;S$1,Data!$1:$1,0)-1)))</f>
        <v/>
      </c>
      <c r="T91" s="227" t="str">
        <f ca="1">IF(ISERROR(OFFSET(Data!$A$1,MATCH($A91,Data!$CG:$CG,0)-1,MATCH($B91&amp;"/"&amp;T$1,Data!$1:$1,0)-1))=TRUE,"",IF(OFFSET(Data!$A$1,MATCH($A91,Data!$CG:$CG,0)-1,MATCH($B91&amp;"/"&amp;T$1,Data!$1:$1,0)-1)=0,"",OFFSET(Data!$A$1,MATCH($A91,Data!$CG:$CG,0)-1,MATCH($B91&amp;"/"&amp;T$1,Data!$1:$1,0)-1)))</f>
        <v/>
      </c>
      <c r="U91" s="231" t="str">
        <f ca="1">IF(ISERROR(OFFSET(Data!$A$1,MATCH($A91,Data!$CG:$CG,0)-1,MATCH($B91&amp;"/"&amp;U$1,Data!$1:$1,0)-1))=TRUE,"",IF(OFFSET(Data!$A$1,MATCH($A91,Data!$CG:$CG,0)-1,MATCH($B91&amp;"/"&amp;U$1,Data!$1:$1,0)-1)=0,"",OFFSET(Data!$A$1,MATCH($A91,Data!$CG:$CG,0)-1,MATCH($B91&amp;"/"&amp;U$1,Data!$1:$1,0)-1)))</f>
        <v/>
      </c>
      <c r="V91" s="227" t="str">
        <f ca="1">IF(ISERROR(OFFSET(Data!$A$1,MATCH($A91,Data!$CG:$CG,0)-1,MATCH($B91&amp;"/"&amp;V$1,Data!$1:$1,0)-1))=TRUE,"",IF(OFFSET(Data!$A$1,MATCH($A91,Data!$CG:$CG,0)-1,MATCH($B91&amp;"/"&amp;V$1,Data!$1:$1,0)-1)=0,"",OFFSET(Data!$A$1,MATCH($A91,Data!$CG:$CG,0)-1,MATCH($B91&amp;"/"&amp;V$1,Data!$1:$1,0)-1)))</f>
        <v/>
      </c>
      <c r="W91" s="232" t="str">
        <f ca="1">IF(ISERROR(OFFSET(Data!$A$1,MATCH($A91,Data!$CG:$CG,0)-1,MATCH($B91&amp;"/"&amp;W$1,Data!$1:$1,0)-1))=TRUE,"",IF(OFFSET(Data!$A$1,MATCH($A91,Data!$CG:$CG,0)-1,MATCH($B91&amp;"/"&amp;W$1,Data!$1:$1,0)-1)=0,"",OFFSET(Data!$A$1,MATCH($A91,Data!$CG:$CG,0)-1,MATCH($B91&amp;"/"&amp;W$1,Data!$1:$1,0)-1)))</f>
        <v/>
      </c>
      <c r="X91" s="232" t="str">
        <f ca="1">IF(ISERROR(OFFSET(Data!$A$1,MATCH($A91,Data!$CG:$CG,0)-1,MATCH($B91&amp;"/"&amp;X$1,Data!$1:$1,0)-1))=TRUE,"",IF(OFFSET(Data!$A$1,MATCH($A91,Data!$CG:$CG,0)-1,MATCH($B91&amp;"/"&amp;X$1,Data!$1:$1,0)-1)=0,"",OFFSET(Data!$A$1,MATCH($A91,Data!$CG:$CG,0)-1,MATCH($B91&amp;"/"&amp;X$1,Data!$1:$1,0)-1)))</f>
        <v/>
      </c>
      <c r="Y91" s="232" t="str">
        <f ca="1">IF(ISERROR(OFFSET(Data!$A$1,MATCH($A91,Data!$CG:$CG,0)-1,MATCH($B91&amp;"/"&amp;Y$1,Data!$1:$1,0)-1))=TRUE,"",IF(OFFSET(Data!$A$1,MATCH($A91,Data!$CG:$CG,0)-1,MATCH($B91&amp;"/"&amp;Y$1,Data!$1:$1,0)-1)=0,"",OFFSET(Data!$A$1,MATCH($A91,Data!$CG:$CG,0)-1,MATCH($B91&amp;"/"&amp;Y$1,Data!$1:$1,0)-1)))</f>
        <v/>
      </c>
      <c r="Z91" s="232" t="str">
        <f ca="1">IF(ISERROR(OFFSET(Data!$A$1,MATCH($A91,Data!$CG:$CG,0)-1,MATCH($B91&amp;"/"&amp;Z$1,Data!$1:$1,0)-1))=TRUE,"",IF(OFFSET(Data!$A$1,MATCH($A91,Data!$CG:$CG,0)-1,MATCH($B91&amp;"/"&amp;Z$1,Data!$1:$1,0)-1)=0,"",OFFSET(Data!$A$1,MATCH($A91,Data!$CG:$CG,0)-1,MATCH($B91&amp;"/"&amp;Z$1,Data!$1:$1,0)-1)))</f>
        <v/>
      </c>
      <c r="AA91" s="232" t="str">
        <f ca="1">IF(ISERROR(OFFSET(Data!$A$1,MATCH($A91,Data!$CG:$CG,0)-1,MATCH($B91&amp;"/"&amp;AA$1,Data!$1:$1,0)-1))=TRUE,"",IF(OFFSET(Data!$A$1,MATCH($A91,Data!$CG:$CG,0)-1,MATCH($B91&amp;"/"&amp;AA$1,Data!$1:$1,0)-1)=0,"",OFFSET(Data!$A$1,MATCH($A91,Data!$CG:$CG,0)-1,MATCH($B91&amp;"/"&amp;AA$1,Data!$1:$1,0)-1)))</f>
        <v/>
      </c>
      <c r="AB91" s="232" t="str">
        <f ca="1">IF(ISERROR(OFFSET(Data!$A$1,MATCH($A91,Data!$CG:$CG,0)-1,MATCH($B91&amp;"/"&amp;AB$1,Data!$1:$1,0)-1))=TRUE,"",IF(OFFSET(Data!$A$1,MATCH($A91,Data!$CG:$CG,0)-1,MATCH($B91&amp;"/"&amp;AB$1,Data!$1:$1,0)-1)=0,"",OFFSET(Data!$A$1,MATCH($A91,Data!$CG:$CG,0)-1,MATCH($B91&amp;"/"&amp;AB$1,Data!$1:$1,0)-1)))</f>
        <v/>
      </c>
      <c r="AC91" s="232" t="str">
        <f ca="1">IF(ISERROR(OFFSET(Data!$A$1,MATCH($A91,Data!$CG:$CG,0)-1,MATCH($B91&amp;"/"&amp;AC$1,Data!$1:$1,0)-1))=TRUE,"",IF(OFFSET(Data!$A$1,MATCH($A91,Data!$CG:$CG,0)-1,MATCH($B91&amp;"/"&amp;AC$1,Data!$1:$1,0)-1)=0,"",OFFSET(Data!$A$1,MATCH($A91,Data!$CG:$CG,0)-1,MATCH($B91&amp;"/"&amp;AC$1,Data!$1:$1,0)-1)))</f>
        <v/>
      </c>
    </row>
    <row r="92" spans="1:29" s="227" customFormat="1" x14ac:dyDescent="0.25">
      <c r="A92" s="227" t="s">
        <v>186</v>
      </c>
      <c r="B92" s="227" t="s">
        <v>23</v>
      </c>
      <c r="C92" s="227" t="str">
        <f ca="1">IF(ISERROR(OFFSET(Data!$A$1,MATCH($A92,Data!$CG:$CG,0)-1,MATCH($B92&amp;"/"&amp;C$1,Data!$1:$1,0)-1))=TRUE,"",IF(OFFSET(Data!$A$1,MATCH($A92,Data!$CG:$CG,0)-1,MATCH($B92&amp;"/"&amp;C$1,Data!$1:$1,0)-1)=0,"",OFFSET(Data!$A$1,MATCH($A92,Data!$CG:$CG,0)-1,MATCH($B92&amp;"/"&amp;C$1,Data!$1:$1,0)-1)))</f>
        <v/>
      </c>
      <c r="D92" s="227" t="str">
        <f ca="1">IF(ISERROR(OFFSET(Data!$A$1,MATCH($A92,Data!$CG:$CG,0)-1,MATCH($B92&amp;"/"&amp;D$1,Data!$1:$1,0)-1))=TRUE,"",IF(OFFSET(Data!$A$1,MATCH($A92,Data!$CG:$CG,0)-1,MATCH($B92&amp;"/"&amp;D$1,Data!$1:$1,0)-1)=0,"",OFFSET(Data!$A$1,MATCH($A92,Data!$CG:$CG,0)-1,MATCH($B92&amp;"/"&amp;D$1,Data!$1:$1,0)-1)))</f>
        <v/>
      </c>
      <c r="E92" s="227" t="str">
        <f ca="1">IF(ISERROR(OFFSET(Data!$A$1,MATCH($A92,Data!$CG:$CG,0)-1,MATCH($B92&amp;"/"&amp;E$1,Data!$1:$1,0)-1))=TRUE,"",IF(OFFSET(Data!$A$1,MATCH($A92,Data!$CG:$CG,0)-1,MATCH($B92&amp;"/"&amp;E$1,Data!$1:$1,0)-1)=0,"",OFFSET(Data!$A$1,MATCH($A92,Data!$CG:$CG,0)-1,MATCH($B92&amp;"/"&amp;E$1,Data!$1:$1,0)-1)))</f>
        <v/>
      </c>
      <c r="F92" s="227" t="str">
        <f ca="1">IF(ISERROR(OFFSET(Data!$A$1,MATCH($A92,Data!$CG:$CG,0)-1,MATCH($B92&amp;"/"&amp;F$1,Data!$1:$1,0)-1))=TRUE,"",IF(OFFSET(Data!$A$1,MATCH($A92,Data!$CG:$CG,0)-1,MATCH($B92&amp;"/"&amp;F$1,Data!$1:$1,0)-1)=0,"",OFFSET(Data!$A$1,MATCH($A92,Data!$CG:$CG,0)-1,MATCH($B92&amp;"/"&amp;F$1,Data!$1:$1,0)-1)))</f>
        <v/>
      </c>
      <c r="G92" s="227" t="str">
        <f ca="1">IF(ISERROR(OFFSET(Data!$A$1,MATCH($A92,Data!$CG:$CG,0)-1,MATCH($B92&amp;"/"&amp;G$1,Data!$1:$1,0)-1))=TRUE,"",IF(OFFSET(Data!$A$1,MATCH($A92,Data!$CG:$CG,0)-1,MATCH($B92&amp;"/"&amp;G$1,Data!$1:$1,0)-1)=0,"",OFFSET(Data!$A$1,MATCH($A92,Data!$CG:$CG,0)-1,MATCH($B92&amp;"/"&amp;G$1,Data!$1:$1,0)-1)))</f>
        <v/>
      </c>
      <c r="H92" s="227" t="str">
        <f ca="1">IF(ISERROR(OFFSET(Data!$A$1,MATCH($A92,Data!$CG:$CG,0)-1,MATCH($B92&amp;"/"&amp;H$1,Data!$1:$1,0)-1))=TRUE,"",IF(OFFSET(Data!$A$1,MATCH($A92,Data!$CG:$CG,0)-1,MATCH($B92&amp;"/"&amp;H$1,Data!$1:$1,0)-1)=0,"",OFFSET(Data!$A$1,MATCH($A92,Data!$CG:$CG,0)-1,MATCH($B92&amp;"/"&amp;H$1,Data!$1:$1,0)-1)))</f>
        <v/>
      </c>
      <c r="I92" s="227" t="str">
        <f ca="1">IF(ISERROR(OFFSET(Data!$A$1,MATCH($A92,Data!$CG:$CG,0)-1,MATCH($B92&amp;"/"&amp;I$1,Data!$1:$1,0)-1))=TRUE,"",IF(OFFSET(Data!$A$1,MATCH($A92,Data!$CG:$CG,0)-1,MATCH($B92&amp;"/"&amp;I$1,Data!$1:$1,0)-1)=0,"",OFFSET(Data!$A$1,MATCH($A92,Data!$CG:$CG,0)-1,MATCH($B92&amp;"/"&amp;I$1,Data!$1:$1,0)-1)))</f>
        <v/>
      </c>
      <c r="J92" s="227" t="str">
        <f ca="1">IF(ISERROR(OFFSET(Data!$A$1,MATCH($A92,Data!$CG:$CG,0)-1,MATCH($B92&amp;"/"&amp;J$1,Data!$1:$1,0)-1))=TRUE,"",IF(OFFSET(Data!$A$1,MATCH($A92,Data!$CG:$CG,0)-1,MATCH($B92&amp;"/"&amp;J$1,Data!$1:$1,0)-1)=0,"",OFFSET(Data!$A$1,MATCH($A92,Data!$CG:$CG,0)-1,MATCH($B92&amp;"/"&amp;J$1,Data!$1:$1,0)-1)))</f>
        <v/>
      </c>
      <c r="K92" s="227" t="str">
        <f ca="1">IF(ISERROR(OFFSET(Data!$A$1,MATCH($A92,Data!$CG:$CG,0)-1,MATCH($B92&amp;"/"&amp;K$1,Data!$1:$1,0)-1))=TRUE,"",IF(OFFSET(Data!$A$1,MATCH($A92,Data!$CG:$CG,0)-1,MATCH($B92&amp;"/"&amp;K$1,Data!$1:$1,0)-1)=0,"",OFFSET(Data!$A$1,MATCH($A92,Data!$CG:$CG,0)-1,MATCH($B92&amp;"/"&amp;K$1,Data!$1:$1,0)-1)))</f>
        <v/>
      </c>
      <c r="L92" s="227" t="str">
        <f ca="1">IF(ISERROR(OFFSET(Data!$A$1,MATCH($A92,Data!$CG:$CG,0)-1,MATCH($B92&amp;"/"&amp;L$1,Data!$1:$1,0)-1))=TRUE,"",IF(OFFSET(Data!$A$1,MATCH($A92,Data!$CG:$CG,0)-1,MATCH($B92&amp;"/"&amp;L$1,Data!$1:$1,0)-1)=0,"",OFFSET(Data!$A$1,MATCH($A92,Data!$CG:$CG,0)-1,MATCH($B92&amp;"/"&amp;L$1,Data!$1:$1,0)-1)))</f>
        <v/>
      </c>
      <c r="M92" s="227" t="str">
        <f ca="1">IF(ISERROR(OFFSET(Data!$A$1,MATCH($A92,Data!$CG:$CG,0)-1,MATCH($B92&amp;"/"&amp;M$1,Data!$1:$1,0)-1))=TRUE,"",IF(OFFSET(Data!$A$1,MATCH($A92,Data!$CG:$CG,0)-1,MATCH($B92&amp;"/"&amp;M$1,Data!$1:$1,0)-1)=0,"",OFFSET(Data!$A$1,MATCH($A92,Data!$CG:$CG,0)-1,MATCH($B92&amp;"/"&amp;M$1,Data!$1:$1,0)-1)))</f>
        <v/>
      </c>
      <c r="N92" s="227" t="str">
        <f ca="1">IF(ISERROR(OFFSET(Data!$A$1,MATCH($A92,Data!$CG:$CG,0)-1,MATCH($B92&amp;"/"&amp;N$1,Data!$1:$1,0)-1))=TRUE,"",IF(OFFSET(Data!$A$1,MATCH($A92,Data!$CG:$CG,0)-1,MATCH($B92&amp;"/"&amp;N$1,Data!$1:$1,0)-1)=0,"",OFFSET(Data!$A$1,MATCH($A92,Data!$CG:$CG,0)-1,MATCH($B92&amp;"/"&amp;N$1,Data!$1:$1,0)-1)))</f>
        <v/>
      </c>
      <c r="O92" s="227" t="str">
        <f ca="1">IF(ISERROR(OFFSET(Data!$A$1,MATCH($A92,Data!$CG:$CG,0)-1,MATCH($B92&amp;"/"&amp;O$1,Data!$1:$1,0)-1))=TRUE,"",IF(OFFSET(Data!$A$1,MATCH($A92,Data!$CG:$CG,0)-1,MATCH($B92&amp;"/"&amp;O$1,Data!$1:$1,0)-1)=0,"",OFFSET(Data!$A$1,MATCH($A92,Data!$CG:$CG,0)-1,MATCH($B92&amp;"/"&amp;O$1,Data!$1:$1,0)-1)))</f>
        <v/>
      </c>
      <c r="P92" s="227" t="str">
        <f ca="1">IF(ISERROR(OFFSET(Data!$A$1,MATCH($A92,Data!$CG:$CG,0)-1,MATCH($B92&amp;"/"&amp;P$1,Data!$1:$1,0)-1))=TRUE,"",IF(OFFSET(Data!$A$1,MATCH($A92,Data!$CG:$CG,0)-1,MATCH($B92&amp;"/"&amp;P$1,Data!$1:$1,0)-1)=0,"",OFFSET(Data!$A$1,MATCH($A92,Data!$CG:$CG,0)-1,MATCH($B92&amp;"/"&amp;P$1,Data!$1:$1,0)-1)))</f>
        <v/>
      </c>
      <c r="Q92" s="227" t="str">
        <f ca="1">IF(ISERROR(OFFSET(Data!$A$1,MATCH($A92,Data!$CG:$CG,0)-1,MATCH($B92&amp;"/"&amp;Q$1,Data!$1:$1,0)-1))=TRUE,"",IF(OFFSET(Data!$A$1,MATCH($A92,Data!$CG:$CG,0)-1,MATCH($B92&amp;"/"&amp;Q$1,Data!$1:$1,0)-1)=0,"",OFFSET(Data!$A$1,MATCH($A92,Data!$CG:$CG,0)-1,MATCH($B92&amp;"/"&amp;Q$1,Data!$1:$1,0)-1)))</f>
        <v/>
      </c>
      <c r="R92" s="227" t="str">
        <f ca="1">IF(ISERROR(OFFSET(Data!$A$1,MATCH($A92,Data!$CG:$CG,0)-1,MATCH($B92&amp;"/"&amp;R$1,Data!$1:$1,0)-1))=TRUE,"",IF(OFFSET(Data!$A$1,MATCH($A92,Data!$CG:$CG,0)-1,MATCH($B92&amp;"/"&amp;R$1,Data!$1:$1,0)-1)=0,"",OFFSET(Data!$A$1,MATCH($A92,Data!$CG:$CG,0)-1,MATCH($B92&amp;"/"&amp;R$1,Data!$1:$1,0)-1)))</f>
        <v/>
      </c>
      <c r="S92" s="227" t="str">
        <f ca="1">IF(ISERROR(OFFSET(Data!$A$1,MATCH($A92,Data!$CG:$CG,0)-1,MATCH($B92&amp;"/"&amp;S$1,Data!$1:$1,0)-1))=TRUE,"",IF(OFFSET(Data!$A$1,MATCH($A92,Data!$CG:$CG,0)-1,MATCH($B92&amp;"/"&amp;S$1,Data!$1:$1,0)-1)=0,"",OFFSET(Data!$A$1,MATCH($A92,Data!$CG:$CG,0)-1,MATCH($B92&amp;"/"&amp;S$1,Data!$1:$1,0)-1)))</f>
        <v/>
      </c>
      <c r="T92" s="227" t="str">
        <f ca="1">IF(ISERROR(OFFSET(Data!$A$1,MATCH($A92,Data!$CG:$CG,0)-1,MATCH($B92&amp;"/"&amp;T$1,Data!$1:$1,0)-1))=TRUE,"",IF(OFFSET(Data!$A$1,MATCH($A92,Data!$CG:$CG,0)-1,MATCH($B92&amp;"/"&amp;T$1,Data!$1:$1,0)-1)=0,"",OFFSET(Data!$A$1,MATCH($A92,Data!$CG:$CG,0)-1,MATCH($B92&amp;"/"&amp;T$1,Data!$1:$1,0)-1)))</f>
        <v/>
      </c>
      <c r="U92" s="231" t="str">
        <f ca="1">IF(ISERROR(OFFSET(Data!$A$1,MATCH($A92,Data!$CG:$CG,0)-1,MATCH($B92&amp;"/"&amp;U$1,Data!$1:$1,0)-1))=TRUE,"",IF(OFFSET(Data!$A$1,MATCH($A92,Data!$CG:$CG,0)-1,MATCH($B92&amp;"/"&amp;U$1,Data!$1:$1,0)-1)=0,"",OFFSET(Data!$A$1,MATCH($A92,Data!$CG:$CG,0)-1,MATCH($B92&amp;"/"&amp;U$1,Data!$1:$1,0)-1)))</f>
        <v/>
      </c>
      <c r="V92" s="227" t="str">
        <f ca="1">IF(ISERROR(OFFSET(Data!$A$1,MATCH($A92,Data!$CG:$CG,0)-1,MATCH($B92&amp;"/"&amp;V$1,Data!$1:$1,0)-1))=TRUE,"",IF(OFFSET(Data!$A$1,MATCH($A92,Data!$CG:$CG,0)-1,MATCH($B92&amp;"/"&amp;V$1,Data!$1:$1,0)-1)=0,"",OFFSET(Data!$A$1,MATCH($A92,Data!$CG:$CG,0)-1,MATCH($B92&amp;"/"&amp;V$1,Data!$1:$1,0)-1)))</f>
        <v/>
      </c>
      <c r="W92" s="232" t="str">
        <f ca="1">IF(ISERROR(OFFSET(Data!$A$1,MATCH($A92,Data!$CG:$CG,0)-1,MATCH($B92&amp;"/"&amp;W$1,Data!$1:$1,0)-1))=TRUE,"",IF(OFFSET(Data!$A$1,MATCH($A92,Data!$CG:$CG,0)-1,MATCH($B92&amp;"/"&amp;W$1,Data!$1:$1,0)-1)=0,"",OFFSET(Data!$A$1,MATCH($A92,Data!$CG:$CG,0)-1,MATCH($B92&amp;"/"&amp;W$1,Data!$1:$1,0)-1)))</f>
        <v/>
      </c>
      <c r="X92" s="232" t="str">
        <f ca="1">IF(ISERROR(OFFSET(Data!$A$1,MATCH($A92,Data!$CG:$CG,0)-1,MATCH($B92&amp;"/"&amp;X$1,Data!$1:$1,0)-1))=TRUE,"",IF(OFFSET(Data!$A$1,MATCH($A92,Data!$CG:$CG,0)-1,MATCH($B92&amp;"/"&amp;X$1,Data!$1:$1,0)-1)=0,"",OFFSET(Data!$A$1,MATCH($A92,Data!$CG:$CG,0)-1,MATCH($B92&amp;"/"&amp;X$1,Data!$1:$1,0)-1)))</f>
        <v/>
      </c>
      <c r="Y92" s="232" t="str">
        <f ca="1">IF(ISERROR(OFFSET(Data!$A$1,MATCH($A92,Data!$CG:$CG,0)-1,MATCH($B92&amp;"/"&amp;Y$1,Data!$1:$1,0)-1))=TRUE,"",IF(OFFSET(Data!$A$1,MATCH($A92,Data!$CG:$CG,0)-1,MATCH($B92&amp;"/"&amp;Y$1,Data!$1:$1,0)-1)=0,"",OFFSET(Data!$A$1,MATCH($A92,Data!$CG:$CG,0)-1,MATCH($B92&amp;"/"&amp;Y$1,Data!$1:$1,0)-1)))</f>
        <v/>
      </c>
      <c r="Z92" s="232" t="str">
        <f ca="1">IF(ISERROR(OFFSET(Data!$A$1,MATCH($A92,Data!$CG:$CG,0)-1,MATCH($B92&amp;"/"&amp;Z$1,Data!$1:$1,0)-1))=TRUE,"",IF(OFFSET(Data!$A$1,MATCH($A92,Data!$CG:$CG,0)-1,MATCH($B92&amp;"/"&amp;Z$1,Data!$1:$1,0)-1)=0,"",OFFSET(Data!$A$1,MATCH($A92,Data!$CG:$CG,0)-1,MATCH($B92&amp;"/"&amp;Z$1,Data!$1:$1,0)-1)))</f>
        <v/>
      </c>
      <c r="AA92" s="232" t="str">
        <f ca="1">IF(ISERROR(OFFSET(Data!$A$1,MATCH($A92,Data!$CG:$CG,0)-1,MATCH($B92&amp;"/"&amp;AA$1,Data!$1:$1,0)-1))=TRUE,"",IF(OFFSET(Data!$A$1,MATCH($A92,Data!$CG:$CG,0)-1,MATCH($B92&amp;"/"&amp;AA$1,Data!$1:$1,0)-1)=0,"",OFFSET(Data!$A$1,MATCH($A92,Data!$CG:$CG,0)-1,MATCH($B92&amp;"/"&amp;AA$1,Data!$1:$1,0)-1)))</f>
        <v/>
      </c>
      <c r="AB92" s="232" t="str">
        <f ca="1">IF(ISERROR(OFFSET(Data!$A$1,MATCH($A92,Data!$CG:$CG,0)-1,MATCH($B92&amp;"/"&amp;AB$1,Data!$1:$1,0)-1))=TRUE,"",IF(OFFSET(Data!$A$1,MATCH($A92,Data!$CG:$CG,0)-1,MATCH($B92&amp;"/"&amp;AB$1,Data!$1:$1,0)-1)=0,"",OFFSET(Data!$A$1,MATCH($A92,Data!$CG:$CG,0)-1,MATCH($B92&amp;"/"&amp;AB$1,Data!$1:$1,0)-1)))</f>
        <v/>
      </c>
      <c r="AC92" s="232" t="str">
        <f ca="1">IF(ISERROR(OFFSET(Data!$A$1,MATCH($A92,Data!$CG:$CG,0)-1,MATCH($B92&amp;"/"&amp;AC$1,Data!$1:$1,0)-1))=TRUE,"",IF(OFFSET(Data!$A$1,MATCH($A92,Data!$CG:$CG,0)-1,MATCH($B92&amp;"/"&amp;AC$1,Data!$1:$1,0)-1)=0,"",OFFSET(Data!$A$1,MATCH($A92,Data!$CG:$CG,0)-1,MATCH($B92&amp;"/"&amp;AC$1,Data!$1:$1,0)-1)))</f>
        <v/>
      </c>
    </row>
    <row r="93" spans="1:29" s="227" customFormat="1" x14ac:dyDescent="0.25">
      <c r="A93" s="227" t="s">
        <v>68</v>
      </c>
      <c r="B93" s="227" t="s">
        <v>23</v>
      </c>
      <c r="C93" s="227" t="str">
        <f ca="1">IF(ISERROR(OFFSET(Data!$A$1,MATCH($A93,Data!$CG:$CG,0)-1,MATCH($B93&amp;"/"&amp;C$1,Data!$1:$1,0)-1))=TRUE,"",IF(OFFSET(Data!$A$1,MATCH($A93,Data!$CG:$CG,0)-1,MATCH($B93&amp;"/"&amp;C$1,Data!$1:$1,0)-1)=0,"",OFFSET(Data!$A$1,MATCH($A93,Data!$CG:$CG,0)-1,MATCH($B93&amp;"/"&amp;C$1,Data!$1:$1,0)-1)))</f>
        <v/>
      </c>
      <c r="D93" s="227" t="str">
        <f ca="1">IF(ISERROR(OFFSET(Data!$A$1,MATCH($A93,Data!$CG:$CG,0)-1,MATCH($B93&amp;"/"&amp;D$1,Data!$1:$1,0)-1))=TRUE,"",IF(OFFSET(Data!$A$1,MATCH($A93,Data!$CG:$CG,0)-1,MATCH($B93&amp;"/"&amp;D$1,Data!$1:$1,0)-1)=0,"",OFFSET(Data!$A$1,MATCH($A93,Data!$CG:$CG,0)-1,MATCH($B93&amp;"/"&amp;D$1,Data!$1:$1,0)-1)))</f>
        <v/>
      </c>
      <c r="E93" s="227" t="str">
        <f ca="1">IF(ISERROR(OFFSET(Data!$A$1,MATCH($A93,Data!$CG:$CG,0)-1,MATCH($B93&amp;"/"&amp;E$1,Data!$1:$1,0)-1))=TRUE,"",IF(OFFSET(Data!$A$1,MATCH($A93,Data!$CG:$CG,0)-1,MATCH($B93&amp;"/"&amp;E$1,Data!$1:$1,0)-1)=0,"",OFFSET(Data!$A$1,MATCH($A93,Data!$CG:$CG,0)-1,MATCH($B93&amp;"/"&amp;E$1,Data!$1:$1,0)-1)))</f>
        <v/>
      </c>
      <c r="F93" s="227" t="str">
        <f ca="1">IF(ISERROR(OFFSET(Data!$A$1,MATCH($A93,Data!$CG:$CG,0)-1,MATCH($B93&amp;"/"&amp;F$1,Data!$1:$1,0)-1))=TRUE,"",IF(OFFSET(Data!$A$1,MATCH($A93,Data!$CG:$CG,0)-1,MATCH($B93&amp;"/"&amp;F$1,Data!$1:$1,0)-1)=0,"",OFFSET(Data!$A$1,MATCH($A93,Data!$CG:$CG,0)-1,MATCH($B93&amp;"/"&amp;F$1,Data!$1:$1,0)-1)))</f>
        <v/>
      </c>
      <c r="G93" s="227" t="str">
        <f ca="1">IF(ISERROR(OFFSET(Data!$A$1,MATCH($A93,Data!$CG:$CG,0)-1,MATCH($B93&amp;"/"&amp;G$1,Data!$1:$1,0)-1))=TRUE,"",IF(OFFSET(Data!$A$1,MATCH($A93,Data!$CG:$CG,0)-1,MATCH($B93&amp;"/"&amp;G$1,Data!$1:$1,0)-1)=0,"",OFFSET(Data!$A$1,MATCH($A93,Data!$CG:$CG,0)-1,MATCH($B93&amp;"/"&amp;G$1,Data!$1:$1,0)-1)))</f>
        <v/>
      </c>
      <c r="H93" s="227" t="str">
        <f ca="1">IF(ISERROR(OFFSET(Data!$A$1,MATCH($A93,Data!$CG:$CG,0)-1,MATCH($B93&amp;"/"&amp;H$1,Data!$1:$1,0)-1))=TRUE,"",IF(OFFSET(Data!$A$1,MATCH($A93,Data!$CG:$CG,0)-1,MATCH($B93&amp;"/"&amp;H$1,Data!$1:$1,0)-1)=0,"",OFFSET(Data!$A$1,MATCH($A93,Data!$CG:$CG,0)-1,MATCH($B93&amp;"/"&amp;H$1,Data!$1:$1,0)-1)))</f>
        <v/>
      </c>
      <c r="I93" s="227" t="str">
        <f ca="1">IF(ISERROR(OFFSET(Data!$A$1,MATCH($A93,Data!$CG:$CG,0)-1,MATCH($B93&amp;"/"&amp;I$1,Data!$1:$1,0)-1))=TRUE,"",IF(OFFSET(Data!$A$1,MATCH($A93,Data!$CG:$CG,0)-1,MATCH($B93&amp;"/"&amp;I$1,Data!$1:$1,0)-1)=0,"",OFFSET(Data!$A$1,MATCH($A93,Data!$CG:$CG,0)-1,MATCH($B93&amp;"/"&amp;I$1,Data!$1:$1,0)-1)))</f>
        <v/>
      </c>
      <c r="J93" s="227" t="str">
        <f ca="1">IF(ISERROR(OFFSET(Data!$A$1,MATCH($A93,Data!$CG:$CG,0)-1,MATCH($B93&amp;"/"&amp;J$1,Data!$1:$1,0)-1))=TRUE,"",IF(OFFSET(Data!$A$1,MATCH($A93,Data!$CG:$CG,0)-1,MATCH($B93&amp;"/"&amp;J$1,Data!$1:$1,0)-1)=0,"",OFFSET(Data!$A$1,MATCH($A93,Data!$CG:$CG,0)-1,MATCH($B93&amp;"/"&amp;J$1,Data!$1:$1,0)-1)))</f>
        <v/>
      </c>
      <c r="K93" s="227" t="str">
        <f ca="1">IF(ISERROR(OFFSET(Data!$A$1,MATCH($A93,Data!$CG:$CG,0)-1,MATCH($B93&amp;"/"&amp;K$1,Data!$1:$1,0)-1))=TRUE,"",IF(OFFSET(Data!$A$1,MATCH($A93,Data!$CG:$CG,0)-1,MATCH($B93&amp;"/"&amp;K$1,Data!$1:$1,0)-1)=0,"",OFFSET(Data!$A$1,MATCH($A93,Data!$CG:$CG,0)-1,MATCH($B93&amp;"/"&amp;K$1,Data!$1:$1,0)-1)))</f>
        <v/>
      </c>
      <c r="L93" s="227" t="str">
        <f ca="1">IF(ISERROR(OFFSET(Data!$A$1,MATCH($A93,Data!$CG:$CG,0)-1,MATCH($B93&amp;"/"&amp;L$1,Data!$1:$1,0)-1))=TRUE,"",IF(OFFSET(Data!$A$1,MATCH($A93,Data!$CG:$CG,0)-1,MATCH($B93&amp;"/"&amp;L$1,Data!$1:$1,0)-1)=0,"",OFFSET(Data!$A$1,MATCH($A93,Data!$CG:$CG,0)-1,MATCH($B93&amp;"/"&amp;L$1,Data!$1:$1,0)-1)))</f>
        <v/>
      </c>
      <c r="M93" s="227" t="str">
        <f ca="1">IF(ISERROR(OFFSET(Data!$A$1,MATCH($A93,Data!$CG:$CG,0)-1,MATCH($B93&amp;"/"&amp;M$1,Data!$1:$1,0)-1))=TRUE,"",IF(OFFSET(Data!$A$1,MATCH($A93,Data!$CG:$CG,0)-1,MATCH($B93&amp;"/"&amp;M$1,Data!$1:$1,0)-1)=0,"",OFFSET(Data!$A$1,MATCH($A93,Data!$CG:$CG,0)-1,MATCH($B93&amp;"/"&amp;M$1,Data!$1:$1,0)-1)))</f>
        <v/>
      </c>
      <c r="N93" s="227" t="str">
        <f ca="1">IF(ISERROR(OFFSET(Data!$A$1,MATCH($A93,Data!$CG:$CG,0)-1,MATCH($B93&amp;"/"&amp;N$1,Data!$1:$1,0)-1))=TRUE,"",IF(OFFSET(Data!$A$1,MATCH($A93,Data!$CG:$CG,0)-1,MATCH($B93&amp;"/"&amp;N$1,Data!$1:$1,0)-1)=0,"",OFFSET(Data!$A$1,MATCH($A93,Data!$CG:$CG,0)-1,MATCH($B93&amp;"/"&amp;N$1,Data!$1:$1,0)-1)))</f>
        <v/>
      </c>
      <c r="O93" s="227" t="str">
        <f ca="1">IF(ISERROR(OFFSET(Data!$A$1,MATCH($A93,Data!$CG:$CG,0)-1,MATCH($B93&amp;"/"&amp;O$1,Data!$1:$1,0)-1))=TRUE,"",IF(OFFSET(Data!$A$1,MATCH($A93,Data!$CG:$CG,0)-1,MATCH($B93&amp;"/"&amp;O$1,Data!$1:$1,0)-1)=0,"",OFFSET(Data!$A$1,MATCH($A93,Data!$CG:$CG,0)-1,MATCH($B93&amp;"/"&amp;O$1,Data!$1:$1,0)-1)))</f>
        <v/>
      </c>
      <c r="P93" s="227" t="str">
        <f ca="1">IF(ISERROR(OFFSET(Data!$A$1,MATCH($A93,Data!$CG:$CG,0)-1,MATCH($B93&amp;"/"&amp;P$1,Data!$1:$1,0)-1))=TRUE,"",IF(OFFSET(Data!$A$1,MATCH($A93,Data!$CG:$CG,0)-1,MATCH($B93&amp;"/"&amp;P$1,Data!$1:$1,0)-1)=0,"",OFFSET(Data!$A$1,MATCH($A93,Data!$CG:$CG,0)-1,MATCH($B93&amp;"/"&amp;P$1,Data!$1:$1,0)-1)))</f>
        <v/>
      </c>
      <c r="Q93" s="227" t="str">
        <f ca="1">IF(ISERROR(OFFSET(Data!$A$1,MATCH($A93,Data!$CG:$CG,0)-1,MATCH($B93&amp;"/"&amp;Q$1,Data!$1:$1,0)-1))=TRUE,"",IF(OFFSET(Data!$A$1,MATCH($A93,Data!$CG:$CG,0)-1,MATCH($B93&amp;"/"&amp;Q$1,Data!$1:$1,0)-1)=0,"",OFFSET(Data!$A$1,MATCH($A93,Data!$CG:$CG,0)-1,MATCH($B93&amp;"/"&amp;Q$1,Data!$1:$1,0)-1)))</f>
        <v/>
      </c>
      <c r="R93" s="227" t="str">
        <f ca="1">IF(ISERROR(OFFSET(Data!$A$1,MATCH($A93,Data!$CG:$CG,0)-1,MATCH($B93&amp;"/"&amp;R$1,Data!$1:$1,0)-1))=TRUE,"",IF(OFFSET(Data!$A$1,MATCH($A93,Data!$CG:$CG,0)-1,MATCH($B93&amp;"/"&amp;R$1,Data!$1:$1,0)-1)=0,"",OFFSET(Data!$A$1,MATCH($A93,Data!$CG:$CG,0)-1,MATCH($B93&amp;"/"&amp;R$1,Data!$1:$1,0)-1)))</f>
        <v/>
      </c>
      <c r="S93" s="227" t="str">
        <f ca="1">IF(ISERROR(OFFSET(Data!$A$1,MATCH($A93,Data!$CG:$CG,0)-1,MATCH($B93&amp;"/"&amp;S$1,Data!$1:$1,0)-1))=TRUE,"",IF(OFFSET(Data!$A$1,MATCH($A93,Data!$CG:$CG,0)-1,MATCH($B93&amp;"/"&amp;S$1,Data!$1:$1,0)-1)=0,"",OFFSET(Data!$A$1,MATCH($A93,Data!$CG:$CG,0)-1,MATCH($B93&amp;"/"&amp;S$1,Data!$1:$1,0)-1)))</f>
        <v/>
      </c>
      <c r="T93" s="227" t="str">
        <f ca="1">IF(ISERROR(OFFSET(Data!$A$1,MATCH($A93,Data!$CG:$CG,0)-1,MATCH($B93&amp;"/"&amp;T$1,Data!$1:$1,0)-1))=TRUE,"",IF(OFFSET(Data!$A$1,MATCH($A93,Data!$CG:$CG,0)-1,MATCH($B93&amp;"/"&amp;T$1,Data!$1:$1,0)-1)=0,"",OFFSET(Data!$A$1,MATCH($A93,Data!$CG:$CG,0)-1,MATCH($B93&amp;"/"&amp;T$1,Data!$1:$1,0)-1)))</f>
        <v/>
      </c>
      <c r="U93" s="231" t="str">
        <f ca="1">IF(ISERROR(OFFSET(Data!$A$1,MATCH($A93,Data!$CG:$CG,0)-1,MATCH($B93&amp;"/"&amp;U$1,Data!$1:$1,0)-1))=TRUE,"",IF(OFFSET(Data!$A$1,MATCH($A93,Data!$CG:$CG,0)-1,MATCH($B93&amp;"/"&amp;U$1,Data!$1:$1,0)-1)=0,"",OFFSET(Data!$A$1,MATCH($A93,Data!$CG:$CG,0)-1,MATCH($B93&amp;"/"&amp;U$1,Data!$1:$1,0)-1)))</f>
        <v/>
      </c>
      <c r="V93" s="227" t="str">
        <f ca="1">IF(ISERROR(OFFSET(Data!$A$1,MATCH($A93,Data!$CG:$CG,0)-1,MATCH($B93&amp;"/"&amp;V$1,Data!$1:$1,0)-1))=TRUE,"",IF(OFFSET(Data!$A$1,MATCH($A93,Data!$CG:$CG,0)-1,MATCH($B93&amp;"/"&amp;V$1,Data!$1:$1,0)-1)=0,"",OFFSET(Data!$A$1,MATCH($A93,Data!$CG:$CG,0)-1,MATCH($B93&amp;"/"&amp;V$1,Data!$1:$1,0)-1)))</f>
        <v/>
      </c>
      <c r="W93" s="232" t="str">
        <f ca="1">IF(ISERROR(OFFSET(Data!$A$1,MATCH($A93,Data!$CG:$CG,0)-1,MATCH($B93&amp;"/"&amp;W$1,Data!$1:$1,0)-1))=TRUE,"",IF(OFFSET(Data!$A$1,MATCH($A93,Data!$CG:$CG,0)-1,MATCH($B93&amp;"/"&amp;W$1,Data!$1:$1,0)-1)=0,"",OFFSET(Data!$A$1,MATCH($A93,Data!$CG:$CG,0)-1,MATCH($B93&amp;"/"&amp;W$1,Data!$1:$1,0)-1)))</f>
        <v/>
      </c>
      <c r="X93" s="232" t="str">
        <f ca="1">IF(ISERROR(OFFSET(Data!$A$1,MATCH($A93,Data!$CG:$CG,0)-1,MATCH($B93&amp;"/"&amp;X$1,Data!$1:$1,0)-1))=TRUE,"",IF(OFFSET(Data!$A$1,MATCH($A93,Data!$CG:$CG,0)-1,MATCH($B93&amp;"/"&amp;X$1,Data!$1:$1,0)-1)=0,"",OFFSET(Data!$A$1,MATCH($A93,Data!$CG:$CG,0)-1,MATCH($B93&amp;"/"&amp;X$1,Data!$1:$1,0)-1)))</f>
        <v/>
      </c>
      <c r="Y93" s="232" t="str">
        <f ca="1">IF(ISERROR(OFFSET(Data!$A$1,MATCH($A93,Data!$CG:$CG,0)-1,MATCH($B93&amp;"/"&amp;Y$1,Data!$1:$1,0)-1))=TRUE,"",IF(OFFSET(Data!$A$1,MATCH($A93,Data!$CG:$CG,0)-1,MATCH($B93&amp;"/"&amp;Y$1,Data!$1:$1,0)-1)=0,"",OFFSET(Data!$A$1,MATCH($A93,Data!$CG:$CG,0)-1,MATCH($B93&amp;"/"&amp;Y$1,Data!$1:$1,0)-1)))</f>
        <v/>
      </c>
      <c r="Z93" s="232" t="str">
        <f ca="1">IF(ISERROR(OFFSET(Data!$A$1,MATCH($A93,Data!$CG:$CG,0)-1,MATCH($B93&amp;"/"&amp;Z$1,Data!$1:$1,0)-1))=TRUE,"",IF(OFFSET(Data!$A$1,MATCH($A93,Data!$CG:$CG,0)-1,MATCH($B93&amp;"/"&amp;Z$1,Data!$1:$1,0)-1)=0,"",OFFSET(Data!$A$1,MATCH($A93,Data!$CG:$CG,0)-1,MATCH($B93&amp;"/"&amp;Z$1,Data!$1:$1,0)-1)))</f>
        <v/>
      </c>
      <c r="AA93" s="232" t="str">
        <f ca="1">IF(ISERROR(OFFSET(Data!$A$1,MATCH($A93,Data!$CG:$CG,0)-1,MATCH($B93&amp;"/"&amp;AA$1,Data!$1:$1,0)-1))=TRUE,"",IF(OFFSET(Data!$A$1,MATCH($A93,Data!$CG:$CG,0)-1,MATCH($B93&amp;"/"&amp;AA$1,Data!$1:$1,0)-1)=0,"",OFFSET(Data!$A$1,MATCH($A93,Data!$CG:$CG,0)-1,MATCH($B93&amp;"/"&amp;AA$1,Data!$1:$1,0)-1)))</f>
        <v/>
      </c>
      <c r="AB93" s="232" t="str">
        <f ca="1">IF(ISERROR(OFFSET(Data!$A$1,MATCH($A93,Data!$CG:$CG,0)-1,MATCH($B93&amp;"/"&amp;AB$1,Data!$1:$1,0)-1))=TRUE,"",IF(OFFSET(Data!$A$1,MATCH($A93,Data!$CG:$CG,0)-1,MATCH($B93&amp;"/"&amp;AB$1,Data!$1:$1,0)-1)=0,"",OFFSET(Data!$A$1,MATCH($A93,Data!$CG:$CG,0)-1,MATCH($B93&amp;"/"&amp;AB$1,Data!$1:$1,0)-1)))</f>
        <v/>
      </c>
      <c r="AC93" s="232" t="str">
        <f ca="1">IF(ISERROR(OFFSET(Data!$A$1,MATCH($A93,Data!$CG:$CG,0)-1,MATCH($B93&amp;"/"&amp;AC$1,Data!$1:$1,0)-1))=TRUE,"",IF(OFFSET(Data!$A$1,MATCH($A93,Data!$CG:$CG,0)-1,MATCH($B93&amp;"/"&amp;AC$1,Data!$1:$1,0)-1)=0,"",OFFSET(Data!$A$1,MATCH($A93,Data!$CG:$CG,0)-1,MATCH($B93&amp;"/"&amp;AC$1,Data!$1:$1,0)-1)))</f>
        <v/>
      </c>
    </row>
    <row r="94" spans="1:29" s="227" customFormat="1" x14ac:dyDescent="0.25">
      <c r="A94" s="227" t="s">
        <v>141</v>
      </c>
      <c r="B94" s="227" t="s">
        <v>23</v>
      </c>
      <c r="C94" s="227" t="str">
        <f ca="1">IF(ISERROR(OFFSET(Data!$A$1,MATCH($A94,Data!$CG:$CG,0)-1,MATCH($B94&amp;"/"&amp;C$1,Data!$1:$1,0)-1))=TRUE,"",IF(OFFSET(Data!$A$1,MATCH($A94,Data!$CG:$CG,0)-1,MATCH($B94&amp;"/"&amp;C$1,Data!$1:$1,0)-1)=0,"",OFFSET(Data!$A$1,MATCH($A94,Data!$CG:$CG,0)-1,MATCH($B94&amp;"/"&amp;C$1,Data!$1:$1,0)-1)))</f>
        <v/>
      </c>
      <c r="D94" s="227" t="str">
        <f ca="1">IF(ISERROR(OFFSET(Data!$A$1,MATCH($A94,Data!$CG:$CG,0)-1,MATCH($B94&amp;"/"&amp;D$1,Data!$1:$1,0)-1))=TRUE,"",IF(OFFSET(Data!$A$1,MATCH($A94,Data!$CG:$CG,0)-1,MATCH($B94&amp;"/"&amp;D$1,Data!$1:$1,0)-1)=0,"",OFFSET(Data!$A$1,MATCH($A94,Data!$CG:$CG,0)-1,MATCH($B94&amp;"/"&amp;D$1,Data!$1:$1,0)-1)))</f>
        <v/>
      </c>
      <c r="E94" s="227" t="str">
        <f ca="1">IF(ISERROR(OFFSET(Data!$A$1,MATCH($A94,Data!$CG:$CG,0)-1,MATCH($B94&amp;"/"&amp;E$1,Data!$1:$1,0)-1))=TRUE,"",IF(OFFSET(Data!$A$1,MATCH($A94,Data!$CG:$CG,0)-1,MATCH($B94&amp;"/"&amp;E$1,Data!$1:$1,0)-1)=0,"",OFFSET(Data!$A$1,MATCH($A94,Data!$CG:$CG,0)-1,MATCH($B94&amp;"/"&amp;E$1,Data!$1:$1,0)-1)))</f>
        <v/>
      </c>
      <c r="F94" s="227" t="str">
        <f ca="1">IF(ISERROR(OFFSET(Data!$A$1,MATCH($A94,Data!$CG:$CG,0)-1,MATCH($B94&amp;"/"&amp;F$1,Data!$1:$1,0)-1))=TRUE,"",IF(OFFSET(Data!$A$1,MATCH($A94,Data!$CG:$CG,0)-1,MATCH($B94&amp;"/"&amp;F$1,Data!$1:$1,0)-1)=0,"",OFFSET(Data!$A$1,MATCH($A94,Data!$CG:$CG,0)-1,MATCH($B94&amp;"/"&amp;F$1,Data!$1:$1,0)-1)))</f>
        <v/>
      </c>
      <c r="G94" s="227" t="str">
        <f ca="1">IF(ISERROR(OFFSET(Data!$A$1,MATCH($A94,Data!$CG:$CG,0)-1,MATCH($B94&amp;"/"&amp;G$1,Data!$1:$1,0)-1))=TRUE,"",IF(OFFSET(Data!$A$1,MATCH($A94,Data!$CG:$CG,0)-1,MATCH($B94&amp;"/"&amp;G$1,Data!$1:$1,0)-1)=0,"",OFFSET(Data!$A$1,MATCH($A94,Data!$CG:$CG,0)-1,MATCH($B94&amp;"/"&amp;G$1,Data!$1:$1,0)-1)))</f>
        <v/>
      </c>
      <c r="H94" s="227" t="str">
        <f ca="1">IF(ISERROR(OFFSET(Data!$A$1,MATCH($A94,Data!$CG:$CG,0)-1,MATCH($B94&amp;"/"&amp;H$1,Data!$1:$1,0)-1))=TRUE,"",IF(OFFSET(Data!$A$1,MATCH($A94,Data!$CG:$CG,0)-1,MATCH($B94&amp;"/"&amp;H$1,Data!$1:$1,0)-1)=0,"",OFFSET(Data!$A$1,MATCH($A94,Data!$CG:$CG,0)-1,MATCH($B94&amp;"/"&amp;H$1,Data!$1:$1,0)-1)))</f>
        <v/>
      </c>
      <c r="I94" s="227" t="str">
        <f ca="1">IF(ISERROR(OFFSET(Data!$A$1,MATCH($A94,Data!$CG:$CG,0)-1,MATCH($B94&amp;"/"&amp;I$1,Data!$1:$1,0)-1))=TRUE,"",IF(OFFSET(Data!$A$1,MATCH($A94,Data!$CG:$CG,0)-1,MATCH($B94&amp;"/"&amp;I$1,Data!$1:$1,0)-1)=0,"",OFFSET(Data!$A$1,MATCH($A94,Data!$CG:$CG,0)-1,MATCH($B94&amp;"/"&amp;I$1,Data!$1:$1,0)-1)))</f>
        <v/>
      </c>
      <c r="J94" s="227" t="str">
        <f ca="1">IF(ISERROR(OFFSET(Data!$A$1,MATCH($A94,Data!$CG:$CG,0)-1,MATCH($B94&amp;"/"&amp;J$1,Data!$1:$1,0)-1))=TRUE,"",IF(OFFSET(Data!$A$1,MATCH($A94,Data!$CG:$CG,0)-1,MATCH($B94&amp;"/"&amp;J$1,Data!$1:$1,0)-1)=0,"",OFFSET(Data!$A$1,MATCH($A94,Data!$CG:$CG,0)-1,MATCH($B94&amp;"/"&amp;J$1,Data!$1:$1,0)-1)))</f>
        <v/>
      </c>
      <c r="K94" s="227" t="str">
        <f ca="1">IF(ISERROR(OFFSET(Data!$A$1,MATCH($A94,Data!$CG:$CG,0)-1,MATCH($B94&amp;"/"&amp;K$1,Data!$1:$1,0)-1))=TRUE,"",IF(OFFSET(Data!$A$1,MATCH($A94,Data!$CG:$CG,0)-1,MATCH($B94&amp;"/"&amp;K$1,Data!$1:$1,0)-1)=0,"",OFFSET(Data!$A$1,MATCH($A94,Data!$CG:$CG,0)-1,MATCH($B94&amp;"/"&amp;K$1,Data!$1:$1,0)-1)))</f>
        <v/>
      </c>
      <c r="L94" s="227" t="str">
        <f ca="1">IF(ISERROR(OFFSET(Data!$A$1,MATCH($A94,Data!$CG:$CG,0)-1,MATCH($B94&amp;"/"&amp;L$1,Data!$1:$1,0)-1))=TRUE,"",IF(OFFSET(Data!$A$1,MATCH($A94,Data!$CG:$CG,0)-1,MATCH($B94&amp;"/"&amp;L$1,Data!$1:$1,0)-1)=0,"",OFFSET(Data!$A$1,MATCH($A94,Data!$CG:$CG,0)-1,MATCH($B94&amp;"/"&amp;L$1,Data!$1:$1,0)-1)))</f>
        <v/>
      </c>
      <c r="M94" s="227" t="str">
        <f ca="1">IF(ISERROR(OFFSET(Data!$A$1,MATCH($A94,Data!$CG:$CG,0)-1,MATCH($B94&amp;"/"&amp;M$1,Data!$1:$1,0)-1))=TRUE,"",IF(OFFSET(Data!$A$1,MATCH($A94,Data!$CG:$CG,0)-1,MATCH($B94&amp;"/"&amp;M$1,Data!$1:$1,0)-1)=0,"",OFFSET(Data!$A$1,MATCH($A94,Data!$CG:$CG,0)-1,MATCH($B94&amp;"/"&amp;M$1,Data!$1:$1,0)-1)))</f>
        <v/>
      </c>
      <c r="N94" s="227" t="str">
        <f ca="1">IF(ISERROR(OFFSET(Data!$A$1,MATCH($A94,Data!$CG:$CG,0)-1,MATCH($B94&amp;"/"&amp;N$1,Data!$1:$1,0)-1))=TRUE,"",IF(OFFSET(Data!$A$1,MATCH($A94,Data!$CG:$CG,0)-1,MATCH($B94&amp;"/"&amp;N$1,Data!$1:$1,0)-1)=0,"",OFFSET(Data!$A$1,MATCH($A94,Data!$CG:$CG,0)-1,MATCH($B94&amp;"/"&amp;N$1,Data!$1:$1,0)-1)))</f>
        <v/>
      </c>
      <c r="O94" s="227" t="str">
        <f ca="1">IF(ISERROR(OFFSET(Data!$A$1,MATCH($A94,Data!$CG:$CG,0)-1,MATCH($B94&amp;"/"&amp;O$1,Data!$1:$1,0)-1))=TRUE,"",IF(OFFSET(Data!$A$1,MATCH($A94,Data!$CG:$CG,0)-1,MATCH($B94&amp;"/"&amp;O$1,Data!$1:$1,0)-1)=0,"",OFFSET(Data!$A$1,MATCH($A94,Data!$CG:$CG,0)-1,MATCH($B94&amp;"/"&amp;O$1,Data!$1:$1,0)-1)))</f>
        <v/>
      </c>
      <c r="P94" s="227" t="str">
        <f ca="1">IF(ISERROR(OFFSET(Data!$A$1,MATCH($A94,Data!$CG:$CG,0)-1,MATCH($B94&amp;"/"&amp;P$1,Data!$1:$1,0)-1))=TRUE,"",IF(OFFSET(Data!$A$1,MATCH($A94,Data!$CG:$CG,0)-1,MATCH($B94&amp;"/"&amp;P$1,Data!$1:$1,0)-1)=0,"",OFFSET(Data!$A$1,MATCH($A94,Data!$CG:$CG,0)-1,MATCH($B94&amp;"/"&amp;P$1,Data!$1:$1,0)-1)))</f>
        <v/>
      </c>
      <c r="Q94" s="227" t="str">
        <f ca="1">IF(ISERROR(OFFSET(Data!$A$1,MATCH($A94,Data!$CG:$CG,0)-1,MATCH($B94&amp;"/"&amp;Q$1,Data!$1:$1,0)-1))=TRUE,"",IF(OFFSET(Data!$A$1,MATCH($A94,Data!$CG:$CG,0)-1,MATCH($B94&amp;"/"&amp;Q$1,Data!$1:$1,0)-1)=0,"",OFFSET(Data!$A$1,MATCH($A94,Data!$CG:$CG,0)-1,MATCH($B94&amp;"/"&amp;Q$1,Data!$1:$1,0)-1)))</f>
        <v/>
      </c>
      <c r="R94" s="227" t="str">
        <f ca="1">IF(ISERROR(OFFSET(Data!$A$1,MATCH($A94,Data!$CG:$CG,0)-1,MATCH($B94&amp;"/"&amp;R$1,Data!$1:$1,0)-1))=TRUE,"",IF(OFFSET(Data!$A$1,MATCH($A94,Data!$CG:$CG,0)-1,MATCH($B94&amp;"/"&amp;R$1,Data!$1:$1,0)-1)=0,"",OFFSET(Data!$A$1,MATCH($A94,Data!$CG:$CG,0)-1,MATCH($B94&amp;"/"&amp;R$1,Data!$1:$1,0)-1)))</f>
        <v/>
      </c>
      <c r="S94" s="227" t="str">
        <f ca="1">IF(ISERROR(OFFSET(Data!$A$1,MATCH($A94,Data!$CG:$CG,0)-1,MATCH($B94&amp;"/"&amp;S$1,Data!$1:$1,0)-1))=TRUE,"",IF(OFFSET(Data!$A$1,MATCH($A94,Data!$CG:$CG,0)-1,MATCH($B94&amp;"/"&amp;S$1,Data!$1:$1,0)-1)=0,"",OFFSET(Data!$A$1,MATCH($A94,Data!$CG:$CG,0)-1,MATCH($B94&amp;"/"&amp;S$1,Data!$1:$1,0)-1)))</f>
        <v/>
      </c>
      <c r="T94" s="227" t="str">
        <f ca="1">IF(ISERROR(OFFSET(Data!$A$1,MATCH($A94,Data!$CG:$CG,0)-1,MATCH($B94&amp;"/"&amp;T$1,Data!$1:$1,0)-1))=TRUE,"",IF(OFFSET(Data!$A$1,MATCH($A94,Data!$CG:$CG,0)-1,MATCH($B94&amp;"/"&amp;T$1,Data!$1:$1,0)-1)=0,"",OFFSET(Data!$A$1,MATCH($A94,Data!$CG:$CG,0)-1,MATCH($B94&amp;"/"&amp;T$1,Data!$1:$1,0)-1)))</f>
        <v/>
      </c>
      <c r="U94" s="231" t="str">
        <f ca="1">IF(ISERROR(OFFSET(Data!$A$1,MATCH($A94,Data!$CG:$CG,0)-1,MATCH($B94&amp;"/"&amp;U$1,Data!$1:$1,0)-1))=TRUE,"",IF(OFFSET(Data!$A$1,MATCH($A94,Data!$CG:$CG,0)-1,MATCH($B94&amp;"/"&amp;U$1,Data!$1:$1,0)-1)=0,"",OFFSET(Data!$A$1,MATCH($A94,Data!$CG:$CG,0)-1,MATCH($B94&amp;"/"&amp;U$1,Data!$1:$1,0)-1)))</f>
        <v/>
      </c>
      <c r="V94" s="227" t="str">
        <f ca="1">IF(ISERROR(OFFSET(Data!$A$1,MATCH($A94,Data!$CG:$CG,0)-1,MATCH($B94&amp;"/"&amp;V$1,Data!$1:$1,0)-1))=TRUE,"",IF(OFFSET(Data!$A$1,MATCH($A94,Data!$CG:$CG,0)-1,MATCH($B94&amp;"/"&amp;V$1,Data!$1:$1,0)-1)=0,"",OFFSET(Data!$A$1,MATCH($A94,Data!$CG:$CG,0)-1,MATCH($B94&amp;"/"&amp;V$1,Data!$1:$1,0)-1)))</f>
        <v/>
      </c>
      <c r="W94" s="232" t="str">
        <f ca="1">IF(ISERROR(OFFSET(Data!$A$1,MATCH($A94,Data!$CG:$CG,0)-1,MATCH($B94&amp;"/"&amp;W$1,Data!$1:$1,0)-1))=TRUE,"",IF(OFFSET(Data!$A$1,MATCH($A94,Data!$CG:$CG,0)-1,MATCH($B94&amp;"/"&amp;W$1,Data!$1:$1,0)-1)=0,"",OFFSET(Data!$A$1,MATCH($A94,Data!$CG:$CG,0)-1,MATCH($B94&amp;"/"&amp;W$1,Data!$1:$1,0)-1)))</f>
        <v/>
      </c>
      <c r="X94" s="232" t="str">
        <f ca="1">IF(ISERROR(OFFSET(Data!$A$1,MATCH($A94,Data!$CG:$CG,0)-1,MATCH($B94&amp;"/"&amp;X$1,Data!$1:$1,0)-1))=TRUE,"",IF(OFFSET(Data!$A$1,MATCH($A94,Data!$CG:$CG,0)-1,MATCH($B94&amp;"/"&amp;X$1,Data!$1:$1,0)-1)=0,"",OFFSET(Data!$A$1,MATCH($A94,Data!$CG:$CG,0)-1,MATCH($B94&amp;"/"&amp;X$1,Data!$1:$1,0)-1)))</f>
        <v/>
      </c>
      <c r="Y94" s="232" t="str">
        <f ca="1">IF(ISERROR(OFFSET(Data!$A$1,MATCH($A94,Data!$CG:$CG,0)-1,MATCH($B94&amp;"/"&amp;Y$1,Data!$1:$1,0)-1))=TRUE,"",IF(OFFSET(Data!$A$1,MATCH($A94,Data!$CG:$CG,0)-1,MATCH($B94&amp;"/"&amp;Y$1,Data!$1:$1,0)-1)=0,"",OFFSET(Data!$A$1,MATCH($A94,Data!$CG:$CG,0)-1,MATCH($B94&amp;"/"&amp;Y$1,Data!$1:$1,0)-1)))</f>
        <v/>
      </c>
      <c r="Z94" s="232" t="str">
        <f ca="1">IF(ISERROR(OFFSET(Data!$A$1,MATCH($A94,Data!$CG:$CG,0)-1,MATCH($B94&amp;"/"&amp;Z$1,Data!$1:$1,0)-1))=TRUE,"",IF(OFFSET(Data!$A$1,MATCH($A94,Data!$CG:$CG,0)-1,MATCH($B94&amp;"/"&amp;Z$1,Data!$1:$1,0)-1)=0,"",OFFSET(Data!$A$1,MATCH($A94,Data!$CG:$CG,0)-1,MATCH($B94&amp;"/"&amp;Z$1,Data!$1:$1,0)-1)))</f>
        <v/>
      </c>
      <c r="AA94" s="232" t="str">
        <f ca="1">IF(ISERROR(OFFSET(Data!$A$1,MATCH($A94,Data!$CG:$CG,0)-1,MATCH($B94&amp;"/"&amp;AA$1,Data!$1:$1,0)-1))=TRUE,"",IF(OFFSET(Data!$A$1,MATCH($A94,Data!$CG:$CG,0)-1,MATCH($B94&amp;"/"&amp;AA$1,Data!$1:$1,0)-1)=0,"",OFFSET(Data!$A$1,MATCH($A94,Data!$CG:$CG,0)-1,MATCH($B94&amp;"/"&amp;AA$1,Data!$1:$1,0)-1)))</f>
        <v/>
      </c>
      <c r="AB94" s="232" t="str">
        <f ca="1">IF(ISERROR(OFFSET(Data!$A$1,MATCH($A94,Data!$CG:$CG,0)-1,MATCH($B94&amp;"/"&amp;AB$1,Data!$1:$1,0)-1))=TRUE,"",IF(OFFSET(Data!$A$1,MATCH($A94,Data!$CG:$CG,0)-1,MATCH($B94&amp;"/"&amp;AB$1,Data!$1:$1,0)-1)=0,"",OFFSET(Data!$A$1,MATCH($A94,Data!$CG:$CG,0)-1,MATCH($B94&amp;"/"&amp;AB$1,Data!$1:$1,0)-1)))</f>
        <v/>
      </c>
      <c r="AC94" s="232" t="str">
        <f ca="1">IF(ISERROR(OFFSET(Data!$A$1,MATCH($A94,Data!$CG:$CG,0)-1,MATCH($B94&amp;"/"&amp;AC$1,Data!$1:$1,0)-1))=TRUE,"",IF(OFFSET(Data!$A$1,MATCH($A94,Data!$CG:$CG,0)-1,MATCH($B94&amp;"/"&amp;AC$1,Data!$1:$1,0)-1)=0,"",OFFSET(Data!$A$1,MATCH($A94,Data!$CG:$CG,0)-1,MATCH($B94&amp;"/"&amp;AC$1,Data!$1:$1,0)-1)))</f>
        <v/>
      </c>
    </row>
    <row r="95" spans="1:29" s="227" customFormat="1" x14ac:dyDescent="0.25">
      <c r="A95" s="227" t="s">
        <v>144</v>
      </c>
      <c r="B95" s="227" t="s">
        <v>23</v>
      </c>
      <c r="C95" s="227" t="str">
        <f ca="1">IF(ISERROR(OFFSET(Data!$A$1,MATCH($A95,Data!$CG:$CG,0)-1,MATCH($B95&amp;"/"&amp;C$1,Data!$1:$1,0)-1))=TRUE,"",IF(OFFSET(Data!$A$1,MATCH($A95,Data!$CG:$CG,0)-1,MATCH($B95&amp;"/"&amp;C$1,Data!$1:$1,0)-1)=0,"",OFFSET(Data!$A$1,MATCH($A95,Data!$CG:$CG,0)-1,MATCH($B95&amp;"/"&amp;C$1,Data!$1:$1,0)-1)))</f>
        <v/>
      </c>
      <c r="D95" s="227" t="str">
        <f ca="1">IF(ISERROR(OFFSET(Data!$A$1,MATCH($A95,Data!$CG:$CG,0)-1,MATCH($B95&amp;"/"&amp;D$1,Data!$1:$1,0)-1))=TRUE,"",IF(OFFSET(Data!$A$1,MATCH($A95,Data!$CG:$CG,0)-1,MATCH($B95&amp;"/"&amp;D$1,Data!$1:$1,0)-1)=0,"",OFFSET(Data!$A$1,MATCH($A95,Data!$CG:$CG,0)-1,MATCH($B95&amp;"/"&amp;D$1,Data!$1:$1,0)-1)))</f>
        <v/>
      </c>
      <c r="E95" s="227" t="str">
        <f ca="1">IF(ISERROR(OFFSET(Data!$A$1,MATCH($A95,Data!$CG:$CG,0)-1,MATCH($B95&amp;"/"&amp;E$1,Data!$1:$1,0)-1))=TRUE,"",IF(OFFSET(Data!$A$1,MATCH($A95,Data!$CG:$CG,0)-1,MATCH($B95&amp;"/"&amp;E$1,Data!$1:$1,0)-1)=0,"",OFFSET(Data!$A$1,MATCH($A95,Data!$CG:$CG,0)-1,MATCH($B95&amp;"/"&amp;E$1,Data!$1:$1,0)-1)))</f>
        <v/>
      </c>
      <c r="F95" s="227" t="str">
        <f ca="1">IF(ISERROR(OFFSET(Data!$A$1,MATCH($A95,Data!$CG:$CG,0)-1,MATCH($B95&amp;"/"&amp;F$1,Data!$1:$1,0)-1))=TRUE,"",IF(OFFSET(Data!$A$1,MATCH($A95,Data!$CG:$CG,0)-1,MATCH($B95&amp;"/"&amp;F$1,Data!$1:$1,0)-1)=0,"",OFFSET(Data!$A$1,MATCH($A95,Data!$CG:$CG,0)-1,MATCH($B95&amp;"/"&amp;F$1,Data!$1:$1,0)-1)))</f>
        <v/>
      </c>
      <c r="G95" s="227" t="str">
        <f ca="1">IF(ISERROR(OFFSET(Data!$A$1,MATCH($A95,Data!$CG:$CG,0)-1,MATCH($B95&amp;"/"&amp;G$1,Data!$1:$1,0)-1))=TRUE,"",IF(OFFSET(Data!$A$1,MATCH($A95,Data!$CG:$CG,0)-1,MATCH($B95&amp;"/"&amp;G$1,Data!$1:$1,0)-1)=0,"",OFFSET(Data!$A$1,MATCH($A95,Data!$CG:$CG,0)-1,MATCH($B95&amp;"/"&amp;G$1,Data!$1:$1,0)-1)))</f>
        <v/>
      </c>
      <c r="H95" s="227" t="str">
        <f ca="1">IF(ISERROR(OFFSET(Data!$A$1,MATCH($A95,Data!$CG:$CG,0)-1,MATCH($B95&amp;"/"&amp;H$1,Data!$1:$1,0)-1))=TRUE,"",IF(OFFSET(Data!$A$1,MATCH($A95,Data!$CG:$CG,0)-1,MATCH($B95&amp;"/"&amp;H$1,Data!$1:$1,0)-1)=0,"",OFFSET(Data!$A$1,MATCH($A95,Data!$CG:$CG,0)-1,MATCH($B95&amp;"/"&amp;H$1,Data!$1:$1,0)-1)))</f>
        <v/>
      </c>
      <c r="I95" s="227" t="str">
        <f ca="1">IF(ISERROR(OFFSET(Data!$A$1,MATCH($A95,Data!$CG:$CG,0)-1,MATCH($B95&amp;"/"&amp;I$1,Data!$1:$1,0)-1))=TRUE,"",IF(OFFSET(Data!$A$1,MATCH($A95,Data!$CG:$CG,0)-1,MATCH($B95&amp;"/"&amp;I$1,Data!$1:$1,0)-1)=0,"",OFFSET(Data!$A$1,MATCH($A95,Data!$CG:$CG,0)-1,MATCH($B95&amp;"/"&amp;I$1,Data!$1:$1,0)-1)))</f>
        <v/>
      </c>
      <c r="J95" s="227" t="str">
        <f ca="1">IF(ISERROR(OFFSET(Data!$A$1,MATCH($A95,Data!$CG:$CG,0)-1,MATCH($B95&amp;"/"&amp;J$1,Data!$1:$1,0)-1))=TRUE,"",IF(OFFSET(Data!$A$1,MATCH($A95,Data!$CG:$CG,0)-1,MATCH($B95&amp;"/"&amp;J$1,Data!$1:$1,0)-1)=0,"",OFFSET(Data!$A$1,MATCH($A95,Data!$CG:$CG,0)-1,MATCH($B95&amp;"/"&amp;J$1,Data!$1:$1,0)-1)))</f>
        <v/>
      </c>
      <c r="K95" s="227" t="str">
        <f ca="1">IF(ISERROR(OFFSET(Data!$A$1,MATCH($A95,Data!$CG:$CG,0)-1,MATCH($B95&amp;"/"&amp;K$1,Data!$1:$1,0)-1))=TRUE,"",IF(OFFSET(Data!$A$1,MATCH($A95,Data!$CG:$CG,0)-1,MATCH($B95&amp;"/"&amp;K$1,Data!$1:$1,0)-1)=0,"",OFFSET(Data!$A$1,MATCH($A95,Data!$CG:$CG,0)-1,MATCH($B95&amp;"/"&amp;K$1,Data!$1:$1,0)-1)))</f>
        <v/>
      </c>
      <c r="L95" s="227" t="str">
        <f ca="1">IF(ISERROR(OFFSET(Data!$A$1,MATCH($A95,Data!$CG:$CG,0)-1,MATCH($B95&amp;"/"&amp;L$1,Data!$1:$1,0)-1))=TRUE,"",IF(OFFSET(Data!$A$1,MATCH($A95,Data!$CG:$CG,0)-1,MATCH($B95&amp;"/"&amp;L$1,Data!$1:$1,0)-1)=0,"",OFFSET(Data!$A$1,MATCH($A95,Data!$CG:$CG,0)-1,MATCH($B95&amp;"/"&amp;L$1,Data!$1:$1,0)-1)))</f>
        <v/>
      </c>
      <c r="M95" s="227" t="str">
        <f ca="1">IF(ISERROR(OFFSET(Data!$A$1,MATCH($A95,Data!$CG:$CG,0)-1,MATCH($B95&amp;"/"&amp;M$1,Data!$1:$1,0)-1))=TRUE,"",IF(OFFSET(Data!$A$1,MATCH($A95,Data!$CG:$CG,0)-1,MATCH($B95&amp;"/"&amp;M$1,Data!$1:$1,0)-1)=0,"",OFFSET(Data!$A$1,MATCH($A95,Data!$CG:$CG,0)-1,MATCH($B95&amp;"/"&amp;M$1,Data!$1:$1,0)-1)))</f>
        <v/>
      </c>
      <c r="N95" s="227" t="str">
        <f ca="1">IF(ISERROR(OFFSET(Data!$A$1,MATCH($A95,Data!$CG:$CG,0)-1,MATCH($B95&amp;"/"&amp;N$1,Data!$1:$1,0)-1))=TRUE,"",IF(OFFSET(Data!$A$1,MATCH($A95,Data!$CG:$CG,0)-1,MATCH($B95&amp;"/"&amp;N$1,Data!$1:$1,0)-1)=0,"",OFFSET(Data!$A$1,MATCH($A95,Data!$CG:$CG,0)-1,MATCH($B95&amp;"/"&amp;N$1,Data!$1:$1,0)-1)))</f>
        <v/>
      </c>
      <c r="O95" s="227" t="str">
        <f ca="1">IF(ISERROR(OFFSET(Data!$A$1,MATCH($A95,Data!$CG:$CG,0)-1,MATCH($B95&amp;"/"&amp;O$1,Data!$1:$1,0)-1))=TRUE,"",IF(OFFSET(Data!$A$1,MATCH($A95,Data!$CG:$CG,0)-1,MATCH($B95&amp;"/"&amp;O$1,Data!$1:$1,0)-1)=0,"",OFFSET(Data!$A$1,MATCH($A95,Data!$CG:$CG,0)-1,MATCH($B95&amp;"/"&amp;O$1,Data!$1:$1,0)-1)))</f>
        <v/>
      </c>
      <c r="P95" s="227" t="str">
        <f ca="1">IF(ISERROR(OFFSET(Data!$A$1,MATCH($A95,Data!$CG:$CG,0)-1,MATCH($B95&amp;"/"&amp;P$1,Data!$1:$1,0)-1))=TRUE,"",IF(OFFSET(Data!$A$1,MATCH($A95,Data!$CG:$CG,0)-1,MATCH($B95&amp;"/"&amp;P$1,Data!$1:$1,0)-1)=0,"",OFFSET(Data!$A$1,MATCH($A95,Data!$CG:$CG,0)-1,MATCH($B95&amp;"/"&amp;P$1,Data!$1:$1,0)-1)))</f>
        <v/>
      </c>
      <c r="Q95" s="227" t="str">
        <f ca="1">IF(ISERROR(OFFSET(Data!$A$1,MATCH($A95,Data!$CG:$CG,0)-1,MATCH($B95&amp;"/"&amp;Q$1,Data!$1:$1,0)-1))=TRUE,"",IF(OFFSET(Data!$A$1,MATCH($A95,Data!$CG:$CG,0)-1,MATCH($B95&amp;"/"&amp;Q$1,Data!$1:$1,0)-1)=0,"",OFFSET(Data!$A$1,MATCH($A95,Data!$CG:$CG,0)-1,MATCH($B95&amp;"/"&amp;Q$1,Data!$1:$1,0)-1)))</f>
        <v/>
      </c>
      <c r="R95" s="227" t="str">
        <f ca="1">IF(ISERROR(OFFSET(Data!$A$1,MATCH($A95,Data!$CG:$CG,0)-1,MATCH($B95&amp;"/"&amp;R$1,Data!$1:$1,0)-1))=TRUE,"",IF(OFFSET(Data!$A$1,MATCH($A95,Data!$CG:$CG,0)-1,MATCH($B95&amp;"/"&amp;R$1,Data!$1:$1,0)-1)=0,"",OFFSET(Data!$A$1,MATCH($A95,Data!$CG:$CG,0)-1,MATCH($B95&amp;"/"&amp;R$1,Data!$1:$1,0)-1)))</f>
        <v/>
      </c>
      <c r="S95" s="227" t="str">
        <f ca="1">IF(ISERROR(OFFSET(Data!$A$1,MATCH($A95,Data!$CG:$CG,0)-1,MATCH($B95&amp;"/"&amp;S$1,Data!$1:$1,0)-1))=TRUE,"",IF(OFFSET(Data!$A$1,MATCH($A95,Data!$CG:$CG,0)-1,MATCH($B95&amp;"/"&amp;S$1,Data!$1:$1,0)-1)=0,"",OFFSET(Data!$A$1,MATCH($A95,Data!$CG:$CG,0)-1,MATCH($B95&amp;"/"&amp;S$1,Data!$1:$1,0)-1)))</f>
        <v/>
      </c>
      <c r="T95" s="227" t="str">
        <f ca="1">IF(ISERROR(OFFSET(Data!$A$1,MATCH($A95,Data!$CG:$CG,0)-1,MATCH($B95&amp;"/"&amp;T$1,Data!$1:$1,0)-1))=TRUE,"",IF(OFFSET(Data!$A$1,MATCH($A95,Data!$CG:$CG,0)-1,MATCH($B95&amp;"/"&amp;T$1,Data!$1:$1,0)-1)=0,"",OFFSET(Data!$A$1,MATCH($A95,Data!$CG:$CG,0)-1,MATCH($B95&amp;"/"&amp;T$1,Data!$1:$1,0)-1)))</f>
        <v/>
      </c>
      <c r="U95" s="231" t="str">
        <f ca="1">IF(ISERROR(OFFSET(Data!$A$1,MATCH($A95,Data!$CG:$CG,0)-1,MATCH($B95&amp;"/"&amp;U$1,Data!$1:$1,0)-1))=TRUE,"",IF(OFFSET(Data!$A$1,MATCH($A95,Data!$CG:$CG,0)-1,MATCH($B95&amp;"/"&amp;U$1,Data!$1:$1,0)-1)=0,"",OFFSET(Data!$A$1,MATCH($A95,Data!$CG:$CG,0)-1,MATCH($B95&amp;"/"&amp;U$1,Data!$1:$1,0)-1)))</f>
        <v/>
      </c>
      <c r="V95" s="227" t="str">
        <f ca="1">IF(ISERROR(OFFSET(Data!$A$1,MATCH($A95,Data!$CG:$CG,0)-1,MATCH($B95&amp;"/"&amp;V$1,Data!$1:$1,0)-1))=TRUE,"",IF(OFFSET(Data!$A$1,MATCH($A95,Data!$CG:$CG,0)-1,MATCH($B95&amp;"/"&amp;V$1,Data!$1:$1,0)-1)=0,"",OFFSET(Data!$A$1,MATCH($A95,Data!$CG:$CG,0)-1,MATCH($B95&amp;"/"&amp;V$1,Data!$1:$1,0)-1)))</f>
        <v/>
      </c>
      <c r="W95" s="232" t="str">
        <f ca="1">IF(ISERROR(OFFSET(Data!$A$1,MATCH($A95,Data!$CG:$CG,0)-1,MATCH($B95&amp;"/"&amp;W$1,Data!$1:$1,0)-1))=TRUE,"",IF(OFFSET(Data!$A$1,MATCH($A95,Data!$CG:$CG,0)-1,MATCH($B95&amp;"/"&amp;W$1,Data!$1:$1,0)-1)=0,"",OFFSET(Data!$A$1,MATCH($A95,Data!$CG:$CG,0)-1,MATCH($B95&amp;"/"&amp;W$1,Data!$1:$1,0)-1)))</f>
        <v/>
      </c>
      <c r="X95" s="232" t="str">
        <f ca="1">IF(ISERROR(OFFSET(Data!$A$1,MATCH($A95,Data!$CG:$CG,0)-1,MATCH($B95&amp;"/"&amp;X$1,Data!$1:$1,0)-1))=TRUE,"",IF(OFFSET(Data!$A$1,MATCH($A95,Data!$CG:$CG,0)-1,MATCH($B95&amp;"/"&amp;X$1,Data!$1:$1,0)-1)=0,"",OFFSET(Data!$A$1,MATCH($A95,Data!$CG:$CG,0)-1,MATCH($B95&amp;"/"&amp;X$1,Data!$1:$1,0)-1)))</f>
        <v/>
      </c>
      <c r="Y95" s="232" t="str">
        <f ca="1">IF(ISERROR(OFFSET(Data!$A$1,MATCH($A95,Data!$CG:$CG,0)-1,MATCH($B95&amp;"/"&amp;Y$1,Data!$1:$1,0)-1))=TRUE,"",IF(OFFSET(Data!$A$1,MATCH($A95,Data!$CG:$CG,0)-1,MATCH($B95&amp;"/"&amp;Y$1,Data!$1:$1,0)-1)=0,"",OFFSET(Data!$A$1,MATCH($A95,Data!$CG:$CG,0)-1,MATCH($B95&amp;"/"&amp;Y$1,Data!$1:$1,0)-1)))</f>
        <v/>
      </c>
      <c r="Z95" s="232" t="str">
        <f ca="1">IF(ISERROR(OFFSET(Data!$A$1,MATCH($A95,Data!$CG:$CG,0)-1,MATCH($B95&amp;"/"&amp;Z$1,Data!$1:$1,0)-1))=TRUE,"",IF(OFFSET(Data!$A$1,MATCH($A95,Data!$CG:$CG,0)-1,MATCH($B95&amp;"/"&amp;Z$1,Data!$1:$1,0)-1)=0,"",OFFSET(Data!$A$1,MATCH($A95,Data!$CG:$CG,0)-1,MATCH($B95&amp;"/"&amp;Z$1,Data!$1:$1,0)-1)))</f>
        <v/>
      </c>
      <c r="AA95" s="232" t="str">
        <f ca="1">IF(ISERROR(OFFSET(Data!$A$1,MATCH($A95,Data!$CG:$CG,0)-1,MATCH($B95&amp;"/"&amp;AA$1,Data!$1:$1,0)-1))=TRUE,"",IF(OFFSET(Data!$A$1,MATCH($A95,Data!$CG:$CG,0)-1,MATCH($B95&amp;"/"&amp;AA$1,Data!$1:$1,0)-1)=0,"",OFFSET(Data!$A$1,MATCH($A95,Data!$CG:$CG,0)-1,MATCH($B95&amp;"/"&amp;AA$1,Data!$1:$1,0)-1)))</f>
        <v/>
      </c>
      <c r="AB95" s="232" t="str">
        <f ca="1">IF(ISERROR(OFFSET(Data!$A$1,MATCH($A95,Data!$CG:$CG,0)-1,MATCH($B95&amp;"/"&amp;AB$1,Data!$1:$1,0)-1))=TRUE,"",IF(OFFSET(Data!$A$1,MATCH($A95,Data!$CG:$CG,0)-1,MATCH($B95&amp;"/"&amp;AB$1,Data!$1:$1,0)-1)=0,"",OFFSET(Data!$A$1,MATCH($A95,Data!$CG:$CG,0)-1,MATCH($B95&amp;"/"&amp;AB$1,Data!$1:$1,0)-1)))</f>
        <v/>
      </c>
      <c r="AC95" s="232" t="str">
        <f ca="1">IF(ISERROR(OFFSET(Data!$A$1,MATCH($A95,Data!$CG:$CG,0)-1,MATCH($B95&amp;"/"&amp;AC$1,Data!$1:$1,0)-1))=TRUE,"",IF(OFFSET(Data!$A$1,MATCH($A95,Data!$CG:$CG,0)-1,MATCH($B95&amp;"/"&amp;AC$1,Data!$1:$1,0)-1)=0,"",OFFSET(Data!$A$1,MATCH($A95,Data!$CG:$CG,0)-1,MATCH($B95&amp;"/"&amp;AC$1,Data!$1:$1,0)-1)))</f>
        <v/>
      </c>
    </row>
    <row r="96" spans="1:29" s="227" customFormat="1" x14ac:dyDescent="0.25">
      <c r="A96" s="227" t="s">
        <v>147</v>
      </c>
      <c r="B96" s="227" t="s">
        <v>23</v>
      </c>
      <c r="C96" s="227" t="str">
        <f ca="1">IF(ISERROR(OFFSET(Data!$A$1,MATCH($A96,Data!$CG:$CG,0)-1,MATCH($B96&amp;"/"&amp;C$1,Data!$1:$1,0)-1))=TRUE,"",IF(OFFSET(Data!$A$1,MATCH($A96,Data!$CG:$CG,0)-1,MATCH($B96&amp;"/"&amp;C$1,Data!$1:$1,0)-1)=0,"",OFFSET(Data!$A$1,MATCH($A96,Data!$CG:$CG,0)-1,MATCH($B96&amp;"/"&amp;C$1,Data!$1:$1,0)-1)))</f>
        <v/>
      </c>
      <c r="D96" s="227" t="str">
        <f ca="1">IF(ISERROR(OFFSET(Data!$A$1,MATCH($A96,Data!$CG:$CG,0)-1,MATCH($B96&amp;"/"&amp;D$1,Data!$1:$1,0)-1))=TRUE,"",IF(OFFSET(Data!$A$1,MATCH($A96,Data!$CG:$CG,0)-1,MATCH($B96&amp;"/"&amp;D$1,Data!$1:$1,0)-1)=0,"",OFFSET(Data!$A$1,MATCH($A96,Data!$CG:$CG,0)-1,MATCH($B96&amp;"/"&amp;D$1,Data!$1:$1,0)-1)))</f>
        <v/>
      </c>
      <c r="E96" s="227" t="str">
        <f ca="1">IF(ISERROR(OFFSET(Data!$A$1,MATCH($A96,Data!$CG:$CG,0)-1,MATCH($B96&amp;"/"&amp;E$1,Data!$1:$1,0)-1))=TRUE,"",IF(OFFSET(Data!$A$1,MATCH($A96,Data!$CG:$CG,0)-1,MATCH($B96&amp;"/"&amp;E$1,Data!$1:$1,0)-1)=0,"",OFFSET(Data!$A$1,MATCH($A96,Data!$CG:$CG,0)-1,MATCH($B96&amp;"/"&amp;E$1,Data!$1:$1,0)-1)))</f>
        <v/>
      </c>
      <c r="F96" s="227" t="str">
        <f ca="1">IF(ISERROR(OFFSET(Data!$A$1,MATCH($A96,Data!$CG:$CG,0)-1,MATCH($B96&amp;"/"&amp;F$1,Data!$1:$1,0)-1))=TRUE,"",IF(OFFSET(Data!$A$1,MATCH($A96,Data!$CG:$CG,0)-1,MATCH($B96&amp;"/"&amp;F$1,Data!$1:$1,0)-1)=0,"",OFFSET(Data!$A$1,MATCH($A96,Data!$CG:$CG,0)-1,MATCH($B96&amp;"/"&amp;F$1,Data!$1:$1,0)-1)))</f>
        <v/>
      </c>
      <c r="G96" s="227" t="str">
        <f ca="1">IF(ISERROR(OFFSET(Data!$A$1,MATCH($A96,Data!$CG:$CG,0)-1,MATCH($B96&amp;"/"&amp;G$1,Data!$1:$1,0)-1))=TRUE,"",IF(OFFSET(Data!$A$1,MATCH($A96,Data!$CG:$CG,0)-1,MATCH($B96&amp;"/"&amp;G$1,Data!$1:$1,0)-1)=0,"",OFFSET(Data!$A$1,MATCH($A96,Data!$CG:$CG,0)-1,MATCH($B96&amp;"/"&amp;G$1,Data!$1:$1,0)-1)))</f>
        <v/>
      </c>
      <c r="H96" s="227" t="str">
        <f ca="1">IF(ISERROR(OFFSET(Data!$A$1,MATCH($A96,Data!$CG:$CG,0)-1,MATCH($B96&amp;"/"&amp;H$1,Data!$1:$1,0)-1))=TRUE,"",IF(OFFSET(Data!$A$1,MATCH($A96,Data!$CG:$CG,0)-1,MATCH($B96&amp;"/"&amp;H$1,Data!$1:$1,0)-1)=0,"",OFFSET(Data!$A$1,MATCH($A96,Data!$CG:$CG,0)-1,MATCH($B96&amp;"/"&amp;H$1,Data!$1:$1,0)-1)))</f>
        <v/>
      </c>
      <c r="I96" s="227" t="str">
        <f ca="1">IF(ISERROR(OFFSET(Data!$A$1,MATCH($A96,Data!$CG:$CG,0)-1,MATCH($B96&amp;"/"&amp;I$1,Data!$1:$1,0)-1))=TRUE,"",IF(OFFSET(Data!$A$1,MATCH($A96,Data!$CG:$CG,0)-1,MATCH($B96&amp;"/"&amp;I$1,Data!$1:$1,0)-1)=0,"",OFFSET(Data!$A$1,MATCH($A96,Data!$CG:$CG,0)-1,MATCH($B96&amp;"/"&amp;I$1,Data!$1:$1,0)-1)))</f>
        <v/>
      </c>
      <c r="J96" s="227" t="str">
        <f ca="1">IF(ISERROR(OFFSET(Data!$A$1,MATCH($A96,Data!$CG:$CG,0)-1,MATCH($B96&amp;"/"&amp;J$1,Data!$1:$1,0)-1))=TRUE,"",IF(OFFSET(Data!$A$1,MATCH($A96,Data!$CG:$CG,0)-1,MATCH($B96&amp;"/"&amp;J$1,Data!$1:$1,0)-1)=0,"",OFFSET(Data!$A$1,MATCH($A96,Data!$CG:$CG,0)-1,MATCH($B96&amp;"/"&amp;J$1,Data!$1:$1,0)-1)))</f>
        <v/>
      </c>
      <c r="K96" s="227" t="str">
        <f ca="1">IF(ISERROR(OFFSET(Data!$A$1,MATCH($A96,Data!$CG:$CG,0)-1,MATCH($B96&amp;"/"&amp;K$1,Data!$1:$1,0)-1))=TRUE,"",IF(OFFSET(Data!$A$1,MATCH($A96,Data!$CG:$CG,0)-1,MATCH($B96&amp;"/"&amp;K$1,Data!$1:$1,0)-1)=0,"",OFFSET(Data!$A$1,MATCH($A96,Data!$CG:$CG,0)-1,MATCH($B96&amp;"/"&amp;K$1,Data!$1:$1,0)-1)))</f>
        <v/>
      </c>
      <c r="L96" s="227" t="str">
        <f ca="1">IF(ISERROR(OFFSET(Data!$A$1,MATCH($A96,Data!$CG:$CG,0)-1,MATCH($B96&amp;"/"&amp;L$1,Data!$1:$1,0)-1))=TRUE,"",IF(OFFSET(Data!$A$1,MATCH($A96,Data!$CG:$CG,0)-1,MATCH($B96&amp;"/"&amp;L$1,Data!$1:$1,0)-1)=0,"",OFFSET(Data!$A$1,MATCH($A96,Data!$CG:$CG,0)-1,MATCH($B96&amp;"/"&amp;L$1,Data!$1:$1,0)-1)))</f>
        <v/>
      </c>
      <c r="M96" s="227" t="str">
        <f ca="1">IF(ISERROR(OFFSET(Data!$A$1,MATCH($A96,Data!$CG:$CG,0)-1,MATCH($B96&amp;"/"&amp;M$1,Data!$1:$1,0)-1))=TRUE,"",IF(OFFSET(Data!$A$1,MATCH($A96,Data!$CG:$CG,0)-1,MATCH($B96&amp;"/"&amp;M$1,Data!$1:$1,0)-1)=0,"",OFFSET(Data!$A$1,MATCH($A96,Data!$CG:$CG,0)-1,MATCH($B96&amp;"/"&amp;M$1,Data!$1:$1,0)-1)))</f>
        <v/>
      </c>
      <c r="N96" s="227" t="str">
        <f ca="1">IF(ISERROR(OFFSET(Data!$A$1,MATCH($A96,Data!$CG:$CG,0)-1,MATCH($B96&amp;"/"&amp;N$1,Data!$1:$1,0)-1))=TRUE,"",IF(OFFSET(Data!$A$1,MATCH($A96,Data!$CG:$CG,0)-1,MATCH($B96&amp;"/"&amp;N$1,Data!$1:$1,0)-1)=0,"",OFFSET(Data!$A$1,MATCH($A96,Data!$CG:$CG,0)-1,MATCH($B96&amp;"/"&amp;N$1,Data!$1:$1,0)-1)))</f>
        <v/>
      </c>
      <c r="O96" s="227" t="str">
        <f ca="1">IF(ISERROR(OFFSET(Data!$A$1,MATCH($A96,Data!$CG:$CG,0)-1,MATCH($B96&amp;"/"&amp;O$1,Data!$1:$1,0)-1))=TRUE,"",IF(OFFSET(Data!$A$1,MATCH($A96,Data!$CG:$CG,0)-1,MATCH($B96&amp;"/"&amp;O$1,Data!$1:$1,0)-1)=0,"",OFFSET(Data!$A$1,MATCH($A96,Data!$CG:$CG,0)-1,MATCH($B96&amp;"/"&amp;O$1,Data!$1:$1,0)-1)))</f>
        <v/>
      </c>
      <c r="P96" s="227" t="str">
        <f ca="1">IF(ISERROR(OFFSET(Data!$A$1,MATCH($A96,Data!$CG:$CG,0)-1,MATCH($B96&amp;"/"&amp;P$1,Data!$1:$1,0)-1))=TRUE,"",IF(OFFSET(Data!$A$1,MATCH($A96,Data!$CG:$CG,0)-1,MATCH($B96&amp;"/"&amp;P$1,Data!$1:$1,0)-1)=0,"",OFFSET(Data!$A$1,MATCH($A96,Data!$CG:$CG,0)-1,MATCH($B96&amp;"/"&amp;P$1,Data!$1:$1,0)-1)))</f>
        <v/>
      </c>
      <c r="Q96" s="227" t="str">
        <f ca="1">IF(ISERROR(OFFSET(Data!$A$1,MATCH($A96,Data!$CG:$CG,0)-1,MATCH($B96&amp;"/"&amp;Q$1,Data!$1:$1,0)-1))=TRUE,"",IF(OFFSET(Data!$A$1,MATCH($A96,Data!$CG:$CG,0)-1,MATCH($B96&amp;"/"&amp;Q$1,Data!$1:$1,0)-1)=0,"",OFFSET(Data!$A$1,MATCH($A96,Data!$CG:$CG,0)-1,MATCH($B96&amp;"/"&amp;Q$1,Data!$1:$1,0)-1)))</f>
        <v/>
      </c>
      <c r="R96" s="227" t="str">
        <f ca="1">IF(ISERROR(OFFSET(Data!$A$1,MATCH($A96,Data!$CG:$CG,0)-1,MATCH($B96&amp;"/"&amp;R$1,Data!$1:$1,0)-1))=TRUE,"",IF(OFFSET(Data!$A$1,MATCH($A96,Data!$CG:$CG,0)-1,MATCH($B96&amp;"/"&amp;R$1,Data!$1:$1,0)-1)=0,"",OFFSET(Data!$A$1,MATCH($A96,Data!$CG:$CG,0)-1,MATCH($B96&amp;"/"&amp;R$1,Data!$1:$1,0)-1)))</f>
        <v/>
      </c>
      <c r="S96" s="227" t="str">
        <f ca="1">IF(ISERROR(OFFSET(Data!$A$1,MATCH($A96,Data!$CG:$CG,0)-1,MATCH($B96&amp;"/"&amp;S$1,Data!$1:$1,0)-1))=TRUE,"",IF(OFFSET(Data!$A$1,MATCH($A96,Data!$CG:$CG,0)-1,MATCH($B96&amp;"/"&amp;S$1,Data!$1:$1,0)-1)=0,"",OFFSET(Data!$A$1,MATCH($A96,Data!$CG:$CG,0)-1,MATCH($B96&amp;"/"&amp;S$1,Data!$1:$1,0)-1)))</f>
        <v/>
      </c>
      <c r="T96" s="227" t="str">
        <f ca="1">IF(ISERROR(OFFSET(Data!$A$1,MATCH($A96,Data!$CG:$CG,0)-1,MATCH($B96&amp;"/"&amp;T$1,Data!$1:$1,0)-1))=TRUE,"",IF(OFFSET(Data!$A$1,MATCH($A96,Data!$CG:$CG,0)-1,MATCH($B96&amp;"/"&amp;T$1,Data!$1:$1,0)-1)=0,"",OFFSET(Data!$A$1,MATCH($A96,Data!$CG:$CG,0)-1,MATCH($B96&amp;"/"&amp;T$1,Data!$1:$1,0)-1)))</f>
        <v/>
      </c>
      <c r="U96" s="231" t="str">
        <f ca="1">IF(ISERROR(OFFSET(Data!$A$1,MATCH($A96,Data!$CG:$CG,0)-1,MATCH($B96&amp;"/"&amp;U$1,Data!$1:$1,0)-1))=TRUE,"",IF(OFFSET(Data!$A$1,MATCH($A96,Data!$CG:$CG,0)-1,MATCH($B96&amp;"/"&amp;U$1,Data!$1:$1,0)-1)=0,"",OFFSET(Data!$A$1,MATCH($A96,Data!$CG:$CG,0)-1,MATCH($B96&amp;"/"&amp;U$1,Data!$1:$1,0)-1)))</f>
        <v/>
      </c>
      <c r="V96" s="227" t="str">
        <f ca="1">IF(ISERROR(OFFSET(Data!$A$1,MATCH($A96,Data!$CG:$CG,0)-1,MATCH($B96&amp;"/"&amp;V$1,Data!$1:$1,0)-1))=TRUE,"",IF(OFFSET(Data!$A$1,MATCH($A96,Data!$CG:$CG,0)-1,MATCH($B96&amp;"/"&amp;V$1,Data!$1:$1,0)-1)=0,"",OFFSET(Data!$A$1,MATCH($A96,Data!$CG:$CG,0)-1,MATCH($B96&amp;"/"&amp;V$1,Data!$1:$1,0)-1)))</f>
        <v/>
      </c>
      <c r="W96" s="232" t="str">
        <f ca="1">IF(ISERROR(OFFSET(Data!$A$1,MATCH($A96,Data!$CG:$CG,0)-1,MATCH($B96&amp;"/"&amp;W$1,Data!$1:$1,0)-1))=TRUE,"",IF(OFFSET(Data!$A$1,MATCH($A96,Data!$CG:$CG,0)-1,MATCH($B96&amp;"/"&amp;W$1,Data!$1:$1,0)-1)=0,"",OFFSET(Data!$A$1,MATCH($A96,Data!$CG:$CG,0)-1,MATCH($B96&amp;"/"&amp;W$1,Data!$1:$1,0)-1)))</f>
        <v/>
      </c>
      <c r="X96" s="232" t="str">
        <f ca="1">IF(ISERROR(OFFSET(Data!$A$1,MATCH($A96,Data!$CG:$CG,0)-1,MATCH($B96&amp;"/"&amp;X$1,Data!$1:$1,0)-1))=TRUE,"",IF(OFFSET(Data!$A$1,MATCH($A96,Data!$CG:$CG,0)-1,MATCH($B96&amp;"/"&amp;X$1,Data!$1:$1,0)-1)=0,"",OFFSET(Data!$A$1,MATCH($A96,Data!$CG:$CG,0)-1,MATCH($B96&amp;"/"&amp;X$1,Data!$1:$1,0)-1)))</f>
        <v/>
      </c>
      <c r="Y96" s="232" t="str">
        <f ca="1">IF(ISERROR(OFFSET(Data!$A$1,MATCH($A96,Data!$CG:$CG,0)-1,MATCH($B96&amp;"/"&amp;Y$1,Data!$1:$1,0)-1))=TRUE,"",IF(OFFSET(Data!$A$1,MATCH($A96,Data!$CG:$CG,0)-1,MATCH($B96&amp;"/"&amp;Y$1,Data!$1:$1,0)-1)=0,"",OFFSET(Data!$A$1,MATCH($A96,Data!$CG:$CG,0)-1,MATCH($B96&amp;"/"&amp;Y$1,Data!$1:$1,0)-1)))</f>
        <v/>
      </c>
      <c r="Z96" s="232" t="str">
        <f ca="1">IF(ISERROR(OFFSET(Data!$A$1,MATCH($A96,Data!$CG:$CG,0)-1,MATCH($B96&amp;"/"&amp;Z$1,Data!$1:$1,0)-1))=TRUE,"",IF(OFFSET(Data!$A$1,MATCH($A96,Data!$CG:$CG,0)-1,MATCH($B96&amp;"/"&amp;Z$1,Data!$1:$1,0)-1)=0,"",OFFSET(Data!$A$1,MATCH($A96,Data!$CG:$CG,0)-1,MATCH($B96&amp;"/"&amp;Z$1,Data!$1:$1,0)-1)))</f>
        <v/>
      </c>
      <c r="AA96" s="232" t="str">
        <f ca="1">IF(ISERROR(OFFSET(Data!$A$1,MATCH($A96,Data!$CG:$CG,0)-1,MATCH($B96&amp;"/"&amp;AA$1,Data!$1:$1,0)-1))=TRUE,"",IF(OFFSET(Data!$A$1,MATCH($A96,Data!$CG:$CG,0)-1,MATCH($B96&amp;"/"&amp;AA$1,Data!$1:$1,0)-1)=0,"",OFFSET(Data!$A$1,MATCH($A96,Data!$CG:$CG,0)-1,MATCH($B96&amp;"/"&amp;AA$1,Data!$1:$1,0)-1)))</f>
        <v/>
      </c>
      <c r="AB96" s="232" t="str">
        <f ca="1">IF(ISERROR(OFFSET(Data!$A$1,MATCH($A96,Data!$CG:$CG,0)-1,MATCH($B96&amp;"/"&amp;AB$1,Data!$1:$1,0)-1))=TRUE,"",IF(OFFSET(Data!$A$1,MATCH($A96,Data!$CG:$CG,0)-1,MATCH($B96&amp;"/"&amp;AB$1,Data!$1:$1,0)-1)=0,"",OFFSET(Data!$A$1,MATCH($A96,Data!$CG:$CG,0)-1,MATCH($B96&amp;"/"&amp;AB$1,Data!$1:$1,0)-1)))</f>
        <v/>
      </c>
      <c r="AC96" s="232" t="str">
        <f ca="1">IF(ISERROR(OFFSET(Data!$A$1,MATCH($A96,Data!$CG:$CG,0)-1,MATCH($B96&amp;"/"&amp;AC$1,Data!$1:$1,0)-1))=TRUE,"",IF(OFFSET(Data!$A$1,MATCH($A96,Data!$CG:$CG,0)-1,MATCH($B96&amp;"/"&amp;AC$1,Data!$1:$1,0)-1)=0,"",OFFSET(Data!$A$1,MATCH($A96,Data!$CG:$CG,0)-1,MATCH($B96&amp;"/"&amp;AC$1,Data!$1:$1,0)-1)))</f>
        <v/>
      </c>
    </row>
    <row r="97" spans="1:29" s="227" customFormat="1" x14ac:dyDescent="0.25">
      <c r="A97" s="227" t="s">
        <v>79</v>
      </c>
      <c r="B97" s="227" t="s">
        <v>23</v>
      </c>
      <c r="C97" s="227" t="str">
        <f ca="1">IF(ISERROR(OFFSET(Data!$A$1,MATCH($A97,Data!$CG:$CG,0)-1,MATCH($B97&amp;"/"&amp;C$1,Data!$1:$1,0)-1))=TRUE,"",IF(OFFSET(Data!$A$1,MATCH($A97,Data!$CG:$CG,0)-1,MATCH($B97&amp;"/"&amp;C$1,Data!$1:$1,0)-1)=0,"",OFFSET(Data!$A$1,MATCH($A97,Data!$CG:$CG,0)-1,MATCH($B97&amp;"/"&amp;C$1,Data!$1:$1,0)-1)))</f>
        <v/>
      </c>
      <c r="D97" s="227" t="str">
        <f ca="1">IF(ISERROR(OFFSET(Data!$A$1,MATCH($A97,Data!$CG:$CG,0)-1,MATCH($B97&amp;"/"&amp;D$1,Data!$1:$1,0)-1))=TRUE,"",IF(OFFSET(Data!$A$1,MATCH($A97,Data!$CG:$CG,0)-1,MATCH($B97&amp;"/"&amp;D$1,Data!$1:$1,0)-1)=0,"",OFFSET(Data!$A$1,MATCH($A97,Data!$CG:$CG,0)-1,MATCH($B97&amp;"/"&amp;D$1,Data!$1:$1,0)-1)))</f>
        <v/>
      </c>
      <c r="E97" s="227" t="str">
        <f ca="1">IF(ISERROR(OFFSET(Data!$A$1,MATCH($A97,Data!$CG:$CG,0)-1,MATCH($B97&amp;"/"&amp;E$1,Data!$1:$1,0)-1))=TRUE,"",IF(OFFSET(Data!$A$1,MATCH($A97,Data!$CG:$CG,0)-1,MATCH($B97&amp;"/"&amp;E$1,Data!$1:$1,0)-1)=0,"",OFFSET(Data!$A$1,MATCH($A97,Data!$CG:$CG,0)-1,MATCH($B97&amp;"/"&amp;E$1,Data!$1:$1,0)-1)))</f>
        <v/>
      </c>
      <c r="F97" s="227" t="str">
        <f ca="1">IF(ISERROR(OFFSET(Data!$A$1,MATCH($A97,Data!$CG:$CG,0)-1,MATCH($B97&amp;"/"&amp;F$1,Data!$1:$1,0)-1))=TRUE,"",IF(OFFSET(Data!$A$1,MATCH($A97,Data!$CG:$CG,0)-1,MATCH($B97&amp;"/"&amp;F$1,Data!$1:$1,0)-1)=0,"",OFFSET(Data!$A$1,MATCH($A97,Data!$CG:$CG,0)-1,MATCH($B97&amp;"/"&amp;F$1,Data!$1:$1,0)-1)))</f>
        <v/>
      </c>
      <c r="G97" s="227" t="str">
        <f ca="1">IF(ISERROR(OFFSET(Data!$A$1,MATCH($A97,Data!$CG:$CG,0)-1,MATCH($B97&amp;"/"&amp;G$1,Data!$1:$1,0)-1))=TRUE,"",IF(OFFSET(Data!$A$1,MATCH($A97,Data!$CG:$CG,0)-1,MATCH($B97&amp;"/"&amp;G$1,Data!$1:$1,0)-1)=0,"",OFFSET(Data!$A$1,MATCH($A97,Data!$CG:$CG,0)-1,MATCH($B97&amp;"/"&amp;G$1,Data!$1:$1,0)-1)))</f>
        <v/>
      </c>
      <c r="H97" s="227" t="str">
        <f ca="1">IF(ISERROR(OFFSET(Data!$A$1,MATCH($A97,Data!$CG:$CG,0)-1,MATCH($B97&amp;"/"&amp;H$1,Data!$1:$1,0)-1))=TRUE,"",IF(OFFSET(Data!$A$1,MATCH($A97,Data!$CG:$CG,0)-1,MATCH($B97&amp;"/"&amp;H$1,Data!$1:$1,0)-1)=0,"",OFFSET(Data!$A$1,MATCH($A97,Data!$CG:$CG,0)-1,MATCH($B97&amp;"/"&amp;H$1,Data!$1:$1,0)-1)))</f>
        <v/>
      </c>
      <c r="I97" s="227" t="str">
        <f ca="1">IF(ISERROR(OFFSET(Data!$A$1,MATCH($A97,Data!$CG:$CG,0)-1,MATCH($B97&amp;"/"&amp;I$1,Data!$1:$1,0)-1))=TRUE,"",IF(OFFSET(Data!$A$1,MATCH($A97,Data!$CG:$CG,0)-1,MATCH($B97&amp;"/"&amp;I$1,Data!$1:$1,0)-1)=0,"",OFFSET(Data!$A$1,MATCH($A97,Data!$CG:$CG,0)-1,MATCH($B97&amp;"/"&amp;I$1,Data!$1:$1,0)-1)))</f>
        <v/>
      </c>
      <c r="J97" s="227" t="str">
        <f ca="1">IF(ISERROR(OFFSET(Data!$A$1,MATCH($A97,Data!$CG:$CG,0)-1,MATCH($B97&amp;"/"&amp;J$1,Data!$1:$1,0)-1))=TRUE,"",IF(OFFSET(Data!$A$1,MATCH($A97,Data!$CG:$CG,0)-1,MATCH($B97&amp;"/"&amp;J$1,Data!$1:$1,0)-1)=0,"",OFFSET(Data!$A$1,MATCH($A97,Data!$CG:$CG,0)-1,MATCH($B97&amp;"/"&amp;J$1,Data!$1:$1,0)-1)))</f>
        <v/>
      </c>
      <c r="K97" s="227" t="str">
        <f ca="1">IF(ISERROR(OFFSET(Data!$A$1,MATCH($A97,Data!$CG:$CG,0)-1,MATCH($B97&amp;"/"&amp;K$1,Data!$1:$1,0)-1))=TRUE,"",IF(OFFSET(Data!$A$1,MATCH($A97,Data!$CG:$CG,0)-1,MATCH($B97&amp;"/"&amp;K$1,Data!$1:$1,0)-1)=0,"",OFFSET(Data!$A$1,MATCH($A97,Data!$CG:$CG,0)-1,MATCH($B97&amp;"/"&amp;K$1,Data!$1:$1,0)-1)))</f>
        <v/>
      </c>
      <c r="L97" s="227" t="str">
        <f ca="1">IF(ISERROR(OFFSET(Data!$A$1,MATCH($A97,Data!$CG:$CG,0)-1,MATCH($B97&amp;"/"&amp;L$1,Data!$1:$1,0)-1))=TRUE,"",IF(OFFSET(Data!$A$1,MATCH($A97,Data!$CG:$CG,0)-1,MATCH($B97&amp;"/"&amp;L$1,Data!$1:$1,0)-1)=0,"",OFFSET(Data!$A$1,MATCH($A97,Data!$CG:$CG,0)-1,MATCH($B97&amp;"/"&amp;L$1,Data!$1:$1,0)-1)))</f>
        <v/>
      </c>
      <c r="M97" s="227" t="str">
        <f ca="1">IF(ISERROR(OFFSET(Data!$A$1,MATCH($A97,Data!$CG:$CG,0)-1,MATCH($B97&amp;"/"&amp;M$1,Data!$1:$1,0)-1))=TRUE,"",IF(OFFSET(Data!$A$1,MATCH($A97,Data!$CG:$CG,0)-1,MATCH($B97&amp;"/"&amp;M$1,Data!$1:$1,0)-1)=0,"",OFFSET(Data!$A$1,MATCH($A97,Data!$CG:$CG,0)-1,MATCH($B97&amp;"/"&amp;M$1,Data!$1:$1,0)-1)))</f>
        <v/>
      </c>
      <c r="N97" s="227" t="str">
        <f ca="1">IF(ISERROR(OFFSET(Data!$A$1,MATCH($A97,Data!$CG:$CG,0)-1,MATCH($B97&amp;"/"&amp;N$1,Data!$1:$1,0)-1))=TRUE,"",IF(OFFSET(Data!$A$1,MATCH($A97,Data!$CG:$CG,0)-1,MATCH($B97&amp;"/"&amp;N$1,Data!$1:$1,0)-1)=0,"",OFFSET(Data!$A$1,MATCH($A97,Data!$CG:$CG,0)-1,MATCH($B97&amp;"/"&amp;N$1,Data!$1:$1,0)-1)))</f>
        <v/>
      </c>
      <c r="O97" s="227" t="str">
        <f ca="1">IF(ISERROR(OFFSET(Data!$A$1,MATCH($A97,Data!$CG:$CG,0)-1,MATCH($B97&amp;"/"&amp;O$1,Data!$1:$1,0)-1))=TRUE,"",IF(OFFSET(Data!$A$1,MATCH($A97,Data!$CG:$CG,0)-1,MATCH($B97&amp;"/"&amp;O$1,Data!$1:$1,0)-1)=0,"",OFFSET(Data!$A$1,MATCH($A97,Data!$CG:$CG,0)-1,MATCH($B97&amp;"/"&amp;O$1,Data!$1:$1,0)-1)))</f>
        <v/>
      </c>
      <c r="P97" s="227" t="str">
        <f ca="1">IF(ISERROR(OFFSET(Data!$A$1,MATCH($A97,Data!$CG:$CG,0)-1,MATCH($B97&amp;"/"&amp;P$1,Data!$1:$1,0)-1))=TRUE,"",IF(OFFSET(Data!$A$1,MATCH($A97,Data!$CG:$CG,0)-1,MATCH($B97&amp;"/"&amp;P$1,Data!$1:$1,0)-1)=0,"",OFFSET(Data!$A$1,MATCH($A97,Data!$CG:$CG,0)-1,MATCH($B97&amp;"/"&amp;P$1,Data!$1:$1,0)-1)))</f>
        <v/>
      </c>
      <c r="Q97" s="227" t="str">
        <f ca="1">IF(ISERROR(OFFSET(Data!$A$1,MATCH($A97,Data!$CG:$CG,0)-1,MATCH($B97&amp;"/"&amp;Q$1,Data!$1:$1,0)-1))=TRUE,"",IF(OFFSET(Data!$A$1,MATCH($A97,Data!$CG:$CG,0)-1,MATCH($B97&amp;"/"&amp;Q$1,Data!$1:$1,0)-1)=0,"",OFFSET(Data!$A$1,MATCH($A97,Data!$CG:$CG,0)-1,MATCH($B97&amp;"/"&amp;Q$1,Data!$1:$1,0)-1)))</f>
        <v/>
      </c>
      <c r="R97" s="227" t="str">
        <f ca="1">IF(ISERROR(OFFSET(Data!$A$1,MATCH($A97,Data!$CG:$CG,0)-1,MATCH($B97&amp;"/"&amp;R$1,Data!$1:$1,0)-1))=TRUE,"",IF(OFFSET(Data!$A$1,MATCH($A97,Data!$CG:$CG,0)-1,MATCH($B97&amp;"/"&amp;R$1,Data!$1:$1,0)-1)=0,"",OFFSET(Data!$A$1,MATCH($A97,Data!$CG:$CG,0)-1,MATCH($B97&amp;"/"&amp;R$1,Data!$1:$1,0)-1)))</f>
        <v/>
      </c>
      <c r="S97" s="227" t="str">
        <f ca="1">IF(ISERROR(OFFSET(Data!$A$1,MATCH($A97,Data!$CG:$CG,0)-1,MATCH($B97&amp;"/"&amp;S$1,Data!$1:$1,0)-1))=TRUE,"",IF(OFFSET(Data!$A$1,MATCH($A97,Data!$CG:$CG,0)-1,MATCH($B97&amp;"/"&amp;S$1,Data!$1:$1,0)-1)=0,"",OFFSET(Data!$A$1,MATCH($A97,Data!$CG:$CG,0)-1,MATCH($B97&amp;"/"&amp;S$1,Data!$1:$1,0)-1)))</f>
        <v/>
      </c>
      <c r="T97" s="227" t="str">
        <f ca="1">IF(ISERROR(OFFSET(Data!$A$1,MATCH($A97,Data!$CG:$CG,0)-1,MATCH($B97&amp;"/"&amp;T$1,Data!$1:$1,0)-1))=TRUE,"",IF(OFFSET(Data!$A$1,MATCH($A97,Data!$CG:$CG,0)-1,MATCH($B97&amp;"/"&amp;T$1,Data!$1:$1,0)-1)=0,"",OFFSET(Data!$A$1,MATCH($A97,Data!$CG:$CG,0)-1,MATCH($B97&amp;"/"&amp;T$1,Data!$1:$1,0)-1)))</f>
        <v/>
      </c>
      <c r="U97" s="231" t="str">
        <f ca="1">IF(ISERROR(OFFSET(Data!$A$1,MATCH($A97,Data!$CG:$CG,0)-1,MATCH($B97&amp;"/"&amp;U$1,Data!$1:$1,0)-1))=TRUE,"",IF(OFFSET(Data!$A$1,MATCH($A97,Data!$CG:$CG,0)-1,MATCH($B97&amp;"/"&amp;U$1,Data!$1:$1,0)-1)=0,"",OFFSET(Data!$A$1,MATCH($A97,Data!$CG:$CG,0)-1,MATCH($B97&amp;"/"&amp;U$1,Data!$1:$1,0)-1)))</f>
        <v/>
      </c>
      <c r="V97" s="227" t="str">
        <f ca="1">IF(ISERROR(OFFSET(Data!$A$1,MATCH($A97,Data!$CG:$CG,0)-1,MATCH($B97&amp;"/"&amp;V$1,Data!$1:$1,0)-1))=TRUE,"",IF(OFFSET(Data!$A$1,MATCH($A97,Data!$CG:$CG,0)-1,MATCH($B97&amp;"/"&amp;V$1,Data!$1:$1,0)-1)=0,"",OFFSET(Data!$A$1,MATCH($A97,Data!$CG:$CG,0)-1,MATCH($B97&amp;"/"&amp;V$1,Data!$1:$1,0)-1)))</f>
        <v/>
      </c>
      <c r="W97" s="232" t="str">
        <f ca="1">IF(ISERROR(OFFSET(Data!$A$1,MATCH($A97,Data!$CG:$CG,0)-1,MATCH($B97&amp;"/"&amp;W$1,Data!$1:$1,0)-1))=TRUE,"",IF(OFFSET(Data!$A$1,MATCH($A97,Data!$CG:$CG,0)-1,MATCH($B97&amp;"/"&amp;W$1,Data!$1:$1,0)-1)=0,"",OFFSET(Data!$A$1,MATCH($A97,Data!$CG:$CG,0)-1,MATCH($B97&amp;"/"&amp;W$1,Data!$1:$1,0)-1)))</f>
        <v/>
      </c>
      <c r="X97" s="232" t="str">
        <f ca="1">IF(ISERROR(OFFSET(Data!$A$1,MATCH($A97,Data!$CG:$CG,0)-1,MATCH($B97&amp;"/"&amp;X$1,Data!$1:$1,0)-1))=TRUE,"",IF(OFFSET(Data!$A$1,MATCH($A97,Data!$CG:$CG,0)-1,MATCH($B97&amp;"/"&amp;X$1,Data!$1:$1,0)-1)=0,"",OFFSET(Data!$A$1,MATCH($A97,Data!$CG:$CG,0)-1,MATCH($B97&amp;"/"&amp;X$1,Data!$1:$1,0)-1)))</f>
        <v/>
      </c>
      <c r="Y97" s="232" t="str">
        <f ca="1">IF(ISERROR(OFFSET(Data!$A$1,MATCH($A97,Data!$CG:$CG,0)-1,MATCH($B97&amp;"/"&amp;Y$1,Data!$1:$1,0)-1))=TRUE,"",IF(OFFSET(Data!$A$1,MATCH($A97,Data!$CG:$CG,0)-1,MATCH($B97&amp;"/"&amp;Y$1,Data!$1:$1,0)-1)=0,"",OFFSET(Data!$A$1,MATCH($A97,Data!$CG:$CG,0)-1,MATCH($B97&amp;"/"&amp;Y$1,Data!$1:$1,0)-1)))</f>
        <v/>
      </c>
      <c r="Z97" s="232" t="str">
        <f ca="1">IF(ISERROR(OFFSET(Data!$A$1,MATCH($A97,Data!$CG:$CG,0)-1,MATCH($B97&amp;"/"&amp;Z$1,Data!$1:$1,0)-1))=TRUE,"",IF(OFFSET(Data!$A$1,MATCH($A97,Data!$CG:$CG,0)-1,MATCH($B97&amp;"/"&amp;Z$1,Data!$1:$1,0)-1)=0,"",OFFSET(Data!$A$1,MATCH($A97,Data!$CG:$CG,0)-1,MATCH($B97&amp;"/"&amp;Z$1,Data!$1:$1,0)-1)))</f>
        <v/>
      </c>
      <c r="AA97" s="232" t="str">
        <f ca="1">IF(ISERROR(OFFSET(Data!$A$1,MATCH($A97,Data!$CG:$CG,0)-1,MATCH($B97&amp;"/"&amp;AA$1,Data!$1:$1,0)-1))=TRUE,"",IF(OFFSET(Data!$A$1,MATCH($A97,Data!$CG:$CG,0)-1,MATCH($B97&amp;"/"&amp;AA$1,Data!$1:$1,0)-1)=0,"",OFFSET(Data!$A$1,MATCH($A97,Data!$CG:$CG,0)-1,MATCH($B97&amp;"/"&amp;AA$1,Data!$1:$1,0)-1)))</f>
        <v/>
      </c>
      <c r="AB97" s="232" t="str">
        <f ca="1">IF(ISERROR(OFFSET(Data!$A$1,MATCH($A97,Data!$CG:$CG,0)-1,MATCH($B97&amp;"/"&amp;AB$1,Data!$1:$1,0)-1))=TRUE,"",IF(OFFSET(Data!$A$1,MATCH($A97,Data!$CG:$CG,0)-1,MATCH($B97&amp;"/"&amp;AB$1,Data!$1:$1,0)-1)=0,"",OFFSET(Data!$A$1,MATCH($A97,Data!$CG:$CG,0)-1,MATCH($B97&amp;"/"&amp;AB$1,Data!$1:$1,0)-1)))</f>
        <v/>
      </c>
      <c r="AC97" s="232" t="str">
        <f ca="1">IF(ISERROR(OFFSET(Data!$A$1,MATCH($A97,Data!$CG:$CG,0)-1,MATCH($B97&amp;"/"&amp;AC$1,Data!$1:$1,0)-1))=TRUE,"",IF(OFFSET(Data!$A$1,MATCH($A97,Data!$CG:$CG,0)-1,MATCH($B97&amp;"/"&amp;AC$1,Data!$1:$1,0)-1)=0,"",OFFSET(Data!$A$1,MATCH($A97,Data!$CG:$CG,0)-1,MATCH($B97&amp;"/"&amp;AC$1,Data!$1:$1,0)-1)))</f>
        <v/>
      </c>
    </row>
    <row r="98" spans="1:29" s="227" customFormat="1" x14ac:dyDescent="0.25">
      <c r="A98" s="227" t="s">
        <v>185</v>
      </c>
      <c r="B98" s="227" t="s">
        <v>24</v>
      </c>
      <c r="C98" s="227" t="str">
        <f ca="1">IF(ISERROR(OFFSET(Data!$A$1,MATCH($A98,Data!$CG:$CG,0)-1,MATCH($B98&amp;"/"&amp;C$1,Data!$1:$1,0)-1))=TRUE,"",IF(OFFSET(Data!$A$1,MATCH($A98,Data!$CG:$CG,0)-1,MATCH($B98&amp;"/"&amp;C$1,Data!$1:$1,0)-1)=0,"",OFFSET(Data!$A$1,MATCH($A98,Data!$CG:$CG,0)-1,MATCH($B98&amp;"/"&amp;C$1,Data!$1:$1,0)-1)))</f>
        <v/>
      </c>
      <c r="D98" s="227" t="str">
        <f ca="1">IF(ISERROR(OFFSET(Data!$A$1,MATCH($A98,Data!$CG:$CG,0)-1,MATCH($B98&amp;"/"&amp;D$1,Data!$1:$1,0)-1))=TRUE,"",IF(OFFSET(Data!$A$1,MATCH($A98,Data!$CG:$CG,0)-1,MATCH($B98&amp;"/"&amp;D$1,Data!$1:$1,0)-1)=0,"",OFFSET(Data!$A$1,MATCH($A98,Data!$CG:$CG,0)-1,MATCH($B98&amp;"/"&amp;D$1,Data!$1:$1,0)-1)))</f>
        <v/>
      </c>
      <c r="E98" s="227" t="str">
        <f ca="1">IF(ISERROR(OFFSET(Data!$A$1,MATCH($A98,Data!$CG:$CG,0)-1,MATCH($B98&amp;"/"&amp;E$1,Data!$1:$1,0)-1))=TRUE,"",IF(OFFSET(Data!$A$1,MATCH($A98,Data!$CG:$CG,0)-1,MATCH($B98&amp;"/"&amp;E$1,Data!$1:$1,0)-1)=0,"",OFFSET(Data!$A$1,MATCH($A98,Data!$CG:$CG,0)-1,MATCH($B98&amp;"/"&amp;E$1,Data!$1:$1,0)-1)))</f>
        <v/>
      </c>
      <c r="F98" s="227" t="str">
        <f ca="1">IF(ISERROR(OFFSET(Data!$A$1,MATCH($A98,Data!$CG:$CG,0)-1,MATCH($B98&amp;"/"&amp;F$1,Data!$1:$1,0)-1))=TRUE,"",IF(OFFSET(Data!$A$1,MATCH($A98,Data!$CG:$CG,0)-1,MATCH($B98&amp;"/"&amp;F$1,Data!$1:$1,0)-1)=0,"",OFFSET(Data!$A$1,MATCH($A98,Data!$CG:$CG,0)-1,MATCH($B98&amp;"/"&amp;F$1,Data!$1:$1,0)-1)))</f>
        <v/>
      </c>
      <c r="G98" s="227" t="str">
        <f ca="1">IF(ISERROR(OFFSET(Data!$A$1,MATCH($A98,Data!$CG:$CG,0)-1,MATCH($B98&amp;"/"&amp;G$1,Data!$1:$1,0)-1))=TRUE,"",IF(OFFSET(Data!$A$1,MATCH($A98,Data!$CG:$CG,0)-1,MATCH($B98&amp;"/"&amp;G$1,Data!$1:$1,0)-1)=0,"",OFFSET(Data!$A$1,MATCH($A98,Data!$CG:$CG,0)-1,MATCH($B98&amp;"/"&amp;G$1,Data!$1:$1,0)-1)))</f>
        <v/>
      </c>
      <c r="H98" s="227" t="str">
        <f ca="1">IF(ISERROR(OFFSET(Data!$A$1,MATCH($A98,Data!$CG:$CG,0)-1,MATCH($B98&amp;"/"&amp;H$1,Data!$1:$1,0)-1))=TRUE,"",IF(OFFSET(Data!$A$1,MATCH($A98,Data!$CG:$CG,0)-1,MATCH($B98&amp;"/"&amp;H$1,Data!$1:$1,0)-1)=0,"",OFFSET(Data!$A$1,MATCH($A98,Data!$CG:$CG,0)-1,MATCH($B98&amp;"/"&amp;H$1,Data!$1:$1,0)-1)))</f>
        <v/>
      </c>
      <c r="I98" s="227" t="str">
        <f ca="1">IF(ISERROR(OFFSET(Data!$A$1,MATCH($A98,Data!$CG:$CG,0)-1,MATCH($B98&amp;"/"&amp;I$1,Data!$1:$1,0)-1))=TRUE,"",IF(OFFSET(Data!$A$1,MATCH($A98,Data!$CG:$CG,0)-1,MATCH($B98&amp;"/"&amp;I$1,Data!$1:$1,0)-1)=0,"",OFFSET(Data!$A$1,MATCH($A98,Data!$CG:$CG,0)-1,MATCH($B98&amp;"/"&amp;I$1,Data!$1:$1,0)-1)))</f>
        <v/>
      </c>
      <c r="J98" s="227" t="str">
        <f ca="1">IF(ISERROR(OFFSET(Data!$A$1,MATCH($A98,Data!$CG:$CG,0)-1,MATCH($B98&amp;"/"&amp;J$1,Data!$1:$1,0)-1))=TRUE,"",IF(OFFSET(Data!$A$1,MATCH($A98,Data!$CG:$CG,0)-1,MATCH($B98&amp;"/"&amp;J$1,Data!$1:$1,0)-1)=0,"",OFFSET(Data!$A$1,MATCH($A98,Data!$CG:$CG,0)-1,MATCH($B98&amp;"/"&amp;J$1,Data!$1:$1,0)-1)))</f>
        <v/>
      </c>
      <c r="K98" s="227" t="str">
        <f ca="1">IF(ISERROR(OFFSET(Data!$A$1,MATCH($A98,Data!$CG:$CG,0)-1,MATCH($B98&amp;"/"&amp;K$1,Data!$1:$1,0)-1))=TRUE,"",IF(OFFSET(Data!$A$1,MATCH($A98,Data!$CG:$CG,0)-1,MATCH($B98&amp;"/"&amp;K$1,Data!$1:$1,0)-1)=0,"",OFFSET(Data!$A$1,MATCH($A98,Data!$CG:$CG,0)-1,MATCH($B98&amp;"/"&amp;K$1,Data!$1:$1,0)-1)))</f>
        <v/>
      </c>
      <c r="L98" s="227" t="str">
        <f ca="1">IF(ISERROR(OFFSET(Data!$A$1,MATCH($A98,Data!$CG:$CG,0)-1,MATCH($B98&amp;"/"&amp;L$1,Data!$1:$1,0)-1))=TRUE,"",IF(OFFSET(Data!$A$1,MATCH($A98,Data!$CG:$CG,0)-1,MATCH($B98&amp;"/"&amp;L$1,Data!$1:$1,0)-1)=0,"",OFFSET(Data!$A$1,MATCH($A98,Data!$CG:$CG,0)-1,MATCH($B98&amp;"/"&amp;L$1,Data!$1:$1,0)-1)))</f>
        <v/>
      </c>
      <c r="M98" s="227" t="str">
        <f ca="1">IF(ISERROR(OFFSET(Data!$A$1,MATCH($A98,Data!$CG:$CG,0)-1,MATCH($B98&amp;"/"&amp;M$1,Data!$1:$1,0)-1))=TRUE,"",IF(OFFSET(Data!$A$1,MATCH($A98,Data!$CG:$CG,0)-1,MATCH($B98&amp;"/"&amp;M$1,Data!$1:$1,0)-1)=0,"",OFFSET(Data!$A$1,MATCH($A98,Data!$CG:$CG,0)-1,MATCH($B98&amp;"/"&amp;M$1,Data!$1:$1,0)-1)))</f>
        <v/>
      </c>
      <c r="N98" s="227" t="str">
        <f ca="1">IF(ISERROR(OFFSET(Data!$A$1,MATCH($A98,Data!$CG:$CG,0)-1,MATCH($B98&amp;"/"&amp;N$1,Data!$1:$1,0)-1))=TRUE,"",IF(OFFSET(Data!$A$1,MATCH($A98,Data!$CG:$CG,0)-1,MATCH($B98&amp;"/"&amp;N$1,Data!$1:$1,0)-1)=0,"",OFFSET(Data!$A$1,MATCH($A98,Data!$CG:$CG,0)-1,MATCH($B98&amp;"/"&amp;N$1,Data!$1:$1,0)-1)))</f>
        <v/>
      </c>
      <c r="O98" s="227" t="str">
        <f ca="1">IF(ISERROR(OFFSET(Data!$A$1,MATCH($A98,Data!$CG:$CG,0)-1,MATCH($B98&amp;"/"&amp;O$1,Data!$1:$1,0)-1))=TRUE,"",IF(OFFSET(Data!$A$1,MATCH($A98,Data!$CG:$CG,0)-1,MATCH($B98&amp;"/"&amp;O$1,Data!$1:$1,0)-1)=0,"",OFFSET(Data!$A$1,MATCH($A98,Data!$CG:$CG,0)-1,MATCH($B98&amp;"/"&amp;O$1,Data!$1:$1,0)-1)))</f>
        <v/>
      </c>
      <c r="P98" s="227" t="str">
        <f ca="1">IF(ISERROR(OFFSET(Data!$A$1,MATCH($A98,Data!$CG:$CG,0)-1,MATCH($B98&amp;"/"&amp;P$1,Data!$1:$1,0)-1))=TRUE,"",IF(OFFSET(Data!$A$1,MATCH($A98,Data!$CG:$CG,0)-1,MATCH($B98&amp;"/"&amp;P$1,Data!$1:$1,0)-1)=0,"",OFFSET(Data!$A$1,MATCH($A98,Data!$CG:$CG,0)-1,MATCH($B98&amp;"/"&amp;P$1,Data!$1:$1,0)-1)))</f>
        <v/>
      </c>
      <c r="Q98" s="227" t="str">
        <f ca="1">IF(ISERROR(OFFSET(Data!$A$1,MATCH($A98,Data!$CG:$CG,0)-1,MATCH($B98&amp;"/"&amp;Q$1,Data!$1:$1,0)-1))=TRUE,"",IF(OFFSET(Data!$A$1,MATCH($A98,Data!$CG:$CG,0)-1,MATCH($B98&amp;"/"&amp;Q$1,Data!$1:$1,0)-1)=0,"",OFFSET(Data!$A$1,MATCH($A98,Data!$CG:$CG,0)-1,MATCH($B98&amp;"/"&amp;Q$1,Data!$1:$1,0)-1)))</f>
        <v/>
      </c>
      <c r="R98" s="227" t="str">
        <f ca="1">IF(ISERROR(OFFSET(Data!$A$1,MATCH($A98,Data!$CG:$CG,0)-1,MATCH($B98&amp;"/"&amp;R$1,Data!$1:$1,0)-1))=TRUE,"",IF(OFFSET(Data!$A$1,MATCH($A98,Data!$CG:$CG,0)-1,MATCH($B98&amp;"/"&amp;R$1,Data!$1:$1,0)-1)=0,"",OFFSET(Data!$A$1,MATCH($A98,Data!$CG:$CG,0)-1,MATCH($B98&amp;"/"&amp;R$1,Data!$1:$1,0)-1)))</f>
        <v/>
      </c>
      <c r="S98" s="227" t="str">
        <f ca="1">IF(ISERROR(OFFSET(Data!$A$1,MATCH($A98,Data!$CG:$CG,0)-1,MATCH($B98&amp;"/"&amp;S$1,Data!$1:$1,0)-1))=TRUE,"",IF(OFFSET(Data!$A$1,MATCH($A98,Data!$CG:$CG,0)-1,MATCH($B98&amp;"/"&amp;S$1,Data!$1:$1,0)-1)=0,"",OFFSET(Data!$A$1,MATCH($A98,Data!$CG:$CG,0)-1,MATCH($B98&amp;"/"&amp;S$1,Data!$1:$1,0)-1)))</f>
        <v/>
      </c>
      <c r="T98" s="227" t="str">
        <f ca="1">IF(ISERROR(OFFSET(Data!$A$1,MATCH($A98,Data!$CG:$CG,0)-1,MATCH($B98&amp;"/"&amp;T$1,Data!$1:$1,0)-1))=TRUE,"",IF(OFFSET(Data!$A$1,MATCH($A98,Data!$CG:$CG,0)-1,MATCH($B98&amp;"/"&amp;T$1,Data!$1:$1,0)-1)=0,"",OFFSET(Data!$A$1,MATCH($A98,Data!$CG:$CG,0)-1,MATCH($B98&amp;"/"&amp;T$1,Data!$1:$1,0)-1)))</f>
        <v/>
      </c>
      <c r="U98" s="231" t="str">
        <f ca="1">IF(ISERROR(OFFSET(Data!$A$1,MATCH($A98,Data!$CG:$CG,0)-1,MATCH($B98&amp;"/"&amp;U$1,Data!$1:$1,0)-1))=TRUE,"",IF(OFFSET(Data!$A$1,MATCH($A98,Data!$CG:$CG,0)-1,MATCH($B98&amp;"/"&amp;U$1,Data!$1:$1,0)-1)=0,"",OFFSET(Data!$A$1,MATCH($A98,Data!$CG:$CG,0)-1,MATCH($B98&amp;"/"&amp;U$1,Data!$1:$1,0)-1)))</f>
        <v/>
      </c>
      <c r="V98" s="227" t="str">
        <f ca="1">IF(ISERROR(OFFSET(Data!$A$1,MATCH($A98,Data!$CG:$CG,0)-1,MATCH($B98&amp;"/"&amp;V$1,Data!$1:$1,0)-1))=TRUE,"",IF(OFFSET(Data!$A$1,MATCH($A98,Data!$CG:$CG,0)-1,MATCH($B98&amp;"/"&amp;V$1,Data!$1:$1,0)-1)=0,"",OFFSET(Data!$A$1,MATCH($A98,Data!$CG:$CG,0)-1,MATCH($B98&amp;"/"&amp;V$1,Data!$1:$1,0)-1)))</f>
        <v/>
      </c>
      <c r="W98" s="232" t="str">
        <f ca="1">IF(ISERROR(OFFSET(Data!$A$1,MATCH($A98,Data!$CG:$CG,0)-1,MATCH($B98&amp;"/"&amp;W$1,Data!$1:$1,0)-1))=TRUE,"",IF(OFFSET(Data!$A$1,MATCH($A98,Data!$CG:$CG,0)-1,MATCH($B98&amp;"/"&amp;W$1,Data!$1:$1,0)-1)=0,"",OFFSET(Data!$A$1,MATCH($A98,Data!$CG:$CG,0)-1,MATCH($B98&amp;"/"&amp;W$1,Data!$1:$1,0)-1)))</f>
        <v/>
      </c>
      <c r="X98" s="232" t="str">
        <f ca="1">IF(ISERROR(OFFSET(Data!$A$1,MATCH($A98,Data!$CG:$CG,0)-1,MATCH($B98&amp;"/"&amp;X$1,Data!$1:$1,0)-1))=TRUE,"",IF(OFFSET(Data!$A$1,MATCH($A98,Data!$CG:$CG,0)-1,MATCH($B98&amp;"/"&amp;X$1,Data!$1:$1,0)-1)=0,"",OFFSET(Data!$A$1,MATCH($A98,Data!$CG:$CG,0)-1,MATCH($B98&amp;"/"&amp;X$1,Data!$1:$1,0)-1)))</f>
        <v/>
      </c>
      <c r="Y98" s="232" t="str">
        <f ca="1">IF(ISERROR(OFFSET(Data!$A$1,MATCH($A98,Data!$CG:$CG,0)-1,MATCH($B98&amp;"/"&amp;Y$1,Data!$1:$1,0)-1))=TRUE,"",IF(OFFSET(Data!$A$1,MATCH($A98,Data!$CG:$CG,0)-1,MATCH($B98&amp;"/"&amp;Y$1,Data!$1:$1,0)-1)=0,"",OFFSET(Data!$A$1,MATCH($A98,Data!$CG:$CG,0)-1,MATCH($B98&amp;"/"&amp;Y$1,Data!$1:$1,0)-1)))</f>
        <v/>
      </c>
      <c r="Z98" s="232" t="str">
        <f ca="1">IF(ISERROR(OFFSET(Data!$A$1,MATCH($A98,Data!$CG:$CG,0)-1,MATCH($B98&amp;"/"&amp;Z$1,Data!$1:$1,0)-1))=TRUE,"",IF(OFFSET(Data!$A$1,MATCH($A98,Data!$CG:$CG,0)-1,MATCH($B98&amp;"/"&amp;Z$1,Data!$1:$1,0)-1)=0,"",OFFSET(Data!$A$1,MATCH($A98,Data!$CG:$CG,0)-1,MATCH($B98&amp;"/"&amp;Z$1,Data!$1:$1,0)-1)))</f>
        <v/>
      </c>
      <c r="AA98" s="232" t="str">
        <f ca="1">IF(ISERROR(OFFSET(Data!$A$1,MATCH($A98,Data!$CG:$CG,0)-1,MATCH($B98&amp;"/"&amp;AA$1,Data!$1:$1,0)-1))=TRUE,"",IF(OFFSET(Data!$A$1,MATCH($A98,Data!$CG:$CG,0)-1,MATCH($B98&amp;"/"&amp;AA$1,Data!$1:$1,0)-1)=0,"",OFFSET(Data!$A$1,MATCH($A98,Data!$CG:$CG,0)-1,MATCH($B98&amp;"/"&amp;AA$1,Data!$1:$1,0)-1)))</f>
        <v/>
      </c>
      <c r="AB98" s="232" t="str">
        <f ca="1">IF(ISERROR(OFFSET(Data!$A$1,MATCH($A98,Data!$CG:$CG,0)-1,MATCH($B98&amp;"/"&amp;AB$1,Data!$1:$1,0)-1))=TRUE,"",IF(OFFSET(Data!$A$1,MATCH($A98,Data!$CG:$CG,0)-1,MATCH($B98&amp;"/"&amp;AB$1,Data!$1:$1,0)-1)=0,"",OFFSET(Data!$A$1,MATCH($A98,Data!$CG:$CG,0)-1,MATCH($B98&amp;"/"&amp;AB$1,Data!$1:$1,0)-1)))</f>
        <v/>
      </c>
      <c r="AC98" s="232" t="str">
        <f ca="1">IF(ISERROR(OFFSET(Data!$A$1,MATCH($A98,Data!$CG:$CG,0)-1,MATCH($B98&amp;"/"&amp;AC$1,Data!$1:$1,0)-1))=TRUE,"",IF(OFFSET(Data!$A$1,MATCH($A98,Data!$CG:$CG,0)-1,MATCH($B98&amp;"/"&amp;AC$1,Data!$1:$1,0)-1)=0,"",OFFSET(Data!$A$1,MATCH($A98,Data!$CG:$CG,0)-1,MATCH($B98&amp;"/"&amp;AC$1,Data!$1:$1,0)-1)))</f>
        <v/>
      </c>
    </row>
    <row r="99" spans="1:29" s="227" customFormat="1" x14ac:dyDescent="0.25">
      <c r="A99" s="227" t="s">
        <v>65</v>
      </c>
      <c r="B99" s="227" t="s">
        <v>24</v>
      </c>
      <c r="C99" s="227" t="str">
        <f ca="1">IF(ISERROR(OFFSET(Data!$A$1,MATCH($A99,Data!$CG:$CG,0)-1,MATCH($B99&amp;"/"&amp;C$1,Data!$1:$1,0)-1))=TRUE,"",IF(OFFSET(Data!$A$1,MATCH($A99,Data!$CG:$CG,0)-1,MATCH($B99&amp;"/"&amp;C$1,Data!$1:$1,0)-1)=0,"",OFFSET(Data!$A$1,MATCH($A99,Data!$CG:$CG,0)-1,MATCH($B99&amp;"/"&amp;C$1,Data!$1:$1,0)-1)))</f>
        <v/>
      </c>
      <c r="D99" s="227" t="str">
        <f ca="1">IF(ISERROR(OFFSET(Data!$A$1,MATCH($A99,Data!$CG:$CG,0)-1,MATCH($B99&amp;"/"&amp;D$1,Data!$1:$1,0)-1))=TRUE,"",IF(OFFSET(Data!$A$1,MATCH($A99,Data!$CG:$CG,0)-1,MATCH($B99&amp;"/"&amp;D$1,Data!$1:$1,0)-1)=0,"",OFFSET(Data!$A$1,MATCH($A99,Data!$CG:$CG,0)-1,MATCH($B99&amp;"/"&amp;D$1,Data!$1:$1,0)-1)))</f>
        <v/>
      </c>
      <c r="E99" s="227" t="str">
        <f ca="1">IF(ISERROR(OFFSET(Data!$A$1,MATCH($A99,Data!$CG:$CG,0)-1,MATCH($B99&amp;"/"&amp;E$1,Data!$1:$1,0)-1))=TRUE,"",IF(OFFSET(Data!$A$1,MATCH($A99,Data!$CG:$CG,0)-1,MATCH($B99&amp;"/"&amp;E$1,Data!$1:$1,0)-1)=0,"",OFFSET(Data!$A$1,MATCH($A99,Data!$CG:$CG,0)-1,MATCH($B99&amp;"/"&amp;E$1,Data!$1:$1,0)-1)))</f>
        <v/>
      </c>
      <c r="F99" s="227" t="str">
        <f ca="1">IF(ISERROR(OFFSET(Data!$A$1,MATCH($A99,Data!$CG:$CG,0)-1,MATCH($B99&amp;"/"&amp;F$1,Data!$1:$1,0)-1))=TRUE,"",IF(OFFSET(Data!$A$1,MATCH($A99,Data!$CG:$CG,0)-1,MATCH($B99&amp;"/"&amp;F$1,Data!$1:$1,0)-1)=0,"",OFFSET(Data!$A$1,MATCH($A99,Data!$CG:$CG,0)-1,MATCH($B99&amp;"/"&amp;F$1,Data!$1:$1,0)-1)))</f>
        <v/>
      </c>
      <c r="G99" s="227" t="str">
        <f ca="1">IF(ISERROR(OFFSET(Data!$A$1,MATCH($A99,Data!$CG:$CG,0)-1,MATCH($B99&amp;"/"&amp;G$1,Data!$1:$1,0)-1))=TRUE,"",IF(OFFSET(Data!$A$1,MATCH($A99,Data!$CG:$CG,0)-1,MATCH($B99&amp;"/"&amp;G$1,Data!$1:$1,0)-1)=0,"",OFFSET(Data!$A$1,MATCH($A99,Data!$CG:$CG,0)-1,MATCH($B99&amp;"/"&amp;G$1,Data!$1:$1,0)-1)))</f>
        <v/>
      </c>
      <c r="H99" s="227" t="str">
        <f ca="1">IF(ISERROR(OFFSET(Data!$A$1,MATCH($A99,Data!$CG:$CG,0)-1,MATCH($B99&amp;"/"&amp;H$1,Data!$1:$1,0)-1))=TRUE,"",IF(OFFSET(Data!$A$1,MATCH($A99,Data!$CG:$CG,0)-1,MATCH($B99&amp;"/"&amp;H$1,Data!$1:$1,0)-1)=0,"",OFFSET(Data!$A$1,MATCH($A99,Data!$CG:$CG,0)-1,MATCH($B99&amp;"/"&amp;H$1,Data!$1:$1,0)-1)))</f>
        <v/>
      </c>
      <c r="I99" s="227" t="str">
        <f ca="1">IF(ISERROR(OFFSET(Data!$A$1,MATCH($A99,Data!$CG:$CG,0)-1,MATCH($B99&amp;"/"&amp;I$1,Data!$1:$1,0)-1))=TRUE,"",IF(OFFSET(Data!$A$1,MATCH($A99,Data!$CG:$CG,0)-1,MATCH($B99&amp;"/"&amp;I$1,Data!$1:$1,0)-1)=0,"",OFFSET(Data!$A$1,MATCH($A99,Data!$CG:$CG,0)-1,MATCH($B99&amp;"/"&amp;I$1,Data!$1:$1,0)-1)))</f>
        <v/>
      </c>
      <c r="J99" s="227" t="str">
        <f ca="1">IF(ISERROR(OFFSET(Data!$A$1,MATCH($A99,Data!$CG:$CG,0)-1,MATCH($B99&amp;"/"&amp;J$1,Data!$1:$1,0)-1))=TRUE,"",IF(OFFSET(Data!$A$1,MATCH($A99,Data!$CG:$CG,0)-1,MATCH($B99&amp;"/"&amp;J$1,Data!$1:$1,0)-1)=0,"",OFFSET(Data!$A$1,MATCH($A99,Data!$CG:$CG,0)-1,MATCH($B99&amp;"/"&amp;J$1,Data!$1:$1,0)-1)))</f>
        <v/>
      </c>
      <c r="K99" s="227" t="str">
        <f ca="1">IF(ISERROR(OFFSET(Data!$A$1,MATCH($A99,Data!$CG:$CG,0)-1,MATCH($B99&amp;"/"&amp;K$1,Data!$1:$1,0)-1))=TRUE,"",IF(OFFSET(Data!$A$1,MATCH($A99,Data!$CG:$CG,0)-1,MATCH($B99&amp;"/"&amp;K$1,Data!$1:$1,0)-1)=0,"",OFFSET(Data!$A$1,MATCH($A99,Data!$CG:$CG,0)-1,MATCH($B99&amp;"/"&amp;K$1,Data!$1:$1,0)-1)))</f>
        <v/>
      </c>
      <c r="L99" s="227" t="str">
        <f ca="1">IF(ISERROR(OFFSET(Data!$A$1,MATCH($A99,Data!$CG:$CG,0)-1,MATCH($B99&amp;"/"&amp;L$1,Data!$1:$1,0)-1))=TRUE,"",IF(OFFSET(Data!$A$1,MATCH($A99,Data!$CG:$CG,0)-1,MATCH($B99&amp;"/"&amp;L$1,Data!$1:$1,0)-1)=0,"",OFFSET(Data!$A$1,MATCH($A99,Data!$CG:$CG,0)-1,MATCH($B99&amp;"/"&amp;L$1,Data!$1:$1,0)-1)))</f>
        <v/>
      </c>
      <c r="M99" s="227" t="str">
        <f ca="1">IF(ISERROR(OFFSET(Data!$A$1,MATCH($A99,Data!$CG:$CG,0)-1,MATCH($B99&amp;"/"&amp;M$1,Data!$1:$1,0)-1))=TRUE,"",IF(OFFSET(Data!$A$1,MATCH($A99,Data!$CG:$CG,0)-1,MATCH($B99&amp;"/"&amp;M$1,Data!$1:$1,0)-1)=0,"",OFFSET(Data!$A$1,MATCH($A99,Data!$CG:$CG,0)-1,MATCH($B99&amp;"/"&amp;M$1,Data!$1:$1,0)-1)))</f>
        <v/>
      </c>
      <c r="N99" s="227" t="str">
        <f ca="1">IF(ISERROR(OFFSET(Data!$A$1,MATCH($A99,Data!$CG:$CG,0)-1,MATCH($B99&amp;"/"&amp;N$1,Data!$1:$1,0)-1))=TRUE,"",IF(OFFSET(Data!$A$1,MATCH($A99,Data!$CG:$CG,0)-1,MATCH($B99&amp;"/"&amp;N$1,Data!$1:$1,0)-1)=0,"",OFFSET(Data!$A$1,MATCH($A99,Data!$CG:$CG,0)-1,MATCH($B99&amp;"/"&amp;N$1,Data!$1:$1,0)-1)))</f>
        <v/>
      </c>
      <c r="O99" s="227" t="str">
        <f ca="1">IF(ISERROR(OFFSET(Data!$A$1,MATCH($A99,Data!$CG:$CG,0)-1,MATCH($B99&amp;"/"&amp;O$1,Data!$1:$1,0)-1))=TRUE,"",IF(OFFSET(Data!$A$1,MATCH($A99,Data!$CG:$CG,0)-1,MATCH($B99&amp;"/"&amp;O$1,Data!$1:$1,0)-1)=0,"",OFFSET(Data!$A$1,MATCH($A99,Data!$CG:$CG,0)-1,MATCH($B99&amp;"/"&amp;O$1,Data!$1:$1,0)-1)))</f>
        <v/>
      </c>
      <c r="P99" s="227" t="str">
        <f ca="1">IF(ISERROR(OFFSET(Data!$A$1,MATCH($A99,Data!$CG:$CG,0)-1,MATCH($B99&amp;"/"&amp;P$1,Data!$1:$1,0)-1))=TRUE,"",IF(OFFSET(Data!$A$1,MATCH($A99,Data!$CG:$CG,0)-1,MATCH($B99&amp;"/"&amp;P$1,Data!$1:$1,0)-1)=0,"",OFFSET(Data!$A$1,MATCH($A99,Data!$CG:$CG,0)-1,MATCH($B99&amp;"/"&amp;P$1,Data!$1:$1,0)-1)))</f>
        <v/>
      </c>
      <c r="Q99" s="227" t="str">
        <f ca="1">IF(ISERROR(OFFSET(Data!$A$1,MATCH($A99,Data!$CG:$CG,0)-1,MATCH($B99&amp;"/"&amp;Q$1,Data!$1:$1,0)-1))=TRUE,"",IF(OFFSET(Data!$A$1,MATCH($A99,Data!$CG:$CG,0)-1,MATCH($B99&amp;"/"&amp;Q$1,Data!$1:$1,0)-1)=0,"",OFFSET(Data!$A$1,MATCH($A99,Data!$CG:$CG,0)-1,MATCH($B99&amp;"/"&amp;Q$1,Data!$1:$1,0)-1)))</f>
        <v/>
      </c>
      <c r="R99" s="227" t="str">
        <f ca="1">IF(ISERROR(OFFSET(Data!$A$1,MATCH($A99,Data!$CG:$CG,0)-1,MATCH($B99&amp;"/"&amp;R$1,Data!$1:$1,0)-1))=TRUE,"",IF(OFFSET(Data!$A$1,MATCH($A99,Data!$CG:$CG,0)-1,MATCH($B99&amp;"/"&amp;R$1,Data!$1:$1,0)-1)=0,"",OFFSET(Data!$A$1,MATCH($A99,Data!$CG:$CG,0)-1,MATCH($B99&amp;"/"&amp;R$1,Data!$1:$1,0)-1)))</f>
        <v/>
      </c>
      <c r="S99" s="227" t="str">
        <f ca="1">IF(ISERROR(OFFSET(Data!$A$1,MATCH($A99,Data!$CG:$CG,0)-1,MATCH($B99&amp;"/"&amp;S$1,Data!$1:$1,0)-1))=TRUE,"",IF(OFFSET(Data!$A$1,MATCH($A99,Data!$CG:$CG,0)-1,MATCH($B99&amp;"/"&amp;S$1,Data!$1:$1,0)-1)=0,"",OFFSET(Data!$A$1,MATCH($A99,Data!$CG:$CG,0)-1,MATCH($B99&amp;"/"&amp;S$1,Data!$1:$1,0)-1)))</f>
        <v/>
      </c>
      <c r="T99" s="227" t="str">
        <f ca="1">IF(ISERROR(OFFSET(Data!$A$1,MATCH($A99,Data!$CG:$CG,0)-1,MATCH($B99&amp;"/"&amp;T$1,Data!$1:$1,0)-1))=TRUE,"",IF(OFFSET(Data!$A$1,MATCH($A99,Data!$CG:$CG,0)-1,MATCH($B99&amp;"/"&amp;T$1,Data!$1:$1,0)-1)=0,"",OFFSET(Data!$A$1,MATCH($A99,Data!$CG:$CG,0)-1,MATCH($B99&amp;"/"&amp;T$1,Data!$1:$1,0)-1)))</f>
        <v/>
      </c>
      <c r="U99" s="231" t="str">
        <f ca="1">IF(ISERROR(OFFSET(Data!$A$1,MATCH($A99,Data!$CG:$CG,0)-1,MATCH($B99&amp;"/"&amp;U$1,Data!$1:$1,0)-1))=TRUE,"",IF(OFFSET(Data!$A$1,MATCH($A99,Data!$CG:$CG,0)-1,MATCH($B99&amp;"/"&amp;U$1,Data!$1:$1,0)-1)=0,"",OFFSET(Data!$A$1,MATCH($A99,Data!$CG:$CG,0)-1,MATCH($B99&amp;"/"&amp;U$1,Data!$1:$1,0)-1)))</f>
        <v/>
      </c>
      <c r="V99" s="227" t="str">
        <f ca="1">IF(ISERROR(OFFSET(Data!$A$1,MATCH($A99,Data!$CG:$CG,0)-1,MATCH($B99&amp;"/"&amp;V$1,Data!$1:$1,0)-1))=TRUE,"",IF(OFFSET(Data!$A$1,MATCH($A99,Data!$CG:$CG,0)-1,MATCH($B99&amp;"/"&amp;V$1,Data!$1:$1,0)-1)=0,"",OFFSET(Data!$A$1,MATCH($A99,Data!$CG:$CG,0)-1,MATCH($B99&amp;"/"&amp;V$1,Data!$1:$1,0)-1)))</f>
        <v/>
      </c>
      <c r="W99" s="232" t="str">
        <f ca="1">IF(ISERROR(OFFSET(Data!$A$1,MATCH($A99,Data!$CG:$CG,0)-1,MATCH($B99&amp;"/"&amp;W$1,Data!$1:$1,0)-1))=TRUE,"",IF(OFFSET(Data!$A$1,MATCH($A99,Data!$CG:$CG,0)-1,MATCH($B99&amp;"/"&amp;W$1,Data!$1:$1,0)-1)=0,"",OFFSET(Data!$A$1,MATCH($A99,Data!$CG:$CG,0)-1,MATCH($B99&amp;"/"&amp;W$1,Data!$1:$1,0)-1)))</f>
        <v/>
      </c>
      <c r="X99" s="232" t="str">
        <f ca="1">IF(ISERROR(OFFSET(Data!$A$1,MATCH($A99,Data!$CG:$CG,0)-1,MATCH($B99&amp;"/"&amp;X$1,Data!$1:$1,0)-1))=TRUE,"",IF(OFFSET(Data!$A$1,MATCH($A99,Data!$CG:$CG,0)-1,MATCH($B99&amp;"/"&amp;X$1,Data!$1:$1,0)-1)=0,"",OFFSET(Data!$A$1,MATCH($A99,Data!$CG:$CG,0)-1,MATCH($B99&amp;"/"&amp;X$1,Data!$1:$1,0)-1)))</f>
        <v/>
      </c>
      <c r="Y99" s="232" t="str">
        <f ca="1">IF(ISERROR(OFFSET(Data!$A$1,MATCH($A99,Data!$CG:$CG,0)-1,MATCH($B99&amp;"/"&amp;Y$1,Data!$1:$1,0)-1))=TRUE,"",IF(OFFSET(Data!$A$1,MATCH($A99,Data!$CG:$CG,0)-1,MATCH($B99&amp;"/"&amp;Y$1,Data!$1:$1,0)-1)=0,"",OFFSET(Data!$A$1,MATCH($A99,Data!$CG:$CG,0)-1,MATCH($B99&amp;"/"&amp;Y$1,Data!$1:$1,0)-1)))</f>
        <v/>
      </c>
      <c r="Z99" s="232" t="str">
        <f ca="1">IF(ISERROR(OFFSET(Data!$A$1,MATCH($A99,Data!$CG:$CG,0)-1,MATCH($B99&amp;"/"&amp;Z$1,Data!$1:$1,0)-1))=TRUE,"",IF(OFFSET(Data!$A$1,MATCH($A99,Data!$CG:$CG,0)-1,MATCH($B99&amp;"/"&amp;Z$1,Data!$1:$1,0)-1)=0,"",OFFSET(Data!$A$1,MATCH($A99,Data!$CG:$CG,0)-1,MATCH($B99&amp;"/"&amp;Z$1,Data!$1:$1,0)-1)))</f>
        <v/>
      </c>
      <c r="AA99" s="232" t="str">
        <f ca="1">IF(ISERROR(OFFSET(Data!$A$1,MATCH($A99,Data!$CG:$CG,0)-1,MATCH($B99&amp;"/"&amp;AA$1,Data!$1:$1,0)-1))=TRUE,"",IF(OFFSET(Data!$A$1,MATCH($A99,Data!$CG:$CG,0)-1,MATCH($B99&amp;"/"&amp;AA$1,Data!$1:$1,0)-1)=0,"",OFFSET(Data!$A$1,MATCH($A99,Data!$CG:$CG,0)-1,MATCH($B99&amp;"/"&amp;AA$1,Data!$1:$1,0)-1)))</f>
        <v/>
      </c>
      <c r="AB99" s="232" t="str">
        <f ca="1">IF(ISERROR(OFFSET(Data!$A$1,MATCH($A99,Data!$CG:$CG,0)-1,MATCH($B99&amp;"/"&amp;AB$1,Data!$1:$1,0)-1))=TRUE,"",IF(OFFSET(Data!$A$1,MATCH($A99,Data!$CG:$CG,0)-1,MATCH($B99&amp;"/"&amp;AB$1,Data!$1:$1,0)-1)=0,"",OFFSET(Data!$A$1,MATCH($A99,Data!$CG:$CG,0)-1,MATCH($B99&amp;"/"&amp;AB$1,Data!$1:$1,0)-1)))</f>
        <v/>
      </c>
      <c r="AC99" s="232" t="str">
        <f ca="1">IF(ISERROR(OFFSET(Data!$A$1,MATCH($A99,Data!$CG:$CG,0)-1,MATCH($B99&amp;"/"&amp;AC$1,Data!$1:$1,0)-1))=TRUE,"",IF(OFFSET(Data!$A$1,MATCH($A99,Data!$CG:$CG,0)-1,MATCH($B99&amp;"/"&amp;AC$1,Data!$1:$1,0)-1)=0,"",OFFSET(Data!$A$1,MATCH($A99,Data!$CG:$CG,0)-1,MATCH($B99&amp;"/"&amp;AC$1,Data!$1:$1,0)-1)))</f>
        <v/>
      </c>
    </row>
    <row r="100" spans="1:29" s="227" customFormat="1" x14ac:dyDescent="0.25">
      <c r="A100" s="227" t="s">
        <v>132</v>
      </c>
      <c r="B100" s="227" t="s">
        <v>24</v>
      </c>
      <c r="C100" s="227" t="str">
        <f ca="1">IF(ISERROR(OFFSET(Data!$A$1,MATCH($A100,Data!$CG:$CG,0)-1,MATCH($B100&amp;"/"&amp;C$1,Data!$1:$1,0)-1))=TRUE,"",IF(OFFSET(Data!$A$1,MATCH($A100,Data!$CG:$CG,0)-1,MATCH($B100&amp;"/"&amp;C$1,Data!$1:$1,0)-1)=0,"",OFFSET(Data!$A$1,MATCH($A100,Data!$CG:$CG,0)-1,MATCH($B100&amp;"/"&amp;C$1,Data!$1:$1,0)-1)))</f>
        <v/>
      </c>
      <c r="D100" s="227" t="str">
        <f ca="1">IF(ISERROR(OFFSET(Data!$A$1,MATCH($A100,Data!$CG:$CG,0)-1,MATCH($B100&amp;"/"&amp;D$1,Data!$1:$1,0)-1))=TRUE,"",IF(OFFSET(Data!$A$1,MATCH($A100,Data!$CG:$CG,0)-1,MATCH($B100&amp;"/"&amp;D$1,Data!$1:$1,0)-1)=0,"",OFFSET(Data!$A$1,MATCH($A100,Data!$CG:$CG,0)-1,MATCH($B100&amp;"/"&amp;D$1,Data!$1:$1,0)-1)))</f>
        <v/>
      </c>
      <c r="E100" s="227" t="str">
        <f ca="1">IF(ISERROR(OFFSET(Data!$A$1,MATCH($A100,Data!$CG:$CG,0)-1,MATCH($B100&amp;"/"&amp;E$1,Data!$1:$1,0)-1))=TRUE,"",IF(OFFSET(Data!$A$1,MATCH($A100,Data!$CG:$CG,0)-1,MATCH($B100&amp;"/"&amp;E$1,Data!$1:$1,0)-1)=0,"",OFFSET(Data!$A$1,MATCH($A100,Data!$CG:$CG,0)-1,MATCH($B100&amp;"/"&amp;E$1,Data!$1:$1,0)-1)))</f>
        <v/>
      </c>
      <c r="F100" s="227" t="str">
        <f ca="1">IF(ISERROR(OFFSET(Data!$A$1,MATCH($A100,Data!$CG:$CG,0)-1,MATCH($B100&amp;"/"&amp;F$1,Data!$1:$1,0)-1))=TRUE,"",IF(OFFSET(Data!$A$1,MATCH($A100,Data!$CG:$CG,0)-1,MATCH($B100&amp;"/"&amp;F$1,Data!$1:$1,0)-1)=0,"",OFFSET(Data!$A$1,MATCH($A100,Data!$CG:$CG,0)-1,MATCH($B100&amp;"/"&amp;F$1,Data!$1:$1,0)-1)))</f>
        <v/>
      </c>
      <c r="G100" s="227" t="str">
        <f ca="1">IF(ISERROR(OFFSET(Data!$A$1,MATCH($A100,Data!$CG:$CG,0)-1,MATCH($B100&amp;"/"&amp;G$1,Data!$1:$1,0)-1))=TRUE,"",IF(OFFSET(Data!$A$1,MATCH($A100,Data!$CG:$CG,0)-1,MATCH($B100&amp;"/"&amp;G$1,Data!$1:$1,0)-1)=0,"",OFFSET(Data!$A$1,MATCH($A100,Data!$CG:$CG,0)-1,MATCH($B100&amp;"/"&amp;G$1,Data!$1:$1,0)-1)))</f>
        <v/>
      </c>
      <c r="H100" s="227" t="str">
        <f ca="1">IF(ISERROR(OFFSET(Data!$A$1,MATCH($A100,Data!$CG:$CG,0)-1,MATCH($B100&amp;"/"&amp;H$1,Data!$1:$1,0)-1))=TRUE,"",IF(OFFSET(Data!$A$1,MATCH($A100,Data!$CG:$CG,0)-1,MATCH($B100&amp;"/"&amp;H$1,Data!$1:$1,0)-1)=0,"",OFFSET(Data!$A$1,MATCH($A100,Data!$CG:$CG,0)-1,MATCH($B100&amp;"/"&amp;H$1,Data!$1:$1,0)-1)))</f>
        <v/>
      </c>
      <c r="I100" s="227" t="str">
        <f ca="1">IF(ISERROR(OFFSET(Data!$A$1,MATCH($A100,Data!$CG:$CG,0)-1,MATCH($B100&amp;"/"&amp;I$1,Data!$1:$1,0)-1))=TRUE,"",IF(OFFSET(Data!$A$1,MATCH($A100,Data!$CG:$CG,0)-1,MATCH($B100&amp;"/"&amp;I$1,Data!$1:$1,0)-1)=0,"",OFFSET(Data!$A$1,MATCH($A100,Data!$CG:$CG,0)-1,MATCH($B100&amp;"/"&amp;I$1,Data!$1:$1,0)-1)))</f>
        <v/>
      </c>
      <c r="J100" s="227" t="str">
        <f ca="1">IF(ISERROR(OFFSET(Data!$A$1,MATCH($A100,Data!$CG:$CG,0)-1,MATCH($B100&amp;"/"&amp;J$1,Data!$1:$1,0)-1))=TRUE,"",IF(OFFSET(Data!$A$1,MATCH($A100,Data!$CG:$CG,0)-1,MATCH($B100&amp;"/"&amp;J$1,Data!$1:$1,0)-1)=0,"",OFFSET(Data!$A$1,MATCH($A100,Data!$CG:$CG,0)-1,MATCH($B100&amp;"/"&amp;J$1,Data!$1:$1,0)-1)))</f>
        <v/>
      </c>
      <c r="K100" s="227" t="str">
        <f ca="1">IF(ISERROR(OFFSET(Data!$A$1,MATCH($A100,Data!$CG:$CG,0)-1,MATCH($B100&amp;"/"&amp;K$1,Data!$1:$1,0)-1))=TRUE,"",IF(OFFSET(Data!$A$1,MATCH($A100,Data!$CG:$CG,0)-1,MATCH($B100&amp;"/"&amp;K$1,Data!$1:$1,0)-1)=0,"",OFFSET(Data!$A$1,MATCH($A100,Data!$CG:$CG,0)-1,MATCH($B100&amp;"/"&amp;K$1,Data!$1:$1,0)-1)))</f>
        <v/>
      </c>
      <c r="L100" s="227" t="str">
        <f ca="1">IF(ISERROR(OFFSET(Data!$A$1,MATCH($A100,Data!$CG:$CG,0)-1,MATCH($B100&amp;"/"&amp;L$1,Data!$1:$1,0)-1))=TRUE,"",IF(OFFSET(Data!$A$1,MATCH($A100,Data!$CG:$CG,0)-1,MATCH($B100&amp;"/"&amp;L$1,Data!$1:$1,0)-1)=0,"",OFFSET(Data!$A$1,MATCH($A100,Data!$CG:$CG,0)-1,MATCH($B100&amp;"/"&amp;L$1,Data!$1:$1,0)-1)))</f>
        <v/>
      </c>
      <c r="M100" s="227" t="str">
        <f ca="1">IF(ISERROR(OFFSET(Data!$A$1,MATCH($A100,Data!$CG:$CG,0)-1,MATCH($B100&amp;"/"&amp;M$1,Data!$1:$1,0)-1))=TRUE,"",IF(OFFSET(Data!$A$1,MATCH($A100,Data!$CG:$CG,0)-1,MATCH($B100&amp;"/"&amp;M$1,Data!$1:$1,0)-1)=0,"",OFFSET(Data!$A$1,MATCH($A100,Data!$CG:$CG,0)-1,MATCH($B100&amp;"/"&amp;M$1,Data!$1:$1,0)-1)))</f>
        <v/>
      </c>
      <c r="N100" s="227" t="str">
        <f ca="1">IF(ISERROR(OFFSET(Data!$A$1,MATCH($A100,Data!$CG:$CG,0)-1,MATCH($B100&amp;"/"&amp;N$1,Data!$1:$1,0)-1))=TRUE,"",IF(OFFSET(Data!$A$1,MATCH($A100,Data!$CG:$CG,0)-1,MATCH($B100&amp;"/"&amp;N$1,Data!$1:$1,0)-1)=0,"",OFFSET(Data!$A$1,MATCH($A100,Data!$CG:$CG,0)-1,MATCH($B100&amp;"/"&amp;N$1,Data!$1:$1,0)-1)))</f>
        <v/>
      </c>
      <c r="O100" s="227" t="str">
        <f ca="1">IF(ISERROR(OFFSET(Data!$A$1,MATCH($A100,Data!$CG:$CG,0)-1,MATCH($B100&amp;"/"&amp;O$1,Data!$1:$1,0)-1))=TRUE,"",IF(OFFSET(Data!$A$1,MATCH($A100,Data!$CG:$CG,0)-1,MATCH($B100&amp;"/"&amp;O$1,Data!$1:$1,0)-1)=0,"",OFFSET(Data!$A$1,MATCH($A100,Data!$CG:$CG,0)-1,MATCH($B100&amp;"/"&amp;O$1,Data!$1:$1,0)-1)))</f>
        <v/>
      </c>
      <c r="P100" s="227" t="str">
        <f ca="1">IF(ISERROR(OFFSET(Data!$A$1,MATCH($A100,Data!$CG:$CG,0)-1,MATCH($B100&amp;"/"&amp;P$1,Data!$1:$1,0)-1))=TRUE,"",IF(OFFSET(Data!$A$1,MATCH($A100,Data!$CG:$CG,0)-1,MATCH($B100&amp;"/"&amp;P$1,Data!$1:$1,0)-1)=0,"",OFFSET(Data!$A$1,MATCH($A100,Data!$CG:$CG,0)-1,MATCH($B100&amp;"/"&amp;P$1,Data!$1:$1,0)-1)))</f>
        <v/>
      </c>
      <c r="Q100" s="227" t="str">
        <f ca="1">IF(ISERROR(OFFSET(Data!$A$1,MATCH($A100,Data!$CG:$CG,0)-1,MATCH($B100&amp;"/"&amp;Q$1,Data!$1:$1,0)-1))=TRUE,"",IF(OFFSET(Data!$A$1,MATCH($A100,Data!$CG:$CG,0)-1,MATCH($B100&amp;"/"&amp;Q$1,Data!$1:$1,0)-1)=0,"",OFFSET(Data!$A$1,MATCH($A100,Data!$CG:$CG,0)-1,MATCH($B100&amp;"/"&amp;Q$1,Data!$1:$1,0)-1)))</f>
        <v/>
      </c>
      <c r="R100" s="227" t="str">
        <f ca="1">IF(ISERROR(OFFSET(Data!$A$1,MATCH($A100,Data!$CG:$CG,0)-1,MATCH($B100&amp;"/"&amp;R$1,Data!$1:$1,0)-1))=TRUE,"",IF(OFFSET(Data!$A$1,MATCH($A100,Data!$CG:$CG,0)-1,MATCH($B100&amp;"/"&amp;R$1,Data!$1:$1,0)-1)=0,"",OFFSET(Data!$A$1,MATCH($A100,Data!$CG:$CG,0)-1,MATCH($B100&amp;"/"&amp;R$1,Data!$1:$1,0)-1)))</f>
        <v/>
      </c>
      <c r="S100" s="227" t="str">
        <f ca="1">IF(ISERROR(OFFSET(Data!$A$1,MATCH($A100,Data!$CG:$CG,0)-1,MATCH($B100&amp;"/"&amp;S$1,Data!$1:$1,0)-1))=TRUE,"",IF(OFFSET(Data!$A$1,MATCH($A100,Data!$CG:$CG,0)-1,MATCH($B100&amp;"/"&amp;S$1,Data!$1:$1,0)-1)=0,"",OFFSET(Data!$A$1,MATCH($A100,Data!$CG:$CG,0)-1,MATCH($B100&amp;"/"&amp;S$1,Data!$1:$1,0)-1)))</f>
        <v/>
      </c>
      <c r="T100" s="227" t="str">
        <f ca="1">IF(ISERROR(OFFSET(Data!$A$1,MATCH($A100,Data!$CG:$CG,0)-1,MATCH($B100&amp;"/"&amp;T$1,Data!$1:$1,0)-1))=TRUE,"",IF(OFFSET(Data!$A$1,MATCH($A100,Data!$CG:$CG,0)-1,MATCH($B100&amp;"/"&amp;T$1,Data!$1:$1,0)-1)=0,"",OFFSET(Data!$A$1,MATCH($A100,Data!$CG:$CG,0)-1,MATCH($B100&amp;"/"&amp;T$1,Data!$1:$1,0)-1)))</f>
        <v/>
      </c>
      <c r="U100" s="231" t="str">
        <f ca="1">IF(ISERROR(OFFSET(Data!$A$1,MATCH($A100,Data!$CG:$CG,0)-1,MATCH($B100&amp;"/"&amp;U$1,Data!$1:$1,0)-1))=TRUE,"",IF(OFFSET(Data!$A$1,MATCH($A100,Data!$CG:$CG,0)-1,MATCH($B100&amp;"/"&amp;U$1,Data!$1:$1,0)-1)=0,"",OFFSET(Data!$A$1,MATCH($A100,Data!$CG:$CG,0)-1,MATCH($B100&amp;"/"&amp;U$1,Data!$1:$1,0)-1)))</f>
        <v/>
      </c>
      <c r="V100" s="227" t="str">
        <f ca="1">IF(ISERROR(OFFSET(Data!$A$1,MATCH($A100,Data!$CG:$CG,0)-1,MATCH($B100&amp;"/"&amp;V$1,Data!$1:$1,0)-1))=TRUE,"",IF(OFFSET(Data!$A$1,MATCH($A100,Data!$CG:$CG,0)-1,MATCH($B100&amp;"/"&amp;V$1,Data!$1:$1,0)-1)=0,"",OFFSET(Data!$A$1,MATCH($A100,Data!$CG:$CG,0)-1,MATCH($B100&amp;"/"&amp;V$1,Data!$1:$1,0)-1)))</f>
        <v/>
      </c>
      <c r="W100" s="232" t="str">
        <f ca="1">IF(ISERROR(OFFSET(Data!$A$1,MATCH($A100,Data!$CG:$CG,0)-1,MATCH($B100&amp;"/"&amp;W$1,Data!$1:$1,0)-1))=TRUE,"",IF(OFFSET(Data!$A$1,MATCH($A100,Data!$CG:$CG,0)-1,MATCH($B100&amp;"/"&amp;W$1,Data!$1:$1,0)-1)=0,"",OFFSET(Data!$A$1,MATCH($A100,Data!$CG:$CG,0)-1,MATCH($B100&amp;"/"&amp;W$1,Data!$1:$1,0)-1)))</f>
        <v/>
      </c>
      <c r="X100" s="232" t="str">
        <f ca="1">IF(ISERROR(OFFSET(Data!$A$1,MATCH($A100,Data!$CG:$CG,0)-1,MATCH($B100&amp;"/"&amp;X$1,Data!$1:$1,0)-1))=TRUE,"",IF(OFFSET(Data!$A$1,MATCH($A100,Data!$CG:$CG,0)-1,MATCH($B100&amp;"/"&amp;X$1,Data!$1:$1,0)-1)=0,"",OFFSET(Data!$A$1,MATCH($A100,Data!$CG:$CG,0)-1,MATCH($B100&amp;"/"&amp;X$1,Data!$1:$1,0)-1)))</f>
        <v/>
      </c>
      <c r="Y100" s="232" t="str">
        <f ca="1">IF(ISERROR(OFFSET(Data!$A$1,MATCH($A100,Data!$CG:$CG,0)-1,MATCH($B100&amp;"/"&amp;Y$1,Data!$1:$1,0)-1))=TRUE,"",IF(OFFSET(Data!$A$1,MATCH($A100,Data!$CG:$CG,0)-1,MATCH($B100&amp;"/"&amp;Y$1,Data!$1:$1,0)-1)=0,"",OFFSET(Data!$A$1,MATCH($A100,Data!$CG:$CG,0)-1,MATCH($B100&amp;"/"&amp;Y$1,Data!$1:$1,0)-1)))</f>
        <v/>
      </c>
      <c r="Z100" s="232" t="str">
        <f ca="1">IF(ISERROR(OFFSET(Data!$A$1,MATCH($A100,Data!$CG:$CG,0)-1,MATCH($B100&amp;"/"&amp;Z$1,Data!$1:$1,0)-1))=TRUE,"",IF(OFFSET(Data!$A$1,MATCH($A100,Data!$CG:$CG,0)-1,MATCH($B100&amp;"/"&amp;Z$1,Data!$1:$1,0)-1)=0,"",OFFSET(Data!$A$1,MATCH($A100,Data!$CG:$CG,0)-1,MATCH($B100&amp;"/"&amp;Z$1,Data!$1:$1,0)-1)))</f>
        <v/>
      </c>
      <c r="AA100" s="232" t="str">
        <f ca="1">IF(ISERROR(OFFSET(Data!$A$1,MATCH($A100,Data!$CG:$CG,0)-1,MATCH($B100&amp;"/"&amp;AA$1,Data!$1:$1,0)-1))=TRUE,"",IF(OFFSET(Data!$A$1,MATCH($A100,Data!$CG:$CG,0)-1,MATCH($B100&amp;"/"&amp;AA$1,Data!$1:$1,0)-1)=0,"",OFFSET(Data!$A$1,MATCH($A100,Data!$CG:$CG,0)-1,MATCH($B100&amp;"/"&amp;AA$1,Data!$1:$1,0)-1)))</f>
        <v/>
      </c>
      <c r="AB100" s="232" t="str">
        <f ca="1">IF(ISERROR(OFFSET(Data!$A$1,MATCH($A100,Data!$CG:$CG,0)-1,MATCH($B100&amp;"/"&amp;AB$1,Data!$1:$1,0)-1))=TRUE,"",IF(OFFSET(Data!$A$1,MATCH($A100,Data!$CG:$CG,0)-1,MATCH($B100&amp;"/"&amp;AB$1,Data!$1:$1,0)-1)=0,"",OFFSET(Data!$A$1,MATCH($A100,Data!$CG:$CG,0)-1,MATCH($B100&amp;"/"&amp;AB$1,Data!$1:$1,0)-1)))</f>
        <v/>
      </c>
      <c r="AC100" s="232" t="str">
        <f ca="1">IF(ISERROR(OFFSET(Data!$A$1,MATCH($A100,Data!$CG:$CG,0)-1,MATCH($B100&amp;"/"&amp;AC$1,Data!$1:$1,0)-1))=TRUE,"",IF(OFFSET(Data!$A$1,MATCH($A100,Data!$CG:$CG,0)-1,MATCH($B100&amp;"/"&amp;AC$1,Data!$1:$1,0)-1)=0,"",OFFSET(Data!$A$1,MATCH($A100,Data!$CG:$CG,0)-1,MATCH($B100&amp;"/"&amp;AC$1,Data!$1:$1,0)-1)))</f>
        <v/>
      </c>
    </row>
    <row r="101" spans="1:29" s="227" customFormat="1" x14ac:dyDescent="0.25">
      <c r="A101" s="227" t="s">
        <v>135</v>
      </c>
      <c r="B101" s="227" t="s">
        <v>24</v>
      </c>
      <c r="C101" s="227" t="str">
        <f ca="1">IF(ISERROR(OFFSET(Data!$A$1,MATCH($A101,Data!$CG:$CG,0)-1,MATCH($B101&amp;"/"&amp;C$1,Data!$1:$1,0)-1))=TRUE,"",IF(OFFSET(Data!$A$1,MATCH($A101,Data!$CG:$CG,0)-1,MATCH($B101&amp;"/"&amp;C$1,Data!$1:$1,0)-1)=0,"",OFFSET(Data!$A$1,MATCH($A101,Data!$CG:$CG,0)-1,MATCH($B101&amp;"/"&amp;C$1,Data!$1:$1,0)-1)))</f>
        <v/>
      </c>
      <c r="D101" s="227" t="str">
        <f ca="1">IF(ISERROR(OFFSET(Data!$A$1,MATCH($A101,Data!$CG:$CG,0)-1,MATCH($B101&amp;"/"&amp;D$1,Data!$1:$1,0)-1))=TRUE,"",IF(OFFSET(Data!$A$1,MATCH($A101,Data!$CG:$CG,0)-1,MATCH($B101&amp;"/"&amp;D$1,Data!$1:$1,0)-1)=0,"",OFFSET(Data!$A$1,MATCH($A101,Data!$CG:$CG,0)-1,MATCH($B101&amp;"/"&amp;D$1,Data!$1:$1,0)-1)))</f>
        <v/>
      </c>
      <c r="E101" s="227" t="str">
        <f ca="1">IF(ISERROR(OFFSET(Data!$A$1,MATCH($A101,Data!$CG:$CG,0)-1,MATCH($B101&amp;"/"&amp;E$1,Data!$1:$1,0)-1))=TRUE,"",IF(OFFSET(Data!$A$1,MATCH($A101,Data!$CG:$CG,0)-1,MATCH($B101&amp;"/"&amp;E$1,Data!$1:$1,0)-1)=0,"",OFFSET(Data!$A$1,MATCH($A101,Data!$CG:$CG,0)-1,MATCH($B101&amp;"/"&amp;E$1,Data!$1:$1,0)-1)))</f>
        <v/>
      </c>
      <c r="F101" s="227" t="str">
        <f ca="1">IF(ISERROR(OFFSET(Data!$A$1,MATCH($A101,Data!$CG:$CG,0)-1,MATCH($B101&amp;"/"&amp;F$1,Data!$1:$1,0)-1))=TRUE,"",IF(OFFSET(Data!$A$1,MATCH($A101,Data!$CG:$CG,0)-1,MATCH($B101&amp;"/"&amp;F$1,Data!$1:$1,0)-1)=0,"",OFFSET(Data!$A$1,MATCH($A101,Data!$CG:$CG,0)-1,MATCH($B101&amp;"/"&amp;F$1,Data!$1:$1,0)-1)))</f>
        <v/>
      </c>
      <c r="G101" s="227" t="str">
        <f ca="1">IF(ISERROR(OFFSET(Data!$A$1,MATCH($A101,Data!$CG:$CG,0)-1,MATCH($B101&amp;"/"&amp;G$1,Data!$1:$1,0)-1))=TRUE,"",IF(OFFSET(Data!$A$1,MATCH($A101,Data!$CG:$CG,0)-1,MATCH($B101&amp;"/"&amp;G$1,Data!$1:$1,0)-1)=0,"",OFFSET(Data!$A$1,MATCH($A101,Data!$CG:$CG,0)-1,MATCH($B101&amp;"/"&amp;G$1,Data!$1:$1,0)-1)))</f>
        <v/>
      </c>
      <c r="H101" s="227" t="str">
        <f ca="1">IF(ISERROR(OFFSET(Data!$A$1,MATCH($A101,Data!$CG:$CG,0)-1,MATCH($B101&amp;"/"&amp;H$1,Data!$1:$1,0)-1))=TRUE,"",IF(OFFSET(Data!$A$1,MATCH($A101,Data!$CG:$CG,0)-1,MATCH($B101&amp;"/"&amp;H$1,Data!$1:$1,0)-1)=0,"",OFFSET(Data!$A$1,MATCH($A101,Data!$CG:$CG,0)-1,MATCH($B101&amp;"/"&amp;H$1,Data!$1:$1,0)-1)))</f>
        <v/>
      </c>
      <c r="I101" s="227" t="str">
        <f ca="1">IF(ISERROR(OFFSET(Data!$A$1,MATCH($A101,Data!$CG:$CG,0)-1,MATCH($B101&amp;"/"&amp;I$1,Data!$1:$1,0)-1))=TRUE,"",IF(OFFSET(Data!$A$1,MATCH($A101,Data!$CG:$CG,0)-1,MATCH($B101&amp;"/"&amp;I$1,Data!$1:$1,0)-1)=0,"",OFFSET(Data!$A$1,MATCH($A101,Data!$CG:$CG,0)-1,MATCH($B101&amp;"/"&amp;I$1,Data!$1:$1,0)-1)))</f>
        <v/>
      </c>
      <c r="J101" s="227" t="str">
        <f ca="1">IF(ISERROR(OFFSET(Data!$A$1,MATCH($A101,Data!$CG:$CG,0)-1,MATCH($B101&amp;"/"&amp;J$1,Data!$1:$1,0)-1))=TRUE,"",IF(OFFSET(Data!$A$1,MATCH($A101,Data!$CG:$CG,0)-1,MATCH($B101&amp;"/"&amp;J$1,Data!$1:$1,0)-1)=0,"",OFFSET(Data!$A$1,MATCH($A101,Data!$CG:$CG,0)-1,MATCH($B101&amp;"/"&amp;J$1,Data!$1:$1,0)-1)))</f>
        <v/>
      </c>
      <c r="K101" s="227" t="str">
        <f ca="1">IF(ISERROR(OFFSET(Data!$A$1,MATCH($A101,Data!$CG:$CG,0)-1,MATCH($B101&amp;"/"&amp;K$1,Data!$1:$1,0)-1))=TRUE,"",IF(OFFSET(Data!$A$1,MATCH($A101,Data!$CG:$CG,0)-1,MATCH($B101&amp;"/"&amp;K$1,Data!$1:$1,0)-1)=0,"",OFFSET(Data!$A$1,MATCH($A101,Data!$CG:$CG,0)-1,MATCH($B101&amp;"/"&amp;K$1,Data!$1:$1,0)-1)))</f>
        <v/>
      </c>
      <c r="L101" s="227" t="str">
        <f ca="1">IF(ISERROR(OFFSET(Data!$A$1,MATCH($A101,Data!$CG:$CG,0)-1,MATCH($B101&amp;"/"&amp;L$1,Data!$1:$1,0)-1))=TRUE,"",IF(OFFSET(Data!$A$1,MATCH($A101,Data!$CG:$CG,0)-1,MATCH($B101&amp;"/"&amp;L$1,Data!$1:$1,0)-1)=0,"",OFFSET(Data!$A$1,MATCH($A101,Data!$CG:$CG,0)-1,MATCH($B101&amp;"/"&amp;L$1,Data!$1:$1,0)-1)))</f>
        <v/>
      </c>
      <c r="M101" s="227" t="str">
        <f ca="1">IF(ISERROR(OFFSET(Data!$A$1,MATCH($A101,Data!$CG:$CG,0)-1,MATCH($B101&amp;"/"&amp;M$1,Data!$1:$1,0)-1))=TRUE,"",IF(OFFSET(Data!$A$1,MATCH($A101,Data!$CG:$CG,0)-1,MATCH($B101&amp;"/"&amp;M$1,Data!$1:$1,0)-1)=0,"",OFFSET(Data!$A$1,MATCH($A101,Data!$CG:$CG,0)-1,MATCH($B101&amp;"/"&amp;M$1,Data!$1:$1,0)-1)))</f>
        <v/>
      </c>
      <c r="N101" s="227" t="str">
        <f ca="1">IF(ISERROR(OFFSET(Data!$A$1,MATCH($A101,Data!$CG:$CG,0)-1,MATCH($B101&amp;"/"&amp;N$1,Data!$1:$1,0)-1))=TRUE,"",IF(OFFSET(Data!$A$1,MATCH($A101,Data!$CG:$CG,0)-1,MATCH($B101&amp;"/"&amp;N$1,Data!$1:$1,0)-1)=0,"",OFFSET(Data!$A$1,MATCH($A101,Data!$CG:$CG,0)-1,MATCH($B101&amp;"/"&amp;N$1,Data!$1:$1,0)-1)))</f>
        <v/>
      </c>
      <c r="O101" s="227" t="str">
        <f ca="1">IF(ISERROR(OFFSET(Data!$A$1,MATCH($A101,Data!$CG:$CG,0)-1,MATCH($B101&amp;"/"&amp;O$1,Data!$1:$1,0)-1))=TRUE,"",IF(OFFSET(Data!$A$1,MATCH($A101,Data!$CG:$CG,0)-1,MATCH($B101&amp;"/"&amp;O$1,Data!$1:$1,0)-1)=0,"",OFFSET(Data!$A$1,MATCH($A101,Data!$CG:$CG,0)-1,MATCH($B101&amp;"/"&amp;O$1,Data!$1:$1,0)-1)))</f>
        <v/>
      </c>
      <c r="P101" s="227" t="str">
        <f ca="1">IF(ISERROR(OFFSET(Data!$A$1,MATCH($A101,Data!$CG:$CG,0)-1,MATCH($B101&amp;"/"&amp;P$1,Data!$1:$1,0)-1))=TRUE,"",IF(OFFSET(Data!$A$1,MATCH($A101,Data!$CG:$CG,0)-1,MATCH($B101&amp;"/"&amp;P$1,Data!$1:$1,0)-1)=0,"",OFFSET(Data!$A$1,MATCH($A101,Data!$CG:$CG,0)-1,MATCH($B101&amp;"/"&amp;P$1,Data!$1:$1,0)-1)))</f>
        <v/>
      </c>
      <c r="Q101" s="227" t="str">
        <f ca="1">IF(ISERROR(OFFSET(Data!$A$1,MATCH($A101,Data!$CG:$CG,0)-1,MATCH($B101&amp;"/"&amp;Q$1,Data!$1:$1,0)-1))=TRUE,"",IF(OFFSET(Data!$A$1,MATCH($A101,Data!$CG:$CG,0)-1,MATCH($B101&amp;"/"&amp;Q$1,Data!$1:$1,0)-1)=0,"",OFFSET(Data!$A$1,MATCH($A101,Data!$CG:$CG,0)-1,MATCH($B101&amp;"/"&amp;Q$1,Data!$1:$1,0)-1)))</f>
        <v/>
      </c>
      <c r="R101" s="227" t="str">
        <f ca="1">IF(ISERROR(OFFSET(Data!$A$1,MATCH($A101,Data!$CG:$CG,0)-1,MATCH($B101&amp;"/"&amp;R$1,Data!$1:$1,0)-1))=TRUE,"",IF(OFFSET(Data!$A$1,MATCH($A101,Data!$CG:$CG,0)-1,MATCH($B101&amp;"/"&amp;R$1,Data!$1:$1,0)-1)=0,"",OFFSET(Data!$A$1,MATCH($A101,Data!$CG:$CG,0)-1,MATCH($B101&amp;"/"&amp;R$1,Data!$1:$1,0)-1)))</f>
        <v/>
      </c>
      <c r="S101" s="227" t="str">
        <f ca="1">IF(ISERROR(OFFSET(Data!$A$1,MATCH($A101,Data!$CG:$CG,0)-1,MATCH($B101&amp;"/"&amp;S$1,Data!$1:$1,0)-1))=TRUE,"",IF(OFFSET(Data!$A$1,MATCH($A101,Data!$CG:$CG,0)-1,MATCH($B101&amp;"/"&amp;S$1,Data!$1:$1,0)-1)=0,"",OFFSET(Data!$A$1,MATCH($A101,Data!$CG:$CG,0)-1,MATCH($B101&amp;"/"&amp;S$1,Data!$1:$1,0)-1)))</f>
        <v/>
      </c>
      <c r="T101" s="227" t="str">
        <f ca="1">IF(ISERROR(OFFSET(Data!$A$1,MATCH($A101,Data!$CG:$CG,0)-1,MATCH($B101&amp;"/"&amp;T$1,Data!$1:$1,0)-1))=TRUE,"",IF(OFFSET(Data!$A$1,MATCH($A101,Data!$CG:$CG,0)-1,MATCH($B101&amp;"/"&amp;T$1,Data!$1:$1,0)-1)=0,"",OFFSET(Data!$A$1,MATCH($A101,Data!$CG:$CG,0)-1,MATCH($B101&amp;"/"&amp;T$1,Data!$1:$1,0)-1)))</f>
        <v/>
      </c>
      <c r="U101" s="231" t="str">
        <f ca="1">IF(ISERROR(OFFSET(Data!$A$1,MATCH($A101,Data!$CG:$CG,0)-1,MATCH($B101&amp;"/"&amp;U$1,Data!$1:$1,0)-1))=TRUE,"",IF(OFFSET(Data!$A$1,MATCH($A101,Data!$CG:$CG,0)-1,MATCH($B101&amp;"/"&amp;U$1,Data!$1:$1,0)-1)=0,"",OFFSET(Data!$A$1,MATCH($A101,Data!$CG:$CG,0)-1,MATCH($B101&amp;"/"&amp;U$1,Data!$1:$1,0)-1)))</f>
        <v/>
      </c>
      <c r="V101" s="227" t="str">
        <f ca="1">IF(ISERROR(OFFSET(Data!$A$1,MATCH($A101,Data!$CG:$CG,0)-1,MATCH($B101&amp;"/"&amp;V$1,Data!$1:$1,0)-1))=TRUE,"",IF(OFFSET(Data!$A$1,MATCH($A101,Data!$CG:$CG,0)-1,MATCH($B101&amp;"/"&amp;V$1,Data!$1:$1,0)-1)=0,"",OFFSET(Data!$A$1,MATCH($A101,Data!$CG:$CG,0)-1,MATCH($B101&amp;"/"&amp;V$1,Data!$1:$1,0)-1)))</f>
        <v/>
      </c>
      <c r="W101" s="232" t="str">
        <f ca="1">IF(ISERROR(OFFSET(Data!$A$1,MATCH($A101,Data!$CG:$CG,0)-1,MATCH($B101&amp;"/"&amp;W$1,Data!$1:$1,0)-1))=TRUE,"",IF(OFFSET(Data!$A$1,MATCH($A101,Data!$CG:$CG,0)-1,MATCH($B101&amp;"/"&amp;W$1,Data!$1:$1,0)-1)=0,"",OFFSET(Data!$A$1,MATCH($A101,Data!$CG:$CG,0)-1,MATCH($B101&amp;"/"&amp;W$1,Data!$1:$1,0)-1)))</f>
        <v/>
      </c>
      <c r="X101" s="232" t="str">
        <f ca="1">IF(ISERROR(OFFSET(Data!$A$1,MATCH($A101,Data!$CG:$CG,0)-1,MATCH($B101&amp;"/"&amp;X$1,Data!$1:$1,0)-1))=TRUE,"",IF(OFFSET(Data!$A$1,MATCH($A101,Data!$CG:$CG,0)-1,MATCH($B101&amp;"/"&amp;X$1,Data!$1:$1,0)-1)=0,"",OFFSET(Data!$A$1,MATCH($A101,Data!$CG:$CG,0)-1,MATCH($B101&amp;"/"&amp;X$1,Data!$1:$1,0)-1)))</f>
        <v/>
      </c>
      <c r="Y101" s="232" t="str">
        <f ca="1">IF(ISERROR(OFFSET(Data!$A$1,MATCH($A101,Data!$CG:$CG,0)-1,MATCH($B101&amp;"/"&amp;Y$1,Data!$1:$1,0)-1))=TRUE,"",IF(OFFSET(Data!$A$1,MATCH($A101,Data!$CG:$CG,0)-1,MATCH($B101&amp;"/"&amp;Y$1,Data!$1:$1,0)-1)=0,"",OFFSET(Data!$A$1,MATCH($A101,Data!$CG:$CG,0)-1,MATCH($B101&amp;"/"&amp;Y$1,Data!$1:$1,0)-1)))</f>
        <v/>
      </c>
      <c r="Z101" s="232" t="str">
        <f ca="1">IF(ISERROR(OFFSET(Data!$A$1,MATCH($A101,Data!$CG:$CG,0)-1,MATCH($B101&amp;"/"&amp;Z$1,Data!$1:$1,0)-1))=TRUE,"",IF(OFFSET(Data!$A$1,MATCH($A101,Data!$CG:$CG,0)-1,MATCH($B101&amp;"/"&amp;Z$1,Data!$1:$1,0)-1)=0,"",OFFSET(Data!$A$1,MATCH($A101,Data!$CG:$CG,0)-1,MATCH($B101&amp;"/"&amp;Z$1,Data!$1:$1,0)-1)))</f>
        <v/>
      </c>
      <c r="AA101" s="232" t="str">
        <f ca="1">IF(ISERROR(OFFSET(Data!$A$1,MATCH($A101,Data!$CG:$CG,0)-1,MATCH($B101&amp;"/"&amp;AA$1,Data!$1:$1,0)-1))=TRUE,"",IF(OFFSET(Data!$A$1,MATCH($A101,Data!$CG:$CG,0)-1,MATCH($B101&amp;"/"&amp;AA$1,Data!$1:$1,0)-1)=0,"",OFFSET(Data!$A$1,MATCH($A101,Data!$CG:$CG,0)-1,MATCH($B101&amp;"/"&amp;AA$1,Data!$1:$1,0)-1)))</f>
        <v/>
      </c>
      <c r="AB101" s="232" t="str">
        <f ca="1">IF(ISERROR(OFFSET(Data!$A$1,MATCH($A101,Data!$CG:$CG,0)-1,MATCH($B101&amp;"/"&amp;AB$1,Data!$1:$1,0)-1))=TRUE,"",IF(OFFSET(Data!$A$1,MATCH($A101,Data!$CG:$CG,0)-1,MATCH($B101&amp;"/"&amp;AB$1,Data!$1:$1,0)-1)=0,"",OFFSET(Data!$A$1,MATCH($A101,Data!$CG:$CG,0)-1,MATCH($B101&amp;"/"&amp;AB$1,Data!$1:$1,0)-1)))</f>
        <v/>
      </c>
      <c r="AC101" s="232" t="str">
        <f ca="1">IF(ISERROR(OFFSET(Data!$A$1,MATCH($A101,Data!$CG:$CG,0)-1,MATCH($B101&amp;"/"&amp;AC$1,Data!$1:$1,0)-1))=TRUE,"",IF(OFFSET(Data!$A$1,MATCH($A101,Data!$CG:$CG,0)-1,MATCH($B101&amp;"/"&amp;AC$1,Data!$1:$1,0)-1)=0,"",OFFSET(Data!$A$1,MATCH($A101,Data!$CG:$CG,0)-1,MATCH($B101&amp;"/"&amp;AC$1,Data!$1:$1,0)-1)))</f>
        <v/>
      </c>
    </row>
    <row r="102" spans="1:29" s="227" customFormat="1" x14ac:dyDescent="0.25">
      <c r="A102" s="227" t="s">
        <v>138</v>
      </c>
      <c r="B102" s="227" t="s">
        <v>24</v>
      </c>
      <c r="C102" s="227" t="str">
        <f ca="1">IF(ISERROR(OFFSET(Data!$A$1,MATCH($A102,Data!$CG:$CG,0)-1,MATCH($B102&amp;"/"&amp;C$1,Data!$1:$1,0)-1))=TRUE,"",IF(OFFSET(Data!$A$1,MATCH($A102,Data!$CG:$CG,0)-1,MATCH($B102&amp;"/"&amp;C$1,Data!$1:$1,0)-1)=0,"",OFFSET(Data!$A$1,MATCH($A102,Data!$CG:$CG,0)-1,MATCH($B102&amp;"/"&amp;C$1,Data!$1:$1,0)-1)))</f>
        <v/>
      </c>
      <c r="D102" s="227" t="str">
        <f ca="1">IF(ISERROR(OFFSET(Data!$A$1,MATCH($A102,Data!$CG:$CG,0)-1,MATCH($B102&amp;"/"&amp;D$1,Data!$1:$1,0)-1))=TRUE,"",IF(OFFSET(Data!$A$1,MATCH($A102,Data!$CG:$CG,0)-1,MATCH($B102&amp;"/"&amp;D$1,Data!$1:$1,0)-1)=0,"",OFFSET(Data!$A$1,MATCH($A102,Data!$CG:$CG,0)-1,MATCH($B102&amp;"/"&amp;D$1,Data!$1:$1,0)-1)))</f>
        <v/>
      </c>
      <c r="E102" s="227" t="str">
        <f ca="1">IF(ISERROR(OFFSET(Data!$A$1,MATCH($A102,Data!$CG:$CG,0)-1,MATCH($B102&amp;"/"&amp;E$1,Data!$1:$1,0)-1))=TRUE,"",IF(OFFSET(Data!$A$1,MATCH($A102,Data!$CG:$CG,0)-1,MATCH($B102&amp;"/"&amp;E$1,Data!$1:$1,0)-1)=0,"",OFFSET(Data!$A$1,MATCH($A102,Data!$CG:$CG,0)-1,MATCH($B102&amp;"/"&amp;E$1,Data!$1:$1,0)-1)))</f>
        <v/>
      </c>
      <c r="F102" s="227" t="str">
        <f ca="1">IF(ISERROR(OFFSET(Data!$A$1,MATCH($A102,Data!$CG:$CG,0)-1,MATCH($B102&amp;"/"&amp;F$1,Data!$1:$1,0)-1))=TRUE,"",IF(OFFSET(Data!$A$1,MATCH($A102,Data!$CG:$CG,0)-1,MATCH($B102&amp;"/"&amp;F$1,Data!$1:$1,0)-1)=0,"",OFFSET(Data!$A$1,MATCH($A102,Data!$CG:$CG,0)-1,MATCH($B102&amp;"/"&amp;F$1,Data!$1:$1,0)-1)))</f>
        <v/>
      </c>
      <c r="G102" s="227" t="str">
        <f ca="1">IF(ISERROR(OFFSET(Data!$A$1,MATCH($A102,Data!$CG:$CG,0)-1,MATCH($B102&amp;"/"&amp;G$1,Data!$1:$1,0)-1))=TRUE,"",IF(OFFSET(Data!$A$1,MATCH($A102,Data!$CG:$CG,0)-1,MATCH($B102&amp;"/"&amp;G$1,Data!$1:$1,0)-1)=0,"",OFFSET(Data!$A$1,MATCH($A102,Data!$CG:$CG,0)-1,MATCH($B102&amp;"/"&amp;G$1,Data!$1:$1,0)-1)))</f>
        <v/>
      </c>
      <c r="H102" s="227" t="str">
        <f ca="1">IF(ISERROR(OFFSET(Data!$A$1,MATCH($A102,Data!$CG:$CG,0)-1,MATCH($B102&amp;"/"&amp;H$1,Data!$1:$1,0)-1))=TRUE,"",IF(OFFSET(Data!$A$1,MATCH($A102,Data!$CG:$CG,0)-1,MATCH($B102&amp;"/"&amp;H$1,Data!$1:$1,0)-1)=0,"",OFFSET(Data!$A$1,MATCH($A102,Data!$CG:$CG,0)-1,MATCH($B102&amp;"/"&amp;H$1,Data!$1:$1,0)-1)))</f>
        <v/>
      </c>
      <c r="I102" s="227" t="str">
        <f ca="1">IF(ISERROR(OFFSET(Data!$A$1,MATCH($A102,Data!$CG:$CG,0)-1,MATCH($B102&amp;"/"&amp;I$1,Data!$1:$1,0)-1))=TRUE,"",IF(OFFSET(Data!$A$1,MATCH($A102,Data!$CG:$CG,0)-1,MATCH($B102&amp;"/"&amp;I$1,Data!$1:$1,0)-1)=0,"",OFFSET(Data!$A$1,MATCH($A102,Data!$CG:$CG,0)-1,MATCH($B102&amp;"/"&amp;I$1,Data!$1:$1,0)-1)))</f>
        <v/>
      </c>
      <c r="J102" s="227" t="str">
        <f ca="1">IF(ISERROR(OFFSET(Data!$A$1,MATCH($A102,Data!$CG:$CG,0)-1,MATCH($B102&amp;"/"&amp;J$1,Data!$1:$1,0)-1))=TRUE,"",IF(OFFSET(Data!$A$1,MATCH($A102,Data!$CG:$CG,0)-1,MATCH($B102&amp;"/"&amp;J$1,Data!$1:$1,0)-1)=0,"",OFFSET(Data!$A$1,MATCH($A102,Data!$CG:$CG,0)-1,MATCH($B102&amp;"/"&amp;J$1,Data!$1:$1,0)-1)))</f>
        <v/>
      </c>
      <c r="K102" s="227" t="str">
        <f ca="1">IF(ISERROR(OFFSET(Data!$A$1,MATCH($A102,Data!$CG:$CG,0)-1,MATCH($B102&amp;"/"&amp;K$1,Data!$1:$1,0)-1))=TRUE,"",IF(OFFSET(Data!$A$1,MATCH($A102,Data!$CG:$CG,0)-1,MATCH($B102&amp;"/"&amp;K$1,Data!$1:$1,0)-1)=0,"",OFFSET(Data!$A$1,MATCH($A102,Data!$CG:$CG,0)-1,MATCH($B102&amp;"/"&amp;K$1,Data!$1:$1,0)-1)))</f>
        <v/>
      </c>
      <c r="L102" s="227" t="str">
        <f ca="1">IF(ISERROR(OFFSET(Data!$A$1,MATCH($A102,Data!$CG:$CG,0)-1,MATCH($B102&amp;"/"&amp;L$1,Data!$1:$1,0)-1))=TRUE,"",IF(OFFSET(Data!$A$1,MATCH($A102,Data!$CG:$CG,0)-1,MATCH($B102&amp;"/"&amp;L$1,Data!$1:$1,0)-1)=0,"",OFFSET(Data!$A$1,MATCH($A102,Data!$CG:$CG,0)-1,MATCH($B102&amp;"/"&amp;L$1,Data!$1:$1,0)-1)))</f>
        <v/>
      </c>
      <c r="M102" s="227" t="str">
        <f ca="1">IF(ISERROR(OFFSET(Data!$A$1,MATCH($A102,Data!$CG:$CG,0)-1,MATCH($B102&amp;"/"&amp;M$1,Data!$1:$1,0)-1))=TRUE,"",IF(OFFSET(Data!$A$1,MATCH($A102,Data!$CG:$CG,0)-1,MATCH($B102&amp;"/"&amp;M$1,Data!$1:$1,0)-1)=0,"",OFFSET(Data!$A$1,MATCH($A102,Data!$CG:$CG,0)-1,MATCH($B102&amp;"/"&amp;M$1,Data!$1:$1,0)-1)))</f>
        <v/>
      </c>
      <c r="N102" s="227" t="str">
        <f ca="1">IF(ISERROR(OFFSET(Data!$A$1,MATCH($A102,Data!$CG:$CG,0)-1,MATCH($B102&amp;"/"&amp;N$1,Data!$1:$1,0)-1))=TRUE,"",IF(OFFSET(Data!$A$1,MATCH($A102,Data!$CG:$CG,0)-1,MATCH($B102&amp;"/"&amp;N$1,Data!$1:$1,0)-1)=0,"",OFFSET(Data!$A$1,MATCH($A102,Data!$CG:$CG,0)-1,MATCH($B102&amp;"/"&amp;N$1,Data!$1:$1,0)-1)))</f>
        <v/>
      </c>
      <c r="O102" s="227" t="str">
        <f ca="1">IF(ISERROR(OFFSET(Data!$A$1,MATCH($A102,Data!$CG:$CG,0)-1,MATCH($B102&amp;"/"&amp;O$1,Data!$1:$1,0)-1))=TRUE,"",IF(OFFSET(Data!$A$1,MATCH($A102,Data!$CG:$CG,0)-1,MATCH($B102&amp;"/"&amp;O$1,Data!$1:$1,0)-1)=0,"",OFFSET(Data!$A$1,MATCH($A102,Data!$CG:$CG,0)-1,MATCH($B102&amp;"/"&amp;O$1,Data!$1:$1,0)-1)))</f>
        <v/>
      </c>
      <c r="P102" s="227" t="str">
        <f ca="1">IF(ISERROR(OFFSET(Data!$A$1,MATCH($A102,Data!$CG:$CG,0)-1,MATCH($B102&amp;"/"&amp;P$1,Data!$1:$1,0)-1))=TRUE,"",IF(OFFSET(Data!$A$1,MATCH($A102,Data!$CG:$CG,0)-1,MATCH($B102&amp;"/"&amp;P$1,Data!$1:$1,0)-1)=0,"",OFFSET(Data!$A$1,MATCH($A102,Data!$CG:$CG,0)-1,MATCH($B102&amp;"/"&amp;P$1,Data!$1:$1,0)-1)))</f>
        <v/>
      </c>
      <c r="Q102" s="227" t="str">
        <f ca="1">IF(ISERROR(OFFSET(Data!$A$1,MATCH($A102,Data!$CG:$CG,0)-1,MATCH($B102&amp;"/"&amp;Q$1,Data!$1:$1,0)-1))=TRUE,"",IF(OFFSET(Data!$A$1,MATCH($A102,Data!$CG:$CG,0)-1,MATCH($B102&amp;"/"&amp;Q$1,Data!$1:$1,0)-1)=0,"",OFFSET(Data!$A$1,MATCH($A102,Data!$CG:$CG,0)-1,MATCH($B102&amp;"/"&amp;Q$1,Data!$1:$1,0)-1)))</f>
        <v/>
      </c>
      <c r="R102" s="227" t="str">
        <f ca="1">IF(ISERROR(OFFSET(Data!$A$1,MATCH($A102,Data!$CG:$CG,0)-1,MATCH($B102&amp;"/"&amp;R$1,Data!$1:$1,0)-1))=TRUE,"",IF(OFFSET(Data!$A$1,MATCH($A102,Data!$CG:$CG,0)-1,MATCH($B102&amp;"/"&amp;R$1,Data!$1:$1,0)-1)=0,"",OFFSET(Data!$A$1,MATCH($A102,Data!$CG:$CG,0)-1,MATCH($B102&amp;"/"&amp;R$1,Data!$1:$1,0)-1)))</f>
        <v/>
      </c>
      <c r="S102" s="227" t="str">
        <f ca="1">IF(ISERROR(OFFSET(Data!$A$1,MATCH($A102,Data!$CG:$CG,0)-1,MATCH($B102&amp;"/"&amp;S$1,Data!$1:$1,0)-1))=TRUE,"",IF(OFFSET(Data!$A$1,MATCH($A102,Data!$CG:$CG,0)-1,MATCH($B102&amp;"/"&amp;S$1,Data!$1:$1,0)-1)=0,"",OFFSET(Data!$A$1,MATCH($A102,Data!$CG:$CG,0)-1,MATCH($B102&amp;"/"&amp;S$1,Data!$1:$1,0)-1)))</f>
        <v/>
      </c>
      <c r="T102" s="227" t="str">
        <f ca="1">IF(ISERROR(OFFSET(Data!$A$1,MATCH($A102,Data!$CG:$CG,0)-1,MATCH($B102&amp;"/"&amp;T$1,Data!$1:$1,0)-1))=TRUE,"",IF(OFFSET(Data!$A$1,MATCH($A102,Data!$CG:$CG,0)-1,MATCH($B102&amp;"/"&amp;T$1,Data!$1:$1,0)-1)=0,"",OFFSET(Data!$A$1,MATCH($A102,Data!$CG:$CG,0)-1,MATCH($B102&amp;"/"&amp;T$1,Data!$1:$1,0)-1)))</f>
        <v/>
      </c>
      <c r="U102" s="231" t="str">
        <f ca="1">IF(ISERROR(OFFSET(Data!$A$1,MATCH($A102,Data!$CG:$CG,0)-1,MATCH($B102&amp;"/"&amp;U$1,Data!$1:$1,0)-1))=TRUE,"",IF(OFFSET(Data!$A$1,MATCH($A102,Data!$CG:$CG,0)-1,MATCH($B102&amp;"/"&amp;U$1,Data!$1:$1,0)-1)=0,"",OFFSET(Data!$A$1,MATCH($A102,Data!$CG:$CG,0)-1,MATCH($B102&amp;"/"&amp;U$1,Data!$1:$1,0)-1)))</f>
        <v/>
      </c>
      <c r="V102" s="227" t="str">
        <f ca="1">IF(ISERROR(OFFSET(Data!$A$1,MATCH($A102,Data!$CG:$CG,0)-1,MATCH($B102&amp;"/"&amp;V$1,Data!$1:$1,0)-1))=TRUE,"",IF(OFFSET(Data!$A$1,MATCH($A102,Data!$CG:$CG,0)-1,MATCH($B102&amp;"/"&amp;V$1,Data!$1:$1,0)-1)=0,"",OFFSET(Data!$A$1,MATCH($A102,Data!$CG:$CG,0)-1,MATCH($B102&amp;"/"&amp;V$1,Data!$1:$1,0)-1)))</f>
        <v/>
      </c>
      <c r="W102" s="232" t="str">
        <f ca="1">IF(ISERROR(OFFSET(Data!$A$1,MATCH($A102,Data!$CG:$CG,0)-1,MATCH($B102&amp;"/"&amp;W$1,Data!$1:$1,0)-1))=TRUE,"",IF(OFFSET(Data!$A$1,MATCH($A102,Data!$CG:$CG,0)-1,MATCH($B102&amp;"/"&amp;W$1,Data!$1:$1,0)-1)=0,"",OFFSET(Data!$A$1,MATCH($A102,Data!$CG:$CG,0)-1,MATCH($B102&amp;"/"&amp;W$1,Data!$1:$1,0)-1)))</f>
        <v/>
      </c>
      <c r="X102" s="232" t="str">
        <f ca="1">IF(ISERROR(OFFSET(Data!$A$1,MATCH($A102,Data!$CG:$CG,0)-1,MATCH($B102&amp;"/"&amp;X$1,Data!$1:$1,0)-1))=TRUE,"",IF(OFFSET(Data!$A$1,MATCH($A102,Data!$CG:$CG,0)-1,MATCH($B102&amp;"/"&amp;X$1,Data!$1:$1,0)-1)=0,"",OFFSET(Data!$A$1,MATCH($A102,Data!$CG:$CG,0)-1,MATCH($B102&amp;"/"&amp;X$1,Data!$1:$1,0)-1)))</f>
        <v/>
      </c>
      <c r="Y102" s="232" t="str">
        <f ca="1">IF(ISERROR(OFFSET(Data!$A$1,MATCH($A102,Data!$CG:$CG,0)-1,MATCH($B102&amp;"/"&amp;Y$1,Data!$1:$1,0)-1))=TRUE,"",IF(OFFSET(Data!$A$1,MATCH($A102,Data!$CG:$CG,0)-1,MATCH($B102&amp;"/"&amp;Y$1,Data!$1:$1,0)-1)=0,"",OFFSET(Data!$A$1,MATCH($A102,Data!$CG:$CG,0)-1,MATCH($B102&amp;"/"&amp;Y$1,Data!$1:$1,0)-1)))</f>
        <v/>
      </c>
      <c r="Z102" s="232" t="str">
        <f ca="1">IF(ISERROR(OFFSET(Data!$A$1,MATCH($A102,Data!$CG:$CG,0)-1,MATCH($B102&amp;"/"&amp;Z$1,Data!$1:$1,0)-1))=TRUE,"",IF(OFFSET(Data!$A$1,MATCH($A102,Data!$CG:$CG,0)-1,MATCH($B102&amp;"/"&amp;Z$1,Data!$1:$1,0)-1)=0,"",OFFSET(Data!$A$1,MATCH($A102,Data!$CG:$CG,0)-1,MATCH($B102&amp;"/"&amp;Z$1,Data!$1:$1,0)-1)))</f>
        <v/>
      </c>
      <c r="AA102" s="232" t="str">
        <f ca="1">IF(ISERROR(OFFSET(Data!$A$1,MATCH($A102,Data!$CG:$CG,0)-1,MATCH($B102&amp;"/"&amp;AA$1,Data!$1:$1,0)-1))=TRUE,"",IF(OFFSET(Data!$A$1,MATCH($A102,Data!$CG:$CG,0)-1,MATCH($B102&amp;"/"&amp;AA$1,Data!$1:$1,0)-1)=0,"",OFFSET(Data!$A$1,MATCH($A102,Data!$CG:$CG,0)-1,MATCH($B102&amp;"/"&amp;AA$1,Data!$1:$1,0)-1)))</f>
        <v/>
      </c>
      <c r="AB102" s="232" t="str">
        <f ca="1">IF(ISERROR(OFFSET(Data!$A$1,MATCH($A102,Data!$CG:$CG,0)-1,MATCH($B102&amp;"/"&amp;AB$1,Data!$1:$1,0)-1))=TRUE,"",IF(OFFSET(Data!$A$1,MATCH($A102,Data!$CG:$CG,0)-1,MATCH($B102&amp;"/"&amp;AB$1,Data!$1:$1,0)-1)=0,"",OFFSET(Data!$A$1,MATCH($A102,Data!$CG:$CG,0)-1,MATCH($B102&amp;"/"&amp;AB$1,Data!$1:$1,0)-1)))</f>
        <v/>
      </c>
      <c r="AC102" s="232" t="str">
        <f ca="1">IF(ISERROR(OFFSET(Data!$A$1,MATCH($A102,Data!$CG:$CG,0)-1,MATCH($B102&amp;"/"&amp;AC$1,Data!$1:$1,0)-1))=TRUE,"",IF(OFFSET(Data!$A$1,MATCH($A102,Data!$CG:$CG,0)-1,MATCH($B102&amp;"/"&amp;AC$1,Data!$1:$1,0)-1)=0,"",OFFSET(Data!$A$1,MATCH($A102,Data!$CG:$CG,0)-1,MATCH($B102&amp;"/"&amp;AC$1,Data!$1:$1,0)-1)))</f>
        <v/>
      </c>
    </row>
    <row r="103" spans="1:29" s="227" customFormat="1" x14ac:dyDescent="0.25">
      <c r="A103" s="227" t="s">
        <v>76</v>
      </c>
      <c r="B103" s="227" t="s">
        <v>24</v>
      </c>
      <c r="C103" s="227" t="str">
        <f ca="1">IF(ISERROR(OFFSET(Data!$A$1,MATCH($A103,Data!$CG:$CG,0)-1,MATCH($B103&amp;"/"&amp;C$1,Data!$1:$1,0)-1))=TRUE,"",IF(OFFSET(Data!$A$1,MATCH($A103,Data!$CG:$CG,0)-1,MATCH($B103&amp;"/"&amp;C$1,Data!$1:$1,0)-1)=0,"",OFFSET(Data!$A$1,MATCH($A103,Data!$CG:$CG,0)-1,MATCH($B103&amp;"/"&amp;C$1,Data!$1:$1,0)-1)))</f>
        <v/>
      </c>
      <c r="D103" s="227" t="str">
        <f ca="1">IF(ISERROR(OFFSET(Data!$A$1,MATCH($A103,Data!$CG:$CG,0)-1,MATCH($B103&amp;"/"&amp;D$1,Data!$1:$1,0)-1))=TRUE,"",IF(OFFSET(Data!$A$1,MATCH($A103,Data!$CG:$CG,0)-1,MATCH($B103&amp;"/"&amp;D$1,Data!$1:$1,0)-1)=0,"",OFFSET(Data!$A$1,MATCH($A103,Data!$CG:$CG,0)-1,MATCH($B103&amp;"/"&amp;D$1,Data!$1:$1,0)-1)))</f>
        <v/>
      </c>
      <c r="E103" s="227" t="str">
        <f ca="1">IF(ISERROR(OFFSET(Data!$A$1,MATCH($A103,Data!$CG:$CG,0)-1,MATCH($B103&amp;"/"&amp;E$1,Data!$1:$1,0)-1))=TRUE,"",IF(OFFSET(Data!$A$1,MATCH($A103,Data!$CG:$CG,0)-1,MATCH($B103&amp;"/"&amp;E$1,Data!$1:$1,0)-1)=0,"",OFFSET(Data!$A$1,MATCH($A103,Data!$CG:$CG,0)-1,MATCH($B103&amp;"/"&amp;E$1,Data!$1:$1,0)-1)))</f>
        <v/>
      </c>
      <c r="F103" s="227" t="str">
        <f ca="1">IF(ISERROR(OFFSET(Data!$A$1,MATCH($A103,Data!$CG:$CG,0)-1,MATCH($B103&amp;"/"&amp;F$1,Data!$1:$1,0)-1))=TRUE,"",IF(OFFSET(Data!$A$1,MATCH($A103,Data!$CG:$CG,0)-1,MATCH($B103&amp;"/"&amp;F$1,Data!$1:$1,0)-1)=0,"",OFFSET(Data!$A$1,MATCH($A103,Data!$CG:$CG,0)-1,MATCH($B103&amp;"/"&amp;F$1,Data!$1:$1,0)-1)))</f>
        <v/>
      </c>
      <c r="G103" s="227" t="str">
        <f ca="1">IF(ISERROR(OFFSET(Data!$A$1,MATCH($A103,Data!$CG:$CG,0)-1,MATCH($B103&amp;"/"&amp;G$1,Data!$1:$1,0)-1))=TRUE,"",IF(OFFSET(Data!$A$1,MATCH($A103,Data!$CG:$CG,0)-1,MATCH($B103&amp;"/"&amp;G$1,Data!$1:$1,0)-1)=0,"",OFFSET(Data!$A$1,MATCH($A103,Data!$CG:$CG,0)-1,MATCH($B103&amp;"/"&amp;G$1,Data!$1:$1,0)-1)))</f>
        <v/>
      </c>
      <c r="H103" s="227" t="str">
        <f ca="1">IF(ISERROR(OFFSET(Data!$A$1,MATCH($A103,Data!$CG:$CG,0)-1,MATCH($B103&amp;"/"&amp;H$1,Data!$1:$1,0)-1))=TRUE,"",IF(OFFSET(Data!$A$1,MATCH($A103,Data!$CG:$CG,0)-1,MATCH($B103&amp;"/"&amp;H$1,Data!$1:$1,0)-1)=0,"",OFFSET(Data!$A$1,MATCH($A103,Data!$CG:$CG,0)-1,MATCH($B103&amp;"/"&amp;H$1,Data!$1:$1,0)-1)))</f>
        <v/>
      </c>
      <c r="I103" s="227" t="str">
        <f ca="1">IF(ISERROR(OFFSET(Data!$A$1,MATCH($A103,Data!$CG:$CG,0)-1,MATCH($B103&amp;"/"&amp;I$1,Data!$1:$1,0)-1))=TRUE,"",IF(OFFSET(Data!$A$1,MATCH($A103,Data!$CG:$CG,0)-1,MATCH($B103&amp;"/"&amp;I$1,Data!$1:$1,0)-1)=0,"",OFFSET(Data!$A$1,MATCH($A103,Data!$CG:$CG,0)-1,MATCH($B103&amp;"/"&amp;I$1,Data!$1:$1,0)-1)))</f>
        <v/>
      </c>
      <c r="J103" s="227" t="str">
        <f ca="1">IF(ISERROR(OFFSET(Data!$A$1,MATCH($A103,Data!$CG:$CG,0)-1,MATCH($B103&amp;"/"&amp;J$1,Data!$1:$1,0)-1))=TRUE,"",IF(OFFSET(Data!$A$1,MATCH($A103,Data!$CG:$CG,0)-1,MATCH($B103&amp;"/"&amp;J$1,Data!$1:$1,0)-1)=0,"",OFFSET(Data!$A$1,MATCH($A103,Data!$CG:$CG,0)-1,MATCH($B103&amp;"/"&amp;J$1,Data!$1:$1,0)-1)))</f>
        <v/>
      </c>
      <c r="K103" s="227" t="str">
        <f ca="1">IF(ISERROR(OFFSET(Data!$A$1,MATCH($A103,Data!$CG:$CG,0)-1,MATCH($B103&amp;"/"&amp;K$1,Data!$1:$1,0)-1))=TRUE,"",IF(OFFSET(Data!$A$1,MATCH($A103,Data!$CG:$CG,0)-1,MATCH($B103&amp;"/"&amp;K$1,Data!$1:$1,0)-1)=0,"",OFFSET(Data!$A$1,MATCH($A103,Data!$CG:$CG,0)-1,MATCH($B103&amp;"/"&amp;K$1,Data!$1:$1,0)-1)))</f>
        <v/>
      </c>
      <c r="L103" s="227" t="str">
        <f ca="1">IF(ISERROR(OFFSET(Data!$A$1,MATCH($A103,Data!$CG:$CG,0)-1,MATCH($B103&amp;"/"&amp;L$1,Data!$1:$1,0)-1))=TRUE,"",IF(OFFSET(Data!$A$1,MATCH($A103,Data!$CG:$CG,0)-1,MATCH($B103&amp;"/"&amp;L$1,Data!$1:$1,0)-1)=0,"",OFFSET(Data!$A$1,MATCH($A103,Data!$CG:$CG,0)-1,MATCH($B103&amp;"/"&amp;L$1,Data!$1:$1,0)-1)))</f>
        <v/>
      </c>
      <c r="M103" s="227" t="str">
        <f ca="1">IF(ISERROR(OFFSET(Data!$A$1,MATCH($A103,Data!$CG:$CG,0)-1,MATCH($B103&amp;"/"&amp;M$1,Data!$1:$1,0)-1))=TRUE,"",IF(OFFSET(Data!$A$1,MATCH($A103,Data!$CG:$CG,0)-1,MATCH($B103&amp;"/"&amp;M$1,Data!$1:$1,0)-1)=0,"",OFFSET(Data!$A$1,MATCH($A103,Data!$CG:$CG,0)-1,MATCH($B103&amp;"/"&amp;M$1,Data!$1:$1,0)-1)))</f>
        <v/>
      </c>
      <c r="N103" s="227" t="str">
        <f ca="1">IF(ISERROR(OFFSET(Data!$A$1,MATCH($A103,Data!$CG:$CG,0)-1,MATCH($B103&amp;"/"&amp;N$1,Data!$1:$1,0)-1))=TRUE,"",IF(OFFSET(Data!$A$1,MATCH($A103,Data!$CG:$CG,0)-1,MATCH($B103&amp;"/"&amp;N$1,Data!$1:$1,0)-1)=0,"",OFFSET(Data!$A$1,MATCH($A103,Data!$CG:$CG,0)-1,MATCH($B103&amp;"/"&amp;N$1,Data!$1:$1,0)-1)))</f>
        <v/>
      </c>
      <c r="O103" s="227" t="str">
        <f ca="1">IF(ISERROR(OFFSET(Data!$A$1,MATCH($A103,Data!$CG:$CG,0)-1,MATCH($B103&amp;"/"&amp;O$1,Data!$1:$1,0)-1))=TRUE,"",IF(OFFSET(Data!$A$1,MATCH($A103,Data!$CG:$CG,0)-1,MATCH($B103&amp;"/"&amp;O$1,Data!$1:$1,0)-1)=0,"",OFFSET(Data!$A$1,MATCH($A103,Data!$CG:$CG,0)-1,MATCH($B103&amp;"/"&amp;O$1,Data!$1:$1,0)-1)))</f>
        <v/>
      </c>
      <c r="P103" s="227" t="str">
        <f ca="1">IF(ISERROR(OFFSET(Data!$A$1,MATCH($A103,Data!$CG:$CG,0)-1,MATCH($B103&amp;"/"&amp;P$1,Data!$1:$1,0)-1))=TRUE,"",IF(OFFSET(Data!$A$1,MATCH($A103,Data!$CG:$CG,0)-1,MATCH($B103&amp;"/"&amp;P$1,Data!$1:$1,0)-1)=0,"",OFFSET(Data!$A$1,MATCH($A103,Data!$CG:$CG,0)-1,MATCH($B103&amp;"/"&amp;P$1,Data!$1:$1,0)-1)))</f>
        <v/>
      </c>
      <c r="Q103" s="227" t="str">
        <f ca="1">IF(ISERROR(OFFSET(Data!$A$1,MATCH($A103,Data!$CG:$CG,0)-1,MATCH($B103&amp;"/"&amp;Q$1,Data!$1:$1,0)-1))=TRUE,"",IF(OFFSET(Data!$A$1,MATCH($A103,Data!$CG:$CG,0)-1,MATCH($B103&amp;"/"&amp;Q$1,Data!$1:$1,0)-1)=0,"",OFFSET(Data!$A$1,MATCH($A103,Data!$CG:$CG,0)-1,MATCH($B103&amp;"/"&amp;Q$1,Data!$1:$1,0)-1)))</f>
        <v/>
      </c>
      <c r="R103" s="227" t="str">
        <f ca="1">IF(ISERROR(OFFSET(Data!$A$1,MATCH($A103,Data!$CG:$CG,0)-1,MATCH($B103&amp;"/"&amp;R$1,Data!$1:$1,0)-1))=TRUE,"",IF(OFFSET(Data!$A$1,MATCH($A103,Data!$CG:$CG,0)-1,MATCH($B103&amp;"/"&amp;R$1,Data!$1:$1,0)-1)=0,"",OFFSET(Data!$A$1,MATCH($A103,Data!$CG:$CG,0)-1,MATCH($B103&amp;"/"&amp;R$1,Data!$1:$1,0)-1)))</f>
        <v/>
      </c>
      <c r="S103" s="227" t="str">
        <f ca="1">IF(ISERROR(OFFSET(Data!$A$1,MATCH($A103,Data!$CG:$CG,0)-1,MATCH($B103&amp;"/"&amp;S$1,Data!$1:$1,0)-1))=TRUE,"",IF(OFFSET(Data!$A$1,MATCH($A103,Data!$CG:$CG,0)-1,MATCH($B103&amp;"/"&amp;S$1,Data!$1:$1,0)-1)=0,"",OFFSET(Data!$A$1,MATCH($A103,Data!$CG:$CG,0)-1,MATCH($B103&amp;"/"&amp;S$1,Data!$1:$1,0)-1)))</f>
        <v/>
      </c>
      <c r="T103" s="227" t="str">
        <f ca="1">IF(ISERROR(OFFSET(Data!$A$1,MATCH($A103,Data!$CG:$CG,0)-1,MATCH($B103&amp;"/"&amp;T$1,Data!$1:$1,0)-1))=TRUE,"",IF(OFFSET(Data!$A$1,MATCH($A103,Data!$CG:$CG,0)-1,MATCH($B103&amp;"/"&amp;T$1,Data!$1:$1,0)-1)=0,"",OFFSET(Data!$A$1,MATCH($A103,Data!$CG:$CG,0)-1,MATCH($B103&amp;"/"&amp;T$1,Data!$1:$1,0)-1)))</f>
        <v/>
      </c>
      <c r="U103" s="231" t="str">
        <f ca="1">IF(ISERROR(OFFSET(Data!$A$1,MATCH($A103,Data!$CG:$CG,0)-1,MATCH($B103&amp;"/"&amp;U$1,Data!$1:$1,0)-1))=TRUE,"",IF(OFFSET(Data!$A$1,MATCH($A103,Data!$CG:$CG,0)-1,MATCH($B103&amp;"/"&amp;U$1,Data!$1:$1,0)-1)=0,"",OFFSET(Data!$A$1,MATCH($A103,Data!$CG:$CG,0)-1,MATCH($B103&amp;"/"&amp;U$1,Data!$1:$1,0)-1)))</f>
        <v/>
      </c>
      <c r="V103" s="227" t="str">
        <f ca="1">IF(ISERROR(OFFSET(Data!$A$1,MATCH($A103,Data!$CG:$CG,0)-1,MATCH($B103&amp;"/"&amp;V$1,Data!$1:$1,0)-1))=TRUE,"",IF(OFFSET(Data!$A$1,MATCH($A103,Data!$CG:$CG,0)-1,MATCH($B103&amp;"/"&amp;V$1,Data!$1:$1,0)-1)=0,"",OFFSET(Data!$A$1,MATCH($A103,Data!$CG:$CG,0)-1,MATCH($B103&amp;"/"&amp;V$1,Data!$1:$1,0)-1)))</f>
        <v/>
      </c>
      <c r="W103" s="232" t="str">
        <f ca="1">IF(ISERROR(OFFSET(Data!$A$1,MATCH($A103,Data!$CG:$CG,0)-1,MATCH($B103&amp;"/"&amp;W$1,Data!$1:$1,0)-1))=TRUE,"",IF(OFFSET(Data!$A$1,MATCH($A103,Data!$CG:$CG,0)-1,MATCH($B103&amp;"/"&amp;W$1,Data!$1:$1,0)-1)=0,"",OFFSET(Data!$A$1,MATCH($A103,Data!$CG:$CG,0)-1,MATCH($B103&amp;"/"&amp;W$1,Data!$1:$1,0)-1)))</f>
        <v/>
      </c>
      <c r="X103" s="232" t="str">
        <f ca="1">IF(ISERROR(OFFSET(Data!$A$1,MATCH($A103,Data!$CG:$CG,0)-1,MATCH($B103&amp;"/"&amp;X$1,Data!$1:$1,0)-1))=TRUE,"",IF(OFFSET(Data!$A$1,MATCH($A103,Data!$CG:$CG,0)-1,MATCH($B103&amp;"/"&amp;X$1,Data!$1:$1,0)-1)=0,"",OFFSET(Data!$A$1,MATCH($A103,Data!$CG:$CG,0)-1,MATCH($B103&amp;"/"&amp;X$1,Data!$1:$1,0)-1)))</f>
        <v/>
      </c>
      <c r="Y103" s="232" t="str">
        <f ca="1">IF(ISERROR(OFFSET(Data!$A$1,MATCH($A103,Data!$CG:$CG,0)-1,MATCH($B103&amp;"/"&amp;Y$1,Data!$1:$1,0)-1))=TRUE,"",IF(OFFSET(Data!$A$1,MATCH($A103,Data!$CG:$CG,0)-1,MATCH($B103&amp;"/"&amp;Y$1,Data!$1:$1,0)-1)=0,"",OFFSET(Data!$A$1,MATCH($A103,Data!$CG:$CG,0)-1,MATCH($B103&amp;"/"&amp;Y$1,Data!$1:$1,0)-1)))</f>
        <v/>
      </c>
      <c r="Z103" s="232" t="str">
        <f ca="1">IF(ISERROR(OFFSET(Data!$A$1,MATCH($A103,Data!$CG:$CG,0)-1,MATCH($B103&amp;"/"&amp;Z$1,Data!$1:$1,0)-1))=TRUE,"",IF(OFFSET(Data!$A$1,MATCH($A103,Data!$CG:$CG,0)-1,MATCH($B103&amp;"/"&amp;Z$1,Data!$1:$1,0)-1)=0,"",OFFSET(Data!$A$1,MATCH($A103,Data!$CG:$CG,0)-1,MATCH($B103&amp;"/"&amp;Z$1,Data!$1:$1,0)-1)))</f>
        <v/>
      </c>
      <c r="AA103" s="232" t="str">
        <f ca="1">IF(ISERROR(OFFSET(Data!$A$1,MATCH($A103,Data!$CG:$CG,0)-1,MATCH($B103&amp;"/"&amp;AA$1,Data!$1:$1,0)-1))=TRUE,"",IF(OFFSET(Data!$A$1,MATCH($A103,Data!$CG:$CG,0)-1,MATCH($B103&amp;"/"&amp;AA$1,Data!$1:$1,0)-1)=0,"",OFFSET(Data!$A$1,MATCH($A103,Data!$CG:$CG,0)-1,MATCH($B103&amp;"/"&amp;AA$1,Data!$1:$1,0)-1)))</f>
        <v/>
      </c>
      <c r="AB103" s="232" t="str">
        <f ca="1">IF(ISERROR(OFFSET(Data!$A$1,MATCH($A103,Data!$CG:$CG,0)-1,MATCH($B103&amp;"/"&amp;AB$1,Data!$1:$1,0)-1))=TRUE,"",IF(OFFSET(Data!$A$1,MATCH($A103,Data!$CG:$CG,0)-1,MATCH($B103&amp;"/"&amp;AB$1,Data!$1:$1,0)-1)=0,"",OFFSET(Data!$A$1,MATCH($A103,Data!$CG:$CG,0)-1,MATCH($B103&amp;"/"&amp;AB$1,Data!$1:$1,0)-1)))</f>
        <v/>
      </c>
      <c r="AC103" s="232" t="str">
        <f ca="1">IF(ISERROR(OFFSET(Data!$A$1,MATCH($A103,Data!$CG:$CG,0)-1,MATCH($B103&amp;"/"&amp;AC$1,Data!$1:$1,0)-1))=TRUE,"",IF(OFFSET(Data!$A$1,MATCH($A103,Data!$CG:$CG,0)-1,MATCH($B103&amp;"/"&amp;AC$1,Data!$1:$1,0)-1)=0,"",OFFSET(Data!$A$1,MATCH($A103,Data!$CG:$CG,0)-1,MATCH($B103&amp;"/"&amp;AC$1,Data!$1:$1,0)-1)))</f>
        <v/>
      </c>
    </row>
    <row r="104" spans="1:29" s="227" customFormat="1" x14ac:dyDescent="0.25">
      <c r="A104" s="227" t="s">
        <v>186</v>
      </c>
      <c r="B104" s="227" t="s">
        <v>24</v>
      </c>
      <c r="C104" s="227" t="str">
        <f ca="1">IF(ISERROR(OFFSET(Data!$A$1,MATCH($A104,Data!$CG:$CG,0)-1,MATCH($B104&amp;"/"&amp;C$1,Data!$1:$1,0)-1))=TRUE,"",IF(OFFSET(Data!$A$1,MATCH($A104,Data!$CG:$CG,0)-1,MATCH($B104&amp;"/"&amp;C$1,Data!$1:$1,0)-1)=0,"",OFFSET(Data!$A$1,MATCH($A104,Data!$CG:$CG,0)-1,MATCH($B104&amp;"/"&amp;C$1,Data!$1:$1,0)-1)))</f>
        <v/>
      </c>
      <c r="D104" s="227" t="str">
        <f ca="1">IF(ISERROR(OFFSET(Data!$A$1,MATCH($A104,Data!$CG:$CG,0)-1,MATCH($B104&amp;"/"&amp;D$1,Data!$1:$1,0)-1))=TRUE,"",IF(OFFSET(Data!$A$1,MATCH($A104,Data!$CG:$CG,0)-1,MATCH($B104&amp;"/"&amp;D$1,Data!$1:$1,0)-1)=0,"",OFFSET(Data!$A$1,MATCH($A104,Data!$CG:$CG,0)-1,MATCH($B104&amp;"/"&amp;D$1,Data!$1:$1,0)-1)))</f>
        <v/>
      </c>
      <c r="E104" s="227" t="str">
        <f ca="1">IF(ISERROR(OFFSET(Data!$A$1,MATCH($A104,Data!$CG:$CG,0)-1,MATCH($B104&amp;"/"&amp;E$1,Data!$1:$1,0)-1))=TRUE,"",IF(OFFSET(Data!$A$1,MATCH($A104,Data!$CG:$CG,0)-1,MATCH($B104&amp;"/"&amp;E$1,Data!$1:$1,0)-1)=0,"",OFFSET(Data!$A$1,MATCH($A104,Data!$CG:$CG,0)-1,MATCH($B104&amp;"/"&amp;E$1,Data!$1:$1,0)-1)))</f>
        <v/>
      </c>
      <c r="F104" s="227" t="str">
        <f ca="1">IF(ISERROR(OFFSET(Data!$A$1,MATCH($A104,Data!$CG:$CG,0)-1,MATCH($B104&amp;"/"&amp;F$1,Data!$1:$1,0)-1))=TRUE,"",IF(OFFSET(Data!$A$1,MATCH($A104,Data!$CG:$CG,0)-1,MATCH($B104&amp;"/"&amp;F$1,Data!$1:$1,0)-1)=0,"",OFFSET(Data!$A$1,MATCH($A104,Data!$CG:$CG,0)-1,MATCH($B104&amp;"/"&amp;F$1,Data!$1:$1,0)-1)))</f>
        <v/>
      </c>
      <c r="G104" s="227" t="str">
        <f ca="1">IF(ISERROR(OFFSET(Data!$A$1,MATCH($A104,Data!$CG:$CG,0)-1,MATCH($B104&amp;"/"&amp;G$1,Data!$1:$1,0)-1))=TRUE,"",IF(OFFSET(Data!$A$1,MATCH($A104,Data!$CG:$CG,0)-1,MATCH($B104&amp;"/"&amp;G$1,Data!$1:$1,0)-1)=0,"",OFFSET(Data!$A$1,MATCH($A104,Data!$CG:$CG,0)-1,MATCH($B104&amp;"/"&amp;G$1,Data!$1:$1,0)-1)))</f>
        <v/>
      </c>
      <c r="H104" s="227" t="str">
        <f ca="1">IF(ISERROR(OFFSET(Data!$A$1,MATCH($A104,Data!$CG:$CG,0)-1,MATCH($B104&amp;"/"&amp;H$1,Data!$1:$1,0)-1))=TRUE,"",IF(OFFSET(Data!$A$1,MATCH($A104,Data!$CG:$CG,0)-1,MATCH($B104&amp;"/"&amp;H$1,Data!$1:$1,0)-1)=0,"",OFFSET(Data!$A$1,MATCH($A104,Data!$CG:$CG,0)-1,MATCH($B104&amp;"/"&amp;H$1,Data!$1:$1,0)-1)))</f>
        <v/>
      </c>
      <c r="I104" s="227" t="str">
        <f ca="1">IF(ISERROR(OFFSET(Data!$A$1,MATCH($A104,Data!$CG:$CG,0)-1,MATCH($B104&amp;"/"&amp;I$1,Data!$1:$1,0)-1))=TRUE,"",IF(OFFSET(Data!$A$1,MATCH($A104,Data!$CG:$CG,0)-1,MATCH($B104&amp;"/"&amp;I$1,Data!$1:$1,0)-1)=0,"",OFFSET(Data!$A$1,MATCH($A104,Data!$CG:$CG,0)-1,MATCH($B104&amp;"/"&amp;I$1,Data!$1:$1,0)-1)))</f>
        <v/>
      </c>
      <c r="J104" s="227" t="str">
        <f ca="1">IF(ISERROR(OFFSET(Data!$A$1,MATCH($A104,Data!$CG:$CG,0)-1,MATCH($B104&amp;"/"&amp;J$1,Data!$1:$1,0)-1))=TRUE,"",IF(OFFSET(Data!$A$1,MATCH($A104,Data!$CG:$CG,0)-1,MATCH($B104&amp;"/"&amp;J$1,Data!$1:$1,0)-1)=0,"",OFFSET(Data!$A$1,MATCH($A104,Data!$CG:$CG,0)-1,MATCH($B104&amp;"/"&amp;J$1,Data!$1:$1,0)-1)))</f>
        <v/>
      </c>
      <c r="K104" s="227" t="str">
        <f ca="1">IF(ISERROR(OFFSET(Data!$A$1,MATCH($A104,Data!$CG:$CG,0)-1,MATCH($B104&amp;"/"&amp;K$1,Data!$1:$1,0)-1))=TRUE,"",IF(OFFSET(Data!$A$1,MATCH($A104,Data!$CG:$CG,0)-1,MATCH($B104&amp;"/"&amp;K$1,Data!$1:$1,0)-1)=0,"",OFFSET(Data!$A$1,MATCH($A104,Data!$CG:$CG,0)-1,MATCH($B104&amp;"/"&amp;K$1,Data!$1:$1,0)-1)))</f>
        <v/>
      </c>
      <c r="L104" s="227" t="str">
        <f ca="1">IF(ISERROR(OFFSET(Data!$A$1,MATCH($A104,Data!$CG:$CG,0)-1,MATCH($B104&amp;"/"&amp;L$1,Data!$1:$1,0)-1))=TRUE,"",IF(OFFSET(Data!$A$1,MATCH($A104,Data!$CG:$CG,0)-1,MATCH($B104&amp;"/"&amp;L$1,Data!$1:$1,0)-1)=0,"",OFFSET(Data!$A$1,MATCH($A104,Data!$CG:$CG,0)-1,MATCH($B104&amp;"/"&amp;L$1,Data!$1:$1,0)-1)))</f>
        <v/>
      </c>
      <c r="M104" s="227" t="str">
        <f ca="1">IF(ISERROR(OFFSET(Data!$A$1,MATCH($A104,Data!$CG:$CG,0)-1,MATCH($B104&amp;"/"&amp;M$1,Data!$1:$1,0)-1))=TRUE,"",IF(OFFSET(Data!$A$1,MATCH($A104,Data!$CG:$CG,0)-1,MATCH($B104&amp;"/"&amp;M$1,Data!$1:$1,0)-1)=0,"",OFFSET(Data!$A$1,MATCH($A104,Data!$CG:$CG,0)-1,MATCH($B104&amp;"/"&amp;M$1,Data!$1:$1,0)-1)))</f>
        <v/>
      </c>
      <c r="N104" s="227" t="str">
        <f ca="1">IF(ISERROR(OFFSET(Data!$A$1,MATCH($A104,Data!$CG:$CG,0)-1,MATCH($B104&amp;"/"&amp;N$1,Data!$1:$1,0)-1))=TRUE,"",IF(OFFSET(Data!$A$1,MATCH($A104,Data!$CG:$CG,0)-1,MATCH($B104&amp;"/"&amp;N$1,Data!$1:$1,0)-1)=0,"",OFFSET(Data!$A$1,MATCH($A104,Data!$CG:$CG,0)-1,MATCH($B104&amp;"/"&amp;N$1,Data!$1:$1,0)-1)))</f>
        <v/>
      </c>
      <c r="O104" s="227" t="str">
        <f ca="1">IF(ISERROR(OFFSET(Data!$A$1,MATCH($A104,Data!$CG:$CG,0)-1,MATCH($B104&amp;"/"&amp;O$1,Data!$1:$1,0)-1))=TRUE,"",IF(OFFSET(Data!$A$1,MATCH($A104,Data!$CG:$CG,0)-1,MATCH($B104&amp;"/"&amp;O$1,Data!$1:$1,0)-1)=0,"",OFFSET(Data!$A$1,MATCH($A104,Data!$CG:$CG,0)-1,MATCH($B104&amp;"/"&amp;O$1,Data!$1:$1,0)-1)))</f>
        <v/>
      </c>
      <c r="P104" s="227" t="str">
        <f ca="1">IF(ISERROR(OFFSET(Data!$A$1,MATCH($A104,Data!$CG:$CG,0)-1,MATCH($B104&amp;"/"&amp;P$1,Data!$1:$1,0)-1))=TRUE,"",IF(OFFSET(Data!$A$1,MATCH($A104,Data!$CG:$CG,0)-1,MATCH($B104&amp;"/"&amp;P$1,Data!$1:$1,0)-1)=0,"",OFFSET(Data!$A$1,MATCH($A104,Data!$CG:$CG,0)-1,MATCH($B104&amp;"/"&amp;P$1,Data!$1:$1,0)-1)))</f>
        <v/>
      </c>
      <c r="Q104" s="227" t="str">
        <f ca="1">IF(ISERROR(OFFSET(Data!$A$1,MATCH($A104,Data!$CG:$CG,0)-1,MATCH($B104&amp;"/"&amp;Q$1,Data!$1:$1,0)-1))=TRUE,"",IF(OFFSET(Data!$A$1,MATCH($A104,Data!$CG:$CG,0)-1,MATCH($B104&amp;"/"&amp;Q$1,Data!$1:$1,0)-1)=0,"",OFFSET(Data!$A$1,MATCH($A104,Data!$CG:$CG,0)-1,MATCH($B104&amp;"/"&amp;Q$1,Data!$1:$1,0)-1)))</f>
        <v/>
      </c>
      <c r="R104" s="227" t="str">
        <f ca="1">IF(ISERROR(OFFSET(Data!$A$1,MATCH($A104,Data!$CG:$CG,0)-1,MATCH($B104&amp;"/"&amp;R$1,Data!$1:$1,0)-1))=TRUE,"",IF(OFFSET(Data!$A$1,MATCH($A104,Data!$CG:$CG,0)-1,MATCH($B104&amp;"/"&amp;R$1,Data!$1:$1,0)-1)=0,"",OFFSET(Data!$A$1,MATCH($A104,Data!$CG:$CG,0)-1,MATCH($B104&amp;"/"&amp;R$1,Data!$1:$1,0)-1)))</f>
        <v/>
      </c>
      <c r="S104" s="227" t="str">
        <f ca="1">IF(ISERROR(OFFSET(Data!$A$1,MATCH($A104,Data!$CG:$CG,0)-1,MATCH($B104&amp;"/"&amp;S$1,Data!$1:$1,0)-1))=TRUE,"",IF(OFFSET(Data!$A$1,MATCH($A104,Data!$CG:$CG,0)-1,MATCH($B104&amp;"/"&amp;S$1,Data!$1:$1,0)-1)=0,"",OFFSET(Data!$A$1,MATCH($A104,Data!$CG:$CG,0)-1,MATCH($B104&amp;"/"&amp;S$1,Data!$1:$1,0)-1)))</f>
        <v/>
      </c>
      <c r="T104" s="227" t="str">
        <f ca="1">IF(ISERROR(OFFSET(Data!$A$1,MATCH($A104,Data!$CG:$CG,0)-1,MATCH($B104&amp;"/"&amp;T$1,Data!$1:$1,0)-1))=TRUE,"",IF(OFFSET(Data!$A$1,MATCH($A104,Data!$CG:$CG,0)-1,MATCH($B104&amp;"/"&amp;T$1,Data!$1:$1,0)-1)=0,"",OFFSET(Data!$A$1,MATCH($A104,Data!$CG:$CG,0)-1,MATCH($B104&amp;"/"&amp;T$1,Data!$1:$1,0)-1)))</f>
        <v/>
      </c>
      <c r="U104" s="231" t="str">
        <f ca="1">IF(ISERROR(OFFSET(Data!$A$1,MATCH($A104,Data!$CG:$CG,0)-1,MATCH($B104&amp;"/"&amp;U$1,Data!$1:$1,0)-1))=TRUE,"",IF(OFFSET(Data!$A$1,MATCH($A104,Data!$CG:$CG,0)-1,MATCH($B104&amp;"/"&amp;U$1,Data!$1:$1,0)-1)=0,"",OFFSET(Data!$A$1,MATCH($A104,Data!$CG:$CG,0)-1,MATCH($B104&amp;"/"&amp;U$1,Data!$1:$1,0)-1)))</f>
        <v/>
      </c>
      <c r="V104" s="227" t="str">
        <f ca="1">IF(ISERROR(OFFSET(Data!$A$1,MATCH($A104,Data!$CG:$CG,0)-1,MATCH($B104&amp;"/"&amp;V$1,Data!$1:$1,0)-1))=TRUE,"",IF(OFFSET(Data!$A$1,MATCH($A104,Data!$CG:$CG,0)-1,MATCH($B104&amp;"/"&amp;V$1,Data!$1:$1,0)-1)=0,"",OFFSET(Data!$A$1,MATCH($A104,Data!$CG:$CG,0)-1,MATCH($B104&amp;"/"&amp;V$1,Data!$1:$1,0)-1)))</f>
        <v/>
      </c>
      <c r="W104" s="232" t="str">
        <f ca="1">IF(ISERROR(OFFSET(Data!$A$1,MATCH($A104,Data!$CG:$CG,0)-1,MATCH($B104&amp;"/"&amp;W$1,Data!$1:$1,0)-1))=TRUE,"",IF(OFFSET(Data!$A$1,MATCH($A104,Data!$CG:$CG,0)-1,MATCH($B104&amp;"/"&amp;W$1,Data!$1:$1,0)-1)=0,"",OFFSET(Data!$A$1,MATCH($A104,Data!$CG:$CG,0)-1,MATCH($B104&amp;"/"&amp;W$1,Data!$1:$1,0)-1)))</f>
        <v/>
      </c>
      <c r="X104" s="232" t="str">
        <f ca="1">IF(ISERROR(OFFSET(Data!$A$1,MATCH($A104,Data!$CG:$CG,0)-1,MATCH($B104&amp;"/"&amp;X$1,Data!$1:$1,0)-1))=TRUE,"",IF(OFFSET(Data!$A$1,MATCH($A104,Data!$CG:$CG,0)-1,MATCH($B104&amp;"/"&amp;X$1,Data!$1:$1,0)-1)=0,"",OFFSET(Data!$A$1,MATCH($A104,Data!$CG:$CG,0)-1,MATCH($B104&amp;"/"&amp;X$1,Data!$1:$1,0)-1)))</f>
        <v/>
      </c>
      <c r="Y104" s="232" t="str">
        <f ca="1">IF(ISERROR(OFFSET(Data!$A$1,MATCH($A104,Data!$CG:$CG,0)-1,MATCH($B104&amp;"/"&amp;Y$1,Data!$1:$1,0)-1))=TRUE,"",IF(OFFSET(Data!$A$1,MATCH($A104,Data!$CG:$CG,0)-1,MATCH($B104&amp;"/"&amp;Y$1,Data!$1:$1,0)-1)=0,"",OFFSET(Data!$A$1,MATCH($A104,Data!$CG:$CG,0)-1,MATCH($B104&amp;"/"&amp;Y$1,Data!$1:$1,0)-1)))</f>
        <v/>
      </c>
      <c r="Z104" s="232" t="str">
        <f ca="1">IF(ISERROR(OFFSET(Data!$A$1,MATCH($A104,Data!$CG:$CG,0)-1,MATCH($B104&amp;"/"&amp;Z$1,Data!$1:$1,0)-1))=TRUE,"",IF(OFFSET(Data!$A$1,MATCH($A104,Data!$CG:$CG,0)-1,MATCH($B104&amp;"/"&amp;Z$1,Data!$1:$1,0)-1)=0,"",OFFSET(Data!$A$1,MATCH($A104,Data!$CG:$CG,0)-1,MATCH($B104&amp;"/"&amp;Z$1,Data!$1:$1,0)-1)))</f>
        <v/>
      </c>
      <c r="AA104" s="232" t="str">
        <f ca="1">IF(ISERROR(OFFSET(Data!$A$1,MATCH($A104,Data!$CG:$CG,0)-1,MATCH($B104&amp;"/"&amp;AA$1,Data!$1:$1,0)-1))=TRUE,"",IF(OFFSET(Data!$A$1,MATCH($A104,Data!$CG:$CG,0)-1,MATCH($B104&amp;"/"&amp;AA$1,Data!$1:$1,0)-1)=0,"",OFFSET(Data!$A$1,MATCH($A104,Data!$CG:$CG,0)-1,MATCH($B104&amp;"/"&amp;AA$1,Data!$1:$1,0)-1)))</f>
        <v/>
      </c>
      <c r="AB104" s="232" t="str">
        <f ca="1">IF(ISERROR(OFFSET(Data!$A$1,MATCH($A104,Data!$CG:$CG,0)-1,MATCH($B104&amp;"/"&amp;AB$1,Data!$1:$1,0)-1))=TRUE,"",IF(OFFSET(Data!$A$1,MATCH($A104,Data!$CG:$CG,0)-1,MATCH($B104&amp;"/"&amp;AB$1,Data!$1:$1,0)-1)=0,"",OFFSET(Data!$A$1,MATCH($A104,Data!$CG:$CG,0)-1,MATCH($B104&amp;"/"&amp;AB$1,Data!$1:$1,0)-1)))</f>
        <v/>
      </c>
      <c r="AC104" s="232" t="str">
        <f ca="1">IF(ISERROR(OFFSET(Data!$A$1,MATCH($A104,Data!$CG:$CG,0)-1,MATCH($B104&amp;"/"&amp;AC$1,Data!$1:$1,0)-1))=TRUE,"",IF(OFFSET(Data!$A$1,MATCH($A104,Data!$CG:$CG,0)-1,MATCH($B104&amp;"/"&amp;AC$1,Data!$1:$1,0)-1)=0,"",OFFSET(Data!$A$1,MATCH($A104,Data!$CG:$CG,0)-1,MATCH($B104&amp;"/"&amp;AC$1,Data!$1:$1,0)-1)))</f>
        <v/>
      </c>
    </row>
    <row r="105" spans="1:29" s="227" customFormat="1" x14ac:dyDescent="0.25">
      <c r="A105" s="227" t="s">
        <v>68</v>
      </c>
      <c r="B105" s="227" t="s">
        <v>24</v>
      </c>
      <c r="C105" s="227" t="str">
        <f ca="1">IF(ISERROR(OFFSET(Data!$A$1,MATCH($A105,Data!$CG:$CG,0)-1,MATCH($B105&amp;"/"&amp;C$1,Data!$1:$1,0)-1))=TRUE,"",IF(OFFSET(Data!$A$1,MATCH($A105,Data!$CG:$CG,0)-1,MATCH($B105&amp;"/"&amp;C$1,Data!$1:$1,0)-1)=0,"",OFFSET(Data!$A$1,MATCH($A105,Data!$CG:$CG,0)-1,MATCH($B105&amp;"/"&amp;C$1,Data!$1:$1,0)-1)))</f>
        <v/>
      </c>
      <c r="D105" s="227" t="str">
        <f ca="1">IF(ISERROR(OFFSET(Data!$A$1,MATCH($A105,Data!$CG:$CG,0)-1,MATCH($B105&amp;"/"&amp;D$1,Data!$1:$1,0)-1))=TRUE,"",IF(OFFSET(Data!$A$1,MATCH($A105,Data!$CG:$CG,0)-1,MATCH($B105&amp;"/"&amp;D$1,Data!$1:$1,0)-1)=0,"",OFFSET(Data!$A$1,MATCH($A105,Data!$CG:$CG,0)-1,MATCH($B105&amp;"/"&amp;D$1,Data!$1:$1,0)-1)))</f>
        <v/>
      </c>
      <c r="E105" s="227" t="str">
        <f ca="1">IF(ISERROR(OFFSET(Data!$A$1,MATCH($A105,Data!$CG:$CG,0)-1,MATCH($B105&amp;"/"&amp;E$1,Data!$1:$1,0)-1))=TRUE,"",IF(OFFSET(Data!$A$1,MATCH($A105,Data!$CG:$CG,0)-1,MATCH($B105&amp;"/"&amp;E$1,Data!$1:$1,0)-1)=0,"",OFFSET(Data!$A$1,MATCH($A105,Data!$CG:$CG,0)-1,MATCH($B105&amp;"/"&amp;E$1,Data!$1:$1,0)-1)))</f>
        <v/>
      </c>
      <c r="F105" s="227" t="str">
        <f ca="1">IF(ISERROR(OFFSET(Data!$A$1,MATCH($A105,Data!$CG:$CG,0)-1,MATCH($B105&amp;"/"&amp;F$1,Data!$1:$1,0)-1))=TRUE,"",IF(OFFSET(Data!$A$1,MATCH($A105,Data!$CG:$CG,0)-1,MATCH($B105&amp;"/"&amp;F$1,Data!$1:$1,0)-1)=0,"",OFFSET(Data!$A$1,MATCH($A105,Data!$CG:$CG,0)-1,MATCH($B105&amp;"/"&amp;F$1,Data!$1:$1,0)-1)))</f>
        <v/>
      </c>
      <c r="G105" s="227" t="str">
        <f ca="1">IF(ISERROR(OFFSET(Data!$A$1,MATCH($A105,Data!$CG:$CG,0)-1,MATCH($B105&amp;"/"&amp;G$1,Data!$1:$1,0)-1))=TRUE,"",IF(OFFSET(Data!$A$1,MATCH($A105,Data!$CG:$CG,0)-1,MATCH($B105&amp;"/"&amp;G$1,Data!$1:$1,0)-1)=0,"",OFFSET(Data!$A$1,MATCH($A105,Data!$CG:$CG,0)-1,MATCH($B105&amp;"/"&amp;G$1,Data!$1:$1,0)-1)))</f>
        <v/>
      </c>
      <c r="H105" s="227" t="str">
        <f ca="1">IF(ISERROR(OFFSET(Data!$A$1,MATCH($A105,Data!$CG:$CG,0)-1,MATCH($B105&amp;"/"&amp;H$1,Data!$1:$1,0)-1))=TRUE,"",IF(OFFSET(Data!$A$1,MATCH($A105,Data!$CG:$CG,0)-1,MATCH($B105&amp;"/"&amp;H$1,Data!$1:$1,0)-1)=0,"",OFFSET(Data!$A$1,MATCH($A105,Data!$CG:$CG,0)-1,MATCH($B105&amp;"/"&amp;H$1,Data!$1:$1,0)-1)))</f>
        <v/>
      </c>
      <c r="I105" s="227" t="str">
        <f ca="1">IF(ISERROR(OFFSET(Data!$A$1,MATCH($A105,Data!$CG:$CG,0)-1,MATCH($B105&amp;"/"&amp;I$1,Data!$1:$1,0)-1))=TRUE,"",IF(OFFSET(Data!$A$1,MATCH($A105,Data!$CG:$CG,0)-1,MATCH($B105&amp;"/"&amp;I$1,Data!$1:$1,0)-1)=0,"",OFFSET(Data!$A$1,MATCH($A105,Data!$CG:$CG,0)-1,MATCH($B105&amp;"/"&amp;I$1,Data!$1:$1,0)-1)))</f>
        <v/>
      </c>
      <c r="J105" s="227" t="str">
        <f ca="1">IF(ISERROR(OFFSET(Data!$A$1,MATCH($A105,Data!$CG:$CG,0)-1,MATCH($B105&amp;"/"&amp;J$1,Data!$1:$1,0)-1))=TRUE,"",IF(OFFSET(Data!$A$1,MATCH($A105,Data!$CG:$CG,0)-1,MATCH($B105&amp;"/"&amp;J$1,Data!$1:$1,0)-1)=0,"",OFFSET(Data!$A$1,MATCH($A105,Data!$CG:$CG,0)-1,MATCH($B105&amp;"/"&amp;J$1,Data!$1:$1,0)-1)))</f>
        <v/>
      </c>
      <c r="K105" s="227" t="str">
        <f ca="1">IF(ISERROR(OFFSET(Data!$A$1,MATCH($A105,Data!$CG:$CG,0)-1,MATCH($B105&amp;"/"&amp;K$1,Data!$1:$1,0)-1))=TRUE,"",IF(OFFSET(Data!$A$1,MATCH($A105,Data!$CG:$CG,0)-1,MATCH($B105&amp;"/"&amp;K$1,Data!$1:$1,0)-1)=0,"",OFFSET(Data!$A$1,MATCH($A105,Data!$CG:$CG,0)-1,MATCH($B105&amp;"/"&amp;K$1,Data!$1:$1,0)-1)))</f>
        <v/>
      </c>
      <c r="L105" s="227" t="str">
        <f ca="1">IF(ISERROR(OFFSET(Data!$A$1,MATCH($A105,Data!$CG:$CG,0)-1,MATCH($B105&amp;"/"&amp;L$1,Data!$1:$1,0)-1))=TRUE,"",IF(OFFSET(Data!$A$1,MATCH($A105,Data!$CG:$CG,0)-1,MATCH($B105&amp;"/"&amp;L$1,Data!$1:$1,0)-1)=0,"",OFFSET(Data!$A$1,MATCH($A105,Data!$CG:$CG,0)-1,MATCH($B105&amp;"/"&amp;L$1,Data!$1:$1,0)-1)))</f>
        <v/>
      </c>
      <c r="M105" s="227" t="str">
        <f ca="1">IF(ISERROR(OFFSET(Data!$A$1,MATCH($A105,Data!$CG:$CG,0)-1,MATCH($B105&amp;"/"&amp;M$1,Data!$1:$1,0)-1))=TRUE,"",IF(OFFSET(Data!$A$1,MATCH($A105,Data!$CG:$CG,0)-1,MATCH($B105&amp;"/"&amp;M$1,Data!$1:$1,0)-1)=0,"",OFFSET(Data!$A$1,MATCH($A105,Data!$CG:$CG,0)-1,MATCH($B105&amp;"/"&amp;M$1,Data!$1:$1,0)-1)))</f>
        <v/>
      </c>
      <c r="N105" s="227" t="str">
        <f ca="1">IF(ISERROR(OFFSET(Data!$A$1,MATCH($A105,Data!$CG:$CG,0)-1,MATCH($B105&amp;"/"&amp;N$1,Data!$1:$1,0)-1))=TRUE,"",IF(OFFSET(Data!$A$1,MATCH($A105,Data!$CG:$CG,0)-1,MATCH($B105&amp;"/"&amp;N$1,Data!$1:$1,0)-1)=0,"",OFFSET(Data!$A$1,MATCH($A105,Data!$CG:$CG,0)-1,MATCH($B105&amp;"/"&amp;N$1,Data!$1:$1,0)-1)))</f>
        <v/>
      </c>
      <c r="O105" s="227" t="str">
        <f ca="1">IF(ISERROR(OFFSET(Data!$A$1,MATCH($A105,Data!$CG:$CG,0)-1,MATCH($B105&amp;"/"&amp;O$1,Data!$1:$1,0)-1))=TRUE,"",IF(OFFSET(Data!$A$1,MATCH($A105,Data!$CG:$CG,0)-1,MATCH($B105&amp;"/"&amp;O$1,Data!$1:$1,0)-1)=0,"",OFFSET(Data!$A$1,MATCH($A105,Data!$CG:$CG,0)-1,MATCH($B105&amp;"/"&amp;O$1,Data!$1:$1,0)-1)))</f>
        <v/>
      </c>
      <c r="P105" s="227" t="str">
        <f ca="1">IF(ISERROR(OFFSET(Data!$A$1,MATCH($A105,Data!$CG:$CG,0)-1,MATCH($B105&amp;"/"&amp;P$1,Data!$1:$1,0)-1))=TRUE,"",IF(OFFSET(Data!$A$1,MATCH($A105,Data!$CG:$CG,0)-1,MATCH($B105&amp;"/"&amp;P$1,Data!$1:$1,0)-1)=0,"",OFFSET(Data!$A$1,MATCH($A105,Data!$CG:$CG,0)-1,MATCH($B105&amp;"/"&amp;P$1,Data!$1:$1,0)-1)))</f>
        <v/>
      </c>
      <c r="Q105" s="227" t="str">
        <f ca="1">IF(ISERROR(OFFSET(Data!$A$1,MATCH($A105,Data!$CG:$CG,0)-1,MATCH($B105&amp;"/"&amp;Q$1,Data!$1:$1,0)-1))=TRUE,"",IF(OFFSET(Data!$A$1,MATCH($A105,Data!$CG:$CG,0)-1,MATCH($B105&amp;"/"&amp;Q$1,Data!$1:$1,0)-1)=0,"",OFFSET(Data!$A$1,MATCH($A105,Data!$CG:$CG,0)-1,MATCH($B105&amp;"/"&amp;Q$1,Data!$1:$1,0)-1)))</f>
        <v/>
      </c>
      <c r="R105" s="227" t="str">
        <f ca="1">IF(ISERROR(OFFSET(Data!$A$1,MATCH($A105,Data!$CG:$CG,0)-1,MATCH($B105&amp;"/"&amp;R$1,Data!$1:$1,0)-1))=TRUE,"",IF(OFFSET(Data!$A$1,MATCH($A105,Data!$CG:$CG,0)-1,MATCH($B105&amp;"/"&amp;R$1,Data!$1:$1,0)-1)=0,"",OFFSET(Data!$A$1,MATCH($A105,Data!$CG:$CG,0)-1,MATCH($B105&amp;"/"&amp;R$1,Data!$1:$1,0)-1)))</f>
        <v/>
      </c>
      <c r="S105" s="227" t="str">
        <f ca="1">IF(ISERROR(OFFSET(Data!$A$1,MATCH($A105,Data!$CG:$CG,0)-1,MATCH($B105&amp;"/"&amp;S$1,Data!$1:$1,0)-1))=TRUE,"",IF(OFFSET(Data!$A$1,MATCH($A105,Data!$CG:$CG,0)-1,MATCH($B105&amp;"/"&amp;S$1,Data!$1:$1,0)-1)=0,"",OFFSET(Data!$A$1,MATCH($A105,Data!$CG:$CG,0)-1,MATCH($B105&amp;"/"&amp;S$1,Data!$1:$1,0)-1)))</f>
        <v/>
      </c>
      <c r="T105" s="227" t="str">
        <f ca="1">IF(ISERROR(OFFSET(Data!$A$1,MATCH($A105,Data!$CG:$CG,0)-1,MATCH($B105&amp;"/"&amp;T$1,Data!$1:$1,0)-1))=TRUE,"",IF(OFFSET(Data!$A$1,MATCH($A105,Data!$CG:$CG,0)-1,MATCH($B105&amp;"/"&amp;T$1,Data!$1:$1,0)-1)=0,"",OFFSET(Data!$A$1,MATCH($A105,Data!$CG:$CG,0)-1,MATCH($B105&amp;"/"&amp;T$1,Data!$1:$1,0)-1)))</f>
        <v/>
      </c>
      <c r="U105" s="231" t="str">
        <f ca="1">IF(ISERROR(OFFSET(Data!$A$1,MATCH($A105,Data!$CG:$CG,0)-1,MATCH($B105&amp;"/"&amp;U$1,Data!$1:$1,0)-1))=TRUE,"",IF(OFFSET(Data!$A$1,MATCH($A105,Data!$CG:$CG,0)-1,MATCH($B105&amp;"/"&amp;U$1,Data!$1:$1,0)-1)=0,"",OFFSET(Data!$A$1,MATCH($A105,Data!$CG:$CG,0)-1,MATCH($B105&amp;"/"&amp;U$1,Data!$1:$1,0)-1)))</f>
        <v/>
      </c>
      <c r="V105" s="227" t="str">
        <f ca="1">IF(ISERROR(OFFSET(Data!$A$1,MATCH($A105,Data!$CG:$CG,0)-1,MATCH($B105&amp;"/"&amp;V$1,Data!$1:$1,0)-1))=TRUE,"",IF(OFFSET(Data!$A$1,MATCH($A105,Data!$CG:$CG,0)-1,MATCH($B105&amp;"/"&amp;V$1,Data!$1:$1,0)-1)=0,"",OFFSET(Data!$A$1,MATCH($A105,Data!$CG:$CG,0)-1,MATCH($B105&amp;"/"&amp;V$1,Data!$1:$1,0)-1)))</f>
        <v/>
      </c>
      <c r="W105" s="232" t="str">
        <f ca="1">IF(ISERROR(OFFSET(Data!$A$1,MATCH($A105,Data!$CG:$CG,0)-1,MATCH($B105&amp;"/"&amp;W$1,Data!$1:$1,0)-1))=TRUE,"",IF(OFFSET(Data!$A$1,MATCH($A105,Data!$CG:$CG,0)-1,MATCH($B105&amp;"/"&amp;W$1,Data!$1:$1,0)-1)=0,"",OFFSET(Data!$A$1,MATCH($A105,Data!$CG:$CG,0)-1,MATCH($B105&amp;"/"&amp;W$1,Data!$1:$1,0)-1)))</f>
        <v/>
      </c>
      <c r="X105" s="232" t="str">
        <f ca="1">IF(ISERROR(OFFSET(Data!$A$1,MATCH($A105,Data!$CG:$CG,0)-1,MATCH($B105&amp;"/"&amp;X$1,Data!$1:$1,0)-1))=TRUE,"",IF(OFFSET(Data!$A$1,MATCH($A105,Data!$CG:$CG,0)-1,MATCH($B105&amp;"/"&amp;X$1,Data!$1:$1,0)-1)=0,"",OFFSET(Data!$A$1,MATCH($A105,Data!$CG:$CG,0)-1,MATCH($B105&amp;"/"&amp;X$1,Data!$1:$1,0)-1)))</f>
        <v/>
      </c>
      <c r="Y105" s="232" t="str">
        <f ca="1">IF(ISERROR(OFFSET(Data!$A$1,MATCH($A105,Data!$CG:$CG,0)-1,MATCH($B105&amp;"/"&amp;Y$1,Data!$1:$1,0)-1))=TRUE,"",IF(OFFSET(Data!$A$1,MATCH($A105,Data!$CG:$CG,0)-1,MATCH($B105&amp;"/"&amp;Y$1,Data!$1:$1,0)-1)=0,"",OFFSET(Data!$A$1,MATCH($A105,Data!$CG:$CG,0)-1,MATCH($B105&amp;"/"&amp;Y$1,Data!$1:$1,0)-1)))</f>
        <v/>
      </c>
      <c r="Z105" s="232" t="str">
        <f ca="1">IF(ISERROR(OFFSET(Data!$A$1,MATCH($A105,Data!$CG:$CG,0)-1,MATCH($B105&amp;"/"&amp;Z$1,Data!$1:$1,0)-1))=TRUE,"",IF(OFFSET(Data!$A$1,MATCH($A105,Data!$CG:$CG,0)-1,MATCH($B105&amp;"/"&amp;Z$1,Data!$1:$1,0)-1)=0,"",OFFSET(Data!$A$1,MATCH($A105,Data!$CG:$CG,0)-1,MATCH($B105&amp;"/"&amp;Z$1,Data!$1:$1,0)-1)))</f>
        <v/>
      </c>
      <c r="AA105" s="232" t="str">
        <f ca="1">IF(ISERROR(OFFSET(Data!$A$1,MATCH($A105,Data!$CG:$CG,0)-1,MATCH($B105&amp;"/"&amp;AA$1,Data!$1:$1,0)-1))=TRUE,"",IF(OFFSET(Data!$A$1,MATCH($A105,Data!$CG:$CG,0)-1,MATCH($B105&amp;"/"&amp;AA$1,Data!$1:$1,0)-1)=0,"",OFFSET(Data!$A$1,MATCH($A105,Data!$CG:$CG,0)-1,MATCH($B105&amp;"/"&amp;AA$1,Data!$1:$1,0)-1)))</f>
        <v/>
      </c>
      <c r="AB105" s="232" t="str">
        <f ca="1">IF(ISERROR(OFFSET(Data!$A$1,MATCH($A105,Data!$CG:$CG,0)-1,MATCH($B105&amp;"/"&amp;AB$1,Data!$1:$1,0)-1))=TRUE,"",IF(OFFSET(Data!$A$1,MATCH($A105,Data!$CG:$CG,0)-1,MATCH($B105&amp;"/"&amp;AB$1,Data!$1:$1,0)-1)=0,"",OFFSET(Data!$A$1,MATCH($A105,Data!$CG:$CG,0)-1,MATCH($B105&amp;"/"&amp;AB$1,Data!$1:$1,0)-1)))</f>
        <v/>
      </c>
      <c r="AC105" s="232" t="str">
        <f ca="1">IF(ISERROR(OFFSET(Data!$A$1,MATCH($A105,Data!$CG:$CG,0)-1,MATCH($B105&amp;"/"&amp;AC$1,Data!$1:$1,0)-1))=TRUE,"",IF(OFFSET(Data!$A$1,MATCH($A105,Data!$CG:$CG,0)-1,MATCH($B105&amp;"/"&amp;AC$1,Data!$1:$1,0)-1)=0,"",OFFSET(Data!$A$1,MATCH($A105,Data!$CG:$CG,0)-1,MATCH($B105&amp;"/"&amp;AC$1,Data!$1:$1,0)-1)))</f>
        <v/>
      </c>
    </row>
    <row r="106" spans="1:29" s="227" customFormat="1" x14ac:dyDescent="0.25">
      <c r="A106" s="227" t="s">
        <v>141</v>
      </c>
      <c r="B106" s="227" t="s">
        <v>24</v>
      </c>
      <c r="C106" s="227" t="str">
        <f ca="1">IF(ISERROR(OFFSET(Data!$A$1,MATCH($A106,Data!$CG:$CG,0)-1,MATCH($B106&amp;"/"&amp;C$1,Data!$1:$1,0)-1))=TRUE,"",IF(OFFSET(Data!$A$1,MATCH($A106,Data!$CG:$CG,0)-1,MATCH($B106&amp;"/"&amp;C$1,Data!$1:$1,0)-1)=0,"",OFFSET(Data!$A$1,MATCH($A106,Data!$CG:$CG,0)-1,MATCH($B106&amp;"/"&amp;C$1,Data!$1:$1,0)-1)))</f>
        <v/>
      </c>
      <c r="D106" s="227" t="str">
        <f ca="1">IF(ISERROR(OFFSET(Data!$A$1,MATCH($A106,Data!$CG:$CG,0)-1,MATCH($B106&amp;"/"&amp;D$1,Data!$1:$1,0)-1))=TRUE,"",IF(OFFSET(Data!$A$1,MATCH($A106,Data!$CG:$CG,0)-1,MATCH($B106&amp;"/"&amp;D$1,Data!$1:$1,0)-1)=0,"",OFFSET(Data!$A$1,MATCH($A106,Data!$CG:$CG,0)-1,MATCH($B106&amp;"/"&amp;D$1,Data!$1:$1,0)-1)))</f>
        <v/>
      </c>
      <c r="E106" s="227" t="str">
        <f ca="1">IF(ISERROR(OFFSET(Data!$A$1,MATCH($A106,Data!$CG:$CG,0)-1,MATCH($B106&amp;"/"&amp;E$1,Data!$1:$1,0)-1))=TRUE,"",IF(OFFSET(Data!$A$1,MATCH($A106,Data!$CG:$CG,0)-1,MATCH($B106&amp;"/"&amp;E$1,Data!$1:$1,0)-1)=0,"",OFFSET(Data!$A$1,MATCH($A106,Data!$CG:$CG,0)-1,MATCH($B106&amp;"/"&amp;E$1,Data!$1:$1,0)-1)))</f>
        <v/>
      </c>
      <c r="F106" s="227" t="str">
        <f ca="1">IF(ISERROR(OFFSET(Data!$A$1,MATCH($A106,Data!$CG:$CG,0)-1,MATCH($B106&amp;"/"&amp;F$1,Data!$1:$1,0)-1))=TRUE,"",IF(OFFSET(Data!$A$1,MATCH($A106,Data!$CG:$CG,0)-1,MATCH($B106&amp;"/"&amp;F$1,Data!$1:$1,0)-1)=0,"",OFFSET(Data!$A$1,MATCH($A106,Data!$CG:$CG,0)-1,MATCH($B106&amp;"/"&amp;F$1,Data!$1:$1,0)-1)))</f>
        <v/>
      </c>
      <c r="G106" s="227" t="str">
        <f ca="1">IF(ISERROR(OFFSET(Data!$A$1,MATCH($A106,Data!$CG:$CG,0)-1,MATCH($B106&amp;"/"&amp;G$1,Data!$1:$1,0)-1))=TRUE,"",IF(OFFSET(Data!$A$1,MATCH($A106,Data!$CG:$CG,0)-1,MATCH($B106&amp;"/"&amp;G$1,Data!$1:$1,0)-1)=0,"",OFFSET(Data!$A$1,MATCH($A106,Data!$CG:$CG,0)-1,MATCH($B106&amp;"/"&amp;G$1,Data!$1:$1,0)-1)))</f>
        <v/>
      </c>
      <c r="H106" s="227" t="str">
        <f ca="1">IF(ISERROR(OFFSET(Data!$A$1,MATCH($A106,Data!$CG:$CG,0)-1,MATCH($B106&amp;"/"&amp;H$1,Data!$1:$1,0)-1))=TRUE,"",IF(OFFSET(Data!$A$1,MATCH($A106,Data!$CG:$CG,0)-1,MATCH($B106&amp;"/"&amp;H$1,Data!$1:$1,0)-1)=0,"",OFFSET(Data!$A$1,MATCH($A106,Data!$CG:$CG,0)-1,MATCH($B106&amp;"/"&amp;H$1,Data!$1:$1,0)-1)))</f>
        <v/>
      </c>
      <c r="I106" s="227" t="str">
        <f ca="1">IF(ISERROR(OFFSET(Data!$A$1,MATCH($A106,Data!$CG:$CG,0)-1,MATCH($B106&amp;"/"&amp;I$1,Data!$1:$1,0)-1))=TRUE,"",IF(OFFSET(Data!$A$1,MATCH($A106,Data!$CG:$CG,0)-1,MATCH($B106&amp;"/"&amp;I$1,Data!$1:$1,0)-1)=0,"",OFFSET(Data!$A$1,MATCH($A106,Data!$CG:$CG,0)-1,MATCH($B106&amp;"/"&amp;I$1,Data!$1:$1,0)-1)))</f>
        <v/>
      </c>
      <c r="J106" s="227" t="str">
        <f ca="1">IF(ISERROR(OFFSET(Data!$A$1,MATCH($A106,Data!$CG:$CG,0)-1,MATCH($B106&amp;"/"&amp;J$1,Data!$1:$1,0)-1))=TRUE,"",IF(OFFSET(Data!$A$1,MATCH($A106,Data!$CG:$CG,0)-1,MATCH($B106&amp;"/"&amp;J$1,Data!$1:$1,0)-1)=0,"",OFFSET(Data!$A$1,MATCH($A106,Data!$CG:$CG,0)-1,MATCH($B106&amp;"/"&amp;J$1,Data!$1:$1,0)-1)))</f>
        <v/>
      </c>
      <c r="K106" s="227" t="str">
        <f ca="1">IF(ISERROR(OFFSET(Data!$A$1,MATCH($A106,Data!$CG:$CG,0)-1,MATCH($B106&amp;"/"&amp;K$1,Data!$1:$1,0)-1))=TRUE,"",IF(OFFSET(Data!$A$1,MATCH($A106,Data!$CG:$CG,0)-1,MATCH($B106&amp;"/"&amp;K$1,Data!$1:$1,0)-1)=0,"",OFFSET(Data!$A$1,MATCH($A106,Data!$CG:$CG,0)-1,MATCH($B106&amp;"/"&amp;K$1,Data!$1:$1,0)-1)))</f>
        <v/>
      </c>
      <c r="L106" s="227" t="str">
        <f ca="1">IF(ISERROR(OFFSET(Data!$A$1,MATCH($A106,Data!$CG:$CG,0)-1,MATCH($B106&amp;"/"&amp;L$1,Data!$1:$1,0)-1))=TRUE,"",IF(OFFSET(Data!$A$1,MATCH($A106,Data!$CG:$CG,0)-1,MATCH($B106&amp;"/"&amp;L$1,Data!$1:$1,0)-1)=0,"",OFFSET(Data!$A$1,MATCH($A106,Data!$CG:$CG,0)-1,MATCH($B106&amp;"/"&amp;L$1,Data!$1:$1,0)-1)))</f>
        <v/>
      </c>
      <c r="M106" s="227" t="str">
        <f ca="1">IF(ISERROR(OFFSET(Data!$A$1,MATCH($A106,Data!$CG:$CG,0)-1,MATCH($B106&amp;"/"&amp;M$1,Data!$1:$1,0)-1))=TRUE,"",IF(OFFSET(Data!$A$1,MATCH($A106,Data!$CG:$CG,0)-1,MATCH($B106&amp;"/"&amp;M$1,Data!$1:$1,0)-1)=0,"",OFFSET(Data!$A$1,MATCH($A106,Data!$CG:$CG,0)-1,MATCH($B106&amp;"/"&amp;M$1,Data!$1:$1,0)-1)))</f>
        <v/>
      </c>
      <c r="N106" s="227" t="str">
        <f ca="1">IF(ISERROR(OFFSET(Data!$A$1,MATCH($A106,Data!$CG:$CG,0)-1,MATCH($B106&amp;"/"&amp;N$1,Data!$1:$1,0)-1))=TRUE,"",IF(OFFSET(Data!$A$1,MATCH($A106,Data!$CG:$CG,0)-1,MATCH($B106&amp;"/"&amp;N$1,Data!$1:$1,0)-1)=0,"",OFFSET(Data!$A$1,MATCH($A106,Data!$CG:$CG,0)-1,MATCH($B106&amp;"/"&amp;N$1,Data!$1:$1,0)-1)))</f>
        <v/>
      </c>
      <c r="O106" s="227" t="str">
        <f ca="1">IF(ISERROR(OFFSET(Data!$A$1,MATCH($A106,Data!$CG:$CG,0)-1,MATCH($B106&amp;"/"&amp;O$1,Data!$1:$1,0)-1))=TRUE,"",IF(OFFSET(Data!$A$1,MATCH($A106,Data!$CG:$CG,0)-1,MATCH($B106&amp;"/"&amp;O$1,Data!$1:$1,0)-1)=0,"",OFFSET(Data!$A$1,MATCH($A106,Data!$CG:$CG,0)-1,MATCH($B106&amp;"/"&amp;O$1,Data!$1:$1,0)-1)))</f>
        <v/>
      </c>
      <c r="P106" s="227" t="str">
        <f ca="1">IF(ISERROR(OFFSET(Data!$A$1,MATCH($A106,Data!$CG:$CG,0)-1,MATCH($B106&amp;"/"&amp;P$1,Data!$1:$1,0)-1))=TRUE,"",IF(OFFSET(Data!$A$1,MATCH($A106,Data!$CG:$CG,0)-1,MATCH($B106&amp;"/"&amp;P$1,Data!$1:$1,0)-1)=0,"",OFFSET(Data!$A$1,MATCH($A106,Data!$CG:$CG,0)-1,MATCH($B106&amp;"/"&amp;P$1,Data!$1:$1,0)-1)))</f>
        <v/>
      </c>
      <c r="Q106" s="227" t="str">
        <f ca="1">IF(ISERROR(OFFSET(Data!$A$1,MATCH($A106,Data!$CG:$CG,0)-1,MATCH($B106&amp;"/"&amp;Q$1,Data!$1:$1,0)-1))=TRUE,"",IF(OFFSET(Data!$A$1,MATCH($A106,Data!$CG:$CG,0)-1,MATCH($B106&amp;"/"&amp;Q$1,Data!$1:$1,0)-1)=0,"",OFFSET(Data!$A$1,MATCH($A106,Data!$CG:$CG,0)-1,MATCH($B106&amp;"/"&amp;Q$1,Data!$1:$1,0)-1)))</f>
        <v/>
      </c>
      <c r="R106" s="227" t="str">
        <f ca="1">IF(ISERROR(OFFSET(Data!$A$1,MATCH($A106,Data!$CG:$CG,0)-1,MATCH($B106&amp;"/"&amp;R$1,Data!$1:$1,0)-1))=TRUE,"",IF(OFFSET(Data!$A$1,MATCH($A106,Data!$CG:$CG,0)-1,MATCH($B106&amp;"/"&amp;R$1,Data!$1:$1,0)-1)=0,"",OFFSET(Data!$A$1,MATCH($A106,Data!$CG:$CG,0)-1,MATCH($B106&amp;"/"&amp;R$1,Data!$1:$1,0)-1)))</f>
        <v/>
      </c>
      <c r="S106" s="227" t="str">
        <f ca="1">IF(ISERROR(OFFSET(Data!$A$1,MATCH($A106,Data!$CG:$CG,0)-1,MATCH($B106&amp;"/"&amp;S$1,Data!$1:$1,0)-1))=TRUE,"",IF(OFFSET(Data!$A$1,MATCH($A106,Data!$CG:$CG,0)-1,MATCH($B106&amp;"/"&amp;S$1,Data!$1:$1,0)-1)=0,"",OFFSET(Data!$A$1,MATCH($A106,Data!$CG:$CG,0)-1,MATCH($B106&amp;"/"&amp;S$1,Data!$1:$1,0)-1)))</f>
        <v/>
      </c>
      <c r="T106" s="227" t="str">
        <f ca="1">IF(ISERROR(OFFSET(Data!$A$1,MATCH($A106,Data!$CG:$CG,0)-1,MATCH($B106&amp;"/"&amp;T$1,Data!$1:$1,0)-1))=TRUE,"",IF(OFFSET(Data!$A$1,MATCH($A106,Data!$CG:$CG,0)-1,MATCH($B106&amp;"/"&amp;T$1,Data!$1:$1,0)-1)=0,"",OFFSET(Data!$A$1,MATCH($A106,Data!$CG:$CG,0)-1,MATCH($B106&amp;"/"&amp;T$1,Data!$1:$1,0)-1)))</f>
        <v/>
      </c>
      <c r="U106" s="231" t="str">
        <f ca="1">IF(ISERROR(OFFSET(Data!$A$1,MATCH($A106,Data!$CG:$CG,0)-1,MATCH($B106&amp;"/"&amp;U$1,Data!$1:$1,0)-1))=TRUE,"",IF(OFFSET(Data!$A$1,MATCH($A106,Data!$CG:$CG,0)-1,MATCH($B106&amp;"/"&amp;U$1,Data!$1:$1,0)-1)=0,"",OFFSET(Data!$A$1,MATCH($A106,Data!$CG:$CG,0)-1,MATCH($B106&amp;"/"&amp;U$1,Data!$1:$1,0)-1)))</f>
        <v/>
      </c>
      <c r="V106" s="227" t="str">
        <f ca="1">IF(ISERROR(OFFSET(Data!$A$1,MATCH($A106,Data!$CG:$CG,0)-1,MATCH($B106&amp;"/"&amp;V$1,Data!$1:$1,0)-1))=TRUE,"",IF(OFFSET(Data!$A$1,MATCH($A106,Data!$CG:$CG,0)-1,MATCH($B106&amp;"/"&amp;V$1,Data!$1:$1,0)-1)=0,"",OFFSET(Data!$A$1,MATCH($A106,Data!$CG:$CG,0)-1,MATCH($B106&amp;"/"&amp;V$1,Data!$1:$1,0)-1)))</f>
        <v/>
      </c>
      <c r="W106" s="232" t="str">
        <f ca="1">IF(ISERROR(OFFSET(Data!$A$1,MATCH($A106,Data!$CG:$CG,0)-1,MATCH($B106&amp;"/"&amp;W$1,Data!$1:$1,0)-1))=TRUE,"",IF(OFFSET(Data!$A$1,MATCH($A106,Data!$CG:$CG,0)-1,MATCH($B106&amp;"/"&amp;W$1,Data!$1:$1,0)-1)=0,"",OFFSET(Data!$A$1,MATCH($A106,Data!$CG:$CG,0)-1,MATCH($B106&amp;"/"&amp;W$1,Data!$1:$1,0)-1)))</f>
        <v/>
      </c>
      <c r="X106" s="232" t="str">
        <f ca="1">IF(ISERROR(OFFSET(Data!$A$1,MATCH($A106,Data!$CG:$CG,0)-1,MATCH($B106&amp;"/"&amp;X$1,Data!$1:$1,0)-1))=TRUE,"",IF(OFFSET(Data!$A$1,MATCH($A106,Data!$CG:$CG,0)-1,MATCH($B106&amp;"/"&amp;X$1,Data!$1:$1,0)-1)=0,"",OFFSET(Data!$A$1,MATCH($A106,Data!$CG:$CG,0)-1,MATCH($B106&amp;"/"&amp;X$1,Data!$1:$1,0)-1)))</f>
        <v/>
      </c>
      <c r="Y106" s="232" t="str">
        <f ca="1">IF(ISERROR(OFFSET(Data!$A$1,MATCH($A106,Data!$CG:$CG,0)-1,MATCH($B106&amp;"/"&amp;Y$1,Data!$1:$1,0)-1))=TRUE,"",IF(OFFSET(Data!$A$1,MATCH($A106,Data!$CG:$CG,0)-1,MATCH($B106&amp;"/"&amp;Y$1,Data!$1:$1,0)-1)=0,"",OFFSET(Data!$A$1,MATCH($A106,Data!$CG:$CG,0)-1,MATCH($B106&amp;"/"&amp;Y$1,Data!$1:$1,0)-1)))</f>
        <v/>
      </c>
      <c r="Z106" s="232" t="str">
        <f ca="1">IF(ISERROR(OFFSET(Data!$A$1,MATCH($A106,Data!$CG:$CG,0)-1,MATCH($B106&amp;"/"&amp;Z$1,Data!$1:$1,0)-1))=TRUE,"",IF(OFFSET(Data!$A$1,MATCH($A106,Data!$CG:$CG,0)-1,MATCH($B106&amp;"/"&amp;Z$1,Data!$1:$1,0)-1)=0,"",OFFSET(Data!$A$1,MATCH($A106,Data!$CG:$CG,0)-1,MATCH($B106&amp;"/"&amp;Z$1,Data!$1:$1,0)-1)))</f>
        <v/>
      </c>
      <c r="AA106" s="232" t="str">
        <f ca="1">IF(ISERROR(OFFSET(Data!$A$1,MATCH($A106,Data!$CG:$CG,0)-1,MATCH($B106&amp;"/"&amp;AA$1,Data!$1:$1,0)-1))=TRUE,"",IF(OFFSET(Data!$A$1,MATCH($A106,Data!$CG:$CG,0)-1,MATCH($B106&amp;"/"&amp;AA$1,Data!$1:$1,0)-1)=0,"",OFFSET(Data!$A$1,MATCH($A106,Data!$CG:$CG,0)-1,MATCH($B106&amp;"/"&amp;AA$1,Data!$1:$1,0)-1)))</f>
        <v/>
      </c>
      <c r="AB106" s="232" t="str">
        <f ca="1">IF(ISERROR(OFFSET(Data!$A$1,MATCH($A106,Data!$CG:$CG,0)-1,MATCH($B106&amp;"/"&amp;AB$1,Data!$1:$1,0)-1))=TRUE,"",IF(OFFSET(Data!$A$1,MATCH($A106,Data!$CG:$CG,0)-1,MATCH($B106&amp;"/"&amp;AB$1,Data!$1:$1,0)-1)=0,"",OFFSET(Data!$A$1,MATCH($A106,Data!$CG:$CG,0)-1,MATCH($B106&amp;"/"&amp;AB$1,Data!$1:$1,0)-1)))</f>
        <v/>
      </c>
      <c r="AC106" s="232" t="str">
        <f ca="1">IF(ISERROR(OFFSET(Data!$A$1,MATCH($A106,Data!$CG:$CG,0)-1,MATCH($B106&amp;"/"&amp;AC$1,Data!$1:$1,0)-1))=TRUE,"",IF(OFFSET(Data!$A$1,MATCH($A106,Data!$CG:$CG,0)-1,MATCH($B106&amp;"/"&amp;AC$1,Data!$1:$1,0)-1)=0,"",OFFSET(Data!$A$1,MATCH($A106,Data!$CG:$CG,0)-1,MATCH($B106&amp;"/"&amp;AC$1,Data!$1:$1,0)-1)))</f>
        <v/>
      </c>
    </row>
    <row r="107" spans="1:29" s="227" customFormat="1" x14ac:dyDescent="0.25">
      <c r="A107" s="227" t="s">
        <v>144</v>
      </c>
      <c r="B107" s="227" t="s">
        <v>24</v>
      </c>
      <c r="C107" s="227" t="str">
        <f ca="1">IF(ISERROR(OFFSET(Data!$A$1,MATCH($A107,Data!$CG:$CG,0)-1,MATCH($B107&amp;"/"&amp;C$1,Data!$1:$1,0)-1))=TRUE,"",IF(OFFSET(Data!$A$1,MATCH($A107,Data!$CG:$CG,0)-1,MATCH($B107&amp;"/"&amp;C$1,Data!$1:$1,0)-1)=0,"",OFFSET(Data!$A$1,MATCH($A107,Data!$CG:$CG,0)-1,MATCH($B107&amp;"/"&amp;C$1,Data!$1:$1,0)-1)))</f>
        <v/>
      </c>
      <c r="D107" s="227" t="str">
        <f ca="1">IF(ISERROR(OFFSET(Data!$A$1,MATCH($A107,Data!$CG:$CG,0)-1,MATCH($B107&amp;"/"&amp;D$1,Data!$1:$1,0)-1))=TRUE,"",IF(OFFSET(Data!$A$1,MATCH($A107,Data!$CG:$CG,0)-1,MATCH($B107&amp;"/"&amp;D$1,Data!$1:$1,0)-1)=0,"",OFFSET(Data!$A$1,MATCH($A107,Data!$CG:$CG,0)-1,MATCH($B107&amp;"/"&amp;D$1,Data!$1:$1,0)-1)))</f>
        <v/>
      </c>
      <c r="E107" s="227" t="str">
        <f ca="1">IF(ISERROR(OFFSET(Data!$A$1,MATCH($A107,Data!$CG:$CG,0)-1,MATCH($B107&amp;"/"&amp;E$1,Data!$1:$1,0)-1))=TRUE,"",IF(OFFSET(Data!$A$1,MATCH($A107,Data!$CG:$CG,0)-1,MATCH($B107&amp;"/"&amp;E$1,Data!$1:$1,0)-1)=0,"",OFFSET(Data!$A$1,MATCH($A107,Data!$CG:$CG,0)-1,MATCH($B107&amp;"/"&amp;E$1,Data!$1:$1,0)-1)))</f>
        <v/>
      </c>
      <c r="F107" s="227" t="str">
        <f ca="1">IF(ISERROR(OFFSET(Data!$A$1,MATCH($A107,Data!$CG:$CG,0)-1,MATCH($B107&amp;"/"&amp;F$1,Data!$1:$1,0)-1))=TRUE,"",IF(OFFSET(Data!$A$1,MATCH($A107,Data!$CG:$CG,0)-1,MATCH($B107&amp;"/"&amp;F$1,Data!$1:$1,0)-1)=0,"",OFFSET(Data!$A$1,MATCH($A107,Data!$CG:$CG,0)-1,MATCH($B107&amp;"/"&amp;F$1,Data!$1:$1,0)-1)))</f>
        <v/>
      </c>
      <c r="G107" s="227" t="str">
        <f ca="1">IF(ISERROR(OFFSET(Data!$A$1,MATCH($A107,Data!$CG:$CG,0)-1,MATCH($B107&amp;"/"&amp;G$1,Data!$1:$1,0)-1))=TRUE,"",IF(OFFSET(Data!$A$1,MATCH($A107,Data!$CG:$CG,0)-1,MATCH($B107&amp;"/"&amp;G$1,Data!$1:$1,0)-1)=0,"",OFFSET(Data!$A$1,MATCH($A107,Data!$CG:$CG,0)-1,MATCH($B107&amp;"/"&amp;G$1,Data!$1:$1,0)-1)))</f>
        <v/>
      </c>
      <c r="H107" s="227" t="str">
        <f ca="1">IF(ISERROR(OFFSET(Data!$A$1,MATCH($A107,Data!$CG:$CG,0)-1,MATCH($B107&amp;"/"&amp;H$1,Data!$1:$1,0)-1))=TRUE,"",IF(OFFSET(Data!$A$1,MATCH($A107,Data!$CG:$CG,0)-1,MATCH($B107&amp;"/"&amp;H$1,Data!$1:$1,0)-1)=0,"",OFFSET(Data!$A$1,MATCH($A107,Data!$CG:$CG,0)-1,MATCH($B107&amp;"/"&amp;H$1,Data!$1:$1,0)-1)))</f>
        <v/>
      </c>
      <c r="I107" s="227" t="str">
        <f ca="1">IF(ISERROR(OFFSET(Data!$A$1,MATCH($A107,Data!$CG:$CG,0)-1,MATCH($B107&amp;"/"&amp;I$1,Data!$1:$1,0)-1))=TRUE,"",IF(OFFSET(Data!$A$1,MATCH($A107,Data!$CG:$CG,0)-1,MATCH($B107&amp;"/"&amp;I$1,Data!$1:$1,0)-1)=0,"",OFFSET(Data!$A$1,MATCH($A107,Data!$CG:$CG,0)-1,MATCH($B107&amp;"/"&amp;I$1,Data!$1:$1,0)-1)))</f>
        <v/>
      </c>
      <c r="J107" s="227" t="str">
        <f ca="1">IF(ISERROR(OFFSET(Data!$A$1,MATCH($A107,Data!$CG:$CG,0)-1,MATCH($B107&amp;"/"&amp;J$1,Data!$1:$1,0)-1))=TRUE,"",IF(OFFSET(Data!$A$1,MATCH($A107,Data!$CG:$CG,0)-1,MATCH($B107&amp;"/"&amp;J$1,Data!$1:$1,0)-1)=0,"",OFFSET(Data!$A$1,MATCH($A107,Data!$CG:$CG,0)-1,MATCH($B107&amp;"/"&amp;J$1,Data!$1:$1,0)-1)))</f>
        <v/>
      </c>
      <c r="K107" s="227" t="str">
        <f ca="1">IF(ISERROR(OFFSET(Data!$A$1,MATCH($A107,Data!$CG:$CG,0)-1,MATCH($B107&amp;"/"&amp;K$1,Data!$1:$1,0)-1))=TRUE,"",IF(OFFSET(Data!$A$1,MATCH($A107,Data!$CG:$CG,0)-1,MATCH($B107&amp;"/"&amp;K$1,Data!$1:$1,0)-1)=0,"",OFFSET(Data!$A$1,MATCH($A107,Data!$CG:$CG,0)-1,MATCH($B107&amp;"/"&amp;K$1,Data!$1:$1,0)-1)))</f>
        <v/>
      </c>
      <c r="L107" s="227" t="str">
        <f ca="1">IF(ISERROR(OFFSET(Data!$A$1,MATCH($A107,Data!$CG:$CG,0)-1,MATCH($B107&amp;"/"&amp;L$1,Data!$1:$1,0)-1))=TRUE,"",IF(OFFSET(Data!$A$1,MATCH($A107,Data!$CG:$CG,0)-1,MATCH($B107&amp;"/"&amp;L$1,Data!$1:$1,0)-1)=0,"",OFFSET(Data!$A$1,MATCH($A107,Data!$CG:$CG,0)-1,MATCH($B107&amp;"/"&amp;L$1,Data!$1:$1,0)-1)))</f>
        <v/>
      </c>
      <c r="M107" s="227" t="str">
        <f ca="1">IF(ISERROR(OFFSET(Data!$A$1,MATCH($A107,Data!$CG:$CG,0)-1,MATCH($B107&amp;"/"&amp;M$1,Data!$1:$1,0)-1))=TRUE,"",IF(OFFSET(Data!$A$1,MATCH($A107,Data!$CG:$CG,0)-1,MATCH($B107&amp;"/"&amp;M$1,Data!$1:$1,0)-1)=0,"",OFFSET(Data!$A$1,MATCH($A107,Data!$CG:$CG,0)-1,MATCH($B107&amp;"/"&amp;M$1,Data!$1:$1,0)-1)))</f>
        <v/>
      </c>
      <c r="N107" s="227" t="str">
        <f ca="1">IF(ISERROR(OFFSET(Data!$A$1,MATCH($A107,Data!$CG:$CG,0)-1,MATCH($B107&amp;"/"&amp;N$1,Data!$1:$1,0)-1))=TRUE,"",IF(OFFSET(Data!$A$1,MATCH($A107,Data!$CG:$CG,0)-1,MATCH($B107&amp;"/"&amp;N$1,Data!$1:$1,0)-1)=0,"",OFFSET(Data!$A$1,MATCH($A107,Data!$CG:$CG,0)-1,MATCH($B107&amp;"/"&amp;N$1,Data!$1:$1,0)-1)))</f>
        <v/>
      </c>
      <c r="O107" s="227" t="str">
        <f ca="1">IF(ISERROR(OFFSET(Data!$A$1,MATCH($A107,Data!$CG:$CG,0)-1,MATCH($B107&amp;"/"&amp;O$1,Data!$1:$1,0)-1))=TRUE,"",IF(OFFSET(Data!$A$1,MATCH($A107,Data!$CG:$CG,0)-1,MATCH($B107&amp;"/"&amp;O$1,Data!$1:$1,0)-1)=0,"",OFFSET(Data!$A$1,MATCH($A107,Data!$CG:$CG,0)-1,MATCH($B107&amp;"/"&amp;O$1,Data!$1:$1,0)-1)))</f>
        <v/>
      </c>
      <c r="P107" s="227" t="str">
        <f ca="1">IF(ISERROR(OFFSET(Data!$A$1,MATCH($A107,Data!$CG:$CG,0)-1,MATCH($B107&amp;"/"&amp;P$1,Data!$1:$1,0)-1))=TRUE,"",IF(OFFSET(Data!$A$1,MATCH($A107,Data!$CG:$CG,0)-1,MATCH($B107&amp;"/"&amp;P$1,Data!$1:$1,0)-1)=0,"",OFFSET(Data!$A$1,MATCH($A107,Data!$CG:$CG,0)-1,MATCH($B107&amp;"/"&amp;P$1,Data!$1:$1,0)-1)))</f>
        <v/>
      </c>
      <c r="Q107" s="227" t="str">
        <f ca="1">IF(ISERROR(OFFSET(Data!$A$1,MATCH($A107,Data!$CG:$CG,0)-1,MATCH($B107&amp;"/"&amp;Q$1,Data!$1:$1,0)-1))=TRUE,"",IF(OFFSET(Data!$A$1,MATCH($A107,Data!$CG:$CG,0)-1,MATCH($B107&amp;"/"&amp;Q$1,Data!$1:$1,0)-1)=0,"",OFFSET(Data!$A$1,MATCH($A107,Data!$CG:$CG,0)-1,MATCH($B107&amp;"/"&amp;Q$1,Data!$1:$1,0)-1)))</f>
        <v/>
      </c>
      <c r="R107" s="227" t="str">
        <f ca="1">IF(ISERROR(OFFSET(Data!$A$1,MATCH($A107,Data!$CG:$CG,0)-1,MATCH($B107&amp;"/"&amp;R$1,Data!$1:$1,0)-1))=TRUE,"",IF(OFFSET(Data!$A$1,MATCH($A107,Data!$CG:$CG,0)-1,MATCH($B107&amp;"/"&amp;R$1,Data!$1:$1,0)-1)=0,"",OFFSET(Data!$A$1,MATCH($A107,Data!$CG:$CG,0)-1,MATCH($B107&amp;"/"&amp;R$1,Data!$1:$1,0)-1)))</f>
        <v/>
      </c>
      <c r="S107" s="227" t="str">
        <f ca="1">IF(ISERROR(OFFSET(Data!$A$1,MATCH($A107,Data!$CG:$CG,0)-1,MATCH($B107&amp;"/"&amp;S$1,Data!$1:$1,0)-1))=TRUE,"",IF(OFFSET(Data!$A$1,MATCH($A107,Data!$CG:$CG,0)-1,MATCH($B107&amp;"/"&amp;S$1,Data!$1:$1,0)-1)=0,"",OFFSET(Data!$A$1,MATCH($A107,Data!$CG:$CG,0)-1,MATCH($B107&amp;"/"&amp;S$1,Data!$1:$1,0)-1)))</f>
        <v/>
      </c>
      <c r="T107" s="227" t="str">
        <f ca="1">IF(ISERROR(OFFSET(Data!$A$1,MATCH($A107,Data!$CG:$CG,0)-1,MATCH($B107&amp;"/"&amp;T$1,Data!$1:$1,0)-1))=TRUE,"",IF(OFFSET(Data!$A$1,MATCH($A107,Data!$CG:$CG,0)-1,MATCH($B107&amp;"/"&amp;T$1,Data!$1:$1,0)-1)=0,"",OFFSET(Data!$A$1,MATCH($A107,Data!$CG:$CG,0)-1,MATCH($B107&amp;"/"&amp;T$1,Data!$1:$1,0)-1)))</f>
        <v/>
      </c>
      <c r="U107" s="231" t="str">
        <f ca="1">IF(ISERROR(OFFSET(Data!$A$1,MATCH($A107,Data!$CG:$CG,0)-1,MATCH($B107&amp;"/"&amp;U$1,Data!$1:$1,0)-1))=TRUE,"",IF(OFFSET(Data!$A$1,MATCH($A107,Data!$CG:$CG,0)-1,MATCH($B107&amp;"/"&amp;U$1,Data!$1:$1,0)-1)=0,"",OFFSET(Data!$A$1,MATCH($A107,Data!$CG:$CG,0)-1,MATCH($B107&amp;"/"&amp;U$1,Data!$1:$1,0)-1)))</f>
        <v/>
      </c>
      <c r="V107" s="227" t="str">
        <f ca="1">IF(ISERROR(OFFSET(Data!$A$1,MATCH($A107,Data!$CG:$CG,0)-1,MATCH($B107&amp;"/"&amp;V$1,Data!$1:$1,0)-1))=TRUE,"",IF(OFFSET(Data!$A$1,MATCH($A107,Data!$CG:$CG,0)-1,MATCH($B107&amp;"/"&amp;V$1,Data!$1:$1,0)-1)=0,"",OFFSET(Data!$A$1,MATCH($A107,Data!$CG:$CG,0)-1,MATCH($B107&amp;"/"&amp;V$1,Data!$1:$1,0)-1)))</f>
        <v/>
      </c>
      <c r="W107" s="232" t="str">
        <f ca="1">IF(ISERROR(OFFSET(Data!$A$1,MATCH($A107,Data!$CG:$CG,0)-1,MATCH($B107&amp;"/"&amp;W$1,Data!$1:$1,0)-1))=TRUE,"",IF(OFFSET(Data!$A$1,MATCH($A107,Data!$CG:$CG,0)-1,MATCH($B107&amp;"/"&amp;W$1,Data!$1:$1,0)-1)=0,"",OFFSET(Data!$A$1,MATCH($A107,Data!$CG:$CG,0)-1,MATCH($B107&amp;"/"&amp;W$1,Data!$1:$1,0)-1)))</f>
        <v/>
      </c>
      <c r="X107" s="232" t="str">
        <f ca="1">IF(ISERROR(OFFSET(Data!$A$1,MATCH($A107,Data!$CG:$CG,0)-1,MATCH($B107&amp;"/"&amp;X$1,Data!$1:$1,0)-1))=TRUE,"",IF(OFFSET(Data!$A$1,MATCH($A107,Data!$CG:$CG,0)-1,MATCH($B107&amp;"/"&amp;X$1,Data!$1:$1,0)-1)=0,"",OFFSET(Data!$A$1,MATCH($A107,Data!$CG:$CG,0)-1,MATCH($B107&amp;"/"&amp;X$1,Data!$1:$1,0)-1)))</f>
        <v/>
      </c>
      <c r="Y107" s="232" t="str">
        <f ca="1">IF(ISERROR(OFFSET(Data!$A$1,MATCH($A107,Data!$CG:$CG,0)-1,MATCH($B107&amp;"/"&amp;Y$1,Data!$1:$1,0)-1))=TRUE,"",IF(OFFSET(Data!$A$1,MATCH($A107,Data!$CG:$CG,0)-1,MATCH($B107&amp;"/"&amp;Y$1,Data!$1:$1,0)-1)=0,"",OFFSET(Data!$A$1,MATCH($A107,Data!$CG:$CG,0)-1,MATCH($B107&amp;"/"&amp;Y$1,Data!$1:$1,0)-1)))</f>
        <v/>
      </c>
      <c r="Z107" s="232" t="str">
        <f ca="1">IF(ISERROR(OFFSET(Data!$A$1,MATCH($A107,Data!$CG:$CG,0)-1,MATCH($B107&amp;"/"&amp;Z$1,Data!$1:$1,0)-1))=TRUE,"",IF(OFFSET(Data!$A$1,MATCH($A107,Data!$CG:$CG,0)-1,MATCH($B107&amp;"/"&amp;Z$1,Data!$1:$1,0)-1)=0,"",OFFSET(Data!$A$1,MATCH($A107,Data!$CG:$CG,0)-1,MATCH($B107&amp;"/"&amp;Z$1,Data!$1:$1,0)-1)))</f>
        <v/>
      </c>
      <c r="AA107" s="232" t="str">
        <f ca="1">IF(ISERROR(OFFSET(Data!$A$1,MATCH($A107,Data!$CG:$CG,0)-1,MATCH($B107&amp;"/"&amp;AA$1,Data!$1:$1,0)-1))=TRUE,"",IF(OFFSET(Data!$A$1,MATCH($A107,Data!$CG:$CG,0)-1,MATCH($B107&amp;"/"&amp;AA$1,Data!$1:$1,0)-1)=0,"",OFFSET(Data!$A$1,MATCH($A107,Data!$CG:$CG,0)-1,MATCH($B107&amp;"/"&amp;AA$1,Data!$1:$1,0)-1)))</f>
        <v/>
      </c>
      <c r="AB107" s="232" t="str">
        <f ca="1">IF(ISERROR(OFFSET(Data!$A$1,MATCH($A107,Data!$CG:$CG,0)-1,MATCH($B107&amp;"/"&amp;AB$1,Data!$1:$1,0)-1))=TRUE,"",IF(OFFSET(Data!$A$1,MATCH($A107,Data!$CG:$CG,0)-1,MATCH($B107&amp;"/"&amp;AB$1,Data!$1:$1,0)-1)=0,"",OFFSET(Data!$A$1,MATCH($A107,Data!$CG:$CG,0)-1,MATCH($B107&amp;"/"&amp;AB$1,Data!$1:$1,0)-1)))</f>
        <v/>
      </c>
      <c r="AC107" s="232" t="str">
        <f ca="1">IF(ISERROR(OFFSET(Data!$A$1,MATCH($A107,Data!$CG:$CG,0)-1,MATCH($B107&amp;"/"&amp;AC$1,Data!$1:$1,0)-1))=TRUE,"",IF(OFFSET(Data!$A$1,MATCH($A107,Data!$CG:$CG,0)-1,MATCH($B107&amp;"/"&amp;AC$1,Data!$1:$1,0)-1)=0,"",OFFSET(Data!$A$1,MATCH($A107,Data!$CG:$CG,0)-1,MATCH($B107&amp;"/"&amp;AC$1,Data!$1:$1,0)-1)))</f>
        <v/>
      </c>
    </row>
    <row r="108" spans="1:29" s="227" customFormat="1" x14ac:dyDescent="0.25">
      <c r="A108" s="227" t="s">
        <v>147</v>
      </c>
      <c r="B108" s="227" t="s">
        <v>24</v>
      </c>
      <c r="C108" s="227" t="str">
        <f ca="1">IF(ISERROR(OFFSET(Data!$A$1,MATCH($A108,Data!$CG:$CG,0)-1,MATCH($B108&amp;"/"&amp;C$1,Data!$1:$1,0)-1))=TRUE,"",IF(OFFSET(Data!$A$1,MATCH($A108,Data!$CG:$CG,0)-1,MATCH($B108&amp;"/"&amp;C$1,Data!$1:$1,0)-1)=0,"",OFFSET(Data!$A$1,MATCH($A108,Data!$CG:$CG,0)-1,MATCH($B108&amp;"/"&amp;C$1,Data!$1:$1,0)-1)))</f>
        <v/>
      </c>
      <c r="D108" s="227" t="str">
        <f ca="1">IF(ISERROR(OFFSET(Data!$A$1,MATCH($A108,Data!$CG:$CG,0)-1,MATCH($B108&amp;"/"&amp;D$1,Data!$1:$1,0)-1))=TRUE,"",IF(OFFSET(Data!$A$1,MATCH($A108,Data!$CG:$CG,0)-1,MATCH($B108&amp;"/"&amp;D$1,Data!$1:$1,0)-1)=0,"",OFFSET(Data!$A$1,MATCH($A108,Data!$CG:$CG,0)-1,MATCH($B108&amp;"/"&amp;D$1,Data!$1:$1,0)-1)))</f>
        <v/>
      </c>
      <c r="E108" s="227" t="str">
        <f ca="1">IF(ISERROR(OFFSET(Data!$A$1,MATCH($A108,Data!$CG:$CG,0)-1,MATCH($B108&amp;"/"&amp;E$1,Data!$1:$1,0)-1))=TRUE,"",IF(OFFSET(Data!$A$1,MATCH($A108,Data!$CG:$CG,0)-1,MATCH($B108&amp;"/"&amp;E$1,Data!$1:$1,0)-1)=0,"",OFFSET(Data!$A$1,MATCH($A108,Data!$CG:$CG,0)-1,MATCH($B108&amp;"/"&amp;E$1,Data!$1:$1,0)-1)))</f>
        <v/>
      </c>
      <c r="F108" s="227" t="str">
        <f ca="1">IF(ISERROR(OFFSET(Data!$A$1,MATCH($A108,Data!$CG:$CG,0)-1,MATCH($B108&amp;"/"&amp;F$1,Data!$1:$1,0)-1))=TRUE,"",IF(OFFSET(Data!$A$1,MATCH($A108,Data!$CG:$CG,0)-1,MATCH($B108&amp;"/"&amp;F$1,Data!$1:$1,0)-1)=0,"",OFFSET(Data!$A$1,MATCH($A108,Data!$CG:$CG,0)-1,MATCH($B108&amp;"/"&amp;F$1,Data!$1:$1,0)-1)))</f>
        <v/>
      </c>
      <c r="G108" s="227" t="str">
        <f ca="1">IF(ISERROR(OFFSET(Data!$A$1,MATCH($A108,Data!$CG:$CG,0)-1,MATCH($B108&amp;"/"&amp;G$1,Data!$1:$1,0)-1))=TRUE,"",IF(OFFSET(Data!$A$1,MATCH($A108,Data!$CG:$CG,0)-1,MATCH($B108&amp;"/"&amp;G$1,Data!$1:$1,0)-1)=0,"",OFFSET(Data!$A$1,MATCH($A108,Data!$CG:$CG,0)-1,MATCH($B108&amp;"/"&amp;G$1,Data!$1:$1,0)-1)))</f>
        <v/>
      </c>
      <c r="H108" s="227" t="str">
        <f ca="1">IF(ISERROR(OFFSET(Data!$A$1,MATCH($A108,Data!$CG:$CG,0)-1,MATCH($B108&amp;"/"&amp;H$1,Data!$1:$1,0)-1))=TRUE,"",IF(OFFSET(Data!$A$1,MATCH($A108,Data!$CG:$CG,0)-1,MATCH($B108&amp;"/"&amp;H$1,Data!$1:$1,0)-1)=0,"",OFFSET(Data!$A$1,MATCH($A108,Data!$CG:$CG,0)-1,MATCH($B108&amp;"/"&amp;H$1,Data!$1:$1,0)-1)))</f>
        <v/>
      </c>
      <c r="I108" s="227" t="str">
        <f ca="1">IF(ISERROR(OFFSET(Data!$A$1,MATCH($A108,Data!$CG:$CG,0)-1,MATCH($B108&amp;"/"&amp;I$1,Data!$1:$1,0)-1))=TRUE,"",IF(OFFSET(Data!$A$1,MATCH($A108,Data!$CG:$CG,0)-1,MATCH($B108&amp;"/"&amp;I$1,Data!$1:$1,0)-1)=0,"",OFFSET(Data!$A$1,MATCH($A108,Data!$CG:$CG,0)-1,MATCH($B108&amp;"/"&amp;I$1,Data!$1:$1,0)-1)))</f>
        <v/>
      </c>
      <c r="J108" s="227" t="str">
        <f ca="1">IF(ISERROR(OFFSET(Data!$A$1,MATCH($A108,Data!$CG:$CG,0)-1,MATCH($B108&amp;"/"&amp;J$1,Data!$1:$1,0)-1))=TRUE,"",IF(OFFSET(Data!$A$1,MATCH($A108,Data!$CG:$CG,0)-1,MATCH($B108&amp;"/"&amp;J$1,Data!$1:$1,0)-1)=0,"",OFFSET(Data!$A$1,MATCH($A108,Data!$CG:$CG,0)-1,MATCH($B108&amp;"/"&amp;J$1,Data!$1:$1,0)-1)))</f>
        <v/>
      </c>
      <c r="K108" s="227" t="str">
        <f ca="1">IF(ISERROR(OFFSET(Data!$A$1,MATCH($A108,Data!$CG:$CG,0)-1,MATCH($B108&amp;"/"&amp;K$1,Data!$1:$1,0)-1))=TRUE,"",IF(OFFSET(Data!$A$1,MATCH($A108,Data!$CG:$CG,0)-1,MATCH($B108&amp;"/"&amp;K$1,Data!$1:$1,0)-1)=0,"",OFFSET(Data!$A$1,MATCH($A108,Data!$CG:$CG,0)-1,MATCH($B108&amp;"/"&amp;K$1,Data!$1:$1,0)-1)))</f>
        <v/>
      </c>
      <c r="L108" s="227" t="str">
        <f ca="1">IF(ISERROR(OFFSET(Data!$A$1,MATCH($A108,Data!$CG:$CG,0)-1,MATCH($B108&amp;"/"&amp;L$1,Data!$1:$1,0)-1))=TRUE,"",IF(OFFSET(Data!$A$1,MATCH($A108,Data!$CG:$CG,0)-1,MATCH($B108&amp;"/"&amp;L$1,Data!$1:$1,0)-1)=0,"",OFFSET(Data!$A$1,MATCH($A108,Data!$CG:$CG,0)-1,MATCH($B108&amp;"/"&amp;L$1,Data!$1:$1,0)-1)))</f>
        <v/>
      </c>
      <c r="M108" s="227" t="str">
        <f ca="1">IF(ISERROR(OFFSET(Data!$A$1,MATCH($A108,Data!$CG:$CG,0)-1,MATCH($B108&amp;"/"&amp;M$1,Data!$1:$1,0)-1))=TRUE,"",IF(OFFSET(Data!$A$1,MATCH($A108,Data!$CG:$CG,0)-1,MATCH($B108&amp;"/"&amp;M$1,Data!$1:$1,0)-1)=0,"",OFFSET(Data!$A$1,MATCH($A108,Data!$CG:$CG,0)-1,MATCH($B108&amp;"/"&amp;M$1,Data!$1:$1,0)-1)))</f>
        <v/>
      </c>
      <c r="N108" s="227" t="str">
        <f ca="1">IF(ISERROR(OFFSET(Data!$A$1,MATCH($A108,Data!$CG:$CG,0)-1,MATCH($B108&amp;"/"&amp;N$1,Data!$1:$1,0)-1))=TRUE,"",IF(OFFSET(Data!$A$1,MATCH($A108,Data!$CG:$CG,0)-1,MATCH($B108&amp;"/"&amp;N$1,Data!$1:$1,0)-1)=0,"",OFFSET(Data!$A$1,MATCH($A108,Data!$CG:$CG,0)-1,MATCH($B108&amp;"/"&amp;N$1,Data!$1:$1,0)-1)))</f>
        <v/>
      </c>
      <c r="O108" s="227" t="str">
        <f ca="1">IF(ISERROR(OFFSET(Data!$A$1,MATCH($A108,Data!$CG:$CG,0)-1,MATCH($B108&amp;"/"&amp;O$1,Data!$1:$1,0)-1))=TRUE,"",IF(OFFSET(Data!$A$1,MATCH($A108,Data!$CG:$CG,0)-1,MATCH($B108&amp;"/"&amp;O$1,Data!$1:$1,0)-1)=0,"",OFFSET(Data!$A$1,MATCH($A108,Data!$CG:$CG,0)-1,MATCH($B108&amp;"/"&amp;O$1,Data!$1:$1,0)-1)))</f>
        <v/>
      </c>
      <c r="P108" s="227" t="str">
        <f ca="1">IF(ISERROR(OFFSET(Data!$A$1,MATCH($A108,Data!$CG:$CG,0)-1,MATCH($B108&amp;"/"&amp;P$1,Data!$1:$1,0)-1))=TRUE,"",IF(OFFSET(Data!$A$1,MATCH($A108,Data!$CG:$CG,0)-1,MATCH($B108&amp;"/"&amp;P$1,Data!$1:$1,0)-1)=0,"",OFFSET(Data!$A$1,MATCH($A108,Data!$CG:$CG,0)-1,MATCH($B108&amp;"/"&amp;P$1,Data!$1:$1,0)-1)))</f>
        <v/>
      </c>
      <c r="Q108" s="227" t="str">
        <f ca="1">IF(ISERROR(OFFSET(Data!$A$1,MATCH($A108,Data!$CG:$CG,0)-1,MATCH($B108&amp;"/"&amp;Q$1,Data!$1:$1,0)-1))=TRUE,"",IF(OFFSET(Data!$A$1,MATCH($A108,Data!$CG:$CG,0)-1,MATCH($B108&amp;"/"&amp;Q$1,Data!$1:$1,0)-1)=0,"",OFFSET(Data!$A$1,MATCH($A108,Data!$CG:$CG,0)-1,MATCH($B108&amp;"/"&amp;Q$1,Data!$1:$1,0)-1)))</f>
        <v/>
      </c>
      <c r="R108" s="227" t="str">
        <f ca="1">IF(ISERROR(OFFSET(Data!$A$1,MATCH($A108,Data!$CG:$CG,0)-1,MATCH($B108&amp;"/"&amp;R$1,Data!$1:$1,0)-1))=TRUE,"",IF(OFFSET(Data!$A$1,MATCH($A108,Data!$CG:$CG,0)-1,MATCH($B108&amp;"/"&amp;R$1,Data!$1:$1,0)-1)=0,"",OFFSET(Data!$A$1,MATCH($A108,Data!$CG:$CG,0)-1,MATCH($B108&amp;"/"&amp;R$1,Data!$1:$1,0)-1)))</f>
        <v/>
      </c>
      <c r="S108" s="227" t="str">
        <f ca="1">IF(ISERROR(OFFSET(Data!$A$1,MATCH($A108,Data!$CG:$CG,0)-1,MATCH($B108&amp;"/"&amp;S$1,Data!$1:$1,0)-1))=TRUE,"",IF(OFFSET(Data!$A$1,MATCH($A108,Data!$CG:$CG,0)-1,MATCH($B108&amp;"/"&amp;S$1,Data!$1:$1,0)-1)=0,"",OFFSET(Data!$A$1,MATCH($A108,Data!$CG:$CG,0)-1,MATCH($B108&amp;"/"&amp;S$1,Data!$1:$1,0)-1)))</f>
        <v/>
      </c>
      <c r="T108" s="227" t="str">
        <f ca="1">IF(ISERROR(OFFSET(Data!$A$1,MATCH($A108,Data!$CG:$CG,0)-1,MATCH($B108&amp;"/"&amp;T$1,Data!$1:$1,0)-1))=TRUE,"",IF(OFFSET(Data!$A$1,MATCH($A108,Data!$CG:$CG,0)-1,MATCH($B108&amp;"/"&amp;T$1,Data!$1:$1,0)-1)=0,"",OFFSET(Data!$A$1,MATCH($A108,Data!$CG:$CG,0)-1,MATCH($B108&amp;"/"&amp;T$1,Data!$1:$1,0)-1)))</f>
        <v/>
      </c>
      <c r="U108" s="231" t="str">
        <f ca="1">IF(ISERROR(OFFSET(Data!$A$1,MATCH($A108,Data!$CG:$CG,0)-1,MATCH($B108&amp;"/"&amp;U$1,Data!$1:$1,0)-1))=TRUE,"",IF(OFFSET(Data!$A$1,MATCH($A108,Data!$CG:$CG,0)-1,MATCH($B108&amp;"/"&amp;U$1,Data!$1:$1,0)-1)=0,"",OFFSET(Data!$A$1,MATCH($A108,Data!$CG:$CG,0)-1,MATCH($B108&amp;"/"&amp;U$1,Data!$1:$1,0)-1)))</f>
        <v/>
      </c>
      <c r="V108" s="227" t="str">
        <f ca="1">IF(ISERROR(OFFSET(Data!$A$1,MATCH($A108,Data!$CG:$CG,0)-1,MATCH($B108&amp;"/"&amp;V$1,Data!$1:$1,0)-1))=TRUE,"",IF(OFFSET(Data!$A$1,MATCH($A108,Data!$CG:$CG,0)-1,MATCH($B108&amp;"/"&amp;V$1,Data!$1:$1,0)-1)=0,"",OFFSET(Data!$A$1,MATCH($A108,Data!$CG:$CG,0)-1,MATCH($B108&amp;"/"&amp;V$1,Data!$1:$1,0)-1)))</f>
        <v/>
      </c>
      <c r="W108" s="232" t="str">
        <f ca="1">IF(ISERROR(OFFSET(Data!$A$1,MATCH($A108,Data!$CG:$CG,0)-1,MATCH($B108&amp;"/"&amp;W$1,Data!$1:$1,0)-1))=TRUE,"",IF(OFFSET(Data!$A$1,MATCH($A108,Data!$CG:$CG,0)-1,MATCH($B108&amp;"/"&amp;W$1,Data!$1:$1,0)-1)=0,"",OFFSET(Data!$A$1,MATCH($A108,Data!$CG:$CG,0)-1,MATCH($B108&amp;"/"&amp;W$1,Data!$1:$1,0)-1)))</f>
        <v/>
      </c>
      <c r="X108" s="232" t="str">
        <f ca="1">IF(ISERROR(OFFSET(Data!$A$1,MATCH($A108,Data!$CG:$CG,0)-1,MATCH($B108&amp;"/"&amp;X$1,Data!$1:$1,0)-1))=TRUE,"",IF(OFFSET(Data!$A$1,MATCH($A108,Data!$CG:$CG,0)-1,MATCH($B108&amp;"/"&amp;X$1,Data!$1:$1,0)-1)=0,"",OFFSET(Data!$A$1,MATCH($A108,Data!$CG:$CG,0)-1,MATCH($B108&amp;"/"&amp;X$1,Data!$1:$1,0)-1)))</f>
        <v/>
      </c>
      <c r="Y108" s="232" t="str">
        <f ca="1">IF(ISERROR(OFFSET(Data!$A$1,MATCH($A108,Data!$CG:$CG,0)-1,MATCH($B108&amp;"/"&amp;Y$1,Data!$1:$1,0)-1))=TRUE,"",IF(OFFSET(Data!$A$1,MATCH($A108,Data!$CG:$CG,0)-1,MATCH($B108&amp;"/"&amp;Y$1,Data!$1:$1,0)-1)=0,"",OFFSET(Data!$A$1,MATCH($A108,Data!$CG:$CG,0)-1,MATCH($B108&amp;"/"&amp;Y$1,Data!$1:$1,0)-1)))</f>
        <v/>
      </c>
      <c r="Z108" s="232" t="str">
        <f ca="1">IF(ISERROR(OFFSET(Data!$A$1,MATCH($A108,Data!$CG:$CG,0)-1,MATCH($B108&amp;"/"&amp;Z$1,Data!$1:$1,0)-1))=TRUE,"",IF(OFFSET(Data!$A$1,MATCH($A108,Data!$CG:$CG,0)-1,MATCH($B108&amp;"/"&amp;Z$1,Data!$1:$1,0)-1)=0,"",OFFSET(Data!$A$1,MATCH($A108,Data!$CG:$CG,0)-1,MATCH($B108&amp;"/"&amp;Z$1,Data!$1:$1,0)-1)))</f>
        <v/>
      </c>
      <c r="AA108" s="232" t="str">
        <f ca="1">IF(ISERROR(OFFSET(Data!$A$1,MATCH($A108,Data!$CG:$CG,0)-1,MATCH($B108&amp;"/"&amp;AA$1,Data!$1:$1,0)-1))=TRUE,"",IF(OFFSET(Data!$A$1,MATCH($A108,Data!$CG:$CG,0)-1,MATCH($B108&amp;"/"&amp;AA$1,Data!$1:$1,0)-1)=0,"",OFFSET(Data!$A$1,MATCH($A108,Data!$CG:$CG,0)-1,MATCH($B108&amp;"/"&amp;AA$1,Data!$1:$1,0)-1)))</f>
        <v/>
      </c>
      <c r="AB108" s="232" t="str">
        <f ca="1">IF(ISERROR(OFFSET(Data!$A$1,MATCH($A108,Data!$CG:$CG,0)-1,MATCH($B108&amp;"/"&amp;AB$1,Data!$1:$1,0)-1))=TRUE,"",IF(OFFSET(Data!$A$1,MATCH($A108,Data!$CG:$CG,0)-1,MATCH($B108&amp;"/"&amp;AB$1,Data!$1:$1,0)-1)=0,"",OFFSET(Data!$A$1,MATCH($A108,Data!$CG:$CG,0)-1,MATCH($B108&amp;"/"&amp;AB$1,Data!$1:$1,0)-1)))</f>
        <v/>
      </c>
      <c r="AC108" s="232" t="str">
        <f ca="1">IF(ISERROR(OFFSET(Data!$A$1,MATCH($A108,Data!$CG:$CG,0)-1,MATCH($B108&amp;"/"&amp;AC$1,Data!$1:$1,0)-1))=TRUE,"",IF(OFFSET(Data!$A$1,MATCH($A108,Data!$CG:$CG,0)-1,MATCH($B108&amp;"/"&amp;AC$1,Data!$1:$1,0)-1)=0,"",OFFSET(Data!$A$1,MATCH($A108,Data!$CG:$CG,0)-1,MATCH($B108&amp;"/"&amp;AC$1,Data!$1:$1,0)-1)))</f>
        <v/>
      </c>
    </row>
    <row r="109" spans="1:29" s="227" customFormat="1" x14ac:dyDescent="0.25">
      <c r="A109" s="227" t="s">
        <v>79</v>
      </c>
      <c r="B109" s="227" t="s">
        <v>24</v>
      </c>
      <c r="C109" s="227" t="str">
        <f ca="1">IF(ISERROR(OFFSET(Data!$A$1,MATCH($A109,Data!$CG:$CG,0)-1,MATCH($B109&amp;"/"&amp;C$1,Data!$1:$1,0)-1))=TRUE,"",IF(OFFSET(Data!$A$1,MATCH($A109,Data!$CG:$CG,0)-1,MATCH($B109&amp;"/"&amp;C$1,Data!$1:$1,0)-1)=0,"",OFFSET(Data!$A$1,MATCH($A109,Data!$CG:$CG,0)-1,MATCH($B109&amp;"/"&amp;C$1,Data!$1:$1,0)-1)))</f>
        <v/>
      </c>
      <c r="D109" s="227" t="str">
        <f ca="1">IF(ISERROR(OFFSET(Data!$A$1,MATCH($A109,Data!$CG:$CG,0)-1,MATCH($B109&amp;"/"&amp;D$1,Data!$1:$1,0)-1))=TRUE,"",IF(OFFSET(Data!$A$1,MATCH($A109,Data!$CG:$CG,0)-1,MATCH($B109&amp;"/"&amp;D$1,Data!$1:$1,0)-1)=0,"",OFFSET(Data!$A$1,MATCH($A109,Data!$CG:$CG,0)-1,MATCH($B109&amp;"/"&amp;D$1,Data!$1:$1,0)-1)))</f>
        <v/>
      </c>
      <c r="E109" s="227" t="str">
        <f ca="1">IF(ISERROR(OFFSET(Data!$A$1,MATCH($A109,Data!$CG:$CG,0)-1,MATCH($B109&amp;"/"&amp;E$1,Data!$1:$1,0)-1))=TRUE,"",IF(OFFSET(Data!$A$1,MATCH($A109,Data!$CG:$CG,0)-1,MATCH($B109&amp;"/"&amp;E$1,Data!$1:$1,0)-1)=0,"",OFFSET(Data!$A$1,MATCH($A109,Data!$CG:$CG,0)-1,MATCH($B109&amp;"/"&amp;E$1,Data!$1:$1,0)-1)))</f>
        <v/>
      </c>
      <c r="F109" s="227" t="str">
        <f ca="1">IF(ISERROR(OFFSET(Data!$A$1,MATCH($A109,Data!$CG:$CG,0)-1,MATCH($B109&amp;"/"&amp;F$1,Data!$1:$1,0)-1))=TRUE,"",IF(OFFSET(Data!$A$1,MATCH($A109,Data!$CG:$CG,0)-1,MATCH($B109&amp;"/"&amp;F$1,Data!$1:$1,0)-1)=0,"",OFFSET(Data!$A$1,MATCH($A109,Data!$CG:$CG,0)-1,MATCH($B109&amp;"/"&amp;F$1,Data!$1:$1,0)-1)))</f>
        <v/>
      </c>
      <c r="G109" s="227" t="str">
        <f ca="1">IF(ISERROR(OFFSET(Data!$A$1,MATCH($A109,Data!$CG:$CG,0)-1,MATCH($B109&amp;"/"&amp;G$1,Data!$1:$1,0)-1))=TRUE,"",IF(OFFSET(Data!$A$1,MATCH($A109,Data!$CG:$CG,0)-1,MATCH($B109&amp;"/"&amp;G$1,Data!$1:$1,0)-1)=0,"",OFFSET(Data!$A$1,MATCH($A109,Data!$CG:$CG,0)-1,MATCH($B109&amp;"/"&amp;G$1,Data!$1:$1,0)-1)))</f>
        <v/>
      </c>
      <c r="H109" s="227" t="str">
        <f ca="1">IF(ISERROR(OFFSET(Data!$A$1,MATCH($A109,Data!$CG:$CG,0)-1,MATCH($B109&amp;"/"&amp;H$1,Data!$1:$1,0)-1))=TRUE,"",IF(OFFSET(Data!$A$1,MATCH($A109,Data!$CG:$CG,0)-1,MATCH($B109&amp;"/"&amp;H$1,Data!$1:$1,0)-1)=0,"",OFFSET(Data!$A$1,MATCH($A109,Data!$CG:$CG,0)-1,MATCH($B109&amp;"/"&amp;H$1,Data!$1:$1,0)-1)))</f>
        <v/>
      </c>
      <c r="I109" s="227" t="str">
        <f ca="1">IF(ISERROR(OFFSET(Data!$A$1,MATCH($A109,Data!$CG:$CG,0)-1,MATCH($B109&amp;"/"&amp;I$1,Data!$1:$1,0)-1))=TRUE,"",IF(OFFSET(Data!$A$1,MATCH($A109,Data!$CG:$CG,0)-1,MATCH($B109&amp;"/"&amp;I$1,Data!$1:$1,0)-1)=0,"",OFFSET(Data!$A$1,MATCH($A109,Data!$CG:$CG,0)-1,MATCH($B109&amp;"/"&amp;I$1,Data!$1:$1,0)-1)))</f>
        <v/>
      </c>
      <c r="J109" s="227" t="str">
        <f ca="1">IF(ISERROR(OFFSET(Data!$A$1,MATCH($A109,Data!$CG:$CG,0)-1,MATCH($B109&amp;"/"&amp;J$1,Data!$1:$1,0)-1))=TRUE,"",IF(OFFSET(Data!$A$1,MATCH($A109,Data!$CG:$CG,0)-1,MATCH($B109&amp;"/"&amp;J$1,Data!$1:$1,0)-1)=0,"",OFFSET(Data!$A$1,MATCH($A109,Data!$CG:$CG,0)-1,MATCH($B109&amp;"/"&amp;J$1,Data!$1:$1,0)-1)))</f>
        <v/>
      </c>
      <c r="K109" s="227" t="str">
        <f ca="1">IF(ISERROR(OFFSET(Data!$A$1,MATCH($A109,Data!$CG:$CG,0)-1,MATCH($B109&amp;"/"&amp;K$1,Data!$1:$1,0)-1))=TRUE,"",IF(OFFSET(Data!$A$1,MATCH($A109,Data!$CG:$CG,0)-1,MATCH($B109&amp;"/"&amp;K$1,Data!$1:$1,0)-1)=0,"",OFFSET(Data!$A$1,MATCH($A109,Data!$CG:$CG,0)-1,MATCH($B109&amp;"/"&amp;K$1,Data!$1:$1,0)-1)))</f>
        <v/>
      </c>
      <c r="L109" s="227" t="str">
        <f ca="1">IF(ISERROR(OFFSET(Data!$A$1,MATCH($A109,Data!$CG:$CG,0)-1,MATCH($B109&amp;"/"&amp;L$1,Data!$1:$1,0)-1))=TRUE,"",IF(OFFSET(Data!$A$1,MATCH($A109,Data!$CG:$CG,0)-1,MATCH($B109&amp;"/"&amp;L$1,Data!$1:$1,0)-1)=0,"",OFFSET(Data!$A$1,MATCH($A109,Data!$CG:$CG,0)-1,MATCH($B109&amp;"/"&amp;L$1,Data!$1:$1,0)-1)))</f>
        <v/>
      </c>
      <c r="M109" s="227" t="str">
        <f ca="1">IF(ISERROR(OFFSET(Data!$A$1,MATCH($A109,Data!$CG:$CG,0)-1,MATCH($B109&amp;"/"&amp;M$1,Data!$1:$1,0)-1))=TRUE,"",IF(OFFSET(Data!$A$1,MATCH($A109,Data!$CG:$CG,0)-1,MATCH($B109&amp;"/"&amp;M$1,Data!$1:$1,0)-1)=0,"",OFFSET(Data!$A$1,MATCH($A109,Data!$CG:$CG,0)-1,MATCH($B109&amp;"/"&amp;M$1,Data!$1:$1,0)-1)))</f>
        <v/>
      </c>
      <c r="N109" s="227" t="str">
        <f ca="1">IF(ISERROR(OFFSET(Data!$A$1,MATCH($A109,Data!$CG:$CG,0)-1,MATCH($B109&amp;"/"&amp;N$1,Data!$1:$1,0)-1))=TRUE,"",IF(OFFSET(Data!$A$1,MATCH($A109,Data!$CG:$CG,0)-1,MATCH($B109&amp;"/"&amp;N$1,Data!$1:$1,0)-1)=0,"",OFFSET(Data!$A$1,MATCH($A109,Data!$CG:$CG,0)-1,MATCH($B109&amp;"/"&amp;N$1,Data!$1:$1,0)-1)))</f>
        <v/>
      </c>
      <c r="O109" s="227" t="str">
        <f ca="1">IF(ISERROR(OFFSET(Data!$A$1,MATCH($A109,Data!$CG:$CG,0)-1,MATCH($B109&amp;"/"&amp;O$1,Data!$1:$1,0)-1))=TRUE,"",IF(OFFSET(Data!$A$1,MATCH($A109,Data!$CG:$CG,0)-1,MATCH($B109&amp;"/"&amp;O$1,Data!$1:$1,0)-1)=0,"",OFFSET(Data!$A$1,MATCH($A109,Data!$CG:$CG,0)-1,MATCH($B109&amp;"/"&amp;O$1,Data!$1:$1,0)-1)))</f>
        <v/>
      </c>
      <c r="P109" s="227" t="str">
        <f ca="1">IF(ISERROR(OFFSET(Data!$A$1,MATCH($A109,Data!$CG:$CG,0)-1,MATCH($B109&amp;"/"&amp;P$1,Data!$1:$1,0)-1))=TRUE,"",IF(OFFSET(Data!$A$1,MATCH($A109,Data!$CG:$CG,0)-1,MATCH($B109&amp;"/"&amp;P$1,Data!$1:$1,0)-1)=0,"",OFFSET(Data!$A$1,MATCH($A109,Data!$CG:$CG,0)-1,MATCH($B109&amp;"/"&amp;P$1,Data!$1:$1,0)-1)))</f>
        <v/>
      </c>
      <c r="Q109" s="227" t="str">
        <f ca="1">IF(ISERROR(OFFSET(Data!$A$1,MATCH($A109,Data!$CG:$CG,0)-1,MATCH($B109&amp;"/"&amp;Q$1,Data!$1:$1,0)-1))=TRUE,"",IF(OFFSET(Data!$A$1,MATCH($A109,Data!$CG:$CG,0)-1,MATCH($B109&amp;"/"&amp;Q$1,Data!$1:$1,0)-1)=0,"",OFFSET(Data!$A$1,MATCH($A109,Data!$CG:$CG,0)-1,MATCH($B109&amp;"/"&amp;Q$1,Data!$1:$1,0)-1)))</f>
        <v/>
      </c>
      <c r="R109" s="227" t="str">
        <f ca="1">IF(ISERROR(OFFSET(Data!$A$1,MATCH($A109,Data!$CG:$CG,0)-1,MATCH($B109&amp;"/"&amp;R$1,Data!$1:$1,0)-1))=TRUE,"",IF(OFFSET(Data!$A$1,MATCH($A109,Data!$CG:$CG,0)-1,MATCH($B109&amp;"/"&amp;R$1,Data!$1:$1,0)-1)=0,"",OFFSET(Data!$A$1,MATCH($A109,Data!$CG:$CG,0)-1,MATCH($B109&amp;"/"&amp;R$1,Data!$1:$1,0)-1)))</f>
        <v/>
      </c>
      <c r="S109" s="227" t="str">
        <f ca="1">IF(ISERROR(OFFSET(Data!$A$1,MATCH($A109,Data!$CG:$CG,0)-1,MATCH($B109&amp;"/"&amp;S$1,Data!$1:$1,0)-1))=TRUE,"",IF(OFFSET(Data!$A$1,MATCH($A109,Data!$CG:$CG,0)-1,MATCH($B109&amp;"/"&amp;S$1,Data!$1:$1,0)-1)=0,"",OFFSET(Data!$A$1,MATCH($A109,Data!$CG:$CG,0)-1,MATCH($B109&amp;"/"&amp;S$1,Data!$1:$1,0)-1)))</f>
        <v/>
      </c>
      <c r="T109" s="227" t="str">
        <f ca="1">IF(ISERROR(OFFSET(Data!$A$1,MATCH($A109,Data!$CG:$CG,0)-1,MATCH($B109&amp;"/"&amp;T$1,Data!$1:$1,0)-1))=TRUE,"",IF(OFFSET(Data!$A$1,MATCH($A109,Data!$CG:$CG,0)-1,MATCH($B109&amp;"/"&amp;T$1,Data!$1:$1,0)-1)=0,"",OFFSET(Data!$A$1,MATCH($A109,Data!$CG:$CG,0)-1,MATCH($B109&amp;"/"&amp;T$1,Data!$1:$1,0)-1)))</f>
        <v/>
      </c>
      <c r="U109" s="231" t="str">
        <f ca="1">IF(ISERROR(OFFSET(Data!$A$1,MATCH($A109,Data!$CG:$CG,0)-1,MATCH($B109&amp;"/"&amp;U$1,Data!$1:$1,0)-1))=TRUE,"",IF(OFFSET(Data!$A$1,MATCH($A109,Data!$CG:$CG,0)-1,MATCH($B109&amp;"/"&amp;U$1,Data!$1:$1,0)-1)=0,"",OFFSET(Data!$A$1,MATCH($A109,Data!$CG:$CG,0)-1,MATCH($B109&amp;"/"&amp;U$1,Data!$1:$1,0)-1)))</f>
        <v/>
      </c>
      <c r="V109" s="227" t="str">
        <f ca="1">IF(ISERROR(OFFSET(Data!$A$1,MATCH($A109,Data!$CG:$CG,0)-1,MATCH($B109&amp;"/"&amp;V$1,Data!$1:$1,0)-1))=TRUE,"",IF(OFFSET(Data!$A$1,MATCH($A109,Data!$CG:$CG,0)-1,MATCH($B109&amp;"/"&amp;V$1,Data!$1:$1,0)-1)=0,"",OFFSET(Data!$A$1,MATCH($A109,Data!$CG:$CG,0)-1,MATCH($B109&amp;"/"&amp;V$1,Data!$1:$1,0)-1)))</f>
        <v/>
      </c>
      <c r="W109" s="232" t="str">
        <f ca="1">IF(ISERROR(OFFSET(Data!$A$1,MATCH($A109,Data!$CG:$CG,0)-1,MATCH($B109&amp;"/"&amp;W$1,Data!$1:$1,0)-1))=TRUE,"",IF(OFFSET(Data!$A$1,MATCH($A109,Data!$CG:$CG,0)-1,MATCH($B109&amp;"/"&amp;W$1,Data!$1:$1,0)-1)=0,"",OFFSET(Data!$A$1,MATCH($A109,Data!$CG:$CG,0)-1,MATCH($B109&amp;"/"&amp;W$1,Data!$1:$1,0)-1)))</f>
        <v/>
      </c>
      <c r="X109" s="232" t="str">
        <f ca="1">IF(ISERROR(OFFSET(Data!$A$1,MATCH($A109,Data!$CG:$CG,0)-1,MATCH($B109&amp;"/"&amp;X$1,Data!$1:$1,0)-1))=TRUE,"",IF(OFFSET(Data!$A$1,MATCH($A109,Data!$CG:$CG,0)-1,MATCH($B109&amp;"/"&amp;X$1,Data!$1:$1,0)-1)=0,"",OFFSET(Data!$A$1,MATCH($A109,Data!$CG:$CG,0)-1,MATCH($B109&amp;"/"&amp;X$1,Data!$1:$1,0)-1)))</f>
        <v/>
      </c>
      <c r="Y109" s="232" t="str">
        <f ca="1">IF(ISERROR(OFFSET(Data!$A$1,MATCH($A109,Data!$CG:$CG,0)-1,MATCH($B109&amp;"/"&amp;Y$1,Data!$1:$1,0)-1))=TRUE,"",IF(OFFSET(Data!$A$1,MATCH($A109,Data!$CG:$CG,0)-1,MATCH($B109&amp;"/"&amp;Y$1,Data!$1:$1,0)-1)=0,"",OFFSET(Data!$A$1,MATCH($A109,Data!$CG:$CG,0)-1,MATCH($B109&amp;"/"&amp;Y$1,Data!$1:$1,0)-1)))</f>
        <v/>
      </c>
      <c r="Z109" s="232" t="str">
        <f ca="1">IF(ISERROR(OFFSET(Data!$A$1,MATCH($A109,Data!$CG:$CG,0)-1,MATCH($B109&amp;"/"&amp;Z$1,Data!$1:$1,0)-1))=TRUE,"",IF(OFFSET(Data!$A$1,MATCH($A109,Data!$CG:$CG,0)-1,MATCH($B109&amp;"/"&amp;Z$1,Data!$1:$1,0)-1)=0,"",OFFSET(Data!$A$1,MATCH($A109,Data!$CG:$CG,0)-1,MATCH($B109&amp;"/"&amp;Z$1,Data!$1:$1,0)-1)))</f>
        <v/>
      </c>
      <c r="AA109" s="232" t="str">
        <f ca="1">IF(ISERROR(OFFSET(Data!$A$1,MATCH($A109,Data!$CG:$CG,0)-1,MATCH($B109&amp;"/"&amp;AA$1,Data!$1:$1,0)-1))=TRUE,"",IF(OFFSET(Data!$A$1,MATCH($A109,Data!$CG:$CG,0)-1,MATCH($B109&amp;"/"&amp;AA$1,Data!$1:$1,0)-1)=0,"",OFFSET(Data!$A$1,MATCH($A109,Data!$CG:$CG,0)-1,MATCH($B109&amp;"/"&amp;AA$1,Data!$1:$1,0)-1)))</f>
        <v/>
      </c>
      <c r="AB109" s="232" t="str">
        <f ca="1">IF(ISERROR(OFFSET(Data!$A$1,MATCH($A109,Data!$CG:$CG,0)-1,MATCH($B109&amp;"/"&amp;AB$1,Data!$1:$1,0)-1))=TRUE,"",IF(OFFSET(Data!$A$1,MATCH($A109,Data!$CG:$CG,0)-1,MATCH($B109&amp;"/"&amp;AB$1,Data!$1:$1,0)-1)=0,"",OFFSET(Data!$A$1,MATCH($A109,Data!$CG:$CG,0)-1,MATCH($B109&amp;"/"&amp;AB$1,Data!$1:$1,0)-1)))</f>
        <v/>
      </c>
      <c r="AC109" s="232" t="str">
        <f ca="1">IF(ISERROR(OFFSET(Data!$A$1,MATCH($A109,Data!$CG:$CG,0)-1,MATCH($B109&amp;"/"&amp;AC$1,Data!$1:$1,0)-1))=TRUE,"",IF(OFFSET(Data!$A$1,MATCH($A109,Data!$CG:$CG,0)-1,MATCH($B109&amp;"/"&amp;AC$1,Data!$1:$1,0)-1)=0,"",OFFSET(Data!$A$1,MATCH($A109,Data!$CG:$CG,0)-1,MATCH($B109&amp;"/"&amp;AC$1,Data!$1:$1,0)-1)))</f>
        <v/>
      </c>
    </row>
    <row r="110" spans="1:29" s="227" customFormat="1" x14ac:dyDescent="0.25">
      <c r="A110" s="227" t="s">
        <v>185</v>
      </c>
      <c r="B110" s="227" t="s">
        <v>25</v>
      </c>
      <c r="C110" s="227" t="str">
        <f ca="1">IF(ISERROR(OFFSET(Data!$A$1,MATCH($A110,Data!$CG:$CG,0)-1,MATCH($B110&amp;"/"&amp;C$1,Data!$1:$1,0)-1))=TRUE,"",IF(OFFSET(Data!$A$1,MATCH($A110,Data!$CG:$CG,0)-1,MATCH($B110&amp;"/"&amp;C$1,Data!$1:$1,0)-1)=0,"",OFFSET(Data!$A$1,MATCH($A110,Data!$CG:$CG,0)-1,MATCH($B110&amp;"/"&amp;C$1,Data!$1:$1,0)-1)))</f>
        <v/>
      </c>
      <c r="D110" s="227" t="str">
        <f ca="1">IF(ISERROR(OFFSET(Data!$A$1,MATCH($A110,Data!$CG:$CG,0)-1,MATCH($B110&amp;"/"&amp;D$1,Data!$1:$1,0)-1))=TRUE,"",IF(OFFSET(Data!$A$1,MATCH($A110,Data!$CG:$CG,0)-1,MATCH($B110&amp;"/"&amp;D$1,Data!$1:$1,0)-1)=0,"",OFFSET(Data!$A$1,MATCH($A110,Data!$CG:$CG,0)-1,MATCH($B110&amp;"/"&amp;D$1,Data!$1:$1,0)-1)))</f>
        <v/>
      </c>
      <c r="E110" s="227" t="str">
        <f ca="1">IF(ISERROR(OFFSET(Data!$A$1,MATCH($A110,Data!$CG:$CG,0)-1,MATCH($B110&amp;"/"&amp;E$1,Data!$1:$1,0)-1))=TRUE,"",IF(OFFSET(Data!$A$1,MATCH($A110,Data!$CG:$CG,0)-1,MATCH($B110&amp;"/"&amp;E$1,Data!$1:$1,0)-1)=0,"",OFFSET(Data!$A$1,MATCH($A110,Data!$CG:$CG,0)-1,MATCH($B110&amp;"/"&amp;E$1,Data!$1:$1,0)-1)))</f>
        <v/>
      </c>
      <c r="F110" s="227" t="str">
        <f ca="1">IF(ISERROR(OFFSET(Data!$A$1,MATCH($A110,Data!$CG:$CG,0)-1,MATCH($B110&amp;"/"&amp;F$1,Data!$1:$1,0)-1))=TRUE,"",IF(OFFSET(Data!$A$1,MATCH($A110,Data!$CG:$CG,0)-1,MATCH($B110&amp;"/"&amp;F$1,Data!$1:$1,0)-1)=0,"",OFFSET(Data!$A$1,MATCH($A110,Data!$CG:$CG,0)-1,MATCH($B110&amp;"/"&amp;F$1,Data!$1:$1,0)-1)))</f>
        <v/>
      </c>
      <c r="G110" s="227" t="str">
        <f ca="1">IF(ISERROR(OFFSET(Data!$A$1,MATCH($A110,Data!$CG:$CG,0)-1,MATCH($B110&amp;"/"&amp;G$1,Data!$1:$1,0)-1))=TRUE,"",IF(OFFSET(Data!$A$1,MATCH($A110,Data!$CG:$CG,0)-1,MATCH($B110&amp;"/"&amp;G$1,Data!$1:$1,0)-1)=0,"",OFFSET(Data!$A$1,MATCH($A110,Data!$CG:$CG,0)-1,MATCH($B110&amp;"/"&amp;G$1,Data!$1:$1,0)-1)))</f>
        <v/>
      </c>
      <c r="H110" s="227" t="str">
        <f ca="1">IF(ISERROR(OFFSET(Data!$A$1,MATCH($A110,Data!$CG:$CG,0)-1,MATCH($B110&amp;"/"&amp;H$1,Data!$1:$1,0)-1))=TRUE,"",IF(OFFSET(Data!$A$1,MATCH($A110,Data!$CG:$CG,0)-1,MATCH($B110&amp;"/"&amp;H$1,Data!$1:$1,0)-1)=0,"",OFFSET(Data!$A$1,MATCH($A110,Data!$CG:$CG,0)-1,MATCH($B110&amp;"/"&amp;H$1,Data!$1:$1,0)-1)))</f>
        <v/>
      </c>
      <c r="I110" s="227" t="str">
        <f ca="1">IF(ISERROR(OFFSET(Data!$A$1,MATCH($A110,Data!$CG:$CG,0)-1,MATCH($B110&amp;"/"&amp;I$1,Data!$1:$1,0)-1))=TRUE,"",IF(OFFSET(Data!$A$1,MATCH($A110,Data!$CG:$CG,0)-1,MATCH($B110&amp;"/"&amp;I$1,Data!$1:$1,0)-1)=0,"",OFFSET(Data!$A$1,MATCH($A110,Data!$CG:$CG,0)-1,MATCH($B110&amp;"/"&amp;I$1,Data!$1:$1,0)-1)))</f>
        <v/>
      </c>
      <c r="J110" s="227" t="str">
        <f ca="1">IF(ISERROR(OFFSET(Data!$A$1,MATCH($A110,Data!$CG:$CG,0)-1,MATCH($B110&amp;"/"&amp;J$1,Data!$1:$1,0)-1))=TRUE,"",IF(OFFSET(Data!$A$1,MATCH($A110,Data!$CG:$CG,0)-1,MATCH($B110&amp;"/"&amp;J$1,Data!$1:$1,0)-1)=0,"",OFFSET(Data!$A$1,MATCH($A110,Data!$CG:$CG,0)-1,MATCH($B110&amp;"/"&amp;J$1,Data!$1:$1,0)-1)))</f>
        <v/>
      </c>
      <c r="K110" s="227" t="str">
        <f ca="1">IF(ISERROR(OFFSET(Data!$A$1,MATCH($A110,Data!$CG:$CG,0)-1,MATCH($B110&amp;"/"&amp;K$1,Data!$1:$1,0)-1))=TRUE,"",IF(OFFSET(Data!$A$1,MATCH($A110,Data!$CG:$CG,0)-1,MATCH($B110&amp;"/"&amp;K$1,Data!$1:$1,0)-1)=0,"",OFFSET(Data!$A$1,MATCH($A110,Data!$CG:$CG,0)-1,MATCH($B110&amp;"/"&amp;K$1,Data!$1:$1,0)-1)))</f>
        <v/>
      </c>
      <c r="L110" s="227" t="str">
        <f ca="1">IF(ISERROR(OFFSET(Data!$A$1,MATCH($A110,Data!$CG:$CG,0)-1,MATCH($B110&amp;"/"&amp;L$1,Data!$1:$1,0)-1))=TRUE,"",IF(OFFSET(Data!$A$1,MATCH($A110,Data!$CG:$CG,0)-1,MATCH($B110&amp;"/"&amp;L$1,Data!$1:$1,0)-1)=0,"",OFFSET(Data!$A$1,MATCH($A110,Data!$CG:$CG,0)-1,MATCH($B110&amp;"/"&amp;L$1,Data!$1:$1,0)-1)))</f>
        <v/>
      </c>
      <c r="M110" s="227" t="str">
        <f ca="1">IF(ISERROR(OFFSET(Data!$A$1,MATCH($A110,Data!$CG:$CG,0)-1,MATCH($B110&amp;"/"&amp;M$1,Data!$1:$1,0)-1))=TRUE,"",IF(OFFSET(Data!$A$1,MATCH($A110,Data!$CG:$CG,0)-1,MATCH($B110&amp;"/"&amp;M$1,Data!$1:$1,0)-1)=0,"",OFFSET(Data!$A$1,MATCH($A110,Data!$CG:$CG,0)-1,MATCH($B110&amp;"/"&amp;M$1,Data!$1:$1,0)-1)))</f>
        <v/>
      </c>
      <c r="N110" s="227" t="str">
        <f ca="1">IF(ISERROR(OFFSET(Data!$A$1,MATCH($A110,Data!$CG:$CG,0)-1,MATCH($B110&amp;"/"&amp;N$1,Data!$1:$1,0)-1))=TRUE,"",IF(OFFSET(Data!$A$1,MATCH($A110,Data!$CG:$CG,0)-1,MATCH($B110&amp;"/"&amp;N$1,Data!$1:$1,0)-1)=0,"",OFFSET(Data!$A$1,MATCH($A110,Data!$CG:$CG,0)-1,MATCH($B110&amp;"/"&amp;N$1,Data!$1:$1,0)-1)))</f>
        <v/>
      </c>
      <c r="O110" s="227" t="str">
        <f ca="1">IF(ISERROR(OFFSET(Data!$A$1,MATCH($A110,Data!$CG:$CG,0)-1,MATCH($B110&amp;"/"&amp;O$1,Data!$1:$1,0)-1))=TRUE,"",IF(OFFSET(Data!$A$1,MATCH($A110,Data!$CG:$CG,0)-1,MATCH($B110&amp;"/"&amp;O$1,Data!$1:$1,0)-1)=0,"",OFFSET(Data!$A$1,MATCH($A110,Data!$CG:$CG,0)-1,MATCH($B110&amp;"/"&amp;O$1,Data!$1:$1,0)-1)))</f>
        <v/>
      </c>
      <c r="P110" s="227" t="str">
        <f ca="1">IF(ISERROR(OFFSET(Data!$A$1,MATCH($A110,Data!$CG:$CG,0)-1,MATCH($B110&amp;"/"&amp;P$1,Data!$1:$1,0)-1))=TRUE,"",IF(OFFSET(Data!$A$1,MATCH($A110,Data!$CG:$CG,0)-1,MATCH($B110&amp;"/"&amp;P$1,Data!$1:$1,0)-1)=0,"",OFFSET(Data!$A$1,MATCH($A110,Data!$CG:$CG,0)-1,MATCH($B110&amp;"/"&amp;P$1,Data!$1:$1,0)-1)))</f>
        <v/>
      </c>
      <c r="Q110" s="227" t="str">
        <f ca="1">IF(ISERROR(OFFSET(Data!$A$1,MATCH($A110,Data!$CG:$CG,0)-1,MATCH($B110&amp;"/"&amp;Q$1,Data!$1:$1,0)-1))=TRUE,"",IF(OFFSET(Data!$A$1,MATCH($A110,Data!$CG:$CG,0)-1,MATCH($B110&amp;"/"&amp;Q$1,Data!$1:$1,0)-1)=0,"",OFFSET(Data!$A$1,MATCH($A110,Data!$CG:$CG,0)-1,MATCH($B110&amp;"/"&amp;Q$1,Data!$1:$1,0)-1)))</f>
        <v/>
      </c>
      <c r="R110" s="227" t="str">
        <f ca="1">IF(ISERROR(OFFSET(Data!$A$1,MATCH($A110,Data!$CG:$CG,0)-1,MATCH($B110&amp;"/"&amp;R$1,Data!$1:$1,0)-1))=TRUE,"",IF(OFFSET(Data!$A$1,MATCH($A110,Data!$CG:$CG,0)-1,MATCH($B110&amp;"/"&amp;R$1,Data!$1:$1,0)-1)=0,"",OFFSET(Data!$A$1,MATCH($A110,Data!$CG:$CG,0)-1,MATCH($B110&amp;"/"&amp;R$1,Data!$1:$1,0)-1)))</f>
        <v/>
      </c>
      <c r="S110" s="227" t="str">
        <f ca="1">IF(ISERROR(OFFSET(Data!$A$1,MATCH($A110,Data!$CG:$CG,0)-1,MATCH($B110&amp;"/"&amp;S$1,Data!$1:$1,0)-1))=TRUE,"",IF(OFFSET(Data!$A$1,MATCH($A110,Data!$CG:$CG,0)-1,MATCH($B110&amp;"/"&amp;S$1,Data!$1:$1,0)-1)=0,"",OFFSET(Data!$A$1,MATCH($A110,Data!$CG:$CG,0)-1,MATCH($B110&amp;"/"&amp;S$1,Data!$1:$1,0)-1)))</f>
        <v/>
      </c>
      <c r="T110" s="227" t="str">
        <f ca="1">IF(ISERROR(OFFSET(Data!$A$1,MATCH($A110,Data!$CG:$CG,0)-1,MATCH($B110&amp;"/"&amp;T$1,Data!$1:$1,0)-1))=TRUE,"",IF(OFFSET(Data!$A$1,MATCH($A110,Data!$CG:$CG,0)-1,MATCH($B110&amp;"/"&amp;T$1,Data!$1:$1,0)-1)=0,"",OFFSET(Data!$A$1,MATCH($A110,Data!$CG:$CG,0)-1,MATCH($B110&amp;"/"&amp;T$1,Data!$1:$1,0)-1)))</f>
        <v/>
      </c>
      <c r="U110" s="231" t="str">
        <f ca="1">IF(ISERROR(OFFSET(Data!$A$1,MATCH($A110,Data!$CG:$CG,0)-1,MATCH($B110&amp;"/"&amp;U$1,Data!$1:$1,0)-1))=TRUE,"",IF(OFFSET(Data!$A$1,MATCH($A110,Data!$CG:$CG,0)-1,MATCH($B110&amp;"/"&amp;U$1,Data!$1:$1,0)-1)=0,"",OFFSET(Data!$A$1,MATCH($A110,Data!$CG:$CG,0)-1,MATCH($B110&amp;"/"&amp;U$1,Data!$1:$1,0)-1)))</f>
        <v/>
      </c>
      <c r="V110" s="227" t="str">
        <f ca="1">IF(ISERROR(OFFSET(Data!$A$1,MATCH($A110,Data!$CG:$CG,0)-1,MATCH($B110&amp;"/"&amp;V$1,Data!$1:$1,0)-1))=TRUE,"",IF(OFFSET(Data!$A$1,MATCH($A110,Data!$CG:$CG,0)-1,MATCH($B110&amp;"/"&amp;V$1,Data!$1:$1,0)-1)=0,"",OFFSET(Data!$A$1,MATCH($A110,Data!$CG:$CG,0)-1,MATCH($B110&amp;"/"&amp;V$1,Data!$1:$1,0)-1)))</f>
        <v/>
      </c>
      <c r="W110" s="232" t="str">
        <f ca="1">IF(ISERROR(OFFSET(Data!$A$1,MATCH($A110,Data!$CG:$CG,0)-1,MATCH($B110&amp;"/"&amp;W$1,Data!$1:$1,0)-1))=TRUE,"",IF(OFFSET(Data!$A$1,MATCH($A110,Data!$CG:$CG,0)-1,MATCH($B110&amp;"/"&amp;W$1,Data!$1:$1,0)-1)=0,"",OFFSET(Data!$A$1,MATCH($A110,Data!$CG:$CG,0)-1,MATCH($B110&amp;"/"&amp;W$1,Data!$1:$1,0)-1)))</f>
        <v/>
      </c>
      <c r="X110" s="232" t="str">
        <f ca="1">IF(ISERROR(OFFSET(Data!$A$1,MATCH($A110,Data!$CG:$CG,0)-1,MATCH($B110&amp;"/"&amp;X$1,Data!$1:$1,0)-1))=TRUE,"",IF(OFFSET(Data!$A$1,MATCH($A110,Data!$CG:$CG,0)-1,MATCH($B110&amp;"/"&amp;X$1,Data!$1:$1,0)-1)=0,"",OFFSET(Data!$A$1,MATCH($A110,Data!$CG:$CG,0)-1,MATCH($B110&amp;"/"&amp;X$1,Data!$1:$1,0)-1)))</f>
        <v/>
      </c>
      <c r="Y110" s="232" t="str">
        <f ca="1">IF(ISERROR(OFFSET(Data!$A$1,MATCH($A110,Data!$CG:$CG,0)-1,MATCH($B110&amp;"/"&amp;Y$1,Data!$1:$1,0)-1))=TRUE,"",IF(OFFSET(Data!$A$1,MATCH($A110,Data!$CG:$CG,0)-1,MATCH($B110&amp;"/"&amp;Y$1,Data!$1:$1,0)-1)=0,"",OFFSET(Data!$A$1,MATCH($A110,Data!$CG:$CG,0)-1,MATCH($B110&amp;"/"&amp;Y$1,Data!$1:$1,0)-1)))</f>
        <v/>
      </c>
      <c r="Z110" s="232" t="str">
        <f ca="1">IF(ISERROR(OFFSET(Data!$A$1,MATCH($A110,Data!$CG:$CG,0)-1,MATCH($B110&amp;"/"&amp;Z$1,Data!$1:$1,0)-1))=TRUE,"",IF(OFFSET(Data!$A$1,MATCH($A110,Data!$CG:$CG,0)-1,MATCH($B110&amp;"/"&amp;Z$1,Data!$1:$1,0)-1)=0,"",OFFSET(Data!$A$1,MATCH($A110,Data!$CG:$CG,0)-1,MATCH($B110&amp;"/"&amp;Z$1,Data!$1:$1,0)-1)))</f>
        <v/>
      </c>
      <c r="AA110" s="232" t="str">
        <f ca="1">IF(ISERROR(OFFSET(Data!$A$1,MATCH($A110,Data!$CG:$CG,0)-1,MATCH($B110&amp;"/"&amp;AA$1,Data!$1:$1,0)-1))=TRUE,"",IF(OFFSET(Data!$A$1,MATCH($A110,Data!$CG:$CG,0)-1,MATCH($B110&amp;"/"&amp;AA$1,Data!$1:$1,0)-1)=0,"",OFFSET(Data!$A$1,MATCH($A110,Data!$CG:$CG,0)-1,MATCH($B110&amp;"/"&amp;AA$1,Data!$1:$1,0)-1)))</f>
        <v/>
      </c>
      <c r="AB110" s="232" t="str">
        <f ca="1">IF(ISERROR(OFFSET(Data!$A$1,MATCH($A110,Data!$CG:$CG,0)-1,MATCH($B110&amp;"/"&amp;AB$1,Data!$1:$1,0)-1))=TRUE,"",IF(OFFSET(Data!$A$1,MATCH($A110,Data!$CG:$CG,0)-1,MATCH($B110&amp;"/"&amp;AB$1,Data!$1:$1,0)-1)=0,"",OFFSET(Data!$A$1,MATCH($A110,Data!$CG:$CG,0)-1,MATCH($B110&amp;"/"&amp;AB$1,Data!$1:$1,0)-1)))</f>
        <v/>
      </c>
      <c r="AC110" s="232" t="str">
        <f ca="1">IF(ISERROR(OFFSET(Data!$A$1,MATCH($A110,Data!$CG:$CG,0)-1,MATCH($B110&amp;"/"&amp;AC$1,Data!$1:$1,0)-1))=TRUE,"",IF(OFFSET(Data!$A$1,MATCH($A110,Data!$CG:$CG,0)-1,MATCH($B110&amp;"/"&amp;AC$1,Data!$1:$1,0)-1)=0,"",OFFSET(Data!$A$1,MATCH($A110,Data!$CG:$CG,0)-1,MATCH($B110&amp;"/"&amp;AC$1,Data!$1:$1,0)-1)))</f>
        <v/>
      </c>
    </row>
    <row r="111" spans="1:29" s="227" customFormat="1" x14ac:dyDescent="0.25">
      <c r="A111" s="227" t="s">
        <v>65</v>
      </c>
      <c r="B111" s="227" t="s">
        <v>25</v>
      </c>
      <c r="C111" s="227" t="str">
        <f ca="1">IF(ISERROR(OFFSET(Data!$A$1,MATCH($A111,Data!$CG:$CG,0)-1,MATCH($B111&amp;"/"&amp;C$1,Data!$1:$1,0)-1))=TRUE,"",IF(OFFSET(Data!$A$1,MATCH($A111,Data!$CG:$CG,0)-1,MATCH($B111&amp;"/"&amp;C$1,Data!$1:$1,0)-1)=0,"",OFFSET(Data!$A$1,MATCH($A111,Data!$CG:$CG,0)-1,MATCH($B111&amp;"/"&amp;C$1,Data!$1:$1,0)-1)))</f>
        <v/>
      </c>
      <c r="D111" s="227" t="str">
        <f ca="1">IF(ISERROR(OFFSET(Data!$A$1,MATCH($A111,Data!$CG:$CG,0)-1,MATCH($B111&amp;"/"&amp;D$1,Data!$1:$1,0)-1))=TRUE,"",IF(OFFSET(Data!$A$1,MATCH($A111,Data!$CG:$CG,0)-1,MATCH($B111&amp;"/"&amp;D$1,Data!$1:$1,0)-1)=0,"",OFFSET(Data!$A$1,MATCH($A111,Data!$CG:$CG,0)-1,MATCH($B111&amp;"/"&amp;D$1,Data!$1:$1,0)-1)))</f>
        <v/>
      </c>
      <c r="E111" s="227" t="str">
        <f ca="1">IF(ISERROR(OFFSET(Data!$A$1,MATCH($A111,Data!$CG:$CG,0)-1,MATCH($B111&amp;"/"&amp;E$1,Data!$1:$1,0)-1))=TRUE,"",IF(OFFSET(Data!$A$1,MATCH($A111,Data!$CG:$CG,0)-1,MATCH($B111&amp;"/"&amp;E$1,Data!$1:$1,0)-1)=0,"",OFFSET(Data!$A$1,MATCH($A111,Data!$CG:$CG,0)-1,MATCH($B111&amp;"/"&amp;E$1,Data!$1:$1,0)-1)))</f>
        <v/>
      </c>
      <c r="F111" s="227" t="str">
        <f ca="1">IF(ISERROR(OFFSET(Data!$A$1,MATCH($A111,Data!$CG:$CG,0)-1,MATCH($B111&amp;"/"&amp;F$1,Data!$1:$1,0)-1))=TRUE,"",IF(OFFSET(Data!$A$1,MATCH($A111,Data!$CG:$CG,0)-1,MATCH($B111&amp;"/"&amp;F$1,Data!$1:$1,0)-1)=0,"",OFFSET(Data!$A$1,MATCH($A111,Data!$CG:$CG,0)-1,MATCH($B111&amp;"/"&amp;F$1,Data!$1:$1,0)-1)))</f>
        <v/>
      </c>
      <c r="G111" s="227" t="str">
        <f ca="1">IF(ISERROR(OFFSET(Data!$A$1,MATCH($A111,Data!$CG:$CG,0)-1,MATCH($B111&amp;"/"&amp;G$1,Data!$1:$1,0)-1))=TRUE,"",IF(OFFSET(Data!$A$1,MATCH($A111,Data!$CG:$CG,0)-1,MATCH($B111&amp;"/"&amp;G$1,Data!$1:$1,0)-1)=0,"",OFFSET(Data!$A$1,MATCH($A111,Data!$CG:$CG,0)-1,MATCH($B111&amp;"/"&amp;G$1,Data!$1:$1,0)-1)))</f>
        <v/>
      </c>
      <c r="H111" s="227" t="str">
        <f ca="1">IF(ISERROR(OFFSET(Data!$A$1,MATCH($A111,Data!$CG:$CG,0)-1,MATCH($B111&amp;"/"&amp;H$1,Data!$1:$1,0)-1))=TRUE,"",IF(OFFSET(Data!$A$1,MATCH($A111,Data!$CG:$CG,0)-1,MATCH($B111&amp;"/"&amp;H$1,Data!$1:$1,0)-1)=0,"",OFFSET(Data!$A$1,MATCH($A111,Data!$CG:$CG,0)-1,MATCH($B111&amp;"/"&amp;H$1,Data!$1:$1,0)-1)))</f>
        <v/>
      </c>
      <c r="I111" s="227" t="str">
        <f ca="1">IF(ISERROR(OFFSET(Data!$A$1,MATCH($A111,Data!$CG:$CG,0)-1,MATCH($B111&amp;"/"&amp;I$1,Data!$1:$1,0)-1))=TRUE,"",IF(OFFSET(Data!$A$1,MATCH($A111,Data!$CG:$CG,0)-1,MATCH($B111&amp;"/"&amp;I$1,Data!$1:$1,0)-1)=0,"",OFFSET(Data!$A$1,MATCH($A111,Data!$CG:$CG,0)-1,MATCH($B111&amp;"/"&amp;I$1,Data!$1:$1,0)-1)))</f>
        <v/>
      </c>
      <c r="J111" s="227" t="str">
        <f ca="1">IF(ISERROR(OFFSET(Data!$A$1,MATCH($A111,Data!$CG:$CG,0)-1,MATCH($B111&amp;"/"&amp;J$1,Data!$1:$1,0)-1))=TRUE,"",IF(OFFSET(Data!$A$1,MATCH($A111,Data!$CG:$CG,0)-1,MATCH($B111&amp;"/"&amp;J$1,Data!$1:$1,0)-1)=0,"",OFFSET(Data!$A$1,MATCH($A111,Data!$CG:$CG,0)-1,MATCH($B111&amp;"/"&amp;J$1,Data!$1:$1,0)-1)))</f>
        <v/>
      </c>
      <c r="K111" s="227" t="str">
        <f ca="1">IF(ISERROR(OFFSET(Data!$A$1,MATCH($A111,Data!$CG:$CG,0)-1,MATCH($B111&amp;"/"&amp;K$1,Data!$1:$1,0)-1))=TRUE,"",IF(OFFSET(Data!$A$1,MATCH($A111,Data!$CG:$CG,0)-1,MATCH($B111&amp;"/"&amp;K$1,Data!$1:$1,0)-1)=0,"",OFFSET(Data!$A$1,MATCH($A111,Data!$CG:$CG,0)-1,MATCH($B111&amp;"/"&amp;K$1,Data!$1:$1,0)-1)))</f>
        <v/>
      </c>
      <c r="L111" s="227" t="str">
        <f ca="1">IF(ISERROR(OFFSET(Data!$A$1,MATCH($A111,Data!$CG:$CG,0)-1,MATCH($B111&amp;"/"&amp;L$1,Data!$1:$1,0)-1))=TRUE,"",IF(OFFSET(Data!$A$1,MATCH($A111,Data!$CG:$CG,0)-1,MATCH($B111&amp;"/"&amp;L$1,Data!$1:$1,0)-1)=0,"",OFFSET(Data!$A$1,MATCH($A111,Data!$CG:$CG,0)-1,MATCH($B111&amp;"/"&amp;L$1,Data!$1:$1,0)-1)))</f>
        <v/>
      </c>
      <c r="M111" s="227" t="str">
        <f ca="1">IF(ISERROR(OFFSET(Data!$A$1,MATCH($A111,Data!$CG:$CG,0)-1,MATCH($B111&amp;"/"&amp;M$1,Data!$1:$1,0)-1))=TRUE,"",IF(OFFSET(Data!$A$1,MATCH($A111,Data!$CG:$CG,0)-1,MATCH($B111&amp;"/"&amp;M$1,Data!$1:$1,0)-1)=0,"",OFFSET(Data!$A$1,MATCH($A111,Data!$CG:$CG,0)-1,MATCH($B111&amp;"/"&amp;M$1,Data!$1:$1,0)-1)))</f>
        <v/>
      </c>
      <c r="N111" s="227" t="str">
        <f ca="1">IF(ISERROR(OFFSET(Data!$A$1,MATCH($A111,Data!$CG:$CG,0)-1,MATCH($B111&amp;"/"&amp;N$1,Data!$1:$1,0)-1))=TRUE,"",IF(OFFSET(Data!$A$1,MATCH($A111,Data!$CG:$CG,0)-1,MATCH($B111&amp;"/"&amp;N$1,Data!$1:$1,0)-1)=0,"",OFFSET(Data!$A$1,MATCH($A111,Data!$CG:$CG,0)-1,MATCH($B111&amp;"/"&amp;N$1,Data!$1:$1,0)-1)))</f>
        <v/>
      </c>
      <c r="O111" s="227" t="str">
        <f ca="1">IF(ISERROR(OFFSET(Data!$A$1,MATCH($A111,Data!$CG:$CG,0)-1,MATCH($B111&amp;"/"&amp;O$1,Data!$1:$1,0)-1))=TRUE,"",IF(OFFSET(Data!$A$1,MATCH($A111,Data!$CG:$CG,0)-1,MATCH($B111&amp;"/"&amp;O$1,Data!$1:$1,0)-1)=0,"",OFFSET(Data!$A$1,MATCH($A111,Data!$CG:$CG,0)-1,MATCH($B111&amp;"/"&amp;O$1,Data!$1:$1,0)-1)))</f>
        <v/>
      </c>
      <c r="P111" s="227" t="str">
        <f ca="1">IF(ISERROR(OFFSET(Data!$A$1,MATCH($A111,Data!$CG:$CG,0)-1,MATCH($B111&amp;"/"&amp;P$1,Data!$1:$1,0)-1))=TRUE,"",IF(OFFSET(Data!$A$1,MATCH($A111,Data!$CG:$CG,0)-1,MATCH($B111&amp;"/"&amp;P$1,Data!$1:$1,0)-1)=0,"",OFFSET(Data!$A$1,MATCH($A111,Data!$CG:$CG,0)-1,MATCH($B111&amp;"/"&amp;P$1,Data!$1:$1,0)-1)))</f>
        <v/>
      </c>
      <c r="Q111" s="227" t="str">
        <f ca="1">IF(ISERROR(OFFSET(Data!$A$1,MATCH($A111,Data!$CG:$CG,0)-1,MATCH($B111&amp;"/"&amp;Q$1,Data!$1:$1,0)-1))=TRUE,"",IF(OFFSET(Data!$A$1,MATCH($A111,Data!$CG:$CG,0)-1,MATCH($B111&amp;"/"&amp;Q$1,Data!$1:$1,0)-1)=0,"",OFFSET(Data!$A$1,MATCH($A111,Data!$CG:$CG,0)-1,MATCH($B111&amp;"/"&amp;Q$1,Data!$1:$1,0)-1)))</f>
        <v/>
      </c>
      <c r="R111" s="227" t="str">
        <f ca="1">IF(ISERROR(OFFSET(Data!$A$1,MATCH($A111,Data!$CG:$CG,0)-1,MATCH($B111&amp;"/"&amp;R$1,Data!$1:$1,0)-1))=TRUE,"",IF(OFFSET(Data!$A$1,MATCH($A111,Data!$CG:$CG,0)-1,MATCH($B111&amp;"/"&amp;R$1,Data!$1:$1,0)-1)=0,"",OFFSET(Data!$A$1,MATCH($A111,Data!$CG:$CG,0)-1,MATCH($B111&amp;"/"&amp;R$1,Data!$1:$1,0)-1)))</f>
        <v/>
      </c>
      <c r="S111" s="227" t="str">
        <f ca="1">IF(ISERROR(OFFSET(Data!$A$1,MATCH($A111,Data!$CG:$CG,0)-1,MATCH($B111&amp;"/"&amp;S$1,Data!$1:$1,0)-1))=TRUE,"",IF(OFFSET(Data!$A$1,MATCH($A111,Data!$CG:$CG,0)-1,MATCH($B111&amp;"/"&amp;S$1,Data!$1:$1,0)-1)=0,"",OFFSET(Data!$A$1,MATCH($A111,Data!$CG:$CG,0)-1,MATCH($B111&amp;"/"&amp;S$1,Data!$1:$1,0)-1)))</f>
        <v/>
      </c>
      <c r="T111" s="227" t="str">
        <f ca="1">IF(ISERROR(OFFSET(Data!$A$1,MATCH($A111,Data!$CG:$CG,0)-1,MATCH($B111&amp;"/"&amp;T$1,Data!$1:$1,0)-1))=TRUE,"",IF(OFFSET(Data!$A$1,MATCH($A111,Data!$CG:$CG,0)-1,MATCH($B111&amp;"/"&amp;T$1,Data!$1:$1,0)-1)=0,"",OFFSET(Data!$A$1,MATCH($A111,Data!$CG:$CG,0)-1,MATCH($B111&amp;"/"&amp;T$1,Data!$1:$1,0)-1)))</f>
        <v/>
      </c>
      <c r="U111" s="231" t="str">
        <f ca="1">IF(ISERROR(OFFSET(Data!$A$1,MATCH($A111,Data!$CG:$CG,0)-1,MATCH($B111&amp;"/"&amp;U$1,Data!$1:$1,0)-1))=TRUE,"",IF(OFFSET(Data!$A$1,MATCH($A111,Data!$CG:$CG,0)-1,MATCH($B111&amp;"/"&amp;U$1,Data!$1:$1,0)-1)=0,"",OFFSET(Data!$A$1,MATCH($A111,Data!$CG:$CG,0)-1,MATCH($B111&amp;"/"&amp;U$1,Data!$1:$1,0)-1)))</f>
        <v/>
      </c>
      <c r="V111" s="227" t="str">
        <f ca="1">IF(ISERROR(OFFSET(Data!$A$1,MATCH($A111,Data!$CG:$CG,0)-1,MATCH($B111&amp;"/"&amp;V$1,Data!$1:$1,0)-1))=TRUE,"",IF(OFFSET(Data!$A$1,MATCH($A111,Data!$CG:$CG,0)-1,MATCH($B111&amp;"/"&amp;V$1,Data!$1:$1,0)-1)=0,"",OFFSET(Data!$A$1,MATCH($A111,Data!$CG:$CG,0)-1,MATCH($B111&amp;"/"&amp;V$1,Data!$1:$1,0)-1)))</f>
        <v/>
      </c>
      <c r="W111" s="232" t="str">
        <f ca="1">IF(ISERROR(OFFSET(Data!$A$1,MATCH($A111,Data!$CG:$CG,0)-1,MATCH($B111&amp;"/"&amp;W$1,Data!$1:$1,0)-1))=TRUE,"",IF(OFFSET(Data!$A$1,MATCH($A111,Data!$CG:$CG,0)-1,MATCH($B111&amp;"/"&amp;W$1,Data!$1:$1,0)-1)=0,"",OFFSET(Data!$A$1,MATCH($A111,Data!$CG:$CG,0)-1,MATCH($B111&amp;"/"&amp;W$1,Data!$1:$1,0)-1)))</f>
        <v/>
      </c>
      <c r="X111" s="232" t="str">
        <f ca="1">IF(ISERROR(OFFSET(Data!$A$1,MATCH($A111,Data!$CG:$CG,0)-1,MATCH($B111&amp;"/"&amp;X$1,Data!$1:$1,0)-1))=TRUE,"",IF(OFFSET(Data!$A$1,MATCH($A111,Data!$CG:$CG,0)-1,MATCH($B111&amp;"/"&amp;X$1,Data!$1:$1,0)-1)=0,"",OFFSET(Data!$A$1,MATCH($A111,Data!$CG:$CG,0)-1,MATCH($B111&amp;"/"&amp;X$1,Data!$1:$1,0)-1)))</f>
        <v/>
      </c>
      <c r="Y111" s="232" t="str">
        <f ca="1">IF(ISERROR(OFFSET(Data!$A$1,MATCH($A111,Data!$CG:$CG,0)-1,MATCH($B111&amp;"/"&amp;Y$1,Data!$1:$1,0)-1))=TRUE,"",IF(OFFSET(Data!$A$1,MATCH($A111,Data!$CG:$CG,0)-1,MATCH($B111&amp;"/"&amp;Y$1,Data!$1:$1,0)-1)=0,"",OFFSET(Data!$A$1,MATCH($A111,Data!$CG:$CG,0)-1,MATCH($B111&amp;"/"&amp;Y$1,Data!$1:$1,0)-1)))</f>
        <v/>
      </c>
      <c r="Z111" s="232" t="str">
        <f ca="1">IF(ISERROR(OFFSET(Data!$A$1,MATCH($A111,Data!$CG:$CG,0)-1,MATCH($B111&amp;"/"&amp;Z$1,Data!$1:$1,0)-1))=TRUE,"",IF(OFFSET(Data!$A$1,MATCH($A111,Data!$CG:$CG,0)-1,MATCH($B111&amp;"/"&amp;Z$1,Data!$1:$1,0)-1)=0,"",OFFSET(Data!$A$1,MATCH($A111,Data!$CG:$CG,0)-1,MATCH($B111&amp;"/"&amp;Z$1,Data!$1:$1,0)-1)))</f>
        <v/>
      </c>
      <c r="AA111" s="232" t="str">
        <f ca="1">IF(ISERROR(OFFSET(Data!$A$1,MATCH($A111,Data!$CG:$CG,0)-1,MATCH($B111&amp;"/"&amp;AA$1,Data!$1:$1,0)-1))=TRUE,"",IF(OFFSET(Data!$A$1,MATCH($A111,Data!$CG:$CG,0)-1,MATCH($B111&amp;"/"&amp;AA$1,Data!$1:$1,0)-1)=0,"",OFFSET(Data!$A$1,MATCH($A111,Data!$CG:$CG,0)-1,MATCH($B111&amp;"/"&amp;AA$1,Data!$1:$1,0)-1)))</f>
        <v/>
      </c>
      <c r="AB111" s="232" t="str">
        <f ca="1">IF(ISERROR(OFFSET(Data!$A$1,MATCH($A111,Data!$CG:$CG,0)-1,MATCH($B111&amp;"/"&amp;AB$1,Data!$1:$1,0)-1))=TRUE,"",IF(OFFSET(Data!$A$1,MATCH($A111,Data!$CG:$CG,0)-1,MATCH($B111&amp;"/"&amp;AB$1,Data!$1:$1,0)-1)=0,"",OFFSET(Data!$A$1,MATCH($A111,Data!$CG:$CG,0)-1,MATCH($B111&amp;"/"&amp;AB$1,Data!$1:$1,0)-1)))</f>
        <v/>
      </c>
      <c r="AC111" s="232" t="str">
        <f ca="1">IF(ISERROR(OFFSET(Data!$A$1,MATCH($A111,Data!$CG:$CG,0)-1,MATCH($B111&amp;"/"&amp;AC$1,Data!$1:$1,0)-1))=TRUE,"",IF(OFFSET(Data!$A$1,MATCH($A111,Data!$CG:$CG,0)-1,MATCH($B111&amp;"/"&amp;AC$1,Data!$1:$1,0)-1)=0,"",OFFSET(Data!$A$1,MATCH($A111,Data!$CG:$CG,0)-1,MATCH($B111&amp;"/"&amp;AC$1,Data!$1:$1,0)-1)))</f>
        <v/>
      </c>
    </row>
    <row r="112" spans="1:29" s="227" customFormat="1" x14ac:dyDescent="0.25">
      <c r="A112" s="227" t="s">
        <v>132</v>
      </c>
      <c r="B112" s="227" t="s">
        <v>25</v>
      </c>
      <c r="C112" s="227" t="str">
        <f ca="1">IF(ISERROR(OFFSET(Data!$A$1,MATCH($A112,Data!$CG:$CG,0)-1,MATCH($B112&amp;"/"&amp;C$1,Data!$1:$1,0)-1))=TRUE,"",IF(OFFSET(Data!$A$1,MATCH($A112,Data!$CG:$CG,0)-1,MATCH($B112&amp;"/"&amp;C$1,Data!$1:$1,0)-1)=0,"",OFFSET(Data!$A$1,MATCH($A112,Data!$CG:$CG,0)-1,MATCH($B112&amp;"/"&amp;C$1,Data!$1:$1,0)-1)))</f>
        <v/>
      </c>
      <c r="D112" s="227" t="str">
        <f ca="1">IF(ISERROR(OFFSET(Data!$A$1,MATCH($A112,Data!$CG:$CG,0)-1,MATCH($B112&amp;"/"&amp;D$1,Data!$1:$1,0)-1))=TRUE,"",IF(OFFSET(Data!$A$1,MATCH($A112,Data!$CG:$CG,0)-1,MATCH($B112&amp;"/"&amp;D$1,Data!$1:$1,0)-1)=0,"",OFFSET(Data!$A$1,MATCH($A112,Data!$CG:$CG,0)-1,MATCH($B112&amp;"/"&amp;D$1,Data!$1:$1,0)-1)))</f>
        <v/>
      </c>
      <c r="E112" s="227" t="str">
        <f ca="1">IF(ISERROR(OFFSET(Data!$A$1,MATCH($A112,Data!$CG:$CG,0)-1,MATCH($B112&amp;"/"&amp;E$1,Data!$1:$1,0)-1))=TRUE,"",IF(OFFSET(Data!$A$1,MATCH($A112,Data!$CG:$CG,0)-1,MATCH($B112&amp;"/"&amp;E$1,Data!$1:$1,0)-1)=0,"",OFFSET(Data!$A$1,MATCH($A112,Data!$CG:$CG,0)-1,MATCH($B112&amp;"/"&amp;E$1,Data!$1:$1,0)-1)))</f>
        <v/>
      </c>
      <c r="F112" s="227" t="str">
        <f ca="1">IF(ISERROR(OFFSET(Data!$A$1,MATCH($A112,Data!$CG:$CG,0)-1,MATCH($B112&amp;"/"&amp;F$1,Data!$1:$1,0)-1))=TRUE,"",IF(OFFSET(Data!$A$1,MATCH($A112,Data!$CG:$CG,0)-1,MATCH($B112&amp;"/"&amp;F$1,Data!$1:$1,0)-1)=0,"",OFFSET(Data!$A$1,MATCH($A112,Data!$CG:$CG,0)-1,MATCH($B112&amp;"/"&amp;F$1,Data!$1:$1,0)-1)))</f>
        <v/>
      </c>
      <c r="G112" s="227" t="str">
        <f ca="1">IF(ISERROR(OFFSET(Data!$A$1,MATCH($A112,Data!$CG:$CG,0)-1,MATCH($B112&amp;"/"&amp;G$1,Data!$1:$1,0)-1))=TRUE,"",IF(OFFSET(Data!$A$1,MATCH($A112,Data!$CG:$CG,0)-1,MATCH($B112&amp;"/"&amp;G$1,Data!$1:$1,0)-1)=0,"",OFFSET(Data!$A$1,MATCH($A112,Data!$CG:$CG,0)-1,MATCH($B112&amp;"/"&amp;G$1,Data!$1:$1,0)-1)))</f>
        <v/>
      </c>
      <c r="H112" s="227" t="str">
        <f ca="1">IF(ISERROR(OFFSET(Data!$A$1,MATCH($A112,Data!$CG:$CG,0)-1,MATCH($B112&amp;"/"&amp;H$1,Data!$1:$1,0)-1))=TRUE,"",IF(OFFSET(Data!$A$1,MATCH($A112,Data!$CG:$CG,0)-1,MATCH($B112&amp;"/"&amp;H$1,Data!$1:$1,0)-1)=0,"",OFFSET(Data!$A$1,MATCH($A112,Data!$CG:$CG,0)-1,MATCH($B112&amp;"/"&amp;H$1,Data!$1:$1,0)-1)))</f>
        <v/>
      </c>
      <c r="I112" s="227" t="str">
        <f ca="1">IF(ISERROR(OFFSET(Data!$A$1,MATCH($A112,Data!$CG:$CG,0)-1,MATCH($B112&amp;"/"&amp;I$1,Data!$1:$1,0)-1))=TRUE,"",IF(OFFSET(Data!$A$1,MATCH($A112,Data!$CG:$CG,0)-1,MATCH($B112&amp;"/"&amp;I$1,Data!$1:$1,0)-1)=0,"",OFFSET(Data!$A$1,MATCH($A112,Data!$CG:$CG,0)-1,MATCH($B112&amp;"/"&amp;I$1,Data!$1:$1,0)-1)))</f>
        <v/>
      </c>
      <c r="J112" s="227" t="str">
        <f ca="1">IF(ISERROR(OFFSET(Data!$A$1,MATCH($A112,Data!$CG:$CG,0)-1,MATCH($B112&amp;"/"&amp;J$1,Data!$1:$1,0)-1))=TRUE,"",IF(OFFSET(Data!$A$1,MATCH($A112,Data!$CG:$CG,0)-1,MATCH($B112&amp;"/"&amp;J$1,Data!$1:$1,0)-1)=0,"",OFFSET(Data!$A$1,MATCH($A112,Data!$CG:$CG,0)-1,MATCH($B112&amp;"/"&amp;J$1,Data!$1:$1,0)-1)))</f>
        <v/>
      </c>
      <c r="K112" s="227" t="str">
        <f ca="1">IF(ISERROR(OFFSET(Data!$A$1,MATCH($A112,Data!$CG:$CG,0)-1,MATCH($B112&amp;"/"&amp;K$1,Data!$1:$1,0)-1))=TRUE,"",IF(OFFSET(Data!$A$1,MATCH($A112,Data!$CG:$CG,0)-1,MATCH($B112&amp;"/"&amp;K$1,Data!$1:$1,0)-1)=0,"",OFFSET(Data!$A$1,MATCH($A112,Data!$CG:$CG,0)-1,MATCH($B112&amp;"/"&amp;K$1,Data!$1:$1,0)-1)))</f>
        <v/>
      </c>
      <c r="L112" s="227" t="str">
        <f ca="1">IF(ISERROR(OFFSET(Data!$A$1,MATCH($A112,Data!$CG:$CG,0)-1,MATCH($B112&amp;"/"&amp;L$1,Data!$1:$1,0)-1))=TRUE,"",IF(OFFSET(Data!$A$1,MATCH($A112,Data!$CG:$CG,0)-1,MATCH($B112&amp;"/"&amp;L$1,Data!$1:$1,0)-1)=0,"",OFFSET(Data!$A$1,MATCH($A112,Data!$CG:$CG,0)-1,MATCH($B112&amp;"/"&amp;L$1,Data!$1:$1,0)-1)))</f>
        <v/>
      </c>
      <c r="M112" s="227" t="str">
        <f ca="1">IF(ISERROR(OFFSET(Data!$A$1,MATCH($A112,Data!$CG:$CG,0)-1,MATCH($B112&amp;"/"&amp;M$1,Data!$1:$1,0)-1))=TRUE,"",IF(OFFSET(Data!$A$1,MATCH($A112,Data!$CG:$CG,0)-1,MATCH($B112&amp;"/"&amp;M$1,Data!$1:$1,0)-1)=0,"",OFFSET(Data!$A$1,MATCH($A112,Data!$CG:$CG,0)-1,MATCH($B112&amp;"/"&amp;M$1,Data!$1:$1,0)-1)))</f>
        <v/>
      </c>
      <c r="N112" s="227" t="str">
        <f ca="1">IF(ISERROR(OFFSET(Data!$A$1,MATCH($A112,Data!$CG:$CG,0)-1,MATCH($B112&amp;"/"&amp;N$1,Data!$1:$1,0)-1))=TRUE,"",IF(OFFSET(Data!$A$1,MATCH($A112,Data!$CG:$CG,0)-1,MATCH($B112&amp;"/"&amp;N$1,Data!$1:$1,0)-1)=0,"",OFFSET(Data!$A$1,MATCH($A112,Data!$CG:$CG,0)-1,MATCH($B112&amp;"/"&amp;N$1,Data!$1:$1,0)-1)))</f>
        <v/>
      </c>
      <c r="O112" s="227" t="str">
        <f ca="1">IF(ISERROR(OFFSET(Data!$A$1,MATCH($A112,Data!$CG:$CG,0)-1,MATCH($B112&amp;"/"&amp;O$1,Data!$1:$1,0)-1))=TRUE,"",IF(OFFSET(Data!$A$1,MATCH($A112,Data!$CG:$CG,0)-1,MATCH($B112&amp;"/"&amp;O$1,Data!$1:$1,0)-1)=0,"",OFFSET(Data!$A$1,MATCH($A112,Data!$CG:$CG,0)-1,MATCH($B112&amp;"/"&amp;O$1,Data!$1:$1,0)-1)))</f>
        <v/>
      </c>
      <c r="P112" s="227" t="str">
        <f ca="1">IF(ISERROR(OFFSET(Data!$A$1,MATCH($A112,Data!$CG:$CG,0)-1,MATCH($B112&amp;"/"&amp;P$1,Data!$1:$1,0)-1))=TRUE,"",IF(OFFSET(Data!$A$1,MATCH($A112,Data!$CG:$CG,0)-1,MATCH($B112&amp;"/"&amp;P$1,Data!$1:$1,0)-1)=0,"",OFFSET(Data!$A$1,MATCH($A112,Data!$CG:$CG,0)-1,MATCH($B112&amp;"/"&amp;P$1,Data!$1:$1,0)-1)))</f>
        <v/>
      </c>
      <c r="Q112" s="227" t="str">
        <f ca="1">IF(ISERROR(OFFSET(Data!$A$1,MATCH($A112,Data!$CG:$CG,0)-1,MATCH($B112&amp;"/"&amp;Q$1,Data!$1:$1,0)-1))=TRUE,"",IF(OFFSET(Data!$A$1,MATCH($A112,Data!$CG:$CG,0)-1,MATCH($B112&amp;"/"&amp;Q$1,Data!$1:$1,0)-1)=0,"",OFFSET(Data!$A$1,MATCH($A112,Data!$CG:$CG,0)-1,MATCH($B112&amp;"/"&amp;Q$1,Data!$1:$1,0)-1)))</f>
        <v/>
      </c>
      <c r="R112" s="227" t="str">
        <f ca="1">IF(ISERROR(OFFSET(Data!$A$1,MATCH($A112,Data!$CG:$CG,0)-1,MATCH($B112&amp;"/"&amp;R$1,Data!$1:$1,0)-1))=TRUE,"",IF(OFFSET(Data!$A$1,MATCH($A112,Data!$CG:$CG,0)-1,MATCH($B112&amp;"/"&amp;R$1,Data!$1:$1,0)-1)=0,"",OFFSET(Data!$A$1,MATCH($A112,Data!$CG:$CG,0)-1,MATCH($B112&amp;"/"&amp;R$1,Data!$1:$1,0)-1)))</f>
        <v/>
      </c>
      <c r="S112" s="227" t="str">
        <f ca="1">IF(ISERROR(OFFSET(Data!$A$1,MATCH($A112,Data!$CG:$CG,0)-1,MATCH($B112&amp;"/"&amp;S$1,Data!$1:$1,0)-1))=TRUE,"",IF(OFFSET(Data!$A$1,MATCH($A112,Data!$CG:$CG,0)-1,MATCH($B112&amp;"/"&amp;S$1,Data!$1:$1,0)-1)=0,"",OFFSET(Data!$A$1,MATCH($A112,Data!$CG:$CG,0)-1,MATCH($B112&amp;"/"&amp;S$1,Data!$1:$1,0)-1)))</f>
        <v/>
      </c>
      <c r="T112" s="227" t="str">
        <f ca="1">IF(ISERROR(OFFSET(Data!$A$1,MATCH($A112,Data!$CG:$CG,0)-1,MATCH($B112&amp;"/"&amp;T$1,Data!$1:$1,0)-1))=TRUE,"",IF(OFFSET(Data!$A$1,MATCH($A112,Data!$CG:$CG,0)-1,MATCH($B112&amp;"/"&amp;T$1,Data!$1:$1,0)-1)=0,"",OFFSET(Data!$A$1,MATCH($A112,Data!$CG:$CG,0)-1,MATCH($B112&amp;"/"&amp;T$1,Data!$1:$1,0)-1)))</f>
        <v/>
      </c>
      <c r="U112" s="231" t="str">
        <f ca="1">IF(ISERROR(OFFSET(Data!$A$1,MATCH($A112,Data!$CG:$CG,0)-1,MATCH($B112&amp;"/"&amp;U$1,Data!$1:$1,0)-1))=TRUE,"",IF(OFFSET(Data!$A$1,MATCH($A112,Data!$CG:$CG,0)-1,MATCH($B112&amp;"/"&amp;U$1,Data!$1:$1,0)-1)=0,"",OFFSET(Data!$A$1,MATCH($A112,Data!$CG:$CG,0)-1,MATCH($B112&amp;"/"&amp;U$1,Data!$1:$1,0)-1)))</f>
        <v/>
      </c>
      <c r="V112" s="227" t="str">
        <f ca="1">IF(ISERROR(OFFSET(Data!$A$1,MATCH($A112,Data!$CG:$CG,0)-1,MATCH($B112&amp;"/"&amp;V$1,Data!$1:$1,0)-1))=TRUE,"",IF(OFFSET(Data!$A$1,MATCH($A112,Data!$CG:$CG,0)-1,MATCH($B112&amp;"/"&amp;V$1,Data!$1:$1,0)-1)=0,"",OFFSET(Data!$A$1,MATCH($A112,Data!$CG:$CG,0)-1,MATCH($B112&amp;"/"&amp;V$1,Data!$1:$1,0)-1)))</f>
        <v/>
      </c>
      <c r="W112" s="232" t="str">
        <f ca="1">IF(ISERROR(OFFSET(Data!$A$1,MATCH($A112,Data!$CG:$CG,0)-1,MATCH($B112&amp;"/"&amp;W$1,Data!$1:$1,0)-1))=TRUE,"",IF(OFFSET(Data!$A$1,MATCH($A112,Data!$CG:$CG,0)-1,MATCH($B112&amp;"/"&amp;W$1,Data!$1:$1,0)-1)=0,"",OFFSET(Data!$A$1,MATCH($A112,Data!$CG:$CG,0)-1,MATCH($B112&amp;"/"&amp;W$1,Data!$1:$1,0)-1)))</f>
        <v/>
      </c>
      <c r="X112" s="232" t="str">
        <f ca="1">IF(ISERROR(OFFSET(Data!$A$1,MATCH($A112,Data!$CG:$CG,0)-1,MATCH($B112&amp;"/"&amp;X$1,Data!$1:$1,0)-1))=TRUE,"",IF(OFFSET(Data!$A$1,MATCH($A112,Data!$CG:$CG,0)-1,MATCH($B112&amp;"/"&amp;X$1,Data!$1:$1,0)-1)=0,"",OFFSET(Data!$A$1,MATCH($A112,Data!$CG:$CG,0)-1,MATCH($B112&amp;"/"&amp;X$1,Data!$1:$1,0)-1)))</f>
        <v/>
      </c>
      <c r="Y112" s="232" t="str">
        <f ca="1">IF(ISERROR(OFFSET(Data!$A$1,MATCH($A112,Data!$CG:$CG,0)-1,MATCH($B112&amp;"/"&amp;Y$1,Data!$1:$1,0)-1))=TRUE,"",IF(OFFSET(Data!$A$1,MATCH($A112,Data!$CG:$CG,0)-1,MATCH($B112&amp;"/"&amp;Y$1,Data!$1:$1,0)-1)=0,"",OFFSET(Data!$A$1,MATCH($A112,Data!$CG:$CG,0)-1,MATCH($B112&amp;"/"&amp;Y$1,Data!$1:$1,0)-1)))</f>
        <v/>
      </c>
      <c r="Z112" s="232" t="str">
        <f ca="1">IF(ISERROR(OFFSET(Data!$A$1,MATCH($A112,Data!$CG:$CG,0)-1,MATCH($B112&amp;"/"&amp;Z$1,Data!$1:$1,0)-1))=TRUE,"",IF(OFFSET(Data!$A$1,MATCH($A112,Data!$CG:$CG,0)-1,MATCH($B112&amp;"/"&amp;Z$1,Data!$1:$1,0)-1)=0,"",OFFSET(Data!$A$1,MATCH($A112,Data!$CG:$CG,0)-1,MATCH($B112&amp;"/"&amp;Z$1,Data!$1:$1,0)-1)))</f>
        <v/>
      </c>
      <c r="AA112" s="232" t="str">
        <f ca="1">IF(ISERROR(OFFSET(Data!$A$1,MATCH($A112,Data!$CG:$CG,0)-1,MATCH($B112&amp;"/"&amp;AA$1,Data!$1:$1,0)-1))=TRUE,"",IF(OFFSET(Data!$A$1,MATCH($A112,Data!$CG:$CG,0)-1,MATCH($B112&amp;"/"&amp;AA$1,Data!$1:$1,0)-1)=0,"",OFFSET(Data!$A$1,MATCH($A112,Data!$CG:$CG,0)-1,MATCH($B112&amp;"/"&amp;AA$1,Data!$1:$1,0)-1)))</f>
        <v/>
      </c>
      <c r="AB112" s="232" t="str">
        <f ca="1">IF(ISERROR(OFFSET(Data!$A$1,MATCH($A112,Data!$CG:$CG,0)-1,MATCH($B112&amp;"/"&amp;AB$1,Data!$1:$1,0)-1))=TRUE,"",IF(OFFSET(Data!$A$1,MATCH($A112,Data!$CG:$CG,0)-1,MATCH($B112&amp;"/"&amp;AB$1,Data!$1:$1,0)-1)=0,"",OFFSET(Data!$A$1,MATCH($A112,Data!$CG:$CG,0)-1,MATCH($B112&amp;"/"&amp;AB$1,Data!$1:$1,0)-1)))</f>
        <v/>
      </c>
      <c r="AC112" s="232" t="str">
        <f ca="1">IF(ISERROR(OFFSET(Data!$A$1,MATCH($A112,Data!$CG:$CG,0)-1,MATCH($B112&amp;"/"&amp;AC$1,Data!$1:$1,0)-1))=TRUE,"",IF(OFFSET(Data!$A$1,MATCH($A112,Data!$CG:$CG,0)-1,MATCH($B112&amp;"/"&amp;AC$1,Data!$1:$1,0)-1)=0,"",OFFSET(Data!$A$1,MATCH($A112,Data!$CG:$CG,0)-1,MATCH($B112&amp;"/"&amp;AC$1,Data!$1:$1,0)-1)))</f>
        <v/>
      </c>
    </row>
    <row r="113" spans="1:29" s="227" customFormat="1" x14ac:dyDescent="0.25">
      <c r="A113" s="227" t="s">
        <v>135</v>
      </c>
      <c r="B113" s="227" t="s">
        <v>25</v>
      </c>
      <c r="C113" s="227" t="str">
        <f ca="1">IF(ISERROR(OFFSET(Data!$A$1,MATCH($A113,Data!$CG:$CG,0)-1,MATCH($B113&amp;"/"&amp;C$1,Data!$1:$1,0)-1))=TRUE,"",IF(OFFSET(Data!$A$1,MATCH($A113,Data!$CG:$CG,0)-1,MATCH($B113&amp;"/"&amp;C$1,Data!$1:$1,0)-1)=0,"",OFFSET(Data!$A$1,MATCH($A113,Data!$CG:$CG,0)-1,MATCH($B113&amp;"/"&amp;C$1,Data!$1:$1,0)-1)))</f>
        <v/>
      </c>
      <c r="D113" s="227" t="str">
        <f ca="1">IF(ISERROR(OFFSET(Data!$A$1,MATCH($A113,Data!$CG:$CG,0)-1,MATCH($B113&amp;"/"&amp;D$1,Data!$1:$1,0)-1))=TRUE,"",IF(OFFSET(Data!$A$1,MATCH($A113,Data!$CG:$CG,0)-1,MATCH($B113&amp;"/"&amp;D$1,Data!$1:$1,0)-1)=0,"",OFFSET(Data!$A$1,MATCH($A113,Data!$CG:$CG,0)-1,MATCH($B113&amp;"/"&amp;D$1,Data!$1:$1,0)-1)))</f>
        <v/>
      </c>
      <c r="E113" s="227" t="str">
        <f ca="1">IF(ISERROR(OFFSET(Data!$A$1,MATCH($A113,Data!$CG:$CG,0)-1,MATCH($B113&amp;"/"&amp;E$1,Data!$1:$1,0)-1))=TRUE,"",IF(OFFSET(Data!$A$1,MATCH($A113,Data!$CG:$CG,0)-1,MATCH($B113&amp;"/"&amp;E$1,Data!$1:$1,0)-1)=0,"",OFFSET(Data!$A$1,MATCH($A113,Data!$CG:$CG,0)-1,MATCH($B113&amp;"/"&amp;E$1,Data!$1:$1,0)-1)))</f>
        <v/>
      </c>
      <c r="F113" s="227" t="str">
        <f ca="1">IF(ISERROR(OFFSET(Data!$A$1,MATCH($A113,Data!$CG:$CG,0)-1,MATCH($B113&amp;"/"&amp;F$1,Data!$1:$1,0)-1))=TRUE,"",IF(OFFSET(Data!$A$1,MATCH($A113,Data!$CG:$CG,0)-1,MATCH($B113&amp;"/"&amp;F$1,Data!$1:$1,0)-1)=0,"",OFFSET(Data!$A$1,MATCH($A113,Data!$CG:$CG,0)-1,MATCH($B113&amp;"/"&amp;F$1,Data!$1:$1,0)-1)))</f>
        <v/>
      </c>
      <c r="G113" s="227" t="str">
        <f ca="1">IF(ISERROR(OFFSET(Data!$A$1,MATCH($A113,Data!$CG:$CG,0)-1,MATCH($B113&amp;"/"&amp;G$1,Data!$1:$1,0)-1))=TRUE,"",IF(OFFSET(Data!$A$1,MATCH($A113,Data!$CG:$CG,0)-1,MATCH($B113&amp;"/"&amp;G$1,Data!$1:$1,0)-1)=0,"",OFFSET(Data!$A$1,MATCH($A113,Data!$CG:$CG,0)-1,MATCH($B113&amp;"/"&amp;G$1,Data!$1:$1,0)-1)))</f>
        <v/>
      </c>
      <c r="H113" s="227" t="str">
        <f ca="1">IF(ISERROR(OFFSET(Data!$A$1,MATCH($A113,Data!$CG:$CG,0)-1,MATCH($B113&amp;"/"&amp;H$1,Data!$1:$1,0)-1))=TRUE,"",IF(OFFSET(Data!$A$1,MATCH($A113,Data!$CG:$CG,0)-1,MATCH($B113&amp;"/"&amp;H$1,Data!$1:$1,0)-1)=0,"",OFFSET(Data!$A$1,MATCH($A113,Data!$CG:$CG,0)-1,MATCH($B113&amp;"/"&amp;H$1,Data!$1:$1,0)-1)))</f>
        <v/>
      </c>
      <c r="I113" s="227" t="str">
        <f ca="1">IF(ISERROR(OFFSET(Data!$A$1,MATCH($A113,Data!$CG:$CG,0)-1,MATCH($B113&amp;"/"&amp;I$1,Data!$1:$1,0)-1))=TRUE,"",IF(OFFSET(Data!$A$1,MATCH($A113,Data!$CG:$CG,0)-1,MATCH($B113&amp;"/"&amp;I$1,Data!$1:$1,0)-1)=0,"",OFFSET(Data!$A$1,MATCH($A113,Data!$CG:$CG,0)-1,MATCH($B113&amp;"/"&amp;I$1,Data!$1:$1,0)-1)))</f>
        <v/>
      </c>
      <c r="J113" s="227" t="str">
        <f ca="1">IF(ISERROR(OFFSET(Data!$A$1,MATCH($A113,Data!$CG:$CG,0)-1,MATCH($B113&amp;"/"&amp;J$1,Data!$1:$1,0)-1))=TRUE,"",IF(OFFSET(Data!$A$1,MATCH($A113,Data!$CG:$CG,0)-1,MATCH($B113&amp;"/"&amp;J$1,Data!$1:$1,0)-1)=0,"",OFFSET(Data!$A$1,MATCH($A113,Data!$CG:$CG,0)-1,MATCH($B113&amp;"/"&amp;J$1,Data!$1:$1,0)-1)))</f>
        <v/>
      </c>
      <c r="K113" s="227" t="str">
        <f ca="1">IF(ISERROR(OFFSET(Data!$A$1,MATCH($A113,Data!$CG:$CG,0)-1,MATCH($B113&amp;"/"&amp;K$1,Data!$1:$1,0)-1))=TRUE,"",IF(OFFSET(Data!$A$1,MATCH($A113,Data!$CG:$CG,0)-1,MATCH($B113&amp;"/"&amp;K$1,Data!$1:$1,0)-1)=0,"",OFFSET(Data!$A$1,MATCH($A113,Data!$CG:$CG,0)-1,MATCH($B113&amp;"/"&amp;K$1,Data!$1:$1,0)-1)))</f>
        <v/>
      </c>
      <c r="L113" s="227" t="str">
        <f ca="1">IF(ISERROR(OFFSET(Data!$A$1,MATCH($A113,Data!$CG:$CG,0)-1,MATCH($B113&amp;"/"&amp;L$1,Data!$1:$1,0)-1))=TRUE,"",IF(OFFSET(Data!$A$1,MATCH($A113,Data!$CG:$CG,0)-1,MATCH($B113&amp;"/"&amp;L$1,Data!$1:$1,0)-1)=0,"",OFFSET(Data!$A$1,MATCH($A113,Data!$CG:$CG,0)-1,MATCH($B113&amp;"/"&amp;L$1,Data!$1:$1,0)-1)))</f>
        <v/>
      </c>
      <c r="M113" s="227" t="str">
        <f ca="1">IF(ISERROR(OFFSET(Data!$A$1,MATCH($A113,Data!$CG:$CG,0)-1,MATCH($B113&amp;"/"&amp;M$1,Data!$1:$1,0)-1))=TRUE,"",IF(OFFSET(Data!$A$1,MATCH($A113,Data!$CG:$CG,0)-1,MATCH($B113&amp;"/"&amp;M$1,Data!$1:$1,0)-1)=0,"",OFFSET(Data!$A$1,MATCH($A113,Data!$CG:$CG,0)-1,MATCH($B113&amp;"/"&amp;M$1,Data!$1:$1,0)-1)))</f>
        <v/>
      </c>
      <c r="N113" s="227" t="str">
        <f ca="1">IF(ISERROR(OFFSET(Data!$A$1,MATCH($A113,Data!$CG:$CG,0)-1,MATCH($B113&amp;"/"&amp;N$1,Data!$1:$1,0)-1))=TRUE,"",IF(OFFSET(Data!$A$1,MATCH($A113,Data!$CG:$CG,0)-1,MATCH($B113&amp;"/"&amp;N$1,Data!$1:$1,0)-1)=0,"",OFFSET(Data!$A$1,MATCH($A113,Data!$CG:$CG,0)-1,MATCH($B113&amp;"/"&amp;N$1,Data!$1:$1,0)-1)))</f>
        <v/>
      </c>
      <c r="O113" s="227" t="str">
        <f ca="1">IF(ISERROR(OFFSET(Data!$A$1,MATCH($A113,Data!$CG:$CG,0)-1,MATCH($B113&amp;"/"&amp;O$1,Data!$1:$1,0)-1))=TRUE,"",IF(OFFSET(Data!$A$1,MATCH($A113,Data!$CG:$CG,0)-1,MATCH($B113&amp;"/"&amp;O$1,Data!$1:$1,0)-1)=0,"",OFFSET(Data!$A$1,MATCH($A113,Data!$CG:$CG,0)-1,MATCH($B113&amp;"/"&amp;O$1,Data!$1:$1,0)-1)))</f>
        <v/>
      </c>
      <c r="P113" s="227" t="str">
        <f ca="1">IF(ISERROR(OFFSET(Data!$A$1,MATCH($A113,Data!$CG:$CG,0)-1,MATCH($B113&amp;"/"&amp;P$1,Data!$1:$1,0)-1))=TRUE,"",IF(OFFSET(Data!$A$1,MATCH($A113,Data!$CG:$CG,0)-1,MATCH($B113&amp;"/"&amp;P$1,Data!$1:$1,0)-1)=0,"",OFFSET(Data!$A$1,MATCH($A113,Data!$CG:$CG,0)-1,MATCH($B113&amp;"/"&amp;P$1,Data!$1:$1,0)-1)))</f>
        <v/>
      </c>
      <c r="Q113" s="227" t="str">
        <f ca="1">IF(ISERROR(OFFSET(Data!$A$1,MATCH($A113,Data!$CG:$CG,0)-1,MATCH($B113&amp;"/"&amp;Q$1,Data!$1:$1,0)-1))=TRUE,"",IF(OFFSET(Data!$A$1,MATCH($A113,Data!$CG:$CG,0)-1,MATCH($B113&amp;"/"&amp;Q$1,Data!$1:$1,0)-1)=0,"",OFFSET(Data!$A$1,MATCH($A113,Data!$CG:$CG,0)-1,MATCH($B113&amp;"/"&amp;Q$1,Data!$1:$1,0)-1)))</f>
        <v/>
      </c>
      <c r="R113" s="227" t="str">
        <f ca="1">IF(ISERROR(OFFSET(Data!$A$1,MATCH($A113,Data!$CG:$CG,0)-1,MATCH($B113&amp;"/"&amp;R$1,Data!$1:$1,0)-1))=TRUE,"",IF(OFFSET(Data!$A$1,MATCH($A113,Data!$CG:$CG,0)-1,MATCH($B113&amp;"/"&amp;R$1,Data!$1:$1,0)-1)=0,"",OFFSET(Data!$A$1,MATCH($A113,Data!$CG:$CG,0)-1,MATCH($B113&amp;"/"&amp;R$1,Data!$1:$1,0)-1)))</f>
        <v/>
      </c>
      <c r="S113" s="227" t="str">
        <f ca="1">IF(ISERROR(OFFSET(Data!$A$1,MATCH($A113,Data!$CG:$CG,0)-1,MATCH($B113&amp;"/"&amp;S$1,Data!$1:$1,0)-1))=TRUE,"",IF(OFFSET(Data!$A$1,MATCH($A113,Data!$CG:$CG,0)-1,MATCH($B113&amp;"/"&amp;S$1,Data!$1:$1,0)-1)=0,"",OFFSET(Data!$A$1,MATCH($A113,Data!$CG:$CG,0)-1,MATCH($B113&amp;"/"&amp;S$1,Data!$1:$1,0)-1)))</f>
        <v/>
      </c>
      <c r="T113" s="227" t="str">
        <f ca="1">IF(ISERROR(OFFSET(Data!$A$1,MATCH($A113,Data!$CG:$CG,0)-1,MATCH($B113&amp;"/"&amp;T$1,Data!$1:$1,0)-1))=TRUE,"",IF(OFFSET(Data!$A$1,MATCH($A113,Data!$CG:$CG,0)-1,MATCH($B113&amp;"/"&amp;T$1,Data!$1:$1,0)-1)=0,"",OFFSET(Data!$A$1,MATCH($A113,Data!$CG:$CG,0)-1,MATCH($B113&amp;"/"&amp;T$1,Data!$1:$1,0)-1)))</f>
        <v/>
      </c>
      <c r="U113" s="231" t="str">
        <f ca="1">IF(ISERROR(OFFSET(Data!$A$1,MATCH($A113,Data!$CG:$CG,0)-1,MATCH($B113&amp;"/"&amp;U$1,Data!$1:$1,0)-1))=TRUE,"",IF(OFFSET(Data!$A$1,MATCH($A113,Data!$CG:$CG,0)-1,MATCH($B113&amp;"/"&amp;U$1,Data!$1:$1,0)-1)=0,"",OFFSET(Data!$A$1,MATCH($A113,Data!$CG:$CG,0)-1,MATCH($B113&amp;"/"&amp;U$1,Data!$1:$1,0)-1)))</f>
        <v/>
      </c>
      <c r="V113" s="227" t="str">
        <f ca="1">IF(ISERROR(OFFSET(Data!$A$1,MATCH($A113,Data!$CG:$CG,0)-1,MATCH($B113&amp;"/"&amp;V$1,Data!$1:$1,0)-1))=TRUE,"",IF(OFFSET(Data!$A$1,MATCH($A113,Data!$CG:$CG,0)-1,MATCH($B113&amp;"/"&amp;V$1,Data!$1:$1,0)-1)=0,"",OFFSET(Data!$A$1,MATCH($A113,Data!$CG:$CG,0)-1,MATCH($B113&amp;"/"&amp;V$1,Data!$1:$1,0)-1)))</f>
        <v/>
      </c>
      <c r="W113" s="232" t="str">
        <f ca="1">IF(ISERROR(OFFSET(Data!$A$1,MATCH($A113,Data!$CG:$CG,0)-1,MATCH($B113&amp;"/"&amp;W$1,Data!$1:$1,0)-1))=TRUE,"",IF(OFFSET(Data!$A$1,MATCH($A113,Data!$CG:$CG,0)-1,MATCH($B113&amp;"/"&amp;W$1,Data!$1:$1,0)-1)=0,"",OFFSET(Data!$A$1,MATCH($A113,Data!$CG:$CG,0)-1,MATCH($B113&amp;"/"&amp;W$1,Data!$1:$1,0)-1)))</f>
        <v/>
      </c>
      <c r="X113" s="232" t="str">
        <f ca="1">IF(ISERROR(OFFSET(Data!$A$1,MATCH($A113,Data!$CG:$CG,0)-1,MATCH($B113&amp;"/"&amp;X$1,Data!$1:$1,0)-1))=TRUE,"",IF(OFFSET(Data!$A$1,MATCH($A113,Data!$CG:$CG,0)-1,MATCH($B113&amp;"/"&amp;X$1,Data!$1:$1,0)-1)=0,"",OFFSET(Data!$A$1,MATCH($A113,Data!$CG:$CG,0)-1,MATCH($B113&amp;"/"&amp;X$1,Data!$1:$1,0)-1)))</f>
        <v/>
      </c>
      <c r="Y113" s="232" t="str">
        <f ca="1">IF(ISERROR(OFFSET(Data!$A$1,MATCH($A113,Data!$CG:$CG,0)-1,MATCH($B113&amp;"/"&amp;Y$1,Data!$1:$1,0)-1))=TRUE,"",IF(OFFSET(Data!$A$1,MATCH($A113,Data!$CG:$CG,0)-1,MATCH($B113&amp;"/"&amp;Y$1,Data!$1:$1,0)-1)=0,"",OFFSET(Data!$A$1,MATCH($A113,Data!$CG:$CG,0)-1,MATCH($B113&amp;"/"&amp;Y$1,Data!$1:$1,0)-1)))</f>
        <v/>
      </c>
      <c r="Z113" s="232" t="str">
        <f ca="1">IF(ISERROR(OFFSET(Data!$A$1,MATCH($A113,Data!$CG:$CG,0)-1,MATCH($B113&amp;"/"&amp;Z$1,Data!$1:$1,0)-1))=TRUE,"",IF(OFFSET(Data!$A$1,MATCH($A113,Data!$CG:$CG,0)-1,MATCH($B113&amp;"/"&amp;Z$1,Data!$1:$1,0)-1)=0,"",OFFSET(Data!$A$1,MATCH($A113,Data!$CG:$CG,0)-1,MATCH($B113&amp;"/"&amp;Z$1,Data!$1:$1,0)-1)))</f>
        <v/>
      </c>
      <c r="AA113" s="232" t="str">
        <f ca="1">IF(ISERROR(OFFSET(Data!$A$1,MATCH($A113,Data!$CG:$CG,0)-1,MATCH($B113&amp;"/"&amp;AA$1,Data!$1:$1,0)-1))=TRUE,"",IF(OFFSET(Data!$A$1,MATCH($A113,Data!$CG:$CG,0)-1,MATCH($B113&amp;"/"&amp;AA$1,Data!$1:$1,0)-1)=0,"",OFFSET(Data!$A$1,MATCH($A113,Data!$CG:$CG,0)-1,MATCH($B113&amp;"/"&amp;AA$1,Data!$1:$1,0)-1)))</f>
        <v/>
      </c>
      <c r="AB113" s="232" t="str">
        <f ca="1">IF(ISERROR(OFFSET(Data!$A$1,MATCH($A113,Data!$CG:$CG,0)-1,MATCH($B113&amp;"/"&amp;AB$1,Data!$1:$1,0)-1))=TRUE,"",IF(OFFSET(Data!$A$1,MATCH($A113,Data!$CG:$CG,0)-1,MATCH($B113&amp;"/"&amp;AB$1,Data!$1:$1,0)-1)=0,"",OFFSET(Data!$A$1,MATCH($A113,Data!$CG:$CG,0)-1,MATCH($B113&amp;"/"&amp;AB$1,Data!$1:$1,0)-1)))</f>
        <v/>
      </c>
      <c r="AC113" s="232" t="str">
        <f ca="1">IF(ISERROR(OFFSET(Data!$A$1,MATCH($A113,Data!$CG:$CG,0)-1,MATCH($B113&amp;"/"&amp;AC$1,Data!$1:$1,0)-1))=TRUE,"",IF(OFFSET(Data!$A$1,MATCH($A113,Data!$CG:$CG,0)-1,MATCH($B113&amp;"/"&amp;AC$1,Data!$1:$1,0)-1)=0,"",OFFSET(Data!$A$1,MATCH($A113,Data!$CG:$CG,0)-1,MATCH($B113&amp;"/"&amp;AC$1,Data!$1:$1,0)-1)))</f>
        <v/>
      </c>
    </row>
    <row r="114" spans="1:29" s="227" customFormat="1" x14ac:dyDescent="0.25">
      <c r="A114" s="227" t="s">
        <v>138</v>
      </c>
      <c r="B114" s="227" t="s">
        <v>25</v>
      </c>
      <c r="C114" s="227" t="str">
        <f ca="1">IF(ISERROR(OFFSET(Data!$A$1,MATCH($A114,Data!$CG:$CG,0)-1,MATCH($B114&amp;"/"&amp;C$1,Data!$1:$1,0)-1))=TRUE,"",IF(OFFSET(Data!$A$1,MATCH($A114,Data!$CG:$CG,0)-1,MATCH($B114&amp;"/"&amp;C$1,Data!$1:$1,0)-1)=0,"",OFFSET(Data!$A$1,MATCH($A114,Data!$CG:$CG,0)-1,MATCH($B114&amp;"/"&amp;C$1,Data!$1:$1,0)-1)))</f>
        <v/>
      </c>
      <c r="D114" s="227" t="str">
        <f ca="1">IF(ISERROR(OFFSET(Data!$A$1,MATCH($A114,Data!$CG:$CG,0)-1,MATCH($B114&amp;"/"&amp;D$1,Data!$1:$1,0)-1))=TRUE,"",IF(OFFSET(Data!$A$1,MATCH($A114,Data!$CG:$CG,0)-1,MATCH($B114&amp;"/"&amp;D$1,Data!$1:$1,0)-1)=0,"",OFFSET(Data!$A$1,MATCH($A114,Data!$CG:$CG,0)-1,MATCH($B114&amp;"/"&amp;D$1,Data!$1:$1,0)-1)))</f>
        <v/>
      </c>
      <c r="E114" s="227" t="str">
        <f ca="1">IF(ISERROR(OFFSET(Data!$A$1,MATCH($A114,Data!$CG:$CG,0)-1,MATCH($B114&amp;"/"&amp;E$1,Data!$1:$1,0)-1))=TRUE,"",IF(OFFSET(Data!$A$1,MATCH($A114,Data!$CG:$CG,0)-1,MATCH($B114&amp;"/"&amp;E$1,Data!$1:$1,0)-1)=0,"",OFFSET(Data!$A$1,MATCH($A114,Data!$CG:$CG,0)-1,MATCH($B114&amp;"/"&amp;E$1,Data!$1:$1,0)-1)))</f>
        <v/>
      </c>
      <c r="F114" s="227" t="str">
        <f ca="1">IF(ISERROR(OFFSET(Data!$A$1,MATCH($A114,Data!$CG:$CG,0)-1,MATCH($B114&amp;"/"&amp;F$1,Data!$1:$1,0)-1))=TRUE,"",IF(OFFSET(Data!$A$1,MATCH($A114,Data!$CG:$CG,0)-1,MATCH($B114&amp;"/"&amp;F$1,Data!$1:$1,0)-1)=0,"",OFFSET(Data!$A$1,MATCH($A114,Data!$CG:$CG,0)-1,MATCH($B114&amp;"/"&amp;F$1,Data!$1:$1,0)-1)))</f>
        <v/>
      </c>
      <c r="G114" s="227" t="str">
        <f ca="1">IF(ISERROR(OFFSET(Data!$A$1,MATCH($A114,Data!$CG:$CG,0)-1,MATCH($B114&amp;"/"&amp;G$1,Data!$1:$1,0)-1))=TRUE,"",IF(OFFSET(Data!$A$1,MATCH($A114,Data!$CG:$CG,0)-1,MATCH($B114&amp;"/"&amp;G$1,Data!$1:$1,0)-1)=0,"",OFFSET(Data!$A$1,MATCH($A114,Data!$CG:$CG,0)-1,MATCH($B114&amp;"/"&amp;G$1,Data!$1:$1,0)-1)))</f>
        <v/>
      </c>
      <c r="H114" s="227" t="str">
        <f ca="1">IF(ISERROR(OFFSET(Data!$A$1,MATCH($A114,Data!$CG:$CG,0)-1,MATCH($B114&amp;"/"&amp;H$1,Data!$1:$1,0)-1))=TRUE,"",IF(OFFSET(Data!$A$1,MATCH($A114,Data!$CG:$CG,0)-1,MATCH($B114&amp;"/"&amp;H$1,Data!$1:$1,0)-1)=0,"",OFFSET(Data!$A$1,MATCH($A114,Data!$CG:$CG,0)-1,MATCH($B114&amp;"/"&amp;H$1,Data!$1:$1,0)-1)))</f>
        <v/>
      </c>
      <c r="I114" s="227" t="str">
        <f ca="1">IF(ISERROR(OFFSET(Data!$A$1,MATCH($A114,Data!$CG:$CG,0)-1,MATCH($B114&amp;"/"&amp;I$1,Data!$1:$1,0)-1))=TRUE,"",IF(OFFSET(Data!$A$1,MATCH($A114,Data!$CG:$CG,0)-1,MATCH($B114&amp;"/"&amp;I$1,Data!$1:$1,0)-1)=0,"",OFFSET(Data!$A$1,MATCH($A114,Data!$CG:$CG,0)-1,MATCH($B114&amp;"/"&amp;I$1,Data!$1:$1,0)-1)))</f>
        <v/>
      </c>
      <c r="J114" s="227" t="str">
        <f ca="1">IF(ISERROR(OFFSET(Data!$A$1,MATCH($A114,Data!$CG:$CG,0)-1,MATCH($B114&amp;"/"&amp;J$1,Data!$1:$1,0)-1))=TRUE,"",IF(OFFSET(Data!$A$1,MATCH($A114,Data!$CG:$CG,0)-1,MATCH($B114&amp;"/"&amp;J$1,Data!$1:$1,0)-1)=0,"",OFFSET(Data!$A$1,MATCH($A114,Data!$CG:$CG,0)-1,MATCH($B114&amp;"/"&amp;J$1,Data!$1:$1,0)-1)))</f>
        <v/>
      </c>
      <c r="K114" s="227" t="str">
        <f ca="1">IF(ISERROR(OFFSET(Data!$A$1,MATCH($A114,Data!$CG:$CG,0)-1,MATCH($B114&amp;"/"&amp;K$1,Data!$1:$1,0)-1))=TRUE,"",IF(OFFSET(Data!$A$1,MATCH($A114,Data!$CG:$CG,0)-1,MATCH($B114&amp;"/"&amp;K$1,Data!$1:$1,0)-1)=0,"",OFFSET(Data!$A$1,MATCH($A114,Data!$CG:$CG,0)-1,MATCH($B114&amp;"/"&amp;K$1,Data!$1:$1,0)-1)))</f>
        <v/>
      </c>
      <c r="L114" s="227" t="str">
        <f ca="1">IF(ISERROR(OFFSET(Data!$A$1,MATCH($A114,Data!$CG:$CG,0)-1,MATCH($B114&amp;"/"&amp;L$1,Data!$1:$1,0)-1))=TRUE,"",IF(OFFSET(Data!$A$1,MATCH($A114,Data!$CG:$CG,0)-1,MATCH($B114&amp;"/"&amp;L$1,Data!$1:$1,0)-1)=0,"",OFFSET(Data!$A$1,MATCH($A114,Data!$CG:$CG,0)-1,MATCH($B114&amp;"/"&amp;L$1,Data!$1:$1,0)-1)))</f>
        <v/>
      </c>
      <c r="M114" s="227" t="str">
        <f ca="1">IF(ISERROR(OFFSET(Data!$A$1,MATCH($A114,Data!$CG:$CG,0)-1,MATCH($B114&amp;"/"&amp;M$1,Data!$1:$1,0)-1))=TRUE,"",IF(OFFSET(Data!$A$1,MATCH($A114,Data!$CG:$CG,0)-1,MATCH($B114&amp;"/"&amp;M$1,Data!$1:$1,0)-1)=0,"",OFFSET(Data!$A$1,MATCH($A114,Data!$CG:$CG,0)-1,MATCH($B114&amp;"/"&amp;M$1,Data!$1:$1,0)-1)))</f>
        <v/>
      </c>
      <c r="N114" s="227" t="str">
        <f ca="1">IF(ISERROR(OFFSET(Data!$A$1,MATCH($A114,Data!$CG:$CG,0)-1,MATCH($B114&amp;"/"&amp;N$1,Data!$1:$1,0)-1))=TRUE,"",IF(OFFSET(Data!$A$1,MATCH($A114,Data!$CG:$CG,0)-1,MATCH($B114&amp;"/"&amp;N$1,Data!$1:$1,0)-1)=0,"",OFFSET(Data!$A$1,MATCH($A114,Data!$CG:$CG,0)-1,MATCH($B114&amp;"/"&amp;N$1,Data!$1:$1,0)-1)))</f>
        <v/>
      </c>
      <c r="O114" s="227" t="str">
        <f ca="1">IF(ISERROR(OFFSET(Data!$A$1,MATCH($A114,Data!$CG:$CG,0)-1,MATCH($B114&amp;"/"&amp;O$1,Data!$1:$1,0)-1))=TRUE,"",IF(OFFSET(Data!$A$1,MATCH($A114,Data!$CG:$CG,0)-1,MATCH($B114&amp;"/"&amp;O$1,Data!$1:$1,0)-1)=0,"",OFFSET(Data!$A$1,MATCH($A114,Data!$CG:$CG,0)-1,MATCH($B114&amp;"/"&amp;O$1,Data!$1:$1,0)-1)))</f>
        <v/>
      </c>
      <c r="P114" s="227" t="str">
        <f ca="1">IF(ISERROR(OFFSET(Data!$A$1,MATCH($A114,Data!$CG:$CG,0)-1,MATCH($B114&amp;"/"&amp;P$1,Data!$1:$1,0)-1))=TRUE,"",IF(OFFSET(Data!$A$1,MATCH($A114,Data!$CG:$CG,0)-1,MATCH($B114&amp;"/"&amp;P$1,Data!$1:$1,0)-1)=0,"",OFFSET(Data!$A$1,MATCH($A114,Data!$CG:$CG,0)-1,MATCH($B114&amp;"/"&amp;P$1,Data!$1:$1,0)-1)))</f>
        <v/>
      </c>
      <c r="Q114" s="227" t="str">
        <f ca="1">IF(ISERROR(OFFSET(Data!$A$1,MATCH($A114,Data!$CG:$CG,0)-1,MATCH($B114&amp;"/"&amp;Q$1,Data!$1:$1,0)-1))=TRUE,"",IF(OFFSET(Data!$A$1,MATCH($A114,Data!$CG:$CG,0)-1,MATCH($B114&amp;"/"&amp;Q$1,Data!$1:$1,0)-1)=0,"",OFFSET(Data!$A$1,MATCH($A114,Data!$CG:$CG,0)-1,MATCH($B114&amp;"/"&amp;Q$1,Data!$1:$1,0)-1)))</f>
        <v/>
      </c>
      <c r="R114" s="227" t="str">
        <f ca="1">IF(ISERROR(OFFSET(Data!$A$1,MATCH($A114,Data!$CG:$CG,0)-1,MATCH($B114&amp;"/"&amp;R$1,Data!$1:$1,0)-1))=TRUE,"",IF(OFFSET(Data!$A$1,MATCH($A114,Data!$CG:$CG,0)-1,MATCH($B114&amp;"/"&amp;R$1,Data!$1:$1,0)-1)=0,"",OFFSET(Data!$A$1,MATCH($A114,Data!$CG:$CG,0)-1,MATCH($B114&amp;"/"&amp;R$1,Data!$1:$1,0)-1)))</f>
        <v/>
      </c>
      <c r="S114" s="227" t="str">
        <f ca="1">IF(ISERROR(OFFSET(Data!$A$1,MATCH($A114,Data!$CG:$CG,0)-1,MATCH($B114&amp;"/"&amp;S$1,Data!$1:$1,0)-1))=TRUE,"",IF(OFFSET(Data!$A$1,MATCH($A114,Data!$CG:$CG,0)-1,MATCH($B114&amp;"/"&amp;S$1,Data!$1:$1,0)-1)=0,"",OFFSET(Data!$A$1,MATCH($A114,Data!$CG:$CG,0)-1,MATCH($B114&amp;"/"&amp;S$1,Data!$1:$1,0)-1)))</f>
        <v/>
      </c>
      <c r="T114" s="227" t="str">
        <f ca="1">IF(ISERROR(OFFSET(Data!$A$1,MATCH($A114,Data!$CG:$CG,0)-1,MATCH($B114&amp;"/"&amp;T$1,Data!$1:$1,0)-1))=TRUE,"",IF(OFFSET(Data!$A$1,MATCH($A114,Data!$CG:$CG,0)-1,MATCH($B114&amp;"/"&amp;T$1,Data!$1:$1,0)-1)=0,"",OFFSET(Data!$A$1,MATCH($A114,Data!$CG:$CG,0)-1,MATCH($B114&amp;"/"&amp;T$1,Data!$1:$1,0)-1)))</f>
        <v/>
      </c>
      <c r="U114" s="231" t="str">
        <f ca="1">IF(ISERROR(OFFSET(Data!$A$1,MATCH($A114,Data!$CG:$CG,0)-1,MATCH($B114&amp;"/"&amp;U$1,Data!$1:$1,0)-1))=TRUE,"",IF(OFFSET(Data!$A$1,MATCH($A114,Data!$CG:$CG,0)-1,MATCH($B114&amp;"/"&amp;U$1,Data!$1:$1,0)-1)=0,"",OFFSET(Data!$A$1,MATCH($A114,Data!$CG:$CG,0)-1,MATCH($B114&amp;"/"&amp;U$1,Data!$1:$1,0)-1)))</f>
        <v/>
      </c>
      <c r="V114" s="227" t="str">
        <f ca="1">IF(ISERROR(OFFSET(Data!$A$1,MATCH($A114,Data!$CG:$CG,0)-1,MATCH($B114&amp;"/"&amp;V$1,Data!$1:$1,0)-1))=TRUE,"",IF(OFFSET(Data!$A$1,MATCH($A114,Data!$CG:$CG,0)-1,MATCH($B114&amp;"/"&amp;V$1,Data!$1:$1,0)-1)=0,"",OFFSET(Data!$A$1,MATCH($A114,Data!$CG:$CG,0)-1,MATCH($B114&amp;"/"&amp;V$1,Data!$1:$1,0)-1)))</f>
        <v/>
      </c>
      <c r="W114" s="232" t="str">
        <f ca="1">IF(ISERROR(OFFSET(Data!$A$1,MATCH($A114,Data!$CG:$CG,0)-1,MATCH($B114&amp;"/"&amp;W$1,Data!$1:$1,0)-1))=TRUE,"",IF(OFFSET(Data!$A$1,MATCH($A114,Data!$CG:$CG,0)-1,MATCH($B114&amp;"/"&amp;W$1,Data!$1:$1,0)-1)=0,"",OFFSET(Data!$A$1,MATCH($A114,Data!$CG:$CG,0)-1,MATCH($B114&amp;"/"&amp;W$1,Data!$1:$1,0)-1)))</f>
        <v/>
      </c>
      <c r="X114" s="232" t="str">
        <f ca="1">IF(ISERROR(OFFSET(Data!$A$1,MATCH($A114,Data!$CG:$CG,0)-1,MATCH($B114&amp;"/"&amp;X$1,Data!$1:$1,0)-1))=TRUE,"",IF(OFFSET(Data!$A$1,MATCH($A114,Data!$CG:$CG,0)-1,MATCH($B114&amp;"/"&amp;X$1,Data!$1:$1,0)-1)=0,"",OFFSET(Data!$A$1,MATCH($A114,Data!$CG:$CG,0)-1,MATCH($B114&amp;"/"&amp;X$1,Data!$1:$1,0)-1)))</f>
        <v/>
      </c>
      <c r="Y114" s="232" t="str">
        <f ca="1">IF(ISERROR(OFFSET(Data!$A$1,MATCH($A114,Data!$CG:$CG,0)-1,MATCH($B114&amp;"/"&amp;Y$1,Data!$1:$1,0)-1))=TRUE,"",IF(OFFSET(Data!$A$1,MATCH($A114,Data!$CG:$CG,0)-1,MATCH($B114&amp;"/"&amp;Y$1,Data!$1:$1,0)-1)=0,"",OFFSET(Data!$A$1,MATCH($A114,Data!$CG:$CG,0)-1,MATCH($B114&amp;"/"&amp;Y$1,Data!$1:$1,0)-1)))</f>
        <v/>
      </c>
      <c r="Z114" s="232" t="str">
        <f ca="1">IF(ISERROR(OFFSET(Data!$A$1,MATCH($A114,Data!$CG:$CG,0)-1,MATCH($B114&amp;"/"&amp;Z$1,Data!$1:$1,0)-1))=TRUE,"",IF(OFFSET(Data!$A$1,MATCH($A114,Data!$CG:$CG,0)-1,MATCH($B114&amp;"/"&amp;Z$1,Data!$1:$1,0)-1)=0,"",OFFSET(Data!$A$1,MATCH($A114,Data!$CG:$CG,0)-1,MATCH($B114&amp;"/"&amp;Z$1,Data!$1:$1,0)-1)))</f>
        <v/>
      </c>
      <c r="AA114" s="232" t="str">
        <f ca="1">IF(ISERROR(OFFSET(Data!$A$1,MATCH($A114,Data!$CG:$CG,0)-1,MATCH($B114&amp;"/"&amp;AA$1,Data!$1:$1,0)-1))=TRUE,"",IF(OFFSET(Data!$A$1,MATCH($A114,Data!$CG:$CG,0)-1,MATCH($B114&amp;"/"&amp;AA$1,Data!$1:$1,0)-1)=0,"",OFFSET(Data!$A$1,MATCH($A114,Data!$CG:$CG,0)-1,MATCH($B114&amp;"/"&amp;AA$1,Data!$1:$1,0)-1)))</f>
        <v/>
      </c>
      <c r="AB114" s="232" t="str">
        <f ca="1">IF(ISERROR(OFFSET(Data!$A$1,MATCH($A114,Data!$CG:$CG,0)-1,MATCH($B114&amp;"/"&amp;AB$1,Data!$1:$1,0)-1))=TRUE,"",IF(OFFSET(Data!$A$1,MATCH($A114,Data!$CG:$CG,0)-1,MATCH($B114&amp;"/"&amp;AB$1,Data!$1:$1,0)-1)=0,"",OFFSET(Data!$A$1,MATCH($A114,Data!$CG:$CG,0)-1,MATCH($B114&amp;"/"&amp;AB$1,Data!$1:$1,0)-1)))</f>
        <v/>
      </c>
      <c r="AC114" s="232" t="str">
        <f ca="1">IF(ISERROR(OFFSET(Data!$A$1,MATCH($A114,Data!$CG:$CG,0)-1,MATCH($B114&amp;"/"&amp;AC$1,Data!$1:$1,0)-1))=TRUE,"",IF(OFFSET(Data!$A$1,MATCH($A114,Data!$CG:$CG,0)-1,MATCH($B114&amp;"/"&amp;AC$1,Data!$1:$1,0)-1)=0,"",OFFSET(Data!$A$1,MATCH($A114,Data!$CG:$CG,0)-1,MATCH($B114&amp;"/"&amp;AC$1,Data!$1:$1,0)-1)))</f>
        <v/>
      </c>
    </row>
    <row r="115" spans="1:29" s="227" customFormat="1" x14ac:dyDescent="0.25">
      <c r="A115" s="227" t="s">
        <v>76</v>
      </c>
      <c r="B115" s="227" t="s">
        <v>25</v>
      </c>
      <c r="C115" s="227" t="str">
        <f ca="1">IF(ISERROR(OFFSET(Data!$A$1,MATCH($A115,Data!$CG:$CG,0)-1,MATCH($B115&amp;"/"&amp;C$1,Data!$1:$1,0)-1))=TRUE,"",IF(OFFSET(Data!$A$1,MATCH($A115,Data!$CG:$CG,0)-1,MATCH($B115&amp;"/"&amp;C$1,Data!$1:$1,0)-1)=0,"",OFFSET(Data!$A$1,MATCH($A115,Data!$CG:$CG,0)-1,MATCH($B115&amp;"/"&amp;C$1,Data!$1:$1,0)-1)))</f>
        <v/>
      </c>
      <c r="D115" s="227" t="str">
        <f ca="1">IF(ISERROR(OFFSET(Data!$A$1,MATCH($A115,Data!$CG:$CG,0)-1,MATCH($B115&amp;"/"&amp;D$1,Data!$1:$1,0)-1))=TRUE,"",IF(OFFSET(Data!$A$1,MATCH($A115,Data!$CG:$CG,0)-1,MATCH($B115&amp;"/"&amp;D$1,Data!$1:$1,0)-1)=0,"",OFFSET(Data!$A$1,MATCH($A115,Data!$CG:$CG,0)-1,MATCH($B115&amp;"/"&amp;D$1,Data!$1:$1,0)-1)))</f>
        <v/>
      </c>
      <c r="E115" s="227" t="str">
        <f ca="1">IF(ISERROR(OFFSET(Data!$A$1,MATCH($A115,Data!$CG:$CG,0)-1,MATCH($B115&amp;"/"&amp;E$1,Data!$1:$1,0)-1))=TRUE,"",IF(OFFSET(Data!$A$1,MATCH($A115,Data!$CG:$CG,0)-1,MATCH($B115&amp;"/"&amp;E$1,Data!$1:$1,0)-1)=0,"",OFFSET(Data!$A$1,MATCH($A115,Data!$CG:$CG,0)-1,MATCH($B115&amp;"/"&amp;E$1,Data!$1:$1,0)-1)))</f>
        <v/>
      </c>
      <c r="F115" s="227" t="str">
        <f ca="1">IF(ISERROR(OFFSET(Data!$A$1,MATCH($A115,Data!$CG:$CG,0)-1,MATCH($B115&amp;"/"&amp;F$1,Data!$1:$1,0)-1))=TRUE,"",IF(OFFSET(Data!$A$1,MATCH($A115,Data!$CG:$CG,0)-1,MATCH($B115&amp;"/"&amp;F$1,Data!$1:$1,0)-1)=0,"",OFFSET(Data!$A$1,MATCH($A115,Data!$CG:$CG,0)-1,MATCH($B115&amp;"/"&amp;F$1,Data!$1:$1,0)-1)))</f>
        <v/>
      </c>
      <c r="G115" s="227" t="str">
        <f ca="1">IF(ISERROR(OFFSET(Data!$A$1,MATCH($A115,Data!$CG:$CG,0)-1,MATCH($B115&amp;"/"&amp;G$1,Data!$1:$1,0)-1))=TRUE,"",IF(OFFSET(Data!$A$1,MATCH($A115,Data!$CG:$CG,0)-1,MATCH($B115&amp;"/"&amp;G$1,Data!$1:$1,0)-1)=0,"",OFFSET(Data!$A$1,MATCH($A115,Data!$CG:$CG,0)-1,MATCH($B115&amp;"/"&amp;G$1,Data!$1:$1,0)-1)))</f>
        <v/>
      </c>
      <c r="H115" s="227" t="str">
        <f ca="1">IF(ISERROR(OFFSET(Data!$A$1,MATCH($A115,Data!$CG:$CG,0)-1,MATCH($B115&amp;"/"&amp;H$1,Data!$1:$1,0)-1))=TRUE,"",IF(OFFSET(Data!$A$1,MATCH($A115,Data!$CG:$CG,0)-1,MATCH($B115&amp;"/"&amp;H$1,Data!$1:$1,0)-1)=0,"",OFFSET(Data!$A$1,MATCH($A115,Data!$CG:$CG,0)-1,MATCH($B115&amp;"/"&amp;H$1,Data!$1:$1,0)-1)))</f>
        <v/>
      </c>
      <c r="I115" s="227" t="str">
        <f ca="1">IF(ISERROR(OFFSET(Data!$A$1,MATCH($A115,Data!$CG:$CG,0)-1,MATCH($B115&amp;"/"&amp;I$1,Data!$1:$1,0)-1))=TRUE,"",IF(OFFSET(Data!$A$1,MATCH($A115,Data!$CG:$CG,0)-1,MATCH($B115&amp;"/"&amp;I$1,Data!$1:$1,0)-1)=0,"",OFFSET(Data!$A$1,MATCH($A115,Data!$CG:$CG,0)-1,MATCH($B115&amp;"/"&amp;I$1,Data!$1:$1,0)-1)))</f>
        <v/>
      </c>
      <c r="J115" s="227" t="str">
        <f ca="1">IF(ISERROR(OFFSET(Data!$A$1,MATCH($A115,Data!$CG:$CG,0)-1,MATCH($B115&amp;"/"&amp;J$1,Data!$1:$1,0)-1))=TRUE,"",IF(OFFSET(Data!$A$1,MATCH($A115,Data!$CG:$CG,0)-1,MATCH($B115&amp;"/"&amp;J$1,Data!$1:$1,0)-1)=0,"",OFFSET(Data!$A$1,MATCH($A115,Data!$CG:$CG,0)-1,MATCH($B115&amp;"/"&amp;J$1,Data!$1:$1,0)-1)))</f>
        <v/>
      </c>
      <c r="K115" s="227" t="str">
        <f ca="1">IF(ISERROR(OFFSET(Data!$A$1,MATCH($A115,Data!$CG:$CG,0)-1,MATCH($B115&amp;"/"&amp;K$1,Data!$1:$1,0)-1))=TRUE,"",IF(OFFSET(Data!$A$1,MATCH($A115,Data!$CG:$CG,0)-1,MATCH($B115&amp;"/"&amp;K$1,Data!$1:$1,0)-1)=0,"",OFFSET(Data!$A$1,MATCH($A115,Data!$CG:$CG,0)-1,MATCH($B115&amp;"/"&amp;K$1,Data!$1:$1,0)-1)))</f>
        <v/>
      </c>
      <c r="L115" s="227" t="str">
        <f ca="1">IF(ISERROR(OFFSET(Data!$A$1,MATCH($A115,Data!$CG:$CG,0)-1,MATCH($B115&amp;"/"&amp;L$1,Data!$1:$1,0)-1))=TRUE,"",IF(OFFSET(Data!$A$1,MATCH($A115,Data!$CG:$CG,0)-1,MATCH($B115&amp;"/"&amp;L$1,Data!$1:$1,0)-1)=0,"",OFFSET(Data!$A$1,MATCH($A115,Data!$CG:$CG,0)-1,MATCH($B115&amp;"/"&amp;L$1,Data!$1:$1,0)-1)))</f>
        <v/>
      </c>
      <c r="M115" s="227" t="str">
        <f ca="1">IF(ISERROR(OFFSET(Data!$A$1,MATCH($A115,Data!$CG:$CG,0)-1,MATCH($B115&amp;"/"&amp;M$1,Data!$1:$1,0)-1))=TRUE,"",IF(OFFSET(Data!$A$1,MATCH($A115,Data!$CG:$CG,0)-1,MATCH($B115&amp;"/"&amp;M$1,Data!$1:$1,0)-1)=0,"",OFFSET(Data!$A$1,MATCH($A115,Data!$CG:$CG,0)-1,MATCH($B115&amp;"/"&amp;M$1,Data!$1:$1,0)-1)))</f>
        <v/>
      </c>
      <c r="N115" s="227" t="str">
        <f ca="1">IF(ISERROR(OFFSET(Data!$A$1,MATCH($A115,Data!$CG:$CG,0)-1,MATCH($B115&amp;"/"&amp;N$1,Data!$1:$1,0)-1))=TRUE,"",IF(OFFSET(Data!$A$1,MATCH($A115,Data!$CG:$CG,0)-1,MATCH($B115&amp;"/"&amp;N$1,Data!$1:$1,0)-1)=0,"",OFFSET(Data!$A$1,MATCH($A115,Data!$CG:$CG,0)-1,MATCH($B115&amp;"/"&amp;N$1,Data!$1:$1,0)-1)))</f>
        <v/>
      </c>
      <c r="O115" s="227" t="str">
        <f ca="1">IF(ISERROR(OFFSET(Data!$A$1,MATCH($A115,Data!$CG:$CG,0)-1,MATCH($B115&amp;"/"&amp;O$1,Data!$1:$1,0)-1))=TRUE,"",IF(OFFSET(Data!$A$1,MATCH($A115,Data!$CG:$CG,0)-1,MATCH($B115&amp;"/"&amp;O$1,Data!$1:$1,0)-1)=0,"",OFFSET(Data!$A$1,MATCH($A115,Data!$CG:$CG,0)-1,MATCH($B115&amp;"/"&amp;O$1,Data!$1:$1,0)-1)))</f>
        <v/>
      </c>
      <c r="P115" s="227" t="str">
        <f ca="1">IF(ISERROR(OFFSET(Data!$A$1,MATCH($A115,Data!$CG:$CG,0)-1,MATCH($B115&amp;"/"&amp;P$1,Data!$1:$1,0)-1))=TRUE,"",IF(OFFSET(Data!$A$1,MATCH($A115,Data!$CG:$CG,0)-1,MATCH($B115&amp;"/"&amp;P$1,Data!$1:$1,0)-1)=0,"",OFFSET(Data!$A$1,MATCH($A115,Data!$CG:$CG,0)-1,MATCH($B115&amp;"/"&amp;P$1,Data!$1:$1,0)-1)))</f>
        <v/>
      </c>
      <c r="Q115" s="227" t="str">
        <f ca="1">IF(ISERROR(OFFSET(Data!$A$1,MATCH($A115,Data!$CG:$CG,0)-1,MATCH($B115&amp;"/"&amp;Q$1,Data!$1:$1,0)-1))=TRUE,"",IF(OFFSET(Data!$A$1,MATCH($A115,Data!$CG:$CG,0)-1,MATCH($B115&amp;"/"&amp;Q$1,Data!$1:$1,0)-1)=0,"",OFFSET(Data!$A$1,MATCH($A115,Data!$CG:$CG,0)-1,MATCH($B115&amp;"/"&amp;Q$1,Data!$1:$1,0)-1)))</f>
        <v/>
      </c>
      <c r="R115" s="227" t="str">
        <f ca="1">IF(ISERROR(OFFSET(Data!$A$1,MATCH($A115,Data!$CG:$CG,0)-1,MATCH($B115&amp;"/"&amp;R$1,Data!$1:$1,0)-1))=TRUE,"",IF(OFFSET(Data!$A$1,MATCH($A115,Data!$CG:$CG,0)-1,MATCH($B115&amp;"/"&amp;R$1,Data!$1:$1,0)-1)=0,"",OFFSET(Data!$A$1,MATCH($A115,Data!$CG:$CG,0)-1,MATCH($B115&amp;"/"&amp;R$1,Data!$1:$1,0)-1)))</f>
        <v/>
      </c>
      <c r="S115" s="227" t="str">
        <f ca="1">IF(ISERROR(OFFSET(Data!$A$1,MATCH($A115,Data!$CG:$CG,0)-1,MATCH($B115&amp;"/"&amp;S$1,Data!$1:$1,0)-1))=TRUE,"",IF(OFFSET(Data!$A$1,MATCH($A115,Data!$CG:$CG,0)-1,MATCH($B115&amp;"/"&amp;S$1,Data!$1:$1,0)-1)=0,"",OFFSET(Data!$A$1,MATCH($A115,Data!$CG:$CG,0)-1,MATCH($B115&amp;"/"&amp;S$1,Data!$1:$1,0)-1)))</f>
        <v/>
      </c>
      <c r="T115" s="227" t="str">
        <f ca="1">IF(ISERROR(OFFSET(Data!$A$1,MATCH($A115,Data!$CG:$CG,0)-1,MATCH($B115&amp;"/"&amp;T$1,Data!$1:$1,0)-1))=TRUE,"",IF(OFFSET(Data!$A$1,MATCH($A115,Data!$CG:$CG,0)-1,MATCH($B115&amp;"/"&amp;T$1,Data!$1:$1,0)-1)=0,"",OFFSET(Data!$A$1,MATCH($A115,Data!$CG:$CG,0)-1,MATCH($B115&amp;"/"&amp;T$1,Data!$1:$1,0)-1)))</f>
        <v/>
      </c>
      <c r="U115" s="231" t="str">
        <f ca="1">IF(ISERROR(OFFSET(Data!$A$1,MATCH($A115,Data!$CG:$CG,0)-1,MATCH($B115&amp;"/"&amp;U$1,Data!$1:$1,0)-1))=TRUE,"",IF(OFFSET(Data!$A$1,MATCH($A115,Data!$CG:$CG,0)-1,MATCH($B115&amp;"/"&amp;U$1,Data!$1:$1,0)-1)=0,"",OFFSET(Data!$A$1,MATCH($A115,Data!$CG:$CG,0)-1,MATCH($B115&amp;"/"&amp;U$1,Data!$1:$1,0)-1)))</f>
        <v/>
      </c>
      <c r="V115" s="227" t="str">
        <f ca="1">IF(ISERROR(OFFSET(Data!$A$1,MATCH($A115,Data!$CG:$CG,0)-1,MATCH($B115&amp;"/"&amp;V$1,Data!$1:$1,0)-1))=TRUE,"",IF(OFFSET(Data!$A$1,MATCH($A115,Data!$CG:$CG,0)-1,MATCH($B115&amp;"/"&amp;V$1,Data!$1:$1,0)-1)=0,"",OFFSET(Data!$A$1,MATCH($A115,Data!$CG:$CG,0)-1,MATCH($B115&amp;"/"&amp;V$1,Data!$1:$1,0)-1)))</f>
        <v/>
      </c>
      <c r="W115" s="232" t="str">
        <f ca="1">IF(ISERROR(OFFSET(Data!$A$1,MATCH($A115,Data!$CG:$CG,0)-1,MATCH($B115&amp;"/"&amp;W$1,Data!$1:$1,0)-1))=TRUE,"",IF(OFFSET(Data!$A$1,MATCH($A115,Data!$CG:$CG,0)-1,MATCH($B115&amp;"/"&amp;W$1,Data!$1:$1,0)-1)=0,"",OFFSET(Data!$A$1,MATCH($A115,Data!$CG:$CG,0)-1,MATCH($B115&amp;"/"&amp;W$1,Data!$1:$1,0)-1)))</f>
        <v/>
      </c>
      <c r="X115" s="232" t="str">
        <f ca="1">IF(ISERROR(OFFSET(Data!$A$1,MATCH($A115,Data!$CG:$CG,0)-1,MATCH($B115&amp;"/"&amp;X$1,Data!$1:$1,0)-1))=TRUE,"",IF(OFFSET(Data!$A$1,MATCH($A115,Data!$CG:$CG,0)-1,MATCH($B115&amp;"/"&amp;X$1,Data!$1:$1,0)-1)=0,"",OFFSET(Data!$A$1,MATCH($A115,Data!$CG:$CG,0)-1,MATCH($B115&amp;"/"&amp;X$1,Data!$1:$1,0)-1)))</f>
        <v/>
      </c>
      <c r="Y115" s="232" t="str">
        <f ca="1">IF(ISERROR(OFFSET(Data!$A$1,MATCH($A115,Data!$CG:$CG,0)-1,MATCH($B115&amp;"/"&amp;Y$1,Data!$1:$1,0)-1))=TRUE,"",IF(OFFSET(Data!$A$1,MATCH($A115,Data!$CG:$CG,0)-1,MATCH($B115&amp;"/"&amp;Y$1,Data!$1:$1,0)-1)=0,"",OFFSET(Data!$A$1,MATCH($A115,Data!$CG:$CG,0)-1,MATCH($B115&amp;"/"&amp;Y$1,Data!$1:$1,0)-1)))</f>
        <v/>
      </c>
      <c r="Z115" s="232" t="str">
        <f ca="1">IF(ISERROR(OFFSET(Data!$A$1,MATCH($A115,Data!$CG:$CG,0)-1,MATCH($B115&amp;"/"&amp;Z$1,Data!$1:$1,0)-1))=TRUE,"",IF(OFFSET(Data!$A$1,MATCH($A115,Data!$CG:$CG,0)-1,MATCH($B115&amp;"/"&amp;Z$1,Data!$1:$1,0)-1)=0,"",OFFSET(Data!$A$1,MATCH($A115,Data!$CG:$CG,0)-1,MATCH($B115&amp;"/"&amp;Z$1,Data!$1:$1,0)-1)))</f>
        <v/>
      </c>
      <c r="AA115" s="232" t="str">
        <f ca="1">IF(ISERROR(OFFSET(Data!$A$1,MATCH($A115,Data!$CG:$CG,0)-1,MATCH($B115&amp;"/"&amp;AA$1,Data!$1:$1,0)-1))=TRUE,"",IF(OFFSET(Data!$A$1,MATCH($A115,Data!$CG:$CG,0)-1,MATCH($B115&amp;"/"&amp;AA$1,Data!$1:$1,0)-1)=0,"",OFFSET(Data!$A$1,MATCH($A115,Data!$CG:$CG,0)-1,MATCH($B115&amp;"/"&amp;AA$1,Data!$1:$1,0)-1)))</f>
        <v/>
      </c>
      <c r="AB115" s="232" t="str">
        <f ca="1">IF(ISERROR(OFFSET(Data!$A$1,MATCH($A115,Data!$CG:$CG,0)-1,MATCH($B115&amp;"/"&amp;AB$1,Data!$1:$1,0)-1))=TRUE,"",IF(OFFSET(Data!$A$1,MATCH($A115,Data!$CG:$CG,0)-1,MATCH($B115&amp;"/"&amp;AB$1,Data!$1:$1,0)-1)=0,"",OFFSET(Data!$A$1,MATCH($A115,Data!$CG:$CG,0)-1,MATCH($B115&amp;"/"&amp;AB$1,Data!$1:$1,0)-1)))</f>
        <v/>
      </c>
      <c r="AC115" s="232" t="str">
        <f ca="1">IF(ISERROR(OFFSET(Data!$A$1,MATCH($A115,Data!$CG:$CG,0)-1,MATCH($B115&amp;"/"&amp;AC$1,Data!$1:$1,0)-1))=TRUE,"",IF(OFFSET(Data!$A$1,MATCH($A115,Data!$CG:$CG,0)-1,MATCH($B115&amp;"/"&amp;AC$1,Data!$1:$1,0)-1)=0,"",OFFSET(Data!$A$1,MATCH($A115,Data!$CG:$CG,0)-1,MATCH($B115&amp;"/"&amp;AC$1,Data!$1:$1,0)-1)))</f>
        <v/>
      </c>
    </row>
    <row r="116" spans="1:29" s="227" customFormat="1" x14ac:dyDescent="0.25">
      <c r="A116" s="227" t="s">
        <v>186</v>
      </c>
      <c r="B116" s="227" t="s">
        <v>25</v>
      </c>
      <c r="C116" s="227" t="str">
        <f ca="1">IF(ISERROR(OFFSET(Data!$A$1,MATCH($A116,Data!$CG:$CG,0)-1,MATCH($B116&amp;"/"&amp;C$1,Data!$1:$1,0)-1))=TRUE,"",IF(OFFSET(Data!$A$1,MATCH($A116,Data!$CG:$CG,0)-1,MATCH($B116&amp;"/"&amp;C$1,Data!$1:$1,0)-1)=0,"",OFFSET(Data!$A$1,MATCH($A116,Data!$CG:$CG,0)-1,MATCH($B116&amp;"/"&amp;C$1,Data!$1:$1,0)-1)))</f>
        <v/>
      </c>
      <c r="D116" s="227" t="str">
        <f ca="1">IF(ISERROR(OFFSET(Data!$A$1,MATCH($A116,Data!$CG:$CG,0)-1,MATCH($B116&amp;"/"&amp;D$1,Data!$1:$1,0)-1))=TRUE,"",IF(OFFSET(Data!$A$1,MATCH($A116,Data!$CG:$CG,0)-1,MATCH($B116&amp;"/"&amp;D$1,Data!$1:$1,0)-1)=0,"",OFFSET(Data!$A$1,MATCH($A116,Data!$CG:$CG,0)-1,MATCH($B116&amp;"/"&amp;D$1,Data!$1:$1,0)-1)))</f>
        <v/>
      </c>
      <c r="E116" s="227" t="str">
        <f ca="1">IF(ISERROR(OFFSET(Data!$A$1,MATCH($A116,Data!$CG:$CG,0)-1,MATCH($B116&amp;"/"&amp;E$1,Data!$1:$1,0)-1))=TRUE,"",IF(OFFSET(Data!$A$1,MATCH($A116,Data!$CG:$CG,0)-1,MATCH($B116&amp;"/"&amp;E$1,Data!$1:$1,0)-1)=0,"",OFFSET(Data!$A$1,MATCH($A116,Data!$CG:$CG,0)-1,MATCH($B116&amp;"/"&amp;E$1,Data!$1:$1,0)-1)))</f>
        <v/>
      </c>
      <c r="F116" s="227" t="str">
        <f ca="1">IF(ISERROR(OFFSET(Data!$A$1,MATCH($A116,Data!$CG:$CG,0)-1,MATCH($B116&amp;"/"&amp;F$1,Data!$1:$1,0)-1))=TRUE,"",IF(OFFSET(Data!$A$1,MATCH($A116,Data!$CG:$CG,0)-1,MATCH($B116&amp;"/"&amp;F$1,Data!$1:$1,0)-1)=0,"",OFFSET(Data!$A$1,MATCH($A116,Data!$CG:$CG,0)-1,MATCH($B116&amp;"/"&amp;F$1,Data!$1:$1,0)-1)))</f>
        <v/>
      </c>
      <c r="G116" s="227" t="str">
        <f ca="1">IF(ISERROR(OFFSET(Data!$A$1,MATCH($A116,Data!$CG:$CG,0)-1,MATCH($B116&amp;"/"&amp;G$1,Data!$1:$1,0)-1))=TRUE,"",IF(OFFSET(Data!$A$1,MATCH($A116,Data!$CG:$CG,0)-1,MATCH($B116&amp;"/"&amp;G$1,Data!$1:$1,0)-1)=0,"",OFFSET(Data!$A$1,MATCH($A116,Data!$CG:$CG,0)-1,MATCH($B116&amp;"/"&amp;G$1,Data!$1:$1,0)-1)))</f>
        <v/>
      </c>
      <c r="H116" s="227" t="str">
        <f ca="1">IF(ISERROR(OFFSET(Data!$A$1,MATCH($A116,Data!$CG:$CG,0)-1,MATCH($B116&amp;"/"&amp;H$1,Data!$1:$1,0)-1))=TRUE,"",IF(OFFSET(Data!$A$1,MATCH($A116,Data!$CG:$CG,0)-1,MATCH($B116&amp;"/"&amp;H$1,Data!$1:$1,0)-1)=0,"",OFFSET(Data!$A$1,MATCH($A116,Data!$CG:$CG,0)-1,MATCH($B116&amp;"/"&amp;H$1,Data!$1:$1,0)-1)))</f>
        <v/>
      </c>
      <c r="I116" s="227" t="str">
        <f ca="1">IF(ISERROR(OFFSET(Data!$A$1,MATCH($A116,Data!$CG:$CG,0)-1,MATCH($B116&amp;"/"&amp;I$1,Data!$1:$1,0)-1))=TRUE,"",IF(OFFSET(Data!$A$1,MATCH($A116,Data!$CG:$CG,0)-1,MATCH($B116&amp;"/"&amp;I$1,Data!$1:$1,0)-1)=0,"",OFFSET(Data!$A$1,MATCH($A116,Data!$CG:$CG,0)-1,MATCH($B116&amp;"/"&amp;I$1,Data!$1:$1,0)-1)))</f>
        <v/>
      </c>
      <c r="J116" s="227" t="str">
        <f ca="1">IF(ISERROR(OFFSET(Data!$A$1,MATCH($A116,Data!$CG:$CG,0)-1,MATCH($B116&amp;"/"&amp;J$1,Data!$1:$1,0)-1))=TRUE,"",IF(OFFSET(Data!$A$1,MATCH($A116,Data!$CG:$CG,0)-1,MATCH($B116&amp;"/"&amp;J$1,Data!$1:$1,0)-1)=0,"",OFFSET(Data!$A$1,MATCH($A116,Data!$CG:$CG,0)-1,MATCH($B116&amp;"/"&amp;J$1,Data!$1:$1,0)-1)))</f>
        <v/>
      </c>
      <c r="K116" s="227" t="str">
        <f ca="1">IF(ISERROR(OFFSET(Data!$A$1,MATCH($A116,Data!$CG:$CG,0)-1,MATCH($B116&amp;"/"&amp;K$1,Data!$1:$1,0)-1))=TRUE,"",IF(OFFSET(Data!$A$1,MATCH($A116,Data!$CG:$CG,0)-1,MATCH($B116&amp;"/"&amp;K$1,Data!$1:$1,0)-1)=0,"",OFFSET(Data!$A$1,MATCH($A116,Data!$CG:$CG,0)-1,MATCH($B116&amp;"/"&amp;K$1,Data!$1:$1,0)-1)))</f>
        <v/>
      </c>
      <c r="L116" s="227" t="str">
        <f ca="1">IF(ISERROR(OFFSET(Data!$A$1,MATCH($A116,Data!$CG:$CG,0)-1,MATCH($B116&amp;"/"&amp;L$1,Data!$1:$1,0)-1))=TRUE,"",IF(OFFSET(Data!$A$1,MATCH($A116,Data!$CG:$CG,0)-1,MATCH($B116&amp;"/"&amp;L$1,Data!$1:$1,0)-1)=0,"",OFFSET(Data!$A$1,MATCH($A116,Data!$CG:$CG,0)-1,MATCH($B116&amp;"/"&amp;L$1,Data!$1:$1,0)-1)))</f>
        <v/>
      </c>
      <c r="M116" s="227" t="str">
        <f ca="1">IF(ISERROR(OFFSET(Data!$A$1,MATCH($A116,Data!$CG:$CG,0)-1,MATCH($B116&amp;"/"&amp;M$1,Data!$1:$1,0)-1))=TRUE,"",IF(OFFSET(Data!$A$1,MATCH($A116,Data!$CG:$CG,0)-1,MATCH($B116&amp;"/"&amp;M$1,Data!$1:$1,0)-1)=0,"",OFFSET(Data!$A$1,MATCH($A116,Data!$CG:$CG,0)-1,MATCH($B116&amp;"/"&amp;M$1,Data!$1:$1,0)-1)))</f>
        <v/>
      </c>
      <c r="N116" s="227" t="str">
        <f ca="1">IF(ISERROR(OFFSET(Data!$A$1,MATCH($A116,Data!$CG:$CG,0)-1,MATCH($B116&amp;"/"&amp;N$1,Data!$1:$1,0)-1))=TRUE,"",IF(OFFSET(Data!$A$1,MATCH($A116,Data!$CG:$CG,0)-1,MATCH($B116&amp;"/"&amp;N$1,Data!$1:$1,0)-1)=0,"",OFFSET(Data!$A$1,MATCH($A116,Data!$CG:$CG,0)-1,MATCH($B116&amp;"/"&amp;N$1,Data!$1:$1,0)-1)))</f>
        <v/>
      </c>
      <c r="O116" s="227" t="str">
        <f ca="1">IF(ISERROR(OFFSET(Data!$A$1,MATCH($A116,Data!$CG:$CG,0)-1,MATCH($B116&amp;"/"&amp;O$1,Data!$1:$1,0)-1))=TRUE,"",IF(OFFSET(Data!$A$1,MATCH($A116,Data!$CG:$CG,0)-1,MATCH($B116&amp;"/"&amp;O$1,Data!$1:$1,0)-1)=0,"",OFFSET(Data!$A$1,MATCH($A116,Data!$CG:$CG,0)-1,MATCH($B116&amp;"/"&amp;O$1,Data!$1:$1,0)-1)))</f>
        <v/>
      </c>
      <c r="P116" s="227" t="str">
        <f ca="1">IF(ISERROR(OFFSET(Data!$A$1,MATCH($A116,Data!$CG:$CG,0)-1,MATCH($B116&amp;"/"&amp;P$1,Data!$1:$1,0)-1))=TRUE,"",IF(OFFSET(Data!$A$1,MATCH($A116,Data!$CG:$CG,0)-1,MATCH($B116&amp;"/"&amp;P$1,Data!$1:$1,0)-1)=0,"",OFFSET(Data!$A$1,MATCH($A116,Data!$CG:$CG,0)-1,MATCH($B116&amp;"/"&amp;P$1,Data!$1:$1,0)-1)))</f>
        <v/>
      </c>
      <c r="Q116" s="227" t="str">
        <f ca="1">IF(ISERROR(OFFSET(Data!$A$1,MATCH($A116,Data!$CG:$CG,0)-1,MATCH($B116&amp;"/"&amp;Q$1,Data!$1:$1,0)-1))=TRUE,"",IF(OFFSET(Data!$A$1,MATCH($A116,Data!$CG:$CG,0)-1,MATCH($B116&amp;"/"&amp;Q$1,Data!$1:$1,0)-1)=0,"",OFFSET(Data!$A$1,MATCH($A116,Data!$CG:$CG,0)-1,MATCH($B116&amp;"/"&amp;Q$1,Data!$1:$1,0)-1)))</f>
        <v/>
      </c>
      <c r="R116" s="227" t="str">
        <f ca="1">IF(ISERROR(OFFSET(Data!$A$1,MATCH($A116,Data!$CG:$CG,0)-1,MATCH($B116&amp;"/"&amp;R$1,Data!$1:$1,0)-1))=TRUE,"",IF(OFFSET(Data!$A$1,MATCH($A116,Data!$CG:$CG,0)-1,MATCH($B116&amp;"/"&amp;R$1,Data!$1:$1,0)-1)=0,"",OFFSET(Data!$A$1,MATCH($A116,Data!$CG:$CG,0)-1,MATCH($B116&amp;"/"&amp;R$1,Data!$1:$1,0)-1)))</f>
        <v/>
      </c>
      <c r="S116" s="227" t="str">
        <f ca="1">IF(ISERROR(OFFSET(Data!$A$1,MATCH($A116,Data!$CG:$CG,0)-1,MATCH($B116&amp;"/"&amp;S$1,Data!$1:$1,0)-1))=TRUE,"",IF(OFFSET(Data!$A$1,MATCH($A116,Data!$CG:$CG,0)-1,MATCH($B116&amp;"/"&amp;S$1,Data!$1:$1,0)-1)=0,"",OFFSET(Data!$A$1,MATCH($A116,Data!$CG:$CG,0)-1,MATCH($B116&amp;"/"&amp;S$1,Data!$1:$1,0)-1)))</f>
        <v/>
      </c>
      <c r="T116" s="227" t="str">
        <f ca="1">IF(ISERROR(OFFSET(Data!$A$1,MATCH($A116,Data!$CG:$CG,0)-1,MATCH($B116&amp;"/"&amp;T$1,Data!$1:$1,0)-1))=TRUE,"",IF(OFFSET(Data!$A$1,MATCH($A116,Data!$CG:$CG,0)-1,MATCH($B116&amp;"/"&amp;T$1,Data!$1:$1,0)-1)=0,"",OFFSET(Data!$A$1,MATCH($A116,Data!$CG:$CG,0)-1,MATCH($B116&amp;"/"&amp;T$1,Data!$1:$1,0)-1)))</f>
        <v/>
      </c>
      <c r="U116" s="231" t="str">
        <f ca="1">IF(ISERROR(OFFSET(Data!$A$1,MATCH($A116,Data!$CG:$CG,0)-1,MATCH($B116&amp;"/"&amp;U$1,Data!$1:$1,0)-1))=TRUE,"",IF(OFFSET(Data!$A$1,MATCH($A116,Data!$CG:$CG,0)-1,MATCH($B116&amp;"/"&amp;U$1,Data!$1:$1,0)-1)=0,"",OFFSET(Data!$A$1,MATCH($A116,Data!$CG:$CG,0)-1,MATCH($B116&amp;"/"&amp;U$1,Data!$1:$1,0)-1)))</f>
        <v/>
      </c>
      <c r="V116" s="227" t="str">
        <f ca="1">IF(ISERROR(OFFSET(Data!$A$1,MATCH($A116,Data!$CG:$CG,0)-1,MATCH($B116&amp;"/"&amp;V$1,Data!$1:$1,0)-1))=TRUE,"",IF(OFFSET(Data!$A$1,MATCH($A116,Data!$CG:$CG,0)-1,MATCH($B116&amp;"/"&amp;V$1,Data!$1:$1,0)-1)=0,"",OFFSET(Data!$A$1,MATCH($A116,Data!$CG:$CG,0)-1,MATCH($B116&amp;"/"&amp;V$1,Data!$1:$1,0)-1)))</f>
        <v/>
      </c>
      <c r="W116" s="232" t="str">
        <f ca="1">IF(ISERROR(OFFSET(Data!$A$1,MATCH($A116,Data!$CG:$CG,0)-1,MATCH($B116&amp;"/"&amp;W$1,Data!$1:$1,0)-1))=TRUE,"",IF(OFFSET(Data!$A$1,MATCH($A116,Data!$CG:$CG,0)-1,MATCH($B116&amp;"/"&amp;W$1,Data!$1:$1,0)-1)=0,"",OFFSET(Data!$A$1,MATCH($A116,Data!$CG:$CG,0)-1,MATCH($B116&amp;"/"&amp;W$1,Data!$1:$1,0)-1)))</f>
        <v/>
      </c>
      <c r="X116" s="232" t="str">
        <f ca="1">IF(ISERROR(OFFSET(Data!$A$1,MATCH($A116,Data!$CG:$CG,0)-1,MATCH($B116&amp;"/"&amp;X$1,Data!$1:$1,0)-1))=TRUE,"",IF(OFFSET(Data!$A$1,MATCH($A116,Data!$CG:$CG,0)-1,MATCH($B116&amp;"/"&amp;X$1,Data!$1:$1,0)-1)=0,"",OFFSET(Data!$A$1,MATCH($A116,Data!$CG:$CG,0)-1,MATCH($B116&amp;"/"&amp;X$1,Data!$1:$1,0)-1)))</f>
        <v/>
      </c>
      <c r="Y116" s="232" t="str">
        <f ca="1">IF(ISERROR(OFFSET(Data!$A$1,MATCH($A116,Data!$CG:$CG,0)-1,MATCH($B116&amp;"/"&amp;Y$1,Data!$1:$1,0)-1))=TRUE,"",IF(OFFSET(Data!$A$1,MATCH($A116,Data!$CG:$CG,0)-1,MATCH($B116&amp;"/"&amp;Y$1,Data!$1:$1,0)-1)=0,"",OFFSET(Data!$A$1,MATCH($A116,Data!$CG:$CG,0)-1,MATCH($B116&amp;"/"&amp;Y$1,Data!$1:$1,0)-1)))</f>
        <v/>
      </c>
      <c r="Z116" s="232" t="str">
        <f ca="1">IF(ISERROR(OFFSET(Data!$A$1,MATCH($A116,Data!$CG:$CG,0)-1,MATCH($B116&amp;"/"&amp;Z$1,Data!$1:$1,0)-1))=TRUE,"",IF(OFFSET(Data!$A$1,MATCH($A116,Data!$CG:$CG,0)-1,MATCH($B116&amp;"/"&amp;Z$1,Data!$1:$1,0)-1)=0,"",OFFSET(Data!$A$1,MATCH($A116,Data!$CG:$CG,0)-1,MATCH($B116&amp;"/"&amp;Z$1,Data!$1:$1,0)-1)))</f>
        <v/>
      </c>
      <c r="AA116" s="232" t="str">
        <f ca="1">IF(ISERROR(OFFSET(Data!$A$1,MATCH($A116,Data!$CG:$CG,0)-1,MATCH($B116&amp;"/"&amp;AA$1,Data!$1:$1,0)-1))=TRUE,"",IF(OFFSET(Data!$A$1,MATCH($A116,Data!$CG:$CG,0)-1,MATCH($B116&amp;"/"&amp;AA$1,Data!$1:$1,0)-1)=0,"",OFFSET(Data!$A$1,MATCH($A116,Data!$CG:$CG,0)-1,MATCH($B116&amp;"/"&amp;AA$1,Data!$1:$1,0)-1)))</f>
        <v/>
      </c>
      <c r="AB116" s="232" t="str">
        <f ca="1">IF(ISERROR(OFFSET(Data!$A$1,MATCH($A116,Data!$CG:$CG,0)-1,MATCH($B116&amp;"/"&amp;AB$1,Data!$1:$1,0)-1))=TRUE,"",IF(OFFSET(Data!$A$1,MATCH($A116,Data!$CG:$CG,0)-1,MATCH($B116&amp;"/"&amp;AB$1,Data!$1:$1,0)-1)=0,"",OFFSET(Data!$A$1,MATCH($A116,Data!$CG:$CG,0)-1,MATCH($B116&amp;"/"&amp;AB$1,Data!$1:$1,0)-1)))</f>
        <v/>
      </c>
      <c r="AC116" s="232" t="str">
        <f ca="1">IF(ISERROR(OFFSET(Data!$A$1,MATCH($A116,Data!$CG:$CG,0)-1,MATCH($B116&amp;"/"&amp;AC$1,Data!$1:$1,0)-1))=TRUE,"",IF(OFFSET(Data!$A$1,MATCH($A116,Data!$CG:$CG,0)-1,MATCH($B116&amp;"/"&amp;AC$1,Data!$1:$1,0)-1)=0,"",OFFSET(Data!$A$1,MATCH($A116,Data!$CG:$CG,0)-1,MATCH($B116&amp;"/"&amp;AC$1,Data!$1:$1,0)-1)))</f>
        <v/>
      </c>
    </row>
    <row r="117" spans="1:29" s="227" customFormat="1" x14ac:dyDescent="0.25">
      <c r="A117" s="227" t="s">
        <v>68</v>
      </c>
      <c r="B117" s="227" t="s">
        <v>25</v>
      </c>
      <c r="C117" s="227" t="str">
        <f ca="1">IF(ISERROR(OFFSET(Data!$A$1,MATCH($A117,Data!$CG:$CG,0)-1,MATCH($B117&amp;"/"&amp;C$1,Data!$1:$1,0)-1))=TRUE,"",IF(OFFSET(Data!$A$1,MATCH($A117,Data!$CG:$CG,0)-1,MATCH($B117&amp;"/"&amp;C$1,Data!$1:$1,0)-1)=0,"",OFFSET(Data!$A$1,MATCH($A117,Data!$CG:$CG,0)-1,MATCH($B117&amp;"/"&amp;C$1,Data!$1:$1,0)-1)))</f>
        <v/>
      </c>
      <c r="D117" s="227" t="str">
        <f ca="1">IF(ISERROR(OFFSET(Data!$A$1,MATCH($A117,Data!$CG:$CG,0)-1,MATCH($B117&amp;"/"&amp;D$1,Data!$1:$1,0)-1))=TRUE,"",IF(OFFSET(Data!$A$1,MATCH($A117,Data!$CG:$CG,0)-1,MATCH($B117&amp;"/"&amp;D$1,Data!$1:$1,0)-1)=0,"",OFFSET(Data!$A$1,MATCH($A117,Data!$CG:$CG,0)-1,MATCH($B117&amp;"/"&amp;D$1,Data!$1:$1,0)-1)))</f>
        <v/>
      </c>
      <c r="E117" s="227" t="str">
        <f ca="1">IF(ISERROR(OFFSET(Data!$A$1,MATCH($A117,Data!$CG:$CG,0)-1,MATCH($B117&amp;"/"&amp;E$1,Data!$1:$1,0)-1))=TRUE,"",IF(OFFSET(Data!$A$1,MATCH($A117,Data!$CG:$CG,0)-1,MATCH($B117&amp;"/"&amp;E$1,Data!$1:$1,0)-1)=0,"",OFFSET(Data!$A$1,MATCH($A117,Data!$CG:$CG,0)-1,MATCH($B117&amp;"/"&amp;E$1,Data!$1:$1,0)-1)))</f>
        <v/>
      </c>
      <c r="F117" s="227" t="str">
        <f ca="1">IF(ISERROR(OFFSET(Data!$A$1,MATCH($A117,Data!$CG:$CG,0)-1,MATCH($B117&amp;"/"&amp;F$1,Data!$1:$1,0)-1))=TRUE,"",IF(OFFSET(Data!$A$1,MATCH($A117,Data!$CG:$CG,0)-1,MATCH($B117&amp;"/"&amp;F$1,Data!$1:$1,0)-1)=0,"",OFFSET(Data!$A$1,MATCH($A117,Data!$CG:$CG,0)-1,MATCH($B117&amp;"/"&amp;F$1,Data!$1:$1,0)-1)))</f>
        <v/>
      </c>
      <c r="G117" s="227" t="str">
        <f ca="1">IF(ISERROR(OFFSET(Data!$A$1,MATCH($A117,Data!$CG:$CG,0)-1,MATCH($B117&amp;"/"&amp;G$1,Data!$1:$1,0)-1))=TRUE,"",IF(OFFSET(Data!$A$1,MATCH($A117,Data!$CG:$CG,0)-1,MATCH($B117&amp;"/"&amp;G$1,Data!$1:$1,0)-1)=0,"",OFFSET(Data!$A$1,MATCH($A117,Data!$CG:$CG,0)-1,MATCH($B117&amp;"/"&amp;G$1,Data!$1:$1,0)-1)))</f>
        <v/>
      </c>
      <c r="H117" s="227" t="str">
        <f ca="1">IF(ISERROR(OFFSET(Data!$A$1,MATCH($A117,Data!$CG:$CG,0)-1,MATCH($B117&amp;"/"&amp;H$1,Data!$1:$1,0)-1))=TRUE,"",IF(OFFSET(Data!$A$1,MATCH($A117,Data!$CG:$CG,0)-1,MATCH($B117&amp;"/"&amp;H$1,Data!$1:$1,0)-1)=0,"",OFFSET(Data!$A$1,MATCH($A117,Data!$CG:$CG,0)-1,MATCH($B117&amp;"/"&amp;H$1,Data!$1:$1,0)-1)))</f>
        <v/>
      </c>
      <c r="I117" s="227" t="str">
        <f ca="1">IF(ISERROR(OFFSET(Data!$A$1,MATCH($A117,Data!$CG:$CG,0)-1,MATCH($B117&amp;"/"&amp;I$1,Data!$1:$1,0)-1))=TRUE,"",IF(OFFSET(Data!$A$1,MATCH($A117,Data!$CG:$CG,0)-1,MATCH($B117&amp;"/"&amp;I$1,Data!$1:$1,0)-1)=0,"",OFFSET(Data!$A$1,MATCH($A117,Data!$CG:$CG,0)-1,MATCH($B117&amp;"/"&amp;I$1,Data!$1:$1,0)-1)))</f>
        <v/>
      </c>
      <c r="J117" s="227" t="str">
        <f ca="1">IF(ISERROR(OFFSET(Data!$A$1,MATCH($A117,Data!$CG:$CG,0)-1,MATCH($B117&amp;"/"&amp;J$1,Data!$1:$1,0)-1))=TRUE,"",IF(OFFSET(Data!$A$1,MATCH($A117,Data!$CG:$CG,0)-1,MATCH($B117&amp;"/"&amp;J$1,Data!$1:$1,0)-1)=0,"",OFFSET(Data!$A$1,MATCH($A117,Data!$CG:$CG,0)-1,MATCH($B117&amp;"/"&amp;J$1,Data!$1:$1,0)-1)))</f>
        <v/>
      </c>
      <c r="K117" s="227" t="str">
        <f ca="1">IF(ISERROR(OFFSET(Data!$A$1,MATCH($A117,Data!$CG:$CG,0)-1,MATCH($B117&amp;"/"&amp;K$1,Data!$1:$1,0)-1))=TRUE,"",IF(OFFSET(Data!$A$1,MATCH($A117,Data!$CG:$CG,0)-1,MATCH($B117&amp;"/"&amp;K$1,Data!$1:$1,0)-1)=0,"",OFFSET(Data!$A$1,MATCH($A117,Data!$CG:$CG,0)-1,MATCH($B117&amp;"/"&amp;K$1,Data!$1:$1,0)-1)))</f>
        <v/>
      </c>
      <c r="L117" s="227" t="str">
        <f ca="1">IF(ISERROR(OFFSET(Data!$A$1,MATCH($A117,Data!$CG:$CG,0)-1,MATCH($B117&amp;"/"&amp;L$1,Data!$1:$1,0)-1))=TRUE,"",IF(OFFSET(Data!$A$1,MATCH($A117,Data!$CG:$CG,0)-1,MATCH($B117&amp;"/"&amp;L$1,Data!$1:$1,0)-1)=0,"",OFFSET(Data!$A$1,MATCH($A117,Data!$CG:$CG,0)-1,MATCH($B117&amp;"/"&amp;L$1,Data!$1:$1,0)-1)))</f>
        <v/>
      </c>
      <c r="M117" s="227" t="str">
        <f ca="1">IF(ISERROR(OFFSET(Data!$A$1,MATCH($A117,Data!$CG:$CG,0)-1,MATCH($B117&amp;"/"&amp;M$1,Data!$1:$1,0)-1))=TRUE,"",IF(OFFSET(Data!$A$1,MATCH($A117,Data!$CG:$CG,0)-1,MATCH($B117&amp;"/"&amp;M$1,Data!$1:$1,0)-1)=0,"",OFFSET(Data!$A$1,MATCH($A117,Data!$CG:$CG,0)-1,MATCH($B117&amp;"/"&amp;M$1,Data!$1:$1,0)-1)))</f>
        <v/>
      </c>
      <c r="N117" s="227" t="str">
        <f ca="1">IF(ISERROR(OFFSET(Data!$A$1,MATCH($A117,Data!$CG:$CG,0)-1,MATCH($B117&amp;"/"&amp;N$1,Data!$1:$1,0)-1))=TRUE,"",IF(OFFSET(Data!$A$1,MATCH($A117,Data!$CG:$CG,0)-1,MATCH($B117&amp;"/"&amp;N$1,Data!$1:$1,0)-1)=0,"",OFFSET(Data!$A$1,MATCH($A117,Data!$CG:$CG,0)-1,MATCH($B117&amp;"/"&amp;N$1,Data!$1:$1,0)-1)))</f>
        <v/>
      </c>
      <c r="O117" s="227" t="str">
        <f ca="1">IF(ISERROR(OFFSET(Data!$A$1,MATCH($A117,Data!$CG:$CG,0)-1,MATCH($B117&amp;"/"&amp;O$1,Data!$1:$1,0)-1))=TRUE,"",IF(OFFSET(Data!$A$1,MATCH($A117,Data!$CG:$CG,0)-1,MATCH($B117&amp;"/"&amp;O$1,Data!$1:$1,0)-1)=0,"",OFFSET(Data!$A$1,MATCH($A117,Data!$CG:$CG,0)-1,MATCH($B117&amp;"/"&amp;O$1,Data!$1:$1,0)-1)))</f>
        <v/>
      </c>
      <c r="P117" s="227" t="str">
        <f ca="1">IF(ISERROR(OFFSET(Data!$A$1,MATCH($A117,Data!$CG:$CG,0)-1,MATCH($B117&amp;"/"&amp;P$1,Data!$1:$1,0)-1))=TRUE,"",IF(OFFSET(Data!$A$1,MATCH($A117,Data!$CG:$CG,0)-1,MATCH($B117&amp;"/"&amp;P$1,Data!$1:$1,0)-1)=0,"",OFFSET(Data!$A$1,MATCH($A117,Data!$CG:$CG,0)-1,MATCH($B117&amp;"/"&amp;P$1,Data!$1:$1,0)-1)))</f>
        <v/>
      </c>
      <c r="Q117" s="227" t="str">
        <f ca="1">IF(ISERROR(OFFSET(Data!$A$1,MATCH($A117,Data!$CG:$CG,0)-1,MATCH($B117&amp;"/"&amp;Q$1,Data!$1:$1,0)-1))=TRUE,"",IF(OFFSET(Data!$A$1,MATCH($A117,Data!$CG:$CG,0)-1,MATCH($B117&amp;"/"&amp;Q$1,Data!$1:$1,0)-1)=0,"",OFFSET(Data!$A$1,MATCH($A117,Data!$CG:$CG,0)-1,MATCH($B117&amp;"/"&amp;Q$1,Data!$1:$1,0)-1)))</f>
        <v/>
      </c>
      <c r="R117" s="227" t="str">
        <f ca="1">IF(ISERROR(OFFSET(Data!$A$1,MATCH($A117,Data!$CG:$CG,0)-1,MATCH($B117&amp;"/"&amp;R$1,Data!$1:$1,0)-1))=TRUE,"",IF(OFFSET(Data!$A$1,MATCH($A117,Data!$CG:$CG,0)-1,MATCH($B117&amp;"/"&amp;R$1,Data!$1:$1,0)-1)=0,"",OFFSET(Data!$A$1,MATCH($A117,Data!$CG:$CG,0)-1,MATCH($B117&amp;"/"&amp;R$1,Data!$1:$1,0)-1)))</f>
        <v/>
      </c>
      <c r="S117" s="227" t="str">
        <f ca="1">IF(ISERROR(OFFSET(Data!$A$1,MATCH($A117,Data!$CG:$CG,0)-1,MATCH($B117&amp;"/"&amp;S$1,Data!$1:$1,0)-1))=TRUE,"",IF(OFFSET(Data!$A$1,MATCH($A117,Data!$CG:$CG,0)-1,MATCH($B117&amp;"/"&amp;S$1,Data!$1:$1,0)-1)=0,"",OFFSET(Data!$A$1,MATCH($A117,Data!$CG:$CG,0)-1,MATCH($B117&amp;"/"&amp;S$1,Data!$1:$1,0)-1)))</f>
        <v/>
      </c>
      <c r="T117" s="227" t="str">
        <f ca="1">IF(ISERROR(OFFSET(Data!$A$1,MATCH($A117,Data!$CG:$CG,0)-1,MATCH($B117&amp;"/"&amp;T$1,Data!$1:$1,0)-1))=TRUE,"",IF(OFFSET(Data!$A$1,MATCH($A117,Data!$CG:$CG,0)-1,MATCH($B117&amp;"/"&amp;T$1,Data!$1:$1,0)-1)=0,"",OFFSET(Data!$A$1,MATCH($A117,Data!$CG:$CG,0)-1,MATCH($B117&amp;"/"&amp;T$1,Data!$1:$1,0)-1)))</f>
        <v/>
      </c>
      <c r="U117" s="231" t="str">
        <f ca="1">IF(ISERROR(OFFSET(Data!$A$1,MATCH($A117,Data!$CG:$CG,0)-1,MATCH($B117&amp;"/"&amp;U$1,Data!$1:$1,0)-1))=TRUE,"",IF(OFFSET(Data!$A$1,MATCH($A117,Data!$CG:$CG,0)-1,MATCH($B117&amp;"/"&amp;U$1,Data!$1:$1,0)-1)=0,"",OFFSET(Data!$A$1,MATCH($A117,Data!$CG:$CG,0)-1,MATCH($B117&amp;"/"&amp;U$1,Data!$1:$1,0)-1)))</f>
        <v/>
      </c>
      <c r="V117" s="227" t="str">
        <f ca="1">IF(ISERROR(OFFSET(Data!$A$1,MATCH($A117,Data!$CG:$CG,0)-1,MATCH($B117&amp;"/"&amp;V$1,Data!$1:$1,0)-1))=TRUE,"",IF(OFFSET(Data!$A$1,MATCH($A117,Data!$CG:$CG,0)-1,MATCH($B117&amp;"/"&amp;V$1,Data!$1:$1,0)-1)=0,"",OFFSET(Data!$A$1,MATCH($A117,Data!$CG:$CG,0)-1,MATCH($B117&amp;"/"&amp;V$1,Data!$1:$1,0)-1)))</f>
        <v/>
      </c>
      <c r="W117" s="232" t="str">
        <f ca="1">IF(ISERROR(OFFSET(Data!$A$1,MATCH($A117,Data!$CG:$CG,0)-1,MATCH($B117&amp;"/"&amp;W$1,Data!$1:$1,0)-1))=TRUE,"",IF(OFFSET(Data!$A$1,MATCH($A117,Data!$CG:$CG,0)-1,MATCH($B117&amp;"/"&amp;W$1,Data!$1:$1,0)-1)=0,"",OFFSET(Data!$A$1,MATCH($A117,Data!$CG:$CG,0)-1,MATCH($B117&amp;"/"&amp;W$1,Data!$1:$1,0)-1)))</f>
        <v/>
      </c>
      <c r="X117" s="232" t="str">
        <f ca="1">IF(ISERROR(OFFSET(Data!$A$1,MATCH($A117,Data!$CG:$CG,0)-1,MATCH($B117&amp;"/"&amp;X$1,Data!$1:$1,0)-1))=TRUE,"",IF(OFFSET(Data!$A$1,MATCH($A117,Data!$CG:$CG,0)-1,MATCH($B117&amp;"/"&amp;X$1,Data!$1:$1,0)-1)=0,"",OFFSET(Data!$A$1,MATCH($A117,Data!$CG:$CG,0)-1,MATCH($B117&amp;"/"&amp;X$1,Data!$1:$1,0)-1)))</f>
        <v/>
      </c>
      <c r="Y117" s="232" t="str">
        <f ca="1">IF(ISERROR(OFFSET(Data!$A$1,MATCH($A117,Data!$CG:$CG,0)-1,MATCH($B117&amp;"/"&amp;Y$1,Data!$1:$1,0)-1))=TRUE,"",IF(OFFSET(Data!$A$1,MATCH($A117,Data!$CG:$CG,0)-1,MATCH($B117&amp;"/"&amp;Y$1,Data!$1:$1,0)-1)=0,"",OFFSET(Data!$A$1,MATCH($A117,Data!$CG:$CG,0)-1,MATCH($B117&amp;"/"&amp;Y$1,Data!$1:$1,0)-1)))</f>
        <v/>
      </c>
      <c r="Z117" s="232" t="str">
        <f ca="1">IF(ISERROR(OFFSET(Data!$A$1,MATCH($A117,Data!$CG:$CG,0)-1,MATCH($B117&amp;"/"&amp;Z$1,Data!$1:$1,0)-1))=TRUE,"",IF(OFFSET(Data!$A$1,MATCH($A117,Data!$CG:$CG,0)-1,MATCH($B117&amp;"/"&amp;Z$1,Data!$1:$1,0)-1)=0,"",OFFSET(Data!$A$1,MATCH($A117,Data!$CG:$CG,0)-1,MATCH($B117&amp;"/"&amp;Z$1,Data!$1:$1,0)-1)))</f>
        <v/>
      </c>
      <c r="AA117" s="232" t="str">
        <f ca="1">IF(ISERROR(OFFSET(Data!$A$1,MATCH($A117,Data!$CG:$CG,0)-1,MATCH($B117&amp;"/"&amp;AA$1,Data!$1:$1,0)-1))=TRUE,"",IF(OFFSET(Data!$A$1,MATCH($A117,Data!$CG:$CG,0)-1,MATCH($B117&amp;"/"&amp;AA$1,Data!$1:$1,0)-1)=0,"",OFFSET(Data!$A$1,MATCH($A117,Data!$CG:$CG,0)-1,MATCH($B117&amp;"/"&amp;AA$1,Data!$1:$1,0)-1)))</f>
        <v/>
      </c>
      <c r="AB117" s="232" t="str">
        <f ca="1">IF(ISERROR(OFFSET(Data!$A$1,MATCH($A117,Data!$CG:$CG,0)-1,MATCH($B117&amp;"/"&amp;AB$1,Data!$1:$1,0)-1))=TRUE,"",IF(OFFSET(Data!$A$1,MATCH($A117,Data!$CG:$CG,0)-1,MATCH($B117&amp;"/"&amp;AB$1,Data!$1:$1,0)-1)=0,"",OFFSET(Data!$A$1,MATCH($A117,Data!$CG:$CG,0)-1,MATCH($B117&amp;"/"&amp;AB$1,Data!$1:$1,0)-1)))</f>
        <v/>
      </c>
      <c r="AC117" s="232" t="str">
        <f ca="1">IF(ISERROR(OFFSET(Data!$A$1,MATCH($A117,Data!$CG:$CG,0)-1,MATCH($B117&amp;"/"&amp;AC$1,Data!$1:$1,0)-1))=TRUE,"",IF(OFFSET(Data!$A$1,MATCH($A117,Data!$CG:$CG,0)-1,MATCH($B117&amp;"/"&amp;AC$1,Data!$1:$1,0)-1)=0,"",OFFSET(Data!$A$1,MATCH($A117,Data!$CG:$CG,0)-1,MATCH($B117&amp;"/"&amp;AC$1,Data!$1:$1,0)-1)))</f>
        <v/>
      </c>
    </row>
    <row r="118" spans="1:29" s="227" customFormat="1" x14ac:dyDescent="0.25">
      <c r="A118" s="227" t="s">
        <v>141</v>
      </c>
      <c r="B118" s="227" t="s">
        <v>25</v>
      </c>
      <c r="C118" s="227" t="str">
        <f ca="1">IF(ISERROR(OFFSET(Data!$A$1,MATCH($A118,Data!$CG:$CG,0)-1,MATCH($B118&amp;"/"&amp;C$1,Data!$1:$1,0)-1))=TRUE,"",IF(OFFSET(Data!$A$1,MATCH($A118,Data!$CG:$CG,0)-1,MATCH($B118&amp;"/"&amp;C$1,Data!$1:$1,0)-1)=0,"",OFFSET(Data!$A$1,MATCH($A118,Data!$CG:$CG,0)-1,MATCH($B118&amp;"/"&amp;C$1,Data!$1:$1,0)-1)))</f>
        <v/>
      </c>
      <c r="D118" s="227" t="str">
        <f ca="1">IF(ISERROR(OFFSET(Data!$A$1,MATCH($A118,Data!$CG:$CG,0)-1,MATCH($B118&amp;"/"&amp;D$1,Data!$1:$1,0)-1))=TRUE,"",IF(OFFSET(Data!$A$1,MATCH($A118,Data!$CG:$CG,0)-1,MATCH($B118&amp;"/"&amp;D$1,Data!$1:$1,0)-1)=0,"",OFFSET(Data!$A$1,MATCH($A118,Data!$CG:$CG,0)-1,MATCH($B118&amp;"/"&amp;D$1,Data!$1:$1,0)-1)))</f>
        <v/>
      </c>
      <c r="E118" s="227" t="str">
        <f ca="1">IF(ISERROR(OFFSET(Data!$A$1,MATCH($A118,Data!$CG:$CG,0)-1,MATCH($B118&amp;"/"&amp;E$1,Data!$1:$1,0)-1))=TRUE,"",IF(OFFSET(Data!$A$1,MATCH($A118,Data!$CG:$CG,0)-1,MATCH($B118&amp;"/"&amp;E$1,Data!$1:$1,0)-1)=0,"",OFFSET(Data!$A$1,MATCH($A118,Data!$CG:$CG,0)-1,MATCH($B118&amp;"/"&amp;E$1,Data!$1:$1,0)-1)))</f>
        <v/>
      </c>
      <c r="F118" s="227" t="str">
        <f ca="1">IF(ISERROR(OFFSET(Data!$A$1,MATCH($A118,Data!$CG:$CG,0)-1,MATCH($B118&amp;"/"&amp;F$1,Data!$1:$1,0)-1))=TRUE,"",IF(OFFSET(Data!$A$1,MATCH($A118,Data!$CG:$CG,0)-1,MATCH($B118&amp;"/"&amp;F$1,Data!$1:$1,0)-1)=0,"",OFFSET(Data!$A$1,MATCH($A118,Data!$CG:$CG,0)-1,MATCH($B118&amp;"/"&amp;F$1,Data!$1:$1,0)-1)))</f>
        <v/>
      </c>
      <c r="G118" s="227" t="str">
        <f ca="1">IF(ISERROR(OFFSET(Data!$A$1,MATCH($A118,Data!$CG:$CG,0)-1,MATCH($B118&amp;"/"&amp;G$1,Data!$1:$1,0)-1))=TRUE,"",IF(OFFSET(Data!$A$1,MATCH($A118,Data!$CG:$CG,0)-1,MATCH($B118&amp;"/"&amp;G$1,Data!$1:$1,0)-1)=0,"",OFFSET(Data!$A$1,MATCH($A118,Data!$CG:$CG,0)-1,MATCH($B118&amp;"/"&amp;G$1,Data!$1:$1,0)-1)))</f>
        <v/>
      </c>
      <c r="H118" s="227" t="str">
        <f ca="1">IF(ISERROR(OFFSET(Data!$A$1,MATCH($A118,Data!$CG:$CG,0)-1,MATCH($B118&amp;"/"&amp;H$1,Data!$1:$1,0)-1))=TRUE,"",IF(OFFSET(Data!$A$1,MATCH($A118,Data!$CG:$CG,0)-1,MATCH($B118&amp;"/"&amp;H$1,Data!$1:$1,0)-1)=0,"",OFFSET(Data!$A$1,MATCH($A118,Data!$CG:$CG,0)-1,MATCH($B118&amp;"/"&amp;H$1,Data!$1:$1,0)-1)))</f>
        <v/>
      </c>
      <c r="I118" s="227" t="str">
        <f ca="1">IF(ISERROR(OFFSET(Data!$A$1,MATCH($A118,Data!$CG:$CG,0)-1,MATCH($B118&amp;"/"&amp;I$1,Data!$1:$1,0)-1))=TRUE,"",IF(OFFSET(Data!$A$1,MATCH($A118,Data!$CG:$CG,0)-1,MATCH($B118&amp;"/"&amp;I$1,Data!$1:$1,0)-1)=0,"",OFFSET(Data!$A$1,MATCH($A118,Data!$CG:$CG,0)-1,MATCH($B118&amp;"/"&amp;I$1,Data!$1:$1,0)-1)))</f>
        <v/>
      </c>
      <c r="J118" s="227" t="str">
        <f ca="1">IF(ISERROR(OFFSET(Data!$A$1,MATCH($A118,Data!$CG:$CG,0)-1,MATCH($B118&amp;"/"&amp;J$1,Data!$1:$1,0)-1))=TRUE,"",IF(OFFSET(Data!$A$1,MATCH($A118,Data!$CG:$CG,0)-1,MATCH($B118&amp;"/"&amp;J$1,Data!$1:$1,0)-1)=0,"",OFFSET(Data!$A$1,MATCH($A118,Data!$CG:$CG,0)-1,MATCH($B118&amp;"/"&amp;J$1,Data!$1:$1,0)-1)))</f>
        <v/>
      </c>
      <c r="K118" s="227" t="str">
        <f ca="1">IF(ISERROR(OFFSET(Data!$A$1,MATCH($A118,Data!$CG:$CG,0)-1,MATCH($B118&amp;"/"&amp;K$1,Data!$1:$1,0)-1))=TRUE,"",IF(OFFSET(Data!$A$1,MATCH($A118,Data!$CG:$CG,0)-1,MATCH($B118&amp;"/"&amp;K$1,Data!$1:$1,0)-1)=0,"",OFFSET(Data!$A$1,MATCH($A118,Data!$CG:$CG,0)-1,MATCH($B118&amp;"/"&amp;K$1,Data!$1:$1,0)-1)))</f>
        <v/>
      </c>
      <c r="L118" s="227" t="str">
        <f ca="1">IF(ISERROR(OFFSET(Data!$A$1,MATCH($A118,Data!$CG:$CG,0)-1,MATCH($B118&amp;"/"&amp;L$1,Data!$1:$1,0)-1))=TRUE,"",IF(OFFSET(Data!$A$1,MATCH($A118,Data!$CG:$CG,0)-1,MATCH($B118&amp;"/"&amp;L$1,Data!$1:$1,0)-1)=0,"",OFFSET(Data!$A$1,MATCH($A118,Data!$CG:$CG,0)-1,MATCH($B118&amp;"/"&amp;L$1,Data!$1:$1,0)-1)))</f>
        <v/>
      </c>
      <c r="M118" s="227" t="str">
        <f ca="1">IF(ISERROR(OFFSET(Data!$A$1,MATCH($A118,Data!$CG:$CG,0)-1,MATCH($B118&amp;"/"&amp;M$1,Data!$1:$1,0)-1))=TRUE,"",IF(OFFSET(Data!$A$1,MATCH($A118,Data!$CG:$CG,0)-1,MATCH($B118&amp;"/"&amp;M$1,Data!$1:$1,0)-1)=0,"",OFFSET(Data!$A$1,MATCH($A118,Data!$CG:$CG,0)-1,MATCH($B118&amp;"/"&amp;M$1,Data!$1:$1,0)-1)))</f>
        <v/>
      </c>
      <c r="N118" s="227" t="str">
        <f ca="1">IF(ISERROR(OFFSET(Data!$A$1,MATCH($A118,Data!$CG:$CG,0)-1,MATCH($B118&amp;"/"&amp;N$1,Data!$1:$1,0)-1))=TRUE,"",IF(OFFSET(Data!$A$1,MATCH($A118,Data!$CG:$CG,0)-1,MATCH($B118&amp;"/"&amp;N$1,Data!$1:$1,0)-1)=0,"",OFFSET(Data!$A$1,MATCH($A118,Data!$CG:$CG,0)-1,MATCH($B118&amp;"/"&amp;N$1,Data!$1:$1,0)-1)))</f>
        <v/>
      </c>
      <c r="O118" s="227" t="str">
        <f ca="1">IF(ISERROR(OFFSET(Data!$A$1,MATCH($A118,Data!$CG:$CG,0)-1,MATCH($B118&amp;"/"&amp;O$1,Data!$1:$1,0)-1))=TRUE,"",IF(OFFSET(Data!$A$1,MATCH($A118,Data!$CG:$CG,0)-1,MATCH($B118&amp;"/"&amp;O$1,Data!$1:$1,0)-1)=0,"",OFFSET(Data!$A$1,MATCH($A118,Data!$CG:$CG,0)-1,MATCH($B118&amp;"/"&amp;O$1,Data!$1:$1,0)-1)))</f>
        <v/>
      </c>
      <c r="P118" s="227" t="str">
        <f ca="1">IF(ISERROR(OFFSET(Data!$A$1,MATCH($A118,Data!$CG:$CG,0)-1,MATCH($B118&amp;"/"&amp;P$1,Data!$1:$1,0)-1))=TRUE,"",IF(OFFSET(Data!$A$1,MATCH($A118,Data!$CG:$CG,0)-1,MATCH($B118&amp;"/"&amp;P$1,Data!$1:$1,0)-1)=0,"",OFFSET(Data!$A$1,MATCH($A118,Data!$CG:$CG,0)-1,MATCH($B118&amp;"/"&amp;P$1,Data!$1:$1,0)-1)))</f>
        <v/>
      </c>
      <c r="Q118" s="227" t="str">
        <f ca="1">IF(ISERROR(OFFSET(Data!$A$1,MATCH($A118,Data!$CG:$CG,0)-1,MATCH($B118&amp;"/"&amp;Q$1,Data!$1:$1,0)-1))=TRUE,"",IF(OFFSET(Data!$A$1,MATCH($A118,Data!$CG:$CG,0)-1,MATCH($B118&amp;"/"&amp;Q$1,Data!$1:$1,0)-1)=0,"",OFFSET(Data!$A$1,MATCH($A118,Data!$CG:$CG,0)-1,MATCH($B118&amp;"/"&amp;Q$1,Data!$1:$1,0)-1)))</f>
        <v/>
      </c>
      <c r="R118" s="227" t="str">
        <f ca="1">IF(ISERROR(OFFSET(Data!$A$1,MATCH($A118,Data!$CG:$CG,0)-1,MATCH($B118&amp;"/"&amp;R$1,Data!$1:$1,0)-1))=TRUE,"",IF(OFFSET(Data!$A$1,MATCH($A118,Data!$CG:$CG,0)-1,MATCH($B118&amp;"/"&amp;R$1,Data!$1:$1,0)-1)=0,"",OFFSET(Data!$A$1,MATCH($A118,Data!$CG:$CG,0)-1,MATCH($B118&amp;"/"&amp;R$1,Data!$1:$1,0)-1)))</f>
        <v/>
      </c>
      <c r="S118" s="227" t="str">
        <f ca="1">IF(ISERROR(OFFSET(Data!$A$1,MATCH($A118,Data!$CG:$CG,0)-1,MATCH($B118&amp;"/"&amp;S$1,Data!$1:$1,0)-1))=TRUE,"",IF(OFFSET(Data!$A$1,MATCH($A118,Data!$CG:$CG,0)-1,MATCH($B118&amp;"/"&amp;S$1,Data!$1:$1,0)-1)=0,"",OFFSET(Data!$A$1,MATCH($A118,Data!$CG:$CG,0)-1,MATCH($B118&amp;"/"&amp;S$1,Data!$1:$1,0)-1)))</f>
        <v/>
      </c>
      <c r="T118" s="227" t="str">
        <f ca="1">IF(ISERROR(OFFSET(Data!$A$1,MATCH($A118,Data!$CG:$CG,0)-1,MATCH($B118&amp;"/"&amp;T$1,Data!$1:$1,0)-1))=TRUE,"",IF(OFFSET(Data!$A$1,MATCH($A118,Data!$CG:$CG,0)-1,MATCH($B118&amp;"/"&amp;T$1,Data!$1:$1,0)-1)=0,"",OFFSET(Data!$A$1,MATCH($A118,Data!$CG:$CG,0)-1,MATCH($B118&amp;"/"&amp;T$1,Data!$1:$1,0)-1)))</f>
        <v/>
      </c>
      <c r="U118" s="231" t="str">
        <f ca="1">IF(ISERROR(OFFSET(Data!$A$1,MATCH($A118,Data!$CG:$CG,0)-1,MATCH($B118&amp;"/"&amp;U$1,Data!$1:$1,0)-1))=TRUE,"",IF(OFFSET(Data!$A$1,MATCH($A118,Data!$CG:$CG,0)-1,MATCH($B118&amp;"/"&amp;U$1,Data!$1:$1,0)-1)=0,"",OFFSET(Data!$A$1,MATCH($A118,Data!$CG:$CG,0)-1,MATCH($B118&amp;"/"&amp;U$1,Data!$1:$1,0)-1)))</f>
        <v/>
      </c>
      <c r="V118" s="227" t="str">
        <f ca="1">IF(ISERROR(OFFSET(Data!$A$1,MATCH($A118,Data!$CG:$CG,0)-1,MATCH($B118&amp;"/"&amp;V$1,Data!$1:$1,0)-1))=TRUE,"",IF(OFFSET(Data!$A$1,MATCH($A118,Data!$CG:$CG,0)-1,MATCH($B118&amp;"/"&amp;V$1,Data!$1:$1,0)-1)=0,"",OFFSET(Data!$A$1,MATCH($A118,Data!$CG:$CG,0)-1,MATCH($B118&amp;"/"&amp;V$1,Data!$1:$1,0)-1)))</f>
        <v/>
      </c>
      <c r="W118" s="232" t="str">
        <f ca="1">IF(ISERROR(OFFSET(Data!$A$1,MATCH($A118,Data!$CG:$CG,0)-1,MATCH($B118&amp;"/"&amp;W$1,Data!$1:$1,0)-1))=TRUE,"",IF(OFFSET(Data!$A$1,MATCH($A118,Data!$CG:$CG,0)-1,MATCH($B118&amp;"/"&amp;W$1,Data!$1:$1,0)-1)=0,"",OFFSET(Data!$A$1,MATCH($A118,Data!$CG:$CG,0)-1,MATCH($B118&amp;"/"&amp;W$1,Data!$1:$1,0)-1)))</f>
        <v/>
      </c>
      <c r="X118" s="232" t="str">
        <f ca="1">IF(ISERROR(OFFSET(Data!$A$1,MATCH($A118,Data!$CG:$CG,0)-1,MATCH($B118&amp;"/"&amp;X$1,Data!$1:$1,0)-1))=TRUE,"",IF(OFFSET(Data!$A$1,MATCH($A118,Data!$CG:$CG,0)-1,MATCH($B118&amp;"/"&amp;X$1,Data!$1:$1,0)-1)=0,"",OFFSET(Data!$A$1,MATCH($A118,Data!$CG:$CG,0)-1,MATCH($B118&amp;"/"&amp;X$1,Data!$1:$1,0)-1)))</f>
        <v/>
      </c>
      <c r="Y118" s="232" t="str">
        <f ca="1">IF(ISERROR(OFFSET(Data!$A$1,MATCH($A118,Data!$CG:$CG,0)-1,MATCH($B118&amp;"/"&amp;Y$1,Data!$1:$1,0)-1))=TRUE,"",IF(OFFSET(Data!$A$1,MATCH($A118,Data!$CG:$CG,0)-1,MATCH($B118&amp;"/"&amp;Y$1,Data!$1:$1,0)-1)=0,"",OFFSET(Data!$A$1,MATCH($A118,Data!$CG:$CG,0)-1,MATCH($B118&amp;"/"&amp;Y$1,Data!$1:$1,0)-1)))</f>
        <v/>
      </c>
      <c r="Z118" s="232" t="str">
        <f ca="1">IF(ISERROR(OFFSET(Data!$A$1,MATCH($A118,Data!$CG:$CG,0)-1,MATCH($B118&amp;"/"&amp;Z$1,Data!$1:$1,0)-1))=TRUE,"",IF(OFFSET(Data!$A$1,MATCH($A118,Data!$CG:$CG,0)-1,MATCH($B118&amp;"/"&amp;Z$1,Data!$1:$1,0)-1)=0,"",OFFSET(Data!$A$1,MATCH($A118,Data!$CG:$CG,0)-1,MATCH($B118&amp;"/"&amp;Z$1,Data!$1:$1,0)-1)))</f>
        <v/>
      </c>
      <c r="AA118" s="232" t="str">
        <f ca="1">IF(ISERROR(OFFSET(Data!$A$1,MATCH($A118,Data!$CG:$CG,0)-1,MATCH($B118&amp;"/"&amp;AA$1,Data!$1:$1,0)-1))=TRUE,"",IF(OFFSET(Data!$A$1,MATCH($A118,Data!$CG:$CG,0)-1,MATCH($B118&amp;"/"&amp;AA$1,Data!$1:$1,0)-1)=0,"",OFFSET(Data!$A$1,MATCH($A118,Data!$CG:$CG,0)-1,MATCH($B118&amp;"/"&amp;AA$1,Data!$1:$1,0)-1)))</f>
        <v/>
      </c>
      <c r="AB118" s="232" t="str">
        <f ca="1">IF(ISERROR(OFFSET(Data!$A$1,MATCH($A118,Data!$CG:$CG,0)-1,MATCH($B118&amp;"/"&amp;AB$1,Data!$1:$1,0)-1))=TRUE,"",IF(OFFSET(Data!$A$1,MATCH($A118,Data!$CG:$CG,0)-1,MATCH($B118&amp;"/"&amp;AB$1,Data!$1:$1,0)-1)=0,"",OFFSET(Data!$A$1,MATCH($A118,Data!$CG:$CG,0)-1,MATCH($B118&amp;"/"&amp;AB$1,Data!$1:$1,0)-1)))</f>
        <v/>
      </c>
      <c r="AC118" s="232" t="str">
        <f ca="1">IF(ISERROR(OFFSET(Data!$A$1,MATCH($A118,Data!$CG:$CG,0)-1,MATCH($B118&amp;"/"&amp;AC$1,Data!$1:$1,0)-1))=TRUE,"",IF(OFFSET(Data!$A$1,MATCH($A118,Data!$CG:$CG,0)-1,MATCH($B118&amp;"/"&amp;AC$1,Data!$1:$1,0)-1)=0,"",OFFSET(Data!$A$1,MATCH($A118,Data!$CG:$CG,0)-1,MATCH($B118&amp;"/"&amp;AC$1,Data!$1:$1,0)-1)))</f>
        <v/>
      </c>
    </row>
    <row r="119" spans="1:29" s="227" customFormat="1" x14ac:dyDescent="0.25">
      <c r="A119" s="227" t="s">
        <v>144</v>
      </c>
      <c r="B119" s="227" t="s">
        <v>25</v>
      </c>
      <c r="C119" s="227" t="str">
        <f ca="1">IF(ISERROR(OFFSET(Data!$A$1,MATCH($A119,Data!$CG:$CG,0)-1,MATCH($B119&amp;"/"&amp;C$1,Data!$1:$1,0)-1))=TRUE,"",IF(OFFSET(Data!$A$1,MATCH($A119,Data!$CG:$CG,0)-1,MATCH($B119&amp;"/"&amp;C$1,Data!$1:$1,0)-1)=0,"",OFFSET(Data!$A$1,MATCH($A119,Data!$CG:$CG,0)-1,MATCH($B119&amp;"/"&amp;C$1,Data!$1:$1,0)-1)))</f>
        <v/>
      </c>
      <c r="D119" s="227" t="str">
        <f ca="1">IF(ISERROR(OFFSET(Data!$A$1,MATCH($A119,Data!$CG:$CG,0)-1,MATCH($B119&amp;"/"&amp;D$1,Data!$1:$1,0)-1))=TRUE,"",IF(OFFSET(Data!$A$1,MATCH($A119,Data!$CG:$CG,0)-1,MATCH($B119&amp;"/"&amp;D$1,Data!$1:$1,0)-1)=0,"",OFFSET(Data!$A$1,MATCH($A119,Data!$CG:$CG,0)-1,MATCH($B119&amp;"/"&amp;D$1,Data!$1:$1,0)-1)))</f>
        <v/>
      </c>
      <c r="E119" s="227" t="str">
        <f ca="1">IF(ISERROR(OFFSET(Data!$A$1,MATCH($A119,Data!$CG:$CG,0)-1,MATCH($B119&amp;"/"&amp;E$1,Data!$1:$1,0)-1))=TRUE,"",IF(OFFSET(Data!$A$1,MATCH($A119,Data!$CG:$CG,0)-1,MATCH($B119&amp;"/"&amp;E$1,Data!$1:$1,0)-1)=0,"",OFFSET(Data!$A$1,MATCH($A119,Data!$CG:$CG,0)-1,MATCH($B119&amp;"/"&amp;E$1,Data!$1:$1,0)-1)))</f>
        <v/>
      </c>
      <c r="F119" s="227" t="str">
        <f ca="1">IF(ISERROR(OFFSET(Data!$A$1,MATCH($A119,Data!$CG:$CG,0)-1,MATCH($B119&amp;"/"&amp;F$1,Data!$1:$1,0)-1))=TRUE,"",IF(OFFSET(Data!$A$1,MATCH($A119,Data!$CG:$CG,0)-1,MATCH($B119&amp;"/"&amp;F$1,Data!$1:$1,0)-1)=0,"",OFFSET(Data!$A$1,MATCH($A119,Data!$CG:$CG,0)-1,MATCH($B119&amp;"/"&amp;F$1,Data!$1:$1,0)-1)))</f>
        <v/>
      </c>
      <c r="G119" s="227" t="str">
        <f ca="1">IF(ISERROR(OFFSET(Data!$A$1,MATCH($A119,Data!$CG:$CG,0)-1,MATCH($B119&amp;"/"&amp;G$1,Data!$1:$1,0)-1))=TRUE,"",IF(OFFSET(Data!$A$1,MATCH($A119,Data!$CG:$CG,0)-1,MATCH($B119&amp;"/"&amp;G$1,Data!$1:$1,0)-1)=0,"",OFFSET(Data!$A$1,MATCH($A119,Data!$CG:$CG,0)-1,MATCH($B119&amp;"/"&amp;G$1,Data!$1:$1,0)-1)))</f>
        <v/>
      </c>
      <c r="H119" s="227" t="str">
        <f ca="1">IF(ISERROR(OFFSET(Data!$A$1,MATCH($A119,Data!$CG:$CG,0)-1,MATCH($B119&amp;"/"&amp;H$1,Data!$1:$1,0)-1))=TRUE,"",IF(OFFSET(Data!$A$1,MATCH($A119,Data!$CG:$CG,0)-1,MATCH($B119&amp;"/"&amp;H$1,Data!$1:$1,0)-1)=0,"",OFFSET(Data!$A$1,MATCH($A119,Data!$CG:$CG,0)-1,MATCH($B119&amp;"/"&amp;H$1,Data!$1:$1,0)-1)))</f>
        <v/>
      </c>
      <c r="I119" s="227" t="str">
        <f ca="1">IF(ISERROR(OFFSET(Data!$A$1,MATCH($A119,Data!$CG:$CG,0)-1,MATCH($B119&amp;"/"&amp;I$1,Data!$1:$1,0)-1))=TRUE,"",IF(OFFSET(Data!$A$1,MATCH($A119,Data!$CG:$CG,0)-1,MATCH($B119&amp;"/"&amp;I$1,Data!$1:$1,0)-1)=0,"",OFFSET(Data!$A$1,MATCH($A119,Data!$CG:$CG,0)-1,MATCH($B119&amp;"/"&amp;I$1,Data!$1:$1,0)-1)))</f>
        <v/>
      </c>
      <c r="J119" s="227" t="str">
        <f ca="1">IF(ISERROR(OFFSET(Data!$A$1,MATCH($A119,Data!$CG:$CG,0)-1,MATCH($B119&amp;"/"&amp;J$1,Data!$1:$1,0)-1))=TRUE,"",IF(OFFSET(Data!$A$1,MATCH($A119,Data!$CG:$CG,0)-1,MATCH($B119&amp;"/"&amp;J$1,Data!$1:$1,0)-1)=0,"",OFFSET(Data!$A$1,MATCH($A119,Data!$CG:$CG,0)-1,MATCH($B119&amp;"/"&amp;J$1,Data!$1:$1,0)-1)))</f>
        <v/>
      </c>
      <c r="K119" s="227" t="str">
        <f ca="1">IF(ISERROR(OFFSET(Data!$A$1,MATCH($A119,Data!$CG:$CG,0)-1,MATCH($B119&amp;"/"&amp;K$1,Data!$1:$1,0)-1))=TRUE,"",IF(OFFSET(Data!$A$1,MATCH($A119,Data!$CG:$CG,0)-1,MATCH($B119&amp;"/"&amp;K$1,Data!$1:$1,0)-1)=0,"",OFFSET(Data!$A$1,MATCH($A119,Data!$CG:$CG,0)-1,MATCH($B119&amp;"/"&amp;K$1,Data!$1:$1,0)-1)))</f>
        <v/>
      </c>
      <c r="L119" s="227" t="str">
        <f ca="1">IF(ISERROR(OFFSET(Data!$A$1,MATCH($A119,Data!$CG:$CG,0)-1,MATCH($B119&amp;"/"&amp;L$1,Data!$1:$1,0)-1))=TRUE,"",IF(OFFSET(Data!$A$1,MATCH($A119,Data!$CG:$CG,0)-1,MATCH($B119&amp;"/"&amp;L$1,Data!$1:$1,0)-1)=0,"",OFFSET(Data!$A$1,MATCH($A119,Data!$CG:$CG,0)-1,MATCH($B119&amp;"/"&amp;L$1,Data!$1:$1,0)-1)))</f>
        <v/>
      </c>
      <c r="M119" s="227" t="str">
        <f ca="1">IF(ISERROR(OFFSET(Data!$A$1,MATCH($A119,Data!$CG:$CG,0)-1,MATCH($B119&amp;"/"&amp;M$1,Data!$1:$1,0)-1))=TRUE,"",IF(OFFSET(Data!$A$1,MATCH($A119,Data!$CG:$CG,0)-1,MATCH($B119&amp;"/"&amp;M$1,Data!$1:$1,0)-1)=0,"",OFFSET(Data!$A$1,MATCH($A119,Data!$CG:$CG,0)-1,MATCH($B119&amp;"/"&amp;M$1,Data!$1:$1,0)-1)))</f>
        <v/>
      </c>
      <c r="N119" s="227" t="str">
        <f ca="1">IF(ISERROR(OFFSET(Data!$A$1,MATCH($A119,Data!$CG:$CG,0)-1,MATCH($B119&amp;"/"&amp;N$1,Data!$1:$1,0)-1))=TRUE,"",IF(OFFSET(Data!$A$1,MATCH($A119,Data!$CG:$CG,0)-1,MATCH($B119&amp;"/"&amp;N$1,Data!$1:$1,0)-1)=0,"",OFFSET(Data!$A$1,MATCH($A119,Data!$CG:$CG,0)-1,MATCH($B119&amp;"/"&amp;N$1,Data!$1:$1,0)-1)))</f>
        <v/>
      </c>
      <c r="O119" s="227" t="str">
        <f ca="1">IF(ISERROR(OFFSET(Data!$A$1,MATCH($A119,Data!$CG:$CG,0)-1,MATCH($B119&amp;"/"&amp;O$1,Data!$1:$1,0)-1))=TRUE,"",IF(OFFSET(Data!$A$1,MATCH($A119,Data!$CG:$CG,0)-1,MATCH($B119&amp;"/"&amp;O$1,Data!$1:$1,0)-1)=0,"",OFFSET(Data!$A$1,MATCH($A119,Data!$CG:$CG,0)-1,MATCH($B119&amp;"/"&amp;O$1,Data!$1:$1,0)-1)))</f>
        <v/>
      </c>
      <c r="P119" s="227" t="str">
        <f ca="1">IF(ISERROR(OFFSET(Data!$A$1,MATCH($A119,Data!$CG:$CG,0)-1,MATCH($B119&amp;"/"&amp;P$1,Data!$1:$1,0)-1))=TRUE,"",IF(OFFSET(Data!$A$1,MATCH($A119,Data!$CG:$CG,0)-1,MATCH($B119&amp;"/"&amp;P$1,Data!$1:$1,0)-1)=0,"",OFFSET(Data!$A$1,MATCH($A119,Data!$CG:$CG,0)-1,MATCH($B119&amp;"/"&amp;P$1,Data!$1:$1,0)-1)))</f>
        <v/>
      </c>
      <c r="Q119" s="227" t="str">
        <f ca="1">IF(ISERROR(OFFSET(Data!$A$1,MATCH($A119,Data!$CG:$CG,0)-1,MATCH($B119&amp;"/"&amp;Q$1,Data!$1:$1,0)-1))=TRUE,"",IF(OFFSET(Data!$A$1,MATCH($A119,Data!$CG:$CG,0)-1,MATCH($B119&amp;"/"&amp;Q$1,Data!$1:$1,0)-1)=0,"",OFFSET(Data!$A$1,MATCH($A119,Data!$CG:$CG,0)-1,MATCH($B119&amp;"/"&amp;Q$1,Data!$1:$1,0)-1)))</f>
        <v/>
      </c>
      <c r="R119" s="227" t="str">
        <f ca="1">IF(ISERROR(OFFSET(Data!$A$1,MATCH($A119,Data!$CG:$CG,0)-1,MATCH($B119&amp;"/"&amp;R$1,Data!$1:$1,0)-1))=TRUE,"",IF(OFFSET(Data!$A$1,MATCH($A119,Data!$CG:$CG,0)-1,MATCH($B119&amp;"/"&amp;R$1,Data!$1:$1,0)-1)=0,"",OFFSET(Data!$A$1,MATCH($A119,Data!$CG:$CG,0)-1,MATCH($B119&amp;"/"&amp;R$1,Data!$1:$1,0)-1)))</f>
        <v/>
      </c>
      <c r="S119" s="227" t="str">
        <f ca="1">IF(ISERROR(OFFSET(Data!$A$1,MATCH($A119,Data!$CG:$CG,0)-1,MATCH($B119&amp;"/"&amp;S$1,Data!$1:$1,0)-1))=TRUE,"",IF(OFFSET(Data!$A$1,MATCH($A119,Data!$CG:$CG,0)-1,MATCH($B119&amp;"/"&amp;S$1,Data!$1:$1,0)-1)=0,"",OFFSET(Data!$A$1,MATCH($A119,Data!$CG:$CG,0)-1,MATCH($B119&amp;"/"&amp;S$1,Data!$1:$1,0)-1)))</f>
        <v/>
      </c>
      <c r="T119" s="227" t="str">
        <f ca="1">IF(ISERROR(OFFSET(Data!$A$1,MATCH($A119,Data!$CG:$CG,0)-1,MATCH($B119&amp;"/"&amp;T$1,Data!$1:$1,0)-1))=TRUE,"",IF(OFFSET(Data!$A$1,MATCH($A119,Data!$CG:$CG,0)-1,MATCH($B119&amp;"/"&amp;T$1,Data!$1:$1,0)-1)=0,"",OFFSET(Data!$A$1,MATCH($A119,Data!$CG:$CG,0)-1,MATCH($B119&amp;"/"&amp;T$1,Data!$1:$1,0)-1)))</f>
        <v/>
      </c>
      <c r="U119" s="231" t="str">
        <f ca="1">IF(ISERROR(OFFSET(Data!$A$1,MATCH($A119,Data!$CG:$CG,0)-1,MATCH($B119&amp;"/"&amp;U$1,Data!$1:$1,0)-1))=TRUE,"",IF(OFFSET(Data!$A$1,MATCH($A119,Data!$CG:$CG,0)-1,MATCH($B119&amp;"/"&amp;U$1,Data!$1:$1,0)-1)=0,"",OFFSET(Data!$A$1,MATCH($A119,Data!$CG:$CG,0)-1,MATCH($B119&amp;"/"&amp;U$1,Data!$1:$1,0)-1)))</f>
        <v/>
      </c>
      <c r="V119" s="227" t="str">
        <f ca="1">IF(ISERROR(OFFSET(Data!$A$1,MATCH($A119,Data!$CG:$CG,0)-1,MATCH($B119&amp;"/"&amp;V$1,Data!$1:$1,0)-1))=TRUE,"",IF(OFFSET(Data!$A$1,MATCH($A119,Data!$CG:$CG,0)-1,MATCH($B119&amp;"/"&amp;V$1,Data!$1:$1,0)-1)=0,"",OFFSET(Data!$A$1,MATCH($A119,Data!$CG:$CG,0)-1,MATCH($B119&amp;"/"&amp;V$1,Data!$1:$1,0)-1)))</f>
        <v/>
      </c>
      <c r="W119" s="232" t="str">
        <f ca="1">IF(ISERROR(OFFSET(Data!$A$1,MATCH($A119,Data!$CG:$CG,0)-1,MATCH($B119&amp;"/"&amp;W$1,Data!$1:$1,0)-1))=TRUE,"",IF(OFFSET(Data!$A$1,MATCH($A119,Data!$CG:$CG,0)-1,MATCH($B119&amp;"/"&amp;W$1,Data!$1:$1,0)-1)=0,"",OFFSET(Data!$A$1,MATCH($A119,Data!$CG:$CG,0)-1,MATCH($B119&amp;"/"&amp;W$1,Data!$1:$1,0)-1)))</f>
        <v/>
      </c>
      <c r="X119" s="232" t="str">
        <f ca="1">IF(ISERROR(OFFSET(Data!$A$1,MATCH($A119,Data!$CG:$CG,0)-1,MATCH($B119&amp;"/"&amp;X$1,Data!$1:$1,0)-1))=TRUE,"",IF(OFFSET(Data!$A$1,MATCH($A119,Data!$CG:$CG,0)-1,MATCH($B119&amp;"/"&amp;X$1,Data!$1:$1,0)-1)=0,"",OFFSET(Data!$A$1,MATCH($A119,Data!$CG:$CG,0)-1,MATCH($B119&amp;"/"&amp;X$1,Data!$1:$1,0)-1)))</f>
        <v/>
      </c>
      <c r="Y119" s="232" t="str">
        <f ca="1">IF(ISERROR(OFFSET(Data!$A$1,MATCH($A119,Data!$CG:$CG,0)-1,MATCH($B119&amp;"/"&amp;Y$1,Data!$1:$1,0)-1))=TRUE,"",IF(OFFSET(Data!$A$1,MATCH($A119,Data!$CG:$CG,0)-1,MATCH($B119&amp;"/"&amp;Y$1,Data!$1:$1,0)-1)=0,"",OFFSET(Data!$A$1,MATCH($A119,Data!$CG:$CG,0)-1,MATCH($B119&amp;"/"&amp;Y$1,Data!$1:$1,0)-1)))</f>
        <v/>
      </c>
      <c r="Z119" s="232" t="str">
        <f ca="1">IF(ISERROR(OFFSET(Data!$A$1,MATCH($A119,Data!$CG:$CG,0)-1,MATCH($B119&amp;"/"&amp;Z$1,Data!$1:$1,0)-1))=TRUE,"",IF(OFFSET(Data!$A$1,MATCH($A119,Data!$CG:$CG,0)-1,MATCH($B119&amp;"/"&amp;Z$1,Data!$1:$1,0)-1)=0,"",OFFSET(Data!$A$1,MATCH($A119,Data!$CG:$CG,0)-1,MATCH($B119&amp;"/"&amp;Z$1,Data!$1:$1,0)-1)))</f>
        <v/>
      </c>
      <c r="AA119" s="232" t="str">
        <f ca="1">IF(ISERROR(OFFSET(Data!$A$1,MATCH($A119,Data!$CG:$CG,0)-1,MATCH($B119&amp;"/"&amp;AA$1,Data!$1:$1,0)-1))=TRUE,"",IF(OFFSET(Data!$A$1,MATCH($A119,Data!$CG:$CG,0)-1,MATCH($B119&amp;"/"&amp;AA$1,Data!$1:$1,0)-1)=0,"",OFFSET(Data!$A$1,MATCH($A119,Data!$CG:$CG,0)-1,MATCH($B119&amp;"/"&amp;AA$1,Data!$1:$1,0)-1)))</f>
        <v/>
      </c>
      <c r="AB119" s="232" t="str">
        <f ca="1">IF(ISERROR(OFFSET(Data!$A$1,MATCH($A119,Data!$CG:$CG,0)-1,MATCH($B119&amp;"/"&amp;AB$1,Data!$1:$1,0)-1))=TRUE,"",IF(OFFSET(Data!$A$1,MATCH($A119,Data!$CG:$CG,0)-1,MATCH($B119&amp;"/"&amp;AB$1,Data!$1:$1,0)-1)=0,"",OFFSET(Data!$A$1,MATCH($A119,Data!$CG:$CG,0)-1,MATCH($B119&amp;"/"&amp;AB$1,Data!$1:$1,0)-1)))</f>
        <v/>
      </c>
      <c r="AC119" s="232" t="str">
        <f ca="1">IF(ISERROR(OFFSET(Data!$A$1,MATCH($A119,Data!$CG:$CG,0)-1,MATCH($B119&amp;"/"&amp;AC$1,Data!$1:$1,0)-1))=TRUE,"",IF(OFFSET(Data!$A$1,MATCH($A119,Data!$CG:$CG,0)-1,MATCH($B119&amp;"/"&amp;AC$1,Data!$1:$1,0)-1)=0,"",OFFSET(Data!$A$1,MATCH($A119,Data!$CG:$CG,0)-1,MATCH($B119&amp;"/"&amp;AC$1,Data!$1:$1,0)-1)))</f>
        <v/>
      </c>
    </row>
    <row r="120" spans="1:29" s="227" customFormat="1" x14ac:dyDescent="0.25">
      <c r="A120" s="227" t="s">
        <v>147</v>
      </c>
      <c r="B120" s="227" t="s">
        <v>25</v>
      </c>
      <c r="C120" s="227" t="str">
        <f ca="1">IF(ISERROR(OFFSET(Data!$A$1,MATCH($A120,Data!$CG:$CG,0)-1,MATCH($B120&amp;"/"&amp;C$1,Data!$1:$1,0)-1))=TRUE,"",IF(OFFSET(Data!$A$1,MATCH($A120,Data!$CG:$CG,0)-1,MATCH($B120&amp;"/"&amp;C$1,Data!$1:$1,0)-1)=0,"",OFFSET(Data!$A$1,MATCH($A120,Data!$CG:$CG,0)-1,MATCH($B120&amp;"/"&amp;C$1,Data!$1:$1,0)-1)))</f>
        <v/>
      </c>
      <c r="D120" s="227" t="str">
        <f ca="1">IF(ISERROR(OFFSET(Data!$A$1,MATCH($A120,Data!$CG:$CG,0)-1,MATCH($B120&amp;"/"&amp;D$1,Data!$1:$1,0)-1))=TRUE,"",IF(OFFSET(Data!$A$1,MATCH($A120,Data!$CG:$CG,0)-1,MATCH($B120&amp;"/"&amp;D$1,Data!$1:$1,0)-1)=0,"",OFFSET(Data!$A$1,MATCH($A120,Data!$CG:$CG,0)-1,MATCH($B120&amp;"/"&amp;D$1,Data!$1:$1,0)-1)))</f>
        <v/>
      </c>
      <c r="E120" s="227" t="str">
        <f ca="1">IF(ISERROR(OFFSET(Data!$A$1,MATCH($A120,Data!$CG:$CG,0)-1,MATCH($B120&amp;"/"&amp;E$1,Data!$1:$1,0)-1))=TRUE,"",IF(OFFSET(Data!$A$1,MATCH($A120,Data!$CG:$CG,0)-1,MATCH($B120&amp;"/"&amp;E$1,Data!$1:$1,0)-1)=0,"",OFFSET(Data!$A$1,MATCH($A120,Data!$CG:$CG,0)-1,MATCH($B120&amp;"/"&amp;E$1,Data!$1:$1,0)-1)))</f>
        <v/>
      </c>
      <c r="F120" s="227" t="str">
        <f ca="1">IF(ISERROR(OFFSET(Data!$A$1,MATCH($A120,Data!$CG:$CG,0)-1,MATCH($B120&amp;"/"&amp;F$1,Data!$1:$1,0)-1))=TRUE,"",IF(OFFSET(Data!$A$1,MATCH($A120,Data!$CG:$CG,0)-1,MATCH($B120&amp;"/"&amp;F$1,Data!$1:$1,0)-1)=0,"",OFFSET(Data!$A$1,MATCH($A120,Data!$CG:$CG,0)-1,MATCH($B120&amp;"/"&amp;F$1,Data!$1:$1,0)-1)))</f>
        <v/>
      </c>
      <c r="G120" s="227" t="str">
        <f ca="1">IF(ISERROR(OFFSET(Data!$A$1,MATCH($A120,Data!$CG:$CG,0)-1,MATCH($B120&amp;"/"&amp;G$1,Data!$1:$1,0)-1))=TRUE,"",IF(OFFSET(Data!$A$1,MATCH($A120,Data!$CG:$CG,0)-1,MATCH($B120&amp;"/"&amp;G$1,Data!$1:$1,0)-1)=0,"",OFFSET(Data!$A$1,MATCH($A120,Data!$CG:$CG,0)-1,MATCH($B120&amp;"/"&amp;G$1,Data!$1:$1,0)-1)))</f>
        <v/>
      </c>
      <c r="H120" s="227" t="str">
        <f ca="1">IF(ISERROR(OFFSET(Data!$A$1,MATCH($A120,Data!$CG:$CG,0)-1,MATCH($B120&amp;"/"&amp;H$1,Data!$1:$1,0)-1))=TRUE,"",IF(OFFSET(Data!$A$1,MATCH($A120,Data!$CG:$CG,0)-1,MATCH($B120&amp;"/"&amp;H$1,Data!$1:$1,0)-1)=0,"",OFFSET(Data!$A$1,MATCH($A120,Data!$CG:$CG,0)-1,MATCH($B120&amp;"/"&amp;H$1,Data!$1:$1,0)-1)))</f>
        <v/>
      </c>
      <c r="I120" s="227" t="str">
        <f ca="1">IF(ISERROR(OFFSET(Data!$A$1,MATCH($A120,Data!$CG:$CG,0)-1,MATCH($B120&amp;"/"&amp;I$1,Data!$1:$1,0)-1))=TRUE,"",IF(OFFSET(Data!$A$1,MATCH($A120,Data!$CG:$CG,0)-1,MATCH($B120&amp;"/"&amp;I$1,Data!$1:$1,0)-1)=0,"",OFFSET(Data!$A$1,MATCH($A120,Data!$CG:$CG,0)-1,MATCH($B120&amp;"/"&amp;I$1,Data!$1:$1,0)-1)))</f>
        <v/>
      </c>
      <c r="J120" s="227" t="str">
        <f ca="1">IF(ISERROR(OFFSET(Data!$A$1,MATCH($A120,Data!$CG:$CG,0)-1,MATCH($B120&amp;"/"&amp;J$1,Data!$1:$1,0)-1))=TRUE,"",IF(OFFSET(Data!$A$1,MATCH($A120,Data!$CG:$CG,0)-1,MATCH($B120&amp;"/"&amp;J$1,Data!$1:$1,0)-1)=0,"",OFFSET(Data!$A$1,MATCH($A120,Data!$CG:$CG,0)-1,MATCH($B120&amp;"/"&amp;J$1,Data!$1:$1,0)-1)))</f>
        <v/>
      </c>
      <c r="K120" s="227" t="str">
        <f ca="1">IF(ISERROR(OFFSET(Data!$A$1,MATCH($A120,Data!$CG:$CG,0)-1,MATCH($B120&amp;"/"&amp;K$1,Data!$1:$1,0)-1))=TRUE,"",IF(OFFSET(Data!$A$1,MATCH($A120,Data!$CG:$CG,0)-1,MATCH($B120&amp;"/"&amp;K$1,Data!$1:$1,0)-1)=0,"",OFFSET(Data!$A$1,MATCH($A120,Data!$CG:$CG,0)-1,MATCH($B120&amp;"/"&amp;K$1,Data!$1:$1,0)-1)))</f>
        <v/>
      </c>
      <c r="L120" s="227" t="str">
        <f ca="1">IF(ISERROR(OFFSET(Data!$A$1,MATCH($A120,Data!$CG:$CG,0)-1,MATCH($B120&amp;"/"&amp;L$1,Data!$1:$1,0)-1))=TRUE,"",IF(OFFSET(Data!$A$1,MATCH($A120,Data!$CG:$CG,0)-1,MATCH($B120&amp;"/"&amp;L$1,Data!$1:$1,0)-1)=0,"",OFFSET(Data!$A$1,MATCH($A120,Data!$CG:$CG,0)-1,MATCH($B120&amp;"/"&amp;L$1,Data!$1:$1,0)-1)))</f>
        <v/>
      </c>
      <c r="M120" s="227" t="str">
        <f ca="1">IF(ISERROR(OFFSET(Data!$A$1,MATCH($A120,Data!$CG:$CG,0)-1,MATCH($B120&amp;"/"&amp;M$1,Data!$1:$1,0)-1))=TRUE,"",IF(OFFSET(Data!$A$1,MATCH($A120,Data!$CG:$CG,0)-1,MATCH($B120&amp;"/"&amp;M$1,Data!$1:$1,0)-1)=0,"",OFFSET(Data!$A$1,MATCH($A120,Data!$CG:$CG,0)-1,MATCH($B120&amp;"/"&amp;M$1,Data!$1:$1,0)-1)))</f>
        <v/>
      </c>
      <c r="N120" s="227" t="str">
        <f ca="1">IF(ISERROR(OFFSET(Data!$A$1,MATCH($A120,Data!$CG:$CG,0)-1,MATCH($B120&amp;"/"&amp;N$1,Data!$1:$1,0)-1))=TRUE,"",IF(OFFSET(Data!$A$1,MATCH($A120,Data!$CG:$CG,0)-1,MATCH($B120&amp;"/"&amp;N$1,Data!$1:$1,0)-1)=0,"",OFFSET(Data!$A$1,MATCH($A120,Data!$CG:$CG,0)-1,MATCH($B120&amp;"/"&amp;N$1,Data!$1:$1,0)-1)))</f>
        <v/>
      </c>
      <c r="O120" s="227" t="str">
        <f ca="1">IF(ISERROR(OFFSET(Data!$A$1,MATCH($A120,Data!$CG:$CG,0)-1,MATCH($B120&amp;"/"&amp;O$1,Data!$1:$1,0)-1))=TRUE,"",IF(OFFSET(Data!$A$1,MATCH($A120,Data!$CG:$CG,0)-1,MATCH($B120&amp;"/"&amp;O$1,Data!$1:$1,0)-1)=0,"",OFFSET(Data!$A$1,MATCH($A120,Data!$CG:$CG,0)-1,MATCH($B120&amp;"/"&amp;O$1,Data!$1:$1,0)-1)))</f>
        <v/>
      </c>
      <c r="P120" s="227" t="str">
        <f ca="1">IF(ISERROR(OFFSET(Data!$A$1,MATCH($A120,Data!$CG:$CG,0)-1,MATCH($B120&amp;"/"&amp;P$1,Data!$1:$1,0)-1))=TRUE,"",IF(OFFSET(Data!$A$1,MATCH($A120,Data!$CG:$CG,0)-1,MATCH($B120&amp;"/"&amp;P$1,Data!$1:$1,0)-1)=0,"",OFFSET(Data!$A$1,MATCH($A120,Data!$CG:$CG,0)-1,MATCH($B120&amp;"/"&amp;P$1,Data!$1:$1,0)-1)))</f>
        <v/>
      </c>
      <c r="Q120" s="227" t="str">
        <f ca="1">IF(ISERROR(OFFSET(Data!$A$1,MATCH($A120,Data!$CG:$CG,0)-1,MATCH($B120&amp;"/"&amp;Q$1,Data!$1:$1,0)-1))=TRUE,"",IF(OFFSET(Data!$A$1,MATCH($A120,Data!$CG:$CG,0)-1,MATCH($B120&amp;"/"&amp;Q$1,Data!$1:$1,0)-1)=0,"",OFFSET(Data!$A$1,MATCH($A120,Data!$CG:$CG,0)-1,MATCH($B120&amp;"/"&amp;Q$1,Data!$1:$1,0)-1)))</f>
        <v/>
      </c>
      <c r="R120" s="227" t="str">
        <f ca="1">IF(ISERROR(OFFSET(Data!$A$1,MATCH($A120,Data!$CG:$CG,0)-1,MATCH($B120&amp;"/"&amp;R$1,Data!$1:$1,0)-1))=TRUE,"",IF(OFFSET(Data!$A$1,MATCH($A120,Data!$CG:$CG,0)-1,MATCH($B120&amp;"/"&amp;R$1,Data!$1:$1,0)-1)=0,"",OFFSET(Data!$A$1,MATCH($A120,Data!$CG:$CG,0)-1,MATCH($B120&amp;"/"&amp;R$1,Data!$1:$1,0)-1)))</f>
        <v/>
      </c>
      <c r="S120" s="227" t="str">
        <f ca="1">IF(ISERROR(OFFSET(Data!$A$1,MATCH($A120,Data!$CG:$CG,0)-1,MATCH($B120&amp;"/"&amp;S$1,Data!$1:$1,0)-1))=TRUE,"",IF(OFFSET(Data!$A$1,MATCH($A120,Data!$CG:$CG,0)-1,MATCH($B120&amp;"/"&amp;S$1,Data!$1:$1,0)-1)=0,"",OFFSET(Data!$A$1,MATCH($A120,Data!$CG:$CG,0)-1,MATCH($B120&amp;"/"&amp;S$1,Data!$1:$1,0)-1)))</f>
        <v/>
      </c>
      <c r="T120" s="227" t="str">
        <f ca="1">IF(ISERROR(OFFSET(Data!$A$1,MATCH($A120,Data!$CG:$CG,0)-1,MATCH($B120&amp;"/"&amp;T$1,Data!$1:$1,0)-1))=TRUE,"",IF(OFFSET(Data!$A$1,MATCH($A120,Data!$CG:$CG,0)-1,MATCH($B120&amp;"/"&amp;T$1,Data!$1:$1,0)-1)=0,"",OFFSET(Data!$A$1,MATCH($A120,Data!$CG:$CG,0)-1,MATCH($B120&amp;"/"&amp;T$1,Data!$1:$1,0)-1)))</f>
        <v/>
      </c>
      <c r="U120" s="231" t="str">
        <f ca="1">IF(ISERROR(OFFSET(Data!$A$1,MATCH($A120,Data!$CG:$CG,0)-1,MATCH($B120&amp;"/"&amp;U$1,Data!$1:$1,0)-1))=TRUE,"",IF(OFFSET(Data!$A$1,MATCH($A120,Data!$CG:$CG,0)-1,MATCH($B120&amp;"/"&amp;U$1,Data!$1:$1,0)-1)=0,"",OFFSET(Data!$A$1,MATCH($A120,Data!$CG:$CG,0)-1,MATCH($B120&amp;"/"&amp;U$1,Data!$1:$1,0)-1)))</f>
        <v/>
      </c>
      <c r="V120" s="227" t="str">
        <f ca="1">IF(ISERROR(OFFSET(Data!$A$1,MATCH($A120,Data!$CG:$CG,0)-1,MATCH($B120&amp;"/"&amp;V$1,Data!$1:$1,0)-1))=TRUE,"",IF(OFFSET(Data!$A$1,MATCH($A120,Data!$CG:$CG,0)-1,MATCH($B120&amp;"/"&amp;V$1,Data!$1:$1,0)-1)=0,"",OFFSET(Data!$A$1,MATCH($A120,Data!$CG:$CG,0)-1,MATCH($B120&amp;"/"&amp;V$1,Data!$1:$1,0)-1)))</f>
        <v/>
      </c>
      <c r="W120" s="232" t="str">
        <f ca="1">IF(ISERROR(OFFSET(Data!$A$1,MATCH($A120,Data!$CG:$CG,0)-1,MATCH($B120&amp;"/"&amp;W$1,Data!$1:$1,0)-1))=TRUE,"",IF(OFFSET(Data!$A$1,MATCH($A120,Data!$CG:$CG,0)-1,MATCH($B120&amp;"/"&amp;W$1,Data!$1:$1,0)-1)=0,"",OFFSET(Data!$A$1,MATCH($A120,Data!$CG:$CG,0)-1,MATCH($B120&amp;"/"&amp;W$1,Data!$1:$1,0)-1)))</f>
        <v/>
      </c>
      <c r="X120" s="232" t="str">
        <f ca="1">IF(ISERROR(OFFSET(Data!$A$1,MATCH($A120,Data!$CG:$CG,0)-1,MATCH($B120&amp;"/"&amp;X$1,Data!$1:$1,0)-1))=TRUE,"",IF(OFFSET(Data!$A$1,MATCH($A120,Data!$CG:$CG,0)-1,MATCH($B120&amp;"/"&amp;X$1,Data!$1:$1,0)-1)=0,"",OFFSET(Data!$A$1,MATCH($A120,Data!$CG:$CG,0)-1,MATCH($B120&amp;"/"&amp;X$1,Data!$1:$1,0)-1)))</f>
        <v/>
      </c>
      <c r="Y120" s="232" t="str">
        <f ca="1">IF(ISERROR(OFFSET(Data!$A$1,MATCH($A120,Data!$CG:$CG,0)-1,MATCH($B120&amp;"/"&amp;Y$1,Data!$1:$1,0)-1))=TRUE,"",IF(OFFSET(Data!$A$1,MATCH($A120,Data!$CG:$CG,0)-1,MATCH($B120&amp;"/"&amp;Y$1,Data!$1:$1,0)-1)=0,"",OFFSET(Data!$A$1,MATCH($A120,Data!$CG:$CG,0)-1,MATCH($B120&amp;"/"&amp;Y$1,Data!$1:$1,0)-1)))</f>
        <v/>
      </c>
      <c r="Z120" s="232" t="str">
        <f ca="1">IF(ISERROR(OFFSET(Data!$A$1,MATCH($A120,Data!$CG:$CG,0)-1,MATCH($B120&amp;"/"&amp;Z$1,Data!$1:$1,0)-1))=TRUE,"",IF(OFFSET(Data!$A$1,MATCH($A120,Data!$CG:$CG,0)-1,MATCH($B120&amp;"/"&amp;Z$1,Data!$1:$1,0)-1)=0,"",OFFSET(Data!$A$1,MATCH($A120,Data!$CG:$CG,0)-1,MATCH($B120&amp;"/"&amp;Z$1,Data!$1:$1,0)-1)))</f>
        <v/>
      </c>
      <c r="AA120" s="232" t="str">
        <f ca="1">IF(ISERROR(OFFSET(Data!$A$1,MATCH($A120,Data!$CG:$CG,0)-1,MATCH($B120&amp;"/"&amp;AA$1,Data!$1:$1,0)-1))=TRUE,"",IF(OFFSET(Data!$A$1,MATCH($A120,Data!$CG:$CG,0)-1,MATCH($B120&amp;"/"&amp;AA$1,Data!$1:$1,0)-1)=0,"",OFFSET(Data!$A$1,MATCH($A120,Data!$CG:$CG,0)-1,MATCH($B120&amp;"/"&amp;AA$1,Data!$1:$1,0)-1)))</f>
        <v/>
      </c>
      <c r="AB120" s="232" t="str">
        <f ca="1">IF(ISERROR(OFFSET(Data!$A$1,MATCH($A120,Data!$CG:$CG,0)-1,MATCH($B120&amp;"/"&amp;AB$1,Data!$1:$1,0)-1))=TRUE,"",IF(OFFSET(Data!$A$1,MATCH($A120,Data!$CG:$CG,0)-1,MATCH($B120&amp;"/"&amp;AB$1,Data!$1:$1,0)-1)=0,"",OFFSET(Data!$A$1,MATCH($A120,Data!$CG:$CG,0)-1,MATCH($B120&amp;"/"&amp;AB$1,Data!$1:$1,0)-1)))</f>
        <v/>
      </c>
      <c r="AC120" s="232" t="str">
        <f ca="1">IF(ISERROR(OFFSET(Data!$A$1,MATCH($A120,Data!$CG:$CG,0)-1,MATCH($B120&amp;"/"&amp;AC$1,Data!$1:$1,0)-1))=TRUE,"",IF(OFFSET(Data!$A$1,MATCH($A120,Data!$CG:$CG,0)-1,MATCH($B120&amp;"/"&amp;AC$1,Data!$1:$1,0)-1)=0,"",OFFSET(Data!$A$1,MATCH($A120,Data!$CG:$CG,0)-1,MATCH($B120&amp;"/"&amp;AC$1,Data!$1:$1,0)-1)))</f>
        <v/>
      </c>
    </row>
    <row r="121" spans="1:29" s="227" customFormat="1" x14ac:dyDescent="0.25">
      <c r="A121" s="227" t="s">
        <v>79</v>
      </c>
      <c r="B121" s="227" t="s">
        <v>25</v>
      </c>
      <c r="C121" s="227" t="str">
        <f ca="1">IF(ISERROR(OFFSET(Data!$A$1,MATCH($A121,Data!$CG:$CG,0)-1,MATCH($B121&amp;"/"&amp;C$1,Data!$1:$1,0)-1))=TRUE,"",IF(OFFSET(Data!$A$1,MATCH($A121,Data!$CG:$CG,0)-1,MATCH($B121&amp;"/"&amp;C$1,Data!$1:$1,0)-1)=0,"",OFFSET(Data!$A$1,MATCH($A121,Data!$CG:$CG,0)-1,MATCH($B121&amp;"/"&amp;C$1,Data!$1:$1,0)-1)))</f>
        <v/>
      </c>
      <c r="D121" s="227" t="str">
        <f ca="1">IF(ISERROR(OFFSET(Data!$A$1,MATCH($A121,Data!$CG:$CG,0)-1,MATCH($B121&amp;"/"&amp;D$1,Data!$1:$1,0)-1))=TRUE,"",IF(OFFSET(Data!$A$1,MATCH($A121,Data!$CG:$CG,0)-1,MATCH($B121&amp;"/"&amp;D$1,Data!$1:$1,0)-1)=0,"",OFFSET(Data!$A$1,MATCH($A121,Data!$CG:$CG,0)-1,MATCH($B121&amp;"/"&amp;D$1,Data!$1:$1,0)-1)))</f>
        <v/>
      </c>
      <c r="E121" s="227" t="str">
        <f ca="1">IF(ISERROR(OFFSET(Data!$A$1,MATCH($A121,Data!$CG:$CG,0)-1,MATCH($B121&amp;"/"&amp;E$1,Data!$1:$1,0)-1))=TRUE,"",IF(OFFSET(Data!$A$1,MATCH($A121,Data!$CG:$CG,0)-1,MATCH($B121&amp;"/"&amp;E$1,Data!$1:$1,0)-1)=0,"",OFFSET(Data!$A$1,MATCH($A121,Data!$CG:$CG,0)-1,MATCH($B121&amp;"/"&amp;E$1,Data!$1:$1,0)-1)))</f>
        <v/>
      </c>
      <c r="F121" s="227" t="str">
        <f ca="1">IF(ISERROR(OFFSET(Data!$A$1,MATCH($A121,Data!$CG:$CG,0)-1,MATCH($B121&amp;"/"&amp;F$1,Data!$1:$1,0)-1))=TRUE,"",IF(OFFSET(Data!$A$1,MATCH($A121,Data!$CG:$CG,0)-1,MATCH($B121&amp;"/"&amp;F$1,Data!$1:$1,0)-1)=0,"",OFFSET(Data!$A$1,MATCH($A121,Data!$CG:$CG,0)-1,MATCH($B121&amp;"/"&amp;F$1,Data!$1:$1,0)-1)))</f>
        <v/>
      </c>
      <c r="G121" s="227" t="str">
        <f ca="1">IF(ISERROR(OFFSET(Data!$A$1,MATCH($A121,Data!$CG:$CG,0)-1,MATCH($B121&amp;"/"&amp;G$1,Data!$1:$1,0)-1))=TRUE,"",IF(OFFSET(Data!$A$1,MATCH($A121,Data!$CG:$CG,0)-1,MATCH($B121&amp;"/"&amp;G$1,Data!$1:$1,0)-1)=0,"",OFFSET(Data!$A$1,MATCH($A121,Data!$CG:$CG,0)-1,MATCH($B121&amp;"/"&amp;G$1,Data!$1:$1,0)-1)))</f>
        <v/>
      </c>
      <c r="H121" s="227" t="str">
        <f ca="1">IF(ISERROR(OFFSET(Data!$A$1,MATCH($A121,Data!$CG:$CG,0)-1,MATCH($B121&amp;"/"&amp;H$1,Data!$1:$1,0)-1))=TRUE,"",IF(OFFSET(Data!$A$1,MATCH($A121,Data!$CG:$CG,0)-1,MATCH($B121&amp;"/"&amp;H$1,Data!$1:$1,0)-1)=0,"",OFFSET(Data!$A$1,MATCH($A121,Data!$CG:$CG,0)-1,MATCH($B121&amp;"/"&amp;H$1,Data!$1:$1,0)-1)))</f>
        <v/>
      </c>
      <c r="I121" s="227" t="str">
        <f ca="1">IF(ISERROR(OFFSET(Data!$A$1,MATCH($A121,Data!$CG:$CG,0)-1,MATCH($B121&amp;"/"&amp;I$1,Data!$1:$1,0)-1))=TRUE,"",IF(OFFSET(Data!$A$1,MATCH($A121,Data!$CG:$CG,0)-1,MATCH($B121&amp;"/"&amp;I$1,Data!$1:$1,0)-1)=0,"",OFFSET(Data!$A$1,MATCH($A121,Data!$CG:$CG,0)-1,MATCH($B121&amp;"/"&amp;I$1,Data!$1:$1,0)-1)))</f>
        <v/>
      </c>
      <c r="J121" s="227" t="str">
        <f ca="1">IF(ISERROR(OFFSET(Data!$A$1,MATCH($A121,Data!$CG:$CG,0)-1,MATCH($B121&amp;"/"&amp;J$1,Data!$1:$1,0)-1))=TRUE,"",IF(OFFSET(Data!$A$1,MATCH($A121,Data!$CG:$CG,0)-1,MATCH($B121&amp;"/"&amp;J$1,Data!$1:$1,0)-1)=0,"",OFFSET(Data!$A$1,MATCH($A121,Data!$CG:$CG,0)-1,MATCH($B121&amp;"/"&amp;J$1,Data!$1:$1,0)-1)))</f>
        <v/>
      </c>
      <c r="K121" s="227" t="str">
        <f ca="1">IF(ISERROR(OFFSET(Data!$A$1,MATCH($A121,Data!$CG:$CG,0)-1,MATCH($B121&amp;"/"&amp;K$1,Data!$1:$1,0)-1))=TRUE,"",IF(OFFSET(Data!$A$1,MATCH($A121,Data!$CG:$CG,0)-1,MATCH($B121&amp;"/"&amp;K$1,Data!$1:$1,0)-1)=0,"",OFFSET(Data!$A$1,MATCH($A121,Data!$CG:$CG,0)-1,MATCH($B121&amp;"/"&amp;K$1,Data!$1:$1,0)-1)))</f>
        <v/>
      </c>
      <c r="L121" s="227" t="str">
        <f ca="1">IF(ISERROR(OFFSET(Data!$A$1,MATCH($A121,Data!$CG:$CG,0)-1,MATCH($B121&amp;"/"&amp;L$1,Data!$1:$1,0)-1))=TRUE,"",IF(OFFSET(Data!$A$1,MATCH($A121,Data!$CG:$CG,0)-1,MATCH($B121&amp;"/"&amp;L$1,Data!$1:$1,0)-1)=0,"",OFFSET(Data!$A$1,MATCH($A121,Data!$CG:$CG,0)-1,MATCH($B121&amp;"/"&amp;L$1,Data!$1:$1,0)-1)))</f>
        <v/>
      </c>
      <c r="M121" s="227" t="str">
        <f ca="1">IF(ISERROR(OFFSET(Data!$A$1,MATCH($A121,Data!$CG:$CG,0)-1,MATCH($B121&amp;"/"&amp;M$1,Data!$1:$1,0)-1))=TRUE,"",IF(OFFSET(Data!$A$1,MATCH($A121,Data!$CG:$CG,0)-1,MATCH($B121&amp;"/"&amp;M$1,Data!$1:$1,0)-1)=0,"",OFFSET(Data!$A$1,MATCH($A121,Data!$CG:$CG,0)-1,MATCH($B121&amp;"/"&amp;M$1,Data!$1:$1,0)-1)))</f>
        <v/>
      </c>
      <c r="N121" s="227" t="str">
        <f ca="1">IF(ISERROR(OFFSET(Data!$A$1,MATCH($A121,Data!$CG:$CG,0)-1,MATCH($B121&amp;"/"&amp;N$1,Data!$1:$1,0)-1))=TRUE,"",IF(OFFSET(Data!$A$1,MATCH($A121,Data!$CG:$CG,0)-1,MATCH($B121&amp;"/"&amp;N$1,Data!$1:$1,0)-1)=0,"",OFFSET(Data!$A$1,MATCH($A121,Data!$CG:$CG,0)-1,MATCH($B121&amp;"/"&amp;N$1,Data!$1:$1,0)-1)))</f>
        <v/>
      </c>
      <c r="O121" s="227" t="str">
        <f ca="1">IF(ISERROR(OFFSET(Data!$A$1,MATCH($A121,Data!$CG:$CG,0)-1,MATCH($B121&amp;"/"&amp;O$1,Data!$1:$1,0)-1))=TRUE,"",IF(OFFSET(Data!$A$1,MATCH($A121,Data!$CG:$CG,0)-1,MATCH($B121&amp;"/"&amp;O$1,Data!$1:$1,0)-1)=0,"",OFFSET(Data!$A$1,MATCH($A121,Data!$CG:$CG,0)-1,MATCH($B121&amp;"/"&amp;O$1,Data!$1:$1,0)-1)))</f>
        <v/>
      </c>
      <c r="P121" s="227" t="str">
        <f ca="1">IF(ISERROR(OFFSET(Data!$A$1,MATCH($A121,Data!$CG:$CG,0)-1,MATCH($B121&amp;"/"&amp;P$1,Data!$1:$1,0)-1))=TRUE,"",IF(OFFSET(Data!$A$1,MATCH($A121,Data!$CG:$CG,0)-1,MATCH($B121&amp;"/"&amp;P$1,Data!$1:$1,0)-1)=0,"",OFFSET(Data!$A$1,MATCH($A121,Data!$CG:$CG,0)-1,MATCH($B121&amp;"/"&amp;P$1,Data!$1:$1,0)-1)))</f>
        <v/>
      </c>
      <c r="Q121" s="227" t="str">
        <f ca="1">IF(ISERROR(OFFSET(Data!$A$1,MATCH($A121,Data!$CG:$CG,0)-1,MATCH($B121&amp;"/"&amp;Q$1,Data!$1:$1,0)-1))=TRUE,"",IF(OFFSET(Data!$A$1,MATCH($A121,Data!$CG:$CG,0)-1,MATCH($B121&amp;"/"&amp;Q$1,Data!$1:$1,0)-1)=0,"",OFFSET(Data!$A$1,MATCH($A121,Data!$CG:$CG,0)-1,MATCH($B121&amp;"/"&amp;Q$1,Data!$1:$1,0)-1)))</f>
        <v/>
      </c>
      <c r="R121" s="227" t="str">
        <f ca="1">IF(ISERROR(OFFSET(Data!$A$1,MATCH($A121,Data!$CG:$CG,0)-1,MATCH($B121&amp;"/"&amp;R$1,Data!$1:$1,0)-1))=TRUE,"",IF(OFFSET(Data!$A$1,MATCH($A121,Data!$CG:$CG,0)-1,MATCH($B121&amp;"/"&amp;R$1,Data!$1:$1,0)-1)=0,"",OFFSET(Data!$A$1,MATCH($A121,Data!$CG:$CG,0)-1,MATCH($B121&amp;"/"&amp;R$1,Data!$1:$1,0)-1)))</f>
        <v/>
      </c>
      <c r="S121" s="227" t="str">
        <f ca="1">IF(ISERROR(OFFSET(Data!$A$1,MATCH($A121,Data!$CG:$CG,0)-1,MATCH($B121&amp;"/"&amp;S$1,Data!$1:$1,0)-1))=TRUE,"",IF(OFFSET(Data!$A$1,MATCH($A121,Data!$CG:$CG,0)-1,MATCH($B121&amp;"/"&amp;S$1,Data!$1:$1,0)-1)=0,"",OFFSET(Data!$A$1,MATCH($A121,Data!$CG:$CG,0)-1,MATCH($B121&amp;"/"&amp;S$1,Data!$1:$1,0)-1)))</f>
        <v/>
      </c>
      <c r="T121" s="227" t="str">
        <f ca="1">IF(ISERROR(OFFSET(Data!$A$1,MATCH($A121,Data!$CG:$CG,0)-1,MATCH($B121&amp;"/"&amp;T$1,Data!$1:$1,0)-1))=TRUE,"",IF(OFFSET(Data!$A$1,MATCH($A121,Data!$CG:$CG,0)-1,MATCH($B121&amp;"/"&amp;T$1,Data!$1:$1,0)-1)=0,"",OFFSET(Data!$A$1,MATCH($A121,Data!$CG:$CG,0)-1,MATCH($B121&amp;"/"&amp;T$1,Data!$1:$1,0)-1)))</f>
        <v/>
      </c>
      <c r="U121" s="231" t="str">
        <f ca="1">IF(ISERROR(OFFSET(Data!$A$1,MATCH($A121,Data!$CG:$CG,0)-1,MATCH($B121&amp;"/"&amp;U$1,Data!$1:$1,0)-1))=TRUE,"",IF(OFFSET(Data!$A$1,MATCH($A121,Data!$CG:$CG,0)-1,MATCH($B121&amp;"/"&amp;U$1,Data!$1:$1,0)-1)=0,"",OFFSET(Data!$A$1,MATCH($A121,Data!$CG:$CG,0)-1,MATCH($B121&amp;"/"&amp;U$1,Data!$1:$1,0)-1)))</f>
        <v/>
      </c>
      <c r="V121" s="227" t="str">
        <f ca="1">IF(ISERROR(OFFSET(Data!$A$1,MATCH($A121,Data!$CG:$CG,0)-1,MATCH($B121&amp;"/"&amp;V$1,Data!$1:$1,0)-1))=TRUE,"",IF(OFFSET(Data!$A$1,MATCH($A121,Data!$CG:$CG,0)-1,MATCH($B121&amp;"/"&amp;V$1,Data!$1:$1,0)-1)=0,"",OFFSET(Data!$A$1,MATCH($A121,Data!$CG:$CG,0)-1,MATCH($B121&amp;"/"&amp;V$1,Data!$1:$1,0)-1)))</f>
        <v/>
      </c>
      <c r="W121" s="232" t="str">
        <f ca="1">IF(ISERROR(OFFSET(Data!$A$1,MATCH($A121,Data!$CG:$CG,0)-1,MATCH($B121&amp;"/"&amp;W$1,Data!$1:$1,0)-1))=TRUE,"",IF(OFFSET(Data!$A$1,MATCH($A121,Data!$CG:$CG,0)-1,MATCH($B121&amp;"/"&amp;W$1,Data!$1:$1,0)-1)=0,"",OFFSET(Data!$A$1,MATCH($A121,Data!$CG:$CG,0)-1,MATCH($B121&amp;"/"&amp;W$1,Data!$1:$1,0)-1)))</f>
        <v/>
      </c>
      <c r="X121" s="232" t="str">
        <f ca="1">IF(ISERROR(OFFSET(Data!$A$1,MATCH($A121,Data!$CG:$CG,0)-1,MATCH($B121&amp;"/"&amp;X$1,Data!$1:$1,0)-1))=TRUE,"",IF(OFFSET(Data!$A$1,MATCH($A121,Data!$CG:$CG,0)-1,MATCH($B121&amp;"/"&amp;X$1,Data!$1:$1,0)-1)=0,"",OFFSET(Data!$A$1,MATCH($A121,Data!$CG:$CG,0)-1,MATCH($B121&amp;"/"&amp;X$1,Data!$1:$1,0)-1)))</f>
        <v/>
      </c>
      <c r="Y121" s="232" t="str">
        <f ca="1">IF(ISERROR(OFFSET(Data!$A$1,MATCH($A121,Data!$CG:$CG,0)-1,MATCH($B121&amp;"/"&amp;Y$1,Data!$1:$1,0)-1))=TRUE,"",IF(OFFSET(Data!$A$1,MATCH($A121,Data!$CG:$CG,0)-1,MATCH($B121&amp;"/"&amp;Y$1,Data!$1:$1,0)-1)=0,"",OFFSET(Data!$A$1,MATCH($A121,Data!$CG:$CG,0)-1,MATCH($B121&amp;"/"&amp;Y$1,Data!$1:$1,0)-1)))</f>
        <v/>
      </c>
      <c r="Z121" s="232" t="str">
        <f ca="1">IF(ISERROR(OFFSET(Data!$A$1,MATCH($A121,Data!$CG:$CG,0)-1,MATCH($B121&amp;"/"&amp;Z$1,Data!$1:$1,0)-1))=TRUE,"",IF(OFFSET(Data!$A$1,MATCH($A121,Data!$CG:$CG,0)-1,MATCH($B121&amp;"/"&amp;Z$1,Data!$1:$1,0)-1)=0,"",OFFSET(Data!$A$1,MATCH($A121,Data!$CG:$CG,0)-1,MATCH($B121&amp;"/"&amp;Z$1,Data!$1:$1,0)-1)))</f>
        <v/>
      </c>
      <c r="AA121" s="232" t="str">
        <f ca="1">IF(ISERROR(OFFSET(Data!$A$1,MATCH($A121,Data!$CG:$CG,0)-1,MATCH($B121&amp;"/"&amp;AA$1,Data!$1:$1,0)-1))=TRUE,"",IF(OFFSET(Data!$A$1,MATCH($A121,Data!$CG:$CG,0)-1,MATCH($B121&amp;"/"&amp;AA$1,Data!$1:$1,0)-1)=0,"",OFFSET(Data!$A$1,MATCH($A121,Data!$CG:$CG,0)-1,MATCH($B121&amp;"/"&amp;AA$1,Data!$1:$1,0)-1)))</f>
        <v/>
      </c>
      <c r="AB121" s="232" t="str">
        <f ca="1">IF(ISERROR(OFFSET(Data!$A$1,MATCH($A121,Data!$CG:$CG,0)-1,MATCH($B121&amp;"/"&amp;AB$1,Data!$1:$1,0)-1))=TRUE,"",IF(OFFSET(Data!$A$1,MATCH($A121,Data!$CG:$CG,0)-1,MATCH($B121&amp;"/"&amp;AB$1,Data!$1:$1,0)-1)=0,"",OFFSET(Data!$A$1,MATCH($A121,Data!$CG:$CG,0)-1,MATCH($B121&amp;"/"&amp;AB$1,Data!$1:$1,0)-1)))</f>
        <v/>
      </c>
      <c r="AC121" s="232" t="str">
        <f ca="1">IF(ISERROR(OFFSET(Data!$A$1,MATCH($A121,Data!$CG:$CG,0)-1,MATCH($B121&amp;"/"&amp;AC$1,Data!$1:$1,0)-1))=TRUE,"",IF(OFFSET(Data!$A$1,MATCH($A121,Data!$CG:$CG,0)-1,MATCH($B121&amp;"/"&amp;AC$1,Data!$1:$1,0)-1)=0,"",OFFSET(Data!$A$1,MATCH($A121,Data!$CG:$CG,0)-1,MATCH($B121&amp;"/"&amp;AC$1,Data!$1:$1,0)-1)))</f>
        <v/>
      </c>
    </row>
    <row r="122" spans="1:29" s="227" customFormat="1" x14ac:dyDescent="0.25">
      <c r="U122" s="231"/>
      <c r="W122" s="232"/>
      <c r="X122" s="232"/>
      <c r="Y122" s="232"/>
      <c r="Z122" s="232"/>
      <c r="AA122" s="232"/>
      <c r="AB122" s="232"/>
      <c r="AC122" s="232"/>
    </row>
    <row r="123" spans="1:29" s="227" customFormat="1" x14ac:dyDescent="0.25">
      <c r="U123" s="231"/>
      <c r="W123" s="232"/>
      <c r="X123" s="232"/>
      <c r="Y123" s="232"/>
      <c r="Z123" s="232"/>
      <c r="AA123" s="232"/>
      <c r="AB123" s="232"/>
      <c r="AC123" s="232"/>
    </row>
    <row r="124" spans="1:29" s="227" customFormat="1" x14ac:dyDescent="0.25">
      <c r="U124" s="231"/>
      <c r="W124" s="232"/>
      <c r="X124" s="232"/>
      <c r="Y124" s="232"/>
      <c r="Z124" s="232"/>
      <c r="AA124" s="232"/>
      <c r="AB124" s="232"/>
      <c r="AC124" s="232"/>
    </row>
    <row r="125" spans="1:29" s="227" customFormat="1" x14ac:dyDescent="0.25">
      <c r="U125" s="231"/>
      <c r="W125" s="232"/>
      <c r="X125" s="232"/>
      <c r="Y125" s="232"/>
      <c r="Z125" s="232"/>
      <c r="AA125" s="232"/>
      <c r="AB125" s="232"/>
      <c r="AC125" s="232"/>
    </row>
    <row r="126" spans="1:29" s="227" customFormat="1" x14ac:dyDescent="0.25">
      <c r="U126" s="231"/>
      <c r="W126" s="232"/>
      <c r="X126" s="232"/>
      <c r="Y126" s="232"/>
      <c r="Z126" s="232"/>
      <c r="AA126" s="232"/>
      <c r="AB126" s="232"/>
      <c r="AC126" s="232"/>
    </row>
    <row r="127" spans="1:29" s="227" customFormat="1" x14ac:dyDescent="0.25">
      <c r="U127" s="231"/>
      <c r="W127" s="232"/>
      <c r="X127" s="232"/>
      <c r="Y127" s="232"/>
      <c r="Z127" s="232"/>
      <c r="AA127" s="232"/>
      <c r="AB127" s="232"/>
      <c r="AC127" s="232"/>
    </row>
    <row r="128" spans="1:29" s="227" customFormat="1" x14ac:dyDescent="0.25">
      <c r="U128" s="231"/>
      <c r="W128" s="232"/>
      <c r="X128" s="232"/>
      <c r="Y128" s="232"/>
      <c r="Z128" s="232"/>
      <c r="AA128" s="232"/>
      <c r="AB128" s="232"/>
      <c r="AC128" s="232"/>
    </row>
    <row r="129" spans="21:29" s="227" customFormat="1" x14ac:dyDescent="0.25">
      <c r="U129" s="231"/>
      <c r="W129" s="232"/>
      <c r="X129" s="232"/>
      <c r="Y129" s="232"/>
      <c r="Z129" s="232"/>
      <c r="AA129" s="232"/>
      <c r="AB129" s="232"/>
      <c r="AC129" s="232"/>
    </row>
    <row r="130" spans="21:29" s="227" customFormat="1" x14ac:dyDescent="0.25">
      <c r="U130" s="231"/>
      <c r="W130" s="232"/>
      <c r="X130" s="232"/>
      <c r="Y130" s="232"/>
      <c r="Z130" s="232"/>
      <c r="AA130" s="232"/>
      <c r="AB130" s="232"/>
      <c r="AC130" s="232"/>
    </row>
    <row r="131" spans="21:29" s="227" customFormat="1" x14ac:dyDescent="0.25">
      <c r="U131" s="231"/>
      <c r="W131" s="232"/>
      <c r="X131" s="232"/>
      <c r="Y131" s="232"/>
      <c r="Z131" s="232"/>
      <c r="AA131" s="232"/>
      <c r="AB131" s="232"/>
      <c r="AC131" s="232"/>
    </row>
    <row r="132" spans="21:29" s="227" customFormat="1" x14ac:dyDescent="0.25">
      <c r="U132" s="231"/>
      <c r="W132" s="232"/>
      <c r="X132" s="232"/>
      <c r="Y132" s="232"/>
      <c r="Z132" s="232"/>
      <c r="AA132" s="232"/>
      <c r="AB132" s="232"/>
      <c r="AC132" s="232"/>
    </row>
    <row r="133" spans="21:29" s="227" customFormat="1" x14ac:dyDescent="0.25">
      <c r="U133" s="231"/>
      <c r="W133" s="232"/>
      <c r="X133" s="232"/>
      <c r="Y133" s="232"/>
      <c r="Z133" s="232"/>
      <c r="AA133" s="232"/>
      <c r="AB133" s="232"/>
      <c r="AC133" s="232"/>
    </row>
    <row r="134" spans="21:29" s="227" customFormat="1" x14ac:dyDescent="0.25">
      <c r="U134" s="231"/>
      <c r="W134" s="232"/>
      <c r="X134" s="232"/>
      <c r="Y134" s="232"/>
      <c r="Z134" s="232"/>
      <c r="AA134" s="232"/>
      <c r="AB134" s="232"/>
      <c r="AC134" s="232"/>
    </row>
    <row r="135" spans="21:29" s="227" customFormat="1" x14ac:dyDescent="0.25">
      <c r="U135" s="231"/>
      <c r="W135" s="232"/>
      <c r="X135" s="232"/>
      <c r="Y135" s="232"/>
      <c r="Z135" s="232"/>
      <c r="AA135" s="232"/>
      <c r="AB135" s="232"/>
      <c r="AC135" s="232"/>
    </row>
    <row r="136" spans="21:29" s="227" customFormat="1" x14ac:dyDescent="0.25">
      <c r="U136" s="231"/>
      <c r="W136" s="232"/>
      <c r="X136" s="232"/>
      <c r="Y136" s="232"/>
      <c r="Z136" s="232"/>
      <c r="AA136" s="232"/>
      <c r="AB136" s="232"/>
      <c r="AC136" s="232"/>
    </row>
    <row r="137" spans="21:29" s="227" customFormat="1" x14ac:dyDescent="0.25">
      <c r="U137" s="231"/>
      <c r="W137" s="232"/>
      <c r="X137" s="232"/>
      <c r="Y137" s="232"/>
      <c r="Z137" s="232"/>
      <c r="AA137" s="232"/>
      <c r="AB137" s="232"/>
      <c r="AC137" s="232"/>
    </row>
    <row r="138" spans="21:29" s="227" customFormat="1" x14ac:dyDescent="0.25">
      <c r="U138" s="231"/>
      <c r="W138" s="232"/>
      <c r="X138" s="232"/>
      <c r="Y138" s="232"/>
      <c r="Z138" s="232"/>
      <c r="AA138" s="232"/>
      <c r="AB138" s="232"/>
      <c r="AC138" s="232"/>
    </row>
    <row r="139" spans="21:29" s="227" customFormat="1" x14ac:dyDescent="0.25">
      <c r="U139" s="231"/>
      <c r="W139" s="232"/>
      <c r="X139" s="232"/>
      <c r="Y139" s="232"/>
      <c r="Z139" s="232"/>
      <c r="AA139" s="232"/>
      <c r="AB139" s="232"/>
      <c r="AC139" s="232"/>
    </row>
    <row r="140" spans="21:29" s="227" customFormat="1" x14ac:dyDescent="0.25">
      <c r="U140" s="231"/>
      <c r="W140" s="232"/>
      <c r="X140" s="232"/>
      <c r="Y140" s="232"/>
      <c r="Z140" s="232"/>
      <c r="AA140" s="232"/>
      <c r="AB140" s="232"/>
      <c r="AC140" s="232"/>
    </row>
    <row r="141" spans="21:29" s="227" customFormat="1" x14ac:dyDescent="0.25">
      <c r="U141" s="231"/>
      <c r="W141" s="232"/>
      <c r="X141" s="232"/>
      <c r="Y141" s="232"/>
      <c r="Z141" s="232"/>
      <c r="AA141" s="232"/>
      <c r="AB141" s="232"/>
      <c r="AC141" s="232"/>
    </row>
    <row r="142" spans="21:29" s="227" customFormat="1" x14ac:dyDescent="0.25">
      <c r="U142" s="231"/>
      <c r="W142" s="232"/>
      <c r="X142" s="232"/>
      <c r="Y142" s="232"/>
      <c r="Z142" s="232"/>
      <c r="AA142" s="232"/>
      <c r="AB142" s="232"/>
      <c r="AC142" s="232"/>
    </row>
    <row r="143" spans="21:29" s="227" customFormat="1" x14ac:dyDescent="0.25">
      <c r="U143" s="231"/>
      <c r="W143" s="232"/>
      <c r="X143" s="232"/>
      <c r="Y143" s="232"/>
      <c r="Z143" s="232"/>
      <c r="AA143" s="232"/>
      <c r="AB143" s="232"/>
      <c r="AC143" s="232"/>
    </row>
    <row r="144" spans="21:29" s="227" customFormat="1" x14ac:dyDescent="0.25">
      <c r="U144" s="231"/>
      <c r="W144" s="232"/>
      <c r="X144" s="232"/>
      <c r="Y144" s="232"/>
      <c r="Z144" s="232"/>
      <c r="AA144" s="232"/>
      <c r="AB144" s="232"/>
      <c r="AC144" s="232"/>
    </row>
    <row r="145" spans="21:29" s="227" customFormat="1" x14ac:dyDescent="0.25">
      <c r="U145" s="231"/>
      <c r="W145" s="232"/>
      <c r="X145" s="232"/>
      <c r="Y145" s="232"/>
      <c r="Z145" s="232"/>
      <c r="AA145" s="232"/>
      <c r="AB145" s="232"/>
      <c r="AC145" s="232"/>
    </row>
    <row r="146" spans="21:29" s="227" customFormat="1" x14ac:dyDescent="0.25">
      <c r="U146" s="231"/>
      <c r="W146" s="232"/>
      <c r="X146" s="232"/>
      <c r="Y146" s="232"/>
      <c r="Z146" s="232"/>
      <c r="AA146" s="232"/>
      <c r="AB146" s="232"/>
      <c r="AC146" s="232"/>
    </row>
    <row r="147" spans="21:29" s="227" customFormat="1" x14ac:dyDescent="0.25">
      <c r="U147" s="231"/>
      <c r="W147" s="232"/>
      <c r="X147" s="232"/>
      <c r="Y147" s="232"/>
      <c r="Z147" s="232"/>
      <c r="AA147" s="232"/>
      <c r="AB147" s="232"/>
      <c r="AC147" s="232"/>
    </row>
    <row r="148" spans="21:29" s="227" customFormat="1" x14ac:dyDescent="0.25">
      <c r="U148" s="231"/>
      <c r="W148" s="232"/>
      <c r="X148" s="232"/>
      <c r="Y148" s="232"/>
      <c r="Z148" s="232"/>
      <c r="AA148" s="232"/>
      <c r="AB148" s="232"/>
      <c r="AC148" s="232"/>
    </row>
    <row r="149" spans="21:29" s="227" customFormat="1" x14ac:dyDescent="0.25">
      <c r="U149" s="231"/>
      <c r="W149" s="232"/>
      <c r="X149" s="232"/>
      <c r="Y149" s="232"/>
      <c r="Z149" s="232"/>
      <c r="AA149" s="232"/>
      <c r="AB149" s="232"/>
      <c r="AC149" s="232"/>
    </row>
    <row r="150" spans="21:29" s="227" customFormat="1" x14ac:dyDescent="0.25">
      <c r="U150" s="231"/>
      <c r="W150" s="232"/>
      <c r="X150" s="232"/>
      <c r="Y150" s="232"/>
      <c r="Z150" s="232"/>
      <c r="AA150" s="232"/>
      <c r="AB150" s="232"/>
      <c r="AC150" s="232"/>
    </row>
    <row r="151" spans="21:29" s="227" customFormat="1" x14ac:dyDescent="0.25">
      <c r="U151" s="231"/>
      <c r="W151" s="232"/>
      <c r="X151" s="232"/>
      <c r="Y151" s="232"/>
      <c r="Z151" s="232"/>
      <c r="AA151" s="232"/>
      <c r="AB151" s="232"/>
      <c r="AC151" s="232"/>
    </row>
    <row r="152" spans="21:29" s="227" customFormat="1" x14ac:dyDescent="0.25">
      <c r="U152" s="231"/>
      <c r="W152" s="232"/>
      <c r="X152" s="232"/>
      <c r="Y152" s="232"/>
      <c r="Z152" s="232"/>
      <c r="AA152" s="232"/>
      <c r="AB152" s="232"/>
      <c r="AC152" s="232"/>
    </row>
    <row r="153" spans="21:29" s="227" customFormat="1" x14ac:dyDescent="0.25">
      <c r="U153" s="231"/>
      <c r="W153" s="232"/>
      <c r="X153" s="232"/>
      <c r="Y153" s="232"/>
      <c r="Z153" s="232"/>
      <c r="AA153" s="232"/>
      <c r="AB153" s="232"/>
      <c r="AC153" s="232"/>
    </row>
    <row r="154" spans="21:29" s="227" customFormat="1" x14ac:dyDescent="0.25">
      <c r="U154" s="231"/>
      <c r="W154" s="232"/>
      <c r="X154" s="232"/>
      <c r="Y154" s="232"/>
      <c r="Z154" s="232"/>
      <c r="AA154" s="232"/>
      <c r="AB154" s="232"/>
      <c r="AC154" s="232"/>
    </row>
    <row r="155" spans="21:29" s="227" customFormat="1" x14ac:dyDescent="0.25">
      <c r="U155" s="231"/>
      <c r="W155" s="232"/>
      <c r="X155" s="232"/>
      <c r="Y155" s="232"/>
      <c r="Z155" s="232"/>
      <c r="AA155" s="232"/>
      <c r="AB155" s="232"/>
      <c r="AC155" s="232"/>
    </row>
    <row r="156" spans="21:29" s="227" customFormat="1" x14ac:dyDescent="0.25">
      <c r="U156" s="231"/>
      <c r="W156" s="232"/>
      <c r="X156" s="232"/>
      <c r="Y156" s="232"/>
      <c r="Z156" s="232"/>
      <c r="AA156" s="232"/>
      <c r="AB156" s="232"/>
      <c r="AC156" s="232"/>
    </row>
    <row r="157" spans="21:29" s="227" customFormat="1" x14ac:dyDescent="0.25">
      <c r="U157" s="231"/>
      <c r="W157" s="232"/>
      <c r="X157" s="232"/>
      <c r="Y157" s="232"/>
      <c r="Z157" s="232"/>
      <c r="AA157" s="232"/>
      <c r="AB157" s="232"/>
      <c r="AC157" s="232"/>
    </row>
    <row r="158" spans="21:29" s="227" customFormat="1" x14ac:dyDescent="0.25">
      <c r="U158" s="231"/>
      <c r="W158" s="232"/>
      <c r="X158" s="232"/>
      <c r="Y158" s="232"/>
      <c r="Z158" s="232"/>
      <c r="AA158" s="232"/>
      <c r="AB158" s="232"/>
      <c r="AC158" s="232"/>
    </row>
    <row r="159" spans="21:29" s="227" customFormat="1" x14ac:dyDescent="0.25">
      <c r="U159" s="231"/>
      <c r="W159" s="232"/>
      <c r="X159" s="232"/>
      <c r="Y159" s="232"/>
      <c r="Z159" s="232"/>
      <c r="AA159" s="232"/>
      <c r="AB159" s="232"/>
      <c r="AC159" s="232"/>
    </row>
    <row r="160" spans="21:29" s="227" customFormat="1" x14ac:dyDescent="0.25">
      <c r="U160" s="231"/>
      <c r="W160" s="232"/>
      <c r="X160" s="232"/>
      <c r="Y160" s="232"/>
      <c r="Z160" s="232"/>
      <c r="AA160" s="232"/>
      <c r="AB160" s="232"/>
      <c r="AC160" s="232"/>
    </row>
    <row r="161" spans="21:29" s="227" customFormat="1" x14ac:dyDescent="0.25">
      <c r="U161" s="231"/>
      <c r="W161" s="232"/>
      <c r="X161" s="232"/>
      <c r="Y161" s="232"/>
      <c r="Z161" s="232"/>
      <c r="AA161" s="232"/>
      <c r="AB161" s="232"/>
      <c r="AC161" s="232"/>
    </row>
    <row r="162" spans="21:29" s="227" customFormat="1" x14ac:dyDescent="0.25">
      <c r="U162" s="231"/>
      <c r="W162" s="232"/>
      <c r="X162" s="232"/>
      <c r="Y162" s="232"/>
      <c r="Z162" s="232"/>
      <c r="AA162" s="232"/>
      <c r="AB162" s="232"/>
      <c r="AC162" s="232"/>
    </row>
    <row r="163" spans="21:29" s="227" customFormat="1" x14ac:dyDescent="0.25">
      <c r="U163" s="231"/>
      <c r="W163" s="232"/>
      <c r="X163" s="232"/>
      <c r="Y163" s="232"/>
      <c r="Z163" s="232"/>
      <c r="AA163" s="232"/>
      <c r="AB163" s="232"/>
      <c r="AC163" s="232"/>
    </row>
    <row r="164" spans="21:29" s="227" customFormat="1" x14ac:dyDescent="0.25">
      <c r="U164" s="231"/>
      <c r="W164" s="232"/>
      <c r="X164" s="232"/>
      <c r="Y164" s="232"/>
      <c r="Z164" s="232"/>
      <c r="AA164" s="232"/>
      <c r="AB164" s="232"/>
      <c r="AC164" s="232"/>
    </row>
    <row r="165" spans="21:29" s="227" customFormat="1" x14ac:dyDescent="0.25">
      <c r="U165" s="231"/>
      <c r="W165" s="232"/>
      <c r="X165" s="232"/>
      <c r="Y165" s="232"/>
      <c r="Z165" s="232"/>
      <c r="AA165" s="232"/>
      <c r="AB165" s="232"/>
      <c r="AC165" s="232"/>
    </row>
    <row r="166" spans="21:29" s="227" customFormat="1" x14ac:dyDescent="0.25">
      <c r="U166" s="231"/>
      <c r="W166" s="232"/>
      <c r="X166" s="232"/>
      <c r="Y166" s="232"/>
      <c r="Z166" s="232"/>
      <c r="AA166" s="232"/>
      <c r="AB166" s="232"/>
      <c r="AC166" s="232"/>
    </row>
    <row r="167" spans="21:29" s="227" customFormat="1" x14ac:dyDescent="0.25">
      <c r="U167" s="231"/>
      <c r="W167" s="232"/>
      <c r="X167" s="232"/>
      <c r="Y167" s="232"/>
      <c r="Z167" s="232"/>
      <c r="AA167" s="232"/>
      <c r="AB167" s="232"/>
      <c r="AC167" s="232"/>
    </row>
    <row r="168" spans="21:29" s="227" customFormat="1" x14ac:dyDescent="0.25">
      <c r="U168" s="231"/>
      <c r="W168" s="232"/>
      <c r="X168" s="232"/>
      <c r="Y168" s="232"/>
      <c r="Z168" s="232"/>
      <c r="AA168" s="232"/>
      <c r="AB168" s="232"/>
      <c r="AC168" s="232"/>
    </row>
    <row r="169" spans="21:29" s="227" customFormat="1" x14ac:dyDescent="0.25">
      <c r="U169" s="231"/>
      <c r="W169" s="232"/>
      <c r="X169" s="232"/>
      <c r="Y169" s="232"/>
      <c r="Z169" s="232"/>
      <c r="AA169" s="232"/>
      <c r="AB169" s="232"/>
      <c r="AC169" s="232"/>
    </row>
    <row r="170" spans="21:29" s="227" customFormat="1" x14ac:dyDescent="0.25">
      <c r="U170" s="231"/>
      <c r="W170" s="232"/>
      <c r="X170" s="232"/>
      <c r="Y170" s="232"/>
      <c r="Z170" s="232"/>
      <c r="AA170" s="232"/>
      <c r="AB170" s="232"/>
      <c r="AC170" s="232"/>
    </row>
    <row r="171" spans="21:29" s="227" customFormat="1" x14ac:dyDescent="0.25">
      <c r="U171" s="231"/>
      <c r="W171" s="232"/>
      <c r="X171" s="232"/>
      <c r="Y171" s="232"/>
      <c r="Z171" s="232"/>
      <c r="AA171" s="232"/>
      <c r="AB171" s="232"/>
      <c r="AC171" s="232"/>
    </row>
    <row r="172" spans="21:29" s="227" customFormat="1" x14ac:dyDescent="0.25">
      <c r="U172" s="231"/>
      <c r="W172" s="232"/>
      <c r="X172" s="232"/>
      <c r="Y172" s="232"/>
      <c r="Z172" s="232"/>
      <c r="AA172" s="232"/>
      <c r="AB172" s="232"/>
      <c r="AC172" s="232"/>
    </row>
    <row r="173" spans="21:29" s="227" customFormat="1" x14ac:dyDescent="0.25">
      <c r="U173" s="231"/>
      <c r="W173" s="232"/>
      <c r="X173" s="232"/>
      <c r="Y173" s="232"/>
      <c r="Z173" s="232"/>
      <c r="AA173" s="232"/>
      <c r="AB173" s="232"/>
      <c r="AC173" s="232"/>
    </row>
    <row r="174" spans="21:29" s="227" customFormat="1" x14ac:dyDescent="0.25">
      <c r="U174" s="231"/>
      <c r="W174" s="232"/>
      <c r="X174" s="232"/>
      <c r="Y174" s="232"/>
      <c r="Z174" s="232"/>
      <c r="AA174" s="232"/>
      <c r="AB174" s="232"/>
      <c r="AC174" s="232"/>
    </row>
    <row r="175" spans="21:29" s="227" customFormat="1" x14ac:dyDescent="0.25">
      <c r="U175" s="231"/>
      <c r="W175" s="232"/>
      <c r="X175" s="232"/>
      <c r="Y175" s="232"/>
      <c r="Z175" s="232"/>
      <c r="AA175" s="232"/>
      <c r="AB175" s="232"/>
      <c r="AC175" s="232"/>
    </row>
    <row r="176" spans="21:29" s="227" customFormat="1" x14ac:dyDescent="0.25">
      <c r="U176" s="231"/>
      <c r="W176" s="232"/>
      <c r="X176" s="232"/>
      <c r="Y176" s="232"/>
      <c r="Z176" s="232"/>
      <c r="AA176" s="232"/>
      <c r="AB176" s="232"/>
      <c r="AC176" s="232"/>
    </row>
    <row r="177" spans="21:29" s="227" customFormat="1" x14ac:dyDescent="0.25">
      <c r="U177" s="231"/>
      <c r="W177" s="232"/>
      <c r="X177" s="232"/>
      <c r="Y177" s="232"/>
      <c r="Z177" s="232"/>
      <c r="AA177" s="232"/>
      <c r="AB177" s="232"/>
      <c r="AC177" s="232"/>
    </row>
    <row r="178" spans="21:29" s="227" customFormat="1" x14ac:dyDescent="0.25">
      <c r="U178" s="231"/>
      <c r="W178" s="232"/>
      <c r="X178" s="232"/>
      <c r="Y178" s="232"/>
      <c r="Z178" s="232"/>
      <c r="AA178" s="232"/>
      <c r="AB178" s="232"/>
      <c r="AC178" s="232"/>
    </row>
    <row r="179" spans="21:29" s="227" customFormat="1" x14ac:dyDescent="0.25">
      <c r="U179" s="231"/>
      <c r="W179" s="232"/>
      <c r="X179" s="232"/>
      <c r="Y179" s="232"/>
      <c r="Z179" s="232"/>
      <c r="AA179" s="232"/>
      <c r="AB179" s="232"/>
      <c r="AC179" s="232"/>
    </row>
    <row r="180" spans="21:29" s="227" customFormat="1" x14ac:dyDescent="0.25">
      <c r="U180" s="231"/>
      <c r="W180" s="232"/>
      <c r="X180" s="232"/>
      <c r="Y180" s="232"/>
      <c r="Z180" s="232"/>
      <c r="AA180" s="232"/>
      <c r="AB180" s="232"/>
      <c r="AC180" s="232"/>
    </row>
    <row r="181" spans="21:29" s="227" customFormat="1" x14ac:dyDescent="0.25">
      <c r="U181" s="231"/>
      <c r="W181" s="232"/>
      <c r="X181" s="232"/>
      <c r="Y181" s="232"/>
      <c r="Z181" s="232"/>
      <c r="AA181" s="232"/>
      <c r="AB181" s="232"/>
      <c r="AC181" s="232"/>
    </row>
    <row r="182" spans="21:29" s="227" customFormat="1" x14ac:dyDescent="0.25">
      <c r="U182" s="231"/>
      <c r="W182" s="232"/>
      <c r="X182" s="232"/>
      <c r="Y182" s="232"/>
      <c r="Z182" s="232"/>
      <c r="AA182" s="232"/>
      <c r="AB182" s="232"/>
      <c r="AC182" s="232"/>
    </row>
    <row r="183" spans="21:29" s="227" customFormat="1" x14ac:dyDescent="0.25">
      <c r="U183" s="231"/>
      <c r="W183" s="232"/>
      <c r="X183" s="232"/>
      <c r="Y183" s="232"/>
      <c r="Z183" s="232"/>
      <c r="AA183" s="232"/>
      <c r="AB183" s="232"/>
      <c r="AC183" s="232"/>
    </row>
    <row r="184" spans="21:29" s="227" customFormat="1" x14ac:dyDescent="0.25">
      <c r="U184" s="231"/>
      <c r="W184" s="232"/>
      <c r="X184" s="232"/>
      <c r="Y184" s="232"/>
      <c r="Z184" s="232"/>
      <c r="AA184" s="232"/>
      <c r="AB184" s="232"/>
      <c r="AC184" s="232"/>
    </row>
    <row r="185" spans="21:29" s="227" customFormat="1" x14ac:dyDescent="0.25">
      <c r="U185" s="231"/>
      <c r="W185" s="232"/>
      <c r="X185" s="232"/>
      <c r="Y185" s="232"/>
      <c r="Z185" s="232"/>
      <c r="AA185" s="232"/>
      <c r="AB185" s="232"/>
      <c r="AC185" s="232"/>
    </row>
    <row r="186" spans="21:29" s="227" customFormat="1" x14ac:dyDescent="0.25">
      <c r="U186" s="231"/>
      <c r="W186" s="232"/>
      <c r="X186" s="232"/>
      <c r="Y186" s="232"/>
      <c r="Z186" s="232"/>
      <c r="AA186" s="232"/>
      <c r="AB186" s="232"/>
      <c r="AC186" s="232"/>
    </row>
    <row r="187" spans="21:29" s="227" customFormat="1" x14ac:dyDescent="0.25">
      <c r="U187" s="231"/>
      <c r="W187" s="232"/>
      <c r="X187" s="232"/>
      <c r="Y187" s="232"/>
      <c r="Z187" s="232"/>
      <c r="AA187" s="232"/>
      <c r="AB187" s="232"/>
      <c r="AC187" s="232"/>
    </row>
    <row r="188" spans="21:29" s="227" customFormat="1" x14ac:dyDescent="0.25">
      <c r="U188" s="231"/>
      <c r="W188" s="232"/>
      <c r="X188" s="232"/>
      <c r="Y188" s="232"/>
      <c r="Z188" s="232"/>
      <c r="AA188" s="232"/>
      <c r="AB188" s="232"/>
      <c r="AC188" s="232"/>
    </row>
    <row r="189" spans="21:29" s="227" customFormat="1" x14ac:dyDescent="0.25">
      <c r="U189" s="231"/>
      <c r="W189" s="232"/>
      <c r="X189" s="232"/>
      <c r="Y189" s="232"/>
      <c r="Z189" s="232"/>
      <c r="AA189" s="232"/>
      <c r="AB189" s="232"/>
      <c r="AC189" s="232"/>
    </row>
    <row r="190" spans="21:29" s="227" customFormat="1" x14ac:dyDescent="0.25">
      <c r="U190" s="231"/>
      <c r="W190" s="232"/>
      <c r="X190" s="232"/>
      <c r="Y190" s="232"/>
      <c r="Z190" s="232"/>
      <c r="AA190" s="232"/>
      <c r="AB190" s="232"/>
      <c r="AC190" s="232"/>
    </row>
    <row r="191" spans="21:29" s="227" customFormat="1" x14ac:dyDescent="0.25">
      <c r="U191" s="231"/>
      <c r="W191" s="232"/>
      <c r="X191" s="232"/>
      <c r="Y191" s="232"/>
      <c r="Z191" s="232"/>
      <c r="AA191" s="232"/>
      <c r="AB191" s="232"/>
      <c r="AC191" s="232"/>
    </row>
    <row r="192" spans="21:29" s="227" customFormat="1" x14ac:dyDescent="0.25">
      <c r="U192" s="231"/>
      <c r="W192" s="232"/>
      <c r="X192" s="232"/>
      <c r="Y192" s="232"/>
      <c r="Z192" s="232"/>
      <c r="AA192" s="232"/>
      <c r="AB192" s="232"/>
      <c r="AC192" s="232"/>
    </row>
    <row r="193" spans="21:29" s="227" customFormat="1" x14ac:dyDescent="0.25">
      <c r="U193" s="231"/>
      <c r="W193" s="232"/>
      <c r="X193" s="232"/>
      <c r="Y193" s="232"/>
      <c r="Z193" s="232"/>
      <c r="AA193" s="232"/>
      <c r="AB193" s="232"/>
      <c r="AC193" s="232"/>
    </row>
    <row r="194" spans="21:29" s="227" customFormat="1" x14ac:dyDescent="0.25">
      <c r="U194" s="231"/>
      <c r="W194" s="232"/>
      <c r="X194" s="232"/>
      <c r="Y194" s="232"/>
      <c r="Z194" s="232"/>
      <c r="AA194" s="232"/>
      <c r="AB194" s="232"/>
      <c r="AC194" s="232"/>
    </row>
    <row r="195" spans="21:29" s="227" customFormat="1" x14ac:dyDescent="0.25">
      <c r="U195" s="231"/>
      <c r="W195" s="232"/>
      <c r="X195" s="232"/>
      <c r="Y195" s="232"/>
      <c r="Z195" s="232"/>
      <c r="AA195" s="232"/>
      <c r="AB195" s="232"/>
      <c r="AC195" s="232"/>
    </row>
    <row r="196" spans="21:29" s="227" customFormat="1" x14ac:dyDescent="0.25">
      <c r="U196" s="231"/>
      <c r="W196" s="232"/>
      <c r="X196" s="232"/>
      <c r="Y196" s="232"/>
      <c r="Z196" s="232"/>
      <c r="AA196" s="232"/>
      <c r="AB196" s="232"/>
      <c r="AC196" s="232"/>
    </row>
    <row r="197" spans="21:29" s="227" customFormat="1" x14ac:dyDescent="0.25">
      <c r="U197" s="231"/>
      <c r="W197" s="232"/>
      <c r="X197" s="232"/>
      <c r="Y197" s="232"/>
      <c r="Z197" s="232"/>
      <c r="AA197" s="232"/>
      <c r="AB197" s="232"/>
      <c r="AC197" s="232"/>
    </row>
    <row r="198" spans="21:29" s="227" customFormat="1" x14ac:dyDescent="0.25">
      <c r="U198" s="231"/>
      <c r="W198" s="232"/>
      <c r="X198" s="232"/>
      <c r="Y198" s="232"/>
      <c r="Z198" s="232"/>
      <c r="AA198" s="232"/>
      <c r="AB198" s="232"/>
      <c r="AC198" s="232"/>
    </row>
    <row r="199" spans="21:29" s="227" customFormat="1" x14ac:dyDescent="0.25">
      <c r="U199" s="231"/>
      <c r="W199" s="232"/>
      <c r="X199" s="232"/>
      <c r="Y199" s="232"/>
      <c r="Z199" s="232"/>
      <c r="AA199" s="232"/>
      <c r="AB199" s="232"/>
      <c r="AC199" s="232"/>
    </row>
    <row r="200" spans="21:29" s="227" customFormat="1" x14ac:dyDescent="0.25">
      <c r="U200" s="231"/>
      <c r="W200" s="232"/>
      <c r="X200" s="232"/>
      <c r="Y200" s="232"/>
      <c r="Z200" s="232"/>
      <c r="AA200" s="232"/>
      <c r="AB200" s="232"/>
      <c r="AC200" s="232"/>
    </row>
    <row r="201" spans="21:29" s="227" customFormat="1" x14ac:dyDescent="0.25">
      <c r="U201" s="231"/>
      <c r="W201" s="232"/>
      <c r="X201" s="232"/>
      <c r="Y201" s="232"/>
      <c r="Z201" s="232"/>
      <c r="AA201" s="232"/>
      <c r="AB201" s="232"/>
      <c r="AC201" s="232"/>
    </row>
    <row r="202" spans="21:29" s="227" customFormat="1" x14ac:dyDescent="0.25">
      <c r="U202" s="231"/>
      <c r="W202" s="232"/>
      <c r="X202" s="232"/>
      <c r="Y202" s="232"/>
      <c r="Z202" s="232"/>
      <c r="AA202" s="232"/>
      <c r="AB202" s="232"/>
      <c r="AC202" s="232"/>
    </row>
    <row r="203" spans="21:29" s="227" customFormat="1" x14ac:dyDescent="0.25">
      <c r="U203" s="231"/>
      <c r="W203" s="232"/>
      <c r="X203" s="232"/>
      <c r="Y203" s="232"/>
      <c r="Z203" s="232"/>
      <c r="AA203" s="232"/>
      <c r="AB203" s="232"/>
      <c r="AC203" s="232"/>
    </row>
    <row r="204" spans="21:29" s="227" customFormat="1" x14ac:dyDescent="0.25">
      <c r="U204" s="231"/>
      <c r="W204" s="232"/>
      <c r="X204" s="232"/>
      <c r="Y204" s="232"/>
      <c r="Z204" s="232"/>
      <c r="AA204" s="232"/>
      <c r="AB204" s="232"/>
      <c r="AC204" s="232"/>
    </row>
    <row r="205" spans="21:29" s="227" customFormat="1" x14ac:dyDescent="0.25">
      <c r="U205" s="231"/>
      <c r="W205" s="232"/>
      <c r="X205" s="232"/>
      <c r="Y205" s="232"/>
      <c r="Z205" s="232"/>
      <c r="AA205" s="232"/>
      <c r="AB205" s="232"/>
      <c r="AC205" s="232"/>
    </row>
    <row r="206" spans="21:29" s="227" customFormat="1" x14ac:dyDescent="0.25">
      <c r="U206" s="231"/>
      <c r="W206" s="232"/>
      <c r="X206" s="232"/>
      <c r="Y206" s="232"/>
      <c r="Z206" s="232"/>
      <c r="AA206" s="232"/>
      <c r="AB206" s="232"/>
      <c r="AC206" s="232"/>
    </row>
    <row r="207" spans="21:29" s="227" customFormat="1" x14ac:dyDescent="0.25">
      <c r="U207" s="231"/>
      <c r="W207" s="232"/>
      <c r="X207" s="232"/>
      <c r="Y207" s="232"/>
      <c r="Z207" s="232"/>
      <c r="AA207" s="232"/>
      <c r="AB207" s="232"/>
      <c r="AC207" s="232"/>
    </row>
    <row r="208" spans="21:29" s="227" customFormat="1" x14ac:dyDescent="0.25">
      <c r="U208" s="231"/>
      <c r="W208" s="232"/>
      <c r="X208" s="232"/>
      <c r="Y208" s="232"/>
      <c r="Z208" s="232"/>
      <c r="AA208" s="232"/>
      <c r="AB208" s="232"/>
      <c r="AC208" s="232"/>
    </row>
    <row r="209" spans="21:29" s="227" customFormat="1" x14ac:dyDescent="0.25">
      <c r="U209" s="231"/>
      <c r="W209" s="232"/>
      <c r="X209" s="232"/>
      <c r="Y209" s="232"/>
      <c r="Z209" s="232"/>
      <c r="AA209" s="232"/>
      <c r="AB209" s="232"/>
      <c r="AC209" s="232"/>
    </row>
    <row r="210" spans="21:29" s="227" customFormat="1" x14ac:dyDescent="0.25">
      <c r="U210" s="231"/>
      <c r="W210" s="232"/>
      <c r="X210" s="232"/>
      <c r="Y210" s="232"/>
      <c r="Z210" s="232"/>
      <c r="AA210" s="232"/>
      <c r="AB210" s="232"/>
      <c r="AC210" s="232"/>
    </row>
    <row r="211" spans="21:29" s="227" customFormat="1" x14ac:dyDescent="0.25">
      <c r="U211" s="231"/>
      <c r="W211" s="232"/>
      <c r="X211" s="232"/>
      <c r="Y211" s="232"/>
      <c r="Z211" s="232"/>
      <c r="AA211" s="232"/>
      <c r="AB211" s="232"/>
      <c r="AC211" s="232"/>
    </row>
    <row r="212" spans="21:29" s="227" customFormat="1" x14ac:dyDescent="0.25">
      <c r="U212" s="231"/>
      <c r="W212" s="232"/>
      <c r="X212" s="232"/>
      <c r="Y212" s="232"/>
      <c r="Z212" s="232"/>
      <c r="AA212" s="232"/>
      <c r="AB212" s="232"/>
      <c r="AC212" s="232"/>
    </row>
    <row r="213" spans="21:29" s="227" customFormat="1" x14ac:dyDescent="0.25">
      <c r="U213" s="231"/>
      <c r="W213" s="232"/>
      <c r="X213" s="232"/>
      <c r="Y213" s="232"/>
      <c r="Z213" s="232"/>
      <c r="AA213" s="232"/>
      <c r="AB213" s="232"/>
      <c r="AC213" s="232"/>
    </row>
    <row r="214" spans="21:29" s="227" customFormat="1" x14ac:dyDescent="0.25">
      <c r="U214" s="231"/>
      <c r="W214" s="232"/>
      <c r="X214" s="232"/>
      <c r="Y214" s="232"/>
      <c r="Z214" s="232"/>
      <c r="AA214" s="232"/>
      <c r="AB214" s="232"/>
      <c r="AC214" s="232"/>
    </row>
    <row r="215" spans="21:29" s="227" customFormat="1" x14ac:dyDescent="0.25">
      <c r="U215" s="231"/>
      <c r="W215" s="232"/>
      <c r="X215" s="232"/>
      <c r="Y215" s="232"/>
      <c r="Z215" s="232"/>
      <c r="AA215" s="232"/>
      <c r="AB215" s="232"/>
      <c r="AC215" s="232"/>
    </row>
    <row r="216" spans="21:29" s="227" customFormat="1" x14ac:dyDescent="0.25">
      <c r="U216" s="231"/>
      <c r="W216" s="232"/>
      <c r="X216" s="232"/>
      <c r="Y216" s="232"/>
      <c r="Z216" s="232"/>
      <c r="AA216" s="232"/>
      <c r="AB216" s="232"/>
      <c r="AC216" s="232"/>
    </row>
    <row r="217" spans="21:29" s="227" customFormat="1" x14ac:dyDescent="0.25">
      <c r="U217" s="231"/>
      <c r="W217" s="232"/>
      <c r="X217" s="232"/>
      <c r="Y217" s="232"/>
      <c r="Z217" s="232"/>
      <c r="AA217" s="232"/>
      <c r="AB217" s="232"/>
      <c r="AC217" s="232"/>
    </row>
    <row r="218" spans="21:29" s="227" customFormat="1" x14ac:dyDescent="0.25">
      <c r="U218" s="231"/>
      <c r="W218" s="232"/>
      <c r="X218" s="232"/>
      <c r="Y218" s="232"/>
      <c r="Z218" s="232"/>
      <c r="AA218" s="232"/>
      <c r="AB218" s="232"/>
      <c r="AC218" s="232"/>
    </row>
    <row r="219" spans="21:29" s="227" customFormat="1" x14ac:dyDescent="0.25">
      <c r="U219" s="231"/>
      <c r="W219" s="232"/>
      <c r="X219" s="232"/>
      <c r="Y219" s="232"/>
      <c r="Z219" s="232"/>
      <c r="AA219" s="232"/>
      <c r="AB219" s="232"/>
      <c r="AC219" s="232"/>
    </row>
    <row r="220" spans="21:29" s="227" customFormat="1" x14ac:dyDescent="0.25">
      <c r="U220" s="231"/>
      <c r="W220" s="232"/>
      <c r="X220" s="232"/>
      <c r="Y220" s="232"/>
      <c r="Z220" s="232"/>
      <c r="AA220" s="232"/>
      <c r="AB220" s="232"/>
      <c r="AC220" s="232"/>
    </row>
    <row r="221" spans="21:29" s="227" customFormat="1" x14ac:dyDescent="0.25">
      <c r="U221" s="231"/>
      <c r="W221" s="232"/>
      <c r="X221" s="232"/>
      <c r="Y221" s="232"/>
      <c r="Z221" s="232"/>
      <c r="AA221" s="232"/>
      <c r="AB221" s="232"/>
      <c r="AC221" s="232"/>
    </row>
    <row r="222" spans="21:29" s="227" customFormat="1" x14ac:dyDescent="0.25">
      <c r="U222" s="231"/>
      <c r="W222" s="232"/>
      <c r="X222" s="232"/>
      <c r="Y222" s="232"/>
      <c r="Z222" s="232"/>
      <c r="AA222" s="232"/>
      <c r="AB222" s="232"/>
      <c r="AC222" s="232"/>
    </row>
    <row r="223" spans="21:29" s="227" customFormat="1" x14ac:dyDescent="0.25">
      <c r="U223" s="231"/>
      <c r="W223" s="232"/>
      <c r="X223" s="232"/>
      <c r="Y223" s="232"/>
      <c r="Z223" s="232"/>
      <c r="AA223" s="232"/>
      <c r="AB223" s="232"/>
      <c r="AC223" s="232"/>
    </row>
    <row r="224" spans="21:29" s="227" customFormat="1" x14ac:dyDescent="0.25">
      <c r="U224" s="231"/>
      <c r="W224" s="232"/>
      <c r="X224" s="232"/>
      <c r="Y224" s="232"/>
      <c r="Z224" s="232"/>
      <c r="AA224" s="232"/>
      <c r="AB224" s="232"/>
      <c r="AC224" s="232"/>
    </row>
    <row r="225" spans="21:29" s="227" customFormat="1" x14ac:dyDescent="0.25">
      <c r="U225" s="231"/>
      <c r="W225" s="232"/>
      <c r="X225" s="232"/>
      <c r="Y225" s="232"/>
      <c r="Z225" s="232"/>
      <c r="AA225" s="232"/>
      <c r="AB225" s="232"/>
      <c r="AC225" s="232"/>
    </row>
    <row r="226" spans="21:29" s="227" customFormat="1" x14ac:dyDescent="0.25">
      <c r="U226" s="231"/>
      <c r="W226" s="232"/>
      <c r="X226" s="232"/>
      <c r="Y226" s="232"/>
      <c r="Z226" s="232"/>
      <c r="AA226" s="232"/>
      <c r="AB226" s="232"/>
      <c r="AC226" s="232"/>
    </row>
    <row r="227" spans="21:29" s="227" customFormat="1" x14ac:dyDescent="0.25">
      <c r="U227" s="231"/>
      <c r="W227" s="232"/>
      <c r="X227" s="232"/>
      <c r="Y227" s="232"/>
      <c r="Z227" s="232"/>
      <c r="AA227" s="232"/>
      <c r="AB227" s="232"/>
      <c r="AC227" s="232"/>
    </row>
    <row r="228" spans="21:29" s="227" customFormat="1" x14ac:dyDescent="0.25">
      <c r="U228" s="231"/>
      <c r="W228" s="232"/>
      <c r="X228" s="232"/>
      <c r="Y228" s="232"/>
      <c r="Z228" s="232"/>
      <c r="AA228" s="232"/>
      <c r="AB228" s="232"/>
      <c r="AC228" s="232"/>
    </row>
    <row r="229" spans="21:29" s="227" customFormat="1" x14ac:dyDescent="0.25">
      <c r="U229" s="231"/>
      <c r="W229" s="232"/>
      <c r="X229" s="232"/>
      <c r="Y229" s="232"/>
      <c r="Z229" s="232"/>
      <c r="AA229" s="232"/>
      <c r="AB229" s="232"/>
      <c r="AC229" s="232"/>
    </row>
    <row r="230" spans="21:29" s="227" customFormat="1" x14ac:dyDescent="0.25">
      <c r="U230" s="231"/>
      <c r="W230" s="232"/>
      <c r="X230" s="232"/>
      <c r="Y230" s="232"/>
      <c r="Z230" s="232"/>
      <c r="AA230" s="232"/>
      <c r="AB230" s="232"/>
      <c r="AC230" s="232"/>
    </row>
    <row r="231" spans="21:29" s="227" customFormat="1" x14ac:dyDescent="0.25">
      <c r="U231" s="231"/>
      <c r="W231" s="232"/>
      <c r="X231" s="232"/>
      <c r="Y231" s="232"/>
      <c r="Z231" s="232"/>
      <c r="AA231" s="232"/>
      <c r="AB231" s="232"/>
      <c r="AC231" s="232"/>
    </row>
    <row r="232" spans="21:29" s="227" customFormat="1" x14ac:dyDescent="0.25">
      <c r="U232" s="231"/>
      <c r="W232" s="232"/>
      <c r="X232" s="232"/>
      <c r="Y232" s="232"/>
      <c r="Z232" s="232"/>
      <c r="AA232" s="232"/>
      <c r="AB232" s="232"/>
      <c r="AC232" s="232"/>
    </row>
    <row r="233" spans="21:29" s="227" customFormat="1" x14ac:dyDescent="0.25">
      <c r="U233" s="231"/>
      <c r="W233" s="232"/>
      <c r="X233" s="232"/>
      <c r="Y233" s="232"/>
      <c r="Z233" s="232"/>
      <c r="AA233" s="232"/>
      <c r="AB233" s="232"/>
      <c r="AC233" s="232"/>
    </row>
    <row r="234" spans="21:29" s="227" customFormat="1" x14ac:dyDescent="0.25">
      <c r="U234" s="231"/>
      <c r="W234" s="232"/>
      <c r="X234" s="232"/>
      <c r="Y234" s="232"/>
      <c r="Z234" s="232"/>
      <c r="AA234" s="232"/>
      <c r="AB234" s="232"/>
      <c r="AC234" s="232"/>
    </row>
    <row r="235" spans="21:29" s="227" customFormat="1" x14ac:dyDescent="0.25">
      <c r="U235" s="231"/>
      <c r="W235" s="232"/>
      <c r="X235" s="232"/>
      <c r="Y235" s="232"/>
      <c r="Z235" s="232"/>
      <c r="AA235" s="232"/>
      <c r="AB235" s="232"/>
      <c r="AC235" s="232"/>
    </row>
    <row r="236" spans="21:29" s="227" customFormat="1" x14ac:dyDescent="0.25">
      <c r="U236" s="231"/>
      <c r="W236" s="232"/>
      <c r="X236" s="232"/>
      <c r="Y236" s="232"/>
      <c r="Z236" s="232"/>
      <c r="AA236" s="232"/>
      <c r="AB236" s="232"/>
      <c r="AC236" s="232"/>
    </row>
    <row r="237" spans="21:29" s="227" customFormat="1" x14ac:dyDescent="0.25">
      <c r="U237" s="231"/>
      <c r="W237" s="232"/>
      <c r="X237" s="232"/>
      <c r="Y237" s="232"/>
      <c r="Z237" s="232"/>
      <c r="AA237" s="232"/>
      <c r="AB237" s="232"/>
      <c r="AC237" s="232"/>
    </row>
    <row r="238" spans="21:29" s="227" customFormat="1" x14ac:dyDescent="0.25">
      <c r="U238" s="231"/>
      <c r="W238" s="232"/>
      <c r="X238" s="232"/>
      <c r="Y238" s="232"/>
      <c r="Z238" s="232"/>
      <c r="AA238" s="232"/>
      <c r="AB238" s="232"/>
      <c r="AC238" s="232"/>
    </row>
    <row r="239" spans="21:29" s="227" customFormat="1" x14ac:dyDescent="0.25">
      <c r="U239" s="231"/>
      <c r="W239" s="232"/>
      <c r="X239" s="232"/>
      <c r="Y239" s="232"/>
      <c r="Z239" s="232"/>
      <c r="AA239" s="232"/>
      <c r="AB239" s="232"/>
      <c r="AC239" s="232"/>
    </row>
    <row r="240" spans="21:29" s="227" customFormat="1" x14ac:dyDescent="0.25">
      <c r="U240" s="231"/>
      <c r="W240" s="232"/>
      <c r="X240" s="232"/>
      <c r="Y240" s="232"/>
      <c r="Z240" s="232"/>
      <c r="AA240" s="232"/>
      <c r="AB240" s="232"/>
      <c r="AC240" s="232"/>
    </row>
    <row r="241" spans="21:29" s="227" customFormat="1" x14ac:dyDescent="0.25">
      <c r="U241" s="231"/>
      <c r="W241" s="232"/>
      <c r="X241" s="232"/>
      <c r="Y241" s="232"/>
      <c r="Z241" s="232"/>
      <c r="AA241" s="232"/>
      <c r="AB241" s="232"/>
      <c r="AC241" s="232"/>
    </row>
    <row r="242" spans="21:29" s="227" customFormat="1" x14ac:dyDescent="0.25">
      <c r="U242" s="231"/>
      <c r="W242" s="232"/>
      <c r="X242" s="232"/>
      <c r="Y242" s="232"/>
      <c r="Z242" s="232"/>
      <c r="AA242" s="232"/>
      <c r="AB242" s="232"/>
      <c r="AC242" s="232"/>
    </row>
    <row r="243" spans="21:29" s="227" customFormat="1" x14ac:dyDescent="0.25">
      <c r="U243" s="231"/>
      <c r="W243" s="232"/>
      <c r="X243" s="232"/>
      <c r="Y243" s="232"/>
      <c r="Z243" s="232"/>
      <c r="AA243" s="232"/>
      <c r="AB243" s="232"/>
      <c r="AC243" s="232"/>
    </row>
    <row r="244" spans="21:29" s="227" customFormat="1" x14ac:dyDescent="0.25">
      <c r="U244" s="231"/>
      <c r="W244" s="232"/>
      <c r="X244" s="232"/>
      <c r="Y244" s="232"/>
      <c r="Z244" s="232"/>
      <c r="AA244" s="232"/>
      <c r="AB244" s="232"/>
      <c r="AC244" s="232"/>
    </row>
    <row r="245" spans="21:29" s="227" customFormat="1" x14ac:dyDescent="0.25">
      <c r="U245" s="231"/>
      <c r="W245" s="232"/>
      <c r="X245" s="232"/>
      <c r="Y245" s="232"/>
      <c r="Z245" s="232"/>
      <c r="AA245" s="232"/>
      <c r="AB245" s="232"/>
      <c r="AC245" s="232"/>
    </row>
    <row r="246" spans="21:29" s="227" customFormat="1" x14ac:dyDescent="0.25">
      <c r="U246" s="231"/>
      <c r="W246" s="232"/>
      <c r="X246" s="232"/>
      <c r="Y246" s="232"/>
      <c r="Z246" s="232"/>
      <c r="AA246" s="232"/>
      <c r="AB246" s="232"/>
      <c r="AC246" s="232"/>
    </row>
    <row r="247" spans="21:29" s="227" customFormat="1" x14ac:dyDescent="0.25">
      <c r="U247" s="231"/>
      <c r="W247" s="232"/>
      <c r="X247" s="232"/>
      <c r="Y247" s="232"/>
      <c r="Z247" s="232"/>
      <c r="AA247" s="232"/>
      <c r="AB247" s="232"/>
      <c r="AC247" s="232"/>
    </row>
    <row r="248" spans="21:29" s="227" customFormat="1" x14ac:dyDescent="0.25">
      <c r="U248" s="231"/>
      <c r="W248" s="232"/>
      <c r="X248" s="232"/>
      <c r="Y248" s="232"/>
      <c r="Z248" s="232"/>
      <c r="AA248" s="232"/>
      <c r="AB248" s="232"/>
      <c r="AC248" s="232"/>
    </row>
    <row r="249" spans="21:29" s="227" customFormat="1" x14ac:dyDescent="0.25">
      <c r="U249" s="231"/>
      <c r="W249" s="232"/>
      <c r="X249" s="232"/>
      <c r="Y249" s="232"/>
      <c r="Z249" s="232"/>
      <c r="AA249" s="232"/>
      <c r="AB249" s="232"/>
      <c r="AC249" s="232"/>
    </row>
    <row r="250" spans="21:29" s="227" customFormat="1" x14ac:dyDescent="0.25">
      <c r="U250" s="231"/>
      <c r="W250" s="232"/>
      <c r="X250" s="232"/>
      <c r="Y250" s="232"/>
      <c r="Z250" s="232"/>
      <c r="AA250" s="232"/>
      <c r="AB250" s="232"/>
      <c r="AC250" s="232"/>
    </row>
    <row r="251" spans="21:29" s="227" customFormat="1" x14ac:dyDescent="0.25">
      <c r="U251" s="231"/>
      <c r="W251" s="232"/>
      <c r="X251" s="232"/>
      <c r="Y251" s="232"/>
      <c r="Z251" s="232"/>
      <c r="AA251" s="232"/>
      <c r="AB251" s="232"/>
      <c r="AC251" s="232"/>
    </row>
    <row r="252" spans="21:29" s="227" customFormat="1" x14ac:dyDescent="0.25">
      <c r="U252" s="231"/>
      <c r="W252" s="232"/>
      <c r="X252" s="232"/>
      <c r="Y252" s="232"/>
      <c r="Z252" s="232"/>
      <c r="AA252" s="232"/>
      <c r="AB252" s="232"/>
      <c r="AC252" s="232"/>
    </row>
    <row r="253" spans="21:29" s="227" customFormat="1" x14ac:dyDescent="0.25">
      <c r="U253" s="231"/>
      <c r="W253" s="232"/>
      <c r="X253" s="232"/>
      <c r="Y253" s="232"/>
      <c r="Z253" s="232"/>
      <c r="AA253" s="232"/>
      <c r="AB253" s="232"/>
      <c r="AC253" s="232"/>
    </row>
    <row r="254" spans="21:29" s="227" customFormat="1" x14ac:dyDescent="0.25">
      <c r="U254" s="231"/>
      <c r="W254" s="232"/>
      <c r="X254" s="232"/>
      <c r="Y254" s="232"/>
      <c r="Z254" s="232"/>
      <c r="AA254" s="232"/>
      <c r="AB254" s="232"/>
      <c r="AC254" s="232"/>
    </row>
    <row r="255" spans="21:29" s="227" customFormat="1" x14ac:dyDescent="0.25">
      <c r="U255" s="231"/>
      <c r="W255" s="232"/>
      <c r="X255" s="232"/>
      <c r="Y255" s="232"/>
      <c r="Z255" s="232"/>
      <c r="AA255" s="232"/>
      <c r="AB255" s="232"/>
      <c r="AC255" s="232"/>
    </row>
    <row r="256" spans="21:29" s="227" customFormat="1" x14ac:dyDescent="0.25">
      <c r="U256" s="231"/>
      <c r="W256" s="232"/>
      <c r="X256" s="232"/>
      <c r="Y256" s="232"/>
      <c r="Z256" s="232"/>
      <c r="AA256" s="232"/>
      <c r="AB256" s="232"/>
      <c r="AC256" s="232"/>
    </row>
    <row r="257" spans="21:29" s="227" customFormat="1" x14ac:dyDescent="0.25">
      <c r="U257" s="231"/>
      <c r="W257" s="232"/>
      <c r="X257" s="232"/>
      <c r="Y257" s="232"/>
      <c r="Z257" s="232"/>
      <c r="AA257" s="232"/>
      <c r="AB257" s="232"/>
      <c r="AC257" s="232"/>
    </row>
    <row r="258" spans="21:29" s="227" customFormat="1" x14ac:dyDescent="0.25">
      <c r="U258" s="231"/>
      <c r="W258" s="232"/>
      <c r="X258" s="232"/>
      <c r="Y258" s="232"/>
      <c r="Z258" s="232"/>
      <c r="AA258" s="232"/>
      <c r="AB258" s="232"/>
      <c r="AC258" s="232"/>
    </row>
    <row r="259" spans="21:29" s="227" customFormat="1" x14ac:dyDescent="0.25">
      <c r="U259" s="231"/>
      <c r="W259" s="232"/>
      <c r="X259" s="232"/>
      <c r="Y259" s="232"/>
      <c r="Z259" s="232"/>
      <c r="AA259" s="232"/>
      <c r="AB259" s="232"/>
      <c r="AC259" s="232"/>
    </row>
    <row r="260" spans="21:29" s="227" customFormat="1" x14ac:dyDescent="0.25">
      <c r="U260" s="231"/>
      <c r="W260" s="232"/>
      <c r="X260" s="232"/>
      <c r="Y260" s="232"/>
      <c r="Z260" s="232"/>
      <c r="AA260" s="232"/>
      <c r="AB260" s="232"/>
      <c r="AC260" s="232"/>
    </row>
    <row r="261" spans="21:29" s="227" customFormat="1" x14ac:dyDescent="0.25">
      <c r="U261" s="231"/>
      <c r="W261" s="232"/>
      <c r="X261" s="232"/>
      <c r="Y261" s="232"/>
      <c r="Z261" s="232"/>
      <c r="AA261" s="232"/>
      <c r="AB261" s="232"/>
      <c r="AC261" s="232"/>
    </row>
    <row r="262" spans="21:29" s="227" customFormat="1" x14ac:dyDescent="0.25">
      <c r="U262" s="231"/>
      <c r="W262" s="232"/>
      <c r="X262" s="232"/>
      <c r="Y262" s="232"/>
      <c r="Z262" s="232"/>
      <c r="AA262" s="232"/>
      <c r="AB262" s="232"/>
      <c r="AC262" s="232"/>
    </row>
    <row r="263" spans="21:29" s="227" customFormat="1" x14ac:dyDescent="0.25">
      <c r="U263" s="231"/>
      <c r="W263" s="232"/>
      <c r="X263" s="232"/>
      <c r="Y263" s="232"/>
      <c r="Z263" s="232"/>
      <c r="AA263" s="232"/>
      <c r="AB263" s="232"/>
      <c r="AC263" s="232"/>
    </row>
    <row r="264" spans="21:29" s="227" customFormat="1" x14ac:dyDescent="0.25">
      <c r="U264" s="231"/>
      <c r="W264" s="232"/>
      <c r="X264" s="232"/>
      <c r="Y264" s="232"/>
      <c r="Z264" s="232"/>
      <c r="AA264" s="232"/>
      <c r="AB264" s="232"/>
      <c r="AC264" s="232"/>
    </row>
    <row r="265" spans="21:29" s="227" customFormat="1" x14ac:dyDescent="0.25">
      <c r="U265" s="231"/>
      <c r="W265" s="232"/>
      <c r="X265" s="232"/>
      <c r="Y265" s="232"/>
      <c r="Z265" s="232"/>
      <c r="AA265" s="232"/>
      <c r="AB265" s="232"/>
      <c r="AC265" s="232"/>
    </row>
    <row r="266" spans="21:29" s="227" customFormat="1" x14ac:dyDescent="0.25">
      <c r="U266" s="231"/>
      <c r="W266" s="232"/>
      <c r="X266" s="232"/>
      <c r="Y266" s="232"/>
      <c r="Z266" s="232"/>
      <c r="AA266" s="232"/>
      <c r="AB266" s="232"/>
      <c r="AC266" s="232"/>
    </row>
    <row r="267" spans="21:29" s="227" customFormat="1" x14ac:dyDescent="0.25">
      <c r="U267" s="231"/>
      <c r="W267" s="232"/>
      <c r="X267" s="232"/>
      <c r="Y267" s="232"/>
      <c r="Z267" s="232"/>
      <c r="AA267" s="232"/>
      <c r="AB267" s="232"/>
      <c r="AC267" s="232"/>
    </row>
    <row r="268" spans="21:29" s="227" customFormat="1" x14ac:dyDescent="0.25">
      <c r="U268" s="231"/>
      <c r="W268" s="232"/>
      <c r="X268" s="232"/>
      <c r="Y268" s="232"/>
      <c r="Z268" s="232"/>
      <c r="AA268" s="232"/>
      <c r="AB268" s="232"/>
      <c r="AC268" s="232"/>
    </row>
    <row r="269" spans="21:29" s="227" customFormat="1" x14ac:dyDescent="0.25">
      <c r="U269" s="231"/>
      <c r="W269" s="232"/>
      <c r="X269" s="232"/>
      <c r="Y269" s="232"/>
      <c r="Z269" s="232"/>
      <c r="AA269" s="232"/>
      <c r="AB269" s="232"/>
      <c r="AC269" s="232"/>
    </row>
    <row r="270" spans="21:29" s="227" customFormat="1" x14ac:dyDescent="0.25">
      <c r="U270" s="231"/>
      <c r="W270" s="232"/>
      <c r="X270" s="232"/>
      <c r="Y270" s="232"/>
      <c r="Z270" s="232"/>
      <c r="AA270" s="232"/>
      <c r="AB270" s="232"/>
      <c r="AC270" s="232"/>
    </row>
    <row r="271" spans="21:29" s="227" customFormat="1" x14ac:dyDescent="0.25">
      <c r="U271" s="231"/>
      <c r="W271" s="232"/>
      <c r="X271" s="232"/>
      <c r="Y271" s="232"/>
      <c r="Z271" s="232"/>
      <c r="AA271" s="232"/>
      <c r="AB271" s="232"/>
      <c r="AC271" s="232"/>
    </row>
    <row r="272" spans="21:29" s="227" customFormat="1" x14ac:dyDescent="0.25">
      <c r="U272" s="231"/>
      <c r="W272" s="232"/>
      <c r="X272" s="232"/>
      <c r="Y272" s="232"/>
      <c r="Z272" s="232"/>
      <c r="AA272" s="232"/>
      <c r="AB272" s="232"/>
      <c r="AC272" s="232"/>
    </row>
    <row r="273" spans="21:29" s="227" customFormat="1" x14ac:dyDescent="0.25">
      <c r="U273" s="231"/>
      <c r="W273" s="232"/>
      <c r="X273" s="232"/>
      <c r="Y273" s="232"/>
      <c r="Z273" s="232"/>
      <c r="AA273" s="232"/>
      <c r="AB273" s="232"/>
      <c r="AC273" s="232"/>
    </row>
    <row r="274" spans="21:29" s="227" customFormat="1" x14ac:dyDescent="0.25">
      <c r="U274" s="231"/>
      <c r="W274" s="232"/>
      <c r="X274" s="232"/>
      <c r="Y274" s="232"/>
      <c r="Z274" s="232"/>
      <c r="AA274" s="232"/>
      <c r="AB274" s="232"/>
      <c r="AC274" s="232"/>
    </row>
    <row r="275" spans="21:29" s="227" customFormat="1" x14ac:dyDescent="0.25">
      <c r="U275" s="231"/>
      <c r="W275" s="232"/>
      <c r="X275" s="232"/>
      <c r="Y275" s="232"/>
      <c r="Z275" s="232"/>
      <c r="AA275" s="232"/>
      <c r="AB275" s="232"/>
      <c r="AC275" s="232"/>
    </row>
    <row r="276" spans="21:29" s="227" customFormat="1" x14ac:dyDescent="0.25">
      <c r="U276" s="231"/>
      <c r="W276" s="232"/>
      <c r="X276" s="232"/>
      <c r="Y276" s="232"/>
      <c r="Z276" s="232"/>
      <c r="AA276" s="232"/>
      <c r="AB276" s="232"/>
      <c r="AC276" s="232"/>
    </row>
    <row r="277" spans="21:29" s="227" customFormat="1" x14ac:dyDescent="0.25">
      <c r="U277" s="231"/>
      <c r="W277" s="232"/>
      <c r="X277" s="232"/>
      <c r="Y277" s="232"/>
      <c r="Z277" s="232"/>
      <c r="AA277" s="232"/>
      <c r="AB277" s="232"/>
      <c r="AC277" s="232"/>
    </row>
    <row r="278" spans="21:29" s="227" customFormat="1" x14ac:dyDescent="0.25">
      <c r="U278" s="231"/>
      <c r="W278" s="232"/>
      <c r="X278" s="232"/>
      <c r="Y278" s="232"/>
      <c r="Z278" s="232"/>
      <c r="AA278" s="232"/>
      <c r="AB278" s="232"/>
      <c r="AC278" s="232"/>
    </row>
    <row r="279" spans="21:29" s="227" customFormat="1" x14ac:dyDescent="0.25">
      <c r="U279" s="231"/>
      <c r="W279" s="232"/>
      <c r="X279" s="232"/>
      <c r="Y279" s="232"/>
      <c r="Z279" s="232"/>
      <c r="AA279" s="232"/>
      <c r="AB279" s="232"/>
      <c r="AC279" s="232"/>
    </row>
    <row r="280" spans="21:29" s="227" customFormat="1" x14ac:dyDescent="0.25">
      <c r="U280" s="231"/>
      <c r="W280" s="232"/>
      <c r="X280" s="232"/>
      <c r="Y280" s="232"/>
      <c r="Z280" s="232"/>
      <c r="AA280" s="232"/>
      <c r="AB280" s="232"/>
      <c r="AC280" s="232"/>
    </row>
    <row r="281" spans="21:29" s="227" customFormat="1" x14ac:dyDescent="0.25">
      <c r="U281" s="231"/>
      <c r="W281" s="232"/>
      <c r="X281" s="232"/>
      <c r="Y281" s="232"/>
      <c r="Z281" s="232"/>
      <c r="AA281" s="232"/>
      <c r="AB281" s="232"/>
      <c r="AC281" s="232"/>
    </row>
    <row r="282" spans="21:29" s="227" customFormat="1" x14ac:dyDescent="0.25">
      <c r="U282" s="231"/>
      <c r="W282" s="232"/>
      <c r="X282" s="232"/>
      <c r="Y282" s="232"/>
      <c r="Z282" s="232"/>
      <c r="AA282" s="232"/>
      <c r="AB282" s="232"/>
      <c r="AC282" s="232"/>
    </row>
    <row r="283" spans="21:29" s="227" customFormat="1" x14ac:dyDescent="0.25">
      <c r="U283" s="231"/>
      <c r="W283" s="232"/>
      <c r="X283" s="232"/>
      <c r="Y283" s="232"/>
      <c r="Z283" s="232"/>
      <c r="AA283" s="232"/>
      <c r="AB283" s="232"/>
      <c r="AC283" s="232"/>
    </row>
    <row r="284" spans="21:29" s="227" customFormat="1" x14ac:dyDescent="0.25">
      <c r="U284" s="231"/>
      <c r="W284" s="232"/>
      <c r="X284" s="232"/>
      <c r="Y284" s="232"/>
      <c r="Z284" s="232"/>
      <c r="AA284" s="232"/>
      <c r="AB284" s="232"/>
      <c r="AC284" s="232"/>
    </row>
    <row r="285" spans="21:29" s="227" customFormat="1" x14ac:dyDescent="0.25">
      <c r="U285" s="231"/>
      <c r="W285" s="232"/>
      <c r="X285" s="232"/>
      <c r="Y285" s="232"/>
      <c r="Z285" s="232"/>
      <c r="AA285" s="232"/>
      <c r="AB285" s="232"/>
      <c r="AC285" s="232"/>
    </row>
    <row r="286" spans="21:29" s="227" customFormat="1" x14ac:dyDescent="0.25">
      <c r="U286" s="231"/>
      <c r="W286" s="232"/>
      <c r="X286" s="232"/>
      <c r="Y286" s="232"/>
      <c r="Z286" s="232"/>
      <c r="AA286" s="232"/>
      <c r="AB286" s="232"/>
      <c r="AC286" s="232"/>
    </row>
    <row r="287" spans="21:29" s="227" customFormat="1" x14ac:dyDescent="0.25">
      <c r="U287" s="231"/>
      <c r="W287" s="232"/>
      <c r="X287" s="232"/>
      <c r="Y287" s="232"/>
      <c r="Z287" s="232"/>
      <c r="AA287" s="232"/>
      <c r="AB287" s="232"/>
      <c r="AC287" s="232"/>
    </row>
    <row r="288" spans="21:29" s="227" customFormat="1" x14ac:dyDescent="0.25">
      <c r="U288" s="231"/>
      <c r="W288" s="232"/>
      <c r="X288" s="232"/>
      <c r="Y288" s="232"/>
      <c r="Z288" s="232"/>
      <c r="AA288" s="232"/>
      <c r="AB288" s="232"/>
      <c r="AC288" s="232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45" priority="11" stopIfTrue="1" operator="between">
      <formula>1</formula>
      <formula>C$2-1</formula>
    </cfRule>
    <cfRule type="cellIs" dxfId="44" priority="12" stopIfTrue="1" operator="equal">
      <formula>C$2+1</formula>
    </cfRule>
    <cfRule type="cellIs" dxfId="43" priority="13" stopIfTrue="1" operator="between">
      <formula>C$2+1</formula>
      <formula>999</formula>
    </cfRule>
    <cfRule type="cellIs" dxfId="42" priority="14" stopIfTrue="1" operator="equal">
      <formula>""</formula>
    </cfRule>
  </conditionalFormatting>
  <conditionalFormatting sqref="A11 B11:B12 A13:B16 AD11:AG16">
    <cfRule type="expression" dxfId="41" priority="2">
      <formula>$A$1="W"</formula>
    </cfRule>
  </conditionalFormatting>
  <conditionalFormatting sqref="B17 A18:B21 AD17:AG21">
    <cfRule type="expression" dxfId="40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18" width="3.7109375" style="3" customWidth="1"/>
    <col min="19" max="23" width="3.7109375" style="3" hidden="1" customWidth="1"/>
    <col min="24" max="24" width="3.7109375" style="58" hidden="1" customWidth="1"/>
    <col min="25" max="32" width="3.7109375" style="3" hidden="1" customWidth="1"/>
    <col min="33" max="33" width="4" style="2" bestFit="1" customWidth="1"/>
    <col min="34" max="34" width="5" style="8" bestFit="1" customWidth="1"/>
    <col min="35" max="78" width="11.42578125" style="78"/>
    <col min="79" max="16384" width="11.42578125" style="2"/>
  </cols>
  <sheetData>
    <row r="1" spans="1:34" ht="15" customHeight="1" thickBot="1" x14ac:dyDescent="0.3">
      <c r="E1" s="38" t="s">
        <v>28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10</v>
      </c>
      <c r="O1" s="18">
        <v>11</v>
      </c>
      <c r="P1" s="18">
        <v>12</v>
      </c>
      <c r="Q1" s="18">
        <v>13</v>
      </c>
      <c r="R1" s="18">
        <v>14</v>
      </c>
      <c r="S1" s="18">
        <v>9</v>
      </c>
      <c r="T1" s="18">
        <v>15</v>
      </c>
      <c r="U1" s="18">
        <v>16</v>
      </c>
      <c r="V1" s="18">
        <v>17</v>
      </c>
      <c r="W1" s="54">
        <v>18</v>
      </c>
      <c r="X1" s="18">
        <v>19</v>
      </c>
      <c r="Y1" s="18">
        <v>20</v>
      </c>
      <c r="Z1" s="18">
        <v>21</v>
      </c>
      <c r="AA1" s="18">
        <v>22</v>
      </c>
      <c r="AB1" s="18">
        <v>23</v>
      </c>
      <c r="AC1" s="18">
        <v>24</v>
      </c>
      <c r="AD1" s="18">
        <v>25</v>
      </c>
      <c r="AE1" s="18">
        <v>26</v>
      </c>
      <c r="AF1" s="19">
        <v>27</v>
      </c>
      <c r="AG1" s="460" t="s">
        <v>14</v>
      </c>
      <c r="AH1" s="461"/>
    </row>
    <row r="2" spans="1:34" ht="15" customHeight="1" x14ac:dyDescent="0.25">
      <c r="A2" s="4" t="s">
        <v>27</v>
      </c>
      <c r="E2" s="37" t="s">
        <v>15</v>
      </c>
      <c r="F2" s="15">
        <f>INDEX(Parameter!$9:$9,,MATCH(F$1,Parameter!$8:$8,0))</f>
        <v>3</v>
      </c>
      <c r="G2" s="16">
        <f>INDEX(Parameter!$9:$9,,MATCH(G$1,Parameter!$8:$8,0))</f>
        <v>3</v>
      </c>
      <c r="H2" s="16">
        <f>INDEX(Parameter!$9:$9,,MATCH(H$1,Parameter!$8:$8,0))</f>
        <v>3</v>
      </c>
      <c r="I2" s="16">
        <f>INDEX(Parameter!$9:$9,,MATCH(I$1,Parameter!$8:$8,0))</f>
        <v>3</v>
      </c>
      <c r="J2" s="16">
        <f>INDEX(Parameter!$9:$9,,MATCH(J$1,Parameter!$8:$8,0))</f>
        <v>3</v>
      </c>
      <c r="K2" s="16">
        <f>INDEX(Parameter!$9:$9,,MATCH(K$1,Parameter!$8:$8,0))</f>
        <v>3</v>
      </c>
      <c r="L2" s="16">
        <f>INDEX(Parameter!$9:$9,,MATCH(L$1,Parameter!$8:$8,0))</f>
        <v>3</v>
      </c>
      <c r="M2" s="16">
        <f>INDEX(Parameter!$9:$9,,MATCH(M$1,Parameter!$8:$8,0))</f>
        <v>3</v>
      </c>
      <c r="N2" s="16">
        <f>INDEX(Parameter!$9:$9,,MATCH(N$1,Parameter!$8:$8,0))</f>
        <v>4</v>
      </c>
      <c r="O2" s="16">
        <f>INDEX(Parameter!$9:$9,,MATCH(O$1,Parameter!$8:$8,0))</f>
        <v>3</v>
      </c>
      <c r="P2" s="16">
        <f>INDEX(Parameter!$9:$9,,MATCH(P$1,Parameter!$8:$8,0))</f>
        <v>3</v>
      </c>
      <c r="Q2" s="16">
        <f>INDEX(Parameter!$9:$9,,MATCH(Q$1,Parameter!$8:$8,0))</f>
        <v>3</v>
      </c>
      <c r="R2" s="16">
        <f>INDEX(Parameter!$9:$9,,MATCH(R$1,Parameter!$8:$8,0))</f>
        <v>4</v>
      </c>
      <c r="S2" s="16" t="str">
        <f>INDEX(Parameter!$9:$9,,MATCH(S$1,Parameter!$8:$8,0))</f>
        <v>no</v>
      </c>
      <c r="T2" s="16" t="str">
        <f>INDEX(Parameter!$9:$9,,MATCH(T$1,Parameter!$8:$8,0))</f>
        <v>no</v>
      </c>
      <c r="U2" s="16" t="str">
        <f>INDEX(Parameter!$9:$9,,MATCH(U$1,Parameter!$8:$8,0))</f>
        <v>no</v>
      </c>
      <c r="V2" s="16" t="str">
        <f>INDEX(Parameter!$9:$9,,MATCH(V$1,Parameter!$8:$8,0))</f>
        <v>no</v>
      </c>
      <c r="W2" s="61" t="str">
        <f>INDEX(Parameter!$9:$9,,MATCH(W$1,Parameter!$8:$8,0))</f>
        <v>no</v>
      </c>
      <c r="X2" s="16" t="str">
        <f>INDEX(Parameter!$9:$9,,MATCH(X$1,Parameter!$8:$8,0))</f>
        <v>no</v>
      </c>
      <c r="Y2" s="16" t="str">
        <f>INDEX(Parameter!$9:$9,,MATCH(Y$1,Parameter!$8:$8,0))</f>
        <v>no</v>
      </c>
      <c r="Z2" s="16" t="str">
        <f>INDEX(Parameter!$9:$9,,MATCH(Z$1,Parameter!$8:$8,0))</f>
        <v>no</v>
      </c>
      <c r="AA2" s="16" t="str">
        <f>INDEX(Parameter!$9:$9,,MATCH(AA$1,Parameter!$8:$8,0))</f>
        <v>no</v>
      </c>
      <c r="AB2" s="16" t="str">
        <f>INDEX(Parameter!$9:$9,,MATCH(AB$1,Parameter!$8:$8,0))</f>
        <v>no</v>
      </c>
      <c r="AC2" s="16" t="str">
        <f>INDEX(Parameter!$9:$9,,MATCH(AC$1,Parameter!$8:$8,0))</f>
        <v>no</v>
      </c>
      <c r="AD2" s="16" t="str">
        <f>INDEX(Parameter!$9:$9,,MATCH(AD$1,Parameter!$8:$8,0))</f>
        <v>no</v>
      </c>
      <c r="AE2" s="16" t="str">
        <f>INDEX(Parameter!$9:$9,,MATCH(AE$1,Parameter!$8:$8,0))</f>
        <v>no</v>
      </c>
      <c r="AF2" s="34" t="str">
        <f>INDEX(Parameter!$9:$9,,MATCH(AF$1,Parameter!$8:$8,0))</f>
        <v>no</v>
      </c>
      <c r="AG2" s="462">
        <f t="shared" ref="AG2:AG7" si="0">SUM(F2:AF2)</f>
        <v>41</v>
      </c>
      <c r="AH2" s="463" t="e">
        <f>INDEX(#REF!,MATCH($E2,#REF!,0))</f>
        <v>#REF!</v>
      </c>
    </row>
    <row r="3" spans="1:34" ht="15" customHeight="1" x14ac:dyDescent="0.25">
      <c r="A3" s="4" t="s">
        <v>27</v>
      </c>
      <c r="E3" s="13" t="s">
        <v>16</v>
      </c>
      <c r="F3" s="40">
        <f t="shared" ref="F3:AF3" ca="1" si="1">IF(F$2="no","no",SUMIF(F$9:F$500,"&gt;0")/COUNTIF(F$9:F$500,"&gt;0"))</f>
        <v>3.9</v>
      </c>
      <c r="G3" s="41">
        <f t="shared" ca="1" si="1"/>
        <v>3.2</v>
      </c>
      <c r="H3" s="41">
        <f t="shared" ca="1" si="1"/>
        <v>4.5999999999999996</v>
      </c>
      <c r="I3" s="41">
        <f t="shared" ca="1" si="1"/>
        <v>3.5</v>
      </c>
      <c r="J3" s="41">
        <f t="shared" ca="1" si="1"/>
        <v>3.8</v>
      </c>
      <c r="K3" s="41">
        <f t="shared" ca="1" si="1"/>
        <v>4.5</v>
      </c>
      <c r="L3" s="41">
        <f t="shared" ca="1" si="1"/>
        <v>3.7</v>
      </c>
      <c r="M3" s="41">
        <f t="shared" ca="1" si="1"/>
        <v>3.6</v>
      </c>
      <c r="N3" s="41">
        <f t="shared" ca="1" si="1"/>
        <v>5.8</v>
      </c>
      <c r="O3" s="41">
        <f t="shared" ca="1" si="1"/>
        <v>4.9000000000000004</v>
      </c>
      <c r="P3" s="41">
        <f t="shared" ca="1" si="1"/>
        <v>4.0999999999999996</v>
      </c>
      <c r="Q3" s="41">
        <f t="shared" ca="1" si="1"/>
        <v>4.4000000000000004</v>
      </c>
      <c r="R3" s="41">
        <f t="shared" ca="1" si="1"/>
        <v>5.8</v>
      </c>
      <c r="S3" s="41" t="str">
        <f t="shared" si="1"/>
        <v>no</v>
      </c>
      <c r="T3" s="41" t="str">
        <f t="shared" si="1"/>
        <v>no</v>
      </c>
      <c r="U3" s="41" t="str">
        <f t="shared" si="1"/>
        <v>no</v>
      </c>
      <c r="V3" s="41" t="str">
        <f t="shared" si="1"/>
        <v>no</v>
      </c>
      <c r="W3" s="41" t="str">
        <f t="shared" si="1"/>
        <v>no</v>
      </c>
      <c r="X3" s="41" t="str">
        <f t="shared" si="1"/>
        <v>no</v>
      </c>
      <c r="Y3" s="41" t="str">
        <f t="shared" si="1"/>
        <v>no</v>
      </c>
      <c r="Z3" s="41" t="str">
        <f t="shared" si="1"/>
        <v>no</v>
      </c>
      <c r="AA3" s="41" t="str">
        <f t="shared" si="1"/>
        <v>no</v>
      </c>
      <c r="AB3" s="41" t="str">
        <f t="shared" si="1"/>
        <v>no</v>
      </c>
      <c r="AC3" s="41" t="str">
        <f t="shared" si="1"/>
        <v>no</v>
      </c>
      <c r="AD3" s="41" t="str">
        <f t="shared" si="1"/>
        <v>no</v>
      </c>
      <c r="AE3" s="41" t="str">
        <f t="shared" si="1"/>
        <v>no</v>
      </c>
      <c r="AF3" s="41" t="str">
        <f t="shared" si="1"/>
        <v>no</v>
      </c>
      <c r="AG3" s="464">
        <f t="shared" ca="1" si="0"/>
        <v>55.8</v>
      </c>
      <c r="AH3" s="465" t="e">
        <f>INDEX(#REF!,MATCH($E3,#REF!,0))</f>
        <v>#REF!</v>
      </c>
    </row>
    <row r="4" spans="1:34" ht="15" customHeight="1" x14ac:dyDescent="0.25">
      <c r="A4" s="4" t="s">
        <v>27</v>
      </c>
      <c r="B4" s="454" t="str">
        <f>Parameter!B10</f>
        <v>Iron City Ice Crush 2013</v>
      </c>
      <c r="C4" s="455"/>
      <c r="E4" s="13" t="s">
        <v>39</v>
      </c>
      <c r="F4" s="14">
        <f t="array" aca="1" ref="F4" ca="1">IF(F$2="no","no",SUM((F$9:F$500&lt;F$2-1)*(F$9:F$500&gt;0)))</f>
        <v>0</v>
      </c>
      <c r="G4" s="7">
        <f t="array" aca="1" ref="G4" ca="1">IF(G$2="no","no",SUM((G$9:G$500&lt;G$2-1)*(G$9:G$500&gt;0)))</f>
        <v>0</v>
      </c>
      <c r="H4" s="7">
        <f t="array" aca="1" ref="H4" ca="1">IF(H$2="no","no",SUM((H$9:H$500&lt;H$2-1)*(H$9:H$500&gt;0)))</f>
        <v>0</v>
      </c>
      <c r="I4" s="7">
        <f t="array" aca="1" ref="I4" ca="1">IF(I$2="no","no",SUM((I$9:I$500&lt;I$2-1)*(I$9:I$500&gt;0)))</f>
        <v>0</v>
      </c>
      <c r="J4" s="7">
        <f t="array" aca="1" ref="J4" ca="1">IF(J$2="no","no",SUM((J$9:J$500&lt;J$2-1)*(J$9:J$500&gt;0)))</f>
        <v>0</v>
      </c>
      <c r="K4" s="7">
        <f t="array" aca="1" ref="K4" ca="1">IF(K$2="no","no",SUM((K$9:K$500&lt;K$2-1)*(K$9:K$500&gt;0)))</f>
        <v>0</v>
      </c>
      <c r="L4" s="7">
        <f t="array" aca="1" ref="L4" ca="1">IF(L$2="no","no",SUM((L$9:L$500&lt;L$2-1)*(L$9:L$500&gt;0)))</f>
        <v>0</v>
      </c>
      <c r="M4" s="7">
        <f t="array" aca="1" ref="M4" ca="1">IF(M$2="no","no",SUM((M$9:M$500&lt;M$2-1)*(M$9:M$500&gt;0)))</f>
        <v>0</v>
      </c>
      <c r="N4" s="7">
        <f t="array" aca="1" ref="N4" ca="1">IF(N$2="no","no",SUM((N$9:N$500&lt;N$2-1)*(N$9:N$500&gt;0)))</f>
        <v>0</v>
      </c>
      <c r="O4" s="7">
        <f t="array" aca="1" ref="O4" ca="1">IF(O$2="no","no",SUM((O$9:O$500&lt;O$2-1)*(O$9:O$500&gt;0)))</f>
        <v>0</v>
      </c>
      <c r="P4" s="7">
        <f t="array" aca="1" ref="P4" ca="1">IF(P$2="no","no",SUM((P$9:P$500&lt;P$2-1)*(P$9:P$500&gt;0)))</f>
        <v>0</v>
      </c>
      <c r="Q4" s="7">
        <f t="array" aca="1" ref="Q4" ca="1">IF(Q$2="no","no",SUM((Q$9:Q$500&lt;Q$2-1)*(Q$9:Q$500&gt;0)))</f>
        <v>0</v>
      </c>
      <c r="R4" s="7">
        <f t="array" aca="1" ref="R4" ca="1">IF(R$2="no","no",SUM((R$9:R$500&lt;R$2-1)*(R$9:R$500&gt;0)))</f>
        <v>0</v>
      </c>
      <c r="S4" s="7" t="str">
        <f t="array" ref="S4">IF(S$2="no","no",SUM((S$9:S$500&lt;S$2-1)*(S$9:S$500&gt;0)))</f>
        <v>no</v>
      </c>
      <c r="T4" s="7" t="str">
        <f t="array" ref="T4">IF(T$2="no","no",SUM((T$9:T$500&lt;T$2-1)*(T$9:T$500&gt;0)))</f>
        <v>no</v>
      </c>
      <c r="U4" s="7" t="str">
        <f t="array" ref="U4">IF(U$2="no","no",SUM((U$9:U$500&lt;U$2-1)*(U$9:U$500&gt;0)))</f>
        <v>no</v>
      </c>
      <c r="V4" s="7" t="str">
        <f t="array" ref="V4">IF(V$2="no","no",SUM((V$9:V$500&lt;V$2-1)*(V$9:V$500&gt;0)))</f>
        <v>no</v>
      </c>
      <c r="W4" s="7" t="str">
        <f t="array" ref="W4">IF(W$2="no","no",SUM((W$9:W$500&lt;W$2-1)*(W$9:W$500&gt;0)))</f>
        <v>no</v>
      </c>
      <c r="X4" s="7" t="str">
        <f t="array" ref="X4">IF(X$2="no","no",SUM((X$9:X$500&lt;X$2-1)*(X$9:X$500&gt;0)))</f>
        <v>no</v>
      </c>
      <c r="Y4" s="7" t="str">
        <f t="array" ref="Y4">IF(Y$2="no","no",SUM((Y$9:Y$500&lt;Y$2-1)*(Y$9:Y$500&gt;0)))</f>
        <v>no</v>
      </c>
      <c r="Z4" s="7" t="str">
        <f t="array" ref="Z4">IF(Z$2="no","no",SUM((Z$9:Z$500&lt;Z$2-1)*(Z$9:Z$500&gt;0)))</f>
        <v>no</v>
      </c>
      <c r="AA4" s="7" t="str">
        <f t="array" ref="AA4">IF(AA$2="no","no",SUM((AA$9:AA$500&lt;AA$2-1)*(AA$9:AA$500&gt;0)))</f>
        <v>no</v>
      </c>
      <c r="AB4" s="7" t="str">
        <f t="array" ref="AB4">IF(AB$2="no","no",SUM((AB$9:AB$500&lt;AB$2-1)*(AB$9:AB$500&gt;0)))</f>
        <v>no</v>
      </c>
      <c r="AC4" s="7" t="str">
        <f t="array" ref="AC4">IF(AC$2="no","no",SUM((AC$9:AC$500&lt;AC$2-1)*(AC$9:AC$500&gt;0)))</f>
        <v>no</v>
      </c>
      <c r="AD4" s="7" t="str">
        <f t="array" ref="AD4">IF(AD$2="no","no",SUM((AD$9:AD$500&lt;AD$2-1)*(AD$9:AD$500&gt;0)))</f>
        <v>no</v>
      </c>
      <c r="AE4" s="7" t="str">
        <f t="array" ref="AE4">IF(AE$2="no","no",SUM((AE$9:AE$500&lt;AE$2-1)*(AE$9:AE$500&gt;0)))</f>
        <v>no</v>
      </c>
      <c r="AF4" s="7" t="str">
        <f t="array" ref="AF4">IF(AF$2="no","no",SUM((AF$9:AF$500&lt;AF$2-1)*(AF$9:AF$500&gt;0)))</f>
        <v>no</v>
      </c>
      <c r="AG4" s="464">
        <f t="shared" ca="1" si="0"/>
        <v>0</v>
      </c>
      <c r="AH4" s="465" t="e">
        <f>INDEX(#REF!,MATCH($E4,#REF!,0))</f>
        <v>#REF!</v>
      </c>
    </row>
    <row r="5" spans="1:34" ht="15" customHeight="1" x14ac:dyDescent="0.25">
      <c r="A5" s="4" t="s">
        <v>27</v>
      </c>
      <c r="B5" s="454"/>
      <c r="C5" s="455"/>
      <c r="E5" s="13" t="s">
        <v>37</v>
      </c>
      <c r="F5" s="14">
        <f ca="1">IF(F$2="no","no",COUNTIF(F$9:F$500,"="&amp;F$2-1))</f>
        <v>0</v>
      </c>
      <c r="G5" s="7">
        <f t="shared" ref="G5:AF5" ca="1" si="2">IF(G$2="no","no",COUNTIF(G$9:G$500,"="&amp;G$2-1))</f>
        <v>1</v>
      </c>
      <c r="H5" s="7">
        <f t="shared" ca="1" si="2"/>
        <v>0</v>
      </c>
      <c r="I5" s="7">
        <f t="shared" ca="1" si="2"/>
        <v>1</v>
      </c>
      <c r="J5" s="7">
        <f t="shared" ca="1" si="2"/>
        <v>0</v>
      </c>
      <c r="K5" s="7">
        <f t="shared" ca="1" si="2"/>
        <v>0</v>
      </c>
      <c r="L5" s="7">
        <f t="shared" ca="1" si="2"/>
        <v>0</v>
      </c>
      <c r="M5" s="7">
        <f t="shared" ca="1" si="2"/>
        <v>0</v>
      </c>
      <c r="N5" s="7">
        <f t="shared" ca="1" si="2"/>
        <v>0</v>
      </c>
      <c r="O5" s="7">
        <f t="shared" ca="1" si="2"/>
        <v>0</v>
      </c>
      <c r="P5" s="7">
        <f t="shared" ca="1" si="2"/>
        <v>0</v>
      </c>
      <c r="Q5" s="7">
        <f t="shared" ca="1" si="2"/>
        <v>0</v>
      </c>
      <c r="R5" s="7">
        <f t="shared" ca="1" si="2"/>
        <v>0</v>
      </c>
      <c r="S5" s="7" t="str">
        <f t="shared" si="2"/>
        <v>no</v>
      </c>
      <c r="T5" s="7" t="str">
        <f t="shared" si="2"/>
        <v>no</v>
      </c>
      <c r="U5" s="7" t="str">
        <f t="shared" si="2"/>
        <v>no</v>
      </c>
      <c r="V5" s="7" t="str">
        <f t="shared" si="2"/>
        <v>no</v>
      </c>
      <c r="W5" s="55" t="str">
        <f t="shared" si="2"/>
        <v>no</v>
      </c>
      <c r="X5" s="69" t="str">
        <f t="shared" si="2"/>
        <v>no</v>
      </c>
      <c r="Y5" s="69" t="str">
        <f t="shared" si="2"/>
        <v>no</v>
      </c>
      <c r="Z5" s="69" t="str">
        <f t="shared" si="2"/>
        <v>no</v>
      </c>
      <c r="AA5" s="69" t="str">
        <f t="shared" si="2"/>
        <v>no</v>
      </c>
      <c r="AB5" s="69" t="str">
        <f t="shared" si="2"/>
        <v>no</v>
      </c>
      <c r="AC5" s="69" t="str">
        <f t="shared" si="2"/>
        <v>no</v>
      </c>
      <c r="AD5" s="69" t="str">
        <f t="shared" si="2"/>
        <v>no</v>
      </c>
      <c r="AE5" s="69" t="str">
        <f t="shared" si="2"/>
        <v>no</v>
      </c>
      <c r="AF5" s="70" t="str">
        <f t="shared" si="2"/>
        <v>no</v>
      </c>
      <c r="AG5" s="464">
        <f t="shared" ca="1" si="0"/>
        <v>2</v>
      </c>
      <c r="AH5" s="465" t="e">
        <f>INDEX(#REF!,MATCH($E5,#REF!,0))</f>
        <v>#REF!</v>
      </c>
    </row>
    <row r="6" spans="1:34" ht="15" customHeight="1" x14ac:dyDescent="0.25">
      <c r="A6" s="4" t="s">
        <v>27</v>
      </c>
      <c r="B6" s="456" t="str">
        <f>Parameter!B11</f>
        <v>(Eisenstadt / 16.2.2013)</v>
      </c>
      <c r="C6" s="457"/>
      <c r="E6" s="13" t="s">
        <v>19</v>
      </c>
      <c r="F6" s="14">
        <f ca="1">IF(F$2="no","no",COUNTIF(F$9:F$500,"="&amp;F$2+1))</f>
        <v>5</v>
      </c>
      <c r="G6" s="7">
        <f t="shared" ref="G6:AF6" ca="1" si="3">IF(G$2="no","no",COUNTIF(G$9:G$500,"="&amp;G$2+1))</f>
        <v>3</v>
      </c>
      <c r="H6" s="7">
        <f t="shared" ca="1" si="3"/>
        <v>5</v>
      </c>
      <c r="I6" s="7">
        <f t="shared" ca="1" si="3"/>
        <v>4</v>
      </c>
      <c r="J6" s="7">
        <f t="shared" ca="1" si="3"/>
        <v>6</v>
      </c>
      <c r="K6" s="7">
        <f t="shared" ca="1" si="3"/>
        <v>5</v>
      </c>
      <c r="L6" s="7">
        <f t="shared" ca="1" si="3"/>
        <v>7</v>
      </c>
      <c r="M6" s="7">
        <f t="shared" ca="1" si="3"/>
        <v>6</v>
      </c>
      <c r="N6" s="7">
        <f t="shared" ca="1" si="3"/>
        <v>3</v>
      </c>
      <c r="O6" s="7">
        <f t="shared" ca="1" si="3"/>
        <v>2</v>
      </c>
      <c r="P6" s="7">
        <f t="shared" ca="1" si="3"/>
        <v>5</v>
      </c>
      <c r="Q6" s="7">
        <f t="shared" ca="1" si="3"/>
        <v>5</v>
      </c>
      <c r="R6" s="7">
        <f t="shared" ca="1" si="3"/>
        <v>4</v>
      </c>
      <c r="S6" s="7" t="str">
        <f t="shared" si="3"/>
        <v>no</v>
      </c>
      <c r="T6" s="7" t="str">
        <f t="shared" si="3"/>
        <v>no</v>
      </c>
      <c r="U6" s="7" t="str">
        <f t="shared" si="3"/>
        <v>no</v>
      </c>
      <c r="V6" s="7" t="str">
        <f t="shared" si="3"/>
        <v>no</v>
      </c>
      <c r="W6" s="55" t="str">
        <f t="shared" si="3"/>
        <v>no</v>
      </c>
      <c r="X6" s="7" t="str">
        <f t="shared" si="3"/>
        <v>no</v>
      </c>
      <c r="Y6" s="7" t="str">
        <f t="shared" si="3"/>
        <v>no</v>
      </c>
      <c r="Z6" s="7" t="str">
        <f t="shared" si="3"/>
        <v>no</v>
      </c>
      <c r="AA6" s="7" t="str">
        <f t="shared" si="3"/>
        <v>no</v>
      </c>
      <c r="AB6" s="7" t="str">
        <f t="shared" si="3"/>
        <v>no</v>
      </c>
      <c r="AC6" s="7" t="str">
        <f t="shared" si="3"/>
        <v>no</v>
      </c>
      <c r="AD6" s="7" t="str">
        <f t="shared" si="3"/>
        <v>no</v>
      </c>
      <c r="AE6" s="7" t="str">
        <f t="shared" si="3"/>
        <v>no</v>
      </c>
      <c r="AF6" s="36" t="str">
        <f t="shared" si="3"/>
        <v>no</v>
      </c>
      <c r="AG6" s="464">
        <f t="shared" ca="1" si="0"/>
        <v>60</v>
      </c>
      <c r="AH6" s="465" t="e">
        <f>INDEX(#REF!,MATCH($E6,#REF!,0))</f>
        <v>#REF!</v>
      </c>
    </row>
    <row r="7" spans="1:34" ht="15" customHeight="1" thickBot="1" x14ac:dyDescent="0.3">
      <c r="A7" s="4" t="s">
        <v>27</v>
      </c>
      <c r="B7" s="458"/>
      <c r="C7" s="459"/>
      <c r="E7" s="33" t="s">
        <v>38</v>
      </c>
      <c r="F7" s="20">
        <f ca="1">IF(F$2="no","no",COUNTIF(F$9:F$500,"&gt;"&amp;F$2+1))</f>
        <v>2</v>
      </c>
      <c r="G7" s="21">
        <f t="shared" ref="G7:AF7" ca="1" si="4">IF(G$2="no","no",COUNTIF(G$9:G$500,"&gt;"&amp;G$2+1))</f>
        <v>0</v>
      </c>
      <c r="H7" s="21">
        <f t="shared" ca="1" si="4"/>
        <v>5</v>
      </c>
      <c r="I7" s="21">
        <f t="shared" ca="1" si="4"/>
        <v>1</v>
      </c>
      <c r="J7" s="21">
        <f t="shared" ca="1" si="4"/>
        <v>1</v>
      </c>
      <c r="K7" s="21">
        <f t="shared" ca="1" si="4"/>
        <v>4</v>
      </c>
      <c r="L7" s="21">
        <f t="shared" ca="1" si="4"/>
        <v>0</v>
      </c>
      <c r="M7" s="21">
        <f t="shared" ca="1" si="4"/>
        <v>0</v>
      </c>
      <c r="N7" s="21">
        <f t="shared" ca="1" si="4"/>
        <v>6</v>
      </c>
      <c r="O7" s="21">
        <f t="shared" ca="1" si="4"/>
        <v>7</v>
      </c>
      <c r="P7" s="21">
        <f t="shared" ca="1" si="4"/>
        <v>3</v>
      </c>
      <c r="Q7" s="21">
        <f t="shared" ca="1" si="4"/>
        <v>4</v>
      </c>
      <c r="R7" s="21">
        <f t="shared" ca="1" si="4"/>
        <v>6</v>
      </c>
      <c r="S7" s="21" t="str">
        <f t="shared" si="4"/>
        <v>no</v>
      </c>
      <c r="T7" s="21" t="str">
        <f t="shared" si="4"/>
        <v>no</v>
      </c>
      <c r="U7" s="21" t="str">
        <f t="shared" si="4"/>
        <v>no</v>
      </c>
      <c r="V7" s="21" t="str">
        <f t="shared" si="4"/>
        <v>no</v>
      </c>
      <c r="W7" s="62" t="str">
        <f t="shared" si="4"/>
        <v>no</v>
      </c>
      <c r="X7" s="21" t="str">
        <f t="shared" si="4"/>
        <v>no</v>
      </c>
      <c r="Y7" s="21" t="str">
        <f t="shared" si="4"/>
        <v>no</v>
      </c>
      <c r="Z7" s="21" t="str">
        <f t="shared" si="4"/>
        <v>no</v>
      </c>
      <c r="AA7" s="21" t="str">
        <f t="shared" si="4"/>
        <v>no</v>
      </c>
      <c r="AB7" s="21" t="str">
        <f t="shared" si="4"/>
        <v>no</v>
      </c>
      <c r="AC7" s="21" t="str">
        <f t="shared" si="4"/>
        <v>no</v>
      </c>
      <c r="AD7" s="21" t="str">
        <f t="shared" si="4"/>
        <v>no</v>
      </c>
      <c r="AE7" s="21" t="str">
        <f t="shared" si="4"/>
        <v>no</v>
      </c>
      <c r="AF7" s="22" t="str">
        <f t="shared" si="4"/>
        <v>no</v>
      </c>
      <c r="AG7" s="466">
        <f t="shared" ca="1" si="0"/>
        <v>39</v>
      </c>
      <c r="AH7" s="467" t="e">
        <f>INDEX(#REF!,MATCH($E7,#REF!,0))</f>
        <v>#REF!</v>
      </c>
    </row>
    <row r="8" spans="1:34" ht="15" customHeight="1" thickBot="1" x14ac:dyDescent="0.3">
      <c r="A8" s="4" t="s">
        <v>27</v>
      </c>
      <c r="B8" s="23" t="s">
        <v>48</v>
      </c>
      <c r="C8" s="24" t="s">
        <v>40</v>
      </c>
      <c r="D8" s="25"/>
      <c r="E8" s="32" t="s">
        <v>26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4" ht="15" customHeight="1" x14ac:dyDescent="0.25">
      <c r="A9" s="445">
        <v>1</v>
      </c>
      <c r="B9" s="448">
        <f>INDEX(Data!CI:CI,MATCH("W"&amp;A9,Data!A:A,0))</f>
        <v>1</v>
      </c>
      <c r="C9" s="451" t="str">
        <f>INDEX(Data!CG:CG,MATCH("W"&amp;A9,Data!A:A,0))</f>
        <v>Susanne Giendl</v>
      </c>
      <c r="D9" s="26" t="str">
        <f>IF(C9&lt;&gt;"",C9,#REF!)</f>
        <v>Susanne Giendl</v>
      </c>
      <c r="E9" s="27" t="s">
        <v>21</v>
      </c>
      <c r="F9" s="247">
        <f ca="1">IF(ISERROR(OFFSET(Data!$A$1,MATCH($D9,Data!$CG:$CG,0)-1,MATCH($E9&amp;"/"&amp;F$1,Data!$1:$1,0)-1))=TRUE,"",IF(OFFSET(Data!$A$1,MATCH($D9,Data!$CG:$CG,0)-1,MATCH($E9&amp;"/"&amp;F$1,Data!$1:$1,0)-1)=0,"",OFFSET(Data!$A$1,MATCH($D9,Data!$CG:$CG,0)-1,MATCH($E9&amp;"/"&amp;F$1,Data!$1:$1,0)-1)))</f>
        <v>3</v>
      </c>
      <c r="G9" s="246">
        <f ca="1">IF(ISERROR(OFFSET(Data!$A$1,MATCH($D9,Data!$CG:$CG,0)-1,MATCH($E9&amp;"/"&amp;G$1,Data!$1:$1,0)-1))=TRUE,"",IF(OFFSET(Data!$A$1,MATCH($D9,Data!$CG:$CG,0)-1,MATCH($E9&amp;"/"&amp;G$1,Data!$1:$1,0)-1)=0,"",OFFSET(Data!$A$1,MATCH($D9,Data!$CG:$CG,0)-1,MATCH($E9&amp;"/"&amp;G$1,Data!$1:$1,0)-1)))</f>
        <v>3</v>
      </c>
      <c r="H9" s="260">
        <f ca="1">IF(ISERROR(OFFSET(Data!$A$1,MATCH($D9,Data!$CG:$CG,0)-1,MATCH($E9&amp;"/"&amp;H$1,Data!$1:$1,0)-1))=TRUE,"",IF(OFFSET(Data!$A$1,MATCH($D9,Data!$CG:$CG,0)-1,MATCH($E9&amp;"/"&amp;H$1,Data!$1:$1,0)-1)=0,"",OFFSET(Data!$A$1,MATCH($D9,Data!$CG:$CG,0)-1,MATCH($E9&amp;"/"&amp;H$1,Data!$1:$1,0)-1)))</f>
        <v>4</v>
      </c>
      <c r="I9" s="263">
        <f ca="1">IF(ISERROR(OFFSET(Data!$A$1,MATCH($D9,Data!$CG:$CG,0)-1,MATCH($E9&amp;"/"&amp;I$1,Data!$1:$1,0)-1))=TRUE,"",IF(OFFSET(Data!$A$1,MATCH($D9,Data!$CG:$CG,0)-1,MATCH($E9&amp;"/"&amp;I$1,Data!$1:$1,0)-1)=0,"",OFFSET(Data!$A$1,MATCH($D9,Data!$CG:$CG,0)-1,MATCH($E9&amp;"/"&amp;I$1,Data!$1:$1,0)-1)))</f>
        <v>5</v>
      </c>
      <c r="J9" s="260">
        <f ca="1">IF(ISERROR(OFFSET(Data!$A$1,MATCH($D9,Data!$CG:$CG,0)-1,MATCH($E9&amp;"/"&amp;J$1,Data!$1:$1,0)-1))=TRUE,"",IF(OFFSET(Data!$A$1,MATCH($D9,Data!$CG:$CG,0)-1,MATCH($E9&amp;"/"&amp;J$1,Data!$1:$1,0)-1)=0,"",OFFSET(Data!$A$1,MATCH($D9,Data!$CG:$CG,0)-1,MATCH($E9&amp;"/"&amp;J$1,Data!$1:$1,0)-1)))</f>
        <v>4</v>
      </c>
      <c r="K9" s="260">
        <f ca="1">IF(ISERROR(OFFSET(Data!$A$1,MATCH($D9,Data!$CG:$CG,0)-1,MATCH($E9&amp;"/"&amp;K$1,Data!$1:$1,0)-1))=TRUE,"",IF(OFFSET(Data!$A$1,MATCH($D9,Data!$CG:$CG,0)-1,MATCH($E9&amp;"/"&amp;K$1,Data!$1:$1,0)-1)=0,"",OFFSET(Data!$A$1,MATCH($D9,Data!$CG:$CG,0)-1,MATCH($E9&amp;"/"&amp;K$1,Data!$1:$1,0)-1)))</f>
        <v>4</v>
      </c>
      <c r="L9" s="260">
        <f ca="1">IF(ISERROR(OFFSET(Data!$A$1,MATCH($D9,Data!$CG:$CG,0)-1,MATCH($E9&amp;"/"&amp;L$1,Data!$1:$1,0)-1))=TRUE,"",IF(OFFSET(Data!$A$1,MATCH($D9,Data!$CG:$CG,0)-1,MATCH($E9&amp;"/"&amp;L$1,Data!$1:$1,0)-1)=0,"",OFFSET(Data!$A$1,MATCH($D9,Data!$CG:$CG,0)-1,MATCH($E9&amp;"/"&amp;L$1,Data!$1:$1,0)-1)))</f>
        <v>4</v>
      </c>
      <c r="M9" s="246">
        <f ca="1">IF(ISERROR(OFFSET(Data!$A$1,MATCH($D9,Data!$CG:$CG,0)-1,MATCH($E9&amp;"/"&amp;M$1,Data!$1:$1,0)-1))=TRUE,"",IF(OFFSET(Data!$A$1,MATCH($D9,Data!$CG:$CG,0)-1,MATCH($E9&amp;"/"&amp;M$1,Data!$1:$1,0)-1)=0,"",OFFSET(Data!$A$1,MATCH($D9,Data!$CG:$CG,0)-1,MATCH($E9&amp;"/"&amp;M$1,Data!$1:$1,0)-1)))</f>
        <v>3</v>
      </c>
      <c r="N9" s="246">
        <f ca="1">IF(ISERROR(OFFSET(Data!$A$1,MATCH($D9,Data!$CG:$CG,0)-1,MATCH($E9&amp;"/"&amp;N$1,Data!$1:$1,0)-1))=TRUE,"",IF(OFFSET(Data!$A$1,MATCH($D9,Data!$CG:$CG,0)-1,MATCH($E9&amp;"/"&amp;N$1,Data!$1:$1,0)-1)=0,"",OFFSET(Data!$A$1,MATCH($D9,Data!$CG:$CG,0)-1,MATCH($E9&amp;"/"&amp;N$1,Data!$1:$1,0)-1)))</f>
        <v>4</v>
      </c>
      <c r="O9" s="263">
        <f ca="1">IF(ISERROR(OFFSET(Data!$A$1,MATCH($D9,Data!$CG:$CG,0)-1,MATCH($E9&amp;"/"&amp;O$1,Data!$1:$1,0)-1))=TRUE,"",IF(OFFSET(Data!$A$1,MATCH($D9,Data!$CG:$CG,0)-1,MATCH($E9&amp;"/"&amp;O$1,Data!$1:$1,0)-1)=0,"",OFFSET(Data!$A$1,MATCH($D9,Data!$CG:$CG,0)-1,MATCH($E9&amp;"/"&amp;O$1,Data!$1:$1,0)-1)))</f>
        <v>5</v>
      </c>
      <c r="P9" s="263">
        <f ca="1">IF(ISERROR(OFFSET(Data!$A$1,MATCH($D9,Data!$CG:$CG,0)-1,MATCH($E9&amp;"/"&amp;P$1,Data!$1:$1,0)-1))=TRUE,"",IF(OFFSET(Data!$A$1,MATCH($D9,Data!$CG:$CG,0)-1,MATCH($E9&amp;"/"&amp;P$1,Data!$1:$1,0)-1)=0,"",OFFSET(Data!$A$1,MATCH($D9,Data!$CG:$CG,0)-1,MATCH($E9&amp;"/"&amp;P$1,Data!$1:$1,0)-1)))</f>
        <v>5</v>
      </c>
      <c r="Q9" s="260">
        <f ca="1">IF(ISERROR(OFFSET(Data!$A$1,MATCH($D9,Data!$CG:$CG,0)-1,MATCH($E9&amp;"/"&amp;Q$1,Data!$1:$1,0)-1))=TRUE,"",IF(OFFSET(Data!$A$1,MATCH($D9,Data!$CG:$CG,0)-1,MATCH($E9&amp;"/"&amp;Q$1,Data!$1:$1,0)-1)=0,"",OFFSET(Data!$A$1,MATCH($D9,Data!$CG:$CG,0)-1,MATCH($E9&amp;"/"&amp;Q$1,Data!$1:$1,0)-1)))</f>
        <v>4</v>
      </c>
      <c r="R9" s="260">
        <f ca="1">IF(ISERROR(OFFSET(Data!$A$1,MATCH($D9,Data!$CG:$CG,0)-1,MATCH($E9&amp;"/"&amp;R$1,Data!$1:$1,0)-1))=TRUE,"",IF(OFFSET(Data!$A$1,MATCH($D9,Data!$CG:$CG,0)-1,MATCH($E9&amp;"/"&amp;R$1,Data!$1:$1,0)-1)=0,"",OFFSET(Data!$A$1,MATCH($D9,Data!$CG:$CG,0)-1,MATCH($E9&amp;"/"&amp;R$1,Data!$1:$1,0)-1)))</f>
        <v>5</v>
      </c>
      <c r="S9" s="250" t="str">
        <f ca="1">IF(ISERROR(OFFSET(Data!$A$1,MATCH($D9,Data!$CG:$CG,0)-1,MATCH($E9&amp;"/"&amp;S$1,Data!$1:$1,0)-1))=TRUE,"",IF(OFFSET(Data!$A$1,MATCH($D9,Data!$CG:$CG,0)-1,MATCH($E9&amp;"/"&amp;S$1,Data!$1:$1,0)-1)=0,"",OFFSET(Data!$A$1,MATCH($D9,Data!$CG:$CG,0)-1,MATCH($E9&amp;"/"&amp;S$1,Data!$1:$1,0)-1)))</f>
        <v/>
      </c>
      <c r="T9" s="250" t="str">
        <f ca="1">IF(ISERROR(OFFSET(Data!$A$1,MATCH($D9,Data!$CG:$CG,0)-1,MATCH($E9&amp;"/"&amp;T$1,Data!$1:$1,0)-1))=TRUE,"",IF(OFFSET(Data!$A$1,MATCH($D9,Data!$CG:$CG,0)-1,MATCH($E9&amp;"/"&amp;T$1,Data!$1:$1,0)-1)=0,"",OFFSET(Data!$A$1,MATCH($D9,Data!$CG:$CG,0)-1,MATCH($E9&amp;"/"&amp;T$1,Data!$1:$1,0)-1)))</f>
        <v/>
      </c>
      <c r="U9" s="250" t="str">
        <f ca="1">IF(ISERROR(OFFSET(Data!$A$1,MATCH($D9,Data!$CG:$CG,0)-1,MATCH($E9&amp;"/"&amp;U$1,Data!$1:$1,0)-1))=TRUE,"",IF(OFFSET(Data!$A$1,MATCH($D9,Data!$CG:$CG,0)-1,MATCH($E9&amp;"/"&amp;U$1,Data!$1:$1,0)-1)=0,"",OFFSET(Data!$A$1,MATCH($D9,Data!$CG:$CG,0)-1,MATCH($E9&amp;"/"&amp;U$1,Data!$1:$1,0)-1)))</f>
        <v/>
      </c>
      <c r="V9" s="250" t="str">
        <f ca="1">IF(ISERROR(OFFSET(Data!$A$1,MATCH($D9,Data!$CG:$CG,0)-1,MATCH($E9&amp;"/"&amp;V$1,Data!$1:$1,0)-1))=TRUE,"",IF(OFFSET(Data!$A$1,MATCH($D9,Data!$CG:$CG,0)-1,MATCH($E9&amp;"/"&amp;V$1,Data!$1:$1,0)-1)=0,"",OFFSET(Data!$A$1,MATCH($D9,Data!$CG:$CG,0)-1,MATCH($E9&amp;"/"&amp;V$1,Data!$1:$1,0)-1)))</f>
        <v/>
      </c>
      <c r="W9" s="272" t="str">
        <f ca="1">IF(ISERROR(OFFSET(Data!$A$1,MATCH($D9,Data!$CG:$CG,0)-1,MATCH($E9&amp;"/"&amp;W$1,Data!$1:$1,0)-1))=TRUE,"",IF(OFFSET(Data!$A$1,MATCH($D9,Data!$CG:$CG,0)-1,MATCH($E9&amp;"/"&amp;W$1,Data!$1:$1,0)-1)=0,"",OFFSET(Data!$A$1,MATCH($D9,Data!$CG:$CG,0)-1,MATCH($E9&amp;"/"&amp;W$1,Data!$1:$1,0)-1)))</f>
        <v/>
      </c>
      <c r="X9" s="250" t="str">
        <f ca="1">IF(ISERROR(OFFSET(Data!$A$1,MATCH($D9,Data!$CG:$CG,0)-1,MATCH($E9&amp;"/"&amp;X$1,Data!$1:$1,0)-1))=TRUE,"",IF(OFFSET(Data!$A$1,MATCH($D9,Data!$CG:$CG,0)-1,MATCH($E9&amp;"/"&amp;X$1,Data!$1:$1,0)-1)=0,"",OFFSET(Data!$A$1,MATCH($D9,Data!$CG:$CG,0)-1,MATCH($E9&amp;"/"&amp;X$1,Data!$1:$1,0)-1)))</f>
        <v/>
      </c>
      <c r="Y9" s="250" t="str">
        <f ca="1">IF(ISERROR(OFFSET(Data!$A$1,MATCH($D9,Data!$CG:$CG,0)-1,MATCH($E9&amp;"/"&amp;Y$1,Data!$1:$1,0)-1))=TRUE,"",IF(OFFSET(Data!$A$1,MATCH($D9,Data!$CG:$CG,0)-1,MATCH($E9&amp;"/"&amp;Y$1,Data!$1:$1,0)-1)=0,"",OFFSET(Data!$A$1,MATCH($D9,Data!$CG:$CG,0)-1,MATCH($E9&amp;"/"&amp;Y$1,Data!$1:$1,0)-1)))</f>
        <v/>
      </c>
      <c r="Z9" s="250" t="str">
        <f ca="1">IF(ISERROR(OFFSET(Data!$A$1,MATCH($D9,Data!$CG:$CG,0)-1,MATCH($E9&amp;"/"&amp;Z$1,Data!$1:$1,0)-1))=TRUE,"",IF(OFFSET(Data!$A$1,MATCH($D9,Data!$CG:$CG,0)-1,MATCH($E9&amp;"/"&amp;Z$1,Data!$1:$1,0)-1)=0,"",OFFSET(Data!$A$1,MATCH($D9,Data!$CG:$CG,0)-1,MATCH($E9&amp;"/"&amp;Z$1,Data!$1:$1,0)-1)))</f>
        <v/>
      </c>
      <c r="AA9" s="250" t="str">
        <f ca="1">IF(ISERROR(OFFSET(Data!$A$1,MATCH($D9,Data!$CG:$CG,0)-1,MATCH($E9&amp;"/"&amp;AA$1,Data!$1:$1,0)-1))=TRUE,"",IF(OFFSET(Data!$A$1,MATCH($D9,Data!$CG:$CG,0)-1,MATCH($E9&amp;"/"&amp;AA$1,Data!$1:$1,0)-1)=0,"",OFFSET(Data!$A$1,MATCH($D9,Data!$CG:$CG,0)-1,MATCH($E9&amp;"/"&amp;AA$1,Data!$1:$1,0)-1)))</f>
        <v/>
      </c>
      <c r="AB9" s="250" t="str">
        <f ca="1">IF(ISERROR(OFFSET(Data!$A$1,MATCH($D9,Data!$CG:$CG,0)-1,MATCH($E9&amp;"/"&amp;AB$1,Data!$1:$1,0)-1))=TRUE,"",IF(OFFSET(Data!$A$1,MATCH($D9,Data!$CG:$CG,0)-1,MATCH($E9&amp;"/"&amp;AB$1,Data!$1:$1,0)-1)=0,"",OFFSET(Data!$A$1,MATCH($D9,Data!$CG:$CG,0)-1,MATCH($E9&amp;"/"&amp;AB$1,Data!$1:$1,0)-1)))</f>
        <v/>
      </c>
      <c r="AC9" s="250" t="str">
        <f ca="1">IF(ISERROR(OFFSET(Data!$A$1,MATCH($D9,Data!$CG:$CG,0)-1,MATCH($E9&amp;"/"&amp;AC$1,Data!$1:$1,0)-1))=TRUE,"",IF(OFFSET(Data!$A$1,MATCH($D9,Data!$CG:$CG,0)-1,MATCH($E9&amp;"/"&amp;AC$1,Data!$1:$1,0)-1)=0,"",OFFSET(Data!$A$1,MATCH($D9,Data!$CG:$CG,0)-1,MATCH($E9&amp;"/"&amp;AC$1,Data!$1:$1,0)-1)))</f>
        <v/>
      </c>
      <c r="AD9" s="250" t="str">
        <f ca="1">IF(ISERROR(OFFSET(Data!$A$1,MATCH($D9,Data!$CG:$CG,0)-1,MATCH($E9&amp;"/"&amp;AD$1,Data!$1:$1,0)-1))=TRUE,"",IF(OFFSET(Data!$A$1,MATCH($D9,Data!$CG:$CG,0)-1,MATCH($E9&amp;"/"&amp;AD$1,Data!$1:$1,0)-1)=0,"",OFFSET(Data!$A$1,MATCH($D9,Data!$CG:$CG,0)-1,MATCH($E9&amp;"/"&amp;AD$1,Data!$1:$1,0)-1)))</f>
        <v/>
      </c>
      <c r="AE9" s="250" t="str">
        <f ca="1">IF(ISERROR(OFFSET(Data!$A$1,MATCH($D9,Data!$CG:$CG,0)-1,MATCH($E9&amp;"/"&amp;AE$1,Data!$1:$1,0)-1))=TRUE,"",IF(OFFSET(Data!$A$1,MATCH($D9,Data!$CG:$CG,0)-1,MATCH($E9&amp;"/"&amp;AE$1,Data!$1:$1,0)-1)=0,"",OFFSET(Data!$A$1,MATCH($D9,Data!$CG:$CG,0)-1,MATCH($E9&amp;"/"&amp;AE$1,Data!$1:$1,0)-1)))</f>
        <v/>
      </c>
      <c r="AF9" s="251" t="str">
        <f ca="1">IF(ISERROR(OFFSET(Data!$A$1,MATCH($D9,Data!$CG:$CG,0)-1,MATCH($E9&amp;"/"&amp;AF$1,Data!$1:$1,0)-1))=TRUE,"",IF(OFFSET(Data!$A$1,MATCH($D9,Data!$CG:$CG,0)-1,MATCH($E9&amp;"/"&amp;AF$1,Data!$1:$1,0)-1)=0,"",OFFSET(Data!$A$1,MATCH($D9,Data!$CG:$CG,0)-1,MATCH($E9&amp;"/"&amp;AF$1,Data!$1:$1,0)-1)))</f>
        <v/>
      </c>
      <c r="AG9" s="210">
        <f ca="1">SUM(F9:AF9)</f>
        <v>53</v>
      </c>
      <c r="AH9" s="211">
        <f ca="1">AG9</f>
        <v>53</v>
      </c>
    </row>
    <row r="10" spans="1:34" ht="15" customHeight="1" thickBot="1" x14ac:dyDescent="0.3">
      <c r="A10" s="446"/>
      <c r="B10" s="449"/>
      <c r="C10" s="452"/>
      <c r="D10" s="28" t="str">
        <f>IF(C10&lt;&gt;"",C10,D9)</f>
        <v>Susanne Giendl</v>
      </c>
      <c r="E10" s="29" t="s">
        <v>22</v>
      </c>
      <c r="F10" s="267">
        <f ca="1">IF(ISERROR(OFFSET(Data!$A$1,MATCH($D10,Data!$CG:$CG,0)-1,MATCH($E10&amp;"/"&amp;F$1,Data!$1:$1,0)-1))=TRUE,"",IF(OFFSET(Data!$A$1,MATCH($D10,Data!$CG:$CG,0)-1,MATCH($E10&amp;"/"&amp;F$1,Data!$1:$1,0)-1)=0,"",OFFSET(Data!$A$1,MATCH($D10,Data!$CG:$CG,0)-1,MATCH($E10&amp;"/"&amp;F$1,Data!$1:$1,0)-1)))</f>
        <v>4</v>
      </c>
      <c r="G10" s="249">
        <f ca="1">IF(ISERROR(OFFSET(Data!$A$1,MATCH($D10,Data!$CG:$CG,0)-1,MATCH($E10&amp;"/"&amp;G$1,Data!$1:$1,0)-1))=TRUE,"",IF(OFFSET(Data!$A$1,MATCH($D10,Data!$CG:$CG,0)-1,MATCH($E10&amp;"/"&amp;G$1,Data!$1:$1,0)-1)=0,"",OFFSET(Data!$A$1,MATCH($D10,Data!$CG:$CG,0)-1,MATCH($E10&amp;"/"&amp;G$1,Data!$1:$1,0)-1)))</f>
        <v>3</v>
      </c>
      <c r="H10" s="261">
        <f ca="1">IF(ISERROR(OFFSET(Data!$A$1,MATCH($D10,Data!$CG:$CG,0)-1,MATCH($E10&amp;"/"&amp;H$1,Data!$1:$1,0)-1))=TRUE,"",IF(OFFSET(Data!$A$1,MATCH($D10,Data!$CG:$CG,0)-1,MATCH($E10&amp;"/"&amp;H$1,Data!$1:$1,0)-1)=0,"",OFFSET(Data!$A$1,MATCH($D10,Data!$CG:$CG,0)-1,MATCH($E10&amp;"/"&amp;H$1,Data!$1:$1,0)-1)))</f>
        <v>4</v>
      </c>
      <c r="I10" s="249">
        <f ca="1">IF(ISERROR(OFFSET(Data!$A$1,MATCH($D10,Data!$CG:$CG,0)-1,MATCH($E10&amp;"/"&amp;I$1,Data!$1:$1,0)-1))=TRUE,"",IF(OFFSET(Data!$A$1,MATCH($D10,Data!$CG:$CG,0)-1,MATCH($E10&amp;"/"&amp;I$1,Data!$1:$1,0)-1)=0,"",OFFSET(Data!$A$1,MATCH($D10,Data!$CG:$CG,0)-1,MATCH($E10&amp;"/"&amp;I$1,Data!$1:$1,0)-1)))</f>
        <v>3</v>
      </c>
      <c r="J10" s="249">
        <f ca="1">IF(ISERROR(OFFSET(Data!$A$1,MATCH($D10,Data!$CG:$CG,0)-1,MATCH($E10&amp;"/"&amp;J$1,Data!$1:$1,0)-1))=TRUE,"",IF(OFFSET(Data!$A$1,MATCH($D10,Data!$CG:$CG,0)-1,MATCH($E10&amp;"/"&amp;J$1,Data!$1:$1,0)-1)=0,"",OFFSET(Data!$A$1,MATCH($D10,Data!$CG:$CG,0)-1,MATCH($E10&amp;"/"&amp;J$1,Data!$1:$1,0)-1)))</f>
        <v>3</v>
      </c>
      <c r="K10" s="261">
        <f ca="1">IF(ISERROR(OFFSET(Data!$A$1,MATCH($D10,Data!$CG:$CG,0)-1,MATCH($E10&amp;"/"&amp;K$1,Data!$1:$1,0)-1))=TRUE,"",IF(OFFSET(Data!$A$1,MATCH($D10,Data!$CG:$CG,0)-1,MATCH($E10&amp;"/"&amp;K$1,Data!$1:$1,0)-1)=0,"",OFFSET(Data!$A$1,MATCH($D10,Data!$CG:$CG,0)-1,MATCH($E10&amp;"/"&amp;K$1,Data!$1:$1,0)-1)))</f>
        <v>4</v>
      </c>
      <c r="L10" s="261">
        <f ca="1">IF(ISERROR(OFFSET(Data!$A$1,MATCH($D10,Data!$CG:$CG,0)-1,MATCH($E10&amp;"/"&amp;L$1,Data!$1:$1,0)-1))=TRUE,"",IF(OFFSET(Data!$A$1,MATCH($D10,Data!$CG:$CG,0)-1,MATCH($E10&amp;"/"&amp;L$1,Data!$1:$1,0)-1)=0,"",OFFSET(Data!$A$1,MATCH($D10,Data!$CG:$CG,0)-1,MATCH($E10&amp;"/"&amp;L$1,Data!$1:$1,0)-1)))</f>
        <v>4</v>
      </c>
      <c r="M10" s="249">
        <f ca="1">IF(ISERROR(OFFSET(Data!$A$1,MATCH($D10,Data!$CG:$CG,0)-1,MATCH($E10&amp;"/"&amp;M$1,Data!$1:$1,0)-1))=TRUE,"",IF(OFFSET(Data!$A$1,MATCH($D10,Data!$CG:$CG,0)-1,MATCH($E10&amp;"/"&amp;M$1,Data!$1:$1,0)-1)=0,"",OFFSET(Data!$A$1,MATCH($D10,Data!$CG:$CG,0)-1,MATCH($E10&amp;"/"&amp;M$1,Data!$1:$1,0)-1)))</f>
        <v>3</v>
      </c>
      <c r="N10" s="261">
        <f ca="1">IF(ISERROR(OFFSET(Data!$A$1,MATCH($D10,Data!$CG:$CG,0)-1,MATCH($E10&amp;"/"&amp;N$1,Data!$1:$1,0)-1))=TRUE,"",IF(OFFSET(Data!$A$1,MATCH($D10,Data!$CG:$CG,0)-1,MATCH($E10&amp;"/"&amp;N$1,Data!$1:$1,0)-1)=0,"",OFFSET(Data!$A$1,MATCH($D10,Data!$CG:$CG,0)-1,MATCH($E10&amp;"/"&amp;N$1,Data!$1:$1,0)-1)))</f>
        <v>5</v>
      </c>
      <c r="O10" s="261">
        <f ca="1">IF(ISERROR(OFFSET(Data!$A$1,MATCH($D10,Data!$CG:$CG,0)-1,MATCH($E10&amp;"/"&amp;O$1,Data!$1:$1,0)-1))=TRUE,"",IF(OFFSET(Data!$A$1,MATCH($D10,Data!$CG:$CG,0)-1,MATCH($E10&amp;"/"&amp;O$1,Data!$1:$1,0)-1)=0,"",OFFSET(Data!$A$1,MATCH($D10,Data!$CG:$CG,0)-1,MATCH($E10&amp;"/"&amp;O$1,Data!$1:$1,0)-1)))</f>
        <v>4</v>
      </c>
      <c r="P10" s="261">
        <f ca="1">IF(ISERROR(OFFSET(Data!$A$1,MATCH($D10,Data!$CG:$CG,0)-1,MATCH($E10&amp;"/"&amp;P$1,Data!$1:$1,0)-1))=TRUE,"",IF(OFFSET(Data!$A$1,MATCH($D10,Data!$CG:$CG,0)-1,MATCH($E10&amp;"/"&amp;P$1,Data!$1:$1,0)-1)=0,"",OFFSET(Data!$A$1,MATCH($D10,Data!$CG:$CG,0)-1,MATCH($E10&amp;"/"&amp;P$1,Data!$1:$1,0)-1)))</f>
        <v>4</v>
      </c>
      <c r="Q10" s="261">
        <f ca="1">IF(ISERROR(OFFSET(Data!$A$1,MATCH($D10,Data!$CG:$CG,0)-1,MATCH($E10&amp;"/"&amp;Q$1,Data!$1:$1,0)-1))=TRUE,"",IF(OFFSET(Data!$A$1,MATCH($D10,Data!$CG:$CG,0)-1,MATCH($E10&amp;"/"&amp;Q$1,Data!$1:$1,0)-1)=0,"",OFFSET(Data!$A$1,MATCH($D10,Data!$CG:$CG,0)-1,MATCH($E10&amp;"/"&amp;Q$1,Data!$1:$1,0)-1)))</f>
        <v>4</v>
      </c>
      <c r="R10" s="264">
        <f ca="1">IF(ISERROR(OFFSET(Data!$A$1,MATCH($D10,Data!$CG:$CG,0)-1,MATCH($E10&amp;"/"&amp;R$1,Data!$1:$1,0)-1))=TRUE,"",IF(OFFSET(Data!$A$1,MATCH($D10,Data!$CG:$CG,0)-1,MATCH($E10&amp;"/"&amp;R$1,Data!$1:$1,0)-1)=0,"",OFFSET(Data!$A$1,MATCH($D10,Data!$CG:$CG,0)-1,MATCH($E10&amp;"/"&amp;R$1,Data!$1:$1,0)-1)))</f>
        <v>6</v>
      </c>
      <c r="S10" s="252" t="str">
        <f ca="1">IF(ISERROR(OFFSET(Data!$A$1,MATCH($D10,Data!$CG:$CG,0)-1,MATCH($E10&amp;"/"&amp;S$1,Data!$1:$1,0)-1))=TRUE,"",IF(OFFSET(Data!$A$1,MATCH($D10,Data!$CG:$CG,0)-1,MATCH($E10&amp;"/"&amp;S$1,Data!$1:$1,0)-1)=0,"",OFFSET(Data!$A$1,MATCH($D10,Data!$CG:$CG,0)-1,MATCH($E10&amp;"/"&amp;S$1,Data!$1:$1,0)-1)))</f>
        <v/>
      </c>
      <c r="T10" s="252" t="str">
        <f ca="1">IF(ISERROR(OFFSET(Data!$A$1,MATCH($D10,Data!$CG:$CG,0)-1,MATCH($E10&amp;"/"&amp;T$1,Data!$1:$1,0)-1))=TRUE,"",IF(OFFSET(Data!$A$1,MATCH($D10,Data!$CG:$CG,0)-1,MATCH($E10&amp;"/"&amp;T$1,Data!$1:$1,0)-1)=0,"",OFFSET(Data!$A$1,MATCH($D10,Data!$CG:$CG,0)-1,MATCH($E10&amp;"/"&amp;T$1,Data!$1:$1,0)-1)))</f>
        <v/>
      </c>
      <c r="U10" s="252" t="str">
        <f ca="1">IF(ISERROR(OFFSET(Data!$A$1,MATCH($D10,Data!$CG:$CG,0)-1,MATCH($E10&amp;"/"&amp;U$1,Data!$1:$1,0)-1))=TRUE,"",IF(OFFSET(Data!$A$1,MATCH($D10,Data!$CG:$CG,0)-1,MATCH($E10&amp;"/"&amp;U$1,Data!$1:$1,0)-1)=0,"",OFFSET(Data!$A$1,MATCH($D10,Data!$CG:$CG,0)-1,MATCH($E10&amp;"/"&amp;U$1,Data!$1:$1,0)-1)))</f>
        <v/>
      </c>
      <c r="V10" s="252" t="str">
        <f ca="1">IF(ISERROR(OFFSET(Data!$A$1,MATCH($D10,Data!$CG:$CG,0)-1,MATCH($E10&amp;"/"&amp;V$1,Data!$1:$1,0)-1))=TRUE,"",IF(OFFSET(Data!$A$1,MATCH($D10,Data!$CG:$CG,0)-1,MATCH($E10&amp;"/"&amp;V$1,Data!$1:$1,0)-1)=0,"",OFFSET(Data!$A$1,MATCH($D10,Data!$CG:$CG,0)-1,MATCH($E10&amp;"/"&amp;V$1,Data!$1:$1,0)-1)))</f>
        <v/>
      </c>
      <c r="W10" s="269" t="str">
        <f ca="1">IF(ISERROR(OFFSET(Data!$A$1,MATCH($D10,Data!$CG:$CG,0)-1,MATCH($E10&amp;"/"&amp;W$1,Data!$1:$1,0)-1))=TRUE,"",IF(OFFSET(Data!$A$1,MATCH($D10,Data!$CG:$CG,0)-1,MATCH($E10&amp;"/"&amp;W$1,Data!$1:$1,0)-1)=0,"",OFFSET(Data!$A$1,MATCH($D10,Data!$CG:$CG,0)-1,MATCH($E10&amp;"/"&amp;W$1,Data!$1:$1,0)-1)))</f>
        <v/>
      </c>
      <c r="X10" s="252" t="str">
        <f ca="1">IF(ISERROR(OFFSET(Data!$A$1,MATCH($D10,Data!$CG:$CG,0)-1,MATCH($E10&amp;"/"&amp;X$1,Data!$1:$1,0)-1))=TRUE,"",IF(OFFSET(Data!$A$1,MATCH($D10,Data!$CG:$CG,0)-1,MATCH($E10&amp;"/"&amp;X$1,Data!$1:$1,0)-1)=0,"",OFFSET(Data!$A$1,MATCH($D10,Data!$CG:$CG,0)-1,MATCH($E10&amp;"/"&amp;X$1,Data!$1:$1,0)-1)))</f>
        <v/>
      </c>
      <c r="Y10" s="252" t="str">
        <f ca="1">IF(ISERROR(OFFSET(Data!$A$1,MATCH($D10,Data!$CG:$CG,0)-1,MATCH($E10&amp;"/"&amp;Y$1,Data!$1:$1,0)-1))=TRUE,"",IF(OFFSET(Data!$A$1,MATCH($D10,Data!$CG:$CG,0)-1,MATCH($E10&amp;"/"&amp;Y$1,Data!$1:$1,0)-1)=0,"",OFFSET(Data!$A$1,MATCH($D10,Data!$CG:$CG,0)-1,MATCH($E10&amp;"/"&amp;Y$1,Data!$1:$1,0)-1)))</f>
        <v/>
      </c>
      <c r="Z10" s="252" t="str">
        <f ca="1">IF(ISERROR(OFFSET(Data!$A$1,MATCH($D10,Data!$CG:$CG,0)-1,MATCH($E10&amp;"/"&amp;Z$1,Data!$1:$1,0)-1))=TRUE,"",IF(OFFSET(Data!$A$1,MATCH($D10,Data!$CG:$CG,0)-1,MATCH($E10&amp;"/"&amp;Z$1,Data!$1:$1,0)-1)=0,"",OFFSET(Data!$A$1,MATCH($D10,Data!$CG:$CG,0)-1,MATCH($E10&amp;"/"&amp;Z$1,Data!$1:$1,0)-1)))</f>
        <v/>
      </c>
      <c r="AA10" s="252" t="str">
        <f ca="1">IF(ISERROR(OFFSET(Data!$A$1,MATCH($D10,Data!$CG:$CG,0)-1,MATCH($E10&amp;"/"&amp;AA$1,Data!$1:$1,0)-1))=TRUE,"",IF(OFFSET(Data!$A$1,MATCH($D10,Data!$CG:$CG,0)-1,MATCH($E10&amp;"/"&amp;AA$1,Data!$1:$1,0)-1)=0,"",OFFSET(Data!$A$1,MATCH($D10,Data!$CG:$CG,0)-1,MATCH($E10&amp;"/"&amp;AA$1,Data!$1:$1,0)-1)))</f>
        <v/>
      </c>
      <c r="AB10" s="252" t="str">
        <f ca="1">IF(ISERROR(OFFSET(Data!$A$1,MATCH($D10,Data!$CG:$CG,0)-1,MATCH($E10&amp;"/"&amp;AB$1,Data!$1:$1,0)-1))=TRUE,"",IF(OFFSET(Data!$A$1,MATCH($D10,Data!$CG:$CG,0)-1,MATCH($E10&amp;"/"&amp;AB$1,Data!$1:$1,0)-1)=0,"",OFFSET(Data!$A$1,MATCH($D10,Data!$CG:$CG,0)-1,MATCH($E10&amp;"/"&amp;AB$1,Data!$1:$1,0)-1)))</f>
        <v/>
      </c>
      <c r="AC10" s="252" t="str">
        <f ca="1">IF(ISERROR(OFFSET(Data!$A$1,MATCH($D10,Data!$CG:$CG,0)-1,MATCH($E10&amp;"/"&amp;AC$1,Data!$1:$1,0)-1))=TRUE,"",IF(OFFSET(Data!$A$1,MATCH($D10,Data!$CG:$CG,0)-1,MATCH($E10&amp;"/"&amp;AC$1,Data!$1:$1,0)-1)=0,"",OFFSET(Data!$A$1,MATCH($D10,Data!$CG:$CG,0)-1,MATCH($E10&amp;"/"&amp;AC$1,Data!$1:$1,0)-1)))</f>
        <v/>
      </c>
      <c r="AD10" s="252" t="str">
        <f ca="1">IF(ISERROR(OFFSET(Data!$A$1,MATCH($D10,Data!$CG:$CG,0)-1,MATCH($E10&amp;"/"&amp;AD$1,Data!$1:$1,0)-1))=TRUE,"",IF(OFFSET(Data!$A$1,MATCH($D10,Data!$CG:$CG,0)-1,MATCH($E10&amp;"/"&amp;AD$1,Data!$1:$1,0)-1)=0,"",OFFSET(Data!$A$1,MATCH($D10,Data!$CG:$CG,0)-1,MATCH($E10&amp;"/"&amp;AD$1,Data!$1:$1,0)-1)))</f>
        <v/>
      </c>
      <c r="AE10" s="252" t="str">
        <f ca="1">IF(ISERROR(OFFSET(Data!$A$1,MATCH($D10,Data!$CG:$CG,0)-1,MATCH($E10&amp;"/"&amp;AE$1,Data!$1:$1,0)-1))=TRUE,"",IF(OFFSET(Data!$A$1,MATCH($D10,Data!$CG:$CG,0)-1,MATCH($E10&amp;"/"&amp;AE$1,Data!$1:$1,0)-1)=0,"",OFFSET(Data!$A$1,MATCH($D10,Data!$CG:$CG,0)-1,MATCH($E10&amp;"/"&amp;AE$1,Data!$1:$1,0)-1)))</f>
        <v/>
      </c>
      <c r="AF10" s="253" t="str">
        <f ca="1">IF(ISERROR(OFFSET(Data!$A$1,MATCH($D10,Data!$CG:$CG,0)-1,MATCH($E10&amp;"/"&amp;AF$1,Data!$1:$1,0)-1))=TRUE,"",IF(OFFSET(Data!$A$1,MATCH($D10,Data!$CG:$CG,0)-1,MATCH($E10&amp;"/"&amp;AF$1,Data!$1:$1,0)-1)=0,"",OFFSET(Data!$A$1,MATCH($D10,Data!$CG:$CG,0)-1,MATCH($E10&amp;"/"&amp;AF$1,Data!$1:$1,0)-1)))</f>
        <v/>
      </c>
      <c r="AG10" s="212">
        <f t="shared" ref="AG10:AG73" ca="1" si="5">SUM(F10:AF10)</f>
        <v>51</v>
      </c>
      <c r="AH10" s="213">
        <f ca="1">SUM(AG9:AG10)</f>
        <v>104</v>
      </c>
    </row>
    <row r="11" spans="1:34" ht="15" hidden="1" customHeight="1" x14ac:dyDescent="0.25">
      <c r="A11" s="446"/>
      <c r="B11" s="449"/>
      <c r="C11" s="452"/>
      <c r="D11" s="28" t="str">
        <f>IF(C11&lt;&gt;"",C11,D10)</f>
        <v>Susanne Giendl</v>
      </c>
      <c r="E11" s="29" t="s">
        <v>23</v>
      </c>
      <c r="F11" s="254" t="str">
        <f ca="1">IF(ISERROR(OFFSET(Data!$A$1,MATCH($D11,Data!$CG:$CG,0)-1,MATCH($E11&amp;"/"&amp;F$1,Data!$1:$1,0)-1))=TRUE,"",IF(OFFSET(Data!$A$1,MATCH($D11,Data!$CG:$CG,0)-1,MATCH($E11&amp;"/"&amp;F$1,Data!$1:$1,0)-1)=0,"",OFFSET(Data!$A$1,MATCH($D11,Data!$CG:$CG,0)-1,MATCH($E11&amp;"/"&amp;F$1,Data!$1:$1,0)-1)))</f>
        <v/>
      </c>
      <c r="G11" s="252" t="str">
        <f ca="1">IF(ISERROR(OFFSET(Data!$A$1,MATCH($D11,Data!$CG:$CG,0)-1,MATCH($E11&amp;"/"&amp;G$1,Data!$1:$1,0)-1))=TRUE,"",IF(OFFSET(Data!$A$1,MATCH($D11,Data!$CG:$CG,0)-1,MATCH($E11&amp;"/"&amp;G$1,Data!$1:$1,0)-1)=0,"",OFFSET(Data!$A$1,MATCH($D11,Data!$CG:$CG,0)-1,MATCH($E11&amp;"/"&amp;G$1,Data!$1:$1,0)-1)))</f>
        <v/>
      </c>
      <c r="H11" s="252" t="str">
        <f ca="1">IF(ISERROR(OFFSET(Data!$A$1,MATCH($D11,Data!$CG:$CG,0)-1,MATCH($E11&amp;"/"&amp;H$1,Data!$1:$1,0)-1))=TRUE,"",IF(OFFSET(Data!$A$1,MATCH($D11,Data!$CG:$CG,0)-1,MATCH($E11&amp;"/"&amp;H$1,Data!$1:$1,0)-1)=0,"",OFFSET(Data!$A$1,MATCH($D11,Data!$CG:$CG,0)-1,MATCH($E11&amp;"/"&amp;H$1,Data!$1:$1,0)-1)))</f>
        <v/>
      </c>
      <c r="I11" s="252" t="str">
        <f ca="1">IF(ISERROR(OFFSET(Data!$A$1,MATCH($D11,Data!$CG:$CG,0)-1,MATCH($E11&amp;"/"&amp;I$1,Data!$1:$1,0)-1))=TRUE,"",IF(OFFSET(Data!$A$1,MATCH($D11,Data!$CG:$CG,0)-1,MATCH($E11&amp;"/"&amp;I$1,Data!$1:$1,0)-1)=0,"",OFFSET(Data!$A$1,MATCH($D11,Data!$CG:$CG,0)-1,MATCH($E11&amp;"/"&amp;I$1,Data!$1:$1,0)-1)))</f>
        <v/>
      </c>
      <c r="J11" s="252" t="str">
        <f ca="1">IF(ISERROR(OFFSET(Data!$A$1,MATCH($D11,Data!$CG:$CG,0)-1,MATCH($E11&amp;"/"&amp;J$1,Data!$1:$1,0)-1))=TRUE,"",IF(OFFSET(Data!$A$1,MATCH($D11,Data!$CG:$CG,0)-1,MATCH($E11&amp;"/"&amp;J$1,Data!$1:$1,0)-1)=0,"",OFFSET(Data!$A$1,MATCH($D11,Data!$CG:$CG,0)-1,MATCH($E11&amp;"/"&amp;J$1,Data!$1:$1,0)-1)))</f>
        <v/>
      </c>
      <c r="K11" s="252" t="str">
        <f ca="1">IF(ISERROR(OFFSET(Data!$A$1,MATCH($D11,Data!$CG:$CG,0)-1,MATCH($E11&amp;"/"&amp;K$1,Data!$1:$1,0)-1))=TRUE,"",IF(OFFSET(Data!$A$1,MATCH($D11,Data!$CG:$CG,0)-1,MATCH($E11&amp;"/"&amp;K$1,Data!$1:$1,0)-1)=0,"",OFFSET(Data!$A$1,MATCH($D11,Data!$CG:$CG,0)-1,MATCH($E11&amp;"/"&amp;K$1,Data!$1:$1,0)-1)))</f>
        <v/>
      </c>
      <c r="L11" s="252" t="str">
        <f ca="1">IF(ISERROR(OFFSET(Data!$A$1,MATCH($D11,Data!$CG:$CG,0)-1,MATCH($E11&amp;"/"&amp;L$1,Data!$1:$1,0)-1))=TRUE,"",IF(OFFSET(Data!$A$1,MATCH($D11,Data!$CG:$CG,0)-1,MATCH($E11&amp;"/"&amp;L$1,Data!$1:$1,0)-1)=0,"",OFFSET(Data!$A$1,MATCH($D11,Data!$CG:$CG,0)-1,MATCH($E11&amp;"/"&amp;L$1,Data!$1:$1,0)-1)))</f>
        <v/>
      </c>
      <c r="M11" s="252" t="str">
        <f ca="1">IF(ISERROR(OFFSET(Data!$A$1,MATCH($D11,Data!$CG:$CG,0)-1,MATCH($E11&amp;"/"&amp;M$1,Data!$1:$1,0)-1))=TRUE,"",IF(OFFSET(Data!$A$1,MATCH($D11,Data!$CG:$CG,0)-1,MATCH($E11&amp;"/"&amp;M$1,Data!$1:$1,0)-1)=0,"",OFFSET(Data!$A$1,MATCH($D11,Data!$CG:$CG,0)-1,MATCH($E11&amp;"/"&amp;M$1,Data!$1:$1,0)-1)))</f>
        <v/>
      </c>
      <c r="N11" s="252" t="str">
        <f ca="1">IF(ISERROR(OFFSET(Data!$A$1,MATCH($D11,Data!$CG:$CG,0)-1,MATCH($E11&amp;"/"&amp;N$1,Data!$1:$1,0)-1))=TRUE,"",IF(OFFSET(Data!$A$1,MATCH($D11,Data!$CG:$CG,0)-1,MATCH($E11&amp;"/"&amp;N$1,Data!$1:$1,0)-1)=0,"",OFFSET(Data!$A$1,MATCH($D11,Data!$CG:$CG,0)-1,MATCH($E11&amp;"/"&amp;N$1,Data!$1:$1,0)-1)))</f>
        <v/>
      </c>
      <c r="O11" s="252" t="str">
        <f ca="1">IF(ISERROR(OFFSET(Data!$A$1,MATCH($D11,Data!$CG:$CG,0)-1,MATCH($E11&amp;"/"&amp;O$1,Data!$1:$1,0)-1))=TRUE,"",IF(OFFSET(Data!$A$1,MATCH($D11,Data!$CG:$CG,0)-1,MATCH($E11&amp;"/"&amp;O$1,Data!$1:$1,0)-1)=0,"",OFFSET(Data!$A$1,MATCH($D11,Data!$CG:$CG,0)-1,MATCH($E11&amp;"/"&amp;O$1,Data!$1:$1,0)-1)))</f>
        <v/>
      </c>
      <c r="P11" s="252" t="str">
        <f ca="1">IF(ISERROR(OFFSET(Data!$A$1,MATCH($D11,Data!$CG:$CG,0)-1,MATCH($E11&amp;"/"&amp;P$1,Data!$1:$1,0)-1))=TRUE,"",IF(OFFSET(Data!$A$1,MATCH($D11,Data!$CG:$CG,0)-1,MATCH($E11&amp;"/"&amp;P$1,Data!$1:$1,0)-1)=0,"",OFFSET(Data!$A$1,MATCH($D11,Data!$CG:$CG,0)-1,MATCH($E11&amp;"/"&amp;P$1,Data!$1:$1,0)-1)))</f>
        <v/>
      </c>
      <c r="Q11" s="252" t="str">
        <f ca="1">IF(ISERROR(OFFSET(Data!$A$1,MATCH($D11,Data!$CG:$CG,0)-1,MATCH($E11&amp;"/"&amp;Q$1,Data!$1:$1,0)-1))=TRUE,"",IF(OFFSET(Data!$A$1,MATCH($D11,Data!$CG:$CG,0)-1,MATCH($E11&amp;"/"&amp;Q$1,Data!$1:$1,0)-1)=0,"",OFFSET(Data!$A$1,MATCH($D11,Data!$CG:$CG,0)-1,MATCH($E11&amp;"/"&amp;Q$1,Data!$1:$1,0)-1)))</f>
        <v/>
      </c>
      <c r="R11" s="252" t="str">
        <f ca="1">IF(ISERROR(OFFSET(Data!$A$1,MATCH($D11,Data!$CG:$CG,0)-1,MATCH($E11&amp;"/"&amp;R$1,Data!$1:$1,0)-1))=TRUE,"",IF(OFFSET(Data!$A$1,MATCH($D11,Data!$CG:$CG,0)-1,MATCH($E11&amp;"/"&amp;R$1,Data!$1:$1,0)-1)=0,"",OFFSET(Data!$A$1,MATCH($D11,Data!$CG:$CG,0)-1,MATCH($E11&amp;"/"&amp;R$1,Data!$1:$1,0)-1)))</f>
        <v/>
      </c>
      <c r="S11" s="252" t="str">
        <f ca="1">IF(ISERROR(OFFSET(Data!$A$1,MATCH($D11,Data!$CG:$CG,0)-1,MATCH($E11&amp;"/"&amp;S$1,Data!$1:$1,0)-1))=TRUE,"",IF(OFFSET(Data!$A$1,MATCH($D11,Data!$CG:$CG,0)-1,MATCH($E11&amp;"/"&amp;S$1,Data!$1:$1,0)-1)=0,"",OFFSET(Data!$A$1,MATCH($D11,Data!$CG:$CG,0)-1,MATCH($E11&amp;"/"&amp;S$1,Data!$1:$1,0)-1)))</f>
        <v/>
      </c>
      <c r="T11" s="252" t="str">
        <f ca="1">IF(ISERROR(OFFSET(Data!$A$1,MATCH($D11,Data!$CG:$CG,0)-1,MATCH($E11&amp;"/"&amp;T$1,Data!$1:$1,0)-1))=TRUE,"",IF(OFFSET(Data!$A$1,MATCH($D11,Data!$CG:$CG,0)-1,MATCH($E11&amp;"/"&amp;T$1,Data!$1:$1,0)-1)=0,"",OFFSET(Data!$A$1,MATCH($D11,Data!$CG:$CG,0)-1,MATCH($E11&amp;"/"&amp;T$1,Data!$1:$1,0)-1)))</f>
        <v/>
      </c>
      <c r="U11" s="252" t="str">
        <f ca="1">IF(ISERROR(OFFSET(Data!$A$1,MATCH($D11,Data!$CG:$CG,0)-1,MATCH($E11&amp;"/"&amp;U$1,Data!$1:$1,0)-1))=TRUE,"",IF(OFFSET(Data!$A$1,MATCH($D11,Data!$CG:$CG,0)-1,MATCH($E11&amp;"/"&amp;U$1,Data!$1:$1,0)-1)=0,"",OFFSET(Data!$A$1,MATCH($D11,Data!$CG:$CG,0)-1,MATCH($E11&amp;"/"&amp;U$1,Data!$1:$1,0)-1)))</f>
        <v/>
      </c>
      <c r="V11" s="252" t="str">
        <f ca="1">IF(ISERROR(OFFSET(Data!$A$1,MATCH($D11,Data!$CG:$CG,0)-1,MATCH($E11&amp;"/"&amp;V$1,Data!$1:$1,0)-1))=TRUE,"",IF(OFFSET(Data!$A$1,MATCH($D11,Data!$CG:$CG,0)-1,MATCH($E11&amp;"/"&amp;V$1,Data!$1:$1,0)-1)=0,"",OFFSET(Data!$A$1,MATCH($D11,Data!$CG:$CG,0)-1,MATCH($E11&amp;"/"&amp;V$1,Data!$1:$1,0)-1)))</f>
        <v/>
      </c>
      <c r="W11" s="269" t="str">
        <f ca="1">IF(ISERROR(OFFSET(Data!$A$1,MATCH($D11,Data!$CG:$CG,0)-1,MATCH($E11&amp;"/"&amp;W$1,Data!$1:$1,0)-1))=TRUE,"",IF(OFFSET(Data!$A$1,MATCH($D11,Data!$CG:$CG,0)-1,MATCH($E11&amp;"/"&amp;W$1,Data!$1:$1,0)-1)=0,"",OFFSET(Data!$A$1,MATCH($D11,Data!$CG:$CG,0)-1,MATCH($E11&amp;"/"&amp;W$1,Data!$1:$1,0)-1)))</f>
        <v/>
      </c>
      <c r="X11" s="252" t="str">
        <f ca="1">IF(ISERROR(OFFSET(Data!$A$1,MATCH($D11,Data!$CG:$CG,0)-1,MATCH($E11&amp;"/"&amp;X$1,Data!$1:$1,0)-1))=TRUE,"",IF(OFFSET(Data!$A$1,MATCH($D11,Data!$CG:$CG,0)-1,MATCH($E11&amp;"/"&amp;X$1,Data!$1:$1,0)-1)=0,"",OFFSET(Data!$A$1,MATCH($D11,Data!$CG:$CG,0)-1,MATCH($E11&amp;"/"&amp;X$1,Data!$1:$1,0)-1)))</f>
        <v/>
      </c>
      <c r="Y11" s="252" t="str">
        <f ca="1">IF(ISERROR(OFFSET(Data!$A$1,MATCH($D11,Data!$CG:$CG,0)-1,MATCH($E11&amp;"/"&amp;Y$1,Data!$1:$1,0)-1))=TRUE,"",IF(OFFSET(Data!$A$1,MATCH($D11,Data!$CG:$CG,0)-1,MATCH($E11&amp;"/"&amp;Y$1,Data!$1:$1,0)-1)=0,"",OFFSET(Data!$A$1,MATCH($D11,Data!$CG:$CG,0)-1,MATCH($E11&amp;"/"&amp;Y$1,Data!$1:$1,0)-1)))</f>
        <v/>
      </c>
      <c r="Z11" s="252" t="str">
        <f ca="1">IF(ISERROR(OFFSET(Data!$A$1,MATCH($D11,Data!$CG:$CG,0)-1,MATCH($E11&amp;"/"&amp;Z$1,Data!$1:$1,0)-1))=TRUE,"",IF(OFFSET(Data!$A$1,MATCH($D11,Data!$CG:$CG,0)-1,MATCH($E11&amp;"/"&amp;Z$1,Data!$1:$1,0)-1)=0,"",OFFSET(Data!$A$1,MATCH($D11,Data!$CG:$CG,0)-1,MATCH($E11&amp;"/"&amp;Z$1,Data!$1:$1,0)-1)))</f>
        <v/>
      </c>
      <c r="AA11" s="252" t="str">
        <f ca="1">IF(ISERROR(OFFSET(Data!$A$1,MATCH($D11,Data!$CG:$CG,0)-1,MATCH($E11&amp;"/"&amp;AA$1,Data!$1:$1,0)-1))=TRUE,"",IF(OFFSET(Data!$A$1,MATCH($D11,Data!$CG:$CG,0)-1,MATCH($E11&amp;"/"&amp;AA$1,Data!$1:$1,0)-1)=0,"",OFFSET(Data!$A$1,MATCH($D11,Data!$CG:$CG,0)-1,MATCH($E11&amp;"/"&amp;AA$1,Data!$1:$1,0)-1)))</f>
        <v/>
      </c>
      <c r="AB11" s="252" t="str">
        <f ca="1">IF(ISERROR(OFFSET(Data!$A$1,MATCH($D11,Data!$CG:$CG,0)-1,MATCH($E11&amp;"/"&amp;AB$1,Data!$1:$1,0)-1))=TRUE,"",IF(OFFSET(Data!$A$1,MATCH($D11,Data!$CG:$CG,0)-1,MATCH($E11&amp;"/"&amp;AB$1,Data!$1:$1,0)-1)=0,"",OFFSET(Data!$A$1,MATCH($D11,Data!$CG:$CG,0)-1,MATCH($E11&amp;"/"&amp;AB$1,Data!$1:$1,0)-1)))</f>
        <v/>
      </c>
      <c r="AC11" s="252" t="str">
        <f ca="1">IF(ISERROR(OFFSET(Data!$A$1,MATCH($D11,Data!$CG:$CG,0)-1,MATCH($E11&amp;"/"&amp;AC$1,Data!$1:$1,0)-1))=TRUE,"",IF(OFFSET(Data!$A$1,MATCH($D11,Data!$CG:$CG,0)-1,MATCH($E11&amp;"/"&amp;AC$1,Data!$1:$1,0)-1)=0,"",OFFSET(Data!$A$1,MATCH($D11,Data!$CG:$CG,0)-1,MATCH($E11&amp;"/"&amp;AC$1,Data!$1:$1,0)-1)))</f>
        <v/>
      </c>
      <c r="AD11" s="252" t="str">
        <f ca="1">IF(ISERROR(OFFSET(Data!$A$1,MATCH($D11,Data!$CG:$CG,0)-1,MATCH($E11&amp;"/"&amp;AD$1,Data!$1:$1,0)-1))=TRUE,"",IF(OFFSET(Data!$A$1,MATCH($D11,Data!$CG:$CG,0)-1,MATCH($E11&amp;"/"&amp;AD$1,Data!$1:$1,0)-1)=0,"",OFFSET(Data!$A$1,MATCH($D11,Data!$CG:$CG,0)-1,MATCH($E11&amp;"/"&amp;AD$1,Data!$1:$1,0)-1)))</f>
        <v/>
      </c>
      <c r="AE11" s="252" t="str">
        <f ca="1">IF(ISERROR(OFFSET(Data!$A$1,MATCH($D11,Data!$CG:$CG,0)-1,MATCH($E11&amp;"/"&amp;AE$1,Data!$1:$1,0)-1))=TRUE,"",IF(OFFSET(Data!$A$1,MATCH($D11,Data!$CG:$CG,0)-1,MATCH($E11&amp;"/"&amp;AE$1,Data!$1:$1,0)-1)=0,"",OFFSET(Data!$A$1,MATCH($D11,Data!$CG:$CG,0)-1,MATCH($E11&amp;"/"&amp;AE$1,Data!$1:$1,0)-1)))</f>
        <v/>
      </c>
      <c r="AF11" s="253" t="str">
        <f ca="1">IF(ISERROR(OFFSET(Data!$A$1,MATCH($D11,Data!$CG:$CG,0)-1,MATCH($E11&amp;"/"&amp;AF$1,Data!$1:$1,0)-1))=TRUE,"",IF(OFFSET(Data!$A$1,MATCH($D11,Data!$CG:$CG,0)-1,MATCH($E11&amp;"/"&amp;AF$1,Data!$1:$1,0)-1)=0,"",OFFSET(Data!$A$1,MATCH($D11,Data!$CG:$CG,0)-1,MATCH($E11&amp;"/"&amp;AF$1,Data!$1:$1,0)-1)))</f>
        <v/>
      </c>
      <c r="AG11" s="212">
        <f t="shared" ca="1" si="5"/>
        <v>0</v>
      </c>
      <c r="AH11" s="213">
        <f ca="1">SUM(AG9:AG11)</f>
        <v>104</v>
      </c>
    </row>
    <row r="12" spans="1:34" ht="15.75" hidden="1" customHeight="1" x14ac:dyDescent="0.25">
      <c r="A12" s="446"/>
      <c r="B12" s="449"/>
      <c r="C12" s="452"/>
      <c r="D12" s="28" t="str">
        <f>IF(C12&lt;&gt;"",C12,D11)</f>
        <v>Susanne Giendl</v>
      </c>
      <c r="E12" s="29" t="s">
        <v>24</v>
      </c>
      <c r="F12" s="254" t="str">
        <f ca="1">IF(ISERROR(OFFSET(Data!$A$1,MATCH($D12,Data!$CG:$CG,0)-1,MATCH($E12&amp;"/"&amp;F$1,Data!$1:$1,0)-1))=TRUE,"",IF(OFFSET(Data!$A$1,MATCH($D12,Data!$CG:$CG,0)-1,MATCH($E12&amp;"/"&amp;F$1,Data!$1:$1,0)-1)=0,"",OFFSET(Data!$A$1,MATCH($D12,Data!$CG:$CG,0)-1,MATCH($E12&amp;"/"&amp;F$1,Data!$1:$1,0)-1)))</f>
        <v/>
      </c>
      <c r="G12" s="252" t="str">
        <f ca="1">IF(ISERROR(OFFSET(Data!$A$1,MATCH($D12,Data!$CG:$CG,0)-1,MATCH($E12&amp;"/"&amp;G$1,Data!$1:$1,0)-1))=TRUE,"",IF(OFFSET(Data!$A$1,MATCH($D12,Data!$CG:$CG,0)-1,MATCH($E12&amp;"/"&amp;G$1,Data!$1:$1,0)-1)=0,"",OFFSET(Data!$A$1,MATCH($D12,Data!$CG:$CG,0)-1,MATCH($E12&amp;"/"&amp;G$1,Data!$1:$1,0)-1)))</f>
        <v/>
      </c>
      <c r="H12" s="252" t="str">
        <f ca="1">IF(ISERROR(OFFSET(Data!$A$1,MATCH($D12,Data!$CG:$CG,0)-1,MATCH($E12&amp;"/"&amp;H$1,Data!$1:$1,0)-1))=TRUE,"",IF(OFFSET(Data!$A$1,MATCH($D12,Data!$CG:$CG,0)-1,MATCH($E12&amp;"/"&amp;H$1,Data!$1:$1,0)-1)=0,"",OFFSET(Data!$A$1,MATCH($D12,Data!$CG:$CG,0)-1,MATCH($E12&amp;"/"&amp;H$1,Data!$1:$1,0)-1)))</f>
        <v/>
      </c>
      <c r="I12" s="252" t="str">
        <f ca="1">IF(ISERROR(OFFSET(Data!$A$1,MATCH($D12,Data!$CG:$CG,0)-1,MATCH($E12&amp;"/"&amp;I$1,Data!$1:$1,0)-1))=TRUE,"",IF(OFFSET(Data!$A$1,MATCH($D12,Data!$CG:$CG,0)-1,MATCH($E12&amp;"/"&amp;I$1,Data!$1:$1,0)-1)=0,"",OFFSET(Data!$A$1,MATCH($D12,Data!$CG:$CG,0)-1,MATCH($E12&amp;"/"&amp;I$1,Data!$1:$1,0)-1)))</f>
        <v/>
      </c>
      <c r="J12" s="252" t="str">
        <f ca="1">IF(ISERROR(OFFSET(Data!$A$1,MATCH($D12,Data!$CG:$CG,0)-1,MATCH($E12&amp;"/"&amp;J$1,Data!$1:$1,0)-1))=TRUE,"",IF(OFFSET(Data!$A$1,MATCH($D12,Data!$CG:$CG,0)-1,MATCH($E12&amp;"/"&amp;J$1,Data!$1:$1,0)-1)=0,"",OFFSET(Data!$A$1,MATCH($D12,Data!$CG:$CG,0)-1,MATCH($E12&amp;"/"&amp;J$1,Data!$1:$1,0)-1)))</f>
        <v/>
      </c>
      <c r="K12" s="252" t="str">
        <f ca="1">IF(ISERROR(OFFSET(Data!$A$1,MATCH($D12,Data!$CG:$CG,0)-1,MATCH($E12&amp;"/"&amp;K$1,Data!$1:$1,0)-1))=TRUE,"",IF(OFFSET(Data!$A$1,MATCH($D12,Data!$CG:$CG,0)-1,MATCH($E12&amp;"/"&amp;K$1,Data!$1:$1,0)-1)=0,"",OFFSET(Data!$A$1,MATCH($D12,Data!$CG:$CG,0)-1,MATCH($E12&amp;"/"&amp;K$1,Data!$1:$1,0)-1)))</f>
        <v/>
      </c>
      <c r="L12" s="252" t="str">
        <f ca="1">IF(ISERROR(OFFSET(Data!$A$1,MATCH($D12,Data!$CG:$CG,0)-1,MATCH($E12&amp;"/"&amp;L$1,Data!$1:$1,0)-1))=TRUE,"",IF(OFFSET(Data!$A$1,MATCH($D12,Data!$CG:$CG,0)-1,MATCH($E12&amp;"/"&amp;L$1,Data!$1:$1,0)-1)=0,"",OFFSET(Data!$A$1,MATCH($D12,Data!$CG:$CG,0)-1,MATCH($E12&amp;"/"&amp;L$1,Data!$1:$1,0)-1)))</f>
        <v/>
      </c>
      <c r="M12" s="252" t="str">
        <f ca="1">IF(ISERROR(OFFSET(Data!$A$1,MATCH($D12,Data!$CG:$CG,0)-1,MATCH($E12&amp;"/"&amp;M$1,Data!$1:$1,0)-1))=TRUE,"",IF(OFFSET(Data!$A$1,MATCH($D12,Data!$CG:$CG,0)-1,MATCH($E12&amp;"/"&amp;M$1,Data!$1:$1,0)-1)=0,"",OFFSET(Data!$A$1,MATCH($D12,Data!$CG:$CG,0)-1,MATCH($E12&amp;"/"&amp;M$1,Data!$1:$1,0)-1)))</f>
        <v/>
      </c>
      <c r="N12" s="252" t="str">
        <f ca="1">IF(ISERROR(OFFSET(Data!$A$1,MATCH($D12,Data!$CG:$CG,0)-1,MATCH($E12&amp;"/"&amp;N$1,Data!$1:$1,0)-1))=TRUE,"",IF(OFFSET(Data!$A$1,MATCH($D12,Data!$CG:$CG,0)-1,MATCH($E12&amp;"/"&amp;N$1,Data!$1:$1,0)-1)=0,"",OFFSET(Data!$A$1,MATCH($D12,Data!$CG:$CG,0)-1,MATCH($E12&amp;"/"&amp;N$1,Data!$1:$1,0)-1)))</f>
        <v/>
      </c>
      <c r="O12" s="252" t="str">
        <f ca="1">IF(ISERROR(OFFSET(Data!$A$1,MATCH($D12,Data!$CG:$CG,0)-1,MATCH($E12&amp;"/"&amp;O$1,Data!$1:$1,0)-1))=TRUE,"",IF(OFFSET(Data!$A$1,MATCH($D12,Data!$CG:$CG,0)-1,MATCH($E12&amp;"/"&amp;O$1,Data!$1:$1,0)-1)=0,"",OFFSET(Data!$A$1,MATCH($D12,Data!$CG:$CG,0)-1,MATCH($E12&amp;"/"&amp;O$1,Data!$1:$1,0)-1)))</f>
        <v/>
      </c>
      <c r="P12" s="252" t="str">
        <f ca="1">IF(ISERROR(OFFSET(Data!$A$1,MATCH($D12,Data!$CG:$CG,0)-1,MATCH($E12&amp;"/"&amp;P$1,Data!$1:$1,0)-1))=TRUE,"",IF(OFFSET(Data!$A$1,MATCH($D12,Data!$CG:$CG,0)-1,MATCH($E12&amp;"/"&amp;P$1,Data!$1:$1,0)-1)=0,"",OFFSET(Data!$A$1,MATCH($D12,Data!$CG:$CG,0)-1,MATCH($E12&amp;"/"&amp;P$1,Data!$1:$1,0)-1)))</f>
        <v/>
      </c>
      <c r="Q12" s="252" t="str">
        <f ca="1">IF(ISERROR(OFFSET(Data!$A$1,MATCH($D12,Data!$CG:$CG,0)-1,MATCH($E12&amp;"/"&amp;Q$1,Data!$1:$1,0)-1))=TRUE,"",IF(OFFSET(Data!$A$1,MATCH($D12,Data!$CG:$CG,0)-1,MATCH($E12&amp;"/"&amp;Q$1,Data!$1:$1,0)-1)=0,"",OFFSET(Data!$A$1,MATCH($D12,Data!$CG:$CG,0)-1,MATCH($E12&amp;"/"&amp;Q$1,Data!$1:$1,0)-1)))</f>
        <v/>
      </c>
      <c r="R12" s="252" t="str">
        <f ca="1">IF(ISERROR(OFFSET(Data!$A$1,MATCH($D12,Data!$CG:$CG,0)-1,MATCH($E12&amp;"/"&amp;R$1,Data!$1:$1,0)-1))=TRUE,"",IF(OFFSET(Data!$A$1,MATCH($D12,Data!$CG:$CG,0)-1,MATCH($E12&amp;"/"&amp;R$1,Data!$1:$1,0)-1)=0,"",OFFSET(Data!$A$1,MATCH($D12,Data!$CG:$CG,0)-1,MATCH($E12&amp;"/"&amp;R$1,Data!$1:$1,0)-1)))</f>
        <v/>
      </c>
      <c r="S12" s="252" t="str">
        <f ca="1">IF(ISERROR(OFFSET(Data!$A$1,MATCH($D12,Data!$CG:$CG,0)-1,MATCH($E12&amp;"/"&amp;S$1,Data!$1:$1,0)-1))=TRUE,"",IF(OFFSET(Data!$A$1,MATCH($D12,Data!$CG:$CG,0)-1,MATCH($E12&amp;"/"&amp;S$1,Data!$1:$1,0)-1)=0,"",OFFSET(Data!$A$1,MATCH($D12,Data!$CG:$CG,0)-1,MATCH($E12&amp;"/"&amp;S$1,Data!$1:$1,0)-1)))</f>
        <v/>
      </c>
      <c r="T12" s="252" t="str">
        <f ca="1">IF(ISERROR(OFFSET(Data!$A$1,MATCH($D12,Data!$CG:$CG,0)-1,MATCH($E12&amp;"/"&amp;T$1,Data!$1:$1,0)-1))=TRUE,"",IF(OFFSET(Data!$A$1,MATCH($D12,Data!$CG:$CG,0)-1,MATCH($E12&amp;"/"&amp;T$1,Data!$1:$1,0)-1)=0,"",OFFSET(Data!$A$1,MATCH($D12,Data!$CG:$CG,0)-1,MATCH($E12&amp;"/"&amp;T$1,Data!$1:$1,0)-1)))</f>
        <v/>
      </c>
      <c r="U12" s="252" t="str">
        <f ca="1">IF(ISERROR(OFFSET(Data!$A$1,MATCH($D12,Data!$CG:$CG,0)-1,MATCH($E12&amp;"/"&amp;U$1,Data!$1:$1,0)-1))=TRUE,"",IF(OFFSET(Data!$A$1,MATCH($D12,Data!$CG:$CG,0)-1,MATCH($E12&amp;"/"&amp;U$1,Data!$1:$1,0)-1)=0,"",OFFSET(Data!$A$1,MATCH($D12,Data!$CG:$CG,0)-1,MATCH($E12&amp;"/"&amp;U$1,Data!$1:$1,0)-1)))</f>
        <v/>
      </c>
      <c r="V12" s="252" t="str">
        <f ca="1">IF(ISERROR(OFFSET(Data!$A$1,MATCH($D12,Data!$CG:$CG,0)-1,MATCH($E12&amp;"/"&amp;V$1,Data!$1:$1,0)-1))=TRUE,"",IF(OFFSET(Data!$A$1,MATCH($D12,Data!$CG:$CG,0)-1,MATCH($E12&amp;"/"&amp;V$1,Data!$1:$1,0)-1)=0,"",OFFSET(Data!$A$1,MATCH($D12,Data!$CG:$CG,0)-1,MATCH($E12&amp;"/"&amp;V$1,Data!$1:$1,0)-1)))</f>
        <v/>
      </c>
      <c r="W12" s="269" t="str">
        <f ca="1">IF(ISERROR(OFFSET(Data!$A$1,MATCH($D12,Data!$CG:$CG,0)-1,MATCH($E12&amp;"/"&amp;W$1,Data!$1:$1,0)-1))=TRUE,"",IF(OFFSET(Data!$A$1,MATCH($D12,Data!$CG:$CG,0)-1,MATCH($E12&amp;"/"&amp;W$1,Data!$1:$1,0)-1)=0,"",OFFSET(Data!$A$1,MATCH($D12,Data!$CG:$CG,0)-1,MATCH($E12&amp;"/"&amp;W$1,Data!$1:$1,0)-1)))</f>
        <v/>
      </c>
      <c r="X12" s="252" t="str">
        <f ca="1">IF(ISERROR(OFFSET(Data!$A$1,MATCH($D12,Data!$CG:$CG,0)-1,MATCH($E12&amp;"/"&amp;X$1,Data!$1:$1,0)-1))=TRUE,"",IF(OFFSET(Data!$A$1,MATCH($D12,Data!$CG:$CG,0)-1,MATCH($E12&amp;"/"&amp;X$1,Data!$1:$1,0)-1)=0,"",OFFSET(Data!$A$1,MATCH($D12,Data!$CG:$CG,0)-1,MATCH($E12&amp;"/"&amp;X$1,Data!$1:$1,0)-1)))</f>
        <v/>
      </c>
      <c r="Y12" s="252" t="str">
        <f ca="1">IF(ISERROR(OFFSET(Data!$A$1,MATCH($D12,Data!$CG:$CG,0)-1,MATCH($E12&amp;"/"&amp;Y$1,Data!$1:$1,0)-1))=TRUE,"",IF(OFFSET(Data!$A$1,MATCH($D12,Data!$CG:$CG,0)-1,MATCH($E12&amp;"/"&amp;Y$1,Data!$1:$1,0)-1)=0,"",OFFSET(Data!$A$1,MATCH($D12,Data!$CG:$CG,0)-1,MATCH($E12&amp;"/"&amp;Y$1,Data!$1:$1,0)-1)))</f>
        <v/>
      </c>
      <c r="Z12" s="252" t="str">
        <f ca="1">IF(ISERROR(OFFSET(Data!$A$1,MATCH($D12,Data!$CG:$CG,0)-1,MATCH($E12&amp;"/"&amp;Z$1,Data!$1:$1,0)-1))=TRUE,"",IF(OFFSET(Data!$A$1,MATCH($D12,Data!$CG:$CG,0)-1,MATCH($E12&amp;"/"&amp;Z$1,Data!$1:$1,0)-1)=0,"",OFFSET(Data!$A$1,MATCH($D12,Data!$CG:$CG,0)-1,MATCH($E12&amp;"/"&amp;Z$1,Data!$1:$1,0)-1)))</f>
        <v/>
      </c>
      <c r="AA12" s="252" t="str">
        <f ca="1">IF(ISERROR(OFFSET(Data!$A$1,MATCH($D12,Data!$CG:$CG,0)-1,MATCH($E12&amp;"/"&amp;AA$1,Data!$1:$1,0)-1))=TRUE,"",IF(OFFSET(Data!$A$1,MATCH($D12,Data!$CG:$CG,0)-1,MATCH($E12&amp;"/"&amp;AA$1,Data!$1:$1,0)-1)=0,"",OFFSET(Data!$A$1,MATCH($D12,Data!$CG:$CG,0)-1,MATCH($E12&amp;"/"&amp;AA$1,Data!$1:$1,0)-1)))</f>
        <v/>
      </c>
      <c r="AB12" s="252" t="str">
        <f ca="1">IF(ISERROR(OFFSET(Data!$A$1,MATCH($D12,Data!$CG:$CG,0)-1,MATCH($E12&amp;"/"&amp;AB$1,Data!$1:$1,0)-1))=TRUE,"",IF(OFFSET(Data!$A$1,MATCH($D12,Data!$CG:$CG,0)-1,MATCH($E12&amp;"/"&amp;AB$1,Data!$1:$1,0)-1)=0,"",OFFSET(Data!$A$1,MATCH($D12,Data!$CG:$CG,0)-1,MATCH($E12&amp;"/"&amp;AB$1,Data!$1:$1,0)-1)))</f>
        <v/>
      </c>
      <c r="AC12" s="252" t="str">
        <f ca="1">IF(ISERROR(OFFSET(Data!$A$1,MATCH($D12,Data!$CG:$CG,0)-1,MATCH($E12&amp;"/"&amp;AC$1,Data!$1:$1,0)-1))=TRUE,"",IF(OFFSET(Data!$A$1,MATCH($D12,Data!$CG:$CG,0)-1,MATCH($E12&amp;"/"&amp;AC$1,Data!$1:$1,0)-1)=0,"",OFFSET(Data!$A$1,MATCH($D12,Data!$CG:$CG,0)-1,MATCH($E12&amp;"/"&amp;AC$1,Data!$1:$1,0)-1)))</f>
        <v/>
      </c>
      <c r="AD12" s="252" t="str">
        <f ca="1">IF(ISERROR(OFFSET(Data!$A$1,MATCH($D12,Data!$CG:$CG,0)-1,MATCH($E12&amp;"/"&amp;AD$1,Data!$1:$1,0)-1))=TRUE,"",IF(OFFSET(Data!$A$1,MATCH($D12,Data!$CG:$CG,0)-1,MATCH($E12&amp;"/"&amp;AD$1,Data!$1:$1,0)-1)=0,"",OFFSET(Data!$A$1,MATCH($D12,Data!$CG:$CG,0)-1,MATCH($E12&amp;"/"&amp;AD$1,Data!$1:$1,0)-1)))</f>
        <v/>
      </c>
      <c r="AE12" s="252" t="str">
        <f ca="1">IF(ISERROR(OFFSET(Data!$A$1,MATCH($D12,Data!$CG:$CG,0)-1,MATCH($E12&amp;"/"&amp;AE$1,Data!$1:$1,0)-1))=TRUE,"",IF(OFFSET(Data!$A$1,MATCH($D12,Data!$CG:$CG,0)-1,MATCH($E12&amp;"/"&amp;AE$1,Data!$1:$1,0)-1)=0,"",OFFSET(Data!$A$1,MATCH($D12,Data!$CG:$CG,0)-1,MATCH($E12&amp;"/"&amp;AE$1,Data!$1:$1,0)-1)))</f>
        <v/>
      </c>
      <c r="AF12" s="253" t="str">
        <f ca="1">IF(ISERROR(OFFSET(Data!$A$1,MATCH($D12,Data!$CG:$CG,0)-1,MATCH($E12&amp;"/"&amp;AF$1,Data!$1:$1,0)-1))=TRUE,"",IF(OFFSET(Data!$A$1,MATCH($D12,Data!$CG:$CG,0)-1,MATCH($E12&amp;"/"&amp;AF$1,Data!$1:$1,0)-1)=0,"",OFFSET(Data!$A$1,MATCH($D12,Data!$CG:$CG,0)-1,MATCH($E12&amp;"/"&amp;AF$1,Data!$1:$1,0)-1)))</f>
        <v/>
      </c>
      <c r="AG12" s="212">
        <f t="shared" ca="1" si="5"/>
        <v>0</v>
      </c>
      <c r="AH12" s="213">
        <f ca="1">SUM(AG9:AG12)</f>
        <v>104</v>
      </c>
    </row>
    <row r="13" spans="1:34" ht="15.75" hidden="1" customHeight="1" thickBot="1" x14ac:dyDescent="0.3">
      <c r="A13" s="447"/>
      <c r="B13" s="450"/>
      <c r="C13" s="453"/>
      <c r="D13" s="30" t="str">
        <f>IF(C13&lt;&gt;"",C13,D12)</f>
        <v>Susanne Giendl</v>
      </c>
      <c r="E13" s="31" t="s">
        <v>25</v>
      </c>
      <c r="F13" s="255" t="str">
        <f ca="1">IF(ISERROR(OFFSET(Data!$A$1,MATCH($D13,Data!$CG:$CG,0)-1,MATCH($E13&amp;"/"&amp;F$1,Data!$1:$1,0)-1))=TRUE,"",IF(OFFSET(Data!$A$1,MATCH($D13,Data!$CG:$CG,0)-1,MATCH($E13&amp;"/"&amp;F$1,Data!$1:$1,0)-1)=0,"",OFFSET(Data!$A$1,MATCH($D13,Data!$CG:$CG,0)-1,MATCH($E13&amp;"/"&amp;F$1,Data!$1:$1,0)-1)))</f>
        <v/>
      </c>
      <c r="G13" s="256" t="str">
        <f ca="1">IF(ISERROR(OFFSET(Data!$A$1,MATCH($D13,Data!$CG:$CG,0)-1,MATCH($E13&amp;"/"&amp;G$1,Data!$1:$1,0)-1))=TRUE,"",IF(OFFSET(Data!$A$1,MATCH($D13,Data!$CG:$CG,0)-1,MATCH($E13&amp;"/"&amp;G$1,Data!$1:$1,0)-1)=0,"",OFFSET(Data!$A$1,MATCH($D13,Data!$CG:$CG,0)-1,MATCH($E13&amp;"/"&amp;G$1,Data!$1:$1,0)-1)))</f>
        <v/>
      </c>
      <c r="H13" s="256" t="str">
        <f ca="1">IF(ISERROR(OFFSET(Data!$A$1,MATCH($D13,Data!$CG:$CG,0)-1,MATCH($E13&amp;"/"&amp;H$1,Data!$1:$1,0)-1))=TRUE,"",IF(OFFSET(Data!$A$1,MATCH($D13,Data!$CG:$CG,0)-1,MATCH($E13&amp;"/"&amp;H$1,Data!$1:$1,0)-1)=0,"",OFFSET(Data!$A$1,MATCH($D13,Data!$CG:$CG,0)-1,MATCH($E13&amp;"/"&amp;H$1,Data!$1:$1,0)-1)))</f>
        <v/>
      </c>
      <c r="I13" s="256" t="str">
        <f ca="1">IF(ISERROR(OFFSET(Data!$A$1,MATCH($D13,Data!$CG:$CG,0)-1,MATCH($E13&amp;"/"&amp;I$1,Data!$1:$1,0)-1))=TRUE,"",IF(OFFSET(Data!$A$1,MATCH($D13,Data!$CG:$CG,0)-1,MATCH($E13&amp;"/"&amp;I$1,Data!$1:$1,0)-1)=0,"",OFFSET(Data!$A$1,MATCH($D13,Data!$CG:$CG,0)-1,MATCH($E13&amp;"/"&amp;I$1,Data!$1:$1,0)-1)))</f>
        <v/>
      </c>
      <c r="J13" s="256" t="str">
        <f ca="1">IF(ISERROR(OFFSET(Data!$A$1,MATCH($D13,Data!$CG:$CG,0)-1,MATCH($E13&amp;"/"&amp;J$1,Data!$1:$1,0)-1))=TRUE,"",IF(OFFSET(Data!$A$1,MATCH($D13,Data!$CG:$CG,0)-1,MATCH($E13&amp;"/"&amp;J$1,Data!$1:$1,0)-1)=0,"",OFFSET(Data!$A$1,MATCH($D13,Data!$CG:$CG,0)-1,MATCH($E13&amp;"/"&amp;J$1,Data!$1:$1,0)-1)))</f>
        <v/>
      </c>
      <c r="K13" s="256" t="str">
        <f ca="1">IF(ISERROR(OFFSET(Data!$A$1,MATCH($D13,Data!$CG:$CG,0)-1,MATCH($E13&amp;"/"&amp;K$1,Data!$1:$1,0)-1))=TRUE,"",IF(OFFSET(Data!$A$1,MATCH($D13,Data!$CG:$CG,0)-1,MATCH($E13&amp;"/"&amp;K$1,Data!$1:$1,0)-1)=0,"",OFFSET(Data!$A$1,MATCH($D13,Data!$CG:$CG,0)-1,MATCH($E13&amp;"/"&amp;K$1,Data!$1:$1,0)-1)))</f>
        <v/>
      </c>
      <c r="L13" s="256" t="str">
        <f ca="1">IF(ISERROR(OFFSET(Data!$A$1,MATCH($D13,Data!$CG:$CG,0)-1,MATCH($E13&amp;"/"&amp;L$1,Data!$1:$1,0)-1))=TRUE,"",IF(OFFSET(Data!$A$1,MATCH($D13,Data!$CG:$CG,0)-1,MATCH($E13&amp;"/"&amp;L$1,Data!$1:$1,0)-1)=0,"",OFFSET(Data!$A$1,MATCH($D13,Data!$CG:$CG,0)-1,MATCH($E13&amp;"/"&amp;L$1,Data!$1:$1,0)-1)))</f>
        <v/>
      </c>
      <c r="M13" s="256" t="str">
        <f ca="1">IF(ISERROR(OFFSET(Data!$A$1,MATCH($D13,Data!$CG:$CG,0)-1,MATCH($E13&amp;"/"&amp;M$1,Data!$1:$1,0)-1))=TRUE,"",IF(OFFSET(Data!$A$1,MATCH($D13,Data!$CG:$CG,0)-1,MATCH($E13&amp;"/"&amp;M$1,Data!$1:$1,0)-1)=0,"",OFFSET(Data!$A$1,MATCH($D13,Data!$CG:$CG,0)-1,MATCH($E13&amp;"/"&amp;M$1,Data!$1:$1,0)-1)))</f>
        <v/>
      </c>
      <c r="N13" s="256" t="str">
        <f ca="1">IF(ISERROR(OFFSET(Data!$A$1,MATCH($D13,Data!$CG:$CG,0)-1,MATCH($E13&amp;"/"&amp;N$1,Data!$1:$1,0)-1))=TRUE,"",IF(OFFSET(Data!$A$1,MATCH($D13,Data!$CG:$CG,0)-1,MATCH($E13&amp;"/"&amp;N$1,Data!$1:$1,0)-1)=0,"",OFFSET(Data!$A$1,MATCH($D13,Data!$CG:$CG,0)-1,MATCH($E13&amp;"/"&amp;N$1,Data!$1:$1,0)-1)))</f>
        <v/>
      </c>
      <c r="O13" s="256" t="str">
        <f ca="1">IF(ISERROR(OFFSET(Data!$A$1,MATCH($D13,Data!$CG:$CG,0)-1,MATCH($E13&amp;"/"&amp;O$1,Data!$1:$1,0)-1))=TRUE,"",IF(OFFSET(Data!$A$1,MATCH($D13,Data!$CG:$CG,0)-1,MATCH($E13&amp;"/"&amp;O$1,Data!$1:$1,0)-1)=0,"",OFFSET(Data!$A$1,MATCH($D13,Data!$CG:$CG,0)-1,MATCH($E13&amp;"/"&amp;O$1,Data!$1:$1,0)-1)))</f>
        <v/>
      </c>
      <c r="P13" s="256" t="str">
        <f ca="1">IF(ISERROR(OFFSET(Data!$A$1,MATCH($D13,Data!$CG:$CG,0)-1,MATCH($E13&amp;"/"&amp;P$1,Data!$1:$1,0)-1))=TRUE,"",IF(OFFSET(Data!$A$1,MATCH($D13,Data!$CG:$CG,0)-1,MATCH($E13&amp;"/"&amp;P$1,Data!$1:$1,0)-1)=0,"",OFFSET(Data!$A$1,MATCH($D13,Data!$CG:$CG,0)-1,MATCH($E13&amp;"/"&amp;P$1,Data!$1:$1,0)-1)))</f>
        <v/>
      </c>
      <c r="Q13" s="256" t="str">
        <f ca="1">IF(ISERROR(OFFSET(Data!$A$1,MATCH($D13,Data!$CG:$CG,0)-1,MATCH($E13&amp;"/"&amp;Q$1,Data!$1:$1,0)-1))=TRUE,"",IF(OFFSET(Data!$A$1,MATCH($D13,Data!$CG:$CG,0)-1,MATCH($E13&amp;"/"&amp;Q$1,Data!$1:$1,0)-1)=0,"",OFFSET(Data!$A$1,MATCH($D13,Data!$CG:$CG,0)-1,MATCH($E13&amp;"/"&amp;Q$1,Data!$1:$1,0)-1)))</f>
        <v/>
      </c>
      <c r="R13" s="256" t="str">
        <f ca="1">IF(ISERROR(OFFSET(Data!$A$1,MATCH($D13,Data!$CG:$CG,0)-1,MATCH($E13&amp;"/"&amp;R$1,Data!$1:$1,0)-1))=TRUE,"",IF(OFFSET(Data!$A$1,MATCH($D13,Data!$CG:$CG,0)-1,MATCH($E13&amp;"/"&amp;R$1,Data!$1:$1,0)-1)=0,"",OFFSET(Data!$A$1,MATCH($D13,Data!$CG:$CG,0)-1,MATCH($E13&amp;"/"&amp;R$1,Data!$1:$1,0)-1)))</f>
        <v/>
      </c>
      <c r="S13" s="256" t="str">
        <f ca="1">IF(ISERROR(OFFSET(Data!$A$1,MATCH($D13,Data!$CG:$CG,0)-1,MATCH($E13&amp;"/"&amp;S$1,Data!$1:$1,0)-1))=TRUE,"",IF(OFFSET(Data!$A$1,MATCH($D13,Data!$CG:$CG,0)-1,MATCH($E13&amp;"/"&amp;S$1,Data!$1:$1,0)-1)=0,"",OFFSET(Data!$A$1,MATCH($D13,Data!$CG:$CG,0)-1,MATCH($E13&amp;"/"&amp;S$1,Data!$1:$1,0)-1)))</f>
        <v/>
      </c>
      <c r="T13" s="256" t="str">
        <f ca="1">IF(ISERROR(OFFSET(Data!$A$1,MATCH($D13,Data!$CG:$CG,0)-1,MATCH($E13&amp;"/"&amp;T$1,Data!$1:$1,0)-1))=TRUE,"",IF(OFFSET(Data!$A$1,MATCH($D13,Data!$CG:$CG,0)-1,MATCH($E13&amp;"/"&amp;T$1,Data!$1:$1,0)-1)=0,"",OFFSET(Data!$A$1,MATCH($D13,Data!$CG:$CG,0)-1,MATCH($E13&amp;"/"&amp;T$1,Data!$1:$1,0)-1)))</f>
        <v/>
      </c>
      <c r="U13" s="256" t="str">
        <f ca="1">IF(ISERROR(OFFSET(Data!$A$1,MATCH($D13,Data!$CG:$CG,0)-1,MATCH($E13&amp;"/"&amp;U$1,Data!$1:$1,0)-1))=TRUE,"",IF(OFFSET(Data!$A$1,MATCH($D13,Data!$CG:$CG,0)-1,MATCH($E13&amp;"/"&amp;U$1,Data!$1:$1,0)-1)=0,"",OFFSET(Data!$A$1,MATCH($D13,Data!$CG:$CG,0)-1,MATCH($E13&amp;"/"&amp;U$1,Data!$1:$1,0)-1)))</f>
        <v/>
      </c>
      <c r="V13" s="256" t="str">
        <f ca="1">IF(ISERROR(OFFSET(Data!$A$1,MATCH($D13,Data!$CG:$CG,0)-1,MATCH($E13&amp;"/"&amp;V$1,Data!$1:$1,0)-1))=TRUE,"",IF(OFFSET(Data!$A$1,MATCH($D13,Data!$CG:$CG,0)-1,MATCH($E13&amp;"/"&amp;V$1,Data!$1:$1,0)-1)=0,"",OFFSET(Data!$A$1,MATCH($D13,Data!$CG:$CG,0)-1,MATCH($E13&amp;"/"&amp;V$1,Data!$1:$1,0)-1)))</f>
        <v/>
      </c>
      <c r="W13" s="257" t="str">
        <f ca="1">IF(ISERROR(OFFSET(Data!$A$1,MATCH($D13,Data!$CG:$CG,0)-1,MATCH($E13&amp;"/"&amp;W$1,Data!$1:$1,0)-1))=TRUE,"",IF(OFFSET(Data!$A$1,MATCH($D13,Data!$CG:$CG,0)-1,MATCH($E13&amp;"/"&amp;W$1,Data!$1:$1,0)-1)=0,"",OFFSET(Data!$A$1,MATCH($D13,Data!$CG:$CG,0)-1,MATCH($E13&amp;"/"&amp;W$1,Data!$1:$1,0)-1)))</f>
        <v/>
      </c>
      <c r="X13" s="256" t="str">
        <f ca="1">IF(ISERROR(OFFSET(Data!$A$1,MATCH($D13,Data!$CG:$CG,0)-1,MATCH($E13&amp;"/"&amp;X$1,Data!$1:$1,0)-1))=TRUE,"",IF(OFFSET(Data!$A$1,MATCH($D13,Data!$CG:$CG,0)-1,MATCH($E13&amp;"/"&amp;X$1,Data!$1:$1,0)-1)=0,"",OFFSET(Data!$A$1,MATCH($D13,Data!$CG:$CG,0)-1,MATCH($E13&amp;"/"&amp;X$1,Data!$1:$1,0)-1)))</f>
        <v/>
      </c>
      <c r="Y13" s="256" t="str">
        <f ca="1">IF(ISERROR(OFFSET(Data!$A$1,MATCH($D13,Data!$CG:$CG,0)-1,MATCH($E13&amp;"/"&amp;Y$1,Data!$1:$1,0)-1))=TRUE,"",IF(OFFSET(Data!$A$1,MATCH($D13,Data!$CG:$CG,0)-1,MATCH($E13&amp;"/"&amp;Y$1,Data!$1:$1,0)-1)=0,"",OFFSET(Data!$A$1,MATCH($D13,Data!$CG:$CG,0)-1,MATCH($E13&amp;"/"&amp;Y$1,Data!$1:$1,0)-1)))</f>
        <v/>
      </c>
      <c r="Z13" s="256" t="str">
        <f ca="1">IF(ISERROR(OFFSET(Data!$A$1,MATCH($D13,Data!$CG:$CG,0)-1,MATCH($E13&amp;"/"&amp;Z$1,Data!$1:$1,0)-1))=TRUE,"",IF(OFFSET(Data!$A$1,MATCH($D13,Data!$CG:$CG,0)-1,MATCH($E13&amp;"/"&amp;Z$1,Data!$1:$1,0)-1)=0,"",OFFSET(Data!$A$1,MATCH($D13,Data!$CG:$CG,0)-1,MATCH($E13&amp;"/"&amp;Z$1,Data!$1:$1,0)-1)))</f>
        <v/>
      </c>
      <c r="AA13" s="256" t="str">
        <f ca="1">IF(ISERROR(OFFSET(Data!$A$1,MATCH($D13,Data!$CG:$CG,0)-1,MATCH($E13&amp;"/"&amp;AA$1,Data!$1:$1,0)-1))=TRUE,"",IF(OFFSET(Data!$A$1,MATCH($D13,Data!$CG:$CG,0)-1,MATCH($E13&amp;"/"&amp;AA$1,Data!$1:$1,0)-1)=0,"",OFFSET(Data!$A$1,MATCH($D13,Data!$CG:$CG,0)-1,MATCH($E13&amp;"/"&amp;AA$1,Data!$1:$1,0)-1)))</f>
        <v/>
      </c>
      <c r="AB13" s="256" t="str">
        <f ca="1">IF(ISERROR(OFFSET(Data!$A$1,MATCH($D13,Data!$CG:$CG,0)-1,MATCH($E13&amp;"/"&amp;AB$1,Data!$1:$1,0)-1))=TRUE,"",IF(OFFSET(Data!$A$1,MATCH($D13,Data!$CG:$CG,0)-1,MATCH($E13&amp;"/"&amp;AB$1,Data!$1:$1,0)-1)=0,"",OFFSET(Data!$A$1,MATCH($D13,Data!$CG:$CG,0)-1,MATCH($E13&amp;"/"&amp;AB$1,Data!$1:$1,0)-1)))</f>
        <v/>
      </c>
      <c r="AC13" s="256" t="str">
        <f ca="1">IF(ISERROR(OFFSET(Data!$A$1,MATCH($D13,Data!$CG:$CG,0)-1,MATCH($E13&amp;"/"&amp;AC$1,Data!$1:$1,0)-1))=TRUE,"",IF(OFFSET(Data!$A$1,MATCH($D13,Data!$CG:$CG,0)-1,MATCH($E13&amp;"/"&amp;AC$1,Data!$1:$1,0)-1)=0,"",OFFSET(Data!$A$1,MATCH($D13,Data!$CG:$CG,0)-1,MATCH($E13&amp;"/"&amp;AC$1,Data!$1:$1,0)-1)))</f>
        <v/>
      </c>
      <c r="AD13" s="256" t="str">
        <f ca="1">IF(ISERROR(OFFSET(Data!$A$1,MATCH($D13,Data!$CG:$CG,0)-1,MATCH($E13&amp;"/"&amp;AD$1,Data!$1:$1,0)-1))=TRUE,"",IF(OFFSET(Data!$A$1,MATCH($D13,Data!$CG:$CG,0)-1,MATCH($E13&amp;"/"&amp;AD$1,Data!$1:$1,0)-1)=0,"",OFFSET(Data!$A$1,MATCH($D13,Data!$CG:$CG,0)-1,MATCH($E13&amp;"/"&amp;AD$1,Data!$1:$1,0)-1)))</f>
        <v/>
      </c>
      <c r="AE13" s="256" t="str">
        <f ca="1">IF(ISERROR(OFFSET(Data!$A$1,MATCH($D13,Data!$CG:$CG,0)-1,MATCH($E13&amp;"/"&amp;AE$1,Data!$1:$1,0)-1))=TRUE,"",IF(OFFSET(Data!$A$1,MATCH($D13,Data!$CG:$CG,0)-1,MATCH($E13&amp;"/"&amp;AE$1,Data!$1:$1,0)-1)=0,"",OFFSET(Data!$A$1,MATCH($D13,Data!$CG:$CG,0)-1,MATCH($E13&amp;"/"&amp;AE$1,Data!$1:$1,0)-1)))</f>
        <v/>
      </c>
      <c r="AF13" s="258" t="str">
        <f ca="1">IF(ISERROR(OFFSET(Data!$A$1,MATCH($D13,Data!$CG:$CG,0)-1,MATCH($E13&amp;"/"&amp;AF$1,Data!$1:$1,0)-1))=TRUE,"",IF(OFFSET(Data!$A$1,MATCH($D13,Data!$CG:$CG,0)-1,MATCH($E13&amp;"/"&amp;AF$1,Data!$1:$1,0)-1)=0,"",OFFSET(Data!$A$1,MATCH($D13,Data!$CG:$CG,0)-1,MATCH($E13&amp;"/"&amp;AF$1,Data!$1:$1,0)-1)))</f>
        <v/>
      </c>
      <c r="AG13" s="214">
        <f t="shared" ca="1" si="5"/>
        <v>0</v>
      </c>
      <c r="AH13" s="215">
        <f ca="1">SUM(AG9:AG13)</f>
        <v>104</v>
      </c>
    </row>
    <row r="14" spans="1:34" ht="15" customHeight="1" x14ac:dyDescent="0.25">
      <c r="A14" s="445">
        <v>2</v>
      </c>
      <c r="B14" s="448">
        <f>INDEX(Data!CI:CI,MATCH("W"&amp;A14,Data!A:A,0))</f>
        <v>2</v>
      </c>
      <c r="C14" s="451" t="str">
        <f>INDEX(Data!CG:CG,MATCH("W"&amp;A14,Data!A:A,0))</f>
        <v>Magda Kiss</v>
      </c>
      <c r="D14" s="26" t="str">
        <f>IF(C14&lt;&gt;"",C14,#REF!)</f>
        <v>Magda Kiss</v>
      </c>
      <c r="E14" s="27" t="s">
        <v>21</v>
      </c>
      <c r="F14" s="262">
        <f ca="1">IF(ISERROR(OFFSET(Data!$A$1,MATCH($D14,Data!$CG:$CG,0)-1,MATCH($E14&amp;"/"&amp;F$1,Data!$1:$1,0)-1))=TRUE,"",IF(OFFSET(Data!$A$1,MATCH($D14,Data!$CG:$CG,0)-1,MATCH($E14&amp;"/"&amp;F$1,Data!$1:$1,0)-1)=0,"",OFFSET(Data!$A$1,MATCH($D14,Data!$CG:$CG,0)-1,MATCH($E14&amp;"/"&amp;F$1,Data!$1:$1,0)-1)))</f>
        <v>5</v>
      </c>
      <c r="G14" s="246">
        <f ca="1">IF(ISERROR(OFFSET(Data!$A$1,MATCH($D14,Data!$CG:$CG,0)-1,MATCH($E14&amp;"/"&amp;G$1,Data!$1:$1,0)-1))=TRUE,"",IF(OFFSET(Data!$A$1,MATCH($D14,Data!$CG:$CG,0)-1,MATCH($E14&amp;"/"&amp;G$1,Data!$1:$1,0)-1)=0,"",OFFSET(Data!$A$1,MATCH($D14,Data!$CG:$CG,0)-1,MATCH($E14&amp;"/"&amp;G$1,Data!$1:$1,0)-1)))</f>
        <v>3</v>
      </c>
      <c r="H14" s="260">
        <f ca="1">IF(ISERROR(OFFSET(Data!$A$1,MATCH($D14,Data!$CG:$CG,0)-1,MATCH($E14&amp;"/"&amp;H$1,Data!$1:$1,0)-1))=TRUE,"",IF(OFFSET(Data!$A$1,MATCH($D14,Data!$CG:$CG,0)-1,MATCH($E14&amp;"/"&amp;H$1,Data!$1:$1,0)-1)=0,"",OFFSET(Data!$A$1,MATCH($D14,Data!$CG:$CG,0)-1,MATCH($E14&amp;"/"&amp;H$1,Data!$1:$1,0)-1)))</f>
        <v>4</v>
      </c>
      <c r="I14" s="266">
        <f ca="1">IF(ISERROR(OFFSET(Data!$A$1,MATCH($D14,Data!$CG:$CG,0)-1,MATCH($E14&amp;"/"&amp;I$1,Data!$1:$1,0)-1))=TRUE,"",IF(OFFSET(Data!$A$1,MATCH($D14,Data!$CG:$CG,0)-1,MATCH($E14&amp;"/"&amp;I$1,Data!$1:$1,0)-1)=0,"",OFFSET(Data!$A$1,MATCH($D14,Data!$CG:$CG,0)-1,MATCH($E14&amp;"/"&amp;I$1,Data!$1:$1,0)-1)))</f>
        <v>2</v>
      </c>
      <c r="J14" s="260">
        <f ca="1">IF(ISERROR(OFFSET(Data!$A$1,MATCH($D14,Data!$CG:$CG,0)-1,MATCH($E14&amp;"/"&amp;J$1,Data!$1:$1,0)-1))=TRUE,"",IF(OFFSET(Data!$A$1,MATCH($D14,Data!$CG:$CG,0)-1,MATCH($E14&amp;"/"&amp;J$1,Data!$1:$1,0)-1)=0,"",OFFSET(Data!$A$1,MATCH($D14,Data!$CG:$CG,0)-1,MATCH($E14&amp;"/"&amp;J$1,Data!$1:$1,0)-1)))</f>
        <v>4</v>
      </c>
      <c r="K14" s="260">
        <f ca="1">IF(ISERROR(OFFSET(Data!$A$1,MATCH($D14,Data!$CG:$CG,0)-1,MATCH($E14&amp;"/"&amp;K$1,Data!$1:$1,0)-1))=TRUE,"",IF(OFFSET(Data!$A$1,MATCH($D14,Data!$CG:$CG,0)-1,MATCH($E14&amp;"/"&amp;K$1,Data!$1:$1,0)-1)=0,"",OFFSET(Data!$A$1,MATCH($D14,Data!$CG:$CG,0)-1,MATCH($E14&amp;"/"&amp;K$1,Data!$1:$1,0)-1)))</f>
        <v>4</v>
      </c>
      <c r="L14" s="260">
        <f ca="1">IF(ISERROR(OFFSET(Data!$A$1,MATCH($D14,Data!$CG:$CG,0)-1,MATCH($E14&amp;"/"&amp;L$1,Data!$1:$1,0)-1))=TRUE,"",IF(OFFSET(Data!$A$1,MATCH($D14,Data!$CG:$CG,0)-1,MATCH($E14&amp;"/"&amp;L$1,Data!$1:$1,0)-1)=0,"",OFFSET(Data!$A$1,MATCH($D14,Data!$CG:$CG,0)-1,MATCH($E14&amp;"/"&amp;L$1,Data!$1:$1,0)-1)))</f>
        <v>4</v>
      </c>
      <c r="M14" s="260">
        <f ca="1">IF(ISERROR(OFFSET(Data!$A$1,MATCH($D14,Data!$CG:$CG,0)-1,MATCH($E14&amp;"/"&amp;M$1,Data!$1:$1,0)-1))=TRUE,"",IF(OFFSET(Data!$A$1,MATCH($D14,Data!$CG:$CG,0)-1,MATCH($E14&amp;"/"&amp;M$1,Data!$1:$1,0)-1)=0,"",OFFSET(Data!$A$1,MATCH($D14,Data!$CG:$CG,0)-1,MATCH($E14&amp;"/"&amp;M$1,Data!$1:$1,0)-1)))</f>
        <v>4</v>
      </c>
      <c r="N14" s="263">
        <f ca="1">IF(ISERROR(OFFSET(Data!$A$1,MATCH($D14,Data!$CG:$CG,0)-1,MATCH($E14&amp;"/"&amp;N$1,Data!$1:$1,0)-1))=TRUE,"",IF(OFFSET(Data!$A$1,MATCH($D14,Data!$CG:$CG,0)-1,MATCH($E14&amp;"/"&amp;N$1,Data!$1:$1,0)-1)=0,"",OFFSET(Data!$A$1,MATCH($D14,Data!$CG:$CG,0)-1,MATCH($E14&amp;"/"&amp;N$1,Data!$1:$1,0)-1)))</f>
        <v>6</v>
      </c>
      <c r="O14" s="263">
        <f ca="1">IF(ISERROR(OFFSET(Data!$A$1,MATCH($D14,Data!$CG:$CG,0)-1,MATCH($E14&amp;"/"&amp;O$1,Data!$1:$1,0)-1))=TRUE,"",IF(OFFSET(Data!$A$1,MATCH($D14,Data!$CG:$CG,0)-1,MATCH($E14&amp;"/"&amp;O$1,Data!$1:$1,0)-1)=0,"",OFFSET(Data!$A$1,MATCH($D14,Data!$CG:$CG,0)-1,MATCH($E14&amp;"/"&amp;O$1,Data!$1:$1,0)-1)))</f>
        <v>5</v>
      </c>
      <c r="P14" s="260">
        <f ca="1">IF(ISERROR(OFFSET(Data!$A$1,MATCH($D14,Data!$CG:$CG,0)-1,MATCH($E14&amp;"/"&amp;P$1,Data!$1:$1,0)-1))=TRUE,"",IF(OFFSET(Data!$A$1,MATCH($D14,Data!$CG:$CG,0)-1,MATCH($E14&amp;"/"&amp;P$1,Data!$1:$1,0)-1)=0,"",OFFSET(Data!$A$1,MATCH($D14,Data!$CG:$CG,0)-1,MATCH($E14&amp;"/"&amp;P$1,Data!$1:$1,0)-1)))</f>
        <v>4</v>
      </c>
      <c r="Q14" s="263">
        <f ca="1">IF(ISERROR(OFFSET(Data!$A$1,MATCH($D14,Data!$CG:$CG,0)-1,MATCH($E14&amp;"/"&amp;Q$1,Data!$1:$1,0)-1))=TRUE,"",IF(OFFSET(Data!$A$1,MATCH($D14,Data!$CG:$CG,0)-1,MATCH($E14&amp;"/"&amp;Q$1,Data!$1:$1,0)-1)=0,"",OFFSET(Data!$A$1,MATCH($D14,Data!$CG:$CG,0)-1,MATCH($E14&amp;"/"&amp;Q$1,Data!$1:$1,0)-1)))</f>
        <v>5</v>
      </c>
      <c r="R14" s="263">
        <f ca="1">IF(ISERROR(OFFSET(Data!$A$1,MATCH($D14,Data!$CG:$CG,0)-1,MATCH($E14&amp;"/"&amp;R$1,Data!$1:$1,0)-1))=TRUE,"",IF(OFFSET(Data!$A$1,MATCH($D14,Data!$CG:$CG,0)-1,MATCH($E14&amp;"/"&amp;R$1,Data!$1:$1,0)-1)=0,"",OFFSET(Data!$A$1,MATCH($D14,Data!$CG:$CG,0)-1,MATCH($E14&amp;"/"&amp;R$1,Data!$1:$1,0)-1)))</f>
        <v>6</v>
      </c>
      <c r="S14" s="250" t="str">
        <f ca="1">IF(ISERROR(OFFSET(Data!$A$1,MATCH($D14,Data!$CG:$CG,0)-1,MATCH($E14&amp;"/"&amp;S$1,Data!$1:$1,0)-1))=TRUE,"",IF(OFFSET(Data!$A$1,MATCH($D14,Data!$CG:$CG,0)-1,MATCH($E14&amp;"/"&amp;S$1,Data!$1:$1,0)-1)=0,"",OFFSET(Data!$A$1,MATCH($D14,Data!$CG:$CG,0)-1,MATCH($E14&amp;"/"&amp;S$1,Data!$1:$1,0)-1)))</f>
        <v/>
      </c>
      <c r="T14" s="250" t="str">
        <f ca="1">IF(ISERROR(OFFSET(Data!$A$1,MATCH($D14,Data!$CG:$CG,0)-1,MATCH($E14&amp;"/"&amp;T$1,Data!$1:$1,0)-1))=TRUE,"",IF(OFFSET(Data!$A$1,MATCH($D14,Data!$CG:$CG,0)-1,MATCH($E14&amp;"/"&amp;T$1,Data!$1:$1,0)-1)=0,"",OFFSET(Data!$A$1,MATCH($D14,Data!$CG:$CG,0)-1,MATCH($E14&amp;"/"&amp;T$1,Data!$1:$1,0)-1)))</f>
        <v/>
      </c>
      <c r="U14" s="250" t="str">
        <f ca="1">IF(ISERROR(OFFSET(Data!$A$1,MATCH($D14,Data!$CG:$CG,0)-1,MATCH($E14&amp;"/"&amp;U$1,Data!$1:$1,0)-1))=TRUE,"",IF(OFFSET(Data!$A$1,MATCH($D14,Data!$CG:$CG,0)-1,MATCH($E14&amp;"/"&amp;U$1,Data!$1:$1,0)-1)=0,"",OFFSET(Data!$A$1,MATCH($D14,Data!$CG:$CG,0)-1,MATCH($E14&amp;"/"&amp;U$1,Data!$1:$1,0)-1)))</f>
        <v/>
      </c>
      <c r="V14" s="250" t="str">
        <f ca="1">IF(ISERROR(OFFSET(Data!$A$1,MATCH($D14,Data!$CG:$CG,0)-1,MATCH($E14&amp;"/"&amp;V$1,Data!$1:$1,0)-1))=TRUE,"",IF(OFFSET(Data!$A$1,MATCH($D14,Data!$CG:$CG,0)-1,MATCH($E14&amp;"/"&amp;V$1,Data!$1:$1,0)-1)=0,"",OFFSET(Data!$A$1,MATCH($D14,Data!$CG:$CG,0)-1,MATCH($E14&amp;"/"&amp;V$1,Data!$1:$1,0)-1)))</f>
        <v/>
      </c>
      <c r="W14" s="272" t="str">
        <f ca="1">IF(ISERROR(OFFSET(Data!$A$1,MATCH($D14,Data!$CG:$CG,0)-1,MATCH($E14&amp;"/"&amp;W$1,Data!$1:$1,0)-1))=TRUE,"",IF(OFFSET(Data!$A$1,MATCH($D14,Data!$CG:$CG,0)-1,MATCH($E14&amp;"/"&amp;W$1,Data!$1:$1,0)-1)=0,"",OFFSET(Data!$A$1,MATCH($D14,Data!$CG:$CG,0)-1,MATCH($E14&amp;"/"&amp;W$1,Data!$1:$1,0)-1)))</f>
        <v/>
      </c>
      <c r="X14" s="250" t="str">
        <f ca="1">IF(ISERROR(OFFSET(Data!$A$1,MATCH($D14,Data!$CG:$CG,0)-1,MATCH($E14&amp;"/"&amp;X$1,Data!$1:$1,0)-1))=TRUE,"",IF(OFFSET(Data!$A$1,MATCH($D14,Data!$CG:$CG,0)-1,MATCH($E14&amp;"/"&amp;X$1,Data!$1:$1,0)-1)=0,"",OFFSET(Data!$A$1,MATCH($D14,Data!$CG:$CG,0)-1,MATCH($E14&amp;"/"&amp;X$1,Data!$1:$1,0)-1)))</f>
        <v/>
      </c>
      <c r="Y14" s="250" t="str">
        <f ca="1">IF(ISERROR(OFFSET(Data!$A$1,MATCH($D14,Data!$CG:$CG,0)-1,MATCH($E14&amp;"/"&amp;Y$1,Data!$1:$1,0)-1))=TRUE,"",IF(OFFSET(Data!$A$1,MATCH($D14,Data!$CG:$CG,0)-1,MATCH($E14&amp;"/"&amp;Y$1,Data!$1:$1,0)-1)=0,"",OFFSET(Data!$A$1,MATCH($D14,Data!$CG:$CG,0)-1,MATCH($E14&amp;"/"&amp;Y$1,Data!$1:$1,0)-1)))</f>
        <v/>
      </c>
      <c r="Z14" s="250" t="str">
        <f ca="1">IF(ISERROR(OFFSET(Data!$A$1,MATCH($D14,Data!$CG:$CG,0)-1,MATCH($E14&amp;"/"&amp;Z$1,Data!$1:$1,0)-1))=TRUE,"",IF(OFFSET(Data!$A$1,MATCH($D14,Data!$CG:$CG,0)-1,MATCH($E14&amp;"/"&amp;Z$1,Data!$1:$1,0)-1)=0,"",OFFSET(Data!$A$1,MATCH($D14,Data!$CG:$CG,0)-1,MATCH($E14&amp;"/"&amp;Z$1,Data!$1:$1,0)-1)))</f>
        <v/>
      </c>
      <c r="AA14" s="250" t="str">
        <f ca="1">IF(ISERROR(OFFSET(Data!$A$1,MATCH($D14,Data!$CG:$CG,0)-1,MATCH($E14&amp;"/"&amp;AA$1,Data!$1:$1,0)-1))=TRUE,"",IF(OFFSET(Data!$A$1,MATCH($D14,Data!$CG:$CG,0)-1,MATCH($E14&amp;"/"&amp;AA$1,Data!$1:$1,0)-1)=0,"",OFFSET(Data!$A$1,MATCH($D14,Data!$CG:$CG,0)-1,MATCH($E14&amp;"/"&amp;AA$1,Data!$1:$1,0)-1)))</f>
        <v/>
      </c>
      <c r="AB14" s="250" t="str">
        <f ca="1">IF(ISERROR(OFFSET(Data!$A$1,MATCH($D14,Data!$CG:$CG,0)-1,MATCH($E14&amp;"/"&amp;AB$1,Data!$1:$1,0)-1))=TRUE,"",IF(OFFSET(Data!$A$1,MATCH($D14,Data!$CG:$CG,0)-1,MATCH($E14&amp;"/"&amp;AB$1,Data!$1:$1,0)-1)=0,"",OFFSET(Data!$A$1,MATCH($D14,Data!$CG:$CG,0)-1,MATCH($E14&amp;"/"&amp;AB$1,Data!$1:$1,0)-1)))</f>
        <v/>
      </c>
      <c r="AC14" s="250" t="str">
        <f ca="1">IF(ISERROR(OFFSET(Data!$A$1,MATCH($D14,Data!$CG:$CG,0)-1,MATCH($E14&amp;"/"&amp;AC$1,Data!$1:$1,0)-1))=TRUE,"",IF(OFFSET(Data!$A$1,MATCH($D14,Data!$CG:$CG,0)-1,MATCH($E14&amp;"/"&amp;AC$1,Data!$1:$1,0)-1)=0,"",OFFSET(Data!$A$1,MATCH($D14,Data!$CG:$CG,0)-1,MATCH($E14&amp;"/"&amp;AC$1,Data!$1:$1,0)-1)))</f>
        <v/>
      </c>
      <c r="AD14" s="250" t="str">
        <f ca="1">IF(ISERROR(OFFSET(Data!$A$1,MATCH($D14,Data!$CG:$CG,0)-1,MATCH($E14&amp;"/"&amp;AD$1,Data!$1:$1,0)-1))=TRUE,"",IF(OFFSET(Data!$A$1,MATCH($D14,Data!$CG:$CG,0)-1,MATCH($E14&amp;"/"&amp;AD$1,Data!$1:$1,0)-1)=0,"",OFFSET(Data!$A$1,MATCH($D14,Data!$CG:$CG,0)-1,MATCH($E14&amp;"/"&amp;AD$1,Data!$1:$1,0)-1)))</f>
        <v/>
      </c>
      <c r="AE14" s="250" t="str">
        <f ca="1">IF(ISERROR(OFFSET(Data!$A$1,MATCH($D14,Data!$CG:$CG,0)-1,MATCH($E14&amp;"/"&amp;AE$1,Data!$1:$1,0)-1))=TRUE,"",IF(OFFSET(Data!$A$1,MATCH($D14,Data!$CG:$CG,0)-1,MATCH($E14&amp;"/"&amp;AE$1,Data!$1:$1,0)-1)=0,"",OFFSET(Data!$A$1,MATCH($D14,Data!$CG:$CG,0)-1,MATCH($E14&amp;"/"&amp;AE$1,Data!$1:$1,0)-1)))</f>
        <v/>
      </c>
      <c r="AF14" s="251" t="str">
        <f ca="1">IF(ISERROR(OFFSET(Data!$A$1,MATCH($D14,Data!$CG:$CG,0)-1,MATCH($E14&amp;"/"&amp;AF$1,Data!$1:$1,0)-1))=TRUE,"",IF(OFFSET(Data!$A$1,MATCH($D14,Data!$CG:$CG,0)-1,MATCH($E14&amp;"/"&amp;AF$1,Data!$1:$1,0)-1)=0,"",OFFSET(Data!$A$1,MATCH($D14,Data!$CG:$CG,0)-1,MATCH($E14&amp;"/"&amp;AF$1,Data!$1:$1,0)-1)))</f>
        <v/>
      </c>
      <c r="AG14" s="210">
        <f t="shared" ca="1" si="5"/>
        <v>56</v>
      </c>
      <c r="AH14" s="211">
        <f ca="1">AG14</f>
        <v>56</v>
      </c>
    </row>
    <row r="15" spans="1:34" ht="15" customHeight="1" thickBot="1" x14ac:dyDescent="0.3">
      <c r="A15" s="446"/>
      <c r="B15" s="449"/>
      <c r="C15" s="452"/>
      <c r="D15" s="28" t="str">
        <f>IF(C15&lt;&gt;"",C15,D14)</f>
        <v>Magda Kiss</v>
      </c>
      <c r="E15" s="29" t="s">
        <v>22</v>
      </c>
      <c r="F15" s="270">
        <f ca="1">IF(ISERROR(OFFSET(Data!$A$1,MATCH($D15,Data!$CG:$CG,0)-1,MATCH($E15&amp;"/"&amp;F$1,Data!$1:$1,0)-1))=TRUE,"",IF(OFFSET(Data!$A$1,MATCH($D15,Data!$CG:$CG,0)-1,MATCH($E15&amp;"/"&amp;F$1,Data!$1:$1,0)-1)=0,"",OFFSET(Data!$A$1,MATCH($D15,Data!$CG:$CG,0)-1,MATCH($E15&amp;"/"&amp;F$1,Data!$1:$1,0)-1)))</f>
        <v>5</v>
      </c>
      <c r="G15" s="261">
        <f ca="1">IF(ISERROR(OFFSET(Data!$A$1,MATCH($D15,Data!$CG:$CG,0)-1,MATCH($E15&amp;"/"&amp;G$1,Data!$1:$1,0)-1))=TRUE,"",IF(OFFSET(Data!$A$1,MATCH($D15,Data!$CG:$CG,0)-1,MATCH($E15&amp;"/"&amp;G$1,Data!$1:$1,0)-1)=0,"",OFFSET(Data!$A$1,MATCH($D15,Data!$CG:$CG,0)-1,MATCH($E15&amp;"/"&amp;G$1,Data!$1:$1,0)-1)))</f>
        <v>4</v>
      </c>
      <c r="H15" s="261">
        <f ca="1">IF(ISERROR(OFFSET(Data!$A$1,MATCH($D15,Data!$CG:$CG,0)-1,MATCH($E15&amp;"/"&amp;H$1,Data!$1:$1,0)-1))=TRUE,"",IF(OFFSET(Data!$A$1,MATCH($D15,Data!$CG:$CG,0)-1,MATCH($E15&amp;"/"&amp;H$1,Data!$1:$1,0)-1)=0,"",OFFSET(Data!$A$1,MATCH($D15,Data!$CG:$CG,0)-1,MATCH($E15&amp;"/"&amp;H$1,Data!$1:$1,0)-1)))</f>
        <v>4</v>
      </c>
      <c r="I15" s="249">
        <f ca="1">IF(ISERROR(OFFSET(Data!$A$1,MATCH($D15,Data!$CG:$CG,0)-1,MATCH($E15&amp;"/"&amp;I$1,Data!$1:$1,0)-1))=TRUE,"",IF(OFFSET(Data!$A$1,MATCH($D15,Data!$CG:$CG,0)-1,MATCH($E15&amp;"/"&amp;I$1,Data!$1:$1,0)-1)=0,"",OFFSET(Data!$A$1,MATCH($D15,Data!$CG:$CG,0)-1,MATCH($E15&amp;"/"&amp;I$1,Data!$1:$1,0)-1)))</f>
        <v>3</v>
      </c>
      <c r="J15" s="261">
        <f ca="1">IF(ISERROR(OFFSET(Data!$A$1,MATCH($D15,Data!$CG:$CG,0)-1,MATCH($E15&amp;"/"&amp;J$1,Data!$1:$1,0)-1))=TRUE,"",IF(OFFSET(Data!$A$1,MATCH($D15,Data!$CG:$CG,0)-1,MATCH($E15&amp;"/"&amp;J$1,Data!$1:$1,0)-1)=0,"",OFFSET(Data!$A$1,MATCH($D15,Data!$CG:$CG,0)-1,MATCH($E15&amp;"/"&amp;J$1,Data!$1:$1,0)-1)))</f>
        <v>4</v>
      </c>
      <c r="K15" s="249">
        <f ca="1">IF(ISERROR(OFFSET(Data!$A$1,MATCH($D15,Data!$CG:$CG,0)-1,MATCH($E15&amp;"/"&amp;K$1,Data!$1:$1,0)-1))=TRUE,"",IF(OFFSET(Data!$A$1,MATCH($D15,Data!$CG:$CG,0)-1,MATCH($E15&amp;"/"&amp;K$1,Data!$1:$1,0)-1)=0,"",OFFSET(Data!$A$1,MATCH($D15,Data!$CG:$CG,0)-1,MATCH($E15&amp;"/"&amp;K$1,Data!$1:$1,0)-1)))</f>
        <v>3</v>
      </c>
      <c r="L15" s="249">
        <f ca="1">IF(ISERROR(OFFSET(Data!$A$1,MATCH($D15,Data!$CG:$CG,0)-1,MATCH($E15&amp;"/"&amp;L$1,Data!$1:$1,0)-1))=TRUE,"",IF(OFFSET(Data!$A$1,MATCH($D15,Data!$CG:$CG,0)-1,MATCH($E15&amp;"/"&amp;L$1,Data!$1:$1,0)-1)=0,"",OFFSET(Data!$A$1,MATCH($D15,Data!$CG:$CG,0)-1,MATCH($E15&amp;"/"&amp;L$1,Data!$1:$1,0)-1)))</f>
        <v>3</v>
      </c>
      <c r="M15" s="261">
        <f ca="1">IF(ISERROR(OFFSET(Data!$A$1,MATCH($D15,Data!$CG:$CG,0)-1,MATCH($E15&amp;"/"&amp;M$1,Data!$1:$1,0)-1))=TRUE,"",IF(OFFSET(Data!$A$1,MATCH($D15,Data!$CG:$CG,0)-1,MATCH($E15&amp;"/"&amp;M$1,Data!$1:$1,0)-1)=0,"",OFFSET(Data!$A$1,MATCH($D15,Data!$CG:$CG,0)-1,MATCH($E15&amp;"/"&amp;M$1,Data!$1:$1,0)-1)))</f>
        <v>4</v>
      </c>
      <c r="N15" s="261">
        <f ca="1">IF(ISERROR(OFFSET(Data!$A$1,MATCH($D15,Data!$CG:$CG,0)-1,MATCH($E15&amp;"/"&amp;N$1,Data!$1:$1,0)-1))=TRUE,"",IF(OFFSET(Data!$A$1,MATCH($D15,Data!$CG:$CG,0)-1,MATCH($E15&amp;"/"&amp;N$1,Data!$1:$1,0)-1)=0,"",OFFSET(Data!$A$1,MATCH($D15,Data!$CG:$CG,0)-1,MATCH($E15&amp;"/"&amp;N$1,Data!$1:$1,0)-1)))</f>
        <v>5</v>
      </c>
      <c r="O15" s="264">
        <f ca="1">IF(ISERROR(OFFSET(Data!$A$1,MATCH($D15,Data!$CG:$CG,0)-1,MATCH($E15&amp;"/"&amp;O$1,Data!$1:$1,0)-1))=TRUE,"",IF(OFFSET(Data!$A$1,MATCH($D15,Data!$CG:$CG,0)-1,MATCH($E15&amp;"/"&amp;O$1,Data!$1:$1,0)-1)=0,"",OFFSET(Data!$A$1,MATCH($D15,Data!$CG:$CG,0)-1,MATCH($E15&amp;"/"&amp;O$1,Data!$1:$1,0)-1)))</f>
        <v>5</v>
      </c>
      <c r="P15" s="261">
        <f ca="1">IF(ISERROR(OFFSET(Data!$A$1,MATCH($D15,Data!$CG:$CG,0)-1,MATCH($E15&amp;"/"&amp;P$1,Data!$1:$1,0)-1))=TRUE,"",IF(OFFSET(Data!$A$1,MATCH($D15,Data!$CG:$CG,0)-1,MATCH($E15&amp;"/"&amp;P$1,Data!$1:$1,0)-1)=0,"",OFFSET(Data!$A$1,MATCH($D15,Data!$CG:$CG,0)-1,MATCH($E15&amp;"/"&amp;P$1,Data!$1:$1,0)-1)))</f>
        <v>4</v>
      </c>
      <c r="Q15" s="249">
        <f ca="1">IF(ISERROR(OFFSET(Data!$A$1,MATCH($D15,Data!$CG:$CG,0)-1,MATCH($E15&amp;"/"&amp;Q$1,Data!$1:$1,0)-1))=TRUE,"",IF(OFFSET(Data!$A$1,MATCH($D15,Data!$CG:$CG,0)-1,MATCH($E15&amp;"/"&amp;Q$1,Data!$1:$1,0)-1)=0,"",OFFSET(Data!$A$1,MATCH($D15,Data!$CG:$CG,0)-1,MATCH($E15&amp;"/"&amp;Q$1,Data!$1:$1,0)-1)))</f>
        <v>3</v>
      </c>
      <c r="R15" s="264">
        <f ca="1">IF(ISERROR(OFFSET(Data!$A$1,MATCH($D15,Data!$CG:$CG,0)-1,MATCH($E15&amp;"/"&amp;R$1,Data!$1:$1,0)-1))=TRUE,"",IF(OFFSET(Data!$A$1,MATCH($D15,Data!$CG:$CG,0)-1,MATCH($E15&amp;"/"&amp;R$1,Data!$1:$1,0)-1)=0,"",OFFSET(Data!$A$1,MATCH($D15,Data!$CG:$CG,0)-1,MATCH($E15&amp;"/"&amp;R$1,Data!$1:$1,0)-1)))</f>
        <v>6</v>
      </c>
      <c r="S15" s="252" t="str">
        <f ca="1">IF(ISERROR(OFFSET(Data!$A$1,MATCH($D15,Data!$CG:$CG,0)-1,MATCH($E15&amp;"/"&amp;S$1,Data!$1:$1,0)-1))=TRUE,"",IF(OFFSET(Data!$A$1,MATCH($D15,Data!$CG:$CG,0)-1,MATCH($E15&amp;"/"&amp;S$1,Data!$1:$1,0)-1)=0,"",OFFSET(Data!$A$1,MATCH($D15,Data!$CG:$CG,0)-1,MATCH($E15&amp;"/"&amp;S$1,Data!$1:$1,0)-1)))</f>
        <v/>
      </c>
      <c r="T15" s="252" t="str">
        <f ca="1">IF(ISERROR(OFFSET(Data!$A$1,MATCH($D15,Data!$CG:$CG,0)-1,MATCH($E15&amp;"/"&amp;T$1,Data!$1:$1,0)-1))=TRUE,"",IF(OFFSET(Data!$A$1,MATCH($D15,Data!$CG:$CG,0)-1,MATCH($E15&amp;"/"&amp;T$1,Data!$1:$1,0)-1)=0,"",OFFSET(Data!$A$1,MATCH($D15,Data!$CG:$CG,0)-1,MATCH($E15&amp;"/"&amp;T$1,Data!$1:$1,0)-1)))</f>
        <v/>
      </c>
      <c r="U15" s="252" t="str">
        <f ca="1">IF(ISERROR(OFFSET(Data!$A$1,MATCH($D15,Data!$CG:$CG,0)-1,MATCH($E15&amp;"/"&amp;U$1,Data!$1:$1,0)-1))=TRUE,"",IF(OFFSET(Data!$A$1,MATCH($D15,Data!$CG:$CG,0)-1,MATCH($E15&amp;"/"&amp;U$1,Data!$1:$1,0)-1)=0,"",OFFSET(Data!$A$1,MATCH($D15,Data!$CG:$CG,0)-1,MATCH($E15&amp;"/"&amp;U$1,Data!$1:$1,0)-1)))</f>
        <v/>
      </c>
      <c r="V15" s="252" t="str">
        <f ca="1">IF(ISERROR(OFFSET(Data!$A$1,MATCH($D15,Data!$CG:$CG,0)-1,MATCH($E15&amp;"/"&amp;V$1,Data!$1:$1,0)-1))=TRUE,"",IF(OFFSET(Data!$A$1,MATCH($D15,Data!$CG:$CG,0)-1,MATCH($E15&amp;"/"&amp;V$1,Data!$1:$1,0)-1)=0,"",OFFSET(Data!$A$1,MATCH($D15,Data!$CG:$CG,0)-1,MATCH($E15&amp;"/"&amp;V$1,Data!$1:$1,0)-1)))</f>
        <v/>
      </c>
      <c r="W15" s="269" t="str">
        <f ca="1">IF(ISERROR(OFFSET(Data!$A$1,MATCH($D15,Data!$CG:$CG,0)-1,MATCH($E15&amp;"/"&amp;W$1,Data!$1:$1,0)-1))=TRUE,"",IF(OFFSET(Data!$A$1,MATCH($D15,Data!$CG:$CG,0)-1,MATCH($E15&amp;"/"&amp;W$1,Data!$1:$1,0)-1)=0,"",OFFSET(Data!$A$1,MATCH($D15,Data!$CG:$CG,0)-1,MATCH($E15&amp;"/"&amp;W$1,Data!$1:$1,0)-1)))</f>
        <v/>
      </c>
      <c r="X15" s="252" t="str">
        <f ca="1">IF(ISERROR(OFFSET(Data!$A$1,MATCH($D15,Data!$CG:$CG,0)-1,MATCH($E15&amp;"/"&amp;X$1,Data!$1:$1,0)-1))=TRUE,"",IF(OFFSET(Data!$A$1,MATCH($D15,Data!$CG:$CG,0)-1,MATCH($E15&amp;"/"&amp;X$1,Data!$1:$1,0)-1)=0,"",OFFSET(Data!$A$1,MATCH($D15,Data!$CG:$CG,0)-1,MATCH($E15&amp;"/"&amp;X$1,Data!$1:$1,0)-1)))</f>
        <v/>
      </c>
      <c r="Y15" s="252" t="str">
        <f ca="1">IF(ISERROR(OFFSET(Data!$A$1,MATCH($D15,Data!$CG:$CG,0)-1,MATCH($E15&amp;"/"&amp;Y$1,Data!$1:$1,0)-1))=TRUE,"",IF(OFFSET(Data!$A$1,MATCH($D15,Data!$CG:$CG,0)-1,MATCH($E15&amp;"/"&amp;Y$1,Data!$1:$1,0)-1)=0,"",OFFSET(Data!$A$1,MATCH($D15,Data!$CG:$CG,0)-1,MATCH($E15&amp;"/"&amp;Y$1,Data!$1:$1,0)-1)))</f>
        <v/>
      </c>
      <c r="Z15" s="252" t="str">
        <f ca="1">IF(ISERROR(OFFSET(Data!$A$1,MATCH($D15,Data!$CG:$CG,0)-1,MATCH($E15&amp;"/"&amp;Z$1,Data!$1:$1,0)-1))=TRUE,"",IF(OFFSET(Data!$A$1,MATCH($D15,Data!$CG:$CG,0)-1,MATCH($E15&amp;"/"&amp;Z$1,Data!$1:$1,0)-1)=0,"",OFFSET(Data!$A$1,MATCH($D15,Data!$CG:$CG,0)-1,MATCH($E15&amp;"/"&amp;Z$1,Data!$1:$1,0)-1)))</f>
        <v/>
      </c>
      <c r="AA15" s="252" t="str">
        <f ca="1">IF(ISERROR(OFFSET(Data!$A$1,MATCH($D15,Data!$CG:$CG,0)-1,MATCH($E15&amp;"/"&amp;AA$1,Data!$1:$1,0)-1))=TRUE,"",IF(OFFSET(Data!$A$1,MATCH($D15,Data!$CG:$CG,0)-1,MATCH($E15&amp;"/"&amp;AA$1,Data!$1:$1,0)-1)=0,"",OFFSET(Data!$A$1,MATCH($D15,Data!$CG:$CG,0)-1,MATCH($E15&amp;"/"&amp;AA$1,Data!$1:$1,0)-1)))</f>
        <v/>
      </c>
      <c r="AB15" s="252" t="str">
        <f ca="1">IF(ISERROR(OFFSET(Data!$A$1,MATCH($D15,Data!$CG:$CG,0)-1,MATCH($E15&amp;"/"&amp;AB$1,Data!$1:$1,0)-1))=TRUE,"",IF(OFFSET(Data!$A$1,MATCH($D15,Data!$CG:$CG,0)-1,MATCH($E15&amp;"/"&amp;AB$1,Data!$1:$1,0)-1)=0,"",OFFSET(Data!$A$1,MATCH($D15,Data!$CG:$CG,0)-1,MATCH($E15&amp;"/"&amp;AB$1,Data!$1:$1,0)-1)))</f>
        <v/>
      </c>
      <c r="AC15" s="252" t="str">
        <f ca="1">IF(ISERROR(OFFSET(Data!$A$1,MATCH($D15,Data!$CG:$CG,0)-1,MATCH($E15&amp;"/"&amp;AC$1,Data!$1:$1,0)-1))=TRUE,"",IF(OFFSET(Data!$A$1,MATCH($D15,Data!$CG:$CG,0)-1,MATCH($E15&amp;"/"&amp;AC$1,Data!$1:$1,0)-1)=0,"",OFFSET(Data!$A$1,MATCH($D15,Data!$CG:$CG,0)-1,MATCH($E15&amp;"/"&amp;AC$1,Data!$1:$1,0)-1)))</f>
        <v/>
      </c>
      <c r="AD15" s="252" t="str">
        <f ca="1">IF(ISERROR(OFFSET(Data!$A$1,MATCH($D15,Data!$CG:$CG,0)-1,MATCH($E15&amp;"/"&amp;AD$1,Data!$1:$1,0)-1))=TRUE,"",IF(OFFSET(Data!$A$1,MATCH($D15,Data!$CG:$CG,0)-1,MATCH($E15&amp;"/"&amp;AD$1,Data!$1:$1,0)-1)=0,"",OFFSET(Data!$A$1,MATCH($D15,Data!$CG:$CG,0)-1,MATCH($E15&amp;"/"&amp;AD$1,Data!$1:$1,0)-1)))</f>
        <v/>
      </c>
      <c r="AE15" s="252" t="str">
        <f ca="1">IF(ISERROR(OFFSET(Data!$A$1,MATCH($D15,Data!$CG:$CG,0)-1,MATCH($E15&amp;"/"&amp;AE$1,Data!$1:$1,0)-1))=TRUE,"",IF(OFFSET(Data!$A$1,MATCH($D15,Data!$CG:$CG,0)-1,MATCH($E15&amp;"/"&amp;AE$1,Data!$1:$1,0)-1)=0,"",OFFSET(Data!$A$1,MATCH($D15,Data!$CG:$CG,0)-1,MATCH($E15&amp;"/"&amp;AE$1,Data!$1:$1,0)-1)))</f>
        <v/>
      </c>
      <c r="AF15" s="253" t="str">
        <f ca="1">IF(ISERROR(OFFSET(Data!$A$1,MATCH($D15,Data!$CG:$CG,0)-1,MATCH($E15&amp;"/"&amp;AF$1,Data!$1:$1,0)-1))=TRUE,"",IF(OFFSET(Data!$A$1,MATCH($D15,Data!$CG:$CG,0)-1,MATCH($E15&amp;"/"&amp;AF$1,Data!$1:$1,0)-1)=0,"",OFFSET(Data!$A$1,MATCH($D15,Data!$CG:$CG,0)-1,MATCH($E15&amp;"/"&amp;AF$1,Data!$1:$1,0)-1)))</f>
        <v/>
      </c>
      <c r="AG15" s="212">
        <f t="shared" ca="1" si="5"/>
        <v>53</v>
      </c>
      <c r="AH15" s="213">
        <f ca="1">SUM(AG14:AG15)</f>
        <v>109</v>
      </c>
    </row>
    <row r="16" spans="1:34" ht="15" hidden="1" customHeight="1" x14ac:dyDescent="0.25">
      <c r="A16" s="446"/>
      <c r="B16" s="449"/>
      <c r="C16" s="452"/>
      <c r="D16" s="28" t="str">
        <f>IF(C16&lt;&gt;"",C16,D15)</f>
        <v>Magda Kiss</v>
      </c>
      <c r="E16" s="29" t="s">
        <v>23</v>
      </c>
      <c r="F16" s="254" t="str">
        <f ca="1">IF(ISERROR(OFFSET(Data!$A$1,MATCH($D16,Data!$CG:$CG,0)-1,MATCH($E16&amp;"/"&amp;F$1,Data!$1:$1,0)-1))=TRUE,"",IF(OFFSET(Data!$A$1,MATCH($D16,Data!$CG:$CG,0)-1,MATCH($E16&amp;"/"&amp;F$1,Data!$1:$1,0)-1)=0,"",OFFSET(Data!$A$1,MATCH($D16,Data!$CG:$CG,0)-1,MATCH($E16&amp;"/"&amp;F$1,Data!$1:$1,0)-1)))</f>
        <v/>
      </c>
      <c r="G16" s="252" t="str">
        <f ca="1">IF(ISERROR(OFFSET(Data!$A$1,MATCH($D16,Data!$CG:$CG,0)-1,MATCH($E16&amp;"/"&amp;G$1,Data!$1:$1,0)-1))=TRUE,"",IF(OFFSET(Data!$A$1,MATCH($D16,Data!$CG:$CG,0)-1,MATCH($E16&amp;"/"&amp;G$1,Data!$1:$1,0)-1)=0,"",OFFSET(Data!$A$1,MATCH($D16,Data!$CG:$CG,0)-1,MATCH($E16&amp;"/"&amp;G$1,Data!$1:$1,0)-1)))</f>
        <v/>
      </c>
      <c r="H16" s="252" t="str">
        <f ca="1">IF(ISERROR(OFFSET(Data!$A$1,MATCH($D16,Data!$CG:$CG,0)-1,MATCH($E16&amp;"/"&amp;H$1,Data!$1:$1,0)-1))=TRUE,"",IF(OFFSET(Data!$A$1,MATCH($D16,Data!$CG:$CG,0)-1,MATCH($E16&amp;"/"&amp;H$1,Data!$1:$1,0)-1)=0,"",OFFSET(Data!$A$1,MATCH($D16,Data!$CG:$CG,0)-1,MATCH($E16&amp;"/"&amp;H$1,Data!$1:$1,0)-1)))</f>
        <v/>
      </c>
      <c r="I16" s="252" t="str">
        <f ca="1">IF(ISERROR(OFFSET(Data!$A$1,MATCH($D16,Data!$CG:$CG,0)-1,MATCH($E16&amp;"/"&amp;I$1,Data!$1:$1,0)-1))=TRUE,"",IF(OFFSET(Data!$A$1,MATCH($D16,Data!$CG:$CG,0)-1,MATCH($E16&amp;"/"&amp;I$1,Data!$1:$1,0)-1)=0,"",OFFSET(Data!$A$1,MATCH($D16,Data!$CG:$CG,0)-1,MATCH($E16&amp;"/"&amp;I$1,Data!$1:$1,0)-1)))</f>
        <v/>
      </c>
      <c r="J16" s="252" t="str">
        <f ca="1">IF(ISERROR(OFFSET(Data!$A$1,MATCH($D16,Data!$CG:$CG,0)-1,MATCH($E16&amp;"/"&amp;J$1,Data!$1:$1,0)-1))=TRUE,"",IF(OFFSET(Data!$A$1,MATCH($D16,Data!$CG:$CG,0)-1,MATCH($E16&amp;"/"&amp;J$1,Data!$1:$1,0)-1)=0,"",OFFSET(Data!$A$1,MATCH($D16,Data!$CG:$CG,0)-1,MATCH($E16&amp;"/"&amp;J$1,Data!$1:$1,0)-1)))</f>
        <v/>
      </c>
      <c r="K16" s="252" t="str">
        <f ca="1">IF(ISERROR(OFFSET(Data!$A$1,MATCH($D16,Data!$CG:$CG,0)-1,MATCH($E16&amp;"/"&amp;K$1,Data!$1:$1,0)-1))=TRUE,"",IF(OFFSET(Data!$A$1,MATCH($D16,Data!$CG:$CG,0)-1,MATCH($E16&amp;"/"&amp;K$1,Data!$1:$1,0)-1)=0,"",OFFSET(Data!$A$1,MATCH($D16,Data!$CG:$CG,0)-1,MATCH($E16&amp;"/"&amp;K$1,Data!$1:$1,0)-1)))</f>
        <v/>
      </c>
      <c r="L16" s="252" t="str">
        <f ca="1">IF(ISERROR(OFFSET(Data!$A$1,MATCH($D16,Data!$CG:$CG,0)-1,MATCH($E16&amp;"/"&amp;L$1,Data!$1:$1,0)-1))=TRUE,"",IF(OFFSET(Data!$A$1,MATCH($D16,Data!$CG:$CG,0)-1,MATCH($E16&amp;"/"&amp;L$1,Data!$1:$1,0)-1)=0,"",OFFSET(Data!$A$1,MATCH($D16,Data!$CG:$CG,0)-1,MATCH($E16&amp;"/"&amp;L$1,Data!$1:$1,0)-1)))</f>
        <v/>
      </c>
      <c r="M16" s="252" t="str">
        <f ca="1">IF(ISERROR(OFFSET(Data!$A$1,MATCH($D16,Data!$CG:$CG,0)-1,MATCH($E16&amp;"/"&amp;M$1,Data!$1:$1,0)-1))=TRUE,"",IF(OFFSET(Data!$A$1,MATCH($D16,Data!$CG:$CG,0)-1,MATCH($E16&amp;"/"&amp;M$1,Data!$1:$1,0)-1)=0,"",OFFSET(Data!$A$1,MATCH($D16,Data!$CG:$CG,0)-1,MATCH($E16&amp;"/"&amp;M$1,Data!$1:$1,0)-1)))</f>
        <v/>
      </c>
      <c r="N16" s="252" t="str">
        <f ca="1">IF(ISERROR(OFFSET(Data!$A$1,MATCH($D16,Data!$CG:$CG,0)-1,MATCH($E16&amp;"/"&amp;N$1,Data!$1:$1,0)-1))=TRUE,"",IF(OFFSET(Data!$A$1,MATCH($D16,Data!$CG:$CG,0)-1,MATCH($E16&amp;"/"&amp;N$1,Data!$1:$1,0)-1)=0,"",OFFSET(Data!$A$1,MATCH($D16,Data!$CG:$CG,0)-1,MATCH($E16&amp;"/"&amp;N$1,Data!$1:$1,0)-1)))</f>
        <v/>
      </c>
      <c r="O16" s="252" t="str">
        <f ca="1">IF(ISERROR(OFFSET(Data!$A$1,MATCH($D16,Data!$CG:$CG,0)-1,MATCH($E16&amp;"/"&amp;O$1,Data!$1:$1,0)-1))=TRUE,"",IF(OFFSET(Data!$A$1,MATCH($D16,Data!$CG:$CG,0)-1,MATCH($E16&amp;"/"&amp;O$1,Data!$1:$1,0)-1)=0,"",OFFSET(Data!$A$1,MATCH($D16,Data!$CG:$CG,0)-1,MATCH($E16&amp;"/"&amp;O$1,Data!$1:$1,0)-1)))</f>
        <v/>
      </c>
      <c r="P16" s="252" t="str">
        <f ca="1">IF(ISERROR(OFFSET(Data!$A$1,MATCH($D16,Data!$CG:$CG,0)-1,MATCH($E16&amp;"/"&amp;P$1,Data!$1:$1,0)-1))=TRUE,"",IF(OFFSET(Data!$A$1,MATCH($D16,Data!$CG:$CG,0)-1,MATCH($E16&amp;"/"&amp;P$1,Data!$1:$1,0)-1)=0,"",OFFSET(Data!$A$1,MATCH($D16,Data!$CG:$CG,0)-1,MATCH($E16&amp;"/"&amp;P$1,Data!$1:$1,0)-1)))</f>
        <v/>
      </c>
      <c r="Q16" s="252" t="str">
        <f ca="1">IF(ISERROR(OFFSET(Data!$A$1,MATCH($D16,Data!$CG:$CG,0)-1,MATCH($E16&amp;"/"&amp;Q$1,Data!$1:$1,0)-1))=TRUE,"",IF(OFFSET(Data!$A$1,MATCH($D16,Data!$CG:$CG,0)-1,MATCH($E16&amp;"/"&amp;Q$1,Data!$1:$1,0)-1)=0,"",OFFSET(Data!$A$1,MATCH($D16,Data!$CG:$CG,0)-1,MATCH($E16&amp;"/"&amp;Q$1,Data!$1:$1,0)-1)))</f>
        <v/>
      </c>
      <c r="R16" s="252" t="str">
        <f ca="1">IF(ISERROR(OFFSET(Data!$A$1,MATCH($D16,Data!$CG:$CG,0)-1,MATCH($E16&amp;"/"&amp;R$1,Data!$1:$1,0)-1))=TRUE,"",IF(OFFSET(Data!$A$1,MATCH($D16,Data!$CG:$CG,0)-1,MATCH($E16&amp;"/"&amp;R$1,Data!$1:$1,0)-1)=0,"",OFFSET(Data!$A$1,MATCH($D16,Data!$CG:$CG,0)-1,MATCH($E16&amp;"/"&amp;R$1,Data!$1:$1,0)-1)))</f>
        <v/>
      </c>
      <c r="S16" s="252" t="str">
        <f ca="1">IF(ISERROR(OFFSET(Data!$A$1,MATCH($D16,Data!$CG:$CG,0)-1,MATCH($E16&amp;"/"&amp;S$1,Data!$1:$1,0)-1))=TRUE,"",IF(OFFSET(Data!$A$1,MATCH($D16,Data!$CG:$CG,0)-1,MATCH($E16&amp;"/"&amp;S$1,Data!$1:$1,0)-1)=0,"",OFFSET(Data!$A$1,MATCH($D16,Data!$CG:$CG,0)-1,MATCH($E16&amp;"/"&amp;S$1,Data!$1:$1,0)-1)))</f>
        <v/>
      </c>
      <c r="T16" s="252" t="str">
        <f ca="1">IF(ISERROR(OFFSET(Data!$A$1,MATCH($D16,Data!$CG:$CG,0)-1,MATCH($E16&amp;"/"&amp;T$1,Data!$1:$1,0)-1))=TRUE,"",IF(OFFSET(Data!$A$1,MATCH($D16,Data!$CG:$CG,0)-1,MATCH($E16&amp;"/"&amp;T$1,Data!$1:$1,0)-1)=0,"",OFFSET(Data!$A$1,MATCH($D16,Data!$CG:$CG,0)-1,MATCH($E16&amp;"/"&amp;T$1,Data!$1:$1,0)-1)))</f>
        <v/>
      </c>
      <c r="U16" s="252" t="str">
        <f ca="1">IF(ISERROR(OFFSET(Data!$A$1,MATCH($D16,Data!$CG:$CG,0)-1,MATCH($E16&amp;"/"&amp;U$1,Data!$1:$1,0)-1))=TRUE,"",IF(OFFSET(Data!$A$1,MATCH($D16,Data!$CG:$CG,0)-1,MATCH($E16&amp;"/"&amp;U$1,Data!$1:$1,0)-1)=0,"",OFFSET(Data!$A$1,MATCH($D16,Data!$CG:$CG,0)-1,MATCH($E16&amp;"/"&amp;U$1,Data!$1:$1,0)-1)))</f>
        <v/>
      </c>
      <c r="V16" s="252" t="str">
        <f ca="1">IF(ISERROR(OFFSET(Data!$A$1,MATCH($D16,Data!$CG:$CG,0)-1,MATCH($E16&amp;"/"&amp;V$1,Data!$1:$1,0)-1))=TRUE,"",IF(OFFSET(Data!$A$1,MATCH($D16,Data!$CG:$CG,0)-1,MATCH($E16&amp;"/"&amp;V$1,Data!$1:$1,0)-1)=0,"",OFFSET(Data!$A$1,MATCH($D16,Data!$CG:$CG,0)-1,MATCH($E16&amp;"/"&amp;V$1,Data!$1:$1,0)-1)))</f>
        <v/>
      </c>
      <c r="W16" s="269" t="str">
        <f ca="1">IF(ISERROR(OFFSET(Data!$A$1,MATCH($D16,Data!$CG:$CG,0)-1,MATCH($E16&amp;"/"&amp;W$1,Data!$1:$1,0)-1))=TRUE,"",IF(OFFSET(Data!$A$1,MATCH($D16,Data!$CG:$CG,0)-1,MATCH($E16&amp;"/"&amp;W$1,Data!$1:$1,0)-1)=0,"",OFFSET(Data!$A$1,MATCH($D16,Data!$CG:$CG,0)-1,MATCH($E16&amp;"/"&amp;W$1,Data!$1:$1,0)-1)))</f>
        <v/>
      </c>
      <c r="X16" s="252" t="str">
        <f ca="1">IF(ISERROR(OFFSET(Data!$A$1,MATCH($D16,Data!$CG:$CG,0)-1,MATCH($E16&amp;"/"&amp;X$1,Data!$1:$1,0)-1))=TRUE,"",IF(OFFSET(Data!$A$1,MATCH($D16,Data!$CG:$CG,0)-1,MATCH($E16&amp;"/"&amp;X$1,Data!$1:$1,0)-1)=0,"",OFFSET(Data!$A$1,MATCH($D16,Data!$CG:$CG,0)-1,MATCH($E16&amp;"/"&amp;X$1,Data!$1:$1,0)-1)))</f>
        <v/>
      </c>
      <c r="Y16" s="252" t="str">
        <f ca="1">IF(ISERROR(OFFSET(Data!$A$1,MATCH($D16,Data!$CG:$CG,0)-1,MATCH($E16&amp;"/"&amp;Y$1,Data!$1:$1,0)-1))=TRUE,"",IF(OFFSET(Data!$A$1,MATCH($D16,Data!$CG:$CG,0)-1,MATCH($E16&amp;"/"&amp;Y$1,Data!$1:$1,0)-1)=0,"",OFFSET(Data!$A$1,MATCH($D16,Data!$CG:$CG,0)-1,MATCH($E16&amp;"/"&amp;Y$1,Data!$1:$1,0)-1)))</f>
        <v/>
      </c>
      <c r="Z16" s="252" t="str">
        <f ca="1">IF(ISERROR(OFFSET(Data!$A$1,MATCH($D16,Data!$CG:$CG,0)-1,MATCH($E16&amp;"/"&amp;Z$1,Data!$1:$1,0)-1))=TRUE,"",IF(OFFSET(Data!$A$1,MATCH($D16,Data!$CG:$CG,0)-1,MATCH($E16&amp;"/"&amp;Z$1,Data!$1:$1,0)-1)=0,"",OFFSET(Data!$A$1,MATCH($D16,Data!$CG:$CG,0)-1,MATCH($E16&amp;"/"&amp;Z$1,Data!$1:$1,0)-1)))</f>
        <v/>
      </c>
      <c r="AA16" s="252" t="str">
        <f ca="1">IF(ISERROR(OFFSET(Data!$A$1,MATCH($D16,Data!$CG:$CG,0)-1,MATCH($E16&amp;"/"&amp;AA$1,Data!$1:$1,0)-1))=TRUE,"",IF(OFFSET(Data!$A$1,MATCH($D16,Data!$CG:$CG,0)-1,MATCH($E16&amp;"/"&amp;AA$1,Data!$1:$1,0)-1)=0,"",OFFSET(Data!$A$1,MATCH($D16,Data!$CG:$CG,0)-1,MATCH($E16&amp;"/"&amp;AA$1,Data!$1:$1,0)-1)))</f>
        <v/>
      </c>
      <c r="AB16" s="252" t="str">
        <f ca="1">IF(ISERROR(OFFSET(Data!$A$1,MATCH($D16,Data!$CG:$CG,0)-1,MATCH($E16&amp;"/"&amp;AB$1,Data!$1:$1,0)-1))=TRUE,"",IF(OFFSET(Data!$A$1,MATCH($D16,Data!$CG:$CG,0)-1,MATCH($E16&amp;"/"&amp;AB$1,Data!$1:$1,0)-1)=0,"",OFFSET(Data!$A$1,MATCH($D16,Data!$CG:$CG,0)-1,MATCH($E16&amp;"/"&amp;AB$1,Data!$1:$1,0)-1)))</f>
        <v/>
      </c>
      <c r="AC16" s="252" t="str">
        <f ca="1">IF(ISERROR(OFFSET(Data!$A$1,MATCH($D16,Data!$CG:$CG,0)-1,MATCH($E16&amp;"/"&amp;AC$1,Data!$1:$1,0)-1))=TRUE,"",IF(OFFSET(Data!$A$1,MATCH($D16,Data!$CG:$CG,0)-1,MATCH($E16&amp;"/"&amp;AC$1,Data!$1:$1,0)-1)=0,"",OFFSET(Data!$A$1,MATCH($D16,Data!$CG:$CG,0)-1,MATCH($E16&amp;"/"&amp;AC$1,Data!$1:$1,0)-1)))</f>
        <v/>
      </c>
      <c r="AD16" s="252" t="str">
        <f ca="1">IF(ISERROR(OFFSET(Data!$A$1,MATCH($D16,Data!$CG:$CG,0)-1,MATCH($E16&amp;"/"&amp;AD$1,Data!$1:$1,0)-1))=TRUE,"",IF(OFFSET(Data!$A$1,MATCH($D16,Data!$CG:$CG,0)-1,MATCH($E16&amp;"/"&amp;AD$1,Data!$1:$1,0)-1)=0,"",OFFSET(Data!$A$1,MATCH($D16,Data!$CG:$CG,0)-1,MATCH($E16&amp;"/"&amp;AD$1,Data!$1:$1,0)-1)))</f>
        <v/>
      </c>
      <c r="AE16" s="252" t="str">
        <f ca="1">IF(ISERROR(OFFSET(Data!$A$1,MATCH($D16,Data!$CG:$CG,0)-1,MATCH($E16&amp;"/"&amp;AE$1,Data!$1:$1,0)-1))=TRUE,"",IF(OFFSET(Data!$A$1,MATCH($D16,Data!$CG:$CG,0)-1,MATCH($E16&amp;"/"&amp;AE$1,Data!$1:$1,0)-1)=0,"",OFFSET(Data!$A$1,MATCH($D16,Data!$CG:$CG,0)-1,MATCH($E16&amp;"/"&amp;AE$1,Data!$1:$1,0)-1)))</f>
        <v/>
      </c>
      <c r="AF16" s="253" t="str">
        <f ca="1">IF(ISERROR(OFFSET(Data!$A$1,MATCH($D16,Data!$CG:$CG,0)-1,MATCH($E16&amp;"/"&amp;AF$1,Data!$1:$1,0)-1))=TRUE,"",IF(OFFSET(Data!$A$1,MATCH($D16,Data!$CG:$CG,0)-1,MATCH($E16&amp;"/"&amp;AF$1,Data!$1:$1,0)-1)=0,"",OFFSET(Data!$A$1,MATCH($D16,Data!$CG:$CG,0)-1,MATCH($E16&amp;"/"&amp;AF$1,Data!$1:$1,0)-1)))</f>
        <v/>
      </c>
      <c r="AG16" s="212">
        <f t="shared" ca="1" si="5"/>
        <v>0</v>
      </c>
      <c r="AH16" s="213">
        <f ca="1">SUM(AG14:AG16)</f>
        <v>109</v>
      </c>
    </row>
    <row r="17" spans="1:37" ht="15.75" hidden="1" customHeight="1" x14ac:dyDescent="0.25">
      <c r="A17" s="446"/>
      <c r="B17" s="449"/>
      <c r="C17" s="452"/>
      <c r="D17" s="28" t="str">
        <f>IF(C17&lt;&gt;"",C17,D16)</f>
        <v>Magda Kiss</v>
      </c>
      <c r="E17" s="29" t="s">
        <v>24</v>
      </c>
      <c r="F17" s="254" t="str">
        <f ca="1">IF(ISERROR(OFFSET(Data!$A$1,MATCH($D17,Data!$CG:$CG,0)-1,MATCH($E17&amp;"/"&amp;F$1,Data!$1:$1,0)-1))=TRUE,"",IF(OFFSET(Data!$A$1,MATCH($D17,Data!$CG:$CG,0)-1,MATCH($E17&amp;"/"&amp;F$1,Data!$1:$1,0)-1)=0,"",OFFSET(Data!$A$1,MATCH($D17,Data!$CG:$CG,0)-1,MATCH($E17&amp;"/"&amp;F$1,Data!$1:$1,0)-1)))</f>
        <v/>
      </c>
      <c r="G17" s="252" t="str">
        <f ca="1">IF(ISERROR(OFFSET(Data!$A$1,MATCH($D17,Data!$CG:$CG,0)-1,MATCH($E17&amp;"/"&amp;G$1,Data!$1:$1,0)-1))=TRUE,"",IF(OFFSET(Data!$A$1,MATCH($D17,Data!$CG:$CG,0)-1,MATCH($E17&amp;"/"&amp;G$1,Data!$1:$1,0)-1)=0,"",OFFSET(Data!$A$1,MATCH($D17,Data!$CG:$CG,0)-1,MATCH($E17&amp;"/"&amp;G$1,Data!$1:$1,0)-1)))</f>
        <v/>
      </c>
      <c r="H17" s="252" t="str">
        <f ca="1">IF(ISERROR(OFFSET(Data!$A$1,MATCH($D17,Data!$CG:$CG,0)-1,MATCH($E17&amp;"/"&amp;H$1,Data!$1:$1,0)-1))=TRUE,"",IF(OFFSET(Data!$A$1,MATCH($D17,Data!$CG:$CG,0)-1,MATCH($E17&amp;"/"&amp;H$1,Data!$1:$1,0)-1)=0,"",OFFSET(Data!$A$1,MATCH($D17,Data!$CG:$CG,0)-1,MATCH($E17&amp;"/"&amp;H$1,Data!$1:$1,0)-1)))</f>
        <v/>
      </c>
      <c r="I17" s="252" t="str">
        <f ca="1">IF(ISERROR(OFFSET(Data!$A$1,MATCH($D17,Data!$CG:$CG,0)-1,MATCH($E17&amp;"/"&amp;I$1,Data!$1:$1,0)-1))=TRUE,"",IF(OFFSET(Data!$A$1,MATCH($D17,Data!$CG:$CG,0)-1,MATCH($E17&amp;"/"&amp;I$1,Data!$1:$1,0)-1)=0,"",OFFSET(Data!$A$1,MATCH($D17,Data!$CG:$CG,0)-1,MATCH($E17&amp;"/"&amp;I$1,Data!$1:$1,0)-1)))</f>
        <v/>
      </c>
      <c r="J17" s="252" t="str">
        <f ca="1">IF(ISERROR(OFFSET(Data!$A$1,MATCH($D17,Data!$CG:$CG,0)-1,MATCH($E17&amp;"/"&amp;J$1,Data!$1:$1,0)-1))=TRUE,"",IF(OFFSET(Data!$A$1,MATCH($D17,Data!$CG:$CG,0)-1,MATCH($E17&amp;"/"&amp;J$1,Data!$1:$1,0)-1)=0,"",OFFSET(Data!$A$1,MATCH($D17,Data!$CG:$CG,0)-1,MATCH($E17&amp;"/"&amp;J$1,Data!$1:$1,0)-1)))</f>
        <v/>
      </c>
      <c r="K17" s="252" t="str">
        <f ca="1">IF(ISERROR(OFFSET(Data!$A$1,MATCH($D17,Data!$CG:$CG,0)-1,MATCH($E17&amp;"/"&amp;K$1,Data!$1:$1,0)-1))=TRUE,"",IF(OFFSET(Data!$A$1,MATCH($D17,Data!$CG:$CG,0)-1,MATCH($E17&amp;"/"&amp;K$1,Data!$1:$1,0)-1)=0,"",OFFSET(Data!$A$1,MATCH($D17,Data!$CG:$CG,0)-1,MATCH($E17&amp;"/"&amp;K$1,Data!$1:$1,0)-1)))</f>
        <v/>
      </c>
      <c r="L17" s="252" t="str">
        <f ca="1">IF(ISERROR(OFFSET(Data!$A$1,MATCH($D17,Data!$CG:$CG,0)-1,MATCH($E17&amp;"/"&amp;L$1,Data!$1:$1,0)-1))=TRUE,"",IF(OFFSET(Data!$A$1,MATCH($D17,Data!$CG:$CG,0)-1,MATCH($E17&amp;"/"&amp;L$1,Data!$1:$1,0)-1)=0,"",OFFSET(Data!$A$1,MATCH($D17,Data!$CG:$CG,0)-1,MATCH($E17&amp;"/"&amp;L$1,Data!$1:$1,0)-1)))</f>
        <v/>
      </c>
      <c r="M17" s="252" t="str">
        <f ca="1">IF(ISERROR(OFFSET(Data!$A$1,MATCH($D17,Data!$CG:$CG,0)-1,MATCH($E17&amp;"/"&amp;M$1,Data!$1:$1,0)-1))=TRUE,"",IF(OFFSET(Data!$A$1,MATCH($D17,Data!$CG:$CG,0)-1,MATCH($E17&amp;"/"&amp;M$1,Data!$1:$1,0)-1)=0,"",OFFSET(Data!$A$1,MATCH($D17,Data!$CG:$CG,0)-1,MATCH($E17&amp;"/"&amp;M$1,Data!$1:$1,0)-1)))</f>
        <v/>
      </c>
      <c r="N17" s="252" t="str">
        <f ca="1">IF(ISERROR(OFFSET(Data!$A$1,MATCH($D17,Data!$CG:$CG,0)-1,MATCH($E17&amp;"/"&amp;N$1,Data!$1:$1,0)-1))=TRUE,"",IF(OFFSET(Data!$A$1,MATCH($D17,Data!$CG:$CG,0)-1,MATCH($E17&amp;"/"&amp;N$1,Data!$1:$1,0)-1)=0,"",OFFSET(Data!$A$1,MATCH($D17,Data!$CG:$CG,0)-1,MATCH($E17&amp;"/"&amp;N$1,Data!$1:$1,0)-1)))</f>
        <v/>
      </c>
      <c r="O17" s="252" t="str">
        <f ca="1">IF(ISERROR(OFFSET(Data!$A$1,MATCH($D17,Data!$CG:$CG,0)-1,MATCH($E17&amp;"/"&amp;O$1,Data!$1:$1,0)-1))=TRUE,"",IF(OFFSET(Data!$A$1,MATCH($D17,Data!$CG:$CG,0)-1,MATCH($E17&amp;"/"&amp;O$1,Data!$1:$1,0)-1)=0,"",OFFSET(Data!$A$1,MATCH($D17,Data!$CG:$CG,0)-1,MATCH($E17&amp;"/"&amp;O$1,Data!$1:$1,0)-1)))</f>
        <v/>
      </c>
      <c r="P17" s="252" t="str">
        <f ca="1">IF(ISERROR(OFFSET(Data!$A$1,MATCH($D17,Data!$CG:$CG,0)-1,MATCH($E17&amp;"/"&amp;P$1,Data!$1:$1,0)-1))=TRUE,"",IF(OFFSET(Data!$A$1,MATCH($D17,Data!$CG:$CG,0)-1,MATCH($E17&amp;"/"&amp;P$1,Data!$1:$1,0)-1)=0,"",OFFSET(Data!$A$1,MATCH($D17,Data!$CG:$CG,0)-1,MATCH($E17&amp;"/"&amp;P$1,Data!$1:$1,0)-1)))</f>
        <v/>
      </c>
      <c r="Q17" s="252" t="str">
        <f ca="1">IF(ISERROR(OFFSET(Data!$A$1,MATCH($D17,Data!$CG:$CG,0)-1,MATCH($E17&amp;"/"&amp;Q$1,Data!$1:$1,0)-1))=TRUE,"",IF(OFFSET(Data!$A$1,MATCH($D17,Data!$CG:$CG,0)-1,MATCH($E17&amp;"/"&amp;Q$1,Data!$1:$1,0)-1)=0,"",OFFSET(Data!$A$1,MATCH($D17,Data!$CG:$CG,0)-1,MATCH($E17&amp;"/"&amp;Q$1,Data!$1:$1,0)-1)))</f>
        <v/>
      </c>
      <c r="R17" s="252" t="str">
        <f ca="1">IF(ISERROR(OFFSET(Data!$A$1,MATCH($D17,Data!$CG:$CG,0)-1,MATCH($E17&amp;"/"&amp;R$1,Data!$1:$1,0)-1))=TRUE,"",IF(OFFSET(Data!$A$1,MATCH($D17,Data!$CG:$CG,0)-1,MATCH($E17&amp;"/"&amp;R$1,Data!$1:$1,0)-1)=0,"",OFFSET(Data!$A$1,MATCH($D17,Data!$CG:$CG,0)-1,MATCH($E17&amp;"/"&amp;R$1,Data!$1:$1,0)-1)))</f>
        <v/>
      </c>
      <c r="S17" s="252" t="str">
        <f ca="1">IF(ISERROR(OFFSET(Data!$A$1,MATCH($D17,Data!$CG:$CG,0)-1,MATCH($E17&amp;"/"&amp;S$1,Data!$1:$1,0)-1))=TRUE,"",IF(OFFSET(Data!$A$1,MATCH($D17,Data!$CG:$CG,0)-1,MATCH($E17&amp;"/"&amp;S$1,Data!$1:$1,0)-1)=0,"",OFFSET(Data!$A$1,MATCH($D17,Data!$CG:$CG,0)-1,MATCH($E17&amp;"/"&amp;S$1,Data!$1:$1,0)-1)))</f>
        <v/>
      </c>
      <c r="T17" s="252" t="str">
        <f ca="1">IF(ISERROR(OFFSET(Data!$A$1,MATCH($D17,Data!$CG:$CG,0)-1,MATCH($E17&amp;"/"&amp;T$1,Data!$1:$1,0)-1))=TRUE,"",IF(OFFSET(Data!$A$1,MATCH($D17,Data!$CG:$CG,0)-1,MATCH($E17&amp;"/"&amp;T$1,Data!$1:$1,0)-1)=0,"",OFFSET(Data!$A$1,MATCH($D17,Data!$CG:$CG,0)-1,MATCH($E17&amp;"/"&amp;T$1,Data!$1:$1,0)-1)))</f>
        <v/>
      </c>
      <c r="U17" s="252" t="str">
        <f ca="1">IF(ISERROR(OFFSET(Data!$A$1,MATCH($D17,Data!$CG:$CG,0)-1,MATCH($E17&amp;"/"&amp;U$1,Data!$1:$1,0)-1))=TRUE,"",IF(OFFSET(Data!$A$1,MATCH($D17,Data!$CG:$CG,0)-1,MATCH($E17&amp;"/"&amp;U$1,Data!$1:$1,0)-1)=0,"",OFFSET(Data!$A$1,MATCH($D17,Data!$CG:$CG,0)-1,MATCH($E17&amp;"/"&amp;U$1,Data!$1:$1,0)-1)))</f>
        <v/>
      </c>
      <c r="V17" s="252" t="str">
        <f ca="1">IF(ISERROR(OFFSET(Data!$A$1,MATCH($D17,Data!$CG:$CG,0)-1,MATCH($E17&amp;"/"&amp;V$1,Data!$1:$1,0)-1))=TRUE,"",IF(OFFSET(Data!$A$1,MATCH($D17,Data!$CG:$CG,0)-1,MATCH($E17&amp;"/"&amp;V$1,Data!$1:$1,0)-1)=0,"",OFFSET(Data!$A$1,MATCH($D17,Data!$CG:$CG,0)-1,MATCH($E17&amp;"/"&amp;V$1,Data!$1:$1,0)-1)))</f>
        <v/>
      </c>
      <c r="W17" s="269" t="str">
        <f ca="1">IF(ISERROR(OFFSET(Data!$A$1,MATCH($D17,Data!$CG:$CG,0)-1,MATCH($E17&amp;"/"&amp;W$1,Data!$1:$1,0)-1))=TRUE,"",IF(OFFSET(Data!$A$1,MATCH($D17,Data!$CG:$CG,0)-1,MATCH($E17&amp;"/"&amp;W$1,Data!$1:$1,0)-1)=0,"",OFFSET(Data!$A$1,MATCH($D17,Data!$CG:$CG,0)-1,MATCH($E17&amp;"/"&amp;W$1,Data!$1:$1,0)-1)))</f>
        <v/>
      </c>
      <c r="X17" s="252" t="str">
        <f ca="1">IF(ISERROR(OFFSET(Data!$A$1,MATCH($D17,Data!$CG:$CG,0)-1,MATCH($E17&amp;"/"&amp;X$1,Data!$1:$1,0)-1))=TRUE,"",IF(OFFSET(Data!$A$1,MATCH($D17,Data!$CG:$CG,0)-1,MATCH($E17&amp;"/"&amp;X$1,Data!$1:$1,0)-1)=0,"",OFFSET(Data!$A$1,MATCH($D17,Data!$CG:$CG,0)-1,MATCH($E17&amp;"/"&amp;X$1,Data!$1:$1,0)-1)))</f>
        <v/>
      </c>
      <c r="Y17" s="252" t="str">
        <f ca="1">IF(ISERROR(OFFSET(Data!$A$1,MATCH($D17,Data!$CG:$CG,0)-1,MATCH($E17&amp;"/"&amp;Y$1,Data!$1:$1,0)-1))=TRUE,"",IF(OFFSET(Data!$A$1,MATCH($D17,Data!$CG:$CG,0)-1,MATCH($E17&amp;"/"&amp;Y$1,Data!$1:$1,0)-1)=0,"",OFFSET(Data!$A$1,MATCH($D17,Data!$CG:$CG,0)-1,MATCH($E17&amp;"/"&amp;Y$1,Data!$1:$1,0)-1)))</f>
        <v/>
      </c>
      <c r="Z17" s="252" t="str">
        <f ca="1">IF(ISERROR(OFFSET(Data!$A$1,MATCH($D17,Data!$CG:$CG,0)-1,MATCH($E17&amp;"/"&amp;Z$1,Data!$1:$1,0)-1))=TRUE,"",IF(OFFSET(Data!$A$1,MATCH($D17,Data!$CG:$CG,0)-1,MATCH($E17&amp;"/"&amp;Z$1,Data!$1:$1,0)-1)=0,"",OFFSET(Data!$A$1,MATCH($D17,Data!$CG:$CG,0)-1,MATCH($E17&amp;"/"&amp;Z$1,Data!$1:$1,0)-1)))</f>
        <v/>
      </c>
      <c r="AA17" s="252" t="str">
        <f ca="1">IF(ISERROR(OFFSET(Data!$A$1,MATCH($D17,Data!$CG:$CG,0)-1,MATCH($E17&amp;"/"&amp;AA$1,Data!$1:$1,0)-1))=TRUE,"",IF(OFFSET(Data!$A$1,MATCH($D17,Data!$CG:$CG,0)-1,MATCH($E17&amp;"/"&amp;AA$1,Data!$1:$1,0)-1)=0,"",OFFSET(Data!$A$1,MATCH($D17,Data!$CG:$CG,0)-1,MATCH($E17&amp;"/"&amp;AA$1,Data!$1:$1,0)-1)))</f>
        <v/>
      </c>
      <c r="AB17" s="252" t="str">
        <f ca="1">IF(ISERROR(OFFSET(Data!$A$1,MATCH($D17,Data!$CG:$CG,0)-1,MATCH($E17&amp;"/"&amp;AB$1,Data!$1:$1,0)-1))=TRUE,"",IF(OFFSET(Data!$A$1,MATCH($D17,Data!$CG:$CG,0)-1,MATCH($E17&amp;"/"&amp;AB$1,Data!$1:$1,0)-1)=0,"",OFFSET(Data!$A$1,MATCH($D17,Data!$CG:$CG,0)-1,MATCH($E17&amp;"/"&amp;AB$1,Data!$1:$1,0)-1)))</f>
        <v/>
      </c>
      <c r="AC17" s="252" t="str">
        <f ca="1">IF(ISERROR(OFFSET(Data!$A$1,MATCH($D17,Data!$CG:$CG,0)-1,MATCH($E17&amp;"/"&amp;AC$1,Data!$1:$1,0)-1))=TRUE,"",IF(OFFSET(Data!$A$1,MATCH($D17,Data!$CG:$CG,0)-1,MATCH($E17&amp;"/"&amp;AC$1,Data!$1:$1,0)-1)=0,"",OFFSET(Data!$A$1,MATCH($D17,Data!$CG:$CG,0)-1,MATCH($E17&amp;"/"&amp;AC$1,Data!$1:$1,0)-1)))</f>
        <v/>
      </c>
      <c r="AD17" s="252" t="str">
        <f ca="1">IF(ISERROR(OFFSET(Data!$A$1,MATCH($D17,Data!$CG:$CG,0)-1,MATCH($E17&amp;"/"&amp;AD$1,Data!$1:$1,0)-1))=TRUE,"",IF(OFFSET(Data!$A$1,MATCH($D17,Data!$CG:$CG,0)-1,MATCH($E17&amp;"/"&amp;AD$1,Data!$1:$1,0)-1)=0,"",OFFSET(Data!$A$1,MATCH($D17,Data!$CG:$CG,0)-1,MATCH($E17&amp;"/"&amp;AD$1,Data!$1:$1,0)-1)))</f>
        <v/>
      </c>
      <c r="AE17" s="252" t="str">
        <f ca="1">IF(ISERROR(OFFSET(Data!$A$1,MATCH($D17,Data!$CG:$CG,0)-1,MATCH($E17&amp;"/"&amp;AE$1,Data!$1:$1,0)-1))=TRUE,"",IF(OFFSET(Data!$A$1,MATCH($D17,Data!$CG:$CG,0)-1,MATCH($E17&amp;"/"&amp;AE$1,Data!$1:$1,0)-1)=0,"",OFFSET(Data!$A$1,MATCH($D17,Data!$CG:$CG,0)-1,MATCH($E17&amp;"/"&amp;AE$1,Data!$1:$1,0)-1)))</f>
        <v/>
      </c>
      <c r="AF17" s="253" t="str">
        <f ca="1">IF(ISERROR(OFFSET(Data!$A$1,MATCH($D17,Data!$CG:$CG,0)-1,MATCH($E17&amp;"/"&amp;AF$1,Data!$1:$1,0)-1))=TRUE,"",IF(OFFSET(Data!$A$1,MATCH($D17,Data!$CG:$CG,0)-1,MATCH($E17&amp;"/"&amp;AF$1,Data!$1:$1,0)-1)=0,"",OFFSET(Data!$A$1,MATCH($D17,Data!$CG:$CG,0)-1,MATCH($E17&amp;"/"&amp;AF$1,Data!$1:$1,0)-1)))</f>
        <v/>
      </c>
      <c r="AG17" s="212">
        <f t="shared" ca="1" si="5"/>
        <v>0</v>
      </c>
      <c r="AH17" s="213">
        <f ca="1">SUM(AG14:AG17)</f>
        <v>109</v>
      </c>
    </row>
    <row r="18" spans="1:37" ht="15.75" hidden="1" customHeight="1" thickBot="1" x14ac:dyDescent="0.3">
      <c r="A18" s="447"/>
      <c r="B18" s="450"/>
      <c r="C18" s="453"/>
      <c r="D18" s="30" t="str">
        <f>IF(C18&lt;&gt;"",C18,D17)</f>
        <v>Magda Kiss</v>
      </c>
      <c r="E18" s="31" t="s">
        <v>25</v>
      </c>
      <c r="F18" s="255" t="str">
        <f ca="1">IF(ISERROR(OFFSET(Data!$A$1,MATCH($D18,Data!$CG:$CG,0)-1,MATCH($E18&amp;"/"&amp;F$1,Data!$1:$1,0)-1))=TRUE,"",IF(OFFSET(Data!$A$1,MATCH($D18,Data!$CG:$CG,0)-1,MATCH($E18&amp;"/"&amp;F$1,Data!$1:$1,0)-1)=0,"",OFFSET(Data!$A$1,MATCH($D18,Data!$CG:$CG,0)-1,MATCH($E18&amp;"/"&amp;F$1,Data!$1:$1,0)-1)))</f>
        <v/>
      </c>
      <c r="G18" s="256" t="str">
        <f ca="1">IF(ISERROR(OFFSET(Data!$A$1,MATCH($D18,Data!$CG:$CG,0)-1,MATCH($E18&amp;"/"&amp;G$1,Data!$1:$1,0)-1))=TRUE,"",IF(OFFSET(Data!$A$1,MATCH($D18,Data!$CG:$CG,0)-1,MATCH($E18&amp;"/"&amp;G$1,Data!$1:$1,0)-1)=0,"",OFFSET(Data!$A$1,MATCH($D18,Data!$CG:$CG,0)-1,MATCH($E18&amp;"/"&amp;G$1,Data!$1:$1,0)-1)))</f>
        <v/>
      </c>
      <c r="H18" s="256" t="str">
        <f ca="1">IF(ISERROR(OFFSET(Data!$A$1,MATCH($D18,Data!$CG:$CG,0)-1,MATCH($E18&amp;"/"&amp;H$1,Data!$1:$1,0)-1))=TRUE,"",IF(OFFSET(Data!$A$1,MATCH($D18,Data!$CG:$CG,0)-1,MATCH($E18&amp;"/"&amp;H$1,Data!$1:$1,0)-1)=0,"",OFFSET(Data!$A$1,MATCH($D18,Data!$CG:$CG,0)-1,MATCH($E18&amp;"/"&amp;H$1,Data!$1:$1,0)-1)))</f>
        <v/>
      </c>
      <c r="I18" s="256" t="str">
        <f ca="1">IF(ISERROR(OFFSET(Data!$A$1,MATCH($D18,Data!$CG:$CG,0)-1,MATCH($E18&amp;"/"&amp;I$1,Data!$1:$1,0)-1))=TRUE,"",IF(OFFSET(Data!$A$1,MATCH($D18,Data!$CG:$CG,0)-1,MATCH($E18&amp;"/"&amp;I$1,Data!$1:$1,0)-1)=0,"",OFFSET(Data!$A$1,MATCH($D18,Data!$CG:$CG,0)-1,MATCH($E18&amp;"/"&amp;I$1,Data!$1:$1,0)-1)))</f>
        <v/>
      </c>
      <c r="J18" s="256" t="str">
        <f ca="1">IF(ISERROR(OFFSET(Data!$A$1,MATCH($D18,Data!$CG:$CG,0)-1,MATCH($E18&amp;"/"&amp;J$1,Data!$1:$1,0)-1))=TRUE,"",IF(OFFSET(Data!$A$1,MATCH($D18,Data!$CG:$CG,0)-1,MATCH($E18&amp;"/"&amp;J$1,Data!$1:$1,0)-1)=0,"",OFFSET(Data!$A$1,MATCH($D18,Data!$CG:$CG,0)-1,MATCH($E18&amp;"/"&amp;J$1,Data!$1:$1,0)-1)))</f>
        <v/>
      </c>
      <c r="K18" s="256" t="str">
        <f ca="1">IF(ISERROR(OFFSET(Data!$A$1,MATCH($D18,Data!$CG:$CG,0)-1,MATCH($E18&amp;"/"&amp;K$1,Data!$1:$1,0)-1))=TRUE,"",IF(OFFSET(Data!$A$1,MATCH($D18,Data!$CG:$CG,0)-1,MATCH($E18&amp;"/"&amp;K$1,Data!$1:$1,0)-1)=0,"",OFFSET(Data!$A$1,MATCH($D18,Data!$CG:$CG,0)-1,MATCH($E18&amp;"/"&amp;K$1,Data!$1:$1,0)-1)))</f>
        <v/>
      </c>
      <c r="L18" s="256" t="str">
        <f ca="1">IF(ISERROR(OFFSET(Data!$A$1,MATCH($D18,Data!$CG:$CG,0)-1,MATCH($E18&amp;"/"&amp;L$1,Data!$1:$1,0)-1))=TRUE,"",IF(OFFSET(Data!$A$1,MATCH($D18,Data!$CG:$CG,0)-1,MATCH($E18&amp;"/"&amp;L$1,Data!$1:$1,0)-1)=0,"",OFFSET(Data!$A$1,MATCH($D18,Data!$CG:$CG,0)-1,MATCH($E18&amp;"/"&amp;L$1,Data!$1:$1,0)-1)))</f>
        <v/>
      </c>
      <c r="M18" s="256" t="str">
        <f ca="1">IF(ISERROR(OFFSET(Data!$A$1,MATCH($D18,Data!$CG:$CG,0)-1,MATCH($E18&amp;"/"&amp;M$1,Data!$1:$1,0)-1))=TRUE,"",IF(OFFSET(Data!$A$1,MATCH($D18,Data!$CG:$CG,0)-1,MATCH($E18&amp;"/"&amp;M$1,Data!$1:$1,0)-1)=0,"",OFFSET(Data!$A$1,MATCH($D18,Data!$CG:$CG,0)-1,MATCH($E18&amp;"/"&amp;M$1,Data!$1:$1,0)-1)))</f>
        <v/>
      </c>
      <c r="N18" s="256" t="str">
        <f ca="1">IF(ISERROR(OFFSET(Data!$A$1,MATCH($D18,Data!$CG:$CG,0)-1,MATCH($E18&amp;"/"&amp;N$1,Data!$1:$1,0)-1))=TRUE,"",IF(OFFSET(Data!$A$1,MATCH($D18,Data!$CG:$CG,0)-1,MATCH($E18&amp;"/"&amp;N$1,Data!$1:$1,0)-1)=0,"",OFFSET(Data!$A$1,MATCH($D18,Data!$CG:$CG,0)-1,MATCH($E18&amp;"/"&amp;N$1,Data!$1:$1,0)-1)))</f>
        <v/>
      </c>
      <c r="O18" s="256" t="str">
        <f ca="1">IF(ISERROR(OFFSET(Data!$A$1,MATCH($D18,Data!$CG:$CG,0)-1,MATCH($E18&amp;"/"&amp;O$1,Data!$1:$1,0)-1))=TRUE,"",IF(OFFSET(Data!$A$1,MATCH($D18,Data!$CG:$CG,0)-1,MATCH($E18&amp;"/"&amp;O$1,Data!$1:$1,0)-1)=0,"",OFFSET(Data!$A$1,MATCH($D18,Data!$CG:$CG,0)-1,MATCH($E18&amp;"/"&amp;O$1,Data!$1:$1,0)-1)))</f>
        <v/>
      </c>
      <c r="P18" s="256" t="str">
        <f ca="1">IF(ISERROR(OFFSET(Data!$A$1,MATCH($D18,Data!$CG:$CG,0)-1,MATCH($E18&amp;"/"&amp;P$1,Data!$1:$1,0)-1))=TRUE,"",IF(OFFSET(Data!$A$1,MATCH($D18,Data!$CG:$CG,0)-1,MATCH($E18&amp;"/"&amp;P$1,Data!$1:$1,0)-1)=0,"",OFFSET(Data!$A$1,MATCH($D18,Data!$CG:$CG,0)-1,MATCH($E18&amp;"/"&amp;P$1,Data!$1:$1,0)-1)))</f>
        <v/>
      </c>
      <c r="Q18" s="256" t="str">
        <f ca="1">IF(ISERROR(OFFSET(Data!$A$1,MATCH($D18,Data!$CG:$CG,0)-1,MATCH($E18&amp;"/"&amp;Q$1,Data!$1:$1,0)-1))=TRUE,"",IF(OFFSET(Data!$A$1,MATCH($D18,Data!$CG:$CG,0)-1,MATCH($E18&amp;"/"&amp;Q$1,Data!$1:$1,0)-1)=0,"",OFFSET(Data!$A$1,MATCH($D18,Data!$CG:$CG,0)-1,MATCH($E18&amp;"/"&amp;Q$1,Data!$1:$1,0)-1)))</f>
        <v/>
      </c>
      <c r="R18" s="256" t="str">
        <f ca="1">IF(ISERROR(OFFSET(Data!$A$1,MATCH($D18,Data!$CG:$CG,0)-1,MATCH($E18&amp;"/"&amp;R$1,Data!$1:$1,0)-1))=TRUE,"",IF(OFFSET(Data!$A$1,MATCH($D18,Data!$CG:$CG,0)-1,MATCH($E18&amp;"/"&amp;R$1,Data!$1:$1,0)-1)=0,"",OFFSET(Data!$A$1,MATCH($D18,Data!$CG:$CG,0)-1,MATCH($E18&amp;"/"&amp;R$1,Data!$1:$1,0)-1)))</f>
        <v/>
      </c>
      <c r="S18" s="256" t="str">
        <f ca="1">IF(ISERROR(OFFSET(Data!$A$1,MATCH($D18,Data!$CG:$CG,0)-1,MATCH($E18&amp;"/"&amp;S$1,Data!$1:$1,0)-1))=TRUE,"",IF(OFFSET(Data!$A$1,MATCH($D18,Data!$CG:$CG,0)-1,MATCH($E18&amp;"/"&amp;S$1,Data!$1:$1,0)-1)=0,"",OFFSET(Data!$A$1,MATCH($D18,Data!$CG:$CG,0)-1,MATCH($E18&amp;"/"&amp;S$1,Data!$1:$1,0)-1)))</f>
        <v/>
      </c>
      <c r="T18" s="256" t="str">
        <f ca="1">IF(ISERROR(OFFSET(Data!$A$1,MATCH($D18,Data!$CG:$CG,0)-1,MATCH($E18&amp;"/"&amp;T$1,Data!$1:$1,0)-1))=TRUE,"",IF(OFFSET(Data!$A$1,MATCH($D18,Data!$CG:$CG,0)-1,MATCH($E18&amp;"/"&amp;T$1,Data!$1:$1,0)-1)=0,"",OFFSET(Data!$A$1,MATCH($D18,Data!$CG:$CG,0)-1,MATCH($E18&amp;"/"&amp;T$1,Data!$1:$1,0)-1)))</f>
        <v/>
      </c>
      <c r="U18" s="256" t="str">
        <f ca="1">IF(ISERROR(OFFSET(Data!$A$1,MATCH($D18,Data!$CG:$CG,0)-1,MATCH($E18&amp;"/"&amp;U$1,Data!$1:$1,0)-1))=TRUE,"",IF(OFFSET(Data!$A$1,MATCH($D18,Data!$CG:$CG,0)-1,MATCH($E18&amp;"/"&amp;U$1,Data!$1:$1,0)-1)=0,"",OFFSET(Data!$A$1,MATCH($D18,Data!$CG:$CG,0)-1,MATCH($E18&amp;"/"&amp;U$1,Data!$1:$1,0)-1)))</f>
        <v/>
      </c>
      <c r="V18" s="256" t="str">
        <f ca="1">IF(ISERROR(OFFSET(Data!$A$1,MATCH($D18,Data!$CG:$CG,0)-1,MATCH($E18&amp;"/"&amp;V$1,Data!$1:$1,0)-1))=TRUE,"",IF(OFFSET(Data!$A$1,MATCH($D18,Data!$CG:$CG,0)-1,MATCH($E18&amp;"/"&amp;V$1,Data!$1:$1,0)-1)=0,"",OFFSET(Data!$A$1,MATCH($D18,Data!$CG:$CG,0)-1,MATCH($E18&amp;"/"&amp;V$1,Data!$1:$1,0)-1)))</f>
        <v/>
      </c>
      <c r="W18" s="257" t="str">
        <f ca="1">IF(ISERROR(OFFSET(Data!$A$1,MATCH($D18,Data!$CG:$CG,0)-1,MATCH($E18&amp;"/"&amp;W$1,Data!$1:$1,0)-1))=TRUE,"",IF(OFFSET(Data!$A$1,MATCH($D18,Data!$CG:$CG,0)-1,MATCH($E18&amp;"/"&amp;W$1,Data!$1:$1,0)-1)=0,"",OFFSET(Data!$A$1,MATCH($D18,Data!$CG:$CG,0)-1,MATCH($E18&amp;"/"&amp;W$1,Data!$1:$1,0)-1)))</f>
        <v/>
      </c>
      <c r="X18" s="256" t="str">
        <f ca="1">IF(ISERROR(OFFSET(Data!$A$1,MATCH($D18,Data!$CG:$CG,0)-1,MATCH($E18&amp;"/"&amp;X$1,Data!$1:$1,0)-1))=TRUE,"",IF(OFFSET(Data!$A$1,MATCH($D18,Data!$CG:$CG,0)-1,MATCH($E18&amp;"/"&amp;X$1,Data!$1:$1,0)-1)=0,"",OFFSET(Data!$A$1,MATCH($D18,Data!$CG:$CG,0)-1,MATCH($E18&amp;"/"&amp;X$1,Data!$1:$1,0)-1)))</f>
        <v/>
      </c>
      <c r="Y18" s="256" t="str">
        <f ca="1">IF(ISERROR(OFFSET(Data!$A$1,MATCH($D18,Data!$CG:$CG,0)-1,MATCH($E18&amp;"/"&amp;Y$1,Data!$1:$1,0)-1))=TRUE,"",IF(OFFSET(Data!$A$1,MATCH($D18,Data!$CG:$CG,0)-1,MATCH($E18&amp;"/"&amp;Y$1,Data!$1:$1,0)-1)=0,"",OFFSET(Data!$A$1,MATCH($D18,Data!$CG:$CG,0)-1,MATCH($E18&amp;"/"&amp;Y$1,Data!$1:$1,0)-1)))</f>
        <v/>
      </c>
      <c r="Z18" s="256" t="str">
        <f ca="1">IF(ISERROR(OFFSET(Data!$A$1,MATCH($D18,Data!$CG:$CG,0)-1,MATCH($E18&amp;"/"&amp;Z$1,Data!$1:$1,0)-1))=TRUE,"",IF(OFFSET(Data!$A$1,MATCH($D18,Data!$CG:$CG,0)-1,MATCH($E18&amp;"/"&amp;Z$1,Data!$1:$1,0)-1)=0,"",OFFSET(Data!$A$1,MATCH($D18,Data!$CG:$CG,0)-1,MATCH($E18&amp;"/"&amp;Z$1,Data!$1:$1,0)-1)))</f>
        <v/>
      </c>
      <c r="AA18" s="256" t="str">
        <f ca="1">IF(ISERROR(OFFSET(Data!$A$1,MATCH($D18,Data!$CG:$CG,0)-1,MATCH($E18&amp;"/"&amp;AA$1,Data!$1:$1,0)-1))=TRUE,"",IF(OFFSET(Data!$A$1,MATCH($D18,Data!$CG:$CG,0)-1,MATCH($E18&amp;"/"&amp;AA$1,Data!$1:$1,0)-1)=0,"",OFFSET(Data!$A$1,MATCH($D18,Data!$CG:$CG,0)-1,MATCH($E18&amp;"/"&amp;AA$1,Data!$1:$1,0)-1)))</f>
        <v/>
      </c>
      <c r="AB18" s="256" t="str">
        <f ca="1">IF(ISERROR(OFFSET(Data!$A$1,MATCH($D18,Data!$CG:$CG,0)-1,MATCH($E18&amp;"/"&amp;AB$1,Data!$1:$1,0)-1))=TRUE,"",IF(OFFSET(Data!$A$1,MATCH($D18,Data!$CG:$CG,0)-1,MATCH($E18&amp;"/"&amp;AB$1,Data!$1:$1,0)-1)=0,"",OFFSET(Data!$A$1,MATCH($D18,Data!$CG:$CG,0)-1,MATCH($E18&amp;"/"&amp;AB$1,Data!$1:$1,0)-1)))</f>
        <v/>
      </c>
      <c r="AC18" s="256" t="str">
        <f ca="1">IF(ISERROR(OFFSET(Data!$A$1,MATCH($D18,Data!$CG:$CG,0)-1,MATCH($E18&amp;"/"&amp;AC$1,Data!$1:$1,0)-1))=TRUE,"",IF(OFFSET(Data!$A$1,MATCH($D18,Data!$CG:$CG,0)-1,MATCH($E18&amp;"/"&amp;AC$1,Data!$1:$1,0)-1)=0,"",OFFSET(Data!$A$1,MATCH($D18,Data!$CG:$CG,0)-1,MATCH($E18&amp;"/"&amp;AC$1,Data!$1:$1,0)-1)))</f>
        <v/>
      </c>
      <c r="AD18" s="256" t="str">
        <f ca="1">IF(ISERROR(OFFSET(Data!$A$1,MATCH($D18,Data!$CG:$CG,0)-1,MATCH($E18&amp;"/"&amp;AD$1,Data!$1:$1,0)-1))=TRUE,"",IF(OFFSET(Data!$A$1,MATCH($D18,Data!$CG:$CG,0)-1,MATCH($E18&amp;"/"&amp;AD$1,Data!$1:$1,0)-1)=0,"",OFFSET(Data!$A$1,MATCH($D18,Data!$CG:$CG,0)-1,MATCH($E18&amp;"/"&amp;AD$1,Data!$1:$1,0)-1)))</f>
        <v/>
      </c>
      <c r="AE18" s="256" t="str">
        <f ca="1">IF(ISERROR(OFFSET(Data!$A$1,MATCH($D18,Data!$CG:$CG,0)-1,MATCH($E18&amp;"/"&amp;AE$1,Data!$1:$1,0)-1))=TRUE,"",IF(OFFSET(Data!$A$1,MATCH($D18,Data!$CG:$CG,0)-1,MATCH($E18&amp;"/"&amp;AE$1,Data!$1:$1,0)-1)=0,"",OFFSET(Data!$A$1,MATCH($D18,Data!$CG:$CG,0)-1,MATCH($E18&amp;"/"&amp;AE$1,Data!$1:$1,0)-1)))</f>
        <v/>
      </c>
      <c r="AF18" s="258" t="str">
        <f ca="1">IF(ISERROR(OFFSET(Data!$A$1,MATCH($D18,Data!$CG:$CG,0)-1,MATCH($E18&amp;"/"&amp;AF$1,Data!$1:$1,0)-1))=TRUE,"",IF(OFFSET(Data!$A$1,MATCH($D18,Data!$CG:$CG,0)-1,MATCH($E18&amp;"/"&amp;AF$1,Data!$1:$1,0)-1)=0,"",OFFSET(Data!$A$1,MATCH($D18,Data!$CG:$CG,0)-1,MATCH($E18&amp;"/"&amp;AF$1,Data!$1:$1,0)-1)))</f>
        <v/>
      </c>
      <c r="AG18" s="214">
        <f t="shared" ca="1" si="5"/>
        <v>0</v>
      </c>
      <c r="AH18" s="215">
        <f ca="1">SUM(AG14:AG18)</f>
        <v>109</v>
      </c>
    </row>
    <row r="19" spans="1:37" ht="15" customHeight="1" x14ac:dyDescent="0.25">
      <c r="A19" s="445">
        <v>3</v>
      </c>
      <c r="B19" s="448">
        <f>INDEX(Data!CI:CI,MATCH("W"&amp;A19,Data!A:A,0))</f>
        <v>3</v>
      </c>
      <c r="C19" s="451" t="str">
        <f>INDEX(Data!CG:CG,MATCH("W"&amp;A19,Data!A:A,0))</f>
        <v>Wiltrud Derschmidt</v>
      </c>
      <c r="D19" s="26" t="str">
        <f>IF(C19&lt;&gt;"",C19,#REF!)</f>
        <v>Wiltrud Derschmidt</v>
      </c>
      <c r="E19" s="27" t="s">
        <v>21</v>
      </c>
      <c r="F19" s="247">
        <f ca="1">IF(ISERROR(OFFSET(Data!$A$1,MATCH($D19,Data!$CG:$CG,0)-1,MATCH($E19&amp;"/"&amp;F$1,Data!$1:$1,0)-1))=TRUE,"",IF(OFFSET(Data!$A$1,MATCH($D19,Data!$CG:$CG,0)-1,MATCH($E19&amp;"/"&amp;F$1,Data!$1:$1,0)-1)=0,"",OFFSET(Data!$A$1,MATCH($D19,Data!$CG:$CG,0)-1,MATCH($E19&amp;"/"&amp;F$1,Data!$1:$1,0)-1)))</f>
        <v>3</v>
      </c>
      <c r="G19" s="246">
        <f ca="1">IF(ISERROR(OFFSET(Data!$A$1,MATCH($D19,Data!$CG:$CG,0)-1,MATCH($E19&amp;"/"&amp;G$1,Data!$1:$1,0)-1))=TRUE,"",IF(OFFSET(Data!$A$1,MATCH($D19,Data!$CG:$CG,0)-1,MATCH($E19&amp;"/"&amp;G$1,Data!$1:$1,0)-1)=0,"",OFFSET(Data!$A$1,MATCH($D19,Data!$CG:$CG,0)-1,MATCH($E19&amp;"/"&amp;G$1,Data!$1:$1,0)-1)))</f>
        <v>3</v>
      </c>
      <c r="H19" s="263">
        <f ca="1">IF(ISERROR(OFFSET(Data!$A$1,MATCH($D19,Data!$CG:$CG,0)-1,MATCH($E19&amp;"/"&amp;H$1,Data!$1:$1,0)-1))=TRUE,"",IF(OFFSET(Data!$A$1,MATCH($D19,Data!$CG:$CG,0)-1,MATCH($E19&amp;"/"&amp;H$1,Data!$1:$1,0)-1)=0,"",OFFSET(Data!$A$1,MATCH($D19,Data!$CG:$CG,0)-1,MATCH($E19&amp;"/"&amp;H$1,Data!$1:$1,0)-1)))</f>
        <v>6</v>
      </c>
      <c r="I19" s="260">
        <f ca="1">IF(ISERROR(OFFSET(Data!$A$1,MATCH($D19,Data!$CG:$CG,0)-1,MATCH($E19&amp;"/"&amp;I$1,Data!$1:$1,0)-1))=TRUE,"",IF(OFFSET(Data!$A$1,MATCH($D19,Data!$CG:$CG,0)-1,MATCH($E19&amp;"/"&amp;I$1,Data!$1:$1,0)-1)=0,"",OFFSET(Data!$A$1,MATCH($D19,Data!$CG:$CG,0)-1,MATCH($E19&amp;"/"&amp;I$1,Data!$1:$1,0)-1)))</f>
        <v>4</v>
      </c>
      <c r="J19" s="260">
        <f ca="1">IF(ISERROR(OFFSET(Data!$A$1,MATCH($D19,Data!$CG:$CG,0)-1,MATCH($E19&amp;"/"&amp;J$1,Data!$1:$1,0)-1))=TRUE,"",IF(OFFSET(Data!$A$1,MATCH($D19,Data!$CG:$CG,0)-1,MATCH($E19&amp;"/"&amp;J$1,Data!$1:$1,0)-1)=0,"",OFFSET(Data!$A$1,MATCH($D19,Data!$CG:$CG,0)-1,MATCH($E19&amp;"/"&amp;J$1,Data!$1:$1,0)-1)))</f>
        <v>4</v>
      </c>
      <c r="K19" s="263">
        <f ca="1">IF(ISERROR(OFFSET(Data!$A$1,MATCH($D19,Data!$CG:$CG,0)-1,MATCH($E19&amp;"/"&amp;K$1,Data!$1:$1,0)-1))=TRUE,"",IF(OFFSET(Data!$A$1,MATCH($D19,Data!$CG:$CG,0)-1,MATCH($E19&amp;"/"&amp;K$1,Data!$1:$1,0)-1)=0,"",OFFSET(Data!$A$1,MATCH($D19,Data!$CG:$CG,0)-1,MATCH($E19&amp;"/"&amp;K$1,Data!$1:$1,0)-1)))</f>
        <v>6</v>
      </c>
      <c r="L19" s="260">
        <f ca="1">IF(ISERROR(OFFSET(Data!$A$1,MATCH($D19,Data!$CG:$CG,0)-1,MATCH($E19&amp;"/"&amp;L$1,Data!$1:$1,0)-1))=TRUE,"",IF(OFFSET(Data!$A$1,MATCH($D19,Data!$CG:$CG,0)-1,MATCH($E19&amp;"/"&amp;L$1,Data!$1:$1,0)-1)=0,"",OFFSET(Data!$A$1,MATCH($D19,Data!$CG:$CG,0)-1,MATCH($E19&amp;"/"&amp;L$1,Data!$1:$1,0)-1)))</f>
        <v>4</v>
      </c>
      <c r="M19" s="260">
        <f ca="1">IF(ISERROR(OFFSET(Data!$A$1,MATCH($D19,Data!$CG:$CG,0)-1,MATCH($E19&amp;"/"&amp;M$1,Data!$1:$1,0)-1))=TRUE,"",IF(OFFSET(Data!$A$1,MATCH($D19,Data!$CG:$CG,0)-1,MATCH($E19&amp;"/"&amp;M$1,Data!$1:$1,0)-1)=0,"",OFFSET(Data!$A$1,MATCH($D19,Data!$CG:$CG,0)-1,MATCH($E19&amp;"/"&amp;M$1,Data!$1:$1,0)-1)))</f>
        <v>4</v>
      </c>
      <c r="N19" s="260">
        <f ca="1">IF(ISERROR(OFFSET(Data!$A$1,MATCH($D19,Data!$CG:$CG,0)-1,MATCH($E19&amp;"/"&amp;N$1,Data!$1:$1,0)-1))=TRUE,"",IF(OFFSET(Data!$A$1,MATCH($D19,Data!$CG:$CG,0)-1,MATCH($E19&amp;"/"&amp;N$1,Data!$1:$1,0)-1)=0,"",OFFSET(Data!$A$1,MATCH($D19,Data!$CG:$CG,0)-1,MATCH($E19&amp;"/"&amp;N$1,Data!$1:$1,0)-1)))</f>
        <v>5</v>
      </c>
      <c r="O19" s="246">
        <f ca="1">IF(ISERROR(OFFSET(Data!$A$1,MATCH($D19,Data!$CG:$CG,0)-1,MATCH($E19&amp;"/"&amp;O$1,Data!$1:$1,0)-1))=TRUE,"",IF(OFFSET(Data!$A$1,MATCH($D19,Data!$CG:$CG,0)-1,MATCH($E19&amp;"/"&amp;O$1,Data!$1:$1,0)-1)=0,"",OFFSET(Data!$A$1,MATCH($D19,Data!$CG:$CG,0)-1,MATCH($E19&amp;"/"&amp;O$1,Data!$1:$1,0)-1)))</f>
        <v>3</v>
      </c>
      <c r="P19" s="246">
        <f ca="1">IF(ISERROR(OFFSET(Data!$A$1,MATCH($D19,Data!$CG:$CG,0)-1,MATCH($E19&amp;"/"&amp;P$1,Data!$1:$1,0)-1))=TRUE,"",IF(OFFSET(Data!$A$1,MATCH($D19,Data!$CG:$CG,0)-1,MATCH($E19&amp;"/"&amp;P$1,Data!$1:$1,0)-1)=0,"",OFFSET(Data!$A$1,MATCH($D19,Data!$CG:$CG,0)-1,MATCH($E19&amp;"/"&amp;P$1,Data!$1:$1,0)-1)))</f>
        <v>3</v>
      </c>
      <c r="Q19" s="260">
        <f ca="1">IF(ISERROR(OFFSET(Data!$A$1,MATCH($D19,Data!$CG:$CG,0)-1,MATCH($E19&amp;"/"&amp;Q$1,Data!$1:$1,0)-1))=TRUE,"",IF(OFFSET(Data!$A$1,MATCH($D19,Data!$CG:$CG,0)-1,MATCH($E19&amp;"/"&amp;Q$1,Data!$1:$1,0)-1)=0,"",OFFSET(Data!$A$1,MATCH($D19,Data!$CG:$CG,0)-1,MATCH($E19&amp;"/"&amp;Q$1,Data!$1:$1,0)-1)))</f>
        <v>4</v>
      </c>
      <c r="R19" s="260">
        <f ca="1">IF(ISERROR(OFFSET(Data!$A$1,MATCH($D19,Data!$CG:$CG,0)-1,MATCH($E19&amp;"/"&amp;R$1,Data!$1:$1,0)-1))=TRUE,"",IF(OFFSET(Data!$A$1,MATCH($D19,Data!$CG:$CG,0)-1,MATCH($E19&amp;"/"&amp;R$1,Data!$1:$1,0)-1)=0,"",OFFSET(Data!$A$1,MATCH($D19,Data!$CG:$CG,0)-1,MATCH($E19&amp;"/"&amp;R$1,Data!$1:$1,0)-1)))</f>
        <v>5</v>
      </c>
      <c r="S19" s="250" t="str">
        <f ca="1">IF(ISERROR(OFFSET(Data!$A$1,MATCH($D19,Data!$CG:$CG,0)-1,MATCH($E19&amp;"/"&amp;S$1,Data!$1:$1,0)-1))=TRUE,"",IF(OFFSET(Data!$A$1,MATCH($D19,Data!$CG:$CG,0)-1,MATCH($E19&amp;"/"&amp;S$1,Data!$1:$1,0)-1)=0,"",OFFSET(Data!$A$1,MATCH($D19,Data!$CG:$CG,0)-1,MATCH($E19&amp;"/"&amp;S$1,Data!$1:$1,0)-1)))</f>
        <v/>
      </c>
      <c r="T19" s="250" t="str">
        <f ca="1">IF(ISERROR(OFFSET(Data!$A$1,MATCH($D19,Data!$CG:$CG,0)-1,MATCH($E19&amp;"/"&amp;T$1,Data!$1:$1,0)-1))=TRUE,"",IF(OFFSET(Data!$A$1,MATCH($D19,Data!$CG:$CG,0)-1,MATCH($E19&amp;"/"&amp;T$1,Data!$1:$1,0)-1)=0,"",OFFSET(Data!$A$1,MATCH($D19,Data!$CG:$CG,0)-1,MATCH($E19&amp;"/"&amp;T$1,Data!$1:$1,0)-1)))</f>
        <v/>
      </c>
      <c r="U19" s="250" t="str">
        <f ca="1">IF(ISERROR(OFFSET(Data!$A$1,MATCH($D19,Data!$CG:$CG,0)-1,MATCH($E19&amp;"/"&amp;U$1,Data!$1:$1,0)-1))=TRUE,"",IF(OFFSET(Data!$A$1,MATCH($D19,Data!$CG:$CG,0)-1,MATCH($E19&amp;"/"&amp;U$1,Data!$1:$1,0)-1)=0,"",OFFSET(Data!$A$1,MATCH($D19,Data!$CG:$CG,0)-1,MATCH($E19&amp;"/"&amp;U$1,Data!$1:$1,0)-1)))</f>
        <v/>
      </c>
      <c r="V19" s="250" t="str">
        <f ca="1">IF(ISERROR(OFFSET(Data!$A$1,MATCH($D19,Data!$CG:$CG,0)-1,MATCH($E19&amp;"/"&amp;V$1,Data!$1:$1,0)-1))=TRUE,"",IF(OFFSET(Data!$A$1,MATCH($D19,Data!$CG:$CG,0)-1,MATCH($E19&amp;"/"&amp;V$1,Data!$1:$1,0)-1)=0,"",OFFSET(Data!$A$1,MATCH($D19,Data!$CG:$CG,0)-1,MATCH($E19&amp;"/"&amp;V$1,Data!$1:$1,0)-1)))</f>
        <v/>
      </c>
      <c r="W19" s="272" t="str">
        <f ca="1">IF(ISERROR(OFFSET(Data!$A$1,MATCH($D19,Data!$CG:$CG,0)-1,MATCH($E19&amp;"/"&amp;W$1,Data!$1:$1,0)-1))=TRUE,"",IF(OFFSET(Data!$A$1,MATCH($D19,Data!$CG:$CG,0)-1,MATCH($E19&amp;"/"&amp;W$1,Data!$1:$1,0)-1)=0,"",OFFSET(Data!$A$1,MATCH($D19,Data!$CG:$CG,0)-1,MATCH($E19&amp;"/"&amp;W$1,Data!$1:$1,0)-1)))</f>
        <v/>
      </c>
      <c r="X19" s="250" t="str">
        <f ca="1">IF(ISERROR(OFFSET(Data!$A$1,MATCH($D19,Data!$CG:$CG,0)-1,MATCH($E19&amp;"/"&amp;X$1,Data!$1:$1,0)-1))=TRUE,"",IF(OFFSET(Data!$A$1,MATCH($D19,Data!$CG:$CG,0)-1,MATCH($E19&amp;"/"&amp;X$1,Data!$1:$1,0)-1)=0,"",OFFSET(Data!$A$1,MATCH($D19,Data!$CG:$CG,0)-1,MATCH($E19&amp;"/"&amp;X$1,Data!$1:$1,0)-1)))</f>
        <v/>
      </c>
      <c r="Y19" s="250" t="str">
        <f ca="1">IF(ISERROR(OFFSET(Data!$A$1,MATCH($D19,Data!$CG:$CG,0)-1,MATCH($E19&amp;"/"&amp;Y$1,Data!$1:$1,0)-1))=TRUE,"",IF(OFFSET(Data!$A$1,MATCH($D19,Data!$CG:$CG,0)-1,MATCH($E19&amp;"/"&amp;Y$1,Data!$1:$1,0)-1)=0,"",OFFSET(Data!$A$1,MATCH($D19,Data!$CG:$CG,0)-1,MATCH($E19&amp;"/"&amp;Y$1,Data!$1:$1,0)-1)))</f>
        <v/>
      </c>
      <c r="Z19" s="250" t="str">
        <f ca="1">IF(ISERROR(OFFSET(Data!$A$1,MATCH($D19,Data!$CG:$CG,0)-1,MATCH($E19&amp;"/"&amp;Z$1,Data!$1:$1,0)-1))=TRUE,"",IF(OFFSET(Data!$A$1,MATCH($D19,Data!$CG:$CG,0)-1,MATCH($E19&amp;"/"&amp;Z$1,Data!$1:$1,0)-1)=0,"",OFFSET(Data!$A$1,MATCH($D19,Data!$CG:$CG,0)-1,MATCH($E19&amp;"/"&amp;Z$1,Data!$1:$1,0)-1)))</f>
        <v/>
      </c>
      <c r="AA19" s="250" t="str">
        <f ca="1">IF(ISERROR(OFFSET(Data!$A$1,MATCH($D19,Data!$CG:$CG,0)-1,MATCH($E19&amp;"/"&amp;AA$1,Data!$1:$1,0)-1))=TRUE,"",IF(OFFSET(Data!$A$1,MATCH($D19,Data!$CG:$CG,0)-1,MATCH($E19&amp;"/"&amp;AA$1,Data!$1:$1,0)-1)=0,"",OFFSET(Data!$A$1,MATCH($D19,Data!$CG:$CG,0)-1,MATCH($E19&amp;"/"&amp;AA$1,Data!$1:$1,0)-1)))</f>
        <v/>
      </c>
      <c r="AB19" s="250" t="str">
        <f ca="1">IF(ISERROR(OFFSET(Data!$A$1,MATCH($D19,Data!$CG:$CG,0)-1,MATCH($E19&amp;"/"&amp;AB$1,Data!$1:$1,0)-1))=TRUE,"",IF(OFFSET(Data!$A$1,MATCH($D19,Data!$CG:$CG,0)-1,MATCH($E19&amp;"/"&amp;AB$1,Data!$1:$1,0)-1)=0,"",OFFSET(Data!$A$1,MATCH($D19,Data!$CG:$CG,0)-1,MATCH($E19&amp;"/"&amp;AB$1,Data!$1:$1,0)-1)))</f>
        <v/>
      </c>
      <c r="AC19" s="250" t="str">
        <f ca="1">IF(ISERROR(OFFSET(Data!$A$1,MATCH($D19,Data!$CG:$CG,0)-1,MATCH($E19&amp;"/"&amp;AC$1,Data!$1:$1,0)-1))=TRUE,"",IF(OFFSET(Data!$A$1,MATCH($D19,Data!$CG:$CG,0)-1,MATCH($E19&amp;"/"&amp;AC$1,Data!$1:$1,0)-1)=0,"",OFFSET(Data!$A$1,MATCH($D19,Data!$CG:$CG,0)-1,MATCH($E19&amp;"/"&amp;AC$1,Data!$1:$1,0)-1)))</f>
        <v/>
      </c>
      <c r="AD19" s="250" t="str">
        <f ca="1">IF(ISERROR(OFFSET(Data!$A$1,MATCH($D19,Data!$CG:$CG,0)-1,MATCH($E19&amp;"/"&amp;AD$1,Data!$1:$1,0)-1))=TRUE,"",IF(OFFSET(Data!$A$1,MATCH($D19,Data!$CG:$CG,0)-1,MATCH($E19&amp;"/"&amp;AD$1,Data!$1:$1,0)-1)=0,"",OFFSET(Data!$A$1,MATCH($D19,Data!$CG:$CG,0)-1,MATCH($E19&amp;"/"&amp;AD$1,Data!$1:$1,0)-1)))</f>
        <v/>
      </c>
      <c r="AE19" s="250" t="str">
        <f ca="1">IF(ISERROR(OFFSET(Data!$A$1,MATCH($D19,Data!$CG:$CG,0)-1,MATCH($E19&amp;"/"&amp;AE$1,Data!$1:$1,0)-1))=TRUE,"",IF(OFFSET(Data!$A$1,MATCH($D19,Data!$CG:$CG,0)-1,MATCH($E19&amp;"/"&amp;AE$1,Data!$1:$1,0)-1)=0,"",OFFSET(Data!$A$1,MATCH($D19,Data!$CG:$CG,0)-1,MATCH($E19&amp;"/"&amp;AE$1,Data!$1:$1,0)-1)))</f>
        <v/>
      </c>
      <c r="AF19" s="251" t="str">
        <f ca="1">IF(ISERROR(OFFSET(Data!$A$1,MATCH($D19,Data!$CG:$CG,0)-1,MATCH($E19&amp;"/"&amp;AF$1,Data!$1:$1,0)-1))=TRUE,"",IF(OFFSET(Data!$A$1,MATCH($D19,Data!$CG:$CG,0)-1,MATCH($E19&amp;"/"&amp;AF$1,Data!$1:$1,0)-1)=0,"",OFFSET(Data!$A$1,MATCH($D19,Data!$CG:$CG,0)-1,MATCH($E19&amp;"/"&amp;AF$1,Data!$1:$1,0)-1)))</f>
        <v/>
      </c>
      <c r="AG19" s="210">
        <f t="shared" ca="1" si="5"/>
        <v>54</v>
      </c>
      <c r="AH19" s="211">
        <f ca="1">AG19</f>
        <v>54</v>
      </c>
      <c r="AK19" s="226"/>
    </row>
    <row r="20" spans="1:37" ht="15" customHeight="1" thickBot="1" x14ac:dyDescent="0.3">
      <c r="A20" s="446"/>
      <c r="B20" s="449"/>
      <c r="C20" s="452"/>
      <c r="D20" s="28" t="str">
        <f>IF(C20&lt;&gt;"",C20,D19)</f>
        <v>Wiltrud Derschmidt</v>
      </c>
      <c r="E20" s="29" t="s">
        <v>22</v>
      </c>
      <c r="F20" s="248">
        <f ca="1">IF(ISERROR(OFFSET(Data!$A$1,MATCH($D20,Data!$CG:$CG,0)-1,MATCH($E20&amp;"/"&amp;F$1,Data!$1:$1,0)-1))=TRUE,"",IF(OFFSET(Data!$A$1,MATCH($D20,Data!$CG:$CG,0)-1,MATCH($E20&amp;"/"&amp;F$1,Data!$1:$1,0)-1)=0,"",OFFSET(Data!$A$1,MATCH($D20,Data!$CG:$CG,0)-1,MATCH($E20&amp;"/"&amp;F$1,Data!$1:$1,0)-1)))</f>
        <v>3</v>
      </c>
      <c r="G20" s="259">
        <f ca="1">IF(ISERROR(OFFSET(Data!$A$1,MATCH($D20,Data!$CG:$CG,0)-1,MATCH($E20&amp;"/"&amp;G$1,Data!$1:$1,0)-1))=TRUE,"",IF(OFFSET(Data!$A$1,MATCH($D20,Data!$CG:$CG,0)-1,MATCH($E20&amp;"/"&amp;G$1,Data!$1:$1,0)-1)=0,"",OFFSET(Data!$A$1,MATCH($D20,Data!$CG:$CG,0)-1,MATCH($E20&amp;"/"&amp;G$1,Data!$1:$1,0)-1)))</f>
        <v>2</v>
      </c>
      <c r="H20" s="264">
        <f ca="1">IF(ISERROR(OFFSET(Data!$A$1,MATCH($D20,Data!$CG:$CG,0)-1,MATCH($E20&amp;"/"&amp;H$1,Data!$1:$1,0)-1))=TRUE,"",IF(OFFSET(Data!$A$1,MATCH($D20,Data!$CG:$CG,0)-1,MATCH($E20&amp;"/"&amp;H$1,Data!$1:$1,0)-1)=0,"",OFFSET(Data!$A$1,MATCH($D20,Data!$CG:$CG,0)-1,MATCH($E20&amp;"/"&amp;H$1,Data!$1:$1,0)-1)))</f>
        <v>5</v>
      </c>
      <c r="I20" s="261">
        <f ca="1">IF(ISERROR(OFFSET(Data!$A$1,MATCH($D20,Data!$CG:$CG,0)-1,MATCH($E20&amp;"/"&amp;I$1,Data!$1:$1,0)-1))=TRUE,"",IF(OFFSET(Data!$A$1,MATCH($D20,Data!$CG:$CG,0)-1,MATCH($E20&amp;"/"&amp;I$1,Data!$1:$1,0)-1)=0,"",OFFSET(Data!$A$1,MATCH($D20,Data!$CG:$CG,0)-1,MATCH($E20&amp;"/"&amp;I$1,Data!$1:$1,0)-1)))</f>
        <v>4</v>
      </c>
      <c r="J20" s="249">
        <f ca="1">IF(ISERROR(OFFSET(Data!$A$1,MATCH($D20,Data!$CG:$CG,0)-1,MATCH($E20&amp;"/"&amp;J$1,Data!$1:$1,0)-1))=TRUE,"",IF(OFFSET(Data!$A$1,MATCH($D20,Data!$CG:$CG,0)-1,MATCH($E20&amp;"/"&amp;J$1,Data!$1:$1,0)-1)=0,"",OFFSET(Data!$A$1,MATCH($D20,Data!$CG:$CG,0)-1,MATCH($E20&amp;"/"&amp;J$1,Data!$1:$1,0)-1)))</f>
        <v>3</v>
      </c>
      <c r="K20" s="264">
        <f ca="1">IF(ISERROR(OFFSET(Data!$A$1,MATCH($D20,Data!$CG:$CG,0)-1,MATCH($E20&amp;"/"&amp;K$1,Data!$1:$1,0)-1))=TRUE,"",IF(OFFSET(Data!$A$1,MATCH($D20,Data!$CG:$CG,0)-1,MATCH($E20&amp;"/"&amp;K$1,Data!$1:$1,0)-1)=0,"",OFFSET(Data!$A$1,MATCH($D20,Data!$CG:$CG,0)-1,MATCH($E20&amp;"/"&amp;K$1,Data!$1:$1,0)-1)))</f>
        <v>6</v>
      </c>
      <c r="L20" s="261">
        <f ca="1">IF(ISERROR(OFFSET(Data!$A$1,MATCH($D20,Data!$CG:$CG,0)-1,MATCH($E20&amp;"/"&amp;L$1,Data!$1:$1,0)-1))=TRUE,"",IF(OFFSET(Data!$A$1,MATCH($D20,Data!$CG:$CG,0)-1,MATCH($E20&amp;"/"&amp;L$1,Data!$1:$1,0)-1)=0,"",OFFSET(Data!$A$1,MATCH($D20,Data!$CG:$CG,0)-1,MATCH($E20&amp;"/"&amp;L$1,Data!$1:$1,0)-1)))</f>
        <v>4</v>
      </c>
      <c r="M20" s="249">
        <f ca="1">IF(ISERROR(OFFSET(Data!$A$1,MATCH($D20,Data!$CG:$CG,0)-1,MATCH($E20&amp;"/"&amp;M$1,Data!$1:$1,0)-1))=TRUE,"",IF(OFFSET(Data!$A$1,MATCH($D20,Data!$CG:$CG,0)-1,MATCH($E20&amp;"/"&amp;M$1,Data!$1:$1,0)-1)=0,"",OFFSET(Data!$A$1,MATCH($D20,Data!$CG:$CG,0)-1,MATCH($E20&amp;"/"&amp;M$1,Data!$1:$1,0)-1)))</f>
        <v>3</v>
      </c>
      <c r="N20" s="264">
        <f ca="1">IF(ISERROR(OFFSET(Data!$A$1,MATCH($D20,Data!$CG:$CG,0)-1,MATCH($E20&amp;"/"&amp;N$1,Data!$1:$1,0)-1))=TRUE,"",IF(OFFSET(Data!$A$1,MATCH($D20,Data!$CG:$CG,0)-1,MATCH($E20&amp;"/"&amp;N$1,Data!$1:$1,0)-1)=0,"",OFFSET(Data!$A$1,MATCH($D20,Data!$CG:$CG,0)-1,MATCH($E20&amp;"/"&amp;N$1,Data!$1:$1,0)-1)))</f>
        <v>6</v>
      </c>
      <c r="O20" s="264">
        <f ca="1">IF(ISERROR(OFFSET(Data!$A$1,MATCH($D20,Data!$CG:$CG,0)-1,MATCH($E20&amp;"/"&amp;O$1,Data!$1:$1,0)-1))=TRUE,"",IF(OFFSET(Data!$A$1,MATCH($D20,Data!$CG:$CG,0)-1,MATCH($E20&amp;"/"&amp;O$1,Data!$1:$1,0)-1)=0,"",OFFSET(Data!$A$1,MATCH($D20,Data!$CG:$CG,0)-1,MATCH($E20&amp;"/"&amp;O$1,Data!$1:$1,0)-1)))</f>
        <v>6</v>
      </c>
      <c r="P20" s="249">
        <f ca="1">IF(ISERROR(OFFSET(Data!$A$1,MATCH($D20,Data!$CG:$CG,0)-1,MATCH($E20&amp;"/"&amp;P$1,Data!$1:$1,0)-1))=TRUE,"",IF(OFFSET(Data!$A$1,MATCH($D20,Data!$CG:$CG,0)-1,MATCH($E20&amp;"/"&amp;P$1,Data!$1:$1,0)-1)=0,"",OFFSET(Data!$A$1,MATCH($D20,Data!$CG:$CG,0)-1,MATCH($E20&amp;"/"&amp;P$1,Data!$1:$1,0)-1)))</f>
        <v>3</v>
      </c>
      <c r="Q20" s="264">
        <f ca="1">IF(ISERROR(OFFSET(Data!$A$1,MATCH($D20,Data!$CG:$CG,0)-1,MATCH($E20&amp;"/"&amp;Q$1,Data!$1:$1,0)-1))=TRUE,"",IF(OFFSET(Data!$A$1,MATCH($D20,Data!$CG:$CG,0)-1,MATCH($E20&amp;"/"&amp;Q$1,Data!$1:$1,0)-1)=0,"",OFFSET(Data!$A$1,MATCH($D20,Data!$CG:$CG,0)-1,MATCH($E20&amp;"/"&amp;Q$1,Data!$1:$1,0)-1)))</f>
        <v>6</v>
      </c>
      <c r="R20" s="261">
        <f ca="1">IF(ISERROR(OFFSET(Data!$A$1,MATCH($D20,Data!$CG:$CG,0)-1,MATCH($E20&amp;"/"&amp;R$1,Data!$1:$1,0)-1))=TRUE,"",IF(OFFSET(Data!$A$1,MATCH($D20,Data!$CG:$CG,0)-1,MATCH($E20&amp;"/"&amp;R$1,Data!$1:$1,0)-1)=0,"",OFFSET(Data!$A$1,MATCH($D20,Data!$CG:$CG,0)-1,MATCH($E20&amp;"/"&amp;R$1,Data!$1:$1,0)-1)))</f>
        <v>5</v>
      </c>
      <c r="S20" s="252" t="str">
        <f ca="1">IF(ISERROR(OFFSET(Data!$A$1,MATCH($D20,Data!$CG:$CG,0)-1,MATCH($E20&amp;"/"&amp;S$1,Data!$1:$1,0)-1))=TRUE,"",IF(OFFSET(Data!$A$1,MATCH($D20,Data!$CG:$CG,0)-1,MATCH($E20&amp;"/"&amp;S$1,Data!$1:$1,0)-1)=0,"",OFFSET(Data!$A$1,MATCH($D20,Data!$CG:$CG,0)-1,MATCH($E20&amp;"/"&amp;S$1,Data!$1:$1,0)-1)))</f>
        <v/>
      </c>
      <c r="T20" s="252" t="str">
        <f ca="1">IF(ISERROR(OFFSET(Data!$A$1,MATCH($D20,Data!$CG:$CG,0)-1,MATCH($E20&amp;"/"&amp;T$1,Data!$1:$1,0)-1))=TRUE,"",IF(OFFSET(Data!$A$1,MATCH($D20,Data!$CG:$CG,0)-1,MATCH($E20&amp;"/"&amp;T$1,Data!$1:$1,0)-1)=0,"",OFFSET(Data!$A$1,MATCH($D20,Data!$CG:$CG,0)-1,MATCH($E20&amp;"/"&amp;T$1,Data!$1:$1,0)-1)))</f>
        <v/>
      </c>
      <c r="U20" s="252" t="str">
        <f ca="1">IF(ISERROR(OFFSET(Data!$A$1,MATCH($D20,Data!$CG:$CG,0)-1,MATCH($E20&amp;"/"&amp;U$1,Data!$1:$1,0)-1))=TRUE,"",IF(OFFSET(Data!$A$1,MATCH($D20,Data!$CG:$CG,0)-1,MATCH($E20&amp;"/"&amp;U$1,Data!$1:$1,0)-1)=0,"",OFFSET(Data!$A$1,MATCH($D20,Data!$CG:$CG,0)-1,MATCH($E20&amp;"/"&amp;U$1,Data!$1:$1,0)-1)))</f>
        <v/>
      </c>
      <c r="V20" s="252" t="str">
        <f ca="1">IF(ISERROR(OFFSET(Data!$A$1,MATCH($D20,Data!$CG:$CG,0)-1,MATCH($E20&amp;"/"&amp;V$1,Data!$1:$1,0)-1))=TRUE,"",IF(OFFSET(Data!$A$1,MATCH($D20,Data!$CG:$CG,0)-1,MATCH($E20&amp;"/"&amp;V$1,Data!$1:$1,0)-1)=0,"",OFFSET(Data!$A$1,MATCH($D20,Data!$CG:$CG,0)-1,MATCH($E20&amp;"/"&amp;V$1,Data!$1:$1,0)-1)))</f>
        <v/>
      </c>
      <c r="W20" s="269" t="str">
        <f ca="1">IF(ISERROR(OFFSET(Data!$A$1,MATCH($D20,Data!$CG:$CG,0)-1,MATCH($E20&amp;"/"&amp;W$1,Data!$1:$1,0)-1))=TRUE,"",IF(OFFSET(Data!$A$1,MATCH($D20,Data!$CG:$CG,0)-1,MATCH($E20&amp;"/"&amp;W$1,Data!$1:$1,0)-1)=0,"",OFFSET(Data!$A$1,MATCH($D20,Data!$CG:$CG,0)-1,MATCH($E20&amp;"/"&amp;W$1,Data!$1:$1,0)-1)))</f>
        <v/>
      </c>
      <c r="X20" s="252" t="str">
        <f ca="1">IF(ISERROR(OFFSET(Data!$A$1,MATCH($D20,Data!$CG:$CG,0)-1,MATCH($E20&amp;"/"&amp;X$1,Data!$1:$1,0)-1))=TRUE,"",IF(OFFSET(Data!$A$1,MATCH($D20,Data!$CG:$CG,0)-1,MATCH($E20&amp;"/"&amp;X$1,Data!$1:$1,0)-1)=0,"",OFFSET(Data!$A$1,MATCH($D20,Data!$CG:$CG,0)-1,MATCH($E20&amp;"/"&amp;X$1,Data!$1:$1,0)-1)))</f>
        <v/>
      </c>
      <c r="Y20" s="252" t="str">
        <f ca="1">IF(ISERROR(OFFSET(Data!$A$1,MATCH($D20,Data!$CG:$CG,0)-1,MATCH($E20&amp;"/"&amp;Y$1,Data!$1:$1,0)-1))=TRUE,"",IF(OFFSET(Data!$A$1,MATCH($D20,Data!$CG:$CG,0)-1,MATCH($E20&amp;"/"&amp;Y$1,Data!$1:$1,0)-1)=0,"",OFFSET(Data!$A$1,MATCH($D20,Data!$CG:$CG,0)-1,MATCH($E20&amp;"/"&amp;Y$1,Data!$1:$1,0)-1)))</f>
        <v/>
      </c>
      <c r="Z20" s="252" t="str">
        <f ca="1">IF(ISERROR(OFFSET(Data!$A$1,MATCH($D20,Data!$CG:$CG,0)-1,MATCH($E20&amp;"/"&amp;Z$1,Data!$1:$1,0)-1))=TRUE,"",IF(OFFSET(Data!$A$1,MATCH($D20,Data!$CG:$CG,0)-1,MATCH($E20&amp;"/"&amp;Z$1,Data!$1:$1,0)-1)=0,"",OFFSET(Data!$A$1,MATCH($D20,Data!$CG:$CG,0)-1,MATCH($E20&amp;"/"&amp;Z$1,Data!$1:$1,0)-1)))</f>
        <v/>
      </c>
      <c r="AA20" s="252" t="str">
        <f ca="1">IF(ISERROR(OFFSET(Data!$A$1,MATCH($D20,Data!$CG:$CG,0)-1,MATCH($E20&amp;"/"&amp;AA$1,Data!$1:$1,0)-1))=TRUE,"",IF(OFFSET(Data!$A$1,MATCH($D20,Data!$CG:$CG,0)-1,MATCH($E20&amp;"/"&amp;AA$1,Data!$1:$1,0)-1)=0,"",OFFSET(Data!$A$1,MATCH($D20,Data!$CG:$CG,0)-1,MATCH($E20&amp;"/"&amp;AA$1,Data!$1:$1,0)-1)))</f>
        <v/>
      </c>
      <c r="AB20" s="252" t="str">
        <f ca="1">IF(ISERROR(OFFSET(Data!$A$1,MATCH($D20,Data!$CG:$CG,0)-1,MATCH($E20&amp;"/"&amp;AB$1,Data!$1:$1,0)-1))=TRUE,"",IF(OFFSET(Data!$A$1,MATCH($D20,Data!$CG:$CG,0)-1,MATCH($E20&amp;"/"&amp;AB$1,Data!$1:$1,0)-1)=0,"",OFFSET(Data!$A$1,MATCH($D20,Data!$CG:$CG,0)-1,MATCH($E20&amp;"/"&amp;AB$1,Data!$1:$1,0)-1)))</f>
        <v/>
      </c>
      <c r="AC20" s="252" t="str">
        <f ca="1">IF(ISERROR(OFFSET(Data!$A$1,MATCH($D20,Data!$CG:$CG,0)-1,MATCH($E20&amp;"/"&amp;AC$1,Data!$1:$1,0)-1))=TRUE,"",IF(OFFSET(Data!$A$1,MATCH($D20,Data!$CG:$CG,0)-1,MATCH($E20&amp;"/"&amp;AC$1,Data!$1:$1,0)-1)=0,"",OFFSET(Data!$A$1,MATCH($D20,Data!$CG:$CG,0)-1,MATCH($E20&amp;"/"&amp;AC$1,Data!$1:$1,0)-1)))</f>
        <v/>
      </c>
      <c r="AD20" s="252" t="str">
        <f ca="1">IF(ISERROR(OFFSET(Data!$A$1,MATCH($D20,Data!$CG:$CG,0)-1,MATCH($E20&amp;"/"&amp;AD$1,Data!$1:$1,0)-1))=TRUE,"",IF(OFFSET(Data!$A$1,MATCH($D20,Data!$CG:$CG,0)-1,MATCH($E20&amp;"/"&amp;AD$1,Data!$1:$1,0)-1)=0,"",OFFSET(Data!$A$1,MATCH($D20,Data!$CG:$CG,0)-1,MATCH($E20&amp;"/"&amp;AD$1,Data!$1:$1,0)-1)))</f>
        <v/>
      </c>
      <c r="AE20" s="252" t="str">
        <f ca="1">IF(ISERROR(OFFSET(Data!$A$1,MATCH($D20,Data!$CG:$CG,0)-1,MATCH($E20&amp;"/"&amp;AE$1,Data!$1:$1,0)-1))=TRUE,"",IF(OFFSET(Data!$A$1,MATCH($D20,Data!$CG:$CG,0)-1,MATCH($E20&amp;"/"&amp;AE$1,Data!$1:$1,0)-1)=0,"",OFFSET(Data!$A$1,MATCH($D20,Data!$CG:$CG,0)-1,MATCH($E20&amp;"/"&amp;AE$1,Data!$1:$1,0)-1)))</f>
        <v/>
      </c>
      <c r="AF20" s="253" t="str">
        <f ca="1">IF(ISERROR(OFFSET(Data!$A$1,MATCH($D20,Data!$CG:$CG,0)-1,MATCH($E20&amp;"/"&amp;AF$1,Data!$1:$1,0)-1))=TRUE,"",IF(OFFSET(Data!$A$1,MATCH($D20,Data!$CG:$CG,0)-1,MATCH($E20&amp;"/"&amp;AF$1,Data!$1:$1,0)-1)=0,"",OFFSET(Data!$A$1,MATCH($D20,Data!$CG:$CG,0)-1,MATCH($E20&amp;"/"&amp;AF$1,Data!$1:$1,0)-1)))</f>
        <v/>
      </c>
      <c r="AG20" s="212">
        <f t="shared" ca="1" si="5"/>
        <v>56</v>
      </c>
      <c r="AH20" s="213">
        <f ca="1">SUM(AG19:AG20)</f>
        <v>110</v>
      </c>
    </row>
    <row r="21" spans="1:37" ht="15" hidden="1" customHeight="1" x14ac:dyDescent="0.25">
      <c r="A21" s="446"/>
      <c r="B21" s="449"/>
      <c r="C21" s="452"/>
      <c r="D21" s="28" t="str">
        <f>IF(C21&lt;&gt;"",C21,D20)</f>
        <v>Wiltrud Derschmidt</v>
      </c>
      <c r="E21" s="29" t="s">
        <v>23</v>
      </c>
      <c r="F21" s="254" t="str">
        <f ca="1">IF(ISERROR(OFFSET(Data!$A$1,MATCH($D21,Data!$CG:$CG,0)-1,MATCH($E21&amp;"/"&amp;F$1,Data!$1:$1,0)-1))=TRUE,"",IF(OFFSET(Data!$A$1,MATCH($D21,Data!$CG:$CG,0)-1,MATCH($E21&amp;"/"&amp;F$1,Data!$1:$1,0)-1)=0,"",OFFSET(Data!$A$1,MATCH($D21,Data!$CG:$CG,0)-1,MATCH($E21&amp;"/"&amp;F$1,Data!$1:$1,0)-1)))</f>
        <v/>
      </c>
      <c r="G21" s="252" t="str">
        <f ca="1">IF(ISERROR(OFFSET(Data!$A$1,MATCH($D21,Data!$CG:$CG,0)-1,MATCH($E21&amp;"/"&amp;G$1,Data!$1:$1,0)-1))=TRUE,"",IF(OFFSET(Data!$A$1,MATCH($D21,Data!$CG:$CG,0)-1,MATCH($E21&amp;"/"&amp;G$1,Data!$1:$1,0)-1)=0,"",OFFSET(Data!$A$1,MATCH($D21,Data!$CG:$CG,0)-1,MATCH($E21&amp;"/"&amp;G$1,Data!$1:$1,0)-1)))</f>
        <v/>
      </c>
      <c r="H21" s="252" t="str">
        <f ca="1">IF(ISERROR(OFFSET(Data!$A$1,MATCH($D21,Data!$CG:$CG,0)-1,MATCH($E21&amp;"/"&amp;H$1,Data!$1:$1,0)-1))=TRUE,"",IF(OFFSET(Data!$A$1,MATCH($D21,Data!$CG:$CG,0)-1,MATCH($E21&amp;"/"&amp;H$1,Data!$1:$1,0)-1)=0,"",OFFSET(Data!$A$1,MATCH($D21,Data!$CG:$CG,0)-1,MATCH($E21&amp;"/"&amp;H$1,Data!$1:$1,0)-1)))</f>
        <v/>
      </c>
      <c r="I21" s="252" t="str">
        <f ca="1">IF(ISERROR(OFFSET(Data!$A$1,MATCH($D21,Data!$CG:$CG,0)-1,MATCH($E21&amp;"/"&amp;I$1,Data!$1:$1,0)-1))=TRUE,"",IF(OFFSET(Data!$A$1,MATCH($D21,Data!$CG:$CG,0)-1,MATCH($E21&amp;"/"&amp;I$1,Data!$1:$1,0)-1)=0,"",OFFSET(Data!$A$1,MATCH($D21,Data!$CG:$CG,0)-1,MATCH($E21&amp;"/"&amp;I$1,Data!$1:$1,0)-1)))</f>
        <v/>
      </c>
      <c r="J21" s="252" t="str">
        <f ca="1">IF(ISERROR(OFFSET(Data!$A$1,MATCH($D21,Data!$CG:$CG,0)-1,MATCH($E21&amp;"/"&amp;J$1,Data!$1:$1,0)-1))=TRUE,"",IF(OFFSET(Data!$A$1,MATCH($D21,Data!$CG:$CG,0)-1,MATCH($E21&amp;"/"&amp;J$1,Data!$1:$1,0)-1)=0,"",OFFSET(Data!$A$1,MATCH($D21,Data!$CG:$CG,0)-1,MATCH($E21&amp;"/"&amp;J$1,Data!$1:$1,0)-1)))</f>
        <v/>
      </c>
      <c r="K21" s="252" t="str">
        <f ca="1">IF(ISERROR(OFFSET(Data!$A$1,MATCH($D21,Data!$CG:$CG,0)-1,MATCH($E21&amp;"/"&amp;K$1,Data!$1:$1,0)-1))=TRUE,"",IF(OFFSET(Data!$A$1,MATCH($D21,Data!$CG:$CG,0)-1,MATCH($E21&amp;"/"&amp;K$1,Data!$1:$1,0)-1)=0,"",OFFSET(Data!$A$1,MATCH($D21,Data!$CG:$CG,0)-1,MATCH($E21&amp;"/"&amp;K$1,Data!$1:$1,0)-1)))</f>
        <v/>
      </c>
      <c r="L21" s="252" t="str">
        <f ca="1">IF(ISERROR(OFFSET(Data!$A$1,MATCH($D21,Data!$CG:$CG,0)-1,MATCH($E21&amp;"/"&amp;L$1,Data!$1:$1,0)-1))=TRUE,"",IF(OFFSET(Data!$A$1,MATCH($D21,Data!$CG:$CG,0)-1,MATCH($E21&amp;"/"&amp;L$1,Data!$1:$1,0)-1)=0,"",OFFSET(Data!$A$1,MATCH($D21,Data!$CG:$CG,0)-1,MATCH($E21&amp;"/"&amp;L$1,Data!$1:$1,0)-1)))</f>
        <v/>
      </c>
      <c r="M21" s="252" t="str">
        <f ca="1">IF(ISERROR(OFFSET(Data!$A$1,MATCH($D21,Data!$CG:$CG,0)-1,MATCH($E21&amp;"/"&amp;M$1,Data!$1:$1,0)-1))=TRUE,"",IF(OFFSET(Data!$A$1,MATCH($D21,Data!$CG:$CG,0)-1,MATCH($E21&amp;"/"&amp;M$1,Data!$1:$1,0)-1)=0,"",OFFSET(Data!$A$1,MATCH($D21,Data!$CG:$CG,0)-1,MATCH($E21&amp;"/"&amp;M$1,Data!$1:$1,0)-1)))</f>
        <v/>
      </c>
      <c r="N21" s="252" t="str">
        <f ca="1">IF(ISERROR(OFFSET(Data!$A$1,MATCH($D21,Data!$CG:$CG,0)-1,MATCH($E21&amp;"/"&amp;N$1,Data!$1:$1,0)-1))=TRUE,"",IF(OFFSET(Data!$A$1,MATCH($D21,Data!$CG:$CG,0)-1,MATCH($E21&amp;"/"&amp;N$1,Data!$1:$1,0)-1)=0,"",OFFSET(Data!$A$1,MATCH($D21,Data!$CG:$CG,0)-1,MATCH($E21&amp;"/"&amp;N$1,Data!$1:$1,0)-1)))</f>
        <v/>
      </c>
      <c r="O21" s="252" t="str">
        <f ca="1">IF(ISERROR(OFFSET(Data!$A$1,MATCH($D21,Data!$CG:$CG,0)-1,MATCH($E21&amp;"/"&amp;O$1,Data!$1:$1,0)-1))=TRUE,"",IF(OFFSET(Data!$A$1,MATCH($D21,Data!$CG:$CG,0)-1,MATCH($E21&amp;"/"&amp;O$1,Data!$1:$1,0)-1)=0,"",OFFSET(Data!$A$1,MATCH($D21,Data!$CG:$CG,0)-1,MATCH($E21&amp;"/"&amp;O$1,Data!$1:$1,0)-1)))</f>
        <v/>
      </c>
      <c r="P21" s="252" t="str">
        <f ca="1">IF(ISERROR(OFFSET(Data!$A$1,MATCH($D21,Data!$CG:$CG,0)-1,MATCH($E21&amp;"/"&amp;P$1,Data!$1:$1,0)-1))=TRUE,"",IF(OFFSET(Data!$A$1,MATCH($D21,Data!$CG:$CG,0)-1,MATCH($E21&amp;"/"&amp;P$1,Data!$1:$1,0)-1)=0,"",OFFSET(Data!$A$1,MATCH($D21,Data!$CG:$CG,0)-1,MATCH($E21&amp;"/"&amp;P$1,Data!$1:$1,0)-1)))</f>
        <v/>
      </c>
      <c r="Q21" s="252" t="str">
        <f ca="1">IF(ISERROR(OFFSET(Data!$A$1,MATCH($D21,Data!$CG:$CG,0)-1,MATCH($E21&amp;"/"&amp;Q$1,Data!$1:$1,0)-1))=TRUE,"",IF(OFFSET(Data!$A$1,MATCH($D21,Data!$CG:$CG,0)-1,MATCH($E21&amp;"/"&amp;Q$1,Data!$1:$1,0)-1)=0,"",OFFSET(Data!$A$1,MATCH($D21,Data!$CG:$CG,0)-1,MATCH($E21&amp;"/"&amp;Q$1,Data!$1:$1,0)-1)))</f>
        <v/>
      </c>
      <c r="R21" s="252" t="str">
        <f ca="1">IF(ISERROR(OFFSET(Data!$A$1,MATCH($D21,Data!$CG:$CG,0)-1,MATCH($E21&amp;"/"&amp;R$1,Data!$1:$1,0)-1))=TRUE,"",IF(OFFSET(Data!$A$1,MATCH($D21,Data!$CG:$CG,0)-1,MATCH($E21&amp;"/"&amp;R$1,Data!$1:$1,0)-1)=0,"",OFFSET(Data!$A$1,MATCH($D21,Data!$CG:$CG,0)-1,MATCH($E21&amp;"/"&amp;R$1,Data!$1:$1,0)-1)))</f>
        <v/>
      </c>
      <c r="S21" s="252" t="str">
        <f ca="1">IF(ISERROR(OFFSET(Data!$A$1,MATCH($D21,Data!$CG:$CG,0)-1,MATCH($E21&amp;"/"&amp;S$1,Data!$1:$1,0)-1))=TRUE,"",IF(OFFSET(Data!$A$1,MATCH($D21,Data!$CG:$CG,0)-1,MATCH($E21&amp;"/"&amp;S$1,Data!$1:$1,0)-1)=0,"",OFFSET(Data!$A$1,MATCH($D21,Data!$CG:$CG,0)-1,MATCH($E21&amp;"/"&amp;S$1,Data!$1:$1,0)-1)))</f>
        <v/>
      </c>
      <c r="T21" s="252" t="str">
        <f ca="1">IF(ISERROR(OFFSET(Data!$A$1,MATCH($D21,Data!$CG:$CG,0)-1,MATCH($E21&amp;"/"&amp;T$1,Data!$1:$1,0)-1))=TRUE,"",IF(OFFSET(Data!$A$1,MATCH($D21,Data!$CG:$CG,0)-1,MATCH($E21&amp;"/"&amp;T$1,Data!$1:$1,0)-1)=0,"",OFFSET(Data!$A$1,MATCH($D21,Data!$CG:$CG,0)-1,MATCH($E21&amp;"/"&amp;T$1,Data!$1:$1,0)-1)))</f>
        <v/>
      </c>
      <c r="U21" s="252" t="str">
        <f ca="1">IF(ISERROR(OFFSET(Data!$A$1,MATCH($D21,Data!$CG:$CG,0)-1,MATCH($E21&amp;"/"&amp;U$1,Data!$1:$1,0)-1))=TRUE,"",IF(OFFSET(Data!$A$1,MATCH($D21,Data!$CG:$CG,0)-1,MATCH($E21&amp;"/"&amp;U$1,Data!$1:$1,0)-1)=0,"",OFFSET(Data!$A$1,MATCH($D21,Data!$CG:$CG,0)-1,MATCH($E21&amp;"/"&amp;U$1,Data!$1:$1,0)-1)))</f>
        <v/>
      </c>
      <c r="V21" s="252" t="str">
        <f ca="1">IF(ISERROR(OFFSET(Data!$A$1,MATCH($D21,Data!$CG:$CG,0)-1,MATCH($E21&amp;"/"&amp;V$1,Data!$1:$1,0)-1))=TRUE,"",IF(OFFSET(Data!$A$1,MATCH($D21,Data!$CG:$CG,0)-1,MATCH($E21&amp;"/"&amp;V$1,Data!$1:$1,0)-1)=0,"",OFFSET(Data!$A$1,MATCH($D21,Data!$CG:$CG,0)-1,MATCH($E21&amp;"/"&amp;V$1,Data!$1:$1,0)-1)))</f>
        <v/>
      </c>
      <c r="W21" s="269" t="str">
        <f ca="1">IF(ISERROR(OFFSET(Data!$A$1,MATCH($D21,Data!$CG:$CG,0)-1,MATCH($E21&amp;"/"&amp;W$1,Data!$1:$1,0)-1))=TRUE,"",IF(OFFSET(Data!$A$1,MATCH($D21,Data!$CG:$CG,0)-1,MATCH($E21&amp;"/"&amp;W$1,Data!$1:$1,0)-1)=0,"",OFFSET(Data!$A$1,MATCH($D21,Data!$CG:$CG,0)-1,MATCH($E21&amp;"/"&amp;W$1,Data!$1:$1,0)-1)))</f>
        <v/>
      </c>
      <c r="X21" s="252" t="str">
        <f ca="1">IF(ISERROR(OFFSET(Data!$A$1,MATCH($D21,Data!$CG:$CG,0)-1,MATCH($E21&amp;"/"&amp;X$1,Data!$1:$1,0)-1))=TRUE,"",IF(OFFSET(Data!$A$1,MATCH($D21,Data!$CG:$CG,0)-1,MATCH($E21&amp;"/"&amp;X$1,Data!$1:$1,0)-1)=0,"",OFFSET(Data!$A$1,MATCH($D21,Data!$CG:$CG,0)-1,MATCH($E21&amp;"/"&amp;X$1,Data!$1:$1,0)-1)))</f>
        <v/>
      </c>
      <c r="Y21" s="252" t="str">
        <f ca="1">IF(ISERROR(OFFSET(Data!$A$1,MATCH($D21,Data!$CG:$CG,0)-1,MATCH($E21&amp;"/"&amp;Y$1,Data!$1:$1,0)-1))=TRUE,"",IF(OFFSET(Data!$A$1,MATCH($D21,Data!$CG:$CG,0)-1,MATCH($E21&amp;"/"&amp;Y$1,Data!$1:$1,0)-1)=0,"",OFFSET(Data!$A$1,MATCH($D21,Data!$CG:$CG,0)-1,MATCH($E21&amp;"/"&amp;Y$1,Data!$1:$1,0)-1)))</f>
        <v/>
      </c>
      <c r="Z21" s="252" t="str">
        <f ca="1">IF(ISERROR(OFFSET(Data!$A$1,MATCH($D21,Data!$CG:$CG,0)-1,MATCH($E21&amp;"/"&amp;Z$1,Data!$1:$1,0)-1))=TRUE,"",IF(OFFSET(Data!$A$1,MATCH($D21,Data!$CG:$CG,0)-1,MATCH($E21&amp;"/"&amp;Z$1,Data!$1:$1,0)-1)=0,"",OFFSET(Data!$A$1,MATCH($D21,Data!$CG:$CG,0)-1,MATCH($E21&amp;"/"&amp;Z$1,Data!$1:$1,0)-1)))</f>
        <v/>
      </c>
      <c r="AA21" s="252" t="str">
        <f ca="1">IF(ISERROR(OFFSET(Data!$A$1,MATCH($D21,Data!$CG:$CG,0)-1,MATCH($E21&amp;"/"&amp;AA$1,Data!$1:$1,0)-1))=TRUE,"",IF(OFFSET(Data!$A$1,MATCH($D21,Data!$CG:$CG,0)-1,MATCH($E21&amp;"/"&amp;AA$1,Data!$1:$1,0)-1)=0,"",OFFSET(Data!$A$1,MATCH($D21,Data!$CG:$CG,0)-1,MATCH($E21&amp;"/"&amp;AA$1,Data!$1:$1,0)-1)))</f>
        <v/>
      </c>
      <c r="AB21" s="252" t="str">
        <f ca="1">IF(ISERROR(OFFSET(Data!$A$1,MATCH($D21,Data!$CG:$CG,0)-1,MATCH($E21&amp;"/"&amp;AB$1,Data!$1:$1,0)-1))=TRUE,"",IF(OFFSET(Data!$A$1,MATCH($D21,Data!$CG:$CG,0)-1,MATCH($E21&amp;"/"&amp;AB$1,Data!$1:$1,0)-1)=0,"",OFFSET(Data!$A$1,MATCH($D21,Data!$CG:$CG,0)-1,MATCH($E21&amp;"/"&amp;AB$1,Data!$1:$1,0)-1)))</f>
        <v/>
      </c>
      <c r="AC21" s="252" t="str">
        <f ca="1">IF(ISERROR(OFFSET(Data!$A$1,MATCH($D21,Data!$CG:$CG,0)-1,MATCH($E21&amp;"/"&amp;AC$1,Data!$1:$1,0)-1))=TRUE,"",IF(OFFSET(Data!$A$1,MATCH($D21,Data!$CG:$CG,0)-1,MATCH($E21&amp;"/"&amp;AC$1,Data!$1:$1,0)-1)=0,"",OFFSET(Data!$A$1,MATCH($D21,Data!$CG:$CG,0)-1,MATCH($E21&amp;"/"&amp;AC$1,Data!$1:$1,0)-1)))</f>
        <v/>
      </c>
      <c r="AD21" s="252" t="str">
        <f ca="1">IF(ISERROR(OFFSET(Data!$A$1,MATCH($D21,Data!$CG:$CG,0)-1,MATCH($E21&amp;"/"&amp;AD$1,Data!$1:$1,0)-1))=TRUE,"",IF(OFFSET(Data!$A$1,MATCH($D21,Data!$CG:$CG,0)-1,MATCH($E21&amp;"/"&amp;AD$1,Data!$1:$1,0)-1)=0,"",OFFSET(Data!$A$1,MATCH($D21,Data!$CG:$CG,0)-1,MATCH($E21&amp;"/"&amp;AD$1,Data!$1:$1,0)-1)))</f>
        <v/>
      </c>
      <c r="AE21" s="252" t="str">
        <f ca="1">IF(ISERROR(OFFSET(Data!$A$1,MATCH($D21,Data!$CG:$CG,0)-1,MATCH($E21&amp;"/"&amp;AE$1,Data!$1:$1,0)-1))=TRUE,"",IF(OFFSET(Data!$A$1,MATCH($D21,Data!$CG:$CG,0)-1,MATCH($E21&amp;"/"&amp;AE$1,Data!$1:$1,0)-1)=0,"",OFFSET(Data!$A$1,MATCH($D21,Data!$CG:$CG,0)-1,MATCH($E21&amp;"/"&amp;AE$1,Data!$1:$1,0)-1)))</f>
        <v/>
      </c>
      <c r="AF21" s="253" t="str">
        <f ca="1">IF(ISERROR(OFFSET(Data!$A$1,MATCH($D21,Data!$CG:$CG,0)-1,MATCH($E21&amp;"/"&amp;AF$1,Data!$1:$1,0)-1))=TRUE,"",IF(OFFSET(Data!$A$1,MATCH($D21,Data!$CG:$CG,0)-1,MATCH($E21&amp;"/"&amp;AF$1,Data!$1:$1,0)-1)=0,"",OFFSET(Data!$A$1,MATCH($D21,Data!$CG:$CG,0)-1,MATCH($E21&amp;"/"&amp;AF$1,Data!$1:$1,0)-1)))</f>
        <v/>
      </c>
      <c r="AG21" s="212">
        <f t="shared" ca="1" si="5"/>
        <v>0</v>
      </c>
      <c r="AH21" s="213">
        <f ca="1">SUM(AG19:AG21)</f>
        <v>110</v>
      </c>
    </row>
    <row r="22" spans="1:37" ht="15.75" hidden="1" customHeight="1" x14ac:dyDescent="0.25">
      <c r="A22" s="446"/>
      <c r="B22" s="449"/>
      <c r="C22" s="452"/>
      <c r="D22" s="28" t="str">
        <f>IF(C22&lt;&gt;"",C22,D21)</f>
        <v>Wiltrud Derschmidt</v>
      </c>
      <c r="E22" s="29" t="s">
        <v>24</v>
      </c>
      <c r="F22" s="254" t="str">
        <f ca="1">IF(ISERROR(OFFSET(Data!$A$1,MATCH($D22,Data!$CG:$CG,0)-1,MATCH($E22&amp;"/"&amp;F$1,Data!$1:$1,0)-1))=TRUE,"",IF(OFFSET(Data!$A$1,MATCH($D22,Data!$CG:$CG,0)-1,MATCH($E22&amp;"/"&amp;F$1,Data!$1:$1,0)-1)=0,"",OFFSET(Data!$A$1,MATCH($D22,Data!$CG:$CG,0)-1,MATCH($E22&amp;"/"&amp;F$1,Data!$1:$1,0)-1)))</f>
        <v/>
      </c>
      <c r="G22" s="252" t="str">
        <f ca="1">IF(ISERROR(OFFSET(Data!$A$1,MATCH($D22,Data!$CG:$CG,0)-1,MATCH($E22&amp;"/"&amp;G$1,Data!$1:$1,0)-1))=TRUE,"",IF(OFFSET(Data!$A$1,MATCH($D22,Data!$CG:$CG,0)-1,MATCH($E22&amp;"/"&amp;G$1,Data!$1:$1,0)-1)=0,"",OFFSET(Data!$A$1,MATCH($D22,Data!$CG:$CG,0)-1,MATCH($E22&amp;"/"&amp;G$1,Data!$1:$1,0)-1)))</f>
        <v/>
      </c>
      <c r="H22" s="252" t="str">
        <f ca="1">IF(ISERROR(OFFSET(Data!$A$1,MATCH($D22,Data!$CG:$CG,0)-1,MATCH($E22&amp;"/"&amp;H$1,Data!$1:$1,0)-1))=TRUE,"",IF(OFFSET(Data!$A$1,MATCH($D22,Data!$CG:$CG,0)-1,MATCH($E22&amp;"/"&amp;H$1,Data!$1:$1,0)-1)=0,"",OFFSET(Data!$A$1,MATCH($D22,Data!$CG:$CG,0)-1,MATCH($E22&amp;"/"&amp;H$1,Data!$1:$1,0)-1)))</f>
        <v/>
      </c>
      <c r="I22" s="252" t="str">
        <f ca="1">IF(ISERROR(OFFSET(Data!$A$1,MATCH($D22,Data!$CG:$CG,0)-1,MATCH($E22&amp;"/"&amp;I$1,Data!$1:$1,0)-1))=TRUE,"",IF(OFFSET(Data!$A$1,MATCH($D22,Data!$CG:$CG,0)-1,MATCH($E22&amp;"/"&amp;I$1,Data!$1:$1,0)-1)=0,"",OFFSET(Data!$A$1,MATCH($D22,Data!$CG:$CG,0)-1,MATCH($E22&amp;"/"&amp;I$1,Data!$1:$1,0)-1)))</f>
        <v/>
      </c>
      <c r="J22" s="252" t="str">
        <f ca="1">IF(ISERROR(OFFSET(Data!$A$1,MATCH($D22,Data!$CG:$CG,0)-1,MATCH($E22&amp;"/"&amp;J$1,Data!$1:$1,0)-1))=TRUE,"",IF(OFFSET(Data!$A$1,MATCH($D22,Data!$CG:$CG,0)-1,MATCH($E22&amp;"/"&amp;J$1,Data!$1:$1,0)-1)=0,"",OFFSET(Data!$A$1,MATCH($D22,Data!$CG:$CG,0)-1,MATCH($E22&amp;"/"&amp;J$1,Data!$1:$1,0)-1)))</f>
        <v/>
      </c>
      <c r="K22" s="252" t="str">
        <f ca="1">IF(ISERROR(OFFSET(Data!$A$1,MATCH($D22,Data!$CG:$CG,0)-1,MATCH($E22&amp;"/"&amp;K$1,Data!$1:$1,0)-1))=TRUE,"",IF(OFFSET(Data!$A$1,MATCH($D22,Data!$CG:$CG,0)-1,MATCH($E22&amp;"/"&amp;K$1,Data!$1:$1,0)-1)=0,"",OFFSET(Data!$A$1,MATCH($D22,Data!$CG:$CG,0)-1,MATCH($E22&amp;"/"&amp;K$1,Data!$1:$1,0)-1)))</f>
        <v/>
      </c>
      <c r="L22" s="252" t="str">
        <f ca="1">IF(ISERROR(OFFSET(Data!$A$1,MATCH($D22,Data!$CG:$CG,0)-1,MATCH($E22&amp;"/"&amp;L$1,Data!$1:$1,0)-1))=TRUE,"",IF(OFFSET(Data!$A$1,MATCH($D22,Data!$CG:$CG,0)-1,MATCH($E22&amp;"/"&amp;L$1,Data!$1:$1,0)-1)=0,"",OFFSET(Data!$A$1,MATCH($D22,Data!$CG:$CG,0)-1,MATCH($E22&amp;"/"&amp;L$1,Data!$1:$1,0)-1)))</f>
        <v/>
      </c>
      <c r="M22" s="252" t="str">
        <f ca="1">IF(ISERROR(OFFSET(Data!$A$1,MATCH($D22,Data!$CG:$CG,0)-1,MATCH($E22&amp;"/"&amp;M$1,Data!$1:$1,0)-1))=TRUE,"",IF(OFFSET(Data!$A$1,MATCH($D22,Data!$CG:$CG,0)-1,MATCH($E22&amp;"/"&amp;M$1,Data!$1:$1,0)-1)=0,"",OFFSET(Data!$A$1,MATCH($D22,Data!$CG:$CG,0)-1,MATCH($E22&amp;"/"&amp;M$1,Data!$1:$1,0)-1)))</f>
        <v/>
      </c>
      <c r="N22" s="252" t="str">
        <f ca="1">IF(ISERROR(OFFSET(Data!$A$1,MATCH($D22,Data!$CG:$CG,0)-1,MATCH($E22&amp;"/"&amp;N$1,Data!$1:$1,0)-1))=TRUE,"",IF(OFFSET(Data!$A$1,MATCH($D22,Data!$CG:$CG,0)-1,MATCH($E22&amp;"/"&amp;N$1,Data!$1:$1,0)-1)=0,"",OFFSET(Data!$A$1,MATCH($D22,Data!$CG:$CG,0)-1,MATCH($E22&amp;"/"&amp;N$1,Data!$1:$1,0)-1)))</f>
        <v/>
      </c>
      <c r="O22" s="252" t="str">
        <f ca="1">IF(ISERROR(OFFSET(Data!$A$1,MATCH($D22,Data!$CG:$CG,0)-1,MATCH($E22&amp;"/"&amp;O$1,Data!$1:$1,0)-1))=TRUE,"",IF(OFFSET(Data!$A$1,MATCH($D22,Data!$CG:$CG,0)-1,MATCH($E22&amp;"/"&amp;O$1,Data!$1:$1,0)-1)=0,"",OFFSET(Data!$A$1,MATCH($D22,Data!$CG:$CG,0)-1,MATCH($E22&amp;"/"&amp;O$1,Data!$1:$1,0)-1)))</f>
        <v/>
      </c>
      <c r="P22" s="252" t="str">
        <f ca="1">IF(ISERROR(OFFSET(Data!$A$1,MATCH($D22,Data!$CG:$CG,0)-1,MATCH($E22&amp;"/"&amp;P$1,Data!$1:$1,0)-1))=TRUE,"",IF(OFFSET(Data!$A$1,MATCH($D22,Data!$CG:$CG,0)-1,MATCH($E22&amp;"/"&amp;P$1,Data!$1:$1,0)-1)=0,"",OFFSET(Data!$A$1,MATCH($D22,Data!$CG:$CG,0)-1,MATCH($E22&amp;"/"&amp;P$1,Data!$1:$1,0)-1)))</f>
        <v/>
      </c>
      <c r="Q22" s="252" t="str">
        <f ca="1">IF(ISERROR(OFFSET(Data!$A$1,MATCH($D22,Data!$CG:$CG,0)-1,MATCH($E22&amp;"/"&amp;Q$1,Data!$1:$1,0)-1))=TRUE,"",IF(OFFSET(Data!$A$1,MATCH($D22,Data!$CG:$CG,0)-1,MATCH($E22&amp;"/"&amp;Q$1,Data!$1:$1,0)-1)=0,"",OFFSET(Data!$A$1,MATCH($D22,Data!$CG:$CG,0)-1,MATCH($E22&amp;"/"&amp;Q$1,Data!$1:$1,0)-1)))</f>
        <v/>
      </c>
      <c r="R22" s="252" t="str">
        <f ca="1">IF(ISERROR(OFFSET(Data!$A$1,MATCH($D22,Data!$CG:$CG,0)-1,MATCH($E22&amp;"/"&amp;R$1,Data!$1:$1,0)-1))=TRUE,"",IF(OFFSET(Data!$A$1,MATCH($D22,Data!$CG:$CG,0)-1,MATCH($E22&amp;"/"&amp;R$1,Data!$1:$1,0)-1)=0,"",OFFSET(Data!$A$1,MATCH($D22,Data!$CG:$CG,0)-1,MATCH($E22&amp;"/"&amp;R$1,Data!$1:$1,0)-1)))</f>
        <v/>
      </c>
      <c r="S22" s="252" t="str">
        <f ca="1">IF(ISERROR(OFFSET(Data!$A$1,MATCH($D22,Data!$CG:$CG,0)-1,MATCH($E22&amp;"/"&amp;S$1,Data!$1:$1,0)-1))=TRUE,"",IF(OFFSET(Data!$A$1,MATCH($D22,Data!$CG:$CG,0)-1,MATCH($E22&amp;"/"&amp;S$1,Data!$1:$1,0)-1)=0,"",OFFSET(Data!$A$1,MATCH($D22,Data!$CG:$CG,0)-1,MATCH($E22&amp;"/"&amp;S$1,Data!$1:$1,0)-1)))</f>
        <v/>
      </c>
      <c r="T22" s="252" t="str">
        <f ca="1">IF(ISERROR(OFFSET(Data!$A$1,MATCH($D22,Data!$CG:$CG,0)-1,MATCH($E22&amp;"/"&amp;T$1,Data!$1:$1,0)-1))=TRUE,"",IF(OFFSET(Data!$A$1,MATCH($D22,Data!$CG:$CG,0)-1,MATCH($E22&amp;"/"&amp;T$1,Data!$1:$1,0)-1)=0,"",OFFSET(Data!$A$1,MATCH($D22,Data!$CG:$CG,0)-1,MATCH($E22&amp;"/"&amp;T$1,Data!$1:$1,0)-1)))</f>
        <v/>
      </c>
      <c r="U22" s="252" t="str">
        <f ca="1">IF(ISERROR(OFFSET(Data!$A$1,MATCH($D22,Data!$CG:$CG,0)-1,MATCH($E22&amp;"/"&amp;U$1,Data!$1:$1,0)-1))=TRUE,"",IF(OFFSET(Data!$A$1,MATCH($D22,Data!$CG:$CG,0)-1,MATCH($E22&amp;"/"&amp;U$1,Data!$1:$1,0)-1)=0,"",OFFSET(Data!$A$1,MATCH($D22,Data!$CG:$CG,0)-1,MATCH($E22&amp;"/"&amp;U$1,Data!$1:$1,0)-1)))</f>
        <v/>
      </c>
      <c r="V22" s="252" t="str">
        <f ca="1">IF(ISERROR(OFFSET(Data!$A$1,MATCH($D22,Data!$CG:$CG,0)-1,MATCH($E22&amp;"/"&amp;V$1,Data!$1:$1,0)-1))=TRUE,"",IF(OFFSET(Data!$A$1,MATCH($D22,Data!$CG:$CG,0)-1,MATCH($E22&amp;"/"&amp;V$1,Data!$1:$1,0)-1)=0,"",OFFSET(Data!$A$1,MATCH($D22,Data!$CG:$CG,0)-1,MATCH($E22&amp;"/"&amp;V$1,Data!$1:$1,0)-1)))</f>
        <v/>
      </c>
      <c r="W22" s="269" t="str">
        <f ca="1">IF(ISERROR(OFFSET(Data!$A$1,MATCH($D22,Data!$CG:$CG,0)-1,MATCH($E22&amp;"/"&amp;W$1,Data!$1:$1,0)-1))=TRUE,"",IF(OFFSET(Data!$A$1,MATCH($D22,Data!$CG:$CG,0)-1,MATCH($E22&amp;"/"&amp;W$1,Data!$1:$1,0)-1)=0,"",OFFSET(Data!$A$1,MATCH($D22,Data!$CG:$CG,0)-1,MATCH($E22&amp;"/"&amp;W$1,Data!$1:$1,0)-1)))</f>
        <v/>
      </c>
      <c r="X22" s="252" t="str">
        <f ca="1">IF(ISERROR(OFFSET(Data!$A$1,MATCH($D22,Data!$CG:$CG,0)-1,MATCH($E22&amp;"/"&amp;X$1,Data!$1:$1,0)-1))=TRUE,"",IF(OFFSET(Data!$A$1,MATCH($D22,Data!$CG:$CG,0)-1,MATCH($E22&amp;"/"&amp;X$1,Data!$1:$1,0)-1)=0,"",OFFSET(Data!$A$1,MATCH($D22,Data!$CG:$CG,0)-1,MATCH($E22&amp;"/"&amp;X$1,Data!$1:$1,0)-1)))</f>
        <v/>
      </c>
      <c r="Y22" s="252" t="str">
        <f ca="1">IF(ISERROR(OFFSET(Data!$A$1,MATCH($D22,Data!$CG:$CG,0)-1,MATCH($E22&amp;"/"&amp;Y$1,Data!$1:$1,0)-1))=TRUE,"",IF(OFFSET(Data!$A$1,MATCH($D22,Data!$CG:$CG,0)-1,MATCH($E22&amp;"/"&amp;Y$1,Data!$1:$1,0)-1)=0,"",OFFSET(Data!$A$1,MATCH($D22,Data!$CG:$CG,0)-1,MATCH($E22&amp;"/"&amp;Y$1,Data!$1:$1,0)-1)))</f>
        <v/>
      </c>
      <c r="Z22" s="252" t="str">
        <f ca="1">IF(ISERROR(OFFSET(Data!$A$1,MATCH($D22,Data!$CG:$CG,0)-1,MATCH($E22&amp;"/"&amp;Z$1,Data!$1:$1,0)-1))=TRUE,"",IF(OFFSET(Data!$A$1,MATCH($D22,Data!$CG:$CG,0)-1,MATCH($E22&amp;"/"&amp;Z$1,Data!$1:$1,0)-1)=0,"",OFFSET(Data!$A$1,MATCH($D22,Data!$CG:$CG,0)-1,MATCH($E22&amp;"/"&amp;Z$1,Data!$1:$1,0)-1)))</f>
        <v/>
      </c>
      <c r="AA22" s="252" t="str">
        <f ca="1">IF(ISERROR(OFFSET(Data!$A$1,MATCH($D22,Data!$CG:$CG,0)-1,MATCH($E22&amp;"/"&amp;AA$1,Data!$1:$1,0)-1))=TRUE,"",IF(OFFSET(Data!$A$1,MATCH($D22,Data!$CG:$CG,0)-1,MATCH($E22&amp;"/"&amp;AA$1,Data!$1:$1,0)-1)=0,"",OFFSET(Data!$A$1,MATCH($D22,Data!$CG:$CG,0)-1,MATCH($E22&amp;"/"&amp;AA$1,Data!$1:$1,0)-1)))</f>
        <v/>
      </c>
      <c r="AB22" s="252" t="str">
        <f ca="1">IF(ISERROR(OFFSET(Data!$A$1,MATCH($D22,Data!$CG:$CG,0)-1,MATCH($E22&amp;"/"&amp;AB$1,Data!$1:$1,0)-1))=TRUE,"",IF(OFFSET(Data!$A$1,MATCH($D22,Data!$CG:$CG,0)-1,MATCH($E22&amp;"/"&amp;AB$1,Data!$1:$1,0)-1)=0,"",OFFSET(Data!$A$1,MATCH($D22,Data!$CG:$CG,0)-1,MATCH($E22&amp;"/"&amp;AB$1,Data!$1:$1,0)-1)))</f>
        <v/>
      </c>
      <c r="AC22" s="252" t="str">
        <f ca="1">IF(ISERROR(OFFSET(Data!$A$1,MATCH($D22,Data!$CG:$CG,0)-1,MATCH($E22&amp;"/"&amp;AC$1,Data!$1:$1,0)-1))=TRUE,"",IF(OFFSET(Data!$A$1,MATCH($D22,Data!$CG:$CG,0)-1,MATCH($E22&amp;"/"&amp;AC$1,Data!$1:$1,0)-1)=0,"",OFFSET(Data!$A$1,MATCH($D22,Data!$CG:$CG,0)-1,MATCH($E22&amp;"/"&amp;AC$1,Data!$1:$1,0)-1)))</f>
        <v/>
      </c>
      <c r="AD22" s="252" t="str">
        <f ca="1">IF(ISERROR(OFFSET(Data!$A$1,MATCH($D22,Data!$CG:$CG,0)-1,MATCH($E22&amp;"/"&amp;AD$1,Data!$1:$1,0)-1))=TRUE,"",IF(OFFSET(Data!$A$1,MATCH($D22,Data!$CG:$CG,0)-1,MATCH($E22&amp;"/"&amp;AD$1,Data!$1:$1,0)-1)=0,"",OFFSET(Data!$A$1,MATCH($D22,Data!$CG:$CG,0)-1,MATCH($E22&amp;"/"&amp;AD$1,Data!$1:$1,0)-1)))</f>
        <v/>
      </c>
      <c r="AE22" s="252" t="str">
        <f ca="1">IF(ISERROR(OFFSET(Data!$A$1,MATCH($D22,Data!$CG:$CG,0)-1,MATCH($E22&amp;"/"&amp;AE$1,Data!$1:$1,0)-1))=TRUE,"",IF(OFFSET(Data!$A$1,MATCH($D22,Data!$CG:$CG,0)-1,MATCH($E22&amp;"/"&amp;AE$1,Data!$1:$1,0)-1)=0,"",OFFSET(Data!$A$1,MATCH($D22,Data!$CG:$CG,0)-1,MATCH($E22&amp;"/"&amp;AE$1,Data!$1:$1,0)-1)))</f>
        <v/>
      </c>
      <c r="AF22" s="253" t="str">
        <f ca="1">IF(ISERROR(OFFSET(Data!$A$1,MATCH($D22,Data!$CG:$CG,0)-1,MATCH($E22&amp;"/"&amp;AF$1,Data!$1:$1,0)-1))=TRUE,"",IF(OFFSET(Data!$A$1,MATCH($D22,Data!$CG:$CG,0)-1,MATCH($E22&amp;"/"&amp;AF$1,Data!$1:$1,0)-1)=0,"",OFFSET(Data!$A$1,MATCH($D22,Data!$CG:$CG,0)-1,MATCH($E22&amp;"/"&amp;AF$1,Data!$1:$1,0)-1)))</f>
        <v/>
      </c>
      <c r="AG22" s="212">
        <f t="shared" ca="1" si="5"/>
        <v>0</v>
      </c>
      <c r="AH22" s="213">
        <f ca="1">SUM(AG19:AG22)</f>
        <v>110</v>
      </c>
    </row>
    <row r="23" spans="1:37" ht="15.75" hidden="1" customHeight="1" thickBot="1" x14ac:dyDescent="0.3">
      <c r="A23" s="447"/>
      <c r="B23" s="450"/>
      <c r="C23" s="453"/>
      <c r="D23" s="30" t="str">
        <f>IF(C23&lt;&gt;"",C23,D22)</f>
        <v>Wiltrud Derschmidt</v>
      </c>
      <c r="E23" s="31" t="s">
        <v>25</v>
      </c>
      <c r="F23" s="255" t="str">
        <f ca="1">IF(ISERROR(OFFSET(Data!$A$1,MATCH($D23,Data!$CG:$CG,0)-1,MATCH($E23&amp;"/"&amp;F$1,Data!$1:$1,0)-1))=TRUE,"",IF(OFFSET(Data!$A$1,MATCH($D23,Data!$CG:$CG,0)-1,MATCH($E23&amp;"/"&amp;F$1,Data!$1:$1,0)-1)=0,"",OFFSET(Data!$A$1,MATCH($D23,Data!$CG:$CG,0)-1,MATCH($E23&amp;"/"&amp;F$1,Data!$1:$1,0)-1)))</f>
        <v/>
      </c>
      <c r="G23" s="256" t="str">
        <f ca="1">IF(ISERROR(OFFSET(Data!$A$1,MATCH($D23,Data!$CG:$CG,0)-1,MATCH($E23&amp;"/"&amp;G$1,Data!$1:$1,0)-1))=TRUE,"",IF(OFFSET(Data!$A$1,MATCH($D23,Data!$CG:$CG,0)-1,MATCH($E23&amp;"/"&amp;G$1,Data!$1:$1,0)-1)=0,"",OFFSET(Data!$A$1,MATCH($D23,Data!$CG:$CG,0)-1,MATCH($E23&amp;"/"&amp;G$1,Data!$1:$1,0)-1)))</f>
        <v/>
      </c>
      <c r="H23" s="256" t="str">
        <f ca="1">IF(ISERROR(OFFSET(Data!$A$1,MATCH($D23,Data!$CG:$CG,0)-1,MATCH($E23&amp;"/"&amp;H$1,Data!$1:$1,0)-1))=TRUE,"",IF(OFFSET(Data!$A$1,MATCH($D23,Data!$CG:$CG,0)-1,MATCH($E23&amp;"/"&amp;H$1,Data!$1:$1,0)-1)=0,"",OFFSET(Data!$A$1,MATCH($D23,Data!$CG:$CG,0)-1,MATCH($E23&amp;"/"&amp;H$1,Data!$1:$1,0)-1)))</f>
        <v/>
      </c>
      <c r="I23" s="256" t="str">
        <f ca="1">IF(ISERROR(OFFSET(Data!$A$1,MATCH($D23,Data!$CG:$CG,0)-1,MATCH($E23&amp;"/"&amp;I$1,Data!$1:$1,0)-1))=TRUE,"",IF(OFFSET(Data!$A$1,MATCH($D23,Data!$CG:$CG,0)-1,MATCH($E23&amp;"/"&amp;I$1,Data!$1:$1,0)-1)=0,"",OFFSET(Data!$A$1,MATCH($D23,Data!$CG:$CG,0)-1,MATCH($E23&amp;"/"&amp;I$1,Data!$1:$1,0)-1)))</f>
        <v/>
      </c>
      <c r="J23" s="256" t="str">
        <f ca="1">IF(ISERROR(OFFSET(Data!$A$1,MATCH($D23,Data!$CG:$CG,0)-1,MATCH($E23&amp;"/"&amp;J$1,Data!$1:$1,0)-1))=TRUE,"",IF(OFFSET(Data!$A$1,MATCH($D23,Data!$CG:$CG,0)-1,MATCH($E23&amp;"/"&amp;J$1,Data!$1:$1,0)-1)=0,"",OFFSET(Data!$A$1,MATCH($D23,Data!$CG:$CG,0)-1,MATCH($E23&amp;"/"&amp;J$1,Data!$1:$1,0)-1)))</f>
        <v/>
      </c>
      <c r="K23" s="256" t="str">
        <f ca="1">IF(ISERROR(OFFSET(Data!$A$1,MATCH($D23,Data!$CG:$CG,0)-1,MATCH($E23&amp;"/"&amp;K$1,Data!$1:$1,0)-1))=TRUE,"",IF(OFFSET(Data!$A$1,MATCH($D23,Data!$CG:$CG,0)-1,MATCH($E23&amp;"/"&amp;K$1,Data!$1:$1,0)-1)=0,"",OFFSET(Data!$A$1,MATCH($D23,Data!$CG:$CG,0)-1,MATCH($E23&amp;"/"&amp;K$1,Data!$1:$1,0)-1)))</f>
        <v/>
      </c>
      <c r="L23" s="256" t="str">
        <f ca="1">IF(ISERROR(OFFSET(Data!$A$1,MATCH($D23,Data!$CG:$CG,0)-1,MATCH($E23&amp;"/"&amp;L$1,Data!$1:$1,0)-1))=TRUE,"",IF(OFFSET(Data!$A$1,MATCH($D23,Data!$CG:$CG,0)-1,MATCH($E23&amp;"/"&amp;L$1,Data!$1:$1,0)-1)=0,"",OFFSET(Data!$A$1,MATCH($D23,Data!$CG:$CG,0)-1,MATCH($E23&amp;"/"&amp;L$1,Data!$1:$1,0)-1)))</f>
        <v/>
      </c>
      <c r="M23" s="256" t="str">
        <f ca="1">IF(ISERROR(OFFSET(Data!$A$1,MATCH($D23,Data!$CG:$CG,0)-1,MATCH($E23&amp;"/"&amp;M$1,Data!$1:$1,0)-1))=TRUE,"",IF(OFFSET(Data!$A$1,MATCH($D23,Data!$CG:$CG,0)-1,MATCH($E23&amp;"/"&amp;M$1,Data!$1:$1,0)-1)=0,"",OFFSET(Data!$A$1,MATCH($D23,Data!$CG:$CG,0)-1,MATCH($E23&amp;"/"&amp;M$1,Data!$1:$1,0)-1)))</f>
        <v/>
      </c>
      <c r="N23" s="256" t="str">
        <f ca="1">IF(ISERROR(OFFSET(Data!$A$1,MATCH($D23,Data!$CG:$CG,0)-1,MATCH($E23&amp;"/"&amp;N$1,Data!$1:$1,0)-1))=TRUE,"",IF(OFFSET(Data!$A$1,MATCH($D23,Data!$CG:$CG,0)-1,MATCH($E23&amp;"/"&amp;N$1,Data!$1:$1,0)-1)=0,"",OFFSET(Data!$A$1,MATCH($D23,Data!$CG:$CG,0)-1,MATCH($E23&amp;"/"&amp;N$1,Data!$1:$1,0)-1)))</f>
        <v/>
      </c>
      <c r="O23" s="256" t="str">
        <f ca="1">IF(ISERROR(OFFSET(Data!$A$1,MATCH($D23,Data!$CG:$CG,0)-1,MATCH($E23&amp;"/"&amp;O$1,Data!$1:$1,0)-1))=TRUE,"",IF(OFFSET(Data!$A$1,MATCH($D23,Data!$CG:$CG,0)-1,MATCH($E23&amp;"/"&amp;O$1,Data!$1:$1,0)-1)=0,"",OFFSET(Data!$A$1,MATCH($D23,Data!$CG:$CG,0)-1,MATCH($E23&amp;"/"&amp;O$1,Data!$1:$1,0)-1)))</f>
        <v/>
      </c>
      <c r="P23" s="256" t="str">
        <f ca="1">IF(ISERROR(OFFSET(Data!$A$1,MATCH($D23,Data!$CG:$CG,0)-1,MATCH($E23&amp;"/"&amp;P$1,Data!$1:$1,0)-1))=TRUE,"",IF(OFFSET(Data!$A$1,MATCH($D23,Data!$CG:$CG,0)-1,MATCH($E23&amp;"/"&amp;P$1,Data!$1:$1,0)-1)=0,"",OFFSET(Data!$A$1,MATCH($D23,Data!$CG:$CG,0)-1,MATCH($E23&amp;"/"&amp;P$1,Data!$1:$1,0)-1)))</f>
        <v/>
      </c>
      <c r="Q23" s="256" t="str">
        <f ca="1">IF(ISERROR(OFFSET(Data!$A$1,MATCH($D23,Data!$CG:$CG,0)-1,MATCH($E23&amp;"/"&amp;Q$1,Data!$1:$1,0)-1))=TRUE,"",IF(OFFSET(Data!$A$1,MATCH($D23,Data!$CG:$CG,0)-1,MATCH($E23&amp;"/"&amp;Q$1,Data!$1:$1,0)-1)=0,"",OFFSET(Data!$A$1,MATCH($D23,Data!$CG:$CG,0)-1,MATCH($E23&amp;"/"&amp;Q$1,Data!$1:$1,0)-1)))</f>
        <v/>
      </c>
      <c r="R23" s="256" t="str">
        <f ca="1">IF(ISERROR(OFFSET(Data!$A$1,MATCH($D23,Data!$CG:$CG,0)-1,MATCH($E23&amp;"/"&amp;R$1,Data!$1:$1,0)-1))=TRUE,"",IF(OFFSET(Data!$A$1,MATCH($D23,Data!$CG:$CG,0)-1,MATCH($E23&amp;"/"&amp;R$1,Data!$1:$1,0)-1)=0,"",OFFSET(Data!$A$1,MATCH($D23,Data!$CG:$CG,0)-1,MATCH($E23&amp;"/"&amp;R$1,Data!$1:$1,0)-1)))</f>
        <v/>
      </c>
      <c r="S23" s="256" t="str">
        <f ca="1">IF(ISERROR(OFFSET(Data!$A$1,MATCH($D23,Data!$CG:$CG,0)-1,MATCH($E23&amp;"/"&amp;S$1,Data!$1:$1,0)-1))=TRUE,"",IF(OFFSET(Data!$A$1,MATCH($D23,Data!$CG:$CG,0)-1,MATCH($E23&amp;"/"&amp;S$1,Data!$1:$1,0)-1)=0,"",OFFSET(Data!$A$1,MATCH($D23,Data!$CG:$CG,0)-1,MATCH($E23&amp;"/"&amp;S$1,Data!$1:$1,0)-1)))</f>
        <v/>
      </c>
      <c r="T23" s="256" t="str">
        <f ca="1">IF(ISERROR(OFFSET(Data!$A$1,MATCH($D23,Data!$CG:$CG,0)-1,MATCH($E23&amp;"/"&amp;T$1,Data!$1:$1,0)-1))=TRUE,"",IF(OFFSET(Data!$A$1,MATCH($D23,Data!$CG:$CG,0)-1,MATCH($E23&amp;"/"&amp;T$1,Data!$1:$1,0)-1)=0,"",OFFSET(Data!$A$1,MATCH($D23,Data!$CG:$CG,0)-1,MATCH($E23&amp;"/"&amp;T$1,Data!$1:$1,0)-1)))</f>
        <v/>
      </c>
      <c r="U23" s="256" t="str">
        <f ca="1">IF(ISERROR(OFFSET(Data!$A$1,MATCH($D23,Data!$CG:$CG,0)-1,MATCH($E23&amp;"/"&amp;U$1,Data!$1:$1,0)-1))=TRUE,"",IF(OFFSET(Data!$A$1,MATCH($D23,Data!$CG:$CG,0)-1,MATCH($E23&amp;"/"&amp;U$1,Data!$1:$1,0)-1)=0,"",OFFSET(Data!$A$1,MATCH($D23,Data!$CG:$CG,0)-1,MATCH($E23&amp;"/"&amp;U$1,Data!$1:$1,0)-1)))</f>
        <v/>
      </c>
      <c r="V23" s="256" t="str">
        <f ca="1">IF(ISERROR(OFFSET(Data!$A$1,MATCH($D23,Data!$CG:$CG,0)-1,MATCH($E23&amp;"/"&amp;V$1,Data!$1:$1,0)-1))=TRUE,"",IF(OFFSET(Data!$A$1,MATCH($D23,Data!$CG:$CG,0)-1,MATCH($E23&amp;"/"&amp;V$1,Data!$1:$1,0)-1)=0,"",OFFSET(Data!$A$1,MATCH($D23,Data!$CG:$CG,0)-1,MATCH($E23&amp;"/"&amp;V$1,Data!$1:$1,0)-1)))</f>
        <v/>
      </c>
      <c r="W23" s="257" t="str">
        <f ca="1">IF(ISERROR(OFFSET(Data!$A$1,MATCH($D23,Data!$CG:$CG,0)-1,MATCH($E23&amp;"/"&amp;W$1,Data!$1:$1,0)-1))=TRUE,"",IF(OFFSET(Data!$A$1,MATCH($D23,Data!$CG:$CG,0)-1,MATCH($E23&amp;"/"&amp;W$1,Data!$1:$1,0)-1)=0,"",OFFSET(Data!$A$1,MATCH($D23,Data!$CG:$CG,0)-1,MATCH($E23&amp;"/"&amp;W$1,Data!$1:$1,0)-1)))</f>
        <v/>
      </c>
      <c r="X23" s="256" t="str">
        <f ca="1">IF(ISERROR(OFFSET(Data!$A$1,MATCH($D23,Data!$CG:$CG,0)-1,MATCH($E23&amp;"/"&amp;X$1,Data!$1:$1,0)-1))=TRUE,"",IF(OFFSET(Data!$A$1,MATCH($D23,Data!$CG:$CG,0)-1,MATCH($E23&amp;"/"&amp;X$1,Data!$1:$1,0)-1)=0,"",OFFSET(Data!$A$1,MATCH($D23,Data!$CG:$CG,0)-1,MATCH($E23&amp;"/"&amp;X$1,Data!$1:$1,0)-1)))</f>
        <v/>
      </c>
      <c r="Y23" s="256" t="str">
        <f ca="1">IF(ISERROR(OFFSET(Data!$A$1,MATCH($D23,Data!$CG:$CG,0)-1,MATCH($E23&amp;"/"&amp;Y$1,Data!$1:$1,0)-1))=TRUE,"",IF(OFFSET(Data!$A$1,MATCH($D23,Data!$CG:$CG,0)-1,MATCH($E23&amp;"/"&amp;Y$1,Data!$1:$1,0)-1)=0,"",OFFSET(Data!$A$1,MATCH($D23,Data!$CG:$CG,0)-1,MATCH($E23&amp;"/"&amp;Y$1,Data!$1:$1,0)-1)))</f>
        <v/>
      </c>
      <c r="Z23" s="256" t="str">
        <f ca="1">IF(ISERROR(OFFSET(Data!$A$1,MATCH($D23,Data!$CG:$CG,0)-1,MATCH($E23&amp;"/"&amp;Z$1,Data!$1:$1,0)-1))=TRUE,"",IF(OFFSET(Data!$A$1,MATCH($D23,Data!$CG:$CG,0)-1,MATCH($E23&amp;"/"&amp;Z$1,Data!$1:$1,0)-1)=0,"",OFFSET(Data!$A$1,MATCH($D23,Data!$CG:$CG,0)-1,MATCH($E23&amp;"/"&amp;Z$1,Data!$1:$1,0)-1)))</f>
        <v/>
      </c>
      <c r="AA23" s="256" t="str">
        <f ca="1">IF(ISERROR(OFFSET(Data!$A$1,MATCH($D23,Data!$CG:$CG,0)-1,MATCH($E23&amp;"/"&amp;AA$1,Data!$1:$1,0)-1))=TRUE,"",IF(OFFSET(Data!$A$1,MATCH($D23,Data!$CG:$CG,0)-1,MATCH($E23&amp;"/"&amp;AA$1,Data!$1:$1,0)-1)=0,"",OFFSET(Data!$A$1,MATCH($D23,Data!$CG:$CG,0)-1,MATCH($E23&amp;"/"&amp;AA$1,Data!$1:$1,0)-1)))</f>
        <v/>
      </c>
      <c r="AB23" s="256" t="str">
        <f ca="1">IF(ISERROR(OFFSET(Data!$A$1,MATCH($D23,Data!$CG:$CG,0)-1,MATCH($E23&amp;"/"&amp;AB$1,Data!$1:$1,0)-1))=TRUE,"",IF(OFFSET(Data!$A$1,MATCH($D23,Data!$CG:$CG,0)-1,MATCH($E23&amp;"/"&amp;AB$1,Data!$1:$1,0)-1)=0,"",OFFSET(Data!$A$1,MATCH($D23,Data!$CG:$CG,0)-1,MATCH($E23&amp;"/"&amp;AB$1,Data!$1:$1,0)-1)))</f>
        <v/>
      </c>
      <c r="AC23" s="256" t="str">
        <f ca="1">IF(ISERROR(OFFSET(Data!$A$1,MATCH($D23,Data!$CG:$CG,0)-1,MATCH($E23&amp;"/"&amp;AC$1,Data!$1:$1,0)-1))=TRUE,"",IF(OFFSET(Data!$A$1,MATCH($D23,Data!$CG:$CG,0)-1,MATCH($E23&amp;"/"&amp;AC$1,Data!$1:$1,0)-1)=0,"",OFFSET(Data!$A$1,MATCH($D23,Data!$CG:$CG,0)-1,MATCH($E23&amp;"/"&amp;AC$1,Data!$1:$1,0)-1)))</f>
        <v/>
      </c>
      <c r="AD23" s="256" t="str">
        <f ca="1">IF(ISERROR(OFFSET(Data!$A$1,MATCH($D23,Data!$CG:$CG,0)-1,MATCH($E23&amp;"/"&amp;AD$1,Data!$1:$1,0)-1))=TRUE,"",IF(OFFSET(Data!$A$1,MATCH($D23,Data!$CG:$CG,0)-1,MATCH($E23&amp;"/"&amp;AD$1,Data!$1:$1,0)-1)=0,"",OFFSET(Data!$A$1,MATCH($D23,Data!$CG:$CG,0)-1,MATCH($E23&amp;"/"&amp;AD$1,Data!$1:$1,0)-1)))</f>
        <v/>
      </c>
      <c r="AE23" s="256" t="str">
        <f ca="1">IF(ISERROR(OFFSET(Data!$A$1,MATCH($D23,Data!$CG:$CG,0)-1,MATCH($E23&amp;"/"&amp;AE$1,Data!$1:$1,0)-1))=TRUE,"",IF(OFFSET(Data!$A$1,MATCH($D23,Data!$CG:$CG,0)-1,MATCH($E23&amp;"/"&amp;AE$1,Data!$1:$1,0)-1)=0,"",OFFSET(Data!$A$1,MATCH($D23,Data!$CG:$CG,0)-1,MATCH($E23&amp;"/"&amp;AE$1,Data!$1:$1,0)-1)))</f>
        <v/>
      </c>
      <c r="AF23" s="258" t="str">
        <f ca="1">IF(ISERROR(OFFSET(Data!$A$1,MATCH($D23,Data!$CG:$CG,0)-1,MATCH($E23&amp;"/"&amp;AF$1,Data!$1:$1,0)-1))=TRUE,"",IF(OFFSET(Data!$A$1,MATCH($D23,Data!$CG:$CG,0)-1,MATCH($E23&amp;"/"&amp;AF$1,Data!$1:$1,0)-1)=0,"",OFFSET(Data!$A$1,MATCH($D23,Data!$CG:$CG,0)-1,MATCH($E23&amp;"/"&amp;AF$1,Data!$1:$1,0)-1)))</f>
        <v/>
      </c>
      <c r="AG23" s="214">
        <f t="shared" ca="1" si="5"/>
        <v>0</v>
      </c>
      <c r="AH23" s="215">
        <f ca="1">SUM(AG19:AG23)</f>
        <v>110</v>
      </c>
    </row>
    <row r="24" spans="1:37" ht="15" customHeight="1" x14ac:dyDescent="0.25">
      <c r="A24" s="445">
        <v>4</v>
      </c>
      <c r="B24" s="448">
        <f>INDEX(Data!CI:CI,MATCH("W"&amp;A24,Data!A:A,0))</f>
        <v>4</v>
      </c>
      <c r="C24" s="451" t="str">
        <f>INDEX(Data!CG:CG,MATCH("W"&amp;A24,Data!A:A,0))</f>
        <v>Bernadette Brandeis</v>
      </c>
      <c r="D24" s="26" t="str">
        <f>IF(C24&lt;&gt;"",C24,#REF!)</f>
        <v>Bernadette Brandeis</v>
      </c>
      <c r="E24" s="27" t="s">
        <v>21</v>
      </c>
      <c r="F24" s="268">
        <f ca="1">IF(ISERROR(OFFSET(Data!$A$1,MATCH($D24,Data!$CG:$CG,0)-1,MATCH($E24&amp;"/"&amp;F$1,Data!$1:$1,0)-1))=TRUE,"",IF(OFFSET(Data!$A$1,MATCH($D24,Data!$CG:$CG,0)-1,MATCH($E24&amp;"/"&amp;F$1,Data!$1:$1,0)-1)=0,"",OFFSET(Data!$A$1,MATCH($D24,Data!$CG:$CG,0)-1,MATCH($E24&amp;"/"&amp;F$1,Data!$1:$1,0)-1)))</f>
        <v>4</v>
      </c>
      <c r="G24" s="246">
        <f ca="1">IF(ISERROR(OFFSET(Data!$A$1,MATCH($D24,Data!$CG:$CG,0)-1,MATCH($E24&amp;"/"&amp;G$1,Data!$1:$1,0)-1))=TRUE,"",IF(OFFSET(Data!$A$1,MATCH($D24,Data!$CG:$CG,0)-1,MATCH($E24&amp;"/"&amp;G$1,Data!$1:$1,0)-1)=0,"",OFFSET(Data!$A$1,MATCH($D24,Data!$CG:$CG,0)-1,MATCH($E24&amp;"/"&amp;G$1,Data!$1:$1,0)-1)))</f>
        <v>3</v>
      </c>
      <c r="H24" s="260">
        <f ca="1">IF(ISERROR(OFFSET(Data!$A$1,MATCH($D24,Data!$CG:$CG,0)-1,MATCH($E24&amp;"/"&amp;H$1,Data!$1:$1,0)-1))=TRUE,"",IF(OFFSET(Data!$A$1,MATCH($D24,Data!$CG:$CG,0)-1,MATCH($E24&amp;"/"&amp;H$1,Data!$1:$1,0)-1)=0,"",OFFSET(Data!$A$1,MATCH($D24,Data!$CG:$CG,0)-1,MATCH($E24&amp;"/"&amp;H$1,Data!$1:$1,0)-1)))</f>
        <v>4</v>
      </c>
      <c r="I24" s="246">
        <f ca="1">IF(ISERROR(OFFSET(Data!$A$1,MATCH($D24,Data!$CG:$CG,0)-1,MATCH($E24&amp;"/"&amp;I$1,Data!$1:$1,0)-1))=TRUE,"",IF(OFFSET(Data!$A$1,MATCH($D24,Data!$CG:$CG,0)-1,MATCH($E24&amp;"/"&amp;I$1,Data!$1:$1,0)-1)=0,"",OFFSET(Data!$A$1,MATCH($D24,Data!$CG:$CG,0)-1,MATCH($E24&amp;"/"&amp;I$1,Data!$1:$1,0)-1)))</f>
        <v>3</v>
      </c>
      <c r="J24" s="260">
        <f ca="1">IF(ISERROR(OFFSET(Data!$A$1,MATCH($D24,Data!$CG:$CG,0)-1,MATCH($E24&amp;"/"&amp;J$1,Data!$1:$1,0)-1))=TRUE,"",IF(OFFSET(Data!$A$1,MATCH($D24,Data!$CG:$CG,0)-1,MATCH($E24&amp;"/"&amp;J$1,Data!$1:$1,0)-1)=0,"",OFFSET(Data!$A$1,MATCH($D24,Data!$CG:$CG,0)-1,MATCH($E24&amp;"/"&amp;J$1,Data!$1:$1,0)-1)))</f>
        <v>4</v>
      </c>
      <c r="K24" s="263">
        <f ca="1">IF(ISERROR(OFFSET(Data!$A$1,MATCH($D24,Data!$CG:$CG,0)-1,MATCH($E24&amp;"/"&amp;K$1,Data!$1:$1,0)-1))=TRUE,"",IF(OFFSET(Data!$A$1,MATCH($D24,Data!$CG:$CG,0)-1,MATCH($E24&amp;"/"&amp;K$1,Data!$1:$1,0)-1)=0,"",OFFSET(Data!$A$1,MATCH($D24,Data!$CG:$CG,0)-1,MATCH($E24&amp;"/"&amp;K$1,Data!$1:$1,0)-1)))</f>
        <v>5</v>
      </c>
      <c r="L24" s="260">
        <f ca="1">IF(ISERROR(OFFSET(Data!$A$1,MATCH($D24,Data!$CG:$CG,0)-1,MATCH($E24&amp;"/"&amp;L$1,Data!$1:$1,0)-1))=TRUE,"",IF(OFFSET(Data!$A$1,MATCH($D24,Data!$CG:$CG,0)-1,MATCH($E24&amp;"/"&amp;L$1,Data!$1:$1,0)-1)=0,"",OFFSET(Data!$A$1,MATCH($D24,Data!$CG:$CG,0)-1,MATCH($E24&amp;"/"&amp;L$1,Data!$1:$1,0)-1)))</f>
        <v>4</v>
      </c>
      <c r="M24" s="260">
        <f ca="1">IF(ISERROR(OFFSET(Data!$A$1,MATCH($D24,Data!$CG:$CG,0)-1,MATCH($E24&amp;"/"&amp;M$1,Data!$1:$1,0)-1))=TRUE,"",IF(OFFSET(Data!$A$1,MATCH($D24,Data!$CG:$CG,0)-1,MATCH($E24&amp;"/"&amp;M$1,Data!$1:$1,0)-1)=0,"",OFFSET(Data!$A$1,MATCH($D24,Data!$CG:$CG,0)-1,MATCH($E24&amp;"/"&amp;M$1,Data!$1:$1,0)-1)))</f>
        <v>4</v>
      </c>
      <c r="N24" s="263">
        <f ca="1">IF(ISERROR(OFFSET(Data!$A$1,MATCH($D24,Data!$CG:$CG,0)-1,MATCH($E24&amp;"/"&amp;N$1,Data!$1:$1,0)-1))=TRUE,"",IF(OFFSET(Data!$A$1,MATCH($D24,Data!$CG:$CG,0)-1,MATCH($E24&amp;"/"&amp;N$1,Data!$1:$1,0)-1)=0,"",OFFSET(Data!$A$1,MATCH($D24,Data!$CG:$CG,0)-1,MATCH($E24&amp;"/"&amp;N$1,Data!$1:$1,0)-1)))</f>
        <v>6</v>
      </c>
      <c r="O24" s="263">
        <f ca="1">IF(ISERROR(OFFSET(Data!$A$1,MATCH($D24,Data!$CG:$CG,0)-1,MATCH($E24&amp;"/"&amp;O$1,Data!$1:$1,0)-1))=TRUE,"",IF(OFFSET(Data!$A$1,MATCH($D24,Data!$CG:$CG,0)-1,MATCH($E24&amp;"/"&amp;O$1,Data!$1:$1,0)-1)=0,"",OFFSET(Data!$A$1,MATCH($D24,Data!$CG:$CG,0)-1,MATCH($E24&amp;"/"&amp;O$1,Data!$1:$1,0)-1)))</f>
        <v>6</v>
      </c>
      <c r="P24" s="260">
        <f ca="1">IF(ISERROR(OFFSET(Data!$A$1,MATCH($D24,Data!$CG:$CG,0)-1,MATCH($E24&amp;"/"&amp;P$1,Data!$1:$1,0)-1))=TRUE,"",IF(OFFSET(Data!$A$1,MATCH($D24,Data!$CG:$CG,0)-1,MATCH($E24&amp;"/"&amp;P$1,Data!$1:$1,0)-1)=0,"",OFFSET(Data!$A$1,MATCH($D24,Data!$CG:$CG,0)-1,MATCH($E24&amp;"/"&amp;P$1,Data!$1:$1,0)-1)))</f>
        <v>4</v>
      </c>
      <c r="Q24" s="260">
        <f ca="1">IF(ISERROR(OFFSET(Data!$A$1,MATCH($D24,Data!$CG:$CG,0)-1,MATCH($E24&amp;"/"&amp;Q$1,Data!$1:$1,0)-1))=TRUE,"",IF(OFFSET(Data!$A$1,MATCH($D24,Data!$CG:$CG,0)-1,MATCH($E24&amp;"/"&amp;Q$1,Data!$1:$1,0)-1)=0,"",OFFSET(Data!$A$1,MATCH($D24,Data!$CG:$CG,0)-1,MATCH($E24&amp;"/"&amp;Q$1,Data!$1:$1,0)-1)))</f>
        <v>4</v>
      </c>
      <c r="R24" s="263">
        <f ca="1">IF(ISERROR(OFFSET(Data!$A$1,MATCH($D24,Data!$CG:$CG,0)-1,MATCH($E24&amp;"/"&amp;R$1,Data!$1:$1,0)-1))=TRUE,"",IF(OFFSET(Data!$A$1,MATCH($D24,Data!$CG:$CG,0)-1,MATCH($E24&amp;"/"&amp;R$1,Data!$1:$1,0)-1)=0,"",OFFSET(Data!$A$1,MATCH($D24,Data!$CG:$CG,0)-1,MATCH($E24&amp;"/"&amp;R$1,Data!$1:$1,0)-1)))</f>
        <v>6</v>
      </c>
      <c r="S24" s="250" t="str">
        <f ca="1">IF(ISERROR(OFFSET(Data!$A$1,MATCH($D24,Data!$CG:$CG,0)-1,MATCH($E24&amp;"/"&amp;S$1,Data!$1:$1,0)-1))=TRUE,"",IF(OFFSET(Data!$A$1,MATCH($D24,Data!$CG:$CG,0)-1,MATCH($E24&amp;"/"&amp;S$1,Data!$1:$1,0)-1)=0,"",OFFSET(Data!$A$1,MATCH($D24,Data!$CG:$CG,0)-1,MATCH($E24&amp;"/"&amp;S$1,Data!$1:$1,0)-1)))</f>
        <v/>
      </c>
      <c r="T24" s="250" t="str">
        <f ca="1">IF(ISERROR(OFFSET(Data!$A$1,MATCH($D24,Data!$CG:$CG,0)-1,MATCH($E24&amp;"/"&amp;T$1,Data!$1:$1,0)-1))=TRUE,"",IF(OFFSET(Data!$A$1,MATCH($D24,Data!$CG:$CG,0)-1,MATCH($E24&amp;"/"&amp;T$1,Data!$1:$1,0)-1)=0,"",OFFSET(Data!$A$1,MATCH($D24,Data!$CG:$CG,0)-1,MATCH($E24&amp;"/"&amp;T$1,Data!$1:$1,0)-1)))</f>
        <v/>
      </c>
      <c r="U24" s="250" t="str">
        <f ca="1">IF(ISERROR(OFFSET(Data!$A$1,MATCH($D24,Data!$CG:$CG,0)-1,MATCH($E24&amp;"/"&amp;U$1,Data!$1:$1,0)-1))=TRUE,"",IF(OFFSET(Data!$A$1,MATCH($D24,Data!$CG:$CG,0)-1,MATCH($E24&amp;"/"&amp;U$1,Data!$1:$1,0)-1)=0,"",OFFSET(Data!$A$1,MATCH($D24,Data!$CG:$CG,0)-1,MATCH($E24&amp;"/"&amp;U$1,Data!$1:$1,0)-1)))</f>
        <v/>
      </c>
      <c r="V24" s="250" t="str">
        <f ca="1">IF(ISERROR(OFFSET(Data!$A$1,MATCH($D24,Data!$CG:$CG,0)-1,MATCH($E24&amp;"/"&amp;V$1,Data!$1:$1,0)-1))=TRUE,"",IF(OFFSET(Data!$A$1,MATCH($D24,Data!$CG:$CG,0)-1,MATCH($E24&amp;"/"&amp;V$1,Data!$1:$1,0)-1)=0,"",OFFSET(Data!$A$1,MATCH($D24,Data!$CG:$CG,0)-1,MATCH($E24&amp;"/"&amp;V$1,Data!$1:$1,0)-1)))</f>
        <v/>
      </c>
      <c r="W24" s="272" t="str">
        <f ca="1">IF(ISERROR(OFFSET(Data!$A$1,MATCH($D24,Data!$CG:$CG,0)-1,MATCH($E24&amp;"/"&amp;W$1,Data!$1:$1,0)-1))=TRUE,"",IF(OFFSET(Data!$A$1,MATCH($D24,Data!$CG:$CG,0)-1,MATCH($E24&amp;"/"&amp;W$1,Data!$1:$1,0)-1)=0,"",OFFSET(Data!$A$1,MATCH($D24,Data!$CG:$CG,0)-1,MATCH($E24&amp;"/"&amp;W$1,Data!$1:$1,0)-1)))</f>
        <v/>
      </c>
      <c r="X24" s="250" t="str">
        <f ca="1">IF(ISERROR(OFFSET(Data!$A$1,MATCH($D24,Data!$CG:$CG,0)-1,MATCH($E24&amp;"/"&amp;X$1,Data!$1:$1,0)-1))=TRUE,"",IF(OFFSET(Data!$A$1,MATCH($D24,Data!$CG:$CG,0)-1,MATCH($E24&amp;"/"&amp;X$1,Data!$1:$1,0)-1)=0,"",OFFSET(Data!$A$1,MATCH($D24,Data!$CG:$CG,0)-1,MATCH($E24&amp;"/"&amp;X$1,Data!$1:$1,0)-1)))</f>
        <v/>
      </c>
      <c r="Y24" s="250" t="str">
        <f ca="1">IF(ISERROR(OFFSET(Data!$A$1,MATCH($D24,Data!$CG:$CG,0)-1,MATCH($E24&amp;"/"&amp;Y$1,Data!$1:$1,0)-1))=TRUE,"",IF(OFFSET(Data!$A$1,MATCH($D24,Data!$CG:$CG,0)-1,MATCH($E24&amp;"/"&amp;Y$1,Data!$1:$1,0)-1)=0,"",OFFSET(Data!$A$1,MATCH($D24,Data!$CG:$CG,0)-1,MATCH($E24&amp;"/"&amp;Y$1,Data!$1:$1,0)-1)))</f>
        <v/>
      </c>
      <c r="Z24" s="250" t="str">
        <f ca="1">IF(ISERROR(OFFSET(Data!$A$1,MATCH($D24,Data!$CG:$CG,0)-1,MATCH($E24&amp;"/"&amp;Z$1,Data!$1:$1,0)-1))=TRUE,"",IF(OFFSET(Data!$A$1,MATCH($D24,Data!$CG:$CG,0)-1,MATCH($E24&amp;"/"&amp;Z$1,Data!$1:$1,0)-1)=0,"",OFFSET(Data!$A$1,MATCH($D24,Data!$CG:$CG,0)-1,MATCH($E24&amp;"/"&amp;Z$1,Data!$1:$1,0)-1)))</f>
        <v/>
      </c>
      <c r="AA24" s="250" t="str">
        <f ca="1">IF(ISERROR(OFFSET(Data!$A$1,MATCH($D24,Data!$CG:$CG,0)-1,MATCH($E24&amp;"/"&amp;AA$1,Data!$1:$1,0)-1))=TRUE,"",IF(OFFSET(Data!$A$1,MATCH($D24,Data!$CG:$CG,0)-1,MATCH($E24&amp;"/"&amp;AA$1,Data!$1:$1,0)-1)=0,"",OFFSET(Data!$A$1,MATCH($D24,Data!$CG:$CG,0)-1,MATCH($E24&amp;"/"&amp;AA$1,Data!$1:$1,0)-1)))</f>
        <v/>
      </c>
      <c r="AB24" s="250" t="str">
        <f ca="1">IF(ISERROR(OFFSET(Data!$A$1,MATCH($D24,Data!$CG:$CG,0)-1,MATCH($E24&amp;"/"&amp;AB$1,Data!$1:$1,0)-1))=TRUE,"",IF(OFFSET(Data!$A$1,MATCH($D24,Data!$CG:$CG,0)-1,MATCH($E24&amp;"/"&amp;AB$1,Data!$1:$1,0)-1)=0,"",OFFSET(Data!$A$1,MATCH($D24,Data!$CG:$CG,0)-1,MATCH($E24&amp;"/"&amp;AB$1,Data!$1:$1,0)-1)))</f>
        <v/>
      </c>
      <c r="AC24" s="250" t="str">
        <f ca="1">IF(ISERROR(OFFSET(Data!$A$1,MATCH($D24,Data!$CG:$CG,0)-1,MATCH($E24&amp;"/"&amp;AC$1,Data!$1:$1,0)-1))=TRUE,"",IF(OFFSET(Data!$A$1,MATCH($D24,Data!$CG:$CG,0)-1,MATCH($E24&amp;"/"&amp;AC$1,Data!$1:$1,0)-1)=0,"",OFFSET(Data!$A$1,MATCH($D24,Data!$CG:$CG,0)-1,MATCH($E24&amp;"/"&amp;AC$1,Data!$1:$1,0)-1)))</f>
        <v/>
      </c>
      <c r="AD24" s="250" t="str">
        <f ca="1">IF(ISERROR(OFFSET(Data!$A$1,MATCH($D24,Data!$CG:$CG,0)-1,MATCH($E24&amp;"/"&amp;AD$1,Data!$1:$1,0)-1))=TRUE,"",IF(OFFSET(Data!$A$1,MATCH($D24,Data!$CG:$CG,0)-1,MATCH($E24&amp;"/"&amp;AD$1,Data!$1:$1,0)-1)=0,"",OFFSET(Data!$A$1,MATCH($D24,Data!$CG:$CG,0)-1,MATCH($E24&amp;"/"&amp;AD$1,Data!$1:$1,0)-1)))</f>
        <v/>
      </c>
      <c r="AE24" s="250" t="str">
        <f ca="1">IF(ISERROR(OFFSET(Data!$A$1,MATCH($D24,Data!$CG:$CG,0)-1,MATCH($E24&amp;"/"&amp;AE$1,Data!$1:$1,0)-1))=TRUE,"",IF(OFFSET(Data!$A$1,MATCH($D24,Data!$CG:$CG,0)-1,MATCH($E24&amp;"/"&amp;AE$1,Data!$1:$1,0)-1)=0,"",OFFSET(Data!$A$1,MATCH($D24,Data!$CG:$CG,0)-1,MATCH($E24&amp;"/"&amp;AE$1,Data!$1:$1,0)-1)))</f>
        <v/>
      </c>
      <c r="AF24" s="251" t="str">
        <f ca="1">IF(ISERROR(OFFSET(Data!$A$1,MATCH($D24,Data!$CG:$CG,0)-1,MATCH($E24&amp;"/"&amp;AF$1,Data!$1:$1,0)-1))=TRUE,"",IF(OFFSET(Data!$A$1,MATCH($D24,Data!$CG:$CG,0)-1,MATCH($E24&amp;"/"&amp;AF$1,Data!$1:$1,0)-1)=0,"",OFFSET(Data!$A$1,MATCH($D24,Data!$CG:$CG,0)-1,MATCH($E24&amp;"/"&amp;AF$1,Data!$1:$1,0)-1)))</f>
        <v/>
      </c>
      <c r="AG24" s="210">
        <f t="shared" ca="1" si="5"/>
        <v>57</v>
      </c>
      <c r="AH24" s="211">
        <f ca="1">AG24</f>
        <v>57</v>
      </c>
    </row>
    <row r="25" spans="1:37" ht="15" customHeight="1" thickBot="1" x14ac:dyDescent="0.3">
      <c r="A25" s="446"/>
      <c r="B25" s="449"/>
      <c r="C25" s="452"/>
      <c r="D25" s="28" t="str">
        <f>IF(C25&lt;&gt;"",C25,D24)</f>
        <v>Bernadette Brandeis</v>
      </c>
      <c r="E25" s="29" t="s">
        <v>22</v>
      </c>
      <c r="F25" s="267">
        <f ca="1">IF(ISERROR(OFFSET(Data!$A$1,MATCH($D25,Data!$CG:$CG,0)-1,MATCH($E25&amp;"/"&amp;F$1,Data!$1:$1,0)-1))=TRUE,"",IF(OFFSET(Data!$A$1,MATCH($D25,Data!$CG:$CG,0)-1,MATCH($E25&amp;"/"&amp;F$1,Data!$1:$1,0)-1)=0,"",OFFSET(Data!$A$1,MATCH($D25,Data!$CG:$CG,0)-1,MATCH($E25&amp;"/"&amp;F$1,Data!$1:$1,0)-1)))</f>
        <v>4</v>
      </c>
      <c r="G25" s="261">
        <f ca="1">IF(ISERROR(OFFSET(Data!$A$1,MATCH($D25,Data!$CG:$CG,0)-1,MATCH($E25&amp;"/"&amp;G$1,Data!$1:$1,0)-1))=TRUE,"",IF(OFFSET(Data!$A$1,MATCH($D25,Data!$CG:$CG,0)-1,MATCH($E25&amp;"/"&amp;G$1,Data!$1:$1,0)-1)=0,"",OFFSET(Data!$A$1,MATCH($D25,Data!$CG:$CG,0)-1,MATCH($E25&amp;"/"&amp;G$1,Data!$1:$1,0)-1)))</f>
        <v>4</v>
      </c>
      <c r="H25" s="264">
        <f ca="1">IF(ISERROR(OFFSET(Data!$A$1,MATCH($D25,Data!$CG:$CG,0)-1,MATCH($E25&amp;"/"&amp;H$1,Data!$1:$1,0)-1))=TRUE,"",IF(OFFSET(Data!$A$1,MATCH($D25,Data!$CG:$CG,0)-1,MATCH($E25&amp;"/"&amp;H$1,Data!$1:$1,0)-1)=0,"",OFFSET(Data!$A$1,MATCH($D25,Data!$CG:$CG,0)-1,MATCH($E25&amp;"/"&amp;H$1,Data!$1:$1,0)-1)))</f>
        <v>5</v>
      </c>
      <c r="I25" s="261">
        <f ca="1">IF(ISERROR(OFFSET(Data!$A$1,MATCH($D25,Data!$CG:$CG,0)-1,MATCH($E25&amp;"/"&amp;I$1,Data!$1:$1,0)-1))=TRUE,"",IF(OFFSET(Data!$A$1,MATCH($D25,Data!$CG:$CG,0)-1,MATCH($E25&amp;"/"&amp;I$1,Data!$1:$1,0)-1)=0,"",OFFSET(Data!$A$1,MATCH($D25,Data!$CG:$CG,0)-1,MATCH($E25&amp;"/"&amp;I$1,Data!$1:$1,0)-1)))</f>
        <v>4</v>
      </c>
      <c r="J25" s="261">
        <f ca="1">IF(ISERROR(OFFSET(Data!$A$1,MATCH($D25,Data!$CG:$CG,0)-1,MATCH($E25&amp;"/"&amp;J$1,Data!$1:$1,0)-1))=TRUE,"",IF(OFFSET(Data!$A$1,MATCH($D25,Data!$CG:$CG,0)-1,MATCH($E25&amp;"/"&amp;J$1,Data!$1:$1,0)-1)=0,"",OFFSET(Data!$A$1,MATCH($D25,Data!$CG:$CG,0)-1,MATCH($E25&amp;"/"&amp;J$1,Data!$1:$1,0)-1)))</f>
        <v>4</v>
      </c>
      <c r="K25" s="261">
        <f ca="1">IF(ISERROR(OFFSET(Data!$A$1,MATCH($D25,Data!$CG:$CG,0)-1,MATCH($E25&amp;"/"&amp;K$1,Data!$1:$1,0)-1))=TRUE,"",IF(OFFSET(Data!$A$1,MATCH($D25,Data!$CG:$CG,0)-1,MATCH($E25&amp;"/"&amp;K$1,Data!$1:$1,0)-1)=0,"",OFFSET(Data!$A$1,MATCH($D25,Data!$CG:$CG,0)-1,MATCH($E25&amp;"/"&amp;K$1,Data!$1:$1,0)-1)))</f>
        <v>4</v>
      </c>
      <c r="L25" s="249">
        <f ca="1">IF(ISERROR(OFFSET(Data!$A$1,MATCH($D25,Data!$CG:$CG,0)-1,MATCH($E25&amp;"/"&amp;L$1,Data!$1:$1,0)-1))=TRUE,"",IF(OFFSET(Data!$A$1,MATCH($D25,Data!$CG:$CG,0)-1,MATCH($E25&amp;"/"&amp;L$1,Data!$1:$1,0)-1)=0,"",OFFSET(Data!$A$1,MATCH($D25,Data!$CG:$CG,0)-1,MATCH($E25&amp;"/"&amp;L$1,Data!$1:$1,0)-1)))</f>
        <v>3</v>
      </c>
      <c r="M25" s="249">
        <f ca="1">IF(ISERROR(OFFSET(Data!$A$1,MATCH($D25,Data!$CG:$CG,0)-1,MATCH($E25&amp;"/"&amp;M$1,Data!$1:$1,0)-1))=TRUE,"",IF(OFFSET(Data!$A$1,MATCH($D25,Data!$CG:$CG,0)-1,MATCH($E25&amp;"/"&amp;M$1,Data!$1:$1,0)-1)=0,"",OFFSET(Data!$A$1,MATCH($D25,Data!$CG:$CG,0)-1,MATCH($E25&amp;"/"&amp;M$1,Data!$1:$1,0)-1)))</f>
        <v>3</v>
      </c>
      <c r="N25" s="264">
        <f ca="1">IF(ISERROR(OFFSET(Data!$A$1,MATCH($D25,Data!$CG:$CG,0)-1,MATCH($E25&amp;"/"&amp;N$1,Data!$1:$1,0)-1))=TRUE,"",IF(OFFSET(Data!$A$1,MATCH($D25,Data!$CG:$CG,0)-1,MATCH($E25&amp;"/"&amp;N$1,Data!$1:$1,0)-1)=0,"",OFFSET(Data!$A$1,MATCH($D25,Data!$CG:$CG,0)-1,MATCH($E25&amp;"/"&amp;N$1,Data!$1:$1,0)-1)))</f>
        <v>7</v>
      </c>
      <c r="O25" s="261">
        <f ca="1">IF(ISERROR(OFFSET(Data!$A$1,MATCH($D25,Data!$CG:$CG,0)-1,MATCH($E25&amp;"/"&amp;O$1,Data!$1:$1,0)-1))=TRUE,"",IF(OFFSET(Data!$A$1,MATCH($D25,Data!$CG:$CG,0)-1,MATCH($E25&amp;"/"&amp;O$1,Data!$1:$1,0)-1)=0,"",OFFSET(Data!$A$1,MATCH($D25,Data!$CG:$CG,0)-1,MATCH($E25&amp;"/"&amp;O$1,Data!$1:$1,0)-1)))</f>
        <v>4</v>
      </c>
      <c r="P25" s="261">
        <f ca="1">IF(ISERROR(OFFSET(Data!$A$1,MATCH($D25,Data!$CG:$CG,0)-1,MATCH($E25&amp;"/"&amp;P$1,Data!$1:$1,0)-1))=TRUE,"",IF(OFFSET(Data!$A$1,MATCH($D25,Data!$CG:$CG,0)-1,MATCH($E25&amp;"/"&amp;P$1,Data!$1:$1,0)-1)=0,"",OFFSET(Data!$A$1,MATCH($D25,Data!$CG:$CG,0)-1,MATCH($E25&amp;"/"&amp;P$1,Data!$1:$1,0)-1)))</f>
        <v>4</v>
      </c>
      <c r="Q25" s="264">
        <f ca="1">IF(ISERROR(OFFSET(Data!$A$1,MATCH($D25,Data!$CG:$CG,0)-1,MATCH($E25&amp;"/"&amp;Q$1,Data!$1:$1,0)-1))=TRUE,"",IF(OFFSET(Data!$A$1,MATCH($D25,Data!$CG:$CG,0)-1,MATCH($E25&amp;"/"&amp;Q$1,Data!$1:$1,0)-1)=0,"",OFFSET(Data!$A$1,MATCH($D25,Data!$CG:$CG,0)-1,MATCH($E25&amp;"/"&amp;Q$1,Data!$1:$1,0)-1)))</f>
        <v>5</v>
      </c>
      <c r="R25" s="261">
        <f ca="1">IF(ISERROR(OFFSET(Data!$A$1,MATCH($D25,Data!$CG:$CG,0)-1,MATCH($E25&amp;"/"&amp;R$1,Data!$1:$1,0)-1))=TRUE,"",IF(OFFSET(Data!$A$1,MATCH($D25,Data!$CG:$CG,0)-1,MATCH($E25&amp;"/"&amp;R$1,Data!$1:$1,0)-1)=0,"",OFFSET(Data!$A$1,MATCH($D25,Data!$CG:$CG,0)-1,MATCH($E25&amp;"/"&amp;R$1,Data!$1:$1,0)-1)))</f>
        <v>5</v>
      </c>
      <c r="S25" s="252" t="str">
        <f ca="1">IF(ISERROR(OFFSET(Data!$A$1,MATCH($D25,Data!$CG:$CG,0)-1,MATCH($E25&amp;"/"&amp;S$1,Data!$1:$1,0)-1))=TRUE,"",IF(OFFSET(Data!$A$1,MATCH($D25,Data!$CG:$CG,0)-1,MATCH($E25&amp;"/"&amp;S$1,Data!$1:$1,0)-1)=0,"",OFFSET(Data!$A$1,MATCH($D25,Data!$CG:$CG,0)-1,MATCH($E25&amp;"/"&amp;S$1,Data!$1:$1,0)-1)))</f>
        <v/>
      </c>
      <c r="T25" s="252" t="str">
        <f ca="1">IF(ISERROR(OFFSET(Data!$A$1,MATCH($D25,Data!$CG:$CG,0)-1,MATCH($E25&amp;"/"&amp;T$1,Data!$1:$1,0)-1))=TRUE,"",IF(OFFSET(Data!$A$1,MATCH($D25,Data!$CG:$CG,0)-1,MATCH($E25&amp;"/"&amp;T$1,Data!$1:$1,0)-1)=0,"",OFFSET(Data!$A$1,MATCH($D25,Data!$CG:$CG,0)-1,MATCH($E25&amp;"/"&amp;T$1,Data!$1:$1,0)-1)))</f>
        <v/>
      </c>
      <c r="U25" s="252" t="str">
        <f ca="1">IF(ISERROR(OFFSET(Data!$A$1,MATCH($D25,Data!$CG:$CG,0)-1,MATCH($E25&amp;"/"&amp;U$1,Data!$1:$1,0)-1))=TRUE,"",IF(OFFSET(Data!$A$1,MATCH($D25,Data!$CG:$CG,0)-1,MATCH($E25&amp;"/"&amp;U$1,Data!$1:$1,0)-1)=0,"",OFFSET(Data!$A$1,MATCH($D25,Data!$CG:$CG,0)-1,MATCH($E25&amp;"/"&amp;U$1,Data!$1:$1,0)-1)))</f>
        <v/>
      </c>
      <c r="V25" s="252" t="str">
        <f ca="1">IF(ISERROR(OFFSET(Data!$A$1,MATCH($D25,Data!$CG:$CG,0)-1,MATCH($E25&amp;"/"&amp;V$1,Data!$1:$1,0)-1))=TRUE,"",IF(OFFSET(Data!$A$1,MATCH($D25,Data!$CG:$CG,0)-1,MATCH($E25&amp;"/"&amp;V$1,Data!$1:$1,0)-1)=0,"",OFFSET(Data!$A$1,MATCH($D25,Data!$CG:$CG,0)-1,MATCH($E25&amp;"/"&amp;V$1,Data!$1:$1,0)-1)))</f>
        <v/>
      </c>
      <c r="W25" s="269" t="str">
        <f ca="1">IF(ISERROR(OFFSET(Data!$A$1,MATCH($D25,Data!$CG:$CG,0)-1,MATCH($E25&amp;"/"&amp;W$1,Data!$1:$1,0)-1))=TRUE,"",IF(OFFSET(Data!$A$1,MATCH($D25,Data!$CG:$CG,0)-1,MATCH($E25&amp;"/"&amp;W$1,Data!$1:$1,0)-1)=0,"",OFFSET(Data!$A$1,MATCH($D25,Data!$CG:$CG,0)-1,MATCH($E25&amp;"/"&amp;W$1,Data!$1:$1,0)-1)))</f>
        <v/>
      </c>
      <c r="X25" s="252" t="str">
        <f ca="1">IF(ISERROR(OFFSET(Data!$A$1,MATCH($D25,Data!$CG:$CG,0)-1,MATCH($E25&amp;"/"&amp;X$1,Data!$1:$1,0)-1))=TRUE,"",IF(OFFSET(Data!$A$1,MATCH($D25,Data!$CG:$CG,0)-1,MATCH($E25&amp;"/"&amp;X$1,Data!$1:$1,0)-1)=0,"",OFFSET(Data!$A$1,MATCH($D25,Data!$CG:$CG,0)-1,MATCH($E25&amp;"/"&amp;X$1,Data!$1:$1,0)-1)))</f>
        <v/>
      </c>
      <c r="Y25" s="252" t="str">
        <f ca="1">IF(ISERROR(OFFSET(Data!$A$1,MATCH($D25,Data!$CG:$CG,0)-1,MATCH($E25&amp;"/"&amp;Y$1,Data!$1:$1,0)-1))=TRUE,"",IF(OFFSET(Data!$A$1,MATCH($D25,Data!$CG:$CG,0)-1,MATCH($E25&amp;"/"&amp;Y$1,Data!$1:$1,0)-1)=0,"",OFFSET(Data!$A$1,MATCH($D25,Data!$CG:$CG,0)-1,MATCH($E25&amp;"/"&amp;Y$1,Data!$1:$1,0)-1)))</f>
        <v/>
      </c>
      <c r="Z25" s="252" t="str">
        <f ca="1">IF(ISERROR(OFFSET(Data!$A$1,MATCH($D25,Data!$CG:$CG,0)-1,MATCH($E25&amp;"/"&amp;Z$1,Data!$1:$1,0)-1))=TRUE,"",IF(OFFSET(Data!$A$1,MATCH($D25,Data!$CG:$CG,0)-1,MATCH($E25&amp;"/"&amp;Z$1,Data!$1:$1,0)-1)=0,"",OFFSET(Data!$A$1,MATCH($D25,Data!$CG:$CG,0)-1,MATCH($E25&amp;"/"&amp;Z$1,Data!$1:$1,0)-1)))</f>
        <v/>
      </c>
      <c r="AA25" s="252" t="str">
        <f ca="1">IF(ISERROR(OFFSET(Data!$A$1,MATCH($D25,Data!$CG:$CG,0)-1,MATCH($E25&amp;"/"&amp;AA$1,Data!$1:$1,0)-1))=TRUE,"",IF(OFFSET(Data!$A$1,MATCH($D25,Data!$CG:$CG,0)-1,MATCH($E25&amp;"/"&amp;AA$1,Data!$1:$1,0)-1)=0,"",OFFSET(Data!$A$1,MATCH($D25,Data!$CG:$CG,0)-1,MATCH($E25&amp;"/"&amp;AA$1,Data!$1:$1,0)-1)))</f>
        <v/>
      </c>
      <c r="AB25" s="252" t="str">
        <f ca="1">IF(ISERROR(OFFSET(Data!$A$1,MATCH($D25,Data!$CG:$CG,0)-1,MATCH($E25&amp;"/"&amp;AB$1,Data!$1:$1,0)-1))=TRUE,"",IF(OFFSET(Data!$A$1,MATCH($D25,Data!$CG:$CG,0)-1,MATCH($E25&amp;"/"&amp;AB$1,Data!$1:$1,0)-1)=0,"",OFFSET(Data!$A$1,MATCH($D25,Data!$CG:$CG,0)-1,MATCH($E25&amp;"/"&amp;AB$1,Data!$1:$1,0)-1)))</f>
        <v/>
      </c>
      <c r="AC25" s="252" t="str">
        <f ca="1">IF(ISERROR(OFFSET(Data!$A$1,MATCH($D25,Data!$CG:$CG,0)-1,MATCH($E25&amp;"/"&amp;AC$1,Data!$1:$1,0)-1))=TRUE,"",IF(OFFSET(Data!$A$1,MATCH($D25,Data!$CG:$CG,0)-1,MATCH($E25&amp;"/"&amp;AC$1,Data!$1:$1,0)-1)=0,"",OFFSET(Data!$A$1,MATCH($D25,Data!$CG:$CG,0)-1,MATCH($E25&amp;"/"&amp;AC$1,Data!$1:$1,0)-1)))</f>
        <v/>
      </c>
      <c r="AD25" s="252" t="str">
        <f ca="1">IF(ISERROR(OFFSET(Data!$A$1,MATCH($D25,Data!$CG:$CG,0)-1,MATCH($E25&amp;"/"&amp;AD$1,Data!$1:$1,0)-1))=TRUE,"",IF(OFFSET(Data!$A$1,MATCH($D25,Data!$CG:$CG,0)-1,MATCH($E25&amp;"/"&amp;AD$1,Data!$1:$1,0)-1)=0,"",OFFSET(Data!$A$1,MATCH($D25,Data!$CG:$CG,0)-1,MATCH($E25&amp;"/"&amp;AD$1,Data!$1:$1,0)-1)))</f>
        <v/>
      </c>
      <c r="AE25" s="252" t="str">
        <f ca="1">IF(ISERROR(OFFSET(Data!$A$1,MATCH($D25,Data!$CG:$CG,0)-1,MATCH($E25&amp;"/"&amp;AE$1,Data!$1:$1,0)-1))=TRUE,"",IF(OFFSET(Data!$A$1,MATCH($D25,Data!$CG:$CG,0)-1,MATCH($E25&amp;"/"&amp;AE$1,Data!$1:$1,0)-1)=0,"",OFFSET(Data!$A$1,MATCH($D25,Data!$CG:$CG,0)-1,MATCH($E25&amp;"/"&amp;AE$1,Data!$1:$1,0)-1)))</f>
        <v/>
      </c>
      <c r="AF25" s="253" t="str">
        <f ca="1">IF(ISERROR(OFFSET(Data!$A$1,MATCH($D25,Data!$CG:$CG,0)-1,MATCH($E25&amp;"/"&amp;AF$1,Data!$1:$1,0)-1))=TRUE,"",IF(OFFSET(Data!$A$1,MATCH($D25,Data!$CG:$CG,0)-1,MATCH($E25&amp;"/"&amp;AF$1,Data!$1:$1,0)-1)=0,"",OFFSET(Data!$A$1,MATCH($D25,Data!$CG:$CG,0)-1,MATCH($E25&amp;"/"&amp;AF$1,Data!$1:$1,0)-1)))</f>
        <v/>
      </c>
      <c r="AG25" s="212">
        <f t="shared" ca="1" si="5"/>
        <v>56</v>
      </c>
      <c r="AH25" s="213">
        <f ca="1">SUM(AG24:AG25)</f>
        <v>113</v>
      </c>
    </row>
    <row r="26" spans="1:37" ht="15" hidden="1" customHeight="1" x14ac:dyDescent="0.25">
      <c r="A26" s="446"/>
      <c r="B26" s="449"/>
      <c r="C26" s="452"/>
      <c r="D26" s="28" t="str">
        <f>IF(C26&lt;&gt;"",C26,D25)</f>
        <v>Bernadette Brandeis</v>
      </c>
      <c r="E26" s="29" t="s">
        <v>23</v>
      </c>
      <c r="F26" s="254" t="str">
        <f ca="1">IF(ISERROR(OFFSET(Data!$A$1,MATCH($D26,Data!$CG:$CG,0)-1,MATCH($E26&amp;"/"&amp;F$1,Data!$1:$1,0)-1))=TRUE,"",IF(OFFSET(Data!$A$1,MATCH($D26,Data!$CG:$CG,0)-1,MATCH($E26&amp;"/"&amp;F$1,Data!$1:$1,0)-1)=0,"",OFFSET(Data!$A$1,MATCH($D26,Data!$CG:$CG,0)-1,MATCH($E26&amp;"/"&amp;F$1,Data!$1:$1,0)-1)))</f>
        <v/>
      </c>
      <c r="G26" s="252" t="str">
        <f ca="1">IF(ISERROR(OFFSET(Data!$A$1,MATCH($D26,Data!$CG:$CG,0)-1,MATCH($E26&amp;"/"&amp;G$1,Data!$1:$1,0)-1))=TRUE,"",IF(OFFSET(Data!$A$1,MATCH($D26,Data!$CG:$CG,0)-1,MATCH($E26&amp;"/"&amp;G$1,Data!$1:$1,0)-1)=0,"",OFFSET(Data!$A$1,MATCH($D26,Data!$CG:$CG,0)-1,MATCH($E26&amp;"/"&amp;G$1,Data!$1:$1,0)-1)))</f>
        <v/>
      </c>
      <c r="H26" s="252" t="str">
        <f ca="1">IF(ISERROR(OFFSET(Data!$A$1,MATCH($D26,Data!$CG:$CG,0)-1,MATCH($E26&amp;"/"&amp;H$1,Data!$1:$1,0)-1))=TRUE,"",IF(OFFSET(Data!$A$1,MATCH($D26,Data!$CG:$CG,0)-1,MATCH($E26&amp;"/"&amp;H$1,Data!$1:$1,0)-1)=0,"",OFFSET(Data!$A$1,MATCH($D26,Data!$CG:$CG,0)-1,MATCH($E26&amp;"/"&amp;H$1,Data!$1:$1,0)-1)))</f>
        <v/>
      </c>
      <c r="I26" s="252" t="str">
        <f ca="1">IF(ISERROR(OFFSET(Data!$A$1,MATCH($D26,Data!$CG:$CG,0)-1,MATCH($E26&amp;"/"&amp;I$1,Data!$1:$1,0)-1))=TRUE,"",IF(OFFSET(Data!$A$1,MATCH($D26,Data!$CG:$CG,0)-1,MATCH($E26&amp;"/"&amp;I$1,Data!$1:$1,0)-1)=0,"",OFFSET(Data!$A$1,MATCH($D26,Data!$CG:$CG,0)-1,MATCH($E26&amp;"/"&amp;I$1,Data!$1:$1,0)-1)))</f>
        <v/>
      </c>
      <c r="J26" s="252" t="str">
        <f ca="1">IF(ISERROR(OFFSET(Data!$A$1,MATCH($D26,Data!$CG:$CG,0)-1,MATCH($E26&amp;"/"&amp;J$1,Data!$1:$1,0)-1))=TRUE,"",IF(OFFSET(Data!$A$1,MATCH($D26,Data!$CG:$CG,0)-1,MATCH($E26&amp;"/"&amp;J$1,Data!$1:$1,0)-1)=0,"",OFFSET(Data!$A$1,MATCH($D26,Data!$CG:$CG,0)-1,MATCH($E26&amp;"/"&amp;J$1,Data!$1:$1,0)-1)))</f>
        <v/>
      </c>
      <c r="K26" s="252" t="str">
        <f ca="1">IF(ISERROR(OFFSET(Data!$A$1,MATCH($D26,Data!$CG:$CG,0)-1,MATCH($E26&amp;"/"&amp;K$1,Data!$1:$1,0)-1))=TRUE,"",IF(OFFSET(Data!$A$1,MATCH($D26,Data!$CG:$CG,0)-1,MATCH($E26&amp;"/"&amp;K$1,Data!$1:$1,0)-1)=0,"",OFFSET(Data!$A$1,MATCH($D26,Data!$CG:$CG,0)-1,MATCH($E26&amp;"/"&amp;K$1,Data!$1:$1,0)-1)))</f>
        <v/>
      </c>
      <c r="L26" s="252" t="str">
        <f ca="1">IF(ISERROR(OFFSET(Data!$A$1,MATCH($D26,Data!$CG:$CG,0)-1,MATCH($E26&amp;"/"&amp;L$1,Data!$1:$1,0)-1))=TRUE,"",IF(OFFSET(Data!$A$1,MATCH($D26,Data!$CG:$CG,0)-1,MATCH($E26&amp;"/"&amp;L$1,Data!$1:$1,0)-1)=0,"",OFFSET(Data!$A$1,MATCH($D26,Data!$CG:$CG,0)-1,MATCH($E26&amp;"/"&amp;L$1,Data!$1:$1,0)-1)))</f>
        <v/>
      </c>
      <c r="M26" s="252" t="str">
        <f ca="1">IF(ISERROR(OFFSET(Data!$A$1,MATCH($D26,Data!$CG:$CG,0)-1,MATCH($E26&amp;"/"&amp;M$1,Data!$1:$1,0)-1))=TRUE,"",IF(OFFSET(Data!$A$1,MATCH($D26,Data!$CG:$CG,0)-1,MATCH($E26&amp;"/"&amp;M$1,Data!$1:$1,0)-1)=0,"",OFFSET(Data!$A$1,MATCH($D26,Data!$CG:$CG,0)-1,MATCH($E26&amp;"/"&amp;M$1,Data!$1:$1,0)-1)))</f>
        <v/>
      </c>
      <c r="N26" s="252" t="str">
        <f ca="1">IF(ISERROR(OFFSET(Data!$A$1,MATCH($D26,Data!$CG:$CG,0)-1,MATCH($E26&amp;"/"&amp;N$1,Data!$1:$1,0)-1))=TRUE,"",IF(OFFSET(Data!$A$1,MATCH($D26,Data!$CG:$CG,0)-1,MATCH($E26&amp;"/"&amp;N$1,Data!$1:$1,0)-1)=0,"",OFFSET(Data!$A$1,MATCH($D26,Data!$CG:$CG,0)-1,MATCH($E26&amp;"/"&amp;N$1,Data!$1:$1,0)-1)))</f>
        <v/>
      </c>
      <c r="O26" s="252" t="str">
        <f ca="1">IF(ISERROR(OFFSET(Data!$A$1,MATCH($D26,Data!$CG:$CG,0)-1,MATCH($E26&amp;"/"&amp;O$1,Data!$1:$1,0)-1))=TRUE,"",IF(OFFSET(Data!$A$1,MATCH($D26,Data!$CG:$CG,0)-1,MATCH($E26&amp;"/"&amp;O$1,Data!$1:$1,0)-1)=0,"",OFFSET(Data!$A$1,MATCH($D26,Data!$CG:$CG,0)-1,MATCH($E26&amp;"/"&amp;O$1,Data!$1:$1,0)-1)))</f>
        <v/>
      </c>
      <c r="P26" s="252" t="str">
        <f ca="1">IF(ISERROR(OFFSET(Data!$A$1,MATCH($D26,Data!$CG:$CG,0)-1,MATCH($E26&amp;"/"&amp;P$1,Data!$1:$1,0)-1))=TRUE,"",IF(OFFSET(Data!$A$1,MATCH($D26,Data!$CG:$CG,0)-1,MATCH($E26&amp;"/"&amp;P$1,Data!$1:$1,0)-1)=0,"",OFFSET(Data!$A$1,MATCH($D26,Data!$CG:$CG,0)-1,MATCH($E26&amp;"/"&amp;P$1,Data!$1:$1,0)-1)))</f>
        <v/>
      </c>
      <c r="Q26" s="252" t="str">
        <f ca="1">IF(ISERROR(OFFSET(Data!$A$1,MATCH($D26,Data!$CG:$CG,0)-1,MATCH($E26&amp;"/"&amp;Q$1,Data!$1:$1,0)-1))=TRUE,"",IF(OFFSET(Data!$A$1,MATCH($D26,Data!$CG:$CG,0)-1,MATCH($E26&amp;"/"&amp;Q$1,Data!$1:$1,0)-1)=0,"",OFFSET(Data!$A$1,MATCH($D26,Data!$CG:$CG,0)-1,MATCH($E26&amp;"/"&amp;Q$1,Data!$1:$1,0)-1)))</f>
        <v/>
      </c>
      <c r="R26" s="252" t="str">
        <f ca="1">IF(ISERROR(OFFSET(Data!$A$1,MATCH($D26,Data!$CG:$CG,0)-1,MATCH($E26&amp;"/"&amp;R$1,Data!$1:$1,0)-1))=TRUE,"",IF(OFFSET(Data!$A$1,MATCH($D26,Data!$CG:$CG,0)-1,MATCH($E26&amp;"/"&amp;R$1,Data!$1:$1,0)-1)=0,"",OFFSET(Data!$A$1,MATCH($D26,Data!$CG:$CG,0)-1,MATCH($E26&amp;"/"&amp;R$1,Data!$1:$1,0)-1)))</f>
        <v/>
      </c>
      <c r="S26" s="252" t="str">
        <f ca="1">IF(ISERROR(OFFSET(Data!$A$1,MATCH($D26,Data!$CG:$CG,0)-1,MATCH($E26&amp;"/"&amp;S$1,Data!$1:$1,0)-1))=TRUE,"",IF(OFFSET(Data!$A$1,MATCH($D26,Data!$CG:$CG,0)-1,MATCH($E26&amp;"/"&amp;S$1,Data!$1:$1,0)-1)=0,"",OFFSET(Data!$A$1,MATCH($D26,Data!$CG:$CG,0)-1,MATCH($E26&amp;"/"&amp;S$1,Data!$1:$1,0)-1)))</f>
        <v/>
      </c>
      <c r="T26" s="252" t="str">
        <f ca="1">IF(ISERROR(OFFSET(Data!$A$1,MATCH($D26,Data!$CG:$CG,0)-1,MATCH($E26&amp;"/"&amp;T$1,Data!$1:$1,0)-1))=TRUE,"",IF(OFFSET(Data!$A$1,MATCH($D26,Data!$CG:$CG,0)-1,MATCH($E26&amp;"/"&amp;T$1,Data!$1:$1,0)-1)=0,"",OFFSET(Data!$A$1,MATCH($D26,Data!$CG:$CG,0)-1,MATCH($E26&amp;"/"&amp;T$1,Data!$1:$1,0)-1)))</f>
        <v/>
      </c>
      <c r="U26" s="252" t="str">
        <f ca="1">IF(ISERROR(OFFSET(Data!$A$1,MATCH($D26,Data!$CG:$CG,0)-1,MATCH($E26&amp;"/"&amp;U$1,Data!$1:$1,0)-1))=TRUE,"",IF(OFFSET(Data!$A$1,MATCH($D26,Data!$CG:$CG,0)-1,MATCH($E26&amp;"/"&amp;U$1,Data!$1:$1,0)-1)=0,"",OFFSET(Data!$A$1,MATCH($D26,Data!$CG:$CG,0)-1,MATCH($E26&amp;"/"&amp;U$1,Data!$1:$1,0)-1)))</f>
        <v/>
      </c>
      <c r="V26" s="252" t="str">
        <f ca="1">IF(ISERROR(OFFSET(Data!$A$1,MATCH($D26,Data!$CG:$CG,0)-1,MATCH($E26&amp;"/"&amp;V$1,Data!$1:$1,0)-1))=TRUE,"",IF(OFFSET(Data!$A$1,MATCH($D26,Data!$CG:$CG,0)-1,MATCH($E26&amp;"/"&amp;V$1,Data!$1:$1,0)-1)=0,"",OFFSET(Data!$A$1,MATCH($D26,Data!$CG:$CG,0)-1,MATCH($E26&amp;"/"&amp;V$1,Data!$1:$1,0)-1)))</f>
        <v/>
      </c>
      <c r="W26" s="269" t="str">
        <f ca="1">IF(ISERROR(OFFSET(Data!$A$1,MATCH($D26,Data!$CG:$CG,0)-1,MATCH($E26&amp;"/"&amp;W$1,Data!$1:$1,0)-1))=TRUE,"",IF(OFFSET(Data!$A$1,MATCH($D26,Data!$CG:$CG,0)-1,MATCH($E26&amp;"/"&amp;W$1,Data!$1:$1,0)-1)=0,"",OFFSET(Data!$A$1,MATCH($D26,Data!$CG:$CG,0)-1,MATCH($E26&amp;"/"&amp;W$1,Data!$1:$1,0)-1)))</f>
        <v/>
      </c>
      <c r="X26" s="252" t="str">
        <f ca="1">IF(ISERROR(OFFSET(Data!$A$1,MATCH($D26,Data!$CG:$CG,0)-1,MATCH($E26&amp;"/"&amp;X$1,Data!$1:$1,0)-1))=TRUE,"",IF(OFFSET(Data!$A$1,MATCH($D26,Data!$CG:$CG,0)-1,MATCH($E26&amp;"/"&amp;X$1,Data!$1:$1,0)-1)=0,"",OFFSET(Data!$A$1,MATCH($D26,Data!$CG:$CG,0)-1,MATCH($E26&amp;"/"&amp;X$1,Data!$1:$1,0)-1)))</f>
        <v/>
      </c>
      <c r="Y26" s="252" t="str">
        <f ca="1">IF(ISERROR(OFFSET(Data!$A$1,MATCH($D26,Data!$CG:$CG,0)-1,MATCH($E26&amp;"/"&amp;Y$1,Data!$1:$1,0)-1))=TRUE,"",IF(OFFSET(Data!$A$1,MATCH($D26,Data!$CG:$CG,0)-1,MATCH($E26&amp;"/"&amp;Y$1,Data!$1:$1,0)-1)=0,"",OFFSET(Data!$A$1,MATCH($D26,Data!$CG:$CG,0)-1,MATCH($E26&amp;"/"&amp;Y$1,Data!$1:$1,0)-1)))</f>
        <v/>
      </c>
      <c r="Z26" s="252" t="str">
        <f ca="1">IF(ISERROR(OFFSET(Data!$A$1,MATCH($D26,Data!$CG:$CG,0)-1,MATCH($E26&amp;"/"&amp;Z$1,Data!$1:$1,0)-1))=TRUE,"",IF(OFFSET(Data!$A$1,MATCH($D26,Data!$CG:$CG,0)-1,MATCH($E26&amp;"/"&amp;Z$1,Data!$1:$1,0)-1)=0,"",OFFSET(Data!$A$1,MATCH($D26,Data!$CG:$CG,0)-1,MATCH($E26&amp;"/"&amp;Z$1,Data!$1:$1,0)-1)))</f>
        <v/>
      </c>
      <c r="AA26" s="252" t="str">
        <f ca="1">IF(ISERROR(OFFSET(Data!$A$1,MATCH($D26,Data!$CG:$CG,0)-1,MATCH($E26&amp;"/"&amp;AA$1,Data!$1:$1,0)-1))=TRUE,"",IF(OFFSET(Data!$A$1,MATCH($D26,Data!$CG:$CG,0)-1,MATCH($E26&amp;"/"&amp;AA$1,Data!$1:$1,0)-1)=0,"",OFFSET(Data!$A$1,MATCH($D26,Data!$CG:$CG,0)-1,MATCH($E26&amp;"/"&amp;AA$1,Data!$1:$1,0)-1)))</f>
        <v/>
      </c>
      <c r="AB26" s="252" t="str">
        <f ca="1">IF(ISERROR(OFFSET(Data!$A$1,MATCH($D26,Data!$CG:$CG,0)-1,MATCH($E26&amp;"/"&amp;AB$1,Data!$1:$1,0)-1))=TRUE,"",IF(OFFSET(Data!$A$1,MATCH($D26,Data!$CG:$CG,0)-1,MATCH($E26&amp;"/"&amp;AB$1,Data!$1:$1,0)-1)=0,"",OFFSET(Data!$A$1,MATCH($D26,Data!$CG:$CG,0)-1,MATCH($E26&amp;"/"&amp;AB$1,Data!$1:$1,0)-1)))</f>
        <v/>
      </c>
      <c r="AC26" s="252" t="str">
        <f ca="1">IF(ISERROR(OFFSET(Data!$A$1,MATCH($D26,Data!$CG:$CG,0)-1,MATCH($E26&amp;"/"&amp;AC$1,Data!$1:$1,0)-1))=TRUE,"",IF(OFFSET(Data!$A$1,MATCH($D26,Data!$CG:$CG,0)-1,MATCH($E26&amp;"/"&amp;AC$1,Data!$1:$1,0)-1)=0,"",OFFSET(Data!$A$1,MATCH($D26,Data!$CG:$CG,0)-1,MATCH($E26&amp;"/"&amp;AC$1,Data!$1:$1,0)-1)))</f>
        <v/>
      </c>
      <c r="AD26" s="252" t="str">
        <f ca="1">IF(ISERROR(OFFSET(Data!$A$1,MATCH($D26,Data!$CG:$CG,0)-1,MATCH($E26&amp;"/"&amp;AD$1,Data!$1:$1,0)-1))=TRUE,"",IF(OFFSET(Data!$A$1,MATCH($D26,Data!$CG:$CG,0)-1,MATCH($E26&amp;"/"&amp;AD$1,Data!$1:$1,0)-1)=0,"",OFFSET(Data!$A$1,MATCH($D26,Data!$CG:$CG,0)-1,MATCH($E26&amp;"/"&amp;AD$1,Data!$1:$1,0)-1)))</f>
        <v/>
      </c>
      <c r="AE26" s="252" t="str">
        <f ca="1">IF(ISERROR(OFFSET(Data!$A$1,MATCH($D26,Data!$CG:$CG,0)-1,MATCH($E26&amp;"/"&amp;AE$1,Data!$1:$1,0)-1))=TRUE,"",IF(OFFSET(Data!$A$1,MATCH($D26,Data!$CG:$CG,0)-1,MATCH($E26&amp;"/"&amp;AE$1,Data!$1:$1,0)-1)=0,"",OFFSET(Data!$A$1,MATCH($D26,Data!$CG:$CG,0)-1,MATCH($E26&amp;"/"&amp;AE$1,Data!$1:$1,0)-1)))</f>
        <v/>
      </c>
      <c r="AF26" s="253" t="str">
        <f ca="1">IF(ISERROR(OFFSET(Data!$A$1,MATCH($D26,Data!$CG:$CG,0)-1,MATCH($E26&amp;"/"&amp;AF$1,Data!$1:$1,0)-1))=TRUE,"",IF(OFFSET(Data!$A$1,MATCH($D26,Data!$CG:$CG,0)-1,MATCH($E26&amp;"/"&amp;AF$1,Data!$1:$1,0)-1)=0,"",OFFSET(Data!$A$1,MATCH($D26,Data!$CG:$CG,0)-1,MATCH($E26&amp;"/"&amp;AF$1,Data!$1:$1,0)-1)))</f>
        <v/>
      </c>
      <c r="AG26" s="212">
        <f t="shared" ca="1" si="5"/>
        <v>0</v>
      </c>
      <c r="AH26" s="213">
        <f ca="1">SUM(AG24:AG26)</f>
        <v>113</v>
      </c>
    </row>
    <row r="27" spans="1:37" ht="15.75" hidden="1" customHeight="1" x14ac:dyDescent="0.25">
      <c r="A27" s="446"/>
      <c r="B27" s="449"/>
      <c r="C27" s="452"/>
      <c r="D27" s="28" t="str">
        <f>IF(C27&lt;&gt;"",C27,D26)</f>
        <v>Bernadette Brandeis</v>
      </c>
      <c r="E27" s="29" t="s">
        <v>24</v>
      </c>
      <c r="F27" s="254" t="str">
        <f ca="1">IF(ISERROR(OFFSET(Data!$A$1,MATCH($D27,Data!$CG:$CG,0)-1,MATCH($E27&amp;"/"&amp;F$1,Data!$1:$1,0)-1))=TRUE,"",IF(OFFSET(Data!$A$1,MATCH($D27,Data!$CG:$CG,0)-1,MATCH($E27&amp;"/"&amp;F$1,Data!$1:$1,0)-1)=0,"",OFFSET(Data!$A$1,MATCH($D27,Data!$CG:$CG,0)-1,MATCH($E27&amp;"/"&amp;F$1,Data!$1:$1,0)-1)))</f>
        <v/>
      </c>
      <c r="G27" s="252" t="str">
        <f ca="1">IF(ISERROR(OFFSET(Data!$A$1,MATCH($D27,Data!$CG:$CG,0)-1,MATCH($E27&amp;"/"&amp;G$1,Data!$1:$1,0)-1))=TRUE,"",IF(OFFSET(Data!$A$1,MATCH($D27,Data!$CG:$CG,0)-1,MATCH($E27&amp;"/"&amp;G$1,Data!$1:$1,0)-1)=0,"",OFFSET(Data!$A$1,MATCH($D27,Data!$CG:$CG,0)-1,MATCH($E27&amp;"/"&amp;G$1,Data!$1:$1,0)-1)))</f>
        <v/>
      </c>
      <c r="H27" s="252" t="str">
        <f ca="1">IF(ISERROR(OFFSET(Data!$A$1,MATCH($D27,Data!$CG:$CG,0)-1,MATCH($E27&amp;"/"&amp;H$1,Data!$1:$1,0)-1))=TRUE,"",IF(OFFSET(Data!$A$1,MATCH($D27,Data!$CG:$CG,0)-1,MATCH($E27&amp;"/"&amp;H$1,Data!$1:$1,0)-1)=0,"",OFFSET(Data!$A$1,MATCH($D27,Data!$CG:$CG,0)-1,MATCH($E27&amp;"/"&amp;H$1,Data!$1:$1,0)-1)))</f>
        <v/>
      </c>
      <c r="I27" s="252" t="str">
        <f ca="1">IF(ISERROR(OFFSET(Data!$A$1,MATCH($D27,Data!$CG:$CG,0)-1,MATCH($E27&amp;"/"&amp;I$1,Data!$1:$1,0)-1))=TRUE,"",IF(OFFSET(Data!$A$1,MATCH($D27,Data!$CG:$CG,0)-1,MATCH($E27&amp;"/"&amp;I$1,Data!$1:$1,0)-1)=0,"",OFFSET(Data!$A$1,MATCH($D27,Data!$CG:$CG,0)-1,MATCH($E27&amp;"/"&amp;I$1,Data!$1:$1,0)-1)))</f>
        <v/>
      </c>
      <c r="J27" s="252" t="str">
        <f ca="1">IF(ISERROR(OFFSET(Data!$A$1,MATCH($D27,Data!$CG:$CG,0)-1,MATCH($E27&amp;"/"&amp;J$1,Data!$1:$1,0)-1))=TRUE,"",IF(OFFSET(Data!$A$1,MATCH($D27,Data!$CG:$CG,0)-1,MATCH($E27&amp;"/"&amp;J$1,Data!$1:$1,0)-1)=0,"",OFFSET(Data!$A$1,MATCH($D27,Data!$CG:$CG,0)-1,MATCH($E27&amp;"/"&amp;J$1,Data!$1:$1,0)-1)))</f>
        <v/>
      </c>
      <c r="K27" s="252" t="str">
        <f ca="1">IF(ISERROR(OFFSET(Data!$A$1,MATCH($D27,Data!$CG:$CG,0)-1,MATCH($E27&amp;"/"&amp;K$1,Data!$1:$1,0)-1))=TRUE,"",IF(OFFSET(Data!$A$1,MATCH($D27,Data!$CG:$CG,0)-1,MATCH($E27&amp;"/"&amp;K$1,Data!$1:$1,0)-1)=0,"",OFFSET(Data!$A$1,MATCH($D27,Data!$CG:$CG,0)-1,MATCH($E27&amp;"/"&amp;K$1,Data!$1:$1,0)-1)))</f>
        <v/>
      </c>
      <c r="L27" s="252" t="str">
        <f ca="1">IF(ISERROR(OFFSET(Data!$A$1,MATCH($D27,Data!$CG:$CG,0)-1,MATCH($E27&amp;"/"&amp;L$1,Data!$1:$1,0)-1))=TRUE,"",IF(OFFSET(Data!$A$1,MATCH($D27,Data!$CG:$CG,0)-1,MATCH($E27&amp;"/"&amp;L$1,Data!$1:$1,0)-1)=0,"",OFFSET(Data!$A$1,MATCH($D27,Data!$CG:$CG,0)-1,MATCH($E27&amp;"/"&amp;L$1,Data!$1:$1,0)-1)))</f>
        <v/>
      </c>
      <c r="M27" s="252" t="str">
        <f ca="1">IF(ISERROR(OFFSET(Data!$A$1,MATCH($D27,Data!$CG:$CG,0)-1,MATCH($E27&amp;"/"&amp;M$1,Data!$1:$1,0)-1))=TRUE,"",IF(OFFSET(Data!$A$1,MATCH($D27,Data!$CG:$CG,0)-1,MATCH($E27&amp;"/"&amp;M$1,Data!$1:$1,0)-1)=0,"",OFFSET(Data!$A$1,MATCH($D27,Data!$CG:$CG,0)-1,MATCH($E27&amp;"/"&amp;M$1,Data!$1:$1,0)-1)))</f>
        <v/>
      </c>
      <c r="N27" s="252" t="str">
        <f ca="1">IF(ISERROR(OFFSET(Data!$A$1,MATCH($D27,Data!$CG:$CG,0)-1,MATCH($E27&amp;"/"&amp;N$1,Data!$1:$1,0)-1))=TRUE,"",IF(OFFSET(Data!$A$1,MATCH($D27,Data!$CG:$CG,0)-1,MATCH($E27&amp;"/"&amp;N$1,Data!$1:$1,0)-1)=0,"",OFFSET(Data!$A$1,MATCH($D27,Data!$CG:$CG,0)-1,MATCH($E27&amp;"/"&amp;N$1,Data!$1:$1,0)-1)))</f>
        <v/>
      </c>
      <c r="O27" s="252" t="str">
        <f ca="1">IF(ISERROR(OFFSET(Data!$A$1,MATCH($D27,Data!$CG:$CG,0)-1,MATCH($E27&amp;"/"&amp;O$1,Data!$1:$1,0)-1))=TRUE,"",IF(OFFSET(Data!$A$1,MATCH($D27,Data!$CG:$CG,0)-1,MATCH($E27&amp;"/"&amp;O$1,Data!$1:$1,0)-1)=0,"",OFFSET(Data!$A$1,MATCH($D27,Data!$CG:$CG,0)-1,MATCH($E27&amp;"/"&amp;O$1,Data!$1:$1,0)-1)))</f>
        <v/>
      </c>
      <c r="P27" s="252" t="str">
        <f ca="1">IF(ISERROR(OFFSET(Data!$A$1,MATCH($D27,Data!$CG:$CG,0)-1,MATCH($E27&amp;"/"&amp;P$1,Data!$1:$1,0)-1))=TRUE,"",IF(OFFSET(Data!$A$1,MATCH($D27,Data!$CG:$CG,0)-1,MATCH($E27&amp;"/"&amp;P$1,Data!$1:$1,0)-1)=0,"",OFFSET(Data!$A$1,MATCH($D27,Data!$CG:$CG,0)-1,MATCH($E27&amp;"/"&amp;P$1,Data!$1:$1,0)-1)))</f>
        <v/>
      </c>
      <c r="Q27" s="252" t="str">
        <f ca="1">IF(ISERROR(OFFSET(Data!$A$1,MATCH($D27,Data!$CG:$CG,0)-1,MATCH($E27&amp;"/"&amp;Q$1,Data!$1:$1,0)-1))=TRUE,"",IF(OFFSET(Data!$A$1,MATCH($D27,Data!$CG:$CG,0)-1,MATCH($E27&amp;"/"&amp;Q$1,Data!$1:$1,0)-1)=0,"",OFFSET(Data!$A$1,MATCH($D27,Data!$CG:$CG,0)-1,MATCH($E27&amp;"/"&amp;Q$1,Data!$1:$1,0)-1)))</f>
        <v/>
      </c>
      <c r="R27" s="252" t="str">
        <f ca="1">IF(ISERROR(OFFSET(Data!$A$1,MATCH($D27,Data!$CG:$CG,0)-1,MATCH($E27&amp;"/"&amp;R$1,Data!$1:$1,0)-1))=TRUE,"",IF(OFFSET(Data!$A$1,MATCH($D27,Data!$CG:$CG,0)-1,MATCH($E27&amp;"/"&amp;R$1,Data!$1:$1,0)-1)=0,"",OFFSET(Data!$A$1,MATCH($D27,Data!$CG:$CG,0)-1,MATCH($E27&amp;"/"&amp;R$1,Data!$1:$1,0)-1)))</f>
        <v/>
      </c>
      <c r="S27" s="252" t="str">
        <f ca="1">IF(ISERROR(OFFSET(Data!$A$1,MATCH($D27,Data!$CG:$CG,0)-1,MATCH($E27&amp;"/"&amp;S$1,Data!$1:$1,0)-1))=TRUE,"",IF(OFFSET(Data!$A$1,MATCH($D27,Data!$CG:$CG,0)-1,MATCH($E27&amp;"/"&amp;S$1,Data!$1:$1,0)-1)=0,"",OFFSET(Data!$A$1,MATCH($D27,Data!$CG:$CG,0)-1,MATCH($E27&amp;"/"&amp;S$1,Data!$1:$1,0)-1)))</f>
        <v/>
      </c>
      <c r="T27" s="252" t="str">
        <f ca="1">IF(ISERROR(OFFSET(Data!$A$1,MATCH($D27,Data!$CG:$CG,0)-1,MATCH($E27&amp;"/"&amp;T$1,Data!$1:$1,0)-1))=TRUE,"",IF(OFFSET(Data!$A$1,MATCH($D27,Data!$CG:$CG,0)-1,MATCH($E27&amp;"/"&amp;T$1,Data!$1:$1,0)-1)=0,"",OFFSET(Data!$A$1,MATCH($D27,Data!$CG:$CG,0)-1,MATCH($E27&amp;"/"&amp;T$1,Data!$1:$1,0)-1)))</f>
        <v/>
      </c>
      <c r="U27" s="252" t="str">
        <f ca="1">IF(ISERROR(OFFSET(Data!$A$1,MATCH($D27,Data!$CG:$CG,0)-1,MATCH($E27&amp;"/"&amp;U$1,Data!$1:$1,0)-1))=TRUE,"",IF(OFFSET(Data!$A$1,MATCH($D27,Data!$CG:$CG,0)-1,MATCH($E27&amp;"/"&amp;U$1,Data!$1:$1,0)-1)=0,"",OFFSET(Data!$A$1,MATCH($D27,Data!$CG:$CG,0)-1,MATCH($E27&amp;"/"&amp;U$1,Data!$1:$1,0)-1)))</f>
        <v/>
      </c>
      <c r="V27" s="252" t="str">
        <f ca="1">IF(ISERROR(OFFSET(Data!$A$1,MATCH($D27,Data!$CG:$CG,0)-1,MATCH($E27&amp;"/"&amp;V$1,Data!$1:$1,0)-1))=TRUE,"",IF(OFFSET(Data!$A$1,MATCH($D27,Data!$CG:$CG,0)-1,MATCH($E27&amp;"/"&amp;V$1,Data!$1:$1,0)-1)=0,"",OFFSET(Data!$A$1,MATCH($D27,Data!$CG:$CG,0)-1,MATCH($E27&amp;"/"&amp;V$1,Data!$1:$1,0)-1)))</f>
        <v/>
      </c>
      <c r="W27" s="269" t="str">
        <f ca="1">IF(ISERROR(OFFSET(Data!$A$1,MATCH($D27,Data!$CG:$CG,0)-1,MATCH($E27&amp;"/"&amp;W$1,Data!$1:$1,0)-1))=TRUE,"",IF(OFFSET(Data!$A$1,MATCH($D27,Data!$CG:$CG,0)-1,MATCH($E27&amp;"/"&amp;W$1,Data!$1:$1,0)-1)=0,"",OFFSET(Data!$A$1,MATCH($D27,Data!$CG:$CG,0)-1,MATCH($E27&amp;"/"&amp;W$1,Data!$1:$1,0)-1)))</f>
        <v/>
      </c>
      <c r="X27" s="252" t="str">
        <f ca="1">IF(ISERROR(OFFSET(Data!$A$1,MATCH($D27,Data!$CG:$CG,0)-1,MATCH($E27&amp;"/"&amp;X$1,Data!$1:$1,0)-1))=TRUE,"",IF(OFFSET(Data!$A$1,MATCH($D27,Data!$CG:$CG,0)-1,MATCH($E27&amp;"/"&amp;X$1,Data!$1:$1,0)-1)=0,"",OFFSET(Data!$A$1,MATCH($D27,Data!$CG:$CG,0)-1,MATCH($E27&amp;"/"&amp;X$1,Data!$1:$1,0)-1)))</f>
        <v/>
      </c>
      <c r="Y27" s="252" t="str">
        <f ca="1">IF(ISERROR(OFFSET(Data!$A$1,MATCH($D27,Data!$CG:$CG,0)-1,MATCH($E27&amp;"/"&amp;Y$1,Data!$1:$1,0)-1))=TRUE,"",IF(OFFSET(Data!$A$1,MATCH($D27,Data!$CG:$CG,0)-1,MATCH($E27&amp;"/"&amp;Y$1,Data!$1:$1,0)-1)=0,"",OFFSET(Data!$A$1,MATCH($D27,Data!$CG:$CG,0)-1,MATCH($E27&amp;"/"&amp;Y$1,Data!$1:$1,0)-1)))</f>
        <v/>
      </c>
      <c r="Z27" s="252" t="str">
        <f ca="1">IF(ISERROR(OFFSET(Data!$A$1,MATCH($D27,Data!$CG:$CG,0)-1,MATCH($E27&amp;"/"&amp;Z$1,Data!$1:$1,0)-1))=TRUE,"",IF(OFFSET(Data!$A$1,MATCH($D27,Data!$CG:$CG,0)-1,MATCH($E27&amp;"/"&amp;Z$1,Data!$1:$1,0)-1)=0,"",OFFSET(Data!$A$1,MATCH($D27,Data!$CG:$CG,0)-1,MATCH($E27&amp;"/"&amp;Z$1,Data!$1:$1,0)-1)))</f>
        <v/>
      </c>
      <c r="AA27" s="252" t="str">
        <f ca="1">IF(ISERROR(OFFSET(Data!$A$1,MATCH($D27,Data!$CG:$CG,0)-1,MATCH($E27&amp;"/"&amp;AA$1,Data!$1:$1,0)-1))=TRUE,"",IF(OFFSET(Data!$A$1,MATCH($D27,Data!$CG:$CG,0)-1,MATCH($E27&amp;"/"&amp;AA$1,Data!$1:$1,0)-1)=0,"",OFFSET(Data!$A$1,MATCH($D27,Data!$CG:$CG,0)-1,MATCH($E27&amp;"/"&amp;AA$1,Data!$1:$1,0)-1)))</f>
        <v/>
      </c>
      <c r="AB27" s="252" t="str">
        <f ca="1">IF(ISERROR(OFFSET(Data!$A$1,MATCH($D27,Data!$CG:$CG,0)-1,MATCH($E27&amp;"/"&amp;AB$1,Data!$1:$1,0)-1))=TRUE,"",IF(OFFSET(Data!$A$1,MATCH($D27,Data!$CG:$CG,0)-1,MATCH($E27&amp;"/"&amp;AB$1,Data!$1:$1,0)-1)=0,"",OFFSET(Data!$A$1,MATCH($D27,Data!$CG:$CG,0)-1,MATCH($E27&amp;"/"&amp;AB$1,Data!$1:$1,0)-1)))</f>
        <v/>
      </c>
      <c r="AC27" s="252" t="str">
        <f ca="1">IF(ISERROR(OFFSET(Data!$A$1,MATCH($D27,Data!$CG:$CG,0)-1,MATCH($E27&amp;"/"&amp;AC$1,Data!$1:$1,0)-1))=TRUE,"",IF(OFFSET(Data!$A$1,MATCH($D27,Data!$CG:$CG,0)-1,MATCH($E27&amp;"/"&amp;AC$1,Data!$1:$1,0)-1)=0,"",OFFSET(Data!$A$1,MATCH($D27,Data!$CG:$CG,0)-1,MATCH($E27&amp;"/"&amp;AC$1,Data!$1:$1,0)-1)))</f>
        <v/>
      </c>
      <c r="AD27" s="252" t="str">
        <f ca="1">IF(ISERROR(OFFSET(Data!$A$1,MATCH($D27,Data!$CG:$CG,0)-1,MATCH($E27&amp;"/"&amp;AD$1,Data!$1:$1,0)-1))=TRUE,"",IF(OFFSET(Data!$A$1,MATCH($D27,Data!$CG:$CG,0)-1,MATCH($E27&amp;"/"&amp;AD$1,Data!$1:$1,0)-1)=0,"",OFFSET(Data!$A$1,MATCH($D27,Data!$CG:$CG,0)-1,MATCH($E27&amp;"/"&amp;AD$1,Data!$1:$1,0)-1)))</f>
        <v/>
      </c>
      <c r="AE27" s="252" t="str">
        <f ca="1">IF(ISERROR(OFFSET(Data!$A$1,MATCH($D27,Data!$CG:$CG,0)-1,MATCH($E27&amp;"/"&amp;AE$1,Data!$1:$1,0)-1))=TRUE,"",IF(OFFSET(Data!$A$1,MATCH($D27,Data!$CG:$CG,0)-1,MATCH($E27&amp;"/"&amp;AE$1,Data!$1:$1,0)-1)=0,"",OFFSET(Data!$A$1,MATCH($D27,Data!$CG:$CG,0)-1,MATCH($E27&amp;"/"&amp;AE$1,Data!$1:$1,0)-1)))</f>
        <v/>
      </c>
      <c r="AF27" s="253" t="str">
        <f ca="1">IF(ISERROR(OFFSET(Data!$A$1,MATCH($D27,Data!$CG:$CG,0)-1,MATCH($E27&amp;"/"&amp;AF$1,Data!$1:$1,0)-1))=TRUE,"",IF(OFFSET(Data!$A$1,MATCH($D27,Data!$CG:$CG,0)-1,MATCH($E27&amp;"/"&amp;AF$1,Data!$1:$1,0)-1)=0,"",OFFSET(Data!$A$1,MATCH($D27,Data!$CG:$CG,0)-1,MATCH($E27&amp;"/"&amp;AF$1,Data!$1:$1,0)-1)))</f>
        <v/>
      </c>
      <c r="AG27" s="212">
        <f t="shared" ca="1" si="5"/>
        <v>0</v>
      </c>
      <c r="AH27" s="213">
        <f ca="1">SUM(AG24:AG27)</f>
        <v>113</v>
      </c>
    </row>
    <row r="28" spans="1:37" ht="15.75" hidden="1" customHeight="1" thickBot="1" x14ac:dyDescent="0.3">
      <c r="A28" s="447"/>
      <c r="B28" s="450"/>
      <c r="C28" s="453"/>
      <c r="D28" s="30" t="str">
        <f>IF(C28&lt;&gt;"",C28,D27)</f>
        <v>Bernadette Brandeis</v>
      </c>
      <c r="E28" s="31" t="s">
        <v>25</v>
      </c>
      <c r="F28" s="255" t="str">
        <f ca="1">IF(ISERROR(OFFSET(Data!$A$1,MATCH($D28,Data!$CG:$CG,0)-1,MATCH($E28&amp;"/"&amp;F$1,Data!$1:$1,0)-1))=TRUE,"",IF(OFFSET(Data!$A$1,MATCH($D28,Data!$CG:$CG,0)-1,MATCH($E28&amp;"/"&amp;F$1,Data!$1:$1,0)-1)=0,"",OFFSET(Data!$A$1,MATCH($D28,Data!$CG:$CG,0)-1,MATCH($E28&amp;"/"&amp;F$1,Data!$1:$1,0)-1)))</f>
        <v/>
      </c>
      <c r="G28" s="256" t="str">
        <f ca="1">IF(ISERROR(OFFSET(Data!$A$1,MATCH($D28,Data!$CG:$CG,0)-1,MATCH($E28&amp;"/"&amp;G$1,Data!$1:$1,0)-1))=TRUE,"",IF(OFFSET(Data!$A$1,MATCH($D28,Data!$CG:$CG,0)-1,MATCH($E28&amp;"/"&amp;G$1,Data!$1:$1,0)-1)=0,"",OFFSET(Data!$A$1,MATCH($D28,Data!$CG:$CG,0)-1,MATCH($E28&amp;"/"&amp;G$1,Data!$1:$1,0)-1)))</f>
        <v/>
      </c>
      <c r="H28" s="256" t="str">
        <f ca="1">IF(ISERROR(OFFSET(Data!$A$1,MATCH($D28,Data!$CG:$CG,0)-1,MATCH($E28&amp;"/"&amp;H$1,Data!$1:$1,0)-1))=TRUE,"",IF(OFFSET(Data!$A$1,MATCH($D28,Data!$CG:$CG,0)-1,MATCH($E28&amp;"/"&amp;H$1,Data!$1:$1,0)-1)=0,"",OFFSET(Data!$A$1,MATCH($D28,Data!$CG:$CG,0)-1,MATCH($E28&amp;"/"&amp;H$1,Data!$1:$1,0)-1)))</f>
        <v/>
      </c>
      <c r="I28" s="256" t="str">
        <f ca="1">IF(ISERROR(OFFSET(Data!$A$1,MATCH($D28,Data!$CG:$CG,0)-1,MATCH($E28&amp;"/"&amp;I$1,Data!$1:$1,0)-1))=TRUE,"",IF(OFFSET(Data!$A$1,MATCH($D28,Data!$CG:$CG,0)-1,MATCH($E28&amp;"/"&amp;I$1,Data!$1:$1,0)-1)=0,"",OFFSET(Data!$A$1,MATCH($D28,Data!$CG:$CG,0)-1,MATCH($E28&amp;"/"&amp;I$1,Data!$1:$1,0)-1)))</f>
        <v/>
      </c>
      <c r="J28" s="256" t="str">
        <f ca="1">IF(ISERROR(OFFSET(Data!$A$1,MATCH($D28,Data!$CG:$CG,0)-1,MATCH($E28&amp;"/"&amp;J$1,Data!$1:$1,0)-1))=TRUE,"",IF(OFFSET(Data!$A$1,MATCH($D28,Data!$CG:$CG,0)-1,MATCH($E28&amp;"/"&amp;J$1,Data!$1:$1,0)-1)=0,"",OFFSET(Data!$A$1,MATCH($D28,Data!$CG:$CG,0)-1,MATCH($E28&amp;"/"&amp;J$1,Data!$1:$1,0)-1)))</f>
        <v/>
      </c>
      <c r="K28" s="256" t="str">
        <f ca="1">IF(ISERROR(OFFSET(Data!$A$1,MATCH($D28,Data!$CG:$CG,0)-1,MATCH($E28&amp;"/"&amp;K$1,Data!$1:$1,0)-1))=TRUE,"",IF(OFFSET(Data!$A$1,MATCH($D28,Data!$CG:$CG,0)-1,MATCH($E28&amp;"/"&amp;K$1,Data!$1:$1,0)-1)=0,"",OFFSET(Data!$A$1,MATCH($D28,Data!$CG:$CG,0)-1,MATCH($E28&amp;"/"&amp;K$1,Data!$1:$1,0)-1)))</f>
        <v/>
      </c>
      <c r="L28" s="256" t="str">
        <f ca="1">IF(ISERROR(OFFSET(Data!$A$1,MATCH($D28,Data!$CG:$CG,0)-1,MATCH($E28&amp;"/"&amp;L$1,Data!$1:$1,0)-1))=TRUE,"",IF(OFFSET(Data!$A$1,MATCH($D28,Data!$CG:$CG,0)-1,MATCH($E28&amp;"/"&amp;L$1,Data!$1:$1,0)-1)=0,"",OFFSET(Data!$A$1,MATCH($D28,Data!$CG:$CG,0)-1,MATCH($E28&amp;"/"&amp;L$1,Data!$1:$1,0)-1)))</f>
        <v/>
      </c>
      <c r="M28" s="256" t="str">
        <f ca="1">IF(ISERROR(OFFSET(Data!$A$1,MATCH($D28,Data!$CG:$CG,0)-1,MATCH($E28&amp;"/"&amp;M$1,Data!$1:$1,0)-1))=TRUE,"",IF(OFFSET(Data!$A$1,MATCH($D28,Data!$CG:$CG,0)-1,MATCH($E28&amp;"/"&amp;M$1,Data!$1:$1,0)-1)=0,"",OFFSET(Data!$A$1,MATCH($D28,Data!$CG:$CG,0)-1,MATCH($E28&amp;"/"&amp;M$1,Data!$1:$1,0)-1)))</f>
        <v/>
      </c>
      <c r="N28" s="256" t="str">
        <f ca="1">IF(ISERROR(OFFSET(Data!$A$1,MATCH($D28,Data!$CG:$CG,0)-1,MATCH($E28&amp;"/"&amp;N$1,Data!$1:$1,0)-1))=TRUE,"",IF(OFFSET(Data!$A$1,MATCH($D28,Data!$CG:$CG,0)-1,MATCH($E28&amp;"/"&amp;N$1,Data!$1:$1,0)-1)=0,"",OFFSET(Data!$A$1,MATCH($D28,Data!$CG:$CG,0)-1,MATCH($E28&amp;"/"&amp;N$1,Data!$1:$1,0)-1)))</f>
        <v/>
      </c>
      <c r="O28" s="256" t="str">
        <f ca="1">IF(ISERROR(OFFSET(Data!$A$1,MATCH($D28,Data!$CG:$CG,0)-1,MATCH($E28&amp;"/"&amp;O$1,Data!$1:$1,0)-1))=TRUE,"",IF(OFFSET(Data!$A$1,MATCH($D28,Data!$CG:$CG,0)-1,MATCH($E28&amp;"/"&amp;O$1,Data!$1:$1,0)-1)=0,"",OFFSET(Data!$A$1,MATCH($D28,Data!$CG:$CG,0)-1,MATCH($E28&amp;"/"&amp;O$1,Data!$1:$1,0)-1)))</f>
        <v/>
      </c>
      <c r="P28" s="256" t="str">
        <f ca="1">IF(ISERROR(OFFSET(Data!$A$1,MATCH($D28,Data!$CG:$CG,0)-1,MATCH($E28&amp;"/"&amp;P$1,Data!$1:$1,0)-1))=TRUE,"",IF(OFFSET(Data!$A$1,MATCH($D28,Data!$CG:$CG,0)-1,MATCH($E28&amp;"/"&amp;P$1,Data!$1:$1,0)-1)=0,"",OFFSET(Data!$A$1,MATCH($D28,Data!$CG:$CG,0)-1,MATCH($E28&amp;"/"&amp;P$1,Data!$1:$1,0)-1)))</f>
        <v/>
      </c>
      <c r="Q28" s="256" t="str">
        <f ca="1">IF(ISERROR(OFFSET(Data!$A$1,MATCH($D28,Data!$CG:$CG,0)-1,MATCH($E28&amp;"/"&amp;Q$1,Data!$1:$1,0)-1))=TRUE,"",IF(OFFSET(Data!$A$1,MATCH($D28,Data!$CG:$CG,0)-1,MATCH($E28&amp;"/"&amp;Q$1,Data!$1:$1,0)-1)=0,"",OFFSET(Data!$A$1,MATCH($D28,Data!$CG:$CG,0)-1,MATCH($E28&amp;"/"&amp;Q$1,Data!$1:$1,0)-1)))</f>
        <v/>
      </c>
      <c r="R28" s="256" t="str">
        <f ca="1">IF(ISERROR(OFFSET(Data!$A$1,MATCH($D28,Data!$CG:$CG,0)-1,MATCH($E28&amp;"/"&amp;R$1,Data!$1:$1,0)-1))=TRUE,"",IF(OFFSET(Data!$A$1,MATCH($D28,Data!$CG:$CG,0)-1,MATCH($E28&amp;"/"&amp;R$1,Data!$1:$1,0)-1)=0,"",OFFSET(Data!$A$1,MATCH($D28,Data!$CG:$CG,0)-1,MATCH($E28&amp;"/"&amp;R$1,Data!$1:$1,0)-1)))</f>
        <v/>
      </c>
      <c r="S28" s="256" t="str">
        <f ca="1">IF(ISERROR(OFFSET(Data!$A$1,MATCH($D28,Data!$CG:$CG,0)-1,MATCH($E28&amp;"/"&amp;S$1,Data!$1:$1,0)-1))=TRUE,"",IF(OFFSET(Data!$A$1,MATCH($D28,Data!$CG:$CG,0)-1,MATCH($E28&amp;"/"&amp;S$1,Data!$1:$1,0)-1)=0,"",OFFSET(Data!$A$1,MATCH($D28,Data!$CG:$CG,0)-1,MATCH($E28&amp;"/"&amp;S$1,Data!$1:$1,0)-1)))</f>
        <v/>
      </c>
      <c r="T28" s="256" t="str">
        <f ca="1">IF(ISERROR(OFFSET(Data!$A$1,MATCH($D28,Data!$CG:$CG,0)-1,MATCH($E28&amp;"/"&amp;T$1,Data!$1:$1,0)-1))=TRUE,"",IF(OFFSET(Data!$A$1,MATCH($D28,Data!$CG:$CG,0)-1,MATCH($E28&amp;"/"&amp;T$1,Data!$1:$1,0)-1)=0,"",OFFSET(Data!$A$1,MATCH($D28,Data!$CG:$CG,0)-1,MATCH($E28&amp;"/"&amp;T$1,Data!$1:$1,0)-1)))</f>
        <v/>
      </c>
      <c r="U28" s="256" t="str">
        <f ca="1">IF(ISERROR(OFFSET(Data!$A$1,MATCH($D28,Data!$CG:$CG,0)-1,MATCH($E28&amp;"/"&amp;U$1,Data!$1:$1,0)-1))=TRUE,"",IF(OFFSET(Data!$A$1,MATCH($D28,Data!$CG:$CG,0)-1,MATCH($E28&amp;"/"&amp;U$1,Data!$1:$1,0)-1)=0,"",OFFSET(Data!$A$1,MATCH($D28,Data!$CG:$CG,0)-1,MATCH($E28&amp;"/"&amp;U$1,Data!$1:$1,0)-1)))</f>
        <v/>
      </c>
      <c r="V28" s="256" t="str">
        <f ca="1">IF(ISERROR(OFFSET(Data!$A$1,MATCH($D28,Data!$CG:$CG,0)-1,MATCH($E28&amp;"/"&amp;V$1,Data!$1:$1,0)-1))=TRUE,"",IF(OFFSET(Data!$A$1,MATCH($D28,Data!$CG:$CG,0)-1,MATCH($E28&amp;"/"&amp;V$1,Data!$1:$1,0)-1)=0,"",OFFSET(Data!$A$1,MATCH($D28,Data!$CG:$CG,0)-1,MATCH($E28&amp;"/"&amp;V$1,Data!$1:$1,0)-1)))</f>
        <v/>
      </c>
      <c r="W28" s="257" t="str">
        <f ca="1">IF(ISERROR(OFFSET(Data!$A$1,MATCH($D28,Data!$CG:$CG,0)-1,MATCH($E28&amp;"/"&amp;W$1,Data!$1:$1,0)-1))=TRUE,"",IF(OFFSET(Data!$A$1,MATCH($D28,Data!$CG:$CG,0)-1,MATCH($E28&amp;"/"&amp;W$1,Data!$1:$1,0)-1)=0,"",OFFSET(Data!$A$1,MATCH($D28,Data!$CG:$CG,0)-1,MATCH($E28&amp;"/"&amp;W$1,Data!$1:$1,0)-1)))</f>
        <v/>
      </c>
      <c r="X28" s="256" t="str">
        <f ca="1">IF(ISERROR(OFFSET(Data!$A$1,MATCH($D28,Data!$CG:$CG,0)-1,MATCH($E28&amp;"/"&amp;X$1,Data!$1:$1,0)-1))=TRUE,"",IF(OFFSET(Data!$A$1,MATCH($D28,Data!$CG:$CG,0)-1,MATCH($E28&amp;"/"&amp;X$1,Data!$1:$1,0)-1)=0,"",OFFSET(Data!$A$1,MATCH($D28,Data!$CG:$CG,0)-1,MATCH($E28&amp;"/"&amp;X$1,Data!$1:$1,0)-1)))</f>
        <v/>
      </c>
      <c r="Y28" s="256" t="str">
        <f ca="1">IF(ISERROR(OFFSET(Data!$A$1,MATCH($D28,Data!$CG:$CG,0)-1,MATCH($E28&amp;"/"&amp;Y$1,Data!$1:$1,0)-1))=TRUE,"",IF(OFFSET(Data!$A$1,MATCH($D28,Data!$CG:$CG,0)-1,MATCH($E28&amp;"/"&amp;Y$1,Data!$1:$1,0)-1)=0,"",OFFSET(Data!$A$1,MATCH($D28,Data!$CG:$CG,0)-1,MATCH($E28&amp;"/"&amp;Y$1,Data!$1:$1,0)-1)))</f>
        <v/>
      </c>
      <c r="Z28" s="256" t="str">
        <f ca="1">IF(ISERROR(OFFSET(Data!$A$1,MATCH($D28,Data!$CG:$CG,0)-1,MATCH($E28&amp;"/"&amp;Z$1,Data!$1:$1,0)-1))=TRUE,"",IF(OFFSET(Data!$A$1,MATCH($D28,Data!$CG:$CG,0)-1,MATCH($E28&amp;"/"&amp;Z$1,Data!$1:$1,0)-1)=0,"",OFFSET(Data!$A$1,MATCH($D28,Data!$CG:$CG,0)-1,MATCH($E28&amp;"/"&amp;Z$1,Data!$1:$1,0)-1)))</f>
        <v/>
      </c>
      <c r="AA28" s="256" t="str">
        <f ca="1">IF(ISERROR(OFFSET(Data!$A$1,MATCH($D28,Data!$CG:$CG,0)-1,MATCH($E28&amp;"/"&amp;AA$1,Data!$1:$1,0)-1))=TRUE,"",IF(OFFSET(Data!$A$1,MATCH($D28,Data!$CG:$CG,0)-1,MATCH($E28&amp;"/"&amp;AA$1,Data!$1:$1,0)-1)=0,"",OFFSET(Data!$A$1,MATCH($D28,Data!$CG:$CG,0)-1,MATCH($E28&amp;"/"&amp;AA$1,Data!$1:$1,0)-1)))</f>
        <v/>
      </c>
      <c r="AB28" s="256" t="str">
        <f ca="1">IF(ISERROR(OFFSET(Data!$A$1,MATCH($D28,Data!$CG:$CG,0)-1,MATCH($E28&amp;"/"&amp;AB$1,Data!$1:$1,0)-1))=TRUE,"",IF(OFFSET(Data!$A$1,MATCH($D28,Data!$CG:$CG,0)-1,MATCH($E28&amp;"/"&amp;AB$1,Data!$1:$1,0)-1)=0,"",OFFSET(Data!$A$1,MATCH($D28,Data!$CG:$CG,0)-1,MATCH($E28&amp;"/"&amp;AB$1,Data!$1:$1,0)-1)))</f>
        <v/>
      </c>
      <c r="AC28" s="256" t="str">
        <f ca="1">IF(ISERROR(OFFSET(Data!$A$1,MATCH($D28,Data!$CG:$CG,0)-1,MATCH($E28&amp;"/"&amp;AC$1,Data!$1:$1,0)-1))=TRUE,"",IF(OFFSET(Data!$A$1,MATCH($D28,Data!$CG:$CG,0)-1,MATCH($E28&amp;"/"&amp;AC$1,Data!$1:$1,0)-1)=0,"",OFFSET(Data!$A$1,MATCH($D28,Data!$CG:$CG,0)-1,MATCH($E28&amp;"/"&amp;AC$1,Data!$1:$1,0)-1)))</f>
        <v/>
      </c>
      <c r="AD28" s="256" t="str">
        <f ca="1">IF(ISERROR(OFFSET(Data!$A$1,MATCH($D28,Data!$CG:$CG,0)-1,MATCH($E28&amp;"/"&amp;AD$1,Data!$1:$1,0)-1))=TRUE,"",IF(OFFSET(Data!$A$1,MATCH($D28,Data!$CG:$CG,0)-1,MATCH($E28&amp;"/"&amp;AD$1,Data!$1:$1,0)-1)=0,"",OFFSET(Data!$A$1,MATCH($D28,Data!$CG:$CG,0)-1,MATCH($E28&amp;"/"&amp;AD$1,Data!$1:$1,0)-1)))</f>
        <v/>
      </c>
      <c r="AE28" s="256" t="str">
        <f ca="1">IF(ISERROR(OFFSET(Data!$A$1,MATCH($D28,Data!$CG:$CG,0)-1,MATCH($E28&amp;"/"&amp;AE$1,Data!$1:$1,0)-1))=TRUE,"",IF(OFFSET(Data!$A$1,MATCH($D28,Data!$CG:$CG,0)-1,MATCH($E28&amp;"/"&amp;AE$1,Data!$1:$1,0)-1)=0,"",OFFSET(Data!$A$1,MATCH($D28,Data!$CG:$CG,0)-1,MATCH($E28&amp;"/"&amp;AE$1,Data!$1:$1,0)-1)))</f>
        <v/>
      </c>
      <c r="AF28" s="258" t="str">
        <f ca="1">IF(ISERROR(OFFSET(Data!$A$1,MATCH($D28,Data!$CG:$CG,0)-1,MATCH($E28&amp;"/"&amp;AF$1,Data!$1:$1,0)-1))=TRUE,"",IF(OFFSET(Data!$A$1,MATCH($D28,Data!$CG:$CG,0)-1,MATCH($E28&amp;"/"&amp;AF$1,Data!$1:$1,0)-1)=0,"",OFFSET(Data!$A$1,MATCH($D28,Data!$CG:$CG,0)-1,MATCH($E28&amp;"/"&amp;AF$1,Data!$1:$1,0)-1)))</f>
        <v/>
      </c>
      <c r="AG28" s="214">
        <f t="shared" ca="1" si="5"/>
        <v>0</v>
      </c>
      <c r="AH28" s="215">
        <f ca="1">SUM(AG24:AG28)</f>
        <v>113</v>
      </c>
    </row>
    <row r="29" spans="1:37" ht="15" customHeight="1" x14ac:dyDescent="0.25">
      <c r="A29" s="445">
        <v>5</v>
      </c>
      <c r="B29" s="448">
        <f>INDEX(Data!CI:CI,MATCH("W"&amp;A29,Data!A:A,0))</f>
        <v>5</v>
      </c>
      <c r="C29" s="451" t="str">
        <f>INDEX(Data!CG:CG,MATCH("W"&amp;A29,Data!A:A,0))</f>
        <v>Michaela Trimmel</v>
      </c>
      <c r="D29" s="26" t="str">
        <f>IF(C29&lt;&gt;"",C29,#REF!)</f>
        <v>Michaela Trimmel</v>
      </c>
      <c r="E29" s="27" t="s">
        <v>21</v>
      </c>
      <c r="F29" s="268">
        <f ca="1">IF(ISERROR(OFFSET(Data!$A$1,MATCH($D29,Data!$CG:$CG,0)-1,MATCH($E29&amp;"/"&amp;F$1,Data!$1:$1,0)-1))=TRUE,"",IF(OFFSET(Data!$A$1,MATCH($D29,Data!$CG:$CG,0)-1,MATCH($E29&amp;"/"&amp;F$1,Data!$1:$1,0)-1)=0,"",OFFSET(Data!$A$1,MATCH($D29,Data!$CG:$CG,0)-1,MATCH($E29&amp;"/"&amp;F$1,Data!$1:$1,0)-1)))</f>
        <v>4</v>
      </c>
      <c r="G29" s="246">
        <f ca="1">IF(ISERROR(OFFSET(Data!$A$1,MATCH($D29,Data!$CG:$CG,0)-1,MATCH($E29&amp;"/"&amp;G$1,Data!$1:$1,0)-1))=TRUE,"",IF(OFFSET(Data!$A$1,MATCH($D29,Data!$CG:$CG,0)-1,MATCH($E29&amp;"/"&amp;G$1,Data!$1:$1,0)-1)=0,"",OFFSET(Data!$A$1,MATCH($D29,Data!$CG:$CG,0)-1,MATCH($E29&amp;"/"&amp;G$1,Data!$1:$1,0)-1)))</f>
        <v>3</v>
      </c>
      <c r="H29" s="263">
        <f ca="1">IF(ISERROR(OFFSET(Data!$A$1,MATCH($D29,Data!$CG:$CG,0)-1,MATCH($E29&amp;"/"&amp;H$1,Data!$1:$1,0)-1))=TRUE,"",IF(OFFSET(Data!$A$1,MATCH($D29,Data!$CG:$CG,0)-1,MATCH($E29&amp;"/"&amp;H$1,Data!$1:$1,0)-1)=0,"",OFFSET(Data!$A$1,MATCH($D29,Data!$CG:$CG,0)-1,MATCH($E29&amp;"/"&amp;H$1,Data!$1:$1,0)-1)))</f>
        <v>5</v>
      </c>
      <c r="I29" s="246">
        <f ca="1">IF(ISERROR(OFFSET(Data!$A$1,MATCH($D29,Data!$CG:$CG,0)-1,MATCH($E29&amp;"/"&amp;I$1,Data!$1:$1,0)-1))=TRUE,"",IF(OFFSET(Data!$A$1,MATCH($D29,Data!$CG:$CG,0)-1,MATCH($E29&amp;"/"&amp;I$1,Data!$1:$1,0)-1)=0,"",OFFSET(Data!$A$1,MATCH($D29,Data!$CG:$CG,0)-1,MATCH($E29&amp;"/"&amp;I$1,Data!$1:$1,0)-1)))</f>
        <v>3</v>
      </c>
      <c r="J29" s="263">
        <f ca="1">IF(ISERROR(OFFSET(Data!$A$1,MATCH($D29,Data!$CG:$CG,0)-1,MATCH($E29&amp;"/"&amp;J$1,Data!$1:$1,0)-1))=TRUE,"",IF(OFFSET(Data!$A$1,MATCH($D29,Data!$CG:$CG,0)-1,MATCH($E29&amp;"/"&amp;J$1,Data!$1:$1,0)-1)=0,"",OFFSET(Data!$A$1,MATCH($D29,Data!$CG:$CG,0)-1,MATCH($E29&amp;"/"&amp;J$1,Data!$1:$1,0)-1)))</f>
        <v>5</v>
      </c>
      <c r="K29" s="263">
        <f ca="1">IF(ISERROR(OFFSET(Data!$A$1,MATCH($D29,Data!$CG:$CG,0)-1,MATCH($E29&amp;"/"&amp;K$1,Data!$1:$1,0)-1))=TRUE,"",IF(OFFSET(Data!$A$1,MATCH($D29,Data!$CG:$CG,0)-1,MATCH($E29&amp;"/"&amp;K$1,Data!$1:$1,0)-1)=0,"",OFFSET(Data!$A$1,MATCH($D29,Data!$CG:$CG,0)-1,MATCH($E29&amp;"/"&amp;K$1,Data!$1:$1,0)-1)))</f>
        <v>5</v>
      </c>
      <c r="L29" s="260">
        <f ca="1">IF(ISERROR(OFFSET(Data!$A$1,MATCH($D29,Data!$CG:$CG,0)-1,MATCH($E29&amp;"/"&amp;L$1,Data!$1:$1,0)-1))=TRUE,"",IF(OFFSET(Data!$A$1,MATCH($D29,Data!$CG:$CG,0)-1,MATCH($E29&amp;"/"&amp;L$1,Data!$1:$1,0)-1)=0,"",OFFSET(Data!$A$1,MATCH($D29,Data!$CG:$CG,0)-1,MATCH($E29&amp;"/"&amp;L$1,Data!$1:$1,0)-1)))</f>
        <v>4</v>
      </c>
      <c r="M29" s="260">
        <f ca="1">IF(ISERROR(OFFSET(Data!$A$1,MATCH($D29,Data!$CG:$CG,0)-1,MATCH($E29&amp;"/"&amp;M$1,Data!$1:$1,0)-1))=TRUE,"",IF(OFFSET(Data!$A$1,MATCH($D29,Data!$CG:$CG,0)-1,MATCH($E29&amp;"/"&amp;M$1,Data!$1:$1,0)-1)=0,"",OFFSET(Data!$A$1,MATCH($D29,Data!$CG:$CG,0)-1,MATCH($E29&amp;"/"&amp;M$1,Data!$1:$1,0)-1)))</f>
        <v>4</v>
      </c>
      <c r="N29" s="263">
        <f ca="1">IF(ISERROR(OFFSET(Data!$A$1,MATCH($D29,Data!$CG:$CG,0)-1,MATCH($E29&amp;"/"&amp;N$1,Data!$1:$1,0)-1))=TRUE,"",IF(OFFSET(Data!$A$1,MATCH($D29,Data!$CG:$CG,0)-1,MATCH($E29&amp;"/"&amp;N$1,Data!$1:$1,0)-1)=0,"",OFFSET(Data!$A$1,MATCH($D29,Data!$CG:$CG,0)-1,MATCH($E29&amp;"/"&amp;N$1,Data!$1:$1,0)-1)))</f>
        <v>6</v>
      </c>
      <c r="O29" s="263">
        <f ca="1">IF(ISERROR(OFFSET(Data!$A$1,MATCH($D29,Data!$CG:$CG,0)-1,MATCH($E29&amp;"/"&amp;O$1,Data!$1:$1,0)-1))=TRUE,"",IF(OFFSET(Data!$A$1,MATCH($D29,Data!$CG:$CG,0)-1,MATCH($E29&amp;"/"&amp;O$1,Data!$1:$1,0)-1)=0,"",OFFSET(Data!$A$1,MATCH($D29,Data!$CG:$CG,0)-1,MATCH($E29&amp;"/"&amp;O$1,Data!$1:$1,0)-1)))</f>
        <v>6</v>
      </c>
      <c r="P29" s="263">
        <f ca="1">IF(ISERROR(OFFSET(Data!$A$1,MATCH($D29,Data!$CG:$CG,0)-1,MATCH($E29&amp;"/"&amp;P$1,Data!$1:$1,0)-1))=TRUE,"",IF(OFFSET(Data!$A$1,MATCH($D29,Data!$CG:$CG,0)-1,MATCH($E29&amp;"/"&amp;P$1,Data!$1:$1,0)-1)=0,"",OFFSET(Data!$A$1,MATCH($D29,Data!$CG:$CG,0)-1,MATCH($E29&amp;"/"&amp;P$1,Data!$1:$1,0)-1)))</f>
        <v>5</v>
      </c>
      <c r="Q29" s="260">
        <f ca="1">IF(ISERROR(OFFSET(Data!$A$1,MATCH($D29,Data!$CG:$CG,0)-1,MATCH($E29&amp;"/"&amp;Q$1,Data!$1:$1,0)-1))=TRUE,"",IF(OFFSET(Data!$A$1,MATCH($D29,Data!$CG:$CG,0)-1,MATCH($E29&amp;"/"&amp;Q$1,Data!$1:$1,0)-1)=0,"",OFFSET(Data!$A$1,MATCH($D29,Data!$CG:$CG,0)-1,MATCH($E29&amp;"/"&amp;Q$1,Data!$1:$1,0)-1)))</f>
        <v>4</v>
      </c>
      <c r="R29" s="263">
        <f ca="1">IF(ISERROR(OFFSET(Data!$A$1,MATCH($D29,Data!$CG:$CG,0)-1,MATCH($E29&amp;"/"&amp;R$1,Data!$1:$1,0)-1))=TRUE,"",IF(OFFSET(Data!$A$1,MATCH($D29,Data!$CG:$CG,0)-1,MATCH($E29&amp;"/"&amp;R$1,Data!$1:$1,0)-1)=0,"",OFFSET(Data!$A$1,MATCH($D29,Data!$CG:$CG,0)-1,MATCH($E29&amp;"/"&amp;R$1,Data!$1:$1,0)-1)))</f>
        <v>7</v>
      </c>
      <c r="S29" s="250" t="str">
        <f ca="1">IF(ISERROR(OFFSET(Data!$A$1,MATCH($D29,Data!$CG:$CG,0)-1,MATCH($E29&amp;"/"&amp;S$1,Data!$1:$1,0)-1))=TRUE,"",IF(OFFSET(Data!$A$1,MATCH($D29,Data!$CG:$CG,0)-1,MATCH($E29&amp;"/"&amp;S$1,Data!$1:$1,0)-1)=0,"",OFFSET(Data!$A$1,MATCH($D29,Data!$CG:$CG,0)-1,MATCH($E29&amp;"/"&amp;S$1,Data!$1:$1,0)-1)))</f>
        <v/>
      </c>
      <c r="T29" s="250" t="str">
        <f ca="1">IF(ISERROR(OFFSET(Data!$A$1,MATCH($D29,Data!$CG:$CG,0)-1,MATCH($E29&amp;"/"&amp;T$1,Data!$1:$1,0)-1))=TRUE,"",IF(OFFSET(Data!$A$1,MATCH($D29,Data!$CG:$CG,0)-1,MATCH($E29&amp;"/"&amp;T$1,Data!$1:$1,0)-1)=0,"",OFFSET(Data!$A$1,MATCH($D29,Data!$CG:$CG,0)-1,MATCH($E29&amp;"/"&amp;T$1,Data!$1:$1,0)-1)))</f>
        <v/>
      </c>
      <c r="U29" s="250" t="str">
        <f ca="1">IF(ISERROR(OFFSET(Data!$A$1,MATCH($D29,Data!$CG:$CG,0)-1,MATCH($E29&amp;"/"&amp;U$1,Data!$1:$1,0)-1))=TRUE,"",IF(OFFSET(Data!$A$1,MATCH($D29,Data!$CG:$CG,0)-1,MATCH($E29&amp;"/"&amp;U$1,Data!$1:$1,0)-1)=0,"",OFFSET(Data!$A$1,MATCH($D29,Data!$CG:$CG,0)-1,MATCH($E29&amp;"/"&amp;U$1,Data!$1:$1,0)-1)))</f>
        <v/>
      </c>
      <c r="V29" s="250" t="str">
        <f ca="1">IF(ISERROR(OFFSET(Data!$A$1,MATCH($D29,Data!$CG:$CG,0)-1,MATCH($E29&amp;"/"&amp;V$1,Data!$1:$1,0)-1))=TRUE,"",IF(OFFSET(Data!$A$1,MATCH($D29,Data!$CG:$CG,0)-1,MATCH($E29&amp;"/"&amp;V$1,Data!$1:$1,0)-1)=0,"",OFFSET(Data!$A$1,MATCH($D29,Data!$CG:$CG,0)-1,MATCH($E29&amp;"/"&amp;V$1,Data!$1:$1,0)-1)))</f>
        <v/>
      </c>
      <c r="W29" s="272" t="str">
        <f ca="1">IF(ISERROR(OFFSET(Data!$A$1,MATCH($D29,Data!$CG:$CG,0)-1,MATCH($E29&amp;"/"&amp;W$1,Data!$1:$1,0)-1))=TRUE,"",IF(OFFSET(Data!$A$1,MATCH($D29,Data!$CG:$CG,0)-1,MATCH($E29&amp;"/"&amp;W$1,Data!$1:$1,0)-1)=0,"",OFFSET(Data!$A$1,MATCH($D29,Data!$CG:$CG,0)-1,MATCH($E29&amp;"/"&amp;W$1,Data!$1:$1,0)-1)))</f>
        <v/>
      </c>
      <c r="X29" s="250" t="str">
        <f ca="1">IF(ISERROR(OFFSET(Data!$A$1,MATCH($D29,Data!$CG:$CG,0)-1,MATCH($E29&amp;"/"&amp;X$1,Data!$1:$1,0)-1))=TRUE,"",IF(OFFSET(Data!$A$1,MATCH($D29,Data!$CG:$CG,0)-1,MATCH($E29&amp;"/"&amp;X$1,Data!$1:$1,0)-1)=0,"",OFFSET(Data!$A$1,MATCH($D29,Data!$CG:$CG,0)-1,MATCH($E29&amp;"/"&amp;X$1,Data!$1:$1,0)-1)))</f>
        <v/>
      </c>
      <c r="Y29" s="250" t="str">
        <f ca="1">IF(ISERROR(OFFSET(Data!$A$1,MATCH($D29,Data!$CG:$CG,0)-1,MATCH($E29&amp;"/"&amp;Y$1,Data!$1:$1,0)-1))=TRUE,"",IF(OFFSET(Data!$A$1,MATCH($D29,Data!$CG:$CG,0)-1,MATCH($E29&amp;"/"&amp;Y$1,Data!$1:$1,0)-1)=0,"",OFFSET(Data!$A$1,MATCH($D29,Data!$CG:$CG,0)-1,MATCH($E29&amp;"/"&amp;Y$1,Data!$1:$1,0)-1)))</f>
        <v/>
      </c>
      <c r="Z29" s="250" t="str">
        <f ca="1">IF(ISERROR(OFFSET(Data!$A$1,MATCH($D29,Data!$CG:$CG,0)-1,MATCH($E29&amp;"/"&amp;Z$1,Data!$1:$1,0)-1))=TRUE,"",IF(OFFSET(Data!$A$1,MATCH($D29,Data!$CG:$CG,0)-1,MATCH($E29&amp;"/"&amp;Z$1,Data!$1:$1,0)-1)=0,"",OFFSET(Data!$A$1,MATCH($D29,Data!$CG:$CG,0)-1,MATCH($E29&amp;"/"&amp;Z$1,Data!$1:$1,0)-1)))</f>
        <v/>
      </c>
      <c r="AA29" s="250" t="str">
        <f ca="1">IF(ISERROR(OFFSET(Data!$A$1,MATCH($D29,Data!$CG:$CG,0)-1,MATCH($E29&amp;"/"&amp;AA$1,Data!$1:$1,0)-1))=TRUE,"",IF(OFFSET(Data!$A$1,MATCH($D29,Data!$CG:$CG,0)-1,MATCH($E29&amp;"/"&amp;AA$1,Data!$1:$1,0)-1)=0,"",OFFSET(Data!$A$1,MATCH($D29,Data!$CG:$CG,0)-1,MATCH($E29&amp;"/"&amp;AA$1,Data!$1:$1,0)-1)))</f>
        <v/>
      </c>
      <c r="AB29" s="250" t="str">
        <f ca="1">IF(ISERROR(OFFSET(Data!$A$1,MATCH($D29,Data!$CG:$CG,0)-1,MATCH($E29&amp;"/"&amp;AB$1,Data!$1:$1,0)-1))=TRUE,"",IF(OFFSET(Data!$A$1,MATCH($D29,Data!$CG:$CG,0)-1,MATCH($E29&amp;"/"&amp;AB$1,Data!$1:$1,0)-1)=0,"",OFFSET(Data!$A$1,MATCH($D29,Data!$CG:$CG,0)-1,MATCH($E29&amp;"/"&amp;AB$1,Data!$1:$1,0)-1)))</f>
        <v/>
      </c>
      <c r="AC29" s="250" t="str">
        <f ca="1">IF(ISERROR(OFFSET(Data!$A$1,MATCH($D29,Data!$CG:$CG,0)-1,MATCH($E29&amp;"/"&amp;AC$1,Data!$1:$1,0)-1))=TRUE,"",IF(OFFSET(Data!$A$1,MATCH($D29,Data!$CG:$CG,0)-1,MATCH($E29&amp;"/"&amp;AC$1,Data!$1:$1,0)-1)=0,"",OFFSET(Data!$A$1,MATCH($D29,Data!$CG:$CG,0)-1,MATCH($E29&amp;"/"&amp;AC$1,Data!$1:$1,0)-1)))</f>
        <v/>
      </c>
      <c r="AD29" s="250" t="str">
        <f ca="1">IF(ISERROR(OFFSET(Data!$A$1,MATCH($D29,Data!$CG:$CG,0)-1,MATCH($E29&amp;"/"&amp;AD$1,Data!$1:$1,0)-1))=TRUE,"",IF(OFFSET(Data!$A$1,MATCH($D29,Data!$CG:$CG,0)-1,MATCH($E29&amp;"/"&amp;AD$1,Data!$1:$1,0)-1)=0,"",OFFSET(Data!$A$1,MATCH($D29,Data!$CG:$CG,0)-1,MATCH($E29&amp;"/"&amp;AD$1,Data!$1:$1,0)-1)))</f>
        <v/>
      </c>
      <c r="AE29" s="250" t="str">
        <f ca="1">IF(ISERROR(OFFSET(Data!$A$1,MATCH($D29,Data!$CG:$CG,0)-1,MATCH($E29&amp;"/"&amp;AE$1,Data!$1:$1,0)-1))=TRUE,"",IF(OFFSET(Data!$A$1,MATCH($D29,Data!$CG:$CG,0)-1,MATCH($E29&amp;"/"&amp;AE$1,Data!$1:$1,0)-1)=0,"",OFFSET(Data!$A$1,MATCH($D29,Data!$CG:$CG,0)-1,MATCH($E29&amp;"/"&amp;AE$1,Data!$1:$1,0)-1)))</f>
        <v/>
      </c>
      <c r="AF29" s="251" t="str">
        <f ca="1">IF(ISERROR(OFFSET(Data!$A$1,MATCH($D29,Data!$CG:$CG,0)-1,MATCH($E29&amp;"/"&amp;AF$1,Data!$1:$1,0)-1))=TRUE,"",IF(OFFSET(Data!$A$1,MATCH($D29,Data!$CG:$CG,0)-1,MATCH($E29&amp;"/"&amp;AF$1,Data!$1:$1,0)-1)=0,"",OFFSET(Data!$A$1,MATCH($D29,Data!$CG:$CG,0)-1,MATCH($E29&amp;"/"&amp;AF$1,Data!$1:$1,0)-1)))</f>
        <v/>
      </c>
      <c r="AG29" s="210">
        <f t="shared" ca="1" si="5"/>
        <v>61</v>
      </c>
      <c r="AH29" s="211">
        <f ca="1">AG29</f>
        <v>61</v>
      </c>
    </row>
    <row r="30" spans="1:37" ht="15" customHeight="1" thickBot="1" x14ac:dyDescent="0.3">
      <c r="A30" s="446"/>
      <c r="B30" s="449"/>
      <c r="C30" s="452"/>
      <c r="D30" s="28" t="str">
        <f>IF(C30&lt;&gt;"",C30,D29)</f>
        <v>Michaela Trimmel</v>
      </c>
      <c r="E30" s="29" t="s">
        <v>22</v>
      </c>
      <c r="F30" s="267">
        <f ca="1">IF(ISERROR(OFFSET(Data!$A$1,MATCH($D30,Data!$CG:$CG,0)-1,MATCH($E30&amp;"/"&amp;F$1,Data!$1:$1,0)-1))=TRUE,"",IF(OFFSET(Data!$A$1,MATCH($D30,Data!$CG:$CG,0)-1,MATCH($E30&amp;"/"&amp;F$1,Data!$1:$1,0)-1)=0,"",OFFSET(Data!$A$1,MATCH($D30,Data!$CG:$CG,0)-1,MATCH($E30&amp;"/"&amp;F$1,Data!$1:$1,0)-1)))</f>
        <v>4</v>
      </c>
      <c r="G30" s="261">
        <f ca="1">IF(ISERROR(OFFSET(Data!$A$1,MATCH($D30,Data!$CG:$CG,0)-1,MATCH($E30&amp;"/"&amp;G$1,Data!$1:$1,0)-1))=TRUE,"",IF(OFFSET(Data!$A$1,MATCH($D30,Data!$CG:$CG,0)-1,MATCH($E30&amp;"/"&amp;G$1,Data!$1:$1,0)-1)=0,"",OFFSET(Data!$A$1,MATCH($D30,Data!$CG:$CG,0)-1,MATCH($E30&amp;"/"&amp;G$1,Data!$1:$1,0)-1)))</f>
        <v>4</v>
      </c>
      <c r="H30" s="264">
        <f ca="1">IF(ISERROR(OFFSET(Data!$A$1,MATCH($D30,Data!$CG:$CG,0)-1,MATCH($E30&amp;"/"&amp;H$1,Data!$1:$1,0)-1))=TRUE,"",IF(OFFSET(Data!$A$1,MATCH($D30,Data!$CG:$CG,0)-1,MATCH($E30&amp;"/"&amp;H$1,Data!$1:$1,0)-1)=0,"",OFFSET(Data!$A$1,MATCH($D30,Data!$CG:$CG,0)-1,MATCH($E30&amp;"/"&amp;H$1,Data!$1:$1,0)-1)))</f>
        <v>5</v>
      </c>
      <c r="I30" s="261">
        <f ca="1">IF(ISERROR(OFFSET(Data!$A$1,MATCH($D30,Data!$CG:$CG,0)-1,MATCH($E30&amp;"/"&amp;I$1,Data!$1:$1,0)-1))=TRUE,"",IF(OFFSET(Data!$A$1,MATCH($D30,Data!$CG:$CG,0)-1,MATCH($E30&amp;"/"&amp;I$1,Data!$1:$1,0)-1)=0,"",OFFSET(Data!$A$1,MATCH($D30,Data!$CG:$CG,0)-1,MATCH($E30&amp;"/"&amp;I$1,Data!$1:$1,0)-1)))</f>
        <v>4</v>
      </c>
      <c r="J30" s="249">
        <f ca="1">IF(ISERROR(OFFSET(Data!$A$1,MATCH($D30,Data!$CG:$CG,0)-1,MATCH($E30&amp;"/"&amp;J$1,Data!$1:$1,0)-1))=TRUE,"",IF(OFFSET(Data!$A$1,MATCH($D30,Data!$CG:$CG,0)-1,MATCH($E30&amp;"/"&amp;J$1,Data!$1:$1,0)-1)=0,"",OFFSET(Data!$A$1,MATCH($D30,Data!$CG:$CG,0)-1,MATCH($E30&amp;"/"&amp;J$1,Data!$1:$1,0)-1)))</f>
        <v>3</v>
      </c>
      <c r="K30" s="261">
        <f ca="1">IF(ISERROR(OFFSET(Data!$A$1,MATCH($D30,Data!$CG:$CG,0)-1,MATCH($E30&amp;"/"&amp;K$1,Data!$1:$1,0)-1))=TRUE,"",IF(OFFSET(Data!$A$1,MATCH($D30,Data!$CG:$CG,0)-1,MATCH($E30&amp;"/"&amp;K$1,Data!$1:$1,0)-1)=0,"",OFFSET(Data!$A$1,MATCH($D30,Data!$CG:$CG,0)-1,MATCH($E30&amp;"/"&amp;K$1,Data!$1:$1,0)-1)))</f>
        <v>4</v>
      </c>
      <c r="L30" s="249">
        <f ca="1">IF(ISERROR(OFFSET(Data!$A$1,MATCH($D30,Data!$CG:$CG,0)-1,MATCH($E30&amp;"/"&amp;L$1,Data!$1:$1,0)-1))=TRUE,"",IF(OFFSET(Data!$A$1,MATCH($D30,Data!$CG:$CG,0)-1,MATCH($E30&amp;"/"&amp;L$1,Data!$1:$1,0)-1)=0,"",OFFSET(Data!$A$1,MATCH($D30,Data!$CG:$CG,0)-1,MATCH($E30&amp;"/"&amp;L$1,Data!$1:$1,0)-1)))</f>
        <v>3</v>
      </c>
      <c r="M30" s="261">
        <f ca="1">IF(ISERROR(OFFSET(Data!$A$1,MATCH($D30,Data!$CG:$CG,0)-1,MATCH($E30&amp;"/"&amp;M$1,Data!$1:$1,0)-1))=TRUE,"",IF(OFFSET(Data!$A$1,MATCH($D30,Data!$CG:$CG,0)-1,MATCH($E30&amp;"/"&amp;M$1,Data!$1:$1,0)-1)=0,"",OFFSET(Data!$A$1,MATCH($D30,Data!$CG:$CG,0)-1,MATCH($E30&amp;"/"&amp;M$1,Data!$1:$1,0)-1)))</f>
        <v>4</v>
      </c>
      <c r="N30" s="264">
        <f ca="1">IF(ISERROR(OFFSET(Data!$A$1,MATCH($D30,Data!$CG:$CG,0)-1,MATCH($E30&amp;"/"&amp;N$1,Data!$1:$1,0)-1))=TRUE,"",IF(OFFSET(Data!$A$1,MATCH($D30,Data!$CG:$CG,0)-1,MATCH($E30&amp;"/"&amp;N$1,Data!$1:$1,0)-1)=0,"",OFFSET(Data!$A$1,MATCH($D30,Data!$CG:$CG,0)-1,MATCH($E30&amp;"/"&amp;N$1,Data!$1:$1,0)-1)))</f>
        <v>8</v>
      </c>
      <c r="O30" s="264">
        <f ca="1">IF(ISERROR(OFFSET(Data!$A$1,MATCH($D30,Data!$CG:$CG,0)-1,MATCH($E30&amp;"/"&amp;O$1,Data!$1:$1,0)-1))=TRUE,"",IF(OFFSET(Data!$A$1,MATCH($D30,Data!$CG:$CG,0)-1,MATCH($E30&amp;"/"&amp;O$1,Data!$1:$1,0)-1)=0,"",OFFSET(Data!$A$1,MATCH($D30,Data!$CG:$CG,0)-1,MATCH($E30&amp;"/"&amp;O$1,Data!$1:$1,0)-1)))</f>
        <v>5</v>
      </c>
      <c r="P30" s="264">
        <f ca="1">IF(ISERROR(OFFSET(Data!$A$1,MATCH($D30,Data!$CG:$CG,0)-1,MATCH($E30&amp;"/"&amp;P$1,Data!$1:$1,0)-1))=TRUE,"",IF(OFFSET(Data!$A$1,MATCH($D30,Data!$CG:$CG,0)-1,MATCH($E30&amp;"/"&amp;P$1,Data!$1:$1,0)-1)=0,"",OFFSET(Data!$A$1,MATCH($D30,Data!$CG:$CG,0)-1,MATCH($E30&amp;"/"&amp;P$1,Data!$1:$1,0)-1)))</f>
        <v>5</v>
      </c>
      <c r="Q30" s="264">
        <f ca="1">IF(ISERROR(OFFSET(Data!$A$1,MATCH($D30,Data!$CG:$CG,0)-1,MATCH($E30&amp;"/"&amp;Q$1,Data!$1:$1,0)-1))=TRUE,"",IF(OFFSET(Data!$A$1,MATCH($D30,Data!$CG:$CG,0)-1,MATCH($E30&amp;"/"&amp;Q$1,Data!$1:$1,0)-1)=0,"",OFFSET(Data!$A$1,MATCH($D30,Data!$CG:$CG,0)-1,MATCH($E30&amp;"/"&amp;Q$1,Data!$1:$1,0)-1)))</f>
        <v>5</v>
      </c>
      <c r="R30" s="264">
        <f ca="1">IF(ISERROR(OFFSET(Data!$A$1,MATCH($D30,Data!$CG:$CG,0)-1,MATCH($E30&amp;"/"&amp;R$1,Data!$1:$1,0)-1))=TRUE,"",IF(OFFSET(Data!$A$1,MATCH($D30,Data!$CG:$CG,0)-1,MATCH($E30&amp;"/"&amp;R$1,Data!$1:$1,0)-1)=0,"",OFFSET(Data!$A$1,MATCH($D30,Data!$CG:$CG,0)-1,MATCH($E30&amp;"/"&amp;R$1,Data!$1:$1,0)-1)))</f>
        <v>7</v>
      </c>
      <c r="S30" s="252" t="str">
        <f ca="1">IF(ISERROR(OFFSET(Data!$A$1,MATCH($D30,Data!$CG:$CG,0)-1,MATCH($E30&amp;"/"&amp;S$1,Data!$1:$1,0)-1))=TRUE,"",IF(OFFSET(Data!$A$1,MATCH($D30,Data!$CG:$CG,0)-1,MATCH($E30&amp;"/"&amp;S$1,Data!$1:$1,0)-1)=0,"",OFFSET(Data!$A$1,MATCH($D30,Data!$CG:$CG,0)-1,MATCH($E30&amp;"/"&amp;S$1,Data!$1:$1,0)-1)))</f>
        <v/>
      </c>
      <c r="T30" s="252" t="str">
        <f ca="1">IF(ISERROR(OFFSET(Data!$A$1,MATCH($D30,Data!$CG:$CG,0)-1,MATCH($E30&amp;"/"&amp;T$1,Data!$1:$1,0)-1))=TRUE,"",IF(OFFSET(Data!$A$1,MATCH($D30,Data!$CG:$CG,0)-1,MATCH($E30&amp;"/"&amp;T$1,Data!$1:$1,0)-1)=0,"",OFFSET(Data!$A$1,MATCH($D30,Data!$CG:$CG,0)-1,MATCH($E30&amp;"/"&amp;T$1,Data!$1:$1,0)-1)))</f>
        <v/>
      </c>
      <c r="U30" s="252" t="str">
        <f ca="1">IF(ISERROR(OFFSET(Data!$A$1,MATCH($D30,Data!$CG:$CG,0)-1,MATCH($E30&amp;"/"&amp;U$1,Data!$1:$1,0)-1))=TRUE,"",IF(OFFSET(Data!$A$1,MATCH($D30,Data!$CG:$CG,0)-1,MATCH($E30&amp;"/"&amp;U$1,Data!$1:$1,0)-1)=0,"",OFFSET(Data!$A$1,MATCH($D30,Data!$CG:$CG,0)-1,MATCH($E30&amp;"/"&amp;U$1,Data!$1:$1,0)-1)))</f>
        <v/>
      </c>
      <c r="V30" s="252" t="str">
        <f ca="1">IF(ISERROR(OFFSET(Data!$A$1,MATCH($D30,Data!$CG:$CG,0)-1,MATCH($E30&amp;"/"&amp;V$1,Data!$1:$1,0)-1))=TRUE,"",IF(OFFSET(Data!$A$1,MATCH($D30,Data!$CG:$CG,0)-1,MATCH($E30&amp;"/"&amp;V$1,Data!$1:$1,0)-1)=0,"",OFFSET(Data!$A$1,MATCH($D30,Data!$CG:$CG,0)-1,MATCH($E30&amp;"/"&amp;V$1,Data!$1:$1,0)-1)))</f>
        <v/>
      </c>
      <c r="W30" s="269" t="str">
        <f ca="1">IF(ISERROR(OFFSET(Data!$A$1,MATCH($D30,Data!$CG:$CG,0)-1,MATCH($E30&amp;"/"&amp;W$1,Data!$1:$1,0)-1))=TRUE,"",IF(OFFSET(Data!$A$1,MATCH($D30,Data!$CG:$CG,0)-1,MATCH($E30&amp;"/"&amp;W$1,Data!$1:$1,0)-1)=0,"",OFFSET(Data!$A$1,MATCH($D30,Data!$CG:$CG,0)-1,MATCH($E30&amp;"/"&amp;W$1,Data!$1:$1,0)-1)))</f>
        <v/>
      </c>
      <c r="X30" s="252" t="str">
        <f ca="1">IF(ISERROR(OFFSET(Data!$A$1,MATCH($D30,Data!$CG:$CG,0)-1,MATCH($E30&amp;"/"&amp;X$1,Data!$1:$1,0)-1))=TRUE,"",IF(OFFSET(Data!$A$1,MATCH($D30,Data!$CG:$CG,0)-1,MATCH($E30&amp;"/"&amp;X$1,Data!$1:$1,0)-1)=0,"",OFFSET(Data!$A$1,MATCH($D30,Data!$CG:$CG,0)-1,MATCH($E30&amp;"/"&amp;X$1,Data!$1:$1,0)-1)))</f>
        <v/>
      </c>
      <c r="Y30" s="252" t="str">
        <f ca="1">IF(ISERROR(OFFSET(Data!$A$1,MATCH($D30,Data!$CG:$CG,0)-1,MATCH($E30&amp;"/"&amp;Y$1,Data!$1:$1,0)-1))=TRUE,"",IF(OFFSET(Data!$A$1,MATCH($D30,Data!$CG:$CG,0)-1,MATCH($E30&amp;"/"&amp;Y$1,Data!$1:$1,0)-1)=0,"",OFFSET(Data!$A$1,MATCH($D30,Data!$CG:$CG,0)-1,MATCH($E30&amp;"/"&amp;Y$1,Data!$1:$1,0)-1)))</f>
        <v/>
      </c>
      <c r="Z30" s="252" t="str">
        <f ca="1">IF(ISERROR(OFFSET(Data!$A$1,MATCH($D30,Data!$CG:$CG,0)-1,MATCH($E30&amp;"/"&amp;Z$1,Data!$1:$1,0)-1))=TRUE,"",IF(OFFSET(Data!$A$1,MATCH($D30,Data!$CG:$CG,0)-1,MATCH($E30&amp;"/"&amp;Z$1,Data!$1:$1,0)-1)=0,"",OFFSET(Data!$A$1,MATCH($D30,Data!$CG:$CG,0)-1,MATCH($E30&amp;"/"&amp;Z$1,Data!$1:$1,0)-1)))</f>
        <v/>
      </c>
      <c r="AA30" s="252" t="str">
        <f ca="1">IF(ISERROR(OFFSET(Data!$A$1,MATCH($D30,Data!$CG:$CG,0)-1,MATCH($E30&amp;"/"&amp;AA$1,Data!$1:$1,0)-1))=TRUE,"",IF(OFFSET(Data!$A$1,MATCH($D30,Data!$CG:$CG,0)-1,MATCH($E30&amp;"/"&amp;AA$1,Data!$1:$1,0)-1)=0,"",OFFSET(Data!$A$1,MATCH($D30,Data!$CG:$CG,0)-1,MATCH($E30&amp;"/"&amp;AA$1,Data!$1:$1,0)-1)))</f>
        <v/>
      </c>
      <c r="AB30" s="252" t="str">
        <f ca="1">IF(ISERROR(OFFSET(Data!$A$1,MATCH($D30,Data!$CG:$CG,0)-1,MATCH($E30&amp;"/"&amp;AB$1,Data!$1:$1,0)-1))=TRUE,"",IF(OFFSET(Data!$A$1,MATCH($D30,Data!$CG:$CG,0)-1,MATCH($E30&amp;"/"&amp;AB$1,Data!$1:$1,0)-1)=0,"",OFFSET(Data!$A$1,MATCH($D30,Data!$CG:$CG,0)-1,MATCH($E30&amp;"/"&amp;AB$1,Data!$1:$1,0)-1)))</f>
        <v/>
      </c>
      <c r="AC30" s="252" t="str">
        <f ca="1">IF(ISERROR(OFFSET(Data!$A$1,MATCH($D30,Data!$CG:$CG,0)-1,MATCH($E30&amp;"/"&amp;AC$1,Data!$1:$1,0)-1))=TRUE,"",IF(OFFSET(Data!$A$1,MATCH($D30,Data!$CG:$CG,0)-1,MATCH($E30&amp;"/"&amp;AC$1,Data!$1:$1,0)-1)=0,"",OFFSET(Data!$A$1,MATCH($D30,Data!$CG:$CG,0)-1,MATCH($E30&amp;"/"&amp;AC$1,Data!$1:$1,0)-1)))</f>
        <v/>
      </c>
      <c r="AD30" s="252" t="str">
        <f ca="1">IF(ISERROR(OFFSET(Data!$A$1,MATCH($D30,Data!$CG:$CG,0)-1,MATCH($E30&amp;"/"&amp;AD$1,Data!$1:$1,0)-1))=TRUE,"",IF(OFFSET(Data!$A$1,MATCH($D30,Data!$CG:$CG,0)-1,MATCH($E30&amp;"/"&amp;AD$1,Data!$1:$1,0)-1)=0,"",OFFSET(Data!$A$1,MATCH($D30,Data!$CG:$CG,0)-1,MATCH($E30&amp;"/"&amp;AD$1,Data!$1:$1,0)-1)))</f>
        <v/>
      </c>
      <c r="AE30" s="252" t="str">
        <f ca="1">IF(ISERROR(OFFSET(Data!$A$1,MATCH($D30,Data!$CG:$CG,0)-1,MATCH($E30&amp;"/"&amp;AE$1,Data!$1:$1,0)-1))=TRUE,"",IF(OFFSET(Data!$A$1,MATCH($D30,Data!$CG:$CG,0)-1,MATCH($E30&amp;"/"&amp;AE$1,Data!$1:$1,0)-1)=0,"",OFFSET(Data!$A$1,MATCH($D30,Data!$CG:$CG,0)-1,MATCH($E30&amp;"/"&amp;AE$1,Data!$1:$1,0)-1)))</f>
        <v/>
      </c>
      <c r="AF30" s="253" t="str">
        <f ca="1">IF(ISERROR(OFFSET(Data!$A$1,MATCH($D30,Data!$CG:$CG,0)-1,MATCH($E30&amp;"/"&amp;AF$1,Data!$1:$1,0)-1))=TRUE,"",IF(OFFSET(Data!$A$1,MATCH($D30,Data!$CG:$CG,0)-1,MATCH($E30&amp;"/"&amp;AF$1,Data!$1:$1,0)-1)=0,"",OFFSET(Data!$A$1,MATCH($D30,Data!$CG:$CG,0)-1,MATCH($E30&amp;"/"&amp;AF$1,Data!$1:$1,0)-1)))</f>
        <v/>
      </c>
      <c r="AG30" s="212">
        <f t="shared" ca="1" si="5"/>
        <v>61</v>
      </c>
      <c r="AH30" s="213">
        <f ca="1">SUM(AG29:AG30)</f>
        <v>122</v>
      </c>
    </row>
    <row r="31" spans="1:37" ht="15" hidden="1" customHeight="1" x14ac:dyDescent="0.25">
      <c r="A31" s="446"/>
      <c r="B31" s="449"/>
      <c r="C31" s="452"/>
      <c r="D31" s="28" t="str">
        <f>IF(C31&lt;&gt;"",C31,D30)</f>
        <v>Michaela Trimmel</v>
      </c>
      <c r="E31" s="29" t="s">
        <v>23</v>
      </c>
      <c r="F31" s="254" t="str">
        <f ca="1">IF(ISERROR(OFFSET(Data!$A$1,MATCH($D31,Data!$CG:$CG,0)-1,MATCH($E31&amp;"/"&amp;F$1,Data!$1:$1,0)-1))=TRUE,"",IF(OFFSET(Data!$A$1,MATCH($D31,Data!$CG:$CG,0)-1,MATCH($E31&amp;"/"&amp;F$1,Data!$1:$1,0)-1)=0,"",OFFSET(Data!$A$1,MATCH($D31,Data!$CG:$CG,0)-1,MATCH($E31&amp;"/"&amp;F$1,Data!$1:$1,0)-1)))</f>
        <v/>
      </c>
      <c r="G31" s="252" t="str">
        <f ca="1">IF(ISERROR(OFFSET(Data!$A$1,MATCH($D31,Data!$CG:$CG,0)-1,MATCH($E31&amp;"/"&amp;G$1,Data!$1:$1,0)-1))=TRUE,"",IF(OFFSET(Data!$A$1,MATCH($D31,Data!$CG:$CG,0)-1,MATCH($E31&amp;"/"&amp;G$1,Data!$1:$1,0)-1)=0,"",OFFSET(Data!$A$1,MATCH($D31,Data!$CG:$CG,0)-1,MATCH($E31&amp;"/"&amp;G$1,Data!$1:$1,0)-1)))</f>
        <v/>
      </c>
      <c r="H31" s="252" t="str">
        <f ca="1">IF(ISERROR(OFFSET(Data!$A$1,MATCH($D31,Data!$CG:$CG,0)-1,MATCH($E31&amp;"/"&amp;H$1,Data!$1:$1,0)-1))=TRUE,"",IF(OFFSET(Data!$A$1,MATCH($D31,Data!$CG:$CG,0)-1,MATCH($E31&amp;"/"&amp;H$1,Data!$1:$1,0)-1)=0,"",OFFSET(Data!$A$1,MATCH($D31,Data!$CG:$CG,0)-1,MATCH($E31&amp;"/"&amp;H$1,Data!$1:$1,0)-1)))</f>
        <v/>
      </c>
      <c r="I31" s="252" t="str">
        <f ca="1">IF(ISERROR(OFFSET(Data!$A$1,MATCH($D31,Data!$CG:$CG,0)-1,MATCH($E31&amp;"/"&amp;I$1,Data!$1:$1,0)-1))=TRUE,"",IF(OFFSET(Data!$A$1,MATCH($D31,Data!$CG:$CG,0)-1,MATCH($E31&amp;"/"&amp;I$1,Data!$1:$1,0)-1)=0,"",OFFSET(Data!$A$1,MATCH($D31,Data!$CG:$CG,0)-1,MATCH($E31&amp;"/"&amp;I$1,Data!$1:$1,0)-1)))</f>
        <v/>
      </c>
      <c r="J31" s="252" t="str">
        <f ca="1">IF(ISERROR(OFFSET(Data!$A$1,MATCH($D31,Data!$CG:$CG,0)-1,MATCH($E31&amp;"/"&amp;J$1,Data!$1:$1,0)-1))=TRUE,"",IF(OFFSET(Data!$A$1,MATCH($D31,Data!$CG:$CG,0)-1,MATCH($E31&amp;"/"&amp;J$1,Data!$1:$1,0)-1)=0,"",OFFSET(Data!$A$1,MATCH($D31,Data!$CG:$CG,0)-1,MATCH($E31&amp;"/"&amp;J$1,Data!$1:$1,0)-1)))</f>
        <v/>
      </c>
      <c r="K31" s="252" t="str">
        <f ca="1">IF(ISERROR(OFFSET(Data!$A$1,MATCH($D31,Data!$CG:$CG,0)-1,MATCH($E31&amp;"/"&amp;K$1,Data!$1:$1,0)-1))=TRUE,"",IF(OFFSET(Data!$A$1,MATCH($D31,Data!$CG:$CG,0)-1,MATCH($E31&amp;"/"&amp;K$1,Data!$1:$1,0)-1)=0,"",OFFSET(Data!$A$1,MATCH($D31,Data!$CG:$CG,0)-1,MATCH($E31&amp;"/"&amp;K$1,Data!$1:$1,0)-1)))</f>
        <v/>
      </c>
      <c r="L31" s="252" t="str">
        <f ca="1">IF(ISERROR(OFFSET(Data!$A$1,MATCH($D31,Data!$CG:$CG,0)-1,MATCH($E31&amp;"/"&amp;L$1,Data!$1:$1,0)-1))=TRUE,"",IF(OFFSET(Data!$A$1,MATCH($D31,Data!$CG:$CG,0)-1,MATCH($E31&amp;"/"&amp;L$1,Data!$1:$1,0)-1)=0,"",OFFSET(Data!$A$1,MATCH($D31,Data!$CG:$CG,0)-1,MATCH($E31&amp;"/"&amp;L$1,Data!$1:$1,0)-1)))</f>
        <v/>
      </c>
      <c r="M31" s="252" t="str">
        <f ca="1">IF(ISERROR(OFFSET(Data!$A$1,MATCH($D31,Data!$CG:$CG,0)-1,MATCH($E31&amp;"/"&amp;M$1,Data!$1:$1,0)-1))=TRUE,"",IF(OFFSET(Data!$A$1,MATCH($D31,Data!$CG:$CG,0)-1,MATCH($E31&amp;"/"&amp;M$1,Data!$1:$1,0)-1)=0,"",OFFSET(Data!$A$1,MATCH($D31,Data!$CG:$CG,0)-1,MATCH($E31&amp;"/"&amp;M$1,Data!$1:$1,0)-1)))</f>
        <v/>
      </c>
      <c r="N31" s="252" t="str">
        <f ca="1">IF(ISERROR(OFFSET(Data!$A$1,MATCH($D31,Data!$CG:$CG,0)-1,MATCH($E31&amp;"/"&amp;N$1,Data!$1:$1,0)-1))=TRUE,"",IF(OFFSET(Data!$A$1,MATCH($D31,Data!$CG:$CG,0)-1,MATCH($E31&amp;"/"&amp;N$1,Data!$1:$1,0)-1)=0,"",OFFSET(Data!$A$1,MATCH($D31,Data!$CG:$CG,0)-1,MATCH($E31&amp;"/"&amp;N$1,Data!$1:$1,0)-1)))</f>
        <v/>
      </c>
      <c r="O31" s="252" t="str">
        <f ca="1">IF(ISERROR(OFFSET(Data!$A$1,MATCH($D31,Data!$CG:$CG,0)-1,MATCH($E31&amp;"/"&amp;O$1,Data!$1:$1,0)-1))=TRUE,"",IF(OFFSET(Data!$A$1,MATCH($D31,Data!$CG:$CG,0)-1,MATCH($E31&amp;"/"&amp;O$1,Data!$1:$1,0)-1)=0,"",OFFSET(Data!$A$1,MATCH($D31,Data!$CG:$CG,0)-1,MATCH($E31&amp;"/"&amp;O$1,Data!$1:$1,0)-1)))</f>
        <v/>
      </c>
      <c r="P31" s="252" t="str">
        <f ca="1">IF(ISERROR(OFFSET(Data!$A$1,MATCH($D31,Data!$CG:$CG,0)-1,MATCH($E31&amp;"/"&amp;P$1,Data!$1:$1,0)-1))=TRUE,"",IF(OFFSET(Data!$A$1,MATCH($D31,Data!$CG:$CG,0)-1,MATCH($E31&amp;"/"&amp;P$1,Data!$1:$1,0)-1)=0,"",OFFSET(Data!$A$1,MATCH($D31,Data!$CG:$CG,0)-1,MATCH($E31&amp;"/"&amp;P$1,Data!$1:$1,0)-1)))</f>
        <v/>
      </c>
      <c r="Q31" s="252" t="str">
        <f ca="1">IF(ISERROR(OFFSET(Data!$A$1,MATCH($D31,Data!$CG:$CG,0)-1,MATCH($E31&amp;"/"&amp;Q$1,Data!$1:$1,0)-1))=TRUE,"",IF(OFFSET(Data!$A$1,MATCH($D31,Data!$CG:$CG,0)-1,MATCH($E31&amp;"/"&amp;Q$1,Data!$1:$1,0)-1)=0,"",OFFSET(Data!$A$1,MATCH($D31,Data!$CG:$CG,0)-1,MATCH($E31&amp;"/"&amp;Q$1,Data!$1:$1,0)-1)))</f>
        <v/>
      </c>
      <c r="R31" s="252" t="str">
        <f ca="1">IF(ISERROR(OFFSET(Data!$A$1,MATCH($D31,Data!$CG:$CG,0)-1,MATCH($E31&amp;"/"&amp;R$1,Data!$1:$1,0)-1))=TRUE,"",IF(OFFSET(Data!$A$1,MATCH($D31,Data!$CG:$CG,0)-1,MATCH($E31&amp;"/"&amp;R$1,Data!$1:$1,0)-1)=0,"",OFFSET(Data!$A$1,MATCH($D31,Data!$CG:$CG,0)-1,MATCH($E31&amp;"/"&amp;R$1,Data!$1:$1,0)-1)))</f>
        <v/>
      </c>
      <c r="S31" s="252" t="str">
        <f ca="1">IF(ISERROR(OFFSET(Data!$A$1,MATCH($D31,Data!$CG:$CG,0)-1,MATCH($E31&amp;"/"&amp;S$1,Data!$1:$1,0)-1))=TRUE,"",IF(OFFSET(Data!$A$1,MATCH($D31,Data!$CG:$CG,0)-1,MATCH($E31&amp;"/"&amp;S$1,Data!$1:$1,0)-1)=0,"",OFFSET(Data!$A$1,MATCH($D31,Data!$CG:$CG,0)-1,MATCH($E31&amp;"/"&amp;S$1,Data!$1:$1,0)-1)))</f>
        <v/>
      </c>
      <c r="T31" s="252" t="str">
        <f ca="1">IF(ISERROR(OFFSET(Data!$A$1,MATCH($D31,Data!$CG:$CG,0)-1,MATCH($E31&amp;"/"&amp;T$1,Data!$1:$1,0)-1))=TRUE,"",IF(OFFSET(Data!$A$1,MATCH($D31,Data!$CG:$CG,0)-1,MATCH($E31&amp;"/"&amp;T$1,Data!$1:$1,0)-1)=0,"",OFFSET(Data!$A$1,MATCH($D31,Data!$CG:$CG,0)-1,MATCH($E31&amp;"/"&amp;T$1,Data!$1:$1,0)-1)))</f>
        <v/>
      </c>
      <c r="U31" s="252" t="str">
        <f ca="1">IF(ISERROR(OFFSET(Data!$A$1,MATCH($D31,Data!$CG:$CG,0)-1,MATCH($E31&amp;"/"&amp;U$1,Data!$1:$1,0)-1))=TRUE,"",IF(OFFSET(Data!$A$1,MATCH($D31,Data!$CG:$CG,0)-1,MATCH($E31&amp;"/"&amp;U$1,Data!$1:$1,0)-1)=0,"",OFFSET(Data!$A$1,MATCH($D31,Data!$CG:$CG,0)-1,MATCH($E31&amp;"/"&amp;U$1,Data!$1:$1,0)-1)))</f>
        <v/>
      </c>
      <c r="V31" s="252" t="str">
        <f ca="1">IF(ISERROR(OFFSET(Data!$A$1,MATCH($D31,Data!$CG:$CG,0)-1,MATCH($E31&amp;"/"&amp;V$1,Data!$1:$1,0)-1))=TRUE,"",IF(OFFSET(Data!$A$1,MATCH($D31,Data!$CG:$CG,0)-1,MATCH($E31&amp;"/"&amp;V$1,Data!$1:$1,0)-1)=0,"",OFFSET(Data!$A$1,MATCH($D31,Data!$CG:$CG,0)-1,MATCH($E31&amp;"/"&amp;V$1,Data!$1:$1,0)-1)))</f>
        <v/>
      </c>
      <c r="W31" s="269" t="str">
        <f ca="1">IF(ISERROR(OFFSET(Data!$A$1,MATCH($D31,Data!$CG:$CG,0)-1,MATCH($E31&amp;"/"&amp;W$1,Data!$1:$1,0)-1))=TRUE,"",IF(OFFSET(Data!$A$1,MATCH($D31,Data!$CG:$CG,0)-1,MATCH($E31&amp;"/"&amp;W$1,Data!$1:$1,0)-1)=0,"",OFFSET(Data!$A$1,MATCH($D31,Data!$CG:$CG,0)-1,MATCH($E31&amp;"/"&amp;W$1,Data!$1:$1,0)-1)))</f>
        <v/>
      </c>
      <c r="X31" s="252" t="str">
        <f ca="1">IF(ISERROR(OFFSET(Data!$A$1,MATCH($D31,Data!$CG:$CG,0)-1,MATCH($E31&amp;"/"&amp;X$1,Data!$1:$1,0)-1))=TRUE,"",IF(OFFSET(Data!$A$1,MATCH($D31,Data!$CG:$CG,0)-1,MATCH($E31&amp;"/"&amp;X$1,Data!$1:$1,0)-1)=0,"",OFFSET(Data!$A$1,MATCH($D31,Data!$CG:$CG,0)-1,MATCH($E31&amp;"/"&amp;X$1,Data!$1:$1,0)-1)))</f>
        <v/>
      </c>
      <c r="Y31" s="252" t="str">
        <f ca="1">IF(ISERROR(OFFSET(Data!$A$1,MATCH($D31,Data!$CG:$CG,0)-1,MATCH($E31&amp;"/"&amp;Y$1,Data!$1:$1,0)-1))=TRUE,"",IF(OFFSET(Data!$A$1,MATCH($D31,Data!$CG:$CG,0)-1,MATCH($E31&amp;"/"&amp;Y$1,Data!$1:$1,0)-1)=0,"",OFFSET(Data!$A$1,MATCH($D31,Data!$CG:$CG,0)-1,MATCH($E31&amp;"/"&amp;Y$1,Data!$1:$1,0)-1)))</f>
        <v/>
      </c>
      <c r="Z31" s="252" t="str">
        <f ca="1">IF(ISERROR(OFFSET(Data!$A$1,MATCH($D31,Data!$CG:$CG,0)-1,MATCH($E31&amp;"/"&amp;Z$1,Data!$1:$1,0)-1))=TRUE,"",IF(OFFSET(Data!$A$1,MATCH($D31,Data!$CG:$CG,0)-1,MATCH($E31&amp;"/"&amp;Z$1,Data!$1:$1,0)-1)=0,"",OFFSET(Data!$A$1,MATCH($D31,Data!$CG:$CG,0)-1,MATCH($E31&amp;"/"&amp;Z$1,Data!$1:$1,0)-1)))</f>
        <v/>
      </c>
      <c r="AA31" s="252" t="str">
        <f ca="1">IF(ISERROR(OFFSET(Data!$A$1,MATCH($D31,Data!$CG:$CG,0)-1,MATCH($E31&amp;"/"&amp;AA$1,Data!$1:$1,0)-1))=TRUE,"",IF(OFFSET(Data!$A$1,MATCH($D31,Data!$CG:$CG,0)-1,MATCH($E31&amp;"/"&amp;AA$1,Data!$1:$1,0)-1)=0,"",OFFSET(Data!$A$1,MATCH($D31,Data!$CG:$CG,0)-1,MATCH($E31&amp;"/"&amp;AA$1,Data!$1:$1,0)-1)))</f>
        <v/>
      </c>
      <c r="AB31" s="252" t="str">
        <f ca="1">IF(ISERROR(OFFSET(Data!$A$1,MATCH($D31,Data!$CG:$CG,0)-1,MATCH($E31&amp;"/"&amp;AB$1,Data!$1:$1,0)-1))=TRUE,"",IF(OFFSET(Data!$A$1,MATCH($D31,Data!$CG:$CG,0)-1,MATCH($E31&amp;"/"&amp;AB$1,Data!$1:$1,0)-1)=0,"",OFFSET(Data!$A$1,MATCH($D31,Data!$CG:$CG,0)-1,MATCH($E31&amp;"/"&amp;AB$1,Data!$1:$1,0)-1)))</f>
        <v/>
      </c>
      <c r="AC31" s="252" t="str">
        <f ca="1">IF(ISERROR(OFFSET(Data!$A$1,MATCH($D31,Data!$CG:$CG,0)-1,MATCH($E31&amp;"/"&amp;AC$1,Data!$1:$1,0)-1))=TRUE,"",IF(OFFSET(Data!$A$1,MATCH($D31,Data!$CG:$CG,0)-1,MATCH($E31&amp;"/"&amp;AC$1,Data!$1:$1,0)-1)=0,"",OFFSET(Data!$A$1,MATCH($D31,Data!$CG:$CG,0)-1,MATCH($E31&amp;"/"&amp;AC$1,Data!$1:$1,0)-1)))</f>
        <v/>
      </c>
      <c r="AD31" s="252" t="str">
        <f ca="1">IF(ISERROR(OFFSET(Data!$A$1,MATCH($D31,Data!$CG:$CG,0)-1,MATCH($E31&amp;"/"&amp;AD$1,Data!$1:$1,0)-1))=TRUE,"",IF(OFFSET(Data!$A$1,MATCH($D31,Data!$CG:$CG,0)-1,MATCH($E31&amp;"/"&amp;AD$1,Data!$1:$1,0)-1)=0,"",OFFSET(Data!$A$1,MATCH($D31,Data!$CG:$CG,0)-1,MATCH($E31&amp;"/"&amp;AD$1,Data!$1:$1,0)-1)))</f>
        <v/>
      </c>
      <c r="AE31" s="252" t="str">
        <f ca="1">IF(ISERROR(OFFSET(Data!$A$1,MATCH($D31,Data!$CG:$CG,0)-1,MATCH($E31&amp;"/"&amp;AE$1,Data!$1:$1,0)-1))=TRUE,"",IF(OFFSET(Data!$A$1,MATCH($D31,Data!$CG:$CG,0)-1,MATCH($E31&amp;"/"&amp;AE$1,Data!$1:$1,0)-1)=0,"",OFFSET(Data!$A$1,MATCH($D31,Data!$CG:$CG,0)-1,MATCH($E31&amp;"/"&amp;AE$1,Data!$1:$1,0)-1)))</f>
        <v/>
      </c>
      <c r="AF31" s="253" t="str">
        <f ca="1">IF(ISERROR(OFFSET(Data!$A$1,MATCH($D31,Data!$CG:$CG,0)-1,MATCH($E31&amp;"/"&amp;AF$1,Data!$1:$1,0)-1))=TRUE,"",IF(OFFSET(Data!$A$1,MATCH($D31,Data!$CG:$CG,0)-1,MATCH($E31&amp;"/"&amp;AF$1,Data!$1:$1,0)-1)=0,"",OFFSET(Data!$A$1,MATCH($D31,Data!$CG:$CG,0)-1,MATCH($E31&amp;"/"&amp;AF$1,Data!$1:$1,0)-1)))</f>
        <v/>
      </c>
      <c r="AG31" s="212">
        <f t="shared" ca="1" si="5"/>
        <v>0</v>
      </c>
      <c r="AH31" s="213">
        <f ca="1">SUM(AG29:AG31)</f>
        <v>122</v>
      </c>
    </row>
    <row r="32" spans="1:37" ht="15.75" hidden="1" customHeight="1" x14ac:dyDescent="0.25">
      <c r="A32" s="446"/>
      <c r="B32" s="449"/>
      <c r="C32" s="452"/>
      <c r="D32" s="28" t="str">
        <f>IF(C32&lt;&gt;"",C32,D31)</f>
        <v>Michaela Trimmel</v>
      </c>
      <c r="E32" s="29" t="s">
        <v>24</v>
      </c>
      <c r="F32" s="254" t="str">
        <f ca="1">IF(ISERROR(OFFSET(Data!$A$1,MATCH($D32,Data!$CG:$CG,0)-1,MATCH($E32&amp;"/"&amp;F$1,Data!$1:$1,0)-1))=TRUE,"",IF(OFFSET(Data!$A$1,MATCH($D32,Data!$CG:$CG,0)-1,MATCH($E32&amp;"/"&amp;F$1,Data!$1:$1,0)-1)=0,"",OFFSET(Data!$A$1,MATCH($D32,Data!$CG:$CG,0)-1,MATCH($E32&amp;"/"&amp;F$1,Data!$1:$1,0)-1)))</f>
        <v/>
      </c>
      <c r="G32" s="252" t="str">
        <f ca="1">IF(ISERROR(OFFSET(Data!$A$1,MATCH($D32,Data!$CG:$CG,0)-1,MATCH($E32&amp;"/"&amp;G$1,Data!$1:$1,0)-1))=TRUE,"",IF(OFFSET(Data!$A$1,MATCH($D32,Data!$CG:$CG,0)-1,MATCH($E32&amp;"/"&amp;G$1,Data!$1:$1,0)-1)=0,"",OFFSET(Data!$A$1,MATCH($D32,Data!$CG:$CG,0)-1,MATCH($E32&amp;"/"&amp;G$1,Data!$1:$1,0)-1)))</f>
        <v/>
      </c>
      <c r="H32" s="252" t="str">
        <f ca="1">IF(ISERROR(OFFSET(Data!$A$1,MATCH($D32,Data!$CG:$CG,0)-1,MATCH($E32&amp;"/"&amp;H$1,Data!$1:$1,0)-1))=TRUE,"",IF(OFFSET(Data!$A$1,MATCH($D32,Data!$CG:$CG,0)-1,MATCH($E32&amp;"/"&amp;H$1,Data!$1:$1,0)-1)=0,"",OFFSET(Data!$A$1,MATCH($D32,Data!$CG:$CG,0)-1,MATCH($E32&amp;"/"&amp;H$1,Data!$1:$1,0)-1)))</f>
        <v/>
      </c>
      <c r="I32" s="252" t="str">
        <f ca="1">IF(ISERROR(OFFSET(Data!$A$1,MATCH($D32,Data!$CG:$CG,0)-1,MATCH($E32&amp;"/"&amp;I$1,Data!$1:$1,0)-1))=TRUE,"",IF(OFFSET(Data!$A$1,MATCH($D32,Data!$CG:$CG,0)-1,MATCH($E32&amp;"/"&amp;I$1,Data!$1:$1,0)-1)=0,"",OFFSET(Data!$A$1,MATCH($D32,Data!$CG:$CG,0)-1,MATCH($E32&amp;"/"&amp;I$1,Data!$1:$1,0)-1)))</f>
        <v/>
      </c>
      <c r="J32" s="252" t="str">
        <f ca="1">IF(ISERROR(OFFSET(Data!$A$1,MATCH($D32,Data!$CG:$CG,0)-1,MATCH($E32&amp;"/"&amp;J$1,Data!$1:$1,0)-1))=TRUE,"",IF(OFFSET(Data!$A$1,MATCH($D32,Data!$CG:$CG,0)-1,MATCH($E32&amp;"/"&amp;J$1,Data!$1:$1,0)-1)=0,"",OFFSET(Data!$A$1,MATCH($D32,Data!$CG:$CG,0)-1,MATCH($E32&amp;"/"&amp;J$1,Data!$1:$1,0)-1)))</f>
        <v/>
      </c>
      <c r="K32" s="252" t="str">
        <f ca="1">IF(ISERROR(OFFSET(Data!$A$1,MATCH($D32,Data!$CG:$CG,0)-1,MATCH($E32&amp;"/"&amp;K$1,Data!$1:$1,0)-1))=TRUE,"",IF(OFFSET(Data!$A$1,MATCH($D32,Data!$CG:$CG,0)-1,MATCH($E32&amp;"/"&amp;K$1,Data!$1:$1,0)-1)=0,"",OFFSET(Data!$A$1,MATCH($D32,Data!$CG:$CG,0)-1,MATCH($E32&amp;"/"&amp;K$1,Data!$1:$1,0)-1)))</f>
        <v/>
      </c>
      <c r="L32" s="252" t="str">
        <f ca="1">IF(ISERROR(OFFSET(Data!$A$1,MATCH($D32,Data!$CG:$CG,0)-1,MATCH($E32&amp;"/"&amp;L$1,Data!$1:$1,0)-1))=TRUE,"",IF(OFFSET(Data!$A$1,MATCH($D32,Data!$CG:$CG,0)-1,MATCH($E32&amp;"/"&amp;L$1,Data!$1:$1,0)-1)=0,"",OFFSET(Data!$A$1,MATCH($D32,Data!$CG:$CG,0)-1,MATCH($E32&amp;"/"&amp;L$1,Data!$1:$1,0)-1)))</f>
        <v/>
      </c>
      <c r="M32" s="252" t="str">
        <f ca="1">IF(ISERROR(OFFSET(Data!$A$1,MATCH($D32,Data!$CG:$CG,0)-1,MATCH($E32&amp;"/"&amp;M$1,Data!$1:$1,0)-1))=TRUE,"",IF(OFFSET(Data!$A$1,MATCH($D32,Data!$CG:$CG,0)-1,MATCH($E32&amp;"/"&amp;M$1,Data!$1:$1,0)-1)=0,"",OFFSET(Data!$A$1,MATCH($D32,Data!$CG:$CG,0)-1,MATCH($E32&amp;"/"&amp;M$1,Data!$1:$1,0)-1)))</f>
        <v/>
      </c>
      <c r="N32" s="252" t="str">
        <f ca="1">IF(ISERROR(OFFSET(Data!$A$1,MATCH($D32,Data!$CG:$CG,0)-1,MATCH($E32&amp;"/"&amp;N$1,Data!$1:$1,0)-1))=TRUE,"",IF(OFFSET(Data!$A$1,MATCH($D32,Data!$CG:$CG,0)-1,MATCH($E32&amp;"/"&amp;N$1,Data!$1:$1,0)-1)=0,"",OFFSET(Data!$A$1,MATCH($D32,Data!$CG:$CG,0)-1,MATCH($E32&amp;"/"&amp;N$1,Data!$1:$1,0)-1)))</f>
        <v/>
      </c>
      <c r="O32" s="252" t="str">
        <f ca="1">IF(ISERROR(OFFSET(Data!$A$1,MATCH($D32,Data!$CG:$CG,0)-1,MATCH($E32&amp;"/"&amp;O$1,Data!$1:$1,0)-1))=TRUE,"",IF(OFFSET(Data!$A$1,MATCH($D32,Data!$CG:$CG,0)-1,MATCH($E32&amp;"/"&amp;O$1,Data!$1:$1,0)-1)=0,"",OFFSET(Data!$A$1,MATCH($D32,Data!$CG:$CG,0)-1,MATCH($E32&amp;"/"&amp;O$1,Data!$1:$1,0)-1)))</f>
        <v/>
      </c>
      <c r="P32" s="252" t="str">
        <f ca="1">IF(ISERROR(OFFSET(Data!$A$1,MATCH($D32,Data!$CG:$CG,0)-1,MATCH($E32&amp;"/"&amp;P$1,Data!$1:$1,0)-1))=TRUE,"",IF(OFFSET(Data!$A$1,MATCH($D32,Data!$CG:$CG,0)-1,MATCH($E32&amp;"/"&amp;P$1,Data!$1:$1,0)-1)=0,"",OFFSET(Data!$A$1,MATCH($D32,Data!$CG:$CG,0)-1,MATCH($E32&amp;"/"&amp;P$1,Data!$1:$1,0)-1)))</f>
        <v/>
      </c>
      <c r="Q32" s="252" t="str">
        <f ca="1">IF(ISERROR(OFFSET(Data!$A$1,MATCH($D32,Data!$CG:$CG,0)-1,MATCH($E32&amp;"/"&amp;Q$1,Data!$1:$1,0)-1))=TRUE,"",IF(OFFSET(Data!$A$1,MATCH($D32,Data!$CG:$CG,0)-1,MATCH($E32&amp;"/"&amp;Q$1,Data!$1:$1,0)-1)=0,"",OFFSET(Data!$A$1,MATCH($D32,Data!$CG:$CG,0)-1,MATCH($E32&amp;"/"&amp;Q$1,Data!$1:$1,0)-1)))</f>
        <v/>
      </c>
      <c r="R32" s="252" t="str">
        <f ca="1">IF(ISERROR(OFFSET(Data!$A$1,MATCH($D32,Data!$CG:$CG,0)-1,MATCH($E32&amp;"/"&amp;R$1,Data!$1:$1,0)-1))=TRUE,"",IF(OFFSET(Data!$A$1,MATCH($D32,Data!$CG:$CG,0)-1,MATCH($E32&amp;"/"&amp;R$1,Data!$1:$1,0)-1)=0,"",OFFSET(Data!$A$1,MATCH($D32,Data!$CG:$CG,0)-1,MATCH($E32&amp;"/"&amp;R$1,Data!$1:$1,0)-1)))</f>
        <v/>
      </c>
      <c r="S32" s="252" t="str">
        <f ca="1">IF(ISERROR(OFFSET(Data!$A$1,MATCH($D32,Data!$CG:$CG,0)-1,MATCH($E32&amp;"/"&amp;S$1,Data!$1:$1,0)-1))=TRUE,"",IF(OFFSET(Data!$A$1,MATCH($D32,Data!$CG:$CG,0)-1,MATCH($E32&amp;"/"&amp;S$1,Data!$1:$1,0)-1)=0,"",OFFSET(Data!$A$1,MATCH($D32,Data!$CG:$CG,0)-1,MATCH($E32&amp;"/"&amp;S$1,Data!$1:$1,0)-1)))</f>
        <v/>
      </c>
      <c r="T32" s="252" t="str">
        <f ca="1">IF(ISERROR(OFFSET(Data!$A$1,MATCH($D32,Data!$CG:$CG,0)-1,MATCH($E32&amp;"/"&amp;T$1,Data!$1:$1,0)-1))=TRUE,"",IF(OFFSET(Data!$A$1,MATCH($D32,Data!$CG:$CG,0)-1,MATCH($E32&amp;"/"&amp;T$1,Data!$1:$1,0)-1)=0,"",OFFSET(Data!$A$1,MATCH($D32,Data!$CG:$CG,0)-1,MATCH($E32&amp;"/"&amp;T$1,Data!$1:$1,0)-1)))</f>
        <v/>
      </c>
      <c r="U32" s="252" t="str">
        <f ca="1">IF(ISERROR(OFFSET(Data!$A$1,MATCH($D32,Data!$CG:$CG,0)-1,MATCH($E32&amp;"/"&amp;U$1,Data!$1:$1,0)-1))=TRUE,"",IF(OFFSET(Data!$A$1,MATCH($D32,Data!$CG:$CG,0)-1,MATCH($E32&amp;"/"&amp;U$1,Data!$1:$1,0)-1)=0,"",OFFSET(Data!$A$1,MATCH($D32,Data!$CG:$CG,0)-1,MATCH($E32&amp;"/"&amp;U$1,Data!$1:$1,0)-1)))</f>
        <v/>
      </c>
      <c r="V32" s="252" t="str">
        <f ca="1">IF(ISERROR(OFFSET(Data!$A$1,MATCH($D32,Data!$CG:$CG,0)-1,MATCH($E32&amp;"/"&amp;V$1,Data!$1:$1,0)-1))=TRUE,"",IF(OFFSET(Data!$A$1,MATCH($D32,Data!$CG:$CG,0)-1,MATCH($E32&amp;"/"&amp;V$1,Data!$1:$1,0)-1)=0,"",OFFSET(Data!$A$1,MATCH($D32,Data!$CG:$CG,0)-1,MATCH($E32&amp;"/"&amp;V$1,Data!$1:$1,0)-1)))</f>
        <v/>
      </c>
      <c r="W32" s="269" t="str">
        <f ca="1">IF(ISERROR(OFFSET(Data!$A$1,MATCH($D32,Data!$CG:$CG,0)-1,MATCH($E32&amp;"/"&amp;W$1,Data!$1:$1,0)-1))=TRUE,"",IF(OFFSET(Data!$A$1,MATCH($D32,Data!$CG:$CG,0)-1,MATCH($E32&amp;"/"&amp;W$1,Data!$1:$1,0)-1)=0,"",OFFSET(Data!$A$1,MATCH($D32,Data!$CG:$CG,0)-1,MATCH($E32&amp;"/"&amp;W$1,Data!$1:$1,0)-1)))</f>
        <v/>
      </c>
      <c r="X32" s="252" t="str">
        <f ca="1">IF(ISERROR(OFFSET(Data!$A$1,MATCH($D32,Data!$CG:$CG,0)-1,MATCH($E32&amp;"/"&amp;X$1,Data!$1:$1,0)-1))=TRUE,"",IF(OFFSET(Data!$A$1,MATCH($D32,Data!$CG:$CG,0)-1,MATCH($E32&amp;"/"&amp;X$1,Data!$1:$1,0)-1)=0,"",OFFSET(Data!$A$1,MATCH($D32,Data!$CG:$CG,0)-1,MATCH($E32&amp;"/"&amp;X$1,Data!$1:$1,0)-1)))</f>
        <v/>
      </c>
      <c r="Y32" s="252" t="str">
        <f ca="1">IF(ISERROR(OFFSET(Data!$A$1,MATCH($D32,Data!$CG:$CG,0)-1,MATCH($E32&amp;"/"&amp;Y$1,Data!$1:$1,0)-1))=TRUE,"",IF(OFFSET(Data!$A$1,MATCH($D32,Data!$CG:$CG,0)-1,MATCH($E32&amp;"/"&amp;Y$1,Data!$1:$1,0)-1)=0,"",OFFSET(Data!$A$1,MATCH($D32,Data!$CG:$CG,0)-1,MATCH($E32&amp;"/"&amp;Y$1,Data!$1:$1,0)-1)))</f>
        <v/>
      </c>
      <c r="Z32" s="252" t="str">
        <f ca="1">IF(ISERROR(OFFSET(Data!$A$1,MATCH($D32,Data!$CG:$CG,0)-1,MATCH($E32&amp;"/"&amp;Z$1,Data!$1:$1,0)-1))=TRUE,"",IF(OFFSET(Data!$A$1,MATCH($D32,Data!$CG:$CG,0)-1,MATCH($E32&amp;"/"&amp;Z$1,Data!$1:$1,0)-1)=0,"",OFFSET(Data!$A$1,MATCH($D32,Data!$CG:$CG,0)-1,MATCH($E32&amp;"/"&amp;Z$1,Data!$1:$1,0)-1)))</f>
        <v/>
      </c>
      <c r="AA32" s="252" t="str">
        <f ca="1">IF(ISERROR(OFFSET(Data!$A$1,MATCH($D32,Data!$CG:$CG,0)-1,MATCH($E32&amp;"/"&amp;AA$1,Data!$1:$1,0)-1))=TRUE,"",IF(OFFSET(Data!$A$1,MATCH($D32,Data!$CG:$CG,0)-1,MATCH($E32&amp;"/"&amp;AA$1,Data!$1:$1,0)-1)=0,"",OFFSET(Data!$A$1,MATCH($D32,Data!$CG:$CG,0)-1,MATCH($E32&amp;"/"&amp;AA$1,Data!$1:$1,0)-1)))</f>
        <v/>
      </c>
      <c r="AB32" s="252" t="str">
        <f ca="1">IF(ISERROR(OFFSET(Data!$A$1,MATCH($D32,Data!$CG:$CG,0)-1,MATCH($E32&amp;"/"&amp;AB$1,Data!$1:$1,0)-1))=TRUE,"",IF(OFFSET(Data!$A$1,MATCH($D32,Data!$CG:$CG,0)-1,MATCH($E32&amp;"/"&amp;AB$1,Data!$1:$1,0)-1)=0,"",OFFSET(Data!$A$1,MATCH($D32,Data!$CG:$CG,0)-1,MATCH($E32&amp;"/"&amp;AB$1,Data!$1:$1,0)-1)))</f>
        <v/>
      </c>
      <c r="AC32" s="252" t="str">
        <f ca="1">IF(ISERROR(OFFSET(Data!$A$1,MATCH($D32,Data!$CG:$CG,0)-1,MATCH($E32&amp;"/"&amp;AC$1,Data!$1:$1,0)-1))=TRUE,"",IF(OFFSET(Data!$A$1,MATCH($D32,Data!$CG:$CG,0)-1,MATCH($E32&amp;"/"&amp;AC$1,Data!$1:$1,0)-1)=0,"",OFFSET(Data!$A$1,MATCH($D32,Data!$CG:$CG,0)-1,MATCH($E32&amp;"/"&amp;AC$1,Data!$1:$1,0)-1)))</f>
        <v/>
      </c>
      <c r="AD32" s="252" t="str">
        <f ca="1">IF(ISERROR(OFFSET(Data!$A$1,MATCH($D32,Data!$CG:$CG,0)-1,MATCH($E32&amp;"/"&amp;AD$1,Data!$1:$1,0)-1))=TRUE,"",IF(OFFSET(Data!$A$1,MATCH($D32,Data!$CG:$CG,0)-1,MATCH($E32&amp;"/"&amp;AD$1,Data!$1:$1,0)-1)=0,"",OFFSET(Data!$A$1,MATCH($D32,Data!$CG:$CG,0)-1,MATCH($E32&amp;"/"&amp;AD$1,Data!$1:$1,0)-1)))</f>
        <v/>
      </c>
      <c r="AE32" s="252" t="str">
        <f ca="1">IF(ISERROR(OFFSET(Data!$A$1,MATCH($D32,Data!$CG:$CG,0)-1,MATCH($E32&amp;"/"&amp;AE$1,Data!$1:$1,0)-1))=TRUE,"",IF(OFFSET(Data!$A$1,MATCH($D32,Data!$CG:$CG,0)-1,MATCH($E32&amp;"/"&amp;AE$1,Data!$1:$1,0)-1)=0,"",OFFSET(Data!$A$1,MATCH($D32,Data!$CG:$CG,0)-1,MATCH($E32&amp;"/"&amp;AE$1,Data!$1:$1,0)-1)))</f>
        <v/>
      </c>
      <c r="AF32" s="253" t="str">
        <f ca="1">IF(ISERROR(OFFSET(Data!$A$1,MATCH($D32,Data!$CG:$CG,0)-1,MATCH($E32&amp;"/"&amp;AF$1,Data!$1:$1,0)-1))=TRUE,"",IF(OFFSET(Data!$A$1,MATCH($D32,Data!$CG:$CG,0)-1,MATCH($E32&amp;"/"&amp;AF$1,Data!$1:$1,0)-1)=0,"",OFFSET(Data!$A$1,MATCH($D32,Data!$CG:$CG,0)-1,MATCH($E32&amp;"/"&amp;AF$1,Data!$1:$1,0)-1)))</f>
        <v/>
      </c>
      <c r="AG32" s="212">
        <f t="shared" ca="1" si="5"/>
        <v>0</v>
      </c>
      <c r="AH32" s="213">
        <f ca="1">SUM(AG29:AG32)</f>
        <v>122</v>
      </c>
    </row>
    <row r="33" spans="1:34" ht="15.75" hidden="1" customHeight="1" thickBot="1" x14ac:dyDescent="0.3">
      <c r="A33" s="447"/>
      <c r="B33" s="450"/>
      <c r="C33" s="453"/>
      <c r="D33" s="30" t="str">
        <f>IF(C33&lt;&gt;"",C33,D32)</f>
        <v>Michaela Trimmel</v>
      </c>
      <c r="E33" s="31" t="s">
        <v>25</v>
      </c>
      <c r="F33" s="255" t="str">
        <f ca="1">IF(ISERROR(OFFSET(Data!$A$1,MATCH($D33,Data!$CG:$CG,0)-1,MATCH($E33&amp;"/"&amp;F$1,Data!$1:$1,0)-1))=TRUE,"",IF(OFFSET(Data!$A$1,MATCH($D33,Data!$CG:$CG,0)-1,MATCH($E33&amp;"/"&amp;F$1,Data!$1:$1,0)-1)=0,"",OFFSET(Data!$A$1,MATCH($D33,Data!$CG:$CG,0)-1,MATCH($E33&amp;"/"&amp;F$1,Data!$1:$1,0)-1)))</f>
        <v/>
      </c>
      <c r="G33" s="256" t="str">
        <f ca="1">IF(ISERROR(OFFSET(Data!$A$1,MATCH($D33,Data!$CG:$CG,0)-1,MATCH($E33&amp;"/"&amp;G$1,Data!$1:$1,0)-1))=TRUE,"",IF(OFFSET(Data!$A$1,MATCH($D33,Data!$CG:$CG,0)-1,MATCH($E33&amp;"/"&amp;G$1,Data!$1:$1,0)-1)=0,"",OFFSET(Data!$A$1,MATCH($D33,Data!$CG:$CG,0)-1,MATCH($E33&amp;"/"&amp;G$1,Data!$1:$1,0)-1)))</f>
        <v/>
      </c>
      <c r="H33" s="256" t="str">
        <f ca="1">IF(ISERROR(OFFSET(Data!$A$1,MATCH($D33,Data!$CG:$CG,0)-1,MATCH($E33&amp;"/"&amp;H$1,Data!$1:$1,0)-1))=TRUE,"",IF(OFFSET(Data!$A$1,MATCH($D33,Data!$CG:$CG,0)-1,MATCH($E33&amp;"/"&amp;H$1,Data!$1:$1,0)-1)=0,"",OFFSET(Data!$A$1,MATCH($D33,Data!$CG:$CG,0)-1,MATCH($E33&amp;"/"&amp;H$1,Data!$1:$1,0)-1)))</f>
        <v/>
      </c>
      <c r="I33" s="256" t="str">
        <f ca="1">IF(ISERROR(OFFSET(Data!$A$1,MATCH($D33,Data!$CG:$CG,0)-1,MATCH($E33&amp;"/"&amp;I$1,Data!$1:$1,0)-1))=TRUE,"",IF(OFFSET(Data!$A$1,MATCH($D33,Data!$CG:$CG,0)-1,MATCH($E33&amp;"/"&amp;I$1,Data!$1:$1,0)-1)=0,"",OFFSET(Data!$A$1,MATCH($D33,Data!$CG:$CG,0)-1,MATCH($E33&amp;"/"&amp;I$1,Data!$1:$1,0)-1)))</f>
        <v/>
      </c>
      <c r="J33" s="256" t="str">
        <f ca="1">IF(ISERROR(OFFSET(Data!$A$1,MATCH($D33,Data!$CG:$CG,0)-1,MATCH($E33&amp;"/"&amp;J$1,Data!$1:$1,0)-1))=TRUE,"",IF(OFFSET(Data!$A$1,MATCH($D33,Data!$CG:$CG,0)-1,MATCH($E33&amp;"/"&amp;J$1,Data!$1:$1,0)-1)=0,"",OFFSET(Data!$A$1,MATCH($D33,Data!$CG:$CG,0)-1,MATCH($E33&amp;"/"&amp;J$1,Data!$1:$1,0)-1)))</f>
        <v/>
      </c>
      <c r="K33" s="256" t="str">
        <f ca="1">IF(ISERROR(OFFSET(Data!$A$1,MATCH($D33,Data!$CG:$CG,0)-1,MATCH($E33&amp;"/"&amp;K$1,Data!$1:$1,0)-1))=TRUE,"",IF(OFFSET(Data!$A$1,MATCH($D33,Data!$CG:$CG,0)-1,MATCH($E33&amp;"/"&amp;K$1,Data!$1:$1,0)-1)=0,"",OFFSET(Data!$A$1,MATCH($D33,Data!$CG:$CG,0)-1,MATCH($E33&amp;"/"&amp;K$1,Data!$1:$1,0)-1)))</f>
        <v/>
      </c>
      <c r="L33" s="256" t="str">
        <f ca="1">IF(ISERROR(OFFSET(Data!$A$1,MATCH($D33,Data!$CG:$CG,0)-1,MATCH($E33&amp;"/"&amp;L$1,Data!$1:$1,0)-1))=TRUE,"",IF(OFFSET(Data!$A$1,MATCH($D33,Data!$CG:$CG,0)-1,MATCH($E33&amp;"/"&amp;L$1,Data!$1:$1,0)-1)=0,"",OFFSET(Data!$A$1,MATCH($D33,Data!$CG:$CG,0)-1,MATCH($E33&amp;"/"&amp;L$1,Data!$1:$1,0)-1)))</f>
        <v/>
      </c>
      <c r="M33" s="256" t="str">
        <f ca="1">IF(ISERROR(OFFSET(Data!$A$1,MATCH($D33,Data!$CG:$CG,0)-1,MATCH($E33&amp;"/"&amp;M$1,Data!$1:$1,0)-1))=TRUE,"",IF(OFFSET(Data!$A$1,MATCH($D33,Data!$CG:$CG,0)-1,MATCH($E33&amp;"/"&amp;M$1,Data!$1:$1,0)-1)=0,"",OFFSET(Data!$A$1,MATCH($D33,Data!$CG:$CG,0)-1,MATCH($E33&amp;"/"&amp;M$1,Data!$1:$1,0)-1)))</f>
        <v/>
      </c>
      <c r="N33" s="256" t="str">
        <f ca="1">IF(ISERROR(OFFSET(Data!$A$1,MATCH($D33,Data!$CG:$CG,0)-1,MATCH($E33&amp;"/"&amp;N$1,Data!$1:$1,0)-1))=TRUE,"",IF(OFFSET(Data!$A$1,MATCH($D33,Data!$CG:$CG,0)-1,MATCH($E33&amp;"/"&amp;N$1,Data!$1:$1,0)-1)=0,"",OFFSET(Data!$A$1,MATCH($D33,Data!$CG:$CG,0)-1,MATCH($E33&amp;"/"&amp;N$1,Data!$1:$1,0)-1)))</f>
        <v/>
      </c>
      <c r="O33" s="256" t="str">
        <f ca="1">IF(ISERROR(OFFSET(Data!$A$1,MATCH($D33,Data!$CG:$CG,0)-1,MATCH($E33&amp;"/"&amp;O$1,Data!$1:$1,0)-1))=TRUE,"",IF(OFFSET(Data!$A$1,MATCH($D33,Data!$CG:$CG,0)-1,MATCH($E33&amp;"/"&amp;O$1,Data!$1:$1,0)-1)=0,"",OFFSET(Data!$A$1,MATCH($D33,Data!$CG:$CG,0)-1,MATCH($E33&amp;"/"&amp;O$1,Data!$1:$1,0)-1)))</f>
        <v/>
      </c>
      <c r="P33" s="256" t="str">
        <f ca="1">IF(ISERROR(OFFSET(Data!$A$1,MATCH($D33,Data!$CG:$CG,0)-1,MATCH($E33&amp;"/"&amp;P$1,Data!$1:$1,0)-1))=TRUE,"",IF(OFFSET(Data!$A$1,MATCH($D33,Data!$CG:$CG,0)-1,MATCH($E33&amp;"/"&amp;P$1,Data!$1:$1,0)-1)=0,"",OFFSET(Data!$A$1,MATCH($D33,Data!$CG:$CG,0)-1,MATCH($E33&amp;"/"&amp;P$1,Data!$1:$1,0)-1)))</f>
        <v/>
      </c>
      <c r="Q33" s="256" t="str">
        <f ca="1">IF(ISERROR(OFFSET(Data!$A$1,MATCH($D33,Data!$CG:$CG,0)-1,MATCH($E33&amp;"/"&amp;Q$1,Data!$1:$1,0)-1))=TRUE,"",IF(OFFSET(Data!$A$1,MATCH($D33,Data!$CG:$CG,0)-1,MATCH($E33&amp;"/"&amp;Q$1,Data!$1:$1,0)-1)=0,"",OFFSET(Data!$A$1,MATCH($D33,Data!$CG:$CG,0)-1,MATCH($E33&amp;"/"&amp;Q$1,Data!$1:$1,0)-1)))</f>
        <v/>
      </c>
      <c r="R33" s="256" t="str">
        <f ca="1">IF(ISERROR(OFFSET(Data!$A$1,MATCH($D33,Data!$CG:$CG,0)-1,MATCH($E33&amp;"/"&amp;R$1,Data!$1:$1,0)-1))=TRUE,"",IF(OFFSET(Data!$A$1,MATCH($D33,Data!$CG:$CG,0)-1,MATCH($E33&amp;"/"&amp;R$1,Data!$1:$1,0)-1)=0,"",OFFSET(Data!$A$1,MATCH($D33,Data!$CG:$CG,0)-1,MATCH($E33&amp;"/"&amp;R$1,Data!$1:$1,0)-1)))</f>
        <v/>
      </c>
      <c r="S33" s="256" t="str">
        <f ca="1">IF(ISERROR(OFFSET(Data!$A$1,MATCH($D33,Data!$CG:$CG,0)-1,MATCH($E33&amp;"/"&amp;S$1,Data!$1:$1,0)-1))=TRUE,"",IF(OFFSET(Data!$A$1,MATCH($D33,Data!$CG:$CG,0)-1,MATCH($E33&amp;"/"&amp;S$1,Data!$1:$1,0)-1)=0,"",OFFSET(Data!$A$1,MATCH($D33,Data!$CG:$CG,0)-1,MATCH($E33&amp;"/"&amp;S$1,Data!$1:$1,0)-1)))</f>
        <v/>
      </c>
      <c r="T33" s="256" t="str">
        <f ca="1">IF(ISERROR(OFFSET(Data!$A$1,MATCH($D33,Data!$CG:$CG,0)-1,MATCH($E33&amp;"/"&amp;T$1,Data!$1:$1,0)-1))=TRUE,"",IF(OFFSET(Data!$A$1,MATCH($D33,Data!$CG:$CG,0)-1,MATCH($E33&amp;"/"&amp;T$1,Data!$1:$1,0)-1)=0,"",OFFSET(Data!$A$1,MATCH($D33,Data!$CG:$CG,0)-1,MATCH($E33&amp;"/"&amp;T$1,Data!$1:$1,0)-1)))</f>
        <v/>
      </c>
      <c r="U33" s="256" t="str">
        <f ca="1">IF(ISERROR(OFFSET(Data!$A$1,MATCH($D33,Data!$CG:$CG,0)-1,MATCH($E33&amp;"/"&amp;U$1,Data!$1:$1,0)-1))=TRUE,"",IF(OFFSET(Data!$A$1,MATCH($D33,Data!$CG:$CG,0)-1,MATCH($E33&amp;"/"&amp;U$1,Data!$1:$1,0)-1)=0,"",OFFSET(Data!$A$1,MATCH($D33,Data!$CG:$CG,0)-1,MATCH($E33&amp;"/"&amp;U$1,Data!$1:$1,0)-1)))</f>
        <v/>
      </c>
      <c r="V33" s="256" t="str">
        <f ca="1">IF(ISERROR(OFFSET(Data!$A$1,MATCH($D33,Data!$CG:$CG,0)-1,MATCH($E33&amp;"/"&amp;V$1,Data!$1:$1,0)-1))=TRUE,"",IF(OFFSET(Data!$A$1,MATCH($D33,Data!$CG:$CG,0)-1,MATCH($E33&amp;"/"&amp;V$1,Data!$1:$1,0)-1)=0,"",OFFSET(Data!$A$1,MATCH($D33,Data!$CG:$CG,0)-1,MATCH($E33&amp;"/"&amp;V$1,Data!$1:$1,0)-1)))</f>
        <v/>
      </c>
      <c r="W33" s="257" t="str">
        <f ca="1">IF(ISERROR(OFFSET(Data!$A$1,MATCH($D33,Data!$CG:$CG,0)-1,MATCH($E33&amp;"/"&amp;W$1,Data!$1:$1,0)-1))=TRUE,"",IF(OFFSET(Data!$A$1,MATCH($D33,Data!$CG:$CG,0)-1,MATCH($E33&amp;"/"&amp;W$1,Data!$1:$1,0)-1)=0,"",OFFSET(Data!$A$1,MATCH($D33,Data!$CG:$CG,0)-1,MATCH($E33&amp;"/"&amp;W$1,Data!$1:$1,0)-1)))</f>
        <v/>
      </c>
      <c r="X33" s="256" t="str">
        <f ca="1">IF(ISERROR(OFFSET(Data!$A$1,MATCH($D33,Data!$CG:$CG,0)-1,MATCH($E33&amp;"/"&amp;X$1,Data!$1:$1,0)-1))=TRUE,"",IF(OFFSET(Data!$A$1,MATCH($D33,Data!$CG:$CG,0)-1,MATCH($E33&amp;"/"&amp;X$1,Data!$1:$1,0)-1)=0,"",OFFSET(Data!$A$1,MATCH($D33,Data!$CG:$CG,0)-1,MATCH($E33&amp;"/"&amp;X$1,Data!$1:$1,0)-1)))</f>
        <v/>
      </c>
      <c r="Y33" s="256" t="str">
        <f ca="1">IF(ISERROR(OFFSET(Data!$A$1,MATCH($D33,Data!$CG:$CG,0)-1,MATCH($E33&amp;"/"&amp;Y$1,Data!$1:$1,0)-1))=TRUE,"",IF(OFFSET(Data!$A$1,MATCH($D33,Data!$CG:$CG,0)-1,MATCH($E33&amp;"/"&amp;Y$1,Data!$1:$1,0)-1)=0,"",OFFSET(Data!$A$1,MATCH($D33,Data!$CG:$CG,0)-1,MATCH($E33&amp;"/"&amp;Y$1,Data!$1:$1,0)-1)))</f>
        <v/>
      </c>
      <c r="Z33" s="256" t="str">
        <f ca="1">IF(ISERROR(OFFSET(Data!$A$1,MATCH($D33,Data!$CG:$CG,0)-1,MATCH($E33&amp;"/"&amp;Z$1,Data!$1:$1,0)-1))=TRUE,"",IF(OFFSET(Data!$A$1,MATCH($D33,Data!$CG:$CG,0)-1,MATCH($E33&amp;"/"&amp;Z$1,Data!$1:$1,0)-1)=0,"",OFFSET(Data!$A$1,MATCH($D33,Data!$CG:$CG,0)-1,MATCH($E33&amp;"/"&amp;Z$1,Data!$1:$1,0)-1)))</f>
        <v/>
      </c>
      <c r="AA33" s="256" t="str">
        <f ca="1">IF(ISERROR(OFFSET(Data!$A$1,MATCH($D33,Data!$CG:$CG,0)-1,MATCH($E33&amp;"/"&amp;AA$1,Data!$1:$1,0)-1))=TRUE,"",IF(OFFSET(Data!$A$1,MATCH($D33,Data!$CG:$CG,0)-1,MATCH($E33&amp;"/"&amp;AA$1,Data!$1:$1,0)-1)=0,"",OFFSET(Data!$A$1,MATCH($D33,Data!$CG:$CG,0)-1,MATCH($E33&amp;"/"&amp;AA$1,Data!$1:$1,0)-1)))</f>
        <v/>
      </c>
      <c r="AB33" s="256" t="str">
        <f ca="1">IF(ISERROR(OFFSET(Data!$A$1,MATCH($D33,Data!$CG:$CG,0)-1,MATCH($E33&amp;"/"&amp;AB$1,Data!$1:$1,0)-1))=TRUE,"",IF(OFFSET(Data!$A$1,MATCH($D33,Data!$CG:$CG,0)-1,MATCH($E33&amp;"/"&amp;AB$1,Data!$1:$1,0)-1)=0,"",OFFSET(Data!$A$1,MATCH($D33,Data!$CG:$CG,0)-1,MATCH($E33&amp;"/"&amp;AB$1,Data!$1:$1,0)-1)))</f>
        <v/>
      </c>
      <c r="AC33" s="256" t="str">
        <f ca="1">IF(ISERROR(OFFSET(Data!$A$1,MATCH($D33,Data!$CG:$CG,0)-1,MATCH($E33&amp;"/"&amp;AC$1,Data!$1:$1,0)-1))=TRUE,"",IF(OFFSET(Data!$A$1,MATCH($D33,Data!$CG:$CG,0)-1,MATCH($E33&amp;"/"&amp;AC$1,Data!$1:$1,0)-1)=0,"",OFFSET(Data!$A$1,MATCH($D33,Data!$CG:$CG,0)-1,MATCH($E33&amp;"/"&amp;AC$1,Data!$1:$1,0)-1)))</f>
        <v/>
      </c>
      <c r="AD33" s="256" t="str">
        <f ca="1">IF(ISERROR(OFFSET(Data!$A$1,MATCH($D33,Data!$CG:$CG,0)-1,MATCH($E33&amp;"/"&amp;AD$1,Data!$1:$1,0)-1))=TRUE,"",IF(OFFSET(Data!$A$1,MATCH($D33,Data!$CG:$CG,0)-1,MATCH($E33&amp;"/"&amp;AD$1,Data!$1:$1,0)-1)=0,"",OFFSET(Data!$A$1,MATCH($D33,Data!$CG:$CG,0)-1,MATCH($E33&amp;"/"&amp;AD$1,Data!$1:$1,0)-1)))</f>
        <v/>
      </c>
      <c r="AE33" s="256" t="str">
        <f ca="1">IF(ISERROR(OFFSET(Data!$A$1,MATCH($D33,Data!$CG:$CG,0)-1,MATCH($E33&amp;"/"&amp;AE$1,Data!$1:$1,0)-1))=TRUE,"",IF(OFFSET(Data!$A$1,MATCH($D33,Data!$CG:$CG,0)-1,MATCH($E33&amp;"/"&amp;AE$1,Data!$1:$1,0)-1)=0,"",OFFSET(Data!$A$1,MATCH($D33,Data!$CG:$CG,0)-1,MATCH($E33&amp;"/"&amp;AE$1,Data!$1:$1,0)-1)))</f>
        <v/>
      </c>
      <c r="AF33" s="258" t="str">
        <f ca="1">IF(ISERROR(OFFSET(Data!$A$1,MATCH($D33,Data!$CG:$CG,0)-1,MATCH($E33&amp;"/"&amp;AF$1,Data!$1:$1,0)-1))=TRUE,"",IF(OFFSET(Data!$A$1,MATCH($D33,Data!$CG:$CG,0)-1,MATCH($E33&amp;"/"&amp;AF$1,Data!$1:$1,0)-1)=0,"",OFFSET(Data!$A$1,MATCH($D33,Data!$CG:$CG,0)-1,MATCH($E33&amp;"/"&amp;AF$1,Data!$1:$1,0)-1)))</f>
        <v/>
      </c>
      <c r="AG33" s="214">
        <f t="shared" ca="1" si="5"/>
        <v>0</v>
      </c>
      <c r="AH33" s="215">
        <f ca="1">SUM(AG29:AG33)</f>
        <v>122</v>
      </c>
    </row>
    <row r="34" spans="1:34" ht="15" hidden="1" customHeight="1" x14ac:dyDescent="0.25">
      <c r="A34" s="445">
        <v>6</v>
      </c>
      <c r="B34" s="448" t="e">
        <f>INDEX(Data!CI:CI,MATCH("W"&amp;A34,Data!A:A,0))</f>
        <v>#N/A</v>
      </c>
      <c r="C34" s="451" t="e">
        <f>INDEX(Data!CG:CG,MATCH("W"&amp;A34,Data!A:A,0))</f>
        <v>#N/A</v>
      </c>
      <c r="D34" s="26" t="e">
        <f>IF(C34&lt;&gt;"",C34,#REF!)</f>
        <v>#N/A</v>
      </c>
      <c r="E34" s="27" t="s">
        <v>21</v>
      </c>
      <c r="F34" s="271" t="str">
        <f ca="1">IF(ISERROR(OFFSET(Data!$A$1,MATCH($D34,Data!$CG:$CG,0)-1,MATCH($E34&amp;"/"&amp;F$1,Data!$1:$1,0)-1))=TRUE,"",IF(OFFSET(Data!$A$1,MATCH($D34,Data!$CG:$CG,0)-1,MATCH($E34&amp;"/"&amp;F$1,Data!$1:$1,0)-1)=0,"",OFFSET(Data!$A$1,MATCH($D34,Data!$CG:$CG,0)-1,MATCH($E34&amp;"/"&amp;F$1,Data!$1:$1,0)-1)))</f>
        <v/>
      </c>
      <c r="G34" s="250" t="str">
        <f ca="1">IF(ISERROR(OFFSET(Data!$A$1,MATCH($D34,Data!$CG:$CG,0)-1,MATCH($E34&amp;"/"&amp;G$1,Data!$1:$1,0)-1))=TRUE,"",IF(OFFSET(Data!$A$1,MATCH($D34,Data!$CG:$CG,0)-1,MATCH($E34&amp;"/"&amp;G$1,Data!$1:$1,0)-1)=0,"",OFFSET(Data!$A$1,MATCH($D34,Data!$CG:$CG,0)-1,MATCH($E34&amp;"/"&amp;G$1,Data!$1:$1,0)-1)))</f>
        <v/>
      </c>
      <c r="H34" s="250" t="str">
        <f ca="1">IF(ISERROR(OFFSET(Data!$A$1,MATCH($D34,Data!$CG:$CG,0)-1,MATCH($E34&amp;"/"&amp;H$1,Data!$1:$1,0)-1))=TRUE,"",IF(OFFSET(Data!$A$1,MATCH($D34,Data!$CG:$CG,0)-1,MATCH($E34&amp;"/"&amp;H$1,Data!$1:$1,0)-1)=0,"",OFFSET(Data!$A$1,MATCH($D34,Data!$CG:$CG,0)-1,MATCH($E34&amp;"/"&amp;H$1,Data!$1:$1,0)-1)))</f>
        <v/>
      </c>
      <c r="I34" s="250" t="str">
        <f ca="1">IF(ISERROR(OFFSET(Data!$A$1,MATCH($D34,Data!$CG:$CG,0)-1,MATCH($E34&amp;"/"&amp;I$1,Data!$1:$1,0)-1))=TRUE,"",IF(OFFSET(Data!$A$1,MATCH($D34,Data!$CG:$CG,0)-1,MATCH($E34&amp;"/"&amp;I$1,Data!$1:$1,0)-1)=0,"",OFFSET(Data!$A$1,MATCH($D34,Data!$CG:$CG,0)-1,MATCH($E34&amp;"/"&amp;I$1,Data!$1:$1,0)-1)))</f>
        <v/>
      </c>
      <c r="J34" s="250" t="str">
        <f ca="1">IF(ISERROR(OFFSET(Data!$A$1,MATCH($D34,Data!$CG:$CG,0)-1,MATCH($E34&amp;"/"&amp;J$1,Data!$1:$1,0)-1))=TRUE,"",IF(OFFSET(Data!$A$1,MATCH($D34,Data!$CG:$CG,0)-1,MATCH($E34&amp;"/"&amp;J$1,Data!$1:$1,0)-1)=0,"",OFFSET(Data!$A$1,MATCH($D34,Data!$CG:$CG,0)-1,MATCH($E34&amp;"/"&amp;J$1,Data!$1:$1,0)-1)))</f>
        <v/>
      </c>
      <c r="K34" s="250" t="str">
        <f ca="1">IF(ISERROR(OFFSET(Data!$A$1,MATCH($D34,Data!$CG:$CG,0)-1,MATCH($E34&amp;"/"&amp;K$1,Data!$1:$1,0)-1))=TRUE,"",IF(OFFSET(Data!$A$1,MATCH($D34,Data!$CG:$CG,0)-1,MATCH($E34&amp;"/"&amp;K$1,Data!$1:$1,0)-1)=0,"",OFFSET(Data!$A$1,MATCH($D34,Data!$CG:$CG,0)-1,MATCH($E34&amp;"/"&amp;K$1,Data!$1:$1,0)-1)))</f>
        <v/>
      </c>
      <c r="L34" s="250" t="str">
        <f ca="1">IF(ISERROR(OFFSET(Data!$A$1,MATCH($D34,Data!$CG:$CG,0)-1,MATCH($E34&amp;"/"&amp;L$1,Data!$1:$1,0)-1))=TRUE,"",IF(OFFSET(Data!$A$1,MATCH($D34,Data!$CG:$CG,0)-1,MATCH($E34&amp;"/"&amp;L$1,Data!$1:$1,0)-1)=0,"",OFFSET(Data!$A$1,MATCH($D34,Data!$CG:$CG,0)-1,MATCH($E34&amp;"/"&amp;L$1,Data!$1:$1,0)-1)))</f>
        <v/>
      </c>
      <c r="M34" s="250" t="str">
        <f ca="1">IF(ISERROR(OFFSET(Data!$A$1,MATCH($D34,Data!$CG:$CG,0)-1,MATCH($E34&amp;"/"&amp;M$1,Data!$1:$1,0)-1))=TRUE,"",IF(OFFSET(Data!$A$1,MATCH($D34,Data!$CG:$CG,0)-1,MATCH($E34&amp;"/"&amp;M$1,Data!$1:$1,0)-1)=0,"",OFFSET(Data!$A$1,MATCH($D34,Data!$CG:$CG,0)-1,MATCH($E34&amp;"/"&amp;M$1,Data!$1:$1,0)-1)))</f>
        <v/>
      </c>
      <c r="N34" s="250" t="str">
        <f ca="1">IF(ISERROR(OFFSET(Data!$A$1,MATCH($D34,Data!$CG:$CG,0)-1,MATCH($E34&amp;"/"&amp;N$1,Data!$1:$1,0)-1))=TRUE,"",IF(OFFSET(Data!$A$1,MATCH($D34,Data!$CG:$CG,0)-1,MATCH($E34&amp;"/"&amp;N$1,Data!$1:$1,0)-1)=0,"",OFFSET(Data!$A$1,MATCH($D34,Data!$CG:$CG,0)-1,MATCH($E34&amp;"/"&amp;N$1,Data!$1:$1,0)-1)))</f>
        <v/>
      </c>
      <c r="O34" s="250" t="str">
        <f ca="1">IF(ISERROR(OFFSET(Data!$A$1,MATCH($D34,Data!$CG:$CG,0)-1,MATCH($E34&amp;"/"&amp;O$1,Data!$1:$1,0)-1))=TRUE,"",IF(OFFSET(Data!$A$1,MATCH($D34,Data!$CG:$CG,0)-1,MATCH($E34&amp;"/"&amp;O$1,Data!$1:$1,0)-1)=0,"",OFFSET(Data!$A$1,MATCH($D34,Data!$CG:$CG,0)-1,MATCH($E34&amp;"/"&amp;O$1,Data!$1:$1,0)-1)))</f>
        <v/>
      </c>
      <c r="P34" s="250" t="str">
        <f ca="1">IF(ISERROR(OFFSET(Data!$A$1,MATCH($D34,Data!$CG:$CG,0)-1,MATCH($E34&amp;"/"&amp;P$1,Data!$1:$1,0)-1))=TRUE,"",IF(OFFSET(Data!$A$1,MATCH($D34,Data!$CG:$CG,0)-1,MATCH($E34&amp;"/"&amp;P$1,Data!$1:$1,0)-1)=0,"",OFFSET(Data!$A$1,MATCH($D34,Data!$CG:$CG,0)-1,MATCH($E34&amp;"/"&amp;P$1,Data!$1:$1,0)-1)))</f>
        <v/>
      </c>
      <c r="Q34" s="250" t="str">
        <f ca="1">IF(ISERROR(OFFSET(Data!$A$1,MATCH($D34,Data!$CG:$CG,0)-1,MATCH($E34&amp;"/"&amp;Q$1,Data!$1:$1,0)-1))=TRUE,"",IF(OFFSET(Data!$A$1,MATCH($D34,Data!$CG:$CG,0)-1,MATCH($E34&amp;"/"&amp;Q$1,Data!$1:$1,0)-1)=0,"",OFFSET(Data!$A$1,MATCH($D34,Data!$CG:$CG,0)-1,MATCH($E34&amp;"/"&amp;Q$1,Data!$1:$1,0)-1)))</f>
        <v/>
      </c>
      <c r="R34" s="250" t="str">
        <f ca="1">IF(ISERROR(OFFSET(Data!$A$1,MATCH($D34,Data!$CG:$CG,0)-1,MATCH($E34&amp;"/"&amp;R$1,Data!$1:$1,0)-1))=TRUE,"",IF(OFFSET(Data!$A$1,MATCH($D34,Data!$CG:$CG,0)-1,MATCH($E34&amp;"/"&amp;R$1,Data!$1:$1,0)-1)=0,"",OFFSET(Data!$A$1,MATCH($D34,Data!$CG:$CG,0)-1,MATCH($E34&amp;"/"&amp;R$1,Data!$1:$1,0)-1)))</f>
        <v/>
      </c>
      <c r="S34" s="250" t="str">
        <f ca="1">IF(ISERROR(OFFSET(Data!$A$1,MATCH($D34,Data!$CG:$CG,0)-1,MATCH($E34&amp;"/"&amp;S$1,Data!$1:$1,0)-1))=TRUE,"",IF(OFFSET(Data!$A$1,MATCH($D34,Data!$CG:$CG,0)-1,MATCH($E34&amp;"/"&amp;S$1,Data!$1:$1,0)-1)=0,"",OFFSET(Data!$A$1,MATCH($D34,Data!$CG:$CG,0)-1,MATCH($E34&amp;"/"&amp;S$1,Data!$1:$1,0)-1)))</f>
        <v/>
      </c>
      <c r="T34" s="250" t="str">
        <f ca="1">IF(ISERROR(OFFSET(Data!$A$1,MATCH($D34,Data!$CG:$CG,0)-1,MATCH($E34&amp;"/"&amp;T$1,Data!$1:$1,0)-1))=TRUE,"",IF(OFFSET(Data!$A$1,MATCH($D34,Data!$CG:$CG,0)-1,MATCH($E34&amp;"/"&amp;T$1,Data!$1:$1,0)-1)=0,"",OFFSET(Data!$A$1,MATCH($D34,Data!$CG:$CG,0)-1,MATCH($E34&amp;"/"&amp;T$1,Data!$1:$1,0)-1)))</f>
        <v/>
      </c>
      <c r="U34" s="250" t="str">
        <f ca="1">IF(ISERROR(OFFSET(Data!$A$1,MATCH($D34,Data!$CG:$CG,0)-1,MATCH($E34&amp;"/"&amp;U$1,Data!$1:$1,0)-1))=TRUE,"",IF(OFFSET(Data!$A$1,MATCH($D34,Data!$CG:$CG,0)-1,MATCH($E34&amp;"/"&amp;U$1,Data!$1:$1,0)-1)=0,"",OFFSET(Data!$A$1,MATCH($D34,Data!$CG:$CG,0)-1,MATCH($E34&amp;"/"&amp;U$1,Data!$1:$1,0)-1)))</f>
        <v/>
      </c>
      <c r="V34" s="250" t="str">
        <f ca="1">IF(ISERROR(OFFSET(Data!$A$1,MATCH($D34,Data!$CG:$CG,0)-1,MATCH($E34&amp;"/"&amp;V$1,Data!$1:$1,0)-1))=TRUE,"",IF(OFFSET(Data!$A$1,MATCH($D34,Data!$CG:$CG,0)-1,MATCH($E34&amp;"/"&amp;V$1,Data!$1:$1,0)-1)=0,"",OFFSET(Data!$A$1,MATCH($D34,Data!$CG:$CG,0)-1,MATCH($E34&amp;"/"&amp;V$1,Data!$1:$1,0)-1)))</f>
        <v/>
      </c>
      <c r="W34" s="272" t="str">
        <f ca="1">IF(ISERROR(OFFSET(Data!$A$1,MATCH($D34,Data!$CG:$CG,0)-1,MATCH($E34&amp;"/"&amp;W$1,Data!$1:$1,0)-1))=TRUE,"",IF(OFFSET(Data!$A$1,MATCH($D34,Data!$CG:$CG,0)-1,MATCH($E34&amp;"/"&amp;W$1,Data!$1:$1,0)-1)=0,"",OFFSET(Data!$A$1,MATCH($D34,Data!$CG:$CG,0)-1,MATCH($E34&amp;"/"&amp;W$1,Data!$1:$1,0)-1)))</f>
        <v/>
      </c>
      <c r="X34" s="250" t="str">
        <f ca="1">IF(ISERROR(OFFSET(Data!$A$1,MATCH($D34,Data!$CG:$CG,0)-1,MATCH($E34&amp;"/"&amp;X$1,Data!$1:$1,0)-1))=TRUE,"",IF(OFFSET(Data!$A$1,MATCH($D34,Data!$CG:$CG,0)-1,MATCH($E34&amp;"/"&amp;X$1,Data!$1:$1,0)-1)=0,"",OFFSET(Data!$A$1,MATCH($D34,Data!$CG:$CG,0)-1,MATCH($E34&amp;"/"&amp;X$1,Data!$1:$1,0)-1)))</f>
        <v/>
      </c>
      <c r="Y34" s="250" t="str">
        <f ca="1">IF(ISERROR(OFFSET(Data!$A$1,MATCH($D34,Data!$CG:$CG,0)-1,MATCH($E34&amp;"/"&amp;Y$1,Data!$1:$1,0)-1))=TRUE,"",IF(OFFSET(Data!$A$1,MATCH($D34,Data!$CG:$CG,0)-1,MATCH($E34&amp;"/"&amp;Y$1,Data!$1:$1,0)-1)=0,"",OFFSET(Data!$A$1,MATCH($D34,Data!$CG:$CG,0)-1,MATCH($E34&amp;"/"&amp;Y$1,Data!$1:$1,0)-1)))</f>
        <v/>
      </c>
      <c r="Z34" s="250" t="str">
        <f ca="1">IF(ISERROR(OFFSET(Data!$A$1,MATCH($D34,Data!$CG:$CG,0)-1,MATCH($E34&amp;"/"&amp;Z$1,Data!$1:$1,0)-1))=TRUE,"",IF(OFFSET(Data!$A$1,MATCH($D34,Data!$CG:$CG,0)-1,MATCH($E34&amp;"/"&amp;Z$1,Data!$1:$1,0)-1)=0,"",OFFSET(Data!$A$1,MATCH($D34,Data!$CG:$CG,0)-1,MATCH($E34&amp;"/"&amp;Z$1,Data!$1:$1,0)-1)))</f>
        <v/>
      </c>
      <c r="AA34" s="250" t="str">
        <f ca="1">IF(ISERROR(OFFSET(Data!$A$1,MATCH($D34,Data!$CG:$CG,0)-1,MATCH($E34&amp;"/"&amp;AA$1,Data!$1:$1,0)-1))=TRUE,"",IF(OFFSET(Data!$A$1,MATCH($D34,Data!$CG:$CG,0)-1,MATCH($E34&amp;"/"&amp;AA$1,Data!$1:$1,0)-1)=0,"",OFFSET(Data!$A$1,MATCH($D34,Data!$CG:$CG,0)-1,MATCH($E34&amp;"/"&amp;AA$1,Data!$1:$1,0)-1)))</f>
        <v/>
      </c>
      <c r="AB34" s="250" t="str">
        <f ca="1">IF(ISERROR(OFFSET(Data!$A$1,MATCH($D34,Data!$CG:$CG,0)-1,MATCH($E34&amp;"/"&amp;AB$1,Data!$1:$1,0)-1))=TRUE,"",IF(OFFSET(Data!$A$1,MATCH($D34,Data!$CG:$CG,0)-1,MATCH($E34&amp;"/"&amp;AB$1,Data!$1:$1,0)-1)=0,"",OFFSET(Data!$A$1,MATCH($D34,Data!$CG:$CG,0)-1,MATCH($E34&amp;"/"&amp;AB$1,Data!$1:$1,0)-1)))</f>
        <v/>
      </c>
      <c r="AC34" s="250" t="str">
        <f ca="1">IF(ISERROR(OFFSET(Data!$A$1,MATCH($D34,Data!$CG:$CG,0)-1,MATCH($E34&amp;"/"&amp;AC$1,Data!$1:$1,0)-1))=TRUE,"",IF(OFFSET(Data!$A$1,MATCH($D34,Data!$CG:$CG,0)-1,MATCH($E34&amp;"/"&amp;AC$1,Data!$1:$1,0)-1)=0,"",OFFSET(Data!$A$1,MATCH($D34,Data!$CG:$CG,0)-1,MATCH($E34&amp;"/"&amp;AC$1,Data!$1:$1,0)-1)))</f>
        <v/>
      </c>
      <c r="AD34" s="250" t="str">
        <f ca="1">IF(ISERROR(OFFSET(Data!$A$1,MATCH($D34,Data!$CG:$CG,0)-1,MATCH($E34&amp;"/"&amp;AD$1,Data!$1:$1,0)-1))=TRUE,"",IF(OFFSET(Data!$A$1,MATCH($D34,Data!$CG:$CG,0)-1,MATCH($E34&amp;"/"&amp;AD$1,Data!$1:$1,0)-1)=0,"",OFFSET(Data!$A$1,MATCH($D34,Data!$CG:$CG,0)-1,MATCH($E34&amp;"/"&amp;AD$1,Data!$1:$1,0)-1)))</f>
        <v/>
      </c>
      <c r="AE34" s="250" t="str">
        <f ca="1">IF(ISERROR(OFFSET(Data!$A$1,MATCH($D34,Data!$CG:$CG,0)-1,MATCH($E34&amp;"/"&amp;AE$1,Data!$1:$1,0)-1))=TRUE,"",IF(OFFSET(Data!$A$1,MATCH($D34,Data!$CG:$CG,0)-1,MATCH($E34&amp;"/"&amp;AE$1,Data!$1:$1,0)-1)=0,"",OFFSET(Data!$A$1,MATCH($D34,Data!$CG:$CG,0)-1,MATCH($E34&amp;"/"&amp;AE$1,Data!$1:$1,0)-1)))</f>
        <v/>
      </c>
      <c r="AF34" s="251" t="str">
        <f ca="1">IF(ISERROR(OFFSET(Data!$A$1,MATCH($D34,Data!$CG:$CG,0)-1,MATCH($E34&amp;"/"&amp;AF$1,Data!$1:$1,0)-1))=TRUE,"",IF(OFFSET(Data!$A$1,MATCH($D34,Data!$CG:$CG,0)-1,MATCH($E34&amp;"/"&amp;AF$1,Data!$1:$1,0)-1)=0,"",OFFSET(Data!$A$1,MATCH($D34,Data!$CG:$CG,0)-1,MATCH($E34&amp;"/"&amp;AF$1,Data!$1:$1,0)-1)))</f>
        <v/>
      </c>
      <c r="AG34" s="210">
        <f t="shared" ca="1" si="5"/>
        <v>0</v>
      </c>
      <c r="AH34" s="211">
        <f ca="1">AG34</f>
        <v>0</v>
      </c>
    </row>
    <row r="35" spans="1:34" ht="15" hidden="1" customHeight="1" thickBot="1" x14ac:dyDescent="0.3">
      <c r="A35" s="446"/>
      <c r="B35" s="449"/>
      <c r="C35" s="452"/>
      <c r="D35" s="28" t="e">
        <f>IF(C35&lt;&gt;"",C35,D34)</f>
        <v>#N/A</v>
      </c>
      <c r="E35" s="29" t="s">
        <v>22</v>
      </c>
      <c r="F35" s="254" t="str">
        <f ca="1">IF(ISERROR(OFFSET(Data!$A$1,MATCH($D35,Data!$CG:$CG,0)-1,MATCH($E35&amp;"/"&amp;F$1,Data!$1:$1,0)-1))=TRUE,"",IF(OFFSET(Data!$A$1,MATCH($D35,Data!$CG:$CG,0)-1,MATCH($E35&amp;"/"&amp;F$1,Data!$1:$1,0)-1)=0,"",OFFSET(Data!$A$1,MATCH($D35,Data!$CG:$CG,0)-1,MATCH($E35&amp;"/"&amp;F$1,Data!$1:$1,0)-1)))</f>
        <v/>
      </c>
      <c r="G35" s="252" t="str">
        <f ca="1">IF(ISERROR(OFFSET(Data!$A$1,MATCH($D35,Data!$CG:$CG,0)-1,MATCH($E35&amp;"/"&amp;G$1,Data!$1:$1,0)-1))=TRUE,"",IF(OFFSET(Data!$A$1,MATCH($D35,Data!$CG:$CG,0)-1,MATCH($E35&amp;"/"&amp;G$1,Data!$1:$1,0)-1)=0,"",OFFSET(Data!$A$1,MATCH($D35,Data!$CG:$CG,0)-1,MATCH($E35&amp;"/"&amp;G$1,Data!$1:$1,0)-1)))</f>
        <v/>
      </c>
      <c r="H35" s="252" t="str">
        <f ca="1">IF(ISERROR(OFFSET(Data!$A$1,MATCH($D35,Data!$CG:$CG,0)-1,MATCH($E35&amp;"/"&amp;H$1,Data!$1:$1,0)-1))=TRUE,"",IF(OFFSET(Data!$A$1,MATCH($D35,Data!$CG:$CG,0)-1,MATCH($E35&amp;"/"&amp;H$1,Data!$1:$1,0)-1)=0,"",OFFSET(Data!$A$1,MATCH($D35,Data!$CG:$CG,0)-1,MATCH($E35&amp;"/"&amp;H$1,Data!$1:$1,0)-1)))</f>
        <v/>
      </c>
      <c r="I35" s="252" t="str">
        <f ca="1">IF(ISERROR(OFFSET(Data!$A$1,MATCH($D35,Data!$CG:$CG,0)-1,MATCH($E35&amp;"/"&amp;I$1,Data!$1:$1,0)-1))=TRUE,"",IF(OFFSET(Data!$A$1,MATCH($D35,Data!$CG:$CG,0)-1,MATCH($E35&amp;"/"&amp;I$1,Data!$1:$1,0)-1)=0,"",OFFSET(Data!$A$1,MATCH($D35,Data!$CG:$CG,0)-1,MATCH($E35&amp;"/"&amp;I$1,Data!$1:$1,0)-1)))</f>
        <v/>
      </c>
      <c r="J35" s="252" t="str">
        <f ca="1">IF(ISERROR(OFFSET(Data!$A$1,MATCH($D35,Data!$CG:$CG,0)-1,MATCH($E35&amp;"/"&amp;J$1,Data!$1:$1,0)-1))=TRUE,"",IF(OFFSET(Data!$A$1,MATCH($D35,Data!$CG:$CG,0)-1,MATCH($E35&amp;"/"&amp;J$1,Data!$1:$1,0)-1)=0,"",OFFSET(Data!$A$1,MATCH($D35,Data!$CG:$CG,0)-1,MATCH($E35&amp;"/"&amp;J$1,Data!$1:$1,0)-1)))</f>
        <v/>
      </c>
      <c r="K35" s="252" t="str">
        <f ca="1">IF(ISERROR(OFFSET(Data!$A$1,MATCH($D35,Data!$CG:$CG,0)-1,MATCH($E35&amp;"/"&amp;K$1,Data!$1:$1,0)-1))=TRUE,"",IF(OFFSET(Data!$A$1,MATCH($D35,Data!$CG:$CG,0)-1,MATCH($E35&amp;"/"&amp;K$1,Data!$1:$1,0)-1)=0,"",OFFSET(Data!$A$1,MATCH($D35,Data!$CG:$CG,0)-1,MATCH($E35&amp;"/"&amp;K$1,Data!$1:$1,0)-1)))</f>
        <v/>
      </c>
      <c r="L35" s="252" t="str">
        <f ca="1">IF(ISERROR(OFFSET(Data!$A$1,MATCH($D35,Data!$CG:$CG,0)-1,MATCH($E35&amp;"/"&amp;L$1,Data!$1:$1,0)-1))=TRUE,"",IF(OFFSET(Data!$A$1,MATCH($D35,Data!$CG:$CG,0)-1,MATCH($E35&amp;"/"&amp;L$1,Data!$1:$1,0)-1)=0,"",OFFSET(Data!$A$1,MATCH($D35,Data!$CG:$CG,0)-1,MATCH($E35&amp;"/"&amp;L$1,Data!$1:$1,0)-1)))</f>
        <v/>
      </c>
      <c r="M35" s="252" t="str">
        <f ca="1">IF(ISERROR(OFFSET(Data!$A$1,MATCH($D35,Data!$CG:$CG,0)-1,MATCH($E35&amp;"/"&amp;M$1,Data!$1:$1,0)-1))=TRUE,"",IF(OFFSET(Data!$A$1,MATCH($D35,Data!$CG:$CG,0)-1,MATCH($E35&amp;"/"&amp;M$1,Data!$1:$1,0)-1)=0,"",OFFSET(Data!$A$1,MATCH($D35,Data!$CG:$CG,0)-1,MATCH($E35&amp;"/"&amp;M$1,Data!$1:$1,0)-1)))</f>
        <v/>
      </c>
      <c r="N35" s="252" t="str">
        <f ca="1">IF(ISERROR(OFFSET(Data!$A$1,MATCH($D35,Data!$CG:$CG,0)-1,MATCH($E35&amp;"/"&amp;N$1,Data!$1:$1,0)-1))=TRUE,"",IF(OFFSET(Data!$A$1,MATCH($D35,Data!$CG:$CG,0)-1,MATCH($E35&amp;"/"&amp;N$1,Data!$1:$1,0)-1)=0,"",OFFSET(Data!$A$1,MATCH($D35,Data!$CG:$CG,0)-1,MATCH($E35&amp;"/"&amp;N$1,Data!$1:$1,0)-1)))</f>
        <v/>
      </c>
      <c r="O35" s="252" t="str">
        <f ca="1">IF(ISERROR(OFFSET(Data!$A$1,MATCH($D35,Data!$CG:$CG,0)-1,MATCH($E35&amp;"/"&amp;O$1,Data!$1:$1,0)-1))=TRUE,"",IF(OFFSET(Data!$A$1,MATCH($D35,Data!$CG:$CG,0)-1,MATCH($E35&amp;"/"&amp;O$1,Data!$1:$1,0)-1)=0,"",OFFSET(Data!$A$1,MATCH($D35,Data!$CG:$CG,0)-1,MATCH($E35&amp;"/"&amp;O$1,Data!$1:$1,0)-1)))</f>
        <v/>
      </c>
      <c r="P35" s="252" t="str">
        <f ca="1">IF(ISERROR(OFFSET(Data!$A$1,MATCH($D35,Data!$CG:$CG,0)-1,MATCH($E35&amp;"/"&amp;P$1,Data!$1:$1,0)-1))=TRUE,"",IF(OFFSET(Data!$A$1,MATCH($D35,Data!$CG:$CG,0)-1,MATCH($E35&amp;"/"&amp;P$1,Data!$1:$1,0)-1)=0,"",OFFSET(Data!$A$1,MATCH($D35,Data!$CG:$CG,0)-1,MATCH($E35&amp;"/"&amp;P$1,Data!$1:$1,0)-1)))</f>
        <v/>
      </c>
      <c r="Q35" s="252" t="str">
        <f ca="1">IF(ISERROR(OFFSET(Data!$A$1,MATCH($D35,Data!$CG:$CG,0)-1,MATCH($E35&amp;"/"&amp;Q$1,Data!$1:$1,0)-1))=TRUE,"",IF(OFFSET(Data!$A$1,MATCH($D35,Data!$CG:$CG,0)-1,MATCH($E35&amp;"/"&amp;Q$1,Data!$1:$1,0)-1)=0,"",OFFSET(Data!$A$1,MATCH($D35,Data!$CG:$CG,0)-1,MATCH($E35&amp;"/"&amp;Q$1,Data!$1:$1,0)-1)))</f>
        <v/>
      </c>
      <c r="R35" s="252" t="str">
        <f ca="1">IF(ISERROR(OFFSET(Data!$A$1,MATCH($D35,Data!$CG:$CG,0)-1,MATCH($E35&amp;"/"&amp;R$1,Data!$1:$1,0)-1))=TRUE,"",IF(OFFSET(Data!$A$1,MATCH($D35,Data!$CG:$CG,0)-1,MATCH($E35&amp;"/"&amp;R$1,Data!$1:$1,0)-1)=0,"",OFFSET(Data!$A$1,MATCH($D35,Data!$CG:$CG,0)-1,MATCH($E35&amp;"/"&amp;R$1,Data!$1:$1,0)-1)))</f>
        <v/>
      </c>
      <c r="S35" s="252" t="str">
        <f ca="1">IF(ISERROR(OFFSET(Data!$A$1,MATCH($D35,Data!$CG:$CG,0)-1,MATCH($E35&amp;"/"&amp;S$1,Data!$1:$1,0)-1))=TRUE,"",IF(OFFSET(Data!$A$1,MATCH($D35,Data!$CG:$CG,0)-1,MATCH($E35&amp;"/"&amp;S$1,Data!$1:$1,0)-1)=0,"",OFFSET(Data!$A$1,MATCH($D35,Data!$CG:$CG,0)-1,MATCH($E35&amp;"/"&amp;S$1,Data!$1:$1,0)-1)))</f>
        <v/>
      </c>
      <c r="T35" s="252" t="str">
        <f ca="1">IF(ISERROR(OFFSET(Data!$A$1,MATCH($D35,Data!$CG:$CG,0)-1,MATCH($E35&amp;"/"&amp;T$1,Data!$1:$1,0)-1))=TRUE,"",IF(OFFSET(Data!$A$1,MATCH($D35,Data!$CG:$CG,0)-1,MATCH($E35&amp;"/"&amp;T$1,Data!$1:$1,0)-1)=0,"",OFFSET(Data!$A$1,MATCH($D35,Data!$CG:$CG,0)-1,MATCH($E35&amp;"/"&amp;T$1,Data!$1:$1,0)-1)))</f>
        <v/>
      </c>
      <c r="U35" s="252" t="str">
        <f ca="1">IF(ISERROR(OFFSET(Data!$A$1,MATCH($D35,Data!$CG:$CG,0)-1,MATCH($E35&amp;"/"&amp;U$1,Data!$1:$1,0)-1))=TRUE,"",IF(OFFSET(Data!$A$1,MATCH($D35,Data!$CG:$CG,0)-1,MATCH($E35&amp;"/"&amp;U$1,Data!$1:$1,0)-1)=0,"",OFFSET(Data!$A$1,MATCH($D35,Data!$CG:$CG,0)-1,MATCH($E35&amp;"/"&amp;U$1,Data!$1:$1,0)-1)))</f>
        <v/>
      </c>
      <c r="V35" s="252" t="str">
        <f ca="1">IF(ISERROR(OFFSET(Data!$A$1,MATCH($D35,Data!$CG:$CG,0)-1,MATCH($E35&amp;"/"&amp;V$1,Data!$1:$1,0)-1))=TRUE,"",IF(OFFSET(Data!$A$1,MATCH($D35,Data!$CG:$CG,0)-1,MATCH($E35&amp;"/"&amp;V$1,Data!$1:$1,0)-1)=0,"",OFFSET(Data!$A$1,MATCH($D35,Data!$CG:$CG,0)-1,MATCH($E35&amp;"/"&amp;V$1,Data!$1:$1,0)-1)))</f>
        <v/>
      </c>
      <c r="W35" s="269" t="str">
        <f ca="1">IF(ISERROR(OFFSET(Data!$A$1,MATCH($D35,Data!$CG:$CG,0)-1,MATCH($E35&amp;"/"&amp;W$1,Data!$1:$1,0)-1))=TRUE,"",IF(OFFSET(Data!$A$1,MATCH($D35,Data!$CG:$CG,0)-1,MATCH($E35&amp;"/"&amp;W$1,Data!$1:$1,0)-1)=0,"",OFFSET(Data!$A$1,MATCH($D35,Data!$CG:$CG,0)-1,MATCH($E35&amp;"/"&amp;W$1,Data!$1:$1,0)-1)))</f>
        <v/>
      </c>
      <c r="X35" s="252" t="str">
        <f ca="1">IF(ISERROR(OFFSET(Data!$A$1,MATCH($D35,Data!$CG:$CG,0)-1,MATCH($E35&amp;"/"&amp;X$1,Data!$1:$1,0)-1))=TRUE,"",IF(OFFSET(Data!$A$1,MATCH($D35,Data!$CG:$CG,0)-1,MATCH($E35&amp;"/"&amp;X$1,Data!$1:$1,0)-1)=0,"",OFFSET(Data!$A$1,MATCH($D35,Data!$CG:$CG,0)-1,MATCH($E35&amp;"/"&amp;X$1,Data!$1:$1,0)-1)))</f>
        <v/>
      </c>
      <c r="Y35" s="252" t="str">
        <f ca="1">IF(ISERROR(OFFSET(Data!$A$1,MATCH($D35,Data!$CG:$CG,0)-1,MATCH($E35&amp;"/"&amp;Y$1,Data!$1:$1,0)-1))=TRUE,"",IF(OFFSET(Data!$A$1,MATCH($D35,Data!$CG:$CG,0)-1,MATCH($E35&amp;"/"&amp;Y$1,Data!$1:$1,0)-1)=0,"",OFFSET(Data!$A$1,MATCH($D35,Data!$CG:$CG,0)-1,MATCH($E35&amp;"/"&amp;Y$1,Data!$1:$1,0)-1)))</f>
        <v/>
      </c>
      <c r="Z35" s="252" t="str">
        <f ca="1">IF(ISERROR(OFFSET(Data!$A$1,MATCH($D35,Data!$CG:$CG,0)-1,MATCH($E35&amp;"/"&amp;Z$1,Data!$1:$1,0)-1))=TRUE,"",IF(OFFSET(Data!$A$1,MATCH($D35,Data!$CG:$CG,0)-1,MATCH($E35&amp;"/"&amp;Z$1,Data!$1:$1,0)-1)=0,"",OFFSET(Data!$A$1,MATCH($D35,Data!$CG:$CG,0)-1,MATCH($E35&amp;"/"&amp;Z$1,Data!$1:$1,0)-1)))</f>
        <v/>
      </c>
      <c r="AA35" s="252" t="str">
        <f ca="1">IF(ISERROR(OFFSET(Data!$A$1,MATCH($D35,Data!$CG:$CG,0)-1,MATCH($E35&amp;"/"&amp;AA$1,Data!$1:$1,0)-1))=TRUE,"",IF(OFFSET(Data!$A$1,MATCH($D35,Data!$CG:$CG,0)-1,MATCH($E35&amp;"/"&amp;AA$1,Data!$1:$1,0)-1)=0,"",OFFSET(Data!$A$1,MATCH($D35,Data!$CG:$CG,0)-1,MATCH($E35&amp;"/"&amp;AA$1,Data!$1:$1,0)-1)))</f>
        <v/>
      </c>
      <c r="AB35" s="252" t="str">
        <f ca="1">IF(ISERROR(OFFSET(Data!$A$1,MATCH($D35,Data!$CG:$CG,0)-1,MATCH($E35&amp;"/"&amp;AB$1,Data!$1:$1,0)-1))=TRUE,"",IF(OFFSET(Data!$A$1,MATCH($D35,Data!$CG:$CG,0)-1,MATCH($E35&amp;"/"&amp;AB$1,Data!$1:$1,0)-1)=0,"",OFFSET(Data!$A$1,MATCH($D35,Data!$CG:$CG,0)-1,MATCH($E35&amp;"/"&amp;AB$1,Data!$1:$1,0)-1)))</f>
        <v/>
      </c>
      <c r="AC35" s="252" t="str">
        <f ca="1">IF(ISERROR(OFFSET(Data!$A$1,MATCH($D35,Data!$CG:$CG,0)-1,MATCH($E35&amp;"/"&amp;AC$1,Data!$1:$1,0)-1))=TRUE,"",IF(OFFSET(Data!$A$1,MATCH($D35,Data!$CG:$CG,0)-1,MATCH($E35&amp;"/"&amp;AC$1,Data!$1:$1,0)-1)=0,"",OFFSET(Data!$A$1,MATCH($D35,Data!$CG:$CG,0)-1,MATCH($E35&amp;"/"&amp;AC$1,Data!$1:$1,0)-1)))</f>
        <v/>
      </c>
      <c r="AD35" s="252" t="str">
        <f ca="1">IF(ISERROR(OFFSET(Data!$A$1,MATCH($D35,Data!$CG:$CG,0)-1,MATCH($E35&amp;"/"&amp;AD$1,Data!$1:$1,0)-1))=TRUE,"",IF(OFFSET(Data!$A$1,MATCH($D35,Data!$CG:$CG,0)-1,MATCH($E35&amp;"/"&amp;AD$1,Data!$1:$1,0)-1)=0,"",OFFSET(Data!$A$1,MATCH($D35,Data!$CG:$CG,0)-1,MATCH($E35&amp;"/"&amp;AD$1,Data!$1:$1,0)-1)))</f>
        <v/>
      </c>
      <c r="AE35" s="252" t="str">
        <f ca="1">IF(ISERROR(OFFSET(Data!$A$1,MATCH($D35,Data!$CG:$CG,0)-1,MATCH($E35&amp;"/"&amp;AE$1,Data!$1:$1,0)-1))=TRUE,"",IF(OFFSET(Data!$A$1,MATCH($D35,Data!$CG:$CG,0)-1,MATCH($E35&amp;"/"&amp;AE$1,Data!$1:$1,0)-1)=0,"",OFFSET(Data!$A$1,MATCH($D35,Data!$CG:$CG,0)-1,MATCH($E35&amp;"/"&amp;AE$1,Data!$1:$1,0)-1)))</f>
        <v/>
      </c>
      <c r="AF35" s="253" t="str">
        <f ca="1">IF(ISERROR(OFFSET(Data!$A$1,MATCH($D35,Data!$CG:$CG,0)-1,MATCH($E35&amp;"/"&amp;AF$1,Data!$1:$1,0)-1))=TRUE,"",IF(OFFSET(Data!$A$1,MATCH($D35,Data!$CG:$CG,0)-1,MATCH($E35&amp;"/"&amp;AF$1,Data!$1:$1,0)-1)=0,"",OFFSET(Data!$A$1,MATCH($D35,Data!$CG:$CG,0)-1,MATCH($E35&amp;"/"&amp;AF$1,Data!$1:$1,0)-1)))</f>
        <v/>
      </c>
      <c r="AG35" s="212">
        <f t="shared" ca="1" si="5"/>
        <v>0</v>
      </c>
      <c r="AH35" s="213">
        <f ca="1">SUM(AG34:AG35)</f>
        <v>0</v>
      </c>
    </row>
    <row r="36" spans="1:34" ht="15" hidden="1" customHeight="1" x14ac:dyDescent="0.25">
      <c r="A36" s="446"/>
      <c r="B36" s="449"/>
      <c r="C36" s="452"/>
      <c r="D36" s="28" t="e">
        <f>IF(C36&lt;&gt;"",C36,D35)</f>
        <v>#N/A</v>
      </c>
      <c r="E36" s="29" t="s">
        <v>23</v>
      </c>
      <c r="F36" s="254" t="str">
        <f ca="1">IF(ISERROR(OFFSET(Data!$A$1,MATCH($D36,Data!$CG:$CG,0)-1,MATCH($E36&amp;"/"&amp;F$1,Data!$1:$1,0)-1))=TRUE,"",IF(OFFSET(Data!$A$1,MATCH($D36,Data!$CG:$CG,0)-1,MATCH($E36&amp;"/"&amp;F$1,Data!$1:$1,0)-1)=0,"",OFFSET(Data!$A$1,MATCH($D36,Data!$CG:$CG,0)-1,MATCH($E36&amp;"/"&amp;F$1,Data!$1:$1,0)-1)))</f>
        <v/>
      </c>
      <c r="G36" s="252" t="str">
        <f ca="1">IF(ISERROR(OFFSET(Data!$A$1,MATCH($D36,Data!$CG:$CG,0)-1,MATCH($E36&amp;"/"&amp;G$1,Data!$1:$1,0)-1))=TRUE,"",IF(OFFSET(Data!$A$1,MATCH($D36,Data!$CG:$CG,0)-1,MATCH($E36&amp;"/"&amp;G$1,Data!$1:$1,0)-1)=0,"",OFFSET(Data!$A$1,MATCH($D36,Data!$CG:$CG,0)-1,MATCH($E36&amp;"/"&amp;G$1,Data!$1:$1,0)-1)))</f>
        <v/>
      </c>
      <c r="H36" s="252" t="str">
        <f ca="1">IF(ISERROR(OFFSET(Data!$A$1,MATCH($D36,Data!$CG:$CG,0)-1,MATCH($E36&amp;"/"&amp;H$1,Data!$1:$1,0)-1))=TRUE,"",IF(OFFSET(Data!$A$1,MATCH($D36,Data!$CG:$CG,0)-1,MATCH($E36&amp;"/"&amp;H$1,Data!$1:$1,0)-1)=0,"",OFFSET(Data!$A$1,MATCH($D36,Data!$CG:$CG,0)-1,MATCH($E36&amp;"/"&amp;H$1,Data!$1:$1,0)-1)))</f>
        <v/>
      </c>
      <c r="I36" s="252" t="str">
        <f ca="1">IF(ISERROR(OFFSET(Data!$A$1,MATCH($D36,Data!$CG:$CG,0)-1,MATCH($E36&amp;"/"&amp;I$1,Data!$1:$1,0)-1))=TRUE,"",IF(OFFSET(Data!$A$1,MATCH($D36,Data!$CG:$CG,0)-1,MATCH($E36&amp;"/"&amp;I$1,Data!$1:$1,0)-1)=0,"",OFFSET(Data!$A$1,MATCH($D36,Data!$CG:$CG,0)-1,MATCH($E36&amp;"/"&amp;I$1,Data!$1:$1,0)-1)))</f>
        <v/>
      </c>
      <c r="J36" s="252" t="str">
        <f ca="1">IF(ISERROR(OFFSET(Data!$A$1,MATCH($D36,Data!$CG:$CG,0)-1,MATCH($E36&amp;"/"&amp;J$1,Data!$1:$1,0)-1))=TRUE,"",IF(OFFSET(Data!$A$1,MATCH($D36,Data!$CG:$CG,0)-1,MATCH($E36&amp;"/"&amp;J$1,Data!$1:$1,0)-1)=0,"",OFFSET(Data!$A$1,MATCH($D36,Data!$CG:$CG,0)-1,MATCH($E36&amp;"/"&amp;J$1,Data!$1:$1,0)-1)))</f>
        <v/>
      </c>
      <c r="K36" s="252" t="str">
        <f ca="1">IF(ISERROR(OFFSET(Data!$A$1,MATCH($D36,Data!$CG:$CG,0)-1,MATCH($E36&amp;"/"&amp;K$1,Data!$1:$1,0)-1))=TRUE,"",IF(OFFSET(Data!$A$1,MATCH($D36,Data!$CG:$CG,0)-1,MATCH($E36&amp;"/"&amp;K$1,Data!$1:$1,0)-1)=0,"",OFFSET(Data!$A$1,MATCH($D36,Data!$CG:$CG,0)-1,MATCH($E36&amp;"/"&amp;K$1,Data!$1:$1,0)-1)))</f>
        <v/>
      </c>
      <c r="L36" s="252" t="str">
        <f ca="1">IF(ISERROR(OFFSET(Data!$A$1,MATCH($D36,Data!$CG:$CG,0)-1,MATCH($E36&amp;"/"&amp;L$1,Data!$1:$1,0)-1))=TRUE,"",IF(OFFSET(Data!$A$1,MATCH($D36,Data!$CG:$CG,0)-1,MATCH($E36&amp;"/"&amp;L$1,Data!$1:$1,0)-1)=0,"",OFFSET(Data!$A$1,MATCH($D36,Data!$CG:$CG,0)-1,MATCH($E36&amp;"/"&amp;L$1,Data!$1:$1,0)-1)))</f>
        <v/>
      </c>
      <c r="M36" s="252" t="str">
        <f ca="1">IF(ISERROR(OFFSET(Data!$A$1,MATCH($D36,Data!$CG:$CG,0)-1,MATCH($E36&amp;"/"&amp;M$1,Data!$1:$1,0)-1))=TRUE,"",IF(OFFSET(Data!$A$1,MATCH($D36,Data!$CG:$CG,0)-1,MATCH($E36&amp;"/"&amp;M$1,Data!$1:$1,0)-1)=0,"",OFFSET(Data!$A$1,MATCH($D36,Data!$CG:$CG,0)-1,MATCH($E36&amp;"/"&amp;M$1,Data!$1:$1,0)-1)))</f>
        <v/>
      </c>
      <c r="N36" s="252" t="str">
        <f ca="1">IF(ISERROR(OFFSET(Data!$A$1,MATCH($D36,Data!$CG:$CG,0)-1,MATCH($E36&amp;"/"&amp;N$1,Data!$1:$1,0)-1))=TRUE,"",IF(OFFSET(Data!$A$1,MATCH($D36,Data!$CG:$CG,0)-1,MATCH($E36&amp;"/"&amp;N$1,Data!$1:$1,0)-1)=0,"",OFFSET(Data!$A$1,MATCH($D36,Data!$CG:$CG,0)-1,MATCH($E36&amp;"/"&amp;N$1,Data!$1:$1,0)-1)))</f>
        <v/>
      </c>
      <c r="O36" s="252" t="str">
        <f ca="1">IF(ISERROR(OFFSET(Data!$A$1,MATCH($D36,Data!$CG:$CG,0)-1,MATCH($E36&amp;"/"&amp;O$1,Data!$1:$1,0)-1))=TRUE,"",IF(OFFSET(Data!$A$1,MATCH($D36,Data!$CG:$CG,0)-1,MATCH($E36&amp;"/"&amp;O$1,Data!$1:$1,0)-1)=0,"",OFFSET(Data!$A$1,MATCH($D36,Data!$CG:$CG,0)-1,MATCH($E36&amp;"/"&amp;O$1,Data!$1:$1,0)-1)))</f>
        <v/>
      </c>
      <c r="P36" s="252" t="str">
        <f ca="1">IF(ISERROR(OFFSET(Data!$A$1,MATCH($D36,Data!$CG:$CG,0)-1,MATCH($E36&amp;"/"&amp;P$1,Data!$1:$1,0)-1))=TRUE,"",IF(OFFSET(Data!$A$1,MATCH($D36,Data!$CG:$CG,0)-1,MATCH($E36&amp;"/"&amp;P$1,Data!$1:$1,0)-1)=0,"",OFFSET(Data!$A$1,MATCH($D36,Data!$CG:$CG,0)-1,MATCH($E36&amp;"/"&amp;P$1,Data!$1:$1,0)-1)))</f>
        <v/>
      </c>
      <c r="Q36" s="252" t="str">
        <f ca="1">IF(ISERROR(OFFSET(Data!$A$1,MATCH($D36,Data!$CG:$CG,0)-1,MATCH($E36&amp;"/"&amp;Q$1,Data!$1:$1,0)-1))=TRUE,"",IF(OFFSET(Data!$A$1,MATCH($D36,Data!$CG:$CG,0)-1,MATCH($E36&amp;"/"&amp;Q$1,Data!$1:$1,0)-1)=0,"",OFFSET(Data!$A$1,MATCH($D36,Data!$CG:$CG,0)-1,MATCH($E36&amp;"/"&amp;Q$1,Data!$1:$1,0)-1)))</f>
        <v/>
      </c>
      <c r="R36" s="252" t="str">
        <f ca="1">IF(ISERROR(OFFSET(Data!$A$1,MATCH($D36,Data!$CG:$CG,0)-1,MATCH($E36&amp;"/"&amp;R$1,Data!$1:$1,0)-1))=TRUE,"",IF(OFFSET(Data!$A$1,MATCH($D36,Data!$CG:$CG,0)-1,MATCH($E36&amp;"/"&amp;R$1,Data!$1:$1,0)-1)=0,"",OFFSET(Data!$A$1,MATCH($D36,Data!$CG:$CG,0)-1,MATCH($E36&amp;"/"&amp;R$1,Data!$1:$1,0)-1)))</f>
        <v/>
      </c>
      <c r="S36" s="252" t="str">
        <f ca="1">IF(ISERROR(OFFSET(Data!$A$1,MATCH($D36,Data!$CG:$CG,0)-1,MATCH($E36&amp;"/"&amp;S$1,Data!$1:$1,0)-1))=TRUE,"",IF(OFFSET(Data!$A$1,MATCH($D36,Data!$CG:$CG,0)-1,MATCH($E36&amp;"/"&amp;S$1,Data!$1:$1,0)-1)=0,"",OFFSET(Data!$A$1,MATCH($D36,Data!$CG:$CG,0)-1,MATCH($E36&amp;"/"&amp;S$1,Data!$1:$1,0)-1)))</f>
        <v/>
      </c>
      <c r="T36" s="252" t="str">
        <f ca="1">IF(ISERROR(OFFSET(Data!$A$1,MATCH($D36,Data!$CG:$CG,0)-1,MATCH($E36&amp;"/"&amp;T$1,Data!$1:$1,0)-1))=TRUE,"",IF(OFFSET(Data!$A$1,MATCH($D36,Data!$CG:$CG,0)-1,MATCH($E36&amp;"/"&amp;T$1,Data!$1:$1,0)-1)=0,"",OFFSET(Data!$A$1,MATCH($D36,Data!$CG:$CG,0)-1,MATCH($E36&amp;"/"&amp;T$1,Data!$1:$1,0)-1)))</f>
        <v/>
      </c>
      <c r="U36" s="252" t="str">
        <f ca="1">IF(ISERROR(OFFSET(Data!$A$1,MATCH($D36,Data!$CG:$CG,0)-1,MATCH($E36&amp;"/"&amp;U$1,Data!$1:$1,0)-1))=TRUE,"",IF(OFFSET(Data!$A$1,MATCH($D36,Data!$CG:$CG,0)-1,MATCH($E36&amp;"/"&amp;U$1,Data!$1:$1,0)-1)=0,"",OFFSET(Data!$A$1,MATCH($D36,Data!$CG:$CG,0)-1,MATCH($E36&amp;"/"&amp;U$1,Data!$1:$1,0)-1)))</f>
        <v/>
      </c>
      <c r="V36" s="252" t="str">
        <f ca="1">IF(ISERROR(OFFSET(Data!$A$1,MATCH($D36,Data!$CG:$CG,0)-1,MATCH($E36&amp;"/"&amp;V$1,Data!$1:$1,0)-1))=TRUE,"",IF(OFFSET(Data!$A$1,MATCH($D36,Data!$CG:$CG,0)-1,MATCH($E36&amp;"/"&amp;V$1,Data!$1:$1,0)-1)=0,"",OFFSET(Data!$A$1,MATCH($D36,Data!$CG:$CG,0)-1,MATCH($E36&amp;"/"&amp;V$1,Data!$1:$1,0)-1)))</f>
        <v/>
      </c>
      <c r="W36" s="269" t="str">
        <f ca="1">IF(ISERROR(OFFSET(Data!$A$1,MATCH($D36,Data!$CG:$CG,0)-1,MATCH($E36&amp;"/"&amp;W$1,Data!$1:$1,0)-1))=TRUE,"",IF(OFFSET(Data!$A$1,MATCH($D36,Data!$CG:$CG,0)-1,MATCH($E36&amp;"/"&amp;W$1,Data!$1:$1,0)-1)=0,"",OFFSET(Data!$A$1,MATCH($D36,Data!$CG:$CG,0)-1,MATCH($E36&amp;"/"&amp;W$1,Data!$1:$1,0)-1)))</f>
        <v/>
      </c>
      <c r="X36" s="252" t="str">
        <f ca="1">IF(ISERROR(OFFSET(Data!$A$1,MATCH($D36,Data!$CG:$CG,0)-1,MATCH($E36&amp;"/"&amp;X$1,Data!$1:$1,0)-1))=TRUE,"",IF(OFFSET(Data!$A$1,MATCH($D36,Data!$CG:$CG,0)-1,MATCH($E36&amp;"/"&amp;X$1,Data!$1:$1,0)-1)=0,"",OFFSET(Data!$A$1,MATCH($D36,Data!$CG:$CG,0)-1,MATCH($E36&amp;"/"&amp;X$1,Data!$1:$1,0)-1)))</f>
        <v/>
      </c>
      <c r="Y36" s="252" t="str">
        <f ca="1">IF(ISERROR(OFFSET(Data!$A$1,MATCH($D36,Data!$CG:$CG,0)-1,MATCH($E36&amp;"/"&amp;Y$1,Data!$1:$1,0)-1))=TRUE,"",IF(OFFSET(Data!$A$1,MATCH($D36,Data!$CG:$CG,0)-1,MATCH($E36&amp;"/"&amp;Y$1,Data!$1:$1,0)-1)=0,"",OFFSET(Data!$A$1,MATCH($D36,Data!$CG:$CG,0)-1,MATCH($E36&amp;"/"&amp;Y$1,Data!$1:$1,0)-1)))</f>
        <v/>
      </c>
      <c r="Z36" s="252" t="str">
        <f ca="1">IF(ISERROR(OFFSET(Data!$A$1,MATCH($D36,Data!$CG:$CG,0)-1,MATCH($E36&amp;"/"&amp;Z$1,Data!$1:$1,0)-1))=TRUE,"",IF(OFFSET(Data!$A$1,MATCH($D36,Data!$CG:$CG,0)-1,MATCH($E36&amp;"/"&amp;Z$1,Data!$1:$1,0)-1)=0,"",OFFSET(Data!$A$1,MATCH($D36,Data!$CG:$CG,0)-1,MATCH($E36&amp;"/"&amp;Z$1,Data!$1:$1,0)-1)))</f>
        <v/>
      </c>
      <c r="AA36" s="252" t="str">
        <f ca="1">IF(ISERROR(OFFSET(Data!$A$1,MATCH($D36,Data!$CG:$CG,0)-1,MATCH($E36&amp;"/"&amp;AA$1,Data!$1:$1,0)-1))=TRUE,"",IF(OFFSET(Data!$A$1,MATCH($D36,Data!$CG:$CG,0)-1,MATCH($E36&amp;"/"&amp;AA$1,Data!$1:$1,0)-1)=0,"",OFFSET(Data!$A$1,MATCH($D36,Data!$CG:$CG,0)-1,MATCH($E36&amp;"/"&amp;AA$1,Data!$1:$1,0)-1)))</f>
        <v/>
      </c>
      <c r="AB36" s="252" t="str">
        <f ca="1">IF(ISERROR(OFFSET(Data!$A$1,MATCH($D36,Data!$CG:$CG,0)-1,MATCH($E36&amp;"/"&amp;AB$1,Data!$1:$1,0)-1))=TRUE,"",IF(OFFSET(Data!$A$1,MATCH($D36,Data!$CG:$CG,0)-1,MATCH($E36&amp;"/"&amp;AB$1,Data!$1:$1,0)-1)=0,"",OFFSET(Data!$A$1,MATCH($D36,Data!$CG:$CG,0)-1,MATCH($E36&amp;"/"&amp;AB$1,Data!$1:$1,0)-1)))</f>
        <v/>
      </c>
      <c r="AC36" s="252" t="str">
        <f ca="1">IF(ISERROR(OFFSET(Data!$A$1,MATCH($D36,Data!$CG:$CG,0)-1,MATCH($E36&amp;"/"&amp;AC$1,Data!$1:$1,0)-1))=TRUE,"",IF(OFFSET(Data!$A$1,MATCH($D36,Data!$CG:$CG,0)-1,MATCH($E36&amp;"/"&amp;AC$1,Data!$1:$1,0)-1)=0,"",OFFSET(Data!$A$1,MATCH($D36,Data!$CG:$CG,0)-1,MATCH($E36&amp;"/"&amp;AC$1,Data!$1:$1,0)-1)))</f>
        <v/>
      </c>
      <c r="AD36" s="252" t="str">
        <f ca="1">IF(ISERROR(OFFSET(Data!$A$1,MATCH($D36,Data!$CG:$CG,0)-1,MATCH($E36&amp;"/"&amp;AD$1,Data!$1:$1,0)-1))=TRUE,"",IF(OFFSET(Data!$A$1,MATCH($D36,Data!$CG:$CG,0)-1,MATCH($E36&amp;"/"&amp;AD$1,Data!$1:$1,0)-1)=0,"",OFFSET(Data!$A$1,MATCH($D36,Data!$CG:$CG,0)-1,MATCH($E36&amp;"/"&amp;AD$1,Data!$1:$1,0)-1)))</f>
        <v/>
      </c>
      <c r="AE36" s="252" t="str">
        <f ca="1">IF(ISERROR(OFFSET(Data!$A$1,MATCH($D36,Data!$CG:$CG,0)-1,MATCH($E36&amp;"/"&amp;AE$1,Data!$1:$1,0)-1))=TRUE,"",IF(OFFSET(Data!$A$1,MATCH($D36,Data!$CG:$CG,0)-1,MATCH($E36&amp;"/"&amp;AE$1,Data!$1:$1,0)-1)=0,"",OFFSET(Data!$A$1,MATCH($D36,Data!$CG:$CG,0)-1,MATCH($E36&amp;"/"&amp;AE$1,Data!$1:$1,0)-1)))</f>
        <v/>
      </c>
      <c r="AF36" s="253" t="str">
        <f ca="1">IF(ISERROR(OFFSET(Data!$A$1,MATCH($D36,Data!$CG:$CG,0)-1,MATCH($E36&amp;"/"&amp;AF$1,Data!$1:$1,0)-1))=TRUE,"",IF(OFFSET(Data!$A$1,MATCH($D36,Data!$CG:$CG,0)-1,MATCH($E36&amp;"/"&amp;AF$1,Data!$1:$1,0)-1)=0,"",OFFSET(Data!$A$1,MATCH($D36,Data!$CG:$CG,0)-1,MATCH($E36&amp;"/"&amp;AF$1,Data!$1:$1,0)-1)))</f>
        <v/>
      </c>
      <c r="AG36" s="212">
        <f t="shared" ca="1" si="5"/>
        <v>0</v>
      </c>
      <c r="AH36" s="213">
        <f ca="1">SUM(AG34:AG36)</f>
        <v>0</v>
      </c>
    </row>
    <row r="37" spans="1:34" ht="15.75" hidden="1" customHeight="1" x14ac:dyDescent="0.25">
      <c r="A37" s="446"/>
      <c r="B37" s="449"/>
      <c r="C37" s="452"/>
      <c r="D37" s="28" t="e">
        <f>IF(C37&lt;&gt;"",C37,D36)</f>
        <v>#N/A</v>
      </c>
      <c r="E37" s="29" t="s">
        <v>24</v>
      </c>
      <c r="F37" s="254" t="str">
        <f ca="1">IF(ISERROR(OFFSET(Data!$A$1,MATCH($D37,Data!$CG:$CG,0)-1,MATCH($E37&amp;"/"&amp;F$1,Data!$1:$1,0)-1))=TRUE,"",IF(OFFSET(Data!$A$1,MATCH($D37,Data!$CG:$CG,0)-1,MATCH($E37&amp;"/"&amp;F$1,Data!$1:$1,0)-1)=0,"",OFFSET(Data!$A$1,MATCH($D37,Data!$CG:$CG,0)-1,MATCH($E37&amp;"/"&amp;F$1,Data!$1:$1,0)-1)))</f>
        <v/>
      </c>
      <c r="G37" s="252" t="str">
        <f ca="1">IF(ISERROR(OFFSET(Data!$A$1,MATCH($D37,Data!$CG:$CG,0)-1,MATCH($E37&amp;"/"&amp;G$1,Data!$1:$1,0)-1))=TRUE,"",IF(OFFSET(Data!$A$1,MATCH($D37,Data!$CG:$CG,0)-1,MATCH($E37&amp;"/"&amp;G$1,Data!$1:$1,0)-1)=0,"",OFFSET(Data!$A$1,MATCH($D37,Data!$CG:$CG,0)-1,MATCH($E37&amp;"/"&amp;G$1,Data!$1:$1,0)-1)))</f>
        <v/>
      </c>
      <c r="H37" s="252" t="str">
        <f ca="1">IF(ISERROR(OFFSET(Data!$A$1,MATCH($D37,Data!$CG:$CG,0)-1,MATCH($E37&amp;"/"&amp;H$1,Data!$1:$1,0)-1))=TRUE,"",IF(OFFSET(Data!$A$1,MATCH($D37,Data!$CG:$CG,0)-1,MATCH($E37&amp;"/"&amp;H$1,Data!$1:$1,0)-1)=0,"",OFFSET(Data!$A$1,MATCH($D37,Data!$CG:$CG,0)-1,MATCH($E37&amp;"/"&amp;H$1,Data!$1:$1,0)-1)))</f>
        <v/>
      </c>
      <c r="I37" s="252" t="str">
        <f ca="1">IF(ISERROR(OFFSET(Data!$A$1,MATCH($D37,Data!$CG:$CG,0)-1,MATCH($E37&amp;"/"&amp;I$1,Data!$1:$1,0)-1))=TRUE,"",IF(OFFSET(Data!$A$1,MATCH($D37,Data!$CG:$CG,0)-1,MATCH($E37&amp;"/"&amp;I$1,Data!$1:$1,0)-1)=0,"",OFFSET(Data!$A$1,MATCH($D37,Data!$CG:$CG,0)-1,MATCH($E37&amp;"/"&amp;I$1,Data!$1:$1,0)-1)))</f>
        <v/>
      </c>
      <c r="J37" s="252" t="str">
        <f ca="1">IF(ISERROR(OFFSET(Data!$A$1,MATCH($D37,Data!$CG:$CG,0)-1,MATCH($E37&amp;"/"&amp;J$1,Data!$1:$1,0)-1))=TRUE,"",IF(OFFSET(Data!$A$1,MATCH($D37,Data!$CG:$CG,0)-1,MATCH($E37&amp;"/"&amp;J$1,Data!$1:$1,0)-1)=0,"",OFFSET(Data!$A$1,MATCH($D37,Data!$CG:$CG,0)-1,MATCH($E37&amp;"/"&amp;J$1,Data!$1:$1,0)-1)))</f>
        <v/>
      </c>
      <c r="K37" s="252" t="str">
        <f ca="1">IF(ISERROR(OFFSET(Data!$A$1,MATCH($D37,Data!$CG:$CG,0)-1,MATCH($E37&amp;"/"&amp;K$1,Data!$1:$1,0)-1))=TRUE,"",IF(OFFSET(Data!$A$1,MATCH($D37,Data!$CG:$CG,0)-1,MATCH($E37&amp;"/"&amp;K$1,Data!$1:$1,0)-1)=0,"",OFFSET(Data!$A$1,MATCH($D37,Data!$CG:$CG,0)-1,MATCH($E37&amp;"/"&amp;K$1,Data!$1:$1,0)-1)))</f>
        <v/>
      </c>
      <c r="L37" s="252" t="str">
        <f ca="1">IF(ISERROR(OFFSET(Data!$A$1,MATCH($D37,Data!$CG:$CG,0)-1,MATCH($E37&amp;"/"&amp;L$1,Data!$1:$1,0)-1))=TRUE,"",IF(OFFSET(Data!$A$1,MATCH($D37,Data!$CG:$CG,0)-1,MATCH($E37&amp;"/"&amp;L$1,Data!$1:$1,0)-1)=0,"",OFFSET(Data!$A$1,MATCH($D37,Data!$CG:$CG,0)-1,MATCH($E37&amp;"/"&amp;L$1,Data!$1:$1,0)-1)))</f>
        <v/>
      </c>
      <c r="M37" s="252" t="str">
        <f ca="1">IF(ISERROR(OFFSET(Data!$A$1,MATCH($D37,Data!$CG:$CG,0)-1,MATCH($E37&amp;"/"&amp;M$1,Data!$1:$1,0)-1))=TRUE,"",IF(OFFSET(Data!$A$1,MATCH($D37,Data!$CG:$CG,0)-1,MATCH($E37&amp;"/"&amp;M$1,Data!$1:$1,0)-1)=0,"",OFFSET(Data!$A$1,MATCH($D37,Data!$CG:$CG,0)-1,MATCH($E37&amp;"/"&amp;M$1,Data!$1:$1,0)-1)))</f>
        <v/>
      </c>
      <c r="N37" s="252" t="str">
        <f ca="1">IF(ISERROR(OFFSET(Data!$A$1,MATCH($D37,Data!$CG:$CG,0)-1,MATCH($E37&amp;"/"&amp;N$1,Data!$1:$1,0)-1))=TRUE,"",IF(OFFSET(Data!$A$1,MATCH($D37,Data!$CG:$CG,0)-1,MATCH($E37&amp;"/"&amp;N$1,Data!$1:$1,0)-1)=0,"",OFFSET(Data!$A$1,MATCH($D37,Data!$CG:$CG,0)-1,MATCH($E37&amp;"/"&amp;N$1,Data!$1:$1,0)-1)))</f>
        <v/>
      </c>
      <c r="O37" s="252" t="str">
        <f ca="1">IF(ISERROR(OFFSET(Data!$A$1,MATCH($D37,Data!$CG:$CG,0)-1,MATCH($E37&amp;"/"&amp;O$1,Data!$1:$1,0)-1))=TRUE,"",IF(OFFSET(Data!$A$1,MATCH($D37,Data!$CG:$CG,0)-1,MATCH($E37&amp;"/"&amp;O$1,Data!$1:$1,0)-1)=0,"",OFFSET(Data!$A$1,MATCH($D37,Data!$CG:$CG,0)-1,MATCH($E37&amp;"/"&amp;O$1,Data!$1:$1,0)-1)))</f>
        <v/>
      </c>
      <c r="P37" s="252" t="str">
        <f ca="1">IF(ISERROR(OFFSET(Data!$A$1,MATCH($D37,Data!$CG:$CG,0)-1,MATCH($E37&amp;"/"&amp;P$1,Data!$1:$1,0)-1))=TRUE,"",IF(OFFSET(Data!$A$1,MATCH($D37,Data!$CG:$CG,0)-1,MATCH($E37&amp;"/"&amp;P$1,Data!$1:$1,0)-1)=0,"",OFFSET(Data!$A$1,MATCH($D37,Data!$CG:$CG,0)-1,MATCH($E37&amp;"/"&amp;P$1,Data!$1:$1,0)-1)))</f>
        <v/>
      </c>
      <c r="Q37" s="252" t="str">
        <f ca="1">IF(ISERROR(OFFSET(Data!$A$1,MATCH($D37,Data!$CG:$CG,0)-1,MATCH($E37&amp;"/"&amp;Q$1,Data!$1:$1,0)-1))=TRUE,"",IF(OFFSET(Data!$A$1,MATCH($D37,Data!$CG:$CG,0)-1,MATCH($E37&amp;"/"&amp;Q$1,Data!$1:$1,0)-1)=0,"",OFFSET(Data!$A$1,MATCH($D37,Data!$CG:$CG,0)-1,MATCH($E37&amp;"/"&amp;Q$1,Data!$1:$1,0)-1)))</f>
        <v/>
      </c>
      <c r="R37" s="252" t="str">
        <f ca="1">IF(ISERROR(OFFSET(Data!$A$1,MATCH($D37,Data!$CG:$CG,0)-1,MATCH($E37&amp;"/"&amp;R$1,Data!$1:$1,0)-1))=TRUE,"",IF(OFFSET(Data!$A$1,MATCH($D37,Data!$CG:$CG,0)-1,MATCH($E37&amp;"/"&amp;R$1,Data!$1:$1,0)-1)=0,"",OFFSET(Data!$A$1,MATCH($D37,Data!$CG:$CG,0)-1,MATCH($E37&amp;"/"&amp;R$1,Data!$1:$1,0)-1)))</f>
        <v/>
      </c>
      <c r="S37" s="252" t="str">
        <f ca="1">IF(ISERROR(OFFSET(Data!$A$1,MATCH($D37,Data!$CG:$CG,0)-1,MATCH($E37&amp;"/"&amp;S$1,Data!$1:$1,0)-1))=TRUE,"",IF(OFFSET(Data!$A$1,MATCH($D37,Data!$CG:$CG,0)-1,MATCH($E37&amp;"/"&amp;S$1,Data!$1:$1,0)-1)=0,"",OFFSET(Data!$A$1,MATCH($D37,Data!$CG:$CG,0)-1,MATCH($E37&amp;"/"&amp;S$1,Data!$1:$1,0)-1)))</f>
        <v/>
      </c>
      <c r="T37" s="252" t="str">
        <f ca="1">IF(ISERROR(OFFSET(Data!$A$1,MATCH($D37,Data!$CG:$CG,0)-1,MATCH($E37&amp;"/"&amp;T$1,Data!$1:$1,0)-1))=TRUE,"",IF(OFFSET(Data!$A$1,MATCH($D37,Data!$CG:$CG,0)-1,MATCH($E37&amp;"/"&amp;T$1,Data!$1:$1,0)-1)=0,"",OFFSET(Data!$A$1,MATCH($D37,Data!$CG:$CG,0)-1,MATCH($E37&amp;"/"&amp;T$1,Data!$1:$1,0)-1)))</f>
        <v/>
      </c>
      <c r="U37" s="252" t="str">
        <f ca="1">IF(ISERROR(OFFSET(Data!$A$1,MATCH($D37,Data!$CG:$CG,0)-1,MATCH($E37&amp;"/"&amp;U$1,Data!$1:$1,0)-1))=TRUE,"",IF(OFFSET(Data!$A$1,MATCH($D37,Data!$CG:$CG,0)-1,MATCH($E37&amp;"/"&amp;U$1,Data!$1:$1,0)-1)=0,"",OFFSET(Data!$A$1,MATCH($D37,Data!$CG:$CG,0)-1,MATCH($E37&amp;"/"&amp;U$1,Data!$1:$1,0)-1)))</f>
        <v/>
      </c>
      <c r="V37" s="252" t="str">
        <f ca="1">IF(ISERROR(OFFSET(Data!$A$1,MATCH($D37,Data!$CG:$CG,0)-1,MATCH($E37&amp;"/"&amp;V$1,Data!$1:$1,0)-1))=TRUE,"",IF(OFFSET(Data!$A$1,MATCH($D37,Data!$CG:$CG,0)-1,MATCH($E37&amp;"/"&amp;V$1,Data!$1:$1,0)-1)=0,"",OFFSET(Data!$A$1,MATCH($D37,Data!$CG:$CG,0)-1,MATCH($E37&amp;"/"&amp;V$1,Data!$1:$1,0)-1)))</f>
        <v/>
      </c>
      <c r="W37" s="269" t="str">
        <f ca="1">IF(ISERROR(OFFSET(Data!$A$1,MATCH($D37,Data!$CG:$CG,0)-1,MATCH($E37&amp;"/"&amp;W$1,Data!$1:$1,0)-1))=TRUE,"",IF(OFFSET(Data!$A$1,MATCH($D37,Data!$CG:$CG,0)-1,MATCH($E37&amp;"/"&amp;W$1,Data!$1:$1,0)-1)=0,"",OFFSET(Data!$A$1,MATCH($D37,Data!$CG:$CG,0)-1,MATCH($E37&amp;"/"&amp;W$1,Data!$1:$1,0)-1)))</f>
        <v/>
      </c>
      <c r="X37" s="252" t="str">
        <f ca="1">IF(ISERROR(OFFSET(Data!$A$1,MATCH($D37,Data!$CG:$CG,0)-1,MATCH($E37&amp;"/"&amp;X$1,Data!$1:$1,0)-1))=TRUE,"",IF(OFFSET(Data!$A$1,MATCH($D37,Data!$CG:$CG,0)-1,MATCH($E37&amp;"/"&amp;X$1,Data!$1:$1,0)-1)=0,"",OFFSET(Data!$A$1,MATCH($D37,Data!$CG:$CG,0)-1,MATCH($E37&amp;"/"&amp;X$1,Data!$1:$1,0)-1)))</f>
        <v/>
      </c>
      <c r="Y37" s="252" t="str">
        <f ca="1">IF(ISERROR(OFFSET(Data!$A$1,MATCH($D37,Data!$CG:$CG,0)-1,MATCH($E37&amp;"/"&amp;Y$1,Data!$1:$1,0)-1))=TRUE,"",IF(OFFSET(Data!$A$1,MATCH($D37,Data!$CG:$CG,0)-1,MATCH($E37&amp;"/"&amp;Y$1,Data!$1:$1,0)-1)=0,"",OFFSET(Data!$A$1,MATCH($D37,Data!$CG:$CG,0)-1,MATCH($E37&amp;"/"&amp;Y$1,Data!$1:$1,0)-1)))</f>
        <v/>
      </c>
      <c r="Z37" s="252" t="str">
        <f ca="1">IF(ISERROR(OFFSET(Data!$A$1,MATCH($D37,Data!$CG:$CG,0)-1,MATCH($E37&amp;"/"&amp;Z$1,Data!$1:$1,0)-1))=TRUE,"",IF(OFFSET(Data!$A$1,MATCH($D37,Data!$CG:$CG,0)-1,MATCH($E37&amp;"/"&amp;Z$1,Data!$1:$1,0)-1)=0,"",OFFSET(Data!$A$1,MATCH($D37,Data!$CG:$CG,0)-1,MATCH($E37&amp;"/"&amp;Z$1,Data!$1:$1,0)-1)))</f>
        <v/>
      </c>
      <c r="AA37" s="252" t="str">
        <f ca="1">IF(ISERROR(OFFSET(Data!$A$1,MATCH($D37,Data!$CG:$CG,0)-1,MATCH($E37&amp;"/"&amp;AA$1,Data!$1:$1,0)-1))=TRUE,"",IF(OFFSET(Data!$A$1,MATCH($D37,Data!$CG:$CG,0)-1,MATCH($E37&amp;"/"&amp;AA$1,Data!$1:$1,0)-1)=0,"",OFFSET(Data!$A$1,MATCH($D37,Data!$CG:$CG,0)-1,MATCH($E37&amp;"/"&amp;AA$1,Data!$1:$1,0)-1)))</f>
        <v/>
      </c>
      <c r="AB37" s="252" t="str">
        <f ca="1">IF(ISERROR(OFFSET(Data!$A$1,MATCH($D37,Data!$CG:$CG,0)-1,MATCH($E37&amp;"/"&amp;AB$1,Data!$1:$1,0)-1))=TRUE,"",IF(OFFSET(Data!$A$1,MATCH($D37,Data!$CG:$CG,0)-1,MATCH($E37&amp;"/"&amp;AB$1,Data!$1:$1,0)-1)=0,"",OFFSET(Data!$A$1,MATCH($D37,Data!$CG:$CG,0)-1,MATCH($E37&amp;"/"&amp;AB$1,Data!$1:$1,0)-1)))</f>
        <v/>
      </c>
      <c r="AC37" s="252" t="str">
        <f ca="1">IF(ISERROR(OFFSET(Data!$A$1,MATCH($D37,Data!$CG:$CG,0)-1,MATCH($E37&amp;"/"&amp;AC$1,Data!$1:$1,0)-1))=TRUE,"",IF(OFFSET(Data!$A$1,MATCH($D37,Data!$CG:$CG,0)-1,MATCH($E37&amp;"/"&amp;AC$1,Data!$1:$1,0)-1)=0,"",OFFSET(Data!$A$1,MATCH($D37,Data!$CG:$CG,0)-1,MATCH($E37&amp;"/"&amp;AC$1,Data!$1:$1,0)-1)))</f>
        <v/>
      </c>
      <c r="AD37" s="252" t="str">
        <f ca="1">IF(ISERROR(OFFSET(Data!$A$1,MATCH($D37,Data!$CG:$CG,0)-1,MATCH($E37&amp;"/"&amp;AD$1,Data!$1:$1,0)-1))=TRUE,"",IF(OFFSET(Data!$A$1,MATCH($D37,Data!$CG:$CG,0)-1,MATCH($E37&amp;"/"&amp;AD$1,Data!$1:$1,0)-1)=0,"",OFFSET(Data!$A$1,MATCH($D37,Data!$CG:$CG,0)-1,MATCH($E37&amp;"/"&amp;AD$1,Data!$1:$1,0)-1)))</f>
        <v/>
      </c>
      <c r="AE37" s="252" t="str">
        <f ca="1">IF(ISERROR(OFFSET(Data!$A$1,MATCH($D37,Data!$CG:$CG,0)-1,MATCH($E37&amp;"/"&amp;AE$1,Data!$1:$1,0)-1))=TRUE,"",IF(OFFSET(Data!$A$1,MATCH($D37,Data!$CG:$CG,0)-1,MATCH($E37&amp;"/"&amp;AE$1,Data!$1:$1,0)-1)=0,"",OFFSET(Data!$A$1,MATCH($D37,Data!$CG:$CG,0)-1,MATCH($E37&amp;"/"&amp;AE$1,Data!$1:$1,0)-1)))</f>
        <v/>
      </c>
      <c r="AF37" s="253" t="str">
        <f ca="1">IF(ISERROR(OFFSET(Data!$A$1,MATCH($D37,Data!$CG:$CG,0)-1,MATCH($E37&amp;"/"&amp;AF$1,Data!$1:$1,0)-1))=TRUE,"",IF(OFFSET(Data!$A$1,MATCH($D37,Data!$CG:$CG,0)-1,MATCH($E37&amp;"/"&amp;AF$1,Data!$1:$1,0)-1)=0,"",OFFSET(Data!$A$1,MATCH($D37,Data!$CG:$CG,0)-1,MATCH($E37&amp;"/"&amp;AF$1,Data!$1:$1,0)-1)))</f>
        <v/>
      </c>
      <c r="AG37" s="212">
        <f t="shared" ca="1" si="5"/>
        <v>0</v>
      </c>
      <c r="AH37" s="213">
        <f ca="1">SUM(AG34:AG37)</f>
        <v>0</v>
      </c>
    </row>
    <row r="38" spans="1:34" ht="15.75" hidden="1" customHeight="1" thickBot="1" x14ac:dyDescent="0.3">
      <c r="A38" s="447"/>
      <c r="B38" s="450"/>
      <c r="C38" s="453"/>
      <c r="D38" s="30" t="e">
        <f>IF(C38&lt;&gt;"",C38,D37)</f>
        <v>#N/A</v>
      </c>
      <c r="E38" s="31" t="s">
        <v>25</v>
      </c>
      <c r="F38" s="255" t="str">
        <f ca="1">IF(ISERROR(OFFSET(Data!$A$1,MATCH($D38,Data!$CG:$CG,0)-1,MATCH($E38&amp;"/"&amp;F$1,Data!$1:$1,0)-1))=TRUE,"",IF(OFFSET(Data!$A$1,MATCH($D38,Data!$CG:$CG,0)-1,MATCH($E38&amp;"/"&amp;F$1,Data!$1:$1,0)-1)=0,"",OFFSET(Data!$A$1,MATCH($D38,Data!$CG:$CG,0)-1,MATCH($E38&amp;"/"&amp;F$1,Data!$1:$1,0)-1)))</f>
        <v/>
      </c>
      <c r="G38" s="256" t="str">
        <f ca="1">IF(ISERROR(OFFSET(Data!$A$1,MATCH($D38,Data!$CG:$CG,0)-1,MATCH($E38&amp;"/"&amp;G$1,Data!$1:$1,0)-1))=TRUE,"",IF(OFFSET(Data!$A$1,MATCH($D38,Data!$CG:$CG,0)-1,MATCH($E38&amp;"/"&amp;G$1,Data!$1:$1,0)-1)=0,"",OFFSET(Data!$A$1,MATCH($D38,Data!$CG:$CG,0)-1,MATCH($E38&amp;"/"&amp;G$1,Data!$1:$1,0)-1)))</f>
        <v/>
      </c>
      <c r="H38" s="256" t="str">
        <f ca="1">IF(ISERROR(OFFSET(Data!$A$1,MATCH($D38,Data!$CG:$CG,0)-1,MATCH($E38&amp;"/"&amp;H$1,Data!$1:$1,0)-1))=TRUE,"",IF(OFFSET(Data!$A$1,MATCH($D38,Data!$CG:$CG,0)-1,MATCH($E38&amp;"/"&amp;H$1,Data!$1:$1,0)-1)=0,"",OFFSET(Data!$A$1,MATCH($D38,Data!$CG:$CG,0)-1,MATCH($E38&amp;"/"&amp;H$1,Data!$1:$1,0)-1)))</f>
        <v/>
      </c>
      <c r="I38" s="256" t="str">
        <f ca="1">IF(ISERROR(OFFSET(Data!$A$1,MATCH($D38,Data!$CG:$CG,0)-1,MATCH($E38&amp;"/"&amp;I$1,Data!$1:$1,0)-1))=TRUE,"",IF(OFFSET(Data!$A$1,MATCH($D38,Data!$CG:$CG,0)-1,MATCH($E38&amp;"/"&amp;I$1,Data!$1:$1,0)-1)=0,"",OFFSET(Data!$A$1,MATCH($D38,Data!$CG:$CG,0)-1,MATCH($E38&amp;"/"&amp;I$1,Data!$1:$1,0)-1)))</f>
        <v/>
      </c>
      <c r="J38" s="256" t="str">
        <f ca="1">IF(ISERROR(OFFSET(Data!$A$1,MATCH($D38,Data!$CG:$CG,0)-1,MATCH($E38&amp;"/"&amp;J$1,Data!$1:$1,0)-1))=TRUE,"",IF(OFFSET(Data!$A$1,MATCH($D38,Data!$CG:$CG,0)-1,MATCH($E38&amp;"/"&amp;J$1,Data!$1:$1,0)-1)=0,"",OFFSET(Data!$A$1,MATCH($D38,Data!$CG:$CG,0)-1,MATCH($E38&amp;"/"&amp;J$1,Data!$1:$1,0)-1)))</f>
        <v/>
      </c>
      <c r="K38" s="256" t="str">
        <f ca="1">IF(ISERROR(OFFSET(Data!$A$1,MATCH($D38,Data!$CG:$CG,0)-1,MATCH($E38&amp;"/"&amp;K$1,Data!$1:$1,0)-1))=TRUE,"",IF(OFFSET(Data!$A$1,MATCH($D38,Data!$CG:$CG,0)-1,MATCH($E38&amp;"/"&amp;K$1,Data!$1:$1,0)-1)=0,"",OFFSET(Data!$A$1,MATCH($D38,Data!$CG:$CG,0)-1,MATCH($E38&amp;"/"&amp;K$1,Data!$1:$1,0)-1)))</f>
        <v/>
      </c>
      <c r="L38" s="256" t="str">
        <f ca="1">IF(ISERROR(OFFSET(Data!$A$1,MATCH($D38,Data!$CG:$CG,0)-1,MATCH($E38&amp;"/"&amp;L$1,Data!$1:$1,0)-1))=TRUE,"",IF(OFFSET(Data!$A$1,MATCH($D38,Data!$CG:$CG,0)-1,MATCH($E38&amp;"/"&amp;L$1,Data!$1:$1,0)-1)=0,"",OFFSET(Data!$A$1,MATCH($D38,Data!$CG:$CG,0)-1,MATCH($E38&amp;"/"&amp;L$1,Data!$1:$1,0)-1)))</f>
        <v/>
      </c>
      <c r="M38" s="256" t="str">
        <f ca="1">IF(ISERROR(OFFSET(Data!$A$1,MATCH($D38,Data!$CG:$CG,0)-1,MATCH($E38&amp;"/"&amp;M$1,Data!$1:$1,0)-1))=TRUE,"",IF(OFFSET(Data!$A$1,MATCH($D38,Data!$CG:$CG,0)-1,MATCH($E38&amp;"/"&amp;M$1,Data!$1:$1,0)-1)=0,"",OFFSET(Data!$A$1,MATCH($D38,Data!$CG:$CG,0)-1,MATCH($E38&amp;"/"&amp;M$1,Data!$1:$1,0)-1)))</f>
        <v/>
      </c>
      <c r="N38" s="256" t="str">
        <f ca="1">IF(ISERROR(OFFSET(Data!$A$1,MATCH($D38,Data!$CG:$CG,0)-1,MATCH($E38&amp;"/"&amp;N$1,Data!$1:$1,0)-1))=TRUE,"",IF(OFFSET(Data!$A$1,MATCH($D38,Data!$CG:$CG,0)-1,MATCH($E38&amp;"/"&amp;N$1,Data!$1:$1,0)-1)=0,"",OFFSET(Data!$A$1,MATCH($D38,Data!$CG:$CG,0)-1,MATCH($E38&amp;"/"&amp;N$1,Data!$1:$1,0)-1)))</f>
        <v/>
      </c>
      <c r="O38" s="256" t="str">
        <f ca="1">IF(ISERROR(OFFSET(Data!$A$1,MATCH($D38,Data!$CG:$CG,0)-1,MATCH($E38&amp;"/"&amp;O$1,Data!$1:$1,0)-1))=TRUE,"",IF(OFFSET(Data!$A$1,MATCH($D38,Data!$CG:$CG,0)-1,MATCH($E38&amp;"/"&amp;O$1,Data!$1:$1,0)-1)=0,"",OFFSET(Data!$A$1,MATCH($D38,Data!$CG:$CG,0)-1,MATCH($E38&amp;"/"&amp;O$1,Data!$1:$1,0)-1)))</f>
        <v/>
      </c>
      <c r="P38" s="256" t="str">
        <f ca="1">IF(ISERROR(OFFSET(Data!$A$1,MATCH($D38,Data!$CG:$CG,0)-1,MATCH($E38&amp;"/"&amp;P$1,Data!$1:$1,0)-1))=TRUE,"",IF(OFFSET(Data!$A$1,MATCH($D38,Data!$CG:$CG,0)-1,MATCH($E38&amp;"/"&amp;P$1,Data!$1:$1,0)-1)=0,"",OFFSET(Data!$A$1,MATCH($D38,Data!$CG:$CG,0)-1,MATCH($E38&amp;"/"&amp;P$1,Data!$1:$1,0)-1)))</f>
        <v/>
      </c>
      <c r="Q38" s="256" t="str">
        <f ca="1">IF(ISERROR(OFFSET(Data!$A$1,MATCH($D38,Data!$CG:$CG,0)-1,MATCH($E38&amp;"/"&amp;Q$1,Data!$1:$1,0)-1))=TRUE,"",IF(OFFSET(Data!$A$1,MATCH($D38,Data!$CG:$CG,0)-1,MATCH($E38&amp;"/"&amp;Q$1,Data!$1:$1,0)-1)=0,"",OFFSET(Data!$A$1,MATCH($D38,Data!$CG:$CG,0)-1,MATCH($E38&amp;"/"&amp;Q$1,Data!$1:$1,0)-1)))</f>
        <v/>
      </c>
      <c r="R38" s="256" t="str">
        <f ca="1">IF(ISERROR(OFFSET(Data!$A$1,MATCH($D38,Data!$CG:$CG,0)-1,MATCH($E38&amp;"/"&amp;R$1,Data!$1:$1,0)-1))=TRUE,"",IF(OFFSET(Data!$A$1,MATCH($D38,Data!$CG:$CG,0)-1,MATCH($E38&amp;"/"&amp;R$1,Data!$1:$1,0)-1)=0,"",OFFSET(Data!$A$1,MATCH($D38,Data!$CG:$CG,0)-1,MATCH($E38&amp;"/"&amp;R$1,Data!$1:$1,0)-1)))</f>
        <v/>
      </c>
      <c r="S38" s="256" t="str">
        <f ca="1">IF(ISERROR(OFFSET(Data!$A$1,MATCH($D38,Data!$CG:$CG,0)-1,MATCH($E38&amp;"/"&amp;S$1,Data!$1:$1,0)-1))=TRUE,"",IF(OFFSET(Data!$A$1,MATCH($D38,Data!$CG:$CG,0)-1,MATCH($E38&amp;"/"&amp;S$1,Data!$1:$1,0)-1)=0,"",OFFSET(Data!$A$1,MATCH($D38,Data!$CG:$CG,0)-1,MATCH($E38&amp;"/"&amp;S$1,Data!$1:$1,0)-1)))</f>
        <v/>
      </c>
      <c r="T38" s="256" t="str">
        <f ca="1">IF(ISERROR(OFFSET(Data!$A$1,MATCH($D38,Data!$CG:$CG,0)-1,MATCH($E38&amp;"/"&amp;T$1,Data!$1:$1,0)-1))=TRUE,"",IF(OFFSET(Data!$A$1,MATCH($D38,Data!$CG:$CG,0)-1,MATCH($E38&amp;"/"&amp;T$1,Data!$1:$1,0)-1)=0,"",OFFSET(Data!$A$1,MATCH($D38,Data!$CG:$CG,0)-1,MATCH($E38&amp;"/"&amp;T$1,Data!$1:$1,0)-1)))</f>
        <v/>
      </c>
      <c r="U38" s="256" t="str">
        <f ca="1">IF(ISERROR(OFFSET(Data!$A$1,MATCH($D38,Data!$CG:$CG,0)-1,MATCH($E38&amp;"/"&amp;U$1,Data!$1:$1,0)-1))=TRUE,"",IF(OFFSET(Data!$A$1,MATCH($D38,Data!$CG:$CG,0)-1,MATCH($E38&amp;"/"&amp;U$1,Data!$1:$1,0)-1)=0,"",OFFSET(Data!$A$1,MATCH($D38,Data!$CG:$CG,0)-1,MATCH($E38&amp;"/"&amp;U$1,Data!$1:$1,0)-1)))</f>
        <v/>
      </c>
      <c r="V38" s="256" t="str">
        <f ca="1">IF(ISERROR(OFFSET(Data!$A$1,MATCH($D38,Data!$CG:$CG,0)-1,MATCH($E38&amp;"/"&amp;V$1,Data!$1:$1,0)-1))=TRUE,"",IF(OFFSET(Data!$A$1,MATCH($D38,Data!$CG:$CG,0)-1,MATCH($E38&amp;"/"&amp;V$1,Data!$1:$1,0)-1)=0,"",OFFSET(Data!$A$1,MATCH($D38,Data!$CG:$CG,0)-1,MATCH($E38&amp;"/"&amp;V$1,Data!$1:$1,0)-1)))</f>
        <v/>
      </c>
      <c r="W38" s="257" t="str">
        <f ca="1">IF(ISERROR(OFFSET(Data!$A$1,MATCH($D38,Data!$CG:$CG,0)-1,MATCH($E38&amp;"/"&amp;W$1,Data!$1:$1,0)-1))=TRUE,"",IF(OFFSET(Data!$A$1,MATCH($D38,Data!$CG:$CG,0)-1,MATCH($E38&amp;"/"&amp;W$1,Data!$1:$1,0)-1)=0,"",OFFSET(Data!$A$1,MATCH($D38,Data!$CG:$CG,0)-1,MATCH($E38&amp;"/"&amp;W$1,Data!$1:$1,0)-1)))</f>
        <v/>
      </c>
      <c r="X38" s="256" t="str">
        <f ca="1">IF(ISERROR(OFFSET(Data!$A$1,MATCH($D38,Data!$CG:$CG,0)-1,MATCH($E38&amp;"/"&amp;X$1,Data!$1:$1,0)-1))=TRUE,"",IF(OFFSET(Data!$A$1,MATCH($D38,Data!$CG:$CG,0)-1,MATCH($E38&amp;"/"&amp;X$1,Data!$1:$1,0)-1)=0,"",OFFSET(Data!$A$1,MATCH($D38,Data!$CG:$CG,0)-1,MATCH($E38&amp;"/"&amp;X$1,Data!$1:$1,0)-1)))</f>
        <v/>
      </c>
      <c r="Y38" s="256" t="str">
        <f ca="1">IF(ISERROR(OFFSET(Data!$A$1,MATCH($D38,Data!$CG:$CG,0)-1,MATCH($E38&amp;"/"&amp;Y$1,Data!$1:$1,0)-1))=TRUE,"",IF(OFFSET(Data!$A$1,MATCH($D38,Data!$CG:$CG,0)-1,MATCH($E38&amp;"/"&amp;Y$1,Data!$1:$1,0)-1)=0,"",OFFSET(Data!$A$1,MATCH($D38,Data!$CG:$CG,0)-1,MATCH($E38&amp;"/"&amp;Y$1,Data!$1:$1,0)-1)))</f>
        <v/>
      </c>
      <c r="Z38" s="256" t="str">
        <f ca="1">IF(ISERROR(OFFSET(Data!$A$1,MATCH($D38,Data!$CG:$CG,0)-1,MATCH($E38&amp;"/"&amp;Z$1,Data!$1:$1,0)-1))=TRUE,"",IF(OFFSET(Data!$A$1,MATCH($D38,Data!$CG:$CG,0)-1,MATCH($E38&amp;"/"&amp;Z$1,Data!$1:$1,0)-1)=0,"",OFFSET(Data!$A$1,MATCH($D38,Data!$CG:$CG,0)-1,MATCH($E38&amp;"/"&amp;Z$1,Data!$1:$1,0)-1)))</f>
        <v/>
      </c>
      <c r="AA38" s="256" t="str">
        <f ca="1">IF(ISERROR(OFFSET(Data!$A$1,MATCH($D38,Data!$CG:$CG,0)-1,MATCH($E38&amp;"/"&amp;AA$1,Data!$1:$1,0)-1))=TRUE,"",IF(OFFSET(Data!$A$1,MATCH($D38,Data!$CG:$CG,0)-1,MATCH($E38&amp;"/"&amp;AA$1,Data!$1:$1,0)-1)=0,"",OFFSET(Data!$A$1,MATCH($D38,Data!$CG:$CG,0)-1,MATCH($E38&amp;"/"&amp;AA$1,Data!$1:$1,0)-1)))</f>
        <v/>
      </c>
      <c r="AB38" s="256" t="str">
        <f ca="1">IF(ISERROR(OFFSET(Data!$A$1,MATCH($D38,Data!$CG:$CG,0)-1,MATCH($E38&amp;"/"&amp;AB$1,Data!$1:$1,0)-1))=TRUE,"",IF(OFFSET(Data!$A$1,MATCH($D38,Data!$CG:$CG,0)-1,MATCH($E38&amp;"/"&amp;AB$1,Data!$1:$1,0)-1)=0,"",OFFSET(Data!$A$1,MATCH($D38,Data!$CG:$CG,0)-1,MATCH($E38&amp;"/"&amp;AB$1,Data!$1:$1,0)-1)))</f>
        <v/>
      </c>
      <c r="AC38" s="256" t="str">
        <f ca="1">IF(ISERROR(OFFSET(Data!$A$1,MATCH($D38,Data!$CG:$CG,0)-1,MATCH($E38&amp;"/"&amp;AC$1,Data!$1:$1,0)-1))=TRUE,"",IF(OFFSET(Data!$A$1,MATCH($D38,Data!$CG:$CG,0)-1,MATCH($E38&amp;"/"&amp;AC$1,Data!$1:$1,0)-1)=0,"",OFFSET(Data!$A$1,MATCH($D38,Data!$CG:$CG,0)-1,MATCH($E38&amp;"/"&amp;AC$1,Data!$1:$1,0)-1)))</f>
        <v/>
      </c>
      <c r="AD38" s="256" t="str">
        <f ca="1">IF(ISERROR(OFFSET(Data!$A$1,MATCH($D38,Data!$CG:$CG,0)-1,MATCH($E38&amp;"/"&amp;AD$1,Data!$1:$1,0)-1))=TRUE,"",IF(OFFSET(Data!$A$1,MATCH($D38,Data!$CG:$CG,0)-1,MATCH($E38&amp;"/"&amp;AD$1,Data!$1:$1,0)-1)=0,"",OFFSET(Data!$A$1,MATCH($D38,Data!$CG:$CG,0)-1,MATCH($E38&amp;"/"&amp;AD$1,Data!$1:$1,0)-1)))</f>
        <v/>
      </c>
      <c r="AE38" s="256" t="str">
        <f ca="1">IF(ISERROR(OFFSET(Data!$A$1,MATCH($D38,Data!$CG:$CG,0)-1,MATCH($E38&amp;"/"&amp;AE$1,Data!$1:$1,0)-1))=TRUE,"",IF(OFFSET(Data!$A$1,MATCH($D38,Data!$CG:$CG,0)-1,MATCH($E38&amp;"/"&amp;AE$1,Data!$1:$1,0)-1)=0,"",OFFSET(Data!$A$1,MATCH($D38,Data!$CG:$CG,0)-1,MATCH($E38&amp;"/"&amp;AE$1,Data!$1:$1,0)-1)))</f>
        <v/>
      </c>
      <c r="AF38" s="258" t="str">
        <f ca="1">IF(ISERROR(OFFSET(Data!$A$1,MATCH($D38,Data!$CG:$CG,0)-1,MATCH($E38&amp;"/"&amp;AF$1,Data!$1:$1,0)-1))=TRUE,"",IF(OFFSET(Data!$A$1,MATCH($D38,Data!$CG:$CG,0)-1,MATCH($E38&amp;"/"&amp;AF$1,Data!$1:$1,0)-1)=0,"",OFFSET(Data!$A$1,MATCH($D38,Data!$CG:$CG,0)-1,MATCH($E38&amp;"/"&amp;AF$1,Data!$1:$1,0)-1)))</f>
        <v/>
      </c>
      <c r="AG38" s="214">
        <f t="shared" ca="1" si="5"/>
        <v>0</v>
      </c>
      <c r="AH38" s="215">
        <f ca="1">SUM(AG34:AG38)</f>
        <v>0</v>
      </c>
    </row>
    <row r="39" spans="1:34" ht="15" hidden="1" customHeight="1" x14ac:dyDescent="0.25">
      <c r="A39" s="445">
        <v>7</v>
      </c>
      <c r="B39" s="448" t="e">
        <f>INDEX(Data!CI:CI,MATCH("W"&amp;A39,Data!A:A,0))</f>
        <v>#N/A</v>
      </c>
      <c r="C39" s="451" t="e">
        <f>INDEX(Data!CG:CG,MATCH("W"&amp;A39,Data!A:A,0))</f>
        <v>#N/A</v>
      </c>
      <c r="D39" s="26" t="e">
        <f>IF(C39&lt;&gt;"",C39,#REF!)</f>
        <v>#N/A</v>
      </c>
      <c r="E39" s="27" t="s">
        <v>21</v>
      </c>
      <c r="F39" s="271" t="str">
        <f ca="1">IF(ISERROR(OFFSET(Data!$A$1,MATCH($D39,Data!$CG:$CG,0)-1,MATCH($E39&amp;"/"&amp;F$1,Data!$1:$1,0)-1))=TRUE,"",IF(OFFSET(Data!$A$1,MATCH($D39,Data!$CG:$CG,0)-1,MATCH($E39&amp;"/"&amp;F$1,Data!$1:$1,0)-1)=0,"",OFFSET(Data!$A$1,MATCH($D39,Data!$CG:$CG,0)-1,MATCH($E39&amp;"/"&amp;F$1,Data!$1:$1,0)-1)))</f>
        <v/>
      </c>
      <c r="G39" s="250" t="str">
        <f ca="1">IF(ISERROR(OFFSET(Data!$A$1,MATCH($D39,Data!$CG:$CG,0)-1,MATCH($E39&amp;"/"&amp;G$1,Data!$1:$1,0)-1))=TRUE,"",IF(OFFSET(Data!$A$1,MATCH($D39,Data!$CG:$CG,0)-1,MATCH($E39&amp;"/"&amp;G$1,Data!$1:$1,0)-1)=0,"",OFFSET(Data!$A$1,MATCH($D39,Data!$CG:$CG,0)-1,MATCH($E39&amp;"/"&amp;G$1,Data!$1:$1,0)-1)))</f>
        <v/>
      </c>
      <c r="H39" s="250" t="str">
        <f ca="1">IF(ISERROR(OFFSET(Data!$A$1,MATCH($D39,Data!$CG:$CG,0)-1,MATCH($E39&amp;"/"&amp;H$1,Data!$1:$1,0)-1))=TRUE,"",IF(OFFSET(Data!$A$1,MATCH($D39,Data!$CG:$CG,0)-1,MATCH($E39&amp;"/"&amp;H$1,Data!$1:$1,0)-1)=0,"",OFFSET(Data!$A$1,MATCH($D39,Data!$CG:$CG,0)-1,MATCH($E39&amp;"/"&amp;H$1,Data!$1:$1,0)-1)))</f>
        <v/>
      </c>
      <c r="I39" s="250" t="str">
        <f ca="1">IF(ISERROR(OFFSET(Data!$A$1,MATCH($D39,Data!$CG:$CG,0)-1,MATCH($E39&amp;"/"&amp;I$1,Data!$1:$1,0)-1))=TRUE,"",IF(OFFSET(Data!$A$1,MATCH($D39,Data!$CG:$CG,0)-1,MATCH($E39&amp;"/"&amp;I$1,Data!$1:$1,0)-1)=0,"",OFFSET(Data!$A$1,MATCH($D39,Data!$CG:$CG,0)-1,MATCH($E39&amp;"/"&amp;I$1,Data!$1:$1,0)-1)))</f>
        <v/>
      </c>
      <c r="J39" s="250" t="str">
        <f ca="1">IF(ISERROR(OFFSET(Data!$A$1,MATCH($D39,Data!$CG:$CG,0)-1,MATCH($E39&amp;"/"&amp;J$1,Data!$1:$1,0)-1))=TRUE,"",IF(OFFSET(Data!$A$1,MATCH($D39,Data!$CG:$CG,0)-1,MATCH($E39&amp;"/"&amp;J$1,Data!$1:$1,0)-1)=0,"",OFFSET(Data!$A$1,MATCH($D39,Data!$CG:$CG,0)-1,MATCH($E39&amp;"/"&amp;J$1,Data!$1:$1,0)-1)))</f>
        <v/>
      </c>
      <c r="K39" s="250" t="str">
        <f ca="1">IF(ISERROR(OFFSET(Data!$A$1,MATCH($D39,Data!$CG:$CG,0)-1,MATCH($E39&amp;"/"&amp;K$1,Data!$1:$1,0)-1))=TRUE,"",IF(OFFSET(Data!$A$1,MATCH($D39,Data!$CG:$CG,0)-1,MATCH($E39&amp;"/"&amp;K$1,Data!$1:$1,0)-1)=0,"",OFFSET(Data!$A$1,MATCH($D39,Data!$CG:$CG,0)-1,MATCH($E39&amp;"/"&amp;K$1,Data!$1:$1,0)-1)))</f>
        <v/>
      </c>
      <c r="L39" s="250" t="str">
        <f ca="1">IF(ISERROR(OFFSET(Data!$A$1,MATCH($D39,Data!$CG:$CG,0)-1,MATCH($E39&amp;"/"&amp;L$1,Data!$1:$1,0)-1))=TRUE,"",IF(OFFSET(Data!$A$1,MATCH($D39,Data!$CG:$CG,0)-1,MATCH($E39&amp;"/"&amp;L$1,Data!$1:$1,0)-1)=0,"",OFFSET(Data!$A$1,MATCH($D39,Data!$CG:$CG,0)-1,MATCH($E39&amp;"/"&amp;L$1,Data!$1:$1,0)-1)))</f>
        <v/>
      </c>
      <c r="M39" s="250" t="str">
        <f ca="1">IF(ISERROR(OFFSET(Data!$A$1,MATCH($D39,Data!$CG:$CG,0)-1,MATCH($E39&amp;"/"&amp;M$1,Data!$1:$1,0)-1))=TRUE,"",IF(OFFSET(Data!$A$1,MATCH($D39,Data!$CG:$CG,0)-1,MATCH($E39&amp;"/"&amp;M$1,Data!$1:$1,0)-1)=0,"",OFFSET(Data!$A$1,MATCH($D39,Data!$CG:$CG,0)-1,MATCH($E39&amp;"/"&amp;M$1,Data!$1:$1,0)-1)))</f>
        <v/>
      </c>
      <c r="N39" s="250" t="str">
        <f ca="1">IF(ISERROR(OFFSET(Data!$A$1,MATCH($D39,Data!$CG:$CG,0)-1,MATCH($E39&amp;"/"&amp;N$1,Data!$1:$1,0)-1))=TRUE,"",IF(OFFSET(Data!$A$1,MATCH($D39,Data!$CG:$CG,0)-1,MATCH($E39&amp;"/"&amp;N$1,Data!$1:$1,0)-1)=0,"",OFFSET(Data!$A$1,MATCH($D39,Data!$CG:$CG,0)-1,MATCH($E39&amp;"/"&amp;N$1,Data!$1:$1,0)-1)))</f>
        <v/>
      </c>
      <c r="O39" s="250" t="str">
        <f ca="1">IF(ISERROR(OFFSET(Data!$A$1,MATCH($D39,Data!$CG:$CG,0)-1,MATCH($E39&amp;"/"&amp;O$1,Data!$1:$1,0)-1))=TRUE,"",IF(OFFSET(Data!$A$1,MATCH($D39,Data!$CG:$CG,0)-1,MATCH($E39&amp;"/"&amp;O$1,Data!$1:$1,0)-1)=0,"",OFFSET(Data!$A$1,MATCH($D39,Data!$CG:$CG,0)-1,MATCH($E39&amp;"/"&amp;O$1,Data!$1:$1,0)-1)))</f>
        <v/>
      </c>
      <c r="P39" s="250" t="str">
        <f ca="1">IF(ISERROR(OFFSET(Data!$A$1,MATCH($D39,Data!$CG:$CG,0)-1,MATCH($E39&amp;"/"&amp;P$1,Data!$1:$1,0)-1))=TRUE,"",IF(OFFSET(Data!$A$1,MATCH($D39,Data!$CG:$CG,0)-1,MATCH($E39&amp;"/"&amp;P$1,Data!$1:$1,0)-1)=0,"",OFFSET(Data!$A$1,MATCH($D39,Data!$CG:$CG,0)-1,MATCH($E39&amp;"/"&amp;P$1,Data!$1:$1,0)-1)))</f>
        <v/>
      </c>
      <c r="Q39" s="250" t="str">
        <f ca="1">IF(ISERROR(OFFSET(Data!$A$1,MATCH($D39,Data!$CG:$CG,0)-1,MATCH($E39&amp;"/"&amp;Q$1,Data!$1:$1,0)-1))=TRUE,"",IF(OFFSET(Data!$A$1,MATCH($D39,Data!$CG:$CG,0)-1,MATCH($E39&amp;"/"&amp;Q$1,Data!$1:$1,0)-1)=0,"",OFFSET(Data!$A$1,MATCH($D39,Data!$CG:$CG,0)-1,MATCH($E39&amp;"/"&amp;Q$1,Data!$1:$1,0)-1)))</f>
        <v/>
      </c>
      <c r="R39" s="250" t="str">
        <f ca="1">IF(ISERROR(OFFSET(Data!$A$1,MATCH($D39,Data!$CG:$CG,0)-1,MATCH($E39&amp;"/"&amp;R$1,Data!$1:$1,0)-1))=TRUE,"",IF(OFFSET(Data!$A$1,MATCH($D39,Data!$CG:$CG,0)-1,MATCH($E39&amp;"/"&amp;R$1,Data!$1:$1,0)-1)=0,"",OFFSET(Data!$A$1,MATCH($D39,Data!$CG:$CG,0)-1,MATCH($E39&amp;"/"&amp;R$1,Data!$1:$1,0)-1)))</f>
        <v/>
      </c>
      <c r="S39" s="250" t="str">
        <f ca="1">IF(ISERROR(OFFSET(Data!$A$1,MATCH($D39,Data!$CG:$CG,0)-1,MATCH($E39&amp;"/"&amp;S$1,Data!$1:$1,0)-1))=TRUE,"",IF(OFFSET(Data!$A$1,MATCH($D39,Data!$CG:$CG,0)-1,MATCH($E39&amp;"/"&amp;S$1,Data!$1:$1,0)-1)=0,"",OFFSET(Data!$A$1,MATCH($D39,Data!$CG:$CG,0)-1,MATCH($E39&amp;"/"&amp;S$1,Data!$1:$1,0)-1)))</f>
        <v/>
      </c>
      <c r="T39" s="250" t="str">
        <f ca="1">IF(ISERROR(OFFSET(Data!$A$1,MATCH($D39,Data!$CG:$CG,0)-1,MATCH($E39&amp;"/"&amp;T$1,Data!$1:$1,0)-1))=TRUE,"",IF(OFFSET(Data!$A$1,MATCH($D39,Data!$CG:$CG,0)-1,MATCH($E39&amp;"/"&amp;T$1,Data!$1:$1,0)-1)=0,"",OFFSET(Data!$A$1,MATCH($D39,Data!$CG:$CG,0)-1,MATCH($E39&amp;"/"&amp;T$1,Data!$1:$1,0)-1)))</f>
        <v/>
      </c>
      <c r="U39" s="250" t="str">
        <f ca="1">IF(ISERROR(OFFSET(Data!$A$1,MATCH($D39,Data!$CG:$CG,0)-1,MATCH($E39&amp;"/"&amp;U$1,Data!$1:$1,0)-1))=TRUE,"",IF(OFFSET(Data!$A$1,MATCH($D39,Data!$CG:$CG,0)-1,MATCH($E39&amp;"/"&amp;U$1,Data!$1:$1,0)-1)=0,"",OFFSET(Data!$A$1,MATCH($D39,Data!$CG:$CG,0)-1,MATCH($E39&amp;"/"&amp;U$1,Data!$1:$1,0)-1)))</f>
        <v/>
      </c>
      <c r="V39" s="250" t="str">
        <f ca="1">IF(ISERROR(OFFSET(Data!$A$1,MATCH($D39,Data!$CG:$CG,0)-1,MATCH($E39&amp;"/"&amp;V$1,Data!$1:$1,0)-1))=TRUE,"",IF(OFFSET(Data!$A$1,MATCH($D39,Data!$CG:$CG,0)-1,MATCH($E39&amp;"/"&amp;V$1,Data!$1:$1,0)-1)=0,"",OFFSET(Data!$A$1,MATCH($D39,Data!$CG:$CG,0)-1,MATCH($E39&amp;"/"&amp;V$1,Data!$1:$1,0)-1)))</f>
        <v/>
      </c>
      <c r="W39" s="272" t="str">
        <f ca="1">IF(ISERROR(OFFSET(Data!$A$1,MATCH($D39,Data!$CG:$CG,0)-1,MATCH($E39&amp;"/"&amp;W$1,Data!$1:$1,0)-1))=TRUE,"",IF(OFFSET(Data!$A$1,MATCH($D39,Data!$CG:$CG,0)-1,MATCH($E39&amp;"/"&amp;W$1,Data!$1:$1,0)-1)=0,"",OFFSET(Data!$A$1,MATCH($D39,Data!$CG:$CG,0)-1,MATCH($E39&amp;"/"&amp;W$1,Data!$1:$1,0)-1)))</f>
        <v/>
      </c>
      <c r="X39" s="250" t="str">
        <f ca="1">IF(ISERROR(OFFSET(Data!$A$1,MATCH($D39,Data!$CG:$CG,0)-1,MATCH($E39&amp;"/"&amp;X$1,Data!$1:$1,0)-1))=TRUE,"",IF(OFFSET(Data!$A$1,MATCH($D39,Data!$CG:$CG,0)-1,MATCH($E39&amp;"/"&amp;X$1,Data!$1:$1,0)-1)=0,"",OFFSET(Data!$A$1,MATCH($D39,Data!$CG:$CG,0)-1,MATCH($E39&amp;"/"&amp;X$1,Data!$1:$1,0)-1)))</f>
        <v/>
      </c>
      <c r="Y39" s="250" t="str">
        <f ca="1">IF(ISERROR(OFFSET(Data!$A$1,MATCH($D39,Data!$CG:$CG,0)-1,MATCH($E39&amp;"/"&amp;Y$1,Data!$1:$1,0)-1))=TRUE,"",IF(OFFSET(Data!$A$1,MATCH($D39,Data!$CG:$CG,0)-1,MATCH($E39&amp;"/"&amp;Y$1,Data!$1:$1,0)-1)=0,"",OFFSET(Data!$A$1,MATCH($D39,Data!$CG:$CG,0)-1,MATCH($E39&amp;"/"&amp;Y$1,Data!$1:$1,0)-1)))</f>
        <v/>
      </c>
      <c r="Z39" s="250" t="str">
        <f ca="1">IF(ISERROR(OFFSET(Data!$A$1,MATCH($D39,Data!$CG:$CG,0)-1,MATCH($E39&amp;"/"&amp;Z$1,Data!$1:$1,0)-1))=TRUE,"",IF(OFFSET(Data!$A$1,MATCH($D39,Data!$CG:$CG,0)-1,MATCH($E39&amp;"/"&amp;Z$1,Data!$1:$1,0)-1)=0,"",OFFSET(Data!$A$1,MATCH($D39,Data!$CG:$CG,0)-1,MATCH($E39&amp;"/"&amp;Z$1,Data!$1:$1,0)-1)))</f>
        <v/>
      </c>
      <c r="AA39" s="250" t="str">
        <f ca="1">IF(ISERROR(OFFSET(Data!$A$1,MATCH($D39,Data!$CG:$CG,0)-1,MATCH($E39&amp;"/"&amp;AA$1,Data!$1:$1,0)-1))=TRUE,"",IF(OFFSET(Data!$A$1,MATCH($D39,Data!$CG:$CG,0)-1,MATCH($E39&amp;"/"&amp;AA$1,Data!$1:$1,0)-1)=0,"",OFFSET(Data!$A$1,MATCH($D39,Data!$CG:$CG,0)-1,MATCH($E39&amp;"/"&amp;AA$1,Data!$1:$1,0)-1)))</f>
        <v/>
      </c>
      <c r="AB39" s="250" t="str">
        <f ca="1">IF(ISERROR(OFFSET(Data!$A$1,MATCH($D39,Data!$CG:$CG,0)-1,MATCH($E39&amp;"/"&amp;AB$1,Data!$1:$1,0)-1))=TRUE,"",IF(OFFSET(Data!$A$1,MATCH($D39,Data!$CG:$CG,0)-1,MATCH($E39&amp;"/"&amp;AB$1,Data!$1:$1,0)-1)=0,"",OFFSET(Data!$A$1,MATCH($D39,Data!$CG:$CG,0)-1,MATCH($E39&amp;"/"&amp;AB$1,Data!$1:$1,0)-1)))</f>
        <v/>
      </c>
      <c r="AC39" s="250" t="str">
        <f ca="1">IF(ISERROR(OFFSET(Data!$A$1,MATCH($D39,Data!$CG:$CG,0)-1,MATCH($E39&amp;"/"&amp;AC$1,Data!$1:$1,0)-1))=TRUE,"",IF(OFFSET(Data!$A$1,MATCH($D39,Data!$CG:$CG,0)-1,MATCH($E39&amp;"/"&amp;AC$1,Data!$1:$1,0)-1)=0,"",OFFSET(Data!$A$1,MATCH($D39,Data!$CG:$CG,0)-1,MATCH($E39&amp;"/"&amp;AC$1,Data!$1:$1,0)-1)))</f>
        <v/>
      </c>
      <c r="AD39" s="250" t="str">
        <f ca="1">IF(ISERROR(OFFSET(Data!$A$1,MATCH($D39,Data!$CG:$CG,0)-1,MATCH($E39&amp;"/"&amp;AD$1,Data!$1:$1,0)-1))=TRUE,"",IF(OFFSET(Data!$A$1,MATCH($D39,Data!$CG:$CG,0)-1,MATCH($E39&amp;"/"&amp;AD$1,Data!$1:$1,0)-1)=0,"",OFFSET(Data!$A$1,MATCH($D39,Data!$CG:$CG,0)-1,MATCH($E39&amp;"/"&amp;AD$1,Data!$1:$1,0)-1)))</f>
        <v/>
      </c>
      <c r="AE39" s="250" t="str">
        <f ca="1">IF(ISERROR(OFFSET(Data!$A$1,MATCH($D39,Data!$CG:$CG,0)-1,MATCH($E39&amp;"/"&amp;AE$1,Data!$1:$1,0)-1))=TRUE,"",IF(OFFSET(Data!$A$1,MATCH($D39,Data!$CG:$CG,0)-1,MATCH($E39&amp;"/"&amp;AE$1,Data!$1:$1,0)-1)=0,"",OFFSET(Data!$A$1,MATCH($D39,Data!$CG:$CG,0)-1,MATCH($E39&amp;"/"&amp;AE$1,Data!$1:$1,0)-1)))</f>
        <v/>
      </c>
      <c r="AF39" s="251" t="str">
        <f ca="1">IF(ISERROR(OFFSET(Data!$A$1,MATCH($D39,Data!$CG:$CG,0)-1,MATCH($E39&amp;"/"&amp;AF$1,Data!$1:$1,0)-1))=TRUE,"",IF(OFFSET(Data!$A$1,MATCH($D39,Data!$CG:$CG,0)-1,MATCH($E39&amp;"/"&amp;AF$1,Data!$1:$1,0)-1)=0,"",OFFSET(Data!$A$1,MATCH($D39,Data!$CG:$CG,0)-1,MATCH($E39&amp;"/"&amp;AF$1,Data!$1:$1,0)-1)))</f>
        <v/>
      </c>
      <c r="AG39" s="210">
        <f t="shared" ca="1" si="5"/>
        <v>0</v>
      </c>
      <c r="AH39" s="211">
        <f ca="1">AG39</f>
        <v>0</v>
      </c>
    </row>
    <row r="40" spans="1:34" ht="15" hidden="1" customHeight="1" thickBot="1" x14ac:dyDescent="0.3">
      <c r="A40" s="446"/>
      <c r="B40" s="449"/>
      <c r="C40" s="452"/>
      <c r="D40" s="28" t="e">
        <f>IF(C40&lt;&gt;"",C40,D39)</f>
        <v>#N/A</v>
      </c>
      <c r="E40" s="29" t="s">
        <v>22</v>
      </c>
      <c r="F40" s="254" t="str">
        <f ca="1">IF(ISERROR(OFFSET(Data!$A$1,MATCH($D40,Data!$CG:$CG,0)-1,MATCH($E40&amp;"/"&amp;F$1,Data!$1:$1,0)-1))=TRUE,"",IF(OFFSET(Data!$A$1,MATCH($D40,Data!$CG:$CG,0)-1,MATCH($E40&amp;"/"&amp;F$1,Data!$1:$1,0)-1)=0,"",OFFSET(Data!$A$1,MATCH($D40,Data!$CG:$CG,0)-1,MATCH($E40&amp;"/"&amp;F$1,Data!$1:$1,0)-1)))</f>
        <v/>
      </c>
      <c r="G40" s="252" t="str">
        <f ca="1">IF(ISERROR(OFFSET(Data!$A$1,MATCH($D40,Data!$CG:$CG,0)-1,MATCH($E40&amp;"/"&amp;G$1,Data!$1:$1,0)-1))=TRUE,"",IF(OFFSET(Data!$A$1,MATCH($D40,Data!$CG:$CG,0)-1,MATCH($E40&amp;"/"&amp;G$1,Data!$1:$1,0)-1)=0,"",OFFSET(Data!$A$1,MATCH($D40,Data!$CG:$CG,0)-1,MATCH($E40&amp;"/"&amp;G$1,Data!$1:$1,0)-1)))</f>
        <v/>
      </c>
      <c r="H40" s="252" t="str">
        <f ca="1">IF(ISERROR(OFFSET(Data!$A$1,MATCH($D40,Data!$CG:$CG,0)-1,MATCH($E40&amp;"/"&amp;H$1,Data!$1:$1,0)-1))=TRUE,"",IF(OFFSET(Data!$A$1,MATCH($D40,Data!$CG:$CG,0)-1,MATCH($E40&amp;"/"&amp;H$1,Data!$1:$1,0)-1)=0,"",OFFSET(Data!$A$1,MATCH($D40,Data!$CG:$CG,0)-1,MATCH($E40&amp;"/"&amp;H$1,Data!$1:$1,0)-1)))</f>
        <v/>
      </c>
      <c r="I40" s="252" t="str">
        <f ca="1">IF(ISERROR(OFFSET(Data!$A$1,MATCH($D40,Data!$CG:$CG,0)-1,MATCH($E40&amp;"/"&amp;I$1,Data!$1:$1,0)-1))=TRUE,"",IF(OFFSET(Data!$A$1,MATCH($D40,Data!$CG:$CG,0)-1,MATCH($E40&amp;"/"&amp;I$1,Data!$1:$1,0)-1)=0,"",OFFSET(Data!$A$1,MATCH($D40,Data!$CG:$CG,0)-1,MATCH($E40&amp;"/"&amp;I$1,Data!$1:$1,0)-1)))</f>
        <v/>
      </c>
      <c r="J40" s="252" t="str">
        <f ca="1">IF(ISERROR(OFFSET(Data!$A$1,MATCH($D40,Data!$CG:$CG,0)-1,MATCH($E40&amp;"/"&amp;J$1,Data!$1:$1,0)-1))=TRUE,"",IF(OFFSET(Data!$A$1,MATCH($D40,Data!$CG:$CG,0)-1,MATCH($E40&amp;"/"&amp;J$1,Data!$1:$1,0)-1)=0,"",OFFSET(Data!$A$1,MATCH($D40,Data!$CG:$CG,0)-1,MATCH($E40&amp;"/"&amp;J$1,Data!$1:$1,0)-1)))</f>
        <v/>
      </c>
      <c r="K40" s="252" t="str">
        <f ca="1">IF(ISERROR(OFFSET(Data!$A$1,MATCH($D40,Data!$CG:$CG,0)-1,MATCH($E40&amp;"/"&amp;K$1,Data!$1:$1,0)-1))=TRUE,"",IF(OFFSET(Data!$A$1,MATCH($D40,Data!$CG:$CG,0)-1,MATCH($E40&amp;"/"&amp;K$1,Data!$1:$1,0)-1)=0,"",OFFSET(Data!$A$1,MATCH($D40,Data!$CG:$CG,0)-1,MATCH($E40&amp;"/"&amp;K$1,Data!$1:$1,0)-1)))</f>
        <v/>
      </c>
      <c r="L40" s="252" t="str">
        <f ca="1">IF(ISERROR(OFFSET(Data!$A$1,MATCH($D40,Data!$CG:$CG,0)-1,MATCH($E40&amp;"/"&amp;L$1,Data!$1:$1,0)-1))=TRUE,"",IF(OFFSET(Data!$A$1,MATCH($D40,Data!$CG:$CG,0)-1,MATCH($E40&amp;"/"&amp;L$1,Data!$1:$1,0)-1)=0,"",OFFSET(Data!$A$1,MATCH($D40,Data!$CG:$CG,0)-1,MATCH($E40&amp;"/"&amp;L$1,Data!$1:$1,0)-1)))</f>
        <v/>
      </c>
      <c r="M40" s="252" t="str">
        <f ca="1">IF(ISERROR(OFFSET(Data!$A$1,MATCH($D40,Data!$CG:$CG,0)-1,MATCH($E40&amp;"/"&amp;M$1,Data!$1:$1,0)-1))=TRUE,"",IF(OFFSET(Data!$A$1,MATCH($D40,Data!$CG:$CG,0)-1,MATCH($E40&amp;"/"&amp;M$1,Data!$1:$1,0)-1)=0,"",OFFSET(Data!$A$1,MATCH($D40,Data!$CG:$CG,0)-1,MATCH($E40&amp;"/"&amp;M$1,Data!$1:$1,0)-1)))</f>
        <v/>
      </c>
      <c r="N40" s="252" t="str">
        <f ca="1">IF(ISERROR(OFFSET(Data!$A$1,MATCH($D40,Data!$CG:$CG,0)-1,MATCH($E40&amp;"/"&amp;N$1,Data!$1:$1,0)-1))=TRUE,"",IF(OFFSET(Data!$A$1,MATCH($D40,Data!$CG:$CG,0)-1,MATCH($E40&amp;"/"&amp;N$1,Data!$1:$1,0)-1)=0,"",OFFSET(Data!$A$1,MATCH($D40,Data!$CG:$CG,0)-1,MATCH($E40&amp;"/"&amp;N$1,Data!$1:$1,0)-1)))</f>
        <v/>
      </c>
      <c r="O40" s="252" t="str">
        <f ca="1">IF(ISERROR(OFFSET(Data!$A$1,MATCH($D40,Data!$CG:$CG,0)-1,MATCH($E40&amp;"/"&amp;O$1,Data!$1:$1,0)-1))=TRUE,"",IF(OFFSET(Data!$A$1,MATCH($D40,Data!$CG:$CG,0)-1,MATCH($E40&amp;"/"&amp;O$1,Data!$1:$1,0)-1)=0,"",OFFSET(Data!$A$1,MATCH($D40,Data!$CG:$CG,0)-1,MATCH($E40&amp;"/"&amp;O$1,Data!$1:$1,0)-1)))</f>
        <v/>
      </c>
      <c r="P40" s="252" t="str">
        <f ca="1">IF(ISERROR(OFFSET(Data!$A$1,MATCH($D40,Data!$CG:$CG,0)-1,MATCH($E40&amp;"/"&amp;P$1,Data!$1:$1,0)-1))=TRUE,"",IF(OFFSET(Data!$A$1,MATCH($D40,Data!$CG:$CG,0)-1,MATCH($E40&amp;"/"&amp;P$1,Data!$1:$1,0)-1)=0,"",OFFSET(Data!$A$1,MATCH($D40,Data!$CG:$CG,0)-1,MATCH($E40&amp;"/"&amp;P$1,Data!$1:$1,0)-1)))</f>
        <v/>
      </c>
      <c r="Q40" s="252" t="str">
        <f ca="1">IF(ISERROR(OFFSET(Data!$A$1,MATCH($D40,Data!$CG:$CG,0)-1,MATCH($E40&amp;"/"&amp;Q$1,Data!$1:$1,0)-1))=TRUE,"",IF(OFFSET(Data!$A$1,MATCH($D40,Data!$CG:$CG,0)-1,MATCH($E40&amp;"/"&amp;Q$1,Data!$1:$1,0)-1)=0,"",OFFSET(Data!$A$1,MATCH($D40,Data!$CG:$CG,0)-1,MATCH($E40&amp;"/"&amp;Q$1,Data!$1:$1,0)-1)))</f>
        <v/>
      </c>
      <c r="R40" s="252" t="str">
        <f ca="1">IF(ISERROR(OFFSET(Data!$A$1,MATCH($D40,Data!$CG:$CG,0)-1,MATCH($E40&amp;"/"&amp;R$1,Data!$1:$1,0)-1))=TRUE,"",IF(OFFSET(Data!$A$1,MATCH($D40,Data!$CG:$CG,0)-1,MATCH($E40&amp;"/"&amp;R$1,Data!$1:$1,0)-1)=0,"",OFFSET(Data!$A$1,MATCH($D40,Data!$CG:$CG,0)-1,MATCH($E40&amp;"/"&amp;R$1,Data!$1:$1,0)-1)))</f>
        <v/>
      </c>
      <c r="S40" s="252" t="str">
        <f ca="1">IF(ISERROR(OFFSET(Data!$A$1,MATCH($D40,Data!$CG:$CG,0)-1,MATCH($E40&amp;"/"&amp;S$1,Data!$1:$1,0)-1))=TRUE,"",IF(OFFSET(Data!$A$1,MATCH($D40,Data!$CG:$CG,0)-1,MATCH($E40&amp;"/"&amp;S$1,Data!$1:$1,0)-1)=0,"",OFFSET(Data!$A$1,MATCH($D40,Data!$CG:$CG,0)-1,MATCH($E40&amp;"/"&amp;S$1,Data!$1:$1,0)-1)))</f>
        <v/>
      </c>
      <c r="T40" s="252" t="str">
        <f ca="1">IF(ISERROR(OFFSET(Data!$A$1,MATCH($D40,Data!$CG:$CG,0)-1,MATCH($E40&amp;"/"&amp;T$1,Data!$1:$1,0)-1))=TRUE,"",IF(OFFSET(Data!$A$1,MATCH($D40,Data!$CG:$CG,0)-1,MATCH($E40&amp;"/"&amp;T$1,Data!$1:$1,0)-1)=0,"",OFFSET(Data!$A$1,MATCH($D40,Data!$CG:$CG,0)-1,MATCH($E40&amp;"/"&amp;T$1,Data!$1:$1,0)-1)))</f>
        <v/>
      </c>
      <c r="U40" s="252" t="str">
        <f ca="1">IF(ISERROR(OFFSET(Data!$A$1,MATCH($D40,Data!$CG:$CG,0)-1,MATCH($E40&amp;"/"&amp;U$1,Data!$1:$1,0)-1))=TRUE,"",IF(OFFSET(Data!$A$1,MATCH($D40,Data!$CG:$CG,0)-1,MATCH($E40&amp;"/"&amp;U$1,Data!$1:$1,0)-1)=0,"",OFFSET(Data!$A$1,MATCH($D40,Data!$CG:$CG,0)-1,MATCH($E40&amp;"/"&amp;U$1,Data!$1:$1,0)-1)))</f>
        <v/>
      </c>
      <c r="V40" s="252" t="str">
        <f ca="1">IF(ISERROR(OFFSET(Data!$A$1,MATCH($D40,Data!$CG:$CG,0)-1,MATCH($E40&amp;"/"&amp;V$1,Data!$1:$1,0)-1))=TRUE,"",IF(OFFSET(Data!$A$1,MATCH($D40,Data!$CG:$CG,0)-1,MATCH($E40&amp;"/"&amp;V$1,Data!$1:$1,0)-1)=0,"",OFFSET(Data!$A$1,MATCH($D40,Data!$CG:$CG,0)-1,MATCH($E40&amp;"/"&amp;V$1,Data!$1:$1,0)-1)))</f>
        <v/>
      </c>
      <c r="W40" s="269" t="str">
        <f ca="1">IF(ISERROR(OFFSET(Data!$A$1,MATCH($D40,Data!$CG:$CG,0)-1,MATCH($E40&amp;"/"&amp;W$1,Data!$1:$1,0)-1))=TRUE,"",IF(OFFSET(Data!$A$1,MATCH($D40,Data!$CG:$CG,0)-1,MATCH($E40&amp;"/"&amp;W$1,Data!$1:$1,0)-1)=0,"",OFFSET(Data!$A$1,MATCH($D40,Data!$CG:$CG,0)-1,MATCH($E40&amp;"/"&amp;W$1,Data!$1:$1,0)-1)))</f>
        <v/>
      </c>
      <c r="X40" s="252" t="str">
        <f ca="1">IF(ISERROR(OFFSET(Data!$A$1,MATCH($D40,Data!$CG:$CG,0)-1,MATCH($E40&amp;"/"&amp;X$1,Data!$1:$1,0)-1))=TRUE,"",IF(OFFSET(Data!$A$1,MATCH($D40,Data!$CG:$CG,0)-1,MATCH($E40&amp;"/"&amp;X$1,Data!$1:$1,0)-1)=0,"",OFFSET(Data!$A$1,MATCH($D40,Data!$CG:$CG,0)-1,MATCH($E40&amp;"/"&amp;X$1,Data!$1:$1,0)-1)))</f>
        <v/>
      </c>
      <c r="Y40" s="252" t="str">
        <f ca="1">IF(ISERROR(OFFSET(Data!$A$1,MATCH($D40,Data!$CG:$CG,0)-1,MATCH($E40&amp;"/"&amp;Y$1,Data!$1:$1,0)-1))=TRUE,"",IF(OFFSET(Data!$A$1,MATCH($D40,Data!$CG:$CG,0)-1,MATCH($E40&amp;"/"&amp;Y$1,Data!$1:$1,0)-1)=0,"",OFFSET(Data!$A$1,MATCH($D40,Data!$CG:$CG,0)-1,MATCH($E40&amp;"/"&amp;Y$1,Data!$1:$1,0)-1)))</f>
        <v/>
      </c>
      <c r="Z40" s="252" t="str">
        <f ca="1">IF(ISERROR(OFFSET(Data!$A$1,MATCH($D40,Data!$CG:$CG,0)-1,MATCH($E40&amp;"/"&amp;Z$1,Data!$1:$1,0)-1))=TRUE,"",IF(OFFSET(Data!$A$1,MATCH($D40,Data!$CG:$CG,0)-1,MATCH($E40&amp;"/"&amp;Z$1,Data!$1:$1,0)-1)=0,"",OFFSET(Data!$A$1,MATCH($D40,Data!$CG:$CG,0)-1,MATCH($E40&amp;"/"&amp;Z$1,Data!$1:$1,0)-1)))</f>
        <v/>
      </c>
      <c r="AA40" s="252" t="str">
        <f ca="1">IF(ISERROR(OFFSET(Data!$A$1,MATCH($D40,Data!$CG:$CG,0)-1,MATCH($E40&amp;"/"&amp;AA$1,Data!$1:$1,0)-1))=TRUE,"",IF(OFFSET(Data!$A$1,MATCH($D40,Data!$CG:$CG,0)-1,MATCH($E40&amp;"/"&amp;AA$1,Data!$1:$1,0)-1)=0,"",OFFSET(Data!$A$1,MATCH($D40,Data!$CG:$CG,0)-1,MATCH($E40&amp;"/"&amp;AA$1,Data!$1:$1,0)-1)))</f>
        <v/>
      </c>
      <c r="AB40" s="252" t="str">
        <f ca="1">IF(ISERROR(OFFSET(Data!$A$1,MATCH($D40,Data!$CG:$CG,0)-1,MATCH($E40&amp;"/"&amp;AB$1,Data!$1:$1,0)-1))=TRUE,"",IF(OFFSET(Data!$A$1,MATCH($D40,Data!$CG:$CG,0)-1,MATCH($E40&amp;"/"&amp;AB$1,Data!$1:$1,0)-1)=0,"",OFFSET(Data!$A$1,MATCH($D40,Data!$CG:$CG,0)-1,MATCH($E40&amp;"/"&amp;AB$1,Data!$1:$1,0)-1)))</f>
        <v/>
      </c>
      <c r="AC40" s="252" t="str">
        <f ca="1">IF(ISERROR(OFFSET(Data!$A$1,MATCH($D40,Data!$CG:$CG,0)-1,MATCH($E40&amp;"/"&amp;AC$1,Data!$1:$1,0)-1))=TRUE,"",IF(OFFSET(Data!$A$1,MATCH($D40,Data!$CG:$CG,0)-1,MATCH($E40&amp;"/"&amp;AC$1,Data!$1:$1,0)-1)=0,"",OFFSET(Data!$A$1,MATCH($D40,Data!$CG:$CG,0)-1,MATCH($E40&amp;"/"&amp;AC$1,Data!$1:$1,0)-1)))</f>
        <v/>
      </c>
      <c r="AD40" s="252" t="str">
        <f ca="1">IF(ISERROR(OFFSET(Data!$A$1,MATCH($D40,Data!$CG:$CG,0)-1,MATCH($E40&amp;"/"&amp;AD$1,Data!$1:$1,0)-1))=TRUE,"",IF(OFFSET(Data!$A$1,MATCH($D40,Data!$CG:$CG,0)-1,MATCH($E40&amp;"/"&amp;AD$1,Data!$1:$1,0)-1)=0,"",OFFSET(Data!$A$1,MATCH($D40,Data!$CG:$CG,0)-1,MATCH($E40&amp;"/"&amp;AD$1,Data!$1:$1,0)-1)))</f>
        <v/>
      </c>
      <c r="AE40" s="252" t="str">
        <f ca="1">IF(ISERROR(OFFSET(Data!$A$1,MATCH($D40,Data!$CG:$CG,0)-1,MATCH($E40&amp;"/"&amp;AE$1,Data!$1:$1,0)-1))=TRUE,"",IF(OFFSET(Data!$A$1,MATCH($D40,Data!$CG:$CG,0)-1,MATCH($E40&amp;"/"&amp;AE$1,Data!$1:$1,0)-1)=0,"",OFFSET(Data!$A$1,MATCH($D40,Data!$CG:$CG,0)-1,MATCH($E40&amp;"/"&amp;AE$1,Data!$1:$1,0)-1)))</f>
        <v/>
      </c>
      <c r="AF40" s="253" t="str">
        <f ca="1">IF(ISERROR(OFFSET(Data!$A$1,MATCH($D40,Data!$CG:$CG,0)-1,MATCH($E40&amp;"/"&amp;AF$1,Data!$1:$1,0)-1))=TRUE,"",IF(OFFSET(Data!$A$1,MATCH($D40,Data!$CG:$CG,0)-1,MATCH($E40&amp;"/"&amp;AF$1,Data!$1:$1,0)-1)=0,"",OFFSET(Data!$A$1,MATCH($D40,Data!$CG:$CG,0)-1,MATCH($E40&amp;"/"&amp;AF$1,Data!$1:$1,0)-1)))</f>
        <v/>
      </c>
      <c r="AG40" s="212">
        <f t="shared" ca="1" si="5"/>
        <v>0</v>
      </c>
      <c r="AH40" s="213">
        <f ca="1">SUM(AG39:AG40)</f>
        <v>0</v>
      </c>
    </row>
    <row r="41" spans="1:34" ht="15" hidden="1" customHeight="1" x14ac:dyDescent="0.25">
      <c r="A41" s="446"/>
      <c r="B41" s="449"/>
      <c r="C41" s="452"/>
      <c r="D41" s="28" t="e">
        <f>IF(C41&lt;&gt;"",C41,D40)</f>
        <v>#N/A</v>
      </c>
      <c r="E41" s="29" t="s">
        <v>23</v>
      </c>
      <c r="F41" s="254" t="str">
        <f ca="1">IF(ISERROR(OFFSET(Data!$A$1,MATCH($D41,Data!$CG:$CG,0)-1,MATCH($E41&amp;"/"&amp;F$1,Data!$1:$1,0)-1))=TRUE,"",IF(OFFSET(Data!$A$1,MATCH($D41,Data!$CG:$CG,0)-1,MATCH($E41&amp;"/"&amp;F$1,Data!$1:$1,0)-1)=0,"",OFFSET(Data!$A$1,MATCH($D41,Data!$CG:$CG,0)-1,MATCH($E41&amp;"/"&amp;F$1,Data!$1:$1,0)-1)))</f>
        <v/>
      </c>
      <c r="G41" s="252" t="str">
        <f ca="1">IF(ISERROR(OFFSET(Data!$A$1,MATCH($D41,Data!$CG:$CG,0)-1,MATCH($E41&amp;"/"&amp;G$1,Data!$1:$1,0)-1))=TRUE,"",IF(OFFSET(Data!$A$1,MATCH($D41,Data!$CG:$CG,0)-1,MATCH($E41&amp;"/"&amp;G$1,Data!$1:$1,0)-1)=0,"",OFFSET(Data!$A$1,MATCH($D41,Data!$CG:$CG,0)-1,MATCH($E41&amp;"/"&amp;G$1,Data!$1:$1,0)-1)))</f>
        <v/>
      </c>
      <c r="H41" s="252" t="str">
        <f ca="1">IF(ISERROR(OFFSET(Data!$A$1,MATCH($D41,Data!$CG:$CG,0)-1,MATCH($E41&amp;"/"&amp;H$1,Data!$1:$1,0)-1))=TRUE,"",IF(OFFSET(Data!$A$1,MATCH($D41,Data!$CG:$CG,0)-1,MATCH($E41&amp;"/"&amp;H$1,Data!$1:$1,0)-1)=0,"",OFFSET(Data!$A$1,MATCH($D41,Data!$CG:$CG,0)-1,MATCH($E41&amp;"/"&amp;H$1,Data!$1:$1,0)-1)))</f>
        <v/>
      </c>
      <c r="I41" s="252" t="str">
        <f ca="1">IF(ISERROR(OFFSET(Data!$A$1,MATCH($D41,Data!$CG:$CG,0)-1,MATCH($E41&amp;"/"&amp;I$1,Data!$1:$1,0)-1))=TRUE,"",IF(OFFSET(Data!$A$1,MATCH($D41,Data!$CG:$CG,0)-1,MATCH($E41&amp;"/"&amp;I$1,Data!$1:$1,0)-1)=0,"",OFFSET(Data!$A$1,MATCH($D41,Data!$CG:$CG,0)-1,MATCH($E41&amp;"/"&amp;I$1,Data!$1:$1,0)-1)))</f>
        <v/>
      </c>
      <c r="J41" s="252" t="str">
        <f ca="1">IF(ISERROR(OFFSET(Data!$A$1,MATCH($D41,Data!$CG:$CG,0)-1,MATCH($E41&amp;"/"&amp;J$1,Data!$1:$1,0)-1))=TRUE,"",IF(OFFSET(Data!$A$1,MATCH($D41,Data!$CG:$CG,0)-1,MATCH($E41&amp;"/"&amp;J$1,Data!$1:$1,0)-1)=0,"",OFFSET(Data!$A$1,MATCH($D41,Data!$CG:$CG,0)-1,MATCH($E41&amp;"/"&amp;J$1,Data!$1:$1,0)-1)))</f>
        <v/>
      </c>
      <c r="K41" s="252" t="str">
        <f ca="1">IF(ISERROR(OFFSET(Data!$A$1,MATCH($D41,Data!$CG:$CG,0)-1,MATCH($E41&amp;"/"&amp;K$1,Data!$1:$1,0)-1))=TRUE,"",IF(OFFSET(Data!$A$1,MATCH($D41,Data!$CG:$CG,0)-1,MATCH($E41&amp;"/"&amp;K$1,Data!$1:$1,0)-1)=0,"",OFFSET(Data!$A$1,MATCH($D41,Data!$CG:$CG,0)-1,MATCH($E41&amp;"/"&amp;K$1,Data!$1:$1,0)-1)))</f>
        <v/>
      </c>
      <c r="L41" s="252" t="str">
        <f ca="1">IF(ISERROR(OFFSET(Data!$A$1,MATCH($D41,Data!$CG:$CG,0)-1,MATCH($E41&amp;"/"&amp;L$1,Data!$1:$1,0)-1))=TRUE,"",IF(OFFSET(Data!$A$1,MATCH($D41,Data!$CG:$CG,0)-1,MATCH($E41&amp;"/"&amp;L$1,Data!$1:$1,0)-1)=0,"",OFFSET(Data!$A$1,MATCH($D41,Data!$CG:$CG,0)-1,MATCH($E41&amp;"/"&amp;L$1,Data!$1:$1,0)-1)))</f>
        <v/>
      </c>
      <c r="M41" s="252" t="str">
        <f ca="1">IF(ISERROR(OFFSET(Data!$A$1,MATCH($D41,Data!$CG:$CG,0)-1,MATCH($E41&amp;"/"&amp;M$1,Data!$1:$1,0)-1))=TRUE,"",IF(OFFSET(Data!$A$1,MATCH($D41,Data!$CG:$CG,0)-1,MATCH($E41&amp;"/"&amp;M$1,Data!$1:$1,0)-1)=0,"",OFFSET(Data!$A$1,MATCH($D41,Data!$CG:$CG,0)-1,MATCH($E41&amp;"/"&amp;M$1,Data!$1:$1,0)-1)))</f>
        <v/>
      </c>
      <c r="N41" s="252" t="str">
        <f ca="1">IF(ISERROR(OFFSET(Data!$A$1,MATCH($D41,Data!$CG:$CG,0)-1,MATCH($E41&amp;"/"&amp;N$1,Data!$1:$1,0)-1))=TRUE,"",IF(OFFSET(Data!$A$1,MATCH($D41,Data!$CG:$CG,0)-1,MATCH($E41&amp;"/"&amp;N$1,Data!$1:$1,0)-1)=0,"",OFFSET(Data!$A$1,MATCH($D41,Data!$CG:$CG,0)-1,MATCH($E41&amp;"/"&amp;N$1,Data!$1:$1,0)-1)))</f>
        <v/>
      </c>
      <c r="O41" s="252" t="str">
        <f ca="1">IF(ISERROR(OFFSET(Data!$A$1,MATCH($D41,Data!$CG:$CG,0)-1,MATCH($E41&amp;"/"&amp;O$1,Data!$1:$1,0)-1))=TRUE,"",IF(OFFSET(Data!$A$1,MATCH($D41,Data!$CG:$CG,0)-1,MATCH($E41&amp;"/"&amp;O$1,Data!$1:$1,0)-1)=0,"",OFFSET(Data!$A$1,MATCH($D41,Data!$CG:$CG,0)-1,MATCH($E41&amp;"/"&amp;O$1,Data!$1:$1,0)-1)))</f>
        <v/>
      </c>
      <c r="P41" s="252" t="str">
        <f ca="1">IF(ISERROR(OFFSET(Data!$A$1,MATCH($D41,Data!$CG:$CG,0)-1,MATCH($E41&amp;"/"&amp;P$1,Data!$1:$1,0)-1))=TRUE,"",IF(OFFSET(Data!$A$1,MATCH($D41,Data!$CG:$CG,0)-1,MATCH($E41&amp;"/"&amp;P$1,Data!$1:$1,0)-1)=0,"",OFFSET(Data!$A$1,MATCH($D41,Data!$CG:$CG,0)-1,MATCH($E41&amp;"/"&amp;P$1,Data!$1:$1,0)-1)))</f>
        <v/>
      </c>
      <c r="Q41" s="252" t="str">
        <f ca="1">IF(ISERROR(OFFSET(Data!$A$1,MATCH($D41,Data!$CG:$CG,0)-1,MATCH($E41&amp;"/"&amp;Q$1,Data!$1:$1,0)-1))=TRUE,"",IF(OFFSET(Data!$A$1,MATCH($D41,Data!$CG:$CG,0)-1,MATCH($E41&amp;"/"&amp;Q$1,Data!$1:$1,0)-1)=0,"",OFFSET(Data!$A$1,MATCH($D41,Data!$CG:$CG,0)-1,MATCH($E41&amp;"/"&amp;Q$1,Data!$1:$1,0)-1)))</f>
        <v/>
      </c>
      <c r="R41" s="252" t="str">
        <f ca="1">IF(ISERROR(OFFSET(Data!$A$1,MATCH($D41,Data!$CG:$CG,0)-1,MATCH($E41&amp;"/"&amp;R$1,Data!$1:$1,0)-1))=TRUE,"",IF(OFFSET(Data!$A$1,MATCH($D41,Data!$CG:$CG,0)-1,MATCH($E41&amp;"/"&amp;R$1,Data!$1:$1,0)-1)=0,"",OFFSET(Data!$A$1,MATCH($D41,Data!$CG:$CG,0)-1,MATCH($E41&amp;"/"&amp;R$1,Data!$1:$1,0)-1)))</f>
        <v/>
      </c>
      <c r="S41" s="252" t="str">
        <f ca="1">IF(ISERROR(OFFSET(Data!$A$1,MATCH($D41,Data!$CG:$CG,0)-1,MATCH($E41&amp;"/"&amp;S$1,Data!$1:$1,0)-1))=TRUE,"",IF(OFFSET(Data!$A$1,MATCH($D41,Data!$CG:$CG,0)-1,MATCH($E41&amp;"/"&amp;S$1,Data!$1:$1,0)-1)=0,"",OFFSET(Data!$A$1,MATCH($D41,Data!$CG:$CG,0)-1,MATCH($E41&amp;"/"&amp;S$1,Data!$1:$1,0)-1)))</f>
        <v/>
      </c>
      <c r="T41" s="252" t="str">
        <f ca="1">IF(ISERROR(OFFSET(Data!$A$1,MATCH($D41,Data!$CG:$CG,0)-1,MATCH($E41&amp;"/"&amp;T$1,Data!$1:$1,0)-1))=TRUE,"",IF(OFFSET(Data!$A$1,MATCH($D41,Data!$CG:$CG,0)-1,MATCH($E41&amp;"/"&amp;T$1,Data!$1:$1,0)-1)=0,"",OFFSET(Data!$A$1,MATCH($D41,Data!$CG:$CG,0)-1,MATCH($E41&amp;"/"&amp;T$1,Data!$1:$1,0)-1)))</f>
        <v/>
      </c>
      <c r="U41" s="252" t="str">
        <f ca="1">IF(ISERROR(OFFSET(Data!$A$1,MATCH($D41,Data!$CG:$CG,0)-1,MATCH($E41&amp;"/"&amp;U$1,Data!$1:$1,0)-1))=TRUE,"",IF(OFFSET(Data!$A$1,MATCH($D41,Data!$CG:$CG,0)-1,MATCH($E41&amp;"/"&amp;U$1,Data!$1:$1,0)-1)=0,"",OFFSET(Data!$A$1,MATCH($D41,Data!$CG:$CG,0)-1,MATCH($E41&amp;"/"&amp;U$1,Data!$1:$1,0)-1)))</f>
        <v/>
      </c>
      <c r="V41" s="252" t="str">
        <f ca="1">IF(ISERROR(OFFSET(Data!$A$1,MATCH($D41,Data!$CG:$CG,0)-1,MATCH($E41&amp;"/"&amp;V$1,Data!$1:$1,0)-1))=TRUE,"",IF(OFFSET(Data!$A$1,MATCH($D41,Data!$CG:$CG,0)-1,MATCH($E41&amp;"/"&amp;V$1,Data!$1:$1,0)-1)=0,"",OFFSET(Data!$A$1,MATCH($D41,Data!$CG:$CG,0)-1,MATCH($E41&amp;"/"&amp;V$1,Data!$1:$1,0)-1)))</f>
        <v/>
      </c>
      <c r="W41" s="269" t="str">
        <f ca="1">IF(ISERROR(OFFSET(Data!$A$1,MATCH($D41,Data!$CG:$CG,0)-1,MATCH($E41&amp;"/"&amp;W$1,Data!$1:$1,0)-1))=TRUE,"",IF(OFFSET(Data!$A$1,MATCH($D41,Data!$CG:$CG,0)-1,MATCH($E41&amp;"/"&amp;W$1,Data!$1:$1,0)-1)=0,"",OFFSET(Data!$A$1,MATCH($D41,Data!$CG:$CG,0)-1,MATCH($E41&amp;"/"&amp;W$1,Data!$1:$1,0)-1)))</f>
        <v/>
      </c>
      <c r="X41" s="252" t="str">
        <f ca="1">IF(ISERROR(OFFSET(Data!$A$1,MATCH($D41,Data!$CG:$CG,0)-1,MATCH($E41&amp;"/"&amp;X$1,Data!$1:$1,0)-1))=TRUE,"",IF(OFFSET(Data!$A$1,MATCH($D41,Data!$CG:$CG,0)-1,MATCH($E41&amp;"/"&amp;X$1,Data!$1:$1,0)-1)=0,"",OFFSET(Data!$A$1,MATCH($D41,Data!$CG:$CG,0)-1,MATCH($E41&amp;"/"&amp;X$1,Data!$1:$1,0)-1)))</f>
        <v/>
      </c>
      <c r="Y41" s="252" t="str">
        <f ca="1">IF(ISERROR(OFFSET(Data!$A$1,MATCH($D41,Data!$CG:$CG,0)-1,MATCH($E41&amp;"/"&amp;Y$1,Data!$1:$1,0)-1))=TRUE,"",IF(OFFSET(Data!$A$1,MATCH($D41,Data!$CG:$CG,0)-1,MATCH($E41&amp;"/"&amp;Y$1,Data!$1:$1,0)-1)=0,"",OFFSET(Data!$A$1,MATCH($D41,Data!$CG:$CG,0)-1,MATCH($E41&amp;"/"&amp;Y$1,Data!$1:$1,0)-1)))</f>
        <v/>
      </c>
      <c r="Z41" s="252" t="str">
        <f ca="1">IF(ISERROR(OFFSET(Data!$A$1,MATCH($D41,Data!$CG:$CG,0)-1,MATCH($E41&amp;"/"&amp;Z$1,Data!$1:$1,0)-1))=TRUE,"",IF(OFFSET(Data!$A$1,MATCH($D41,Data!$CG:$CG,0)-1,MATCH($E41&amp;"/"&amp;Z$1,Data!$1:$1,0)-1)=0,"",OFFSET(Data!$A$1,MATCH($D41,Data!$CG:$CG,0)-1,MATCH($E41&amp;"/"&amp;Z$1,Data!$1:$1,0)-1)))</f>
        <v/>
      </c>
      <c r="AA41" s="252" t="str">
        <f ca="1">IF(ISERROR(OFFSET(Data!$A$1,MATCH($D41,Data!$CG:$CG,0)-1,MATCH($E41&amp;"/"&amp;AA$1,Data!$1:$1,0)-1))=TRUE,"",IF(OFFSET(Data!$A$1,MATCH($D41,Data!$CG:$CG,0)-1,MATCH($E41&amp;"/"&amp;AA$1,Data!$1:$1,0)-1)=0,"",OFFSET(Data!$A$1,MATCH($D41,Data!$CG:$CG,0)-1,MATCH($E41&amp;"/"&amp;AA$1,Data!$1:$1,0)-1)))</f>
        <v/>
      </c>
      <c r="AB41" s="252" t="str">
        <f ca="1">IF(ISERROR(OFFSET(Data!$A$1,MATCH($D41,Data!$CG:$CG,0)-1,MATCH($E41&amp;"/"&amp;AB$1,Data!$1:$1,0)-1))=TRUE,"",IF(OFFSET(Data!$A$1,MATCH($D41,Data!$CG:$CG,0)-1,MATCH($E41&amp;"/"&amp;AB$1,Data!$1:$1,0)-1)=0,"",OFFSET(Data!$A$1,MATCH($D41,Data!$CG:$CG,0)-1,MATCH($E41&amp;"/"&amp;AB$1,Data!$1:$1,0)-1)))</f>
        <v/>
      </c>
      <c r="AC41" s="252" t="str">
        <f ca="1">IF(ISERROR(OFFSET(Data!$A$1,MATCH($D41,Data!$CG:$CG,0)-1,MATCH($E41&amp;"/"&amp;AC$1,Data!$1:$1,0)-1))=TRUE,"",IF(OFFSET(Data!$A$1,MATCH($D41,Data!$CG:$CG,0)-1,MATCH($E41&amp;"/"&amp;AC$1,Data!$1:$1,0)-1)=0,"",OFFSET(Data!$A$1,MATCH($D41,Data!$CG:$CG,0)-1,MATCH($E41&amp;"/"&amp;AC$1,Data!$1:$1,0)-1)))</f>
        <v/>
      </c>
      <c r="AD41" s="252" t="str">
        <f ca="1">IF(ISERROR(OFFSET(Data!$A$1,MATCH($D41,Data!$CG:$CG,0)-1,MATCH($E41&amp;"/"&amp;AD$1,Data!$1:$1,0)-1))=TRUE,"",IF(OFFSET(Data!$A$1,MATCH($D41,Data!$CG:$CG,0)-1,MATCH($E41&amp;"/"&amp;AD$1,Data!$1:$1,0)-1)=0,"",OFFSET(Data!$A$1,MATCH($D41,Data!$CG:$CG,0)-1,MATCH($E41&amp;"/"&amp;AD$1,Data!$1:$1,0)-1)))</f>
        <v/>
      </c>
      <c r="AE41" s="252" t="str">
        <f ca="1">IF(ISERROR(OFFSET(Data!$A$1,MATCH($D41,Data!$CG:$CG,0)-1,MATCH($E41&amp;"/"&amp;AE$1,Data!$1:$1,0)-1))=TRUE,"",IF(OFFSET(Data!$A$1,MATCH($D41,Data!$CG:$CG,0)-1,MATCH($E41&amp;"/"&amp;AE$1,Data!$1:$1,0)-1)=0,"",OFFSET(Data!$A$1,MATCH($D41,Data!$CG:$CG,0)-1,MATCH($E41&amp;"/"&amp;AE$1,Data!$1:$1,0)-1)))</f>
        <v/>
      </c>
      <c r="AF41" s="253" t="str">
        <f ca="1">IF(ISERROR(OFFSET(Data!$A$1,MATCH($D41,Data!$CG:$CG,0)-1,MATCH($E41&amp;"/"&amp;AF$1,Data!$1:$1,0)-1))=TRUE,"",IF(OFFSET(Data!$A$1,MATCH($D41,Data!$CG:$CG,0)-1,MATCH($E41&amp;"/"&amp;AF$1,Data!$1:$1,0)-1)=0,"",OFFSET(Data!$A$1,MATCH($D41,Data!$CG:$CG,0)-1,MATCH($E41&amp;"/"&amp;AF$1,Data!$1:$1,0)-1)))</f>
        <v/>
      </c>
      <c r="AG41" s="212">
        <f t="shared" ca="1" si="5"/>
        <v>0</v>
      </c>
      <c r="AH41" s="213">
        <f ca="1">SUM(AG39:AG41)</f>
        <v>0</v>
      </c>
    </row>
    <row r="42" spans="1:34" ht="15.75" hidden="1" customHeight="1" x14ac:dyDescent="0.25">
      <c r="A42" s="446"/>
      <c r="B42" s="449"/>
      <c r="C42" s="452"/>
      <c r="D42" s="28" t="e">
        <f>IF(C42&lt;&gt;"",C42,D41)</f>
        <v>#N/A</v>
      </c>
      <c r="E42" s="29" t="s">
        <v>24</v>
      </c>
      <c r="F42" s="254" t="str">
        <f ca="1">IF(ISERROR(OFFSET(Data!$A$1,MATCH($D42,Data!$CG:$CG,0)-1,MATCH($E42&amp;"/"&amp;F$1,Data!$1:$1,0)-1))=TRUE,"",IF(OFFSET(Data!$A$1,MATCH($D42,Data!$CG:$CG,0)-1,MATCH($E42&amp;"/"&amp;F$1,Data!$1:$1,0)-1)=0,"",OFFSET(Data!$A$1,MATCH($D42,Data!$CG:$CG,0)-1,MATCH($E42&amp;"/"&amp;F$1,Data!$1:$1,0)-1)))</f>
        <v/>
      </c>
      <c r="G42" s="252" t="str">
        <f ca="1">IF(ISERROR(OFFSET(Data!$A$1,MATCH($D42,Data!$CG:$CG,0)-1,MATCH($E42&amp;"/"&amp;G$1,Data!$1:$1,0)-1))=TRUE,"",IF(OFFSET(Data!$A$1,MATCH($D42,Data!$CG:$CG,0)-1,MATCH($E42&amp;"/"&amp;G$1,Data!$1:$1,0)-1)=0,"",OFFSET(Data!$A$1,MATCH($D42,Data!$CG:$CG,0)-1,MATCH($E42&amp;"/"&amp;G$1,Data!$1:$1,0)-1)))</f>
        <v/>
      </c>
      <c r="H42" s="252" t="str">
        <f ca="1">IF(ISERROR(OFFSET(Data!$A$1,MATCH($D42,Data!$CG:$CG,0)-1,MATCH($E42&amp;"/"&amp;H$1,Data!$1:$1,0)-1))=TRUE,"",IF(OFFSET(Data!$A$1,MATCH($D42,Data!$CG:$CG,0)-1,MATCH($E42&amp;"/"&amp;H$1,Data!$1:$1,0)-1)=0,"",OFFSET(Data!$A$1,MATCH($D42,Data!$CG:$CG,0)-1,MATCH($E42&amp;"/"&amp;H$1,Data!$1:$1,0)-1)))</f>
        <v/>
      </c>
      <c r="I42" s="252" t="str">
        <f ca="1">IF(ISERROR(OFFSET(Data!$A$1,MATCH($D42,Data!$CG:$CG,0)-1,MATCH($E42&amp;"/"&amp;I$1,Data!$1:$1,0)-1))=TRUE,"",IF(OFFSET(Data!$A$1,MATCH($D42,Data!$CG:$CG,0)-1,MATCH($E42&amp;"/"&amp;I$1,Data!$1:$1,0)-1)=0,"",OFFSET(Data!$A$1,MATCH($D42,Data!$CG:$CG,0)-1,MATCH($E42&amp;"/"&amp;I$1,Data!$1:$1,0)-1)))</f>
        <v/>
      </c>
      <c r="J42" s="252" t="str">
        <f ca="1">IF(ISERROR(OFFSET(Data!$A$1,MATCH($D42,Data!$CG:$CG,0)-1,MATCH($E42&amp;"/"&amp;J$1,Data!$1:$1,0)-1))=TRUE,"",IF(OFFSET(Data!$A$1,MATCH($D42,Data!$CG:$CG,0)-1,MATCH($E42&amp;"/"&amp;J$1,Data!$1:$1,0)-1)=0,"",OFFSET(Data!$A$1,MATCH($D42,Data!$CG:$CG,0)-1,MATCH($E42&amp;"/"&amp;J$1,Data!$1:$1,0)-1)))</f>
        <v/>
      </c>
      <c r="K42" s="252" t="str">
        <f ca="1">IF(ISERROR(OFFSET(Data!$A$1,MATCH($D42,Data!$CG:$CG,0)-1,MATCH($E42&amp;"/"&amp;K$1,Data!$1:$1,0)-1))=TRUE,"",IF(OFFSET(Data!$A$1,MATCH($D42,Data!$CG:$CG,0)-1,MATCH($E42&amp;"/"&amp;K$1,Data!$1:$1,0)-1)=0,"",OFFSET(Data!$A$1,MATCH($D42,Data!$CG:$CG,0)-1,MATCH($E42&amp;"/"&amp;K$1,Data!$1:$1,0)-1)))</f>
        <v/>
      </c>
      <c r="L42" s="252" t="str">
        <f ca="1">IF(ISERROR(OFFSET(Data!$A$1,MATCH($D42,Data!$CG:$CG,0)-1,MATCH($E42&amp;"/"&amp;L$1,Data!$1:$1,0)-1))=TRUE,"",IF(OFFSET(Data!$A$1,MATCH($D42,Data!$CG:$CG,0)-1,MATCH($E42&amp;"/"&amp;L$1,Data!$1:$1,0)-1)=0,"",OFFSET(Data!$A$1,MATCH($D42,Data!$CG:$CG,0)-1,MATCH($E42&amp;"/"&amp;L$1,Data!$1:$1,0)-1)))</f>
        <v/>
      </c>
      <c r="M42" s="252" t="str">
        <f ca="1">IF(ISERROR(OFFSET(Data!$A$1,MATCH($D42,Data!$CG:$CG,0)-1,MATCH($E42&amp;"/"&amp;M$1,Data!$1:$1,0)-1))=TRUE,"",IF(OFFSET(Data!$A$1,MATCH($D42,Data!$CG:$CG,0)-1,MATCH($E42&amp;"/"&amp;M$1,Data!$1:$1,0)-1)=0,"",OFFSET(Data!$A$1,MATCH($D42,Data!$CG:$CG,0)-1,MATCH($E42&amp;"/"&amp;M$1,Data!$1:$1,0)-1)))</f>
        <v/>
      </c>
      <c r="N42" s="252" t="str">
        <f ca="1">IF(ISERROR(OFFSET(Data!$A$1,MATCH($D42,Data!$CG:$CG,0)-1,MATCH($E42&amp;"/"&amp;N$1,Data!$1:$1,0)-1))=TRUE,"",IF(OFFSET(Data!$A$1,MATCH($D42,Data!$CG:$CG,0)-1,MATCH($E42&amp;"/"&amp;N$1,Data!$1:$1,0)-1)=0,"",OFFSET(Data!$A$1,MATCH($D42,Data!$CG:$CG,0)-1,MATCH($E42&amp;"/"&amp;N$1,Data!$1:$1,0)-1)))</f>
        <v/>
      </c>
      <c r="O42" s="252" t="str">
        <f ca="1">IF(ISERROR(OFFSET(Data!$A$1,MATCH($D42,Data!$CG:$CG,0)-1,MATCH($E42&amp;"/"&amp;O$1,Data!$1:$1,0)-1))=TRUE,"",IF(OFFSET(Data!$A$1,MATCH($D42,Data!$CG:$CG,0)-1,MATCH($E42&amp;"/"&amp;O$1,Data!$1:$1,0)-1)=0,"",OFFSET(Data!$A$1,MATCH($D42,Data!$CG:$CG,0)-1,MATCH($E42&amp;"/"&amp;O$1,Data!$1:$1,0)-1)))</f>
        <v/>
      </c>
      <c r="P42" s="252" t="str">
        <f ca="1">IF(ISERROR(OFFSET(Data!$A$1,MATCH($D42,Data!$CG:$CG,0)-1,MATCH($E42&amp;"/"&amp;P$1,Data!$1:$1,0)-1))=TRUE,"",IF(OFFSET(Data!$A$1,MATCH($D42,Data!$CG:$CG,0)-1,MATCH($E42&amp;"/"&amp;P$1,Data!$1:$1,0)-1)=0,"",OFFSET(Data!$A$1,MATCH($D42,Data!$CG:$CG,0)-1,MATCH($E42&amp;"/"&amp;P$1,Data!$1:$1,0)-1)))</f>
        <v/>
      </c>
      <c r="Q42" s="252" t="str">
        <f ca="1">IF(ISERROR(OFFSET(Data!$A$1,MATCH($D42,Data!$CG:$CG,0)-1,MATCH($E42&amp;"/"&amp;Q$1,Data!$1:$1,0)-1))=TRUE,"",IF(OFFSET(Data!$A$1,MATCH($D42,Data!$CG:$CG,0)-1,MATCH($E42&amp;"/"&amp;Q$1,Data!$1:$1,0)-1)=0,"",OFFSET(Data!$A$1,MATCH($D42,Data!$CG:$CG,0)-1,MATCH($E42&amp;"/"&amp;Q$1,Data!$1:$1,0)-1)))</f>
        <v/>
      </c>
      <c r="R42" s="252" t="str">
        <f ca="1">IF(ISERROR(OFFSET(Data!$A$1,MATCH($D42,Data!$CG:$CG,0)-1,MATCH($E42&amp;"/"&amp;R$1,Data!$1:$1,0)-1))=TRUE,"",IF(OFFSET(Data!$A$1,MATCH($D42,Data!$CG:$CG,0)-1,MATCH($E42&amp;"/"&amp;R$1,Data!$1:$1,0)-1)=0,"",OFFSET(Data!$A$1,MATCH($D42,Data!$CG:$CG,0)-1,MATCH($E42&amp;"/"&amp;R$1,Data!$1:$1,0)-1)))</f>
        <v/>
      </c>
      <c r="S42" s="252" t="str">
        <f ca="1">IF(ISERROR(OFFSET(Data!$A$1,MATCH($D42,Data!$CG:$CG,0)-1,MATCH($E42&amp;"/"&amp;S$1,Data!$1:$1,0)-1))=TRUE,"",IF(OFFSET(Data!$A$1,MATCH($D42,Data!$CG:$CG,0)-1,MATCH($E42&amp;"/"&amp;S$1,Data!$1:$1,0)-1)=0,"",OFFSET(Data!$A$1,MATCH($D42,Data!$CG:$CG,0)-1,MATCH($E42&amp;"/"&amp;S$1,Data!$1:$1,0)-1)))</f>
        <v/>
      </c>
      <c r="T42" s="252" t="str">
        <f ca="1">IF(ISERROR(OFFSET(Data!$A$1,MATCH($D42,Data!$CG:$CG,0)-1,MATCH($E42&amp;"/"&amp;T$1,Data!$1:$1,0)-1))=TRUE,"",IF(OFFSET(Data!$A$1,MATCH($D42,Data!$CG:$CG,0)-1,MATCH($E42&amp;"/"&amp;T$1,Data!$1:$1,0)-1)=0,"",OFFSET(Data!$A$1,MATCH($D42,Data!$CG:$CG,0)-1,MATCH($E42&amp;"/"&amp;T$1,Data!$1:$1,0)-1)))</f>
        <v/>
      </c>
      <c r="U42" s="252" t="str">
        <f ca="1">IF(ISERROR(OFFSET(Data!$A$1,MATCH($D42,Data!$CG:$CG,0)-1,MATCH($E42&amp;"/"&amp;U$1,Data!$1:$1,0)-1))=TRUE,"",IF(OFFSET(Data!$A$1,MATCH($D42,Data!$CG:$CG,0)-1,MATCH($E42&amp;"/"&amp;U$1,Data!$1:$1,0)-1)=0,"",OFFSET(Data!$A$1,MATCH($D42,Data!$CG:$CG,0)-1,MATCH($E42&amp;"/"&amp;U$1,Data!$1:$1,0)-1)))</f>
        <v/>
      </c>
      <c r="V42" s="252" t="str">
        <f ca="1">IF(ISERROR(OFFSET(Data!$A$1,MATCH($D42,Data!$CG:$CG,0)-1,MATCH($E42&amp;"/"&amp;V$1,Data!$1:$1,0)-1))=TRUE,"",IF(OFFSET(Data!$A$1,MATCH($D42,Data!$CG:$CG,0)-1,MATCH($E42&amp;"/"&amp;V$1,Data!$1:$1,0)-1)=0,"",OFFSET(Data!$A$1,MATCH($D42,Data!$CG:$CG,0)-1,MATCH($E42&amp;"/"&amp;V$1,Data!$1:$1,0)-1)))</f>
        <v/>
      </c>
      <c r="W42" s="269" t="str">
        <f ca="1">IF(ISERROR(OFFSET(Data!$A$1,MATCH($D42,Data!$CG:$CG,0)-1,MATCH($E42&amp;"/"&amp;W$1,Data!$1:$1,0)-1))=TRUE,"",IF(OFFSET(Data!$A$1,MATCH($D42,Data!$CG:$CG,0)-1,MATCH($E42&amp;"/"&amp;W$1,Data!$1:$1,0)-1)=0,"",OFFSET(Data!$A$1,MATCH($D42,Data!$CG:$CG,0)-1,MATCH($E42&amp;"/"&amp;W$1,Data!$1:$1,0)-1)))</f>
        <v/>
      </c>
      <c r="X42" s="252" t="str">
        <f ca="1">IF(ISERROR(OFFSET(Data!$A$1,MATCH($D42,Data!$CG:$CG,0)-1,MATCH($E42&amp;"/"&amp;X$1,Data!$1:$1,0)-1))=TRUE,"",IF(OFFSET(Data!$A$1,MATCH($D42,Data!$CG:$CG,0)-1,MATCH($E42&amp;"/"&amp;X$1,Data!$1:$1,0)-1)=0,"",OFFSET(Data!$A$1,MATCH($D42,Data!$CG:$CG,0)-1,MATCH($E42&amp;"/"&amp;X$1,Data!$1:$1,0)-1)))</f>
        <v/>
      </c>
      <c r="Y42" s="252" t="str">
        <f ca="1">IF(ISERROR(OFFSET(Data!$A$1,MATCH($D42,Data!$CG:$CG,0)-1,MATCH($E42&amp;"/"&amp;Y$1,Data!$1:$1,0)-1))=TRUE,"",IF(OFFSET(Data!$A$1,MATCH($D42,Data!$CG:$CG,0)-1,MATCH($E42&amp;"/"&amp;Y$1,Data!$1:$1,0)-1)=0,"",OFFSET(Data!$A$1,MATCH($D42,Data!$CG:$CG,0)-1,MATCH($E42&amp;"/"&amp;Y$1,Data!$1:$1,0)-1)))</f>
        <v/>
      </c>
      <c r="Z42" s="252" t="str">
        <f ca="1">IF(ISERROR(OFFSET(Data!$A$1,MATCH($D42,Data!$CG:$CG,0)-1,MATCH($E42&amp;"/"&amp;Z$1,Data!$1:$1,0)-1))=TRUE,"",IF(OFFSET(Data!$A$1,MATCH($D42,Data!$CG:$CG,0)-1,MATCH($E42&amp;"/"&amp;Z$1,Data!$1:$1,0)-1)=0,"",OFFSET(Data!$A$1,MATCH($D42,Data!$CG:$CG,0)-1,MATCH($E42&amp;"/"&amp;Z$1,Data!$1:$1,0)-1)))</f>
        <v/>
      </c>
      <c r="AA42" s="252" t="str">
        <f ca="1">IF(ISERROR(OFFSET(Data!$A$1,MATCH($D42,Data!$CG:$CG,0)-1,MATCH($E42&amp;"/"&amp;AA$1,Data!$1:$1,0)-1))=TRUE,"",IF(OFFSET(Data!$A$1,MATCH($D42,Data!$CG:$CG,0)-1,MATCH($E42&amp;"/"&amp;AA$1,Data!$1:$1,0)-1)=0,"",OFFSET(Data!$A$1,MATCH($D42,Data!$CG:$CG,0)-1,MATCH($E42&amp;"/"&amp;AA$1,Data!$1:$1,0)-1)))</f>
        <v/>
      </c>
      <c r="AB42" s="252" t="str">
        <f ca="1">IF(ISERROR(OFFSET(Data!$A$1,MATCH($D42,Data!$CG:$CG,0)-1,MATCH($E42&amp;"/"&amp;AB$1,Data!$1:$1,0)-1))=TRUE,"",IF(OFFSET(Data!$A$1,MATCH($D42,Data!$CG:$CG,0)-1,MATCH($E42&amp;"/"&amp;AB$1,Data!$1:$1,0)-1)=0,"",OFFSET(Data!$A$1,MATCH($D42,Data!$CG:$CG,0)-1,MATCH($E42&amp;"/"&amp;AB$1,Data!$1:$1,0)-1)))</f>
        <v/>
      </c>
      <c r="AC42" s="252" t="str">
        <f ca="1">IF(ISERROR(OFFSET(Data!$A$1,MATCH($D42,Data!$CG:$CG,0)-1,MATCH($E42&amp;"/"&amp;AC$1,Data!$1:$1,0)-1))=TRUE,"",IF(OFFSET(Data!$A$1,MATCH($D42,Data!$CG:$CG,0)-1,MATCH($E42&amp;"/"&amp;AC$1,Data!$1:$1,0)-1)=0,"",OFFSET(Data!$A$1,MATCH($D42,Data!$CG:$CG,0)-1,MATCH($E42&amp;"/"&amp;AC$1,Data!$1:$1,0)-1)))</f>
        <v/>
      </c>
      <c r="AD42" s="252" t="str">
        <f ca="1">IF(ISERROR(OFFSET(Data!$A$1,MATCH($D42,Data!$CG:$CG,0)-1,MATCH($E42&amp;"/"&amp;AD$1,Data!$1:$1,0)-1))=TRUE,"",IF(OFFSET(Data!$A$1,MATCH($D42,Data!$CG:$CG,0)-1,MATCH($E42&amp;"/"&amp;AD$1,Data!$1:$1,0)-1)=0,"",OFFSET(Data!$A$1,MATCH($D42,Data!$CG:$CG,0)-1,MATCH($E42&amp;"/"&amp;AD$1,Data!$1:$1,0)-1)))</f>
        <v/>
      </c>
      <c r="AE42" s="252" t="str">
        <f ca="1">IF(ISERROR(OFFSET(Data!$A$1,MATCH($D42,Data!$CG:$CG,0)-1,MATCH($E42&amp;"/"&amp;AE$1,Data!$1:$1,0)-1))=TRUE,"",IF(OFFSET(Data!$A$1,MATCH($D42,Data!$CG:$CG,0)-1,MATCH($E42&amp;"/"&amp;AE$1,Data!$1:$1,0)-1)=0,"",OFFSET(Data!$A$1,MATCH($D42,Data!$CG:$CG,0)-1,MATCH($E42&amp;"/"&amp;AE$1,Data!$1:$1,0)-1)))</f>
        <v/>
      </c>
      <c r="AF42" s="253" t="str">
        <f ca="1">IF(ISERROR(OFFSET(Data!$A$1,MATCH($D42,Data!$CG:$CG,0)-1,MATCH($E42&amp;"/"&amp;AF$1,Data!$1:$1,0)-1))=TRUE,"",IF(OFFSET(Data!$A$1,MATCH($D42,Data!$CG:$CG,0)-1,MATCH($E42&amp;"/"&amp;AF$1,Data!$1:$1,0)-1)=0,"",OFFSET(Data!$A$1,MATCH($D42,Data!$CG:$CG,0)-1,MATCH($E42&amp;"/"&amp;AF$1,Data!$1:$1,0)-1)))</f>
        <v/>
      </c>
      <c r="AG42" s="212">
        <f t="shared" ca="1" si="5"/>
        <v>0</v>
      </c>
      <c r="AH42" s="213">
        <f ca="1">SUM(AG39:AG42)</f>
        <v>0</v>
      </c>
    </row>
    <row r="43" spans="1:34" ht="15.75" hidden="1" customHeight="1" thickBot="1" x14ac:dyDescent="0.3">
      <c r="A43" s="447"/>
      <c r="B43" s="450"/>
      <c r="C43" s="453"/>
      <c r="D43" s="30" t="e">
        <f>IF(C43&lt;&gt;"",C43,D42)</f>
        <v>#N/A</v>
      </c>
      <c r="E43" s="31" t="s">
        <v>25</v>
      </c>
      <c r="F43" s="255" t="str">
        <f ca="1">IF(ISERROR(OFFSET(Data!$A$1,MATCH($D43,Data!$CG:$CG,0)-1,MATCH($E43&amp;"/"&amp;F$1,Data!$1:$1,0)-1))=TRUE,"",IF(OFFSET(Data!$A$1,MATCH($D43,Data!$CG:$CG,0)-1,MATCH($E43&amp;"/"&amp;F$1,Data!$1:$1,0)-1)=0,"",OFFSET(Data!$A$1,MATCH($D43,Data!$CG:$CG,0)-1,MATCH($E43&amp;"/"&amp;F$1,Data!$1:$1,0)-1)))</f>
        <v/>
      </c>
      <c r="G43" s="256" t="str">
        <f ca="1">IF(ISERROR(OFFSET(Data!$A$1,MATCH($D43,Data!$CG:$CG,0)-1,MATCH($E43&amp;"/"&amp;G$1,Data!$1:$1,0)-1))=TRUE,"",IF(OFFSET(Data!$A$1,MATCH($D43,Data!$CG:$CG,0)-1,MATCH($E43&amp;"/"&amp;G$1,Data!$1:$1,0)-1)=0,"",OFFSET(Data!$A$1,MATCH($D43,Data!$CG:$CG,0)-1,MATCH($E43&amp;"/"&amp;G$1,Data!$1:$1,0)-1)))</f>
        <v/>
      </c>
      <c r="H43" s="256" t="str">
        <f ca="1">IF(ISERROR(OFFSET(Data!$A$1,MATCH($D43,Data!$CG:$CG,0)-1,MATCH($E43&amp;"/"&amp;H$1,Data!$1:$1,0)-1))=TRUE,"",IF(OFFSET(Data!$A$1,MATCH($D43,Data!$CG:$CG,0)-1,MATCH($E43&amp;"/"&amp;H$1,Data!$1:$1,0)-1)=0,"",OFFSET(Data!$A$1,MATCH($D43,Data!$CG:$CG,0)-1,MATCH($E43&amp;"/"&amp;H$1,Data!$1:$1,0)-1)))</f>
        <v/>
      </c>
      <c r="I43" s="256" t="str">
        <f ca="1">IF(ISERROR(OFFSET(Data!$A$1,MATCH($D43,Data!$CG:$CG,0)-1,MATCH($E43&amp;"/"&amp;I$1,Data!$1:$1,0)-1))=TRUE,"",IF(OFFSET(Data!$A$1,MATCH($D43,Data!$CG:$CG,0)-1,MATCH($E43&amp;"/"&amp;I$1,Data!$1:$1,0)-1)=0,"",OFFSET(Data!$A$1,MATCH($D43,Data!$CG:$CG,0)-1,MATCH($E43&amp;"/"&amp;I$1,Data!$1:$1,0)-1)))</f>
        <v/>
      </c>
      <c r="J43" s="256" t="str">
        <f ca="1">IF(ISERROR(OFFSET(Data!$A$1,MATCH($D43,Data!$CG:$CG,0)-1,MATCH($E43&amp;"/"&amp;J$1,Data!$1:$1,0)-1))=TRUE,"",IF(OFFSET(Data!$A$1,MATCH($D43,Data!$CG:$CG,0)-1,MATCH($E43&amp;"/"&amp;J$1,Data!$1:$1,0)-1)=0,"",OFFSET(Data!$A$1,MATCH($D43,Data!$CG:$CG,0)-1,MATCH($E43&amp;"/"&amp;J$1,Data!$1:$1,0)-1)))</f>
        <v/>
      </c>
      <c r="K43" s="256" t="str">
        <f ca="1">IF(ISERROR(OFFSET(Data!$A$1,MATCH($D43,Data!$CG:$CG,0)-1,MATCH($E43&amp;"/"&amp;K$1,Data!$1:$1,0)-1))=TRUE,"",IF(OFFSET(Data!$A$1,MATCH($D43,Data!$CG:$CG,0)-1,MATCH($E43&amp;"/"&amp;K$1,Data!$1:$1,0)-1)=0,"",OFFSET(Data!$A$1,MATCH($D43,Data!$CG:$CG,0)-1,MATCH($E43&amp;"/"&amp;K$1,Data!$1:$1,0)-1)))</f>
        <v/>
      </c>
      <c r="L43" s="256" t="str">
        <f ca="1">IF(ISERROR(OFFSET(Data!$A$1,MATCH($D43,Data!$CG:$CG,0)-1,MATCH($E43&amp;"/"&amp;L$1,Data!$1:$1,0)-1))=TRUE,"",IF(OFFSET(Data!$A$1,MATCH($D43,Data!$CG:$CG,0)-1,MATCH($E43&amp;"/"&amp;L$1,Data!$1:$1,0)-1)=0,"",OFFSET(Data!$A$1,MATCH($D43,Data!$CG:$CG,0)-1,MATCH($E43&amp;"/"&amp;L$1,Data!$1:$1,0)-1)))</f>
        <v/>
      </c>
      <c r="M43" s="256" t="str">
        <f ca="1">IF(ISERROR(OFFSET(Data!$A$1,MATCH($D43,Data!$CG:$CG,0)-1,MATCH($E43&amp;"/"&amp;M$1,Data!$1:$1,0)-1))=TRUE,"",IF(OFFSET(Data!$A$1,MATCH($D43,Data!$CG:$CG,0)-1,MATCH($E43&amp;"/"&amp;M$1,Data!$1:$1,0)-1)=0,"",OFFSET(Data!$A$1,MATCH($D43,Data!$CG:$CG,0)-1,MATCH($E43&amp;"/"&amp;M$1,Data!$1:$1,0)-1)))</f>
        <v/>
      </c>
      <c r="N43" s="256" t="str">
        <f ca="1">IF(ISERROR(OFFSET(Data!$A$1,MATCH($D43,Data!$CG:$CG,0)-1,MATCH($E43&amp;"/"&amp;N$1,Data!$1:$1,0)-1))=TRUE,"",IF(OFFSET(Data!$A$1,MATCH($D43,Data!$CG:$CG,0)-1,MATCH($E43&amp;"/"&amp;N$1,Data!$1:$1,0)-1)=0,"",OFFSET(Data!$A$1,MATCH($D43,Data!$CG:$CG,0)-1,MATCH($E43&amp;"/"&amp;N$1,Data!$1:$1,0)-1)))</f>
        <v/>
      </c>
      <c r="O43" s="256" t="str">
        <f ca="1">IF(ISERROR(OFFSET(Data!$A$1,MATCH($D43,Data!$CG:$CG,0)-1,MATCH($E43&amp;"/"&amp;O$1,Data!$1:$1,0)-1))=TRUE,"",IF(OFFSET(Data!$A$1,MATCH($D43,Data!$CG:$CG,0)-1,MATCH($E43&amp;"/"&amp;O$1,Data!$1:$1,0)-1)=0,"",OFFSET(Data!$A$1,MATCH($D43,Data!$CG:$CG,0)-1,MATCH($E43&amp;"/"&amp;O$1,Data!$1:$1,0)-1)))</f>
        <v/>
      </c>
      <c r="P43" s="256" t="str">
        <f ca="1">IF(ISERROR(OFFSET(Data!$A$1,MATCH($D43,Data!$CG:$CG,0)-1,MATCH($E43&amp;"/"&amp;P$1,Data!$1:$1,0)-1))=TRUE,"",IF(OFFSET(Data!$A$1,MATCH($D43,Data!$CG:$CG,0)-1,MATCH($E43&amp;"/"&amp;P$1,Data!$1:$1,0)-1)=0,"",OFFSET(Data!$A$1,MATCH($D43,Data!$CG:$CG,0)-1,MATCH($E43&amp;"/"&amp;P$1,Data!$1:$1,0)-1)))</f>
        <v/>
      </c>
      <c r="Q43" s="256" t="str">
        <f ca="1">IF(ISERROR(OFFSET(Data!$A$1,MATCH($D43,Data!$CG:$CG,0)-1,MATCH($E43&amp;"/"&amp;Q$1,Data!$1:$1,0)-1))=TRUE,"",IF(OFFSET(Data!$A$1,MATCH($D43,Data!$CG:$CG,0)-1,MATCH($E43&amp;"/"&amp;Q$1,Data!$1:$1,0)-1)=0,"",OFFSET(Data!$A$1,MATCH($D43,Data!$CG:$CG,0)-1,MATCH($E43&amp;"/"&amp;Q$1,Data!$1:$1,0)-1)))</f>
        <v/>
      </c>
      <c r="R43" s="256" t="str">
        <f ca="1">IF(ISERROR(OFFSET(Data!$A$1,MATCH($D43,Data!$CG:$CG,0)-1,MATCH($E43&amp;"/"&amp;R$1,Data!$1:$1,0)-1))=TRUE,"",IF(OFFSET(Data!$A$1,MATCH($D43,Data!$CG:$CG,0)-1,MATCH($E43&amp;"/"&amp;R$1,Data!$1:$1,0)-1)=0,"",OFFSET(Data!$A$1,MATCH($D43,Data!$CG:$CG,0)-1,MATCH($E43&amp;"/"&amp;R$1,Data!$1:$1,0)-1)))</f>
        <v/>
      </c>
      <c r="S43" s="256" t="str">
        <f ca="1">IF(ISERROR(OFFSET(Data!$A$1,MATCH($D43,Data!$CG:$CG,0)-1,MATCH($E43&amp;"/"&amp;S$1,Data!$1:$1,0)-1))=TRUE,"",IF(OFFSET(Data!$A$1,MATCH($D43,Data!$CG:$CG,0)-1,MATCH($E43&amp;"/"&amp;S$1,Data!$1:$1,0)-1)=0,"",OFFSET(Data!$A$1,MATCH($D43,Data!$CG:$CG,0)-1,MATCH($E43&amp;"/"&amp;S$1,Data!$1:$1,0)-1)))</f>
        <v/>
      </c>
      <c r="T43" s="256" t="str">
        <f ca="1">IF(ISERROR(OFFSET(Data!$A$1,MATCH($D43,Data!$CG:$CG,0)-1,MATCH($E43&amp;"/"&amp;T$1,Data!$1:$1,0)-1))=TRUE,"",IF(OFFSET(Data!$A$1,MATCH($D43,Data!$CG:$CG,0)-1,MATCH($E43&amp;"/"&amp;T$1,Data!$1:$1,0)-1)=0,"",OFFSET(Data!$A$1,MATCH($D43,Data!$CG:$CG,0)-1,MATCH($E43&amp;"/"&amp;T$1,Data!$1:$1,0)-1)))</f>
        <v/>
      </c>
      <c r="U43" s="256" t="str">
        <f ca="1">IF(ISERROR(OFFSET(Data!$A$1,MATCH($D43,Data!$CG:$CG,0)-1,MATCH($E43&amp;"/"&amp;U$1,Data!$1:$1,0)-1))=TRUE,"",IF(OFFSET(Data!$A$1,MATCH($D43,Data!$CG:$CG,0)-1,MATCH($E43&amp;"/"&amp;U$1,Data!$1:$1,0)-1)=0,"",OFFSET(Data!$A$1,MATCH($D43,Data!$CG:$CG,0)-1,MATCH($E43&amp;"/"&amp;U$1,Data!$1:$1,0)-1)))</f>
        <v/>
      </c>
      <c r="V43" s="256" t="str">
        <f ca="1">IF(ISERROR(OFFSET(Data!$A$1,MATCH($D43,Data!$CG:$CG,0)-1,MATCH($E43&amp;"/"&amp;V$1,Data!$1:$1,0)-1))=TRUE,"",IF(OFFSET(Data!$A$1,MATCH($D43,Data!$CG:$CG,0)-1,MATCH($E43&amp;"/"&amp;V$1,Data!$1:$1,0)-1)=0,"",OFFSET(Data!$A$1,MATCH($D43,Data!$CG:$CG,0)-1,MATCH($E43&amp;"/"&amp;V$1,Data!$1:$1,0)-1)))</f>
        <v/>
      </c>
      <c r="W43" s="257" t="str">
        <f ca="1">IF(ISERROR(OFFSET(Data!$A$1,MATCH($D43,Data!$CG:$CG,0)-1,MATCH($E43&amp;"/"&amp;W$1,Data!$1:$1,0)-1))=TRUE,"",IF(OFFSET(Data!$A$1,MATCH($D43,Data!$CG:$CG,0)-1,MATCH($E43&amp;"/"&amp;W$1,Data!$1:$1,0)-1)=0,"",OFFSET(Data!$A$1,MATCH($D43,Data!$CG:$CG,0)-1,MATCH($E43&amp;"/"&amp;W$1,Data!$1:$1,0)-1)))</f>
        <v/>
      </c>
      <c r="X43" s="256" t="str">
        <f ca="1">IF(ISERROR(OFFSET(Data!$A$1,MATCH($D43,Data!$CG:$CG,0)-1,MATCH($E43&amp;"/"&amp;X$1,Data!$1:$1,0)-1))=TRUE,"",IF(OFFSET(Data!$A$1,MATCH($D43,Data!$CG:$CG,0)-1,MATCH($E43&amp;"/"&amp;X$1,Data!$1:$1,0)-1)=0,"",OFFSET(Data!$A$1,MATCH($D43,Data!$CG:$CG,0)-1,MATCH($E43&amp;"/"&amp;X$1,Data!$1:$1,0)-1)))</f>
        <v/>
      </c>
      <c r="Y43" s="256" t="str">
        <f ca="1">IF(ISERROR(OFFSET(Data!$A$1,MATCH($D43,Data!$CG:$CG,0)-1,MATCH($E43&amp;"/"&amp;Y$1,Data!$1:$1,0)-1))=TRUE,"",IF(OFFSET(Data!$A$1,MATCH($D43,Data!$CG:$CG,0)-1,MATCH($E43&amp;"/"&amp;Y$1,Data!$1:$1,0)-1)=0,"",OFFSET(Data!$A$1,MATCH($D43,Data!$CG:$CG,0)-1,MATCH($E43&amp;"/"&amp;Y$1,Data!$1:$1,0)-1)))</f>
        <v/>
      </c>
      <c r="Z43" s="256" t="str">
        <f ca="1">IF(ISERROR(OFFSET(Data!$A$1,MATCH($D43,Data!$CG:$CG,0)-1,MATCH($E43&amp;"/"&amp;Z$1,Data!$1:$1,0)-1))=TRUE,"",IF(OFFSET(Data!$A$1,MATCH($D43,Data!$CG:$CG,0)-1,MATCH($E43&amp;"/"&amp;Z$1,Data!$1:$1,0)-1)=0,"",OFFSET(Data!$A$1,MATCH($D43,Data!$CG:$CG,0)-1,MATCH($E43&amp;"/"&amp;Z$1,Data!$1:$1,0)-1)))</f>
        <v/>
      </c>
      <c r="AA43" s="256" t="str">
        <f ca="1">IF(ISERROR(OFFSET(Data!$A$1,MATCH($D43,Data!$CG:$CG,0)-1,MATCH($E43&amp;"/"&amp;AA$1,Data!$1:$1,0)-1))=TRUE,"",IF(OFFSET(Data!$A$1,MATCH($D43,Data!$CG:$CG,0)-1,MATCH($E43&amp;"/"&amp;AA$1,Data!$1:$1,0)-1)=0,"",OFFSET(Data!$A$1,MATCH($D43,Data!$CG:$CG,0)-1,MATCH($E43&amp;"/"&amp;AA$1,Data!$1:$1,0)-1)))</f>
        <v/>
      </c>
      <c r="AB43" s="256" t="str">
        <f ca="1">IF(ISERROR(OFFSET(Data!$A$1,MATCH($D43,Data!$CG:$CG,0)-1,MATCH($E43&amp;"/"&amp;AB$1,Data!$1:$1,0)-1))=TRUE,"",IF(OFFSET(Data!$A$1,MATCH($D43,Data!$CG:$CG,0)-1,MATCH($E43&amp;"/"&amp;AB$1,Data!$1:$1,0)-1)=0,"",OFFSET(Data!$A$1,MATCH($D43,Data!$CG:$CG,0)-1,MATCH($E43&amp;"/"&amp;AB$1,Data!$1:$1,0)-1)))</f>
        <v/>
      </c>
      <c r="AC43" s="256" t="str">
        <f ca="1">IF(ISERROR(OFFSET(Data!$A$1,MATCH($D43,Data!$CG:$CG,0)-1,MATCH($E43&amp;"/"&amp;AC$1,Data!$1:$1,0)-1))=TRUE,"",IF(OFFSET(Data!$A$1,MATCH($D43,Data!$CG:$CG,0)-1,MATCH($E43&amp;"/"&amp;AC$1,Data!$1:$1,0)-1)=0,"",OFFSET(Data!$A$1,MATCH($D43,Data!$CG:$CG,0)-1,MATCH($E43&amp;"/"&amp;AC$1,Data!$1:$1,0)-1)))</f>
        <v/>
      </c>
      <c r="AD43" s="256" t="str">
        <f ca="1">IF(ISERROR(OFFSET(Data!$A$1,MATCH($D43,Data!$CG:$CG,0)-1,MATCH($E43&amp;"/"&amp;AD$1,Data!$1:$1,0)-1))=TRUE,"",IF(OFFSET(Data!$A$1,MATCH($D43,Data!$CG:$CG,0)-1,MATCH($E43&amp;"/"&amp;AD$1,Data!$1:$1,0)-1)=0,"",OFFSET(Data!$A$1,MATCH($D43,Data!$CG:$CG,0)-1,MATCH($E43&amp;"/"&amp;AD$1,Data!$1:$1,0)-1)))</f>
        <v/>
      </c>
      <c r="AE43" s="256" t="str">
        <f ca="1">IF(ISERROR(OFFSET(Data!$A$1,MATCH($D43,Data!$CG:$CG,0)-1,MATCH($E43&amp;"/"&amp;AE$1,Data!$1:$1,0)-1))=TRUE,"",IF(OFFSET(Data!$A$1,MATCH($D43,Data!$CG:$CG,0)-1,MATCH($E43&amp;"/"&amp;AE$1,Data!$1:$1,0)-1)=0,"",OFFSET(Data!$A$1,MATCH($D43,Data!$CG:$CG,0)-1,MATCH($E43&amp;"/"&amp;AE$1,Data!$1:$1,0)-1)))</f>
        <v/>
      </c>
      <c r="AF43" s="258" t="str">
        <f ca="1">IF(ISERROR(OFFSET(Data!$A$1,MATCH($D43,Data!$CG:$CG,0)-1,MATCH($E43&amp;"/"&amp;AF$1,Data!$1:$1,0)-1))=TRUE,"",IF(OFFSET(Data!$A$1,MATCH($D43,Data!$CG:$CG,0)-1,MATCH($E43&amp;"/"&amp;AF$1,Data!$1:$1,0)-1)=0,"",OFFSET(Data!$A$1,MATCH($D43,Data!$CG:$CG,0)-1,MATCH($E43&amp;"/"&amp;AF$1,Data!$1:$1,0)-1)))</f>
        <v/>
      </c>
      <c r="AG43" s="214">
        <f t="shared" ca="1" si="5"/>
        <v>0</v>
      </c>
      <c r="AH43" s="215">
        <f ca="1">SUM(AG39:AG43)</f>
        <v>0</v>
      </c>
    </row>
    <row r="44" spans="1:34" ht="15" hidden="1" customHeight="1" x14ac:dyDescent="0.25">
      <c r="A44" s="445">
        <v>8</v>
      </c>
      <c r="B44" s="448" t="e">
        <f>INDEX(Data!CI:CI,MATCH("W"&amp;A44,Data!A:A,0))</f>
        <v>#N/A</v>
      </c>
      <c r="C44" s="451" t="e">
        <f>INDEX(Data!CG:CG,MATCH("W"&amp;A44,Data!A:A,0))</f>
        <v>#N/A</v>
      </c>
      <c r="D44" s="26" t="e">
        <f>IF(C44&lt;&gt;"",C44,#REF!)</f>
        <v>#N/A</v>
      </c>
      <c r="E44" s="27" t="s">
        <v>21</v>
      </c>
      <c r="F44" s="271" t="str">
        <f ca="1">IF(ISERROR(OFFSET(Data!$A$1,MATCH($D44,Data!$CG:$CG,0)-1,MATCH($E44&amp;"/"&amp;F$1,Data!$1:$1,0)-1))=TRUE,"",IF(OFFSET(Data!$A$1,MATCH($D44,Data!$CG:$CG,0)-1,MATCH($E44&amp;"/"&amp;F$1,Data!$1:$1,0)-1)=0,"",OFFSET(Data!$A$1,MATCH($D44,Data!$CG:$CG,0)-1,MATCH($E44&amp;"/"&amp;F$1,Data!$1:$1,0)-1)))</f>
        <v/>
      </c>
      <c r="G44" s="250" t="str">
        <f ca="1">IF(ISERROR(OFFSET(Data!$A$1,MATCH($D44,Data!$CG:$CG,0)-1,MATCH($E44&amp;"/"&amp;G$1,Data!$1:$1,0)-1))=TRUE,"",IF(OFFSET(Data!$A$1,MATCH($D44,Data!$CG:$CG,0)-1,MATCH($E44&amp;"/"&amp;G$1,Data!$1:$1,0)-1)=0,"",OFFSET(Data!$A$1,MATCH($D44,Data!$CG:$CG,0)-1,MATCH($E44&amp;"/"&amp;G$1,Data!$1:$1,0)-1)))</f>
        <v/>
      </c>
      <c r="H44" s="250" t="str">
        <f ca="1">IF(ISERROR(OFFSET(Data!$A$1,MATCH($D44,Data!$CG:$CG,0)-1,MATCH($E44&amp;"/"&amp;H$1,Data!$1:$1,0)-1))=TRUE,"",IF(OFFSET(Data!$A$1,MATCH($D44,Data!$CG:$CG,0)-1,MATCH($E44&amp;"/"&amp;H$1,Data!$1:$1,0)-1)=0,"",OFFSET(Data!$A$1,MATCH($D44,Data!$CG:$CG,0)-1,MATCH($E44&amp;"/"&amp;H$1,Data!$1:$1,0)-1)))</f>
        <v/>
      </c>
      <c r="I44" s="250" t="str">
        <f ca="1">IF(ISERROR(OFFSET(Data!$A$1,MATCH($D44,Data!$CG:$CG,0)-1,MATCH($E44&amp;"/"&amp;I$1,Data!$1:$1,0)-1))=TRUE,"",IF(OFFSET(Data!$A$1,MATCH($D44,Data!$CG:$CG,0)-1,MATCH($E44&amp;"/"&amp;I$1,Data!$1:$1,0)-1)=0,"",OFFSET(Data!$A$1,MATCH($D44,Data!$CG:$CG,0)-1,MATCH($E44&amp;"/"&amp;I$1,Data!$1:$1,0)-1)))</f>
        <v/>
      </c>
      <c r="J44" s="250" t="str">
        <f ca="1">IF(ISERROR(OFFSET(Data!$A$1,MATCH($D44,Data!$CG:$CG,0)-1,MATCH($E44&amp;"/"&amp;J$1,Data!$1:$1,0)-1))=TRUE,"",IF(OFFSET(Data!$A$1,MATCH($D44,Data!$CG:$CG,0)-1,MATCH($E44&amp;"/"&amp;J$1,Data!$1:$1,0)-1)=0,"",OFFSET(Data!$A$1,MATCH($D44,Data!$CG:$CG,0)-1,MATCH($E44&amp;"/"&amp;J$1,Data!$1:$1,0)-1)))</f>
        <v/>
      </c>
      <c r="K44" s="250" t="str">
        <f ca="1">IF(ISERROR(OFFSET(Data!$A$1,MATCH($D44,Data!$CG:$CG,0)-1,MATCH($E44&amp;"/"&amp;K$1,Data!$1:$1,0)-1))=TRUE,"",IF(OFFSET(Data!$A$1,MATCH($D44,Data!$CG:$CG,0)-1,MATCH($E44&amp;"/"&amp;K$1,Data!$1:$1,0)-1)=0,"",OFFSET(Data!$A$1,MATCH($D44,Data!$CG:$CG,0)-1,MATCH($E44&amp;"/"&amp;K$1,Data!$1:$1,0)-1)))</f>
        <v/>
      </c>
      <c r="L44" s="250" t="str">
        <f ca="1">IF(ISERROR(OFFSET(Data!$A$1,MATCH($D44,Data!$CG:$CG,0)-1,MATCH($E44&amp;"/"&amp;L$1,Data!$1:$1,0)-1))=TRUE,"",IF(OFFSET(Data!$A$1,MATCH($D44,Data!$CG:$CG,0)-1,MATCH($E44&amp;"/"&amp;L$1,Data!$1:$1,0)-1)=0,"",OFFSET(Data!$A$1,MATCH($D44,Data!$CG:$CG,0)-1,MATCH($E44&amp;"/"&amp;L$1,Data!$1:$1,0)-1)))</f>
        <v/>
      </c>
      <c r="M44" s="250" t="str">
        <f ca="1">IF(ISERROR(OFFSET(Data!$A$1,MATCH($D44,Data!$CG:$CG,0)-1,MATCH($E44&amp;"/"&amp;M$1,Data!$1:$1,0)-1))=TRUE,"",IF(OFFSET(Data!$A$1,MATCH($D44,Data!$CG:$CG,0)-1,MATCH($E44&amp;"/"&amp;M$1,Data!$1:$1,0)-1)=0,"",OFFSET(Data!$A$1,MATCH($D44,Data!$CG:$CG,0)-1,MATCH($E44&amp;"/"&amp;M$1,Data!$1:$1,0)-1)))</f>
        <v/>
      </c>
      <c r="N44" s="250" t="str">
        <f ca="1">IF(ISERROR(OFFSET(Data!$A$1,MATCH($D44,Data!$CG:$CG,0)-1,MATCH($E44&amp;"/"&amp;N$1,Data!$1:$1,0)-1))=TRUE,"",IF(OFFSET(Data!$A$1,MATCH($D44,Data!$CG:$CG,0)-1,MATCH($E44&amp;"/"&amp;N$1,Data!$1:$1,0)-1)=0,"",OFFSET(Data!$A$1,MATCH($D44,Data!$CG:$CG,0)-1,MATCH($E44&amp;"/"&amp;N$1,Data!$1:$1,0)-1)))</f>
        <v/>
      </c>
      <c r="O44" s="250" t="str">
        <f ca="1">IF(ISERROR(OFFSET(Data!$A$1,MATCH($D44,Data!$CG:$CG,0)-1,MATCH($E44&amp;"/"&amp;O$1,Data!$1:$1,0)-1))=TRUE,"",IF(OFFSET(Data!$A$1,MATCH($D44,Data!$CG:$CG,0)-1,MATCH($E44&amp;"/"&amp;O$1,Data!$1:$1,0)-1)=0,"",OFFSET(Data!$A$1,MATCH($D44,Data!$CG:$CG,0)-1,MATCH($E44&amp;"/"&amp;O$1,Data!$1:$1,0)-1)))</f>
        <v/>
      </c>
      <c r="P44" s="250" t="str">
        <f ca="1">IF(ISERROR(OFFSET(Data!$A$1,MATCH($D44,Data!$CG:$CG,0)-1,MATCH($E44&amp;"/"&amp;P$1,Data!$1:$1,0)-1))=TRUE,"",IF(OFFSET(Data!$A$1,MATCH($D44,Data!$CG:$CG,0)-1,MATCH($E44&amp;"/"&amp;P$1,Data!$1:$1,0)-1)=0,"",OFFSET(Data!$A$1,MATCH($D44,Data!$CG:$CG,0)-1,MATCH($E44&amp;"/"&amp;P$1,Data!$1:$1,0)-1)))</f>
        <v/>
      </c>
      <c r="Q44" s="250" t="str">
        <f ca="1">IF(ISERROR(OFFSET(Data!$A$1,MATCH($D44,Data!$CG:$CG,0)-1,MATCH($E44&amp;"/"&amp;Q$1,Data!$1:$1,0)-1))=TRUE,"",IF(OFFSET(Data!$A$1,MATCH($D44,Data!$CG:$CG,0)-1,MATCH($E44&amp;"/"&amp;Q$1,Data!$1:$1,0)-1)=0,"",OFFSET(Data!$A$1,MATCH($D44,Data!$CG:$CG,0)-1,MATCH($E44&amp;"/"&amp;Q$1,Data!$1:$1,0)-1)))</f>
        <v/>
      </c>
      <c r="R44" s="250" t="str">
        <f ca="1">IF(ISERROR(OFFSET(Data!$A$1,MATCH($D44,Data!$CG:$CG,0)-1,MATCH($E44&amp;"/"&amp;R$1,Data!$1:$1,0)-1))=TRUE,"",IF(OFFSET(Data!$A$1,MATCH($D44,Data!$CG:$CG,0)-1,MATCH($E44&amp;"/"&amp;R$1,Data!$1:$1,0)-1)=0,"",OFFSET(Data!$A$1,MATCH($D44,Data!$CG:$CG,0)-1,MATCH($E44&amp;"/"&amp;R$1,Data!$1:$1,0)-1)))</f>
        <v/>
      </c>
      <c r="S44" s="250" t="str">
        <f ca="1">IF(ISERROR(OFFSET(Data!$A$1,MATCH($D44,Data!$CG:$CG,0)-1,MATCH($E44&amp;"/"&amp;S$1,Data!$1:$1,0)-1))=TRUE,"",IF(OFFSET(Data!$A$1,MATCH($D44,Data!$CG:$CG,0)-1,MATCH($E44&amp;"/"&amp;S$1,Data!$1:$1,0)-1)=0,"",OFFSET(Data!$A$1,MATCH($D44,Data!$CG:$CG,0)-1,MATCH($E44&amp;"/"&amp;S$1,Data!$1:$1,0)-1)))</f>
        <v/>
      </c>
      <c r="T44" s="250" t="str">
        <f ca="1">IF(ISERROR(OFFSET(Data!$A$1,MATCH($D44,Data!$CG:$CG,0)-1,MATCH($E44&amp;"/"&amp;T$1,Data!$1:$1,0)-1))=TRUE,"",IF(OFFSET(Data!$A$1,MATCH($D44,Data!$CG:$CG,0)-1,MATCH($E44&amp;"/"&amp;T$1,Data!$1:$1,0)-1)=0,"",OFFSET(Data!$A$1,MATCH($D44,Data!$CG:$CG,0)-1,MATCH($E44&amp;"/"&amp;T$1,Data!$1:$1,0)-1)))</f>
        <v/>
      </c>
      <c r="U44" s="250" t="str">
        <f ca="1">IF(ISERROR(OFFSET(Data!$A$1,MATCH($D44,Data!$CG:$CG,0)-1,MATCH($E44&amp;"/"&amp;U$1,Data!$1:$1,0)-1))=TRUE,"",IF(OFFSET(Data!$A$1,MATCH($D44,Data!$CG:$CG,0)-1,MATCH($E44&amp;"/"&amp;U$1,Data!$1:$1,0)-1)=0,"",OFFSET(Data!$A$1,MATCH($D44,Data!$CG:$CG,0)-1,MATCH($E44&amp;"/"&amp;U$1,Data!$1:$1,0)-1)))</f>
        <v/>
      </c>
      <c r="V44" s="250" t="str">
        <f ca="1">IF(ISERROR(OFFSET(Data!$A$1,MATCH($D44,Data!$CG:$CG,0)-1,MATCH($E44&amp;"/"&amp;V$1,Data!$1:$1,0)-1))=TRUE,"",IF(OFFSET(Data!$A$1,MATCH($D44,Data!$CG:$CG,0)-1,MATCH($E44&amp;"/"&amp;V$1,Data!$1:$1,0)-1)=0,"",OFFSET(Data!$A$1,MATCH($D44,Data!$CG:$CG,0)-1,MATCH($E44&amp;"/"&amp;V$1,Data!$1:$1,0)-1)))</f>
        <v/>
      </c>
      <c r="W44" s="272" t="str">
        <f ca="1">IF(ISERROR(OFFSET(Data!$A$1,MATCH($D44,Data!$CG:$CG,0)-1,MATCH($E44&amp;"/"&amp;W$1,Data!$1:$1,0)-1))=TRUE,"",IF(OFFSET(Data!$A$1,MATCH($D44,Data!$CG:$CG,0)-1,MATCH($E44&amp;"/"&amp;W$1,Data!$1:$1,0)-1)=0,"",OFFSET(Data!$A$1,MATCH($D44,Data!$CG:$CG,0)-1,MATCH($E44&amp;"/"&amp;W$1,Data!$1:$1,0)-1)))</f>
        <v/>
      </c>
      <c r="X44" s="250" t="str">
        <f ca="1">IF(ISERROR(OFFSET(Data!$A$1,MATCH($D44,Data!$CG:$CG,0)-1,MATCH($E44&amp;"/"&amp;X$1,Data!$1:$1,0)-1))=TRUE,"",IF(OFFSET(Data!$A$1,MATCH($D44,Data!$CG:$CG,0)-1,MATCH($E44&amp;"/"&amp;X$1,Data!$1:$1,0)-1)=0,"",OFFSET(Data!$A$1,MATCH($D44,Data!$CG:$CG,0)-1,MATCH($E44&amp;"/"&amp;X$1,Data!$1:$1,0)-1)))</f>
        <v/>
      </c>
      <c r="Y44" s="250" t="str">
        <f ca="1">IF(ISERROR(OFFSET(Data!$A$1,MATCH($D44,Data!$CG:$CG,0)-1,MATCH($E44&amp;"/"&amp;Y$1,Data!$1:$1,0)-1))=TRUE,"",IF(OFFSET(Data!$A$1,MATCH($D44,Data!$CG:$CG,0)-1,MATCH($E44&amp;"/"&amp;Y$1,Data!$1:$1,0)-1)=0,"",OFFSET(Data!$A$1,MATCH($D44,Data!$CG:$CG,0)-1,MATCH($E44&amp;"/"&amp;Y$1,Data!$1:$1,0)-1)))</f>
        <v/>
      </c>
      <c r="Z44" s="250" t="str">
        <f ca="1">IF(ISERROR(OFFSET(Data!$A$1,MATCH($D44,Data!$CG:$CG,0)-1,MATCH($E44&amp;"/"&amp;Z$1,Data!$1:$1,0)-1))=TRUE,"",IF(OFFSET(Data!$A$1,MATCH($D44,Data!$CG:$CG,0)-1,MATCH($E44&amp;"/"&amp;Z$1,Data!$1:$1,0)-1)=0,"",OFFSET(Data!$A$1,MATCH($D44,Data!$CG:$CG,0)-1,MATCH($E44&amp;"/"&amp;Z$1,Data!$1:$1,0)-1)))</f>
        <v/>
      </c>
      <c r="AA44" s="250" t="str">
        <f ca="1">IF(ISERROR(OFFSET(Data!$A$1,MATCH($D44,Data!$CG:$CG,0)-1,MATCH($E44&amp;"/"&amp;AA$1,Data!$1:$1,0)-1))=TRUE,"",IF(OFFSET(Data!$A$1,MATCH($D44,Data!$CG:$CG,0)-1,MATCH($E44&amp;"/"&amp;AA$1,Data!$1:$1,0)-1)=0,"",OFFSET(Data!$A$1,MATCH($D44,Data!$CG:$CG,0)-1,MATCH($E44&amp;"/"&amp;AA$1,Data!$1:$1,0)-1)))</f>
        <v/>
      </c>
      <c r="AB44" s="250" t="str">
        <f ca="1">IF(ISERROR(OFFSET(Data!$A$1,MATCH($D44,Data!$CG:$CG,0)-1,MATCH($E44&amp;"/"&amp;AB$1,Data!$1:$1,0)-1))=TRUE,"",IF(OFFSET(Data!$A$1,MATCH($D44,Data!$CG:$CG,0)-1,MATCH($E44&amp;"/"&amp;AB$1,Data!$1:$1,0)-1)=0,"",OFFSET(Data!$A$1,MATCH($D44,Data!$CG:$CG,0)-1,MATCH($E44&amp;"/"&amp;AB$1,Data!$1:$1,0)-1)))</f>
        <v/>
      </c>
      <c r="AC44" s="250" t="str">
        <f ca="1">IF(ISERROR(OFFSET(Data!$A$1,MATCH($D44,Data!$CG:$CG,0)-1,MATCH($E44&amp;"/"&amp;AC$1,Data!$1:$1,0)-1))=TRUE,"",IF(OFFSET(Data!$A$1,MATCH($D44,Data!$CG:$CG,0)-1,MATCH($E44&amp;"/"&amp;AC$1,Data!$1:$1,0)-1)=0,"",OFFSET(Data!$A$1,MATCH($D44,Data!$CG:$CG,0)-1,MATCH($E44&amp;"/"&amp;AC$1,Data!$1:$1,0)-1)))</f>
        <v/>
      </c>
      <c r="AD44" s="250" t="str">
        <f ca="1">IF(ISERROR(OFFSET(Data!$A$1,MATCH($D44,Data!$CG:$CG,0)-1,MATCH($E44&amp;"/"&amp;AD$1,Data!$1:$1,0)-1))=TRUE,"",IF(OFFSET(Data!$A$1,MATCH($D44,Data!$CG:$CG,0)-1,MATCH($E44&amp;"/"&amp;AD$1,Data!$1:$1,0)-1)=0,"",OFFSET(Data!$A$1,MATCH($D44,Data!$CG:$CG,0)-1,MATCH($E44&amp;"/"&amp;AD$1,Data!$1:$1,0)-1)))</f>
        <v/>
      </c>
      <c r="AE44" s="250" t="str">
        <f ca="1">IF(ISERROR(OFFSET(Data!$A$1,MATCH($D44,Data!$CG:$CG,0)-1,MATCH($E44&amp;"/"&amp;AE$1,Data!$1:$1,0)-1))=TRUE,"",IF(OFFSET(Data!$A$1,MATCH($D44,Data!$CG:$CG,0)-1,MATCH($E44&amp;"/"&amp;AE$1,Data!$1:$1,0)-1)=0,"",OFFSET(Data!$A$1,MATCH($D44,Data!$CG:$CG,0)-1,MATCH($E44&amp;"/"&amp;AE$1,Data!$1:$1,0)-1)))</f>
        <v/>
      </c>
      <c r="AF44" s="251" t="str">
        <f ca="1">IF(ISERROR(OFFSET(Data!$A$1,MATCH($D44,Data!$CG:$CG,0)-1,MATCH($E44&amp;"/"&amp;AF$1,Data!$1:$1,0)-1))=TRUE,"",IF(OFFSET(Data!$A$1,MATCH($D44,Data!$CG:$CG,0)-1,MATCH($E44&amp;"/"&amp;AF$1,Data!$1:$1,0)-1)=0,"",OFFSET(Data!$A$1,MATCH($D44,Data!$CG:$CG,0)-1,MATCH($E44&amp;"/"&amp;AF$1,Data!$1:$1,0)-1)))</f>
        <v/>
      </c>
      <c r="AG44" s="210">
        <f t="shared" ca="1" si="5"/>
        <v>0</v>
      </c>
      <c r="AH44" s="211">
        <f ca="1">AG44</f>
        <v>0</v>
      </c>
    </row>
    <row r="45" spans="1:34" ht="15" hidden="1" customHeight="1" thickBot="1" x14ac:dyDescent="0.3">
      <c r="A45" s="446"/>
      <c r="B45" s="449"/>
      <c r="C45" s="452"/>
      <c r="D45" s="28" t="e">
        <f>IF(C45&lt;&gt;"",C45,D44)</f>
        <v>#N/A</v>
      </c>
      <c r="E45" s="29" t="s">
        <v>22</v>
      </c>
      <c r="F45" s="254" t="str">
        <f ca="1">IF(ISERROR(OFFSET(Data!$A$1,MATCH($D45,Data!$CG:$CG,0)-1,MATCH($E45&amp;"/"&amp;F$1,Data!$1:$1,0)-1))=TRUE,"",IF(OFFSET(Data!$A$1,MATCH($D45,Data!$CG:$CG,0)-1,MATCH($E45&amp;"/"&amp;F$1,Data!$1:$1,0)-1)=0,"",OFFSET(Data!$A$1,MATCH($D45,Data!$CG:$CG,0)-1,MATCH($E45&amp;"/"&amp;F$1,Data!$1:$1,0)-1)))</f>
        <v/>
      </c>
      <c r="G45" s="252" t="str">
        <f ca="1">IF(ISERROR(OFFSET(Data!$A$1,MATCH($D45,Data!$CG:$CG,0)-1,MATCH($E45&amp;"/"&amp;G$1,Data!$1:$1,0)-1))=TRUE,"",IF(OFFSET(Data!$A$1,MATCH($D45,Data!$CG:$CG,0)-1,MATCH($E45&amp;"/"&amp;G$1,Data!$1:$1,0)-1)=0,"",OFFSET(Data!$A$1,MATCH($D45,Data!$CG:$CG,0)-1,MATCH($E45&amp;"/"&amp;G$1,Data!$1:$1,0)-1)))</f>
        <v/>
      </c>
      <c r="H45" s="252" t="str">
        <f ca="1">IF(ISERROR(OFFSET(Data!$A$1,MATCH($D45,Data!$CG:$CG,0)-1,MATCH($E45&amp;"/"&amp;H$1,Data!$1:$1,0)-1))=TRUE,"",IF(OFFSET(Data!$A$1,MATCH($D45,Data!$CG:$CG,0)-1,MATCH($E45&amp;"/"&amp;H$1,Data!$1:$1,0)-1)=0,"",OFFSET(Data!$A$1,MATCH($D45,Data!$CG:$CG,0)-1,MATCH($E45&amp;"/"&amp;H$1,Data!$1:$1,0)-1)))</f>
        <v/>
      </c>
      <c r="I45" s="252" t="str">
        <f ca="1">IF(ISERROR(OFFSET(Data!$A$1,MATCH($D45,Data!$CG:$CG,0)-1,MATCH($E45&amp;"/"&amp;I$1,Data!$1:$1,0)-1))=TRUE,"",IF(OFFSET(Data!$A$1,MATCH($D45,Data!$CG:$CG,0)-1,MATCH($E45&amp;"/"&amp;I$1,Data!$1:$1,0)-1)=0,"",OFFSET(Data!$A$1,MATCH($D45,Data!$CG:$CG,0)-1,MATCH($E45&amp;"/"&amp;I$1,Data!$1:$1,0)-1)))</f>
        <v/>
      </c>
      <c r="J45" s="252" t="str">
        <f ca="1">IF(ISERROR(OFFSET(Data!$A$1,MATCH($D45,Data!$CG:$CG,0)-1,MATCH($E45&amp;"/"&amp;J$1,Data!$1:$1,0)-1))=TRUE,"",IF(OFFSET(Data!$A$1,MATCH($D45,Data!$CG:$CG,0)-1,MATCH($E45&amp;"/"&amp;J$1,Data!$1:$1,0)-1)=0,"",OFFSET(Data!$A$1,MATCH($D45,Data!$CG:$CG,0)-1,MATCH($E45&amp;"/"&amp;J$1,Data!$1:$1,0)-1)))</f>
        <v/>
      </c>
      <c r="K45" s="252" t="str">
        <f ca="1">IF(ISERROR(OFFSET(Data!$A$1,MATCH($D45,Data!$CG:$CG,0)-1,MATCH($E45&amp;"/"&amp;K$1,Data!$1:$1,0)-1))=TRUE,"",IF(OFFSET(Data!$A$1,MATCH($D45,Data!$CG:$CG,0)-1,MATCH($E45&amp;"/"&amp;K$1,Data!$1:$1,0)-1)=0,"",OFFSET(Data!$A$1,MATCH($D45,Data!$CG:$CG,0)-1,MATCH($E45&amp;"/"&amp;K$1,Data!$1:$1,0)-1)))</f>
        <v/>
      </c>
      <c r="L45" s="252" t="str">
        <f ca="1">IF(ISERROR(OFFSET(Data!$A$1,MATCH($D45,Data!$CG:$CG,0)-1,MATCH($E45&amp;"/"&amp;L$1,Data!$1:$1,0)-1))=TRUE,"",IF(OFFSET(Data!$A$1,MATCH($D45,Data!$CG:$CG,0)-1,MATCH($E45&amp;"/"&amp;L$1,Data!$1:$1,0)-1)=0,"",OFFSET(Data!$A$1,MATCH($D45,Data!$CG:$CG,0)-1,MATCH($E45&amp;"/"&amp;L$1,Data!$1:$1,0)-1)))</f>
        <v/>
      </c>
      <c r="M45" s="252" t="str">
        <f ca="1">IF(ISERROR(OFFSET(Data!$A$1,MATCH($D45,Data!$CG:$CG,0)-1,MATCH($E45&amp;"/"&amp;M$1,Data!$1:$1,0)-1))=TRUE,"",IF(OFFSET(Data!$A$1,MATCH($D45,Data!$CG:$CG,0)-1,MATCH($E45&amp;"/"&amp;M$1,Data!$1:$1,0)-1)=0,"",OFFSET(Data!$A$1,MATCH($D45,Data!$CG:$CG,0)-1,MATCH($E45&amp;"/"&amp;M$1,Data!$1:$1,0)-1)))</f>
        <v/>
      </c>
      <c r="N45" s="252" t="str">
        <f ca="1">IF(ISERROR(OFFSET(Data!$A$1,MATCH($D45,Data!$CG:$CG,0)-1,MATCH($E45&amp;"/"&amp;N$1,Data!$1:$1,0)-1))=TRUE,"",IF(OFFSET(Data!$A$1,MATCH($D45,Data!$CG:$CG,0)-1,MATCH($E45&amp;"/"&amp;N$1,Data!$1:$1,0)-1)=0,"",OFFSET(Data!$A$1,MATCH($D45,Data!$CG:$CG,0)-1,MATCH($E45&amp;"/"&amp;N$1,Data!$1:$1,0)-1)))</f>
        <v/>
      </c>
      <c r="O45" s="252" t="str">
        <f ca="1">IF(ISERROR(OFFSET(Data!$A$1,MATCH($D45,Data!$CG:$CG,0)-1,MATCH($E45&amp;"/"&amp;O$1,Data!$1:$1,0)-1))=TRUE,"",IF(OFFSET(Data!$A$1,MATCH($D45,Data!$CG:$CG,0)-1,MATCH($E45&amp;"/"&amp;O$1,Data!$1:$1,0)-1)=0,"",OFFSET(Data!$A$1,MATCH($D45,Data!$CG:$CG,0)-1,MATCH($E45&amp;"/"&amp;O$1,Data!$1:$1,0)-1)))</f>
        <v/>
      </c>
      <c r="P45" s="252" t="str">
        <f ca="1">IF(ISERROR(OFFSET(Data!$A$1,MATCH($D45,Data!$CG:$CG,0)-1,MATCH($E45&amp;"/"&amp;P$1,Data!$1:$1,0)-1))=TRUE,"",IF(OFFSET(Data!$A$1,MATCH($D45,Data!$CG:$CG,0)-1,MATCH($E45&amp;"/"&amp;P$1,Data!$1:$1,0)-1)=0,"",OFFSET(Data!$A$1,MATCH($D45,Data!$CG:$CG,0)-1,MATCH($E45&amp;"/"&amp;P$1,Data!$1:$1,0)-1)))</f>
        <v/>
      </c>
      <c r="Q45" s="252" t="str">
        <f ca="1">IF(ISERROR(OFFSET(Data!$A$1,MATCH($D45,Data!$CG:$CG,0)-1,MATCH($E45&amp;"/"&amp;Q$1,Data!$1:$1,0)-1))=TRUE,"",IF(OFFSET(Data!$A$1,MATCH($D45,Data!$CG:$CG,0)-1,MATCH($E45&amp;"/"&amp;Q$1,Data!$1:$1,0)-1)=0,"",OFFSET(Data!$A$1,MATCH($D45,Data!$CG:$CG,0)-1,MATCH($E45&amp;"/"&amp;Q$1,Data!$1:$1,0)-1)))</f>
        <v/>
      </c>
      <c r="R45" s="252" t="str">
        <f ca="1">IF(ISERROR(OFFSET(Data!$A$1,MATCH($D45,Data!$CG:$CG,0)-1,MATCH($E45&amp;"/"&amp;R$1,Data!$1:$1,0)-1))=TRUE,"",IF(OFFSET(Data!$A$1,MATCH($D45,Data!$CG:$CG,0)-1,MATCH($E45&amp;"/"&amp;R$1,Data!$1:$1,0)-1)=0,"",OFFSET(Data!$A$1,MATCH($D45,Data!$CG:$CG,0)-1,MATCH($E45&amp;"/"&amp;R$1,Data!$1:$1,0)-1)))</f>
        <v/>
      </c>
      <c r="S45" s="252" t="str">
        <f ca="1">IF(ISERROR(OFFSET(Data!$A$1,MATCH($D45,Data!$CG:$CG,0)-1,MATCH($E45&amp;"/"&amp;S$1,Data!$1:$1,0)-1))=TRUE,"",IF(OFFSET(Data!$A$1,MATCH($D45,Data!$CG:$CG,0)-1,MATCH($E45&amp;"/"&amp;S$1,Data!$1:$1,0)-1)=0,"",OFFSET(Data!$A$1,MATCH($D45,Data!$CG:$CG,0)-1,MATCH($E45&amp;"/"&amp;S$1,Data!$1:$1,0)-1)))</f>
        <v/>
      </c>
      <c r="T45" s="252" t="str">
        <f ca="1">IF(ISERROR(OFFSET(Data!$A$1,MATCH($D45,Data!$CG:$CG,0)-1,MATCH($E45&amp;"/"&amp;T$1,Data!$1:$1,0)-1))=TRUE,"",IF(OFFSET(Data!$A$1,MATCH($D45,Data!$CG:$CG,0)-1,MATCH($E45&amp;"/"&amp;T$1,Data!$1:$1,0)-1)=0,"",OFFSET(Data!$A$1,MATCH($D45,Data!$CG:$CG,0)-1,MATCH($E45&amp;"/"&amp;T$1,Data!$1:$1,0)-1)))</f>
        <v/>
      </c>
      <c r="U45" s="252" t="str">
        <f ca="1">IF(ISERROR(OFFSET(Data!$A$1,MATCH($D45,Data!$CG:$CG,0)-1,MATCH($E45&amp;"/"&amp;U$1,Data!$1:$1,0)-1))=TRUE,"",IF(OFFSET(Data!$A$1,MATCH($D45,Data!$CG:$CG,0)-1,MATCH($E45&amp;"/"&amp;U$1,Data!$1:$1,0)-1)=0,"",OFFSET(Data!$A$1,MATCH($D45,Data!$CG:$CG,0)-1,MATCH($E45&amp;"/"&amp;U$1,Data!$1:$1,0)-1)))</f>
        <v/>
      </c>
      <c r="V45" s="252" t="str">
        <f ca="1">IF(ISERROR(OFFSET(Data!$A$1,MATCH($D45,Data!$CG:$CG,0)-1,MATCH($E45&amp;"/"&amp;V$1,Data!$1:$1,0)-1))=TRUE,"",IF(OFFSET(Data!$A$1,MATCH($D45,Data!$CG:$CG,0)-1,MATCH($E45&amp;"/"&amp;V$1,Data!$1:$1,0)-1)=0,"",OFFSET(Data!$A$1,MATCH($D45,Data!$CG:$CG,0)-1,MATCH($E45&amp;"/"&amp;V$1,Data!$1:$1,0)-1)))</f>
        <v/>
      </c>
      <c r="W45" s="269" t="str">
        <f ca="1">IF(ISERROR(OFFSET(Data!$A$1,MATCH($D45,Data!$CG:$CG,0)-1,MATCH($E45&amp;"/"&amp;W$1,Data!$1:$1,0)-1))=TRUE,"",IF(OFFSET(Data!$A$1,MATCH($D45,Data!$CG:$CG,0)-1,MATCH($E45&amp;"/"&amp;W$1,Data!$1:$1,0)-1)=0,"",OFFSET(Data!$A$1,MATCH($D45,Data!$CG:$CG,0)-1,MATCH($E45&amp;"/"&amp;W$1,Data!$1:$1,0)-1)))</f>
        <v/>
      </c>
      <c r="X45" s="252" t="str">
        <f ca="1">IF(ISERROR(OFFSET(Data!$A$1,MATCH($D45,Data!$CG:$CG,0)-1,MATCH($E45&amp;"/"&amp;X$1,Data!$1:$1,0)-1))=TRUE,"",IF(OFFSET(Data!$A$1,MATCH($D45,Data!$CG:$CG,0)-1,MATCH($E45&amp;"/"&amp;X$1,Data!$1:$1,0)-1)=0,"",OFFSET(Data!$A$1,MATCH($D45,Data!$CG:$CG,0)-1,MATCH($E45&amp;"/"&amp;X$1,Data!$1:$1,0)-1)))</f>
        <v/>
      </c>
      <c r="Y45" s="252" t="str">
        <f ca="1">IF(ISERROR(OFFSET(Data!$A$1,MATCH($D45,Data!$CG:$CG,0)-1,MATCH($E45&amp;"/"&amp;Y$1,Data!$1:$1,0)-1))=TRUE,"",IF(OFFSET(Data!$A$1,MATCH($D45,Data!$CG:$CG,0)-1,MATCH($E45&amp;"/"&amp;Y$1,Data!$1:$1,0)-1)=0,"",OFFSET(Data!$A$1,MATCH($D45,Data!$CG:$CG,0)-1,MATCH($E45&amp;"/"&amp;Y$1,Data!$1:$1,0)-1)))</f>
        <v/>
      </c>
      <c r="Z45" s="252" t="str">
        <f ca="1">IF(ISERROR(OFFSET(Data!$A$1,MATCH($D45,Data!$CG:$CG,0)-1,MATCH($E45&amp;"/"&amp;Z$1,Data!$1:$1,0)-1))=TRUE,"",IF(OFFSET(Data!$A$1,MATCH($D45,Data!$CG:$CG,0)-1,MATCH($E45&amp;"/"&amp;Z$1,Data!$1:$1,0)-1)=0,"",OFFSET(Data!$A$1,MATCH($D45,Data!$CG:$CG,0)-1,MATCH($E45&amp;"/"&amp;Z$1,Data!$1:$1,0)-1)))</f>
        <v/>
      </c>
      <c r="AA45" s="252" t="str">
        <f ca="1">IF(ISERROR(OFFSET(Data!$A$1,MATCH($D45,Data!$CG:$CG,0)-1,MATCH($E45&amp;"/"&amp;AA$1,Data!$1:$1,0)-1))=TRUE,"",IF(OFFSET(Data!$A$1,MATCH($D45,Data!$CG:$CG,0)-1,MATCH($E45&amp;"/"&amp;AA$1,Data!$1:$1,0)-1)=0,"",OFFSET(Data!$A$1,MATCH($D45,Data!$CG:$CG,0)-1,MATCH($E45&amp;"/"&amp;AA$1,Data!$1:$1,0)-1)))</f>
        <v/>
      </c>
      <c r="AB45" s="252" t="str">
        <f ca="1">IF(ISERROR(OFFSET(Data!$A$1,MATCH($D45,Data!$CG:$CG,0)-1,MATCH($E45&amp;"/"&amp;AB$1,Data!$1:$1,0)-1))=TRUE,"",IF(OFFSET(Data!$A$1,MATCH($D45,Data!$CG:$CG,0)-1,MATCH($E45&amp;"/"&amp;AB$1,Data!$1:$1,0)-1)=0,"",OFFSET(Data!$A$1,MATCH($D45,Data!$CG:$CG,0)-1,MATCH($E45&amp;"/"&amp;AB$1,Data!$1:$1,0)-1)))</f>
        <v/>
      </c>
      <c r="AC45" s="252" t="str">
        <f ca="1">IF(ISERROR(OFFSET(Data!$A$1,MATCH($D45,Data!$CG:$CG,0)-1,MATCH($E45&amp;"/"&amp;AC$1,Data!$1:$1,0)-1))=TRUE,"",IF(OFFSET(Data!$A$1,MATCH($D45,Data!$CG:$CG,0)-1,MATCH($E45&amp;"/"&amp;AC$1,Data!$1:$1,0)-1)=0,"",OFFSET(Data!$A$1,MATCH($D45,Data!$CG:$CG,0)-1,MATCH($E45&amp;"/"&amp;AC$1,Data!$1:$1,0)-1)))</f>
        <v/>
      </c>
      <c r="AD45" s="252" t="str">
        <f ca="1">IF(ISERROR(OFFSET(Data!$A$1,MATCH($D45,Data!$CG:$CG,0)-1,MATCH($E45&amp;"/"&amp;AD$1,Data!$1:$1,0)-1))=TRUE,"",IF(OFFSET(Data!$A$1,MATCH($D45,Data!$CG:$CG,0)-1,MATCH($E45&amp;"/"&amp;AD$1,Data!$1:$1,0)-1)=0,"",OFFSET(Data!$A$1,MATCH($D45,Data!$CG:$CG,0)-1,MATCH($E45&amp;"/"&amp;AD$1,Data!$1:$1,0)-1)))</f>
        <v/>
      </c>
      <c r="AE45" s="252" t="str">
        <f ca="1">IF(ISERROR(OFFSET(Data!$A$1,MATCH($D45,Data!$CG:$CG,0)-1,MATCH($E45&amp;"/"&amp;AE$1,Data!$1:$1,0)-1))=TRUE,"",IF(OFFSET(Data!$A$1,MATCH($D45,Data!$CG:$CG,0)-1,MATCH($E45&amp;"/"&amp;AE$1,Data!$1:$1,0)-1)=0,"",OFFSET(Data!$A$1,MATCH($D45,Data!$CG:$CG,0)-1,MATCH($E45&amp;"/"&amp;AE$1,Data!$1:$1,0)-1)))</f>
        <v/>
      </c>
      <c r="AF45" s="253" t="str">
        <f ca="1">IF(ISERROR(OFFSET(Data!$A$1,MATCH($D45,Data!$CG:$CG,0)-1,MATCH($E45&amp;"/"&amp;AF$1,Data!$1:$1,0)-1))=TRUE,"",IF(OFFSET(Data!$A$1,MATCH($D45,Data!$CG:$CG,0)-1,MATCH($E45&amp;"/"&amp;AF$1,Data!$1:$1,0)-1)=0,"",OFFSET(Data!$A$1,MATCH($D45,Data!$CG:$CG,0)-1,MATCH($E45&amp;"/"&amp;AF$1,Data!$1:$1,0)-1)))</f>
        <v/>
      </c>
      <c r="AG45" s="212">
        <f t="shared" ca="1" si="5"/>
        <v>0</v>
      </c>
      <c r="AH45" s="213">
        <f ca="1">SUM(AG44:AG45)</f>
        <v>0</v>
      </c>
    </row>
    <row r="46" spans="1:34" ht="15" hidden="1" customHeight="1" x14ac:dyDescent="0.25">
      <c r="A46" s="446"/>
      <c r="B46" s="449"/>
      <c r="C46" s="452"/>
      <c r="D46" s="28" t="e">
        <f>IF(C46&lt;&gt;"",C46,D45)</f>
        <v>#N/A</v>
      </c>
      <c r="E46" s="29" t="s">
        <v>23</v>
      </c>
      <c r="F46" s="254" t="str">
        <f ca="1">IF(ISERROR(OFFSET(Data!$A$1,MATCH($D46,Data!$CG:$CG,0)-1,MATCH($E46&amp;"/"&amp;F$1,Data!$1:$1,0)-1))=TRUE,"",IF(OFFSET(Data!$A$1,MATCH($D46,Data!$CG:$CG,0)-1,MATCH($E46&amp;"/"&amp;F$1,Data!$1:$1,0)-1)=0,"",OFFSET(Data!$A$1,MATCH($D46,Data!$CG:$CG,0)-1,MATCH($E46&amp;"/"&amp;F$1,Data!$1:$1,0)-1)))</f>
        <v/>
      </c>
      <c r="G46" s="252" t="str">
        <f ca="1">IF(ISERROR(OFFSET(Data!$A$1,MATCH($D46,Data!$CG:$CG,0)-1,MATCH($E46&amp;"/"&amp;G$1,Data!$1:$1,0)-1))=TRUE,"",IF(OFFSET(Data!$A$1,MATCH($D46,Data!$CG:$CG,0)-1,MATCH($E46&amp;"/"&amp;G$1,Data!$1:$1,0)-1)=0,"",OFFSET(Data!$A$1,MATCH($D46,Data!$CG:$CG,0)-1,MATCH($E46&amp;"/"&amp;G$1,Data!$1:$1,0)-1)))</f>
        <v/>
      </c>
      <c r="H46" s="252" t="str">
        <f ca="1">IF(ISERROR(OFFSET(Data!$A$1,MATCH($D46,Data!$CG:$CG,0)-1,MATCH($E46&amp;"/"&amp;H$1,Data!$1:$1,0)-1))=TRUE,"",IF(OFFSET(Data!$A$1,MATCH($D46,Data!$CG:$CG,0)-1,MATCH($E46&amp;"/"&amp;H$1,Data!$1:$1,0)-1)=0,"",OFFSET(Data!$A$1,MATCH($D46,Data!$CG:$CG,0)-1,MATCH($E46&amp;"/"&amp;H$1,Data!$1:$1,0)-1)))</f>
        <v/>
      </c>
      <c r="I46" s="252" t="str">
        <f ca="1">IF(ISERROR(OFFSET(Data!$A$1,MATCH($D46,Data!$CG:$CG,0)-1,MATCH($E46&amp;"/"&amp;I$1,Data!$1:$1,0)-1))=TRUE,"",IF(OFFSET(Data!$A$1,MATCH($D46,Data!$CG:$CG,0)-1,MATCH($E46&amp;"/"&amp;I$1,Data!$1:$1,0)-1)=0,"",OFFSET(Data!$A$1,MATCH($D46,Data!$CG:$CG,0)-1,MATCH($E46&amp;"/"&amp;I$1,Data!$1:$1,0)-1)))</f>
        <v/>
      </c>
      <c r="J46" s="252" t="str">
        <f ca="1">IF(ISERROR(OFFSET(Data!$A$1,MATCH($D46,Data!$CG:$CG,0)-1,MATCH($E46&amp;"/"&amp;J$1,Data!$1:$1,0)-1))=TRUE,"",IF(OFFSET(Data!$A$1,MATCH($D46,Data!$CG:$CG,0)-1,MATCH($E46&amp;"/"&amp;J$1,Data!$1:$1,0)-1)=0,"",OFFSET(Data!$A$1,MATCH($D46,Data!$CG:$CG,0)-1,MATCH($E46&amp;"/"&amp;J$1,Data!$1:$1,0)-1)))</f>
        <v/>
      </c>
      <c r="K46" s="252" t="str">
        <f ca="1">IF(ISERROR(OFFSET(Data!$A$1,MATCH($D46,Data!$CG:$CG,0)-1,MATCH($E46&amp;"/"&amp;K$1,Data!$1:$1,0)-1))=TRUE,"",IF(OFFSET(Data!$A$1,MATCH($D46,Data!$CG:$CG,0)-1,MATCH($E46&amp;"/"&amp;K$1,Data!$1:$1,0)-1)=0,"",OFFSET(Data!$A$1,MATCH($D46,Data!$CG:$CG,0)-1,MATCH($E46&amp;"/"&amp;K$1,Data!$1:$1,0)-1)))</f>
        <v/>
      </c>
      <c r="L46" s="252" t="str">
        <f ca="1">IF(ISERROR(OFFSET(Data!$A$1,MATCH($D46,Data!$CG:$CG,0)-1,MATCH($E46&amp;"/"&amp;L$1,Data!$1:$1,0)-1))=TRUE,"",IF(OFFSET(Data!$A$1,MATCH($D46,Data!$CG:$CG,0)-1,MATCH($E46&amp;"/"&amp;L$1,Data!$1:$1,0)-1)=0,"",OFFSET(Data!$A$1,MATCH($D46,Data!$CG:$CG,0)-1,MATCH($E46&amp;"/"&amp;L$1,Data!$1:$1,0)-1)))</f>
        <v/>
      </c>
      <c r="M46" s="252" t="str">
        <f ca="1">IF(ISERROR(OFFSET(Data!$A$1,MATCH($D46,Data!$CG:$CG,0)-1,MATCH($E46&amp;"/"&amp;M$1,Data!$1:$1,0)-1))=TRUE,"",IF(OFFSET(Data!$A$1,MATCH($D46,Data!$CG:$CG,0)-1,MATCH($E46&amp;"/"&amp;M$1,Data!$1:$1,0)-1)=0,"",OFFSET(Data!$A$1,MATCH($D46,Data!$CG:$CG,0)-1,MATCH($E46&amp;"/"&amp;M$1,Data!$1:$1,0)-1)))</f>
        <v/>
      </c>
      <c r="N46" s="252" t="str">
        <f ca="1">IF(ISERROR(OFFSET(Data!$A$1,MATCH($D46,Data!$CG:$CG,0)-1,MATCH($E46&amp;"/"&amp;N$1,Data!$1:$1,0)-1))=TRUE,"",IF(OFFSET(Data!$A$1,MATCH($D46,Data!$CG:$CG,0)-1,MATCH($E46&amp;"/"&amp;N$1,Data!$1:$1,0)-1)=0,"",OFFSET(Data!$A$1,MATCH($D46,Data!$CG:$CG,0)-1,MATCH($E46&amp;"/"&amp;N$1,Data!$1:$1,0)-1)))</f>
        <v/>
      </c>
      <c r="O46" s="252" t="str">
        <f ca="1">IF(ISERROR(OFFSET(Data!$A$1,MATCH($D46,Data!$CG:$CG,0)-1,MATCH($E46&amp;"/"&amp;O$1,Data!$1:$1,0)-1))=TRUE,"",IF(OFFSET(Data!$A$1,MATCH($D46,Data!$CG:$CG,0)-1,MATCH($E46&amp;"/"&amp;O$1,Data!$1:$1,0)-1)=0,"",OFFSET(Data!$A$1,MATCH($D46,Data!$CG:$CG,0)-1,MATCH($E46&amp;"/"&amp;O$1,Data!$1:$1,0)-1)))</f>
        <v/>
      </c>
      <c r="P46" s="252" t="str">
        <f ca="1">IF(ISERROR(OFFSET(Data!$A$1,MATCH($D46,Data!$CG:$CG,0)-1,MATCH($E46&amp;"/"&amp;P$1,Data!$1:$1,0)-1))=TRUE,"",IF(OFFSET(Data!$A$1,MATCH($D46,Data!$CG:$CG,0)-1,MATCH($E46&amp;"/"&amp;P$1,Data!$1:$1,0)-1)=0,"",OFFSET(Data!$A$1,MATCH($D46,Data!$CG:$CG,0)-1,MATCH($E46&amp;"/"&amp;P$1,Data!$1:$1,0)-1)))</f>
        <v/>
      </c>
      <c r="Q46" s="252" t="str">
        <f ca="1">IF(ISERROR(OFFSET(Data!$A$1,MATCH($D46,Data!$CG:$CG,0)-1,MATCH($E46&amp;"/"&amp;Q$1,Data!$1:$1,0)-1))=TRUE,"",IF(OFFSET(Data!$A$1,MATCH($D46,Data!$CG:$CG,0)-1,MATCH($E46&amp;"/"&amp;Q$1,Data!$1:$1,0)-1)=0,"",OFFSET(Data!$A$1,MATCH($D46,Data!$CG:$CG,0)-1,MATCH($E46&amp;"/"&amp;Q$1,Data!$1:$1,0)-1)))</f>
        <v/>
      </c>
      <c r="R46" s="252" t="str">
        <f ca="1">IF(ISERROR(OFFSET(Data!$A$1,MATCH($D46,Data!$CG:$CG,0)-1,MATCH($E46&amp;"/"&amp;R$1,Data!$1:$1,0)-1))=TRUE,"",IF(OFFSET(Data!$A$1,MATCH($D46,Data!$CG:$CG,0)-1,MATCH($E46&amp;"/"&amp;R$1,Data!$1:$1,0)-1)=0,"",OFFSET(Data!$A$1,MATCH($D46,Data!$CG:$CG,0)-1,MATCH($E46&amp;"/"&amp;R$1,Data!$1:$1,0)-1)))</f>
        <v/>
      </c>
      <c r="S46" s="252" t="str">
        <f ca="1">IF(ISERROR(OFFSET(Data!$A$1,MATCH($D46,Data!$CG:$CG,0)-1,MATCH($E46&amp;"/"&amp;S$1,Data!$1:$1,0)-1))=TRUE,"",IF(OFFSET(Data!$A$1,MATCH($D46,Data!$CG:$CG,0)-1,MATCH($E46&amp;"/"&amp;S$1,Data!$1:$1,0)-1)=0,"",OFFSET(Data!$A$1,MATCH($D46,Data!$CG:$CG,0)-1,MATCH($E46&amp;"/"&amp;S$1,Data!$1:$1,0)-1)))</f>
        <v/>
      </c>
      <c r="T46" s="252" t="str">
        <f ca="1">IF(ISERROR(OFFSET(Data!$A$1,MATCH($D46,Data!$CG:$CG,0)-1,MATCH($E46&amp;"/"&amp;T$1,Data!$1:$1,0)-1))=TRUE,"",IF(OFFSET(Data!$A$1,MATCH($D46,Data!$CG:$CG,0)-1,MATCH($E46&amp;"/"&amp;T$1,Data!$1:$1,0)-1)=0,"",OFFSET(Data!$A$1,MATCH($D46,Data!$CG:$CG,0)-1,MATCH($E46&amp;"/"&amp;T$1,Data!$1:$1,0)-1)))</f>
        <v/>
      </c>
      <c r="U46" s="252" t="str">
        <f ca="1">IF(ISERROR(OFFSET(Data!$A$1,MATCH($D46,Data!$CG:$CG,0)-1,MATCH($E46&amp;"/"&amp;U$1,Data!$1:$1,0)-1))=TRUE,"",IF(OFFSET(Data!$A$1,MATCH($D46,Data!$CG:$CG,0)-1,MATCH($E46&amp;"/"&amp;U$1,Data!$1:$1,0)-1)=0,"",OFFSET(Data!$A$1,MATCH($D46,Data!$CG:$CG,0)-1,MATCH($E46&amp;"/"&amp;U$1,Data!$1:$1,0)-1)))</f>
        <v/>
      </c>
      <c r="V46" s="252" t="str">
        <f ca="1">IF(ISERROR(OFFSET(Data!$A$1,MATCH($D46,Data!$CG:$CG,0)-1,MATCH($E46&amp;"/"&amp;V$1,Data!$1:$1,0)-1))=TRUE,"",IF(OFFSET(Data!$A$1,MATCH($D46,Data!$CG:$CG,0)-1,MATCH($E46&amp;"/"&amp;V$1,Data!$1:$1,0)-1)=0,"",OFFSET(Data!$A$1,MATCH($D46,Data!$CG:$CG,0)-1,MATCH($E46&amp;"/"&amp;V$1,Data!$1:$1,0)-1)))</f>
        <v/>
      </c>
      <c r="W46" s="269" t="str">
        <f ca="1">IF(ISERROR(OFFSET(Data!$A$1,MATCH($D46,Data!$CG:$CG,0)-1,MATCH($E46&amp;"/"&amp;W$1,Data!$1:$1,0)-1))=TRUE,"",IF(OFFSET(Data!$A$1,MATCH($D46,Data!$CG:$CG,0)-1,MATCH($E46&amp;"/"&amp;W$1,Data!$1:$1,0)-1)=0,"",OFFSET(Data!$A$1,MATCH($D46,Data!$CG:$CG,0)-1,MATCH($E46&amp;"/"&amp;W$1,Data!$1:$1,0)-1)))</f>
        <v/>
      </c>
      <c r="X46" s="252" t="str">
        <f ca="1">IF(ISERROR(OFFSET(Data!$A$1,MATCH($D46,Data!$CG:$CG,0)-1,MATCH($E46&amp;"/"&amp;X$1,Data!$1:$1,0)-1))=TRUE,"",IF(OFFSET(Data!$A$1,MATCH($D46,Data!$CG:$CG,0)-1,MATCH($E46&amp;"/"&amp;X$1,Data!$1:$1,0)-1)=0,"",OFFSET(Data!$A$1,MATCH($D46,Data!$CG:$CG,0)-1,MATCH($E46&amp;"/"&amp;X$1,Data!$1:$1,0)-1)))</f>
        <v/>
      </c>
      <c r="Y46" s="252" t="str">
        <f ca="1">IF(ISERROR(OFFSET(Data!$A$1,MATCH($D46,Data!$CG:$CG,0)-1,MATCH($E46&amp;"/"&amp;Y$1,Data!$1:$1,0)-1))=TRUE,"",IF(OFFSET(Data!$A$1,MATCH($D46,Data!$CG:$CG,0)-1,MATCH($E46&amp;"/"&amp;Y$1,Data!$1:$1,0)-1)=0,"",OFFSET(Data!$A$1,MATCH($D46,Data!$CG:$CG,0)-1,MATCH($E46&amp;"/"&amp;Y$1,Data!$1:$1,0)-1)))</f>
        <v/>
      </c>
      <c r="Z46" s="252" t="str">
        <f ca="1">IF(ISERROR(OFFSET(Data!$A$1,MATCH($D46,Data!$CG:$CG,0)-1,MATCH($E46&amp;"/"&amp;Z$1,Data!$1:$1,0)-1))=TRUE,"",IF(OFFSET(Data!$A$1,MATCH($D46,Data!$CG:$CG,0)-1,MATCH($E46&amp;"/"&amp;Z$1,Data!$1:$1,0)-1)=0,"",OFFSET(Data!$A$1,MATCH($D46,Data!$CG:$CG,0)-1,MATCH($E46&amp;"/"&amp;Z$1,Data!$1:$1,0)-1)))</f>
        <v/>
      </c>
      <c r="AA46" s="252" t="str">
        <f ca="1">IF(ISERROR(OFFSET(Data!$A$1,MATCH($D46,Data!$CG:$CG,0)-1,MATCH($E46&amp;"/"&amp;AA$1,Data!$1:$1,0)-1))=TRUE,"",IF(OFFSET(Data!$A$1,MATCH($D46,Data!$CG:$CG,0)-1,MATCH($E46&amp;"/"&amp;AA$1,Data!$1:$1,0)-1)=0,"",OFFSET(Data!$A$1,MATCH($D46,Data!$CG:$CG,0)-1,MATCH($E46&amp;"/"&amp;AA$1,Data!$1:$1,0)-1)))</f>
        <v/>
      </c>
      <c r="AB46" s="252" t="str">
        <f ca="1">IF(ISERROR(OFFSET(Data!$A$1,MATCH($D46,Data!$CG:$CG,0)-1,MATCH($E46&amp;"/"&amp;AB$1,Data!$1:$1,0)-1))=TRUE,"",IF(OFFSET(Data!$A$1,MATCH($D46,Data!$CG:$CG,0)-1,MATCH($E46&amp;"/"&amp;AB$1,Data!$1:$1,0)-1)=0,"",OFFSET(Data!$A$1,MATCH($D46,Data!$CG:$CG,0)-1,MATCH($E46&amp;"/"&amp;AB$1,Data!$1:$1,0)-1)))</f>
        <v/>
      </c>
      <c r="AC46" s="252" t="str">
        <f ca="1">IF(ISERROR(OFFSET(Data!$A$1,MATCH($D46,Data!$CG:$CG,0)-1,MATCH($E46&amp;"/"&amp;AC$1,Data!$1:$1,0)-1))=TRUE,"",IF(OFFSET(Data!$A$1,MATCH($D46,Data!$CG:$CG,0)-1,MATCH($E46&amp;"/"&amp;AC$1,Data!$1:$1,0)-1)=0,"",OFFSET(Data!$A$1,MATCH($D46,Data!$CG:$CG,0)-1,MATCH($E46&amp;"/"&amp;AC$1,Data!$1:$1,0)-1)))</f>
        <v/>
      </c>
      <c r="AD46" s="252" t="str">
        <f ca="1">IF(ISERROR(OFFSET(Data!$A$1,MATCH($D46,Data!$CG:$CG,0)-1,MATCH($E46&amp;"/"&amp;AD$1,Data!$1:$1,0)-1))=TRUE,"",IF(OFFSET(Data!$A$1,MATCH($D46,Data!$CG:$CG,0)-1,MATCH($E46&amp;"/"&amp;AD$1,Data!$1:$1,0)-1)=0,"",OFFSET(Data!$A$1,MATCH($D46,Data!$CG:$CG,0)-1,MATCH($E46&amp;"/"&amp;AD$1,Data!$1:$1,0)-1)))</f>
        <v/>
      </c>
      <c r="AE46" s="252" t="str">
        <f ca="1">IF(ISERROR(OFFSET(Data!$A$1,MATCH($D46,Data!$CG:$CG,0)-1,MATCH($E46&amp;"/"&amp;AE$1,Data!$1:$1,0)-1))=TRUE,"",IF(OFFSET(Data!$A$1,MATCH($D46,Data!$CG:$CG,0)-1,MATCH($E46&amp;"/"&amp;AE$1,Data!$1:$1,0)-1)=0,"",OFFSET(Data!$A$1,MATCH($D46,Data!$CG:$CG,0)-1,MATCH($E46&amp;"/"&amp;AE$1,Data!$1:$1,0)-1)))</f>
        <v/>
      </c>
      <c r="AF46" s="253" t="str">
        <f ca="1">IF(ISERROR(OFFSET(Data!$A$1,MATCH($D46,Data!$CG:$CG,0)-1,MATCH($E46&amp;"/"&amp;AF$1,Data!$1:$1,0)-1))=TRUE,"",IF(OFFSET(Data!$A$1,MATCH($D46,Data!$CG:$CG,0)-1,MATCH($E46&amp;"/"&amp;AF$1,Data!$1:$1,0)-1)=0,"",OFFSET(Data!$A$1,MATCH($D46,Data!$CG:$CG,0)-1,MATCH($E46&amp;"/"&amp;AF$1,Data!$1:$1,0)-1)))</f>
        <v/>
      </c>
      <c r="AG46" s="212">
        <f t="shared" ca="1" si="5"/>
        <v>0</v>
      </c>
      <c r="AH46" s="213">
        <f ca="1">SUM(AG44:AG46)</f>
        <v>0</v>
      </c>
    </row>
    <row r="47" spans="1:34" ht="15.75" hidden="1" customHeight="1" x14ac:dyDescent="0.25">
      <c r="A47" s="446"/>
      <c r="B47" s="449"/>
      <c r="C47" s="452"/>
      <c r="D47" s="28" t="e">
        <f>IF(C47&lt;&gt;"",C47,D46)</f>
        <v>#N/A</v>
      </c>
      <c r="E47" s="29" t="s">
        <v>24</v>
      </c>
      <c r="F47" s="254" t="str">
        <f ca="1">IF(ISERROR(OFFSET(Data!$A$1,MATCH($D47,Data!$CG:$CG,0)-1,MATCH($E47&amp;"/"&amp;F$1,Data!$1:$1,0)-1))=TRUE,"",IF(OFFSET(Data!$A$1,MATCH($D47,Data!$CG:$CG,0)-1,MATCH($E47&amp;"/"&amp;F$1,Data!$1:$1,0)-1)=0,"",OFFSET(Data!$A$1,MATCH($D47,Data!$CG:$CG,0)-1,MATCH($E47&amp;"/"&amp;F$1,Data!$1:$1,0)-1)))</f>
        <v/>
      </c>
      <c r="G47" s="252" t="str">
        <f ca="1">IF(ISERROR(OFFSET(Data!$A$1,MATCH($D47,Data!$CG:$CG,0)-1,MATCH($E47&amp;"/"&amp;G$1,Data!$1:$1,0)-1))=TRUE,"",IF(OFFSET(Data!$A$1,MATCH($D47,Data!$CG:$CG,0)-1,MATCH($E47&amp;"/"&amp;G$1,Data!$1:$1,0)-1)=0,"",OFFSET(Data!$A$1,MATCH($D47,Data!$CG:$CG,0)-1,MATCH($E47&amp;"/"&amp;G$1,Data!$1:$1,0)-1)))</f>
        <v/>
      </c>
      <c r="H47" s="252" t="str">
        <f ca="1">IF(ISERROR(OFFSET(Data!$A$1,MATCH($D47,Data!$CG:$CG,0)-1,MATCH($E47&amp;"/"&amp;H$1,Data!$1:$1,0)-1))=TRUE,"",IF(OFFSET(Data!$A$1,MATCH($D47,Data!$CG:$CG,0)-1,MATCH($E47&amp;"/"&amp;H$1,Data!$1:$1,0)-1)=0,"",OFFSET(Data!$A$1,MATCH($D47,Data!$CG:$CG,0)-1,MATCH($E47&amp;"/"&amp;H$1,Data!$1:$1,0)-1)))</f>
        <v/>
      </c>
      <c r="I47" s="252" t="str">
        <f ca="1">IF(ISERROR(OFFSET(Data!$A$1,MATCH($D47,Data!$CG:$CG,0)-1,MATCH($E47&amp;"/"&amp;I$1,Data!$1:$1,0)-1))=TRUE,"",IF(OFFSET(Data!$A$1,MATCH($D47,Data!$CG:$CG,0)-1,MATCH($E47&amp;"/"&amp;I$1,Data!$1:$1,0)-1)=0,"",OFFSET(Data!$A$1,MATCH($D47,Data!$CG:$CG,0)-1,MATCH($E47&amp;"/"&amp;I$1,Data!$1:$1,0)-1)))</f>
        <v/>
      </c>
      <c r="J47" s="252" t="str">
        <f ca="1">IF(ISERROR(OFFSET(Data!$A$1,MATCH($D47,Data!$CG:$CG,0)-1,MATCH($E47&amp;"/"&amp;J$1,Data!$1:$1,0)-1))=TRUE,"",IF(OFFSET(Data!$A$1,MATCH($D47,Data!$CG:$CG,0)-1,MATCH($E47&amp;"/"&amp;J$1,Data!$1:$1,0)-1)=0,"",OFFSET(Data!$A$1,MATCH($D47,Data!$CG:$CG,0)-1,MATCH($E47&amp;"/"&amp;J$1,Data!$1:$1,0)-1)))</f>
        <v/>
      </c>
      <c r="K47" s="252" t="str">
        <f ca="1">IF(ISERROR(OFFSET(Data!$A$1,MATCH($D47,Data!$CG:$CG,0)-1,MATCH($E47&amp;"/"&amp;K$1,Data!$1:$1,0)-1))=TRUE,"",IF(OFFSET(Data!$A$1,MATCH($D47,Data!$CG:$CG,0)-1,MATCH($E47&amp;"/"&amp;K$1,Data!$1:$1,0)-1)=0,"",OFFSET(Data!$A$1,MATCH($D47,Data!$CG:$CG,0)-1,MATCH($E47&amp;"/"&amp;K$1,Data!$1:$1,0)-1)))</f>
        <v/>
      </c>
      <c r="L47" s="252" t="str">
        <f ca="1">IF(ISERROR(OFFSET(Data!$A$1,MATCH($D47,Data!$CG:$CG,0)-1,MATCH($E47&amp;"/"&amp;L$1,Data!$1:$1,0)-1))=TRUE,"",IF(OFFSET(Data!$A$1,MATCH($D47,Data!$CG:$CG,0)-1,MATCH($E47&amp;"/"&amp;L$1,Data!$1:$1,0)-1)=0,"",OFFSET(Data!$A$1,MATCH($D47,Data!$CG:$CG,0)-1,MATCH($E47&amp;"/"&amp;L$1,Data!$1:$1,0)-1)))</f>
        <v/>
      </c>
      <c r="M47" s="252" t="str">
        <f ca="1">IF(ISERROR(OFFSET(Data!$A$1,MATCH($D47,Data!$CG:$CG,0)-1,MATCH($E47&amp;"/"&amp;M$1,Data!$1:$1,0)-1))=TRUE,"",IF(OFFSET(Data!$A$1,MATCH($D47,Data!$CG:$CG,0)-1,MATCH($E47&amp;"/"&amp;M$1,Data!$1:$1,0)-1)=0,"",OFFSET(Data!$A$1,MATCH($D47,Data!$CG:$CG,0)-1,MATCH($E47&amp;"/"&amp;M$1,Data!$1:$1,0)-1)))</f>
        <v/>
      </c>
      <c r="N47" s="252" t="str">
        <f ca="1">IF(ISERROR(OFFSET(Data!$A$1,MATCH($D47,Data!$CG:$CG,0)-1,MATCH($E47&amp;"/"&amp;N$1,Data!$1:$1,0)-1))=TRUE,"",IF(OFFSET(Data!$A$1,MATCH($D47,Data!$CG:$CG,0)-1,MATCH($E47&amp;"/"&amp;N$1,Data!$1:$1,0)-1)=0,"",OFFSET(Data!$A$1,MATCH($D47,Data!$CG:$CG,0)-1,MATCH($E47&amp;"/"&amp;N$1,Data!$1:$1,0)-1)))</f>
        <v/>
      </c>
      <c r="O47" s="252" t="str">
        <f ca="1">IF(ISERROR(OFFSET(Data!$A$1,MATCH($D47,Data!$CG:$CG,0)-1,MATCH($E47&amp;"/"&amp;O$1,Data!$1:$1,0)-1))=TRUE,"",IF(OFFSET(Data!$A$1,MATCH($D47,Data!$CG:$CG,0)-1,MATCH($E47&amp;"/"&amp;O$1,Data!$1:$1,0)-1)=0,"",OFFSET(Data!$A$1,MATCH($D47,Data!$CG:$CG,0)-1,MATCH($E47&amp;"/"&amp;O$1,Data!$1:$1,0)-1)))</f>
        <v/>
      </c>
      <c r="P47" s="252" t="str">
        <f ca="1">IF(ISERROR(OFFSET(Data!$A$1,MATCH($D47,Data!$CG:$CG,0)-1,MATCH($E47&amp;"/"&amp;P$1,Data!$1:$1,0)-1))=TRUE,"",IF(OFFSET(Data!$A$1,MATCH($D47,Data!$CG:$CG,0)-1,MATCH($E47&amp;"/"&amp;P$1,Data!$1:$1,0)-1)=0,"",OFFSET(Data!$A$1,MATCH($D47,Data!$CG:$CG,0)-1,MATCH($E47&amp;"/"&amp;P$1,Data!$1:$1,0)-1)))</f>
        <v/>
      </c>
      <c r="Q47" s="252" t="str">
        <f ca="1">IF(ISERROR(OFFSET(Data!$A$1,MATCH($D47,Data!$CG:$CG,0)-1,MATCH($E47&amp;"/"&amp;Q$1,Data!$1:$1,0)-1))=TRUE,"",IF(OFFSET(Data!$A$1,MATCH($D47,Data!$CG:$CG,0)-1,MATCH($E47&amp;"/"&amp;Q$1,Data!$1:$1,0)-1)=0,"",OFFSET(Data!$A$1,MATCH($D47,Data!$CG:$CG,0)-1,MATCH($E47&amp;"/"&amp;Q$1,Data!$1:$1,0)-1)))</f>
        <v/>
      </c>
      <c r="R47" s="252" t="str">
        <f ca="1">IF(ISERROR(OFFSET(Data!$A$1,MATCH($D47,Data!$CG:$CG,0)-1,MATCH($E47&amp;"/"&amp;R$1,Data!$1:$1,0)-1))=TRUE,"",IF(OFFSET(Data!$A$1,MATCH($D47,Data!$CG:$CG,0)-1,MATCH($E47&amp;"/"&amp;R$1,Data!$1:$1,0)-1)=0,"",OFFSET(Data!$A$1,MATCH($D47,Data!$CG:$CG,0)-1,MATCH($E47&amp;"/"&amp;R$1,Data!$1:$1,0)-1)))</f>
        <v/>
      </c>
      <c r="S47" s="252" t="str">
        <f ca="1">IF(ISERROR(OFFSET(Data!$A$1,MATCH($D47,Data!$CG:$CG,0)-1,MATCH($E47&amp;"/"&amp;S$1,Data!$1:$1,0)-1))=TRUE,"",IF(OFFSET(Data!$A$1,MATCH($D47,Data!$CG:$CG,0)-1,MATCH($E47&amp;"/"&amp;S$1,Data!$1:$1,0)-1)=0,"",OFFSET(Data!$A$1,MATCH($D47,Data!$CG:$CG,0)-1,MATCH($E47&amp;"/"&amp;S$1,Data!$1:$1,0)-1)))</f>
        <v/>
      </c>
      <c r="T47" s="252" t="str">
        <f ca="1">IF(ISERROR(OFFSET(Data!$A$1,MATCH($D47,Data!$CG:$CG,0)-1,MATCH($E47&amp;"/"&amp;T$1,Data!$1:$1,0)-1))=TRUE,"",IF(OFFSET(Data!$A$1,MATCH($D47,Data!$CG:$CG,0)-1,MATCH($E47&amp;"/"&amp;T$1,Data!$1:$1,0)-1)=0,"",OFFSET(Data!$A$1,MATCH($D47,Data!$CG:$CG,0)-1,MATCH($E47&amp;"/"&amp;T$1,Data!$1:$1,0)-1)))</f>
        <v/>
      </c>
      <c r="U47" s="252" t="str">
        <f ca="1">IF(ISERROR(OFFSET(Data!$A$1,MATCH($D47,Data!$CG:$CG,0)-1,MATCH($E47&amp;"/"&amp;U$1,Data!$1:$1,0)-1))=TRUE,"",IF(OFFSET(Data!$A$1,MATCH($D47,Data!$CG:$CG,0)-1,MATCH($E47&amp;"/"&amp;U$1,Data!$1:$1,0)-1)=0,"",OFFSET(Data!$A$1,MATCH($D47,Data!$CG:$CG,0)-1,MATCH($E47&amp;"/"&amp;U$1,Data!$1:$1,0)-1)))</f>
        <v/>
      </c>
      <c r="V47" s="252" t="str">
        <f ca="1">IF(ISERROR(OFFSET(Data!$A$1,MATCH($D47,Data!$CG:$CG,0)-1,MATCH($E47&amp;"/"&amp;V$1,Data!$1:$1,0)-1))=TRUE,"",IF(OFFSET(Data!$A$1,MATCH($D47,Data!$CG:$CG,0)-1,MATCH($E47&amp;"/"&amp;V$1,Data!$1:$1,0)-1)=0,"",OFFSET(Data!$A$1,MATCH($D47,Data!$CG:$CG,0)-1,MATCH($E47&amp;"/"&amp;V$1,Data!$1:$1,0)-1)))</f>
        <v/>
      </c>
      <c r="W47" s="269" t="str">
        <f ca="1">IF(ISERROR(OFFSET(Data!$A$1,MATCH($D47,Data!$CG:$CG,0)-1,MATCH($E47&amp;"/"&amp;W$1,Data!$1:$1,0)-1))=TRUE,"",IF(OFFSET(Data!$A$1,MATCH($D47,Data!$CG:$CG,0)-1,MATCH($E47&amp;"/"&amp;W$1,Data!$1:$1,0)-1)=0,"",OFFSET(Data!$A$1,MATCH($D47,Data!$CG:$CG,0)-1,MATCH($E47&amp;"/"&amp;W$1,Data!$1:$1,0)-1)))</f>
        <v/>
      </c>
      <c r="X47" s="252" t="str">
        <f ca="1">IF(ISERROR(OFFSET(Data!$A$1,MATCH($D47,Data!$CG:$CG,0)-1,MATCH($E47&amp;"/"&amp;X$1,Data!$1:$1,0)-1))=TRUE,"",IF(OFFSET(Data!$A$1,MATCH($D47,Data!$CG:$CG,0)-1,MATCH($E47&amp;"/"&amp;X$1,Data!$1:$1,0)-1)=0,"",OFFSET(Data!$A$1,MATCH($D47,Data!$CG:$CG,0)-1,MATCH($E47&amp;"/"&amp;X$1,Data!$1:$1,0)-1)))</f>
        <v/>
      </c>
      <c r="Y47" s="252" t="str">
        <f ca="1">IF(ISERROR(OFFSET(Data!$A$1,MATCH($D47,Data!$CG:$CG,0)-1,MATCH($E47&amp;"/"&amp;Y$1,Data!$1:$1,0)-1))=TRUE,"",IF(OFFSET(Data!$A$1,MATCH($D47,Data!$CG:$CG,0)-1,MATCH($E47&amp;"/"&amp;Y$1,Data!$1:$1,0)-1)=0,"",OFFSET(Data!$A$1,MATCH($D47,Data!$CG:$CG,0)-1,MATCH($E47&amp;"/"&amp;Y$1,Data!$1:$1,0)-1)))</f>
        <v/>
      </c>
      <c r="Z47" s="252" t="str">
        <f ca="1">IF(ISERROR(OFFSET(Data!$A$1,MATCH($D47,Data!$CG:$CG,0)-1,MATCH($E47&amp;"/"&amp;Z$1,Data!$1:$1,0)-1))=TRUE,"",IF(OFFSET(Data!$A$1,MATCH($D47,Data!$CG:$CG,0)-1,MATCH($E47&amp;"/"&amp;Z$1,Data!$1:$1,0)-1)=0,"",OFFSET(Data!$A$1,MATCH($D47,Data!$CG:$CG,0)-1,MATCH($E47&amp;"/"&amp;Z$1,Data!$1:$1,0)-1)))</f>
        <v/>
      </c>
      <c r="AA47" s="252" t="str">
        <f ca="1">IF(ISERROR(OFFSET(Data!$A$1,MATCH($D47,Data!$CG:$CG,0)-1,MATCH($E47&amp;"/"&amp;AA$1,Data!$1:$1,0)-1))=TRUE,"",IF(OFFSET(Data!$A$1,MATCH($D47,Data!$CG:$CG,0)-1,MATCH($E47&amp;"/"&amp;AA$1,Data!$1:$1,0)-1)=0,"",OFFSET(Data!$A$1,MATCH($D47,Data!$CG:$CG,0)-1,MATCH($E47&amp;"/"&amp;AA$1,Data!$1:$1,0)-1)))</f>
        <v/>
      </c>
      <c r="AB47" s="252" t="str">
        <f ca="1">IF(ISERROR(OFFSET(Data!$A$1,MATCH($D47,Data!$CG:$CG,0)-1,MATCH($E47&amp;"/"&amp;AB$1,Data!$1:$1,0)-1))=TRUE,"",IF(OFFSET(Data!$A$1,MATCH($D47,Data!$CG:$CG,0)-1,MATCH($E47&amp;"/"&amp;AB$1,Data!$1:$1,0)-1)=0,"",OFFSET(Data!$A$1,MATCH($D47,Data!$CG:$CG,0)-1,MATCH($E47&amp;"/"&amp;AB$1,Data!$1:$1,0)-1)))</f>
        <v/>
      </c>
      <c r="AC47" s="252" t="str">
        <f ca="1">IF(ISERROR(OFFSET(Data!$A$1,MATCH($D47,Data!$CG:$CG,0)-1,MATCH($E47&amp;"/"&amp;AC$1,Data!$1:$1,0)-1))=TRUE,"",IF(OFFSET(Data!$A$1,MATCH($D47,Data!$CG:$CG,0)-1,MATCH($E47&amp;"/"&amp;AC$1,Data!$1:$1,0)-1)=0,"",OFFSET(Data!$A$1,MATCH($D47,Data!$CG:$CG,0)-1,MATCH($E47&amp;"/"&amp;AC$1,Data!$1:$1,0)-1)))</f>
        <v/>
      </c>
      <c r="AD47" s="252" t="str">
        <f ca="1">IF(ISERROR(OFFSET(Data!$A$1,MATCH($D47,Data!$CG:$CG,0)-1,MATCH($E47&amp;"/"&amp;AD$1,Data!$1:$1,0)-1))=TRUE,"",IF(OFFSET(Data!$A$1,MATCH($D47,Data!$CG:$CG,0)-1,MATCH($E47&amp;"/"&amp;AD$1,Data!$1:$1,0)-1)=0,"",OFFSET(Data!$A$1,MATCH($D47,Data!$CG:$CG,0)-1,MATCH($E47&amp;"/"&amp;AD$1,Data!$1:$1,0)-1)))</f>
        <v/>
      </c>
      <c r="AE47" s="252" t="str">
        <f ca="1">IF(ISERROR(OFFSET(Data!$A$1,MATCH($D47,Data!$CG:$CG,0)-1,MATCH($E47&amp;"/"&amp;AE$1,Data!$1:$1,0)-1))=TRUE,"",IF(OFFSET(Data!$A$1,MATCH($D47,Data!$CG:$CG,0)-1,MATCH($E47&amp;"/"&amp;AE$1,Data!$1:$1,0)-1)=0,"",OFFSET(Data!$A$1,MATCH($D47,Data!$CG:$CG,0)-1,MATCH($E47&amp;"/"&amp;AE$1,Data!$1:$1,0)-1)))</f>
        <v/>
      </c>
      <c r="AF47" s="253" t="str">
        <f ca="1">IF(ISERROR(OFFSET(Data!$A$1,MATCH($D47,Data!$CG:$CG,0)-1,MATCH($E47&amp;"/"&amp;AF$1,Data!$1:$1,0)-1))=TRUE,"",IF(OFFSET(Data!$A$1,MATCH($D47,Data!$CG:$CG,0)-1,MATCH($E47&amp;"/"&amp;AF$1,Data!$1:$1,0)-1)=0,"",OFFSET(Data!$A$1,MATCH($D47,Data!$CG:$CG,0)-1,MATCH($E47&amp;"/"&amp;AF$1,Data!$1:$1,0)-1)))</f>
        <v/>
      </c>
      <c r="AG47" s="212">
        <f t="shared" ca="1" si="5"/>
        <v>0</v>
      </c>
      <c r="AH47" s="213">
        <f ca="1">SUM(AG44:AG47)</f>
        <v>0</v>
      </c>
    </row>
    <row r="48" spans="1:34" ht="15.75" hidden="1" customHeight="1" thickBot="1" x14ac:dyDescent="0.3">
      <c r="A48" s="447"/>
      <c r="B48" s="450"/>
      <c r="C48" s="453"/>
      <c r="D48" s="30" t="e">
        <f>IF(C48&lt;&gt;"",C48,D47)</f>
        <v>#N/A</v>
      </c>
      <c r="E48" s="31" t="s">
        <v>25</v>
      </c>
      <c r="F48" s="255" t="str">
        <f ca="1">IF(ISERROR(OFFSET(Data!$A$1,MATCH($D48,Data!$CG:$CG,0)-1,MATCH($E48&amp;"/"&amp;F$1,Data!$1:$1,0)-1))=TRUE,"",IF(OFFSET(Data!$A$1,MATCH($D48,Data!$CG:$CG,0)-1,MATCH($E48&amp;"/"&amp;F$1,Data!$1:$1,0)-1)=0,"",OFFSET(Data!$A$1,MATCH($D48,Data!$CG:$CG,0)-1,MATCH($E48&amp;"/"&amp;F$1,Data!$1:$1,0)-1)))</f>
        <v/>
      </c>
      <c r="G48" s="256" t="str">
        <f ca="1">IF(ISERROR(OFFSET(Data!$A$1,MATCH($D48,Data!$CG:$CG,0)-1,MATCH($E48&amp;"/"&amp;G$1,Data!$1:$1,0)-1))=TRUE,"",IF(OFFSET(Data!$A$1,MATCH($D48,Data!$CG:$CG,0)-1,MATCH($E48&amp;"/"&amp;G$1,Data!$1:$1,0)-1)=0,"",OFFSET(Data!$A$1,MATCH($D48,Data!$CG:$CG,0)-1,MATCH($E48&amp;"/"&amp;G$1,Data!$1:$1,0)-1)))</f>
        <v/>
      </c>
      <c r="H48" s="256" t="str">
        <f ca="1">IF(ISERROR(OFFSET(Data!$A$1,MATCH($D48,Data!$CG:$CG,0)-1,MATCH($E48&amp;"/"&amp;H$1,Data!$1:$1,0)-1))=TRUE,"",IF(OFFSET(Data!$A$1,MATCH($D48,Data!$CG:$CG,0)-1,MATCH($E48&amp;"/"&amp;H$1,Data!$1:$1,0)-1)=0,"",OFFSET(Data!$A$1,MATCH($D48,Data!$CG:$CG,0)-1,MATCH($E48&amp;"/"&amp;H$1,Data!$1:$1,0)-1)))</f>
        <v/>
      </c>
      <c r="I48" s="256" t="str">
        <f ca="1">IF(ISERROR(OFFSET(Data!$A$1,MATCH($D48,Data!$CG:$CG,0)-1,MATCH($E48&amp;"/"&amp;I$1,Data!$1:$1,0)-1))=TRUE,"",IF(OFFSET(Data!$A$1,MATCH($D48,Data!$CG:$CG,0)-1,MATCH($E48&amp;"/"&amp;I$1,Data!$1:$1,0)-1)=0,"",OFFSET(Data!$A$1,MATCH($D48,Data!$CG:$CG,0)-1,MATCH($E48&amp;"/"&amp;I$1,Data!$1:$1,0)-1)))</f>
        <v/>
      </c>
      <c r="J48" s="256" t="str">
        <f ca="1">IF(ISERROR(OFFSET(Data!$A$1,MATCH($D48,Data!$CG:$CG,0)-1,MATCH($E48&amp;"/"&amp;J$1,Data!$1:$1,0)-1))=TRUE,"",IF(OFFSET(Data!$A$1,MATCH($D48,Data!$CG:$CG,0)-1,MATCH($E48&amp;"/"&amp;J$1,Data!$1:$1,0)-1)=0,"",OFFSET(Data!$A$1,MATCH($D48,Data!$CG:$CG,0)-1,MATCH($E48&amp;"/"&amp;J$1,Data!$1:$1,0)-1)))</f>
        <v/>
      </c>
      <c r="K48" s="256" t="str">
        <f ca="1">IF(ISERROR(OFFSET(Data!$A$1,MATCH($D48,Data!$CG:$CG,0)-1,MATCH($E48&amp;"/"&amp;K$1,Data!$1:$1,0)-1))=TRUE,"",IF(OFFSET(Data!$A$1,MATCH($D48,Data!$CG:$CG,0)-1,MATCH($E48&amp;"/"&amp;K$1,Data!$1:$1,0)-1)=0,"",OFFSET(Data!$A$1,MATCH($D48,Data!$CG:$CG,0)-1,MATCH($E48&amp;"/"&amp;K$1,Data!$1:$1,0)-1)))</f>
        <v/>
      </c>
      <c r="L48" s="256" t="str">
        <f ca="1">IF(ISERROR(OFFSET(Data!$A$1,MATCH($D48,Data!$CG:$CG,0)-1,MATCH($E48&amp;"/"&amp;L$1,Data!$1:$1,0)-1))=TRUE,"",IF(OFFSET(Data!$A$1,MATCH($D48,Data!$CG:$CG,0)-1,MATCH($E48&amp;"/"&amp;L$1,Data!$1:$1,0)-1)=0,"",OFFSET(Data!$A$1,MATCH($D48,Data!$CG:$CG,0)-1,MATCH($E48&amp;"/"&amp;L$1,Data!$1:$1,0)-1)))</f>
        <v/>
      </c>
      <c r="M48" s="256" t="str">
        <f ca="1">IF(ISERROR(OFFSET(Data!$A$1,MATCH($D48,Data!$CG:$CG,0)-1,MATCH($E48&amp;"/"&amp;M$1,Data!$1:$1,0)-1))=TRUE,"",IF(OFFSET(Data!$A$1,MATCH($D48,Data!$CG:$CG,0)-1,MATCH($E48&amp;"/"&amp;M$1,Data!$1:$1,0)-1)=0,"",OFFSET(Data!$A$1,MATCH($D48,Data!$CG:$CG,0)-1,MATCH($E48&amp;"/"&amp;M$1,Data!$1:$1,0)-1)))</f>
        <v/>
      </c>
      <c r="N48" s="256" t="str">
        <f ca="1">IF(ISERROR(OFFSET(Data!$A$1,MATCH($D48,Data!$CG:$CG,0)-1,MATCH($E48&amp;"/"&amp;N$1,Data!$1:$1,0)-1))=TRUE,"",IF(OFFSET(Data!$A$1,MATCH($D48,Data!$CG:$CG,0)-1,MATCH($E48&amp;"/"&amp;N$1,Data!$1:$1,0)-1)=0,"",OFFSET(Data!$A$1,MATCH($D48,Data!$CG:$CG,0)-1,MATCH($E48&amp;"/"&amp;N$1,Data!$1:$1,0)-1)))</f>
        <v/>
      </c>
      <c r="O48" s="256" t="str">
        <f ca="1">IF(ISERROR(OFFSET(Data!$A$1,MATCH($D48,Data!$CG:$CG,0)-1,MATCH($E48&amp;"/"&amp;O$1,Data!$1:$1,0)-1))=TRUE,"",IF(OFFSET(Data!$A$1,MATCH($D48,Data!$CG:$CG,0)-1,MATCH($E48&amp;"/"&amp;O$1,Data!$1:$1,0)-1)=0,"",OFFSET(Data!$A$1,MATCH($D48,Data!$CG:$CG,0)-1,MATCH($E48&amp;"/"&amp;O$1,Data!$1:$1,0)-1)))</f>
        <v/>
      </c>
      <c r="P48" s="256" t="str">
        <f ca="1">IF(ISERROR(OFFSET(Data!$A$1,MATCH($D48,Data!$CG:$CG,0)-1,MATCH($E48&amp;"/"&amp;P$1,Data!$1:$1,0)-1))=TRUE,"",IF(OFFSET(Data!$A$1,MATCH($D48,Data!$CG:$CG,0)-1,MATCH($E48&amp;"/"&amp;P$1,Data!$1:$1,0)-1)=0,"",OFFSET(Data!$A$1,MATCH($D48,Data!$CG:$CG,0)-1,MATCH($E48&amp;"/"&amp;P$1,Data!$1:$1,0)-1)))</f>
        <v/>
      </c>
      <c r="Q48" s="256" t="str">
        <f ca="1">IF(ISERROR(OFFSET(Data!$A$1,MATCH($D48,Data!$CG:$CG,0)-1,MATCH($E48&amp;"/"&amp;Q$1,Data!$1:$1,0)-1))=TRUE,"",IF(OFFSET(Data!$A$1,MATCH($D48,Data!$CG:$CG,0)-1,MATCH($E48&amp;"/"&amp;Q$1,Data!$1:$1,0)-1)=0,"",OFFSET(Data!$A$1,MATCH($D48,Data!$CG:$CG,0)-1,MATCH($E48&amp;"/"&amp;Q$1,Data!$1:$1,0)-1)))</f>
        <v/>
      </c>
      <c r="R48" s="256" t="str">
        <f ca="1">IF(ISERROR(OFFSET(Data!$A$1,MATCH($D48,Data!$CG:$CG,0)-1,MATCH($E48&amp;"/"&amp;R$1,Data!$1:$1,0)-1))=TRUE,"",IF(OFFSET(Data!$A$1,MATCH($D48,Data!$CG:$CG,0)-1,MATCH($E48&amp;"/"&amp;R$1,Data!$1:$1,0)-1)=0,"",OFFSET(Data!$A$1,MATCH($D48,Data!$CG:$CG,0)-1,MATCH($E48&amp;"/"&amp;R$1,Data!$1:$1,0)-1)))</f>
        <v/>
      </c>
      <c r="S48" s="256" t="str">
        <f ca="1">IF(ISERROR(OFFSET(Data!$A$1,MATCH($D48,Data!$CG:$CG,0)-1,MATCH($E48&amp;"/"&amp;S$1,Data!$1:$1,0)-1))=TRUE,"",IF(OFFSET(Data!$A$1,MATCH($D48,Data!$CG:$CG,0)-1,MATCH($E48&amp;"/"&amp;S$1,Data!$1:$1,0)-1)=0,"",OFFSET(Data!$A$1,MATCH($D48,Data!$CG:$CG,0)-1,MATCH($E48&amp;"/"&amp;S$1,Data!$1:$1,0)-1)))</f>
        <v/>
      </c>
      <c r="T48" s="256" t="str">
        <f ca="1">IF(ISERROR(OFFSET(Data!$A$1,MATCH($D48,Data!$CG:$CG,0)-1,MATCH($E48&amp;"/"&amp;T$1,Data!$1:$1,0)-1))=TRUE,"",IF(OFFSET(Data!$A$1,MATCH($D48,Data!$CG:$CG,0)-1,MATCH($E48&amp;"/"&amp;T$1,Data!$1:$1,0)-1)=0,"",OFFSET(Data!$A$1,MATCH($D48,Data!$CG:$CG,0)-1,MATCH($E48&amp;"/"&amp;T$1,Data!$1:$1,0)-1)))</f>
        <v/>
      </c>
      <c r="U48" s="256" t="str">
        <f ca="1">IF(ISERROR(OFFSET(Data!$A$1,MATCH($D48,Data!$CG:$CG,0)-1,MATCH($E48&amp;"/"&amp;U$1,Data!$1:$1,0)-1))=TRUE,"",IF(OFFSET(Data!$A$1,MATCH($D48,Data!$CG:$CG,0)-1,MATCH($E48&amp;"/"&amp;U$1,Data!$1:$1,0)-1)=0,"",OFFSET(Data!$A$1,MATCH($D48,Data!$CG:$CG,0)-1,MATCH($E48&amp;"/"&amp;U$1,Data!$1:$1,0)-1)))</f>
        <v/>
      </c>
      <c r="V48" s="256" t="str">
        <f ca="1">IF(ISERROR(OFFSET(Data!$A$1,MATCH($D48,Data!$CG:$CG,0)-1,MATCH($E48&amp;"/"&amp;V$1,Data!$1:$1,0)-1))=TRUE,"",IF(OFFSET(Data!$A$1,MATCH($D48,Data!$CG:$CG,0)-1,MATCH($E48&amp;"/"&amp;V$1,Data!$1:$1,0)-1)=0,"",OFFSET(Data!$A$1,MATCH($D48,Data!$CG:$CG,0)-1,MATCH($E48&amp;"/"&amp;V$1,Data!$1:$1,0)-1)))</f>
        <v/>
      </c>
      <c r="W48" s="257" t="str">
        <f ca="1">IF(ISERROR(OFFSET(Data!$A$1,MATCH($D48,Data!$CG:$CG,0)-1,MATCH($E48&amp;"/"&amp;W$1,Data!$1:$1,0)-1))=TRUE,"",IF(OFFSET(Data!$A$1,MATCH($D48,Data!$CG:$CG,0)-1,MATCH($E48&amp;"/"&amp;W$1,Data!$1:$1,0)-1)=0,"",OFFSET(Data!$A$1,MATCH($D48,Data!$CG:$CG,0)-1,MATCH($E48&amp;"/"&amp;W$1,Data!$1:$1,0)-1)))</f>
        <v/>
      </c>
      <c r="X48" s="256" t="str">
        <f ca="1">IF(ISERROR(OFFSET(Data!$A$1,MATCH($D48,Data!$CG:$CG,0)-1,MATCH($E48&amp;"/"&amp;X$1,Data!$1:$1,0)-1))=TRUE,"",IF(OFFSET(Data!$A$1,MATCH($D48,Data!$CG:$CG,0)-1,MATCH($E48&amp;"/"&amp;X$1,Data!$1:$1,0)-1)=0,"",OFFSET(Data!$A$1,MATCH($D48,Data!$CG:$CG,0)-1,MATCH($E48&amp;"/"&amp;X$1,Data!$1:$1,0)-1)))</f>
        <v/>
      </c>
      <c r="Y48" s="256" t="str">
        <f ca="1">IF(ISERROR(OFFSET(Data!$A$1,MATCH($D48,Data!$CG:$CG,0)-1,MATCH($E48&amp;"/"&amp;Y$1,Data!$1:$1,0)-1))=TRUE,"",IF(OFFSET(Data!$A$1,MATCH($D48,Data!$CG:$CG,0)-1,MATCH($E48&amp;"/"&amp;Y$1,Data!$1:$1,0)-1)=0,"",OFFSET(Data!$A$1,MATCH($D48,Data!$CG:$CG,0)-1,MATCH($E48&amp;"/"&amp;Y$1,Data!$1:$1,0)-1)))</f>
        <v/>
      </c>
      <c r="Z48" s="256" t="str">
        <f ca="1">IF(ISERROR(OFFSET(Data!$A$1,MATCH($D48,Data!$CG:$CG,0)-1,MATCH($E48&amp;"/"&amp;Z$1,Data!$1:$1,0)-1))=TRUE,"",IF(OFFSET(Data!$A$1,MATCH($D48,Data!$CG:$CG,0)-1,MATCH($E48&amp;"/"&amp;Z$1,Data!$1:$1,0)-1)=0,"",OFFSET(Data!$A$1,MATCH($D48,Data!$CG:$CG,0)-1,MATCH($E48&amp;"/"&amp;Z$1,Data!$1:$1,0)-1)))</f>
        <v/>
      </c>
      <c r="AA48" s="256" t="str">
        <f ca="1">IF(ISERROR(OFFSET(Data!$A$1,MATCH($D48,Data!$CG:$CG,0)-1,MATCH($E48&amp;"/"&amp;AA$1,Data!$1:$1,0)-1))=TRUE,"",IF(OFFSET(Data!$A$1,MATCH($D48,Data!$CG:$CG,0)-1,MATCH($E48&amp;"/"&amp;AA$1,Data!$1:$1,0)-1)=0,"",OFFSET(Data!$A$1,MATCH($D48,Data!$CG:$CG,0)-1,MATCH($E48&amp;"/"&amp;AA$1,Data!$1:$1,0)-1)))</f>
        <v/>
      </c>
      <c r="AB48" s="256" t="str">
        <f ca="1">IF(ISERROR(OFFSET(Data!$A$1,MATCH($D48,Data!$CG:$CG,0)-1,MATCH($E48&amp;"/"&amp;AB$1,Data!$1:$1,0)-1))=TRUE,"",IF(OFFSET(Data!$A$1,MATCH($D48,Data!$CG:$CG,0)-1,MATCH($E48&amp;"/"&amp;AB$1,Data!$1:$1,0)-1)=0,"",OFFSET(Data!$A$1,MATCH($D48,Data!$CG:$CG,0)-1,MATCH($E48&amp;"/"&amp;AB$1,Data!$1:$1,0)-1)))</f>
        <v/>
      </c>
      <c r="AC48" s="256" t="str">
        <f ca="1">IF(ISERROR(OFFSET(Data!$A$1,MATCH($D48,Data!$CG:$CG,0)-1,MATCH($E48&amp;"/"&amp;AC$1,Data!$1:$1,0)-1))=TRUE,"",IF(OFFSET(Data!$A$1,MATCH($D48,Data!$CG:$CG,0)-1,MATCH($E48&amp;"/"&amp;AC$1,Data!$1:$1,0)-1)=0,"",OFFSET(Data!$A$1,MATCH($D48,Data!$CG:$CG,0)-1,MATCH($E48&amp;"/"&amp;AC$1,Data!$1:$1,0)-1)))</f>
        <v/>
      </c>
      <c r="AD48" s="256" t="str">
        <f ca="1">IF(ISERROR(OFFSET(Data!$A$1,MATCH($D48,Data!$CG:$CG,0)-1,MATCH($E48&amp;"/"&amp;AD$1,Data!$1:$1,0)-1))=TRUE,"",IF(OFFSET(Data!$A$1,MATCH($D48,Data!$CG:$CG,0)-1,MATCH($E48&amp;"/"&amp;AD$1,Data!$1:$1,0)-1)=0,"",OFFSET(Data!$A$1,MATCH($D48,Data!$CG:$CG,0)-1,MATCH($E48&amp;"/"&amp;AD$1,Data!$1:$1,0)-1)))</f>
        <v/>
      </c>
      <c r="AE48" s="256" t="str">
        <f ca="1">IF(ISERROR(OFFSET(Data!$A$1,MATCH($D48,Data!$CG:$CG,0)-1,MATCH($E48&amp;"/"&amp;AE$1,Data!$1:$1,0)-1))=TRUE,"",IF(OFFSET(Data!$A$1,MATCH($D48,Data!$CG:$CG,0)-1,MATCH($E48&amp;"/"&amp;AE$1,Data!$1:$1,0)-1)=0,"",OFFSET(Data!$A$1,MATCH($D48,Data!$CG:$CG,0)-1,MATCH($E48&amp;"/"&amp;AE$1,Data!$1:$1,0)-1)))</f>
        <v/>
      </c>
      <c r="AF48" s="258" t="str">
        <f ca="1">IF(ISERROR(OFFSET(Data!$A$1,MATCH($D48,Data!$CG:$CG,0)-1,MATCH($E48&amp;"/"&amp;AF$1,Data!$1:$1,0)-1))=TRUE,"",IF(OFFSET(Data!$A$1,MATCH($D48,Data!$CG:$CG,0)-1,MATCH($E48&amp;"/"&amp;AF$1,Data!$1:$1,0)-1)=0,"",OFFSET(Data!$A$1,MATCH($D48,Data!$CG:$CG,0)-1,MATCH($E48&amp;"/"&amp;AF$1,Data!$1:$1,0)-1)))</f>
        <v/>
      </c>
      <c r="AG48" s="214">
        <f t="shared" ca="1" si="5"/>
        <v>0</v>
      </c>
      <c r="AH48" s="215">
        <f ca="1">SUM(AG44:AG48)</f>
        <v>0</v>
      </c>
    </row>
    <row r="49" spans="1:34" ht="15" hidden="1" customHeight="1" x14ac:dyDescent="0.25">
      <c r="A49" s="445">
        <v>9</v>
      </c>
      <c r="B49" s="448" t="e">
        <f>INDEX(Data!CI:CI,MATCH("W"&amp;A49,Data!A:A,0))</f>
        <v>#N/A</v>
      </c>
      <c r="C49" s="451" t="e">
        <f>INDEX(Data!CG:CG,MATCH("W"&amp;A49,Data!A:A,0))</f>
        <v>#N/A</v>
      </c>
      <c r="D49" s="26" t="e">
        <f>IF(C49&lt;&gt;"",C49,#REF!)</f>
        <v>#N/A</v>
      </c>
      <c r="E49" s="27" t="s">
        <v>21</v>
      </c>
      <c r="F49" s="271" t="str">
        <f ca="1">IF(ISERROR(OFFSET(Data!$A$1,MATCH($D49,Data!$CG:$CG,0)-1,MATCH($E49&amp;"/"&amp;F$1,Data!$1:$1,0)-1))=TRUE,"",IF(OFFSET(Data!$A$1,MATCH($D49,Data!$CG:$CG,0)-1,MATCH($E49&amp;"/"&amp;F$1,Data!$1:$1,0)-1)=0,"",OFFSET(Data!$A$1,MATCH($D49,Data!$CG:$CG,0)-1,MATCH($E49&amp;"/"&amp;F$1,Data!$1:$1,0)-1)))</f>
        <v/>
      </c>
      <c r="G49" s="250" t="str">
        <f ca="1">IF(ISERROR(OFFSET(Data!$A$1,MATCH($D49,Data!$CG:$CG,0)-1,MATCH($E49&amp;"/"&amp;G$1,Data!$1:$1,0)-1))=TRUE,"",IF(OFFSET(Data!$A$1,MATCH($D49,Data!$CG:$CG,0)-1,MATCH($E49&amp;"/"&amp;G$1,Data!$1:$1,0)-1)=0,"",OFFSET(Data!$A$1,MATCH($D49,Data!$CG:$CG,0)-1,MATCH($E49&amp;"/"&amp;G$1,Data!$1:$1,0)-1)))</f>
        <v/>
      </c>
      <c r="H49" s="250" t="str">
        <f ca="1">IF(ISERROR(OFFSET(Data!$A$1,MATCH($D49,Data!$CG:$CG,0)-1,MATCH($E49&amp;"/"&amp;H$1,Data!$1:$1,0)-1))=TRUE,"",IF(OFFSET(Data!$A$1,MATCH($D49,Data!$CG:$CG,0)-1,MATCH($E49&amp;"/"&amp;H$1,Data!$1:$1,0)-1)=0,"",OFFSET(Data!$A$1,MATCH($D49,Data!$CG:$CG,0)-1,MATCH($E49&amp;"/"&amp;H$1,Data!$1:$1,0)-1)))</f>
        <v/>
      </c>
      <c r="I49" s="250" t="str">
        <f ca="1">IF(ISERROR(OFFSET(Data!$A$1,MATCH($D49,Data!$CG:$CG,0)-1,MATCH($E49&amp;"/"&amp;I$1,Data!$1:$1,0)-1))=TRUE,"",IF(OFFSET(Data!$A$1,MATCH($D49,Data!$CG:$CG,0)-1,MATCH($E49&amp;"/"&amp;I$1,Data!$1:$1,0)-1)=0,"",OFFSET(Data!$A$1,MATCH($D49,Data!$CG:$CG,0)-1,MATCH($E49&amp;"/"&amp;I$1,Data!$1:$1,0)-1)))</f>
        <v/>
      </c>
      <c r="J49" s="250" t="str">
        <f ca="1">IF(ISERROR(OFFSET(Data!$A$1,MATCH($D49,Data!$CG:$CG,0)-1,MATCH($E49&amp;"/"&amp;J$1,Data!$1:$1,0)-1))=TRUE,"",IF(OFFSET(Data!$A$1,MATCH($D49,Data!$CG:$CG,0)-1,MATCH($E49&amp;"/"&amp;J$1,Data!$1:$1,0)-1)=0,"",OFFSET(Data!$A$1,MATCH($D49,Data!$CG:$CG,0)-1,MATCH($E49&amp;"/"&amp;J$1,Data!$1:$1,0)-1)))</f>
        <v/>
      </c>
      <c r="K49" s="250" t="str">
        <f ca="1">IF(ISERROR(OFFSET(Data!$A$1,MATCH($D49,Data!$CG:$CG,0)-1,MATCH($E49&amp;"/"&amp;K$1,Data!$1:$1,0)-1))=TRUE,"",IF(OFFSET(Data!$A$1,MATCH($D49,Data!$CG:$CG,0)-1,MATCH($E49&amp;"/"&amp;K$1,Data!$1:$1,0)-1)=0,"",OFFSET(Data!$A$1,MATCH($D49,Data!$CG:$CG,0)-1,MATCH($E49&amp;"/"&amp;K$1,Data!$1:$1,0)-1)))</f>
        <v/>
      </c>
      <c r="L49" s="250" t="str">
        <f ca="1">IF(ISERROR(OFFSET(Data!$A$1,MATCH($D49,Data!$CG:$CG,0)-1,MATCH($E49&amp;"/"&amp;L$1,Data!$1:$1,0)-1))=TRUE,"",IF(OFFSET(Data!$A$1,MATCH($D49,Data!$CG:$CG,0)-1,MATCH($E49&amp;"/"&amp;L$1,Data!$1:$1,0)-1)=0,"",OFFSET(Data!$A$1,MATCH($D49,Data!$CG:$CG,0)-1,MATCH($E49&amp;"/"&amp;L$1,Data!$1:$1,0)-1)))</f>
        <v/>
      </c>
      <c r="M49" s="250" t="str">
        <f ca="1">IF(ISERROR(OFFSET(Data!$A$1,MATCH($D49,Data!$CG:$CG,0)-1,MATCH($E49&amp;"/"&amp;M$1,Data!$1:$1,0)-1))=TRUE,"",IF(OFFSET(Data!$A$1,MATCH($D49,Data!$CG:$CG,0)-1,MATCH($E49&amp;"/"&amp;M$1,Data!$1:$1,0)-1)=0,"",OFFSET(Data!$A$1,MATCH($D49,Data!$CG:$CG,0)-1,MATCH($E49&amp;"/"&amp;M$1,Data!$1:$1,0)-1)))</f>
        <v/>
      </c>
      <c r="N49" s="250" t="str">
        <f ca="1">IF(ISERROR(OFFSET(Data!$A$1,MATCH($D49,Data!$CG:$CG,0)-1,MATCH($E49&amp;"/"&amp;N$1,Data!$1:$1,0)-1))=TRUE,"",IF(OFFSET(Data!$A$1,MATCH($D49,Data!$CG:$CG,0)-1,MATCH($E49&amp;"/"&amp;N$1,Data!$1:$1,0)-1)=0,"",OFFSET(Data!$A$1,MATCH($D49,Data!$CG:$CG,0)-1,MATCH($E49&amp;"/"&amp;N$1,Data!$1:$1,0)-1)))</f>
        <v/>
      </c>
      <c r="O49" s="250" t="str">
        <f ca="1">IF(ISERROR(OFFSET(Data!$A$1,MATCH($D49,Data!$CG:$CG,0)-1,MATCH($E49&amp;"/"&amp;O$1,Data!$1:$1,0)-1))=TRUE,"",IF(OFFSET(Data!$A$1,MATCH($D49,Data!$CG:$CG,0)-1,MATCH($E49&amp;"/"&amp;O$1,Data!$1:$1,0)-1)=0,"",OFFSET(Data!$A$1,MATCH($D49,Data!$CG:$CG,0)-1,MATCH($E49&amp;"/"&amp;O$1,Data!$1:$1,0)-1)))</f>
        <v/>
      </c>
      <c r="P49" s="250" t="str">
        <f ca="1">IF(ISERROR(OFFSET(Data!$A$1,MATCH($D49,Data!$CG:$CG,0)-1,MATCH($E49&amp;"/"&amp;P$1,Data!$1:$1,0)-1))=TRUE,"",IF(OFFSET(Data!$A$1,MATCH($D49,Data!$CG:$CG,0)-1,MATCH($E49&amp;"/"&amp;P$1,Data!$1:$1,0)-1)=0,"",OFFSET(Data!$A$1,MATCH($D49,Data!$CG:$CG,0)-1,MATCH($E49&amp;"/"&amp;P$1,Data!$1:$1,0)-1)))</f>
        <v/>
      </c>
      <c r="Q49" s="250" t="str">
        <f ca="1">IF(ISERROR(OFFSET(Data!$A$1,MATCH($D49,Data!$CG:$CG,0)-1,MATCH($E49&amp;"/"&amp;Q$1,Data!$1:$1,0)-1))=TRUE,"",IF(OFFSET(Data!$A$1,MATCH($D49,Data!$CG:$CG,0)-1,MATCH($E49&amp;"/"&amp;Q$1,Data!$1:$1,0)-1)=0,"",OFFSET(Data!$A$1,MATCH($D49,Data!$CG:$CG,0)-1,MATCH($E49&amp;"/"&amp;Q$1,Data!$1:$1,0)-1)))</f>
        <v/>
      </c>
      <c r="R49" s="250" t="str">
        <f ca="1">IF(ISERROR(OFFSET(Data!$A$1,MATCH($D49,Data!$CG:$CG,0)-1,MATCH($E49&amp;"/"&amp;R$1,Data!$1:$1,0)-1))=TRUE,"",IF(OFFSET(Data!$A$1,MATCH($D49,Data!$CG:$CG,0)-1,MATCH($E49&amp;"/"&amp;R$1,Data!$1:$1,0)-1)=0,"",OFFSET(Data!$A$1,MATCH($D49,Data!$CG:$CG,0)-1,MATCH($E49&amp;"/"&amp;R$1,Data!$1:$1,0)-1)))</f>
        <v/>
      </c>
      <c r="S49" s="250" t="str">
        <f ca="1">IF(ISERROR(OFFSET(Data!$A$1,MATCH($D49,Data!$CG:$CG,0)-1,MATCH($E49&amp;"/"&amp;S$1,Data!$1:$1,0)-1))=TRUE,"",IF(OFFSET(Data!$A$1,MATCH($D49,Data!$CG:$CG,0)-1,MATCH($E49&amp;"/"&amp;S$1,Data!$1:$1,0)-1)=0,"",OFFSET(Data!$A$1,MATCH($D49,Data!$CG:$CG,0)-1,MATCH($E49&amp;"/"&amp;S$1,Data!$1:$1,0)-1)))</f>
        <v/>
      </c>
      <c r="T49" s="250" t="str">
        <f ca="1">IF(ISERROR(OFFSET(Data!$A$1,MATCH($D49,Data!$CG:$CG,0)-1,MATCH($E49&amp;"/"&amp;T$1,Data!$1:$1,0)-1))=TRUE,"",IF(OFFSET(Data!$A$1,MATCH($D49,Data!$CG:$CG,0)-1,MATCH($E49&amp;"/"&amp;T$1,Data!$1:$1,0)-1)=0,"",OFFSET(Data!$A$1,MATCH($D49,Data!$CG:$CG,0)-1,MATCH($E49&amp;"/"&amp;T$1,Data!$1:$1,0)-1)))</f>
        <v/>
      </c>
      <c r="U49" s="250" t="str">
        <f ca="1">IF(ISERROR(OFFSET(Data!$A$1,MATCH($D49,Data!$CG:$CG,0)-1,MATCH($E49&amp;"/"&amp;U$1,Data!$1:$1,0)-1))=TRUE,"",IF(OFFSET(Data!$A$1,MATCH($D49,Data!$CG:$CG,0)-1,MATCH($E49&amp;"/"&amp;U$1,Data!$1:$1,0)-1)=0,"",OFFSET(Data!$A$1,MATCH($D49,Data!$CG:$CG,0)-1,MATCH($E49&amp;"/"&amp;U$1,Data!$1:$1,0)-1)))</f>
        <v/>
      </c>
      <c r="V49" s="250" t="str">
        <f ca="1">IF(ISERROR(OFFSET(Data!$A$1,MATCH($D49,Data!$CG:$CG,0)-1,MATCH($E49&amp;"/"&amp;V$1,Data!$1:$1,0)-1))=TRUE,"",IF(OFFSET(Data!$A$1,MATCH($D49,Data!$CG:$CG,0)-1,MATCH($E49&amp;"/"&amp;V$1,Data!$1:$1,0)-1)=0,"",OFFSET(Data!$A$1,MATCH($D49,Data!$CG:$CG,0)-1,MATCH($E49&amp;"/"&amp;V$1,Data!$1:$1,0)-1)))</f>
        <v/>
      </c>
      <c r="W49" s="272" t="str">
        <f ca="1">IF(ISERROR(OFFSET(Data!$A$1,MATCH($D49,Data!$CG:$CG,0)-1,MATCH($E49&amp;"/"&amp;W$1,Data!$1:$1,0)-1))=TRUE,"",IF(OFFSET(Data!$A$1,MATCH($D49,Data!$CG:$CG,0)-1,MATCH($E49&amp;"/"&amp;W$1,Data!$1:$1,0)-1)=0,"",OFFSET(Data!$A$1,MATCH($D49,Data!$CG:$CG,0)-1,MATCH($E49&amp;"/"&amp;W$1,Data!$1:$1,0)-1)))</f>
        <v/>
      </c>
      <c r="X49" s="250" t="str">
        <f ca="1">IF(ISERROR(OFFSET(Data!$A$1,MATCH($D49,Data!$CG:$CG,0)-1,MATCH($E49&amp;"/"&amp;X$1,Data!$1:$1,0)-1))=TRUE,"",IF(OFFSET(Data!$A$1,MATCH($D49,Data!$CG:$CG,0)-1,MATCH($E49&amp;"/"&amp;X$1,Data!$1:$1,0)-1)=0,"",OFFSET(Data!$A$1,MATCH($D49,Data!$CG:$CG,0)-1,MATCH($E49&amp;"/"&amp;X$1,Data!$1:$1,0)-1)))</f>
        <v/>
      </c>
      <c r="Y49" s="250" t="str">
        <f ca="1">IF(ISERROR(OFFSET(Data!$A$1,MATCH($D49,Data!$CG:$CG,0)-1,MATCH($E49&amp;"/"&amp;Y$1,Data!$1:$1,0)-1))=TRUE,"",IF(OFFSET(Data!$A$1,MATCH($D49,Data!$CG:$CG,0)-1,MATCH($E49&amp;"/"&amp;Y$1,Data!$1:$1,0)-1)=0,"",OFFSET(Data!$A$1,MATCH($D49,Data!$CG:$CG,0)-1,MATCH($E49&amp;"/"&amp;Y$1,Data!$1:$1,0)-1)))</f>
        <v/>
      </c>
      <c r="Z49" s="250" t="str">
        <f ca="1">IF(ISERROR(OFFSET(Data!$A$1,MATCH($D49,Data!$CG:$CG,0)-1,MATCH($E49&amp;"/"&amp;Z$1,Data!$1:$1,0)-1))=TRUE,"",IF(OFFSET(Data!$A$1,MATCH($D49,Data!$CG:$CG,0)-1,MATCH($E49&amp;"/"&amp;Z$1,Data!$1:$1,0)-1)=0,"",OFFSET(Data!$A$1,MATCH($D49,Data!$CG:$CG,0)-1,MATCH($E49&amp;"/"&amp;Z$1,Data!$1:$1,0)-1)))</f>
        <v/>
      </c>
      <c r="AA49" s="250" t="str">
        <f ca="1">IF(ISERROR(OFFSET(Data!$A$1,MATCH($D49,Data!$CG:$CG,0)-1,MATCH($E49&amp;"/"&amp;AA$1,Data!$1:$1,0)-1))=TRUE,"",IF(OFFSET(Data!$A$1,MATCH($D49,Data!$CG:$CG,0)-1,MATCH($E49&amp;"/"&amp;AA$1,Data!$1:$1,0)-1)=0,"",OFFSET(Data!$A$1,MATCH($D49,Data!$CG:$CG,0)-1,MATCH($E49&amp;"/"&amp;AA$1,Data!$1:$1,0)-1)))</f>
        <v/>
      </c>
      <c r="AB49" s="250" t="str">
        <f ca="1">IF(ISERROR(OFFSET(Data!$A$1,MATCH($D49,Data!$CG:$CG,0)-1,MATCH($E49&amp;"/"&amp;AB$1,Data!$1:$1,0)-1))=TRUE,"",IF(OFFSET(Data!$A$1,MATCH($D49,Data!$CG:$CG,0)-1,MATCH($E49&amp;"/"&amp;AB$1,Data!$1:$1,0)-1)=0,"",OFFSET(Data!$A$1,MATCH($D49,Data!$CG:$CG,0)-1,MATCH($E49&amp;"/"&amp;AB$1,Data!$1:$1,0)-1)))</f>
        <v/>
      </c>
      <c r="AC49" s="250" t="str">
        <f ca="1">IF(ISERROR(OFFSET(Data!$A$1,MATCH($D49,Data!$CG:$CG,0)-1,MATCH($E49&amp;"/"&amp;AC$1,Data!$1:$1,0)-1))=TRUE,"",IF(OFFSET(Data!$A$1,MATCH($D49,Data!$CG:$CG,0)-1,MATCH($E49&amp;"/"&amp;AC$1,Data!$1:$1,0)-1)=0,"",OFFSET(Data!$A$1,MATCH($D49,Data!$CG:$CG,0)-1,MATCH($E49&amp;"/"&amp;AC$1,Data!$1:$1,0)-1)))</f>
        <v/>
      </c>
      <c r="AD49" s="250" t="str">
        <f ca="1">IF(ISERROR(OFFSET(Data!$A$1,MATCH($D49,Data!$CG:$CG,0)-1,MATCH($E49&amp;"/"&amp;AD$1,Data!$1:$1,0)-1))=TRUE,"",IF(OFFSET(Data!$A$1,MATCH($D49,Data!$CG:$CG,0)-1,MATCH($E49&amp;"/"&amp;AD$1,Data!$1:$1,0)-1)=0,"",OFFSET(Data!$A$1,MATCH($D49,Data!$CG:$CG,0)-1,MATCH($E49&amp;"/"&amp;AD$1,Data!$1:$1,0)-1)))</f>
        <v/>
      </c>
      <c r="AE49" s="250" t="str">
        <f ca="1">IF(ISERROR(OFFSET(Data!$A$1,MATCH($D49,Data!$CG:$CG,0)-1,MATCH($E49&amp;"/"&amp;AE$1,Data!$1:$1,0)-1))=TRUE,"",IF(OFFSET(Data!$A$1,MATCH($D49,Data!$CG:$CG,0)-1,MATCH($E49&amp;"/"&amp;AE$1,Data!$1:$1,0)-1)=0,"",OFFSET(Data!$A$1,MATCH($D49,Data!$CG:$CG,0)-1,MATCH($E49&amp;"/"&amp;AE$1,Data!$1:$1,0)-1)))</f>
        <v/>
      </c>
      <c r="AF49" s="251" t="str">
        <f ca="1">IF(ISERROR(OFFSET(Data!$A$1,MATCH($D49,Data!$CG:$CG,0)-1,MATCH($E49&amp;"/"&amp;AF$1,Data!$1:$1,0)-1))=TRUE,"",IF(OFFSET(Data!$A$1,MATCH($D49,Data!$CG:$CG,0)-1,MATCH($E49&amp;"/"&amp;AF$1,Data!$1:$1,0)-1)=0,"",OFFSET(Data!$A$1,MATCH($D49,Data!$CG:$CG,0)-1,MATCH($E49&amp;"/"&amp;AF$1,Data!$1:$1,0)-1)))</f>
        <v/>
      </c>
      <c r="AG49" s="210">
        <f t="shared" ca="1" si="5"/>
        <v>0</v>
      </c>
      <c r="AH49" s="211">
        <f ca="1">AG49</f>
        <v>0</v>
      </c>
    </row>
    <row r="50" spans="1:34" ht="15" hidden="1" customHeight="1" thickBot="1" x14ac:dyDescent="0.3">
      <c r="A50" s="446"/>
      <c r="B50" s="449"/>
      <c r="C50" s="452"/>
      <c r="D50" s="28" t="e">
        <f>IF(C50&lt;&gt;"",C50,D49)</f>
        <v>#N/A</v>
      </c>
      <c r="E50" s="29" t="s">
        <v>22</v>
      </c>
      <c r="F50" s="254" t="str">
        <f ca="1">IF(ISERROR(OFFSET(Data!$A$1,MATCH($D50,Data!$CG:$CG,0)-1,MATCH($E50&amp;"/"&amp;F$1,Data!$1:$1,0)-1))=TRUE,"",IF(OFFSET(Data!$A$1,MATCH($D50,Data!$CG:$CG,0)-1,MATCH($E50&amp;"/"&amp;F$1,Data!$1:$1,0)-1)=0,"",OFFSET(Data!$A$1,MATCH($D50,Data!$CG:$CG,0)-1,MATCH($E50&amp;"/"&amp;F$1,Data!$1:$1,0)-1)))</f>
        <v/>
      </c>
      <c r="G50" s="252" t="str">
        <f ca="1">IF(ISERROR(OFFSET(Data!$A$1,MATCH($D50,Data!$CG:$CG,0)-1,MATCH($E50&amp;"/"&amp;G$1,Data!$1:$1,0)-1))=TRUE,"",IF(OFFSET(Data!$A$1,MATCH($D50,Data!$CG:$CG,0)-1,MATCH($E50&amp;"/"&amp;G$1,Data!$1:$1,0)-1)=0,"",OFFSET(Data!$A$1,MATCH($D50,Data!$CG:$CG,0)-1,MATCH($E50&amp;"/"&amp;G$1,Data!$1:$1,0)-1)))</f>
        <v/>
      </c>
      <c r="H50" s="252" t="str">
        <f ca="1">IF(ISERROR(OFFSET(Data!$A$1,MATCH($D50,Data!$CG:$CG,0)-1,MATCH($E50&amp;"/"&amp;H$1,Data!$1:$1,0)-1))=TRUE,"",IF(OFFSET(Data!$A$1,MATCH($D50,Data!$CG:$CG,0)-1,MATCH($E50&amp;"/"&amp;H$1,Data!$1:$1,0)-1)=0,"",OFFSET(Data!$A$1,MATCH($D50,Data!$CG:$CG,0)-1,MATCH($E50&amp;"/"&amp;H$1,Data!$1:$1,0)-1)))</f>
        <v/>
      </c>
      <c r="I50" s="252" t="str">
        <f ca="1">IF(ISERROR(OFFSET(Data!$A$1,MATCH($D50,Data!$CG:$CG,0)-1,MATCH($E50&amp;"/"&amp;I$1,Data!$1:$1,0)-1))=TRUE,"",IF(OFFSET(Data!$A$1,MATCH($D50,Data!$CG:$CG,0)-1,MATCH($E50&amp;"/"&amp;I$1,Data!$1:$1,0)-1)=0,"",OFFSET(Data!$A$1,MATCH($D50,Data!$CG:$CG,0)-1,MATCH($E50&amp;"/"&amp;I$1,Data!$1:$1,0)-1)))</f>
        <v/>
      </c>
      <c r="J50" s="252" t="str">
        <f ca="1">IF(ISERROR(OFFSET(Data!$A$1,MATCH($D50,Data!$CG:$CG,0)-1,MATCH($E50&amp;"/"&amp;J$1,Data!$1:$1,0)-1))=TRUE,"",IF(OFFSET(Data!$A$1,MATCH($D50,Data!$CG:$CG,0)-1,MATCH($E50&amp;"/"&amp;J$1,Data!$1:$1,0)-1)=0,"",OFFSET(Data!$A$1,MATCH($D50,Data!$CG:$CG,0)-1,MATCH($E50&amp;"/"&amp;J$1,Data!$1:$1,0)-1)))</f>
        <v/>
      </c>
      <c r="K50" s="252" t="str">
        <f ca="1">IF(ISERROR(OFFSET(Data!$A$1,MATCH($D50,Data!$CG:$CG,0)-1,MATCH($E50&amp;"/"&amp;K$1,Data!$1:$1,0)-1))=TRUE,"",IF(OFFSET(Data!$A$1,MATCH($D50,Data!$CG:$CG,0)-1,MATCH($E50&amp;"/"&amp;K$1,Data!$1:$1,0)-1)=0,"",OFFSET(Data!$A$1,MATCH($D50,Data!$CG:$CG,0)-1,MATCH($E50&amp;"/"&amp;K$1,Data!$1:$1,0)-1)))</f>
        <v/>
      </c>
      <c r="L50" s="252" t="str">
        <f ca="1">IF(ISERROR(OFFSET(Data!$A$1,MATCH($D50,Data!$CG:$CG,0)-1,MATCH($E50&amp;"/"&amp;L$1,Data!$1:$1,0)-1))=TRUE,"",IF(OFFSET(Data!$A$1,MATCH($D50,Data!$CG:$CG,0)-1,MATCH($E50&amp;"/"&amp;L$1,Data!$1:$1,0)-1)=0,"",OFFSET(Data!$A$1,MATCH($D50,Data!$CG:$CG,0)-1,MATCH($E50&amp;"/"&amp;L$1,Data!$1:$1,0)-1)))</f>
        <v/>
      </c>
      <c r="M50" s="252" t="str">
        <f ca="1">IF(ISERROR(OFFSET(Data!$A$1,MATCH($D50,Data!$CG:$CG,0)-1,MATCH($E50&amp;"/"&amp;M$1,Data!$1:$1,0)-1))=TRUE,"",IF(OFFSET(Data!$A$1,MATCH($D50,Data!$CG:$CG,0)-1,MATCH($E50&amp;"/"&amp;M$1,Data!$1:$1,0)-1)=0,"",OFFSET(Data!$A$1,MATCH($D50,Data!$CG:$CG,0)-1,MATCH($E50&amp;"/"&amp;M$1,Data!$1:$1,0)-1)))</f>
        <v/>
      </c>
      <c r="N50" s="252" t="str">
        <f ca="1">IF(ISERROR(OFFSET(Data!$A$1,MATCH($D50,Data!$CG:$CG,0)-1,MATCH($E50&amp;"/"&amp;N$1,Data!$1:$1,0)-1))=TRUE,"",IF(OFFSET(Data!$A$1,MATCH($D50,Data!$CG:$CG,0)-1,MATCH($E50&amp;"/"&amp;N$1,Data!$1:$1,0)-1)=0,"",OFFSET(Data!$A$1,MATCH($D50,Data!$CG:$CG,0)-1,MATCH($E50&amp;"/"&amp;N$1,Data!$1:$1,0)-1)))</f>
        <v/>
      </c>
      <c r="O50" s="252" t="str">
        <f ca="1">IF(ISERROR(OFFSET(Data!$A$1,MATCH($D50,Data!$CG:$CG,0)-1,MATCH($E50&amp;"/"&amp;O$1,Data!$1:$1,0)-1))=TRUE,"",IF(OFFSET(Data!$A$1,MATCH($D50,Data!$CG:$CG,0)-1,MATCH($E50&amp;"/"&amp;O$1,Data!$1:$1,0)-1)=0,"",OFFSET(Data!$A$1,MATCH($D50,Data!$CG:$CG,0)-1,MATCH($E50&amp;"/"&amp;O$1,Data!$1:$1,0)-1)))</f>
        <v/>
      </c>
      <c r="P50" s="252" t="str">
        <f ca="1">IF(ISERROR(OFFSET(Data!$A$1,MATCH($D50,Data!$CG:$CG,0)-1,MATCH($E50&amp;"/"&amp;P$1,Data!$1:$1,0)-1))=TRUE,"",IF(OFFSET(Data!$A$1,MATCH($D50,Data!$CG:$CG,0)-1,MATCH($E50&amp;"/"&amp;P$1,Data!$1:$1,0)-1)=0,"",OFFSET(Data!$A$1,MATCH($D50,Data!$CG:$CG,0)-1,MATCH($E50&amp;"/"&amp;P$1,Data!$1:$1,0)-1)))</f>
        <v/>
      </c>
      <c r="Q50" s="252" t="str">
        <f ca="1">IF(ISERROR(OFFSET(Data!$A$1,MATCH($D50,Data!$CG:$CG,0)-1,MATCH($E50&amp;"/"&amp;Q$1,Data!$1:$1,0)-1))=TRUE,"",IF(OFFSET(Data!$A$1,MATCH($D50,Data!$CG:$CG,0)-1,MATCH($E50&amp;"/"&amp;Q$1,Data!$1:$1,0)-1)=0,"",OFFSET(Data!$A$1,MATCH($D50,Data!$CG:$CG,0)-1,MATCH($E50&amp;"/"&amp;Q$1,Data!$1:$1,0)-1)))</f>
        <v/>
      </c>
      <c r="R50" s="252" t="str">
        <f ca="1">IF(ISERROR(OFFSET(Data!$A$1,MATCH($D50,Data!$CG:$CG,0)-1,MATCH($E50&amp;"/"&amp;R$1,Data!$1:$1,0)-1))=TRUE,"",IF(OFFSET(Data!$A$1,MATCH($D50,Data!$CG:$CG,0)-1,MATCH($E50&amp;"/"&amp;R$1,Data!$1:$1,0)-1)=0,"",OFFSET(Data!$A$1,MATCH($D50,Data!$CG:$CG,0)-1,MATCH($E50&amp;"/"&amp;R$1,Data!$1:$1,0)-1)))</f>
        <v/>
      </c>
      <c r="S50" s="252" t="str">
        <f ca="1">IF(ISERROR(OFFSET(Data!$A$1,MATCH($D50,Data!$CG:$CG,0)-1,MATCH($E50&amp;"/"&amp;S$1,Data!$1:$1,0)-1))=TRUE,"",IF(OFFSET(Data!$A$1,MATCH($D50,Data!$CG:$CG,0)-1,MATCH($E50&amp;"/"&amp;S$1,Data!$1:$1,0)-1)=0,"",OFFSET(Data!$A$1,MATCH($D50,Data!$CG:$CG,0)-1,MATCH($E50&amp;"/"&amp;S$1,Data!$1:$1,0)-1)))</f>
        <v/>
      </c>
      <c r="T50" s="252" t="str">
        <f ca="1">IF(ISERROR(OFFSET(Data!$A$1,MATCH($D50,Data!$CG:$CG,0)-1,MATCH($E50&amp;"/"&amp;T$1,Data!$1:$1,0)-1))=TRUE,"",IF(OFFSET(Data!$A$1,MATCH($D50,Data!$CG:$CG,0)-1,MATCH($E50&amp;"/"&amp;T$1,Data!$1:$1,0)-1)=0,"",OFFSET(Data!$A$1,MATCH($D50,Data!$CG:$CG,0)-1,MATCH($E50&amp;"/"&amp;T$1,Data!$1:$1,0)-1)))</f>
        <v/>
      </c>
      <c r="U50" s="252" t="str">
        <f ca="1">IF(ISERROR(OFFSET(Data!$A$1,MATCH($D50,Data!$CG:$CG,0)-1,MATCH($E50&amp;"/"&amp;U$1,Data!$1:$1,0)-1))=TRUE,"",IF(OFFSET(Data!$A$1,MATCH($D50,Data!$CG:$CG,0)-1,MATCH($E50&amp;"/"&amp;U$1,Data!$1:$1,0)-1)=0,"",OFFSET(Data!$A$1,MATCH($D50,Data!$CG:$CG,0)-1,MATCH($E50&amp;"/"&amp;U$1,Data!$1:$1,0)-1)))</f>
        <v/>
      </c>
      <c r="V50" s="252" t="str">
        <f ca="1">IF(ISERROR(OFFSET(Data!$A$1,MATCH($D50,Data!$CG:$CG,0)-1,MATCH($E50&amp;"/"&amp;V$1,Data!$1:$1,0)-1))=TRUE,"",IF(OFFSET(Data!$A$1,MATCH($D50,Data!$CG:$CG,0)-1,MATCH($E50&amp;"/"&amp;V$1,Data!$1:$1,0)-1)=0,"",OFFSET(Data!$A$1,MATCH($D50,Data!$CG:$CG,0)-1,MATCH($E50&amp;"/"&amp;V$1,Data!$1:$1,0)-1)))</f>
        <v/>
      </c>
      <c r="W50" s="269" t="str">
        <f ca="1">IF(ISERROR(OFFSET(Data!$A$1,MATCH($D50,Data!$CG:$CG,0)-1,MATCH($E50&amp;"/"&amp;W$1,Data!$1:$1,0)-1))=TRUE,"",IF(OFFSET(Data!$A$1,MATCH($D50,Data!$CG:$CG,0)-1,MATCH($E50&amp;"/"&amp;W$1,Data!$1:$1,0)-1)=0,"",OFFSET(Data!$A$1,MATCH($D50,Data!$CG:$CG,0)-1,MATCH($E50&amp;"/"&amp;W$1,Data!$1:$1,0)-1)))</f>
        <v/>
      </c>
      <c r="X50" s="252" t="str">
        <f ca="1">IF(ISERROR(OFFSET(Data!$A$1,MATCH($D50,Data!$CG:$CG,0)-1,MATCH($E50&amp;"/"&amp;X$1,Data!$1:$1,0)-1))=TRUE,"",IF(OFFSET(Data!$A$1,MATCH($D50,Data!$CG:$CG,0)-1,MATCH($E50&amp;"/"&amp;X$1,Data!$1:$1,0)-1)=0,"",OFFSET(Data!$A$1,MATCH($D50,Data!$CG:$CG,0)-1,MATCH($E50&amp;"/"&amp;X$1,Data!$1:$1,0)-1)))</f>
        <v/>
      </c>
      <c r="Y50" s="252" t="str">
        <f ca="1">IF(ISERROR(OFFSET(Data!$A$1,MATCH($D50,Data!$CG:$CG,0)-1,MATCH($E50&amp;"/"&amp;Y$1,Data!$1:$1,0)-1))=TRUE,"",IF(OFFSET(Data!$A$1,MATCH($D50,Data!$CG:$CG,0)-1,MATCH($E50&amp;"/"&amp;Y$1,Data!$1:$1,0)-1)=0,"",OFFSET(Data!$A$1,MATCH($D50,Data!$CG:$CG,0)-1,MATCH($E50&amp;"/"&amp;Y$1,Data!$1:$1,0)-1)))</f>
        <v/>
      </c>
      <c r="Z50" s="252" t="str">
        <f ca="1">IF(ISERROR(OFFSET(Data!$A$1,MATCH($D50,Data!$CG:$CG,0)-1,MATCH($E50&amp;"/"&amp;Z$1,Data!$1:$1,0)-1))=TRUE,"",IF(OFFSET(Data!$A$1,MATCH($D50,Data!$CG:$CG,0)-1,MATCH($E50&amp;"/"&amp;Z$1,Data!$1:$1,0)-1)=0,"",OFFSET(Data!$A$1,MATCH($D50,Data!$CG:$CG,0)-1,MATCH($E50&amp;"/"&amp;Z$1,Data!$1:$1,0)-1)))</f>
        <v/>
      </c>
      <c r="AA50" s="252" t="str">
        <f ca="1">IF(ISERROR(OFFSET(Data!$A$1,MATCH($D50,Data!$CG:$CG,0)-1,MATCH($E50&amp;"/"&amp;AA$1,Data!$1:$1,0)-1))=TRUE,"",IF(OFFSET(Data!$A$1,MATCH($D50,Data!$CG:$CG,0)-1,MATCH($E50&amp;"/"&amp;AA$1,Data!$1:$1,0)-1)=0,"",OFFSET(Data!$A$1,MATCH($D50,Data!$CG:$CG,0)-1,MATCH($E50&amp;"/"&amp;AA$1,Data!$1:$1,0)-1)))</f>
        <v/>
      </c>
      <c r="AB50" s="252" t="str">
        <f ca="1">IF(ISERROR(OFFSET(Data!$A$1,MATCH($D50,Data!$CG:$CG,0)-1,MATCH($E50&amp;"/"&amp;AB$1,Data!$1:$1,0)-1))=TRUE,"",IF(OFFSET(Data!$A$1,MATCH($D50,Data!$CG:$CG,0)-1,MATCH($E50&amp;"/"&amp;AB$1,Data!$1:$1,0)-1)=0,"",OFFSET(Data!$A$1,MATCH($D50,Data!$CG:$CG,0)-1,MATCH($E50&amp;"/"&amp;AB$1,Data!$1:$1,0)-1)))</f>
        <v/>
      </c>
      <c r="AC50" s="252" t="str">
        <f ca="1">IF(ISERROR(OFFSET(Data!$A$1,MATCH($D50,Data!$CG:$CG,0)-1,MATCH($E50&amp;"/"&amp;AC$1,Data!$1:$1,0)-1))=TRUE,"",IF(OFFSET(Data!$A$1,MATCH($D50,Data!$CG:$CG,0)-1,MATCH($E50&amp;"/"&amp;AC$1,Data!$1:$1,0)-1)=0,"",OFFSET(Data!$A$1,MATCH($D50,Data!$CG:$CG,0)-1,MATCH($E50&amp;"/"&amp;AC$1,Data!$1:$1,0)-1)))</f>
        <v/>
      </c>
      <c r="AD50" s="252" t="str">
        <f ca="1">IF(ISERROR(OFFSET(Data!$A$1,MATCH($D50,Data!$CG:$CG,0)-1,MATCH($E50&amp;"/"&amp;AD$1,Data!$1:$1,0)-1))=TRUE,"",IF(OFFSET(Data!$A$1,MATCH($D50,Data!$CG:$CG,0)-1,MATCH($E50&amp;"/"&amp;AD$1,Data!$1:$1,0)-1)=0,"",OFFSET(Data!$A$1,MATCH($D50,Data!$CG:$CG,0)-1,MATCH($E50&amp;"/"&amp;AD$1,Data!$1:$1,0)-1)))</f>
        <v/>
      </c>
      <c r="AE50" s="252" t="str">
        <f ca="1">IF(ISERROR(OFFSET(Data!$A$1,MATCH($D50,Data!$CG:$CG,0)-1,MATCH($E50&amp;"/"&amp;AE$1,Data!$1:$1,0)-1))=TRUE,"",IF(OFFSET(Data!$A$1,MATCH($D50,Data!$CG:$CG,0)-1,MATCH($E50&amp;"/"&amp;AE$1,Data!$1:$1,0)-1)=0,"",OFFSET(Data!$A$1,MATCH($D50,Data!$CG:$CG,0)-1,MATCH($E50&amp;"/"&amp;AE$1,Data!$1:$1,0)-1)))</f>
        <v/>
      </c>
      <c r="AF50" s="253" t="str">
        <f ca="1">IF(ISERROR(OFFSET(Data!$A$1,MATCH($D50,Data!$CG:$CG,0)-1,MATCH($E50&amp;"/"&amp;AF$1,Data!$1:$1,0)-1))=TRUE,"",IF(OFFSET(Data!$A$1,MATCH($D50,Data!$CG:$CG,0)-1,MATCH($E50&amp;"/"&amp;AF$1,Data!$1:$1,0)-1)=0,"",OFFSET(Data!$A$1,MATCH($D50,Data!$CG:$CG,0)-1,MATCH($E50&amp;"/"&amp;AF$1,Data!$1:$1,0)-1)))</f>
        <v/>
      </c>
      <c r="AG50" s="212">
        <f t="shared" ca="1" si="5"/>
        <v>0</v>
      </c>
      <c r="AH50" s="213">
        <f ca="1">SUM(AG49:AG50)</f>
        <v>0</v>
      </c>
    </row>
    <row r="51" spans="1:34" ht="15" hidden="1" customHeight="1" x14ac:dyDescent="0.25">
      <c r="A51" s="446"/>
      <c r="B51" s="449"/>
      <c r="C51" s="452"/>
      <c r="D51" s="28" t="e">
        <f>IF(C51&lt;&gt;"",C51,D50)</f>
        <v>#N/A</v>
      </c>
      <c r="E51" s="29" t="s">
        <v>23</v>
      </c>
      <c r="F51" s="254" t="str">
        <f ca="1">IF(ISERROR(OFFSET(Data!$A$1,MATCH($D51,Data!$CG:$CG,0)-1,MATCH($E51&amp;"/"&amp;F$1,Data!$1:$1,0)-1))=TRUE,"",IF(OFFSET(Data!$A$1,MATCH($D51,Data!$CG:$CG,0)-1,MATCH($E51&amp;"/"&amp;F$1,Data!$1:$1,0)-1)=0,"",OFFSET(Data!$A$1,MATCH($D51,Data!$CG:$CG,0)-1,MATCH($E51&amp;"/"&amp;F$1,Data!$1:$1,0)-1)))</f>
        <v/>
      </c>
      <c r="G51" s="252" t="str">
        <f ca="1">IF(ISERROR(OFFSET(Data!$A$1,MATCH($D51,Data!$CG:$CG,0)-1,MATCH($E51&amp;"/"&amp;G$1,Data!$1:$1,0)-1))=TRUE,"",IF(OFFSET(Data!$A$1,MATCH($D51,Data!$CG:$CG,0)-1,MATCH($E51&amp;"/"&amp;G$1,Data!$1:$1,0)-1)=0,"",OFFSET(Data!$A$1,MATCH($D51,Data!$CG:$CG,0)-1,MATCH($E51&amp;"/"&amp;G$1,Data!$1:$1,0)-1)))</f>
        <v/>
      </c>
      <c r="H51" s="252" t="str">
        <f ca="1">IF(ISERROR(OFFSET(Data!$A$1,MATCH($D51,Data!$CG:$CG,0)-1,MATCH($E51&amp;"/"&amp;H$1,Data!$1:$1,0)-1))=TRUE,"",IF(OFFSET(Data!$A$1,MATCH($D51,Data!$CG:$CG,0)-1,MATCH($E51&amp;"/"&amp;H$1,Data!$1:$1,0)-1)=0,"",OFFSET(Data!$A$1,MATCH($D51,Data!$CG:$CG,0)-1,MATCH($E51&amp;"/"&amp;H$1,Data!$1:$1,0)-1)))</f>
        <v/>
      </c>
      <c r="I51" s="252" t="str">
        <f ca="1">IF(ISERROR(OFFSET(Data!$A$1,MATCH($D51,Data!$CG:$CG,0)-1,MATCH($E51&amp;"/"&amp;I$1,Data!$1:$1,0)-1))=TRUE,"",IF(OFFSET(Data!$A$1,MATCH($D51,Data!$CG:$CG,0)-1,MATCH($E51&amp;"/"&amp;I$1,Data!$1:$1,0)-1)=0,"",OFFSET(Data!$A$1,MATCH($D51,Data!$CG:$CG,0)-1,MATCH($E51&amp;"/"&amp;I$1,Data!$1:$1,0)-1)))</f>
        <v/>
      </c>
      <c r="J51" s="252" t="str">
        <f ca="1">IF(ISERROR(OFFSET(Data!$A$1,MATCH($D51,Data!$CG:$CG,0)-1,MATCH($E51&amp;"/"&amp;J$1,Data!$1:$1,0)-1))=TRUE,"",IF(OFFSET(Data!$A$1,MATCH($D51,Data!$CG:$CG,0)-1,MATCH($E51&amp;"/"&amp;J$1,Data!$1:$1,0)-1)=0,"",OFFSET(Data!$A$1,MATCH($D51,Data!$CG:$CG,0)-1,MATCH($E51&amp;"/"&amp;J$1,Data!$1:$1,0)-1)))</f>
        <v/>
      </c>
      <c r="K51" s="252" t="str">
        <f ca="1">IF(ISERROR(OFFSET(Data!$A$1,MATCH($D51,Data!$CG:$CG,0)-1,MATCH($E51&amp;"/"&amp;K$1,Data!$1:$1,0)-1))=TRUE,"",IF(OFFSET(Data!$A$1,MATCH($D51,Data!$CG:$CG,0)-1,MATCH($E51&amp;"/"&amp;K$1,Data!$1:$1,0)-1)=0,"",OFFSET(Data!$A$1,MATCH($D51,Data!$CG:$CG,0)-1,MATCH($E51&amp;"/"&amp;K$1,Data!$1:$1,0)-1)))</f>
        <v/>
      </c>
      <c r="L51" s="252" t="str">
        <f ca="1">IF(ISERROR(OFFSET(Data!$A$1,MATCH($D51,Data!$CG:$CG,0)-1,MATCH($E51&amp;"/"&amp;L$1,Data!$1:$1,0)-1))=TRUE,"",IF(OFFSET(Data!$A$1,MATCH($D51,Data!$CG:$CG,0)-1,MATCH($E51&amp;"/"&amp;L$1,Data!$1:$1,0)-1)=0,"",OFFSET(Data!$A$1,MATCH($D51,Data!$CG:$CG,0)-1,MATCH($E51&amp;"/"&amp;L$1,Data!$1:$1,0)-1)))</f>
        <v/>
      </c>
      <c r="M51" s="252" t="str">
        <f ca="1">IF(ISERROR(OFFSET(Data!$A$1,MATCH($D51,Data!$CG:$CG,0)-1,MATCH($E51&amp;"/"&amp;M$1,Data!$1:$1,0)-1))=TRUE,"",IF(OFFSET(Data!$A$1,MATCH($D51,Data!$CG:$CG,0)-1,MATCH($E51&amp;"/"&amp;M$1,Data!$1:$1,0)-1)=0,"",OFFSET(Data!$A$1,MATCH($D51,Data!$CG:$CG,0)-1,MATCH($E51&amp;"/"&amp;M$1,Data!$1:$1,0)-1)))</f>
        <v/>
      </c>
      <c r="N51" s="252" t="str">
        <f ca="1">IF(ISERROR(OFFSET(Data!$A$1,MATCH($D51,Data!$CG:$CG,0)-1,MATCH($E51&amp;"/"&amp;N$1,Data!$1:$1,0)-1))=TRUE,"",IF(OFFSET(Data!$A$1,MATCH($D51,Data!$CG:$CG,0)-1,MATCH($E51&amp;"/"&amp;N$1,Data!$1:$1,0)-1)=0,"",OFFSET(Data!$A$1,MATCH($D51,Data!$CG:$CG,0)-1,MATCH($E51&amp;"/"&amp;N$1,Data!$1:$1,0)-1)))</f>
        <v/>
      </c>
      <c r="O51" s="252" t="str">
        <f ca="1">IF(ISERROR(OFFSET(Data!$A$1,MATCH($D51,Data!$CG:$CG,0)-1,MATCH($E51&amp;"/"&amp;O$1,Data!$1:$1,0)-1))=TRUE,"",IF(OFFSET(Data!$A$1,MATCH($D51,Data!$CG:$CG,0)-1,MATCH($E51&amp;"/"&amp;O$1,Data!$1:$1,0)-1)=0,"",OFFSET(Data!$A$1,MATCH($D51,Data!$CG:$CG,0)-1,MATCH($E51&amp;"/"&amp;O$1,Data!$1:$1,0)-1)))</f>
        <v/>
      </c>
      <c r="P51" s="252" t="str">
        <f ca="1">IF(ISERROR(OFFSET(Data!$A$1,MATCH($D51,Data!$CG:$CG,0)-1,MATCH($E51&amp;"/"&amp;P$1,Data!$1:$1,0)-1))=TRUE,"",IF(OFFSET(Data!$A$1,MATCH($D51,Data!$CG:$CG,0)-1,MATCH($E51&amp;"/"&amp;P$1,Data!$1:$1,0)-1)=0,"",OFFSET(Data!$A$1,MATCH($D51,Data!$CG:$CG,0)-1,MATCH($E51&amp;"/"&amp;P$1,Data!$1:$1,0)-1)))</f>
        <v/>
      </c>
      <c r="Q51" s="252" t="str">
        <f ca="1">IF(ISERROR(OFFSET(Data!$A$1,MATCH($D51,Data!$CG:$CG,0)-1,MATCH($E51&amp;"/"&amp;Q$1,Data!$1:$1,0)-1))=TRUE,"",IF(OFFSET(Data!$A$1,MATCH($D51,Data!$CG:$CG,0)-1,MATCH($E51&amp;"/"&amp;Q$1,Data!$1:$1,0)-1)=0,"",OFFSET(Data!$A$1,MATCH($D51,Data!$CG:$CG,0)-1,MATCH($E51&amp;"/"&amp;Q$1,Data!$1:$1,0)-1)))</f>
        <v/>
      </c>
      <c r="R51" s="252" t="str">
        <f ca="1">IF(ISERROR(OFFSET(Data!$A$1,MATCH($D51,Data!$CG:$CG,0)-1,MATCH($E51&amp;"/"&amp;R$1,Data!$1:$1,0)-1))=TRUE,"",IF(OFFSET(Data!$A$1,MATCH($D51,Data!$CG:$CG,0)-1,MATCH($E51&amp;"/"&amp;R$1,Data!$1:$1,0)-1)=0,"",OFFSET(Data!$A$1,MATCH($D51,Data!$CG:$CG,0)-1,MATCH($E51&amp;"/"&amp;R$1,Data!$1:$1,0)-1)))</f>
        <v/>
      </c>
      <c r="S51" s="252" t="str">
        <f ca="1">IF(ISERROR(OFFSET(Data!$A$1,MATCH($D51,Data!$CG:$CG,0)-1,MATCH($E51&amp;"/"&amp;S$1,Data!$1:$1,0)-1))=TRUE,"",IF(OFFSET(Data!$A$1,MATCH($D51,Data!$CG:$CG,0)-1,MATCH($E51&amp;"/"&amp;S$1,Data!$1:$1,0)-1)=0,"",OFFSET(Data!$A$1,MATCH($D51,Data!$CG:$CG,0)-1,MATCH($E51&amp;"/"&amp;S$1,Data!$1:$1,0)-1)))</f>
        <v/>
      </c>
      <c r="T51" s="252" t="str">
        <f ca="1">IF(ISERROR(OFFSET(Data!$A$1,MATCH($D51,Data!$CG:$CG,0)-1,MATCH($E51&amp;"/"&amp;T$1,Data!$1:$1,0)-1))=TRUE,"",IF(OFFSET(Data!$A$1,MATCH($D51,Data!$CG:$CG,0)-1,MATCH($E51&amp;"/"&amp;T$1,Data!$1:$1,0)-1)=0,"",OFFSET(Data!$A$1,MATCH($D51,Data!$CG:$CG,0)-1,MATCH($E51&amp;"/"&amp;T$1,Data!$1:$1,0)-1)))</f>
        <v/>
      </c>
      <c r="U51" s="252" t="str">
        <f ca="1">IF(ISERROR(OFFSET(Data!$A$1,MATCH($D51,Data!$CG:$CG,0)-1,MATCH($E51&amp;"/"&amp;U$1,Data!$1:$1,0)-1))=TRUE,"",IF(OFFSET(Data!$A$1,MATCH($D51,Data!$CG:$CG,0)-1,MATCH($E51&amp;"/"&amp;U$1,Data!$1:$1,0)-1)=0,"",OFFSET(Data!$A$1,MATCH($D51,Data!$CG:$CG,0)-1,MATCH($E51&amp;"/"&amp;U$1,Data!$1:$1,0)-1)))</f>
        <v/>
      </c>
      <c r="V51" s="252" t="str">
        <f ca="1">IF(ISERROR(OFFSET(Data!$A$1,MATCH($D51,Data!$CG:$CG,0)-1,MATCH($E51&amp;"/"&amp;V$1,Data!$1:$1,0)-1))=TRUE,"",IF(OFFSET(Data!$A$1,MATCH($D51,Data!$CG:$CG,0)-1,MATCH($E51&amp;"/"&amp;V$1,Data!$1:$1,0)-1)=0,"",OFFSET(Data!$A$1,MATCH($D51,Data!$CG:$CG,0)-1,MATCH($E51&amp;"/"&amp;V$1,Data!$1:$1,0)-1)))</f>
        <v/>
      </c>
      <c r="W51" s="269" t="str">
        <f ca="1">IF(ISERROR(OFFSET(Data!$A$1,MATCH($D51,Data!$CG:$CG,0)-1,MATCH($E51&amp;"/"&amp;W$1,Data!$1:$1,0)-1))=TRUE,"",IF(OFFSET(Data!$A$1,MATCH($D51,Data!$CG:$CG,0)-1,MATCH($E51&amp;"/"&amp;W$1,Data!$1:$1,0)-1)=0,"",OFFSET(Data!$A$1,MATCH($D51,Data!$CG:$CG,0)-1,MATCH($E51&amp;"/"&amp;W$1,Data!$1:$1,0)-1)))</f>
        <v/>
      </c>
      <c r="X51" s="252" t="str">
        <f ca="1">IF(ISERROR(OFFSET(Data!$A$1,MATCH($D51,Data!$CG:$CG,0)-1,MATCH($E51&amp;"/"&amp;X$1,Data!$1:$1,0)-1))=TRUE,"",IF(OFFSET(Data!$A$1,MATCH($D51,Data!$CG:$CG,0)-1,MATCH($E51&amp;"/"&amp;X$1,Data!$1:$1,0)-1)=0,"",OFFSET(Data!$A$1,MATCH($D51,Data!$CG:$CG,0)-1,MATCH($E51&amp;"/"&amp;X$1,Data!$1:$1,0)-1)))</f>
        <v/>
      </c>
      <c r="Y51" s="252" t="str">
        <f ca="1">IF(ISERROR(OFFSET(Data!$A$1,MATCH($D51,Data!$CG:$CG,0)-1,MATCH($E51&amp;"/"&amp;Y$1,Data!$1:$1,0)-1))=TRUE,"",IF(OFFSET(Data!$A$1,MATCH($D51,Data!$CG:$CG,0)-1,MATCH($E51&amp;"/"&amp;Y$1,Data!$1:$1,0)-1)=0,"",OFFSET(Data!$A$1,MATCH($D51,Data!$CG:$CG,0)-1,MATCH($E51&amp;"/"&amp;Y$1,Data!$1:$1,0)-1)))</f>
        <v/>
      </c>
      <c r="Z51" s="252" t="str">
        <f ca="1">IF(ISERROR(OFFSET(Data!$A$1,MATCH($D51,Data!$CG:$CG,0)-1,MATCH($E51&amp;"/"&amp;Z$1,Data!$1:$1,0)-1))=TRUE,"",IF(OFFSET(Data!$A$1,MATCH($D51,Data!$CG:$CG,0)-1,MATCH($E51&amp;"/"&amp;Z$1,Data!$1:$1,0)-1)=0,"",OFFSET(Data!$A$1,MATCH($D51,Data!$CG:$CG,0)-1,MATCH($E51&amp;"/"&amp;Z$1,Data!$1:$1,0)-1)))</f>
        <v/>
      </c>
      <c r="AA51" s="252" t="str">
        <f ca="1">IF(ISERROR(OFFSET(Data!$A$1,MATCH($D51,Data!$CG:$CG,0)-1,MATCH($E51&amp;"/"&amp;AA$1,Data!$1:$1,0)-1))=TRUE,"",IF(OFFSET(Data!$A$1,MATCH($D51,Data!$CG:$CG,0)-1,MATCH($E51&amp;"/"&amp;AA$1,Data!$1:$1,0)-1)=0,"",OFFSET(Data!$A$1,MATCH($D51,Data!$CG:$CG,0)-1,MATCH($E51&amp;"/"&amp;AA$1,Data!$1:$1,0)-1)))</f>
        <v/>
      </c>
      <c r="AB51" s="252" t="str">
        <f ca="1">IF(ISERROR(OFFSET(Data!$A$1,MATCH($D51,Data!$CG:$CG,0)-1,MATCH($E51&amp;"/"&amp;AB$1,Data!$1:$1,0)-1))=TRUE,"",IF(OFFSET(Data!$A$1,MATCH($D51,Data!$CG:$CG,0)-1,MATCH($E51&amp;"/"&amp;AB$1,Data!$1:$1,0)-1)=0,"",OFFSET(Data!$A$1,MATCH($D51,Data!$CG:$CG,0)-1,MATCH($E51&amp;"/"&amp;AB$1,Data!$1:$1,0)-1)))</f>
        <v/>
      </c>
      <c r="AC51" s="252" t="str">
        <f ca="1">IF(ISERROR(OFFSET(Data!$A$1,MATCH($D51,Data!$CG:$CG,0)-1,MATCH($E51&amp;"/"&amp;AC$1,Data!$1:$1,0)-1))=TRUE,"",IF(OFFSET(Data!$A$1,MATCH($D51,Data!$CG:$CG,0)-1,MATCH($E51&amp;"/"&amp;AC$1,Data!$1:$1,0)-1)=0,"",OFFSET(Data!$A$1,MATCH($D51,Data!$CG:$CG,0)-1,MATCH($E51&amp;"/"&amp;AC$1,Data!$1:$1,0)-1)))</f>
        <v/>
      </c>
      <c r="AD51" s="252" t="str">
        <f ca="1">IF(ISERROR(OFFSET(Data!$A$1,MATCH($D51,Data!$CG:$CG,0)-1,MATCH($E51&amp;"/"&amp;AD$1,Data!$1:$1,0)-1))=TRUE,"",IF(OFFSET(Data!$A$1,MATCH($D51,Data!$CG:$CG,0)-1,MATCH($E51&amp;"/"&amp;AD$1,Data!$1:$1,0)-1)=0,"",OFFSET(Data!$A$1,MATCH($D51,Data!$CG:$CG,0)-1,MATCH($E51&amp;"/"&amp;AD$1,Data!$1:$1,0)-1)))</f>
        <v/>
      </c>
      <c r="AE51" s="252" t="str">
        <f ca="1">IF(ISERROR(OFFSET(Data!$A$1,MATCH($D51,Data!$CG:$CG,0)-1,MATCH($E51&amp;"/"&amp;AE$1,Data!$1:$1,0)-1))=TRUE,"",IF(OFFSET(Data!$A$1,MATCH($D51,Data!$CG:$CG,0)-1,MATCH($E51&amp;"/"&amp;AE$1,Data!$1:$1,0)-1)=0,"",OFFSET(Data!$A$1,MATCH($D51,Data!$CG:$CG,0)-1,MATCH($E51&amp;"/"&amp;AE$1,Data!$1:$1,0)-1)))</f>
        <v/>
      </c>
      <c r="AF51" s="253" t="str">
        <f ca="1">IF(ISERROR(OFFSET(Data!$A$1,MATCH($D51,Data!$CG:$CG,0)-1,MATCH($E51&amp;"/"&amp;AF$1,Data!$1:$1,0)-1))=TRUE,"",IF(OFFSET(Data!$A$1,MATCH($D51,Data!$CG:$CG,0)-1,MATCH($E51&amp;"/"&amp;AF$1,Data!$1:$1,0)-1)=0,"",OFFSET(Data!$A$1,MATCH($D51,Data!$CG:$CG,0)-1,MATCH($E51&amp;"/"&amp;AF$1,Data!$1:$1,0)-1)))</f>
        <v/>
      </c>
      <c r="AG51" s="212">
        <f t="shared" ca="1" si="5"/>
        <v>0</v>
      </c>
      <c r="AH51" s="213">
        <f ca="1">SUM(AG49:AG51)</f>
        <v>0</v>
      </c>
    </row>
    <row r="52" spans="1:34" ht="15.75" hidden="1" customHeight="1" x14ac:dyDescent="0.25">
      <c r="A52" s="446"/>
      <c r="B52" s="449"/>
      <c r="C52" s="452"/>
      <c r="D52" s="28" t="e">
        <f>IF(C52&lt;&gt;"",C52,D51)</f>
        <v>#N/A</v>
      </c>
      <c r="E52" s="29" t="s">
        <v>24</v>
      </c>
      <c r="F52" s="254" t="str">
        <f ca="1">IF(ISERROR(OFFSET(Data!$A$1,MATCH($D52,Data!$CG:$CG,0)-1,MATCH($E52&amp;"/"&amp;F$1,Data!$1:$1,0)-1))=TRUE,"",IF(OFFSET(Data!$A$1,MATCH($D52,Data!$CG:$CG,0)-1,MATCH($E52&amp;"/"&amp;F$1,Data!$1:$1,0)-1)=0,"",OFFSET(Data!$A$1,MATCH($D52,Data!$CG:$CG,0)-1,MATCH($E52&amp;"/"&amp;F$1,Data!$1:$1,0)-1)))</f>
        <v/>
      </c>
      <c r="G52" s="252" t="str">
        <f ca="1">IF(ISERROR(OFFSET(Data!$A$1,MATCH($D52,Data!$CG:$CG,0)-1,MATCH($E52&amp;"/"&amp;G$1,Data!$1:$1,0)-1))=TRUE,"",IF(OFFSET(Data!$A$1,MATCH($D52,Data!$CG:$CG,0)-1,MATCH($E52&amp;"/"&amp;G$1,Data!$1:$1,0)-1)=0,"",OFFSET(Data!$A$1,MATCH($D52,Data!$CG:$CG,0)-1,MATCH($E52&amp;"/"&amp;G$1,Data!$1:$1,0)-1)))</f>
        <v/>
      </c>
      <c r="H52" s="252" t="str">
        <f ca="1">IF(ISERROR(OFFSET(Data!$A$1,MATCH($D52,Data!$CG:$CG,0)-1,MATCH($E52&amp;"/"&amp;H$1,Data!$1:$1,0)-1))=TRUE,"",IF(OFFSET(Data!$A$1,MATCH($D52,Data!$CG:$CG,0)-1,MATCH($E52&amp;"/"&amp;H$1,Data!$1:$1,0)-1)=0,"",OFFSET(Data!$A$1,MATCH($D52,Data!$CG:$CG,0)-1,MATCH($E52&amp;"/"&amp;H$1,Data!$1:$1,0)-1)))</f>
        <v/>
      </c>
      <c r="I52" s="252" t="str">
        <f ca="1">IF(ISERROR(OFFSET(Data!$A$1,MATCH($D52,Data!$CG:$CG,0)-1,MATCH($E52&amp;"/"&amp;I$1,Data!$1:$1,0)-1))=TRUE,"",IF(OFFSET(Data!$A$1,MATCH($D52,Data!$CG:$CG,0)-1,MATCH($E52&amp;"/"&amp;I$1,Data!$1:$1,0)-1)=0,"",OFFSET(Data!$A$1,MATCH($D52,Data!$CG:$CG,0)-1,MATCH($E52&amp;"/"&amp;I$1,Data!$1:$1,0)-1)))</f>
        <v/>
      </c>
      <c r="J52" s="252" t="str">
        <f ca="1">IF(ISERROR(OFFSET(Data!$A$1,MATCH($D52,Data!$CG:$CG,0)-1,MATCH($E52&amp;"/"&amp;J$1,Data!$1:$1,0)-1))=TRUE,"",IF(OFFSET(Data!$A$1,MATCH($D52,Data!$CG:$CG,0)-1,MATCH($E52&amp;"/"&amp;J$1,Data!$1:$1,0)-1)=0,"",OFFSET(Data!$A$1,MATCH($D52,Data!$CG:$CG,0)-1,MATCH($E52&amp;"/"&amp;J$1,Data!$1:$1,0)-1)))</f>
        <v/>
      </c>
      <c r="K52" s="252" t="str">
        <f ca="1">IF(ISERROR(OFFSET(Data!$A$1,MATCH($D52,Data!$CG:$CG,0)-1,MATCH($E52&amp;"/"&amp;K$1,Data!$1:$1,0)-1))=TRUE,"",IF(OFFSET(Data!$A$1,MATCH($D52,Data!$CG:$CG,0)-1,MATCH($E52&amp;"/"&amp;K$1,Data!$1:$1,0)-1)=0,"",OFFSET(Data!$A$1,MATCH($D52,Data!$CG:$CG,0)-1,MATCH($E52&amp;"/"&amp;K$1,Data!$1:$1,0)-1)))</f>
        <v/>
      </c>
      <c r="L52" s="252" t="str">
        <f ca="1">IF(ISERROR(OFFSET(Data!$A$1,MATCH($D52,Data!$CG:$CG,0)-1,MATCH($E52&amp;"/"&amp;L$1,Data!$1:$1,0)-1))=TRUE,"",IF(OFFSET(Data!$A$1,MATCH($D52,Data!$CG:$CG,0)-1,MATCH($E52&amp;"/"&amp;L$1,Data!$1:$1,0)-1)=0,"",OFFSET(Data!$A$1,MATCH($D52,Data!$CG:$CG,0)-1,MATCH($E52&amp;"/"&amp;L$1,Data!$1:$1,0)-1)))</f>
        <v/>
      </c>
      <c r="M52" s="252" t="str">
        <f ca="1">IF(ISERROR(OFFSET(Data!$A$1,MATCH($D52,Data!$CG:$CG,0)-1,MATCH($E52&amp;"/"&amp;M$1,Data!$1:$1,0)-1))=TRUE,"",IF(OFFSET(Data!$A$1,MATCH($D52,Data!$CG:$CG,0)-1,MATCH($E52&amp;"/"&amp;M$1,Data!$1:$1,0)-1)=0,"",OFFSET(Data!$A$1,MATCH($D52,Data!$CG:$CG,0)-1,MATCH($E52&amp;"/"&amp;M$1,Data!$1:$1,0)-1)))</f>
        <v/>
      </c>
      <c r="N52" s="252" t="str">
        <f ca="1">IF(ISERROR(OFFSET(Data!$A$1,MATCH($D52,Data!$CG:$CG,0)-1,MATCH($E52&amp;"/"&amp;N$1,Data!$1:$1,0)-1))=TRUE,"",IF(OFFSET(Data!$A$1,MATCH($D52,Data!$CG:$CG,0)-1,MATCH($E52&amp;"/"&amp;N$1,Data!$1:$1,0)-1)=0,"",OFFSET(Data!$A$1,MATCH($D52,Data!$CG:$CG,0)-1,MATCH($E52&amp;"/"&amp;N$1,Data!$1:$1,0)-1)))</f>
        <v/>
      </c>
      <c r="O52" s="252" t="str">
        <f ca="1">IF(ISERROR(OFFSET(Data!$A$1,MATCH($D52,Data!$CG:$CG,0)-1,MATCH($E52&amp;"/"&amp;O$1,Data!$1:$1,0)-1))=TRUE,"",IF(OFFSET(Data!$A$1,MATCH($D52,Data!$CG:$CG,0)-1,MATCH($E52&amp;"/"&amp;O$1,Data!$1:$1,0)-1)=0,"",OFFSET(Data!$A$1,MATCH($D52,Data!$CG:$CG,0)-1,MATCH($E52&amp;"/"&amp;O$1,Data!$1:$1,0)-1)))</f>
        <v/>
      </c>
      <c r="P52" s="252" t="str">
        <f ca="1">IF(ISERROR(OFFSET(Data!$A$1,MATCH($D52,Data!$CG:$CG,0)-1,MATCH($E52&amp;"/"&amp;P$1,Data!$1:$1,0)-1))=TRUE,"",IF(OFFSET(Data!$A$1,MATCH($D52,Data!$CG:$CG,0)-1,MATCH($E52&amp;"/"&amp;P$1,Data!$1:$1,0)-1)=0,"",OFFSET(Data!$A$1,MATCH($D52,Data!$CG:$CG,0)-1,MATCH($E52&amp;"/"&amp;P$1,Data!$1:$1,0)-1)))</f>
        <v/>
      </c>
      <c r="Q52" s="252" t="str">
        <f ca="1">IF(ISERROR(OFFSET(Data!$A$1,MATCH($D52,Data!$CG:$CG,0)-1,MATCH($E52&amp;"/"&amp;Q$1,Data!$1:$1,0)-1))=TRUE,"",IF(OFFSET(Data!$A$1,MATCH($D52,Data!$CG:$CG,0)-1,MATCH($E52&amp;"/"&amp;Q$1,Data!$1:$1,0)-1)=0,"",OFFSET(Data!$A$1,MATCH($D52,Data!$CG:$CG,0)-1,MATCH($E52&amp;"/"&amp;Q$1,Data!$1:$1,0)-1)))</f>
        <v/>
      </c>
      <c r="R52" s="252" t="str">
        <f ca="1">IF(ISERROR(OFFSET(Data!$A$1,MATCH($D52,Data!$CG:$CG,0)-1,MATCH($E52&amp;"/"&amp;R$1,Data!$1:$1,0)-1))=TRUE,"",IF(OFFSET(Data!$A$1,MATCH($D52,Data!$CG:$CG,0)-1,MATCH($E52&amp;"/"&amp;R$1,Data!$1:$1,0)-1)=0,"",OFFSET(Data!$A$1,MATCH($D52,Data!$CG:$CG,0)-1,MATCH($E52&amp;"/"&amp;R$1,Data!$1:$1,0)-1)))</f>
        <v/>
      </c>
      <c r="S52" s="252" t="str">
        <f ca="1">IF(ISERROR(OFFSET(Data!$A$1,MATCH($D52,Data!$CG:$CG,0)-1,MATCH($E52&amp;"/"&amp;S$1,Data!$1:$1,0)-1))=TRUE,"",IF(OFFSET(Data!$A$1,MATCH($D52,Data!$CG:$CG,0)-1,MATCH($E52&amp;"/"&amp;S$1,Data!$1:$1,0)-1)=0,"",OFFSET(Data!$A$1,MATCH($D52,Data!$CG:$CG,0)-1,MATCH($E52&amp;"/"&amp;S$1,Data!$1:$1,0)-1)))</f>
        <v/>
      </c>
      <c r="T52" s="252" t="str">
        <f ca="1">IF(ISERROR(OFFSET(Data!$A$1,MATCH($D52,Data!$CG:$CG,0)-1,MATCH($E52&amp;"/"&amp;T$1,Data!$1:$1,0)-1))=TRUE,"",IF(OFFSET(Data!$A$1,MATCH($D52,Data!$CG:$CG,0)-1,MATCH($E52&amp;"/"&amp;T$1,Data!$1:$1,0)-1)=0,"",OFFSET(Data!$A$1,MATCH($D52,Data!$CG:$CG,0)-1,MATCH($E52&amp;"/"&amp;T$1,Data!$1:$1,0)-1)))</f>
        <v/>
      </c>
      <c r="U52" s="252" t="str">
        <f ca="1">IF(ISERROR(OFFSET(Data!$A$1,MATCH($D52,Data!$CG:$CG,0)-1,MATCH($E52&amp;"/"&amp;U$1,Data!$1:$1,0)-1))=TRUE,"",IF(OFFSET(Data!$A$1,MATCH($D52,Data!$CG:$CG,0)-1,MATCH($E52&amp;"/"&amp;U$1,Data!$1:$1,0)-1)=0,"",OFFSET(Data!$A$1,MATCH($D52,Data!$CG:$CG,0)-1,MATCH($E52&amp;"/"&amp;U$1,Data!$1:$1,0)-1)))</f>
        <v/>
      </c>
      <c r="V52" s="252" t="str">
        <f ca="1">IF(ISERROR(OFFSET(Data!$A$1,MATCH($D52,Data!$CG:$CG,0)-1,MATCH($E52&amp;"/"&amp;V$1,Data!$1:$1,0)-1))=TRUE,"",IF(OFFSET(Data!$A$1,MATCH($D52,Data!$CG:$CG,0)-1,MATCH($E52&amp;"/"&amp;V$1,Data!$1:$1,0)-1)=0,"",OFFSET(Data!$A$1,MATCH($D52,Data!$CG:$CG,0)-1,MATCH($E52&amp;"/"&amp;V$1,Data!$1:$1,0)-1)))</f>
        <v/>
      </c>
      <c r="W52" s="269" t="str">
        <f ca="1">IF(ISERROR(OFFSET(Data!$A$1,MATCH($D52,Data!$CG:$CG,0)-1,MATCH($E52&amp;"/"&amp;W$1,Data!$1:$1,0)-1))=TRUE,"",IF(OFFSET(Data!$A$1,MATCH($D52,Data!$CG:$CG,0)-1,MATCH($E52&amp;"/"&amp;W$1,Data!$1:$1,0)-1)=0,"",OFFSET(Data!$A$1,MATCH($D52,Data!$CG:$CG,0)-1,MATCH($E52&amp;"/"&amp;W$1,Data!$1:$1,0)-1)))</f>
        <v/>
      </c>
      <c r="X52" s="252" t="str">
        <f ca="1">IF(ISERROR(OFFSET(Data!$A$1,MATCH($D52,Data!$CG:$CG,0)-1,MATCH($E52&amp;"/"&amp;X$1,Data!$1:$1,0)-1))=TRUE,"",IF(OFFSET(Data!$A$1,MATCH($D52,Data!$CG:$CG,0)-1,MATCH($E52&amp;"/"&amp;X$1,Data!$1:$1,0)-1)=0,"",OFFSET(Data!$A$1,MATCH($D52,Data!$CG:$CG,0)-1,MATCH($E52&amp;"/"&amp;X$1,Data!$1:$1,0)-1)))</f>
        <v/>
      </c>
      <c r="Y52" s="252" t="str">
        <f ca="1">IF(ISERROR(OFFSET(Data!$A$1,MATCH($D52,Data!$CG:$CG,0)-1,MATCH($E52&amp;"/"&amp;Y$1,Data!$1:$1,0)-1))=TRUE,"",IF(OFFSET(Data!$A$1,MATCH($D52,Data!$CG:$CG,0)-1,MATCH($E52&amp;"/"&amp;Y$1,Data!$1:$1,0)-1)=0,"",OFFSET(Data!$A$1,MATCH($D52,Data!$CG:$CG,0)-1,MATCH($E52&amp;"/"&amp;Y$1,Data!$1:$1,0)-1)))</f>
        <v/>
      </c>
      <c r="Z52" s="252" t="str">
        <f ca="1">IF(ISERROR(OFFSET(Data!$A$1,MATCH($D52,Data!$CG:$CG,0)-1,MATCH($E52&amp;"/"&amp;Z$1,Data!$1:$1,0)-1))=TRUE,"",IF(OFFSET(Data!$A$1,MATCH($D52,Data!$CG:$CG,0)-1,MATCH($E52&amp;"/"&amp;Z$1,Data!$1:$1,0)-1)=0,"",OFFSET(Data!$A$1,MATCH($D52,Data!$CG:$CG,0)-1,MATCH($E52&amp;"/"&amp;Z$1,Data!$1:$1,0)-1)))</f>
        <v/>
      </c>
      <c r="AA52" s="252" t="str">
        <f ca="1">IF(ISERROR(OFFSET(Data!$A$1,MATCH($D52,Data!$CG:$CG,0)-1,MATCH($E52&amp;"/"&amp;AA$1,Data!$1:$1,0)-1))=TRUE,"",IF(OFFSET(Data!$A$1,MATCH($D52,Data!$CG:$CG,0)-1,MATCH($E52&amp;"/"&amp;AA$1,Data!$1:$1,0)-1)=0,"",OFFSET(Data!$A$1,MATCH($D52,Data!$CG:$CG,0)-1,MATCH($E52&amp;"/"&amp;AA$1,Data!$1:$1,0)-1)))</f>
        <v/>
      </c>
      <c r="AB52" s="252" t="str">
        <f ca="1">IF(ISERROR(OFFSET(Data!$A$1,MATCH($D52,Data!$CG:$CG,0)-1,MATCH($E52&amp;"/"&amp;AB$1,Data!$1:$1,0)-1))=TRUE,"",IF(OFFSET(Data!$A$1,MATCH($D52,Data!$CG:$CG,0)-1,MATCH($E52&amp;"/"&amp;AB$1,Data!$1:$1,0)-1)=0,"",OFFSET(Data!$A$1,MATCH($D52,Data!$CG:$CG,0)-1,MATCH($E52&amp;"/"&amp;AB$1,Data!$1:$1,0)-1)))</f>
        <v/>
      </c>
      <c r="AC52" s="252" t="str">
        <f ca="1">IF(ISERROR(OFFSET(Data!$A$1,MATCH($D52,Data!$CG:$CG,0)-1,MATCH($E52&amp;"/"&amp;AC$1,Data!$1:$1,0)-1))=TRUE,"",IF(OFFSET(Data!$A$1,MATCH($D52,Data!$CG:$CG,0)-1,MATCH($E52&amp;"/"&amp;AC$1,Data!$1:$1,0)-1)=0,"",OFFSET(Data!$A$1,MATCH($D52,Data!$CG:$CG,0)-1,MATCH($E52&amp;"/"&amp;AC$1,Data!$1:$1,0)-1)))</f>
        <v/>
      </c>
      <c r="AD52" s="252" t="str">
        <f ca="1">IF(ISERROR(OFFSET(Data!$A$1,MATCH($D52,Data!$CG:$CG,0)-1,MATCH($E52&amp;"/"&amp;AD$1,Data!$1:$1,0)-1))=TRUE,"",IF(OFFSET(Data!$A$1,MATCH($D52,Data!$CG:$CG,0)-1,MATCH($E52&amp;"/"&amp;AD$1,Data!$1:$1,0)-1)=0,"",OFFSET(Data!$A$1,MATCH($D52,Data!$CG:$CG,0)-1,MATCH($E52&amp;"/"&amp;AD$1,Data!$1:$1,0)-1)))</f>
        <v/>
      </c>
      <c r="AE52" s="252" t="str">
        <f ca="1">IF(ISERROR(OFFSET(Data!$A$1,MATCH($D52,Data!$CG:$CG,0)-1,MATCH($E52&amp;"/"&amp;AE$1,Data!$1:$1,0)-1))=TRUE,"",IF(OFFSET(Data!$A$1,MATCH($D52,Data!$CG:$CG,0)-1,MATCH($E52&amp;"/"&amp;AE$1,Data!$1:$1,0)-1)=0,"",OFFSET(Data!$A$1,MATCH($D52,Data!$CG:$CG,0)-1,MATCH($E52&amp;"/"&amp;AE$1,Data!$1:$1,0)-1)))</f>
        <v/>
      </c>
      <c r="AF52" s="253" t="str">
        <f ca="1">IF(ISERROR(OFFSET(Data!$A$1,MATCH($D52,Data!$CG:$CG,0)-1,MATCH($E52&amp;"/"&amp;AF$1,Data!$1:$1,0)-1))=TRUE,"",IF(OFFSET(Data!$A$1,MATCH($D52,Data!$CG:$CG,0)-1,MATCH($E52&amp;"/"&amp;AF$1,Data!$1:$1,0)-1)=0,"",OFFSET(Data!$A$1,MATCH($D52,Data!$CG:$CG,0)-1,MATCH($E52&amp;"/"&amp;AF$1,Data!$1:$1,0)-1)))</f>
        <v/>
      </c>
      <c r="AG52" s="212">
        <f t="shared" ca="1" si="5"/>
        <v>0</v>
      </c>
      <c r="AH52" s="213">
        <f ca="1">SUM(AG49:AG52)</f>
        <v>0</v>
      </c>
    </row>
    <row r="53" spans="1:34" ht="15.75" hidden="1" customHeight="1" thickBot="1" x14ac:dyDescent="0.3">
      <c r="A53" s="447"/>
      <c r="B53" s="450"/>
      <c r="C53" s="453"/>
      <c r="D53" s="30" t="e">
        <f>IF(C53&lt;&gt;"",C53,D52)</f>
        <v>#N/A</v>
      </c>
      <c r="E53" s="31" t="s">
        <v>25</v>
      </c>
      <c r="F53" s="255" t="str">
        <f ca="1">IF(ISERROR(OFFSET(Data!$A$1,MATCH($D53,Data!$CG:$CG,0)-1,MATCH($E53&amp;"/"&amp;F$1,Data!$1:$1,0)-1))=TRUE,"",IF(OFFSET(Data!$A$1,MATCH($D53,Data!$CG:$CG,0)-1,MATCH($E53&amp;"/"&amp;F$1,Data!$1:$1,0)-1)=0,"",OFFSET(Data!$A$1,MATCH($D53,Data!$CG:$CG,0)-1,MATCH($E53&amp;"/"&amp;F$1,Data!$1:$1,0)-1)))</f>
        <v/>
      </c>
      <c r="G53" s="256" t="str">
        <f ca="1">IF(ISERROR(OFFSET(Data!$A$1,MATCH($D53,Data!$CG:$CG,0)-1,MATCH($E53&amp;"/"&amp;G$1,Data!$1:$1,0)-1))=TRUE,"",IF(OFFSET(Data!$A$1,MATCH($D53,Data!$CG:$CG,0)-1,MATCH($E53&amp;"/"&amp;G$1,Data!$1:$1,0)-1)=0,"",OFFSET(Data!$A$1,MATCH($D53,Data!$CG:$CG,0)-1,MATCH($E53&amp;"/"&amp;G$1,Data!$1:$1,0)-1)))</f>
        <v/>
      </c>
      <c r="H53" s="256" t="str">
        <f ca="1">IF(ISERROR(OFFSET(Data!$A$1,MATCH($D53,Data!$CG:$CG,0)-1,MATCH($E53&amp;"/"&amp;H$1,Data!$1:$1,0)-1))=TRUE,"",IF(OFFSET(Data!$A$1,MATCH($D53,Data!$CG:$CG,0)-1,MATCH($E53&amp;"/"&amp;H$1,Data!$1:$1,0)-1)=0,"",OFFSET(Data!$A$1,MATCH($D53,Data!$CG:$CG,0)-1,MATCH($E53&amp;"/"&amp;H$1,Data!$1:$1,0)-1)))</f>
        <v/>
      </c>
      <c r="I53" s="256" t="str">
        <f ca="1">IF(ISERROR(OFFSET(Data!$A$1,MATCH($D53,Data!$CG:$CG,0)-1,MATCH($E53&amp;"/"&amp;I$1,Data!$1:$1,0)-1))=TRUE,"",IF(OFFSET(Data!$A$1,MATCH($D53,Data!$CG:$CG,0)-1,MATCH($E53&amp;"/"&amp;I$1,Data!$1:$1,0)-1)=0,"",OFFSET(Data!$A$1,MATCH($D53,Data!$CG:$CG,0)-1,MATCH($E53&amp;"/"&amp;I$1,Data!$1:$1,0)-1)))</f>
        <v/>
      </c>
      <c r="J53" s="256" t="str">
        <f ca="1">IF(ISERROR(OFFSET(Data!$A$1,MATCH($D53,Data!$CG:$CG,0)-1,MATCH($E53&amp;"/"&amp;J$1,Data!$1:$1,0)-1))=TRUE,"",IF(OFFSET(Data!$A$1,MATCH($D53,Data!$CG:$CG,0)-1,MATCH($E53&amp;"/"&amp;J$1,Data!$1:$1,0)-1)=0,"",OFFSET(Data!$A$1,MATCH($D53,Data!$CG:$CG,0)-1,MATCH($E53&amp;"/"&amp;J$1,Data!$1:$1,0)-1)))</f>
        <v/>
      </c>
      <c r="K53" s="256" t="str">
        <f ca="1">IF(ISERROR(OFFSET(Data!$A$1,MATCH($D53,Data!$CG:$CG,0)-1,MATCH($E53&amp;"/"&amp;K$1,Data!$1:$1,0)-1))=TRUE,"",IF(OFFSET(Data!$A$1,MATCH($D53,Data!$CG:$CG,0)-1,MATCH($E53&amp;"/"&amp;K$1,Data!$1:$1,0)-1)=0,"",OFFSET(Data!$A$1,MATCH($D53,Data!$CG:$CG,0)-1,MATCH($E53&amp;"/"&amp;K$1,Data!$1:$1,0)-1)))</f>
        <v/>
      </c>
      <c r="L53" s="256" t="str">
        <f ca="1">IF(ISERROR(OFFSET(Data!$A$1,MATCH($D53,Data!$CG:$CG,0)-1,MATCH($E53&amp;"/"&amp;L$1,Data!$1:$1,0)-1))=TRUE,"",IF(OFFSET(Data!$A$1,MATCH($D53,Data!$CG:$CG,0)-1,MATCH($E53&amp;"/"&amp;L$1,Data!$1:$1,0)-1)=0,"",OFFSET(Data!$A$1,MATCH($D53,Data!$CG:$CG,0)-1,MATCH($E53&amp;"/"&amp;L$1,Data!$1:$1,0)-1)))</f>
        <v/>
      </c>
      <c r="M53" s="256" t="str">
        <f ca="1">IF(ISERROR(OFFSET(Data!$A$1,MATCH($D53,Data!$CG:$CG,0)-1,MATCH($E53&amp;"/"&amp;M$1,Data!$1:$1,0)-1))=TRUE,"",IF(OFFSET(Data!$A$1,MATCH($D53,Data!$CG:$CG,0)-1,MATCH($E53&amp;"/"&amp;M$1,Data!$1:$1,0)-1)=0,"",OFFSET(Data!$A$1,MATCH($D53,Data!$CG:$CG,0)-1,MATCH($E53&amp;"/"&amp;M$1,Data!$1:$1,0)-1)))</f>
        <v/>
      </c>
      <c r="N53" s="256" t="str">
        <f ca="1">IF(ISERROR(OFFSET(Data!$A$1,MATCH($D53,Data!$CG:$CG,0)-1,MATCH($E53&amp;"/"&amp;N$1,Data!$1:$1,0)-1))=TRUE,"",IF(OFFSET(Data!$A$1,MATCH($D53,Data!$CG:$CG,0)-1,MATCH($E53&amp;"/"&amp;N$1,Data!$1:$1,0)-1)=0,"",OFFSET(Data!$A$1,MATCH($D53,Data!$CG:$CG,0)-1,MATCH($E53&amp;"/"&amp;N$1,Data!$1:$1,0)-1)))</f>
        <v/>
      </c>
      <c r="O53" s="256" t="str">
        <f ca="1">IF(ISERROR(OFFSET(Data!$A$1,MATCH($D53,Data!$CG:$CG,0)-1,MATCH($E53&amp;"/"&amp;O$1,Data!$1:$1,0)-1))=TRUE,"",IF(OFFSET(Data!$A$1,MATCH($D53,Data!$CG:$CG,0)-1,MATCH($E53&amp;"/"&amp;O$1,Data!$1:$1,0)-1)=0,"",OFFSET(Data!$A$1,MATCH($D53,Data!$CG:$CG,0)-1,MATCH($E53&amp;"/"&amp;O$1,Data!$1:$1,0)-1)))</f>
        <v/>
      </c>
      <c r="P53" s="256" t="str">
        <f ca="1">IF(ISERROR(OFFSET(Data!$A$1,MATCH($D53,Data!$CG:$CG,0)-1,MATCH($E53&amp;"/"&amp;P$1,Data!$1:$1,0)-1))=TRUE,"",IF(OFFSET(Data!$A$1,MATCH($D53,Data!$CG:$CG,0)-1,MATCH($E53&amp;"/"&amp;P$1,Data!$1:$1,0)-1)=0,"",OFFSET(Data!$A$1,MATCH($D53,Data!$CG:$CG,0)-1,MATCH($E53&amp;"/"&amp;P$1,Data!$1:$1,0)-1)))</f>
        <v/>
      </c>
      <c r="Q53" s="256" t="str">
        <f ca="1">IF(ISERROR(OFFSET(Data!$A$1,MATCH($D53,Data!$CG:$CG,0)-1,MATCH($E53&amp;"/"&amp;Q$1,Data!$1:$1,0)-1))=TRUE,"",IF(OFFSET(Data!$A$1,MATCH($D53,Data!$CG:$CG,0)-1,MATCH($E53&amp;"/"&amp;Q$1,Data!$1:$1,0)-1)=0,"",OFFSET(Data!$A$1,MATCH($D53,Data!$CG:$CG,0)-1,MATCH($E53&amp;"/"&amp;Q$1,Data!$1:$1,0)-1)))</f>
        <v/>
      </c>
      <c r="R53" s="256" t="str">
        <f ca="1">IF(ISERROR(OFFSET(Data!$A$1,MATCH($D53,Data!$CG:$CG,0)-1,MATCH($E53&amp;"/"&amp;R$1,Data!$1:$1,0)-1))=TRUE,"",IF(OFFSET(Data!$A$1,MATCH($D53,Data!$CG:$CG,0)-1,MATCH($E53&amp;"/"&amp;R$1,Data!$1:$1,0)-1)=0,"",OFFSET(Data!$A$1,MATCH($D53,Data!$CG:$CG,0)-1,MATCH($E53&amp;"/"&amp;R$1,Data!$1:$1,0)-1)))</f>
        <v/>
      </c>
      <c r="S53" s="256" t="str">
        <f ca="1">IF(ISERROR(OFFSET(Data!$A$1,MATCH($D53,Data!$CG:$CG,0)-1,MATCH($E53&amp;"/"&amp;S$1,Data!$1:$1,0)-1))=TRUE,"",IF(OFFSET(Data!$A$1,MATCH($D53,Data!$CG:$CG,0)-1,MATCH($E53&amp;"/"&amp;S$1,Data!$1:$1,0)-1)=0,"",OFFSET(Data!$A$1,MATCH($D53,Data!$CG:$CG,0)-1,MATCH($E53&amp;"/"&amp;S$1,Data!$1:$1,0)-1)))</f>
        <v/>
      </c>
      <c r="T53" s="256" t="str">
        <f ca="1">IF(ISERROR(OFFSET(Data!$A$1,MATCH($D53,Data!$CG:$CG,0)-1,MATCH($E53&amp;"/"&amp;T$1,Data!$1:$1,0)-1))=TRUE,"",IF(OFFSET(Data!$A$1,MATCH($D53,Data!$CG:$CG,0)-1,MATCH($E53&amp;"/"&amp;T$1,Data!$1:$1,0)-1)=0,"",OFFSET(Data!$A$1,MATCH($D53,Data!$CG:$CG,0)-1,MATCH($E53&amp;"/"&amp;T$1,Data!$1:$1,0)-1)))</f>
        <v/>
      </c>
      <c r="U53" s="256" t="str">
        <f ca="1">IF(ISERROR(OFFSET(Data!$A$1,MATCH($D53,Data!$CG:$CG,0)-1,MATCH($E53&amp;"/"&amp;U$1,Data!$1:$1,0)-1))=TRUE,"",IF(OFFSET(Data!$A$1,MATCH($D53,Data!$CG:$CG,0)-1,MATCH($E53&amp;"/"&amp;U$1,Data!$1:$1,0)-1)=0,"",OFFSET(Data!$A$1,MATCH($D53,Data!$CG:$CG,0)-1,MATCH($E53&amp;"/"&amp;U$1,Data!$1:$1,0)-1)))</f>
        <v/>
      </c>
      <c r="V53" s="256" t="str">
        <f ca="1">IF(ISERROR(OFFSET(Data!$A$1,MATCH($D53,Data!$CG:$CG,0)-1,MATCH($E53&amp;"/"&amp;V$1,Data!$1:$1,0)-1))=TRUE,"",IF(OFFSET(Data!$A$1,MATCH($D53,Data!$CG:$CG,0)-1,MATCH($E53&amp;"/"&amp;V$1,Data!$1:$1,0)-1)=0,"",OFFSET(Data!$A$1,MATCH($D53,Data!$CG:$CG,0)-1,MATCH($E53&amp;"/"&amp;V$1,Data!$1:$1,0)-1)))</f>
        <v/>
      </c>
      <c r="W53" s="257" t="str">
        <f ca="1">IF(ISERROR(OFFSET(Data!$A$1,MATCH($D53,Data!$CG:$CG,0)-1,MATCH($E53&amp;"/"&amp;W$1,Data!$1:$1,0)-1))=TRUE,"",IF(OFFSET(Data!$A$1,MATCH($D53,Data!$CG:$CG,0)-1,MATCH($E53&amp;"/"&amp;W$1,Data!$1:$1,0)-1)=0,"",OFFSET(Data!$A$1,MATCH($D53,Data!$CG:$CG,0)-1,MATCH($E53&amp;"/"&amp;W$1,Data!$1:$1,0)-1)))</f>
        <v/>
      </c>
      <c r="X53" s="256" t="str">
        <f ca="1">IF(ISERROR(OFFSET(Data!$A$1,MATCH($D53,Data!$CG:$CG,0)-1,MATCH($E53&amp;"/"&amp;X$1,Data!$1:$1,0)-1))=TRUE,"",IF(OFFSET(Data!$A$1,MATCH($D53,Data!$CG:$CG,0)-1,MATCH($E53&amp;"/"&amp;X$1,Data!$1:$1,0)-1)=0,"",OFFSET(Data!$A$1,MATCH($D53,Data!$CG:$CG,0)-1,MATCH($E53&amp;"/"&amp;X$1,Data!$1:$1,0)-1)))</f>
        <v/>
      </c>
      <c r="Y53" s="256" t="str">
        <f ca="1">IF(ISERROR(OFFSET(Data!$A$1,MATCH($D53,Data!$CG:$CG,0)-1,MATCH($E53&amp;"/"&amp;Y$1,Data!$1:$1,0)-1))=TRUE,"",IF(OFFSET(Data!$A$1,MATCH($D53,Data!$CG:$CG,0)-1,MATCH($E53&amp;"/"&amp;Y$1,Data!$1:$1,0)-1)=0,"",OFFSET(Data!$A$1,MATCH($D53,Data!$CG:$CG,0)-1,MATCH($E53&amp;"/"&amp;Y$1,Data!$1:$1,0)-1)))</f>
        <v/>
      </c>
      <c r="Z53" s="256" t="str">
        <f ca="1">IF(ISERROR(OFFSET(Data!$A$1,MATCH($D53,Data!$CG:$CG,0)-1,MATCH($E53&amp;"/"&amp;Z$1,Data!$1:$1,0)-1))=TRUE,"",IF(OFFSET(Data!$A$1,MATCH($D53,Data!$CG:$CG,0)-1,MATCH($E53&amp;"/"&amp;Z$1,Data!$1:$1,0)-1)=0,"",OFFSET(Data!$A$1,MATCH($D53,Data!$CG:$CG,0)-1,MATCH($E53&amp;"/"&amp;Z$1,Data!$1:$1,0)-1)))</f>
        <v/>
      </c>
      <c r="AA53" s="256" t="str">
        <f ca="1">IF(ISERROR(OFFSET(Data!$A$1,MATCH($D53,Data!$CG:$CG,0)-1,MATCH($E53&amp;"/"&amp;AA$1,Data!$1:$1,0)-1))=TRUE,"",IF(OFFSET(Data!$A$1,MATCH($D53,Data!$CG:$CG,0)-1,MATCH($E53&amp;"/"&amp;AA$1,Data!$1:$1,0)-1)=0,"",OFFSET(Data!$A$1,MATCH($D53,Data!$CG:$CG,0)-1,MATCH($E53&amp;"/"&amp;AA$1,Data!$1:$1,0)-1)))</f>
        <v/>
      </c>
      <c r="AB53" s="256" t="str">
        <f ca="1">IF(ISERROR(OFFSET(Data!$A$1,MATCH($D53,Data!$CG:$CG,0)-1,MATCH($E53&amp;"/"&amp;AB$1,Data!$1:$1,0)-1))=TRUE,"",IF(OFFSET(Data!$A$1,MATCH($D53,Data!$CG:$CG,0)-1,MATCH($E53&amp;"/"&amp;AB$1,Data!$1:$1,0)-1)=0,"",OFFSET(Data!$A$1,MATCH($D53,Data!$CG:$CG,0)-1,MATCH($E53&amp;"/"&amp;AB$1,Data!$1:$1,0)-1)))</f>
        <v/>
      </c>
      <c r="AC53" s="256" t="str">
        <f ca="1">IF(ISERROR(OFFSET(Data!$A$1,MATCH($D53,Data!$CG:$CG,0)-1,MATCH($E53&amp;"/"&amp;AC$1,Data!$1:$1,0)-1))=TRUE,"",IF(OFFSET(Data!$A$1,MATCH($D53,Data!$CG:$CG,0)-1,MATCH($E53&amp;"/"&amp;AC$1,Data!$1:$1,0)-1)=0,"",OFFSET(Data!$A$1,MATCH($D53,Data!$CG:$CG,0)-1,MATCH($E53&amp;"/"&amp;AC$1,Data!$1:$1,0)-1)))</f>
        <v/>
      </c>
      <c r="AD53" s="256" t="str">
        <f ca="1">IF(ISERROR(OFFSET(Data!$A$1,MATCH($D53,Data!$CG:$CG,0)-1,MATCH($E53&amp;"/"&amp;AD$1,Data!$1:$1,0)-1))=TRUE,"",IF(OFFSET(Data!$A$1,MATCH($D53,Data!$CG:$CG,0)-1,MATCH($E53&amp;"/"&amp;AD$1,Data!$1:$1,0)-1)=0,"",OFFSET(Data!$A$1,MATCH($D53,Data!$CG:$CG,0)-1,MATCH($E53&amp;"/"&amp;AD$1,Data!$1:$1,0)-1)))</f>
        <v/>
      </c>
      <c r="AE53" s="256" t="str">
        <f ca="1">IF(ISERROR(OFFSET(Data!$A$1,MATCH($D53,Data!$CG:$CG,0)-1,MATCH($E53&amp;"/"&amp;AE$1,Data!$1:$1,0)-1))=TRUE,"",IF(OFFSET(Data!$A$1,MATCH($D53,Data!$CG:$CG,0)-1,MATCH($E53&amp;"/"&amp;AE$1,Data!$1:$1,0)-1)=0,"",OFFSET(Data!$A$1,MATCH($D53,Data!$CG:$CG,0)-1,MATCH($E53&amp;"/"&amp;AE$1,Data!$1:$1,0)-1)))</f>
        <v/>
      </c>
      <c r="AF53" s="258" t="str">
        <f ca="1">IF(ISERROR(OFFSET(Data!$A$1,MATCH($D53,Data!$CG:$CG,0)-1,MATCH($E53&amp;"/"&amp;AF$1,Data!$1:$1,0)-1))=TRUE,"",IF(OFFSET(Data!$A$1,MATCH($D53,Data!$CG:$CG,0)-1,MATCH($E53&amp;"/"&amp;AF$1,Data!$1:$1,0)-1)=0,"",OFFSET(Data!$A$1,MATCH($D53,Data!$CG:$CG,0)-1,MATCH($E53&amp;"/"&amp;AF$1,Data!$1:$1,0)-1)))</f>
        <v/>
      </c>
      <c r="AG53" s="214">
        <f t="shared" ca="1" si="5"/>
        <v>0</v>
      </c>
      <c r="AH53" s="215">
        <f ca="1">SUM(AG49:AG53)</f>
        <v>0</v>
      </c>
    </row>
    <row r="54" spans="1:34" ht="15" hidden="1" customHeight="1" x14ac:dyDescent="0.25">
      <c r="A54" s="445">
        <v>10</v>
      </c>
      <c r="B54" s="448" t="e">
        <f>INDEX(Data!CI:CI,MATCH("W"&amp;A54,Data!A:A,0))</f>
        <v>#N/A</v>
      </c>
      <c r="C54" s="451" t="e">
        <f>INDEX(Data!CG:CG,MATCH("W"&amp;A54,Data!A:A,0))</f>
        <v>#N/A</v>
      </c>
      <c r="D54" s="26" t="e">
        <f>IF(C54&lt;&gt;"",C54,#REF!)</f>
        <v>#N/A</v>
      </c>
      <c r="E54" s="27" t="s">
        <v>21</v>
      </c>
      <c r="F54" s="271" t="str">
        <f ca="1">IF(ISERROR(OFFSET(Data!$A$1,MATCH($D54,Data!$CG:$CG,0)-1,MATCH($E54&amp;"/"&amp;F$1,Data!$1:$1,0)-1))=TRUE,"",IF(OFFSET(Data!$A$1,MATCH($D54,Data!$CG:$CG,0)-1,MATCH($E54&amp;"/"&amp;F$1,Data!$1:$1,0)-1)=0,"",OFFSET(Data!$A$1,MATCH($D54,Data!$CG:$CG,0)-1,MATCH($E54&amp;"/"&amp;F$1,Data!$1:$1,0)-1)))</f>
        <v/>
      </c>
      <c r="G54" s="250" t="str">
        <f ca="1">IF(ISERROR(OFFSET(Data!$A$1,MATCH($D54,Data!$CG:$CG,0)-1,MATCH($E54&amp;"/"&amp;G$1,Data!$1:$1,0)-1))=TRUE,"",IF(OFFSET(Data!$A$1,MATCH($D54,Data!$CG:$CG,0)-1,MATCH($E54&amp;"/"&amp;G$1,Data!$1:$1,0)-1)=0,"",OFFSET(Data!$A$1,MATCH($D54,Data!$CG:$CG,0)-1,MATCH($E54&amp;"/"&amp;G$1,Data!$1:$1,0)-1)))</f>
        <v/>
      </c>
      <c r="H54" s="250" t="str">
        <f ca="1">IF(ISERROR(OFFSET(Data!$A$1,MATCH($D54,Data!$CG:$CG,0)-1,MATCH($E54&amp;"/"&amp;H$1,Data!$1:$1,0)-1))=TRUE,"",IF(OFFSET(Data!$A$1,MATCH($D54,Data!$CG:$CG,0)-1,MATCH($E54&amp;"/"&amp;H$1,Data!$1:$1,0)-1)=0,"",OFFSET(Data!$A$1,MATCH($D54,Data!$CG:$CG,0)-1,MATCH($E54&amp;"/"&amp;H$1,Data!$1:$1,0)-1)))</f>
        <v/>
      </c>
      <c r="I54" s="250" t="str">
        <f ca="1">IF(ISERROR(OFFSET(Data!$A$1,MATCH($D54,Data!$CG:$CG,0)-1,MATCH($E54&amp;"/"&amp;I$1,Data!$1:$1,0)-1))=TRUE,"",IF(OFFSET(Data!$A$1,MATCH($D54,Data!$CG:$CG,0)-1,MATCH($E54&amp;"/"&amp;I$1,Data!$1:$1,0)-1)=0,"",OFFSET(Data!$A$1,MATCH($D54,Data!$CG:$CG,0)-1,MATCH($E54&amp;"/"&amp;I$1,Data!$1:$1,0)-1)))</f>
        <v/>
      </c>
      <c r="J54" s="250" t="str">
        <f ca="1">IF(ISERROR(OFFSET(Data!$A$1,MATCH($D54,Data!$CG:$CG,0)-1,MATCH($E54&amp;"/"&amp;J$1,Data!$1:$1,0)-1))=TRUE,"",IF(OFFSET(Data!$A$1,MATCH($D54,Data!$CG:$CG,0)-1,MATCH($E54&amp;"/"&amp;J$1,Data!$1:$1,0)-1)=0,"",OFFSET(Data!$A$1,MATCH($D54,Data!$CG:$CG,0)-1,MATCH($E54&amp;"/"&amp;J$1,Data!$1:$1,0)-1)))</f>
        <v/>
      </c>
      <c r="K54" s="250" t="str">
        <f ca="1">IF(ISERROR(OFFSET(Data!$A$1,MATCH($D54,Data!$CG:$CG,0)-1,MATCH($E54&amp;"/"&amp;K$1,Data!$1:$1,0)-1))=TRUE,"",IF(OFFSET(Data!$A$1,MATCH($D54,Data!$CG:$CG,0)-1,MATCH($E54&amp;"/"&amp;K$1,Data!$1:$1,0)-1)=0,"",OFFSET(Data!$A$1,MATCH($D54,Data!$CG:$CG,0)-1,MATCH($E54&amp;"/"&amp;K$1,Data!$1:$1,0)-1)))</f>
        <v/>
      </c>
      <c r="L54" s="250" t="str">
        <f ca="1">IF(ISERROR(OFFSET(Data!$A$1,MATCH($D54,Data!$CG:$CG,0)-1,MATCH($E54&amp;"/"&amp;L$1,Data!$1:$1,0)-1))=TRUE,"",IF(OFFSET(Data!$A$1,MATCH($D54,Data!$CG:$CG,0)-1,MATCH($E54&amp;"/"&amp;L$1,Data!$1:$1,0)-1)=0,"",OFFSET(Data!$A$1,MATCH($D54,Data!$CG:$CG,0)-1,MATCH($E54&amp;"/"&amp;L$1,Data!$1:$1,0)-1)))</f>
        <v/>
      </c>
      <c r="M54" s="250" t="str">
        <f ca="1">IF(ISERROR(OFFSET(Data!$A$1,MATCH($D54,Data!$CG:$CG,0)-1,MATCH($E54&amp;"/"&amp;M$1,Data!$1:$1,0)-1))=TRUE,"",IF(OFFSET(Data!$A$1,MATCH($D54,Data!$CG:$CG,0)-1,MATCH($E54&amp;"/"&amp;M$1,Data!$1:$1,0)-1)=0,"",OFFSET(Data!$A$1,MATCH($D54,Data!$CG:$CG,0)-1,MATCH($E54&amp;"/"&amp;M$1,Data!$1:$1,0)-1)))</f>
        <v/>
      </c>
      <c r="N54" s="250" t="str">
        <f ca="1">IF(ISERROR(OFFSET(Data!$A$1,MATCH($D54,Data!$CG:$CG,0)-1,MATCH($E54&amp;"/"&amp;N$1,Data!$1:$1,0)-1))=TRUE,"",IF(OFFSET(Data!$A$1,MATCH($D54,Data!$CG:$CG,0)-1,MATCH($E54&amp;"/"&amp;N$1,Data!$1:$1,0)-1)=0,"",OFFSET(Data!$A$1,MATCH($D54,Data!$CG:$CG,0)-1,MATCH($E54&amp;"/"&amp;N$1,Data!$1:$1,0)-1)))</f>
        <v/>
      </c>
      <c r="O54" s="250" t="str">
        <f ca="1">IF(ISERROR(OFFSET(Data!$A$1,MATCH($D54,Data!$CG:$CG,0)-1,MATCH($E54&amp;"/"&amp;O$1,Data!$1:$1,0)-1))=TRUE,"",IF(OFFSET(Data!$A$1,MATCH($D54,Data!$CG:$CG,0)-1,MATCH($E54&amp;"/"&amp;O$1,Data!$1:$1,0)-1)=0,"",OFFSET(Data!$A$1,MATCH($D54,Data!$CG:$CG,0)-1,MATCH($E54&amp;"/"&amp;O$1,Data!$1:$1,0)-1)))</f>
        <v/>
      </c>
      <c r="P54" s="250" t="str">
        <f ca="1">IF(ISERROR(OFFSET(Data!$A$1,MATCH($D54,Data!$CG:$CG,0)-1,MATCH($E54&amp;"/"&amp;P$1,Data!$1:$1,0)-1))=TRUE,"",IF(OFFSET(Data!$A$1,MATCH($D54,Data!$CG:$CG,0)-1,MATCH($E54&amp;"/"&amp;P$1,Data!$1:$1,0)-1)=0,"",OFFSET(Data!$A$1,MATCH($D54,Data!$CG:$CG,0)-1,MATCH($E54&amp;"/"&amp;P$1,Data!$1:$1,0)-1)))</f>
        <v/>
      </c>
      <c r="Q54" s="250" t="str">
        <f ca="1">IF(ISERROR(OFFSET(Data!$A$1,MATCH($D54,Data!$CG:$CG,0)-1,MATCH($E54&amp;"/"&amp;Q$1,Data!$1:$1,0)-1))=TRUE,"",IF(OFFSET(Data!$A$1,MATCH($D54,Data!$CG:$CG,0)-1,MATCH($E54&amp;"/"&amp;Q$1,Data!$1:$1,0)-1)=0,"",OFFSET(Data!$A$1,MATCH($D54,Data!$CG:$CG,0)-1,MATCH($E54&amp;"/"&amp;Q$1,Data!$1:$1,0)-1)))</f>
        <v/>
      </c>
      <c r="R54" s="250" t="str">
        <f ca="1">IF(ISERROR(OFFSET(Data!$A$1,MATCH($D54,Data!$CG:$CG,0)-1,MATCH($E54&amp;"/"&amp;R$1,Data!$1:$1,0)-1))=TRUE,"",IF(OFFSET(Data!$A$1,MATCH($D54,Data!$CG:$CG,0)-1,MATCH($E54&amp;"/"&amp;R$1,Data!$1:$1,0)-1)=0,"",OFFSET(Data!$A$1,MATCH($D54,Data!$CG:$CG,0)-1,MATCH($E54&amp;"/"&amp;R$1,Data!$1:$1,0)-1)))</f>
        <v/>
      </c>
      <c r="S54" s="250" t="str">
        <f ca="1">IF(ISERROR(OFFSET(Data!$A$1,MATCH($D54,Data!$CG:$CG,0)-1,MATCH($E54&amp;"/"&amp;S$1,Data!$1:$1,0)-1))=TRUE,"",IF(OFFSET(Data!$A$1,MATCH($D54,Data!$CG:$CG,0)-1,MATCH($E54&amp;"/"&amp;S$1,Data!$1:$1,0)-1)=0,"",OFFSET(Data!$A$1,MATCH($D54,Data!$CG:$CG,0)-1,MATCH($E54&amp;"/"&amp;S$1,Data!$1:$1,0)-1)))</f>
        <v/>
      </c>
      <c r="T54" s="250" t="str">
        <f ca="1">IF(ISERROR(OFFSET(Data!$A$1,MATCH($D54,Data!$CG:$CG,0)-1,MATCH($E54&amp;"/"&amp;T$1,Data!$1:$1,0)-1))=TRUE,"",IF(OFFSET(Data!$A$1,MATCH($D54,Data!$CG:$CG,0)-1,MATCH($E54&amp;"/"&amp;T$1,Data!$1:$1,0)-1)=0,"",OFFSET(Data!$A$1,MATCH($D54,Data!$CG:$CG,0)-1,MATCH($E54&amp;"/"&amp;T$1,Data!$1:$1,0)-1)))</f>
        <v/>
      </c>
      <c r="U54" s="250" t="str">
        <f ca="1">IF(ISERROR(OFFSET(Data!$A$1,MATCH($D54,Data!$CG:$CG,0)-1,MATCH($E54&amp;"/"&amp;U$1,Data!$1:$1,0)-1))=TRUE,"",IF(OFFSET(Data!$A$1,MATCH($D54,Data!$CG:$CG,0)-1,MATCH($E54&amp;"/"&amp;U$1,Data!$1:$1,0)-1)=0,"",OFFSET(Data!$A$1,MATCH($D54,Data!$CG:$CG,0)-1,MATCH($E54&amp;"/"&amp;U$1,Data!$1:$1,0)-1)))</f>
        <v/>
      </c>
      <c r="V54" s="250" t="str">
        <f ca="1">IF(ISERROR(OFFSET(Data!$A$1,MATCH($D54,Data!$CG:$CG,0)-1,MATCH($E54&amp;"/"&amp;V$1,Data!$1:$1,0)-1))=TRUE,"",IF(OFFSET(Data!$A$1,MATCH($D54,Data!$CG:$CG,0)-1,MATCH($E54&amp;"/"&amp;V$1,Data!$1:$1,0)-1)=0,"",OFFSET(Data!$A$1,MATCH($D54,Data!$CG:$CG,0)-1,MATCH($E54&amp;"/"&amp;V$1,Data!$1:$1,0)-1)))</f>
        <v/>
      </c>
      <c r="W54" s="272" t="str">
        <f ca="1">IF(ISERROR(OFFSET(Data!$A$1,MATCH($D54,Data!$CG:$CG,0)-1,MATCH($E54&amp;"/"&amp;W$1,Data!$1:$1,0)-1))=TRUE,"",IF(OFFSET(Data!$A$1,MATCH($D54,Data!$CG:$CG,0)-1,MATCH($E54&amp;"/"&amp;W$1,Data!$1:$1,0)-1)=0,"",OFFSET(Data!$A$1,MATCH($D54,Data!$CG:$CG,0)-1,MATCH($E54&amp;"/"&amp;W$1,Data!$1:$1,0)-1)))</f>
        <v/>
      </c>
      <c r="X54" s="250" t="str">
        <f ca="1">IF(ISERROR(OFFSET(Data!$A$1,MATCH($D54,Data!$CG:$CG,0)-1,MATCH($E54&amp;"/"&amp;X$1,Data!$1:$1,0)-1))=TRUE,"",IF(OFFSET(Data!$A$1,MATCH($D54,Data!$CG:$CG,0)-1,MATCH($E54&amp;"/"&amp;X$1,Data!$1:$1,0)-1)=0,"",OFFSET(Data!$A$1,MATCH($D54,Data!$CG:$CG,0)-1,MATCH($E54&amp;"/"&amp;X$1,Data!$1:$1,0)-1)))</f>
        <v/>
      </c>
      <c r="Y54" s="250" t="str">
        <f ca="1">IF(ISERROR(OFFSET(Data!$A$1,MATCH($D54,Data!$CG:$CG,0)-1,MATCH($E54&amp;"/"&amp;Y$1,Data!$1:$1,0)-1))=TRUE,"",IF(OFFSET(Data!$A$1,MATCH($D54,Data!$CG:$CG,0)-1,MATCH($E54&amp;"/"&amp;Y$1,Data!$1:$1,0)-1)=0,"",OFFSET(Data!$A$1,MATCH($D54,Data!$CG:$CG,0)-1,MATCH($E54&amp;"/"&amp;Y$1,Data!$1:$1,0)-1)))</f>
        <v/>
      </c>
      <c r="Z54" s="250" t="str">
        <f ca="1">IF(ISERROR(OFFSET(Data!$A$1,MATCH($D54,Data!$CG:$CG,0)-1,MATCH($E54&amp;"/"&amp;Z$1,Data!$1:$1,0)-1))=TRUE,"",IF(OFFSET(Data!$A$1,MATCH($D54,Data!$CG:$CG,0)-1,MATCH($E54&amp;"/"&amp;Z$1,Data!$1:$1,0)-1)=0,"",OFFSET(Data!$A$1,MATCH($D54,Data!$CG:$CG,0)-1,MATCH($E54&amp;"/"&amp;Z$1,Data!$1:$1,0)-1)))</f>
        <v/>
      </c>
      <c r="AA54" s="250" t="str">
        <f ca="1">IF(ISERROR(OFFSET(Data!$A$1,MATCH($D54,Data!$CG:$CG,0)-1,MATCH($E54&amp;"/"&amp;AA$1,Data!$1:$1,0)-1))=TRUE,"",IF(OFFSET(Data!$A$1,MATCH($D54,Data!$CG:$CG,0)-1,MATCH($E54&amp;"/"&amp;AA$1,Data!$1:$1,0)-1)=0,"",OFFSET(Data!$A$1,MATCH($D54,Data!$CG:$CG,0)-1,MATCH($E54&amp;"/"&amp;AA$1,Data!$1:$1,0)-1)))</f>
        <v/>
      </c>
      <c r="AB54" s="250" t="str">
        <f ca="1">IF(ISERROR(OFFSET(Data!$A$1,MATCH($D54,Data!$CG:$CG,0)-1,MATCH($E54&amp;"/"&amp;AB$1,Data!$1:$1,0)-1))=TRUE,"",IF(OFFSET(Data!$A$1,MATCH($D54,Data!$CG:$CG,0)-1,MATCH($E54&amp;"/"&amp;AB$1,Data!$1:$1,0)-1)=0,"",OFFSET(Data!$A$1,MATCH($D54,Data!$CG:$CG,0)-1,MATCH($E54&amp;"/"&amp;AB$1,Data!$1:$1,0)-1)))</f>
        <v/>
      </c>
      <c r="AC54" s="250" t="str">
        <f ca="1">IF(ISERROR(OFFSET(Data!$A$1,MATCH($D54,Data!$CG:$CG,0)-1,MATCH($E54&amp;"/"&amp;AC$1,Data!$1:$1,0)-1))=TRUE,"",IF(OFFSET(Data!$A$1,MATCH($D54,Data!$CG:$CG,0)-1,MATCH($E54&amp;"/"&amp;AC$1,Data!$1:$1,0)-1)=0,"",OFFSET(Data!$A$1,MATCH($D54,Data!$CG:$CG,0)-1,MATCH($E54&amp;"/"&amp;AC$1,Data!$1:$1,0)-1)))</f>
        <v/>
      </c>
      <c r="AD54" s="250" t="str">
        <f ca="1">IF(ISERROR(OFFSET(Data!$A$1,MATCH($D54,Data!$CG:$CG,0)-1,MATCH($E54&amp;"/"&amp;AD$1,Data!$1:$1,0)-1))=TRUE,"",IF(OFFSET(Data!$A$1,MATCH($D54,Data!$CG:$CG,0)-1,MATCH($E54&amp;"/"&amp;AD$1,Data!$1:$1,0)-1)=0,"",OFFSET(Data!$A$1,MATCH($D54,Data!$CG:$CG,0)-1,MATCH($E54&amp;"/"&amp;AD$1,Data!$1:$1,0)-1)))</f>
        <v/>
      </c>
      <c r="AE54" s="250" t="str">
        <f ca="1">IF(ISERROR(OFFSET(Data!$A$1,MATCH($D54,Data!$CG:$CG,0)-1,MATCH($E54&amp;"/"&amp;AE$1,Data!$1:$1,0)-1))=TRUE,"",IF(OFFSET(Data!$A$1,MATCH($D54,Data!$CG:$CG,0)-1,MATCH($E54&amp;"/"&amp;AE$1,Data!$1:$1,0)-1)=0,"",OFFSET(Data!$A$1,MATCH($D54,Data!$CG:$CG,0)-1,MATCH($E54&amp;"/"&amp;AE$1,Data!$1:$1,0)-1)))</f>
        <v/>
      </c>
      <c r="AF54" s="251" t="str">
        <f ca="1">IF(ISERROR(OFFSET(Data!$A$1,MATCH($D54,Data!$CG:$CG,0)-1,MATCH($E54&amp;"/"&amp;AF$1,Data!$1:$1,0)-1))=TRUE,"",IF(OFFSET(Data!$A$1,MATCH($D54,Data!$CG:$CG,0)-1,MATCH($E54&amp;"/"&amp;AF$1,Data!$1:$1,0)-1)=0,"",OFFSET(Data!$A$1,MATCH($D54,Data!$CG:$CG,0)-1,MATCH($E54&amp;"/"&amp;AF$1,Data!$1:$1,0)-1)))</f>
        <v/>
      </c>
      <c r="AG54" s="210">
        <f t="shared" ca="1" si="5"/>
        <v>0</v>
      </c>
      <c r="AH54" s="211">
        <f ca="1">AG54</f>
        <v>0</v>
      </c>
    </row>
    <row r="55" spans="1:34" ht="15" hidden="1" customHeight="1" thickBot="1" x14ac:dyDescent="0.3">
      <c r="A55" s="446"/>
      <c r="B55" s="449"/>
      <c r="C55" s="452"/>
      <c r="D55" s="28" t="e">
        <f>IF(C55&lt;&gt;"",C55,D54)</f>
        <v>#N/A</v>
      </c>
      <c r="E55" s="29" t="s">
        <v>22</v>
      </c>
      <c r="F55" s="254" t="str">
        <f ca="1">IF(ISERROR(OFFSET(Data!$A$1,MATCH($D55,Data!$CG:$CG,0)-1,MATCH($E55&amp;"/"&amp;F$1,Data!$1:$1,0)-1))=TRUE,"",IF(OFFSET(Data!$A$1,MATCH($D55,Data!$CG:$CG,0)-1,MATCH($E55&amp;"/"&amp;F$1,Data!$1:$1,0)-1)=0,"",OFFSET(Data!$A$1,MATCH($D55,Data!$CG:$CG,0)-1,MATCH($E55&amp;"/"&amp;F$1,Data!$1:$1,0)-1)))</f>
        <v/>
      </c>
      <c r="G55" s="252" t="str">
        <f ca="1">IF(ISERROR(OFFSET(Data!$A$1,MATCH($D55,Data!$CG:$CG,0)-1,MATCH($E55&amp;"/"&amp;G$1,Data!$1:$1,0)-1))=TRUE,"",IF(OFFSET(Data!$A$1,MATCH($D55,Data!$CG:$CG,0)-1,MATCH($E55&amp;"/"&amp;G$1,Data!$1:$1,0)-1)=0,"",OFFSET(Data!$A$1,MATCH($D55,Data!$CG:$CG,0)-1,MATCH($E55&amp;"/"&amp;G$1,Data!$1:$1,0)-1)))</f>
        <v/>
      </c>
      <c r="H55" s="252" t="str">
        <f ca="1">IF(ISERROR(OFFSET(Data!$A$1,MATCH($D55,Data!$CG:$CG,0)-1,MATCH($E55&amp;"/"&amp;H$1,Data!$1:$1,0)-1))=TRUE,"",IF(OFFSET(Data!$A$1,MATCH($D55,Data!$CG:$CG,0)-1,MATCH($E55&amp;"/"&amp;H$1,Data!$1:$1,0)-1)=0,"",OFFSET(Data!$A$1,MATCH($D55,Data!$CG:$CG,0)-1,MATCH($E55&amp;"/"&amp;H$1,Data!$1:$1,0)-1)))</f>
        <v/>
      </c>
      <c r="I55" s="252" t="str">
        <f ca="1">IF(ISERROR(OFFSET(Data!$A$1,MATCH($D55,Data!$CG:$CG,0)-1,MATCH($E55&amp;"/"&amp;I$1,Data!$1:$1,0)-1))=TRUE,"",IF(OFFSET(Data!$A$1,MATCH($D55,Data!$CG:$CG,0)-1,MATCH($E55&amp;"/"&amp;I$1,Data!$1:$1,0)-1)=0,"",OFFSET(Data!$A$1,MATCH($D55,Data!$CG:$CG,0)-1,MATCH($E55&amp;"/"&amp;I$1,Data!$1:$1,0)-1)))</f>
        <v/>
      </c>
      <c r="J55" s="252" t="str">
        <f ca="1">IF(ISERROR(OFFSET(Data!$A$1,MATCH($D55,Data!$CG:$CG,0)-1,MATCH($E55&amp;"/"&amp;J$1,Data!$1:$1,0)-1))=TRUE,"",IF(OFFSET(Data!$A$1,MATCH($D55,Data!$CG:$CG,0)-1,MATCH($E55&amp;"/"&amp;J$1,Data!$1:$1,0)-1)=0,"",OFFSET(Data!$A$1,MATCH($D55,Data!$CG:$CG,0)-1,MATCH($E55&amp;"/"&amp;J$1,Data!$1:$1,0)-1)))</f>
        <v/>
      </c>
      <c r="K55" s="252" t="str">
        <f ca="1">IF(ISERROR(OFFSET(Data!$A$1,MATCH($D55,Data!$CG:$CG,0)-1,MATCH($E55&amp;"/"&amp;K$1,Data!$1:$1,0)-1))=TRUE,"",IF(OFFSET(Data!$A$1,MATCH($D55,Data!$CG:$CG,0)-1,MATCH($E55&amp;"/"&amp;K$1,Data!$1:$1,0)-1)=0,"",OFFSET(Data!$A$1,MATCH($D55,Data!$CG:$CG,0)-1,MATCH($E55&amp;"/"&amp;K$1,Data!$1:$1,0)-1)))</f>
        <v/>
      </c>
      <c r="L55" s="252" t="str">
        <f ca="1">IF(ISERROR(OFFSET(Data!$A$1,MATCH($D55,Data!$CG:$CG,0)-1,MATCH($E55&amp;"/"&amp;L$1,Data!$1:$1,0)-1))=TRUE,"",IF(OFFSET(Data!$A$1,MATCH($D55,Data!$CG:$CG,0)-1,MATCH($E55&amp;"/"&amp;L$1,Data!$1:$1,0)-1)=0,"",OFFSET(Data!$A$1,MATCH($D55,Data!$CG:$CG,0)-1,MATCH($E55&amp;"/"&amp;L$1,Data!$1:$1,0)-1)))</f>
        <v/>
      </c>
      <c r="M55" s="252" t="str">
        <f ca="1">IF(ISERROR(OFFSET(Data!$A$1,MATCH($D55,Data!$CG:$CG,0)-1,MATCH($E55&amp;"/"&amp;M$1,Data!$1:$1,0)-1))=TRUE,"",IF(OFFSET(Data!$A$1,MATCH($D55,Data!$CG:$CG,0)-1,MATCH($E55&amp;"/"&amp;M$1,Data!$1:$1,0)-1)=0,"",OFFSET(Data!$A$1,MATCH($D55,Data!$CG:$CG,0)-1,MATCH($E55&amp;"/"&amp;M$1,Data!$1:$1,0)-1)))</f>
        <v/>
      </c>
      <c r="N55" s="252" t="str">
        <f ca="1">IF(ISERROR(OFFSET(Data!$A$1,MATCH($D55,Data!$CG:$CG,0)-1,MATCH($E55&amp;"/"&amp;N$1,Data!$1:$1,0)-1))=TRUE,"",IF(OFFSET(Data!$A$1,MATCH($D55,Data!$CG:$CG,0)-1,MATCH($E55&amp;"/"&amp;N$1,Data!$1:$1,0)-1)=0,"",OFFSET(Data!$A$1,MATCH($D55,Data!$CG:$CG,0)-1,MATCH($E55&amp;"/"&amp;N$1,Data!$1:$1,0)-1)))</f>
        <v/>
      </c>
      <c r="O55" s="252" t="str">
        <f ca="1">IF(ISERROR(OFFSET(Data!$A$1,MATCH($D55,Data!$CG:$CG,0)-1,MATCH($E55&amp;"/"&amp;O$1,Data!$1:$1,0)-1))=TRUE,"",IF(OFFSET(Data!$A$1,MATCH($D55,Data!$CG:$CG,0)-1,MATCH($E55&amp;"/"&amp;O$1,Data!$1:$1,0)-1)=0,"",OFFSET(Data!$A$1,MATCH($D55,Data!$CG:$CG,0)-1,MATCH($E55&amp;"/"&amp;O$1,Data!$1:$1,0)-1)))</f>
        <v/>
      </c>
      <c r="P55" s="252" t="str">
        <f ca="1">IF(ISERROR(OFFSET(Data!$A$1,MATCH($D55,Data!$CG:$CG,0)-1,MATCH($E55&amp;"/"&amp;P$1,Data!$1:$1,0)-1))=TRUE,"",IF(OFFSET(Data!$A$1,MATCH($D55,Data!$CG:$CG,0)-1,MATCH($E55&amp;"/"&amp;P$1,Data!$1:$1,0)-1)=0,"",OFFSET(Data!$A$1,MATCH($D55,Data!$CG:$CG,0)-1,MATCH($E55&amp;"/"&amp;P$1,Data!$1:$1,0)-1)))</f>
        <v/>
      </c>
      <c r="Q55" s="252" t="str">
        <f ca="1">IF(ISERROR(OFFSET(Data!$A$1,MATCH($D55,Data!$CG:$CG,0)-1,MATCH($E55&amp;"/"&amp;Q$1,Data!$1:$1,0)-1))=TRUE,"",IF(OFFSET(Data!$A$1,MATCH($D55,Data!$CG:$CG,0)-1,MATCH($E55&amp;"/"&amp;Q$1,Data!$1:$1,0)-1)=0,"",OFFSET(Data!$A$1,MATCH($D55,Data!$CG:$CG,0)-1,MATCH($E55&amp;"/"&amp;Q$1,Data!$1:$1,0)-1)))</f>
        <v/>
      </c>
      <c r="R55" s="252" t="str">
        <f ca="1">IF(ISERROR(OFFSET(Data!$A$1,MATCH($D55,Data!$CG:$CG,0)-1,MATCH($E55&amp;"/"&amp;R$1,Data!$1:$1,0)-1))=TRUE,"",IF(OFFSET(Data!$A$1,MATCH($D55,Data!$CG:$CG,0)-1,MATCH($E55&amp;"/"&amp;R$1,Data!$1:$1,0)-1)=0,"",OFFSET(Data!$A$1,MATCH($D55,Data!$CG:$CG,0)-1,MATCH($E55&amp;"/"&amp;R$1,Data!$1:$1,0)-1)))</f>
        <v/>
      </c>
      <c r="S55" s="252" t="str">
        <f ca="1">IF(ISERROR(OFFSET(Data!$A$1,MATCH($D55,Data!$CG:$CG,0)-1,MATCH($E55&amp;"/"&amp;S$1,Data!$1:$1,0)-1))=TRUE,"",IF(OFFSET(Data!$A$1,MATCH($D55,Data!$CG:$CG,0)-1,MATCH($E55&amp;"/"&amp;S$1,Data!$1:$1,0)-1)=0,"",OFFSET(Data!$A$1,MATCH($D55,Data!$CG:$CG,0)-1,MATCH($E55&amp;"/"&amp;S$1,Data!$1:$1,0)-1)))</f>
        <v/>
      </c>
      <c r="T55" s="252" t="str">
        <f ca="1">IF(ISERROR(OFFSET(Data!$A$1,MATCH($D55,Data!$CG:$CG,0)-1,MATCH($E55&amp;"/"&amp;T$1,Data!$1:$1,0)-1))=TRUE,"",IF(OFFSET(Data!$A$1,MATCH($D55,Data!$CG:$CG,0)-1,MATCH($E55&amp;"/"&amp;T$1,Data!$1:$1,0)-1)=0,"",OFFSET(Data!$A$1,MATCH($D55,Data!$CG:$CG,0)-1,MATCH($E55&amp;"/"&amp;T$1,Data!$1:$1,0)-1)))</f>
        <v/>
      </c>
      <c r="U55" s="252" t="str">
        <f ca="1">IF(ISERROR(OFFSET(Data!$A$1,MATCH($D55,Data!$CG:$CG,0)-1,MATCH($E55&amp;"/"&amp;U$1,Data!$1:$1,0)-1))=TRUE,"",IF(OFFSET(Data!$A$1,MATCH($D55,Data!$CG:$CG,0)-1,MATCH($E55&amp;"/"&amp;U$1,Data!$1:$1,0)-1)=0,"",OFFSET(Data!$A$1,MATCH($D55,Data!$CG:$CG,0)-1,MATCH($E55&amp;"/"&amp;U$1,Data!$1:$1,0)-1)))</f>
        <v/>
      </c>
      <c r="V55" s="252" t="str">
        <f ca="1">IF(ISERROR(OFFSET(Data!$A$1,MATCH($D55,Data!$CG:$CG,0)-1,MATCH($E55&amp;"/"&amp;V$1,Data!$1:$1,0)-1))=TRUE,"",IF(OFFSET(Data!$A$1,MATCH($D55,Data!$CG:$CG,0)-1,MATCH($E55&amp;"/"&amp;V$1,Data!$1:$1,0)-1)=0,"",OFFSET(Data!$A$1,MATCH($D55,Data!$CG:$CG,0)-1,MATCH($E55&amp;"/"&amp;V$1,Data!$1:$1,0)-1)))</f>
        <v/>
      </c>
      <c r="W55" s="269" t="str">
        <f ca="1">IF(ISERROR(OFFSET(Data!$A$1,MATCH($D55,Data!$CG:$CG,0)-1,MATCH($E55&amp;"/"&amp;W$1,Data!$1:$1,0)-1))=TRUE,"",IF(OFFSET(Data!$A$1,MATCH($D55,Data!$CG:$CG,0)-1,MATCH($E55&amp;"/"&amp;W$1,Data!$1:$1,0)-1)=0,"",OFFSET(Data!$A$1,MATCH($D55,Data!$CG:$CG,0)-1,MATCH($E55&amp;"/"&amp;W$1,Data!$1:$1,0)-1)))</f>
        <v/>
      </c>
      <c r="X55" s="252" t="str">
        <f ca="1">IF(ISERROR(OFFSET(Data!$A$1,MATCH($D55,Data!$CG:$CG,0)-1,MATCH($E55&amp;"/"&amp;X$1,Data!$1:$1,0)-1))=TRUE,"",IF(OFFSET(Data!$A$1,MATCH($D55,Data!$CG:$CG,0)-1,MATCH($E55&amp;"/"&amp;X$1,Data!$1:$1,0)-1)=0,"",OFFSET(Data!$A$1,MATCH($D55,Data!$CG:$CG,0)-1,MATCH($E55&amp;"/"&amp;X$1,Data!$1:$1,0)-1)))</f>
        <v/>
      </c>
      <c r="Y55" s="252" t="str">
        <f ca="1">IF(ISERROR(OFFSET(Data!$A$1,MATCH($D55,Data!$CG:$CG,0)-1,MATCH($E55&amp;"/"&amp;Y$1,Data!$1:$1,0)-1))=TRUE,"",IF(OFFSET(Data!$A$1,MATCH($D55,Data!$CG:$CG,0)-1,MATCH($E55&amp;"/"&amp;Y$1,Data!$1:$1,0)-1)=0,"",OFFSET(Data!$A$1,MATCH($D55,Data!$CG:$CG,0)-1,MATCH($E55&amp;"/"&amp;Y$1,Data!$1:$1,0)-1)))</f>
        <v/>
      </c>
      <c r="Z55" s="252" t="str">
        <f ca="1">IF(ISERROR(OFFSET(Data!$A$1,MATCH($D55,Data!$CG:$CG,0)-1,MATCH($E55&amp;"/"&amp;Z$1,Data!$1:$1,0)-1))=TRUE,"",IF(OFFSET(Data!$A$1,MATCH($D55,Data!$CG:$CG,0)-1,MATCH($E55&amp;"/"&amp;Z$1,Data!$1:$1,0)-1)=0,"",OFFSET(Data!$A$1,MATCH($D55,Data!$CG:$CG,0)-1,MATCH($E55&amp;"/"&amp;Z$1,Data!$1:$1,0)-1)))</f>
        <v/>
      </c>
      <c r="AA55" s="252" t="str">
        <f ca="1">IF(ISERROR(OFFSET(Data!$A$1,MATCH($D55,Data!$CG:$CG,0)-1,MATCH($E55&amp;"/"&amp;AA$1,Data!$1:$1,0)-1))=TRUE,"",IF(OFFSET(Data!$A$1,MATCH($D55,Data!$CG:$CG,0)-1,MATCH($E55&amp;"/"&amp;AA$1,Data!$1:$1,0)-1)=0,"",OFFSET(Data!$A$1,MATCH($D55,Data!$CG:$CG,0)-1,MATCH($E55&amp;"/"&amp;AA$1,Data!$1:$1,0)-1)))</f>
        <v/>
      </c>
      <c r="AB55" s="252" t="str">
        <f ca="1">IF(ISERROR(OFFSET(Data!$A$1,MATCH($D55,Data!$CG:$CG,0)-1,MATCH($E55&amp;"/"&amp;AB$1,Data!$1:$1,0)-1))=TRUE,"",IF(OFFSET(Data!$A$1,MATCH($D55,Data!$CG:$CG,0)-1,MATCH($E55&amp;"/"&amp;AB$1,Data!$1:$1,0)-1)=0,"",OFFSET(Data!$A$1,MATCH($D55,Data!$CG:$CG,0)-1,MATCH($E55&amp;"/"&amp;AB$1,Data!$1:$1,0)-1)))</f>
        <v/>
      </c>
      <c r="AC55" s="252" t="str">
        <f ca="1">IF(ISERROR(OFFSET(Data!$A$1,MATCH($D55,Data!$CG:$CG,0)-1,MATCH($E55&amp;"/"&amp;AC$1,Data!$1:$1,0)-1))=TRUE,"",IF(OFFSET(Data!$A$1,MATCH($D55,Data!$CG:$CG,0)-1,MATCH($E55&amp;"/"&amp;AC$1,Data!$1:$1,0)-1)=0,"",OFFSET(Data!$A$1,MATCH($D55,Data!$CG:$CG,0)-1,MATCH($E55&amp;"/"&amp;AC$1,Data!$1:$1,0)-1)))</f>
        <v/>
      </c>
      <c r="AD55" s="252" t="str">
        <f ca="1">IF(ISERROR(OFFSET(Data!$A$1,MATCH($D55,Data!$CG:$CG,0)-1,MATCH($E55&amp;"/"&amp;AD$1,Data!$1:$1,0)-1))=TRUE,"",IF(OFFSET(Data!$A$1,MATCH($D55,Data!$CG:$CG,0)-1,MATCH($E55&amp;"/"&amp;AD$1,Data!$1:$1,0)-1)=0,"",OFFSET(Data!$A$1,MATCH($D55,Data!$CG:$CG,0)-1,MATCH($E55&amp;"/"&amp;AD$1,Data!$1:$1,0)-1)))</f>
        <v/>
      </c>
      <c r="AE55" s="252" t="str">
        <f ca="1">IF(ISERROR(OFFSET(Data!$A$1,MATCH($D55,Data!$CG:$CG,0)-1,MATCH($E55&amp;"/"&amp;AE$1,Data!$1:$1,0)-1))=TRUE,"",IF(OFFSET(Data!$A$1,MATCH($D55,Data!$CG:$CG,0)-1,MATCH($E55&amp;"/"&amp;AE$1,Data!$1:$1,0)-1)=0,"",OFFSET(Data!$A$1,MATCH($D55,Data!$CG:$CG,0)-1,MATCH($E55&amp;"/"&amp;AE$1,Data!$1:$1,0)-1)))</f>
        <v/>
      </c>
      <c r="AF55" s="253" t="str">
        <f ca="1">IF(ISERROR(OFFSET(Data!$A$1,MATCH($D55,Data!$CG:$CG,0)-1,MATCH($E55&amp;"/"&amp;AF$1,Data!$1:$1,0)-1))=TRUE,"",IF(OFFSET(Data!$A$1,MATCH($D55,Data!$CG:$CG,0)-1,MATCH($E55&amp;"/"&amp;AF$1,Data!$1:$1,0)-1)=0,"",OFFSET(Data!$A$1,MATCH($D55,Data!$CG:$CG,0)-1,MATCH($E55&amp;"/"&amp;AF$1,Data!$1:$1,0)-1)))</f>
        <v/>
      </c>
      <c r="AG55" s="212">
        <f t="shared" ca="1" si="5"/>
        <v>0</v>
      </c>
      <c r="AH55" s="213">
        <f ca="1">SUM(AG54:AG55)</f>
        <v>0</v>
      </c>
    </row>
    <row r="56" spans="1:34" ht="15" hidden="1" customHeight="1" x14ac:dyDescent="0.25">
      <c r="A56" s="446"/>
      <c r="B56" s="449"/>
      <c r="C56" s="452"/>
      <c r="D56" s="28" t="e">
        <f>IF(C56&lt;&gt;"",C56,D55)</f>
        <v>#N/A</v>
      </c>
      <c r="E56" s="29" t="s">
        <v>23</v>
      </c>
      <c r="F56" s="254" t="str">
        <f ca="1">IF(ISERROR(OFFSET(Data!$A$1,MATCH($D56,Data!$CG:$CG,0)-1,MATCH($E56&amp;"/"&amp;F$1,Data!$1:$1,0)-1))=TRUE,"",IF(OFFSET(Data!$A$1,MATCH($D56,Data!$CG:$CG,0)-1,MATCH($E56&amp;"/"&amp;F$1,Data!$1:$1,0)-1)=0,"",OFFSET(Data!$A$1,MATCH($D56,Data!$CG:$CG,0)-1,MATCH($E56&amp;"/"&amp;F$1,Data!$1:$1,0)-1)))</f>
        <v/>
      </c>
      <c r="G56" s="252" t="str">
        <f ca="1">IF(ISERROR(OFFSET(Data!$A$1,MATCH($D56,Data!$CG:$CG,0)-1,MATCH($E56&amp;"/"&amp;G$1,Data!$1:$1,0)-1))=TRUE,"",IF(OFFSET(Data!$A$1,MATCH($D56,Data!$CG:$CG,0)-1,MATCH($E56&amp;"/"&amp;G$1,Data!$1:$1,0)-1)=0,"",OFFSET(Data!$A$1,MATCH($D56,Data!$CG:$CG,0)-1,MATCH($E56&amp;"/"&amp;G$1,Data!$1:$1,0)-1)))</f>
        <v/>
      </c>
      <c r="H56" s="252" t="str">
        <f ca="1">IF(ISERROR(OFFSET(Data!$A$1,MATCH($D56,Data!$CG:$CG,0)-1,MATCH($E56&amp;"/"&amp;H$1,Data!$1:$1,0)-1))=TRUE,"",IF(OFFSET(Data!$A$1,MATCH($D56,Data!$CG:$CG,0)-1,MATCH($E56&amp;"/"&amp;H$1,Data!$1:$1,0)-1)=0,"",OFFSET(Data!$A$1,MATCH($D56,Data!$CG:$CG,0)-1,MATCH($E56&amp;"/"&amp;H$1,Data!$1:$1,0)-1)))</f>
        <v/>
      </c>
      <c r="I56" s="252" t="str">
        <f ca="1">IF(ISERROR(OFFSET(Data!$A$1,MATCH($D56,Data!$CG:$CG,0)-1,MATCH($E56&amp;"/"&amp;I$1,Data!$1:$1,0)-1))=TRUE,"",IF(OFFSET(Data!$A$1,MATCH($D56,Data!$CG:$CG,0)-1,MATCH($E56&amp;"/"&amp;I$1,Data!$1:$1,0)-1)=0,"",OFFSET(Data!$A$1,MATCH($D56,Data!$CG:$CG,0)-1,MATCH($E56&amp;"/"&amp;I$1,Data!$1:$1,0)-1)))</f>
        <v/>
      </c>
      <c r="J56" s="252" t="str">
        <f ca="1">IF(ISERROR(OFFSET(Data!$A$1,MATCH($D56,Data!$CG:$CG,0)-1,MATCH($E56&amp;"/"&amp;J$1,Data!$1:$1,0)-1))=TRUE,"",IF(OFFSET(Data!$A$1,MATCH($D56,Data!$CG:$CG,0)-1,MATCH($E56&amp;"/"&amp;J$1,Data!$1:$1,0)-1)=0,"",OFFSET(Data!$A$1,MATCH($D56,Data!$CG:$CG,0)-1,MATCH($E56&amp;"/"&amp;J$1,Data!$1:$1,0)-1)))</f>
        <v/>
      </c>
      <c r="K56" s="252" t="str">
        <f ca="1">IF(ISERROR(OFFSET(Data!$A$1,MATCH($D56,Data!$CG:$CG,0)-1,MATCH($E56&amp;"/"&amp;K$1,Data!$1:$1,0)-1))=TRUE,"",IF(OFFSET(Data!$A$1,MATCH($D56,Data!$CG:$CG,0)-1,MATCH($E56&amp;"/"&amp;K$1,Data!$1:$1,0)-1)=0,"",OFFSET(Data!$A$1,MATCH($D56,Data!$CG:$CG,0)-1,MATCH($E56&amp;"/"&amp;K$1,Data!$1:$1,0)-1)))</f>
        <v/>
      </c>
      <c r="L56" s="252" t="str">
        <f ca="1">IF(ISERROR(OFFSET(Data!$A$1,MATCH($D56,Data!$CG:$CG,0)-1,MATCH($E56&amp;"/"&amp;L$1,Data!$1:$1,0)-1))=TRUE,"",IF(OFFSET(Data!$A$1,MATCH($D56,Data!$CG:$CG,0)-1,MATCH($E56&amp;"/"&amp;L$1,Data!$1:$1,0)-1)=0,"",OFFSET(Data!$A$1,MATCH($D56,Data!$CG:$CG,0)-1,MATCH($E56&amp;"/"&amp;L$1,Data!$1:$1,0)-1)))</f>
        <v/>
      </c>
      <c r="M56" s="252" t="str">
        <f ca="1">IF(ISERROR(OFFSET(Data!$A$1,MATCH($D56,Data!$CG:$CG,0)-1,MATCH($E56&amp;"/"&amp;M$1,Data!$1:$1,0)-1))=TRUE,"",IF(OFFSET(Data!$A$1,MATCH($D56,Data!$CG:$CG,0)-1,MATCH($E56&amp;"/"&amp;M$1,Data!$1:$1,0)-1)=0,"",OFFSET(Data!$A$1,MATCH($D56,Data!$CG:$CG,0)-1,MATCH($E56&amp;"/"&amp;M$1,Data!$1:$1,0)-1)))</f>
        <v/>
      </c>
      <c r="N56" s="252" t="str">
        <f ca="1">IF(ISERROR(OFFSET(Data!$A$1,MATCH($D56,Data!$CG:$CG,0)-1,MATCH($E56&amp;"/"&amp;N$1,Data!$1:$1,0)-1))=TRUE,"",IF(OFFSET(Data!$A$1,MATCH($D56,Data!$CG:$CG,0)-1,MATCH($E56&amp;"/"&amp;N$1,Data!$1:$1,0)-1)=0,"",OFFSET(Data!$A$1,MATCH($D56,Data!$CG:$CG,0)-1,MATCH($E56&amp;"/"&amp;N$1,Data!$1:$1,0)-1)))</f>
        <v/>
      </c>
      <c r="O56" s="252" t="str">
        <f ca="1">IF(ISERROR(OFFSET(Data!$A$1,MATCH($D56,Data!$CG:$CG,0)-1,MATCH($E56&amp;"/"&amp;O$1,Data!$1:$1,0)-1))=TRUE,"",IF(OFFSET(Data!$A$1,MATCH($D56,Data!$CG:$CG,0)-1,MATCH($E56&amp;"/"&amp;O$1,Data!$1:$1,0)-1)=0,"",OFFSET(Data!$A$1,MATCH($D56,Data!$CG:$CG,0)-1,MATCH($E56&amp;"/"&amp;O$1,Data!$1:$1,0)-1)))</f>
        <v/>
      </c>
      <c r="P56" s="252" t="str">
        <f ca="1">IF(ISERROR(OFFSET(Data!$A$1,MATCH($D56,Data!$CG:$CG,0)-1,MATCH($E56&amp;"/"&amp;P$1,Data!$1:$1,0)-1))=TRUE,"",IF(OFFSET(Data!$A$1,MATCH($D56,Data!$CG:$CG,0)-1,MATCH($E56&amp;"/"&amp;P$1,Data!$1:$1,0)-1)=0,"",OFFSET(Data!$A$1,MATCH($D56,Data!$CG:$CG,0)-1,MATCH($E56&amp;"/"&amp;P$1,Data!$1:$1,0)-1)))</f>
        <v/>
      </c>
      <c r="Q56" s="252" t="str">
        <f ca="1">IF(ISERROR(OFFSET(Data!$A$1,MATCH($D56,Data!$CG:$CG,0)-1,MATCH($E56&amp;"/"&amp;Q$1,Data!$1:$1,0)-1))=TRUE,"",IF(OFFSET(Data!$A$1,MATCH($D56,Data!$CG:$CG,0)-1,MATCH($E56&amp;"/"&amp;Q$1,Data!$1:$1,0)-1)=0,"",OFFSET(Data!$A$1,MATCH($D56,Data!$CG:$CG,0)-1,MATCH($E56&amp;"/"&amp;Q$1,Data!$1:$1,0)-1)))</f>
        <v/>
      </c>
      <c r="R56" s="252" t="str">
        <f ca="1">IF(ISERROR(OFFSET(Data!$A$1,MATCH($D56,Data!$CG:$CG,0)-1,MATCH($E56&amp;"/"&amp;R$1,Data!$1:$1,0)-1))=TRUE,"",IF(OFFSET(Data!$A$1,MATCH($D56,Data!$CG:$CG,0)-1,MATCH($E56&amp;"/"&amp;R$1,Data!$1:$1,0)-1)=0,"",OFFSET(Data!$A$1,MATCH($D56,Data!$CG:$CG,0)-1,MATCH($E56&amp;"/"&amp;R$1,Data!$1:$1,0)-1)))</f>
        <v/>
      </c>
      <c r="S56" s="252" t="str">
        <f ca="1">IF(ISERROR(OFFSET(Data!$A$1,MATCH($D56,Data!$CG:$CG,0)-1,MATCH($E56&amp;"/"&amp;S$1,Data!$1:$1,0)-1))=TRUE,"",IF(OFFSET(Data!$A$1,MATCH($D56,Data!$CG:$CG,0)-1,MATCH($E56&amp;"/"&amp;S$1,Data!$1:$1,0)-1)=0,"",OFFSET(Data!$A$1,MATCH($D56,Data!$CG:$CG,0)-1,MATCH($E56&amp;"/"&amp;S$1,Data!$1:$1,0)-1)))</f>
        <v/>
      </c>
      <c r="T56" s="252" t="str">
        <f ca="1">IF(ISERROR(OFFSET(Data!$A$1,MATCH($D56,Data!$CG:$CG,0)-1,MATCH($E56&amp;"/"&amp;T$1,Data!$1:$1,0)-1))=TRUE,"",IF(OFFSET(Data!$A$1,MATCH($D56,Data!$CG:$CG,0)-1,MATCH($E56&amp;"/"&amp;T$1,Data!$1:$1,0)-1)=0,"",OFFSET(Data!$A$1,MATCH($D56,Data!$CG:$CG,0)-1,MATCH($E56&amp;"/"&amp;T$1,Data!$1:$1,0)-1)))</f>
        <v/>
      </c>
      <c r="U56" s="252" t="str">
        <f ca="1">IF(ISERROR(OFFSET(Data!$A$1,MATCH($D56,Data!$CG:$CG,0)-1,MATCH($E56&amp;"/"&amp;U$1,Data!$1:$1,0)-1))=TRUE,"",IF(OFFSET(Data!$A$1,MATCH($D56,Data!$CG:$CG,0)-1,MATCH($E56&amp;"/"&amp;U$1,Data!$1:$1,0)-1)=0,"",OFFSET(Data!$A$1,MATCH($D56,Data!$CG:$CG,0)-1,MATCH($E56&amp;"/"&amp;U$1,Data!$1:$1,0)-1)))</f>
        <v/>
      </c>
      <c r="V56" s="252" t="str">
        <f ca="1">IF(ISERROR(OFFSET(Data!$A$1,MATCH($D56,Data!$CG:$CG,0)-1,MATCH($E56&amp;"/"&amp;V$1,Data!$1:$1,0)-1))=TRUE,"",IF(OFFSET(Data!$A$1,MATCH($D56,Data!$CG:$CG,0)-1,MATCH($E56&amp;"/"&amp;V$1,Data!$1:$1,0)-1)=0,"",OFFSET(Data!$A$1,MATCH($D56,Data!$CG:$CG,0)-1,MATCH($E56&amp;"/"&amp;V$1,Data!$1:$1,0)-1)))</f>
        <v/>
      </c>
      <c r="W56" s="269" t="str">
        <f ca="1">IF(ISERROR(OFFSET(Data!$A$1,MATCH($D56,Data!$CG:$CG,0)-1,MATCH($E56&amp;"/"&amp;W$1,Data!$1:$1,0)-1))=TRUE,"",IF(OFFSET(Data!$A$1,MATCH($D56,Data!$CG:$CG,0)-1,MATCH($E56&amp;"/"&amp;W$1,Data!$1:$1,0)-1)=0,"",OFFSET(Data!$A$1,MATCH($D56,Data!$CG:$CG,0)-1,MATCH($E56&amp;"/"&amp;W$1,Data!$1:$1,0)-1)))</f>
        <v/>
      </c>
      <c r="X56" s="252" t="str">
        <f ca="1">IF(ISERROR(OFFSET(Data!$A$1,MATCH($D56,Data!$CG:$CG,0)-1,MATCH($E56&amp;"/"&amp;X$1,Data!$1:$1,0)-1))=TRUE,"",IF(OFFSET(Data!$A$1,MATCH($D56,Data!$CG:$CG,0)-1,MATCH($E56&amp;"/"&amp;X$1,Data!$1:$1,0)-1)=0,"",OFFSET(Data!$A$1,MATCH($D56,Data!$CG:$CG,0)-1,MATCH($E56&amp;"/"&amp;X$1,Data!$1:$1,0)-1)))</f>
        <v/>
      </c>
      <c r="Y56" s="252" t="str">
        <f ca="1">IF(ISERROR(OFFSET(Data!$A$1,MATCH($D56,Data!$CG:$CG,0)-1,MATCH($E56&amp;"/"&amp;Y$1,Data!$1:$1,0)-1))=TRUE,"",IF(OFFSET(Data!$A$1,MATCH($D56,Data!$CG:$CG,0)-1,MATCH($E56&amp;"/"&amp;Y$1,Data!$1:$1,0)-1)=0,"",OFFSET(Data!$A$1,MATCH($D56,Data!$CG:$CG,0)-1,MATCH($E56&amp;"/"&amp;Y$1,Data!$1:$1,0)-1)))</f>
        <v/>
      </c>
      <c r="Z56" s="252" t="str">
        <f ca="1">IF(ISERROR(OFFSET(Data!$A$1,MATCH($D56,Data!$CG:$CG,0)-1,MATCH($E56&amp;"/"&amp;Z$1,Data!$1:$1,0)-1))=TRUE,"",IF(OFFSET(Data!$A$1,MATCH($D56,Data!$CG:$CG,0)-1,MATCH($E56&amp;"/"&amp;Z$1,Data!$1:$1,0)-1)=0,"",OFFSET(Data!$A$1,MATCH($D56,Data!$CG:$CG,0)-1,MATCH($E56&amp;"/"&amp;Z$1,Data!$1:$1,0)-1)))</f>
        <v/>
      </c>
      <c r="AA56" s="252" t="str">
        <f ca="1">IF(ISERROR(OFFSET(Data!$A$1,MATCH($D56,Data!$CG:$CG,0)-1,MATCH($E56&amp;"/"&amp;AA$1,Data!$1:$1,0)-1))=TRUE,"",IF(OFFSET(Data!$A$1,MATCH($D56,Data!$CG:$CG,0)-1,MATCH($E56&amp;"/"&amp;AA$1,Data!$1:$1,0)-1)=0,"",OFFSET(Data!$A$1,MATCH($D56,Data!$CG:$CG,0)-1,MATCH($E56&amp;"/"&amp;AA$1,Data!$1:$1,0)-1)))</f>
        <v/>
      </c>
      <c r="AB56" s="252" t="str">
        <f ca="1">IF(ISERROR(OFFSET(Data!$A$1,MATCH($D56,Data!$CG:$CG,0)-1,MATCH($E56&amp;"/"&amp;AB$1,Data!$1:$1,0)-1))=TRUE,"",IF(OFFSET(Data!$A$1,MATCH($D56,Data!$CG:$CG,0)-1,MATCH($E56&amp;"/"&amp;AB$1,Data!$1:$1,0)-1)=0,"",OFFSET(Data!$A$1,MATCH($D56,Data!$CG:$CG,0)-1,MATCH($E56&amp;"/"&amp;AB$1,Data!$1:$1,0)-1)))</f>
        <v/>
      </c>
      <c r="AC56" s="252" t="str">
        <f ca="1">IF(ISERROR(OFFSET(Data!$A$1,MATCH($D56,Data!$CG:$CG,0)-1,MATCH($E56&amp;"/"&amp;AC$1,Data!$1:$1,0)-1))=TRUE,"",IF(OFFSET(Data!$A$1,MATCH($D56,Data!$CG:$CG,0)-1,MATCH($E56&amp;"/"&amp;AC$1,Data!$1:$1,0)-1)=0,"",OFFSET(Data!$A$1,MATCH($D56,Data!$CG:$CG,0)-1,MATCH($E56&amp;"/"&amp;AC$1,Data!$1:$1,0)-1)))</f>
        <v/>
      </c>
      <c r="AD56" s="252" t="str">
        <f ca="1">IF(ISERROR(OFFSET(Data!$A$1,MATCH($D56,Data!$CG:$CG,0)-1,MATCH($E56&amp;"/"&amp;AD$1,Data!$1:$1,0)-1))=TRUE,"",IF(OFFSET(Data!$A$1,MATCH($D56,Data!$CG:$CG,0)-1,MATCH($E56&amp;"/"&amp;AD$1,Data!$1:$1,0)-1)=0,"",OFFSET(Data!$A$1,MATCH($D56,Data!$CG:$CG,0)-1,MATCH($E56&amp;"/"&amp;AD$1,Data!$1:$1,0)-1)))</f>
        <v/>
      </c>
      <c r="AE56" s="252" t="str">
        <f ca="1">IF(ISERROR(OFFSET(Data!$A$1,MATCH($D56,Data!$CG:$CG,0)-1,MATCH($E56&amp;"/"&amp;AE$1,Data!$1:$1,0)-1))=TRUE,"",IF(OFFSET(Data!$A$1,MATCH($D56,Data!$CG:$CG,0)-1,MATCH($E56&amp;"/"&amp;AE$1,Data!$1:$1,0)-1)=0,"",OFFSET(Data!$A$1,MATCH($D56,Data!$CG:$CG,0)-1,MATCH($E56&amp;"/"&amp;AE$1,Data!$1:$1,0)-1)))</f>
        <v/>
      </c>
      <c r="AF56" s="253" t="str">
        <f ca="1">IF(ISERROR(OFFSET(Data!$A$1,MATCH($D56,Data!$CG:$CG,0)-1,MATCH($E56&amp;"/"&amp;AF$1,Data!$1:$1,0)-1))=TRUE,"",IF(OFFSET(Data!$A$1,MATCH($D56,Data!$CG:$CG,0)-1,MATCH($E56&amp;"/"&amp;AF$1,Data!$1:$1,0)-1)=0,"",OFFSET(Data!$A$1,MATCH($D56,Data!$CG:$CG,0)-1,MATCH($E56&amp;"/"&amp;AF$1,Data!$1:$1,0)-1)))</f>
        <v/>
      </c>
      <c r="AG56" s="212">
        <f t="shared" ca="1" si="5"/>
        <v>0</v>
      </c>
      <c r="AH56" s="213">
        <f ca="1">SUM(AG54:AG56)</f>
        <v>0</v>
      </c>
    </row>
    <row r="57" spans="1:34" ht="15.75" hidden="1" customHeight="1" x14ac:dyDescent="0.25">
      <c r="A57" s="446"/>
      <c r="B57" s="449"/>
      <c r="C57" s="452"/>
      <c r="D57" s="28" t="e">
        <f>IF(C57&lt;&gt;"",C57,D56)</f>
        <v>#N/A</v>
      </c>
      <c r="E57" s="29" t="s">
        <v>24</v>
      </c>
      <c r="F57" s="254" t="str">
        <f ca="1">IF(ISERROR(OFFSET(Data!$A$1,MATCH($D57,Data!$CG:$CG,0)-1,MATCH($E57&amp;"/"&amp;F$1,Data!$1:$1,0)-1))=TRUE,"",IF(OFFSET(Data!$A$1,MATCH($D57,Data!$CG:$CG,0)-1,MATCH($E57&amp;"/"&amp;F$1,Data!$1:$1,0)-1)=0,"",OFFSET(Data!$A$1,MATCH($D57,Data!$CG:$CG,0)-1,MATCH($E57&amp;"/"&amp;F$1,Data!$1:$1,0)-1)))</f>
        <v/>
      </c>
      <c r="G57" s="252" t="str">
        <f ca="1">IF(ISERROR(OFFSET(Data!$A$1,MATCH($D57,Data!$CG:$CG,0)-1,MATCH($E57&amp;"/"&amp;G$1,Data!$1:$1,0)-1))=TRUE,"",IF(OFFSET(Data!$A$1,MATCH($D57,Data!$CG:$CG,0)-1,MATCH($E57&amp;"/"&amp;G$1,Data!$1:$1,0)-1)=0,"",OFFSET(Data!$A$1,MATCH($D57,Data!$CG:$CG,0)-1,MATCH($E57&amp;"/"&amp;G$1,Data!$1:$1,0)-1)))</f>
        <v/>
      </c>
      <c r="H57" s="252" t="str">
        <f ca="1">IF(ISERROR(OFFSET(Data!$A$1,MATCH($D57,Data!$CG:$CG,0)-1,MATCH($E57&amp;"/"&amp;H$1,Data!$1:$1,0)-1))=TRUE,"",IF(OFFSET(Data!$A$1,MATCH($D57,Data!$CG:$CG,0)-1,MATCH($E57&amp;"/"&amp;H$1,Data!$1:$1,0)-1)=0,"",OFFSET(Data!$A$1,MATCH($D57,Data!$CG:$CG,0)-1,MATCH($E57&amp;"/"&amp;H$1,Data!$1:$1,0)-1)))</f>
        <v/>
      </c>
      <c r="I57" s="252" t="str">
        <f ca="1">IF(ISERROR(OFFSET(Data!$A$1,MATCH($D57,Data!$CG:$CG,0)-1,MATCH($E57&amp;"/"&amp;I$1,Data!$1:$1,0)-1))=TRUE,"",IF(OFFSET(Data!$A$1,MATCH($D57,Data!$CG:$CG,0)-1,MATCH($E57&amp;"/"&amp;I$1,Data!$1:$1,0)-1)=0,"",OFFSET(Data!$A$1,MATCH($D57,Data!$CG:$CG,0)-1,MATCH($E57&amp;"/"&amp;I$1,Data!$1:$1,0)-1)))</f>
        <v/>
      </c>
      <c r="J57" s="252" t="str">
        <f ca="1">IF(ISERROR(OFFSET(Data!$A$1,MATCH($D57,Data!$CG:$CG,0)-1,MATCH($E57&amp;"/"&amp;J$1,Data!$1:$1,0)-1))=TRUE,"",IF(OFFSET(Data!$A$1,MATCH($D57,Data!$CG:$CG,0)-1,MATCH($E57&amp;"/"&amp;J$1,Data!$1:$1,0)-1)=0,"",OFFSET(Data!$A$1,MATCH($D57,Data!$CG:$CG,0)-1,MATCH($E57&amp;"/"&amp;J$1,Data!$1:$1,0)-1)))</f>
        <v/>
      </c>
      <c r="K57" s="252" t="str">
        <f ca="1">IF(ISERROR(OFFSET(Data!$A$1,MATCH($D57,Data!$CG:$CG,0)-1,MATCH($E57&amp;"/"&amp;K$1,Data!$1:$1,0)-1))=TRUE,"",IF(OFFSET(Data!$A$1,MATCH($D57,Data!$CG:$CG,0)-1,MATCH($E57&amp;"/"&amp;K$1,Data!$1:$1,0)-1)=0,"",OFFSET(Data!$A$1,MATCH($D57,Data!$CG:$CG,0)-1,MATCH($E57&amp;"/"&amp;K$1,Data!$1:$1,0)-1)))</f>
        <v/>
      </c>
      <c r="L57" s="252" t="str">
        <f ca="1">IF(ISERROR(OFFSET(Data!$A$1,MATCH($D57,Data!$CG:$CG,0)-1,MATCH($E57&amp;"/"&amp;L$1,Data!$1:$1,0)-1))=TRUE,"",IF(OFFSET(Data!$A$1,MATCH($D57,Data!$CG:$CG,0)-1,MATCH($E57&amp;"/"&amp;L$1,Data!$1:$1,0)-1)=0,"",OFFSET(Data!$A$1,MATCH($D57,Data!$CG:$CG,0)-1,MATCH($E57&amp;"/"&amp;L$1,Data!$1:$1,0)-1)))</f>
        <v/>
      </c>
      <c r="M57" s="252" t="str">
        <f ca="1">IF(ISERROR(OFFSET(Data!$A$1,MATCH($D57,Data!$CG:$CG,0)-1,MATCH($E57&amp;"/"&amp;M$1,Data!$1:$1,0)-1))=TRUE,"",IF(OFFSET(Data!$A$1,MATCH($D57,Data!$CG:$CG,0)-1,MATCH($E57&amp;"/"&amp;M$1,Data!$1:$1,0)-1)=0,"",OFFSET(Data!$A$1,MATCH($D57,Data!$CG:$CG,0)-1,MATCH($E57&amp;"/"&amp;M$1,Data!$1:$1,0)-1)))</f>
        <v/>
      </c>
      <c r="N57" s="252" t="str">
        <f ca="1">IF(ISERROR(OFFSET(Data!$A$1,MATCH($D57,Data!$CG:$CG,0)-1,MATCH($E57&amp;"/"&amp;N$1,Data!$1:$1,0)-1))=TRUE,"",IF(OFFSET(Data!$A$1,MATCH($D57,Data!$CG:$CG,0)-1,MATCH($E57&amp;"/"&amp;N$1,Data!$1:$1,0)-1)=0,"",OFFSET(Data!$A$1,MATCH($D57,Data!$CG:$CG,0)-1,MATCH($E57&amp;"/"&amp;N$1,Data!$1:$1,0)-1)))</f>
        <v/>
      </c>
      <c r="O57" s="252" t="str">
        <f ca="1">IF(ISERROR(OFFSET(Data!$A$1,MATCH($D57,Data!$CG:$CG,0)-1,MATCH($E57&amp;"/"&amp;O$1,Data!$1:$1,0)-1))=TRUE,"",IF(OFFSET(Data!$A$1,MATCH($D57,Data!$CG:$CG,0)-1,MATCH($E57&amp;"/"&amp;O$1,Data!$1:$1,0)-1)=0,"",OFFSET(Data!$A$1,MATCH($D57,Data!$CG:$CG,0)-1,MATCH($E57&amp;"/"&amp;O$1,Data!$1:$1,0)-1)))</f>
        <v/>
      </c>
      <c r="P57" s="252" t="str">
        <f ca="1">IF(ISERROR(OFFSET(Data!$A$1,MATCH($D57,Data!$CG:$CG,0)-1,MATCH($E57&amp;"/"&amp;P$1,Data!$1:$1,0)-1))=TRUE,"",IF(OFFSET(Data!$A$1,MATCH($D57,Data!$CG:$CG,0)-1,MATCH($E57&amp;"/"&amp;P$1,Data!$1:$1,0)-1)=0,"",OFFSET(Data!$A$1,MATCH($D57,Data!$CG:$CG,0)-1,MATCH($E57&amp;"/"&amp;P$1,Data!$1:$1,0)-1)))</f>
        <v/>
      </c>
      <c r="Q57" s="252" t="str">
        <f ca="1">IF(ISERROR(OFFSET(Data!$A$1,MATCH($D57,Data!$CG:$CG,0)-1,MATCH($E57&amp;"/"&amp;Q$1,Data!$1:$1,0)-1))=TRUE,"",IF(OFFSET(Data!$A$1,MATCH($D57,Data!$CG:$CG,0)-1,MATCH($E57&amp;"/"&amp;Q$1,Data!$1:$1,0)-1)=0,"",OFFSET(Data!$A$1,MATCH($D57,Data!$CG:$CG,0)-1,MATCH($E57&amp;"/"&amp;Q$1,Data!$1:$1,0)-1)))</f>
        <v/>
      </c>
      <c r="R57" s="252" t="str">
        <f ca="1">IF(ISERROR(OFFSET(Data!$A$1,MATCH($D57,Data!$CG:$CG,0)-1,MATCH($E57&amp;"/"&amp;R$1,Data!$1:$1,0)-1))=TRUE,"",IF(OFFSET(Data!$A$1,MATCH($D57,Data!$CG:$CG,0)-1,MATCH($E57&amp;"/"&amp;R$1,Data!$1:$1,0)-1)=0,"",OFFSET(Data!$A$1,MATCH($D57,Data!$CG:$CG,0)-1,MATCH($E57&amp;"/"&amp;R$1,Data!$1:$1,0)-1)))</f>
        <v/>
      </c>
      <c r="S57" s="252" t="str">
        <f ca="1">IF(ISERROR(OFFSET(Data!$A$1,MATCH($D57,Data!$CG:$CG,0)-1,MATCH($E57&amp;"/"&amp;S$1,Data!$1:$1,0)-1))=TRUE,"",IF(OFFSET(Data!$A$1,MATCH($D57,Data!$CG:$CG,0)-1,MATCH($E57&amp;"/"&amp;S$1,Data!$1:$1,0)-1)=0,"",OFFSET(Data!$A$1,MATCH($D57,Data!$CG:$CG,0)-1,MATCH($E57&amp;"/"&amp;S$1,Data!$1:$1,0)-1)))</f>
        <v/>
      </c>
      <c r="T57" s="252" t="str">
        <f ca="1">IF(ISERROR(OFFSET(Data!$A$1,MATCH($D57,Data!$CG:$CG,0)-1,MATCH($E57&amp;"/"&amp;T$1,Data!$1:$1,0)-1))=TRUE,"",IF(OFFSET(Data!$A$1,MATCH($D57,Data!$CG:$CG,0)-1,MATCH($E57&amp;"/"&amp;T$1,Data!$1:$1,0)-1)=0,"",OFFSET(Data!$A$1,MATCH($D57,Data!$CG:$CG,0)-1,MATCH($E57&amp;"/"&amp;T$1,Data!$1:$1,0)-1)))</f>
        <v/>
      </c>
      <c r="U57" s="252" t="str">
        <f ca="1">IF(ISERROR(OFFSET(Data!$A$1,MATCH($D57,Data!$CG:$CG,0)-1,MATCH($E57&amp;"/"&amp;U$1,Data!$1:$1,0)-1))=TRUE,"",IF(OFFSET(Data!$A$1,MATCH($D57,Data!$CG:$CG,0)-1,MATCH($E57&amp;"/"&amp;U$1,Data!$1:$1,0)-1)=0,"",OFFSET(Data!$A$1,MATCH($D57,Data!$CG:$CG,0)-1,MATCH($E57&amp;"/"&amp;U$1,Data!$1:$1,0)-1)))</f>
        <v/>
      </c>
      <c r="V57" s="252" t="str">
        <f ca="1">IF(ISERROR(OFFSET(Data!$A$1,MATCH($D57,Data!$CG:$CG,0)-1,MATCH($E57&amp;"/"&amp;V$1,Data!$1:$1,0)-1))=TRUE,"",IF(OFFSET(Data!$A$1,MATCH($D57,Data!$CG:$CG,0)-1,MATCH($E57&amp;"/"&amp;V$1,Data!$1:$1,0)-1)=0,"",OFFSET(Data!$A$1,MATCH($D57,Data!$CG:$CG,0)-1,MATCH($E57&amp;"/"&amp;V$1,Data!$1:$1,0)-1)))</f>
        <v/>
      </c>
      <c r="W57" s="269" t="str">
        <f ca="1">IF(ISERROR(OFFSET(Data!$A$1,MATCH($D57,Data!$CG:$CG,0)-1,MATCH($E57&amp;"/"&amp;W$1,Data!$1:$1,0)-1))=TRUE,"",IF(OFFSET(Data!$A$1,MATCH($D57,Data!$CG:$CG,0)-1,MATCH($E57&amp;"/"&amp;W$1,Data!$1:$1,0)-1)=0,"",OFFSET(Data!$A$1,MATCH($D57,Data!$CG:$CG,0)-1,MATCH($E57&amp;"/"&amp;W$1,Data!$1:$1,0)-1)))</f>
        <v/>
      </c>
      <c r="X57" s="252" t="str">
        <f ca="1">IF(ISERROR(OFFSET(Data!$A$1,MATCH($D57,Data!$CG:$CG,0)-1,MATCH($E57&amp;"/"&amp;X$1,Data!$1:$1,0)-1))=TRUE,"",IF(OFFSET(Data!$A$1,MATCH($D57,Data!$CG:$CG,0)-1,MATCH($E57&amp;"/"&amp;X$1,Data!$1:$1,0)-1)=0,"",OFFSET(Data!$A$1,MATCH($D57,Data!$CG:$CG,0)-1,MATCH($E57&amp;"/"&amp;X$1,Data!$1:$1,0)-1)))</f>
        <v/>
      </c>
      <c r="Y57" s="252" t="str">
        <f ca="1">IF(ISERROR(OFFSET(Data!$A$1,MATCH($D57,Data!$CG:$CG,0)-1,MATCH($E57&amp;"/"&amp;Y$1,Data!$1:$1,0)-1))=TRUE,"",IF(OFFSET(Data!$A$1,MATCH($D57,Data!$CG:$CG,0)-1,MATCH($E57&amp;"/"&amp;Y$1,Data!$1:$1,0)-1)=0,"",OFFSET(Data!$A$1,MATCH($D57,Data!$CG:$CG,0)-1,MATCH($E57&amp;"/"&amp;Y$1,Data!$1:$1,0)-1)))</f>
        <v/>
      </c>
      <c r="Z57" s="252" t="str">
        <f ca="1">IF(ISERROR(OFFSET(Data!$A$1,MATCH($D57,Data!$CG:$CG,0)-1,MATCH($E57&amp;"/"&amp;Z$1,Data!$1:$1,0)-1))=TRUE,"",IF(OFFSET(Data!$A$1,MATCH($D57,Data!$CG:$CG,0)-1,MATCH($E57&amp;"/"&amp;Z$1,Data!$1:$1,0)-1)=0,"",OFFSET(Data!$A$1,MATCH($D57,Data!$CG:$CG,0)-1,MATCH($E57&amp;"/"&amp;Z$1,Data!$1:$1,0)-1)))</f>
        <v/>
      </c>
      <c r="AA57" s="252" t="str">
        <f ca="1">IF(ISERROR(OFFSET(Data!$A$1,MATCH($D57,Data!$CG:$CG,0)-1,MATCH($E57&amp;"/"&amp;AA$1,Data!$1:$1,0)-1))=TRUE,"",IF(OFFSET(Data!$A$1,MATCH($D57,Data!$CG:$CG,0)-1,MATCH($E57&amp;"/"&amp;AA$1,Data!$1:$1,0)-1)=0,"",OFFSET(Data!$A$1,MATCH($D57,Data!$CG:$CG,0)-1,MATCH($E57&amp;"/"&amp;AA$1,Data!$1:$1,0)-1)))</f>
        <v/>
      </c>
      <c r="AB57" s="252" t="str">
        <f ca="1">IF(ISERROR(OFFSET(Data!$A$1,MATCH($D57,Data!$CG:$CG,0)-1,MATCH($E57&amp;"/"&amp;AB$1,Data!$1:$1,0)-1))=TRUE,"",IF(OFFSET(Data!$A$1,MATCH($D57,Data!$CG:$CG,0)-1,MATCH($E57&amp;"/"&amp;AB$1,Data!$1:$1,0)-1)=0,"",OFFSET(Data!$A$1,MATCH($D57,Data!$CG:$CG,0)-1,MATCH($E57&amp;"/"&amp;AB$1,Data!$1:$1,0)-1)))</f>
        <v/>
      </c>
      <c r="AC57" s="252" t="str">
        <f ca="1">IF(ISERROR(OFFSET(Data!$A$1,MATCH($D57,Data!$CG:$CG,0)-1,MATCH($E57&amp;"/"&amp;AC$1,Data!$1:$1,0)-1))=TRUE,"",IF(OFFSET(Data!$A$1,MATCH($D57,Data!$CG:$CG,0)-1,MATCH($E57&amp;"/"&amp;AC$1,Data!$1:$1,0)-1)=0,"",OFFSET(Data!$A$1,MATCH($D57,Data!$CG:$CG,0)-1,MATCH($E57&amp;"/"&amp;AC$1,Data!$1:$1,0)-1)))</f>
        <v/>
      </c>
      <c r="AD57" s="252" t="str">
        <f ca="1">IF(ISERROR(OFFSET(Data!$A$1,MATCH($D57,Data!$CG:$CG,0)-1,MATCH($E57&amp;"/"&amp;AD$1,Data!$1:$1,0)-1))=TRUE,"",IF(OFFSET(Data!$A$1,MATCH($D57,Data!$CG:$CG,0)-1,MATCH($E57&amp;"/"&amp;AD$1,Data!$1:$1,0)-1)=0,"",OFFSET(Data!$A$1,MATCH($D57,Data!$CG:$CG,0)-1,MATCH($E57&amp;"/"&amp;AD$1,Data!$1:$1,0)-1)))</f>
        <v/>
      </c>
      <c r="AE57" s="252" t="str">
        <f ca="1">IF(ISERROR(OFFSET(Data!$A$1,MATCH($D57,Data!$CG:$CG,0)-1,MATCH($E57&amp;"/"&amp;AE$1,Data!$1:$1,0)-1))=TRUE,"",IF(OFFSET(Data!$A$1,MATCH($D57,Data!$CG:$CG,0)-1,MATCH($E57&amp;"/"&amp;AE$1,Data!$1:$1,0)-1)=0,"",OFFSET(Data!$A$1,MATCH($D57,Data!$CG:$CG,0)-1,MATCH($E57&amp;"/"&amp;AE$1,Data!$1:$1,0)-1)))</f>
        <v/>
      </c>
      <c r="AF57" s="253" t="str">
        <f ca="1">IF(ISERROR(OFFSET(Data!$A$1,MATCH($D57,Data!$CG:$CG,0)-1,MATCH($E57&amp;"/"&amp;AF$1,Data!$1:$1,0)-1))=TRUE,"",IF(OFFSET(Data!$A$1,MATCH($D57,Data!$CG:$CG,0)-1,MATCH($E57&amp;"/"&amp;AF$1,Data!$1:$1,0)-1)=0,"",OFFSET(Data!$A$1,MATCH($D57,Data!$CG:$CG,0)-1,MATCH($E57&amp;"/"&amp;AF$1,Data!$1:$1,0)-1)))</f>
        <v/>
      </c>
      <c r="AG57" s="212">
        <f t="shared" ca="1" si="5"/>
        <v>0</v>
      </c>
      <c r="AH57" s="213">
        <f ca="1">SUM(AG54:AG57)</f>
        <v>0</v>
      </c>
    </row>
    <row r="58" spans="1:34" ht="15.75" hidden="1" customHeight="1" thickBot="1" x14ac:dyDescent="0.3">
      <c r="A58" s="447"/>
      <c r="B58" s="450"/>
      <c r="C58" s="453"/>
      <c r="D58" s="30" t="e">
        <f>IF(C58&lt;&gt;"",C58,D57)</f>
        <v>#N/A</v>
      </c>
      <c r="E58" s="31" t="s">
        <v>25</v>
      </c>
      <c r="F58" s="255" t="str">
        <f ca="1">IF(ISERROR(OFFSET(Data!$A$1,MATCH($D58,Data!$CG:$CG,0)-1,MATCH($E58&amp;"/"&amp;F$1,Data!$1:$1,0)-1))=TRUE,"",IF(OFFSET(Data!$A$1,MATCH($D58,Data!$CG:$CG,0)-1,MATCH($E58&amp;"/"&amp;F$1,Data!$1:$1,0)-1)=0,"",OFFSET(Data!$A$1,MATCH($D58,Data!$CG:$CG,0)-1,MATCH($E58&amp;"/"&amp;F$1,Data!$1:$1,0)-1)))</f>
        <v/>
      </c>
      <c r="G58" s="256" t="str">
        <f ca="1">IF(ISERROR(OFFSET(Data!$A$1,MATCH($D58,Data!$CG:$CG,0)-1,MATCH($E58&amp;"/"&amp;G$1,Data!$1:$1,0)-1))=TRUE,"",IF(OFFSET(Data!$A$1,MATCH($D58,Data!$CG:$CG,0)-1,MATCH($E58&amp;"/"&amp;G$1,Data!$1:$1,0)-1)=0,"",OFFSET(Data!$A$1,MATCH($D58,Data!$CG:$CG,0)-1,MATCH($E58&amp;"/"&amp;G$1,Data!$1:$1,0)-1)))</f>
        <v/>
      </c>
      <c r="H58" s="256" t="str">
        <f ca="1">IF(ISERROR(OFFSET(Data!$A$1,MATCH($D58,Data!$CG:$CG,0)-1,MATCH($E58&amp;"/"&amp;H$1,Data!$1:$1,0)-1))=TRUE,"",IF(OFFSET(Data!$A$1,MATCH($D58,Data!$CG:$CG,0)-1,MATCH($E58&amp;"/"&amp;H$1,Data!$1:$1,0)-1)=0,"",OFFSET(Data!$A$1,MATCH($D58,Data!$CG:$CG,0)-1,MATCH($E58&amp;"/"&amp;H$1,Data!$1:$1,0)-1)))</f>
        <v/>
      </c>
      <c r="I58" s="256" t="str">
        <f ca="1">IF(ISERROR(OFFSET(Data!$A$1,MATCH($D58,Data!$CG:$CG,0)-1,MATCH($E58&amp;"/"&amp;I$1,Data!$1:$1,0)-1))=TRUE,"",IF(OFFSET(Data!$A$1,MATCH($D58,Data!$CG:$CG,0)-1,MATCH($E58&amp;"/"&amp;I$1,Data!$1:$1,0)-1)=0,"",OFFSET(Data!$A$1,MATCH($D58,Data!$CG:$CG,0)-1,MATCH($E58&amp;"/"&amp;I$1,Data!$1:$1,0)-1)))</f>
        <v/>
      </c>
      <c r="J58" s="256" t="str">
        <f ca="1">IF(ISERROR(OFFSET(Data!$A$1,MATCH($D58,Data!$CG:$CG,0)-1,MATCH($E58&amp;"/"&amp;J$1,Data!$1:$1,0)-1))=TRUE,"",IF(OFFSET(Data!$A$1,MATCH($D58,Data!$CG:$CG,0)-1,MATCH($E58&amp;"/"&amp;J$1,Data!$1:$1,0)-1)=0,"",OFFSET(Data!$A$1,MATCH($D58,Data!$CG:$CG,0)-1,MATCH($E58&amp;"/"&amp;J$1,Data!$1:$1,0)-1)))</f>
        <v/>
      </c>
      <c r="K58" s="256" t="str">
        <f ca="1">IF(ISERROR(OFFSET(Data!$A$1,MATCH($D58,Data!$CG:$CG,0)-1,MATCH($E58&amp;"/"&amp;K$1,Data!$1:$1,0)-1))=TRUE,"",IF(OFFSET(Data!$A$1,MATCH($D58,Data!$CG:$CG,0)-1,MATCH($E58&amp;"/"&amp;K$1,Data!$1:$1,0)-1)=0,"",OFFSET(Data!$A$1,MATCH($D58,Data!$CG:$CG,0)-1,MATCH($E58&amp;"/"&amp;K$1,Data!$1:$1,0)-1)))</f>
        <v/>
      </c>
      <c r="L58" s="256" t="str">
        <f ca="1">IF(ISERROR(OFFSET(Data!$A$1,MATCH($D58,Data!$CG:$CG,0)-1,MATCH($E58&amp;"/"&amp;L$1,Data!$1:$1,0)-1))=TRUE,"",IF(OFFSET(Data!$A$1,MATCH($D58,Data!$CG:$CG,0)-1,MATCH($E58&amp;"/"&amp;L$1,Data!$1:$1,0)-1)=0,"",OFFSET(Data!$A$1,MATCH($D58,Data!$CG:$CG,0)-1,MATCH($E58&amp;"/"&amp;L$1,Data!$1:$1,0)-1)))</f>
        <v/>
      </c>
      <c r="M58" s="256" t="str">
        <f ca="1">IF(ISERROR(OFFSET(Data!$A$1,MATCH($D58,Data!$CG:$CG,0)-1,MATCH($E58&amp;"/"&amp;M$1,Data!$1:$1,0)-1))=TRUE,"",IF(OFFSET(Data!$A$1,MATCH($D58,Data!$CG:$CG,0)-1,MATCH($E58&amp;"/"&amp;M$1,Data!$1:$1,0)-1)=0,"",OFFSET(Data!$A$1,MATCH($D58,Data!$CG:$CG,0)-1,MATCH($E58&amp;"/"&amp;M$1,Data!$1:$1,0)-1)))</f>
        <v/>
      </c>
      <c r="N58" s="256" t="str">
        <f ca="1">IF(ISERROR(OFFSET(Data!$A$1,MATCH($D58,Data!$CG:$CG,0)-1,MATCH($E58&amp;"/"&amp;N$1,Data!$1:$1,0)-1))=TRUE,"",IF(OFFSET(Data!$A$1,MATCH($D58,Data!$CG:$CG,0)-1,MATCH($E58&amp;"/"&amp;N$1,Data!$1:$1,0)-1)=0,"",OFFSET(Data!$A$1,MATCH($D58,Data!$CG:$CG,0)-1,MATCH($E58&amp;"/"&amp;N$1,Data!$1:$1,0)-1)))</f>
        <v/>
      </c>
      <c r="O58" s="256" t="str">
        <f ca="1">IF(ISERROR(OFFSET(Data!$A$1,MATCH($D58,Data!$CG:$CG,0)-1,MATCH($E58&amp;"/"&amp;O$1,Data!$1:$1,0)-1))=TRUE,"",IF(OFFSET(Data!$A$1,MATCH($D58,Data!$CG:$CG,0)-1,MATCH($E58&amp;"/"&amp;O$1,Data!$1:$1,0)-1)=0,"",OFFSET(Data!$A$1,MATCH($D58,Data!$CG:$CG,0)-1,MATCH($E58&amp;"/"&amp;O$1,Data!$1:$1,0)-1)))</f>
        <v/>
      </c>
      <c r="P58" s="256" t="str">
        <f ca="1">IF(ISERROR(OFFSET(Data!$A$1,MATCH($D58,Data!$CG:$CG,0)-1,MATCH($E58&amp;"/"&amp;P$1,Data!$1:$1,0)-1))=TRUE,"",IF(OFFSET(Data!$A$1,MATCH($D58,Data!$CG:$CG,0)-1,MATCH($E58&amp;"/"&amp;P$1,Data!$1:$1,0)-1)=0,"",OFFSET(Data!$A$1,MATCH($D58,Data!$CG:$CG,0)-1,MATCH($E58&amp;"/"&amp;P$1,Data!$1:$1,0)-1)))</f>
        <v/>
      </c>
      <c r="Q58" s="256" t="str">
        <f ca="1">IF(ISERROR(OFFSET(Data!$A$1,MATCH($D58,Data!$CG:$CG,0)-1,MATCH($E58&amp;"/"&amp;Q$1,Data!$1:$1,0)-1))=TRUE,"",IF(OFFSET(Data!$A$1,MATCH($D58,Data!$CG:$CG,0)-1,MATCH($E58&amp;"/"&amp;Q$1,Data!$1:$1,0)-1)=0,"",OFFSET(Data!$A$1,MATCH($D58,Data!$CG:$CG,0)-1,MATCH($E58&amp;"/"&amp;Q$1,Data!$1:$1,0)-1)))</f>
        <v/>
      </c>
      <c r="R58" s="256" t="str">
        <f ca="1">IF(ISERROR(OFFSET(Data!$A$1,MATCH($D58,Data!$CG:$CG,0)-1,MATCH($E58&amp;"/"&amp;R$1,Data!$1:$1,0)-1))=TRUE,"",IF(OFFSET(Data!$A$1,MATCH($D58,Data!$CG:$CG,0)-1,MATCH($E58&amp;"/"&amp;R$1,Data!$1:$1,0)-1)=0,"",OFFSET(Data!$A$1,MATCH($D58,Data!$CG:$CG,0)-1,MATCH($E58&amp;"/"&amp;R$1,Data!$1:$1,0)-1)))</f>
        <v/>
      </c>
      <c r="S58" s="256" t="str">
        <f ca="1">IF(ISERROR(OFFSET(Data!$A$1,MATCH($D58,Data!$CG:$CG,0)-1,MATCH($E58&amp;"/"&amp;S$1,Data!$1:$1,0)-1))=TRUE,"",IF(OFFSET(Data!$A$1,MATCH($D58,Data!$CG:$CG,0)-1,MATCH($E58&amp;"/"&amp;S$1,Data!$1:$1,0)-1)=0,"",OFFSET(Data!$A$1,MATCH($D58,Data!$CG:$CG,0)-1,MATCH($E58&amp;"/"&amp;S$1,Data!$1:$1,0)-1)))</f>
        <v/>
      </c>
      <c r="T58" s="256" t="str">
        <f ca="1">IF(ISERROR(OFFSET(Data!$A$1,MATCH($D58,Data!$CG:$CG,0)-1,MATCH($E58&amp;"/"&amp;T$1,Data!$1:$1,0)-1))=TRUE,"",IF(OFFSET(Data!$A$1,MATCH($D58,Data!$CG:$CG,0)-1,MATCH($E58&amp;"/"&amp;T$1,Data!$1:$1,0)-1)=0,"",OFFSET(Data!$A$1,MATCH($D58,Data!$CG:$CG,0)-1,MATCH($E58&amp;"/"&amp;T$1,Data!$1:$1,0)-1)))</f>
        <v/>
      </c>
      <c r="U58" s="256" t="str">
        <f ca="1">IF(ISERROR(OFFSET(Data!$A$1,MATCH($D58,Data!$CG:$CG,0)-1,MATCH($E58&amp;"/"&amp;U$1,Data!$1:$1,0)-1))=TRUE,"",IF(OFFSET(Data!$A$1,MATCH($D58,Data!$CG:$CG,0)-1,MATCH($E58&amp;"/"&amp;U$1,Data!$1:$1,0)-1)=0,"",OFFSET(Data!$A$1,MATCH($D58,Data!$CG:$CG,0)-1,MATCH($E58&amp;"/"&amp;U$1,Data!$1:$1,0)-1)))</f>
        <v/>
      </c>
      <c r="V58" s="256" t="str">
        <f ca="1">IF(ISERROR(OFFSET(Data!$A$1,MATCH($D58,Data!$CG:$CG,0)-1,MATCH($E58&amp;"/"&amp;V$1,Data!$1:$1,0)-1))=TRUE,"",IF(OFFSET(Data!$A$1,MATCH($D58,Data!$CG:$CG,0)-1,MATCH($E58&amp;"/"&amp;V$1,Data!$1:$1,0)-1)=0,"",OFFSET(Data!$A$1,MATCH($D58,Data!$CG:$CG,0)-1,MATCH($E58&amp;"/"&amp;V$1,Data!$1:$1,0)-1)))</f>
        <v/>
      </c>
      <c r="W58" s="257" t="str">
        <f ca="1">IF(ISERROR(OFFSET(Data!$A$1,MATCH($D58,Data!$CG:$CG,0)-1,MATCH($E58&amp;"/"&amp;W$1,Data!$1:$1,0)-1))=TRUE,"",IF(OFFSET(Data!$A$1,MATCH($D58,Data!$CG:$CG,0)-1,MATCH($E58&amp;"/"&amp;W$1,Data!$1:$1,0)-1)=0,"",OFFSET(Data!$A$1,MATCH($D58,Data!$CG:$CG,0)-1,MATCH($E58&amp;"/"&amp;W$1,Data!$1:$1,0)-1)))</f>
        <v/>
      </c>
      <c r="X58" s="256" t="str">
        <f ca="1">IF(ISERROR(OFFSET(Data!$A$1,MATCH($D58,Data!$CG:$CG,0)-1,MATCH($E58&amp;"/"&amp;X$1,Data!$1:$1,0)-1))=TRUE,"",IF(OFFSET(Data!$A$1,MATCH($D58,Data!$CG:$CG,0)-1,MATCH($E58&amp;"/"&amp;X$1,Data!$1:$1,0)-1)=0,"",OFFSET(Data!$A$1,MATCH($D58,Data!$CG:$CG,0)-1,MATCH($E58&amp;"/"&amp;X$1,Data!$1:$1,0)-1)))</f>
        <v/>
      </c>
      <c r="Y58" s="256" t="str">
        <f ca="1">IF(ISERROR(OFFSET(Data!$A$1,MATCH($D58,Data!$CG:$CG,0)-1,MATCH($E58&amp;"/"&amp;Y$1,Data!$1:$1,0)-1))=TRUE,"",IF(OFFSET(Data!$A$1,MATCH($D58,Data!$CG:$CG,0)-1,MATCH($E58&amp;"/"&amp;Y$1,Data!$1:$1,0)-1)=0,"",OFFSET(Data!$A$1,MATCH($D58,Data!$CG:$CG,0)-1,MATCH($E58&amp;"/"&amp;Y$1,Data!$1:$1,0)-1)))</f>
        <v/>
      </c>
      <c r="Z58" s="256" t="str">
        <f ca="1">IF(ISERROR(OFFSET(Data!$A$1,MATCH($D58,Data!$CG:$CG,0)-1,MATCH($E58&amp;"/"&amp;Z$1,Data!$1:$1,0)-1))=TRUE,"",IF(OFFSET(Data!$A$1,MATCH($D58,Data!$CG:$CG,0)-1,MATCH($E58&amp;"/"&amp;Z$1,Data!$1:$1,0)-1)=0,"",OFFSET(Data!$A$1,MATCH($D58,Data!$CG:$CG,0)-1,MATCH($E58&amp;"/"&amp;Z$1,Data!$1:$1,0)-1)))</f>
        <v/>
      </c>
      <c r="AA58" s="256" t="str">
        <f ca="1">IF(ISERROR(OFFSET(Data!$A$1,MATCH($D58,Data!$CG:$CG,0)-1,MATCH($E58&amp;"/"&amp;AA$1,Data!$1:$1,0)-1))=TRUE,"",IF(OFFSET(Data!$A$1,MATCH($D58,Data!$CG:$CG,0)-1,MATCH($E58&amp;"/"&amp;AA$1,Data!$1:$1,0)-1)=0,"",OFFSET(Data!$A$1,MATCH($D58,Data!$CG:$CG,0)-1,MATCH($E58&amp;"/"&amp;AA$1,Data!$1:$1,0)-1)))</f>
        <v/>
      </c>
      <c r="AB58" s="256" t="str">
        <f ca="1">IF(ISERROR(OFFSET(Data!$A$1,MATCH($D58,Data!$CG:$CG,0)-1,MATCH($E58&amp;"/"&amp;AB$1,Data!$1:$1,0)-1))=TRUE,"",IF(OFFSET(Data!$A$1,MATCH($D58,Data!$CG:$CG,0)-1,MATCH($E58&amp;"/"&amp;AB$1,Data!$1:$1,0)-1)=0,"",OFFSET(Data!$A$1,MATCH($D58,Data!$CG:$CG,0)-1,MATCH($E58&amp;"/"&amp;AB$1,Data!$1:$1,0)-1)))</f>
        <v/>
      </c>
      <c r="AC58" s="256" t="str">
        <f ca="1">IF(ISERROR(OFFSET(Data!$A$1,MATCH($D58,Data!$CG:$CG,0)-1,MATCH($E58&amp;"/"&amp;AC$1,Data!$1:$1,0)-1))=TRUE,"",IF(OFFSET(Data!$A$1,MATCH($D58,Data!$CG:$CG,0)-1,MATCH($E58&amp;"/"&amp;AC$1,Data!$1:$1,0)-1)=0,"",OFFSET(Data!$A$1,MATCH($D58,Data!$CG:$CG,0)-1,MATCH($E58&amp;"/"&amp;AC$1,Data!$1:$1,0)-1)))</f>
        <v/>
      </c>
      <c r="AD58" s="256" t="str">
        <f ca="1">IF(ISERROR(OFFSET(Data!$A$1,MATCH($D58,Data!$CG:$CG,0)-1,MATCH($E58&amp;"/"&amp;AD$1,Data!$1:$1,0)-1))=TRUE,"",IF(OFFSET(Data!$A$1,MATCH($D58,Data!$CG:$CG,0)-1,MATCH($E58&amp;"/"&amp;AD$1,Data!$1:$1,0)-1)=0,"",OFFSET(Data!$A$1,MATCH($D58,Data!$CG:$CG,0)-1,MATCH($E58&amp;"/"&amp;AD$1,Data!$1:$1,0)-1)))</f>
        <v/>
      </c>
      <c r="AE58" s="256" t="str">
        <f ca="1">IF(ISERROR(OFFSET(Data!$A$1,MATCH($D58,Data!$CG:$CG,0)-1,MATCH($E58&amp;"/"&amp;AE$1,Data!$1:$1,0)-1))=TRUE,"",IF(OFFSET(Data!$A$1,MATCH($D58,Data!$CG:$CG,0)-1,MATCH($E58&amp;"/"&amp;AE$1,Data!$1:$1,0)-1)=0,"",OFFSET(Data!$A$1,MATCH($D58,Data!$CG:$CG,0)-1,MATCH($E58&amp;"/"&amp;AE$1,Data!$1:$1,0)-1)))</f>
        <v/>
      </c>
      <c r="AF58" s="258" t="str">
        <f ca="1">IF(ISERROR(OFFSET(Data!$A$1,MATCH($D58,Data!$CG:$CG,0)-1,MATCH($E58&amp;"/"&amp;AF$1,Data!$1:$1,0)-1))=TRUE,"",IF(OFFSET(Data!$A$1,MATCH($D58,Data!$CG:$CG,0)-1,MATCH($E58&amp;"/"&amp;AF$1,Data!$1:$1,0)-1)=0,"",OFFSET(Data!$A$1,MATCH($D58,Data!$CG:$CG,0)-1,MATCH($E58&amp;"/"&amp;AF$1,Data!$1:$1,0)-1)))</f>
        <v/>
      </c>
      <c r="AG58" s="214">
        <f t="shared" ca="1" si="5"/>
        <v>0</v>
      </c>
      <c r="AH58" s="215">
        <f ca="1">SUM(AG54:AG58)</f>
        <v>0</v>
      </c>
    </row>
    <row r="59" spans="1:34" ht="15" hidden="1" customHeight="1" x14ac:dyDescent="0.25">
      <c r="A59" s="445">
        <v>11</v>
      </c>
      <c r="B59" s="448" t="e">
        <f>INDEX(Data!CI:CI,MATCH("W"&amp;A59,Data!A:A,0))</f>
        <v>#N/A</v>
      </c>
      <c r="C59" s="451" t="e">
        <f>INDEX(Data!CG:CG,MATCH("W"&amp;A59,Data!A:A,0))</f>
        <v>#N/A</v>
      </c>
      <c r="D59" s="26" t="e">
        <f>IF(C59&lt;&gt;"",C59,#REF!)</f>
        <v>#N/A</v>
      </c>
      <c r="E59" s="27" t="s">
        <v>21</v>
      </c>
      <c r="F59" s="271" t="str">
        <f ca="1">IF(ISERROR(OFFSET(Data!$A$1,MATCH($D59,Data!$CG:$CG,0)-1,MATCH($E59&amp;"/"&amp;F$1,Data!$1:$1,0)-1))=TRUE,"",IF(OFFSET(Data!$A$1,MATCH($D59,Data!$CG:$CG,0)-1,MATCH($E59&amp;"/"&amp;F$1,Data!$1:$1,0)-1)=0,"",OFFSET(Data!$A$1,MATCH($D59,Data!$CG:$CG,0)-1,MATCH($E59&amp;"/"&amp;F$1,Data!$1:$1,0)-1)))</f>
        <v/>
      </c>
      <c r="G59" s="250" t="str">
        <f ca="1">IF(ISERROR(OFFSET(Data!$A$1,MATCH($D59,Data!$CG:$CG,0)-1,MATCH($E59&amp;"/"&amp;G$1,Data!$1:$1,0)-1))=TRUE,"",IF(OFFSET(Data!$A$1,MATCH($D59,Data!$CG:$CG,0)-1,MATCH($E59&amp;"/"&amp;G$1,Data!$1:$1,0)-1)=0,"",OFFSET(Data!$A$1,MATCH($D59,Data!$CG:$CG,0)-1,MATCH($E59&amp;"/"&amp;G$1,Data!$1:$1,0)-1)))</f>
        <v/>
      </c>
      <c r="H59" s="250" t="str">
        <f ca="1">IF(ISERROR(OFFSET(Data!$A$1,MATCH($D59,Data!$CG:$CG,0)-1,MATCH($E59&amp;"/"&amp;H$1,Data!$1:$1,0)-1))=TRUE,"",IF(OFFSET(Data!$A$1,MATCH($D59,Data!$CG:$CG,0)-1,MATCH($E59&amp;"/"&amp;H$1,Data!$1:$1,0)-1)=0,"",OFFSET(Data!$A$1,MATCH($D59,Data!$CG:$CG,0)-1,MATCH($E59&amp;"/"&amp;H$1,Data!$1:$1,0)-1)))</f>
        <v/>
      </c>
      <c r="I59" s="250" t="str">
        <f ca="1">IF(ISERROR(OFFSET(Data!$A$1,MATCH($D59,Data!$CG:$CG,0)-1,MATCH($E59&amp;"/"&amp;I$1,Data!$1:$1,0)-1))=TRUE,"",IF(OFFSET(Data!$A$1,MATCH($D59,Data!$CG:$CG,0)-1,MATCH($E59&amp;"/"&amp;I$1,Data!$1:$1,0)-1)=0,"",OFFSET(Data!$A$1,MATCH($D59,Data!$CG:$CG,0)-1,MATCH($E59&amp;"/"&amp;I$1,Data!$1:$1,0)-1)))</f>
        <v/>
      </c>
      <c r="J59" s="250" t="str">
        <f ca="1">IF(ISERROR(OFFSET(Data!$A$1,MATCH($D59,Data!$CG:$CG,0)-1,MATCH($E59&amp;"/"&amp;J$1,Data!$1:$1,0)-1))=TRUE,"",IF(OFFSET(Data!$A$1,MATCH($D59,Data!$CG:$CG,0)-1,MATCH($E59&amp;"/"&amp;J$1,Data!$1:$1,0)-1)=0,"",OFFSET(Data!$A$1,MATCH($D59,Data!$CG:$CG,0)-1,MATCH($E59&amp;"/"&amp;J$1,Data!$1:$1,0)-1)))</f>
        <v/>
      </c>
      <c r="K59" s="250" t="str">
        <f ca="1">IF(ISERROR(OFFSET(Data!$A$1,MATCH($D59,Data!$CG:$CG,0)-1,MATCH($E59&amp;"/"&amp;K$1,Data!$1:$1,0)-1))=TRUE,"",IF(OFFSET(Data!$A$1,MATCH($D59,Data!$CG:$CG,0)-1,MATCH($E59&amp;"/"&amp;K$1,Data!$1:$1,0)-1)=0,"",OFFSET(Data!$A$1,MATCH($D59,Data!$CG:$CG,0)-1,MATCH($E59&amp;"/"&amp;K$1,Data!$1:$1,0)-1)))</f>
        <v/>
      </c>
      <c r="L59" s="250" t="str">
        <f ca="1">IF(ISERROR(OFFSET(Data!$A$1,MATCH($D59,Data!$CG:$CG,0)-1,MATCH($E59&amp;"/"&amp;L$1,Data!$1:$1,0)-1))=TRUE,"",IF(OFFSET(Data!$A$1,MATCH($D59,Data!$CG:$CG,0)-1,MATCH($E59&amp;"/"&amp;L$1,Data!$1:$1,0)-1)=0,"",OFFSET(Data!$A$1,MATCH($D59,Data!$CG:$CG,0)-1,MATCH($E59&amp;"/"&amp;L$1,Data!$1:$1,0)-1)))</f>
        <v/>
      </c>
      <c r="M59" s="250" t="str">
        <f ca="1">IF(ISERROR(OFFSET(Data!$A$1,MATCH($D59,Data!$CG:$CG,0)-1,MATCH($E59&amp;"/"&amp;M$1,Data!$1:$1,0)-1))=TRUE,"",IF(OFFSET(Data!$A$1,MATCH($D59,Data!$CG:$CG,0)-1,MATCH($E59&amp;"/"&amp;M$1,Data!$1:$1,0)-1)=0,"",OFFSET(Data!$A$1,MATCH($D59,Data!$CG:$CG,0)-1,MATCH($E59&amp;"/"&amp;M$1,Data!$1:$1,0)-1)))</f>
        <v/>
      </c>
      <c r="N59" s="250" t="str">
        <f ca="1">IF(ISERROR(OFFSET(Data!$A$1,MATCH($D59,Data!$CG:$CG,0)-1,MATCH($E59&amp;"/"&amp;N$1,Data!$1:$1,0)-1))=TRUE,"",IF(OFFSET(Data!$A$1,MATCH($D59,Data!$CG:$CG,0)-1,MATCH($E59&amp;"/"&amp;N$1,Data!$1:$1,0)-1)=0,"",OFFSET(Data!$A$1,MATCH($D59,Data!$CG:$CG,0)-1,MATCH($E59&amp;"/"&amp;N$1,Data!$1:$1,0)-1)))</f>
        <v/>
      </c>
      <c r="O59" s="250" t="str">
        <f ca="1">IF(ISERROR(OFFSET(Data!$A$1,MATCH($D59,Data!$CG:$CG,0)-1,MATCH($E59&amp;"/"&amp;O$1,Data!$1:$1,0)-1))=TRUE,"",IF(OFFSET(Data!$A$1,MATCH($D59,Data!$CG:$CG,0)-1,MATCH($E59&amp;"/"&amp;O$1,Data!$1:$1,0)-1)=0,"",OFFSET(Data!$A$1,MATCH($D59,Data!$CG:$CG,0)-1,MATCH($E59&amp;"/"&amp;O$1,Data!$1:$1,0)-1)))</f>
        <v/>
      </c>
      <c r="P59" s="250" t="str">
        <f ca="1">IF(ISERROR(OFFSET(Data!$A$1,MATCH($D59,Data!$CG:$CG,0)-1,MATCH($E59&amp;"/"&amp;P$1,Data!$1:$1,0)-1))=TRUE,"",IF(OFFSET(Data!$A$1,MATCH($D59,Data!$CG:$CG,0)-1,MATCH($E59&amp;"/"&amp;P$1,Data!$1:$1,0)-1)=0,"",OFFSET(Data!$A$1,MATCH($D59,Data!$CG:$CG,0)-1,MATCH($E59&amp;"/"&amp;P$1,Data!$1:$1,0)-1)))</f>
        <v/>
      </c>
      <c r="Q59" s="250" t="str">
        <f ca="1">IF(ISERROR(OFFSET(Data!$A$1,MATCH($D59,Data!$CG:$CG,0)-1,MATCH($E59&amp;"/"&amp;Q$1,Data!$1:$1,0)-1))=TRUE,"",IF(OFFSET(Data!$A$1,MATCH($D59,Data!$CG:$CG,0)-1,MATCH($E59&amp;"/"&amp;Q$1,Data!$1:$1,0)-1)=0,"",OFFSET(Data!$A$1,MATCH($D59,Data!$CG:$CG,0)-1,MATCH($E59&amp;"/"&amp;Q$1,Data!$1:$1,0)-1)))</f>
        <v/>
      </c>
      <c r="R59" s="250" t="str">
        <f ca="1">IF(ISERROR(OFFSET(Data!$A$1,MATCH($D59,Data!$CG:$CG,0)-1,MATCH($E59&amp;"/"&amp;R$1,Data!$1:$1,0)-1))=TRUE,"",IF(OFFSET(Data!$A$1,MATCH($D59,Data!$CG:$CG,0)-1,MATCH($E59&amp;"/"&amp;R$1,Data!$1:$1,0)-1)=0,"",OFFSET(Data!$A$1,MATCH($D59,Data!$CG:$CG,0)-1,MATCH($E59&amp;"/"&amp;R$1,Data!$1:$1,0)-1)))</f>
        <v/>
      </c>
      <c r="S59" s="250" t="str">
        <f ca="1">IF(ISERROR(OFFSET(Data!$A$1,MATCH($D59,Data!$CG:$CG,0)-1,MATCH($E59&amp;"/"&amp;S$1,Data!$1:$1,0)-1))=TRUE,"",IF(OFFSET(Data!$A$1,MATCH($D59,Data!$CG:$CG,0)-1,MATCH($E59&amp;"/"&amp;S$1,Data!$1:$1,0)-1)=0,"",OFFSET(Data!$A$1,MATCH($D59,Data!$CG:$CG,0)-1,MATCH($E59&amp;"/"&amp;S$1,Data!$1:$1,0)-1)))</f>
        <v/>
      </c>
      <c r="T59" s="250" t="str">
        <f ca="1">IF(ISERROR(OFFSET(Data!$A$1,MATCH($D59,Data!$CG:$CG,0)-1,MATCH($E59&amp;"/"&amp;T$1,Data!$1:$1,0)-1))=TRUE,"",IF(OFFSET(Data!$A$1,MATCH($D59,Data!$CG:$CG,0)-1,MATCH($E59&amp;"/"&amp;T$1,Data!$1:$1,0)-1)=0,"",OFFSET(Data!$A$1,MATCH($D59,Data!$CG:$CG,0)-1,MATCH($E59&amp;"/"&amp;T$1,Data!$1:$1,0)-1)))</f>
        <v/>
      </c>
      <c r="U59" s="250" t="str">
        <f ca="1">IF(ISERROR(OFFSET(Data!$A$1,MATCH($D59,Data!$CG:$CG,0)-1,MATCH($E59&amp;"/"&amp;U$1,Data!$1:$1,0)-1))=TRUE,"",IF(OFFSET(Data!$A$1,MATCH($D59,Data!$CG:$CG,0)-1,MATCH($E59&amp;"/"&amp;U$1,Data!$1:$1,0)-1)=0,"",OFFSET(Data!$A$1,MATCH($D59,Data!$CG:$CG,0)-1,MATCH($E59&amp;"/"&amp;U$1,Data!$1:$1,0)-1)))</f>
        <v/>
      </c>
      <c r="V59" s="250" t="str">
        <f ca="1">IF(ISERROR(OFFSET(Data!$A$1,MATCH($D59,Data!$CG:$CG,0)-1,MATCH($E59&amp;"/"&amp;V$1,Data!$1:$1,0)-1))=TRUE,"",IF(OFFSET(Data!$A$1,MATCH($D59,Data!$CG:$CG,0)-1,MATCH($E59&amp;"/"&amp;V$1,Data!$1:$1,0)-1)=0,"",OFFSET(Data!$A$1,MATCH($D59,Data!$CG:$CG,0)-1,MATCH($E59&amp;"/"&amp;V$1,Data!$1:$1,0)-1)))</f>
        <v/>
      </c>
      <c r="W59" s="272" t="str">
        <f ca="1">IF(ISERROR(OFFSET(Data!$A$1,MATCH($D59,Data!$CG:$CG,0)-1,MATCH($E59&amp;"/"&amp;W$1,Data!$1:$1,0)-1))=TRUE,"",IF(OFFSET(Data!$A$1,MATCH($D59,Data!$CG:$CG,0)-1,MATCH($E59&amp;"/"&amp;W$1,Data!$1:$1,0)-1)=0,"",OFFSET(Data!$A$1,MATCH($D59,Data!$CG:$CG,0)-1,MATCH($E59&amp;"/"&amp;W$1,Data!$1:$1,0)-1)))</f>
        <v/>
      </c>
      <c r="X59" s="250" t="str">
        <f ca="1">IF(ISERROR(OFFSET(Data!$A$1,MATCH($D59,Data!$CG:$CG,0)-1,MATCH($E59&amp;"/"&amp;X$1,Data!$1:$1,0)-1))=TRUE,"",IF(OFFSET(Data!$A$1,MATCH($D59,Data!$CG:$CG,0)-1,MATCH($E59&amp;"/"&amp;X$1,Data!$1:$1,0)-1)=0,"",OFFSET(Data!$A$1,MATCH($D59,Data!$CG:$CG,0)-1,MATCH($E59&amp;"/"&amp;X$1,Data!$1:$1,0)-1)))</f>
        <v/>
      </c>
      <c r="Y59" s="250" t="str">
        <f ca="1">IF(ISERROR(OFFSET(Data!$A$1,MATCH($D59,Data!$CG:$CG,0)-1,MATCH($E59&amp;"/"&amp;Y$1,Data!$1:$1,0)-1))=TRUE,"",IF(OFFSET(Data!$A$1,MATCH($D59,Data!$CG:$CG,0)-1,MATCH($E59&amp;"/"&amp;Y$1,Data!$1:$1,0)-1)=0,"",OFFSET(Data!$A$1,MATCH($D59,Data!$CG:$CG,0)-1,MATCH($E59&amp;"/"&amp;Y$1,Data!$1:$1,0)-1)))</f>
        <v/>
      </c>
      <c r="Z59" s="250" t="str">
        <f ca="1">IF(ISERROR(OFFSET(Data!$A$1,MATCH($D59,Data!$CG:$CG,0)-1,MATCH($E59&amp;"/"&amp;Z$1,Data!$1:$1,0)-1))=TRUE,"",IF(OFFSET(Data!$A$1,MATCH($D59,Data!$CG:$CG,0)-1,MATCH($E59&amp;"/"&amp;Z$1,Data!$1:$1,0)-1)=0,"",OFFSET(Data!$A$1,MATCH($D59,Data!$CG:$CG,0)-1,MATCH($E59&amp;"/"&amp;Z$1,Data!$1:$1,0)-1)))</f>
        <v/>
      </c>
      <c r="AA59" s="250" t="str">
        <f ca="1">IF(ISERROR(OFFSET(Data!$A$1,MATCH($D59,Data!$CG:$CG,0)-1,MATCH($E59&amp;"/"&amp;AA$1,Data!$1:$1,0)-1))=TRUE,"",IF(OFFSET(Data!$A$1,MATCH($D59,Data!$CG:$CG,0)-1,MATCH($E59&amp;"/"&amp;AA$1,Data!$1:$1,0)-1)=0,"",OFFSET(Data!$A$1,MATCH($D59,Data!$CG:$CG,0)-1,MATCH($E59&amp;"/"&amp;AA$1,Data!$1:$1,0)-1)))</f>
        <v/>
      </c>
      <c r="AB59" s="250" t="str">
        <f ca="1">IF(ISERROR(OFFSET(Data!$A$1,MATCH($D59,Data!$CG:$CG,0)-1,MATCH($E59&amp;"/"&amp;AB$1,Data!$1:$1,0)-1))=TRUE,"",IF(OFFSET(Data!$A$1,MATCH($D59,Data!$CG:$CG,0)-1,MATCH($E59&amp;"/"&amp;AB$1,Data!$1:$1,0)-1)=0,"",OFFSET(Data!$A$1,MATCH($D59,Data!$CG:$CG,0)-1,MATCH($E59&amp;"/"&amp;AB$1,Data!$1:$1,0)-1)))</f>
        <v/>
      </c>
      <c r="AC59" s="250" t="str">
        <f ca="1">IF(ISERROR(OFFSET(Data!$A$1,MATCH($D59,Data!$CG:$CG,0)-1,MATCH($E59&amp;"/"&amp;AC$1,Data!$1:$1,0)-1))=TRUE,"",IF(OFFSET(Data!$A$1,MATCH($D59,Data!$CG:$CG,0)-1,MATCH($E59&amp;"/"&amp;AC$1,Data!$1:$1,0)-1)=0,"",OFFSET(Data!$A$1,MATCH($D59,Data!$CG:$CG,0)-1,MATCH($E59&amp;"/"&amp;AC$1,Data!$1:$1,0)-1)))</f>
        <v/>
      </c>
      <c r="AD59" s="250" t="str">
        <f ca="1">IF(ISERROR(OFFSET(Data!$A$1,MATCH($D59,Data!$CG:$CG,0)-1,MATCH($E59&amp;"/"&amp;AD$1,Data!$1:$1,0)-1))=TRUE,"",IF(OFFSET(Data!$A$1,MATCH($D59,Data!$CG:$CG,0)-1,MATCH($E59&amp;"/"&amp;AD$1,Data!$1:$1,0)-1)=0,"",OFFSET(Data!$A$1,MATCH($D59,Data!$CG:$CG,0)-1,MATCH($E59&amp;"/"&amp;AD$1,Data!$1:$1,0)-1)))</f>
        <v/>
      </c>
      <c r="AE59" s="250" t="str">
        <f ca="1">IF(ISERROR(OFFSET(Data!$A$1,MATCH($D59,Data!$CG:$CG,0)-1,MATCH($E59&amp;"/"&amp;AE$1,Data!$1:$1,0)-1))=TRUE,"",IF(OFFSET(Data!$A$1,MATCH($D59,Data!$CG:$CG,0)-1,MATCH($E59&amp;"/"&amp;AE$1,Data!$1:$1,0)-1)=0,"",OFFSET(Data!$A$1,MATCH($D59,Data!$CG:$CG,0)-1,MATCH($E59&amp;"/"&amp;AE$1,Data!$1:$1,0)-1)))</f>
        <v/>
      </c>
      <c r="AF59" s="251" t="str">
        <f ca="1">IF(ISERROR(OFFSET(Data!$A$1,MATCH($D59,Data!$CG:$CG,0)-1,MATCH($E59&amp;"/"&amp;AF$1,Data!$1:$1,0)-1))=TRUE,"",IF(OFFSET(Data!$A$1,MATCH($D59,Data!$CG:$CG,0)-1,MATCH($E59&amp;"/"&amp;AF$1,Data!$1:$1,0)-1)=0,"",OFFSET(Data!$A$1,MATCH($D59,Data!$CG:$CG,0)-1,MATCH($E59&amp;"/"&amp;AF$1,Data!$1:$1,0)-1)))</f>
        <v/>
      </c>
      <c r="AG59" s="210">
        <f t="shared" ca="1" si="5"/>
        <v>0</v>
      </c>
      <c r="AH59" s="211">
        <f ca="1">AG59</f>
        <v>0</v>
      </c>
    </row>
    <row r="60" spans="1:34" ht="15" hidden="1" customHeight="1" thickBot="1" x14ac:dyDescent="0.3">
      <c r="A60" s="446"/>
      <c r="B60" s="449"/>
      <c r="C60" s="452"/>
      <c r="D60" s="28" t="e">
        <f>IF(C60&lt;&gt;"",C60,D59)</f>
        <v>#N/A</v>
      </c>
      <c r="E60" s="29" t="s">
        <v>22</v>
      </c>
      <c r="F60" s="254" t="str">
        <f ca="1">IF(ISERROR(OFFSET(Data!$A$1,MATCH($D60,Data!$CG:$CG,0)-1,MATCH($E60&amp;"/"&amp;F$1,Data!$1:$1,0)-1))=TRUE,"",IF(OFFSET(Data!$A$1,MATCH($D60,Data!$CG:$CG,0)-1,MATCH($E60&amp;"/"&amp;F$1,Data!$1:$1,0)-1)=0,"",OFFSET(Data!$A$1,MATCH($D60,Data!$CG:$CG,0)-1,MATCH($E60&amp;"/"&amp;F$1,Data!$1:$1,0)-1)))</f>
        <v/>
      </c>
      <c r="G60" s="252" t="str">
        <f ca="1">IF(ISERROR(OFFSET(Data!$A$1,MATCH($D60,Data!$CG:$CG,0)-1,MATCH($E60&amp;"/"&amp;G$1,Data!$1:$1,0)-1))=TRUE,"",IF(OFFSET(Data!$A$1,MATCH($D60,Data!$CG:$CG,0)-1,MATCH($E60&amp;"/"&amp;G$1,Data!$1:$1,0)-1)=0,"",OFFSET(Data!$A$1,MATCH($D60,Data!$CG:$CG,0)-1,MATCH($E60&amp;"/"&amp;G$1,Data!$1:$1,0)-1)))</f>
        <v/>
      </c>
      <c r="H60" s="252" t="str">
        <f ca="1">IF(ISERROR(OFFSET(Data!$A$1,MATCH($D60,Data!$CG:$CG,0)-1,MATCH($E60&amp;"/"&amp;H$1,Data!$1:$1,0)-1))=TRUE,"",IF(OFFSET(Data!$A$1,MATCH($D60,Data!$CG:$CG,0)-1,MATCH($E60&amp;"/"&amp;H$1,Data!$1:$1,0)-1)=0,"",OFFSET(Data!$A$1,MATCH($D60,Data!$CG:$CG,0)-1,MATCH($E60&amp;"/"&amp;H$1,Data!$1:$1,0)-1)))</f>
        <v/>
      </c>
      <c r="I60" s="252" t="str">
        <f ca="1">IF(ISERROR(OFFSET(Data!$A$1,MATCH($D60,Data!$CG:$CG,0)-1,MATCH($E60&amp;"/"&amp;I$1,Data!$1:$1,0)-1))=TRUE,"",IF(OFFSET(Data!$A$1,MATCH($D60,Data!$CG:$CG,0)-1,MATCH($E60&amp;"/"&amp;I$1,Data!$1:$1,0)-1)=0,"",OFFSET(Data!$A$1,MATCH($D60,Data!$CG:$CG,0)-1,MATCH($E60&amp;"/"&amp;I$1,Data!$1:$1,0)-1)))</f>
        <v/>
      </c>
      <c r="J60" s="252" t="str">
        <f ca="1">IF(ISERROR(OFFSET(Data!$A$1,MATCH($D60,Data!$CG:$CG,0)-1,MATCH($E60&amp;"/"&amp;J$1,Data!$1:$1,0)-1))=TRUE,"",IF(OFFSET(Data!$A$1,MATCH($D60,Data!$CG:$CG,0)-1,MATCH($E60&amp;"/"&amp;J$1,Data!$1:$1,0)-1)=0,"",OFFSET(Data!$A$1,MATCH($D60,Data!$CG:$CG,0)-1,MATCH($E60&amp;"/"&amp;J$1,Data!$1:$1,0)-1)))</f>
        <v/>
      </c>
      <c r="K60" s="252" t="str">
        <f ca="1">IF(ISERROR(OFFSET(Data!$A$1,MATCH($D60,Data!$CG:$CG,0)-1,MATCH($E60&amp;"/"&amp;K$1,Data!$1:$1,0)-1))=TRUE,"",IF(OFFSET(Data!$A$1,MATCH($D60,Data!$CG:$CG,0)-1,MATCH($E60&amp;"/"&amp;K$1,Data!$1:$1,0)-1)=0,"",OFFSET(Data!$A$1,MATCH($D60,Data!$CG:$CG,0)-1,MATCH($E60&amp;"/"&amp;K$1,Data!$1:$1,0)-1)))</f>
        <v/>
      </c>
      <c r="L60" s="252" t="str">
        <f ca="1">IF(ISERROR(OFFSET(Data!$A$1,MATCH($D60,Data!$CG:$CG,0)-1,MATCH($E60&amp;"/"&amp;L$1,Data!$1:$1,0)-1))=TRUE,"",IF(OFFSET(Data!$A$1,MATCH($D60,Data!$CG:$CG,0)-1,MATCH($E60&amp;"/"&amp;L$1,Data!$1:$1,0)-1)=0,"",OFFSET(Data!$A$1,MATCH($D60,Data!$CG:$CG,0)-1,MATCH($E60&amp;"/"&amp;L$1,Data!$1:$1,0)-1)))</f>
        <v/>
      </c>
      <c r="M60" s="252" t="str">
        <f ca="1">IF(ISERROR(OFFSET(Data!$A$1,MATCH($D60,Data!$CG:$CG,0)-1,MATCH($E60&amp;"/"&amp;M$1,Data!$1:$1,0)-1))=TRUE,"",IF(OFFSET(Data!$A$1,MATCH($D60,Data!$CG:$CG,0)-1,MATCH($E60&amp;"/"&amp;M$1,Data!$1:$1,0)-1)=0,"",OFFSET(Data!$A$1,MATCH($D60,Data!$CG:$CG,0)-1,MATCH($E60&amp;"/"&amp;M$1,Data!$1:$1,0)-1)))</f>
        <v/>
      </c>
      <c r="N60" s="252" t="str">
        <f ca="1">IF(ISERROR(OFFSET(Data!$A$1,MATCH($D60,Data!$CG:$CG,0)-1,MATCH($E60&amp;"/"&amp;N$1,Data!$1:$1,0)-1))=TRUE,"",IF(OFFSET(Data!$A$1,MATCH($D60,Data!$CG:$CG,0)-1,MATCH($E60&amp;"/"&amp;N$1,Data!$1:$1,0)-1)=0,"",OFFSET(Data!$A$1,MATCH($D60,Data!$CG:$CG,0)-1,MATCH($E60&amp;"/"&amp;N$1,Data!$1:$1,0)-1)))</f>
        <v/>
      </c>
      <c r="O60" s="252" t="str">
        <f ca="1">IF(ISERROR(OFFSET(Data!$A$1,MATCH($D60,Data!$CG:$CG,0)-1,MATCH($E60&amp;"/"&amp;O$1,Data!$1:$1,0)-1))=TRUE,"",IF(OFFSET(Data!$A$1,MATCH($D60,Data!$CG:$CG,0)-1,MATCH($E60&amp;"/"&amp;O$1,Data!$1:$1,0)-1)=0,"",OFFSET(Data!$A$1,MATCH($D60,Data!$CG:$CG,0)-1,MATCH($E60&amp;"/"&amp;O$1,Data!$1:$1,0)-1)))</f>
        <v/>
      </c>
      <c r="P60" s="252" t="str">
        <f ca="1">IF(ISERROR(OFFSET(Data!$A$1,MATCH($D60,Data!$CG:$CG,0)-1,MATCH($E60&amp;"/"&amp;P$1,Data!$1:$1,0)-1))=TRUE,"",IF(OFFSET(Data!$A$1,MATCH($D60,Data!$CG:$CG,0)-1,MATCH($E60&amp;"/"&amp;P$1,Data!$1:$1,0)-1)=0,"",OFFSET(Data!$A$1,MATCH($D60,Data!$CG:$CG,0)-1,MATCH($E60&amp;"/"&amp;P$1,Data!$1:$1,0)-1)))</f>
        <v/>
      </c>
      <c r="Q60" s="252" t="str">
        <f ca="1">IF(ISERROR(OFFSET(Data!$A$1,MATCH($D60,Data!$CG:$CG,0)-1,MATCH($E60&amp;"/"&amp;Q$1,Data!$1:$1,0)-1))=TRUE,"",IF(OFFSET(Data!$A$1,MATCH($D60,Data!$CG:$CG,0)-1,MATCH($E60&amp;"/"&amp;Q$1,Data!$1:$1,0)-1)=0,"",OFFSET(Data!$A$1,MATCH($D60,Data!$CG:$CG,0)-1,MATCH($E60&amp;"/"&amp;Q$1,Data!$1:$1,0)-1)))</f>
        <v/>
      </c>
      <c r="R60" s="252" t="str">
        <f ca="1">IF(ISERROR(OFFSET(Data!$A$1,MATCH($D60,Data!$CG:$CG,0)-1,MATCH($E60&amp;"/"&amp;R$1,Data!$1:$1,0)-1))=TRUE,"",IF(OFFSET(Data!$A$1,MATCH($D60,Data!$CG:$CG,0)-1,MATCH($E60&amp;"/"&amp;R$1,Data!$1:$1,0)-1)=0,"",OFFSET(Data!$A$1,MATCH($D60,Data!$CG:$CG,0)-1,MATCH($E60&amp;"/"&amp;R$1,Data!$1:$1,0)-1)))</f>
        <v/>
      </c>
      <c r="S60" s="252" t="str">
        <f ca="1">IF(ISERROR(OFFSET(Data!$A$1,MATCH($D60,Data!$CG:$CG,0)-1,MATCH($E60&amp;"/"&amp;S$1,Data!$1:$1,0)-1))=TRUE,"",IF(OFFSET(Data!$A$1,MATCH($D60,Data!$CG:$CG,0)-1,MATCH($E60&amp;"/"&amp;S$1,Data!$1:$1,0)-1)=0,"",OFFSET(Data!$A$1,MATCH($D60,Data!$CG:$CG,0)-1,MATCH($E60&amp;"/"&amp;S$1,Data!$1:$1,0)-1)))</f>
        <v/>
      </c>
      <c r="T60" s="252" t="str">
        <f ca="1">IF(ISERROR(OFFSET(Data!$A$1,MATCH($D60,Data!$CG:$CG,0)-1,MATCH($E60&amp;"/"&amp;T$1,Data!$1:$1,0)-1))=TRUE,"",IF(OFFSET(Data!$A$1,MATCH($D60,Data!$CG:$CG,0)-1,MATCH($E60&amp;"/"&amp;T$1,Data!$1:$1,0)-1)=0,"",OFFSET(Data!$A$1,MATCH($D60,Data!$CG:$CG,0)-1,MATCH($E60&amp;"/"&amp;T$1,Data!$1:$1,0)-1)))</f>
        <v/>
      </c>
      <c r="U60" s="252" t="str">
        <f ca="1">IF(ISERROR(OFFSET(Data!$A$1,MATCH($D60,Data!$CG:$CG,0)-1,MATCH($E60&amp;"/"&amp;U$1,Data!$1:$1,0)-1))=TRUE,"",IF(OFFSET(Data!$A$1,MATCH($D60,Data!$CG:$CG,0)-1,MATCH($E60&amp;"/"&amp;U$1,Data!$1:$1,0)-1)=0,"",OFFSET(Data!$A$1,MATCH($D60,Data!$CG:$CG,0)-1,MATCH($E60&amp;"/"&amp;U$1,Data!$1:$1,0)-1)))</f>
        <v/>
      </c>
      <c r="V60" s="252" t="str">
        <f ca="1">IF(ISERROR(OFFSET(Data!$A$1,MATCH($D60,Data!$CG:$CG,0)-1,MATCH($E60&amp;"/"&amp;V$1,Data!$1:$1,0)-1))=TRUE,"",IF(OFFSET(Data!$A$1,MATCH($D60,Data!$CG:$CG,0)-1,MATCH($E60&amp;"/"&amp;V$1,Data!$1:$1,0)-1)=0,"",OFFSET(Data!$A$1,MATCH($D60,Data!$CG:$CG,0)-1,MATCH($E60&amp;"/"&amp;V$1,Data!$1:$1,0)-1)))</f>
        <v/>
      </c>
      <c r="W60" s="269" t="str">
        <f ca="1">IF(ISERROR(OFFSET(Data!$A$1,MATCH($D60,Data!$CG:$CG,0)-1,MATCH($E60&amp;"/"&amp;W$1,Data!$1:$1,0)-1))=TRUE,"",IF(OFFSET(Data!$A$1,MATCH($D60,Data!$CG:$CG,0)-1,MATCH($E60&amp;"/"&amp;W$1,Data!$1:$1,0)-1)=0,"",OFFSET(Data!$A$1,MATCH($D60,Data!$CG:$CG,0)-1,MATCH($E60&amp;"/"&amp;W$1,Data!$1:$1,0)-1)))</f>
        <v/>
      </c>
      <c r="X60" s="252" t="str">
        <f ca="1">IF(ISERROR(OFFSET(Data!$A$1,MATCH($D60,Data!$CG:$CG,0)-1,MATCH($E60&amp;"/"&amp;X$1,Data!$1:$1,0)-1))=TRUE,"",IF(OFFSET(Data!$A$1,MATCH($D60,Data!$CG:$CG,0)-1,MATCH($E60&amp;"/"&amp;X$1,Data!$1:$1,0)-1)=0,"",OFFSET(Data!$A$1,MATCH($D60,Data!$CG:$CG,0)-1,MATCH($E60&amp;"/"&amp;X$1,Data!$1:$1,0)-1)))</f>
        <v/>
      </c>
      <c r="Y60" s="252" t="str">
        <f ca="1">IF(ISERROR(OFFSET(Data!$A$1,MATCH($D60,Data!$CG:$CG,0)-1,MATCH($E60&amp;"/"&amp;Y$1,Data!$1:$1,0)-1))=TRUE,"",IF(OFFSET(Data!$A$1,MATCH($D60,Data!$CG:$CG,0)-1,MATCH($E60&amp;"/"&amp;Y$1,Data!$1:$1,0)-1)=0,"",OFFSET(Data!$A$1,MATCH($D60,Data!$CG:$CG,0)-1,MATCH($E60&amp;"/"&amp;Y$1,Data!$1:$1,0)-1)))</f>
        <v/>
      </c>
      <c r="Z60" s="252" t="str">
        <f ca="1">IF(ISERROR(OFFSET(Data!$A$1,MATCH($D60,Data!$CG:$CG,0)-1,MATCH($E60&amp;"/"&amp;Z$1,Data!$1:$1,0)-1))=TRUE,"",IF(OFFSET(Data!$A$1,MATCH($D60,Data!$CG:$CG,0)-1,MATCH($E60&amp;"/"&amp;Z$1,Data!$1:$1,0)-1)=0,"",OFFSET(Data!$A$1,MATCH($D60,Data!$CG:$CG,0)-1,MATCH($E60&amp;"/"&amp;Z$1,Data!$1:$1,0)-1)))</f>
        <v/>
      </c>
      <c r="AA60" s="252" t="str">
        <f ca="1">IF(ISERROR(OFFSET(Data!$A$1,MATCH($D60,Data!$CG:$CG,0)-1,MATCH($E60&amp;"/"&amp;AA$1,Data!$1:$1,0)-1))=TRUE,"",IF(OFFSET(Data!$A$1,MATCH($D60,Data!$CG:$CG,0)-1,MATCH($E60&amp;"/"&amp;AA$1,Data!$1:$1,0)-1)=0,"",OFFSET(Data!$A$1,MATCH($D60,Data!$CG:$CG,0)-1,MATCH($E60&amp;"/"&amp;AA$1,Data!$1:$1,0)-1)))</f>
        <v/>
      </c>
      <c r="AB60" s="252" t="str">
        <f ca="1">IF(ISERROR(OFFSET(Data!$A$1,MATCH($D60,Data!$CG:$CG,0)-1,MATCH($E60&amp;"/"&amp;AB$1,Data!$1:$1,0)-1))=TRUE,"",IF(OFFSET(Data!$A$1,MATCH($D60,Data!$CG:$CG,0)-1,MATCH($E60&amp;"/"&amp;AB$1,Data!$1:$1,0)-1)=0,"",OFFSET(Data!$A$1,MATCH($D60,Data!$CG:$CG,0)-1,MATCH($E60&amp;"/"&amp;AB$1,Data!$1:$1,0)-1)))</f>
        <v/>
      </c>
      <c r="AC60" s="252" t="str">
        <f ca="1">IF(ISERROR(OFFSET(Data!$A$1,MATCH($D60,Data!$CG:$CG,0)-1,MATCH($E60&amp;"/"&amp;AC$1,Data!$1:$1,0)-1))=TRUE,"",IF(OFFSET(Data!$A$1,MATCH($D60,Data!$CG:$CG,0)-1,MATCH($E60&amp;"/"&amp;AC$1,Data!$1:$1,0)-1)=0,"",OFFSET(Data!$A$1,MATCH($D60,Data!$CG:$CG,0)-1,MATCH($E60&amp;"/"&amp;AC$1,Data!$1:$1,0)-1)))</f>
        <v/>
      </c>
      <c r="AD60" s="252" t="str">
        <f ca="1">IF(ISERROR(OFFSET(Data!$A$1,MATCH($D60,Data!$CG:$CG,0)-1,MATCH($E60&amp;"/"&amp;AD$1,Data!$1:$1,0)-1))=TRUE,"",IF(OFFSET(Data!$A$1,MATCH($D60,Data!$CG:$CG,0)-1,MATCH($E60&amp;"/"&amp;AD$1,Data!$1:$1,0)-1)=0,"",OFFSET(Data!$A$1,MATCH($D60,Data!$CG:$CG,0)-1,MATCH($E60&amp;"/"&amp;AD$1,Data!$1:$1,0)-1)))</f>
        <v/>
      </c>
      <c r="AE60" s="252" t="str">
        <f ca="1">IF(ISERROR(OFFSET(Data!$A$1,MATCH($D60,Data!$CG:$CG,0)-1,MATCH($E60&amp;"/"&amp;AE$1,Data!$1:$1,0)-1))=TRUE,"",IF(OFFSET(Data!$A$1,MATCH($D60,Data!$CG:$CG,0)-1,MATCH($E60&amp;"/"&amp;AE$1,Data!$1:$1,0)-1)=0,"",OFFSET(Data!$A$1,MATCH($D60,Data!$CG:$CG,0)-1,MATCH($E60&amp;"/"&amp;AE$1,Data!$1:$1,0)-1)))</f>
        <v/>
      </c>
      <c r="AF60" s="253" t="str">
        <f ca="1">IF(ISERROR(OFFSET(Data!$A$1,MATCH($D60,Data!$CG:$CG,0)-1,MATCH($E60&amp;"/"&amp;AF$1,Data!$1:$1,0)-1))=TRUE,"",IF(OFFSET(Data!$A$1,MATCH($D60,Data!$CG:$CG,0)-1,MATCH($E60&amp;"/"&amp;AF$1,Data!$1:$1,0)-1)=0,"",OFFSET(Data!$A$1,MATCH($D60,Data!$CG:$CG,0)-1,MATCH($E60&amp;"/"&amp;AF$1,Data!$1:$1,0)-1)))</f>
        <v/>
      </c>
      <c r="AG60" s="212">
        <f t="shared" ca="1" si="5"/>
        <v>0</v>
      </c>
      <c r="AH60" s="213">
        <f ca="1">SUM(AG59:AG60)</f>
        <v>0</v>
      </c>
    </row>
    <row r="61" spans="1:34" ht="15" hidden="1" customHeight="1" x14ac:dyDescent="0.25">
      <c r="A61" s="446"/>
      <c r="B61" s="449"/>
      <c r="C61" s="452"/>
      <c r="D61" s="28" t="e">
        <f>IF(C61&lt;&gt;"",C61,D60)</f>
        <v>#N/A</v>
      </c>
      <c r="E61" s="29" t="s">
        <v>23</v>
      </c>
      <c r="F61" s="254" t="str">
        <f ca="1">IF(ISERROR(OFFSET(Data!$A$1,MATCH($D61,Data!$CG:$CG,0)-1,MATCH($E61&amp;"/"&amp;F$1,Data!$1:$1,0)-1))=TRUE,"",IF(OFFSET(Data!$A$1,MATCH($D61,Data!$CG:$CG,0)-1,MATCH($E61&amp;"/"&amp;F$1,Data!$1:$1,0)-1)=0,"",OFFSET(Data!$A$1,MATCH($D61,Data!$CG:$CG,0)-1,MATCH($E61&amp;"/"&amp;F$1,Data!$1:$1,0)-1)))</f>
        <v/>
      </c>
      <c r="G61" s="252" t="str">
        <f ca="1">IF(ISERROR(OFFSET(Data!$A$1,MATCH($D61,Data!$CG:$CG,0)-1,MATCH($E61&amp;"/"&amp;G$1,Data!$1:$1,0)-1))=TRUE,"",IF(OFFSET(Data!$A$1,MATCH($D61,Data!$CG:$CG,0)-1,MATCH($E61&amp;"/"&amp;G$1,Data!$1:$1,0)-1)=0,"",OFFSET(Data!$A$1,MATCH($D61,Data!$CG:$CG,0)-1,MATCH($E61&amp;"/"&amp;G$1,Data!$1:$1,0)-1)))</f>
        <v/>
      </c>
      <c r="H61" s="252" t="str">
        <f ca="1">IF(ISERROR(OFFSET(Data!$A$1,MATCH($D61,Data!$CG:$CG,0)-1,MATCH($E61&amp;"/"&amp;H$1,Data!$1:$1,0)-1))=TRUE,"",IF(OFFSET(Data!$A$1,MATCH($D61,Data!$CG:$CG,0)-1,MATCH($E61&amp;"/"&amp;H$1,Data!$1:$1,0)-1)=0,"",OFFSET(Data!$A$1,MATCH($D61,Data!$CG:$CG,0)-1,MATCH($E61&amp;"/"&amp;H$1,Data!$1:$1,0)-1)))</f>
        <v/>
      </c>
      <c r="I61" s="252" t="str">
        <f ca="1">IF(ISERROR(OFFSET(Data!$A$1,MATCH($D61,Data!$CG:$CG,0)-1,MATCH($E61&amp;"/"&amp;I$1,Data!$1:$1,0)-1))=TRUE,"",IF(OFFSET(Data!$A$1,MATCH($D61,Data!$CG:$CG,0)-1,MATCH($E61&amp;"/"&amp;I$1,Data!$1:$1,0)-1)=0,"",OFFSET(Data!$A$1,MATCH($D61,Data!$CG:$CG,0)-1,MATCH($E61&amp;"/"&amp;I$1,Data!$1:$1,0)-1)))</f>
        <v/>
      </c>
      <c r="J61" s="252" t="str">
        <f ca="1">IF(ISERROR(OFFSET(Data!$A$1,MATCH($D61,Data!$CG:$CG,0)-1,MATCH($E61&amp;"/"&amp;J$1,Data!$1:$1,0)-1))=TRUE,"",IF(OFFSET(Data!$A$1,MATCH($D61,Data!$CG:$CG,0)-1,MATCH($E61&amp;"/"&amp;J$1,Data!$1:$1,0)-1)=0,"",OFFSET(Data!$A$1,MATCH($D61,Data!$CG:$CG,0)-1,MATCH($E61&amp;"/"&amp;J$1,Data!$1:$1,0)-1)))</f>
        <v/>
      </c>
      <c r="K61" s="252" t="str">
        <f ca="1">IF(ISERROR(OFFSET(Data!$A$1,MATCH($D61,Data!$CG:$CG,0)-1,MATCH($E61&amp;"/"&amp;K$1,Data!$1:$1,0)-1))=TRUE,"",IF(OFFSET(Data!$A$1,MATCH($D61,Data!$CG:$CG,0)-1,MATCH($E61&amp;"/"&amp;K$1,Data!$1:$1,0)-1)=0,"",OFFSET(Data!$A$1,MATCH($D61,Data!$CG:$CG,0)-1,MATCH($E61&amp;"/"&amp;K$1,Data!$1:$1,0)-1)))</f>
        <v/>
      </c>
      <c r="L61" s="252" t="str">
        <f ca="1">IF(ISERROR(OFFSET(Data!$A$1,MATCH($D61,Data!$CG:$CG,0)-1,MATCH($E61&amp;"/"&amp;L$1,Data!$1:$1,0)-1))=TRUE,"",IF(OFFSET(Data!$A$1,MATCH($D61,Data!$CG:$CG,0)-1,MATCH($E61&amp;"/"&amp;L$1,Data!$1:$1,0)-1)=0,"",OFFSET(Data!$A$1,MATCH($D61,Data!$CG:$CG,0)-1,MATCH($E61&amp;"/"&amp;L$1,Data!$1:$1,0)-1)))</f>
        <v/>
      </c>
      <c r="M61" s="252" t="str">
        <f ca="1">IF(ISERROR(OFFSET(Data!$A$1,MATCH($D61,Data!$CG:$CG,0)-1,MATCH($E61&amp;"/"&amp;M$1,Data!$1:$1,0)-1))=TRUE,"",IF(OFFSET(Data!$A$1,MATCH($D61,Data!$CG:$CG,0)-1,MATCH($E61&amp;"/"&amp;M$1,Data!$1:$1,0)-1)=0,"",OFFSET(Data!$A$1,MATCH($D61,Data!$CG:$CG,0)-1,MATCH($E61&amp;"/"&amp;M$1,Data!$1:$1,0)-1)))</f>
        <v/>
      </c>
      <c r="N61" s="252" t="str">
        <f ca="1">IF(ISERROR(OFFSET(Data!$A$1,MATCH($D61,Data!$CG:$CG,0)-1,MATCH($E61&amp;"/"&amp;N$1,Data!$1:$1,0)-1))=TRUE,"",IF(OFFSET(Data!$A$1,MATCH($D61,Data!$CG:$CG,0)-1,MATCH($E61&amp;"/"&amp;N$1,Data!$1:$1,0)-1)=0,"",OFFSET(Data!$A$1,MATCH($D61,Data!$CG:$CG,0)-1,MATCH($E61&amp;"/"&amp;N$1,Data!$1:$1,0)-1)))</f>
        <v/>
      </c>
      <c r="O61" s="252" t="str">
        <f ca="1">IF(ISERROR(OFFSET(Data!$A$1,MATCH($D61,Data!$CG:$CG,0)-1,MATCH($E61&amp;"/"&amp;O$1,Data!$1:$1,0)-1))=TRUE,"",IF(OFFSET(Data!$A$1,MATCH($D61,Data!$CG:$CG,0)-1,MATCH($E61&amp;"/"&amp;O$1,Data!$1:$1,0)-1)=0,"",OFFSET(Data!$A$1,MATCH($D61,Data!$CG:$CG,0)-1,MATCH($E61&amp;"/"&amp;O$1,Data!$1:$1,0)-1)))</f>
        <v/>
      </c>
      <c r="P61" s="252" t="str">
        <f ca="1">IF(ISERROR(OFFSET(Data!$A$1,MATCH($D61,Data!$CG:$CG,0)-1,MATCH($E61&amp;"/"&amp;P$1,Data!$1:$1,0)-1))=TRUE,"",IF(OFFSET(Data!$A$1,MATCH($D61,Data!$CG:$CG,0)-1,MATCH($E61&amp;"/"&amp;P$1,Data!$1:$1,0)-1)=0,"",OFFSET(Data!$A$1,MATCH($D61,Data!$CG:$CG,0)-1,MATCH($E61&amp;"/"&amp;P$1,Data!$1:$1,0)-1)))</f>
        <v/>
      </c>
      <c r="Q61" s="252" t="str">
        <f ca="1">IF(ISERROR(OFFSET(Data!$A$1,MATCH($D61,Data!$CG:$CG,0)-1,MATCH($E61&amp;"/"&amp;Q$1,Data!$1:$1,0)-1))=TRUE,"",IF(OFFSET(Data!$A$1,MATCH($D61,Data!$CG:$CG,0)-1,MATCH($E61&amp;"/"&amp;Q$1,Data!$1:$1,0)-1)=0,"",OFFSET(Data!$A$1,MATCH($D61,Data!$CG:$CG,0)-1,MATCH($E61&amp;"/"&amp;Q$1,Data!$1:$1,0)-1)))</f>
        <v/>
      </c>
      <c r="R61" s="252" t="str">
        <f ca="1">IF(ISERROR(OFFSET(Data!$A$1,MATCH($D61,Data!$CG:$CG,0)-1,MATCH($E61&amp;"/"&amp;R$1,Data!$1:$1,0)-1))=TRUE,"",IF(OFFSET(Data!$A$1,MATCH($D61,Data!$CG:$CG,0)-1,MATCH($E61&amp;"/"&amp;R$1,Data!$1:$1,0)-1)=0,"",OFFSET(Data!$A$1,MATCH($D61,Data!$CG:$CG,0)-1,MATCH($E61&amp;"/"&amp;R$1,Data!$1:$1,0)-1)))</f>
        <v/>
      </c>
      <c r="S61" s="252" t="str">
        <f ca="1">IF(ISERROR(OFFSET(Data!$A$1,MATCH($D61,Data!$CG:$CG,0)-1,MATCH($E61&amp;"/"&amp;S$1,Data!$1:$1,0)-1))=TRUE,"",IF(OFFSET(Data!$A$1,MATCH($D61,Data!$CG:$CG,0)-1,MATCH($E61&amp;"/"&amp;S$1,Data!$1:$1,0)-1)=0,"",OFFSET(Data!$A$1,MATCH($D61,Data!$CG:$CG,0)-1,MATCH($E61&amp;"/"&amp;S$1,Data!$1:$1,0)-1)))</f>
        <v/>
      </c>
      <c r="T61" s="252" t="str">
        <f ca="1">IF(ISERROR(OFFSET(Data!$A$1,MATCH($D61,Data!$CG:$CG,0)-1,MATCH($E61&amp;"/"&amp;T$1,Data!$1:$1,0)-1))=TRUE,"",IF(OFFSET(Data!$A$1,MATCH($D61,Data!$CG:$CG,0)-1,MATCH($E61&amp;"/"&amp;T$1,Data!$1:$1,0)-1)=0,"",OFFSET(Data!$A$1,MATCH($D61,Data!$CG:$CG,0)-1,MATCH($E61&amp;"/"&amp;T$1,Data!$1:$1,0)-1)))</f>
        <v/>
      </c>
      <c r="U61" s="252" t="str">
        <f ca="1">IF(ISERROR(OFFSET(Data!$A$1,MATCH($D61,Data!$CG:$CG,0)-1,MATCH($E61&amp;"/"&amp;U$1,Data!$1:$1,0)-1))=TRUE,"",IF(OFFSET(Data!$A$1,MATCH($D61,Data!$CG:$CG,0)-1,MATCH($E61&amp;"/"&amp;U$1,Data!$1:$1,0)-1)=0,"",OFFSET(Data!$A$1,MATCH($D61,Data!$CG:$CG,0)-1,MATCH($E61&amp;"/"&amp;U$1,Data!$1:$1,0)-1)))</f>
        <v/>
      </c>
      <c r="V61" s="252" t="str">
        <f ca="1">IF(ISERROR(OFFSET(Data!$A$1,MATCH($D61,Data!$CG:$CG,0)-1,MATCH($E61&amp;"/"&amp;V$1,Data!$1:$1,0)-1))=TRUE,"",IF(OFFSET(Data!$A$1,MATCH($D61,Data!$CG:$CG,0)-1,MATCH($E61&amp;"/"&amp;V$1,Data!$1:$1,0)-1)=0,"",OFFSET(Data!$A$1,MATCH($D61,Data!$CG:$CG,0)-1,MATCH($E61&amp;"/"&amp;V$1,Data!$1:$1,0)-1)))</f>
        <v/>
      </c>
      <c r="W61" s="269" t="str">
        <f ca="1">IF(ISERROR(OFFSET(Data!$A$1,MATCH($D61,Data!$CG:$CG,0)-1,MATCH($E61&amp;"/"&amp;W$1,Data!$1:$1,0)-1))=TRUE,"",IF(OFFSET(Data!$A$1,MATCH($D61,Data!$CG:$CG,0)-1,MATCH($E61&amp;"/"&amp;W$1,Data!$1:$1,0)-1)=0,"",OFFSET(Data!$A$1,MATCH($D61,Data!$CG:$CG,0)-1,MATCH($E61&amp;"/"&amp;W$1,Data!$1:$1,0)-1)))</f>
        <v/>
      </c>
      <c r="X61" s="252" t="str">
        <f ca="1">IF(ISERROR(OFFSET(Data!$A$1,MATCH($D61,Data!$CG:$CG,0)-1,MATCH($E61&amp;"/"&amp;X$1,Data!$1:$1,0)-1))=TRUE,"",IF(OFFSET(Data!$A$1,MATCH($D61,Data!$CG:$CG,0)-1,MATCH($E61&amp;"/"&amp;X$1,Data!$1:$1,0)-1)=0,"",OFFSET(Data!$A$1,MATCH($D61,Data!$CG:$CG,0)-1,MATCH($E61&amp;"/"&amp;X$1,Data!$1:$1,0)-1)))</f>
        <v/>
      </c>
      <c r="Y61" s="252" t="str">
        <f ca="1">IF(ISERROR(OFFSET(Data!$A$1,MATCH($D61,Data!$CG:$CG,0)-1,MATCH($E61&amp;"/"&amp;Y$1,Data!$1:$1,0)-1))=TRUE,"",IF(OFFSET(Data!$A$1,MATCH($D61,Data!$CG:$CG,0)-1,MATCH($E61&amp;"/"&amp;Y$1,Data!$1:$1,0)-1)=0,"",OFFSET(Data!$A$1,MATCH($D61,Data!$CG:$CG,0)-1,MATCH($E61&amp;"/"&amp;Y$1,Data!$1:$1,0)-1)))</f>
        <v/>
      </c>
      <c r="Z61" s="252" t="str">
        <f ca="1">IF(ISERROR(OFFSET(Data!$A$1,MATCH($D61,Data!$CG:$CG,0)-1,MATCH($E61&amp;"/"&amp;Z$1,Data!$1:$1,0)-1))=TRUE,"",IF(OFFSET(Data!$A$1,MATCH($D61,Data!$CG:$CG,0)-1,MATCH($E61&amp;"/"&amp;Z$1,Data!$1:$1,0)-1)=0,"",OFFSET(Data!$A$1,MATCH($D61,Data!$CG:$CG,0)-1,MATCH($E61&amp;"/"&amp;Z$1,Data!$1:$1,0)-1)))</f>
        <v/>
      </c>
      <c r="AA61" s="252" t="str">
        <f ca="1">IF(ISERROR(OFFSET(Data!$A$1,MATCH($D61,Data!$CG:$CG,0)-1,MATCH($E61&amp;"/"&amp;AA$1,Data!$1:$1,0)-1))=TRUE,"",IF(OFFSET(Data!$A$1,MATCH($D61,Data!$CG:$CG,0)-1,MATCH($E61&amp;"/"&amp;AA$1,Data!$1:$1,0)-1)=0,"",OFFSET(Data!$A$1,MATCH($D61,Data!$CG:$CG,0)-1,MATCH($E61&amp;"/"&amp;AA$1,Data!$1:$1,0)-1)))</f>
        <v/>
      </c>
      <c r="AB61" s="252" t="str">
        <f ca="1">IF(ISERROR(OFFSET(Data!$A$1,MATCH($D61,Data!$CG:$CG,0)-1,MATCH($E61&amp;"/"&amp;AB$1,Data!$1:$1,0)-1))=TRUE,"",IF(OFFSET(Data!$A$1,MATCH($D61,Data!$CG:$CG,0)-1,MATCH($E61&amp;"/"&amp;AB$1,Data!$1:$1,0)-1)=0,"",OFFSET(Data!$A$1,MATCH($D61,Data!$CG:$CG,0)-1,MATCH($E61&amp;"/"&amp;AB$1,Data!$1:$1,0)-1)))</f>
        <v/>
      </c>
      <c r="AC61" s="252" t="str">
        <f ca="1">IF(ISERROR(OFFSET(Data!$A$1,MATCH($D61,Data!$CG:$CG,0)-1,MATCH($E61&amp;"/"&amp;AC$1,Data!$1:$1,0)-1))=TRUE,"",IF(OFFSET(Data!$A$1,MATCH($D61,Data!$CG:$CG,0)-1,MATCH($E61&amp;"/"&amp;AC$1,Data!$1:$1,0)-1)=0,"",OFFSET(Data!$A$1,MATCH($D61,Data!$CG:$CG,0)-1,MATCH($E61&amp;"/"&amp;AC$1,Data!$1:$1,0)-1)))</f>
        <v/>
      </c>
      <c r="AD61" s="252" t="str">
        <f ca="1">IF(ISERROR(OFFSET(Data!$A$1,MATCH($D61,Data!$CG:$CG,0)-1,MATCH($E61&amp;"/"&amp;AD$1,Data!$1:$1,0)-1))=TRUE,"",IF(OFFSET(Data!$A$1,MATCH($D61,Data!$CG:$CG,0)-1,MATCH($E61&amp;"/"&amp;AD$1,Data!$1:$1,0)-1)=0,"",OFFSET(Data!$A$1,MATCH($D61,Data!$CG:$CG,0)-1,MATCH($E61&amp;"/"&amp;AD$1,Data!$1:$1,0)-1)))</f>
        <v/>
      </c>
      <c r="AE61" s="252" t="str">
        <f ca="1">IF(ISERROR(OFFSET(Data!$A$1,MATCH($D61,Data!$CG:$CG,0)-1,MATCH($E61&amp;"/"&amp;AE$1,Data!$1:$1,0)-1))=TRUE,"",IF(OFFSET(Data!$A$1,MATCH($D61,Data!$CG:$CG,0)-1,MATCH($E61&amp;"/"&amp;AE$1,Data!$1:$1,0)-1)=0,"",OFFSET(Data!$A$1,MATCH($D61,Data!$CG:$CG,0)-1,MATCH($E61&amp;"/"&amp;AE$1,Data!$1:$1,0)-1)))</f>
        <v/>
      </c>
      <c r="AF61" s="253" t="str">
        <f ca="1">IF(ISERROR(OFFSET(Data!$A$1,MATCH($D61,Data!$CG:$CG,0)-1,MATCH($E61&amp;"/"&amp;AF$1,Data!$1:$1,0)-1))=TRUE,"",IF(OFFSET(Data!$A$1,MATCH($D61,Data!$CG:$CG,0)-1,MATCH($E61&amp;"/"&amp;AF$1,Data!$1:$1,0)-1)=0,"",OFFSET(Data!$A$1,MATCH($D61,Data!$CG:$CG,0)-1,MATCH($E61&amp;"/"&amp;AF$1,Data!$1:$1,0)-1)))</f>
        <v/>
      </c>
      <c r="AG61" s="212">
        <f t="shared" ca="1" si="5"/>
        <v>0</v>
      </c>
      <c r="AH61" s="213">
        <f ca="1">SUM(AG59:AG61)</f>
        <v>0</v>
      </c>
    </row>
    <row r="62" spans="1:34" ht="15.75" hidden="1" customHeight="1" x14ac:dyDescent="0.25">
      <c r="A62" s="446"/>
      <c r="B62" s="449"/>
      <c r="C62" s="452"/>
      <c r="D62" s="28" t="e">
        <f>IF(C62&lt;&gt;"",C62,D61)</f>
        <v>#N/A</v>
      </c>
      <c r="E62" s="29" t="s">
        <v>24</v>
      </c>
      <c r="F62" s="254" t="str">
        <f ca="1">IF(ISERROR(OFFSET(Data!$A$1,MATCH($D62,Data!$CG:$CG,0)-1,MATCH($E62&amp;"/"&amp;F$1,Data!$1:$1,0)-1))=TRUE,"",IF(OFFSET(Data!$A$1,MATCH($D62,Data!$CG:$CG,0)-1,MATCH($E62&amp;"/"&amp;F$1,Data!$1:$1,0)-1)=0,"",OFFSET(Data!$A$1,MATCH($D62,Data!$CG:$CG,0)-1,MATCH($E62&amp;"/"&amp;F$1,Data!$1:$1,0)-1)))</f>
        <v/>
      </c>
      <c r="G62" s="252" t="str">
        <f ca="1">IF(ISERROR(OFFSET(Data!$A$1,MATCH($D62,Data!$CG:$CG,0)-1,MATCH($E62&amp;"/"&amp;G$1,Data!$1:$1,0)-1))=TRUE,"",IF(OFFSET(Data!$A$1,MATCH($D62,Data!$CG:$CG,0)-1,MATCH($E62&amp;"/"&amp;G$1,Data!$1:$1,0)-1)=0,"",OFFSET(Data!$A$1,MATCH($D62,Data!$CG:$CG,0)-1,MATCH($E62&amp;"/"&amp;G$1,Data!$1:$1,0)-1)))</f>
        <v/>
      </c>
      <c r="H62" s="252" t="str">
        <f ca="1">IF(ISERROR(OFFSET(Data!$A$1,MATCH($D62,Data!$CG:$CG,0)-1,MATCH($E62&amp;"/"&amp;H$1,Data!$1:$1,0)-1))=TRUE,"",IF(OFFSET(Data!$A$1,MATCH($D62,Data!$CG:$CG,0)-1,MATCH($E62&amp;"/"&amp;H$1,Data!$1:$1,0)-1)=0,"",OFFSET(Data!$A$1,MATCH($D62,Data!$CG:$CG,0)-1,MATCH($E62&amp;"/"&amp;H$1,Data!$1:$1,0)-1)))</f>
        <v/>
      </c>
      <c r="I62" s="252" t="str">
        <f ca="1">IF(ISERROR(OFFSET(Data!$A$1,MATCH($D62,Data!$CG:$CG,0)-1,MATCH($E62&amp;"/"&amp;I$1,Data!$1:$1,0)-1))=TRUE,"",IF(OFFSET(Data!$A$1,MATCH($D62,Data!$CG:$CG,0)-1,MATCH($E62&amp;"/"&amp;I$1,Data!$1:$1,0)-1)=0,"",OFFSET(Data!$A$1,MATCH($D62,Data!$CG:$CG,0)-1,MATCH($E62&amp;"/"&amp;I$1,Data!$1:$1,0)-1)))</f>
        <v/>
      </c>
      <c r="J62" s="252" t="str">
        <f ca="1">IF(ISERROR(OFFSET(Data!$A$1,MATCH($D62,Data!$CG:$CG,0)-1,MATCH($E62&amp;"/"&amp;J$1,Data!$1:$1,0)-1))=TRUE,"",IF(OFFSET(Data!$A$1,MATCH($D62,Data!$CG:$CG,0)-1,MATCH($E62&amp;"/"&amp;J$1,Data!$1:$1,0)-1)=0,"",OFFSET(Data!$A$1,MATCH($D62,Data!$CG:$CG,0)-1,MATCH($E62&amp;"/"&amp;J$1,Data!$1:$1,0)-1)))</f>
        <v/>
      </c>
      <c r="K62" s="252" t="str">
        <f ca="1">IF(ISERROR(OFFSET(Data!$A$1,MATCH($D62,Data!$CG:$CG,0)-1,MATCH($E62&amp;"/"&amp;K$1,Data!$1:$1,0)-1))=TRUE,"",IF(OFFSET(Data!$A$1,MATCH($D62,Data!$CG:$CG,0)-1,MATCH($E62&amp;"/"&amp;K$1,Data!$1:$1,0)-1)=0,"",OFFSET(Data!$A$1,MATCH($D62,Data!$CG:$CG,0)-1,MATCH($E62&amp;"/"&amp;K$1,Data!$1:$1,0)-1)))</f>
        <v/>
      </c>
      <c r="L62" s="252" t="str">
        <f ca="1">IF(ISERROR(OFFSET(Data!$A$1,MATCH($D62,Data!$CG:$CG,0)-1,MATCH($E62&amp;"/"&amp;L$1,Data!$1:$1,0)-1))=TRUE,"",IF(OFFSET(Data!$A$1,MATCH($D62,Data!$CG:$CG,0)-1,MATCH($E62&amp;"/"&amp;L$1,Data!$1:$1,0)-1)=0,"",OFFSET(Data!$A$1,MATCH($D62,Data!$CG:$CG,0)-1,MATCH($E62&amp;"/"&amp;L$1,Data!$1:$1,0)-1)))</f>
        <v/>
      </c>
      <c r="M62" s="252" t="str">
        <f ca="1">IF(ISERROR(OFFSET(Data!$A$1,MATCH($D62,Data!$CG:$CG,0)-1,MATCH($E62&amp;"/"&amp;M$1,Data!$1:$1,0)-1))=TRUE,"",IF(OFFSET(Data!$A$1,MATCH($D62,Data!$CG:$CG,0)-1,MATCH($E62&amp;"/"&amp;M$1,Data!$1:$1,0)-1)=0,"",OFFSET(Data!$A$1,MATCH($D62,Data!$CG:$CG,0)-1,MATCH($E62&amp;"/"&amp;M$1,Data!$1:$1,0)-1)))</f>
        <v/>
      </c>
      <c r="N62" s="252" t="str">
        <f ca="1">IF(ISERROR(OFFSET(Data!$A$1,MATCH($D62,Data!$CG:$CG,0)-1,MATCH($E62&amp;"/"&amp;N$1,Data!$1:$1,0)-1))=TRUE,"",IF(OFFSET(Data!$A$1,MATCH($D62,Data!$CG:$CG,0)-1,MATCH($E62&amp;"/"&amp;N$1,Data!$1:$1,0)-1)=0,"",OFFSET(Data!$A$1,MATCH($D62,Data!$CG:$CG,0)-1,MATCH($E62&amp;"/"&amp;N$1,Data!$1:$1,0)-1)))</f>
        <v/>
      </c>
      <c r="O62" s="252" t="str">
        <f ca="1">IF(ISERROR(OFFSET(Data!$A$1,MATCH($D62,Data!$CG:$CG,0)-1,MATCH($E62&amp;"/"&amp;O$1,Data!$1:$1,0)-1))=TRUE,"",IF(OFFSET(Data!$A$1,MATCH($D62,Data!$CG:$CG,0)-1,MATCH($E62&amp;"/"&amp;O$1,Data!$1:$1,0)-1)=0,"",OFFSET(Data!$A$1,MATCH($D62,Data!$CG:$CG,0)-1,MATCH($E62&amp;"/"&amp;O$1,Data!$1:$1,0)-1)))</f>
        <v/>
      </c>
      <c r="P62" s="252" t="str">
        <f ca="1">IF(ISERROR(OFFSET(Data!$A$1,MATCH($D62,Data!$CG:$CG,0)-1,MATCH($E62&amp;"/"&amp;P$1,Data!$1:$1,0)-1))=TRUE,"",IF(OFFSET(Data!$A$1,MATCH($D62,Data!$CG:$CG,0)-1,MATCH($E62&amp;"/"&amp;P$1,Data!$1:$1,0)-1)=0,"",OFFSET(Data!$A$1,MATCH($D62,Data!$CG:$CG,0)-1,MATCH($E62&amp;"/"&amp;P$1,Data!$1:$1,0)-1)))</f>
        <v/>
      </c>
      <c r="Q62" s="252" t="str">
        <f ca="1">IF(ISERROR(OFFSET(Data!$A$1,MATCH($D62,Data!$CG:$CG,0)-1,MATCH($E62&amp;"/"&amp;Q$1,Data!$1:$1,0)-1))=TRUE,"",IF(OFFSET(Data!$A$1,MATCH($D62,Data!$CG:$CG,0)-1,MATCH($E62&amp;"/"&amp;Q$1,Data!$1:$1,0)-1)=0,"",OFFSET(Data!$A$1,MATCH($D62,Data!$CG:$CG,0)-1,MATCH($E62&amp;"/"&amp;Q$1,Data!$1:$1,0)-1)))</f>
        <v/>
      </c>
      <c r="R62" s="252" t="str">
        <f ca="1">IF(ISERROR(OFFSET(Data!$A$1,MATCH($D62,Data!$CG:$CG,0)-1,MATCH($E62&amp;"/"&amp;R$1,Data!$1:$1,0)-1))=TRUE,"",IF(OFFSET(Data!$A$1,MATCH($D62,Data!$CG:$CG,0)-1,MATCH($E62&amp;"/"&amp;R$1,Data!$1:$1,0)-1)=0,"",OFFSET(Data!$A$1,MATCH($D62,Data!$CG:$CG,0)-1,MATCH($E62&amp;"/"&amp;R$1,Data!$1:$1,0)-1)))</f>
        <v/>
      </c>
      <c r="S62" s="252" t="str">
        <f ca="1">IF(ISERROR(OFFSET(Data!$A$1,MATCH($D62,Data!$CG:$CG,0)-1,MATCH($E62&amp;"/"&amp;S$1,Data!$1:$1,0)-1))=TRUE,"",IF(OFFSET(Data!$A$1,MATCH($D62,Data!$CG:$CG,0)-1,MATCH($E62&amp;"/"&amp;S$1,Data!$1:$1,0)-1)=0,"",OFFSET(Data!$A$1,MATCH($D62,Data!$CG:$CG,0)-1,MATCH($E62&amp;"/"&amp;S$1,Data!$1:$1,0)-1)))</f>
        <v/>
      </c>
      <c r="T62" s="252" t="str">
        <f ca="1">IF(ISERROR(OFFSET(Data!$A$1,MATCH($D62,Data!$CG:$CG,0)-1,MATCH($E62&amp;"/"&amp;T$1,Data!$1:$1,0)-1))=TRUE,"",IF(OFFSET(Data!$A$1,MATCH($D62,Data!$CG:$CG,0)-1,MATCH($E62&amp;"/"&amp;T$1,Data!$1:$1,0)-1)=0,"",OFFSET(Data!$A$1,MATCH($D62,Data!$CG:$CG,0)-1,MATCH($E62&amp;"/"&amp;T$1,Data!$1:$1,0)-1)))</f>
        <v/>
      </c>
      <c r="U62" s="252" t="str">
        <f ca="1">IF(ISERROR(OFFSET(Data!$A$1,MATCH($D62,Data!$CG:$CG,0)-1,MATCH($E62&amp;"/"&amp;U$1,Data!$1:$1,0)-1))=TRUE,"",IF(OFFSET(Data!$A$1,MATCH($D62,Data!$CG:$CG,0)-1,MATCH($E62&amp;"/"&amp;U$1,Data!$1:$1,0)-1)=0,"",OFFSET(Data!$A$1,MATCH($D62,Data!$CG:$CG,0)-1,MATCH($E62&amp;"/"&amp;U$1,Data!$1:$1,0)-1)))</f>
        <v/>
      </c>
      <c r="V62" s="252" t="str">
        <f ca="1">IF(ISERROR(OFFSET(Data!$A$1,MATCH($D62,Data!$CG:$CG,0)-1,MATCH($E62&amp;"/"&amp;V$1,Data!$1:$1,0)-1))=TRUE,"",IF(OFFSET(Data!$A$1,MATCH($D62,Data!$CG:$CG,0)-1,MATCH($E62&amp;"/"&amp;V$1,Data!$1:$1,0)-1)=0,"",OFFSET(Data!$A$1,MATCH($D62,Data!$CG:$CG,0)-1,MATCH($E62&amp;"/"&amp;V$1,Data!$1:$1,0)-1)))</f>
        <v/>
      </c>
      <c r="W62" s="269" t="str">
        <f ca="1">IF(ISERROR(OFFSET(Data!$A$1,MATCH($D62,Data!$CG:$CG,0)-1,MATCH($E62&amp;"/"&amp;W$1,Data!$1:$1,0)-1))=TRUE,"",IF(OFFSET(Data!$A$1,MATCH($D62,Data!$CG:$CG,0)-1,MATCH($E62&amp;"/"&amp;W$1,Data!$1:$1,0)-1)=0,"",OFFSET(Data!$A$1,MATCH($D62,Data!$CG:$CG,0)-1,MATCH($E62&amp;"/"&amp;W$1,Data!$1:$1,0)-1)))</f>
        <v/>
      </c>
      <c r="X62" s="252" t="str">
        <f ca="1">IF(ISERROR(OFFSET(Data!$A$1,MATCH($D62,Data!$CG:$CG,0)-1,MATCH($E62&amp;"/"&amp;X$1,Data!$1:$1,0)-1))=TRUE,"",IF(OFFSET(Data!$A$1,MATCH($D62,Data!$CG:$CG,0)-1,MATCH($E62&amp;"/"&amp;X$1,Data!$1:$1,0)-1)=0,"",OFFSET(Data!$A$1,MATCH($D62,Data!$CG:$CG,0)-1,MATCH($E62&amp;"/"&amp;X$1,Data!$1:$1,0)-1)))</f>
        <v/>
      </c>
      <c r="Y62" s="252" t="str">
        <f ca="1">IF(ISERROR(OFFSET(Data!$A$1,MATCH($D62,Data!$CG:$CG,0)-1,MATCH($E62&amp;"/"&amp;Y$1,Data!$1:$1,0)-1))=TRUE,"",IF(OFFSET(Data!$A$1,MATCH($D62,Data!$CG:$CG,0)-1,MATCH($E62&amp;"/"&amp;Y$1,Data!$1:$1,0)-1)=0,"",OFFSET(Data!$A$1,MATCH($D62,Data!$CG:$CG,0)-1,MATCH($E62&amp;"/"&amp;Y$1,Data!$1:$1,0)-1)))</f>
        <v/>
      </c>
      <c r="Z62" s="252" t="str">
        <f ca="1">IF(ISERROR(OFFSET(Data!$A$1,MATCH($D62,Data!$CG:$CG,0)-1,MATCH($E62&amp;"/"&amp;Z$1,Data!$1:$1,0)-1))=TRUE,"",IF(OFFSET(Data!$A$1,MATCH($D62,Data!$CG:$CG,0)-1,MATCH($E62&amp;"/"&amp;Z$1,Data!$1:$1,0)-1)=0,"",OFFSET(Data!$A$1,MATCH($D62,Data!$CG:$CG,0)-1,MATCH($E62&amp;"/"&amp;Z$1,Data!$1:$1,0)-1)))</f>
        <v/>
      </c>
      <c r="AA62" s="252" t="str">
        <f ca="1">IF(ISERROR(OFFSET(Data!$A$1,MATCH($D62,Data!$CG:$CG,0)-1,MATCH($E62&amp;"/"&amp;AA$1,Data!$1:$1,0)-1))=TRUE,"",IF(OFFSET(Data!$A$1,MATCH($D62,Data!$CG:$CG,0)-1,MATCH($E62&amp;"/"&amp;AA$1,Data!$1:$1,0)-1)=0,"",OFFSET(Data!$A$1,MATCH($D62,Data!$CG:$CG,0)-1,MATCH($E62&amp;"/"&amp;AA$1,Data!$1:$1,0)-1)))</f>
        <v/>
      </c>
      <c r="AB62" s="252" t="str">
        <f ca="1">IF(ISERROR(OFFSET(Data!$A$1,MATCH($D62,Data!$CG:$CG,0)-1,MATCH($E62&amp;"/"&amp;AB$1,Data!$1:$1,0)-1))=TRUE,"",IF(OFFSET(Data!$A$1,MATCH($D62,Data!$CG:$CG,0)-1,MATCH($E62&amp;"/"&amp;AB$1,Data!$1:$1,0)-1)=0,"",OFFSET(Data!$A$1,MATCH($D62,Data!$CG:$CG,0)-1,MATCH($E62&amp;"/"&amp;AB$1,Data!$1:$1,0)-1)))</f>
        <v/>
      </c>
      <c r="AC62" s="252" t="str">
        <f ca="1">IF(ISERROR(OFFSET(Data!$A$1,MATCH($D62,Data!$CG:$CG,0)-1,MATCH($E62&amp;"/"&amp;AC$1,Data!$1:$1,0)-1))=TRUE,"",IF(OFFSET(Data!$A$1,MATCH($D62,Data!$CG:$CG,0)-1,MATCH($E62&amp;"/"&amp;AC$1,Data!$1:$1,0)-1)=0,"",OFFSET(Data!$A$1,MATCH($D62,Data!$CG:$CG,0)-1,MATCH($E62&amp;"/"&amp;AC$1,Data!$1:$1,0)-1)))</f>
        <v/>
      </c>
      <c r="AD62" s="252" t="str">
        <f ca="1">IF(ISERROR(OFFSET(Data!$A$1,MATCH($D62,Data!$CG:$CG,0)-1,MATCH($E62&amp;"/"&amp;AD$1,Data!$1:$1,0)-1))=TRUE,"",IF(OFFSET(Data!$A$1,MATCH($D62,Data!$CG:$CG,0)-1,MATCH($E62&amp;"/"&amp;AD$1,Data!$1:$1,0)-1)=0,"",OFFSET(Data!$A$1,MATCH($D62,Data!$CG:$CG,0)-1,MATCH($E62&amp;"/"&amp;AD$1,Data!$1:$1,0)-1)))</f>
        <v/>
      </c>
      <c r="AE62" s="252" t="str">
        <f ca="1">IF(ISERROR(OFFSET(Data!$A$1,MATCH($D62,Data!$CG:$CG,0)-1,MATCH($E62&amp;"/"&amp;AE$1,Data!$1:$1,0)-1))=TRUE,"",IF(OFFSET(Data!$A$1,MATCH($D62,Data!$CG:$CG,0)-1,MATCH($E62&amp;"/"&amp;AE$1,Data!$1:$1,0)-1)=0,"",OFFSET(Data!$A$1,MATCH($D62,Data!$CG:$CG,0)-1,MATCH($E62&amp;"/"&amp;AE$1,Data!$1:$1,0)-1)))</f>
        <v/>
      </c>
      <c r="AF62" s="253" t="str">
        <f ca="1">IF(ISERROR(OFFSET(Data!$A$1,MATCH($D62,Data!$CG:$CG,0)-1,MATCH($E62&amp;"/"&amp;AF$1,Data!$1:$1,0)-1))=TRUE,"",IF(OFFSET(Data!$A$1,MATCH($D62,Data!$CG:$CG,0)-1,MATCH($E62&amp;"/"&amp;AF$1,Data!$1:$1,0)-1)=0,"",OFFSET(Data!$A$1,MATCH($D62,Data!$CG:$CG,0)-1,MATCH($E62&amp;"/"&amp;AF$1,Data!$1:$1,0)-1)))</f>
        <v/>
      </c>
      <c r="AG62" s="212">
        <f t="shared" ca="1" si="5"/>
        <v>0</v>
      </c>
      <c r="AH62" s="213">
        <f ca="1">SUM(AG59:AG62)</f>
        <v>0</v>
      </c>
    </row>
    <row r="63" spans="1:34" ht="15.75" hidden="1" customHeight="1" thickBot="1" x14ac:dyDescent="0.3">
      <c r="A63" s="447"/>
      <c r="B63" s="450"/>
      <c r="C63" s="453"/>
      <c r="D63" s="30" t="e">
        <f>IF(C63&lt;&gt;"",C63,D62)</f>
        <v>#N/A</v>
      </c>
      <c r="E63" s="31" t="s">
        <v>25</v>
      </c>
      <c r="F63" s="255" t="str">
        <f ca="1">IF(ISERROR(OFFSET(Data!$A$1,MATCH($D63,Data!$CG:$CG,0)-1,MATCH($E63&amp;"/"&amp;F$1,Data!$1:$1,0)-1))=TRUE,"",IF(OFFSET(Data!$A$1,MATCH($D63,Data!$CG:$CG,0)-1,MATCH($E63&amp;"/"&amp;F$1,Data!$1:$1,0)-1)=0,"",OFFSET(Data!$A$1,MATCH($D63,Data!$CG:$CG,0)-1,MATCH($E63&amp;"/"&amp;F$1,Data!$1:$1,0)-1)))</f>
        <v/>
      </c>
      <c r="G63" s="256" t="str">
        <f ca="1">IF(ISERROR(OFFSET(Data!$A$1,MATCH($D63,Data!$CG:$CG,0)-1,MATCH($E63&amp;"/"&amp;G$1,Data!$1:$1,0)-1))=TRUE,"",IF(OFFSET(Data!$A$1,MATCH($D63,Data!$CG:$CG,0)-1,MATCH($E63&amp;"/"&amp;G$1,Data!$1:$1,0)-1)=0,"",OFFSET(Data!$A$1,MATCH($D63,Data!$CG:$CG,0)-1,MATCH($E63&amp;"/"&amp;G$1,Data!$1:$1,0)-1)))</f>
        <v/>
      </c>
      <c r="H63" s="256" t="str">
        <f ca="1">IF(ISERROR(OFFSET(Data!$A$1,MATCH($D63,Data!$CG:$CG,0)-1,MATCH($E63&amp;"/"&amp;H$1,Data!$1:$1,0)-1))=TRUE,"",IF(OFFSET(Data!$A$1,MATCH($D63,Data!$CG:$CG,0)-1,MATCH($E63&amp;"/"&amp;H$1,Data!$1:$1,0)-1)=0,"",OFFSET(Data!$A$1,MATCH($D63,Data!$CG:$CG,0)-1,MATCH($E63&amp;"/"&amp;H$1,Data!$1:$1,0)-1)))</f>
        <v/>
      </c>
      <c r="I63" s="256" t="str">
        <f ca="1">IF(ISERROR(OFFSET(Data!$A$1,MATCH($D63,Data!$CG:$CG,0)-1,MATCH($E63&amp;"/"&amp;I$1,Data!$1:$1,0)-1))=TRUE,"",IF(OFFSET(Data!$A$1,MATCH($D63,Data!$CG:$CG,0)-1,MATCH($E63&amp;"/"&amp;I$1,Data!$1:$1,0)-1)=0,"",OFFSET(Data!$A$1,MATCH($D63,Data!$CG:$CG,0)-1,MATCH($E63&amp;"/"&amp;I$1,Data!$1:$1,0)-1)))</f>
        <v/>
      </c>
      <c r="J63" s="256" t="str">
        <f ca="1">IF(ISERROR(OFFSET(Data!$A$1,MATCH($D63,Data!$CG:$CG,0)-1,MATCH($E63&amp;"/"&amp;J$1,Data!$1:$1,0)-1))=TRUE,"",IF(OFFSET(Data!$A$1,MATCH($D63,Data!$CG:$CG,0)-1,MATCH($E63&amp;"/"&amp;J$1,Data!$1:$1,0)-1)=0,"",OFFSET(Data!$A$1,MATCH($D63,Data!$CG:$CG,0)-1,MATCH($E63&amp;"/"&amp;J$1,Data!$1:$1,0)-1)))</f>
        <v/>
      </c>
      <c r="K63" s="256" t="str">
        <f ca="1">IF(ISERROR(OFFSET(Data!$A$1,MATCH($D63,Data!$CG:$CG,0)-1,MATCH($E63&amp;"/"&amp;K$1,Data!$1:$1,0)-1))=TRUE,"",IF(OFFSET(Data!$A$1,MATCH($D63,Data!$CG:$CG,0)-1,MATCH($E63&amp;"/"&amp;K$1,Data!$1:$1,0)-1)=0,"",OFFSET(Data!$A$1,MATCH($D63,Data!$CG:$CG,0)-1,MATCH($E63&amp;"/"&amp;K$1,Data!$1:$1,0)-1)))</f>
        <v/>
      </c>
      <c r="L63" s="256" t="str">
        <f ca="1">IF(ISERROR(OFFSET(Data!$A$1,MATCH($D63,Data!$CG:$CG,0)-1,MATCH($E63&amp;"/"&amp;L$1,Data!$1:$1,0)-1))=TRUE,"",IF(OFFSET(Data!$A$1,MATCH($D63,Data!$CG:$CG,0)-1,MATCH($E63&amp;"/"&amp;L$1,Data!$1:$1,0)-1)=0,"",OFFSET(Data!$A$1,MATCH($D63,Data!$CG:$CG,0)-1,MATCH($E63&amp;"/"&amp;L$1,Data!$1:$1,0)-1)))</f>
        <v/>
      </c>
      <c r="M63" s="256" t="str">
        <f ca="1">IF(ISERROR(OFFSET(Data!$A$1,MATCH($D63,Data!$CG:$CG,0)-1,MATCH($E63&amp;"/"&amp;M$1,Data!$1:$1,0)-1))=TRUE,"",IF(OFFSET(Data!$A$1,MATCH($D63,Data!$CG:$CG,0)-1,MATCH($E63&amp;"/"&amp;M$1,Data!$1:$1,0)-1)=0,"",OFFSET(Data!$A$1,MATCH($D63,Data!$CG:$CG,0)-1,MATCH($E63&amp;"/"&amp;M$1,Data!$1:$1,0)-1)))</f>
        <v/>
      </c>
      <c r="N63" s="256" t="str">
        <f ca="1">IF(ISERROR(OFFSET(Data!$A$1,MATCH($D63,Data!$CG:$CG,0)-1,MATCH($E63&amp;"/"&amp;N$1,Data!$1:$1,0)-1))=TRUE,"",IF(OFFSET(Data!$A$1,MATCH($D63,Data!$CG:$CG,0)-1,MATCH($E63&amp;"/"&amp;N$1,Data!$1:$1,0)-1)=0,"",OFFSET(Data!$A$1,MATCH($D63,Data!$CG:$CG,0)-1,MATCH($E63&amp;"/"&amp;N$1,Data!$1:$1,0)-1)))</f>
        <v/>
      </c>
      <c r="O63" s="256" t="str">
        <f ca="1">IF(ISERROR(OFFSET(Data!$A$1,MATCH($D63,Data!$CG:$CG,0)-1,MATCH($E63&amp;"/"&amp;O$1,Data!$1:$1,0)-1))=TRUE,"",IF(OFFSET(Data!$A$1,MATCH($D63,Data!$CG:$CG,0)-1,MATCH($E63&amp;"/"&amp;O$1,Data!$1:$1,0)-1)=0,"",OFFSET(Data!$A$1,MATCH($D63,Data!$CG:$CG,0)-1,MATCH($E63&amp;"/"&amp;O$1,Data!$1:$1,0)-1)))</f>
        <v/>
      </c>
      <c r="P63" s="256" t="str">
        <f ca="1">IF(ISERROR(OFFSET(Data!$A$1,MATCH($D63,Data!$CG:$CG,0)-1,MATCH($E63&amp;"/"&amp;P$1,Data!$1:$1,0)-1))=TRUE,"",IF(OFFSET(Data!$A$1,MATCH($D63,Data!$CG:$CG,0)-1,MATCH($E63&amp;"/"&amp;P$1,Data!$1:$1,0)-1)=0,"",OFFSET(Data!$A$1,MATCH($D63,Data!$CG:$CG,0)-1,MATCH($E63&amp;"/"&amp;P$1,Data!$1:$1,0)-1)))</f>
        <v/>
      </c>
      <c r="Q63" s="256" t="str">
        <f ca="1">IF(ISERROR(OFFSET(Data!$A$1,MATCH($D63,Data!$CG:$CG,0)-1,MATCH($E63&amp;"/"&amp;Q$1,Data!$1:$1,0)-1))=TRUE,"",IF(OFFSET(Data!$A$1,MATCH($D63,Data!$CG:$CG,0)-1,MATCH($E63&amp;"/"&amp;Q$1,Data!$1:$1,0)-1)=0,"",OFFSET(Data!$A$1,MATCH($D63,Data!$CG:$CG,0)-1,MATCH($E63&amp;"/"&amp;Q$1,Data!$1:$1,0)-1)))</f>
        <v/>
      </c>
      <c r="R63" s="256" t="str">
        <f ca="1">IF(ISERROR(OFFSET(Data!$A$1,MATCH($D63,Data!$CG:$CG,0)-1,MATCH($E63&amp;"/"&amp;R$1,Data!$1:$1,0)-1))=TRUE,"",IF(OFFSET(Data!$A$1,MATCH($D63,Data!$CG:$CG,0)-1,MATCH($E63&amp;"/"&amp;R$1,Data!$1:$1,0)-1)=0,"",OFFSET(Data!$A$1,MATCH($D63,Data!$CG:$CG,0)-1,MATCH($E63&amp;"/"&amp;R$1,Data!$1:$1,0)-1)))</f>
        <v/>
      </c>
      <c r="S63" s="256" t="str">
        <f ca="1">IF(ISERROR(OFFSET(Data!$A$1,MATCH($D63,Data!$CG:$CG,0)-1,MATCH($E63&amp;"/"&amp;S$1,Data!$1:$1,0)-1))=TRUE,"",IF(OFFSET(Data!$A$1,MATCH($D63,Data!$CG:$CG,0)-1,MATCH($E63&amp;"/"&amp;S$1,Data!$1:$1,0)-1)=0,"",OFFSET(Data!$A$1,MATCH($D63,Data!$CG:$CG,0)-1,MATCH($E63&amp;"/"&amp;S$1,Data!$1:$1,0)-1)))</f>
        <v/>
      </c>
      <c r="T63" s="256" t="str">
        <f ca="1">IF(ISERROR(OFFSET(Data!$A$1,MATCH($D63,Data!$CG:$CG,0)-1,MATCH($E63&amp;"/"&amp;T$1,Data!$1:$1,0)-1))=TRUE,"",IF(OFFSET(Data!$A$1,MATCH($D63,Data!$CG:$CG,0)-1,MATCH($E63&amp;"/"&amp;T$1,Data!$1:$1,0)-1)=0,"",OFFSET(Data!$A$1,MATCH($D63,Data!$CG:$CG,0)-1,MATCH($E63&amp;"/"&amp;T$1,Data!$1:$1,0)-1)))</f>
        <v/>
      </c>
      <c r="U63" s="256" t="str">
        <f ca="1">IF(ISERROR(OFFSET(Data!$A$1,MATCH($D63,Data!$CG:$CG,0)-1,MATCH($E63&amp;"/"&amp;U$1,Data!$1:$1,0)-1))=TRUE,"",IF(OFFSET(Data!$A$1,MATCH($D63,Data!$CG:$CG,0)-1,MATCH($E63&amp;"/"&amp;U$1,Data!$1:$1,0)-1)=0,"",OFFSET(Data!$A$1,MATCH($D63,Data!$CG:$CG,0)-1,MATCH($E63&amp;"/"&amp;U$1,Data!$1:$1,0)-1)))</f>
        <v/>
      </c>
      <c r="V63" s="256" t="str">
        <f ca="1">IF(ISERROR(OFFSET(Data!$A$1,MATCH($D63,Data!$CG:$CG,0)-1,MATCH($E63&amp;"/"&amp;V$1,Data!$1:$1,0)-1))=TRUE,"",IF(OFFSET(Data!$A$1,MATCH($D63,Data!$CG:$CG,0)-1,MATCH($E63&amp;"/"&amp;V$1,Data!$1:$1,0)-1)=0,"",OFFSET(Data!$A$1,MATCH($D63,Data!$CG:$CG,0)-1,MATCH($E63&amp;"/"&amp;V$1,Data!$1:$1,0)-1)))</f>
        <v/>
      </c>
      <c r="W63" s="257" t="str">
        <f ca="1">IF(ISERROR(OFFSET(Data!$A$1,MATCH($D63,Data!$CG:$CG,0)-1,MATCH($E63&amp;"/"&amp;W$1,Data!$1:$1,0)-1))=TRUE,"",IF(OFFSET(Data!$A$1,MATCH($D63,Data!$CG:$CG,0)-1,MATCH($E63&amp;"/"&amp;W$1,Data!$1:$1,0)-1)=0,"",OFFSET(Data!$A$1,MATCH($D63,Data!$CG:$CG,0)-1,MATCH($E63&amp;"/"&amp;W$1,Data!$1:$1,0)-1)))</f>
        <v/>
      </c>
      <c r="X63" s="256" t="str">
        <f ca="1">IF(ISERROR(OFFSET(Data!$A$1,MATCH($D63,Data!$CG:$CG,0)-1,MATCH($E63&amp;"/"&amp;X$1,Data!$1:$1,0)-1))=TRUE,"",IF(OFFSET(Data!$A$1,MATCH($D63,Data!$CG:$CG,0)-1,MATCH($E63&amp;"/"&amp;X$1,Data!$1:$1,0)-1)=0,"",OFFSET(Data!$A$1,MATCH($D63,Data!$CG:$CG,0)-1,MATCH($E63&amp;"/"&amp;X$1,Data!$1:$1,0)-1)))</f>
        <v/>
      </c>
      <c r="Y63" s="256" t="str">
        <f ca="1">IF(ISERROR(OFFSET(Data!$A$1,MATCH($D63,Data!$CG:$CG,0)-1,MATCH($E63&amp;"/"&amp;Y$1,Data!$1:$1,0)-1))=TRUE,"",IF(OFFSET(Data!$A$1,MATCH($D63,Data!$CG:$CG,0)-1,MATCH($E63&amp;"/"&amp;Y$1,Data!$1:$1,0)-1)=0,"",OFFSET(Data!$A$1,MATCH($D63,Data!$CG:$CG,0)-1,MATCH($E63&amp;"/"&amp;Y$1,Data!$1:$1,0)-1)))</f>
        <v/>
      </c>
      <c r="Z63" s="256" t="str">
        <f ca="1">IF(ISERROR(OFFSET(Data!$A$1,MATCH($D63,Data!$CG:$CG,0)-1,MATCH($E63&amp;"/"&amp;Z$1,Data!$1:$1,0)-1))=TRUE,"",IF(OFFSET(Data!$A$1,MATCH($D63,Data!$CG:$CG,0)-1,MATCH($E63&amp;"/"&amp;Z$1,Data!$1:$1,0)-1)=0,"",OFFSET(Data!$A$1,MATCH($D63,Data!$CG:$CG,0)-1,MATCH($E63&amp;"/"&amp;Z$1,Data!$1:$1,0)-1)))</f>
        <v/>
      </c>
      <c r="AA63" s="256" t="str">
        <f ca="1">IF(ISERROR(OFFSET(Data!$A$1,MATCH($D63,Data!$CG:$CG,0)-1,MATCH($E63&amp;"/"&amp;AA$1,Data!$1:$1,0)-1))=TRUE,"",IF(OFFSET(Data!$A$1,MATCH($D63,Data!$CG:$CG,0)-1,MATCH($E63&amp;"/"&amp;AA$1,Data!$1:$1,0)-1)=0,"",OFFSET(Data!$A$1,MATCH($D63,Data!$CG:$CG,0)-1,MATCH($E63&amp;"/"&amp;AA$1,Data!$1:$1,0)-1)))</f>
        <v/>
      </c>
      <c r="AB63" s="256" t="str">
        <f ca="1">IF(ISERROR(OFFSET(Data!$A$1,MATCH($D63,Data!$CG:$CG,0)-1,MATCH($E63&amp;"/"&amp;AB$1,Data!$1:$1,0)-1))=TRUE,"",IF(OFFSET(Data!$A$1,MATCH($D63,Data!$CG:$CG,0)-1,MATCH($E63&amp;"/"&amp;AB$1,Data!$1:$1,0)-1)=0,"",OFFSET(Data!$A$1,MATCH($D63,Data!$CG:$CG,0)-1,MATCH($E63&amp;"/"&amp;AB$1,Data!$1:$1,0)-1)))</f>
        <v/>
      </c>
      <c r="AC63" s="256" t="str">
        <f ca="1">IF(ISERROR(OFFSET(Data!$A$1,MATCH($D63,Data!$CG:$CG,0)-1,MATCH($E63&amp;"/"&amp;AC$1,Data!$1:$1,0)-1))=TRUE,"",IF(OFFSET(Data!$A$1,MATCH($D63,Data!$CG:$CG,0)-1,MATCH($E63&amp;"/"&amp;AC$1,Data!$1:$1,0)-1)=0,"",OFFSET(Data!$A$1,MATCH($D63,Data!$CG:$CG,0)-1,MATCH($E63&amp;"/"&amp;AC$1,Data!$1:$1,0)-1)))</f>
        <v/>
      </c>
      <c r="AD63" s="256" t="str">
        <f ca="1">IF(ISERROR(OFFSET(Data!$A$1,MATCH($D63,Data!$CG:$CG,0)-1,MATCH($E63&amp;"/"&amp;AD$1,Data!$1:$1,0)-1))=TRUE,"",IF(OFFSET(Data!$A$1,MATCH($D63,Data!$CG:$CG,0)-1,MATCH($E63&amp;"/"&amp;AD$1,Data!$1:$1,0)-1)=0,"",OFFSET(Data!$A$1,MATCH($D63,Data!$CG:$CG,0)-1,MATCH($E63&amp;"/"&amp;AD$1,Data!$1:$1,0)-1)))</f>
        <v/>
      </c>
      <c r="AE63" s="256" t="str">
        <f ca="1">IF(ISERROR(OFFSET(Data!$A$1,MATCH($D63,Data!$CG:$CG,0)-1,MATCH($E63&amp;"/"&amp;AE$1,Data!$1:$1,0)-1))=TRUE,"",IF(OFFSET(Data!$A$1,MATCH($D63,Data!$CG:$CG,0)-1,MATCH($E63&amp;"/"&amp;AE$1,Data!$1:$1,0)-1)=0,"",OFFSET(Data!$A$1,MATCH($D63,Data!$CG:$CG,0)-1,MATCH($E63&amp;"/"&amp;AE$1,Data!$1:$1,0)-1)))</f>
        <v/>
      </c>
      <c r="AF63" s="258" t="str">
        <f ca="1">IF(ISERROR(OFFSET(Data!$A$1,MATCH($D63,Data!$CG:$CG,0)-1,MATCH($E63&amp;"/"&amp;AF$1,Data!$1:$1,0)-1))=TRUE,"",IF(OFFSET(Data!$A$1,MATCH($D63,Data!$CG:$CG,0)-1,MATCH($E63&amp;"/"&amp;AF$1,Data!$1:$1,0)-1)=0,"",OFFSET(Data!$A$1,MATCH($D63,Data!$CG:$CG,0)-1,MATCH($E63&amp;"/"&amp;AF$1,Data!$1:$1,0)-1)))</f>
        <v/>
      </c>
      <c r="AG63" s="214">
        <f t="shared" ca="1" si="5"/>
        <v>0</v>
      </c>
      <c r="AH63" s="215">
        <f ca="1">SUM(AG59:AG63)</f>
        <v>0</v>
      </c>
    </row>
    <row r="64" spans="1:34" ht="15" hidden="1" customHeight="1" x14ac:dyDescent="0.25">
      <c r="A64" s="445">
        <v>12</v>
      </c>
      <c r="B64" s="448" t="e">
        <f>INDEX(Data!CI:CI,MATCH("W"&amp;A64,Data!A:A,0))</f>
        <v>#N/A</v>
      </c>
      <c r="C64" s="451" t="e">
        <f>INDEX(Data!CG:CG,MATCH("W"&amp;A64,Data!A:A,0))</f>
        <v>#N/A</v>
      </c>
      <c r="D64" s="26" t="e">
        <f>IF(C64&lt;&gt;"",C64,#REF!)</f>
        <v>#N/A</v>
      </c>
      <c r="E64" s="27" t="s">
        <v>21</v>
      </c>
      <c r="F64" s="271" t="str">
        <f ca="1">IF(ISERROR(OFFSET(Data!$A$1,MATCH($D64,Data!$CG:$CG,0)-1,MATCH($E64&amp;"/"&amp;F$1,Data!$1:$1,0)-1))=TRUE,"",IF(OFFSET(Data!$A$1,MATCH($D64,Data!$CG:$CG,0)-1,MATCH($E64&amp;"/"&amp;F$1,Data!$1:$1,0)-1)=0,"",OFFSET(Data!$A$1,MATCH($D64,Data!$CG:$CG,0)-1,MATCH($E64&amp;"/"&amp;F$1,Data!$1:$1,0)-1)))</f>
        <v/>
      </c>
      <c r="G64" s="250" t="str">
        <f ca="1">IF(ISERROR(OFFSET(Data!$A$1,MATCH($D64,Data!$CG:$CG,0)-1,MATCH($E64&amp;"/"&amp;G$1,Data!$1:$1,0)-1))=TRUE,"",IF(OFFSET(Data!$A$1,MATCH($D64,Data!$CG:$CG,0)-1,MATCH($E64&amp;"/"&amp;G$1,Data!$1:$1,0)-1)=0,"",OFFSET(Data!$A$1,MATCH($D64,Data!$CG:$CG,0)-1,MATCH($E64&amp;"/"&amp;G$1,Data!$1:$1,0)-1)))</f>
        <v/>
      </c>
      <c r="H64" s="250" t="str">
        <f ca="1">IF(ISERROR(OFFSET(Data!$A$1,MATCH($D64,Data!$CG:$CG,0)-1,MATCH($E64&amp;"/"&amp;H$1,Data!$1:$1,0)-1))=TRUE,"",IF(OFFSET(Data!$A$1,MATCH($D64,Data!$CG:$CG,0)-1,MATCH($E64&amp;"/"&amp;H$1,Data!$1:$1,0)-1)=0,"",OFFSET(Data!$A$1,MATCH($D64,Data!$CG:$CG,0)-1,MATCH($E64&amp;"/"&amp;H$1,Data!$1:$1,0)-1)))</f>
        <v/>
      </c>
      <c r="I64" s="250" t="str">
        <f ca="1">IF(ISERROR(OFFSET(Data!$A$1,MATCH($D64,Data!$CG:$CG,0)-1,MATCH($E64&amp;"/"&amp;I$1,Data!$1:$1,0)-1))=TRUE,"",IF(OFFSET(Data!$A$1,MATCH($D64,Data!$CG:$CG,0)-1,MATCH($E64&amp;"/"&amp;I$1,Data!$1:$1,0)-1)=0,"",OFFSET(Data!$A$1,MATCH($D64,Data!$CG:$CG,0)-1,MATCH($E64&amp;"/"&amp;I$1,Data!$1:$1,0)-1)))</f>
        <v/>
      </c>
      <c r="J64" s="250" t="str">
        <f ca="1">IF(ISERROR(OFFSET(Data!$A$1,MATCH($D64,Data!$CG:$CG,0)-1,MATCH($E64&amp;"/"&amp;J$1,Data!$1:$1,0)-1))=TRUE,"",IF(OFFSET(Data!$A$1,MATCH($D64,Data!$CG:$CG,0)-1,MATCH($E64&amp;"/"&amp;J$1,Data!$1:$1,0)-1)=0,"",OFFSET(Data!$A$1,MATCH($D64,Data!$CG:$CG,0)-1,MATCH($E64&amp;"/"&amp;J$1,Data!$1:$1,0)-1)))</f>
        <v/>
      </c>
      <c r="K64" s="250" t="str">
        <f ca="1">IF(ISERROR(OFFSET(Data!$A$1,MATCH($D64,Data!$CG:$CG,0)-1,MATCH($E64&amp;"/"&amp;K$1,Data!$1:$1,0)-1))=TRUE,"",IF(OFFSET(Data!$A$1,MATCH($D64,Data!$CG:$CG,0)-1,MATCH($E64&amp;"/"&amp;K$1,Data!$1:$1,0)-1)=0,"",OFFSET(Data!$A$1,MATCH($D64,Data!$CG:$CG,0)-1,MATCH($E64&amp;"/"&amp;K$1,Data!$1:$1,0)-1)))</f>
        <v/>
      </c>
      <c r="L64" s="250" t="str">
        <f ca="1">IF(ISERROR(OFFSET(Data!$A$1,MATCH($D64,Data!$CG:$CG,0)-1,MATCH($E64&amp;"/"&amp;L$1,Data!$1:$1,0)-1))=TRUE,"",IF(OFFSET(Data!$A$1,MATCH($D64,Data!$CG:$CG,0)-1,MATCH($E64&amp;"/"&amp;L$1,Data!$1:$1,0)-1)=0,"",OFFSET(Data!$A$1,MATCH($D64,Data!$CG:$CG,0)-1,MATCH($E64&amp;"/"&amp;L$1,Data!$1:$1,0)-1)))</f>
        <v/>
      </c>
      <c r="M64" s="250" t="str">
        <f ca="1">IF(ISERROR(OFFSET(Data!$A$1,MATCH($D64,Data!$CG:$CG,0)-1,MATCH($E64&amp;"/"&amp;M$1,Data!$1:$1,0)-1))=TRUE,"",IF(OFFSET(Data!$A$1,MATCH($D64,Data!$CG:$CG,0)-1,MATCH($E64&amp;"/"&amp;M$1,Data!$1:$1,0)-1)=0,"",OFFSET(Data!$A$1,MATCH($D64,Data!$CG:$CG,0)-1,MATCH($E64&amp;"/"&amp;M$1,Data!$1:$1,0)-1)))</f>
        <v/>
      </c>
      <c r="N64" s="250" t="str">
        <f ca="1">IF(ISERROR(OFFSET(Data!$A$1,MATCH($D64,Data!$CG:$CG,0)-1,MATCH($E64&amp;"/"&amp;N$1,Data!$1:$1,0)-1))=TRUE,"",IF(OFFSET(Data!$A$1,MATCH($D64,Data!$CG:$CG,0)-1,MATCH($E64&amp;"/"&amp;N$1,Data!$1:$1,0)-1)=0,"",OFFSET(Data!$A$1,MATCH($D64,Data!$CG:$CG,0)-1,MATCH($E64&amp;"/"&amp;N$1,Data!$1:$1,0)-1)))</f>
        <v/>
      </c>
      <c r="O64" s="250" t="str">
        <f ca="1">IF(ISERROR(OFFSET(Data!$A$1,MATCH($D64,Data!$CG:$CG,0)-1,MATCH($E64&amp;"/"&amp;O$1,Data!$1:$1,0)-1))=TRUE,"",IF(OFFSET(Data!$A$1,MATCH($D64,Data!$CG:$CG,0)-1,MATCH($E64&amp;"/"&amp;O$1,Data!$1:$1,0)-1)=0,"",OFFSET(Data!$A$1,MATCH($D64,Data!$CG:$CG,0)-1,MATCH($E64&amp;"/"&amp;O$1,Data!$1:$1,0)-1)))</f>
        <v/>
      </c>
      <c r="P64" s="250" t="str">
        <f ca="1">IF(ISERROR(OFFSET(Data!$A$1,MATCH($D64,Data!$CG:$CG,0)-1,MATCH($E64&amp;"/"&amp;P$1,Data!$1:$1,0)-1))=TRUE,"",IF(OFFSET(Data!$A$1,MATCH($D64,Data!$CG:$CG,0)-1,MATCH($E64&amp;"/"&amp;P$1,Data!$1:$1,0)-1)=0,"",OFFSET(Data!$A$1,MATCH($D64,Data!$CG:$CG,0)-1,MATCH($E64&amp;"/"&amp;P$1,Data!$1:$1,0)-1)))</f>
        <v/>
      </c>
      <c r="Q64" s="250" t="str">
        <f ca="1">IF(ISERROR(OFFSET(Data!$A$1,MATCH($D64,Data!$CG:$CG,0)-1,MATCH($E64&amp;"/"&amp;Q$1,Data!$1:$1,0)-1))=TRUE,"",IF(OFFSET(Data!$A$1,MATCH($D64,Data!$CG:$CG,0)-1,MATCH($E64&amp;"/"&amp;Q$1,Data!$1:$1,0)-1)=0,"",OFFSET(Data!$A$1,MATCH($D64,Data!$CG:$CG,0)-1,MATCH($E64&amp;"/"&amp;Q$1,Data!$1:$1,0)-1)))</f>
        <v/>
      </c>
      <c r="R64" s="250" t="str">
        <f ca="1">IF(ISERROR(OFFSET(Data!$A$1,MATCH($D64,Data!$CG:$CG,0)-1,MATCH($E64&amp;"/"&amp;R$1,Data!$1:$1,0)-1))=TRUE,"",IF(OFFSET(Data!$A$1,MATCH($D64,Data!$CG:$CG,0)-1,MATCH($E64&amp;"/"&amp;R$1,Data!$1:$1,0)-1)=0,"",OFFSET(Data!$A$1,MATCH($D64,Data!$CG:$CG,0)-1,MATCH($E64&amp;"/"&amp;R$1,Data!$1:$1,0)-1)))</f>
        <v/>
      </c>
      <c r="S64" s="250" t="str">
        <f ca="1">IF(ISERROR(OFFSET(Data!$A$1,MATCH($D64,Data!$CG:$CG,0)-1,MATCH($E64&amp;"/"&amp;S$1,Data!$1:$1,0)-1))=TRUE,"",IF(OFFSET(Data!$A$1,MATCH($D64,Data!$CG:$CG,0)-1,MATCH($E64&amp;"/"&amp;S$1,Data!$1:$1,0)-1)=0,"",OFFSET(Data!$A$1,MATCH($D64,Data!$CG:$CG,0)-1,MATCH($E64&amp;"/"&amp;S$1,Data!$1:$1,0)-1)))</f>
        <v/>
      </c>
      <c r="T64" s="250" t="str">
        <f ca="1">IF(ISERROR(OFFSET(Data!$A$1,MATCH($D64,Data!$CG:$CG,0)-1,MATCH($E64&amp;"/"&amp;T$1,Data!$1:$1,0)-1))=TRUE,"",IF(OFFSET(Data!$A$1,MATCH($D64,Data!$CG:$CG,0)-1,MATCH($E64&amp;"/"&amp;T$1,Data!$1:$1,0)-1)=0,"",OFFSET(Data!$A$1,MATCH($D64,Data!$CG:$CG,0)-1,MATCH($E64&amp;"/"&amp;T$1,Data!$1:$1,0)-1)))</f>
        <v/>
      </c>
      <c r="U64" s="250" t="str">
        <f ca="1">IF(ISERROR(OFFSET(Data!$A$1,MATCH($D64,Data!$CG:$CG,0)-1,MATCH($E64&amp;"/"&amp;U$1,Data!$1:$1,0)-1))=TRUE,"",IF(OFFSET(Data!$A$1,MATCH($D64,Data!$CG:$CG,0)-1,MATCH($E64&amp;"/"&amp;U$1,Data!$1:$1,0)-1)=0,"",OFFSET(Data!$A$1,MATCH($D64,Data!$CG:$CG,0)-1,MATCH($E64&amp;"/"&amp;U$1,Data!$1:$1,0)-1)))</f>
        <v/>
      </c>
      <c r="V64" s="250" t="str">
        <f ca="1">IF(ISERROR(OFFSET(Data!$A$1,MATCH($D64,Data!$CG:$CG,0)-1,MATCH($E64&amp;"/"&amp;V$1,Data!$1:$1,0)-1))=TRUE,"",IF(OFFSET(Data!$A$1,MATCH($D64,Data!$CG:$CG,0)-1,MATCH($E64&amp;"/"&amp;V$1,Data!$1:$1,0)-1)=0,"",OFFSET(Data!$A$1,MATCH($D64,Data!$CG:$CG,0)-1,MATCH($E64&amp;"/"&amp;V$1,Data!$1:$1,0)-1)))</f>
        <v/>
      </c>
      <c r="W64" s="272" t="str">
        <f ca="1">IF(ISERROR(OFFSET(Data!$A$1,MATCH($D64,Data!$CG:$CG,0)-1,MATCH($E64&amp;"/"&amp;W$1,Data!$1:$1,0)-1))=TRUE,"",IF(OFFSET(Data!$A$1,MATCH($D64,Data!$CG:$CG,0)-1,MATCH($E64&amp;"/"&amp;W$1,Data!$1:$1,0)-1)=0,"",OFFSET(Data!$A$1,MATCH($D64,Data!$CG:$CG,0)-1,MATCH($E64&amp;"/"&amp;W$1,Data!$1:$1,0)-1)))</f>
        <v/>
      </c>
      <c r="X64" s="250" t="str">
        <f ca="1">IF(ISERROR(OFFSET(Data!$A$1,MATCH($D64,Data!$CG:$CG,0)-1,MATCH($E64&amp;"/"&amp;X$1,Data!$1:$1,0)-1))=TRUE,"",IF(OFFSET(Data!$A$1,MATCH($D64,Data!$CG:$CG,0)-1,MATCH($E64&amp;"/"&amp;X$1,Data!$1:$1,0)-1)=0,"",OFFSET(Data!$A$1,MATCH($D64,Data!$CG:$CG,0)-1,MATCH($E64&amp;"/"&amp;X$1,Data!$1:$1,0)-1)))</f>
        <v/>
      </c>
      <c r="Y64" s="250" t="str">
        <f ca="1">IF(ISERROR(OFFSET(Data!$A$1,MATCH($D64,Data!$CG:$CG,0)-1,MATCH($E64&amp;"/"&amp;Y$1,Data!$1:$1,0)-1))=TRUE,"",IF(OFFSET(Data!$A$1,MATCH($D64,Data!$CG:$CG,0)-1,MATCH($E64&amp;"/"&amp;Y$1,Data!$1:$1,0)-1)=0,"",OFFSET(Data!$A$1,MATCH($D64,Data!$CG:$CG,0)-1,MATCH($E64&amp;"/"&amp;Y$1,Data!$1:$1,0)-1)))</f>
        <v/>
      </c>
      <c r="Z64" s="250" t="str">
        <f ca="1">IF(ISERROR(OFFSET(Data!$A$1,MATCH($D64,Data!$CG:$CG,0)-1,MATCH($E64&amp;"/"&amp;Z$1,Data!$1:$1,0)-1))=TRUE,"",IF(OFFSET(Data!$A$1,MATCH($D64,Data!$CG:$CG,0)-1,MATCH($E64&amp;"/"&amp;Z$1,Data!$1:$1,0)-1)=0,"",OFFSET(Data!$A$1,MATCH($D64,Data!$CG:$CG,0)-1,MATCH($E64&amp;"/"&amp;Z$1,Data!$1:$1,0)-1)))</f>
        <v/>
      </c>
      <c r="AA64" s="250" t="str">
        <f ca="1">IF(ISERROR(OFFSET(Data!$A$1,MATCH($D64,Data!$CG:$CG,0)-1,MATCH($E64&amp;"/"&amp;AA$1,Data!$1:$1,0)-1))=TRUE,"",IF(OFFSET(Data!$A$1,MATCH($D64,Data!$CG:$CG,0)-1,MATCH($E64&amp;"/"&amp;AA$1,Data!$1:$1,0)-1)=0,"",OFFSET(Data!$A$1,MATCH($D64,Data!$CG:$CG,0)-1,MATCH($E64&amp;"/"&amp;AA$1,Data!$1:$1,0)-1)))</f>
        <v/>
      </c>
      <c r="AB64" s="250" t="str">
        <f ca="1">IF(ISERROR(OFFSET(Data!$A$1,MATCH($D64,Data!$CG:$CG,0)-1,MATCH($E64&amp;"/"&amp;AB$1,Data!$1:$1,0)-1))=TRUE,"",IF(OFFSET(Data!$A$1,MATCH($D64,Data!$CG:$CG,0)-1,MATCH($E64&amp;"/"&amp;AB$1,Data!$1:$1,0)-1)=0,"",OFFSET(Data!$A$1,MATCH($D64,Data!$CG:$CG,0)-1,MATCH($E64&amp;"/"&amp;AB$1,Data!$1:$1,0)-1)))</f>
        <v/>
      </c>
      <c r="AC64" s="250" t="str">
        <f ca="1">IF(ISERROR(OFFSET(Data!$A$1,MATCH($D64,Data!$CG:$CG,0)-1,MATCH($E64&amp;"/"&amp;AC$1,Data!$1:$1,0)-1))=TRUE,"",IF(OFFSET(Data!$A$1,MATCH($D64,Data!$CG:$CG,0)-1,MATCH($E64&amp;"/"&amp;AC$1,Data!$1:$1,0)-1)=0,"",OFFSET(Data!$A$1,MATCH($D64,Data!$CG:$CG,0)-1,MATCH($E64&amp;"/"&amp;AC$1,Data!$1:$1,0)-1)))</f>
        <v/>
      </c>
      <c r="AD64" s="250" t="str">
        <f ca="1">IF(ISERROR(OFFSET(Data!$A$1,MATCH($D64,Data!$CG:$CG,0)-1,MATCH($E64&amp;"/"&amp;AD$1,Data!$1:$1,0)-1))=TRUE,"",IF(OFFSET(Data!$A$1,MATCH($D64,Data!$CG:$CG,0)-1,MATCH($E64&amp;"/"&amp;AD$1,Data!$1:$1,0)-1)=0,"",OFFSET(Data!$A$1,MATCH($D64,Data!$CG:$CG,0)-1,MATCH($E64&amp;"/"&amp;AD$1,Data!$1:$1,0)-1)))</f>
        <v/>
      </c>
      <c r="AE64" s="250" t="str">
        <f ca="1">IF(ISERROR(OFFSET(Data!$A$1,MATCH($D64,Data!$CG:$CG,0)-1,MATCH($E64&amp;"/"&amp;AE$1,Data!$1:$1,0)-1))=TRUE,"",IF(OFFSET(Data!$A$1,MATCH($D64,Data!$CG:$CG,0)-1,MATCH($E64&amp;"/"&amp;AE$1,Data!$1:$1,0)-1)=0,"",OFFSET(Data!$A$1,MATCH($D64,Data!$CG:$CG,0)-1,MATCH($E64&amp;"/"&amp;AE$1,Data!$1:$1,0)-1)))</f>
        <v/>
      </c>
      <c r="AF64" s="251" t="str">
        <f ca="1">IF(ISERROR(OFFSET(Data!$A$1,MATCH($D64,Data!$CG:$CG,0)-1,MATCH($E64&amp;"/"&amp;AF$1,Data!$1:$1,0)-1))=TRUE,"",IF(OFFSET(Data!$A$1,MATCH($D64,Data!$CG:$CG,0)-1,MATCH($E64&amp;"/"&amp;AF$1,Data!$1:$1,0)-1)=0,"",OFFSET(Data!$A$1,MATCH($D64,Data!$CG:$CG,0)-1,MATCH($E64&amp;"/"&amp;AF$1,Data!$1:$1,0)-1)))</f>
        <v/>
      </c>
      <c r="AG64" s="210">
        <f t="shared" ca="1" si="5"/>
        <v>0</v>
      </c>
      <c r="AH64" s="211">
        <f ca="1">AG64</f>
        <v>0</v>
      </c>
    </row>
    <row r="65" spans="1:34" ht="15" hidden="1" customHeight="1" thickBot="1" x14ac:dyDescent="0.3">
      <c r="A65" s="446"/>
      <c r="B65" s="449"/>
      <c r="C65" s="452"/>
      <c r="D65" s="28" t="e">
        <f>IF(C65&lt;&gt;"",C65,D64)</f>
        <v>#N/A</v>
      </c>
      <c r="E65" s="29" t="s">
        <v>22</v>
      </c>
      <c r="F65" s="254" t="str">
        <f ca="1">IF(ISERROR(OFFSET(Data!$A$1,MATCH($D65,Data!$CG:$CG,0)-1,MATCH($E65&amp;"/"&amp;F$1,Data!$1:$1,0)-1))=TRUE,"",IF(OFFSET(Data!$A$1,MATCH($D65,Data!$CG:$CG,0)-1,MATCH($E65&amp;"/"&amp;F$1,Data!$1:$1,0)-1)=0,"",OFFSET(Data!$A$1,MATCH($D65,Data!$CG:$CG,0)-1,MATCH($E65&amp;"/"&amp;F$1,Data!$1:$1,0)-1)))</f>
        <v/>
      </c>
      <c r="G65" s="252" t="str">
        <f ca="1">IF(ISERROR(OFFSET(Data!$A$1,MATCH($D65,Data!$CG:$CG,0)-1,MATCH($E65&amp;"/"&amp;G$1,Data!$1:$1,0)-1))=TRUE,"",IF(OFFSET(Data!$A$1,MATCH($D65,Data!$CG:$CG,0)-1,MATCH($E65&amp;"/"&amp;G$1,Data!$1:$1,0)-1)=0,"",OFFSET(Data!$A$1,MATCH($D65,Data!$CG:$CG,0)-1,MATCH($E65&amp;"/"&amp;G$1,Data!$1:$1,0)-1)))</f>
        <v/>
      </c>
      <c r="H65" s="252" t="str">
        <f ca="1">IF(ISERROR(OFFSET(Data!$A$1,MATCH($D65,Data!$CG:$CG,0)-1,MATCH($E65&amp;"/"&amp;H$1,Data!$1:$1,0)-1))=TRUE,"",IF(OFFSET(Data!$A$1,MATCH($D65,Data!$CG:$CG,0)-1,MATCH($E65&amp;"/"&amp;H$1,Data!$1:$1,0)-1)=0,"",OFFSET(Data!$A$1,MATCH($D65,Data!$CG:$CG,0)-1,MATCH($E65&amp;"/"&amp;H$1,Data!$1:$1,0)-1)))</f>
        <v/>
      </c>
      <c r="I65" s="252" t="str">
        <f ca="1">IF(ISERROR(OFFSET(Data!$A$1,MATCH($D65,Data!$CG:$CG,0)-1,MATCH($E65&amp;"/"&amp;I$1,Data!$1:$1,0)-1))=TRUE,"",IF(OFFSET(Data!$A$1,MATCH($D65,Data!$CG:$CG,0)-1,MATCH($E65&amp;"/"&amp;I$1,Data!$1:$1,0)-1)=0,"",OFFSET(Data!$A$1,MATCH($D65,Data!$CG:$CG,0)-1,MATCH($E65&amp;"/"&amp;I$1,Data!$1:$1,0)-1)))</f>
        <v/>
      </c>
      <c r="J65" s="252" t="str">
        <f ca="1">IF(ISERROR(OFFSET(Data!$A$1,MATCH($D65,Data!$CG:$CG,0)-1,MATCH($E65&amp;"/"&amp;J$1,Data!$1:$1,0)-1))=TRUE,"",IF(OFFSET(Data!$A$1,MATCH($D65,Data!$CG:$CG,0)-1,MATCH($E65&amp;"/"&amp;J$1,Data!$1:$1,0)-1)=0,"",OFFSET(Data!$A$1,MATCH($D65,Data!$CG:$CG,0)-1,MATCH($E65&amp;"/"&amp;J$1,Data!$1:$1,0)-1)))</f>
        <v/>
      </c>
      <c r="K65" s="252" t="str">
        <f ca="1">IF(ISERROR(OFFSET(Data!$A$1,MATCH($D65,Data!$CG:$CG,0)-1,MATCH($E65&amp;"/"&amp;K$1,Data!$1:$1,0)-1))=TRUE,"",IF(OFFSET(Data!$A$1,MATCH($D65,Data!$CG:$CG,0)-1,MATCH($E65&amp;"/"&amp;K$1,Data!$1:$1,0)-1)=0,"",OFFSET(Data!$A$1,MATCH($D65,Data!$CG:$CG,0)-1,MATCH($E65&amp;"/"&amp;K$1,Data!$1:$1,0)-1)))</f>
        <v/>
      </c>
      <c r="L65" s="252" t="str">
        <f ca="1">IF(ISERROR(OFFSET(Data!$A$1,MATCH($D65,Data!$CG:$CG,0)-1,MATCH($E65&amp;"/"&amp;L$1,Data!$1:$1,0)-1))=TRUE,"",IF(OFFSET(Data!$A$1,MATCH($D65,Data!$CG:$CG,0)-1,MATCH($E65&amp;"/"&amp;L$1,Data!$1:$1,0)-1)=0,"",OFFSET(Data!$A$1,MATCH($D65,Data!$CG:$CG,0)-1,MATCH($E65&amp;"/"&amp;L$1,Data!$1:$1,0)-1)))</f>
        <v/>
      </c>
      <c r="M65" s="252" t="str">
        <f ca="1">IF(ISERROR(OFFSET(Data!$A$1,MATCH($D65,Data!$CG:$CG,0)-1,MATCH($E65&amp;"/"&amp;M$1,Data!$1:$1,0)-1))=TRUE,"",IF(OFFSET(Data!$A$1,MATCH($D65,Data!$CG:$CG,0)-1,MATCH($E65&amp;"/"&amp;M$1,Data!$1:$1,0)-1)=0,"",OFFSET(Data!$A$1,MATCH($D65,Data!$CG:$CG,0)-1,MATCH($E65&amp;"/"&amp;M$1,Data!$1:$1,0)-1)))</f>
        <v/>
      </c>
      <c r="N65" s="252" t="str">
        <f ca="1">IF(ISERROR(OFFSET(Data!$A$1,MATCH($D65,Data!$CG:$CG,0)-1,MATCH($E65&amp;"/"&amp;N$1,Data!$1:$1,0)-1))=TRUE,"",IF(OFFSET(Data!$A$1,MATCH($D65,Data!$CG:$CG,0)-1,MATCH($E65&amp;"/"&amp;N$1,Data!$1:$1,0)-1)=0,"",OFFSET(Data!$A$1,MATCH($D65,Data!$CG:$CG,0)-1,MATCH($E65&amp;"/"&amp;N$1,Data!$1:$1,0)-1)))</f>
        <v/>
      </c>
      <c r="O65" s="252" t="str">
        <f ca="1">IF(ISERROR(OFFSET(Data!$A$1,MATCH($D65,Data!$CG:$CG,0)-1,MATCH($E65&amp;"/"&amp;O$1,Data!$1:$1,0)-1))=TRUE,"",IF(OFFSET(Data!$A$1,MATCH($D65,Data!$CG:$CG,0)-1,MATCH($E65&amp;"/"&amp;O$1,Data!$1:$1,0)-1)=0,"",OFFSET(Data!$A$1,MATCH($D65,Data!$CG:$CG,0)-1,MATCH($E65&amp;"/"&amp;O$1,Data!$1:$1,0)-1)))</f>
        <v/>
      </c>
      <c r="P65" s="252" t="str">
        <f ca="1">IF(ISERROR(OFFSET(Data!$A$1,MATCH($D65,Data!$CG:$CG,0)-1,MATCH($E65&amp;"/"&amp;P$1,Data!$1:$1,0)-1))=TRUE,"",IF(OFFSET(Data!$A$1,MATCH($D65,Data!$CG:$CG,0)-1,MATCH($E65&amp;"/"&amp;P$1,Data!$1:$1,0)-1)=0,"",OFFSET(Data!$A$1,MATCH($D65,Data!$CG:$CG,0)-1,MATCH($E65&amp;"/"&amp;P$1,Data!$1:$1,0)-1)))</f>
        <v/>
      </c>
      <c r="Q65" s="252" t="str">
        <f ca="1">IF(ISERROR(OFFSET(Data!$A$1,MATCH($D65,Data!$CG:$CG,0)-1,MATCH($E65&amp;"/"&amp;Q$1,Data!$1:$1,0)-1))=TRUE,"",IF(OFFSET(Data!$A$1,MATCH($D65,Data!$CG:$CG,0)-1,MATCH($E65&amp;"/"&amp;Q$1,Data!$1:$1,0)-1)=0,"",OFFSET(Data!$A$1,MATCH($D65,Data!$CG:$CG,0)-1,MATCH($E65&amp;"/"&amp;Q$1,Data!$1:$1,0)-1)))</f>
        <v/>
      </c>
      <c r="R65" s="252" t="str">
        <f ca="1">IF(ISERROR(OFFSET(Data!$A$1,MATCH($D65,Data!$CG:$CG,0)-1,MATCH($E65&amp;"/"&amp;R$1,Data!$1:$1,0)-1))=TRUE,"",IF(OFFSET(Data!$A$1,MATCH($D65,Data!$CG:$CG,0)-1,MATCH($E65&amp;"/"&amp;R$1,Data!$1:$1,0)-1)=0,"",OFFSET(Data!$A$1,MATCH($D65,Data!$CG:$CG,0)-1,MATCH($E65&amp;"/"&amp;R$1,Data!$1:$1,0)-1)))</f>
        <v/>
      </c>
      <c r="S65" s="252" t="str">
        <f ca="1">IF(ISERROR(OFFSET(Data!$A$1,MATCH($D65,Data!$CG:$CG,0)-1,MATCH($E65&amp;"/"&amp;S$1,Data!$1:$1,0)-1))=TRUE,"",IF(OFFSET(Data!$A$1,MATCH($D65,Data!$CG:$CG,0)-1,MATCH($E65&amp;"/"&amp;S$1,Data!$1:$1,0)-1)=0,"",OFFSET(Data!$A$1,MATCH($D65,Data!$CG:$CG,0)-1,MATCH($E65&amp;"/"&amp;S$1,Data!$1:$1,0)-1)))</f>
        <v/>
      </c>
      <c r="T65" s="252" t="str">
        <f ca="1">IF(ISERROR(OFFSET(Data!$A$1,MATCH($D65,Data!$CG:$CG,0)-1,MATCH($E65&amp;"/"&amp;T$1,Data!$1:$1,0)-1))=TRUE,"",IF(OFFSET(Data!$A$1,MATCH($D65,Data!$CG:$CG,0)-1,MATCH($E65&amp;"/"&amp;T$1,Data!$1:$1,0)-1)=0,"",OFFSET(Data!$A$1,MATCH($D65,Data!$CG:$CG,0)-1,MATCH($E65&amp;"/"&amp;T$1,Data!$1:$1,0)-1)))</f>
        <v/>
      </c>
      <c r="U65" s="252" t="str">
        <f ca="1">IF(ISERROR(OFFSET(Data!$A$1,MATCH($D65,Data!$CG:$CG,0)-1,MATCH($E65&amp;"/"&amp;U$1,Data!$1:$1,0)-1))=TRUE,"",IF(OFFSET(Data!$A$1,MATCH($D65,Data!$CG:$CG,0)-1,MATCH($E65&amp;"/"&amp;U$1,Data!$1:$1,0)-1)=0,"",OFFSET(Data!$A$1,MATCH($D65,Data!$CG:$CG,0)-1,MATCH($E65&amp;"/"&amp;U$1,Data!$1:$1,0)-1)))</f>
        <v/>
      </c>
      <c r="V65" s="252" t="str">
        <f ca="1">IF(ISERROR(OFFSET(Data!$A$1,MATCH($D65,Data!$CG:$CG,0)-1,MATCH($E65&amp;"/"&amp;V$1,Data!$1:$1,0)-1))=TRUE,"",IF(OFFSET(Data!$A$1,MATCH($D65,Data!$CG:$CG,0)-1,MATCH($E65&amp;"/"&amp;V$1,Data!$1:$1,0)-1)=0,"",OFFSET(Data!$A$1,MATCH($D65,Data!$CG:$CG,0)-1,MATCH($E65&amp;"/"&amp;V$1,Data!$1:$1,0)-1)))</f>
        <v/>
      </c>
      <c r="W65" s="269" t="str">
        <f ca="1">IF(ISERROR(OFFSET(Data!$A$1,MATCH($D65,Data!$CG:$CG,0)-1,MATCH($E65&amp;"/"&amp;W$1,Data!$1:$1,0)-1))=TRUE,"",IF(OFFSET(Data!$A$1,MATCH($D65,Data!$CG:$CG,0)-1,MATCH($E65&amp;"/"&amp;W$1,Data!$1:$1,0)-1)=0,"",OFFSET(Data!$A$1,MATCH($D65,Data!$CG:$CG,0)-1,MATCH($E65&amp;"/"&amp;W$1,Data!$1:$1,0)-1)))</f>
        <v/>
      </c>
      <c r="X65" s="252" t="str">
        <f ca="1">IF(ISERROR(OFFSET(Data!$A$1,MATCH($D65,Data!$CG:$CG,0)-1,MATCH($E65&amp;"/"&amp;X$1,Data!$1:$1,0)-1))=TRUE,"",IF(OFFSET(Data!$A$1,MATCH($D65,Data!$CG:$CG,0)-1,MATCH($E65&amp;"/"&amp;X$1,Data!$1:$1,0)-1)=0,"",OFFSET(Data!$A$1,MATCH($D65,Data!$CG:$CG,0)-1,MATCH($E65&amp;"/"&amp;X$1,Data!$1:$1,0)-1)))</f>
        <v/>
      </c>
      <c r="Y65" s="252" t="str">
        <f ca="1">IF(ISERROR(OFFSET(Data!$A$1,MATCH($D65,Data!$CG:$CG,0)-1,MATCH($E65&amp;"/"&amp;Y$1,Data!$1:$1,0)-1))=TRUE,"",IF(OFFSET(Data!$A$1,MATCH($D65,Data!$CG:$CG,0)-1,MATCH($E65&amp;"/"&amp;Y$1,Data!$1:$1,0)-1)=0,"",OFFSET(Data!$A$1,MATCH($D65,Data!$CG:$CG,0)-1,MATCH($E65&amp;"/"&amp;Y$1,Data!$1:$1,0)-1)))</f>
        <v/>
      </c>
      <c r="Z65" s="252" t="str">
        <f ca="1">IF(ISERROR(OFFSET(Data!$A$1,MATCH($D65,Data!$CG:$CG,0)-1,MATCH($E65&amp;"/"&amp;Z$1,Data!$1:$1,0)-1))=TRUE,"",IF(OFFSET(Data!$A$1,MATCH($D65,Data!$CG:$CG,0)-1,MATCH($E65&amp;"/"&amp;Z$1,Data!$1:$1,0)-1)=0,"",OFFSET(Data!$A$1,MATCH($D65,Data!$CG:$CG,0)-1,MATCH($E65&amp;"/"&amp;Z$1,Data!$1:$1,0)-1)))</f>
        <v/>
      </c>
      <c r="AA65" s="252" t="str">
        <f ca="1">IF(ISERROR(OFFSET(Data!$A$1,MATCH($D65,Data!$CG:$CG,0)-1,MATCH($E65&amp;"/"&amp;AA$1,Data!$1:$1,0)-1))=TRUE,"",IF(OFFSET(Data!$A$1,MATCH($D65,Data!$CG:$CG,0)-1,MATCH($E65&amp;"/"&amp;AA$1,Data!$1:$1,0)-1)=0,"",OFFSET(Data!$A$1,MATCH($D65,Data!$CG:$CG,0)-1,MATCH($E65&amp;"/"&amp;AA$1,Data!$1:$1,0)-1)))</f>
        <v/>
      </c>
      <c r="AB65" s="252" t="str">
        <f ca="1">IF(ISERROR(OFFSET(Data!$A$1,MATCH($D65,Data!$CG:$CG,0)-1,MATCH($E65&amp;"/"&amp;AB$1,Data!$1:$1,0)-1))=TRUE,"",IF(OFFSET(Data!$A$1,MATCH($D65,Data!$CG:$CG,0)-1,MATCH($E65&amp;"/"&amp;AB$1,Data!$1:$1,0)-1)=0,"",OFFSET(Data!$A$1,MATCH($D65,Data!$CG:$CG,0)-1,MATCH($E65&amp;"/"&amp;AB$1,Data!$1:$1,0)-1)))</f>
        <v/>
      </c>
      <c r="AC65" s="252" t="str">
        <f ca="1">IF(ISERROR(OFFSET(Data!$A$1,MATCH($D65,Data!$CG:$CG,0)-1,MATCH($E65&amp;"/"&amp;AC$1,Data!$1:$1,0)-1))=TRUE,"",IF(OFFSET(Data!$A$1,MATCH($D65,Data!$CG:$CG,0)-1,MATCH($E65&amp;"/"&amp;AC$1,Data!$1:$1,0)-1)=0,"",OFFSET(Data!$A$1,MATCH($D65,Data!$CG:$CG,0)-1,MATCH($E65&amp;"/"&amp;AC$1,Data!$1:$1,0)-1)))</f>
        <v/>
      </c>
      <c r="AD65" s="252" t="str">
        <f ca="1">IF(ISERROR(OFFSET(Data!$A$1,MATCH($D65,Data!$CG:$CG,0)-1,MATCH($E65&amp;"/"&amp;AD$1,Data!$1:$1,0)-1))=TRUE,"",IF(OFFSET(Data!$A$1,MATCH($D65,Data!$CG:$CG,0)-1,MATCH($E65&amp;"/"&amp;AD$1,Data!$1:$1,0)-1)=0,"",OFFSET(Data!$A$1,MATCH($D65,Data!$CG:$CG,0)-1,MATCH($E65&amp;"/"&amp;AD$1,Data!$1:$1,0)-1)))</f>
        <v/>
      </c>
      <c r="AE65" s="252" t="str">
        <f ca="1">IF(ISERROR(OFFSET(Data!$A$1,MATCH($D65,Data!$CG:$CG,0)-1,MATCH($E65&amp;"/"&amp;AE$1,Data!$1:$1,0)-1))=TRUE,"",IF(OFFSET(Data!$A$1,MATCH($D65,Data!$CG:$CG,0)-1,MATCH($E65&amp;"/"&amp;AE$1,Data!$1:$1,0)-1)=0,"",OFFSET(Data!$A$1,MATCH($D65,Data!$CG:$CG,0)-1,MATCH($E65&amp;"/"&amp;AE$1,Data!$1:$1,0)-1)))</f>
        <v/>
      </c>
      <c r="AF65" s="253" t="str">
        <f ca="1">IF(ISERROR(OFFSET(Data!$A$1,MATCH($D65,Data!$CG:$CG,0)-1,MATCH($E65&amp;"/"&amp;AF$1,Data!$1:$1,0)-1))=TRUE,"",IF(OFFSET(Data!$A$1,MATCH($D65,Data!$CG:$CG,0)-1,MATCH($E65&amp;"/"&amp;AF$1,Data!$1:$1,0)-1)=0,"",OFFSET(Data!$A$1,MATCH($D65,Data!$CG:$CG,0)-1,MATCH($E65&amp;"/"&amp;AF$1,Data!$1:$1,0)-1)))</f>
        <v/>
      </c>
      <c r="AG65" s="212">
        <f t="shared" ca="1" si="5"/>
        <v>0</v>
      </c>
      <c r="AH65" s="213">
        <f ca="1">SUM(AG64:AG65)</f>
        <v>0</v>
      </c>
    </row>
    <row r="66" spans="1:34" ht="15" hidden="1" customHeight="1" x14ac:dyDescent="0.25">
      <c r="A66" s="446"/>
      <c r="B66" s="449"/>
      <c r="C66" s="452"/>
      <c r="D66" s="28" t="e">
        <f>IF(C66&lt;&gt;"",C66,D65)</f>
        <v>#N/A</v>
      </c>
      <c r="E66" s="29" t="s">
        <v>23</v>
      </c>
      <c r="F66" s="254" t="str">
        <f ca="1">IF(ISERROR(OFFSET(Data!$A$1,MATCH($D66,Data!$CG:$CG,0)-1,MATCH($E66&amp;"/"&amp;F$1,Data!$1:$1,0)-1))=TRUE,"",IF(OFFSET(Data!$A$1,MATCH($D66,Data!$CG:$CG,0)-1,MATCH($E66&amp;"/"&amp;F$1,Data!$1:$1,0)-1)=0,"",OFFSET(Data!$A$1,MATCH($D66,Data!$CG:$CG,0)-1,MATCH($E66&amp;"/"&amp;F$1,Data!$1:$1,0)-1)))</f>
        <v/>
      </c>
      <c r="G66" s="252" t="str">
        <f ca="1">IF(ISERROR(OFFSET(Data!$A$1,MATCH($D66,Data!$CG:$CG,0)-1,MATCH($E66&amp;"/"&amp;G$1,Data!$1:$1,0)-1))=TRUE,"",IF(OFFSET(Data!$A$1,MATCH($D66,Data!$CG:$CG,0)-1,MATCH($E66&amp;"/"&amp;G$1,Data!$1:$1,0)-1)=0,"",OFFSET(Data!$A$1,MATCH($D66,Data!$CG:$CG,0)-1,MATCH($E66&amp;"/"&amp;G$1,Data!$1:$1,0)-1)))</f>
        <v/>
      </c>
      <c r="H66" s="252" t="str">
        <f ca="1">IF(ISERROR(OFFSET(Data!$A$1,MATCH($D66,Data!$CG:$CG,0)-1,MATCH($E66&amp;"/"&amp;H$1,Data!$1:$1,0)-1))=TRUE,"",IF(OFFSET(Data!$A$1,MATCH($D66,Data!$CG:$CG,0)-1,MATCH($E66&amp;"/"&amp;H$1,Data!$1:$1,0)-1)=0,"",OFFSET(Data!$A$1,MATCH($D66,Data!$CG:$CG,0)-1,MATCH($E66&amp;"/"&amp;H$1,Data!$1:$1,0)-1)))</f>
        <v/>
      </c>
      <c r="I66" s="252" t="str">
        <f ca="1">IF(ISERROR(OFFSET(Data!$A$1,MATCH($D66,Data!$CG:$CG,0)-1,MATCH($E66&amp;"/"&amp;I$1,Data!$1:$1,0)-1))=TRUE,"",IF(OFFSET(Data!$A$1,MATCH($D66,Data!$CG:$CG,0)-1,MATCH($E66&amp;"/"&amp;I$1,Data!$1:$1,0)-1)=0,"",OFFSET(Data!$A$1,MATCH($D66,Data!$CG:$CG,0)-1,MATCH($E66&amp;"/"&amp;I$1,Data!$1:$1,0)-1)))</f>
        <v/>
      </c>
      <c r="J66" s="252" t="str">
        <f ca="1">IF(ISERROR(OFFSET(Data!$A$1,MATCH($D66,Data!$CG:$CG,0)-1,MATCH($E66&amp;"/"&amp;J$1,Data!$1:$1,0)-1))=TRUE,"",IF(OFFSET(Data!$A$1,MATCH($D66,Data!$CG:$CG,0)-1,MATCH($E66&amp;"/"&amp;J$1,Data!$1:$1,0)-1)=0,"",OFFSET(Data!$A$1,MATCH($D66,Data!$CG:$CG,0)-1,MATCH($E66&amp;"/"&amp;J$1,Data!$1:$1,0)-1)))</f>
        <v/>
      </c>
      <c r="K66" s="252" t="str">
        <f ca="1">IF(ISERROR(OFFSET(Data!$A$1,MATCH($D66,Data!$CG:$CG,0)-1,MATCH($E66&amp;"/"&amp;K$1,Data!$1:$1,0)-1))=TRUE,"",IF(OFFSET(Data!$A$1,MATCH($D66,Data!$CG:$CG,0)-1,MATCH($E66&amp;"/"&amp;K$1,Data!$1:$1,0)-1)=0,"",OFFSET(Data!$A$1,MATCH($D66,Data!$CG:$CG,0)-1,MATCH($E66&amp;"/"&amp;K$1,Data!$1:$1,0)-1)))</f>
        <v/>
      </c>
      <c r="L66" s="252" t="str">
        <f ca="1">IF(ISERROR(OFFSET(Data!$A$1,MATCH($D66,Data!$CG:$CG,0)-1,MATCH($E66&amp;"/"&amp;L$1,Data!$1:$1,0)-1))=TRUE,"",IF(OFFSET(Data!$A$1,MATCH($D66,Data!$CG:$CG,0)-1,MATCH($E66&amp;"/"&amp;L$1,Data!$1:$1,0)-1)=0,"",OFFSET(Data!$A$1,MATCH($D66,Data!$CG:$CG,0)-1,MATCH($E66&amp;"/"&amp;L$1,Data!$1:$1,0)-1)))</f>
        <v/>
      </c>
      <c r="M66" s="252" t="str">
        <f ca="1">IF(ISERROR(OFFSET(Data!$A$1,MATCH($D66,Data!$CG:$CG,0)-1,MATCH($E66&amp;"/"&amp;M$1,Data!$1:$1,0)-1))=TRUE,"",IF(OFFSET(Data!$A$1,MATCH($D66,Data!$CG:$CG,0)-1,MATCH($E66&amp;"/"&amp;M$1,Data!$1:$1,0)-1)=0,"",OFFSET(Data!$A$1,MATCH($D66,Data!$CG:$CG,0)-1,MATCH($E66&amp;"/"&amp;M$1,Data!$1:$1,0)-1)))</f>
        <v/>
      </c>
      <c r="N66" s="252" t="str">
        <f ca="1">IF(ISERROR(OFFSET(Data!$A$1,MATCH($D66,Data!$CG:$CG,0)-1,MATCH($E66&amp;"/"&amp;N$1,Data!$1:$1,0)-1))=TRUE,"",IF(OFFSET(Data!$A$1,MATCH($D66,Data!$CG:$CG,0)-1,MATCH($E66&amp;"/"&amp;N$1,Data!$1:$1,0)-1)=0,"",OFFSET(Data!$A$1,MATCH($D66,Data!$CG:$CG,0)-1,MATCH($E66&amp;"/"&amp;N$1,Data!$1:$1,0)-1)))</f>
        <v/>
      </c>
      <c r="O66" s="252" t="str">
        <f ca="1">IF(ISERROR(OFFSET(Data!$A$1,MATCH($D66,Data!$CG:$CG,0)-1,MATCH($E66&amp;"/"&amp;O$1,Data!$1:$1,0)-1))=TRUE,"",IF(OFFSET(Data!$A$1,MATCH($D66,Data!$CG:$CG,0)-1,MATCH($E66&amp;"/"&amp;O$1,Data!$1:$1,0)-1)=0,"",OFFSET(Data!$A$1,MATCH($D66,Data!$CG:$CG,0)-1,MATCH($E66&amp;"/"&amp;O$1,Data!$1:$1,0)-1)))</f>
        <v/>
      </c>
      <c r="P66" s="252" t="str">
        <f ca="1">IF(ISERROR(OFFSET(Data!$A$1,MATCH($D66,Data!$CG:$CG,0)-1,MATCH($E66&amp;"/"&amp;P$1,Data!$1:$1,0)-1))=TRUE,"",IF(OFFSET(Data!$A$1,MATCH($D66,Data!$CG:$CG,0)-1,MATCH($E66&amp;"/"&amp;P$1,Data!$1:$1,0)-1)=0,"",OFFSET(Data!$A$1,MATCH($D66,Data!$CG:$CG,0)-1,MATCH($E66&amp;"/"&amp;P$1,Data!$1:$1,0)-1)))</f>
        <v/>
      </c>
      <c r="Q66" s="252" t="str">
        <f ca="1">IF(ISERROR(OFFSET(Data!$A$1,MATCH($D66,Data!$CG:$CG,0)-1,MATCH($E66&amp;"/"&amp;Q$1,Data!$1:$1,0)-1))=TRUE,"",IF(OFFSET(Data!$A$1,MATCH($D66,Data!$CG:$CG,0)-1,MATCH($E66&amp;"/"&amp;Q$1,Data!$1:$1,0)-1)=0,"",OFFSET(Data!$A$1,MATCH($D66,Data!$CG:$CG,0)-1,MATCH($E66&amp;"/"&amp;Q$1,Data!$1:$1,0)-1)))</f>
        <v/>
      </c>
      <c r="R66" s="252" t="str">
        <f ca="1">IF(ISERROR(OFFSET(Data!$A$1,MATCH($D66,Data!$CG:$CG,0)-1,MATCH($E66&amp;"/"&amp;R$1,Data!$1:$1,0)-1))=TRUE,"",IF(OFFSET(Data!$A$1,MATCH($D66,Data!$CG:$CG,0)-1,MATCH($E66&amp;"/"&amp;R$1,Data!$1:$1,0)-1)=0,"",OFFSET(Data!$A$1,MATCH($D66,Data!$CG:$CG,0)-1,MATCH($E66&amp;"/"&amp;R$1,Data!$1:$1,0)-1)))</f>
        <v/>
      </c>
      <c r="S66" s="252" t="str">
        <f ca="1">IF(ISERROR(OFFSET(Data!$A$1,MATCH($D66,Data!$CG:$CG,0)-1,MATCH($E66&amp;"/"&amp;S$1,Data!$1:$1,0)-1))=TRUE,"",IF(OFFSET(Data!$A$1,MATCH($D66,Data!$CG:$CG,0)-1,MATCH($E66&amp;"/"&amp;S$1,Data!$1:$1,0)-1)=0,"",OFFSET(Data!$A$1,MATCH($D66,Data!$CG:$CG,0)-1,MATCH($E66&amp;"/"&amp;S$1,Data!$1:$1,0)-1)))</f>
        <v/>
      </c>
      <c r="T66" s="252" t="str">
        <f ca="1">IF(ISERROR(OFFSET(Data!$A$1,MATCH($D66,Data!$CG:$CG,0)-1,MATCH($E66&amp;"/"&amp;T$1,Data!$1:$1,0)-1))=TRUE,"",IF(OFFSET(Data!$A$1,MATCH($D66,Data!$CG:$CG,0)-1,MATCH($E66&amp;"/"&amp;T$1,Data!$1:$1,0)-1)=0,"",OFFSET(Data!$A$1,MATCH($D66,Data!$CG:$CG,0)-1,MATCH($E66&amp;"/"&amp;T$1,Data!$1:$1,0)-1)))</f>
        <v/>
      </c>
      <c r="U66" s="252" t="str">
        <f ca="1">IF(ISERROR(OFFSET(Data!$A$1,MATCH($D66,Data!$CG:$CG,0)-1,MATCH($E66&amp;"/"&amp;U$1,Data!$1:$1,0)-1))=TRUE,"",IF(OFFSET(Data!$A$1,MATCH($D66,Data!$CG:$CG,0)-1,MATCH($E66&amp;"/"&amp;U$1,Data!$1:$1,0)-1)=0,"",OFFSET(Data!$A$1,MATCH($D66,Data!$CG:$CG,0)-1,MATCH($E66&amp;"/"&amp;U$1,Data!$1:$1,0)-1)))</f>
        <v/>
      </c>
      <c r="V66" s="252" t="str">
        <f ca="1">IF(ISERROR(OFFSET(Data!$A$1,MATCH($D66,Data!$CG:$CG,0)-1,MATCH($E66&amp;"/"&amp;V$1,Data!$1:$1,0)-1))=TRUE,"",IF(OFFSET(Data!$A$1,MATCH($D66,Data!$CG:$CG,0)-1,MATCH($E66&amp;"/"&amp;V$1,Data!$1:$1,0)-1)=0,"",OFFSET(Data!$A$1,MATCH($D66,Data!$CG:$CG,0)-1,MATCH($E66&amp;"/"&amp;V$1,Data!$1:$1,0)-1)))</f>
        <v/>
      </c>
      <c r="W66" s="269" t="str">
        <f ca="1">IF(ISERROR(OFFSET(Data!$A$1,MATCH($D66,Data!$CG:$CG,0)-1,MATCH($E66&amp;"/"&amp;W$1,Data!$1:$1,0)-1))=TRUE,"",IF(OFFSET(Data!$A$1,MATCH($D66,Data!$CG:$CG,0)-1,MATCH($E66&amp;"/"&amp;W$1,Data!$1:$1,0)-1)=0,"",OFFSET(Data!$A$1,MATCH($D66,Data!$CG:$CG,0)-1,MATCH($E66&amp;"/"&amp;W$1,Data!$1:$1,0)-1)))</f>
        <v/>
      </c>
      <c r="X66" s="252" t="str">
        <f ca="1">IF(ISERROR(OFFSET(Data!$A$1,MATCH($D66,Data!$CG:$CG,0)-1,MATCH($E66&amp;"/"&amp;X$1,Data!$1:$1,0)-1))=TRUE,"",IF(OFFSET(Data!$A$1,MATCH($D66,Data!$CG:$CG,0)-1,MATCH($E66&amp;"/"&amp;X$1,Data!$1:$1,0)-1)=0,"",OFFSET(Data!$A$1,MATCH($D66,Data!$CG:$CG,0)-1,MATCH($E66&amp;"/"&amp;X$1,Data!$1:$1,0)-1)))</f>
        <v/>
      </c>
      <c r="Y66" s="252" t="str">
        <f ca="1">IF(ISERROR(OFFSET(Data!$A$1,MATCH($D66,Data!$CG:$CG,0)-1,MATCH($E66&amp;"/"&amp;Y$1,Data!$1:$1,0)-1))=TRUE,"",IF(OFFSET(Data!$A$1,MATCH($D66,Data!$CG:$CG,0)-1,MATCH($E66&amp;"/"&amp;Y$1,Data!$1:$1,0)-1)=0,"",OFFSET(Data!$A$1,MATCH($D66,Data!$CG:$CG,0)-1,MATCH($E66&amp;"/"&amp;Y$1,Data!$1:$1,0)-1)))</f>
        <v/>
      </c>
      <c r="Z66" s="252" t="str">
        <f ca="1">IF(ISERROR(OFFSET(Data!$A$1,MATCH($D66,Data!$CG:$CG,0)-1,MATCH($E66&amp;"/"&amp;Z$1,Data!$1:$1,0)-1))=TRUE,"",IF(OFFSET(Data!$A$1,MATCH($D66,Data!$CG:$CG,0)-1,MATCH($E66&amp;"/"&amp;Z$1,Data!$1:$1,0)-1)=0,"",OFFSET(Data!$A$1,MATCH($D66,Data!$CG:$CG,0)-1,MATCH($E66&amp;"/"&amp;Z$1,Data!$1:$1,0)-1)))</f>
        <v/>
      </c>
      <c r="AA66" s="252" t="str">
        <f ca="1">IF(ISERROR(OFFSET(Data!$A$1,MATCH($D66,Data!$CG:$CG,0)-1,MATCH($E66&amp;"/"&amp;AA$1,Data!$1:$1,0)-1))=TRUE,"",IF(OFFSET(Data!$A$1,MATCH($D66,Data!$CG:$CG,0)-1,MATCH($E66&amp;"/"&amp;AA$1,Data!$1:$1,0)-1)=0,"",OFFSET(Data!$A$1,MATCH($D66,Data!$CG:$CG,0)-1,MATCH($E66&amp;"/"&amp;AA$1,Data!$1:$1,0)-1)))</f>
        <v/>
      </c>
      <c r="AB66" s="252" t="str">
        <f ca="1">IF(ISERROR(OFFSET(Data!$A$1,MATCH($D66,Data!$CG:$CG,0)-1,MATCH($E66&amp;"/"&amp;AB$1,Data!$1:$1,0)-1))=TRUE,"",IF(OFFSET(Data!$A$1,MATCH($D66,Data!$CG:$CG,0)-1,MATCH($E66&amp;"/"&amp;AB$1,Data!$1:$1,0)-1)=0,"",OFFSET(Data!$A$1,MATCH($D66,Data!$CG:$CG,0)-1,MATCH($E66&amp;"/"&amp;AB$1,Data!$1:$1,0)-1)))</f>
        <v/>
      </c>
      <c r="AC66" s="252" t="str">
        <f ca="1">IF(ISERROR(OFFSET(Data!$A$1,MATCH($D66,Data!$CG:$CG,0)-1,MATCH($E66&amp;"/"&amp;AC$1,Data!$1:$1,0)-1))=TRUE,"",IF(OFFSET(Data!$A$1,MATCH($D66,Data!$CG:$CG,0)-1,MATCH($E66&amp;"/"&amp;AC$1,Data!$1:$1,0)-1)=0,"",OFFSET(Data!$A$1,MATCH($D66,Data!$CG:$CG,0)-1,MATCH($E66&amp;"/"&amp;AC$1,Data!$1:$1,0)-1)))</f>
        <v/>
      </c>
      <c r="AD66" s="252" t="str">
        <f ca="1">IF(ISERROR(OFFSET(Data!$A$1,MATCH($D66,Data!$CG:$CG,0)-1,MATCH($E66&amp;"/"&amp;AD$1,Data!$1:$1,0)-1))=TRUE,"",IF(OFFSET(Data!$A$1,MATCH($D66,Data!$CG:$CG,0)-1,MATCH($E66&amp;"/"&amp;AD$1,Data!$1:$1,0)-1)=0,"",OFFSET(Data!$A$1,MATCH($D66,Data!$CG:$CG,0)-1,MATCH($E66&amp;"/"&amp;AD$1,Data!$1:$1,0)-1)))</f>
        <v/>
      </c>
      <c r="AE66" s="252" t="str">
        <f ca="1">IF(ISERROR(OFFSET(Data!$A$1,MATCH($D66,Data!$CG:$CG,0)-1,MATCH($E66&amp;"/"&amp;AE$1,Data!$1:$1,0)-1))=TRUE,"",IF(OFFSET(Data!$A$1,MATCH($D66,Data!$CG:$CG,0)-1,MATCH($E66&amp;"/"&amp;AE$1,Data!$1:$1,0)-1)=0,"",OFFSET(Data!$A$1,MATCH($D66,Data!$CG:$CG,0)-1,MATCH($E66&amp;"/"&amp;AE$1,Data!$1:$1,0)-1)))</f>
        <v/>
      </c>
      <c r="AF66" s="253" t="str">
        <f ca="1">IF(ISERROR(OFFSET(Data!$A$1,MATCH($D66,Data!$CG:$CG,0)-1,MATCH($E66&amp;"/"&amp;AF$1,Data!$1:$1,0)-1))=TRUE,"",IF(OFFSET(Data!$A$1,MATCH($D66,Data!$CG:$CG,0)-1,MATCH($E66&amp;"/"&amp;AF$1,Data!$1:$1,0)-1)=0,"",OFFSET(Data!$A$1,MATCH($D66,Data!$CG:$CG,0)-1,MATCH($E66&amp;"/"&amp;AF$1,Data!$1:$1,0)-1)))</f>
        <v/>
      </c>
      <c r="AG66" s="212">
        <f t="shared" ca="1" si="5"/>
        <v>0</v>
      </c>
      <c r="AH66" s="213">
        <f ca="1">SUM(AG64:AG66)</f>
        <v>0</v>
      </c>
    </row>
    <row r="67" spans="1:34" ht="15.75" hidden="1" customHeight="1" x14ac:dyDescent="0.25">
      <c r="A67" s="446"/>
      <c r="B67" s="449"/>
      <c r="C67" s="452"/>
      <c r="D67" s="28" t="e">
        <f>IF(C67&lt;&gt;"",C67,D66)</f>
        <v>#N/A</v>
      </c>
      <c r="E67" s="29" t="s">
        <v>24</v>
      </c>
      <c r="F67" s="254" t="str">
        <f ca="1">IF(ISERROR(OFFSET(Data!$A$1,MATCH($D67,Data!$CG:$CG,0)-1,MATCH($E67&amp;"/"&amp;F$1,Data!$1:$1,0)-1))=TRUE,"",IF(OFFSET(Data!$A$1,MATCH($D67,Data!$CG:$CG,0)-1,MATCH($E67&amp;"/"&amp;F$1,Data!$1:$1,0)-1)=0,"",OFFSET(Data!$A$1,MATCH($D67,Data!$CG:$CG,0)-1,MATCH($E67&amp;"/"&amp;F$1,Data!$1:$1,0)-1)))</f>
        <v/>
      </c>
      <c r="G67" s="252" t="str">
        <f ca="1">IF(ISERROR(OFFSET(Data!$A$1,MATCH($D67,Data!$CG:$CG,0)-1,MATCH($E67&amp;"/"&amp;G$1,Data!$1:$1,0)-1))=TRUE,"",IF(OFFSET(Data!$A$1,MATCH($D67,Data!$CG:$CG,0)-1,MATCH($E67&amp;"/"&amp;G$1,Data!$1:$1,0)-1)=0,"",OFFSET(Data!$A$1,MATCH($D67,Data!$CG:$CG,0)-1,MATCH($E67&amp;"/"&amp;G$1,Data!$1:$1,0)-1)))</f>
        <v/>
      </c>
      <c r="H67" s="252" t="str">
        <f ca="1">IF(ISERROR(OFFSET(Data!$A$1,MATCH($D67,Data!$CG:$CG,0)-1,MATCH($E67&amp;"/"&amp;H$1,Data!$1:$1,0)-1))=TRUE,"",IF(OFFSET(Data!$A$1,MATCH($D67,Data!$CG:$CG,0)-1,MATCH($E67&amp;"/"&amp;H$1,Data!$1:$1,0)-1)=0,"",OFFSET(Data!$A$1,MATCH($D67,Data!$CG:$CG,0)-1,MATCH($E67&amp;"/"&amp;H$1,Data!$1:$1,0)-1)))</f>
        <v/>
      </c>
      <c r="I67" s="252" t="str">
        <f ca="1">IF(ISERROR(OFFSET(Data!$A$1,MATCH($D67,Data!$CG:$CG,0)-1,MATCH($E67&amp;"/"&amp;I$1,Data!$1:$1,0)-1))=TRUE,"",IF(OFFSET(Data!$A$1,MATCH($D67,Data!$CG:$CG,0)-1,MATCH($E67&amp;"/"&amp;I$1,Data!$1:$1,0)-1)=0,"",OFFSET(Data!$A$1,MATCH($D67,Data!$CG:$CG,0)-1,MATCH($E67&amp;"/"&amp;I$1,Data!$1:$1,0)-1)))</f>
        <v/>
      </c>
      <c r="J67" s="252" t="str">
        <f ca="1">IF(ISERROR(OFFSET(Data!$A$1,MATCH($D67,Data!$CG:$CG,0)-1,MATCH($E67&amp;"/"&amp;J$1,Data!$1:$1,0)-1))=TRUE,"",IF(OFFSET(Data!$A$1,MATCH($D67,Data!$CG:$CG,0)-1,MATCH($E67&amp;"/"&amp;J$1,Data!$1:$1,0)-1)=0,"",OFFSET(Data!$A$1,MATCH($D67,Data!$CG:$CG,0)-1,MATCH($E67&amp;"/"&amp;J$1,Data!$1:$1,0)-1)))</f>
        <v/>
      </c>
      <c r="K67" s="252" t="str">
        <f ca="1">IF(ISERROR(OFFSET(Data!$A$1,MATCH($D67,Data!$CG:$CG,0)-1,MATCH($E67&amp;"/"&amp;K$1,Data!$1:$1,0)-1))=TRUE,"",IF(OFFSET(Data!$A$1,MATCH($D67,Data!$CG:$CG,0)-1,MATCH($E67&amp;"/"&amp;K$1,Data!$1:$1,0)-1)=0,"",OFFSET(Data!$A$1,MATCH($D67,Data!$CG:$CG,0)-1,MATCH($E67&amp;"/"&amp;K$1,Data!$1:$1,0)-1)))</f>
        <v/>
      </c>
      <c r="L67" s="252" t="str">
        <f ca="1">IF(ISERROR(OFFSET(Data!$A$1,MATCH($D67,Data!$CG:$CG,0)-1,MATCH($E67&amp;"/"&amp;L$1,Data!$1:$1,0)-1))=TRUE,"",IF(OFFSET(Data!$A$1,MATCH($D67,Data!$CG:$CG,0)-1,MATCH($E67&amp;"/"&amp;L$1,Data!$1:$1,0)-1)=0,"",OFFSET(Data!$A$1,MATCH($D67,Data!$CG:$CG,0)-1,MATCH($E67&amp;"/"&amp;L$1,Data!$1:$1,0)-1)))</f>
        <v/>
      </c>
      <c r="M67" s="252" t="str">
        <f ca="1">IF(ISERROR(OFFSET(Data!$A$1,MATCH($D67,Data!$CG:$CG,0)-1,MATCH($E67&amp;"/"&amp;M$1,Data!$1:$1,0)-1))=TRUE,"",IF(OFFSET(Data!$A$1,MATCH($D67,Data!$CG:$CG,0)-1,MATCH($E67&amp;"/"&amp;M$1,Data!$1:$1,0)-1)=0,"",OFFSET(Data!$A$1,MATCH($D67,Data!$CG:$CG,0)-1,MATCH($E67&amp;"/"&amp;M$1,Data!$1:$1,0)-1)))</f>
        <v/>
      </c>
      <c r="N67" s="252" t="str">
        <f ca="1">IF(ISERROR(OFFSET(Data!$A$1,MATCH($D67,Data!$CG:$CG,0)-1,MATCH($E67&amp;"/"&amp;N$1,Data!$1:$1,0)-1))=TRUE,"",IF(OFFSET(Data!$A$1,MATCH($D67,Data!$CG:$CG,0)-1,MATCH($E67&amp;"/"&amp;N$1,Data!$1:$1,0)-1)=0,"",OFFSET(Data!$A$1,MATCH($D67,Data!$CG:$CG,0)-1,MATCH($E67&amp;"/"&amp;N$1,Data!$1:$1,0)-1)))</f>
        <v/>
      </c>
      <c r="O67" s="252" t="str">
        <f ca="1">IF(ISERROR(OFFSET(Data!$A$1,MATCH($D67,Data!$CG:$CG,0)-1,MATCH($E67&amp;"/"&amp;O$1,Data!$1:$1,0)-1))=TRUE,"",IF(OFFSET(Data!$A$1,MATCH($D67,Data!$CG:$CG,0)-1,MATCH($E67&amp;"/"&amp;O$1,Data!$1:$1,0)-1)=0,"",OFFSET(Data!$A$1,MATCH($D67,Data!$CG:$CG,0)-1,MATCH($E67&amp;"/"&amp;O$1,Data!$1:$1,0)-1)))</f>
        <v/>
      </c>
      <c r="P67" s="252" t="str">
        <f ca="1">IF(ISERROR(OFFSET(Data!$A$1,MATCH($D67,Data!$CG:$CG,0)-1,MATCH($E67&amp;"/"&amp;P$1,Data!$1:$1,0)-1))=TRUE,"",IF(OFFSET(Data!$A$1,MATCH($D67,Data!$CG:$CG,0)-1,MATCH($E67&amp;"/"&amp;P$1,Data!$1:$1,0)-1)=0,"",OFFSET(Data!$A$1,MATCH($D67,Data!$CG:$CG,0)-1,MATCH($E67&amp;"/"&amp;P$1,Data!$1:$1,0)-1)))</f>
        <v/>
      </c>
      <c r="Q67" s="252" t="str">
        <f ca="1">IF(ISERROR(OFFSET(Data!$A$1,MATCH($D67,Data!$CG:$CG,0)-1,MATCH($E67&amp;"/"&amp;Q$1,Data!$1:$1,0)-1))=TRUE,"",IF(OFFSET(Data!$A$1,MATCH($D67,Data!$CG:$CG,0)-1,MATCH($E67&amp;"/"&amp;Q$1,Data!$1:$1,0)-1)=0,"",OFFSET(Data!$A$1,MATCH($D67,Data!$CG:$CG,0)-1,MATCH($E67&amp;"/"&amp;Q$1,Data!$1:$1,0)-1)))</f>
        <v/>
      </c>
      <c r="R67" s="252" t="str">
        <f ca="1">IF(ISERROR(OFFSET(Data!$A$1,MATCH($D67,Data!$CG:$CG,0)-1,MATCH($E67&amp;"/"&amp;R$1,Data!$1:$1,0)-1))=TRUE,"",IF(OFFSET(Data!$A$1,MATCH($D67,Data!$CG:$CG,0)-1,MATCH($E67&amp;"/"&amp;R$1,Data!$1:$1,0)-1)=0,"",OFFSET(Data!$A$1,MATCH($D67,Data!$CG:$CG,0)-1,MATCH($E67&amp;"/"&amp;R$1,Data!$1:$1,0)-1)))</f>
        <v/>
      </c>
      <c r="S67" s="252" t="str">
        <f ca="1">IF(ISERROR(OFFSET(Data!$A$1,MATCH($D67,Data!$CG:$CG,0)-1,MATCH($E67&amp;"/"&amp;S$1,Data!$1:$1,0)-1))=TRUE,"",IF(OFFSET(Data!$A$1,MATCH($D67,Data!$CG:$CG,0)-1,MATCH($E67&amp;"/"&amp;S$1,Data!$1:$1,0)-1)=0,"",OFFSET(Data!$A$1,MATCH($D67,Data!$CG:$CG,0)-1,MATCH($E67&amp;"/"&amp;S$1,Data!$1:$1,0)-1)))</f>
        <v/>
      </c>
      <c r="T67" s="252" t="str">
        <f ca="1">IF(ISERROR(OFFSET(Data!$A$1,MATCH($D67,Data!$CG:$CG,0)-1,MATCH($E67&amp;"/"&amp;T$1,Data!$1:$1,0)-1))=TRUE,"",IF(OFFSET(Data!$A$1,MATCH($D67,Data!$CG:$CG,0)-1,MATCH($E67&amp;"/"&amp;T$1,Data!$1:$1,0)-1)=0,"",OFFSET(Data!$A$1,MATCH($D67,Data!$CG:$CG,0)-1,MATCH($E67&amp;"/"&amp;T$1,Data!$1:$1,0)-1)))</f>
        <v/>
      </c>
      <c r="U67" s="252" t="str">
        <f ca="1">IF(ISERROR(OFFSET(Data!$A$1,MATCH($D67,Data!$CG:$CG,0)-1,MATCH($E67&amp;"/"&amp;U$1,Data!$1:$1,0)-1))=TRUE,"",IF(OFFSET(Data!$A$1,MATCH($D67,Data!$CG:$CG,0)-1,MATCH($E67&amp;"/"&amp;U$1,Data!$1:$1,0)-1)=0,"",OFFSET(Data!$A$1,MATCH($D67,Data!$CG:$CG,0)-1,MATCH($E67&amp;"/"&amp;U$1,Data!$1:$1,0)-1)))</f>
        <v/>
      </c>
      <c r="V67" s="252" t="str">
        <f ca="1">IF(ISERROR(OFFSET(Data!$A$1,MATCH($D67,Data!$CG:$CG,0)-1,MATCH($E67&amp;"/"&amp;V$1,Data!$1:$1,0)-1))=TRUE,"",IF(OFFSET(Data!$A$1,MATCH($D67,Data!$CG:$CG,0)-1,MATCH($E67&amp;"/"&amp;V$1,Data!$1:$1,0)-1)=0,"",OFFSET(Data!$A$1,MATCH($D67,Data!$CG:$CG,0)-1,MATCH($E67&amp;"/"&amp;V$1,Data!$1:$1,0)-1)))</f>
        <v/>
      </c>
      <c r="W67" s="269" t="str">
        <f ca="1">IF(ISERROR(OFFSET(Data!$A$1,MATCH($D67,Data!$CG:$CG,0)-1,MATCH($E67&amp;"/"&amp;W$1,Data!$1:$1,0)-1))=TRUE,"",IF(OFFSET(Data!$A$1,MATCH($D67,Data!$CG:$CG,0)-1,MATCH($E67&amp;"/"&amp;W$1,Data!$1:$1,0)-1)=0,"",OFFSET(Data!$A$1,MATCH($D67,Data!$CG:$CG,0)-1,MATCH($E67&amp;"/"&amp;W$1,Data!$1:$1,0)-1)))</f>
        <v/>
      </c>
      <c r="X67" s="252" t="str">
        <f ca="1">IF(ISERROR(OFFSET(Data!$A$1,MATCH($D67,Data!$CG:$CG,0)-1,MATCH($E67&amp;"/"&amp;X$1,Data!$1:$1,0)-1))=TRUE,"",IF(OFFSET(Data!$A$1,MATCH($D67,Data!$CG:$CG,0)-1,MATCH($E67&amp;"/"&amp;X$1,Data!$1:$1,0)-1)=0,"",OFFSET(Data!$A$1,MATCH($D67,Data!$CG:$CG,0)-1,MATCH($E67&amp;"/"&amp;X$1,Data!$1:$1,0)-1)))</f>
        <v/>
      </c>
      <c r="Y67" s="252" t="str">
        <f ca="1">IF(ISERROR(OFFSET(Data!$A$1,MATCH($D67,Data!$CG:$CG,0)-1,MATCH($E67&amp;"/"&amp;Y$1,Data!$1:$1,0)-1))=TRUE,"",IF(OFFSET(Data!$A$1,MATCH($D67,Data!$CG:$CG,0)-1,MATCH($E67&amp;"/"&amp;Y$1,Data!$1:$1,0)-1)=0,"",OFFSET(Data!$A$1,MATCH($D67,Data!$CG:$CG,0)-1,MATCH($E67&amp;"/"&amp;Y$1,Data!$1:$1,0)-1)))</f>
        <v/>
      </c>
      <c r="Z67" s="252" t="str">
        <f ca="1">IF(ISERROR(OFFSET(Data!$A$1,MATCH($D67,Data!$CG:$CG,0)-1,MATCH($E67&amp;"/"&amp;Z$1,Data!$1:$1,0)-1))=TRUE,"",IF(OFFSET(Data!$A$1,MATCH($D67,Data!$CG:$CG,0)-1,MATCH($E67&amp;"/"&amp;Z$1,Data!$1:$1,0)-1)=0,"",OFFSET(Data!$A$1,MATCH($D67,Data!$CG:$CG,0)-1,MATCH($E67&amp;"/"&amp;Z$1,Data!$1:$1,0)-1)))</f>
        <v/>
      </c>
      <c r="AA67" s="252" t="str">
        <f ca="1">IF(ISERROR(OFFSET(Data!$A$1,MATCH($D67,Data!$CG:$CG,0)-1,MATCH($E67&amp;"/"&amp;AA$1,Data!$1:$1,0)-1))=TRUE,"",IF(OFFSET(Data!$A$1,MATCH($D67,Data!$CG:$CG,0)-1,MATCH($E67&amp;"/"&amp;AA$1,Data!$1:$1,0)-1)=0,"",OFFSET(Data!$A$1,MATCH($D67,Data!$CG:$CG,0)-1,MATCH($E67&amp;"/"&amp;AA$1,Data!$1:$1,0)-1)))</f>
        <v/>
      </c>
      <c r="AB67" s="252" t="str">
        <f ca="1">IF(ISERROR(OFFSET(Data!$A$1,MATCH($D67,Data!$CG:$CG,0)-1,MATCH($E67&amp;"/"&amp;AB$1,Data!$1:$1,0)-1))=TRUE,"",IF(OFFSET(Data!$A$1,MATCH($D67,Data!$CG:$CG,0)-1,MATCH($E67&amp;"/"&amp;AB$1,Data!$1:$1,0)-1)=0,"",OFFSET(Data!$A$1,MATCH($D67,Data!$CG:$CG,0)-1,MATCH($E67&amp;"/"&amp;AB$1,Data!$1:$1,0)-1)))</f>
        <v/>
      </c>
      <c r="AC67" s="252" t="str">
        <f ca="1">IF(ISERROR(OFFSET(Data!$A$1,MATCH($D67,Data!$CG:$CG,0)-1,MATCH($E67&amp;"/"&amp;AC$1,Data!$1:$1,0)-1))=TRUE,"",IF(OFFSET(Data!$A$1,MATCH($D67,Data!$CG:$CG,0)-1,MATCH($E67&amp;"/"&amp;AC$1,Data!$1:$1,0)-1)=0,"",OFFSET(Data!$A$1,MATCH($D67,Data!$CG:$CG,0)-1,MATCH($E67&amp;"/"&amp;AC$1,Data!$1:$1,0)-1)))</f>
        <v/>
      </c>
      <c r="AD67" s="252" t="str">
        <f ca="1">IF(ISERROR(OFFSET(Data!$A$1,MATCH($D67,Data!$CG:$CG,0)-1,MATCH($E67&amp;"/"&amp;AD$1,Data!$1:$1,0)-1))=TRUE,"",IF(OFFSET(Data!$A$1,MATCH($D67,Data!$CG:$CG,0)-1,MATCH($E67&amp;"/"&amp;AD$1,Data!$1:$1,0)-1)=0,"",OFFSET(Data!$A$1,MATCH($D67,Data!$CG:$CG,0)-1,MATCH($E67&amp;"/"&amp;AD$1,Data!$1:$1,0)-1)))</f>
        <v/>
      </c>
      <c r="AE67" s="252" t="str">
        <f ca="1">IF(ISERROR(OFFSET(Data!$A$1,MATCH($D67,Data!$CG:$CG,0)-1,MATCH($E67&amp;"/"&amp;AE$1,Data!$1:$1,0)-1))=TRUE,"",IF(OFFSET(Data!$A$1,MATCH($D67,Data!$CG:$CG,0)-1,MATCH($E67&amp;"/"&amp;AE$1,Data!$1:$1,0)-1)=0,"",OFFSET(Data!$A$1,MATCH($D67,Data!$CG:$CG,0)-1,MATCH($E67&amp;"/"&amp;AE$1,Data!$1:$1,0)-1)))</f>
        <v/>
      </c>
      <c r="AF67" s="253" t="str">
        <f ca="1">IF(ISERROR(OFFSET(Data!$A$1,MATCH($D67,Data!$CG:$CG,0)-1,MATCH($E67&amp;"/"&amp;AF$1,Data!$1:$1,0)-1))=TRUE,"",IF(OFFSET(Data!$A$1,MATCH($D67,Data!$CG:$CG,0)-1,MATCH($E67&amp;"/"&amp;AF$1,Data!$1:$1,0)-1)=0,"",OFFSET(Data!$A$1,MATCH($D67,Data!$CG:$CG,0)-1,MATCH($E67&amp;"/"&amp;AF$1,Data!$1:$1,0)-1)))</f>
        <v/>
      </c>
      <c r="AG67" s="212">
        <f t="shared" ca="1" si="5"/>
        <v>0</v>
      </c>
      <c r="AH67" s="213">
        <f ca="1">SUM(AG64:AG67)</f>
        <v>0</v>
      </c>
    </row>
    <row r="68" spans="1:34" ht="15.75" hidden="1" customHeight="1" thickBot="1" x14ac:dyDescent="0.3">
      <c r="A68" s="447"/>
      <c r="B68" s="450"/>
      <c r="C68" s="453"/>
      <c r="D68" s="30" t="e">
        <f>IF(C68&lt;&gt;"",C68,D67)</f>
        <v>#N/A</v>
      </c>
      <c r="E68" s="31" t="s">
        <v>25</v>
      </c>
      <c r="F68" s="255" t="str">
        <f ca="1">IF(ISERROR(OFFSET(Data!$A$1,MATCH($D68,Data!$CG:$CG,0)-1,MATCH($E68&amp;"/"&amp;F$1,Data!$1:$1,0)-1))=TRUE,"",IF(OFFSET(Data!$A$1,MATCH($D68,Data!$CG:$CG,0)-1,MATCH($E68&amp;"/"&amp;F$1,Data!$1:$1,0)-1)=0,"",OFFSET(Data!$A$1,MATCH($D68,Data!$CG:$CG,0)-1,MATCH($E68&amp;"/"&amp;F$1,Data!$1:$1,0)-1)))</f>
        <v/>
      </c>
      <c r="G68" s="256" t="str">
        <f ca="1">IF(ISERROR(OFFSET(Data!$A$1,MATCH($D68,Data!$CG:$CG,0)-1,MATCH($E68&amp;"/"&amp;G$1,Data!$1:$1,0)-1))=TRUE,"",IF(OFFSET(Data!$A$1,MATCH($D68,Data!$CG:$CG,0)-1,MATCH($E68&amp;"/"&amp;G$1,Data!$1:$1,0)-1)=0,"",OFFSET(Data!$A$1,MATCH($D68,Data!$CG:$CG,0)-1,MATCH($E68&amp;"/"&amp;G$1,Data!$1:$1,0)-1)))</f>
        <v/>
      </c>
      <c r="H68" s="256" t="str">
        <f ca="1">IF(ISERROR(OFFSET(Data!$A$1,MATCH($D68,Data!$CG:$CG,0)-1,MATCH($E68&amp;"/"&amp;H$1,Data!$1:$1,0)-1))=TRUE,"",IF(OFFSET(Data!$A$1,MATCH($D68,Data!$CG:$CG,0)-1,MATCH($E68&amp;"/"&amp;H$1,Data!$1:$1,0)-1)=0,"",OFFSET(Data!$A$1,MATCH($D68,Data!$CG:$CG,0)-1,MATCH($E68&amp;"/"&amp;H$1,Data!$1:$1,0)-1)))</f>
        <v/>
      </c>
      <c r="I68" s="256" t="str">
        <f ca="1">IF(ISERROR(OFFSET(Data!$A$1,MATCH($D68,Data!$CG:$CG,0)-1,MATCH($E68&amp;"/"&amp;I$1,Data!$1:$1,0)-1))=TRUE,"",IF(OFFSET(Data!$A$1,MATCH($D68,Data!$CG:$CG,0)-1,MATCH($E68&amp;"/"&amp;I$1,Data!$1:$1,0)-1)=0,"",OFFSET(Data!$A$1,MATCH($D68,Data!$CG:$CG,0)-1,MATCH($E68&amp;"/"&amp;I$1,Data!$1:$1,0)-1)))</f>
        <v/>
      </c>
      <c r="J68" s="256" t="str">
        <f ca="1">IF(ISERROR(OFFSET(Data!$A$1,MATCH($D68,Data!$CG:$CG,0)-1,MATCH($E68&amp;"/"&amp;J$1,Data!$1:$1,0)-1))=TRUE,"",IF(OFFSET(Data!$A$1,MATCH($D68,Data!$CG:$CG,0)-1,MATCH($E68&amp;"/"&amp;J$1,Data!$1:$1,0)-1)=0,"",OFFSET(Data!$A$1,MATCH($D68,Data!$CG:$CG,0)-1,MATCH($E68&amp;"/"&amp;J$1,Data!$1:$1,0)-1)))</f>
        <v/>
      </c>
      <c r="K68" s="256" t="str">
        <f ca="1">IF(ISERROR(OFFSET(Data!$A$1,MATCH($D68,Data!$CG:$CG,0)-1,MATCH($E68&amp;"/"&amp;K$1,Data!$1:$1,0)-1))=TRUE,"",IF(OFFSET(Data!$A$1,MATCH($D68,Data!$CG:$CG,0)-1,MATCH($E68&amp;"/"&amp;K$1,Data!$1:$1,0)-1)=0,"",OFFSET(Data!$A$1,MATCH($D68,Data!$CG:$CG,0)-1,MATCH($E68&amp;"/"&amp;K$1,Data!$1:$1,0)-1)))</f>
        <v/>
      </c>
      <c r="L68" s="256" t="str">
        <f ca="1">IF(ISERROR(OFFSET(Data!$A$1,MATCH($D68,Data!$CG:$CG,0)-1,MATCH($E68&amp;"/"&amp;L$1,Data!$1:$1,0)-1))=TRUE,"",IF(OFFSET(Data!$A$1,MATCH($D68,Data!$CG:$CG,0)-1,MATCH($E68&amp;"/"&amp;L$1,Data!$1:$1,0)-1)=0,"",OFFSET(Data!$A$1,MATCH($D68,Data!$CG:$CG,0)-1,MATCH($E68&amp;"/"&amp;L$1,Data!$1:$1,0)-1)))</f>
        <v/>
      </c>
      <c r="M68" s="256" t="str">
        <f ca="1">IF(ISERROR(OFFSET(Data!$A$1,MATCH($D68,Data!$CG:$CG,0)-1,MATCH($E68&amp;"/"&amp;M$1,Data!$1:$1,0)-1))=TRUE,"",IF(OFFSET(Data!$A$1,MATCH($D68,Data!$CG:$CG,0)-1,MATCH($E68&amp;"/"&amp;M$1,Data!$1:$1,0)-1)=0,"",OFFSET(Data!$A$1,MATCH($D68,Data!$CG:$CG,0)-1,MATCH($E68&amp;"/"&amp;M$1,Data!$1:$1,0)-1)))</f>
        <v/>
      </c>
      <c r="N68" s="256" t="str">
        <f ca="1">IF(ISERROR(OFFSET(Data!$A$1,MATCH($D68,Data!$CG:$CG,0)-1,MATCH($E68&amp;"/"&amp;N$1,Data!$1:$1,0)-1))=TRUE,"",IF(OFFSET(Data!$A$1,MATCH($D68,Data!$CG:$CG,0)-1,MATCH($E68&amp;"/"&amp;N$1,Data!$1:$1,0)-1)=0,"",OFFSET(Data!$A$1,MATCH($D68,Data!$CG:$CG,0)-1,MATCH($E68&amp;"/"&amp;N$1,Data!$1:$1,0)-1)))</f>
        <v/>
      </c>
      <c r="O68" s="256" t="str">
        <f ca="1">IF(ISERROR(OFFSET(Data!$A$1,MATCH($D68,Data!$CG:$CG,0)-1,MATCH($E68&amp;"/"&amp;O$1,Data!$1:$1,0)-1))=TRUE,"",IF(OFFSET(Data!$A$1,MATCH($D68,Data!$CG:$CG,0)-1,MATCH($E68&amp;"/"&amp;O$1,Data!$1:$1,0)-1)=0,"",OFFSET(Data!$A$1,MATCH($D68,Data!$CG:$CG,0)-1,MATCH($E68&amp;"/"&amp;O$1,Data!$1:$1,0)-1)))</f>
        <v/>
      </c>
      <c r="P68" s="256" t="str">
        <f ca="1">IF(ISERROR(OFFSET(Data!$A$1,MATCH($D68,Data!$CG:$CG,0)-1,MATCH($E68&amp;"/"&amp;P$1,Data!$1:$1,0)-1))=TRUE,"",IF(OFFSET(Data!$A$1,MATCH($D68,Data!$CG:$CG,0)-1,MATCH($E68&amp;"/"&amp;P$1,Data!$1:$1,0)-1)=0,"",OFFSET(Data!$A$1,MATCH($D68,Data!$CG:$CG,0)-1,MATCH($E68&amp;"/"&amp;P$1,Data!$1:$1,0)-1)))</f>
        <v/>
      </c>
      <c r="Q68" s="256" t="str">
        <f ca="1">IF(ISERROR(OFFSET(Data!$A$1,MATCH($D68,Data!$CG:$CG,0)-1,MATCH($E68&amp;"/"&amp;Q$1,Data!$1:$1,0)-1))=TRUE,"",IF(OFFSET(Data!$A$1,MATCH($D68,Data!$CG:$CG,0)-1,MATCH($E68&amp;"/"&amp;Q$1,Data!$1:$1,0)-1)=0,"",OFFSET(Data!$A$1,MATCH($D68,Data!$CG:$CG,0)-1,MATCH($E68&amp;"/"&amp;Q$1,Data!$1:$1,0)-1)))</f>
        <v/>
      </c>
      <c r="R68" s="256" t="str">
        <f ca="1">IF(ISERROR(OFFSET(Data!$A$1,MATCH($D68,Data!$CG:$CG,0)-1,MATCH($E68&amp;"/"&amp;R$1,Data!$1:$1,0)-1))=TRUE,"",IF(OFFSET(Data!$A$1,MATCH($D68,Data!$CG:$CG,0)-1,MATCH($E68&amp;"/"&amp;R$1,Data!$1:$1,0)-1)=0,"",OFFSET(Data!$A$1,MATCH($D68,Data!$CG:$CG,0)-1,MATCH($E68&amp;"/"&amp;R$1,Data!$1:$1,0)-1)))</f>
        <v/>
      </c>
      <c r="S68" s="256" t="str">
        <f ca="1">IF(ISERROR(OFFSET(Data!$A$1,MATCH($D68,Data!$CG:$CG,0)-1,MATCH($E68&amp;"/"&amp;S$1,Data!$1:$1,0)-1))=TRUE,"",IF(OFFSET(Data!$A$1,MATCH($D68,Data!$CG:$CG,0)-1,MATCH($E68&amp;"/"&amp;S$1,Data!$1:$1,0)-1)=0,"",OFFSET(Data!$A$1,MATCH($D68,Data!$CG:$CG,0)-1,MATCH($E68&amp;"/"&amp;S$1,Data!$1:$1,0)-1)))</f>
        <v/>
      </c>
      <c r="T68" s="256" t="str">
        <f ca="1">IF(ISERROR(OFFSET(Data!$A$1,MATCH($D68,Data!$CG:$CG,0)-1,MATCH($E68&amp;"/"&amp;T$1,Data!$1:$1,0)-1))=TRUE,"",IF(OFFSET(Data!$A$1,MATCH($D68,Data!$CG:$CG,0)-1,MATCH($E68&amp;"/"&amp;T$1,Data!$1:$1,0)-1)=0,"",OFFSET(Data!$A$1,MATCH($D68,Data!$CG:$CG,0)-1,MATCH($E68&amp;"/"&amp;T$1,Data!$1:$1,0)-1)))</f>
        <v/>
      </c>
      <c r="U68" s="256" t="str">
        <f ca="1">IF(ISERROR(OFFSET(Data!$A$1,MATCH($D68,Data!$CG:$CG,0)-1,MATCH($E68&amp;"/"&amp;U$1,Data!$1:$1,0)-1))=TRUE,"",IF(OFFSET(Data!$A$1,MATCH($D68,Data!$CG:$CG,0)-1,MATCH($E68&amp;"/"&amp;U$1,Data!$1:$1,0)-1)=0,"",OFFSET(Data!$A$1,MATCH($D68,Data!$CG:$CG,0)-1,MATCH($E68&amp;"/"&amp;U$1,Data!$1:$1,0)-1)))</f>
        <v/>
      </c>
      <c r="V68" s="256" t="str">
        <f ca="1">IF(ISERROR(OFFSET(Data!$A$1,MATCH($D68,Data!$CG:$CG,0)-1,MATCH($E68&amp;"/"&amp;V$1,Data!$1:$1,0)-1))=TRUE,"",IF(OFFSET(Data!$A$1,MATCH($D68,Data!$CG:$CG,0)-1,MATCH($E68&amp;"/"&amp;V$1,Data!$1:$1,0)-1)=0,"",OFFSET(Data!$A$1,MATCH($D68,Data!$CG:$CG,0)-1,MATCH($E68&amp;"/"&amp;V$1,Data!$1:$1,0)-1)))</f>
        <v/>
      </c>
      <c r="W68" s="257" t="str">
        <f ca="1">IF(ISERROR(OFFSET(Data!$A$1,MATCH($D68,Data!$CG:$CG,0)-1,MATCH($E68&amp;"/"&amp;W$1,Data!$1:$1,0)-1))=TRUE,"",IF(OFFSET(Data!$A$1,MATCH($D68,Data!$CG:$CG,0)-1,MATCH($E68&amp;"/"&amp;W$1,Data!$1:$1,0)-1)=0,"",OFFSET(Data!$A$1,MATCH($D68,Data!$CG:$CG,0)-1,MATCH($E68&amp;"/"&amp;W$1,Data!$1:$1,0)-1)))</f>
        <v/>
      </c>
      <c r="X68" s="256" t="str">
        <f ca="1">IF(ISERROR(OFFSET(Data!$A$1,MATCH($D68,Data!$CG:$CG,0)-1,MATCH($E68&amp;"/"&amp;X$1,Data!$1:$1,0)-1))=TRUE,"",IF(OFFSET(Data!$A$1,MATCH($D68,Data!$CG:$CG,0)-1,MATCH($E68&amp;"/"&amp;X$1,Data!$1:$1,0)-1)=0,"",OFFSET(Data!$A$1,MATCH($D68,Data!$CG:$CG,0)-1,MATCH($E68&amp;"/"&amp;X$1,Data!$1:$1,0)-1)))</f>
        <v/>
      </c>
      <c r="Y68" s="256" t="str">
        <f ca="1">IF(ISERROR(OFFSET(Data!$A$1,MATCH($D68,Data!$CG:$CG,0)-1,MATCH($E68&amp;"/"&amp;Y$1,Data!$1:$1,0)-1))=TRUE,"",IF(OFFSET(Data!$A$1,MATCH($D68,Data!$CG:$CG,0)-1,MATCH($E68&amp;"/"&amp;Y$1,Data!$1:$1,0)-1)=0,"",OFFSET(Data!$A$1,MATCH($D68,Data!$CG:$CG,0)-1,MATCH($E68&amp;"/"&amp;Y$1,Data!$1:$1,0)-1)))</f>
        <v/>
      </c>
      <c r="Z68" s="256" t="str">
        <f ca="1">IF(ISERROR(OFFSET(Data!$A$1,MATCH($D68,Data!$CG:$CG,0)-1,MATCH($E68&amp;"/"&amp;Z$1,Data!$1:$1,0)-1))=TRUE,"",IF(OFFSET(Data!$A$1,MATCH($D68,Data!$CG:$CG,0)-1,MATCH($E68&amp;"/"&amp;Z$1,Data!$1:$1,0)-1)=0,"",OFFSET(Data!$A$1,MATCH($D68,Data!$CG:$CG,0)-1,MATCH($E68&amp;"/"&amp;Z$1,Data!$1:$1,0)-1)))</f>
        <v/>
      </c>
      <c r="AA68" s="256" t="str">
        <f ca="1">IF(ISERROR(OFFSET(Data!$A$1,MATCH($D68,Data!$CG:$CG,0)-1,MATCH($E68&amp;"/"&amp;AA$1,Data!$1:$1,0)-1))=TRUE,"",IF(OFFSET(Data!$A$1,MATCH($D68,Data!$CG:$CG,0)-1,MATCH($E68&amp;"/"&amp;AA$1,Data!$1:$1,0)-1)=0,"",OFFSET(Data!$A$1,MATCH($D68,Data!$CG:$CG,0)-1,MATCH($E68&amp;"/"&amp;AA$1,Data!$1:$1,0)-1)))</f>
        <v/>
      </c>
      <c r="AB68" s="256" t="str">
        <f ca="1">IF(ISERROR(OFFSET(Data!$A$1,MATCH($D68,Data!$CG:$CG,0)-1,MATCH($E68&amp;"/"&amp;AB$1,Data!$1:$1,0)-1))=TRUE,"",IF(OFFSET(Data!$A$1,MATCH($D68,Data!$CG:$CG,0)-1,MATCH($E68&amp;"/"&amp;AB$1,Data!$1:$1,0)-1)=0,"",OFFSET(Data!$A$1,MATCH($D68,Data!$CG:$CG,0)-1,MATCH($E68&amp;"/"&amp;AB$1,Data!$1:$1,0)-1)))</f>
        <v/>
      </c>
      <c r="AC68" s="256" t="str">
        <f ca="1">IF(ISERROR(OFFSET(Data!$A$1,MATCH($D68,Data!$CG:$CG,0)-1,MATCH($E68&amp;"/"&amp;AC$1,Data!$1:$1,0)-1))=TRUE,"",IF(OFFSET(Data!$A$1,MATCH($D68,Data!$CG:$CG,0)-1,MATCH($E68&amp;"/"&amp;AC$1,Data!$1:$1,0)-1)=0,"",OFFSET(Data!$A$1,MATCH($D68,Data!$CG:$CG,0)-1,MATCH($E68&amp;"/"&amp;AC$1,Data!$1:$1,0)-1)))</f>
        <v/>
      </c>
      <c r="AD68" s="256" t="str">
        <f ca="1">IF(ISERROR(OFFSET(Data!$A$1,MATCH($D68,Data!$CG:$CG,0)-1,MATCH($E68&amp;"/"&amp;AD$1,Data!$1:$1,0)-1))=TRUE,"",IF(OFFSET(Data!$A$1,MATCH($D68,Data!$CG:$CG,0)-1,MATCH($E68&amp;"/"&amp;AD$1,Data!$1:$1,0)-1)=0,"",OFFSET(Data!$A$1,MATCH($D68,Data!$CG:$CG,0)-1,MATCH($E68&amp;"/"&amp;AD$1,Data!$1:$1,0)-1)))</f>
        <v/>
      </c>
      <c r="AE68" s="256" t="str">
        <f ca="1">IF(ISERROR(OFFSET(Data!$A$1,MATCH($D68,Data!$CG:$CG,0)-1,MATCH($E68&amp;"/"&amp;AE$1,Data!$1:$1,0)-1))=TRUE,"",IF(OFFSET(Data!$A$1,MATCH($D68,Data!$CG:$CG,0)-1,MATCH($E68&amp;"/"&amp;AE$1,Data!$1:$1,0)-1)=0,"",OFFSET(Data!$A$1,MATCH($D68,Data!$CG:$CG,0)-1,MATCH($E68&amp;"/"&amp;AE$1,Data!$1:$1,0)-1)))</f>
        <v/>
      </c>
      <c r="AF68" s="258" t="str">
        <f ca="1">IF(ISERROR(OFFSET(Data!$A$1,MATCH($D68,Data!$CG:$CG,0)-1,MATCH($E68&amp;"/"&amp;AF$1,Data!$1:$1,0)-1))=TRUE,"",IF(OFFSET(Data!$A$1,MATCH($D68,Data!$CG:$CG,0)-1,MATCH($E68&amp;"/"&amp;AF$1,Data!$1:$1,0)-1)=0,"",OFFSET(Data!$A$1,MATCH($D68,Data!$CG:$CG,0)-1,MATCH($E68&amp;"/"&amp;AF$1,Data!$1:$1,0)-1)))</f>
        <v/>
      </c>
      <c r="AG68" s="214">
        <f t="shared" ca="1" si="5"/>
        <v>0</v>
      </c>
      <c r="AH68" s="215">
        <f ca="1">SUM(AG64:AG68)</f>
        <v>0</v>
      </c>
    </row>
    <row r="69" spans="1:34" ht="15" hidden="1" customHeight="1" x14ac:dyDescent="0.25">
      <c r="A69" s="445">
        <v>13</v>
      </c>
      <c r="B69" s="448" t="e">
        <f>INDEX(Data!CI:CI,MATCH("W"&amp;A69,Data!A:A,0))</f>
        <v>#N/A</v>
      </c>
      <c r="C69" s="451" t="e">
        <f>INDEX(Data!CG:CG,MATCH("W"&amp;A69,Data!A:A,0))</f>
        <v>#N/A</v>
      </c>
      <c r="D69" s="26" t="e">
        <f>IF(C69&lt;&gt;"",C69,#REF!)</f>
        <v>#N/A</v>
      </c>
      <c r="E69" s="27" t="s">
        <v>21</v>
      </c>
      <c r="F69" s="271" t="str">
        <f ca="1">IF(ISERROR(OFFSET(Data!$A$1,MATCH($D69,Data!$CG:$CG,0)-1,MATCH($E69&amp;"/"&amp;F$1,Data!$1:$1,0)-1))=TRUE,"",IF(OFFSET(Data!$A$1,MATCH($D69,Data!$CG:$CG,0)-1,MATCH($E69&amp;"/"&amp;F$1,Data!$1:$1,0)-1)=0,"",OFFSET(Data!$A$1,MATCH($D69,Data!$CG:$CG,0)-1,MATCH($E69&amp;"/"&amp;F$1,Data!$1:$1,0)-1)))</f>
        <v/>
      </c>
      <c r="G69" s="250" t="str">
        <f ca="1">IF(ISERROR(OFFSET(Data!$A$1,MATCH($D69,Data!$CG:$CG,0)-1,MATCH($E69&amp;"/"&amp;G$1,Data!$1:$1,0)-1))=TRUE,"",IF(OFFSET(Data!$A$1,MATCH($D69,Data!$CG:$CG,0)-1,MATCH($E69&amp;"/"&amp;G$1,Data!$1:$1,0)-1)=0,"",OFFSET(Data!$A$1,MATCH($D69,Data!$CG:$CG,0)-1,MATCH($E69&amp;"/"&amp;G$1,Data!$1:$1,0)-1)))</f>
        <v/>
      </c>
      <c r="H69" s="250" t="str">
        <f ca="1">IF(ISERROR(OFFSET(Data!$A$1,MATCH($D69,Data!$CG:$CG,0)-1,MATCH($E69&amp;"/"&amp;H$1,Data!$1:$1,0)-1))=TRUE,"",IF(OFFSET(Data!$A$1,MATCH($D69,Data!$CG:$CG,0)-1,MATCH($E69&amp;"/"&amp;H$1,Data!$1:$1,0)-1)=0,"",OFFSET(Data!$A$1,MATCH($D69,Data!$CG:$CG,0)-1,MATCH($E69&amp;"/"&amp;H$1,Data!$1:$1,0)-1)))</f>
        <v/>
      </c>
      <c r="I69" s="250" t="str">
        <f ca="1">IF(ISERROR(OFFSET(Data!$A$1,MATCH($D69,Data!$CG:$CG,0)-1,MATCH($E69&amp;"/"&amp;I$1,Data!$1:$1,0)-1))=TRUE,"",IF(OFFSET(Data!$A$1,MATCH($D69,Data!$CG:$CG,0)-1,MATCH($E69&amp;"/"&amp;I$1,Data!$1:$1,0)-1)=0,"",OFFSET(Data!$A$1,MATCH($D69,Data!$CG:$CG,0)-1,MATCH($E69&amp;"/"&amp;I$1,Data!$1:$1,0)-1)))</f>
        <v/>
      </c>
      <c r="J69" s="250" t="str">
        <f ca="1">IF(ISERROR(OFFSET(Data!$A$1,MATCH($D69,Data!$CG:$CG,0)-1,MATCH($E69&amp;"/"&amp;J$1,Data!$1:$1,0)-1))=TRUE,"",IF(OFFSET(Data!$A$1,MATCH($D69,Data!$CG:$CG,0)-1,MATCH($E69&amp;"/"&amp;J$1,Data!$1:$1,0)-1)=0,"",OFFSET(Data!$A$1,MATCH($D69,Data!$CG:$CG,0)-1,MATCH($E69&amp;"/"&amp;J$1,Data!$1:$1,0)-1)))</f>
        <v/>
      </c>
      <c r="K69" s="250" t="str">
        <f ca="1">IF(ISERROR(OFFSET(Data!$A$1,MATCH($D69,Data!$CG:$CG,0)-1,MATCH($E69&amp;"/"&amp;K$1,Data!$1:$1,0)-1))=TRUE,"",IF(OFFSET(Data!$A$1,MATCH($D69,Data!$CG:$CG,0)-1,MATCH($E69&amp;"/"&amp;K$1,Data!$1:$1,0)-1)=0,"",OFFSET(Data!$A$1,MATCH($D69,Data!$CG:$CG,0)-1,MATCH($E69&amp;"/"&amp;K$1,Data!$1:$1,0)-1)))</f>
        <v/>
      </c>
      <c r="L69" s="250" t="str">
        <f ca="1">IF(ISERROR(OFFSET(Data!$A$1,MATCH($D69,Data!$CG:$CG,0)-1,MATCH($E69&amp;"/"&amp;L$1,Data!$1:$1,0)-1))=TRUE,"",IF(OFFSET(Data!$A$1,MATCH($D69,Data!$CG:$CG,0)-1,MATCH($E69&amp;"/"&amp;L$1,Data!$1:$1,0)-1)=0,"",OFFSET(Data!$A$1,MATCH($D69,Data!$CG:$CG,0)-1,MATCH($E69&amp;"/"&amp;L$1,Data!$1:$1,0)-1)))</f>
        <v/>
      </c>
      <c r="M69" s="250" t="str">
        <f ca="1">IF(ISERROR(OFFSET(Data!$A$1,MATCH($D69,Data!$CG:$CG,0)-1,MATCH($E69&amp;"/"&amp;M$1,Data!$1:$1,0)-1))=TRUE,"",IF(OFFSET(Data!$A$1,MATCH($D69,Data!$CG:$CG,0)-1,MATCH($E69&amp;"/"&amp;M$1,Data!$1:$1,0)-1)=0,"",OFFSET(Data!$A$1,MATCH($D69,Data!$CG:$CG,0)-1,MATCH($E69&amp;"/"&amp;M$1,Data!$1:$1,0)-1)))</f>
        <v/>
      </c>
      <c r="N69" s="250" t="str">
        <f ca="1">IF(ISERROR(OFFSET(Data!$A$1,MATCH($D69,Data!$CG:$CG,0)-1,MATCH($E69&amp;"/"&amp;N$1,Data!$1:$1,0)-1))=TRUE,"",IF(OFFSET(Data!$A$1,MATCH($D69,Data!$CG:$CG,0)-1,MATCH($E69&amp;"/"&amp;N$1,Data!$1:$1,0)-1)=0,"",OFFSET(Data!$A$1,MATCH($D69,Data!$CG:$CG,0)-1,MATCH($E69&amp;"/"&amp;N$1,Data!$1:$1,0)-1)))</f>
        <v/>
      </c>
      <c r="O69" s="250" t="str">
        <f ca="1">IF(ISERROR(OFFSET(Data!$A$1,MATCH($D69,Data!$CG:$CG,0)-1,MATCH($E69&amp;"/"&amp;O$1,Data!$1:$1,0)-1))=TRUE,"",IF(OFFSET(Data!$A$1,MATCH($D69,Data!$CG:$CG,0)-1,MATCH($E69&amp;"/"&amp;O$1,Data!$1:$1,0)-1)=0,"",OFFSET(Data!$A$1,MATCH($D69,Data!$CG:$CG,0)-1,MATCH($E69&amp;"/"&amp;O$1,Data!$1:$1,0)-1)))</f>
        <v/>
      </c>
      <c r="P69" s="250" t="str">
        <f ca="1">IF(ISERROR(OFFSET(Data!$A$1,MATCH($D69,Data!$CG:$CG,0)-1,MATCH($E69&amp;"/"&amp;P$1,Data!$1:$1,0)-1))=TRUE,"",IF(OFFSET(Data!$A$1,MATCH($D69,Data!$CG:$CG,0)-1,MATCH($E69&amp;"/"&amp;P$1,Data!$1:$1,0)-1)=0,"",OFFSET(Data!$A$1,MATCH($D69,Data!$CG:$CG,0)-1,MATCH($E69&amp;"/"&amp;P$1,Data!$1:$1,0)-1)))</f>
        <v/>
      </c>
      <c r="Q69" s="250" t="str">
        <f ca="1">IF(ISERROR(OFFSET(Data!$A$1,MATCH($D69,Data!$CG:$CG,0)-1,MATCH($E69&amp;"/"&amp;Q$1,Data!$1:$1,0)-1))=TRUE,"",IF(OFFSET(Data!$A$1,MATCH($D69,Data!$CG:$CG,0)-1,MATCH($E69&amp;"/"&amp;Q$1,Data!$1:$1,0)-1)=0,"",OFFSET(Data!$A$1,MATCH($D69,Data!$CG:$CG,0)-1,MATCH($E69&amp;"/"&amp;Q$1,Data!$1:$1,0)-1)))</f>
        <v/>
      </c>
      <c r="R69" s="250" t="str">
        <f ca="1">IF(ISERROR(OFFSET(Data!$A$1,MATCH($D69,Data!$CG:$CG,0)-1,MATCH($E69&amp;"/"&amp;R$1,Data!$1:$1,0)-1))=TRUE,"",IF(OFFSET(Data!$A$1,MATCH($D69,Data!$CG:$CG,0)-1,MATCH($E69&amp;"/"&amp;R$1,Data!$1:$1,0)-1)=0,"",OFFSET(Data!$A$1,MATCH($D69,Data!$CG:$CG,0)-1,MATCH($E69&amp;"/"&amp;R$1,Data!$1:$1,0)-1)))</f>
        <v/>
      </c>
      <c r="S69" s="250" t="str">
        <f ca="1">IF(ISERROR(OFFSET(Data!$A$1,MATCH($D69,Data!$CG:$CG,0)-1,MATCH($E69&amp;"/"&amp;S$1,Data!$1:$1,0)-1))=TRUE,"",IF(OFFSET(Data!$A$1,MATCH($D69,Data!$CG:$CG,0)-1,MATCH($E69&amp;"/"&amp;S$1,Data!$1:$1,0)-1)=0,"",OFFSET(Data!$A$1,MATCH($D69,Data!$CG:$CG,0)-1,MATCH($E69&amp;"/"&amp;S$1,Data!$1:$1,0)-1)))</f>
        <v/>
      </c>
      <c r="T69" s="250" t="str">
        <f ca="1">IF(ISERROR(OFFSET(Data!$A$1,MATCH($D69,Data!$CG:$CG,0)-1,MATCH($E69&amp;"/"&amp;T$1,Data!$1:$1,0)-1))=TRUE,"",IF(OFFSET(Data!$A$1,MATCH($D69,Data!$CG:$CG,0)-1,MATCH($E69&amp;"/"&amp;T$1,Data!$1:$1,0)-1)=0,"",OFFSET(Data!$A$1,MATCH($D69,Data!$CG:$CG,0)-1,MATCH($E69&amp;"/"&amp;T$1,Data!$1:$1,0)-1)))</f>
        <v/>
      </c>
      <c r="U69" s="250" t="str">
        <f ca="1">IF(ISERROR(OFFSET(Data!$A$1,MATCH($D69,Data!$CG:$CG,0)-1,MATCH($E69&amp;"/"&amp;U$1,Data!$1:$1,0)-1))=TRUE,"",IF(OFFSET(Data!$A$1,MATCH($D69,Data!$CG:$CG,0)-1,MATCH($E69&amp;"/"&amp;U$1,Data!$1:$1,0)-1)=0,"",OFFSET(Data!$A$1,MATCH($D69,Data!$CG:$CG,0)-1,MATCH($E69&amp;"/"&amp;U$1,Data!$1:$1,0)-1)))</f>
        <v/>
      </c>
      <c r="V69" s="250" t="str">
        <f ca="1">IF(ISERROR(OFFSET(Data!$A$1,MATCH($D69,Data!$CG:$CG,0)-1,MATCH($E69&amp;"/"&amp;V$1,Data!$1:$1,0)-1))=TRUE,"",IF(OFFSET(Data!$A$1,MATCH($D69,Data!$CG:$CG,0)-1,MATCH($E69&amp;"/"&amp;V$1,Data!$1:$1,0)-1)=0,"",OFFSET(Data!$A$1,MATCH($D69,Data!$CG:$CG,0)-1,MATCH($E69&amp;"/"&amp;V$1,Data!$1:$1,0)-1)))</f>
        <v/>
      </c>
      <c r="W69" s="272" t="str">
        <f ca="1">IF(ISERROR(OFFSET(Data!$A$1,MATCH($D69,Data!$CG:$CG,0)-1,MATCH($E69&amp;"/"&amp;W$1,Data!$1:$1,0)-1))=TRUE,"",IF(OFFSET(Data!$A$1,MATCH($D69,Data!$CG:$CG,0)-1,MATCH($E69&amp;"/"&amp;W$1,Data!$1:$1,0)-1)=0,"",OFFSET(Data!$A$1,MATCH($D69,Data!$CG:$CG,0)-1,MATCH($E69&amp;"/"&amp;W$1,Data!$1:$1,0)-1)))</f>
        <v/>
      </c>
      <c r="X69" s="250" t="str">
        <f ca="1">IF(ISERROR(OFFSET(Data!$A$1,MATCH($D69,Data!$CG:$CG,0)-1,MATCH($E69&amp;"/"&amp;X$1,Data!$1:$1,0)-1))=TRUE,"",IF(OFFSET(Data!$A$1,MATCH($D69,Data!$CG:$CG,0)-1,MATCH($E69&amp;"/"&amp;X$1,Data!$1:$1,0)-1)=0,"",OFFSET(Data!$A$1,MATCH($D69,Data!$CG:$CG,0)-1,MATCH($E69&amp;"/"&amp;X$1,Data!$1:$1,0)-1)))</f>
        <v/>
      </c>
      <c r="Y69" s="250" t="str">
        <f ca="1">IF(ISERROR(OFFSET(Data!$A$1,MATCH($D69,Data!$CG:$CG,0)-1,MATCH($E69&amp;"/"&amp;Y$1,Data!$1:$1,0)-1))=TRUE,"",IF(OFFSET(Data!$A$1,MATCH($D69,Data!$CG:$CG,0)-1,MATCH($E69&amp;"/"&amp;Y$1,Data!$1:$1,0)-1)=0,"",OFFSET(Data!$A$1,MATCH($D69,Data!$CG:$CG,0)-1,MATCH($E69&amp;"/"&amp;Y$1,Data!$1:$1,0)-1)))</f>
        <v/>
      </c>
      <c r="Z69" s="250" t="str">
        <f ca="1">IF(ISERROR(OFFSET(Data!$A$1,MATCH($D69,Data!$CG:$CG,0)-1,MATCH($E69&amp;"/"&amp;Z$1,Data!$1:$1,0)-1))=TRUE,"",IF(OFFSET(Data!$A$1,MATCH($D69,Data!$CG:$CG,0)-1,MATCH($E69&amp;"/"&amp;Z$1,Data!$1:$1,0)-1)=0,"",OFFSET(Data!$A$1,MATCH($D69,Data!$CG:$CG,0)-1,MATCH($E69&amp;"/"&amp;Z$1,Data!$1:$1,0)-1)))</f>
        <v/>
      </c>
      <c r="AA69" s="250" t="str">
        <f ca="1">IF(ISERROR(OFFSET(Data!$A$1,MATCH($D69,Data!$CG:$CG,0)-1,MATCH($E69&amp;"/"&amp;AA$1,Data!$1:$1,0)-1))=TRUE,"",IF(OFFSET(Data!$A$1,MATCH($D69,Data!$CG:$CG,0)-1,MATCH($E69&amp;"/"&amp;AA$1,Data!$1:$1,0)-1)=0,"",OFFSET(Data!$A$1,MATCH($D69,Data!$CG:$CG,0)-1,MATCH($E69&amp;"/"&amp;AA$1,Data!$1:$1,0)-1)))</f>
        <v/>
      </c>
      <c r="AB69" s="250" t="str">
        <f ca="1">IF(ISERROR(OFFSET(Data!$A$1,MATCH($D69,Data!$CG:$CG,0)-1,MATCH($E69&amp;"/"&amp;AB$1,Data!$1:$1,0)-1))=TRUE,"",IF(OFFSET(Data!$A$1,MATCH($D69,Data!$CG:$CG,0)-1,MATCH($E69&amp;"/"&amp;AB$1,Data!$1:$1,0)-1)=0,"",OFFSET(Data!$A$1,MATCH($D69,Data!$CG:$CG,0)-1,MATCH($E69&amp;"/"&amp;AB$1,Data!$1:$1,0)-1)))</f>
        <v/>
      </c>
      <c r="AC69" s="250" t="str">
        <f ca="1">IF(ISERROR(OFFSET(Data!$A$1,MATCH($D69,Data!$CG:$CG,0)-1,MATCH($E69&amp;"/"&amp;AC$1,Data!$1:$1,0)-1))=TRUE,"",IF(OFFSET(Data!$A$1,MATCH($D69,Data!$CG:$CG,0)-1,MATCH($E69&amp;"/"&amp;AC$1,Data!$1:$1,0)-1)=0,"",OFFSET(Data!$A$1,MATCH($D69,Data!$CG:$CG,0)-1,MATCH($E69&amp;"/"&amp;AC$1,Data!$1:$1,0)-1)))</f>
        <v/>
      </c>
      <c r="AD69" s="250" t="str">
        <f ca="1">IF(ISERROR(OFFSET(Data!$A$1,MATCH($D69,Data!$CG:$CG,0)-1,MATCH($E69&amp;"/"&amp;AD$1,Data!$1:$1,0)-1))=TRUE,"",IF(OFFSET(Data!$A$1,MATCH($D69,Data!$CG:$CG,0)-1,MATCH($E69&amp;"/"&amp;AD$1,Data!$1:$1,0)-1)=0,"",OFFSET(Data!$A$1,MATCH($D69,Data!$CG:$CG,0)-1,MATCH($E69&amp;"/"&amp;AD$1,Data!$1:$1,0)-1)))</f>
        <v/>
      </c>
      <c r="AE69" s="250" t="str">
        <f ca="1">IF(ISERROR(OFFSET(Data!$A$1,MATCH($D69,Data!$CG:$CG,0)-1,MATCH($E69&amp;"/"&amp;AE$1,Data!$1:$1,0)-1))=TRUE,"",IF(OFFSET(Data!$A$1,MATCH($D69,Data!$CG:$CG,0)-1,MATCH($E69&amp;"/"&amp;AE$1,Data!$1:$1,0)-1)=0,"",OFFSET(Data!$A$1,MATCH($D69,Data!$CG:$CG,0)-1,MATCH($E69&amp;"/"&amp;AE$1,Data!$1:$1,0)-1)))</f>
        <v/>
      </c>
      <c r="AF69" s="251" t="str">
        <f ca="1">IF(ISERROR(OFFSET(Data!$A$1,MATCH($D69,Data!$CG:$CG,0)-1,MATCH($E69&amp;"/"&amp;AF$1,Data!$1:$1,0)-1))=TRUE,"",IF(OFFSET(Data!$A$1,MATCH($D69,Data!$CG:$CG,0)-1,MATCH($E69&amp;"/"&amp;AF$1,Data!$1:$1,0)-1)=0,"",OFFSET(Data!$A$1,MATCH($D69,Data!$CG:$CG,0)-1,MATCH($E69&amp;"/"&amp;AF$1,Data!$1:$1,0)-1)))</f>
        <v/>
      </c>
      <c r="AG69" s="210">
        <f t="shared" ca="1" si="5"/>
        <v>0</v>
      </c>
      <c r="AH69" s="211">
        <f ca="1">AG69</f>
        <v>0</v>
      </c>
    </row>
    <row r="70" spans="1:34" ht="15" hidden="1" customHeight="1" thickBot="1" x14ac:dyDescent="0.3">
      <c r="A70" s="446"/>
      <c r="B70" s="449"/>
      <c r="C70" s="452"/>
      <c r="D70" s="28" t="e">
        <f>IF(C70&lt;&gt;"",C70,D69)</f>
        <v>#N/A</v>
      </c>
      <c r="E70" s="29" t="s">
        <v>22</v>
      </c>
      <c r="F70" s="254" t="str">
        <f ca="1">IF(ISERROR(OFFSET(Data!$A$1,MATCH($D70,Data!$CG:$CG,0)-1,MATCH($E70&amp;"/"&amp;F$1,Data!$1:$1,0)-1))=TRUE,"",IF(OFFSET(Data!$A$1,MATCH($D70,Data!$CG:$CG,0)-1,MATCH($E70&amp;"/"&amp;F$1,Data!$1:$1,0)-1)=0,"",OFFSET(Data!$A$1,MATCH($D70,Data!$CG:$CG,0)-1,MATCH($E70&amp;"/"&amp;F$1,Data!$1:$1,0)-1)))</f>
        <v/>
      </c>
      <c r="G70" s="252" t="str">
        <f ca="1">IF(ISERROR(OFFSET(Data!$A$1,MATCH($D70,Data!$CG:$CG,0)-1,MATCH($E70&amp;"/"&amp;G$1,Data!$1:$1,0)-1))=TRUE,"",IF(OFFSET(Data!$A$1,MATCH($D70,Data!$CG:$CG,0)-1,MATCH($E70&amp;"/"&amp;G$1,Data!$1:$1,0)-1)=0,"",OFFSET(Data!$A$1,MATCH($D70,Data!$CG:$CG,0)-1,MATCH($E70&amp;"/"&amp;G$1,Data!$1:$1,0)-1)))</f>
        <v/>
      </c>
      <c r="H70" s="252" t="str">
        <f ca="1">IF(ISERROR(OFFSET(Data!$A$1,MATCH($D70,Data!$CG:$CG,0)-1,MATCH($E70&amp;"/"&amp;H$1,Data!$1:$1,0)-1))=TRUE,"",IF(OFFSET(Data!$A$1,MATCH($D70,Data!$CG:$CG,0)-1,MATCH($E70&amp;"/"&amp;H$1,Data!$1:$1,0)-1)=0,"",OFFSET(Data!$A$1,MATCH($D70,Data!$CG:$CG,0)-1,MATCH($E70&amp;"/"&amp;H$1,Data!$1:$1,0)-1)))</f>
        <v/>
      </c>
      <c r="I70" s="252" t="str">
        <f ca="1">IF(ISERROR(OFFSET(Data!$A$1,MATCH($D70,Data!$CG:$CG,0)-1,MATCH($E70&amp;"/"&amp;I$1,Data!$1:$1,0)-1))=TRUE,"",IF(OFFSET(Data!$A$1,MATCH($D70,Data!$CG:$CG,0)-1,MATCH($E70&amp;"/"&amp;I$1,Data!$1:$1,0)-1)=0,"",OFFSET(Data!$A$1,MATCH($D70,Data!$CG:$CG,0)-1,MATCH($E70&amp;"/"&amp;I$1,Data!$1:$1,0)-1)))</f>
        <v/>
      </c>
      <c r="J70" s="252" t="str">
        <f ca="1">IF(ISERROR(OFFSET(Data!$A$1,MATCH($D70,Data!$CG:$CG,0)-1,MATCH($E70&amp;"/"&amp;J$1,Data!$1:$1,0)-1))=TRUE,"",IF(OFFSET(Data!$A$1,MATCH($D70,Data!$CG:$CG,0)-1,MATCH($E70&amp;"/"&amp;J$1,Data!$1:$1,0)-1)=0,"",OFFSET(Data!$A$1,MATCH($D70,Data!$CG:$CG,0)-1,MATCH($E70&amp;"/"&amp;J$1,Data!$1:$1,0)-1)))</f>
        <v/>
      </c>
      <c r="K70" s="252" t="str">
        <f ca="1">IF(ISERROR(OFFSET(Data!$A$1,MATCH($D70,Data!$CG:$CG,0)-1,MATCH($E70&amp;"/"&amp;K$1,Data!$1:$1,0)-1))=TRUE,"",IF(OFFSET(Data!$A$1,MATCH($D70,Data!$CG:$CG,0)-1,MATCH($E70&amp;"/"&amp;K$1,Data!$1:$1,0)-1)=0,"",OFFSET(Data!$A$1,MATCH($D70,Data!$CG:$CG,0)-1,MATCH($E70&amp;"/"&amp;K$1,Data!$1:$1,0)-1)))</f>
        <v/>
      </c>
      <c r="L70" s="252" t="str">
        <f ca="1">IF(ISERROR(OFFSET(Data!$A$1,MATCH($D70,Data!$CG:$CG,0)-1,MATCH($E70&amp;"/"&amp;L$1,Data!$1:$1,0)-1))=TRUE,"",IF(OFFSET(Data!$A$1,MATCH($D70,Data!$CG:$CG,0)-1,MATCH($E70&amp;"/"&amp;L$1,Data!$1:$1,0)-1)=0,"",OFFSET(Data!$A$1,MATCH($D70,Data!$CG:$CG,0)-1,MATCH($E70&amp;"/"&amp;L$1,Data!$1:$1,0)-1)))</f>
        <v/>
      </c>
      <c r="M70" s="252" t="str">
        <f ca="1">IF(ISERROR(OFFSET(Data!$A$1,MATCH($D70,Data!$CG:$CG,0)-1,MATCH($E70&amp;"/"&amp;M$1,Data!$1:$1,0)-1))=TRUE,"",IF(OFFSET(Data!$A$1,MATCH($D70,Data!$CG:$CG,0)-1,MATCH($E70&amp;"/"&amp;M$1,Data!$1:$1,0)-1)=0,"",OFFSET(Data!$A$1,MATCH($D70,Data!$CG:$CG,0)-1,MATCH($E70&amp;"/"&amp;M$1,Data!$1:$1,0)-1)))</f>
        <v/>
      </c>
      <c r="N70" s="252" t="str">
        <f ca="1">IF(ISERROR(OFFSET(Data!$A$1,MATCH($D70,Data!$CG:$CG,0)-1,MATCH($E70&amp;"/"&amp;N$1,Data!$1:$1,0)-1))=TRUE,"",IF(OFFSET(Data!$A$1,MATCH($D70,Data!$CG:$CG,0)-1,MATCH($E70&amp;"/"&amp;N$1,Data!$1:$1,0)-1)=0,"",OFFSET(Data!$A$1,MATCH($D70,Data!$CG:$CG,0)-1,MATCH($E70&amp;"/"&amp;N$1,Data!$1:$1,0)-1)))</f>
        <v/>
      </c>
      <c r="O70" s="252" t="str">
        <f ca="1">IF(ISERROR(OFFSET(Data!$A$1,MATCH($D70,Data!$CG:$CG,0)-1,MATCH($E70&amp;"/"&amp;O$1,Data!$1:$1,0)-1))=TRUE,"",IF(OFFSET(Data!$A$1,MATCH($D70,Data!$CG:$CG,0)-1,MATCH($E70&amp;"/"&amp;O$1,Data!$1:$1,0)-1)=0,"",OFFSET(Data!$A$1,MATCH($D70,Data!$CG:$CG,0)-1,MATCH($E70&amp;"/"&amp;O$1,Data!$1:$1,0)-1)))</f>
        <v/>
      </c>
      <c r="P70" s="252" t="str">
        <f ca="1">IF(ISERROR(OFFSET(Data!$A$1,MATCH($D70,Data!$CG:$CG,0)-1,MATCH($E70&amp;"/"&amp;P$1,Data!$1:$1,0)-1))=TRUE,"",IF(OFFSET(Data!$A$1,MATCH($D70,Data!$CG:$CG,0)-1,MATCH($E70&amp;"/"&amp;P$1,Data!$1:$1,0)-1)=0,"",OFFSET(Data!$A$1,MATCH($D70,Data!$CG:$CG,0)-1,MATCH($E70&amp;"/"&amp;P$1,Data!$1:$1,0)-1)))</f>
        <v/>
      </c>
      <c r="Q70" s="252" t="str">
        <f ca="1">IF(ISERROR(OFFSET(Data!$A$1,MATCH($D70,Data!$CG:$CG,0)-1,MATCH($E70&amp;"/"&amp;Q$1,Data!$1:$1,0)-1))=TRUE,"",IF(OFFSET(Data!$A$1,MATCH($D70,Data!$CG:$CG,0)-1,MATCH($E70&amp;"/"&amp;Q$1,Data!$1:$1,0)-1)=0,"",OFFSET(Data!$A$1,MATCH($D70,Data!$CG:$CG,0)-1,MATCH($E70&amp;"/"&amp;Q$1,Data!$1:$1,0)-1)))</f>
        <v/>
      </c>
      <c r="R70" s="252" t="str">
        <f ca="1">IF(ISERROR(OFFSET(Data!$A$1,MATCH($D70,Data!$CG:$CG,0)-1,MATCH($E70&amp;"/"&amp;R$1,Data!$1:$1,0)-1))=TRUE,"",IF(OFFSET(Data!$A$1,MATCH($D70,Data!$CG:$CG,0)-1,MATCH($E70&amp;"/"&amp;R$1,Data!$1:$1,0)-1)=0,"",OFFSET(Data!$A$1,MATCH($D70,Data!$CG:$CG,0)-1,MATCH($E70&amp;"/"&amp;R$1,Data!$1:$1,0)-1)))</f>
        <v/>
      </c>
      <c r="S70" s="252" t="str">
        <f ca="1">IF(ISERROR(OFFSET(Data!$A$1,MATCH($D70,Data!$CG:$CG,0)-1,MATCH($E70&amp;"/"&amp;S$1,Data!$1:$1,0)-1))=TRUE,"",IF(OFFSET(Data!$A$1,MATCH($D70,Data!$CG:$CG,0)-1,MATCH($E70&amp;"/"&amp;S$1,Data!$1:$1,0)-1)=0,"",OFFSET(Data!$A$1,MATCH($D70,Data!$CG:$CG,0)-1,MATCH($E70&amp;"/"&amp;S$1,Data!$1:$1,0)-1)))</f>
        <v/>
      </c>
      <c r="T70" s="252" t="str">
        <f ca="1">IF(ISERROR(OFFSET(Data!$A$1,MATCH($D70,Data!$CG:$CG,0)-1,MATCH($E70&amp;"/"&amp;T$1,Data!$1:$1,0)-1))=TRUE,"",IF(OFFSET(Data!$A$1,MATCH($D70,Data!$CG:$CG,0)-1,MATCH($E70&amp;"/"&amp;T$1,Data!$1:$1,0)-1)=0,"",OFFSET(Data!$A$1,MATCH($D70,Data!$CG:$CG,0)-1,MATCH($E70&amp;"/"&amp;T$1,Data!$1:$1,0)-1)))</f>
        <v/>
      </c>
      <c r="U70" s="252" t="str">
        <f ca="1">IF(ISERROR(OFFSET(Data!$A$1,MATCH($D70,Data!$CG:$CG,0)-1,MATCH($E70&amp;"/"&amp;U$1,Data!$1:$1,0)-1))=TRUE,"",IF(OFFSET(Data!$A$1,MATCH($D70,Data!$CG:$CG,0)-1,MATCH($E70&amp;"/"&amp;U$1,Data!$1:$1,0)-1)=0,"",OFFSET(Data!$A$1,MATCH($D70,Data!$CG:$CG,0)-1,MATCH($E70&amp;"/"&amp;U$1,Data!$1:$1,0)-1)))</f>
        <v/>
      </c>
      <c r="V70" s="252" t="str">
        <f ca="1">IF(ISERROR(OFFSET(Data!$A$1,MATCH($D70,Data!$CG:$CG,0)-1,MATCH($E70&amp;"/"&amp;V$1,Data!$1:$1,0)-1))=TRUE,"",IF(OFFSET(Data!$A$1,MATCH($D70,Data!$CG:$CG,0)-1,MATCH($E70&amp;"/"&amp;V$1,Data!$1:$1,0)-1)=0,"",OFFSET(Data!$A$1,MATCH($D70,Data!$CG:$CG,0)-1,MATCH($E70&amp;"/"&amp;V$1,Data!$1:$1,0)-1)))</f>
        <v/>
      </c>
      <c r="W70" s="269" t="str">
        <f ca="1">IF(ISERROR(OFFSET(Data!$A$1,MATCH($D70,Data!$CG:$CG,0)-1,MATCH($E70&amp;"/"&amp;W$1,Data!$1:$1,0)-1))=TRUE,"",IF(OFFSET(Data!$A$1,MATCH($D70,Data!$CG:$CG,0)-1,MATCH($E70&amp;"/"&amp;W$1,Data!$1:$1,0)-1)=0,"",OFFSET(Data!$A$1,MATCH($D70,Data!$CG:$CG,0)-1,MATCH($E70&amp;"/"&amp;W$1,Data!$1:$1,0)-1)))</f>
        <v/>
      </c>
      <c r="X70" s="252" t="str">
        <f ca="1">IF(ISERROR(OFFSET(Data!$A$1,MATCH($D70,Data!$CG:$CG,0)-1,MATCH($E70&amp;"/"&amp;X$1,Data!$1:$1,0)-1))=TRUE,"",IF(OFFSET(Data!$A$1,MATCH($D70,Data!$CG:$CG,0)-1,MATCH($E70&amp;"/"&amp;X$1,Data!$1:$1,0)-1)=0,"",OFFSET(Data!$A$1,MATCH($D70,Data!$CG:$CG,0)-1,MATCH($E70&amp;"/"&amp;X$1,Data!$1:$1,0)-1)))</f>
        <v/>
      </c>
      <c r="Y70" s="252" t="str">
        <f ca="1">IF(ISERROR(OFFSET(Data!$A$1,MATCH($D70,Data!$CG:$CG,0)-1,MATCH($E70&amp;"/"&amp;Y$1,Data!$1:$1,0)-1))=TRUE,"",IF(OFFSET(Data!$A$1,MATCH($D70,Data!$CG:$CG,0)-1,MATCH($E70&amp;"/"&amp;Y$1,Data!$1:$1,0)-1)=0,"",OFFSET(Data!$A$1,MATCH($D70,Data!$CG:$CG,0)-1,MATCH($E70&amp;"/"&amp;Y$1,Data!$1:$1,0)-1)))</f>
        <v/>
      </c>
      <c r="Z70" s="252" t="str">
        <f ca="1">IF(ISERROR(OFFSET(Data!$A$1,MATCH($D70,Data!$CG:$CG,0)-1,MATCH($E70&amp;"/"&amp;Z$1,Data!$1:$1,0)-1))=TRUE,"",IF(OFFSET(Data!$A$1,MATCH($D70,Data!$CG:$CG,0)-1,MATCH($E70&amp;"/"&amp;Z$1,Data!$1:$1,0)-1)=0,"",OFFSET(Data!$A$1,MATCH($D70,Data!$CG:$CG,0)-1,MATCH($E70&amp;"/"&amp;Z$1,Data!$1:$1,0)-1)))</f>
        <v/>
      </c>
      <c r="AA70" s="252" t="str">
        <f ca="1">IF(ISERROR(OFFSET(Data!$A$1,MATCH($D70,Data!$CG:$CG,0)-1,MATCH($E70&amp;"/"&amp;AA$1,Data!$1:$1,0)-1))=TRUE,"",IF(OFFSET(Data!$A$1,MATCH($D70,Data!$CG:$CG,0)-1,MATCH($E70&amp;"/"&amp;AA$1,Data!$1:$1,0)-1)=0,"",OFFSET(Data!$A$1,MATCH($D70,Data!$CG:$CG,0)-1,MATCH($E70&amp;"/"&amp;AA$1,Data!$1:$1,0)-1)))</f>
        <v/>
      </c>
      <c r="AB70" s="252" t="str">
        <f ca="1">IF(ISERROR(OFFSET(Data!$A$1,MATCH($D70,Data!$CG:$CG,0)-1,MATCH($E70&amp;"/"&amp;AB$1,Data!$1:$1,0)-1))=TRUE,"",IF(OFFSET(Data!$A$1,MATCH($D70,Data!$CG:$CG,0)-1,MATCH($E70&amp;"/"&amp;AB$1,Data!$1:$1,0)-1)=0,"",OFFSET(Data!$A$1,MATCH($D70,Data!$CG:$CG,0)-1,MATCH($E70&amp;"/"&amp;AB$1,Data!$1:$1,0)-1)))</f>
        <v/>
      </c>
      <c r="AC70" s="252" t="str">
        <f ca="1">IF(ISERROR(OFFSET(Data!$A$1,MATCH($D70,Data!$CG:$CG,0)-1,MATCH($E70&amp;"/"&amp;AC$1,Data!$1:$1,0)-1))=TRUE,"",IF(OFFSET(Data!$A$1,MATCH($D70,Data!$CG:$CG,0)-1,MATCH($E70&amp;"/"&amp;AC$1,Data!$1:$1,0)-1)=0,"",OFFSET(Data!$A$1,MATCH($D70,Data!$CG:$CG,0)-1,MATCH($E70&amp;"/"&amp;AC$1,Data!$1:$1,0)-1)))</f>
        <v/>
      </c>
      <c r="AD70" s="252" t="str">
        <f ca="1">IF(ISERROR(OFFSET(Data!$A$1,MATCH($D70,Data!$CG:$CG,0)-1,MATCH($E70&amp;"/"&amp;AD$1,Data!$1:$1,0)-1))=TRUE,"",IF(OFFSET(Data!$A$1,MATCH($D70,Data!$CG:$CG,0)-1,MATCH($E70&amp;"/"&amp;AD$1,Data!$1:$1,0)-1)=0,"",OFFSET(Data!$A$1,MATCH($D70,Data!$CG:$CG,0)-1,MATCH($E70&amp;"/"&amp;AD$1,Data!$1:$1,0)-1)))</f>
        <v/>
      </c>
      <c r="AE70" s="252" t="str">
        <f ca="1">IF(ISERROR(OFFSET(Data!$A$1,MATCH($D70,Data!$CG:$CG,0)-1,MATCH($E70&amp;"/"&amp;AE$1,Data!$1:$1,0)-1))=TRUE,"",IF(OFFSET(Data!$A$1,MATCH($D70,Data!$CG:$CG,0)-1,MATCH($E70&amp;"/"&amp;AE$1,Data!$1:$1,0)-1)=0,"",OFFSET(Data!$A$1,MATCH($D70,Data!$CG:$CG,0)-1,MATCH($E70&amp;"/"&amp;AE$1,Data!$1:$1,0)-1)))</f>
        <v/>
      </c>
      <c r="AF70" s="253" t="str">
        <f ca="1">IF(ISERROR(OFFSET(Data!$A$1,MATCH($D70,Data!$CG:$CG,0)-1,MATCH($E70&amp;"/"&amp;AF$1,Data!$1:$1,0)-1))=TRUE,"",IF(OFFSET(Data!$A$1,MATCH($D70,Data!$CG:$CG,0)-1,MATCH($E70&amp;"/"&amp;AF$1,Data!$1:$1,0)-1)=0,"",OFFSET(Data!$A$1,MATCH($D70,Data!$CG:$CG,0)-1,MATCH($E70&amp;"/"&amp;AF$1,Data!$1:$1,0)-1)))</f>
        <v/>
      </c>
      <c r="AG70" s="212">
        <f t="shared" ca="1" si="5"/>
        <v>0</v>
      </c>
      <c r="AH70" s="213">
        <f ca="1">SUM(AG69:AG70)</f>
        <v>0</v>
      </c>
    </row>
    <row r="71" spans="1:34" ht="15" hidden="1" customHeight="1" x14ac:dyDescent="0.25">
      <c r="A71" s="446"/>
      <c r="B71" s="449"/>
      <c r="C71" s="452"/>
      <c r="D71" s="28" t="e">
        <f>IF(C71&lt;&gt;"",C71,D70)</f>
        <v>#N/A</v>
      </c>
      <c r="E71" s="29" t="s">
        <v>23</v>
      </c>
      <c r="F71" s="254" t="str">
        <f ca="1">IF(ISERROR(OFFSET(Data!$A$1,MATCH($D71,Data!$CG:$CG,0)-1,MATCH($E71&amp;"/"&amp;F$1,Data!$1:$1,0)-1))=TRUE,"",IF(OFFSET(Data!$A$1,MATCH($D71,Data!$CG:$CG,0)-1,MATCH($E71&amp;"/"&amp;F$1,Data!$1:$1,0)-1)=0,"",OFFSET(Data!$A$1,MATCH($D71,Data!$CG:$CG,0)-1,MATCH($E71&amp;"/"&amp;F$1,Data!$1:$1,0)-1)))</f>
        <v/>
      </c>
      <c r="G71" s="252" t="str">
        <f ca="1">IF(ISERROR(OFFSET(Data!$A$1,MATCH($D71,Data!$CG:$CG,0)-1,MATCH($E71&amp;"/"&amp;G$1,Data!$1:$1,0)-1))=TRUE,"",IF(OFFSET(Data!$A$1,MATCH($D71,Data!$CG:$CG,0)-1,MATCH($E71&amp;"/"&amp;G$1,Data!$1:$1,0)-1)=0,"",OFFSET(Data!$A$1,MATCH($D71,Data!$CG:$CG,0)-1,MATCH($E71&amp;"/"&amp;G$1,Data!$1:$1,0)-1)))</f>
        <v/>
      </c>
      <c r="H71" s="252" t="str">
        <f ca="1">IF(ISERROR(OFFSET(Data!$A$1,MATCH($D71,Data!$CG:$CG,0)-1,MATCH($E71&amp;"/"&amp;H$1,Data!$1:$1,0)-1))=TRUE,"",IF(OFFSET(Data!$A$1,MATCH($D71,Data!$CG:$CG,0)-1,MATCH($E71&amp;"/"&amp;H$1,Data!$1:$1,0)-1)=0,"",OFFSET(Data!$A$1,MATCH($D71,Data!$CG:$CG,0)-1,MATCH($E71&amp;"/"&amp;H$1,Data!$1:$1,0)-1)))</f>
        <v/>
      </c>
      <c r="I71" s="252" t="str">
        <f ca="1">IF(ISERROR(OFFSET(Data!$A$1,MATCH($D71,Data!$CG:$CG,0)-1,MATCH($E71&amp;"/"&amp;I$1,Data!$1:$1,0)-1))=TRUE,"",IF(OFFSET(Data!$A$1,MATCH($D71,Data!$CG:$CG,0)-1,MATCH($E71&amp;"/"&amp;I$1,Data!$1:$1,0)-1)=0,"",OFFSET(Data!$A$1,MATCH($D71,Data!$CG:$CG,0)-1,MATCH($E71&amp;"/"&amp;I$1,Data!$1:$1,0)-1)))</f>
        <v/>
      </c>
      <c r="J71" s="252" t="str">
        <f ca="1">IF(ISERROR(OFFSET(Data!$A$1,MATCH($D71,Data!$CG:$CG,0)-1,MATCH($E71&amp;"/"&amp;J$1,Data!$1:$1,0)-1))=TRUE,"",IF(OFFSET(Data!$A$1,MATCH($D71,Data!$CG:$CG,0)-1,MATCH($E71&amp;"/"&amp;J$1,Data!$1:$1,0)-1)=0,"",OFFSET(Data!$A$1,MATCH($D71,Data!$CG:$CG,0)-1,MATCH($E71&amp;"/"&amp;J$1,Data!$1:$1,0)-1)))</f>
        <v/>
      </c>
      <c r="K71" s="252" t="str">
        <f ca="1">IF(ISERROR(OFFSET(Data!$A$1,MATCH($D71,Data!$CG:$CG,0)-1,MATCH($E71&amp;"/"&amp;K$1,Data!$1:$1,0)-1))=TRUE,"",IF(OFFSET(Data!$A$1,MATCH($D71,Data!$CG:$CG,0)-1,MATCH($E71&amp;"/"&amp;K$1,Data!$1:$1,0)-1)=0,"",OFFSET(Data!$A$1,MATCH($D71,Data!$CG:$CG,0)-1,MATCH($E71&amp;"/"&amp;K$1,Data!$1:$1,0)-1)))</f>
        <v/>
      </c>
      <c r="L71" s="252" t="str">
        <f ca="1">IF(ISERROR(OFFSET(Data!$A$1,MATCH($D71,Data!$CG:$CG,0)-1,MATCH($E71&amp;"/"&amp;L$1,Data!$1:$1,0)-1))=TRUE,"",IF(OFFSET(Data!$A$1,MATCH($D71,Data!$CG:$CG,0)-1,MATCH($E71&amp;"/"&amp;L$1,Data!$1:$1,0)-1)=0,"",OFFSET(Data!$A$1,MATCH($D71,Data!$CG:$CG,0)-1,MATCH($E71&amp;"/"&amp;L$1,Data!$1:$1,0)-1)))</f>
        <v/>
      </c>
      <c r="M71" s="252" t="str">
        <f ca="1">IF(ISERROR(OFFSET(Data!$A$1,MATCH($D71,Data!$CG:$CG,0)-1,MATCH($E71&amp;"/"&amp;M$1,Data!$1:$1,0)-1))=TRUE,"",IF(OFFSET(Data!$A$1,MATCH($D71,Data!$CG:$CG,0)-1,MATCH($E71&amp;"/"&amp;M$1,Data!$1:$1,0)-1)=0,"",OFFSET(Data!$A$1,MATCH($D71,Data!$CG:$CG,0)-1,MATCH($E71&amp;"/"&amp;M$1,Data!$1:$1,0)-1)))</f>
        <v/>
      </c>
      <c r="N71" s="252" t="str">
        <f ca="1">IF(ISERROR(OFFSET(Data!$A$1,MATCH($D71,Data!$CG:$CG,0)-1,MATCH($E71&amp;"/"&amp;N$1,Data!$1:$1,0)-1))=TRUE,"",IF(OFFSET(Data!$A$1,MATCH($D71,Data!$CG:$CG,0)-1,MATCH($E71&amp;"/"&amp;N$1,Data!$1:$1,0)-1)=0,"",OFFSET(Data!$A$1,MATCH($D71,Data!$CG:$CG,0)-1,MATCH($E71&amp;"/"&amp;N$1,Data!$1:$1,0)-1)))</f>
        <v/>
      </c>
      <c r="O71" s="252" t="str">
        <f ca="1">IF(ISERROR(OFFSET(Data!$A$1,MATCH($D71,Data!$CG:$CG,0)-1,MATCH($E71&amp;"/"&amp;O$1,Data!$1:$1,0)-1))=TRUE,"",IF(OFFSET(Data!$A$1,MATCH($D71,Data!$CG:$CG,0)-1,MATCH($E71&amp;"/"&amp;O$1,Data!$1:$1,0)-1)=0,"",OFFSET(Data!$A$1,MATCH($D71,Data!$CG:$CG,0)-1,MATCH($E71&amp;"/"&amp;O$1,Data!$1:$1,0)-1)))</f>
        <v/>
      </c>
      <c r="P71" s="252" t="str">
        <f ca="1">IF(ISERROR(OFFSET(Data!$A$1,MATCH($D71,Data!$CG:$CG,0)-1,MATCH($E71&amp;"/"&amp;P$1,Data!$1:$1,0)-1))=TRUE,"",IF(OFFSET(Data!$A$1,MATCH($D71,Data!$CG:$CG,0)-1,MATCH($E71&amp;"/"&amp;P$1,Data!$1:$1,0)-1)=0,"",OFFSET(Data!$A$1,MATCH($D71,Data!$CG:$CG,0)-1,MATCH($E71&amp;"/"&amp;P$1,Data!$1:$1,0)-1)))</f>
        <v/>
      </c>
      <c r="Q71" s="252" t="str">
        <f ca="1">IF(ISERROR(OFFSET(Data!$A$1,MATCH($D71,Data!$CG:$CG,0)-1,MATCH($E71&amp;"/"&amp;Q$1,Data!$1:$1,0)-1))=TRUE,"",IF(OFFSET(Data!$A$1,MATCH($D71,Data!$CG:$CG,0)-1,MATCH($E71&amp;"/"&amp;Q$1,Data!$1:$1,0)-1)=0,"",OFFSET(Data!$A$1,MATCH($D71,Data!$CG:$CG,0)-1,MATCH($E71&amp;"/"&amp;Q$1,Data!$1:$1,0)-1)))</f>
        <v/>
      </c>
      <c r="R71" s="252" t="str">
        <f ca="1">IF(ISERROR(OFFSET(Data!$A$1,MATCH($D71,Data!$CG:$CG,0)-1,MATCH($E71&amp;"/"&amp;R$1,Data!$1:$1,0)-1))=TRUE,"",IF(OFFSET(Data!$A$1,MATCH($D71,Data!$CG:$CG,0)-1,MATCH($E71&amp;"/"&amp;R$1,Data!$1:$1,0)-1)=0,"",OFFSET(Data!$A$1,MATCH($D71,Data!$CG:$CG,0)-1,MATCH($E71&amp;"/"&amp;R$1,Data!$1:$1,0)-1)))</f>
        <v/>
      </c>
      <c r="S71" s="252" t="str">
        <f ca="1">IF(ISERROR(OFFSET(Data!$A$1,MATCH($D71,Data!$CG:$CG,0)-1,MATCH($E71&amp;"/"&amp;S$1,Data!$1:$1,0)-1))=TRUE,"",IF(OFFSET(Data!$A$1,MATCH($D71,Data!$CG:$CG,0)-1,MATCH($E71&amp;"/"&amp;S$1,Data!$1:$1,0)-1)=0,"",OFFSET(Data!$A$1,MATCH($D71,Data!$CG:$CG,0)-1,MATCH($E71&amp;"/"&amp;S$1,Data!$1:$1,0)-1)))</f>
        <v/>
      </c>
      <c r="T71" s="252" t="str">
        <f ca="1">IF(ISERROR(OFFSET(Data!$A$1,MATCH($D71,Data!$CG:$CG,0)-1,MATCH($E71&amp;"/"&amp;T$1,Data!$1:$1,0)-1))=TRUE,"",IF(OFFSET(Data!$A$1,MATCH($D71,Data!$CG:$CG,0)-1,MATCH($E71&amp;"/"&amp;T$1,Data!$1:$1,0)-1)=0,"",OFFSET(Data!$A$1,MATCH($D71,Data!$CG:$CG,0)-1,MATCH($E71&amp;"/"&amp;T$1,Data!$1:$1,0)-1)))</f>
        <v/>
      </c>
      <c r="U71" s="252" t="str">
        <f ca="1">IF(ISERROR(OFFSET(Data!$A$1,MATCH($D71,Data!$CG:$CG,0)-1,MATCH($E71&amp;"/"&amp;U$1,Data!$1:$1,0)-1))=TRUE,"",IF(OFFSET(Data!$A$1,MATCH($D71,Data!$CG:$CG,0)-1,MATCH($E71&amp;"/"&amp;U$1,Data!$1:$1,0)-1)=0,"",OFFSET(Data!$A$1,MATCH($D71,Data!$CG:$CG,0)-1,MATCH($E71&amp;"/"&amp;U$1,Data!$1:$1,0)-1)))</f>
        <v/>
      </c>
      <c r="V71" s="252" t="str">
        <f ca="1">IF(ISERROR(OFFSET(Data!$A$1,MATCH($D71,Data!$CG:$CG,0)-1,MATCH($E71&amp;"/"&amp;V$1,Data!$1:$1,0)-1))=TRUE,"",IF(OFFSET(Data!$A$1,MATCH($D71,Data!$CG:$CG,0)-1,MATCH($E71&amp;"/"&amp;V$1,Data!$1:$1,0)-1)=0,"",OFFSET(Data!$A$1,MATCH($D71,Data!$CG:$CG,0)-1,MATCH($E71&amp;"/"&amp;V$1,Data!$1:$1,0)-1)))</f>
        <v/>
      </c>
      <c r="W71" s="269" t="str">
        <f ca="1">IF(ISERROR(OFFSET(Data!$A$1,MATCH($D71,Data!$CG:$CG,0)-1,MATCH($E71&amp;"/"&amp;W$1,Data!$1:$1,0)-1))=TRUE,"",IF(OFFSET(Data!$A$1,MATCH($D71,Data!$CG:$CG,0)-1,MATCH($E71&amp;"/"&amp;W$1,Data!$1:$1,0)-1)=0,"",OFFSET(Data!$A$1,MATCH($D71,Data!$CG:$CG,0)-1,MATCH($E71&amp;"/"&amp;W$1,Data!$1:$1,0)-1)))</f>
        <v/>
      </c>
      <c r="X71" s="252" t="str">
        <f ca="1">IF(ISERROR(OFFSET(Data!$A$1,MATCH($D71,Data!$CG:$CG,0)-1,MATCH($E71&amp;"/"&amp;X$1,Data!$1:$1,0)-1))=TRUE,"",IF(OFFSET(Data!$A$1,MATCH($D71,Data!$CG:$CG,0)-1,MATCH($E71&amp;"/"&amp;X$1,Data!$1:$1,0)-1)=0,"",OFFSET(Data!$A$1,MATCH($D71,Data!$CG:$CG,0)-1,MATCH($E71&amp;"/"&amp;X$1,Data!$1:$1,0)-1)))</f>
        <v/>
      </c>
      <c r="Y71" s="252" t="str">
        <f ca="1">IF(ISERROR(OFFSET(Data!$A$1,MATCH($D71,Data!$CG:$CG,0)-1,MATCH($E71&amp;"/"&amp;Y$1,Data!$1:$1,0)-1))=TRUE,"",IF(OFFSET(Data!$A$1,MATCH($D71,Data!$CG:$CG,0)-1,MATCH($E71&amp;"/"&amp;Y$1,Data!$1:$1,0)-1)=0,"",OFFSET(Data!$A$1,MATCH($D71,Data!$CG:$CG,0)-1,MATCH($E71&amp;"/"&amp;Y$1,Data!$1:$1,0)-1)))</f>
        <v/>
      </c>
      <c r="Z71" s="252" t="str">
        <f ca="1">IF(ISERROR(OFFSET(Data!$A$1,MATCH($D71,Data!$CG:$CG,0)-1,MATCH($E71&amp;"/"&amp;Z$1,Data!$1:$1,0)-1))=TRUE,"",IF(OFFSET(Data!$A$1,MATCH($D71,Data!$CG:$CG,0)-1,MATCH($E71&amp;"/"&amp;Z$1,Data!$1:$1,0)-1)=0,"",OFFSET(Data!$A$1,MATCH($D71,Data!$CG:$CG,0)-1,MATCH($E71&amp;"/"&amp;Z$1,Data!$1:$1,0)-1)))</f>
        <v/>
      </c>
      <c r="AA71" s="252" t="str">
        <f ca="1">IF(ISERROR(OFFSET(Data!$A$1,MATCH($D71,Data!$CG:$CG,0)-1,MATCH($E71&amp;"/"&amp;AA$1,Data!$1:$1,0)-1))=TRUE,"",IF(OFFSET(Data!$A$1,MATCH($D71,Data!$CG:$CG,0)-1,MATCH($E71&amp;"/"&amp;AA$1,Data!$1:$1,0)-1)=0,"",OFFSET(Data!$A$1,MATCH($D71,Data!$CG:$CG,0)-1,MATCH($E71&amp;"/"&amp;AA$1,Data!$1:$1,0)-1)))</f>
        <v/>
      </c>
      <c r="AB71" s="252" t="str">
        <f ca="1">IF(ISERROR(OFFSET(Data!$A$1,MATCH($D71,Data!$CG:$CG,0)-1,MATCH($E71&amp;"/"&amp;AB$1,Data!$1:$1,0)-1))=TRUE,"",IF(OFFSET(Data!$A$1,MATCH($D71,Data!$CG:$CG,0)-1,MATCH($E71&amp;"/"&amp;AB$1,Data!$1:$1,0)-1)=0,"",OFFSET(Data!$A$1,MATCH($D71,Data!$CG:$CG,0)-1,MATCH($E71&amp;"/"&amp;AB$1,Data!$1:$1,0)-1)))</f>
        <v/>
      </c>
      <c r="AC71" s="252" t="str">
        <f ca="1">IF(ISERROR(OFFSET(Data!$A$1,MATCH($D71,Data!$CG:$CG,0)-1,MATCH($E71&amp;"/"&amp;AC$1,Data!$1:$1,0)-1))=TRUE,"",IF(OFFSET(Data!$A$1,MATCH($D71,Data!$CG:$CG,0)-1,MATCH($E71&amp;"/"&amp;AC$1,Data!$1:$1,0)-1)=0,"",OFFSET(Data!$A$1,MATCH($D71,Data!$CG:$CG,0)-1,MATCH($E71&amp;"/"&amp;AC$1,Data!$1:$1,0)-1)))</f>
        <v/>
      </c>
      <c r="AD71" s="252" t="str">
        <f ca="1">IF(ISERROR(OFFSET(Data!$A$1,MATCH($D71,Data!$CG:$CG,0)-1,MATCH($E71&amp;"/"&amp;AD$1,Data!$1:$1,0)-1))=TRUE,"",IF(OFFSET(Data!$A$1,MATCH($D71,Data!$CG:$CG,0)-1,MATCH($E71&amp;"/"&amp;AD$1,Data!$1:$1,0)-1)=0,"",OFFSET(Data!$A$1,MATCH($D71,Data!$CG:$CG,0)-1,MATCH($E71&amp;"/"&amp;AD$1,Data!$1:$1,0)-1)))</f>
        <v/>
      </c>
      <c r="AE71" s="252" t="str">
        <f ca="1">IF(ISERROR(OFFSET(Data!$A$1,MATCH($D71,Data!$CG:$CG,0)-1,MATCH($E71&amp;"/"&amp;AE$1,Data!$1:$1,0)-1))=TRUE,"",IF(OFFSET(Data!$A$1,MATCH($D71,Data!$CG:$CG,0)-1,MATCH($E71&amp;"/"&amp;AE$1,Data!$1:$1,0)-1)=0,"",OFFSET(Data!$A$1,MATCH($D71,Data!$CG:$CG,0)-1,MATCH($E71&amp;"/"&amp;AE$1,Data!$1:$1,0)-1)))</f>
        <v/>
      </c>
      <c r="AF71" s="253" t="str">
        <f ca="1">IF(ISERROR(OFFSET(Data!$A$1,MATCH($D71,Data!$CG:$CG,0)-1,MATCH($E71&amp;"/"&amp;AF$1,Data!$1:$1,0)-1))=TRUE,"",IF(OFFSET(Data!$A$1,MATCH($D71,Data!$CG:$CG,0)-1,MATCH($E71&amp;"/"&amp;AF$1,Data!$1:$1,0)-1)=0,"",OFFSET(Data!$A$1,MATCH($D71,Data!$CG:$CG,0)-1,MATCH($E71&amp;"/"&amp;AF$1,Data!$1:$1,0)-1)))</f>
        <v/>
      </c>
      <c r="AG71" s="212">
        <f t="shared" ca="1" si="5"/>
        <v>0</v>
      </c>
      <c r="AH71" s="213">
        <f ca="1">SUM(AG69:AG71)</f>
        <v>0</v>
      </c>
    </row>
    <row r="72" spans="1:34" ht="15.75" hidden="1" customHeight="1" x14ac:dyDescent="0.25">
      <c r="A72" s="446"/>
      <c r="B72" s="449"/>
      <c r="C72" s="452"/>
      <c r="D72" s="28" t="e">
        <f>IF(C72&lt;&gt;"",C72,D71)</f>
        <v>#N/A</v>
      </c>
      <c r="E72" s="29" t="s">
        <v>24</v>
      </c>
      <c r="F72" s="254" t="str">
        <f ca="1">IF(ISERROR(OFFSET(Data!$A$1,MATCH($D72,Data!$CG:$CG,0)-1,MATCH($E72&amp;"/"&amp;F$1,Data!$1:$1,0)-1))=TRUE,"",IF(OFFSET(Data!$A$1,MATCH($D72,Data!$CG:$CG,0)-1,MATCH($E72&amp;"/"&amp;F$1,Data!$1:$1,0)-1)=0,"",OFFSET(Data!$A$1,MATCH($D72,Data!$CG:$CG,0)-1,MATCH($E72&amp;"/"&amp;F$1,Data!$1:$1,0)-1)))</f>
        <v/>
      </c>
      <c r="G72" s="252" t="str">
        <f ca="1">IF(ISERROR(OFFSET(Data!$A$1,MATCH($D72,Data!$CG:$CG,0)-1,MATCH($E72&amp;"/"&amp;G$1,Data!$1:$1,0)-1))=TRUE,"",IF(OFFSET(Data!$A$1,MATCH($D72,Data!$CG:$CG,0)-1,MATCH($E72&amp;"/"&amp;G$1,Data!$1:$1,0)-1)=0,"",OFFSET(Data!$A$1,MATCH($D72,Data!$CG:$CG,0)-1,MATCH($E72&amp;"/"&amp;G$1,Data!$1:$1,0)-1)))</f>
        <v/>
      </c>
      <c r="H72" s="252" t="str">
        <f ca="1">IF(ISERROR(OFFSET(Data!$A$1,MATCH($D72,Data!$CG:$CG,0)-1,MATCH($E72&amp;"/"&amp;H$1,Data!$1:$1,0)-1))=TRUE,"",IF(OFFSET(Data!$A$1,MATCH($D72,Data!$CG:$CG,0)-1,MATCH($E72&amp;"/"&amp;H$1,Data!$1:$1,0)-1)=0,"",OFFSET(Data!$A$1,MATCH($D72,Data!$CG:$CG,0)-1,MATCH($E72&amp;"/"&amp;H$1,Data!$1:$1,0)-1)))</f>
        <v/>
      </c>
      <c r="I72" s="252" t="str">
        <f ca="1">IF(ISERROR(OFFSET(Data!$A$1,MATCH($D72,Data!$CG:$CG,0)-1,MATCH($E72&amp;"/"&amp;I$1,Data!$1:$1,0)-1))=TRUE,"",IF(OFFSET(Data!$A$1,MATCH($D72,Data!$CG:$CG,0)-1,MATCH($E72&amp;"/"&amp;I$1,Data!$1:$1,0)-1)=0,"",OFFSET(Data!$A$1,MATCH($D72,Data!$CG:$CG,0)-1,MATCH($E72&amp;"/"&amp;I$1,Data!$1:$1,0)-1)))</f>
        <v/>
      </c>
      <c r="J72" s="252" t="str">
        <f ca="1">IF(ISERROR(OFFSET(Data!$A$1,MATCH($D72,Data!$CG:$CG,0)-1,MATCH($E72&amp;"/"&amp;J$1,Data!$1:$1,0)-1))=TRUE,"",IF(OFFSET(Data!$A$1,MATCH($D72,Data!$CG:$CG,0)-1,MATCH($E72&amp;"/"&amp;J$1,Data!$1:$1,0)-1)=0,"",OFFSET(Data!$A$1,MATCH($D72,Data!$CG:$CG,0)-1,MATCH($E72&amp;"/"&amp;J$1,Data!$1:$1,0)-1)))</f>
        <v/>
      </c>
      <c r="K72" s="252" t="str">
        <f ca="1">IF(ISERROR(OFFSET(Data!$A$1,MATCH($D72,Data!$CG:$CG,0)-1,MATCH($E72&amp;"/"&amp;K$1,Data!$1:$1,0)-1))=TRUE,"",IF(OFFSET(Data!$A$1,MATCH($D72,Data!$CG:$CG,0)-1,MATCH($E72&amp;"/"&amp;K$1,Data!$1:$1,0)-1)=0,"",OFFSET(Data!$A$1,MATCH($D72,Data!$CG:$CG,0)-1,MATCH($E72&amp;"/"&amp;K$1,Data!$1:$1,0)-1)))</f>
        <v/>
      </c>
      <c r="L72" s="252" t="str">
        <f ca="1">IF(ISERROR(OFFSET(Data!$A$1,MATCH($D72,Data!$CG:$CG,0)-1,MATCH($E72&amp;"/"&amp;L$1,Data!$1:$1,0)-1))=TRUE,"",IF(OFFSET(Data!$A$1,MATCH($D72,Data!$CG:$CG,0)-1,MATCH($E72&amp;"/"&amp;L$1,Data!$1:$1,0)-1)=0,"",OFFSET(Data!$A$1,MATCH($D72,Data!$CG:$CG,0)-1,MATCH($E72&amp;"/"&amp;L$1,Data!$1:$1,0)-1)))</f>
        <v/>
      </c>
      <c r="M72" s="252" t="str">
        <f ca="1">IF(ISERROR(OFFSET(Data!$A$1,MATCH($D72,Data!$CG:$CG,0)-1,MATCH($E72&amp;"/"&amp;M$1,Data!$1:$1,0)-1))=TRUE,"",IF(OFFSET(Data!$A$1,MATCH($D72,Data!$CG:$CG,0)-1,MATCH($E72&amp;"/"&amp;M$1,Data!$1:$1,0)-1)=0,"",OFFSET(Data!$A$1,MATCH($D72,Data!$CG:$CG,0)-1,MATCH($E72&amp;"/"&amp;M$1,Data!$1:$1,0)-1)))</f>
        <v/>
      </c>
      <c r="N72" s="252" t="str">
        <f ca="1">IF(ISERROR(OFFSET(Data!$A$1,MATCH($D72,Data!$CG:$CG,0)-1,MATCH($E72&amp;"/"&amp;N$1,Data!$1:$1,0)-1))=TRUE,"",IF(OFFSET(Data!$A$1,MATCH($D72,Data!$CG:$CG,0)-1,MATCH($E72&amp;"/"&amp;N$1,Data!$1:$1,0)-1)=0,"",OFFSET(Data!$A$1,MATCH($D72,Data!$CG:$CG,0)-1,MATCH($E72&amp;"/"&amp;N$1,Data!$1:$1,0)-1)))</f>
        <v/>
      </c>
      <c r="O72" s="252" t="str">
        <f ca="1">IF(ISERROR(OFFSET(Data!$A$1,MATCH($D72,Data!$CG:$CG,0)-1,MATCH($E72&amp;"/"&amp;O$1,Data!$1:$1,0)-1))=TRUE,"",IF(OFFSET(Data!$A$1,MATCH($D72,Data!$CG:$CG,0)-1,MATCH($E72&amp;"/"&amp;O$1,Data!$1:$1,0)-1)=0,"",OFFSET(Data!$A$1,MATCH($D72,Data!$CG:$CG,0)-1,MATCH($E72&amp;"/"&amp;O$1,Data!$1:$1,0)-1)))</f>
        <v/>
      </c>
      <c r="P72" s="252" t="str">
        <f ca="1">IF(ISERROR(OFFSET(Data!$A$1,MATCH($D72,Data!$CG:$CG,0)-1,MATCH($E72&amp;"/"&amp;P$1,Data!$1:$1,0)-1))=TRUE,"",IF(OFFSET(Data!$A$1,MATCH($D72,Data!$CG:$CG,0)-1,MATCH($E72&amp;"/"&amp;P$1,Data!$1:$1,0)-1)=0,"",OFFSET(Data!$A$1,MATCH($D72,Data!$CG:$CG,0)-1,MATCH($E72&amp;"/"&amp;P$1,Data!$1:$1,0)-1)))</f>
        <v/>
      </c>
      <c r="Q72" s="252" t="str">
        <f ca="1">IF(ISERROR(OFFSET(Data!$A$1,MATCH($D72,Data!$CG:$CG,0)-1,MATCH($E72&amp;"/"&amp;Q$1,Data!$1:$1,0)-1))=TRUE,"",IF(OFFSET(Data!$A$1,MATCH($D72,Data!$CG:$CG,0)-1,MATCH($E72&amp;"/"&amp;Q$1,Data!$1:$1,0)-1)=0,"",OFFSET(Data!$A$1,MATCH($D72,Data!$CG:$CG,0)-1,MATCH($E72&amp;"/"&amp;Q$1,Data!$1:$1,0)-1)))</f>
        <v/>
      </c>
      <c r="R72" s="252" t="str">
        <f ca="1">IF(ISERROR(OFFSET(Data!$A$1,MATCH($D72,Data!$CG:$CG,0)-1,MATCH($E72&amp;"/"&amp;R$1,Data!$1:$1,0)-1))=TRUE,"",IF(OFFSET(Data!$A$1,MATCH($D72,Data!$CG:$CG,0)-1,MATCH($E72&amp;"/"&amp;R$1,Data!$1:$1,0)-1)=0,"",OFFSET(Data!$A$1,MATCH($D72,Data!$CG:$CG,0)-1,MATCH($E72&amp;"/"&amp;R$1,Data!$1:$1,0)-1)))</f>
        <v/>
      </c>
      <c r="S72" s="252" t="str">
        <f ca="1">IF(ISERROR(OFFSET(Data!$A$1,MATCH($D72,Data!$CG:$CG,0)-1,MATCH($E72&amp;"/"&amp;S$1,Data!$1:$1,0)-1))=TRUE,"",IF(OFFSET(Data!$A$1,MATCH($D72,Data!$CG:$CG,0)-1,MATCH($E72&amp;"/"&amp;S$1,Data!$1:$1,0)-1)=0,"",OFFSET(Data!$A$1,MATCH($D72,Data!$CG:$CG,0)-1,MATCH($E72&amp;"/"&amp;S$1,Data!$1:$1,0)-1)))</f>
        <v/>
      </c>
      <c r="T72" s="252" t="str">
        <f ca="1">IF(ISERROR(OFFSET(Data!$A$1,MATCH($D72,Data!$CG:$CG,0)-1,MATCH($E72&amp;"/"&amp;T$1,Data!$1:$1,0)-1))=TRUE,"",IF(OFFSET(Data!$A$1,MATCH($D72,Data!$CG:$CG,0)-1,MATCH($E72&amp;"/"&amp;T$1,Data!$1:$1,0)-1)=0,"",OFFSET(Data!$A$1,MATCH($D72,Data!$CG:$CG,0)-1,MATCH($E72&amp;"/"&amp;T$1,Data!$1:$1,0)-1)))</f>
        <v/>
      </c>
      <c r="U72" s="252" t="str">
        <f ca="1">IF(ISERROR(OFFSET(Data!$A$1,MATCH($D72,Data!$CG:$CG,0)-1,MATCH($E72&amp;"/"&amp;U$1,Data!$1:$1,0)-1))=TRUE,"",IF(OFFSET(Data!$A$1,MATCH($D72,Data!$CG:$CG,0)-1,MATCH($E72&amp;"/"&amp;U$1,Data!$1:$1,0)-1)=0,"",OFFSET(Data!$A$1,MATCH($D72,Data!$CG:$CG,0)-1,MATCH($E72&amp;"/"&amp;U$1,Data!$1:$1,0)-1)))</f>
        <v/>
      </c>
      <c r="V72" s="252" t="str">
        <f ca="1">IF(ISERROR(OFFSET(Data!$A$1,MATCH($D72,Data!$CG:$CG,0)-1,MATCH($E72&amp;"/"&amp;V$1,Data!$1:$1,0)-1))=TRUE,"",IF(OFFSET(Data!$A$1,MATCH($D72,Data!$CG:$CG,0)-1,MATCH($E72&amp;"/"&amp;V$1,Data!$1:$1,0)-1)=0,"",OFFSET(Data!$A$1,MATCH($D72,Data!$CG:$CG,0)-1,MATCH($E72&amp;"/"&amp;V$1,Data!$1:$1,0)-1)))</f>
        <v/>
      </c>
      <c r="W72" s="269" t="str">
        <f ca="1">IF(ISERROR(OFFSET(Data!$A$1,MATCH($D72,Data!$CG:$CG,0)-1,MATCH($E72&amp;"/"&amp;W$1,Data!$1:$1,0)-1))=TRUE,"",IF(OFFSET(Data!$A$1,MATCH($D72,Data!$CG:$CG,0)-1,MATCH($E72&amp;"/"&amp;W$1,Data!$1:$1,0)-1)=0,"",OFFSET(Data!$A$1,MATCH($D72,Data!$CG:$CG,0)-1,MATCH($E72&amp;"/"&amp;W$1,Data!$1:$1,0)-1)))</f>
        <v/>
      </c>
      <c r="X72" s="252" t="str">
        <f ca="1">IF(ISERROR(OFFSET(Data!$A$1,MATCH($D72,Data!$CG:$CG,0)-1,MATCH($E72&amp;"/"&amp;X$1,Data!$1:$1,0)-1))=TRUE,"",IF(OFFSET(Data!$A$1,MATCH($D72,Data!$CG:$CG,0)-1,MATCH($E72&amp;"/"&amp;X$1,Data!$1:$1,0)-1)=0,"",OFFSET(Data!$A$1,MATCH($D72,Data!$CG:$CG,0)-1,MATCH($E72&amp;"/"&amp;X$1,Data!$1:$1,0)-1)))</f>
        <v/>
      </c>
      <c r="Y72" s="252" t="str">
        <f ca="1">IF(ISERROR(OFFSET(Data!$A$1,MATCH($D72,Data!$CG:$CG,0)-1,MATCH($E72&amp;"/"&amp;Y$1,Data!$1:$1,0)-1))=TRUE,"",IF(OFFSET(Data!$A$1,MATCH($D72,Data!$CG:$CG,0)-1,MATCH($E72&amp;"/"&amp;Y$1,Data!$1:$1,0)-1)=0,"",OFFSET(Data!$A$1,MATCH($D72,Data!$CG:$CG,0)-1,MATCH($E72&amp;"/"&amp;Y$1,Data!$1:$1,0)-1)))</f>
        <v/>
      </c>
      <c r="Z72" s="252" t="str">
        <f ca="1">IF(ISERROR(OFFSET(Data!$A$1,MATCH($D72,Data!$CG:$CG,0)-1,MATCH($E72&amp;"/"&amp;Z$1,Data!$1:$1,0)-1))=TRUE,"",IF(OFFSET(Data!$A$1,MATCH($D72,Data!$CG:$CG,0)-1,MATCH($E72&amp;"/"&amp;Z$1,Data!$1:$1,0)-1)=0,"",OFFSET(Data!$A$1,MATCH($D72,Data!$CG:$CG,0)-1,MATCH($E72&amp;"/"&amp;Z$1,Data!$1:$1,0)-1)))</f>
        <v/>
      </c>
      <c r="AA72" s="252" t="str">
        <f ca="1">IF(ISERROR(OFFSET(Data!$A$1,MATCH($D72,Data!$CG:$CG,0)-1,MATCH($E72&amp;"/"&amp;AA$1,Data!$1:$1,0)-1))=TRUE,"",IF(OFFSET(Data!$A$1,MATCH($D72,Data!$CG:$CG,0)-1,MATCH($E72&amp;"/"&amp;AA$1,Data!$1:$1,0)-1)=0,"",OFFSET(Data!$A$1,MATCH($D72,Data!$CG:$CG,0)-1,MATCH($E72&amp;"/"&amp;AA$1,Data!$1:$1,0)-1)))</f>
        <v/>
      </c>
      <c r="AB72" s="252" t="str">
        <f ca="1">IF(ISERROR(OFFSET(Data!$A$1,MATCH($D72,Data!$CG:$CG,0)-1,MATCH($E72&amp;"/"&amp;AB$1,Data!$1:$1,0)-1))=TRUE,"",IF(OFFSET(Data!$A$1,MATCH($D72,Data!$CG:$CG,0)-1,MATCH($E72&amp;"/"&amp;AB$1,Data!$1:$1,0)-1)=0,"",OFFSET(Data!$A$1,MATCH($D72,Data!$CG:$CG,0)-1,MATCH($E72&amp;"/"&amp;AB$1,Data!$1:$1,0)-1)))</f>
        <v/>
      </c>
      <c r="AC72" s="252" t="str">
        <f ca="1">IF(ISERROR(OFFSET(Data!$A$1,MATCH($D72,Data!$CG:$CG,0)-1,MATCH($E72&amp;"/"&amp;AC$1,Data!$1:$1,0)-1))=TRUE,"",IF(OFFSET(Data!$A$1,MATCH($D72,Data!$CG:$CG,0)-1,MATCH($E72&amp;"/"&amp;AC$1,Data!$1:$1,0)-1)=0,"",OFFSET(Data!$A$1,MATCH($D72,Data!$CG:$CG,0)-1,MATCH($E72&amp;"/"&amp;AC$1,Data!$1:$1,0)-1)))</f>
        <v/>
      </c>
      <c r="AD72" s="252" t="str">
        <f ca="1">IF(ISERROR(OFFSET(Data!$A$1,MATCH($D72,Data!$CG:$CG,0)-1,MATCH($E72&amp;"/"&amp;AD$1,Data!$1:$1,0)-1))=TRUE,"",IF(OFFSET(Data!$A$1,MATCH($D72,Data!$CG:$CG,0)-1,MATCH($E72&amp;"/"&amp;AD$1,Data!$1:$1,0)-1)=0,"",OFFSET(Data!$A$1,MATCH($D72,Data!$CG:$CG,0)-1,MATCH($E72&amp;"/"&amp;AD$1,Data!$1:$1,0)-1)))</f>
        <v/>
      </c>
      <c r="AE72" s="252" t="str">
        <f ca="1">IF(ISERROR(OFFSET(Data!$A$1,MATCH($D72,Data!$CG:$CG,0)-1,MATCH($E72&amp;"/"&amp;AE$1,Data!$1:$1,0)-1))=TRUE,"",IF(OFFSET(Data!$A$1,MATCH($D72,Data!$CG:$CG,0)-1,MATCH($E72&amp;"/"&amp;AE$1,Data!$1:$1,0)-1)=0,"",OFFSET(Data!$A$1,MATCH($D72,Data!$CG:$CG,0)-1,MATCH($E72&amp;"/"&amp;AE$1,Data!$1:$1,0)-1)))</f>
        <v/>
      </c>
      <c r="AF72" s="253" t="str">
        <f ca="1">IF(ISERROR(OFFSET(Data!$A$1,MATCH($D72,Data!$CG:$CG,0)-1,MATCH($E72&amp;"/"&amp;AF$1,Data!$1:$1,0)-1))=TRUE,"",IF(OFFSET(Data!$A$1,MATCH($D72,Data!$CG:$CG,0)-1,MATCH($E72&amp;"/"&amp;AF$1,Data!$1:$1,0)-1)=0,"",OFFSET(Data!$A$1,MATCH($D72,Data!$CG:$CG,0)-1,MATCH($E72&amp;"/"&amp;AF$1,Data!$1:$1,0)-1)))</f>
        <v/>
      </c>
      <c r="AG72" s="212">
        <f t="shared" ca="1" si="5"/>
        <v>0</v>
      </c>
      <c r="AH72" s="213">
        <f ca="1">SUM(AG69:AG72)</f>
        <v>0</v>
      </c>
    </row>
    <row r="73" spans="1:34" ht="15.75" hidden="1" customHeight="1" thickBot="1" x14ac:dyDescent="0.3">
      <c r="A73" s="447"/>
      <c r="B73" s="450"/>
      <c r="C73" s="453"/>
      <c r="D73" s="30" t="e">
        <f>IF(C73&lt;&gt;"",C73,D72)</f>
        <v>#N/A</v>
      </c>
      <c r="E73" s="31" t="s">
        <v>25</v>
      </c>
      <c r="F73" s="255" t="str">
        <f ca="1">IF(ISERROR(OFFSET(Data!$A$1,MATCH($D73,Data!$CG:$CG,0)-1,MATCH($E73&amp;"/"&amp;F$1,Data!$1:$1,0)-1))=TRUE,"",IF(OFFSET(Data!$A$1,MATCH($D73,Data!$CG:$CG,0)-1,MATCH($E73&amp;"/"&amp;F$1,Data!$1:$1,0)-1)=0,"",OFFSET(Data!$A$1,MATCH($D73,Data!$CG:$CG,0)-1,MATCH($E73&amp;"/"&amp;F$1,Data!$1:$1,0)-1)))</f>
        <v/>
      </c>
      <c r="G73" s="256" t="str">
        <f ca="1">IF(ISERROR(OFFSET(Data!$A$1,MATCH($D73,Data!$CG:$CG,0)-1,MATCH($E73&amp;"/"&amp;G$1,Data!$1:$1,0)-1))=TRUE,"",IF(OFFSET(Data!$A$1,MATCH($D73,Data!$CG:$CG,0)-1,MATCH($E73&amp;"/"&amp;G$1,Data!$1:$1,0)-1)=0,"",OFFSET(Data!$A$1,MATCH($D73,Data!$CG:$CG,0)-1,MATCH($E73&amp;"/"&amp;G$1,Data!$1:$1,0)-1)))</f>
        <v/>
      </c>
      <c r="H73" s="256" t="str">
        <f ca="1">IF(ISERROR(OFFSET(Data!$A$1,MATCH($D73,Data!$CG:$CG,0)-1,MATCH($E73&amp;"/"&amp;H$1,Data!$1:$1,0)-1))=TRUE,"",IF(OFFSET(Data!$A$1,MATCH($D73,Data!$CG:$CG,0)-1,MATCH($E73&amp;"/"&amp;H$1,Data!$1:$1,0)-1)=0,"",OFFSET(Data!$A$1,MATCH($D73,Data!$CG:$CG,0)-1,MATCH($E73&amp;"/"&amp;H$1,Data!$1:$1,0)-1)))</f>
        <v/>
      </c>
      <c r="I73" s="256" t="str">
        <f ca="1">IF(ISERROR(OFFSET(Data!$A$1,MATCH($D73,Data!$CG:$CG,0)-1,MATCH($E73&amp;"/"&amp;I$1,Data!$1:$1,0)-1))=TRUE,"",IF(OFFSET(Data!$A$1,MATCH($D73,Data!$CG:$CG,0)-1,MATCH($E73&amp;"/"&amp;I$1,Data!$1:$1,0)-1)=0,"",OFFSET(Data!$A$1,MATCH($D73,Data!$CG:$CG,0)-1,MATCH($E73&amp;"/"&amp;I$1,Data!$1:$1,0)-1)))</f>
        <v/>
      </c>
      <c r="J73" s="256" t="str">
        <f ca="1">IF(ISERROR(OFFSET(Data!$A$1,MATCH($D73,Data!$CG:$CG,0)-1,MATCH($E73&amp;"/"&amp;J$1,Data!$1:$1,0)-1))=TRUE,"",IF(OFFSET(Data!$A$1,MATCH($D73,Data!$CG:$CG,0)-1,MATCH($E73&amp;"/"&amp;J$1,Data!$1:$1,0)-1)=0,"",OFFSET(Data!$A$1,MATCH($D73,Data!$CG:$CG,0)-1,MATCH($E73&amp;"/"&amp;J$1,Data!$1:$1,0)-1)))</f>
        <v/>
      </c>
      <c r="K73" s="256" t="str">
        <f ca="1">IF(ISERROR(OFFSET(Data!$A$1,MATCH($D73,Data!$CG:$CG,0)-1,MATCH($E73&amp;"/"&amp;K$1,Data!$1:$1,0)-1))=TRUE,"",IF(OFFSET(Data!$A$1,MATCH($D73,Data!$CG:$CG,0)-1,MATCH($E73&amp;"/"&amp;K$1,Data!$1:$1,0)-1)=0,"",OFFSET(Data!$A$1,MATCH($D73,Data!$CG:$CG,0)-1,MATCH($E73&amp;"/"&amp;K$1,Data!$1:$1,0)-1)))</f>
        <v/>
      </c>
      <c r="L73" s="256" t="str">
        <f ca="1">IF(ISERROR(OFFSET(Data!$A$1,MATCH($D73,Data!$CG:$CG,0)-1,MATCH($E73&amp;"/"&amp;L$1,Data!$1:$1,0)-1))=TRUE,"",IF(OFFSET(Data!$A$1,MATCH($D73,Data!$CG:$CG,0)-1,MATCH($E73&amp;"/"&amp;L$1,Data!$1:$1,0)-1)=0,"",OFFSET(Data!$A$1,MATCH($D73,Data!$CG:$CG,0)-1,MATCH($E73&amp;"/"&amp;L$1,Data!$1:$1,0)-1)))</f>
        <v/>
      </c>
      <c r="M73" s="256" t="str">
        <f ca="1">IF(ISERROR(OFFSET(Data!$A$1,MATCH($D73,Data!$CG:$CG,0)-1,MATCH($E73&amp;"/"&amp;M$1,Data!$1:$1,0)-1))=TRUE,"",IF(OFFSET(Data!$A$1,MATCH($D73,Data!$CG:$CG,0)-1,MATCH($E73&amp;"/"&amp;M$1,Data!$1:$1,0)-1)=0,"",OFFSET(Data!$A$1,MATCH($D73,Data!$CG:$CG,0)-1,MATCH($E73&amp;"/"&amp;M$1,Data!$1:$1,0)-1)))</f>
        <v/>
      </c>
      <c r="N73" s="256" t="str">
        <f ca="1">IF(ISERROR(OFFSET(Data!$A$1,MATCH($D73,Data!$CG:$CG,0)-1,MATCH($E73&amp;"/"&amp;N$1,Data!$1:$1,0)-1))=TRUE,"",IF(OFFSET(Data!$A$1,MATCH($D73,Data!$CG:$CG,0)-1,MATCH($E73&amp;"/"&amp;N$1,Data!$1:$1,0)-1)=0,"",OFFSET(Data!$A$1,MATCH($D73,Data!$CG:$CG,0)-1,MATCH($E73&amp;"/"&amp;N$1,Data!$1:$1,0)-1)))</f>
        <v/>
      </c>
      <c r="O73" s="256" t="str">
        <f ca="1">IF(ISERROR(OFFSET(Data!$A$1,MATCH($D73,Data!$CG:$CG,0)-1,MATCH($E73&amp;"/"&amp;O$1,Data!$1:$1,0)-1))=TRUE,"",IF(OFFSET(Data!$A$1,MATCH($D73,Data!$CG:$CG,0)-1,MATCH($E73&amp;"/"&amp;O$1,Data!$1:$1,0)-1)=0,"",OFFSET(Data!$A$1,MATCH($D73,Data!$CG:$CG,0)-1,MATCH($E73&amp;"/"&amp;O$1,Data!$1:$1,0)-1)))</f>
        <v/>
      </c>
      <c r="P73" s="256" t="str">
        <f ca="1">IF(ISERROR(OFFSET(Data!$A$1,MATCH($D73,Data!$CG:$CG,0)-1,MATCH($E73&amp;"/"&amp;P$1,Data!$1:$1,0)-1))=TRUE,"",IF(OFFSET(Data!$A$1,MATCH($D73,Data!$CG:$CG,0)-1,MATCH($E73&amp;"/"&amp;P$1,Data!$1:$1,0)-1)=0,"",OFFSET(Data!$A$1,MATCH($D73,Data!$CG:$CG,0)-1,MATCH($E73&amp;"/"&amp;P$1,Data!$1:$1,0)-1)))</f>
        <v/>
      </c>
      <c r="Q73" s="256" t="str">
        <f ca="1">IF(ISERROR(OFFSET(Data!$A$1,MATCH($D73,Data!$CG:$CG,0)-1,MATCH($E73&amp;"/"&amp;Q$1,Data!$1:$1,0)-1))=TRUE,"",IF(OFFSET(Data!$A$1,MATCH($D73,Data!$CG:$CG,0)-1,MATCH($E73&amp;"/"&amp;Q$1,Data!$1:$1,0)-1)=0,"",OFFSET(Data!$A$1,MATCH($D73,Data!$CG:$CG,0)-1,MATCH($E73&amp;"/"&amp;Q$1,Data!$1:$1,0)-1)))</f>
        <v/>
      </c>
      <c r="R73" s="256" t="str">
        <f ca="1">IF(ISERROR(OFFSET(Data!$A$1,MATCH($D73,Data!$CG:$CG,0)-1,MATCH($E73&amp;"/"&amp;R$1,Data!$1:$1,0)-1))=TRUE,"",IF(OFFSET(Data!$A$1,MATCH($D73,Data!$CG:$CG,0)-1,MATCH($E73&amp;"/"&amp;R$1,Data!$1:$1,0)-1)=0,"",OFFSET(Data!$A$1,MATCH($D73,Data!$CG:$CG,0)-1,MATCH($E73&amp;"/"&amp;R$1,Data!$1:$1,0)-1)))</f>
        <v/>
      </c>
      <c r="S73" s="256" t="str">
        <f ca="1">IF(ISERROR(OFFSET(Data!$A$1,MATCH($D73,Data!$CG:$CG,0)-1,MATCH($E73&amp;"/"&amp;S$1,Data!$1:$1,0)-1))=TRUE,"",IF(OFFSET(Data!$A$1,MATCH($D73,Data!$CG:$CG,0)-1,MATCH($E73&amp;"/"&amp;S$1,Data!$1:$1,0)-1)=0,"",OFFSET(Data!$A$1,MATCH($D73,Data!$CG:$CG,0)-1,MATCH($E73&amp;"/"&amp;S$1,Data!$1:$1,0)-1)))</f>
        <v/>
      </c>
      <c r="T73" s="256" t="str">
        <f ca="1">IF(ISERROR(OFFSET(Data!$A$1,MATCH($D73,Data!$CG:$CG,0)-1,MATCH($E73&amp;"/"&amp;T$1,Data!$1:$1,0)-1))=TRUE,"",IF(OFFSET(Data!$A$1,MATCH($D73,Data!$CG:$CG,0)-1,MATCH($E73&amp;"/"&amp;T$1,Data!$1:$1,0)-1)=0,"",OFFSET(Data!$A$1,MATCH($D73,Data!$CG:$CG,0)-1,MATCH($E73&amp;"/"&amp;T$1,Data!$1:$1,0)-1)))</f>
        <v/>
      </c>
      <c r="U73" s="256" t="str">
        <f ca="1">IF(ISERROR(OFFSET(Data!$A$1,MATCH($D73,Data!$CG:$CG,0)-1,MATCH($E73&amp;"/"&amp;U$1,Data!$1:$1,0)-1))=TRUE,"",IF(OFFSET(Data!$A$1,MATCH($D73,Data!$CG:$CG,0)-1,MATCH($E73&amp;"/"&amp;U$1,Data!$1:$1,0)-1)=0,"",OFFSET(Data!$A$1,MATCH($D73,Data!$CG:$CG,0)-1,MATCH($E73&amp;"/"&amp;U$1,Data!$1:$1,0)-1)))</f>
        <v/>
      </c>
      <c r="V73" s="256" t="str">
        <f ca="1">IF(ISERROR(OFFSET(Data!$A$1,MATCH($D73,Data!$CG:$CG,0)-1,MATCH($E73&amp;"/"&amp;V$1,Data!$1:$1,0)-1))=TRUE,"",IF(OFFSET(Data!$A$1,MATCH($D73,Data!$CG:$CG,0)-1,MATCH($E73&amp;"/"&amp;V$1,Data!$1:$1,0)-1)=0,"",OFFSET(Data!$A$1,MATCH($D73,Data!$CG:$CG,0)-1,MATCH($E73&amp;"/"&amp;V$1,Data!$1:$1,0)-1)))</f>
        <v/>
      </c>
      <c r="W73" s="257" t="str">
        <f ca="1">IF(ISERROR(OFFSET(Data!$A$1,MATCH($D73,Data!$CG:$CG,0)-1,MATCH($E73&amp;"/"&amp;W$1,Data!$1:$1,0)-1))=TRUE,"",IF(OFFSET(Data!$A$1,MATCH($D73,Data!$CG:$CG,0)-1,MATCH($E73&amp;"/"&amp;W$1,Data!$1:$1,0)-1)=0,"",OFFSET(Data!$A$1,MATCH($D73,Data!$CG:$CG,0)-1,MATCH($E73&amp;"/"&amp;W$1,Data!$1:$1,0)-1)))</f>
        <v/>
      </c>
      <c r="X73" s="256" t="str">
        <f ca="1">IF(ISERROR(OFFSET(Data!$A$1,MATCH($D73,Data!$CG:$CG,0)-1,MATCH($E73&amp;"/"&amp;X$1,Data!$1:$1,0)-1))=TRUE,"",IF(OFFSET(Data!$A$1,MATCH($D73,Data!$CG:$CG,0)-1,MATCH($E73&amp;"/"&amp;X$1,Data!$1:$1,0)-1)=0,"",OFFSET(Data!$A$1,MATCH($D73,Data!$CG:$CG,0)-1,MATCH($E73&amp;"/"&amp;X$1,Data!$1:$1,0)-1)))</f>
        <v/>
      </c>
      <c r="Y73" s="256" t="str">
        <f ca="1">IF(ISERROR(OFFSET(Data!$A$1,MATCH($D73,Data!$CG:$CG,0)-1,MATCH($E73&amp;"/"&amp;Y$1,Data!$1:$1,0)-1))=TRUE,"",IF(OFFSET(Data!$A$1,MATCH($D73,Data!$CG:$CG,0)-1,MATCH($E73&amp;"/"&amp;Y$1,Data!$1:$1,0)-1)=0,"",OFFSET(Data!$A$1,MATCH($D73,Data!$CG:$CG,0)-1,MATCH($E73&amp;"/"&amp;Y$1,Data!$1:$1,0)-1)))</f>
        <v/>
      </c>
      <c r="Z73" s="256" t="str">
        <f ca="1">IF(ISERROR(OFFSET(Data!$A$1,MATCH($D73,Data!$CG:$CG,0)-1,MATCH($E73&amp;"/"&amp;Z$1,Data!$1:$1,0)-1))=TRUE,"",IF(OFFSET(Data!$A$1,MATCH($D73,Data!$CG:$CG,0)-1,MATCH($E73&amp;"/"&amp;Z$1,Data!$1:$1,0)-1)=0,"",OFFSET(Data!$A$1,MATCH($D73,Data!$CG:$CG,0)-1,MATCH($E73&amp;"/"&amp;Z$1,Data!$1:$1,0)-1)))</f>
        <v/>
      </c>
      <c r="AA73" s="256" t="str">
        <f ca="1">IF(ISERROR(OFFSET(Data!$A$1,MATCH($D73,Data!$CG:$CG,0)-1,MATCH($E73&amp;"/"&amp;AA$1,Data!$1:$1,0)-1))=TRUE,"",IF(OFFSET(Data!$A$1,MATCH($D73,Data!$CG:$CG,0)-1,MATCH($E73&amp;"/"&amp;AA$1,Data!$1:$1,0)-1)=0,"",OFFSET(Data!$A$1,MATCH($D73,Data!$CG:$CG,0)-1,MATCH($E73&amp;"/"&amp;AA$1,Data!$1:$1,0)-1)))</f>
        <v/>
      </c>
      <c r="AB73" s="256" t="str">
        <f ca="1">IF(ISERROR(OFFSET(Data!$A$1,MATCH($D73,Data!$CG:$CG,0)-1,MATCH($E73&amp;"/"&amp;AB$1,Data!$1:$1,0)-1))=TRUE,"",IF(OFFSET(Data!$A$1,MATCH($D73,Data!$CG:$CG,0)-1,MATCH($E73&amp;"/"&amp;AB$1,Data!$1:$1,0)-1)=0,"",OFFSET(Data!$A$1,MATCH($D73,Data!$CG:$CG,0)-1,MATCH($E73&amp;"/"&amp;AB$1,Data!$1:$1,0)-1)))</f>
        <v/>
      </c>
      <c r="AC73" s="256" t="str">
        <f ca="1">IF(ISERROR(OFFSET(Data!$A$1,MATCH($D73,Data!$CG:$CG,0)-1,MATCH($E73&amp;"/"&amp;AC$1,Data!$1:$1,0)-1))=TRUE,"",IF(OFFSET(Data!$A$1,MATCH($D73,Data!$CG:$CG,0)-1,MATCH($E73&amp;"/"&amp;AC$1,Data!$1:$1,0)-1)=0,"",OFFSET(Data!$A$1,MATCH($D73,Data!$CG:$CG,0)-1,MATCH($E73&amp;"/"&amp;AC$1,Data!$1:$1,0)-1)))</f>
        <v/>
      </c>
      <c r="AD73" s="256" t="str">
        <f ca="1">IF(ISERROR(OFFSET(Data!$A$1,MATCH($D73,Data!$CG:$CG,0)-1,MATCH($E73&amp;"/"&amp;AD$1,Data!$1:$1,0)-1))=TRUE,"",IF(OFFSET(Data!$A$1,MATCH($D73,Data!$CG:$CG,0)-1,MATCH($E73&amp;"/"&amp;AD$1,Data!$1:$1,0)-1)=0,"",OFFSET(Data!$A$1,MATCH($D73,Data!$CG:$CG,0)-1,MATCH($E73&amp;"/"&amp;AD$1,Data!$1:$1,0)-1)))</f>
        <v/>
      </c>
      <c r="AE73" s="256" t="str">
        <f ca="1">IF(ISERROR(OFFSET(Data!$A$1,MATCH($D73,Data!$CG:$CG,0)-1,MATCH($E73&amp;"/"&amp;AE$1,Data!$1:$1,0)-1))=TRUE,"",IF(OFFSET(Data!$A$1,MATCH($D73,Data!$CG:$CG,0)-1,MATCH($E73&amp;"/"&amp;AE$1,Data!$1:$1,0)-1)=0,"",OFFSET(Data!$A$1,MATCH($D73,Data!$CG:$CG,0)-1,MATCH($E73&amp;"/"&amp;AE$1,Data!$1:$1,0)-1)))</f>
        <v/>
      </c>
      <c r="AF73" s="258" t="str">
        <f ca="1">IF(ISERROR(OFFSET(Data!$A$1,MATCH($D73,Data!$CG:$CG,0)-1,MATCH($E73&amp;"/"&amp;AF$1,Data!$1:$1,0)-1))=TRUE,"",IF(OFFSET(Data!$A$1,MATCH($D73,Data!$CG:$CG,0)-1,MATCH($E73&amp;"/"&amp;AF$1,Data!$1:$1,0)-1)=0,"",OFFSET(Data!$A$1,MATCH($D73,Data!$CG:$CG,0)-1,MATCH($E73&amp;"/"&amp;AF$1,Data!$1:$1,0)-1)))</f>
        <v/>
      </c>
      <c r="AG73" s="214">
        <f t="shared" ca="1" si="5"/>
        <v>0</v>
      </c>
      <c r="AH73" s="215">
        <f ca="1">SUM(AG69:AG73)</f>
        <v>0</v>
      </c>
    </row>
    <row r="74" spans="1:34" ht="15" hidden="1" customHeight="1" x14ac:dyDescent="0.25">
      <c r="A74" s="445">
        <v>14</v>
      </c>
      <c r="B74" s="448" t="e">
        <f>INDEX(Data!CI:CI,MATCH("W"&amp;A74,Data!A:A,0))</f>
        <v>#N/A</v>
      </c>
      <c r="C74" s="451" t="e">
        <f>INDEX(Data!CG:CG,MATCH("W"&amp;A74,Data!A:A,0))</f>
        <v>#N/A</v>
      </c>
      <c r="D74" s="26" t="e">
        <f>IF(C74&lt;&gt;"",C74,#REF!)</f>
        <v>#N/A</v>
      </c>
      <c r="E74" s="27" t="s">
        <v>21</v>
      </c>
      <c r="F74" s="271" t="str">
        <f ca="1">IF(ISERROR(OFFSET(Data!$A$1,MATCH($D74,Data!$CG:$CG,0)-1,MATCH($E74&amp;"/"&amp;F$1,Data!$1:$1,0)-1))=TRUE,"",IF(OFFSET(Data!$A$1,MATCH($D74,Data!$CG:$CG,0)-1,MATCH($E74&amp;"/"&amp;F$1,Data!$1:$1,0)-1)=0,"",OFFSET(Data!$A$1,MATCH($D74,Data!$CG:$CG,0)-1,MATCH($E74&amp;"/"&amp;F$1,Data!$1:$1,0)-1)))</f>
        <v/>
      </c>
      <c r="G74" s="250" t="str">
        <f ca="1">IF(ISERROR(OFFSET(Data!$A$1,MATCH($D74,Data!$CG:$CG,0)-1,MATCH($E74&amp;"/"&amp;G$1,Data!$1:$1,0)-1))=TRUE,"",IF(OFFSET(Data!$A$1,MATCH($D74,Data!$CG:$CG,0)-1,MATCH($E74&amp;"/"&amp;G$1,Data!$1:$1,0)-1)=0,"",OFFSET(Data!$A$1,MATCH($D74,Data!$CG:$CG,0)-1,MATCH($E74&amp;"/"&amp;G$1,Data!$1:$1,0)-1)))</f>
        <v/>
      </c>
      <c r="H74" s="250" t="str">
        <f ca="1">IF(ISERROR(OFFSET(Data!$A$1,MATCH($D74,Data!$CG:$CG,0)-1,MATCH($E74&amp;"/"&amp;H$1,Data!$1:$1,0)-1))=TRUE,"",IF(OFFSET(Data!$A$1,MATCH($D74,Data!$CG:$CG,0)-1,MATCH($E74&amp;"/"&amp;H$1,Data!$1:$1,0)-1)=0,"",OFFSET(Data!$A$1,MATCH($D74,Data!$CG:$CG,0)-1,MATCH($E74&amp;"/"&amp;H$1,Data!$1:$1,0)-1)))</f>
        <v/>
      </c>
      <c r="I74" s="250" t="str">
        <f ca="1">IF(ISERROR(OFFSET(Data!$A$1,MATCH($D74,Data!$CG:$CG,0)-1,MATCH($E74&amp;"/"&amp;I$1,Data!$1:$1,0)-1))=TRUE,"",IF(OFFSET(Data!$A$1,MATCH($D74,Data!$CG:$CG,0)-1,MATCH($E74&amp;"/"&amp;I$1,Data!$1:$1,0)-1)=0,"",OFFSET(Data!$A$1,MATCH($D74,Data!$CG:$CG,0)-1,MATCH($E74&amp;"/"&amp;I$1,Data!$1:$1,0)-1)))</f>
        <v/>
      </c>
      <c r="J74" s="250" t="str">
        <f ca="1">IF(ISERROR(OFFSET(Data!$A$1,MATCH($D74,Data!$CG:$CG,0)-1,MATCH($E74&amp;"/"&amp;J$1,Data!$1:$1,0)-1))=TRUE,"",IF(OFFSET(Data!$A$1,MATCH($D74,Data!$CG:$CG,0)-1,MATCH($E74&amp;"/"&amp;J$1,Data!$1:$1,0)-1)=0,"",OFFSET(Data!$A$1,MATCH($D74,Data!$CG:$CG,0)-1,MATCH($E74&amp;"/"&amp;J$1,Data!$1:$1,0)-1)))</f>
        <v/>
      </c>
      <c r="K74" s="250" t="str">
        <f ca="1">IF(ISERROR(OFFSET(Data!$A$1,MATCH($D74,Data!$CG:$CG,0)-1,MATCH($E74&amp;"/"&amp;K$1,Data!$1:$1,0)-1))=TRUE,"",IF(OFFSET(Data!$A$1,MATCH($D74,Data!$CG:$CG,0)-1,MATCH($E74&amp;"/"&amp;K$1,Data!$1:$1,0)-1)=0,"",OFFSET(Data!$A$1,MATCH($D74,Data!$CG:$CG,0)-1,MATCH($E74&amp;"/"&amp;K$1,Data!$1:$1,0)-1)))</f>
        <v/>
      </c>
      <c r="L74" s="250" t="str">
        <f ca="1">IF(ISERROR(OFFSET(Data!$A$1,MATCH($D74,Data!$CG:$CG,0)-1,MATCH($E74&amp;"/"&amp;L$1,Data!$1:$1,0)-1))=TRUE,"",IF(OFFSET(Data!$A$1,MATCH($D74,Data!$CG:$CG,0)-1,MATCH($E74&amp;"/"&amp;L$1,Data!$1:$1,0)-1)=0,"",OFFSET(Data!$A$1,MATCH($D74,Data!$CG:$CG,0)-1,MATCH($E74&amp;"/"&amp;L$1,Data!$1:$1,0)-1)))</f>
        <v/>
      </c>
      <c r="M74" s="250" t="str">
        <f ca="1">IF(ISERROR(OFFSET(Data!$A$1,MATCH($D74,Data!$CG:$CG,0)-1,MATCH($E74&amp;"/"&amp;M$1,Data!$1:$1,0)-1))=TRUE,"",IF(OFFSET(Data!$A$1,MATCH($D74,Data!$CG:$CG,0)-1,MATCH($E74&amp;"/"&amp;M$1,Data!$1:$1,0)-1)=0,"",OFFSET(Data!$A$1,MATCH($D74,Data!$CG:$CG,0)-1,MATCH($E74&amp;"/"&amp;M$1,Data!$1:$1,0)-1)))</f>
        <v/>
      </c>
      <c r="N74" s="250" t="str">
        <f ca="1">IF(ISERROR(OFFSET(Data!$A$1,MATCH($D74,Data!$CG:$CG,0)-1,MATCH($E74&amp;"/"&amp;N$1,Data!$1:$1,0)-1))=TRUE,"",IF(OFFSET(Data!$A$1,MATCH($D74,Data!$CG:$CG,0)-1,MATCH($E74&amp;"/"&amp;N$1,Data!$1:$1,0)-1)=0,"",OFFSET(Data!$A$1,MATCH($D74,Data!$CG:$CG,0)-1,MATCH($E74&amp;"/"&amp;N$1,Data!$1:$1,0)-1)))</f>
        <v/>
      </c>
      <c r="O74" s="250" t="str">
        <f ca="1">IF(ISERROR(OFFSET(Data!$A$1,MATCH($D74,Data!$CG:$CG,0)-1,MATCH($E74&amp;"/"&amp;O$1,Data!$1:$1,0)-1))=TRUE,"",IF(OFFSET(Data!$A$1,MATCH($D74,Data!$CG:$CG,0)-1,MATCH($E74&amp;"/"&amp;O$1,Data!$1:$1,0)-1)=0,"",OFFSET(Data!$A$1,MATCH($D74,Data!$CG:$CG,0)-1,MATCH($E74&amp;"/"&amp;O$1,Data!$1:$1,0)-1)))</f>
        <v/>
      </c>
      <c r="P74" s="250" t="str">
        <f ca="1">IF(ISERROR(OFFSET(Data!$A$1,MATCH($D74,Data!$CG:$CG,0)-1,MATCH($E74&amp;"/"&amp;P$1,Data!$1:$1,0)-1))=TRUE,"",IF(OFFSET(Data!$A$1,MATCH($D74,Data!$CG:$CG,0)-1,MATCH($E74&amp;"/"&amp;P$1,Data!$1:$1,0)-1)=0,"",OFFSET(Data!$A$1,MATCH($D74,Data!$CG:$CG,0)-1,MATCH($E74&amp;"/"&amp;P$1,Data!$1:$1,0)-1)))</f>
        <v/>
      </c>
      <c r="Q74" s="250" t="str">
        <f ca="1">IF(ISERROR(OFFSET(Data!$A$1,MATCH($D74,Data!$CG:$CG,0)-1,MATCH($E74&amp;"/"&amp;Q$1,Data!$1:$1,0)-1))=TRUE,"",IF(OFFSET(Data!$A$1,MATCH($D74,Data!$CG:$CG,0)-1,MATCH($E74&amp;"/"&amp;Q$1,Data!$1:$1,0)-1)=0,"",OFFSET(Data!$A$1,MATCH($D74,Data!$CG:$CG,0)-1,MATCH($E74&amp;"/"&amp;Q$1,Data!$1:$1,0)-1)))</f>
        <v/>
      </c>
      <c r="R74" s="250" t="str">
        <f ca="1">IF(ISERROR(OFFSET(Data!$A$1,MATCH($D74,Data!$CG:$CG,0)-1,MATCH($E74&amp;"/"&amp;R$1,Data!$1:$1,0)-1))=TRUE,"",IF(OFFSET(Data!$A$1,MATCH($D74,Data!$CG:$CG,0)-1,MATCH($E74&amp;"/"&amp;R$1,Data!$1:$1,0)-1)=0,"",OFFSET(Data!$A$1,MATCH($D74,Data!$CG:$CG,0)-1,MATCH($E74&amp;"/"&amp;R$1,Data!$1:$1,0)-1)))</f>
        <v/>
      </c>
      <c r="S74" s="250" t="str">
        <f ca="1">IF(ISERROR(OFFSET(Data!$A$1,MATCH($D74,Data!$CG:$CG,0)-1,MATCH($E74&amp;"/"&amp;S$1,Data!$1:$1,0)-1))=TRUE,"",IF(OFFSET(Data!$A$1,MATCH($D74,Data!$CG:$CG,0)-1,MATCH($E74&amp;"/"&amp;S$1,Data!$1:$1,0)-1)=0,"",OFFSET(Data!$A$1,MATCH($D74,Data!$CG:$CG,0)-1,MATCH($E74&amp;"/"&amp;S$1,Data!$1:$1,0)-1)))</f>
        <v/>
      </c>
      <c r="T74" s="250" t="str">
        <f ca="1">IF(ISERROR(OFFSET(Data!$A$1,MATCH($D74,Data!$CG:$CG,0)-1,MATCH($E74&amp;"/"&amp;T$1,Data!$1:$1,0)-1))=TRUE,"",IF(OFFSET(Data!$A$1,MATCH($D74,Data!$CG:$CG,0)-1,MATCH($E74&amp;"/"&amp;T$1,Data!$1:$1,0)-1)=0,"",OFFSET(Data!$A$1,MATCH($D74,Data!$CG:$CG,0)-1,MATCH($E74&amp;"/"&amp;T$1,Data!$1:$1,0)-1)))</f>
        <v/>
      </c>
      <c r="U74" s="250" t="str">
        <f ca="1">IF(ISERROR(OFFSET(Data!$A$1,MATCH($D74,Data!$CG:$CG,0)-1,MATCH($E74&amp;"/"&amp;U$1,Data!$1:$1,0)-1))=TRUE,"",IF(OFFSET(Data!$A$1,MATCH($D74,Data!$CG:$CG,0)-1,MATCH($E74&amp;"/"&amp;U$1,Data!$1:$1,0)-1)=0,"",OFFSET(Data!$A$1,MATCH($D74,Data!$CG:$CG,0)-1,MATCH($E74&amp;"/"&amp;U$1,Data!$1:$1,0)-1)))</f>
        <v/>
      </c>
      <c r="V74" s="250" t="str">
        <f ca="1">IF(ISERROR(OFFSET(Data!$A$1,MATCH($D74,Data!$CG:$CG,0)-1,MATCH($E74&amp;"/"&amp;V$1,Data!$1:$1,0)-1))=TRUE,"",IF(OFFSET(Data!$A$1,MATCH($D74,Data!$CG:$CG,0)-1,MATCH($E74&amp;"/"&amp;V$1,Data!$1:$1,0)-1)=0,"",OFFSET(Data!$A$1,MATCH($D74,Data!$CG:$CG,0)-1,MATCH($E74&amp;"/"&amp;V$1,Data!$1:$1,0)-1)))</f>
        <v/>
      </c>
      <c r="W74" s="272" t="str">
        <f ca="1">IF(ISERROR(OFFSET(Data!$A$1,MATCH($D74,Data!$CG:$CG,0)-1,MATCH($E74&amp;"/"&amp;W$1,Data!$1:$1,0)-1))=TRUE,"",IF(OFFSET(Data!$A$1,MATCH($D74,Data!$CG:$CG,0)-1,MATCH($E74&amp;"/"&amp;W$1,Data!$1:$1,0)-1)=0,"",OFFSET(Data!$A$1,MATCH($D74,Data!$CG:$CG,0)-1,MATCH($E74&amp;"/"&amp;W$1,Data!$1:$1,0)-1)))</f>
        <v/>
      </c>
      <c r="X74" s="250" t="str">
        <f ca="1">IF(ISERROR(OFFSET(Data!$A$1,MATCH($D74,Data!$CG:$CG,0)-1,MATCH($E74&amp;"/"&amp;X$1,Data!$1:$1,0)-1))=TRUE,"",IF(OFFSET(Data!$A$1,MATCH($D74,Data!$CG:$CG,0)-1,MATCH($E74&amp;"/"&amp;X$1,Data!$1:$1,0)-1)=0,"",OFFSET(Data!$A$1,MATCH($D74,Data!$CG:$CG,0)-1,MATCH($E74&amp;"/"&amp;X$1,Data!$1:$1,0)-1)))</f>
        <v/>
      </c>
      <c r="Y74" s="250" t="str">
        <f ca="1">IF(ISERROR(OFFSET(Data!$A$1,MATCH($D74,Data!$CG:$CG,0)-1,MATCH($E74&amp;"/"&amp;Y$1,Data!$1:$1,0)-1))=TRUE,"",IF(OFFSET(Data!$A$1,MATCH($D74,Data!$CG:$CG,0)-1,MATCH($E74&amp;"/"&amp;Y$1,Data!$1:$1,0)-1)=0,"",OFFSET(Data!$A$1,MATCH($D74,Data!$CG:$CG,0)-1,MATCH($E74&amp;"/"&amp;Y$1,Data!$1:$1,0)-1)))</f>
        <v/>
      </c>
      <c r="Z74" s="250" t="str">
        <f ca="1">IF(ISERROR(OFFSET(Data!$A$1,MATCH($D74,Data!$CG:$CG,0)-1,MATCH($E74&amp;"/"&amp;Z$1,Data!$1:$1,0)-1))=TRUE,"",IF(OFFSET(Data!$A$1,MATCH($D74,Data!$CG:$CG,0)-1,MATCH($E74&amp;"/"&amp;Z$1,Data!$1:$1,0)-1)=0,"",OFFSET(Data!$A$1,MATCH($D74,Data!$CG:$CG,0)-1,MATCH($E74&amp;"/"&amp;Z$1,Data!$1:$1,0)-1)))</f>
        <v/>
      </c>
      <c r="AA74" s="250" t="str">
        <f ca="1">IF(ISERROR(OFFSET(Data!$A$1,MATCH($D74,Data!$CG:$CG,0)-1,MATCH($E74&amp;"/"&amp;AA$1,Data!$1:$1,0)-1))=TRUE,"",IF(OFFSET(Data!$A$1,MATCH($D74,Data!$CG:$CG,0)-1,MATCH($E74&amp;"/"&amp;AA$1,Data!$1:$1,0)-1)=0,"",OFFSET(Data!$A$1,MATCH($D74,Data!$CG:$CG,0)-1,MATCH($E74&amp;"/"&amp;AA$1,Data!$1:$1,0)-1)))</f>
        <v/>
      </c>
      <c r="AB74" s="250" t="str">
        <f ca="1">IF(ISERROR(OFFSET(Data!$A$1,MATCH($D74,Data!$CG:$CG,0)-1,MATCH($E74&amp;"/"&amp;AB$1,Data!$1:$1,0)-1))=TRUE,"",IF(OFFSET(Data!$A$1,MATCH($D74,Data!$CG:$CG,0)-1,MATCH($E74&amp;"/"&amp;AB$1,Data!$1:$1,0)-1)=0,"",OFFSET(Data!$A$1,MATCH($D74,Data!$CG:$CG,0)-1,MATCH($E74&amp;"/"&amp;AB$1,Data!$1:$1,0)-1)))</f>
        <v/>
      </c>
      <c r="AC74" s="250" t="str">
        <f ca="1">IF(ISERROR(OFFSET(Data!$A$1,MATCH($D74,Data!$CG:$CG,0)-1,MATCH($E74&amp;"/"&amp;AC$1,Data!$1:$1,0)-1))=TRUE,"",IF(OFFSET(Data!$A$1,MATCH($D74,Data!$CG:$CG,0)-1,MATCH($E74&amp;"/"&amp;AC$1,Data!$1:$1,0)-1)=0,"",OFFSET(Data!$A$1,MATCH($D74,Data!$CG:$CG,0)-1,MATCH($E74&amp;"/"&amp;AC$1,Data!$1:$1,0)-1)))</f>
        <v/>
      </c>
      <c r="AD74" s="250" t="str">
        <f ca="1">IF(ISERROR(OFFSET(Data!$A$1,MATCH($D74,Data!$CG:$CG,0)-1,MATCH($E74&amp;"/"&amp;AD$1,Data!$1:$1,0)-1))=TRUE,"",IF(OFFSET(Data!$A$1,MATCH($D74,Data!$CG:$CG,0)-1,MATCH($E74&amp;"/"&amp;AD$1,Data!$1:$1,0)-1)=0,"",OFFSET(Data!$A$1,MATCH($D74,Data!$CG:$CG,0)-1,MATCH($E74&amp;"/"&amp;AD$1,Data!$1:$1,0)-1)))</f>
        <v/>
      </c>
      <c r="AE74" s="250" t="str">
        <f ca="1">IF(ISERROR(OFFSET(Data!$A$1,MATCH($D74,Data!$CG:$CG,0)-1,MATCH($E74&amp;"/"&amp;AE$1,Data!$1:$1,0)-1))=TRUE,"",IF(OFFSET(Data!$A$1,MATCH($D74,Data!$CG:$CG,0)-1,MATCH($E74&amp;"/"&amp;AE$1,Data!$1:$1,0)-1)=0,"",OFFSET(Data!$A$1,MATCH($D74,Data!$CG:$CG,0)-1,MATCH($E74&amp;"/"&amp;AE$1,Data!$1:$1,0)-1)))</f>
        <v/>
      </c>
      <c r="AF74" s="251" t="str">
        <f ca="1">IF(ISERROR(OFFSET(Data!$A$1,MATCH($D74,Data!$CG:$CG,0)-1,MATCH($E74&amp;"/"&amp;AF$1,Data!$1:$1,0)-1))=TRUE,"",IF(OFFSET(Data!$A$1,MATCH($D74,Data!$CG:$CG,0)-1,MATCH($E74&amp;"/"&amp;AF$1,Data!$1:$1,0)-1)=0,"",OFFSET(Data!$A$1,MATCH($D74,Data!$CG:$CG,0)-1,MATCH($E74&amp;"/"&amp;AF$1,Data!$1:$1,0)-1)))</f>
        <v/>
      </c>
      <c r="AG74" s="210">
        <f t="shared" ref="AG74:AG137" ca="1" si="6">SUM(F74:AF74)</f>
        <v>0</v>
      </c>
      <c r="AH74" s="211">
        <f ca="1">AG74</f>
        <v>0</v>
      </c>
    </row>
    <row r="75" spans="1:34" ht="15" hidden="1" customHeight="1" thickBot="1" x14ac:dyDescent="0.3">
      <c r="A75" s="446"/>
      <c r="B75" s="449"/>
      <c r="C75" s="452"/>
      <c r="D75" s="28" t="e">
        <f>IF(C75&lt;&gt;"",C75,D74)</f>
        <v>#N/A</v>
      </c>
      <c r="E75" s="29" t="s">
        <v>22</v>
      </c>
      <c r="F75" s="254" t="str">
        <f ca="1">IF(ISERROR(OFFSET(Data!$A$1,MATCH($D75,Data!$CG:$CG,0)-1,MATCH($E75&amp;"/"&amp;F$1,Data!$1:$1,0)-1))=TRUE,"",IF(OFFSET(Data!$A$1,MATCH($D75,Data!$CG:$CG,0)-1,MATCH($E75&amp;"/"&amp;F$1,Data!$1:$1,0)-1)=0,"",OFFSET(Data!$A$1,MATCH($D75,Data!$CG:$CG,0)-1,MATCH($E75&amp;"/"&amp;F$1,Data!$1:$1,0)-1)))</f>
        <v/>
      </c>
      <c r="G75" s="252" t="str">
        <f ca="1">IF(ISERROR(OFFSET(Data!$A$1,MATCH($D75,Data!$CG:$CG,0)-1,MATCH($E75&amp;"/"&amp;G$1,Data!$1:$1,0)-1))=TRUE,"",IF(OFFSET(Data!$A$1,MATCH($D75,Data!$CG:$CG,0)-1,MATCH($E75&amp;"/"&amp;G$1,Data!$1:$1,0)-1)=0,"",OFFSET(Data!$A$1,MATCH($D75,Data!$CG:$CG,0)-1,MATCH($E75&amp;"/"&amp;G$1,Data!$1:$1,0)-1)))</f>
        <v/>
      </c>
      <c r="H75" s="252" t="str">
        <f ca="1">IF(ISERROR(OFFSET(Data!$A$1,MATCH($D75,Data!$CG:$CG,0)-1,MATCH($E75&amp;"/"&amp;H$1,Data!$1:$1,0)-1))=TRUE,"",IF(OFFSET(Data!$A$1,MATCH($D75,Data!$CG:$CG,0)-1,MATCH($E75&amp;"/"&amp;H$1,Data!$1:$1,0)-1)=0,"",OFFSET(Data!$A$1,MATCH($D75,Data!$CG:$CG,0)-1,MATCH($E75&amp;"/"&amp;H$1,Data!$1:$1,0)-1)))</f>
        <v/>
      </c>
      <c r="I75" s="252" t="str">
        <f ca="1">IF(ISERROR(OFFSET(Data!$A$1,MATCH($D75,Data!$CG:$CG,0)-1,MATCH($E75&amp;"/"&amp;I$1,Data!$1:$1,0)-1))=TRUE,"",IF(OFFSET(Data!$A$1,MATCH($D75,Data!$CG:$CG,0)-1,MATCH($E75&amp;"/"&amp;I$1,Data!$1:$1,0)-1)=0,"",OFFSET(Data!$A$1,MATCH($D75,Data!$CG:$CG,0)-1,MATCH($E75&amp;"/"&amp;I$1,Data!$1:$1,0)-1)))</f>
        <v/>
      </c>
      <c r="J75" s="252" t="str">
        <f ca="1">IF(ISERROR(OFFSET(Data!$A$1,MATCH($D75,Data!$CG:$CG,0)-1,MATCH($E75&amp;"/"&amp;J$1,Data!$1:$1,0)-1))=TRUE,"",IF(OFFSET(Data!$A$1,MATCH($D75,Data!$CG:$CG,0)-1,MATCH($E75&amp;"/"&amp;J$1,Data!$1:$1,0)-1)=0,"",OFFSET(Data!$A$1,MATCH($D75,Data!$CG:$CG,0)-1,MATCH($E75&amp;"/"&amp;J$1,Data!$1:$1,0)-1)))</f>
        <v/>
      </c>
      <c r="K75" s="252" t="str">
        <f ca="1">IF(ISERROR(OFFSET(Data!$A$1,MATCH($D75,Data!$CG:$CG,0)-1,MATCH($E75&amp;"/"&amp;K$1,Data!$1:$1,0)-1))=TRUE,"",IF(OFFSET(Data!$A$1,MATCH($D75,Data!$CG:$CG,0)-1,MATCH($E75&amp;"/"&amp;K$1,Data!$1:$1,0)-1)=0,"",OFFSET(Data!$A$1,MATCH($D75,Data!$CG:$CG,0)-1,MATCH($E75&amp;"/"&amp;K$1,Data!$1:$1,0)-1)))</f>
        <v/>
      </c>
      <c r="L75" s="252" t="str">
        <f ca="1">IF(ISERROR(OFFSET(Data!$A$1,MATCH($D75,Data!$CG:$CG,0)-1,MATCH($E75&amp;"/"&amp;L$1,Data!$1:$1,0)-1))=TRUE,"",IF(OFFSET(Data!$A$1,MATCH($D75,Data!$CG:$CG,0)-1,MATCH($E75&amp;"/"&amp;L$1,Data!$1:$1,0)-1)=0,"",OFFSET(Data!$A$1,MATCH($D75,Data!$CG:$CG,0)-1,MATCH($E75&amp;"/"&amp;L$1,Data!$1:$1,0)-1)))</f>
        <v/>
      </c>
      <c r="M75" s="252" t="str">
        <f ca="1">IF(ISERROR(OFFSET(Data!$A$1,MATCH($D75,Data!$CG:$CG,0)-1,MATCH($E75&amp;"/"&amp;M$1,Data!$1:$1,0)-1))=TRUE,"",IF(OFFSET(Data!$A$1,MATCH($D75,Data!$CG:$CG,0)-1,MATCH($E75&amp;"/"&amp;M$1,Data!$1:$1,0)-1)=0,"",OFFSET(Data!$A$1,MATCH($D75,Data!$CG:$CG,0)-1,MATCH($E75&amp;"/"&amp;M$1,Data!$1:$1,0)-1)))</f>
        <v/>
      </c>
      <c r="N75" s="252" t="str">
        <f ca="1">IF(ISERROR(OFFSET(Data!$A$1,MATCH($D75,Data!$CG:$CG,0)-1,MATCH($E75&amp;"/"&amp;N$1,Data!$1:$1,0)-1))=TRUE,"",IF(OFFSET(Data!$A$1,MATCH($D75,Data!$CG:$CG,0)-1,MATCH($E75&amp;"/"&amp;N$1,Data!$1:$1,0)-1)=0,"",OFFSET(Data!$A$1,MATCH($D75,Data!$CG:$CG,0)-1,MATCH($E75&amp;"/"&amp;N$1,Data!$1:$1,0)-1)))</f>
        <v/>
      </c>
      <c r="O75" s="252" t="str">
        <f ca="1">IF(ISERROR(OFFSET(Data!$A$1,MATCH($D75,Data!$CG:$CG,0)-1,MATCH($E75&amp;"/"&amp;O$1,Data!$1:$1,0)-1))=TRUE,"",IF(OFFSET(Data!$A$1,MATCH($D75,Data!$CG:$CG,0)-1,MATCH($E75&amp;"/"&amp;O$1,Data!$1:$1,0)-1)=0,"",OFFSET(Data!$A$1,MATCH($D75,Data!$CG:$CG,0)-1,MATCH($E75&amp;"/"&amp;O$1,Data!$1:$1,0)-1)))</f>
        <v/>
      </c>
      <c r="P75" s="252" t="str">
        <f ca="1">IF(ISERROR(OFFSET(Data!$A$1,MATCH($D75,Data!$CG:$CG,0)-1,MATCH($E75&amp;"/"&amp;P$1,Data!$1:$1,0)-1))=TRUE,"",IF(OFFSET(Data!$A$1,MATCH($D75,Data!$CG:$CG,0)-1,MATCH($E75&amp;"/"&amp;P$1,Data!$1:$1,0)-1)=0,"",OFFSET(Data!$A$1,MATCH($D75,Data!$CG:$CG,0)-1,MATCH($E75&amp;"/"&amp;P$1,Data!$1:$1,0)-1)))</f>
        <v/>
      </c>
      <c r="Q75" s="252" t="str">
        <f ca="1">IF(ISERROR(OFFSET(Data!$A$1,MATCH($D75,Data!$CG:$CG,0)-1,MATCH($E75&amp;"/"&amp;Q$1,Data!$1:$1,0)-1))=TRUE,"",IF(OFFSET(Data!$A$1,MATCH($D75,Data!$CG:$CG,0)-1,MATCH($E75&amp;"/"&amp;Q$1,Data!$1:$1,0)-1)=0,"",OFFSET(Data!$A$1,MATCH($D75,Data!$CG:$CG,0)-1,MATCH($E75&amp;"/"&amp;Q$1,Data!$1:$1,0)-1)))</f>
        <v/>
      </c>
      <c r="R75" s="252" t="str">
        <f ca="1">IF(ISERROR(OFFSET(Data!$A$1,MATCH($D75,Data!$CG:$CG,0)-1,MATCH($E75&amp;"/"&amp;R$1,Data!$1:$1,0)-1))=TRUE,"",IF(OFFSET(Data!$A$1,MATCH($D75,Data!$CG:$CG,0)-1,MATCH($E75&amp;"/"&amp;R$1,Data!$1:$1,0)-1)=0,"",OFFSET(Data!$A$1,MATCH($D75,Data!$CG:$CG,0)-1,MATCH($E75&amp;"/"&amp;R$1,Data!$1:$1,0)-1)))</f>
        <v/>
      </c>
      <c r="S75" s="252" t="str">
        <f ca="1">IF(ISERROR(OFFSET(Data!$A$1,MATCH($D75,Data!$CG:$CG,0)-1,MATCH($E75&amp;"/"&amp;S$1,Data!$1:$1,0)-1))=TRUE,"",IF(OFFSET(Data!$A$1,MATCH($D75,Data!$CG:$CG,0)-1,MATCH($E75&amp;"/"&amp;S$1,Data!$1:$1,0)-1)=0,"",OFFSET(Data!$A$1,MATCH($D75,Data!$CG:$CG,0)-1,MATCH($E75&amp;"/"&amp;S$1,Data!$1:$1,0)-1)))</f>
        <v/>
      </c>
      <c r="T75" s="252" t="str">
        <f ca="1">IF(ISERROR(OFFSET(Data!$A$1,MATCH($D75,Data!$CG:$CG,0)-1,MATCH($E75&amp;"/"&amp;T$1,Data!$1:$1,0)-1))=TRUE,"",IF(OFFSET(Data!$A$1,MATCH($D75,Data!$CG:$CG,0)-1,MATCH($E75&amp;"/"&amp;T$1,Data!$1:$1,0)-1)=0,"",OFFSET(Data!$A$1,MATCH($D75,Data!$CG:$CG,0)-1,MATCH($E75&amp;"/"&amp;T$1,Data!$1:$1,0)-1)))</f>
        <v/>
      </c>
      <c r="U75" s="252" t="str">
        <f ca="1">IF(ISERROR(OFFSET(Data!$A$1,MATCH($D75,Data!$CG:$CG,0)-1,MATCH($E75&amp;"/"&amp;U$1,Data!$1:$1,0)-1))=TRUE,"",IF(OFFSET(Data!$A$1,MATCH($D75,Data!$CG:$CG,0)-1,MATCH($E75&amp;"/"&amp;U$1,Data!$1:$1,0)-1)=0,"",OFFSET(Data!$A$1,MATCH($D75,Data!$CG:$CG,0)-1,MATCH($E75&amp;"/"&amp;U$1,Data!$1:$1,0)-1)))</f>
        <v/>
      </c>
      <c r="V75" s="252" t="str">
        <f ca="1">IF(ISERROR(OFFSET(Data!$A$1,MATCH($D75,Data!$CG:$CG,0)-1,MATCH($E75&amp;"/"&amp;V$1,Data!$1:$1,0)-1))=TRUE,"",IF(OFFSET(Data!$A$1,MATCH($D75,Data!$CG:$CG,0)-1,MATCH($E75&amp;"/"&amp;V$1,Data!$1:$1,0)-1)=0,"",OFFSET(Data!$A$1,MATCH($D75,Data!$CG:$CG,0)-1,MATCH($E75&amp;"/"&amp;V$1,Data!$1:$1,0)-1)))</f>
        <v/>
      </c>
      <c r="W75" s="269" t="str">
        <f ca="1">IF(ISERROR(OFFSET(Data!$A$1,MATCH($D75,Data!$CG:$CG,0)-1,MATCH($E75&amp;"/"&amp;W$1,Data!$1:$1,0)-1))=TRUE,"",IF(OFFSET(Data!$A$1,MATCH($D75,Data!$CG:$CG,0)-1,MATCH($E75&amp;"/"&amp;W$1,Data!$1:$1,0)-1)=0,"",OFFSET(Data!$A$1,MATCH($D75,Data!$CG:$CG,0)-1,MATCH($E75&amp;"/"&amp;W$1,Data!$1:$1,0)-1)))</f>
        <v/>
      </c>
      <c r="X75" s="252" t="str">
        <f ca="1">IF(ISERROR(OFFSET(Data!$A$1,MATCH($D75,Data!$CG:$CG,0)-1,MATCH($E75&amp;"/"&amp;X$1,Data!$1:$1,0)-1))=TRUE,"",IF(OFFSET(Data!$A$1,MATCH($D75,Data!$CG:$CG,0)-1,MATCH($E75&amp;"/"&amp;X$1,Data!$1:$1,0)-1)=0,"",OFFSET(Data!$A$1,MATCH($D75,Data!$CG:$CG,0)-1,MATCH($E75&amp;"/"&amp;X$1,Data!$1:$1,0)-1)))</f>
        <v/>
      </c>
      <c r="Y75" s="252" t="str">
        <f ca="1">IF(ISERROR(OFFSET(Data!$A$1,MATCH($D75,Data!$CG:$CG,0)-1,MATCH($E75&amp;"/"&amp;Y$1,Data!$1:$1,0)-1))=TRUE,"",IF(OFFSET(Data!$A$1,MATCH($D75,Data!$CG:$CG,0)-1,MATCH($E75&amp;"/"&amp;Y$1,Data!$1:$1,0)-1)=0,"",OFFSET(Data!$A$1,MATCH($D75,Data!$CG:$CG,0)-1,MATCH($E75&amp;"/"&amp;Y$1,Data!$1:$1,0)-1)))</f>
        <v/>
      </c>
      <c r="Z75" s="252" t="str">
        <f ca="1">IF(ISERROR(OFFSET(Data!$A$1,MATCH($D75,Data!$CG:$CG,0)-1,MATCH($E75&amp;"/"&amp;Z$1,Data!$1:$1,0)-1))=TRUE,"",IF(OFFSET(Data!$A$1,MATCH($D75,Data!$CG:$CG,0)-1,MATCH($E75&amp;"/"&amp;Z$1,Data!$1:$1,0)-1)=0,"",OFFSET(Data!$A$1,MATCH($D75,Data!$CG:$CG,0)-1,MATCH($E75&amp;"/"&amp;Z$1,Data!$1:$1,0)-1)))</f>
        <v/>
      </c>
      <c r="AA75" s="252" t="str">
        <f ca="1">IF(ISERROR(OFFSET(Data!$A$1,MATCH($D75,Data!$CG:$CG,0)-1,MATCH($E75&amp;"/"&amp;AA$1,Data!$1:$1,0)-1))=TRUE,"",IF(OFFSET(Data!$A$1,MATCH($D75,Data!$CG:$CG,0)-1,MATCH($E75&amp;"/"&amp;AA$1,Data!$1:$1,0)-1)=0,"",OFFSET(Data!$A$1,MATCH($D75,Data!$CG:$CG,0)-1,MATCH($E75&amp;"/"&amp;AA$1,Data!$1:$1,0)-1)))</f>
        <v/>
      </c>
      <c r="AB75" s="252" t="str">
        <f ca="1">IF(ISERROR(OFFSET(Data!$A$1,MATCH($D75,Data!$CG:$CG,0)-1,MATCH($E75&amp;"/"&amp;AB$1,Data!$1:$1,0)-1))=TRUE,"",IF(OFFSET(Data!$A$1,MATCH($D75,Data!$CG:$CG,0)-1,MATCH($E75&amp;"/"&amp;AB$1,Data!$1:$1,0)-1)=0,"",OFFSET(Data!$A$1,MATCH($D75,Data!$CG:$CG,0)-1,MATCH($E75&amp;"/"&amp;AB$1,Data!$1:$1,0)-1)))</f>
        <v/>
      </c>
      <c r="AC75" s="252" t="str">
        <f ca="1">IF(ISERROR(OFFSET(Data!$A$1,MATCH($D75,Data!$CG:$CG,0)-1,MATCH($E75&amp;"/"&amp;AC$1,Data!$1:$1,0)-1))=TRUE,"",IF(OFFSET(Data!$A$1,MATCH($D75,Data!$CG:$CG,0)-1,MATCH($E75&amp;"/"&amp;AC$1,Data!$1:$1,0)-1)=0,"",OFFSET(Data!$A$1,MATCH($D75,Data!$CG:$CG,0)-1,MATCH($E75&amp;"/"&amp;AC$1,Data!$1:$1,0)-1)))</f>
        <v/>
      </c>
      <c r="AD75" s="252" t="str">
        <f ca="1">IF(ISERROR(OFFSET(Data!$A$1,MATCH($D75,Data!$CG:$CG,0)-1,MATCH($E75&amp;"/"&amp;AD$1,Data!$1:$1,0)-1))=TRUE,"",IF(OFFSET(Data!$A$1,MATCH($D75,Data!$CG:$CG,0)-1,MATCH($E75&amp;"/"&amp;AD$1,Data!$1:$1,0)-1)=0,"",OFFSET(Data!$A$1,MATCH($D75,Data!$CG:$CG,0)-1,MATCH($E75&amp;"/"&amp;AD$1,Data!$1:$1,0)-1)))</f>
        <v/>
      </c>
      <c r="AE75" s="252" t="str">
        <f ca="1">IF(ISERROR(OFFSET(Data!$A$1,MATCH($D75,Data!$CG:$CG,0)-1,MATCH($E75&amp;"/"&amp;AE$1,Data!$1:$1,0)-1))=TRUE,"",IF(OFFSET(Data!$A$1,MATCH($D75,Data!$CG:$CG,0)-1,MATCH($E75&amp;"/"&amp;AE$1,Data!$1:$1,0)-1)=0,"",OFFSET(Data!$A$1,MATCH($D75,Data!$CG:$CG,0)-1,MATCH($E75&amp;"/"&amp;AE$1,Data!$1:$1,0)-1)))</f>
        <v/>
      </c>
      <c r="AF75" s="253" t="str">
        <f ca="1">IF(ISERROR(OFFSET(Data!$A$1,MATCH($D75,Data!$CG:$CG,0)-1,MATCH($E75&amp;"/"&amp;AF$1,Data!$1:$1,0)-1))=TRUE,"",IF(OFFSET(Data!$A$1,MATCH($D75,Data!$CG:$CG,0)-1,MATCH($E75&amp;"/"&amp;AF$1,Data!$1:$1,0)-1)=0,"",OFFSET(Data!$A$1,MATCH($D75,Data!$CG:$CG,0)-1,MATCH($E75&amp;"/"&amp;AF$1,Data!$1:$1,0)-1)))</f>
        <v/>
      </c>
      <c r="AG75" s="212">
        <f t="shared" ca="1" si="6"/>
        <v>0</v>
      </c>
      <c r="AH75" s="213">
        <f ca="1">SUM(AG74:AG75)</f>
        <v>0</v>
      </c>
    </row>
    <row r="76" spans="1:34" ht="15" hidden="1" customHeight="1" x14ac:dyDescent="0.25">
      <c r="A76" s="446"/>
      <c r="B76" s="449"/>
      <c r="C76" s="452"/>
      <c r="D76" s="28" t="e">
        <f>IF(C76&lt;&gt;"",C76,D75)</f>
        <v>#N/A</v>
      </c>
      <c r="E76" s="29" t="s">
        <v>23</v>
      </c>
      <c r="F76" s="254" t="str">
        <f ca="1">IF(ISERROR(OFFSET(Data!$A$1,MATCH($D76,Data!$CG:$CG,0)-1,MATCH($E76&amp;"/"&amp;F$1,Data!$1:$1,0)-1))=TRUE,"",IF(OFFSET(Data!$A$1,MATCH($D76,Data!$CG:$CG,0)-1,MATCH($E76&amp;"/"&amp;F$1,Data!$1:$1,0)-1)=0,"",OFFSET(Data!$A$1,MATCH($D76,Data!$CG:$CG,0)-1,MATCH($E76&amp;"/"&amp;F$1,Data!$1:$1,0)-1)))</f>
        <v/>
      </c>
      <c r="G76" s="252" t="str">
        <f ca="1">IF(ISERROR(OFFSET(Data!$A$1,MATCH($D76,Data!$CG:$CG,0)-1,MATCH($E76&amp;"/"&amp;G$1,Data!$1:$1,0)-1))=TRUE,"",IF(OFFSET(Data!$A$1,MATCH($D76,Data!$CG:$CG,0)-1,MATCH($E76&amp;"/"&amp;G$1,Data!$1:$1,0)-1)=0,"",OFFSET(Data!$A$1,MATCH($D76,Data!$CG:$CG,0)-1,MATCH($E76&amp;"/"&amp;G$1,Data!$1:$1,0)-1)))</f>
        <v/>
      </c>
      <c r="H76" s="252" t="str">
        <f ca="1">IF(ISERROR(OFFSET(Data!$A$1,MATCH($D76,Data!$CG:$CG,0)-1,MATCH($E76&amp;"/"&amp;H$1,Data!$1:$1,0)-1))=TRUE,"",IF(OFFSET(Data!$A$1,MATCH($D76,Data!$CG:$CG,0)-1,MATCH($E76&amp;"/"&amp;H$1,Data!$1:$1,0)-1)=0,"",OFFSET(Data!$A$1,MATCH($D76,Data!$CG:$CG,0)-1,MATCH($E76&amp;"/"&amp;H$1,Data!$1:$1,0)-1)))</f>
        <v/>
      </c>
      <c r="I76" s="252" t="str">
        <f ca="1">IF(ISERROR(OFFSET(Data!$A$1,MATCH($D76,Data!$CG:$CG,0)-1,MATCH($E76&amp;"/"&amp;I$1,Data!$1:$1,0)-1))=TRUE,"",IF(OFFSET(Data!$A$1,MATCH($D76,Data!$CG:$CG,0)-1,MATCH($E76&amp;"/"&amp;I$1,Data!$1:$1,0)-1)=0,"",OFFSET(Data!$A$1,MATCH($D76,Data!$CG:$CG,0)-1,MATCH($E76&amp;"/"&amp;I$1,Data!$1:$1,0)-1)))</f>
        <v/>
      </c>
      <c r="J76" s="252" t="str">
        <f ca="1">IF(ISERROR(OFFSET(Data!$A$1,MATCH($D76,Data!$CG:$CG,0)-1,MATCH($E76&amp;"/"&amp;J$1,Data!$1:$1,0)-1))=TRUE,"",IF(OFFSET(Data!$A$1,MATCH($D76,Data!$CG:$CG,0)-1,MATCH($E76&amp;"/"&amp;J$1,Data!$1:$1,0)-1)=0,"",OFFSET(Data!$A$1,MATCH($D76,Data!$CG:$CG,0)-1,MATCH($E76&amp;"/"&amp;J$1,Data!$1:$1,0)-1)))</f>
        <v/>
      </c>
      <c r="K76" s="252" t="str">
        <f ca="1">IF(ISERROR(OFFSET(Data!$A$1,MATCH($D76,Data!$CG:$CG,0)-1,MATCH($E76&amp;"/"&amp;K$1,Data!$1:$1,0)-1))=TRUE,"",IF(OFFSET(Data!$A$1,MATCH($D76,Data!$CG:$CG,0)-1,MATCH($E76&amp;"/"&amp;K$1,Data!$1:$1,0)-1)=0,"",OFFSET(Data!$A$1,MATCH($D76,Data!$CG:$CG,0)-1,MATCH($E76&amp;"/"&amp;K$1,Data!$1:$1,0)-1)))</f>
        <v/>
      </c>
      <c r="L76" s="252" t="str">
        <f ca="1">IF(ISERROR(OFFSET(Data!$A$1,MATCH($D76,Data!$CG:$CG,0)-1,MATCH($E76&amp;"/"&amp;L$1,Data!$1:$1,0)-1))=TRUE,"",IF(OFFSET(Data!$A$1,MATCH($D76,Data!$CG:$CG,0)-1,MATCH($E76&amp;"/"&amp;L$1,Data!$1:$1,0)-1)=0,"",OFFSET(Data!$A$1,MATCH($D76,Data!$CG:$CG,0)-1,MATCH($E76&amp;"/"&amp;L$1,Data!$1:$1,0)-1)))</f>
        <v/>
      </c>
      <c r="M76" s="252" t="str">
        <f ca="1">IF(ISERROR(OFFSET(Data!$A$1,MATCH($D76,Data!$CG:$CG,0)-1,MATCH($E76&amp;"/"&amp;M$1,Data!$1:$1,0)-1))=TRUE,"",IF(OFFSET(Data!$A$1,MATCH($D76,Data!$CG:$CG,0)-1,MATCH($E76&amp;"/"&amp;M$1,Data!$1:$1,0)-1)=0,"",OFFSET(Data!$A$1,MATCH($D76,Data!$CG:$CG,0)-1,MATCH($E76&amp;"/"&amp;M$1,Data!$1:$1,0)-1)))</f>
        <v/>
      </c>
      <c r="N76" s="252" t="str">
        <f ca="1">IF(ISERROR(OFFSET(Data!$A$1,MATCH($D76,Data!$CG:$CG,0)-1,MATCH($E76&amp;"/"&amp;N$1,Data!$1:$1,0)-1))=TRUE,"",IF(OFFSET(Data!$A$1,MATCH($D76,Data!$CG:$CG,0)-1,MATCH($E76&amp;"/"&amp;N$1,Data!$1:$1,0)-1)=0,"",OFFSET(Data!$A$1,MATCH($D76,Data!$CG:$CG,0)-1,MATCH($E76&amp;"/"&amp;N$1,Data!$1:$1,0)-1)))</f>
        <v/>
      </c>
      <c r="O76" s="252" t="str">
        <f ca="1">IF(ISERROR(OFFSET(Data!$A$1,MATCH($D76,Data!$CG:$CG,0)-1,MATCH($E76&amp;"/"&amp;O$1,Data!$1:$1,0)-1))=TRUE,"",IF(OFFSET(Data!$A$1,MATCH($D76,Data!$CG:$CG,0)-1,MATCH($E76&amp;"/"&amp;O$1,Data!$1:$1,0)-1)=0,"",OFFSET(Data!$A$1,MATCH($D76,Data!$CG:$CG,0)-1,MATCH($E76&amp;"/"&amp;O$1,Data!$1:$1,0)-1)))</f>
        <v/>
      </c>
      <c r="P76" s="252" t="str">
        <f ca="1">IF(ISERROR(OFFSET(Data!$A$1,MATCH($D76,Data!$CG:$CG,0)-1,MATCH($E76&amp;"/"&amp;P$1,Data!$1:$1,0)-1))=TRUE,"",IF(OFFSET(Data!$A$1,MATCH($D76,Data!$CG:$CG,0)-1,MATCH($E76&amp;"/"&amp;P$1,Data!$1:$1,0)-1)=0,"",OFFSET(Data!$A$1,MATCH($D76,Data!$CG:$CG,0)-1,MATCH($E76&amp;"/"&amp;P$1,Data!$1:$1,0)-1)))</f>
        <v/>
      </c>
      <c r="Q76" s="252" t="str">
        <f ca="1">IF(ISERROR(OFFSET(Data!$A$1,MATCH($D76,Data!$CG:$CG,0)-1,MATCH($E76&amp;"/"&amp;Q$1,Data!$1:$1,0)-1))=TRUE,"",IF(OFFSET(Data!$A$1,MATCH($D76,Data!$CG:$CG,0)-1,MATCH($E76&amp;"/"&amp;Q$1,Data!$1:$1,0)-1)=0,"",OFFSET(Data!$A$1,MATCH($D76,Data!$CG:$CG,0)-1,MATCH($E76&amp;"/"&amp;Q$1,Data!$1:$1,0)-1)))</f>
        <v/>
      </c>
      <c r="R76" s="252" t="str">
        <f ca="1">IF(ISERROR(OFFSET(Data!$A$1,MATCH($D76,Data!$CG:$CG,0)-1,MATCH($E76&amp;"/"&amp;R$1,Data!$1:$1,0)-1))=TRUE,"",IF(OFFSET(Data!$A$1,MATCH($D76,Data!$CG:$CG,0)-1,MATCH($E76&amp;"/"&amp;R$1,Data!$1:$1,0)-1)=0,"",OFFSET(Data!$A$1,MATCH($D76,Data!$CG:$CG,0)-1,MATCH($E76&amp;"/"&amp;R$1,Data!$1:$1,0)-1)))</f>
        <v/>
      </c>
      <c r="S76" s="252" t="str">
        <f ca="1">IF(ISERROR(OFFSET(Data!$A$1,MATCH($D76,Data!$CG:$CG,0)-1,MATCH($E76&amp;"/"&amp;S$1,Data!$1:$1,0)-1))=TRUE,"",IF(OFFSET(Data!$A$1,MATCH($D76,Data!$CG:$CG,0)-1,MATCH($E76&amp;"/"&amp;S$1,Data!$1:$1,0)-1)=0,"",OFFSET(Data!$A$1,MATCH($D76,Data!$CG:$CG,0)-1,MATCH($E76&amp;"/"&amp;S$1,Data!$1:$1,0)-1)))</f>
        <v/>
      </c>
      <c r="T76" s="252" t="str">
        <f ca="1">IF(ISERROR(OFFSET(Data!$A$1,MATCH($D76,Data!$CG:$CG,0)-1,MATCH($E76&amp;"/"&amp;T$1,Data!$1:$1,0)-1))=TRUE,"",IF(OFFSET(Data!$A$1,MATCH($D76,Data!$CG:$CG,0)-1,MATCH($E76&amp;"/"&amp;T$1,Data!$1:$1,0)-1)=0,"",OFFSET(Data!$A$1,MATCH($D76,Data!$CG:$CG,0)-1,MATCH($E76&amp;"/"&amp;T$1,Data!$1:$1,0)-1)))</f>
        <v/>
      </c>
      <c r="U76" s="252" t="str">
        <f ca="1">IF(ISERROR(OFFSET(Data!$A$1,MATCH($D76,Data!$CG:$CG,0)-1,MATCH($E76&amp;"/"&amp;U$1,Data!$1:$1,0)-1))=TRUE,"",IF(OFFSET(Data!$A$1,MATCH($D76,Data!$CG:$CG,0)-1,MATCH($E76&amp;"/"&amp;U$1,Data!$1:$1,0)-1)=0,"",OFFSET(Data!$A$1,MATCH($D76,Data!$CG:$CG,0)-1,MATCH($E76&amp;"/"&amp;U$1,Data!$1:$1,0)-1)))</f>
        <v/>
      </c>
      <c r="V76" s="252" t="str">
        <f ca="1">IF(ISERROR(OFFSET(Data!$A$1,MATCH($D76,Data!$CG:$CG,0)-1,MATCH($E76&amp;"/"&amp;V$1,Data!$1:$1,0)-1))=TRUE,"",IF(OFFSET(Data!$A$1,MATCH($D76,Data!$CG:$CG,0)-1,MATCH($E76&amp;"/"&amp;V$1,Data!$1:$1,0)-1)=0,"",OFFSET(Data!$A$1,MATCH($D76,Data!$CG:$CG,0)-1,MATCH($E76&amp;"/"&amp;V$1,Data!$1:$1,0)-1)))</f>
        <v/>
      </c>
      <c r="W76" s="269" t="str">
        <f ca="1">IF(ISERROR(OFFSET(Data!$A$1,MATCH($D76,Data!$CG:$CG,0)-1,MATCH($E76&amp;"/"&amp;W$1,Data!$1:$1,0)-1))=TRUE,"",IF(OFFSET(Data!$A$1,MATCH($D76,Data!$CG:$CG,0)-1,MATCH($E76&amp;"/"&amp;W$1,Data!$1:$1,0)-1)=0,"",OFFSET(Data!$A$1,MATCH($D76,Data!$CG:$CG,0)-1,MATCH($E76&amp;"/"&amp;W$1,Data!$1:$1,0)-1)))</f>
        <v/>
      </c>
      <c r="X76" s="252" t="str">
        <f ca="1">IF(ISERROR(OFFSET(Data!$A$1,MATCH($D76,Data!$CG:$CG,0)-1,MATCH($E76&amp;"/"&amp;X$1,Data!$1:$1,0)-1))=TRUE,"",IF(OFFSET(Data!$A$1,MATCH($D76,Data!$CG:$CG,0)-1,MATCH($E76&amp;"/"&amp;X$1,Data!$1:$1,0)-1)=0,"",OFFSET(Data!$A$1,MATCH($D76,Data!$CG:$CG,0)-1,MATCH($E76&amp;"/"&amp;X$1,Data!$1:$1,0)-1)))</f>
        <v/>
      </c>
      <c r="Y76" s="252" t="str">
        <f ca="1">IF(ISERROR(OFFSET(Data!$A$1,MATCH($D76,Data!$CG:$CG,0)-1,MATCH($E76&amp;"/"&amp;Y$1,Data!$1:$1,0)-1))=TRUE,"",IF(OFFSET(Data!$A$1,MATCH($D76,Data!$CG:$CG,0)-1,MATCH($E76&amp;"/"&amp;Y$1,Data!$1:$1,0)-1)=0,"",OFFSET(Data!$A$1,MATCH($D76,Data!$CG:$CG,0)-1,MATCH($E76&amp;"/"&amp;Y$1,Data!$1:$1,0)-1)))</f>
        <v/>
      </c>
      <c r="Z76" s="252" t="str">
        <f ca="1">IF(ISERROR(OFFSET(Data!$A$1,MATCH($D76,Data!$CG:$CG,0)-1,MATCH($E76&amp;"/"&amp;Z$1,Data!$1:$1,0)-1))=TRUE,"",IF(OFFSET(Data!$A$1,MATCH($D76,Data!$CG:$CG,0)-1,MATCH($E76&amp;"/"&amp;Z$1,Data!$1:$1,0)-1)=0,"",OFFSET(Data!$A$1,MATCH($D76,Data!$CG:$CG,0)-1,MATCH($E76&amp;"/"&amp;Z$1,Data!$1:$1,0)-1)))</f>
        <v/>
      </c>
      <c r="AA76" s="252" t="str">
        <f ca="1">IF(ISERROR(OFFSET(Data!$A$1,MATCH($D76,Data!$CG:$CG,0)-1,MATCH($E76&amp;"/"&amp;AA$1,Data!$1:$1,0)-1))=TRUE,"",IF(OFFSET(Data!$A$1,MATCH($D76,Data!$CG:$CG,0)-1,MATCH($E76&amp;"/"&amp;AA$1,Data!$1:$1,0)-1)=0,"",OFFSET(Data!$A$1,MATCH($D76,Data!$CG:$CG,0)-1,MATCH($E76&amp;"/"&amp;AA$1,Data!$1:$1,0)-1)))</f>
        <v/>
      </c>
      <c r="AB76" s="252" t="str">
        <f ca="1">IF(ISERROR(OFFSET(Data!$A$1,MATCH($D76,Data!$CG:$CG,0)-1,MATCH($E76&amp;"/"&amp;AB$1,Data!$1:$1,0)-1))=TRUE,"",IF(OFFSET(Data!$A$1,MATCH($D76,Data!$CG:$CG,0)-1,MATCH($E76&amp;"/"&amp;AB$1,Data!$1:$1,0)-1)=0,"",OFFSET(Data!$A$1,MATCH($D76,Data!$CG:$CG,0)-1,MATCH($E76&amp;"/"&amp;AB$1,Data!$1:$1,0)-1)))</f>
        <v/>
      </c>
      <c r="AC76" s="252" t="str">
        <f ca="1">IF(ISERROR(OFFSET(Data!$A$1,MATCH($D76,Data!$CG:$CG,0)-1,MATCH($E76&amp;"/"&amp;AC$1,Data!$1:$1,0)-1))=TRUE,"",IF(OFFSET(Data!$A$1,MATCH($D76,Data!$CG:$CG,0)-1,MATCH($E76&amp;"/"&amp;AC$1,Data!$1:$1,0)-1)=0,"",OFFSET(Data!$A$1,MATCH($D76,Data!$CG:$CG,0)-1,MATCH($E76&amp;"/"&amp;AC$1,Data!$1:$1,0)-1)))</f>
        <v/>
      </c>
      <c r="AD76" s="252" t="str">
        <f ca="1">IF(ISERROR(OFFSET(Data!$A$1,MATCH($D76,Data!$CG:$CG,0)-1,MATCH($E76&amp;"/"&amp;AD$1,Data!$1:$1,0)-1))=TRUE,"",IF(OFFSET(Data!$A$1,MATCH($D76,Data!$CG:$CG,0)-1,MATCH($E76&amp;"/"&amp;AD$1,Data!$1:$1,0)-1)=0,"",OFFSET(Data!$A$1,MATCH($D76,Data!$CG:$CG,0)-1,MATCH($E76&amp;"/"&amp;AD$1,Data!$1:$1,0)-1)))</f>
        <v/>
      </c>
      <c r="AE76" s="252" t="str">
        <f ca="1">IF(ISERROR(OFFSET(Data!$A$1,MATCH($D76,Data!$CG:$CG,0)-1,MATCH($E76&amp;"/"&amp;AE$1,Data!$1:$1,0)-1))=TRUE,"",IF(OFFSET(Data!$A$1,MATCH($D76,Data!$CG:$CG,0)-1,MATCH($E76&amp;"/"&amp;AE$1,Data!$1:$1,0)-1)=0,"",OFFSET(Data!$A$1,MATCH($D76,Data!$CG:$CG,0)-1,MATCH($E76&amp;"/"&amp;AE$1,Data!$1:$1,0)-1)))</f>
        <v/>
      </c>
      <c r="AF76" s="253" t="str">
        <f ca="1">IF(ISERROR(OFFSET(Data!$A$1,MATCH($D76,Data!$CG:$CG,0)-1,MATCH($E76&amp;"/"&amp;AF$1,Data!$1:$1,0)-1))=TRUE,"",IF(OFFSET(Data!$A$1,MATCH($D76,Data!$CG:$CG,0)-1,MATCH($E76&amp;"/"&amp;AF$1,Data!$1:$1,0)-1)=0,"",OFFSET(Data!$A$1,MATCH($D76,Data!$CG:$CG,0)-1,MATCH($E76&amp;"/"&amp;AF$1,Data!$1:$1,0)-1)))</f>
        <v/>
      </c>
      <c r="AG76" s="212">
        <f t="shared" ca="1" si="6"/>
        <v>0</v>
      </c>
      <c r="AH76" s="213">
        <f ca="1">SUM(AG74:AG76)</f>
        <v>0</v>
      </c>
    </row>
    <row r="77" spans="1:34" ht="15.75" hidden="1" customHeight="1" x14ac:dyDescent="0.25">
      <c r="A77" s="446"/>
      <c r="B77" s="449"/>
      <c r="C77" s="452"/>
      <c r="D77" s="28" t="e">
        <f>IF(C77&lt;&gt;"",C77,D76)</f>
        <v>#N/A</v>
      </c>
      <c r="E77" s="29" t="s">
        <v>24</v>
      </c>
      <c r="F77" s="254" t="str">
        <f ca="1">IF(ISERROR(OFFSET(Data!$A$1,MATCH($D77,Data!$CG:$CG,0)-1,MATCH($E77&amp;"/"&amp;F$1,Data!$1:$1,0)-1))=TRUE,"",IF(OFFSET(Data!$A$1,MATCH($D77,Data!$CG:$CG,0)-1,MATCH($E77&amp;"/"&amp;F$1,Data!$1:$1,0)-1)=0,"",OFFSET(Data!$A$1,MATCH($D77,Data!$CG:$CG,0)-1,MATCH($E77&amp;"/"&amp;F$1,Data!$1:$1,0)-1)))</f>
        <v/>
      </c>
      <c r="G77" s="252" t="str">
        <f ca="1">IF(ISERROR(OFFSET(Data!$A$1,MATCH($D77,Data!$CG:$CG,0)-1,MATCH($E77&amp;"/"&amp;G$1,Data!$1:$1,0)-1))=TRUE,"",IF(OFFSET(Data!$A$1,MATCH($D77,Data!$CG:$CG,0)-1,MATCH($E77&amp;"/"&amp;G$1,Data!$1:$1,0)-1)=0,"",OFFSET(Data!$A$1,MATCH($D77,Data!$CG:$CG,0)-1,MATCH($E77&amp;"/"&amp;G$1,Data!$1:$1,0)-1)))</f>
        <v/>
      </c>
      <c r="H77" s="252" t="str">
        <f ca="1">IF(ISERROR(OFFSET(Data!$A$1,MATCH($D77,Data!$CG:$CG,0)-1,MATCH($E77&amp;"/"&amp;H$1,Data!$1:$1,0)-1))=TRUE,"",IF(OFFSET(Data!$A$1,MATCH($D77,Data!$CG:$CG,0)-1,MATCH($E77&amp;"/"&amp;H$1,Data!$1:$1,0)-1)=0,"",OFFSET(Data!$A$1,MATCH($D77,Data!$CG:$CG,0)-1,MATCH($E77&amp;"/"&amp;H$1,Data!$1:$1,0)-1)))</f>
        <v/>
      </c>
      <c r="I77" s="252" t="str">
        <f ca="1">IF(ISERROR(OFFSET(Data!$A$1,MATCH($D77,Data!$CG:$CG,0)-1,MATCH($E77&amp;"/"&amp;I$1,Data!$1:$1,0)-1))=TRUE,"",IF(OFFSET(Data!$A$1,MATCH($D77,Data!$CG:$CG,0)-1,MATCH($E77&amp;"/"&amp;I$1,Data!$1:$1,0)-1)=0,"",OFFSET(Data!$A$1,MATCH($D77,Data!$CG:$CG,0)-1,MATCH($E77&amp;"/"&amp;I$1,Data!$1:$1,0)-1)))</f>
        <v/>
      </c>
      <c r="J77" s="252" t="str">
        <f ca="1">IF(ISERROR(OFFSET(Data!$A$1,MATCH($D77,Data!$CG:$CG,0)-1,MATCH($E77&amp;"/"&amp;J$1,Data!$1:$1,0)-1))=TRUE,"",IF(OFFSET(Data!$A$1,MATCH($D77,Data!$CG:$CG,0)-1,MATCH($E77&amp;"/"&amp;J$1,Data!$1:$1,0)-1)=0,"",OFFSET(Data!$A$1,MATCH($D77,Data!$CG:$CG,0)-1,MATCH($E77&amp;"/"&amp;J$1,Data!$1:$1,0)-1)))</f>
        <v/>
      </c>
      <c r="K77" s="252" t="str">
        <f ca="1">IF(ISERROR(OFFSET(Data!$A$1,MATCH($D77,Data!$CG:$CG,0)-1,MATCH($E77&amp;"/"&amp;K$1,Data!$1:$1,0)-1))=TRUE,"",IF(OFFSET(Data!$A$1,MATCH($D77,Data!$CG:$CG,0)-1,MATCH($E77&amp;"/"&amp;K$1,Data!$1:$1,0)-1)=0,"",OFFSET(Data!$A$1,MATCH($D77,Data!$CG:$CG,0)-1,MATCH($E77&amp;"/"&amp;K$1,Data!$1:$1,0)-1)))</f>
        <v/>
      </c>
      <c r="L77" s="252" t="str">
        <f ca="1">IF(ISERROR(OFFSET(Data!$A$1,MATCH($D77,Data!$CG:$CG,0)-1,MATCH($E77&amp;"/"&amp;L$1,Data!$1:$1,0)-1))=TRUE,"",IF(OFFSET(Data!$A$1,MATCH($D77,Data!$CG:$CG,0)-1,MATCH($E77&amp;"/"&amp;L$1,Data!$1:$1,0)-1)=0,"",OFFSET(Data!$A$1,MATCH($D77,Data!$CG:$CG,0)-1,MATCH($E77&amp;"/"&amp;L$1,Data!$1:$1,0)-1)))</f>
        <v/>
      </c>
      <c r="M77" s="252" t="str">
        <f ca="1">IF(ISERROR(OFFSET(Data!$A$1,MATCH($D77,Data!$CG:$CG,0)-1,MATCH($E77&amp;"/"&amp;M$1,Data!$1:$1,0)-1))=TRUE,"",IF(OFFSET(Data!$A$1,MATCH($D77,Data!$CG:$CG,0)-1,MATCH($E77&amp;"/"&amp;M$1,Data!$1:$1,0)-1)=0,"",OFFSET(Data!$A$1,MATCH($D77,Data!$CG:$CG,0)-1,MATCH($E77&amp;"/"&amp;M$1,Data!$1:$1,0)-1)))</f>
        <v/>
      </c>
      <c r="N77" s="252" t="str">
        <f ca="1">IF(ISERROR(OFFSET(Data!$A$1,MATCH($D77,Data!$CG:$CG,0)-1,MATCH($E77&amp;"/"&amp;N$1,Data!$1:$1,0)-1))=TRUE,"",IF(OFFSET(Data!$A$1,MATCH($D77,Data!$CG:$CG,0)-1,MATCH($E77&amp;"/"&amp;N$1,Data!$1:$1,0)-1)=0,"",OFFSET(Data!$A$1,MATCH($D77,Data!$CG:$CG,0)-1,MATCH($E77&amp;"/"&amp;N$1,Data!$1:$1,0)-1)))</f>
        <v/>
      </c>
      <c r="O77" s="252" t="str">
        <f ca="1">IF(ISERROR(OFFSET(Data!$A$1,MATCH($D77,Data!$CG:$CG,0)-1,MATCH($E77&amp;"/"&amp;O$1,Data!$1:$1,0)-1))=TRUE,"",IF(OFFSET(Data!$A$1,MATCH($D77,Data!$CG:$CG,0)-1,MATCH($E77&amp;"/"&amp;O$1,Data!$1:$1,0)-1)=0,"",OFFSET(Data!$A$1,MATCH($D77,Data!$CG:$CG,0)-1,MATCH($E77&amp;"/"&amp;O$1,Data!$1:$1,0)-1)))</f>
        <v/>
      </c>
      <c r="P77" s="252" t="str">
        <f ca="1">IF(ISERROR(OFFSET(Data!$A$1,MATCH($D77,Data!$CG:$CG,0)-1,MATCH($E77&amp;"/"&amp;P$1,Data!$1:$1,0)-1))=TRUE,"",IF(OFFSET(Data!$A$1,MATCH($D77,Data!$CG:$CG,0)-1,MATCH($E77&amp;"/"&amp;P$1,Data!$1:$1,0)-1)=0,"",OFFSET(Data!$A$1,MATCH($D77,Data!$CG:$CG,0)-1,MATCH($E77&amp;"/"&amp;P$1,Data!$1:$1,0)-1)))</f>
        <v/>
      </c>
      <c r="Q77" s="252" t="str">
        <f ca="1">IF(ISERROR(OFFSET(Data!$A$1,MATCH($D77,Data!$CG:$CG,0)-1,MATCH($E77&amp;"/"&amp;Q$1,Data!$1:$1,0)-1))=TRUE,"",IF(OFFSET(Data!$A$1,MATCH($D77,Data!$CG:$CG,0)-1,MATCH($E77&amp;"/"&amp;Q$1,Data!$1:$1,0)-1)=0,"",OFFSET(Data!$A$1,MATCH($D77,Data!$CG:$CG,0)-1,MATCH($E77&amp;"/"&amp;Q$1,Data!$1:$1,0)-1)))</f>
        <v/>
      </c>
      <c r="R77" s="252" t="str">
        <f ca="1">IF(ISERROR(OFFSET(Data!$A$1,MATCH($D77,Data!$CG:$CG,0)-1,MATCH($E77&amp;"/"&amp;R$1,Data!$1:$1,0)-1))=TRUE,"",IF(OFFSET(Data!$A$1,MATCH($D77,Data!$CG:$CG,0)-1,MATCH($E77&amp;"/"&amp;R$1,Data!$1:$1,0)-1)=0,"",OFFSET(Data!$A$1,MATCH($D77,Data!$CG:$CG,0)-1,MATCH($E77&amp;"/"&amp;R$1,Data!$1:$1,0)-1)))</f>
        <v/>
      </c>
      <c r="S77" s="252" t="str">
        <f ca="1">IF(ISERROR(OFFSET(Data!$A$1,MATCH($D77,Data!$CG:$CG,0)-1,MATCH($E77&amp;"/"&amp;S$1,Data!$1:$1,0)-1))=TRUE,"",IF(OFFSET(Data!$A$1,MATCH($D77,Data!$CG:$CG,0)-1,MATCH($E77&amp;"/"&amp;S$1,Data!$1:$1,0)-1)=0,"",OFFSET(Data!$A$1,MATCH($D77,Data!$CG:$CG,0)-1,MATCH($E77&amp;"/"&amp;S$1,Data!$1:$1,0)-1)))</f>
        <v/>
      </c>
      <c r="T77" s="252" t="str">
        <f ca="1">IF(ISERROR(OFFSET(Data!$A$1,MATCH($D77,Data!$CG:$CG,0)-1,MATCH($E77&amp;"/"&amp;T$1,Data!$1:$1,0)-1))=TRUE,"",IF(OFFSET(Data!$A$1,MATCH($D77,Data!$CG:$CG,0)-1,MATCH($E77&amp;"/"&amp;T$1,Data!$1:$1,0)-1)=0,"",OFFSET(Data!$A$1,MATCH($D77,Data!$CG:$CG,0)-1,MATCH($E77&amp;"/"&amp;T$1,Data!$1:$1,0)-1)))</f>
        <v/>
      </c>
      <c r="U77" s="252" t="str">
        <f ca="1">IF(ISERROR(OFFSET(Data!$A$1,MATCH($D77,Data!$CG:$CG,0)-1,MATCH($E77&amp;"/"&amp;U$1,Data!$1:$1,0)-1))=TRUE,"",IF(OFFSET(Data!$A$1,MATCH($D77,Data!$CG:$CG,0)-1,MATCH($E77&amp;"/"&amp;U$1,Data!$1:$1,0)-1)=0,"",OFFSET(Data!$A$1,MATCH($D77,Data!$CG:$CG,0)-1,MATCH($E77&amp;"/"&amp;U$1,Data!$1:$1,0)-1)))</f>
        <v/>
      </c>
      <c r="V77" s="252" t="str">
        <f ca="1">IF(ISERROR(OFFSET(Data!$A$1,MATCH($D77,Data!$CG:$CG,0)-1,MATCH($E77&amp;"/"&amp;V$1,Data!$1:$1,0)-1))=TRUE,"",IF(OFFSET(Data!$A$1,MATCH($D77,Data!$CG:$CG,0)-1,MATCH($E77&amp;"/"&amp;V$1,Data!$1:$1,0)-1)=0,"",OFFSET(Data!$A$1,MATCH($D77,Data!$CG:$CG,0)-1,MATCH($E77&amp;"/"&amp;V$1,Data!$1:$1,0)-1)))</f>
        <v/>
      </c>
      <c r="W77" s="269" t="str">
        <f ca="1">IF(ISERROR(OFFSET(Data!$A$1,MATCH($D77,Data!$CG:$CG,0)-1,MATCH($E77&amp;"/"&amp;W$1,Data!$1:$1,0)-1))=TRUE,"",IF(OFFSET(Data!$A$1,MATCH($D77,Data!$CG:$CG,0)-1,MATCH($E77&amp;"/"&amp;W$1,Data!$1:$1,0)-1)=0,"",OFFSET(Data!$A$1,MATCH($D77,Data!$CG:$CG,0)-1,MATCH($E77&amp;"/"&amp;W$1,Data!$1:$1,0)-1)))</f>
        <v/>
      </c>
      <c r="X77" s="252" t="str">
        <f ca="1">IF(ISERROR(OFFSET(Data!$A$1,MATCH($D77,Data!$CG:$CG,0)-1,MATCH($E77&amp;"/"&amp;X$1,Data!$1:$1,0)-1))=TRUE,"",IF(OFFSET(Data!$A$1,MATCH($D77,Data!$CG:$CG,0)-1,MATCH($E77&amp;"/"&amp;X$1,Data!$1:$1,0)-1)=0,"",OFFSET(Data!$A$1,MATCH($D77,Data!$CG:$CG,0)-1,MATCH($E77&amp;"/"&amp;X$1,Data!$1:$1,0)-1)))</f>
        <v/>
      </c>
      <c r="Y77" s="252" t="str">
        <f ca="1">IF(ISERROR(OFFSET(Data!$A$1,MATCH($D77,Data!$CG:$CG,0)-1,MATCH($E77&amp;"/"&amp;Y$1,Data!$1:$1,0)-1))=TRUE,"",IF(OFFSET(Data!$A$1,MATCH($D77,Data!$CG:$CG,0)-1,MATCH($E77&amp;"/"&amp;Y$1,Data!$1:$1,0)-1)=0,"",OFFSET(Data!$A$1,MATCH($D77,Data!$CG:$CG,0)-1,MATCH($E77&amp;"/"&amp;Y$1,Data!$1:$1,0)-1)))</f>
        <v/>
      </c>
      <c r="Z77" s="252" t="str">
        <f ca="1">IF(ISERROR(OFFSET(Data!$A$1,MATCH($D77,Data!$CG:$CG,0)-1,MATCH($E77&amp;"/"&amp;Z$1,Data!$1:$1,0)-1))=TRUE,"",IF(OFFSET(Data!$A$1,MATCH($D77,Data!$CG:$CG,0)-1,MATCH($E77&amp;"/"&amp;Z$1,Data!$1:$1,0)-1)=0,"",OFFSET(Data!$A$1,MATCH($D77,Data!$CG:$CG,0)-1,MATCH($E77&amp;"/"&amp;Z$1,Data!$1:$1,0)-1)))</f>
        <v/>
      </c>
      <c r="AA77" s="252" t="str">
        <f ca="1">IF(ISERROR(OFFSET(Data!$A$1,MATCH($D77,Data!$CG:$CG,0)-1,MATCH($E77&amp;"/"&amp;AA$1,Data!$1:$1,0)-1))=TRUE,"",IF(OFFSET(Data!$A$1,MATCH($D77,Data!$CG:$CG,0)-1,MATCH($E77&amp;"/"&amp;AA$1,Data!$1:$1,0)-1)=0,"",OFFSET(Data!$A$1,MATCH($D77,Data!$CG:$CG,0)-1,MATCH($E77&amp;"/"&amp;AA$1,Data!$1:$1,0)-1)))</f>
        <v/>
      </c>
      <c r="AB77" s="252" t="str">
        <f ca="1">IF(ISERROR(OFFSET(Data!$A$1,MATCH($D77,Data!$CG:$CG,0)-1,MATCH($E77&amp;"/"&amp;AB$1,Data!$1:$1,0)-1))=TRUE,"",IF(OFFSET(Data!$A$1,MATCH($D77,Data!$CG:$CG,0)-1,MATCH($E77&amp;"/"&amp;AB$1,Data!$1:$1,0)-1)=0,"",OFFSET(Data!$A$1,MATCH($D77,Data!$CG:$CG,0)-1,MATCH($E77&amp;"/"&amp;AB$1,Data!$1:$1,0)-1)))</f>
        <v/>
      </c>
      <c r="AC77" s="252" t="str">
        <f ca="1">IF(ISERROR(OFFSET(Data!$A$1,MATCH($D77,Data!$CG:$CG,0)-1,MATCH($E77&amp;"/"&amp;AC$1,Data!$1:$1,0)-1))=TRUE,"",IF(OFFSET(Data!$A$1,MATCH($D77,Data!$CG:$CG,0)-1,MATCH($E77&amp;"/"&amp;AC$1,Data!$1:$1,0)-1)=0,"",OFFSET(Data!$A$1,MATCH($D77,Data!$CG:$CG,0)-1,MATCH($E77&amp;"/"&amp;AC$1,Data!$1:$1,0)-1)))</f>
        <v/>
      </c>
      <c r="AD77" s="252" t="str">
        <f ca="1">IF(ISERROR(OFFSET(Data!$A$1,MATCH($D77,Data!$CG:$CG,0)-1,MATCH($E77&amp;"/"&amp;AD$1,Data!$1:$1,0)-1))=TRUE,"",IF(OFFSET(Data!$A$1,MATCH($D77,Data!$CG:$CG,0)-1,MATCH($E77&amp;"/"&amp;AD$1,Data!$1:$1,0)-1)=0,"",OFFSET(Data!$A$1,MATCH($D77,Data!$CG:$CG,0)-1,MATCH($E77&amp;"/"&amp;AD$1,Data!$1:$1,0)-1)))</f>
        <v/>
      </c>
      <c r="AE77" s="252" t="str">
        <f ca="1">IF(ISERROR(OFFSET(Data!$A$1,MATCH($D77,Data!$CG:$CG,0)-1,MATCH($E77&amp;"/"&amp;AE$1,Data!$1:$1,0)-1))=TRUE,"",IF(OFFSET(Data!$A$1,MATCH($D77,Data!$CG:$CG,0)-1,MATCH($E77&amp;"/"&amp;AE$1,Data!$1:$1,0)-1)=0,"",OFFSET(Data!$A$1,MATCH($D77,Data!$CG:$CG,0)-1,MATCH($E77&amp;"/"&amp;AE$1,Data!$1:$1,0)-1)))</f>
        <v/>
      </c>
      <c r="AF77" s="253" t="str">
        <f ca="1">IF(ISERROR(OFFSET(Data!$A$1,MATCH($D77,Data!$CG:$CG,0)-1,MATCH($E77&amp;"/"&amp;AF$1,Data!$1:$1,0)-1))=TRUE,"",IF(OFFSET(Data!$A$1,MATCH($D77,Data!$CG:$CG,0)-1,MATCH($E77&amp;"/"&amp;AF$1,Data!$1:$1,0)-1)=0,"",OFFSET(Data!$A$1,MATCH($D77,Data!$CG:$CG,0)-1,MATCH($E77&amp;"/"&amp;AF$1,Data!$1:$1,0)-1)))</f>
        <v/>
      </c>
      <c r="AG77" s="212">
        <f t="shared" ca="1" si="6"/>
        <v>0</v>
      </c>
      <c r="AH77" s="213">
        <f ca="1">SUM(AG74:AG77)</f>
        <v>0</v>
      </c>
    </row>
    <row r="78" spans="1:34" ht="15.75" hidden="1" customHeight="1" thickBot="1" x14ac:dyDescent="0.3">
      <c r="A78" s="447"/>
      <c r="B78" s="450"/>
      <c r="C78" s="453"/>
      <c r="D78" s="30" t="e">
        <f>IF(C78&lt;&gt;"",C78,D77)</f>
        <v>#N/A</v>
      </c>
      <c r="E78" s="31" t="s">
        <v>25</v>
      </c>
      <c r="F78" s="255" t="str">
        <f ca="1">IF(ISERROR(OFFSET(Data!$A$1,MATCH($D78,Data!$CG:$CG,0)-1,MATCH($E78&amp;"/"&amp;F$1,Data!$1:$1,0)-1))=TRUE,"",IF(OFFSET(Data!$A$1,MATCH($D78,Data!$CG:$CG,0)-1,MATCH($E78&amp;"/"&amp;F$1,Data!$1:$1,0)-1)=0,"",OFFSET(Data!$A$1,MATCH($D78,Data!$CG:$CG,0)-1,MATCH($E78&amp;"/"&amp;F$1,Data!$1:$1,0)-1)))</f>
        <v/>
      </c>
      <c r="G78" s="256" t="str">
        <f ca="1">IF(ISERROR(OFFSET(Data!$A$1,MATCH($D78,Data!$CG:$CG,0)-1,MATCH($E78&amp;"/"&amp;G$1,Data!$1:$1,0)-1))=TRUE,"",IF(OFFSET(Data!$A$1,MATCH($D78,Data!$CG:$CG,0)-1,MATCH($E78&amp;"/"&amp;G$1,Data!$1:$1,0)-1)=0,"",OFFSET(Data!$A$1,MATCH($D78,Data!$CG:$CG,0)-1,MATCH($E78&amp;"/"&amp;G$1,Data!$1:$1,0)-1)))</f>
        <v/>
      </c>
      <c r="H78" s="256" t="str">
        <f ca="1">IF(ISERROR(OFFSET(Data!$A$1,MATCH($D78,Data!$CG:$CG,0)-1,MATCH($E78&amp;"/"&amp;H$1,Data!$1:$1,0)-1))=TRUE,"",IF(OFFSET(Data!$A$1,MATCH($D78,Data!$CG:$CG,0)-1,MATCH($E78&amp;"/"&amp;H$1,Data!$1:$1,0)-1)=0,"",OFFSET(Data!$A$1,MATCH($D78,Data!$CG:$CG,0)-1,MATCH($E78&amp;"/"&amp;H$1,Data!$1:$1,0)-1)))</f>
        <v/>
      </c>
      <c r="I78" s="256" t="str">
        <f ca="1">IF(ISERROR(OFFSET(Data!$A$1,MATCH($D78,Data!$CG:$CG,0)-1,MATCH($E78&amp;"/"&amp;I$1,Data!$1:$1,0)-1))=TRUE,"",IF(OFFSET(Data!$A$1,MATCH($D78,Data!$CG:$CG,0)-1,MATCH($E78&amp;"/"&amp;I$1,Data!$1:$1,0)-1)=0,"",OFFSET(Data!$A$1,MATCH($D78,Data!$CG:$CG,0)-1,MATCH($E78&amp;"/"&amp;I$1,Data!$1:$1,0)-1)))</f>
        <v/>
      </c>
      <c r="J78" s="256" t="str">
        <f ca="1">IF(ISERROR(OFFSET(Data!$A$1,MATCH($D78,Data!$CG:$CG,0)-1,MATCH($E78&amp;"/"&amp;J$1,Data!$1:$1,0)-1))=TRUE,"",IF(OFFSET(Data!$A$1,MATCH($D78,Data!$CG:$CG,0)-1,MATCH($E78&amp;"/"&amp;J$1,Data!$1:$1,0)-1)=0,"",OFFSET(Data!$A$1,MATCH($D78,Data!$CG:$CG,0)-1,MATCH($E78&amp;"/"&amp;J$1,Data!$1:$1,0)-1)))</f>
        <v/>
      </c>
      <c r="K78" s="256" t="str">
        <f ca="1">IF(ISERROR(OFFSET(Data!$A$1,MATCH($D78,Data!$CG:$CG,0)-1,MATCH($E78&amp;"/"&amp;K$1,Data!$1:$1,0)-1))=TRUE,"",IF(OFFSET(Data!$A$1,MATCH($D78,Data!$CG:$CG,0)-1,MATCH($E78&amp;"/"&amp;K$1,Data!$1:$1,0)-1)=0,"",OFFSET(Data!$A$1,MATCH($D78,Data!$CG:$CG,0)-1,MATCH($E78&amp;"/"&amp;K$1,Data!$1:$1,0)-1)))</f>
        <v/>
      </c>
      <c r="L78" s="256" t="str">
        <f ca="1">IF(ISERROR(OFFSET(Data!$A$1,MATCH($D78,Data!$CG:$CG,0)-1,MATCH($E78&amp;"/"&amp;L$1,Data!$1:$1,0)-1))=TRUE,"",IF(OFFSET(Data!$A$1,MATCH($D78,Data!$CG:$CG,0)-1,MATCH($E78&amp;"/"&amp;L$1,Data!$1:$1,0)-1)=0,"",OFFSET(Data!$A$1,MATCH($D78,Data!$CG:$CG,0)-1,MATCH($E78&amp;"/"&amp;L$1,Data!$1:$1,0)-1)))</f>
        <v/>
      </c>
      <c r="M78" s="256" t="str">
        <f ca="1">IF(ISERROR(OFFSET(Data!$A$1,MATCH($D78,Data!$CG:$CG,0)-1,MATCH($E78&amp;"/"&amp;M$1,Data!$1:$1,0)-1))=TRUE,"",IF(OFFSET(Data!$A$1,MATCH($D78,Data!$CG:$CG,0)-1,MATCH($E78&amp;"/"&amp;M$1,Data!$1:$1,0)-1)=0,"",OFFSET(Data!$A$1,MATCH($D78,Data!$CG:$CG,0)-1,MATCH($E78&amp;"/"&amp;M$1,Data!$1:$1,0)-1)))</f>
        <v/>
      </c>
      <c r="N78" s="256" t="str">
        <f ca="1">IF(ISERROR(OFFSET(Data!$A$1,MATCH($D78,Data!$CG:$CG,0)-1,MATCH($E78&amp;"/"&amp;N$1,Data!$1:$1,0)-1))=TRUE,"",IF(OFFSET(Data!$A$1,MATCH($D78,Data!$CG:$CG,0)-1,MATCH($E78&amp;"/"&amp;N$1,Data!$1:$1,0)-1)=0,"",OFFSET(Data!$A$1,MATCH($D78,Data!$CG:$CG,0)-1,MATCH($E78&amp;"/"&amp;N$1,Data!$1:$1,0)-1)))</f>
        <v/>
      </c>
      <c r="O78" s="256" t="str">
        <f ca="1">IF(ISERROR(OFFSET(Data!$A$1,MATCH($D78,Data!$CG:$CG,0)-1,MATCH($E78&amp;"/"&amp;O$1,Data!$1:$1,0)-1))=TRUE,"",IF(OFFSET(Data!$A$1,MATCH($D78,Data!$CG:$CG,0)-1,MATCH($E78&amp;"/"&amp;O$1,Data!$1:$1,0)-1)=0,"",OFFSET(Data!$A$1,MATCH($D78,Data!$CG:$CG,0)-1,MATCH($E78&amp;"/"&amp;O$1,Data!$1:$1,0)-1)))</f>
        <v/>
      </c>
      <c r="P78" s="256" t="str">
        <f ca="1">IF(ISERROR(OFFSET(Data!$A$1,MATCH($D78,Data!$CG:$CG,0)-1,MATCH($E78&amp;"/"&amp;P$1,Data!$1:$1,0)-1))=TRUE,"",IF(OFFSET(Data!$A$1,MATCH($D78,Data!$CG:$CG,0)-1,MATCH($E78&amp;"/"&amp;P$1,Data!$1:$1,0)-1)=0,"",OFFSET(Data!$A$1,MATCH($D78,Data!$CG:$CG,0)-1,MATCH($E78&amp;"/"&amp;P$1,Data!$1:$1,0)-1)))</f>
        <v/>
      </c>
      <c r="Q78" s="256" t="str">
        <f ca="1">IF(ISERROR(OFFSET(Data!$A$1,MATCH($D78,Data!$CG:$CG,0)-1,MATCH($E78&amp;"/"&amp;Q$1,Data!$1:$1,0)-1))=TRUE,"",IF(OFFSET(Data!$A$1,MATCH($D78,Data!$CG:$CG,0)-1,MATCH($E78&amp;"/"&amp;Q$1,Data!$1:$1,0)-1)=0,"",OFFSET(Data!$A$1,MATCH($D78,Data!$CG:$CG,0)-1,MATCH($E78&amp;"/"&amp;Q$1,Data!$1:$1,0)-1)))</f>
        <v/>
      </c>
      <c r="R78" s="256" t="str">
        <f ca="1">IF(ISERROR(OFFSET(Data!$A$1,MATCH($D78,Data!$CG:$CG,0)-1,MATCH($E78&amp;"/"&amp;R$1,Data!$1:$1,0)-1))=TRUE,"",IF(OFFSET(Data!$A$1,MATCH($D78,Data!$CG:$CG,0)-1,MATCH($E78&amp;"/"&amp;R$1,Data!$1:$1,0)-1)=0,"",OFFSET(Data!$A$1,MATCH($D78,Data!$CG:$CG,0)-1,MATCH($E78&amp;"/"&amp;R$1,Data!$1:$1,0)-1)))</f>
        <v/>
      </c>
      <c r="S78" s="256" t="str">
        <f ca="1">IF(ISERROR(OFFSET(Data!$A$1,MATCH($D78,Data!$CG:$CG,0)-1,MATCH($E78&amp;"/"&amp;S$1,Data!$1:$1,0)-1))=TRUE,"",IF(OFFSET(Data!$A$1,MATCH($D78,Data!$CG:$CG,0)-1,MATCH($E78&amp;"/"&amp;S$1,Data!$1:$1,0)-1)=0,"",OFFSET(Data!$A$1,MATCH($D78,Data!$CG:$CG,0)-1,MATCH($E78&amp;"/"&amp;S$1,Data!$1:$1,0)-1)))</f>
        <v/>
      </c>
      <c r="T78" s="256" t="str">
        <f ca="1">IF(ISERROR(OFFSET(Data!$A$1,MATCH($D78,Data!$CG:$CG,0)-1,MATCH($E78&amp;"/"&amp;T$1,Data!$1:$1,0)-1))=TRUE,"",IF(OFFSET(Data!$A$1,MATCH($D78,Data!$CG:$CG,0)-1,MATCH($E78&amp;"/"&amp;T$1,Data!$1:$1,0)-1)=0,"",OFFSET(Data!$A$1,MATCH($D78,Data!$CG:$CG,0)-1,MATCH($E78&amp;"/"&amp;T$1,Data!$1:$1,0)-1)))</f>
        <v/>
      </c>
      <c r="U78" s="256" t="str">
        <f ca="1">IF(ISERROR(OFFSET(Data!$A$1,MATCH($D78,Data!$CG:$CG,0)-1,MATCH($E78&amp;"/"&amp;U$1,Data!$1:$1,0)-1))=TRUE,"",IF(OFFSET(Data!$A$1,MATCH($D78,Data!$CG:$CG,0)-1,MATCH($E78&amp;"/"&amp;U$1,Data!$1:$1,0)-1)=0,"",OFFSET(Data!$A$1,MATCH($D78,Data!$CG:$CG,0)-1,MATCH($E78&amp;"/"&amp;U$1,Data!$1:$1,0)-1)))</f>
        <v/>
      </c>
      <c r="V78" s="256" t="str">
        <f ca="1">IF(ISERROR(OFFSET(Data!$A$1,MATCH($D78,Data!$CG:$CG,0)-1,MATCH($E78&amp;"/"&amp;V$1,Data!$1:$1,0)-1))=TRUE,"",IF(OFFSET(Data!$A$1,MATCH($D78,Data!$CG:$CG,0)-1,MATCH($E78&amp;"/"&amp;V$1,Data!$1:$1,0)-1)=0,"",OFFSET(Data!$A$1,MATCH($D78,Data!$CG:$CG,0)-1,MATCH($E78&amp;"/"&amp;V$1,Data!$1:$1,0)-1)))</f>
        <v/>
      </c>
      <c r="W78" s="257" t="str">
        <f ca="1">IF(ISERROR(OFFSET(Data!$A$1,MATCH($D78,Data!$CG:$CG,0)-1,MATCH($E78&amp;"/"&amp;W$1,Data!$1:$1,0)-1))=TRUE,"",IF(OFFSET(Data!$A$1,MATCH($D78,Data!$CG:$CG,0)-1,MATCH($E78&amp;"/"&amp;W$1,Data!$1:$1,0)-1)=0,"",OFFSET(Data!$A$1,MATCH($D78,Data!$CG:$CG,0)-1,MATCH($E78&amp;"/"&amp;W$1,Data!$1:$1,0)-1)))</f>
        <v/>
      </c>
      <c r="X78" s="256" t="str">
        <f ca="1">IF(ISERROR(OFFSET(Data!$A$1,MATCH($D78,Data!$CG:$CG,0)-1,MATCH($E78&amp;"/"&amp;X$1,Data!$1:$1,0)-1))=TRUE,"",IF(OFFSET(Data!$A$1,MATCH($D78,Data!$CG:$CG,0)-1,MATCH($E78&amp;"/"&amp;X$1,Data!$1:$1,0)-1)=0,"",OFFSET(Data!$A$1,MATCH($D78,Data!$CG:$CG,0)-1,MATCH($E78&amp;"/"&amp;X$1,Data!$1:$1,0)-1)))</f>
        <v/>
      </c>
      <c r="Y78" s="256" t="str">
        <f ca="1">IF(ISERROR(OFFSET(Data!$A$1,MATCH($D78,Data!$CG:$CG,0)-1,MATCH($E78&amp;"/"&amp;Y$1,Data!$1:$1,0)-1))=TRUE,"",IF(OFFSET(Data!$A$1,MATCH($D78,Data!$CG:$CG,0)-1,MATCH($E78&amp;"/"&amp;Y$1,Data!$1:$1,0)-1)=0,"",OFFSET(Data!$A$1,MATCH($D78,Data!$CG:$CG,0)-1,MATCH($E78&amp;"/"&amp;Y$1,Data!$1:$1,0)-1)))</f>
        <v/>
      </c>
      <c r="Z78" s="256" t="str">
        <f ca="1">IF(ISERROR(OFFSET(Data!$A$1,MATCH($D78,Data!$CG:$CG,0)-1,MATCH($E78&amp;"/"&amp;Z$1,Data!$1:$1,0)-1))=TRUE,"",IF(OFFSET(Data!$A$1,MATCH($D78,Data!$CG:$CG,0)-1,MATCH($E78&amp;"/"&amp;Z$1,Data!$1:$1,0)-1)=0,"",OFFSET(Data!$A$1,MATCH($D78,Data!$CG:$CG,0)-1,MATCH($E78&amp;"/"&amp;Z$1,Data!$1:$1,0)-1)))</f>
        <v/>
      </c>
      <c r="AA78" s="256" t="str">
        <f ca="1">IF(ISERROR(OFFSET(Data!$A$1,MATCH($D78,Data!$CG:$CG,0)-1,MATCH($E78&amp;"/"&amp;AA$1,Data!$1:$1,0)-1))=TRUE,"",IF(OFFSET(Data!$A$1,MATCH($D78,Data!$CG:$CG,0)-1,MATCH($E78&amp;"/"&amp;AA$1,Data!$1:$1,0)-1)=0,"",OFFSET(Data!$A$1,MATCH($D78,Data!$CG:$CG,0)-1,MATCH($E78&amp;"/"&amp;AA$1,Data!$1:$1,0)-1)))</f>
        <v/>
      </c>
      <c r="AB78" s="256" t="str">
        <f ca="1">IF(ISERROR(OFFSET(Data!$A$1,MATCH($D78,Data!$CG:$CG,0)-1,MATCH($E78&amp;"/"&amp;AB$1,Data!$1:$1,0)-1))=TRUE,"",IF(OFFSET(Data!$A$1,MATCH($D78,Data!$CG:$CG,0)-1,MATCH($E78&amp;"/"&amp;AB$1,Data!$1:$1,0)-1)=0,"",OFFSET(Data!$A$1,MATCH($D78,Data!$CG:$CG,0)-1,MATCH($E78&amp;"/"&amp;AB$1,Data!$1:$1,0)-1)))</f>
        <v/>
      </c>
      <c r="AC78" s="256" t="str">
        <f ca="1">IF(ISERROR(OFFSET(Data!$A$1,MATCH($D78,Data!$CG:$CG,0)-1,MATCH($E78&amp;"/"&amp;AC$1,Data!$1:$1,0)-1))=TRUE,"",IF(OFFSET(Data!$A$1,MATCH($D78,Data!$CG:$CG,0)-1,MATCH($E78&amp;"/"&amp;AC$1,Data!$1:$1,0)-1)=0,"",OFFSET(Data!$A$1,MATCH($D78,Data!$CG:$CG,0)-1,MATCH($E78&amp;"/"&amp;AC$1,Data!$1:$1,0)-1)))</f>
        <v/>
      </c>
      <c r="AD78" s="256" t="str">
        <f ca="1">IF(ISERROR(OFFSET(Data!$A$1,MATCH($D78,Data!$CG:$CG,0)-1,MATCH($E78&amp;"/"&amp;AD$1,Data!$1:$1,0)-1))=TRUE,"",IF(OFFSET(Data!$A$1,MATCH($D78,Data!$CG:$CG,0)-1,MATCH($E78&amp;"/"&amp;AD$1,Data!$1:$1,0)-1)=0,"",OFFSET(Data!$A$1,MATCH($D78,Data!$CG:$CG,0)-1,MATCH($E78&amp;"/"&amp;AD$1,Data!$1:$1,0)-1)))</f>
        <v/>
      </c>
      <c r="AE78" s="256" t="str">
        <f ca="1">IF(ISERROR(OFFSET(Data!$A$1,MATCH($D78,Data!$CG:$CG,0)-1,MATCH($E78&amp;"/"&amp;AE$1,Data!$1:$1,0)-1))=TRUE,"",IF(OFFSET(Data!$A$1,MATCH($D78,Data!$CG:$CG,0)-1,MATCH($E78&amp;"/"&amp;AE$1,Data!$1:$1,0)-1)=0,"",OFFSET(Data!$A$1,MATCH($D78,Data!$CG:$CG,0)-1,MATCH($E78&amp;"/"&amp;AE$1,Data!$1:$1,0)-1)))</f>
        <v/>
      </c>
      <c r="AF78" s="258" t="str">
        <f ca="1">IF(ISERROR(OFFSET(Data!$A$1,MATCH($D78,Data!$CG:$CG,0)-1,MATCH($E78&amp;"/"&amp;AF$1,Data!$1:$1,0)-1))=TRUE,"",IF(OFFSET(Data!$A$1,MATCH($D78,Data!$CG:$CG,0)-1,MATCH($E78&amp;"/"&amp;AF$1,Data!$1:$1,0)-1)=0,"",OFFSET(Data!$A$1,MATCH($D78,Data!$CG:$CG,0)-1,MATCH($E78&amp;"/"&amp;AF$1,Data!$1:$1,0)-1)))</f>
        <v/>
      </c>
      <c r="AG78" s="214">
        <f t="shared" ca="1" si="6"/>
        <v>0</v>
      </c>
      <c r="AH78" s="215">
        <f ca="1">SUM(AG74:AG78)</f>
        <v>0</v>
      </c>
    </row>
    <row r="79" spans="1:34" ht="15" hidden="1" customHeight="1" x14ac:dyDescent="0.25">
      <c r="A79" s="445">
        <v>15</v>
      </c>
      <c r="B79" s="448" t="e">
        <f>INDEX(Data!CI:CI,MATCH("W"&amp;A79,Data!A:A,0))</f>
        <v>#N/A</v>
      </c>
      <c r="C79" s="451" t="e">
        <f>INDEX(Data!CG:CG,MATCH("W"&amp;A79,Data!A:A,0))</f>
        <v>#N/A</v>
      </c>
      <c r="D79" s="26" t="e">
        <f>IF(C79&lt;&gt;"",C79,#REF!)</f>
        <v>#N/A</v>
      </c>
      <c r="E79" s="27" t="s">
        <v>21</v>
      </c>
      <c r="F79" s="271" t="str">
        <f ca="1">IF(ISERROR(OFFSET(Data!$A$1,MATCH($D79,Data!$CG:$CG,0)-1,MATCH($E79&amp;"/"&amp;F$1,Data!$1:$1,0)-1))=TRUE,"",IF(OFFSET(Data!$A$1,MATCH($D79,Data!$CG:$CG,0)-1,MATCH($E79&amp;"/"&amp;F$1,Data!$1:$1,0)-1)=0,"",OFFSET(Data!$A$1,MATCH($D79,Data!$CG:$CG,0)-1,MATCH($E79&amp;"/"&amp;F$1,Data!$1:$1,0)-1)))</f>
        <v/>
      </c>
      <c r="G79" s="250" t="str">
        <f ca="1">IF(ISERROR(OFFSET(Data!$A$1,MATCH($D79,Data!$CG:$CG,0)-1,MATCH($E79&amp;"/"&amp;G$1,Data!$1:$1,0)-1))=TRUE,"",IF(OFFSET(Data!$A$1,MATCH($D79,Data!$CG:$CG,0)-1,MATCH($E79&amp;"/"&amp;G$1,Data!$1:$1,0)-1)=0,"",OFFSET(Data!$A$1,MATCH($D79,Data!$CG:$CG,0)-1,MATCH($E79&amp;"/"&amp;G$1,Data!$1:$1,0)-1)))</f>
        <v/>
      </c>
      <c r="H79" s="250" t="str">
        <f ca="1">IF(ISERROR(OFFSET(Data!$A$1,MATCH($D79,Data!$CG:$CG,0)-1,MATCH($E79&amp;"/"&amp;H$1,Data!$1:$1,0)-1))=TRUE,"",IF(OFFSET(Data!$A$1,MATCH($D79,Data!$CG:$CG,0)-1,MATCH($E79&amp;"/"&amp;H$1,Data!$1:$1,0)-1)=0,"",OFFSET(Data!$A$1,MATCH($D79,Data!$CG:$CG,0)-1,MATCH($E79&amp;"/"&amp;H$1,Data!$1:$1,0)-1)))</f>
        <v/>
      </c>
      <c r="I79" s="250" t="str">
        <f ca="1">IF(ISERROR(OFFSET(Data!$A$1,MATCH($D79,Data!$CG:$CG,0)-1,MATCH($E79&amp;"/"&amp;I$1,Data!$1:$1,0)-1))=TRUE,"",IF(OFFSET(Data!$A$1,MATCH($D79,Data!$CG:$CG,0)-1,MATCH($E79&amp;"/"&amp;I$1,Data!$1:$1,0)-1)=0,"",OFFSET(Data!$A$1,MATCH($D79,Data!$CG:$CG,0)-1,MATCH($E79&amp;"/"&amp;I$1,Data!$1:$1,0)-1)))</f>
        <v/>
      </c>
      <c r="J79" s="250" t="str">
        <f ca="1">IF(ISERROR(OFFSET(Data!$A$1,MATCH($D79,Data!$CG:$CG,0)-1,MATCH($E79&amp;"/"&amp;J$1,Data!$1:$1,0)-1))=TRUE,"",IF(OFFSET(Data!$A$1,MATCH($D79,Data!$CG:$CG,0)-1,MATCH($E79&amp;"/"&amp;J$1,Data!$1:$1,0)-1)=0,"",OFFSET(Data!$A$1,MATCH($D79,Data!$CG:$CG,0)-1,MATCH($E79&amp;"/"&amp;J$1,Data!$1:$1,0)-1)))</f>
        <v/>
      </c>
      <c r="K79" s="250" t="str">
        <f ca="1">IF(ISERROR(OFFSET(Data!$A$1,MATCH($D79,Data!$CG:$CG,0)-1,MATCH($E79&amp;"/"&amp;K$1,Data!$1:$1,0)-1))=TRUE,"",IF(OFFSET(Data!$A$1,MATCH($D79,Data!$CG:$CG,0)-1,MATCH($E79&amp;"/"&amp;K$1,Data!$1:$1,0)-1)=0,"",OFFSET(Data!$A$1,MATCH($D79,Data!$CG:$CG,0)-1,MATCH($E79&amp;"/"&amp;K$1,Data!$1:$1,0)-1)))</f>
        <v/>
      </c>
      <c r="L79" s="250" t="str">
        <f ca="1">IF(ISERROR(OFFSET(Data!$A$1,MATCH($D79,Data!$CG:$CG,0)-1,MATCH($E79&amp;"/"&amp;L$1,Data!$1:$1,0)-1))=TRUE,"",IF(OFFSET(Data!$A$1,MATCH($D79,Data!$CG:$CG,0)-1,MATCH($E79&amp;"/"&amp;L$1,Data!$1:$1,0)-1)=0,"",OFFSET(Data!$A$1,MATCH($D79,Data!$CG:$CG,0)-1,MATCH($E79&amp;"/"&amp;L$1,Data!$1:$1,0)-1)))</f>
        <v/>
      </c>
      <c r="M79" s="250" t="str">
        <f ca="1">IF(ISERROR(OFFSET(Data!$A$1,MATCH($D79,Data!$CG:$CG,0)-1,MATCH($E79&amp;"/"&amp;M$1,Data!$1:$1,0)-1))=TRUE,"",IF(OFFSET(Data!$A$1,MATCH($D79,Data!$CG:$CG,0)-1,MATCH($E79&amp;"/"&amp;M$1,Data!$1:$1,0)-1)=0,"",OFFSET(Data!$A$1,MATCH($D79,Data!$CG:$CG,0)-1,MATCH($E79&amp;"/"&amp;M$1,Data!$1:$1,0)-1)))</f>
        <v/>
      </c>
      <c r="N79" s="250" t="str">
        <f ca="1">IF(ISERROR(OFFSET(Data!$A$1,MATCH($D79,Data!$CG:$CG,0)-1,MATCH($E79&amp;"/"&amp;N$1,Data!$1:$1,0)-1))=TRUE,"",IF(OFFSET(Data!$A$1,MATCH($D79,Data!$CG:$CG,0)-1,MATCH($E79&amp;"/"&amp;N$1,Data!$1:$1,0)-1)=0,"",OFFSET(Data!$A$1,MATCH($D79,Data!$CG:$CG,0)-1,MATCH($E79&amp;"/"&amp;N$1,Data!$1:$1,0)-1)))</f>
        <v/>
      </c>
      <c r="O79" s="250" t="str">
        <f ca="1">IF(ISERROR(OFFSET(Data!$A$1,MATCH($D79,Data!$CG:$CG,0)-1,MATCH($E79&amp;"/"&amp;O$1,Data!$1:$1,0)-1))=TRUE,"",IF(OFFSET(Data!$A$1,MATCH($D79,Data!$CG:$CG,0)-1,MATCH($E79&amp;"/"&amp;O$1,Data!$1:$1,0)-1)=0,"",OFFSET(Data!$A$1,MATCH($D79,Data!$CG:$CG,0)-1,MATCH($E79&amp;"/"&amp;O$1,Data!$1:$1,0)-1)))</f>
        <v/>
      </c>
      <c r="P79" s="250" t="str">
        <f ca="1">IF(ISERROR(OFFSET(Data!$A$1,MATCH($D79,Data!$CG:$CG,0)-1,MATCH($E79&amp;"/"&amp;P$1,Data!$1:$1,0)-1))=TRUE,"",IF(OFFSET(Data!$A$1,MATCH($D79,Data!$CG:$CG,0)-1,MATCH($E79&amp;"/"&amp;P$1,Data!$1:$1,0)-1)=0,"",OFFSET(Data!$A$1,MATCH($D79,Data!$CG:$CG,0)-1,MATCH($E79&amp;"/"&amp;P$1,Data!$1:$1,0)-1)))</f>
        <v/>
      </c>
      <c r="Q79" s="250" t="str">
        <f ca="1">IF(ISERROR(OFFSET(Data!$A$1,MATCH($D79,Data!$CG:$CG,0)-1,MATCH($E79&amp;"/"&amp;Q$1,Data!$1:$1,0)-1))=TRUE,"",IF(OFFSET(Data!$A$1,MATCH($D79,Data!$CG:$CG,0)-1,MATCH($E79&amp;"/"&amp;Q$1,Data!$1:$1,0)-1)=0,"",OFFSET(Data!$A$1,MATCH($D79,Data!$CG:$CG,0)-1,MATCH($E79&amp;"/"&amp;Q$1,Data!$1:$1,0)-1)))</f>
        <v/>
      </c>
      <c r="R79" s="250" t="str">
        <f ca="1">IF(ISERROR(OFFSET(Data!$A$1,MATCH($D79,Data!$CG:$CG,0)-1,MATCH($E79&amp;"/"&amp;R$1,Data!$1:$1,0)-1))=TRUE,"",IF(OFFSET(Data!$A$1,MATCH($D79,Data!$CG:$CG,0)-1,MATCH($E79&amp;"/"&amp;R$1,Data!$1:$1,0)-1)=0,"",OFFSET(Data!$A$1,MATCH($D79,Data!$CG:$CG,0)-1,MATCH($E79&amp;"/"&amp;R$1,Data!$1:$1,0)-1)))</f>
        <v/>
      </c>
      <c r="S79" s="250" t="str">
        <f ca="1">IF(ISERROR(OFFSET(Data!$A$1,MATCH($D79,Data!$CG:$CG,0)-1,MATCH($E79&amp;"/"&amp;S$1,Data!$1:$1,0)-1))=TRUE,"",IF(OFFSET(Data!$A$1,MATCH($D79,Data!$CG:$CG,0)-1,MATCH($E79&amp;"/"&amp;S$1,Data!$1:$1,0)-1)=0,"",OFFSET(Data!$A$1,MATCH($D79,Data!$CG:$CG,0)-1,MATCH($E79&amp;"/"&amp;S$1,Data!$1:$1,0)-1)))</f>
        <v/>
      </c>
      <c r="T79" s="250" t="str">
        <f ca="1">IF(ISERROR(OFFSET(Data!$A$1,MATCH($D79,Data!$CG:$CG,0)-1,MATCH($E79&amp;"/"&amp;T$1,Data!$1:$1,0)-1))=TRUE,"",IF(OFFSET(Data!$A$1,MATCH($D79,Data!$CG:$CG,0)-1,MATCH($E79&amp;"/"&amp;T$1,Data!$1:$1,0)-1)=0,"",OFFSET(Data!$A$1,MATCH($D79,Data!$CG:$CG,0)-1,MATCH($E79&amp;"/"&amp;T$1,Data!$1:$1,0)-1)))</f>
        <v/>
      </c>
      <c r="U79" s="250" t="str">
        <f ca="1">IF(ISERROR(OFFSET(Data!$A$1,MATCH($D79,Data!$CG:$CG,0)-1,MATCH($E79&amp;"/"&amp;U$1,Data!$1:$1,0)-1))=TRUE,"",IF(OFFSET(Data!$A$1,MATCH($D79,Data!$CG:$CG,0)-1,MATCH($E79&amp;"/"&amp;U$1,Data!$1:$1,0)-1)=0,"",OFFSET(Data!$A$1,MATCH($D79,Data!$CG:$CG,0)-1,MATCH($E79&amp;"/"&amp;U$1,Data!$1:$1,0)-1)))</f>
        <v/>
      </c>
      <c r="V79" s="250" t="str">
        <f ca="1">IF(ISERROR(OFFSET(Data!$A$1,MATCH($D79,Data!$CG:$CG,0)-1,MATCH($E79&amp;"/"&amp;V$1,Data!$1:$1,0)-1))=TRUE,"",IF(OFFSET(Data!$A$1,MATCH($D79,Data!$CG:$CG,0)-1,MATCH($E79&amp;"/"&amp;V$1,Data!$1:$1,0)-1)=0,"",OFFSET(Data!$A$1,MATCH($D79,Data!$CG:$CG,0)-1,MATCH($E79&amp;"/"&amp;V$1,Data!$1:$1,0)-1)))</f>
        <v/>
      </c>
      <c r="W79" s="272" t="str">
        <f ca="1">IF(ISERROR(OFFSET(Data!$A$1,MATCH($D79,Data!$CG:$CG,0)-1,MATCH($E79&amp;"/"&amp;W$1,Data!$1:$1,0)-1))=TRUE,"",IF(OFFSET(Data!$A$1,MATCH($D79,Data!$CG:$CG,0)-1,MATCH($E79&amp;"/"&amp;W$1,Data!$1:$1,0)-1)=0,"",OFFSET(Data!$A$1,MATCH($D79,Data!$CG:$CG,0)-1,MATCH($E79&amp;"/"&amp;W$1,Data!$1:$1,0)-1)))</f>
        <v/>
      </c>
      <c r="X79" s="250" t="str">
        <f ca="1">IF(ISERROR(OFFSET(Data!$A$1,MATCH($D79,Data!$CG:$CG,0)-1,MATCH($E79&amp;"/"&amp;X$1,Data!$1:$1,0)-1))=TRUE,"",IF(OFFSET(Data!$A$1,MATCH($D79,Data!$CG:$CG,0)-1,MATCH($E79&amp;"/"&amp;X$1,Data!$1:$1,0)-1)=0,"",OFFSET(Data!$A$1,MATCH($D79,Data!$CG:$CG,0)-1,MATCH($E79&amp;"/"&amp;X$1,Data!$1:$1,0)-1)))</f>
        <v/>
      </c>
      <c r="Y79" s="250" t="str">
        <f ca="1">IF(ISERROR(OFFSET(Data!$A$1,MATCH($D79,Data!$CG:$CG,0)-1,MATCH($E79&amp;"/"&amp;Y$1,Data!$1:$1,0)-1))=TRUE,"",IF(OFFSET(Data!$A$1,MATCH($D79,Data!$CG:$CG,0)-1,MATCH($E79&amp;"/"&amp;Y$1,Data!$1:$1,0)-1)=0,"",OFFSET(Data!$A$1,MATCH($D79,Data!$CG:$CG,0)-1,MATCH($E79&amp;"/"&amp;Y$1,Data!$1:$1,0)-1)))</f>
        <v/>
      </c>
      <c r="Z79" s="250" t="str">
        <f ca="1">IF(ISERROR(OFFSET(Data!$A$1,MATCH($D79,Data!$CG:$CG,0)-1,MATCH($E79&amp;"/"&amp;Z$1,Data!$1:$1,0)-1))=TRUE,"",IF(OFFSET(Data!$A$1,MATCH($D79,Data!$CG:$CG,0)-1,MATCH($E79&amp;"/"&amp;Z$1,Data!$1:$1,0)-1)=0,"",OFFSET(Data!$A$1,MATCH($D79,Data!$CG:$CG,0)-1,MATCH($E79&amp;"/"&amp;Z$1,Data!$1:$1,0)-1)))</f>
        <v/>
      </c>
      <c r="AA79" s="250" t="str">
        <f ca="1">IF(ISERROR(OFFSET(Data!$A$1,MATCH($D79,Data!$CG:$CG,0)-1,MATCH($E79&amp;"/"&amp;AA$1,Data!$1:$1,0)-1))=TRUE,"",IF(OFFSET(Data!$A$1,MATCH($D79,Data!$CG:$CG,0)-1,MATCH($E79&amp;"/"&amp;AA$1,Data!$1:$1,0)-1)=0,"",OFFSET(Data!$A$1,MATCH($D79,Data!$CG:$CG,0)-1,MATCH($E79&amp;"/"&amp;AA$1,Data!$1:$1,0)-1)))</f>
        <v/>
      </c>
      <c r="AB79" s="250" t="str">
        <f ca="1">IF(ISERROR(OFFSET(Data!$A$1,MATCH($D79,Data!$CG:$CG,0)-1,MATCH($E79&amp;"/"&amp;AB$1,Data!$1:$1,0)-1))=TRUE,"",IF(OFFSET(Data!$A$1,MATCH($D79,Data!$CG:$CG,0)-1,MATCH($E79&amp;"/"&amp;AB$1,Data!$1:$1,0)-1)=0,"",OFFSET(Data!$A$1,MATCH($D79,Data!$CG:$CG,0)-1,MATCH($E79&amp;"/"&amp;AB$1,Data!$1:$1,0)-1)))</f>
        <v/>
      </c>
      <c r="AC79" s="250" t="str">
        <f ca="1">IF(ISERROR(OFFSET(Data!$A$1,MATCH($D79,Data!$CG:$CG,0)-1,MATCH($E79&amp;"/"&amp;AC$1,Data!$1:$1,0)-1))=TRUE,"",IF(OFFSET(Data!$A$1,MATCH($D79,Data!$CG:$CG,0)-1,MATCH($E79&amp;"/"&amp;AC$1,Data!$1:$1,0)-1)=0,"",OFFSET(Data!$A$1,MATCH($D79,Data!$CG:$CG,0)-1,MATCH($E79&amp;"/"&amp;AC$1,Data!$1:$1,0)-1)))</f>
        <v/>
      </c>
      <c r="AD79" s="250" t="str">
        <f ca="1">IF(ISERROR(OFFSET(Data!$A$1,MATCH($D79,Data!$CG:$CG,0)-1,MATCH($E79&amp;"/"&amp;AD$1,Data!$1:$1,0)-1))=TRUE,"",IF(OFFSET(Data!$A$1,MATCH($D79,Data!$CG:$CG,0)-1,MATCH($E79&amp;"/"&amp;AD$1,Data!$1:$1,0)-1)=0,"",OFFSET(Data!$A$1,MATCH($D79,Data!$CG:$CG,0)-1,MATCH($E79&amp;"/"&amp;AD$1,Data!$1:$1,0)-1)))</f>
        <v/>
      </c>
      <c r="AE79" s="250" t="str">
        <f ca="1">IF(ISERROR(OFFSET(Data!$A$1,MATCH($D79,Data!$CG:$CG,0)-1,MATCH($E79&amp;"/"&amp;AE$1,Data!$1:$1,0)-1))=TRUE,"",IF(OFFSET(Data!$A$1,MATCH($D79,Data!$CG:$CG,0)-1,MATCH($E79&amp;"/"&amp;AE$1,Data!$1:$1,0)-1)=0,"",OFFSET(Data!$A$1,MATCH($D79,Data!$CG:$CG,0)-1,MATCH($E79&amp;"/"&amp;AE$1,Data!$1:$1,0)-1)))</f>
        <v/>
      </c>
      <c r="AF79" s="251" t="str">
        <f ca="1">IF(ISERROR(OFFSET(Data!$A$1,MATCH($D79,Data!$CG:$CG,0)-1,MATCH($E79&amp;"/"&amp;AF$1,Data!$1:$1,0)-1))=TRUE,"",IF(OFFSET(Data!$A$1,MATCH($D79,Data!$CG:$CG,0)-1,MATCH($E79&amp;"/"&amp;AF$1,Data!$1:$1,0)-1)=0,"",OFFSET(Data!$A$1,MATCH($D79,Data!$CG:$CG,0)-1,MATCH($E79&amp;"/"&amp;AF$1,Data!$1:$1,0)-1)))</f>
        <v/>
      </c>
      <c r="AG79" s="210">
        <f t="shared" ca="1" si="6"/>
        <v>0</v>
      </c>
      <c r="AH79" s="211">
        <f ca="1">AG79</f>
        <v>0</v>
      </c>
    </row>
    <row r="80" spans="1:34" ht="15" hidden="1" customHeight="1" thickBot="1" x14ac:dyDescent="0.3">
      <c r="A80" s="446"/>
      <c r="B80" s="449"/>
      <c r="C80" s="452"/>
      <c r="D80" s="28" t="e">
        <f>IF(C80&lt;&gt;"",C80,D79)</f>
        <v>#N/A</v>
      </c>
      <c r="E80" s="29" t="s">
        <v>22</v>
      </c>
      <c r="F80" s="254" t="str">
        <f ca="1">IF(ISERROR(OFFSET(Data!$A$1,MATCH($D80,Data!$CG:$CG,0)-1,MATCH($E80&amp;"/"&amp;F$1,Data!$1:$1,0)-1))=TRUE,"",IF(OFFSET(Data!$A$1,MATCH($D80,Data!$CG:$CG,0)-1,MATCH($E80&amp;"/"&amp;F$1,Data!$1:$1,0)-1)=0,"",OFFSET(Data!$A$1,MATCH($D80,Data!$CG:$CG,0)-1,MATCH($E80&amp;"/"&amp;F$1,Data!$1:$1,0)-1)))</f>
        <v/>
      </c>
      <c r="G80" s="252" t="str">
        <f ca="1">IF(ISERROR(OFFSET(Data!$A$1,MATCH($D80,Data!$CG:$CG,0)-1,MATCH($E80&amp;"/"&amp;G$1,Data!$1:$1,0)-1))=TRUE,"",IF(OFFSET(Data!$A$1,MATCH($D80,Data!$CG:$CG,0)-1,MATCH($E80&amp;"/"&amp;G$1,Data!$1:$1,0)-1)=0,"",OFFSET(Data!$A$1,MATCH($D80,Data!$CG:$CG,0)-1,MATCH($E80&amp;"/"&amp;G$1,Data!$1:$1,0)-1)))</f>
        <v/>
      </c>
      <c r="H80" s="252" t="str">
        <f ca="1">IF(ISERROR(OFFSET(Data!$A$1,MATCH($D80,Data!$CG:$CG,0)-1,MATCH($E80&amp;"/"&amp;H$1,Data!$1:$1,0)-1))=TRUE,"",IF(OFFSET(Data!$A$1,MATCH($D80,Data!$CG:$CG,0)-1,MATCH($E80&amp;"/"&amp;H$1,Data!$1:$1,0)-1)=0,"",OFFSET(Data!$A$1,MATCH($D80,Data!$CG:$CG,0)-1,MATCH($E80&amp;"/"&amp;H$1,Data!$1:$1,0)-1)))</f>
        <v/>
      </c>
      <c r="I80" s="252" t="str">
        <f ca="1">IF(ISERROR(OFFSET(Data!$A$1,MATCH($D80,Data!$CG:$CG,0)-1,MATCH($E80&amp;"/"&amp;I$1,Data!$1:$1,0)-1))=TRUE,"",IF(OFFSET(Data!$A$1,MATCH($D80,Data!$CG:$CG,0)-1,MATCH($E80&amp;"/"&amp;I$1,Data!$1:$1,0)-1)=0,"",OFFSET(Data!$A$1,MATCH($D80,Data!$CG:$CG,0)-1,MATCH($E80&amp;"/"&amp;I$1,Data!$1:$1,0)-1)))</f>
        <v/>
      </c>
      <c r="J80" s="252" t="str">
        <f ca="1">IF(ISERROR(OFFSET(Data!$A$1,MATCH($D80,Data!$CG:$CG,0)-1,MATCH($E80&amp;"/"&amp;J$1,Data!$1:$1,0)-1))=TRUE,"",IF(OFFSET(Data!$A$1,MATCH($D80,Data!$CG:$CG,0)-1,MATCH($E80&amp;"/"&amp;J$1,Data!$1:$1,0)-1)=0,"",OFFSET(Data!$A$1,MATCH($D80,Data!$CG:$CG,0)-1,MATCH($E80&amp;"/"&amp;J$1,Data!$1:$1,0)-1)))</f>
        <v/>
      </c>
      <c r="K80" s="252" t="str">
        <f ca="1">IF(ISERROR(OFFSET(Data!$A$1,MATCH($D80,Data!$CG:$CG,0)-1,MATCH($E80&amp;"/"&amp;K$1,Data!$1:$1,0)-1))=TRUE,"",IF(OFFSET(Data!$A$1,MATCH($D80,Data!$CG:$CG,0)-1,MATCH($E80&amp;"/"&amp;K$1,Data!$1:$1,0)-1)=0,"",OFFSET(Data!$A$1,MATCH($D80,Data!$CG:$CG,0)-1,MATCH($E80&amp;"/"&amp;K$1,Data!$1:$1,0)-1)))</f>
        <v/>
      </c>
      <c r="L80" s="252" t="str">
        <f ca="1">IF(ISERROR(OFFSET(Data!$A$1,MATCH($D80,Data!$CG:$CG,0)-1,MATCH($E80&amp;"/"&amp;L$1,Data!$1:$1,0)-1))=TRUE,"",IF(OFFSET(Data!$A$1,MATCH($D80,Data!$CG:$CG,0)-1,MATCH($E80&amp;"/"&amp;L$1,Data!$1:$1,0)-1)=0,"",OFFSET(Data!$A$1,MATCH($D80,Data!$CG:$CG,0)-1,MATCH($E80&amp;"/"&amp;L$1,Data!$1:$1,0)-1)))</f>
        <v/>
      </c>
      <c r="M80" s="252" t="str">
        <f ca="1">IF(ISERROR(OFFSET(Data!$A$1,MATCH($D80,Data!$CG:$CG,0)-1,MATCH($E80&amp;"/"&amp;M$1,Data!$1:$1,0)-1))=TRUE,"",IF(OFFSET(Data!$A$1,MATCH($D80,Data!$CG:$CG,0)-1,MATCH($E80&amp;"/"&amp;M$1,Data!$1:$1,0)-1)=0,"",OFFSET(Data!$A$1,MATCH($D80,Data!$CG:$CG,0)-1,MATCH($E80&amp;"/"&amp;M$1,Data!$1:$1,0)-1)))</f>
        <v/>
      </c>
      <c r="N80" s="252" t="str">
        <f ca="1">IF(ISERROR(OFFSET(Data!$A$1,MATCH($D80,Data!$CG:$CG,0)-1,MATCH($E80&amp;"/"&amp;N$1,Data!$1:$1,0)-1))=TRUE,"",IF(OFFSET(Data!$A$1,MATCH($D80,Data!$CG:$CG,0)-1,MATCH($E80&amp;"/"&amp;N$1,Data!$1:$1,0)-1)=0,"",OFFSET(Data!$A$1,MATCH($D80,Data!$CG:$CG,0)-1,MATCH($E80&amp;"/"&amp;N$1,Data!$1:$1,0)-1)))</f>
        <v/>
      </c>
      <c r="O80" s="252" t="str">
        <f ca="1">IF(ISERROR(OFFSET(Data!$A$1,MATCH($D80,Data!$CG:$CG,0)-1,MATCH($E80&amp;"/"&amp;O$1,Data!$1:$1,0)-1))=TRUE,"",IF(OFFSET(Data!$A$1,MATCH($D80,Data!$CG:$CG,0)-1,MATCH($E80&amp;"/"&amp;O$1,Data!$1:$1,0)-1)=0,"",OFFSET(Data!$A$1,MATCH($D80,Data!$CG:$CG,0)-1,MATCH($E80&amp;"/"&amp;O$1,Data!$1:$1,0)-1)))</f>
        <v/>
      </c>
      <c r="P80" s="252" t="str">
        <f ca="1">IF(ISERROR(OFFSET(Data!$A$1,MATCH($D80,Data!$CG:$CG,0)-1,MATCH($E80&amp;"/"&amp;P$1,Data!$1:$1,0)-1))=TRUE,"",IF(OFFSET(Data!$A$1,MATCH($D80,Data!$CG:$CG,0)-1,MATCH($E80&amp;"/"&amp;P$1,Data!$1:$1,0)-1)=0,"",OFFSET(Data!$A$1,MATCH($D80,Data!$CG:$CG,0)-1,MATCH($E80&amp;"/"&amp;P$1,Data!$1:$1,0)-1)))</f>
        <v/>
      </c>
      <c r="Q80" s="252" t="str">
        <f ca="1">IF(ISERROR(OFFSET(Data!$A$1,MATCH($D80,Data!$CG:$CG,0)-1,MATCH($E80&amp;"/"&amp;Q$1,Data!$1:$1,0)-1))=TRUE,"",IF(OFFSET(Data!$A$1,MATCH($D80,Data!$CG:$CG,0)-1,MATCH($E80&amp;"/"&amp;Q$1,Data!$1:$1,0)-1)=0,"",OFFSET(Data!$A$1,MATCH($D80,Data!$CG:$CG,0)-1,MATCH($E80&amp;"/"&amp;Q$1,Data!$1:$1,0)-1)))</f>
        <v/>
      </c>
      <c r="R80" s="252" t="str">
        <f ca="1">IF(ISERROR(OFFSET(Data!$A$1,MATCH($D80,Data!$CG:$CG,0)-1,MATCH($E80&amp;"/"&amp;R$1,Data!$1:$1,0)-1))=TRUE,"",IF(OFFSET(Data!$A$1,MATCH($D80,Data!$CG:$CG,0)-1,MATCH($E80&amp;"/"&amp;R$1,Data!$1:$1,0)-1)=0,"",OFFSET(Data!$A$1,MATCH($D80,Data!$CG:$CG,0)-1,MATCH($E80&amp;"/"&amp;R$1,Data!$1:$1,0)-1)))</f>
        <v/>
      </c>
      <c r="S80" s="252" t="str">
        <f ca="1">IF(ISERROR(OFFSET(Data!$A$1,MATCH($D80,Data!$CG:$CG,0)-1,MATCH($E80&amp;"/"&amp;S$1,Data!$1:$1,0)-1))=TRUE,"",IF(OFFSET(Data!$A$1,MATCH($D80,Data!$CG:$CG,0)-1,MATCH($E80&amp;"/"&amp;S$1,Data!$1:$1,0)-1)=0,"",OFFSET(Data!$A$1,MATCH($D80,Data!$CG:$CG,0)-1,MATCH($E80&amp;"/"&amp;S$1,Data!$1:$1,0)-1)))</f>
        <v/>
      </c>
      <c r="T80" s="252" t="str">
        <f ca="1">IF(ISERROR(OFFSET(Data!$A$1,MATCH($D80,Data!$CG:$CG,0)-1,MATCH($E80&amp;"/"&amp;T$1,Data!$1:$1,0)-1))=TRUE,"",IF(OFFSET(Data!$A$1,MATCH($D80,Data!$CG:$CG,0)-1,MATCH($E80&amp;"/"&amp;T$1,Data!$1:$1,0)-1)=0,"",OFFSET(Data!$A$1,MATCH($D80,Data!$CG:$CG,0)-1,MATCH($E80&amp;"/"&amp;T$1,Data!$1:$1,0)-1)))</f>
        <v/>
      </c>
      <c r="U80" s="252" t="str">
        <f ca="1">IF(ISERROR(OFFSET(Data!$A$1,MATCH($D80,Data!$CG:$CG,0)-1,MATCH($E80&amp;"/"&amp;U$1,Data!$1:$1,0)-1))=TRUE,"",IF(OFFSET(Data!$A$1,MATCH($D80,Data!$CG:$CG,0)-1,MATCH($E80&amp;"/"&amp;U$1,Data!$1:$1,0)-1)=0,"",OFFSET(Data!$A$1,MATCH($D80,Data!$CG:$CG,0)-1,MATCH($E80&amp;"/"&amp;U$1,Data!$1:$1,0)-1)))</f>
        <v/>
      </c>
      <c r="V80" s="252" t="str">
        <f ca="1">IF(ISERROR(OFFSET(Data!$A$1,MATCH($D80,Data!$CG:$CG,0)-1,MATCH($E80&amp;"/"&amp;V$1,Data!$1:$1,0)-1))=TRUE,"",IF(OFFSET(Data!$A$1,MATCH($D80,Data!$CG:$CG,0)-1,MATCH($E80&amp;"/"&amp;V$1,Data!$1:$1,0)-1)=0,"",OFFSET(Data!$A$1,MATCH($D80,Data!$CG:$CG,0)-1,MATCH($E80&amp;"/"&amp;V$1,Data!$1:$1,0)-1)))</f>
        <v/>
      </c>
      <c r="W80" s="269" t="str">
        <f ca="1">IF(ISERROR(OFFSET(Data!$A$1,MATCH($D80,Data!$CG:$CG,0)-1,MATCH($E80&amp;"/"&amp;W$1,Data!$1:$1,0)-1))=TRUE,"",IF(OFFSET(Data!$A$1,MATCH($D80,Data!$CG:$CG,0)-1,MATCH($E80&amp;"/"&amp;W$1,Data!$1:$1,0)-1)=0,"",OFFSET(Data!$A$1,MATCH($D80,Data!$CG:$CG,0)-1,MATCH($E80&amp;"/"&amp;W$1,Data!$1:$1,0)-1)))</f>
        <v/>
      </c>
      <c r="X80" s="252" t="str">
        <f ca="1">IF(ISERROR(OFFSET(Data!$A$1,MATCH($D80,Data!$CG:$CG,0)-1,MATCH($E80&amp;"/"&amp;X$1,Data!$1:$1,0)-1))=TRUE,"",IF(OFFSET(Data!$A$1,MATCH($D80,Data!$CG:$CG,0)-1,MATCH($E80&amp;"/"&amp;X$1,Data!$1:$1,0)-1)=0,"",OFFSET(Data!$A$1,MATCH($D80,Data!$CG:$CG,0)-1,MATCH($E80&amp;"/"&amp;X$1,Data!$1:$1,0)-1)))</f>
        <v/>
      </c>
      <c r="Y80" s="252" t="str">
        <f ca="1">IF(ISERROR(OFFSET(Data!$A$1,MATCH($D80,Data!$CG:$CG,0)-1,MATCH($E80&amp;"/"&amp;Y$1,Data!$1:$1,0)-1))=TRUE,"",IF(OFFSET(Data!$A$1,MATCH($D80,Data!$CG:$CG,0)-1,MATCH($E80&amp;"/"&amp;Y$1,Data!$1:$1,0)-1)=0,"",OFFSET(Data!$A$1,MATCH($D80,Data!$CG:$CG,0)-1,MATCH($E80&amp;"/"&amp;Y$1,Data!$1:$1,0)-1)))</f>
        <v/>
      </c>
      <c r="Z80" s="252" t="str">
        <f ca="1">IF(ISERROR(OFFSET(Data!$A$1,MATCH($D80,Data!$CG:$CG,0)-1,MATCH($E80&amp;"/"&amp;Z$1,Data!$1:$1,0)-1))=TRUE,"",IF(OFFSET(Data!$A$1,MATCH($D80,Data!$CG:$CG,0)-1,MATCH($E80&amp;"/"&amp;Z$1,Data!$1:$1,0)-1)=0,"",OFFSET(Data!$A$1,MATCH($D80,Data!$CG:$CG,0)-1,MATCH($E80&amp;"/"&amp;Z$1,Data!$1:$1,0)-1)))</f>
        <v/>
      </c>
      <c r="AA80" s="252" t="str">
        <f ca="1">IF(ISERROR(OFFSET(Data!$A$1,MATCH($D80,Data!$CG:$CG,0)-1,MATCH($E80&amp;"/"&amp;AA$1,Data!$1:$1,0)-1))=TRUE,"",IF(OFFSET(Data!$A$1,MATCH($D80,Data!$CG:$CG,0)-1,MATCH($E80&amp;"/"&amp;AA$1,Data!$1:$1,0)-1)=0,"",OFFSET(Data!$A$1,MATCH($D80,Data!$CG:$CG,0)-1,MATCH($E80&amp;"/"&amp;AA$1,Data!$1:$1,0)-1)))</f>
        <v/>
      </c>
      <c r="AB80" s="252" t="str">
        <f ca="1">IF(ISERROR(OFFSET(Data!$A$1,MATCH($D80,Data!$CG:$CG,0)-1,MATCH($E80&amp;"/"&amp;AB$1,Data!$1:$1,0)-1))=TRUE,"",IF(OFFSET(Data!$A$1,MATCH($D80,Data!$CG:$CG,0)-1,MATCH($E80&amp;"/"&amp;AB$1,Data!$1:$1,0)-1)=0,"",OFFSET(Data!$A$1,MATCH($D80,Data!$CG:$CG,0)-1,MATCH($E80&amp;"/"&amp;AB$1,Data!$1:$1,0)-1)))</f>
        <v/>
      </c>
      <c r="AC80" s="252" t="str">
        <f ca="1">IF(ISERROR(OFFSET(Data!$A$1,MATCH($D80,Data!$CG:$CG,0)-1,MATCH($E80&amp;"/"&amp;AC$1,Data!$1:$1,0)-1))=TRUE,"",IF(OFFSET(Data!$A$1,MATCH($D80,Data!$CG:$CG,0)-1,MATCH($E80&amp;"/"&amp;AC$1,Data!$1:$1,0)-1)=0,"",OFFSET(Data!$A$1,MATCH($D80,Data!$CG:$CG,0)-1,MATCH($E80&amp;"/"&amp;AC$1,Data!$1:$1,0)-1)))</f>
        <v/>
      </c>
      <c r="AD80" s="252" t="str">
        <f ca="1">IF(ISERROR(OFFSET(Data!$A$1,MATCH($D80,Data!$CG:$CG,0)-1,MATCH($E80&amp;"/"&amp;AD$1,Data!$1:$1,0)-1))=TRUE,"",IF(OFFSET(Data!$A$1,MATCH($D80,Data!$CG:$CG,0)-1,MATCH($E80&amp;"/"&amp;AD$1,Data!$1:$1,0)-1)=0,"",OFFSET(Data!$A$1,MATCH($D80,Data!$CG:$CG,0)-1,MATCH($E80&amp;"/"&amp;AD$1,Data!$1:$1,0)-1)))</f>
        <v/>
      </c>
      <c r="AE80" s="252" t="str">
        <f ca="1">IF(ISERROR(OFFSET(Data!$A$1,MATCH($D80,Data!$CG:$CG,0)-1,MATCH($E80&amp;"/"&amp;AE$1,Data!$1:$1,0)-1))=TRUE,"",IF(OFFSET(Data!$A$1,MATCH($D80,Data!$CG:$CG,0)-1,MATCH($E80&amp;"/"&amp;AE$1,Data!$1:$1,0)-1)=0,"",OFFSET(Data!$A$1,MATCH($D80,Data!$CG:$CG,0)-1,MATCH($E80&amp;"/"&amp;AE$1,Data!$1:$1,0)-1)))</f>
        <v/>
      </c>
      <c r="AF80" s="253" t="str">
        <f ca="1">IF(ISERROR(OFFSET(Data!$A$1,MATCH($D80,Data!$CG:$CG,0)-1,MATCH($E80&amp;"/"&amp;AF$1,Data!$1:$1,0)-1))=TRUE,"",IF(OFFSET(Data!$A$1,MATCH($D80,Data!$CG:$CG,0)-1,MATCH($E80&amp;"/"&amp;AF$1,Data!$1:$1,0)-1)=0,"",OFFSET(Data!$A$1,MATCH($D80,Data!$CG:$CG,0)-1,MATCH($E80&amp;"/"&amp;AF$1,Data!$1:$1,0)-1)))</f>
        <v/>
      </c>
      <c r="AG80" s="212">
        <f t="shared" ca="1" si="6"/>
        <v>0</v>
      </c>
      <c r="AH80" s="213">
        <f ca="1">SUM(AG79:AG80)</f>
        <v>0</v>
      </c>
    </row>
    <row r="81" spans="1:34" ht="15" hidden="1" customHeight="1" x14ac:dyDescent="0.25">
      <c r="A81" s="446"/>
      <c r="B81" s="449"/>
      <c r="C81" s="452"/>
      <c r="D81" s="28" t="e">
        <f>IF(C81&lt;&gt;"",C81,D80)</f>
        <v>#N/A</v>
      </c>
      <c r="E81" s="29" t="s">
        <v>23</v>
      </c>
      <c r="F81" s="254" t="str">
        <f ca="1">IF(ISERROR(OFFSET(Data!$A$1,MATCH($D81,Data!$CG:$CG,0)-1,MATCH($E81&amp;"/"&amp;F$1,Data!$1:$1,0)-1))=TRUE,"",IF(OFFSET(Data!$A$1,MATCH($D81,Data!$CG:$CG,0)-1,MATCH($E81&amp;"/"&amp;F$1,Data!$1:$1,0)-1)=0,"",OFFSET(Data!$A$1,MATCH($D81,Data!$CG:$CG,0)-1,MATCH($E81&amp;"/"&amp;F$1,Data!$1:$1,0)-1)))</f>
        <v/>
      </c>
      <c r="G81" s="252" t="str">
        <f ca="1">IF(ISERROR(OFFSET(Data!$A$1,MATCH($D81,Data!$CG:$CG,0)-1,MATCH($E81&amp;"/"&amp;G$1,Data!$1:$1,0)-1))=TRUE,"",IF(OFFSET(Data!$A$1,MATCH($D81,Data!$CG:$CG,0)-1,MATCH($E81&amp;"/"&amp;G$1,Data!$1:$1,0)-1)=0,"",OFFSET(Data!$A$1,MATCH($D81,Data!$CG:$CG,0)-1,MATCH($E81&amp;"/"&amp;G$1,Data!$1:$1,0)-1)))</f>
        <v/>
      </c>
      <c r="H81" s="252" t="str">
        <f ca="1">IF(ISERROR(OFFSET(Data!$A$1,MATCH($D81,Data!$CG:$CG,0)-1,MATCH($E81&amp;"/"&amp;H$1,Data!$1:$1,0)-1))=TRUE,"",IF(OFFSET(Data!$A$1,MATCH($D81,Data!$CG:$CG,0)-1,MATCH($E81&amp;"/"&amp;H$1,Data!$1:$1,0)-1)=0,"",OFFSET(Data!$A$1,MATCH($D81,Data!$CG:$CG,0)-1,MATCH($E81&amp;"/"&amp;H$1,Data!$1:$1,0)-1)))</f>
        <v/>
      </c>
      <c r="I81" s="252" t="str">
        <f ca="1">IF(ISERROR(OFFSET(Data!$A$1,MATCH($D81,Data!$CG:$CG,0)-1,MATCH($E81&amp;"/"&amp;I$1,Data!$1:$1,0)-1))=TRUE,"",IF(OFFSET(Data!$A$1,MATCH($D81,Data!$CG:$CG,0)-1,MATCH($E81&amp;"/"&amp;I$1,Data!$1:$1,0)-1)=0,"",OFFSET(Data!$A$1,MATCH($D81,Data!$CG:$CG,0)-1,MATCH($E81&amp;"/"&amp;I$1,Data!$1:$1,0)-1)))</f>
        <v/>
      </c>
      <c r="J81" s="252" t="str">
        <f ca="1">IF(ISERROR(OFFSET(Data!$A$1,MATCH($D81,Data!$CG:$CG,0)-1,MATCH($E81&amp;"/"&amp;J$1,Data!$1:$1,0)-1))=TRUE,"",IF(OFFSET(Data!$A$1,MATCH($D81,Data!$CG:$CG,0)-1,MATCH($E81&amp;"/"&amp;J$1,Data!$1:$1,0)-1)=0,"",OFFSET(Data!$A$1,MATCH($D81,Data!$CG:$CG,0)-1,MATCH($E81&amp;"/"&amp;J$1,Data!$1:$1,0)-1)))</f>
        <v/>
      </c>
      <c r="K81" s="252" t="str">
        <f ca="1">IF(ISERROR(OFFSET(Data!$A$1,MATCH($D81,Data!$CG:$CG,0)-1,MATCH($E81&amp;"/"&amp;K$1,Data!$1:$1,0)-1))=TRUE,"",IF(OFFSET(Data!$A$1,MATCH($D81,Data!$CG:$CG,0)-1,MATCH($E81&amp;"/"&amp;K$1,Data!$1:$1,0)-1)=0,"",OFFSET(Data!$A$1,MATCH($D81,Data!$CG:$CG,0)-1,MATCH($E81&amp;"/"&amp;K$1,Data!$1:$1,0)-1)))</f>
        <v/>
      </c>
      <c r="L81" s="252" t="str">
        <f ca="1">IF(ISERROR(OFFSET(Data!$A$1,MATCH($D81,Data!$CG:$CG,0)-1,MATCH($E81&amp;"/"&amp;L$1,Data!$1:$1,0)-1))=TRUE,"",IF(OFFSET(Data!$A$1,MATCH($D81,Data!$CG:$CG,0)-1,MATCH($E81&amp;"/"&amp;L$1,Data!$1:$1,0)-1)=0,"",OFFSET(Data!$A$1,MATCH($D81,Data!$CG:$CG,0)-1,MATCH($E81&amp;"/"&amp;L$1,Data!$1:$1,0)-1)))</f>
        <v/>
      </c>
      <c r="M81" s="252" t="str">
        <f ca="1">IF(ISERROR(OFFSET(Data!$A$1,MATCH($D81,Data!$CG:$CG,0)-1,MATCH($E81&amp;"/"&amp;M$1,Data!$1:$1,0)-1))=TRUE,"",IF(OFFSET(Data!$A$1,MATCH($D81,Data!$CG:$CG,0)-1,MATCH($E81&amp;"/"&amp;M$1,Data!$1:$1,0)-1)=0,"",OFFSET(Data!$A$1,MATCH($D81,Data!$CG:$CG,0)-1,MATCH($E81&amp;"/"&amp;M$1,Data!$1:$1,0)-1)))</f>
        <v/>
      </c>
      <c r="N81" s="252" t="str">
        <f ca="1">IF(ISERROR(OFFSET(Data!$A$1,MATCH($D81,Data!$CG:$CG,0)-1,MATCH($E81&amp;"/"&amp;N$1,Data!$1:$1,0)-1))=TRUE,"",IF(OFFSET(Data!$A$1,MATCH($D81,Data!$CG:$CG,0)-1,MATCH($E81&amp;"/"&amp;N$1,Data!$1:$1,0)-1)=0,"",OFFSET(Data!$A$1,MATCH($D81,Data!$CG:$CG,0)-1,MATCH($E81&amp;"/"&amp;N$1,Data!$1:$1,0)-1)))</f>
        <v/>
      </c>
      <c r="O81" s="252" t="str">
        <f ca="1">IF(ISERROR(OFFSET(Data!$A$1,MATCH($D81,Data!$CG:$CG,0)-1,MATCH($E81&amp;"/"&amp;O$1,Data!$1:$1,0)-1))=TRUE,"",IF(OFFSET(Data!$A$1,MATCH($D81,Data!$CG:$CG,0)-1,MATCH($E81&amp;"/"&amp;O$1,Data!$1:$1,0)-1)=0,"",OFFSET(Data!$A$1,MATCH($D81,Data!$CG:$CG,0)-1,MATCH($E81&amp;"/"&amp;O$1,Data!$1:$1,0)-1)))</f>
        <v/>
      </c>
      <c r="P81" s="252" t="str">
        <f ca="1">IF(ISERROR(OFFSET(Data!$A$1,MATCH($D81,Data!$CG:$CG,0)-1,MATCH($E81&amp;"/"&amp;P$1,Data!$1:$1,0)-1))=TRUE,"",IF(OFFSET(Data!$A$1,MATCH($D81,Data!$CG:$CG,0)-1,MATCH($E81&amp;"/"&amp;P$1,Data!$1:$1,0)-1)=0,"",OFFSET(Data!$A$1,MATCH($D81,Data!$CG:$CG,0)-1,MATCH($E81&amp;"/"&amp;P$1,Data!$1:$1,0)-1)))</f>
        <v/>
      </c>
      <c r="Q81" s="252" t="str">
        <f ca="1">IF(ISERROR(OFFSET(Data!$A$1,MATCH($D81,Data!$CG:$CG,0)-1,MATCH($E81&amp;"/"&amp;Q$1,Data!$1:$1,0)-1))=TRUE,"",IF(OFFSET(Data!$A$1,MATCH($D81,Data!$CG:$CG,0)-1,MATCH($E81&amp;"/"&amp;Q$1,Data!$1:$1,0)-1)=0,"",OFFSET(Data!$A$1,MATCH($D81,Data!$CG:$CG,0)-1,MATCH($E81&amp;"/"&amp;Q$1,Data!$1:$1,0)-1)))</f>
        <v/>
      </c>
      <c r="R81" s="252" t="str">
        <f ca="1">IF(ISERROR(OFFSET(Data!$A$1,MATCH($D81,Data!$CG:$CG,0)-1,MATCH($E81&amp;"/"&amp;R$1,Data!$1:$1,0)-1))=TRUE,"",IF(OFFSET(Data!$A$1,MATCH($D81,Data!$CG:$CG,0)-1,MATCH($E81&amp;"/"&amp;R$1,Data!$1:$1,0)-1)=0,"",OFFSET(Data!$A$1,MATCH($D81,Data!$CG:$CG,0)-1,MATCH($E81&amp;"/"&amp;R$1,Data!$1:$1,0)-1)))</f>
        <v/>
      </c>
      <c r="S81" s="252" t="str">
        <f ca="1">IF(ISERROR(OFFSET(Data!$A$1,MATCH($D81,Data!$CG:$CG,0)-1,MATCH($E81&amp;"/"&amp;S$1,Data!$1:$1,0)-1))=TRUE,"",IF(OFFSET(Data!$A$1,MATCH($D81,Data!$CG:$CG,0)-1,MATCH($E81&amp;"/"&amp;S$1,Data!$1:$1,0)-1)=0,"",OFFSET(Data!$A$1,MATCH($D81,Data!$CG:$CG,0)-1,MATCH($E81&amp;"/"&amp;S$1,Data!$1:$1,0)-1)))</f>
        <v/>
      </c>
      <c r="T81" s="252" t="str">
        <f ca="1">IF(ISERROR(OFFSET(Data!$A$1,MATCH($D81,Data!$CG:$CG,0)-1,MATCH($E81&amp;"/"&amp;T$1,Data!$1:$1,0)-1))=TRUE,"",IF(OFFSET(Data!$A$1,MATCH($D81,Data!$CG:$CG,0)-1,MATCH($E81&amp;"/"&amp;T$1,Data!$1:$1,0)-1)=0,"",OFFSET(Data!$A$1,MATCH($D81,Data!$CG:$CG,0)-1,MATCH($E81&amp;"/"&amp;T$1,Data!$1:$1,0)-1)))</f>
        <v/>
      </c>
      <c r="U81" s="252" t="str">
        <f ca="1">IF(ISERROR(OFFSET(Data!$A$1,MATCH($D81,Data!$CG:$CG,0)-1,MATCH($E81&amp;"/"&amp;U$1,Data!$1:$1,0)-1))=TRUE,"",IF(OFFSET(Data!$A$1,MATCH($D81,Data!$CG:$CG,0)-1,MATCH($E81&amp;"/"&amp;U$1,Data!$1:$1,0)-1)=0,"",OFFSET(Data!$A$1,MATCH($D81,Data!$CG:$CG,0)-1,MATCH($E81&amp;"/"&amp;U$1,Data!$1:$1,0)-1)))</f>
        <v/>
      </c>
      <c r="V81" s="252" t="str">
        <f ca="1">IF(ISERROR(OFFSET(Data!$A$1,MATCH($D81,Data!$CG:$CG,0)-1,MATCH($E81&amp;"/"&amp;V$1,Data!$1:$1,0)-1))=TRUE,"",IF(OFFSET(Data!$A$1,MATCH($D81,Data!$CG:$CG,0)-1,MATCH($E81&amp;"/"&amp;V$1,Data!$1:$1,0)-1)=0,"",OFFSET(Data!$A$1,MATCH($D81,Data!$CG:$CG,0)-1,MATCH($E81&amp;"/"&amp;V$1,Data!$1:$1,0)-1)))</f>
        <v/>
      </c>
      <c r="W81" s="269" t="str">
        <f ca="1">IF(ISERROR(OFFSET(Data!$A$1,MATCH($D81,Data!$CG:$CG,0)-1,MATCH($E81&amp;"/"&amp;W$1,Data!$1:$1,0)-1))=TRUE,"",IF(OFFSET(Data!$A$1,MATCH($D81,Data!$CG:$CG,0)-1,MATCH($E81&amp;"/"&amp;W$1,Data!$1:$1,0)-1)=0,"",OFFSET(Data!$A$1,MATCH($D81,Data!$CG:$CG,0)-1,MATCH($E81&amp;"/"&amp;W$1,Data!$1:$1,0)-1)))</f>
        <v/>
      </c>
      <c r="X81" s="252" t="str">
        <f ca="1">IF(ISERROR(OFFSET(Data!$A$1,MATCH($D81,Data!$CG:$CG,0)-1,MATCH($E81&amp;"/"&amp;X$1,Data!$1:$1,0)-1))=TRUE,"",IF(OFFSET(Data!$A$1,MATCH($D81,Data!$CG:$CG,0)-1,MATCH($E81&amp;"/"&amp;X$1,Data!$1:$1,0)-1)=0,"",OFFSET(Data!$A$1,MATCH($D81,Data!$CG:$CG,0)-1,MATCH($E81&amp;"/"&amp;X$1,Data!$1:$1,0)-1)))</f>
        <v/>
      </c>
      <c r="Y81" s="252" t="str">
        <f ca="1">IF(ISERROR(OFFSET(Data!$A$1,MATCH($D81,Data!$CG:$CG,0)-1,MATCH($E81&amp;"/"&amp;Y$1,Data!$1:$1,0)-1))=TRUE,"",IF(OFFSET(Data!$A$1,MATCH($D81,Data!$CG:$CG,0)-1,MATCH($E81&amp;"/"&amp;Y$1,Data!$1:$1,0)-1)=0,"",OFFSET(Data!$A$1,MATCH($D81,Data!$CG:$CG,0)-1,MATCH($E81&amp;"/"&amp;Y$1,Data!$1:$1,0)-1)))</f>
        <v/>
      </c>
      <c r="Z81" s="252" t="str">
        <f ca="1">IF(ISERROR(OFFSET(Data!$A$1,MATCH($D81,Data!$CG:$CG,0)-1,MATCH($E81&amp;"/"&amp;Z$1,Data!$1:$1,0)-1))=TRUE,"",IF(OFFSET(Data!$A$1,MATCH($D81,Data!$CG:$CG,0)-1,MATCH($E81&amp;"/"&amp;Z$1,Data!$1:$1,0)-1)=0,"",OFFSET(Data!$A$1,MATCH($D81,Data!$CG:$CG,0)-1,MATCH($E81&amp;"/"&amp;Z$1,Data!$1:$1,0)-1)))</f>
        <v/>
      </c>
      <c r="AA81" s="252" t="str">
        <f ca="1">IF(ISERROR(OFFSET(Data!$A$1,MATCH($D81,Data!$CG:$CG,0)-1,MATCH($E81&amp;"/"&amp;AA$1,Data!$1:$1,0)-1))=TRUE,"",IF(OFFSET(Data!$A$1,MATCH($D81,Data!$CG:$CG,0)-1,MATCH($E81&amp;"/"&amp;AA$1,Data!$1:$1,0)-1)=0,"",OFFSET(Data!$A$1,MATCH($D81,Data!$CG:$CG,0)-1,MATCH($E81&amp;"/"&amp;AA$1,Data!$1:$1,0)-1)))</f>
        <v/>
      </c>
      <c r="AB81" s="252" t="str">
        <f ca="1">IF(ISERROR(OFFSET(Data!$A$1,MATCH($D81,Data!$CG:$CG,0)-1,MATCH($E81&amp;"/"&amp;AB$1,Data!$1:$1,0)-1))=TRUE,"",IF(OFFSET(Data!$A$1,MATCH($D81,Data!$CG:$CG,0)-1,MATCH($E81&amp;"/"&amp;AB$1,Data!$1:$1,0)-1)=0,"",OFFSET(Data!$A$1,MATCH($D81,Data!$CG:$CG,0)-1,MATCH($E81&amp;"/"&amp;AB$1,Data!$1:$1,0)-1)))</f>
        <v/>
      </c>
      <c r="AC81" s="252" t="str">
        <f ca="1">IF(ISERROR(OFFSET(Data!$A$1,MATCH($D81,Data!$CG:$CG,0)-1,MATCH($E81&amp;"/"&amp;AC$1,Data!$1:$1,0)-1))=TRUE,"",IF(OFFSET(Data!$A$1,MATCH($D81,Data!$CG:$CG,0)-1,MATCH($E81&amp;"/"&amp;AC$1,Data!$1:$1,0)-1)=0,"",OFFSET(Data!$A$1,MATCH($D81,Data!$CG:$CG,0)-1,MATCH($E81&amp;"/"&amp;AC$1,Data!$1:$1,0)-1)))</f>
        <v/>
      </c>
      <c r="AD81" s="252" t="str">
        <f ca="1">IF(ISERROR(OFFSET(Data!$A$1,MATCH($D81,Data!$CG:$CG,0)-1,MATCH($E81&amp;"/"&amp;AD$1,Data!$1:$1,0)-1))=TRUE,"",IF(OFFSET(Data!$A$1,MATCH($D81,Data!$CG:$CG,0)-1,MATCH($E81&amp;"/"&amp;AD$1,Data!$1:$1,0)-1)=0,"",OFFSET(Data!$A$1,MATCH($D81,Data!$CG:$CG,0)-1,MATCH($E81&amp;"/"&amp;AD$1,Data!$1:$1,0)-1)))</f>
        <v/>
      </c>
      <c r="AE81" s="252" t="str">
        <f ca="1">IF(ISERROR(OFFSET(Data!$A$1,MATCH($D81,Data!$CG:$CG,0)-1,MATCH($E81&amp;"/"&amp;AE$1,Data!$1:$1,0)-1))=TRUE,"",IF(OFFSET(Data!$A$1,MATCH($D81,Data!$CG:$CG,0)-1,MATCH($E81&amp;"/"&amp;AE$1,Data!$1:$1,0)-1)=0,"",OFFSET(Data!$A$1,MATCH($D81,Data!$CG:$CG,0)-1,MATCH($E81&amp;"/"&amp;AE$1,Data!$1:$1,0)-1)))</f>
        <v/>
      </c>
      <c r="AF81" s="253" t="str">
        <f ca="1">IF(ISERROR(OFFSET(Data!$A$1,MATCH($D81,Data!$CG:$CG,0)-1,MATCH($E81&amp;"/"&amp;AF$1,Data!$1:$1,0)-1))=TRUE,"",IF(OFFSET(Data!$A$1,MATCH($D81,Data!$CG:$CG,0)-1,MATCH($E81&amp;"/"&amp;AF$1,Data!$1:$1,0)-1)=0,"",OFFSET(Data!$A$1,MATCH($D81,Data!$CG:$CG,0)-1,MATCH($E81&amp;"/"&amp;AF$1,Data!$1:$1,0)-1)))</f>
        <v/>
      </c>
      <c r="AG81" s="212">
        <f t="shared" ca="1" si="6"/>
        <v>0</v>
      </c>
      <c r="AH81" s="213">
        <f ca="1">SUM(AG79:AG81)</f>
        <v>0</v>
      </c>
    </row>
    <row r="82" spans="1:34" ht="15.75" hidden="1" customHeight="1" x14ac:dyDescent="0.25">
      <c r="A82" s="446"/>
      <c r="B82" s="449"/>
      <c r="C82" s="452"/>
      <c r="D82" s="28" t="e">
        <f>IF(C82&lt;&gt;"",C82,D81)</f>
        <v>#N/A</v>
      </c>
      <c r="E82" s="29" t="s">
        <v>24</v>
      </c>
      <c r="F82" s="254" t="str">
        <f ca="1">IF(ISERROR(OFFSET(Data!$A$1,MATCH($D82,Data!$CG:$CG,0)-1,MATCH($E82&amp;"/"&amp;F$1,Data!$1:$1,0)-1))=TRUE,"",IF(OFFSET(Data!$A$1,MATCH($D82,Data!$CG:$CG,0)-1,MATCH($E82&amp;"/"&amp;F$1,Data!$1:$1,0)-1)=0,"",OFFSET(Data!$A$1,MATCH($D82,Data!$CG:$CG,0)-1,MATCH($E82&amp;"/"&amp;F$1,Data!$1:$1,0)-1)))</f>
        <v/>
      </c>
      <c r="G82" s="252" t="str">
        <f ca="1">IF(ISERROR(OFFSET(Data!$A$1,MATCH($D82,Data!$CG:$CG,0)-1,MATCH($E82&amp;"/"&amp;G$1,Data!$1:$1,0)-1))=TRUE,"",IF(OFFSET(Data!$A$1,MATCH($D82,Data!$CG:$CG,0)-1,MATCH($E82&amp;"/"&amp;G$1,Data!$1:$1,0)-1)=0,"",OFFSET(Data!$A$1,MATCH($D82,Data!$CG:$CG,0)-1,MATCH($E82&amp;"/"&amp;G$1,Data!$1:$1,0)-1)))</f>
        <v/>
      </c>
      <c r="H82" s="252" t="str">
        <f ca="1">IF(ISERROR(OFFSET(Data!$A$1,MATCH($D82,Data!$CG:$CG,0)-1,MATCH($E82&amp;"/"&amp;H$1,Data!$1:$1,0)-1))=TRUE,"",IF(OFFSET(Data!$A$1,MATCH($D82,Data!$CG:$CG,0)-1,MATCH($E82&amp;"/"&amp;H$1,Data!$1:$1,0)-1)=0,"",OFFSET(Data!$A$1,MATCH($D82,Data!$CG:$CG,0)-1,MATCH($E82&amp;"/"&amp;H$1,Data!$1:$1,0)-1)))</f>
        <v/>
      </c>
      <c r="I82" s="252" t="str">
        <f ca="1">IF(ISERROR(OFFSET(Data!$A$1,MATCH($D82,Data!$CG:$CG,0)-1,MATCH($E82&amp;"/"&amp;I$1,Data!$1:$1,0)-1))=TRUE,"",IF(OFFSET(Data!$A$1,MATCH($D82,Data!$CG:$CG,0)-1,MATCH($E82&amp;"/"&amp;I$1,Data!$1:$1,0)-1)=0,"",OFFSET(Data!$A$1,MATCH($D82,Data!$CG:$CG,0)-1,MATCH($E82&amp;"/"&amp;I$1,Data!$1:$1,0)-1)))</f>
        <v/>
      </c>
      <c r="J82" s="252" t="str">
        <f ca="1">IF(ISERROR(OFFSET(Data!$A$1,MATCH($D82,Data!$CG:$CG,0)-1,MATCH($E82&amp;"/"&amp;J$1,Data!$1:$1,0)-1))=TRUE,"",IF(OFFSET(Data!$A$1,MATCH($D82,Data!$CG:$CG,0)-1,MATCH($E82&amp;"/"&amp;J$1,Data!$1:$1,0)-1)=0,"",OFFSET(Data!$A$1,MATCH($D82,Data!$CG:$CG,0)-1,MATCH($E82&amp;"/"&amp;J$1,Data!$1:$1,0)-1)))</f>
        <v/>
      </c>
      <c r="K82" s="252" t="str">
        <f ca="1">IF(ISERROR(OFFSET(Data!$A$1,MATCH($D82,Data!$CG:$CG,0)-1,MATCH($E82&amp;"/"&amp;K$1,Data!$1:$1,0)-1))=TRUE,"",IF(OFFSET(Data!$A$1,MATCH($D82,Data!$CG:$CG,0)-1,MATCH($E82&amp;"/"&amp;K$1,Data!$1:$1,0)-1)=0,"",OFFSET(Data!$A$1,MATCH($D82,Data!$CG:$CG,0)-1,MATCH($E82&amp;"/"&amp;K$1,Data!$1:$1,0)-1)))</f>
        <v/>
      </c>
      <c r="L82" s="252" t="str">
        <f ca="1">IF(ISERROR(OFFSET(Data!$A$1,MATCH($D82,Data!$CG:$CG,0)-1,MATCH($E82&amp;"/"&amp;L$1,Data!$1:$1,0)-1))=TRUE,"",IF(OFFSET(Data!$A$1,MATCH($D82,Data!$CG:$CG,0)-1,MATCH($E82&amp;"/"&amp;L$1,Data!$1:$1,0)-1)=0,"",OFFSET(Data!$A$1,MATCH($D82,Data!$CG:$CG,0)-1,MATCH($E82&amp;"/"&amp;L$1,Data!$1:$1,0)-1)))</f>
        <v/>
      </c>
      <c r="M82" s="252" t="str">
        <f ca="1">IF(ISERROR(OFFSET(Data!$A$1,MATCH($D82,Data!$CG:$CG,0)-1,MATCH($E82&amp;"/"&amp;M$1,Data!$1:$1,0)-1))=TRUE,"",IF(OFFSET(Data!$A$1,MATCH($D82,Data!$CG:$CG,0)-1,MATCH($E82&amp;"/"&amp;M$1,Data!$1:$1,0)-1)=0,"",OFFSET(Data!$A$1,MATCH($D82,Data!$CG:$CG,0)-1,MATCH($E82&amp;"/"&amp;M$1,Data!$1:$1,0)-1)))</f>
        <v/>
      </c>
      <c r="N82" s="252" t="str">
        <f ca="1">IF(ISERROR(OFFSET(Data!$A$1,MATCH($D82,Data!$CG:$CG,0)-1,MATCH($E82&amp;"/"&amp;N$1,Data!$1:$1,0)-1))=TRUE,"",IF(OFFSET(Data!$A$1,MATCH($D82,Data!$CG:$CG,0)-1,MATCH($E82&amp;"/"&amp;N$1,Data!$1:$1,0)-1)=0,"",OFFSET(Data!$A$1,MATCH($D82,Data!$CG:$CG,0)-1,MATCH($E82&amp;"/"&amp;N$1,Data!$1:$1,0)-1)))</f>
        <v/>
      </c>
      <c r="O82" s="252" t="str">
        <f ca="1">IF(ISERROR(OFFSET(Data!$A$1,MATCH($D82,Data!$CG:$CG,0)-1,MATCH($E82&amp;"/"&amp;O$1,Data!$1:$1,0)-1))=TRUE,"",IF(OFFSET(Data!$A$1,MATCH($D82,Data!$CG:$CG,0)-1,MATCH($E82&amp;"/"&amp;O$1,Data!$1:$1,0)-1)=0,"",OFFSET(Data!$A$1,MATCH($D82,Data!$CG:$CG,0)-1,MATCH($E82&amp;"/"&amp;O$1,Data!$1:$1,0)-1)))</f>
        <v/>
      </c>
      <c r="P82" s="252" t="str">
        <f ca="1">IF(ISERROR(OFFSET(Data!$A$1,MATCH($D82,Data!$CG:$CG,0)-1,MATCH($E82&amp;"/"&amp;P$1,Data!$1:$1,0)-1))=TRUE,"",IF(OFFSET(Data!$A$1,MATCH($D82,Data!$CG:$CG,0)-1,MATCH($E82&amp;"/"&amp;P$1,Data!$1:$1,0)-1)=0,"",OFFSET(Data!$A$1,MATCH($D82,Data!$CG:$CG,0)-1,MATCH($E82&amp;"/"&amp;P$1,Data!$1:$1,0)-1)))</f>
        <v/>
      </c>
      <c r="Q82" s="252" t="str">
        <f ca="1">IF(ISERROR(OFFSET(Data!$A$1,MATCH($D82,Data!$CG:$CG,0)-1,MATCH($E82&amp;"/"&amp;Q$1,Data!$1:$1,0)-1))=TRUE,"",IF(OFFSET(Data!$A$1,MATCH($D82,Data!$CG:$CG,0)-1,MATCH($E82&amp;"/"&amp;Q$1,Data!$1:$1,0)-1)=0,"",OFFSET(Data!$A$1,MATCH($D82,Data!$CG:$CG,0)-1,MATCH($E82&amp;"/"&amp;Q$1,Data!$1:$1,0)-1)))</f>
        <v/>
      </c>
      <c r="R82" s="252" t="str">
        <f ca="1">IF(ISERROR(OFFSET(Data!$A$1,MATCH($D82,Data!$CG:$CG,0)-1,MATCH($E82&amp;"/"&amp;R$1,Data!$1:$1,0)-1))=TRUE,"",IF(OFFSET(Data!$A$1,MATCH($D82,Data!$CG:$CG,0)-1,MATCH($E82&amp;"/"&amp;R$1,Data!$1:$1,0)-1)=0,"",OFFSET(Data!$A$1,MATCH($D82,Data!$CG:$CG,0)-1,MATCH($E82&amp;"/"&amp;R$1,Data!$1:$1,0)-1)))</f>
        <v/>
      </c>
      <c r="S82" s="252" t="str">
        <f ca="1">IF(ISERROR(OFFSET(Data!$A$1,MATCH($D82,Data!$CG:$CG,0)-1,MATCH($E82&amp;"/"&amp;S$1,Data!$1:$1,0)-1))=TRUE,"",IF(OFFSET(Data!$A$1,MATCH($D82,Data!$CG:$CG,0)-1,MATCH($E82&amp;"/"&amp;S$1,Data!$1:$1,0)-1)=0,"",OFFSET(Data!$A$1,MATCH($D82,Data!$CG:$CG,0)-1,MATCH($E82&amp;"/"&amp;S$1,Data!$1:$1,0)-1)))</f>
        <v/>
      </c>
      <c r="T82" s="252" t="str">
        <f ca="1">IF(ISERROR(OFFSET(Data!$A$1,MATCH($D82,Data!$CG:$CG,0)-1,MATCH($E82&amp;"/"&amp;T$1,Data!$1:$1,0)-1))=TRUE,"",IF(OFFSET(Data!$A$1,MATCH($D82,Data!$CG:$CG,0)-1,MATCH($E82&amp;"/"&amp;T$1,Data!$1:$1,0)-1)=0,"",OFFSET(Data!$A$1,MATCH($D82,Data!$CG:$CG,0)-1,MATCH($E82&amp;"/"&amp;T$1,Data!$1:$1,0)-1)))</f>
        <v/>
      </c>
      <c r="U82" s="252" t="str">
        <f ca="1">IF(ISERROR(OFFSET(Data!$A$1,MATCH($D82,Data!$CG:$CG,0)-1,MATCH($E82&amp;"/"&amp;U$1,Data!$1:$1,0)-1))=TRUE,"",IF(OFFSET(Data!$A$1,MATCH($D82,Data!$CG:$CG,0)-1,MATCH($E82&amp;"/"&amp;U$1,Data!$1:$1,0)-1)=0,"",OFFSET(Data!$A$1,MATCH($D82,Data!$CG:$CG,0)-1,MATCH($E82&amp;"/"&amp;U$1,Data!$1:$1,0)-1)))</f>
        <v/>
      </c>
      <c r="V82" s="252" t="str">
        <f ca="1">IF(ISERROR(OFFSET(Data!$A$1,MATCH($D82,Data!$CG:$CG,0)-1,MATCH($E82&amp;"/"&amp;V$1,Data!$1:$1,0)-1))=TRUE,"",IF(OFFSET(Data!$A$1,MATCH($D82,Data!$CG:$CG,0)-1,MATCH($E82&amp;"/"&amp;V$1,Data!$1:$1,0)-1)=0,"",OFFSET(Data!$A$1,MATCH($D82,Data!$CG:$CG,0)-1,MATCH($E82&amp;"/"&amp;V$1,Data!$1:$1,0)-1)))</f>
        <v/>
      </c>
      <c r="W82" s="269" t="str">
        <f ca="1">IF(ISERROR(OFFSET(Data!$A$1,MATCH($D82,Data!$CG:$CG,0)-1,MATCH($E82&amp;"/"&amp;W$1,Data!$1:$1,0)-1))=TRUE,"",IF(OFFSET(Data!$A$1,MATCH($D82,Data!$CG:$CG,0)-1,MATCH($E82&amp;"/"&amp;W$1,Data!$1:$1,0)-1)=0,"",OFFSET(Data!$A$1,MATCH($D82,Data!$CG:$CG,0)-1,MATCH($E82&amp;"/"&amp;W$1,Data!$1:$1,0)-1)))</f>
        <v/>
      </c>
      <c r="X82" s="252" t="str">
        <f ca="1">IF(ISERROR(OFFSET(Data!$A$1,MATCH($D82,Data!$CG:$CG,0)-1,MATCH($E82&amp;"/"&amp;X$1,Data!$1:$1,0)-1))=TRUE,"",IF(OFFSET(Data!$A$1,MATCH($D82,Data!$CG:$CG,0)-1,MATCH($E82&amp;"/"&amp;X$1,Data!$1:$1,0)-1)=0,"",OFFSET(Data!$A$1,MATCH($D82,Data!$CG:$CG,0)-1,MATCH($E82&amp;"/"&amp;X$1,Data!$1:$1,0)-1)))</f>
        <v/>
      </c>
      <c r="Y82" s="252" t="str">
        <f ca="1">IF(ISERROR(OFFSET(Data!$A$1,MATCH($D82,Data!$CG:$CG,0)-1,MATCH($E82&amp;"/"&amp;Y$1,Data!$1:$1,0)-1))=TRUE,"",IF(OFFSET(Data!$A$1,MATCH($D82,Data!$CG:$CG,0)-1,MATCH($E82&amp;"/"&amp;Y$1,Data!$1:$1,0)-1)=0,"",OFFSET(Data!$A$1,MATCH($D82,Data!$CG:$CG,0)-1,MATCH($E82&amp;"/"&amp;Y$1,Data!$1:$1,0)-1)))</f>
        <v/>
      </c>
      <c r="Z82" s="252" t="str">
        <f ca="1">IF(ISERROR(OFFSET(Data!$A$1,MATCH($D82,Data!$CG:$CG,0)-1,MATCH($E82&amp;"/"&amp;Z$1,Data!$1:$1,0)-1))=TRUE,"",IF(OFFSET(Data!$A$1,MATCH($D82,Data!$CG:$CG,0)-1,MATCH($E82&amp;"/"&amp;Z$1,Data!$1:$1,0)-1)=0,"",OFFSET(Data!$A$1,MATCH($D82,Data!$CG:$CG,0)-1,MATCH($E82&amp;"/"&amp;Z$1,Data!$1:$1,0)-1)))</f>
        <v/>
      </c>
      <c r="AA82" s="252" t="str">
        <f ca="1">IF(ISERROR(OFFSET(Data!$A$1,MATCH($D82,Data!$CG:$CG,0)-1,MATCH($E82&amp;"/"&amp;AA$1,Data!$1:$1,0)-1))=TRUE,"",IF(OFFSET(Data!$A$1,MATCH($D82,Data!$CG:$CG,0)-1,MATCH($E82&amp;"/"&amp;AA$1,Data!$1:$1,0)-1)=0,"",OFFSET(Data!$A$1,MATCH($D82,Data!$CG:$CG,0)-1,MATCH($E82&amp;"/"&amp;AA$1,Data!$1:$1,0)-1)))</f>
        <v/>
      </c>
      <c r="AB82" s="252" t="str">
        <f ca="1">IF(ISERROR(OFFSET(Data!$A$1,MATCH($D82,Data!$CG:$CG,0)-1,MATCH($E82&amp;"/"&amp;AB$1,Data!$1:$1,0)-1))=TRUE,"",IF(OFFSET(Data!$A$1,MATCH($D82,Data!$CG:$CG,0)-1,MATCH($E82&amp;"/"&amp;AB$1,Data!$1:$1,0)-1)=0,"",OFFSET(Data!$A$1,MATCH($D82,Data!$CG:$CG,0)-1,MATCH($E82&amp;"/"&amp;AB$1,Data!$1:$1,0)-1)))</f>
        <v/>
      </c>
      <c r="AC82" s="252" t="str">
        <f ca="1">IF(ISERROR(OFFSET(Data!$A$1,MATCH($D82,Data!$CG:$CG,0)-1,MATCH($E82&amp;"/"&amp;AC$1,Data!$1:$1,0)-1))=TRUE,"",IF(OFFSET(Data!$A$1,MATCH($D82,Data!$CG:$CG,0)-1,MATCH($E82&amp;"/"&amp;AC$1,Data!$1:$1,0)-1)=0,"",OFFSET(Data!$A$1,MATCH($D82,Data!$CG:$CG,0)-1,MATCH($E82&amp;"/"&amp;AC$1,Data!$1:$1,0)-1)))</f>
        <v/>
      </c>
      <c r="AD82" s="252" t="str">
        <f ca="1">IF(ISERROR(OFFSET(Data!$A$1,MATCH($D82,Data!$CG:$CG,0)-1,MATCH($E82&amp;"/"&amp;AD$1,Data!$1:$1,0)-1))=TRUE,"",IF(OFFSET(Data!$A$1,MATCH($D82,Data!$CG:$CG,0)-1,MATCH($E82&amp;"/"&amp;AD$1,Data!$1:$1,0)-1)=0,"",OFFSET(Data!$A$1,MATCH($D82,Data!$CG:$CG,0)-1,MATCH($E82&amp;"/"&amp;AD$1,Data!$1:$1,0)-1)))</f>
        <v/>
      </c>
      <c r="AE82" s="252" t="str">
        <f ca="1">IF(ISERROR(OFFSET(Data!$A$1,MATCH($D82,Data!$CG:$CG,0)-1,MATCH($E82&amp;"/"&amp;AE$1,Data!$1:$1,0)-1))=TRUE,"",IF(OFFSET(Data!$A$1,MATCH($D82,Data!$CG:$CG,0)-1,MATCH($E82&amp;"/"&amp;AE$1,Data!$1:$1,0)-1)=0,"",OFFSET(Data!$A$1,MATCH($D82,Data!$CG:$CG,0)-1,MATCH($E82&amp;"/"&amp;AE$1,Data!$1:$1,0)-1)))</f>
        <v/>
      </c>
      <c r="AF82" s="253" t="str">
        <f ca="1">IF(ISERROR(OFFSET(Data!$A$1,MATCH($D82,Data!$CG:$CG,0)-1,MATCH($E82&amp;"/"&amp;AF$1,Data!$1:$1,0)-1))=TRUE,"",IF(OFFSET(Data!$A$1,MATCH($D82,Data!$CG:$CG,0)-1,MATCH($E82&amp;"/"&amp;AF$1,Data!$1:$1,0)-1)=0,"",OFFSET(Data!$A$1,MATCH($D82,Data!$CG:$CG,0)-1,MATCH($E82&amp;"/"&amp;AF$1,Data!$1:$1,0)-1)))</f>
        <v/>
      </c>
      <c r="AG82" s="212">
        <f t="shared" ca="1" si="6"/>
        <v>0</v>
      </c>
      <c r="AH82" s="213">
        <f ca="1">SUM(AG79:AG82)</f>
        <v>0</v>
      </c>
    </row>
    <row r="83" spans="1:34" ht="15.75" hidden="1" customHeight="1" thickBot="1" x14ac:dyDescent="0.3">
      <c r="A83" s="447"/>
      <c r="B83" s="450"/>
      <c r="C83" s="453"/>
      <c r="D83" s="30" t="e">
        <f>IF(C83&lt;&gt;"",C83,D82)</f>
        <v>#N/A</v>
      </c>
      <c r="E83" s="31" t="s">
        <v>25</v>
      </c>
      <c r="F83" s="255" t="str">
        <f ca="1">IF(ISERROR(OFFSET(Data!$A$1,MATCH($D83,Data!$CG:$CG,0)-1,MATCH($E83&amp;"/"&amp;F$1,Data!$1:$1,0)-1))=TRUE,"",IF(OFFSET(Data!$A$1,MATCH($D83,Data!$CG:$CG,0)-1,MATCH($E83&amp;"/"&amp;F$1,Data!$1:$1,0)-1)=0,"",OFFSET(Data!$A$1,MATCH($D83,Data!$CG:$CG,0)-1,MATCH($E83&amp;"/"&amp;F$1,Data!$1:$1,0)-1)))</f>
        <v/>
      </c>
      <c r="G83" s="256" t="str">
        <f ca="1">IF(ISERROR(OFFSET(Data!$A$1,MATCH($D83,Data!$CG:$CG,0)-1,MATCH($E83&amp;"/"&amp;G$1,Data!$1:$1,0)-1))=TRUE,"",IF(OFFSET(Data!$A$1,MATCH($D83,Data!$CG:$CG,0)-1,MATCH($E83&amp;"/"&amp;G$1,Data!$1:$1,0)-1)=0,"",OFFSET(Data!$A$1,MATCH($D83,Data!$CG:$CG,0)-1,MATCH($E83&amp;"/"&amp;G$1,Data!$1:$1,0)-1)))</f>
        <v/>
      </c>
      <c r="H83" s="256" t="str">
        <f ca="1">IF(ISERROR(OFFSET(Data!$A$1,MATCH($D83,Data!$CG:$CG,0)-1,MATCH($E83&amp;"/"&amp;H$1,Data!$1:$1,0)-1))=TRUE,"",IF(OFFSET(Data!$A$1,MATCH($D83,Data!$CG:$CG,0)-1,MATCH($E83&amp;"/"&amp;H$1,Data!$1:$1,0)-1)=0,"",OFFSET(Data!$A$1,MATCH($D83,Data!$CG:$CG,0)-1,MATCH($E83&amp;"/"&amp;H$1,Data!$1:$1,0)-1)))</f>
        <v/>
      </c>
      <c r="I83" s="256" t="str">
        <f ca="1">IF(ISERROR(OFFSET(Data!$A$1,MATCH($D83,Data!$CG:$CG,0)-1,MATCH($E83&amp;"/"&amp;I$1,Data!$1:$1,0)-1))=TRUE,"",IF(OFFSET(Data!$A$1,MATCH($D83,Data!$CG:$CG,0)-1,MATCH($E83&amp;"/"&amp;I$1,Data!$1:$1,0)-1)=0,"",OFFSET(Data!$A$1,MATCH($D83,Data!$CG:$CG,0)-1,MATCH($E83&amp;"/"&amp;I$1,Data!$1:$1,0)-1)))</f>
        <v/>
      </c>
      <c r="J83" s="256" t="str">
        <f ca="1">IF(ISERROR(OFFSET(Data!$A$1,MATCH($D83,Data!$CG:$CG,0)-1,MATCH($E83&amp;"/"&amp;J$1,Data!$1:$1,0)-1))=TRUE,"",IF(OFFSET(Data!$A$1,MATCH($D83,Data!$CG:$CG,0)-1,MATCH($E83&amp;"/"&amp;J$1,Data!$1:$1,0)-1)=0,"",OFFSET(Data!$A$1,MATCH($D83,Data!$CG:$CG,0)-1,MATCH($E83&amp;"/"&amp;J$1,Data!$1:$1,0)-1)))</f>
        <v/>
      </c>
      <c r="K83" s="256" t="str">
        <f ca="1">IF(ISERROR(OFFSET(Data!$A$1,MATCH($D83,Data!$CG:$CG,0)-1,MATCH($E83&amp;"/"&amp;K$1,Data!$1:$1,0)-1))=TRUE,"",IF(OFFSET(Data!$A$1,MATCH($D83,Data!$CG:$CG,0)-1,MATCH($E83&amp;"/"&amp;K$1,Data!$1:$1,0)-1)=0,"",OFFSET(Data!$A$1,MATCH($D83,Data!$CG:$CG,0)-1,MATCH($E83&amp;"/"&amp;K$1,Data!$1:$1,0)-1)))</f>
        <v/>
      </c>
      <c r="L83" s="256" t="str">
        <f ca="1">IF(ISERROR(OFFSET(Data!$A$1,MATCH($D83,Data!$CG:$CG,0)-1,MATCH($E83&amp;"/"&amp;L$1,Data!$1:$1,0)-1))=TRUE,"",IF(OFFSET(Data!$A$1,MATCH($D83,Data!$CG:$CG,0)-1,MATCH($E83&amp;"/"&amp;L$1,Data!$1:$1,0)-1)=0,"",OFFSET(Data!$A$1,MATCH($D83,Data!$CG:$CG,0)-1,MATCH($E83&amp;"/"&amp;L$1,Data!$1:$1,0)-1)))</f>
        <v/>
      </c>
      <c r="M83" s="256" t="str">
        <f ca="1">IF(ISERROR(OFFSET(Data!$A$1,MATCH($D83,Data!$CG:$CG,0)-1,MATCH($E83&amp;"/"&amp;M$1,Data!$1:$1,0)-1))=TRUE,"",IF(OFFSET(Data!$A$1,MATCH($D83,Data!$CG:$CG,0)-1,MATCH($E83&amp;"/"&amp;M$1,Data!$1:$1,0)-1)=0,"",OFFSET(Data!$A$1,MATCH($D83,Data!$CG:$CG,0)-1,MATCH($E83&amp;"/"&amp;M$1,Data!$1:$1,0)-1)))</f>
        <v/>
      </c>
      <c r="N83" s="256" t="str">
        <f ca="1">IF(ISERROR(OFFSET(Data!$A$1,MATCH($D83,Data!$CG:$CG,0)-1,MATCH($E83&amp;"/"&amp;N$1,Data!$1:$1,0)-1))=TRUE,"",IF(OFFSET(Data!$A$1,MATCH($D83,Data!$CG:$CG,0)-1,MATCH($E83&amp;"/"&amp;N$1,Data!$1:$1,0)-1)=0,"",OFFSET(Data!$A$1,MATCH($D83,Data!$CG:$CG,0)-1,MATCH($E83&amp;"/"&amp;N$1,Data!$1:$1,0)-1)))</f>
        <v/>
      </c>
      <c r="O83" s="256" t="str">
        <f ca="1">IF(ISERROR(OFFSET(Data!$A$1,MATCH($D83,Data!$CG:$CG,0)-1,MATCH($E83&amp;"/"&amp;O$1,Data!$1:$1,0)-1))=TRUE,"",IF(OFFSET(Data!$A$1,MATCH($D83,Data!$CG:$CG,0)-1,MATCH($E83&amp;"/"&amp;O$1,Data!$1:$1,0)-1)=0,"",OFFSET(Data!$A$1,MATCH($D83,Data!$CG:$CG,0)-1,MATCH($E83&amp;"/"&amp;O$1,Data!$1:$1,0)-1)))</f>
        <v/>
      </c>
      <c r="P83" s="256" t="str">
        <f ca="1">IF(ISERROR(OFFSET(Data!$A$1,MATCH($D83,Data!$CG:$CG,0)-1,MATCH($E83&amp;"/"&amp;P$1,Data!$1:$1,0)-1))=TRUE,"",IF(OFFSET(Data!$A$1,MATCH($D83,Data!$CG:$CG,0)-1,MATCH($E83&amp;"/"&amp;P$1,Data!$1:$1,0)-1)=0,"",OFFSET(Data!$A$1,MATCH($D83,Data!$CG:$CG,0)-1,MATCH($E83&amp;"/"&amp;P$1,Data!$1:$1,0)-1)))</f>
        <v/>
      </c>
      <c r="Q83" s="256" t="str">
        <f ca="1">IF(ISERROR(OFFSET(Data!$A$1,MATCH($D83,Data!$CG:$CG,0)-1,MATCH($E83&amp;"/"&amp;Q$1,Data!$1:$1,0)-1))=TRUE,"",IF(OFFSET(Data!$A$1,MATCH($D83,Data!$CG:$CG,0)-1,MATCH($E83&amp;"/"&amp;Q$1,Data!$1:$1,0)-1)=0,"",OFFSET(Data!$A$1,MATCH($D83,Data!$CG:$CG,0)-1,MATCH($E83&amp;"/"&amp;Q$1,Data!$1:$1,0)-1)))</f>
        <v/>
      </c>
      <c r="R83" s="256" t="str">
        <f ca="1">IF(ISERROR(OFFSET(Data!$A$1,MATCH($D83,Data!$CG:$CG,0)-1,MATCH($E83&amp;"/"&amp;R$1,Data!$1:$1,0)-1))=TRUE,"",IF(OFFSET(Data!$A$1,MATCH($D83,Data!$CG:$CG,0)-1,MATCH($E83&amp;"/"&amp;R$1,Data!$1:$1,0)-1)=0,"",OFFSET(Data!$A$1,MATCH($D83,Data!$CG:$CG,0)-1,MATCH($E83&amp;"/"&amp;R$1,Data!$1:$1,0)-1)))</f>
        <v/>
      </c>
      <c r="S83" s="256" t="str">
        <f ca="1">IF(ISERROR(OFFSET(Data!$A$1,MATCH($D83,Data!$CG:$CG,0)-1,MATCH($E83&amp;"/"&amp;S$1,Data!$1:$1,0)-1))=TRUE,"",IF(OFFSET(Data!$A$1,MATCH($D83,Data!$CG:$CG,0)-1,MATCH($E83&amp;"/"&amp;S$1,Data!$1:$1,0)-1)=0,"",OFFSET(Data!$A$1,MATCH($D83,Data!$CG:$CG,0)-1,MATCH($E83&amp;"/"&amp;S$1,Data!$1:$1,0)-1)))</f>
        <v/>
      </c>
      <c r="T83" s="256" t="str">
        <f ca="1">IF(ISERROR(OFFSET(Data!$A$1,MATCH($D83,Data!$CG:$CG,0)-1,MATCH($E83&amp;"/"&amp;T$1,Data!$1:$1,0)-1))=TRUE,"",IF(OFFSET(Data!$A$1,MATCH($D83,Data!$CG:$CG,0)-1,MATCH($E83&amp;"/"&amp;T$1,Data!$1:$1,0)-1)=0,"",OFFSET(Data!$A$1,MATCH($D83,Data!$CG:$CG,0)-1,MATCH($E83&amp;"/"&amp;T$1,Data!$1:$1,0)-1)))</f>
        <v/>
      </c>
      <c r="U83" s="256" t="str">
        <f ca="1">IF(ISERROR(OFFSET(Data!$A$1,MATCH($D83,Data!$CG:$CG,0)-1,MATCH($E83&amp;"/"&amp;U$1,Data!$1:$1,0)-1))=TRUE,"",IF(OFFSET(Data!$A$1,MATCH($D83,Data!$CG:$CG,0)-1,MATCH($E83&amp;"/"&amp;U$1,Data!$1:$1,0)-1)=0,"",OFFSET(Data!$A$1,MATCH($D83,Data!$CG:$CG,0)-1,MATCH($E83&amp;"/"&amp;U$1,Data!$1:$1,0)-1)))</f>
        <v/>
      </c>
      <c r="V83" s="256" t="str">
        <f ca="1">IF(ISERROR(OFFSET(Data!$A$1,MATCH($D83,Data!$CG:$CG,0)-1,MATCH($E83&amp;"/"&amp;V$1,Data!$1:$1,0)-1))=TRUE,"",IF(OFFSET(Data!$A$1,MATCH($D83,Data!$CG:$CG,0)-1,MATCH($E83&amp;"/"&amp;V$1,Data!$1:$1,0)-1)=0,"",OFFSET(Data!$A$1,MATCH($D83,Data!$CG:$CG,0)-1,MATCH($E83&amp;"/"&amp;V$1,Data!$1:$1,0)-1)))</f>
        <v/>
      </c>
      <c r="W83" s="257" t="str">
        <f ca="1">IF(ISERROR(OFFSET(Data!$A$1,MATCH($D83,Data!$CG:$CG,0)-1,MATCH($E83&amp;"/"&amp;W$1,Data!$1:$1,0)-1))=TRUE,"",IF(OFFSET(Data!$A$1,MATCH($D83,Data!$CG:$CG,0)-1,MATCH($E83&amp;"/"&amp;W$1,Data!$1:$1,0)-1)=0,"",OFFSET(Data!$A$1,MATCH($D83,Data!$CG:$CG,0)-1,MATCH($E83&amp;"/"&amp;W$1,Data!$1:$1,0)-1)))</f>
        <v/>
      </c>
      <c r="X83" s="256" t="str">
        <f ca="1">IF(ISERROR(OFFSET(Data!$A$1,MATCH($D83,Data!$CG:$CG,0)-1,MATCH($E83&amp;"/"&amp;X$1,Data!$1:$1,0)-1))=TRUE,"",IF(OFFSET(Data!$A$1,MATCH($D83,Data!$CG:$CG,0)-1,MATCH($E83&amp;"/"&amp;X$1,Data!$1:$1,0)-1)=0,"",OFFSET(Data!$A$1,MATCH($D83,Data!$CG:$CG,0)-1,MATCH($E83&amp;"/"&amp;X$1,Data!$1:$1,0)-1)))</f>
        <v/>
      </c>
      <c r="Y83" s="256" t="str">
        <f ca="1">IF(ISERROR(OFFSET(Data!$A$1,MATCH($D83,Data!$CG:$CG,0)-1,MATCH($E83&amp;"/"&amp;Y$1,Data!$1:$1,0)-1))=TRUE,"",IF(OFFSET(Data!$A$1,MATCH($D83,Data!$CG:$CG,0)-1,MATCH($E83&amp;"/"&amp;Y$1,Data!$1:$1,0)-1)=0,"",OFFSET(Data!$A$1,MATCH($D83,Data!$CG:$CG,0)-1,MATCH($E83&amp;"/"&amp;Y$1,Data!$1:$1,0)-1)))</f>
        <v/>
      </c>
      <c r="Z83" s="256" t="str">
        <f ca="1">IF(ISERROR(OFFSET(Data!$A$1,MATCH($D83,Data!$CG:$CG,0)-1,MATCH($E83&amp;"/"&amp;Z$1,Data!$1:$1,0)-1))=TRUE,"",IF(OFFSET(Data!$A$1,MATCH($D83,Data!$CG:$CG,0)-1,MATCH($E83&amp;"/"&amp;Z$1,Data!$1:$1,0)-1)=0,"",OFFSET(Data!$A$1,MATCH($D83,Data!$CG:$CG,0)-1,MATCH($E83&amp;"/"&amp;Z$1,Data!$1:$1,0)-1)))</f>
        <v/>
      </c>
      <c r="AA83" s="256" t="str">
        <f ca="1">IF(ISERROR(OFFSET(Data!$A$1,MATCH($D83,Data!$CG:$CG,0)-1,MATCH($E83&amp;"/"&amp;AA$1,Data!$1:$1,0)-1))=TRUE,"",IF(OFFSET(Data!$A$1,MATCH($D83,Data!$CG:$CG,0)-1,MATCH($E83&amp;"/"&amp;AA$1,Data!$1:$1,0)-1)=0,"",OFFSET(Data!$A$1,MATCH($D83,Data!$CG:$CG,0)-1,MATCH($E83&amp;"/"&amp;AA$1,Data!$1:$1,0)-1)))</f>
        <v/>
      </c>
      <c r="AB83" s="256" t="str">
        <f ca="1">IF(ISERROR(OFFSET(Data!$A$1,MATCH($D83,Data!$CG:$CG,0)-1,MATCH($E83&amp;"/"&amp;AB$1,Data!$1:$1,0)-1))=TRUE,"",IF(OFFSET(Data!$A$1,MATCH($D83,Data!$CG:$CG,0)-1,MATCH($E83&amp;"/"&amp;AB$1,Data!$1:$1,0)-1)=0,"",OFFSET(Data!$A$1,MATCH($D83,Data!$CG:$CG,0)-1,MATCH($E83&amp;"/"&amp;AB$1,Data!$1:$1,0)-1)))</f>
        <v/>
      </c>
      <c r="AC83" s="256" t="str">
        <f ca="1">IF(ISERROR(OFFSET(Data!$A$1,MATCH($D83,Data!$CG:$CG,0)-1,MATCH($E83&amp;"/"&amp;AC$1,Data!$1:$1,0)-1))=TRUE,"",IF(OFFSET(Data!$A$1,MATCH($D83,Data!$CG:$CG,0)-1,MATCH($E83&amp;"/"&amp;AC$1,Data!$1:$1,0)-1)=0,"",OFFSET(Data!$A$1,MATCH($D83,Data!$CG:$CG,0)-1,MATCH($E83&amp;"/"&amp;AC$1,Data!$1:$1,0)-1)))</f>
        <v/>
      </c>
      <c r="AD83" s="256" t="str">
        <f ca="1">IF(ISERROR(OFFSET(Data!$A$1,MATCH($D83,Data!$CG:$CG,0)-1,MATCH($E83&amp;"/"&amp;AD$1,Data!$1:$1,0)-1))=TRUE,"",IF(OFFSET(Data!$A$1,MATCH($D83,Data!$CG:$CG,0)-1,MATCH($E83&amp;"/"&amp;AD$1,Data!$1:$1,0)-1)=0,"",OFFSET(Data!$A$1,MATCH($D83,Data!$CG:$CG,0)-1,MATCH($E83&amp;"/"&amp;AD$1,Data!$1:$1,0)-1)))</f>
        <v/>
      </c>
      <c r="AE83" s="256" t="str">
        <f ca="1">IF(ISERROR(OFFSET(Data!$A$1,MATCH($D83,Data!$CG:$CG,0)-1,MATCH($E83&amp;"/"&amp;AE$1,Data!$1:$1,0)-1))=TRUE,"",IF(OFFSET(Data!$A$1,MATCH($D83,Data!$CG:$CG,0)-1,MATCH($E83&amp;"/"&amp;AE$1,Data!$1:$1,0)-1)=0,"",OFFSET(Data!$A$1,MATCH($D83,Data!$CG:$CG,0)-1,MATCH($E83&amp;"/"&amp;AE$1,Data!$1:$1,0)-1)))</f>
        <v/>
      </c>
      <c r="AF83" s="258" t="str">
        <f ca="1">IF(ISERROR(OFFSET(Data!$A$1,MATCH($D83,Data!$CG:$CG,0)-1,MATCH($E83&amp;"/"&amp;AF$1,Data!$1:$1,0)-1))=TRUE,"",IF(OFFSET(Data!$A$1,MATCH($D83,Data!$CG:$CG,0)-1,MATCH($E83&amp;"/"&amp;AF$1,Data!$1:$1,0)-1)=0,"",OFFSET(Data!$A$1,MATCH($D83,Data!$CG:$CG,0)-1,MATCH($E83&amp;"/"&amp;AF$1,Data!$1:$1,0)-1)))</f>
        <v/>
      </c>
      <c r="AG83" s="214">
        <f t="shared" ca="1" si="6"/>
        <v>0</v>
      </c>
      <c r="AH83" s="215">
        <f ca="1">SUM(AG79:AG83)</f>
        <v>0</v>
      </c>
    </row>
    <row r="84" spans="1:34" ht="15" hidden="1" customHeight="1" x14ac:dyDescent="0.25">
      <c r="A84" s="445">
        <v>16</v>
      </c>
      <c r="B84" s="448" t="e">
        <f>INDEX(Data!CI:CI,MATCH("W"&amp;A84,Data!A:A,0))</f>
        <v>#N/A</v>
      </c>
      <c r="C84" s="451" t="e">
        <f>INDEX(Data!CG:CG,MATCH("W"&amp;A84,Data!A:A,0))</f>
        <v>#N/A</v>
      </c>
      <c r="D84" s="26" t="e">
        <f>IF(C84&lt;&gt;"",C84,#REF!)</f>
        <v>#N/A</v>
      </c>
      <c r="E84" s="27" t="s">
        <v>21</v>
      </c>
      <c r="F84" s="271" t="str">
        <f ca="1">IF(ISERROR(OFFSET(Data!$A$1,MATCH($D84,Data!$CG:$CG,0)-1,MATCH($E84&amp;"/"&amp;F$1,Data!$1:$1,0)-1))=TRUE,"",IF(OFFSET(Data!$A$1,MATCH($D84,Data!$CG:$CG,0)-1,MATCH($E84&amp;"/"&amp;F$1,Data!$1:$1,0)-1)=0,"",OFFSET(Data!$A$1,MATCH($D84,Data!$CG:$CG,0)-1,MATCH($E84&amp;"/"&amp;F$1,Data!$1:$1,0)-1)))</f>
        <v/>
      </c>
      <c r="G84" s="250" t="str">
        <f ca="1">IF(ISERROR(OFFSET(Data!$A$1,MATCH($D84,Data!$CG:$CG,0)-1,MATCH($E84&amp;"/"&amp;G$1,Data!$1:$1,0)-1))=TRUE,"",IF(OFFSET(Data!$A$1,MATCH($D84,Data!$CG:$CG,0)-1,MATCH($E84&amp;"/"&amp;G$1,Data!$1:$1,0)-1)=0,"",OFFSET(Data!$A$1,MATCH($D84,Data!$CG:$CG,0)-1,MATCH($E84&amp;"/"&amp;G$1,Data!$1:$1,0)-1)))</f>
        <v/>
      </c>
      <c r="H84" s="250" t="str">
        <f ca="1">IF(ISERROR(OFFSET(Data!$A$1,MATCH($D84,Data!$CG:$CG,0)-1,MATCH($E84&amp;"/"&amp;H$1,Data!$1:$1,0)-1))=TRUE,"",IF(OFFSET(Data!$A$1,MATCH($D84,Data!$CG:$CG,0)-1,MATCH($E84&amp;"/"&amp;H$1,Data!$1:$1,0)-1)=0,"",OFFSET(Data!$A$1,MATCH($D84,Data!$CG:$CG,0)-1,MATCH($E84&amp;"/"&amp;H$1,Data!$1:$1,0)-1)))</f>
        <v/>
      </c>
      <c r="I84" s="250" t="str">
        <f ca="1">IF(ISERROR(OFFSET(Data!$A$1,MATCH($D84,Data!$CG:$CG,0)-1,MATCH($E84&amp;"/"&amp;I$1,Data!$1:$1,0)-1))=TRUE,"",IF(OFFSET(Data!$A$1,MATCH($D84,Data!$CG:$CG,0)-1,MATCH($E84&amp;"/"&amp;I$1,Data!$1:$1,0)-1)=0,"",OFFSET(Data!$A$1,MATCH($D84,Data!$CG:$CG,0)-1,MATCH($E84&amp;"/"&amp;I$1,Data!$1:$1,0)-1)))</f>
        <v/>
      </c>
      <c r="J84" s="250" t="str">
        <f ca="1">IF(ISERROR(OFFSET(Data!$A$1,MATCH($D84,Data!$CG:$CG,0)-1,MATCH($E84&amp;"/"&amp;J$1,Data!$1:$1,0)-1))=TRUE,"",IF(OFFSET(Data!$A$1,MATCH($D84,Data!$CG:$CG,0)-1,MATCH($E84&amp;"/"&amp;J$1,Data!$1:$1,0)-1)=0,"",OFFSET(Data!$A$1,MATCH($D84,Data!$CG:$CG,0)-1,MATCH($E84&amp;"/"&amp;J$1,Data!$1:$1,0)-1)))</f>
        <v/>
      </c>
      <c r="K84" s="250" t="str">
        <f ca="1">IF(ISERROR(OFFSET(Data!$A$1,MATCH($D84,Data!$CG:$CG,0)-1,MATCH($E84&amp;"/"&amp;K$1,Data!$1:$1,0)-1))=TRUE,"",IF(OFFSET(Data!$A$1,MATCH($D84,Data!$CG:$CG,0)-1,MATCH($E84&amp;"/"&amp;K$1,Data!$1:$1,0)-1)=0,"",OFFSET(Data!$A$1,MATCH($D84,Data!$CG:$CG,0)-1,MATCH($E84&amp;"/"&amp;K$1,Data!$1:$1,0)-1)))</f>
        <v/>
      </c>
      <c r="L84" s="250" t="str">
        <f ca="1">IF(ISERROR(OFFSET(Data!$A$1,MATCH($D84,Data!$CG:$CG,0)-1,MATCH($E84&amp;"/"&amp;L$1,Data!$1:$1,0)-1))=TRUE,"",IF(OFFSET(Data!$A$1,MATCH($D84,Data!$CG:$CG,0)-1,MATCH($E84&amp;"/"&amp;L$1,Data!$1:$1,0)-1)=0,"",OFFSET(Data!$A$1,MATCH($D84,Data!$CG:$CG,0)-1,MATCH($E84&amp;"/"&amp;L$1,Data!$1:$1,0)-1)))</f>
        <v/>
      </c>
      <c r="M84" s="250" t="str">
        <f ca="1">IF(ISERROR(OFFSET(Data!$A$1,MATCH($D84,Data!$CG:$CG,0)-1,MATCH($E84&amp;"/"&amp;M$1,Data!$1:$1,0)-1))=TRUE,"",IF(OFFSET(Data!$A$1,MATCH($D84,Data!$CG:$CG,0)-1,MATCH($E84&amp;"/"&amp;M$1,Data!$1:$1,0)-1)=0,"",OFFSET(Data!$A$1,MATCH($D84,Data!$CG:$CG,0)-1,MATCH($E84&amp;"/"&amp;M$1,Data!$1:$1,0)-1)))</f>
        <v/>
      </c>
      <c r="N84" s="250" t="str">
        <f ca="1">IF(ISERROR(OFFSET(Data!$A$1,MATCH($D84,Data!$CG:$CG,0)-1,MATCH($E84&amp;"/"&amp;N$1,Data!$1:$1,0)-1))=TRUE,"",IF(OFFSET(Data!$A$1,MATCH($D84,Data!$CG:$CG,0)-1,MATCH($E84&amp;"/"&amp;N$1,Data!$1:$1,0)-1)=0,"",OFFSET(Data!$A$1,MATCH($D84,Data!$CG:$CG,0)-1,MATCH($E84&amp;"/"&amp;N$1,Data!$1:$1,0)-1)))</f>
        <v/>
      </c>
      <c r="O84" s="250" t="str">
        <f ca="1">IF(ISERROR(OFFSET(Data!$A$1,MATCH($D84,Data!$CG:$CG,0)-1,MATCH($E84&amp;"/"&amp;O$1,Data!$1:$1,0)-1))=TRUE,"",IF(OFFSET(Data!$A$1,MATCH($D84,Data!$CG:$CG,0)-1,MATCH($E84&amp;"/"&amp;O$1,Data!$1:$1,0)-1)=0,"",OFFSET(Data!$A$1,MATCH($D84,Data!$CG:$CG,0)-1,MATCH($E84&amp;"/"&amp;O$1,Data!$1:$1,0)-1)))</f>
        <v/>
      </c>
      <c r="P84" s="250" t="str">
        <f ca="1">IF(ISERROR(OFFSET(Data!$A$1,MATCH($D84,Data!$CG:$CG,0)-1,MATCH($E84&amp;"/"&amp;P$1,Data!$1:$1,0)-1))=TRUE,"",IF(OFFSET(Data!$A$1,MATCH($D84,Data!$CG:$CG,0)-1,MATCH($E84&amp;"/"&amp;P$1,Data!$1:$1,0)-1)=0,"",OFFSET(Data!$A$1,MATCH($D84,Data!$CG:$CG,0)-1,MATCH($E84&amp;"/"&amp;P$1,Data!$1:$1,0)-1)))</f>
        <v/>
      </c>
      <c r="Q84" s="250" t="str">
        <f ca="1">IF(ISERROR(OFFSET(Data!$A$1,MATCH($D84,Data!$CG:$CG,0)-1,MATCH($E84&amp;"/"&amp;Q$1,Data!$1:$1,0)-1))=TRUE,"",IF(OFFSET(Data!$A$1,MATCH($D84,Data!$CG:$CG,0)-1,MATCH($E84&amp;"/"&amp;Q$1,Data!$1:$1,0)-1)=0,"",OFFSET(Data!$A$1,MATCH($D84,Data!$CG:$CG,0)-1,MATCH($E84&amp;"/"&amp;Q$1,Data!$1:$1,0)-1)))</f>
        <v/>
      </c>
      <c r="R84" s="250" t="str">
        <f ca="1">IF(ISERROR(OFFSET(Data!$A$1,MATCH($D84,Data!$CG:$CG,0)-1,MATCH($E84&amp;"/"&amp;R$1,Data!$1:$1,0)-1))=TRUE,"",IF(OFFSET(Data!$A$1,MATCH($D84,Data!$CG:$CG,0)-1,MATCH($E84&amp;"/"&amp;R$1,Data!$1:$1,0)-1)=0,"",OFFSET(Data!$A$1,MATCH($D84,Data!$CG:$CG,0)-1,MATCH($E84&amp;"/"&amp;R$1,Data!$1:$1,0)-1)))</f>
        <v/>
      </c>
      <c r="S84" s="250" t="str">
        <f ca="1">IF(ISERROR(OFFSET(Data!$A$1,MATCH($D84,Data!$CG:$CG,0)-1,MATCH($E84&amp;"/"&amp;S$1,Data!$1:$1,0)-1))=TRUE,"",IF(OFFSET(Data!$A$1,MATCH($D84,Data!$CG:$CG,0)-1,MATCH($E84&amp;"/"&amp;S$1,Data!$1:$1,0)-1)=0,"",OFFSET(Data!$A$1,MATCH($D84,Data!$CG:$CG,0)-1,MATCH($E84&amp;"/"&amp;S$1,Data!$1:$1,0)-1)))</f>
        <v/>
      </c>
      <c r="T84" s="250" t="str">
        <f ca="1">IF(ISERROR(OFFSET(Data!$A$1,MATCH($D84,Data!$CG:$CG,0)-1,MATCH($E84&amp;"/"&amp;T$1,Data!$1:$1,0)-1))=TRUE,"",IF(OFFSET(Data!$A$1,MATCH($D84,Data!$CG:$CG,0)-1,MATCH($E84&amp;"/"&amp;T$1,Data!$1:$1,0)-1)=0,"",OFFSET(Data!$A$1,MATCH($D84,Data!$CG:$CG,0)-1,MATCH($E84&amp;"/"&amp;T$1,Data!$1:$1,0)-1)))</f>
        <v/>
      </c>
      <c r="U84" s="250" t="str">
        <f ca="1">IF(ISERROR(OFFSET(Data!$A$1,MATCH($D84,Data!$CG:$CG,0)-1,MATCH($E84&amp;"/"&amp;U$1,Data!$1:$1,0)-1))=TRUE,"",IF(OFFSET(Data!$A$1,MATCH($D84,Data!$CG:$CG,0)-1,MATCH($E84&amp;"/"&amp;U$1,Data!$1:$1,0)-1)=0,"",OFFSET(Data!$A$1,MATCH($D84,Data!$CG:$CG,0)-1,MATCH($E84&amp;"/"&amp;U$1,Data!$1:$1,0)-1)))</f>
        <v/>
      </c>
      <c r="V84" s="250" t="str">
        <f ca="1">IF(ISERROR(OFFSET(Data!$A$1,MATCH($D84,Data!$CG:$CG,0)-1,MATCH($E84&amp;"/"&amp;V$1,Data!$1:$1,0)-1))=TRUE,"",IF(OFFSET(Data!$A$1,MATCH($D84,Data!$CG:$CG,0)-1,MATCH($E84&amp;"/"&amp;V$1,Data!$1:$1,0)-1)=0,"",OFFSET(Data!$A$1,MATCH($D84,Data!$CG:$CG,0)-1,MATCH($E84&amp;"/"&amp;V$1,Data!$1:$1,0)-1)))</f>
        <v/>
      </c>
      <c r="W84" s="272" t="str">
        <f ca="1">IF(ISERROR(OFFSET(Data!$A$1,MATCH($D84,Data!$CG:$CG,0)-1,MATCH($E84&amp;"/"&amp;W$1,Data!$1:$1,0)-1))=TRUE,"",IF(OFFSET(Data!$A$1,MATCH($D84,Data!$CG:$CG,0)-1,MATCH($E84&amp;"/"&amp;W$1,Data!$1:$1,0)-1)=0,"",OFFSET(Data!$A$1,MATCH($D84,Data!$CG:$CG,0)-1,MATCH($E84&amp;"/"&amp;W$1,Data!$1:$1,0)-1)))</f>
        <v/>
      </c>
      <c r="X84" s="250" t="str">
        <f ca="1">IF(ISERROR(OFFSET(Data!$A$1,MATCH($D84,Data!$CG:$CG,0)-1,MATCH($E84&amp;"/"&amp;X$1,Data!$1:$1,0)-1))=TRUE,"",IF(OFFSET(Data!$A$1,MATCH($D84,Data!$CG:$CG,0)-1,MATCH($E84&amp;"/"&amp;X$1,Data!$1:$1,0)-1)=0,"",OFFSET(Data!$A$1,MATCH($D84,Data!$CG:$CG,0)-1,MATCH($E84&amp;"/"&amp;X$1,Data!$1:$1,0)-1)))</f>
        <v/>
      </c>
      <c r="Y84" s="250" t="str">
        <f ca="1">IF(ISERROR(OFFSET(Data!$A$1,MATCH($D84,Data!$CG:$CG,0)-1,MATCH($E84&amp;"/"&amp;Y$1,Data!$1:$1,0)-1))=TRUE,"",IF(OFFSET(Data!$A$1,MATCH($D84,Data!$CG:$CG,0)-1,MATCH($E84&amp;"/"&amp;Y$1,Data!$1:$1,0)-1)=0,"",OFFSET(Data!$A$1,MATCH($D84,Data!$CG:$CG,0)-1,MATCH($E84&amp;"/"&amp;Y$1,Data!$1:$1,0)-1)))</f>
        <v/>
      </c>
      <c r="Z84" s="250" t="str">
        <f ca="1">IF(ISERROR(OFFSET(Data!$A$1,MATCH($D84,Data!$CG:$CG,0)-1,MATCH($E84&amp;"/"&amp;Z$1,Data!$1:$1,0)-1))=TRUE,"",IF(OFFSET(Data!$A$1,MATCH($D84,Data!$CG:$CG,0)-1,MATCH($E84&amp;"/"&amp;Z$1,Data!$1:$1,0)-1)=0,"",OFFSET(Data!$A$1,MATCH($D84,Data!$CG:$CG,0)-1,MATCH($E84&amp;"/"&amp;Z$1,Data!$1:$1,0)-1)))</f>
        <v/>
      </c>
      <c r="AA84" s="250" t="str">
        <f ca="1">IF(ISERROR(OFFSET(Data!$A$1,MATCH($D84,Data!$CG:$CG,0)-1,MATCH($E84&amp;"/"&amp;AA$1,Data!$1:$1,0)-1))=TRUE,"",IF(OFFSET(Data!$A$1,MATCH($D84,Data!$CG:$CG,0)-1,MATCH($E84&amp;"/"&amp;AA$1,Data!$1:$1,0)-1)=0,"",OFFSET(Data!$A$1,MATCH($D84,Data!$CG:$CG,0)-1,MATCH($E84&amp;"/"&amp;AA$1,Data!$1:$1,0)-1)))</f>
        <v/>
      </c>
      <c r="AB84" s="250" t="str">
        <f ca="1">IF(ISERROR(OFFSET(Data!$A$1,MATCH($D84,Data!$CG:$CG,0)-1,MATCH($E84&amp;"/"&amp;AB$1,Data!$1:$1,0)-1))=TRUE,"",IF(OFFSET(Data!$A$1,MATCH($D84,Data!$CG:$CG,0)-1,MATCH($E84&amp;"/"&amp;AB$1,Data!$1:$1,0)-1)=0,"",OFFSET(Data!$A$1,MATCH($D84,Data!$CG:$CG,0)-1,MATCH($E84&amp;"/"&amp;AB$1,Data!$1:$1,0)-1)))</f>
        <v/>
      </c>
      <c r="AC84" s="250" t="str">
        <f ca="1">IF(ISERROR(OFFSET(Data!$A$1,MATCH($D84,Data!$CG:$CG,0)-1,MATCH($E84&amp;"/"&amp;AC$1,Data!$1:$1,0)-1))=TRUE,"",IF(OFFSET(Data!$A$1,MATCH($D84,Data!$CG:$CG,0)-1,MATCH($E84&amp;"/"&amp;AC$1,Data!$1:$1,0)-1)=0,"",OFFSET(Data!$A$1,MATCH($D84,Data!$CG:$CG,0)-1,MATCH($E84&amp;"/"&amp;AC$1,Data!$1:$1,0)-1)))</f>
        <v/>
      </c>
      <c r="AD84" s="250" t="str">
        <f ca="1">IF(ISERROR(OFFSET(Data!$A$1,MATCH($D84,Data!$CG:$CG,0)-1,MATCH($E84&amp;"/"&amp;AD$1,Data!$1:$1,0)-1))=TRUE,"",IF(OFFSET(Data!$A$1,MATCH($D84,Data!$CG:$CG,0)-1,MATCH($E84&amp;"/"&amp;AD$1,Data!$1:$1,0)-1)=0,"",OFFSET(Data!$A$1,MATCH($D84,Data!$CG:$CG,0)-1,MATCH($E84&amp;"/"&amp;AD$1,Data!$1:$1,0)-1)))</f>
        <v/>
      </c>
      <c r="AE84" s="250" t="str">
        <f ca="1">IF(ISERROR(OFFSET(Data!$A$1,MATCH($D84,Data!$CG:$CG,0)-1,MATCH($E84&amp;"/"&amp;AE$1,Data!$1:$1,0)-1))=TRUE,"",IF(OFFSET(Data!$A$1,MATCH($D84,Data!$CG:$CG,0)-1,MATCH($E84&amp;"/"&amp;AE$1,Data!$1:$1,0)-1)=0,"",OFFSET(Data!$A$1,MATCH($D84,Data!$CG:$CG,0)-1,MATCH($E84&amp;"/"&amp;AE$1,Data!$1:$1,0)-1)))</f>
        <v/>
      </c>
      <c r="AF84" s="251" t="str">
        <f ca="1">IF(ISERROR(OFFSET(Data!$A$1,MATCH($D84,Data!$CG:$CG,0)-1,MATCH($E84&amp;"/"&amp;AF$1,Data!$1:$1,0)-1))=TRUE,"",IF(OFFSET(Data!$A$1,MATCH($D84,Data!$CG:$CG,0)-1,MATCH($E84&amp;"/"&amp;AF$1,Data!$1:$1,0)-1)=0,"",OFFSET(Data!$A$1,MATCH($D84,Data!$CG:$CG,0)-1,MATCH($E84&amp;"/"&amp;AF$1,Data!$1:$1,0)-1)))</f>
        <v/>
      </c>
      <c r="AG84" s="210">
        <f t="shared" ca="1" si="6"/>
        <v>0</v>
      </c>
      <c r="AH84" s="211">
        <f ca="1">AG84</f>
        <v>0</v>
      </c>
    </row>
    <row r="85" spans="1:34" ht="15" hidden="1" customHeight="1" thickBot="1" x14ac:dyDescent="0.3">
      <c r="A85" s="446"/>
      <c r="B85" s="449"/>
      <c r="C85" s="452"/>
      <c r="D85" s="28" t="e">
        <f>IF(C85&lt;&gt;"",C85,D84)</f>
        <v>#N/A</v>
      </c>
      <c r="E85" s="29" t="s">
        <v>22</v>
      </c>
      <c r="F85" s="254" t="str">
        <f ca="1">IF(ISERROR(OFFSET(Data!$A$1,MATCH($D85,Data!$CG:$CG,0)-1,MATCH($E85&amp;"/"&amp;F$1,Data!$1:$1,0)-1))=TRUE,"",IF(OFFSET(Data!$A$1,MATCH($D85,Data!$CG:$CG,0)-1,MATCH($E85&amp;"/"&amp;F$1,Data!$1:$1,0)-1)=0,"",OFFSET(Data!$A$1,MATCH($D85,Data!$CG:$CG,0)-1,MATCH($E85&amp;"/"&amp;F$1,Data!$1:$1,0)-1)))</f>
        <v/>
      </c>
      <c r="G85" s="252" t="str">
        <f ca="1">IF(ISERROR(OFFSET(Data!$A$1,MATCH($D85,Data!$CG:$CG,0)-1,MATCH($E85&amp;"/"&amp;G$1,Data!$1:$1,0)-1))=TRUE,"",IF(OFFSET(Data!$A$1,MATCH($D85,Data!$CG:$CG,0)-1,MATCH($E85&amp;"/"&amp;G$1,Data!$1:$1,0)-1)=0,"",OFFSET(Data!$A$1,MATCH($D85,Data!$CG:$CG,0)-1,MATCH($E85&amp;"/"&amp;G$1,Data!$1:$1,0)-1)))</f>
        <v/>
      </c>
      <c r="H85" s="252" t="str">
        <f ca="1">IF(ISERROR(OFFSET(Data!$A$1,MATCH($D85,Data!$CG:$CG,0)-1,MATCH($E85&amp;"/"&amp;H$1,Data!$1:$1,0)-1))=TRUE,"",IF(OFFSET(Data!$A$1,MATCH($D85,Data!$CG:$CG,0)-1,MATCH($E85&amp;"/"&amp;H$1,Data!$1:$1,0)-1)=0,"",OFFSET(Data!$A$1,MATCH($D85,Data!$CG:$CG,0)-1,MATCH($E85&amp;"/"&amp;H$1,Data!$1:$1,0)-1)))</f>
        <v/>
      </c>
      <c r="I85" s="252" t="str">
        <f ca="1">IF(ISERROR(OFFSET(Data!$A$1,MATCH($D85,Data!$CG:$CG,0)-1,MATCH($E85&amp;"/"&amp;I$1,Data!$1:$1,0)-1))=TRUE,"",IF(OFFSET(Data!$A$1,MATCH($D85,Data!$CG:$CG,0)-1,MATCH($E85&amp;"/"&amp;I$1,Data!$1:$1,0)-1)=0,"",OFFSET(Data!$A$1,MATCH($D85,Data!$CG:$CG,0)-1,MATCH($E85&amp;"/"&amp;I$1,Data!$1:$1,0)-1)))</f>
        <v/>
      </c>
      <c r="J85" s="252" t="str">
        <f ca="1">IF(ISERROR(OFFSET(Data!$A$1,MATCH($D85,Data!$CG:$CG,0)-1,MATCH($E85&amp;"/"&amp;J$1,Data!$1:$1,0)-1))=TRUE,"",IF(OFFSET(Data!$A$1,MATCH($D85,Data!$CG:$CG,0)-1,MATCH($E85&amp;"/"&amp;J$1,Data!$1:$1,0)-1)=0,"",OFFSET(Data!$A$1,MATCH($D85,Data!$CG:$CG,0)-1,MATCH($E85&amp;"/"&amp;J$1,Data!$1:$1,0)-1)))</f>
        <v/>
      </c>
      <c r="K85" s="252" t="str">
        <f ca="1">IF(ISERROR(OFFSET(Data!$A$1,MATCH($D85,Data!$CG:$CG,0)-1,MATCH($E85&amp;"/"&amp;K$1,Data!$1:$1,0)-1))=TRUE,"",IF(OFFSET(Data!$A$1,MATCH($D85,Data!$CG:$CG,0)-1,MATCH($E85&amp;"/"&amp;K$1,Data!$1:$1,0)-1)=0,"",OFFSET(Data!$A$1,MATCH($D85,Data!$CG:$CG,0)-1,MATCH($E85&amp;"/"&amp;K$1,Data!$1:$1,0)-1)))</f>
        <v/>
      </c>
      <c r="L85" s="252" t="str">
        <f ca="1">IF(ISERROR(OFFSET(Data!$A$1,MATCH($D85,Data!$CG:$CG,0)-1,MATCH($E85&amp;"/"&amp;L$1,Data!$1:$1,0)-1))=TRUE,"",IF(OFFSET(Data!$A$1,MATCH($D85,Data!$CG:$CG,0)-1,MATCH($E85&amp;"/"&amp;L$1,Data!$1:$1,0)-1)=0,"",OFFSET(Data!$A$1,MATCH($D85,Data!$CG:$CG,0)-1,MATCH($E85&amp;"/"&amp;L$1,Data!$1:$1,0)-1)))</f>
        <v/>
      </c>
      <c r="M85" s="252" t="str">
        <f ca="1">IF(ISERROR(OFFSET(Data!$A$1,MATCH($D85,Data!$CG:$CG,0)-1,MATCH($E85&amp;"/"&amp;M$1,Data!$1:$1,0)-1))=TRUE,"",IF(OFFSET(Data!$A$1,MATCH($D85,Data!$CG:$CG,0)-1,MATCH($E85&amp;"/"&amp;M$1,Data!$1:$1,0)-1)=0,"",OFFSET(Data!$A$1,MATCH($D85,Data!$CG:$CG,0)-1,MATCH($E85&amp;"/"&amp;M$1,Data!$1:$1,0)-1)))</f>
        <v/>
      </c>
      <c r="N85" s="252" t="str">
        <f ca="1">IF(ISERROR(OFFSET(Data!$A$1,MATCH($D85,Data!$CG:$CG,0)-1,MATCH($E85&amp;"/"&amp;N$1,Data!$1:$1,0)-1))=TRUE,"",IF(OFFSET(Data!$A$1,MATCH($D85,Data!$CG:$CG,0)-1,MATCH($E85&amp;"/"&amp;N$1,Data!$1:$1,0)-1)=0,"",OFFSET(Data!$A$1,MATCH($D85,Data!$CG:$CG,0)-1,MATCH($E85&amp;"/"&amp;N$1,Data!$1:$1,0)-1)))</f>
        <v/>
      </c>
      <c r="O85" s="252" t="str">
        <f ca="1">IF(ISERROR(OFFSET(Data!$A$1,MATCH($D85,Data!$CG:$CG,0)-1,MATCH($E85&amp;"/"&amp;O$1,Data!$1:$1,0)-1))=TRUE,"",IF(OFFSET(Data!$A$1,MATCH($D85,Data!$CG:$CG,0)-1,MATCH($E85&amp;"/"&amp;O$1,Data!$1:$1,0)-1)=0,"",OFFSET(Data!$A$1,MATCH($D85,Data!$CG:$CG,0)-1,MATCH($E85&amp;"/"&amp;O$1,Data!$1:$1,0)-1)))</f>
        <v/>
      </c>
      <c r="P85" s="252" t="str">
        <f ca="1">IF(ISERROR(OFFSET(Data!$A$1,MATCH($D85,Data!$CG:$CG,0)-1,MATCH($E85&amp;"/"&amp;P$1,Data!$1:$1,0)-1))=TRUE,"",IF(OFFSET(Data!$A$1,MATCH($D85,Data!$CG:$CG,0)-1,MATCH($E85&amp;"/"&amp;P$1,Data!$1:$1,0)-1)=0,"",OFFSET(Data!$A$1,MATCH($D85,Data!$CG:$CG,0)-1,MATCH($E85&amp;"/"&amp;P$1,Data!$1:$1,0)-1)))</f>
        <v/>
      </c>
      <c r="Q85" s="252" t="str">
        <f ca="1">IF(ISERROR(OFFSET(Data!$A$1,MATCH($D85,Data!$CG:$CG,0)-1,MATCH($E85&amp;"/"&amp;Q$1,Data!$1:$1,0)-1))=TRUE,"",IF(OFFSET(Data!$A$1,MATCH($D85,Data!$CG:$CG,0)-1,MATCH($E85&amp;"/"&amp;Q$1,Data!$1:$1,0)-1)=0,"",OFFSET(Data!$A$1,MATCH($D85,Data!$CG:$CG,0)-1,MATCH($E85&amp;"/"&amp;Q$1,Data!$1:$1,0)-1)))</f>
        <v/>
      </c>
      <c r="R85" s="252" t="str">
        <f ca="1">IF(ISERROR(OFFSET(Data!$A$1,MATCH($D85,Data!$CG:$CG,0)-1,MATCH($E85&amp;"/"&amp;R$1,Data!$1:$1,0)-1))=TRUE,"",IF(OFFSET(Data!$A$1,MATCH($D85,Data!$CG:$CG,0)-1,MATCH($E85&amp;"/"&amp;R$1,Data!$1:$1,0)-1)=0,"",OFFSET(Data!$A$1,MATCH($D85,Data!$CG:$CG,0)-1,MATCH($E85&amp;"/"&amp;R$1,Data!$1:$1,0)-1)))</f>
        <v/>
      </c>
      <c r="S85" s="252" t="str">
        <f ca="1">IF(ISERROR(OFFSET(Data!$A$1,MATCH($D85,Data!$CG:$CG,0)-1,MATCH($E85&amp;"/"&amp;S$1,Data!$1:$1,0)-1))=TRUE,"",IF(OFFSET(Data!$A$1,MATCH($D85,Data!$CG:$CG,0)-1,MATCH($E85&amp;"/"&amp;S$1,Data!$1:$1,0)-1)=0,"",OFFSET(Data!$A$1,MATCH($D85,Data!$CG:$CG,0)-1,MATCH($E85&amp;"/"&amp;S$1,Data!$1:$1,0)-1)))</f>
        <v/>
      </c>
      <c r="T85" s="252" t="str">
        <f ca="1">IF(ISERROR(OFFSET(Data!$A$1,MATCH($D85,Data!$CG:$CG,0)-1,MATCH($E85&amp;"/"&amp;T$1,Data!$1:$1,0)-1))=TRUE,"",IF(OFFSET(Data!$A$1,MATCH($D85,Data!$CG:$CG,0)-1,MATCH($E85&amp;"/"&amp;T$1,Data!$1:$1,0)-1)=0,"",OFFSET(Data!$A$1,MATCH($D85,Data!$CG:$CG,0)-1,MATCH($E85&amp;"/"&amp;T$1,Data!$1:$1,0)-1)))</f>
        <v/>
      </c>
      <c r="U85" s="252" t="str">
        <f ca="1">IF(ISERROR(OFFSET(Data!$A$1,MATCH($D85,Data!$CG:$CG,0)-1,MATCH($E85&amp;"/"&amp;U$1,Data!$1:$1,0)-1))=TRUE,"",IF(OFFSET(Data!$A$1,MATCH($D85,Data!$CG:$CG,0)-1,MATCH($E85&amp;"/"&amp;U$1,Data!$1:$1,0)-1)=0,"",OFFSET(Data!$A$1,MATCH($D85,Data!$CG:$CG,0)-1,MATCH($E85&amp;"/"&amp;U$1,Data!$1:$1,0)-1)))</f>
        <v/>
      </c>
      <c r="V85" s="252" t="str">
        <f ca="1">IF(ISERROR(OFFSET(Data!$A$1,MATCH($D85,Data!$CG:$CG,0)-1,MATCH($E85&amp;"/"&amp;V$1,Data!$1:$1,0)-1))=TRUE,"",IF(OFFSET(Data!$A$1,MATCH($D85,Data!$CG:$CG,0)-1,MATCH($E85&amp;"/"&amp;V$1,Data!$1:$1,0)-1)=0,"",OFFSET(Data!$A$1,MATCH($D85,Data!$CG:$CG,0)-1,MATCH($E85&amp;"/"&amp;V$1,Data!$1:$1,0)-1)))</f>
        <v/>
      </c>
      <c r="W85" s="269" t="str">
        <f ca="1">IF(ISERROR(OFFSET(Data!$A$1,MATCH($D85,Data!$CG:$CG,0)-1,MATCH($E85&amp;"/"&amp;W$1,Data!$1:$1,0)-1))=TRUE,"",IF(OFFSET(Data!$A$1,MATCH($D85,Data!$CG:$CG,0)-1,MATCH($E85&amp;"/"&amp;W$1,Data!$1:$1,0)-1)=0,"",OFFSET(Data!$A$1,MATCH($D85,Data!$CG:$CG,0)-1,MATCH($E85&amp;"/"&amp;W$1,Data!$1:$1,0)-1)))</f>
        <v/>
      </c>
      <c r="X85" s="252" t="str">
        <f ca="1">IF(ISERROR(OFFSET(Data!$A$1,MATCH($D85,Data!$CG:$CG,0)-1,MATCH($E85&amp;"/"&amp;X$1,Data!$1:$1,0)-1))=TRUE,"",IF(OFFSET(Data!$A$1,MATCH($D85,Data!$CG:$CG,0)-1,MATCH($E85&amp;"/"&amp;X$1,Data!$1:$1,0)-1)=0,"",OFFSET(Data!$A$1,MATCH($D85,Data!$CG:$CG,0)-1,MATCH($E85&amp;"/"&amp;X$1,Data!$1:$1,0)-1)))</f>
        <v/>
      </c>
      <c r="Y85" s="252" t="str">
        <f ca="1">IF(ISERROR(OFFSET(Data!$A$1,MATCH($D85,Data!$CG:$CG,0)-1,MATCH($E85&amp;"/"&amp;Y$1,Data!$1:$1,0)-1))=TRUE,"",IF(OFFSET(Data!$A$1,MATCH($D85,Data!$CG:$CG,0)-1,MATCH($E85&amp;"/"&amp;Y$1,Data!$1:$1,0)-1)=0,"",OFFSET(Data!$A$1,MATCH($D85,Data!$CG:$CG,0)-1,MATCH($E85&amp;"/"&amp;Y$1,Data!$1:$1,0)-1)))</f>
        <v/>
      </c>
      <c r="Z85" s="252" t="str">
        <f ca="1">IF(ISERROR(OFFSET(Data!$A$1,MATCH($D85,Data!$CG:$CG,0)-1,MATCH($E85&amp;"/"&amp;Z$1,Data!$1:$1,0)-1))=TRUE,"",IF(OFFSET(Data!$A$1,MATCH($D85,Data!$CG:$CG,0)-1,MATCH($E85&amp;"/"&amp;Z$1,Data!$1:$1,0)-1)=0,"",OFFSET(Data!$A$1,MATCH($D85,Data!$CG:$CG,0)-1,MATCH($E85&amp;"/"&amp;Z$1,Data!$1:$1,0)-1)))</f>
        <v/>
      </c>
      <c r="AA85" s="252" t="str">
        <f ca="1">IF(ISERROR(OFFSET(Data!$A$1,MATCH($D85,Data!$CG:$CG,0)-1,MATCH($E85&amp;"/"&amp;AA$1,Data!$1:$1,0)-1))=TRUE,"",IF(OFFSET(Data!$A$1,MATCH($D85,Data!$CG:$CG,0)-1,MATCH($E85&amp;"/"&amp;AA$1,Data!$1:$1,0)-1)=0,"",OFFSET(Data!$A$1,MATCH($D85,Data!$CG:$CG,0)-1,MATCH($E85&amp;"/"&amp;AA$1,Data!$1:$1,0)-1)))</f>
        <v/>
      </c>
      <c r="AB85" s="252" t="str">
        <f ca="1">IF(ISERROR(OFFSET(Data!$A$1,MATCH($D85,Data!$CG:$CG,0)-1,MATCH($E85&amp;"/"&amp;AB$1,Data!$1:$1,0)-1))=TRUE,"",IF(OFFSET(Data!$A$1,MATCH($D85,Data!$CG:$CG,0)-1,MATCH($E85&amp;"/"&amp;AB$1,Data!$1:$1,0)-1)=0,"",OFFSET(Data!$A$1,MATCH($D85,Data!$CG:$CG,0)-1,MATCH($E85&amp;"/"&amp;AB$1,Data!$1:$1,0)-1)))</f>
        <v/>
      </c>
      <c r="AC85" s="252" t="str">
        <f ca="1">IF(ISERROR(OFFSET(Data!$A$1,MATCH($D85,Data!$CG:$CG,0)-1,MATCH($E85&amp;"/"&amp;AC$1,Data!$1:$1,0)-1))=TRUE,"",IF(OFFSET(Data!$A$1,MATCH($D85,Data!$CG:$CG,0)-1,MATCH($E85&amp;"/"&amp;AC$1,Data!$1:$1,0)-1)=0,"",OFFSET(Data!$A$1,MATCH($D85,Data!$CG:$CG,0)-1,MATCH($E85&amp;"/"&amp;AC$1,Data!$1:$1,0)-1)))</f>
        <v/>
      </c>
      <c r="AD85" s="252" t="str">
        <f ca="1">IF(ISERROR(OFFSET(Data!$A$1,MATCH($D85,Data!$CG:$CG,0)-1,MATCH($E85&amp;"/"&amp;AD$1,Data!$1:$1,0)-1))=TRUE,"",IF(OFFSET(Data!$A$1,MATCH($D85,Data!$CG:$CG,0)-1,MATCH($E85&amp;"/"&amp;AD$1,Data!$1:$1,0)-1)=0,"",OFFSET(Data!$A$1,MATCH($D85,Data!$CG:$CG,0)-1,MATCH($E85&amp;"/"&amp;AD$1,Data!$1:$1,0)-1)))</f>
        <v/>
      </c>
      <c r="AE85" s="252" t="str">
        <f ca="1">IF(ISERROR(OFFSET(Data!$A$1,MATCH($D85,Data!$CG:$CG,0)-1,MATCH($E85&amp;"/"&amp;AE$1,Data!$1:$1,0)-1))=TRUE,"",IF(OFFSET(Data!$A$1,MATCH($D85,Data!$CG:$CG,0)-1,MATCH($E85&amp;"/"&amp;AE$1,Data!$1:$1,0)-1)=0,"",OFFSET(Data!$A$1,MATCH($D85,Data!$CG:$CG,0)-1,MATCH($E85&amp;"/"&amp;AE$1,Data!$1:$1,0)-1)))</f>
        <v/>
      </c>
      <c r="AF85" s="253" t="str">
        <f ca="1">IF(ISERROR(OFFSET(Data!$A$1,MATCH($D85,Data!$CG:$CG,0)-1,MATCH($E85&amp;"/"&amp;AF$1,Data!$1:$1,0)-1))=TRUE,"",IF(OFFSET(Data!$A$1,MATCH($D85,Data!$CG:$CG,0)-1,MATCH($E85&amp;"/"&amp;AF$1,Data!$1:$1,0)-1)=0,"",OFFSET(Data!$A$1,MATCH($D85,Data!$CG:$CG,0)-1,MATCH($E85&amp;"/"&amp;AF$1,Data!$1:$1,0)-1)))</f>
        <v/>
      </c>
      <c r="AG85" s="212">
        <f t="shared" ca="1" si="6"/>
        <v>0</v>
      </c>
      <c r="AH85" s="213">
        <f ca="1">SUM(AG84:AG85)</f>
        <v>0</v>
      </c>
    </row>
    <row r="86" spans="1:34" ht="15" hidden="1" customHeight="1" x14ac:dyDescent="0.25">
      <c r="A86" s="446"/>
      <c r="B86" s="449"/>
      <c r="C86" s="452"/>
      <c r="D86" s="28" t="e">
        <f>IF(C86&lt;&gt;"",C86,D85)</f>
        <v>#N/A</v>
      </c>
      <c r="E86" s="29" t="s">
        <v>23</v>
      </c>
      <c r="F86" s="254" t="str">
        <f ca="1">IF(ISERROR(OFFSET(Data!$A$1,MATCH($D86,Data!$CG:$CG,0)-1,MATCH($E86&amp;"/"&amp;F$1,Data!$1:$1,0)-1))=TRUE,"",IF(OFFSET(Data!$A$1,MATCH($D86,Data!$CG:$CG,0)-1,MATCH($E86&amp;"/"&amp;F$1,Data!$1:$1,0)-1)=0,"",OFFSET(Data!$A$1,MATCH($D86,Data!$CG:$CG,0)-1,MATCH($E86&amp;"/"&amp;F$1,Data!$1:$1,0)-1)))</f>
        <v/>
      </c>
      <c r="G86" s="252" t="str">
        <f ca="1">IF(ISERROR(OFFSET(Data!$A$1,MATCH($D86,Data!$CG:$CG,0)-1,MATCH($E86&amp;"/"&amp;G$1,Data!$1:$1,0)-1))=TRUE,"",IF(OFFSET(Data!$A$1,MATCH($D86,Data!$CG:$CG,0)-1,MATCH($E86&amp;"/"&amp;G$1,Data!$1:$1,0)-1)=0,"",OFFSET(Data!$A$1,MATCH($D86,Data!$CG:$CG,0)-1,MATCH($E86&amp;"/"&amp;G$1,Data!$1:$1,0)-1)))</f>
        <v/>
      </c>
      <c r="H86" s="252" t="str">
        <f ca="1">IF(ISERROR(OFFSET(Data!$A$1,MATCH($D86,Data!$CG:$CG,0)-1,MATCH($E86&amp;"/"&amp;H$1,Data!$1:$1,0)-1))=TRUE,"",IF(OFFSET(Data!$A$1,MATCH($D86,Data!$CG:$CG,0)-1,MATCH($E86&amp;"/"&amp;H$1,Data!$1:$1,0)-1)=0,"",OFFSET(Data!$A$1,MATCH($D86,Data!$CG:$CG,0)-1,MATCH($E86&amp;"/"&amp;H$1,Data!$1:$1,0)-1)))</f>
        <v/>
      </c>
      <c r="I86" s="252" t="str">
        <f ca="1">IF(ISERROR(OFFSET(Data!$A$1,MATCH($D86,Data!$CG:$CG,0)-1,MATCH($E86&amp;"/"&amp;I$1,Data!$1:$1,0)-1))=TRUE,"",IF(OFFSET(Data!$A$1,MATCH($D86,Data!$CG:$CG,0)-1,MATCH($E86&amp;"/"&amp;I$1,Data!$1:$1,0)-1)=0,"",OFFSET(Data!$A$1,MATCH($D86,Data!$CG:$CG,0)-1,MATCH($E86&amp;"/"&amp;I$1,Data!$1:$1,0)-1)))</f>
        <v/>
      </c>
      <c r="J86" s="252" t="str">
        <f ca="1">IF(ISERROR(OFFSET(Data!$A$1,MATCH($D86,Data!$CG:$CG,0)-1,MATCH($E86&amp;"/"&amp;J$1,Data!$1:$1,0)-1))=TRUE,"",IF(OFFSET(Data!$A$1,MATCH($D86,Data!$CG:$CG,0)-1,MATCH($E86&amp;"/"&amp;J$1,Data!$1:$1,0)-1)=0,"",OFFSET(Data!$A$1,MATCH($D86,Data!$CG:$CG,0)-1,MATCH($E86&amp;"/"&amp;J$1,Data!$1:$1,0)-1)))</f>
        <v/>
      </c>
      <c r="K86" s="252" t="str">
        <f ca="1">IF(ISERROR(OFFSET(Data!$A$1,MATCH($D86,Data!$CG:$CG,0)-1,MATCH($E86&amp;"/"&amp;K$1,Data!$1:$1,0)-1))=TRUE,"",IF(OFFSET(Data!$A$1,MATCH($D86,Data!$CG:$CG,0)-1,MATCH($E86&amp;"/"&amp;K$1,Data!$1:$1,0)-1)=0,"",OFFSET(Data!$A$1,MATCH($D86,Data!$CG:$CG,0)-1,MATCH($E86&amp;"/"&amp;K$1,Data!$1:$1,0)-1)))</f>
        <v/>
      </c>
      <c r="L86" s="252" t="str">
        <f ca="1">IF(ISERROR(OFFSET(Data!$A$1,MATCH($D86,Data!$CG:$CG,0)-1,MATCH($E86&amp;"/"&amp;L$1,Data!$1:$1,0)-1))=TRUE,"",IF(OFFSET(Data!$A$1,MATCH($D86,Data!$CG:$CG,0)-1,MATCH($E86&amp;"/"&amp;L$1,Data!$1:$1,0)-1)=0,"",OFFSET(Data!$A$1,MATCH($D86,Data!$CG:$CG,0)-1,MATCH($E86&amp;"/"&amp;L$1,Data!$1:$1,0)-1)))</f>
        <v/>
      </c>
      <c r="M86" s="252" t="str">
        <f ca="1">IF(ISERROR(OFFSET(Data!$A$1,MATCH($D86,Data!$CG:$CG,0)-1,MATCH($E86&amp;"/"&amp;M$1,Data!$1:$1,0)-1))=TRUE,"",IF(OFFSET(Data!$A$1,MATCH($D86,Data!$CG:$CG,0)-1,MATCH($E86&amp;"/"&amp;M$1,Data!$1:$1,0)-1)=0,"",OFFSET(Data!$A$1,MATCH($D86,Data!$CG:$CG,0)-1,MATCH($E86&amp;"/"&amp;M$1,Data!$1:$1,0)-1)))</f>
        <v/>
      </c>
      <c r="N86" s="252" t="str">
        <f ca="1">IF(ISERROR(OFFSET(Data!$A$1,MATCH($D86,Data!$CG:$CG,0)-1,MATCH($E86&amp;"/"&amp;N$1,Data!$1:$1,0)-1))=TRUE,"",IF(OFFSET(Data!$A$1,MATCH($D86,Data!$CG:$CG,0)-1,MATCH($E86&amp;"/"&amp;N$1,Data!$1:$1,0)-1)=0,"",OFFSET(Data!$A$1,MATCH($D86,Data!$CG:$CG,0)-1,MATCH($E86&amp;"/"&amp;N$1,Data!$1:$1,0)-1)))</f>
        <v/>
      </c>
      <c r="O86" s="252" t="str">
        <f ca="1">IF(ISERROR(OFFSET(Data!$A$1,MATCH($D86,Data!$CG:$CG,0)-1,MATCH($E86&amp;"/"&amp;O$1,Data!$1:$1,0)-1))=TRUE,"",IF(OFFSET(Data!$A$1,MATCH($D86,Data!$CG:$CG,0)-1,MATCH($E86&amp;"/"&amp;O$1,Data!$1:$1,0)-1)=0,"",OFFSET(Data!$A$1,MATCH($D86,Data!$CG:$CG,0)-1,MATCH($E86&amp;"/"&amp;O$1,Data!$1:$1,0)-1)))</f>
        <v/>
      </c>
      <c r="P86" s="252" t="str">
        <f ca="1">IF(ISERROR(OFFSET(Data!$A$1,MATCH($D86,Data!$CG:$CG,0)-1,MATCH($E86&amp;"/"&amp;P$1,Data!$1:$1,0)-1))=TRUE,"",IF(OFFSET(Data!$A$1,MATCH($D86,Data!$CG:$CG,0)-1,MATCH($E86&amp;"/"&amp;P$1,Data!$1:$1,0)-1)=0,"",OFFSET(Data!$A$1,MATCH($D86,Data!$CG:$CG,0)-1,MATCH($E86&amp;"/"&amp;P$1,Data!$1:$1,0)-1)))</f>
        <v/>
      </c>
      <c r="Q86" s="252" t="str">
        <f ca="1">IF(ISERROR(OFFSET(Data!$A$1,MATCH($D86,Data!$CG:$CG,0)-1,MATCH($E86&amp;"/"&amp;Q$1,Data!$1:$1,0)-1))=TRUE,"",IF(OFFSET(Data!$A$1,MATCH($D86,Data!$CG:$CG,0)-1,MATCH($E86&amp;"/"&amp;Q$1,Data!$1:$1,0)-1)=0,"",OFFSET(Data!$A$1,MATCH($D86,Data!$CG:$CG,0)-1,MATCH($E86&amp;"/"&amp;Q$1,Data!$1:$1,0)-1)))</f>
        <v/>
      </c>
      <c r="R86" s="252" t="str">
        <f ca="1">IF(ISERROR(OFFSET(Data!$A$1,MATCH($D86,Data!$CG:$CG,0)-1,MATCH($E86&amp;"/"&amp;R$1,Data!$1:$1,0)-1))=TRUE,"",IF(OFFSET(Data!$A$1,MATCH($D86,Data!$CG:$CG,0)-1,MATCH($E86&amp;"/"&amp;R$1,Data!$1:$1,0)-1)=0,"",OFFSET(Data!$A$1,MATCH($D86,Data!$CG:$CG,0)-1,MATCH($E86&amp;"/"&amp;R$1,Data!$1:$1,0)-1)))</f>
        <v/>
      </c>
      <c r="S86" s="252" t="str">
        <f ca="1">IF(ISERROR(OFFSET(Data!$A$1,MATCH($D86,Data!$CG:$CG,0)-1,MATCH($E86&amp;"/"&amp;S$1,Data!$1:$1,0)-1))=TRUE,"",IF(OFFSET(Data!$A$1,MATCH($D86,Data!$CG:$CG,0)-1,MATCH($E86&amp;"/"&amp;S$1,Data!$1:$1,0)-1)=0,"",OFFSET(Data!$A$1,MATCH($D86,Data!$CG:$CG,0)-1,MATCH($E86&amp;"/"&amp;S$1,Data!$1:$1,0)-1)))</f>
        <v/>
      </c>
      <c r="T86" s="252" t="str">
        <f ca="1">IF(ISERROR(OFFSET(Data!$A$1,MATCH($D86,Data!$CG:$CG,0)-1,MATCH($E86&amp;"/"&amp;T$1,Data!$1:$1,0)-1))=TRUE,"",IF(OFFSET(Data!$A$1,MATCH($D86,Data!$CG:$CG,0)-1,MATCH($E86&amp;"/"&amp;T$1,Data!$1:$1,0)-1)=0,"",OFFSET(Data!$A$1,MATCH($D86,Data!$CG:$CG,0)-1,MATCH($E86&amp;"/"&amp;T$1,Data!$1:$1,0)-1)))</f>
        <v/>
      </c>
      <c r="U86" s="252" t="str">
        <f ca="1">IF(ISERROR(OFFSET(Data!$A$1,MATCH($D86,Data!$CG:$CG,0)-1,MATCH($E86&amp;"/"&amp;U$1,Data!$1:$1,0)-1))=TRUE,"",IF(OFFSET(Data!$A$1,MATCH($D86,Data!$CG:$CG,0)-1,MATCH($E86&amp;"/"&amp;U$1,Data!$1:$1,0)-1)=0,"",OFFSET(Data!$A$1,MATCH($D86,Data!$CG:$CG,0)-1,MATCH($E86&amp;"/"&amp;U$1,Data!$1:$1,0)-1)))</f>
        <v/>
      </c>
      <c r="V86" s="252" t="str">
        <f ca="1">IF(ISERROR(OFFSET(Data!$A$1,MATCH($D86,Data!$CG:$CG,0)-1,MATCH($E86&amp;"/"&amp;V$1,Data!$1:$1,0)-1))=TRUE,"",IF(OFFSET(Data!$A$1,MATCH($D86,Data!$CG:$CG,0)-1,MATCH($E86&amp;"/"&amp;V$1,Data!$1:$1,0)-1)=0,"",OFFSET(Data!$A$1,MATCH($D86,Data!$CG:$CG,0)-1,MATCH($E86&amp;"/"&amp;V$1,Data!$1:$1,0)-1)))</f>
        <v/>
      </c>
      <c r="W86" s="269" t="str">
        <f ca="1">IF(ISERROR(OFFSET(Data!$A$1,MATCH($D86,Data!$CG:$CG,0)-1,MATCH($E86&amp;"/"&amp;W$1,Data!$1:$1,0)-1))=TRUE,"",IF(OFFSET(Data!$A$1,MATCH($D86,Data!$CG:$CG,0)-1,MATCH($E86&amp;"/"&amp;W$1,Data!$1:$1,0)-1)=0,"",OFFSET(Data!$A$1,MATCH($D86,Data!$CG:$CG,0)-1,MATCH($E86&amp;"/"&amp;W$1,Data!$1:$1,0)-1)))</f>
        <v/>
      </c>
      <c r="X86" s="252" t="str">
        <f ca="1">IF(ISERROR(OFFSET(Data!$A$1,MATCH($D86,Data!$CG:$CG,0)-1,MATCH($E86&amp;"/"&amp;X$1,Data!$1:$1,0)-1))=TRUE,"",IF(OFFSET(Data!$A$1,MATCH($D86,Data!$CG:$CG,0)-1,MATCH($E86&amp;"/"&amp;X$1,Data!$1:$1,0)-1)=0,"",OFFSET(Data!$A$1,MATCH($D86,Data!$CG:$CG,0)-1,MATCH($E86&amp;"/"&amp;X$1,Data!$1:$1,0)-1)))</f>
        <v/>
      </c>
      <c r="Y86" s="252" t="str">
        <f ca="1">IF(ISERROR(OFFSET(Data!$A$1,MATCH($D86,Data!$CG:$CG,0)-1,MATCH($E86&amp;"/"&amp;Y$1,Data!$1:$1,0)-1))=TRUE,"",IF(OFFSET(Data!$A$1,MATCH($D86,Data!$CG:$CG,0)-1,MATCH($E86&amp;"/"&amp;Y$1,Data!$1:$1,0)-1)=0,"",OFFSET(Data!$A$1,MATCH($D86,Data!$CG:$CG,0)-1,MATCH($E86&amp;"/"&amp;Y$1,Data!$1:$1,0)-1)))</f>
        <v/>
      </c>
      <c r="Z86" s="252" t="str">
        <f ca="1">IF(ISERROR(OFFSET(Data!$A$1,MATCH($D86,Data!$CG:$CG,0)-1,MATCH($E86&amp;"/"&amp;Z$1,Data!$1:$1,0)-1))=TRUE,"",IF(OFFSET(Data!$A$1,MATCH($D86,Data!$CG:$CG,0)-1,MATCH($E86&amp;"/"&amp;Z$1,Data!$1:$1,0)-1)=0,"",OFFSET(Data!$A$1,MATCH($D86,Data!$CG:$CG,0)-1,MATCH($E86&amp;"/"&amp;Z$1,Data!$1:$1,0)-1)))</f>
        <v/>
      </c>
      <c r="AA86" s="252" t="str">
        <f ca="1">IF(ISERROR(OFFSET(Data!$A$1,MATCH($D86,Data!$CG:$CG,0)-1,MATCH($E86&amp;"/"&amp;AA$1,Data!$1:$1,0)-1))=TRUE,"",IF(OFFSET(Data!$A$1,MATCH($D86,Data!$CG:$CG,0)-1,MATCH($E86&amp;"/"&amp;AA$1,Data!$1:$1,0)-1)=0,"",OFFSET(Data!$A$1,MATCH($D86,Data!$CG:$CG,0)-1,MATCH($E86&amp;"/"&amp;AA$1,Data!$1:$1,0)-1)))</f>
        <v/>
      </c>
      <c r="AB86" s="252" t="str">
        <f ca="1">IF(ISERROR(OFFSET(Data!$A$1,MATCH($D86,Data!$CG:$CG,0)-1,MATCH($E86&amp;"/"&amp;AB$1,Data!$1:$1,0)-1))=TRUE,"",IF(OFFSET(Data!$A$1,MATCH($D86,Data!$CG:$CG,0)-1,MATCH($E86&amp;"/"&amp;AB$1,Data!$1:$1,0)-1)=0,"",OFFSET(Data!$A$1,MATCH($D86,Data!$CG:$CG,0)-1,MATCH($E86&amp;"/"&amp;AB$1,Data!$1:$1,0)-1)))</f>
        <v/>
      </c>
      <c r="AC86" s="252" t="str">
        <f ca="1">IF(ISERROR(OFFSET(Data!$A$1,MATCH($D86,Data!$CG:$CG,0)-1,MATCH($E86&amp;"/"&amp;AC$1,Data!$1:$1,0)-1))=TRUE,"",IF(OFFSET(Data!$A$1,MATCH($D86,Data!$CG:$CG,0)-1,MATCH($E86&amp;"/"&amp;AC$1,Data!$1:$1,0)-1)=0,"",OFFSET(Data!$A$1,MATCH($D86,Data!$CG:$CG,0)-1,MATCH($E86&amp;"/"&amp;AC$1,Data!$1:$1,0)-1)))</f>
        <v/>
      </c>
      <c r="AD86" s="252" t="str">
        <f ca="1">IF(ISERROR(OFFSET(Data!$A$1,MATCH($D86,Data!$CG:$CG,0)-1,MATCH($E86&amp;"/"&amp;AD$1,Data!$1:$1,0)-1))=TRUE,"",IF(OFFSET(Data!$A$1,MATCH($D86,Data!$CG:$CG,0)-1,MATCH($E86&amp;"/"&amp;AD$1,Data!$1:$1,0)-1)=0,"",OFFSET(Data!$A$1,MATCH($D86,Data!$CG:$CG,0)-1,MATCH($E86&amp;"/"&amp;AD$1,Data!$1:$1,0)-1)))</f>
        <v/>
      </c>
      <c r="AE86" s="252" t="str">
        <f ca="1">IF(ISERROR(OFFSET(Data!$A$1,MATCH($D86,Data!$CG:$CG,0)-1,MATCH($E86&amp;"/"&amp;AE$1,Data!$1:$1,0)-1))=TRUE,"",IF(OFFSET(Data!$A$1,MATCH($D86,Data!$CG:$CG,0)-1,MATCH($E86&amp;"/"&amp;AE$1,Data!$1:$1,0)-1)=0,"",OFFSET(Data!$A$1,MATCH($D86,Data!$CG:$CG,0)-1,MATCH($E86&amp;"/"&amp;AE$1,Data!$1:$1,0)-1)))</f>
        <v/>
      </c>
      <c r="AF86" s="253" t="str">
        <f ca="1">IF(ISERROR(OFFSET(Data!$A$1,MATCH($D86,Data!$CG:$CG,0)-1,MATCH($E86&amp;"/"&amp;AF$1,Data!$1:$1,0)-1))=TRUE,"",IF(OFFSET(Data!$A$1,MATCH($D86,Data!$CG:$CG,0)-1,MATCH($E86&amp;"/"&amp;AF$1,Data!$1:$1,0)-1)=0,"",OFFSET(Data!$A$1,MATCH($D86,Data!$CG:$CG,0)-1,MATCH($E86&amp;"/"&amp;AF$1,Data!$1:$1,0)-1)))</f>
        <v/>
      </c>
      <c r="AG86" s="212">
        <f t="shared" ca="1" si="6"/>
        <v>0</v>
      </c>
      <c r="AH86" s="213">
        <f ca="1">SUM(AG84:AG86)</f>
        <v>0</v>
      </c>
    </row>
    <row r="87" spans="1:34" ht="15.75" hidden="1" customHeight="1" x14ac:dyDescent="0.25">
      <c r="A87" s="446"/>
      <c r="B87" s="449"/>
      <c r="C87" s="452"/>
      <c r="D87" s="28" t="e">
        <f>IF(C87&lt;&gt;"",C87,D86)</f>
        <v>#N/A</v>
      </c>
      <c r="E87" s="29" t="s">
        <v>24</v>
      </c>
      <c r="F87" s="254" t="str">
        <f ca="1">IF(ISERROR(OFFSET(Data!$A$1,MATCH($D87,Data!$CG:$CG,0)-1,MATCH($E87&amp;"/"&amp;F$1,Data!$1:$1,0)-1))=TRUE,"",IF(OFFSET(Data!$A$1,MATCH($D87,Data!$CG:$CG,0)-1,MATCH($E87&amp;"/"&amp;F$1,Data!$1:$1,0)-1)=0,"",OFFSET(Data!$A$1,MATCH($D87,Data!$CG:$CG,0)-1,MATCH($E87&amp;"/"&amp;F$1,Data!$1:$1,0)-1)))</f>
        <v/>
      </c>
      <c r="G87" s="252" t="str">
        <f ca="1">IF(ISERROR(OFFSET(Data!$A$1,MATCH($D87,Data!$CG:$CG,0)-1,MATCH($E87&amp;"/"&amp;G$1,Data!$1:$1,0)-1))=TRUE,"",IF(OFFSET(Data!$A$1,MATCH($D87,Data!$CG:$CG,0)-1,MATCH($E87&amp;"/"&amp;G$1,Data!$1:$1,0)-1)=0,"",OFFSET(Data!$A$1,MATCH($D87,Data!$CG:$CG,0)-1,MATCH($E87&amp;"/"&amp;G$1,Data!$1:$1,0)-1)))</f>
        <v/>
      </c>
      <c r="H87" s="252" t="str">
        <f ca="1">IF(ISERROR(OFFSET(Data!$A$1,MATCH($D87,Data!$CG:$CG,0)-1,MATCH($E87&amp;"/"&amp;H$1,Data!$1:$1,0)-1))=TRUE,"",IF(OFFSET(Data!$A$1,MATCH($D87,Data!$CG:$CG,0)-1,MATCH($E87&amp;"/"&amp;H$1,Data!$1:$1,0)-1)=0,"",OFFSET(Data!$A$1,MATCH($D87,Data!$CG:$CG,0)-1,MATCH($E87&amp;"/"&amp;H$1,Data!$1:$1,0)-1)))</f>
        <v/>
      </c>
      <c r="I87" s="252" t="str">
        <f ca="1">IF(ISERROR(OFFSET(Data!$A$1,MATCH($D87,Data!$CG:$CG,0)-1,MATCH($E87&amp;"/"&amp;I$1,Data!$1:$1,0)-1))=TRUE,"",IF(OFFSET(Data!$A$1,MATCH($D87,Data!$CG:$CG,0)-1,MATCH($E87&amp;"/"&amp;I$1,Data!$1:$1,0)-1)=0,"",OFFSET(Data!$A$1,MATCH($D87,Data!$CG:$CG,0)-1,MATCH($E87&amp;"/"&amp;I$1,Data!$1:$1,0)-1)))</f>
        <v/>
      </c>
      <c r="J87" s="252" t="str">
        <f ca="1">IF(ISERROR(OFFSET(Data!$A$1,MATCH($D87,Data!$CG:$CG,0)-1,MATCH($E87&amp;"/"&amp;J$1,Data!$1:$1,0)-1))=TRUE,"",IF(OFFSET(Data!$A$1,MATCH($D87,Data!$CG:$CG,0)-1,MATCH($E87&amp;"/"&amp;J$1,Data!$1:$1,0)-1)=0,"",OFFSET(Data!$A$1,MATCH($D87,Data!$CG:$CG,0)-1,MATCH($E87&amp;"/"&amp;J$1,Data!$1:$1,0)-1)))</f>
        <v/>
      </c>
      <c r="K87" s="252" t="str">
        <f ca="1">IF(ISERROR(OFFSET(Data!$A$1,MATCH($D87,Data!$CG:$CG,0)-1,MATCH($E87&amp;"/"&amp;K$1,Data!$1:$1,0)-1))=TRUE,"",IF(OFFSET(Data!$A$1,MATCH($D87,Data!$CG:$CG,0)-1,MATCH($E87&amp;"/"&amp;K$1,Data!$1:$1,0)-1)=0,"",OFFSET(Data!$A$1,MATCH($D87,Data!$CG:$CG,0)-1,MATCH($E87&amp;"/"&amp;K$1,Data!$1:$1,0)-1)))</f>
        <v/>
      </c>
      <c r="L87" s="252" t="str">
        <f ca="1">IF(ISERROR(OFFSET(Data!$A$1,MATCH($D87,Data!$CG:$CG,0)-1,MATCH($E87&amp;"/"&amp;L$1,Data!$1:$1,0)-1))=TRUE,"",IF(OFFSET(Data!$A$1,MATCH($D87,Data!$CG:$CG,0)-1,MATCH($E87&amp;"/"&amp;L$1,Data!$1:$1,0)-1)=0,"",OFFSET(Data!$A$1,MATCH($D87,Data!$CG:$CG,0)-1,MATCH($E87&amp;"/"&amp;L$1,Data!$1:$1,0)-1)))</f>
        <v/>
      </c>
      <c r="M87" s="252" t="str">
        <f ca="1">IF(ISERROR(OFFSET(Data!$A$1,MATCH($D87,Data!$CG:$CG,0)-1,MATCH($E87&amp;"/"&amp;M$1,Data!$1:$1,0)-1))=TRUE,"",IF(OFFSET(Data!$A$1,MATCH($D87,Data!$CG:$CG,0)-1,MATCH($E87&amp;"/"&amp;M$1,Data!$1:$1,0)-1)=0,"",OFFSET(Data!$A$1,MATCH($D87,Data!$CG:$CG,0)-1,MATCH($E87&amp;"/"&amp;M$1,Data!$1:$1,0)-1)))</f>
        <v/>
      </c>
      <c r="N87" s="252" t="str">
        <f ca="1">IF(ISERROR(OFFSET(Data!$A$1,MATCH($D87,Data!$CG:$CG,0)-1,MATCH($E87&amp;"/"&amp;N$1,Data!$1:$1,0)-1))=TRUE,"",IF(OFFSET(Data!$A$1,MATCH($D87,Data!$CG:$CG,0)-1,MATCH($E87&amp;"/"&amp;N$1,Data!$1:$1,0)-1)=0,"",OFFSET(Data!$A$1,MATCH($D87,Data!$CG:$CG,0)-1,MATCH($E87&amp;"/"&amp;N$1,Data!$1:$1,0)-1)))</f>
        <v/>
      </c>
      <c r="O87" s="252" t="str">
        <f ca="1">IF(ISERROR(OFFSET(Data!$A$1,MATCH($D87,Data!$CG:$CG,0)-1,MATCH($E87&amp;"/"&amp;O$1,Data!$1:$1,0)-1))=TRUE,"",IF(OFFSET(Data!$A$1,MATCH($D87,Data!$CG:$CG,0)-1,MATCH($E87&amp;"/"&amp;O$1,Data!$1:$1,0)-1)=0,"",OFFSET(Data!$A$1,MATCH($D87,Data!$CG:$CG,0)-1,MATCH($E87&amp;"/"&amp;O$1,Data!$1:$1,0)-1)))</f>
        <v/>
      </c>
      <c r="P87" s="252" t="str">
        <f ca="1">IF(ISERROR(OFFSET(Data!$A$1,MATCH($D87,Data!$CG:$CG,0)-1,MATCH($E87&amp;"/"&amp;P$1,Data!$1:$1,0)-1))=TRUE,"",IF(OFFSET(Data!$A$1,MATCH($D87,Data!$CG:$CG,0)-1,MATCH($E87&amp;"/"&amp;P$1,Data!$1:$1,0)-1)=0,"",OFFSET(Data!$A$1,MATCH($D87,Data!$CG:$CG,0)-1,MATCH($E87&amp;"/"&amp;P$1,Data!$1:$1,0)-1)))</f>
        <v/>
      </c>
      <c r="Q87" s="252" t="str">
        <f ca="1">IF(ISERROR(OFFSET(Data!$A$1,MATCH($D87,Data!$CG:$CG,0)-1,MATCH($E87&amp;"/"&amp;Q$1,Data!$1:$1,0)-1))=TRUE,"",IF(OFFSET(Data!$A$1,MATCH($D87,Data!$CG:$CG,0)-1,MATCH($E87&amp;"/"&amp;Q$1,Data!$1:$1,0)-1)=0,"",OFFSET(Data!$A$1,MATCH($D87,Data!$CG:$CG,0)-1,MATCH($E87&amp;"/"&amp;Q$1,Data!$1:$1,0)-1)))</f>
        <v/>
      </c>
      <c r="R87" s="252" t="str">
        <f ca="1">IF(ISERROR(OFFSET(Data!$A$1,MATCH($D87,Data!$CG:$CG,0)-1,MATCH($E87&amp;"/"&amp;R$1,Data!$1:$1,0)-1))=TRUE,"",IF(OFFSET(Data!$A$1,MATCH($D87,Data!$CG:$CG,0)-1,MATCH($E87&amp;"/"&amp;R$1,Data!$1:$1,0)-1)=0,"",OFFSET(Data!$A$1,MATCH($D87,Data!$CG:$CG,0)-1,MATCH($E87&amp;"/"&amp;R$1,Data!$1:$1,0)-1)))</f>
        <v/>
      </c>
      <c r="S87" s="252" t="str">
        <f ca="1">IF(ISERROR(OFFSET(Data!$A$1,MATCH($D87,Data!$CG:$CG,0)-1,MATCH($E87&amp;"/"&amp;S$1,Data!$1:$1,0)-1))=TRUE,"",IF(OFFSET(Data!$A$1,MATCH($D87,Data!$CG:$CG,0)-1,MATCH($E87&amp;"/"&amp;S$1,Data!$1:$1,0)-1)=0,"",OFFSET(Data!$A$1,MATCH($D87,Data!$CG:$CG,0)-1,MATCH($E87&amp;"/"&amp;S$1,Data!$1:$1,0)-1)))</f>
        <v/>
      </c>
      <c r="T87" s="252" t="str">
        <f ca="1">IF(ISERROR(OFFSET(Data!$A$1,MATCH($D87,Data!$CG:$CG,0)-1,MATCH($E87&amp;"/"&amp;T$1,Data!$1:$1,0)-1))=TRUE,"",IF(OFFSET(Data!$A$1,MATCH($D87,Data!$CG:$CG,0)-1,MATCH($E87&amp;"/"&amp;T$1,Data!$1:$1,0)-1)=0,"",OFFSET(Data!$A$1,MATCH($D87,Data!$CG:$CG,0)-1,MATCH($E87&amp;"/"&amp;T$1,Data!$1:$1,0)-1)))</f>
        <v/>
      </c>
      <c r="U87" s="252" t="str">
        <f ca="1">IF(ISERROR(OFFSET(Data!$A$1,MATCH($D87,Data!$CG:$CG,0)-1,MATCH($E87&amp;"/"&amp;U$1,Data!$1:$1,0)-1))=TRUE,"",IF(OFFSET(Data!$A$1,MATCH($D87,Data!$CG:$CG,0)-1,MATCH($E87&amp;"/"&amp;U$1,Data!$1:$1,0)-1)=0,"",OFFSET(Data!$A$1,MATCH($D87,Data!$CG:$CG,0)-1,MATCH($E87&amp;"/"&amp;U$1,Data!$1:$1,0)-1)))</f>
        <v/>
      </c>
      <c r="V87" s="252" t="str">
        <f ca="1">IF(ISERROR(OFFSET(Data!$A$1,MATCH($D87,Data!$CG:$CG,0)-1,MATCH($E87&amp;"/"&amp;V$1,Data!$1:$1,0)-1))=TRUE,"",IF(OFFSET(Data!$A$1,MATCH($D87,Data!$CG:$CG,0)-1,MATCH($E87&amp;"/"&amp;V$1,Data!$1:$1,0)-1)=0,"",OFFSET(Data!$A$1,MATCH($D87,Data!$CG:$CG,0)-1,MATCH($E87&amp;"/"&amp;V$1,Data!$1:$1,0)-1)))</f>
        <v/>
      </c>
      <c r="W87" s="269" t="str">
        <f ca="1">IF(ISERROR(OFFSET(Data!$A$1,MATCH($D87,Data!$CG:$CG,0)-1,MATCH($E87&amp;"/"&amp;W$1,Data!$1:$1,0)-1))=TRUE,"",IF(OFFSET(Data!$A$1,MATCH($D87,Data!$CG:$CG,0)-1,MATCH($E87&amp;"/"&amp;W$1,Data!$1:$1,0)-1)=0,"",OFFSET(Data!$A$1,MATCH($D87,Data!$CG:$CG,0)-1,MATCH($E87&amp;"/"&amp;W$1,Data!$1:$1,0)-1)))</f>
        <v/>
      </c>
      <c r="X87" s="252" t="str">
        <f ca="1">IF(ISERROR(OFFSET(Data!$A$1,MATCH($D87,Data!$CG:$CG,0)-1,MATCH($E87&amp;"/"&amp;X$1,Data!$1:$1,0)-1))=TRUE,"",IF(OFFSET(Data!$A$1,MATCH($D87,Data!$CG:$CG,0)-1,MATCH($E87&amp;"/"&amp;X$1,Data!$1:$1,0)-1)=0,"",OFFSET(Data!$A$1,MATCH($D87,Data!$CG:$CG,0)-1,MATCH($E87&amp;"/"&amp;X$1,Data!$1:$1,0)-1)))</f>
        <v/>
      </c>
      <c r="Y87" s="252" t="str">
        <f ca="1">IF(ISERROR(OFFSET(Data!$A$1,MATCH($D87,Data!$CG:$CG,0)-1,MATCH($E87&amp;"/"&amp;Y$1,Data!$1:$1,0)-1))=TRUE,"",IF(OFFSET(Data!$A$1,MATCH($D87,Data!$CG:$CG,0)-1,MATCH($E87&amp;"/"&amp;Y$1,Data!$1:$1,0)-1)=0,"",OFFSET(Data!$A$1,MATCH($D87,Data!$CG:$CG,0)-1,MATCH($E87&amp;"/"&amp;Y$1,Data!$1:$1,0)-1)))</f>
        <v/>
      </c>
      <c r="Z87" s="252" t="str">
        <f ca="1">IF(ISERROR(OFFSET(Data!$A$1,MATCH($D87,Data!$CG:$CG,0)-1,MATCH($E87&amp;"/"&amp;Z$1,Data!$1:$1,0)-1))=TRUE,"",IF(OFFSET(Data!$A$1,MATCH($D87,Data!$CG:$CG,0)-1,MATCH($E87&amp;"/"&amp;Z$1,Data!$1:$1,0)-1)=0,"",OFFSET(Data!$A$1,MATCH($D87,Data!$CG:$CG,0)-1,MATCH($E87&amp;"/"&amp;Z$1,Data!$1:$1,0)-1)))</f>
        <v/>
      </c>
      <c r="AA87" s="252" t="str">
        <f ca="1">IF(ISERROR(OFFSET(Data!$A$1,MATCH($D87,Data!$CG:$CG,0)-1,MATCH($E87&amp;"/"&amp;AA$1,Data!$1:$1,0)-1))=TRUE,"",IF(OFFSET(Data!$A$1,MATCH($D87,Data!$CG:$CG,0)-1,MATCH($E87&amp;"/"&amp;AA$1,Data!$1:$1,0)-1)=0,"",OFFSET(Data!$A$1,MATCH($D87,Data!$CG:$CG,0)-1,MATCH($E87&amp;"/"&amp;AA$1,Data!$1:$1,0)-1)))</f>
        <v/>
      </c>
      <c r="AB87" s="252" t="str">
        <f ca="1">IF(ISERROR(OFFSET(Data!$A$1,MATCH($D87,Data!$CG:$CG,0)-1,MATCH($E87&amp;"/"&amp;AB$1,Data!$1:$1,0)-1))=TRUE,"",IF(OFFSET(Data!$A$1,MATCH($D87,Data!$CG:$CG,0)-1,MATCH($E87&amp;"/"&amp;AB$1,Data!$1:$1,0)-1)=0,"",OFFSET(Data!$A$1,MATCH($D87,Data!$CG:$CG,0)-1,MATCH($E87&amp;"/"&amp;AB$1,Data!$1:$1,0)-1)))</f>
        <v/>
      </c>
      <c r="AC87" s="252" t="str">
        <f ca="1">IF(ISERROR(OFFSET(Data!$A$1,MATCH($D87,Data!$CG:$CG,0)-1,MATCH($E87&amp;"/"&amp;AC$1,Data!$1:$1,0)-1))=TRUE,"",IF(OFFSET(Data!$A$1,MATCH($D87,Data!$CG:$CG,0)-1,MATCH($E87&amp;"/"&amp;AC$1,Data!$1:$1,0)-1)=0,"",OFFSET(Data!$A$1,MATCH($D87,Data!$CG:$CG,0)-1,MATCH($E87&amp;"/"&amp;AC$1,Data!$1:$1,0)-1)))</f>
        <v/>
      </c>
      <c r="AD87" s="252" t="str">
        <f ca="1">IF(ISERROR(OFFSET(Data!$A$1,MATCH($D87,Data!$CG:$CG,0)-1,MATCH($E87&amp;"/"&amp;AD$1,Data!$1:$1,0)-1))=TRUE,"",IF(OFFSET(Data!$A$1,MATCH($D87,Data!$CG:$CG,0)-1,MATCH($E87&amp;"/"&amp;AD$1,Data!$1:$1,0)-1)=0,"",OFFSET(Data!$A$1,MATCH($D87,Data!$CG:$CG,0)-1,MATCH($E87&amp;"/"&amp;AD$1,Data!$1:$1,0)-1)))</f>
        <v/>
      </c>
      <c r="AE87" s="252" t="str">
        <f ca="1">IF(ISERROR(OFFSET(Data!$A$1,MATCH($D87,Data!$CG:$CG,0)-1,MATCH($E87&amp;"/"&amp;AE$1,Data!$1:$1,0)-1))=TRUE,"",IF(OFFSET(Data!$A$1,MATCH($D87,Data!$CG:$CG,0)-1,MATCH($E87&amp;"/"&amp;AE$1,Data!$1:$1,0)-1)=0,"",OFFSET(Data!$A$1,MATCH($D87,Data!$CG:$CG,0)-1,MATCH($E87&amp;"/"&amp;AE$1,Data!$1:$1,0)-1)))</f>
        <v/>
      </c>
      <c r="AF87" s="253" t="str">
        <f ca="1">IF(ISERROR(OFFSET(Data!$A$1,MATCH($D87,Data!$CG:$CG,0)-1,MATCH($E87&amp;"/"&amp;AF$1,Data!$1:$1,0)-1))=TRUE,"",IF(OFFSET(Data!$A$1,MATCH($D87,Data!$CG:$CG,0)-1,MATCH($E87&amp;"/"&amp;AF$1,Data!$1:$1,0)-1)=0,"",OFFSET(Data!$A$1,MATCH($D87,Data!$CG:$CG,0)-1,MATCH($E87&amp;"/"&amp;AF$1,Data!$1:$1,0)-1)))</f>
        <v/>
      </c>
      <c r="AG87" s="212">
        <f t="shared" ca="1" si="6"/>
        <v>0</v>
      </c>
      <c r="AH87" s="213">
        <f ca="1">SUM(AG84:AG87)</f>
        <v>0</v>
      </c>
    </row>
    <row r="88" spans="1:34" ht="15.75" hidden="1" customHeight="1" thickBot="1" x14ac:dyDescent="0.3">
      <c r="A88" s="447"/>
      <c r="B88" s="450"/>
      <c r="C88" s="453"/>
      <c r="D88" s="30" t="e">
        <f>IF(C88&lt;&gt;"",C88,D87)</f>
        <v>#N/A</v>
      </c>
      <c r="E88" s="31" t="s">
        <v>25</v>
      </c>
      <c r="F88" s="255" t="str">
        <f ca="1">IF(ISERROR(OFFSET(Data!$A$1,MATCH($D88,Data!$CG:$CG,0)-1,MATCH($E88&amp;"/"&amp;F$1,Data!$1:$1,0)-1))=TRUE,"",IF(OFFSET(Data!$A$1,MATCH($D88,Data!$CG:$CG,0)-1,MATCH($E88&amp;"/"&amp;F$1,Data!$1:$1,0)-1)=0,"",OFFSET(Data!$A$1,MATCH($D88,Data!$CG:$CG,0)-1,MATCH($E88&amp;"/"&amp;F$1,Data!$1:$1,0)-1)))</f>
        <v/>
      </c>
      <c r="G88" s="256" t="str">
        <f ca="1">IF(ISERROR(OFFSET(Data!$A$1,MATCH($D88,Data!$CG:$CG,0)-1,MATCH($E88&amp;"/"&amp;G$1,Data!$1:$1,0)-1))=TRUE,"",IF(OFFSET(Data!$A$1,MATCH($D88,Data!$CG:$CG,0)-1,MATCH($E88&amp;"/"&amp;G$1,Data!$1:$1,0)-1)=0,"",OFFSET(Data!$A$1,MATCH($D88,Data!$CG:$CG,0)-1,MATCH($E88&amp;"/"&amp;G$1,Data!$1:$1,0)-1)))</f>
        <v/>
      </c>
      <c r="H88" s="256" t="str">
        <f ca="1">IF(ISERROR(OFFSET(Data!$A$1,MATCH($D88,Data!$CG:$CG,0)-1,MATCH($E88&amp;"/"&amp;H$1,Data!$1:$1,0)-1))=TRUE,"",IF(OFFSET(Data!$A$1,MATCH($D88,Data!$CG:$CG,0)-1,MATCH($E88&amp;"/"&amp;H$1,Data!$1:$1,0)-1)=0,"",OFFSET(Data!$A$1,MATCH($D88,Data!$CG:$CG,0)-1,MATCH($E88&amp;"/"&amp;H$1,Data!$1:$1,0)-1)))</f>
        <v/>
      </c>
      <c r="I88" s="256" t="str">
        <f ca="1">IF(ISERROR(OFFSET(Data!$A$1,MATCH($D88,Data!$CG:$CG,0)-1,MATCH($E88&amp;"/"&amp;I$1,Data!$1:$1,0)-1))=TRUE,"",IF(OFFSET(Data!$A$1,MATCH($D88,Data!$CG:$CG,0)-1,MATCH($E88&amp;"/"&amp;I$1,Data!$1:$1,0)-1)=0,"",OFFSET(Data!$A$1,MATCH($D88,Data!$CG:$CG,0)-1,MATCH($E88&amp;"/"&amp;I$1,Data!$1:$1,0)-1)))</f>
        <v/>
      </c>
      <c r="J88" s="256" t="str">
        <f ca="1">IF(ISERROR(OFFSET(Data!$A$1,MATCH($D88,Data!$CG:$CG,0)-1,MATCH($E88&amp;"/"&amp;J$1,Data!$1:$1,0)-1))=TRUE,"",IF(OFFSET(Data!$A$1,MATCH($D88,Data!$CG:$CG,0)-1,MATCH($E88&amp;"/"&amp;J$1,Data!$1:$1,0)-1)=0,"",OFFSET(Data!$A$1,MATCH($D88,Data!$CG:$CG,0)-1,MATCH($E88&amp;"/"&amp;J$1,Data!$1:$1,0)-1)))</f>
        <v/>
      </c>
      <c r="K88" s="256" t="str">
        <f ca="1">IF(ISERROR(OFFSET(Data!$A$1,MATCH($D88,Data!$CG:$CG,0)-1,MATCH($E88&amp;"/"&amp;K$1,Data!$1:$1,0)-1))=TRUE,"",IF(OFFSET(Data!$A$1,MATCH($D88,Data!$CG:$CG,0)-1,MATCH($E88&amp;"/"&amp;K$1,Data!$1:$1,0)-1)=0,"",OFFSET(Data!$A$1,MATCH($D88,Data!$CG:$CG,0)-1,MATCH($E88&amp;"/"&amp;K$1,Data!$1:$1,0)-1)))</f>
        <v/>
      </c>
      <c r="L88" s="256" t="str">
        <f ca="1">IF(ISERROR(OFFSET(Data!$A$1,MATCH($D88,Data!$CG:$CG,0)-1,MATCH($E88&amp;"/"&amp;L$1,Data!$1:$1,0)-1))=TRUE,"",IF(OFFSET(Data!$A$1,MATCH($D88,Data!$CG:$CG,0)-1,MATCH($E88&amp;"/"&amp;L$1,Data!$1:$1,0)-1)=0,"",OFFSET(Data!$A$1,MATCH($D88,Data!$CG:$CG,0)-1,MATCH($E88&amp;"/"&amp;L$1,Data!$1:$1,0)-1)))</f>
        <v/>
      </c>
      <c r="M88" s="256" t="str">
        <f ca="1">IF(ISERROR(OFFSET(Data!$A$1,MATCH($D88,Data!$CG:$CG,0)-1,MATCH($E88&amp;"/"&amp;M$1,Data!$1:$1,0)-1))=TRUE,"",IF(OFFSET(Data!$A$1,MATCH($D88,Data!$CG:$CG,0)-1,MATCH($E88&amp;"/"&amp;M$1,Data!$1:$1,0)-1)=0,"",OFFSET(Data!$A$1,MATCH($D88,Data!$CG:$CG,0)-1,MATCH($E88&amp;"/"&amp;M$1,Data!$1:$1,0)-1)))</f>
        <v/>
      </c>
      <c r="N88" s="256" t="str">
        <f ca="1">IF(ISERROR(OFFSET(Data!$A$1,MATCH($D88,Data!$CG:$CG,0)-1,MATCH($E88&amp;"/"&amp;N$1,Data!$1:$1,0)-1))=TRUE,"",IF(OFFSET(Data!$A$1,MATCH($D88,Data!$CG:$CG,0)-1,MATCH($E88&amp;"/"&amp;N$1,Data!$1:$1,0)-1)=0,"",OFFSET(Data!$A$1,MATCH($D88,Data!$CG:$CG,0)-1,MATCH($E88&amp;"/"&amp;N$1,Data!$1:$1,0)-1)))</f>
        <v/>
      </c>
      <c r="O88" s="256" t="str">
        <f ca="1">IF(ISERROR(OFFSET(Data!$A$1,MATCH($D88,Data!$CG:$CG,0)-1,MATCH($E88&amp;"/"&amp;O$1,Data!$1:$1,0)-1))=TRUE,"",IF(OFFSET(Data!$A$1,MATCH($D88,Data!$CG:$CG,0)-1,MATCH($E88&amp;"/"&amp;O$1,Data!$1:$1,0)-1)=0,"",OFFSET(Data!$A$1,MATCH($D88,Data!$CG:$CG,0)-1,MATCH($E88&amp;"/"&amp;O$1,Data!$1:$1,0)-1)))</f>
        <v/>
      </c>
      <c r="P88" s="256" t="str">
        <f ca="1">IF(ISERROR(OFFSET(Data!$A$1,MATCH($D88,Data!$CG:$CG,0)-1,MATCH($E88&amp;"/"&amp;P$1,Data!$1:$1,0)-1))=TRUE,"",IF(OFFSET(Data!$A$1,MATCH($D88,Data!$CG:$CG,0)-1,MATCH($E88&amp;"/"&amp;P$1,Data!$1:$1,0)-1)=0,"",OFFSET(Data!$A$1,MATCH($D88,Data!$CG:$CG,0)-1,MATCH($E88&amp;"/"&amp;P$1,Data!$1:$1,0)-1)))</f>
        <v/>
      </c>
      <c r="Q88" s="256" t="str">
        <f ca="1">IF(ISERROR(OFFSET(Data!$A$1,MATCH($D88,Data!$CG:$CG,0)-1,MATCH($E88&amp;"/"&amp;Q$1,Data!$1:$1,0)-1))=TRUE,"",IF(OFFSET(Data!$A$1,MATCH($D88,Data!$CG:$CG,0)-1,MATCH($E88&amp;"/"&amp;Q$1,Data!$1:$1,0)-1)=0,"",OFFSET(Data!$A$1,MATCH($D88,Data!$CG:$CG,0)-1,MATCH($E88&amp;"/"&amp;Q$1,Data!$1:$1,0)-1)))</f>
        <v/>
      </c>
      <c r="R88" s="256" t="str">
        <f ca="1">IF(ISERROR(OFFSET(Data!$A$1,MATCH($D88,Data!$CG:$CG,0)-1,MATCH($E88&amp;"/"&amp;R$1,Data!$1:$1,0)-1))=TRUE,"",IF(OFFSET(Data!$A$1,MATCH($D88,Data!$CG:$CG,0)-1,MATCH($E88&amp;"/"&amp;R$1,Data!$1:$1,0)-1)=0,"",OFFSET(Data!$A$1,MATCH($D88,Data!$CG:$CG,0)-1,MATCH($E88&amp;"/"&amp;R$1,Data!$1:$1,0)-1)))</f>
        <v/>
      </c>
      <c r="S88" s="256" t="str">
        <f ca="1">IF(ISERROR(OFFSET(Data!$A$1,MATCH($D88,Data!$CG:$CG,0)-1,MATCH($E88&amp;"/"&amp;S$1,Data!$1:$1,0)-1))=TRUE,"",IF(OFFSET(Data!$A$1,MATCH($D88,Data!$CG:$CG,0)-1,MATCH($E88&amp;"/"&amp;S$1,Data!$1:$1,0)-1)=0,"",OFFSET(Data!$A$1,MATCH($D88,Data!$CG:$CG,0)-1,MATCH($E88&amp;"/"&amp;S$1,Data!$1:$1,0)-1)))</f>
        <v/>
      </c>
      <c r="T88" s="256" t="str">
        <f ca="1">IF(ISERROR(OFFSET(Data!$A$1,MATCH($D88,Data!$CG:$CG,0)-1,MATCH($E88&amp;"/"&amp;T$1,Data!$1:$1,0)-1))=TRUE,"",IF(OFFSET(Data!$A$1,MATCH($D88,Data!$CG:$CG,0)-1,MATCH($E88&amp;"/"&amp;T$1,Data!$1:$1,0)-1)=0,"",OFFSET(Data!$A$1,MATCH($D88,Data!$CG:$CG,0)-1,MATCH($E88&amp;"/"&amp;T$1,Data!$1:$1,0)-1)))</f>
        <v/>
      </c>
      <c r="U88" s="256" t="str">
        <f ca="1">IF(ISERROR(OFFSET(Data!$A$1,MATCH($D88,Data!$CG:$CG,0)-1,MATCH($E88&amp;"/"&amp;U$1,Data!$1:$1,0)-1))=TRUE,"",IF(OFFSET(Data!$A$1,MATCH($D88,Data!$CG:$CG,0)-1,MATCH($E88&amp;"/"&amp;U$1,Data!$1:$1,0)-1)=0,"",OFFSET(Data!$A$1,MATCH($D88,Data!$CG:$CG,0)-1,MATCH($E88&amp;"/"&amp;U$1,Data!$1:$1,0)-1)))</f>
        <v/>
      </c>
      <c r="V88" s="256" t="str">
        <f ca="1">IF(ISERROR(OFFSET(Data!$A$1,MATCH($D88,Data!$CG:$CG,0)-1,MATCH($E88&amp;"/"&amp;V$1,Data!$1:$1,0)-1))=TRUE,"",IF(OFFSET(Data!$A$1,MATCH($D88,Data!$CG:$CG,0)-1,MATCH($E88&amp;"/"&amp;V$1,Data!$1:$1,0)-1)=0,"",OFFSET(Data!$A$1,MATCH($D88,Data!$CG:$CG,0)-1,MATCH($E88&amp;"/"&amp;V$1,Data!$1:$1,0)-1)))</f>
        <v/>
      </c>
      <c r="W88" s="257" t="str">
        <f ca="1">IF(ISERROR(OFFSET(Data!$A$1,MATCH($D88,Data!$CG:$CG,0)-1,MATCH($E88&amp;"/"&amp;W$1,Data!$1:$1,0)-1))=TRUE,"",IF(OFFSET(Data!$A$1,MATCH($D88,Data!$CG:$CG,0)-1,MATCH($E88&amp;"/"&amp;W$1,Data!$1:$1,0)-1)=0,"",OFFSET(Data!$A$1,MATCH($D88,Data!$CG:$CG,0)-1,MATCH($E88&amp;"/"&amp;W$1,Data!$1:$1,0)-1)))</f>
        <v/>
      </c>
      <c r="X88" s="256" t="str">
        <f ca="1">IF(ISERROR(OFFSET(Data!$A$1,MATCH($D88,Data!$CG:$CG,0)-1,MATCH($E88&amp;"/"&amp;X$1,Data!$1:$1,0)-1))=TRUE,"",IF(OFFSET(Data!$A$1,MATCH($D88,Data!$CG:$CG,0)-1,MATCH($E88&amp;"/"&amp;X$1,Data!$1:$1,0)-1)=0,"",OFFSET(Data!$A$1,MATCH($D88,Data!$CG:$CG,0)-1,MATCH($E88&amp;"/"&amp;X$1,Data!$1:$1,0)-1)))</f>
        <v/>
      </c>
      <c r="Y88" s="256" t="str">
        <f ca="1">IF(ISERROR(OFFSET(Data!$A$1,MATCH($D88,Data!$CG:$CG,0)-1,MATCH($E88&amp;"/"&amp;Y$1,Data!$1:$1,0)-1))=TRUE,"",IF(OFFSET(Data!$A$1,MATCH($D88,Data!$CG:$CG,0)-1,MATCH($E88&amp;"/"&amp;Y$1,Data!$1:$1,0)-1)=0,"",OFFSET(Data!$A$1,MATCH($D88,Data!$CG:$CG,0)-1,MATCH($E88&amp;"/"&amp;Y$1,Data!$1:$1,0)-1)))</f>
        <v/>
      </c>
      <c r="Z88" s="256" t="str">
        <f ca="1">IF(ISERROR(OFFSET(Data!$A$1,MATCH($D88,Data!$CG:$CG,0)-1,MATCH($E88&amp;"/"&amp;Z$1,Data!$1:$1,0)-1))=TRUE,"",IF(OFFSET(Data!$A$1,MATCH($D88,Data!$CG:$CG,0)-1,MATCH($E88&amp;"/"&amp;Z$1,Data!$1:$1,0)-1)=0,"",OFFSET(Data!$A$1,MATCH($D88,Data!$CG:$CG,0)-1,MATCH($E88&amp;"/"&amp;Z$1,Data!$1:$1,0)-1)))</f>
        <v/>
      </c>
      <c r="AA88" s="256" t="str">
        <f ca="1">IF(ISERROR(OFFSET(Data!$A$1,MATCH($D88,Data!$CG:$CG,0)-1,MATCH($E88&amp;"/"&amp;AA$1,Data!$1:$1,0)-1))=TRUE,"",IF(OFFSET(Data!$A$1,MATCH($D88,Data!$CG:$CG,0)-1,MATCH($E88&amp;"/"&amp;AA$1,Data!$1:$1,0)-1)=0,"",OFFSET(Data!$A$1,MATCH($D88,Data!$CG:$CG,0)-1,MATCH($E88&amp;"/"&amp;AA$1,Data!$1:$1,0)-1)))</f>
        <v/>
      </c>
      <c r="AB88" s="256" t="str">
        <f ca="1">IF(ISERROR(OFFSET(Data!$A$1,MATCH($D88,Data!$CG:$CG,0)-1,MATCH($E88&amp;"/"&amp;AB$1,Data!$1:$1,0)-1))=TRUE,"",IF(OFFSET(Data!$A$1,MATCH($D88,Data!$CG:$CG,0)-1,MATCH($E88&amp;"/"&amp;AB$1,Data!$1:$1,0)-1)=0,"",OFFSET(Data!$A$1,MATCH($D88,Data!$CG:$CG,0)-1,MATCH($E88&amp;"/"&amp;AB$1,Data!$1:$1,0)-1)))</f>
        <v/>
      </c>
      <c r="AC88" s="256" t="str">
        <f ca="1">IF(ISERROR(OFFSET(Data!$A$1,MATCH($D88,Data!$CG:$CG,0)-1,MATCH($E88&amp;"/"&amp;AC$1,Data!$1:$1,0)-1))=TRUE,"",IF(OFFSET(Data!$A$1,MATCH($D88,Data!$CG:$CG,0)-1,MATCH($E88&amp;"/"&amp;AC$1,Data!$1:$1,0)-1)=0,"",OFFSET(Data!$A$1,MATCH($D88,Data!$CG:$CG,0)-1,MATCH($E88&amp;"/"&amp;AC$1,Data!$1:$1,0)-1)))</f>
        <v/>
      </c>
      <c r="AD88" s="256" t="str">
        <f ca="1">IF(ISERROR(OFFSET(Data!$A$1,MATCH($D88,Data!$CG:$CG,0)-1,MATCH($E88&amp;"/"&amp;AD$1,Data!$1:$1,0)-1))=TRUE,"",IF(OFFSET(Data!$A$1,MATCH($D88,Data!$CG:$CG,0)-1,MATCH($E88&amp;"/"&amp;AD$1,Data!$1:$1,0)-1)=0,"",OFFSET(Data!$A$1,MATCH($D88,Data!$CG:$CG,0)-1,MATCH($E88&amp;"/"&amp;AD$1,Data!$1:$1,0)-1)))</f>
        <v/>
      </c>
      <c r="AE88" s="256" t="str">
        <f ca="1">IF(ISERROR(OFFSET(Data!$A$1,MATCH($D88,Data!$CG:$CG,0)-1,MATCH($E88&amp;"/"&amp;AE$1,Data!$1:$1,0)-1))=TRUE,"",IF(OFFSET(Data!$A$1,MATCH($D88,Data!$CG:$CG,0)-1,MATCH($E88&amp;"/"&amp;AE$1,Data!$1:$1,0)-1)=0,"",OFFSET(Data!$A$1,MATCH($D88,Data!$CG:$CG,0)-1,MATCH($E88&amp;"/"&amp;AE$1,Data!$1:$1,0)-1)))</f>
        <v/>
      </c>
      <c r="AF88" s="258" t="str">
        <f ca="1">IF(ISERROR(OFFSET(Data!$A$1,MATCH($D88,Data!$CG:$CG,0)-1,MATCH($E88&amp;"/"&amp;AF$1,Data!$1:$1,0)-1))=TRUE,"",IF(OFFSET(Data!$A$1,MATCH($D88,Data!$CG:$CG,0)-1,MATCH($E88&amp;"/"&amp;AF$1,Data!$1:$1,0)-1)=0,"",OFFSET(Data!$A$1,MATCH($D88,Data!$CG:$CG,0)-1,MATCH($E88&amp;"/"&amp;AF$1,Data!$1:$1,0)-1)))</f>
        <v/>
      </c>
      <c r="AG88" s="214">
        <f t="shared" ca="1" si="6"/>
        <v>0</v>
      </c>
      <c r="AH88" s="215">
        <f ca="1">SUM(AG84:AG88)</f>
        <v>0</v>
      </c>
    </row>
    <row r="89" spans="1:34" ht="15" hidden="1" customHeight="1" x14ac:dyDescent="0.25">
      <c r="A89" s="445">
        <v>17</v>
      </c>
      <c r="B89" s="448" t="e">
        <f>INDEX(Data!CI:CI,MATCH("W"&amp;A89,Data!A:A,0))</f>
        <v>#N/A</v>
      </c>
      <c r="C89" s="451" t="e">
        <f>INDEX(Data!CG:CG,MATCH("W"&amp;A89,Data!A:A,0))</f>
        <v>#N/A</v>
      </c>
      <c r="D89" s="26" t="e">
        <f>IF(C89&lt;&gt;"",C89,#REF!)</f>
        <v>#N/A</v>
      </c>
      <c r="E89" s="27" t="s">
        <v>21</v>
      </c>
      <c r="F89" s="271" t="str">
        <f ca="1">IF(ISERROR(OFFSET(Data!$A$1,MATCH($D89,Data!$CG:$CG,0)-1,MATCH($E89&amp;"/"&amp;F$1,Data!$1:$1,0)-1))=TRUE,"",IF(OFFSET(Data!$A$1,MATCH($D89,Data!$CG:$CG,0)-1,MATCH($E89&amp;"/"&amp;F$1,Data!$1:$1,0)-1)=0,"",OFFSET(Data!$A$1,MATCH($D89,Data!$CG:$CG,0)-1,MATCH($E89&amp;"/"&amp;F$1,Data!$1:$1,0)-1)))</f>
        <v/>
      </c>
      <c r="G89" s="250" t="str">
        <f ca="1">IF(ISERROR(OFFSET(Data!$A$1,MATCH($D89,Data!$CG:$CG,0)-1,MATCH($E89&amp;"/"&amp;G$1,Data!$1:$1,0)-1))=TRUE,"",IF(OFFSET(Data!$A$1,MATCH($D89,Data!$CG:$CG,0)-1,MATCH($E89&amp;"/"&amp;G$1,Data!$1:$1,0)-1)=0,"",OFFSET(Data!$A$1,MATCH($D89,Data!$CG:$CG,0)-1,MATCH($E89&amp;"/"&amp;G$1,Data!$1:$1,0)-1)))</f>
        <v/>
      </c>
      <c r="H89" s="250" t="str">
        <f ca="1">IF(ISERROR(OFFSET(Data!$A$1,MATCH($D89,Data!$CG:$CG,0)-1,MATCH($E89&amp;"/"&amp;H$1,Data!$1:$1,0)-1))=TRUE,"",IF(OFFSET(Data!$A$1,MATCH($D89,Data!$CG:$CG,0)-1,MATCH($E89&amp;"/"&amp;H$1,Data!$1:$1,0)-1)=0,"",OFFSET(Data!$A$1,MATCH($D89,Data!$CG:$CG,0)-1,MATCH($E89&amp;"/"&amp;H$1,Data!$1:$1,0)-1)))</f>
        <v/>
      </c>
      <c r="I89" s="250" t="str">
        <f ca="1">IF(ISERROR(OFFSET(Data!$A$1,MATCH($D89,Data!$CG:$CG,0)-1,MATCH($E89&amp;"/"&amp;I$1,Data!$1:$1,0)-1))=TRUE,"",IF(OFFSET(Data!$A$1,MATCH($D89,Data!$CG:$CG,0)-1,MATCH($E89&amp;"/"&amp;I$1,Data!$1:$1,0)-1)=0,"",OFFSET(Data!$A$1,MATCH($D89,Data!$CG:$CG,0)-1,MATCH($E89&amp;"/"&amp;I$1,Data!$1:$1,0)-1)))</f>
        <v/>
      </c>
      <c r="J89" s="250" t="str">
        <f ca="1">IF(ISERROR(OFFSET(Data!$A$1,MATCH($D89,Data!$CG:$CG,0)-1,MATCH($E89&amp;"/"&amp;J$1,Data!$1:$1,0)-1))=TRUE,"",IF(OFFSET(Data!$A$1,MATCH($D89,Data!$CG:$CG,0)-1,MATCH($E89&amp;"/"&amp;J$1,Data!$1:$1,0)-1)=0,"",OFFSET(Data!$A$1,MATCH($D89,Data!$CG:$CG,0)-1,MATCH($E89&amp;"/"&amp;J$1,Data!$1:$1,0)-1)))</f>
        <v/>
      </c>
      <c r="K89" s="250" t="str">
        <f ca="1">IF(ISERROR(OFFSET(Data!$A$1,MATCH($D89,Data!$CG:$CG,0)-1,MATCH($E89&amp;"/"&amp;K$1,Data!$1:$1,0)-1))=TRUE,"",IF(OFFSET(Data!$A$1,MATCH($D89,Data!$CG:$CG,0)-1,MATCH($E89&amp;"/"&amp;K$1,Data!$1:$1,0)-1)=0,"",OFFSET(Data!$A$1,MATCH($D89,Data!$CG:$CG,0)-1,MATCH($E89&amp;"/"&amp;K$1,Data!$1:$1,0)-1)))</f>
        <v/>
      </c>
      <c r="L89" s="250" t="str">
        <f ca="1">IF(ISERROR(OFFSET(Data!$A$1,MATCH($D89,Data!$CG:$CG,0)-1,MATCH($E89&amp;"/"&amp;L$1,Data!$1:$1,0)-1))=TRUE,"",IF(OFFSET(Data!$A$1,MATCH($D89,Data!$CG:$CG,0)-1,MATCH($E89&amp;"/"&amp;L$1,Data!$1:$1,0)-1)=0,"",OFFSET(Data!$A$1,MATCH($D89,Data!$CG:$CG,0)-1,MATCH($E89&amp;"/"&amp;L$1,Data!$1:$1,0)-1)))</f>
        <v/>
      </c>
      <c r="M89" s="250" t="str">
        <f ca="1">IF(ISERROR(OFFSET(Data!$A$1,MATCH($D89,Data!$CG:$CG,0)-1,MATCH($E89&amp;"/"&amp;M$1,Data!$1:$1,0)-1))=TRUE,"",IF(OFFSET(Data!$A$1,MATCH($D89,Data!$CG:$CG,0)-1,MATCH($E89&amp;"/"&amp;M$1,Data!$1:$1,0)-1)=0,"",OFFSET(Data!$A$1,MATCH($D89,Data!$CG:$CG,0)-1,MATCH($E89&amp;"/"&amp;M$1,Data!$1:$1,0)-1)))</f>
        <v/>
      </c>
      <c r="N89" s="250" t="str">
        <f ca="1">IF(ISERROR(OFFSET(Data!$A$1,MATCH($D89,Data!$CG:$CG,0)-1,MATCH($E89&amp;"/"&amp;N$1,Data!$1:$1,0)-1))=TRUE,"",IF(OFFSET(Data!$A$1,MATCH($D89,Data!$CG:$CG,0)-1,MATCH($E89&amp;"/"&amp;N$1,Data!$1:$1,0)-1)=0,"",OFFSET(Data!$A$1,MATCH($D89,Data!$CG:$CG,0)-1,MATCH($E89&amp;"/"&amp;N$1,Data!$1:$1,0)-1)))</f>
        <v/>
      </c>
      <c r="O89" s="250" t="str">
        <f ca="1">IF(ISERROR(OFFSET(Data!$A$1,MATCH($D89,Data!$CG:$CG,0)-1,MATCH($E89&amp;"/"&amp;O$1,Data!$1:$1,0)-1))=TRUE,"",IF(OFFSET(Data!$A$1,MATCH($D89,Data!$CG:$CG,0)-1,MATCH($E89&amp;"/"&amp;O$1,Data!$1:$1,0)-1)=0,"",OFFSET(Data!$A$1,MATCH($D89,Data!$CG:$CG,0)-1,MATCH($E89&amp;"/"&amp;O$1,Data!$1:$1,0)-1)))</f>
        <v/>
      </c>
      <c r="P89" s="250" t="str">
        <f ca="1">IF(ISERROR(OFFSET(Data!$A$1,MATCH($D89,Data!$CG:$CG,0)-1,MATCH($E89&amp;"/"&amp;P$1,Data!$1:$1,0)-1))=TRUE,"",IF(OFFSET(Data!$A$1,MATCH($D89,Data!$CG:$CG,0)-1,MATCH($E89&amp;"/"&amp;P$1,Data!$1:$1,0)-1)=0,"",OFFSET(Data!$A$1,MATCH($D89,Data!$CG:$CG,0)-1,MATCH($E89&amp;"/"&amp;P$1,Data!$1:$1,0)-1)))</f>
        <v/>
      </c>
      <c r="Q89" s="250" t="str">
        <f ca="1">IF(ISERROR(OFFSET(Data!$A$1,MATCH($D89,Data!$CG:$CG,0)-1,MATCH($E89&amp;"/"&amp;Q$1,Data!$1:$1,0)-1))=TRUE,"",IF(OFFSET(Data!$A$1,MATCH($D89,Data!$CG:$CG,0)-1,MATCH($E89&amp;"/"&amp;Q$1,Data!$1:$1,0)-1)=0,"",OFFSET(Data!$A$1,MATCH($D89,Data!$CG:$CG,0)-1,MATCH($E89&amp;"/"&amp;Q$1,Data!$1:$1,0)-1)))</f>
        <v/>
      </c>
      <c r="R89" s="250" t="str">
        <f ca="1">IF(ISERROR(OFFSET(Data!$A$1,MATCH($D89,Data!$CG:$CG,0)-1,MATCH($E89&amp;"/"&amp;R$1,Data!$1:$1,0)-1))=TRUE,"",IF(OFFSET(Data!$A$1,MATCH($D89,Data!$CG:$CG,0)-1,MATCH($E89&amp;"/"&amp;R$1,Data!$1:$1,0)-1)=0,"",OFFSET(Data!$A$1,MATCH($D89,Data!$CG:$CG,0)-1,MATCH($E89&amp;"/"&amp;R$1,Data!$1:$1,0)-1)))</f>
        <v/>
      </c>
      <c r="S89" s="250" t="str">
        <f ca="1">IF(ISERROR(OFFSET(Data!$A$1,MATCH($D89,Data!$CG:$CG,0)-1,MATCH($E89&amp;"/"&amp;S$1,Data!$1:$1,0)-1))=TRUE,"",IF(OFFSET(Data!$A$1,MATCH($D89,Data!$CG:$CG,0)-1,MATCH($E89&amp;"/"&amp;S$1,Data!$1:$1,0)-1)=0,"",OFFSET(Data!$A$1,MATCH($D89,Data!$CG:$CG,0)-1,MATCH($E89&amp;"/"&amp;S$1,Data!$1:$1,0)-1)))</f>
        <v/>
      </c>
      <c r="T89" s="250" t="str">
        <f ca="1">IF(ISERROR(OFFSET(Data!$A$1,MATCH($D89,Data!$CG:$CG,0)-1,MATCH($E89&amp;"/"&amp;T$1,Data!$1:$1,0)-1))=TRUE,"",IF(OFFSET(Data!$A$1,MATCH($D89,Data!$CG:$CG,0)-1,MATCH($E89&amp;"/"&amp;T$1,Data!$1:$1,0)-1)=0,"",OFFSET(Data!$A$1,MATCH($D89,Data!$CG:$CG,0)-1,MATCH($E89&amp;"/"&amp;T$1,Data!$1:$1,0)-1)))</f>
        <v/>
      </c>
      <c r="U89" s="250" t="str">
        <f ca="1">IF(ISERROR(OFFSET(Data!$A$1,MATCH($D89,Data!$CG:$CG,0)-1,MATCH($E89&amp;"/"&amp;U$1,Data!$1:$1,0)-1))=TRUE,"",IF(OFFSET(Data!$A$1,MATCH($D89,Data!$CG:$CG,0)-1,MATCH($E89&amp;"/"&amp;U$1,Data!$1:$1,0)-1)=0,"",OFFSET(Data!$A$1,MATCH($D89,Data!$CG:$CG,0)-1,MATCH($E89&amp;"/"&amp;U$1,Data!$1:$1,0)-1)))</f>
        <v/>
      </c>
      <c r="V89" s="250" t="str">
        <f ca="1">IF(ISERROR(OFFSET(Data!$A$1,MATCH($D89,Data!$CG:$CG,0)-1,MATCH($E89&amp;"/"&amp;V$1,Data!$1:$1,0)-1))=TRUE,"",IF(OFFSET(Data!$A$1,MATCH($D89,Data!$CG:$CG,0)-1,MATCH($E89&amp;"/"&amp;V$1,Data!$1:$1,0)-1)=0,"",OFFSET(Data!$A$1,MATCH($D89,Data!$CG:$CG,0)-1,MATCH($E89&amp;"/"&amp;V$1,Data!$1:$1,0)-1)))</f>
        <v/>
      </c>
      <c r="W89" s="272" t="str">
        <f ca="1">IF(ISERROR(OFFSET(Data!$A$1,MATCH($D89,Data!$CG:$CG,0)-1,MATCH($E89&amp;"/"&amp;W$1,Data!$1:$1,0)-1))=TRUE,"",IF(OFFSET(Data!$A$1,MATCH($D89,Data!$CG:$CG,0)-1,MATCH($E89&amp;"/"&amp;W$1,Data!$1:$1,0)-1)=0,"",OFFSET(Data!$A$1,MATCH($D89,Data!$CG:$CG,0)-1,MATCH($E89&amp;"/"&amp;W$1,Data!$1:$1,0)-1)))</f>
        <v/>
      </c>
      <c r="X89" s="250" t="str">
        <f ca="1">IF(ISERROR(OFFSET(Data!$A$1,MATCH($D89,Data!$CG:$CG,0)-1,MATCH($E89&amp;"/"&amp;X$1,Data!$1:$1,0)-1))=TRUE,"",IF(OFFSET(Data!$A$1,MATCH($D89,Data!$CG:$CG,0)-1,MATCH($E89&amp;"/"&amp;X$1,Data!$1:$1,0)-1)=0,"",OFFSET(Data!$A$1,MATCH($D89,Data!$CG:$CG,0)-1,MATCH($E89&amp;"/"&amp;X$1,Data!$1:$1,0)-1)))</f>
        <v/>
      </c>
      <c r="Y89" s="250" t="str">
        <f ca="1">IF(ISERROR(OFFSET(Data!$A$1,MATCH($D89,Data!$CG:$CG,0)-1,MATCH($E89&amp;"/"&amp;Y$1,Data!$1:$1,0)-1))=TRUE,"",IF(OFFSET(Data!$A$1,MATCH($D89,Data!$CG:$CG,0)-1,MATCH($E89&amp;"/"&amp;Y$1,Data!$1:$1,0)-1)=0,"",OFFSET(Data!$A$1,MATCH($D89,Data!$CG:$CG,0)-1,MATCH($E89&amp;"/"&amp;Y$1,Data!$1:$1,0)-1)))</f>
        <v/>
      </c>
      <c r="Z89" s="250" t="str">
        <f ca="1">IF(ISERROR(OFFSET(Data!$A$1,MATCH($D89,Data!$CG:$CG,0)-1,MATCH($E89&amp;"/"&amp;Z$1,Data!$1:$1,0)-1))=TRUE,"",IF(OFFSET(Data!$A$1,MATCH($D89,Data!$CG:$CG,0)-1,MATCH($E89&amp;"/"&amp;Z$1,Data!$1:$1,0)-1)=0,"",OFFSET(Data!$A$1,MATCH($D89,Data!$CG:$CG,0)-1,MATCH($E89&amp;"/"&amp;Z$1,Data!$1:$1,0)-1)))</f>
        <v/>
      </c>
      <c r="AA89" s="250" t="str">
        <f ca="1">IF(ISERROR(OFFSET(Data!$A$1,MATCH($D89,Data!$CG:$CG,0)-1,MATCH($E89&amp;"/"&amp;AA$1,Data!$1:$1,0)-1))=TRUE,"",IF(OFFSET(Data!$A$1,MATCH($D89,Data!$CG:$CG,0)-1,MATCH($E89&amp;"/"&amp;AA$1,Data!$1:$1,0)-1)=0,"",OFFSET(Data!$A$1,MATCH($D89,Data!$CG:$CG,0)-1,MATCH($E89&amp;"/"&amp;AA$1,Data!$1:$1,0)-1)))</f>
        <v/>
      </c>
      <c r="AB89" s="250" t="str">
        <f ca="1">IF(ISERROR(OFFSET(Data!$A$1,MATCH($D89,Data!$CG:$CG,0)-1,MATCH($E89&amp;"/"&amp;AB$1,Data!$1:$1,0)-1))=TRUE,"",IF(OFFSET(Data!$A$1,MATCH($D89,Data!$CG:$CG,0)-1,MATCH($E89&amp;"/"&amp;AB$1,Data!$1:$1,0)-1)=0,"",OFFSET(Data!$A$1,MATCH($D89,Data!$CG:$CG,0)-1,MATCH($E89&amp;"/"&amp;AB$1,Data!$1:$1,0)-1)))</f>
        <v/>
      </c>
      <c r="AC89" s="250" t="str">
        <f ca="1">IF(ISERROR(OFFSET(Data!$A$1,MATCH($D89,Data!$CG:$CG,0)-1,MATCH($E89&amp;"/"&amp;AC$1,Data!$1:$1,0)-1))=TRUE,"",IF(OFFSET(Data!$A$1,MATCH($D89,Data!$CG:$CG,0)-1,MATCH($E89&amp;"/"&amp;AC$1,Data!$1:$1,0)-1)=0,"",OFFSET(Data!$A$1,MATCH($D89,Data!$CG:$CG,0)-1,MATCH($E89&amp;"/"&amp;AC$1,Data!$1:$1,0)-1)))</f>
        <v/>
      </c>
      <c r="AD89" s="250" t="str">
        <f ca="1">IF(ISERROR(OFFSET(Data!$A$1,MATCH($D89,Data!$CG:$CG,0)-1,MATCH($E89&amp;"/"&amp;AD$1,Data!$1:$1,0)-1))=TRUE,"",IF(OFFSET(Data!$A$1,MATCH($D89,Data!$CG:$CG,0)-1,MATCH($E89&amp;"/"&amp;AD$1,Data!$1:$1,0)-1)=0,"",OFFSET(Data!$A$1,MATCH($D89,Data!$CG:$CG,0)-1,MATCH($E89&amp;"/"&amp;AD$1,Data!$1:$1,0)-1)))</f>
        <v/>
      </c>
      <c r="AE89" s="250" t="str">
        <f ca="1">IF(ISERROR(OFFSET(Data!$A$1,MATCH($D89,Data!$CG:$CG,0)-1,MATCH($E89&amp;"/"&amp;AE$1,Data!$1:$1,0)-1))=TRUE,"",IF(OFFSET(Data!$A$1,MATCH($D89,Data!$CG:$CG,0)-1,MATCH($E89&amp;"/"&amp;AE$1,Data!$1:$1,0)-1)=0,"",OFFSET(Data!$A$1,MATCH($D89,Data!$CG:$CG,0)-1,MATCH($E89&amp;"/"&amp;AE$1,Data!$1:$1,0)-1)))</f>
        <v/>
      </c>
      <c r="AF89" s="251" t="str">
        <f ca="1">IF(ISERROR(OFFSET(Data!$A$1,MATCH($D89,Data!$CG:$CG,0)-1,MATCH($E89&amp;"/"&amp;AF$1,Data!$1:$1,0)-1))=TRUE,"",IF(OFFSET(Data!$A$1,MATCH($D89,Data!$CG:$CG,0)-1,MATCH($E89&amp;"/"&amp;AF$1,Data!$1:$1,0)-1)=0,"",OFFSET(Data!$A$1,MATCH($D89,Data!$CG:$CG,0)-1,MATCH($E89&amp;"/"&amp;AF$1,Data!$1:$1,0)-1)))</f>
        <v/>
      </c>
      <c r="AG89" s="210">
        <f t="shared" ca="1" si="6"/>
        <v>0</v>
      </c>
      <c r="AH89" s="211">
        <f ca="1">AG89</f>
        <v>0</v>
      </c>
    </row>
    <row r="90" spans="1:34" ht="15" hidden="1" customHeight="1" thickBot="1" x14ac:dyDescent="0.3">
      <c r="A90" s="446"/>
      <c r="B90" s="449"/>
      <c r="C90" s="452"/>
      <c r="D90" s="28" t="e">
        <f>IF(C90&lt;&gt;"",C90,D89)</f>
        <v>#N/A</v>
      </c>
      <c r="E90" s="29" t="s">
        <v>22</v>
      </c>
      <c r="F90" s="254" t="str">
        <f ca="1">IF(ISERROR(OFFSET(Data!$A$1,MATCH($D90,Data!$CG:$CG,0)-1,MATCH($E90&amp;"/"&amp;F$1,Data!$1:$1,0)-1))=TRUE,"",IF(OFFSET(Data!$A$1,MATCH($D90,Data!$CG:$CG,0)-1,MATCH($E90&amp;"/"&amp;F$1,Data!$1:$1,0)-1)=0,"",OFFSET(Data!$A$1,MATCH($D90,Data!$CG:$CG,0)-1,MATCH($E90&amp;"/"&amp;F$1,Data!$1:$1,0)-1)))</f>
        <v/>
      </c>
      <c r="G90" s="252" t="str">
        <f ca="1">IF(ISERROR(OFFSET(Data!$A$1,MATCH($D90,Data!$CG:$CG,0)-1,MATCH($E90&amp;"/"&amp;G$1,Data!$1:$1,0)-1))=TRUE,"",IF(OFFSET(Data!$A$1,MATCH($D90,Data!$CG:$CG,0)-1,MATCH($E90&amp;"/"&amp;G$1,Data!$1:$1,0)-1)=0,"",OFFSET(Data!$A$1,MATCH($D90,Data!$CG:$CG,0)-1,MATCH($E90&amp;"/"&amp;G$1,Data!$1:$1,0)-1)))</f>
        <v/>
      </c>
      <c r="H90" s="252" t="str">
        <f ca="1">IF(ISERROR(OFFSET(Data!$A$1,MATCH($D90,Data!$CG:$CG,0)-1,MATCH($E90&amp;"/"&amp;H$1,Data!$1:$1,0)-1))=TRUE,"",IF(OFFSET(Data!$A$1,MATCH($D90,Data!$CG:$CG,0)-1,MATCH($E90&amp;"/"&amp;H$1,Data!$1:$1,0)-1)=0,"",OFFSET(Data!$A$1,MATCH($D90,Data!$CG:$CG,0)-1,MATCH($E90&amp;"/"&amp;H$1,Data!$1:$1,0)-1)))</f>
        <v/>
      </c>
      <c r="I90" s="252" t="str">
        <f ca="1">IF(ISERROR(OFFSET(Data!$A$1,MATCH($D90,Data!$CG:$CG,0)-1,MATCH($E90&amp;"/"&amp;I$1,Data!$1:$1,0)-1))=TRUE,"",IF(OFFSET(Data!$A$1,MATCH($D90,Data!$CG:$CG,0)-1,MATCH($E90&amp;"/"&amp;I$1,Data!$1:$1,0)-1)=0,"",OFFSET(Data!$A$1,MATCH($D90,Data!$CG:$CG,0)-1,MATCH($E90&amp;"/"&amp;I$1,Data!$1:$1,0)-1)))</f>
        <v/>
      </c>
      <c r="J90" s="252" t="str">
        <f ca="1">IF(ISERROR(OFFSET(Data!$A$1,MATCH($D90,Data!$CG:$CG,0)-1,MATCH($E90&amp;"/"&amp;J$1,Data!$1:$1,0)-1))=TRUE,"",IF(OFFSET(Data!$A$1,MATCH($D90,Data!$CG:$CG,0)-1,MATCH($E90&amp;"/"&amp;J$1,Data!$1:$1,0)-1)=0,"",OFFSET(Data!$A$1,MATCH($D90,Data!$CG:$CG,0)-1,MATCH($E90&amp;"/"&amp;J$1,Data!$1:$1,0)-1)))</f>
        <v/>
      </c>
      <c r="K90" s="252" t="str">
        <f ca="1">IF(ISERROR(OFFSET(Data!$A$1,MATCH($D90,Data!$CG:$CG,0)-1,MATCH($E90&amp;"/"&amp;K$1,Data!$1:$1,0)-1))=TRUE,"",IF(OFFSET(Data!$A$1,MATCH($D90,Data!$CG:$CG,0)-1,MATCH($E90&amp;"/"&amp;K$1,Data!$1:$1,0)-1)=0,"",OFFSET(Data!$A$1,MATCH($D90,Data!$CG:$CG,0)-1,MATCH($E90&amp;"/"&amp;K$1,Data!$1:$1,0)-1)))</f>
        <v/>
      </c>
      <c r="L90" s="252" t="str">
        <f ca="1">IF(ISERROR(OFFSET(Data!$A$1,MATCH($D90,Data!$CG:$CG,0)-1,MATCH($E90&amp;"/"&amp;L$1,Data!$1:$1,0)-1))=TRUE,"",IF(OFFSET(Data!$A$1,MATCH($D90,Data!$CG:$CG,0)-1,MATCH($E90&amp;"/"&amp;L$1,Data!$1:$1,0)-1)=0,"",OFFSET(Data!$A$1,MATCH($D90,Data!$CG:$CG,0)-1,MATCH($E90&amp;"/"&amp;L$1,Data!$1:$1,0)-1)))</f>
        <v/>
      </c>
      <c r="M90" s="252" t="str">
        <f ca="1">IF(ISERROR(OFFSET(Data!$A$1,MATCH($D90,Data!$CG:$CG,0)-1,MATCH($E90&amp;"/"&amp;M$1,Data!$1:$1,0)-1))=TRUE,"",IF(OFFSET(Data!$A$1,MATCH($D90,Data!$CG:$CG,0)-1,MATCH($E90&amp;"/"&amp;M$1,Data!$1:$1,0)-1)=0,"",OFFSET(Data!$A$1,MATCH($D90,Data!$CG:$CG,0)-1,MATCH($E90&amp;"/"&amp;M$1,Data!$1:$1,0)-1)))</f>
        <v/>
      </c>
      <c r="N90" s="252" t="str">
        <f ca="1">IF(ISERROR(OFFSET(Data!$A$1,MATCH($D90,Data!$CG:$CG,0)-1,MATCH($E90&amp;"/"&amp;N$1,Data!$1:$1,0)-1))=TRUE,"",IF(OFFSET(Data!$A$1,MATCH($D90,Data!$CG:$CG,0)-1,MATCH($E90&amp;"/"&amp;N$1,Data!$1:$1,0)-1)=0,"",OFFSET(Data!$A$1,MATCH($D90,Data!$CG:$CG,0)-1,MATCH($E90&amp;"/"&amp;N$1,Data!$1:$1,0)-1)))</f>
        <v/>
      </c>
      <c r="O90" s="252" t="str">
        <f ca="1">IF(ISERROR(OFFSET(Data!$A$1,MATCH($D90,Data!$CG:$CG,0)-1,MATCH($E90&amp;"/"&amp;O$1,Data!$1:$1,0)-1))=TRUE,"",IF(OFFSET(Data!$A$1,MATCH($D90,Data!$CG:$CG,0)-1,MATCH($E90&amp;"/"&amp;O$1,Data!$1:$1,0)-1)=0,"",OFFSET(Data!$A$1,MATCH($D90,Data!$CG:$CG,0)-1,MATCH($E90&amp;"/"&amp;O$1,Data!$1:$1,0)-1)))</f>
        <v/>
      </c>
      <c r="P90" s="252" t="str">
        <f ca="1">IF(ISERROR(OFFSET(Data!$A$1,MATCH($D90,Data!$CG:$CG,0)-1,MATCH($E90&amp;"/"&amp;P$1,Data!$1:$1,0)-1))=TRUE,"",IF(OFFSET(Data!$A$1,MATCH($D90,Data!$CG:$CG,0)-1,MATCH($E90&amp;"/"&amp;P$1,Data!$1:$1,0)-1)=0,"",OFFSET(Data!$A$1,MATCH($D90,Data!$CG:$CG,0)-1,MATCH($E90&amp;"/"&amp;P$1,Data!$1:$1,0)-1)))</f>
        <v/>
      </c>
      <c r="Q90" s="252" t="str">
        <f ca="1">IF(ISERROR(OFFSET(Data!$A$1,MATCH($D90,Data!$CG:$CG,0)-1,MATCH($E90&amp;"/"&amp;Q$1,Data!$1:$1,0)-1))=TRUE,"",IF(OFFSET(Data!$A$1,MATCH($D90,Data!$CG:$CG,0)-1,MATCH($E90&amp;"/"&amp;Q$1,Data!$1:$1,0)-1)=0,"",OFFSET(Data!$A$1,MATCH($D90,Data!$CG:$CG,0)-1,MATCH($E90&amp;"/"&amp;Q$1,Data!$1:$1,0)-1)))</f>
        <v/>
      </c>
      <c r="R90" s="252" t="str">
        <f ca="1">IF(ISERROR(OFFSET(Data!$A$1,MATCH($D90,Data!$CG:$CG,0)-1,MATCH($E90&amp;"/"&amp;R$1,Data!$1:$1,0)-1))=TRUE,"",IF(OFFSET(Data!$A$1,MATCH($D90,Data!$CG:$CG,0)-1,MATCH($E90&amp;"/"&amp;R$1,Data!$1:$1,0)-1)=0,"",OFFSET(Data!$A$1,MATCH($D90,Data!$CG:$CG,0)-1,MATCH($E90&amp;"/"&amp;R$1,Data!$1:$1,0)-1)))</f>
        <v/>
      </c>
      <c r="S90" s="252" t="str">
        <f ca="1">IF(ISERROR(OFFSET(Data!$A$1,MATCH($D90,Data!$CG:$CG,0)-1,MATCH($E90&amp;"/"&amp;S$1,Data!$1:$1,0)-1))=TRUE,"",IF(OFFSET(Data!$A$1,MATCH($D90,Data!$CG:$CG,0)-1,MATCH($E90&amp;"/"&amp;S$1,Data!$1:$1,0)-1)=0,"",OFFSET(Data!$A$1,MATCH($D90,Data!$CG:$CG,0)-1,MATCH($E90&amp;"/"&amp;S$1,Data!$1:$1,0)-1)))</f>
        <v/>
      </c>
      <c r="T90" s="252" t="str">
        <f ca="1">IF(ISERROR(OFFSET(Data!$A$1,MATCH($D90,Data!$CG:$CG,0)-1,MATCH($E90&amp;"/"&amp;T$1,Data!$1:$1,0)-1))=TRUE,"",IF(OFFSET(Data!$A$1,MATCH($D90,Data!$CG:$CG,0)-1,MATCH($E90&amp;"/"&amp;T$1,Data!$1:$1,0)-1)=0,"",OFFSET(Data!$A$1,MATCH($D90,Data!$CG:$CG,0)-1,MATCH($E90&amp;"/"&amp;T$1,Data!$1:$1,0)-1)))</f>
        <v/>
      </c>
      <c r="U90" s="252" t="str">
        <f ca="1">IF(ISERROR(OFFSET(Data!$A$1,MATCH($D90,Data!$CG:$CG,0)-1,MATCH($E90&amp;"/"&amp;U$1,Data!$1:$1,0)-1))=TRUE,"",IF(OFFSET(Data!$A$1,MATCH($D90,Data!$CG:$CG,0)-1,MATCH($E90&amp;"/"&amp;U$1,Data!$1:$1,0)-1)=0,"",OFFSET(Data!$A$1,MATCH($D90,Data!$CG:$CG,0)-1,MATCH($E90&amp;"/"&amp;U$1,Data!$1:$1,0)-1)))</f>
        <v/>
      </c>
      <c r="V90" s="252" t="str">
        <f ca="1">IF(ISERROR(OFFSET(Data!$A$1,MATCH($D90,Data!$CG:$CG,0)-1,MATCH($E90&amp;"/"&amp;V$1,Data!$1:$1,0)-1))=TRUE,"",IF(OFFSET(Data!$A$1,MATCH($D90,Data!$CG:$CG,0)-1,MATCH($E90&amp;"/"&amp;V$1,Data!$1:$1,0)-1)=0,"",OFFSET(Data!$A$1,MATCH($D90,Data!$CG:$CG,0)-1,MATCH($E90&amp;"/"&amp;V$1,Data!$1:$1,0)-1)))</f>
        <v/>
      </c>
      <c r="W90" s="269" t="str">
        <f ca="1">IF(ISERROR(OFFSET(Data!$A$1,MATCH($D90,Data!$CG:$CG,0)-1,MATCH($E90&amp;"/"&amp;W$1,Data!$1:$1,0)-1))=TRUE,"",IF(OFFSET(Data!$A$1,MATCH($D90,Data!$CG:$CG,0)-1,MATCH($E90&amp;"/"&amp;W$1,Data!$1:$1,0)-1)=0,"",OFFSET(Data!$A$1,MATCH($D90,Data!$CG:$CG,0)-1,MATCH($E90&amp;"/"&amp;W$1,Data!$1:$1,0)-1)))</f>
        <v/>
      </c>
      <c r="X90" s="252" t="str">
        <f ca="1">IF(ISERROR(OFFSET(Data!$A$1,MATCH($D90,Data!$CG:$CG,0)-1,MATCH($E90&amp;"/"&amp;X$1,Data!$1:$1,0)-1))=TRUE,"",IF(OFFSET(Data!$A$1,MATCH($D90,Data!$CG:$CG,0)-1,MATCH($E90&amp;"/"&amp;X$1,Data!$1:$1,0)-1)=0,"",OFFSET(Data!$A$1,MATCH($D90,Data!$CG:$CG,0)-1,MATCH($E90&amp;"/"&amp;X$1,Data!$1:$1,0)-1)))</f>
        <v/>
      </c>
      <c r="Y90" s="252" t="str">
        <f ca="1">IF(ISERROR(OFFSET(Data!$A$1,MATCH($D90,Data!$CG:$CG,0)-1,MATCH($E90&amp;"/"&amp;Y$1,Data!$1:$1,0)-1))=TRUE,"",IF(OFFSET(Data!$A$1,MATCH($D90,Data!$CG:$CG,0)-1,MATCH($E90&amp;"/"&amp;Y$1,Data!$1:$1,0)-1)=0,"",OFFSET(Data!$A$1,MATCH($D90,Data!$CG:$CG,0)-1,MATCH($E90&amp;"/"&amp;Y$1,Data!$1:$1,0)-1)))</f>
        <v/>
      </c>
      <c r="Z90" s="252" t="str">
        <f ca="1">IF(ISERROR(OFFSET(Data!$A$1,MATCH($D90,Data!$CG:$CG,0)-1,MATCH($E90&amp;"/"&amp;Z$1,Data!$1:$1,0)-1))=TRUE,"",IF(OFFSET(Data!$A$1,MATCH($D90,Data!$CG:$CG,0)-1,MATCH($E90&amp;"/"&amp;Z$1,Data!$1:$1,0)-1)=0,"",OFFSET(Data!$A$1,MATCH($D90,Data!$CG:$CG,0)-1,MATCH($E90&amp;"/"&amp;Z$1,Data!$1:$1,0)-1)))</f>
        <v/>
      </c>
      <c r="AA90" s="252" t="str">
        <f ca="1">IF(ISERROR(OFFSET(Data!$A$1,MATCH($D90,Data!$CG:$CG,0)-1,MATCH($E90&amp;"/"&amp;AA$1,Data!$1:$1,0)-1))=TRUE,"",IF(OFFSET(Data!$A$1,MATCH($D90,Data!$CG:$CG,0)-1,MATCH($E90&amp;"/"&amp;AA$1,Data!$1:$1,0)-1)=0,"",OFFSET(Data!$A$1,MATCH($D90,Data!$CG:$CG,0)-1,MATCH($E90&amp;"/"&amp;AA$1,Data!$1:$1,0)-1)))</f>
        <v/>
      </c>
      <c r="AB90" s="252" t="str">
        <f ca="1">IF(ISERROR(OFFSET(Data!$A$1,MATCH($D90,Data!$CG:$CG,0)-1,MATCH($E90&amp;"/"&amp;AB$1,Data!$1:$1,0)-1))=TRUE,"",IF(OFFSET(Data!$A$1,MATCH($D90,Data!$CG:$CG,0)-1,MATCH($E90&amp;"/"&amp;AB$1,Data!$1:$1,0)-1)=0,"",OFFSET(Data!$A$1,MATCH($D90,Data!$CG:$CG,0)-1,MATCH($E90&amp;"/"&amp;AB$1,Data!$1:$1,0)-1)))</f>
        <v/>
      </c>
      <c r="AC90" s="252" t="str">
        <f ca="1">IF(ISERROR(OFFSET(Data!$A$1,MATCH($D90,Data!$CG:$CG,0)-1,MATCH($E90&amp;"/"&amp;AC$1,Data!$1:$1,0)-1))=TRUE,"",IF(OFFSET(Data!$A$1,MATCH($D90,Data!$CG:$CG,0)-1,MATCH($E90&amp;"/"&amp;AC$1,Data!$1:$1,0)-1)=0,"",OFFSET(Data!$A$1,MATCH($D90,Data!$CG:$CG,0)-1,MATCH($E90&amp;"/"&amp;AC$1,Data!$1:$1,0)-1)))</f>
        <v/>
      </c>
      <c r="AD90" s="252" t="str">
        <f ca="1">IF(ISERROR(OFFSET(Data!$A$1,MATCH($D90,Data!$CG:$CG,0)-1,MATCH($E90&amp;"/"&amp;AD$1,Data!$1:$1,0)-1))=TRUE,"",IF(OFFSET(Data!$A$1,MATCH($D90,Data!$CG:$CG,0)-1,MATCH($E90&amp;"/"&amp;AD$1,Data!$1:$1,0)-1)=0,"",OFFSET(Data!$A$1,MATCH($D90,Data!$CG:$CG,0)-1,MATCH($E90&amp;"/"&amp;AD$1,Data!$1:$1,0)-1)))</f>
        <v/>
      </c>
      <c r="AE90" s="252" t="str">
        <f ca="1">IF(ISERROR(OFFSET(Data!$A$1,MATCH($D90,Data!$CG:$CG,0)-1,MATCH($E90&amp;"/"&amp;AE$1,Data!$1:$1,0)-1))=TRUE,"",IF(OFFSET(Data!$A$1,MATCH($D90,Data!$CG:$CG,0)-1,MATCH($E90&amp;"/"&amp;AE$1,Data!$1:$1,0)-1)=0,"",OFFSET(Data!$A$1,MATCH($D90,Data!$CG:$CG,0)-1,MATCH($E90&amp;"/"&amp;AE$1,Data!$1:$1,0)-1)))</f>
        <v/>
      </c>
      <c r="AF90" s="253" t="str">
        <f ca="1">IF(ISERROR(OFFSET(Data!$A$1,MATCH($D90,Data!$CG:$CG,0)-1,MATCH($E90&amp;"/"&amp;AF$1,Data!$1:$1,0)-1))=TRUE,"",IF(OFFSET(Data!$A$1,MATCH($D90,Data!$CG:$CG,0)-1,MATCH($E90&amp;"/"&amp;AF$1,Data!$1:$1,0)-1)=0,"",OFFSET(Data!$A$1,MATCH($D90,Data!$CG:$CG,0)-1,MATCH($E90&amp;"/"&amp;AF$1,Data!$1:$1,0)-1)))</f>
        <v/>
      </c>
      <c r="AG90" s="212">
        <f t="shared" ca="1" si="6"/>
        <v>0</v>
      </c>
      <c r="AH90" s="213">
        <f ca="1">SUM(AG89:AG90)</f>
        <v>0</v>
      </c>
    </row>
    <row r="91" spans="1:34" ht="15" hidden="1" customHeight="1" x14ac:dyDescent="0.25">
      <c r="A91" s="446"/>
      <c r="B91" s="449"/>
      <c r="C91" s="452"/>
      <c r="D91" s="28" t="e">
        <f>IF(C91&lt;&gt;"",C91,D90)</f>
        <v>#N/A</v>
      </c>
      <c r="E91" s="29" t="s">
        <v>23</v>
      </c>
      <c r="F91" s="254" t="str">
        <f ca="1">IF(ISERROR(OFFSET(Data!$A$1,MATCH($D91,Data!$CG:$CG,0)-1,MATCH($E91&amp;"/"&amp;F$1,Data!$1:$1,0)-1))=TRUE,"",IF(OFFSET(Data!$A$1,MATCH($D91,Data!$CG:$CG,0)-1,MATCH($E91&amp;"/"&amp;F$1,Data!$1:$1,0)-1)=0,"",OFFSET(Data!$A$1,MATCH($D91,Data!$CG:$CG,0)-1,MATCH($E91&amp;"/"&amp;F$1,Data!$1:$1,0)-1)))</f>
        <v/>
      </c>
      <c r="G91" s="252" t="str">
        <f ca="1">IF(ISERROR(OFFSET(Data!$A$1,MATCH($D91,Data!$CG:$CG,0)-1,MATCH($E91&amp;"/"&amp;G$1,Data!$1:$1,0)-1))=TRUE,"",IF(OFFSET(Data!$A$1,MATCH($D91,Data!$CG:$CG,0)-1,MATCH($E91&amp;"/"&amp;G$1,Data!$1:$1,0)-1)=0,"",OFFSET(Data!$A$1,MATCH($D91,Data!$CG:$CG,0)-1,MATCH($E91&amp;"/"&amp;G$1,Data!$1:$1,0)-1)))</f>
        <v/>
      </c>
      <c r="H91" s="252" t="str">
        <f ca="1">IF(ISERROR(OFFSET(Data!$A$1,MATCH($D91,Data!$CG:$CG,0)-1,MATCH($E91&amp;"/"&amp;H$1,Data!$1:$1,0)-1))=TRUE,"",IF(OFFSET(Data!$A$1,MATCH($D91,Data!$CG:$CG,0)-1,MATCH($E91&amp;"/"&amp;H$1,Data!$1:$1,0)-1)=0,"",OFFSET(Data!$A$1,MATCH($D91,Data!$CG:$CG,0)-1,MATCH($E91&amp;"/"&amp;H$1,Data!$1:$1,0)-1)))</f>
        <v/>
      </c>
      <c r="I91" s="252" t="str">
        <f ca="1">IF(ISERROR(OFFSET(Data!$A$1,MATCH($D91,Data!$CG:$CG,0)-1,MATCH($E91&amp;"/"&amp;I$1,Data!$1:$1,0)-1))=TRUE,"",IF(OFFSET(Data!$A$1,MATCH($D91,Data!$CG:$CG,0)-1,MATCH($E91&amp;"/"&amp;I$1,Data!$1:$1,0)-1)=0,"",OFFSET(Data!$A$1,MATCH($D91,Data!$CG:$CG,0)-1,MATCH($E91&amp;"/"&amp;I$1,Data!$1:$1,0)-1)))</f>
        <v/>
      </c>
      <c r="J91" s="252" t="str">
        <f ca="1">IF(ISERROR(OFFSET(Data!$A$1,MATCH($D91,Data!$CG:$CG,0)-1,MATCH($E91&amp;"/"&amp;J$1,Data!$1:$1,0)-1))=TRUE,"",IF(OFFSET(Data!$A$1,MATCH($D91,Data!$CG:$CG,0)-1,MATCH($E91&amp;"/"&amp;J$1,Data!$1:$1,0)-1)=0,"",OFFSET(Data!$A$1,MATCH($D91,Data!$CG:$CG,0)-1,MATCH($E91&amp;"/"&amp;J$1,Data!$1:$1,0)-1)))</f>
        <v/>
      </c>
      <c r="K91" s="252" t="str">
        <f ca="1">IF(ISERROR(OFFSET(Data!$A$1,MATCH($D91,Data!$CG:$CG,0)-1,MATCH($E91&amp;"/"&amp;K$1,Data!$1:$1,0)-1))=TRUE,"",IF(OFFSET(Data!$A$1,MATCH($D91,Data!$CG:$CG,0)-1,MATCH($E91&amp;"/"&amp;K$1,Data!$1:$1,0)-1)=0,"",OFFSET(Data!$A$1,MATCH($D91,Data!$CG:$CG,0)-1,MATCH($E91&amp;"/"&amp;K$1,Data!$1:$1,0)-1)))</f>
        <v/>
      </c>
      <c r="L91" s="252" t="str">
        <f ca="1">IF(ISERROR(OFFSET(Data!$A$1,MATCH($D91,Data!$CG:$CG,0)-1,MATCH($E91&amp;"/"&amp;L$1,Data!$1:$1,0)-1))=TRUE,"",IF(OFFSET(Data!$A$1,MATCH($D91,Data!$CG:$CG,0)-1,MATCH($E91&amp;"/"&amp;L$1,Data!$1:$1,0)-1)=0,"",OFFSET(Data!$A$1,MATCH($D91,Data!$CG:$CG,0)-1,MATCH($E91&amp;"/"&amp;L$1,Data!$1:$1,0)-1)))</f>
        <v/>
      </c>
      <c r="M91" s="252" t="str">
        <f ca="1">IF(ISERROR(OFFSET(Data!$A$1,MATCH($D91,Data!$CG:$CG,0)-1,MATCH($E91&amp;"/"&amp;M$1,Data!$1:$1,0)-1))=TRUE,"",IF(OFFSET(Data!$A$1,MATCH($D91,Data!$CG:$CG,0)-1,MATCH($E91&amp;"/"&amp;M$1,Data!$1:$1,0)-1)=0,"",OFFSET(Data!$A$1,MATCH($D91,Data!$CG:$CG,0)-1,MATCH($E91&amp;"/"&amp;M$1,Data!$1:$1,0)-1)))</f>
        <v/>
      </c>
      <c r="N91" s="252" t="str">
        <f ca="1">IF(ISERROR(OFFSET(Data!$A$1,MATCH($D91,Data!$CG:$CG,0)-1,MATCH($E91&amp;"/"&amp;N$1,Data!$1:$1,0)-1))=TRUE,"",IF(OFFSET(Data!$A$1,MATCH($D91,Data!$CG:$CG,0)-1,MATCH($E91&amp;"/"&amp;N$1,Data!$1:$1,0)-1)=0,"",OFFSET(Data!$A$1,MATCH($D91,Data!$CG:$CG,0)-1,MATCH($E91&amp;"/"&amp;N$1,Data!$1:$1,0)-1)))</f>
        <v/>
      </c>
      <c r="O91" s="252" t="str">
        <f ca="1">IF(ISERROR(OFFSET(Data!$A$1,MATCH($D91,Data!$CG:$CG,0)-1,MATCH($E91&amp;"/"&amp;O$1,Data!$1:$1,0)-1))=TRUE,"",IF(OFFSET(Data!$A$1,MATCH($D91,Data!$CG:$CG,0)-1,MATCH($E91&amp;"/"&amp;O$1,Data!$1:$1,0)-1)=0,"",OFFSET(Data!$A$1,MATCH($D91,Data!$CG:$CG,0)-1,MATCH($E91&amp;"/"&amp;O$1,Data!$1:$1,0)-1)))</f>
        <v/>
      </c>
      <c r="P91" s="252" t="str">
        <f ca="1">IF(ISERROR(OFFSET(Data!$A$1,MATCH($D91,Data!$CG:$CG,0)-1,MATCH($E91&amp;"/"&amp;P$1,Data!$1:$1,0)-1))=TRUE,"",IF(OFFSET(Data!$A$1,MATCH($D91,Data!$CG:$CG,0)-1,MATCH($E91&amp;"/"&amp;P$1,Data!$1:$1,0)-1)=0,"",OFFSET(Data!$A$1,MATCH($D91,Data!$CG:$CG,0)-1,MATCH($E91&amp;"/"&amp;P$1,Data!$1:$1,0)-1)))</f>
        <v/>
      </c>
      <c r="Q91" s="252" t="str">
        <f ca="1">IF(ISERROR(OFFSET(Data!$A$1,MATCH($D91,Data!$CG:$CG,0)-1,MATCH($E91&amp;"/"&amp;Q$1,Data!$1:$1,0)-1))=TRUE,"",IF(OFFSET(Data!$A$1,MATCH($D91,Data!$CG:$CG,0)-1,MATCH($E91&amp;"/"&amp;Q$1,Data!$1:$1,0)-1)=0,"",OFFSET(Data!$A$1,MATCH($D91,Data!$CG:$CG,0)-1,MATCH($E91&amp;"/"&amp;Q$1,Data!$1:$1,0)-1)))</f>
        <v/>
      </c>
      <c r="R91" s="252" t="str">
        <f ca="1">IF(ISERROR(OFFSET(Data!$A$1,MATCH($D91,Data!$CG:$CG,0)-1,MATCH($E91&amp;"/"&amp;R$1,Data!$1:$1,0)-1))=TRUE,"",IF(OFFSET(Data!$A$1,MATCH($D91,Data!$CG:$CG,0)-1,MATCH($E91&amp;"/"&amp;R$1,Data!$1:$1,0)-1)=0,"",OFFSET(Data!$A$1,MATCH($D91,Data!$CG:$CG,0)-1,MATCH($E91&amp;"/"&amp;R$1,Data!$1:$1,0)-1)))</f>
        <v/>
      </c>
      <c r="S91" s="252" t="str">
        <f ca="1">IF(ISERROR(OFFSET(Data!$A$1,MATCH($D91,Data!$CG:$CG,0)-1,MATCH($E91&amp;"/"&amp;S$1,Data!$1:$1,0)-1))=TRUE,"",IF(OFFSET(Data!$A$1,MATCH($D91,Data!$CG:$CG,0)-1,MATCH($E91&amp;"/"&amp;S$1,Data!$1:$1,0)-1)=0,"",OFFSET(Data!$A$1,MATCH($D91,Data!$CG:$CG,0)-1,MATCH($E91&amp;"/"&amp;S$1,Data!$1:$1,0)-1)))</f>
        <v/>
      </c>
      <c r="T91" s="252" t="str">
        <f ca="1">IF(ISERROR(OFFSET(Data!$A$1,MATCH($D91,Data!$CG:$CG,0)-1,MATCH($E91&amp;"/"&amp;T$1,Data!$1:$1,0)-1))=TRUE,"",IF(OFFSET(Data!$A$1,MATCH($D91,Data!$CG:$CG,0)-1,MATCH($E91&amp;"/"&amp;T$1,Data!$1:$1,0)-1)=0,"",OFFSET(Data!$A$1,MATCH($D91,Data!$CG:$CG,0)-1,MATCH($E91&amp;"/"&amp;T$1,Data!$1:$1,0)-1)))</f>
        <v/>
      </c>
      <c r="U91" s="252" t="str">
        <f ca="1">IF(ISERROR(OFFSET(Data!$A$1,MATCH($D91,Data!$CG:$CG,0)-1,MATCH($E91&amp;"/"&amp;U$1,Data!$1:$1,0)-1))=TRUE,"",IF(OFFSET(Data!$A$1,MATCH($D91,Data!$CG:$CG,0)-1,MATCH($E91&amp;"/"&amp;U$1,Data!$1:$1,0)-1)=0,"",OFFSET(Data!$A$1,MATCH($D91,Data!$CG:$CG,0)-1,MATCH($E91&amp;"/"&amp;U$1,Data!$1:$1,0)-1)))</f>
        <v/>
      </c>
      <c r="V91" s="252" t="str">
        <f ca="1">IF(ISERROR(OFFSET(Data!$A$1,MATCH($D91,Data!$CG:$CG,0)-1,MATCH($E91&amp;"/"&amp;V$1,Data!$1:$1,0)-1))=TRUE,"",IF(OFFSET(Data!$A$1,MATCH($D91,Data!$CG:$CG,0)-1,MATCH($E91&amp;"/"&amp;V$1,Data!$1:$1,0)-1)=0,"",OFFSET(Data!$A$1,MATCH($D91,Data!$CG:$CG,0)-1,MATCH($E91&amp;"/"&amp;V$1,Data!$1:$1,0)-1)))</f>
        <v/>
      </c>
      <c r="W91" s="269" t="str">
        <f ca="1">IF(ISERROR(OFFSET(Data!$A$1,MATCH($D91,Data!$CG:$CG,0)-1,MATCH($E91&amp;"/"&amp;W$1,Data!$1:$1,0)-1))=TRUE,"",IF(OFFSET(Data!$A$1,MATCH($D91,Data!$CG:$CG,0)-1,MATCH($E91&amp;"/"&amp;W$1,Data!$1:$1,0)-1)=0,"",OFFSET(Data!$A$1,MATCH($D91,Data!$CG:$CG,0)-1,MATCH($E91&amp;"/"&amp;W$1,Data!$1:$1,0)-1)))</f>
        <v/>
      </c>
      <c r="X91" s="252" t="str">
        <f ca="1">IF(ISERROR(OFFSET(Data!$A$1,MATCH($D91,Data!$CG:$CG,0)-1,MATCH($E91&amp;"/"&amp;X$1,Data!$1:$1,0)-1))=TRUE,"",IF(OFFSET(Data!$A$1,MATCH($D91,Data!$CG:$CG,0)-1,MATCH($E91&amp;"/"&amp;X$1,Data!$1:$1,0)-1)=0,"",OFFSET(Data!$A$1,MATCH($D91,Data!$CG:$CG,0)-1,MATCH($E91&amp;"/"&amp;X$1,Data!$1:$1,0)-1)))</f>
        <v/>
      </c>
      <c r="Y91" s="252" t="str">
        <f ca="1">IF(ISERROR(OFFSET(Data!$A$1,MATCH($D91,Data!$CG:$CG,0)-1,MATCH($E91&amp;"/"&amp;Y$1,Data!$1:$1,0)-1))=TRUE,"",IF(OFFSET(Data!$A$1,MATCH($D91,Data!$CG:$CG,0)-1,MATCH($E91&amp;"/"&amp;Y$1,Data!$1:$1,0)-1)=0,"",OFFSET(Data!$A$1,MATCH($D91,Data!$CG:$CG,0)-1,MATCH($E91&amp;"/"&amp;Y$1,Data!$1:$1,0)-1)))</f>
        <v/>
      </c>
      <c r="Z91" s="252" t="str">
        <f ca="1">IF(ISERROR(OFFSET(Data!$A$1,MATCH($D91,Data!$CG:$CG,0)-1,MATCH($E91&amp;"/"&amp;Z$1,Data!$1:$1,0)-1))=TRUE,"",IF(OFFSET(Data!$A$1,MATCH($D91,Data!$CG:$CG,0)-1,MATCH($E91&amp;"/"&amp;Z$1,Data!$1:$1,0)-1)=0,"",OFFSET(Data!$A$1,MATCH($D91,Data!$CG:$CG,0)-1,MATCH($E91&amp;"/"&amp;Z$1,Data!$1:$1,0)-1)))</f>
        <v/>
      </c>
      <c r="AA91" s="252" t="str">
        <f ca="1">IF(ISERROR(OFFSET(Data!$A$1,MATCH($D91,Data!$CG:$CG,0)-1,MATCH($E91&amp;"/"&amp;AA$1,Data!$1:$1,0)-1))=TRUE,"",IF(OFFSET(Data!$A$1,MATCH($D91,Data!$CG:$CG,0)-1,MATCH($E91&amp;"/"&amp;AA$1,Data!$1:$1,0)-1)=0,"",OFFSET(Data!$A$1,MATCH($D91,Data!$CG:$CG,0)-1,MATCH($E91&amp;"/"&amp;AA$1,Data!$1:$1,0)-1)))</f>
        <v/>
      </c>
      <c r="AB91" s="252" t="str">
        <f ca="1">IF(ISERROR(OFFSET(Data!$A$1,MATCH($D91,Data!$CG:$CG,0)-1,MATCH($E91&amp;"/"&amp;AB$1,Data!$1:$1,0)-1))=TRUE,"",IF(OFFSET(Data!$A$1,MATCH($D91,Data!$CG:$CG,0)-1,MATCH($E91&amp;"/"&amp;AB$1,Data!$1:$1,0)-1)=0,"",OFFSET(Data!$A$1,MATCH($D91,Data!$CG:$CG,0)-1,MATCH($E91&amp;"/"&amp;AB$1,Data!$1:$1,0)-1)))</f>
        <v/>
      </c>
      <c r="AC91" s="252" t="str">
        <f ca="1">IF(ISERROR(OFFSET(Data!$A$1,MATCH($D91,Data!$CG:$CG,0)-1,MATCH($E91&amp;"/"&amp;AC$1,Data!$1:$1,0)-1))=TRUE,"",IF(OFFSET(Data!$A$1,MATCH($D91,Data!$CG:$CG,0)-1,MATCH($E91&amp;"/"&amp;AC$1,Data!$1:$1,0)-1)=0,"",OFFSET(Data!$A$1,MATCH($D91,Data!$CG:$CG,0)-1,MATCH($E91&amp;"/"&amp;AC$1,Data!$1:$1,0)-1)))</f>
        <v/>
      </c>
      <c r="AD91" s="252" t="str">
        <f ca="1">IF(ISERROR(OFFSET(Data!$A$1,MATCH($D91,Data!$CG:$CG,0)-1,MATCH($E91&amp;"/"&amp;AD$1,Data!$1:$1,0)-1))=TRUE,"",IF(OFFSET(Data!$A$1,MATCH($D91,Data!$CG:$CG,0)-1,MATCH($E91&amp;"/"&amp;AD$1,Data!$1:$1,0)-1)=0,"",OFFSET(Data!$A$1,MATCH($D91,Data!$CG:$CG,0)-1,MATCH($E91&amp;"/"&amp;AD$1,Data!$1:$1,0)-1)))</f>
        <v/>
      </c>
      <c r="AE91" s="252" t="str">
        <f ca="1">IF(ISERROR(OFFSET(Data!$A$1,MATCH($D91,Data!$CG:$CG,0)-1,MATCH($E91&amp;"/"&amp;AE$1,Data!$1:$1,0)-1))=TRUE,"",IF(OFFSET(Data!$A$1,MATCH($D91,Data!$CG:$CG,0)-1,MATCH($E91&amp;"/"&amp;AE$1,Data!$1:$1,0)-1)=0,"",OFFSET(Data!$A$1,MATCH($D91,Data!$CG:$CG,0)-1,MATCH($E91&amp;"/"&amp;AE$1,Data!$1:$1,0)-1)))</f>
        <v/>
      </c>
      <c r="AF91" s="253" t="str">
        <f ca="1">IF(ISERROR(OFFSET(Data!$A$1,MATCH($D91,Data!$CG:$CG,0)-1,MATCH($E91&amp;"/"&amp;AF$1,Data!$1:$1,0)-1))=TRUE,"",IF(OFFSET(Data!$A$1,MATCH($D91,Data!$CG:$CG,0)-1,MATCH($E91&amp;"/"&amp;AF$1,Data!$1:$1,0)-1)=0,"",OFFSET(Data!$A$1,MATCH($D91,Data!$CG:$CG,0)-1,MATCH($E91&amp;"/"&amp;AF$1,Data!$1:$1,0)-1)))</f>
        <v/>
      </c>
      <c r="AG91" s="212">
        <f t="shared" ca="1" si="6"/>
        <v>0</v>
      </c>
      <c r="AH91" s="213">
        <f ca="1">SUM(AG89:AG91)</f>
        <v>0</v>
      </c>
    </row>
    <row r="92" spans="1:34" ht="15.75" hidden="1" customHeight="1" x14ac:dyDescent="0.25">
      <c r="A92" s="446"/>
      <c r="B92" s="449"/>
      <c r="C92" s="452"/>
      <c r="D92" s="28" t="e">
        <f>IF(C92&lt;&gt;"",C92,D91)</f>
        <v>#N/A</v>
      </c>
      <c r="E92" s="29" t="s">
        <v>24</v>
      </c>
      <c r="F92" s="254" t="str">
        <f ca="1">IF(ISERROR(OFFSET(Data!$A$1,MATCH($D92,Data!$CG:$CG,0)-1,MATCH($E92&amp;"/"&amp;F$1,Data!$1:$1,0)-1))=TRUE,"",IF(OFFSET(Data!$A$1,MATCH($D92,Data!$CG:$CG,0)-1,MATCH($E92&amp;"/"&amp;F$1,Data!$1:$1,0)-1)=0,"",OFFSET(Data!$A$1,MATCH($D92,Data!$CG:$CG,0)-1,MATCH($E92&amp;"/"&amp;F$1,Data!$1:$1,0)-1)))</f>
        <v/>
      </c>
      <c r="G92" s="252" t="str">
        <f ca="1">IF(ISERROR(OFFSET(Data!$A$1,MATCH($D92,Data!$CG:$CG,0)-1,MATCH($E92&amp;"/"&amp;G$1,Data!$1:$1,0)-1))=TRUE,"",IF(OFFSET(Data!$A$1,MATCH($D92,Data!$CG:$CG,0)-1,MATCH($E92&amp;"/"&amp;G$1,Data!$1:$1,0)-1)=0,"",OFFSET(Data!$A$1,MATCH($D92,Data!$CG:$CG,0)-1,MATCH($E92&amp;"/"&amp;G$1,Data!$1:$1,0)-1)))</f>
        <v/>
      </c>
      <c r="H92" s="252" t="str">
        <f ca="1">IF(ISERROR(OFFSET(Data!$A$1,MATCH($D92,Data!$CG:$CG,0)-1,MATCH($E92&amp;"/"&amp;H$1,Data!$1:$1,0)-1))=TRUE,"",IF(OFFSET(Data!$A$1,MATCH($D92,Data!$CG:$CG,0)-1,MATCH($E92&amp;"/"&amp;H$1,Data!$1:$1,0)-1)=0,"",OFFSET(Data!$A$1,MATCH($D92,Data!$CG:$CG,0)-1,MATCH($E92&amp;"/"&amp;H$1,Data!$1:$1,0)-1)))</f>
        <v/>
      </c>
      <c r="I92" s="252" t="str">
        <f ca="1">IF(ISERROR(OFFSET(Data!$A$1,MATCH($D92,Data!$CG:$CG,0)-1,MATCH($E92&amp;"/"&amp;I$1,Data!$1:$1,0)-1))=TRUE,"",IF(OFFSET(Data!$A$1,MATCH($D92,Data!$CG:$CG,0)-1,MATCH($E92&amp;"/"&amp;I$1,Data!$1:$1,0)-1)=0,"",OFFSET(Data!$A$1,MATCH($D92,Data!$CG:$CG,0)-1,MATCH($E92&amp;"/"&amp;I$1,Data!$1:$1,0)-1)))</f>
        <v/>
      </c>
      <c r="J92" s="252" t="str">
        <f ca="1">IF(ISERROR(OFFSET(Data!$A$1,MATCH($D92,Data!$CG:$CG,0)-1,MATCH($E92&amp;"/"&amp;J$1,Data!$1:$1,0)-1))=TRUE,"",IF(OFFSET(Data!$A$1,MATCH($D92,Data!$CG:$CG,0)-1,MATCH($E92&amp;"/"&amp;J$1,Data!$1:$1,0)-1)=0,"",OFFSET(Data!$A$1,MATCH($D92,Data!$CG:$CG,0)-1,MATCH($E92&amp;"/"&amp;J$1,Data!$1:$1,0)-1)))</f>
        <v/>
      </c>
      <c r="K92" s="252" t="str">
        <f ca="1">IF(ISERROR(OFFSET(Data!$A$1,MATCH($D92,Data!$CG:$CG,0)-1,MATCH($E92&amp;"/"&amp;K$1,Data!$1:$1,0)-1))=TRUE,"",IF(OFFSET(Data!$A$1,MATCH($D92,Data!$CG:$CG,0)-1,MATCH($E92&amp;"/"&amp;K$1,Data!$1:$1,0)-1)=0,"",OFFSET(Data!$A$1,MATCH($D92,Data!$CG:$CG,0)-1,MATCH($E92&amp;"/"&amp;K$1,Data!$1:$1,0)-1)))</f>
        <v/>
      </c>
      <c r="L92" s="252" t="str">
        <f ca="1">IF(ISERROR(OFFSET(Data!$A$1,MATCH($D92,Data!$CG:$CG,0)-1,MATCH($E92&amp;"/"&amp;L$1,Data!$1:$1,0)-1))=TRUE,"",IF(OFFSET(Data!$A$1,MATCH($D92,Data!$CG:$CG,0)-1,MATCH($E92&amp;"/"&amp;L$1,Data!$1:$1,0)-1)=0,"",OFFSET(Data!$A$1,MATCH($D92,Data!$CG:$CG,0)-1,MATCH($E92&amp;"/"&amp;L$1,Data!$1:$1,0)-1)))</f>
        <v/>
      </c>
      <c r="M92" s="252" t="str">
        <f ca="1">IF(ISERROR(OFFSET(Data!$A$1,MATCH($D92,Data!$CG:$CG,0)-1,MATCH($E92&amp;"/"&amp;M$1,Data!$1:$1,0)-1))=TRUE,"",IF(OFFSET(Data!$A$1,MATCH($D92,Data!$CG:$CG,0)-1,MATCH($E92&amp;"/"&amp;M$1,Data!$1:$1,0)-1)=0,"",OFFSET(Data!$A$1,MATCH($D92,Data!$CG:$CG,0)-1,MATCH($E92&amp;"/"&amp;M$1,Data!$1:$1,0)-1)))</f>
        <v/>
      </c>
      <c r="N92" s="252" t="str">
        <f ca="1">IF(ISERROR(OFFSET(Data!$A$1,MATCH($D92,Data!$CG:$CG,0)-1,MATCH($E92&amp;"/"&amp;N$1,Data!$1:$1,0)-1))=TRUE,"",IF(OFFSET(Data!$A$1,MATCH($D92,Data!$CG:$CG,0)-1,MATCH($E92&amp;"/"&amp;N$1,Data!$1:$1,0)-1)=0,"",OFFSET(Data!$A$1,MATCH($D92,Data!$CG:$CG,0)-1,MATCH($E92&amp;"/"&amp;N$1,Data!$1:$1,0)-1)))</f>
        <v/>
      </c>
      <c r="O92" s="252" t="str">
        <f ca="1">IF(ISERROR(OFFSET(Data!$A$1,MATCH($D92,Data!$CG:$CG,0)-1,MATCH($E92&amp;"/"&amp;O$1,Data!$1:$1,0)-1))=TRUE,"",IF(OFFSET(Data!$A$1,MATCH($D92,Data!$CG:$CG,0)-1,MATCH($E92&amp;"/"&amp;O$1,Data!$1:$1,0)-1)=0,"",OFFSET(Data!$A$1,MATCH($D92,Data!$CG:$CG,0)-1,MATCH($E92&amp;"/"&amp;O$1,Data!$1:$1,0)-1)))</f>
        <v/>
      </c>
      <c r="P92" s="252" t="str">
        <f ca="1">IF(ISERROR(OFFSET(Data!$A$1,MATCH($D92,Data!$CG:$CG,0)-1,MATCH($E92&amp;"/"&amp;P$1,Data!$1:$1,0)-1))=TRUE,"",IF(OFFSET(Data!$A$1,MATCH($D92,Data!$CG:$CG,0)-1,MATCH($E92&amp;"/"&amp;P$1,Data!$1:$1,0)-1)=0,"",OFFSET(Data!$A$1,MATCH($D92,Data!$CG:$CG,0)-1,MATCH($E92&amp;"/"&amp;P$1,Data!$1:$1,0)-1)))</f>
        <v/>
      </c>
      <c r="Q92" s="252" t="str">
        <f ca="1">IF(ISERROR(OFFSET(Data!$A$1,MATCH($D92,Data!$CG:$CG,0)-1,MATCH($E92&amp;"/"&amp;Q$1,Data!$1:$1,0)-1))=TRUE,"",IF(OFFSET(Data!$A$1,MATCH($D92,Data!$CG:$CG,0)-1,MATCH($E92&amp;"/"&amp;Q$1,Data!$1:$1,0)-1)=0,"",OFFSET(Data!$A$1,MATCH($D92,Data!$CG:$CG,0)-1,MATCH($E92&amp;"/"&amp;Q$1,Data!$1:$1,0)-1)))</f>
        <v/>
      </c>
      <c r="R92" s="252" t="str">
        <f ca="1">IF(ISERROR(OFFSET(Data!$A$1,MATCH($D92,Data!$CG:$CG,0)-1,MATCH($E92&amp;"/"&amp;R$1,Data!$1:$1,0)-1))=TRUE,"",IF(OFFSET(Data!$A$1,MATCH($D92,Data!$CG:$CG,0)-1,MATCH($E92&amp;"/"&amp;R$1,Data!$1:$1,0)-1)=0,"",OFFSET(Data!$A$1,MATCH($D92,Data!$CG:$CG,0)-1,MATCH($E92&amp;"/"&amp;R$1,Data!$1:$1,0)-1)))</f>
        <v/>
      </c>
      <c r="S92" s="252" t="str">
        <f ca="1">IF(ISERROR(OFFSET(Data!$A$1,MATCH($D92,Data!$CG:$CG,0)-1,MATCH($E92&amp;"/"&amp;S$1,Data!$1:$1,0)-1))=TRUE,"",IF(OFFSET(Data!$A$1,MATCH($D92,Data!$CG:$CG,0)-1,MATCH($E92&amp;"/"&amp;S$1,Data!$1:$1,0)-1)=0,"",OFFSET(Data!$A$1,MATCH($D92,Data!$CG:$CG,0)-1,MATCH($E92&amp;"/"&amp;S$1,Data!$1:$1,0)-1)))</f>
        <v/>
      </c>
      <c r="T92" s="252" t="str">
        <f ca="1">IF(ISERROR(OFFSET(Data!$A$1,MATCH($D92,Data!$CG:$CG,0)-1,MATCH($E92&amp;"/"&amp;T$1,Data!$1:$1,0)-1))=TRUE,"",IF(OFFSET(Data!$A$1,MATCH($D92,Data!$CG:$CG,0)-1,MATCH($E92&amp;"/"&amp;T$1,Data!$1:$1,0)-1)=0,"",OFFSET(Data!$A$1,MATCH($D92,Data!$CG:$CG,0)-1,MATCH($E92&amp;"/"&amp;T$1,Data!$1:$1,0)-1)))</f>
        <v/>
      </c>
      <c r="U92" s="252" t="str">
        <f ca="1">IF(ISERROR(OFFSET(Data!$A$1,MATCH($D92,Data!$CG:$CG,0)-1,MATCH($E92&amp;"/"&amp;U$1,Data!$1:$1,0)-1))=TRUE,"",IF(OFFSET(Data!$A$1,MATCH($D92,Data!$CG:$CG,0)-1,MATCH($E92&amp;"/"&amp;U$1,Data!$1:$1,0)-1)=0,"",OFFSET(Data!$A$1,MATCH($D92,Data!$CG:$CG,0)-1,MATCH($E92&amp;"/"&amp;U$1,Data!$1:$1,0)-1)))</f>
        <v/>
      </c>
      <c r="V92" s="252" t="str">
        <f ca="1">IF(ISERROR(OFFSET(Data!$A$1,MATCH($D92,Data!$CG:$CG,0)-1,MATCH($E92&amp;"/"&amp;V$1,Data!$1:$1,0)-1))=TRUE,"",IF(OFFSET(Data!$A$1,MATCH($D92,Data!$CG:$CG,0)-1,MATCH($E92&amp;"/"&amp;V$1,Data!$1:$1,0)-1)=0,"",OFFSET(Data!$A$1,MATCH($D92,Data!$CG:$CG,0)-1,MATCH($E92&amp;"/"&amp;V$1,Data!$1:$1,0)-1)))</f>
        <v/>
      </c>
      <c r="W92" s="269" t="str">
        <f ca="1">IF(ISERROR(OFFSET(Data!$A$1,MATCH($D92,Data!$CG:$CG,0)-1,MATCH($E92&amp;"/"&amp;W$1,Data!$1:$1,0)-1))=TRUE,"",IF(OFFSET(Data!$A$1,MATCH($D92,Data!$CG:$CG,0)-1,MATCH($E92&amp;"/"&amp;W$1,Data!$1:$1,0)-1)=0,"",OFFSET(Data!$A$1,MATCH($D92,Data!$CG:$CG,0)-1,MATCH($E92&amp;"/"&amp;W$1,Data!$1:$1,0)-1)))</f>
        <v/>
      </c>
      <c r="X92" s="252" t="str">
        <f ca="1">IF(ISERROR(OFFSET(Data!$A$1,MATCH($D92,Data!$CG:$CG,0)-1,MATCH($E92&amp;"/"&amp;X$1,Data!$1:$1,0)-1))=TRUE,"",IF(OFFSET(Data!$A$1,MATCH($D92,Data!$CG:$CG,0)-1,MATCH($E92&amp;"/"&amp;X$1,Data!$1:$1,0)-1)=0,"",OFFSET(Data!$A$1,MATCH($D92,Data!$CG:$CG,0)-1,MATCH($E92&amp;"/"&amp;X$1,Data!$1:$1,0)-1)))</f>
        <v/>
      </c>
      <c r="Y92" s="252" t="str">
        <f ca="1">IF(ISERROR(OFFSET(Data!$A$1,MATCH($D92,Data!$CG:$CG,0)-1,MATCH($E92&amp;"/"&amp;Y$1,Data!$1:$1,0)-1))=TRUE,"",IF(OFFSET(Data!$A$1,MATCH($D92,Data!$CG:$CG,0)-1,MATCH($E92&amp;"/"&amp;Y$1,Data!$1:$1,0)-1)=0,"",OFFSET(Data!$A$1,MATCH($D92,Data!$CG:$CG,0)-1,MATCH($E92&amp;"/"&amp;Y$1,Data!$1:$1,0)-1)))</f>
        <v/>
      </c>
      <c r="Z92" s="252" t="str">
        <f ca="1">IF(ISERROR(OFFSET(Data!$A$1,MATCH($D92,Data!$CG:$CG,0)-1,MATCH($E92&amp;"/"&amp;Z$1,Data!$1:$1,0)-1))=TRUE,"",IF(OFFSET(Data!$A$1,MATCH($D92,Data!$CG:$CG,0)-1,MATCH($E92&amp;"/"&amp;Z$1,Data!$1:$1,0)-1)=0,"",OFFSET(Data!$A$1,MATCH($D92,Data!$CG:$CG,0)-1,MATCH($E92&amp;"/"&amp;Z$1,Data!$1:$1,0)-1)))</f>
        <v/>
      </c>
      <c r="AA92" s="252" t="str">
        <f ca="1">IF(ISERROR(OFFSET(Data!$A$1,MATCH($D92,Data!$CG:$CG,0)-1,MATCH($E92&amp;"/"&amp;AA$1,Data!$1:$1,0)-1))=TRUE,"",IF(OFFSET(Data!$A$1,MATCH($D92,Data!$CG:$CG,0)-1,MATCH($E92&amp;"/"&amp;AA$1,Data!$1:$1,0)-1)=0,"",OFFSET(Data!$A$1,MATCH($D92,Data!$CG:$CG,0)-1,MATCH($E92&amp;"/"&amp;AA$1,Data!$1:$1,0)-1)))</f>
        <v/>
      </c>
      <c r="AB92" s="252" t="str">
        <f ca="1">IF(ISERROR(OFFSET(Data!$A$1,MATCH($D92,Data!$CG:$CG,0)-1,MATCH($E92&amp;"/"&amp;AB$1,Data!$1:$1,0)-1))=TRUE,"",IF(OFFSET(Data!$A$1,MATCH($D92,Data!$CG:$CG,0)-1,MATCH($E92&amp;"/"&amp;AB$1,Data!$1:$1,0)-1)=0,"",OFFSET(Data!$A$1,MATCH($D92,Data!$CG:$CG,0)-1,MATCH($E92&amp;"/"&amp;AB$1,Data!$1:$1,0)-1)))</f>
        <v/>
      </c>
      <c r="AC92" s="252" t="str">
        <f ca="1">IF(ISERROR(OFFSET(Data!$A$1,MATCH($D92,Data!$CG:$CG,0)-1,MATCH($E92&amp;"/"&amp;AC$1,Data!$1:$1,0)-1))=TRUE,"",IF(OFFSET(Data!$A$1,MATCH($D92,Data!$CG:$CG,0)-1,MATCH($E92&amp;"/"&amp;AC$1,Data!$1:$1,0)-1)=0,"",OFFSET(Data!$A$1,MATCH($D92,Data!$CG:$CG,0)-1,MATCH($E92&amp;"/"&amp;AC$1,Data!$1:$1,0)-1)))</f>
        <v/>
      </c>
      <c r="AD92" s="252" t="str">
        <f ca="1">IF(ISERROR(OFFSET(Data!$A$1,MATCH($D92,Data!$CG:$CG,0)-1,MATCH($E92&amp;"/"&amp;AD$1,Data!$1:$1,0)-1))=TRUE,"",IF(OFFSET(Data!$A$1,MATCH($D92,Data!$CG:$CG,0)-1,MATCH($E92&amp;"/"&amp;AD$1,Data!$1:$1,0)-1)=0,"",OFFSET(Data!$A$1,MATCH($D92,Data!$CG:$CG,0)-1,MATCH($E92&amp;"/"&amp;AD$1,Data!$1:$1,0)-1)))</f>
        <v/>
      </c>
      <c r="AE92" s="252" t="str">
        <f ca="1">IF(ISERROR(OFFSET(Data!$A$1,MATCH($D92,Data!$CG:$CG,0)-1,MATCH($E92&amp;"/"&amp;AE$1,Data!$1:$1,0)-1))=TRUE,"",IF(OFFSET(Data!$A$1,MATCH($D92,Data!$CG:$CG,0)-1,MATCH($E92&amp;"/"&amp;AE$1,Data!$1:$1,0)-1)=0,"",OFFSET(Data!$A$1,MATCH($D92,Data!$CG:$CG,0)-1,MATCH($E92&amp;"/"&amp;AE$1,Data!$1:$1,0)-1)))</f>
        <v/>
      </c>
      <c r="AF92" s="253" t="str">
        <f ca="1">IF(ISERROR(OFFSET(Data!$A$1,MATCH($D92,Data!$CG:$CG,0)-1,MATCH($E92&amp;"/"&amp;AF$1,Data!$1:$1,0)-1))=TRUE,"",IF(OFFSET(Data!$A$1,MATCH($D92,Data!$CG:$CG,0)-1,MATCH($E92&amp;"/"&amp;AF$1,Data!$1:$1,0)-1)=0,"",OFFSET(Data!$A$1,MATCH($D92,Data!$CG:$CG,0)-1,MATCH($E92&amp;"/"&amp;AF$1,Data!$1:$1,0)-1)))</f>
        <v/>
      </c>
      <c r="AG92" s="212">
        <f t="shared" ca="1" si="6"/>
        <v>0</v>
      </c>
      <c r="AH92" s="213">
        <f ca="1">SUM(AG89:AG92)</f>
        <v>0</v>
      </c>
    </row>
    <row r="93" spans="1:34" ht="15.75" hidden="1" customHeight="1" thickBot="1" x14ac:dyDescent="0.3">
      <c r="A93" s="447"/>
      <c r="B93" s="450"/>
      <c r="C93" s="453"/>
      <c r="D93" s="30" t="e">
        <f>IF(C93&lt;&gt;"",C93,D92)</f>
        <v>#N/A</v>
      </c>
      <c r="E93" s="31" t="s">
        <v>25</v>
      </c>
      <c r="F93" s="255" t="str">
        <f ca="1">IF(ISERROR(OFFSET(Data!$A$1,MATCH($D93,Data!$CG:$CG,0)-1,MATCH($E93&amp;"/"&amp;F$1,Data!$1:$1,0)-1))=TRUE,"",IF(OFFSET(Data!$A$1,MATCH($D93,Data!$CG:$CG,0)-1,MATCH($E93&amp;"/"&amp;F$1,Data!$1:$1,0)-1)=0,"",OFFSET(Data!$A$1,MATCH($D93,Data!$CG:$CG,0)-1,MATCH($E93&amp;"/"&amp;F$1,Data!$1:$1,0)-1)))</f>
        <v/>
      </c>
      <c r="G93" s="256" t="str">
        <f ca="1">IF(ISERROR(OFFSET(Data!$A$1,MATCH($D93,Data!$CG:$CG,0)-1,MATCH($E93&amp;"/"&amp;G$1,Data!$1:$1,0)-1))=TRUE,"",IF(OFFSET(Data!$A$1,MATCH($D93,Data!$CG:$CG,0)-1,MATCH($E93&amp;"/"&amp;G$1,Data!$1:$1,0)-1)=0,"",OFFSET(Data!$A$1,MATCH($D93,Data!$CG:$CG,0)-1,MATCH($E93&amp;"/"&amp;G$1,Data!$1:$1,0)-1)))</f>
        <v/>
      </c>
      <c r="H93" s="256" t="str">
        <f ca="1">IF(ISERROR(OFFSET(Data!$A$1,MATCH($D93,Data!$CG:$CG,0)-1,MATCH($E93&amp;"/"&amp;H$1,Data!$1:$1,0)-1))=TRUE,"",IF(OFFSET(Data!$A$1,MATCH($D93,Data!$CG:$CG,0)-1,MATCH($E93&amp;"/"&amp;H$1,Data!$1:$1,0)-1)=0,"",OFFSET(Data!$A$1,MATCH($D93,Data!$CG:$CG,0)-1,MATCH($E93&amp;"/"&amp;H$1,Data!$1:$1,0)-1)))</f>
        <v/>
      </c>
      <c r="I93" s="256" t="str">
        <f ca="1">IF(ISERROR(OFFSET(Data!$A$1,MATCH($D93,Data!$CG:$CG,0)-1,MATCH($E93&amp;"/"&amp;I$1,Data!$1:$1,0)-1))=TRUE,"",IF(OFFSET(Data!$A$1,MATCH($D93,Data!$CG:$CG,0)-1,MATCH($E93&amp;"/"&amp;I$1,Data!$1:$1,0)-1)=0,"",OFFSET(Data!$A$1,MATCH($D93,Data!$CG:$CG,0)-1,MATCH($E93&amp;"/"&amp;I$1,Data!$1:$1,0)-1)))</f>
        <v/>
      </c>
      <c r="J93" s="256" t="str">
        <f ca="1">IF(ISERROR(OFFSET(Data!$A$1,MATCH($D93,Data!$CG:$CG,0)-1,MATCH($E93&amp;"/"&amp;J$1,Data!$1:$1,0)-1))=TRUE,"",IF(OFFSET(Data!$A$1,MATCH($D93,Data!$CG:$CG,0)-1,MATCH($E93&amp;"/"&amp;J$1,Data!$1:$1,0)-1)=0,"",OFFSET(Data!$A$1,MATCH($D93,Data!$CG:$CG,0)-1,MATCH($E93&amp;"/"&amp;J$1,Data!$1:$1,0)-1)))</f>
        <v/>
      </c>
      <c r="K93" s="256" t="str">
        <f ca="1">IF(ISERROR(OFFSET(Data!$A$1,MATCH($D93,Data!$CG:$CG,0)-1,MATCH($E93&amp;"/"&amp;K$1,Data!$1:$1,0)-1))=TRUE,"",IF(OFFSET(Data!$A$1,MATCH($D93,Data!$CG:$CG,0)-1,MATCH($E93&amp;"/"&amp;K$1,Data!$1:$1,0)-1)=0,"",OFFSET(Data!$A$1,MATCH($D93,Data!$CG:$CG,0)-1,MATCH($E93&amp;"/"&amp;K$1,Data!$1:$1,0)-1)))</f>
        <v/>
      </c>
      <c r="L93" s="256" t="str">
        <f ca="1">IF(ISERROR(OFFSET(Data!$A$1,MATCH($D93,Data!$CG:$CG,0)-1,MATCH($E93&amp;"/"&amp;L$1,Data!$1:$1,0)-1))=TRUE,"",IF(OFFSET(Data!$A$1,MATCH($D93,Data!$CG:$CG,0)-1,MATCH($E93&amp;"/"&amp;L$1,Data!$1:$1,0)-1)=0,"",OFFSET(Data!$A$1,MATCH($D93,Data!$CG:$CG,0)-1,MATCH($E93&amp;"/"&amp;L$1,Data!$1:$1,0)-1)))</f>
        <v/>
      </c>
      <c r="M93" s="256" t="str">
        <f ca="1">IF(ISERROR(OFFSET(Data!$A$1,MATCH($D93,Data!$CG:$CG,0)-1,MATCH($E93&amp;"/"&amp;M$1,Data!$1:$1,0)-1))=TRUE,"",IF(OFFSET(Data!$A$1,MATCH($D93,Data!$CG:$CG,0)-1,MATCH($E93&amp;"/"&amp;M$1,Data!$1:$1,0)-1)=0,"",OFFSET(Data!$A$1,MATCH($D93,Data!$CG:$CG,0)-1,MATCH($E93&amp;"/"&amp;M$1,Data!$1:$1,0)-1)))</f>
        <v/>
      </c>
      <c r="N93" s="256" t="str">
        <f ca="1">IF(ISERROR(OFFSET(Data!$A$1,MATCH($D93,Data!$CG:$CG,0)-1,MATCH($E93&amp;"/"&amp;N$1,Data!$1:$1,0)-1))=TRUE,"",IF(OFFSET(Data!$A$1,MATCH($D93,Data!$CG:$CG,0)-1,MATCH($E93&amp;"/"&amp;N$1,Data!$1:$1,0)-1)=0,"",OFFSET(Data!$A$1,MATCH($D93,Data!$CG:$CG,0)-1,MATCH($E93&amp;"/"&amp;N$1,Data!$1:$1,0)-1)))</f>
        <v/>
      </c>
      <c r="O93" s="256" t="str">
        <f ca="1">IF(ISERROR(OFFSET(Data!$A$1,MATCH($D93,Data!$CG:$CG,0)-1,MATCH($E93&amp;"/"&amp;O$1,Data!$1:$1,0)-1))=TRUE,"",IF(OFFSET(Data!$A$1,MATCH($D93,Data!$CG:$CG,0)-1,MATCH($E93&amp;"/"&amp;O$1,Data!$1:$1,0)-1)=0,"",OFFSET(Data!$A$1,MATCH($D93,Data!$CG:$CG,0)-1,MATCH($E93&amp;"/"&amp;O$1,Data!$1:$1,0)-1)))</f>
        <v/>
      </c>
      <c r="P93" s="256" t="str">
        <f ca="1">IF(ISERROR(OFFSET(Data!$A$1,MATCH($D93,Data!$CG:$CG,0)-1,MATCH($E93&amp;"/"&amp;P$1,Data!$1:$1,0)-1))=TRUE,"",IF(OFFSET(Data!$A$1,MATCH($D93,Data!$CG:$CG,0)-1,MATCH($E93&amp;"/"&amp;P$1,Data!$1:$1,0)-1)=0,"",OFFSET(Data!$A$1,MATCH($D93,Data!$CG:$CG,0)-1,MATCH($E93&amp;"/"&amp;P$1,Data!$1:$1,0)-1)))</f>
        <v/>
      </c>
      <c r="Q93" s="256" t="str">
        <f ca="1">IF(ISERROR(OFFSET(Data!$A$1,MATCH($D93,Data!$CG:$CG,0)-1,MATCH($E93&amp;"/"&amp;Q$1,Data!$1:$1,0)-1))=TRUE,"",IF(OFFSET(Data!$A$1,MATCH($D93,Data!$CG:$CG,0)-1,MATCH($E93&amp;"/"&amp;Q$1,Data!$1:$1,0)-1)=0,"",OFFSET(Data!$A$1,MATCH($D93,Data!$CG:$CG,0)-1,MATCH($E93&amp;"/"&amp;Q$1,Data!$1:$1,0)-1)))</f>
        <v/>
      </c>
      <c r="R93" s="256" t="str">
        <f ca="1">IF(ISERROR(OFFSET(Data!$A$1,MATCH($D93,Data!$CG:$CG,0)-1,MATCH($E93&amp;"/"&amp;R$1,Data!$1:$1,0)-1))=TRUE,"",IF(OFFSET(Data!$A$1,MATCH($D93,Data!$CG:$CG,0)-1,MATCH($E93&amp;"/"&amp;R$1,Data!$1:$1,0)-1)=0,"",OFFSET(Data!$A$1,MATCH($D93,Data!$CG:$CG,0)-1,MATCH($E93&amp;"/"&amp;R$1,Data!$1:$1,0)-1)))</f>
        <v/>
      </c>
      <c r="S93" s="256" t="str">
        <f ca="1">IF(ISERROR(OFFSET(Data!$A$1,MATCH($D93,Data!$CG:$CG,0)-1,MATCH($E93&amp;"/"&amp;S$1,Data!$1:$1,0)-1))=TRUE,"",IF(OFFSET(Data!$A$1,MATCH($D93,Data!$CG:$CG,0)-1,MATCH($E93&amp;"/"&amp;S$1,Data!$1:$1,0)-1)=0,"",OFFSET(Data!$A$1,MATCH($D93,Data!$CG:$CG,0)-1,MATCH($E93&amp;"/"&amp;S$1,Data!$1:$1,0)-1)))</f>
        <v/>
      </c>
      <c r="T93" s="256" t="str">
        <f ca="1">IF(ISERROR(OFFSET(Data!$A$1,MATCH($D93,Data!$CG:$CG,0)-1,MATCH($E93&amp;"/"&amp;T$1,Data!$1:$1,0)-1))=TRUE,"",IF(OFFSET(Data!$A$1,MATCH($D93,Data!$CG:$CG,0)-1,MATCH($E93&amp;"/"&amp;T$1,Data!$1:$1,0)-1)=0,"",OFFSET(Data!$A$1,MATCH($D93,Data!$CG:$CG,0)-1,MATCH($E93&amp;"/"&amp;T$1,Data!$1:$1,0)-1)))</f>
        <v/>
      </c>
      <c r="U93" s="256" t="str">
        <f ca="1">IF(ISERROR(OFFSET(Data!$A$1,MATCH($D93,Data!$CG:$CG,0)-1,MATCH($E93&amp;"/"&amp;U$1,Data!$1:$1,0)-1))=TRUE,"",IF(OFFSET(Data!$A$1,MATCH($D93,Data!$CG:$CG,0)-1,MATCH($E93&amp;"/"&amp;U$1,Data!$1:$1,0)-1)=0,"",OFFSET(Data!$A$1,MATCH($D93,Data!$CG:$CG,0)-1,MATCH($E93&amp;"/"&amp;U$1,Data!$1:$1,0)-1)))</f>
        <v/>
      </c>
      <c r="V93" s="256" t="str">
        <f ca="1">IF(ISERROR(OFFSET(Data!$A$1,MATCH($D93,Data!$CG:$CG,0)-1,MATCH($E93&amp;"/"&amp;V$1,Data!$1:$1,0)-1))=TRUE,"",IF(OFFSET(Data!$A$1,MATCH($D93,Data!$CG:$CG,0)-1,MATCH($E93&amp;"/"&amp;V$1,Data!$1:$1,0)-1)=0,"",OFFSET(Data!$A$1,MATCH($D93,Data!$CG:$CG,0)-1,MATCH($E93&amp;"/"&amp;V$1,Data!$1:$1,0)-1)))</f>
        <v/>
      </c>
      <c r="W93" s="257" t="str">
        <f ca="1">IF(ISERROR(OFFSET(Data!$A$1,MATCH($D93,Data!$CG:$CG,0)-1,MATCH($E93&amp;"/"&amp;W$1,Data!$1:$1,0)-1))=TRUE,"",IF(OFFSET(Data!$A$1,MATCH($D93,Data!$CG:$CG,0)-1,MATCH($E93&amp;"/"&amp;W$1,Data!$1:$1,0)-1)=0,"",OFFSET(Data!$A$1,MATCH($D93,Data!$CG:$CG,0)-1,MATCH($E93&amp;"/"&amp;W$1,Data!$1:$1,0)-1)))</f>
        <v/>
      </c>
      <c r="X93" s="256" t="str">
        <f ca="1">IF(ISERROR(OFFSET(Data!$A$1,MATCH($D93,Data!$CG:$CG,0)-1,MATCH($E93&amp;"/"&amp;X$1,Data!$1:$1,0)-1))=TRUE,"",IF(OFFSET(Data!$A$1,MATCH($D93,Data!$CG:$CG,0)-1,MATCH($E93&amp;"/"&amp;X$1,Data!$1:$1,0)-1)=0,"",OFFSET(Data!$A$1,MATCH($D93,Data!$CG:$CG,0)-1,MATCH($E93&amp;"/"&amp;X$1,Data!$1:$1,0)-1)))</f>
        <v/>
      </c>
      <c r="Y93" s="256" t="str">
        <f ca="1">IF(ISERROR(OFFSET(Data!$A$1,MATCH($D93,Data!$CG:$CG,0)-1,MATCH($E93&amp;"/"&amp;Y$1,Data!$1:$1,0)-1))=TRUE,"",IF(OFFSET(Data!$A$1,MATCH($D93,Data!$CG:$CG,0)-1,MATCH($E93&amp;"/"&amp;Y$1,Data!$1:$1,0)-1)=0,"",OFFSET(Data!$A$1,MATCH($D93,Data!$CG:$CG,0)-1,MATCH($E93&amp;"/"&amp;Y$1,Data!$1:$1,0)-1)))</f>
        <v/>
      </c>
      <c r="Z93" s="256" t="str">
        <f ca="1">IF(ISERROR(OFFSET(Data!$A$1,MATCH($D93,Data!$CG:$CG,0)-1,MATCH($E93&amp;"/"&amp;Z$1,Data!$1:$1,0)-1))=TRUE,"",IF(OFFSET(Data!$A$1,MATCH($D93,Data!$CG:$CG,0)-1,MATCH($E93&amp;"/"&amp;Z$1,Data!$1:$1,0)-1)=0,"",OFFSET(Data!$A$1,MATCH($D93,Data!$CG:$CG,0)-1,MATCH($E93&amp;"/"&amp;Z$1,Data!$1:$1,0)-1)))</f>
        <v/>
      </c>
      <c r="AA93" s="256" t="str">
        <f ca="1">IF(ISERROR(OFFSET(Data!$A$1,MATCH($D93,Data!$CG:$CG,0)-1,MATCH($E93&amp;"/"&amp;AA$1,Data!$1:$1,0)-1))=TRUE,"",IF(OFFSET(Data!$A$1,MATCH($D93,Data!$CG:$CG,0)-1,MATCH($E93&amp;"/"&amp;AA$1,Data!$1:$1,0)-1)=0,"",OFFSET(Data!$A$1,MATCH($D93,Data!$CG:$CG,0)-1,MATCH($E93&amp;"/"&amp;AA$1,Data!$1:$1,0)-1)))</f>
        <v/>
      </c>
      <c r="AB93" s="256" t="str">
        <f ca="1">IF(ISERROR(OFFSET(Data!$A$1,MATCH($D93,Data!$CG:$CG,0)-1,MATCH($E93&amp;"/"&amp;AB$1,Data!$1:$1,0)-1))=TRUE,"",IF(OFFSET(Data!$A$1,MATCH($D93,Data!$CG:$CG,0)-1,MATCH($E93&amp;"/"&amp;AB$1,Data!$1:$1,0)-1)=0,"",OFFSET(Data!$A$1,MATCH($D93,Data!$CG:$CG,0)-1,MATCH($E93&amp;"/"&amp;AB$1,Data!$1:$1,0)-1)))</f>
        <v/>
      </c>
      <c r="AC93" s="256" t="str">
        <f ca="1">IF(ISERROR(OFFSET(Data!$A$1,MATCH($D93,Data!$CG:$CG,0)-1,MATCH($E93&amp;"/"&amp;AC$1,Data!$1:$1,0)-1))=TRUE,"",IF(OFFSET(Data!$A$1,MATCH($D93,Data!$CG:$CG,0)-1,MATCH($E93&amp;"/"&amp;AC$1,Data!$1:$1,0)-1)=0,"",OFFSET(Data!$A$1,MATCH($D93,Data!$CG:$CG,0)-1,MATCH($E93&amp;"/"&amp;AC$1,Data!$1:$1,0)-1)))</f>
        <v/>
      </c>
      <c r="AD93" s="256" t="str">
        <f ca="1">IF(ISERROR(OFFSET(Data!$A$1,MATCH($D93,Data!$CG:$CG,0)-1,MATCH($E93&amp;"/"&amp;AD$1,Data!$1:$1,0)-1))=TRUE,"",IF(OFFSET(Data!$A$1,MATCH($D93,Data!$CG:$CG,0)-1,MATCH($E93&amp;"/"&amp;AD$1,Data!$1:$1,0)-1)=0,"",OFFSET(Data!$A$1,MATCH($D93,Data!$CG:$CG,0)-1,MATCH($E93&amp;"/"&amp;AD$1,Data!$1:$1,0)-1)))</f>
        <v/>
      </c>
      <c r="AE93" s="256" t="str">
        <f ca="1">IF(ISERROR(OFFSET(Data!$A$1,MATCH($D93,Data!$CG:$CG,0)-1,MATCH($E93&amp;"/"&amp;AE$1,Data!$1:$1,0)-1))=TRUE,"",IF(OFFSET(Data!$A$1,MATCH($D93,Data!$CG:$CG,0)-1,MATCH($E93&amp;"/"&amp;AE$1,Data!$1:$1,0)-1)=0,"",OFFSET(Data!$A$1,MATCH($D93,Data!$CG:$CG,0)-1,MATCH($E93&amp;"/"&amp;AE$1,Data!$1:$1,0)-1)))</f>
        <v/>
      </c>
      <c r="AF93" s="258" t="str">
        <f ca="1">IF(ISERROR(OFFSET(Data!$A$1,MATCH($D93,Data!$CG:$CG,0)-1,MATCH($E93&amp;"/"&amp;AF$1,Data!$1:$1,0)-1))=TRUE,"",IF(OFFSET(Data!$A$1,MATCH($D93,Data!$CG:$CG,0)-1,MATCH($E93&amp;"/"&amp;AF$1,Data!$1:$1,0)-1)=0,"",OFFSET(Data!$A$1,MATCH($D93,Data!$CG:$CG,0)-1,MATCH($E93&amp;"/"&amp;AF$1,Data!$1:$1,0)-1)))</f>
        <v/>
      </c>
      <c r="AG93" s="214">
        <f t="shared" ca="1" si="6"/>
        <v>0</v>
      </c>
      <c r="AH93" s="215">
        <f ca="1">SUM(AG89:AG93)</f>
        <v>0</v>
      </c>
    </row>
    <row r="94" spans="1:34" ht="15" hidden="1" customHeight="1" x14ac:dyDescent="0.25">
      <c r="A94" s="445">
        <v>18</v>
      </c>
      <c r="B94" s="448" t="e">
        <f>INDEX(Data!CI:CI,MATCH("W"&amp;A94,Data!A:A,0))</f>
        <v>#N/A</v>
      </c>
      <c r="C94" s="451" t="e">
        <f>INDEX(Data!CG:CG,MATCH("W"&amp;A94,Data!A:A,0))</f>
        <v>#N/A</v>
      </c>
      <c r="D94" s="26" t="e">
        <f>IF(C94&lt;&gt;"",C94,#REF!)</f>
        <v>#N/A</v>
      </c>
      <c r="E94" s="27" t="s">
        <v>21</v>
      </c>
      <c r="F94" s="271" t="str">
        <f ca="1">IF(ISERROR(OFFSET(Data!$A$1,MATCH($D94,Data!$CG:$CG,0)-1,MATCH($E94&amp;"/"&amp;F$1,Data!$1:$1,0)-1))=TRUE,"",IF(OFFSET(Data!$A$1,MATCH($D94,Data!$CG:$CG,0)-1,MATCH($E94&amp;"/"&amp;F$1,Data!$1:$1,0)-1)=0,"",OFFSET(Data!$A$1,MATCH($D94,Data!$CG:$CG,0)-1,MATCH($E94&amp;"/"&amp;F$1,Data!$1:$1,0)-1)))</f>
        <v/>
      </c>
      <c r="G94" s="250" t="str">
        <f ca="1">IF(ISERROR(OFFSET(Data!$A$1,MATCH($D94,Data!$CG:$CG,0)-1,MATCH($E94&amp;"/"&amp;G$1,Data!$1:$1,0)-1))=TRUE,"",IF(OFFSET(Data!$A$1,MATCH($D94,Data!$CG:$CG,0)-1,MATCH($E94&amp;"/"&amp;G$1,Data!$1:$1,0)-1)=0,"",OFFSET(Data!$A$1,MATCH($D94,Data!$CG:$CG,0)-1,MATCH($E94&amp;"/"&amp;G$1,Data!$1:$1,0)-1)))</f>
        <v/>
      </c>
      <c r="H94" s="250" t="str">
        <f ca="1">IF(ISERROR(OFFSET(Data!$A$1,MATCH($D94,Data!$CG:$CG,0)-1,MATCH($E94&amp;"/"&amp;H$1,Data!$1:$1,0)-1))=TRUE,"",IF(OFFSET(Data!$A$1,MATCH($D94,Data!$CG:$CG,0)-1,MATCH($E94&amp;"/"&amp;H$1,Data!$1:$1,0)-1)=0,"",OFFSET(Data!$A$1,MATCH($D94,Data!$CG:$CG,0)-1,MATCH($E94&amp;"/"&amp;H$1,Data!$1:$1,0)-1)))</f>
        <v/>
      </c>
      <c r="I94" s="250" t="str">
        <f ca="1">IF(ISERROR(OFFSET(Data!$A$1,MATCH($D94,Data!$CG:$CG,0)-1,MATCH($E94&amp;"/"&amp;I$1,Data!$1:$1,0)-1))=TRUE,"",IF(OFFSET(Data!$A$1,MATCH($D94,Data!$CG:$CG,0)-1,MATCH($E94&amp;"/"&amp;I$1,Data!$1:$1,0)-1)=0,"",OFFSET(Data!$A$1,MATCH($D94,Data!$CG:$CG,0)-1,MATCH($E94&amp;"/"&amp;I$1,Data!$1:$1,0)-1)))</f>
        <v/>
      </c>
      <c r="J94" s="250" t="str">
        <f ca="1">IF(ISERROR(OFFSET(Data!$A$1,MATCH($D94,Data!$CG:$CG,0)-1,MATCH($E94&amp;"/"&amp;J$1,Data!$1:$1,0)-1))=TRUE,"",IF(OFFSET(Data!$A$1,MATCH($D94,Data!$CG:$CG,0)-1,MATCH($E94&amp;"/"&amp;J$1,Data!$1:$1,0)-1)=0,"",OFFSET(Data!$A$1,MATCH($D94,Data!$CG:$CG,0)-1,MATCH($E94&amp;"/"&amp;J$1,Data!$1:$1,0)-1)))</f>
        <v/>
      </c>
      <c r="K94" s="250" t="str">
        <f ca="1">IF(ISERROR(OFFSET(Data!$A$1,MATCH($D94,Data!$CG:$CG,0)-1,MATCH($E94&amp;"/"&amp;K$1,Data!$1:$1,0)-1))=TRUE,"",IF(OFFSET(Data!$A$1,MATCH($D94,Data!$CG:$CG,0)-1,MATCH($E94&amp;"/"&amp;K$1,Data!$1:$1,0)-1)=0,"",OFFSET(Data!$A$1,MATCH($D94,Data!$CG:$CG,0)-1,MATCH($E94&amp;"/"&amp;K$1,Data!$1:$1,0)-1)))</f>
        <v/>
      </c>
      <c r="L94" s="250" t="str">
        <f ca="1">IF(ISERROR(OFFSET(Data!$A$1,MATCH($D94,Data!$CG:$CG,0)-1,MATCH($E94&amp;"/"&amp;L$1,Data!$1:$1,0)-1))=TRUE,"",IF(OFFSET(Data!$A$1,MATCH($D94,Data!$CG:$CG,0)-1,MATCH($E94&amp;"/"&amp;L$1,Data!$1:$1,0)-1)=0,"",OFFSET(Data!$A$1,MATCH($D94,Data!$CG:$CG,0)-1,MATCH($E94&amp;"/"&amp;L$1,Data!$1:$1,0)-1)))</f>
        <v/>
      </c>
      <c r="M94" s="250" t="str">
        <f ca="1">IF(ISERROR(OFFSET(Data!$A$1,MATCH($D94,Data!$CG:$CG,0)-1,MATCH($E94&amp;"/"&amp;M$1,Data!$1:$1,0)-1))=TRUE,"",IF(OFFSET(Data!$A$1,MATCH($D94,Data!$CG:$CG,0)-1,MATCH($E94&amp;"/"&amp;M$1,Data!$1:$1,0)-1)=0,"",OFFSET(Data!$A$1,MATCH($D94,Data!$CG:$CG,0)-1,MATCH($E94&amp;"/"&amp;M$1,Data!$1:$1,0)-1)))</f>
        <v/>
      </c>
      <c r="N94" s="250" t="str">
        <f ca="1">IF(ISERROR(OFFSET(Data!$A$1,MATCH($D94,Data!$CG:$CG,0)-1,MATCH($E94&amp;"/"&amp;N$1,Data!$1:$1,0)-1))=TRUE,"",IF(OFFSET(Data!$A$1,MATCH($D94,Data!$CG:$CG,0)-1,MATCH($E94&amp;"/"&amp;N$1,Data!$1:$1,0)-1)=0,"",OFFSET(Data!$A$1,MATCH($D94,Data!$CG:$CG,0)-1,MATCH($E94&amp;"/"&amp;N$1,Data!$1:$1,0)-1)))</f>
        <v/>
      </c>
      <c r="O94" s="250" t="str">
        <f ca="1">IF(ISERROR(OFFSET(Data!$A$1,MATCH($D94,Data!$CG:$CG,0)-1,MATCH($E94&amp;"/"&amp;O$1,Data!$1:$1,0)-1))=TRUE,"",IF(OFFSET(Data!$A$1,MATCH($D94,Data!$CG:$CG,0)-1,MATCH($E94&amp;"/"&amp;O$1,Data!$1:$1,0)-1)=0,"",OFFSET(Data!$A$1,MATCH($D94,Data!$CG:$CG,0)-1,MATCH($E94&amp;"/"&amp;O$1,Data!$1:$1,0)-1)))</f>
        <v/>
      </c>
      <c r="P94" s="250" t="str">
        <f ca="1">IF(ISERROR(OFFSET(Data!$A$1,MATCH($D94,Data!$CG:$CG,0)-1,MATCH($E94&amp;"/"&amp;P$1,Data!$1:$1,0)-1))=TRUE,"",IF(OFFSET(Data!$A$1,MATCH($D94,Data!$CG:$CG,0)-1,MATCH($E94&amp;"/"&amp;P$1,Data!$1:$1,0)-1)=0,"",OFFSET(Data!$A$1,MATCH($D94,Data!$CG:$CG,0)-1,MATCH($E94&amp;"/"&amp;P$1,Data!$1:$1,0)-1)))</f>
        <v/>
      </c>
      <c r="Q94" s="250" t="str">
        <f ca="1">IF(ISERROR(OFFSET(Data!$A$1,MATCH($D94,Data!$CG:$CG,0)-1,MATCH($E94&amp;"/"&amp;Q$1,Data!$1:$1,0)-1))=TRUE,"",IF(OFFSET(Data!$A$1,MATCH($D94,Data!$CG:$CG,0)-1,MATCH($E94&amp;"/"&amp;Q$1,Data!$1:$1,0)-1)=0,"",OFFSET(Data!$A$1,MATCH($D94,Data!$CG:$CG,0)-1,MATCH($E94&amp;"/"&amp;Q$1,Data!$1:$1,0)-1)))</f>
        <v/>
      </c>
      <c r="R94" s="250" t="str">
        <f ca="1">IF(ISERROR(OFFSET(Data!$A$1,MATCH($D94,Data!$CG:$CG,0)-1,MATCH($E94&amp;"/"&amp;R$1,Data!$1:$1,0)-1))=TRUE,"",IF(OFFSET(Data!$A$1,MATCH($D94,Data!$CG:$CG,0)-1,MATCH($E94&amp;"/"&amp;R$1,Data!$1:$1,0)-1)=0,"",OFFSET(Data!$A$1,MATCH($D94,Data!$CG:$CG,0)-1,MATCH($E94&amp;"/"&amp;R$1,Data!$1:$1,0)-1)))</f>
        <v/>
      </c>
      <c r="S94" s="250" t="str">
        <f ca="1">IF(ISERROR(OFFSET(Data!$A$1,MATCH($D94,Data!$CG:$CG,0)-1,MATCH($E94&amp;"/"&amp;S$1,Data!$1:$1,0)-1))=TRUE,"",IF(OFFSET(Data!$A$1,MATCH($D94,Data!$CG:$CG,0)-1,MATCH($E94&amp;"/"&amp;S$1,Data!$1:$1,0)-1)=0,"",OFFSET(Data!$A$1,MATCH($D94,Data!$CG:$CG,0)-1,MATCH($E94&amp;"/"&amp;S$1,Data!$1:$1,0)-1)))</f>
        <v/>
      </c>
      <c r="T94" s="250" t="str">
        <f ca="1">IF(ISERROR(OFFSET(Data!$A$1,MATCH($D94,Data!$CG:$CG,0)-1,MATCH($E94&amp;"/"&amp;T$1,Data!$1:$1,0)-1))=TRUE,"",IF(OFFSET(Data!$A$1,MATCH($D94,Data!$CG:$CG,0)-1,MATCH($E94&amp;"/"&amp;T$1,Data!$1:$1,0)-1)=0,"",OFFSET(Data!$A$1,MATCH($D94,Data!$CG:$CG,0)-1,MATCH($E94&amp;"/"&amp;T$1,Data!$1:$1,0)-1)))</f>
        <v/>
      </c>
      <c r="U94" s="250" t="str">
        <f ca="1">IF(ISERROR(OFFSET(Data!$A$1,MATCH($D94,Data!$CG:$CG,0)-1,MATCH($E94&amp;"/"&amp;U$1,Data!$1:$1,0)-1))=TRUE,"",IF(OFFSET(Data!$A$1,MATCH($D94,Data!$CG:$CG,0)-1,MATCH($E94&amp;"/"&amp;U$1,Data!$1:$1,0)-1)=0,"",OFFSET(Data!$A$1,MATCH($D94,Data!$CG:$CG,0)-1,MATCH($E94&amp;"/"&amp;U$1,Data!$1:$1,0)-1)))</f>
        <v/>
      </c>
      <c r="V94" s="250" t="str">
        <f ca="1">IF(ISERROR(OFFSET(Data!$A$1,MATCH($D94,Data!$CG:$CG,0)-1,MATCH($E94&amp;"/"&amp;V$1,Data!$1:$1,0)-1))=TRUE,"",IF(OFFSET(Data!$A$1,MATCH($D94,Data!$CG:$CG,0)-1,MATCH($E94&amp;"/"&amp;V$1,Data!$1:$1,0)-1)=0,"",OFFSET(Data!$A$1,MATCH($D94,Data!$CG:$CG,0)-1,MATCH($E94&amp;"/"&amp;V$1,Data!$1:$1,0)-1)))</f>
        <v/>
      </c>
      <c r="W94" s="272" t="str">
        <f ca="1">IF(ISERROR(OFFSET(Data!$A$1,MATCH($D94,Data!$CG:$CG,0)-1,MATCH($E94&amp;"/"&amp;W$1,Data!$1:$1,0)-1))=TRUE,"",IF(OFFSET(Data!$A$1,MATCH($D94,Data!$CG:$CG,0)-1,MATCH($E94&amp;"/"&amp;W$1,Data!$1:$1,0)-1)=0,"",OFFSET(Data!$A$1,MATCH($D94,Data!$CG:$CG,0)-1,MATCH($E94&amp;"/"&amp;W$1,Data!$1:$1,0)-1)))</f>
        <v/>
      </c>
      <c r="X94" s="250" t="str">
        <f ca="1">IF(ISERROR(OFFSET(Data!$A$1,MATCH($D94,Data!$CG:$CG,0)-1,MATCH($E94&amp;"/"&amp;X$1,Data!$1:$1,0)-1))=TRUE,"",IF(OFFSET(Data!$A$1,MATCH($D94,Data!$CG:$CG,0)-1,MATCH($E94&amp;"/"&amp;X$1,Data!$1:$1,0)-1)=0,"",OFFSET(Data!$A$1,MATCH($D94,Data!$CG:$CG,0)-1,MATCH($E94&amp;"/"&amp;X$1,Data!$1:$1,0)-1)))</f>
        <v/>
      </c>
      <c r="Y94" s="250" t="str">
        <f ca="1">IF(ISERROR(OFFSET(Data!$A$1,MATCH($D94,Data!$CG:$CG,0)-1,MATCH($E94&amp;"/"&amp;Y$1,Data!$1:$1,0)-1))=TRUE,"",IF(OFFSET(Data!$A$1,MATCH($D94,Data!$CG:$CG,0)-1,MATCH($E94&amp;"/"&amp;Y$1,Data!$1:$1,0)-1)=0,"",OFFSET(Data!$A$1,MATCH($D94,Data!$CG:$CG,0)-1,MATCH($E94&amp;"/"&amp;Y$1,Data!$1:$1,0)-1)))</f>
        <v/>
      </c>
      <c r="Z94" s="250" t="str">
        <f ca="1">IF(ISERROR(OFFSET(Data!$A$1,MATCH($D94,Data!$CG:$CG,0)-1,MATCH($E94&amp;"/"&amp;Z$1,Data!$1:$1,0)-1))=TRUE,"",IF(OFFSET(Data!$A$1,MATCH($D94,Data!$CG:$CG,0)-1,MATCH($E94&amp;"/"&amp;Z$1,Data!$1:$1,0)-1)=0,"",OFFSET(Data!$A$1,MATCH($D94,Data!$CG:$CG,0)-1,MATCH($E94&amp;"/"&amp;Z$1,Data!$1:$1,0)-1)))</f>
        <v/>
      </c>
      <c r="AA94" s="250" t="str">
        <f ca="1">IF(ISERROR(OFFSET(Data!$A$1,MATCH($D94,Data!$CG:$CG,0)-1,MATCH($E94&amp;"/"&amp;AA$1,Data!$1:$1,0)-1))=TRUE,"",IF(OFFSET(Data!$A$1,MATCH($D94,Data!$CG:$CG,0)-1,MATCH($E94&amp;"/"&amp;AA$1,Data!$1:$1,0)-1)=0,"",OFFSET(Data!$A$1,MATCH($D94,Data!$CG:$CG,0)-1,MATCH($E94&amp;"/"&amp;AA$1,Data!$1:$1,0)-1)))</f>
        <v/>
      </c>
      <c r="AB94" s="250" t="str">
        <f ca="1">IF(ISERROR(OFFSET(Data!$A$1,MATCH($D94,Data!$CG:$CG,0)-1,MATCH($E94&amp;"/"&amp;AB$1,Data!$1:$1,0)-1))=TRUE,"",IF(OFFSET(Data!$A$1,MATCH($D94,Data!$CG:$CG,0)-1,MATCH($E94&amp;"/"&amp;AB$1,Data!$1:$1,0)-1)=0,"",OFFSET(Data!$A$1,MATCH($D94,Data!$CG:$CG,0)-1,MATCH($E94&amp;"/"&amp;AB$1,Data!$1:$1,0)-1)))</f>
        <v/>
      </c>
      <c r="AC94" s="250" t="str">
        <f ca="1">IF(ISERROR(OFFSET(Data!$A$1,MATCH($D94,Data!$CG:$CG,0)-1,MATCH($E94&amp;"/"&amp;AC$1,Data!$1:$1,0)-1))=TRUE,"",IF(OFFSET(Data!$A$1,MATCH($D94,Data!$CG:$CG,0)-1,MATCH($E94&amp;"/"&amp;AC$1,Data!$1:$1,0)-1)=0,"",OFFSET(Data!$A$1,MATCH($D94,Data!$CG:$CG,0)-1,MATCH($E94&amp;"/"&amp;AC$1,Data!$1:$1,0)-1)))</f>
        <v/>
      </c>
      <c r="AD94" s="250" t="str">
        <f ca="1">IF(ISERROR(OFFSET(Data!$A$1,MATCH($D94,Data!$CG:$CG,0)-1,MATCH($E94&amp;"/"&amp;AD$1,Data!$1:$1,0)-1))=TRUE,"",IF(OFFSET(Data!$A$1,MATCH($D94,Data!$CG:$CG,0)-1,MATCH($E94&amp;"/"&amp;AD$1,Data!$1:$1,0)-1)=0,"",OFFSET(Data!$A$1,MATCH($D94,Data!$CG:$CG,0)-1,MATCH($E94&amp;"/"&amp;AD$1,Data!$1:$1,0)-1)))</f>
        <v/>
      </c>
      <c r="AE94" s="250" t="str">
        <f ca="1">IF(ISERROR(OFFSET(Data!$A$1,MATCH($D94,Data!$CG:$CG,0)-1,MATCH($E94&amp;"/"&amp;AE$1,Data!$1:$1,0)-1))=TRUE,"",IF(OFFSET(Data!$A$1,MATCH($D94,Data!$CG:$CG,0)-1,MATCH($E94&amp;"/"&amp;AE$1,Data!$1:$1,0)-1)=0,"",OFFSET(Data!$A$1,MATCH($D94,Data!$CG:$CG,0)-1,MATCH($E94&amp;"/"&amp;AE$1,Data!$1:$1,0)-1)))</f>
        <v/>
      </c>
      <c r="AF94" s="251" t="str">
        <f ca="1">IF(ISERROR(OFFSET(Data!$A$1,MATCH($D94,Data!$CG:$CG,0)-1,MATCH($E94&amp;"/"&amp;AF$1,Data!$1:$1,0)-1))=TRUE,"",IF(OFFSET(Data!$A$1,MATCH($D94,Data!$CG:$CG,0)-1,MATCH($E94&amp;"/"&amp;AF$1,Data!$1:$1,0)-1)=0,"",OFFSET(Data!$A$1,MATCH($D94,Data!$CG:$CG,0)-1,MATCH($E94&amp;"/"&amp;AF$1,Data!$1:$1,0)-1)))</f>
        <v/>
      </c>
      <c r="AG94" s="210">
        <f t="shared" ca="1" si="6"/>
        <v>0</v>
      </c>
      <c r="AH94" s="211">
        <f ca="1">AG94</f>
        <v>0</v>
      </c>
    </row>
    <row r="95" spans="1:34" ht="15" hidden="1" customHeight="1" thickBot="1" x14ac:dyDescent="0.3">
      <c r="A95" s="446"/>
      <c r="B95" s="449"/>
      <c r="C95" s="452"/>
      <c r="D95" s="28" t="e">
        <f>IF(C95&lt;&gt;"",C95,D94)</f>
        <v>#N/A</v>
      </c>
      <c r="E95" s="29" t="s">
        <v>22</v>
      </c>
      <c r="F95" s="254" t="str">
        <f ca="1">IF(ISERROR(OFFSET(Data!$A$1,MATCH($D95,Data!$CG:$CG,0)-1,MATCH($E95&amp;"/"&amp;F$1,Data!$1:$1,0)-1))=TRUE,"",IF(OFFSET(Data!$A$1,MATCH($D95,Data!$CG:$CG,0)-1,MATCH($E95&amp;"/"&amp;F$1,Data!$1:$1,0)-1)=0,"",OFFSET(Data!$A$1,MATCH($D95,Data!$CG:$CG,0)-1,MATCH($E95&amp;"/"&amp;F$1,Data!$1:$1,0)-1)))</f>
        <v/>
      </c>
      <c r="G95" s="252" t="str">
        <f ca="1">IF(ISERROR(OFFSET(Data!$A$1,MATCH($D95,Data!$CG:$CG,0)-1,MATCH($E95&amp;"/"&amp;G$1,Data!$1:$1,0)-1))=TRUE,"",IF(OFFSET(Data!$A$1,MATCH($D95,Data!$CG:$CG,0)-1,MATCH($E95&amp;"/"&amp;G$1,Data!$1:$1,0)-1)=0,"",OFFSET(Data!$A$1,MATCH($D95,Data!$CG:$CG,0)-1,MATCH($E95&amp;"/"&amp;G$1,Data!$1:$1,0)-1)))</f>
        <v/>
      </c>
      <c r="H95" s="252" t="str">
        <f ca="1">IF(ISERROR(OFFSET(Data!$A$1,MATCH($D95,Data!$CG:$CG,0)-1,MATCH($E95&amp;"/"&amp;H$1,Data!$1:$1,0)-1))=TRUE,"",IF(OFFSET(Data!$A$1,MATCH($D95,Data!$CG:$CG,0)-1,MATCH($E95&amp;"/"&amp;H$1,Data!$1:$1,0)-1)=0,"",OFFSET(Data!$A$1,MATCH($D95,Data!$CG:$CG,0)-1,MATCH($E95&amp;"/"&amp;H$1,Data!$1:$1,0)-1)))</f>
        <v/>
      </c>
      <c r="I95" s="252" t="str">
        <f ca="1">IF(ISERROR(OFFSET(Data!$A$1,MATCH($D95,Data!$CG:$CG,0)-1,MATCH($E95&amp;"/"&amp;I$1,Data!$1:$1,0)-1))=TRUE,"",IF(OFFSET(Data!$A$1,MATCH($D95,Data!$CG:$CG,0)-1,MATCH($E95&amp;"/"&amp;I$1,Data!$1:$1,0)-1)=0,"",OFFSET(Data!$A$1,MATCH($D95,Data!$CG:$CG,0)-1,MATCH($E95&amp;"/"&amp;I$1,Data!$1:$1,0)-1)))</f>
        <v/>
      </c>
      <c r="J95" s="252" t="str">
        <f ca="1">IF(ISERROR(OFFSET(Data!$A$1,MATCH($D95,Data!$CG:$CG,0)-1,MATCH($E95&amp;"/"&amp;J$1,Data!$1:$1,0)-1))=TRUE,"",IF(OFFSET(Data!$A$1,MATCH($D95,Data!$CG:$CG,0)-1,MATCH($E95&amp;"/"&amp;J$1,Data!$1:$1,0)-1)=0,"",OFFSET(Data!$A$1,MATCH($D95,Data!$CG:$CG,0)-1,MATCH($E95&amp;"/"&amp;J$1,Data!$1:$1,0)-1)))</f>
        <v/>
      </c>
      <c r="K95" s="252" t="str">
        <f ca="1">IF(ISERROR(OFFSET(Data!$A$1,MATCH($D95,Data!$CG:$CG,0)-1,MATCH($E95&amp;"/"&amp;K$1,Data!$1:$1,0)-1))=TRUE,"",IF(OFFSET(Data!$A$1,MATCH($D95,Data!$CG:$CG,0)-1,MATCH($E95&amp;"/"&amp;K$1,Data!$1:$1,0)-1)=0,"",OFFSET(Data!$A$1,MATCH($D95,Data!$CG:$CG,0)-1,MATCH($E95&amp;"/"&amp;K$1,Data!$1:$1,0)-1)))</f>
        <v/>
      </c>
      <c r="L95" s="252" t="str">
        <f ca="1">IF(ISERROR(OFFSET(Data!$A$1,MATCH($D95,Data!$CG:$CG,0)-1,MATCH($E95&amp;"/"&amp;L$1,Data!$1:$1,0)-1))=TRUE,"",IF(OFFSET(Data!$A$1,MATCH($D95,Data!$CG:$CG,0)-1,MATCH($E95&amp;"/"&amp;L$1,Data!$1:$1,0)-1)=0,"",OFFSET(Data!$A$1,MATCH($D95,Data!$CG:$CG,0)-1,MATCH($E95&amp;"/"&amp;L$1,Data!$1:$1,0)-1)))</f>
        <v/>
      </c>
      <c r="M95" s="252" t="str">
        <f ca="1">IF(ISERROR(OFFSET(Data!$A$1,MATCH($D95,Data!$CG:$CG,0)-1,MATCH($E95&amp;"/"&amp;M$1,Data!$1:$1,0)-1))=TRUE,"",IF(OFFSET(Data!$A$1,MATCH($D95,Data!$CG:$CG,0)-1,MATCH($E95&amp;"/"&amp;M$1,Data!$1:$1,0)-1)=0,"",OFFSET(Data!$A$1,MATCH($D95,Data!$CG:$CG,0)-1,MATCH($E95&amp;"/"&amp;M$1,Data!$1:$1,0)-1)))</f>
        <v/>
      </c>
      <c r="N95" s="252" t="str">
        <f ca="1">IF(ISERROR(OFFSET(Data!$A$1,MATCH($D95,Data!$CG:$CG,0)-1,MATCH($E95&amp;"/"&amp;N$1,Data!$1:$1,0)-1))=TRUE,"",IF(OFFSET(Data!$A$1,MATCH($D95,Data!$CG:$CG,0)-1,MATCH($E95&amp;"/"&amp;N$1,Data!$1:$1,0)-1)=0,"",OFFSET(Data!$A$1,MATCH($D95,Data!$CG:$CG,0)-1,MATCH($E95&amp;"/"&amp;N$1,Data!$1:$1,0)-1)))</f>
        <v/>
      </c>
      <c r="O95" s="252" t="str">
        <f ca="1">IF(ISERROR(OFFSET(Data!$A$1,MATCH($D95,Data!$CG:$CG,0)-1,MATCH($E95&amp;"/"&amp;O$1,Data!$1:$1,0)-1))=TRUE,"",IF(OFFSET(Data!$A$1,MATCH($D95,Data!$CG:$CG,0)-1,MATCH($E95&amp;"/"&amp;O$1,Data!$1:$1,0)-1)=0,"",OFFSET(Data!$A$1,MATCH($D95,Data!$CG:$CG,0)-1,MATCH($E95&amp;"/"&amp;O$1,Data!$1:$1,0)-1)))</f>
        <v/>
      </c>
      <c r="P95" s="252" t="str">
        <f ca="1">IF(ISERROR(OFFSET(Data!$A$1,MATCH($D95,Data!$CG:$CG,0)-1,MATCH($E95&amp;"/"&amp;P$1,Data!$1:$1,0)-1))=TRUE,"",IF(OFFSET(Data!$A$1,MATCH($D95,Data!$CG:$CG,0)-1,MATCH($E95&amp;"/"&amp;P$1,Data!$1:$1,0)-1)=0,"",OFFSET(Data!$A$1,MATCH($D95,Data!$CG:$CG,0)-1,MATCH($E95&amp;"/"&amp;P$1,Data!$1:$1,0)-1)))</f>
        <v/>
      </c>
      <c r="Q95" s="252" t="str">
        <f ca="1">IF(ISERROR(OFFSET(Data!$A$1,MATCH($D95,Data!$CG:$CG,0)-1,MATCH($E95&amp;"/"&amp;Q$1,Data!$1:$1,0)-1))=TRUE,"",IF(OFFSET(Data!$A$1,MATCH($D95,Data!$CG:$CG,0)-1,MATCH($E95&amp;"/"&amp;Q$1,Data!$1:$1,0)-1)=0,"",OFFSET(Data!$A$1,MATCH($D95,Data!$CG:$CG,0)-1,MATCH($E95&amp;"/"&amp;Q$1,Data!$1:$1,0)-1)))</f>
        <v/>
      </c>
      <c r="R95" s="252" t="str">
        <f ca="1">IF(ISERROR(OFFSET(Data!$A$1,MATCH($D95,Data!$CG:$CG,0)-1,MATCH($E95&amp;"/"&amp;R$1,Data!$1:$1,0)-1))=TRUE,"",IF(OFFSET(Data!$A$1,MATCH($D95,Data!$CG:$CG,0)-1,MATCH($E95&amp;"/"&amp;R$1,Data!$1:$1,0)-1)=0,"",OFFSET(Data!$A$1,MATCH($D95,Data!$CG:$CG,0)-1,MATCH($E95&amp;"/"&amp;R$1,Data!$1:$1,0)-1)))</f>
        <v/>
      </c>
      <c r="S95" s="252" t="str">
        <f ca="1">IF(ISERROR(OFFSET(Data!$A$1,MATCH($D95,Data!$CG:$CG,0)-1,MATCH($E95&amp;"/"&amp;S$1,Data!$1:$1,0)-1))=TRUE,"",IF(OFFSET(Data!$A$1,MATCH($D95,Data!$CG:$CG,0)-1,MATCH($E95&amp;"/"&amp;S$1,Data!$1:$1,0)-1)=0,"",OFFSET(Data!$A$1,MATCH($D95,Data!$CG:$CG,0)-1,MATCH($E95&amp;"/"&amp;S$1,Data!$1:$1,0)-1)))</f>
        <v/>
      </c>
      <c r="T95" s="252" t="str">
        <f ca="1">IF(ISERROR(OFFSET(Data!$A$1,MATCH($D95,Data!$CG:$CG,0)-1,MATCH($E95&amp;"/"&amp;T$1,Data!$1:$1,0)-1))=TRUE,"",IF(OFFSET(Data!$A$1,MATCH($D95,Data!$CG:$CG,0)-1,MATCH($E95&amp;"/"&amp;T$1,Data!$1:$1,0)-1)=0,"",OFFSET(Data!$A$1,MATCH($D95,Data!$CG:$CG,0)-1,MATCH($E95&amp;"/"&amp;T$1,Data!$1:$1,0)-1)))</f>
        <v/>
      </c>
      <c r="U95" s="252" t="str">
        <f ca="1">IF(ISERROR(OFFSET(Data!$A$1,MATCH($D95,Data!$CG:$CG,0)-1,MATCH($E95&amp;"/"&amp;U$1,Data!$1:$1,0)-1))=TRUE,"",IF(OFFSET(Data!$A$1,MATCH($D95,Data!$CG:$CG,0)-1,MATCH($E95&amp;"/"&amp;U$1,Data!$1:$1,0)-1)=0,"",OFFSET(Data!$A$1,MATCH($D95,Data!$CG:$CG,0)-1,MATCH($E95&amp;"/"&amp;U$1,Data!$1:$1,0)-1)))</f>
        <v/>
      </c>
      <c r="V95" s="252" t="str">
        <f ca="1">IF(ISERROR(OFFSET(Data!$A$1,MATCH($D95,Data!$CG:$CG,0)-1,MATCH($E95&amp;"/"&amp;V$1,Data!$1:$1,0)-1))=TRUE,"",IF(OFFSET(Data!$A$1,MATCH($D95,Data!$CG:$CG,0)-1,MATCH($E95&amp;"/"&amp;V$1,Data!$1:$1,0)-1)=0,"",OFFSET(Data!$A$1,MATCH($D95,Data!$CG:$CG,0)-1,MATCH($E95&amp;"/"&amp;V$1,Data!$1:$1,0)-1)))</f>
        <v/>
      </c>
      <c r="W95" s="269" t="str">
        <f ca="1">IF(ISERROR(OFFSET(Data!$A$1,MATCH($D95,Data!$CG:$CG,0)-1,MATCH($E95&amp;"/"&amp;W$1,Data!$1:$1,0)-1))=TRUE,"",IF(OFFSET(Data!$A$1,MATCH($D95,Data!$CG:$CG,0)-1,MATCH($E95&amp;"/"&amp;W$1,Data!$1:$1,0)-1)=0,"",OFFSET(Data!$A$1,MATCH($D95,Data!$CG:$CG,0)-1,MATCH($E95&amp;"/"&amp;W$1,Data!$1:$1,0)-1)))</f>
        <v/>
      </c>
      <c r="X95" s="252" t="str">
        <f ca="1">IF(ISERROR(OFFSET(Data!$A$1,MATCH($D95,Data!$CG:$CG,0)-1,MATCH($E95&amp;"/"&amp;X$1,Data!$1:$1,0)-1))=TRUE,"",IF(OFFSET(Data!$A$1,MATCH($D95,Data!$CG:$CG,0)-1,MATCH($E95&amp;"/"&amp;X$1,Data!$1:$1,0)-1)=0,"",OFFSET(Data!$A$1,MATCH($D95,Data!$CG:$CG,0)-1,MATCH($E95&amp;"/"&amp;X$1,Data!$1:$1,0)-1)))</f>
        <v/>
      </c>
      <c r="Y95" s="252" t="str">
        <f ca="1">IF(ISERROR(OFFSET(Data!$A$1,MATCH($D95,Data!$CG:$CG,0)-1,MATCH($E95&amp;"/"&amp;Y$1,Data!$1:$1,0)-1))=TRUE,"",IF(OFFSET(Data!$A$1,MATCH($D95,Data!$CG:$CG,0)-1,MATCH($E95&amp;"/"&amp;Y$1,Data!$1:$1,0)-1)=0,"",OFFSET(Data!$A$1,MATCH($D95,Data!$CG:$CG,0)-1,MATCH($E95&amp;"/"&amp;Y$1,Data!$1:$1,0)-1)))</f>
        <v/>
      </c>
      <c r="Z95" s="252" t="str">
        <f ca="1">IF(ISERROR(OFFSET(Data!$A$1,MATCH($D95,Data!$CG:$CG,0)-1,MATCH($E95&amp;"/"&amp;Z$1,Data!$1:$1,0)-1))=TRUE,"",IF(OFFSET(Data!$A$1,MATCH($D95,Data!$CG:$CG,0)-1,MATCH($E95&amp;"/"&amp;Z$1,Data!$1:$1,0)-1)=0,"",OFFSET(Data!$A$1,MATCH($D95,Data!$CG:$CG,0)-1,MATCH($E95&amp;"/"&amp;Z$1,Data!$1:$1,0)-1)))</f>
        <v/>
      </c>
      <c r="AA95" s="252" t="str">
        <f ca="1">IF(ISERROR(OFFSET(Data!$A$1,MATCH($D95,Data!$CG:$CG,0)-1,MATCH($E95&amp;"/"&amp;AA$1,Data!$1:$1,0)-1))=TRUE,"",IF(OFFSET(Data!$A$1,MATCH($D95,Data!$CG:$CG,0)-1,MATCH($E95&amp;"/"&amp;AA$1,Data!$1:$1,0)-1)=0,"",OFFSET(Data!$A$1,MATCH($D95,Data!$CG:$CG,0)-1,MATCH($E95&amp;"/"&amp;AA$1,Data!$1:$1,0)-1)))</f>
        <v/>
      </c>
      <c r="AB95" s="252" t="str">
        <f ca="1">IF(ISERROR(OFFSET(Data!$A$1,MATCH($D95,Data!$CG:$CG,0)-1,MATCH($E95&amp;"/"&amp;AB$1,Data!$1:$1,0)-1))=TRUE,"",IF(OFFSET(Data!$A$1,MATCH($D95,Data!$CG:$CG,0)-1,MATCH($E95&amp;"/"&amp;AB$1,Data!$1:$1,0)-1)=0,"",OFFSET(Data!$A$1,MATCH($D95,Data!$CG:$CG,0)-1,MATCH($E95&amp;"/"&amp;AB$1,Data!$1:$1,0)-1)))</f>
        <v/>
      </c>
      <c r="AC95" s="252" t="str">
        <f ca="1">IF(ISERROR(OFFSET(Data!$A$1,MATCH($D95,Data!$CG:$CG,0)-1,MATCH($E95&amp;"/"&amp;AC$1,Data!$1:$1,0)-1))=TRUE,"",IF(OFFSET(Data!$A$1,MATCH($D95,Data!$CG:$CG,0)-1,MATCH($E95&amp;"/"&amp;AC$1,Data!$1:$1,0)-1)=0,"",OFFSET(Data!$A$1,MATCH($D95,Data!$CG:$CG,0)-1,MATCH($E95&amp;"/"&amp;AC$1,Data!$1:$1,0)-1)))</f>
        <v/>
      </c>
      <c r="AD95" s="252" t="str">
        <f ca="1">IF(ISERROR(OFFSET(Data!$A$1,MATCH($D95,Data!$CG:$CG,0)-1,MATCH($E95&amp;"/"&amp;AD$1,Data!$1:$1,0)-1))=TRUE,"",IF(OFFSET(Data!$A$1,MATCH($D95,Data!$CG:$CG,0)-1,MATCH($E95&amp;"/"&amp;AD$1,Data!$1:$1,0)-1)=0,"",OFFSET(Data!$A$1,MATCH($D95,Data!$CG:$CG,0)-1,MATCH($E95&amp;"/"&amp;AD$1,Data!$1:$1,0)-1)))</f>
        <v/>
      </c>
      <c r="AE95" s="252" t="str">
        <f ca="1">IF(ISERROR(OFFSET(Data!$A$1,MATCH($D95,Data!$CG:$CG,0)-1,MATCH($E95&amp;"/"&amp;AE$1,Data!$1:$1,0)-1))=TRUE,"",IF(OFFSET(Data!$A$1,MATCH($D95,Data!$CG:$CG,0)-1,MATCH($E95&amp;"/"&amp;AE$1,Data!$1:$1,0)-1)=0,"",OFFSET(Data!$A$1,MATCH($D95,Data!$CG:$CG,0)-1,MATCH($E95&amp;"/"&amp;AE$1,Data!$1:$1,0)-1)))</f>
        <v/>
      </c>
      <c r="AF95" s="253" t="str">
        <f ca="1">IF(ISERROR(OFFSET(Data!$A$1,MATCH($D95,Data!$CG:$CG,0)-1,MATCH($E95&amp;"/"&amp;AF$1,Data!$1:$1,0)-1))=TRUE,"",IF(OFFSET(Data!$A$1,MATCH($D95,Data!$CG:$CG,0)-1,MATCH($E95&amp;"/"&amp;AF$1,Data!$1:$1,0)-1)=0,"",OFFSET(Data!$A$1,MATCH($D95,Data!$CG:$CG,0)-1,MATCH($E95&amp;"/"&amp;AF$1,Data!$1:$1,0)-1)))</f>
        <v/>
      </c>
      <c r="AG95" s="212">
        <f t="shared" ca="1" si="6"/>
        <v>0</v>
      </c>
      <c r="AH95" s="213">
        <f ca="1">SUM(AG94:AG95)</f>
        <v>0</v>
      </c>
    </row>
    <row r="96" spans="1:34" ht="15" hidden="1" customHeight="1" x14ac:dyDescent="0.25">
      <c r="A96" s="446"/>
      <c r="B96" s="449"/>
      <c r="C96" s="452"/>
      <c r="D96" s="28" t="e">
        <f>IF(C96&lt;&gt;"",C96,D95)</f>
        <v>#N/A</v>
      </c>
      <c r="E96" s="29" t="s">
        <v>23</v>
      </c>
      <c r="F96" s="254" t="str">
        <f ca="1">IF(ISERROR(OFFSET(Data!$A$1,MATCH($D96,Data!$CG:$CG,0)-1,MATCH($E96&amp;"/"&amp;F$1,Data!$1:$1,0)-1))=TRUE,"",IF(OFFSET(Data!$A$1,MATCH($D96,Data!$CG:$CG,0)-1,MATCH($E96&amp;"/"&amp;F$1,Data!$1:$1,0)-1)=0,"",OFFSET(Data!$A$1,MATCH($D96,Data!$CG:$CG,0)-1,MATCH($E96&amp;"/"&amp;F$1,Data!$1:$1,0)-1)))</f>
        <v/>
      </c>
      <c r="G96" s="252" t="str">
        <f ca="1">IF(ISERROR(OFFSET(Data!$A$1,MATCH($D96,Data!$CG:$CG,0)-1,MATCH($E96&amp;"/"&amp;G$1,Data!$1:$1,0)-1))=TRUE,"",IF(OFFSET(Data!$A$1,MATCH($D96,Data!$CG:$CG,0)-1,MATCH($E96&amp;"/"&amp;G$1,Data!$1:$1,0)-1)=0,"",OFFSET(Data!$A$1,MATCH($D96,Data!$CG:$CG,0)-1,MATCH($E96&amp;"/"&amp;G$1,Data!$1:$1,0)-1)))</f>
        <v/>
      </c>
      <c r="H96" s="252" t="str">
        <f ca="1">IF(ISERROR(OFFSET(Data!$A$1,MATCH($D96,Data!$CG:$CG,0)-1,MATCH($E96&amp;"/"&amp;H$1,Data!$1:$1,0)-1))=TRUE,"",IF(OFFSET(Data!$A$1,MATCH($D96,Data!$CG:$CG,0)-1,MATCH($E96&amp;"/"&amp;H$1,Data!$1:$1,0)-1)=0,"",OFFSET(Data!$A$1,MATCH($D96,Data!$CG:$CG,0)-1,MATCH($E96&amp;"/"&amp;H$1,Data!$1:$1,0)-1)))</f>
        <v/>
      </c>
      <c r="I96" s="252" t="str">
        <f ca="1">IF(ISERROR(OFFSET(Data!$A$1,MATCH($D96,Data!$CG:$CG,0)-1,MATCH($E96&amp;"/"&amp;I$1,Data!$1:$1,0)-1))=TRUE,"",IF(OFFSET(Data!$A$1,MATCH($D96,Data!$CG:$CG,0)-1,MATCH($E96&amp;"/"&amp;I$1,Data!$1:$1,0)-1)=0,"",OFFSET(Data!$A$1,MATCH($D96,Data!$CG:$CG,0)-1,MATCH($E96&amp;"/"&amp;I$1,Data!$1:$1,0)-1)))</f>
        <v/>
      </c>
      <c r="J96" s="252" t="str">
        <f ca="1">IF(ISERROR(OFFSET(Data!$A$1,MATCH($D96,Data!$CG:$CG,0)-1,MATCH($E96&amp;"/"&amp;J$1,Data!$1:$1,0)-1))=TRUE,"",IF(OFFSET(Data!$A$1,MATCH($D96,Data!$CG:$CG,0)-1,MATCH($E96&amp;"/"&amp;J$1,Data!$1:$1,0)-1)=0,"",OFFSET(Data!$A$1,MATCH($D96,Data!$CG:$CG,0)-1,MATCH($E96&amp;"/"&amp;J$1,Data!$1:$1,0)-1)))</f>
        <v/>
      </c>
      <c r="K96" s="252" t="str">
        <f ca="1">IF(ISERROR(OFFSET(Data!$A$1,MATCH($D96,Data!$CG:$CG,0)-1,MATCH($E96&amp;"/"&amp;K$1,Data!$1:$1,0)-1))=TRUE,"",IF(OFFSET(Data!$A$1,MATCH($D96,Data!$CG:$CG,0)-1,MATCH($E96&amp;"/"&amp;K$1,Data!$1:$1,0)-1)=0,"",OFFSET(Data!$A$1,MATCH($D96,Data!$CG:$CG,0)-1,MATCH($E96&amp;"/"&amp;K$1,Data!$1:$1,0)-1)))</f>
        <v/>
      </c>
      <c r="L96" s="252" t="str">
        <f ca="1">IF(ISERROR(OFFSET(Data!$A$1,MATCH($D96,Data!$CG:$CG,0)-1,MATCH($E96&amp;"/"&amp;L$1,Data!$1:$1,0)-1))=TRUE,"",IF(OFFSET(Data!$A$1,MATCH($D96,Data!$CG:$CG,0)-1,MATCH($E96&amp;"/"&amp;L$1,Data!$1:$1,0)-1)=0,"",OFFSET(Data!$A$1,MATCH($D96,Data!$CG:$CG,0)-1,MATCH($E96&amp;"/"&amp;L$1,Data!$1:$1,0)-1)))</f>
        <v/>
      </c>
      <c r="M96" s="252" t="str">
        <f ca="1">IF(ISERROR(OFFSET(Data!$A$1,MATCH($D96,Data!$CG:$CG,0)-1,MATCH($E96&amp;"/"&amp;M$1,Data!$1:$1,0)-1))=TRUE,"",IF(OFFSET(Data!$A$1,MATCH($D96,Data!$CG:$CG,0)-1,MATCH($E96&amp;"/"&amp;M$1,Data!$1:$1,0)-1)=0,"",OFFSET(Data!$A$1,MATCH($D96,Data!$CG:$CG,0)-1,MATCH($E96&amp;"/"&amp;M$1,Data!$1:$1,0)-1)))</f>
        <v/>
      </c>
      <c r="N96" s="252" t="str">
        <f ca="1">IF(ISERROR(OFFSET(Data!$A$1,MATCH($D96,Data!$CG:$CG,0)-1,MATCH($E96&amp;"/"&amp;N$1,Data!$1:$1,0)-1))=TRUE,"",IF(OFFSET(Data!$A$1,MATCH($D96,Data!$CG:$CG,0)-1,MATCH($E96&amp;"/"&amp;N$1,Data!$1:$1,0)-1)=0,"",OFFSET(Data!$A$1,MATCH($D96,Data!$CG:$CG,0)-1,MATCH($E96&amp;"/"&amp;N$1,Data!$1:$1,0)-1)))</f>
        <v/>
      </c>
      <c r="O96" s="252" t="str">
        <f ca="1">IF(ISERROR(OFFSET(Data!$A$1,MATCH($D96,Data!$CG:$CG,0)-1,MATCH($E96&amp;"/"&amp;O$1,Data!$1:$1,0)-1))=TRUE,"",IF(OFFSET(Data!$A$1,MATCH($D96,Data!$CG:$CG,0)-1,MATCH($E96&amp;"/"&amp;O$1,Data!$1:$1,0)-1)=0,"",OFFSET(Data!$A$1,MATCH($D96,Data!$CG:$CG,0)-1,MATCH($E96&amp;"/"&amp;O$1,Data!$1:$1,0)-1)))</f>
        <v/>
      </c>
      <c r="P96" s="252" t="str">
        <f ca="1">IF(ISERROR(OFFSET(Data!$A$1,MATCH($D96,Data!$CG:$CG,0)-1,MATCH($E96&amp;"/"&amp;P$1,Data!$1:$1,0)-1))=TRUE,"",IF(OFFSET(Data!$A$1,MATCH($D96,Data!$CG:$CG,0)-1,MATCH($E96&amp;"/"&amp;P$1,Data!$1:$1,0)-1)=0,"",OFFSET(Data!$A$1,MATCH($D96,Data!$CG:$CG,0)-1,MATCH($E96&amp;"/"&amp;P$1,Data!$1:$1,0)-1)))</f>
        <v/>
      </c>
      <c r="Q96" s="252" t="str">
        <f ca="1">IF(ISERROR(OFFSET(Data!$A$1,MATCH($D96,Data!$CG:$CG,0)-1,MATCH($E96&amp;"/"&amp;Q$1,Data!$1:$1,0)-1))=TRUE,"",IF(OFFSET(Data!$A$1,MATCH($D96,Data!$CG:$CG,0)-1,MATCH($E96&amp;"/"&amp;Q$1,Data!$1:$1,0)-1)=0,"",OFFSET(Data!$A$1,MATCH($D96,Data!$CG:$CG,0)-1,MATCH($E96&amp;"/"&amp;Q$1,Data!$1:$1,0)-1)))</f>
        <v/>
      </c>
      <c r="R96" s="252" t="str">
        <f ca="1">IF(ISERROR(OFFSET(Data!$A$1,MATCH($D96,Data!$CG:$CG,0)-1,MATCH($E96&amp;"/"&amp;R$1,Data!$1:$1,0)-1))=TRUE,"",IF(OFFSET(Data!$A$1,MATCH($D96,Data!$CG:$CG,0)-1,MATCH($E96&amp;"/"&amp;R$1,Data!$1:$1,0)-1)=0,"",OFFSET(Data!$A$1,MATCH($D96,Data!$CG:$CG,0)-1,MATCH($E96&amp;"/"&amp;R$1,Data!$1:$1,0)-1)))</f>
        <v/>
      </c>
      <c r="S96" s="252" t="str">
        <f ca="1">IF(ISERROR(OFFSET(Data!$A$1,MATCH($D96,Data!$CG:$CG,0)-1,MATCH($E96&amp;"/"&amp;S$1,Data!$1:$1,0)-1))=TRUE,"",IF(OFFSET(Data!$A$1,MATCH($D96,Data!$CG:$CG,0)-1,MATCH($E96&amp;"/"&amp;S$1,Data!$1:$1,0)-1)=0,"",OFFSET(Data!$A$1,MATCH($D96,Data!$CG:$CG,0)-1,MATCH($E96&amp;"/"&amp;S$1,Data!$1:$1,0)-1)))</f>
        <v/>
      </c>
      <c r="T96" s="252" t="str">
        <f ca="1">IF(ISERROR(OFFSET(Data!$A$1,MATCH($D96,Data!$CG:$CG,0)-1,MATCH($E96&amp;"/"&amp;T$1,Data!$1:$1,0)-1))=TRUE,"",IF(OFFSET(Data!$A$1,MATCH($D96,Data!$CG:$CG,0)-1,MATCH($E96&amp;"/"&amp;T$1,Data!$1:$1,0)-1)=0,"",OFFSET(Data!$A$1,MATCH($D96,Data!$CG:$CG,0)-1,MATCH($E96&amp;"/"&amp;T$1,Data!$1:$1,0)-1)))</f>
        <v/>
      </c>
      <c r="U96" s="252" t="str">
        <f ca="1">IF(ISERROR(OFFSET(Data!$A$1,MATCH($D96,Data!$CG:$CG,0)-1,MATCH($E96&amp;"/"&amp;U$1,Data!$1:$1,0)-1))=TRUE,"",IF(OFFSET(Data!$A$1,MATCH($D96,Data!$CG:$CG,0)-1,MATCH($E96&amp;"/"&amp;U$1,Data!$1:$1,0)-1)=0,"",OFFSET(Data!$A$1,MATCH($D96,Data!$CG:$CG,0)-1,MATCH($E96&amp;"/"&amp;U$1,Data!$1:$1,0)-1)))</f>
        <v/>
      </c>
      <c r="V96" s="252" t="str">
        <f ca="1">IF(ISERROR(OFFSET(Data!$A$1,MATCH($D96,Data!$CG:$CG,0)-1,MATCH($E96&amp;"/"&amp;V$1,Data!$1:$1,0)-1))=TRUE,"",IF(OFFSET(Data!$A$1,MATCH($D96,Data!$CG:$CG,0)-1,MATCH($E96&amp;"/"&amp;V$1,Data!$1:$1,0)-1)=0,"",OFFSET(Data!$A$1,MATCH($D96,Data!$CG:$CG,0)-1,MATCH($E96&amp;"/"&amp;V$1,Data!$1:$1,0)-1)))</f>
        <v/>
      </c>
      <c r="W96" s="269" t="str">
        <f ca="1">IF(ISERROR(OFFSET(Data!$A$1,MATCH($D96,Data!$CG:$CG,0)-1,MATCH($E96&amp;"/"&amp;W$1,Data!$1:$1,0)-1))=TRUE,"",IF(OFFSET(Data!$A$1,MATCH($D96,Data!$CG:$CG,0)-1,MATCH($E96&amp;"/"&amp;W$1,Data!$1:$1,0)-1)=0,"",OFFSET(Data!$A$1,MATCH($D96,Data!$CG:$CG,0)-1,MATCH($E96&amp;"/"&amp;W$1,Data!$1:$1,0)-1)))</f>
        <v/>
      </c>
      <c r="X96" s="252" t="str">
        <f ca="1">IF(ISERROR(OFFSET(Data!$A$1,MATCH($D96,Data!$CG:$CG,0)-1,MATCH($E96&amp;"/"&amp;X$1,Data!$1:$1,0)-1))=TRUE,"",IF(OFFSET(Data!$A$1,MATCH($D96,Data!$CG:$CG,0)-1,MATCH($E96&amp;"/"&amp;X$1,Data!$1:$1,0)-1)=0,"",OFFSET(Data!$A$1,MATCH($D96,Data!$CG:$CG,0)-1,MATCH($E96&amp;"/"&amp;X$1,Data!$1:$1,0)-1)))</f>
        <v/>
      </c>
      <c r="Y96" s="252" t="str">
        <f ca="1">IF(ISERROR(OFFSET(Data!$A$1,MATCH($D96,Data!$CG:$CG,0)-1,MATCH($E96&amp;"/"&amp;Y$1,Data!$1:$1,0)-1))=TRUE,"",IF(OFFSET(Data!$A$1,MATCH($D96,Data!$CG:$CG,0)-1,MATCH($E96&amp;"/"&amp;Y$1,Data!$1:$1,0)-1)=0,"",OFFSET(Data!$A$1,MATCH($D96,Data!$CG:$CG,0)-1,MATCH($E96&amp;"/"&amp;Y$1,Data!$1:$1,0)-1)))</f>
        <v/>
      </c>
      <c r="Z96" s="252" t="str">
        <f ca="1">IF(ISERROR(OFFSET(Data!$A$1,MATCH($D96,Data!$CG:$CG,0)-1,MATCH($E96&amp;"/"&amp;Z$1,Data!$1:$1,0)-1))=TRUE,"",IF(OFFSET(Data!$A$1,MATCH($D96,Data!$CG:$CG,0)-1,MATCH($E96&amp;"/"&amp;Z$1,Data!$1:$1,0)-1)=0,"",OFFSET(Data!$A$1,MATCH($D96,Data!$CG:$CG,0)-1,MATCH($E96&amp;"/"&amp;Z$1,Data!$1:$1,0)-1)))</f>
        <v/>
      </c>
      <c r="AA96" s="252" t="str">
        <f ca="1">IF(ISERROR(OFFSET(Data!$A$1,MATCH($D96,Data!$CG:$CG,0)-1,MATCH($E96&amp;"/"&amp;AA$1,Data!$1:$1,0)-1))=TRUE,"",IF(OFFSET(Data!$A$1,MATCH($D96,Data!$CG:$CG,0)-1,MATCH($E96&amp;"/"&amp;AA$1,Data!$1:$1,0)-1)=0,"",OFFSET(Data!$A$1,MATCH($D96,Data!$CG:$CG,0)-1,MATCH($E96&amp;"/"&amp;AA$1,Data!$1:$1,0)-1)))</f>
        <v/>
      </c>
      <c r="AB96" s="252" t="str">
        <f ca="1">IF(ISERROR(OFFSET(Data!$A$1,MATCH($D96,Data!$CG:$CG,0)-1,MATCH($E96&amp;"/"&amp;AB$1,Data!$1:$1,0)-1))=TRUE,"",IF(OFFSET(Data!$A$1,MATCH($D96,Data!$CG:$CG,0)-1,MATCH($E96&amp;"/"&amp;AB$1,Data!$1:$1,0)-1)=0,"",OFFSET(Data!$A$1,MATCH($D96,Data!$CG:$CG,0)-1,MATCH($E96&amp;"/"&amp;AB$1,Data!$1:$1,0)-1)))</f>
        <v/>
      </c>
      <c r="AC96" s="252" t="str">
        <f ca="1">IF(ISERROR(OFFSET(Data!$A$1,MATCH($D96,Data!$CG:$CG,0)-1,MATCH($E96&amp;"/"&amp;AC$1,Data!$1:$1,0)-1))=TRUE,"",IF(OFFSET(Data!$A$1,MATCH($D96,Data!$CG:$CG,0)-1,MATCH($E96&amp;"/"&amp;AC$1,Data!$1:$1,0)-1)=0,"",OFFSET(Data!$A$1,MATCH($D96,Data!$CG:$CG,0)-1,MATCH($E96&amp;"/"&amp;AC$1,Data!$1:$1,0)-1)))</f>
        <v/>
      </c>
      <c r="AD96" s="252" t="str">
        <f ca="1">IF(ISERROR(OFFSET(Data!$A$1,MATCH($D96,Data!$CG:$CG,0)-1,MATCH($E96&amp;"/"&amp;AD$1,Data!$1:$1,0)-1))=TRUE,"",IF(OFFSET(Data!$A$1,MATCH($D96,Data!$CG:$CG,0)-1,MATCH($E96&amp;"/"&amp;AD$1,Data!$1:$1,0)-1)=0,"",OFFSET(Data!$A$1,MATCH($D96,Data!$CG:$CG,0)-1,MATCH($E96&amp;"/"&amp;AD$1,Data!$1:$1,0)-1)))</f>
        <v/>
      </c>
      <c r="AE96" s="252" t="str">
        <f ca="1">IF(ISERROR(OFFSET(Data!$A$1,MATCH($D96,Data!$CG:$CG,0)-1,MATCH($E96&amp;"/"&amp;AE$1,Data!$1:$1,0)-1))=TRUE,"",IF(OFFSET(Data!$A$1,MATCH($D96,Data!$CG:$CG,0)-1,MATCH($E96&amp;"/"&amp;AE$1,Data!$1:$1,0)-1)=0,"",OFFSET(Data!$A$1,MATCH($D96,Data!$CG:$CG,0)-1,MATCH($E96&amp;"/"&amp;AE$1,Data!$1:$1,0)-1)))</f>
        <v/>
      </c>
      <c r="AF96" s="253" t="str">
        <f ca="1">IF(ISERROR(OFFSET(Data!$A$1,MATCH($D96,Data!$CG:$CG,0)-1,MATCH($E96&amp;"/"&amp;AF$1,Data!$1:$1,0)-1))=TRUE,"",IF(OFFSET(Data!$A$1,MATCH($D96,Data!$CG:$CG,0)-1,MATCH($E96&amp;"/"&amp;AF$1,Data!$1:$1,0)-1)=0,"",OFFSET(Data!$A$1,MATCH($D96,Data!$CG:$CG,0)-1,MATCH($E96&amp;"/"&amp;AF$1,Data!$1:$1,0)-1)))</f>
        <v/>
      </c>
      <c r="AG96" s="212">
        <f t="shared" ca="1" si="6"/>
        <v>0</v>
      </c>
      <c r="AH96" s="213">
        <f ca="1">SUM(AG94:AG96)</f>
        <v>0</v>
      </c>
    </row>
    <row r="97" spans="1:34" ht="15.75" hidden="1" customHeight="1" x14ac:dyDescent="0.25">
      <c r="A97" s="446"/>
      <c r="B97" s="449"/>
      <c r="C97" s="452"/>
      <c r="D97" s="28" t="e">
        <f>IF(C97&lt;&gt;"",C97,D96)</f>
        <v>#N/A</v>
      </c>
      <c r="E97" s="29" t="s">
        <v>24</v>
      </c>
      <c r="F97" s="254" t="str">
        <f ca="1">IF(ISERROR(OFFSET(Data!$A$1,MATCH($D97,Data!$CG:$CG,0)-1,MATCH($E97&amp;"/"&amp;F$1,Data!$1:$1,0)-1))=TRUE,"",IF(OFFSET(Data!$A$1,MATCH($D97,Data!$CG:$CG,0)-1,MATCH($E97&amp;"/"&amp;F$1,Data!$1:$1,0)-1)=0,"",OFFSET(Data!$A$1,MATCH($D97,Data!$CG:$CG,0)-1,MATCH($E97&amp;"/"&amp;F$1,Data!$1:$1,0)-1)))</f>
        <v/>
      </c>
      <c r="G97" s="252" t="str">
        <f ca="1">IF(ISERROR(OFFSET(Data!$A$1,MATCH($D97,Data!$CG:$CG,0)-1,MATCH($E97&amp;"/"&amp;G$1,Data!$1:$1,0)-1))=TRUE,"",IF(OFFSET(Data!$A$1,MATCH($D97,Data!$CG:$CG,0)-1,MATCH($E97&amp;"/"&amp;G$1,Data!$1:$1,0)-1)=0,"",OFFSET(Data!$A$1,MATCH($D97,Data!$CG:$CG,0)-1,MATCH($E97&amp;"/"&amp;G$1,Data!$1:$1,0)-1)))</f>
        <v/>
      </c>
      <c r="H97" s="252" t="str">
        <f ca="1">IF(ISERROR(OFFSET(Data!$A$1,MATCH($D97,Data!$CG:$CG,0)-1,MATCH($E97&amp;"/"&amp;H$1,Data!$1:$1,0)-1))=TRUE,"",IF(OFFSET(Data!$A$1,MATCH($D97,Data!$CG:$CG,0)-1,MATCH($E97&amp;"/"&amp;H$1,Data!$1:$1,0)-1)=0,"",OFFSET(Data!$A$1,MATCH($D97,Data!$CG:$CG,0)-1,MATCH($E97&amp;"/"&amp;H$1,Data!$1:$1,0)-1)))</f>
        <v/>
      </c>
      <c r="I97" s="252" t="str">
        <f ca="1">IF(ISERROR(OFFSET(Data!$A$1,MATCH($D97,Data!$CG:$CG,0)-1,MATCH($E97&amp;"/"&amp;I$1,Data!$1:$1,0)-1))=TRUE,"",IF(OFFSET(Data!$A$1,MATCH($D97,Data!$CG:$CG,0)-1,MATCH($E97&amp;"/"&amp;I$1,Data!$1:$1,0)-1)=0,"",OFFSET(Data!$A$1,MATCH($D97,Data!$CG:$CG,0)-1,MATCH($E97&amp;"/"&amp;I$1,Data!$1:$1,0)-1)))</f>
        <v/>
      </c>
      <c r="J97" s="252" t="str">
        <f ca="1">IF(ISERROR(OFFSET(Data!$A$1,MATCH($D97,Data!$CG:$CG,0)-1,MATCH($E97&amp;"/"&amp;J$1,Data!$1:$1,0)-1))=TRUE,"",IF(OFFSET(Data!$A$1,MATCH($D97,Data!$CG:$CG,0)-1,MATCH($E97&amp;"/"&amp;J$1,Data!$1:$1,0)-1)=0,"",OFFSET(Data!$A$1,MATCH($D97,Data!$CG:$CG,0)-1,MATCH($E97&amp;"/"&amp;J$1,Data!$1:$1,0)-1)))</f>
        <v/>
      </c>
      <c r="K97" s="252" t="str">
        <f ca="1">IF(ISERROR(OFFSET(Data!$A$1,MATCH($D97,Data!$CG:$CG,0)-1,MATCH($E97&amp;"/"&amp;K$1,Data!$1:$1,0)-1))=TRUE,"",IF(OFFSET(Data!$A$1,MATCH($D97,Data!$CG:$CG,0)-1,MATCH($E97&amp;"/"&amp;K$1,Data!$1:$1,0)-1)=0,"",OFFSET(Data!$A$1,MATCH($D97,Data!$CG:$CG,0)-1,MATCH($E97&amp;"/"&amp;K$1,Data!$1:$1,0)-1)))</f>
        <v/>
      </c>
      <c r="L97" s="252" t="str">
        <f ca="1">IF(ISERROR(OFFSET(Data!$A$1,MATCH($D97,Data!$CG:$CG,0)-1,MATCH($E97&amp;"/"&amp;L$1,Data!$1:$1,0)-1))=TRUE,"",IF(OFFSET(Data!$A$1,MATCH($D97,Data!$CG:$CG,0)-1,MATCH($E97&amp;"/"&amp;L$1,Data!$1:$1,0)-1)=0,"",OFFSET(Data!$A$1,MATCH($D97,Data!$CG:$CG,0)-1,MATCH($E97&amp;"/"&amp;L$1,Data!$1:$1,0)-1)))</f>
        <v/>
      </c>
      <c r="M97" s="252" t="str">
        <f ca="1">IF(ISERROR(OFFSET(Data!$A$1,MATCH($D97,Data!$CG:$CG,0)-1,MATCH($E97&amp;"/"&amp;M$1,Data!$1:$1,0)-1))=TRUE,"",IF(OFFSET(Data!$A$1,MATCH($D97,Data!$CG:$CG,0)-1,MATCH($E97&amp;"/"&amp;M$1,Data!$1:$1,0)-1)=0,"",OFFSET(Data!$A$1,MATCH($D97,Data!$CG:$CG,0)-1,MATCH($E97&amp;"/"&amp;M$1,Data!$1:$1,0)-1)))</f>
        <v/>
      </c>
      <c r="N97" s="252" t="str">
        <f ca="1">IF(ISERROR(OFFSET(Data!$A$1,MATCH($D97,Data!$CG:$CG,0)-1,MATCH($E97&amp;"/"&amp;N$1,Data!$1:$1,0)-1))=TRUE,"",IF(OFFSET(Data!$A$1,MATCH($D97,Data!$CG:$CG,0)-1,MATCH($E97&amp;"/"&amp;N$1,Data!$1:$1,0)-1)=0,"",OFFSET(Data!$A$1,MATCH($D97,Data!$CG:$CG,0)-1,MATCH($E97&amp;"/"&amp;N$1,Data!$1:$1,0)-1)))</f>
        <v/>
      </c>
      <c r="O97" s="252" t="str">
        <f ca="1">IF(ISERROR(OFFSET(Data!$A$1,MATCH($D97,Data!$CG:$CG,0)-1,MATCH($E97&amp;"/"&amp;O$1,Data!$1:$1,0)-1))=TRUE,"",IF(OFFSET(Data!$A$1,MATCH($D97,Data!$CG:$CG,0)-1,MATCH($E97&amp;"/"&amp;O$1,Data!$1:$1,0)-1)=0,"",OFFSET(Data!$A$1,MATCH($D97,Data!$CG:$CG,0)-1,MATCH($E97&amp;"/"&amp;O$1,Data!$1:$1,0)-1)))</f>
        <v/>
      </c>
      <c r="P97" s="252" t="str">
        <f ca="1">IF(ISERROR(OFFSET(Data!$A$1,MATCH($D97,Data!$CG:$CG,0)-1,MATCH($E97&amp;"/"&amp;P$1,Data!$1:$1,0)-1))=TRUE,"",IF(OFFSET(Data!$A$1,MATCH($D97,Data!$CG:$CG,0)-1,MATCH($E97&amp;"/"&amp;P$1,Data!$1:$1,0)-1)=0,"",OFFSET(Data!$A$1,MATCH($D97,Data!$CG:$CG,0)-1,MATCH($E97&amp;"/"&amp;P$1,Data!$1:$1,0)-1)))</f>
        <v/>
      </c>
      <c r="Q97" s="252" t="str">
        <f ca="1">IF(ISERROR(OFFSET(Data!$A$1,MATCH($D97,Data!$CG:$CG,0)-1,MATCH($E97&amp;"/"&amp;Q$1,Data!$1:$1,0)-1))=TRUE,"",IF(OFFSET(Data!$A$1,MATCH($D97,Data!$CG:$CG,0)-1,MATCH($E97&amp;"/"&amp;Q$1,Data!$1:$1,0)-1)=0,"",OFFSET(Data!$A$1,MATCH($D97,Data!$CG:$CG,0)-1,MATCH($E97&amp;"/"&amp;Q$1,Data!$1:$1,0)-1)))</f>
        <v/>
      </c>
      <c r="R97" s="252" t="str">
        <f ca="1">IF(ISERROR(OFFSET(Data!$A$1,MATCH($D97,Data!$CG:$CG,0)-1,MATCH($E97&amp;"/"&amp;R$1,Data!$1:$1,0)-1))=TRUE,"",IF(OFFSET(Data!$A$1,MATCH($D97,Data!$CG:$CG,0)-1,MATCH($E97&amp;"/"&amp;R$1,Data!$1:$1,0)-1)=0,"",OFFSET(Data!$A$1,MATCH($D97,Data!$CG:$CG,0)-1,MATCH($E97&amp;"/"&amp;R$1,Data!$1:$1,0)-1)))</f>
        <v/>
      </c>
      <c r="S97" s="252" t="str">
        <f ca="1">IF(ISERROR(OFFSET(Data!$A$1,MATCH($D97,Data!$CG:$CG,0)-1,MATCH($E97&amp;"/"&amp;S$1,Data!$1:$1,0)-1))=TRUE,"",IF(OFFSET(Data!$A$1,MATCH($D97,Data!$CG:$CG,0)-1,MATCH($E97&amp;"/"&amp;S$1,Data!$1:$1,0)-1)=0,"",OFFSET(Data!$A$1,MATCH($D97,Data!$CG:$CG,0)-1,MATCH($E97&amp;"/"&amp;S$1,Data!$1:$1,0)-1)))</f>
        <v/>
      </c>
      <c r="T97" s="252" t="str">
        <f ca="1">IF(ISERROR(OFFSET(Data!$A$1,MATCH($D97,Data!$CG:$CG,0)-1,MATCH($E97&amp;"/"&amp;T$1,Data!$1:$1,0)-1))=TRUE,"",IF(OFFSET(Data!$A$1,MATCH($D97,Data!$CG:$CG,0)-1,MATCH($E97&amp;"/"&amp;T$1,Data!$1:$1,0)-1)=0,"",OFFSET(Data!$A$1,MATCH($D97,Data!$CG:$CG,0)-1,MATCH($E97&amp;"/"&amp;T$1,Data!$1:$1,0)-1)))</f>
        <v/>
      </c>
      <c r="U97" s="252" t="str">
        <f ca="1">IF(ISERROR(OFFSET(Data!$A$1,MATCH($D97,Data!$CG:$CG,0)-1,MATCH($E97&amp;"/"&amp;U$1,Data!$1:$1,0)-1))=TRUE,"",IF(OFFSET(Data!$A$1,MATCH($D97,Data!$CG:$CG,0)-1,MATCH($E97&amp;"/"&amp;U$1,Data!$1:$1,0)-1)=0,"",OFFSET(Data!$A$1,MATCH($D97,Data!$CG:$CG,0)-1,MATCH($E97&amp;"/"&amp;U$1,Data!$1:$1,0)-1)))</f>
        <v/>
      </c>
      <c r="V97" s="252" t="str">
        <f ca="1">IF(ISERROR(OFFSET(Data!$A$1,MATCH($D97,Data!$CG:$CG,0)-1,MATCH($E97&amp;"/"&amp;V$1,Data!$1:$1,0)-1))=TRUE,"",IF(OFFSET(Data!$A$1,MATCH($D97,Data!$CG:$CG,0)-1,MATCH($E97&amp;"/"&amp;V$1,Data!$1:$1,0)-1)=0,"",OFFSET(Data!$A$1,MATCH($D97,Data!$CG:$CG,0)-1,MATCH($E97&amp;"/"&amp;V$1,Data!$1:$1,0)-1)))</f>
        <v/>
      </c>
      <c r="W97" s="269" t="str">
        <f ca="1">IF(ISERROR(OFFSET(Data!$A$1,MATCH($D97,Data!$CG:$CG,0)-1,MATCH($E97&amp;"/"&amp;W$1,Data!$1:$1,0)-1))=TRUE,"",IF(OFFSET(Data!$A$1,MATCH($D97,Data!$CG:$CG,0)-1,MATCH($E97&amp;"/"&amp;W$1,Data!$1:$1,0)-1)=0,"",OFFSET(Data!$A$1,MATCH($D97,Data!$CG:$CG,0)-1,MATCH($E97&amp;"/"&amp;W$1,Data!$1:$1,0)-1)))</f>
        <v/>
      </c>
      <c r="X97" s="252" t="str">
        <f ca="1">IF(ISERROR(OFFSET(Data!$A$1,MATCH($D97,Data!$CG:$CG,0)-1,MATCH($E97&amp;"/"&amp;X$1,Data!$1:$1,0)-1))=TRUE,"",IF(OFFSET(Data!$A$1,MATCH($D97,Data!$CG:$CG,0)-1,MATCH($E97&amp;"/"&amp;X$1,Data!$1:$1,0)-1)=0,"",OFFSET(Data!$A$1,MATCH($D97,Data!$CG:$CG,0)-1,MATCH($E97&amp;"/"&amp;X$1,Data!$1:$1,0)-1)))</f>
        <v/>
      </c>
      <c r="Y97" s="252" t="str">
        <f ca="1">IF(ISERROR(OFFSET(Data!$A$1,MATCH($D97,Data!$CG:$CG,0)-1,MATCH($E97&amp;"/"&amp;Y$1,Data!$1:$1,0)-1))=TRUE,"",IF(OFFSET(Data!$A$1,MATCH($D97,Data!$CG:$CG,0)-1,MATCH($E97&amp;"/"&amp;Y$1,Data!$1:$1,0)-1)=0,"",OFFSET(Data!$A$1,MATCH($D97,Data!$CG:$CG,0)-1,MATCH($E97&amp;"/"&amp;Y$1,Data!$1:$1,0)-1)))</f>
        <v/>
      </c>
      <c r="Z97" s="252" t="str">
        <f ca="1">IF(ISERROR(OFFSET(Data!$A$1,MATCH($D97,Data!$CG:$CG,0)-1,MATCH($E97&amp;"/"&amp;Z$1,Data!$1:$1,0)-1))=TRUE,"",IF(OFFSET(Data!$A$1,MATCH($D97,Data!$CG:$CG,0)-1,MATCH($E97&amp;"/"&amp;Z$1,Data!$1:$1,0)-1)=0,"",OFFSET(Data!$A$1,MATCH($D97,Data!$CG:$CG,0)-1,MATCH($E97&amp;"/"&amp;Z$1,Data!$1:$1,0)-1)))</f>
        <v/>
      </c>
      <c r="AA97" s="252" t="str">
        <f ca="1">IF(ISERROR(OFFSET(Data!$A$1,MATCH($D97,Data!$CG:$CG,0)-1,MATCH($E97&amp;"/"&amp;AA$1,Data!$1:$1,0)-1))=TRUE,"",IF(OFFSET(Data!$A$1,MATCH($D97,Data!$CG:$CG,0)-1,MATCH($E97&amp;"/"&amp;AA$1,Data!$1:$1,0)-1)=0,"",OFFSET(Data!$A$1,MATCH($D97,Data!$CG:$CG,0)-1,MATCH($E97&amp;"/"&amp;AA$1,Data!$1:$1,0)-1)))</f>
        <v/>
      </c>
      <c r="AB97" s="252" t="str">
        <f ca="1">IF(ISERROR(OFFSET(Data!$A$1,MATCH($D97,Data!$CG:$CG,0)-1,MATCH($E97&amp;"/"&amp;AB$1,Data!$1:$1,0)-1))=TRUE,"",IF(OFFSET(Data!$A$1,MATCH($D97,Data!$CG:$CG,0)-1,MATCH($E97&amp;"/"&amp;AB$1,Data!$1:$1,0)-1)=0,"",OFFSET(Data!$A$1,MATCH($D97,Data!$CG:$CG,0)-1,MATCH($E97&amp;"/"&amp;AB$1,Data!$1:$1,0)-1)))</f>
        <v/>
      </c>
      <c r="AC97" s="252" t="str">
        <f ca="1">IF(ISERROR(OFFSET(Data!$A$1,MATCH($D97,Data!$CG:$CG,0)-1,MATCH($E97&amp;"/"&amp;AC$1,Data!$1:$1,0)-1))=TRUE,"",IF(OFFSET(Data!$A$1,MATCH($D97,Data!$CG:$CG,0)-1,MATCH($E97&amp;"/"&amp;AC$1,Data!$1:$1,0)-1)=0,"",OFFSET(Data!$A$1,MATCH($D97,Data!$CG:$CG,0)-1,MATCH($E97&amp;"/"&amp;AC$1,Data!$1:$1,0)-1)))</f>
        <v/>
      </c>
      <c r="AD97" s="252" t="str">
        <f ca="1">IF(ISERROR(OFFSET(Data!$A$1,MATCH($D97,Data!$CG:$CG,0)-1,MATCH($E97&amp;"/"&amp;AD$1,Data!$1:$1,0)-1))=TRUE,"",IF(OFFSET(Data!$A$1,MATCH($D97,Data!$CG:$CG,0)-1,MATCH($E97&amp;"/"&amp;AD$1,Data!$1:$1,0)-1)=0,"",OFFSET(Data!$A$1,MATCH($D97,Data!$CG:$CG,0)-1,MATCH($E97&amp;"/"&amp;AD$1,Data!$1:$1,0)-1)))</f>
        <v/>
      </c>
      <c r="AE97" s="252" t="str">
        <f ca="1">IF(ISERROR(OFFSET(Data!$A$1,MATCH($D97,Data!$CG:$CG,0)-1,MATCH($E97&amp;"/"&amp;AE$1,Data!$1:$1,0)-1))=TRUE,"",IF(OFFSET(Data!$A$1,MATCH($D97,Data!$CG:$CG,0)-1,MATCH($E97&amp;"/"&amp;AE$1,Data!$1:$1,0)-1)=0,"",OFFSET(Data!$A$1,MATCH($D97,Data!$CG:$CG,0)-1,MATCH($E97&amp;"/"&amp;AE$1,Data!$1:$1,0)-1)))</f>
        <v/>
      </c>
      <c r="AF97" s="253" t="str">
        <f ca="1">IF(ISERROR(OFFSET(Data!$A$1,MATCH($D97,Data!$CG:$CG,0)-1,MATCH($E97&amp;"/"&amp;AF$1,Data!$1:$1,0)-1))=TRUE,"",IF(OFFSET(Data!$A$1,MATCH($D97,Data!$CG:$CG,0)-1,MATCH($E97&amp;"/"&amp;AF$1,Data!$1:$1,0)-1)=0,"",OFFSET(Data!$A$1,MATCH($D97,Data!$CG:$CG,0)-1,MATCH($E97&amp;"/"&amp;AF$1,Data!$1:$1,0)-1)))</f>
        <v/>
      </c>
      <c r="AG97" s="212">
        <f t="shared" ca="1" si="6"/>
        <v>0</v>
      </c>
      <c r="AH97" s="213">
        <f ca="1">SUM(AG94:AG97)</f>
        <v>0</v>
      </c>
    </row>
    <row r="98" spans="1:34" ht="15.75" hidden="1" customHeight="1" thickBot="1" x14ac:dyDescent="0.3">
      <c r="A98" s="447"/>
      <c r="B98" s="450"/>
      <c r="C98" s="453"/>
      <c r="D98" s="30" t="e">
        <f>IF(C98&lt;&gt;"",C98,D97)</f>
        <v>#N/A</v>
      </c>
      <c r="E98" s="31" t="s">
        <v>25</v>
      </c>
      <c r="F98" s="255" t="str">
        <f ca="1">IF(ISERROR(OFFSET(Data!$A$1,MATCH($D98,Data!$CG:$CG,0)-1,MATCH($E98&amp;"/"&amp;F$1,Data!$1:$1,0)-1))=TRUE,"",IF(OFFSET(Data!$A$1,MATCH($D98,Data!$CG:$CG,0)-1,MATCH($E98&amp;"/"&amp;F$1,Data!$1:$1,0)-1)=0,"",OFFSET(Data!$A$1,MATCH($D98,Data!$CG:$CG,0)-1,MATCH($E98&amp;"/"&amp;F$1,Data!$1:$1,0)-1)))</f>
        <v/>
      </c>
      <c r="G98" s="256" t="str">
        <f ca="1">IF(ISERROR(OFFSET(Data!$A$1,MATCH($D98,Data!$CG:$CG,0)-1,MATCH($E98&amp;"/"&amp;G$1,Data!$1:$1,0)-1))=TRUE,"",IF(OFFSET(Data!$A$1,MATCH($D98,Data!$CG:$CG,0)-1,MATCH($E98&amp;"/"&amp;G$1,Data!$1:$1,0)-1)=0,"",OFFSET(Data!$A$1,MATCH($D98,Data!$CG:$CG,0)-1,MATCH($E98&amp;"/"&amp;G$1,Data!$1:$1,0)-1)))</f>
        <v/>
      </c>
      <c r="H98" s="256" t="str">
        <f ca="1">IF(ISERROR(OFFSET(Data!$A$1,MATCH($D98,Data!$CG:$CG,0)-1,MATCH($E98&amp;"/"&amp;H$1,Data!$1:$1,0)-1))=TRUE,"",IF(OFFSET(Data!$A$1,MATCH($D98,Data!$CG:$CG,0)-1,MATCH($E98&amp;"/"&amp;H$1,Data!$1:$1,0)-1)=0,"",OFFSET(Data!$A$1,MATCH($D98,Data!$CG:$CG,0)-1,MATCH($E98&amp;"/"&amp;H$1,Data!$1:$1,0)-1)))</f>
        <v/>
      </c>
      <c r="I98" s="256" t="str">
        <f ca="1">IF(ISERROR(OFFSET(Data!$A$1,MATCH($D98,Data!$CG:$CG,0)-1,MATCH($E98&amp;"/"&amp;I$1,Data!$1:$1,0)-1))=TRUE,"",IF(OFFSET(Data!$A$1,MATCH($D98,Data!$CG:$CG,0)-1,MATCH($E98&amp;"/"&amp;I$1,Data!$1:$1,0)-1)=0,"",OFFSET(Data!$A$1,MATCH($D98,Data!$CG:$CG,0)-1,MATCH($E98&amp;"/"&amp;I$1,Data!$1:$1,0)-1)))</f>
        <v/>
      </c>
      <c r="J98" s="256" t="str">
        <f ca="1">IF(ISERROR(OFFSET(Data!$A$1,MATCH($D98,Data!$CG:$CG,0)-1,MATCH($E98&amp;"/"&amp;J$1,Data!$1:$1,0)-1))=TRUE,"",IF(OFFSET(Data!$A$1,MATCH($D98,Data!$CG:$CG,0)-1,MATCH($E98&amp;"/"&amp;J$1,Data!$1:$1,0)-1)=0,"",OFFSET(Data!$A$1,MATCH($D98,Data!$CG:$CG,0)-1,MATCH($E98&amp;"/"&amp;J$1,Data!$1:$1,0)-1)))</f>
        <v/>
      </c>
      <c r="K98" s="256" t="str">
        <f ca="1">IF(ISERROR(OFFSET(Data!$A$1,MATCH($D98,Data!$CG:$CG,0)-1,MATCH($E98&amp;"/"&amp;K$1,Data!$1:$1,0)-1))=TRUE,"",IF(OFFSET(Data!$A$1,MATCH($D98,Data!$CG:$CG,0)-1,MATCH($E98&amp;"/"&amp;K$1,Data!$1:$1,0)-1)=0,"",OFFSET(Data!$A$1,MATCH($D98,Data!$CG:$CG,0)-1,MATCH($E98&amp;"/"&amp;K$1,Data!$1:$1,0)-1)))</f>
        <v/>
      </c>
      <c r="L98" s="256" t="str">
        <f ca="1">IF(ISERROR(OFFSET(Data!$A$1,MATCH($D98,Data!$CG:$CG,0)-1,MATCH($E98&amp;"/"&amp;L$1,Data!$1:$1,0)-1))=TRUE,"",IF(OFFSET(Data!$A$1,MATCH($D98,Data!$CG:$CG,0)-1,MATCH($E98&amp;"/"&amp;L$1,Data!$1:$1,0)-1)=0,"",OFFSET(Data!$A$1,MATCH($D98,Data!$CG:$CG,0)-1,MATCH($E98&amp;"/"&amp;L$1,Data!$1:$1,0)-1)))</f>
        <v/>
      </c>
      <c r="M98" s="256" t="str">
        <f ca="1">IF(ISERROR(OFFSET(Data!$A$1,MATCH($D98,Data!$CG:$CG,0)-1,MATCH($E98&amp;"/"&amp;M$1,Data!$1:$1,0)-1))=TRUE,"",IF(OFFSET(Data!$A$1,MATCH($D98,Data!$CG:$CG,0)-1,MATCH($E98&amp;"/"&amp;M$1,Data!$1:$1,0)-1)=0,"",OFFSET(Data!$A$1,MATCH($D98,Data!$CG:$CG,0)-1,MATCH($E98&amp;"/"&amp;M$1,Data!$1:$1,0)-1)))</f>
        <v/>
      </c>
      <c r="N98" s="256" t="str">
        <f ca="1">IF(ISERROR(OFFSET(Data!$A$1,MATCH($D98,Data!$CG:$CG,0)-1,MATCH($E98&amp;"/"&amp;N$1,Data!$1:$1,0)-1))=TRUE,"",IF(OFFSET(Data!$A$1,MATCH($D98,Data!$CG:$CG,0)-1,MATCH($E98&amp;"/"&amp;N$1,Data!$1:$1,0)-1)=0,"",OFFSET(Data!$A$1,MATCH($D98,Data!$CG:$CG,0)-1,MATCH($E98&amp;"/"&amp;N$1,Data!$1:$1,0)-1)))</f>
        <v/>
      </c>
      <c r="O98" s="256" t="str">
        <f ca="1">IF(ISERROR(OFFSET(Data!$A$1,MATCH($D98,Data!$CG:$CG,0)-1,MATCH($E98&amp;"/"&amp;O$1,Data!$1:$1,0)-1))=TRUE,"",IF(OFFSET(Data!$A$1,MATCH($D98,Data!$CG:$CG,0)-1,MATCH($E98&amp;"/"&amp;O$1,Data!$1:$1,0)-1)=0,"",OFFSET(Data!$A$1,MATCH($D98,Data!$CG:$CG,0)-1,MATCH($E98&amp;"/"&amp;O$1,Data!$1:$1,0)-1)))</f>
        <v/>
      </c>
      <c r="P98" s="256" t="str">
        <f ca="1">IF(ISERROR(OFFSET(Data!$A$1,MATCH($D98,Data!$CG:$CG,0)-1,MATCH($E98&amp;"/"&amp;P$1,Data!$1:$1,0)-1))=TRUE,"",IF(OFFSET(Data!$A$1,MATCH($D98,Data!$CG:$CG,0)-1,MATCH($E98&amp;"/"&amp;P$1,Data!$1:$1,0)-1)=0,"",OFFSET(Data!$A$1,MATCH($D98,Data!$CG:$CG,0)-1,MATCH($E98&amp;"/"&amp;P$1,Data!$1:$1,0)-1)))</f>
        <v/>
      </c>
      <c r="Q98" s="256" t="str">
        <f ca="1">IF(ISERROR(OFFSET(Data!$A$1,MATCH($D98,Data!$CG:$CG,0)-1,MATCH($E98&amp;"/"&amp;Q$1,Data!$1:$1,0)-1))=TRUE,"",IF(OFFSET(Data!$A$1,MATCH($D98,Data!$CG:$CG,0)-1,MATCH($E98&amp;"/"&amp;Q$1,Data!$1:$1,0)-1)=0,"",OFFSET(Data!$A$1,MATCH($D98,Data!$CG:$CG,0)-1,MATCH($E98&amp;"/"&amp;Q$1,Data!$1:$1,0)-1)))</f>
        <v/>
      </c>
      <c r="R98" s="256" t="str">
        <f ca="1">IF(ISERROR(OFFSET(Data!$A$1,MATCH($D98,Data!$CG:$CG,0)-1,MATCH($E98&amp;"/"&amp;R$1,Data!$1:$1,0)-1))=TRUE,"",IF(OFFSET(Data!$A$1,MATCH($D98,Data!$CG:$CG,0)-1,MATCH($E98&amp;"/"&amp;R$1,Data!$1:$1,0)-1)=0,"",OFFSET(Data!$A$1,MATCH($D98,Data!$CG:$CG,0)-1,MATCH($E98&amp;"/"&amp;R$1,Data!$1:$1,0)-1)))</f>
        <v/>
      </c>
      <c r="S98" s="256" t="str">
        <f ca="1">IF(ISERROR(OFFSET(Data!$A$1,MATCH($D98,Data!$CG:$CG,0)-1,MATCH($E98&amp;"/"&amp;S$1,Data!$1:$1,0)-1))=TRUE,"",IF(OFFSET(Data!$A$1,MATCH($D98,Data!$CG:$CG,0)-1,MATCH($E98&amp;"/"&amp;S$1,Data!$1:$1,0)-1)=0,"",OFFSET(Data!$A$1,MATCH($D98,Data!$CG:$CG,0)-1,MATCH($E98&amp;"/"&amp;S$1,Data!$1:$1,0)-1)))</f>
        <v/>
      </c>
      <c r="T98" s="256" t="str">
        <f ca="1">IF(ISERROR(OFFSET(Data!$A$1,MATCH($D98,Data!$CG:$CG,0)-1,MATCH($E98&amp;"/"&amp;T$1,Data!$1:$1,0)-1))=TRUE,"",IF(OFFSET(Data!$A$1,MATCH($D98,Data!$CG:$CG,0)-1,MATCH($E98&amp;"/"&amp;T$1,Data!$1:$1,0)-1)=0,"",OFFSET(Data!$A$1,MATCH($D98,Data!$CG:$CG,0)-1,MATCH($E98&amp;"/"&amp;T$1,Data!$1:$1,0)-1)))</f>
        <v/>
      </c>
      <c r="U98" s="256" t="str">
        <f ca="1">IF(ISERROR(OFFSET(Data!$A$1,MATCH($D98,Data!$CG:$CG,0)-1,MATCH($E98&amp;"/"&amp;U$1,Data!$1:$1,0)-1))=TRUE,"",IF(OFFSET(Data!$A$1,MATCH($D98,Data!$CG:$CG,0)-1,MATCH($E98&amp;"/"&amp;U$1,Data!$1:$1,0)-1)=0,"",OFFSET(Data!$A$1,MATCH($D98,Data!$CG:$CG,0)-1,MATCH($E98&amp;"/"&amp;U$1,Data!$1:$1,0)-1)))</f>
        <v/>
      </c>
      <c r="V98" s="256" t="str">
        <f ca="1">IF(ISERROR(OFFSET(Data!$A$1,MATCH($D98,Data!$CG:$CG,0)-1,MATCH($E98&amp;"/"&amp;V$1,Data!$1:$1,0)-1))=TRUE,"",IF(OFFSET(Data!$A$1,MATCH($D98,Data!$CG:$CG,0)-1,MATCH($E98&amp;"/"&amp;V$1,Data!$1:$1,0)-1)=0,"",OFFSET(Data!$A$1,MATCH($D98,Data!$CG:$CG,0)-1,MATCH($E98&amp;"/"&amp;V$1,Data!$1:$1,0)-1)))</f>
        <v/>
      </c>
      <c r="W98" s="257" t="str">
        <f ca="1">IF(ISERROR(OFFSET(Data!$A$1,MATCH($D98,Data!$CG:$CG,0)-1,MATCH($E98&amp;"/"&amp;W$1,Data!$1:$1,0)-1))=TRUE,"",IF(OFFSET(Data!$A$1,MATCH($D98,Data!$CG:$CG,0)-1,MATCH($E98&amp;"/"&amp;W$1,Data!$1:$1,0)-1)=0,"",OFFSET(Data!$A$1,MATCH($D98,Data!$CG:$CG,0)-1,MATCH($E98&amp;"/"&amp;W$1,Data!$1:$1,0)-1)))</f>
        <v/>
      </c>
      <c r="X98" s="256" t="str">
        <f ca="1">IF(ISERROR(OFFSET(Data!$A$1,MATCH($D98,Data!$CG:$CG,0)-1,MATCH($E98&amp;"/"&amp;X$1,Data!$1:$1,0)-1))=TRUE,"",IF(OFFSET(Data!$A$1,MATCH($D98,Data!$CG:$CG,0)-1,MATCH($E98&amp;"/"&amp;X$1,Data!$1:$1,0)-1)=0,"",OFFSET(Data!$A$1,MATCH($D98,Data!$CG:$CG,0)-1,MATCH($E98&amp;"/"&amp;X$1,Data!$1:$1,0)-1)))</f>
        <v/>
      </c>
      <c r="Y98" s="256" t="str">
        <f ca="1">IF(ISERROR(OFFSET(Data!$A$1,MATCH($D98,Data!$CG:$CG,0)-1,MATCH($E98&amp;"/"&amp;Y$1,Data!$1:$1,0)-1))=TRUE,"",IF(OFFSET(Data!$A$1,MATCH($D98,Data!$CG:$CG,0)-1,MATCH($E98&amp;"/"&amp;Y$1,Data!$1:$1,0)-1)=0,"",OFFSET(Data!$A$1,MATCH($D98,Data!$CG:$CG,0)-1,MATCH($E98&amp;"/"&amp;Y$1,Data!$1:$1,0)-1)))</f>
        <v/>
      </c>
      <c r="Z98" s="256" t="str">
        <f ca="1">IF(ISERROR(OFFSET(Data!$A$1,MATCH($D98,Data!$CG:$CG,0)-1,MATCH($E98&amp;"/"&amp;Z$1,Data!$1:$1,0)-1))=TRUE,"",IF(OFFSET(Data!$A$1,MATCH($D98,Data!$CG:$CG,0)-1,MATCH($E98&amp;"/"&amp;Z$1,Data!$1:$1,0)-1)=0,"",OFFSET(Data!$A$1,MATCH($D98,Data!$CG:$CG,0)-1,MATCH($E98&amp;"/"&amp;Z$1,Data!$1:$1,0)-1)))</f>
        <v/>
      </c>
      <c r="AA98" s="256" t="str">
        <f ca="1">IF(ISERROR(OFFSET(Data!$A$1,MATCH($D98,Data!$CG:$CG,0)-1,MATCH($E98&amp;"/"&amp;AA$1,Data!$1:$1,0)-1))=TRUE,"",IF(OFFSET(Data!$A$1,MATCH($D98,Data!$CG:$CG,0)-1,MATCH($E98&amp;"/"&amp;AA$1,Data!$1:$1,0)-1)=0,"",OFFSET(Data!$A$1,MATCH($D98,Data!$CG:$CG,0)-1,MATCH($E98&amp;"/"&amp;AA$1,Data!$1:$1,0)-1)))</f>
        <v/>
      </c>
      <c r="AB98" s="256" t="str">
        <f ca="1">IF(ISERROR(OFFSET(Data!$A$1,MATCH($D98,Data!$CG:$CG,0)-1,MATCH($E98&amp;"/"&amp;AB$1,Data!$1:$1,0)-1))=TRUE,"",IF(OFFSET(Data!$A$1,MATCH($D98,Data!$CG:$CG,0)-1,MATCH($E98&amp;"/"&amp;AB$1,Data!$1:$1,0)-1)=0,"",OFFSET(Data!$A$1,MATCH($D98,Data!$CG:$CG,0)-1,MATCH($E98&amp;"/"&amp;AB$1,Data!$1:$1,0)-1)))</f>
        <v/>
      </c>
      <c r="AC98" s="256" t="str">
        <f ca="1">IF(ISERROR(OFFSET(Data!$A$1,MATCH($D98,Data!$CG:$CG,0)-1,MATCH($E98&amp;"/"&amp;AC$1,Data!$1:$1,0)-1))=TRUE,"",IF(OFFSET(Data!$A$1,MATCH($D98,Data!$CG:$CG,0)-1,MATCH($E98&amp;"/"&amp;AC$1,Data!$1:$1,0)-1)=0,"",OFFSET(Data!$A$1,MATCH($D98,Data!$CG:$CG,0)-1,MATCH($E98&amp;"/"&amp;AC$1,Data!$1:$1,0)-1)))</f>
        <v/>
      </c>
      <c r="AD98" s="256" t="str">
        <f ca="1">IF(ISERROR(OFFSET(Data!$A$1,MATCH($D98,Data!$CG:$CG,0)-1,MATCH($E98&amp;"/"&amp;AD$1,Data!$1:$1,0)-1))=TRUE,"",IF(OFFSET(Data!$A$1,MATCH($D98,Data!$CG:$CG,0)-1,MATCH($E98&amp;"/"&amp;AD$1,Data!$1:$1,0)-1)=0,"",OFFSET(Data!$A$1,MATCH($D98,Data!$CG:$CG,0)-1,MATCH($E98&amp;"/"&amp;AD$1,Data!$1:$1,0)-1)))</f>
        <v/>
      </c>
      <c r="AE98" s="256" t="str">
        <f ca="1">IF(ISERROR(OFFSET(Data!$A$1,MATCH($D98,Data!$CG:$CG,0)-1,MATCH($E98&amp;"/"&amp;AE$1,Data!$1:$1,0)-1))=TRUE,"",IF(OFFSET(Data!$A$1,MATCH($D98,Data!$CG:$CG,0)-1,MATCH($E98&amp;"/"&amp;AE$1,Data!$1:$1,0)-1)=0,"",OFFSET(Data!$A$1,MATCH($D98,Data!$CG:$CG,0)-1,MATCH($E98&amp;"/"&amp;AE$1,Data!$1:$1,0)-1)))</f>
        <v/>
      </c>
      <c r="AF98" s="258" t="str">
        <f ca="1">IF(ISERROR(OFFSET(Data!$A$1,MATCH($D98,Data!$CG:$CG,0)-1,MATCH($E98&amp;"/"&amp;AF$1,Data!$1:$1,0)-1))=TRUE,"",IF(OFFSET(Data!$A$1,MATCH($D98,Data!$CG:$CG,0)-1,MATCH($E98&amp;"/"&amp;AF$1,Data!$1:$1,0)-1)=0,"",OFFSET(Data!$A$1,MATCH($D98,Data!$CG:$CG,0)-1,MATCH($E98&amp;"/"&amp;AF$1,Data!$1:$1,0)-1)))</f>
        <v/>
      </c>
      <c r="AG98" s="214">
        <f t="shared" ca="1" si="6"/>
        <v>0</v>
      </c>
      <c r="AH98" s="215">
        <f ca="1">SUM(AG94:AG98)</f>
        <v>0</v>
      </c>
    </row>
    <row r="99" spans="1:34" ht="15" hidden="1" customHeight="1" x14ac:dyDescent="0.25">
      <c r="A99" s="445">
        <v>19</v>
      </c>
      <c r="B99" s="448" t="e">
        <f>INDEX(Data!CI:CI,MATCH("W"&amp;A99,Data!A:A,0))</f>
        <v>#N/A</v>
      </c>
      <c r="C99" s="451" t="e">
        <f>INDEX(Data!CG:CG,MATCH("W"&amp;A99,Data!A:A,0))</f>
        <v>#N/A</v>
      </c>
      <c r="D99" s="26" t="e">
        <f>IF(C99&lt;&gt;"",C99,#REF!)</f>
        <v>#N/A</v>
      </c>
      <c r="E99" s="27" t="s">
        <v>21</v>
      </c>
      <c r="F99" s="271" t="str">
        <f ca="1">IF(ISERROR(OFFSET(Data!$A$1,MATCH($D99,Data!$CG:$CG,0)-1,MATCH($E99&amp;"/"&amp;F$1,Data!$1:$1,0)-1))=TRUE,"",IF(OFFSET(Data!$A$1,MATCH($D99,Data!$CG:$CG,0)-1,MATCH($E99&amp;"/"&amp;F$1,Data!$1:$1,0)-1)=0,"",OFFSET(Data!$A$1,MATCH($D99,Data!$CG:$CG,0)-1,MATCH($E99&amp;"/"&amp;F$1,Data!$1:$1,0)-1)))</f>
        <v/>
      </c>
      <c r="G99" s="250" t="str">
        <f ca="1">IF(ISERROR(OFFSET(Data!$A$1,MATCH($D99,Data!$CG:$CG,0)-1,MATCH($E99&amp;"/"&amp;G$1,Data!$1:$1,0)-1))=TRUE,"",IF(OFFSET(Data!$A$1,MATCH($D99,Data!$CG:$CG,0)-1,MATCH($E99&amp;"/"&amp;G$1,Data!$1:$1,0)-1)=0,"",OFFSET(Data!$A$1,MATCH($D99,Data!$CG:$CG,0)-1,MATCH($E99&amp;"/"&amp;G$1,Data!$1:$1,0)-1)))</f>
        <v/>
      </c>
      <c r="H99" s="250" t="str">
        <f ca="1">IF(ISERROR(OFFSET(Data!$A$1,MATCH($D99,Data!$CG:$CG,0)-1,MATCH($E99&amp;"/"&amp;H$1,Data!$1:$1,0)-1))=TRUE,"",IF(OFFSET(Data!$A$1,MATCH($D99,Data!$CG:$CG,0)-1,MATCH($E99&amp;"/"&amp;H$1,Data!$1:$1,0)-1)=0,"",OFFSET(Data!$A$1,MATCH($D99,Data!$CG:$CG,0)-1,MATCH($E99&amp;"/"&amp;H$1,Data!$1:$1,0)-1)))</f>
        <v/>
      </c>
      <c r="I99" s="250" t="str">
        <f ca="1">IF(ISERROR(OFFSET(Data!$A$1,MATCH($D99,Data!$CG:$CG,0)-1,MATCH($E99&amp;"/"&amp;I$1,Data!$1:$1,0)-1))=TRUE,"",IF(OFFSET(Data!$A$1,MATCH($D99,Data!$CG:$CG,0)-1,MATCH($E99&amp;"/"&amp;I$1,Data!$1:$1,0)-1)=0,"",OFFSET(Data!$A$1,MATCH($D99,Data!$CG:$CG,0)-1,MATCH($E99&amp;"/"&amp;I$1,Data!$1:$1,0)-1)))</f>
        <v/>
      </c>
      <c r="J99" s="250" t="str">
        <f ca="1">IF(ISERROR(OFFSET(Data!$A$1,MATCH($D99,Data!$CG:$CG,0)-1,MATCH($E99&amp;"/"&amp;J$1,Data!$1:$1,0)-1))=TRUE,"",IF(OFFSET(Data!$A$1,MATCH($D99,Data!$CG:$CG,0)-1,MATCH($E99&amp;"/"&amp;J$1,Data!$1:$1,0)-1)=0,"",OFFSET(Data!$A$1,MATCH($D99,Data!$CG:$CG,0)-1,MATCH($E99&amp;"/"&amp;J$1,Data!$1:$1,0)-1)))</f>
        <v/>
      </c>
      <c r="K99" s="250" t="str">
        <f ca="1">IF(ISERROR(OFFSET(Data!$A$1,MATCH($D99,Data!$CG:$CG,0)-1,MATCH($E99&amp;"/"&amp;K$1,Data!$1:$1,0)-1))=TRUE,"",IF(OFFSET(Data!$A$1,MATCH($D99,Data!$CG:$CG,0)-1,MATCH($E99&amp;"/"&amp;K$1,Data!$1:$1,0)-1)=0,"",OFFSET(Data!$A$1,MATCH($D99,Data!$CG:$CG,0)-1,MATCH($E99&amp;"/"&amp;K$1,Data!$1:$1,0)-1)))</f>
        <v/>
      </c>
      <c r="L99" s="250" t="str">
        <f ca="1">IF(ISERROR(OFFSET(Data!$A$1,MATCH($D99,Data!$CG:$CG,0)-1,MATCH($E99&amp;"/"&amp;L$1,Data!$1:$1,0)-1))=TRUE,"",IF(OFFSET(Data!$A$1,MATCH($D99,Data!$CG:$CG,0)-1,MATCH($E99&amp;"/"&amp;L$1,Data!$1:$1,0)-1)=0,"",OFFSET(Data!$A$1,MATCH($D99,Data!$CG:$CG,0)-1,MATCH($E99&amp;"/"&amp;L$1,Data!$1:$1,0)-1)))</f>
        <v/>
      </c>
      <c r="M99" s="250" t="str">
        <f ca="1">IF(ISERROR(OFFSET(Data!$A$1,MATCH($D99,Data!$CG:$CG,0)-1,MATCH($E99&amp;"/"&amp;M$1,Data!$1:$1,0)-1))=TRUE,"",IF(OFFSET(Data!$A$1,MATCH($D99,Data!$CG:$CG,0)-1,MATCH($E99&amp;"/"&amp;M$1,Data!$1:$1,0)-1)=0,"",OFFSET(Data!$A$1,MATCH($D99,Data!$CG:$CG,0)-1,MATCH($E99&amp;"/"&amp;M$1,Data!$1:$1,0)-1)))</f>
        <v/>
      </c>
      <c r="N99" s="250" t="str">
        <f ca="1">IF(ISERROR(OFFSET(Data!$A$1,MATCH($D99,Data!$CG:$CG,0)-1,MATCH($E99&amp;"/"&amp;N$1,Data!$1:$1,0)-1))=TRUE,"",IF(OFFSET(Data!$A$1,MATCH($D99,Data!$CG:$CG,0)-1,MATCH($E99&amp;"/"&amp;N$1,Data!$1:$1,0)-1)=0,"",OFFSET(Data!$A$1,MATCH($D99,Data!$CG:$CG,0)-1,MATCH($E99&amp;"/"&amp;N$1,Data!$1:$1,0)-1)))</f>
        <v/>
      </c>
      <c r="O99" s="250" t="str">
        <f ca="1">IF(ISERROR(OFFSET(Data!$A$1,MATCH($D99,Data!$CG:$CG,0)-1,MATCH($E99&amp;"/"&amp;O$1,Data!$1:$1,0)-1))=TRUE,"",IF(OFFSET(Data!$A$1,MATCH($D99,Data!$CG:$CG,0)-1,MATCH($E99&amp;"/"&amp;O$1,Data!$1:$1,0)-1)=0,"",OFFSET(Data!$A$1,MATCH($D99,Data!$CG:$CG,0)-1,MATCH($E99&amp;"/"&amp;O$1,Data!$1:$1,0)-1)))</f>
        <v/>
      </c>
      <c r="P99" s="250" t="str">
        <f ca="1">IF(ISERROR(OFFSET(Data!$A$1,MATCH($D99,Data!$CG:$CG,0)-1,MATCH($E99&amp;"/"&amp;P$1,Data!$1:$1,0)-1))=TRUE,"",IF(OFFSET(Data!$A$1,MATCH($D99,Data!$CG:$CG,0)-1,MATCH($E99&amp;"/"&amp;P$1,Data!$1:$1,0)-1)=0,"",OFFSET(Data!$A$1,MATCH($D99,Data!$CG:$CG,0)-1,MATCH($E99&amp;"/"&amp;P$1,Data!$1:$1,0)-1)))</f>
        <v/>
      </c>
      <c r="Q99" s="250" t="str">
        <f ca="1">IF(ISERROR(OFFSET(Data!$A$1,MATCH($D99,Data!$CG:$CG,0)-1,MATCH($E99&amp;"/"&amp;Q$1,Data!$1:$1,0)-1))=TRUE,"",IF(OFFSET(Data!$A$1,MATCH($D99,Data!$CG:$CG,0)-1,MATCH($E99&amp;"/"&amp;Q$1,Data!$1:$1,0)-1)=0,"",OFFSET(Data!$A$1,MATCH($D99,Data!$CG:$CG,0)-1,MATCH($E99&amp;"/"&amp;Q$1,Data!$1:$1,0)-1)))</f>
        <v/>
      </c>
      <c r="R99" s="250" t="str">
        <f ca="1">IF(ISERROR(OFFSET(Data!$A$1,MATCH($D99,Data!$CG:$CG,0)-1,MATCH($E99&amp;"/"&amp;R$1,Data!$1:$1,0)-1))=TRUE,"",IF(OFFSET(Data!$A$1,MATCH($D99,Data!$CG:$CG,0)-1,MATCH($E99&amp;"/"&amp;R$1,Data!$1:$1,0)-1)=0,"",OFFSET(Data!$A$1,MATCH($D99,Data!$CG:$CG,0)-1,MATCH($E99&amp;"/"&amp;R$1,Data!$1:$1,0)-1)))</f>
        <v/>
      </c>
      <c r="S99" s="250" t="str">
        <f ca="1">IF(ISERROR(OFFSET(Data!$A$1,MATCH($D99,Data!$CG:$CG,0)-1,MATCH($E99&amp;"/"&amp;S$1,Data!$1:$1,0)-1))=TRUE,"",IF(OFFSET(Data!$A$1,MATCH($D99,Data!$CG:$CG,0)-1,MATCH($E99&amp;"/"&amp;S$1,Data!$1:$1,0)-1)=0,"",OFFSET(Data!$A$1,MATCH($D99,Data!$CG:$CG,0)-1,MATCH($E99&amp;"/"&amp;S$1,Data!$1:$1,0)-1)))</f>
        <v/>
      </c>
      <c r="T99" s="250" t="str">
        <f ca="1">IF(ISERROR(OFFSET(Data!$A$1,MATCH($D99,Data!$CG:$CG,0)-1,MATCH($E99&amp;"/"&amp;T$1,Data!$1:$1,0)-1))=TRUE,"",IF(OFFSET(Data!$A$1,MATCH($D99,Data!$CG:$CG,0)-1,MATCH($E99&amp;"/"&amp;T$1,Data!$1:$1,0)-1)=0,"",OFFSET(Data!$A$1,MATCH($D99,Data!$CG:$CG,0)-1,MATCH($E99&amp;"/"&amp;T$1,Data!$1:$1,0)-1)))</f>
        <v/>
      </c>
      <c r="U99" s="250" t="str">
        <f ca="1">IF(ISERROR(OFFSET(Data!$A$1,MATCH($D99,Data!$CG:$CG,0)-1,MATCH($E99&amp;"/"&amp;U$1,Data!$1:$1,0)-1))=TRUE,"",IF(OFFSET(Data!$A$1,MATCH($D99,Data!$CG:$CG,0)-1,MATCH($E99&amp;"/"&amp;U$1,Data!$1:$1,0)-1)=0,"",OFFSET(Data!$A$1,MATCH($D99,Data!$CG:$CG,0)-1,MATCH($E99&amp;"/"&amp;U$1,Data!$1:$1,0)-1)))</f>
        <v/>
      </c>
      <c r="V99" s="250" t="str">
        <f ca="1">IF(ISERROR(OFFSET(Data!$A$1,MATCH($D99,Data!$CG:$CG,0)-1,MATCH($E99&amp;"/"&amp;V$1,Data!$1:$1,0)-1))=TRUE,"",IF(OFFSET(Data!$A$1,MATCH($D99,Data!$CG:$CG,0)-1,MATCH($E99&amp;"/"&amp;V$1,Data!$1:$1,0)-1)=0,"",OFFSET(Data!$A$1,MATCH($D99,Data!$CG:$CG,0)-1,MATCH($E99&amp;"/"&amp;V$1,Data!$1:$1,0)-1)))</f>
        <v/>
      </c>
      <c r="W99" s="272" t="str">
        <f ca="1">IF(ISERROR(OFFSET(Data!$A$1,MATCH($D99,Data!$CG:$CG,0)-1,MATCH($E99&amp;"/"&amp;W$1,Data!$1:$1,0)-1))=TRUE,"",IF(OFFSET(Data!$A$1,MATCH($D99,Data!$CG:$CG,0)-1,MATCH($E99&amp;"/"&amp;W$1,Data!$1:$1,0)-1)=0,"",OFFSET(Data!$A$1,MATCH($D99,Data!$CG:$CG,0)-1,MATCH($E99&amp;"/"&amp;W$1,Data!$1:$1,0)-1)))</f>
        <v/>
      </c>
      <c r="X99" s="250" t="str">
        <f ca="1">IF(ISERROR(OFFSET(Data!$A$1,MATCH($D99,Data!$CG:$CG,0)-1,MATCH($E99&amp;"/"&amp;X$1,Data!$1:$1,0)-1))=TRUE,"",IF(OFFSET(Data!$A$1,MATCH($D99,Data!$CG:$CG,0)-1,MATCH($E99&amp;"/"&amp;X$1,Data!$1:$1,0)-1)=0,"",OFFSET(Data!$A$1,MATCH($D99,Data!$CG:$CG,0)-1,MATCH($E99&amp;"/"&amp;X$1,Data!$1:$1,0)-1)))</f>
        <v/>
      </c>
      <c r="Y99" s="250" t="str">
        <f ca="1">IF(ISERROR(OFFSET(Data!$A$1,MATCH($D99,Data!$CG:$CG,0)-1,MATCH($E99&amp;"/"&amp;Y$1,Data!$1:$1,0)-1))=TRUE,"",IF(OFFSET(Data!$A$1,MATCH($D99,Data!$CG:$CG,0)-1,MATCH($E99&amp;"/"&amp;Y$1,Data!$1:$1,0)-1)=0,"",OFFSET(Data!$A$1,MATCH($D99,Data!$CG:$CG,0)-1,MATCH($E99&amp;"/"&amp;Y$1,Data!$1:$1,0)-1)))</f>
        <v/>
      </c>
      <c r="Z99" s="250" t="str">
        <f ca="1">IF(ISERROR(OFFSET(Data!$A$1,MATCH($D99,Data!$CG:$CG,0)-1,MATCH($E99&amp;"/"&amp;Z$1,Data!$1:$1,0)-1))=TRUE,"",IF(OFFSET(Data!$A$1,MATCH($D99,Data!$CG:$CG,0)-1,MATCH($E99&amp;"/"&amp;Z$1,Data!$1:$1,0)-1)=0,"",OFFSET(Data!$A$1,MATCH($D99,Data!$CG:$CG,0)-1,MATCH($E99&amp;"/"&amp;Z$1,Data!$1:$1,0)-1)))</f>
        <v/>
      </c>
      <c r="AA99" s="250" t="str">
        <f ca="1">IF(ISERROR(OFFSET(Data!$A$1,MATCH($D99,Data!$CG:$CG,0)-1,MATCH($E99&amp;"/"&amp;AA$1,Data!$1:$1,0)-1))=TRUE,"",IF(OFFSET(Data!$A$1,MATCH($D99,Data!$CG:$CG,0)-1,MATCH($E99&amp;"/"&amp;AA$1,Data!$1:$1,0)-1)=0,"",OFFSET(Data!$A$1,MATCH($D99,Data!$CG:$CG,0)-1,MATCH($E99&amp;"/"&amp;AA$1,Data!$1:$1,0)-1)))</f>
        <v/>
      </c>
      <c r="AB99" s="250" t="str">
        <f ca="1">IF(ISERROR(OFFSET(Data!$A$1,MATCH($D99,Data!$CG:$CG,0)-1,MATCH($E99&amp;"/"&amp;AB$1,Data!$1:$1,0)-1))=TRUE,"",IF(OFFSET(Data!$A$1,MATCH($D99,Data!$CG:$CG,0)-1,MATCH($E99&amp;"/"&amp;AB$1,Data!$1:$1,0)-1)=0,"",OFFSET(Data!$A$1,MATCH($D99,Data!$CG:$CG,0)-1,MATCH($E99&amp;"/"&amp;AB$1,Data!$1:$1,0)-1)))</f>
        <v/>
      </c>
      <c r="AC99" s="250" t="str">
        <f ca="1">IF(ISERROR(OFFSET(Data!$A$1,MATCH($D99,Data!$CG:$CG,0)-1,MATCH($E99&amp;"/"&amp;AC$1,Data!$1:$1,0)-1))=TRUE,"",IF(OFFSET(Data!$A$1,MATCH($D99,Data!$CG:$CG,0)-1,MATCH($E99&amp;"/"&amp;AC$1,Data!$1:$1,0)-1)=0,"",OFFSET(Data!$A$1,MATCH($D99,Data!$CG:$CG,0)-1,MATCH($E99&amp;"/"&amp;AC$1,Data!$1:$1,0)-1)))</f>
        <v/>
      </c>
      <c r="AD99" s="250" t="str">
        <f ca="1">IF(ISERROR(OFFSET(Data!$A$1,MATCH($D99,Data!$CG:$CG,0)-1,MATCH($E99&amp;"/"&amp;AD$1,Data!$1:$1,0)-1))=TRUE,"",IF(OFFSET(Data!$A$1,MATCH($D99,Data!$CG:$CG,0)-1,MATCH($E99&amp;"/"&amp;AD$1,Data!$1:$1,0)-1)=0,"",OFFSET(Data!$A$1,MATCH($D99,Data!$CG:$CG,0)-1,MATCH($E99&amp;"/"&amp;AD$1,Data!$1:$1,0)-1)))</f>
        <v/>
      </c>
      <c r="AE99" s="250" t="str">
        <f ca="1">IF(ISERROR(OFFSET(Data!$A$1,MATCH($D99,Data!$CG:$CG,0)-1,MATCH($E99&amp;"/"&amp;AE$1,Data!$1:$1,0)-1))=TRUE,"",IF(OFFSET(Data!$A$1,MATCH($D99,Data!$CG:$CG,0)-1,MATCH($E99&amp;"/"&amp;AE$1,Data!$1:$1,0)-1)=0,"",OFFSET(Data!$A$1,MATCH($D99,Data!$CG:$CG,0)-1,MATCH($E99&amp;"/"&amp;AE$1,Data!$1:$1,0)-1)))</f>
        <v/>
      </c>
      <c r="AF99" s="251" t="str">
        <f ca="1">IF(ISERROR(OFFSET(Data!$A$1,MATCH($D99,Data!$CG:$CG,0)-1,MATCH($E99&amp;"/"&amp;AF$1,Data!$1:$1,0)-1))=TRUE,"",IF(OFFSET(Data!$A$1,MATCH($D99,Data!$CG:$CG,0)-1,MATCH($E99&amp;"/"&amp;AF$1,Data!$1:$1,0)-1)=0,"",OFFSET(Data!$A$1,MATCH($D99,Data!$CG:$CG,0)-1,MATCH($E99&amp;"/"&amp;AF$1,Data!$1:$1,0)-1)))</f>
        <v/>
      </c>
      <c r="AG99" s="210">
        <f t="shared" ca="1" si="6"/>
        <v>0</v>
      </c>
      <c r="AH99" s="211">
        <f ca="1">AG99</f>
        <v>0</v>
      </c>
    </row>
    <row r="100" spans="1:34" ht="15" hidden="1" customHeight="1" thickBot="1" x14ac:dyDescent="0.3">
      <c r="A100" s="446"/>
      <c r="B100" s="449"/>
      <c r="C100" s="452"/>
      <c r="D100" s="28" t="e">
        <f>IF(C100&lt;&gt;"",C100,D99)</f>
        <v>#N/A</v>
      </c>
      <c r="E100" s="29" t="s">
        <v>22</v>
      </c>
      <c r="F100" s="254" t="str">
        <f ca="1">IF(ISERROR(OFFSET(Data!$A$1,MATCH($D100,Data!$CG:$CG,0)-1,MATCH($E100&amp;"/"&amp;F$1,Data!$1:$1,0)-1))=TRUE,"",IF(OFFSET(Data!$A$1,MATCH($D100,Data!$CG:$CG,0)-1,MATCH($E100&amp;"/"&amp;F$1,Data!$1:$1,0)-1)=0,"",OFFSET(Data!$A$1,MATCH($D100,Data!$CG:$CG,0)-1,MATCH($E100&amp;"/"&amp;F$1,Data!$1:$1,0)-1)))</f>
        <v/>
      </c>
      <c r="G100" s="252" t="str">
        <f ca="1">IF(ISERROR(OFFSET(Data!$A$1,MATCH($D100,Data!$CG:$CG,0)-1,MATCH($E100&amp;"/"&amp;G$1,Data!$1:$1,0)-1))=TRUE,"",IF(OFFSET(Data!$A$1,MATCH($D100,Data!$CG:$CG,0)-1,MATCH($E100&amp;"/"&amp;G$1,Data!$1:$1,0)-1)=0,"",OFFSET(Data!$A$1,MATCH($D100,Data!$CG:$CG,0)-1,MATCH($E100&amp;"/"&amp;G$1,Data!$1:$1,0)-1)))</f>
        <v/>
      </c>
      <c r="H100" s="252" t="str">
        <f ca="1">IF(ISERROR(OFFSET(Data!$A$1,MATCH($D100,Data!$CG:$CG,0)-1,MATCH($E100&amp;"/"&amp;H$1,Data!$1:$1,0)-1))=TRUE,"",IF(OFFSET(Data!$A$1,MATCH($D100,Data!$CG:$CG,0)-1,MATCH($E100&amp;"/"&amp;H$1,Data!$1:$1,0)-1)=0,"",OFFSET(Data!$A$1,MATCH($D100,Data!$CG:$CG,0)-1,MATCH($E100&amp;"/"&amp;H$1,Data!$1:$1,0)-1)))</f>
        <v/>
      </c>
      <c r="I100" s="252" t="str">
        <f ca="1">IF(ISERROR(OFFSET(Data!$A$1,MATCH($D100,Data!$CG:$CG,0)-1,MATCH($E100&amp;"/"&amp;I$1,Data!$1:$1,0)-1))=TRUE,"",IF(OFFSET(Data!$A$1,MATCH($D100,Data!$CG:$CG,0)-1,MATCH($E100&amp;"/"&amp;I$1,Data!$1:$1,0)-1)=0,"",OFFSET(Data!$A$1,MATCH($D100,Data!$CG:$CG,0)-1,MATCH($E100&amp;"/"&amp;I$1,Data!$1:$1,0)-1)))</f>
        <v/>
      </c>
      <c r="J100" s="252" t="str">
        <f ca="1">IF(ISERROR(OFFSET(Data!$A$1,MATCH($D100,Data!$CG:$CG,0)-1,MATCH($E100&amp;"/"&amp;J$1,Data!$1:$1,0)-1))=TRUE,"",IF(OFFSET(Data!$A$1,MATCH($D100,Data!$CG:$CG,0)-1,MATCH($E100&amp;"/"&amp;J$1,Data!$1:$1,0)-1)=0,"",OFFSET(Data!$A$1,MATCH($D100,Data!$CG:$CG,0)-1,MATCH($E100&amp;"/"&amp;J$1,Data!$1:$1,0)-1)))</f>
        <v/>
      </c>
      <c r="K100" s="252" t="str">
        <f ca="1">IF(ISERROR(OFFSET(Data!$A$1,MATCH($D100,Data!$CG:$CG,0)-1,MATCH($E100&amp;"/"&amp;K$1,Data!$1:$1,0)-1))=TRUE,"",IF(OFFSET(Data!$A$1,MATCH($D100,Data!$CG:$CG,0)-1,MATCH($E100&amp;"/"&amp;K$1,Data!$1:$1,0)-1)=0,"",OFFSET(Data!$A$1,MATCH($D100,Data!$CG:$CG,0)-1,MATCH($E100&amp;"/"&amp;K$1,Data!$1:$1,0)-1)))</f>
        <v/>
      </c>
      <c r="L100" s="252" t="str">
        <f ca="1">IF(ISERROR(OFFSET(Data!$A$1,MATCH($D100,Data!$CG:$CG,0)-1,MATCH($E100&amp;"/"&amp;L$1,Data!$1:$1,0)-1))=TRUE,"",IF(OFFSET(Data!$A$1,MATCH($D100,Data!$CG:$CG,0)-1,MATCH($E100&amp;"/"&amp;L$1,Data!$1:$1,0)-1)=0,"",OFFSET(Data!$A$1,MATCH($D100,Data!$CG:$CG,0)-1,MATCH($E100&amp;"/"&amp;L$1,Data!$1:$1,0)-1)))</f>
        <v/>
      </c>
      <c r="M100" s="252" t="str">
        <f ca="1">IF(ISERROR(OFFSET(Data!$A$1,MATCH($D100,Data!$CG:$CG,0)-1,MATCH($E100&amp;"/"&amp;M$1,Data!$1:$1,0)-1))=TRUE,"",IF(OFFSET(Data!$A$1,MATCH($D100,Data!$CG:$CG,0)-1,MATCH($E100&amp;"/"&amp;M$1,Data!$1:$1,0)-1)=0,"",OFFSET(Data!$A$1,MATCH($D100,Data!$CG:$CG,0)-1,MATCH($E100&amp;"/"&amp;M$1,Data!$1:$1,0)-1)))</f>
        <v/>
      </c>
      <c r="N100" s="252" t="str">
        <f ca="1">IF(ISERROR(OFFSET(Data!$A$1,MATCH($D100,Data!$CG:$CG,0)-1,MATCH($E100&amp;"/"&amp;N$1,Data!$1:$1,0)-1))=TRUE,"",IF(OFFSET(Data!$A$1,MATCH($D100,Data!$CG:$CG,0)-1,MATCH($E100&amp;"/"&amp;N$1,Data!$1:$1,0)-1)=0,"",OFFSET(Data!$A$1,MATCH($D100,Data!$CG:$CG,0)-1,MATCH($E100&amp;"/"&amp;N$1,Data!$1:$1,0)-1)))</f>
        <v/>
      </c>
      <c r="O100" s="252" t="str">
        <f ca="1">IF(ISERROR(OFFSET(Data!$A$1,MATCH($D100,Data!$CG:$CG,0)-1,MATCH($E100&amp;"/"&amp;O$1,Data!$1:$1,0)-1))=TRUE,"",IF(OFFSET(Data!$A$1,MATCH($D100,Data!$CG:$CG,0)-1,MATCH($E100&amp;"/"&amp;O$1,Data!$1:$1,0)-1)=0,"",OFFSET(Data!$A$1,MATCH($D100,Data!$CG:$CG,0)-1,MATCH($E100&amp;"/"&amp;O$1,Data!$1:$1,0)-1)))</f>
        <v/>
      </c>
      <c r="P100" s="252" t="str">
        <f ca="1">IF(ISERROR(OFFSET(Data!$A$1,MATCH($D100,Data!$CG:$CG,0)-1,MATCH($E100&amp;"/"&amp;P$1,Data!$1:$1,0)-1))=TRUE,"",IF(OFFSET(Data!$A$1,MATCH($D100,Data!$CG:$CG,0)-1,MATCH($E100&amp;"/"&amp;P$1,Data!$1:$1,0)-1)=0,"",OFFSET(Data!$A$1,MATCH($D100,Data!$CG:$CG,0)-1,MATCH($E100&amp;"/"&amp;P$1,Data!$1:$1,0)-1)))</f>
        <v/>
      </c>
      <c r="Q100" s="252" t="str">
        <f ca="1">IF(ISERROR(OFFSET(Data!$A$1,MATCH($D100,Data!$CG:$CG,0)-1,MATCH($E100&amp;"/"&amp;Q$1,Data!$1:$1,0)-1))=TRUE,"",IF(OFFSET(Data!$A$1,MATCH($D100,Data!$CG:$CG,0)-1,MATCH($E100&amp;"/"&amp;Q$1,Data!$1:$1,0)-1)=0,"",OFFSET(Data!$A$1,MATCH($D100,Data!$CG:$CG,0)-1,MATCH($E100&amp;"/"&amp;Q$1,Data!$1:$1,0)-1)))</f>
        <v/>
      </c>
      <c r="R100" s="252" t="str">
        <f ca="1">IF(ISERROR(OFFSET(Data!$A$1,MATCH($D100,Data!$CG:$CG,0)-1,MATCH($E100&amp;"/"&amp;R$1,Data!$1:$1,0)-1))=TRUE,"",IF(OFFSET(Data!$A$1,MATCH($D100,Data!$CG:$CG,0)-1,MATCH($E100&amp;"/"&amp;R$1,Data!$1:$1,0)-1)=0,"",OFFSET(Data!$A$1,MATCH($D100,Data!$CG:$CG,0)-1,MATCH($E100&amp;"/"&amp;R$1,Data!$1:$1,0)-1)))</f>
        <v/>
      </c>
      <c r="S100" s="252" t="str">
        <f ca="1">IF(ISERROR(OFFSET(Data!$A$1,MATCH($D100,Data!$CG:$CG,0)-1,MATCH($E100&amp;"/"&amp;S$1,Data!$1:$1,0)-1))=TRUE,"",IF(OFFSET(Data!$A$1,MATCH($D100,Data!$CG:$CG,0)-1,MATCH($E100&amp;"/"&amp;S$1,Data!$1:$1,0)-1)=0,"",OFFSET(Data!$A$1,MATCH($D100,Data!$CG:$CG,0)-1,MATCH($E100&amp;"/"&amp;S$1,Data!$1:$1,0)-1)))</f>
        <v/>
      </c>
      <c r="T100" s="252" t="str">
        <f ca="1">IF(ISERROR(OFFSET(Data!$A$1,MATCH($D100,Data!$CG:$CG,0)-1,MATCH($E100&amp;"/"&amp;T$1,Data!$1:$1,0)-1))=TRUE,"",IF(OFFSET(Data!$A$1,MATCH($D100,Data!$CG:$CG,0)-1,MATCH($E100&amp;"/"&amp;T$1,Data!$1:$1,0)-1)=0,"",OFFSET(Data!$A$1,MATCH($D100,Data!$CG:$CG,0)-1,MATCH($E100&amp;"/"&amp;T$1,Data!$1:$1,0)-1)))</f>
        <v/>
      </c>
      <c r="U100" s="252" t="str">
        <f ca="1">IF(ISERROR(OFFSET(Data!$A$1,MATCH($D100,Data!$CG:$CG,0)-1,MATCH($E100&amp;"/"&amp;U$1,Data!$1:$1,0)-1))=TRUE,"",IF(OFFSET(Data!$A$1,MATCH($D100,Data!$CG:$CG,0)-1,MATCH($E100&amp;"/"&amp;U$1,Data!$1:$1,0)-1)=0,"",OFFSET(Data!$A$1,MATCH($D100,Data!$CG:$CG,0)-1,MATCH($E100&amp;"/"&amp;U$1,Data!$1:$1,0)-1)))</f>
        <v/>
      </c>
      <c r="V100" s="252" t="str">
        <f ca="1">IF(ISERROR(OFFSET(Data!$A$1,MATCH($D100,Data!$CG:$CG,0)-1,MATCH($E100&amp;"/"&amp;V$1,Data!$1:$1,0)-1))=TRUE,"",IF(OFFSET(Data!$A$1,MATCH($D100,Data!$CG:$CG,0)-1,MATCH($E100&amp;"/"&amp;V$1,Data!$1:$1,0)-1)=0,"",OFFSET(Data!$A$1,MATCH($D100,Data!$CG:$CG,0)-1,MATCH($E100&amp;"/"&amp;V$1,Data!$1:$1,0)-1)))</f>
        <v/>
      </c>
      <c r="W100" s="269" t="str">
        <f ca="1">IF(ISERROR(OFFSET(Data!$A$1,MATCH($D100,Data!$CG:$CG,0)-1,MATCH($E100&amp;"/"&amp;W$1,Data!$1:$1,0)-1))=TRUE,"",IF(OFFSET(Data!$A$1,MATCH($D100,Data!$CG:$CG,0)-1,MATCH($E100&amp;"/"&amp;W$1,Data!$1:$1,0)-1)=0,"",OFFSET(Data!$A$1,MATCH($D100,Data!$CG:$CG,0)-1,MATCH($E100&amp;"/"&amp;W$1,Data!$1:$1,0)-1)))</f>
        <v/>
      </c>
      <c r="X100" s="252" t="str">
        <f ca="1">IF(ISERROR(OFFSET(Data!$A$1,MATCH($D100,Data!$CG:$CG,0)-1,MATCH($E100&amp;"/"&amp;X$1,Data!$1:$1,0)-1))=TRUE,"",IF(OFFSET(Data!$A$1,MATCH($D100,Data!$CG:$CG,0)-1,MATCH($E100&amp;"/"&amp;X$1,Data!$1:$1,0)-1)=0,"",OFFSET(Data!$A$1,MATCH($D100,Data!$CG:$CG,0)-1,MATCH($E100&amp;"/"&amp;X$1,Data!$1:$1,0)-1)))</f>
        <v/>
      </c>
      <c r="Y100" s="252" t="str">
        <f ca="1">IF(ISERROR(OFFSET(Data!$A$1,MATCH($D100,Data!$CG:$CG,0)-1,MATCH($E100&amp;"/"&amp;Y$1,Data!$1:$1,0)-1))=TRUE,"",IF(OFFSET(Data!$A$1,MATCH($D100,Data!$CG:$CG,0)-1,MATCH($E100&amp;"/"&amp;Y$1,Data!$1:$1,0)-1)=0,"",OFFSET(Data!$A$1,MATCH($D100,Data!$CG:$CG,0)-1,MATCH($E100&amp;"/"&amp;Y$1,Data!$1:$1,0)-1)))</f>
        <v/>
      </c>
      <c r="Z100" s="252" t="str">
        <f ca="1">IF(ISERROR(OFFSET(Data!$A$1,MATCH($D100,Data!$CG:$CG,0)-1,MATCH($E100&amp;"/"&amp;Z$1,Data!$1:$1,0)-1))=TRUE,"",IF(OFFSET(Data!$A$1,MATCH($D100,Data!$CG:$CG,0)-1,MATCH($E100&amp;"/"&amp;Z$1,Data!$1:$1,0)-1)=0,"",OFFSET(Data!$A$1,MATCH($D100,Data!$CG:$CG,0)-1,MATCH($E100&amp;"/"&amp;Z$1,Data!$1:$1,0)-1)))</f>
        <v/>
      </c>
      <c r="AA100" s="252" t="str">
        <f ca="1">IF(ISERROR(OFFSET(Data!$A$1,MATCH($D100,Data!$CG:$CG,0)-1,MATCH($E100&amp;"/"&amp;AA$1,Data!$1:$1,0)-1))=TRUE,"",IF(OFFSET(Data!$A$1,MATCH($D100,Data!$CG:$CG,0)-1,MATCH($E100&amp;"/"&amp;AA$1,Data!$1:$1,0)-1)=0,"",OFFSET(Data!$A$1,MATCH($D100,Data!$CG:$CG,0)-1,MATCH($E100&amp;"/"&amp;AA$1,Data!$1:$1,0)-1)))</f>
        <v/>
      </c>
      <c r="AB100" s="252" t="str">
        <f ca="1">IF(ISERROR(OFFSET(Data!$A$1,MATCH($D100,Data!$CG:$CG,0)-1,MATCH($E100&amp;"/"&amp;AB$1,Data!$1:$1,0)-1))=TRUE,"",IF(OFFSET(Data!$A$1,MATCH($D100,Data!$CG:$CG,0)-1,MATCH($E100&amp;"/"&amp;AB$1,Data!$1:$1,0)-1)=0,"",OFFSET(Data!$A$1,MATCH($D100,Data!$CG:$CG,0)-1,MATCH($E100&amp;"/"&amp;AB$1,Data!$1:$1,0)-1)))</f>
        <v/>
      </c>
      <c r="AC100" s="252" t="str">
        <f ca="1">IF(ISERROR(OFFSET(Data!$A$1,MATCH($D100,Data!$CG:$CG,0)-1,MATCH($E100&amp;"/"&amp;AC$1,Data!$1:$1,0)-1))=TRUE,"",IF(OFFSET(Data!$A$1,MATCH($D100,Data!$CG:$CG,0)-1,MATCH($E100&amp;"/"&amp;AC$1,Data!$1:$1,0)-1)=0,"",OFFSET(Data!$A$1,MATCH($D100,Data!$CG:$CG,0)-1,MATCH($E100&amp;"/"&amp;AC$1,Data!$1:$1,0)-1)))</f>
        <v/>
      </c>
      <c r="AD100" s="252" t="str">
        <f ca="1">IF(ISERROR(OFFSET(Data!$A$1,MATCH($D100,Data!$CG:$CG,0)-1,MATCH($E100&amp;"/"&amp;AD$1,Data!$1:$1,0)-1))=TRUE,"",IF(OFFSET(Data!$A$1,MATCH($D100,Data!$CG:$CG,0)-1,MATCH($E100&amp;"/"&amp;AD$1,Data!$1:$1,0)-1)=0,"",OFFSET(Data!$A$1,MATCH($D100,Data!$CG:$CG,0)-1,MATCH($E100&amp;"/"&amp;AD$1,Data!$1:$1,0)-1)))</f>
        <v/>
      </c>
      <c r="AE100" s="252" t="str">
        <f ca="1">IF(ISERROR(OFFSET(Data!$A$1,MATCH($D100,Data!$CG:$CG,0)-1,MATCH($E100&amp;"/"&amp;AE$1,Data!$1:$1,0)-1))=TRUE,"",IF(OFFSET(Data!$A$1,MATCH($D100,Data!$CG:$CG,0)-1,MATCH($E100&amp;"/"&amp;AE$1,Data!$1:$1,0)-1)=0,"",OFFSET(Data!$A$1,MATCH($D100,Data!$CG:$CG,0)-1,MATCH($E100&amp;"/"&amp;AE$1,Data!$1:$1,0)-1)))</f>
        <v/>
      </c>
      <c r="AF100" s="253" t="str">
        <f ca="1">IF(ISERROR(OFFSET(Data!$A$1,MATCH($D100,Data!$CG:$CG,0)-1,MATCH($E100&amp;"/"&amp;AF$1,Data!$1:$1,0)-1))=TRUE,"",IF(OFFSET(Data!$A$1,MATCH($D100,Data!$CG:$CG,0)-1,MATCH($E100&amp;"/"&amp;AF$1,Data!$1:$1,0)-1)=0,"",OFFSET(Data!$A$1,MATCH($D100,Data!$CG:$CG,0)-1,MATCH($E100&amp;"/"&amp;AF$1,Data!$1:$1,0)-1)))</f>
        <v/>
      </c>
      <c r="AG100" s="212">
        <f t="shared" ca="1" si="6"/>
        <v>0</v>
      </c>
      <c r="AH100" s="213">
        <f ca="1">SUM(AG99:AG100)</f>
        <v>0</v>
      </c>
    </row>
    <row r="101" spans="1:34" ht="15" hidden="1" customHeight="1" x14ac:dyDescent="0.25">
      <c r="A101" s="446"/>
      <c r="B101" s="449"/>
      <c r="C101" s="452"/>
      <c r="D101" s="28" t="e">
        <f>IF(C101&lt;&gt;"",C101,D100)</f>
        <v>#N/A</v>
      </c>
      <c r="E101" s="29" t="s">
        <v>23</v>
      </c>
      <c r="F101" s="254" t="str">
        <f ca="1">IF(ISERROR(OFFSET(Data!$A$1,MATCH($D101,Data!$CG:$CG,0)-1,MATCH($E101&amp;"/"&amp;F$1,Data!$1:$1,0)-1))=TRUE,"",IF(OFFSET(Data!$A$1,MATCH($D101,Data!$CG:$CG,0)-1,MATCH($E101&amp;"/"&amp;F$1,Data!$1:$1,0)-1)=0,"",OFFSET(Data!$A$1,MATCH($D101,Data!$CG:$CG,0)-1,MATCH($E101&amp;"/"&amp;F$1,Data!$1:$1,0)-1)))</f>
        <v/>
      </c>
      <c r="G101" s="252" t="str">
        <f ca="1">IF(ISERROR(OFFSET(Data!$A$1,MATCH($D101,Data!$CG:$CG,0)-1,MATCH($E101&amp;"/"&amp;G$1,Data!$1:$1,0)-1))=TRUE,"",IF(OFFSET(Data!$A$1,MATCH($D101,Data!$CG:$CG,0)-1,MATCH($E101&amp;"/"&amp;G$1,Data!$1:$1,0)-1)=0,"",OFFSET(Data!$A$1,MATCH($D101,Data!$CG:$CG,0)-1,MATCH($E101&amp;"/"&amp;G$1,Data!$1:$1,0)-1)))</f>
        <v/>
      </c>
      <c r="H101" s="252" t="str">
        <f ca="1">IF(ISERROR(OFFSET(Data!$A$1,MATCH($D101,Data!$CG:$CG,0)-1,MATCH($E101&amp;"/"&amp;H$1,Data!$1:$1,0)-1))=TRUE,"",IF(OFFSET(Data!$A$1,MATCH($D101,Data!$CG:$CG,0)-1,MATCH($E101&amp;"/"&amp;H$1,Data!$1:$1,0)-1)=0,"",OFFSET(Data!$A$1,MATCH($D101,Data!$CG:$CG,0)-1,MATCH($E101&amp;"/"&amp;H$1,Data!$1:$1,0)-1)))</f>
        <v/>
      </c>
      <c r="I101" s="252" t="str">
        <f ca="1">IF(ISERROR(OFFSET(Data!$A$1,MATCH($D101,Data!$CG:$CG,0)-1,MATCH($E101&amp;"/"&amp;I$1,Data!$1:$1,0)-1))=TRUE,"",IF(OFFSET(Data!$A$1,MATCH($D101,Data!$CG:$CG,0)-1,MATCH($E101&amp;"/"&amp;I$1,Data!$1:$1,0)-1)=0,"",OFFSET(Data!$A$1,MATCH($D101,Data!$CG:$CG,0)-1,MATCH($E101&amp;"/"&amp;I$1,Data!$1:$1,0)-1)))</f>
        <v/>
      </c>
      <c r="J101" s="252" t="str">
        <f ca="1">IF(ISERROR(OFFSET(Data!$A$1,MATCH($D101,Data!$CG:$CG,0)-1,MATCH($E101&amp;"/"&amp;J$1,Data!$1:$1,0)-1))=TRUE,"",IF(OFFSET(Data!$A$1,MATCH($D101,Data!$CG:$CG,0)-1,MATCH($E101&amp;"/"&amp;J$1,Data!$1:$1,0)-1)=0,"",OFFSET(Data!$A$1,MATCH($D101,Data!$CG:$CG,0)-1,MATCH($E101&amp;"/"&amp;J$1,Data!$1:$1,0)-1)))</f>
        <v/>
      </c>
      <c r="K101" s="252" t="str">
        <f ca="1">IF(ISERROR(OFFSET(Data!$A$1,MATCH($D101,Data!$CG:$CG,0)-1,MATCH($E101&amp;"/"&amp;K$1,Data!$1:$1,0)-1))=TRUE,"",IF(OFFSET(Data!$A$1,MATCH($D101,Data!$CG:$CG,0)-1,MATCH($E101&amp;"/"&amp;K$1,Data!$1:$1,0)-1)=0,"",OFFSET(Data!$A$1,MATCH($D101,Data!$CG:$CG,0)-1,MATCH($E101&amp;"/"&amp;K$1,Data!$1:$1,0)-1)))</f>
        <v/>
      </c>
      <c r="L101" s="252" t="str">
        <f ca="1">IF(ISERROR(OFFSET(Data!$A$1,MATCH($D101,Data!$CG:$CG,0)-1,MATCH($E101&amp;"/"&amp;L$1,Data!$1:$1,0)-1))=TRUE,"",IF(OFFSET(Data!$A$1,MATCH($D101,Data!$CG:$CG,0)-1,MATCH($E101&amp;"/"&amp;L$1,Data!$1:$1,0)-1)=0,"",OFFSET(Data!$A$1,MATCH($D101,Data!$CG:$CG,0)-1,MATCH($E101&amp;"/"&amp;L$1,Data!$1:$1,0)-1)))</f>
        <v/>
      </c>
      <c r="M101" s="252" t="str">
        <f ca="1">IF(ISERROR(OFFSET(Data!$A$1,MATCH($D101,Data!$CG:$CG,0)-1,MATCH($E101&amp;"/"&amp;M$1,Data!$1:$1,0)-1))=TRUE,"",IF(OFFSET(Data!$A$1,MATCH($D101,Data!$CG:$CG,0)-1,MATCH($E101&amp;"/"&amp;M$1,Data!$1:$1,0)-1)=0,"",OFFSET(Data!$A$1,MATCH($D101,Data!$CG:$CG,0)-1,MATCH($E101&amp;"/"&amp;M$1,Data!$1:$1,0)-1)))</f>
        <v/>
      </c>
      <c r="N101" s="252" t="str">
        <f ca="1">IF(ISERROR(OFFSET(Data!$A$1,MATCH($D101,Data!$CG:$CG,0)-1,MATCH($E101&amp;"/"&amp;N$1,Data!$1:$1,0)-1))=TRUE,"",IF(OFFSET(Data!$A$1,MATCH($D101,Data!$CG:$CG,0)-1,MATCH($E101&amp;"/"&amp;N$1,Data!$1:$1,0)-1)=0,"",OFFSET(Data!$A$1,MATCH($D101,Data!$CG:$CG,0)-1,MATCH($E101&amp;"/"&amp;N$1,Data!$1:$1,0)-1)))</f>
        <v/>
      </c>
      <c r="O101" s="252" t="str">
        <f ca="1">IF(ISERROR(OFFSET(Data!$A$1,MATCH($D101,Data!$CG:$CG,0)-1,MATCH($E101&amp;"/"&amp;O$1,Data!$1:$1,0)-1))=TRUE,"",IF(OFFSET(Data!$A$1,MATCH($D101,Data!$CG:$CG,0)-1,MATCH($E101&amp;"/"&amp;O$1,Data!$1:$1,0)-1)=0,"",OFFSET(Data!$A$1,MATCH($D101,Data!$CG:$CG,0)-1,MATCH($E101&amp;"/"&amp;O$1,Data!$1:$1,0)-1)))</f>
        <v/>
      </c>
      <c r="P101" s="252" t="str">
        <f ca="1">IF(ISERROR(OFFSET(Data!$A$1,MATCH($D101,Data!$CG:$CG,0)-1,MATCH($E101&amp;"/"&amp;P$1,Data!$1:$1,0)-1))=TRUE,"",IF(OFFSET(Data!$A$1,MATCH($D101,Data!$CG:$CG,0)-1,MATCH($E101&amp;"/"&amp;P$1,Data!$1:$1,0)-1)=0,"",OFFSET(Data!$A$1,MATCH($D101,Data!$CG:$CG,0)-1,MATCH($E101&amp;"/"&amp;P$1,Data!$1:$1,0)-1)))</f>
        <v/>
      </c>
      <c r="Q101" s="252" t="str">
        <f ca="1">IF(ISERROR(OFFSET(Data!$A$1,MATCH($D101,Data!$CG:$CG,0)-1,MATCH($E101&amp;"/"&amp;Q$1,Data!$1:$1,0)-1))=TRUE,"",IF(OFFSET(Data!$A$1,MATCH($D101,Data!$CG:$CG,0)-1,MATCH($E101&amp;"/"&amp;Q$1,Data!$1:$1,0)-1)=0,"",OFFSET(Data!$A$1,MATCH($D101,Data!$CG:$CG,0)-1,MATCH($E101&amp;"/"&amp;Q$1,Data!$1:$1,0)-1)))</f>
        <v/>
      </c>
      <c r="R101" s="252" t="str">
        <f ca="1">IF(ISERROR(OFFSET(Data!$A$1,MATCH($D101,Data!$CG:$CG,0)-1,MATCH($E101&amp;"/"&amp;R$1,Data!$1:$1,0)-1))=TRUE,"",IF(OFFSET(Data!$A$1,MATCH($D101,Data!$CG:$CG,0)-1,MATCH($E101&amp;"/"&amp;R$1,Data!$1:$1,0)-1)=0,"",OFFSET(Data!$A$1,MATCH($D101,Data!$CG:$CG,0)-1,MATCH($E101&amp;"/"&amp;R$1,Data!$1:$1,0)-1)))</f>
        <v/>
      </c>
      <c r="S101" s="252" t="str">
        <f ca="1">IF(ISERROR(OFFSET(Data!$A$1,MATCH($D101,Data!$CG:$CG,0)-1,MATCH($E101&amp;"/"&amp;S$1,Data!$1:$1,0)-1))=TRUE,"",IF(OFFSET(Data!$A$1,MATCH($D101,Data!$CG:$CG,0)-1,MATCH($E101&amp;"/"&amp;S$1,Data!$1:$1,0)-1)=0,"",OFFSET(Data!$A$1,MATCH($D101,Data!$CG:$CG,0)-1,MATCH($E101&amp;"/"&amp;S$1,Data!$1:$1,0)-1)))</f>
        <v/>
      </c>
      <c r="T101" s="252" t="str">
        <f ca="1">IF(ISERROR(OFFSET(Data!$A$1,MATCH($D101,Data!$CG:$CG,0)-1,MATCH($E101&amp;"/"&amp;T$1,Data!$1:$1,0)-1))=TRUE,"",IF(OFFSET(Data!$A$1,MATCH($D101,Data!$CG:$CG,0)-1,MATCH($E101&amp;"/"&amp;T$1,Data!$1:$1,0)-1)=0,"",OFFSET(Data!$A$1,MATCH($D101,Data!$CG:$CG,0)-1,MATCH($E101&amp;"/"&amp;T$1,Data!$1:$1,0)-1)))</f>
        <v/>
      </c>
      <c r="U101" s="252" t="str">
        <f ca="1">IF(ISERROR(OFFSET(Data!$A$1,MATCH($D101,Data!$CG:$CG,0)-1,MATCH($E101&amp;"/"&amp;U$1,Data!$1:$1,0)-1))=TRUE,"",IF(OFFSET(Data!$A$1,MATCH($D101,Data!$CG:$CG,0)-1,MATCH($E101&amp;"/"&amp;U$1,Data!$1:$1,0)-1)=0,"",OFFSET(Data!$A$1,MATCH($D101,Data!$CG:$CG,0)-1,MATCH($E101&amp;"/"&amp;U$1,Data!$1:$1,0)-1)))</f>
        <v/>
      </c>
      <c r="V101" s="252" t="str">
        <f ca="1">IF(ISERROR(OFFSET(Data!$A$1,MATCH($D101,Data!$CG:$CG,0)-1,MATCH($E101&amp;"/"&amp;V$1,Data!$1:$1,0)-1))=TRUE,"",IF(OFFSET(Data!$A$1,MATCH($D101,Data!$CG:$CG,0)-1,MATCH($E101&amp;"/"&amp;V$1,Data!$1:$1,0)-1)=0,"",OFFSET(Data!$A$1,MATCH($D101,Data!$CG:$CG,0)-1,MATCH($E101&amp;"/"&amp;V$1,Data!$1:$1,0)-1)))</f>
        <v/>
      </c>
      <c r="W101" s="269" t="str">
        <f ca="1">IF(ISERROR(OFFSET(Data!$A$1,MATCH($D101,Data!$CG:$CG,0)-1,MATCH($E101&amp;"/"&amp;W$1,Data!$1:$1,0)-1))=TRUE,"",IF(OFFSET(Data!$A$1,MATCH($D101,Data!$CG:$CG,0)-1,MATCH($E101&amp;"/"&amp;W$1,Data!$1:$1,0)-1)=0,"",OFFSET(Data!$A$1,MATCH($D101,Data!$CG:$CG,0)-1,MATCH($E101&amp;"/"&amp;W$1,Data!$1:$1,0)-1)))</f>
        <v/>
      </c>
      <c r="X101" s="252" t="str">
        <f ca="1">IF(ISERROR(OFFSET(Data!$A$1,MATCH($D101,Data!$CG:$CG,0)-1,MATCH($E101&amp;"/"&amp;X$1,Data!$1:$1,0)-1))=TRUE,"",IF(OFFSET(Data!$A$1,MATCH($D101,Data!$CG:$CG,0)-1,MATCH($E101&amp;"/"&amp;X$1,Data!$1:$1,0)-1)=0,"",OFFSET(Data!$A$1,MATCH($D101,Data!$CG:$CG,0)-1,MATCH($E101&amp;"/"&amp;X$1,Data!$1:$1,0)-1)))</f>
        <v/>
      </c>
      <c r="Y101" s="252" t="str">
        <f ca="1">IF(ISERROR(OFFSET(Data!$A$1,MATCH($D101,Data!$CG:$CG,0)-1,MATCH($E101&amp;"/"&amp;Y$1,Data!$1:$1,0)-1))=TRUE,"",IF(OFFSET(Data!$A$1,MATCH($D101,Data!$CG:$CG,0)-1,MATCH($E101&amp;"/"&amp;Y$1,Data!$1:$1,0)-1)=0,"",OFFSET(Data!$A$1,MATCH($D101,Data!$CG:$CG,0)-1,MATCH($E101&amp;"/"&amp;Y$1,Data!$1:$1,0)-1)))</f>
        <v/>
      </c>
      <c r="Z101" s="252" t="str">
        <f ca="1">IF(ISERROR(OFFSET(Data!$A$1,MATCH($D101,Data!$CG:$CG,0)-1,MATCH($E101&amp;"/"&amp;Z$1,Data!$1:$1,0)-1))=TRUE,"",IF(OFFSET(Data!$A$1,MATCH($D101,Data!$CG:$CG,0)-1,MATCH($E101&amp;"/"&amp;Z$1,Data!$1:$1,0)-1)=0,"",OFFSET(Data!$A$1,MATCH($D101,Data!$CG:$CG,0)-1,MATCH($E101&amp;"/"&amp;Z$1,Data!$1:$1,0)-1)))</f>
        <v/>
      </c>
      <c r="AA101" s="252" t="str">
        <f ca="1">IF(ISERROR(OFFSET(Data!$A$1,MATCH($D101,Data!$CG:$CG,0)-1,MATCH($E101&amp;"/"&amp;AA$1,Data!$1:$1,0)-1))=TRUE,"",IF(OFFSET(Data!$A$1,MATCH($D101,Data!$CG:$CG,0)-1,MATCH($E101&amp;"/"&amp;AA$1,Data!$1:$1,0)-1)=0,"",OFFSET(Data!$A$1,MATCH($D101,Data!$CG:$CG,0)-1,MATCH($E101&amp;"/"&amp;AA$1,Data!$1:$1,0)-1)))</f>
        <v/>
      </c>
      <c r="AB101" s="252" t="str">
        <f ca="1">IF(ISERROR(OFFSET(Data!$A$1,MATCH($D101,Data!$CG:$CG,0)-1,MATCH($E101&amp;"/"&amp;AB$1,Data!$1:$1,0)-1))=TRUE,"",IF(OFFSET(Data!$A$1,MATCH($D101,Data!$CG:$CG,0)-1,MATCH($E101&amp;"/"&amp;AB$1,Data!$1:$1,0)-1)=0,"",OFFSET(Data!$A$1,MATCH($D101,Data!$CG:$CG,0)-1,MATCH($E101&amp;"/"&amp;AB$1,Data!$1:$1,0)-1)))</f>
        <v/>
      </c>
      <c r="AC101" s="252" t="str">
        <f ca="1">IF(ISERROR(OFFSET(Data!$A$1,MATCH($D101,Data!$CG:$CG,0)-1,MATCH($E101&amp;"/"&amp;AC$1,Data!$1:$1,0)-1))=TRUE,"",IF(OFFSET(Data!$A$1,MATCH($D101,Data!$CG:$CG,0)-1,MATCH($E101&amp;"/"&amp;AC$1,Data!$1:$1,0)-1)=0,"",OFFSET(Data!$A$1,MATCH($D101,Data!$CG:$CG,0)-1,MATCH($E101&amp;"/"&amp;AC$1,Data!$1:$1,0)-1)))</f>
        <v/>
      </c>
      <c r="AD101" s="252" t="str">
        <f ca="1">IF(ISERROR(OFFSET(Data!$A$1,MATCH($D101,Data!$CG:$CG,0)-1,MATCH($E101&amp;"/"&amp;AD$1,Data!$1:$1,0)-1))=TRUE,"",IF(OFFSET(Data!$A$1,MATCH($D101,Data!$CG:$CG,0)-1,MATCH($E101&amp;"/"&amp;AD$1,Data!$1:$1,0)-1)=0,"",OFFSET(Data!$A$1,MATCH($D101,Data!$CG:$CG,0)-1,MATCH($E101&amp;"/"&amp;AD$1,Data!$1:$1,0)-1)))</f>
        <v/>
      </c>
      <c r="AE101" s="252" t="str">
        <f ca="1">IF(ISERROR(OFFSET(Data!$A$1,MATCH($D101,Data!$CG:$CG,0)-1,MATCH($E101&amp;"/"&amp;AE$1,Data!$1:$1,0)-1))=TRUE,"",IF(OFFSET(Data!$A$1,MATCH($D101,Data!$CG:$CG,0)-1,MATCH($E101&amp;"/"&amp;AE$1,Data!$1:$1,0)-1)=0,"",OFFSET(Data!$A$1,MATCH($D101,Data!$CG:$CG,0)-1,MATCH($E101&amp;"/"&amp;AE$1,Data!$1:$1,0)-1)))</f>
        <v/>
      </c>
      <c r="AF101" s="253" t="str">
        <f ca="1">IF(ISERROR(OFFSET(Data!$A$1,MATCH($D101,Data!$CG:$CG,0)-1,MATCH($E101&amp;"/"&amp;AF$1,Data!$1:$1,0)-1))=TRUE,"",IF(OFFSET(Data!$A$1,MATCH($D101,Data!$CG:$CG,0)-1,MATCH($E101&amp;"/"&amp;AF$1,Data!$1:$1,0)-1)=0,"",OFFSET(Data!$A$1,MATCH($D101,Data!$CG:$CG,0)-1,MATCH($E101&amp;"/"&amp;AF$1,Data!$1:$1,0)-1)))</f>
        <v/>
      </c>
      <c r="AG101" s="212">
        <f t="shared" ca="1" si="6"/>
        <v>0</v>
      </c>
      <c r="AH101" s="213">
        <f ca="1">SUM(AG99:AG101)</f>
        <v>0</v>
      </c>
    </row>
    <row r="102" spans="1:34" ht="15.75" hidden="1" customHeight="1" x14ac:dyDescent="0.25">
      <c r="A102" s="446"/>
      <c r="B102" s="449"/>
      <c r="C102" s="452"/>
      <c r="D102" s="28" t="e">
        <f>IF(C102&lt;&gt;"",C102,D101)</f>
        <v>#N/A</v>
      </c>
      <c r="E102" s="29" t="s">
        <v>24</v>
      </c>
      <c r="F102" s="254" t="str">
        <f ca="1">IF(ISERROR(OFFSET(Data!$A$1,MATCH($D102,Data!$CG:$CG,0)-1,MATCH($E102&amp;"/"&amp;F$1,Data!$1:$1,0)-1))=TRUE,"",IF(OFFSET(Data!$A$1,MATCH($D102,Data!$CG:$CG,0)-1,MATCH($E102&amp;"/"&amp;F$1,Data!$1:$1,0)-1)=0,"",OFFSET(Data!$A$1,MATCH($D102,Data!$CG:$CG,0)-1,MATCH($E102&amp;"/"&amp;F$1,Data!$1:$1,0)-1)))</f>
        <v/>
      </c>
      <c r="G102" s="252" t="str">
        <f ca="1">IF(ISERROR(OFFSET(Data!$A$1,MATCH($D102,Data!$CG:$CG,0)-1,MATCH($E102&amp;"/"&amp;G$1,Data!$1:$1,0)-1))=TRUE,"",IF(OFFSET(Data!$A$1,MATCH($D102,Data!$CG:$CG,0)-1,MATCH($E102&amp;"/"&amp;G$1,Data!$1:$1,0)-1)=0,"",OFFSET(Data!$A$1,MATCH($D102,Data!$CG:$CG,0)-1,MATCH($E102&amp;"/"&amp;G$1,Data!$1:$1,0)-1)))</f>
        <v/>
      </c>
      <c r="H102" s="252" t="str">
        <f ca="1">IF(ISERROR(OFFSET(Data!$A$1,MATCH($D102,Data!$CG:$CG,0)-1,MATCH($E102&amp;"/"&amp;H$1,Data!$1:$1,0)-1))=TRUE,"",IF(OFFSET(Data!$A$1,MATCH($D102,Data!$CG:$CG,0)-1,MATCH($E102&amp;"/"&amp;H$1,Data!$1:$1,0)-1)=0,"",OFFSET(Data!$A$1,MATCH($D102,Data!$CG:$CG,0)-1,MATCH($E102&amp;"/"&amp;H$1,Data!$1:$1,0)-1)))</f>
        <v/>
      </c>
      <c r="I102" s="252" t="str">
        <f ca="1">IF(ISERROR(OFFSET(Data!$A$1,MATCH($D102,Data!$CG:$CG,0)-1,MATCH($E102&amp;"/"&amp;I$1,Data!$1:$1,0)-1))=TRUE,"",IF(OFFSET(Data!$A$1,MATCH($D102,Data!$CG:$CG,0)-1,MATCH($E102&amp;"/"&amp;I$1,Data!$1:$1,0)-1)=0,"",OFFSET(Data!$A$1,MATCH($D102,Data!$CG:$CG,0)-1,MATCH($E102&amp;"/"&amp;I$1,Data!$1:$1,0)-1)))</f>
        <v/>
      </c>
      <c r="J102" s="252" t="str">
        <f ca="1">IF(ISERROR(OFFSET(Data!$A$1,MATCH($D102,Data!$CG:$CG,0)-1,MATCH($E102&amp;"/"&amp;J$1,Data!$1:$1,0)-1))=TRUE,"",IF(OFFSET(Data!$A$1,MATCH($D102,Data!$CG:$CG,0)-1,MATCH($E102&amp;"/"&amp;J$1,Data!$1:$1,0)-1)=0,"",OFFSET(Data!$A$1,MATCH($D102,Data!$CG:$CG,0)-1,MATCH($E102&amp;"/"&amp;J$1,Data!$1:$1,0)-1)))</f>
        <v/>
      </c>
      <c r="K102" s="252" t="str">
        <f ca="1">IF(ISERROR(OFFSET(Data!$A$1,MATCH($D102,Data!$CG:$CG,0)-1,MATCH($E102&amp;"/"&amp;K$1,Data!$1:$1,0)-1))=TRUE,"",IF(OFFSET(Data!$A$1,MATCH($D102,Data!$CG:$CG,0)-1,MATCH($E102&amp;"/"&amp;K$1,Data!$1:$1,0)-1)=0,"",OFFSET(Data!$A$1,MATCH($D102,Data!$CG:$CG,0)-1,MATCH($E102&amp;"/"&amp;K$1,Data!$1:$1,0)-1)))</f>
        <v/>
      </c>
      <c r="L102" s="252" t="str">
        <f ca="1">IF(ISERROR(OFFSET(Data!$A$1,MATCH($D102,Data!$CG:$CG,0)-1,MATCH($E102&amp;"/"&amp;L$1,Data!$1:$1,0)-1))=TRUE,"",IF(OFFSET(Data!$A$1,MATCH($D102,Data!$CG:$CG,0)-1,MATCH($E102&amp;"/"&amp;L$1,Data!$1:$1,0)-1)=0,"",OFFSET(Data!$A$1,MATCH($D102,Data!$CG:$CG,0)-1,MATCH($E102&amp;"/"&amp;L$1,Data!$1:$1,0)-1)))</f>
        <v/>
      </c>
      <c r="M102" s="252" t="str">
        <f ca="1">IF(ISERROR(OFFSET(Data!$A$1,MATCH($D102,Data!$CG:$CG,0)-1,MATCH($E102&amp;"/"&amp;M$1,Data!$1:$1,0)-1))=TRUE,"",IF(OFFSET(Data!$A$1,MATCH($D102,Data!$CG:$CG,0)-1,MATCH($E102&amp;"/"&amp;M$1,Data!$1:$1,0)-1)=0,"",OFFSET(Data!$A$1,MATCH($D102,Data!$CG:$CG,0)-1,MATCH($E102&amp;"/"&amp;M$1,Data!$1:$1,0)-1)))</f>
        <v/>
      </c>
      <c r="N102" s="252" t="str">
        <f ca="1">IF(ISERROR(OFFSET(Data!$A$1,MATCH($D102,Data!$CG:$CG,0)-1,MATCH($E102&amp;"/"&amp;N$1,Data!$1:$1,0)-1))=TRUE,"",IF(OFFSET(Data!$A$1,MATCH($D102,Data!$CG:$CG,0)-1,MATCH($E102&amp;"/"&amp;N$1,Data!$1:$1,0)-1)=0,"",OFFSET(Data!$A$1,MATCH($D102,Data!$CG:$CG,0)-1,MATCH($E102&amp;"/"&amp;N$1,Data!$1:$1,0)-1)))</f>
        <v/>
      </c>
      <c r="O102" s="252" t="str">
        <f ca="1">IF(ISERROR(OFFSET(Data!$A$1,MATCH($D102,Data!$CG:$CG,0)-1,MATCH($E102&amp;"/"&amp;O$1,Data!$1:$1,0)-1))=TRUE,"",IF(OFFSET(Data!$A$1,MATCH($D102,Data!$CG:$CG,0)-1,MATCH($E102&amp;"/"&amp;O$1,Data!$1:$1,0)-1)=0,"",OFFSET(Data!$A$1,MATCH($D102,Data!$CG:$CG,0)-1,MATCH($E102&amp;"/"&amp;O$1,Data!$1:$1,0)-1)))</f>
        <v/>
      </c>
      <c r="P102" s="252" t="str">
        <f ca="1">IF(ISERROR(OFFSET(Data!$A$1,MATCH($D102,Data!$CG:$CG,0)-1,MATCH($E102&amp;"/"&amp;P$1,Data!$1:$1,0)-1))=TRUE,"",IF(OFFSET(Data!$A$1,MATCH($D102,Data!$CG:$CG,0)-1,MATCH($E102&amp;"/"&amp;P$1,Data!$1:$1,0)-1)=0,"",OFFSET(Data!$A$1,MATCH($D102,Data!$CG:$CG,0)-1,MATCH($E102&amp;"/"&amp;P$1,Data!$1:$1,0)-1)))</f>
        <v/>
      </c>
      <c r="Q102" s="252" t="str">
        <f ca="1">IF(ISERROR(OFFSET(Data!$A$1,MATCH($D102,Data!$CG:$CG,0)-1,MATCH($E102&amp;"/"&amp;Q$1,Data!$1:$1,0)-1))=TRUE,"",IF(OFFSET(Data!$A$1,MATCH($D102,Data!$CG:$CG,0)-1,MATCH($E102&amp;"/"&amp;Q$1,Data!$1:$1,0)-1)=0,"",OFFSET(Data!$A$1,MATCH($D102,Data!$CG:$CG,0)-1,MATCH($E102&amp;"/"&amp;Q$1,Data!$1:$1,0)-1)))</f>
        <v/>
      </c>
      <c r="R102" s="252" t="str">
        <f ca="1">IF(ISERROR(OFFSET(Data!$A$1,MATCH($D102,Data!$CG:$CG,0)-1,MATCH($E102&amp;"/"&amp;R$1,Data!$1:$1,0)-1))=TRUE,"",IF(OFFSET(Data!$A$1,MATCH($D102,Data!$CG:$CG,0)-1,MATCH($E102&amp;"/"&amp;R$1,Data!$1:$1,0)-1)=0,"",OFFSET(Data!$A$1,MATCH($D102,Data!$CG:$CG,0)-1,MATCH($E102&amp;"/"&amp;R$1,Data!$1:$1,0)-1)))</f>
        <v/>
      </c>
      <c r="S102" s="252" t="str">
        <f ca="1">IF(ISERROR(OFFSET(Data!$A$1,MATCH($D102,Data!$CG:$CG,0)-1,MATCH($E102&amp;"/"&amp;S$1,Data!$1:$1,0)-1))=TRUE,"",IF(OFFSET(Data!$A$1,MATCH($D102,Data!$CG:$CG,0)-1,MATCH($E102&amp;"/"&amp;S$1,Data!$1:$1,0)-1)=0,"",OFFSET(Data!$A$1,MATCH($D102,Data!$CG:$CG,0)-1,MATCH($E102&amp;"/"&amp;S$1,Data!$1:$1,0)-1)))</f>
        <v/>
      </c>
      <c r="T102" s="252" t="str">
        <f ca="1">IF(ISERROR(OFFSET(Data!$A$1,MATCH($D102,Data!$CG:$CG,0)-1,MATCH($E102&amp;"/"&amp;T$1,Data!$1:$1,0)-1))=TRUE,"",IF(OFFSET(Data!$A$1,MATCH($D102,Data!$CG:$CG,0)-1,MATCH($E102&amp;"/"&amp;T$1,Data!$1:$1,0)-1)=0,"",OFFSET(Data!$A$1,MATCH($D102,Data!$CG:$CG,0)-1,MATCH($E102&amp;"/"&amp;T$1,Data!$1:$1,0)-1)))</f>
        <v/>
      </c>
      <c r="U102" s="252" t="str">
        <f ca="1">IF(ISERROR(OFFSET(Data!$A$1,MATCH($D102,Data!$CG:$CG,0)-1,MATCH($E102&amp;"/"&amp;U$1,Data!$1:$1,0)-1))=TRUE,"",IF(OFFSET(Data!$A$1,MATCH($D102,Data!$CG:$CG,0)-1,MATCH($E102&amp;"/"&amp;U$1,Data!$1:$1,0)-1)=0,"",OFFSET(Data!$A$1,MATCH($D102,Data!$CG:$CG,0)-1,MATCH($E102&amp;"/"&amp;U$1,Data!$1:$1,0)-1)))</f>
        <v/>
      </c>
      <c r="V102" s="252" t="str">
        <f ca="1">IF(ISERROR(OFFSET(Data!$A$1,MATCH($D102,Data!$CG:$CG,0)-1,MATCH($E102&amp;"/"&amp;V$1,Data!$1:$1,0)-1))=TRUE,"",IF(OFFSET(Data!$A$1,MATCH($D102,Data!$CG:$CG,0)-1,MATCH($E102&amp;"/"&amp;V$1,Data!$1:$1,0)-1)=0,"",OFFSET(Data!$A$1,MATCH($D102,Data!$CG:$CG,0)-1,MATCH($E102&amp;"/"&amp;V$1,Data!$1:$1,0)-1)))</f>
        <v/>
      </c>
      <c r="W102" s="269" t="str">
        <f ca="1">IF(ISERROR(OFFSET(Data!$A$1,MATCH($D102,Data!$CG:$CG,0)-1,MATCH($E102&amp;"/"&amp;W$1,Data!$1:$1,0)-1))=TRUE,"",IF(OFFSET(Data!$A$1,MATCH($D102,Data!$CG:$CG,0)-1,MATCH($E102&amp;"/"&amp;W$1,Data!$1:$1,0)-1)=0,"",OFFSET(Data!$A$1,MATCH($D102,Data!$CG:$CG,0)-1,MATCH($E102&amp;"/"&amp;W$1,Data!$1:$1,0)-1)))</f>
        <v/>
      </c>
      <c r="X102" s="252" t="str">
        <f ca="1">IF(ISERROR(OFFSET(Data!$A$1,MATCH($D102,Data!$CG:$CG,0)-1,MATCH($E102&amp;"/"&amp;X$1,Data!$1:$1,0)-1))=TRUE,"",IF(OFFSET(Data!$A$1,MATCH($D102,Data!$CG:$CG,0)-1,MATCH($E102&amp;"/"&amp;X$1,Data!$1:$1,0)-1)=0,"",OFFSET(Data!$A$1,MATCH($D102,Data!$CG:$CG,0)-1,MATCH($E102&amp;"/"&amp;X$1,Data!$1:$1,0)-1)))</f>
        <v/>
      </c>
      <c r="Y102" s="252" t="str">
        <f ca="1">IF(ISERROR(OFFSET(Data!$A$1,MATCH($D102,Data!$CG:$CG,0)-1,MATCH($E102&amp;"/"&amp;Y$1,Data!$1:$1,0)-1))=TRUE,"",IF(OFFSET(Data!$A$1,MATCH($D102,Data!$CG:$CG,0)-1,MATCH($E102&amp;"/"&amp;Y$1,Data!$1:$1,0)-1)=0,"",OFFSET(Data!$A$1,MATCH($D102,Data!$CG:$CG,0)-1,MATCH($E102&amp;"/"&amp;Y$1,Data!$1:$1,0)-1)))</f>
        <v/>
      </c>
      <c r="Z102" s="252" t="str">
        <f ca="1">IF(ISERROR(OFFSET(Data!$A$1,MATCH($D102,Data!$CG:$CG,0)-1,MATCH($E102&amp;"/"&amp;Z$1,Data!$1:$1,0)-1))=TRUE,"",IF(OFFSET(Data!$A$1,MATCH($D102,Data!$CG:$CG,0)-1,MATCH($E102&amp;"/"&amp;Z$1,Data!$1:$1,0)-1)=0,"",OFFSET(Data!$A$1,MATCH($D102,Data!$CG:$CG,0)-1,MATCH($E102&amp;"/"&amp;Z$1,Data!$1:$1,0)-1)))</f>
        <v/>
      </c>
      <c r="AA102" s="252" t="str">
        <f ca="1">IF(ISERROR(OFFSET(Data!$A$1,MATCH($D102,Data!$CG:$CG,0)-1,MATCH($E102&amp;"/"&amp;AA$1,Data!$1:$1,0)-1))=TRUE,"",IF(OFFSET(Data!$A$1,MATCH($D102,Data!$CG:$CG,0)-1,MATCH($E102&amp;"/"&amp;AA$1,Data!$1:$1,0)-1)=0,"",OFFSET(Data!$A$1,MATCH($D102,Data!$CG:$CG,0)-1,MATCH($E102&amp;"/"&amp;AA$1,Data!$1:$1,0)-1)))</f>
        <v/>
      </c>
      <c r="AB102" s="252" t="str">
        <f ca="1">IF(ISERROR(OFFSET(Data!$A$1,MATCH($D102,Data!$CG:$CG,0)-1,MATCH($E102&amp;"/"&amp;AB$1,Data!$1:$1,0)-1))=TRUE,"",IF(OFFSET(Data!$A$1,MATCH($D102,Data!$CG:$CG,0)-1,MATCH($E102&amp;"/"&amp;AB$1,Data!$1:$1,0)-1)=0,"",OFFSET(Data!$A$1,MATCH($D102,Data!$CG:$CG,0)-1,MATCH($E102&amp;"/"&amp;AB$1,Data!$1:$1,0)-1)))</f>
        <v/>
      </c>
      <c r="AC102" s="252" t="str">
        <f ca="1">IF(ISERROR(OFFSET(Data!$A$1,MATCH($D102,Data!$CG:$CG,0)-1,MATCH($E102&amp;"/"&amp;AC$1,Data!$1:$1,0)-1))=TRUE,"",IF(OFFSET(Data!$A$1,MATCH($D102,Data!$CG:$CG,0)-1,MATCH($E102&amp;"/"&amp;AC$1,Data!$1:$1,0)-1)=0,"",OFFSET(Data!$A$1,MATCH($D102,Data!$CG:$CG,0)-1,MATCH($E102&amp;"/"&amp;AC$1,Data!$1:$1,0)-1)))</f>
        <v/>
      </c>
      <c r="AD102" s="252" t="str">
        <f ca="1">IF(ISERROR(OFFSET(Data!$A$1,MATCH($D102,Data!$CG:$CG,0)-1,MATCH($E102&amp;"/"&amp;AD$1,Data!$1:$1,0)-1))=TRUE,"",IF(OFFSET(Data!$A$1,MATCH($D102,Data!$CG:$CG,0)-1,MATCH($E102&amp;"/"&amp;AD$1,Data!$1:$1,0)-1)=0,"",OFFSET(Data!$A$1,MATCH($D102,Data!$CG:$CG,0)-1,MATCH($E102&amp;"/"&amp;AD$1,Data!$1:$1,0)-1)))</f>
        <v/>
      </c>
      <c r="AE102" s="252" t="str">
        <f ca="1">IF(ISERROR(OFFSET(Data!$A$1,MATCH($D102,Data!$CG:$CG,0)-1,MATCH($E102&amp;"/"&amp;AE$1,Data!$1:$1,0)-1))=TRUE,"",IF(OFFSET(Data!$A$1,MATCH($D102,Data!$CG:$CG,0)-1,MATCH($E102&amp;"/"&amp;AE$1,Data!$1:$1,0)-1)=0,"",OFFSET(Data!$A$1,MATCH($D102,Data!$CG:$CG,0)-1,MATCH($E102&amp;"/"&amp;AE$1,Data!$1:$1,0)-1)))</f>
        <v/>
      </c>
      <c r="AF102" s="253" t="str">
        <f ca="1">IF(ISERROR(OFFSET(Data!$A$1,MATCH($D102,Data!$CG:$CG,0)-1,MATCH($E102&amp;"/"&amp;AF$1,Data!$1:$1,0)-1))=TRUE,"",IF(OFFSET(Data!$A$1,MATCH($D102,Data!$CG:$CG,0)-1,MATCH($E102&amp;"/"&amp;AF$1,Data!$1:$1,0)-1)=0,"",OFFSET(Data!$A$1,MATCH($D102,Data!$CG:$CG,0)-1,MATCH($E102&amp;"/"&amp;AF$1,Data!$1:$1,0)-1)))</f>
        <v/>
      </c>
      <c r="AG102" s="212">
        <f t="shared" ca="1" si="6"/>
        <v>0</v>
      </c>
      <c r="AH102" s="213">
        <f ca="1">SUM(AG99:AG102)</f>
        <v>0</v>
      </c>
    </row>
    <row r="103" spans="1:34" ht="15.75" hidden="1" customHeight="1" thickBot="1" x14ac:dyDescent="0.3">
      <c r="A103" s="447"/>
      <c r="B103" s="450"/>
      <c r="C103" s="453"/>
      <c r="D103" s="30" t="e">
        <f>IF(C103&lt;&gt;"",C103,D102)</f>
        <v>#N/A</v>
      </c>
      <c r="E103" s="31" t="s">
        <v>25</v>
      </c>
      <c r="F103" s="255" t="str">
        <f ca="1">IF(ISERROR(OFFSET(Data!$A$1,MATCH($D103,Data!$CG:$CG,0)-1,MATCH($E103&amp;"/"&amp;F$1,Data!$1:$1,0)-1))=TRUE,"",IF(OFFSET(Data!$A$1,MATCH($D103,Data!$CG:$CG,0)-1,MATCH($E103&amp;"/"&amp;F$1,Data!$1:$1,0)-1)=0,"",OFFSET(Data!$A$1,MATCH($D103,Data!$CG:$CG,0)-1,MATCH($E103&amp;"/"&amp;F$1,Data!$1:$1,0)-1)))</f>
        <v/>
      </c>
      <c r="G103" s="256" t="str">
        <f ca="1">IF(ISERROR(OFFSET(Data!$A$1,MATCH($D103,Data!$CG:$CG,0)-1,MATCH($E103&amp;"/"&amp;G$1,Data!$1:$1,0)-1))=TRUE,"",IF(OFFSET(Data!$A$1,MATCH($D103,Data!$CG:$CG,0)-1,MATCH($E103&amp;"/"&amp;G$1,Data!$1:$1,0)-1)=0,"",OFFSET(Data!$A$1,MATCH($D103,Data!$CG:$CG,0)-1,MATCH($E103&amp;"/"&amp;G$1,Data!$1:$1,0)-1)))</f>
        <v/>
      </c>
      <c r="H103" s="256" t="str">
        <f ca="1">IF(ISERROR(OFFSET(Data!$A$1,MATCH($D103,Data!$CG:$CG,0)-1,MATCH($E103&amp;"/"&amp;H$1,Data!$1:$1,0)-1))=TRUE,"",IF(OFFSET(Data!$A$1,MATCH($D103,Data!$CG:$CG,0)-1,MATCH($E103&amp;"/"&amp;H$1,Data!$1:$1,0)-1)=0,"",OFFSET(Data!$A$1,MATCH($D103,Data!$CG:$CG,0)-1,MATCH($E103&amp;"/"&amp;H$1,Data!$1:$1,0)-1)))</f>
        <v/>
      </c>
      <c r="I103" s="256" t="str">
        <f ca="1">IF(ISERROR(OFFSET(Data!$A$1,MATCH($D103,Data!$CG:$CG,0)-1,MATCH($E103&amp;"/"&amp;I$1,Data!$1:$1,0)-1))=TRUE,"",IF(OFFSET(Data!$A$1,MATCH($D103,Data!$CG:$CG,0)-1,MATCH($E103&amp;"/"&amp;I$1,Data!$1:$1,0)-1)=0,"",OFFSET(Data!$A$1,MATCH($D103,Data!$CG:$CG,0)-1,MATCH($E103&amp;"/"&amp;I$1,Data!$1:$1,0)-1)))</f>
        <v/>
      </c>
      <c r="J103" s="256" t="str">
        <f ca="1">IF(ISERROR(OFFSET(Data!$A$1,MATCH($D103,Data!$CG:$CG,0)-1,MATCH($E103&amp;"/"&amp;J$1,Data!$1:$1,0)-1))=TRUE,"",IF(OFFSET(Data!$A$1,MATCH($D103,Data!$CG:$CG,0)-1,MATCH($E103&amp;"/"&amp;J$1,Data!$1:$1,0)-1)=0,"",OFFSET(Data!$A$1,MATCH($D103,Data!$CG:$CG,0)-1,MATCH($E103&amp;"/"&amp;J$1,Data!$1:$1,0)-1)))</f>
        <v/>
      </c>
      <c r="K103" s="256" t="str">
        <f ca="1">IF(ISERROR(OFFSET(Data!$A$1,MATCH($D103,Data!$CG:$CG,0)-1,MATCH($E103&amp;"/"&amp;K$1,Data!$1:$1,0)-1))=TRUE,"",IF(OFFSET(Data!$A$1,MATCH($D103,Data!$CG:$CG,0)-1,MATCH($E103&amp;"/"&amp;K$1,Data!$1:$1,0)-1)=0,"",OFFSET(Data!$A$1,MATCH($D103,Data!$CG:$CG,0)-1,MATCH($E103&amp;"/"&amp;K$1,Data!$1:$1,0)-1)))</f>
        <v/>
      </c>
      <c r="L103" s="256" t="str">
        <f ca="1">IF(ISERROR(OFFSET(Data!$A$1,MATCH($D103,Data!$CG:$CG,0)-1,MATCH($E103&amp;"/"&amp;L$1,Data!$1:$1,0)-1))=TRUE,"",IF(OFFSET(Data!$A$1,MATCH($D103,Data!$CG:$CG,0)-1,MATCH($E103&amp;"/"&amp;L$1,Data!$1:$1,0)-1)=0,"",OFFSET(Data!$A$1,MATCH($D103,Data!$CG:$CG,0)-1,MATCH($E103&amp;"/"&amp;L$1,Data!$1:$1,0)-1)))</f>
        <v/>
      </c>
      <c r="M103" s="256" t="str">
        <f ca="1">IF(ISERROR(OFFSET(Data!$A$1,MATCH($D103,Data!$CG:$CG,0)-1,MATCH($E103&amp;"/"&amp;M$1,Data!$1:$1,0)-1))=TRUE,"",IF(OFFSET(Data!$A$1,MATCH($D103,Data!$CG:$CG,0)-1,MATCH($E103&amp;"/"&amp;M$1,Data!$1:$1,0)-1)=0,"",OFFSET(Data!$A$1,MATCH($D103,Data!$CG:$CG,0)-1,MATCH($E103&amp;"/"&amp;M$1,Data!$1:$1,0)-1)))</f>
        <v/>
      </c>
      <c r="N103" s="256" t="str">
        <f ca="1">IF(ISERROR(OFFSET(Data!$A$1,MATCH($D103,Data!$CG:$CG,0)-1,MATCH($E103&amp;"/"&amp;N$1,Data!$1:$1,0)-1))=TRUE,"",IF(OFFSET(Data!$A$1,MATCH($D103,Data!$CG:$CG,0)-1,MATCH($E103&amp;"/"&amp;N$1,Data!$1:$1,0)-1)=0,"",OFFSET(Data!$A$1,MATCH($D103,Data!$CG:$CG,0)-1,MATCH($E103&amp;"/"&amp;N$1,Data!$1:$1,0)-1)))</f>
        <v/>
      </c>
      <c r="O103" s="256" t="str">
        <f ca="1">IF(ISERROR(OFFSET(Data!$A$1,MATCH($D103,Data!$CG:$CG,0)-1,MATCH($E103&amp;"/"&amp;O$1,Data!$1:$1,0)-1))=TRUE,"",IF(OFFSET(Data!$A$1,MATCH($D103,Data!$CG:$CG,0)-1,MATCH($E103&amp;"/"&amp;O$1,Data!$1:$1,0)-1)=0,"",OFFSET(Data!$A$1,MATCH($D103,Data!$CG:$CG,0)-1,MATCH($E103&amp;"/"&amp;O$1,Data!$1:$1,0)-1)))</f>
        <v/>
      </c>
      <c r="P103" s="256" t="str">
        <f ca="1">IF(ISERROR(OFFSET(Data!$A$1,MATCH($D103,Data!$CG:$CG,0)-1,MATCH($E103&amp;"/"&amp;P$1,Data!$1:$1,0)-1))=TRUE,"",IF(OFFSET(Data!$A$1,MATCH($D103,Data!$CG:$CG,0)-1,MATCH($E103&amp;"/"&amp;P$1,Data!$1:$1,0)-1)=0,"",OFFSET(Data!$A$1,MATCH($D103,Data!$CG:$CG,0)-1,MATCH($E103&amp;"/"&amp;P$1,Data!$1:$1,0)-1)))</f>
        <v/>
      </c>
      <c r="Q103" s="256" t="str">
        <f ca="1">IF(ISERROR(OFFSET(Data!$A$1,MATCH($D103,Data!$CG:$CG,0)-1,MATCH($E103&amp;"/"&amp;Q$1,Data!$1:$1,0)-1))=TRUE,"",IF(OFFSET(Data!$A$1,MATCH($D103,Data!$CG:$CG,0)-1,MATCH($E103&amp;"/"&amp;Q$1,Data!$1:$1,0)-1)=0,"",OFFSET(Data!$A$1,MATCH($D103,Data!$CG:$CG,0)-1,MATCH($E103&amp;"/"&amp;Q$1,Data!$1:$1,0)-1)))</f>
        <v/>
      </c>
      <c r="R103" s="256" t="str">
        <f ca="1">IF(ISERROR(OFFSET(Data!$A$1,MATCH($D103,Data!$CG:$CG,0)-1,MATCH($E103&amp;"/"&amp;R$1,Data!$1:$1,0)-1))=TRUE,"",IF(OFFSET(Data!$A$1,MATCH($D103,Data!$CG:$CG,0)-1,MATCH($E103&amp;"/"&amp;R$1,Data!$1:$1,0)-1)=0,"",OFFSET(Data!$A$1,MATCH($D103,Data!$CG:$CG,0)-1,MATCH($E103&amp;"/"&amp;R$1,Data!$1:$1,0)-1)))</f>
        <v/>
      </c>
      <c r="S103" s="256" t="str">
        <f ca="1">IF(ISERROR(OFFSET(Data!$A$1,MATCH($D103,Data!$CG:$CG,0)-1,MATCH($E103&amp;"/"&amp;S$1,Data!$1:$1,0)-1))=TRUE,"",IF(OFFSET(Data!$A$1,MATCH($D103,Data!$CG:$CG,0)-1,MATCH($E103&amp;"/"&amp;S$1,Data!$1:$1,0)-1)=0,"",OFFSET(Data!$A$1,MATCH($D103,Data!$CG:$CG,0)-1,MATCH($E103&amp;"/"&amp;S$1,Data!$1:$1,0)-1)))</f>
        <v/>
      </c>
      <c r="T103" s="256" t="str">
        <f ca="1">IF(ISERROR(OFFSET(Data!$A$1,MATCH($D103,Data!$CG:$CG,0)-1,MATCH($E103&amp;"/"&amp;T$1,Data!$1:$1,0)-1))=TRUE,"",IF(OFFSET(Data!$A$1,MATCH($D103,Data!$CG:$CG,0)-1,MATCH($E103&amp;"/"&amp;T$1,Data!$1:$1,0)-1)=0,"",OFFSET(Data!$A$1,MATCH($D103,Data!$CG:$CG,0)-1,MATCH($E103&amp;"/"&amp;T$1,Data!$1:$1,0)-1)))</f>
        <v/>
      </c>
      <c r="U103" s="256" t="str">
        <f ca="1">IF(ISERROR(OFFSET(Data!$A$1,MATCH($D103,Data!$CG:$CG,0)-1,MATCH($E103&amp;"/"&amp;U$1,Data!$1:$1,0)-1))=TRUE,"",IF(OFFSET(Data!$A$1,MATCH($D103,Data!$CG:$CG,0)-1,MATCH($E103&amp;"/"&amp;U$1,Data!$1:$1,0)-1)=0,"",OFFSET(Data!$A$1,MATCH($D103,Data!$CG:$CG,0)-1,MATCH($E103&amp;"/"&amp;U$1,Data!$1:$1,0)-1)))</f>
        <v/>
      </c>
      <c r="V103" s="256" t="str">
        <f ca="1">IF(ISERROR(OFFSET(Data!$A$1,MATCH($D103,Data!$CG:$CG,0)-1,MATCH($E103&amp;"/"&amp;V$1,Data!$1:$1,0)-1))=TRUE,"",IF(OFFSET(Data!$A$1,MATCH($D103,Data!$CG:$CG,0)-1,MATCH($E103&amp;"/"&amp;V$1,Data!$1:$1,0)-1)=0,"",OFFSET(Data!$A$1,MATCH($D103,Data!$CG:$CG,0)-1,MATCH($E103&amp;"/"&amp;V$1,Data!$1:$1,0)-1)))</f>
        <v/>
      </c>
      <c r="W103" s="257" t="str">
        <f ca="1">IF(ISERROR(OFFSET(Data!$A$1,MATCH($D103,Data!$CG:$CG,0)-1,MATCH($E103&amp;"/"&amp;W$1,Data!$1:$1,0)-1))=TRUE,"",IF(OFFSET(Data!$A$1,MATCH($D103,Data!$CG:$CG,0)-1,MATCH($E103&amp;"/"&amp;W$1,Data!$1:$1,0)-1)=0,"",OFFSET(Data!$A$1,MATCH($D103,Data!$CG:$CG,0)-1,MATCH($E103&amp;"/"&amp;W$1,Data!$1:$1,0)-1)))</f>
        <v/>
      </c>
      <c r="X103" s="256" t="str">
        <f ca="1">IF(ISERROR(OFFSET(Data!$A$1,MATCH($D103,Data!$CG:$CG,0)-1,MATCH($E103&amp;"/"&amp;X$1,Data!$1:$1,0)-1))=TRUE,"",IF(OFFSET(Data!$A$1,MATCH($D103,Data!$CG:$CG,0)-1,MATCH($E103&amp;"/"&amp;X$1,Data!$1:$1,0)-1)=0,"",OFFSET(Data!$A$1,MATCH($D103,Data!$CG:$CG,0)-1,MATCH($E103&amp;"/"&amp;X$1,Data!$1:$1,0)-1)))</f>
        <v/>
      </c>
      <c r="Y103" s="256" t="str">
        <f ca="1">IF(ISERROR(OFFSET(Data!$A$1,MATCH($D103,Data!$CG:$CG,0)-1,MATCH($E103&amp;"/"&amp;Y$1,Data!$1:$1,0)-1))=TRUE,"",IF(OFFSET(Data!$A$1,MATCH($D103,Data!$CG:$CG,0)-1,MATCH($E103&amp;"/"&amp;Y$1,Data!$1:$1,0)-1)=0,"",OFFSET(Data!$A$1,MATCH($D103,Data!$CG:$CG,0)-1,MATCH($E103&amp;"/"&amp;Y$1,Data!$1:$1,0)-1)))</f>
        <v/>
      </c>
      <c r="Z103" s="256" t="str">
        <f ca="1">IF(ISERROR(OFFSET(Data!$A$1,MATCH($D103,Data!$CG:$CG,0)-1,MATCH($E103&amp;"/"&amp;Z$1,Data!$1:$1,0)-1))=TRUE,"",IF(OFFSET(Data!$A$1,MATCH($D103,Data!$CG:$CG,0)-1,MATCH($E103&amp;"/"&amp;Z$1,Data!$1:$1,0)-1)=0,"",OFFSET(Data!$A$1,MATCH($D103,Data!$CG:$CG,0)-1,MATCH($E103&amp;"/"&amp;Z$1,Data!$1:$1,0)-1)))</f>
        <v/>
      </c>
      <c r="AA103" s="256" t="str">
        <f ca="1">IF(ISERROR(OFFSET(Data!$A$1,MATCH($D103,Data!$CG:$CG,0)-1,MATCH($E103&amp;"/"&amp;AA$1,Data!$1:$1,0)-1))=TRUE,"",IF(OFFSET(Data!$A$1,MATCH($D103,Data!$CG:$CG,0)-1,MATCH($E103&amp;"/"&amp;AA$1,Data!$1:$1,0)-1)=0,"",OFFSET(Data!$A$1,MATCH($D103,Data!$CG:$CG,0)-1,MATCH($E103&amp;"/"&amp;AA$1,Data!$1:$1,0)-1)))</f>
        <v/>
      </c>
      <c r="AB103" s="256" t="str">
        <f ca="1">IF(ISERROR(OFFSET(Data!$A$1,MATCH($D103,Data!$CG:$CG,0)-1,MATCH($E103&amp;"/"&amp;AB$1,Data!$1:$1,0)-1))=TRUE,"",IF(OFFSET(Data!$A$1,MATCH($D103,Data!$CG:$CG,0)-1,MATCH($E103&amp;"/"&amp;AB$1,Data!$1:$1,0)-1)=0,"",OFFSET(Data!$A$1,MATCH($D103,Data!$CG:$CG,0)-1,MATCH($E103&amp;"/"&amp;AB$1,Data!$1:$1,0)-1)))</f>
        <v/>
      </c>
      <c r="AC103" s="256" t="str">
        <f ca="1">IF(ISERROR(OFFSET(Data!$A$1,MATCH($D103,Data!$CG:$CG,0)-1,MATCH($E103&amp;"/"&amp;AC$1,Data!$1:$1,0)-1))=TRUE,"",IF(OFFSET(Data!$A$1,MATCH($D103,Data!$CG:$CG,0)-1,MATCH($E103&amp;"/"&amp;AC$1,Data!$1:$1,0)-1)=0,"",OFFSET(Data!$A$1,MATCH($D103,Data!$CG:$CG,0)-1,MATCH($E103&amp;"/"&amp;AC$1,Data!$1:$1,0)-1)))</f>
        <v/>
      </c>
      <c r="AD103" s="256" t="str">
        <f ca="1">IF(ISERROR(OFFSET(Data!$A$1,MATCH($D103,Data!$CG:$CG,0)-1,MATCH($E103&amp;"/"&amp;AD$1,Data!$1:$1,0)-1))=TRUE,"",IF(OFFSET(Data!$A$1,MATCH($D103,Data!$CG:$CG,0)-1,MATCH($E103&amp;"/"&amp;AD$1,Data!$1:$1,0)-1)=0,"",OFFSET(Data!$A$1,MATCH($D103,Data!$CG:$CG,0)-1,MATCH($E103&amp;"/"&amp;AD$1,Data!$1:$1,0)-1)))</f>
        <v/>
      </c>
      <c r="AE103" s="256" t="str">
        <f ca="1">IF(ISERROR(OFFSET(Data!$A$1,MATCH($D103,Data!$CG:$CG,0)-1,MATCH($E103&amp;"/"&amp;AE$1,Data!$1:$1,0)-1))=TRUE,"",IF(OFFSET(Data!$A$1,MATCH($D103,Data!$CG:$CG,0)-1,MATCH($E103&amp;"/"&amp;AE$1,Data!$1:$1,0)-1)=0,"",OFFSET(Data!$A$1,MATCH($D103,Data!$CG:$CG,0)-1,MATCH($E103&amp;"/"&amp;AE$1,Data!$1:$1,0)-1)))</f>
        <v/>
      </c>
      <c r="AF103" s="258" t="str">
        <f ca="1">IF(ISERROR(OFFSET(Data!$A$1,MATCH($D103,Data!$CG:$CG,0)-1,MATCH($E103&amp;"/"&amp;AF$1,Data!$1:$1,0)-1))=TRUE,"",IF(OFFSET(Data!$A$1,MATCH($D103,Data!$CG:$CG,0)-1,MATCH($E103&amp;"/"&amp;AF$1,Data!$1:$1,0)-1)=0,"",OFFSET(Data!$A$1,MATCH($D103,Data!$CG:$CG,0)-1,MATCH($E103&amp;"/"&amp;AF$1,Data!$1:$1,0)-1)))</f>
        <v/>
      </c>
      <c r="AG103" s="214">
        <f t="shared" ca="1" si="6"/>
        <v>0</v>
      </c>
      <c r="AH103" s="215">
        <f ca="1">SUM(AG99:AG103)</f>
        <v>0</v>
      </c>
    </row>
    <row r="104" spans="1:34" ht="15" hidden="1" customHeight="1" x14ac:dyDescent="0.25">
      <c r="A104" s="445">
        <v>20</v>
      </c>
      <c r="B104" s="448" t="e">
        <f>INDEX(Data!CI:CI,MATCH("W"&amp;A104,Data!A:A,0))</f>
        <v>#N/A</v>
      </c>
      <c r="C104" s="451" t="e">
        <f>INDEX(Data!CG:CG,MATCH("W"&amp;A104,Data!A:A,0))</f>
        <v>#N/A</v>
      </c>
      <c r="D104" s="26" t="e">
        <f>IF(C104&lt;&gt;"",C104,#REF!)</f>
        <v>#N/A</v>
      </c>
      <c r="E104" s="27" t="s">
        <v>21</v>
      </c>
      <c r="F104" s="271" t="str">
        <f ca="1">IF(ISERROR(OFFSET(Data!$A$1,MATCH($D104,Data!$CG:$CG,0)-1,MATCH($E104&amp;"/"&amp;F$1,Data!$1:$1,0)-1))=TRUE,"",IF(OFFSET(Data!$A$1,MATCH($D104,Data!$CG:$CG,0)-1,MATCH($E104&amp;"/"&amp;F$1,Data!$1:$1,0)-1)=0,"",OFFSET(Data!$A$1,MATCH($D104,Data!$CG:$CG,0)-1,MATCH($E104&amp;"/"&amp;F$1,Data!$1:$1,0)-1)))</f>
        <v/>
      </c>
      <c r="G104" s="250" t="str">
        <f ca="1">IF(ISERROR(OFFSET(Data!$A$1,MATCH($D104,Data!$CG:$CG,0)-1,MATCH($E104&amp;"/"&amp;G$1,Data!$1:$1,0)-1))=TRUE,"",IF(OFFSET(Data!$A$1,MATCH($D104,Data!$CG:$CG,0)-1,MATCH($E104&amp;"/"&amp;G$1,Data!$1:$1,0)-1)=0,"",OFFSET(Data!$A$1,MATCH($D104,Data!$CG:$CG,0)-1,MATCH($E104&amp;"/"&amp;G$1,Data!$1:$1,0)-1)))</f>
        <v/>
      </c>
      <c r="H104" s="250" t="str">
        <f ca="1">IF(ISERROR(OFFSET(Data!$A$1,MATCH($D104,Data!$CG:$CG,0)-1,MATCH($E104&amp;"/"&amp;H$1,Data!$1:$1,0)-1))=TRUE,"",IF(OFFSET(Data!$A$1,MATCH($D104,Data!$CG:$CG,0)-1,MATCH($E104&amp;"/"&amp;H$1,Data!$1:$1,0)-1)=0,"",OFFSET(Data!$A$1,MATCH($D104,Data!$CG:$CG,0)-1,MATCH($E104&amp;"/"&amp;H$1,Data!$1:$1,0)-1)))</f>
        <v/>
      </c>
      <c r="I104" s="250" t="str">
        <f ca="1">IF(ISERROR(OFFSET(Data!$A$1,MATCH($D104,Data!$CG:$CG,0)-1,MATCH($E104&amp;"/"&amp;I$1,Data!$1:$1,0)-1))=TRUE,"",IF(OFFSET(Data!$A$1,MATCH($D104,Data!$CG:$CG,0)-1,MATCH($E104&amp;"/"&amp;I$1,Data!$1:$1,0)-1)=0,"",OFFSET(Data!$A$1,MATCH($D104,Data!$CG:$CG,0)-1,MATCH($E104&amp;"/"&amp;I$1,Data!$1:$1,0)-1)))</f>
        <v/>
      </c>
      <c r="J104" s="250" t="str">
        <f ca="1">IF(ISERROR(OFFSET(Data!$A$1,MATCH($D104,Data!$CG:$CG,0)-1,MATCH($E104&amp;"/"&amp;J$1,Data!$1:$1,0)-1))=TRUE,"",IF(OFFSET(Data!$A$1,MATCH($D104,Data!$CG:$CG,0)-1,MATCH($E104&amp;"/"&amp;J$1,Data!$1:$1,0)-1)=0,"",OFFSET(Data!$A$1,MATCH($D104,Data!$CG:$CG,0)-1,MATCH($E104&amp;"/"&amp;J$1,Data!$1:$1,0)-1)))</f>
        <v/>
      </c>
      <c r="K104" s="250" t="str">
        <f ca="1">IF(ISERROR(OFFSET(Data!$A$1,MATCH($D104,Data!$CG:$CG,0)-1,MATCH($E104&amp;"/"&amp;K$1,Data!$1:$1,0)-1))=TRUE,"",IF(OFFSET(Data!$A$1,MATCH($D104,Data!$CG:$CG,0)-1,MATCH($E104&amp;"/"&amp;K$1,Data!$1:$1,0)-1)=0,"",OFFSET(Data!$A$1,MATCH($D104,Data!$CG:$CG,0)-1,MATCH($E104&amp;"/"&amp;K$1,Data!$1:$1,0)-1)))</f>
        <v/>
      </c>
      <c r="L104" s="250" t="str">
        <f ca="1">IF(ISERROR(OFFSET(Data!$A$1,MATCH($D104,Data!$CG:$CG,0)-1,MATCH($E104&amp;"/"&amp;L$1,Data!$1:$1,0)-1))=TRUE,"",IF(OFFSET(Data!$A$1,MATCH($D104,Data!$CG:$CG,0)-1,MATCH($E104&amp;"/"&amp;L$1,Data!$1:$1,0)-1)=0,"",OFFSET(Data!$A$1,MATCH($D104,Data!$CG:$CG,0)-1,MATCH($E104&amp;"/"&amp;L$1,Data!$1:$1,0)-1)))</f>
        <v/>
      </c>
      <c r="M104" s="250" t="str">
        <f ca="1">IF(ISERROR(OFFSET(Data!$A$1,MATCH($D104,Data!$CG:$CG,0)-1,MATCH($E104&amp;"/"&amp;M$1,Data!$1:$1,0)-1))=TRUE,"",IF(OFFSET(Data!$A$1,MATCH($D104,Data!$CG:$CG,0)-1,MATCH($E104&amp;"/"&amp;M$1,Data!$1:$1,0)-1)=0,"",OFFSET(Data!$A$1,MATCH($D104,Data!$CG:$CG,0)-1,MATCH($E104&amp;"/"&amp;M$1,Data!$1:$1,0)-1)))</f>
        <v/>
      </c>
      <c r="N104" s="250" t="str">
        <f ca="1">IF(ISERROR(OFFSET(Data!$A$1,MATCH($D104,Data!$CG:$CG,0)-1,MATCH($E104&amp;"/"&amp;N$1,Data!$1:$1,0)-1))=TRUE,"",IF(OFFSET(Data!$A$1,MATCH($D104,Data!$CG:$CG,0)-1,MATCH($E104&amp;"/"&amp;N$1,Data!$1:$1,0)-1)=0,"",OFFSET(Data!$A$1,MATCH($D104,Data!$CG:$CG,0)-1,MATCH($E104&amp;"/"&amp;N$1,Data!$1:$1,0)-1)))</f>
        <v/>
      </c>
      <c r="O104" s="250" t="str">
        <f ca="1">IF(ISERROR(OFFSET(Data!$A$1,MATCH($D104,Data!$CG:$CG,0)-1,MATCH($E104&amp;"/"&amp;O$1,Data!$1:$1,0)-1))=TRUE,"",IF(OFFSET(Data!$A$1,MATCH($D104,Data!$CG:$CG,0)-1,MATCH($E104&amp;"/"&amp;O$1,Data!$1:$1,0)-1)=0,"",OFFSET(Data!$A$1,MATCH($D104,Data!$CG:$CG,0)-1,MATCH($E104&amp;"/"&amp;O$1,Data!$1:$1,0)-1)))</f>
        <v/>
      </c>
      <c r="P104" s="250" t="str">
        <f ca="1">IF(ISERROR(OFFSET(Data!$A$1,MATCH($D104,Data!$CG:$CG,0)-1,MATCH($E104&amp;"/"&amp;P$1,Data!$1:$1,0)-1))=TRUE,"",IF(OFFSET(Data!$A$1,MATCH($D104,Data!$CG:$CG,0)-1,MATCH($E104&amp;"/"&amp;P$1,Data!$1:$1,0)-1)=0,"",OFFSET(Data!$A$1,MATCH($D104,Data!$CG:$CG,0)-1,MATCH($E104&amp;"/"&amp;P$1,Data!$1:$1,0)-1)))</f>
        <v/>
      </c>
      <c r="Q104" s="250" t="str">
        <f ca="1">IF(ISERROR(OFFSET(Data!$A$1,MATCH($D104,Data!$CG:$CG,0)-1,MATCH($E104&amp;"/"&amp;Q$1,Data!$1:$1,0)-1))=TRUE,"",IF(OFFSET(Data!$A$1,MATCH($D104,Data!$CG:$CG,0)-1,MATCH($E104&amp;"/"&amp;Q$1,Data!$1:$1,0)-1)=0,"",OFFSET(Data!$A$1,MATCH($D104,Data!$CG:$CG,0)-1,MATCH($E104&amp;"/"&amp;Q$1,Data!$1:$1,0)-1)))</f>
        <v/>
      </c>
      <c r="R104" s="250" t="str">
        <f ca="1">IF(ISERROR(OFFSET(Data!$A$1,MATCH($D104,Data!$CG:$CG,0)-1,MATCH($E104&amp;"/"&amp;R$1,Data!$1:$1,0)-1))=TRUE,"",IF(OFFSET(Data!$A$1,MATCH($D104,Data!$CG:$CG,0)-1,MATCH($E104&amp;"/"&amp;R$1,Data!$1:$1,0)-1)=0,"",OFFSET(Data!$A$1,MATCH($D104,Data!$CG:$CG,0)-1,MATCH($E104&amp;"/"&amp;R$1,Data!$1:$1,0)-1)))</f>
        <v/>
      </c>
      <c r="S104" s="250" t="str">
        <f ca="1">IF(ISERROR(OFFSET(Data!$A$1,MATCH($D104,Data!$CG:$CG,0)-1,MATCH($E104&amp;"/"&amp;S$1,Data!$1:$1,0)-1))=TRUE,"",IF(OFFSET(Data!$A$1,MATCH($D104,Data!$CG:$CG,0)-1,MATCH($E104&amp;"/"&amp;S$1,Data!$1:$1,0)-1)=0,"",OFFSET(Data!$A$1,MATCH($D104,Data!$CG:$CG,0)-1,MATCH($E104&amp;"/"&amp;S$1,Data!$1:$1,0)-1)))</f>
        <v/>
      </c>
      <c r="T104" s="250" t="str">
        <f ca="1">IF(ISERROR(OFFSET(Data!$A$1,MATCH($D104,Data!$CG:$CG,0)-1,MATCH($E104&amp;"/"&amp;T$1,Data!$1:$1,0)-1))=TRUE,"",IF(OFFSET(Data!$A$1,MATCH($D104,Data!$CG:$CG,0)-1,MATCH($E104&amp;"/"&amp;T$1,Data!$1:$1,0)-1)=0,"",OFFSET(Data!$A$1,MATCH($D104,Data!$CG:$CG,0)-1,MATCH($E104&amp;"/"&amp;T$1,Data!$1:$1,0)-1)))</f>
        <v/>
      </c>
      <c r="U104" s="250" t="str">
        <f ca="1">IF(ISERROR(OFFSET(Data!$A$1,MATCH($D104,Data!$CG:$CG,0)-1,MATCH($E104&amp;"/"&amp;U$1,Data!$1:$1,0)-1))=TRUE,"",IF(OFFSET(Data!$A$1,MATCH($D104,Data!$CG:$CG,0)-1,MATCH($E104&amp;"/"&amp;U$1,Data!$1:$1,0)-1)=0,"",OFFSET(Data!$A$1,MATCH($D104,Data!$CG:$CG,0)-1,MATCH($E104&amp;"/"&amp;U$1,Data!$1:$1,0)-1)))</f>
        <v/>
      </c>
      <c r="V104" s="250" t="str">
        <f ca="1">IF(ISERROR(OFFSET(Data!$A$1,MATCH($D104,Data!$CG:$CG,0)-1,MATCH($E104&amp;"/"&amp;V$1,Data!$1:$1,0)-1))=TRUE,"",IF(OFFSET(Data!$A$1,MATCH($D104,Data!$CG:$CG,0)-1,MATCH($E104&amp;"/"&amp;V$1,Data!$1:$1,0)-1)=0,"",OFFSET(Data!$A$1,MATCH($D104,Data!$CG:$CG,0)-1,MATCH($E104&amp;"/"&amp;V$1,Data!$1:$1,0)-1)))</f>
        <v/>
      </c>
      <c r="W104" s="272" t="str">
        <f ca="1">IF(ISERROR(OFFSET(Data!$A$1,MATCH($D104,Data!$CG:$CG,0)-1,MATCH($E104&amp;"/"&amp;W$1,Data!$1:$1,0)-1))=TRUE,"",IF(OFFSET(Data!$A$1,MATCH($D104,Data!$CG:$CG,0)-1,MATCH($E104&amp;"/"&amp;W$1,Data!$1:$1,0)-1)=0,"",OFFSET(Data!$A$1,MATCH($D104,Data!$CG:$CG,0)-1,MATCH($E104&amp;"/"&amp;W$1,Data!$1:$1,0)-1)))</f>
        <v/>
      </c>
      <c r="X104" s="250" t="str">
        <f ca="1">IF(ISERROR(OFFSET(Data!$A$1,MATCH($D104,Data!$CG:$CG,0)-1,MATCH($E104&amp;"/"&amp;X$1,Data!$1:$1,0)-1))=TRUE,"",IF(OFFSET(Data!$A$1,MATCH($D104,Data!$CG:$CG,0)-1,MATCH($E104&amp;"/"&amp;X$1,Data!$1:$1,0)-1)=0,"",OFFSET(Data!$A$1,MATCH($D104,Data!$CG:$CG,0)-1,MATCH($E104&amp;"/"&amp;X$1,Data!$1:$1,0)-1)))</f>
        <v/>
      </c>
      <c r="Y104" s="250" t="str">
        <f ca="1">IF(ISERROR(OFFSET(Data!$A$1,MATCH($D104,Data!$CG:$CG,0)-1,MATCH($E104&amp;"/"&amp;Y$1,Data!$1:$1,0)-1))=TRUE,"",IF(OFFSET(Data!$A$1,MATCH($D104,Data!$CG:$CG,0)-1,MATCH($E104&amp;"/"&amp;Y$1,Data!$1:$1,0)-1)=0,"",OFFSET(Data!$A$1,MATCH($D104,Data!$CG:$CG,0)-1,MATCH($E104&amp;"/"&amp;Y$1,Data!$1:$1,0)-1)))</f>
        <v/>
      </c>
      <c r="Z104" s="250" t="str">
        <f ca="1">IF(ISERROR(OFFSET(Data!$A$1,MATCH($D104,Data!$CG:$CG,0)-1,MATCH($E104&amp;"/"&amp;Z$1,Data!$1:$1,0)-1))=TRUE,"",IF(OFFSET(Data!$A$1,MATCH($D104,Data!$CG:$CG,0)-1,MATCH($E104&amp;"/"&amp;Z$1,Data!$1:$1,0)-1)=0,"",OFFSET(Data!$A$1,MATCH($D104,Data!$CG:$CG,0)-1,MATCH($E104&amp;"/"&amp;Z$1,Data!$1:$1,0)-1)))</f>
        <v/>
      </c>
      <c r="AA104" s="250" t="str">
        <f ca="1">IF(ISERROR(OFFSET(Data!$A$1,MATCH($D104,Data!$CG:$CG,0)-1,MATCH($E104&amp;"/"&amp;AA$1,Data!$1:$1,0)-1))=TRUE,"",IF(OFFSET(Data!$A$1,MATCH($D104,Data!$CG:$CG,0)-1,MATCH($E104&amp;"/"&amp;AA$1,Data!$1:$1,0)-1)=0,"",OFFSET(Data!$A$1,MATCH($D104,Data!$CG:$CG,0)-1,MATCH($E104&amp;"/"&amp;AA$1,Data!$1:$1,0)-1)))</f>
        <v/>
      </c>
      <c r="AB104" s="250" t="str">
        <f ca="1">IF(ISERROR(OFFSET(Data!$A$1,MATCH($D104,Data!$CG:$CG,0)-1,MATCH($E104&amp;"/"&amp;AB$1,Data!$1:$1,0)-1))=TRUE,"",IF(OFFSET(Data!$A$1,MATCH($D104,Data!$CG:$CG,0)-1,MATCH($E104&amp;"/"&amp;AB$1,Data!$1:$1,0)-1)=0,"",OFFSET(Data!$A$1,MATCH($D104,Data!$CG:$CG,0)-1,MATCH($E104&amp;"/"&amp;AB$1,Data!$1:$1,0)-1)))</f>
        <v/>
      </c>
      <c r="AC104" s="250" t="str">
        <f ca="1">IF(ISERROR(OFFSET(Data!$A$1,MATCH($D104,Data!$CG:$CG,0)-1,MATCH($E104&amp;"/"&amp;AC$1,Data!$1:$1,0)-1))=TRUE,"",IF(OFFSET(Data!$A$1,MATCH($D104,Data!$CG:$CG,0)-1,MATCH($E104&amp;"/"&amp;AC$1,Data!$1:$1,0)-1)=0,"",OFFSET(Data!$A$1,MATCH($D104,Data!$CG:$CG,0)-1,MATCH($E104&amp;"/"&amp;AC$1,Data!$1:$1,0)-1)))</f>
        <v/>
      </c>
      <c r="AD104" s="250" t="str">
        <f ca="1">IF(ISERROR(OFFSET(Data!$A$1,MATCH($D104,Data!$CG:$CG,0)-1,MATCH($E104&amp;"/"&amp;AD$1,Data!$1:$1,0)-1))=TRUE,"",IF(OFFSET(Data!$A$1,MATCH($D104,Data!$CG:$CG,0)-1,MATCH($E104&amp;"/"&amp;AD$1,Data!$1:$1,0)-1)=0,"",OFFSET(Data!$A$1,MATCH($D104,Data!$CG:$CG,0)-1,MATCH($E104&amp;"/"&amp;AD$1,Data!$1:$1,0)-1)))</f>
        <v/>
      </c>
      <c r="AE104" s="250" t="str">
        <f ca="1">IF(ISERROR(OFFSET(Data!$A$1,MATCH($D104,Data!$CG:$CG,0)-1,MATCH($E104&amp;"/"&amp;AE$1,Data!$1:$1,0)-1))=TRUE,"",IF(OFFSET(Data!$A$1,MATCH($D104,Data!$CG:$CG,0)-1,MATCH($E104&amp;"/"&amp;AE$1,Data!$1:$1,0)-1)=0,"",OFFSET(Data!$A$1,MATCH($D104,Data!$CG:$CG,0)-1,MATCH($E104&amp;"/"&amp;AE$1,Data!$1:$1,0)-1)))</f>
        <v/>
      </c>
      <c r="AF104" s="251" t="str">
        <f ca="1">IF(ISERROR(OFFSET(Data!$A$1,MATCH($D104,Data!$CG:$CG,0)-1,MATCH($E104&amp;"/"&amp;AF$1,Data!$1:$1,0)-1))=TRUE,"",IF(OFFSET(Data!$A$1,MATCH($D104,Data!$CG:$CG,0)-1,MATCH($E104&amp;"/"&amp;AF$1,Data!$1:$1,0)-1)=0,"",OFFSET(Data!$A$1,MATCH($D104,Data!$CG:$CG,0)-1,MATCH($E104&amp;"/"&amp;AF$1,Data!$1:$1,0)-1)))</f>
        <v/>
      </c>
      <c r="AG104" s="210">
        <f t="shared" ca="1" si="6"/>
        <v>0</v>
      </c>
      <c r="AH104" s="211">
        <f ca="1">AG104</f>
        <v>0</v>
      </c>
    </row>
    <row r="105" spans="1:34" ht="15" hidden="1" customHeight="1" thickBot="1" x14ac:dyDescent="0.3">
      <c r="A105" s="446"/>
      <c r="B105" s="449"/>
      <c r="C105" s="452"/>
      <c r="D105" s="28" t="e">
        <f>IF(C105&lt;&gt;"",C105,D104)</f>
        <v>#N/A</v>
      </c>
      <c r="E105" s="29" t="s">
        <v>22</v>
      </c>
      <c r="F105" s="254" t="str">
        <f ca="1">IF(ISERROR(OFFSET(Data!$A$1,MATCH($D105,Data!$CG:$CG,0)-1,MATCH($E105&amp;"/"&amp;F$1,Data!$1:$1,0)-1))=TRUE,"",IF(OFFSET(Data!$A$1,MATCH($D105,Data!$CG:$CG,0)-1,MATCH($E105&amp;"/"&amp;F$1,Data!$1:$1,0)-1)=0,"",OFFSET(Data!$A$1,MATCH($D105,Data!$CG:$CG,0)-1,MATCH($E105&amp;"/"&amp;F$1,Data!$1:$1,0)-1)))</f>
        <v/>
      </c>
      <c r="G105" s="252" t="str">
        <f ca="1">IF(ISERROR(OFFSET(Data!$A$1,MATCH($D105,Data!$CG:$CG,0)-1,MATCH($E105&amp;"/"&amp;G$1,Data!$1:$1,0)-1))=TRUE,"",IF(OFFSET(Data!$A$1,MATCH($D105,Data!$CG:$CG,0)-1,MATCH($E105&amp;"/"&amp;G$1,Data!$1:$1,0)-1)=0,"",OFFSET(Data!$A$1,MATCH($D105,Data!$CG:$CG,0)-1,MATCH($E105&amp;"/"&amp;G$1,Data!$1:$1,0)-1)))</f>
        <v/>
      </c>
      <c r="H105" s="252" t="str">
        <f ca="1">IF(ISERROR(OFFSET(Data!$A$1,MATCH($D105,Data!$CG:$CG,0)-1,MATCH($E105&amp;"/"&amp;H$1,Data!$1:$1,0)-1))=TRUE,"",IF(OFFSET(Data!$A$1,MATCH($D105,Data!$CG:$CG,0)-1,MATCH($E105&amp;"/"&amp;H$1,Data!$1:$1,0)-1)=0,"",OFFSET(Data!$A$1,MATCH($D105,Data!$CG:$CG,0)-1,MATCH($E105&amp;"/"&amp;H$1,Data!$1:$1,0)-1)))</f>
        <v/>
      </c>
      <c r="I105" s="252" t="str">
        <f ca="1">IF(ISERROR(OFFSET(Data!$A$1,MATCH($D105,Data!$CG:$CG,0)-1,MATCH($E105&amp;"/"&amp;I$1,Data!$1:$1,0)-1))=TRUE,"",IF(OFFSET(Data!$A$1,MATCH($D105,Data!$CG:$CG,0)-1,MATCH($E105&amp;"/"&amp;I$1,Data!$1:$1,0)-1)=0,"",OFFSET(Data!$A$1,MATCH($D105,Data!$CG:$CG,0)-1,MATCH($E105&amp;"/"&amp;I$1,Data!$1:$1,0)-1)))</f>
        <v/>
      </c>
      <c r="J105" s="252" t="str">
        <f ca="1">IF(ISERROR(OFFSET(Data!$A$1,MATCH($D105,Data!$CG:$CG,0)-1,MATCH($E105&amp;"/"&amp;J$1,Data!$1:$1,0)-1))=TRUE,"",IF(OFFSET(Data!$A$1,MATCH($D105,Data!$CG:$CG,0)-1,MATCH($E105&amp;"/"&amp;J$1,Data!$1:$1,0)-1)=0,"",OFFSET(Data!$A$1,MATCH($D105,Data!$CG:$CG,0)-1,MATCH($E105&amp;"/"&amp;J$1,Data!$1:$1,0)-1)))</f>
        <v/>
      </c>
      <c r="K105" s="252" t="str">
        <f ca="1">IF(ISERROR(OFFSET(Data!$A$1,MATCH($D105,Data!$CG:$CG,0)-1,MATCH($E105&amp;"/"&amp;K$1,Data!$1:$1,0)-1))=TRUE,"",IF(OFFSET(Data!$A$1,MATCH($D105,Data!$CG:$CG,0)-1,MATCH($E105&amp;"/"&amp;K$1,Data!$1:$1,0)-1)=0,"",OFFSET(Data!$A$1,MATCH($D105,Data!$CG:$CG,0)-1,MATCH($E105&amp;"/"&amp;K$1,Data!$1:$1,0)-1)))</f>
        <v/>
      </c>
      <c r="L105" s="252" t="str">
        <f ca="1">IF(ISERROR(OFFSET(Data!$A$1,MATCH($D105,Data!$CG:$CG,0)-1,MATCH($E105&amp;"/"&amp;L$1,Data!$1:$1,0)-1))=TRUE,"",IF(OFFSET(Data!$A$1,MATCH($D105,Data!$CG:$CG,0)-1,MATCH($E105&amp;"/"&amp;L$1,Data!$1:$1,0)-1)=0,"",OFFSET(Data!$A$1,MATCH($D105,Data!$CG:$CG,0)-1,MATCH($E105&amp;"/"&amp;L$1,Data!$1:$1,0)-1)))</f>
        <v/>
      </c>
      <c r="M105" s="252" t="str">
        <f ca="1">IF(ISERROR(OFFSET(Data!$A$1,MATCH($D105,Data!$CG:$CG,0)-1,MATCH($E105&amp;"/"&amp;M$1,Data!$1:$1,0)-1))=TRUE,"",IF(OFFSET(Data!$A$1,MATCH($D105,Data!$CG:$CG,0)-1,MATCH($E105&amp;"/"&amp;M$1,Data!$1:$1,0)-1)=0,"",OFFSET(Data!$A$1,MATCH($D105,Data!$CG:$CG,0)-1,MATCH($E105&amp;"/"&amp;M$1,Data!$1:$1,0)-1)))</f>
        <v/>
      </c>
      <c r="N105" s="252" t="str">
        <f ca="1">IF(ISERROR(OFFSET(Data!$A$1,MATCH($D105,Data!$CG:$CG,0)-1,MATCH($E105&amp;"/"&amp;N$1,Data!$1:$1,0)-1))=TRUE,"",IF(OFFSET(Data!$A$1,MATCH($D105,Data!$CG:$CG,0)-1,MATCH($E105&amp;"/"&amp;N$1,Data!$1:$1,0)-1)=0,"",OFFSET(Data!$A$1,MATCH($D105,Data!$CG:$CG,0)-1,MATCH($E105&amp;"/"&amp;N$1,Data!$1:$1,0)-1)))</f>
        <v/>
      </c>
      <c r="O105" s="252" t="str">
        <f ca="1">IF(ISERROR(OFFSET(Data!$A$1,MATCH($D105,Data!$CG:$CG,0)-1,MATCH($E105&amp;"/"&amp;O$1,Data!$1:$1,0)-1))=TRUE,"",IF(OFFSET(Data!$A$1,MATCH($D105,Data!$CG:$CG,0)-1,MATCH($E105&amp;"/"&amp;O$1,Data!$1:$1,0)-1)=0,"",OFFSET(Data!$A$1,MATCH($D105,Data!$CG:$CG,0)-1,MATCH($E105&amp;"/"&amp;O$1,Data!$1:$1,0)-1)))</f>
        <v/>
      </c>
      <c r="P105" s="252" t="str">
        <f ca="1">IF(ISERROR(OFFSET(Data!$A$1,MATCH($D105,Data!$CG:$CG,0)-1,MATCH($E105&amp;"/"&amp;P$1,Data!$1:$1,0)-1))=TRUE,"",IF(OFFSET(Data!$A$1,MATCH($D105,Data!$CG:$CG,0)-1,MATCH($E105&amp;"/"&amp;P$1,Data!$1:$1,0)-1)=0,"",OFFSET(Data!$A$1,MATCH($D105,Data!$CG:$CG,0)-1,MATCH($E105&amp;"/"&amp;P$1,Data!$1:$1,0)-1)))</f>
        <v/>
      </c>
      <c r="Q105" s="252" t="str">
        <f ca="1">IF(ISERROR(OFFSET(Data!$A$1,MATCH($D105,Data!$CG:$CG,0)-1,MATCH($E105&amp;"/"&amp;Q$1,Data!$1:$1,0)-1))=TRUE,"",IF(OFFSET(Data!$A$1,MATCH($D105,Data!$CG:$CG,0)-1,MATCH($E105&amp;"/"&amp;Q$1,Data!$1:$1,0)-1)=0,"",OFFSET(Data!$A$1,MATCH($D105,Data!$CG:$CG,0)-1,MATCH($E105&amp;"/"&amp;Q$1,Data!$1:$1,0)-1)))</f>
        <v/>
      </c>
      <c r="R105" s="252" t="str">
        <f ca="1">IF(ISERROR(OFFSET(Data!$A$1,MATCH($D105,Data!$CG:$CG,0)-1,MATCH($E105&amp;"/"&amp;R$1,Data!$1:$1,0)-1))=TRUE,"",IF(OFFSET(Data!$A$1,MATCH($D105,Data!$CG:$CG,0)-1,MATCH($E105&amp;"/"&amp;R$1,Data!$1:$1,0)-1)=0,"",OFFSET(Data!$A$1,MATCH($D105,Data!$CG:$CG,0)-1,MATCH($E105&amp;"/"&amp;R$1,Data!$1:$1,0)-1)))</f>
        <v/>
      </c>
      <c r="S105" s="252" t="str">
        <f ca="1">IF(ISERROR(OFFSET(Data!$A$1,MATCH($D105,Data!$CG:$CG,0)-1,MATCH($E105&amp;"/"&amp;S$1,Data!$1:$1,0)-1))=TRUE,"",IF(OFFSET(Data!$A$1,MATCH($D105,Data!$CG:$CG,0)-1,MATCH($E105&amp;"/"&amp;S$1,Data!$1:$1,0)-1)=0,"",OFFSET(Data!$A$1,MATCH($D105,Data!$CG:$CG,0)-1,MATCH($E105&amp;"/"&amp;S$1,Data!$1:$1,0)-1)))</f>
        <v/>
      </c>
      <c r="T105" s="252" t="str">
        <f ca="1">IF(ISERROR(OFFSET(Data!$A$1,MATCH($D105,Data!$CG:$CG,0)-1,MATCH($E105&amp;"/"&amp;T$1,Data!$1:$1,0)-1))=TRUE,"",IF(OFFSET(Data!$A$1,MATCH($D105,Data!$CG:$CG,0)-1,MATCH($E105&amp;"/"&amp;T$1,Data!$1:$1,0)-1)=0,"",OFFSET(Data!$A$1,MATCH($D105,Data!$CG:$CG,0)-1,MATCH($E105&amp;"/"&amp;T$1,Data!$1:$1,0)-1)))</f>
        <v/>
      </c>
      <c r="U105" s="252" t="str">
        <f ca="1">IF(ISERROR(OFFSET(Data!$A$1,MATCH($D105,Data!$CG:$CG,0)-1,MATCH($E105&amp;"/"&amp;U$1,Data!$1:$1,0)-1))=TRUE,"",IF(OFFSET(Data!$A$1,MATCH($D105,Data!$CG:$CG,0)-1,MATCH($E105&amp;"/"&amp;U$1,Data!$1:$1,0)-1)=0,"",OFFSET(Data!$A$1,MATCH($D105,Data!$CG:$CG,0)-1,MATCH($E105&amp;"/"&amp;U$1,Data!$1:$1,0)-1)))</f>
        <v/>
      </c>
      <c r="V105" s="252" t="str">
        <f ca="1">IF(ISERROR(OFFSET(Data!$A$1,MATCH($D105,Data!$CG:$CG,0)-1,MATCH($E105&amp;"/"&amp;V$1,Data!$1:$1,0)-1))=TRUE,"",IF(OFFSET(Data!$A$1,MATCH($D105,Data!$CG:$CG,0)-1,MATCH($E105&amp;"/"&amp;V$1,Data!$1:$1,0)-1)=0,"",OFFSET(Data!$A$1,MATCH($D105,Data!$CG:$CG,0)-1,MATCH($E105&amp;"/"&amp;V$1,Data!$1:$1,0)-1)))</f>
        <v/>
      </c>
      <c r="W105" s="269" t="str">
        <f ca="1">IF(ISERROR(OFFSET(Data!$A$1,MATCH($D105,Data!$CG:$CG,0)-1,MATCH($E105&amp;"/"&amp;W$1,Data!$1:$1,0)-1))=TRUE,"",IF(OFFSET(Data!$A$1,MATCH($D105,Data!$CG:$CG,0)-1,MATCH($E105&amp;"/"&amp;W$1,Data!$1:$1,0)-1)=0,"",OFFSET(Data!$A$1,MATCH($D105,Data!$CG:$CG,0)-1,MATCH($E105&amp;"/"&amp;W$1,Data!$1:$1,0)-1)))</f>
        <v/>
      </c>
      <c r="X105" s="252" t="str">
        <f ca="1">IF(ISERROR(OFFSET(Data!$A$1,MATCH($D105,Data!$CG:$CG,0)-1,MATCH($E105&amp;"/"&amp;X$1,Data!$1:$1,0)-1))=TRUE,"",IF(OFFSET(Data!$A$1,MATCH($D105,Data!$CG:$CG,0)-1,MATCH($E105&amp;"/"&amp;X$1,Data!$1:$1,0)-1)=0,"",OFFSET(Data!$A$1,MATCH($D105,Data!$CG:$CG,0)-1,MATCH($E105&amp;"/"&amp;X$1,Data!$1:$1,0)-1)))</f>
        <v/>
      </c>
      <c r="Y105" s="252" t="str">
        <f ca="1">IF(ISERROR(OFFSET(Data!$A$1,MATCH($D105,Data!$CG:$CG,0)-1,MATCH($E105&amp;"/"&amp;Y$1,Data!$1:$1,0)-1))=TRUE,"",IF(OFFSET(Data!$A$1,MATCH($D105,Data!$CG:$CG,0)-1,MATCH($E105&amp;"/"&amp;Y$1,Data!$1:$1,0)-1)=0,"",OFFSET(Data!$A$1,MATCH($D105,Data!$CG:$CG,0)-1,MATCH($E105&amp;"/"&amp;Y$1,Data!$1:$1,0)-1)))</f>
        <v/>
      </c>
      <c r="Z105" s="252" t="str">
        <f ca="1">IF(ISERROR(OFFSET(Data!$A$1,MATCH($D105,Data!$CG:$CG,0)-1,MATCH($E105&amp;"/"&amp;Z$1,Data!$1:$1,0)-1))=TRUE,"",IF(OFFSET(Data!$A$1,MATCH($D105,Data!$CG:$CG,0)-1,MATCH($E105&amp;"/"&amp;Z$1,Data!$1:$1,0)-1)=0,"",OFFSET(Data!$A$1,MATCH($D105,Data!$CG:$CG,0)-1,MATCH($E105&amp;"/"&amp;Z$1,Data!$1:$1,0)-1)))</f>
        <v/>
      </c>
      <c r="AA105" s="252" t="str">
        <f ca="1">IF(ISERROR(OFFSET(Data!$A$1,MATCH($D105,Data!$CG:$CG,0)-1,MATCH($E105&amp;"/"&amp;AA$1,Data!$1:$1,0)-1))=TRUE,"",IF(OFFSET(Data!$A$1,MATCH($D105,Data!$CG:$CG,0)-1,MATCH($E105&amp;"/"&amp;AA$1,Data!$1:$1,0)-1)=0,"",OFFSET(Data!$A$1,MATCH($D105,Data!$CG:$CG,0)-1,MATCH($E105&amp;"/"&amp;AA$1,Data!$1:$1,0)-1)))</f>
        <v/>
      </c>
      <c r="AB105" s="252" t="str">
        <f ca="1">IF(ISERROR(OFFSET(Data!$A$1,MATCH($D105,Data!$CG:$CG,0)-1,MATCH($E105&amp;"/"&amp;AB$1,Data!$1:$1,0)-1))=TRUE,"",IF(OFFSET(Data!$A$1,MATCH($D105,Data!$CG:$CG,0)-1,MATCH($E105&amp;"/"&amp;AB$1,Data!$1:$1,0)-1)=0,"",OFFSET(Data!$A$1,MATCH($D105,Data!$CG:$CG,0)-1,MATCH($E105&amp;"/"&amp;AB$1,Data!$1:$1,0)-1)))</f>
        <v/>
      </c>
      <c r="AC105" s="252" t="str">
        <f ca="1">IF(ISERROR(OFFSET(Data!$A$1,MATCH($D105,Data!$CG:$CG,0)-1,MATCH($E105&amp;"/"&amp;AC$1,Data!$1:$1,0)-1))=TRUE,"",IF(OFFSET(Data!$A$1,MATCH($D105,Data!$CG:$CG,0)-1,MATCH($E105&amp;"/"&amp;AC$1,Data!$1:$1,0)-1)=0,"",OFFSET(Data!$A$1,MATCH($D105,Data!$CG:$CG,0)-1,MATCH($E105&amp;"/"&amp;AC$1,Data!$1:$1,0)-1)))</f>
        <v/>
      </c>
      <c r="AD105" s="252" t="str">
        <f ca="1">IF(ISERROR(OFFSET(Data!$A$1,MATCH($D105,Data!$CG:$CG,0)-1,MATCH($E105&amp;"/"&amp;AD$1,Data!$1:$1,0)-1))=TRUE,"",IF(OFFSET(Data!$A$1,MATCH($D105,Data!$CG:$CG,0)-1,MATCH($E105&amp;"/"&amp;AD$1,Data!$1:$1,0)-1)=0,"",OFFSET(Data!$A$1,MATCH($D105,Data!$CG:$CG,0)-1,MATCH($E105&amp;"/"&amp;AD$1,Data!$1:$1,0)-1)))</f>
        <v/>
      </c>
      <c r="AE105" s="252" t="str">
        <f ca="1">IF(ISERROR(OFFSET(Data!$A$1,MATCH($D105,Data!$CG:$CG,0)-1,MATCH($E105&amp;"/"&amp;AE$1,Data!$1:$1,0)-1))=TRUE,"",IF(OFFSET(Data!$A$1,MATCH($D105,Data!$CG:$CG,0)-1,MATCH($E105&amp;"/"&amp;AE$1,Data!$1:$1,0)-1)=0,"",OFFSET(Data!$A$1,MATCH($D105,Data!$CG:$CG,0)-1,MATCH($E105&amp;"/"&amp;AE$1,Data!$1:$1,0)-1)))</f>
        <v/>
      </c>
      <c r="AF105" s="253" t="str">
        <f ca="1">IF(ISERROR(OFFSET(Data!$A$1,MATCH($D105,Data!$CG:$CG,0)-1,MATCH($E105&amp;"/"&amp;AF$1,Data!$1:$1,0)-1))=TRUE,"",IF(OFFSET(Data!$A$1,MATCH($D105,Data!$CG:$CG,0)-1,MATCH($E105&amp;"/"&amp;AF$1,Data!$1:$1,0)-1)=0,"",OFFSET(Data!$A$1,MATCH($D105,Data!$CG:$CG,0)-1,MATCH($E105&amp;"/"&amp;AF$1,Data!$1:$1,0)-1)))</f>
        <v/>
      </c>
      <c r="AG105" s="212">
        <f t="shared" ca="1" si="6"/>
        <v>0</v>
      </c>
      <c r="AH105" s="213">
        <f ca="1">SUM(AG104:AG105)</f>
        <v>0</v>
      </c>
    </row>
    <row r="106" spans="1:34" ht="15" hidden="1" customHeight="1" x14ac:dyDescent="0.25">
      <c r="A106" s="446"/>
      <c r="B106" s="449"/>
      <c r="C106" s="452"/>
      <c r="D106" s="28" t="e">
        <f>IF(C106&lt;&gt;"",C106,D105)</f>
        <v>#N/A</v>
      </c>
      <c r="E106" s="29" t="s">
        <v>23</v>
      </c>
      <c r="F106" s="254" t="str">
        <f ca="1">IF(ISERROR(OFFSET(Data!$A$1,MATCH($D106,Data!$CG:$CG,0)-1,MATCH($E106&amp;"/"&amp;F$1,Data!$1:$1,0)-1))=TRUE,"",IF(OFFSET(Data!$A$1,MATCH($D106,Data!$CG:$CG,0)-1,MATCH($E106&amp;"/"&amp;F$1,Data!$1:$1,0)-1)=0,"",OFFSET(Data!$A$1,MATCH($D106,Data!$CG:$CG,0)-1,MATCH($E106&amp;"/"&amp;F$1,Data!$1:$1,0)-1)))</f>
        <v/>
      </c>
      <c r="G106" s="252" t="str">
        <f ca="1">IF(ISERROR(OFFSET(Data!$A$1,MATCH($D106,Data!$CG:$CG,0)-1,MATCH($E106&amp;"/"&amp;G$1,Data!$1:$1,0)-1))=TRUE,"",IF(OFFSET(Data!$A$1,MATCH($D106,Data!$CG:$CG,0)-1,MATCH($E106&amp;"/"&amp;G$1,Data!$1:$1,0)-1)=0,"",OFFSET(Data!$A$1,MATCH($D106,Data!$CG:$CG,0)-1,MATCH($E106&amp;"/"&amp;G$1,Data!$1:$1,0)-1)))</f>
        <v/>
      </c>
      <c r="H106" s="252" t="str">
        <f ca="1">IF(ISERROR(OFFSET(Data!$A$1,MATCH($D106,Data!$CG:$CG,0)-1,MATCH($E106&amp;"/"&amp;H$1,Data!$1:$1,0)-1))=TRUE,"",IF(OFFSET(Data!$A$1,MATCH($D106,Data!$CG:$CG,0)-1,MATCH($E106&amp;"/"&amp;H$1,Data!$1:$1,0)-1)=0,"",OFFSET(Data!$A$1,MATCH($D106,Data!$CG:$CG,0)-1,MATCH($E106&amp;"/"&amp;H$1,Data!$1:$1,0)-1)))</f>
        <v/>
      </c>
      <c r="I106" s="252" t="str">
        <f ca="1">IF(ISERROR(OFFSET(Data!$A$1,MATCH($D106,Data!$CG:$CG,0)-1,MATCH($E106&amp;"/"&amp;I$1,Data!$1:$1,0)-1))=TRUE,"",IF(OFFSET(Data!$A$1,MATCH($D106,Data!$CG:$CG,0)-1,MATCH($E106&amp;"/"&amp;I$1,Data!$1:$1,0)-1)=0,"",OFFSET(Data!$A$1,MATCH($D106,Data!$CG:$CG,0)-1,MATCH($E106&amp;"/"&amp;I$1,Data!$1:$1,0)-1)))</f>
        <v/>
      </c>
      <c r="J106" s="252" t="str">
        <f ca="1">IF(ISERROR(OFFSET(Data!$A$1,MATCH($D106,Data!$CG:$CG,0)-1,MATCH($E106&amp;"/"&amp;J$1,Data!$1:$1,0)-1))=TRUE,"",IF(OFFSET(Data!$A$1,MATCH($D106,Data!$CG:$CG,0)-1,MATCH($E106&amp;"/"&amp;J$1,Data!$1:$1,0)-1)=0,"",OFFSET(Data!$A$1,MATCH($D106,Data!$CG:$CG,0)-1,MATCH($E106&amp;"/"&amp;J$1,Data!$1:$1,0)-1)))</f>
        <v/>
      </c>
      <c r="K106" s="252" t="str">
        <f ca="1">IF(ISERROR(OFFSET(Data!$A$1,MATCH($D106,Data!$CG:$CG,0)-1,MATCH($E106&amp;"/"&amp;K$1,Data!$1:$1,0)-1))=TRUE,"",IF(OFFSET(Data!$A$1,MATCH($D106,Data!$CG:$CG,0)-1,MATCH($E106&amp;"/"&amp;K$1,Data!$1:$1,0)-1)=0,"",OFFSET(Data!$A$1,MATCH($D106,Data!$CG:$CG,0)-1,MATCH($E106&amp;"/"&amp;K$1,Data!$1:$1,0)-1)))</f>
        <v/>
      </c>
      <c r="L106" s="252" t="str">
        <f ca="1">IF(ISERROR(OFFSET(Data!$A$1,MATCH($D106,Data!$CG:$CG,0)-1,MATCH($E106&amp;"/"&amp;L$1,Data!$1:$1,0)-1))=TRUE,"",IF(OFFSET(Data!$A$1,MATCH($D106,Data!$CG:$CG,0)-1,MATCH($E106&amp;"/"&amp;L$1,Data!$1:$1,0)-1)=0,"",OFFSET(Data!$A$1,MATCH($D106,Data!$CG:$CG,0)-1,MATCH($E106&amp;"/"&amp;L$1,Data!$1:$1,0)-1)))</f>
        <v/>
      </c>
      <c r="M106" s="252" t="str">
        <f ca="1">IF(ISERROR(OFFSET(Data!$A$1,MATCH($D106,Data!$CG:$CG,0)-1,MATCH($E106&amp;"/"&amp;M$1,Data!$1:$1,0)-1))=TRUE,"",IF(OFFSET(Data!$A$1,MATCH($D106,Data!$CG:$CG,0)-1,MATCH($E106&amp;"/"&amp;M$1,Data!$1:$1,0)-1)=0,"",OFFSET(Data!$A$1,MATCH($D106,Data!$CG:$CG,0)-1,MATCH($E106&amp;"/"&amp;M$1,Data!$1:$1,0)-1)))</f>
        <v/>
      </c>
      <c r="N106" s="252" t="str">
        <f ca="1">IF(ISERROR(OFFSET(Data!$A$1,MATCH($D106,Data!$CG:$CG,0)-1,MATCH($E106&amp;"/"&amp;N$1,Data!$1:$1,0)-1))=TRUE,"",IF(OFFSET(Data!$A$1,MATCH($D106,Data!$CG:$CG,0)-1,MATCH($E106&amp;"/"&amp;N$1,Data!$1:$1,0)-1)=0,"",OFFSET(Data!$A$1,MATCH($D106,Data!$CG:$CG,0)-1,MATCH($E106&amp;"/"&amp;N$1,Data!$1:$1,0)-1)))</f>
        <v/>
      </c>
      <c r="O106" s="252" t="str">
        <f ca="1">IF(ISERROR(OFFSET(Data!$A$1,MATCH($D106,Data!$CG:$CG,0)-1,MATCH($E106&amp;"/"&amp;O$1,Data!$1:$1,0)-1))=TRUE,"",IF(OFFSET(Data!$A$1,MATCH($D106,Data!$CG:$CG,0)-1,MATCH($E106&amp;"/"&amp;O$1,Data!$1:$1,0)-1)=0,"",OFFSET(Data!$A$1,MATCH($D106,Data!$CG:$CG,0)-1,MATCH($E106&amp;"/"&amp;O$1,Data!$1:$1,0)-1)))</f>
        <v/>
      </c>
      <c r="P106" s="252" t="str">
        <f ca="1">IF(ISERROR(OFFSET(Data!$A$1,MATCH($D106,Data!$CG:$CG,0)-1,MATCH($E106&amp;"/"&amp;P$1,Data!$1:$1,0)-1))=TRUE,"",IF(OFFSET(Data!$A$1,MATCH($D106,Data!$CG:$CG,0)-1,MATCH($E106&amp;"/"&amp;P$1,Data!$1:$1,0)-1)=0,"",OFFSET(Data!$A$1,MATCH($D106,Data!$CG:$CG,0)-1,MATCH($E106&amp;"/"&amp;P$1,Data!$1:$1,0)-1)))</f>
        <v/>
      </c>
      <c r="Q106" s="252" t="str">
        <f ca="1">IF(ISERROR(OFFSET(Data!$A$1,MATCH($D106,Data!$CG:$CG,0)-1,MATCH($E106&amp;"/"&amp;Q$1,Data!$1:$1,0)-1))=TRUE,"",IF(OFFSET(Data!$A$1,MATCH($D106,Data!$CG:$CG,0)-1,MATCH($E106&amp;"/"&amp;Q$1,Data!$1:$1,0)-1)=0,"",OFFSET(Data!$A$1,MATCH($D106,Data!$CG:$CG,0)-1,MATCH($E106&amp;"/"&amp;Q$1,Data!$1:$1,0)-1)))</f>
        <v/>
      </c>
      <c r="R106" s="252" t="str">
        <f ca="1">IF(ISERROR(OFFSET(Data!$A$1,MATCH($D106,Data!$CG:$CG,0)-1,MATCH($E106&amp;"/"&amp;R$1,Data!$1:$1,0)-1))=TRUE,"",IF(OFFSET(Data!$A$1,MATCH($D106,Data!$CG:$CG,0)-1,MATCH($E106&amp;"/"&amp;R$1,Data!$1:$1,0)-1)=0,"",OFFSET(Data!$A$1,MATCH($D106,Data!$CG:$CG,0)-1,MATCH($E106&amp;"/"&amp;R$1,Data!$1:$1,0)-1)))</f>
        <v/>
      </c>
      <c r="S106" s="252" t="str">
        <f ca="1">IF(ISERROR(OFFSET(Data!$A$1,MATCH($D106,Data!$CG:$CG,0)-1,MATCH($E106&amp;"/"&amp;S$1,Data!$1:$1,0)-1))=TRUE,"",IF(OFFSET(Data!$A$1,MATCH($D106,Data!$CG:$CG,0)-1,MATCH($E106&amp;"/"&amp;S$1,Data!$1:$1,0)-1)=0,"",OFFSET(Data!$A$1,MATCH($D106,Data!$CG:$CG,0)-1,MATCH($E106&amp;"/"&amp;S$1,Data!$1:$1,0)-1)))</f>
        <v/>
      </c>
      <c r="T106" s="252" t="str">
        <f ca="1">IF(ISERROR(OFFSET(Data!$A$1,MATCH($D106,Data!$CG:$CG,0)-1,MATCH($E106&amp;"/"&amp;T$1,Data!$1:$1,0)-1))=TRUE,"",IF(OFFSET(Data!$A$1,MATCH($D106,Data!$CG:$CG,0)-1,MATCH($E106&amp;"/"&amp;T$1,Data!$1:$1,0)-1)=0,"",OFFSET(Data!$A$1,MATCH($D106,Data!$CG:$CG,0)-1,MATCH($E106&amp;"/"&amp;T$1,Data!$1:$1,0)-1)))</f>
        <v/>
      </c>
      <c r="U106" s="252" t="str">
        <f ca="1">IF(ISERROR(OFFSET(Data!$A$1,MATCH($D106,Data!$CG:$CG,0)-1,MATCH($E106&amp;"/"&amp;U$1,Data!$1:$1,0)-1))=TRUE,"",IF(OFFSET(Data!$A$1,MATCH($D106,Data!$CG:$CG,0)-1,MATCH($E106&amp;"/"&amp;U$1,Data!$1:$1,0)-1)=0,"",OFFSET(Data!$A$1,MATCH($D106,Data!$CG:$CG,0)-1,MATCH($E106&amp;"/"&amp;U$1,Data!$1:$1,0)-1)))</f>
        <v/>
      </c>
      <c r="V106" s="252" t="str">
        <f ca="1">IF(ISERROR(OFFSET(Data!$A$1,MATCH($D106,Data!$CG:$CG,0)-1,MATCH($E106&amp;"/"&amp;V$1,Data!$1:$1,0)-1))=TRUE,"",IF(OFFSET(Data!$A$1,MATCH($D106,Data!$CG:$CG,0)-1,MATCH($E106&amp;"/"&amp;V$1,Data!$1:$1,0)-1)=0,"",OFFSET(Data!$A$1,MATCH($D106,Data!$CG:$CG,0)-1,MATCH($E106&amp;"/"&amp;V$1,Data!$1:$1,0)-1)))</f>
        <v/>
      </c>
      <c r="W106" s="269" t="str">
        <f ca="1">IF(ISERROR(OFFSET(Data!$A$1,MATCH($D106,Data!$CG:$CG,0)-1,MATCH($E106&amp;"/"&amp;W$1,Data!$1:$1,0)-1))=TRUE,"",IF(OFFSET(Data!$A$1,MATCH($D106,Data!$CG:$CG,0)-1,MATCH($E106&amp;"/"&amp;W$1,Data!$1:$1,0)-1)=0,"",OFFSET(Data!$A$1,MATCH($D106,Data!$CG:$CG,0)-1,MATCH($E106&amp;"/"&amp;W$1,Data!$1:$1,0)-1)))</f>
        <v/>
      </c>
      <c r="X106" s="252" t="str">
        <f ca="1">IF(ISERROR(OFFSET(Data!$A$1,MATCH($D106,Data!$CG:$CG,0)-1,MATCH($E106&amp;"/"&amp;X$1,Data!$1:$1,0)-1))=TRUE,"",IF(OFFSET(Data!$A$1,MATCH($D106,Data!$CG:$CG,0)-1,MATCH($E106&amp;"/"&amp;X$1,Data!$1:$1,0)-1)=0,"",OFFSET(Data!$A$1,MATCH($D106,Data!$CG:$CG,0)-1,MATCH($E106&amp;"/"&amp;X$1,Data!$1:$1,0)-1)))</f>
        <v/>
      </c>
      <c r="Y106" s="252" t="str">
        <f ca="1">IF(ISERROR(OFFSET(Data!$A$1,MATCH($D106,Data!$CG:$CG,0)-1,MATCH($E106&amp;"/"&amp;Y$1,Data!$1:$1,0)-1))=TRUE,"",IF(OFFSET(Data!$A$1,MATCH($D106,Data!$CG:$CG,0)-1,MATCH($E106&amp;"/"&amp;Y$1,Data!$1:$1,0)-1)=0,"",OFFSET(Data!$A$1,MATCH($D106,Data!$CG:$CG,0)-1,MATCH($E106&amp;"/"&amp;Y$1,Data!$1:$1,0)-1)))</f>
        <v/>
      </c>
      <c r="Z106" s="252" t="str">
        <f ca="1">IF(ISERROR(OFFSET(Data!$A$1,MATCH($D106,Data!$CG:$CG,0)-1,MATCH($E106&amp;"/"&amp;Z$1,Data!$1:$1,0)-1))=TRUE,"",IF(OFFSET(Data!$A$1,MATCH($D106,Data!$CG:$CG,0)-1,MATCH($E106&amp;"/"&amp;Z$1,Data!$1:$1,0)-1)=0,"",OFFSET(Data!$A$1,MATCH($D106,Data!$CG:$CG,0)-1,MATCH($E106&amp;"/"&amp;Z$1,Data!$1:$1,0)-1)))</f>
        <v/>
      </c>
      <c r="AA106" s="252" t="str">
        <f ca="1">IF(ISERROR(OFFSET(Data!$A$1,MATCH($D106,Data!$CG:$CG,0)-1,MATCH($E106&amp;"/"&amp;AA$1,Data!$1:$1,0)-1))=TRUE,"",IF(OFFSET(Data!$A$1,MATCH($D106,Data!$CG:$CG,0)-1,MATCH($E106&amp;"/"&amp;AA$1,Data!$1:$1,0)-1)=0,"",OFFSET(Data!$A$1,MATCH($D106,Data!$CG:$CG,0)-1,MATCH($E106&amp;"/"&amp;AA$1,Data!$1:$1,0)-1)))</f>
        <v/>
      </c>
      <c r="AB106" s="252" t="str">
        <f ca="1">IF(ISERROR(OFFSET(Data!$A$1,MATCH($D106,Data!$CG:$CG,0)-1,MATCH($E106&amp;"/"&amp;AB$1,Data!$1:$1,0)-1))=TRUE,"",IF(OFFSET(Data!$A$1,MATCH($D106,Data!$CG:$CG,0)-1,MATCH($E106&amp;"/"&amp;AB$1,Data!$1:$1,0)-1)=0,"",OFFSET(Data!$A$1,MATCH($D106,Data!$CG:$CG,0)-1,MATCH($E106&amp;"/"&amp;AB$1,Data!$1:$1,0)-1)))</f>
        <v/>
      </c>
      <c r="AC106" s="252" t="str">
        <f ca="1">IF(ISERROR(OFFSET(Data!$A$1,MATCH($D106,Data!$CG:$CG,0)-1,MATCH($E106&amp;"/"&amp;AC$1,Data!$1:$1,0)-1))=TRUE,"",IF(OFFSET(Data!$A$1,MATCH($D106,Data!$CG:$CG,0)-1,MATCH($E106&amp;"/"&amp;AC$1,Data!$1:$1,0)-1)=0,"",OFFSET(Data!$A$1,MATCH($D106,Data!$CG:$CG,0)-1,MATCH($E106&amp;"/"&amp;AC$1,Data!$1:$1,0)-1)))</f>
        <v/>
      </c>
      <c r="AD106" s="252" t="str">
        <f ca="1">IF(ISERROR(OFFSET(Data!$A$1,MATCH($D106,Data!$CG:$CG,0)-1,MATCH($E106&amp;"/"&amp;AD$1,Data!$1:$1,0)-1))=TRUE,"",IF(OFFSET(Data!$A$1,MATCH($D106,Data!$CG:$CG,0)-1,MATCH($E106&amp;"/"&amp;AD$1,Data!$1:$1,0)-1)=0,"",OFFSET(Data!$A$1,MATCH($D106,Data!$CG:$CG,0)-1,MATCH($E106&amp;"/"&amp;AD$1,Data!$1:$1,0)-1)))</f>
        <v/>
      </c>
      <c r="AE106" s="252" t="str">
        <f ca="1">IF(ISERROR(OFFSET(Data!$A$1,MATCH($D106,Data!$CG:$CG,0)-1,MATCH($E106&amp;"/"&amp;AE$1,Data!$1:$1,0)-1))=TRUE,"",IF(OFFSET(Data!$A$1,MATCH($D106,Data!$CG:$CG,0)-1,MATCH($E106&amp;"/"&amp;AE$1,Data!$1:$1,0)-1)=0,"",OFFSET(Data!$A$1,MATCH($D106,Data!$CG:$CG,0)-1,MATCH($E106&amp;"/"&amp;AE$1,Data!$1:$1,0)-1)))</f>
        <v/>
      </c>
      <c r="AF106" s="253" t="str">
        <f ca="1">IF(ISERROR(OFFSET(Data!$A$1,MATCH($D106,Data!$CG:$CG,0)-1,MATCH($E106&amp;"/"&amp;AF$1,Data!$1:$1,0)-1))=TRUE,"",IF(OFFSET(Data!$A$1,MATCH($D106,Data!$CG:$CG,0)-1,MATCH($E106&amp;"/"&amp;AF$1,Data!$1:$1,0)-1)=0,"",OFFSET(Data!$A$1,MATCH($D106,Data!$CG:$CG,0)-1,MATCH($E106&amp;"/"&amp;AF$1,Data!$1:$1,0)-1)))</f>
        <v/>
      </c>
      <c r="AG106" s="212">
        <f t="shared" ca="1" si="6"/>
        <v>0</v>
      </c>
      <c r="AH106" s="213">
        <f ca="1">SUM(AG104:AG106)</f>
        <v>0</v>
      </c>
    </row>
    <row r="107" spans="1:34" ht="15.75" hidden="1" customHeight="1" x14ac:dyDescent="0.25">
      <c r="A107" s="446"/>
      <c r="B107" s="449"/>
      <c r="C107" s="452"/>
      <c r="D107" s="28" t="e">
        <f>IF(C107&lt;&gt;"",C107,D106)</f>
        <v>#N/A</v>
      </c>
      <c r="E107" s="29" t="s">
        <v>24</v>
      </c>
      <c r="F107" s="254" t="str">
        <f ca="1">IF(ISERROR(OFFSET(Data!$A$1,MATCH($D107,Data!$CG:$CG,0)-1,MATCH($E107&amp;"/"&amp;F$1,Data!$1:$1,0)-1))=TRUE,"",IF(OFFSET(Data!$A$1,MATCH($D107,Data!$CG:$CG,0)-1,MATCH($E107&amp;"/"&amp;F$1,Data!$1:$1,0)-1)=0,"",OFFSET(Data!$A$1,MATCH($D107,Data!$CG:$CG,0)-1,MATCH($E107&amp;"/"&amp;F$1,Data!$1:$1,0)-1)))</f>
        <v/>
      </c>
      <c r="G107" s="252" t="str">
        <f ca="1">IF(ISERROR(OFFSET(Data!$A$1,MATCH($D107,Data!$CG:$CG,0)-1,MATCH($E107&amp;"/"&amp;G$1,Data!$1:$1,0)-1))=TRUE,"",IF(OFFSET(Data!$A$1,MATCH($D107,Data!$CG:$CG,0)-1,MATCH($E107&amp;"/"&amp;G$1,Data!$1:$1,0)-1)=0,"",OFFSET(Data!$A$1,MATCH($D107,Data!$CG:$CG,0)-1,MATCH($E107&amp;"/"&amp;G$1,Data!$1:$1,0)-1)))</f>
        <v/>
      </c>
      <c r="H107" s="252" t="str">
        <f ca="1">IF(ISERROR(OFFSET(Data!$A$1,MATCH($D107,Data!$CG:$CG,0)-1,MATCH($E107&amp;"/"&amp;H$1,Data!$1:$1,0)-1))=TRUE,"",IF(OFFSET(Data!$A$1,MATCH($D107,Data!$CG:$CG,0)-1,MATCH($E107&amp;"/"&amp;H$1,Data!$1:$1,0)-1)=0,"",OFFSET(Data!$A$1,MATCH($D107,Data!$CG:$CG,0)-1,MATCH($E107&amp;"/"&amp;H$1,Data!$1:$1,0)-1)))</f>
        <v/>
      </c>
      <c r="I107" s="252" t="str">
        <f ca="1">IF(ISERROR(OFFSET(Data!$A$1,MATCH($D107,Data!$CG:$CG,0)-1,MATCH($E107&amp;"/"&amp;I$1,Data!$1:$1,0)-1))=TRUE,"",IF(OFFSET(Data!$A$1,MATCH($D107,Data!$CG:$CG,0)-1,MATCH($E107&amp;"/"&amp;I$1,Data!$1:$1,0)-1)=0,"",OFFSET(Data!$A$1,MATCH($D107,Data!$CG:$CG,0)-1,MATCH($E107&amp;"/"&amp;I$1,Data!$1:$1,0)-1)))</f>
        <v/>
      </c>
      <c r="J107" s="252" t="str">
        <f ca="1">IF(ISERROR(OFFSET(Data!$A$1,MATCH($D107,Data!$CG:$CG,0)-1,MATCH($E107&amp;"/"&amp;J$1,Data!$1:$1,0)-1))=TRUE,"",IF(OFFSET(Data!$A$1,MATCH($D107,Data!$CG:$CG,0)-1,MATCH($E107&amp;"/"&amp;J$1,Data!$1:$1,0)-1)=0,"",OFFSET(Data!$A$1,MATCH($D107,Data!$CG:$CG,0)-1,MATCH($E107&amp;"/"&amp;J$1,Data!$1:$1,0)-1)))</f>
        <v/>
      </c>
      <c r="K107" s="252" t="str">
        <f ca="1">IF(ISERROR(OFFSET(Data!$A$1,MATCH($D107,Data!$CG:$CG,0)-1,MATCH($E107&amp;"/"&amp;K$1,Data!$1:$1,0)-1))=TRUE,"",IF(OFFSET(Data!$A$1,MATCH($D107,Data!$CG:$CG,0)-1,MATCH($E107&amp;"/"&amp;K$1,Data!$1:$1,0)-1)=0,"",OFFSET(Data!$A$1,MATCH($D107,Data!$CG:$CG,0)-1,MATCH($E107&amp;"/"&amp;K$1,Data!$1:$1,0)-1)))</f>
        <v/>
      </c>
      <c r="L107" s="252" t="str">
        <f ca="1">IF(ISERROR(OFFSET(Data!$A$1,MATCH($D107,Data!$CG:$CG,0)-1,MATCH($E107&amp;"/"&amp;L$1,Data!$1:$1,0)-1))=TRUE,"",IF(OFFSET(Data!$A$1,MATCH($D107,Data!$CG:$CG,0)-1,MATCH($E107&amp;"/"&amp;L$1,Data!$1:$1,0)-1)=0,"",OFFSET(Data!$A$1,MATCH($D107,Data!$CG:$CG,0)-1,MATCH($E107&amp;"/"&amp;L$1,Data!$1:$1,0)-1)))</f>
        <v/>
      </c>
      <c r="M107" s="252" t="str">
        <f ca="1">IF(ISERROR(OFFSET(Data!$A$1,MATCH($D107,Data!$CG:$CG,0)-1,MATCH($E107&amp;"/"&amp;M$1,Data!$1:$1,0)-1))=TRUE,"",IF(OFFSET(Data!$A$1,MATCH($D107,Data!$CG:$CG,0)-1,MATCH($E107&amp;"/"&amp;M$1,Data!$1:$1,0)-1)=0,"",OFFSET(Data!$A$1,MATCH($D107,Data!$CG:$CG,0)-1,MATCH($E107&amp;"/"&amp;M$1,Data!$1:$1,0)-1)))</f>
        <v/>
      </c>
      <c r="N107" s="252" t="str">
        <f ca="1">IF(ISERROR(OFFSET(Data!$A$1,MATCH($D107,Data!$CG:$CG,0)-1,MATCH($E107&amp;"/"&amp;N$1,Data!$1:$1,0)-1))=TRUE,"",IF(OFFSET(Data!$A$1,MATCH($D107,Data!$CG:$CG,0)-1,MATCH($E107&amp;"/"&amp;N$1,Data!$1:$1,0)-1)=0,"",OFFSET(Data!$A$1,MATCH($D107,Data!$CG:$CG,0)-1,MATCH($E107&amp;"/"&amp;N$1,Data!$1:$1,0)-1)))</f>
        <v/>
      </c>
      <c r="O107" s="252" t="str">
        <f ca="1">IF(ISERROR(OFFSET(Data!$A$1,MATCH($D107,Data!$CG:$CG,0)-1,MATCH($E107&amp;"/"&amp;O$1,Data!$1:$1,0)-1))=TRUE,"",IF(OFFSET(Data!$A$1,MATCH($D107,Data!$CG:$CG,0)-1,MATCH($E107&amp;"/"&amp;O$1,Data!$1:$1,0)-1)=0,"",OFFSET(Data!$A$1,MATCH($D107,Data!$CG:$CG,0)-1,MATCH($E107&amp;"/"&amp;O$1,Data!$1:$1,0)-1)))</f>
        <v/>
      </c>
      <c r="P107" s="252" t="str">
        <f ca="1">IF(ISERROR(OFFSET(Data!$A$1,MATCH($D107,Data!$CG:$CG,0)-1,MATCH($E107&amp;"/"&amp;P$1,Data!$1:$1,0)-1))=TRUE,"",IF(OFFSET(Data!$A$1,MATCH($D107,Data!$CG:$CG,0)-1,MATCH($E107&amp;"/"&amp;P$1,Data!$1:$1,0)-1)=0,"",OFFSET(Data!$A$1,MATCH($D107,Data!$CG:$CG,0)-1,MATCH($E107&amp;"/"&amp;P$1,Data!$1:$1,0)-1)))</f>
        <v/>
      </c>
      <c r="Q107" s="252" t="str">
        <f ca="1">IF(ISERROR(OFFSET(Data!$A$1,MATCH($D107,Data!$CG:$CG,0)-1,MATCH($E107&amp;"/"&amp;Q$1,Data!$1:$1,0)-1))=TRUE,"",IF(OFFSET(Data!$A$1,MATCH($D107,Data!$CG:$CG,0)-1,MATCH($E107&amp;"/"&amp;Q$1,Data!$1:$1,0)-1)=0,"",OFFSET(Data!$A$1,MATCH($D107,Data!$CG:$CG,0)-1,MATCH($E107&amp;"/"&amp;Q$1,Data!$1:$1,0)-1)))</f>
        <v/>
      </c>
      <c r="R107" s="252" t="str">
        <f ca="1">IF(ISERROR(OFFSET(Data!$A$1,MATCH($D107,Data!$CG:$CG,0)-1,MATCH($E107&amp;"/"&amp;R$1,Data!$1:$1,0)-1))=TRUE,"",IF(OFFSET(Data!$A$1,MATCH($D107,Data!$CG:$CG,0)-1,MATCH($E107&amp;"/"&amp;R$1,Data!$1:$1,0)-1)=0,"",OFFSET(Data!$A$1,MATCH($D107,Data!$CG:$CG,0)-1,MATCH($E107&amp;"/"&amp;R$1,Data!$1:$1,0)-1)))</f>
        <v/>
      </c>
      <c r="S107" s="252" t="str">
        <f ca="1">IF(ISERROR(OFFSET(Data!$A$1,MATCH($D107,Data!$CG:$CG,0)-1,MATCH($E107&amp;"/"&amp;S$1,Data!$1:$1,0)-1))=TRUE,"",IF(OFFSET(Data!$A$1,MATCH($D107,Data!$CG:$CG,0)-1,MATCH($E107&amp;"/"&amp;S$1,Data!$1:$1,0)-1)=0,"",OFFSET(Data!$A$1,MATCH($D107,Data!$CG:$CG,0)-1,MATCH($E107&amp;"/"&amp;S$1,Data!$1:$1,0)-1)))</f>
        <v/>
      </c>
      <c r="T107" s="252" t="str">
        <f ca="1">IF(ISERROR(OFFSET(Data!$A$1,MATCH($D107,Data!$CG:$CG,0)-1,MATCH($E107&amp;"/"&amp;T$1,Data!$1:$1,0)-1))=TRUE,"",IF(OFFSET(Data!$A$1,MATCH($D107,Data!$CG:$CG,0)-1,MATCH($E107&amp;"/"&amp;T$1,Data!$1:$1,0)-1)=0,"",OFFSET(Data!$A$1,MATCH($D107,Data!$CG:$CG,0)-1,MATCH($E107&amp;"/"&amp;T$1,Data!$1:$1,0)-1)))</f>
        <v/>
      </c>
      <c r="U107" s="252" t="str">
        <f ca="1">IF(ISERROR(OFFSET(Data!$A$1,MATCH($D107,Data!$CG:$CG,0)-1,MATCH($E107&amp;"/"&amp;U$1,Data!$1:$1,0)-1))=TRUE,"",IF(OFFSET(Data!$A$1,MATCH($D107,Data!$CG:$CG,0)-1,MATCH($E107&amp;"/"&amp;U$1,Data!$1:$1,0)-1)=0,"",OFFSET(Data!$A$1,MATCH($D107,Data!$CG:$CG,0)-1,MATCH($E107&amp;"/"&amp;U$1,Data!$1:$1,0)-1)))</f>
        <v/>
      </c>
      <c r="V107" s="252" t="str">
        <f ca="1">IF(ISERROR(OFFSET(Data!$A$1,MATCH($D107,Data!$CG:$CG,0)-1,MATCH($E107&amp;"/"&amp;V$1,Data!$1:$1,0)-1))=TRUE,"",IF(OFFSET(Data!$A$1,MATCH($D107,Data!$CG:$CG,0)-1,MATCH($E107&amp;"/"&amp;V$1,Data!$1:$1,0)-1)=0,"",OFFSET(Data!$A$1,MATCH($D107,Data!$CG:$CG,0)-1,MATCH($E107&amp;"/"&amp;V$1,Data!$1:$1,0)-1)))</f>
        <v/>
      </c>
      <c r="W107" s="269" t="str">
        <f ca="1">IF(ISERROR(OFFSET(Data!$A$1,MATCH($D107,Data!$CG:$CG,0)-1,MATCH($E107&amp;"/"&amp;W$1,Data!$1:$1,0)-1))=TRUE,"",IF(OFFSET(Data!$A$1,MATCH($D107,Data!$CG:$CG,0)-1,MATCH($E107&amp;"/"&amp;W$1,Data!$1:$1,0)-1)=0,"",OFFSET(Data!$A$1,MATCH($D107,Data!$CG:$CG,0)-1,MATCH($E107&amp;"/"&amp;W$1,Data!$1:$1,0)-1)))</f>
        <v/>
      </c>
      <c r="X107" s="252" t="str">
        <f ca="1">IF(ISERROR(OFFSET(Data!$A$1,MATCH($D107,Data!$CG:$CG,0)-1,MATCH($E107&amp;"/"&amp;X$1,Data!$1:$1,0)-1))=TRUE,"",IF(OFFSET(Data!$A$1,MATCH($D107,Data!$CG:$CG,0)-1,MATCH($E107&amp;"/"&amp;X$1,Data!$1:$1,0)-1)=0,"",OFFSET(Data!$A$1,MATCH($D107,Data!$CG:$CG,0)-1,MATCH($E107&amp;"/"&amp;X$1,Data!$1:$1,0)-1)))</f>
        <v/>
      </c>
      <c r="Y107" s="252" t="str">
        <f ca="1">IF(ISERROR(OFFSET(Data!$A$1,MATCH($D107,Data!$CG:$CG,0)-1,MATCH($E107&amp;"/"&amp;Y$1,Data!$1:$1,0)-1))=TRUE,"",IF(OFFSET(Data!$A$1,MATCH($D107,Data!$CG:$CG,0)-1,MATCH($E107&amp;"/"&amp;Y$1,Data!$1:$1,0)-1)=0,"",OFFSET(Data!$A$1,MATCH($D107,Data!$CG:$CG,0)-1,MATCH($E107&amp;"/"&amp;Y$1,Data!$1:$1,0)-1)))</f>
        <v/>
      </c>
      <c r="Z107" s="252" t="str">
        <f ca="1">IF(ISERROR(OFFSET(Data!$A$1,MATCH($D107,Data!$CG:$CG,0)-1,MATCH($E107&amp;"/"&amp;Z$1,Data!$1:$1,0)-1))=TRUE,"",IF(OFFSET(Data!$A$1,MATCH($D107,Data!$CG:$CG,0)-1,MATCH($E107&amp;"/"&amp;Z$1,Data!$1:$1,0)-1)=0,"",OFFSET(Data!$A$1,MATCH($D107,Data!$CG:$CG,0)-1,MATCH($E107&amp;"/"&amp;Z$1,Data!$1:$1,0)-1)))</f>
        <v/>
      </c>
      <c r="AA107" s="252" t="str">
        <f ca="1">IF(ISERROR(OFFSET(Data!$A$1,MATCH($D107,Data!$CG:$CG,0)-1,MATCH($E107&amp;"/"&amp;AA$1,Data!$1:$1,0)-1))=TRUE,"",IF(OFFSET(Data!$A$1,MATCH($D107,Data!$CG:$CG,0)-1,MATCH($E107&amp;"/"&amp;AA$1,Data!$1:$1,0)-1)=0,"",OFFSET(Data!$A$1,MATCH($D107,Data!$CG:$CG,0)-1,MATCH($E107&amp;"/"&amp;AA$1,Data!$1:$1,0)-1)))</f>
        <v/>
      </c>
      <c r="AB107" s="252" t="str">
        <f ca="1">IF(ISERROR(OFFSET(Data!$A$1,MATCH($D107,Data!$CG:$CG,0)-1,MATCH($E107&amp;"/"&amp;AB$1,Data!$1:$1,0)-1))=TRUE,"",IF(OFFSET(Data!$A$1,MATCH($D107,Data!$CG:$CG,0)-1,MATCH($E107&amp;"/"&amp;AB$1,Data!$1:$1,0)-1)=0,"",OFFSET(Data!$A$1,MATCH($D107,Data!$CG:$CG,0)-1,MATCH($E107&amp;"/"&amp;AB$1,Data!$1:$1,0)-1)))</f>
        <v/>
      </c>
      <c r="AC107" s="252" t="str">
        <f ca="1">IF(ISERROR(OFFSET(Data!$A$1,MATCH($D107,Data!$CG:$CG,0)-1,MATCH($E107&amp;"/"&amp;AC$1,Data!$1:$1,0)-1))=TRUE,"",IF(OFFSET(Data!$A$1,MATCH($D107,Data!$CG:$CG,0)-1,MATCH($E107&amp;"/"&amp;AC$1,Data!$1:$1,0)-1)=0,"",OFFSET(Data!$A$1,MATCH($D107,Data!$CG:$CG,0)-1,MATCH($E107&amp;"/"&amp;AC$1,Data!$1:$1,0)-1)))</f>
        <v/>
      </c>
      <c r="AD107" s="252" t="str">
        <f ca="1">IF(ISERROR(OFFSET(Data!$A$1,MATCH($D107,Data!$CG:$CG,0)-1,MATCH($E107&amp;"/"&amp;AD$1,Data!$1:$1,0)-1))=TRUE,"",IF(OFFSET(Data!$A$1,MATCH($D107,Data!$CG:$CG,0)-1,MATCH($E107&amp;"/"&amp;AD$1,Data!$1:$1,0)-1)=0,"",OFFSET(Data!$A$1,MATCH($D107,Data!$CG:$CG,0)-1,MATCH($E107&amp;"/"&amp;AD$1,Data!$1:$1,0)-1)))</f>
        <v/>
      </c>
      <c r="AE107" s="252" t="str">
        <f ca="1">IF(ISERROR(OFFSET(Data!$A$1,MATCH($D107,Data!$CG:$CG,0)-1,MATCH($E107&amp;"/"&amp;AE$1,Data!$1:$1,0)-1))=TRUE,"",IF(OFFSET(Data!$A$1,MATCH($D107,Data!$CG:$CG,0)-1,MATCH($E107&amp;"/"&amp;AE$1,Data!$1:$1,0)-1)=0,"",OFFSET(Data!$A$1,MATCH($D107,Data!$CG:$CG,0)-1,MATCH($E107&amp;"/"&amp;AE$1,Data!$1:$1,0)-1)))</f>
        <v/>
      </c>
      <c r="AF107" s="253" t="str">
        <f ca="1">IF(ISERROR(OFFSET(Data!$A$1,MATCH($D107,Data!$CG:$CG,0)-1,MATCH($E107&amp;"/"&amp;AF$1,Data!$1:$1,0)-1))=TRUE,"",IF(OFFSET(Data!$A$1,MATCH($D107,Data!$CG:$CG,0)-1,MATCH($E107&amp;"/"&amp;AF$1,Data!$1:$1,0)-1)=0,"",OFFSET(Data!$A$1,MATCH($D107,Data!$CG:$CG,0)-1,MATCH($E107&amp;"/"&amp;AF$1,Data!$1:$1,0)-1)))</f>
        <v/>
      </c>
      <c r="AG107" s="212">
        <f t="shared" ca="1" si="6"/>
        <v>0</v>
      </c>
      <c r="AH107" s="213">
        <f ca="1">SUM(AG104:AG107)</f>
        <v>0</v>
      </c>
    </row>
    <row r="108" spans="1:34" ht="15.75" hidden="1" customHeight="1" thickBot="1" x14ac:dyDescent="0.3">
      <c r="A108" s="447"/>
      <c r="B108" s="450"/>
      <c r="C108" s="453"/>
      <c r="D108" s="30" t="e">
        <f>IF(C108&lt;&gt;"",C108,D107)</f>
        <v>#N/A</v>
      </c>
      <c r="E108" s="31" t="s">
        <v>25</v>
      </c>
      <c r="F108" s="255" t="str">
        <f ca="1">IF(ISERROR(OFFSET(Data!$A$1,MATCH($D108,Data!$CG:$CG,0)-1,MATCH($E108&amp;"/"&amp;F$1,Data!$1:$1,0)-1))=TRUE,"",IF(OFFSET(Data!$A$1,MATCH($D108,Data!$CG:$CG,0)-1,MATCH($E108&amp;"/"&amp;F$1,Data!$1:$1,0)-1)=0,"",OFFSET(Data!$A$1,MATCH($D108,Data!$CG:$CG,0)-1,MATCH($E108&amp;"/"&amp;F$1,Data!$1:$1,0)-1)))</f>
        <v/>
      </c>
      <c r="G108" s="256" t="str">
        <f ca="1">IF(ISERROR(OFFSET(Data!$A$1,MATCH($D108,Data!$CG:$CG,0)-1,MATCH($E108&amp;"/"&amp;G$1,Data!$1:$1,0)-1))=TRUE,"",IF(OFFSET(Data!$A$1,MATCH($D108,Data!$CG:$CG,0)-1,MATCH($E108&amp;"/"&amp;G$1,Data!$1:$1,0)-1)=0,"",OFFSET(Data!$A$1,MATCH($D108,Data!$CG:$CG,0)-1,MATCH($E108&amp;"/"&amp;G$1,Data!$1:$1,0)-1)))</f>
        <v/>
      </c>
      <c r="H108" s="256" t="str">
        <f ca="1">IF(ISERROR(OFFSET(Data!$A$1,MATCH($D108,Data!$CG:$CG,0)-1,MATCH($E108&amp;"/"&amp;H$1,Data!$1:$1,0)-1))=TRUE,"",IF(OFFSET(Data!$A$1,MATCH($D108,Data!$CG:$CG,0)-1,MATCH($E108&amp;"/"&amp;H$1,Data!$1:$1,0)-1)=0,"",OFFSET(Data!$A$1,MATCH($D108,Data!$CG:$CG,0)-1,MATCH($E108&amp;"/"&amp;H$1,Data!$1:$1,0)-1)))</f>
        <v/>
      </c>
      <c r="I108" s="256" t="str">
        <f ca="1">IF(ISERROR(OFFSET(Data!$A$1,MATCH($D108,Data!$CG:$CG,0)-1,MATCH($E108&amp;"/"&amp;I$1,Data!$1:$1,0)-1))=TRUE,"",IF(OFFSET(Data!$A$1,MATCH($D108,Data!$CG:$CG,0)-1,MATCH($E108&amp;"/"&amp;I$1,Data!$1:$1,0)-1)=0,"",OFFSET(Data!$A$1,MATCH($D108,Data!$CG:$CG,0)-1,MATCH($E108&amp;"/"&amp;I$1,Data!$1:$1,0)-1)))</f>
        <v/>
      </c>
      <c r="J108" s="256" t="str">
        <f ca="1">IF(ISERROR(OFFSET(Data!$A$1,MATCH($D108,Data!$CG:$CG,0)-1,MATCH($E108&amp;"/"&amp;J$1,Data!$1:$1,0)-1))=TRUE,"",IF(OFFSET(Data!$A$1,MATCH($D108,Data!$CG:$CG,0)-1,MATCH($E108&amp;"/"&amp;J$1,Data!$1:$1,0)-1)=0,"",OFFSET(Data!$A$1,MATCH($D108,Data!$CG:$CG,0)-1,MATCH($E108&amp;"/"&amp;J$1,Data!$1:$1,0)-1)))</f>
        <v/>
      </c>
      <c r="K108" s="256" t="str">
        <f ca="1">IF(ISERROR(OFFSET(Data!$A$1,MATCH($D108,Data!$CG:$CG,0)-1,MATCH($E108&amp;"/"&amp;K$1,Data!$1:$1,0)-1))=TRUE,"",IF(OFFSET(Data!$A$1,MATCH($D108,Data!$CG:$CG,0)-1,MATCH($E108&amp;"/"&amp;K$1,Data!$1:$1,0)-1)=0,"",OFFSET(Data!$A$1,MATCH($D108,Data!$CG:$CG,0)-1,MATCH($E108&amp;"/"&amp;K$1,Data!$1:$1,0)-1)))</f>
        <v/>
      </c>
      <c r="L108" s="256" t="str">
        <f ca="1">IF(ISERROR(OFFSET(Data!$A$1,MATCH($D108,Data!$CG:$CG,0)-1,MATCH($E108&amp;"/"&amp;L$1,Data!$1:$1,0)-1))=TRUE,"",IF(OFFSET(Data!$A$1,MATCH($D108,Data!$CG:$CG,0)-1,MATCH($E108&amp;"/"&amp;L$1,Data!$1:$1,0)-1)=0,"",OFFSET(Data!$A$1,MATCH($D108,Data!$CG:$CG,0)-1,MATCH($E108&amp;"/"&amp;L$1,Data!$1:$1,0)-1)))</f>
        <v/>
      </c>
      <c r="M108" s="256" t="str">
        <f ca="1">IF(ISERROR(OFFSET(Data!$A$1,MATCH($D108,Data!$CG:$CG,0)-1,MATCH($E108&amp;"/"&amp;M$1,Data!$1:$1,0)-1))=TRUE,"",IF(OFFSET(Data!$A$1,MATCH($D108,Data!$CG:$CG,0)-1,MATCH($E108&amp;"/"&amp;M$1,Data!$1:$1,0)-1)=0,"",OFFSET(Data!$A$1,MATCH($D108,Data!$CG:$CG,0)-1,MATCH($E108&amp;"/"&amp;M$1,Data!$1:$1,0)-1)))</f>
        <v/>
      </c>
      <c r="N108" s="256" t="str">
        <f ca="1">IF(ISERROR(OFFSET(Data!$A$1,MATCH($D108,Data!$CG:$CG,0)-1,MATCH($E108&amp;"/"&amp;N$1,Data!$1:$1,0)-1))=TRUE,"",IF(OFFSET(Data!$A$1,MATCH($D108,Data!$CG:$CG,0)-1,MATCH($E108&amp;"/"&amp;N$1,Data!$1:$1,0)-1)=0,"",OFFSET(Data!$A$1,MATCH($D108,Data!$CG:$CG,0)-1,MATCH($E108&amp;"/"&amp;N$1,Data!$1:$1,0)-1)))</f>
        <v/>
      </c>
      <c r="O108" s="256" t="str">
        <f ca="1">IF(ISERROR(OFFSET(Data!$A$1,MATCH($D108,Data!$CG:$CG,0)-1,MATCH($E108&amp;"/"&amp;O$1,Data!$1:$1,0)-1))=TRUE,"",IF(OFFSET(Data!$A$1,MATCH($D108,Data!$CG:$CG,0)-1,MATCH($E108&amp;"/"&amp;O$1,Data!$1:$1,0)-1)=0,"",OFFSET(Data!$A$1,MATCH($D108,Data!$CG:$CG,0)-1,MATCH($E108&amp;"/"&amp;O$1,Data!$1:$1,0)-1)))</f>
        <v/>
      </c>
      <c r="P108" s="256" t="str">
        <f ca="1">IF(ISERROR(OFFSET(Data!$A$1,MATCH($D108,Data!$CG:$CG,0)-1,MATCH($E108&amp;"/"&amp;P$1,Data!$1:$1,0)-1))=TRUE,"",IF(OFFSET(Data!$A$1,MATCH($D108,Data!$CG:$CG,0)-1,MATCH($E108&amp;"/"&amp;P$1,Data!$1:$1,0)-1)=0,"",OFFSET(Data!$A$1,MATCH($D108,Data!$CG:$CG,0)-1,MATCH($E108&amp;"/"&amp;P$1,Data!$1:$1,0)-1)))</f>
        <v/>
      </c>
      <c r="Q108" s="256" t="str">
        <f ca="1">IF(ISERROR(OFFSET(Data!$A$1,MATCH($D108,Data!$CG:$CG,0)-1,MATCH($E108&amp;"/"&amp;Q$1,Data!$1:$1,0)-1))=TRUE,"",IF(OFFSET(Data!$A$1,MATCH($D108,Data!$CG:$CG,0)-1,MATCH($E108&amp;"/"&amp;Q$1,Data!$1:$1,0)-1)=0,"",OFFSET(Data!$A$1,MATCH($D108,Data!$CG:$CG,0)-1,MATCH($E108&amp;"/"&amp;Q$1,Data!$1:$1,0)-1)))</f>
        <v/>
      </c>
      <c r="R108" s="256" t="str">
        <f ca="1">IF(ISERROR(OFFSET(Data!$A$1,MATCH($D108,Data!$CG:$CG,0)-1,MATCH($E108&amp;"/"&amp;R$1,Data!$1:$1,0)-1))=TRUE,"",IF(OFFSET(Data!$A$1,MATCH($D108,Data!$CG:$CG,0)-1,MATCH($E108&amp;"/"&amp;R$1,Data!$1:$1,0)-1)=0,"",OFFSET(Data!$A$1,MATCH($D108,Data!$CG:$CG,0)-1,MATCH($E108&amp;"/"&amp;R$1,Data!$1:$1,0)-1)))</f>
        <v/>
      </c>
      <c r="S108" s="256" t="str">
        <f ca="1">IF(ISERROR(OFFSET(Data!$A$1,MATCH($D108,Data!$CG:$CG,0)-1,MATCH($E108&amp;"/"&amp;S$1,Data!$1:$1,0)-1))=TRUE,"",IF(OFFSET(Data!$A$1,MATCH($D108,Data!$CG:$CG,0)-1,MATCH($E108&amp;"/"&amp;S$1,Data!$1:$1,0)-1)=0,"",OFFSET(Data!$A$1,MATCH($D108,Data!$CG:$CG,0)-1,MATCH($E108&amp;"/"&amp;S$1,Data!$1:$1,0)-1)))</f>
        <v/>
      </c>
      <c r="T108" s="256" t="str">
        <f ca="1">IF(ISERROR(OFFSET(Data!$A$1,MATCH($D108,Data!$CG:$CG,0)-1,MATCH($E108&amp;"/"&amp;T$1,Data!$1:$1,0)-1))=TRUE,"",IF(OFFSET(Data!$A$1,MATCH($D108,Data!$CG:$CG,0)-1,MATCH($E108&amp;"/"&amp;T$1,Data!$1:$1,0)-1)=0,"",OFFSET(Data!$A$1,MATCH($D108,Data!$CG:$CG,0)-1,MATCH($E108&amp;"/"&amp;T$1,Data!$1:$1,0)-1)))</f>
        <v/>
      </c>
      <c r="U108" s="256" t="str">
        <f ca="1">IF(ISERROR(OFFSET(Data!$A$1,MATCH($D108,Data!$CG:$CG,0)-1,MATCH($E108&amp;"/"&amp;U$1,Data!$1:$1,0)-1))=TRUE,"",IF(OFFSET(Data!$A$1,MATCH($D108,Data!$CG:$CG,0)-1,MATCH($E108&amp;"/"&amp;U$1,Data!$1:$1,0)-1)=0,"",OFFSET(Data!$A$1,MATCH($D108,Data!$CG:$CG,0)-1,MATCH($E108&amp;"/"&amp;U$1,Data!$1:$1,0)-1)))</f>
        <v/>
      </c>
      <c r="V108" s="256" t="str">
        <f ca="1">IF(ISERROR(OFFSET(Data!$A$1,MATCH($D108,Data!$CG:$CG,0)-1,MATCH($E108&amp;"/"&amp;V$1,Data!$1:$1,0)-1))=TRUE,"",IF(OFFSET(Data!$A$1,MATCH($D108,Data!$CG:$CG,0)-1,MATCH($E108&amp;"/"&amp;V$1,Data!$1:$1,0)-1)=0,"",OFFSET(Data!$A$1,MATCH($D108,Data!$CG:$CG,0)-1,MATCH($E108&amp;"/"&amp;V$1,Data!$1:$1,0)-1)))</f>
        <v/>
      </c>
      <c r="W108" s="257" t="str">
        <f ca="1">IF(ISERROR(OFFSET(Data!$A$1,MATCH($D108,Data!$CG:$CG,0)-1,MATCH($E108&amp;"/"&amp;W$1,Data!$1:$1,0)-1))=TRUE,"",IF(OFFSET(Data!$A$1,MATCH($D108,Data!$CG:$CG,0)-1,MATCH($E108&amp;"/"&amp;W$1,Data!$1:$1,0)-1)=0,"",OFFSET(Data!$A$1,MATCH($D108,Data!$CG:$CG,0)-1,MATCH($E108&amp;"/"&amp;W$1,Data!$1:$1,0)-1)))</f>
        <v/>
      </c>
      <c r="X108" s="256" t="str">
        <f ca="1">IF(ISERROR(OFFSET(Data!$A$1,MATCH($D108,Data!$CG:$CG,0)-1,MATCH($E108&amp;"/"&amp;X$1,Data!$1:$1,0)-1))=TRUE,"",IF(OFFSET(Data!$A$1,MATCH($D108,Data!$CG:$CG,0)-1,MATCH($E108&amp;"/"&amp;X$1,Data!$1:$1,0)-1)=0,"",OFFSET(Data!$A$1,MATCH($D108,Data!$CG:$CG,0)-1,MATCH($E108&amp;"/"&amp;X$1,Data!$1:$1,0)-1)))</f>
        <v/>
      </c>
      <c r="Y108" s="256" t="str">
        <f ca="1">IF(ISERROR(OFFSET(Data!$A$1,MATCH($D108,Data!$CG:$CG,0)-1,MATCH($E108&amp;"/"&amp;Y$1,Data!$1:$1,0)-1))=TRUE,"",IF(OFFSET(Data!$A$1,MATCH($D108,Data!$CG:$CG,0)-1,MATCH($E108&amp;"/"&amp;Y$1,Data!$1:$1,0)-1)=0,"",OFFSET(Data!$A$1,MATCH($D108,Data!$CG:$CG,0)-1,MATCH($E108&amp;"/"&amp;Y$1,Data!$1:$1,0)-1)))</f>
        <v/>
      </c>
      <c r="Z108" s="256" t="str">
        <f ca="1">IF(ISERROR(OFFSET(Data!$A$1,MATCH($D108,Data!$CG:$CG,0)-1,MATCH($E108&amp;"/"&amp;Z$1,Data!$1:$1,0)-1))=TRUE,"",IF(OFFSET(Data!$A$1,MATCH($D108,Data!$CG:$CG,0)-1,MATCH($E108&amp;"/"&amp;Z$1,Data!$1:$1,0)-1)=0,"",OFFSET(Data!$A$1,MATCH($D108,Data!$CG:$CG,0)-1,MATCH($E108&amp;"/"&amp;Z$1,Data!$1:$1,0)-1)))</f>
        <v/>
      </c>
      <c r="AA108" s="256" t="str">
        <f ca="1">IF(ISERROR(OFFSET(Data!$A$1,MATCH($D108,Data!$CG:$CG,0)-1,MATCH($E108&amp;"/"&amp;AA$1,Data!$1:$1,0)-1))=TRUE,"",IF(OFFSET(Data!$A$1,MATCH($D108,Data!$CG:$CG,0)-1,MATCH($E108&amp;"/"&amp;AA$1,Data!$1:$1,0)-1)=0,"",OFFSET(Data!$A$1,MATCH($D108,Data!$CG:$CG,0)-1,MATCH($E108&amp;"/"&amp;AA$1,Data!$1:$1,0)-1)))</f>
        <v/>
      </c>
      <c r="AB108" s="256" t="str">
        <f ca="1">IF(ISERROR(OFFSET(Data!$A$1,MATCH($D108,Data!$CG:$CG,0)-1,MATCH($E108&amp;"/"&amp;AB$1,Data!$1:$1,0)-1))=TRUE,"",IF(OFFSET(Data!$A$1,MATCH($D108,Data!$CG:$CG,0)-1,MATCH($E108&amp;"/"&amp;AB$1,Data!$1:$1,0)-1)=0,"",OFFSET(Data!$A$1,MATCH($D108,Data!$CG:$CG,0)-1,MATCH($E108&amp;"/"&amp;AB$1,Data!$1:$1,0)-1)))</f>
        <v/>
      </c>
      <c r="AC108" s="256" t="str">
        <f ca="1">IF(ISERROR(OFFSET(Data!$A$1,MATCH($D108,Data!$CG:$CG,0)-1,MATCH($E108&amp;"/"&amp;AC$1,Data!$1:$1,0)-1))=TRUE,"",IF(OFFSET(Data!$A$1,MATCH($D108,Data!$CG:$CG,0)-1,MATCH($E108&amp;"/"&amp;AC$1,Data!$1:$1,0)-1)=0,"",OFFSET(Data!$A$1,MATCH($D108,Data!$CG:$CG,0)-1,MATCH($E108&amp;"/"&amp;AC$1,Data!$1:$1,0)-1)))</f>
        <v/>
      </c>
      <c r="AD108" s="256" t="str">
        <f ca="1">IF(ISERROR(OFFSET(Data!$A$1,MATCH($D108,Data!$CG:$CG,0)-1,MATCH($E108&amp;"/"&amp;AD$1,Data!$1:$1,0)-1))=TRUE,"",IF(OFFSET(Data!$A$1,MATCH($D108,Data!$CG:$CG,0)-1,MATCH($E108&amp;"/"&amp;AD$1,Data!$1:$1,0)-1)=0,"",OFFSET(Data!$A$1,MATCH($D108,Data!$CG:$CG,0)-1,MATCH($E108&amp;"/"&amp;AD$1,Data!$1:$1,0)-1)))</f>
        <v/>
      </c>
      <c r="AE108" s="256" t="str">
        <f ca="1">IF(ISERROR(OFFSET(Data!$A$1,MATCH($D108,Data!$CG:$CG,0)-1,MATCH($E108&amp;"/"&amp;AE$1,Data!$1:$1,0)-1))=TRUE,"",IF(OFFSET(Data!$A$1,MATCH($D108,Data!$CG:$CG,0)-1,MATCH($E108&amp;"/"&amp;AE$1,Data!$1:$1,0)-1)=0,"",OFFSET(Data!$A$1,MATCH($D108,Data!$CG:$CG,0)-1,MATCH($E108&amp;"/"&amp;AE$1,Data!$1:$1,0)-1)))</f>
        <v/>
      </c>
      <c r="AF108" s="258" t="str">
        <f ca="1">IF(ISERROR(OFFSET(Data!$A$1,MATCH($D108,Data!$CG:$CG,0)-1,MATCH($E108&amp;"/"&amp;AF$1,Data!$1:$1,0)-1))=TRUE,"",IF(OFFSET(Data!$A$1,MATCH($D108,Data!$CG:$CG,0)-1,MATCH($E108&amp;"/"&amp;AF$1,Data!$1:$1,0)-1)=0,"",OFFSET(Data!$A$1,MATCH($D108,Data!$CG:$CG,0)-1,MATCH($E108&amp;"/"&amp;AF$1,Data!$1:$1,0)-1)))</f>
        <v/>
      </c>
      <c r="AG108" s="214">
        <f t="shared" ca="1" si="6"/>
        <v>0</v>
      </c>
      <c r="AH108" s="215">
        <f ca="1">SUM(AG104:AG108)</f>
        <v>0</v>
      </c>
    </row>
    <row r="109" spans="1:34" ht="15" hidden="1" customHeight="1" x14ac:dyDescent="0.25">
      <c r="A109" s="445">
        <v>21</v>
      </c>
      <c r="B109" s="448" t="e">
        <f>INDEX(Data!CI:CI,MATCH("W"&amp;A109,Data!A:A,0))</f>
        <v>#N/A</v>
      </c>
      <c r="C109" s="451" t="e">
        <f>INDEX(Data!CG:CG,MATCH("W"&amp;A109,Data!A:A,0))</f>
        <v>#N/A</v>
      </c>
      <c r="D109" s="26" t="e">
        <f>IF(C109&lt;&gt;"",C109,#REF!)</f>
        <v>#N/A</v>
      </c>
      <c r="E109" s="27" t="s">
        <v>21</v>
      </c>
      <c r="F109" s="271" t="str">
        <f ca="1">IF(ISERROR(OFFSET(Data!$A$1,MATCH($D109,Data!$CG:$CG,0)-1,MATCH($E109&amp;"/"&amp;F$1,Data!$1:$1,0)-1))=TRUE,"",IF(OFFSET(Data!$A$1,MATCH($D109,Data!$CG:$CG,0)-1,MATCH($E109&amp;"/"&amp;F$1,Data!$1:$1,0)-1)=0,"",OFFSET(Data!$A$1,MATCH($D109,Data!$CG:$CG,0)-1,MATCH($E109&amp;"/"&amp;F$1,Data!$1:$1,0)-1)))</f>
        <v/>
      </c>
      <c r="G109" s="250" t="str">
        <f ca="1">IF(ISERROR(OFFSET(Data!$A$1,MATCH($D109,Data!$CG:$CG,0)-1,MATCH($E109&amp;"/"&amp;G$1,Data!$1:$1,0)-1))=TRUE,"",IF(OFFSET(Data!$A$1,MATCH($D109,Data!$CG:$CG,0)-1,MATCH($E109&amp;"/"&amp;G$1,Data!$1:$1,0)-1)=0,"",OFFSET(Data!$A$1,MATCH($D109,Data!$CG:$CG,0)-1,MATCH($E109&amp;"/"&amp;G$1,Data!$1:$1,0)-1)))</f>
        <v/>
      </c>
      <c r="H109" s="250" t="str">
        <f ca="1">IF(ISERROR(OFFSET(Data!$A$1,MATCH($D109,Data!$CG:$CG,0)-1,MATCH($E109&amp;"/"&amp;H$1,Data!$1:$1,0)-1))=TRUE,"",IF(OFFSET(Data!$A$1,MATCH($D109,Data!$CG:$CG,0)-1,MATCH($E109&amp;"/"&amp;H$1,Data!$1:$1,0)-1)=0,"",OFFSET(Data!$A$1,MATCH($D109,Data!$CG:$CG,0)-1,MATCH($E109&amp;"/"&amp;H$1,Data!$1:$1,0)-1)))</f>
        <v/>
      </c>
      <c r="I109" s="250" t="str">
        <f ca="1">IF(ISERROR(OFFSET(Data!$A$1,MATCH($D109,Data!$CG:$CG,0)-1,MATCH($E109&amp;"/"&amp;I$1,Data!$1:$1,0)-1))=TRUE,"",IF(OFFSET(Data!$A$1,MATCH($D109,Data!$CG:$CG,0)-1,MATCH($E109&amp;"/"&amp;I$1,Data!$1:$1,0)-1)=0,"",OFFSET(Data!$A$1,MATCH($D109,Data!$CG:$CG,0)-1,MATCH($E109&amp;"/"&amp;I$1,Data!$1:$1,0)-1)))</f>
        <v/>
      </c>
      <c r="J109" s="250" t="str">
        <f ca="1">IF(ISERROR(OFFSET(Data!$A$1,MATCH($D109,Data!$CG:$CG,0)-1,MATCH($E109&amp;"/"&amp;J$1,Data!$1:$1,0)-1))=TRUE,"",IF(OFFSET(Data!$A$1,MATCH($D109,Data!$CG:$CG,0)-1,MATCH($E109&amp;"/"&amp;J$1,Data!$1:$1,0)-1)=0,"",OFFSET(Data!$A$1,MATCH($D109,Data!$CG:$CG,0)-1,MATCH($E109&amp;"/"&amp;J$1,Data!$1:$1,0)-1)))</f>
        <v/>
      </c>
      <c r="K109" s="250" t="str">
        <f ca="1">IF(ISERROR(OFFSET(Data!$A$1,MATCH($D109,Data!$CG:$CG,0)-1,MATCH($E109&amp;"/"&amp;K$1,Data!$1:$1,0)-1))=TRUE,"",IF(OFFSET(Data!$A$1,MATCH($D109,Data!$CG:$CG,0)-1,MATCH($E109&amp;"/"&amp;K$1,Data!$1:$1,0)-1)=0,"",OFFSET(Data!$A$1,MATCH($D109,Data!$CG:$CG,0)-1,MATCH($E109&amp;"/"&amp;K$1,Data!$1:$1,0)-1)))</f>
        <v/>
      </c>
      <c r="L109" s="250" t="str">
        <f ca="1">IF(ISERROR(OFFSET(Data!$A$1,MATCH($D109,Data!$CG:$CG,0)-1,MATCH($E109&amp;"/"&amp;L$1,Data!$1:$1,0)-1))=TRUE,"",IF(OFFSET(Data!$A$1,MATCH($D109,Data!$CG:$CG,0)-1,MATCH($E109&amp;"/"&amp;L$1,Data!$1:$1,0)-1)=0,"",OFFSET(Data!$A$1,MATCH($D109,Data!$CG:$CG,0)-1,MATCH($E109&amp;"/"&amp;L$1,Data!$1:$1,0)-1)))</f>
        <v/>
      </c>
      <c r="M109" s="250" t="str">
        <f ca="1">IF(ISERROR(OFFSET(Data!$A$1,MATCH($D109,Data!$CG:$CG,0)-1,MATCH($E109&amp;"/"&amp;M$1,Data!$1:$1,0)-1))=TRUE,"",IF(OFFSET(Data!$A$1,MATCH($D109,Data!$CG:$CG,0)-1,MATCH($E109&amp;"/"&amp;M$1,Data!$1:$1,0)-1)=0,"",OFFSET(Data!$A$1,MATCH($D109,Data!$CG:$CG,0)-1,MATCH($E109&amp;"/"&amp;M$1,Data!$1:$1,0)-1)))</f>
        <v/>
      </c>
      <c r="N109" s="250" t="str">
        <f ca="1">IF(ISERROR(OFFSET(Data!$A$1,MATCH($D109,Data!$CG:$CG,0)-1,MATCH($E109&amp;"/"&amp;N$1,Data!$1:$1,0)-1))=TRUE,"",IF(OFFSET(Data!$A$1,MATCH($D109,Data!$CG:$CG,0)-1,MATCH($E109&amp;"/"&amp;N$1,Data!$1:$1,0)-1)=0,"",OFFSET(Data!$A$1,MATCH($D109,Data!$CG:$CG,0)-1,MATCH($E109&amp;"/"&amp;N$1,Data!$1:$1,0)-1)))</f>
        <v/>
      </c>
      <c r="O109" s="250" t="str">
        <f ca="1">IF(ISERROR(OFFSET(Data!$A$1,MATCH($D109,Data!$CG:$CG,0)-1,MATCH($E109&amp;"/"&amp;O$1,Data!$1:$1,0)-1))=TRUE,"",IF(OFFSET(Data!$A$1,MATCH($D109,Data!$CG:$CG,0)-1,MATCH($E109&amp;"/"&amp;O$1,Data!$1:$1,0)-1)=0,"",OFFSET(Data!$A$1,MATCH($D109,Data!$CG:$CG,0)-1,MATCH($E109&amp;"/"&amp;O$1,Data!$1:$1,0)-1)))</f>
        <v/>
      </c>
      <c r="P109" s="250" t="str">
        <f ca="1">IF(ISERROR(OFFSET(Data!$A$1,MATCH($D109,Data!$CG:$CG,0)-1,MATCH($E109&amp;"/"&amp;P$1,Data!$1:$1,0)-1))=TRUE,"",IF(OFFSET(Data!$A$1,MATCH($D109,Data!$CG:$CG,0)-1,MATCH($E109&amp;"/"&amp;P$1,Data!$1:$1,0)-1)=0,"",OFFSET(Data!$A$1,MATCH($D109,Data!$CG:$CG,0)-1,MATCH($E109&amp;"/"&amp;P$1,Data!$1:$1,0)-1)))</f>
        <v/>
      </c>
      <c r="Q109" s="250" t="str">
        <f ca="1">IF(ISERROR(OFFSET(Data!$A$1,MATCH($D109,Data!$CG:$CG,0)-1,MATCH($E109&amp;"/"&amp;Q$1,Data!$1:$1,0)-1))=TRUE,"",IF(OFFSET(Data!$A$1,MATCH($D109,Data!$CG:$CG,0)-1,MATCH($E109&amp;"/"&amp;Q$1,Data!$1:$1,0)-1)=0,"",OFFSET(Data!$A$1,MATCH($D109,Data!$CG:$CG,0)-1,MATCH($E109&amp;"/"&amp;Q$1,Data!$1:$1,0)-1)))</f>
        <v/>
      </c>
      <c r="R109" s="250" t="str">
        <f ca="1">IF(ISERROR(OFFSET(Data!$A$1,MATCH($D109,Data!$CG:$CG,0)-1,MATCH($E109&amp;"/"&amp;R$1,Data!$1:$1,0)-1))=TRUE,"",IF(OFFSET(Data!$A$1,MATCH($D109,Data!$CG:$CG,0)-1,MATCH($E109&amp;"/"&amp;R$1,Data!$1:$1,0)-1)=0,"",OFFSET(Data!$A$1,MATCH($D109,Data!$CG:$CG,0)-1,MATCH($E109&amp;"/"&amp;R$1,Data!$1:$1,0)-1)))</f>
        <v/>
      </c>
      <c r="S109" s="250" t="str">
        <f ca="1">IF(ISERROR(OFFSET(Data!$A$1,MATCH($D109,Data!$CG:$CG,0)-1,MATCH($E109&amp;"/"&amp;S$1,Data!$1:$1,0)-1))=TRUE,"",IF(OFFSET(Data!$A$1,MATCH($D109,Data!$CG:$CG,0)-1,MATCH($E109&amp;"/"&amp;S$1,Data!$1:$1,0)-1)=0,"",OFFSET(Data!$A$1,MATCH($D109,Data!$CG:$CG,0)-1,MATCH($E109&amp;"/"&amp;S$1,Data!$1:$1,0)-1)))</f>
        <v/>
      </c>
      <c r="T109" s="250" t="str">
        <f ca="1">IF(ISERROR(OFFSET(Data!$A$1,MATCH($D109,Data!$CG:$CG,0)-1,MATCH($E109&amp;"/"&amp;T$1,Data!$1:$1,0)-1))=TRUE,"",IF(OFFSET(Data!$A$1,MATCH($D109,Data!$CG:$CG,0)-1,MATCH($E109&amp;"/"&amp;T$1,Data!$1:$1,0)-1)=0,"",OFFSET(Data!$A$1,MATCH($D109,Data!$CG:$CG,0)-1,MATCH($E109&amp;"/"&amp;T$1,Data!$1:$1,0)-1)))</f>
        <v/>
      </c>
      <c r="U109" s="250" t="str">
        <f ca="1">IF(ISERROR(OFFSET(Data!$A$1,MATCH($D109,Data!$CG:$CG,0)-1,MATCH($E109&amp;"/"&amp;U$1,Data!$1:$1,0)-1))=TRUE,"",IF(OFFSET(Data!$A$1,MATCH($D109,Data!$CG:$CG,0)-1,MATCH($E109&amp;"/"&amp;U$1,Data!$1:$1,0)-1)=0,"",OFFSET(Data!$A$1,MATCH($D109,Data!$CG:$CG,0)-1,MATCH($E109&amp;"/"&amp;U$1,Data!$1:$1,0)-1)))</f>
        <v/>
      </c>
      <c r="V109" s="250" t="str">
        <f ca="1">IF(ISERROR(OFFSET(Data!$A$1,MATCH($D109,Data!$CG:$CG,0)-1,MATCH($E109&amp;"/"&amp;V$1,Data!$1:$1,0)-1))=TRUE,"",IF(OFFSET(Data!$A$1,MATCH($D109,Data!$CG:$CG,0)-1,MATCH($E109&amp;"/"&amp;V$1,Data!$1:$1,0)-1)=0,"",OFFSET(Data!$A$1,MATCH($D109,Data!$CG:$CG,0)-1,MATCH($E109&amp;"/"&amp;V$1,Data!$1:$1,0)-1)))</f>
        <v/>
      </c>
      <c r="W109" s="272" t="str">
        <f ca="1">IF(ISERROR(OFFSET(Data!$A$1,MATCH($D109,Data!$CG:$CG,0)-1,MATCH($E109&amp;"/"&amp;W$1,Data!$1:$1,0)-1))=TRUE,"",IF(OFFSET(Data!$A$1,MATCH($D109,Data!$CG:$CG,0)-1,MATCH($E109&amp;"/"&amp;W$1,Data!$1:$1,0)-1)=0,"",OFFSET(Data!$A$1,MATCH($D109,Data!$CG:$CG,0)-1,MATCH($E109&amp;"/"&amp;W$1,Data!$1:$1,0)-1)))</f>
        <v/>
      </c>
      <c r="X109" s="250" t="str">
        <f ca="1">IF(ISERROR(OFFSET(Data!$A$1,MATCH($D109,Data!$CG:$CG,0)-1,MATCH($E109&amp;"/"&amp;X$1,Data!$1:$1,0)-1))=TRUE,"",IF(OFFSET(Data!$A$1,MATCH($D109,Data!$CG:$CG,0)-1,MATCH($E109&amp;"/"&amp;X$1,Data!$1:$1,0)-1)=0,"",OFFSET(Data!$A$1,MATCH($D109,Data!$CG:$CG,0)-1,MATCH($E109&amp;"/"&amp;X$1,Data!$1:$1,0)-1)))</f>
        <v/>
      </c>
      <c r="Y109" s="250" t="str">
        <f ca="1">IF(ISERROR(OFFSET(Data!$A$1,MATCH($D109,Data!$CG:$CG,0)-1,MATCH($E109&amp;"/"&amp;Y$1,Data!$1:$1,0)-1))=TRUE,"",IF(OFFSET(Data!$A$1,MATCH($D109,Data!$CG:$CG,0)-1,MATCH($E109&amp;"/"&amp;Y$1,Data!$1:$1,0)-1)=0,"",OFFSET(Data!$A$1,MATCH($D109,Data!$CG:$CG,0)-1,MATCH($E109&amp;"/"&amp;Y$1,Data!$1:$1,0)-1)))</f>
        <v/>
      </c>
      <c r="Z109" s="250" t="str">
        <f ca="1">IF(ISERROR(OFFSET(Data!$A$1,MATCH($D109,Data!$CG:$CG,0)-1,MATCH($E109&amp;"/"&amp;Z$1,Data!$1:$1,0)-1))=TRUE,"",IF(OFFSET(Data!$A$1,MATCH($D109,Data!$CG:$CG,0)-1,MATCH($E109&amp;"/"&amp;Z$1,Data!$1:$1,0)-1)=0,"",OFFSET(Data!$A$1,MATCH($D109,Data!$CG:$CG,0)-1,MATCH($E109&amp;"/"&amp;Z$1,Data!$1:$1,0)-1)))</f>
        <v/>
      </c>
      <c r="AA109" s="250" t="str">
        <f ca="1">IF(ISERROR(OFFSET(Data!$A$1,MATCH($D109,Data!$CG:$CG,0)-1,MATCH($E109&amp;"/"&amp;AA$1,Data!$1:$1,0)-1))=TRUE,"",IF(OFFSET(Data!$A$1,MATCH($D109,Data!$CG:$CG,0)-1,MATCH($E109&amp;"/"&amp;AA$1,Data!$1:$1,0)-1)=0,"",OFFSET(Data!$A$1,MATCH($D109,Data!$CG:$CG,0)-1,MATCH($E109&amp;"/"&amp;AA$1,Data!$1:$1,0)-1)))</f>
        <v/>
      </c>
      <c r="AB109" s="250" t="str">
        <f ca="1">IF(ISERROR(OFFSET(Data!$A$1,MATCH($D109,Data!$CG:$CG,0)-1,MATCH($E109&amp;"/"&amp;AB$1,Data!$1:$1,0)-1))=TRUE,"",IF(OFFSET(Data!$A$1,MATCH($D109,Data!$CG:$CG,0)-1,MATCH($E109&amp;"/"&amp;AB$1,Data!$1:$1,0)-1)=0,"",OFFSET(Data!$A$1,MATCH($D109,Data!$CG:$CG,0)-1,MATCH($E109&amp;"/"&amp;AB$1,Data!$1:$1,0)-1)))</f>
        <v/>
      </c>
      <c r="AC109" s="250" t="str">
        <f ca="1">IF(ISERROR(OFFSET(Data!$A$1,MATCH($D109,Data!$CG:$CG,0)-1,MATCH($E109&amp;"/"&amp;AC$1,Data!$1:$1,0)-1))=TRUE,"",IF(OFFSET(Data!$A$1,MATCH($D109,Data!$CG:$CG,0)-1,MATCH($E109&amp;"/"&amp;AC$1,Data!$1:$1,0)-1)=0,"",OFFSET(Data!$A$1,MATCH($D109,Data!$CG:$CG,0)-1,MATCH($E109&amp;"/"&amp;AC$1,Data!$1:$1,0)-1)))</f>
        <v/>
      </c>
      <c r="AD109" s="250" t="str">
        <f ca="1">IF(ISERROR(OFFSET(Data!$A$1,MATCH($D109,Data!$CG:$CG,0)-1,MATCH($E109&amp;"/"&amp;AD$1,Data!$1:$1,0)-1))=TRUE,"",IF(OFFSET(Data!$A$1,MATCH($D109,Data!$CG:$CG,0)-1,MATCH($E109&amp;"/"&amp;AD$1,Data!$1:$1,0)-1)=0,"",OFFSET(Data!$A$1,MATCH($D109,Data!$CG:$CG,0)-1,MATCH($E109&amp;"/"&amp;AD$1,Data!$1:$1,0)-1)))</f>
        <v/>
      </c>
      <c r="AE109" s="250" t="str">
        <f ca="1">IF(ISERROR(OFFSET(Data!$A$1,MATCH($D109,Data!$CG:$CG,0)-1,MATCH($E109&amp;"/"&amp;AE$1,Data!$1:$1,0)-1))=TRUE,"",IF(OFFSET(Data!$A$1,MATCH($D109,Data!$CG:$CG,0)-1,MATCH($E109&amp;"/"&amp;AE$1,Data!$1:$1,0)-1)=0,"",OFFSET(Data!$A$1,MATCH($D109,Data!$CG:$CG,0)-1,MATCH($E109&amp;"/"&amp;AE$1,Data!$1:$1,0)-1)))</f>
        <v/>
      </c>
      <c r="AF109" s="251" t="str">
        <f ca="1">IF(ISERROR(OFFSET(Data!$A$1,MATCH($D109,Data!$CG:$CG,0)-1,MATCH($E109&amp;"/"&amp;AF$1,Data!$1:$1,0)-1))=TRUE,"",IF(OFFSET(Data!$A$1,MATCH($D109,Data!$CG:$CG,0)-1,MATCH($E109&amp;"/"&amp;AF$1,Data!$1:$1,0)-1)=0,"",OFFSET(Data!$A$1,MATCH($D109,Data!$CG:$CG,0)-1,MATCH($E109&amp;"/"&amp;AF$1,Data!$1:$1,0)-1)))</f>
        <v/>
      </c>
      <c r="AG109" s="210">
        <f t="shared" ca="1" si="6"/>
        <v>0</v>
      </c>
      <c r="AH109" s="211">
        <f ca="1">AG109</f>
        <v>0</v>
      </c>
    </row>
    <row r="110" spans="1:34" ht="15" hidden="1" customHeight="1" thickBot="1" x14ac:dyDescent="0.3">
      <c r="A110" s="446"/>
      <c r="B110" s="449"/>
      <c r="C110" s="452"/>
      <c r="D110" s="28" t="e">
        <f>IF(C110&lt;&gt;"",C110,D109)</f>
        <v>#N/A</v>
      </c>
      <c r="E110" s="29" t="s">
        <v>22</v>
      </c>
      <c r="F110" s="254" t="str">
        <f ca="1">IF(ISERROR(OFFSET(Data!$A$1,MATCH($D110,Data!$CG:$CG,0)-1,MATCH($E110&amp;"/"&amp;F$1,Data!$1:$1,0)-1))=TRUE,"",IF(OFFSET(Data!$A$1,MATCH($D110,Data!$CG:$CG,0)-1,MATCH($E110&amp;"/"&amp;F$1,Data!$1:$1,0)-1)=0,"",OFFSET(Data!$A$1,MATCH($D110,Data!$CG:$CG,0)-1,MATCH($E110&amp;"/"&amp;F$1,Data!$1:$1,0)-1)))</f>
        <v/>
      </c>
      <c r="G110" s="252" t="str">
        <f ca="1">IF(ISERROR(OFFSET(Data!$A$1,MATCH($D110,Data!$CG:$CG,0)-1,MATCH($E110&amp;"/"&amp;G$1,Data!$1:$1,0)-1))=TRUE,"",IF(OFFSET(Data!$A$1,MATCH($D110,Data!$CG:$CG,0)-1,MATCH($E110&amp;"/"&amp;G$1,Data!$1:$1,0)-1)=0,"",OFFSET(Data!$A$1,MATCH($D110,Data!$CG:$CG,0)-1,MATCH($E110&amp;"/"&amp;G$1,Data!$1:$1,0)-1)))</f>
        <v/>
      </c>
      <c r="H110" s="252" t="str">
        <f ca="1">IF(ISERROR(OFFSET(Data!$A$1,MATCH($D110,Data!$CG:$CG,0)-1,MATCH($E110&amp;"/"&amp;H$1,Data!$1:$1,0)-1))=TRUE,"",IF(OFFSET(Data!$A$1,MATCH($D110,Data!$CG:$CG,0)-1,MATCH($E110&amp;"/"&amp;H$1,Data!$1:$1,0)-1)=0,"",OFFSET(Data!$A$1,MATCH($D110,Data!$CG:$CG,0)-1,MATCH($E110&amp;"/"&amp;H$1,Data!$1:$1,0)-1)))</f>
        <v/>
      </c>
      <c r="I110" s="252" t="str">
        <f ca="1">IF(ISERROR(OFFSET(Data!$A$1,MATCH($D110,Data!$CG:$CG,0)-1,MATCH($E110&amp;"/"&amp;I$1,Data!$1:$1,0)-1))=TRUE,"",IF(OFFSET(Data!$A$1,MATCH($D110,Data!$CG:$CG,0)-1,MATCH($E110&amp;"/"&amp;I$1,Data!$1:$1,0)-1)=0,"",OFFSET(Data!$A$1,MATCH($D110,Data!$CG:$CG,0)-1,MATCH($E110&amp;"/"&amp;I$1,Data!$1:$1,0)-1)))</f>
        <v/>
      </c>
      <c r="J110" s="252" t="str">
        <f ca="1">IF(ISERROR(OFFSET(Data!$A$1,MATCH($D110,Data!$CG:$CG,0)-1,MATCH($E110&amp;"/"&amp;J$1,Data!$1:$1,0)-1))=TRUE,"",IF(OFFSET(Data!$A$1,MATCH($D110,Data!$CG:$CG,0)-1,MATCH($E110&amp;"/"&amp;J$1,Data!$1:$1,0)-1)=0,"",OFFSET(Data!$A$1,MATCH($D110,Data!$CG:$CG,0)-1,MATCH($E110&amp;"/"&amp;J$1,Data!$1:$1,0)-1)))</f>
        <v/>
      </c>
      <c r="K110" s="252" t="str">
        <f ca="1">IF(ISERROR(OFFSET(Data!$A$1,MATCH($D110,Data!$CG:$CG,0)-1,MATCH($E110&amp;"/"&amp;K$1,Data!$1:$1,0)-1))=TRUE,"",IF(OFFSET(Data!$A$1,MATCH($D110,Data!$CG:$CG,0)-1,MATCH($E110&amp;"/"&amp;K$1,Data!$1:$1,0)-1)=0,"",OFFSET(Data!$A$1,MATCH($D110,Data!$CG:$CG,0)-1,MATCH($E110&amp;"/"&amp;K$1,Data!$1:$1,0)-1)))</f>
        <v/>
      </c>
      <c r="L110" s="252" t="str">
        <f ca="1">IF(ISERROR(OFFSET(Data!$A$1,MATCH($D110,Data!$CG:$CG,0)-1,MATCH($E110&amp;"/"&amp;L$1,Data!$1:$1,0)-1))=TRUE,"",IF(OFFSET(Data!$A$1,MATCH($D110,Data!$CG:$CG,0)-1,MATCH($E110&amp;"/"&amp;L$1,Data!$1:$1,0)-1)=0,"",OFFSET(Data!$A$1,MATCH($D110,Data!$CG:$CG,0)-1,MATCH($E110&amp;"/"&amp;L$1,Data!$1:$1,0)-1)))</f>
        <v/>
      </c>
      <c r="M110" s="252" t="str">
        <f ca="1">IF(ISERROR(OFFSET(Data!$A$1,MATCH($D110,Data!$CG:$CG,0)-1,MATCH($E110&amp;"/"&amp;M$1,Data!$1:$1,0)-1))=TRUE,"",IF(OFFSET(Data!$A$1,MATCH($D110,Data!$CG:$CG,0)-1,MATCH($E110&amp;"/"&amp;M$1,Data!$1:$1,0)-1)=0,"",OFFSET(Data!$A$1,MATCH($D110,Data!$CG:$CG,0)-1,MATCH($E110&amp;"/"&amp;M$1,Data!$1:$1,0)-1)))</f>
        <v/>
      </c>
      <c r="N110" s="252" t="str">
        <f ca="1">IF(ISERROR(OFFSET(Data!$A$1,MATCH($D110,Data!$CG:$CG,0)-1,MATCH($E110&amp;"/"&amp;N$1,Data!$1:$1,0)-1))=TRUE,"",IF(OFFSET(Data!$A$1,MATCH($D110,Data!$CG:$CG,0)-1,MATCH($E110&amp;"/"&amp;N$1,Data!$1:$1,0)-1)=0,"",OFFSET(Data!$A$1,MATCH($D110,Data!$CG:$CG,0)-1,MATCH($E110&amp;"/"&amp;N$1,Data!$1:$1,0)-1)))</f>
        <v/>
      </c>
      <c r="O110" s="252" t="str">
        <f ca="1">IF(ISERROR(OFFSET(Data!$A$1,MATCH($D110,Data!$CG:$CG,0)-1,MATCH($E110&amp;"/"&amp;O$1,Data!$1:$1,0)-1))=TRUE,"",IF(OFFSET(Data!$A$1,MATCH($D110,Data!$CG:$CG,0)-1,MATCH($E110&amp;"/"&amp;O$1,Data!$1:$1,0)-1)=0,"",OFFSET(Data!$A$1,MATCH($D110,Data!$CG:$CG,0)-1,MATCH($E110&amp;"/"&amp;O$1,Data!$1:$1,0)-1)))</f>
        <v/>
      </c>
      <c r="P110" s="252" t="str">
        <f ca="1">IF(ISERROR(OFFSET(Data!$A$1,MATCH($D110,Data!$CG:$CG,0)-1,MATCH($E110&amp;"/"&amp;P$1,Data!$1:$1,0)-1))=TRUE,"",IF(OFFSET(Data!$A$1,MATCH($D110,Data!$CG:$CG,0)-1,MATCH($E110&amp;"/"&amp;P$1,Data!$1:$1,0)-1)=0,"",OFFSET(Data!$A$1,MATCH($D110,Data!$CG:$CG,0)-1,MATCH($E110&amp;"/"&amp;P$1,Data!$1:$1,0)-1)))</f>
        <v/>
      </c>
      <c r="Q110" s="252" t="str">
        <f ca="1">IF(ISERROR(OFFSET(Data!$A$1,MATCH($D110,Data!$CG:$CG,0)-1,MATCH($E110&amp;"/"&amp;Q$1,Data!$1:$1,0)-1))=TRUE,"",IF(OFFSET(Data!$A$1,MATCH($D110,Data!$CG:$CG,0)-1,MATCH($E110&amp;"/"&amp;Q$1,Data!$1:$1,0)-1)=0,"",OFFSET(Data!$A$1,MATCH($D110,Data!$CG:$CG,0)-1,MATCH($E110&amp;"/"&amp;Q$1,Data!$1:$1,0)-1)))</f>
        <v/>
      </c>
      <c r="R110" s="252" t="str">
        <f ca="1">IF(ISERROR(OFFSET(Data!$A$1,MATCH($D110,Data!$CG:$CG,0)-1,MATCH($E110&amp;"/"&amp;R$1,Data!$1:$1,0)-1))=TRUE,"",IF(OFFSET(Data!$A$1,MATCH($D110,Data!$CG:$CG,0)-1,MATCH($E110&amp;"/"&amp;R$1,Data!$1:$1,0)-1)=0,"",OFFSET(Data!$A$1,MATCH($D110,Data!$CG:$CG,0)-1,MATCH($E110&amp;"/"&amp;R$1,Data!$1:$1,0)-1)))</f>
        <v/>
      </c>
      <c r="S110" s="252" t="str">
        <f ca="1">IF(ISERROR(OFFSET(Data!$A$1,MATCH($D110,Data!$CG:$CG,0)-1,MATCH($E110&amp;"/"&amp;S$1,Data!$1:$1,0)-1))=TRUE,"",IF(OFFSET(Data!$A$1,MATCH($D110,Data!$CG:$CG,0)-1,MATCH($E110&amp;"/"&amp;S$1,Data!$1:$1,0)-1)=0,"",OFFSET(Data!$A$1,MATCH($D110,Data!$CG:$CG,0)-1,MATCH($E110&amp;"/"&amp;S$1,Data!$1:$1,0)-1)))</f>
        <v/>
      </c>
      <c r="T110" s="252" t="str">
        <f ca="1">IF(ISERROR(OFFSET(Data!$A$1,MATCH($D110,Data!$CG:$CG,0)-1,MATCH($E110&amp;"/"&amp;T$1,Data!$1:$1,0)-1))=TRUE,"",IF(OFFSET(Data!$A$1,MATCH($D110,Data!$CG:$CG,0)-1,MATCH($E110&amp;"/"&amp;T$1,Data!$1:$1,0)-1)=0,"",OFFSET(Data!$A$1,MATCH($D110,Data!$CG:$CG,0)-1,MATCH($E110&amp;"/"&amp;T$1,Data!$1:$1,0)-1)))</f>
        <v/>
      </c>
      <c r="U110" s="252" t="str">
        <f ca="1">IF(ISERROR(OFFSET(Data!$A$1,MATCH($D110,Data!$CG:$CG,0)-1,MATCH($E110&amp;"/"&amp;U$1,Data!$1:$1,0)-1))=TRUE,"",IF(OFFSET(Data!$A$1,MATCH($D110,Data!$CG:$CG,0)-1,MATCH($E110&amp;"/"&amp;U$1,Data!$1:$1,0)-1)=0,"",OFFSET(Data!$A$1,MATCH($D110,Data!$CG:$CG,0)-1,MATCH($E110&amp;"/"&amp;U$1,Data!$1:$1,0)-1)))</f>
        <v/>
      </c>
      <c r="V110" s="252" t="str">
        <f ca="1">IF(ISERROR(OFFSET(Data!$A$1,MATCH($D110,Data!$CG:$CG,0)-1,MATCH($E110&amp;"/"&amp;V$1,Data!$1:$1,0)-1))=TRUE,"",IF(OFFSET(Data!$A$1,MATCH($D110,Data!$CG:$CG,0)-1,MATCH($E110&amp;"/"&amp;V$1,Data!$1:$1,0)-1)=0,"",OFFSET(Data!$A$1,MATCH($D110,Data!$CG:$CG,0)-1,MATCH($E110&amp;"/"&amp;V$1,Data!$1:$1,0)-1)))</f>
        <v/>
      </c>
      <c r="W110" s="269" t="str">
        <f ca="1">IF(ISERROR(OFFSET(Data!$A$1,MATCH($D110,Data!$CG:$CG,0)-1,MATCH($E110&amp;"/"&amp;W$1,Data!$1:$1,0)-1))=TRUE,"",IF(OFFSET(Data!$A$1,MATCH($D110,Data!$CG:$CG,0)-1,MATCH($E110&amp;"/"&amp;W$1,Data!$1:$1,0)-1)=0,"",OFFSET(Data!$A$1,MATCH($D110,Data!$CG:$CG,0)-1,MATCH($E110&amp;"/"&amp;W$1,Data!$1:$1,0)-1)))</f>
        <v/>
      </c>
      <c r="X110" s="252" t="str">
        <f ca="1">IF(ISERROR(OFFSET(Data!$A$1,MATCH($D110,Data!$CG:$CG,0)-1,MATCH($E110&amp;"/"&amp;X$1,Data!$1:$1,0)-1))=TRUE,"",IF(OFFSET(Data!$A$1,MATCH($D110,Data!$CG:$CG,0)-1,MATCH($E110&amp;"/"&amp;X$1,Data!$1:$1,0)-1)=0,"",OFFSET(Data!$A$1,MATCH($D110,Data!$CG:$CG,0)-1,MATCH($E110&amp;"/"&amp;X$1,Data!$1:$1,0)-1)))</f>
        <v/>
      </c>
      <c r="Y110" s="252" t="str">
        <f ca="1">IF(ISERROR(OFFSET(Data!$A$1,MATCH($D110,Data!$CG:$CG,0)-1,MATCH($E110&amp;"/"&amp;Y$1,Data!$1:$1,0)-1))=TRUE,"",IF(OFFSET(Data!$A$1,MATCH($D110,Data!$CG:$CG,0)-1,MATCH($E110&amp;"/"&amp;Y$1,Data!$1:$1,0)-1)=0,"",OFFSET(Data!$A$1,MATCH($D110,Data!$CG:$CG,0)-1,MATCH($E110&amp;"/"&amp;Y$1,Data!$1:$1,0)-1)))</f>
        <v/>
      </c>
      <c r="Z110" s="252" t="str">
        <f ca="1">IF(ISERROR(OFFSET(Data!$A$1,MATCH($D110,Data!$CG:$CG,0)-1,MATCH($E110&amp;"/"&amp;Z$1,Data!$1:$1,0)-1))=TRUE,"",IF(OFFSET(Data!$A$1,MATCH($D110,Data!$CG:$CG,0)-1,MATCH($E110&amp;"/"&amp;Z$1,Data!$1:$1,0)-1)=0,"",OFFSET(Data!$A$1,MATCH($D110,Data!$CG:$CG,0)-1,MATCH($E110&amp;"/"&amp;Z$1,Data!$1:$1,0)-1)))</f>
        <v/>
      </c>
      <c r="AA110" s="252" t="str">
        <f ca="1">IF(ISERROR(OFFSET(Data!$A$1,MATCH($D110,Data!$CG:$CG,0)-1,MATCH($E110&amp;"/"&amp;AA$1,Data!$1:$1,0)-1))=TRUE,"",IF(OFFSET(Data!$A$1,MATCH($D110,Data!$CG:$CG,0)-1,MATCH($E110&amp;"/"&amp;AA$1,Data!$1:$1,0)-1)=0,"",OFFSET(Data!$A$1,MATCH($D110,Data!$CG:$CG,0)-1,MATCH($E110&amp;"/"&amp;AA$1,Data!$1:$1,0)-1)))</f>
        <v/>
      </c>
      <c r="AB110" s="252" t="str">
        <f ca="1">IF(ISERROR(OFFSET(Data!$A$1,MATCH($D110,Data!$CG:$CG,0)-1,MATCH($E110&amp;"/"&amp;AB$1,Data!$1:$1,0)-1))=TRUE,"",IF(OFFSET(Data!$A$1,MATCH($D110,Data!$CG:$CG,0)-1,MATCH($E110&amp;"/"&amp;AB$1,Data!$1:$1,0)-1)=0,"",OFFSET(Data!$A$1,MATCH($D110,Data!$CG:$CG,0)-1,MATCH($E110&amp;"/"&amp;AB$1,Data!$1:$1,0)-1)))</f>
        <v/>
      </c>
      <c r="AC110" s="252" t="str">
        <f ca="1">IF(ISERROR(OFFSET(Data!$A$1,MATCH($D110,Data!$CG:$CG,0)-1,MATCH($E110&amp;"/"&amp;AC$1,Data!$1:$1,0)-1))=TRUE,"",IF(OFFSET(Data!$A$1,MATCH($D110,Data!$CG:$CG,0)-1,MATCH($E110&amp;"/"&amp;AC$1,Data!$1:$1,0)-1)=0,"",OFFSET(Data!$A$1,MATCH($D110,Data!$CG:$CG,0)-1,MATCH($E110&amp;"/"&amp;AC$1,Data!$1:$1,0)-1)))</f>
        <v/>
      </c>
      <c r="AD110" s="252" t="str">
        <f ca="1">IF(ISERROR(OFFSET(Data!$A$1,MATCH($D110,Data!$CG:$CG,0)-1,MATCH($E110&amp;"/"&amp;AD$1,Data!$1:$1,0)-1))=TRUE,"",IF(OFFSET(Data!$A$1,MATCH($D110,Data!$CG:$CG,0)-1,MATCH($E110&amp;"/"&amp;AD$1,Data!$1:$1,0)-1)=0,"",OFFSET(Data!$A$1,MATCH($D110,Data!$CG:$CG,0)-1,MATCH($E110&amp;"/"&amp;AD$1,Data!$1:$1,0)-1)))</f>
        <v/>
      </c>
      <c r="AE110" s="252" t="str">
        <f ca="1">IF(ISERROR(OFFSET(Data!$A$1,MATCH($D110,Data!$CG:$CG,0)-1,MATCH($E110&amp;"/"&amp;AE$1,Data!$1:$1,0)-1))=TRUE,"",IF(OFFSET(Data!$A$1,MATCH($D110,Data!$CG:$CG,0)-1,MATCH($E110&amp;"/"&amp;AE$1,Data!$1:$1,0)-1)=0,"",OFFSET(Data!$A$1,MATCH($D110,Data!$CG:$CG,0)-1,MATCH($E110&amp;"/"&amp;AE$1,Data!$1:$1,0)-1)))</f>
        <v/>
      </c>
      <c r="AF110" s="253" t="str">
        <f ca="1">IF(ISERROR(OFFSET(Data!$A$1,MATCH($D110,Data!$CG:$CG,0)-1,MATCH($E110&amp;"/"&amp;AF$1,Data!$1:$1,0)-1))=TRUE,"",IF(OFFSET(Data!$A$1,MATCH($D110,Data!$CG:$CG,0)-1,MATCH($E110&amp;"/"&amp;AF$1,Data!$1:$1,0)-1)=0,"",OFFSET(Data!$A$1,MATCH($D110,Data!$CG:$CG,0)-1,MATCH($E110&amp;"/"&amp;AF$1,Data!$1:$1,0)-1)))</f>
        <v/>
      </c>
      <c r="AG110" s="212">
        <f t="shared" ca="1" si="6"/>
        <v>0</v>
      </c>
      <c r="AH110" s="213">
        <f ca="1">SUM(AG109:AG110)</f>
        <v>0</v>
      </c>
    </row>
    <row r="111" spans="1:34" ht="15" hidden="1" customHeight="1" x14ac:dyDescent="0.25">
      <c r="A111" s="446"/>
      <c r="B111" s="449"/>
      <c r="C111" s="452"/>
      <c r="D111" s="28" t="e">
        <f>IF(C111&lt;&gt;"",C111,D110)</f>
        <v>#N/A</v>
      </c>
      <c r="E111" s="29" t="s">
        <v>23</v>
      </c>
      <c r="F111" s="254" t="str">
        <f ca="1">IF(ISERROR(OFFSET(Data!$A$1,MATCH($D111,Data!$CG:$CG,0)-1,MATCH($E111&amp;"/"&amp;F$1,Data!$1:$1,0)-1))=TRUE,"",IF(OFFSET(Data!$A$1,MATCH($D111,Data!$CG:$CG,0)-1,MATCH($E111&amp;"/"&amp;F$1,Data!$1:$1,0)-1)=0,"",OFFSET(Data!$A$1,MATCH($D111,Data!$CG:$CG,0)-1,MATCH($E111&amp;"/"&amp;F$1,Data!$1:$1,0)-1)))</f>
        <v/>
      </c>
      <c r="G111" s="252" t="str">
        <f ca="1">IF(ISERROR(OFFSET(Data!$A$1,MATCH($D111,Data!$CG:$CG,0)-1,MATCH($E111&amp;"/"&amp;G$1,Data!$1:$1,0)-1))=TRUE,"",IF(OFFSET(Data!$A$1,MATCH($D111,Data!$CG:$CG,0)-1,MATCH($E111&amp;"/"&amp;G$1,Data!$1:$1,0)-1)=0,"",OFFSET(Data!$A$1,MATCH($D111,Data!$CG:$CG,0)-1,MATCH($E111&amp;"/"&amp;G$1,Data!$1:$1,0)-1)))</f>
        <v/>
      </c>
      <c r="H111" s="252" t="str">
        <f ca="1">IF(ISERROR(OFFSET(Data!$A$1,MATCH($D111,Data!$CG:$CG,0)-1,MATCH($E111&amp;"/"&amp;H$1,Data!$1:$1,0)-1))=TRUE,"",IF(OFFSET(Data!$A$1,MATCH($D111,Data!$CG:$CG,0)-1,MATCH($E111&amp;"/"&amp;H$1,Data!$1:$1,0)-1)=0,"",OFFSET(Data!$A$1,MATCH($D111,Data!$CG:$CG,0)-1,MATCH($E111&amp;"/"&amp;H$1,Data!$1:$1,0)-1)))</f>
        <v/>
      </c>
      <c r="I111" s="252" t="str">
        <f ca="1">IF(ISERROR(OFFSET(Data!$A$1,MATCH($D111,Data!$CG:$CG,0)-1,MATCH($E111&amp;"/"&amp;I$1,Data!$1:$1,0)-1))=TRUE,"",IF(OFFSET(Data!$A$1,MATCH($D111,Data!$CG:$CG,0)-1,MATCH($E111&amp;"/"&amp;I$1,Data!$1:$1,0)-1)=0,"",OFFSET(Data!$A$1,MATCH($D111,Data!$CG:$CG,0)-1,MATCH($E111&amp;"/"&amp;I$1,Data!$1:$1,0)-1)))</f>
        <v/>
      </c>
      <c r="J111" s="252" t="str">
        <f ca="1">IF(ISERROR(OFFSET(Data!$A$1,MATCH($D111,Data!$CG:$CG,0)-1,MATCH($E111&amp;"/"&amp;J$1,Data!$1:$1,0)-1))=TRUE,"",IF(OFFSET(Data!$A$1,MATCH($D111,Data!$CG:$CG,0)-1,MATCH($E111&amp;"/"&amp;J$1,Data!$1:$1,0)-1)=0,"",OFFSET(Data!$A$1,MATCH($D111,Data!$CG:$CG,0)-1,MATCH($E111&amp;"/"&amp;J$1,Data!$1:$1,0)-1)))</f>
        <v/>
      </c>
      <c r="K111" s="252" t="str">
        <f ca="1">IF(ISERROR(OFFSET(Data!$A$1,MATCH($D111,Data!$CG:$CG,0)-1,MATCH($E111&amp;"/"&amp;K$1,Data!$1:$1,0)-1))=TRUE,"",IF(OFFSET(Data!$A$1,MATCH($D111,Data!$CG:$CG,0)-1,MATCH($E111&amp;"/"&amp;K$1,Data!$1:$1,0)-1)=0,"",OFFSET(Data!$A$1,MATCH($D111,Data!$CG:$CG,0)-1,MATCH($E111&amp;"/"&amp;K$1,Data!$1:$1,0)-1)))</f>
        <v/>
      </c>
      <c r="L111" s="252" t="str">
        <f ca="1">IF(ISERROR(OFFSET(Data!$A$1,MATCH($D111,Data!$CG:$CG,0)-1,MATCH($E111&amp;"/"&amp;L$1,Data!$1:$1,0)-1))=TRUE,"",IF(OFFSET(Data!$A$1,MATCH($D111,Data!$CG:$CG,0)-1,MATCH($E111&amp;"/"&amp;L$1,Data!$1:$1,0)-1)=0,"",OFFSET(Data!$A$1,MATCH($D111,Data!$CG:$CG,0)-1,MATCH($E111&amp;"/"&amp;L$1,Data!$1:$1,0)-1)))</f>
        <v/>
      </c>
      <c r="M111" s="252" t="str">
        <f ca="1">IF(ISERROR(OFFSET(Data!$A$1,MATCH($D111,Data!$CG:$CG,0)-1,MATCH($E111&amp;"/"&amp;M$1,Data!$1:$1,0)-1))=TRUE,"",IF(OFFSET(Data!$A$1,MATCH($D111,Data!$CG:$CG,0)-1,MATCH($E111&amp;"/"&amp;M$1,Data!$1:$1,0)-1)=0,"",OFFSET(Data!$A$1,MATCH($D111,Data!$CG:$CG,0)-1,MATCH($E111&amp;"/"&amp;M$1,Data!$1:$1,0)-1)))</f>
        <v/>
      </c>
      <c r="N111" s="252" t="str">
        <f ca="1">IF(ISERROR(OFFSET(Data!$A$1,MATCH($D111,Data!$CG:$CG,0)-1,MATCH($E111&amp;"/"&amp;N$1,Data!$1:$1,0)-1))=TRUE,"",IF(OFFSET(Data!$A$1,MATCH($D111,Data!$CG:$CG,0)-1,MATCH($E111&amp;"/"&amp;N$1,Data!$1:$1,0)-1)=0,"",OFFSET(Data!$A$1,MATCH($D111,Data!$CG:$CG,0)-1,MATCH($E111&amp;"/"&amp;N$1,Data!$1:$1,0)-1)))</f>
        <v/>
      </c>
      <c r="O111" s="252" t="str">
        <f ca="1">IF(ISERROR(OFFSET(Data!$A$1,MATCH($D111,Data!$CG:$CG,0)-1,MATCH($E111&amp;"/"&amp;O$1,Data!$1:$1,0)-1))=TRUE,"",IF(OFFSET(Data!$A$1,MATCH($D111,Data!$CG:$CG,0)-1,MATCH($E111&amp;"/"&amp;O$1,Data!$1:$1,0)-1)=0,"",OFFSET(Data!$A$1,MATCH($D111,Data!$CG:$CG,0)-1,MATCH($E111&amp;"/"&amp;O$1,Data!$1:$1,0)-1)))</f>
        <v/>
      </c>
      <c r="P111" s="252" t="str">
        <f ca="1">IF(ISERROR(OFFSET(Data!$A$1,MATCH($D111,Data!$CG:$CG,0)-1,MATCH($E111&amp;"/"&amp;P$1,Data!$1:$1,0)-1))=TRUE,"",IF(OFFSET(Data!$A$1,MATCH($D111,Data!$CG:$CG,0)-1,MATCH($E111&amp;"/"&amp;P$1,Data!$1:$1,0)-1)=0,"",OFFSET(Data!$A$1,MATCH($D111,Data!$CG:$CG,0)-1,MATCH($E111&amp;"/"&amp;P$1,Data!$1:$1,0)-1)))</f>
        <v/>
      </c>
      <c r="Q111" s="252" t="str">
        <f ca="1">IF(ISERROR(OFFSET(Data!$A$1,MATCH($D111,Data!$CG:$CG,0)-1,MATCH($E111&amp;"/"&amp;Q$1,Data!$1:$1,0)-1))=TRUE,"",IF(OFFSET(Data!$A$1,MATCH($D111,Data!$CG:$CG,0)-1,MATCH($E111&amp;"/"&amp;Q$1,Data!$1:$1,0)-1)=0,"",OFFSET(Data!$A$1,MATCH($D111,Data!$CG:$CG,0)-1,MATCH($E111&amp;"/"&amp;Q$1,Data!$1:$1,0)-1)))</f>
        <v/>
      </c>
      <c r="R111" s="252" t="str">
        <f ca="1">IF(ISERROR(OFFSET(Data!$A$1,MATCH($D111,Data!$CG:$CG,0)-1,MATCH($E111&amp;"/"&amp;R$1,Data!$1:$1,0)-1))=TRUE,"",IF(OFFSET(Data!$A$1,MATCH($D111,Data!$CG:$CG,0)-1,MATCH($E111&amp;"/"&amp;R$1,Data!$1:$1,0)-1)=0,"",OFFSET(Data!$A$1,MATCH($D111,Data!$CG:$CG,0)-1,MATCH($E111&amp;"/"&amp;R$1,Data!$1:$1,0)-1)))</f>
        <v/>
      </c>
      <c r="S111" s="252" t="str">
        <f ca="1">IF(ISERROR(OFFSET(Data!$A$1,MATCH($D111,Data!$CG:$CG,0)-1,MATCH($E111&amp;"/"&amp;S$1,Data!$1:$1,0)-1))=TRUE,"",IF(OFFSET(Data!$A$1,MATCH($D111,Data!$CG:$CG,0)-1,MATCH($E111&amp;"/"&amp;S$1,Data!$1:$1,0)-1)=0,"",OFFSET(Data!$A$1,MATCH($D111,Data!$CG:$CG,0)-1,MATCH($E111&amp;"/"&amp;S$1,Data!$1:$1,0)-1)))</f>
        <v/>
      </c>
      <c r="T111" s="252" t="str">
        <f ca="1">IF(ISERROR(OFFSET(Data!$A$1,MATCH($D111,Data!$CG:$CG,0)-1,MATCH($E111&amp;"/"&amp;T$1,Data!$1:$1,0)-1))=TRUE,"",IF(OFFSET(Data!$A$1,MATCH($D111,Data!$CG:$CG,0)-1,MATCH($E111&amp;"/"&amp;T$1,Data!$1:$1,0)-1)=0,"",OFFSET(Data!$A$1,MATCH($D111,Data!$CG:$CG,0)-1,MATCH($E111&amp;"/"&amp;T$1,Data!$1:$1,0)-1)))</f>
        <v/>
      </c>
      <c r="U111" s="252" t="str">
        <f ca="1">IF(ISERROR(OFFSET(Data!$A$1,MATCH($D111,Data!$CG:$CG,0)-1,MATCH($E111&amp;"/"&amp;U$1,Data!$1:$1,0)-1))=TRUE,"",IF(OFFSET(Data!$A$1,MATCH($D111,Data!$CG:$CG,0)-1,MATCH($E111&amp;"/"&amp;U$1,Data!$1:$1,0)-1)=0,"",OFFSET(Data!$A$1,MATCH($D111,Data!$CG:$CG,0)-1,MATCH($E111&amp;"/"&amp;U$1,Data!$1:$1,0)-1)))</f>
        <v/>
      </c>
      <c r="V111" s="252" t="str">
        <f ca="1">IF(ISERROR(OFFSET(Data!$A$1,MATCH($D111,Data!$CG:$CG,0)-1,MATCH($E111&amp;"/"&amp;V$1,Data!$1:$1,0)-1))=TRUE,"",IF(OFFSET(Data!$A$1,MATCH($D111,Data!$CG:$CG,0)-1,MATCH($E111&amp;"/"&amp;V$1,Data!$1:$1,0)-1)=0,"",OFFSET(Data!$A$1,MATCH($D111,Data!$CG:$CG,0)-1,MATCH($E111&amp;"/"&amp;V$1,Data!$1:$1,0)-1)))</f>
        <v/>
      </c>
      <c r="W111" s="269" t="str">
        <f ca="1">IF(ISERROR(OFFSET(Data!$A$1,MATCH($D111,Data!$CG:$CG,0)-1,MATCH($E111&amp;"/"&amp;W$1,Data!$1:$1,0)-1))=TRUE,"",IF(OFFSET(Data!$A$1,MATCH($D111,Data!$CG:$CG,0)-1,MATCH($E111&amp;"/"&amp;W$1,Data!$1:$1,0)-1)=0,"",OFFSET(Data!$A$1,MATCH($D111,Data!$CG:$CG,0)-1,MATCH($E111&amp;"/"&amp;W$1,Data!$1:$1,0)-1)))</f>
        <v/>
      </c>
      <c r="X111" s="252" t="str">
        <f ca="1">IF(ISERROR(OFFSET(Data!$A$1,MATCH($D111,Data!$CG:$CG,0)-1,MATCH($E111&amp;"/"&amp;X$1,Data!$1:$1,0)-1))=TRUE,"",IF(OFFSET(Data!$A$1,MATCH($D111,Data!$CG:$CG,0)-1,MATCH($E111&amp;"/"&amp;X$1,Data!$1:$1,0)-1)=0,"",OFFSET(Data!$A$1,MATCH($D111,Data!$CG:$CG,0)-1,MATCH($E111&amp;"/"&amp;X$1,Data!$1:$1,0)-1)))</f>
        <v/>
      </c>
      <c r="Y111" s="252" t="str">
        <f ca="1">IF(ISERROR(OFFSET(Data!$A$1,MATCH($D111,Data!$CG:$CG,0)-1,MATCH($E111&amp;"/"&amp;Y$1,Data!$1:$1,0)-1))=TRUE,"",IF(OFFSET(Data!$A$1,MATCH($D111,Data!$CG:$CG,0)-1,MATCH($E111&amp;"/"&amp;Y$1,Data!$1:$1,0)-1)=0,"",OFFSET(Data!$A$1,MATCH($D111,Data!$CG:$CG,0)-1,MATCH($E111&amp;"/"&amp;Y$1,Data!$1:$1,0)-1)))</f>
        <v/>
      </c>
      <c r="Z111" s="252" t="str">
        <f ca="1">IF(ISERROR(OFFSET(Data!$A$1,MATCH($D111,Data!$CG:$CG,0)-1,MATCH($E111&amp;"/"&amp;Z$1,Data!$1:$1,0)-1))=TRUE,"",IF(OFFSET(Data!$A$1,MATCH($D111,Data!$CG:$CG,0)-1,MATCH($E111&amp;"/"&amp;Z$1,Data!$1:$1,0)-1)=0,"",OFFSET(Data!$A$1,MATCH($D111,Data!$CG:$CG,0)-1,MATCH($E111&amp;"/"&amp;Z$1,Data!$1:$1,0)-1)))</f>
        <v/>
      </c>
      <c r="AA111" s="252" t="str">
        <f ca="1">IF(ISERROR(OFFSET(Data!$A$1,MATCH($D111,Data!$CG:$CG,0)-1,MATCH($E111&amp;"/"&amp;AA$1,Data!$1:$1,0)-1))=TRUE,"",IF(OFFSET(Data!$A$1,MATCH($D111,Data!$CG:$CG,0)-1,MATCH($E111&amp;"/"&amp;AA$1,Data!$1:$1,0)-1)=0,"",OFFSET(Data!$A$1,MATCH($D111,Data!$CG:$CG,0)-1,MATCH($E111&amp;"/"&amp;AA$1,Data!$1:$1,0)-1)))</f>
        <v/>
      </c>
      <c r="AB111" s="252" t="str">
        <f ca="1">IF(ISERROR(OFFSET(Data!$A$1,MATCH($D111,Data!$CG:$CG,0)-1,MATCH($E111&amp;"/"&amp;AB$1,Data!$1:$1,0)-1))=TRUE,"",IF(OFFSET(Data!$A$1,MATCH($D111,Data!$CG:$CG,0)-1,MATCH($E111&amp;"/"&amp;AB$1,Data!$1:$1,0)-1)=0,"",OFFSET(Data!$A$1,MATCH($D111,Data!$CG:$CG,0)-1,MATCH($E111&amp;"/"&amp;AB$1,Data!$1:$1,0)-1)))</f>
        <v/>
      </c>
      <c r="AC111" s="252" t="str">
        <f ca="1">IF(ISERROR(OFFSET(Data!$A$1,MATCH($D111,Data!$CG:$CG,0)-1,MATCH($E111&amp;"/"&amp;AC$1,Data!$1:$1,0)-1))=TRUE,"",IF(OFFSET(Data!$A$1,MATCH($D111,Data!$CG:$CG,0)-1,MATCH($E111&amp;"/"&amp;AC$1,Data!$1:$1,0)-1)=0,"",OFFSET(Data!$A$1,MATCH($D111,Data!$CG:$CG,0)-1,MATCH($E111&amp;"/"&amp;AC$1,Data!$1:$1,0)-1)))</f>
        <v/>
      </c>
      <c r="AD111" s="252" t="str">
        <f ca="1">IF(ISERROR(OFFSET(Data!$A$1,MATCH($D111,Data!$CG:$CG,0)-1,MATCH($E111&amp;"/"&amp;AD$1,Data!$1:$1,0)-1))=TRUE,"",IF(OFFSET(Data!$A$1,MATCH($D111,Data!$CG:$CG,0)-1,MATCH($E111&amp;"/"&amp;AD$1,Data!$1:$1,0)-1)=0,"",OFFSET(Data!$A$1,MATCH($D111,Data!$CG:$CG,0)-1,MATCH($E111&amp;"/"&amp;AD$1,Data!$1:$1,0)-1)))</f>
        <v/>
      </c>
      <c r="AE111" s="252" t="str">
        <f ca="1">IF(ISERROR(OFFSET(Data!$A$1,MATCH($D111,Data!$CG:$CG,0)-1,MATCH($E111&amp;"/"&amp;AE$1,Data!$1:$1,0)-1))=TRUE,"",IF(OFFSET(Data!$A$1,MATCH($D111,Data!$CG:$CG,0)-1,MATCH($E111&amp;"/"&amp;AE$1,Data!$1:$1,0)-1)=0,"",OFFSET(Data!$A$1,MATCH($D111,Data!$CG:$CG,0)-1,MATCH($E111&amp;"/"&amp;AE$1,Data!$1:$1,0)-1)))</f>
        <v/>
      </c>
      <c r="AF111" s="253" t="str">
        <f ca="1">IF(ISERROR(OFFSET(Data!$A$1,MATCH($D111,Data!$CG:$CG,0)-1,MATCH($E111&amp;"/"&amp;AF$1,Data!$1:$1,0)-1))=TRUE,"",IF(OFFSET(Data!$A$1,MATCH($D111,Data!$CG:$CG,0)-1,MATCH($E111&amp;"/"&amp;AF$1,Data!$1:$1,0)-1)=0,"",OFFSET(Data!$A$1,MATCH($D111,Data!$CG:$CG,0)-1,MATCH($E111&amp;"/"&amp;AF$1,Data!$1:$1,0)-1)))</f>
        <v/>
      </c>
      <c r="AG111" s="212">
        <f t="shared" ca="1" si="6"/>
        <v>0</v>
      </c>
      <c r="AH111" s="213">
        <f ca="1">SUM(AG109:AG111)</f>
        <v>0</v>
      </c>
    </row>
    <row r="112" spans="1:34" ht="15.75" hidden="1" customHeight="1" x14ac:dyDescent="0.25">
      <c r="A112" s="446"/>
      <c r="B112" s="449"/>
      <c r="C112" s="452"/>
      <c r="D112" s="28" t="e">
        <f>IF(C112&lt;&gt;"",C112,D111)</f>
        <v>#N/A</v>
      </c>
      <c r="E112" s="29" t="s">
        <v>24</v>
      </c>
      <c r="F112" s="254" t="str">
        <f ca="1">IF(ISERROR(OFFSET(Data!$A$1,MATCH($D112,Data!$CG:$CG,0)-1,MATCH($E112&amp;"/"&amp;F$1,Data!$1:$1,0)-1))=TRUE,"",IF(OFFSET(Data!$A$1,MATCH($D112,Data!$CG:$CG,0)-1,MATCH($E112&amp;"/"&amp;F$1,Data!$1:$1,0)-1)=0,"",OFFSET(Data!$A$1,MATCH($D112,Data!$CG:$CG,0)-1,MATCH($E112&amp;"/"&amp;F$1,Data!$1:$1,0)-1)))</f>
        <v/>
      </c>
      <c r="G112" s="252" t="str">
        <f ca="1">IF(ISERROR(OFFSET(Data!$A$1,MATCH($D112,Data!$CG:$CG,0)-1,MATCH($E112&amp;"/"&amp;G$1,Data!$1:$1,0)-1))=TRUE,"",IF(OFFSET(Data!$A$1,MATCH($D112,Data!$CG:$CG,0)-1,MATCH($E112&amp;"/"&amp;G$1,Data!$1:$1,0)-1)=0,"",OFFSET(Data!$A$1,MATCH($D112,Data!$CG:$CG,0)-1,MATCH($E112&amp;"/"&amp;G$1,Data!$1:$1,0)-1)))</f>
        <v/>
      </c>
      <c r="H112" s="252" t="str">
        <f ca="1">IF(ISERROR(OFFSET(Data!$A$1,MATCH($D112,Data!$CG:$CG,0)-1,MATCH($E112&amp;"/"&amp;H$1,Data!$1:$1,0)-1))=TRUE,"",IF(OFFSET(Data!$A$1,MATCH($D112,Data!$CG:$CG,0)-1,MATCH($E112&amp;"/"&amp;H$1,Data!$1:$1,0)-1)=0,"",OFFSET(Data!$A$1,MATCH($D112,Data!$CG:$CG,0)-1,MATCH($E112&amp;"/"&amp;H$1,Data!$1:$1,0)-1)))</f>
        <v/>
      </c>
      <c r="I112" s="252" t="str">
        <f ca="1">IF(ISERROR(OFFSET(Data!$A$1,MATCH($D112,Data!$CG:$CG,0)-1,MATCH($E112&amp;"/"&amp;I$1,Data!$1:$1,0)-1))=TRUE,"",IF(OFFSET(Data!$A$1,MATCH($D112,Data!$CG:$CG,0)-1,MATCH($E112&amp;"/"&amp;I$1,Data!$1:$1,0)-1)=0,"",OFFSET(Data!$A$1,MATCH($D112,Data!$CG:$CG,0)-1,MATCH($E112&amp;"/"&amp;I$1,Data!$1:$1,0)-1)))</f>
        <v/>
      </c>
      <c r="J112" s="252" t="str">
        <f ca="1">IF(ISERROR(OFFSET(Data!$A$1,MATCH($D112,Data!$CG:$CG,0)-1,MATCH($E112&amp;"/"&amp;J$1,Data!$1:$1,0)-1))=TRUE,"",IF(OFFSET(Data!$A$1,MATCH($D112,Data!$CG:$CG,0)-1,MATCH($E112&amp;"/"&amp;J$1,Data!$1:$1,0)-1)=0,"",OFFSET(Data!$A$1,MATCH($D112,Data!$CG:$CG,0)-1,MATCH($E112&amp;"/"&amp;J$1,Data!$1:$1,0)-1)))</f>
        <v/>
      </c>
      <c r="K112" s="252" t="str">
        <f ca="1">IF(ISERROR(OFFSET(Data!$A$1,MATCH($D112,Data!$CG:$CG,0)-1,MATCH($E112&amp;"/"&amp;K$1,Data!$1:$1,0)-1))=TRUE,"",IF(OFFSET(Data!$A$1,MATCH($D112,Data!$CG:$CG,0)-1,MATCH($E112&amp;"/"&amp;K$1,Data!$1:$1,0)-1)=0,"",OFFSET(Data!$A$1,MATCH($D112,Data!$CG:$CG,0)-1,MATCH($E112&amp;"/"&amp;K$1,Data!$1:$1,0)-1)))</f>
        <v/>
      </c>
      <c r="L112" s="252" t="str">
        <f ca="1">IF(ISERROR(OFFSET(Data!$A$1,MATCH($D112,Data!$CG:$CG,0)-1,MATCH($E112&amp;"/"&amp;L$1,Data!$1:$1,0)-1))=TRUE,"",IF(OFFSET(Data!$A$1,MATCH($D112,Data!$CG:$CG,0)-1,MATCH($E112&amp;"/"&amp;L$1,Data!$1:$1,0)-1)=0,"",OFFSET(Data!$A$1,MATCH($D112,Data!$CG:$CG,0)-1,MATCH($E112&amp;"/"&amp;L$1,Data!$1:$1,0)-1)))</f>
        <v/>
      </c>
      <c r="M112" s="252" t="str">
        <f ca="1">IF(ISERROR(OFFSET(Data!$A$1,MATCH($D112,Data!$CG:$CG,0)-1,MATCH($E112&amp;"/"&amp;M$1,Data!$1:$1,0)-1))=TRUE,"",IF(OFFSET(Data!$A$1,MATCH($D112,Data!$CG:$CG,0)-1,MATCH($E112&amp;"/"&amp;M$1,Data!$1:$1,0)-1)=0,"",OFFSET(Data!$A$1,MATCH($D112,Data!$CG:$CG,0)-1,MATCH($E112&amp;"/"&amp;M$1,Data!$1:$1,0)-1)))</f>
        <v/>
      </c>
      <c r="N112" s="252" t="str">
        <f ca="1">IF(ISERROR(OFFSET(Data!$A$1,MATCH($D112,Data!$CG:$CG,0)-1,MATCH($E112&amp;"/"&amp;N$1,Data!$1:$1,0)-1))=TRUE,"",IF(OFFSET(Data!$A$1,MATCH($D112,Data!$CG:$CG,0)-1,MATCH($E112&amp;"/"&amp;N$1,Data!$1:$1,0)-1)=0,"",OFFSET(Data!$A$1,MATCH($D112,Data!$CG:$CG,0)-1,MATCH($E112&amp;"/"&amp;N$1,Data!$1:$1,0)-1)))</f>
        <v/>
      </c>
      <c r="O112" s="252" t="str">
        <f ca="1">IF(ISERROR(OFFSET(Data!$A$1,MATCH($D112,Data!$CG:$CG,0)-1,MATCH($E112&amp;"/"&amp;O$1,Data!$1:$1,0)-1))=TRUE,"",IF(OFFSET(Data!$A$1,MATCH($D112,Data!$CG:$CG,0)-1,MATCH($E112&amp;"/"&amp;O$1,Data!$1:$1,0)-1)=0,"",OFFSET(Data!$A$1,MATCH($D112,Data!$CG:$CG,0)-1,MATCH($E112&amp;"/"&amp;O$1,Data!$1:$1,0)-1)))</f>
        <v/>
      </c>
      <c r="P112" s="252" t="str">
        <f ca="1">IF(ISERROR(OFFSET(Data!$A$1,MATCH($D112,Data!$CG:$CG,0)-1,MATCH($E112&amp;"/"&amp;P$1,Data!$1:$1,0)-1))=TRUE,"",IF(OFFSET(Data!$A$1,MATCH($D112,Data!$CG:$CG,0)-1,MATCH($E112&amp;"/"&amp;P$1,Data!$1:$1,0)-1)=0,"",OFFSET(Data!$A$1,MATCH($D112,Data!$CG:$CG,0)-1,MATCH($E112&amp;"/"&amp;P$1,Data!$1:$1,0)-1)))</f>
        <v/>
      </c>
      <c r="Q112" s="252" t="str">
        <f ca="1">IF(ISERROR(OFFSET(Data!$A$1,MATCH($D112,Data!$CG:$CG,0)-1,MATCH($E112&amp;"/"&amp;Q$1,Data!$1:$1,0)-1))=TRUE,"",IF(OFFSET(Data!$A$1,MATCH($D112,Data!$CG:$CG,0)-1,MATCH($E112&amp;"/"&amp;Q$1,Data!$1:$1,0)-1)=0,"",OFFSET(Data!$A$1,MATCH($D112,Data!$CG:$CG,0)-1,MATCH($E112&amp;"/"&amp;Q$1,Data!$1:$1,0)-1)))</f>
        <v/>
      </c>
      <c r="R112" s="252" t="str">
        <f ca="1">IF(ISERROR(OFFSET(Data!$A$1,MATCH($D112,Data!$CG:$CG,0)-1,MATCH($E112&amp;"/"&amp;R$1,Data!$1:$1,0)-1))=TRUE,"",IF(OFFSET(Data!$A$1,MATCH($D112,Data!$CG:$CG,0)-1,MATCH($E112&amp;"/"&amp;R$1,Data!$1:$1,0)-1)=0,"",OFFSET(Data!$A$1,MATCH($D112,Data!$CG:$CG,0)-1,MATCH($E112&amp;"/"&amp;R$1,Data!$1:$1,0)-1)))</f>
        <v/>
      </c>
      <c r="S112" s="252" t="str">
        <f ca="1">IF(ISERROR(OFFSET(Data!$A$1,MATCH($D112,Data!$CG:$CG,0)-1,MATCH($E112&amp;"/"&amp;S$1,Data!$1:$1,0)-1))=TRUE,"",IF(OFFSET(Data!$A$1,MATCH($D112,Data!$CG:$CG,0)-1,MATCH($E112&amp;"/"&amp;S$1,Data!$1:$1,0)-1)=0,"",OFFSET(Data!$A$1,MATCH($D112,Data!$CG:$CG,0)-1,MATCH($E112&amp;"/"&amp;S$1,Data!$1:$1,0)-1)))</f>
        <v/>
      </c>
      <c r="T112" s="252" t="str">
        <f ca="1">IF(ISERROR(OFFSET(Data!$A$1,MATCH($D112,Data!$CG:$CG,0)-1,MATCH($E112&amp;"/"&amp;T$1,Data!$1:$1,0)-1))=TRUE,"",IF(OFFSET(Data!$A$1,MATCH($D112,Data!$CG:$CG,0)-1,MATCH($E112&amp;"/"&amp;T$1,Data!$1:$1,0)-1)=0,"",OFFSET(Data!$A$1,MATCH($D112,Data!$CG:$CG,0)-1,MATCH($E112&amp;"/"&amp;T$1,Data!$1:$1,0)-1)))</f>
        <v/>
      </c>
      <c r="U112" s="252" t="str">
        <f ca="1">IF(ISERROR(OFFSET(Data!$A$1,MATCH($D112,Data!$CG:$CG,0)-1,MATCH($E112&amp;"/"&amp;U$1,Data!$1:$1,0)-1))=TRUE,"",IF(OFFSET(Data!$A$1,MATCH($D112,Data!$CG:$CG,0)-1,MATCH($E112&amp;"/"&amp;U$1,Data!$1:$1,0)-1)=0,"",OFFSET(Data!$A$1,MATCH($D112,Data!$CG:$CG,0)-1,MATCH($E112&amp;"/"&amp;U$1,Data!$1:$1,0)-1)))</f>
        <v/>
      </c>
      <c r="V112" s="252" t="str">
        <f ca="1">IF(ISERROR(OFFSET(Data!$A$1,MATCH($D112,Data!$CG:$CG,0)-1,MATCH($E112&amp;"/"&amp;V$1,Data!$1:$1,0)-1))=TRUE,"",IF(OFFSET(Data!$A$1,MATCH($D112,Data!$CG:$CG,0)-1,MATCH($E112&amp;"/"&amp;V$1,Data!$1:$1,0)-1)=0,"",OFFSET(Data!$A$1,MATCH($D112,Data!$CG:$CG,0)-1,MATCH($E112&amp;"/"&amp;V$1,Data!$1:$1,0)-1)))</f>
        <v/>
      </c>
      <c r="W112" s="269" t="str">
        <f ca="1">IF(ISERROR(OFFSET(Data!$A$1,MATCH($D112,Data!$CG:$CG,0)-1,MATCH($E112&amp;"/"&amp;W$1,Data!$1:$1,0)-1))=TRUE,"",IF(OFFSET(Data!$A$1,MATCH($D112,Data!$CG:$CG,0)-1,MATCH($E112&amp;"/"&amp;W$1,Data!$1:$1,0)-1)=0,"",OFFSET(Data!$A$1,MATCH($D112,Data!$CG:$CG,0)-1,MATCH($E112&amp;"/"&amp;W$1,Data!$1:$1,0)-1)))</f>
        <v/>
      </c>
      <c r="X112" s="252" t="str">
        <f ca="1">IF(ISERROR(OFFSET(Data!$A$1,MATCH($D112,Data!$CG:$CG,0)-1,MATCH($E112&amp;"/"&amp;X$1,Data!$1:$1,0)-1))=TRUE,"",IF(OFFSET(Data!$A$1,MATCH($D112,Data!$CG:$CG,0)-1,MATCH($E112&amp;"/"&amp;X$1,Data!$1:$1,0)-1)=0,"",OFFSET(Data!$A$1,MATCH($D112,Data!$CG:$CG,0)-1,MATCH($E112&amp;"/"&amp;X$1,Data!$1:$1,0)-1)))</f>
        <v/>
      </c>
      <c r="Y112" s="252" t="str">
        <f ca="1">IF(ISERROR(OFFSET(Data!$A$1,MATCH($D112,Data!$CG:$CG,0)-1,MATCH($E112&amp;"/"&amp;Y$1,Data!$1:$1,0)-1))=TRUE,"",IF(OFFSET(Data!$A$1,MATCH($D112,Data!$CG:$CG,0)-1,MATCH($E112&amp;"/"&amp;Y$1,Data!$1:$1,0)-1)=0,"",OFFSET(Data!$A$1,MATCH($D112,Data!$CG:$CG,0)-1,MATCH($E112&amp;"/"&amp;Y$1,Data!$1:$1,0)-1)))</f>
        <v/>
      </c>
      <c r="Z112" s="252" t="str">
        <f ca="1">IF(ISERROR(OFFSET(Data!$A$1,MATCH($D112,Data!$CG:$CG,0)-1,MATCH($E112&amp;"/"&amp;Z$1,Data!$1:$1,0)-1))=TRUE,"",IF(OFFSET(Data!$A$1,MATCH($D112,Data!$CG:$CG,0)-1,MATCH($E112&amp;"/"&amp;Z$1,Data!$1:$1,0)-1)=0,"",OFFSET(Data!$A$1,MATCH($D112,Data!$CG:$CG,0)-1,MATCH($E112&amp;"/"&amp;Z$1,Data!$1:$1,0)-1)))</f>
        <v/>
      </c>
      <c r="AA112" s="252" t="str">
        <f ca="1">IF(ISERROR(OFFSET(Data!$A$1,MATCH($D112,Data!$CG:$CG,0)-1,MATCH($E112&amp;"/"&amp;AA$1,Data!$1:$1,0)-1))=TRUE,"",IF(OFFSET(Data!$A$1,MATCH($D112,Data!$CG:$CG,0)-1,MATCH($E112&amp;"/"&amp;AA$1,Data!$1:$1,0)-1)=0,"",OFFSET(Data!$A$1,MATCH($D112,Data!$CG:$CG,0)-1,MATCH($E112&amp;"/"&amp;AA$1,Data!$1:$1,0)-1)))</f>
        <v/>
      </c>
      <c r="AB112" s="252" t="str">
        <f ca="1">IF(ISERROR(OFFSET(Data!$A$1,MATCH($D112,Data!$CG:$CG,0)-1,MATCH($E112&amp;"/"&amp;AB$1,Data!$1:$1,0)-1))=TRUE,"",IF(OFFSET(Data!$A$1,MATCH($D112,Data!$CG:$CG,0)-1,MATCH($E112&amp;"/"&amp;AB$1,Data!$1:$1,0)-1)=0,"",OFFSET(Data!$A$1,MATCH($D112,Data!$CG:$CG,0)-1,MATCH($E112&amp;"/"&amp;AB$1,Data!$1:$1,0)-1)))</f>
        <v/>
      </c>
      <c r="AC112" s="252" t="str">
        <f ca="1">IF(ISERROR(OFFSET(Data!$A$1,MATCH($D112,Data!$CG:$CG,0)-1,MATCH($E112&amp;"/"&amp;AC$1,Data!$1:$1,0)-1))=TRUE,"",IF(OFFSET(Data!$A$1,MATCH($D112,Data!$CG:$CG,0)-1,MATCH($E112&amp;"/"&amp;AC$1,Data!$1:$1,0)-1)=0,"",OFFSET(Data!$A$1,MATCH($D112,Data!$CG:$CG,0)-1,MATCH($E112&amp;"/"&amp;AC$1,Data!$1:$1,0)-1)))</f>
        <v/>
      </c>
      <c r="AD112" s="252" t="str">
        <f ca="1">IF(ISERROR(OFFSET(Data!$A$1,MATCH($D112,Data!$CG:$CG,0)-1,MATCH($E112&amp;"/"&amp;AD$1,Data!$1:$1,0)-1))=TRUE,"",IF(OFFSET(Data!$A$1,MATCH($D112,Data!$CG:$CG,0)-1,MATCH($E112&amp;"/"&amp;AD$1,Data!$1:$1,0)-1)=0,"",OFFSET(Data!$A$1,MATCH($D112,Data!$CG:$CG,0)-1,MATCH($E112&amp;"/"&amp;AD$1,Data!$1:$1,0)-1)))</f>
        <v/>
      </c>
      <c r="AE112" s="252" t="str">
        <f ca="1">IF(ISERROR(OFFSET(Data!$A$1,MATCH($D112,Data!$CG:$CG,0)-1,MATCH($E112&amp;"/"&amp;AE$1,Data!$1:$1,0)-1))=TRUE,"",IF(OFFSET(Data!$A$1,MATCH($D112,Data!$CG:$CG,0)-1,MATCH($E112&amp;"/"&amp;AE$1,Data!$1:$1,0)-1)=0,"",OFFSET(Data!$A$1,MATCH($D112,Data!$CG:$CG,0)-1,MATCH($E112&amp;"/"&amp;AE$1,Data!$1:$1,0)-1)))</f>
        <v/>
      </c>
      <c r="AF112" s="253" t="str">
        <f ca="1">IF(ISERROR(OFFSET(Data!$A$1,MATCH($D112,Data!$CG:$CG,0)-1,MATCH($E112&amp;"/"&amp;AF$1,Data!$1:$1,0)-1))=TRUE,"",IF(OFFSET(Data!$A$1,MATCH($D112,Data!$CG:$CG,0)-1,MATCH($E112&amp;"/"&amp;AF$1,Data!$1:$1,0)-1)=0,"",OFFSET(Data!$A$1,MATCH($D112,Data!$CG:$CG,0)-1,MATCH($E112&amp;"/"&amp;AF$1,Data!$1:$1,0)-1)))</f>
        <v/>
      </c>
      <c r="AG112" s="212">
        <f t="shared" ca="1" si="6"/>
        <v>0</v>
      </c>
      <c r="AH112" s="213">
        <f ca="1">SUM(AG109:AG112)</f>
        <v>0</v>
      </c>
    </row>
    <row r="113" spans="1:34" ht="15.75" hidden="1" customHeight="1" thickBot="1" x14ac:dyDescent="0.3">
      <c r="A113" s="447"/>
      <c r="B113" s="450"/>
      <c r="C113" s="453"/>
      <c r="D113" s="30" t="e">
        <f>IF(C113&lt;&gt;"",C113,D112)</f>
        <v>#N/A</v>
      </c>
      <c r="E113" s="31" t="s">
        <v>25</v>
      </c>
      <c r="F113" s="255" t="str">
        <f ca="1">IF(ISERROR(OFFSET(Data!$A$1,MATCH($D113,Data!$CG:$CG,0)-1,MATCH($E113&amp;"/"&amp;F$1,Data!$1:$1,0)-1))=TRUE,"",IF(OFFSET(Data!$A$1,MATCH($D113,Data!$CG:$CG,0)-1,MATCH($E113&amp;"/"&amp;F$1,Data!$1:$1,0)-1)=0,"",OFFSET(Data!$A$1,MATCH($D113,Data!$CG:$CG,0)-1,MATCH($E113&amp;"/"&amp;F$1,Data!$1:$1,0)-1)))</f>
        <v/>
      </c>
      <c r="G113" s="256" t="str">
        <f ca="1">IF(ISERROR(OFFSET(Data!$A$1,MATCH($D113,Data!$CG:$CG,0)-1,MATCH($E113&amp;"/"&amp;G$1,Data!$1:$1,0)-1))=TRUE,"",IF(OFFSET(Data!$A$1,MATCH($D113,Data!$CG:$CG,0)-1,MATCH($E113&amp;"/"&amp;G$1,Data!$1:$1,0)-1)=0,"",OFFSET(Data!$A$1,MATCH($D113,Data!$CG:$CG,0)-1,MATCH($E113&amp;"/"&amp;G$1,Data!$1:$1,0)-1)))</f>
        <v/>
      </c>
      <c r="H113" s="256" t="str">
        <f ca="1">IF(ISERROR(OFFSET(Data!$A$1,MATCH($D113,Data!$CG:$CG,0)-1,MATCH($E113&amp;"/"&amp;H$1,Data!$1:$1,0)-1))=TRUE,"",IF(OFFSET(Data!$A$1,MATCH($D113,Data!$CG:$CG,0)-1,MATCH($E113&amp;"/"&amp;H$1,Data!$1:$1,0)-1)=0,"",OFFSET(Data!$A$1,MATCH($D113,Data!$CG:$CG,0)-1,MATCH($E113&amp;"/"&amp;H$1,Data!$1:$1,0)-1)))</f>
        <v/>
      </c>
      <c r="I113" s="256" t="str">
        <f ca="1">IF(ISERROR(OFFSET(Data!$A$1,MATCH($D113,Data!$CG:$CG,0)-1,MATCH($E113&amp;"/"&amp;I$1,Data!$1:$1,0)-1))=TRUE,"",IF(OFFSET(Data!$A$1,MATCH($D113,Data!$CG:$CG,0)-1,MATCH($E113&amp;"/"&amp;I$1,Data!$1:$1,0)-1)=0,"",OFFSET(Data!$A$1,MATCH($D113,Data!$CG:$CG,0)-1,MATCH($E113&amp;"/"&amp;I$1,Data!$1:$1,0)-1)))</f>
        <v/>
      </c>
      <c r="J113" s="256" t="str">
        <f ca="1">IF(ISERROR(OFFSET(Data!$A$1,MATCH($D113,Data!$CG:$CG,0)-1,MATCH($E113&amp;"/"&amp;J$1,Data!$1:$1,0)-1))=TRUE,"",IF(OFFSET(Data!$A$1,MATCH($D113,Data!$CG:$CG,0)-1,MATCH($E113&amp;"/"&amp;J$1,Data!$1:$1,0)-1)=0,"",OFFSET(Data!$A$1,MATCH($D113,Data!$CG:$CG,0)-1,MATCH($E113&amp;"/"&amp;J$1,Data!$1:$1,0)-1)))</f>
        <v/>
      </c>
      <c r="K113" s="256" t="str">
        <f ca="1">IF(ISERROR(OFFSET(Data!$A$1,MATCH($D113,Data!$CG:$CG,0)-1,MATCH($E113&amp;"/"&amp;K$1,Data!$1:$1,0)-1))=TRUE,"",IF(OFFSET(Data!$A$1,MATCH($D113,Data!$CG:$CG,0)-1,MATCH($E113&amp;"/"&amp;K$1,Data!$1:$1,0)-1)=0,"",OFFSET(Data!$A$1,MATCH($D113,Data!$CG:$CG,0)-1,MATCH($E113&amp;"/"&amp;K$1,Data!$1:$1,0)-1)))</f>
        <v/>
      </c>
      <c r="L113" s="256" t="str">
        <f ca="1">IF(ISERROR(OFFSET(Data!$A$1,MATCH($D113,Data!$CG:$CG,0)-1,MATCH($E113&amp;"/"&amp;L$1,Data!$1:$1,0)-1))=TRUE,"",IF(OFFSET(Data!$A$1,MATCH($D113,Data!$CG:$CG,0)-1,MATCH($E113&amp;"/"&amp;L$1,Data!$1:$1,0)-1)=0,"",OFFSET(Data!$A$1,MATCH($D113,Data!$CG:$CG,0)-1,MATCH($E113&amp;"/"&amp;L$1,Data!$1:$1,0)-1)))</f>
        <v/>
      </c>
      <c r="M113" s="256" t="str">
        <f ca="1">IF(ISERROR(OFFSET(Data!$A$1,MATCH($D113,Data!$CG:$CG,0)-1,MATCH($E113&amp;"/"&amp;M$1,Data!$1:$1,0)-1))=TRUE,"",IF(OFFSET(Data!$A$1,MATCH($D113,Data!$CG:$CG,0)-1,MATCH($E113&amp;"/"&amp;M$1,Data!$1:$1,0)-1)=0,"",OFFSET(Data!$A$1,MATCH($D113,Data!$CG:$CG,0)-1,MATCH($E113&amp;"/"&amp;M$1,Data!$1:$1,0)-1)))</f>
        <v/>
      </c>
      <c r="N113" s="256" t="str">
        <f ca="1">IF(ISERROR(OFFSET(Data!$A$1,MATCH($D113,Data!$CG:$CG,0)-1,MATCH($E113&amp;"/"&amp;N$1,Data!$1:$1,0)-1))=TRUE,"",IF(OFFSET(Data!$A$1,MATCH($D113,Data!$CG:$CG,0)-1,MATCH($E113&amp;"/"&amp;N$1,Data!$1:$1,0)-1)=0,"",OFFSET(Data!$A$1,MATCH($D113,Data!$CG:$CG,0)-1,MATCH($E113&amp;"/"&amp;N$1,Data!$1:$1,0)-1)))</f>
        <v/>
      </c>
      <c r="O113" s="256" t="str">
        <f ca="1">IF(ISERROR(OFFSET(Data!$A$1,MATCH($D113,Data!$CG:$CG,0)-1,MATCH($E113&amp;"/"&amp;O$1,Data!$1:$1,0)-1))=TRUE,"",IF(OFFSET(Data!$A$1,MATCH($D113,Data!$CG:$CG,0)-1,MATCH($E113&amp;"/"&amp;O$1,Data!$1:$1,0)-1)=0,"",OFFSET(Data!$A$1,MATCH($D113,Data!$CG:$CG,0)-1,MATCH($E113&amp;"/"&amp;O$1,Data!$1:$1,0)-1)))</f>
        <v/>
      </c>
      <c r="P113" s="256" t="str">
        <f ca="1">IF(ISERROR(OFFSET(Data!$A$1,MATCH($D113,Data!$CG:$CG,0)-1,MATCH($E113&amp;"/"&amp;P$1,Data!$1:$1,0)-1))=TRUE,"",IF(OFFSET(Data!$A$1,MATCH($D113,Data!$CG:$CG,0)-1,MATCH($E113&amp;"/"&amp;P$1,Data!$1:$1,0)-1)=0,"",OFFSET(Data!$A$1,MATCH($D113,Data!$CG:$CG,0)-1,MATCH($E113&amp;"/"&amp;P$1,Data!$1:$1,0)-1)))</f>
        <v/>
      </c>
      <c r="Q113" s="256" t="str">
        <f ca="1">IF(ISERROR(OFFSET(Data!$A$1,MATCH($D113,Data!$CG:$CG,0)-1,MATCH($E113&amp;"/"&amp;Q$1,Data!$1:$1,0)-1))=TRUE,"",IF(OFFSET(Data!$A$1,MATCH($D113,Data!$CG:$CG,0)-1,MATCH($E113&amp;"/"&amp;Q$1,Data!$1:$1,0)-1)=0,"",OFFSET(Data!$A$1,MATCH($D113,Data!$CG:$CG,0)-1,MATCH($E113&amp;"/"&amp;Q$1,Data!$1:$1,0)-1)))</f>
        <v/>
      </c>
      <c r="R113" s="256" t="str">
        <f ca="1">IF(ISERROR(OFFSET(Data!$A$1,MATCH($D113,Data!$CG:$CG,0)-1,MATCH($E113&amp;"/"&amp;R$1,Data!$1:$1,0)-1))=TRUE,"",IF(OFFSET(Data!$A$1,MATCH($D113,Data!$CG:$CG,0)-1,MATCH($E113&amp;"/"&amp;R$1,Data!$1:$1,0)-1)=0,"",OFFSET(Data!$A$1,MATCH($D113,Data!$CG:$CG,0)-1,MATCH($E113&amp;"/"&amp;R$1,Data!$1:$1,0)-1)))</f>
        <v/>
      </c>
      <c r="S113" s="256" t="str">
        <f ca="1">IF(ISERROR(OFFSET(Data!$A$1,MATCH($D113,Data!$CG:$CG,0)-1,MATCH($E113&amp;"/"&amp;S$1,Data!$1:$1,0)-1))=TRUE,"",IF(OFFSET(Data!$A$1,MATCH($D113,Data!$CG:$CG,0)-1,MATCH($E113&amp;"/"&amp;S$1,Data!$1:$1,0)-1)=0,"",OFFSET(Data!$A$1,MATCH($D113,Data!$CG:$CG,0)-1,MATCH($E113&amp;"/"&amp;S$1,Data!$1:$1,0)-1)))</f>
        <v/>
      </c>
      <c r="T113" s="256" t="str">
        <f ca="1">IF(ISERROR(OFFSET(Data!$A$1,MATCH($D113,Data!$CG:$CG,0)-1,MATCH($E113&amp;"/"&amp;T$1,Data!$1:$1,0)-1))=TRUE,"",IF(OFFSET(Data!$A$1,MATCH($D113,Data!$CG:$CG,0)-1,MATCH($E113&amp;"/"&amp;T$1,Data!$1:$1,0)-1)=0,"",OFFSET(Data!$A$1,MATCH($D113,Data!$CG:$CG,0)-1,MATCH($E113&amp;"/"&amp;T$1,Data!$1:$1,0)-1)))</f>
        <v/>
      </c>
      <c r="U113" s="256" t="str">
        <f ca="1">IF(ISERROR(OFFSET(Data!$A$1,MATCH($D113,Data!$CG:$CG,0)-1,MATCH($E113&amp;"/"&amp;U$1,Data!$1:$1,0)-1))=TRUE,"",IF(OFFSET(Data!$A$1,MATCH($D113,Data!$CG:$CG,0)-1,MATCH($E113&amp;"/"&amp;U$1,Data!$1:$1,0)-1)=0,"",OFFSET(Data!$A$1,MATCH($D113,Data!$CG:$CG,0)-1,MATCH($E113&amp;"/"&amp;U$1,Data!$1:$1,0)-1)))</f>
        <v/>
      </c>
      <c r="V113" s="256" t="str">
        <f ca="1">IF(ISERROR(OFFSET(Data!$A$1,MATCH($D113,Data!$CG:$CG,0)-1,MATCH($E113&amp;"/"&amp;V$1,Data!$1:$1,0)-1))=TRUE,"",IF(OFFSET(Data!$A$1,MATCH($D113,Data!$CG:$CG,0)-1,MATCH($E113&amp;"/"&amp;V$1,Data!$1:$1,0)-1)=0,"",OFFSET(Data!$A$1,MATCH($D113,Data!$CG:$CG,0)-1,MATCH($E113&amp;"/"&amp;V$1,Data!$1:$1,0)-1)))</f>
        <v/>
      </c>
      <c r="W113" s="257" t="str">
        <f ca="1">IF(ISERROR(OFFSET(Data!$A$1,MATCH($D113,Data!$CG:$CG,0)-1,MATCH($E113&amp;"/"&amp;W$1,Data!$1:$1,0)-1))=TRUE,"",IF(OFFSET(Data!$A$1,MATCH($D113,Data!$CG:$CG,0)-1,MATCH($E113&amp;"/"&amp;W$1,Data!$1:$1,0)-1)=0,"",OFFSET(Data!$A$1,MATCH($D113,Data!$CG:$CG,0)-1,MATCH($E113&amp;"/"&amp;W$1,Data!$1:$1,0)-1)))</f>
        <v/>
      </c>
      <c r="X113" s="256" t="str">
        <f ca="1">IF(ISERROR(OFFSET(Data!$A$1,MATCH($D113,Data!$CG:$CG,0)-1,MATCH($E113&amp;"/"&amp;X$1,Data!$1:$1,0)-1))=TRUE,"",IF(OFFSET(Data!$A$1,MATCH($D113,Data!$CG:$CG,0)-1,MATCH($E113&amp;"/"&amp;X$1,Data!$1:$1,0)-1)=0,"",OFFSET(Data!$A$1,MATCH($D113,Data!$CG:$CG,0)-1,MATCH($E113&amp;"/"&amp;X$1,Data!$1:$1,0)-1)))</f>
        <v/>
      </c>
      <c r="Y113" s="256" t="str">
        <f ca="1">IF(ISERROR(OFFSET(Data!$A$1,MATCH($D113,Data!$CG:$CG,0)-1,MATCH($E113&amp;"/"&amp;Y$1,Data!$1:$1,0)-1))=TRUE,"",IF(OFFSET(Data!$A$1,MATCH($D113,Data!$CG:$CG,0)-1,MATCH($E113&amp;"/"&amp;Y$1,Data!$1:$1,0)-1)=0,"",OFFSET(Data!$A$1,MATCH($D113,Data!$CG:$CG,0)-1,MATCH($E113&amp;"/"&amp;Y$1,Data!$1:$1,0)-1)))</f>
        <v/>
      </c>
      <c r="Z113" s="256" t="str">
        <f ca="1">IF(ISERROR(OFFSET(Data!$A$1,MATCH($D113,Data!$CG:$CG,0)-1,MATCH($E113&amp;"/"&amp;Z$1,Data!$1:$1,0)-1))=TRUE,"",IF(OFFSET(Data!$A$1,MATCH($D113,Data!$CG:$CG,0)-1,MATCH($E113&amp;"/"&amp;Z$1,Data!$1:$1,0)-1)=0,"",OFFSET(Data!$A$1,MATCH($D113,Data!$CG:$CG,0)-1,MATCH($E113&amp;"/"&amp;Z$1,Data!$1:$1,0)-1)))</f>
        <v/>
      </c>
      <c r="AA113" s="256" t="str">
        <f ca="1">IF(ISERROR(OFFSET(Data!$A$1,MATCH($D113,Data!$CG:$CG,0)-1,MATCH($E113&amp;"/"&amp;AA$1,Data!$1:$1,0)-1))=TRUE,"",IF(OFFSET(Data!$A$1,MATCH($D113,Data!$CG:$CG,0)-1,MATCH($E113&amp;"/"&amp;AA$1,Data!$1:$1,0)-1)=0,"",OFFSET(Data!$A$1,MATCH($D113,Data!$CG:$CG,0)-1,MATCH($E113&amp;"/"&amp;AA$1,Data!$1:$1,0)-1)))</f>
        <v/>
      </c>
      <c r="AB113" s="256" t="str">
        <f ca="1">IF(ISERROR(OFFSET(Data!$A$1,MATCH($D113,Data!$CG:$CG,0)-1,MATCH($E113&amp;"/"&amp;AB$1,Data!$1:$1,0)-1))=TRUE,"",IF(OFFSET(Data!$A$1,MATCH($D113,Data!$CG:$CG,0)-1,MATCH($E113&amp;"/"&amp;AB$1,Data!$1:$1,0)-1)=0,"",OFFSET(Data!$A$1,MATCH($D113,Data!$CG:$CG,0)-1,MATCH($E113&amp;"/"&amp;AB$1,Data!$1:$1,0)-1)))</f>
        <v/>
      </c>
      <c r="AC113" s="256" t="str">
        <f ca="1">IF(ISERROR(OFFSET(Data!$A$1,MATCH($D113,Data!$CG:$CG,0)-1,MATCH($E113&amp;"/"&amp;AC$1,Data!$1:$1,0)-1))=TRUE,"",IF(OFFSET(Data!$A$1,MATCH($D113,Data!$CG:$CG,0)-1,MATCH($E113&amp;"/"&amp;AC$1,Data!$1:$1,0)-1)=0,"",OFFSET(Data!$A$1,MATCH($D113,Data!$CG:$CG,0)-1,MATCH($E113&amp;"/"&amp;AC$1,Data!$1:$1,0)-1)))</f>
        <v/>
      </c>
      <c r="AD113" s="256" t="str">
        <f ca="1">IF(ISERROR(OFFSET(Data!$A$1,MATCH($D113,Data!$CG:$CG,0)-1,MATCH($E113&amp;"/"&amp;AD$1,Data!$1:$1,0)-1))=TRUE,"",IF(OFFSET(Data!$A$1,MATCH($D113,Data!$CG:$CG,0)-1,MATCH($E113&amp;"/"&amp;AD$1,Data!$1:$1,0)-1)=0,"",OFFSET(Data!$A$1,MATCH($D113,Data!$CG:$CG,0)-1,MATCH($E113&amp;"/"&amp;AD$1,Data!$1:$1,0)-1)))</f>
        <v/>
      </c>
      <c r="AE113" s="256" t="str">
        <f ca="1">IF(ISERROR(OFFSET(Data!$A$1,MATCH($D113,Data!$CG:$CG,0)-1,MATCH($E113&amp;"/"&amp;AE$1,Data!$1:$1,0)-1))=TRUE,"",IF(OFFSET(Data!$A$1,MATCH($D113,Data!$CG:$CG,0)-1,MATCH($E113&amp;"/"&amp;AE$1,Data!$1:$1,0)-1)=0,"",OFFSET(Data!$A$1,MATCH($D113,Data!$CG:$CG,0)-1,MATCH($E113&amp;"/"&amp;AE$1,Data!$1:$1,0)-1)))</f>
        <v/>
      </c>
      <c r="AF113" s="258" t="str">
        <f ca="1">IF(ISERROR(OFFSET(Data!$A$1,MATCH($D113,Data!$CG:$CG,0)-1,MATCH($E113&amp;"/"&amp;AF$1,Data!$1:$1,0)-1))=TRUE,"",IF(OFFSET(Data!$A$1,MATCH($D113,Data!$CG:$CG,0)-1,MATCH($E113&amp;"/"&amp;AF$1,Data!$1:$1,0)-1)=0,"",OFFSET(Data!$A$1,MATCH($D113,Data!$CG:$CG,0)-1,MATCH($E113&amp;"/"&amp;AF$1,Data!$1:$1,0)-1)))</f>
        <v/>
      </c>
      <c r="AG113" s="214">
        <f t="shared" ca="1" si="6"/>
        <v>0</v>
      </c>
      <c r="AH113" s="215">
        <f ca="1">SUM(AG109:AG113)</f>
        <v>0</v>
      </c>
    </row>
    <row r="114" spans="1:34" ht="15" hidden="1" customHeight="1" x14ac:dyDescent="0.25">
      <c r="A114" s="445">
        <v>22</v>
      </c>
      <c r="B114" s="448" t="e">
        <f>INDEX(Data!CI:CI,MATCH("W"&amp;A114,Data!A:A,0))</f>
        <v>#N/A</v>
      </c>
      <c r="C114" s="451" t="e">
        <f>INDEX(Data!CG:CG,MATCH("W"&amp;A114,Data!A:A,0))</f>
        <v>#N/A</v>
      </c>
      <c r="D114" s="26" t="e">
        <f>IF(C114&lt;&gt;"",C114,#REF!)</f>
        <v>#N/A</v>
      </c>
      <c r="E114" s="27" t="s">
        <v>21</v>
      </c>
      <c r="F114" s="271" t="str">
        <f ca="1">IF(ISERROR(OFFSET(Data!$A$1,MATCH($D114,Data!$CG:$CG,0)-1,MATCH($E114&amp;"/"&amp;F$1,Data!$1:$1,0)-1))=TRUE,"",IF(OFFSET(Data!$A$1,MATCH($D114,Data!$CG:$CG,0)-1,MATCH($E114&amp;"/"&amp;F$1,Data!$1:$1,0)-1)=0,"",OFFSET(Data!$A$1,MATCH($D114,Data!$CG:$CG,0)-1,MATCH($E114&amp;"/"&amp;F$1,Data!$1:$1,0)-1)))</f>
        <v/>
      </c>
      <c r="G114" s="250" t="str">
        <f ca="1">IF(ISERROR(OFFSET(Data!$A$1,MATCH($D114,Data!$CG:$CG,0)-1,MATCH($E114&amp;"/"&amp;G$1,Data!$1:$1,0)-1))=TRUE,"",IF(OFFSET(Data!$A$1,MATCH($D114,Data!$CG:$CG,0)-1,MATCH($E114&amp;"/"&amp;G$1,Data!$1:$1,0)-1)=0,"",OFFSET(Data!$A$1,MATCH($D114,Data!$CG:$CG,0)-1,MATCH($E114&amp;"/"&amp;G$1,Data!$1:$1,0)-1)))</f>
        <v/>
      </c>
      <c r="H114" s="250" t="str">
        <f ca="1">IF(ISERROR(OFFSET(Data!$A$1,MATCH($D114,Data!$CG:$CG,0)-1,MATCH($E114&amp;"/"&amp;H$1,Data!$1:$1,0)-1))=TRUE,"",IF(OFFSET(Data!$A$1,MATCH($D114,Data!$CG:$CG,0)-1,MATCH($E114&amp;"/"&amp;H$1,Data!$1:$1,0)-1)=0,"",OFFSET(Data!$A$1,MATCH($D114,Data!$CG:$CG,0)-1,MATCH($E114&amp;"/"&amp;H$1,Data!$1:$1,0)-1)))</f>
        <v/>
      </c>
      <c r="I114" s="250" t="str">
        <f ca="1">IF(ISERROR(OFFSET(Data!$A$1,MATCH($D114,Data!$CG:$CG,0)-1,MATCH($E114&amp;"/"&amp;I$1,Data!$1:$1,0)-1))=TRUE,"",IF(OFFSET(Data!$A$1,MATCH($D114,Data!$CG:$CG,0)-1,MATCH($E114&amp;"/"&amp;I$1,Data!$1:$1,0)-1)=0,"",OFFSET(Data!$A$1,MATCH($D114,Data!$CG:$CG,0)-1,MATCH($E114&amp;"/"&amp;I$1,Data!$1:$1,0)-1)))</f>
        <v/>
      </c>
      <c r="J114" s="250" t="str">
        <f ca="1">IF(ISERROR(OFFSET(Data!$A$1,MATCH($D114,Data!$CG:$CG,0)-1,MATCH($E114&amp;"/"&amp;J$1,Data!$1:$1,0)-1))=TRUE,"",IF(OFFSET(Data!$A$1,MATCH($D114,Data!$CG:$CG,0)-1,MATCH($E114&amp;"/"&amp;J$1,Data!$1:$1,0)-1)=0,"",OFFSET(Data!$A$1,MATCH($D114,Data!$CG:$CG,0)-1,MATCH($E114&amp;"/"&amp;J$1,Data!$1:$1,0)-1)))</f>
        <v/>
      </c>
      <c r="K114" s="250" t="str">
        <f ca="1">IF(ISERROR(OFFSET(Data!$A$1,MATCH($D114,Data!$CG:$CG,0)-1,MATCH($E114&amp;"/"&amp;K$1,Data!$1:$1,0)-1))=TRUE,"",IF(OFFSET(Data!$A$1,MATCH($D114,Data!$CG:$CG,0)-1,MATCH($E114&amp;"/"&amp;K$1,Data!$1:$1,0)-1)=0,"",OFFSET(Data!$A$1,MATCH($D114,Data!$CG:$CG,0)-1,MATCH($E114&amp;"/"&amp;K$1,Data!$1:$1,0)-1)))</f>
        <v/>
      </c>
      <c r="L114" s="250" t="str">
        <f ca="1">IF(ISERROR(OFFSET(Data!$A$1,MATCH($D114,Data!$CG:$CG,0)-1,MATCH($E114&amp;"/"&amp;L$1,Data!$1:$1,0)-1))=TRUE,"",IF(OFFSET(Data!$A$1,MATCH($D114,Data!$CG:$CG,0)-1,MATCH($E114&amp;"/"&amp;L$1,Data!$1:$1,0)-1)=0,"",OFFSET(Data!$A$1,MATCH($D114,Data!$CG:$CG,0)-1,MATCH($E114&amp;"/"&amp;L$1,Data!$1:$1,0)-1)))</f>
        <v/>
      </c>
      <c r="M114" s="250" t="str">
        <f ca="1">IF(ISERROR(OFFSET(Data!$A$1,MATCH($D114,Data!$CG:$CG,0)-1,MATCH($E114&amp;"/"&amp;M$1,Data!$1:$1,0)-1))=TRUE,"",IF(OFFSET(Data!$A$1,MATCH($D114,Data!$CG:$CG,0)-1,MATCH($E114&amp;"/"&amp;M$1,Data!$1:$1,0)-1)=0,"",OFFSET(Data!$A$1,MATCH($D114,Data!$CG:$CG,0)-1,MATCH($E114&amp;"/"&amp;M$1,Data!$1:$1,0)-1)))</f>
        <v/>
      </c>
      <c r="N114" s="250" t="str">
        <f ca="1">IF(ISERROR(OFFSET(Data!$A$1,MATCH($D114,Data!$CG:$CG,0)-1,MATCH($E114&amp;"/"&amp;N$1,Data!$1:$1,0)-1))=TRUE,"",IF(OFFSET(Data!$A$1,MATCH($D114,Data!$CG:$CG,0)-1,MATCH($E114&amp;"/"&amp;N$1,Data!$1:$1,0)-1)=0,"",OFFSET(Data!$A$1,MATCH($D114,Data!$CG:$CG,0)-1,MATCH($E114&amp;"/"&amp;N$1,Data!$1:$1,0)-1)))</f>
        <v/>
      </c>
      <c r="O114" s="250" t="str">
        <f ca="1">IF(ISERROR(OFFSET(Data!$A$1,MATCH($D114,Data!$CG:$CG,0)-1,MATCH($E114&amp;"/"&amp;O$1,Data!$1:$1,0)-1))=TRUE,"",IF(OFFSET(Data!$A$1,MATCH($D114,Data!$CG:$CG,0)-1,MATCH($E114&amp;"/"&amp;O$1,Data!$1:$1,0)-1)=0,"",OFFSET(Data!$A$1,MATCH($D114,Data!$CG:$CG,0)-1,MATCH($E114&amp;"/"&amp;O$1,Data!$1:$1,0)-1)))</f>
        <v/>
      </c>
      <c r="P114" s="250" t="str">
        <f ca="1">IF(ISERROR(OFFSET(Data!$A$1,MATCH($D114,Data!$CG:$CG,0)-1,MATCH($E114&amp;"/"&amp;P$1,Data!$1:$1,0)-1))=TRUE,"",IF(OFFSET(Data!$A$1,MATCH($D114,Data!$CG:$CG,0)-1,MATCH($E114&amp;"/"&amp;P$1,Data!$1:$1,0)-1)=0,"",OFFSET(Data!$A$1,MATCH($D114,Data!$CG:$CG,0)-1,MATCH($E114&amp;"/"&amp;P$1,Data!$1:$1,0)-1)))</f>
        <v/>
      </c>
      <c r="Q114" s="250" t="str">
        <f ca="1">IF(ISERROR(OFFSET(Data!$A$1,MATCH($D114,Data!$CG:$CG,0)-1,MATCH($E114&amp;"/"&amp;Q$1,Data!$1:$1,0)-1))=TRUE,"",IF(OFFSET(Data!$A$1,MATCH($D114,Data!$CG:$CG,0)-1,MATCH($E114&amp;"/"&amp;Q$1,Data!$1:$1,0)-1)=0,"",OFFSET(Data!$A$1,MATCH($D114,Data!$CG:$CG,0)-1,MATCH($E114&amp;"/"&amp;Q$1,Data!$1:$1,0)-1)))</f>
        <v/>
      </c>
      <c r="R114" s="250" t="str">
        <f ca="1">IF(ISERROR(OFFSET(Data!$A$1,MATCH($D114,Data!$CG:$CG,0)-1,MATCH($E114&amp;"/"&amp;R$1,Data!$1:$1,0)-1))=TRUE,"",IF(OFFSET(Data!$A$1,MATCH($D114,Data!$CG:$CG,0)-1,MATCH($E114&amp;"/"&amp;R$1,Data!$1:$1,0)-1)=0,"",OFFSET(Data!$A$1,MATCH($D114,Data!$CG:$CG,0)-1,MATCH($E114&amp;"/"&amp;R$1,Data!$1:$1,0)-1)))</f>
        <v/>
      </c>
      <c r="S114" s="250" t="str">
        <f ca="1">IF(ISERROR(OFFSET(Data!$A$1,MATCH($D114,Data!$CG:$CG,0)-1,MATCH($E114&amp;"/"&amp;S$1,Data!$1:$1,0)-1))=TRUE,"",IF(OFFSET(Data!$A$1,MATCH($D114,Data!$CG:$CG,0)-1,MATCH($E114&amp;"/"&amp;S$1,Data!$1:$1,0)-1)=0,"",OFFSET(Data!$A$1,MATCH($D114,Data!$CG:$CG,0)-1,MATCH($E114&amp;"/"&amp;S$1,Data!$1:$1,0)-1)))</f>
        <v/>
      </c>
      <c r="T114" s="250" t="str">
        <f ca="1">IF(ISERROR(OFFSET(Data!$A$1,MATCH($D114,Data!$CG:$CG,0)-1,MATCH($E114&amp;"/"&amp;T$1,Data!$1:$1,0)-1))=TRUE,"",IF(OFFSET(Data!$A$1,MATCH($D114,Data!$CG:$CG,0)-1,MATCH($E114&amp;"/"&amp;T$1,Data!$1:$1,0)-1)=0,"",OFFSET(Data!$A$1,MATCH($D114,Data!$CG:$CG,0)-1,MATCH($E114&amp;"/"&amp;T$1,Data!$1:$1,0)-1)))</f>
        <v/>
      </c>
      <c r="U114" s="250" t="str">
        <f ca="1">IF(ISERROR(OFFSET(Data!$A$1,MATCH($D114,Data!$CG:$CG,0)-1,MATCH($E114&amp;"/"&amp;U$1,Data!$1:$1,0)-1))=TRUE,"",IF(OFFSET(Data!$A$1,MATCH($D114,Data!$CG:$CG,0)-1,MATCH($E114&amp;"/"&amp;U$1,Data!$1:$1,0)-1)=0,"",OFFSET(Data!$A$1,MATCH($D114,Data!$CG:$CG,0)-1,MATCH($E114&amp;"/"&amp;U$1,Data!$1:$1,0)-1)))</f>
        <v/>
      </c>
      <c r="V114" s="250" t="str">
        <f ca="1">IF(ISERROR(OFFSET(Data!$A$1,MATCH($D114,Data!$CG:$CG,0)-1,MATCH($E114&amp;"/"&amp;V$1,Data!$1:$1,0)-1))=TRUE,"",IF(OFFSET(Data!$A$1,MATCH($D114,Data!$CG:$CG,0)-1,MATCH($E114&amp;"/"&amp;V$1,Data!$1:$1,0)-1)=0,"",OFFSET(Data!$A$1,MATCH($D114,Data!$CG:$CG,0)-1,MATCH($E114&amp;"/"&amp;V$1,Data!$1:$1,0)-1)))</f>
        <v/>
      </c>
      <c r="W114" s="272" t="str">
        <f ca="1">IF(ISERROR(OFFSET(Data!$A$1,MATCH($D114,Data!$CG:$CG,0)-1,MATCH($E114&amp;"/"&amp;W$1,Data!$1:$1,0)-1))=TRUE,"",IF(OFFSET(Data!$A$1,MATCH($D114,Data!$CG:$CG,0)-1,MATCH($E114&amp;"/"&amp;W$1,Data!$1:$1,0)-1)=0,"",OFFSET(Data!$A$1,MATCH($D114,Data!$CG:$CG,0)-1,MATCH($E114&amp;"/"&amp;W$1,Data!$1:$1,0)-1)))</f>
        <v/>
      </c>
      <c r="X114" s="250" t="str">
        <f ca="1">IF(ISERROR(OFFSET(Data!$A$1,MATCH($D114,Data!$CG:$CG,0)-1,MATCH($E114&amp;"/"&amp;X$1,Data!$1:$1,0)-1))=TRUE,"",IF(OFFSET(Data!$A$1,MATCH($D114,Data!$CG:$CG,0)-1,MATCH($E114&amp;"/"&amp;X$1,Data!$1:$1,0)-1)=0,"",OFFSET(Data!$A$1,MATCH($D114,Data!$CG:$CG,0)-1,MATCH($E114&amp;"/"&amp;X$1,Data!$1:$1,0)-1)))</f>
        <v/>
      </c>
      <c r="Y114" s="250" t="str">
        <f ca="1">IF(ISERROR(OFFSET(Data!$A$1,MATCH($D114,Data!$CG:$CG,0)-1,MATCH($E114&amp;"/"&amp;Y$1,Data!$1:$1,0)-1))=TRUE,"",IF(OFFSET(Data!$A$1,MATCH($D114,Data!$CG:$CG,0)-1,MATCH($E114&amp;"/"&amp;Y$1,Data!$1:$1,0)-1)=0,"",OFFSET(Data!$A$1,MATCH($D114,Data!$CG:$CG,0)-1,MATCH($E114&amp;"/"&amp;Y$1,Data!$1:$1,0)-1)))</f>
        <v/>
      </c>
      <c r="Z114" s="250" t="str">
        <f ca="1">IF(ISERROR(OFFSET(Data!$A$1,MATCH($D114,Data!$CG:$CG,0)-1,MATCH($E114&amp;"/"&amp;Z$1,Data!$1:$1,0)-1))=TRUE,"",IF(OFFSET(Data!$A$1,MATCH($D114,Data!$CG:$CG,0)-1,MATCH($E114&amp;"/"&amp;Z$1,Data!$1:$1,0)-1)=0,"",OFFSET(Data!$A$1,MATCH($D114,Data!$CG:$CG,0)-1,MATCH($E114&amp;"/"&amp;Z$1,Data!$1:$1,0)-1)))</f>
        <v/>
      </c>
      <c r="AA114" s="250" t="str">
        <f ca="1">IF(ISERROR(OFFSET(Data!$A$1,MATCH($D114,Data!$CG:$CG,0)-1,MATCH($E114&amp;"/"&amp;AA$1,Data!$1:$1,0)-1))=TRUE,"",IF(OFFSET(Data!$A$1,MATCH($D114,Data!$CG:$CG,0)-1,MATCH($E114&amp;"/"&amp;AA$1,Data!$1:$1,0)-1)=0,"",OFFSET(Data!$A$1,MATCH($D114,Data!$CG:$CG,0)-1,MATCH($E114&amp;"/"&amp;AA$1,Data!$1:$1,0)-1)))</f>
        <v/>
      </c>
      <c r="AB114" s="250" t="str">
        <f ca="1">IF(ISERROR(OFFSET(Data!$A$1,MATCH($D114,Data!$CG:$CG,0)-1,MATCH($E114&amp;"/"&amp;AB$1,Data!$1:$1,0)-1))=TRUE,"",IF(OFFSET(Data!$A$1,MATCH($D114,Data!$CG:$CG,0)-1,MATCH($E114&amp;"/"&amp;AB$1,Data!$1:$1,0)-1)=0,"",OFFSET(Data!$A$1,MATCH($D114,Data!$CG:$CG,0)-1,MATCH($E114&amp;"/"&amp;AB$1,Data!$1:$1,0)-1)))</f>
        <v/>
      </c>
      <c r="AC114" s="250" t="str">
        <f ca="1">IF(ISERROR(OFFSET(Data!$A$1,MATCH($D114,Data!$CG:$CG,0)-1,MATCH($E114&amp;"/"&amp;AC$1,Data!$1:$1,0)-1))=TRUE,"",IF(OFFSET(Data!$A$1,MATCH($D114,Data!$CG:$CG,0)-1,MATCH($E114&amp;"/"&amp;AC$1,Data!$1:$1,0)-1)=0,"",OFFSET(Data!$A$1,MATCH($D114,Data!$CG:$CG,0)-1,MATCH($E114&amp;"/"&amp;AC$1,Data!$1:$1,0)-1)))</f>
        <v/>
      </c>
      <c r="AD114" s="250" t="str">
        <f ca="1">IF(ISERROR(OFFSET(Data!$A$1,MATCH($D114,Data!$CG:$CG,0)-1,MATCH($E114&amp;"/"&amp;AD$1,Data!$1:$1,0)-1))=TRUE,"",IF(OFFSET(Data!$A$1,MATCH($D114,Data!$CG:$CG,0)-1,MATCH($E114&amp;"/"&amp;AD$1,Data!$1:$1,0)-1)=0,"",OFFSET(Data!$A$1,MATCH($D114,Data!$CG:$CG,0)-1,MATCH($E114&amp;"/"&amp;AD$1,Data!$1:$1,0)-1)))</f>
        <v/>
      </c>
      <c r="AE114" s="250" t="str">
        <f ca="1">IF(ISERROR(OFFSET(Data!$A$1,MATCH($D114,Data!$CG:$CG,0)-1,MATCH($E114&amp;"/"&amp;AE$1,Data!$1:$1,0)-1))=TRUE,"",IF(OFFSET(Data!$A$1,MATCH($D114,Data!$CG:$CG,0)-1,MATCH($E114&amp;"/"&amp;AE$1,Data!$1:$1,0)-1)=0,"",OFFSET(Data!$A$1,MATCH($D114,Data!$CG:$CG,0)-1,MATCH($E114&amp;"/"&amp;AE$1,Data!$1:$1,0)-1)))</f>
        <v/>
      </c>
      <c r="AF114" s="251" t="str">
        <f ca="1">IF(ISERROR(OFFSET(Data!$A$1,MATCH($D114,Data!$CG:$CG,0)-1,MATCH($E114&amp;"/"&amp;AF$1,Data!$1:$1,0)-1))=TRUE,"",IF(OFFSET(Data!$A$1,MATCH($D114,Data!$CG:$CG,0)-1,MATCH($E114&amp;"/"&amp;AF$1,Data!$1:$1,0)-1)=0,"",OFFSET(Data!$A$1,MATCH($D114,Data!$CG:$CG,0)-1,MATCH($E114&amp;"/"&amp;AF$1,Data!$1:$1,0)-1)))</f>
        <v/>
      </c>
      <c r="AG114" s="210">
        <f t="shared" ca="1" si="6"/>
        <v>0</v>
      </c>
      <c r="AH114" s="211">
        <f ca="1">AG114</f>
        <v>0</v>
      </c>
    </row>
    <row r="115" spans="1:34" ht="15" hidden="1" customHeight="1" thickBot="1" x14ac:dyDescent="0.3">
      <c r="A115" s="446"/>
      <c r="B115" s="449"/>
      <c r="C115" s="452"/>
      <c r="D115" s="28" t="e">
        <f>IF(C115&lt;&gt;"",C115,D114)</f>
        <v>#N/A</v>
      </c>
      <c r="E115" s="29" t="s">
        <v>22</v>
      </c>
      <c r="F115" s="254" t="str">
        <f ca="1">IF(ISERROR(OFFSET(Data!$A$1,MATCH($D115,Data!$CG:$CG,0)-1,MATCH($E115&amp;"/"&amp;F$1,Data!$1:$1,0)-1))=TRUE,"",IF(OFFSET(Data!$A$1,MATCH($D115,Data!$CG:$CG,0)-1,MATCH($E115&amp;"/"&amp;F$1,Data!$1:$1,0)-1)=0,"",OFFSET(Data!$A$1,MATCH($D115,Data!$CG:$CG,0)-1,MATCH($E115&amp;"/"&amp;F$1,Data!$1:$1,0)-1)))</f>
        <v/>
      </c>
      <c r="G115" s="252" t="str">
        <f ca="1">IF(ISERROR(OFFSET(Data!$A$1,MATCH($D115,Data!$CG:$CG,0)-1,MATCH($E115&amp;"/"&amp;G$1,Data!$1:$1,0)-1))=TRUE,"",IF(OFFSET(Data!$A$1,MATCH($D115,Data!$CG:$CG,0)-1,MATCH($E115&amp;"/"&amp;G$1,Data!$1:$1,0)-1)=0,"",OFFSET(Data!$A$1,MATCH($D115,Data!$CG:$CG,0)-1,MATCH($E115&amp;"/"&amp;G$1,Data!$1:$1,0)-1)))</f>
        <v/>
      </c>
      <c r="H115" s="252" t="str">
        <f ca="1">IF(ISERROR(OFFSET(Data!$A$1,MATCH($D115,Data!$CG:$CG,0)-1,MATCH($E115&amp;"/"&amp;H$1,Data!$1:$1,0)-1))=TRUE,"",IF(OFFSET(Data!$A$1,MATCH($D115,Data!$CG:$CG,0)-1,MATCH($E115&amp;"/"&amp;H$1,Data!$1:$1,0)-1)=0,"",OFFSET(Data!$A$1,MATCH($D115,Data!$CG:$CG,0)-1,MATCH($E115&amp;"/"&amp;H$1,Data!$1:$1,0)-1)))</f>
        <v/>
      </c>
      <c r="I115" s="252" t="str">
        <f ca="1">IF(ISERROR(OFFSET(Data!$A$1,MATCH($D115,Data!$CG:$CG,0)-1,MATCH($E115&amp;"/"&amp;I$1,Data!$1:$1,0)-1))=TRUE,"",IF(OFFSET(Data!$A$1,MATCH($D115,Data!$CG:$CG,0)-1,MATCH($E115&amp;"/"&amp;I$1,Data!$1:$1,0)-1)=0,"",OFFSET(Data!$A$1,MATCH($D115,Data!$CG:$CG,0)-1,MATCH($E115&amp;"/"&amp;I$1,Data!$1:$1,0)-1)))</f>
        <v/>
      </c>
      <c r="J115" s="252" t="str">
        <f ca="1">IF(ISERROR(OFFSET(Data!$A$1,MATCH($D115,Data!$CG:$CG,0)-1,MATCH($E115&amp;"/"&amp;J$1,Data!$1:$1,0)-1))=TRUE,"",IF(OFFSET(Data!$A$1,MATCH($D115,Data!$CG:$CG,0)-1,MATCH($E115&amp;"/"&amp;J$1,Data!$1:$1,0)-1)=0,"",OFFSET(Data!$A$1,MATCH($D115,Data!$CG:$CG,0)-1,MATCH($E115&amp;"/"&amp;J$1,Data!$1:$1,0)-1)))</f>
        <v/>
      </c>
      <c r="K115" s="252" t="str">
        <f ca="1">IF(ISERROR(OFFSET(Data!$A$1,MATCH($D115,Data!$CG:$CG,0)-1,MATCH($E115&amp;"/"&amp;K$1,Data!$1:$1,0)-1))=TRUE,"",IF(OFFSET(Data!$A$1,MATCH($D115,Data!$CG:$CG,0)-1,MATCH($E115&amp;"/"&amp;K$1,Data!$1:$1,0)-1)=0,"",OFFSET(Data!$A$1,MATCH($D115,Data!$CG:$CG,0)-1,MATCH($E115&amp;"/"&amp;K$1,Data!$1:$1,0)-1)))</f>
        <v/>
      </c>
      <c r="L115" s="252" t="str">
        <f ca="1">IF(ISERROR(OFFSET(Data!$A$1,MATCH($D115,Data!$CG:$CG,0)-1,MATCH($E115&amp;"/"&amp;L$1,Data!$1:$1,0)-1))=TRUE,"",IF(OFFSET(Data!$A$1,MATCH($D115,Data!$CG:$CG,0)-1,MATCH($E115&amp;"/"&amp;L$1,Data!$1:$1,0)-1)=0,"",OFFSET(Data!$A$1,MATCH($D115,Data!$CG:$CG,0)-1,MATCH($E115&amp;"/"&amp;L$1,Data!$1:$1,0)-1)))</f>
        <v/>
      </c>
      <c r="M115" s="252" t="str">
        <f ca="1">IF(ISERROR(OFFSET(Data!$A$1,MATCH($D115,Data!$CG:$CG,0)-1,MATCH($E115&amp;"/"&amp;M$1,Data!$1:$1,0)-1))=TRUE,"",IF(OFFSET(Data!$A$1,MATCH($D115,Data!$CG:$CG,0)-1,MATCH($E115&amp;"/"&amp;M$1,Data!$1:$1,0)-1)=0,"",OFFSET(Data!$A$1,MATCH($D115,Data!$CG:$CG,0)-1,MATCH($E115&amp;"/"&amp;M$1,Data!$1:$1,0)-1)))</f>
        <v/>
      </c>
      <c r="N115" s="252" t="str">
        <f ca="1">IF(ISERROR(OFFSET(Data!$A$1,MATCH($D115,Data!$CG:$CG,0)-1,MATCH($E115&amp;"/"&amp;N$1,Data!$1:$1,0)-1))=TRUE,"",IF(OFFSET(Data!$A$1,MATCH($D115,Data!$CG:$CG,0)-1,MATCH($E115&amp;"/"&amp;N$1,Data!$1:$1,0)-1)=0,"",OFFSET(Data!$A$1,MATCH($D115,Data!$CG:$CG,0)-1,MATCH($E115&amp;"/"&amp;N$1,Data!$1:$1,0)-1)))</f>
        <v/>
      </c>
      <c r="O115" s="252" t="str">
        <f ca="1">IF(ISERROR(OFFSET(Data!$A$1,MATCH($D115,Data!$CG:$CG,0)-1,MATCH($E115&amp;"/"&amp;O$1,Data!$1:$1,0)-1))=TRUE,"",IF(OFFSET(Data!$A$1,MATCH($D115,Data!$CG:$CG,0)-1,MATCH($E115&amp;"/"&amp;O$1,Data!$1:$1,0)-1)=0,"",OFFSET(Data!$A$1,MATCH($D115,Data!$CG:$CG,0)-1,MATCH($E115&amp;"/"&amp;O$1,Data!$1:$1,0)-1)))</f>
        <v/>
      </c>
      <c r="P115" s="252" t="str">
        <f ca="1">IF(ISERROR(OFFSET(Data!$A$1,MATCH($D115,Data!$CG:$CG,0)-1,MATCH($E115&amp;"/"&amp;P$1,Data!$1:$1,0)-1))=TRUE,"",IF(OFFSET(Data!$A$1,MATCH($D115,Data!$CG:$CG,0)-1,MATCH($E115&amp;"/"&amp;P$1,Data!$1:$1,0)-1)=0,"",OFFSET(Data!$A$1,MATCH($D115,Data!$CG:$CG,0)-1,MATCH($E115&amp;"/"&amp;P$1,Data!$1:$1,0)-1)))</f>
        <v/>
      </c>
      <c r="Q115" s="252" t="str">
        <f ca="1">IF(ISERROR(OFFSET(Data!$A$1,MATCH($D115,Data!$CG:$CG,0)-1,MATCH($E115&amp;"/"&amp;Q$1,Data!$1:$1,0)-1))=TRUE,"",IF(OFFSET(Data!$A$1,MATCH($D115,Data!$CG:$CG,0)-1,MATCH($E115&amp;"/"&amp;Q$1,Data!$1:$1,0)-1)=0,"",OFFSET(Data!$A$1,MATCH($D115,Data!$CG:$CG,0)-1,MATCH($E115&amp;"/"&amp;Q$1,Data!$1:$1,0)-1)))</f>
        <v/>
      </c>
      <c r="R115" s="252" t="str">
        <f ca="1">IF(ISERROR(OFFSET(Data!$A$1,MATCH($D115,Data!$CG:$CG,0)-1,MATCH($E115&amp;"/"&amp;R$1,Data!$1:$1,0)-1))=TRUE,"",IF(OFFSET(Data!$A$1,MATCH($D115,Data!$CG:$CG,0)-1,MATCH($E115&amp;"/"&amp;R$1,Data!$1:$1,0)-1)=0,"",OFFSET(Data!$A$1,MATCH($D115,Data!$CG:$CG,0)-1,MATCH($E115&amp;"/"&amp;R$1,Data!$1:$1,0)-1)))</f>
        <v/>
      </c>
      <c r="S115" s="252" t="str">
        <f ca="1">IF(ISERROR(OFFSET(Data!$A$1,MATCH($D115,Data!$CG:$CG,0)-1,MATCH($E115&amp;"/"&amp;S$1,Data!$1:$1,0)-1))=TRUE,"",IF(OFFSET(Data!$A$1,MATCH($D115,Data!$CG:$CG,0)-1,MATCH($E115&amp;"/"&amp;S$1,Data!$1:$1,0)-1)=0,"",OFFSET(Data!$A$1,MATCH($D115,Data!$CG:$CG,0)-1,MATCH($E115&amp;"/"&amp;S$1,Data!$1:$1,0)-1)))</f>
        <v/>
      </c>
      <c r="T115" s="252" t="str">
        <f ca="1">IF(ISERROR(OFFSET(Data!$A$1,MATCH($D115,Data!$CG:$CG,0)-1,MATCH($E115&amp;"/"&amp;T$1,Data!$1:$1,0)-1))=TRUE,"",IF(OFFSET(Data!$A$1,MATCH($D115,Data!$CG:$CG,0)-1,MATCH($E115&amp;"/"&amp;T$1,Data!$1:$1,0)-1)=0,"",OFFSET(Data!$A$1,MATCH($D115,Data!$CG:$CG,0)-1,MATCH($E115&amp;"/"&amp;T$1,Data!$1:$1,0)-1)))</f>
        <v/>
      </c>
      <c r="U115" s="252" t="str">
        <f ca="1">IF(ISERROR(OFFSET(Data!$A$1,MATCH($D115,Data!$CG:$CG,0)-1,MATCH($E115&amp;"/"&amp;U$1,Data!$1:$1,0)-1))=TRUE,"",IF(OFFSET(Data!$A$1,MATCH($D115,Data!$CG:$CG,0)-1,MATCH($E115&amp;"/"&amp;U$1,Data!$1:$1,0)-1)=0,"",OFFSET(Data!$A$1,MATCH($D115,Data!$CG:$CG,0)-1,MATCH($E115&amp;"/"&amp;U$1,Data!$1:$1,0)-1)))</f>
        <v/>
      </c>
      <c r="V115" s="252" t="str">
        <f ca="1">IF(ISERROR(OFFSET(Data!$A$1,MATCH($D115,Data!$CG:$CG,0)-1,MATCH($E115&amp;"/"&amp;V$1,Data!$1:$1,0)-1))=TRUE,"",IF(OFFSET(Data!$A$1,MATCH($D115,Data!$CG:$CG,0)-1,MATCH($E115&amp;"/"&amp;V$1,Data!$1:$1,0)-1)=0,"",OFFSET(Data!$A$1,MATCH($D115,Data!$CG:$CG,0)-1,MATCH($E115&amp;"/"&amp;V$1,Data!$1:$1,0)-1)))</f>
        <v/>
      </c>
      <c r="W115" s="269" t="str">
        <f ca="1">IF(ISERROR(OFFSET(Data!$A$1,MATCH($D115,Data!$CG:$CG,0)-1,MATCH($E115&amp;"/"&amp;W$1,Data!$1:$1,0)-1))=TRUE,"",IF(OFFSET(Data!$A$1,MATCH($D115,Data!$CG:$CG,0)-1,MATCH($E115&amp;"/"&amp;W$1,Data!$1:$1,0)-1)=0,"",OFFSET(Data!$A$1,MATCH($D115,Data!$CG:$CG,0)-1,MATCH($E115&amp;"/"&amp;W$1,Data!$1:$1,0)-1)))</f>
        <v/>
      </c>
      <c r="X115" s="252" t="str">
        <f ca="1">IF(ISERROR(OFFSET(Data!$A$1,MATCH($D115,Data!$CG:$CG,0)-1,MATCH($E115&amp;"/"&amp;X$1,Data!$1:$1,0)-1))=TRUE,"",IF(OFFSET(Data!$A$1,MATCH($D115,Data!$CG:$CG,0)-1,MATCH($E115&amp;"/"&amp;X$1,Data!$1:$1,0)-1)=0,"",OFFSET(Data!$A$1,MATCH($D115,Data!$CG:$CG,0)-1,MATCH($E115&amp;"/"&amp;X$1,Data!$1:$1,0)-1)))</f>
        <v/>
      </c>
      <c r="Y115" s="252" t="str">
        <f ca="1">IF(ISERROR(OFFSET(Data!$A$1,MATCH($D115,Data!$CG:$CG,0)-1,MATCH($E115&amp;"/"&amp;Y$1,Data!$1:$1,0)-1))=TRUE,"",IF(OFFSET(Data!$A$1,MATCH($D115,Data!$CG:$CG,0)-1,MATCH($E115&amp;"/"&amp;Y$1,Data!$1:$1,0)-1)=0,"",OFFSET(Data!$A$1,MATCH($D115,Data!$CG:$CG,0)-1,MATCH($E115&amp;"/"&amp;Y$1,Data!$1:$1,0)-1)))</f>
        <v/>
      </c>
      <c r="Z115" s="252" t="str">
        <f ca="1">IF(ISERROR(OFFSET(Data!$A$1,MATCH($D115,Data!$CG:$CG,0)-1,MATCH($E115&amp;"/"&amp;Z$1,Data!$1:$1,0)-1))=TRUE,"",IF(OFFSET(Data!$A$1,MATCH($D115,Data!$CG:$CG,0)-1,MATCH($E115&amp;"/"&amp;Z$1,Data!$1:$1,0)-1)=0,"",OFFSET(Data!$A$1,MATCH($D115,Data!$CG:$CG,0)-1,MATCH($E115&amp;"/"&amp;Z$1,Data!$1:$1,0)-1)))</f>
        <v/>
      </c>
      <c r="AA115" s="252" t="str">
        <f ca="1">IF(ISERROR(OFFSET(Data!$A$1,MATCH($D115,Data!$CG:$CG,0)-1,MATCH($E115&amp;"/"&amp;AA$1,Data!$1:$1,0)-1))=TRUE,"",IF(OFFSET(Data!$A$1,MATCH($D115,Data!$CG:$CG,0)-1,MATCH($E115&amp;"/"&amp;AA$1,Data!$1:$1,0)-1)=0,"",OFFSET(Data!$A$1,MATCH($D115,Data!$CG:$CG,0)-1,MATCH($E115&amp;"/"&amp;AA$1,Data!$1:$1,0)-1)))</f>
        <v/>
      </c>
      <c r="AB115" s="252" t="str">
        <f ca="1">IF(ISERROR(OFFSET(Data!$A$1,MATCH($D115,Data!$CG:$CG,0)-1,MATCH($E115&amp;"/"&amp;AB$1,Data!$1:$1,0)-1))=TRUE,"",IF(OFFSET(Data!$A$1,MATCH($D115,Data!$CG:$CG,0)-1,MATCH($E115&amp;"/"&amp;AB$1,Data!$1:$1,0)-1)=0,"",OFFSET(Data!$A$1,MATCH($D115,Data!$CG:$CG,0)-1,MATCH($E115&amp;"/"&amp;AB$1,Data!$1:$1,0)-1)))</f>
        <v/>
      </c>
      <c r="AC115" s="252" t="str">
        <f ca="1">IF(ISERROR(OFFSET(Data!$A$1,MATCH($D115,Data!$CG:$CG,0)-1,MATCH($E115&amp;"/"&amp;AC$1,Data!$1:$1,0)-1))=TRUE,"",IF(OFFSET(Data!$A$1,MATCH($D115,Data!$CG:$CG,0)-1,MATCH($E115&amp;"/"&amp;AC$1,Data!$1:$1,0)-1)=0,"",OFFSET(Data!$A$1,MATCH($D115,Data!$CG:$CG,0)-1,MATCH($E115&amp;"/"&amp;AC$1,Data!$1:$1,0)-1)))</f>
        <v/>
      </c>
      <c r="AD115" s="252" t="str">
        <f ca="1">IF(ISERROR(OFFSET(Data!$A$1,MATCH($D115,Data!$CG:$CG,0)-1,MATCH($E115&amp;"/"&amp;AD$1,Data!$1:$1,0)-1))=TRUE,"",IF(OFFSET(Data!$A$1,MATCH($D115,Data!$CG:$CG,0)-1,MATCH($E115&amp;"/"&amp;AD$1,Data!$1:$1,0)-1)=0,"",OFFSET(Data!$A$1,MATCH($D115,Data!$CG:$CG,0)-1,MATCH($E115&amp;"/"&amp;AD$1,Data!$1:$1,0)-1)))</f>
        <v/>
      </c>
      <c r="AE115" s="252" t="str">
        <f ca="1">IF(ISERROR(OFFSET(Data!$A$1,MATCH($D115,Data!$CG:$CG,0)-1,MATCH($E115&amp;"/"&amp;AE$1,Data!$1:$1,0)-1))=TRUE,"",IF(OFFSET(Data!$A$1,MATCH($D115,Data!$CG:$CG,0)-1,MATCH($E115&amp;"/"&amp;AE$1,Data!$1:$1,0)-1)=0,"",OFFSET(Data!$A$1,MATCH($D115,Data!$CG:$CG,0)-1,MATCH($E115&amp;"/"&amp;AE$1,Data!$1:$1,0)-1)))</f>
        <v/>
      </c>
      <c r="AF115" s="253" t="str">
        <f ca="1">IF(ISERROR(OFFSET(Data!$A$1,MATCH($D115,Data!$CG:$CG,0)-1,MATCH($E115&amp;"/"&amp;AF$1,Data!$1:$1,0)-1))=TRUE,"",IF(OFFSET(Data!$A$1,MATCH($D115,Data!$CG:$CG,0)-1,MATCH($E115&amp;"/"&amp;AF$1,Data!$1:$1,0)-1)=0,"",OFFSET(Data!$A$1,MATCH($D115,Data!$CG:$CG,0)-1,MATCH($E115&amp;"/"&amp;AF$1,Data!$1:$1,0)-1)))</f>
        <v/>
      </c>
      <c r="AG115" s="212">
        <f t="shared" ca="1" si="6"/>
        <v>0</v>
      </c>
      <c r="AH115" s="213">
        <f ca="1">SUM(AG114:AG115)</f>
        <v>0</v>
      </c>
    </row>
    <row r="116" spans="1:34" ht="15" hidden="1" customHeight="1" x14ac:dyDescent="0.25">
      <c r="A116" s="446"/>
      <c r="B116" s="449"/>
      <c r="C116" s="452"/>
      <c r="D116" s="28" t="e">
        <f>IF(C116&lt;&gt;"",C116,D115)</f>
        <v>#N/A</v>
      </c>
      <c r="E116" s="29" t="s">
        <v>23</v>
      </c>
      <c r="F116" s="254" t="str">
        <f ca="1">IF(ISERROR(OFFSET(Data!$A$1,MATCH($D116,Data!$CG:$CG,0)-1,MATCH($E116&amp;"/"&amp;F$1,Data!$1:$1,0)-1))=TRUE,"",IF(OFFSET(Data!$A$1,MATCH($D116,Data!$CG:$CG,0)-1,MATCH($E116&amp;"/"&amp;F$1,Data!$1:$1,0)-1)=0,"",OFFSET(Data!$A$1,MATCH($D116,Data!$CG:$CG,0)-1,MATCH($E116&amp;"/"&amp;F$1,Data!$1:$1,0)-1)))</f>
        <v/>
      </c>
      <c r="G116" s="252" t="str">
        <f ca="1">IF(ISERROR(OFFSET(Data!$A$1,MATCH($D116,Data!$CG:$CG,0)-1,MATCH($E116&amp;"/"&amp;G$1,Data!$1:$1,0)-1))=TRUE,"",IF(OFFSET(Data!$A$1,MATCH($D116,Data!$CG:$CG,0)-1,MATCH($E116&amp;"/"&amp;G$1,Data!$1:$1,0)-1)=0,"",OFFSET(Data!$A$1,MATCH($D116,Data!$CG:$CG,0)-1,MATCH($E116&amp;"/"&amp;G$1,Data!$1:$1,0)-1)))</f>
        <v/>
      </c>
      <c r="H116" s="252" t="str">
        <f ca="1">IF(ISERROR(OFFSET(Data!$A$1,MATCH($D116,Data!$CG:$CG,0)-1,MATCH($E116&amp;"/"&amp;H$1,Data!$1:$1,0)-1))=TRUE,"",IF(OFFSET(Data!$A$1,MATCH($D116,Data!$CG:$CG,0)-1,MATCH($E116&amp;"/"&amp;H$1,Data!$1:$1,0)-1)=0,"",OFFSET(Data!$A$1,MATCH($D116,Data!$CG:$CG,0)-1,MATCH($E116&amp;"/"&amp;H$1,Data!$1:$1,0)-1)))</f>
        <v/>
      </c>
      <c r="I116" s="252" t="str">
        <f ca="1">IF(ISERROR(OFFSET(Data!$A$1,MATCH($D116,Data!$CG:$CG,0)-1,MATCH($E116&amp;"/"&amp;I$1,Data!$1:$1,0)-1))=TRUE,"",IF(OFFSET(Data!$A$1,MATCH($D116,Data!$CG:$CG,0)-1,MATCH($E116&amp;"/"&amp;I$1,Data!$1:$1,0)-1)=0,"",OFFSET(Data!$A$1,MATCH($D116,Data!$CG:$CG,0)-1,MATCH($E116&amp;"/"&amp;I$1,Data!$1:$1,0)-1)))</f>
        <v/>
      </c>
      <c r="J116" s="252" t="str">
        <f ca="1">IF(ISERROR(OFFSET(Data!$A$1,MATCH($D116,Data!$CG:$CG,0)-1,MATCH($E116&amp;"/"&amp;J$1,Data!$1:$1,0)-1))=TRUE,"",IF(OFFSET(Data!$A$1,MATCH($D116,Data!$CG:$CG,0)-1,MATCH($E116&amp;"/"&amp;J$1,Data!$1:$1,0)-1)=0,"",OFFSET(Data!$A$1,MATCH($D116,Data!$CG:$CG,0)-1,MATCH($E116&amp;"/"&amp;J$1,Data!$1:$1,0)-1)))</f>
        <v/>
      </c>
      <c r="K116" s="252" t="str">
        <f ca="1">IF(ISERROR(OFFSET(Data!$A$1,MATCH($D116,Data!$CG:$CG,0)-1,MATCH($E116&amp;"/"&amp;K$1,Data!$1:$1,0)-1))=TRUE,"",IF(OFFSET(Data!$A$1,MATCH($D116,Data!$CG:$CG,0)-1,MATCH($E116&amp;"/"&amp;K$1,Data!$1:$1,0)-1)=0,"",OFFSET(Data!$A$1,MATCH($D116,Data!$CG:$CG,0)-1,MATCH($E116&amp;"/"&amp;K$1,Data!$1:$1,0)-1)))</f>
        <v/>
      </c>
      <c r="L116" s="252" t="str">
        <f ca="1">IF(ISERROR(OFFSET(Data!$A$1,MATCH($D116,Data!$CG:$CG,0)-1,MATCH($E116&amp;"/"&amp;L$1,Data!$1:$1,0)-1))=TRUE,"",IF(OFFSET(Data!$A$1,MATCH($D116,Data!$CG:$CG,0)-1,MATCH($E116&amp;"/"&amp;L$1,Data!$1:$1,0)-1)=0,"",OFFSET(Data!$A$1,MATCH($D116,Data!$CG:$CG,0)-1,MATCH($E116&amp;"/"&amp;L$1,Data!$1:$1,0)-1)))</f>
        <v/>
      </c>
      <c r="M116" s="252" t="str">
        <f ca="1">IF(ISERROR(OFFSET(Data!$A$1,MATCH($D116,Data!$CG:$CG,0)-1,MATCH($E116&amp;"/"&amp;M$1,Data!$1:$1,0)-1))=TRUE,"",IF(OFFSET(Data!$A$1,MATCH($D116,Data!$CG:$CG,0)-1,MATCH($E116&amp;"/"&amp;M$1,Data!$1:$1,0)-1)=0,"",OFFSET(Data!$A$1,MATCH($D116,Data!$CG:$CG,0)-1,MATCH($E116&amp;"/"&amp;M$1,Data!$1:$1,0)-1)))</f>
        <v/>
      </c>
      <c r="N116" s="252" t="str">
        <f ca="1">IF(ISERROR(OFFSET(Data!$A$1,MATCH($D116,Data!$CG:$CG,0)-1,MATCH($E116&amp;"/"&amp;N$1,Data!$1:$1,0)-1))=TRUE,"",IF(OFFSET(Data!$A$1,MATCH($D116,Data!$CG:$CG,0)-1,MATCH($E116&amp;"/"&amp;N$1,Data!$1:$1,0)-1)=0,"",OFFSET(Data!$A$1,MATCH($D116,Data!$CG:$CG,0)-1,MATCH($E116&amp;"/"&amp;N$1,Data!$1:$1,0)-1)))</f>
        <v/>
      </c>
      <c r="O116" s="252" t="str">
        <f ca="1">IF(ISERROR(OFFSET(Data!$A$1,MATCH($D116,Data!$CG:$CG,0)-1,MATCH($E116&amp;"/"&amp;O$1,Data!$1:$1,0)-1))=TRUE,"",IF(OFFSET(Data!$A$1,MATCH($D116,Data!$CG:$CG,0)-1,MATCH($E116&amp;"/"&amp;O$1,Data!$1:$1,0)-1)=0,"",OFFSET(Data!$A$1,MATCH($D116,Data!$CG:$CG,0)-1,MATCH($E116&amp;"/"&amp;O$1,Data!$1:$1,0)-1)))</f>
        <v/>
      </c>
      <c r="P116" s="252" t="str">
        <f ca="1">IF(ISERROR(OFFSET(Data!$A$1,MATCH($D116,Data!$CG:$CG,0)-1,MATCH($E116&amp;"/"&amp;P$1,Data!$1:$1,0)-1))=TRUE,"",IF(OFFSET(Data!$A$1,MATCH($D116,Data!$CG:$CG,0)-1,MATCH($E116&amp;"/"&amp;P$1,Data!$1:$1,0)-1)=0,"",OFFSET(Data!$A$1,MATCH($D116,Data!$CG:$CG,0)-1,MATCH($E116&amp;"/"&amp;P$1,Data!$1:$1,0)-1)))</f>
        <v/>
      </c>
      <c r="Q116" s="252" t="str">
        <f ca="1">IF(ISERROR(OFFSET(Data!$A$1,MATCH($D116,Data!$CG:$CG,0)-1,MATCH($E116&amp;"/"&amp;Q$1,Data!$1:$1,0)-1))=TRUE,"",IF(OFFSET(Data!$A$1,MATCH($D116,Data!$CG:$CG,0)-1,MATCH($E116&amp;"/"&amp;Q$1,Data!$1:$1,0)-1)=0,"",OFFSET(Data!$A$1,MATCH($D116,Data!$CG:$CG,0)-1,MATCH($E116&amp;"/"&amp;Q$1,Data!$1:$1,0)-1)))</f>
        <v/>
      </c>
      <c r="R116" s="252" t="str">
        <f ca="1">IF(ISERROR(OFFSET(Data!$A$1,MATCH($D116,Data!$CG:$CG,0)-1,MATCH($E116&amp;"/"&amp;R$1,Data!$1:$1,0)-1))=TRUE,"",IF(OFFSET(Data!$A$1,MATCH($D116,Data!$CG:$CG,0)-1,MATCH($E116&amp;"/"&amp;R$1,Data!$1:$1,0)-1)=0,"",OFFSET(Data!$A$1,MATCH($D116,Data!$CG:$CG,0)-1,MATCH($E116&amp;"/"&amp;R$1,Data!$1:$1,0)-1)))</f>
        <v/>
      </c>
      <c r="S116" s="252" t="str">
        <f ca="1">IF(ISERROR(OFFSET(Data!$A$1,MATCH($D116,Data!$CG:$CG,0)-1,MATCH($E116&amp;"/"&amp;S$1,Data!$1:$1,0)-1))=TRUE,"",IF(OFFSET(Data!$A$1,MATCH($D116,Data!$CG:$CG,0)-1,MATCH($E116&amp;"/"&amp;S$1,Data!$1:$1,0)-1)=0,"",OFFSET(Data!$A$1,MATCH($D116,Data!$CG:$CG,0)-1,MATCH($E116&amp;"/"&amp;S$1,Data!$1:$1,0)-1)))</f>
        <v/>
      </c>
      <c r="T116" s="252" t="str">
        <f ca="1">IF(ISERROR(OFFSET(Data!$A$1,MATCH($D116,Data!$CG:$CG,0)-1,MATCH($E116&amp;"/"&amp;T$1,Data!$1:$1,0)-1))=TRUE,"",IF(OFFSET(Data!$A$1,MATCH($D116,Data!$CG:$CG,0)-1,MATCH($E116&amp;"/"&amp;T$1,Data!$1:$1,0)-1)=0,"",OFFSET(Data!$A$1,MATCH($D116,Data!$CG:$CG,0)-1,MATCH($E116&amp;"/"&amp;T$1,Data!$1:$1,0)-1)))</f>
        <v/>
      </c>
      <c r="U116" s="252" t="str">
        <f ca="1">IF(ISERROR(OFFSET(Data!$A$1,MATCH($D116,Data!$CG:$CG,0)-1,MATCH($E116&amp;"/"&amp;U$1,Data!$1:$1,0)-1))=TRUE,"",IF(OFFSET(Data!$A$1,MATCH($D116,Data!$CG:$CG,0)-1,MATCH($E116&amp;"/"&amp;U$1,Data!$1:$1,0)-1)=0,"",OFFSET(Data!$A$1,MATCH($D116,Data!$CG:$CG,0)-1,MATCH($E116&amp;"/"&amp;U$1,Data!$1:$1,0)-1)))</f>
        <v/>
      </c>
      <c r="V116" s="252" t="str">
        <f ca="1">IF(ISERROR(OFFSET(Data!$A$1,MATCH($D116,Data!$CG:$CG,0)-1,MATCH($E116&amp;"/"&amp;V$1,Data!$1:$1,0)-1))=TRUE,"",IF(OFFSET(Data!$A$1,MATCH($D116,Data!$CG:$CG,0)-1,MATCH($E116&amp;"/"&amp;V$1,Data!$1:$1,0)-1)=0,"",OFFSET(Data!$A$1,MATCH($D116,Data!$CG:$CG,0)-1,MATCH($E116&amp;"/"&amp;V$1,Data!$1:$1,0)-1)))</f>
        <v/>
      </c>
      <c r="W116" s="269" t="str">
        <f ca="1">IF(ISERROR(OFFSET(Data!$A$1,MATCH($D116,Data!$CG:$CG,0)-1,MATCH($E116&amp;"/"&amp;W$1,Data!$1:$1,0)-1))=TRUE,"",IF(OFFSET(Data!$A$1,MATCH($D116,Data!$CG:$CG,0)-1,MATCH($E116&amp;"/"&amp;W$1,Data!$1:$1,0)-1)=0,"",OFFSET(Data!$A$1,MATCH($D116,Data!$CG:$CG,0)-1,MATCH($E116&amp;"/"&amp;W$1,Data!$1:$1,0)-1)))</f>
        <v/>
      </c>
      <c r="X116" s="252" t="str">
        <f ca="1">IF(ISERROR(OFFSET(Data!$A$1,MATCH($D116,Data!$CG:$CG,0)-1,MATCH($E116&amp;"/"&amp;X$1,Data!$1:$1,0)-1))=TRUE,"",IF(OFFSET(Data!$A$1,MATCH($D116,Data!$CG:$CG,0)-1,MATCH($E116&amp;"/"&amp;X$1,Data!$1:$1,0)-1)=0,"",OFFSET(Data!$A$1,MATCH($D116,Data!$CG:$CG,0)-1,MATCH($E116&amp;"/"&amp;X$1,Data!$1:$1,0)-1)))</f>
        <v/>
      </c>
      <c r="Y116" s="252" t="str">
        <f ca="1">IF(ISERROR(OFFSET(Data!$A$1,MATCH($D116,Data!$CG:$CG,0)-1,MATCH($E116&amp;"/"&amp;Y$1,Data!$1:$1,0)-1))=TRUE,"",IF(OFFSET(Data!$A$1,MATCH($D116,Data!$CG:$CG,0)-1,MATCH($E116&amp;"/"&amp;Y$1,Data!$1:$1,0)-1)=0,"",OFFSET(Data!$A$1,MATCH($D116,Data!$CG:$CG,0)-1,MATCH($E116&amp;"/"&amp;Y$1,Data!$1:$1,0)-1)))</f>
        <v/>
      </c>
      <c r="Z116" s="252" t="str">
        <f ca="1">IF(ISERROR(OFFSET(Data!$A$1,MATCH($D116,Data!$CG:$CG,0)-1,MATCH($E116&amp;"/"&amp;Z$1,Data!$1:$1,0)-1))=TRUE,"",IF(OFFSET(Data!$A$1,MATCH($D116,Data!$CG:$CG,0)-1,MATCH($E116&amp;"/"&amp;Z$1,Data!$1:$1,0)-1)=0,"",OFFSET(Data!$A$1,MATCH($D116,Data!$CG:$CG,0)-1,MATCH($E116&amp;"/"&amp;Z$1,Data!$1:$1,0)-1)))</f>
        <v/>
      </c>
      <c r="AA116" s="252" t="str">
        <f ca="1">IF(ISERROR(OFFSET(Data!$A$1,MATCH($D116,Data!$CG:$CG,0)-1,MATCH($E116&amp;"/"&amp;AA$1,Data!$1:$1,0)-1))=TRUE,"",IF(OFFSET(Data!$A$1,MATCH($D116,Data!$CG:$CG,0)-1,MATCH($E116&amp;"/"&amp;AA$1,Data!$1:$1,0)-1)=0,"",OFFSET(Data!$A$1,MATCH($D116,Data!$CG:$CG,0)-1,MATCH($E116&amp;"/"&amp;AA$1,Data!$1:$1,0)-1)))</f>
        <v/>
      </c>
      <c r="AB116" s="252" t="str">
        <f ca="1">IF(ISERROR(OFFSET(Data!$A$1,MATCH($D116,Data!$CG:$CG,0)-1,MATCH($E116&amp;"/"&amp;AB$1,Data!$1:$1,0)-1))=TRUE,"",IF(OFFSET(Data!$A$1,MATCH($D116,Data!$CG:$CG,0)-1,MATCH($E116&amp;"/"&amp;AB$1,Data!$1:$1,0)-1)=0,"",OFFSET(Data!$A$1,MATCH($D116,Data!$CG:$CG,0)-1,MATCH($E116&amp;"/"&amp;AB$1,Data!$1:$1,0)-1)))</f>
        <v/>
      </c>
      <c r="AC116" s="252" t="str">
        <f ca="1">IF(ISERROR(OFFSET(Data!$A$1,MATCH($D116,Data!$CG:$CG,0)-1,MATCH($E116&amp;"/"&amp;AC$1,Data!$1:$1,0)-1))=TRUE,"",IF(OFFSET(Data!$A$1,MATCH($D116,Data!$CG:$CG,0)-1,MATCH($E116&amp;"/"&amp;AC$1,Data!$1:$1,0)-1)=0,"",OFFSET(Data!$A$1,MATCH($D116,Data!$CG:$CG,0)-1,MATCH($E116&amp;"/"&amp;AC$1,Data!$1:$1,0)-1)))</f>
        <v/>
      </c>
      <c r="AD116" s="252" t="str">
        <f ca="1">IF(ISERROR(OFFSET(Data!$A$1,MATCH($D116,Data!$CG:$CG,0)-1,MATCH($E116&amp;"/"&amp;AD$1,Data!$1:$1,0)-1))=TRUE,"",IF(OFFSET(Data!$A$1,MATCH($D116,Data!$CG:$CG,0)-1,MATCH($E116&amp;"/"&amp;AD$1,Data!$1:$1,0)-1)=0,"",OFFSET(Data!$A$1,MATCH($D116,Data!$CG:$CG,0)-1,MATCH($E116&amp;"/"&amp;AD$1,Data!$1:$1,0)-1)))</f>
        <v/>
      </c>
      <c r="AE116" s="252" t="str">
        <f ca="1">IF(ISERROR(OFFSET(Data!$A$1,MATCH($D116,Data!$CG:$CG,0)-1,MATCH($E116&amp;"/"&amp;AE$1,Data!$1:$1,0)-1))=TRUE,"",IF(OFFSET(Data!$A$1,MATCH($D116,Data!$CG:$CG,0)-1,MATCH($E116&amp;"/"&amp;AE$1,Data!$1:$1,0)-1)=0,"",OFFSET(Data!$A$1,MATCH($D116,Data!$CG:$CG,0)-1,MATCH($E116&amp;"/"&amp;AE$1,Data!$1:$1,0)-1)))</f>
        <v/>
      </c>
      <c r="AF116" s="253" t="str">
        <f ca="1">IF(ISERROR(OFFSET(Data!$A$1,MATCH($D116,Data!$CG:$CG,0)-1,MATCH($E116&amp;"/"&amp;AF$1,Data!$1:$1,0)-1))=TRUE,"",IF(OFFSET(Data!$A$1,MATCH($D116,Data!$CG:$CG,0)-1,MATCH($E116&amp;"/"&amp;AF$1,Data!$1:$1,0)-1)=0,"",OFFSET(Data!$A$1,MATCH($D116,Data!$CG:$CG,0)-1,MATCH($E116&amp;"/"&amp;AF$1,Data!$1:$1,0)-1)))</f>
        <v/>
      </c>
      <c r="AG116" s="212">
        <f t="shared" ca="1" si="6"/>
        <v>0</v>
      </c>
      <c r="AH116" s="213">
        <f ca="1">SUM(AG114:AG116)</f>
        <v>0</v>
      </c>
    </row>
    <row r="117" spans="1:34" ht="15.75" hidden="1" customHeight="1" x14ac:dyDescent="0.25">
      <c r="A117" s="446"/>
      <c r="B117" s="449"/>
      <c r="C117" s="452"/>
      <c r="D117" s="28" t="e">
        <f>IF(C117&lt;&gt;"",C117,D116)</f>
        <v>#N/A</v>
      </c>
      <c r="E117" s="29" t="s">
        <v>24</v>
      </c>
      <c r="F117" s="254" t="str">
        <f ca="1">IF(ISERROR(OFFSET(Data!$A$1,MATCH($D117,Data!$CG:$CG,0)-1,MATCH($E117&amp;"/"&amp;F$1,Data!$1:$1,0)-1))=TRUE,"",IF(OFFSET(Data!$A$1,MATCH($D117,Data!$CG:$CG,0)-1,MATCH($E117&amp;"/"&amp;F$1,Data!$1:$1,0)-1)=0,"",OFFSET(Data!$A$1,MATCH($D117,Data!$CG:$CG,0)-1,MATCH($E117&amp;"/"&amp;F$1,Data!$1:$1,0)-1)))</f>
        <v/>
      </c>
      <c r="G117" s="252" t="str">
        <f ca="1">IF(ISERROR(OFFSET(Data!$A$1,MATCH($D117,Data!$CG:$CG,0)-1,MATCH($E117&amp;"/"&amp;G$1,Data!$1:$1,0)-1))=TRUE,"",IF(OFFSET(Data!$A$1,MATCH($D117,Data!$CG:$CG,0)-1,MATCH($E117&amp;"/"&amp;G$1,Data!$1:$1,0)-1)=0,"",OFFSET(Data!$A$1,MATCH($D117,Data!$CG:$CG,0)-1,MATCH($E117&amp;"/"&amp;G$1,Data!$1:$1,0)-1)))</f>
        <v/>
      </c>
      <c r="H117" s="252" t="str">
        <f ca="1">IF(ISERROR(OFFSET(Data!$A$1,MATCH($D117,Data!$CG:$CG,0)-1,MATCH($E117&amp;"/"&amp;H$1,Data!$1:$1,0)-1))=TRUE,"",IF(OFFSET(Data!$A$1,MATCH($D117,Data!$CG:$CG,0)-1,MATCH($E117&amp;"/"&amp;H$1,Data!$1:$1,0)-1)=0,"",OFFSET(Data!$A$1,MATCH($D117,Data!$CG:$CG,0)-1,MATCH($E117&amp;"/"&amp;H$1,Data!$1:$1,0)-1)))</f>
        <v/>
      </c>
      <c r="I117" s="252" t="str">
        <f ca="1">IF(ISERROR(OFFSET(Data!$A$1,MATCH($D117,Data!$CG:$CG,0)-1,MATCH($E117&amp;"/"&amp;I$1,Data!$1:$1,0)-1))=TRUE,"",IF(OFFSET(Data!$A$1,MATCH($D117,Data!$CG:$CG,0)-1,MATCH($E117&amp;"/"&amp;I$1,Data!$1:$1,0)-1)=0,"",OFFSET(Data!$A$1,MATCH($D117,Data!$CG:$CG,0)-1,MATCH($E117&amp;"/"&amp;I$1,Data!$1:$1,0)-1)))</f>
        <v/>
      </c>
      <c r="J117" s="252" t="str">
        <f ca="1">IF(ISERROR(OFFSET(Data!$A$1,MATCH($D117,Data!$CG:$CG,0)-1,MATCH($E117&amp;"/"&amp;J$1,Data!$1:$1,0)-1))=TRUE,"",IF(OFFSET(Data!$A$1,MATCH($D117,Data!$CG:$CG,0)-1,MATCH($E117&amp;"/"&amp;J$1,Data!$1:$1,0)-1)=0,"",OFFSET(Data!$A$1,MATCH($D117,Data!$CG:$CG,0)-1,MATCH($E117&amp;"/"&amp;J$1,Data!$1:$1,0)-1)))</f>
        <v/>
      </c>
      <c r="K117" s="252" t="str">
        <f ca="1">IF(ISERROR(OFFSET(Data!$A$1,MATCH($D117,Data!$CG:$CG,0)-1,MATCH($E117&amp;"/"&amp;K$1,Data!$1:$1,0)-1))=TRUE,"",IF(OFFSET(Data!$A$1,MATCH($D117,Data!$CG:$CG,0)-1,MATCH($E117&amp;"/"&amp;K$1,Data!$1:$1,0)-1)=0,"",OFFSET(Data!$A$1,MATCH($D117,Data!$CG:$CG,0)-1,MATCH($E117&amp;"/"&amp;K$1,Data!$1:$1,0)-1)))</f>
        <v/>
      </c>
      <c r="L117" s="252" t="str">
        <f ca="1">IF(ISERROR(OFFSET(Data!$A$1,MATCH($D117,Data!$CG:$CG,0)-1,MATCH($E117&amp;"/"&amp;L$1,Data!$1:$1,0)-1))=TRUE,"",IF(OFFSET(Data!$A$1,MATCH($D117,Data!$CG:$CG,0)-1,MATCH($E117&amp;"/"&amp;L$1,Data!$1:$1,0)-1)=0,"",OFFSET(Data!$A$1,MATCH($D117,Data!$CG:$CG,0)-1,MATCH($E117&amp;"/"&amp;L$1,Data!$1:$1,0)-1)))</f>
        <v/>
      </c>
      <c r="M117" s="252" t="str">
        <f ca="1">IF(ISERROR(OFFSET(Data!$A$1,MATCH($D117,Data!$CG:$CG,0)-1,MATCH($E117&amp;"/"&amp;M$1,Data!$1:$1,0)-1))=TRUE,"",IF(OFFSET(Data!$A$1,MATCH($D117,Data!$CG:$CG,0)-1,MATCH($E117&amp;"/"&amp;M$1,Data!$1:$1,0)-1)=0,"",OFFSET(Data!$A$1,MATCH($D117,Data!$CG:$CG,0)-1,MATCH($E117&amp;"/"&amp;M$1,Data!$1:$1,0)-1)))</f>
        <v/>
      </c>
      <c r="N117" s="252" t="str">
        <f ca="1">IF(ISERROR(OFFSET(Data!$A$1,MATCH($D117,Data!$CG:$CG,0)-1,MATCH($E117&amp;"/"&amp;N$1,Data!$1:$1,0)-1))=TRUE,"",IF(OFFSET(Data!$A$1,MATCH($D117,Data!$CG:$CG,0)-1,MATCH($E117&amp;"/"&amp;N$1,Data!$1:$1,0)-1)=0,"",OFFSET(Data!$A$1,MATCH($D117,Data!$CG:$CG,0)-1,MATCH($E117&amp;"/"&amp;N$1,Data!$1:$1,0)-1)))</f>
        <v/>
      </c>
      <c r="O117" s="252" t="str">
        <f ca="1">IF(ISERROR(OFFSET(Data!$A$1,MATCH($D117,Data!$CG:$CG,0)-1,MATCH($E117&amp;"/"&amp;O$1,Data!$1:$1,0)-1))=TRUE,"",IF(OFFSET(Data!$A$1,MATCH($D117,Data!$CG:$CG,0)-1,MATCH($E117&amp;"/"&amp;O$1,Data!$1:$1,0)-1)=0,"",OFFSET(Data!$A$1,MATCH($D117,Data!$CG:$CG,0)-1,MATCH($E117&amp;"/"&amp;O$1,Data!$1:$1,0)-1)))</f>
        <v/>
      </c>
      <c r="P117" s="252" t="str">
        <f ca="1">IF(ISERROR(OFFSET(Data!$A$1,MATCH($D117,Data!$CG:$CG,0)-1,MATCH($E117&amp;"/"&amp;P$1,Data!$1:$1,0)-1))=TRUE,"",IF(OFFSET(Data!$A$1,MATCH($D117,Data!$CG:$CG,0)-1,MATCH($E117&amp;"/"&amp;P$1,Data!$1:$1,0)-1)=0,"",OFFSET(Data!$A$1,MATCH($D117,Data!$CG:$CG,0)-1,MATCH($E117&amp;"/"&amp;P$1,Data!$1:$1,0)-1)))</f>
        <v/>
      </c>
      <c r="Q117" s="252" t="str">
        <f ca="1">IF(ISERROR(OFFSET(Data!$A$1,MATCH($D117,Data!$CG:$CG,0)-1,MATCH($E117&amp;"/"&amp;Q$1,Data!$1:$1,0)-1))=TRUE,"",IF(OFFSET(Data!$A$1,MATCH($D117,Data!$CG:$CG,0)-1,MATCH($E117&amp;"/"&amp;Q$1,Data!$1:$1,0)-1)=0,"",OFFSET(Data!$A$1,MATCH($D117,Data!$CG:$CG,0)-1,MATCH($E117&amp;"/"&amp;Q$1,Data!$1:$1,0)-1)))</f>
        <v/>
      </c>
      <c r="R117" s="252" t="str">
        <f ca="1">IF(ISERROR(OFFSET(Data!$A$1,MATCH($D117,Data!$CG:$CG,0)-1,MATCH($E117&amp;"/"&amp;R$1,Data!$1:$1,0)-1))=TRUE,"",IF(OFFSET(Data!$A$1,MATCH($D117,Data!$CG:$CG,0)-1,MATCH($E117&amp;"/"&amp;R$1,Data!$1:$1,0)-1)=0,"",OFFSET(Data!$A$1,MATCH($D117,Data!$CG:$CG,0)-1,MATCH($E117&amp;"/"&amp;R$1,Data!$1:$1,0)-1)))</f>
        <v/>
      </c>
      <c r="S117" s="252" t="str">
        <f ca="1">IF(ISERROR(OFFSET(Data!$A$1,MATCH($D117,Data!$CG:$CG,0)-1,MATCH($E117&amp;"/"&amp;S$1,Data!$1:$1,0)-1))=TRUE,"",IF(OFFSET(Data!$A$1,MATCH($D117,Data!$CG:$CG,0)-1,MATCH($E117&amp;"/"&amp;S$1,Data!$1:$1,0)-1)=0,"",OFFSET(Data!$A$1,MATCH($D117,Data!$CG:$CG,0)-1,MATCH($E117&amp;"/"&amp;S$1,Data!$1:$1,0)-1)))</f>
        <v/>
      </c>
      <c r="T117" s="252" t="str">
        <f ca="1">IF(ISERROR(OFFSET(Data!$A$1,MATCH($D117,Data!$CG:$CG,0)-1,MATCH($E117&amp;"/"&amp;T$1,Data!$1:$1,0)-1))=TRUE,"",IF(OFFSET(Data!$A$1,MATCH($D117,Data!$CG:$CG,0)-1,MATCH($E117&amp;"/"&amp;T$1,Data!$1:$1,0)-1)=0,"",OFFSET(Data!$A$1,MATCH($D117,Data!$CG:$CG,0)-1,MATCH($E117&amp;"/"&amp;T$1,Data!$1:$1,0)-1)))</f>
        <v/>
      </c>
      <c r="U117" s="252" t="str">
        <f ca="1">IF(ISERROR(OFFSET(Data!$A$1,MATCH($D117,Data!$CG:$CG,0)-1,MATCH($E117&amp;"/"&amp;U$1,Data!$1:$1,0)-1))=TRUE,"",IF(OFFSET(Data!$A$1,MATCH($D117,Data!$CG:$CG,0)-1,MATCH($E117&amp;"/"&amp;U$1,Data!$1:$1,0)-1)=0,"",OFFSET(Data!$A$1,MATCH($D117,Data!$CG:$CG,0)-1,MATCH($E117&amp;"/"&amp;U$1,Data!$1:$1,0)-1)))</f>
        <v/>
      </c>
      <c r="V117" s="252" t="str">
        <f ca="1">IF(ISERROR(OFFSET(Data!$A$1,MATCH($D117,Data!$CG:$CG,0)-1,MATCH($E117&amp;"/"&amp;V$1,Data!$1:$1,0)-1))=TRUE,"",IF(OFFSET(Data!$A$1,MATCH($D117,Data!$CG:$CG,0)-1,MATCH($E117&amp;"/"&amp;V$1,Data!$1:$1,0)-1)=0,"",OFFSET(Data!$A$1,MATCH($D117,Data!$CG:$CG,0)-1,MATCH($E117&amp;"/"&amp;V$1,Data!$1:$1,0)-1)))</f>
        <v/>
      </c>
      <c r="W117" s="269" t="str">
        <f ca="1">IF(ISERROR(OFFSET(Data!$A$1,MATCH($D117,Data!$CG:$CG,0)-1,MATCH($E117&amp;"/"&amp;W$1,Data!$1:$1,0)-1))=TRUE,"",IF(OFFSET(Data!$A$1,MATCH($D117,Data!$CG:$CG,0)-1,MATCH($E117&amp;"/"&amp;W$1,Data!$1:$1,0)-1)=0,"",OFFSET(Data!$A$1,MATCH($D117,Data!$CG:$CG,0)-1,MATCH($E117&amp;"/"&amp;W$1,Data!$1:$1,0)-1)))</f>
        <v/>
      </c>
      <c r="X117" s="252" t="str">
        <f ca="1">IF(ISERROR(OFFSET(Data!$A$1,MATCH($D117,Data!$CG:$CG,0)-1,MATCH($E117&amp;"/"&amp;X$1,Data!$1:$1,0)-1))=TRUE,"",IF(OFFSET(Data!$A$1,MATCH($D117,Data!$CG:$CG,0)-1,MATCH($E117&amp;"/"&amp;X$1,Data!$1:$1,0)-1)=0,"",OFFSET(Data!$A$1,MATCH($D117,Data!$CG:$CG,0)-1,MATCH($E117&amp;"/"&amp;X$1,Data!$1:$1,0)-1)))</f>
        <v/>
      </c>
      <c r="Y117" s="252" t="str">
        <f ca="1">IF(ISERROR(OFFSET(Data!$A$1,MATCH($D117,Data!$CG:$CG,0)-1,MATCH($E117&amp;"/"&amp;Y$1,Data!$1:$1,0)-1))=TRUE,"",IF(OFFSET(Data!$A$1,MATCH($D117,Data!$CG:$CG,0)-1,MATCH($E117&amp;"/"&amp;Y$1,Data!$1:$1,0)-1)=0,"",OFFSET(Data!$A$1,MATCH($D117,Data!$CG:$CG,0)-1,MATCH($E117&amp;"/"&amp;Y$1,Data!$1:$1,0)-1)))</f>
        <v/>
      </c>
      <c r="Z117" s="252" t="str">
        <f ca="1">IF(ISERROR(OFFSET(Data!$A$1,MATCH($D117,Data!$CG:$CG,0)-1,MATCH($E117&amp;"/"&amp;Z$1,Data!$1:$1,0)-1))=TRUE,"",IF(OFFSET(Data!$A$1,MATCH($D117,Data!$CG:$CG,0)-1,MATCH($E117&amp;"/"&amp;Z$1,Data!$1:$1,0)-1)=0,"",OFFSET(Data!$A$1,MATCH($D117,Data!$CG:$CG,0)-1,MATCH($E117&amp;"/"&amp;Z$1,Data!$1:$1,0)-1)))</f>
        <v/>
      </c>
      <c r="AA117" s="252" t="str">
        <f ca="1">IF(ISERROR(OFFSET(Data!$A$1,MATCH($D117,Data!$CG:$CG,0)-1,MATCH($E117&amp;"/"&amp;AA$1,Data!$1:$1,0)-1))=TRUE,"",IF(OFFSET(Data!$A$1,MATCH($D117,Data!$CG:$CG,0)-1,MATCH($E117&amp;"/"&amp;AA$1,Data!$1:$1,0)-1)=0,"",OFFSET(Data!$A$1,MATCH($D117,Data!$CG:$CG,0)-1,MATCH($E117&amp;"/"&amp;AA$1,Data!$1:$1,0)-1)))</f>
        <v/>
      </c>
      <c r="AB117" s="252" t="str">
        <f ca="1">IF(ISERROR(OFFSET(Data!$A$1,MATCH($D117,Data!$CG:$CG,0)-1,MATCH($E117&amp;"/"&amp;AB$1,Data!$1:$1,0)-1))=TRUE,"",IF(OFFSET(Data!$A$1,MATCH($D117,Data!$CG:$CG,0)-1,MATCH($E117&amp;"/"&amp;AB$1,Data!$1:$1,0)-1)=0,"",OFFSET(Data!$A$1,MATCH($D117,Data!$CG:$CG,0)-1,MATCH($E117&amp;"/"&amp;AB$1,Data!$1:$1,0)-1)))</f>
        <v/>
      </c>
      <c r="AC117" s="252" t="str">
        <f ca="1">IF(ISERROR(OFFSET(Data!$A$1,MATCH($D117,Data!$CG:$CG,0)-1,MATCH($E117&amp;"/"&amp;AC$1,Data!$1:$1,0)-1))=TRUE,"",IF(OFFSET(Data!$A$1,MATCH($D117,Data!$CG:$CG,0)-1,MATCH($E117&amp;"/"&amp;AC$1,Data!$1:$1,0)-1)=0,"",OFFSET(Data!$A$1,MATCH($D117,Data!$CG:$CG,0)-1,MATCH($E117&amp;"/"&amp;AC$1,Data!$1:$1,0)-1)))</f>
        <v/>
      </c>
      <c r="AD117" s="252" t="str">
        <f ca="1">IF(ISERROR(OFFSET(Data!$A$1,MATCH($D117,Data!$CG:$CG,0)-1,MATCH($E117&amp;"/"&amp;AD$1,Data!$1:$1,0)-1))=TRUE,"",IF(OFFSET(Data!$A$1,MATCH($D117,Data!$CG:$CG,0)-1,MATCH($E117&amp;"/"&amp;AD$1,Data!$1:$1,0)-1)=0,"",OFFSET(Data!$A$1,MATCH($D117,Data!$CG:$CG,0)-1,MATCH($E117&amp;"/"&amp;AD$1,Data!$1:$1,0)-1)))</f>
        <v/>
      </c>
      <c r="AE117" s="252" t="str">
        <f ca="1">IF(ISERROR(OFFSET(Data!$A$1,MATCH($D117,Data!$CG:$CG,0)-1,MATCH($E117&amp;"/"&amp;AE$1,Data!$1:$1,0)-1))=TRUE,"",IF(OFFSET(Data!$A$1,MATCH($D117,Data!$CG:$CG,0)-1,MATCH($E117&amp;"/"&amp;AE$1,Data!$1:$1,0)-1)=0,"",OFFSET(Data!$A$1,MATCH($D117,Data!$CG:$CG,0)-1,MATCH($E117&amp;"/"&amp;AE$1,Data!$1:$1,0)-1)))</f>
        <v/>
      </c>
      <c r="AF117" s="253" t="str">
        <f ca="1">IF(ISERROR(OFFSET(Data!$A$1,MATCH($D117,Data!$CG:$CG,0)-1,MATCH($E117&amp;"/"&amp;AF$1,Data!$1:$1,0)-1))=TRUE,"",IF(OFFSET(Data!$A$1,MATCH($D117,Data!$CG:$CG,0)-1,MATCH($E117&amp;"/"&amp;AF$1,Data!$1:$1,0)-1)=0,"",OFFSET(Data!$A$1,MATCH($D117,Data!$CG:$CG,0)-1,MATCH($E117&amp;"/"&amp;AF$1,Data!$1:$1,0)-1)))</f>
        <v/>
      </c>
      <c r="AG117" s="212">
        <f t="shared" ca="1" si="6"/>
        <v>0</v>
      </c>
      <c r="AH117" s="213">
        <f ca="1">SUM(AG114:AG117)</f>
        <v>0</v>
      </c>
    </row>
    <row r="118" spans="1:34" ht="15.75" hidden="1" customHeight="1" thickBot="1" x14ac:dyDescent="0.3">
      <c r="A118" s="447"/>
      <c r="B118" s="450"/>
      <c r="C118" s="453"/>
      <c r="D118" s="30" t="e">
        <f>IF(C118&lt;&gt;"",C118,D117)</f>
        <v>#N/A</v>
      </c>
      <c r="E118" s="31" t="s">
        <v>25</v>
      </c>
      <c r="F118" s="255" t="str">
        <f ca="1">IF(ISERROR(OFFSET(Data!$A$1,MATCH($D118,Data!$CG:$CG,0)-1,MATCH($E118&amp;"/"&amp;F$1,Data!$1:$1,0)-1))=TRUE,"",IF(OFFSET(Data!$A$1,MATCH($D118,Data!$CG:$CG,0)-1,MATCH($E118&amp;"/"&amp;F$1,Data!$1:$1,0)-1)=0,"",OFFSET(Data!$A$1,MATCH($D118,Data!$CG:$CG,0)-1,MATCH($E118&amp;"/"&amp;F$1,Data!$1:$1,0)-1)))</f>
        <v/>
      </c>
      <c r="G118" s="256" t="str">
        <f ca="1">IF(ISERROR(OFFSET(Data!$A$1,MATCH($D118,Data!$CG:$CG,0)-1,MATCH($E118&amp;"/"&amp;G$1,Data!$1:$1,0)-1))=TRUE,"",IF(OFFSET(Data!$A$1,MATCH($D118,Data!$CG:$CG,0)-1,MATCH($E118&amp;"/"&amp;G$1,Data!$1:$1,0)-1)=0,"",OFFSET(Data!$A$1,MATCH($D118,Data!$CG:$CG,0)-1,MATCH($E118&amp;"/"&amp;G$1,Data!$1:$1,0)-1)))</f>
        <v/>
      </c>
      <c r="H118" s="256" t="str">
        <f ca="1">IF(ISERROR(OFFSET(Data!$A$1,MATCH($D118,Data!$CG:$CG,0)-1,MATCH($E118&amp;"/"&amp;H$1,Data!$1:$1,0)-1))=TRUE,"",IF(OFFSET(Data!$A$1,MATCH($D118,Data!$CG:$CG,0)-1,MATCH($E118&amp;"/"&amp;H$1,Data!$1:$1,0)-1)=0,"",OFFSET(Data!$A$1,MATCH($D118,Data!$CG:$CG,0)-1,MATCH($E118&amp;"/"&amp;H$1,Data!$1:$1,0)-1)))</f>
        <v/>
      </c>
      <c r="I118" s="256" t="str">
        <f ca="1">IF(ISERROR(OFFSET(Data!$A$1,MATCH($D118,Data!$CG:$CG,0)-1,MATCH($E118&amp;"/"&amp;I$1,Data!$1:$1,0)-1))=TRUE,"",IF(OFFSET(Data!$A$1,MATCH($D118,Data!$CG:$CG,0)-1,MATCH($E118&amp;"/"&amp;I$1,Data!$1:$1,0)-1)=0,"",OFFSET(Data!$A$1,MATCH($D118,Data!$CG:$CG,0)-1,MATCH($E118&amp;"/"&amp;I$1,Data!$1:$1,0)-1)))</f>
        <v/>
      </c>
      <c r="J118" s="256" t="str">
        <f ca="1">IF(ISERROR(OFFSET(Data!$A$1,MATCH($D118,Data!$CG:$CG,0)-1,MATCH($E118&amp;"/"&amp;J$1,Data!$1:$1,0)-1))=TRUE,"",IF(OFFSET(Data!$A$1,MATCH($D118,Data!$CG:$CG,0)-1,MATCH($E118&amp;"/"&amp;J$1,Data!$1:$1,0)-1)=0,"",OFFSET(Data!$A$1,MATCH($D118,Data!$CG:$CG,0)-1,MATCH($E118&amp;"/"&amp;J$1,Data!$1:$1,0)-1)))</f>
        <v/>
      </c>
      <c r="K118" s="256" t="str">
        <f ca="1">IF(ISERROR(OFFSET(Data!$A$1,MATCH($D118,Data!$CG:$CG,0)-1,MATCH($E118&amp;"/"&amp;K$1,Data!$1:$1,0)-1))=TRUE,"",IF(OFFSET(Data!$A$1,MATCH($D118,Data!$CG:$CG,0)-1,MATCH($E118&amp;"/"&amp;K$1,Data!$1:$1,0)-1)=0,"",OFFSET(Data!$A$1,MATCH($D118,Data!$CG:$CG,0)-1,MATCH($E118&amp;"/"&amp;K$1,Data!$1:$1,0)-1)))</f>
        <v/>
      </c>
      <c r="L118" s="256" t="str">
        <f ca="1">IF(ISERROR(OFFSET(Data!$A$1,MATCH($D118,Data!$CG:$CG,0)-1,MATCH($E118&amp;"/"&amp;L$1,Data!$1:$1,0)-1))=TRUE,"",IF(OFFSET(Data!$A$1,MATCH($D118,Data!$CG:$CG,0)-1,MATCH($E118&amp;"/"&amp;L$1,Data!$1:$1,0)-1)=0,"",OFFSET(Data!$A$1,MATCH($D118,Data!$CG:$CG,0)-1,MATCH($E118&amp;"/"&amp;L$1,Data!$1:$1,0)-1)))</f>
        <v/>
      </c>
      <c r="M118" s="256" t="str">
        <f ca="1">IF(ISERROR(OFFSET(Data!$A$1,MATCH($D118,Data!$CG:$CG,0)-1,MATCH($E118&amp;"/"&amp;M$1,Data!$1:$1,0)-1))=TRUE,"",IF(OFFSET(Data!$A$1,MATCH($D118,Data!$CG:$CG,0)-1,MATCH($E118&amp;"/"&amp;M$1,Data!$1:$1,0)-1)=0,"",OFFSET(Data!$A$1,MATCH($D118,Data!$CG:$CG,0)-1,MATCH($E118&amp;"/"&amp;M$1,Data!$1:$1,0)-1)))</f>
        <v/>
      </c>
      <c r="N118" s="256" t="str">
        <f ca="1">IF(ISERROR(OFFSET(Data!$A$1,MATCH($D118,Data!$CG:$CG,0)-1,MATCH($E118&amp;"/"&amp;N$1,Data!$1:$1,0)-1))=TRUE,"",IF(OFFSET(Data!$A$1,MATCH($D118,Data!$CG:$CG,0)-1,MATCH($E118&amp;"/"&amp;N$1,Data!$1:$1,0)-1)=0,"",OFFSET(Data!$A$1,MATCH($D118,Data!$CG:$CG,0)-1,MATCH($E118&amp;"/"&amp;N$1,Data!$1:$1,0)-1)))</f>
        <v/>
      </c>
      <c r="O118" s="256" t="str">
        <f ca="1">IF(ISERROR(OFFSET(Data!$A$1,MATCH($D118,Data!$CG:$CG,0)-1,MATCH($E118&amp;"/"&amp;O$1,Data!$1:$1,0)-1))=TRUE,"",IF(OFFSET(Data!$A$1,MATCH($D118,Data!$CG:$CG,0)-1,MATCH($E118&amp;"/"&amp;O$1,Data!$1:$1,0)-1)=0,"",OFFSET(Data!$A$1,MATCH($D118,Data!$CG:$CG,0)-1,MATCH($E118&amp;"/"&amp;O$1,Data!$1:$1,0)-1)))</f>
        <v/>
      </c>
      <c r="P118" s="256" t="str">
        <f ca="1">IF(ISERROR(OFFSET(Data!$A$1,MATCH($D118,Data!$CG:$CG,0)-1,MATCH($E118&amp;"/"&amp;P$1,Data!$1:$1,0)-1))=TRUE,"",IF(OFFSET(Data!$A$1,MATCH($D118,Data!$CG:$CG,0)-1,MATCH($E118&amp;"/"&amp;P$1,Data!$1:$1,0)-1)=0,"",OFFSET(Data!$A$1,MATCH($D118,Data!$CG:$CG,0)-1,MATCH($E118&amp;"/"&amp;P$1,Data!$1:$1,0)-1)))</f>
        <v/>
      </c>
      <c r="Q118" s="256" t="str">
        <f ca="1">IF(ISERROR(OFFSET(Data!$A$1,MATCH($D118,Data!$CG:$CG,0)-1,MATCH($E118&amp;"/"&amp;Q$1,Data!$1:$1,0)-1))=TRUE,"",IF(OFFSET(Data!$A$1,MATCH($D118,Data!$CG:$CG,0)-1,MATCH($E118&amp;"/"&amp;Q$1,Data!$1:$1,0)-1)=0,"",OFFSET(Data!$A$1,MATCH($D118,Data!$CG:$CG,0)-1,MATCH($E118&amp;"/"&amp;Q$1,Data!$1:$1,0)-1)))</f>
        <v/>
      </c>
      <c r="R118" s="256" t="str">
        <f ca="1">IF(ISERROR(OFFSET(Data!$A$1,MATCH($D118,Data!$CG:$CG,0)-1,MATCH($E118&amp;"/"&amp;R$1,Data!$1:$1,0)-1))=TRUE,"",IF(OFFSET(Data!$A$1,MATCH($D118,Data!$CG:$CG,0)-1,MATCH($E118&amp;"/"&amp;R$1,Data!$1:$1,0)-1)=0,"",OFFSET(Data!$A$1,MATCH($D118,Data!$CG:$CG,0)-1,MATCH($E118&amp;"/"&amp;R$1,Data!$1:$1,0)-1)))</f>
        <v/>
      </c>
      <c r="S118" s="256" t="str">
        <f ca="1">IF(ISERROR(OFFSET(Data!$A$1,MATCH($D118,Data!$CG:$CG,0)-1,MATCH($E118&amp;"/"&amp;S$1,Data!$1:$1,0)-1))=TRUE,"",IF(OFFSET(Data!$A$1,MATCH($D118,Data!$CG:$CG,0)-1,MATCH($E118&amp;"/"&amp;S$1,Data!$1:$1,0)-1)=0,"",OFFSET(Data!$A$1,MATCH($D118,Data!$CG:$CG,0)-1,MATCH($E118&amp;"/"&amp;S$1,Data!$1:$1,0)-1)))</f>
        <v/>
      </c>
      <c r="T118" s="256" t="str">
        <f ca="1">IF(ISERROR(OFFSET(Data!$A$1,MATCH($D118,Data!$CG:$CG,0)-1,MATCH($E118&amp;"/"&amp;T$1,Data!$1:$1,0)-1))=TRUE,"",IF(OFFSET(Data!$A$1,MATCH($D118,Data!$CG:$CG,0)-1,MATCH($E118&amp;"/"&amp;T$1,Data!$1:$1,0)-1)=0,"",OFFSET(Data!$A$1,MATCH($D118,Data!$CG:$CG,0)-1,MATCH($E118&amp;"/"&amp;T$1,Data!$1:$1,0)-1)))</f>
        <v/>
      </c>
      <c r="U118" s="256" t="str">
        <f ca="1">IF(ISERROR(OFFSET(Data!$A$1,MATCH($D118,Data!$CG:$CG,0)-1,MATCH($E118&amp;"/"&amp;U$1,Data!$1:$1,0)-1))=TRUE,"",IF(OFFSET(Data!$A$1,MATCH($D118,Data!$CG:$CG,0)-1,MATCH($E118&amp;"/"&amp;U$1,Data!$1:$1,0)-1)=0,"",OFFSET(Data!$A$1,MATCH($D118,Data!$CG:$CG,0)-1,MATCH($E118&amp;"/"&amp;U$1,Data!$1:$1,0)-1)))</f>
        <v/>
      </c>
      <c r="V118" s="256" t="str">
        <f ca="1">IF(ISERROR(OFFSET(Data!$A$1,MATCH($D118,Data!$CG:$CG,0)-1,MATCH($E118&amp;"/"&amp;V$1,Data!$1:$1,0)-1))=TRUE,"",IF(OFFSET(Data!$A$1,MATCH($D118,Data!$CG:$CG,0)-1,MATCH($E118&amp;"/"&amp;V$1,Data!$1:$1,0)-1)=0,"",OFFSET(Data!$A$1,MATCH($D118,Data!$CG:$CG,0)-1,MATCH($E118&amp;"/"&amp;V$1,Data!$1:$1,0)-1)))</f>
        <v/>
      </c>
      <c r="W118" s="257" t="str">
        <f ca="1">IF(ISERROR(OFFSET(Data!$A$1,MATCH($D118,Data!$CG:$CG,0)-1,MATCH($E118&amp;"/"&amp;W$1,Data!$1:$1,0)-1))=TRUE,"",IF(OFFSET(Data!$A$1,MATCH($D118,Data!$CG:$CG,0)-1,MATCH($E118&amp;"/"&amp;W$1,Data!$1:$1,0)-1)=0,"",OFFSET(Data!$A$1,MATCH($D118,Data!$CG:$CG,0)-1,MATCH($E118&amp;"/"&amp;W$1,Data!$1:$1,0)-1)))</f>
        <v/>
      </c>
      <c r="X118" s="256" t="str">
        <f ca="1">IF(ISERROR(OFFSET(Data!$A$1,MATCH($D118,Data!$CG:$CG,0)-1,MATCH($E118&amp;"/"&amp;X$1,Data!$1:$1,0)-1))=TRUE,"",IF(OFFSET(Data!$A$1,MATCH($D118,Data!$CG:$CG,0)-1,MATCH($E118&amp;"/"&amp;X$1,Data!$1:$1,0)-1)=0,"",OFFSET(Data!$A$1,MATCH($D118,Data!$CG:$CG,0)-1,MATCH($E118&amp;"/"&amp;X$1,Data!$1:$1,0)-1)))</f>
        <v/>
      </c>
      <c r="Y118" s="256" t="str">
        <f ca="1">IF(ISERROR(OFFSET(Data!$A$1,MATCH($D118,Data!$CG:$CG,0)-1,MATCH($E118&amp;"/"&amp;Y$1,Data!$1:$1,0)-1))=TRUE,"",IF(OFFSET(Data!$A$1,MATCH($D118,Data!$CG:$CG,0)-1,MATCH($E118&amp;"/"&amp;Y$1,Data!$1:$1,0)-1)=0,"",OFFSET(Data!$A$1,MATCH($D118,Data!$CG:$CG,0)-1,MATCH($E118&amp;"/"&amp;Y$1,Data!$1:$1,0)-1)))</f>
        <v/>
      </c>
      <c r="Z118" s="256" t="str">
        <f ca="1">IF(ISERROR(OFFSET(Data!$A$1,MATCH($D118,Data!$CG:$CG,0)-1,MATCH($E118&amp;"/"&amp;Z$1,Data!$1:$1,0)-1))=TRUE,"",IF(OFFSET(Data!$A$1,MATCH($D118,Data!$CG:$CG,0)-1,MATCH($E118&amp;"/"&amp;Z$1,Data!$1:$1,0)-1)=0,"",OFFSET(Data!$A$1,MATCH($D118,Data!$CG:$CG,0)-1,MATCH($E118&amp;"/"&amp;Z$1,Data!$1:$1,0)-1)))</f>
        <v/>
      </c>
      <c r="AA118" s="256" t="str">
        <f ca="1">IF(ISERROR(OFFSET(Data!$A$1,MATCH($D118,Data!$CG:$CG,0)-1,MATCH($E118&amp;"/"&amp;AA$1,Data!$1:$1,0)-1))=TRUE,"",IF(OFFSET(Data!$A$1,MATCH($D118,Data!$CG:$CG,0)-1,MATCH($E118&amp;"/"&amp;AA$1,Data!$1:$1,0)-1)=0,"",OFFSET(Data!$A$1,MATCH($D118,Data!$CG:$CG,0)-1,MATCH($E118&amp;"/"&amp;AA$1,Data!$1:$1,0)-1)))</f>
        <v/>
      </c>
      <c r="AB118" s="256" t="str">
        <f ca="1">IF(ISERROR(OFFSET(Data!$A$1,MATCH($D118,Data!$CG:$CG,0)-1,MATCH($E118&amp;"/"&amp;AB$1,Data!$1:$1,0)-1))=TRUE,"",IF(OFFSET(Data!$A$1,MATCH($D118,Data!$CG:$CG,0)-1,MATCH($E118&amp;"/"&amp;AB$1,Data!$1:$1,0)-1)=0,"",OFFSET(Data!$A$1,MATCH($D118,Data!$CG:$CG,0)-1,MATCH($E118&amp;"/"&amp;AB$1,Data!$1:$1,0)-1)))</f>
        <v/>
      </c>
      <c r="AC118" s="256" t="str">
        <f ca="1">IF(ISERROR(OFFSET(Data!$A$1,MATCH($D118,Data!$CG:$CG,0)-1,MATCH($E118&amp;"/"&amp;AC$1,Data!$1:$1,0)-1))=TRUE,"",IF(OFFSET(Data!$A$1,MATCH($D118,Data!$CG:$CG,0)-1,MATCH($E118&amp;"/"&amp;AC$1,Data!$1:$1,0)-1)=0,"",OFFSET(Data!$A$1,MATCH($D118,Data!$CG:$CG,0)-1,MATCH($E118&amp;"/"&amp;AC$1,Data!$1:$1,0)-1)))</f>
        <v/>
      </c>
      <c r="AD118" s="256" t="str">
        <f ca="1">IF(ISERROR(OFFSET(Data!$A$1,MATCH($D118,Data!$CG:$CG,0)-1,MATCH($E118&amp;"/"&amp;AD$1,Data!$1:$1,0)-1))=TRUE,"",IF(OFFSET(Data!$A$1,MATCH($D118,Data!$CG:$CG,0)-1,MATCH($E118&amp;"/"&amp;AD$1,Data!$1:$1,0)-1)=0,"",OFFSET(Data!$A$1,MATCH($D118,Data!$CG:$CG,0)-1,MATCH($E118&amp;"/"&amp;AD$1,Data!$1:$1,0)-1)))</f>
        <v/>
      </c>
      <c r="AE118" s="256" t="str">
        <f ca="1">IF(ISERROR(OFFSET(Data!$A$1,MATCH($D118,Data!$CG:$CG,0)-1,MATCH($E118&amp;"/"&amp;AE$1,Data!$1:$1,0)-1))=TRUE,"",IF(OFFSET(Data!$A$1,MATCH($D118,Data!$CG:$CG,0)-1,MATCH($E118&amp;"/"&amp;AE$1,Data!$1:$1,0)-1)=0,"",OFFSET(Data!$A$1,MATCH($D118,Data!$CG:$CG,0)-1,MATCH($E118&amp;"/"&amp;AE$1,Data!$1:$1,0)-1)))</f>
        <v/>
      </c>
      <c r="AF118" s="258" t="str">
        <f ca="1">IF(ISERROR(OFFSET(Data!$A$1,MATCH($D118,Data!$CG:$CG,0)-1,MATCH($E118&amp;"/"&amp;AF$1,Data!$1:$1,0)-1))=TRUE,"",IF(OFFSET(Data!$A$1,MATCH($D118,Data!$CG:$CG,0)-1,MATCH($E118&amp;"/"&amp;AF$1,Data!$1:$1,0)-1)=0,"",OFFSET(Data!$A$1,MATCH($D118,Data!$CG:$CG,0)-1,MATCH($E118&amp;"/"&amp;AF$1,Data!$1:$1,0)-1)))</f>
        <v/>
      </c>
      <c r="AG118" s="214">
        <f t="shared" ca="1" si="6"/>
        <v>0</v>
      </c>
      <c r="AH118" s="215">
        <f ca="1">SUM(AG114:AG118)</f>
        <v>0</v>
      </c>
    </row>
    <row r="119" spans="1:34" ht="15" hidden="1" customHeight="1" x14ac:dyDescent="0.25">
      <c r="A119" s="445">
        <v>23</v>
      </c>
      <c r="B119" s="448" t="e">
        <f>INDEX(Data!CI:CI,MATCH("W"&amp;A119,Data!A:A,0))</f>
        <v>#N/A</v>
      </c>
      <c r="C119" s="451" t="e">
        <f>INDEX(Data!CG:CG,MATCH("W"&amp;A119,Data!A:A,0))</f>
        <v>#N/A</v>
      </c>
      <c r="D119" s="26" t="e">
        <f>IF(C119&lt;&gt;"",C119,#REF!)</f>
        <v>#N/A</v>
      </c>
      <c r="E119" s="27" t="s">
        <v>21</v>
      </c>
      <c r="F119" s="271" t="str">
        <f ca="1">IF(ISERROR(OFFSET(Data!$A$1,MATCH($D119,Data!$CG:$CG,0)-1,MATCH($E119&amp;"/"&amp;F$1,Data!$1:$1,0)-1))=TRUE,"",IF(OFFSET(Data!$A$1,MATCH($D119,Data!$CG:$CG,0)-1,MATCH($E119&amp;"/"&amp;F$1,Data!$1:$1,0)-1)=0,"",OFFSET(Data!$A$1,MATCH($D119,Data!$CG:$CG,0)-1,MATCH($E119&amp;"/"&amp;F$1,Data!$1:$1,0)-1)))</f>
        <v/>
      </c>
      <c r="G119" s="250" t="str">
        <f ca="1">IF(ISERROR(OFFSET(Data!$A$1,MATCH($D119,Data!$CG:$CG,0)-1,MATCH($E119&amp;"/"&amp;G$1,Data!$1:$1,0)-1))=TRUE,"",IF(OFFSET(Data!$A$1,MATCH($D119,Data!$CG:$CG,0)-1,MATCH($E119&amp;"/"&amp;G$1,Data!$1:$1,0)-1)=0,"",OFFSET(Data!$A$1,MATCH($D119,Data!$CG:$CG,0)-1,MATCH($E119&amp;"/"&amp;G$1,Data!$1:$1,0)-1)))</f>
        <v/>
      </c>
      <c r="H119" s="250" t="str">
        <f ca="1">IF(ISERROR(OFFSET(Data!$A$1,MATCH($D119,Data!$CG:$CG,0)-1,MATCH($E119&amp;"/"&amp;H$1,Data!$1:$1,0)-1))=TRUE,"",IF(OFFSET(Data!$A$1,MATCH($D119,Data!$CG:$CG,0)-1,MATCH($E119&amp;"/"&amp;H$1,Data!$1:$1,0)-1)=0,"",OFFSET(Data!$A$1,MATCH($D119,Data!$CG:$CG,0)-1,MATCH($E119&amp;"/"&amp;H$1,Data!$1:$1,0)-1)))</f>
        <v/>
      </c>
      <c r="I119" s="250" t="str">
        <f ca="1">IF(ISERROR(OFFSET(Data!$A$1,MATCH($D119,Data!$CG:$CG,0)-1,MATCH($E119&amp;"/"&amp;I$1,Data!$1:$1,0)-1))=TRUE,"",IF(OFFSET(Data!$A$1,MATCH($D119,Data!$CG:$CG,0)-1,MATCH($E119&amp;"/"&amp;I$1,Data!$1:$1,0)-1)=0,"",OFFSET(Data!$A$1,MATCH($D119,Data!$CG:$CG,0)-1,MATCH($E119&amp;"/"&amp;I$1,Data!$1:$1,0)-1)))</f>
        <v/>
      </c>
      <c r="J119" s="250" t="str">
        <f ca="1">IF(ISERROR(OFFSET(Data!$A$1,MATCH($D119,Data!$CG:$CG,0)-1,MATCH($E119&amp;"/"&amp;J$1,Data!$1:$1,0)-1))=TRUE,"",IF(OFFSET(Data!$A$1,MATCH($D119,Data!$CG:$CG,0)-1,MATCH($E119&amp;"/"&amp;J$1,Data!$1:$1,0)-1)=0,"",OFFSET(Data!$A$1,MATCH($D119,Data!$CG:$CG,0)-1,MATCH($E119&amp;"/"&amp;J$1,Data!$1:$1,0)-1)))</f>
        <v/>
      </c>
      <c r="K119" s="250" t="str">
        <f ca="1">IF(ISERROR(OFFSET(Data!$A$1,MATCH($D119,Data!$CG:$CG,0)-1,MATCH($E119&amp;"/"&amp;K$1,Data!$1:$1,0)-1))=TRUE,"",IF(OFFSET(Data!$A$1,MATCH($D119,Data!$CG:$CG,0)-1,MATCH($E119&amp;"/"&amp;K$1,Data!$1:$1,0)-1)=0,"",OFFSET(Data!$A$1,MATCH($D119,Data!$CG:$CG,0)-1,MATCH($E119&amp;"/"&amp;K$1,Data!$1:$1,0)-1)))</f>
        <v/>
      </c>
      <c r="L119" s="250" t="str">
        <f ca="1">IF(ISERROR(OFFSET(Data!$A$1,MATCH($D119,Data!$CG:$CG,0)-1,MATCH($E119&amp;"/"&amp;L$1,Data!$1:$1,0)-1))=TRUE,"",IF(OFFSET(Data!$A$1,MATCH($D119,Data!$CG:$CG,0)-1,MATCH($E119&amp;"/"&amp;L$1,Data!$1:$1,0)-1)=0,"",OFFSET(Data!$A$1,MATCH($D119,Data!$CG:$CG,0)-1,MATCH($E119&amp;"/"&amp;L$1,Data!$1:$1,0)-1)))</f>
        <v/>
      </c>
      <c r="M119" s="250" t="str">
        <f ca="1">IF(ISERROR(OFFSET(Data!$A$1,MATCH($D119,Data!$CG:$CG,0)-1,MATCH($E119&amp;"/"&amp;M$1,Data!$1:$1,0)-1))=TRUE,"",IF(OFFSET(Data!$A$1,MATCH($D119,Data!$CG:$CG,0)-1,MATCH($E119&amp;"/"&amp;M$1,Data!$1:$1,0)-1)=0,"",OFFSET(Data!$A$1,MATCH($D119,Data!$CG:$CG,0)-1,MATCH($E119&amp;"/"&amp;M$1,Data!$1:$1,0)-1)))</f>
        <v/>
      </c>
      <c r="N119" s="250" t="str">
        <f ca="1">IF(ISERROR(OFFSET(Data!$A$1,MATCH($D119,Data!$CG:$CG,0)-1,MATCH($E119&amp;"/"&amp;N$1,Data!$1:$1,0)-1))=TRUE,"",IF(OFFSET(Data!$A$1,MATCH($D119,Data!$CG:$CG,0)-1,MATCH($E119&amp;"/"&amp;N$1,Data!$1:$1,0)-1)=0,"",OFFSET(Data!$A$1,MATCH($D119,Data!$CG:$CG,0)-1,MATCH($E119&amp;"/"&amp;N$1,Data!$1:$1,0)-1)))</f>
        <v/>
      </c>
      <c r="O119" s="250" t="str">
        <f ca="1">IF(ISERROR(OFFSET(Data!$A$1,MATCH($D119,Data!$CG:$CG,0)-1,MATCH($E119&amp;"/"&amp;O$1,Data!$1:$1,0)-1))=TRUE,"",IF(OFFSET(Data!$A$1,MATCH($D119,Data!$CG:$CG,0)-1,MATCH($E119&amp;"/"&amp;O$1,Data!$1:$1,0)-1)=0,"",OFFSET(Data!$A$1,MATCH($D119,Data!$CG:$CG,0)-1,MATCH($E119&amp;"/"&amp;O$1,Data!$1:$1,0)-1)))</f>
        <v/>
      </c>
      <c r="P119" s="250" t="str">
        <f ca="1">IF(ISERROR(OFFSET(Data!$A$1,MATCH($D119,Data!$CG:$CG,0)-1,MATCH($E119&amp;"/"&amp;P$1,Data!$1:$1,0)-1))=TRUE,"",IF(OFFSET(Data!$A$1,MATCH($D119,Data!$CG:$CG,0)-1,MATCH($E119&amp;"/"&amp;P$1,Data!$1:$1,0)-1)=0,"",OFFSET(Data!$A$1,MATCH($D119,Data!$CG:$CG,0)-1,MATCH($E119&amp;"/"&amp;P$1,Data!$1:$1,0)-1)))</f>
        <v/>
      </c>
      <c r="Q119" s="250" t="str">
        <f ca="1">IF(ISERROR(OFFSET(Data!$A$1,MATCH($D119,Data!$CG:$CG,0)-1,MATCH($E119&amp;"/"&amp;Q$1,Data!$1:$1,0)-1))=TRUE,"",IF(OFFSET(Data!$A$1,MATCH($D119,Data!$CG:$CG,0)-1,MATCH($E119&amp;"/"&amp;Q$1,Data!$1:$1,0)-1)=0,"",OFFSET(Data!$A$1,MATCH($D119,Data!$CG:$CG,0)-1,MATCH($E119&amp;"/"&amp;Q$1,Data!$1:$1,0)-1)))</f>
        <v/>
      </c>
      <c r="R119" s="250" t="str">
        <f ca="1">IF(ISERROR(OFFSET(Data!$A$1,MATCH($D119,Data!$CG:$CG,0)-1,MATCH($E119&amp;"/"&amp;R$1,Data!$1:$1,0)-1))=TRUE,"",IF(OFFSET(Data!$A$1,MATCH($D119,Data!$CG:$CG,0)-1,MATCH($E119&amp;"/"&amp;R$1,Data!$1:$1,0)-1)=0,"",OFFSET(Data!$A$1,MATCH($D119,Data!$CG:$CG,0)-1,MATCH($E119&amp;"/"&amp;R$1,Data!$1:$1,0)-1)))</f>
        <v/>
      </c>
      <c r="S119" s="250" t="str">
        <f ca="1">IF(ISERROR(OFFSET(Data!$A$1,MATCH($D119,Data!$CG:$CG,0)-1,MATCH($E119&amp;"/"&amp;S$1,Data!$1:$1,0)-1))=TRUE,"",IF(OFFSET(Data!$A$1,MATCH($D119,Data!$CG:$CG,0)-1,MATCH($E119&amp;"/"&amp;S$1,Data!$1:$1,0)-1)=0,"",OFFSET(Data!$A$1,MATCH($D119,Data!$CG:$CG,0)-1,MATCH($E119&amp;"/"&amp;S$1,Data!$1:$1,0)-1)))</f>
        <v/>
      </c>
      <c r="T119" s="250" t="str">
        <f ca="1">IF(ISERROR(OFFSET(Data!$A$1,MATCH($D119,Data!$CG:$CG,0)-1,MATCH($E119&amp;"/"&amp;T$1,Data!$1:$1,0)-1))=TRUE,"",IF(OFFSET(Data!$A$1,MATCH($D119,Data!$CG:$CG,0)-1,MATCH($E119&amp;"/"&amp;T$1,Data!$1:$1,0)-1)=0,"",OFFSET(Data!$A$1,MATCH($D119,Data!$CG:$CG,0)-1,MATCH($E119&amp;"/"&amp;T$1,Data!$1:$1,0)-1)))</f>
        <v/>
      </c>
      <c r="U119" s="250" t="str">
        <f ca="1">IF(ISERROR(OFFSET(Data!$A$1,MATCH($D119,Data!$CG:$CG,0)-1,MATCH($E119&amp;"/"&amp;U$1,Data!$1:$1,0)-1))=TRUE,"",IF(OFFSET(Data!$A$1,MATCH($D119,Data!$CG:$CG,0)-1,MATCH($E119&amp;"/"&amp;U$1,Data!$1:$1,0)-1)=0,"",OFFSET(Data!$A$1,MATCH($D119,Data!$CG:$CG,0)-1,MATCH($E119&amp;"/"&amp;U$1,Data!$1:$1,0)-1)))</f>
        <v/>
      </c>
      <c r="V119" s="250" t="str">
        <f ca="1">IF(ISERROR(OFFSET(Data!$A$1,MATCH($D119,Data!$CG:$CG,0)-1,MATCH($E119&amp;"/"&amp;V$1,Data!$1:$1,0)-1))=TRUE,"",IF(OFFSET(Data!$A$1,MATCH($D119,Data!$CG:$CG,0)-1,MATCH($E119&amp;"/"&amp;V$1,Data!$1:$1,0)-1)=0,"",OFFSET(Data!$A$1,MATCH($D119,Data!$CG:$CG,0)-1,MATCH($E119&amp;"/"&amp;V$1,Data!$1:$1,0)-1)))</f>
        <v/>
      </c>
      <c r="W119" s="272" t="str">
        <f ca="1">IF(ISERROR(OFFSET(Data!$A$1,MATCH($D119,Data!$CG:$CG,0)-1,MATCH($E119&amp;"/"&amp;W$1,Data!$1:$1,0)-1))=TRUE,"",IF(OFFSET(Data!$A$1,MATCH($D119,Data!$CG:$CG,0)-1,MATCH($E119&amp;"/"&amp;W$1,Data!$1:$1,0)-1)=0,"",OFFSET(Data!$A$1,MATCH($D119,Data!$CG:$CG,0)-1,MATCH($E119&amp;"/"&amp;W$1,Data!$1:$1,0)-1)))</f>
        <v/>
      </c>
      <c r="X119" s="250" t="str">
        <f ca="1">IF(ISERROR(OFFSET(Data!$A$1,MATCH($D119,Data!$CG:$CG,0)-1,MATCH($E119&amp;"/"&amp;X$1,Data!$1:$1,0)-1))=TRUE,"",IF(OFFSET(Data!$A$1,MATCH($D119,Data!$CG:$CG,0)-1,MATCH($E119&amp;"/"&amp;X$1,Data!$1:$1,0)-1)=0,"",OFFSET(Data!$A$1,MATCH($D119,Data!$CG:$CG,0)-1,MATCH($E119&amp;"/"&amp;X$1,Data!$1:$1,0)-1)))</f>
        <v/>
      </c>
      <c r="Y119" s="250" t="str">
        <f ca="1">IF(ISERROR(OFFSET(Data!$A$1,MATCH($D119,Data!$CG:$CG,0)-1,MATCH($E119&amp;"/"&amp;Y$1,Data!$1:$1,0)-1))=TRUE,"",IF(OFFSET(Data!$A$1,MATCH($D119,Data!$CG:$CG,0)-1,MATCH($E119&amp;"/"&amp;Y$1,Data!$1:$1,0)-1)=0,"",OFFSET(Data!$A$1,MATCH($D119,Data!$CG:$CG,0)-1,MATCH($E119&amp;"/"&amp;Y$1,Data!$1:$1,0)-1)))</f>
        <v/>
      </c>
      <c r="Z119" s="250" t="str">
        <f ca="1">IF(ISERROR(OFFSET(Data!$A$1,MATCH($D119,Data!$CG:$CG,0)-1,MATCH($E119&amp;"/"&amp;Z$1,Data!$1:$1,0)-1))=TRUE,"",IF(OFFSET(Data!$A$1,MATCH($D119,Data!$CG:$CG,0)-1,MATCH($E119&amp;"/"&amp;Z$1,Data!$1:$1,0)-1)=0,"",OFFSET(Data!$A$1,MATCH($D119,Data!$CG:$CG,0)-1,MATCH($E119&amp;"/"&amp;Z$1,Data!$1:$1,0)-1)))</f>
        <v/>
      </c>
      <c r="AA119" s="250" t="str">
        <f ca="1">IF(ISERROR(OFFSET(Data!$A$1,MATCH($D119,Data!$CG:$CG,0)-1,MATCH($E119&amp;"/"&amp;AA$1,Data!$1:$1,0)-1))=TRUE,"",IF(OFFSET(Data!$A$1,MATCH($D119,Data!$CG:$CG,0)-1,MATCH($E119&amp;"/"&amp;AA$1,Data!$1:$1,0)-1)=0,"",OFFSET(Data!$A$1,MATCH($D119,Data!$CG:$CG,0)-1,MATCH($E119&amp;"/"&amp;AA$1,Data!$1:$1,0)-1)))</f>
        <v/>
      </c>
      <c r="AB119" s="250" t="str">
        <f ca="1">IF(ISERROR(OFFSET(Data!$A$1,MATCH($D119,Data!$CG:$CG,0)-1,MATCH($E119&amp;"/"&amp;AB$1,Data!$1:$1,0)-1))=TRUE,"",IF(OFFSET(Data!$A$1,MATCH($D119,Data!$CG:$CG,0)-1,MATCH($E119&amp;"/"&amp;AB$1,Data!$1:$1,0)-1)=0,"",OFFSET(Data!$A$1,MATCH($D119,Data!$CG:$CG,0)-1,MATCH($E119&amp;"/"&amp;AB$1,Data!$1:$1,0)-1)))</f>
        <v/>
      </c>
      <c r="AC119" s="250" t="str">
        <f ca="1">IF(ISERROR(OFFSET(Data!$A$1,MATCH($D119,Data!$CG:$CG,0)-1,MATCH($E119&amp;"/"&amp;AC$1,Data!$1:$1,0)-1))=TRUE,"",IF(OFFSET(Data!$A$1,MATCH($D119,Data!$CG:$CG,0)-1,MATCH($E119&amp;"/"&amp;AC$1,Data!$1:$1,0)-1)=0,"",OFFSET(Data!$A$1,MATCH($D119,Data!$CG:$CG,0)-1,MATCH($E119&amp;"/"&amp;AC$1,Data!$1:$1,0)-1)))</f>
        <v/>
      </c>
      <c r="AD119" s="250" t="str">
        <f ca="1">IF(ISERROR(OFFSET(Data!$A$1,MATCH($D119,Data!$CG:$CG,0)-1,MATCH($E119&amp;"/"&amp;AD$1,Data!$1:$1,0)-1))=TRUE,"",IF(OFFSET(Data!$A$1,MATCH($D119,Data!$CG:$CG,0)-1,MATCH($E119&amp;"/"&amp;AD$1,Data!$1:$1,0)-1)=0,"",OFFSET(Data!$A$1,MATCH($D119,Data!$CG:$CG,0)-1,MATCH($E119&amp;"/"&amp;AD$1,Data!$1:$1,0)-1)))</f>
        <v/>
      </c>
      <c r="AE119" s="250" t="str">
        <f ca="1">IF(ISERROR(OFFSET(Data!$A$1,MATCH($D119,Data!$CG:$CG,0)-1,MATCH($E119&amp;"/"&amp;AE$1,Data!$1:$1,0)-1))=TRUE,"",IF(OFFSET(Data!$A$1,MATCH($D119,Data!$CG:$CG,0)-1,MATCH($E119&amp;"/"&amp;AE$1,Data!$1:$1,0)-1)=0,"",OFFSET(Data!$A$1,MATCH($D119,Data!$CG:$CG,0)-1,MATCH($E119&amp;"/"&amp;AE$1,Data!$1:$1,0)-1)))</f>
        <v/>
      </c>
      <c r="AF119" s="251" t="str">
        <f ca="1">IF(ISERROR(OFFSET(Data!$A$1,MATCH($D119,Data!$CG:$CG,0)-1,MATCH($E119&amp;"/"&amp;AF$1,Data!$1:$1,0)-1))=TRUE,"",IF(OFFSET(Data!$A$1,MATCH($D119,Data!$CG:$CG,0)-1,MATCH($E119&amp;"/"&amp;AF$1,Data!$1:$1,0)-1)=0,"",OFFSET(Data!$A$1,MATCH($D119,Data!$CG:$CG,0)-1,MATCH($E119&amp;"/"&amp;AF$1,Data!$1:$1,0)-1)))</f>
        <v/>
      </c>
      <c r="AG119" s="210">
        <f t="shared" ca="1" si="6"/>
        <v>0</v>
      </c>
      <c r="AH119" s="211">
        <f ca="1">AG119</f>
        <v>0</v>
      </c>
    </row>
    <row r="120" spans="1:34" ht="15" hidden="1" customHeight="1" thickBot="1" x14ac:dyDescent="0.3">
      <c r="A120" s="446"/>
      <c r="B120" s="449"/>
      <c r="C120" s="452"/>
      <c r="D120" s="28" t="e">
        <f>IF(C120&lt;&gt;"",C120,D119)</f>
        <v>#N/A</v>
      </c>
      <c r="E120" s="29" t="s">
        <v>22</v>
      </c>
      <c r="F120" s="254" t="str">
        <f ca="1">IF(ISERROR(OFFSET(Data!$A$1,MATCH($D120,Data!$CG:$CG,0)-1,MATCH($E120&amp;"/"&amp;F$1,Data!$1:$1,0)-1))=TRUE,"",IF(OFFSET(Data!$A$1,MATCH($D120,Data!$CG:$CG,0)-1,MATCH($E120&amp;"/"&amp;F$1,Data!$1:$1,0)-1)=0,"",OFFSET(Data!$A$1,MATCH($D120,Data!$CG:$CG,0)-1,MATCH($E120&amp;"/"&amp;F$1,Data!$1:$1,0)-1)))</f>
        <v/>
      </c>
      <c r="G120" s="252" t="str">
        <f ca="1">IF(ISERROR(OFFSET(Data!$A$1,MATCH($D120,Data!$CG:$CG,0)-1,MATCH($E120&amp;"/"&amp;G$1,Data!$1:$1,0)-1))=TRUE,"",IF(OFFSET(Data!$A$1,MATCH($D120,Data!$CG:$CG,0)-1,MATCH($E120&amp;"/"&amp;G$1,Data!$1:$1,0)-1)=0,"",OFFSET(Data!$A$1,MATCH($D120,Data!$CG:$CG,0)-1,MATCH($E120&amp;"/"&amp;G$1,Data!$1:$1,0)-1)))</f>
        <v/>
      </c>
      <c r="H120" s="252" t="str">
        <f ca="1">IF(ISERROR(OFFSET(Data!$A$1,MATCH($D120,Data!$CG:$CG,0)-1,MATCH($E120&amp;"/"&amp;H$1,Data!$1:$1,0)-1))=TRUE,"",IF(OFFSET(Data!$A$1,MATCH($D120,Data!$CG:$CG,0)-1,MATCH($E120&amp;"/"&amp;H$1,Data!$1:$1,0)-1)=0,"",OFFSET(Data!$A$1,MATCH($D120,Data!$CG:$CG,0)-1,MATCH($E120&amp;"/"&amp;H$1,Data!$1:$1,0)-1)))</f>
        <v/>
      </c>
      <c r="I120" s="252" t="str">
        <f ca="1">IF(ISERROR(OFFSET(Data!$A$1,MATCH($D120,Data!$CG:$CG,0)-1,MATCH($E120&amp;"/"&amp;I$1,Data!$1:$1,0)-1))=TRUE,"",IF(OFFSET(Data!$A$1,MATCH($D120,Data!$CG:$CG,0)-1,MATCH($E120&amp;"/"&amp;I$1,Data!$1:$1,0)-1)=0,"",OFFSET(Data!$A$1,MATCH($D120,Data!$CG:$CG,0)-1,MATCH($E120&amp;"/"&amp;I$1,Data!$1:$1,0)-1)))</f>
        <v/>
      </c>
      <c r="J120" s="252" t="str">
        <f ca="1">IF(ISERROR(OFFSET(Data!$A$1,MATCH($D120,Data!$CG:$CG,0)-1,MATCH($E120&amp;"/"&amp;J$1,Data!$1:$1,0)-1))=TRUE,"",IF(OFFSET(Data!$A$1,MATCH($D120,Data!$CG:$CG,0)-1,MATCH($E120&amp;"/"&amp;J$1,Data!$1:$1,0)-1)=0,"",OFFSET(Data!$A$1,MATCH($D120,Data!$CG:$CG,0)-1,MATCH($E120&amp;"/"&amp;J$1,Data!$1:$1,0)-1)))</f>
        <v/>
      </c>
      <c r="K120" s="252" t="str">
        <f ca="1">IF(ISERROR(OFFSET(Data!$A$1,MATCH($D120,Data!$CG:$CG,0)-1,MATCH($E120&amp;"/"&amp;K$1,Data!$1:$1,0)-1))=TRUE,"",IF(OFFSET(Data!$A$1,MATCH($D120,Data!$CG:$CG,0)-1,MATCH($E120&amp;"/"&amp;K$1,Data!$1:$1,0)-1)=0,"",OFFSET(Data!$A$1,MATCH($D120,Data!$CG:$CG,0)-1,MATCH($E120&amp;"/"&amp;K$1,Data!$1:$1,0)-1)))</f>
        <v/>
      </c>
      <c r="L120" s="252" t="str">
        <f ca="1">IF(ISERROR(OFFSET(Data!$A$1,MATCH($D120,Data!$CG:$CG,0)-1,MATCH($E120&amp;"/"&amp;L$1,Data!$1:$1,0)-1))=TRUE,"",IF(OFFSET(Data!$A$1,MATCH($D120,Data!$CG:$CG,0)-1,MATCH($E120&amp;"/"&amp;L$1,Data!$1:$1,0)-1)=0,"",OFFSET(Data!$A$1,MATCH($D120,Data!$CG:$CG,0)-1,MATCH($E120&amp;"/"&amp;L$1,Data!$1:$1,0)-1)))</f>
        <v/>
      </c>
      <c r="M120" s="252" t="str">
        <f ca="1">IF(ISERROR(OFFSET(Data!$A$1,MATCH($D120,Data!$CG:$CG,0)-1,MATCH($E120&amp;"/"&amp;M$1,Data!$1:$1,0)-1))=TRUE,"",IF(OFFSET(Data!$A$1,MATCH($D120,Data!$CG:$CG,0)-1,MATCH($E120&amp;"/"&amp;M$1,Data!$1:$1,0)-1)=0,"",OFFSET(Data!$A$1,MATCH($D120,Data!$CG:$CG,0)-1,MATCH($E120&amp;"/"&amp;M$1,Data!$1:$1,0)-1)))</f>
        <v/>
      </c>
      <c r="N120" s="252" t="str">
        <f ca="1">IF(ISERROR(OFFSET(Data!$A$1,MATCH($D120,Data!$CG:$CG,0)-1,MATCH($E120&amp;"/"&amp;N$1,Data!$1:$1,0)-1))=TRUE,"",IF(OFFSET(Data!$A$1,MATCH($D120,Data!$CG:$CG,0)-1,MATCH($E120&amp;"/"&amp;N$1,Data!$1:$1,0)-1)=0,"",OFFSET(Data!$A$1,MATCH($D120,Data!$CG:$CG,0)-1,MATCH($E120&amp;"/"&amp;N$1,Data!$1:$1,0)-1)))</f>
        <v/>
      </c>
      <c r="O120" s="252" t="str">
        <f ca="1">IF(ISERROR(OFFSET(Data!$A$1,MATCH($D120,Data!$CG:$CG,0)-1,MATCH($E120&amp;"/"&amp;O$1,Data!$1:$1,0)-1))=TRUE,"",IF(OFFSET(Data!$A$1,MATCH($D120,Data!$CG:$CG,0)-1,MATCH($E120&amp;"/"&amp;O$1,Data!$1:$1,0)-1)=0,"",OFFSET(Data!$A$1,MATCH($D120,Data!$CG:$CG,0)-1,MATCH($E120&amp;"/"&amp;O$1,Data!$1:$1,0)-1)))</f>
        <v/>
      </c>
      <c r="P120" s="252" t="str">
        <f ca="1">IF(ISERROR(OFFSET(Data!$A$1,MATCH($D120,Data!$CG:$CG,0)-1,MATCH($E120&amp;"/"&amp;P$1,Data!$1:$1,0)-1))=TRUE,"",IF(OFFSET(Data!$A$1,MATCH($D120,Data!$CG:$CG,0)-1,MATCH($E120&amp;"/"&amp;P$1,Data!$1:$1,0)-1)=0,"",OFFSET(Data!$A$1,MATCH($D120,Data!$CG:$CG,0)-1,MATCH($E120&amp;"/"&amp;P$1,Data!$1:$1,0)-1)))</f>
        <v/>
      </c>
      <c r="Q120" s="252" t="str">
        <f ca="1">IF(ISERROR(OFFSET(Data!$A$1,MATCH($D120,Data!$CG:$CG,0)-1,MATCH($E120&amp;"/"&amp;Q$1,Data!$1:$1,0)-1))=TRUE,"",IF(OFFSET(Data!$A$1,MATCH($D120,Data!$CG:$CG,0)-1,MATCH($E120&amp;"/"&amp;Q$1,Data!$1:$1,0)-1)=0,"",OFFSET(Data!$A$1,MATCH($D120,Data!$CG:$CG,0)-1,MATCH($E120&amp;"/"&amp;Q$1,Data!$1:$1,0)-1)))</f>
        <v/>
      </c>
      <c r="R120" s="252" t="str">
        <f ca="1">IF(ISERROR(OFFSET(Data!$A$1,MATCH($D120,Data!$CG:$CG,0)-1,MATCH($E120&amp;"/"&amp;R$1,Data!$1:$1,0)-1))=TRUE,"",IF(OFFSET(Data!$A$1,MATCH($D120,Data!$CG:$CG,0)-1,MATCH($E120&amp;"/"&amp;R$1,Data!$1:$1,0)-1)=0,"",OFFSET(Data!$A$1,MATCH($D120,Data!$CG:$CG,0)-1,MATCH($E120&amp;"/"&amp;R$1,Data!$1:$1,0)-1)))</f>
        <v/>
      </c>
      <c r="S120" s="252" t="str">
        <f ca="1">IF(ISERROR(OFFSET(Data!$A$1,MATCH($D120,Data!$CG:$CG,0)-1,MATCH($E120&amp;"/"&amp;S$1,Data!$1:$1,0)-1))=TRUE,"",IF(OFFSET(Data!$A$1,MATCH($D120,Data!$CG:$CG,0)-1,MATCH($E120&amp;"/"&amp;S$1,Data!$1:$1,0)-1)=0,"",OFFSET(Data!$A$1,MATCH($D120,Data!$CG:$CG,0)-1,MATCH($E120&amp;"/"&amp;S$1,Data!$1:$1,0)-1)))</f>
        <v/>
      </c>
      <c r="T120" s="252" t="str">
        <f ca="1">IF(ISERROR(OFFSET(Data!$A$1,MATCH($D120,Data!$CG:$CG,0)-1,MATCH($E120&amp;"/"&amp;T$1,Data!$1:$1,0)-1))=TRUE,"",IF(OFFSET(Data!$A$1,MATCH($D120,Data!$CG:$CG,0)-1,MATCH($E120&amp;"/"&amp;T$1,Data!$1:$1,0)-1)=0,"",OFFSET(Data!$A$1,MATCH($D120,Data!$CG:$CG,0)-1,MATCH($E120&amp;"/"&amp;T$1,Data!$1:$1,0)-1)))</f>
        <v/>
      </c>
      <c r="U120" s="252" t="str">
        <f ca="1">IF(ISERROR(OFFSET(Data!$A$1,MATCH($D120,Data!$CG:$CG,0)-1,MATCH($E120&amp;"/"&amp;U$1,Data!$1:$1,0)-1))=TRUE,"",IF(OFFSET(Data!$A$1,MATCH($D120,Data!$CG:$CG,0)-1,MATCH($E120&amp;"/"&amp;U$1,Data!$1:$1,0)-1)=0,"",OFFSET(Data!$A$1,MATCH($D120,Data!$CG:$CG,0)-1,MATCH($E120&amp;"/"&amp;U$1,Data!$1:$1,0)-1)))</f>
        <v/>
      </c>
      <c r="V120" s="252" t="str">
        <f ca="1">IF(ISERROR(OFFSET(Data!$A$1,MATCH($D120,Data!$CG:$CG,0)-1,MATCH($E120&amp;"/"&amp;V$1,Data!$1:$1,0)-1))=TRUE,"",IF(OFFSET(Data!$A$1,MATCH($D120,Data!$CG:$CG,0)-1,MATCH($E120&amp;"/"&amp;V$1,Data!$1:$1,0)-1)=0,"",OFFSET(Data!$A$1,MATCH($D120,Data!$CG:$CG,0)-1,MATCH($E120&amp;"/"&amp;V$1,Data!$1:$1,0)-1)))</f>
        <v/>
      </c>
      <c r="W120" s="269" t="str">
        <f ca="1">IF(ISERROR(OFFSET(Data!$A$1,MATCH($D120,Data!$CG:$CG,0)-1,MATCH($E120&amp;"/"&amp;W$1,Data!$1:$1,0)-1))=TRUE,"",IF(OFFSET(Data!$A$1,MATCH($D120,Data!$CG:$CG,0)-1,MATCH($E120&amp;"/"&amp;W$1,Data!$1:$1,0)-1)=0,"",OFFSET(Data!$A$1,MATCH($D120,Data!$CG:$CG,0)-1,MATCH($E120&amp;"/"&amp;W$1,Data!$1:$1,0)-1)))</f>
        <v/>
      </c>
      <c r="X120" s="252" t="str">
        <f ca="1">IF(ISERROR(OFFSET(Data!$A$1,MATCH($D120,Data!$CG:$CG,0)-1,MATCH($E120&amp;"/"&amp;X$1,Data!$1:$1,0)-1))=TRUE,"",IF(OFFSET(Data!$A$1,MATCH($D120,Data!$CG:$CG,0)-1,MATCH($E120&amp;"/"&amp;X$1,Data!$1:$1,0)-1)=0,"",OFFSET(Data!$A$1,MATCH($D120,Data!$CG:$CG,0)-1,MATCH($E120&amp;"/"&amp;X$1,Data!$1:$1,0)-1)))</f>
        <v/>
      </c>
      <c r="Y120" s="252" t="str">
        <f ca="1">IF(ISERROR(OFFSET(Data!$A$1,MATCH($D120,Data!$CG:$CG,0)-1,MATCH($E120&amp;"/"&amp;Y$1,Data!$1:$1,0)-1))=TRUE,"",IF(OFFSET(Data!$A$1,MATCH($D120,Data!$CG:$CG,0)-1,MATCH($E120&amp;"/"&amp;Y$1,Data!$1:$1,0)-1)=0,"",OFFSET(Data!$A$1,MATCH($D120,Data!$CG:$CG,0)-1,MATCH($E120&amp;"/"&amp;Y$1,Data!$1:$1,0)-1)))</f>
        <v/>
      </c>
      <c r="Z120" s="252" t="str">
        <f ca="1">IF(ISERROR(OFFSET(Data!$A$1,MATCH($D120,Data!$CG:$CG,0)-1,MATCH($E120&amp;"/"&amp;Z$1,Data!$1:$1,0)-1))=TRUE,"",IF(OFFSET(Data!$A$1,MATCH($D120,Data!$CG:$CG,0)-1,MATCH($E120&amp;"/"&amp;Z$1,Data!$1:$1,0)-1)=0,"",OFFSET(Data!$A$1,MATCH($D120,Data!$CG:$CG,0)-1,MATCH($E120&amp;"/"&amp;Z$1,Data!$1:$1,0)-1)))</f>
        <v/>
      </c>
      <c r="AA120" s="252" t="str">
        <f ca="1">IF(ISERROR(OFFSET(Data!$A$1,MATCH($D120,Data!$CG:$CG,0)-1,MATCH($E120&amp;"/"&amp;AA$1,Data!$1:$1,0)-1))=TRUE,"",IF(OFFSET(Data!$A$1,MATCH($D120,Data!$CG:$CG,0)-1,MATCH($E120&amp;"/"&amp;AA$1,Data!$1:$1,0)-1)=0,"",OFFSET(Data!$A$1,MATCH($D120,Data!$CG:$CG,0)-1,MATCH($E120&amp;"/"&amp;AA$1,Data!$1:$1,0)-1)))</f>
        <v/>
      </c>
      <c r="AB120" s="252" t="str">
        <f ca="1">IF(ISERROR(OFFSET(Data!$A$1,MATCH($D120,Data!$CG:$CG,0)-1,MATCH($E120&amp;"/"&amp;AB$1,Data!$1:$1,0)-1))=TRUE,"",IF(OFFSET(Data!$A$1,MATCH($D120,Data!$CG:$CG,0)-1,MATCH($E120&amp;"/"&amp;AB$1,Data!$1:$1,0)-1)=0,"",OFFSET(Data!$A$1,MATCH($D120,Data!$CG:$CG,0)-1,MATCH($E120&amp;"/"&amp;AB$1,Data!$1:$1,0)-1)))</f>
        <v/>
      </c>
      <c r="AC120" s="252" t="str">
        <f ca="1">IF(ISERROR(OFFSET(Data!$A$1,MATCH($D120,Data!$CG:$CG,0)-1,MATCH($E120&amp;"/"&amp;AC$1,Data!$1:$1,0)-1))=TRUE,"",IF(OFFSET(Data!$A$1,MATCH($D120,Data!$CG:$CG,0)-1,MATCH($E120&amp;"/"&amp;AC$1,Data!$1:$1,0)-1)=0,"",OFFSET(Data!$A$1,MATCH($D120,Data!$CG:$CG,0)-1,MATCH($E120&amp;"/"&amp;AC$1,Data!$1:$1,0)-1)))</f>
        <v/>
      </c>
      <c r="AD120" s="252" t="str">
        <f ca="1">IF(ISERROR(OFFSET(Data!$A$1,MATCH($D120,Data!$CG:$CG,0)-1,MATCH($E120&amp;"/"&amp;AD$1,Data!$1:$1,0)-1))=TRUE,"",IF(OFFSET(Data!$A$1,MATCH($D120,Data!$CG:$CG,0)-1,MATCH($E120&amp;"/"&amp;AD$1,Data!$1:$1,0)-1)=0,"",OFFSET(Data!$A$1,MATCH($D120,Data!$CG:$CG,0)-1,MATCH($E120&amp;"/"&amp;AD$1,Data!$1:$1,0)-1)))</f>
        <v/>
      </c>
      <c r="AE120" s="252" t="str">
        <f ca="1">IF(ISERROR(OFFSET(Data!$A$1,MATCH($D120,Data!$CG:$CG,0)-1,MATCH($E120&amp;"/"&amp;AE$1,Data!$1:$1,0)-1))=TRUE,"",IF(OFFSET(Data!$A$1,MATCH($D120,Data!$CG:$CG,0)-1,MATCH($E120&amp;"/"&amp;AE$1,Data!$1:$1,0)-1)=0,"",OFFSET(Data!$A$1,MATCH($D120,Data!$CG:$CG,0)-1,MATCH($E120&amp;"/"&amp;AE$1,Data!$1:$1,0)-1)))</f>
        <v/>
      </c>
      <c r="AF120" s="253" t="str">
        <f ca="1">IF(ISERROR(OFFSET(Data!$A$1,MATCH($D120,Data!$CG:$CG,0)-1,MATCH($E120&amp;"/"&amp;AF$1,Data!$1:$1,0)-1))=TRUE,"",IF(OFFSET(Data!$A$1,MATCH($D120,Data!$CG:$CG,0)-1,MATCH($E120&amp;"/"&amp;AF$1,Data!$1:$1,0)-1)=0,"",OFFSET(Data!$A$1,MATCH($D120,Data!$CG:$CG,0)-1,MATCH($E120&amp;"/"&amp;AF$1,Data!$1:$1,0)-1)))</f>
        <v/>
      </c>
      <c r="AG120" s="212">
        <f t="shared" ca="1" si="6"/>
        <v>0</v>
      </c>
      <c r="AH120" s="213">
        <f ca="1">SUM(AG119:AG120)</f>
        <v>0</v>
      </c>
    </row>
    <row r="121" spans="1:34" ht="15" hidden="1" customHeight="1" x14ac:dyDescent="0.25">
      <c r="A121" s="446"/>
      <c r="B121" s="449"/>
      <c r="C121" s="452"/>
      <c r="D121" s="28" t="e">
        <f>IF(C121&lt;&gt;"",C121,D120)</f>
        <v>#N/A</v>
      </c>
      <c r="E121" s="29" t="s">
        <v>23</v>
      </c>
      <c r="F121" s="254" t="str">
        <f ca="1">IF(ISERROR(OFFSET(Data!$A$1,MATCH($D121,Data!$CG:$CG,0)-1,MATCH($E121&amp;"/"&amp;F$1,Data!$1:$1,0)-1))=TRUE,"",IF(OFFSET(Data!$A$1,MATCH($D121,Data!$CG:$CG,0)-1,MATCH($E121&amp;"/"&amp;F$1,Data!$1:$1,0)-1)=0,"",OFFSET(Data!$A$1,MATCH($D121,Data!$CG:$CG,0)-1,MATCH($E121&amp;"/"&amp;F$1,Data!$1:$1,0)-1)))</f>
        <v/>
      </c>
      <c r="G121" s="252" t="str">
        <f ca="1">IF(ISERROR(OFFSET(Data!$A$1,MATCH($D121,Data!$CG:$CG,0)-1,MATCH($E121&amp;"/"&amp;G$1,Data!$1:$1,0)-1))=TRUE,"",IF(OFFSET(Data!$A$1,MATCH($D121,Data!$CG:$CG,0)-1,MATCH($E121&amp;"/"&amp;G$1,Data!$1:$1,0)-1)=0,"",OFFSET(Data!$A$1,MATCH($D121,Data!$CG:$CG,0)-1,MATCH($E121&amp;"/"&amp;G$1,Data!$1:$1,0)-1)))</f>
        <v/>
      </c>
      <c r="H121" s="252" t="str">
        <f ca="1">IF(ISERROR(OFFSET(Data!$A$1,MATCH($D121,Data!$CG:$CG,0)-1,MATCH($E121&amp;"/"&amp;H$1,Data!$1:$1,0)-1))=TRUE,"",IF(OFFSET(Data!$A$1,MATCH($D121,Data!$CG:$CG,0)-1,MATCH($E121&amp;"/"&amp;H$1,Data!$1:$1,0)-1)=0,"",OFFSET(Data!$A$1,MATCH($D121,Data!$CG:$CG,0)-1,MATCH($E121&amp;"/"&amp;H$1,Data!$1:$1,0)-1)))</f>
        <v/>
      </c>
      <c r="I121" s="252" t="str">
        <f ca="1">IF(ISERROR(OFFSET(Data!$A$1,MATCH($D121,Data!$CG:$CG,0)-1,MATCH($E121&amp;"/"&amp;I$1,Data!$1:$1,0)-1))=TRUE,"",IF(OFFSET(Data!$A$1,MATCH($D121,Data!$CG:$CG,0)-1,MATCH($E121&amp;"/"&amp;I$1,Data!$1:$1,0)-1)=0,"",OFFSET(Data!$A$1,MATCH($D121,Data!$CG:$CG,0)-1,MATCH($E121&amp;"/"&amp;I$1,Data!$1:$1,0)-1)))</f>
        <v/>
      </c>
      <c r="J121" s="252" t="str">
        <f ca="1">IF(ISERROR(OFFSET(Data!$A$1,MATCH($D121,Data!$CG:$CG,0)-1,MATCH($E121&amp;"/"&amp;J$1,Data!$1:$1,0)-1))=TRUE,"",IF(OFFSET(Data!$A$1,MATCH($D121,Data!$CG:$CG,0)-1,MATCH($E121&amp;"/"&amp;J$1,Data!$1:$1,0)-1)=0,"",OFFSET(Data!$A$1,MATCH($D121,Data!$CG:$CG,0)-1,MATCH($E121&amp;"/"&amp;J$1,Data!$1:$1,0)-1)))</f>
        <v/>
      </c>
      <c r="K121" s="252" t="str">
        <f ca="1">IF(ISERROR(OFFSET(Data!$A$1,MATCH($D121,Data!$CG:$CG,0)-1,MATCH($E121&amp;"/"&amp;K$1,Data!$1:$1,0)-1))=TRUE,"",IF(OFFSET(Data!$A$1,MATCH($D121,Data!$CG:$CG,0)-1,MATCH($E121&amp;"/"&amp;K$1,Data!$1:$1,0)-1)=0,"",OFFSET(Data!$A$1,MATCH($D121,Data!$CG:$CG,0)-1,MATCH($E121&amp;"/"&amp;K$1,Data!$1:$1,0)-1)))</f>
        <v/>
      </c>
      <c r="L121" s="252" t="str">
        <f ca="1">IF(ISERROR(OFFSET(Data!$A$1,MATCH($D121,Data!$CG:$CG,0)-1,MATCH($E121&amp;"/"&amp;L$1,Data!$1:$1,0)-1))=TRUE,"",IF(OFFSET(Data!$A$1,MATCH($D121,Data!$CG:$CG,0)-1,MATCH($E121&amp;"/"&amp;L$1,Data!$1:$1,0)-1)=0,"",OFFSET(Data!$A$1,MATCH($D121,Data!$CG:$CG,0)-1,MATCH($E121&amp;"/"&amp;L$1,Data!$1:$1,0)-1)))</f>
        <v/>
      </c>
      <c r="M121" s="252" t="str">
        <f ca="1">IF(ISERROR(OFFSET(Data!$A$1,MATCH($D121,Data!$CG:$CG,0)-1,MATCH($E121&amp;"/"&amp;M$1,Data!$1:$1,0)-1))=TRUE,"",IF(OFFSET(Data!$A$1,MATCH($D121,Data!$CG:$CG,0)-1,MATCH($E121&amp;"/"&amp;M$1,Data!$1:$1,0)-1)=0,"",OFFSET(Data!$A$1,MATCH($D121,Data!$CG:$CG,0)-1,MATCH($E121&amp;"/"&amp;M$1,Data!$1:$1,0)-1)))</f>
        <v/>
      </c>
      <c r="N121" s="252" t="str">
        <f ca="1">IF(ISERROR(OFFSET(Data!$A$1,MATCH($D121,Data!$CG:$CG,0)-1,MATCH($E121&amp;"/"&amp;N$1,Data!$1:$1,0)-1))=TRUE,"",IF(OFFSET(Data!$A$1,MATCH($D121,Data!$CG:$CG,0)-1,MATCH($E121&amp;"/"&amp;N$1,Data!$1:$1,0)-1)=0,"",OFFSET(Data!$A$1,MATCH($D121,Data!$CG:$CG,0)-1,MATCH($E121&amp;"/"&amp;N$1,Data!$1:$1,0)-1)))</f>
        <v/>
      </c>
      <c r="O121" s="252" t="str">
        <f ca="1">IF(ISERROR(OFFSET(Data!$A$1,MATCH($D121,Data!$CG:$CG,0)-1,MATCH($E121&amp;"/"&amp;O$1,Data!$1:$1,0)-1))=TRUE,"",IF(OFFSET(Data!$A$1,MATCH($D121,Data!$CG:$CG,0)-1,MATCH($E121&amp;"/"&amp;O$1,Data!$1:$1,0)-1)=0,"",OFFSET(Data!$A$1,MATCH($D121,Data!$CG:$CG,0)-1,MATCH($E121&amp;"/"&amp;O$1,Data!$1:$1,0)-1)))</f>
        <v/>
      </c>
      <c r="P121" s="252" t="str">
        <f ca="1">IF(ISERROR(OFFSET(Data!$A$1,MATCH($D121,Data!$CG:$CG,0)-1,MATCH($E121&amp;"/"&amp;P$1,Data!$1:$1,0)-1))=TRUE,"",IF(OFFSET(Data!$A$1,MATCH($D121,Data!$CG:$CG,0)-1,MATCH($E121&amp;"/"&amp;P$1,Data!$1:$1,0)-1)=0,"",OFFSET(Data!$A$1,MATCH($D121,Data!$CG:$CG,0)-1,MATCH($E121&amp;"/"&amp;P$1,Data!$1:$1,0)-1)))</f>
        <v/>
      </c>
      <c r="Q121" s="252" t="str">
        <f ca="1">IF(ISERROR(OFFSET(Data!$A$1,MATCH($D121,Data!$CG:$CG,0)-1,MATCH($E121&amp;"/"&amp;Q$1,Data!$1:$1,0)-1))=TRUE,"",IF(OFFSET(Data!$A$1,MATCH($D121,Data!$CG:$CG,0)-1,MATCH($E121&amp;"/"&amp;Q$1,Data!$1:$1,0)-1)=0,"",OFFSET(Data!$A$1,MATCH($D121,Data!$CG:$CG,0)-1,MATCH($E121&amp;"/"&amp;Q$1,Data!$1:$1,0)-1)))</f>
        <v/>
      </c>
      <c r="R121" s="252" t="str">
        <f ca="1">IF(ISERROR(OFFSET(Data!$A$1,MATCH($D121,Data!$CG:$CG,0)-1,MATCH($E121&amp;"/"&amp;R$1,Data!$1:$1,0)-1))=TRUE,"",IF(OFFSET(Data!$A$1,MATCH($D121,Data!$CG:$CG,0)-1,MATCH($E121&amp;"/"&amp;R$1,Data!$1:$1,0)-1)=0,"",OFFSET(Data!$A$1,MATCH($D121,Data!$CG:$CG,0)-1,MATCH($E121&amp;"/"&amp;R$1,Data!$1:$1,0)-1)))</f>
        <v/>
      </c>
      <c r="S121" s="252" t="str">
        <f ca="1">IF(ISERROR(OFFSET(Data!$A$1,MATCH($D121,Data!$CG:$CG,0)-1,MATCH($E121&amp;"/"&amp;S$1,Data!$1:$1,0)-1))=TRUE,"",IF(OFFSET(Data!$A$1,MATCH($D121,Data!$CG:$CG,0)-1,MATCH($E121&amp;"/"&amp;S$1,Data!$1:$1,0)-1)=0,"",OFFSET(Data!$A$1,MATCH($D121,Data!$CG:$CG,0)-1,MATCH($E121&amp;"/"&amp;S$1,Data!$1:$1,0)-1)))</f>
        <v/>
      </c>
      <c r="T121" s="252" t="str">
        <f ca="1">IF(ISERROR(OFFSET(Data!$A$1,MATCH($D121,Data!$CG:$CG,0)-1,MATCH($E121&amp;"/"&amp;T$1,Data!$1:$1,0)-1))=TRUE,"",IF(OFFSET(Data!$A$1,MATCH($D121,Data!$CG:$CG,0)-1,MATCH($E121&amp;"/"&amp;T$1,Data!$1:$1,0)-1)=0,"",OFFSET(Data!$A$1,MATCH($D121,Data!$CG:$CG,0)-1,MATCH($E121&amp;"/"&amp;T$1,Data!$1:$1,0)-1)))</f>
        <v/>
      </c>
      <c r="U121" s="252" t="str">
        <f ca="1">IF(ISERROR(OFFSET(Data!$A$1,MATCH($D121,Data!$CG:$CG,0)-1,MATCH($E121&amp;"/"&amp;U$1,Data!$1:$1,0)-1))=TRUE,"",IF(OFFSET(Data!$A$1,MATCH($D121,Data!$CG:$CG,0)-1,MATCH($E121&amp;"/"&amp;U$1,Data!$1:$1,0)-1)=0,"",OFFSET(Data!$A$1,MATCH($D121,Data!$CG:$CG,0)-1,MATCH($E121&amp;"/"&amp;U$1,Data!$1:$1,0)-1)))</f>
        <v/>
      </c>
      <c r="V121" s="252" t="str">
        <f ca="1">IF(ISERROR(OFFSET(Data!$A$1,MATCH($D121,Data!$CG:$CG,0)-1,MATCH($E121&amp;"/"&amp;V$1,Data!$1:$1,0)-1))=TRUE,"",IF(OFFSET(Data!$A$1,MATCH($D121,Data!$CG:$CG,0)-1,MATCH($E121&amp;"/"&amp;V$1,Data!$1:$1,0)-1)=0,"",OFFSET(Data!$A$1,MATCH($D121,Data!$CG:$CG,0)-1,MATCH($E121&amp;"/"&amp;V$1,Data!$1:$1,0)-1)))</f>
        <v/>
      </c>
      <c r="W121" s="269" t="str">
        <f ca="1">IF(ISERROR(OFFSET(Data!$A$1,MATCH($D121,Data!$CG:$CG,0)-1,MATCH($E121&amp;"/"&amp;W$1,Data!$1:$1,0)-1))=TRUE,"",IF(OFFSET(Data!$A$1,MATCH($D121,Data!$CG:$CG,0)-1,MATCH($E121&amp;"/"&amp;W$1,Data!$1:$1,0)-1)=0,"",OFFSET(Data!$A$1,MATCH($D121,Data!$CG:$CG,0)-1,MATCH($E121&amp;"/"&amp;W$1,Data!$1:$1,0)-1)))</f>
        <v/>
      </c>
      <c r="X121" s="252" t="str">
        <f ca="1">IF(ISERROR(OFFSET(Data!$A$1,MATCH($D121,Data!$CG:$CG,0)-1,MATCH($E121&amp;"/"&amp;X$1,Data!$1:$1,0)-1))=TRUE,"",IF(OFFSET(Data!$A$1,MATCH($D121,Data!$CG:$CG,0)-1,MATCH($E121&amp;"/"&amp;X$1,Data!$1:$1,0)-1)=0,"",OFFSET(Data!$A$1,MATCH($D121,Data!$CG:$CG,0)-1,MATCH($E121&amp;"/"&amp;X$1,Data!$1:$1,0)-1)))</f>
        <v/>
      </c>
      <c r="Y121" s="252" t="str">
        <f ca="1">IF(ISERROR(OFFSET(Data!$A$1,MATCH($D121,Data!$CG:$CG,0)-1,MATCH($E121&amp;"/"&amp;Y$1,Data!$1:$1,0)-1))=TRUE,"",IF(OFFSET(Data!$A$1,MATCH($D121,Data!$CG:$CG,0)-1,MATCH($E121&amp;"/"&amp;Y$1,Data!$1:$1,0)-1)=0,"",OFFSET(Data!$A$1,MATCH($D121,Data!$CG:$CG,0)-1,MATCH($E121&amp;"/"&amp;Y$1,Data!$1:$1,0)-1)))</f>
        <v/>
      </c>
      <c r="Z121" s="252" t="str">
        <f ca="1">IF(ISERROR(OFFSET(Data!$A$1,MATCH($D121,Data!$CG:$CG,0)-1,MATCH($E121&amp;"/"&amp;Z$1,Data!$1:$1,0)-1))=TRUE,"",IF(OFFSET(Data!$A$1,MATCH($D121,Data!$CG:$CG,0)-1,MATCH($E121&amp;"/"&amp;Z$1,Data!$1:$1,0)-1)=0,"",OFFSET(Data!$A$1,MATCH($D121,Data!$CG:$CG,0)-1,MATCH($E121&amp;"/"&amp;Z$1,Data!$1:$1,0)-1)))</f>
        <v/>
      </c>
      <c r="AA121" s="252" t="str">
        <f ca="1">IF(ISERROR(OFFSET(Data!$A$1,MATCH($D121,Data!$CG:$CG,0)-1,MATCH($E121&amp;"/"&amp;AA$1,Data!$1:$1,0)-1))=TRUE,"",IF(OFFSET(Data!$A$1,MATCH($D121,Data!$CG:$CG,0)-1,MATCH($E121&amp;"/"&amp;AA$1,Data!$1:$1,0)-1)=0,"",OFFSET(Data!$A$1,MATCH($D121,Data!$CG:$CG,0)-1,MATCH($E121&amp;"/"&amp;AA$1,Data!$1:$1,0)-1)))</f>
        <v/>
      </c>
      <c r="AB121" s="252" t="str">
        <f ca="1">IF(ISERROR(OFFSET(Data!$A$1,MATCH($D121,Data!$CG:$CG,0)-1,MATCH($E121&amp;"/"&amp;AB$1,Data!$1:$1,0)-1))=TRUE,"",IF(OFFSET(Data!$A$1,MATCH($D121,Data!$CG:$CG,0)-1,MATCH($E121&amp;"/"&amp;AB$1,Data!$1:$1,0)-1)=0,"",OFFSET(Data!$A$1,MATCH($D121,Data!$CG:$CG,0)-1,MATCH($E121&amp;"/"&amp;AB$1,Data!$1:$1,0)-1)))</f>
        <v/>
      </c>
      <c r="AC121" s="252" t="str">
        <f ca="1">IF(ISERROR(OFFSET(Data!$A$1,MATCH($D121,Data!$CG:$CG,0)-1,MATCH($E121&amp;"/"&amp;AC$1,Data!$1:$1,0)-1))=TRUE,"",IF(OFFSET(Data!$A$1,MATCH($D121,Data!$CG:$CG,0)-1,MATCH($E121&amp;"/"&amp;AC$1,Data!$1:$1,0)-1)=0,"",OFFSET(Data!$A$1,MATCH($D121,Data!$CG:$CG,0)-1,MATCH($E121&amp;"/"&amp;AC$1,Data!$1:$1,0)-1)))</f>
        <v/>
      </c>
      <c r="AD121" s="252" t="str">
        <f ca="1">IF(ISERROR(OFFSET(Data!$A$1,MATCH($D121,Data!$CG:$CG,0)-1,MATCH($E121&amp;"/"&amp;AD$1,Data!$1:$1,0)-1))=TRUE,"",IF(OFFSET(Data!$A$1,MATCH($D121,Data!$CG:$CG,0)-1,MATCH($E121&amp;"/"&amp;AD$1,Data!$1:$1,0)-1)=0,"",OFFSET(Data!$A$1,MATCH($D121,Data!$CG:$CG,0)-1,MATCH($E121&amp;"/"&amp;AD$1,Data!$1:$1,0)-1)))</f>
        <v/>
      </c>
      <c r="AE121" s="252" t="str">
        <f ca="1">IF(ISERROR(OFFSET(Data!$A$1,MATCH($D121,Data!$CG:$CG,0)-1,MATCH($E121&amp;"/"&amp;AE$1,Data!$1:$1,0)-1))=TRUE,"",IF(OFFSET(Data!$A$1,MATCH($D121,Data!$CG:$CG,0)-1,MATCH($E121&amp;"/"&amp;AE$1,Data!$1:$1,0)-1)=0,"",OFFSET(Data!$A$1,MATCH($D121,Data!$CG:$CG,0)-1,MATCH($E121&amp;"/"&amp;AE$1,Data!$1:$1,0)-1)))</f>
        <v/>
      </c>
      <c r="AF121" s="253" t="str">
        <f ca="1">IF(ISERROR(OFFSET(Data!$A$1,MATCH($D121,Data!$CG:$CG,0)-1,MATCH($E121&amp;"/"&amp;AF$1,Data!$1:$1,0)-1))=TRUE,"",IF(OFFSET(Data!$A$1,MATCH($D121,Data!$CG:$CG,0)-1,MATCH($E121&amp;"/"&amp;AF$1,Data!$1:$1,0)-1)=0,"",OFFSET(Data!$A$1,MATCH($D121,Data!$CG:$CG,0)-1,MATCH($E121&amp;"/"&amp;AF$1,Data!$1:$1,0)-1)))</f>
        <v/>
      </c>
      <c r="AG121" s="212">
        <f t="shared" ca="1" si="6"/>
        <v>0</v>
      </c>
      <c r="AH121" s="213">
        <f ca="1">SUM(AG119:AG121)</f>
        <v>0</v>
      </c>
    </row>
    <row r="122" spans="1:34" ht="15.75" hidden="1" customHeight="1" x14ac:dyDescent="0.25">
      <c r="A122" s="446"/>
      <c r="B122" s="449"/>
      <c r="C122" s="452"/>
      <c r="D122" s="28" t="e">
        <f>IF(C122&lt;&gt;"",C122,D121)</f>
        <v>#N/A</v>
      </c>
      <c r="E122" s="29" t="s">
        <v>24</v>
      </c>
      <c r="F122" s="254" t="str">
        <f ca="1">IF(ISERROR(OFFSET(Data!$A$1,MATCH($D122,Data!$CG:$CG,0)-1,MATCH($E122&amp;"/"&amp;F$1,Data!$1:$1,0)-1))=TRUE,"",IF(OFFSET(Data!$A$1,MATCH($D122,Data!$CG:$CG,0)-1,MATCH($E122&amp;"/"&amp;F$1,Data!$1:$1,0)-1)=0,"",OFFSET(Data!$A$1,MATCH($D122,Data!$CG:$CG,0)-1,MATCH($E122&amp;"/"&amp;F$1,Data!$1:$1,0)-1)))</f>
        <v/>
      </c>
      <c r="G122" s="252" t="str">
        <f ca="1">IF(ISERROR(OFFSET(Data!$A$1,MATCH($D122,Data!$CG:$CG,0)-1,MATCH($E122&amp;"/"&amp;G$1,Data!$1:$1,0)-1))=TRUE,"",IF(OFFSET(Data!$A$1,MATCH($D122,Data!$CG:$CG,0)-1,MATCH($E122&amp;"/"&amp;G$1,Data!$1:$1,0)-1)=0,"",OFFSET(Data!$A$1,MATCH($D122,Data!$CG:$CG,0)-1,MATCH($E122&amp;"/"&amp;G$1,Data!$1:$1,0)-1)))</f>
        <v/>
      </c>
      <c r="H122" s="252" t="str">
        <f ca="1">IF(ISERROR(OFFSET(Data!$A$1,MATCH($D122,Data!$CG:$CG,0)-1,MATCH($E122&amp;"/"&amp;H$1,Data!$1:$1,0)-1))=TRUE,"",IF(OFFSET(Data!$A$1,MATCH($D122,Data!$CG:$CG,0)-1,MATCH($E122&amp;"/"&amp;H$1,Data!$1:$1,0)-1)=0,"",OFFSET(Data!$A$1,MATCH($D122,Data!$CG:$CG,0)-1,MATCH($E122&amp;"/"&amp;H$1,Data!$1:$1,0)-1)))</f>
        <v/>
      </c>
      <c r="I122" s="252" t="str">
        <f ca="1">IF(ISERROR(OFFSET(Data!$A$1,MATCH($D122,Data!$CG:$CG,0)-1,MATCH($E122&amp;"/"&amp;I$1,Data!$1:$1,0)-1))=TRUE,"",IF(OFFSET(Data!$A$1,MATCH($D122,Data!$CG:$CG,0)-1,MATCH($E122&amp;"/"&amp;I$1,Data!$1:$1,0)-1)=0,"",OFFSET(Data!$A$1,MATCH($D122,Data!$CG:$CG,0)-1,MATCH($E122&amp;"/"&amp;I$1,Data!$1:$1,0)-1)))</f>
        <v/>
      </c>
      <c r="J122" s="252" t="str">
        <f ca="1">IF(ISERROR(OFFSET(Data!$A$1,MATCH($D122,Data!$CG:$CG,0)-1,MATCH($E122&amp;"/"&amp;J$1,Data!$1:$1,0)-1))=TRUE,"",IF(OFFSET(Data!$A$1,MATCH($D122,Data!$CG:$CG,0)-1,MATCH($E122&amp;"/"&amp;J$1,Data!$1:$1,0)-1)=0,"",OFFSET(Data!$A$1,MATCH($D122,Data!$CG:$CG,0)-1,MATCH($E122&amp;"/"&amp;J$1,Data!$1:$1,0)-1)))</f>
        <v/>
      </c>
      <c r="K122" s="252" t="str">
        <f ca="1">IF(ISERROR(OFFSET(Data!$A$1,MATCH($D122,Data!$CG:$CG,0)-1,MATCH($E122&amp;"/"&amp;K$1,Data!$1:$1,0)-1))=TRUE,"",IF(OFFSET(Data!$A$1,MATCH($D122,Data!$CG:$CG,0)-1,MATCH($E122&amp;"/"&amp;K$1,Data!$1:$1,0)-1)=0,"",OFFSET(Data!$A$1,MATCH($D122,Data!$CG:$CG,0)-1,MATCH($E122&amp;"/"&amp;K$1,Data!$1:$1,0)-1)))</f>
        <v/>
      </c>
      <c r="L122" s="252" t="str">
        <f ca="1">IF(ISERROR(OFFSET(Data!$A$1,MATCH($D122,Data!$CG:$CG,0)-1,MATCH($E122&amp;"/"&amp;L$1,Data!$1:$1,0)-1))=TRUE,"",IF(OFFSET(Data!$A$1,MATCH($D122,Data!$CG:$CG,0)-1,MATCH($E122&amp;"/"&amp;L$1,Data!$1:$1,0)-1)=0,"",OFFSET(Data!$A$1,MATCH($D122,Data!$CG:$CG,0)-1,MATCH($E122&amp;"/"&amp;L$1,Data!$1:$1,0)-1)))</f>
        <v/>
      </c>
      <c r="M122" s="252" t="str">
        <f ca="1">IF(ISERROR(OFFSET(Data!$A$1,MATCH($D122,Data!$CG:$CG,0)-1,MATCH($E122&amp;"/"&amp;M$1,Data!$1:$1,0)-1))=TRUE,"",IF(OFFSET(Data!$A$1,MATCH($D122,Data!$CG:$CG,0)-1,MATCH($E122&amp;"/"&amp;M$1,Data!$1:$1,0)-1)=0,"",OFFSET(Data!$A$1,MATCH($D122,Data!$CG:$CG,0)-1,MATCH($E122&amp;"/"&amp;M$1,Data!$1:$1,0)-1)))</f>
        <v/>
      </c>
      <c r="N122" s="252" t="str">
        <f ca="1">IF(ISERROR(OFFSET(Data!$A$1,MATCH($D122,Data!$CG:$CG,0)-1,MATCH($E122&amp;"/"&amp;N$1,Data!$1:$1,0)-1))=TRUE,"",IF(OFFSET(Data!$A$1,MATCH($D122,Data!$CG:$CG,0)-1,MATCH($E122&amp;"/"&amp;N$1,Data!$1:$1,0)-1)=0,"",OFFSET(Data!$A$1,MATCH($D122,Data!$CG:$CG,0)-1,MATCH($E122&amp;"/"&amp;N$1,Data!$1:$1,0)-1)))</f>
        <v/>
      </c>
      <c r="O122" s="252" t="str">
        <f ca="1">IF(ISERROR(OFFSET(Data!$A$1,MATCH($D122,Data!$CG:$CG,0)-1,MATCH($E122&amp;"/"&amp;O$1,Data!$1:$1,0)-1))=TRUE,"",IF(OFFSET(Data!$A$1,MATCH($D122,Data!$CG:$CG,0)-1,MATCH($E122&amp;"/"&amp;O$1,Data!$1:$1,0)-1)=0,"",OFFSET(Data!$A$1,MATCH($D122,Data!$CG:$CG,0)-1,MATCH($E122&amp;"/"&amp;O$1,Data!$1:$1,0)-1)))</f>
        <v/>
      </c>
      <c r="P122" s="252" t="str">
        <f ca="1">IF(ISERROR(OFFSET(Data!$A$1,MATCH($D122,Data!$CG:$CG,0)-1,MATCH($E122&amp;"/"&amp;P$1,Data!$1:$1,0)-1))=TRUE,"",IF(OFFSET(Data!$A$1,MATCH($D122,Data!$CG:$CG,0)-1,MATCH($E122&amp;"/"&amp;P$1,Data!$1:$1,0)-1)=0,"",OFFSET(Data!$A$1,MATCH($D122,Data!$CG:$CG,0)-1,MATCH($E122&amp;"/"&amp;P$1,Data!$1:$1,0)-1)))</f>
        <v/>
      </c>
      <c r="Q122" s="252" t="str">
        <f ca="1">IF(ISERROR(OFFSET(Data!$A$1,MATCH($D122,Data!$CG:$CG,0)-1,MATCH($E122&amp;"/"&amp;Q$1,Data!$1:$1,0)-1))=TRUE,"",IF(OFFSET(Data!$A$1,MATCH($D122,Data!$CG:$CG,0)-1,MATCH($E122&amp;"/"&amp;Q$1,Data!$1:$1,0)-1)=0,"",OFFSET(Data!$A$1,MATCH($D122,Data!$CG:$CG,0)-1,MATCH($E122&amp;"/"&amp;Q$1,Data!$1:$1,0)-1)))</f>
        <v/>
      </c>
      <c r="R122" s="252" t="str">
        <f ca="1">IF(ISERROR(OFFSET(Data!$A$1,MATCH($D122,Data!$CG:$CG,0)-1,MATCH($E122&amp;"/"&amp;R$1,Data!$1:$1,0)-1))=TRUE,"",IF(OFFSET(Data!$A$1,MATCH($D122,Data!$CG:$CG,0)-1,MATCH($E122&amp;"/"&amp;R$1,Data!$1:$1,0)-1)=0,"",OFFSET(Data!$A$1,MATCH($D122,Data!$CG:$CG,0)-1,MATCH($E122&amp;"/"&amp;R$1,Data!$1:$1,0)-1)))</f>
        <v/>
      </c>
      <c r="S122" s="252" t="str">
        <f ca="1">IF(ISERROR(OFFSET(Data!$A$1,MATCH($D122,Data!$CG:$CG,0)-1,MATCH($E122&amp;"/"&amp;S$1,Data!$1:$1,0)-1))=TRUE,"",IF(OFFSET(Data!$A$1,MATCH($D122,Data!$CG:$CG,0)-1,MATCH($E122&amp;"/"&amp;S$1,Data!$1:$1,0)-1)=0,"",OFFSET(Data!$A$1,MATCH($D122,Data!$CG:$CG,0)-1,MATCH($E122&amp;"/"&amp;S$1,Data!$1:$1,0)-1)))</f>
        <v/>
      </c>
      <c r="T122" s="252" t="str">
        <f ca="1">IF(ISERROR(OFFSET(Data!$A$1,MATCH($D122,Data!$CG:$CG,0)-1,MATCH($E122&amp;"/"&amp;T$1,Data!$1:$1,0)-1))=TRUE,"",IF(OFFSET(Data!$A$1,MATCH($D122,Data!$CG:$CG,0)-1,MATCH($E122&amp;"/"&amp;T$1,Data!$1:$1,0)-1)=0,"",OFFSET(Data!$A$1,MATCH($D122,Data!$CG:$CG,0)-1,MATCH($E122&amp;"/"&amp;T$1,Data!$1:$1,0)-1)))</f>
        <v/>
      </c>
      <c r="U122" s="252" t="str">
        <f ca="1">IF(ISERROR(OFFSET(Data!$A$1,MATCH($D122,Data!$CG:$CG,0)-1,MATCH($E122&amp;"/"&amp;U$1,Data!$1:$1,0)-1))=TRUE,"",IF(OFFSET(Data!$A$1,MATCH($D122,Data!$CG:$CG,0)-1,MATCH($E122&amp;"/"&amp;U$1,Data!$1:$1,0)-1)=0,"",OFFSET(Data!$A$1,MATCH($D122,Data!$CG:$CG,0)-1,MATCH($E122&amp;"/"&amp;U$1,Data!$1:$1,0)-1)))</f>
        <v/>
      </c>
      <c r="V122" s="252" t="str">
        <f ca="1">IF(ISERROR(OFFSET(Data!$A$1,MATCH($D122,Data!$CG:$CG,0)-1,MATCH($E122&amp;"/"&amp;V$1,Data!$1:$1,0)-1))=TRUE,"",IF(OFFSET(Data!$A$1,MATCH($D122,Data!$CG:$CG,0)-1,MATCH($E122&amp;"/"&amp;V$1,Data!$1:$1,0)-1)=0,"",OFFSET(Data!$A$1,MATCH($D122,Data!$CG:$CG,0)-1,MATCH($E122&amp;"/"&amp;V$1,Data!$1:$1,0)-1)))</f>
        <v/>
      </c>
      <c r="W122" s="269" t="str">
        <f ca="1">IF(ISERROR(OFFSET(Data!$A$1,MATCH($D122,Data!$CG:$CG,0)-1,MATCH($E122&amp;"/"&amp;W$1,Data!$1:$1,0)-1))=TRUE,"",IF(OFFSET(Data!$A$1,MATCH($D122,Data!$CG:$CG,0)-1,MATCH($E122&amp;"/"&amp;W$1,Data!$1:$1,0)-1)=0,"",OFFSET(Data!$A$1,MATCH($D122,Data!$CG:$CG,0)-1,MATCH($E122&amp;"/"&amp;W$1,Data!$1:$1,0)-1)))</f>
        <v/>
      </c>
      <c r="X122" s="252" t="str">
        <f ca="1">IF(ISERROR(OFFSET(Data!$A$1,MATCH($D122,Data!$CG:$CG,0)-1,MATCH($E122&amp;"/"&amp;X$1,Data!$1:$1,0)-1))=TRUE,"",IF(OFFSET(Data!$A$1,MATCH($D122,Data!$CG:$CG,0)-1,MATCH($E122&amp;"/"&amp;X$1,Data!$1:$1,0)-1)=0,"",OFFSET(Data!$A$1,MATCH($D122,Data!$CG:$CG,0)-1,MATCH($E122&amp;"/"&amp;X$1,Data!$1:$1,0)-1)))</f>
        <v/>
      </c>
      <c r="Y122" s="252" t="str">
        <f ca="1">IF(ISERROR(OFFSET(Data!$A$1,MATCH($D122,Data!$CG:$CG,0)-1,MATCH($E122&amp;"/"&amp;Y$1,Data!$1:$1,0)-1))=TRUE,"",IF(OFFSET(Data!$A$1,MATCH($D122,Data!$CG:$CG,0)-1,MATCH($E122&amp;"/"&amp;Y$1,Data!$1:$1,0)-1)=0,"",OFFSET(Data!$A$1,MATCH($D122,Data!$CG:$CG,0)-1,MATCH($E122&amp;"/"&amp;Y$1,Data!$1:$1,0)-1)))</f>
        <v/>
      </c>
      <c r="Z122" s="252" t="str">
        <f ca="1">IF(ISERROR(OFFSET(Data!$A$1,MATCH($D122,Data!$CG:$CG,0)-1,MATCH($E122&amp;"/"&amp;Z$1,Data!$1:$1,0)-1))=TRUE,"",IF(OFFSET(Data!$A$1,MATCH($D122,Data!$CG:$CG,0)-1,MATCH($E122&amp;"/"&amp;Z$1,Data!$1:$1,0)-1)=0,"",OFFSET(Data!$A$1,MATCH($D122,Data!$CG:$CG,0)-1,MATCH($E122&amp;"/"&amp;Z$1,Data!$1:$1,0)-1)))</f>
        <v/>
      </c>
      <c r="AA122" s="252" t="str">
        <f ca="1">IF(ISERROR(OFFSET(Data!$A$1,MATCH($D122,Data!$CG:$CG,0)-1,MATCH($E122&amp;"/"&amp;AA$1,Data!$1:$1,0)-1))=TRUE,"",IF(OFFSET(Data!$A$1,MATCH($D122,Data!$CG:$CG,0)-1,MATCH($E122&amp;"/"&amp;AA$1,Data!$1:$1,0)-1)=0,"",OFFSET(Data!$A$1,MATCH($D122,Data!$CG:$CG,0)-1,MATCH($E122&amp;"/"&amp;AA$1,Data!$1:$1,0)-1)))</f>
        <v/>
      </c>
      <c r="AB122" s="252" t="str">
        <f ca="1">IF(ISERROR(OFFSET(Data!$A$1,MATCH($D122,Data!$CG:$CG,0)-1,MATCH($E122&amp;"/"&amp;AB$1,Data!$1:$1,0)-1))=TRUE,"",IF(OFFSET(Data!$A$1,MATCH($D122,Data!$CG:$CG,0)-1,MATCH($E122&amp;"/"&amp;AB$1,Data!$1:$1,0)-1)=0,"",OFFSET(Data!$A$1,MATCH($D122,Data!$CG:$CG,0)-1,MATCH($E122&amp;"/"&amp;AB$1,Data!$1:$1,0)-1)))</f>
        <v/>
      </c>
      <c r="AC122" s="252" t="str">
        <f ca="1">IF(ISERROR(OFFSET(Data!$A$1,MATCH($D122,Data!$CG:$CG,0)-1,MATCH($E122&amp;"/"&amp;AC$1,Data!$1:$1,0)-1))=TRUE,"",IF(OFFSET(Data!$A$1,MATCH($D122,Data!$CG:$CG,0)-1,MATCH($E122&amp;"/"&amp;AC$1,Data!$1:$1,0)-1)=0,"",OFFSET(Data!$A$1,MATCH($D122,Data!$CG:$CG,0)-1,MATCH($E122&amp;"/"&amp;AC$1,Data!$1:$1,0)-1)))</f>
        <v/>
      </c>
      <c r="AD122" s="252" t="str">
        <f ca="1">IF(ISERROR(OFFSET(Data!$A$1,MATCH($D122,Data!$CG:$CG,0)-1,MATCH($E122&amp;"/"&amp;AD$1,Data!$1:$1,0)-1))=TRUE,"",IF(OFFSET(Data!$A$1,MATCH($D122,Data!$CG:$CG,0)-1,MATCH($E122&amp;"/"&amp;AD$1,Data!$1:$1,0)-1)=0,"",OFFSET(Data!$A$1,MATCH($D122,Data!$CG:$CG,0)-1,MATCH($E122&amp;"/"&amp;AD$1,Data!$1:$1,0)-1)))</f>
        <v/>
      </c>
      <c r="AE122" s="252" t="str">
        <f ca="1">IF(ISERROR(OFFSET(Data!$A$1,MATCH($D122,Data!$CG:$CG,0)-1,MATCH($E122&amp;"/"&amp;AE$1,Data!$1:$1,0)-1))=TRUE,"",IF(OFFSET(Data!$A$1,MATCH($D122,Data!$CG:$CG,0)-1,MATCH($E122&amp;"/"&amp;AE$1,Data!$1:$1,0)-1)=0,"",OFFSET(Data!$A$1,MATCH($D122,Data!$CG:$CG,0)-1,MATCH($E122&amp;"/"&amp;AE$1,Data!$1:$1,0)-1)))</f>
        <v/>
      </c>
      <c r="AF122" s="253" t="str">
        <f ca="1">IF(ISERROR(OFFSET(Data!$A$1,MATCH($D122,Data!$CG:$CG,0)-1,MATCH($E122&amp;"/"&amp;AF$1,Data!$1:$1,0)-1))=TRUE,"",IF(OFFSET(Data!$A$1,MATCH($D122,Data!$CG:$CG,0)-1,MATCH($E122&amp;"/"&amp;AF$1,Data!$1:$1,0)-1)=0,"",OFFSET(Data!$A$1,MATCH($D122,Data!$CG:$CG,0)-1,MATCH($E122&amp;"/"&amp;AF$1,Data!$1:$1,0)-1)))</f>
        <v/>
      </c>
      <c r="AG122" s="212">
        <f t="shared" ca="1" si="6"/>
        <v>0</v>
      </c>
      <c r="AH122" s="213">
        <f ca="1">SUM(AG119:AG122)</f>
        <v>0</v>
      </c>
    </row>
    <row r="123" spans="1:34" ht="15.75" hidden="1" customHeight="1" thickBot="1" x14ac:dyDescent="0.3">
      <c r="A123" s="447"/>
      <c r="B123" s="450"/>
      <c r="C123" s="453"/>
      <c r="D123" s="30" t="e">
        <f>IF(C123&lt;&gt;"",C123,D122)</f>
        <v>#N/A</v>
      </c>
      <c r="E123" s="31" t="s">
        <v>25</v>
      </c>
      <c r="F123" s="255" t="str">
        <f ca="1">IF(ISERROR(OFFSET(Data!$A$1,MATCH($D123,Data!$CG:$CG,0)-1,MATCH($E123&amp;"/"&amp;F$1,Data!$1:$1,0)-1))=TRUE,"",IF(OFFSET(Data!$A$1,MATCH($D123,Data!$CG:$CG,0)-1,MATCH($E123&amp;"/"&amp;F$1,Data!$1:$1,0)-1)=0,"",OFFSET(Data!$A$1,MATCH($D123,Data!$CG:$CG,0)-1,MATCH($E123&amp;"/"&amp;F$1,Data!$1:$1,0)-1)))</f>
        <v/>
      </c>
      <c r="G123" s="256" t="str">
        <f ca="1">IF(ISERROR(OFFSET(Data!$A$1,MATCH($D123,Data!$CG:$CG,0)-1,MATCH($E123&amp;"/"&amp;G$1,Data!$1:$1,0)-1))=TRUE,"",IF(OFFSET(Data!$A$1,MATCH($D123,Data!$CG:$CG,0)-1,MATCH($E123&amp;"/"&amp;G$1,Data!$1:$1,0)-1)=0,"",OFFSET(Data!$A$1,MATCH($D123,Data!$CG:$CG,0)-1,MATCH($E123&amp;"/"&amp;G$1,Data!$1:$1,0)-1)))</f>
        <v/>
      </c>
      <c r="H123" s="256" t="str">
        <f ca="1">IF(ISERROR(OFFSET(Data!$A$1,MATCH($D123,Data!$CG:$CG,0)-1,MATCH($E123&amp;"/"&amp;H$1,Data!$1:$1,0)-1))=TRUE,"",IF(OFFSET(Data!$A$1,MATCH($D123,Data!$CG:$CG,0)-1,MATCH($E123&amp;"/"&amp;H$1,Data!$1:$1,0)-1)=0,"",OFFSET(Data!$A$1,MATCH($D123,Data!$CG:$CG,0)-1,MATCH($E123&amp;"/"&amp;H$1,Data!$1:$1,0)-1)))</f>
        <v/>
      </c>
      <c r="I123" s="256" t="str">
        <f ca="1">IF(ISERROR(OFFSET(Data!$A$1,MATCH($D123,Data!$CG:$CG,0)-1,MATCH($E123&amp;"/"&amp;I$1,Data!$1:$1,0)-1))=TRUE,"",IF(OFFSET(Data!$A$1,MATCH($D123,Data!$CG:$CG,0)-1,MATCH($E123&amp;"/"&amp;I$1,Data!$1:$1,0)-1)=0,"",OFFSET(Data!$A$1,MATCH($D123,Data!$CG:$CG,0)-1,MATCH($E123&amp;"/"&amp;I$1,Data!$1:$1,0)-1)))</f>
        <v/>
      </c>
      <c r="J123" s="256" t="str">
        <f ca="1">IF(ISERROR(OFFSET(Data!$A$1,MATCH($D123,Data!$CG:$CG,0)-1,MATCH($E123&amp;"/"&amp;J$1,Data!$1:$1,0)-1))=TRUE,"",IF(OFFSET(Data!$A$1,MATCH($D123,Data!$CG:$CG,0)-1,MATCH($E123&amp;"/"&amp;J$1,Data!$1:$1,0)-1)=0,"",OFFSET(Data!$A$1,MATCH($D123,Data!$CG:$CG,0)-1,MATCH($E123&amp;"/"&amp;J$1,Data!$1:$1,0)-1)))</f>
        <v/>
      </c>
      <c r="K123" s="256" t="str">
        <f ca="1">IF(ISERROR(OFFSET(Data!$A$1,MATCH($D123,Data!$CG:$CG,0)-1,MATCH($E123&amp;"/"&amp;K$1,Data!$1:$1,0)-1))=TRUE,"",IF(OFFSET(Data!$A$1,MATCH($D123,Data!$CG:$CG,0)-1,MATCH($E123&amp;"/"&amp;K$1,Data!$1:$1,0)-1)=0,"",OFFSET(Data!$A$1,MATCH($D123,Data!$CG:$CG,0)-1,MATCH($E123&amp;"/"&amp;K$1,Data!$1:$1,0)-1)))</f>
        <v/>
      </c>
      <c r="L123" s="256" t="str">
        <f ca="1">IF(ISERROR(OFFSET(Data!$A$1,MATCH($D123,Data!$CG:$CG,0)-1,MATCH($E123&amp;"/"&amp;L$1,Data!$1:$1,0)-1))=TRUE,"",IF(OFFSET(Data!$A$1,MATCH($D123,Data!$CG:$CG,0)-1,MATCH($E123&amp;"/"&amp;L$1,Data!$1:$1,0)-1)=0,"",OFFSET(Data!$A$1,MATCH($D123,Data!$CG:$CG,0)-1,MATCH($E123&amp;"/"&amp;L$1,Data!$1:$1,0)-1)))</f>
        <v/>
      </c>
      <c r="M123" s="256" t="str">
        <f ca="1">IF(ISERROR(OFFSET(Data!$A$1,MATCH($D123,Data!$CG:$CG,0)-1,MATCH($E123&amp;"/"&amp;M$1,Data!$1:$1,0)-1))=TRUE,"",IF(OFFSET(Data!$A$1,MATCH($D123,Data!$CG:$CG,0)-1,MATCH($E123&amp;"/"&amp;M$1,Data!$1:$1,0)-1)=0,"",OFFSET(Data!$A$1,MATCH($D123,Data!$CG:$CG,0)-1,MATCH($E123&amp;"/"&amp;M$1,Data!$1:$1,0)-1)))</f>
        <v/>
      </c>
      <c r="N123" s="256" t="str">
        <f ca="1">IF(ISERROR(OFFSET(Data!$A$1,MATCH($D123,Data!$CG:$CG,0)-1,MATCH($E123&amp;"/"&amp;N$1,Data!$1:$1,0)-1))=TRUE,"",IF(OFFSET(Data!$A$1,MATCH($D123,Data!$CG:$CG,0)-1,MATCH($E123&amp;"/"&amp;N$1,Data!$1:$1,0)-1)=0,"",OFFSET(Data!$A$1,MATCH($D123,Data!$CG:$CG,0)-1,MATCH($E123&amp;"/"&amp;N$1,Data!$1:$1,0)-1)))</f>
        <v/>
      </c>
      <c r="O123" s="256" t="str">
        <f ca="1">IF(ISERROR(OFFSET(Data!$A$1,MATCH($D123,Data!$CG:$CG,0)-1,MATCH($E123&amp;"/"&amp;O$1,Data!$1:$1,0)-1))=TRUE,"",IF(OFFSET(Data!$A$1,MATCH($D123,Data!$CG:$CG,0)-1,MATCH($E123&amp;"/"&amp;O$1,Data!$1:$1,0)-1)=0,"",OFFSET(Data!$A$1,MATCH($D123,Data!$CG:$CG,0)-1,MATCH($E123&amp;"/"&amp;O$1,Data!$1:$1,0)-1)))</f>
        <v/>
      </c>
      <c r="P123" s="256" t="str">
        <f ca="1">IF(ISERROR(OFFSET(Data!$A$1,MATCH($D123,Data!$CG:$CG,0)-1,MATCH($E123&amp;"/"&amp;P$1,Data!$1:$1,0)-1))=TRUE,"",IF(OFFSET(Data!$A$1,MATCH($D123,Data!$CG:$CG,0)-1,MATCH($E123&amp;"/"&amp;P$1,Data!$1:$1,0)-1)=0,"",OFFSET(Data!$A$1,MATCH($D123,Data!$CG:$CG,0)-1,MATCH($E123&amp;"/"&amp;P$1,Data!$1:$1,0)-1)))</f>
        <v/>
      </c>
      <c r="Q123" s="256" t="str">
        <f ca="1">IF(ISERROR(OFFSET(Data!$A$1,MATCH($D123,Data!$CG:$CG,0)-1,MATCH($E123&amp;"/"&amp;Q$1,Data!$1:$1,0)-1))=TRUE,"",IF(OFFSET(Data!$A$1,MATCH($D123,Data!$CG:$CG,0)-1,MATCH($E123&amp;"/"&amp;Q$1,Data!$1:$1,0)-1)=0,"",OFFSET(Data!$A$1,MATCH($D123,Data!$CG:$CG,0)-1,MATCH($E123&amp;"/"&amp;Q$1,Data!$1:$1,0)-1)))</f>
        <v/>
      </c>
      <c r="R123" s="256" t="str">
        <f ca="1">IF(ISERROR(OFFSET(Data!$A$1,MATCH($D123,Data!$CG:$CG,0)-1,MATCH($E123&amp;"/"&amp;R$1,Data!$1:$1,0)-1))=TRUE,"",IF(OFFSET(Data!$A$1,MATCH($D123,Data!$CG:$CG,0)-1,MATCH($E123&amp;"/"&amp;R$1,Data!$1:$1,0)-1)=0,"",OFFSET(Data!$A$1,MATCH($D123,Data!$CG:$CG,0)-1,MATCH($E123&amp;"/"&amp;R$1,Data!$1:$1,0)-1)))</f>
        <v/>
      </c>
      <c r="S123" s="256" t="str">
        <f ca="1">IF(ISERROR(OFFSET(Data!$A$1,MATCH($D123,Data!$CG:$CG,0)-1,MATCH($E123&amp;"/"&amp;S$1,Data!$1:$1,0)-1))=TRUE,"",IF(OFFSET(Data!$A$1,MATCH($D123,Data!$CG:$CG,0)-1,MATCH($E123&amp;"/"&amp;S$1,Data!$1:$1,0)-1)=0,"",OFFSET(Data!$A$1,MATCH($D123,Data!$CG:$CG,0)-1,MATCH($E123&amp;"/"&amp;S$1,Data!$1:$1,0)-1)))</f>
        <v/>
      </c>
      <c r="T123" s="256" t="str">
        <f ca="1">IF(ISERROR(OFFSET(Data!$A$1,MATCH($D123,Data!$CG:$CG,0)-1,MATCH($E123&amp;"/"&amp;T$1,Data!$1:$1,0)-1))=TRUE,"",IF(OFFSET(Data!$A$1,MATCH($D123,Data!$CG:$CG,0)-1,MATCH($E123&amp;"/"&amp;T$1,Data!$1:$1,0)-1)=0,"",OFFSET(Data!$A$1,MATCH($D123,Data!$CG:$CG,0)-1,MATCH($E123&amp;"/"&amp;T$1,Data!$1:$1,0)-1)))</f>
        <v/>
      </c>
      <c r="U123" s="256" t="str">
        <f ca="1">IF(ISERROR(OFFSET(Data!$A$1,MATCH($D123,Data!$CG:$CG,0)-1,MATCH($E123&amp;"/"&amp;U$1,Data!$1:$1,0)-1))=TRUE,"",IF(OFFSET(Data!$A$1,MATCH($D123,Data!$CG:$CG,0)-1,MATCH($E123&amp;"/"&amp;U$1,Data!$1:$1,0)-1)=0,"",OFFSET(Data!$A$1,MATCH($D123,Data!$CG:$CG,0)-1,MATCH($E123&amp;"/"&amp;U$1,Data!$1:$1,0)-1)))</f>
        <v/>
      </c>
      <c r="V123" s="256" t="str">
        <f ca="1">IF(ISERROR(OFFSET(Data!$A$1,MATCH($D123,Data!$CG:$CG,0)-1,MATCH($E123&amp;"/"&amp;V$1,Data!$1:$1,0)-1))=TRUE,"",IF(OFFSET(Data!$A$1,MATCH($D123,Data!$CG:$CG,0)-1,MATCH($E123&amp;"/"&amp;V$1,Data!$1:$1,0)-1)=0,"",OFFSET(Data!$A$1,MATCH($D123,Data!$CG:$CG,0)-1,MATCH($E123&amp;"/"&amp;V$1,Data!$1:$1,0)-1)))</f>
        <v/>
      </c>
      <c r="W123" s="257" t="str">
        <f ca="1">IF(ISERROR(OFFSET(Data!$A$1,MATCH($D123,Data!$CG:$CG,0)-1,MATCH($E123&amp;"/"&amp;W$1,Data!$1:$1,0)-1))=TRUE,"",IF(OFFSET(Data!$A$1,MATCH($D123,Data!$CG:$CG,0)-1,MATCH($E123&amp;"/"&amp;W$1,Data!$1:$1,0)-1)=0,"",OFFSET(Data!$A$1,MATCH($D123,Data!$CG:$CG,0)-1,MATCH($E123&amp;"/"&amp;W$1,Data!$1:$1,0)-1)))</f>
        <v/>
      </c>
      <c r="X123" s="256" t="str">
        <f ca="1">IF(ISERROR(OFFSET(Data!$A$1,MATCH($D123,Data!$CG:$CG,0)-1,MATCH($E123&amp;"/"&amp;X$1,Data!$1:$1,0)-1))=TRUE,"",IF(OFFSET(Data!$A$1,MATCH($D123,Data!$CG:$CG,0)-1,MATCH($E123&amp;"/"&amp;X$1,Data!$1:$1,0)-1)=0,"",OFFSET(Data!$A$1,MATCH($D123,Data!$CG:$CG,0)-1,MATCH($E123&amp;"/"&amp;X$1,Data!$1:$1,0)-1)))</f>
        <v/>
      </c>
      <c r="Y123" s="256" t="str">
        <f ca="1">IF(ISERROR(OFFSET(Data!$A$1,MATCH($D123,Data!$CG:$CG,0)-1,MATCH($E123&amp;"/"&amp;Y$1,Data!$1:$1,0)-1))=TRUE,"",IF(OFFSET(Data!$A$1,MATCH($D123,Data!$CG:$CG,0)-1,MATCH($E123&amp;"/"&amp;Y$1,Data!$1:$1,0)-1)=0,"",OFFSET(Data!$A$1,MATCH($D123,Data!$CG:$CG,0)-1,MATCH($E123&amp;"/"&amp;Y$1,Data!$1:$1,0)-1)))</f>
        <v/>
      </c>
      <c r="Z123" s="256" t="str">
        <f ca="1">IF(ISERROR(OFFSET(Data!$A$1,MATCH($D123,Data!$CG:$CG,0)-1,MATCH($E123&amp;"/"&amp;Z$1,Data!$1:$1,0)-1))=TRUE,"",IF(OFFSET(Data!$A$1,MATCH($D123,Data!$CG:$CG,0)-1,MATCH($E123&amp;"/"&amp;Z$1,Data!$1:$1,0)-1)=0,"",OFFSET(Data!$A$1,MATCH($D123,Data!$CG:$CG,0)-1,MATCH($E123&amp;"/"&amp;Z$1,Data!$1:$1,0)-1)))</f>
        <v/>
      </c>
      <c r="AA123" s="256" t="str">
        <f ca="1">IF(ISERROR(OFFSET(Data!$A$1,MATCH($D123,Data!$CG:$CG,0)-1,MATCH($E123&amp;"/"&amp;AA$1,Data!$1:$1,0)-1))=TRUE,"",IF(OFFSET(Data!$A$1,MATCH($D123,Data!$CG:$CG,0)-1,MATCH($E123&amp;"/"&amp;AA$1,Data!$1:$1,0)-1)=0,"",OFFSET(Data!$A$1,MATCH($D123,Data!$CG:$CG,0)-1,MATCH($E123&amp;"/"&amp;AA$1,Data!$1:$1,0)-1)))</f>
        <v/>
      </c>
      <c r="AB123" s="256" t="str">
        <f ca="1">IF(ISERROR(OFFSET(Data!$A$1,MATCH($D123,Data!$CG:$CG,0)-1,MATCH($E123&amp;"/"&amp;AB$1,Data!$1:$1,0)-1))=TRUE,"",IF(OFFSET(Data!$A$1,MATCH($D123,Data!$CG:$CG,0)-1,MATCH($E123&amp;"/"&amp;AB$1,Data!$1:$1,0)-1)=0,"",OFFSET(Data!$A$1,MATCH($D123,Data!$CG:$CG,0)-1,MATCH($E123&amp;"/"&amp;AB$1,Data!$1:$1,0)-1)))</f>
        <v/>
      </c>
      <c r="AC123" s="256" t="str">
        <f ca="1">IF(ISERROR(OFFSET(Data!$A$1,MATCH($D123,Data!$CG:$CG,0)-1,MATCH($E123&amp;"/"&amp;AC$1,Data!$1:$1,0)-1))=TRUE,"",IF(OFFSET(Data!$A$1,MATCH($D123,Data!$CG:$CG,0)-1,MATCH($E123&amp;"/"&amp;AC$1,Data!$1:$1,0)-1)=0,"",OFFSET(Data!$A$1,MATCH($D123,Data!$CG:$CG,0)-1,MATCH($E123&amp;"/"&amp;AC$1,Data!$1:$1,0)-1)))</f>
        <v/>
      </c>
      <c r="AD123" s="256" t="str">
        <f ca="1">IF(ISERROR(OFFSET(Data!$A$1,MATCH($D123,Data!$CG:$CG,0)-1,MATCH($E123&amp;"/"&amp;AD$1,Data!$1:$1,0)-1))=TRUE,"",IF(OFFSET(Data!$A$1,MATCH($D123,Data!$CG:$CG,0)-1,MATCH($E123&amp;"/"&amp;AD$1,Data!$1:$1,0)-1)=0,"",OFFSET(Data!$A$1,MATCH($D123,Data!$CG:$CG,0)-1,MATCH($E123&amp;"/"&amp;AD$1,Data!$1:$1,0)-1)))</f>
        <v/>
      </c>
      <c r="AE123" s="256" t="str">
        <f ca="1">IF(ISERROR(OFFSET(Data!$A$1,MATCH($D123,Data!$CG:$CG,0)-1,MATCH($E123&amp;"/"&amp;AE$1,Data!$1:$1,0)-1))=TRUE,"",IF(OFFSET(Data!$A$1,MATCH($D123,Data!$CG:$CG,0)-1,MATCH($E123&amp;"/"&amp;AE$1,Data!$1:$1,0)-1)=0,"",OFFSET(Data!$A$1,MATCH($D123,Data!$CG:$CG,0)-1,MATCH($E123&amp;"/"&amp;AE$1,Data!$1:$1,0)-1)))</f>
        <v/>
      </c>
      <c r="AF123" s="258" t="str">
        <f ca="1">IF(ISERROR(OFFSET(Data!$A$1,MATCH($D123,Data!$CG:$CG,0)-1,MATCH($E123&amp;"/"&amp;AF$1,Data!$1:$1,0)-1))=TRUE,"",IF(OFFSET(Data!$A$1,MATCH($D123,Data!$CG:$CG,0)-1,MATCH($E123&amp;"/"&amp;AF$1,Data!$1:$1,0)-1)=0,"",OFFSET(Data!$A$1,MATCH($D123,Data!$CG:$CG,0)-1,MATCH($E123&amp;"/"&amp;AF$1,Data!$1:$1,0)-1)))</f>
        <v/>
      </c>
      <c r="AG123" s="214">
        <f t="shared" ca="1" si="6"/>
        <v>0</v>
      </c>
      <c r="AH123" s="215">
        <f ca="1">SUM(AG119:AG123)</f>
        <v>0</v>
      </c>
    </row>
    <row r="124" spans="1:34" ht="15" hidden="1" customHeight="1" x14ac:dyDescent="0.25">
      <c r="A124" s="445">
        <v>24</v>
      </c>
      <c r="B124" s="448" t="e">
        <f>INDEX(Data!CI:CI,MATCH("W"&amp;A124,Data!A:A,0))</f>
        <v>#N/A</v>
      </c>
      <c r="C124" s="451" t="e">
        <f>INDEX(Data!CG:CG,MATCH("W"&amp;A124,Data!A:A,0))</f>
        <v>#N/A</v>
      </c>
      <c r="D124" s="26" t="e">
        <f>IF(C124&lt;&gt;"",C124,#REF!)</f>
        <v>#N/A</v>
      </c>
      <c r="E124" s="27" t="s">
        <v>21</v>
      </c>
      <c r="F124" s="271" t="str">
        <f ca="1">IF(ISERROR(OFFSET(Data!$A$1,MATCH($D124,Data!$CG:$CG,0)-1,MATCH($E124&amp;"/"&amp;F$1,Data!$1:$1,0)-1))=TRUE,"",IF(OFFSET(Data!$A$1,MATCH($D124,Data!$CG:$CG,0)-1,MATCH($E124&amp;"/"&amp;F$1,Data!$1:$1,0)-1)=0,"",OFFSET(Data!$A$1,MATCH($D124,Data!$CG:$CG,0)-1,MATCH($E124&amp;"/"&amp;F$1,Data!$1:$1,0)-1)))</f>
        <v/>
      </c>
      <c r="G124" s="250" t="str">
        <f ca="1">IF(ISERROR(OFFSET(Data!$A$1,MATCH($D124,Data!$CG:$CG,0)-1,MATCH($E124&amp;"/"&amp;G$1,Data!$1:$1,0)-1))=TRUE,"",IF(OFFSET(Data!$A$1,MATCH($D124,Data!$CG:$CG,0)-1,MATCH($E124&amp;"/"&amp;G$1,Data!$1:$1,0)-1)=0,"",OFFSET(Data!$A$1,MATCH($D124,Data!$CG:$CG,0)-1,MATCH($E124&amp;"/"&amp;G$1,Data!$1:$1,0)-1)))</f>
        <v/>
      </c>
      <c r="H124" s="250" t="str">
        <f ca="1">IF(ISERROR(OFFSET(Data!$A$1,MATCH($D124,Data!$CG:$CG,0)-1,MATCH($E124&amp;"/"&amp;H$1,Data!$1:$1,0)-1))=TRUE,"",IF(OFFSET(Data!$A$1,MATCH($D124,Data!$CG:$CG,0)-1,MATCH($E124&amp;"/"&amp;H$1,Data!$1:$1,0)-1)=0,"",OFFSET(Data!$A$1,MATCH($D124,Data!$CG:$CG,0)-1,MATCH($E124&amp;"/"&amp;H$1,Data!$1:$1,0)-1)))</f>
        <v/>
      </c>
      <c r="I124" s="250" t="str">
        <f ca="1">IF(ISERROR(OFFSET(Data!$A$1,MATCH($D124,Data!$CG:$CG,0)-1,MATCH($E124&amp;"/"&amp;I$1,Data!$1:$1,0)-1))=TRUE,"",IF(OFFSET(Data!$A$1,MATCH($D124,Data!$CG:$CG,0)-1,MATCH($E124&amp;"/"&amp;I$1,Data!$1:$1,0)-1)=0,"",OFFSET(Data!$A$1,MATCH($D124,Data!$CG:$CG,0)-1,MATCH($E124&amp;"/"&amp;I$1,Data!$1:$1,0)-1)))</f>
        <v/>
      </c>
      <c r="J124" s="250" t="str">
        <f ca="1">IF(ISERROR(OFFSET(Data!$A$1,MATCH($D124,Data!$CG:$CG,0)-1,MATCH($E124&amp;"/"&amp;J$1,Data!$1:$1,0)-1))=TRUE,"",IF(OFFSET(Data!$A$1,MATCH($D124,Data!$CG:$CG,0)-1,MATCH($E124&amp;"/"&amp;J$1,Data!$1:$1,0)-1)=0,"",OFFSET(Data!$A$1,MATCH($D124,Data!$CG:$CG,0)-1,MATCH($E124&amp;"/"&amp;J$1,Data!$1:$1,0)-1)))</f>
        <v/>
      </c>
      <c r="K124" s="250" t="str">
        <f ca="1">IF(ISERROR(OFFSET(Data!$A$1,MATCH($D124,Data!$CG:$CG,0)-1,MATCH($E124&amp;"/"&amp;K$1,Data!$1:$1,0)-1))=TRUE,"",IF(OFFSET(Data!$A$1,MATCH($D124,Data!$CG:$CG,0)-1,MATCH($E124&amp;"/"&amp;K$1,Data!$1:$1,0)-1)=0,"",OFFSET(Data!$A$1,MATCH($D124,Data!$CG:$CG,0)-1,MATCH($E124&amp;"/"&amp;K$1,Data!$1:$1,0)-1)))</f>
        <v/>
      </c>
      <c r="L124" s="250" t="str">
        <f ca="1">IF(ISERROR(OFFSET(Data!$A$1,MATCH($D124,Data!$CG:$CG,0)-1,MATCH($E124&amp;"/"&amp;L$1,Data!$1:$1,0)-1))=TRUE,"",IF(OFFSET(Data!$A$1,MATCH($D124,Data!$CG:$CG,0)-1,MATCH($E124&amp;"/"&amp;L$1,Data!$1:$1,0)-1)=0,"",OFFSET(Data!$A$1,MATCH($D124,Data!$CG:$CG,0)-1,MATCH($E124&amp;"/"&amp;L$1,Data!$1:$1,0)-1)))</f>
        <v/>
      </c>
      <c r="M124" s="250" t="str">
        <f ca="1">IF(ISERROR(OFFSET(Data!$A$1,MATCH($D124,Data!$CG:$CG,0)-1,MATCH($E124&amp;"/"&amp;M$1,Data!$1:$1,0)-1))=TRUE,"",IF(OFFSET(Data!$A$1,MATCH($D124,Data!$CG:$CG,0)-1,MATCH($E124&amp;"/"&amp;M$1,Data!$1:$1,0)-1)=0,"",OFFSET(Data!$A$1,MATCH($D124,Data!$CG:$CG,0)-1,MATCH($E124&amp;"/"&amp;M$1,Data!$1:$1,0)-1)))</f>
        <v/>
      </c>
      <c r="N124" s="250" t="str">
        <f ca="1">IF(ISERROR(OFFSET(Data!$A$1,MATCH($D124,Data!$CG:$CG,0)-1,MATCH($E124&amp;"/"&amp;N$1,Data!$1:$1,0)-1))=TRUE,"",IF(OFFSET(Data!$A$1,MATCH($D124,Data!$CG:$CG,0)-1,MATCH($E124&amp;"/"&amp;N$1,Data!$1:$1,0)-1)=0,"",OFFSET(Data!$A$1,MATCH($D124,Data!$CG:$CG,0)-1,MATCH($E124&amp;"/"&amp;N$1,Data!$1:$1,0)-1)))</f>
        <v/>
      </c>
      <c r="O124" s="250" t="str">
        <f ca="1">IF(ISERROR(OFFSET(Data!$A$1,MATCH($D124,Data!$CG:$CG,0)-1,MATCH($E124&amp;"/"&amp;O$1,Data!$1:$1,0)-1))=TRUE,"",IF(OFFSET(Data!$A$1,MATCH($D124,Data!$CG:$CG,0)-1,MATCH($E124&amp;"/"&amp;O$1,Data!$1:$1,0)-1)=0,"",OFFSET(Data!$A$1,MATCH($D124,Data!$CG:$CG,0)-1,MATCH($E124&amp;"/"&amp;O$1,Data!$1:$1,0)-1)))</f>
        <v/>
      </c>
      <c r="P124" s="250" t="str">
        <f ca="1">IF(ISERROR(OFFSET(Data!$A$1,MATCH($D124,Data!$CG:$CG,0)-1,MATCH($E124&amp;"/"&amp;P$1,Data!$1:$1,0)-1))=TRUE,"",IF(OFFSET(Data!$A$1,MATCH($D124,Data!$CG:$CG,0)-1,MATCH($E124&amp;"/"&amp;P$1,Data!$1:$1,0)-1)=0,"",OFFSET(Data!$A$1,MATCH($D124,Data!$CG:$CG,0)-1,MATCH($E124&amp;"/"&amp;P$1,Data!$1:$1,0)-1)))</f>
        <v/>
      </c>
      <c r="Q124" s="250" t="str">
        <f ca="1">IF(ISERROR(OFFSET(Data!$A$1,MATCH($D124,Data!$CG:$CG,0)-1,MATCH($E124&amp;"/"&amp;Q$1,Data!$1:$1,0)-1))=TRUE,"",IF(OFFSET(Data!$A$1,MATCH($D124,Data!$CG:$CG,0)-1,MATCH($E124&amp;"/"&amp;Q$1,Data!$1:$1,0)-1)=0,"",OFFSET(Data!$A$1,MATCH($D124,Data!$CG:$CG,0)-1,MATCH($E124&amp;"/"&amp;Q$1,Data!$1:$1,0)-1)))</f>
        <v/>
      </c>
      <c r="R124" s="250" t="str">
        <f ca="1">IF(ISERROR(OFFSET(Data!$A$1,MATCH($D124,Data!$CG:$CG,0)-1,MATCH($E124&amp;"/"&amp;R$1,Data!$1:$1,0)-1))=TRUE,"",IF(OFFSET(Data!$A$1,MATCH($D124,Data!$CG:$CG,0)-1,MATCH($E124&amp;"/"&amp;R$1,Data!$1:$1,0)-1)=0,"",OFFSET(Data!$A$1,MATCH($D124,Data!$CG:$CG,0)-1,MATCH($E124&amp;"/"&amp;R$1,Data!$1:$1,0)-1)))</f>
        <v/>
      </c>
      <c r="S124" s="250" t="str">
        <f ca="1">IF(ISERROR(OFFSET(Data!$A$1,MATCH($D124,Data!$CG:$CG,0)-1,MATCH($E124&amp;"/"&amp;S$1,Data!$1:$1,0)-1))=TRUE,"",IF(OFFSET(Data!$A$1,MATCH($D124,Data!$CG:$CG,0)-1,MATCH($E124&amp;"/"&amp;S$1,Data!$1:$1,0)-1)=0,"",OFFSET(Data!$A$1,MATCH($D124,Data!$CG:$CG,0)-1,MATCH($E124&amp;"/"&amp;S$1,Data!$1:$1,0)-1)))</f>
        <v/>
      </c>
      <c r="T124" s="250" t="str">
        <f ca="1">IF(ISERROR(OFFSET(Data!$A$1,MATCH($D124,Data!$CG:$CG,0)-1,MATCH($E124&amp;"/"&amp;T$1,Data!$1:$1,0)-1))=TRUE,"",IF(OFFSET(Data!$A$1,MATCH($D124,Data!$CG:$CG,0)-1,MATCH($E124&amp;"/"&amp;T$1,Data!$1:$1,0)-1)=0,"",OFFSET(Data!$A$1,MATCH($D124,Data!$CG:$CG,0)-1,MATCH($E124&amp;"/"&amp;T$1,Data!$1:$1,0)-1)))</f>
        <v/>
      </c>
      <c r="U124" s="250" t="str">
        <f ca="1">IF(ISERROR(OFFSET(Data!$A$1,MATCH($D124,Data!$CG:$CG,0)-1,MATCH($E124&amp;"/"&amp;U$1,Data!$1:$1,0)-1))=TRUE,"",IF(OFFSET(Data!$A$1,MATCH($D124,Data!$CG:$CG,0)-1,MATCH($E124&amp;"/"&amp;U$1,Data!$1:$1,0)-1)=0,"",OFFSET(Data!$A$1,MATCH($D124,Data!$CG:$CG,0)-1,MATCH($E124&amp;"/"&amp;U$1,Data!$1:$1,0)-1)))</f>
        <v/>
      </c>
      <c r="V124" s="250" t="str">
        <f ca="1">IF(ISERROR(OFFSET(Data!$A$1,MATCH($D124,Data!$CG:$CG,0)-1,MATCH($E124&amp;"/"&amp;V$1,Data!$1:$1,0)-1))=TRUE,"",IF(OFFSET(Data!$A$1,MATCH($D124,Data!$CG:$CG,0)-1,MATCH($E124&amp;"/"&amp;V$1,Data!$1:$1,0)-1)=0,"",OFFSET(Data!$A$1,MATCH($D124,Data!$CG:$CG,0)-1,MATCH($E124&amp;"/"&amp;V$1,Data!$1:$1,0)-1)))</f>
        <v/>
      </c>
      <c r="W124" s="272" t="str">
        <f ca="1">IF(ISERROR(OFFSET(Data!$A$1,MATCH($D124,Data!$CG:$CG,0)-1,MATCH($E124&amp;"/"&amp;W$1,Data!$1:$1,0)-1))=TRUE,"",IF(OFFSET(Data!$A$1,MATCH($D124,Data!$CG:$CG,0)-1,MATCH($E124&amp;"/"&amp;W$1,Data!$1:$1,0)-1)=0,"",OFFSET(Data!$A$1,MATCH($D124,Data!$CG:$CG,0)-1,MATCH($E124&amp;"/"&amp;W$1,Data!$1:$1,0)-1)))</f>
        <v/>
      </c>
      <c r="X124" s="250" t="str">
        <f ca="1">IF(ISERROR(OFFSET(Data!$A$1,MATCH($D124,Data!$CG:$CG,0)-1,MATCH($E124&amp;"/"&amp;X$1,Data!$1:$1,0)-1))=TRUE,"",IF(OFFSET(Data!$A$1,MATCH($D124,Data!$CG:$CG,0)-1,MATCH($E124&amp;"/"&amp;X$1,Data!$1:$1,0)-1)=0,"",OFFSET(Data!$A$1,MATCH($D124,Data!$CG:$CG,0)-1,MATCH($E124&amp;"/"&amp;X$1,Data!$1:$1,0)-1)))</f>
        <v/>
      </c>
      <c r="Y124" s="250" t="str">
        <f ca="1">IF(ISERROR(OFFSET(Data!$A$1,MATCH($D124,Data!$CG:$CG,0)-1,MATCH($E124&amp;"/"&amp;Y$1,Data!$1:$1,0)-1))=TRUE,"",IF(OFFSET(Data!$A$1,MATCH($D124,Data!$CG:$CG,0)-1,MATCH($E124&amp;"/"&amp;Y$1,Data!$1:$1,0)-1)=0,"",OFFSET(Data!$A$1,MATCH($D124,Data!$CG:$CG,0)-1,MATCH($E124&amp;"/"&amp;Y$1,Data!$1:$1,0)-1)))</f>
        <v/>
      </c>
      <c r="Z124" s="250" t="str">
        <f ca="1">IF(ISERROR(OFFSET(Data!$A$1,MATCH($D124,Data!$CG:$CG,0)-1,MATCH($E124&amp;"/"&amp;Z$1,Data!$1:$1,0)-1))=TRUE,"",IF(OFFSET(Data!$A$1,MATCH($D124,Data!$CG:$CG,0)-1,MATCH($E124&amp;"/"&amp;Z$1,Data!$1:$1,0)-1)=0,"",OFFSET(Data!$A$1,MATCH($D124,Data!$CG:$CG,0)-1,MATCH($E124&amp;"/"&amp;Z$1,Data!$1:$1,0)-1)))</f>
        <v/>
      </c>
      <c r="AA124" s="250" t="str">
        <f ca="1">IF(ISERROR(OFFSET(Data!$A$1,MATCH($D124,Data!$CG:$CG,0)-1,MATCH($E124&amp;"/"&amp;AA$1,Data!$1:$1,0)-1))=TRUE,"",IF(OFFSET(Data!$A$1,MATCH($D124,Data!$CG:$CG,0)-1,MATCH($E124&amp;"/"&amp;AA$1,Data!$1:$1,0)-1)=0,"",OFFSET(Data!$A$1,MATCH($D124,Data!$CG:$CG,0)-1,MATCH($E124&amp;"/"&amp;AA$1,Data!$1:$1,0)-1)))</f>
        <v/>
      </c>
      <c r="AB124" s="250" t="str">
        <f ca="1">IF(ISERROR(OFFSET(Data!$A$1,MATCH($D124,Data!$CG:$CG,0)-1,MATCH($E124&amp;"/"&amp;AB$1,Data!$1:$1,0)-1))=TRUE,"",IF(OFFSET(Data!$A$1,MATCH($D124,Data!$CG:$CG,0)-1,MATCH($E124&amp;"/"&amp;AB$1,Data!$1:$1,0)-1)=0,"",OFFSET(Data!$A$1,MATCH($D124,Data!$CG:$CG,0)-1,MATCH($E124&amp;"/"&amp;AB$1,Data!$1:$1,0)-1)))</f>
        <v/>
      </c>
      <c r="AC124" s="250" t="str">
        <f ca="1">IF(ISERROR(OFFSET(Data!$A$1,MATCH($D124,Data!$CG:$CG,0)-1,MATCH($E124&amp;"/"&amp;AC$1,Data!$1:$1,0)-1))=TRUE,"",IF(OFFSET(Data!$A$1,MATCH($D124,Data!$CG:$CG,0)-1,MATCH($E124&amp;"/"&amp;AC$1,Data!$1:$1,0)-1)=0,"",OFFSET(Data!$A$1,MATCH($D124,Data!$CG:$CG,0)-1,MATCH($E124&amp;"/"&amp;AC$1,Data!$1:$1,0)-1)))</f>
        <v/>
      </c>
      <c r="AD124" s="250" t="str">
        <f ca="1">IF(ISERROR(OFFSET(Data!$A$1,MATCH($D124,Data!$CG:$CG,0)-1,MATCH($E124&amp;"/"&amp;AD$1,Data!$1:$1,0)-1))=TRUE,"",IF(OFFSET(Data!$A$1,MATCH($D124,Data!$CG:$CG,0)-1,MATCH($E124&amp;"/"&amp;AD$1,Data!$1:$1,0)-1)=0,"",OFFSET(Data!$A$1,MATCH($D124,Data!$CG:$CG,0)-1,MATCH($E124&amp;"/"&amp;AD$1,Data!$1:$1,0)-1)))</f>
        <v/>
      </c>
      <c r="AE124" s="250" t="str">
        <f ca="1">IF(ISERROR(OFFSET(Data!$A$1,MATCH($D124,Data!$CG:$CG,0)-1,MATCH($E124&amp;"/"&amp;AE$1,Data!$1:$1,0)-1))=TRUE,"",IF(OFFSET(Data!$A$1,MATCH($D124,Data!$CG:$CG,0)-1,MATCH($E124&amp;"/"&amp;AE$1,Data!$1:$1,0)-1)=0,"",OFFSET(Data!$A$1,MATCH($D124,Data!$CG:$CG,0)-1,MATCH($E124&amp;"/"&amp;AE$1,Data!$1:$1,0)-1)))</f>
        <v/>
      </c>
      <c r="AF124" s="251" t="str">
        <f ca="1">IF(ISERROR(OFFSET(Data!$A$1,MATCH($D124,Data!$CG:$CG,0)-1,MATCH($E124&amp;"/"&amp;AF$1,Data!$1:$1,0)-1))=TRUE,"",IF(OFFSET(Data!$A$1,MATCH($D124,Data!$CG:$CG,0)-1,MATCH($E124&amp;"/"&amp;AF$1,Data!$1:$1,0)-1)=0,"",OFFSET(Data!$A$1,MATCH($D124,Data!$CG:$CG,0)-1,MATCH($E124&amp;"/"&amp;AF$1,Data!$1:$1,0)-1)))</f>
        <v/>
      </c>
      <c r="AG124" s="210">
        <f t="shared" ca="1" si="6"/>
        <v>0</v>
      </c>
      <c r="AH124" s="211">
        <f ca="1">AG124</f>
        <v>0</v>
      </c>
    </row>
    <row r="125" spans="1:34" ht="15" hidden="1" customHeight="1" thickBot="1" x14ac:dyDescent="0.3">
      <c r="A125" s="446"/>
      <c r="B125" s="449"/>
      <c r="C125" s="452"/>
      <c r="D125" s="28" t="e">
        <f>IF(C125&lt;&gt;"",C125,D124)</f>
        <v>#N/A</v>
      </c>
      <c r="E125" s="29" t="s">
        <v>22</v>
      </c>
      <c r="F125" s="254" t="str">
        <f ca="1">IF(ISERROR(OFFSET(Data!$A$1,MATCH($D125,Data!$CG:$CG,0)-1,MATCH($E125&amp;"/"&amp;F$1,Data!$1:$1,0)-1))=TRUE,"",IF(OFFSET(Data!$A$1,MATCH($D125,Data!$CG:$CG,0)-1,MATCH($E125&amp;"/"&amp;F$1,Data!$1:$1,0)-1)=0,"",OFFSET(Data!$A$1,MATCH($D125,Data!$CG:$CG,0)-1,MATCH($E125&amp;"/"&amp;F$1,Data!$1:$1,0)-1)))</f>
        <v/>
      </c>
      <c r="G125" s="252" t="str">
        <f ca="1">IF(ISERROR(OFFSET(Data!$A$1,MATCH($D125,Data!$CG:$CG,0)-1,MATCH($E125&amp;"/"&amp;G$1,Data!$1:$1,0)-1))=TRUE,"",IF(OFFSET(Data!$A$1,MATCH($D125,Data!$CG:$CG,0)-1,MATCH($E125&amp;"/"&amp;G$1,Data!$1:$1,0)-1)=0,"",OFFSET(Data!$A$1,MATCH($D125,Data!$CG:$CG,0)-1,MATCH($E125&amp;"/"&amp;G$1,Data!$1:$1,0)-1)))</f>
        <v/>
      </c>
      <c r="H125" s="252" t="str">
        <f ca="1">IF(ISERROR(OFFSET(Data!$A$1,MATCH($D125,Data!$CG:$CG,0)-1,MATCH($E125&amp;"/"&amp;H$1,Data!$1:$1,0)-1))=TRUE,"",IF(OFFSET(Data!$A$1,MATCH($D125,Data!$CG:$CG,0)-1,MATCH($E125&amp;"/"&amp;H$1,Data!$1:$1,0)-1)=0,"",OFFSET(Data!$A$1,MATCH($D125,Data!$CG:$CG,0)-1,MATCH($E125&amp;"/"&amp;H$1,Data!$1:$1,0)-1)))</f>
        <v/>
      </c>
      <c r="I125" s="252" t="str">
        <f ca="1">IF(ISERROR(OFFSET(Data!$A$1,MATCH($D125,Data!$CG:$CG,0)-1,MATCH($E125&amp;"/"&amp;I$1,Data!$1:$1,0)-1))=TRUE,"",IF(OFFSET(Data!$A$1,MATCH($D125,Data!$CG:$CG,0)-1,MATCH($E125&amp;"/"&amp;I$1,Data!$1:$1,0)-1)=0,"",OFFSET(Data!$A$1,MATCH($D125,Data!$CG:$CG,0)-1,MATCH($E125&amp;"/"&amp;I$1,Data!$1:$1,0)-1)))</f>
        <v/>
      </c>
      <c r="J125" s="252" t="str">
        <f ca="1">IF(ISERROR(OFFSET(Data!$A$1,MATCH($D125,Data!$CG:$CG,0)-1,MATCH($E125&amp;"/"&amp;J$1,Data!$1:$1,0)-1))=TRUE,"",IF(OFFSET(Data!$A$1,MATCH($D125,Data!$CG:$CG,0)-1,MATCH($E125&amp;"/"&amp;J$1,Data!$1:$1,0)-1)=0,"",OFFSET(Data!$A$1,MATCH($D125,Data!$CG:$CG,0)-1,MATCH($E125&amp;"/"&amp;J$1,Data!$1:$1,0)-1)))</f>
        <v/>
      </c>
      <c r="K125" s="252" t="str">
        <f ca="1">IF(ISERROR(OFFSET(Data!$A$1,MATCH($D125,Data!$CG:$CG,0)-1,MATCH($E125&amp;"/"&amp;K$1,Data!$1:$1,0)-1))=TRUE,"",IF(OFFSET(Data!$A$1,MATCH($D125,Data!$CG:$CG,0)-1,MATCH($E125&amp;"/"&amp;K$1,Data!$1:$1,0)-1)=0,"",OFFSET(Data!$A$1,MATCH($D125,Data!$CG:$CG,0)-1,MATCH($E125&amp;"/"&amp;K$1,Data!$1:$1,0)-1)))</f>
        <v/>
      </c>
      <c r="L125" s="252" t="str">
        <f ca="1">IF(ISERROR(OFFSET(Data!$A$1,MATCH($D125,Data!$CG:$CG,0)-1,MATCH($E125&amp;"/"&amp;L$1,Data!$1:$1,0)-1))=TRUE,"",IF(OFFSET(Data!$A$1,MATCH($D125,Data!$CG:$CG,0)-1,MATCH($E125&amp;"/"&amp;L$1,Data!$1:$1,0)-1)=0,"",OFFSET(Data!$A$1,MATCH($D125,Data!$CG:$CG,0)-1,MATCH($E125&amp;"/"&amp;L$1,Data!$1:$1,0)-1)))</f>
        <v/>
      </c>
      <c r="M125" s="252" t="str">
        <f ca="1">IF(ISERROR(OFFSET(Data!$A$1,MATCH($D125,Data!$CG:$CG,0)-1,MATCH($E125&amp;"/"&amp;M$1,Data!$1:$1,0)-1))=TRUE,"",IF(OFFSET(Data!$A$1,MATCH($D125,Data!$CG:$CG,0)-1,MATCH($E125&amp;"/"&amp;M$1,Data!$1:$1,0)-1)=0,"",OFFSET(Data!$A$1,MATCH($D125,Data!$CG:$CG,0)-1,MATCH($E125&amp;"/"&amp;M$1,Data!$1:$1,0)-1)))</f>
        <v/>
      </c>
      <c r="N125" s="252" t="str">
        <f ca="1">IF(ISERROR(OFFSET(Data!$A$1,MATCH($D125,Data!$CG:$CG,0)-1,MATCH($E125&amp;"/"&amp;N$1,Data!$1:$1,0)-1))=TRUE,"",IF(OFFSET(Data!$A$1,MATCH($D125,Data!$CG:$CG,0)-1,MATCH($E125&amp;"/"&amp;N$1,Data!$1:$1,0)-1)=0,"",OFFSET(Data!$A$1,MATCH($D125,Data!$CG:$CG,0)-1,MATCH($E125&amp;"/"&amp;N$1,Data!$1:$1,0)-1)))</f>
        <v/>
      </c>
      <c r="O125" s="252" t="str">
        <f ca="1">IF(ISERROR(OFFSET(Data!$A$1,MATCH($D125,Data!$CG:$CG,0)-1,MATCH($E125&amp;"/"&amp;O$1,Data!$1:$1,0)-1))=TRUE,"",IF(OFFSET(Data!$A$1,MATCH($D125,Data!$CG:$CG,0)-1,MATCH($E125&amp;"/"&amp;O$1,Data!$1:$1,0)-1)=0,"",OFFSET(Data!$A$1,MATCH($D125,Data!$CG:$CG,0)-1,MATCH($E125&amp;"/"&amp;O$1,Data!$1:$1,0)-1)))</f>
        <v/>
      </c>
      <c r="P125" s="252" t="str">
        <f ca="1">IF(ISERROR(OFFSET(Data!$A$1,MATCH($D125,Data!$CG:$CG,0)-1,MATCH($E125&amp;"/"&amp;P$1,Data!$1:$1,0)-1))=TRUE,"",IF(OFFSET(Data!$A$1,MATCH($D125,Data!$CG:$CG,0)-1,MATCH($E125&amp;"/"&amp;P$1,Data!$1:$1,0)-1)=0,"",OFFSET(Data!$A$1,MATCH($D125,Data!$CG:$CG,0)-1,MATCH($E125&amp;"/"&amp;P$1,Data!$1:$1,0)-1)))</f>
        <v/>
      </c>
      <c r="Q125" s="252" t="str">
        <f ca="1">IF(ISERROR(OFFSET(Data!$A$1,MATCH($D125,Data!$CG:$CG,0)-1,MATCH($E125&amp;"/"&amp;Q$1,Data!$1:$1,0)-1))=TRUE,"",IF(OFFSET(Data!$A$1,MATCH($D125,Data!$CG:$CG,0)-1,MATCH($E125&amp;"/"&amp;Q$1,Data!$1:$1,0)-1)=0,"",OFFSET(Data!$A$1,MATCH($D125,Data!$CG:$CG,0)-1,MATCH($E125&amp;"/"&amp;Q$1,Data!$1:$1,0)-1)))</f>
        <v/>
      </c>
      <c r="R125" s="252" t="str">
        <f ca="1">IF(ISERROR(OFFSET(Data!$A$1,MATCH($D125,Data!$CG:$CG,0)-1,MATCH($E125&amp;"/"&amp;R$1,Data!$1:$1,0)-1))=TRUE,"",IF(OFFSET(Data!$A$1,MATCH($D125,Data!$CG:$CG,0)-1,MATCH($E125&amp;"/"&amp;R$1,Data!$1:$1,0)-1)=0,"",OFFSET(Data!$A$1,MATCH($D125,Data!$CG:$CG,0)-1,MATCH($E125&amp;"/"&amp;R$1,Data!$1:$1,0)-1)))</f>
        <v/>
      </c>
      <c r="S125" s="252" t="str">
        <f ca="1">IF(ISERROR(OFFSET(Data!$A$1,MATCH($D125,Data!$CG:$CG,0)-1,MATCH($E125&amp;"/"&amp;S$1,Data!$1:$1,0)-1))=TRUE,"",IF(OFFSET(Data!$A$1,MATCH($D125,Data!$CG:$CG,0)-1,MATCH($E125&amp;"/"&amp;S$1,Data!$1:$1,0)-1)=0,"",OFFSET(Data!$A$1,MATCH($D125,Data!$CG:$CG,0)-1,MATCH($E125&amp;"/"&amp;S$1,Data!$1:$1,0)-1)))</f>
        <v/>
      </c>
      <c r="T125" s="252" t="str">
        <f ca="1">IF(ISERROR(OFFSET(Data!$A$1,MATCH($D125,Data!$CG:$CG,0)-1,MATCH($E125&amp;"/"&amp;T$1,Data!$1:$1,0)-1))=TRUE,"",IF(OFFSET(Data!$A$1,MATCH($D125,Data!$CG:$CG,0)-1,MATCH($E125&amp;"/"&amp;T$1,Data!$1:$1,0)-1)=0,"",OFFSET(Data!$A$1,MATCH($D125,Data!$CG:$CG,0)-1,MATCH($E125&amp;"/"&amp;T$1,Data!$1:$1,0)-1)))</f>
        <v/>
      </c>
      <c r="U125" s="252" t="str">
        <f ca="1">IF(ISERROR(OFFSET(Data!$A$1,MATCH($D125,Data!$CG:$CG,0)-1,MATCH($E125&amp;"/"&amp;U$1,Data!$1:$1,0)-1))=TRUE,"",IF(OFFSET(Data!$A$1,MATCH($D125,Data!$CG:$CG,0)-1,MATCH($E125&amp;"/"&amp;U$1,Data!$1:$1,0)-1)=0,"",OFFSET(Data!$A$1,MATCH($D125,Data!$CG:$CG,0)-1,MATCH($E125&amp;"/"&amp;U$1,Data!$1:$1,0)-1)))</f>
        <v/>
      </c>
      <c r="V125" s="252" t="str">
        <f ca="1">IF(ISERROR(OFFSET(Data!$A$1,MATCH($D125,Data!$CG:$CG,0)-1,MATCH($E125&amp;"/"&amp;V$1,Data!$1:$1,0)-1))=TRUE,"",IF(OFFSET(Data!$A$1,MATCH($D125,Data!$CG:$CG,0)-1,MATCH($E125&amp;"/"&amp;V$1,Data!$1:$1,0)-1)=0,"",OFFSET(Data!$A$1,MATCH($D125,Data!$CG:$CG,0)-1,MATCH($E125&amp;"/"&amp;V$1,Data!$1:$1,0)-1)))</f>
        <v/>
      </c>
      <c r="W125" s="269" t="str">
        <f ca="1">IF(ISERROR(OFFSET(Data!$A$1,MATCH($D125,Data!$CG:$CG,0)-1,MATCH($E125&amp;"/"&amp;W$1,Data!$1:$1,0)-1))=TRUE,"",IF(OFFSET(Data!$A$1,MATCH($D125,Data!$CG:$CG,0)-1,MATCH($E125&amp;"/"&amp;W$1,Data!$1:$1,0)-1)=0,"",OFFSET(Data!$A$1,MATCH($D125,Data!$CG:$CG,0)-1,MATCH($E125&amp;"/"&amp;W$1,Data!$1:$1,0)-1)))</f>
        <v/>
      </c>
      <c r="X125" s="252" t="str">
        <f ca="1">IF(ISERROR(OFFSET(Data!$A$1,MATCH($D125,Data!$CG:$CG,0)-1,MATCH($E125&amp;"/"&amp;X$1,Data!$1:$1,0)-1))=TRUE,"",IF(OFFSET(Data!$A$1,MATCH($D125,Data!$CG:$CG,0)-1,MATCH($E125&amp;"/"&amp;X$1,Data!$1:$1,0)-1)=0,"",OFFSET(Data!$A$1,MATCH($D125,Data!$CG:$CG,0)-1,MATCH($E125&amp;"/"&amp;X$1,Data!$1:$1,0)-1)))</f>
        <v/>
      </c>
      <c r="Y125" s="252" t="str">
        <f ca="1">IF(ISERROR(OFFSET(Data!$A$1,MATCH($D125,Data!$CG:$CG,0)-1,MATCH($E125&amp;"/"&amp;Y$1,Data!$1:$1,0)-1))=TRUE,"",IF(OFFSET(Data!$A$1,MATCH($D125,Data!$CG:$CG,0)-1,MATCH($E125&amp;"/"&amp;Y$1,Data!$1:$1,0)-1)=0,"",OFFSET(Data!$A$1,MATCH($D125,Data!$CG:$CG,0)-1,MATCH($E125&amp;"/"&amp;Y$1,Data!$1:$1,0)-1)))</f>
        <v/>
      </c>
      <c r="Z125" s="252" t="str">
        <f ca="1">IF(ISERROR(OFFSET(Data!$A$1,MATCH($D125,Data!$CG:$CG,0)-1,MATCH($E125&amp;"/"&amp;Z$1,Data!$1:$1,0)-1))=TRUE,"",IF(OFFSET(Data!$A$1,MATCH($D125,Data!$CG:$CG,0)-1,MATCH($E125&amp;"/"&amp;Z$1,Data!$1:$1,0)-1)=0,"",OFFSET(Data!$A$1,MATCH($D125,Data!$CG:$CG,0)-1,MATCH($E125&amp;"/"&amp;Z$1,Data!$1:$1,0)-1)))</f>
        <v/>
      </c>
      <c r="AA125" s="252" t="str">
        <f ca="1">IF(ISERROR(OFFSET(Data!$A$1,MATCH($D125,Data!$CG:$CG,0)-1,MATCH($E125&amp;"/"&amp;AA$1,Data!$1:$1,0)-1))=TRUE,"",IF(OFFSET(Data!$A$1,MATCH($D125,Data!$CG:$CG,0)-1,MATCH($E125&amp;"/"&amp;AA$1,Data!$1:$1,0)-1)=0,"",OFFSET(Data!$A$1,MATCH($D125,Data!$CG:$CG,0)-1,MATCH($E125&amp;"/"&amp;AA$1,Data!$1:$1,0)-1)))</f>
        <v/>
      </c>
      <c r="AB125" s="252" t="str">
        <f ca="1">IF(ISERROR(OFFSET(Data!$A$1,MATCH($D125,Data!$CG:$CG,0)-1,MATCH($E125&amp;"/"&amp;AB$1,Data!$1:$1,0)-1))=TRUE,"",IF(OFFSET(Data!$A$1,MATCH($D125,Data!$CG:$CG,0)-1,MATCH($E125&amp;"/"&amp;AB$1,Data!$1:$1,0)-1)=0,"",OFFSET(Data!$A$1,MATCH($D125,Data!$CG:$CG,0)-1,MATCH($E125&amp;"/"&amp;AB$1,Data!$1:$1,0)-1)))</f>
        <v/>
      </c>
      <c r="AC125" s="252" t="str">
        <f ca="1">IF(ISERROR(OFFSET(Data!$A$1,MATCH($D125,Data!$CG:$CG,0)-1,MATCH($E125&amp;"/"&amp;AC$1,Data!$1:$1,0)-1))=TRUE,"",IF(OFFSET(Data!$A$1,MATCH($D125,Data!$CG:$CG,0)-1,MATCH($E125&amp;"/"&amp;AC$1,Data!$1:$1,0)-1)=0,"",OFFSET(Data!$A$1,MATCH($D125,Data!$CG:$CG,0)-1,MATCH($E125&amp;"/"&amp;AC$1,Data!$1:$1,0)-1)))</f>
        <v/>
      </c>
      <c r="AD125" s="252" t="str">
        <f ca="1">IF(ISERROR(OFFSET(Data!$A$1,MATCH($D125,Data!$CG:$CG,0)-1,MATCH($E125&amp;"/"&amp;AD$1,Data!$1:$1,0)-1))=TRUE,"",IF(OFFSET(Data!$A$1,MATCH($D125,Data!$CG:$CG,0)-1,MATCH($E125&amp;"/"&amp;AD$1,Data!$1:$1,0)-1)=0,"",OFFSET(Data!$A$1,MATCH($D125,Data!$CG:$CG,0)-1,MATCH($E125&amp;"/"&amp;AD$1,Data!$1:$1,0)-1)))</f>
        <v/>
      </c>
      <c r="AE125" s="252" t="str">
        <f ca="1">IF(ISERROR(OFFSET(Data!$A$1,MATCH($D125,Data!$CG:$CG,0)-1,MATCH($E125&amp;"/"&amp;AE$1,Data!$1:$1,0)-1))=TRUE,"",IF(OFFSET(Data!$A$1,MATCH($D125,Data!$CG:$CG,0)-1,MATCH($E125&amp;"/"&amp;AE$1,Data!$1:$1,0)-1)=0,"",OFFSET(Data!$A$1,MATCH($D125,Data!$CG:$CG,0)-1,MATCH($E125&amp;"/"&amp;AE$1,Data!$1:$1,0)-1)))</f>
        <v/>
      </c>
      <c r="AF125" s="253" t="str">
        <f ca="1">IF(ISERROR(OFFSET(Data!$A$1,MATCH($D125,Data!$CG:$CG,0)-1,MATCH($E125&amp;"/"&amp;AF$1,Data!$1:$1,0)-1))=TRUE,"",IF(OFFSET(Data!$A$1,MATCH($D125,Data!$CG:$CG,0)-1,MATCH($E125&amp;"/"&amp;AF$1,Data!$1:$1,0)-1)=0,"",OFFSET(Data!$A$1,MATCH($D125,Data!$CG:$CG,0)-1,MATCH($E125&amp;"/"&amp;AF$1,Data!$1:$1,0)-1)))</f>
        <v/>
      </c>
      <c r="AG125" s="212">
        <f t="shared" ca="1" si="6"/>
        <v>0</v>
      </c>
      <c r="AH125" s="213">
        <f ca="1">SUM(AG124:AG125)</f>
        <v>0</v>
      </c>
    </row>
    <row r="126" spans="1:34" ht="15" hidden="1" customHeight="1" x14ac:dyDescent="0.25">
      <c r="A126" s="446"/>
      <c r="B126" s="449"/>
      <c r="C126" s="452"/>
      <c r="D126" s="28" t="e">
        <f>IF(C126&lt;&gt;"",C126,D125)</f>
        <v>#N/A</v>
      </c>
      <c r="E126" s="29" t="s">
        <v>23</v>
      </c>
      <c r="F126" s="254" t="str">
        <f ca="1">IF(ISERROR(OFFSET(Data!$A$1,MATCH($D126,Data!$CG:$CG,0)-1,MATCH($E126&amp;"/"&amp;F$1,Data!$1:$1,0)-1))=TRUE,"",IF(OFFSET(Data!$A$1,MATCH($D126,Data!$CG:$CG,0)-1,MATCH($E126&amp;"/"&amp;F$1,Data!$1:$1,0)-1)=0,"",OFFSET(Data!$A$1,MATCH($D126,Data!$CG:$CG,0)-1,MATCH($E126&amp;"/"&amp;F$1,Data!$1:$1,0)-1)))</f>
        <v/>
      </c>
      <c r="G126" s="252" t="str">
        <f ca="1">IF(ISERROR(OFFSET(Data!$A$1,MATCH($D126,Data!$CG:$CG,0)-1,MATCH($E126&amp;"/"&amp;G$1,Data!$1:$1,0)-1))=TRUE,"",IF(OFFSET(Data!$A$1,MATCH($D126,Data!$CG:$CG,0)-1,MATCH($E126&amp;"/"&amp;G$1,Data!$1:$1,0)-1)=0,"",OFFSET(Data!$A$1,MATCH($D126,Data!$CG:$CG,0)-1,MATCH($E126&amp;"/"&amp;G$1,Data!$1:$1,0)-1)))</f>
        <v/>
      </c>
      <c r="H126" s="252" t="str">
        <f ca="1">IF(ISERROR(OFFSET(Data!$A$1,MATCH($D126,Data!$CG:$CG,0)-1,MATCH($E126&amp;"/"&amp;H$1,Data!$1:$1,0)-1))=TRUE,"",IF(OFFSET(Data!$A$1,MATCH($D126,Data!$CG:$CG,0)-1,MATCH($E126&amp;"/"&amp;H$1,Data!$1:$1,0)-1)=0,"",OFFSET(Data!$A$1,MATCH($D126,Data!$CG:$CG,0)-1,MATCH($E126&amp;"/"&amp;H$1,Data!$1:$1,0)-1)))</f>
        <v/>
      </c>
      <c r="I126" s="252" t="str">
        <f ca="1">IF(ISERROR(OFFSET(Data!$A$1,MATCH($D126,Data!$CG:$CG,0)-1,MATCH($E126&amp;"/"&amp;I$1,Data!$1:$1,0)-1))=TRUE,"",IF(OFFSET(Data!$A$1,MATCH($D126,Data!$CG:$CG,0)-1,MATCH($E126&amp;"/"&amp;I$1,Data!$1:$1,0)-1)=0,"",OFFSET(Data!$A$1,MATCH($D126,Data!$CG:$CG,0)-1,MATCH($E126&amp;"/"&amp;I$1,Data!$1:$1,0)-1)))</f>
        <v/>
      </c>
      <c r="J126" s="252" t="str">
        <f ca="1">IF(ISERROR(OFFSET(Data!$A$1,MATCH($D126,Data!$CG:$CG,0)-1,MATCH($E126&amp;"/"&amp;J$1,Data!$1:$1,0)-1))=TRUE,"",IF(OFFSET(Data!$A$1,MATCH($D126,Data!$CG:$CG,0)-1,MATCH($E126&amp;"/"&amp;J$1,Data!$1:$1,0)-1)=0,"",OFFSET(Data!$A$1,MATCH($D126,Data!$CG:$CG,0)-1,MATCH($E126&amp;"/"&amp;J$1,Data!$1:$1,0)-1)))</f>
        <v/>
      </c>
      <c r="K126" s="252" t="str">
        <f ca="1">IF(ISERROR(OFFSET(Data!$A$1,MATCH($D126,Data!$CG:$CG,0)-1,MATCH($E126&amp;"/"&amp;K$1,Data!$1:$1,0)-1))=TRUE,"",IF(OFFSET(Data!$A$1,MATCH($D126,Data!$CG:$CG,0)-1,MATCH($E126&amp;"/"&amp;K$1,Data!$1:$1,0)-1)=0,"",OFFSET(Data!$A$1,MATCH($D126,Data!$CG:$CG,0)-1,MATCH($E126&amp;"/"&amp;K$1,Data!$1:$1,0)-1)))</f>
        <v/>
      </c>
      <c r="L126" s="252" t="str">
        <f ca="1">IF(ISERROR(OFFSET(Data!$A$1,MATCH($D126,Data!$CG:$CG,0)-1,MATCH($E126&amp;"/"&amp;L$1,Data!$1:$1,0)-1))=TRUE,"",IF(OFFSET(Data!$A$1,MATCH($D126,Data!$CG:$CG,0)-1,MATCH($E126&amp;"/"&amp;L$1,Data!$1:$1,0)-1)=0,"",OFFSET(Data!$A$1,MATCH($D126,Data!$CG:$CG,0)-1,MATCH($E126&amp;"/"&amp;L$1,Data!$1:$1,0)-1)))</f>
        <v/>
      </c>
      <c r="M126" s="252" t="str">
        <f ca="1">IF(ISERROR(OFFSET(Data!$A$1,MATCH($D126,Data!$CG:$CG,0)-1,MATCH($E126&amp;"/"&amp;M$1,Data!$1:$1,0)-1))=TRUE,"",IF(OFFSET(Data!$A$1,MATCH($D126,Data!$CG:$CG,0)-1,MATCH($E126&amp;"/"&amp;M$1,Data!$1:$1,0)-1)=0,"",OFFSET(Data!$A$1,MATCH($D126,Data!$CG:$CG,0)-1,MATCH($E126&amp;"/"&amp;M$1,Data!$1:$1,0)-1)))</f>
        <v/>
      </c>
      <c r="N126" s="252" t="str">
        <f ca="1">IF(ISERROR(OFFSET(Data!$A$1,MATCH($D126,Data!$CG:$CG,0)-1,MATCH($E126&amp;"/"&amp;N$1,Data!$1:$1,0)-1))=TRUE,"",IF(OFFSET(Data!$A$1,MATCH($D126,Data!$CG:$CG,0)-1,MATCH($E126&amp;"/"&amp;N$1,Data!$1:$1,0)-1)=0,"",OFFSET(Data!$A$1,MATCH($D126,Data!$CG:$CG,0)-1,MATCH($E126&amp;"/"&amp;N$1,Data!$1:$1,0)-1)))</f>
        <v/>
      </c>
      <c r="O126" s="252" t="str">
        <f ca="1">IF(ISERROR(OFFSET(Data!$A$1,MATCH($D126,Data!$CG:$CG,0)-1,MATCH($E126&amp;"/"&amp;O$1,Data!$1:$1,0)-1))=TRUE,"",IF(OFFSET(Data!$A$1,MATCH($D126,Data!$CG:$CG,0)-1,MATCH($E126&amp;"/"&amp;O$1,Data!$1:$1,0)-1)=0,"",OFFSET(Data!$A$1,MATCH($D126,Data!$CG:$CG,0)-1,MATCH($E126&amp;"/"&amp;O$1,Data!$1:$1,0)-1)))</f>
        <v/>
      </c>
      <c r="P126" s="252" t="str">
        <f ca="1">IF(ISERROR(OFFSET(Data!$A$1,MATCH($D126,Data!$CG:$CG,0)-1,MATCH($E126&amp;"/"&amp;P$1,Data!$1:$1,0)-1))=TRUE,"",IF(OFFSET(Data!$A$1,MATCH($D126,Data!$CG:$CG,0)-1,MATCH($E126&amp;"/"&amp;P$1,Data!$1:$1,0)-1)=0,"",OFFSET(Data!$A$1,MATCH($D126,Data!$CG:$CG,0)-1,MATCH($E126&amp;"/"&amp;P$1,Data!$1:$1,0)-1)))</f>
        <v/>
      </c>
      <c r="Q126" s="252" t="str">
        <f ca="1">IF(ISERROR(OFFSET(Data!$A$1,MATCH($D126,Data!$CG:$CG,0)-1,MATCH($E126&amp;"/"&amp;Q$1,Data!$1:$1,0)-1))=TRUE,"",IF(OFFSET(Data!$A$1,MATCH($D126,Data!$CG:$CG,0)-1,MATCH($E126&amp;"/"&amp;Q$1,Data!$1:$1,0)-1)=0,"",OFFSET(Data!$A$1,MATCH($D126,Data!$CG:$CG,0)-1,MATCH($E126&amp;"/"&amp;Q$1,Data!$1:$1,0)-1)))</f>
        <v/>
      </c>
      <c r="R126" s="252" t="str">
        <f ca="1">IF(ISERROR(OFFSET(Data!$A$1,MATCH($D126,Data!$CG:$CG,0)-1,MATCH($E126&amp;"/"&amp;R$1,Data!$1:$1,0)-1))=TRUE,"",IF(OFFSET(Data!$A$1,MATCH($D126,Data!$CG:$CG,0)-1,MATCH($E126&amp;"/"&amp;R$1,Data!$1:$1,0)-1)=0,"",OFFSET(Data!$A$1,MATCH($D126,Data!$CG:$CG,0)-1,MATCH($E126&amp;"/"&amp;R$1,Data!$1:$1,0)-1)))</f>
        <v/>
      </c>
      <c r="S126" s="252" t="str">
        <f ca="1">IF(ISERROR(OFFSET(Data!$A$1,MATCH($D126,Data!$CG:$CG,0)-1,MATCH($E126&amp;"/"&amp;S$1,Data!$1:$1,0)-1))=TRUE,"",IF(OFFSET(Data!$A$1,MATCH($D126,Data!$CG:$CG,0)-1,MATCH($E126&amp;"/"&amp;S$1,Data!$1:$1,0)-1)=0,"",OFFSET(Data!$A$1,MATCH($D126,Data!$CG:$CG,0)-1,MATCH($E126&amp;"/"&amp;S$1,Data!$1:$1,0)-1)))</f>
        <v/>
      </c>
      <c r="T126" s="252" t="str">
        <f ca="1">IF(ISERROR(OFFSET(Data!$A$1,MATCH($D126,Data!$CG:$CG,0)-1,MATCH($E126&amp;"/"&amp;T$1,Data!$1:$1,0)-1))=TRUE,"",IF(OFFSET(Data!$A$1,MATCH($D126,Data!$CG:$CG,0)-1,MATCH($E126&amp;"/"&amp;T$1,Data!$1:$1,0)-1)=0,"",OFFSET(Data!$A$1,MATCH($D126,Data!$CG:$CG,0)-1,MATCH($E126&amp;"/"&amp;T$1,Data!$1:$1,0)-1)))</f>
        <v/>
      </c>
      <c r="U126" s="252" t="str">
        <f ca="1">IF(ISERROR(OFFSET(Data!$A$1,MATCH($D126,Data!$CG:$CG,0)-1,MATCH($E126&amp;"/"&amp;U$1,Data!$1:$1,0)-1))=TRUE,"",IF(OFFSET(Data!$A$1,MATCH($D126,Data!$CG:$CG,0)-1,MATCH($E126&amp;"/"&amp;U$1,Data!$1:$1,0)-1)=0,"",OFFSET(Data!$A$1,MATCH($D126,Data!$CG:$CG,0)-1,MATCH($E126&amp;"/"&amp;U$1,Data!$1:$1,0)-1)))</f>
        <v/>
      </c>
      <c r="V126" s="252" t="str">
        <f ca="1">IF(ISERROR(OFFSET(Data!$A$1,MATCH($D126,Data!$CG:$CG,0)-1,MATCH($E126&amp;"/"&amp;V$1,Data!$1:$1,0)-1))=TRUE,"",IF(OFFSET(Data!$A$1,MATCH($D126,Data!$CG:$CG,0)-1,MATCH($E126&amp;"/"&amp;V$1,Data!$1:$1,0)-1)=0,"",OFFSET(Data!$A$1,MATCH($D126,Data!$CG:$CG,0)-1,MATCH($E126&amp;"/"&amp;V$1,Data!$1:$1,0)-1)))</f>
        <v/>
      </c>
      <c r="W126" s="269" t="str">
        <f ca="1">IF(ISERROR(OFFSET(Data!$A$1,MATCH($D126,Data!$CG:$CG,0)-1,MATCH($E126&amp;"/"&amp;W$1,Data!$1:$1,0)-1))=TRUE,"",IF(OFFSET(Data!$A$1,MATCH($D126,Data!$CG:$CG,0)-1,MATCH($E126&amp;"/"&amp;W$1,Data!$1:$1,0)-1)=0,"",OFFSET(Data!$A$1,MATCH($D126,Data!$CG:$CG,0)-1,MATCH($E126&amp;"/"&amp;W$1,Data!$1:$1,0)-1)))</f>
        <v/>
      </c>
      <c r="X126" s="252" t="str">
        <f ca="1">IF(ISERROR(OFFSET(Data!$A$1,MATCH($D126,Data!$CG:$CG,0)-1,MATCH($E126&amp;"/"&amp;X$1,Data!$1:$1,0)-1))=TRUE,"",IF(OFFSET(Data!$A$1,MATCH($D126,Data!$CG:$CG,0)-1,MATCH($E126&amp;"/"&amp;X$1,Data!$1:$1,0)-1)=0,"",OFFSET(Data!$A$1,MATCH($D126,Data!$CG:$CG,0)-1,MATCH($E126&amp;"/"&amp;X$1,Data!$1:$1,0)-1)))</f>
        <v/>
      </c>
      <c r="Y126" s="252" t="str">
        <f ca="1">IF(ISERROR(OFFSET(Data!$A$1,MATCH($D126,Data!$CG:$CG,0)-1,MATCH($E126&amp;"/"&amp;Y$1,Data!$1:$1,0)-1))=TRUE,"",IF(OFFSET(Data!$A$1,MATCH($D126,Data!$CG:$CG,0)-1,MATCH($E126&amp;"/"&amp;Y$1,Data!$1:$1,0)-1)=0,"",OFFSET(Data!$A$1,MATCH($D126,Data!$CG:$CG,0)-1,MATCH($E126&amp;"/"&amp;Y$1,Data!$1:$1,0)-1)))</f>
        <v/>
      </c>
      <c r="Z126" s="252" t="str">
        <f ca="1">IF(ISERROR(OFFSET(Data!$A$1,MATCH($D126,Data!$CG:$CG,0)-1,MATCH($E126&amp;"/"&amp;Z$1,Data!$1:$1,0)-1))=TRUE,"",IF(OFFSET(Data!$A$1,MATCH($D126,Data!$CG:$CG,0)-1,MATCH($E126&amp;"/"&amp;Z$1,Data!$1:$1,0)-1)=0,"",OFFSET(Data!$A$1,MATCH($D126,Data!$CG:$CG,0)-1,MATCH($E126&amp;"/"&amp;Z$1,Data!$1:$1,0)-1)))</f>
        <v/>
      </c>
      <c r="AA126" s="252" t="str">
        <f ca="1">IF(ISERROR(OFFSET(Data!$A$1,MATCH($D126,Data!$CG:$CG,0)-1,MATCH($E126&amp;"/"&amp;AA$1,Data!$1:$1,0)-1))=TRUE,"",IF(OFFSET(Data!$A$1,MATCH($D126,Data!$CG:$CG,0)-1,MATCH($E126&amp;"/"&amp;AA$1,Data!$1:$1,0)-1)=0,"",OFFSET(Data!$A$1,MATCH($D126,Data!$CG:$CG,0)-1,MATCH($E126&amp;"/"&amp;AA$1,Data!$1:$1,0)-1)))</f>
        <v/>
      </c>
      <c r="AB126" s="252" t="str">
        <f ca="1">IF(ISERROR(OFFSET(Data!$A$1,MATCH($D126,Data!$CG:$CG,0)-1,MATCH($E126&amp;"/"&amp;AB$1,Data!$1:$1,0)-1))=TRUE,"",IF(OFFSET(Data!$A$1,MATCH($D126,Data!$CG:$CG,0)-1,MATCH($E126&amp;"/"&amp;AB$1,Data!$1:$1,0)-1)=0,"",OFFSET(Data!$A$1,MATCH($D126,Data!$CG:$CG,0)-1,MATCH($E126&amp;"/"&amp;AB$1,Data!$1:$1,0)-1)))</f>
        <v/>
      </c>
      <c r="AC126" s="252" t="str">
        <f ca="1">IF(ISERROR(OFFSET(Data!$A$1,MATCH($D126,Data!$CG:$CG,0)-1,MATCH($E126&amp;"/"&amp;AC$1,Data!$1:$1,0)-1))=TRUE,"",IF(OFFSET(Data!$A$1,MATCH($D126,Data!$CG:$CG,0)-1,MATCH($E126&amp;"/"&amp;AC$1,Data!$1:$1,0)-1)=0,"",OFFSET(Data!$A$1,MATCH($D126,Data!$CG:$CG,0)-1,MATCH($E126&amp;"/"&amp;AC$1,Data!$1:$1,0)-1)))</f>
        <v/>
      </c>
      <c r="AD126" s="252" t="str">
        <f ca="1">IF(ISERROR(OFFSET(Data!$A$1,MATCH($D126,Data!$CG:$CG,0)-1,MATCH($E126&amp;"/"&amp;AD$1,Data!$1:$1,0)-1))=TRUE,"",IF(OFFSET(Data!$A$1,MATCH($D126,Data!$CG:$CG,0)-1,MATCH($E126&amp;"/"&amp;AD$1,Data!$1:$1,0)-1)=0,"",OFFSET(Data!$A$1,MATCH($D126,Data!$CG:$CG,0)-1,MATCH($E126&amp;"/"&amp;AD$1,Data!$1:$1,0)-1)))</f>
        <v/>
      </c>
      <c r="AE126" s="252" t="str">
        <f ca="1">IF(ISERROR(OFFSET(Data!$A$1,MATCH($D126,Data!$CG:$CG,0)-1,MATCH($E126&amp;"/"&amp;AE$1,Data!$1:$1,0)-1))=TRUE,"",IF(OFFSET(Data!$A$1,MATCH($D126,Data!$CG:$CG,0)-1,MATCH($E126&amp;"/"&amp;AE$1,Data!$1:$1,0)-1)=0,"",OFFSET(Data!$A$1,MATCH($D126,Data!$CG:$CG,0)-1,MATCH($E126&amp;"/"&amp;AE$1,Data!$1:$1,0)-1)))</f>
        <v/>
      </c>
      <c r="AF126" s="253" t="str">
        <f ca="1">IF(ISERROR(OFFSET(Data!$A$1,MATCH($D126,Data!$CG:$CG,0)-1,MATCH($E126&amp;"/"&amp;AF$1,Data!$1:$1,0)-1))=TRUE,"",IF(OFFSET(Data!$A$1,MATCH($D126,Data!$CG:$CG,0)-1,MATCH($E126&amp;"/"&amp;AF$1,Data!$1:$1,0)-1)=0,"",OFFSET(Data!$A$1,MATCH($D126,Data!$CG:$CG,0)-1,MATCH($E126&amp;"/"&amp;AF$1,Data!$1:$1,0)-1)))</f>
        <v/>
      </c>
      <c r="AG126" s="212">
        <f t="shared" ca="1" si="6"/>
        <v>0</v>
      </c>
      <c r="AH126" s="213">
        <f ca="1">SUM(AG124:AG126)</f>
        <v>0</v>
      </c>
    </row>
    <row r="127" spans="1:34" ht="15.75" hidden="1" customHeight="1" x14ac:dyDescent="0.25">
      <c r="A127" s="446"/>
      <c r="B127" s="449"/>
      <c r="C127" s="452"/>
      <c r="D127" s="28" t="e">
        <f>IF(C127&lt;&gt;"",C127,D126)</f>
        <v>#N/A</v>
      </c>
      <c r="E127" s="29" t="s">
        <v>24</v>
      </c>
      <c r="F127" s="254" t="str">
        <f ca="1">IF(ISERROR(OFFSET(Data!$A$1,MATCH($D127,Data!$CG:$CG,0)-1,MATCH($E127&amp;"/"&amp;F$1,Data!$1:$1,0)-1))=TRUE,"",IF(OFFSET(Data!$A$1,MATCH($D127,Data!$CG:$CG,0)-1,MATCH($E127&amp;"/"&amp;F$1,Data!$1:$1,0)-1)=0,"",OFFSET(Data!$A$1,MATCH($D127,Data!$CG:$CG,0)-1,MATCH($E127&amp;"/"&amp;F$1,Data!$1:$1,0)-1)))</f>
        <v/>
      </c>
      <c r="G127" s="252" t="str">
        <f ca="1">IF(ISERROR(OFFSET(Data!$A$1,MATCH($D127,Data!$CG:$CG,0)-1,MATCH($E127&amp;"/"&amp;G$1,Data!$1:$1,0)-1))=TRUE,"",IF(OFFSET(Data!$A$1,MATCH($D127,Data!$CG:$CG,0)-1,MATCH($E127&amp;"/"&amp;G$1,Data!$1:$1,0)-1)=0,"",OFFSET(Data!$A$1,MATCH($D127,Data!$CG:$CG,0)-1,MATCH($E127&amp;"/"&amp;G$1,Data!$1:$1,0)-1)))</f>
        <v/>
      </c>
      <c r="H127" s="252" t="str">
        <f ca="1">IF(ISERROR(OFFSET(Data!$A$1,MATCH($D127,Data!$CG:$CG,0)-1,MATCH($E127&amp;"/"&amp;H$1,Data!$1:$1,0)-1))=TRUE,"",IF(OFFSET(Data!$A$1,MATCH($D127,Data!$CG:$CG,0)-1,MATCH($E127&amp;"/"&amp;H$1,Data!$1:$1,0)-1)=0,"",OFFSET(Data!$A$1,MATCH($D127,Data!$CG:$CG,0)-1,MATCH($E127&amp;"/"&amp;H$1,Data!$1:$1,0)-1)))</f>
        <v/>
      </c>
      <c r="I127" s="252" t="str">
        <f ca="1">IF(ISERROR(OFFSET(Data!$A$1,MATCH($D127,Data!$CG:$CG,0)-1,MATCH($E127&amp;"/"&amp;I$1,Data!$1:$1,0)-1))=TRUE,"",IF(OFFSET(Data!$A$1,MATCH($D127,Data!$CG:$CG,0)-1,MATCH($E127&amp;"/"&amp;I$1,Data!$1:$1,0)-1)=0,"",OFFSET(Data!$A$1,MATCH($D127,Data!$CG:$CG,0)-1,MATCH($E127&amp;"/"&amp;I$1,Data!$1:$1,0)-1)))</f>
        <v/>
      </c>
      <c r="J127" s="252" t="str">
        <f ca="1">IF(ISERROR(OFFSET(Data!$A$1,MATCH($D127,Data!$CG:$CG,0)-1,MATCH($E127&amp;"/"&amp;J$1,Data!$1:$1,0)-1))=TRUE,"",IF(OFFSET(Data!$A$1,MATCH($D127,Data!$CG:$CG,0)-1,MATCH($E127&amp;"/"&amp;J$1,Data!$1:$1,0)-1)=0,"",OFFSET(Data!$A$1,MATCH($D127,Data!$CG:$CG,0)-1,MATCH($E127&amp;"/"&amp;J$1,Data!$1:$1,0)-1)))</f>
        <v/>
      </c>
      <c r="K127" s="252" t="str">
        <f ca="1">IF(ISERROR(OFFSET(Data!$A$1,MATCH($D127,Data!$CG:$CG,0)-1,MATCH($E127&amp;"/"&amp;K$1,Data!$1:$1,0)-1))=TRUE,"",IF(OFFSET(Data!$A$1,MATCH($D127,Data!$CG:$CG,0)-1,MATCH($E127&amp;"/"&amp;K$1,Data!$1:$1,0)-1)=0,"",OFFSET(Data!$A$1,MATCH($D127,Data!$CG:$CG,0)-1,MATCH($E127&amp;"/"&amp;K$1,Data!$1:$1,0)-1)))</f>
        <v/>
      </c>
      <c r="L127" s="252" t="str">
        <f ca="1">IF(ISERROR(OFFSET(Data!$A$1,MATCH($D127,Data!$CG:$CG,0)-1,MATCH($E127&amp;"/"&amp;L$1,Data!$1:$1,0)-1))=TRUE,"",IF(OFFSET(Data!$A$1,MATCH($D127,Data!$CG:$CG,0)-1,MATCH($E127&amp;"/"&amp;L$1,Data!$1:$1,0)-1)=0,"",OFFSET(Data!$A$1,MATCH($D127,Data!$CG:$CG,0)-1,MATCH($E127&amp;"/"&amp;L$1,Data!$1:$1,0)-1)))</f>
        <v/>
      </c>
      <c r="M127" s="252" t="str">
        <f ca="1">IF(ISERROR(OFFSET(Data!$A$1,MATCH($D127,Data!$CG:$CG,0)-1,MATCH($E127&amp;"/"&amp;M$1,Data!$1:$1,0)-1))=TRUE,"",IF(OFFSET(Data!$A$1,MATCH($D127,Data!$CG:$CG,0)-1,MATCH($E127&amp;"/"&amp;M$1,Data!$1:$1,0)-1)=0,"",OFFSET(Data!$A$1,MATCH($D127,Data!$CG:$CG,0)-1,MATCH($E127&amp;"/"&amp;M$1,Data!$1:$1,0)-1)))</f>
        <v/>
      </c>
      <c r="N127" s="252" t="str">
        <f ca="1">IF(ISERROR(OFFSET(Data!$A$1,MATCH($D127,Data!$CG:$CG,0)-1,MATCH($E127&amp;"/"&amp;N$1,Data!$1:$1,0)-1))=TRUE,"",IF(OFFSET(Data!$A$1,MATCH($D127,Data!$CG:$CG,0)-1,MATCH($E127&amp;"/"&amp;N$1,Data!$1:$1,0)-1)=0,"",OFFSET(Data!$A$1,MATCH($D127,Data!$CG:$CG,0)-1,MATCH($E127&amp;"/"&amp;N$1,Data!$1:$1,0)-1)))</f>
        <v/>
      </c>
      <c r="O127" s="252" t="str">
        <f ca="1">IF(ISERROR(OFFSET(Data!$A$1,MATCH($D127,Data!$CG:$CG,0)-1,MATCH($E127&amp;"/"&amp;O$1,Data!$1:$1,0)-1))=TRUE,"",IF(OFFSET(Data!$A$1,MATCH($D127,Data!$CG:$CG,0)-1,MATCH($E127&amp;"/"&amp;O$1,Data!$1:$1,0)-1)=0,"",OFFSET(Data!$A$1,MATCH($D127,Data!$CG:$CG,0)-1,MATCH($E127&amp;"/"&amp;O$1,Data!$1:$1,0)-1)))</f>
        <v/>
      </c>
      <c r="P127" s="252" t="str">
        <f ca="1">IF(ISERROR(OFFSET(Data!$A$1,MATCH($D127,Data!$CG:$CG,0)-1,MATCH($E127&amp;"/"&amp;P$1,Data!$1:$1,0)-1))=TRUE,"",IF(OFFSET(Data!$A$1,MATCH($D127,Data!$CG:$CG,0)-1,MATCH($E127&amp;"/"&amp;P$1,Data!$1:$1,0)-1)=0,"",OFFSET(Data!$A$1,MATCH($D127,Data!$CG:$CG,0)-1,MATCH($E127&amp;"/"&amp;P$1,Data!$1:$1,0)-1)))</f>
        <v/>
      </c>
      <c r="Q127" s="252" t="str">
        <f ca="1">IF(ISERROR(OFFSET(Data!$A$1,MATCH($D127,Data!$CG:$CG,0)-1,MATCH($E127&amp;"/"&amp;Q$1,Data!$1:$1,0)-1))=TRUE,"",IF(OFFSET(Data!$A$1,MATCH($D127,Data!$CG:$CG,0)-1,MATCH($E127&amp;"/"&amp;Q$1,Data!$1:$1,0)-1)=0,"",OFFSET(Data!$A$1,MATCH($D127,Data!$CG:$CG,0)-1,MATCH($E127&amp;"/"&amp;Q$1,Data!$1:$1,0)-1)))</f>
        <v/>
      </c>
      <c r="R127" s="252" t="str">
        <f ca="1">IF(ISERROR(OFFSET(Data!$A$1,MATCH($D127,Data!$CG:$CG,0)-1,MATCH($E127&amp;"/"&amp;R$1,Data!$1:$1,0)-1))=TRUE,"",IF(OFFSET(Data!$A$1,MATCH($D127,Data!$CG:$CG,0)-1,MATCH($E127&amp;"/"&amp;R$1,Data!$1:$1,0)-1)=0,"",OFFSET(Data!$A$1,MATCH($D127,Data!$CG:$CG,0)-1,MATCH($E127&amp;"/"&amp;R$1,Data!$1:$1,0)-1)))</f>
        <v/>
      </c>
      <c r="S127" s="252" t="str">
        <f ca="1">IF(ISERROR(OFFSET(Data!$A$1,MATCH($D127,Data!$CG:$CG,0)-1,MATCH($E127&amp;"/"&amp;S$1,Data!$1:$1,0)-1))=TRUE,"",IF(OFFSET(Data!$A$1,MATCH($D127,Data!$CG:$CG,0)-1,MATCH($E127&amp;"/"&amp;S$1,Data!$1:$1,0)-1)=0,"",OFFSET(Data!$A$1,MATCH($D127,Data!$CG:$CG,0)-1,MATCH($E127&amp;"/"&amp;S$1,Data!$1:$1,0)-1)))</f>
        <v/>
      </c>
      <c r="T127" s="252" t="str">
        <f ca="1">IF(ISERROR(OFFSET(Data!$A$1,MATCH($D127,Data!$CG:$CG,0)-1,MATCH($E127&amp;"/"&amp;T$1,Data!$1:$1,0)-1))=TRUE,"",IF(OFFSET(Data!$A$1,MATCH($D127,Data!$CG:$CG,0)-1,MATCH($E127&amp;"/"&amp;T$1,Data!$1:$1,0)-1)=0,"",OFFSET(Data!$A$1,MATCH($D127,Data!$CG:$CG,0)-1,MATCH($E127&amp;"/"&amp;T$1,Data!$1:$1,0)-1)))</f>
        <v/>
      </c>
      <c r="U127" s="252" t="str">
        <f ca="1">IF(ISERROR(OFFSET(Data!$A$1,MATCH($D127,Data!$CG:$CG,0)-1,MATCH($E127&amp;"/"&amp;U$1,Data!$1:$1,0)-1))=TRUE,"",IF(OFFSET(Data!$A$1,MATCH($D127,Data!$CG:$CG,0)-1,MATCH($E127&amp;"/"&amp;U$1,Data!$1:$1,0)-1)=0,"",OFFSET(Data!$A$1,MATCH($D127,Data!$CG:$CG,0)-1,MATCH($E127&amp;"/"&amp;U$1,Data!$1:$1,0)-1)))</f>
        <v/>
      </c>
      <c r="V127" s="252" t="str">
        <f ca="1">IF(ISERROR(OFFSET(Data!$A$1,MATCH($D127,Data!$CG:$CG,0)-1,MATCH($E127&amp;"/"&amp;V$1,Data!$1:$1,0)-1))=TRUE,"",IF(OFFSET(Data!$A$1,MATCH($D127,Data!$CG:$CG,0)-1,MATCH($E127&amp;"/"&amp;V$1,Data!$1:$1,0)-1)=0,"",OFFSET(Data!$A$1,MATCH($D127,Data!$CG:$CG,0)-1,MATCH($E127&amp;"/"&amp;V$1,Data!$1:$1,0)-1)))</f>
        <v/>
      </c>
      <c r="W127" s="269" t="str">
        <f ca="1">IF(ISERROR(OFFSET(Data!$A$1,MATCH($D127,Data!$CG:$CG,0)-1,MATCH($E127&amp;"/"&amp;W$1,Data!$1:$1,0)-1))=TRUE,"",IF(OFFSET(Data!$A$1,MATCH($D127,Data!$CG:$CG,0)-1,MATCH($E127&amp;"/"&amp;W$1,Data!$1:$1,0)-1)=0,"",OFFSET(Data!$A$1,MATCH($D127,Data!$CG:$CG,0)-1,MATCH($E127&amp;"/"&amp;W$1,Data!$1:$1,0)-1)))</f>
        <v/>
      </c>
      <c r="X127" s="252" t="str">
        <f ca="1">IF(ISERROR(OFFSET(Data!$A$1,MATCH($D127,Data!$CG:$CG,0)-1,MATCH($E127&amp;"/"&amp;X$1,Data!$1:$1,0)-1))=TRUE,"",IF(OFFSET(Data!$A$1,MATCH($D127,Data!$CG:$CG,0)-1,MATCH($E127&amp;"/"&amp;X$1,Data!$1:$1,0)-1)=0,"",OFFSET(Data!$A$1,MATCH($D127,Data!$CG:$CG,0)-1,MATCH($E127&amp;"/"&amp;X$1,Data!$1:$1,0)-1)))</f>
        <v/>
      </c>
      <c r="Y127" s="252" t="str">
        <f ca="1">IF(ISERROR(OFFSET(Data!$A$1,MATCH($D127,Data!$CG:$CG,0)-1,MATCH($E127&amp;"/"&amp;Y$1,Data!$1:$1,0)-1))=TRUE,"",IF(OFFSET(Data!$A$1,MATCH($D127,Data!$CG:$CG,0)-1,MATCH($E127&amp;"/"&amp;Y$1,Data!$1:$1,0)-1)=0,"",OFFSET(Data!$A$1,MATCH($D127,Data!$CG:$CG,0)-1,MATCH($E127&amp;"/"&amp;Y$1,Data!$1:$1,0)-1)))</f>
        <v/>
      </c>
      <c r="Z127" s="252" t="str">
        <f ca="1">IF(ISERROR(OFFSET(Data!$A$1,MATCH($D127,Data!$CG:$CG,0)-1,MATCH($E127&amp;"/"&amp;Z$1,Data!$1:$1,0)-1))=TRUE,"",IF(OFFSET(Data!$A$1,MATCH($D127,Data!$CG:$CG,0)-1,MATCH($E127&amp;"/"&amp;Z$1,Data!$1:$1,0)-1)=0,"",OFFSET(Data!$A$1,MATCH($D127,Data!$CG:$CG,0)-1,MATCH($E127&amp;"/"&amp;Z$1,Data!$1:$1,0)-1)))</f>
        <v/>
      </c>
      <c r="AA127" s="252" t="str">
        <f ca="1">IF(ISERROR(OFFSET(Data!$A$1,MATCH($D127,Data!$CG:$CG,0)-1,MATCH($E127&amp;"/"&amp;AA$1,Data!$1:$1,0)-1))=TRUE,"",IF(OFFSET(Data!$A$1,MATCH($D127,Data!$CG:$CG,0)-1,MATCH($E127&amp;"/"&amp;AA$1,Data!$1:$1,0)-1)=0,"",OFFSET(Data!$A$1,MATCH($D127,Data!$CG:$CG,0)-1,MATCH($E127&amp;"/"&amp;AA$1,Data!$1:$1,0)-1)))</f>
        <v/>
      </c>
      <c r="AB127" s="252" t="str">
        <f ca="1">IF(ISERROR(OFFSET(Data!$A$1,MATCH($D127,Data!$CG:$CG,0)-1,MATCH($E127&amp;"/"&amp;AB$1,Data!$1:$1,0)-1))=TRUE,"",IF(OFFSET(Data!$A$1,MATCH($D127,Data!$CG:$CG,0)-1,MATCH($E127&amp;"/"&amp;AB$1,Data!$1:$1,0)-1)=0,"",OFFSET(Data!$A$1,MATCH($D127,Data!$CG:$CG,0)-1,MATCH($E127&amp;"/"&amp;AB$1,Data!$1:$1,0)-1)))</f>
        <v/>
      </c>
      <c r="AC127" s="252" t="str">
        <f ca="1">IF(ISERROR(OFFSET(Data!$A$1,MATCH($D127,Data!$CG:$CG,0)-1,MATCH($E127&amp;"/"&amp;AC$1,Data!$1:$1,0)-1))=TRUE,"",IF(OFFSET(Data!$A$1,MATCH($D127,Data!$CG:$CG,0)-1,MATCH($E127&amp;"/"&amp;AC$1,Data!$1:$1,0)-1)=0,"",OFFSET(Data!$A$1,MATCH($D127,Data!$CG:$CG,0)-1,MATCH($E127&amp;"/"&amp;AC$1,Data!$1:$1,0)-1)))</f>
        <v/>
      </c>
      <c r="AD127" s="252" t="str">
        <f ca="1">IF(ISERROR(OFFSET(Data!$A$1,MATCH($D127,Data!$CG:$CG,0)-1,MATCH($E127&amp;"/"&amp;AD$1,Data!$1:$1,0)-1))=TRUE,"",IF(OFFSET(Data!$A$1,MATCH($D127,Data!$CG:$CG,0)-1,MATCH($E127&amp;"/"&amp;AD$1,Data!$1:$1,0)-1)=0,"",OFFSET(Data!$A$1,MATCH($D127,Data!$CG:$CG,0)-1,MATCH($E127&amp;"/"&amp;AD$1,Data!$1:$1,0)-1)))</f>
        <v/>
      </c>
      <c r="AE127" s="252" t="str">
        <f ca="1">IF(ISERROR(OFFSET(Data!$A$1,MATCH($D127,Data!$CG:$CG,0)-1,MATCH($E127&amp;"/"&amp;AE$1,Data!$1:$1,0)-1))=TRUE,"",IF(OFFSET(Data!$A$1,MATCH($D127,Data!$CG:$CG,0)-1,MATCH($E127&amp;"/"&amp;AE$1,Data!$1:$1,0)-1)=0,"",OFFSET(Data!$A$1,MATCH($D127,Data!$CG:$CG,0)-1,MATCH($E127&amp;"/"&amp;AE$1,Data!$1:$1,0)-1)))</f>
        <v/>
      </c>
      <c r="AF127" s="253" t="str">
        <f ca="1">IF(ISERROR(OFFSET(Data!$A$1,MATCH($D127,Data!$CG:$CG,0)-1,MATCH($E127&amp;"/"&amp;AF$1,Data!$1:$1,0)-1))=TRUE,"",IF(OFFSET(Data!$A$1,MATCH($D127,Data!$CG:$CG,0)-1,MATCH($E127&amp;"/"&amp;AF$1,Data!$1:$1,0)-1)=0,"",OFFSET(Data!$A$1,MATCH($D127,Data!$CG:$CG,0)-1,MATCH($E127&amp;"/"&amp;AF$1,Data!$1:$1,0)-1)))</f>
        <v/>
      </c>
      <c r="AG127" s="212">
        <f t="shared" ca="1" si="6"/>
        <v>0</v>
      </c>
      <c r="AH127" s="213">
        <f ca="1">SUM(AG124:AG127)</f>
        <v>0</v>
      </c>
    </row>
    <row r="128" spans="1:34" ht="15.75" hidden="1" customHeight="1" thickBot="1" x14ac:dyDescent="0.3">
      <c r="A128" s="447"/>
      <c r="B128" s="450"/>
      <c r="C128" s="453"/>
      <c r="D128" s="30" t="e">
        <f>IF(C128&lt;&gt;"",C128,D127)</f>
        <v>#N/A</v>
      </c>
      <c r="E128" s="31" t="s">
        <v>25</v>
      </c>
      <c r="F128" s="255" t="str">
        <f ca="1">IF(ISERROR(OFFSET(Data!$A$1,MATCH($D128,Data!$CG:$CG,0)-1,MATCH($E128&amp;"/"&amp;F$1,Data!$1:$1,0)-1))=TRUE,"",IF(OFFSET(Data!$A$1,MATCH($D128,Data!$CG:$CG,0)-1,MATCH($E128&amp;"/"&amp;F$1,Data!$1:$1,0)-1)=0,"",OFFSET(Data!$A$1,MATCH($D128,Data!$CG:$CG,0)-1,MATCH($E128&amp;"/"&amp;F$1,Data!$1:$1,0)-1)))</f>
        <v/>
      </c>
      <c r="G128" s="256" t="str">
        <f ca="1">IF(ISERROR(OFFSET(Data!$A$1,MATCH($D128,Data!$CG:$CG,0)-1,MATCH($E128&amp;"/"&amp;G$1,Data!$1:$1,0)-1))=TRUE,"",IF(OFFSET(Data!$A$1,MATCH($D128,Data!$CG:$CG,0)-1,MATCH($E128&amp;"/"&amp;G$1,Data!$1:$1,0)-1)=0,"",OFFSET(Data!$A$1,MATCH($D128,Data!$CG:$CG,0)-1,MATCH($E128&amp;"/"&amp;G$1,Data!$1:$1,0)-1)))</f>
        <v/>
      </c>
      <c r="H128" s="256" t="str">
        <f ca="1">IF(ISERROR(OFFSET(Data!$A$1,MATCH($D128,Data!$CG:$CG,0)-1,MATCH($E128&amp;"/"&amp;H$1,Data!$1:$1,0)-1))=TRUE,"",IF(OFFSET(Data!$A$1,MATCH($D128,Data!$CG:$CG,0)-1,MATCH($E128&amp;"/"&amp;H$1,Data!$1:$1,0)-1)=0,"",OFFSET(Data!$A$1,MATCH($D128,Data!$CG:$CG,0)-1,MATCH($E128&amp;"/"&amp;H$1,Data!$1:$1,0)-1)))</f>
        <v/>
      </c>
      <c r="I128" s="256" t="str">
        <f ca="1">IF(ISERROR(OFFSET(Data!$A$1,MATCH($D128,Data!$CG:$CG,0)-1,MATCH($E128&amp;"/"&amp;I$1,Data!$1:$1,0)-1))=TRUE,"",IF(OFFSET(Data!$A$1,MATCH($D128,Data!$CG:$CG,0)-1,MATCH($E128&amp;"/"&amp;I$1,Data!$1:$1,0)-1)=0,"",OFFSET(Data!$A$1,MATCH($D128,Data!$CG:$CG,0)-1,MATCH($E128&amp;"/"&amp;I$1,Data!$1:$1,0)-1)))</f>
        <v/>
      </c>
      <c r="J128" s="256" t="str">
        <f ca="1">IF(ISERROR(OFFSET(Data!$A$1,MATCH($D128,Data!$CG:$CG,0)-1,MATCH($E128&amp;"/"&amp;J$1,Data!$1:$1,0)-1))=TRUE,"",IF(OFFSET(Data!$A$1,MATCH($D128,Data!$CG:$CG,0)-1,MATCH($E128&amp;"/"&amp;J$1,Data!$1:$1,0)-1)=0,"",OFFSET(Data!$A$1,MATCH($D128,Data!$CG:$CG,0)-1,MATCH($E128&amp;"/"&amp;J$1,Data!$1:$1,0)-1)))</f>
        <v/>
      </c>
      <c r="K128" s="256" t="str">
        <f ca="1">IF(ISERROR(OFFSET(Data!$A$1,MATCH($D128,Data!$CG:$CG,0)-1,MATCH($E128&amp;"/"&amp;K$1,Data!$1:$1,0)-1))=TRUE,"",IF(OFFSET(Data!$A$1,MATCH($D128,Data!$CG:$CG,0)-1,MATCH($E128&amp;"/"&amp;K$1,Data!$1:$1,0)-1)=0,"",OFFSET(Data!$A$1,MATCH($D128,Data!$CG:$CG,0)-1,MATCH($E128&amp;"/"&amp;K$1,Data!$1:$1,0)-1)))</f>
        <v/>
      </c>
      <c r="L128" s="256" t="str">
        <f ca="1">IF(ISERROR(OFFSET(Data!$A$1,MATCH($D128,Data!$CG:$CG,0)-1,MATCH($E128&amp;"/"&amp;L$1,Data!$1:$1,0)-1))=TRUE,"",IF(OFFSET(Data!$A$1,MATCH($D128,Data!$CG:$CG,0)-1,MATCH($E128&amp;"/"&amp;L$1,Data!$1:$1,0)-1)=0,"",OFFSET(Data!$A$1,MATCH($D128,Data!$CG:$CG,0)-1,MATCH($E128&amp;"/"&amp;L$1,Data!$1:$1,0)-1)))</f>
        <v/>
      </c>
      <c r="M128" s="256" t="str">
        <f ca="1">IF(ISERROR(OFFSET(Data!$A$1,MATCH($D128,Data!$CG:$CG,0)-1,MATCH($E128&amp;"/"&amp;M$1,Data!$1:$1,0)-1))=TRUE,"",IF(OFFSET(Data!$A$1,MATCH($D128,Data!$CG:$CG,0)-1,MATCH($E128&amp;"/"&amp;M$1,Data!$1:$1,0)-1)=0,"",OFFSET(Data!$A$1,MATCH($D128,Data!$CG:$CG,0)-1,MATCH($E128&amp;"/"&amp;M$1,Data!$1:$1,0)-1)))</f>
        <v/>
      </c>
      <c r="N128" s="256" t="str">
        <f ca="1">IF(ISERROR(OFFSET(Data!$A$1,MATCH($D128,Data!$CG:$CG,0)-1,MATCH($E128&amp;"/"&amp;N$1,Data!$1:$1,0)-1))=TRUE,"",IF(OFFSET(Data!$A$1,MATCH($D128,Data!$CG:$CG,0)-1,MATCH($E128&amp;"/"&amp;N$1,Data!$1:$1,0)-1)=0,"",OFFSET(Data!$A$1,MATCH($D128,Data!$CG:$CG,0)-1,MATCH($E128&amp;"/"&amp;N$1,Data!$1:$1,0)-1)))</f>
        <v/>
      </c>
      <c r="O128" s="256" t="str">
        <f ca="1">IF(ISERROR(OFFSET(Data!$A$1,MATCH($D128,Data!$CG:$CG,0)-1,MATCH($E128&amp;"/"&amp;O$1,Data!$1:$1,0)-1))=TRUE,"",IF(OFFSET(Data!$A$1,MATCH($D128,Data!$CG:$CG,0)-1,MATCH($E128&amp;"/"&amp;O$1,Data!$1:$1,0)-1)=0,"",OFFSET(Data!$A$1,MATCH($D128,Data!$CG:$CG,0)-1,MATCH($E128&amp;"/"&amp;O$1,Data!$1:$1,0)-1)))</f>
        <v/>
      </c>
      <c r="P128" s="256" t="str">
        <f ca="1">IF(ISERROR(OFFSET(Data!$A$1,MATCH($D128,Data!$CG:$CG,0)-1,MATCH($E128&amp;"/"&amp;P$1,Data!$1:$1,0)-1))=TRUE,"",IF(OFFSET(Data!$A$1,MATCH($D128,Data!$CG:$CG,0)-1,MATCH($E128&amp;"/"&amp;P$1,Data!$1:$1,0)-1)=0,"",OFFSET(Data!$A$1,MATCH($D128,Data!$CG:$CG,0)-1,MATCH($E128&amp;"/"&amp;P$1,Data!$1:$1,0)-1)))</f>
        <v/>
      </c>
      <c r="Q128" s="256" t="str">
        <f ca="1">IF(ISERROR(OFFSET(Data!$A$1,MATCH($D128,Data!$CG:$CG,0)-1,MATCH($E128&amp;"/"&amp;Q$1,Data!$1:$1,0)-1))=TRUE,"",IF(OFFSET(Data!$A$1,MATCH($D128,Data!$CG:$CG,0)-1,MATCH($E128&amp;"/"&amp;Q$1,Data!$1:$1,0)-1)=0,"",OFFSET(Data!$A$1,MATCH($D128,Data!$CG:$CG,0)-1,MATCH($E128&amp;"/"&amp;Q$1,Data!$1:$1,0)-1)))</f>
        <v/>
      </c>
      <c r="R128" s="256" t="str">
        <f ca="1">IF(ISERROR(OFFSET(Data!$A$1,MATCH($D128,Data!$CG:$CG,0)-1,MATCH($E128&amp;"/"&amp;R$1,Data!$1:$1,0)-1))=TRUE,"",IF(OFFSET(Data!$A$1,MATCH($D128,Data!$CG:$CG,0)-1,MATCH($E128&amp;"/"&amp;R$1,Data!$1:$1,0)-1)=0,"",OFFSET(Data!$A$1,MATCH($D128,Data!$CG:$CG,0)-1,MATCH($E128&amp;"/"&amp;R$1,Data!$1:$1,0)-1)))</f>
        <v/>
      </c>
      <c r="S128" s="256" t="str">
        <f ca="1">IF(ISERROR(OFFSET(Data!$A$1,MATCH($D128,Data!$CG:$CG,0)-1,MATCH($E128&amp;"/"&amp;S$1,Data!$1:$1,0)-1))=TRUE,"",IF(OFFSET(Data!$A$1,MATCH($D128,Data!$CG:$CG,0)-1,MATCH($E128&amp;"/"&amp;S$1,Data!$1:$1,0)-1)=0,"",OFFSET(Data!$A$1,MATCH($D128,Data!$CG:$CG,0)-1,MATCH($E128&amp;"/"&amp;S$1,Data!$1:$1,0)-1)))</f>
        <v/>
      </c>
      <c r="T128" s="256" t="str">
        <f ca="1">IF(ISERROR(OFFSET(Data!$A$1,MATCH($D128,Data!$CG:$CG,0)-1,MATCH($E128&amp;"/"&amp;T$1,Data!$1:$1,0)-1))=TRUE,"",IF(OFFSET(Data!$A$1,MATCH($D128,Data!$CG:$CG,0)-1,MATCH($E128&amp;"/"&amp;T$1,Data!$1:$1,0)-1)=0,"",OFFSET(Data!$A$1,MATCH($D128,Data!$CG:$CG,0)-1,MATCH($E128&amp;"/"&amp;T$1,Data!$1:$1,0)-1)))</f>
        <v/>
      </c>
      <c r="U128" s="256" t="str">
        <f ca="1">IF(ISERROR(OFFSET(Data!$A$1,MATCH($D128,Data!$CG:$CG,0)-1,MATCH($E128&amp;"/"&amp;U$1,Data!$1:$1,0)-1))=TRUE,"",IF(OFFSET(Data!$A$1,MATCH($D128,Data!$CG:$CG,0)-1,MATCH($E128&amp;"/"&amp;U$1,Data!$1:$1,0)-1)=0,"",OFFSET(Data!$A$1,MATCH($D128,Data!$CG:$CG,0)-1,MATCH($E128&amp;"/"&amp;U$1,Data!$1:$1,0)-1)))</f>
        <v/>
      </c>
      <c r="V128" s="256" t="str">
        <f ca="1">IF(ISERROR(OFFSET(Data!$A$1,MATCH($D128,Data!$CG:$CG,0)-1,MATCH($E128&amp;"/"&amp;V$1,Data!$1:$1,0)-1))=TRUE,"",IF(OFFSET(Data!$A$1,MATCH($D128,Data!$CG:$CG,0)-1,MATCH($E128&amp;"/"&amp;V$1,Data!$1:$1,0)-1)=0,"",OFFSET(Data!$A$1,MATCH($D128,Data!$CG:$CG,0)-1,MATCH($E128&amp;"/"&amp;V$1,Data!$1:$1,0)-1)))</f>
        <v/>
      </c>
      <c r="W128" s="257" t="str">
        <f ca="1">IF(ISERROR(OFFSET(Data!$A$1,MATCH($D128,Data!$CG:$CG,0)-1,MATCH($E128&amp;"/"&amp;W$1,Data!$1:$1,0)-1))=TRUE,"",IF(OFFSET(Data!$A$1,MATCH($D128,Data!$CG:$CG,0)-1,MATCH($E128&amp;"/"&amp;W$1,Data!$1:$1,0)-1)=0,"",OFFSET(Data!$A$1,MATCH($D128,Data!$CG:$CG,0)-1,MATCH($E128&amp;"/"&amp;W$1,Data!$1:$1,0)-1)))</f>
        <v/>
      </c>
      <c r="X128" s="256" t="str">
        <f ca="1">IF(ISERROR(OFFSET(Data!$A$1,MATCH($D128,Data!$CG:$CG,0)-1,MATCH($E128&amp;"/"&amp;X$1,Data!$1:$1,0)-1))=TRUE,"",IF(OFFSET(Data!$A$1,MATCH($D128,Data!$CG:$CG,0)-1,MATCH($E128&amp;"/"&amp;X$1,Data!$1:$1,0)-1)=0,"",OFFSET(Data!$A$1,MATCH($D128,Data!$CG:$CG,0)-1,MATCH($E128&amp;"/"&amp;X$1,Data!$1:$1,0)-1)))</f>
        <v/>
      </c>
      <c r="Y128" s="256" t="str">
        <f ca="1">IF(ISERROR(OFFSET(Data!$A$1,MATCH($D128,Data!$CG:$CG,0)-1,MATCH($E128&amp;"/"&amp;Y$1,Data!$1:$1,0)-1))=TRUE,"",IF(OFFSET(Data!$A$1,MATCH($D128,Data!$CG:$CG,0)-1,MATCH($E128&amp;"/"&amp;Y$1,Data!$1:$1,0)-1)=0,"",OFFSET(Data!$A$1,MATCH($D128,Data!$CG:$CG,0)-1,MATCH($E128&amp;"/"&amp;Y$1,Data!$1:$1,0)-1)))</f>
        <v/>
      </c>
      <c r="Z128" s="256" t="str">
        <f ca="1">IF(ISERROR(OFFSET(Data!$A$1,MATCH($D128,Data!$CG:$CG,0)-1,MATCH($E128&amp;"/"&amp;Z$1,Data!$1:$1,0)-1))=TRUE,"",IF(OFFSET(Data!$A$1,MATCH($D128,Data!$CG:$CG,0)-1,MATCH($E128&amp;"/"&amp;Z$1,Data!$1:$1,0)-1)=0,"",OFFSET(Data!$A$1,MATCH($D128,Data!$CG:$CG,0)-1,MATCH($E128&amp;"/"&amp;Z$1,Data!$1:$1,0)-1)))</f>
        <v/>
      </c>
      <c r="AA128" s="256" t="str">
        <f ca="1">IF(ISERROR(OFFSET(Data!$A$1,MATCH($D128,Data!$CG:$CG,0)-1,MATCH($E128&amp;"/"&amp;AA$1,Data!$1:$1,0)-1))=TRUE,"",IF(OFFSET(Data!$A$1,MATCH($D128,Data!$CG:$CG,0)-1,MATCH($E128&amp;"/"&amp;AA$1,Data!$1:$1,0)-1)=0,"",OFFSET(Data!$A$1,MATCH($D128,Data!$CG:$CG,0)-1,MATCH($E128&amp;"/"&amp;AA$1,Data!$1:$1,0)-1)))</f>
        <v/>
      </c>
      <c r="AB128" s="256" t="str">
        <f ca="1">IF(ISERROR(OFFSET(Data!$A$1,MATCH($D128,Data!$CG:$CG,0)-1,MATCH($E128&amp;"/"&amp;AB$1,Data!$1:$1,0)-1))=TRUE,"",IF(OFFSET(Data!$A$1,MATCH($D128,Data!$CG:$CG,0)-1,MATCH($E128&amp;"/"&amp;AB$1,Data!$1:$1,0)-1)=0,"",OFFSET(Data!$A$1,MATCH($D128,Data!$CG:$CG,0)-1,MATCH($E128&amp;"/"&amp;AB$1,Data!$1:$1,0)-1)))</f>
        <v/>
      </c>
      <c r="AC128" s="256" t="str">
        <f ca="1">IF(ISERROR(OFFSET(Data!$A$1,MATCH($D128,Data!$CG:$CG,0)-1,MATCH($E128&amp;"/"&amp;AC$1,Data!$1:$1,0)-1))=TRUE,"",IF(OFFSET(Data!$A$1,MATCH($D128,Data!$CG:$CG,0)-1,MATCH($E128&amp;"/"&amp;AC$1,Data!$1:$1,0)-1)=0,"",OFFSET(Data!$A$1,MATCH($D128,Data!$CG:$CG,0)-1,MATCH($E128&amp;"/"&amp;AC$1,Data!$1:$1,0)-1)))</f>
        <v/>
      </c>
      <c r="AD128" s="256" t="str">
        <f ca="1">IF(ISERROR(OFFSET(Data!$A$1,MATCH($D128,Data!$CG:$CG,0)-1,MATCH($E128&amp;"/"&amp;AD$1,Data!$1:$1,0)-1))=TRUE,"",IF(OFFSET(Data!$A$1,MATCH($D128,Data!$CG:$CG,0)-1,MATCH($E128&amp;"/"&amp;AD$1,Data!$1:$1,0)-1)=0,"",OFFSET(Data!$A$1,MATCH($D128,Data!$CG:$CG,0)-1,MATCH($E128&amp;"/"&amp;AD$1,Data!$1:$1,0)-1)))</f>
        <v/>
      </c>
      <c r="AE128" s="256" t="str">
        <f ca="1">IF(ISERROR(OFFSET(Data!$A$1,MATCH($D128,Data!$CG:$CG,0)-1,MATCH($E128&amp;"/"&amp;AE$1,Data!$1:$1,0)-1))=TRUE,"",IF(OFFSET(Data!$A$1,MATCH($D128,Data!$CG:$CG,0)-1,MATCH($E128&amp;"/"&amp;AE$1,Data!$1:$1,0)-1)=0,"",OFFSET(Data!$A$1,MATCH($D128,Data!$CG:$CG,0)-1,MATCH($E128&amp;"/"&amp;AE$1,Data!$1:$1,0)-1)))</f>
        <v/>
      </c>
      <c r="AF128" s="258" t="str">
        <f ca="1">IF(ISERROR(OFFSET(Data!$A$1,MATCH($D128,Data!$CG:$CG,0)-1,MATCH($E128&amp;"/"&amp;AF$1,Data!$1:$1,0)-1))=TRUE,"",IF(OFFSET(Data!$A$1,MATCH($D128,Data!$CG:$CG,0)-1,MATCH($E128&amp;"/"&amp;AF$1,Data!$1:$1,0)-1)=0,"",OFFSET(Data!$A$1,MATCH($D128,Data!$CG:$CG,0)-1,MATCH($E128&amp;"/"&amp;AF$1,Data!$1:$1,0)-1)))</f>
        <v/>
      </c>
      <c r="AG128" s="214">
        <f t="shared" ca="1" si="6"/>
        <v>0</v>
      </c>
      <c r="AH128" s="215">
        <f ca="1">SUM(AG124:AG128)</f>
        <v>0</v>
      </c>
    </row>
    <row r="129" spans="1:34" ht="15" hidden="1" customHeight="1" x14ac:dyDescent="0.25">
      <c r="A129" s="445">
        <v>25</v>
      </c>
      <c r="B129" s="448" t="e">
        <f>INDEX(Data!CI:CI,MATCH("W"&amp;A129,Data!A:A,0))</f>
        <v>#N/A</v>
      </c>
      <c r="C129" s="451" t="e">
        <f>INDEX(Data!CG:CG,MATCH("W"&amp;A129,Data!A:A,0))</f>
        <v>#N/A</v>
      </c>
      <c r="D129" s="26" t="e">
        <f>IF(C129&lt;&gt;"",C129,#REF!)</f>
        <v>#N/A</v>
      </c>
      <c r="E129" s="27" t="s">
        <v>21</v>
      </c>
      <c r="F129" s="271" t="str">
        <f ca="1">IF(ISERROR(OFFSET(Data!$A$1,MATCH($D129,Data!$CG:$CG,0)-1,MATCH($E129&amp;"/"&amp;F$1,Data!$1:$1,0)-1))=TRUE,"",IF(OFFSET(Data!$A$1,MATCH($D129,Data!$CG:$CG,0)-1,MATCH($E129&amp;"/"&amp;F$1,Data!$1:$1,0)-1)=0,"",OFFSET(Data!$A$1,MATCH($D129,Data!$CG:$CG,0)-1,MATCH($E129&amp;"/"&amp;F$1,Data!$1:$1,0)-1)))</f>
        <v/>
      </c>
      <c r="G129" s="250" t="str">
        <f ca="1">IF(ISERROR(OFFSET(Data!$A$1,MATCH($D129,Data!$CG:$CG,0)-1,MATCH($E129&amp;"/"&amp;G$1,Data!$1:$1,0)-1))=TRUE,"",IF(OFFSET(Data!$A$1,MATCH($D129,Data!$CG:$CG,0)-1,MATCH($E129&amp;"/"&amp;G$1,Data!$1:$1,0)-1)=0,"",OFFSET(Data!$A$1,MATCH($D129,Data!$CG:$CG,0)-1,MATCH($E129&amp;"/"&amp;G$1,Data!$1:$1,0)-1)))</f>
        <v/>
      </c>
      <c r="H129" s="250" t="str">
        <f ca="1">IF(ISERROR(OFFSET(Data!$A$1,MATCH($D129,Data!$CG:$CG,0)-1,MATCH($E129&amp;"/"&amp;H$1,Data!$1:$1,0)-1))=TRUE,"",IF(OFFSET(Data!$A$1,MATCH($D129,Data!$CG:$CG,0)-1,MATCH($E129&amp;"/"&amp;H$1,Data!$1:$1,0)-1)=0,"",OFFSET(Data!$A$1,MATCH($D129,Data!$CG:$CG,0)-1,MATCH($E129&amp;"/"&amp;H$1,Data!$1:$1,0)-1)))</f>
        <v/>
      </c>
      <c r="I129" s="250" t="str">
        <f ca="1">IF(ISERROR(OFFSET(Data!$A$1,MATCH($D129,Data!$CG:$CG,0)-1,MATCH($E129&amp;"/"&amp;I$1,Data!$1:$1,0)-1))=TRUE,"",IF(OFFSET(Data!$A$1,MATCH($D129,Data!$CG:$CG,0)-1,MATCH($E129&amp;"/"&amp;I$1,Data!$1:$1,0)-1)=0,"",OFFSET(Data!$A$1,MATCH($D129,Data!$CG:$CG,0)-1,MATCH($E129&amp;"/"&amp;I$1,Data!$1:$1,0)-1)))</f>
        <v/>
      </c>
      <c r="J129" s="250" t="str">
        <f ca="1">IF(ISERROR(OFFSET(Data!$A$1,MATCH($D129,Data!$CG:$CG,0)-1,MATCH($E129&amp;"/"&amp;J$1,Data!$1:$1,0)-1))=TRUE,"",IF(OFFSET(Data!$A$1,MATCH($D129,Data!$CG:$CG,0)-1,MATCH($E129&amp;"/"&amp;J$1,Data!$1:$1,0)-1)=0,"",OFFSET(Data!$A$1,MATCH($D129,Data!$CG:$CG,0)-1,MATCH($E129&amp;"/"&amp;J$1,Data!$1:$1,0)-1)))</f>
        <v/>
      </c>
      <c r="K129" s="250" t="str">
        <f ca="1">IF(ISERROR(OFFSET(Data!$A$1,MATCH($D129,Data!$CG:$CG,0)-1,MATCH($E129&amp;"/"&amp;K$1,Data!$1:$1,0)-1))=TRUE,"",IF(OFFSET(Data!$A$1,MATCH($D129,Data!$CG:$CG,0)-1,MATCH($E129&amp;"/"&amp;K$1,Data!$1:$1,0)-1)=0,"",OFFSET(Data!$A$1,MATCH($D129,Data!$CG:$CG,0)-1,MATCH($E129&amp;"/"&amp;K$1,Data!$1:$1,0)-1)))</f>
        <v/>
      </c>
      <c r="L129" s="250" t="str">
        <f ca="1">IF(ISERROR(OFFSET(Data!$A$1,MATCH($D129,Data!$CG:$CG,0)-1,MATCH($E129&amp;"/"&amp;L$1,Data!$1:$1,0)-1))=TRUE,"",IF(OFFSET(Data!$A$1,MATCH($D129,Data!$CG:$CG,0)-1,MATCH($E129&amp;"/"&amp;L$1,Data!$1:$1,0)-1)=0,"",OFFSET(Data!$A$1,MATCH($D129,Data!$CG:$CG,0)-1,MATCH($E129&amp;"/"&amp;L$1,Data!$1:$1,0)-1)))</f>
        <v/>
      </c>
      <c r="M129" s="250" t="str">
        <f ca="1">IF(ISERROR(OFFSET(Data!$A$1,MATCH($D129,Data!$CG:$CG,0)-1,MATCH($E129&amp;"/"&amp;M$1,Data!$1:$1,0)-1))=TRUE,"",IF(OFFSET(Data!$A$1,MATCH($D129,Data!$CG:$CG,0)-1,MATCH($E129&amp;"/"&amp;M$1,Data!$1:$1,0)-1)=0,"",OFFSET(Data!$A$1,MATCH($D129,Data!$CG:$CG,0)-1,MATCH($E129&amp;"/"&amp;M$1,Data!$1:$1,0)-1)))</f>
        <v/>
      </c>
      <c r="N129" s="250" t="str">
        <f ca="1">IF(ISERROR(OFFSET(Data!$A$1,MATCH($D129,Data!$CG:$CG,0)-1,MATCH($E129&amp;"/"&amp;N$1,Data!$1:$1,0)-1))=TRUE,"",IF(OFFSET(Data!$A$1,MATCH($D129,Data!$CG:$CG,0)-1,MATCH($E129&amp;"/"&amp;N$1,Data!$1:$1,0)-1)=0,"",OFFSET(Data!$A$1,MATCH($D129,Data!$CG:$CG,0)-1,MATCH($E129&amp;"/"&amp;N$1,Data!$1:$1,0)-1)))</f>
        <v/>
      </c>
      <c r="O129" s="250" t="str">
        <f ca="1">IF(ISERROR(OFFSET(Data!$A$1,MATCH($D129,Data!$CG:$CG,0)-1,MATCH($E129&amp;"/"&amp;O$1,Data!$1:$1,0)-1))=TRUE,"",IF(OFFSET(Data!$A$1,MATCH($D129,Data!$CG:$CG,0)-1,MATCH($E129&amp;"/"&amp;O$1,Data!$1:$1,0)-1)=0,"",OFFSET(Data!$A$1,MATCH($D129,Data!$CG:$CG,0)-1,MATCH($E129&amp;"/"&amp;O$1,Data!$1:$1,0)-1)))</f>
        <v/>
      </c>
      <c r="P129" s="250" t="str">
        <f ca="1">IF(ISERROR(OFFSET(Data!$A$1,MATCH($D129,Data!$CG:$CG,0)-1,MATCH($E129&amp;"/"&amp;P$1,Data!$1:$1,0)-1))=TRUE,"",IF(OFFSET(Data!$A$1,MATCH($D129,Data!$CG:$CG,0)-1,MATCH($E129&amp;"/"&amp;P$1,Data!$1:$1,0)-1)=0,"",OFFSET(Data!$A$1,MATCH($D129,Data!$CG:$CG,0)-1,MATCH($E129&amp;"/"&amp;P$1,Data!$1:$1,0)-1)))</f>
        <v/>
      </c>
      <c r="Q129" s="250" t="str">
        <f ca="1">IF(ISERROR(OFFSET(Data!$A$1,MATCH($D129,Data!$CG:$CG,0)-1,MATCH($E129&amp;"/"&amp;Q$1,Data!$1:$1,0)-1))=TRUE,"",IF(OFFSET(Data!$A$1,MATCH($D129,Data!$CG:$CG,0)-1,MATCH($E129&amp;"/"&amp;Q$1,Data!$1:$1,0)-1)=0,"",OFFSET(Data!$A$1,MATCH($D129,Data!$CG:$CG,0)-1,MATCH($E129&amp;"/"&amp;Q$1,Data!$1:$1,0)-1)))</f>
        <v/>
      </c>
      <c r="R129" s="250" t="str">
        <f ca="1">IF(ISERROR(OFFSET(Data!$A$1,MATCH($D129,Data!$CG:$CG,0)-1,MATCH($E129&amp;"/"&amp;R$1,Data!$1:$1,0)-1))=TRUE,"",IF(OFFSET(Data!$A$1,MATCH($D129,Data!$CG:$CG,0)-1,MATCH($E129&amp;"/"&amp;R$1,Data!$1:$1,0)-1)=0,"",OFFSET(Data!$A$1,MATCH($D129,Data!$CG:$CG,0)-1,MATCH($E129&amp;"/"&amp;R$1,Data!$1:$1,0)-1)))</f>
        <v/>
      </c>
      <c r="S129" s="250" t="str">
        <f ca="1">IF(ISERROR(OFFSET(Data!$A$1,MATCH($D129,Data!$CG:$CG,0)-1,MATCH($E129&amp;"/"&amp;S$1,Data!$1:$1,0)-1))=TRUE,"",IF(OFFSET(Data!$A$1,MATCH($D129,Data!$CG:$CG,0)-1,MATCH($E129&amp;"/"&amp;S$1,Data!$1:$1,0)-1)=0,"",OFFSET(Data!$A$1,MATCH($D129,Data!$CG:$CG,0)-1,MATCH($E129&amp;"/"&amp;S$1,Data!$1:$1,0)-1)))</f>
        <v/>
      </c>
      <c r="T129" s="250" t="str">
        <f ca="1">IF(ISERROR(OFFSET(Data!$A$1,MATCH($D129,Data!$CG:$CG,0)-1,MATCH($E129&amp;"/"&amp;T$1,Data!$1:$1,0)-1))=TRUE,"",IF(OFFSET(Data!$A$1,MATCH($D129,Data!$CG:$CG,0)-1,MATCH($E129&amp;"/"&amp;T$1,Data!$1:$1,0)-1)=0,"",OFFSET(Data!$A$1,MATCH($D129,Data!$CG:$CG,0)-1,MATCH($E129&amp;"/"&amp;T$1,Data!$1:$1,0)-1)))</f>
        <v/>
      </c>
      <c r="U129" s="250" t="str">
        <f ca="1">IF(ISERROR(OFFSET(Data!$A$1,MATCH($D129,Data!$CG:$CG,0)-1,MATCH($E129&amp;"/"&amp;U$1,Data!$1:$1,0)-1))=TRUE,"",IF(OFFSET(Data!$A$1,MATCH($D129,Data!$CG:$CG,0)-1,MATCH($E129&amp;"/"&amp;U$1,Data!$1:$1,0)-1)=0,"",OFFSET(Data!$A$1,MATCH($D129,Data!$CG:$CG,0)-1,MATCH($E129&amp;"/"&amp;U$1,Data!$1:$1,0)-1)))</f>
        <v/>
      </c>
      <c r="V129" s="250" t="str">
        <f ca="1">IF(ISERROR(OFFSET(Data!$A$1,MATCH($D129,Data!$CG:$CG,0)-1,MATCH($E129&amp;"/"&amp;V$1,Data!$1:$1,0)-1))=TRUE,"",IF(OFFSET(Data!$A$1,MATCH($D129,Data!$CG:$CG,0)-1,MATCH($E129&amp;"/"&amp;V$1,Data!$1:$1,0)-1)=0,"",OFFSET(Data!$A$1,MATCH($D129,Data!$CG:$CG,0)-1,MATCH($E129&amp;"/"&amp;V$1,Data!$1:$1,0)-1)))</f>
        <v/>
      </c>
      <c r="W129" s="272" t="str">
        <f ca="1">IF(ISERROR(OFFSET(Data!$A$1,MATCH($D129,Data!$CG:$CG,0)-1,MATCH($E129&amp;"/"&amp;W$1,Data!$1:$1,0)-1))=TRUE,"",IF(OFFSET(Data!$A$1,MATCH($D129,Data!$CG:$CG,0)-1,MATCH($E129&amp;"/"&amp;W$1,Data!$1:$1,0)-1)=0,"",OFFSET(Data!$A$1,MATCH($D129,Data!$CG:$CG,0)-1,MATCH($E129&amp;"/"&amp;W$1,Data!$1:$1,0)-1)))</f>
        <v/>
      </c>
      <c r="X129" s="250" t="str">
        <f ca="1">IF(ISERROR(OFFSET(Data!$A$1,MATCH($D129,Data!$CG:$CG,0)-1,MATCH($E129&amp;"/"&amp;X$1,Data!$1:$1,0)-1))=TRUE,"",IF(OFFSET(Data!$A$1,MATCH($D129,Data!$CG:$CG,0)-1,MATCH($E129&amp;"/"&amp;X$1,Data!$1:$1,0)-1)=0,"",OFFSET(Data!$A$1,MATCH($D129,Data!$CG:$CG,0)-1,MATCH($E129&amp;"/"&amp;X$1,Data!$1:$1,0)-1)))</f>
        <v/>
      </c>
      <c r="Y129" s="250" t="str">
        <f ca="1">IF(ISERROR(OFFSET(Data!$A$1,MATCH($D129,Data!$CG:$CG,0)-1,MATCH($E129&amp;"/"&amp;Y$1,Data!$1:$1,0)-1))=TRUE,"",IF(OFFSET(Data!$A$1,MATCH($D129,Data!$CG:$CG,0)-1,MATCH($E129&amp;"/"&amp;Y$1,Data!$1:$1,0)-1)=0,"",OFFSET(Data!$A$1,MATCH($D129,Data!$CG:$CG,0)-1,MATCH($E129&amp;"/"&amp;Y$1,Data!$1:$1,0)-1)))</f>
        <v/>
      </c>
      <c r="Z129" s="250" t="str">
        <f ca="1">IF(ISERROR(OFFSET(Data!$A$1,MATCH($D129,Data!$CG:$CG,0)-1,MATCH($E129&amp;"/"&amp;Z$1,Data!$1:$1,0)-1))=TRUE,"",IF(OFFSET(Data!$A$1,MATCH($D129,Data!$CG:$CG,0)-1,MATCH($E129&amp;"/"&amp;Z$1,Data!$1:$1,0)-1)=0,"",OFFSET(Data!$A$1,MATCH($D129,Data!$CG:$CG,0)-1,MATCH($E129&amp;"/"&amp;Z$1,Data!$1:$1,0)-1)))</f>
        <v/>
      </c>
      <c r="AA129" s="250" t="str">
        <f ca="1">IF(ISERROR(OFFSET(Data!$A$1,MATCH($D129,Data!$CG:$CG,0)-1,MATCH($E129&amp;"/"&amp;AA$1,Data!$1:$1,0)-1))=TRUE,"",IF(OFFSET(Data!$A$1,MATCH($D129,Data!$CG:$CG,0)-1,MATCH($E129&amp;"/"&amp;AA$1,Data!$1:$1,0)-1)=0,"",OFFSET(Data!$A$1,MATCH($D129,Data!$CG:$CG,0)-1,MATCH($E129&amp;"/"&amp;AA$1,Data!$1:$1,0)-1)))</f>
        <v/>
      </c>
      <c r="AB129" s="250" t="str">
        <f ca="1">IF(ISERROR(OFFSET(Data!$A$1,MATCH($D129,Data!$CG:$CG,0)-1,MATCH($E129&amp;"/"&amp;AB$1,Data!$1:$1,0)-1))=TRUE,"",IF(OFFSET(Data!$A$1,MATCH($D129,Data!$CG:$CG,0)-1,MATCH($E129&amp;"/"&amp;AB$1,Data!$1:$1,0)-1)=0,"",OFFSET(Data!$A$1,MATCH($D129,Data!$CG:$CG,0)-1,MATCH($E129&amp;"/"&amp;AB$1,Data!$1:$1,0)-1)))</f>
        <v/>
      </c>
      <c r="AC129" s="250" t="str">
        <f ca="1">IF(ISERROR(OFFSET(Data!$A$1,MATCH($D129,Data!$CG:$CG,0)-1,MATCH($E129&amp;"/"&amp;AC$1,Data!$1:$1,0)-1))=TRUE,"",IF(OFFSET(Data!$A$1,MATCH($D129,Data!$CG:$CG,0)-1,MATCH($E129&amp;"/"&amp;AC$1,Data!$1:$1,0)-1)=0,"",OFFSET(Data!$A$1,MATCH($D129,Data!$CG:$CG,0)-1,MATCH($E129&amp;"/"&amp;AC$1,Data!$1:$1,0)-1)))</f>
        <v/>
      </c>
      <c r="AD129" s="250" t="str">
        <f ca="1">IF(ISERROR(OFFSET(Data!$A$1,MATCH($D129,Data!$CG:$CG,0)-1,MATCH($E129&amp;"/"&amp;AD$1,Data!$1:$1,0)-1))=TRUE,"",IF(OFFSET(Data!$A$1,MATCH($D129,Data!$CG:$CG,0)-1,MATCH($E129&amp;"/"&amp;AD$1,Data!$1:$1,0)-1)=0,"",OFFSET(Data!$A$1,MATCH($D129,Data!$CG:$CG,0)-1,MATCH($E129&amp;"/"&amp;AD$1,Data!$1:$1,0)-1)))</f>
        <v/>
      </c>
      <c r="AE129" s="250" t="str">
        <f ca="1">IF(ISERROR(OFFSET(Data!$A$1,MATCH($D129,Data!$CG:$CG,0)-1,MATCH($E129&amp;"/"&amp;AE$1,Data!$1:$1,0)-1))=TRUE,"",IF(OFFSET(Data!$A$1,MATCH($D129,Data!$CG:$CG,0)-1,MATCH($E129&amp;"/"&amp;AE$1,Data!$1:$1,0)-1)=0,"",OFFSET(Data!$A$1,MATCH($D129,Data!$CG:$CG,0)-1,MATCH($E129&amp;"/"&amp;AE$1,Data!$1:$1,0)-1)))</f>
        <v/>
      </c>
      <c r="AF129" s="251" t="str">
        <f ca="1">IF(ISERROR(OFFSET(Data!$A$1,MATCH($D129,Data!$CG:$CG,0)-1,MATCH($E129&amp;"/"&amp;AF$1,Data!$1:$1,0)-1))=TRUE,"",IF(OFFSET(Data!$A$1,MATCH($D129,Data!$CG:$CG,0)-1,MATCH($E129&amp;"/"&amp;AF$1,Data!$1:$1,0)-1)=0,"",OFFSET(Data!$A$1,MATCH($D129,Data!$CG:$CG,0)-1,MATCH($E129&amp;"/"&amp;AF$1,Data!$1:$1,0)-1)))</f>
        <v/>
      </c>
      <c r="AG129" s="210">
        <f t="shared" ca="1" si="6"/>
        <v>0</v>
      </c>
      <c r="AH129" s="211">
        <f ca="1">AG129</f>
        <v>0</v>
      </c>
    </row>
    <row r="130" spans="1:34" ht="15" hidden="1" customHeight="1" thickBot="1" x14ac:dyDescent="0.3">
      <c r="A130" s="446"/>
      <c r="B130" s="449"/>
      <c r="C130" s="452"/>
      <c r="D130" s="28" t="e">
        <f>IF(C130&lt;&gt;"",C130,D129)</f>
        <v>#N/A</v>
      </c>
      <c r="E130" s="29" t="s">
        <v>22</v>
      </c>
      <c r="F130" s="254" t="str">
        <f ca="1">IF(ISERROR(OFFSET(Data!$A$1,MATCH($D130,Data!$CG:$CG,0)-1,MATCH($E130&amp;"/"&amp;F$1,Data!$1:$1,0)-1))=TRUE,"",IF(OFFSET(Data!$A$1,MATCH($D130,Data!$CG:$CG,0)-1,MATCH($E130&amp;"/"&amp;F$1,Data!$1:$1,0)-1)=0,"",OFFSET(Data!$A$1,MATCH($D130,Data!$CG:$CG,0)-1,MATCH($E130&amp;"/"&amp;F$1,Data!$1:$1,0)-1)))</f>
        <v/>
      </c>
      <c r="G130" s="252" t="str">
        <f ca="1">IF(ISERROR(OFFSET(Data!$A$1,MATCH($D130,Data!$CG:$CG,0)-1,MATCH($E130&amp;"/"&amp;G$1,Data!$1:$1,0)-1))=TRUE,"",IF(OFFSET(Data!$A$1,MATCH($D130,Data!$CG:$CG,0)-1,MATCH($E130&amp;"/"&amp;G$1,Data!$1:$1,0)-1)=0,"",OFFSET(Data!$A$1,MATCH($D130,Data!$CG:$CG,0)-1,MATCH($E130&amp;"/"&amp;G$1,Data!$1:$1,0)-1)))</f>
        <v/>
      </c>
      <c r="H130" s="252" t="str">
        <f ca="1">IF(ISERROR(OFFSET(Data!$A$1,MATCH($D130,Data!$CG:$CG,0)-1,MATCH($E130&amp;"/"&amp;H$1,Data!$1:$1,0)-1))=TRUE,"",IF(OFFSET(Data!$A$1,MATCH($D130,Data!$CG:$CG,0)-1,MATCH($E130&amp;"/"&amp;H$1,Data!$1:$1,0)-1)=0,"",OFFSET(Data!$A$1,MATCH($D130,Data!$CG:$CG,0)-1,MATCH($E130&amp;"/"&amp;H$1,Data!$1:$1,0)-1)))</f>
        <v/>
      </c>
      <c r="I130" s="252" t="str">
        <f ca="1">IF(ISERROR(OFFSET(Data!$A$1,MATCH($D130,Data!$CG:$CG,0)-1,MATCH($E130&amp;"/"&amp;I$1,Data!$1:$1,0)-1))=TRUE,"",IF(OFFSET(Data!$A$1,MATCH($D130,Data!$CG:$CG,0)-1,MATCH($E130&amp;"/"&amp;I$1,Data!$1:$1,0)-1)=0,"",OFFSET(Data!$A$1,MATCH($D130,Data!$CG:$CG,0)-1,MATCH($E130&amp;"/"&amp;I$1,Data!$1:$1,0)-1)))</f>
        <v/>
      </c>
      <c r="J130" s="252" t="str">
        <f ca="1">IF(ISERROR(OFFSET(Data!$A$1,MATCH($D130,Data!$CG:$CG,0)-1,MATCH($E130&amp;"/"&amp;J$1,Data!$1:$1,0)-1))=TRUE,"",IF(OFFSET(Data!$A$1,MATCH($D130,Data!$CG:$CG,0)-1,MATCH($E130&amp;"/"&amp;J$1,Data!$1:$1,0)-1)=0,"",OFFSET(Data!$A$1,MATCH($D130,Data!$CG:$CG,0)-1,MATCH($E130&amp;"/"&amp;J$1,Data!$1:$1,0)-1)))</f>
        <v/>
      </c>
      <c r="K130" s="252" t="str">
        <f ca="1">IF(ISERROR(OFFSET(Data!$A$1,MATCH($D130,Data!$CG:$CG,0)-1,MATCH($E130&amp;"/"&amp;K$1,Data!$1:$1,0)-1))=TRUE,"",IF(OFFSET(Data!$A$1,MATCH($D130,Data!$CG:$CG,0)-1,MATCH($E130&amp;"/"&amp;K$1,Data!$1:$1,0)-1)=0,"",OFFSET(Data!$A$1,MATCH($D130,Data!$CG:$CG,0)-1,MATCH($E130&amp;"/"&amp;K$1,Data!$1:$1,0)-1)))</f>
        <v/>
      </c>
      <c r="L130" s="252" t="str">
        <f ca="1">IF(ISERROR(OFFSET(Data!$A$1,MATCH($D130,Data!$CG:$CG,0)-1,MATCH($E130&amp;"/"&amp;L$1,Data!$1:$1,0)-1))=TRUE,"",IF(OFFSET(Data!$A$1,MATCH($D130,Data!$CG:$CG,0)-1,MATCH($E130&amp;"/"&amp;L$1,Data!$1:$1,0)-1)=0,"",OFFSET(Data!$A$1,MATCH($D130,Data!$CG:$CG,0)-1,MATCH($E130&amp;"/"&amp;L$1,Data!$1:$1,0)-1)))</f>
        <v/>
      </c>
      <c r="M130" s="252" t="str">
        <f ca="1">IF(ISERROR(OFFSET(Data!$A$1,MATCH($D130,Data!$CG:$CG,0)-1,MATCH($E130&amp;"/"&amp;M$1,Data!$1:$1,0)-1))=TRUE,"",IF(OFFSET(Data!$A$1,MATCH($D130,Data!$CG:$CG,0)-1,MATCH($E130&amp;"/"&amp;M$1,Data!$1:$1,0)-1)=0,"",OFFSET(Data!$A$1,MATCH($D130,Data!$CG:$CG,0)-1,MATCH($E130&amp;"/"&amp;M$1,Data!$1:$1,0)-1)))</f>
        <v/>
      </c>
      <c r="N130" s="252" t="str">
        <f ca="1">IF(ISERROR(OFFSET(Data!$A$1,MATCH($D130,Data!$CG:$CG,0)-1,MATCH($E130&amp;"/"&amp;N$1,Data!$1:$1,0)-1))=TRUE,"",IF(OFFSET(Data!$A$1,MATCH($D130,Data!$CG:$CG,0)-1,MATCH($E130&amp;"/"&amp;N$1,Data!$1:$1,0)-1)=0,"",OFFSET(Data!$A$1,MATCH($D130,Data!$CG:$CG,0)-1,MATCH($E130&amp;"/"&amp;N$1,Data!$1:$1,0)-1)))</f>
        <v/>
      </c>
      <c r="O130" s="252" t="str">
        <f ca="1">IF(ISERROR(OFFSET(Data!$A$1,MATCH($D130,Data!$CG:$CG,0)-1,MATCH($E130&amp;"/"&amp;O$1,Data!$1:$1,0)-1))=TRUE,"",IF(OFFSET(Data!$A$1,MATCH($D130,Data!$CG:$CG,0)-1,MATCH($E130&amp;"/"&amp;O$1,Data!$1:$1,0)-1)=0,"",OFFSET(Data!$A$1,MATCH($D130,Data!$CG:$CG,0)-1,MATCH($E130&amp;"/"&amp;O$1,Data!$1:$1,0)-1)))</f>
        <v/>
      </c>
      <c r="P130" s="252" t="str">
        <f ca="1">IF(ISERROR(OFFSET(Data!$A$1,MATCH($D130,Data!$CG:$CG,0)-1,MATCH($E130&amp;"/"&amp;P$1,Data!$1:$1,0)-1))=TRUE,"",IF(OFFSET(Data!$A$1,MATCH($D130,Data!$CG:$CG,0)-1,MATCH($E130&amp;"/"&amp;P$1,Data!$1:$1,0)-1)=0,"",OFFSET(Data!$A$1,MATCH($D130,Data!$CG:$CG,0)-1,MATCH($E130&amp;"/"&amp;P$1,Data!$1:$1,0)-1)))</f>
        <v/>
      </c>
      <c r="Q130" s="252" t="str">
        <f ca="1">IF(ISERROR(OFFSET(Data!$A$1,MATCH($D130,Data!$CG:$CG,0)-1,MATCH($E130&amp;"/"&amp;Q$1,Data!$1:$1,0)-1))=TRUE,"",IF(OFFSET(Data!$A$1,MATCH($D130,Data!$CG:$CG,0)-1,MATCH($E130&amp;"/"&amp;Q$1,Data!$1:$1,0)-1)=0,"",OFFSET(Data!$A$1,MATCH($D130,Data!$CG:$CG,0)-1,MATCH($E130&amp;"/"&amp;Q$1,Data!$1:$1,0)-1)))</f>
        <v/>
      </c>
      <c r="R130" s="252" t="str">
        <f ca="1">IF(ISERROR(OFFSET(Data!$A$1,MATCH($D130,Data!$CG:$CG,0)-1,MATCH($E130&amp;"/"&amp;R$1,Data!$1:$1,0)-1))=TRUE,"",IF(OFFSET(Data!$A$1,MATCH($D130,Data!$CG:$CG,0)-1,MATCH($E130&amp;"/"&amp;R$1,Data!$1:$1,0)-1)=0,"",OFFSET(Data!$A$1,MATCH($D130,Data!$CG:$CG,0)-1,MATCH($E130&amp;"/"&amp;R$1,Data!$1:$1,0)-1)))</f>
        <v/>
      </c>
      <c r="S130" s="252" t="str">
        <f ca="1">IF(ISERROR(OFFSET(Data!$A$1,MATCH($D130,Data!$CG:$CG,0)-1,MATCH($E130&amp;"/"&amp;S$1,Data!$1:$1,0)-1))=TRUE,"",IF(OFFSET(Data!$A$1,MATCH($D130,Data!$CG:$CG,0)-1,MATCH($E130&amp;"/"&amp;S$1,Data!$1:$1,0)-1)=0,"",OFFSET(Data!$A$1,MATCH($D130,Data!$CG:$CG,0)-1,MATCH($E130&amp;"/"&amp;S$1,Data!$1:$1,0)-1)))</f>
        <v/>
      </c>
      <c r="T130" s="252" t="str">
        <f ca="1">IF(ISERROR(OFFSET(Data!$A$1,MATCH($D130,Data!$CG:$CG,0)-1,MATCH($E130&amp;"/"&amp;T$1,Data!$1:$1,0)-1))=TRUE,"",IF(OFFSET(Data!$A$1,MATCH($D130,Data!$CG:$CG,0)-1,MATCH($E130&amp;"/"&amp;T$1,Data!$1:$1,0)-1)=0,"",OFFSET(Data!$A$1,MATCH($D130,Data!$CG:$CG,0)-1,MATCH($E130&amp;"/"&amp;T$1,Data!$1:$1,0)-1)))</f>
        <v/>
      </c>
      <c r="U130" s="252" t="str">
        <f ca="1">IF(ISERROR(OFFSET(Data!$A$1,MATCH($D130,Data!$CG:$CG,0)-1,MATCH($E130&amp;"/"&amp;U$1,Data!$1:$1,0)-1))=TRUE,"",IF(OFFSET(Data!$A$1,MATCH($D130,Data!$CG:$CG,0)-1,MATCH($E130&amp;"/"&amp;U$1,Data!$1:$1,0)-1)=0,"",OFFSET(Data!$A$1,MATCH($D130,Data!$CG:$CG,0)-1,MATCH($E130&amp;"/"&amp;U$1,Data!$1:$1,0)-1)))</f>
        <v/>
      </c>
      <c r="V130" s="252" t="str">
        <f ca="1">IF(ISERROR(OFFSET(Data!$A$1,MATCH($D130,Data!$CG:$CG,0)-1,MATCH($E130&amp;"/"&amp;V$1,Data!$1:$1,0)-1))=TRUE,"",IF(OFFSET(Data!$A$1,MATCH($D130,Data!$CG:$CG,0)-1,MATCH($E130&amp;"/"&amp;V$1,Data!$1:$1,0)-1)=0,"",OFFSET(Data!$A$1,MATCH($D130,Data!$CG:$CG,0)-1,MATCH($E130&amp;"/"&amp;V$1,Data!$1:$1,0)-1)))</f>
        <v/>
      </c>
      <c r="W130" s="269" t="str">
        <f ca="1">IF(ISERROR(OFFSET(Data!$A$1,MATCH($D130,Data!$CG:$CG,0)-1,MATCH($E130&amp;"/"&amp;W$1,Data!$1:$1,0)-1))=TRUE,"",IF(OFFSET(Data!$A$1,MATCH($D130,Data!$CG:$CG,0)-1,MATCH($E130&amp;"/"&amp;W$1,Data!$1:$1,0)-1)=0,"",OFFSET(Data!$A$1,MATCH($D130,Data!$CG:$CG,0)-1,MATCH($E130&amp;"/"&amp;W$1,Data!$1:$1,0)-1)))</f>
        <v/>
      </c>
      <c r="X130" s="252" t="str">
        <f ca="1">IF(ISERROR(OFFSET(Data!$A$1,MATCH($D130,Data!$CG:$CG,0)-1,MATCH($E130&amp;"/"&amp;X$1,Data!$1:$1,0)-1))=TRUE,"",IF(OFFSET(Data!$A$1,MATCH($D130,Data!$CG:$CG,0)-1,MATCH($E130&amp;"/"&amp;X$1,Data!$1:$1,0)-1)=0,"",OFFSET(Data!$A$1,MATCH($D130,Data!$CG:$CG,0)-1,MATCH($E130&amp;"/"&amp;X$1,Data!$1:$1,0)-1)))</f>
        <v/>
      </c>
      <c r="Y130" s="252" t="str">
        <f ca="1">IF(ISERROR(OFFSET(Data!$A$1,MATCH($D130,Data!$CG:$CG,0)-1,MATCH($E130&amp;"/"&amp;Y$1,Data!$1:$1,0)-1))=TRUE,"",IF(OFFSET(Data!$A$1,MATCH($D130,Data!$CG:$CG,0)-1,MATCH($E130&amp;"/"&amp;Y$1,Data!$1:$1,0)-1)=0,"",OFFSET(Data!$A$1,MATCH($D130,Data!$CG:$CG,0)-1,MATCH($E130&amp;"/"&amp;Y$1,Data!$1:$1,0)-1)))</f>
        <v/>
      </c>
      <c r="Z130" s="252" t="str">
        <f ca="1">IF(ISERROR(OFFSET(Data!$A$1,MATCH($D130,Data!$CG:$CG,0)-1,MATCH($E130&amp;"/"&amp;Z$1,Data!$1:$1,0)-1))=TRUE,"",IF(OFFSET(Data!$A$1,MATCH($D130,Data!$CG:$CG,0)-1,MATCH($E130&amp;"/"&amp;Z$1,Data!$1:$1,0)-1)=0,"",OFFSET(Data!$A$1,MATCH($D130,Data!$CG:$CG,0)-1,MATCH($E130&amp;"/"&amp;Z$1,Data!$1:$1,0)-1)))</f>
        <v/>
      </c>
      <c r="AA130" s="252" t="str">
        <f ca="1">IF(ISERROR(OFFSET(Data!$A$1,MATCH($D130,Data!$CG:$CG,0)-1,MATCH($E130&amp;"/"&amp;AA$1,Data!$1:$1,0)-1))=TRUE,"",IF(OFFSET(Data!$A$1,MATCH($D130,Data!$CG:$CG,0)-1,MATCH($E130&amp;"/"&amp;AA$1,Data!$1:$1,0)-1)=0,"",OFFSET(Data!$A$1,MATCH($D130,Data!$CG:$CG,0)-1,MATCH($E130&amp;"/"&amp;AA$1,Data!$1:$1,0)-1)))</f>
        <v/>
      </c>
      <c r="AB130" s="252" t="str">
        <f ca="1">IF(ISERROR(OFFSET(Data!$A$1,MATCH($D130,Data!$CG:$CG,0)-1,MATCH($E130&amp;"/"&amp;AB$1,Data!$1:$1,0)-1))=TRUE,"",IF(OFFSET(Data!$A$1,MATCH($D130,Data!$CG:$CG,0)-1,MATCH($E130&amp;"/"&amp;AB$1,Data!$1:$1,0)-1)=0,"",OFFSET(Data!$A$1,MATCH($D130,Data!$CG:$CG,0)-1,MATCH($E130&amp;"/"&amp;AB$1,Data!$1:$1,0)-1)))</f>
        <v/>
      </c>
      <c r="AC130" s="252" t="str">
        <f ca="1">IF(ISERROR(OFFSET(Data!$A$1,MATCH($D130,Data!$CG:$CG,0)-1,MATCH($E130&amp;"/"&amp;AC$1,Data!$1:$1,0)-1))=TRUE,"",IF(OFFSET(Data!$A$1,MATCH($D130,Data!$CG:$CG,0)-1,MATCH($E130&amp;"/"&amp;AC$1,Data!$1:$1,0)-1)=0,"",OFFSET(Data!$A$1,MATCH($D130,Data!$CG:$CG,0)-1,MATCH($E130&amp;"/"&amp;AC$1,Data!$1:$1,0)-1)))</f>
        <v/>
      </c>
      <c r="AD130" s="252" t="str">
        <f ca="1">IF(ISERROR(OFFSET(Data!$A$1,MATCH($D130,Data!$CG:$CG,0)-1,MATCH($E130&amp;"/"&amp;AD$1,Data!$1:$1,0)-1))=TRUE,"",IF(OFFSET(Data!$A$1,MATCH($D130,Data!$CG:$CG,0)-1,MATCH($E130&amp;"/"&amp;AD$1,Data!$1:$1,0)-1)=0,"",OFFSET(Data!$A$1,MATCH($D130,Data!$CG:$CG,0)-1,MATCH($E130&amp;"/"&amp;AD$1,Data!$1:$1,0)-1)))</f>
        <v/>
      </c>
      <c r="AE130" s="252" t="str">
        <f ca="1">IF(ISERROR(OFFSET(Data!$A$1,MATCH($D130,Data!$CG:$CG,0)-1,MATCH($E130&amp;"/"&amp;AE$1,Data!$1:$1,0)-1))=TRUE,"",IF(OFFSET(Data!$A$1,MATCH($D130,Data!$CG:$CG,0)-1,MATCH($E130&amp;"/"&amp;AE$1,Data!$1:$1,0)-1)=0,"",OFFSET(Data!$A$1,MATCH($D130,Data!$CG:$CG,0)-1,MATCH($E130&amp;"/"&amp;AE$1,Data!$1:$1,0)-1)))</f>
        <v/>
      </c>
      <c r="AF130" s="253" t="str">
        <f ca="1">IF(ISERROR(OFFSET(Data!$A$1,MATCH($D130,Data!$CG:$CG,0)-1,MATCH($E130&amp;"/"&amp;AF$1,Data!$1:$1,0)-1))=TRUE,"",IF(OFFSET(Data!$A$1,MATCH($D130,Data!$CG:$CG,0)-1,MATCH($E130&amp;"/"&amp;AF$1,Data!$1:$1,0)-1)=0,"",OFFSET(Data!$A$1,MATCH($D130,Data!$CG:$CG,0)-1,MATCH($E130&amp;"/"&amp;AF$1,Data!$1:$1,0)-1)))</f>
        <v/>
      </c>
      <c r="AG130" s="212">
        <f t="shared" ca="1" si="6"/>
        <v>0</v>
      </c>
      <c r="AH130" s="213">
        <f ca="1">SUM(AG129:AG130)</f>
        <v>0</v>
      </c>
    </row>
    <row r="131" spans="1:34" ht="15" hidden="1" customHeight="1" x14ac:dyDescent="0.25">
      <c r="A131" s="446"/>
      <c r="B131" s="449"/>
      <c r="C131" s="452"/>
      <c r="D131" s="28" t="e">
        <f>IF(C131&lt;&gt;"",C131,D130)</f>
        <v>#N/A</v>
      </c>
      <c r="E131" s="29" t="s">
        <v>23</v>
      </c>
      <c r="F131" s="254" t="str">
        <f ca="1">IF(ISERROR(OFFSET(Data!$A$1,MATCH($D131,Data!$CG:$CG,0)-1,MATCH($E131&amp;"/"&amp;F$1,Data!$1:$1,0)-1))=TRUE,"",IF(OFFSET(Data!$A$1,MATCH($D131,Data!$CG:$CG,0)-1,MATCH($E131&amp;"/"&amp;F$1,Data!$1:$1,0)-1)=0,"",OFFSET(Data!$A$1,MATCH($D131,Data!$CG:$CG,0)-1,MATCH($E131&amp;"/"&amp;F$1,Data!$1:$1,0)-1)))</f>
        <v/>
      </c>
      <c r="G131" s="252" t="str">
        <f ca="1">IF(ISERROR(OFFSET(Data!$A$1,MATCH($D131,Data!$CG:$CG,0)-1,MATCH($E131&amp;"/"&amp;G$1,Data!$1:$1,0)-1))=TRUE,"",IF(OFFSET(Data!$A$1,MATCH($D131,Data!$CG:$CG,0)-1,MATCH($E131&amp;"/"&amp;G$1,Data!$1:$1,0)-1)=0,"",OFFSET(Data!$A$1,MATCH($D131,Data!$CG:$CG,0)-1,MATCH($E131&amp;"/"&amp;G$1,Data!$1:$1,0)-1)))</f>
        <v/>
      </c>
      <c r="H131" s="252" t="str">
        <f ca="1">IF(ISERROR(OFFSET(Data!$A$1,MATCH($D131,Data!$CG:$CG,0)-1,MATCH($E131&amp;"/"&amp;H$1,Data!$1:$1,0)-1))=TRUE,"",IF(OFFSET(Data!$A$1,MATCH($D131,Data!$CG:$CG,0)-1,MATCH($E131&amp;"/"&amp;H$1,Data!$1:$1,0)-1)=0,"",OFFSET(Data!$A$1,MATCH($D131,Data!$CG:$CG,0)-1,MATCH($E131&amp;"/"&amp;H$1,Data!$1:$1,0)-1)))</f>
        <v/>
      </c>
      <c r="I131" s="252" t="str">
        <f ca="1">IF(ISERROR(OFFSET(Data!$A$1,MATCH($D131,Data!$CG:$CG,0)-1,MATCH($E131&amp;"/"&amp;I$1,Data!$1:$1,0)-1))=TRUE,"",IF(OFFSET(Data!$A$1,MATCH($D131,Data!$CG:$CG,0)-1,MATCH($E131&amp;"/"&amp;I$1,Data!$1:$1,0)-1)=0,"",OFFSET(Data!$A$1,MATCH($D131,Data!$CG:$CG,0)-1,MATCH($E131&amp;"/"&amp;I$1,Data!$1:$1,0)-1)))</f>
        <v/>
      </c>
      <c r="J131" s="252" t="str">
        <f ca="1">IF(ISERROR(OFFSET(Data!$A$1,MATCH($D131,Data!$CG:$CG,0)-1,MATCH($E131&amp;"/"&amp;J$1,Data!$1:$1,0)-1))=TRUE,"",IF(OFFSET(Data!$A$1,MATCH($D131,Data!$CG:$CG,0)-1,MATCH($E131&amp;"/"&amp;J$1,Data!$1:$1,0)-1)=0,"",OFFSET(Data!$A$1,MATCH($D131,Data!$CG:$CG,0)-1,MATCH($E131&amp;"/"&amp;J$1,Data!$1:$1,0)-1)))</f>
        <v/>
      </c>
      <c r="K131" s="252" t="str">
        <f ca="1">IF(ISERROR(OFFSET(Data!$A$1,MATCH($D131,Data!$CG:$CG,0)-1,MATCH($E131&amp;"/"&amp;K$1,Data!$1:$1,0)-1))=TRUE,"",IF(OFFSET(Data!$A$1,MATCH($D131,Data!$CG:$CG,0)-1,MATCH($E131&amp;"/"&amp;K$1,Data!$1:$1,0)-1)=0,"",OFFSET(Data!$A$1,MATCH($D131,Data!$CG:$CG,0)-1,MATCH($E131&amp;"/"&amp;K$1,Data!$1:$1,0)-1)))</f>
        <v/>
      </c>
      <c r="L131" s="252" t="str">
        <f ca="1">IF(ISERROR(OFFSET(Data!$A$1,MATCH($D131,Data!$CG:$CG,0)-1,MATCH($E131&amp;"/"&amp;L$1,Data!$1:$1,0)-1))=TRUE,"",IF(OFFSET(Data!$A$1,MATCH($D131,Data!$CG:$CG,0)-1,MATCH($E131&amp;"/"&amp;L$1,Data!$1:$1,0)-1)=0,"",OFFSET(Data!$A$1,MATCH($D131,Data!$CG:$CG,0)-1,MATCH($E131&amp;"/"&amp;L$1,Data!$1:$1,0)-1)))</f>
        <v/>
      </c>
      <c r="M131" s="252" t="str">
        <f ca="1">IF(ISERROR(OFFSET(Data!$A$1,MATCH($D131,Data!$CG:$CG,0)-1,MATCH($E131&amp;"/"&amp;M$1,Data!$1:$1,0)-1))=TRUE,"",IF(OFFSET(Data!$A$1,MATCH($D131,Data!$CG:$CG,0)-1,MATCH($E131&amp;"/"&amp;M$1,Data!$1:$1,0)-1)=0,"",OFFSET(Data!$A$1,MATCH($D131,Data!$CG:$CG,0)-1,MATCH($E131&amp;"/"&amp;M$1,Data!$1:$1,0)-1)))</f>
        <v/>
      </c>
      <c r="N131" s="252" t="str">
        <f ca="1">IF(ISERROR(OFFSET(Data!$A$1,MATCH($D131,Data!$CG:$CG,0)-1,MATCH($E131&amp;"/"&amp;N$1,Data!$1:$1,0)-1))=TRUE,"",IF(OFFSET(Data!$A$1,MATCH($D131,Data!$CG:$CG,0)-1,MATCH($E131&amp;"/"&amp;N$1,Data!$1:$1,0)-1)=0,"",OFFSET(Data!$A$1,MATCH($D131,Data!$CG:$CG,0)-1,MATCH($E131&amp;"/"&amp;N$1,Data!$1:$1,0)-1)))</f>
        <v/>
      </c>
      <c r="O131" s="252" t="str">
        <f ca="1">IF(ISERROR(OFFSET(Data!$A$1,MATCH($D131,Data!$CG:$CG,0)-1,MATCH($E131&amp;"/"&amp;O$1,Data!$1:$1,0)-1))=TRUE,"",IF(OFFSET(Data!$A$1,MATCH($D131,Data!$CG:$CG,0)-1,MATCH($E131&amp;"/"&amp;O$1,Data!$1:$1,0)-1)=0,"",OFFSET(Data!$A$1,MATCH($D131,Data!$CG:$CG,0)-1,MATCH($E131&amp;"/"&amp;O$1,Data!$1:$1,0)-1)))</f>
        <v/>
      </c>
      <c r="P131" s="252" t="str">
        <f ca="1">IF(ISERROR(OFFSET(Data!$A$1,MATCH($D131,Data!$CG:$CG,0)-1,MATCH($E131&amp;"/"&amp;P$1,Data!$1:$1,0)-1))=TRUE,"",IF(OFFSET(Data!$A$1,MATCH($D131,Data!$CG:$CG,0)-1,MATCH($E131&amp;"/"&amp;P$1,Data!$1:$1,0)-1)=0,"",OFFSET(Data!$A$1,MATCH($D131,Data!$CG:$CG,0)-1,MATCH($E131&amp;"/"&amp;P$1,Data!$1:$1,0)-1)))</f>
        <v/>
      </c>
      <c r="Q131" s="252" t="str">
        <f ca="1">IF(ISERROR(OFFSET(Data!$A$1,MATCH($D131,Data!$CG:$CG,0)-1,MATCH($E131&amp;"/"&amp;Q$1,Data!$1:$1,0)-1))=TRUE,"",IF(OFFSET(Data!$A$1,MATCH($D131,Data!$CG:$CG,0)-1,MATCH($E131&amp;"/"&amp;Q$1,Data!$1:$1,0)-1)=0,"",OFFSET(Data!$A$1,MATCH($D131,Data!$CG:$CG,0)-1,MATCH($E131&amp;"/"&amp;Q$1,Data!$1:$1,0)-1)))</f>
        <v/>
      </c>
      <c r="R131" s="252" t="str">
        <f ca="1">IF(ISERROR(OFFSET(Data!$A$1,MATCH($D131,Data!$CG:$CG,0)-1,MATCH($E131&amp;"/"&amp;R$1,Data!$1:$1,0)-1))=TRUE,"",IF(OFFSET(Data!$A$1,MATCH($D131,Data!$CG:$CG,0)-1,MATCH($E131&amp;"/"&amp;R$1,Data!$1:$1,0)-1)=0,"",OFFSET(Data!$A$1,MATCH($D131,Data!$CG:$CG,0)-1,MATCH($E131&amp;"/"&amp;R$1,Data!$1:$1,0)-1)))</f>
        <v/>
      </c>
      <c r="S131" s="252" t="str">
        <f ca="1">IF(ISERROR(OFFSET(Data!$A$1,MATCH($D131,Data!$CG:$CG,0)-1,MATCH($E131&amp;"/"&amp;S$1,Data!$1:$1,0)-1))=TRUE,"",IF(OFFSET(Data!$A$1,MATCH($D131,Data!$CG:$CG,0)-1,MATCH($E131&amp;"/"&amp;S$1,Data!$1:$1,0)-1)=0,"",OFFSET(Data!$A$1,MATCH($D131,Data!$CG:$CG,0)-1,MATCH($E131&amp;"/"&amp;S$1,Data!$1:$1,0)-1)))</f>
        <v/>
      </c>
      <c r="T131" s="252" t="str">
        <f ca="1">IF(ISERROR(OFFSET(Data!$A$1,MATCH($D131,Data!$CG:$CG,0)-1,MATCH($E131&amp;"/"&amp;T$1,Data!$1:$1,0)-1))=TRUE,"",IF(OFFSET(Data!$A$1,MATCH($D131,Data!$CG:$CG,0)-1,MATCH($E131&amp;"/"&amp;T$1,Data!$1:$1,0)-1)=0,"",OFFSET(Data!$A$1,MATCH($D131,Data!$CG:$CG,0)-1,MATCH($E131&amp;"/"&amp;T$1,Data!$1:$1,0)-1)))</f>
        <v/>
      </c>
      <c r="U131" s="252" t="str">
        <f ca="1">IF(ISERROR(OFFSET(Data!$A$1,MATCH($D131,Data!$CG:$CG,0)-1,MATCH($E131&amp;"/"&amp;U$1,Data!$1:$1,0)-1))=TRUE,"",IF(OFFSET(Data!$A$1,MATCH($D131,Data!$CG:$CG,0)-1,MATCH($E131&amp;"/"&amp;U$1,Data!$1:$1,0)-1)=0,"",OFFSET(Data!$A$1,MATCH($D131,Data!$CG:$CG,0)-1,MATCH($E131&amp;"/"&amp;U$1,Data!$1:$1,0)-1)))</f>
        <v/>
      </c>
      <c r="V131" s="252" t="str">
        <f ca="1">IF(ISERROR(OFFSET(Data!$A$1,MATCH($D131,Data!$CG:$CG,0)-1,MATCH($E131&amp;"/"&amp;V$1,Data!$1:$1,0)-1))=TRUE,"",IF(OFFSET(Data!$A$1,MATCH($D131,Data!$CG:$CG,0)-1,MATCH($E131&amp;"/"&amp;V$1,Data!$1:$1,0)-1)=0,"",OFFSET(Data!$A$1,MATCH($D131,Data!$CG:$CG,0)-1,MATCH($E131&amp;"/"&amp;V$1,Data!$1:$1,0)-1)))</f>
        <v/>
      </c>
      <c r="W131" s="269" t="str">
        <f ca="1">IF(ISERROR(OFFSET(Data!$A$1,MATCH($D131,Data!$CG:$CG,0)-1,MATCH($E131&amp;"/"&amp;W$1,Data!$1:$1,0)-1))=TRUE,"",IF(OFFSET(Data!$A$1,MATCH($D131,Data!$CG:$CG,0)-1,MATCH($E131&amp;"/"&amp;W$1,Data!$1:$1,0)-1)=0,"",OFFSET(Data!$A$1,MATCH($D131,Data!$CG:$CG,0)-1,MATCH($E131&amp;"/"&amp;W$1,Data!$1:$1,0)-1)))</f>
        <v/>
      </c>
      <c r="X131" s="252" t="str">
        <f ca="1">IF(ISERROR(OFFSET(Data!$A$1,MATCH($D131,Data!$CG:$CG,0)-1,MATCH($E131&amp;"/"&amp;X$1,Data!$1:$1,0)-1))=TRUE,"",IF(OFFSET(Data!$A$1,MATCH($D131,Data!$CG:$CG,0)-1,MATCH($E131&amp;"/"&amp;X$1,Data!$1:$1,0)-1)=0,"",OFFSET(Data!$A$1,MATCH($D131,Data!$CG:$CG,0)-1,MATCH($E131&amp;"/"&amp;X$1,Data!$1:$1,0)-1)))</f>
        <v/>
      </c>
      <c r="Y131" s="252" t="str">
        <f ca="1">IF(ISERROR(OFFSET(Data!$A$1,MATCH($D131,Data!$CG:$CG,0)-1,MATCH($E131&amp;"/"&amp;Y$1,Data!$1:$1,0)-1))=TRUE,"",IF(OFFSET(Data!$A$1,MATCH($D131,Data!$CG:$CG,0)-1,MATCH($E131&amp;"/"&amp;Y$1,Data!$1:$1,0)-1)=0,"",OFFSET(Data!$A$1,MATCH($D131,Data!$CG:$CG,0)-1,MATCH($E131&amp;"/"&amp;Y$1,Data!$1:$1,0)-1)))</f>
        <v/>
      </c>
      <c r="Z131" s="252" t="str">
        <f ca="1">IF(ISERROR(OFFSET(Data!$A$1,MATCH($D131,Data!$CG:$CG,0)-1,MATCH($E131&amp;"/"&amp;Z$1,Data!$1:$1,0)-1))=TRUE,"",IF(OFFSET(Data!$A$1,MATCH($D131,Data!$CG:$CG,0)-1,MATCH($E131&amp;"/"&amp;Z$1,Data!$1:$1,0)-1)=0,"",OFFSET(Data!$A$1,MATCH($D131,Data!$CG:$CG,0)-1,MATCH($E131&amp;"/"&amp;Z$1,Data!$1:$1,0)-1)))</f>
        <v/>
      </c>
      <c r="AA131" s="252" t="str">
        <f ca="1">IF(ISERROR(OFFSET(Data!$A$1,MATCH($D131,Data!$CG:$CG,0)-1,MATCH($E131&amp;"/"&amp;AA$1,Data!$1:$1,0)-1))=TRUE,"",IF(OFFSET(Data!$A$1,MATCH($D131,Data!$CG:$CG,0)-1,MATCH($E131&amp;"/"&amp;AA$1,Data!$1:$1,0)-1)=0,"",OFFSET(Data!$A$1,MATCH($D131,Data!$CG:$CG,0)-1,MATCH($E131&amp;"/"&amp;AA$1,Data!$1:$1,0)-1)))</f>
        <v/>
      </c>
      <c r="AB131" s="252" t="str">
        <f ca="1">IF(ISERROR(OFFSET(Data!$A$1,MATCH($D131,Data!$CG:$CG,0)-1,MATCH($E131&amp;"/"&amp;AB$1,Data!$1:$1,0)-1))=TRUE,"",IF(OFFSET(Data!$A$1,MATCH($D131,Data!$CG:$CG,0)-1,MATCH($E131&amp;"/"&amp;AB$1,Data!$1:$1,0)-1)=0,"",OFFSET(Data!$A$1,MATCH($D131,Data!$CG:$CG,0)-1,MATCH($E131&amp;"/"&amp;AB$1,Data!$1:$1,0)-1)))</f>
        <v/>
      </c>
      <c r="AC131" s="252" t="str">
        <f ca="1">IF(ISERROR(OFFSET(Data!$A$1,MATCH($D131,Data!$CG:$CG,0)-1,MATCH($E131&amp;"/"&amp;AC$1,Data!$1:$1,0)-1))=TRUE,"",IF(OFFSET(Data!$A$1,MATCH($D131,Data!$CG:$CG,0)-1,MATCH($E131&amp;"/"&amp;AC$1,Data!$1:$1,0)-1)=0,"",OFFSET(Data!$A$1,MATCH($D131,Data!$CG:$CG,0)-1,MATCH($E131&amp;"/"&amp;AC$1,Data!$1:$1,0)-1)))</f>
        <v/>
      </c>
      <c r="AD131" s="252" t="str">
        <f ca="1">IF(ISERROR(OFFSET(Data!$A$1,MATCH($D131,Data!$CG:$CG,0)-1,MATCH($E131&amp;"/"&amp;AD$1,Data!$1:$1,0)-1))=TRUE,"",IF(OFFSET(Data!$A$1,MATCH($D131,Data!$CG:$CG,0)-1,MATCH($E131&amp;"/"&amp;AD$1,Data!$1:$1,0)-1)=0,"",OFFSET(Data!$A$1,MATCH($D131,Data!$CG:$CG,0)-1,MATCH($E131&amp;"/"&amp;AD$1,Data!$1:$1,0)-1)))</f>
        <v/>
      </c>
      <c r="AE131" s="252" t="str">
        <f ca="1">IF(ISERROR(OFFSET(Data!$A$1,MATCH($D131,Data!$CG:$CG,0)-1,MATCH($E131&amp;"/"&amp;AE$1,Data!$1:$1,0)-1))=TRUE,"",IF(OFFSET(Data!$A$1,MATCH($D131,Data!$CG:$CG,0)-1,MATCH($E131&amp;"/"&amp;AE$1,Data!$1:$1,0)-1)=0,"",OFFSET(Data!$A$1,MATCH($D131,Data!$CG:$CG,0)-1,MATCH($E131&amp;"/"&amp;AE$1,Data!$1:$1,0)-1)))</f>
        <v/>
      </c>
      <c r="AF131" s="253" t="str">
        <f ca="1">IF(ISERROR(OFFSET(Data!$A$1,MATCH($D131,Data!$CG:$CG,0)-1,MATCH($E131&amp;"/"&amp;AF$1,Data!$1:$1,0)-1))=TRUE,"",IF(OFFSET(Data!$A$1,MATCH($D131,Data!$CG:$CG,0)-1,MATCH($E131&amp;"/"&amp;AF$1,Data!$1:$1,0)-1)=0,"",OFFSET(Data!$A$1,MATCH($D131,Data!$CG:$CG,0)-1,MATCH($E131&amp;"/"&amp;AF$1,Data!$1:$1,0)-1)))</f>
        <v/>
      </c>
      <c r="AG131" s="212">
        <f t="shared" ca="1" si="6"/>
        <v>0</v>
      </c>
      <c r="AH131" s="213">
        <f ca="1">SUM(AG129:AG131)</f>
        <v>0</v>
      </c>
    </row>
    <row r="132" spans="1:34" ht="15.75" hidden="1" customHeight="1" x14ac:dyDescent="0.25">
      <c r="A132" s="446"/>
      <c r="B132" s="449"/>
      <c r="C132" s="452"/>
      <c r="D132" s="28" t="e">
        <f>IF(C132&lt;&gt;"",C132,D131)</f>
        <v>#N/A</v>
      </c>
      <c r="E132" s="29" t="s">
        <v>24</v>
      </c>
      <c r="F132" s="254" t="str">
        <f ca="1">IF(ISERROR(OFFSET(Data!$A$1,MATCH($D132,Data!$CG:$CG,0)-1,MATCH($E132&amp;"/"&amp;F$1,Data!$1:$1,0)-1))=TRUE,"",IF(OFFSET(Data!$A$1,MATCH($D132,Data!$CG:$CG,0)-1,MATCH($E132&amp;"/"&amp;F$1,Data!$1:$1,0)-1)=0,"",OFFSET(Data!$A$1,MATCH($D132,Data!$CG:$CG,0)-1,MATCH($E132&amp;"/"&amp;F$1,Data!$1:$1,0)-1)))</f>
        <v/>
      </c>
      <c r="G132" s="252" t="str">
        <f ca="1">IF(ISERROR(OFFSET(Data!$A$1,MATCH($D132,Data!$CG:$CG,0)-1,MATCH($E132&amp;"/"&amp;G$1,Data!$1:$1,0)-1))=TRUE,"",IF(OFFSET(Data!$A$1,MATCH($D132,Data!$CG:$CG,0)-1,MATCH($E132&amp;"/"&amp;G$1,Data!$1:$1,0)-1)=0,"",OFFSET(Data!$A$1,MATCH($D132,Data!$CG:$CG,0)-1,MATCH($E132&amp;"/"&amp;G$1,Data!$1:$1,0)-1)))</f>
        <v/>
      </c>
      <c r="H132" s="252" t="str">
        <f ca="1">IF(ISERROR(OFFSET(Data!$A$1,MATCH($D132,Data!$CG:$CG,0)-1,MATCH($E132&amp;"/"&amp;H$1,Data!$1:$1,0)-1))=TRUE,"",IF(OFFSET(Data!$A$1,MATCH($D132,Data!$CG:$CG,0)-1,MATCH($E132&amp;"/"&amp;H$1,Data!$1:$1,0)-1)=0,"",OFFSET(Data!$A$1,MATCH($D132,Data!$CG:$CG,0)-1,MATCH($E132&amp;"/"&amp;H$1,Data!$1:$1,0)-1)))</f>
        <v/>
      </c>
      <c r="I132" s="252" t="str">
        <f ca="1">IF(ISERROR(OFFSET(Data!$A$1,MATCH($D132,Data!$CG:$CG,0)-1,MATCH($E132&amp;"/"&amp;I$1,Data!$1:$1,0)-1))=TRUE,"",IF(OFFSET(Data!$A$1,MATCH($D132,Data!$CG:$CG,0)-1,MATCH($E132&amp;"/"&amp;I$1,Data!$1:$1,0)-1)=0,"",OFFSET(Data!$A$1,MATCH($D132,Data!$CG:$CG,0)-1,MATCH($E132&amp;"/"&amp;I$1,Data!$1:$1,0)-1)))</f>
        <v/>
      </c>
      <c r="J132" s="252" t="str">
        <f ca="1">IF(ISERROR(OFFSET(Data!$A$1,MATCH($D132,Data!$CG:$CG,0)-1,MATCH($E132&amp;"/"&amp;J$1,Data!$1:$1,0)-1))=TRUE,"",IF(OFFSET(Data!$A$1,MATCH($D132,Data!$CG:$CG,0)-1,MATCH($E132&amp;"/"&amp;J$1,Data!$1:$1,0)-1)=0,"",OFFSET(Data!$A$1,MATCH($D132,Data!$CG:$CG,0)-1,MATCH($E132&amp;"/"&amp;J$1,Data!$1:$1,0)-1)))</f>
        <v/>
      </c>
      <c r="K132" s="252" t="str">
        <f ca="1">IF(ISERROR(OFFSET(Data!$A$1,MATCH($D132,Data!$CG:$CG,0)-1,MATCH($E132&amp;"/"&amp;K$1,Data!$1:$1,0)-1))=TRUE,"",IF(OFFSET(Data!$A$1,MATCH($D132,Data!$CG:$CG,0)-1,MATCH($E132&amp;"/"&amp;K$1,Data!$1:$1,0)-1)=0,"",OFFSET(Data!$A$1,MATCH($D132,Data!$CG:$CG,0)-1,MATCH($E132&amp;"/"&amp;K$1,Data!$1:$1,0)-1)))</f>
        <v/>
      </c>
      <c r="L132" s="252" t="str">
        <f ca="1">IF(ISERROR(OFFSET(Data!$A$1,MATCH($D132,Data!$CG:$CG,0)-1,MATCH($E132&amp;"/"&amp;L$1,Data!$1:$1,0)-1))=TRUE,"",IF(OFFSET(Data!$A$1,MATCH($D132,Data!$CG:$CG,0)-1,MATCH($E132&amp;"/"&amp;L$1,Data!$1:$1,0)-1)=0,"",OFFSET(Data!$A$1,MATCH($D132,Data!$CG:$CG,0)-1,MATCH($E132&amp;"/"&amp;L$1,Data!$1:$1,0)-1)))</f>
        <v/>
      </c>
      <c r="M132" s="252" t="str">
        <f ca="1">IF(ISERROR(OFFSET(Data!$A$1,MATCH($D132,Data!$CG:$CG,0)-1,MATCH($E132&amp;"/"&amp;M$1,Data!$1:$1,0)-1))=TRUE,"",IF(OFFSET(Data!$A$1,MATCH($D132,Data!$CG:$CG,0)-1,MATCH($E132&amp;"/"&amp;M$1,Data!$1:$1,0)-1)=0,"",OFFSET(Data!$A$1,MATCH($D132,Data!$CG:$CG,0)-1,MATCH($E132&amp;"/"&amp;M$1,Data!$1:$1,0)-1)))</f>
        <v/>
      </c>
      <c r="N132" s="252" t="str">
        <f ca="1">IF(ISERROR(OFFSET(Data!$A$1,MATCH($D132,Data!$CG:$CG,0)-1,MATCH($E132&amp;"/"&amp;N$1,Data!$1:$1,0)-1))=TRUE,"",IF(OFFSET(Data!$A$1,MATCH($D132,Data!$CG:$CG,0)-1,MATCH($E132&amp;"/"&amp;N$1,Data!$1:$1,0)-1)=0,"",OFFSET(Data!$A$1,MATCH($D132,Data!$CG:$CG,0)-1,MATCH($E132&amp;"/"&amp;N$1,Data!$1:$1,0)-1)))</f>
        <v/>
      </c>
      <c r="O132" s="252" t="str">
        <f ca="1">IF(ISERROR(OFFSET(Data!$A$1,MATCH($D132,Data!$CG:$CG,0)-1,MATCH($E132&amp;"/"&amp;O$1,Data!$1:$1,0)-1))=TRUE,"",IF(OFFSET(Data!$A$1,MATCH($D132,Data!$CG:$CG,0)-1,MATCH($E132&amp;"/"&amp;O$1,Data!$1:$1,0)-1)=0,"",OFFSET(Data!$A$1,MATCH($D132,Data!$CG:$CG,0)-1,MATCH($E132&amp;"/"&amp;O$1,Data!$1:$1,0)-1)))</f>
        <v/>
      </c>
      <c r="P132" s="252" t="str">
        <f ca="1">IF(ISERROR(OFFSET(Data!$A$1,MATCH($D132,Data!$CG:$CG,0)-1,MATCH($E132&amp;"/"&amp;P$1,Data!$1:$1,0)-1))=TRUE,"",IF(OFFSET(Data!$A$1,MATCH($D132,Data!$CG:$CG,0)-1,MATCH($E132&amp;"/"&amp;P$1,Data!$1:$1,0)-1)=0,"",OFFSET(Data!$A$1,MATCH($D132,Data!$CG:$CG,0)-1,MATCH($E132&amp;"/"&amp;P$1,Data!$1:$1,0)-1)))</f>
        <v/>
      </c>
      <c r="Q132" s="252" t="str">
        <f ca="1">IF(ISERROR(OFFSET(Data!$A$1,MATCH($D132,Data!$CG:$CG,0)-1,MATCH($E132&amp;"/"&amp;Q$1,Data!$1:$1,0)-1))=TRUE,"",IF(OFFSET(Data!$A$1,MATCH($D132,Data!$CG:$CG,0)-1,MATCH($E132&amp;"/"&amp;Q$1,Data!$1:$1,0)-1)=0,"",OFFSET(Data!$A$1,MATCH($D132,Data!$CG:$CG,0)-1,MATCH($E132&amp;"/"&amp;Q$1,Data!$1:$1,0)-1)))</f>
        <v/>
      </c>
      <c r="R132" s="252" t="str">
        <f ca="1">IF(ISERROR(OFFSET(Data!$A$1,MATCH($D132,Data!$CG:$CG,0)-1,MATCH($E132&amp;"/"&amp;R$1,Data!$1:$1,0)-1))=TRUE,"",IF(OFFSET(Data!$A$1,MATCH($D132,Data!$CG:$CG,0)-1,MATCH($E132&amp;"/"&amp;R$1,Data!$1:$1,0)-1)=0,"",OFFSET(Data!$A$1,MATCH($D132,Data!$CG:$CG,0)-1,MATCH($E132&amp;"/"&amp;R$1,Data!$1:$1,0)-1)))</f>
        <v/>
      </c>
      <c r="S132" s="252" t="str">
        <f ca="1">IF(ISERROR(OFFSET(Data!$A$1,MATCH($D132,Data!$CG:$CG,0)-1,MATCH($E132&amp;"/"&amp;S$1,Data!$1:$1,0)-1))=TRUE,"",IF(OFFSET(Data!$A$1,MATCH($D132,Data!$CG:$CG,0)-1,MATCH($E132&amp;"/"&amp;S$1,Data!$1:$1,0)-1)=0,"",OFFSET(Data!$A$1,MATCH($D132,Data!$CG:$CG,0)-1,MATCH($E132&amp;"/"&amp;S$1,Data!$1:$1,0)-1)))</f>
        <v/>
      </c>
      <c r="T132" s="252" t="str">
        <f ca="1">IF(ISERROR(OFFSET(Data!$A$1,MATCH($D132,Data!$CG:$CG,0)-1,MATCH($E132&amp;"/"&amp;T$1,Data!$1:$1,0)-1))=TRUE,"",IF(OFFSET(Data!$A$1,MATCH($D132,Data!$CG:$CG,0)-1,MATCH($E132&amp;"/"&amp;T$1,Data!$1:$1,0)-1)=0,"",OFFSET(Data!$A$1,MATCH($D132,Data!$CG:$CG,0)-1,MATCH($E132&amp;"/"&amp;T$1,Data!$1:$1,0)-1)))</f>
        <v/>
      </c>
      <c r="U132" s="252" t="str">
        <f ca="1">IF(ISERROR(OFFSET(Data!$A$1,MATCH($D132,Data!$CG:$CG,0)-1,MATCH($E132&amp;"/"&amp;U$1,Data!$1:$1,0)-1))=TRUE,"",IF(OFFSET(Data!$A$1,MATCH($D132,Data!$CG:$CG,0)-1,MATCH($E132&amp;"/"&amp;U$1,Data!$1:$1,0)-1)=0,"",OFFSET(Data!$A$1,MATCH($D132,Data!$CG:$CG,0)-1,MATCH($E132&amp;"/"&amp;U$1,Data!$1:$1,0)-1)))</f>
        <v/>
      </c>
      <c r="V132" s="252" t="str">
        <f ca="1">IF(ISERROR(OFFSET(Data!$A$1,MATCH($D132,Data!$CG:$CG,0)-1,MATCH($E132&amp;"/"&amp;V$1,Data!$1:$1,0)-1))=TRUE,"",IF(OFFSET(Data!$A$1,MATCH($D132,Data!$CG:$CG,0)-1,MATCH($E132&amp;"/"&amp;V$1,Data!$1:$1,0)-1)=0,"",OFFSET(Data!$A$1,MATCH($D132,Data!$CG:$CG,0)-1,MATCH($E132&amp;"/"&amp;V$1,Data!$1:$1,0)-1)))</f>
        <v/>
      </c>
      <c r="W132" s="269" t="str">
        <f ca="1">IF(ISERROR(OFFSET(Data!$A$1,MATCH($D132,Data!$CG:$CG,0)-1,MATCH($E132&amp;"/"&amp;W$1,Data!$1:$1,0)-1))=TRUE,"",IF(OFFSET(Data!$A$1,MATCH($D132,Data!$CG:$CG,0)-1,MATCH($E132&amp;"/"&amp;W$1,Data!$1:$1,0)-1)=0,"",OFFSET(Data!$A$1,MATCH($D132,Data!$CG:$CG,0)-1,MATCH($E132&amp;"/"&amp;W$1,Data!$1:$1,0)-1)))</f>
        <v/>
      </c>
      <c r="X132" s="252" t="str">
        <f ca="1">IF(ISERROR(OFFSET(Data!$A$1,MATCH($D132,Data!$CG:$CG,0)-1,MATCH($E132&amp;"/"&amp;X$1,Data!$1:$1,0)-1))=TRUE,"",IF(OFFSET(Data!$A$1,MATCH($D132,Data!$CG:$CG,0)-1,MATCH($E132&amp;"/"&amp;X$1,Data!$1:$1,0)-1)=0,"",OFFSET(Data!$A$1,MATCH($D132,Data!$CG:$CG,0)-1,MATCH($E132&amp;"/"&amp;X$1,Data!$1:$1,0)-1)))</f>
        <v/>
      </c>
      <c r="Y132" s="252" t="str">
        <f ca="1">IF(ISERROR(OFFSET(Data!$A$1,MATCH($D132,Data!$CG:$CG,0)-1,MATCH($E132&amp;"/"&amp;Y$1,Data!$1:$1,0)-1))=TRUE,"",IF(OFFSET(Data!$A$1,MATCH($D132,Data!$CG:$CG,0)-1,MATCH($E132&amp;"/"&amp;Y$1,Data!$1:$1,0)-1)=0,"",OFFSET(Data!$A$1,MATCH($D132,Data!$CG:$CG,0)-1,MATCH($E132&amp;"/"&amp;Y$1,Data!$1:$1,0)-1)))</f>
        <v/>
      </c>
      <c r="Z132" s="252" t="str">
        <f ca="1">IF(ISERROR(OFFSET(Data!$A$1,MATCH($D132,Data!$CG:$CG,0)-1,MATCH($E132&amp;"/"&amp;Z$1,Data!$1:$1,0)-1))=TRUE,"",IF(OFFSET(Data!$A$1,MATCH($D132,Data!$CG:$CG,0)-1,MATCH($E132&amp;"/"&amp;Z$1,Data!$1:$1,0)-1)=0,"",OFFSET(Data!$A$1,MATCH($D132,Data!$CG:$CG,0)-1,MATCH($E132&amp;"/"&amp;Z$1,Data!$1:$1,0)-1)))</f>
        <v/>
      </c>
      <c r="AA132" s="252" t="str">
        <f ca="1">IF(ISERROR(OFFSET(Data!$A$1,MATCH($D132,Data!$CG:$CG,0)-1,MATCH($E132&amp;"/"&amp;AA$1,Data!$1:$1,0)-1))=TRUE,"",IF(OFFSET(Data!$A$1,MATCH($D132,Data!$CG:$CG,0)-1,MATCH($E132&amp;"/"&amp;AA$1,Data!$1:$1,0)-1)=0,"",OFFSET(Data!$A$1,MATCH($D132,Data!$CG:$CG,0)-1,MATCH($E132&amp;"/"&amp;AA$1,Data!$1:$1,0)-1)))</f>
        <v/>
      </c>
      <c r="AB132" s="252" t="str">
        <f ca="1">IF(ISERROR(OFFSET(Data!$A$1,MATCH($D132,Data!$CG:$CG,0)-1,MATCH($E132&amp;"/"&amp;AB$1,Data!$1:$1,0)-1))=TRUE,"",IF(OFFSET(Data!$A$1,MATCH($D132,Data!$CG:$CG,0)-1,MATCH($E132&amp;"/"&amp;AB$1,Data!$1:$1,0)-1)=0,"",OFFSET(Data!$A$1,MATCH($D132,Data!$CG:$CG,0)-1,MATCH($E132&amp;"/"&amp;AB$1,Data!$1:$1,0)-1)))</f>
        <v/>
      </c>
      <c r="AC132" s="252" t="str">
        <f ca="1">IF(ISERROR(OFFSET(Data!$A$1,MATCH($D132,Data!$CG:$CG,0)-1,MATCH($E132&amp;"/"&amp;AC$1,Data!$1:$1,0)-1))=TRUE,"",IF(OFFSET(Data!$A$1,MATCH($D132,Data!$CG:$CG,0)-1,MATCH($E132&amp;"/"&amp;AC$1,Data!$1:$1,0)-1)=0,"",OFFSET(Data!$A$1,MATCH($D132,Data!$CG:$CG,0)-1,MATCH($E132&amp;"/"&amp;AC$1,Data!$1:$1,0)-1)))</f>
        <v/>
      </c>
      <c r="AD132" s="252" t="str">
        <f ca="1">IF(ISERROR(OFFSET(Data!$A$1,MATCH($D132,Data!$CG:$CG,0)-1,MATCH($E132&amp;"/"&amp;AD$1,Data!$1:$1,0)-1))=TRUE,"",IF(OFFSET(Data!$A$1,MATCH($D132,Data!$CG:$CG,0)-1,MATCH($E132&amp;"/"&amp;AD$1,Data!$1:$1,0)-1)=0,"",OFFSET(Data!$A$1,MATCH($D132,Data!$CG:$CG,0)-1,MATCH($E132&amp;"/"&amp;AD$1,Data!$1:$1,0)-1)))</f>
        <v/>
      </c>
      <c r="AE132" s="252" t="str">
        <f ca="1">IF(ISERROR(OFFSET(Data!$A$1,MATCH($D132,Data!$CG:$CG,0)-1,MATCH($E132&amp;"/"&amp;AE$1,Data!$1:$1,0)-1))=TRUE,"",IF(OFFSET(Data!$A$1,MATCH($D132,Data!$CG:$CG,0)-1,MATCH($E132&amp;"/"&amp;AE$1,Data!$1:$1,0)-1)=0,"",OFFSET(Data!$A$1,MATCH($D132,Data!$CG:$CG,0)-1,MATCH($E132&amp;"/"&amp;AE$1,Data!$1:$1,0)-1)))</f>
        <v/>
      </c>
      <c r="AF132" s="253" t="str">
        <f ca="1">IF(ISERROR(OFFSET(Data!$A$1,MATCH($D132,Data!$CG:$CG,0)-1,MATCH($E132&amp;"/"&amp;AF$1,Data!$1:$1,0)-1))=TRUE,"",IF(OFFSET(Data!$A$1,MATCH($D132,Data!$CG:$CG,0)-1,MATCH($E132&amp;"/"&amp;AF$1,Data!$1:$1,0)-1)=0,"",OFFSET(Data!$A$1,MATCH($D132,Data!$CG:$CG,0)-1,MATCH($E132&amp;"/"&amp;AF$1,Data!$1:$1,0)-1)))</f>
        <v/>
      </c>
      <c r="AG132" s="212">
        <f t="shared" ca="1" si="6"/>
        <v>0</v>
      </c>
      <c r="AH132" s="213">
        <f ca="1">SUM(AG129:AG132)</f>
        <v>0</v>
      </c>
    </row>
    <row r="133" spans="1:34" ht="15.75" hidden="1" customHeight="1" thickBot="1" x14ac:dyDescent="0.3">
      <c r="A133" s="447"/>
      <c r="B133" s="450"/>
      <c r="C133" s="453"/>
      <c r="D133" s="30" t="e">
        <f>IF(C133&lt;&gt;"",C133,D132)</f>
        <v>#N/A</v>
      </c>
      <c r="E133" s="31" t="s">
        <v>25</v>
      </c>
      <c r="F133" s="255" t="str">
        <f ca="1">IF(ISERROR(OFFSET(Data!$A$1,MATCH($D133,Data!$CG:$CG,0)-1,MATCH($E133&amp;"/"&amp;F$1,Data!$1:$1,0)-1))=TRUE,"",IF(OFFSET(Data!$A$1,MATCH($D133,Data!$CG:$CG,0)-1,MATCH($E133&amp;"/"&amp;F$1,Data!$1:$1,0)-1)=0,"",OFFSET(Data!$A$1,MATCH($D133,Data!$CG:$CG,0)-1,MATCH($E133&amp;"/"&amp;F$1,Data!$1:$1,0)-1)))</f>
        <v/>
      </c>
      <c r="G133" s="256" t="str">
        <f ca="1">IF(ISERROR(OFFSET(Data!$A$1,MATCH($D133,Data!$CG:$CG,0)-1,MATCH($E133&amp;"/"&amp;G$1,Data!$1:$1,0)-1))=TRUE,"",IF(OFFSET(Data!$A$1,MATCH($D133,Data!$CG:$CG,0)-1,MATCH($E133&amp;"/"&amp;G$1,Data!$1:$1,0)-1)=0,"",OFFSET(Data!$A$1,MATCH($D133,Data!$CG:$CG,0)-1,MATCH($E133&amp;"/"&amp;G$1,Data!$1:$1,0)-1)))</f>
        <v/>
      </c>
      <c r="H133" s="256" t="str">
        <f ca="1">IF(ISERROR(OFFSET(Data!$A$1,MATCH($D133,Data!$CG:$CG,0)-1,MATCH($E133&amp;"/"&amp;H$1,Data!$1:$1,0)-1))=TRUE,"",IF(OFFSET(Data!$A$1,MATCH($D133,Data!$CG:$CG,0)-1,MATCH($E133&amp;"/"&amp;H$1,Data!$1:$1,0)-1)=0,"",OFFSET(Data!$A$1,MATCH($D133,Data!$CG:$CG,0)-1,MATCH($E133&amp;"/"&amp;H$1,Data!$1:$1,0)-1)))</f>
        <v/>
      </c>
      <c r="I133" s="256" t="str">
        <f ca="1">IF(ISERROR(OFFSET(Data!$A$1,MATCH($D133,Data!$CG:$CG,0)-1,MATCH($E133&amp;"/"&amp;I$1,Data!$1:$1,0)-1))=TRUE,"",IF(OFFSET(Data!$A$1,MATCH($D133,Data!$CG:$CG,0)-1,MATCH($E133&amp;"/"&amp;I$1,Data!$1:$1,0)-1)=0,"",OFFSET(Data!$A$1,MATCH($D133,Data!$CG:$CG,0)-1,MATCH($E133&amp;"/"&amp;I$1,Data!$1:$1,0)-1)))</f>
        <v/>
      </c>
      <c r="J133" s="256" t="str">
        <f ca="1">IF(ISERROR(OFFSET(Data!$A$1,MATCH($D133,Data!$CG:$CG,0)-1,MATCH($E133&amp;"/"&amp;J$1,Data!$1:$1,0)-1))=TRUE,"",IF(OFFSET(Data!$A$1,MATCH($D133,Data!$CG:$CG,0)-1,MATCH($E133&amp;"/"&amp;J$1,Data!$1:$1,0)-1)=0,"",OFFSET(Data!$A$1,MATCH($D133,Data!$CG:$CG,0)-1,MATCH($E133&amp;"/"&amp;J$1,Data!$1:$1,0)-1)))</f>
        <v/>
      </c>
      <c r="K133" s="256" t="str">
        <f ca="1">IF(ISERROR(OFFSET(Data!$A$1,MATCH($D133,Data!$CG:$CG,0)-1,MATCH($E133&amp;"/"&amp;K$1,Data!$1:$1,0)-1))=TRUE,"",IF(OFFSET(Data!$A$1,MATCH($D133,Data!$CG:$CG,0)-1,MATCH($E133&amp;"/"&amp;K$1,Data!$1:$1,0)-1)=0,"",OFFSET(Data!$A$1,MATCH($D133,Data!$CG:$CG,0)-1,MATCH($E133&amp;"/"&amp;K$1,Data!$1:$1,0)-1)))</f>
        <v/>
      </c>
      <c r="L133" s="256" t="str">
        <f ca="1">IF(ISERROR(OFFSET(Data!$A$1,MATCH($D133,Data!$CG:$CG,0)-1,MATCH($E133&amp;"/"&amp;L$1,Data!$1:$1,0)-1))=TRUE,"",IF(OFFSET(Data!$A$1,MATCH($D133,Data!$CG:$CG,0)-1,MATCH($E133&amp;"/"&amp;L$1,Data!$1:$1,0)-1)=0,"",OFFSET(Data!$A$1,MATCH($D133,Data!$CG:$CG,0)-1,MATCH($E133&amp;"/"&amp;L$1,Data!$1:$1,0)-1)))</f>
        <v/>
      </c>
      <c r="M133" s="256" t="str">
        <f ca="1">IF(ISERROR(OFFSET(Data!$A$1,MATCH($D133,Data!$CG:$CG,0)-1,MATCH($E133&amp;"/"&amp;M$1,Data!$1:$1,0)-1))=TRUE,"",IF(OFFSET(Data!$A$1,MATCH($D133,Data!$CG:$CG,0)-1,MATCH($E133&amp;"/"&amp;M$1,Data!$1:$1,0)-1)=0,"",OFFSET(Data!$A$1,MATCH($D133,Data!$CG:$CG,0)-1,MATCH($E133&amp;"/"&amp;M$1,Data!$1:$1,0)-1)))</f>
        <v/>
      </c>
      <c r="N133" s="256" t="str">
        <f ca="1">IF(ISERROR(OFFSET(Data!$A$1,MATCH($D133,Data!$CG:$CG,0)-1,MATCH($E133&amp;"/"&amp;N$1,Data!$1:$1,0)-1))=TRUE,"",IF(OFFSET(Data!$A$1,MATCH($D133,Data!$CG:$CG,0)-1,MATCH($E133&amp;"/"&amp;N$1,Data!$1:$1,0)-1)=0,"",OFFSET(Data!$A$1,MATCH($D133,Data!$CG:$CG,0)-1,MATCH($E133&amp;"/"&amp;N$1,Data!$1:$1,0)-1)))</f>
        <v/>
      </c>
      <c r="O133" s="256" t="str">
        <f ca="1">IF(ISERROR(OFFSET(Data!$A$1,MATCH($D133,Data!$CG:$CG,0)-1,MATCH($E133&amp;"/"&amp;O$1,Data!$1:$1,0)-1))=TRUE,"",IF(OFFSET(Data!$A$1,MATCH($D133,Data!$CG:$CG,0)-1,MATCH($E133&amp;"/"&amp;O$1,Data!$1:$1,0)-1)=0,"",OFFSET(Data!$A$1,MATCH($D133,Data!$CG:$CG,0)-1,MATCH($E133&amp;"/"&amp;O$1,Data!$1:$1,0)-1)))</f>
        <v/>
      </c>
      <c r="P133" s="256" t="str">
        <f ca="1">IF(ISERROR(OFFSET(Data!$A$1,MATCH($D133,Data!$CG:$CG,0)-1,MATCH($E133&amp;"/"&amp;P$1,Data!$1:$1,0)-1))=TRUE,"",IF(OFFSET(Data!$A$1,MATCH($D133,Data!$CG:$CG,0)-1,MATCH($E133&amp;"/"&amp;P$1,Data!$1:$1,0)-1)=0,"",OFFSET(Data!$A$1,MATCH($D133,Data!$CG:$CG,0)-1,MATCH($E133&amp;"/"&amp;P$1,Data!$1:$1,0)-1)))</f>
        <v/>
      </c>
      <c r="Q133" s="256" t="str">
        <f ca="1">IF(ISERROR(OFFSET(Data!$A$1,MATCH($D133,Data!$CG:$CG,0)-1,MATCH($E133&amp;"/"&amp;Q$1,Data!$1:$1,0)-1))=TRUE,"",IF(OFFSET(Data!$A$1,MATCH($D133,Data!$CG:$CG,0)-1,MATCH($E133&amp;"/"&amp;Q$1,Data!$1:$1,0)-1)=0,"",OFFSET(Data!$A$1,MATCH($D133,Data!$CG:$CG,0)-1,MATCH($E133&amp;"/"&amp;Q$1,Data!$1:$1,0)-1)))</f>
        <v/>
      </c>
      <c r="R133" s="256" t="str">
        <f ca="1">IF(ISERROR(OFFSET(Data!$A$1,MATCH($D133,Data!$CG:$CG,0)-1,MATCH($E133&amp;"/"&amp;R$1,Data!$1:$1,0)-1))=TRUE,"",IF(OFFSET(Data!$A$1,MATCH($D133,Data!$CG:$CG,0)-1,MATCH($E133&amp;"/"&amp;R$1,Data!$1:$1,0)-1)=0,"",OFFSET(Data!$A$1,MATCH($D133,Data!$CG:$CG,0)-1,MATCH($E133&amp;"/"&amp;R$1,Data!$1:$1,0)-1)))</f>
        <v/>
      </c>
      <c r="S133" s="256" t="str">
        <f ca="1">IF(ISERROR(OFFSET(Data!$A$1,MATCH($D133,Data!$CG:$CG,0)-1,MATCH($E133&amp;"/"&amp;S$1,Data!$1:$1,0)-1))=TRUE,"",IF(OFFSET(Data!$A$1,MATCH($D133,Data!$CG:$CG,0)-1,MATCH($E133&amp;"/"&amp;S$1,Data!$1:$1,0)-1)=0,"",OFFSET(Data!$A$1,MATCH($D133,Data!$CG:$CG,0)-1,MATCH($E133&amp;"/"&amp;S$1,Data!$1:$1,0)-1)))</f>
        <v/>
      </c>
      <c r="T133" s="256" t="str">
        <f ca="1">IF(ISERROR(OFFSET(Data!$A$1,MATCH($D133,Data!$CG:$CG,0)-1,MATCH($E133&amp;"/"&amp;T$1,Data!$1:$1,0)-1))=TRUE,"",IF(OFFSET(Data!$A$1,MATCH($D133,Data!$CG:$CG,0)-1,MATCH($E133&amp;"/"&amp;T$1,Data!$1:$1,0)-1)=0,"",OFFSET(Data!$A$1,MATCH($D133,Data!$CG:$CG,0)-1,MATCH($E133&amp;"/"&amp;T$1,Data!$1:$1,0)-1)))</f>
        <v/>
      </c>
      <c r="U133" s="256" t="str">
        <f ca="1">IF(ISERROR(OFFSET(Data!$A$1,MATCH($D133,Data!$CG:$CG,0)-1,MATCH($E133&amp;"/"&amp;U$1,Data!$1:$1,0)-1))=TRUE,"",IF(OFFSET(Data!$A$1,MATCH($D133,Data!$CG:$CG,0)-1,MATCH($E133&amp;"/"&amp;U$1,Data!$1:$1,0)-1)=0,"",OFFSET(Data!$A$1,MATCH($D133,Data!$CG:$CG,0)-1,MATCH($E133&amp;"/"&amp;U$1,Data!$1:$1,0)-1)))</f>
        <v/>
      </c>
      <c r="V133" s="256" t="str">
        <f ca="1">IF(ISERROR(OFFSET(Data!$A$1,MATCH($D133,Data!$CG:$CG,0)-1,MATCH($E133&amp;"/"&amp;V$1,Data!$1:$1,0)-1))=TRUE,"",IF(OFFSET(Data!$A$1,MATCH($D133,Data!$CG:$CG,0)-1,MATCH($E133&amp;"/"&amp;V$1,Data!$1:$1,0)-1)=0,"",OFFSET(Data!$A$1,MATCH($D133,Data!$CG:$CG,0)-1,MATCH($E133&amp;"/"&amp;V$1,Data!$1:$1,0)-1)))</f>
        <v/>
      </c>
      <c r="W133" s="257" t="str">
        <f ca="1">IF(ISERROR(OFFSET(Data!$A$1,MATCH($D133,Data!$CG:$CG,0)-1,MATCH($E133&amp;"/"&amp;W$1,Data!$1:$1,0)-1))=TRUE,"",IF(OFFSET(Data!$A$1,MATCH($D133,Data!$CG:$CG,0)-1,MATCH($E133&amp;"/"&amp;W$1,Data!$1:$1,0)-1)=0,"",OFFSET(Data!$A$1,MATCH($D133,Data!$CG:$CG,0)-1,MATCH($E133&amp;"/"&amp;W$1,Data!$1:$1,0)-1)))</f>
        <v/>
      </c>
      <c r="X133" s="256" t="str">
        <f ca="1">IF(ISERROR(OFFSET(Data!$A$1,MATCH($D133,Data!$CG:$CG,0)-1,MATCH($E133&amp;"/"&amp;X$1,Data!$1:$1,0)-1))=TRUE,"",IF(OFFSET(Data!$A$1,MATCH($D133,Data!$CG:$CG,0)-1,MATCH($E133&amp;"/"&amp;X$1,Data!$1:$1,0)-1)=0,"",OFFSET(Data!$A$1,MATCH($D133,Data!$CG:$CG,0)-1,MATCH($E133&amp;"/"&amp;X$1,Data!$1:$1,0)-1)))</f>
        <v/>
      </c>
      <c r="Y133" s="256" t="str">
        <f ca="1">IF(ISERROR(OFFSET(Data!$A$1,MATCH($D133,Data!$CG:$CG,0)-1,MATCH($E133&amp;"/"&amp;Y$1,Data!$1:$1,0)-1))=TRUE,"",IF(OFFSET(Data!$A$1,MATCH($D133,Data!$CG:$CG,0)-1,MATCH($E133&amp;"/"&amp;Y$1,Data!$1:$1,0)-1)=0,"",OFFSET(Data!$A$1,MATCH($D133,Data!$CG:$CG,0)-1,MATCH($E133&amp;"/"&amp;Y$1,Data!$1:$1,0)-1)))</f>
        <v/>
      </c>
      <c r="Z133" s="256" t="str">
        <f ca="1">IF(ISERROR(OFFSET(Data!$A$1,MATCH($D133,Data!$CG:$CG,0)-1,MATCH($E133&amp;"/"&amp;Z$1,Data!$1:$1,0)-1))=TRUE,"",IF(OFFSET(Data!$A$1,MATCH($D133,Data!$CG:$CG,0)-1,MATCH($E133&amp;"/"&amp;Z$1,Data!$1:$1,0)-1)=0,"",OFFSET(Data!$A$1,MATCH($D133,Data!$CG:$CG,0)-1,MATCH($E133&amp;"/"&amp;Z$1,Data!$1:$1,0)-1)))</f>
        <v/>
      </c>
      <c r="AA133" s="256" t="str">
        <f ca="1">IF(ISERROR(OFFSET(Data!$A$1,MATCH($D133,Data!$CG:$CG,0)-1,MATCH($E133&amp;"/"&amp;AA$1,Data!$1:$1,0)-1))=TRUE,"",IF(OFFSET(Data!$A$1,MATCH($D133,Data!$CG:$CG,0)-1,MATCH($E133&amp;"/"&amp;AA$1,Data!$1:$1,0)-1)=0,"",OFFSET(Data!$A$1,MATCH($D133,Data!$CG:$CG,0)-1,MATCH($E133&amp;"/"&amp;AA$1,Data!$1:$1,0)-1)))</f>
        <v/>
      </c>
      <c r="AB133" s="256" t="str">
        <f ca="1">IF(ISERROR(OFFSET(Data!$A$1,MATCH($D133,Data!$CG:$CG,0)-1,MATCH($E133&amp;"/"&amp;AB$1,Data!$1:$1,0)-1))=TRUE,"",IF(OFFSET(Data!$A$1,MATCH($D133,Data!$CG:$CG,0)-1,MATCH($E133&amp;"/"&amp;AB$1,Data!$1:$1,0)-1)=0,"",OFFSET(Data!$A$1,MATCH($D133,Data!$CG:$CG,0)-1,MATCH($E133&amp;"/"&amp;AB$1,Data!$1:$1,0)-1)))</f>
        <v/>
      </c>
      <c r="AC133" s="256" t="str">
        <f ca="1">IF(ISERROR(OFFSET(Data!$A$1,MATCH($D133,Data!$CG:$CG,0)-1,MATCH($E133&amp;"/"&amp;AC$1,Data!$1:$1,0)-1))=TRUE,"",IF(OFFSET(Data!$A$1,MATCH($D133,Data!$CG:$CG,0)-1,MATCH($E133&amp;"/"&amp;AC$1,Data!$1:$1,0)-1)=0,"",OFFSET(Data!$A$1,MATCH($D133,Data!$CG:$CG,0)-1,MATCH($E133&amp;"/"&amp;AC$1,Data!$1:$1,0)-1)))</f>
        <v/>
      </c>
      <c r="AD133" s="256" t="str">
        <f ca="1">IF(ISERROR(OFFSET(Data!$A$1,MATCH($D133,Data!$CG:$CG,0)-1,MATCH($E133&amp;"/"&amp;AD$1,Data!$1:$1,0)-1))=TRUE,"",IF(OFFSET(Data!$A$1,MATCH($D133,Data!$CG:$CG,0)-1,MATCH($E133&amp;"/"&amp;AD$1,Data!$1:$1,0)-1)=0,"",OFFSET(Data!$A$1,MATCH($D133,Data!$CG:$CG,0)-1,MATCH($E133&amp;"/"&amp;AD$1,Data!$1:$1,0)-1)))</f>
        <v/>
      </c>
      <c r="AE133" s="256" t="str">
        <f ca="1">IF(ISERROR(OFFSET(Data!$A$1,MATCH($D133,Data!$CG:$CG,0)-1,MATCH($E133&amp;"/"&amp;AE$1,Data!$1:$1,0)-1))=TRUE,"",IF(OFFSET(Data!$A$1,MATCH($D133,Data!$CG:$CG,0)-1,MATCH($E133&amp;"/"&amp;AE$1,Data!$1:$1,0)-1)=0,"",OFFSET(Data!$A$1,MATCH($D133,Data!$CG:$CG,0)-1,MATCH($E133&amp;"/"&amp;AE$1,Data!$1:$1,0)-1)))</f>
        <v/>
      </c>
      <c r="AF133" s="258" t="str">
        <f ca="1">IF(ISERROR(OFFSET(Data!$A$1,MATCH($D133,Data!$CG:$CG,0)-1,MATCH($E133&amp;"/"&amp;AF$1,Data!$1:$1,0)-1))=TRUE,"",IF(OFFSET(Data!$A$1,MATCH($D133,Data!$CG:$CG,0)-1,MATCH($E133&amp;"/"&amp;AF$1,Data!$1:$1,0)-1)=0,"",OFFSET(Data!$A$1,MATCH($D133,Data!$CG:$CG,0)-1,MATCH($E133&amp;"/"&amp;AF$1,Data!$1:$1,0)-1)))</f>
        <v/>
      </c>
      <c r="AG133" s="214">
        <f t="shared" ca="1" si="6"/>
        <v>0</v>
      </c>
      <c r="AH133" s="215">
        <f ca="1">SUM(AG129:AG133)</f>
        <v>0</v>
      </c>
    </row>
    <row r="134" spans="1:34" ht="15" hidden="1" customHeight="1" x14ac:dyDescent="0.25">
      <c r="A134" s="445">
        <v>26</v>
      </c>
      <c r="B134" s="448" t="e">
        <f>INDEX(Data!CI:CI,MATCH("W"&amp;A134,Data!A:A,0))</f>
        <v>#N/A</v>
      </c>
      <c r="C134" s="451" t="e">
        <f>INDEX(Data!CG:CG,MATCH("W"&amp;A134,Data!A:A,0))</f>
        <v>#N/A</v>
      </c>
      <c r="D134" s="26" t="e">
        <f>IF(C134&lt;&gt;"",C134,#REF!)</f>
        <v>#N/A</v>
      </c>
      <c r="E134" s="27" t="s">
        <v>21</v>
      </c>
      <c r="F134" s="271" t="str">
        <f ca="1">IF(ISERROR(OFFSET(Data!$A$1,MATCH($D134,Data!$CG:$CG,0)-1,MATCH($E134&amp;"/"&amp;F$1,Data!$1:$1,0)-1))=TRUE,"",IF(OFFSET(Data!$A$1,MATCH($D134,Data!$CG:$CG,0)-1,MATCH($E134&amp;"/"&amp;F$1,Data!$1:$1,0)-1)=0,"",OFFSET(Data!$A$1,MATCH($D134,Data!$CG:$CG,0)-1,MATCH($E134&amp;"/"&amp;F$1,Data!$1:$1,0)-1)))</f>
        <v/>
      </c>
      <c r="G134" s="250" t="str">
        <f ca="1">IF(ISERROR(OFFSET(Data!$A$1,MATCH($D134,Data!$CG:$CG,0)-1,MATCH($E134&amp;"/"&amp;G$1,Data!$1:$1,0)-1))=TRUE,"",IF(OFFSET(Data!$A$1,MATCH($D134,Data!$CG:$CG,0)-1,MATCH($E134&amp;"/"&amp;G$1,Data!$1:$1,0)-1)=0,"",OFFSET(Data!$A$1,MATCH($D134,Data!$CG:$CG,0)-1,MATCH($E134&amp;"/"&amp;G$1,Data!$1:$1,0)-1)))</f>
        <v/>
      </c>
      <c r="H134" s="250" t="str">
        <f ca="1">IF(ISERROR(OFFSET(Data!$A$1,MATCH($D134,Data!$CG:$CG,0)-1,MATCH($E134&amp;"/"&amp;H$1,Data!$1:$1,0)-1))=TRUE,"",IF(OFFSET(Data!$A$1,MATCH($D134,Data!$CG:$CG,0)-1,MATCH($E134&amp;"/"&amp;H$1,Data!$1:$1,0)-1)=0,"",OFFSET(Data!$A$1,MATCH($D134,Data!$CG:$CG,0)-1,MATCH($E134&amp;"/"&amp;H$1,Data!$1:$1,0)-1)))</f>
        <v/>
      </c>
      <c r="I134" s="250" t="str">
        <f ca="1">IF(ISERROR(OFFSET(Data!$A$1,MATCH($D134,Data!$CG:$CG,0)-1,MATCH($E134&amp;"/"&amp;I$1,Data!$1:$1,0)-1))=TRUE,"",IF(OFFSET(Data!$A$1,MATCH($D134,Data!$CG:$CG,0)-1,MATCH($E134&amp;"/"&amp;I$1,Data!$1:$1,0)-1)=0,"",OFFSET(Data!$A$1,MATCH($D134,Data!$CG:$CG,0)-1,MATCH($E134&amp;"/"&amp;I$1,Data!$1:$1,0)-1)))</f>
        <v/>
      </c>
      <c r="J134" s="250" t="str">
        <f ca="1">IF(ISERROR(OFFSET(Data!$A$1,MATCH($D134,Data!$CG:$CG,0)-1,MATCH($E134&amp;"/"&amp;J$1,Data!$1:$1,0)-1))=TRUE,"",IF(OFFSET(Data!$A$1,MATCH($D134,Data!$CG:$CG,0)-1,MATCH($E134&amp;"/"&amp;J$1,Data!$1:$1,0)-1)=0,"",OFFSET(Data!$A$1,MATCH($D134,Data!$CG:$CG,0)-1,MATCH($E134&amp;"/"&amp;J$1,Data!$1:$1,0)-1)))</f>
        <v/>
      </c>
      <c r="K134" s="250" t="str">
        <f ca="1">IF(ISERROR(OFFSET(Data!$A$1,MATCH($D134,Data!$CG:$CG,0)-1,MATCH($E134&amp;"/"&amp;K$1,Data!$1:$1,0)-1))=TRUE,"",IF(OFFSET(Data!$A$1,MATCH($D134,Data!$CG:$CG,0)-1,MATCH($E134&amp;"/"&amp;K$1,Data!$1:$1,0)-1)=0,"",OFFSET(Data!$A$1,MATCH($D134,Data!$CG:$CG,0)-1,MATCH($E134&amp;"/"&amp;K$1,Data!$1:$1,0)-1)))</f>
        <v/>
      </c>
      <c r="L134" s="250" t="str">
        <f ca="1">IF(ISERROR(OFFSET(Data!$A$1,MATCH($D134,Data!$CG:$CG,0)-1,MATCH($E134&amp;"/"&amp;L$1,Data!$1:$1,0)-1))=TRUE,"",IF(OFFSET(Data!$A$1,MATCH($D134,Data!$CG:$CG,0)-1,MATCH($E134&amp;"/"&amp;L$1,Data!$1:$1,0)-1)=0,"",OFFSET(Data!$A$1,MATCH($D134,Data!$CG:$CG,0)-1,MATCH($E134&amp;"/"&amp;L$1,Data!$1:$1,0)-1)))</f>
        <v/>
      </c>
      <c r="M134" s="250" t="str">
        <f ca="1">IF(ISERROR(OFFSET(Data!$A$1,MATCH($D134,Data!$CG:$CG,0)-1,MATCH($E134&amp;"/"&amp;M$1,Data!$1:$1,0)-1))=TRUE,"",IF(OFFSET(Data!$A$1,MATCH($D134,Data!$CG:$CG,0)-1,MATCH($E134&amp;"/"&amp;M$1,Data!$1:$1,0)-1)=0,"",OFFSET(Data!$A$1,MATCH($D134,Data!$CG:$CG,0)-1,MATCH($E134&amp;"/"&amp;M$1,Data!$1:$1,0)-1)))</f>
        <v/>
      </c>
      <c r="N134" s="250" t="str">
        <f ca="1">IF(ISERROR(OFFSET(Data!$A$1,MATCH($D134,Data!$CG:$CG,0)-1,MATCH($E134&amp;"/"&amp;N$1,Data!$1:$1,0)-1))=TRUE,"",IF(OFFSET(Data!$A$1,MATCH($D134,Data!$CG:$CG,0)-1,MATCH($E134&amp;"/"&amp;N$1,Data!$1:$1,0)-1)=0,"",OFFSET(Data!$A$1,MATCH($D134,Data!$CG:$CG,0)-1,MATCH($E134&amp;"/"&amp;N$1,Data!$1:$1,0)-1)))</f>
        <v/>
      </c>
      <c r="O134" s="250" t="str">
        <f ca="1">IF(ISERROR(OFFSET(Data!$A$1,MATCH($D134,Data!$CG:$CG,0)-1,MATCH($E134&amp;"/"&amp;O$1,Data!$1:$1,0)-1))=TRUE,"",IF(OFFSET(Data!$A$1,MATCH($D134,Data!$CG:$CG,0)-1,MATCH($E134&amp;"/"&amp;O$1,Data!$1:$1,0)-1)=0,"",OFFSET(Data!$A$1,MATCH($D134,Data!$CG:$CG,0)-1,MATCH($E134&amp;"/"&amp;O$1,Data!$1:$1,0)-1)))</f>
        <v/>
      </c>
      <c r="P134" s="250" t="str">
        <f ca="1">IF(ISERROR(OFFSET(Data!$A$1,MATCH($D134,Data!$CG:$CG,0)-1,MATCH($E134&amp;"/"&amp;P$1,Data!$1:$1,0)-1))=TRUE,"",IF(OFFSET(Data!$A$1,MATCH($D134,Data!$CG:$CG,0)-1,MATCH($E134&amp;"/"&amp;P$1,Data!$1:$1,0)-1)=0,"",OFFSET(Data!$A$1,MATCH($D134,Data!$CG:$CG,0)-1,MATCH($E134&amp;"/"&amp;P$1,Data!$1:$1,0)-1)))</f>
        <v/>
      </c>
      <c r="Q134" s="250" t="str">
        <f ca="1">IF(ISERROR(OFFSET(Data!$A$1,MATCH($D134,Data!$CG:$CG,0)-1,MATCH($E134&amp;"/"&amp;Q$1,Data!$1:$1,0)-1))=TRUE,"",IF(OFFSET(Data!$A$1,MATCH($D134,Data!$CG:$CG,0)-1,MATCH($E134&amp;"/"&amp;Q$1,Data!$1:$1,0)-1)=0,"",OFFSET(Data!$A$1,MATCH($D134,Data!$CG:$CG,0)-1,MATCH($E134&amp;"/"&amp;Q$1,Data!$1:$1,0)-1)))</f>
        <v/>
      </c>
      <c r="R134" s="250" t="str">
        <f ca="1">IF(ISERROR(OFFSET(Data!$A$1,MATCH($D134,Data!$CG:$CG,0)-1,MATCH($E134&amp;"/"&amp;R$1,Data!$1:$1,0)-1))=TRUE,"",IF(OFFSET(Data!$A$1,MATCH($D134,Data!$CG:$CG,0)-1,MATCH($E134&amp;"/"&amp;R$1,Data!$1:$1,0)-1)=0,"",OFFSET(Data!$A$1,MATCH($D134,Data!$CG:$CG,0)-1,MATCH($E134&amp;"/"&amp;R$1,Data!$1:$1,0)-1)))</f>
        <v/>
      </c>
      <c r="S134" s="250" t="str">
        <f ca="1">IF(ISERROR(OFFSET(Data!$A$1,MATCH($D134,Data!$CG:$CG,0)-1,MATCH($E134&amp;"/"&amp;S$1,Data!$1:$1,0)-1))=TRUE,"",IF(OFFSET(Data!$A$1,MATCH($D134,Data!$CG:$CG,0)-1,MATCH($E134&amp;"/"&amp;S$1,Data!$1:$1,0)-1)=0,"",OFFSET(Data!$A$1,MATCH($D134,Data!$CG:$CG,0)-1,MATCH($E134&amp;"/"&amp;S$1,Data!$1:$1,0)-1)))</f>
        <v/>
      </c>
      <c r="T134" s="250" t="str">
        <f ca="1">IF(ISERROR(OFFSET(Data!$A$1,MATCH($D134,Data!$CG:$CG,0)-1,MATCH($E134&amp;"/"&amp;T$1,Data!$1:$1,0)-1))=TRUE,"",IF(OFFSET(Data!$A$1,MATCH($D134,Data!$CG:$CG,0)-1,MATCH($E134&amp;"/"&amp;T$1,Data!$1:$1,0)-1)=0,"",OFFSET(Data!$A$1,MATCH($D134,Data!$CG:$CG,0)-1,MATCH($E134&amp;"/"&amp;T$1,Data!$1:$1,0)-1)))</f>
        <v/>
      </c>
      <c r="U134" s="250" t="str">
        <f ca="1">IF(ISERROR(OFFSET(Data!$A$1,MATCH($D134,Data!$CG:$CG,0)-1,MATCH($E134&amp;"/"&amp;U$1,Data!$1:$1,0)-1))=TRUE,"",IF(OFFSET(Data!$A$1,MATCH($D134,Data!$CG:$CG,0)-1,MATCH($E134&amp;"/"&amp;U$1,Data!$1:$1,0)-1)=0,"",OFFSET(Data!$A$1,MATCH($D134,Data!$CG:$CG,0)-1,MATCH($E134&amp;"/"&amp;U$1,Data!$1:$1,0)-1)))</f>
        <v/>
      </c>
      <c r="V134" s="250" t="str">
        <f ca="1">IF(ISERROR(OFFSET(Data!$A$1,MATCH($D134,Data!$CG:$CG,0)-1,MATCH($E134&amp;"/"&amp;V$1,Data!$1:$1,0)-1))=TRUE,"",IF(OFFSET(Data!$A$1,MATCH($D134,Data!$CG:$CG,0)-1,MATCH($E134&amp;"/"&amp;V$1,Data!$1:$1,0)-1)=0,"",OFFSET(Data!$A$1,MATCH($D134,Data!$CG:$CG,0)-1,MATCH($E134&amp;"/"&amp;V$1,Data!$1:$1,0)-1)))</f>
        <v/>
      </c>
      <c r="W134" s="272" t="str">
        <f ca="1">IF(ISERROR(OFFSET(Data!$A$1,MATCH($D134,Data!$CG:$CG,0)-1,MATCH($E134&amp;"/"&amp;W$1,Data!$1:$1,0)-1))=TRUE,"",IF(OFFSET(Data!$A$1,MATCH($D134,Data!$CG:$CG,0)-1,MATCH($E134&amp;"/"&amp;W$1,Data!$1:$1,0)-1)=0,"",OFFSET(Data!$A$1,MATCH($D134,Data!$CG:$CG,0)-1,MATCH($E134&amp;"/"&amp;W$1,Data!$1:$1,0)-1)))</f>
        <v/>
      </c>
      <c r="X134" s="250" t="str">
        <f ca="1">IF(ISERROR(OFFSET(Data!$A$1,MATCH($D134,Data!$CG:$CG,0)-1,MATCH($E134&amp;"/"&amp;X$1,Data!$1:$1,0)-1))=TRUE,"",IF(OFFSET(Data!$A$1,MATCH($D134,Data!$CG:$CG,0)-1,MATCH($E134&amp;"/"&amp;X$1,Data!$1:$1,0)-1)=0,"",OFFSET(Data!$A$1,MATCH($D134,Data!$CG:$CG,0)-1,MATCH($E134&amp;"/"&amp;X$1,Data!$1:$1,0)-1)))</f>
        <v/>
      </c>
      <c r="Y134" s="250" t="str">
        <f ca="1">IF(ISERROR(OFFSET(Data!$A$1,MATCH($D134,Data!$CG:$CG,0)-1,MATCH($E134&amp;"/"&amp;Y$1,Data!$1:$1,0)-1))=TRUE,"",IF(OFFSET(Data!$A$1,MATCH($D134,Data!$CG:$CG,0)-1,MATCH($E134&amp;"/"&amp;Y$1,Data!$1:$1,0)-1)=0,"",OFFSET(Data!$A$1,MATCH($D134,Data!$CG:$CG,0)-1,MATCH($E134&amp;"/"&amp;Y$1,Data!$1:$1,0)-1)))</f>
        <v/>
      </c>
      <c r="Z134" s="250" t="str">
        <f ca="1">IF(ISERROR(OFFSET(Data!$A$1,MATCH($D134,Data!$CG:$CG,0)-1,MATCH($E134&amp;"/"&amp;Z$1,Data!$1:$1,0)-1))=TRUE,"",IF(OFFSET(Data!$A$1,MATCH($D134,Data!$CG:$CG,0)-1,MATCH($E134&amp;"/"&amp;Z$1,Data!$1:$1,0)-1)=0,"",OFFSET(Data!$A$1,MATCH($D134,Data!$CG:$CG,0)-1,MATCH($E134&amp;"/"&amp;Z$1,Data!$1:$1,0)-1)))</f>
        <v/>
      </c>
      <c r="AA134" s="250" t="str">
        <f ca="1">IF(ISERROR(OFFSET(Data!$A$1,MATCH($D134,Data!$CG:$CG,0)-1,MATCH($E134&amp;"/"&amp;AA$1,Data!$1:$1,0)-1))=TRUE,"",IF(OFFSET(Data!$A$1,MATCH($D134,Data!$CG:$CG,0)-1,MATCH($E134&amp;"/"&amp;AA$1,Data!$1:$1,0)-1)=0,"",OFFSET(Data!$A$1,MATCH($D134,Data!$CG:$CG,0)-1,MATCH($E134&amp;"/"&amp;AA$1,Data!$1:$1,0)-1)))</f>
        <v/>
      </c>
      <c r="AB134" s="250" t="str">
        <f ca="1">IF(ISERROR(OFFSET(Data!$A$1,MATCH($D134,Data!$CG:$CG,0)-1,MATCH($E134&amp;"/"&amp;AB$1,Data!$1:$1,0)-1))=TRUE,"",IF(OFFSET(Data!$A$1,MATCH($D134,Data!$CG:$CG,0)-1,MATCH($E134&amp;"/"&amp;AB$1,Data!$1:$1,0)-1)=0,"",OFFSET(Data!$A$1,MATCH($D134,Data!$CG:$CG,0)-1,MATCH($E134&amp;"/"&amp;AB$1,Data!$1:$1,0)-1)))</f>
        <v/>
      </c>
      <c r="AC134" s="250" t="str">
        <f ca="1">IF(ISERROR(OFFSET(Data!$A$1,MATCH($D134,Data!$CG:$CG,0)-1,MATCH($E134&amp;"/"&amp;AC$1,Data!$1:$1,0)-1))=TRUE,"",IF(OFFSET(Data!$A$1,MATCH($D134,Data!$CG:$CG,0)-1,MATCH($E134&amp;"/"&amp;AC$1,Data!$1:$1,0)-1)=0,"",OFFSET(Data!$A$1,MATCH($D134,Data!$CG:$CG,0)-1,MATCH($E134&amp;"/"&amp;AC$1,Data!$1:$1,0)-1)))</f>
        <v/>
      </c>
      <c r="AD134" s="250" t="str">
        <f ca="1">IF(ISERROR(OFFSET(Data!$A$1,MATCH($D134,Data!$CG:$CG,0)-1,MATCH($E134&amp;"/"&amp;AD$1,Data!$1:$1,0)-1))=TRUE,"",IF(OFFSET(Data!$A$1,MATCH($D134,Data!$CG:$CG,0)-1,MATCH($E134&amp;"/"&amp;AD$1,Data!$1:$1,0)-1)=0,"",OFFSET(Data!$A$1,MATCH($D134,Data!$CG:$CG,0)-1,MATCH($E134&amp;"/"&amp;AD$1,Data!$1:$1,0)-1)))</f>
        <v/>
      </c>
      <c r="AE134" s="250" t="str">
        <f ca="1">IF(ISERROR(OFFSET(Data!$A$1,MATCH($D134,Data!$CG:$CG,0)-1,MATCH($E134&amp;"/"&amp;AE$1,Data!$1:$1,0)-1))=TRUE,"",IF(OFFSET(Data!$A$1,MATCH($D134,Data!$CG:$CG,0)-1,MATCH($E134&amp;"/"&amp;AE$1,Data!$1:$1,0)-1)=0,"",OFFSET(Data!$A$1,MATCH($D134,Data!$CG:$CG,0)-1,MATCH($E134&amp;"/"&amp;AE$1,Data!$1:$1,0)-1)))</f>
        <v/>
      </c>
      <c r="AF134" s="251" t="str">
        <f ca="1">IF(ISERROR(OFFSET(Data!$A$1,MATCH($D134,Data!$CG:$CG,0)-1,MATCH($E134&amp;"/"&amp;AF$1,Data!$1:$1,0)-1))=TRUE,"",IF(OFFSET(Data!$A$1,MATCH($D134,Data!$CG:$CG,0)-1,MATCH($E134&amp;"/"&amp;AF$1,Data!$1:$1,0)-1)=0,"",OFFSET(Data!$A$1,MATCH($D134,Data!$CG:$CG,0)-1,MATCH($E134&amp;"/"&amp;AF$1,Data!$1:$1,0)-1)))</f>
        <v/>
      </c>
      <c r="AG134" s="210">
        <f t="shared" ca="1" si="6"/>
        <v>0</v>
      </c>
      <c r="AH134" s="211">
        <f ca="1">AG134</f>
        <v>0</v>
      </c>
    </row>
    <row r="135" spans="1:34" ht="15" hidden="1" customHeight="1" thickBot="1" x14ac:dyDescent="0.3">
      <c r="A135" s="446"/>
      <c r="B135" s="449"/>
      <c r="C135" s="452"/>
      <c r="D135" s="28" t="e">
        <f>IF(C135&lt;&gt;"",C135,D134)</f>
        <v>#N/A</v>
      </c>
      <c r="E135" s="29" t="s">
        <v>22</v>
      </c>
      <c r="F135" s="254" t="str">
        <f ca="1">IF(ISERROR(OFFSET(Data!$A$1,MATCH($D135,Data!$CG:$CG,0)-1,MATCH($E135&amp;"/"&amp;F$1,Data!$1:$1,0)-1))=TRUE,"",IF(OFFSET(Data!$A$1,MATCH($D135,Data!$CG:$CG,0)-1,MATCH($E135&amp;"/"&amp;F$1,Data!$1:$1,0)-1)=0,"",OFFSET(Data!$A$1,MATCH($D135,Data!$CG:$CG,0)-1,MATCH($E135&amp;"/"&amp;F$1,Data!$1:$1,0)-1)))</f>
        <v/>
      </c>
      <c r="G135" s="252" t="str">
        <f ca="1">IF(ISERROR(OFFSET(Data!$A$1,MATCH($D135,Data!$CG:$CG,0)-1,MATCH($E135&amp;"/"&amp;G$1,Data!$1:$1,0)-1))=TRUE,"",IF(OFFSET(Data!$A$1,MATCH($D135,Data!$CG:$CG,0)-1,MATCH($E135&amp;"/"&amp;G$1,Data!$1:$1,0)-1)=0,"",OFFSET(Data!$A$1,MATCH($D135,Data!$CG:$CG,0)-1,MATCH($E135&amp;"/"&amp;G$1,Data!$1:$1,0)-1)))</f>
        <v/>
      </c>
      <c r="H135" s="252" t="str">
        <f ca="1">IF(ISERROR(OFFSET(Data!$A$1,MATCH($D135,Data!$CG:$CG,0)-1,MATCH($E135&amp;"/"&amp;H$1,Data!$1:$1,0)-1))=TRUE,"",IF(OFFSET(Data!$A$1,MATCH($D135,Data!$CG:$CG,0)-1,MATCH($E135&amp;"/"&amp;H$1,Data!$1:$1,0)-1)=0,"",OFFSET(Data!$A$1,MATCH($D135,Data!$CG:$CG,0)-1,MATCH($E135&amp;"/"&amp;H$1,Data!$1:$1,0)-1)))</f>
        <v/>
      </c>
      <c r="I135" s="252" t="str">
        <f ca="1">IF(ISERROR(OFFSET(Data!$A$1,MATCH($D135,Data!$CG:$CG,0)-1,MATCH($E135&amp;"/"&amp;I$1,Data!$1:$1,0)-1))=TRUE,"",IF(OFFSET(Data!$A$1,MATCH($D135,Data!$CG:$CG,0)-1,MATCH($E135&amp;"/"&amp;I$1,Data!$1:$1,0)-1)=0,"",OFFSET(Data!$A$1,MATCH($D135,Data!$CG:$CG,0)-1,MATCH($E135&amp;"/"&amp;I$1,Data!$1:$1,0)-1)))</f>
        <v/>
      </c>
      <c r="J135" s="252" t="str">
        <f ca="1">IF(ISERROR(OFFSET(Data!$A$1,MATCH($D135,Data!$CG:$CG,0)-1,MATCH($E135&amp;"/"&amp;J$1,Data!$1:$1,0)-1))=TRUE,"",IF(OFFSET(Data!$A$1,MATCH($D135,Data!$CG:$CG,0)-1,MATCH($E135&amp;"/"&amp;J$1,Data!$1:$1,0)-1)=0,"",OFFSET(Data!$A$1,MATCH($D135,Data!$CG:$CG,0)-1,MATCH($E135&amp;"/"&amp;J$1,Data!$1:$1,0)-1)))</f>
        <v/>
      </c>
      <c r="K135" s="252" t="str">
        <f ca="1">IF(ISERROR(OFFSET(Data!$A$1,MATCH($D135,Data!$CG:$CG,0)-1,MATCH($E135&amp;"/"&amp;K$1,Data!$1:$1,0)-1))=TRUE,"",IF(OFFSET(Data!$A$1,MATCH($D135,Data!$CG:$CG,0)-1,MATCH($E135&amp;"/"&amp;K$1,Data!$1:$1,0)-1)=0,"",OFFSET(Data!$A$1,MATCH($D135,Data!$CG:$CG,0)-1,MATCH($E135&amp;"/"&amp;K$1,Data!$1:$1,0)-1)))</f>
        <v/>
      </c>
      <c r="L135" s="252" t="str">
        <f ca="1">IF(ISERROR(OFFSET(Data!$A$1,MATCH($D135,Data!$CG:$CG,0)-1,MATCH($E135&amp;"/"&amp;L$1,Data!$1:$1,0)-1))=TRUE,"",IF(OFFSET(Data!$A$1,MATCH($D135,Data!$CG:$CG,0)-1,MATCH($E135&amp;"/"&amp;L$1,Data!$1:$1,0)-1)=0,"",OFFSET(Data!$A$1,MATCH($D135,Data!$CG:$CG,0)-1,MATCH($E135&amp;"/"&amp;L$1,Data!$1:$1,0)-1)))</f>
        <v/>
      </c>
      <c r="M135" s="252" t="str">
        <f ca="1">IF(ISERROR(OFFSET(Data!$A$1,MATCH($D135,Data!$CG:$CG,0)-1,MATCH($E135&amp;"/"&amp;M$1,Data!$1:$1,0)-1))=TRUE,"",IF(OFFSET(Data!$A$1,MATCH($D135,Data!$CG:$CG,0)-1,MATCH($E135&amp;"/"&amp;M$1,Data!$1:$1,0)-1)=0,"",OFFSET(Data!$A$1,MATCH($D135,Data!$CG:$CG,0)-1,MATCH($E135&amp;"/"&amp;M$1,Data!$1:$1,0)-1)))</f>
        <v/>
      </c>
      <c r="N135" s="252" t="str">
        <f ca="1">IF(ISERROR(OFFSET(Data!$A$1,MATCH($D135,Data!$CG:$CG,0)-1,MATCH($E135&amp;"/"&amp;N$1,Data!$1:$1,0)-1))=TRUE,"",IF(OFFSET(Data!$A$1,MATCH($D135,Data!$CG:$CG,0)-1,MATCH($E135&amp;"/"&amp;N$1,Data!$1:$1,0)-1)=0,"",OFFSET(Data!$A$1,MATCH($D135,Data!$CG:$CG,0)-1,MATCH($E135&amp;"/"&amp;N$1,Data!$1:$1,0)-1)))</f>
        <v/>
      </c>
      <c r="O135" s="252" t="str">
        <f ca="1">IF(ISERROR(OFFSET(Data!$A$1,MATCH($D135,Data!$CG:$CG,0)-1,MATCH($E135&amp;"/"&amp;O$1,Data!$1:$1,0)-1))=TRUE,"",IF(OFFSET(Data!$A$1,MATCH($D135,Data!$CG:$CG,0)-1,MATCH($E135&amp;"/"&amp;O$1,Data!$1:$1,0)-1)=0,"",OFFSET(Data!$A$1,MATCH($D135,Data!$CG:$CG,0)-1,MATCH($E135&amp;"/"&amp;O$1,Data!$1:$1,0)-1)))</f>
        <v/>
      </c>
      <c r="P135" s="252" t="str">
        <f ca="1">IF(ISERROR(OFFSET(Data!$A$1,MATCH($D135,Data!$CG:$CG,0)-1,MATCH($E135&amp;"/"&amp;P$1,Data!$1:$1,0)-1))=TRUE,"",IF(OFFSET(Data!$A$1,MATCH($D135,Data!$CG:$CG,0)-1,MATCH($E135&amp;"/"&amp;P$1,Data!$1:$1,0)-1)=0,"",OFFSET(Data!$A$1,MATCH($D135,Data!$CG:$CG,0)-1,MATCH($E135&amp;"/"&amp;P$1,Data!$1:$1,0)-1)))</f>
        <v/>
      </c>
      <c r="Q135" s="252" t="str">
        <f ca="1">IF(ISERROR(OFFSET(Data!$A$1,MATCH($D135,Data!$CG:$CG,0)-1,MATCH($E135&amp;"/"&amp;Q$1,Data!$1:$1,0)-1))=TRUE,"",IF(OFFSET(Data!$A$1,MATCH($D135,Data!$CG:$CG,0)-1,MATCH($E135&amp;"/"&amp;Q$1,Data!$1:$1,0)-1)=0,"",OFFSET(Data!$A$1,MATCH($D135,Data!$CG:$CG,0)-1,MATCH($E135&amp;"/"&amp;Q$1,Data!$1:$1,0)-1)))</f>
        <v/>
      </c>
      <c r="R135" s="252" t="str">
        <f ca="1">IF(ISERROR(OFFSET(Data!$A$1,MATCH($D135,Data!$CG:$CG,0)-1,MATCH($E135&amp;"/"&amp;R$1,Data!$1:$1,0)-1))=TRUE,"",IF(OFFSET(Data!$A$1,MATCH($D135,Data!$CG:$CG,0)-1,MATCH($E135&amp;"/"&amp;R$1,Data!$1:$1,0)-1)=0,"",OFFSET(Data!$A$1,MATCH($D135,Data!$CG:$CG,0)-1,MATCH($E135&amp;"/"&amp;R$1,Data!$1:$1,0)-1)))</f>
        <v/>
      </c>
      <c r="S135" s="252" t="str">
        <f ca="1">IF(ISERROR(OFFSET(Data!$A$1,MATCH($D135,Data!$CG:$CG,0)-1,MATCH($E135&amp;"/"&amp;S$1,Data!$1:$1,0)-1))=TRUE,"",IF(OFFSET(Data!$A$1,MATCH($D135,Data!$CG:$CG,0)-1,MATCH($E135&amp;"/"&amp;S$1,Data!$1:$1,0)-1)=0,"",OFFSET(Data!$A$1,MATCH($D135,Data!$CG:$CG,0)-1,MATCH($E135&amp;"/"&amp;S$1,Data!$1:$1,0)-1)))</f>
        <v/>
      </c>
      <c r="T135" s="252" t="str">
        <f ca="1">IF(ISERROR(OFFSET(Data!$A$1,MATCH($D135,Data!$CG:$CG,0)-1,MATCH($E135&amp;"/"&amp;T$1,Data!$1:$1,0)-1))=TRUE,"",IF(OFFSET(Data!$A$1,MATCH($D135,Data!$CG:$CG,0)-1,MATCH($E135&amp;"/"&amp;T$1,Data!$1:$1,0)-1)=0,"",OFFSET(Data!$A$1,MATCH($D135,Data!$CG:$CG,0)-1,MATCH($E135&amp;"/"&amp;T$1,Data!$1:$1,0)-1)))</f>
        <v/>
      </c>
      <c r="U135" s="252" t="str">
        <f ca="1">IF(ISERROR(OFFSET(Data!$A$1,MATCH($D135,Data!$CG:$CG,0)-1,MATCH($E135&amp;"/"&amp;U$1,Data!$1:$1,0)-1))=TRUE,"",IF(OFFSET(Data!$A$1,MATCH($D135,Data!$CG:$CG,0)-1,MATCH($E135&amp;"/"&amp;U$1,Data!$1:$1,0)-1)=0,"",OFFSET(Data!$A$1,MATCH($D135,Data!$CG:$CG,0)-1,MATCH($E135&amp;"/"&amp;U$1,Data!$1:$1,0)-1)))</f>
        <v/>
      </c>
      <c r="V135" s="252" t="str">
        <f ca="1">IF(ISERROR(OFFSET(Data!$A$1,MATCH($D135,Data!$CG:$CG,0)-1,MATCH($E135&amp;"/"&amp;V$1,Data!$1:$1,0)-1))=TRUE,"",IF(OFFSET(Data!$A$1,MATCH($D135,Data!$CG:$CG,0)-1,MATCH($E135&amp;"/"&amp;V$1,Data!$1:$1,0)-1)=0,"",OFFSET(Data!$A$1,MATCH($D135,Data!$CG:$CG,0)-1,MATCH($E135&amp;"/"&amp;V$1,Data!$1:$1,0)-1)))</f>
        <v/>
      </c>
      <c r="W135" s="269" t="str">
        <f ca="1">IF(ISERROR(OFFSET(Data!$A$1,MATCH($D135,Data!$CG:$CG,0)-1,MATCH($E135&amp;"/"&amp;W$1,Data!$1:$1,0)-1))=TRUE,"",IF(OFFSET(Data!$A$1,MATCH($D135,Data!$CG:$CG,0)-1,MATCH($E135&amp;"/"&amp;W$1,Data!$1:$1,0)-1)=0,"",OFFSET(Data!$A$1,MATCH($D135,Data!$CG:$CG,0)-1,MATCH($E135&amp;"/"&amp;W$1,Data!$1:$1,0)-1)))</f>
        <v/>
      </c>
      <c r="X135" s="252" t="str">
        <f ca="1">IF(ISERROR(OFFSET(Data!$A$1,MATCH($D135,Data!$CG:$CG,0)-1,MATCH($E135&amp;"/"&amp;X$1,Data!$1:$1,0)-1))=TRUE,"",IF(OFFSET(Data!$A$1,MATCH($D135,Data!$CG:$CG,0)-1,MATCH($E135&amp;"/"&amp;X$1,Data!$1:$1,0)-1)=0,"",OFFSET(Data!$A$1,MATCH($D135,Data!$CG:$CG,0)-1,MATCH($E135&amp;"/"&amp;X$1,Data!$1:$1,0)-1)))</f>
        <v/>
      </c>
      <c r="Y135" s="252" t="str">
        <f ca="1">IF(ISERROR(OFFSET(Data!$A$1,MATCH($D135,Data!$CG:$CG,0)-1,MATCH($E135&amp;"/"&amp;Y$1,Data!$1:$1,0)-1))=TRUE,"",IF(OFFSET(Data!$A$1,MATCH($D135,Data!$CG:$CG,0)-1,MATCH($E135&amp;"/"&amp;Y$1,Data!$1:$1,0)-1)=0,"",OFFSET(Data!$A$1,MATCH($D135,Data!$CG:$CG,0)-1,MATCH($E135&amp;"/"&amp;Y$1,Data!$1:$1,0)-1)))</f>
        <v/>
      </c>
      <c r="Z135" s="252" t="str">
        <f ca="1">IF(ISERROR(OFFSET(Data!$A$1,MATCH($D135,Data!$CG:$CG,0)-1,MATCH($E135&amp;"/"&amp;Z$1,Data!$1:$1,0)-1))=TRUE,"",IF(OFFSET(Data!$A$1,MATCH($D135,Data!$CG:$CG,0)-1,MATCH($E135&amp;"/"&amp;Z$1,Data!$1:$1,0)-1)=0,"",OFFSET(Data!$A$1,MATCH($D135,Data!$CG:$CG,0)-1,MATCH($E135&amp;"/"&amp;Z$1,Data!$1:$1,0)-1)))</f>
        <v/>
      </c>
      <c r="AA135" s="252" t="str">
        <f ca="1">IF(ISERROR(OFFSET(Data!$A$1,MATCH($D135,Data!$CG:$CG,0)-1,MATCH($E135&amp;"/"&amp;AA$1,Data!$1:$1,0)-1))=TRUE,"",IF(OFFSET(Data!$A$1,MATCH($D135,Data!$CG:$CG,0)-1,MATCH($E135&amp;"/"&amp;AA$1,Data!$1:$1,0)-1)=0,"",OFFSET(Data!$A$1,MATCH($D135,Data!$CG:$CG,0)-1,MATCH($E135&amp;"/"&amp;AA$1,Data!$1:$1,0)-1)))</f>
        <v/>
      </c>
      <c r="AB135" s="252" t="str">
        <f ca="1">IF(ISERROR(OFFSET(Data!$A$1,MATCH($D135,Data!$CG:$CG,0)-1,MATCH($E135&amp;"/"&amp;AB$1,Data!$1:$1,0)-1))=TRUE,"",IF(OFFSET(Data!$A$1,MATCH($D135,Data!$CG:$CG,0)-1,MATCH($E135&amp;"/"&amp;AB$1,Data!$1:$1,0)-1)=0,"",OFFSET(Data!$A$1,MATCH($D135,Data!$CG:$CG,0)-1,MATCH($E135&amp;"/"&amp;AB$1,Data!$1:$1,0)-1)))</f>
        <v/>
      </c>
      <c r="AC135" s="252" t="str">
        <f ca="1">IF(ISERROR(OFFSET(Data!$A$1,MATCH($D135,Data!$CG:$CG,0)-1,MATCH($E135&amp;"/"&amp;AC$1,Data!$1:$1,0)-1))=TRUE,"",IF(OFFSET(Data!$A$1,MATCH($D135,Data!$CG:$CG,0)-1,MATCH($E135&amp;"/"&amp;AC$1,Data!$1:$1,0)-1)=0,"",OFFSET(Data!$A$1,MATCH($D135,Data!$CG:$CG,0)-1,MATCH($E135&amp;"/"&amp;AC$1,Data!$1:$1,0)-1)))</f>
        <v/>
      </c>
      <c r="AD135" s="252" t="str">
        <f ca="1">IF(ISERROR(OFFSET(Data!$A$1,MATCH($D135,Data!$CG:$CG,0)-1,MATCH($E135&amp;"/"&amp;AD$1,Data!$1:$1,0)-1))=TRUE,"",IF(OFFSET(Data!$A$1,MATCH($D135,Data!$CG:$CG,0)-1,MATCH($E135&amp;"/"&amp;AD$1,Data!$1:$1,0)-1)=0,"",OFFSET(Data!$A$1,MATCH($D135,Data!$CG:$CG,0)-1,MATCH($E135&amp;"/"&amp;AD$1,Data!$1:$1,0)-1)))</f>
        <v/>
      </c>
      <c r="AE135" s="252" t="str">
        <f ca="1">IF(ISERROR(OFFSET(Data!$A$1,MATCH($D135,Data!$CG:$CG,0)-1,MATCH($E135&amp;"/"&amp;AE$1,Data!$1:$1,0)-1))=TRUE,"",IF(OFFSET(Data!$A$1,MATCH($D135,Data!$CG:$CG,0)-1,MATCH($E135&amp;"/"&amp;AE$1,Data!$1:$1,0)-1)=0,"",OFFSET(Data!$A$1,MATCH($D135,Data!$CG:$CG,0)-1,MATCH($E135&amp;"/"&amp;AE$1,Data!$1:$1,0)-1)))</f>
        <v/>
      </c>
      <c r="AF135" s="253" t="str">
        <f ca="1">IF(ISERROR(OFFSET(Data!$A$1,MATCH($D135,Data!$CG:$CG,0)-1,MATCH($E135&amp;"/"&amp;AF$1,Data!$1:$1,0)-1))=TRUE,"",IF(OFFSET(Data!$A$1,MATCH($D135,Data!$CG:$CG,0)-1,MATCH($E135&amp;"/"&amp;AF$1,Data!$1:$1,0)-1)=0,"",OFFSET(Data!$A$1,MATCH($D135,Data!$CG:$CG,0)-1,MATCH($E135&amp;"/"&amp;AF$1,Data!$1:$1,0)-1)))</f>
        <v/>
      </c>
      <c r="AG135" s="212">
        <f t="shared" ca="1" si="6"/>
        <v>0</v>
      </c>
      <c r="AH135" s="213">
        <f ca="1">SUM(AG134:AG135)</f>
        <v>0</v>
      </c>
    </row>
    <row r="136" spans="1:34" ht="15" hidden="1" customHeight="1" x14ac:dyDescent="0.25">
      <c r="A136" s="446"/>
      <c r="B136" s="449"/>
      <c r="C136" s="452"/>
      <c r="D136" s="28" t="e">
        <f>IF(C136&lt;&gt;"",C136,D135)</f>
        <v>#N/A</v>
      </c>
      <c r="E136" s="29" t="s">
        <v>23</v>
      </c>
      <c r="F136" s="254" t="str">
        <f ca="1">IF(ISERROR(OFFSET(Data!$A$1,MATCH($D136,Data!$CG:$CG,0)-1,MATCH($E136&amp;"/"&amp;F$1,Data!$1:$1,0)-1))=TRUE,"",IF(OFFSET(Data!$A$1,MATCH($D136,Data!$CG:$CG,0)-1,MATCH($E136&amp;"/"&amp;F$1,Data!$1:$1,0)-1)=0,"",OFFSET(Data!$A$1,MATCH($D136,Data!$CG:$CG,0)-1,MATCH($E136&amp;"/"&amp;F$1,Data!$1:$1,0)-1)))</f>
        <v/>
      </c>
      <c r="G136" s="252" t="str">
        <f ca="1">IF(ISERROR(OFFSET(Data!$A$1,MATCH($D136,Data!$CG:$CG,0)-1,MATCH($E136&amp;"/"&amp;G$1,Data!$1:$1,0)-1))=TRUE,"",IF(OFFSET(Data!$A$1,MATCH($D136,Data!$CG:$CG,0)-1,MATCH($E136&amp;"/"&amp;G$1,Data!$1:$1,0)-1)=0,"",OFFSET(Data!$A$1,MATCH($D136,Data!$CG:$CG,0)-1,MATCH($E136&amp;"/"&amp;G$1,Data!$1:$1,0)-1)))</f>
        <v/>
      </c>
      <c r="H136" s="252" t="str">
        <f ca="1">IF(ISERROR(OFFSET(Data!$A$1,MATCH($D136,Data!$CG:$CG,0)-1,MATCH($E136&amp;"/"&amp;H$1,Data!$1:$1,0)-1))=TRUE,"",IF(OFFSET(Data!$A$1,MATCH($D136,Data!$CG:$CG,0)-1,MATCH($E136&amp;"/"&amp;H$1,Data!$1:$1,0)-1)=0,"",OFFSET(Data!$A$1,MATCH($D136,Data!$CG:$CG,0)-1,MATCH($E136&amp;"/"&amp;H$1,Data!$1:$1,0)-1)))</f>
        <v/>
      </c>
      <c r="I136" s="252" t="str">
        <f ca="1">IF(ISERROR(OFFSET(Data!$A$1,MATCH($D136,Data!$CG:$CG,0)-1,MATCH($E136&amp;"/"&amp;I$1,Data!$1:$1,0)-1))=TRUE,"",IF(OFFSET(Data!$A$1,MATCH($D136,Data!$CG:$CG,0)-1,MATCH($E136&amp;"/"&amp;I$1,Data!$1:$1,0)-1)=0,"",OFFSET(Data!$A$1,MATCH($D136,Data!$CG:$CG,0)-1,MATCH($E136&amp;"/"&amp;I$1,Data!$1:$1,0)-1)))</f>
        <v/>
      </c>
      <c r="J136" s="252" t="str">
        <f ca="1">IF(ISERROR(OFFSET(Data!$A$1,MATCH($D136,Data!$CG:$CG,0)-1,MATCH($E136&amp;"/"&amp;J$1,Data!$1:$1,0)-1))=TRUE,"",IF(OFFSET(Data!$A$1,MATCH($D136,Data!$CG:$CG,0)-1,MATCH($E136&amp;"/"&amp;J$1,Data!$1:$1,0)-1)=0,"",OFFSET(Data!$A$1,MATCH($D136,Data!$CG:$CG,0)-1,MATCH($E136&amp;"/"&amp;J$1,Data!$1:$1,0)-1)))</f>
        <v/>
      </c>
      <c r="K136" s="252" t="str">
        <f ca="1">IF(ISERROR(OFFSET(Data!$A$1,MATCH($D136,Data!$CG:$CG,0)-1,MATCH($E136&amp;"/"&amp;K$1,Data!$1:$1,0)-1))=TRUE,"",IF(OFFSET(Data!$A$1,MATCH($D136,Data!$CG:$CG,0)-1,MATCH($E136&amp;"/"&amp;K$1,Data!$1:$1,0)-1)=0,"",OFFSET(Data!$A$1,MATCH($D136,Data!$CG:$CG,0)-1,MATCH($E136&amp;"/"&amp;K$1,Data!$1:$1,0)-1)))</f>
        <v/>
      </c>
      <c r="L136" s="252" t="str">
        <f ca="1">IF(ISERROR(OFFSET(Data!$A$1,MATCH($D136,Data!$CG:$CG,0)-1,MATCH($E136&amp;"/"&amp;L$1,Data!$1:$1,0)-1))=TRUE,"",IF(OFFSET(Data!$A$1,MATCH($D136,Data!$CG:$CG,0)-1,MATCH($E136&amp;"/"&amp;L$1,Data!$1:$1,0)-1)=0,"",OFFSET(Data!$A$1,MATCH($D136,Data!$CG:$CG,0)-1,MATCH($E136&amp;"/"&amp;L$1,Data!$1:$1,0)-1)))</f>
        <v/>
      </c>
      <c r="M136" s="252" t="str">
        <f ca="1">IF(ISERROR(OFFSET(Data!$A$1,MATCH($D136,Data!$CG:$CG,0)-1,MATCH($E136&amp;"/"&amp;M$1,Data!$1:$1,0)-1))=TRUE,"",IF(OFFSET(Data!$A$1,MATCH($D136,Data!$CG:$CG,0)-1,MATCH($E136&amp;"/"&amp;M$1,Data!$1:$1,0)-1)=0,"",OFFSET(Data!$A$1,MATCH($D136,Data!$CG:$CG,0)-1,MATCH($E136&amp;"/"&amp;M$1,Data!$1:$1,0)-1)))</f>
        <v/>
      </c>
      <c r="N136" s="252" t="str">
        <f ca="1">IF(ISERROR(OFFSET(Data!$A$1,MATCH($D136,Data!$CG:$CG,0)-1,MATCH($E136&amp;"/"&amp;N$1,Data!$1:$1,0)-1))=TRUE,"",IF(OFFSET(Data!$A$1,MATCH($D136,Data!$CG:$CG,0)-1,MATCH($E136&amp;"/"&amp;N$1,Data!$1:$1,0)-1)=0,"",OFFSET(Data!$A$1,MATCH($D136,Data!$CG:$CG,0)-1,MATCH($E136&amp;"/"&amp;N$1,Data!$1:$1,0)-1)))</f>
        <v/>
      </c>
      <c r="O136" s="252" t="str">
        <f ca="1">IF(ISERROR(OFFSET(Data!$A$1,MATCH($D136,Data!$CG:$CG,0)-1,MATCH($E136&amp;"/"&amp;O$1,Data!$1:$1,0)-1))=TRUE,"",IF(OFFSET(Data!$A$1,MATCH($D136,Data!$CG:$CG,0)-1,MATCH($E136&amp;"/"&amp;O$1,Data!$1:$1,0)-1)=0,"",OFFSET(Data!$A$1,MATCH($D136,Data!$CG:$CG,0)-1,MATCH($E136&amp;"/"&amp;O$1,Data!$1:$1,0)-1)))</f>
        <v/>
      </c>
      <c r="P136" s="252" t="str">
        <f ca="1">IF(ISERROR(OFFSET(Data!$A$1,MATCH($D136,Data!$CG:$CG,0)-1,MATCH($E136&amp;"/"&amp;P$1,Data!$1:$1,0)-1))=TRUE,"",IF(OFFSET(Data!$A$1,MATCH($D136,Data!$CG:$CG,0)-1,MATCH($E136&amp;"/"&amp;P$1,Data!$1:$1,0)-1)=0,"",OFFSET(Data!$A$1,MATCH($D136,Data!$CG:$CG,0)-1,MATCH($E136&amp;"/"&amp;P$1,Data!$1:$1,0)-1)))</f>
        <v/>
      </c>
      <c r="Q136" s="252" t="str">
        <f ca="1">IF(ISERROR(OFFSET(Data!$A$1,MATCH($D136,Data!$CG:$CG,0)-1,MATCH($E136&amp;"/"&amp;Q$1,Data!$1:$1,0)-1))=TRUE,"",IF(OFFSET(Data!$A$1,MATCH($D136,Data!$CG:$CG,0)-1,MATCH($E136&amp;"/"&amp;Q$1,Data!$1:$1,0)-1)=0,"",OFFSET(Data!$A$1,MATCH($D136,Data!$CG:$CG,0)-1,MATCH($E136&amp;"/"&amp;Q$1,Data!$1:$1,0)-1)))</f>
        <v/>
      </c>
      <c r="R136" s="252" t="str">
        <f ca="1">IF(ISERROR(OFFSET(Data!$A$1,MATCH($D136,Data!$CG:$CG,0)-1,MATCH($E136&amp;"/"&amp;R$1,Data!$1:$1,0)-1))=TRUE,"",IF(OFFSET(Data!$A$1,MATCH($D136,Data!$CG:$CG,0)-1,MATCH($E136&amp;"/"&amp;R$1,Data!$1:$1,0)-1)=0,"",OFFSET(Data!$A$1,MATCH($D136,Data!$CG:$CG,0)-1,MATCH($E136&amp;"/"&amp;R$1,Data!$1:$1,0)-1)))</f>
        <v/>
      </c>
      <c r="S136" s="252" t="str">
        <f ca="1">IF(ISERROR(OFFSET(Data!$A$1,MATCH($D136,Data!$CG:$CG,0)-1,MATCH($E136&amp;"/"&amp;S$1,Data!$1:$1,0)-1))=TRUE,"",IF(OFFSET(Data!$A$1,MATCH($D136,Data!$CG:$CG,0)-1,MATCH($E136&amp;"/"&amp;S$1,Data!$1:$1,0)-1)=0,"",OFFSET(Data!$A$1,MATCH($D136,Data!$CG:$CG,0)-1,MATCH($E136&amp;"/"&amp;S$1,Data!$1:$1,0)-1)))</f>
        <v/>
      </c>
      <c r="T136" s="252" t="str">
        <f ca="1">IF(ISERROR(OFFSET(Data!$A$1,MATCH($D136,Data!$CG:$CG,0)-1,MATCH($E136&amp;"/"&amp;T$1,Data!$1:$1,0)-1))=TRUE,"",IF(OFFSET(Data!$A$1,MATCH($D136,Data!$CG:$CG,0)-1,MATCH($E136&amp;"/"&amp;T$1,Data!$1:$1,0)-1)=0,"",OFFSET(Data!$A$1,MATCH($D136,Data!$CG:$CG,0)-1,MATCH($E136&amp;"/"&amp;T$1,Data!$1:$1,0)-1)))</f>
        <v/>
      </c>
      <c r="U136" s="252" t="str">
        <f ca="1">IF(ISERROR(OFFSET(Data!$A$1,MATCH($D136,Data!$CG:$CG,0)-1,MATCH($E136&amp;"/"&amp;U$1,Data!$1:$1,0)-1))=TRUE,"",IF(OFFSET(Data!$A$1,MATCH($D136,Data!$CG:$CG,0)-1,MATCH($E136&amp;"/"&amp;U$1,Data!$1:$1,0)-1)=0,"",OFFSET(Data!$A$1,MATCH($D136,Data!$CG:$CG,0)-1,MATCH($E136&amp;"/"&amp;U$1,Data!$1:$1,0)-1)))</f>
        <v/>
      </c>
      <c r="V136" s="252" t="str">
        <f ca="1">IF(ISERROR(OFFSET(Data!$A$1,MATCH($D136,Data!$CG:$CG,0)-1,MATCH($E136&amp;"/"&amp;V$1,Data!$1:$1,0)-1))=TRUE,"",IF(OFFSET(Data!$A$1,MATCH($D136,Data!$CG:$CG,0)-1,MATCH($E136&amp;"/"&amp;V$1,Data!$1:$1,0)-1)=0,"",OFFSET(Data!$A$1,MATCH($D136,Data!$CG:$CG,0)-1,MATCH($E136&amp;"/"&amp;V$1,Data!$1:$1,0)-1)))</f>
        <v/>
      </c>
      <c r="W136" s="269" t="str">
        <f ca="1">IF(ISERROR(OFFSET(Data!$A$1,MATCH($D136,Data!$CG:$CG,0)-1,MATCH($E136&amp;"/"&amp;W$1,Data!$1:$1,0)-1))=TRUE,"",IF(OFFSET(Data!$A$1,MATCH($D136,Data!$CG:$CG,0)-1,MATCH($E136&amp;"/"&amp;W$1,Data!$1:$1,0)-1)=0,"",OFFSET(Data!$A$1,MATCH($D136,Data!$CG:$CG,0)-1,MATCH($E136&amp;"/"&amp;W$1,Data!$1:$1,0)-1)))</f>
        <v/>
      </c>
      <c r="X136" s="252" t="str">
        <f ca="1">IF(ISERROR(OFFSET(Data!$A$1,MATCH($D136,Data!$CG:$CG,0)-1,MATCH($E136&amp;"/"&amp;X$1,Data!$1:$1,0)-1))=TRUE,"",IF(OFFSET(Data!$A$1,MATCH($D136,Data!$CG:$CG,0)-1,MATCH($E136&amp;"/"&amp;X$1,Data!$1:$1,0)-1)=0,"",OFFSET(Data!$A$1,MATCH($D136,Data!$CG:$CG,0)-1,MATCH($E136&amp;"/"&amp;X$1,Data!$1:$1,0)-1)))</f>
        <v/>
      </c>
      <c r="Y136" s="252" t="str">
        <f ca="1">IF(ISERROR(OFFSET(Data!$A$1,MATCH($D136,Data!$CG:$CG,0)-1,MATCH($E136&amp;"/"&amp;Y$1,Data!$1:$1,0)-1))=TRUE,"",IF(OFFSET(Data!$A$1,MATCH($D136,Data!$CG:$CG,0)-1,MATCH($E136&amp;"/"&amp;Y$1,Data!$1:$1,0)-1)=0,"",OFFSET(Data!$A$1,MATCH($D136,Data!$CG:$CG,0)-1,MATCH($E136&amp;"/"&amp;Y$1,Data!$1:$1,0)-1)))</f>
        <v/>
      </c>
      <c r="Z136" s="252" t="str">
        <f ca="1">IF(ISERROR(OFFSET(Data!$A$1,MATCH($D136,Data!$CG:$CG,0)-1,MATCH($E136&amp;"/"&amp;Z$1,Data!$1:$1,0)-1))=TRUE,"",IF(OFFSET(Data!$A$1,MATCH($D136,Data!$CG:$CG,0)-1,MATCH($E136&amp;"/"&amp;Z$1,Data!$1:$1,0)-1)=0,"",OFFSET(Data!$A$1,MATCH($D136,Data!$CG:$CG,0)-1,MATCH($E136&amp;"/"&amp;Z$1,Data!$1:$1,0)-1)))</f>
        <v/>
      </c>
      <c r="AA136" s="252" t="str">
        <f ca="1">IF(ISERROR(OFFSET(Data!$A$1,MATCH($D136,Data!$CG:$CG,0)-1,MATCH($E136&amp;"/"&amp;AA$1,Data!$1:$1,0)-1))=TRUE,"",IF(OFFSET(Data!$A$1,MATCH($D136,Data!$CG:$CG,0)-1,MATCH($E136&amp;"/"&amp;AA$1,Data!$1:$1,0)-1)=0,"",OFFSET(Data!$A$1,MATCH($D136,Data!$CG:$CG,0)-1,MATCH($E136&amp;"/"&amp;AA$1,Data!$1:$1,0)-1)))</f>
        <v/>
      </c>
      <c r="AB136" s="252" t="str">
        <f ca="1">IF(ISERROR(OFFSET(Data!$A$1,MATCH($D136,Data!$CG:$CG,0)-1,MATCH($E136&amp;"/"&amp;AB$1,Data!$1:$1,0)-1))=TRUE,"",IF(OFFSET(Data!$A$1,MATCH($D136,Data!$CG:$CG,0)-1,MATCH($E136&amp;"/"&amp;AB$1,Data!$1:$1,0)-1)=0,"",OFFSET(Data!$A$1,MATCH($D136,Data!$CG:$CG,0)-1,MATCH($E136&amp;"/"&amp;AB$1,Data!$1:$1,0)-1)))</f>
        <v/>
      </c>
      <c r="AC136" s="252" t="str">
        <f ca="1">IF(ISERROR(OFFSET(Data!$A$1,MATCH($D136,Data!$CG:$CG,0)-1,MATCH($E136&amp;"/"&amp;AC$1,Data!$1:$1,0)-1))=TRUE,"",IF(OFFSET(Data!$A$1,MATCH($D136,Data!$CG:$CG,0)-1,MATCH($E136&amp;"/"&amp;AC$1,Data!$1:$1,0)-1)=0,"",OFFSET(Data!$A$1,MATCH($D136,Data!$CG:$CG,0)-1,MATCH($E136&amp;"/"&amp;AC$1,Data!$1:$1,0)-1)))</f>
        <v/>
      </c>
      <c r="AD136" s="252" t="str">
        <f ca="1">IF(ISERROR(OFFSET(Data!$A$1,MATCH($D136,Data!$CG:$CG,0)-1,MATCH($E136&amp;"/"&amp;AD$1,Data!$1:$1,0)-1))=TRUE,"",IF(OFFSET(Data!$A$1,MATCH($D136,Data!$CG:$CG,0)-1,MATCH($E136&amp;"/"&amp;AD$1,Data!$1:$1,0)-1)=0,"",OFFSET(Data!$A$1,MATCH($D136,Data!$CG:$CG,0)-1,MATCH($E136&amp;"/"&amp;AD$1,Data!$1:$1,0)-1)))</f>
        <v/>
      </c>
      <c r="AE136" s="252" t="str">
        <f ca="1">IF(ISERROR(OFFSET(Data!$A$1,MATCH($D136,Data!$CG:$CG,0)-1,MATCH($E136&amp;"/"&amp;AE$1,Data!$1:$1,0)-1))=TRUE,"",IF(OFFSET(Data!$A$1,MATCH($D136,Data!$CG:$CG,0)-1,MATCH($E136&amp;"/"&amp;AE$1,Data!$1:$1,0)-1)=0,"",OFFSET(Data!$A$1,MATCH($D136,Data!$CG:$CG,0)-1,MATCH($E136&amp;"/"&amp;AE$1,Data!$1:$1,0)-1)))</f>
        <v/>
      </c>
      <c r="AF136" s="253" t="str">
        <f ca="1">IF(ISERROR(OFFSET(Data!$A$1,MATCH($D136,Data!$CG:$CG,0)-1,MATCH($E136&amp;"/"&amp;AF$1,Data!$1:$1,0)-1))=TRUE,"",IF(OFFSET(Data!$A$1,MATCH($D136,Data!$CG:$CG,0)-1,MATCH($E136&amp;"/"&amp;AF$1,Data!$1:$1,0)-1)=0,"",OFFSET(Data!$A$1,MATCH($D136,Data!$CG:$CG,0)-1,MATCH($E136&amp;"/"&amp;AF$1,Data!$1:$1,0)-1)))</f>
        <v/>
      </c>
      <c r="AG136" s="212">
        <f t="shared" ca="1" si="6"/>
        <v>0</v>
      </c>
      <c r="AH136" s="213">
        <f ca="1">SUM(AG134:AG136)</f>
        <v>0</v>
      </c>
    </row>
    <row r="137" spans="1:34" ht="15.75" hidden="1" customHeight="1" x14ac:dyDescent="0.25">
      <c r="A137" s="446"/>
      <c r="B137" s="449"/>
      <c r="C137" s="452"/>
      <c r="D137" s="28" t="e">
        <f>IF(C137&lt;&gt;"",C137,D136)</f>
        <v>#N/A</v>
      </c>
      <c r="E137" s="29" t="s">
        <v>24</v>
      </c>
      <c r="F137" s="254" t="str">
        <f ca="1">IF(ISERROR(OFFSET(Data!$A$1,MATCH($D137,Data!$CG:$CG,0)-1,MATCH($E137&amp;"/"&amp;F$1,Data!$1:$1,0)-1))=TRUE,"",IF(OFFSET(Data!$A$1,MATCH($D137,Data!$CG:$CG,0)-1,MATCH($E137&amp;"/"&amp;F$1,Data!$1:$1,0)-1)=0,"",OFFSET(Data!$A$1,MATCH($D137,Data!$CG:$CG,0)-1,MATCH($E137&amp;"/"&amp;F$1,Data!$1:$1,0)-1)))</f>
        <v/>
      </c>
      <c r="G137" s="252" t="str">
        <f ca="1">IF(ISERROR(OFFSET(Data!$A$1,MATCH($D137,Data!$CG:$CG,0)-1,MATCH($E137&amp;"/"&amp;G$1,Data!$1:$1,0)-1))=TRUE,"",IF(OFFSET(Data!$A$1,MATCH($D137,Data!$CG:$CG,0)-1,MATCH($E137&amp;"/"&amp;G$1,Data!$1:$1,0)-1)=0,"",OFFSET(Data!$A$1,MATCH($D137,Data!$CG:$CG,0)-1,MATCH($E137&amp;"/"&amp;G$1,Data!$1:$1,0)-1)))</f>
        <v/>
      </c>
      <c r="H137" s="252" t="str">
        <f ca="1">IF(ISERROR(OFFSET(Data!$A$1,MATCH($D137,Data!$CG:$CG,0)-1,MATCH($E137&amp;"/"&amp;H$1,Data!$1:$1,0)-1))=TRUE,"",IF(OFFSET(Data!$A$1,MATCH($D137,Data!$CG:$CG,0)-1,MATCH($E137&amp;"/"&amp;H$1,Data!$1:$1,0)-1)=0,"",OFFSET(Data!$A$1,MATCH($D137,Data!$CG:$CG,0)-1,MATCH($E137&amp;"/"&amp;H$1,Data!$1:$1,0)-1)))</f>
        <v/>
      </c>
      <c r="I137" s="252" t="str">
        <f ca="1">IF(ISERROR(OFFSET(Data!$A$1,MATCH($D137,Data!$CG:$CG,0)-1,MATCH($E137&amp;"/"&amp;I$1,Data!$1:$1,0)-1))=TRUE,"",IF(OFFSET(Data!$A$1,MATCH($D137,Data!$CG:$CG,0)-1,MATCH($E137&amp;"/"&amp;I$1,Data!$1:$1,0)-1)=0,"",OFFSET(Data!$A$1,MATCH($D137,Data!$CG:$CG,0)-1,MATCH($E137&amp;"/"&amp;I$1,Data!$1:$1,0)-1)))</f>
        <v/>
      </c>
      <c r="J137" s="252" t="str">
        <f ca="1">IF(ISERROR(OFFSET(Data!$A$1,MATCH($D137,Data!$CG:$CG,0)-1,MATCH($E137&amp;"/"&amp;J$1,Data!$1:$1,0)-1))=TRUE,"",IF(OFFSET(Data!$A$1,MATCH($D137,Data!$CG:$CG,0)-1,MATCH($E137&amp;"/"&amp;J$1,Data!$1:$1,0)-1)=0,"",OFFSET(Data!$A$1,MATCH($D137,Data!$CG:$CG,0)-1,MATCH($E137&amp;"/"&amp;J$1,Data!$1:$1,0)-1)))</f>
        <v/>
      </c>
      <c r="K137" s="252" t="str">
        <f ca="1">IF(ISERROR(OFFSET(Data!$A$1,MATCH($D137,Data!$CG:$CG,0)-1,MATCH($E137&amp;"/"&amp;K$1,Data!$1:$1,0)-1))=TRUE,"",IF(OFFSET(Data!$A$1,MATCH($D137,Data!$CG:$CG,0)-1,MATCH($E137&amp;"/"&amp;K$1,Data!$1:$1,0)-1)=0,"",OFFSET(Data!$A$1,MATCH($D137,Data!$CG:$CG,0)-1,MATCH($E137&amp;"/"&amp;K$1,Data!$1:$1,0)-1)))</f>
        <v/>
      </c>
      <c r="L137" s="252" t="str">
        <f ca="1">IF(ISERROR(OFFSET(Data!$A$1,MATCH($D137,Data!$CG:$CG,0)-1,MATCH($E137&amp;"/"&amp;L$1,Data!$1:$1,0)-1))=TRUE,"",IF(OFFSET(Data!$A$1,MATCH($D137,Data!$CG:$CG,0)-1,MATCH($E137&amp;"/"&amp;L$1,Data!$1:$1,0)-1)=0,"",OFFSET(Data!$A$1,MATCH($D137,Data!$CG:$CG,0)-1,MATCH($E137&amp;"/"&amp;L$1,Data!$1:$1,0)-1)))</f>
        <v/>
      </c>
      <c r="M137" s="252" t="str">
        <f ca="1">IF(ISERROR(OFFSET(Data!$A$1,MATCH($D137,Data!$CG:$CG,0)-1,MATCH($E137&amp;"/"&amp;M$1,Data!$1:$1,0)-1))=TRUE,"",IF(OFFSET(Data!$A$1,MATCH($D137,Data!$CG:$CG,0)-1,MATCH($E137&amp;"/"&amp;M$1,Data!$1:$1,0)-1)=0,"",OFFSET(Data!$A$1,MATCH($D137,Data!$CG:$CG,0)-1,MATCH($E137&amp;"/"&amp;M$1,Data!$1:$1,0)-1)))</f>
        <v/>
      </c>
      <c r="N137" s="252" t="str">
        <f ca="1">IF(ISERROR(OFFSET(Data!$A$1,MATCH($D137,Data!$CG:$CG,0)-1,MATCH($E137&amp;"/"&amp;N$1,Data!$1:$1,0)-1))=TRUE,"",IF(OFFSET(Data!$A$1,MATCH($D137,Data!$CG:$CG,0)-1,MATCH($E137&amp;"/"&amp;N$1,Data!$1:$1,0)-1)=0,"",OFFSET(Data!$A$1,MATCH($D137,Data!$CG:$CG,0)-1,MATCH($E137&amp;"/"&amp;N$1,Data!$1:$1,0)-1)))</f>
        <v/>
      </c>
      <c r="O137" s="252" t="str">
        <f ca="1">IF(ISERROR(OFFSET(Data!$A$1,MATCH($D137,Data!$CG:$CG,0)-1,MATCH($E137&amp;"/"&amp;O$1,Data!$1:$1,0)-1))=TRUE,"",IF(OFFSET(Data!$A$1,MATCH($D137,Data!$CG:$CG,0)-1,MATCH($E137&amp;"/"&amp;O$1,Data!$1:$1,0)-1)=0,"",OFFSET(Data!$A$1,MATCH($D137,Data!$CG:$CG,0)-1,MATCH($E137&amp;"/"&amp;O$1,Data!$1:$1,0)-1)))</f>
        <v/>
      </c>
      <c r="P137" s="252" t="str">
        <f ca="1">IF(ISERROR(OFFSET(Data!$A$1,MATCH($D137,Data!$CG:$CG,0)-1,MATCH($E137&amp;"/"&amp;P$1,Data!$1:$1,0)-1))=TRUE,"",IF(OFFSET(Data!$A$1,MATCH($D137,Data!$CG:$CG,0)-1,MATCH($E137&amp;"/"&amp;P$1,Data!$1:$1,0)-1)=0,"",OFFSET(Data!$A$1,MATCH($D137,Data!$CG:$CG,0)-1,MATCH($E137&amp;"/"&amp;P$1,Data!$1:$1,0)-1)))</f>
        <v/>
      </c>
      <c r="Q137" s="252" t="str">
        <f ca="1">IF(ISERROR(OFFSET(Data!$A$1,MATCH($D137,Data!$CG:$CG,0)-1,MATCH($E137&amp;"/"&amp;Q$1,Data!$1:$1,0)-1))=TRUE,"",IF(OFFSET(Data!$A$1,MATCH($D137,Data!$CG:$CG,0)-1,MATCH($E137&amp;"/"&amp;Q$1,Data!$1:$1,0)-1)=0,"",OFFSET(Data!$A$1,MATCH($D137,Data!$CG:$CG,0)-1,MATCH($E137&amp;"/"&amp;Q$1,Data!$1:$1,0)-1)))</f>
        <v/>
      </c>
      <c r="R137" s="252" t="str">
        <f ca="1">IF(ISERROR(OFFSET(Data!$A$1,MATCH($D137,Data!$CG:$CG,0)-1,MATCH($E137&amp;"/"&amp;R$1,Data!$1:$1,0)-1))=TRUE,"",IF(OFFSET(Data!$A$1,MATCH($D137,Data!$CG:$CG,0)-1,MATCH($E137&amp;"/"&amp;R$1,Data!$1:$1,0)-1)=0,"",OFFSET(Data!$A$1,MATCH($D137,Data!$CG:$CG,0)-1,MATCH($E137&amp;"/"&amp;R$1,Data!$1:$1,0)-1)))</f>
        <v/>
      </c>
      <c r="S137" s="252" t="str">
        <f ca="1">IF(ISERROR(OFFSET(Data!$A$1,MATCH($D137,Data!$CG:$CG,0)-1,MATCH($E137&amp;"/"&amp;S$1,Data!$1:$1,0)-1))=TRUE,"",IF(OFFSET(Data!$A$1,MATCH($D137,Data!$CG:$CG,0)-1,MATCH($E137&amp;"/"&amp;S$1,Data!$1:$1,0)-1)=0,"",OFFSET(Data!$A$1,MATCH($D137,Data!$CG:$CG,0)-1,MATCH($E137&amp;"/"&amp;S$1,Data!$1:$1,0)-1)))</f>
        <v/>
      </c>
      <c r="T137" s="252" t="str">
        <f ca="1">IF(ISERROR(OFFSET(Data!$A$1,MATCH($D137,Data!$CG:$CG,0)-1,MATCH($E137&amp;"/"&amp;T$1,Data!$1:$1,0)-1))=TRUE,"",IF(OFFSET(Data!$A$1,MATCH($D137,Data!$CG:$CG,0)-1,MATCH($E137&amp;"/"&amp;T$1,Data!$1:$1,0)-1)=0,"",OFFSET(Data!$A$1,MATCH($D137,Data!$CG:$CG,0)-1,MATCH($E137&amp;"/"&amp;T$1,Data!$1:$1,0)-1)))</f>
        <v/>
      </c>
      <c r="U137" s="252" t="str">
        <f ca="1">IF(ISERROR(OFFSET(Data!$A$1,MATCH($D137,Data!$CG:$CG,0)-1,MATCH($E137&amp;"/"&amp;U$1,Data!$1:$1,0)-1))=TRUE,"",IF(OFFSET(Data!$A$1,MATCH($D137,Data!$CG:$CG,0)-1,MATCH($E137&amp;"/"&amp;U$1,Data!$1:$1,0)-1)=0,"",OFFSET(Data!$A$1,MATCH($D137,Data!$CG:$CG,0)-1,MATCH($E137&amp;"/"&amp;U$1,Data!$1:$1,0)-1)))</f>
        <v/>
      </c>
      <c r="V137" s="252" t="str">
        <f ca="1">IF(ISERROR(OFFSET(Data!$A$1,MATCH($D137,Data!$CG:$CG,0)-1,MATCH($E137&amp;"/"&amp;V$1,Data!$1:$1,0)-1))=TRUE,"",IF(OFFSET(Data!$A$1,MATCH($D137,Data!$CG:$CG,0)-1,MATCH($E137&amp;"/"&amp;V$1,Data!$1:$1,0)-1)=0,"",OFFSET(Data!$A$1,MATCH($D137,Data!$CG:$CG,0)-1,MATCH($E137&amp;"/"&amp;V$1,Data!$1:$1,0)-1)))</f>
        <v/>
      </c>
      <c r="W137" s="269" t="str">
        <f ca="1">IF(ISERROR(OFFSET(Data!$A$1,MATCH($D137,Data!$CG:$CG,0)-1,MATCH($E137&amp;"/"&amp;W$1,Data!$1:$1,0)-1))=TRUE,"",IF(OFFSET(Data!$A$1,MATCH($D137,Data!$CG:$CG,0)-1,MATCH($E137&amp;"/"&amp;W$1,Data!$1:$1,0)-1)=0,"",OFFSET(Data!$A$1,MATCH($D137,Data!$CG:$CG,0)-1,MATCH($E137&amp;"/"&amp;W$1,Data!$1:$1,0)-1)))</f>
        <v/>
      </c>
      <c r="X137" s="252" t="str">
        <f ca="1">IF(ISERROR(OFFSET(Data!$A$1,MATCH($D137,Data!$CG:$CG,0)-1,MATCH($E137&amp;"/"&amp;X$1,Data!$1:$1,0)-1))=TRUE,"",IF(OFFSET(Data!$A$1,MATCH($D137,Data!$CG:$CG,0)-1,MATCH($E137&amp;"/"&amp;X$1,Data!$1:$1,0)-1)=0,"",OFFSET(Data!$A$1,MATCH($D137,Data!$CG:$CG,0)-1,MATCH($E137&amp;"/"&amp;X$1,Data!$1:$1,0)-1)))</f>
        <v/>
      </c>
      <c r="Y137" s="252" t="str">
        <f ca="1">IF(ISERROR(OFFSET(Data!$A$1,MATCH($D137,Data!$CG:$CG,0)-1,MATCH($E137&amp;"/"&amp;Y$1,Data!$1:$1,0)-1))=TRUE,"",IF(OFFSET(Data!$A$1,MATCH($D137,Data!$CG:$CG,0)-1,MATCH($E137&amp;"/"&amp;Y$1,Data!$1:$1,0)-1)=0,"",OFFSET(Data!$A$1,MATCH($D137,Data!$CG:$CG,0)-1,MATCH($E137&amp;"/"&amp;Y$1,Data!$1:$1,0)-1)))</f>
        <v/>
      </c>
      <c r="Z137" s="252" t="str">
        <f ca="1">IF(ISERROR(OFFSET(Data!$A$1,MATCH($D137,Data!$CG:$CG,0)-1,MATCH($E137&amp;"/"&amp;Z$1,Data!$1:$1,0)-1))=TRUE,"",IF(OFFSET(Data!$A$1,MATCH($D137,Data!$CG:$CG,0)-1,MATCH($E137&amp;"/"&amp;Z$1,Data!$1:$1,0)-1)=0,"",OFFSET(Data!$A$1,MATCH($D137,Data!$CG:$CG,0)-1,MATCH($E137&amp;"/"&amp;Z$1,Data!$1:$1,0)-1)))</f>
        <v/>
      </c>
      <c r="AA137" s="252" t="str">
        <f ca="1">IF(ISERROR(OFFSET(Data!$A$1,MATCH($D137,Data!$CG:$CG,0)-1,MATCH($E137&amp;"/"&amp;AA$1,Data!$1:$1,0)-1))=TRUE,"",IF(OFFSET(Data!$A$1,MATCH($D137,Data!$CG:$CG,0)-1,MATCH($E137&amp;"/"&amp;AA$1,Data!$1:$1,0)-1)=0,"",OFFSET(Data!$A$1,MATCH($D137,Data!$CG:$CG,0)-1,MATCH($E137&amp;"/"&amp;AA$1,Data!$1:$1,0)-1)))</f>
        <v/>
      </c>
      <c r="AB137" s="252" t="str">
        <f ca="1">IF(ISERROR(OFFSET(Data!$A$1,MATCH($D137,Data!$CG:$CG,0)-1,MATCH($E137&amp;"/"&amp;AB$1,Data!$1:$1,0)-1))=TRUE,"",IF(OFFSET(Data!$A$1,MATCH($D137,Data!$CG:$CG,0)-1,MATCH($E137&amp;"/"&amp;AB$1,Data!$1:$1,0)-1)=0,"",OFFSET(Data!$A$1,MATCH($D137,Data!$CG:$CG,0)-1,MATCH($E137&amp;"/"&amp;AB$1,Data!$1:$1,0)-1)))</f>
        <v/>
      </c>
      <c r="AC137" s="252" t="str">
        <f ca="1">IF(ISERROR(OFFSET(Data!$A$1,MATCH($D137,Data!$CG:$CG,0)-1,MATCH($E137&amp;"/"&amp;AC$1,Data!$1:$1,0)-1))=TRUE,"",IF(OFFSET(Data!$A$1,MATCH($D137,Data!$CG:$CG,0)-1,MATCH($E137&amp;"/"&amp;AC$1,Data!$1:$1,0)-1)=0,"",OFFSET(Data!$A$1,MATCH($D137,Data!$CG:$CG,0)-1,MATCH($E137&amp;"/"&amp;AC$1,Data!$1:$1,0)-1)))</f>
        <v/>
      </c>
      <c r="AD137" s="252" t="str">
        <f ca="1">IF(ISERROR(OFFSET(Data!$A$1,MATCH($D137,Data!$CG:$CG,0)-1,MATCH($E137&amp;"/"&amp;AD$1,Data!$1:$1,0)-1))=TRUE,"",IF(OFFSET(Data!$A$1,MATCH($D137,Data!$CG:$CG,0)-1,MATCH($E137&amp;"/"&amp;AD$1,Data!$1:$1,0)-1)=0,"",OFFSET(Data!$A$1,MATCH($D137,Data!$CG:$CG,0)-1,MATCH($E137&amp;"/"&amp;AD$1,Data!$1:$1,0)-1)))</f>
        <v/>
      </c>
      <c r="AE137" s="252" t="str">
        <f ca="1">IF(ISERROR(OFFSET(Data!$A$1,MATCH($D137,Data!$CG:$CG,0)-1,MATCH($E137&amp;"/"&amp;AE$1,Data!$1:$1,0)-1))=TRUE,"",IF(OFFSET(Data!$A$1,MATCH($D137,Data!$CG:$CG,0)-1,MATCH($E137&amp;"/"&amp;AE$1,Data!$1:$1,0)-1)=0,"",OFFSET(Data!$A$1,MATCH($D137,Data!$CG:$CG,0)-1,MATCH($E137&amp;"/"&amp;AE$1,Data!$1:$1,0)-1)))</f>
        <v/>
      </c>
      <c r="AF137" s="253" t="str">
        <f ca="1">IF(ISERROR(OFFSET(Data!$A$1,MATCH($D137,Data!$CG:$CG,0)-1,MATCH($E137&amp;"/"&amp;AF$1,Data!$1:$1,0)-1))=TRUE,"",IF(OFFSET(Data!$A$1,MATCH($D137,Data!$CG:$CG,0)-1,MATCH($E137&amp;"/"&amp;AF$1,Data!$1:$1,0)-1)=0,"",OFFSET(Data!$A$1,MATCH($D137,Data!$CG:$CG,0)-1,MATCH($E137&amp;"/"&amp;AF$1,Data!$1:$1,0)-1)))</f>
        <v/>
      </c>
      <c r="AG137" s="212">
        <f t="shared" ca="1" si="6"/>
        <v>0</v>
      </c>
      <c r="AH137" s="213">
        <f ca="1">SUM(AG134:AG137)</f>
        <v>0</v>
      </c>
    </row>
    <row r="138" spans="1:34" ht="15.75" hidden="1" customHeight="1" thickBot="1" x14ac:dyDescent="0.3">
      <c r="A138" s="447"/>
      <c r="B138" s="450"/>
      <c r="C138" s="453"/>
      <c r="D138" s="30" t="e">
        <f>IF(C138&lt;&gt;"",C138,D137)</f>
        <v>#N/A</v>
      </c>
      <c r="E138" s="31" t="s">
        <v>25</v>
      </c>
      <c r="F138" s="255" t="str">
        <f ca="1">IF(ISERROR(OFFSET(Data!$A$1,MATCH($D138,Data!$CG:$CG,0)-1,MATCH($E138&amp;"/"&amp;F$1,Data!$1:$1,0)-1))=TRUE,"",IF(OFFSET(Data!$A$1,MATCH($D138,Data!$CG:$CG,0)-1,MATCH($E138&amp;"/"&amp;F$1,Data!$1:$1,0)-1)=0,"",OFFSET(Data!$A$1,MATCH($D138,Data!$CG:$CG,0)-1,MATCH($E138&amp;"/"&amp;F$1,Data!$1:$1,0)-1)))</f>
        <v/>
      </c>
      <c r="G138" s="256" t="str">
        <f ca="1">IF(ISERROR(OFFSET(Data!$A$1,MATCH($D138,Data!$CG:$CG,0)-1,MATCH($E138&amp;"/"&amp;G$1,Data!$1:$1,0)-1))=TRUE,"",IF(OFFSET(Data!$A$1,MATCH($D138,Data!$CG:$CG,0)-1,MATCH($E138&amp;"/"&amp;G$1,Data!$1:$1,0)-1)=0,"",OFFSET(Data!$A$1,MATCH($D138,Data!$CG:$CG,0)-1,MATCH($E138&amp;"/"&amp;G$1,Data!$1:$1,0)-1)))</f>
        <v/>
      </c>
      <c r="H138" s="256" t="str">
        <f ca="1">IF(ISERROR(OFFSET(Data!$A$1,MATCH($D138,Data!$CG:$CG,0)-1,MATCH($E138&amp;"/"&amp;H$1,Data!$1:$1,0)-1))=TRUE,"",IF(OFFSET(Data!$A$1,MATCH($D138,Data!$CG:$CG,0)-1,MATCH($E138&amp;"/"&amp;H$1,Data!$1:$1,0)-1)=0,"",OFFSET(Data!$A$1,MATCH($D138,Data!$CG:$CG,0)-1,MATCH($E138&amp;"/"&amp;H$1,Data!$1:$1,0)-1)))</f>
        <v/>
      </c>
      <c r="I138" s="256" t="str">
        <f ca="1">IF(ISERROR(OFFSET(Data!$A$1,MATCH($D138,Data!$CG:$CG,0)-1,MATCH($E138&amp;"/"&amp;I$1,Data!$1:$1,0)-1))=TRUE,"",IF(OFFSET(Data!$A$1,MATCH($D138,Data!$CG:$CG,0)-1,MATCH($E138&amp;"/"&amp;I$1,Data!$1:$1,0)-1)=0,"",OFFSET(Data!$A$1,MATCH($D138,Data!$CG:$CG,0)-1,MATCH($E138&amp;"/"&amp;I$1,Data!$1:$1,0)-1)))</f>
        <v/>
      </c>
      <c r="J138" s="256" t="str">
        <f ca="1">IF(ISERROR(OFFSET(Data!$A$1,MATCH($D138,Data!$CG:$CG,0)-1,MATCH($E138&amp;"/"&amp;J$1,Data!$1:$1,0)-1))=TRUE,"",IF(OFFSET(Data!$A$1,MATCH($D138,Data!$CG:$CG,0)-1,MATCH($E138&amp;"/"&amp;J$1,Data!$1:$1,0)-1)=0,"",OFFSET(Data!$A$1,MATCH($D138,Data!$CG:$CG,0)-1,MATCH($E138&amp;"/"&amp;J$1,Data!$1:$1,0)-1)))</f>
        <v/>
      </c>
      <c r="K138" s="256" t="str">
        <f ca="1">IF(ISERROR(OFFSET(Data!$A$1,MATCH($D138,Data!$CG:$CG,0)-1,MATCH($E138&amp;"/"&amp;K$1,Data!$1:$1,0)-1))=TRUE,"",IF(OFFSET(Data!$A$1,MATCH($D138,Data!$CG:$CG,0)-1,MATCH($E138&amp;"/"&amp;K$1,Data!$1:$1,0)-1)=0,"",OFFSET(Data!$A$1,MATCH($D138,Data!$CG:$CG,0)-1,MATCH($E138&amp;"/"&amp;K$1,Data!$1:$1,0)-1)))</f>
        <v/>
      </c>
      <c r="L138" s="256" t="str">
        <f ca="1">IF(ISERROR(OFFSET(Data!$A$1,MATCH($D138,Data!$CG:$CG,0)-1,MATCH($E138&amp;"/"&amp;L$1,Data!$1:$1,0)-1))=TRUE,"",IF(OFFSET(Data!$A$1,MATCH($D138,Data!$CG:$CG,0)-1,MATCH($E138&amp;"/"&amp;L$1,Data!$1:$1,0)-1)=0,"",OFFSET(Data!$A$1,MATCH($D138,Data!$CG:$CG,0)-1,MATCH($E138&amp;"/"&amp;L$1,Data!$1:$1,0)-1)))</f>
        <v/>
      </c>
      <c r="M138" s="256" t="str">
        <f ca="1">IF(ISERROR(OFFSET(Data!$A$1,MATCH($D138,Data!$CG:$CG,0)-1,MATCH($E138&amp;"/"&amp;M$1,Data!$1:$1,0)-1))=TRUE,"",IF(OFFSET(Data!$A$1,MATCH($D138,Data!$CG:$CG,0)-1,MATCH($E138&amp;"/"&amp;M$1,Data!$1:$1,0)-1)=0,"",OFFSET(Data!$A$1,MATCH($D138,Data!$CG:$CG,0)-1,MATCH($E138&amp;"/"&amp;M$1,Data!$1:$1,0)-1)))</f>
        <v/>
      </c>
      <c r="N138" s="256" t="str">
        <f ca="1">IF(ISERROR(OFFSET(Data!$A$1,MATCH($D138,Data!$CG:$CG,0)-1,MATCH($E138&amp;"/"&amp;N$1,Data!$1:$1,0)-1))=TRUE,"",IF(OFFSET(Data!$A$1,MATCH($D138,Data!$CG:$CG,0)-1,MATCH($E138&amp;"/"&amp;N$1,Data!$1:$1,0)-1)=0,"",OFFSET(Data!$A$1,MATCH($D138,Data!$CG:$CG,0)-1,MATCH($E138&amp;"/"&amp;N$1,Data!$1:$1,0)-1)))</f>
        <v/>
      </c>
      <c r="O138" s="256" t="str">
        <f ca="1">IF(ISERROR(OFFSET(Data!$A$1,MATCH($D138,Data!$CG:$CG,0)-1,MATCH($E138&amp;"/"&amp;O$1,Data!$1:$1,0)-1))=TRUE,"",IF(OFFSET(Data!$A$1,MATCH($D138,Data!$CG:$CG,0)-1,MATCH($E138&amp;"/"&amp;O$1,Data!$1:$1,0)-1)=0,"",OFFSET(Data!$A$1,MATCH($D138,Data!$CG:$CG,0)-1,MATCH($E138&amp;"/"&amp;O$1,Data!$1:$1,0)-1)))</f>
        <v/>
      </c>
      <c r="P138" s="256" t="str">
        <f ca="1">IF(ISERROR(OFFSET(Data!$A$1,MATCH($D138,Data!$CG:$CG,0)-1,MATCH($E138&amp;"/"&amp;P$1,Data!$1:$1,0)-1))=TRUE,"",IF(OFFSET(Data!$A$1,MATCH($D138,Data!$CG:$CG,0)-1,MATCH($E138&amp;"/"&amp;P$1,Data!$1:$1,0)-1)=0,"",OFFSET(Data!$A$1,MATCH($D138,Data!$CG:$CG,0)-1,MATCH($E138&amp;"/"&amp;P$1,Data!$1:$1,0)-1)))</f>
        <v/>
      </c>
      <c r="Q138" s="256" t="str">
        <f ca="1">IF(ISERROR(OFFSET(Data!$A$1,MATCH($D138,Data!$CG:$CG,0)-1,MATCH($E138&amp;"/"&amp;Q$1,Data!$1:$1,0)-1))=TRUE,"",IF(OFFSET(Data!$A$1,MATCH($D138,Data!$CG:$CG,0)-1,MATCH($E138&amp;"/"&amp;Q$1,Data!$1:$1,0)-1)=0,"",OFFSET(Data!$A$1,MATCH($D138,Data!$CG:$CG,0)-1,MATCH($E138&amp;"/"&amp;Q$1,Data!$1:$1,0)-1)))</f>
        <v/>
      </c>
      <c r="R138" s="256" t="str">
        <f ca="1">IF(ISERROR(OFFSET(Data!$A$1,MATCH($D138,Data!$CG:$CG,0)-1,MATCH($E138&amp;"/"&amp;R$1,Data!$1:$1,0)-1))=TRUE,"",IF(OFFSET(Data!$A$1,MATCH($D138,Data!$CG:$CG,0)-1,MATCH($E138&amp;"/"&amp;R$1,Data!$1:$1,0)-1)=0,"",OFFSET(Data!$A$1,MATCH($D138,Data!$CG:$CG,0)-1,MATCH($E138&amp;"/"&amp;R$1,Data!$1:$1,0)-1)))</f>
        <v/>
      </c>
      <c r="S138" s="256" t="str">
        <f ca="1">IF(ISERROR(OFFSET(Data!$A$1,MATCH($D138,Data!$CG:$CG,0)-1,MATCH($E138&amp;"/"&amp;S$1,Data!$1:$1,0)-1))=TRUE,"",IF(OFFSET(Data!$A$1,MATCH($D138,Data!$CG:$CG,0)-1,MATCH($E138&amp;"/"&amp;S$1,Data!$1:$1,0)-1)=0,"",OFFSET(Data!$A$1,MATCH($D138,Data!$CG:$CG,0)-1,MATCH($E138&amp;"/"&amp;S$1,Data!$1:$1,0)-1)))</f>
        <v/>
      </c>
      <c r="T138" s="256" t="str">
        <f ca="1">IF(ISERROR(OFFSET(Data!$A$1,MATCH($D138,Data!$CG:$CG,0)-1,MATCH($E138&amp;"/"&amp;T$1,Data!$1:$1,0)-1))=TRUE,"",IF(OFFSET(Data!$A$1,MATCH($D138,Data!$CG:$CG,0)-1,MATCH($E138&amp;"/"&amp;T$1,Data!$1:$1,0)-1)=0,"",OFFSET(Data!$A$1,MATCH($D138,Data!$CG:$CG,0)-1,MATCH($E138&amp;"/"&amp;T$1,Data!$1:$1,0)-1)))</f>
        <v/>
      </c>
      <c r="U138" s="256" t="str">
        <f ca="1">IF(ISERROR(OFFSET(Data!$A$1,MATCH($D138,Data!$CG:$CG,0)-1,MATCH($E138&amp;"/"&amp;U$1,Data!$1:$1,0)-1))=TRUE,"",IF(OFFSET(Data!$A$1,MATCH($D138,Data!$CG:$CG,0)-1,MATCH($E138&amp;"/"&amp;U$1,Data!$1:$1,0)-1)=0,"",OFFSET(Data!$A$1,MATCH($D138,Data!$CG:$CG,0)-1,MATCH($E138&amp;"/"&amp;U$1,Data!$1:$1,0)-1)))</f>
        <v/>
      </c>
      <c r="V138" s="256" t="str">
        <f ca="1">IF(ISERROR(OFFSET(Data!$A$1,MATCH($D138,Data!$CG:$CG,0)-1,MATCH($E138&amp;"/"&amp;V$1,Data!$1:$1,0)-1))=TRUE,"",IF(OFFSET(Data!$A$1,MATCH($D138,Data!$CG:$CG,0)-1,MATCH($E138&amp;"/"&amp;V$1,Data!$1:$1,0)-1)=0,"",OFFSET(Data!$A$1,MATCH($D138,Data!$CG:$CG,0)-1,MATCH($E138&amp;"/"&amp;V$1,Data!$1:$1,0)-1)))</f>
        <v/>
      </c>
      <c r="W138" s="257" t="str">
        <f ca="1">IF(ISERROR(OFFSET(Data!$A$1,MATCH($D138,Data!$CG:$CG,0)-1,MATCH($E138&amp;"/"&amp;W$1,Data!$1:$1,0)-1))=TRUE,"",IF(OFFSET(Data!$A$1,MATCH($D138,Data!$CG:$CG,0)-1,MATCH($E138&amp;"/"&amp;W$1,Data!$1:$1,0)-1)=0,"",OFFSET(Data!$A$1,MATCH($D138,Data!$CG:$CG,0)-1,MATCH($E138&amp;"/"&amp;W$1,Data!$1:$1,0)-1)))</f>
        <v/>
      </c>
      <c r="X138" s="256" t="str">
        <f ca="1">IF(ISERROR(OFFSET(Data!$A$1,MATCH($D138,Data!$CG:$CG,0)-1,MATCH($E138&amp;"/"&amp;X$1,Data!$1:$1,0)-1))=TRUE,"",IF(OFFSET(Data!$A$1,MATCH($D138,Data!$CG:$CG,0)-1,MATCH($E138&amp;"/"&amp;X$1,Data!$1:$1,0)-1)=0,"",OFFSET(Data!$A$1,MATCH($D138,Data!$CG:$CG,0)-1,MATCH($E138&amp;"/"&amp;X$1,Data!$1:$1,0)-1)))</f>
        <v/>
      </c>
      <c r="Y138" s="256" t="str">
        <f ca="1">IF(ISERROR(OFFSET(Data!$A$1,MATCH($D138,Data!$CG:$CG,0)-1,MATCH($E138&amp;"/"&amp;Y$1,Data!$1:$1,0)-1))=TRUE,"",IF(OFFSET(Data!$A$1,MATCH($D138,Data!$CG:$CG,0)-1,MATCH($E138&amp;"/"&amp;Y$1,Data!$1:$1,0)-1)=0,"",OFFSET(Data!$A$1,MATCH($D138,Data!$CG:$CG,0)-1,MATCH($E138&amp;"/"&amp;Y$1,Data!$1:$1,0)-1)))</f>
        <v/>
      </c>
      <c r="Z138" s="256" t="str">
        <f ca="1">IF(ISERROR(OFFSET(Data!$A$1,MATCH($D138,Data!$CG:$CG,0)-1,MATCH($E138&amp;"/"&amp;Z$1,Data!$1:$1,0)-1))=TRUE,"",IF(OFFSET(Data!$A$1,MATCH($D138,Data!$CG:$CG,0)-1,MATCH($E138&amp;"/"&amp;Z$1,Data!$1:$1,0)-1)=0,"",OFFSET(Data!$A$1,MATCH($D138,Data!$CG:$CG,0)-1,MATCH($E138&amp;"/"&amp;Z$1,Data!$1:$1,0)-1)))</f>
        <v/>
      </c>
      <c r="AA138" s="256" t="str">
        <f ca="1">IF(ISERROR(OFFSET(Data!$A$1,MATCH($D138,Data!$CG:$CG,0)-1,MATCH($E138&amp;"/"&amp;AA$1,Data!$1:$1,0)-1))=TRUE,"",IF(OFFSET(Data!$A$1,MATCH($D138,Data!$CG:$CG,0)-1,MATCH($E138&amp;"/"&amp;AA$1,Data!$1:$1,0)-1)=0,"",OFFSET(Data!$A$1,MATCH($D138,Data!$CG:$CG,0)-1,MATCH($E138&amp;"/"&amp;AA$1,Data!$1:$1,0)-1)))</f>
        <v/>
      </c>
      <c r="AB138" s="256" t="str">
        <f ca="1">IF(ISERROR(OFFSET(Data!$A$1,MATCH($D138,Data!$CG:$CG,0)-1,MATCH($E138&amp;"/"&amp;AB$1,Data!$1:$1,0)-1))=TRUE,"",IF(OFFSET(Data!$A$1,MATCH($D138,Data!$CG:$CG,0)-1,MATCH($E138&amp;"/"&amp;AB$1,Data!$1:$1,0)-1)=0,"",OFFSET(Data!$A$1,MATCH($D138,Data!$CG:$CG,0)-1,MATCH($E138&amp;"/"&amp;AB$1,Data!$1:$1,0)-1)))</f>
        <v/>
      </c>
      <c r="AC138" s="256" t="str">
        <f ca="1">IF(ISERROR(OFFSET(Data!$A$1,MATCH($D138,Data!$CG:$CG,0)-1,MATCH($E138&amp;"/"&amp;AC$1,Data!$1:$1,0)-1))=TRUE,"",IF(OFFSET(Data!$A$1,MATCH($D138,Data!$CG:$CG,0)-1,MATCH($E138&amp;"/"&amp;AC$1,Data!$1:$1,0)-1)=0,"",OFFSET(Data!$A$1,MATCH($D138,Data!$CG:$CG,0)-1,MATCH($E138&amp;"/"&amp;AC$1,Data!$1:$1,0)-1)))</f>
        <v/>
      </c>
      <c r="AD138" s="256" t="str">
        <f ca="1">IF(ISERROR(OFFSET(Data!$A$1,MATCH($D138,Data!$CG:$CG,0)-1,MATCH($E138&amp;"/"&amp;AD$1,Data!$1:$1,0)-1))=TRUE,"",IF(OFFSET(Data!$A$1,MATCH($D138,Data!$CG:$CG,0)-1,MATCH($E138&amp;"/"&amp;AD$1,Data!$1:$1,0)-1)=0,"",OFFSET(Data!$A$1,MATCH($D138,Data!$CG:$CG,0)-1,MATCH($E138&amp;"/"&amp;AD$1,Data!$1:$1,0)-1)))</f>
        <v/>
      </c>
      <c r="AE138" s="256" t="str">
        <f ca="1">IF(ISERROR(OFFSET(Data!$A$1,MATCH($D138,Data!$CG:$CG,0)-1,MATCH($E138&amp;"/"&amp;AE$1,Data!$1:$1,0)-1))=TRUE,"",IF(OFFSET(Data!$A$1,MATCH($D138,Data!$CG:$CG,0)-1,MATCH($E138&amp;"/"&amp;AE$1,Data!$1:$1,0)-1)=0,"",OFFSET(Data!$A$1,MATCH($D138,Data!$CG:$CG,0)-1,MATCH($E138&amp;"/"&amp;AE$1,Data!$1:$1,0)-1)))</f>
        <v/>
      </c>
      <c r="AF138" s="258" t="str">
        <f ca="1">IF(ISERROR(OFFSET(Data!$A$1,MATCH($D138,Data!$CG:$CG,0)-1,MATCH($E138&amp;"/"&amp;AF$1,Data!$1:$1,0)-1))=TRUE,"",IF(OFFSET(Data!$A$1,MATCH($D138,Data!$CG:$CG,0)-1,MATCH($E138&amp;"/"&amp;AF$1,Data!$1:$1,0)-1)=0,"",OFFSET(Data!$A$1,MATCH($D138,Data!$CG:$CG,0)-1,MATCH($E138&amp;"/"&amp;AF$1,Data!$1:$1,0)-1)))</f>
        <v/>
      </c>
      <c r="AG138" s="214">
        <f t="shared" ref="AG138:AG201" ca="1" si="7">SUM(F138:AF138)</f>
        <v>0</v>
      </c>
      <c r="AH138" s="215">
        <f ca="1">SUM(AG134:AG138)</f>
        <v>0</v>
      </c>
    </row>
    <row r="139" spans="1:34" ht="15" hidden="1" customHeight="1" x14ac:dyDescent="0.25">
      <c r="A139" s="445">
        <v>27</v>
      </c>
      <c r="B139" s="448" t="e">
        <f>INDEX(Data!CI:CI,MATCH("W"&amp;A139,Data!A:A,0))</f>
        <v>#N/A</v>
      </c>
      <c r="C139" s="451" t="e">
        <f>INDEX(Data!CG:CG,MATCH("W"&amp;A139,Data!A:A,0))</f>
        <v>#N/A</v>
      </c>
      <c r="D139" s="26" t="e">
        <f>IF(C139&lt;&gt;"",C139,#REF!)</f>
        <v>#N/A</v>
      </c>
      <c r="E139" s="27" t="s">
        <v>21</v>
      </c>
      <c r="F139" s="271" t="str">
        <f ca="1">IF(ISERROR(OFFSET(Data!$A$1,MATCH($D139,Data!$CG:$CG,0)-1,MATCH($E139&amp;"/"&amp;F$1,Data!$1:$1,0)-1))=TRUE,"",IF(OFFSET(Data!$A$1,MATCH($D139,Data!$CG:$CG,0)-1,MATCH($E139&amp;"/"&amp;F$1,Data!$1:$1,0)-1)=0,"",OFFSET(Data!$A$1,MATCH($D139,Data!$CG:$CG,0)-1,MATCH($E139&amp;"/"&amp;F$1,Data!$1:$1,0)-1)))</f>
        <v/>
      </c>
      <c r="G139" s="250" t="str">
        <f ca="1">IF(ISERROR(OFFSET(Data!$A$1,MATCH($D139,Data!$CG:$CG,0)-1,MATCH($E139&amp;"/"&amp;G$1,Data!$1:$1,0)-1))=TRUE,"",IF(OFFSET(Data!$A$1,MATCH($D139,Data!$CG:$CG,0)-1,MATCH($E139&amp;"/"&amp;G$1,Data!$1:$1,0)-1)=0,"",OFFSET(Data!$A$1,MATCH($D139,Data!$CG:$CG,0)-1,MATCH($E139&amp;"/"&amp;G$1,Data!$1:$1,0)-1)))</f>
        <v/>
      </c>
      <c r="H139" s="250" t="str">
        <f ca="1">IF(ISERROR(OFFSET(Data!$A$1,MATCH($D139,Data!$CG:$CG,0)-1,MATCH($E139&amp;"/"&amp;H$1,Data!$1:$1,0)-1))=TRUE,"",IF(OFFSET(Data!$A$1,MATCH($D139,Data!$CG:$CG,0)-1,MATCH($E139&amp;"/"&amp;H$1,Data!$1:$1,0)-1)=0,"",OFFSET(Data!$A$1,MATCH($D139,Data!$CG:$CG,0)-1,MATCH($E139&amp;"/"&amp;H$1,Data!$1:$1,0)-1)))</f>
        <v/>
      </c>
      <c r="I139" s="250" t="str">
        <f ca="1">IF(ISERROR(OFFSET(Data!$A$1,MATCH($D139,Data!$CG:$CG,0)-1,MATCH($E139&amp;"/"&amp;I$1,Data!$1:$1,0)-1))=TRUE,"",IF(OFFSET(Data!$A$1,MATCH($D139,Data!$CG:$CG,0)-1,MATCH($E139&amp;"/"&amp;I$1,Data!$1:$1,0)-1)=0,"",OFFSET(Data!$A$1,MATCH($D139,Data!$CG:$CG,0)-1,MATCH($E139&amp;"/"&amp;I$1,Data!$1:$1,0)-1)))</f>
        <v/>
      </c>
      <c r="J139" s="250" t="str">
        <f ca="1">IF(ISERROR(OFFSET(Data!$A$1,MATCH($D139,Data!$CG:$CG,0)-1,MATCH($E139&amp;"/"&amp;J$1,Data!$1:$1,0)-1))=TRUE,"",IF(OFFSET(Data!$A$1,MATCH($D139,Data!$CG:$CG,0)-1,MATCH($E139&amp;"/"&amp;J$1,Data!$1:$1,0)-1)=0,"",OFFSET(Data!$A$1,MATCH($D139,Data!$CG:$CG,0)-1,MATCH($E139&amp;"/"&amp;J$1,Data!$1:$1,0)-1)))</f>
        <v/>
      </c>
      <c r="K139" s="250" t="str">
        <f ca="1">IF(ISERROR(OFFSET(Data!$A$1,MATCH($D139,Data!$CG:$CG,0)-1,MATCH($E139&amp;"/"&amp;K$1,Data!$1:$1,0)-1))=TRUE,"",IF(OFFSET(Data!$A$1,MATCH($D139,Data!$CG:$CG,0)-1,MATCH($E139&amp;"/"&amp;K$1,Data!$1:$1,0)-1)=0,"",OFFSET(Data!$A$1,MATCH($D139,Data!$CG:$CG,0)-1,MATCH($E139&amp;"/"&amp;K$1,Data!$1:$1,0)-1)))</f>
        <v/>
      </c>
      <c r="L139" s="250" t="str">
        <f ca="1">IF(ISERROR(OFFSET(Data!$A$1,MATCH($D139,Data!$CG:$CG,0)-1,MATCH($E139&amp;"/"&amp;L$1,Data!$1:$1,0)-1))=TRUE,"",IF(OFFSET(Data!$A$1,MATCH($D139,Data!$CG:$CG,0)-1,MATCH($E139&amp;"/"&amp;L$1,Data!$1:$1,0)-1)=0,"",OFFSET(Data!$A$1,MATCH($D139,Data!$CG:$CG,0)-1,MATCH($E139&amp;"/"&amp;L$1,Data!$1:$1,0)-1)))</f>
        <v/>
      </c>
      <c r="M139" s="250" t="str">
        <f ca="1">IF(ISERROR(OFFSET(Data!$A$1,MATCH($D139,Data!$CG:$CG,0)-1,MATCH($E139&amp;"/"&amp;M$1,Data!$1:$1,0)-1))=TRUE,"",IF(OFFSET(Data!$A$1,MATCH($D139,Data!$CG:$CG,0)-1,MATCH($E139&amp;"/"&amp;M$1,Data!$1:$1,0)-1)=0,"",OFFSET(Data!$A$1,MATCH($D139,Data!$CG:$CG,0)-1,MATCH($E139&amp;"/"&amp;M$1,Data!$1:$1,0)-1)))</f>
        <v/>
      </c>
      <c r="N139" s="250" t="str">
        <f ca="1">IF(ISERROR(OFFSET(Data!$A$1,MATCH($D139,Data!$CG:$CG,0)-1,MATCH($E139&amp;"/"&amp;N$1,Data!$1:$1,0)-1))=TRUE,"",IF(OFFSET(Data!$A$1,MATCH($D139,Data!$CG:$CG,0)-1,MATCH($E139&amp;"/"&amp;N$1,Data!$1:$1,0)-1)=0,"",OFFSET(Data!$A$1,MATCH($D139,Data!$CG:$CG,0)-1,MATCH($E139&amp;"/"&amp;N$1,Data!$1:$1,0)-1)))</f>
        <v/>
      </c>
      <c r="O139" s="250" t="str">
        <f ca="1">IF(ISERROR(OFFSET(Data!$A$1,MATCH($D139,Data!$CG:$CG,0)-1,MATCH($E139&amp;"/"&amp;O$1,Data!$1:$1,0)-1))=TRUE,"",IF(OFFSET(Data!$A$1,MATCH($D139,Data!$CG:$CG,0)-1,MATCH($E139&amp;"/"&amp;O$1,Data!$1:$1,0)-1)=0,"",OFFSET(Data!$A$1,MATCH($D139,Data!$CG:$CG,0)-1,MATCH($E139&amp;"/"&amp;O$1,Data!$1:$1,0)-1)))</f>
        <v/>
      </c>
      <c r="P139" s="250" t="str">
        <f ca="1">IF(ISERROR(OFFSET(Data!$A$1,MATCH($D139,Data!$CG:$CG,0)-1,MATCH($E139&amp;"/"&amp;P$1,Data!$1:$1,0)-1))=TRUE,"",IF(OFFSET(Data!$A$1,MATCH($D139,Data!$CG:$CG,0)-1,MATCH($E139&amp;"/"&amp;P$1,Data!$1:$1,0)-1)=0,"",OFFSET(Data!$A$1,MATCH($D139,Data!$CG:$CG,0)-1,MATCH($E139&amp;"/"&amp;P$1,Data!$1:$1,0)-1)))</f>
        <v/>
      </c>
      <c r="Q139" s="250" t="str">
        <f ca="1">IF(ISERROR(OFFSET(Data!$A$1,MATCH($D139,Data!$CG:$CG,0)-1,MATCH($E139&amp;"/"&amp;Q$1,Data!$1:$1,0)-1))=TRUE,"",IF(OFFSET(Data!$A$1,MATCH($D139,Data!$CG:$CG,0)-1,MATCH($E139&amp;"/"&amp;Q$1,Data!$1:$1,0)-1)=0,"",OFFSET(Data!$A$1,MATCH($D139,Data!$CG:$CG,0)-1,MATCH($E139&amp;"/"&amp;Q$1,Data!$1:$1,0)-1)))</f>
        <v/>
      </c>
      <c r="R139" s="250" t="str">
        <f ca="1">IF(ISERROR(OFFSET(Data!$A$1,MATCH($D139,Data!$CG:$CG,0)-1,MATCH($E139&amp;"/"&amp;R$1,Data!$1:$1,0)-1))=TRUE,"",IF(OFFSET(Data!$A$1,MATCH($D139,Data!$CG:$CG,0)-1,MATCH($E139&amp;"/"&amp;R$1,Data!$1:$1,0)-1)=0,"",OFFSET(Data!$A$1,MATCH($D139,Data!$CG:$CG,0)-1,MATCH($E139&amp;"/"&amp;R$1,Data!$1:$1,0)-1)))</f>
        <v/>
      </c>
      <c r="S139" s="250" t="str">
        <f ca="1">IF(ISERROR(OFFSET(Data!$A$1,MATCH($D139,Data!$CG:$CG,0)-1,MATCH($E139&amp;"/"&amp;S$1,Data!$1:$1,0)-1))=TRUE,"",IF(OFFSET(Data!$A$1,MATCH($D139,Data!$CG:$CG,0)-1,MATCH($E139&amp;"/"&amp;S$1,Data!$1:$1,0)-1)=0,"",OFFSET(Data!$A$1,MATCH($D139,Data!$CG:$CG,0)-1,MATCH($E139&amp;"/"&amp;S$1,Data!$1:$1,0)-1)))</f>
        <v/>
      </c>
      <c r="T139" s="250" t="str">
        <f ca="1">IF(ISERROR(OFFSET(Data!$A$1,MATCH($D139,Data!$CG:$CG,0)-1,MATCH($E139&amp;"/"&amp;T$1,Data!$1:$1,0)-1))=TRUE,"",IF(OFFSET(Data!$A$1,MATCH($D139,Data!$CG:$CG,0)-1,MATCH($E139&amp;"/"&amp;T$1,Data!$1:$1,0)-1)=0,"",OFFSET(Data!$A$1,MATCH($D139,Data!$CG:$CG,0)-1,MATCH($E139&amp;"/"&amp;T$1,Data!$1:$1,0)-1)))</f>
        <v/>
      </c>
      <c r="U139" s="250" t="str">
        <f ca="1">IF(ISERROR(OFFSET(Data!$A$1,MATCH($D139,Data!$CG:$CG,0)-1,MATCH($E139&amp;"/"&amp;U$1,Data!$1:$1,0)-1))=TRUE,"",IF(OFFSET(Data!$A$1,MATCH($D139,Data!$CG:$CG,0)-1,MATCH($E139&amp;"/"&amp;U$1,Data!$1:$1,0)-1)=0,"",OFFSET(Data!$A$1,MATCH($D139,Data!$CG:$CG,0)-1,MATCH($E139&amp;"/"&amp;U$1,Data!$1:$1,0)-1)))</f>
        <v/>
      </c>
      <c r="V139" s="250" t="str">
        <f ca="1">IF(ISERROR(OFFSET(Data!$A$1,MATCH($D139,Data!$CG:$CG,0)-1,MATCH($E139&amp;"/"&amp;V$1,Data!$1:$1,0)-1))=TRUE,"",IF(OFFSET(Data!$A$1,MATCH($D139,Data!$CG:$CG,0)-1,MATCH($E139&amp;"/"&amp;V$1,Data!$1:$1,0)-1)=0,"",OFFSET(Data!$A$1,MATCH($D139,Data!$CG:$CG,0)-1,MATCH($E139&amp;"/"&amp;V$1,Data!$1:$1,0)-1)))</f>
        <v/>
      </c>
      <c r="W139" s="272" t="str">
        <f ca="1">IF(ISERROR(OFFSET(Data!$A$1,MATCH($D139,Data!$CG:$CG,0)-1,MATCH($E139&amp;"/"&amp;W$1,Data!$1:$1,0)-1))=TRUE,"",IF(OFFSET(Data!$A$1,MATCH($D139,Data!$CG:$CG,0)-1,MATCH($E139&amp;"/"&amp;W$1,Data!$1:$1,0)-1)=0,"",OFFSET(Data!$A$1,MATCH($D139,Data!$CG:$CG,0)-1,MATCH($E139&amp;"/"&amp;W$1,Data!$1:$1,0)-1)))</f>
        <v/>
      </c>
      <c r="X139" s="250" t="str">
        <f ca="1">IF(ISERROR(OFFSET(Data!$A$1,MATCH($D139,Data!$CG:$CG,0)-1,MATCH($E139&amp;"/"&amp;X$1,Data!$1:$1,0)-1))=TRUE,"",IF(OFFSET(Data!$A$1,MATCH($D139,Data!$CG:$CG,0)-1,MATCH($E139&amp;"/"&amp;X$1,Data!$1:$1,0)-1)=0,"",OFFSET(Data!$A$1,MATCH($D139,Data!$CG:$CG,0)-1,MATCH($E139&amp;"/"&amp;X$1,Data!$1:$1,0)-1)))</f>
        <v/>
      </c>
      <c r="Y139" s="250" t="str">
        <f ca="1">IF(ISERROR(OFFSET(Data!$A$1,MATCH($D139,Data!$CG:$CG,0)-1,MATCH($E139&amp;"/"&amp;Y$1,Data!$1:$1,0)-1))=TRUE,"",IF(OFFSET(Data!$A$1,MATCH($D139,Data!$CG:$CG,0)-1,MATCH($E139&amp;"/"&amp;Y$1,Data!$1:$1,0)-1)=0,"",OFFSET(Data!$A$1,MATCH($D139,Data!$CG:$CG,0)-1,MATCH($E139&amp;"/"&amp;Y$1,Data!$1:$1,0)-1)))</f>
        <v/>
      </c>
      <c r="Z139" s="250" t="str">
        <f ca="1">IF(ISERROR(OFFSET(Data!$A$1,MATCH($D139,Data!$CG:$CG,0)-1,MATCH($E139&amp;"/"&amp;Z$1,Data!$1:$1,0)-1))=TRUE,"",IF(OFFSET(Data!$A$1,MATCH($D139,Data!$CG:$CG,0)-1,MATCH($E139&amp;"/"&amp;Z$1,Data!$1:$1,0)-1)=0,"",OFFSET(Data!$A$1,MATCH($D139,Data!$CG:$CG,0)-1,MATCH($E139&amp;"/"&amp;Z$1,Data!$1:$1,0)-1)))</f>
        <v/>
      </c>
      <c r="AA139" s="250" t="str">
        <f ca="1">IF(ISERROR(OFFSET(Data!$A$1,MATCH($D139,Data!$CG:$CG,0)-1,MATCH($E139&amp;"/"&amp;AA$1,Data!$1:$1,0)-1))=TRUE,"",IF(OFFSET(Data!$A$1,MATCH($D139,Data!$CG:$CG,0)-1,MATCH($E139&amp;"/"&amp;AA$1,Data!$1:$1,0)-1)=0,"",OFFSET(Data!$A$1,MATCH($D139,Data!$CG:$CG,0)-1,MATCH($E139&amp;"/"&amp;AA$1,Data!$1:$1,0)-1)))</f>
        <v/>
      </c>
      <c r="AB139" s="250" t="str">
        <f ca="1">IF(ISERROR(OFFSET(Data!$A$1,MATCH($D139,Data!$CG:$CG,0)-1,MATCH($E139&amp;"/"&amp;AB$1,Data!$1:$1,0)-1))=TRUE,"",IF(OFFSET(Data!$A$1,MATCH($D139,Data!$CG:$CG,0)-1,MATCH($E139&amp;"/"&amp;AB$1,Data!$1:$1,0)-1)=0,"",OFFSET(Data!$A$1,MATCH($D139,Data!$CG:$CG,0)-1,MATCH($E139&amp;"/"&amp;AB$1,Data!$1:$1,0)-1)))</f>
        <v/>
      </c>
      <c r="AC139" s="250" t="str">
        <f ca="1">IF(ISERROR(OFFSET(Data!$A$1,MATCH($D139,Data!$CG:$CG,0)-1,MATCH($E139&amp;"/"&amp;AC$1,Data!$1:$1,0)-1))=TRUE,"",IF(OFFSET(Data!$A$1,MATCH($D139,Data!$CG:$CG,0)-1,MATCH($E139&amp;"/"&amp;AC$1,Data!$1:$1,0)-1)=0,"",OFFSET(Data!$A$1,MATCH($D139,Data!$CG:$CG,0)-1,MATCH($E139&amp;"/"&amp;AC$1,Data!$1:$1,0)-1)))</f>
        <v/>
      </c>
      <c r="AD139" s="250" t="str">
        <f ca="1">IF(ISERROR(OFFSET(Data!$A$1,MATCH($D139,Data!$CG:$CG,0)-1,MATCH($E139&amp;"/"&amp;AD$1,Data!$1:$1,0)-1))=TRUE,"",IF(OFFSET(Data!$A$1,MATCH($D139,Data!$CG:$CG,0)-1,MATCH($E139&amp;"/"&amp;AD$1,Data!$1:$1,0)-1)=0,"",OFFSET(Data!$A$1,MATCH($D139,Data!$CG:$CG,0)-1,MATCH($E139&amp;"/"&amp;AD$1,Data!$1:$1,0)-1)))</f>
        <v/>
      </c>
      <c r="AE139" s="250" t="str">
        <f ca="1">IF(ISERROR(OFFSET(Data!$A$1,MATCH($D139,Data!$CG:$CG,0)-1,MATCH($E139&amp;"/"&amp;AE$1,Data!$1:$1,0)-1))=TRUE,"",IF(OFFSET(Data!$A$1,MATCH($D139,Data!$CG:$CG,0)-1,MATCH($E139&amp;"/"&amp;AE$1,Data!$1:$1,0)-1)=0,"",OFFSET(Data!$A$1,MATCH($D139,Data!$CG:$CG,0)-1,MATCH($E139&amp;"/"&amp;AE$1,Data!$1:$1,0)-1)))</f>
        <v/>
      </c>
      <c r="AF139" s="251" t="str">
        <f ca="1">IF(ISERROR(OFFSET(Data!$A$1,MATCH($D139,Data!$CG:$CG,0)-1,MATCH($E139&amp;"/"&amp;AF$1,Data!$1:$1,0)-1))=TRUE,"",IF(OFFSET(Data!$A$1,MATCH($D139,Data!$CG:$CG,0)-1,MATCH($E139&amp;"/"&amp;AF$1,Data!$1:$1,0)-1)=0,"",OFFSET(Data!$A$1,MATCH($D139,Data!$CG:$CG,0)-1,MATCH($E139&amp;"/"&amp;AF$1,Data!$1:$1,0)-1)))</f>
        <v/>
      </c>
      <c r="AG139" s="210">
        <f t="shared" ca="1" si="7"/>
        <v>0</v>
      </c>
      <c r="AH139" s="211">
        <f ca="1">AG139</f>
        <v>0</v>
      </c>
    </row>
    <row r="140" spans="1:34" ht="15" hidden="1" customHeight="1" thickBot="1" x14ac:dyDescent="0.3">
      <c r="A140" s="446"/>
      <c r="B140" s="449"/>
      <c r="C140" s="452"/>
      <c r="D140" s="28" t="e">
        <f>IF(C140&lt;&gt;"",C140,D139)</f>
        <v>#N/A</v>
      </c>
      <c r="E140" s="29" t="s">
        <v>22</v>
      </c>
      <c r="F140" s="254" t="str">
        <f ca="1">IF(ISERROR(OFFSET(Data!$A$1,MATCH($D140,Data!$CG:$CG,0)-1,MATCH($E140&amp;"/"&amp;F$1,Data!$1:$1,0)-1))=TRUE,"",IF(OFFSET(Data!$A$1,MATCH($D140,Data!$CG:$CG,0)-1,MATCH($E140&amp;"/"&amp;F$1,Data!$1:$1,0)-1)=0,"",OFFSET(Data!$A$1,MATCH($D140,Data!$CG:$CG,0)-1,MATCH($E140&amp;"/"&amp;F$1,Data!$1:$1,0)-1)))</f>
        <v/>
      </c>
      <c r="G140" s="252" t="str">
        <f ca="1">IF(ISERROR(OFFSET(Data!$A$1,MATCH($D140,Data!$CG:$CG,0)-1,MATCH($E140&amp;"/"&amp;G$1,Data!$1:$1,0)-1))=TRUE,"",IF(OFFSET(Data!$A$1,MATCH($D140,Data!$CG:$CG,0)-1,MATCH($E140&amp;"/"&amp;G$1,Data!$1:$1,0)-1)=0,"",OFFSET(Data!$A$1,MATCH($D140,Data!$CG:$CG,0)-1,MATCH($E140&amp;"/"&amp;G$1,Data!$1:$1,0)-1)))</f>
        <v/>
      </c>
      <c r="H140" s="252" t="str">
        <f ca="1">IF(ISERROR(OFFSET(Data!$A$1,MATCH($D140,Data!$CG:$CG,0)-1,MATCH($E140&amp;"/"&amp;H$1,Data!$1:$1,0)-1))=TRUE,"",IF(OFFSET(Data!$A$1,MATCH($D140,Data!$CG:$CG,0)-1,MATCH($E140&amp;"/"&amp;H$1,Data!$1:$1,0)-1)=0,"",OFFSET(Data!$A$1,MATCH($D140,Data!$CG:$CG,0)-1,MATCH($E140&amp;"/"&amp;H$1,Data!$1:$1,0)-1)))</f>
        <v/>
      </c>
      <c r="I140" s="252" t="str">
        <f ca="1">IF(ISERROR(OFFSET(Data!$A$1,MATCH($D140,Data!$CG:$CG,0)-1,MATCH($E140&amp;"/"&amp;I$1,Data!$1:$1,0)-1))=TRUE,"",IF(OFFSET(Data!$A$1,MATCH($D140,Data!$CG:$CG,0)-1,MATCH($E140&amp;"/"&amp;I$1,Data!$1:$1,0)-1)=0,"",OFFSET(Data!$A$1,MATCH($D140,Data!$CG:$CG,0)-1,MATCH($E140&amp;"/"&amp;I$1,Data!$1:$1,0)-1)))</f>
        <v/>
      </c>
      <c r="J140" s="252" t="str">
        <f ca="1">IF(ISERROR(OFFSET(Data!$A$1,MATCH($D140,Data!$CG:$CG,0)-1,MATCH($E140&amp;"/"&amp;J$1,Data!$1:$1,0)-1))=TRUE,"",IF(OFFSET(Data!$A$1,MATCH($D140,Data!$CG:$CG,0)-1,MATCH($E140&amp;"/"&amp;J$1,Data!$1:$1,0)-1)=0,"",OFFSET(Data!$A$1,MATCH($D140,Data!$CG:$CG,0)-1,MATCH($E140&amp;"/"&amp;J$1,Data!$1:$1,0)-1)))</f>
        <v/>
      </c>
      <c r="K140" s="252" t="str">
        <f ca="1">IF(ISERROR(OFFSET(Data!$A$1,MATCH($D140,Data!$CG:$CG,0)-1,MATCH($E140&amp;"/"&amp;K$1,Data!$1:$1,0)-1))=TRUE,"",IF(OFFSET(Data!$A$1,MATCH($D140,Data!$CG:$CG,0)-1,MATCH($E140&amp;"/"&amp;K$1,Data!$1:$1,0)-1)=0,"",OFFSET(Data!$A$1,MATCH($D140,Data!$CG:$CG,0)-1,MATCH($E140&amp;"/"&amp;K$1,Data!$1:$1,0)-1)))</f>
        <v/>
      </c>
      <c r="L140" s="252" t="str">
        <f ca="1">IF(ISERROR(OFFSET(Data!$A$1,MATCH($D140,Data!$CG:$CG,0)-1,MATCH($E140&amp;"/"&amp;L$1,Data!$1:$1,0)-1))=TRUE,"",IF(OFFSET(Data!$A$1,MATCH($D140,Data!$CG:$CG,0)-1,MATCH($E140&amp;"/"&amp;L$1,Data!$1:$1,0)-1)=0,"",OFFSET(Data!$A$1,MATCH($D140,Data!$CG:$CG,0)-1,MATCH($E140&amp;"/"&amp;L$1,Data!$1:$1,0)-1)))</f>
        <v/>
      </c>
      <c r="M140" s="252" t="str">
        <f ca="1">IF(ISERROR(OFFSET(Data!$A$1,MATCH($D140,Data!$CG:$CG,0)-1,MATCH($E140&amp;"/"&amp;M$1,Data!$1:$1,0)-1))=TRUE,"",IF(OFFSET(Data!$A$1,MATCH($D140,Data!$CG:$CG,0)-1,MATCH($E140&amp;"/"&amp;M$1,Data!$1:$1,0)-1)=0,"",OFFSET(Data!$A$1,MATCH($D140,Data!$CG:$CG,0)-1,MATCH($E140&amp;"/"&amp;M$1,Data!$1:$1,0)-1)))</f>
        <v/>
      </c>
      <c r="N140" s="252" t="str">
        <f ca="1">IF(ISERROR(OFFSET(Data!$A$1,MATCH($D140,Data!$CG:$CG,0)-1,MATCH($E140&amp;"/"&amp;N$1,Data!$1:$1,0)-1))=TRUE,"",IF(OFFSET(Data!$A$1,MATCH($D140,Data!$CG:$CG,0)-1,MATCH($E140&amp;"/"&amp;N$1,Data!$1:$1,0)-1)=0,"",OFFSET(Data!$A$1,MATCH($D140,Data!$CG:$CG,0)-1,MATCH($E140&amp;"/"&amp;N$1,Data!$1:$1,0)-1)))</f>
        <v/>
      </c>
      <c r="O140" s="252" t="str">
        <f ca="1">IF(ISERROR(OFFSET(Data!$A$1,MATCH($D140,Data!$CG:$CG,0)-1,MATCH($E140&amp;"/"&amp;O$1,Data!$1:$1,0)-1))=TRUE,"",IF(OFFSET(Data!$A$1,MATCH($D140,Data!$CG:$CG,0)-1,MATCH($E140&amp;"/"&amp;O$1,Data!$1:$1,0)-1)=0,"",OFFSET(Data!$A$1,MATCH($D140,Data!$CG:$CG,0)-1,MATCH($E140&amp;"/"&amp;O$1,Data!$1:$1,0)-1)))</f>
        <v/>
      </c>
      <c r="P140" s="252" t="str">
        <f ca="1">IF(ISERROR(OFFSET(Data!$A$1,MATCH($D140,Data!$CG:$CG,0)-1,MATCH($E140&amp;"/"&amp;P$1,Data!$1:$1,0)-1))=TRUE,"",IF(OFFSET(Data!$A$1,MATCH($D140,Data!$CG:$CG,0)-1,MATCH($E140&amp;"/"&amp;P$1,Data!$1:$1,0)-1)=0,"",OFFSET(Data!$A$1,MATCH($D140,Data!$CG:$CG,0)-1,MATCH($E140&amp;"/"&amp;P$1,Data!$1:$1,0)-1)))</f>
        <v/>
      </c>
      <c r="Q140" s="252" t="str">
        <f ca="1">IF(ISERROR(OFFSET(Data!$A$1,MATCH($D140,Data!$CG:$CG,0)-1,MATCH($E140&amp;"/"&amp;Q$1,Data!$1:$1,0)-1))=TRUE,"",IF(OFFSET(Data!$A$1,MATCH($D140,Data!$CG:$CG,0)-1,MATCH($E140&amp;"/"&amp;Q$1,Data!$1:$1,0)-1)=0,"",OFFSET(Data!$A$1,MATCH($D140,Data!$CG:$CG,0)-1,MATCH($E140&amp;"/"&amp;Q$1,Data!$1:$1,0)-1)))</f>
        <v/>
      </c>
      <c r="R140" s="252" t="str">
        <f ca="1">IF(ISERROR(OFFSET(Data!$A$1,MATCH($D140,Data!$CG:$CG,0)-1,MATCH($E140&amp;"/"&amp;R$1,Data!$1:$1,0)-1))=TRUE,"",IF(OFFSET(Data!$A$1,MATCH($D140,Data!$CG:$CG,0)-1,MATCH($E140&amp;"/"&amp;R$1,Data!$1:$1,0)-1)=0,"",OFFSET(Data!$A$1,MATCH($D140,Data!$CG:$CG,0)-1,MATCH($E140&amp;"/"&amp;R$1,Data!$1:$1,0)-1)))</f>
        <v/>
      </c>
      <c r="S140" s="252" t="str">
        <f ca="1">IF(ISERROR(OFFSET(Data!$A$1,MATCH($D140,Data!$CG:$CG,0)-1,MATCH($E140&amp;"/"&amp;S$1,Data!$1:$1,0)-1))=TRUE,"",IF(OFFSET(Data!$A$1,MATCH($D140,Data!$CG:$CG,0)-1,MATCH($E140&amp;"/"&amp;S$1,Data!$1:$1,0)-1)=0,"",OFFSET(Data!$A$1,MATCH($D140,Data!$CG:$CG,0)-1,MATCH($E140&amp;"/"&amp;S$1,Data!$1:$1,0)-1)))</f>
        <v/>
      </c>
      <c r="T140" s="252" t="str">
        <f ca="1">IF(ISERROR(OFFSET(Data!$A$1,MATCH($D140,Data!$CG:$CG,0)-1,MATCH($E140&amp;"/"&amp;T$1,Data!$1:$1,0)-1))=TRUE,"",IF(OFFSET(Data!$A$1,MATCH($D140,Data!$CG:$CG,0)-1,MATCH($E140&amp;"/"&amp;T$1,Data!$1:$1,0)-1)=0,"",OFFSET(Data!$A$1,MATCH($D140,Data!$CG:$CG,0)-1,MATCH($E140&amp;"/"&amp;T$1,Data!$1:$1,0)-1)))</f>
        <v/>
      </c>
      <c r="U140" s="252" t="str">
        <f ca="1">IF(ISERROR(OFFSET(Data!$A$1,MATCH($D140,Data!$CG:$CG,0)-1,MATCH($E140&amp;"/"&amp;U$1,Data!$1:$1,0)-1))=TRUE,"",IF(OFFSET(Data!$A$1,MATCH($D140,Data!$CG:$CG,0)-1,MATCH($E140&amp;"/"&amp;U$1,Data!$1:$1,0)-1)=0,"",OFFSET(Data!$A$1,MATCH($D140,Data!$CG:$CG,0)-1,MATCH($E140&amp;"/"&amp;U$1,Data!$1:$1,0)-1)))</f>
        <v/>
      </c>
      <c r="V140" s="252" t="str">
        <f ca="1">IF(ISERROR(OFFSET(Data!$A$1,MATCH($D140,Data!$CG:$CG,0)-1,MATCH($E140&amp;"/"&amp;V$1,Data!$1:$1,0)-1))=TRUE,"",IF(OFFSET(Data!$A$1,MATCH($D140,Data!$CG:$CG,0)-1,MATCH($E140&amp;"/"&amp;V$1,Data!$1:$1,0)-1)=0,"",OFFSET(Data!$A$1,MATCH($D140,Data!$CG:$CG,0)-1,MATCH($E140&amp;"/"&amp;V$1,Data!$1:$1,0)-1)))</f>
        <v/>
      </c>
      <c r="W140" s="269" t="str">
        <f ca="1">IF(ISERROR(OFFSET(Data!$A$1,MATCH($D140,Data!$CG:$CG,0)-1,MATCH($E140&amp;"/"&amp;W$1,Data!$1:$1,0)-1))=TRUE,"",IF(OFFSET(Data!$A$1,MATCH($D140,Data!$CG:$CG,0)-1,MATCH($E140&amp;"/"&amp;W$1,Data!$1:$1,0)-1)=0,"",OFFSET(Data!$A$1,MATCH($D140,Data!$CG:$CG,0)-1,MATCH($E140&amp;"/"&amp;W$1,Data!$1:$1,0)-1)))</f>
        <v/>
      </c>
      <c r="X140" s="252" t="str">
        <f ca="1">IF(ISERROR(OFFSET(Data!$A$1,MATCH($D140,Data!$CG:$CG,0)-1,MATCH($E140&amp;"/"&amp;X$1,Data!$1:$1,0)-1))=TRUE,"",IF(OFFSET(Data!$A$1,MATCH($D140,Data!$CG:$CG,0)-1,MATCH($E140&amp;"/"&amp;X$1,Data!$1:$1,0)-1)=0,"",OFFSET(Data!$A$1,MATCH($D140,Data!$CG:$CG,0)-1,MATCH($E140&amp;"/"&amp;X$1,Data!$1:$1,0)-1)))</f>
        <v/>
      </c>
      <c r="Y140" s="252" t="str">
        <f ca="1">IF(ISERROR(OFFSET(Data!$A$1,MATCH($D140,Data!$CG:$CG,0)-1,MATCH($E140&amp;"/"&amp;Y$1,Data!$1:$1,0)-1))=TRUE,"",IF(OFFSET(Data!$A$1,MATCH($D140,Data!$CG:$CG,0)-1,MATCH($E140&amp;"/"&amp;Y$1,Data!$1:$1,0)-1)=0,"",OFFSET(Data!$A$1,MATCH($D140,Data!$CG:$CG,0)-1,MATCH($E140&amp;"/"&amp;Y$1,Data!$1:$1,0)-1)))</f>
        <v/>
      </c>
      <c r="Z140" s="252" t="str">
        <f ca="1">IF(ISERROR(OFFSET(Data!$A$1,MATCH($D140,Data!$CG:$CG,0)-1,MATCH($E140&amp;"/"&amp;Z$1,Data!$1:$1,0)-1))=TRUE,"",IF(OFFSET(Data!$A$1,MATCH($D140,Data!$CG:$CG,0)-1,MATCH($E140&amp;"/"&amp;Z$1,Data!$1:$1,0)-1)=0,"",OFFSET(Data!$A$1,MATCH($D140,Data!$CG:$CG,0)-1,MATCH($E140&amp;"/"&amp;Z$1,Data!$1:$1,0)-1)))</f>
        <v/>
      </c>
      <c r="AA140" s="252" t="str">
        <f ca="1">IF(ISERROR(OFFSET(Data!$A$1,MATCH($D140,Data!$CG:$CG,0)-1,MATCH($E140&amp;"/"&amp;AA$1,Data!$1:$1,0)-1))=TRUE,"",IF(OFFSET(Data!$A$1,MATCH($D140,Data!$CG:$CG,0)-1,MATCH($E140&amp;"/"&amp;AA$1,Data!$1:$1,0)-1)=0,"",OFFSET(Data!$A$1,MATCH($D140,Data!$CG:$CG,0)-1,MATCH($E140&amp;"/"&amp;AA$1,Data!$1:$1,0)-1)))</f>
        <v/>
      </c>
      <c r="AB140" s="252" t="str">
        <f ca="1">IF(ISERROR(OFFSET(Data!$A$1,MATCH($D140,Data!$CG:$CG,0)-1,MATCH($E140&amp;"/"&amp;AB$1,Data!$1:$1,0)-1))=TRUE,"",IF(OFFSET(Data!$A$1,MATCH($D140,Data!$CG:$CG,0)-1,MATCH($E140&amp;"/"&amp;AB$1,Data!$1:$1,0)-1)=0,"",OFFSET(Data!$A$1,MATCH($D140,Data!$CG:$CG,0)-1,MATCH($E140&amp;"/"&amp;AB$1,Data!$1:$1,0)-1)))</f>
        <v/>
      </c>
      <c r="AC140" s="252" t="str">
        <f ca="1">IF(ISERROR(OFFSET(Data!$A$1,MATCH($D140,Data!$CG:$CG,0)-1,MATCH($E140&amp;"/"&amp;AC$1,Data!$1:$1,0)-1))=TRUE,"",IF(OFFSET(Data!$A$1,MATCH($D140,Data!$CG:$CG,0)-1,MATCH($E140&amp;"/"&amp;AC$1,Data!$1:$1,0)-1)=0,"",OFFSET(Data!$A$1,MATCH($D140,Data!$CG:$CG,0)-1,MATCH($E140&amp;"/"&amp;AC$1,Data!$1:$1,0)-1)))</f>
        <v/>
      </c>
      <c r="AD140" s="252" t="str">
        <f ca="1">IF(ISERROR(OFFSET(Data!$A$1,MATCH($D140,Data!$CG:$CG,0)-1,MATCH($E140&amp;"/"&amp;AD$1,Data!$1:$1,0)-1))=TRUE,"",IF(OFFSET(Data!$A$1,MATCH($D140,Data!$CG:$CG,0)-1,MATCH($E140&amp;"/"&amp;AD$1,Data!$1:$1,0)-1)=0,"",OFFSET(Data!$A$1,MATCH($D140,Data!$CG:$CG,0)-1,MATCH($E140&amp;"/"&amp;AD$1,Data!$1:$1,0)-1)))</f>
        <v/>
      </c>
      <c r="AE140" s="252" t="str">
        <f ca="1">IF(ISERROR(OFFSET(Data!$A$1,MATCH($D140,Data!$CG:$CG,0)-1,MATCH($E140&amp;"/"&amp;AE$1,Data!$1:$1,0)-1))=TRUE,"",IF(OFFSET(Data!$A$1,MATCH($D140,Data!$CG:$CG,0)-1,MATCH($E140&amp;"/"&amp;AE$1,Data!$1:$1,0)-1)=0,"",OFFSET(Data!$A$1,MATCH($D140,Data!$CG:$CG,0)-1,MATCH($E140&amp;"/"&amp;AE$1,Data!$1:$1,0)-1)))</f>
        <v/>
      </c>
      <c r="AF140" s="253" t="str">
        <f ca="1">IF(ISERROR(OFFSET(Data!$A$1,MATCH($D140,Data!$CG:$CG,0)-1,MATCH($E140&amp;"/"&amp;AF$1,Data!$1:$1,0)-1))=TRUE,"",IF(OFFSET(Data!$A$1,MATCH($D140,Data!$CG:$CG,0)-1,MATCH($E140&amp;"/"&amp;AF$1,Data!$1:$1,0)-1)=0,"",OFFSET(Data!$A$1,MATCH($D140,Data!$CG:$CG,0)-1,MATCH($E140&amp;"/"&amp;AF$1,Data!$1:$1,0)-1)))</f>
        <v/>
      </c>
      <c r="AG140" s="212">
        <f t="shared" ca="1" si="7"/>
        <v>0</v>
      </c>
      <c r="AH140" s="213">
        <f ca="1">SUM(AG139:AG140)</f>
        <v>0</v>
      </c>
    </row>
    <row r="141" spans="1:34" ht="15" hidden="1" customHeight="1" x14ac:dyDescent="0.25">
      <c r="A141" s="446"/>
      <c r="B141" s="449"/>
      <c r="C141" s="452"/>
      <c r="D141" s="28" t="e">
        <f>IF(C141&lt;&gt;"",C141,D140)</f>
        <v>#N/A</v>
      </c>
      <c r="E141" s="29" t="s">
        <v>23</v>
      </c>
      <c r="F141" s="254" t="str">
        <f ca="1">IF(ISERROR(OFFSET(Data!$A$1,MATCH($D141,Data!$CG:$CG,0)-1,MATCH($E141&amp;"/"&amp;F$1,Data!$1:$1,0)-1))=TRUE,"",IF(OFFSET(Data!$A$1,MATCH($D141,Data!$CG:$CG,0)-1,MATCH($E141&amp;"/"&amp;F$1,Data!$1:$1,0)-1)=0,"",OFFSET(Data!$A$1,MATCH($D141,Data!$CG:$CG,0)-1,MATCH($E141&amp;"/"&amp;F$1,Data!$1:$1,0)-1)))</f>
        <v/>
      </c>
      <c r="G141" s="252" t="str">
        <f ca="1">IF(ISERROR(OFFSET(Data!$A$1,MATCH($D141,Data!$CG:$CG,0)-1,MATCH($E141&amp;"/"&amp;G$1,Data!$1:$1,0)-1))=TRUE,"",IF(OFFSET(Data!$A$1,MATCH($D141,Data!$CG:$CG,0)-1,MATCH($E141&amp;"/"&amp;G$1,Data!$1:$1,0)-1)=0,"",OFFSET(Data!$A$1,MATCH($D141,Data!$CG:$CG,0)-1,MATCH($E141&amp;"/"&amp;G$1,Data!$1:$1,0)-1)))</f>
        <v/>
      </c>
      <c r="H141" s="252" t="str">
        <f ca="1">IF(ISERROR(OFFSET(Data!$A$1,MATCH($D141,Data!$CG:$CG,0)-1,MATCH($E141&amp;"/"&amp;H$1,Data!$1:$1,0)-1))=TRUE,"",IF(OFFSET(Data!$A$1,MATCH($D141,Data!$CG:$CG,0)-1,MATCH($E141&amp;"/"&amp;H$1,Data!$1:$1,0)-1)=0,"",OFFSET(Data!$A$1,MATCH($D141,Data!$CG:$CG,0)-1,MATCH($E141&amp;"/"&amp;H$1,Data!$1:$1,0)-1)))</f>
        <v/>
      </c>
      <c r="I141" s="252" t="str">
        <f ca="1">IF(ISERROR(OFFSET(Data!$A$1,MATCH($D141,Data!$CG:$CG,0)-1,MATCH($E141&amp;"/"&amp;I$1,Data!$1:$1,0)-1))=TRUE,"",IF(OFFSET(Data!$A$1,MATCH($D141,Data!$CG:$CG,0)-1,MATCH($E141&amp;"/"&amp;I$1,Data!$1:$1,0)-1)=0,"",OFFSET(Data!$A$1,MATCH($D141,Data!$CG:$CG,0)-1,MATCH($E141&amp;"/"&amp;I$1,Data!$1:$1,0)-1)))</f>
        <v/>
      </c>
      <c r="J141" s="252" t="str">
        <f ca="1">IF(ISERROR(OFFSET(Data!$A$1,MATCH($D141,Data!$CG:$CG,0)-1,MATCH($E141&amp;"/"&amp;J$1,Data!$1:$1,0)-1))=TRUE,"",IF(OFFSET(Data!$A$1,MATCH($D141,Data!$CG:$CG,0)-1,MATCH($E141&amp;"/"&amp;J$1,Data!$1:$1,0)-1)=0,"",OFFSET(Data!$A$1,MATCH($D141,Data!$CG:$CG,0)-1,MATCH($E141&amp;"/"&amp;J$1,Data!$1:$1,0)-1)))</f>
        <v/>
      </c>
      <c r="K141" s="252" t="str">
        <f ca="1">IF(ISERROR(OFFSET(Data!$A$1,MATCH($D141,Data!$CG:$CG,0)-1,MATCH($E141&amp;"/"&amp;K$1,Data!$1:$1,0)-1))=TRUE,"",IF(OFFSET(Data!$A$1,MATCH($D141,Data!$CG:$CG,0)-1,MATCH($E141&amp;"/"&amp;K$1,Data!$1:$1,0)-1)=0,"",OFFSET(Data!$A$1,MATCH($D141,Data!$CG:$CG,0)-1,MATCH($E141&amp;"/"&amp;K$1,Data!$1:$1,0)-1)))</f>
        <v/>
      </c>
      <c r="L141" s="252" t="str">
        <f ca="1">IF(ISERROR(OFFSET(Data!$A$1,MATCH($D141,Data!$CG:$CG,0)-1,MATCH($E141&amp;"/"&amp;L$1,Data!$1:$1,0)-1))=TRUE,"",IF(OFFSET(Data!$A$1,MATCH($D141,Data!$CG:$CG,0)-1,MATCH($E141&amp;"/"&amp;L$1,Data!$1:$1,0)-1)=0,"",OFFSET(Data!$A$1,MATCH($D141,Data!$CG:$CG,0)-1,MATCH($E141&amp;"/"&amp;L$1,Data!$1:$1,0)-1)))</f>
        <v/>
      </c>
      <c r="M141" s="252" t="str">
        <f ca="1">IF(ISERROR(OFFSET(Data!$A$1,MATCH($D141,Data!$CG:$CG,0)-1,MATCH($E141&amp;"/"&amp;M$1,Data!$1:$1,0)-1))=TRUE,"",IF(OFFSET(Data!$A$1,MATCH($D141,Data!$CG:$CG,0)-1,MATCH($E141&amp;"/"&amp;M$1,Data!$1:$1,0)-1)=0,"",OFFSET(Data!$A$1,MATCH($D141,Data!$CG:$CG,0)-1,MATCH($E141&amp;"/"&amp;M$1,Data!$1:$1,0)-1)))</f>
        <v/>
      </c>
      <c r="N141" s="252" t="str">
        <f ca="1">IF(ISERROR(OFFSET(Data!$A$1,MATCH($D141,Data!$CG:$CG,0)-1,MATCH($E141&amp;"/"&amp;N$1,Data!$1:$1,0)-1))=TRUE,"",IF(OFFSET(Data!$A$1,MATCH($D141,Data!$CG:$CG,0)-1,MATCH($E141&amp;"/"&amp;N$1,Data!$1:$1,0)-1)=0,"",OFFSET(Data!$A$1,MATCH($D141,Data!$CG:$CG,0)-1,MATCH($E141&amp;"/"&amp;N$1,Data!$1:$1,0)-1)))</f>
        <v/>
      </c>
      <c r="O141" s="252" t="str">
        <f ca="1">IF(ISERROR(OFFSET(Data!$A$1,MATCH($D141,Data!$CG:$CG,0)-1,MATCH($E141&amp;"/"&amp;O$1,Data!$1:$1,0)-1))=TRUE,"",IF(OFFSET(Data!$A$1,MATCH($D141,Data!$CG:$CG,0)-1,MATCH($E141&amp;"/"&amp;O$1,Data!$1:$1,0)-1)=0,"",OFFSET(Data!$A$1,MATCH($D141,Data!$CG:$CG,0)-1,MATCH($E141&amp;"/"&amp;O$1,Data!$1:$1,0)-1)))</f>
        <v/>
      </c>
      <c r="P141" s="252" t="str">
        <f ca="1">IF(ISERROR(OFFSET(Data!$A$1,MATCH($D141,Data!$CG:$CG,0)-1,MATCH($E141&amp;"/"&amp;P$1,Data!$1:$1,0)-1))=TRUE,"",IF(OFFSET(Data!$A$1,MATCH($D141,Data!$CG:$CG,0)-1,MATCH($E141&amp;"/"&amp;P$1,Data!$1:$1,0)-1)=0,"",OFFSET(Data!$A$1,MATCH($D141,Data!$CG:$CG,0)-1,MATCH($E141&amp;"/"&amp;P$1,Data!$1:$1,0)-1)))</f>
        <v/>
      </c>
      <c r="Q141" s="252" t="str">
        <f ca="1">IF(ISERROR(OFFSET(Data!$A$1,MATCH($D141,Data!$CG:$CG,0)-1,MATCH($E141&amp;"/"&amp;Q$1,Data!$1:$1,0)-1))=TRUE,"",IF(OFFSET(Data!$A$1,MATCH($D141,Data!$CG:$CG,0)-1,MATCH($E141&amp;"/"&amp;Q$1,Data!$1:$1,0)-1)=0,"",OFFSET(Data!$A$1,MATCH($D141,Data!$CG:$CG,0)-1,MATCH($E141&amp;"/"&amp;Q$1,Data!$1:$1,0)-1)))</f>
        <v/>
      </c>
      <c r="R141" s="252" t="str">
        <f ca="1">IF(ISERROR(OFFSET(Data!$A$1,MATCH($D141,Data!$CG:$CG,0)-1,MATCH($E141&amp;"/"&amp;R$1,Data!$1:$1,0)-1))=TRUE,"",IF(OFFSET(Data!$A$1,MATCH($D141,Data!$CG:$CG,0)-1,MATCH($E141&amp;"/"&amp;R$1,Data!$1:$1,0)-1)=0,"",OFFSET(Data!$A$1,MATCH($D141,Data!$CG:$CG,0)-1,MATCH($E141&amp;"/"&amp;R$1,Data!$1:$1,0)-1)))</f>
        <v/>
      </c>
      <c r="S141" s="252" t="str">
        <f ca="1">IF(ISERROR(OFFSET(Data!$A$1,MATCH($D141,Data!$CG:$CG,0)-1,MATCH($E141&amp;"/"&amp;S$1,Data!$1:$1,0)-1))=TRUE,"",IF(OFFSET(Data!$A$1,MATCH($D141,Data!$CG:$CG,0)-1,MATCH($E141&amp;"/"&amp;S$1,Data!$1:$1,0)-1)=0,"",OFFSET(Data!$A$1,MATCH($D141,Data!$CG:$CG,0)-1,MATCH($E141&amp;"/"&amp;S$1,Data!$1:$1,0)-1)))</f>
        <v/>
      </c>
      <c r="T141" s="252" t="str">
        <f ca="1">IF(ISERROR(OFFSET(Data!$A$1,MATCH($D141,Data!$CG:$CG,0)-1,MATCH($E141&amp;"/"&amp;T$1,Data!$1:$1,0)-1))=TRUE,"",IF(OFFSET(Data!$A$1,MATCH($D141,Data!$CG:$CG,0)-1,MATCH($E141&amp;"/"&amp;T$1,Data!$1:$1,0)-1)=0,"",OFFSET(Data!$A$1,MATCH($D141,Data!$CG:$CG,0)-1,MATCH($E141&amp;"/"&amp;T$1,Data!$1:$1,0)-1)))</f>
        <v/>
      </c>
      <c r="U141" s="252" t="str">
        <f ca="1">IF(ISERROR(OFFSET(Data!$A$1,MATCH($D141,Data!$CG:$CG,0)-1,MATCH($E141&amp;"/"&amp;U$1,Data!$1:$1,0)-1))=TRUE,"",IF(OFFSET(Data!$A$1,MATCH($D141,Data!$CG:$CG,0)-1,MATCH($E141&amp;"/"&amp;U$1,Data!$1:$1,0)-1)=0,"",OFFSET(Data!$A$1,MATCH($D141,Data!$CG:$CG,0)-1,MATCH($E141&amp;"/"&amp;U$1,Data!$1:$1,0)-1)))</f>
        <v/>
      </c>
      <c r="V141" s="252" t="str">
        <f ca="1">IF(ISERROR(OFFSET(Data!$A$1,MATCH($D141,Data!$CG:$CG,0)-1,MATCH($E141&amp;"/"&amp;V$1,Data!$1:$1,0)-1))=TRUE,"",IF(OFFSET(Data!$A$1,MATCH($D141,Data!$CG:$CG,0)-1,MATCH($E141&amp;"/"&amp;V$1,Data!$1:$1,0)-1)=0,"",OFFSET(Data!$A$1,MATCH($D141,Data!$CG:$CG,0)-1,MATCH($E141&amp;"/"&amp;V$1,Data!$1:$1,0)-1)))</f>
        <v/>
      </c>
      <c r="W141" s="269" t="str">
        <f ca="1">IF(ISERROR(OFFSET(Data!$A$1,MATCH($D141,Data!$CG:$CG,0)-1,MATCH($E141&amp;"/"&amp;W$1,Data!$1:$1,0)-1))=TRUE,"",IF(OFFSET(Data!$A$1,MATCH($D141,Data!$CG:$CG,0)-1,MATCH($E141&amp;"/"&amp;W$1,Data!$1:$1,0)-1)=0,"",OFFSET(Data!$A$1,MATCH($D141,Data!$CG:$CG,0)-1,MATCH($E141&amp;"/"&amp;W$1,Data!$1:$1,0)-1)))</f>
        <v/>
      </c>
      <c r="X141" s="252" t="str">
        <f ca="1">IF(ISERROR(OFFSET(Data!$A$1,MATCH($D141,Data!$CG:$CG,0)-1,MATCH($E141&amp;"/"&amp;X$1,Data!$1:$1,0)-1))=TRUE,"",IF(OFFSET(Data!$A$1,MATCH($D141,Data!$CG:$CG,0)-1,MATCH($E141&amp;"/"&amp;X$1,Data!$1:$1,0)-1)=0,"",OFFSET(Data!$A$1,MATCH($D141,Data!$CG:$CG,0)-1,MATCH($E141&amp;"/"&amp;X$1,Data!$1:$1,0)-1)))</f>
        <v/>
      </c>
      <c r="Y141" s="252" t="str">
        <f ca="1">IF(ISERROR(OFFSET(Data!$A$1,MATCH($D141,Data!$CG:$CG,0)-1,MATCH($E141&amp;"/"&amp;Y$1,Data!$1:$1,0)-1))=TRUE,"",IF(OFFSET(Data!$A$1,MATCH($D141,Data!$CG:$CG,0)-1,MATCH($E141&amp;"/"&amp;Y$1,Data!$1:$1,0)-1)=0,"",OFFSET(Data!$A$1,MATCH($D141,Data!$CG:$CG,0)-1,MATCH($E141&amp;"/"&amp;Y$1,Data!$1:$1,0)-1)))</f>
        <v/>
      </c>
      <c r="Z141" s="252" t="str">
        <f ca="1">IF(ISERROR(OFFSET(Data!$A$1,MATCH($D141,Data!$CG:$CG,0)-1,MATCH($E141&amp;"/"&amp;Z$1,Data!$1:$1,0)-1))=TRUE,"",IF(OFFSET(Data!$A$1,MATCH($D141,Data!$CG:$CG,0)-1,MATCH($E141&amp;"/"&amp;Z$1,Data!$1:$1,0)-1)=0,"",OFFSET(Data!$A$1,MATCH($D141,Data!$CG:$CG,0)-1,MATCH($E141&amp;"/"&amp;Z$1,Data!$1:$1,0)-1)))</f>
        <v/>
      </c>
      <c r="AA141" s="252" t="str">
        <f ca="1">IF(ISERROR(OFFSET(Data!$A$1,MATCH($D141,Data!$CG:$CG,0)-1,MATCH($E141&amp;"/"&amp;AA$1,Data!$1:$1,0)-1))=TRUE,"",IF(OFFSET(Data!$A$1,MATCH($D141,Data!$CG:$CG,0)-1,MATCH($E141&amp;"/"&amp;AA$1,Data!$1:$1,0)-1)=0,"",OFFSET(Data!$A$1,MATCH($D141,Data!$CG:$CG,0)-1,MATCH($E141&amp;"/"&amp;AA$1,Data!$1:$1,0)-1)))</f>
        <v/>
      </c>
      <c r="AB141" s="252" t="str">
        <f ca="1">IF(ISERROR(OFFSET(Data!$A$1,MATCH($D141,Data!$CG:$CG,0)-1,MATCH($E141&amp;"/"&amp;AB$1,Data!$1:$1,0)-1))=TRUE,"",IF(OFFSET(Data!$A$1,MATCH($D141,Data!$CG:$CG,0)-1,MATCH($E141&amp;"/"&amp;AB$1,Data!$1:$1,0)-1)=0,"",OFFSET(Data!$A$1,MATCH($D141,Data!$CG:$CG,0)-1,MATCH($E141&amp;"/"&amp;AB$1,Data!$1:$1,0)-1)))</f>
        <v/>
      </c>
      <c r="AC141" s="252" t="str">
        <f ca="1">IF(ISERROR(OFFSET(Data!$A$1,MATCH($D141,Data!$CG:$CG,0)-1,MATCH($E141&amp;"/"&amp;AC$1,Data!$1:$1,0)-1))=TRUE,"",IF(OFFSET(Data!$A$1,MATCH($D141,Data!$CG:$CG,0)-1,MATCH($E141&amp;"/"&amp;AC$1,Data!$1:$1,0)-1)=0,"",OFFSET(Data!$A$1,MATCH($D141,Data!$CG:$CG,0)-1,MATCH($E141&amp;"/"&amp;AC$1,Data!$1:$1,0)-1)))</f>
        <v/>
      </c>
      <c r="AD141" s="252" t="str">
        <f ca="1">IF(ISERROR(OFFSET(Data!$A$1,MATCH($D141,Data!$CG:$CG,0)-1,MATCH($E141&amp;"/"&amp;AD$1,Data!$1:$1,0)-1))=TRUE,"",IF(OFFSET(Data!$A$1,MATCH($D141,Data!$CG:$CG,0)-1,MATCH($E141&amp;"/"&amp;AD$1,Data!$1:$1,0)-1)=0,"",OFFSET(Data!$A$1,MATCH($D141,Data!$CG:$CG,0)-1,MATCH($E141&amp;"/"&amp;AD$1,Data!$1:$1,0)-1)))</f>
        <v/>
      </c>
      <c r="AE141" s="252" t="str">
        <f ca="1">IF(ISERROR(OFFSET(Data!$A$1,MATCH($D141,Data!$CG:$CG,0)-1,MATCH($E141&amp;"/"&amp;AE$1,Data!$1:$1,0)-1))=TRUE,"",IF(OFFSET(Data!$A$1,MATCH($D141,Data!$CG:$CG,0)-1,MATCH($E141&amp;"/"&amp;AE$1,Data!$1:$1,0)-1)=0,"",OFFSET(Data!$A$1,MATCH($D141,Data!$CG:$CG,0)-1,MATCH($E141&amp;"/"&amp;AE$1,Data!$1:$1,0)-1)))</f>
        <v/>
      </c>
      <c r="AF141" s="253" t="str">
        <f ca="1">IF(ISERROR(OFFSET(Data!$A$1,MATCH($D141,Data!$CG:$CG,0)-1,MATCH($E141&amp;"/"&amp;AF$1,Data!$1:$1,0)-1))=TRUE,"",IF(OFFSET(Data!$A$1,MATCH($D141,Data!$CG:$CG,0)-1,MATCH($E141&amp;"/"&amp;AF$1,Data!$1:$1,0)-1)=0,"",OFFSET(Data!$A$1,MATCH($D141,Data!$CG:$CG,0)-1,MATCH($E141&amp;"/"&amp;AF$1,Data!$1:$1,0)-1)))</f>
        <v/>
      </c>
      <c r="AG141" s="212">
        <f t="shared" ca="1" si="7"/>
        <v>0</v>
      </c>
      <c r="AH141" s="213">
        <f ca="1">SUM(AG139:AG141)</f>
        <v>0</v>
      </c>
    </row>
    <row r="142" spans="1:34" ht="15.75" hidden="1" customHeight="1" x14ac:dyDescent="0.25">
      <c r="A142" s="446"/>
      <c r="B142" s="449"/>
      <c r="C142" s="452"/>
      <c r="D142" s="28" t="e">
        <f>IF(C142&lt;&gt;"",C142,D141)</f>
        <v>#N/A</v>
      </c>
      <c r="E142" s="29" t="s">
        <v>24</v>
      </c>
      <c r="F142" s="254" t="str">
        <f ca="1">IF(ISERROR(OFFSET(Data!$A$1,MATCH($D142,Data!$CG:$CG,0)-1,MATCH($E142&amp;"/"&amp;F$1,Data!$1:$1,0)-1))=TRUE,"",IF(OFFSET(Data!$A$1,MATCH($D142,Data!$CG:$CG,0)-1,MATCH($E142&amp;"/"&amp;F$1,Data!$1:$1,0)-1)=0,"",OFFSET(Data!$A$1,MATCH($D142,Data!$CG:$CG,0)-1,MATCH($E142&amp;"/"&amp;F$1,Data!$1:$1,0)-1)))</f>
        <v/>
      </c>
      <c r="G142" s="252" t="str">
        <f ca="1">IF(ISERROR(OFFSET(Data!$A$1,MATCH($D142,Data!$CG:$CG,0)-1,MATCH($E142&amp;"/"&amp;G$1,Data!$1:$1,0)-1))=TRUE,"",IF(OFFSET(Data!$A$1,MATCH($D142,Data!$CG:$CG,0)-1,MATCH($E142&amp;"/"&amp;G$1,Data!$1:$1,0)-1)=0,"",OFFSET(Data!$A$1,MATCH($D142,Data!$CG:$CG,0)-1,MATCH($E142&amp;"/"&amp;G$1,Data!$1:$1,0)-1)))</f>
        <v/>
      </c>
      <c r="H142" s="252" t="str">
        <f ca="1">IF(ISERROR(OFFSET(Data!$A$1,MATCH($D142,Data!$CG:$CG,0)-1,MATCH($E142&amp;"/"&amp;H$1,Data!$1:$1,0)-1))=TRUE,"",IF(OFFSET(Data!$A$1,MATCH($D142,Data!$CG:$CG,0)-1,MATCH($E142&amp;"/"&amp;H$1,Data!$1:$1,0)-1)=0,"",OFFSET(Data!$A$1,MATCH($D142,Data!$CG:$CG,0)-1,MATCH($E142&amp;"/"&amp;H$1,Data!$1:$1,0)-1)))</f>
        <v/>
      </c>
      <c r="I142" s="252" t="str">
        <f ca="1">IF(ISERROR(OFFSET(Data!$A$1,MATCH($D142,Data!$CG:$CG,0)-1,MATCH($E142&amp;"/"&amp;I$1,Data!$1:$1,0)-1))=TRUE,"",IF(OFFSET(Data!$A$1,MATCH($D142,Data!$CG:$CG,0)-1,MATCH($E142&amp;"/"&amp;I$1,Data!$1:$1,0)-1)=0,"",OFFSET(Data!$A$1,MATCH($D142,Data!$CG:$CG,0)-1,MATCH($E142&amp;"/"&amp;I$1,Data!$1:$1,0)-1)))</f>
        <v/>
      </c>
      <c r="J142" s="252" t="str">
        <f ca="1">IF(ISERROR(OFFSET(Data!$A$1,MATCH($D142,Data!$CG:$CG,0)-1,MATCH($E142&amp;"/"&amp;J$1,Data!$1:$1,0)-1))=TRUE,"",IF(OFFSET(Data!$A$1,MATCH($D142,Data!$CG:$CG,0)-1,MATCH($E142&amp;"/"&amp;J$1,Data!$1:$1,0)-1)=0,"",OFFSET(Data!$A$1,MATCH($D142,Data!$CG:$CG,0)-1,MATCH($E142&amp;"/"&amp;J$1,Data!$1:$1,0)-1)))</f>
        <v/>
      </c>
      <c r="K142" s="252" t="str">
        <f ca="1">IF(ISERROR(OFFSET(Data!$A$1,MATCH($D142,Data!$CG:$CG,0)-1,MATCH($E142&amp;"/"&amp;K$1,Data!$1:$1,0)-1))=TRUE,"",IF(OFFSET(Data!$A$1,MATCH($D142,Data!$CG:$CG,0)-1,MATCH($E142&amp;"/"&amp;K$1,Data!$1:$1,0)-1)=0,"",OFFSET(Data!$A$1,MATCH($D142,Data!$CG:$CG,0)-1,MATCH($E142&amp;"/"&amp;K$1,Data!$1:$1,0)-1)))</f>
        <v/>
      </c>
      <c r="L142" s="252" t="str">
        <f ca="1">IF(ISERROR(OFFSET(Data!$A$1,MATCH($D142,Data!$CG:$CG,0)-1,MATCH($E142&amp;"/"&amp;L$1,Data!$1:$1,0)-1))=TRUE,"",IF(OFFSET(Data!$A$1,MATCH($D142,Data!$CG:$CG,0)-1,MATCH($E142&amp;"/"&amp;L$1,Data!$1:$1,0)-1)=0,"",OFFSET(Data!$A$1,MATCH($D142,Data!$CG:$CG,0)-1,MATCH($E142&amp;"/"&amp;L$1,Data!$1:$1,0)-1)))</f>
        <v/>
      </c>
      <c r="M142" s="252" t="str">
        <f ca="1">IF(ISERROR(OFFSET(Data!$A$1,MATCH($D142,Data!$CG:$CG,0)-1,MATCH($E142&amp;"/"&amp;M$1,Data!$1:$1,0)-1))=TRUE,"",IF(OFFSET(Data!$A$1,MATCH($D142,Data!$CG:$CG,0)-1,MATCH($E142&amp;"/"&amp;M$1,Data!$1:$1,0)-1)=0,"",OFFSET(Data!$A$1,MATCH($D142,Data!$CG:$CG,0)-1,MATCH($E142&amp;"/"&amp;M$1,Data!$1:$1,0)-1)))</f>
        <v/>
      </c>
      <c r="N142" s="252" t="str">
        <f ca="1">IF(ISERROR(OFFSET(Data!$A$1,MATCH($D142,Data!$CG:$CG,0)-1,MATCH($E142&amp;"/"&amp;N$1,Data!$1:$1,0)-1))=TRUE,"",IF(OFFSET(Data!$A$1,MATCH($D142,Data!$CG:$CG,0)-1,MATCH($E142&amp;"/"&amp;N$1,Data!$1:$1,0)-1)=0,"",OFFSET(Data!$A$1,MATCH($D142,Data!$CG:$CG,0)-1,MATCH($E142&amp;"/"&amp;N$1,Data!$1:$1,0)-1)))</f>
        <v/>
      </c>
      <c r="O142" s="252" t="str">
        <f ca="1">IF(ISERROR(OFFSET(Data!$A$1,MATCH($D142,Data!$CG:$CG,0)-1,MATCH($E142&amp;"/"&amp;O$1,Data!$1:$1,0)-1))=TRUE,"",IF(OFFSET(Data!$A$1,MATCH($D142,Data!$CG:$CG,0)-1,MATCH($E142&amp;"/"&amp;O$1,Data!$1:$1,0)-1)=0,"",OFFSET(Data!$A$1,MATCH($D142,Data!$CG:$CG,0)-1,MATCH($E142&amp;"/"&amp;O$1,Data!$1:$1,0)-1)))</f>
        <v/>
      </c>
      <c r="P142" s="252" t="str">
        <f ca="1">IF(ISERROR(OFFSET(Data!$A$1,MATCH($D142,Data!$CG:$CG,0)-1,MATCH($E142&amp;"/"&amp;P$1,Data!$1:$1,0)-1))=TRUE,"",IF(OFFSET(Data!$A$1,MATCH($D142,Data!$CG:$CG,0)-1,MATCH($E142&amp;"/"&amp;P$1,Data!$1:$1,0)-1)=0,"",OFFSET(Data!$A$1,MATCH($D142,Data!$CG:$CG,0)-1,MATCH($E142&amp;"/"&amp;P$1,Data!$1:$1,0)-1)))</f>
        <v/>
      </c>
      <c r="Q142" s="252" t="str">
        <f ca="1">IF(ISERROR(OFFSET(Data!$A$1,MATCH($D142,Data!$CG:$CG,0)-1,MATCH($E142&amp;"/"&amp;Q$1,Data!$1:$1,0)-1))=TRUE,"",IF(OFFSET(Data!$A$1,MATCH($D142,Data!$CG:$CG,0)-1,MATCH($E142&amp;"/"&amp;Q$1,Data!$1:$1,0)-1)=0,"",OFFSET(Data!$A$1,MATCH($D142,Data!$CG:$CG,0)-1,MATCH($E142&amp;"/"&amp;Q$1,Data!$1:$1,0)-1)))</f>
        <v/>
      </c>
      <c r="R142" s="252" t="str">
        <f ca="1">IF(ISERROR(OFFSET(Data!$A$1,MATCH($D142,Data!$CG:$CG,0)-1,MATCH($E142&amp;"/"&amp;R$1,Data!$1:$1,0)-1))=TRUE,"",IF(OFFSET(Data!$A$1,MATCH($D142,Data!$CG:$CG,0)-1,MATCH($E142&amp;"/"&amp;R$1,Data!$1:$1,0)-1)=0,"",OFFSET(Data!$A$1,MATCH($D142,Data!$CG:$CG,0)-1,MATCH($E142&amp;"/"&amp;R$1,Data!$1:$1,0)-1)))</f>
        <v/>
      </c>
      <c r="S142" s="252" t="str">
        <f ca="1">IF(ISERROR(OFFSET(Data!$A$1,MATCH($D142,Data!$CG:$CG,0)-1,MATCH($E142&amp;"/"&amp;S$1,Data!$1:$1,0)-1))=TRUE,"",IF(OFFSET(Data!$A$1,MATCH($D142,Data!$CG:$CG,0)-1,MATCH($E142&amp;"/"&amp;S$1,Data!$1:$1,0)-1)=0,"",OFFSET(Data!$A$1,MATCH($D142,Data!$CG:$CG,0)-1,MATCH($E142&amp;"/"&amp;S$1,Data!$1:$1,0)-1)))</f>
        <v/>
      </c>
      <c r="T142" s="252" t="str">
        <f ca="1">IF(ISERROR(OFFSET(Data!$A$1,MATCH($D142,Data!$CG:$CG,0)-1,MATCH($E142&amp;"/"&amp;T$1,Data!$1:$1,0)-1))=TRUE,"",IF(OFFSET(Data!$A$1,MATCH($D142,Data!$CG:$CG,0)-1,MATCH($E142&amp;"/"&amp;T$1,Data!$1:$1,0)-1)=0,"",OFFSET(Data!$A$1,MATCH($D142,Data!$CG:$CG,0)-1,MATCH($E142&amp;"/"&amp;T$1,Data!$1:$1,0)-1)))</f>
        <v/>
      </c>
      <c r="U142" s="252" t="str">
        <f ca="1">IF(ISERROR(OFFSET(Data!$A$1,MATCH($D142,Data!$CG:$CG,0)-1,MATCH($E142&amp;"/"&amp;U$1,Data!$1:$1,0)-1))=TRUE,"",IF(OFFSET(Data!$A$1,MATCH($D142,Data!$CG:$CG,0)-1,MATCH($E142&amp;"/"&amp;U$1,Data!$1:$1,0)-1)=0,"",OFFSET(Data!$A$1,MATCH($D142,Data!$CG:$CG,0)-1,MATCH($E142&amp;"/"&amp;U$1,Data!$1:$1,0)-1)))</f>
        <v/>
      </c>
      <c r="V142" s="252" t="str">
        <f ca="1">IF(ISERROR(OFFSET(Data!$A$1,MATCH($D142,Data!$CG:$CG,0)-1,MATCH($E142&amp;"/"&amp;V$1,Data!$1:$1,0)-1))=TRUE,"",IF(OFFSET(Data!$A$1,MATCH($D142,Data!$CG:$CG,0)-1,MATCH($E142&amp;"/"&amp;V$1,Data!$1:$1,0)-1)=0,"",OFFSET(Data!$A$1,MATCH($D142,Data!$CG:$CG,0)-1,MATCH($E142&amp;"/"&amp;V$1,Data!$1:$1,0)-1)))</f>
        <v/>
      </c>
      <c r="W142" s="269" t="str">
        <f ca="1">IF(ISERROR(OFFSET(Data!$A$1,MATCH($D142,Data!$CG:$CG,0)-1,MATCH($E142&amp;"/"&amp;W$1,Data!$1:$1,0)-1))=TRUE,"",IF(OFFSET(Data!$A$1,MATCH($D142,Data!$CG:$CG,0)-1,MATCH($E142&amp;"/"&amp;W$1,Data!$1:$1,0)-1)=0,"",OFFSET(Data!$A$1,MATCH($D142,Data!$CG:$CG,0)-1,MATCH($E142&amp;"/"&amp;W$1,Data!$1:$1,0)-1)))</f>
        <v/>
      </c>
      <c r="X142" s="252" t="str">
        <f ca="1">IF(ISERROR(OFFSET(Data!$A$1,MATCH($D142,Data!$CG:$CG,0)-1,MATCH($E142&amp;"/"&amp;X$1,Data!$1:$1,0)-1))=TRUE,"",IF(OFFSET(Data!$A$1,MATCH($D142,Data!$CG:$CG,0)-1,MATCH($E142&amp;"/"&amp;X$1,Data!$1:$1,0)-1)=0,"",OFFSET(Data!$A$1,MATCH($D142,Data!$CG:$CG,0)-1,MATCH($E142&amp;"/"&amp;X$1,Data!$1:$1,0)-1)))</f>
        <v/>
      </c>
      <c r="Y142" s="252" t="str">
        <f ca="1">IF(ISERROR(OFFSET(Data!$A$1,MATCH($D142,Data!$CG:$CG,0)-1,MATCH($E142&amp;"/"&amp;Y$1,Data!$1:$1,0)-1))=TRUE,"",IF(OFFSET(Data!$A$1,MATCH($D142,Data!$CG:$CG,0)-1,MATCH($E142&amp;"/"&amp;Y$1,Data!$1:$1,0)-1)=0,"",OFFSET(Data!$A$1,MATCH($D142,Data!$CG:$CG,0)-1,MATCH($E142&amp;"/"&amp;Y$1,Data!$1:$1,0)-1)))</f>
        <v/>
      </c>
      <c r="Z142" s="252" t="str">
        <f ca="1">IF(ISERROR(OFFSET(Data!$A$1,MATCH($D142,Data!$CG:$CG,0)-1,MATCH($E142&amp;"/"&amp;Z$1,Data!$1:$1,0)-1))=TRUE,"",IF(OFFSET(Data!$A$1,MATCH($D142,Data!$CG:$CG,0)-1,MATCH($E142&amp;"/"&amp;Z$1,Data!$1:$1,0)-1)=0,"",OFFSET(Data!$A$1,MATCH($D142,Data!$CG:$CG,0)-1,MATCH($E142&amp;"/"&amp;Z$1,Data!$1:$1,0)-1)))</f>
        <v/>
      </c>
      <c r="AA142" s="252" t="str">
        <f ca="1">IF(ISERROR(OFFSET(Data!$A$1,MATCH($D142,Data!$CG:$CG,0)-1,MATCH($E142&amp;"/"&amp;AA$1,Data!$1:$1,0)-1))=TRUE,"",IF(OFFSET(Data!$A$1,MATCH($D142,Data!$CG:$CG,0)-1,MATCH($E142&amp;"/"&amp;AA$1,Data!$1:$1,0)-1)=0,"",OFFSET(Data!$A$1,MATCH($D142,Data!$CG:$CG,0)-1,MATCH($E142&amp;"/"&amp;AA$1,Data!$1:$1,0)-1)))</f>
        <v/>
      </c>
      <c r="AB142" s="252" t="str">
        <f ca="1">IF(ISERROR(OFFSET(Data!$A$1,MATCH($D142,Data!$CG:$CG,0)-1,MATCH($E142&amp;"/"&amp;AB$1,Data!$1:$1,0)-1))=TRUE,"",IF(OFFSET(Data!$A$1,MATCH($D142,Data!$CG:$CG,0)-1,MATCH($E142&amp;"/"&amp;AB$1,Data!$1:$1,0)-1)=0,"",OFFSET(Data!$A$1,MATCH($D142,Data!$CG:$CG,0)-1,MATCH($E142&amp;"/"&amp;AB$1,Data!$1:$1,0)-1)))</f>
        <v/>
      </c>
      <c r="AC142" s="252" t="str">
        <f ca="1">IF(ISERROR(OFFSET(Data!$A$1,MATCH($D142,Data!$CG:$CG,0)-1,MATCH($E142&amp;"/"&amp;AC$1,Data!$1:$1,0)-1))=TRUE,"",IF(OFFSET(Data!$A$1,MATCH($D142,Data!$CG:$CG,0)-1,MATCH($E142&amp;"/"&amp;AC$1,Data!$1:$1,0)-1)=0,"",OFFSET(Data!$A$1,MATCH($D142,Data!$CG:$CG,0)-1,MATCH($E142&amp;"/"&amp;AC$1,Data!$1:$1,0)-1)))</f>
        <v/>
      </c>
      <c r="AD142" s="252" t="str">
        <f ca="1">IF(ISERROR(OFFSET(Data!$A$1,MATCH($D142,Data!$CG:$CG,0)-1,MATCH($E142&amp;"/"&amp;AD$1,Data!$1:$1,0)-1))=TRUE,"",IF(OFFSET(Data!$A$1,MATCH($D142,Data!$CG:$CG,0)-1,MATCH($E142&amp;"/"&amp;AD$1,Data!$1:$1,0)-1)=0,"",OFFSET(Data!$A$1,MATCH($D142,Data!$CG:$CG,0)-1,MATCH($E142&amp;"/"&amp;AD$1,Data!$1:$1,0)-1)))</f>
        <v/>
      </c>
      <c r="AE142" s="252" t="str">
        <f ca="1">IF(ISERROR(OFFSET(Data!$A$1,MATCH($D142,Data!$CG:$CG,0)-1,MATCH($E142&amp;"/"&amp;AE$1,Data!$1:$1,0)-1))=TRUE,"",IF(OFFSET(Data!$A$1,MATCH($D142,Data!$CG:$CG,0)-1,MATCH($E142&amp;"/"&amp;AE$1,Data!$1:$1,0)-1)=0,"",OFFSET(Data!$A$1,MATCH($D142,Data!$CG:$CG,0)-1,MATCH($E142&amp;"/"&amp;AE$1,Data!$1:$1,0)-1)))</f>
        <v/>
      </c>
      <c r="AF142" s="253" t="str">
        <f ca="1">IF(ISERROR(OFFSET(Data!$A$1,MATCH($D142,Data!$CG:$CG,0)-1,MATCH($E142&amp;"/"&amp;AF$1,Data!$1:$1,0)-1))=TRUE,"",IF(OFFSET(Data!$A$1,MATCH($D142,Data!$CG:$CG,0)-1,MATCH($E142&amp;"/"&amp;AF$1,Data!$1:$1,0)-1)=0,"",OFFSET(Data!$A$1,MATCH($D142,Data!$CG:$CG,0)-1,MATCH($E142&amp;"/"&amp;AF$1,Data!$1:$1,0)-1)))</f>
        <v/>
      </c>
      <c r="AG142" s="212">
        <f t="shared" ca="1" si="7"/>
        <v>0</v>
      </c>
      <c r="AH142" s="213">
        <f ca="1">SUM(AG139:AG142)</f>
        <v>0</v>
      </c>
    </row>
    <row r="143" spans="1:34" ht="15.75" hidden="1" customHeight="1" thickBot="1" x14ac:dyDescent="0.3">
      <c r="A143" s="447"/>
      <c r="B143" s="450"/>
      <c r="C143" s="453"/>
      <c r="D143" s="30" t="e">
        <f>IF(C143&lt;&gt;"",C143,D142)</f>
        <v>#N/A</v>
      </c>
      <c r="E143" s="31" t="s">
        <v>25</v>
      </c>
      <c r="F143" s="255" t="str">
        <f ca="1">IF(ISERROR(OFFSET(Data!$A$1,MATCH($D143,Data!$CG:$CG,0)-1,MATCH($E143&amp;"/"&amp;F$1,Data!$1:$1,0)-1))=TRUE,"",IF(OFFSET(Data!$A$1,MATCH($D143,Data!$CG:$CG,0)-1,MATCH($E143&amp;"/"&amp;F$1,Data!$1:$1,0)-1)=0,"",OFFSET(Data!$A$1,MATCH($D143,Data!$CG:$CG,0)-1,MATCH($E143&amp;"/"&amp;F$1,Data!$1:$1,0)-1)))</f>
        <v/>
      </c>
      <c r="G143" s="256" t="str">
        <f ca="1">IF(ISERROR(OFFSET(Data!$A$1,MATCH($D143,Data!$CG:$CG,0)-1,MATCH($E143&amp;"/"&amp;G$1,Data!$1:$1,0)-1))=TRUE,"",IF(OFFSET(Data!$A$1,MATCH($D143,Data!$CG:$CG,0)-1,MATCH($E143&amp;"/"&amp;G$1,Data!$1:$1,0)-1)=0,"",OFFSET(Data!$A$1,MATCH($D143,Data!$CG:$CG,0)-1,MATCH($E143&amp;"/"&amp;G$1,Data!$1:$1,0)-1)))</f>
        <v/>
      </c>
      <c r="H143" s="256" t="str">
        <f ca="1">IF(ISERROR(OFFSET(Data!$A$1,MATCH($D143,Data!$CG:$CG,0)-1,MATCH($E143&amp;"/"&amp;H$1,Data!$1:$1,0)-1))=TRUE,"",IF(OFFSET(Data!$A$1,MATCH($D143,Data!$CG:$CG,0)-1,MATCH($E143&amp;"/"&amp;H$1,Data!$1:$1,0)-1)=0,"",OFFSET(Data!$A$1,MATCH($D143,Data!$CG:$CG,0)-1,MATCH($E143&amp;"/"&amp;H$1,Data!$1:$1,0)-1)))</f>
        <v/>
      </c>
      <c r="I143" s="256" t="str">
        <f ca="1">IF(ISERROR(OFFSET(Data!$A$1,MATCH($D143,Data!$CG:$CG,0)-1,MATCH($E143&amp;"/"&amp;I$1,Data!$1:$1,0)-1))=TRUE,"",IF(OFFSET(Data!$A$1,MATCH($D143,Data!$CG:$CG,0)-1,MATCH($E143&amp;"/"&amp;I$1,Data!$1:$1,0)-1)=0,"",OFFSET(Data!$A$1,MATCH($D143,Data!$CG:$CG,0)-1,MATCH($E143&amp;"/"&amp;I$1,Data!$1:$1,0)-1)))</f>
        <v/>
      </c>
      <c r="J143" s="256" t="str">
        <f ca="1">IF(ISERROR(OFFSET(Data!$A$1,MATCH($D143,Data!$CG:$CG,0)-1,MATCH($E143&amp;"/"&amp;J$1,Data!$1:$1,0)-1))=TRUE,"",IF(OFFSET(Data!$A$1,MATCH($D143,Data!$CG:$CG,0)-1,MATCH($E143&amp;"/"&amp;J$1,Data!$1:$1,0)-1)=0,"",OFFSET(Data!$A$1,MATCH($D143,Data!$CG:$CG,0)-1,MATCH($E143&amp;"/"&amp;J$1,Data!$1:$1,0)-1)))</f>
        <v/>
      </c>
      <c r="K143" s="256" t="str">
        <f ca="1">IF(ISERROR(OFFSET(Data!$A$1,MATCH($D143,Data!$CG:$CG,0)-1,MATCH($E143&amp;"/"&amp;K$1,Data!$1:$1,0)-1))=TRUE,"",IF(OFFSET(Data!$A$1,MATCH($D143,Data!$CG:$CG,0)-1,MATCH($E143&amp;"/"&amp;K$1,Data!$1:$1,0)-1)=0,"",OFFSET(Data!$A$1,MATCH($D143,Data!$CG:$CG,0)-1,MATCH($E143&amp;"/"&amp;K$1,Data!$1:$1,0)-1)))</f>
        <v/>
      </c>
      <c r="L143" s="256" t="str">
        <f ca="1">IF(ISERROR(OFFSET(Data!$A$1,MATCH($D143,Data!$CG:$CG,0)-1,MATCH($E143&amp;"/"&amp;L$1,Data!$1:$1,0)-1))=TRUE,"",IF(OFFSET(Data!$A$1,MATCH($D143,Data!$CG:$CG,0)-1,MATCH($E143&amp;"/"&amp;L$1,Data!$1:$1,0)-1)=0,"",OFFSET(Data!$A$1,MATCH($D143,Data!$CG:$CG,0)-1,MATCH($E143&amp;"/"&amp;L$1,Data!$1:$1,0)-1)))</f>
        <v/>
      </c>
      <c r="M143" s="256" t="str">
        <f ca="1">IF(ISERROR(OFFSET(Data!$A$1,MATCH($D143,Data!$CG:$CG,0)-1,MATCH($E143&amp;"/"&amp;M$1,Data!$1:$1,0)-1))=TRUE,"",IF(OFFSET(Data!$A$1,MATCH($D143,Data!$CG:$CG,0)-1,MATCH($E143&amp;"/"&amp;M$1,Data!$1:$1,0)-1)=0,"",OFFSET(Data!$A$1,MATCH($D143,Data!$CG:$CG,0)-1,MATCH($E143&amp;"/"&amp;M$1,Data!$1:$1,0)-1)))</f>
        <v/>
      </c>
      <c r="N143" s="256" t="str">
        <f ca="1">IF(ISERROR(OFFSET(Data!$A$1,MATCH($D143,Data!$CG:$CG,0)-1,MATCH($E143&amp;"/"&amp;N$1,Data!$1:$1,0)-1))=TRUE,"",IF(OFFSET(Data!$A$1,MATCH($D143,Data!$CG:$CG,0)-1,MATCH($E143&amp;"/"&amp;N$1,Data!$1:$1,0)-1)=0,"",OFFSET(Data!$A$1,MATCH($D143,Data!$CG:$CG,0)-1,MATCH($E143&amp;"/"&amp;N$1,Data!$1:$1,0)-1)))</f>
        <v/>
      </c>
      <c r="O143" s="256" t="str">
        <f ca="1">IF(ISERROR(OFFSET(Data!$A$1,MATCH($D143,Data!$CG:$CG,0)-1,MATCH($E143&amp;"/"&amp;O$1,Data!$1:$1,0)-1))=TRUE,"",IF(OFFSET(Data!$A$1,MATCH($D143,Data!$CG:$CG,0)-1,MATCH($E143&amp;"/"&amp;O$1,Data!$1:$1,0)-1)=0,"",OFFSET(Data!$A$1,MATCH($D143,Data!$CG:$CG,0)-1,MATCH($E143&amp;"/"&amp;O$1,Data!$1:$1,0)-1)))</f>
        <v/>
      </c>
      <c r="P143" s="256" t="str">
        <f ca="1">IF(ISERROR(OFFSET(Data!$A$1,MATCH($D143,Data!$CG:$CG,0)-1,MATCH($E143&amp;"/"&amp;P$1,Data!$1:$1,0)-1))=TRUE,"",IF(OFFSET(Data!$A$1,MATCH($D143,Data!$CG:$CG,0)-1,MATCH($E143&amp;"/"&amp;P$1,Data!$1:$1,0)-1)=0,"",OFFSET(Data!$A$1,MATCH($D143,Data!$CG:$CG,0)-1,MATCH($E143&amp;"/"&amp;P$1,Data!$1:$1,0)-1)))</f>
        <v/>
      </c>
      <c r="Q143" s="256" t="str">
        <f ca="1">IF(ISERROR(OFFSET(Data!$A$1,MATCH($D143,Data!$CG:$CG,0)-1,MATCH($E143&amp;"/"&amp;Q$1,Data!$1:$1,0)-1))=TRUE,"",IF(OFFSET(Data!$A$1,MATCH($D143,Data!$CG:$CG,0)-1,MATCH($E143&amp;"/"&amp;Q$1,Data!$1:$1,0)-1)=0,"",OFFSET(Data!$A$1,MATCH($D143,Data!$CG:$CG,0)-1,MATCH($E143&amp;"/"&amp;Q$1,Data!$1:$1,0)-1)))</f>
        <v/>
      </c>
      <c r="R143" s="256" t="str">
        <f ca="1">IF(ISERROR(OFFSET(Data!$A$1,MATCH($D143,Data!$CG:$CG,0)-1,MATCH($E143&amp;"/"&amp;R$1,Data!$1:$1,0)-1))=TRUE,"",IF(OFFSET(Data!$A$1,MATCH($D143,Data!$CG:$CG,0)-1,MATCH($E143&amp;"/"&amp;R$1,Data!$1:$1,0)-1)=0,"",OFFSET(Data!$A$1,MATCH($D143,Data!$CG:$CG,0)-1,MATCH($E143&amp;"/"&amp;R$1,Data!$1:$1,0)-1)))</f>
        <v/>
      </c>
      <c r="S143" s="256" t="str">
        <f ca="1">IF(ISERROR(OFFSET(Data!$A$1,MATCH($D143,Data!$CG:$CG,0)-1,MATCH($E143&amp;"/"&amp;S$1,Data!$1:$1,0)-1))=TRUE,"",IF(OFFSET(Data!$A$1,MATCH($D143,Data!$CG:$CG,0)-1,MATCH($E143&amp;"/"&amp;S$1,Data!$1:$1,0)-1)=0,"",OFFSET(Data!$A$1,MATCH($D143,Data!$CG:$CG,0)-1,MATCH($E143&amp;"/"&amp;S$1,Data!$1:$1,0)-1)))</f>
        <v/>
      </c>
      <c r="T143" s="256" t="str">
        <f ca="1">IF(ISERROR(OFFSET(Data!$A$1,MATCH($D143,Data!$CG:$CG,0)-1,MATCH($E143&amp;"/"&amp;T$1,Data!$1:$1,0)-1))=TRUE,"",IF(OFFSET(Data!$A$1,MATCH($D143,Data!$CG:$CG,0)-1,MATCH($E143&amp;"/"&amp;T$1,Data!$1:$1,0)-1)=0,"",OFFSET(Data!$A$1,MATCH($D143,Data!$CG:$CG,0)-1,MATCH($E143&amp;"/"&amp;T$1,Data!$1:$1,0)-1)))</f>
        <v/>
      </c>
      <c r="U143" s="256" t="str">
        <f ca="1">IF(ISERROR(OFFSET(Data!$A$1,MATCH($D143,Data!$CG:$CG,0)-1,MATCH($E143&amp;"/"&amp;U$1,Data!$1:$1,0)-1))=TRUE,"",IF(OFFSET(Data!$A$1,MATCH($D143,Data!$CG:$CG,0)-1,MATCH($E143&amp;"/"&amp;U$1,Data!$1:$1,0)-1)=0,"",OFFSET(Data!$A$1,MATCH($D143,Data!$CG:$CG,0)-1,MATCH($E143&amp;"/"&amp;U$1,Data!$1:$1,0)-1)))</f>
        <v/>
      </c>
      <c r="V143" s="256" t="str">
        <f ca="1">IF(ISERROR(OFFSET(Data!$A$1,MATCH($D143,Data!$CG:$CG,0)-1,MATCH($E143&amp;"/"&amp;V$1,Data!$1:$1,0)-1))=TRUE,"",IF(OFFSET(Data!$A$1,MATCH($D143,Data!$CG:$CG,0)-1,MATCH($E143&amp;"/"&amp;V$1,Data!$1:$1,0)-1)=0,"",OFFSET(Data!$A$1,MATCH($D143,Data!$CG:$CG,0)-1,MATCH($E143&amp;"/"&amp;V$1,Data!$1:$1,0)-1)))</f>
        <v/>
      </c>
      <c r="W143" s="257" t="str">
        <f ca="1">IF(ISERROR(OFFSET(Data!$A$1,MATCH($D143,Data!$CG:$CG,0)-1,MATCH($E143&amp;"/"&amp;W$1,Data!$1:$1,0)-1))=TRUE,"",IF(OFFSET(Data!$A$1,MATCH($D143,Data!$CG:$CG,0)-1,MATCH($E143&amp;"/"&amp;W$1,Data!$1:$1,0)-1)=0,"",OFFSET(Data!$A$1,MATCH($D143,Data!$CG:$CG,0)-1,MATCH($E143&amp;"/"&amp;W$1,Data!$1:$1,0)-1)))</f>
        <v/>
      </c>
      <c r="X143" s="256" t="str">
        <f ca="1">IF(ISERROR(OFFSET(Data!$A$1,MATCH($D143,Data!$CG:$CG,0)-1,MATCH($E143&amp;"/"&amp;X$1,Data!$1:$1,0)-1))=TRUE,"",IF(OFFSET(Data!$A$1,MATCH($D143,Data!$CG:$CG,0)-1,MATCH($E143&amp;"/"&amp;X$1,Data!$1:$1,0)-1)=0,"",OFFSET(Data!$A$1,MATCH($D143,Data!$CG:$CG,0)-1,MATCH($E143&amp;"/"&amp;X$1,Data!$1:$1,0)-1)))</f>
        <v/>
      </c>
      <c r="Y143" s="256" t="str">
        <f ca="1">IF(ISERROR(OFFSET(Data!$A$1,MATCH($D143,Data!$CG:$CG,0)-1,MATCH($E143&amp;"/"&amp;Y$1,Data!$1:$1,0)-1))=TRUE,"",IF(OFFSET(Data!$A$1,MATCH($D143,Data!$CG:$CG,0)-1,MATCH($E143&amp;"/"&amp;Y$1,Data!$1:$1,0)-1)=0,"",OFFSET(Data!$A$1,MATCH($D143,Data!$CG:$CG,0)-1,MATCH($E143&amp;"/"&amp;Y$1,Data!$1:$1,0)-1)))</f>
        <v/>
      </c>
      <c r="Z143" s="256" t="str">
        <f ca="1">IF(ISERROR(OFFSET(Data!$A$1,MATCH($D143,Data!$CG:$CG,0)-1,MATCH($E143&amp;"/"&amp;Z$1,Data!$1:$1,0)-1))=TRUE,"",IF(OFFSET(Data!$A$1,MATCH($D143,Data!$CG:$CG,0)-1,MATCH($E143&amp;"/"&amp;Z$1,Data!$1:$1,0)-1)=0,"",OFFSET(Data!$A$1,MATCH($D143,Data!$CG:$CG,0)-1,MATCH($E143&amp;"/"&amp;Z$1,Data!$1:$1,0)-1)))</f>
        <v/>
      </c>
      <c r="AA143" s="256" t="str">
        <f ca="1">IF(ISERROR(OFFSET(Data!$A$1,MATCH($D143,Data!$CG:$CG,0)-1,MATCH($E143&amp;"/"&amp;AA$1,Data!$1:$1,0)-1))=TRUE,"",IF(OFFSET(Data!$A$1,MATCH($D143,Data!$CG:$CG,0)-1,MATCH($E143&amp;"/"&amp;AA$1,Data!$1:$1,0)-1)=0,"",OFFSET(Data!$A$1,MATCH($D143,Data!$CG:$CG,0)-1,MATCH($E143&amp;"/"&amp;AA$1,Data!$1:$1,0)-1)))</f>
        <v/>
      </c>
      <c r="AB143" s="256" t="str">
        <f ca="1">IF(ISERROR(OFFSET(Data!$A$1,MATCH($D143,Data!$CG:$CG,0)-1,MATCH($E143&amp;"/"&amp;AB$1,Data!$1:$1,0)-1))=TRUE,"",IF(OFFSET(Data!$A$1,MATCH($D143,Data!$CG:$CG,0)-1,MATCH($E143&amp;"/"&amp;AB$1,Data!$1:$1,0)-1)=0,"",OFFSET(Data!$A$1,MATCH($D143,Data!$CG:$CG,0)-1,MATCH($E143&amp;"/"&amp;AB$1,Data!$1:$1,0)-1)))</f>
        <v/>
      </c>
      <c r="AC143" s="256" t="str">
        <f ca="1">IF(ISERROR(OFFSET(Data!$A$1,MATCH($D143,Data!$CG:$CG,0)-1,MATCH($E143&amp;"/"&amp;AC$1,Data!$1:$1,0)-1))=TRUE,"",IF(OFFSET(Data!$A$1,MATCH($D143,Data!$CG:$CG,0)-1,MATCH($E143&amp;"/"&amp;AC$1,Data!$1:$1,0)-1)=0,"",OFFSET(Data!$A$1,MATCH($D143,Data!$CG:$CG,0)-1,MATCH($E143&amp;"/"&amp;AC$1,Data!$1:$1,0)-1)))</f>
        <v/>
      </c>
      <c r="AD143" s="256" t="str">
        <f ca="1">IF(ISERROR(OFFSET(Data!$A$1,MATCH($D143,Data!$CG:$CG,0)-1,MATCH($E143&amp;"/"&amp;AD$1,Data!$1:$1,0)-1))=TRUE,"",IF(OFFSET(Data!$A$1,MATCH($D143,Data!$CG:$CG,0)-1,MATCH($E143&amp;"/"&amp;AD$1,Data!$1:$1,0)-1)=0,"",OFFSET(Data!$A$1,MATCH($D143,Data!$CG:$CG,0)-1,MATCH($E143&amp;"/"&amp;AD$1,Data!$1:$1,0)-1)))</f>
        <v/>
      </c>
      <c r="AE143" s="256" t="str">
        <f ca="1">IF(ISERROR(OFFSET(Data!$A$1,MATCH($D143,Data!$CG:$CG,0)-1,MATCH($E143&amp;"/"&amp;AE$1,Data!$1:$1,0)-1))=TRUE,"",IF(OFFSET(Data!$A$1,MATCH($D143,Data!$CG:$CG,0)-1,MATCH($E143&amp;"/"&amp;AE$1,Data!$1:$1,0)-1)=0,"",OFFSET(Data!$A$1,MATCH($D143,Data!$CG:$CG,0)-1,MATCH($E143&amp;"/"&amp;AE$1,Data!$1:$1,0)-1)))</f>
        <v/>
      </c>
      <c r="AF143" s="258" t="str">
        <f ca="1">IF(ISERROR(OFFSET(Data!$A$1,MATCH($D143,Data!$CG:$CG,0)-1,MATCH($E143&amp;"/"&amp;AF$1,Data!$1:$1,0)-1))=TRUE,"",IF(OFFSET(Data!$A$1,MATCH($D143,Data!$CG:$CG,0)-1,MATCH($E143&amp;"/"&amp;AF$1,Data!$1:$1,0)-1)=0,"",OFFSET(Data!$A$1,MATCH($D143,Data!$CG:$CG,0)-1,MATCH($E143&amp;"/"&amp;AF$1,Data!$1:$1,0)-1)))</f>
        <v/>
      </c>
      <c r="AG143" s="214">
        <f t="shared" ca="1" si="7"/>
        <v>0</v>
      </c>
      <c r="AH143" s="215">
        <f ca="1">SUM(AG139:AG143)</f>
        <v>0</v>
      </c>
    </row>
    <row r="144" spans="1:34" ht="15" hidden="1" customHeight="1" x14ac:dyDescent="0.25">
      <c r="A144" s="445">
        <v>28</v>
      </c>
      <c r="B144" s="448" t="e">
        <f>INDEX(Data!CI:CI,MATCH("W"&amp;A144,Data!A:A,0))</f>
        <v>#N/A</v>
      </c>
      <c r="C144" s="451" t="e">
        <f>INDEX(Data!CG:CG,MATCH("W"&amp;A144,Data!A:A,0))</f>
        <v>#N/A</v>
      </c>
      <c r="D144" s="26" t="e">
        <f>IF(C144&lt;&gt;"",C144,#REF!)</f>
        <v>#N/A</v>
      </c>
      <c r="E144" s="27" t="s">
        <v>21</v>
      </c>
      <c r="F144" s="271" t="str">
        <f ca="1">IF(ISERROR(OFFSET(Data!$A$1,MATCH($D144,Data!$CG:$CG,0)-1,MATCH($E144&amp;"/"&amp;F$1,Data!$1:$1,0)-1))=TRUE,"",IF(OFFSET(Data!$A$1,MATCH($D144,Data!$CG:$CG,0)-1,MATCH($E144&amp;"/"&amp;F$1,Data!$1:$1,0)-1)=0,"",OFFSET(Data!$A$1,MATCH($D144,Data!$CG:$CG,0)-1,MATCH($E144&amp;"/"&amp;F$1,Data!$1:$1,0)-1)))</f>
        <v/>
      </c>
      <c r="G144" s="250" t="str">
        <f ca="1">IF(ISERROR(OFFSET(Data!$A$1,MATCH($D144,Data!$CG:$CG,0)-1,MATCH($E144&amp;"/"&amp;G$1,Data!$1:$1,0)-1))=TRUE,"",IF(OFFSET(Data!$A$1,MATCH($D144,Data!$CG:$CG,0)-1,MATCH($E144&amp;"/"&amp;G$1,Data!$1:$1,0)-1)=0,"",OFFSET(Data!$A$1,MATCH($D144,Data!$CG:$CG,0)-1,MATCH($E144&amp;"/"&amp;G$1,Data!$1:$1,0)-1)))</f>
        <v/>
      </c>
      <c r="H144" s="250" t="str">
        <f ca="1">IF(ISERROR(OFFSET(Data!$A$1,MATCH($D144,Data!$CG:$CG,0)-1,MATCH($E144&amp;"/"&amp;H$1,Data!$1:$1,0)-1))=TRUE,"",IF(OFFSET(Data!$A$1,MATCH($D144,Data!$CG:$CG,0)-1,MATCH($E144&amp;"/"&amp;H$1,Data!$1:$1,0)-1)=0,"",OFFSET(Data!$A$1,MATCH($D144,Data!$CG:$CG,0)-1,MATCH($E144&amp;"/"&amp;H$1,Data!$1:$1,0)-1)))</f>
        <v/>
      </c>
      <c r="I144" s="250" t="str">
        <f ca="1">IF(ISERROR(OFFSET(Data!$A$1,MATCH($D144,Data!$CG:$CG,0)-1,MATCH($E144&amp;"/"&amp;I$1,Data!$1:$1,0)-1))=TRUE,"",IF(OFFSET(Data!$A$1,MATCH($D144,Data!$CG:$CG,0)-1,MATCH($E144&amp;"/"&amp;I$1,Data!$1:$1,0)-1)=0,"",OFFSET(Data!$A$1,MATCH($D144,Data!$CG:$CG,0)-1,MATCH($E144&amp;"/"&amp;I$1,Data!$1:$1,0)-1)))</f>
        <v/>
      </c>
      <c r="J144" s="250" t="str">
        <f ca="1">IF(ISERROR(OFFSET(Data!$A$1,MATCH($D144,Data!$CG:$CG,0)-1,MATCH($E144&amp;"/"&amp;J$1,Data!$1:$1,0)-1))=TRUE,"",IF(OFFSET(Data!$A$1,MATCH($D144,Data!$CG:$CG,0)-1,MATCH($E144&amp;"/"&amp;J$1,Data!$1:$1,0)-1)=0,"",OFFSET(Data!$A$1,MATCH($D144,Data!$CG:$CG,0)-1,MATCH($E144&amp;"/"&amp;J$1,Data!$1:$1,0)-1)))</f>
        <v/>
      </c>
      <c r="K144" s="250" t="str">
        <f ca="1">IF(ISERROR(OFFSET(Data!$A$1,MATCH($D144,Data!$CG:$CG,0)-1,MATCH($E144&amp;"/"&amp;K$1,Data!$1:$1,0)-1))=TRUE,"",IF(OFFSET(Data!$A$1,MATCH($D144,Data!$CG:$CG,0)-1,MATCH($E144&amp;"/"&amp;K$1,Data!$1:$1,0)-1)=0,"",OFFSET(Data!$A$1,MATCH($D144,Data!$CG:$CG,0)-1,MATCH($E144&amp;"/"&amp;K$1,Data!$1:$1,0)-1)))</f>
        <v/>
      </c>
      <c r="L144" s="250" t="str">
        <f ca="1">IF(ISERROR(OFFSET(Data!$A$1,MATCH($D144,Data!$CG:$CG,0)-1,MATCH($E144&amp;"/"&amp;L$1,Data!$1:$1,0)-1))=TRUE,"",IF(OFFSET(Data!$A$1,MATCH($D144,Data!$CG:$CG,0)-1,MATCH($E144&amp;"/"&amp;L$1,Data!$1:$1,0)-1)=0,"",OFFSET(Data!$A$1,MATCH($D144,Data!$CG:$CG,0)-1,MATCH($E144&amp;"/"&amp;L$1,Data!$1:$1,0)-1)))</f>
        <v/>
      </c>
      <c r="M144" s="250" t="str">
        <f ca="1">IF(ISERROR(OFFSET(Data!$A$1,MATCH($D144,Data!$CG:$CG,0)-1,MATCH($E144&amp;"/"&amp;M$1,Data!$1:$1,0)-1))=TRUE,"",IF(OFFSET(Data!$A$1,MATCH($D144,Data!$CG:$CG,0)-1,MATCH($E144&amp;"/"&amp;M$1,Data!$1:$1,0)-1)=0,"",OFFSET(Data!$A$1,MATCH($D144,Data!$CG:$CG,0)-1,MATCH($E144&amp;"/"&amp;M$1,Data!$1:$1,0)-1)))</f>
        <v/>
      </c>
      <c r="N144" s="250" t="str">
        <f ca="1">IF(ISERROR(OFFSET(Data!$A$1,MATCH($D144,Data!$CG:$CG,0)-1,MATCH($E144&amp;"/"&amp;N$1,Data!$1:$1,0)-1))=TRUE,"",IF(OFFSET(Data!$A$1,MATCH($D144,Data!$CG:$CG,0)-1,MATCH($E144&amp;"/"&amp;N$1,Data!$1:$1,0)-1)=0,"",OFFSET(Data!$A$1,MATCH($D144,Data!$CG:$CG,0)-1,MATCH($E144&amp;"/"&amp;N$1,Data!$1:$1,0)-1)))</f>
        <v/>
      </c>
      <c r="O144" s="250" t="str">
        <f ca="1">IF(ISERROR(OFFSET(Data!$A$1,MATCH($D144,Data!$CG:$CG,0)-1,MATCH($E144&amp;"/"&amp;O$1,Data!$1:$1,0)-1))=TRUE,"",IF(OFFSET(Data!$A$1,MATCH($D144,Data!$CG:$CG,0)-1,MATCH($E144&amp;"/"&amp;O$1,Data!$1:$1,0)-1)=0,"",OFFSET(Data!$A$1,MATCH($D144,Data!$CG:$CG,0)-1,MATCH($E144&amp;"/"&amp;O$1,Data!$1:$1,0)-1)))</f>
        <v/>
      </c>
      <c r="P144" s="250" t="str">
        <f ca="1">IF(ISERROR(OFFSET(Data!$A$1,MATCH($D144,Data!$CG:$CG,0)-1,MATCH($E144&amp;"/"&amp;P$1,Data!$1:$1,0)-1))=TRUE,"",IF(OFFSET(Data!$A$1,MATCH($D144,Data!$CG:$CG,0)-1,MATCH($E144&amp;"/"&amp;P$1,Data!$1:$1,0)-1)=0,"",OFFSET(Data!$A$1,MATCH($D144,Data!$CG:$CG,0)-1,MATCH($E144&amp;"/"&amp;P$1,Data!$1:$1,0)-1)))</f>
        <v/>
      </c>
      <c r="Q144" s="250" t="str">
        <f ca="1">IF(ISERROR(OFFSET(Data!$A$1,MATCH($D144,Data!$CG:$CG,0)-1,MATCH($E144&amp;"/"&amp;Q$1,Data!$1:$1,0)-1))=TRUE,"",IF(OFFSET(Data!$A$1,MATCH($D144,Data!$CG:$CG,0)-1,MATCH($E144&amp;"/"&amp;Q$1,Data!$1:$1,0)-1)=0,"",OFFSET(Data!$A$1,MATCH($D144,Data!$CG:$CG,0)-1,MATCH($E144&amp;"/"&amp;Q$1,Data!$1:$1,0)-1)))</f>
        <v/>
      </c>
      <c r="R144" s="250" t="str">
        <f ca="1">IF(ISERROR(OFFSET(Data!$A$1,MATCH($D144,Data!$CG:$CG,0)-1,MATCH($E144&amp;"/"&amp;R$1,Data!$1:$1,0)-1))=TRUE,"",IF(OFFSET(Data!$A$1,MATCH($D144,Data!$CG:$CG,0)-1,MATCH($E144&amp;"/"&amp;R$1,Data!$1:$1,0)-1)=0,"",OFFSET(Data!$A$1,MATCH($D144,Data!$CG:$CG,0)-1,MATCH($E144&amp;"/"&amp;R$1,Data!$1:$1,0)-1)))</f>
        <v/>
      </c>
      <c r="S144" s="250" t="str">
        <f ca="1">IF(ISERROR(OFFSET(Data!$A$1,MATCH($D144,Data!$CG:$CG,0)-1,MATCH($E144&amp;"/"&amp;S$1,Data!$1:$1,0)-1))=TRUE,"",IF(OFFSET(Data!$A$1,MATCH($D144,Data!$CG:$CG,0)-1,MATCH($E144&amp;"/"&amp;S$1,Data!$1:$1,0)-1)=0,"",OFFSET(Data!$A$1,MATCH($D144,Data!$CG:$CG,0)-1,MATCH($E144&amp;"/"&amp;S$1,Data!$1:$1,0)-1)))</f>
        <v/>
      </c>
      <c r="T144" s="250" t="str">
        <f ca="1">IF(ISERROR(OFFSET(Data!$A$1,MATCH($D144,Data!$CG:$CG,0)-1,MATCH($E144&amp;"/"&amp;T$1,Data!$1:$1,0)-1))=TRUE,"",IF(OFFSET(Data!$A$1,MATCH($D144,Data!$CG:$CG,0)-1,MATCH($E144&amp;"/"&amp;T$1,Data!$1:$1,0)-1)=0,"",OFFSET(Data!$A$1,MATCH($D144,Data!$CG:$CG,0)-1,MATCH($E144&amp;"/"&amp;T$1,Data!$1:$1,0)-1)))</f>
        <v/>
      </c>
      <c r="U144" s="250" t="str">
        <f ca="1">IF(ISERROR(OFFSET(Data!$A$1,MATCH($D144,Data!$CG:$CG,0)-1,MATCH($E144&amp;"/"&amp;U$1,Data!$1:$1,0)-1))=TRUE,"",IF(OFFSET(Data!$A$1,MATCH($D144,Data!$CG:$CG,0)-1,MATCH($E144&amp;"/"&amp;U$1,Data!$1:$1,0)-1)=0,"",OFFSET(Data!$A$1,MATCH($D144,Data!$CG:$CG,0)-1,MATCH($E144&amp;"/"&amp;U$1,Data!$1:$1,0)-1)))</f>
        <v/>
      </c>
      <c r="V144" s="250" t="str">
        <f ca="1">IF(ISERROR(OFFSET(Data!$A$1,MATCH($D144,Data!$CG:$CG,0)-1,MATCH($E144&amp;"/"&amp;V$1,Data!$1:$1,0)-1))=TRUE,"",IF(OFFSET(Data!$A$1,MATCH($D144,Data!$CG:$CG,0)-1,MATCH($E144&amp;"/"&amp;V$1,Data!$1:$1,0)-1)=0,"",OFFSET(Data!$A$1,MATCH($D144,Data!$CG:$CG,0)-1,MATCH($E144&amp;"/"&amp;V$1,Data!$1:$1,0)-1)))</f>
        <v/>
      </c>
      <c r="W144" s="272" t="str">
        <f ca="1">IF(ISERROR(OFFSET(Data!$A$1,MATCH($D144,Data!$CG:$CG,0)-1,MATCH($E144&amp;"/"&amp;W$1,Data!$1:$1,0)-1))=TRUE,"",IF(OFFSET(Data!$A$1,MATCH($D144,Data!$CG:$CG,0)-1,MATCH($E144&amp;"/"&amp;W$1,Data!$1:$1,0)-1)=0,"",OFFSET(Data!$A$1,MATCH($D144,Data!$CG:$CG,0)-1,MATCH($E144&amp;"/"&amp;W$1,Data!$1:$1,0)-1)))</f>
        <v/>
      </c>
      <c r="X144" s="250" t="str">
        <f ca="1">IF(ISERROR(OFFSET(Data!$A$1,MATCH($D144,Data!$CG:$CG,0)-1,MATCH($E144&amp;"/"&amp;X$1,Data!$1:$1,0)-1))=TRUE,"",IF(OFFSET(Data!$A$1,MATCH($D144,Data!$CG:$CG,0)-1,MATCH($E144&amp;"/"&amp;X$1,Data!$1:$1,0)-1)=0,"",OFFSET(Data!$A$1,MATCH($D144,Data!$CG:$CG,0)-1,MATCH($E144&amp;"/"&amp;X$1,Data!$1:$1,0)-1)))</f>
        <v/>
      </c>
      <c r="Y144" s="250" t="str">
        <f ca="1">IF(ISERROR(OFFSET(Data!$A$1,MATCH($D144,Data!$CG:$CG,0)-1,MATCH($E144&amp;"/"&amp;Y$1,Data!$1:$1,0)-1))=TRUE,"",IF(OFFSET(Data!$A$1,MATCH($D144,Data!$CG:$CG,0)-1,MATCH($E144&amp;"/"&amp;Y$1,Data!$1:$1,0)-1)=0,"",OFFSET(Data!$A$1,MATCH($D144,Data!$CG:$CG,0)-1,MATCH($E144&amp;"/"&amp;Y$1,Data!$1:$1,0)-1)))</f>
        <v/>
      </c>
      <c r="Z144" s="250" t="str">
        <f ca="1">IF(ISERROR(OFFSET(Data!$A$1,MATCH($D144,Data!$CG:$CG,0)-1,MATCH($E144&amp;"/"&amp;Z$1,Data!$1:$1,0)-1))=TRUE,"",IF(OFFSET(Data!$A$1,MATCH($D144,Data!$CG:$CG,0)-1,MATCH($E144&amp;"/"&amp;Z$1,Data!$1:$1,0)-1)=0,"",OFFSET(Data!$A$1,MATCH($D144,Data!$CG:$CG,0)-1,MATCH($E144&amp;"/"&amp;Z$1,Data!$1:$1,0)-1)))</f>
        <v/>
      </c>
      <c r="AA144" s="250" t="str">
        <f ca="1">IF(ISERROR(OFFSET(Data!$A$1,MATCH($D144,Data!$CG:$CG,0)-1,MATCH($E144&amp;"/"&amp;AA$1,Data!$1:$1,0)-1))=TRUE,"",IF(OFFSET(Data!$A$1,MATCH($D144,Data!$CG:$CG,0)-1,MATCH($E144&amp;"/"&amp;AA$1,Data!$1:$1,0)-1)=0,"",OFFSET(Data!$A$1,MATCH($D144,Data!$CG:$CG,0)-1,MATCH($E144&amp;"/"&amp;AA$1,Data!$1:$1,0)-1)))</f>
        <v/>
      </c>
      <c r="AB144" s="250" t="str">
        <f ca="1">IF(ISERROR(OFFSET(Data!$A$1,MATCH($D144,Data!$CG:$CG,0)-1,MATCH($E144&amp;"/"&amp;AB$1,Data!$1:$1,0)-1))=TRUE,"",IF(OFFSET(Data!$A$1,MATCH($D144,Data!$CG:$CG,0)-1,MATCH($E144&amp;"/"&amp;AB$1,Data!$1:$1,0)-1)=0,"",OFFSET(Data!$A$1,MATCH($D144,Data!$CG:$CG,0)-1,MATCH($E144&amp;"/"&amp;AB$1,Data!$1:$1,0)-1)))</f>
        <v/>
      </c>
      <c r="AC144" s="250" t="str">
        <f ca="1">IF(ISERROR(OFFSET(Data!$A$1,MATCH($D144,Data!$CG:$CG,0)-1,MATCH($E144&amp;"/"&amp;AC$1,Data!$1:$1,0)-1))=TRUE,"",IF(OFFSET(Data!$A$1,MATCH($D144,Data!$CG:$CG,0)-1,MATCH($E144&amp;"/"&amp;AC$1,Data!$1:$1,0)-1)=0,"",OFFSET(Data!$A$1,MATCH($D144,Data!$CG:$CG,0)-1,MATCH($E144&amp;"/"&amp;AC$1,Data!$1:$1,0)-1)))</f>
        <v/>
      </c>
      <c r="AD144" s="250" t="str">
        <f ca="1">IF(ISERROR(OFFSET(Data!$A$1,MATCH($D144,Data!$CG:$CG,0)-1,MATCH($E144&amp;"/"&amp;AD$1,Data!$1:$1,0)-1))=TRUE,"",IF(OFFSET(Data!$A$1,MATCH($D144,Data!$CG:$CG,0)-1,MATCH($E144&amp;"/"&amp;AD$1,Data!$1:$1,0)-1)=0,"",OFFSET(Data!$A$1,MATCH($D144,Data!$CG:$CG,0)-1,MATCH($E144&amp;"/"&amp;AD$1,Data!$1:$1,0)-1)))</f>
        <v/>
      </c>
      <c r="AE144" s="250" t="str">
        <f ca="1">IF(ISERROR(OFFSET(Data!$A$1,MATCH($D144,Data!$CG:$CG,0)-1,MATCH($E144&amp;"/"&amp;AE$1,Data!$1:$1,0)-1))=TRUE,"",IF(OFFSET(Data!$A$1,MATCH($D144,Data!$CG:$CG,0)-1,MATCH($E144&amp;"/"&amp;AE$1,Data!$1:$1,0)-1)=0,"",OFFSET(Data!$A$1,MATCH($D144,Data!$CG:$CG,0)-1,MATCH($E144&amp;"/"&amp;AE$1,Data!$1:$1,0)-1)))</f>
        <v/>
      </c>
      <c r="AF144" s="251" t="str">
        <f ca="1">IF(ISERROR(OFFSET(Data!$A$1,MATCH($D144,Data!$CG:$CG,0)-1,MATCH($E144&amp;"/"&amp;AF$1,Data!$1:$1,0)-1))=TRUE,"",IF(OFFSET(Data!$A$1,MATCH($D144,Data!$CG:$CG,0)-1,MATCH($E144&amp;"/"&amp;AF$1,Data!$1:$1,0)-1)=0,"",OFFSET(Data!$A$1,MATCH($D144,Data!$CG:$CG,0)-1,MATCH($E144&amp;"/"&amp;AF$1,Data!$1:$1,0)-1)))</f>
        <v/>
      </c>
      <c r="AG144" s="210">
        <f t="shared" ca="1" si="7"/>
        <v>0</v>
      </c>
      <c r="AH144" s="211">
        <f ca="1">AG144</f>
        <v>0</v>
      </c>
    </row>
    <row r="145" spans="1:34" ht="15" hidden="1" customHeight="1" thickBot="1" x14ac:dyDescent="0.3">
      <c r="A145" s="446"/>
      <c r="B145" s="449"/>
      <c r="C145" s="452"/>
      <c r="D145" s="28" t="e">
        <f>IF(C145&lt;&gt;"",C145,D144)</f>
        <v>#N/A</v>
      </c>
      <c r="E145" s="29" t="s">
        <v>22</v>
      </c>
      <c r="F145" s="254" t="str">
        <f ca="1">IF(ISERROR(OFFSET(Data!$A$1,MATCH($D145,Data!$CG:$CG,0)-1,MATCH($E145&amp;"/"&amp;F$1,Data!$1:$1,0)-1))=TRUE,"",IF(OFFSET(Data!$A$1,MATCH($D145,Data!$CG:$CG,0)-1,MATCH($E145&amp;"/"&amp;F$1,Data!$1:$1,0)-1)=0,"",OFFSET(Data!$A$1,MATCH($D145,Data!$CG:$CG,0)-1,MATCH($E145&amp;"/"&amp;F$1,Data!$1:$1,0)-1)))</f>
        <v/>
      </c>
      <c r="G145" s="252" t="str">
        <f ca="1">IF(ISERROR(OFFSET(Data!$A$1,MATCH($D145,Data!$CG:$CG,0)-1,MATCH($E145&amp;"/"&amp;G$1,Data!$1:$1,0)-1))=TRUE,"",IF(OFFSET(Data!$A$1,MATCH($D145,Data!$CG:$CG,0)-1,MATCH($E145&amp;"/"&amp;G$1,Data!$1:$1,0)-1)=0,"",OFFSET(Data!$A$1,MATCH($D145,Data!$CG:$CG,0)-1,MATCH($E145&amp;"/"&amp;G$1,Data!$1:$1,0)-1)))</f>
        <v/>
      </c>
      <c r="H145" s="252" t="str">
        <f ca="1">IF(ISERROR(OFFSET(Data!$A$1,MATCH($D145,Data!$CG:$CG,0)-1,MATCH($E145&amp;"/"&amp;H$1,Data!$1:$1,0)-1))=TRUE,"",IF(OFFSET(Data!$A$1,MATCH($D145,Data!$CG:$CG,0)-1,MATCH($E145&amp;"/"&amp;H$1,Data!$1:$1,0)-1)=0,"",OFFSET(Data!$A$1,MATCH($D145,Data!$CG:$CG,0)-1,MATCH($E145&amp;"/"&amp;H$1,Data!$1:$1,0)-1)))</f>
        <v/>
      </c>
      <c r="I145" s="252" t="str">
        <f ca="1">IF(ISERROR(OFFSET(Data!$A$1,MATCH($D145,Data!$CG:$CG,0)-1,MATCH($E145&amp;"/"&amp;I$1,Data!$1:$1,0)-1))=TRUE,"",IF(OFFSET(Data!$A$1,MATCH($D145,Data!$CG:$CG,0)-1,MATCH($E145&amp;"/"&amp;I$1,Data!$1:$1,0)-1)=0,"",OFFSET(Data!$A$1,MATCH($D145,Data!$CG:$CG,0)-1,MATCH($E145&amp;"/"&amp;I$1,Data!$1:$1,0)-1)))</f>
        <v/>
      </c>
      <c r="J145" s="252" t="str">
        <f ca="1">IF(ISERROR(OFFSET(Data!$A$1,MATCH($D145,Data!$CG:$CG,0)-1,MATCH($E145&amp;"/"&amp;J$1,Data!$1:$1,0)-1))=TRUE,"",IF(OFFSET(Data!$A$1,MATCH($D145,Data!$CG:$CG,0)-1,MATCH($E145&amp;"/"&amp;J$1,Data!$1:$1,0)-1)=0,"",OFFSET(Data!$A$1,MATCH($D145,Data!$CG:$CG,0)-1,MATCH($E145&amp;"/"&amp;J$1,Data!$1:$1,0)-1)))</f>
        <v/>
      </c>
      <c r="K145" s="252" t="str">
        <f ca="1">IF(ISERROR(OFFSET(Data!$A$1,MATCH($D145,Data!$CG:$CG,0)-1,MATCH($E145&amp;"/"&amp;K$1,Data!$1:$1,0)-1))=TRUE,"",IF(OFFSET(Data!$A$1,MATCH($D145,Data!$CG:$CG,0)-1,MATCH($E145&amp;"/"&amp;K$1,Data!$1:$1,0)-1)=0,"",OFFSET(Data!$A$1,MATCH($D145,Data!$CG:$CG,0)-1,MATCH($E145&amp;"/"&amp;K$1,Data!$1:$1,0)-1)))</f>
        <v/>
      </c>
      <c r="L145" s="252" t="str">
        <f ca="1">IF(ISERROR(OFFSET(Data!$A$1,MATCH($D145,Data!$CG:$CG,0)-1,MATCH($E145&amp;"/"&amp;L$1,Data!$1:$1,0)-1))=TRUE,"",IF(OFFSET(Data!$A$1,MATCH($D145,Data!$CG:$CG,0)-1,MATCH($E145&amp;"/"&amp;L$1,Data!$1:$1,0)-1)=0,"",OFFSET(Data!$A$1,MATCH($D145,Data!$CG:$CG,0)-1,MATCH($E145&amp;"/"&amp;L$1,Data!$1:$1,0)-1)))</f>
        <v/>
      </c>
      <c r="M145" s="252" t="str">
        <f ca="1">IF(ISERROR(OFFSET(Data!$A$1,MATCH($D145,Data!$CG:$CG,0)-1,MATCH($E145&amp;"/"&amp;M$1,Data!$1:$1,0)-1))=TRUE,"",IF(OFFSET(Data!$A$1,MATCH($D145,Data!$CG:$CG,0)-1,MATCH($E145&amp;"/"&amp;M$1,Data!$1:$1,0)-1)=0,"",OFFSET(Data!$A$1,MATCH($D145,Data!$CG:$CG,0)-1,MATCH($E145&amp;"/"&amp;M$1,Data!$1:$1,0)-1)))</f>
        <v/>
      </c>
      <c r="N145" s="252" t="str">
        <f ca="1">IF(ISERROR(OFFSET(Data!$A$1,MATCH($D145,Data!$CG:$CG,0)-1,MATCH($E145&amp;"/"&amp;N$1,Data!$1:$1,0)-1))=TRUE,"",IF(OFFSET(Data!$A$1,MATCH($D145,Data!$CG:$CG,0)-1,MATCH($E145&amp;"/"&amp;N$1,Data!$1:$1,0)-1)=0,"",OFFSET(Data!$A$1,MATCH($D145,Data!$CG:$CG,0)-1,MATCH($E145&amp;"/"&amp;N$1,Data!$1:$1,0)-1)))</f>
        <v/>
      </c>
      <c r="O145" s="252" t="str">
        <f ca="1">IF(ISERROR(OFFSET(Data!$A$1,MATCH($D145,Data!$CG:$CG,0)-1,MATCH($E145&amp;"/"&amp;O$1,Data!$1:$1,0)-1))=TRUE,"",IF(OFFSET(Data!$A$1,MATCH($D145,Data!$CG:$CG,0)-1,MATCH($E145&amp;"/"&amp;O$1,Data!$1:$1,0)-1)=0,"",OFFSET(Data!$A$1,MATCH($D145,Data!$CG:$CG,0)-1,MATCH($E145&amp;"/"&amp;O$1,Data!$1:$1,0)-1)))</f>
        <v/>
      </c>
      <c r="P145" s="252" t="str">
        <f ca="1">IF(ISERROR(OFFSET(Data!$A$1,MATCH($D145,Data!$CG:$CG,0)-1,MATCH($E145&amp;"/"&amp;P$1,Data!$1:$1,0)-1))=TRUE,"",IF(OFFSET(Data!$A$1,MATCH($D145,Data!$CG:$CG,0)-1,MATCH($E145&amp;"/"&amp;P$1,Data!$1:$1,0)-1)=0,"",OFFSET(Data!$A$1,MATCH($D145,Data!$CG:$CG,0)-1,MATCH($E145&amp;"/"&amp;P$1,Data!$1:$1,0)-1)))</f>
        <v/>
      </c>
      <c r="Q145" s="252" t="str">
        <f ca="1">IF(ISERROR(OFFSET(Data!$A$1,MATCH($D145,Data!$CG:$CG,0)-1,MATCH($E145&amp;"/"&amp;Q$1,Data!$1:$1,0)-1))=TRUE,"",IF(OFFSET(Data!$A$1,MATCH($D145,Data!$CG:$CG,0)-1,MATCH($E145&amp;"/"&amp;Q$1,Data!$1:$1,0)-1)=0,"",OFFSET(Data!$A$1,MATCH($D145,Data!$CG:$CG,0)-1,MATCH($E145&amp;"/"&amp;Q$1,Data!$1:$1,0)-1)))</f>
        <v/>
      </c>
      <c r="R145" s="252" t="str">
        <f ca="1">IF(ISERROR(OFFSET(Data!$A$1,MATCH($D145,Data!$CG:$CG,0)-1,MATCH($E145&amp;"/"&amp;R$1,Data!$1:$1,0)-1))=TRUE,"",IF(OFFSET(Data!$A$1,MATCH($D145,Data!$CG:$CG,0)-1,MATCH($E145&amp;"/"&amp;R$1,Data!$1:$1,0)-1)=0,"",OFFSET(Data!$A$1,MATCH($D145,Data!$CG:$CG,0)-1,MATCH($E145&amp;"/"&amp;R$1,Data!$1:$1,0)-1)))</f>
        <v/>
      </c>
      <c r="S145" s="252" t="str">
        <f ca="1">IF(ISERROR(OFFSET(Data!$A$1,MATCH($D145,Data!$CG:$CG,0)-1,MATCH($E145&amp;"/"&amp;S$1,Data!$1:$1,0)-1))=TRUE,"",IF(OFFSET(Data!$A$1,MATCH($D145,Data!$CG:$CG,0)-1,MATCH($E145&amp;"/"&amp;S$1,Data!$1:$1,0)-1)=0,"",OFFSET(Data!$A$1,MATCH($D145,Data!$CG:$CG,0)-1,MATCH($E145&amp;"/"&amp;S$1,Data!$1:$1,0)-1)))</f>
        <v/>
      </c>
      <c r="T145" s="252" t="str">
        <f ca="1">IF(ISERROR(OFFSET(Data!$A$1,MATCH($D145,Data!$CG:$CG,0)-1,MATCH($E145&amp;"/"&amp;T$1,Data!$1:$1,0)-1))=TRUE,"",IF(OFFSET(Data!$A$1,MATCH($D145,Data!$CG:$CG,0)-1,MATCH($E145&amp;"/"&amp;T$1,Data!$1:$1,0)-1)=0,"",OFFSET(Data!$A$1,MATCH($D145,Data!$CG:$CG,0)-1,MATCH($E145&amp;"/"&amp;T$1,Data!$1:$1,0)-1)))</f>
        <v/>
      </c>
      <c r="U145" s="252" t="str">
        <f ca="1">IF(ISERROR(OFFSET(Data!$A$1,MATCH($D145,Data!$CG:$CG,0)-1,MATCH($E145&amp;"/"&amp;U$1,Data!$1:$1,0)-1))=TRUE,"",IF(OFFSET(Data!$A$1,MATCH($D145,Data!$CG:$CG,0)-1,MATCH($E145&amp;"/"&amp;U$1,Data!$1:$1,0)-1)=0,"",OFFSET(Data!$A$1,MATCH($D145,Data!$CG:$CG,0)-1,MATCH($E145&amp;"/"&amp;U$1,Data!$1:$1,0)-1)))</f>
        <v/>
      </c>
      <c r="V145" s="252" t="str">
        <f ca="1">IF(ISERROR(OFFSET(Data!$A$1,MATCH($D145,Data!$CG:$CG,0)-1,MATCH($E145&amp;"/"&amp;V$1,Data!$1:$1,0)-1))=TRUE,"",IF(OFFSET(Data!$A$1,MATCH($D145,Data!$CG:$CG,0)-1,MATCH($E145&amp;"/"&amp;V$1,Data!$1:$1,0)-1)=0,"",OFFSET(Data!$A$1,MATCH($D145,Data!$CG:$CG,0)-1,MATCH($E145&amp;"/"&amp;V$1,Data!$1:$1,0)-1)))</f>
        <v/>
      </c>
      <c r="W145" s="269" t="str">
        <f ca="1">IF(ISERROR(OFFSET(Data!$A$1,MATCH($D145,Data!$CG:$CG,0)-1,MATCH($E145&amp;"/"&amp;W$1,Data!$1:$1,0)-1))=TRUE,"",IF(OFFSET(Data!$A$1,MATCH($D145,Data!$CG:$CG,0)-1,MATCH($E145&amp;"/"&amp;W$1,Data!$1:$1,0)-1)=0,"",OFFSET(Data!$A$1,MATCH($D145,Data!$CG:$CG,0)-1,MATCH($E145&amp;"/"&amp;W$1,Data!$1:$1,0)-1)))</f>
        <v/>
      </c>
      <c r="X145" s="252" t="str">
        <f ca="1">IF(ISERROR(OFFSET(Data!$A$1,MATCH($D145,Data!$CG:$CG,0)-1,MATCH($E145&amp;"/"&amp;X$1,Data!$1:$1,0)-1))=TRUE,"",IF(OFFSET(Data!$A$1,MATCH($D145,Data!$CG:$CG,0)-1,MATCH($E145&amp;"/"&amp;X$1,Data!$1:$1,0)-1)=0,"",OFFSET(Data!$A$1,MATCH($D145,Data!$CG:$CG,0)-1,MATCH($E145&amp;"/"&amp;X$1,Data!$1:$1,0)-1)))</f>
        <v/>
      </c>
      <c r="Y145" s="252" t="str">
        <f ca="1">IF(ISERROR(OFFSET(Data!$A$1,MATCH($D145,Data!$CG:$CG,0)-1,MATCH($E145&amp;"/"&amp;Y$1,Data!$1:$1,0)-1))=TRUE,"",IF(OFFSET(Data!$A$1,MATCH($D145,Data!$CG:$CG,0)-1,MATCH($E145&amp;"/"&amp;Y$1,Data!$1:$1,0)-1)=0,"",OFFSET(Data!$A$1,MATCH($D145,Data!$CG:$CG,0)-1,MATCH($E145&amp;"/"&amp;Y$1,Data!$1:$1,0)-1)))</f>
        <v/>
      </c>
      <c r="Z145" s="252" t="str">
        <f ca="1">IF(ISERROR(OFFSET(Data!$A$1,MATCH($D145,Data!$CG:$CG,0)-1,MATCH($E145&amp;"/"&amp;Z$1,Data!$1:$1,0)-1))=TRUE,"",IF(OFFSET(Data!$A$1,MATCH($D145,Data!$CG:$CG,0)-1,MATCH($E145&amp;"/"&amp;Z$1,Data!$1:$1,0)-1)=0,"",OFFSET(Data!$A$1,MATCH($D145,Data!$CG:$CG,0)-1,MATCH($E145&amp;"/"&amp;Z$1,Data!$1:$1,0)-1)))</f>
        <v/>
      </c>
      <c r="AA145" s="252" t="str">
        <f ca="1">IF(ISERROR(OFFSET(Data!$A$1,MATCH($D145,Data!$CG:$CG,0)-1,MATCH($E145&amp;"/"&amp;AA$1,Data!$1:$1,0)-1))=TRUE,"",IF(OFFSET(Data!$A$1,MATCH($D145,Data!$CG:$CG,0)-1,MATCH($E145&amp;"/"&amp;AA$1,Data!$1:$1,0)-1)=0,"",OFFSET(Data!$A$1,MATCH($D145,Data!$CG:$CG,0)-1,MATCH($E145&amp;"/"&amp;AA$1,Data!$1:$1,0)-1)))</f>
        <v/>
      </c>
      <c r="AB145" s="252" t="str">
        <f ca="1">IF(ISERROR(OFFSET(Data!$A$1,MATCH($D145,Data!$CG:$CG,0)-1,MATCH($E145&amp;"/"&amp;AB$1,Data!$1:$1,0)-1))=TRUE,"",IF(OFFSET(Data!$A$1,MATCH($D145,Data!$CG:$CG,0)-1,MATCH($E145&amp;"/"&amp;AB$1,Data!$1:$1,0)-1)=0,"",OFFSET(Data!$A$1,MATCH($D145,Data!$CG:$CG,0)-1,MATCH($E145&amp;"/"&amp;AB$1,Data!$1:$1,0)-1)))</f>
        <v/>
      </c>
      <c r="AC145" s="252" t="str">
        <f ca="1">IF(ISERROR(OFFSET(Data!$A$1,MATCH($D145,Data!$CG:$CG,0)-1,MATCH($E145&amp;"/"&amp;AC$1,Data!$1:$1,0)-1))=TRUE,"",IF(OFFSET(Data!$A$1,MATCH($D145,Data!$CG:$CG,0)-1,MATCH($E145&amp;"/"&amp;AC$1,Data!$1:$1,0)-1)=0,"",OFFSET(Data!$A$1,MATCH($D145,Data!$CG:$CG,0)-1,MATCH($E145&amp;"/"&amp;AC$1,Data!$1:$1,0)-1)))</f>
        <v/>
      </c>
      <c r="AD145" s="252" t="str">
        <f ca="1">IF(ISERROR(OFFSET(Data!$A$1,MATCH($D145,Data!$CG:$CG,0)-1,MATCH($E145&amp;"/"&amp;AD$1,Data!$1:$1,0)-1))=TRUE,"",IF(OFFSET(Data!$A$1,MATCH($D145,Data!$CG:$CG,0)-1,MATCH($E145&amp;"/"&amp;AD$1,Data!$1:$1,0)-1)=0,"",OFFSET(Data!$A$1,MATCH($D145,Data!$CG:$CG,0)-1,MATCH($E145&amp;"/"&amp;AD$1,Data!$1:$1,0)-1)))</f>
        <v/>
      </c>
      <c r="AE145" s="252" t="str">
        <f ca="1">IF(ISERROR(OFFSET(Data!$A$1,MATCH($D145,Data!$CG:$CG,0)-1,MATCH($E145&amp;"/"&amp;AE$1,Data!$1:$1,0)-1))=TRUE,"",IF(OFFSET(Data!$A$1,MATCH($D145,Data!$CG:$CG,0)-1,MATCH($E145&amp;"/"&amp;AE$1,Data!$1:$1,0)-1)=0,"",OFFSET(Data!$A$1,MATCH($D145,Data!$CG:$CG,0)-1,MATCH($E145&amp;"/"&amp;AE$1,Data!$1:$1,0)-1)))</f>
        <v/>
      </c>
      <c r="AF145" s="253" t="str">
        <f ca="1">IF(ISERROR(OFFSET(Data!$A$1,MATCH($D145,Data!$CG:$CG,0)-1,MATCH($E145&amp;"/"&amp;AF$1,Data!$1:$1,0)-1))=TRUE,"",IF(OFFSET(Data!$A$1,MATCH($D145,Data!$CG:$CG,0)-1,MATCH($E145&amp;"/"&amp;AF$1,Data!$1:$1,0)-1)=0,"",OFFSET(Data!$A$1,MATCH($D145,Data!$CG:$CG,0)-1,MATCH($E145&amp;"/"&amp;AF$1,Data!$1:$1,0)-1)))</f>
        <v/>
      </c>
      <c r="AG145" s="212">
        <f t="shared" ca="1" si="7"/>
        <v>0</v>
      </c>
      <c r="AH145" s="213">
        <f ca="1">SUM(AG144:AG145)</f>
        <v>0</v>
      </c>
    </row>
    <row r="146" spans="1:34" ht="15" hidden="1" customHeight="1" x14ac:dyDescent="0.25">
      <c r="A146" s="446"/>
      <c r="B146" s="449"/>
      <c r="C146" s="452"/>
      <c r="D146" s="28" t="e">
        <f>IF(C146&lt;&gt;"",C146,D145)</f>
        <v>#N/A</v>
      </c>
      <c r="E146" s="29" t="s">
        <v>23</v>
      </c>
      <c r="F146" s="254" t="str">
        <f ca="1">IF(ISERROR(OFFSET(Data!$A$1,MATCH($D146,Data!$CG:$CG,0)-1,MATCH($E146&amp;"/"&amp;F$1,Data!$1:$1,0)-1))=TRUE,"",IF(OFFSET(Data!$A$1,MATCH($D146,Data!$CG:$CG,0)-1,MATCH($E146&amp;"/"&amp;F$1,Data!$1:$1,0)-1)=0,"",OFFSET(Data!$A$1,MATCH($D146,Data!$CG:$CG,0)-1,MATCH($E146&amp;"/"&amp;F$1,Data!$1:$1,0)-1)))</f>
        <v/>
      </c>
      <c r="G146" s="252" t="str">
        <f ca="1">IF(ISERROR(OFFSET(Data!$A$1,MATCH($D146,Data!$CG:$CG,0)-1,MATCH($E146&amp;"/"&amp;G$1,Data!$1:$1,0)-1))=TRUE,"",IF(OFFSET(Data!$A$1,MATCH($D146,Data!$CG:$CG,0)-1,MATCH($E146&amp;"/"&amp;G$1,Data!$1:$1,0)-1)=0,"",OFFSET(Data!$A$1,MATCH($D146,Data!$CG:$CG,0)-1,MATCH($E146&amp;"/"&amp;G$1,Data!$1:$1,0)-1)))</f>
        <v/>
      </c>
      <c r="H146" s="252" t="str">
        <f ca="1">IF(ISERROR(OFFSET(Data!$A$1,MATCH($D146,Data!$CG:$CG,0)-1,MATCH($E146&amp;"/"&amp;H$1,Data!$1:$1,0)-1))=TRUE,"",IF(OFFSET(Data!$A$1,MATCH($D146,Data!$CG:$CG,0)-1,MATCH($E146&amp;"/"&amp;H$1,Data!$1:$1,0)-1)=0,"",OFFSET(Data!$A$1,MATCH($D146,Data!$CG:$CG,0)-1,MATCH($E146&amp;"/"&amp;H$1,Data!$1:$1,0)-1)))</f>
        <v/>
      </c>
      <c r="I146" s="252" t="str">
        <f ca="1">IF(ISERROR(OFFSET(Data!$A$1,MATCH($D146,Data!$CG:$CG,0)-1,MATCH($E146&amp;"/"&amp;I$1,Data!$1:$1,0)-1))=TRUE,"",IF(OFFSET(Data!$A$1,MATCH($D146,Data!$CG:$CG,0)-1,MATCH($E146&amp;"/"&amp;I$1,Data!$1:$1,0)-1)=0,"",OFFSET(Data!$A$1,MATCH($D146,Data!$CG:$CG,0)-1,MATCH($E146&amp;"/"&amp;I$1,Data!$1:$1,0)-1)))</f>
        <v/>
      </c>
      <c r="J146" s="252" t="str">
        <f ca="1">IF(ISERROR(OFFSET(Data!$A$1,MATCH($D146,Data!$CG:$CG,0)-1,MATCH($E146&amp;"/"&amp;J$1,Data!$1:$1,0)-1))=TRUE,"",IF(OFFSET(Data!$A$1,MATCH($D146,Data!$CG:$CG,0)-1,MATCH($E146&amp;"/"&amp;J$1,Data!$1:$1,0)-1)=0,"",OFFSET(Data!$A$1,MATCH($D146,Data!$CG:$CG,0)-1,MATCH($E146&amp;"/"&amp;J$1,Data!$1:$1,0)-1)))</f>
        <v/>
      </c>
      <c r="K146" s="252" t="str">
        <f ca="1">IF(ISERROR(OFFSET(Data!$A$1,MATCH($D146,Data!$CG:$CG,0)-1,MATCH($E146&amp;"/"&amp;K$1,Data!$1:$1,0)-1))=TRUE,"",IF(OFFSET(Data!$A$1,MATCH($D146,Data!$CG:$CG,0)-1,MATCH($E146&amp;"/"&amp;K$1,Data!$1:$1,0)-1)=0,"",OFFSET(Data!$A$1,MATCH($D146,Data!$CG:$CG,0)-1,MATCH($E146&amp;"/"&amp;K$1,Data!$1:$1,0)-1)))</f>
        <v/>
      </c>
      <c r="L146" s="252" t="str">
        <f ca="1">IF(ISERROR(OFFSET(Data!$A$1,MATCH($D146,Data!$CG:$CG,0)-1,MATCH($E146&amp;"/"&amp;L$1,Data!$1:$1,0)-1))=TRUE,"",IF(OFFSET(Data!$A$1,MATCH($D146,Data!$CG:$CG,0)-1,MATCH($E146&amp;"/"&amp;L$1,Data!$1:$1,0)-1)=0,"",OFFSET(Data!$A$1,MATCH($D146,Data!$CG:$CG,0)-1,MATCH($E146&amp;"/"&amp;L$1,Data!$1:$1,0)-1)))</f>
        <v/>
      </c>
      <c r="M146" s="252" t="str">
        <f ca="1">IF(ISERROR(OFFSET(Data!$A$1,MATCH($D146,Data!$CG:$CG,0)-1,MATCH($E146&amp;"/"&amp;M$1,Data!$1:$1,0)-1))=TRUE,"",IF(OFFSET(Data!$A$1,MATCH($D146,Data!$CG:$CG,0)-1,MATCH($E146&amp;"/"&amp;M$1,Data!$1:$1,0)-1)=0,"",OFFSET(Data!$A$1,MATCH($D146,Data!$CG:$CG,0)-1,MATCH($E146&amp;"/"&amp;M$1,Data!$1:$1,0)-1)))</f>
        <v/>
      </c>
      <c r="N146" s="252" t="str">
        <f ca="1">IF(ISERROR(OFFSET(Data!$A$1,MATCH($D146,Data!$CG:$CG,0)-1,MATCH($E146&amp;"/"&amp;N$1,Data!$1:$1,0)-1))=TRUE,"",IF(OFFSET(Data!$A$1,MATCH($D146,Data!$CG:$CG,0)-1,MATCH($E146&amp;"/"&amp;N$1,Data!$1:$1,0)-1)=0,"",OFFSET(Data!$A$1,MATCH($D146,Data!$CG:$CG,0)-1,MATCH($E146&amp;"/"&amp;N$1,Data!$1:$1,0)-1)))</f>
        <v/>
      </c>
      <c r="O146" s="252" t="str">
        <f ca="1">IF(ISERROR(OFFSET(Data!$A$1,MATCH($D146,Data!$CG:$CG,0)-1,MATCH($E146&amp;"/"&amp;O$1,Data!$1:$1,0)-1))=TRUE,"",IF(OFFSET(Data!$A$1,MATCH($D146,Data!$CG:$CG,0)-1,MATCH($E146&amp;"/"&amp;O$1,Data!$1:$1,0)-1)=0,"",OFFSET(Data!$A$1,MATCH($D146,Data!$CG:$CG,0)-1,MATCH($E146&amp;"/"&amp;O$1,Data!$1:$1,0)-1)))</f>
        <v/>
      </c>
      <c r="P146" s="252" t="str">
        <f ca="1">IF(ISERROR(OFFSET(Data!$A$1,MATCH($D146,Data!$CG:$CG,0)-1,MATCH($E146&amp;"/"&amp;P$1,Data!$1:$1,0)-1))=TRUE,"",IF(OFFSET(Data!$A$1,MATCH($D146,Data!$CG:$CG,0)-1,MATCH($E146&amp;"/"&amp;P$1,Data!$1:$1,0)-1)=0,"",OFFSET(Data!$A$1,MATCH($D146,Data!$CG:$CG,0)-1,MATCH($E146&amp;"/"&amp;P$1,Data!$1:$1,0)-1)))</f>
        <v/>
      </c>
      <c r="Q146" s="252" t="str">
        <f ca="1">IF(ISERROR(OFFSET(Data!$A$1,MATCH($D146,Data!$CG:$CG,0)-1,MATCH($E146&amp;"/"&amp;Q$1,Data!$1:$1,0)-1))=TRUE,"",IF(OFFSET(Data!$A$1,MATCH($D146,Data!$CG:$CG,0)-1,MATCH($E146&amp;"/"&amp;Q$1,Data!$1:$1,0)-1)=0,"",OFFSET(Data!$A$1,MATCH($D146,Data!$CG:$CG,0)-1,MATCH($E146&amp;"/"&amp;Q$1,Data!$1:$1,0)-1)))</f>
        <v/>
      </c>
      <c r="R146" s="252" t="str">
        <f ca="1">IF(ISERROR(OFFSET(Data!$A$1,MATCH($D146,Data!$CG:$CG,0)-1,MATCH($E146&amp;"/"&amp;R$1,Data!$1:$1,0)-1))=TRUE,"",IF(OFFSET(Data!$A$1,MATCH($D146,Data!$CG:$CG,0)-1,MATCH($E146&amp;"/"&amp;R$1,Data!$1:$1,0)-1)=0,"",OFFSET(Data!$A$1,MATCH($D146,Data!$CG:$CG,0)-1,MATCH($E146&amp;"/"&amp;R$1,Data!$1:$1,0)-1)))</f>
        <v/>
      </c>
      <c r="S146" s="252" t="str">
        <f ca="1">IF(ISERROR(OFFSET(Data!$A$1,MATCH($D146,Data!$CG:$CG,0)-1,MATCH($E146&amp;"/"&amp;S$1,Data!$1:$1,0)-1))=TRUE,"",IF(OFFSET(Data!$A$1,MATCH($D146,Data!$CG:$CG,0)-1,MATCH($E146&amp;"/"&amp;S$1,Data!$1:$1,0)-1)=0,"",OFFSET(Data!$A$1,MATCH($D146,Data!$CG:$CG,0)-1,MATCH($E146&amp;"/"&amp;S$1,Data!$1:$1,0)-1)))</f>
        <v/>
      </c>
      <c r="T146" s="252" t="str">
        <f ca="1">IF(ISERROR(OFFSET(Data!$A$1,MATCH($D146,Data!$CG:$CG,0)-1,MATCH($E146&amp;"/"&amp;T$1,Data!$1:$1,0)-1))=TRUE,"",IF(OFFSET(Data!$A$1,MATCH($D146,Data!$CG:$CG,0)-1,MATCH($E146&amp;"/"&amp;T$1,Data!$1:$1,0)-1)=0,"",OFFSET(Data!$A$1,MATCH($D146,Data!$CG:$CG,0)-1,MATCH($E146&amp;"/"&amp;T$1,Data!$1:$1,0)-1)))</f>
        <v/>
      </c>
      <c r="U146" s="252" t="str">
        <f ca="1">IF(ISERROR(OFFSET(Data!$A$1,MATCH($D146,Data!$CG:$CG,0)-1,MATCH($E146&amp;"/"&amp;U$1,Data!$1:$1,0)-1))=TRUE,"",IF(OFFSET(Data!$A$1,MATCH($D146,Data!$CG:$CG,0)-1,MATCH($E146&amp;"/"&amp;U$1,Data!$1:$1,0)-1)=0,"",OFFSET(Data!$A$1,MATCH($D146,Data!$CG:$CG,0)-1,MATCH($E146&amp;"/"&amp;U$1,Data!$1:$1,0)-1)))</f>
        <v/>
      </c>
      <c r="V146" s="252" t="str">
        <f ca="1">IF(ISERROR(OFFSET(Data!$A$1,MATCH($D146,Data!$CG:$CG,0)-1,MATCH($E146&amp;"/"&amp;V$1,Data!$1:$1,0)-1))=TRUE,"",IF(OFFSET(Data!$A$1,MATCH($D146,Data!$CG:$CG,0)-1,MATCH($E146&amp;"/"&amp;V$1,Data!$1:$1,0)-1)=0,"",OFFSET(Data!$A$1,MATCH($D146,Data!$CG:$CG,0)-1,MATCH($E146&amp;"/"&amp;V$1,Data!$1:$1,0)-1)))</f>
        <v/>
      </c>
      <c r="W146" s="269" t="str">
        <f ca="1">IF(ISERROR(OFFSET(Data!$A$1,MATCH($D146,Data!$CG:$CG,0)-1,MATCH($E146&amp;"/"&amp;W$1,Data!$1:$1,0)-1))=TRUE,"",IF(OFFSET(Data!$A$1,MATCH($D146,Data!$CG:$CG,0)-1,MATCH($E146&amp;"/"&amp;W$1,Data!$1:$1,0)-1)=0,"",OFFSET(Data!$A$1,MATCH($D146,Data!$CG:$CG,0)-1,MATCH($E146&amp;"/"&amp;W$1,Data!$1:$1,0)-1)))</f>
        <v/>
      </c>
      <c r="X146" s="252" t="str">
        <f ca="1">IF(ISERROR(OFFSET(Data!$A$1,MATCH($D146,Data!$CG:$CG,0)-1,MATCH($E146&amp;"/"&amp;X$1,Data!$1:$1,0)-1))=TRUE,"",IF(OFFSET(Data!$A$1,MATCH($D146,Data!$CG:$CG,0)-1,MATCH($E146&amp;"/"&amp;X$1,Data!$1:$1,0)-1)=0,"",OFFSET(Data!$A$1,MATCH($D146,Data!$CG:$CG,0)-1,MATCH($E146&amp;"/"&amp;X$1,Data!$1:$1,0)-1)))</f>
        <v/>
      </c>
      <c r="Y146" s="252" t="str">
        <f ca="1">IF(ISERROR(OFFSET(Data!$A$1,MATCH($D146,Data!$CG:$CG,0)-1,MATCH($E146&amp;"/"&amp;Y$1,Data!$1:$1,0)-1))=TRUE,"",IF(OFFSET(Data!$A$1,MATCH($D146,Data!$CG:$CG,0)-1,MATCH($E146&amp;"/"&amp;Y$1,Data!$1:$1,0)-1)=0,"",OFFSET(Data!$A$1,MATCH($D146,Data!$CG:$CG,0)-1,MATCH($E146&amp;"/"&amp;Y$1,Data!$1:$1,0)-1)))</f>
        <v/>
      </c>
      <c r="Z146" s="252" t="str">
        <f ca="1">IF(ISERROR(OFFSET(Data!$A$1,MATCH($D146,Data!$CG:$CG,0)-1,MATCH($E146&amp;"/"&amp;Z$1,Data!$1:$1,0)-1))=TRUE,"",IF(OFFSET(Data!$A$1,MATCH($D146,Data!$CG:$CG,0)-1,MATCH($E146&amp;"/"&amp;Z$1,Data!$1:$1,0)-1)=0,"",OFFSET(Data!$A$1,MATCH($D146,Data!$CG:$CG,0)-1,MATCH($E146&amp;"/"&amp;Z$1,Data!$1:$1,0)-1)))</f>
        <v/>
      </c>
      <c r="AA146" s="252" t="str">
        <f ca="1">IF(ISERROR(OFFSET(Data!$A$1,MATCH($D146,Data!$CG:$CG,0)-1,MATCH($E146&amp;"/"&amp;AA$1,Data!$1:$1,0)-1))=TRUE,"",IF(OFFSET(Data!$A$1,MATCH($D146,Data!$CG:$CG,0)-1,MATCH($E146&amp;"/"&amp;AA$1,Data!$1:$1,0)-1)=0,"",OFFSET(Data!$A$1,MATCH($D146,Data!$CG:$CG,0)-1,MATCH($E146&amp;"/"&amp;AA$1,Data!$1:$1,0)-1)))</f>
        <v/>
      </c>
      <c r="AB146" s="252" t="str">
        <f ca="1">IF(ISERROR(OFFSET(Data!$A$1,MATCH($D146,Data!$CG:$CG,0)-1,MATCH($E146&amp;"/"&amp;AB$1,Data!$1:$1,0)-1))=TRUE,"",IF(OFFSET(Data!$A$1,MATCH($D146,Data!$CG:$CG,0)-1,MATCH($E146&amp;"/"&amp;AB$1,Data!$1:$1,0)-1)=0,"",OFFSET(Data!$A$1,MATCH($D146,Data!$CG:$CG,0)-1,MATCH($E146&amp;"/"&amp;AB$1,Data!$1:$1,0)-1)))</f>
        <v/>
      </c>
      <c r="AC146" s="252" t="str">
        <f ca="1">IF(ISERROR(OFFSET(Data!$A$1,MATCH($D146,Data!$CG:$CG,0)-1,MATCH($E146&amp;"/"&amp;AC$1,Data!$1:$1,0)-1))=TRUE,"",IF(OFFSET(Data!$A$1,MATCH($D146,Data!$CG:$CG,0)-1,MATCH($E146&amp;"/"&amp;AC$1,Data!$1:$1,0)-1)=0,"",OFFSET(Data!$A$1,MATCH($D146,Data!$CG:$CG,0)-1,MATCH($E146&amp;"/"&amp;AC$1,Data!$1:$1,0)-1)))</f>
        <v/>
      </c>
      <c r="AD146" s="252" t="str">
        <f ca="1">IF(ISERROR(OFFSET(Data!$A$1,MATCH($D146,Data!$CG:$CG,0)-1,MATCH($E146&amp;"/"&amp;AD$1,Data!$1:$1,0)-1))=TRUE,"",IF(OFFSET(Data!$A$1,MATCH($D146,Data!$CG:$CG,0)-1,MATCH($E146&amp;"/"&amp;AD$1,Data!$1:$1,0)-1)=0,"",OFFSET(Data!$A$1,MATCH($D146,Data!$CG:$CG,0)-1,MATCH($E146&amp;"/"&amp;AD$1,Data!$1:$1,0)-1)))</f>
        <v/>
      </c>
      <c r="AE146" s="252" t="str">
        <f ca="1">IF(ISERROR(OFFSET(Data!$A$1,MATCH($D146,Data!$CG:$CG,0)-1,MATCH($E146&amp;"/"&amp;AE$1,Data!$1:$1,0)-1))=TRUE,"",IF(OFFSET(Data!$A$1,MATCH($D146,Data!$CG:$CG,0)-1,MATCH($E146&amp;"/"&amp;AE$1,Data!$1:$1,0)-1)=0,"",OFFSET(Data!$A$1,MATCH($D146,Data!$CG:$CG,0)-1,MATCH($E146&amp;"/"&amp;AE$1,Data!$1:$1,0)-1)))</f>
        <v/>
      </c>
      <c r="AF146" s="253" t="str">
        <f ca="1">IF(ISERROR(OFFSET(Data!$A$1,MATCH($D146,Data!$CG:$CG,0)-1,MATCH($E146&amp;"/"&amp;AF$1,Data!$1:$1,0)-1))=TRUE,"",IF(OFFSET(Data!$A$1,MATCH($D146,Data!$CG:$CG,0)-1,MATCH($E146&amp;"/"&amp;AF$1,Data!$1:$1,0)-1)=0,"",OFFSET(Data!$A$1,MATCH($D146,Data!$CG:$CG,0)-1,MATCH($E146&amp;"/"&amp;AF$1,Data!$1:$1,0)-1)))</f>
        <v/>
      </c>
      <c r="AG146" s="212">
        <f t="shared" ca="1" si="7"/>
        <v>0</v>
      </c>
      <c r="AH146" s="213">
        <f ca="1">SUM(AG144:AG146)</f>
        <v>0</v>
      </c>
    </row>
    <row r="147" spans="1:34" ht="15.75" hidden="1" customHeight="1" x14ac:dyDescent="0.25">
      <c r="A147" s="446"/>
      <c r="B147" s="449"/>
      <c r="C147" s="452"/>
      <c r="D147" s="28" t="e">
        <f>IF(C147&lt;&gt;"",C147,D146)</f>
        <v>#N/A</v>
      </c>
      <c r="E147" s="29" t="s">
        <v>24</v>
      </c>
      <c r="F147" s="254" t="str">
        <f ca="1">IF(ISERROR(OFFSET(Data!$A$1,MATCH($D147,Data!$CG:$CG,0)-1,MATCH($E147&amp;"/"&amp;F$1,Data!$1:$1,0)-1))=TRUE,"",IF(OFFSET(Data!$A$1,MATCH($D147,Data!$CG:$CG,0)-1,MATCH($E147&amp;"/"&amp;F$1,Data!$1:$1,0)-1)=0,"",OFFSET(Data!$A$1,MATCH($D147,Data!$CG:$CG,0)-1,MATCH($E147&amp;"/"&amp;F$1,Data!$1:$1,0)-1)))</f>
        <v/>
      </c>
      <c r="G147" s="252" t="str">
        <f ca="1">IF(ISERROR(OFFSET(Data!$A$1,MATCH($D147,Data!$CG:$CG,0)-1,MATCH($E147&amp;"/"&amp;G$1,Data!$1:$1,0)-1))=TRUE,"",IF(OFFSET(Data!$A$1,MATCH($D147,Data!$CG:$CG,0)-1,MATCH($E147&amp;"/"&amp;G$1,Data!$1:$1,0)-1)=0,"",OFFSET(Data!$A$1,MATCH($D147,Data!$CG:$CG,0)-1,MATCH($E147&amp;"/"&amp;G$1,Data!$1:$1,0)-1)))</f>
        <v/>
      </c>
      <c r="H147" s="252" t="str">
        <f ca="1">IF(ISERROR(OFFSET(Data!$A$1,MATCH($D147,Data!$CG:$CG,0)-1,MATCH($E147&amp;"/"&amp;H$1,Data!$1:$1,0)-1))=TRUE,"",IF(OFFSET(Data!$A$1,MATCH($D147,Data!$CG:$CG,0)-1,MATCH($E147&amp;"/"&amp;H$1,Data!$1:$1,0)-1)=0,"",OFFSET(Data!$A$1,MATCH($D147,Data!$CG:$CG,0)-1,MATCH($E147&amp;"/"&amp;H$1,Data!$1:$1,0)-1)))</f>
        <v/>
      </c>
      <c r="I147" s="252" t="str">
        <f ca="1">IF(ISERROR(OFFSET(Data!$A$1,MATCH($D147,Data!$CG:$CG,0)-1,MATCH($E147&amp;"/"&amp;I$1,Data!$1:$1,0)-1))=TRUE,"",IF(OFFSET(Data!$A$1,MATCH($D147,Data!$CG:$CG,0)-1,MATCH($E147&amp;"/"&amp;I$1,Data!$1:$1,0)-1)=0,"",OFFSET(Data!$A$1,MATCH($D147,Data!$CG:$CG,0)-1,MATCH($E147&amp;"/"&amp;I$1,Data!$1:$1,0)-1)))</f>
        <v/>
      </c>
      <c r="J147" s="252" t="str">
        <f ca="1">IF(ISERROR(OFFSET(Data!$A$1,MATCH($D147,Data!$CG:$CG,0)-1,MATCH($E147&amp;"/"&amp;J$1,Data!$1:$1,0)-1))=TRUE,"",IF(OFFSET(Data!$A$1,MATCH($D147,Data!$CG:$CG,0)-1,MATCH($E147&amp;"/"&amp;J$1,Data!$1:$1,0)-1)=0,"",OFFSET(Data!$A$1,MATCH($D147,Data!$CG:$CG,0)-1,MATCH($E147&amp;"/"&amp;J$1,Data!$1:$1,0)-1)))</f>
        <v/>
      </c>
      <c r="K147" s="252" t="str">
        <f ca="1">IF(ISERROR(OFFSET(Data!$A$1,MATCH($D147,Data!$CG:$CG,0)-1,MATCH($E147&amp;"/"&amp;K$1,Data!$1:$1,0)-1))=TRUE,"",IF(OFFSET(Data!$A$1,MATCH($D147,Data!$CG:$CG,0)-1,MATCH($E147&amp;"/"&amp;K$1,Data!$1:$1,0)-1)=0,"",OFFSET(Data!$A$1,MATCH($D147,Data!$CG:$CG,0)-1,MATCH($E147&amp;"/"&amp;K$1,Data!$1:$1,0)-1)))</f>
        <v/>
      </c>
      <c r="L147" s="252" t="str">
        <f ca="1">IF(ISERROR(OFFSET(Data!$A$1,MATCH($D147,Data!$CG:$CG,0)-1,MATCH($E147&amp;"/"&amp;L$1,Data!$1:$1,0)-1))=TRUE,"",IF(OFFSET(Data!$A$1,MATCH($D147,Data!$CG:$CG,0)-1,MATCH($E147&amp;"/"&amp;L$1,Data!$1:$1,0)-1)=0,"",OFFSET(Data!$A$1,MATCH($D147,Data!$CG:$CG,0)-1,MATCH($E147&amp;"/"&amp;L$1,Data!$1:$1,0)-1)))</f>
        <v/>
      </c>
      <c r="M147" s="252" t="str">
        <f ca="1">IF(ISERROR(OFFSET(Data!$A$1,MATCH($D147,Data!$CG:$CG,0)-1,MATCH($E147&amp;"/"&amp;M$1,Data!$1:$1,0)-1))=TRUE,"",IF(OFFSET(Data!$A$1,MATCH($D147,Data!$CG:$CG,0)-1,MATCH($E147&amp;"/"&amp;M$1,Data!$1:$1,0)-1)=0,"",OFFSET(Data!$A$1,MATCH($D147,Data!$CG:$CG,0)-1,MATCH($E147&amp;"/"&amp;M$1,Data!$1:$1,0)-1)))</f>
        <v/>
      </c>
      <c r="N147" s="252" t="str">
        <f ca="1">IF(ISERROR(OFFSET(Data!$A$1,MATCH($D147,Data!$CG:$CG,0)-1,MATCH($E147&amp;"/"&amp;N$1,Data!$1:$1,0)-1))=TRUE,"",IF(OFFSET(Data!$A$1,MATCH($D147,Data!$CG:$CG,0)-1,MATCH($E147&amp;"/"&amp;N$1,Data!$1:$1,0)-1)=0,"",OFFSET(Data!$A$1,MATCH($D147,Data!$CG:$CG,0)-1,MATCH($E147&amp;"/"&amp;N$1,Data!$1:$1,0)-1)))</f>
        <v/>
      </c>
      <c r="O147" s="252" t="str">
        <f ca="1">IF(ISERROR(OFFSET(Data!$A$1,MATCH($D147,Data!$CG:$CG,0)-1,MATCH($E147&amp;"/"&amp;O$1,Data!$1:$1,0)-1))=TRUE,"",IF(OFFSET(Data!$A$1,MATCH($D147,Data!$CG:$CG,0)-1,MATCH($E147&amp;"/"&amp;O$1,Data!$1:$1,0)-1)=0,"",OFFSET(Data!$A$1,MATCH($D147,Data!$CG:$CG,0)-1,MATCH($E147&amp;"/"&amp;O$1,Data!$1:$1,0)-1)))</f>
        <v/>
      </c>
      <c r="P147" s="252" t="str">
        <f ca="1">IF(ISERROR(OFFSET(Data!$A$1,MATCH($D147,Data!$CG:$CG,0)-1,MATCH($E147&amp;"/"&amp;P$1,Data!$1:$1,0)-1))=TRUE,"",IF(OFFSET(Data!$A$1,MATCH($D147,Data!$CG:$CG,0)-1,MATCH($E147&amp;"/"&amp;P$1,Data!$1:$1,0)-1)=0,"",OFFSET(Data!$A$1,MATCH($D147,Data!$CG:$CG,0)-1,MATCH($E147&amp;"/"&amp;P$1,Data!$1:$1,0)-1)))</f>
        <v/>
      </c>
      <c r="Q147" s="252" t="str">
        <f ca="1">IF(ISERROR(OFFSET(Data!$A$1,MATCH($D147,Data!$CG:$CG,0)-1,MATCH($E147&amp;"/"&amp;Q$1,Data!$1:$1,0)-1))=TRUE,"",IF(OFFSET(Data!$A$1,MATCH($D147,Data!$CG:$CG,0)-1,MATCH($E147&amp;"/"&amp;Q$1,Data!$1:$1,0)-1)=0,"",OFFSET(Data!$A$1,MATCH($D147,Data!$CG:$CG,0)-1,MATCH($E147&amp;"/"&amp;Q$1,Data!$1:$1,0)-1)))</f>
        <v/>
      </c>
      <c r="R147" s="252" t="str">
        <f ca="1">IF(ISERROR(OFFSET(Data!$A$1,MATCH($D147,Data!$CG:$CG,0)-1,MATCH($E147&amp;"/"&amp;R$1,Data!$1:$1,0)-1))=TRUE,"",IF(OFFSET(Data!$A$1,MATCH($D147,Data!$CG:$CG,0)-1,MATCH($E147&amp;"/"&amp;R$1,Data!$1:$1,0)-1)=0,"",OFFSET(Data!$A$1,MATCH($D147,Data!$CG:$CG,0)-1,MATCH($E147&amp;"/"&amp;R$1,Data!$1:$1,0)-1)))</f>
        <v/>
      </c>
      <c r="S147" s="252" t="str">
        <f ca="1">IF(ISERROR(OFFSET(Data!$A$1,MATCH($D147,Data!$CG:$CG,0)-1,MATCH($E147&amp;"/"&amp;S$1,Data!$1:$1,0)-1))=TRUE,"",IF(OFFSET(Data!$A$1,MATCH($D147,Data!$CG:$CG,0)-1,MATCH($E147&amp;"/"&amp;S$1,Data!$1:$1,0)-1)=0,"",OFFSET(Data!$A$1,MATCH($D147,Data!$CG:$CG,0)-1,MATCH($E147&amp;"/"&amp;S$1,Data!$1:$1,0)-1)))</f>
        <v/>
      </c>
      <c r="T147" s="252" t="str">
        <f ca="1">IF(ISERROR(OFFSET(Data!$A$1,MATCH($D147,Data!$CG:$CG,0)-1,MATCH($E147&amp;"/"&amp;T$1,Data!$1:$1,0)-1))=TRUE,"",IF(OFFSET(Data!$A$1,MATCH($D147,Data!$CG:$CG,0)-1,MATCH($E147&amp;"/"&amp;T$1,Data!$1:$1,0)-1)=0,"",OFFSET(Data!$A$1,MATCH($D147,Data!$CG:$CG,0)-1,MATCH($E147&amp;"/"&amp;T$1,Data!$1:$1,0)-1)))</f>
        <v/>
      </c>
      <c r="U147" s="252" t="str">
        <f ca="1">IF(ISERROR(OFFSET(Data!$A$1,MATCH($D147,Data!$CG:$CG,0)-1,MATCH($E147&amp;"/"&amp;U$1,Data!$1:$1,0)-1))=TRUE,"",IF(OFFSET(Data!$A$1,MATCH($D147,Data!$CG:$CG,0)-1,MATCH($E147&amp;"/"&amp;U$1,Data!$1:$1,0)-1)=0,"",OFFSET(Data!$A$1,MATCH($D147,Data!$CG:$CG,0)-1,MATCH($E147&amp;"/"&amp;U$1,Data!$1:$1,0)-1)))</f>
        <v/>
      </c>
      <c r="V147" s="252" t="str">
        <f ca="1">IF(ISERROR(OFFSET(Data!$A$1,MATCH($D147,Data!$CG:$CG,0)-1,MATCH($E147&amp;"/"&amp;V$1,Data!$1:$1,0)-1))=TRUE,"",IF(OFFSET(Data!$A$1,MATCH($D147,Data!$CG:$CG,0)-1,MATCH($E147&amp;"/"&amp;V$1,Data!$1:$1,0)-1)=0,"",OFFSET(Data!$A$1,MATCH($D147,Data!$CG:$CG,0)-1,MATCH($E147&amp;"/"&amp;V$1,Data!$1:$1,0)-1)))</f>
        <v/>
      </c>
      <c r="W147" s="269" t="str">
        <f ca="1">IF(ISERROR(OFFSET(Data!$A$1,MATCH($D147,Data!$CG:$CG,0)-1,MATCH($E147&amp;"/"&amp;W$1,Data!$1:$1,0)-1))=TRUE,"",IF(OFFSET(Data!$A$1,MATCH($D147,Data!$CG:$CG,0)-1,MATCH($E147&amp;"/"&amp;W$1,Data!$1:$1,0)-1)=0,"",OFFSET(Data!$A$1,MATCH($D147,Data!$CG:$CG,0)-1,MATCH($E147&amp;"/"&amp;W$1,Data!$1:$1,0)-1)))</f>
        <v/>
      </c>
      <c r="X147" s="252" t="str">
        <f ca="1">IF(ISERROR(OFFSET(Data!$A$1,MATCH($D147,Data!$CG:$CG,0)-1,MATCH($E147&amp;"/"&amp;X$1,Data!$1:$1,0)-1))=TRUE,"",IF(OFFSET(Data!$A$1,MATCH($D147,Data!$CG:$CG,0)-1,MATCH($E147&amp;"/"&amp;X$1,Data!$1:$1,0)-1)=0,"",OFFSET(Data!$A$1,MATCH($D147,Data!$CG:$CG,0)-1,MATCH($E147&amp;"/"&amp;X$1,Data!$1:$1,0)-1)))</f>
        <v/>
      </c>
      <c r="Y147" s="252" t="str">
        <f ca="1">IF(ISERROR(OFFSET(Data!$A$1,MATCH($D147,Data!$CG:$CG,0)-1,MATCH($E147&amp;"/"&amp;Y$1,Data!$1:$1,0)-1))=TRUE,"",IF(OFFSET(Data!$A$1,MATCH($D147,Data!$CG:$CG,0)-1,MATCH($E147&amp;"/"&amp;Y$1,Data!$1:$1,0)-1)=0,"",OFFSET(Data!$A$1,MATCH($D147,Data!$CG:$CG,0)-1,MATCH($E147&amp;"/"&amp;Y$1,Data!$1:$1,0)-1)))</f>
        <v/>
      </c>
      <c r="Z147" s="252" t="str">
        <f ca="1">IF(ISERROR(OFFSET(Data!$A$1,MATCH($D147,Data!$CG:$CG,0)-1,MATCH($E147&amp;"/"&amp;Z$1,Data!$1:$1,0)-1))=TRUE,"",IF(OFFSET(Data!$A$1,MATCH($D147,Data!$CG:$CG,0)-1,MATCH($E147&amp;"/"&amp;Z$1,Data!$1:$1,0)-1)=0,"",OFFSET(Data!$A$1,MATCH($D147,Data!$CG:$CG,0)-1,MATCH($E147&amp;"/"&amp;Z$1,Data!$1:$1,0)-1)))</f>
        <v/>
      </c>
      <c r="AA147" s="252" t="str">
        <f ca="1">IF(ISERROR(OFFSET(Data!$A$1,MATCH($D147,Data!$CG:$CG,0)-1,MATCH($E147&amp;"/"&amp;AA$1,Data!$1:$1,0)-1))=TRUE,"",IF(OFFSET(Data!$A$1,MATCH($D147,Data!$CG:$CG,0)-1,MATCH($E147&amp;"/"&amp;AA$1,Data!$1:$1,0)-1)=0,"",OFFSET(Data!$A$1,MATCH($D147,Data!$CG:$CG,0)-1,MATCH($E147&amp;"/"&amp;AA$1,Data!$1:$1,0)-1)))</f>
        <v/>
      </c>
      <c r="AB147" s="252" t="str">
        <f ca="1">IF(ISERROR(OFFSET(Data!$A$1,MATCH($D147,Data!$CG:$CG,0)-1,MATCH($E147&amp;"/"&amp;AB$1,Data!$1:$1,0)-1))=TRUE,"",IF(OFFSET(Data!$A$1,MATCH($D147,Data!$CG:$CG,0)-1,MATCH($E147&amp;"/"&amp;AB$1,Data!$1:$1,0)-1)=0,"",OFFSET(Data!$A$1,MATCH($D147,Data!$CG:$CG,0)-1,MATCH($E147&amp;"/"&amp;AB$1,Data!$1:$1,0)-1)))</f>
        <v/>
      </c>
      <c r="AC147" s="252" t="str">
        <f ca="1">IF(ISERROR(OFFSET(Data!$A$1,MATCH($D147,Data!$CG:$CG,0)-1,MATCH($E147&amp;"/"&amp;AC$1,Data!$1:$1,0)-1))=TRUE,"",IF(OFFSET(Data!$A$1,MATCH($D147,Data!$CG:$CG,0)-1,MATCH($E147&amp;"/"&amp;AC$1,Data!$1:$1,0)-1)=0,"",OFFSET(Data!$A$1,MATCH($D147,Data!$CG:$CG,0)-1,MATCH($E147&amp;"/"&amp;AC$1,Data!$1:$1,0)-1)))</f>
        <v/>
      </c>
      <c r="AD147" s="252" t="str">
        <f ca="1">IF(ISERROR(OFFSET(Data!$A$1,MATCH($D147,Data!$CG:$CG,0)-1,MATCH($E147&amp;"/"&amp;AD$1,Data!$1:$1,0)-1))=TRUE,"",IF(OFFSET(Data!$A$1,MATCH($D147,Data!$CG:$CG,0)-1,MATCH($E147&amp;"/"&amp;AD$1,Data!$1:$1,0)-1)=0,"",OFFSET(Data!$A$1,MATCH($D147,Data!$CG:$CG,0)-1,MATCH($E147&amp;"/"&amp;AD$1,Data!$1:$1,0)-1)))</f>
        <v/>
      </c>
      <c r="AE147" s="252" t="str">
        <f ca="1">IF(ISERROR(OFFSET(Data!$A$1,MATCH($D147,Data!$CG:$CG,0)-1,MATCH($E147&amp;"/"&amp;AE$1,Data!$1:$1,0)-1))=TRUE,"",IF(OFFSET(Data!$A$1,MATCH($D147,Data!$CG:$CG,0)-1,MATCH($E147&amp;"/"&amp;AE$1,Data!$1:$1,0)-1)=0,"",OFFSET(Data!$A$1,MATCH($D147,Data!$CG:$CG,0)-1,MATCH($E147&amp;"/"&amp;AE$1,Data!$1:$1,0)-1)))</f>
        <v/>
      </c>
      <c r="AF147" s="253" t="str">
        <f ca="1">IF(ISERROR(OFFSET(Data!$A$1,MATCH($D147,Data!$CG:$CG,0)-1,MATCH($E147&amp;"/"&amp;AF$1,Data!$1:$1,0)-1))=TRUE,"",IF(OFFSET(Data!$A$1,MATCH($D147,Data!$CG:$CG,0)-1,MATCH($E147&amp;"/"&amp;AF$1,Data!$1:$1,0)-1)=0,"",OFFSET(Data!$A$1,MATCH($D147,Data!$CG:$CG,0)-1,MATCH($E147&amp;"/"&amp;AF$1,Data!$1:$1,0)-1)))</f>
        <v/>
      </c>
      <c r="AG147" s="212">
        <f t="shared" ca="1" si="7"/>
        <v>0</v>
      </c>
      <c r="AH147" s="213">
        <f ca="1">SUM(AG144:AG147)</f>
        <v>0</v>
      </c>
    </row>
    <row r="148" spans="1:34" ht="15.75" hidden="1" customHeight="1" thickBot="1" x14ac:dyDescent="0.3">
      <c r="A148" s="447"/>
      <c r="B148" s="450"/>
      <c r="C148" s="453"/>
      <c r="D148" s="30" t="e">
        <f>IF(C148&lt;&gt;"",C148,D147)</f>
        <v>#N/A</v>
      </c>
      <c r="E148" s="31" t="s">
        <v>25</v>
      </c>
      <c r="F148" s="255" t="str">
        <f ca="1">IF(ISERROR(OFFSET(Data!$A$1,MATCH($D148,Data!$CG:$CG,0)-1,MATCH($E148&amp;"/"&amp;F$1,Data!$1:$1,0)-1))=TRUE,"",IF(OFFSET(Data!$A$1,MATCH($D148,Data!$CG:$CG,0)-1,MATCH($E148&amp;"/"&amp;F$1,Data!$1:$1,0)-1)=0,"",OFFSET(Data!$A$1,MATCH($D148,Data!$CG:$CG,0)-1,MATCH($E148&amp;"/"&amp;F$1,Data!$1:$1,0)-1)))</f>
        <v/>
      </c>
      <c r="G148" s="256" t="str">
        <f ca="1">IF(ISERROR(OFFSET(Data!$A$1,MATCH($D148,Data!$CG:$CG,0)-1,MATCH($E148&amp;"/"&amp;G$1,Data!$1:$1,0)-1))=TRUE,"",IF(OFFSET(Data!$A$1,MATCH($D148,Data!$CG:$CG,0)-1,MATCH($E148&amp;"/"&amp;G$1,Data!$1:$1,0)-1)=0,"",OFFSET(Data!$A$1,MATCH($D148,Data!$CG:$CG,0)-1,MATCH($E148&amp;"/"&amp;G$1,Data!$1:$1,0)-1)))</f>
        <v/>
      </c>
      <c r="H148" s="256" t="str">
        <f ca="1">IF(ISERROR(OFFSET(Data!$A$1,MATCH($D148,Data!$CG:$CG,0)-1,MATCH($E148&amp;"/"&amp;H$1,Data!$1:$1,0)-1))=TRUE,"",IF(OFFSET(Data!$A$1,MATCH($D148,Data!$CG:$CG,0)-1,MATCH($E148&amp;"/"&amp;H$1,Data!$1:$1,0)-1)=0,"",OFFSET(Data!$A$1,MATCH($D148,Data!$CG:$CG,0)-1,MATCH($E148&amp;"/"&amp;H$1,Data!$1:$1,0)-1)))</f>
        <v/>
      </c>
      <c r="I148" s="256" t="str">
        <f ca="1">IF(ISERROR(OFFSET(Data!$A$1,MATCH($D148,Data!$CG:$CG,0)-1,MATCH($E148&amp;"/"&amp;I$1,Data!$1:$1,0)-1))=TRUE,"",IF(OFFSET(Data!$A$1,MATCH($D148,Data!$CG:$CG,0)-1,MATCH($E148&amp;"/"&amp;I$1,Data!$1:$1,0)-1)=0,"",OFFSET(Data!$A$1,MATCH($D148,Data!$CG:$CG,0)-1,MATCH($E148&amp;"/"&amp;I$1,Data!$1:$1,0)-1)))</f>
        <v/>
      </c>
      <c r="J148" s="256" t="str">
        <f ca="1">IF(ISERROR(OFFSET(Data!$A$1,MATCH($D148,Data!$CG:$CG,0)-1,MATCH($E148&amp;"/"&amp;J$1,Data!$1:$1,0)-1))=TRUE,"",IF(OFFSET(Data!$A$1,MATCH($D148,Data!$CG:$CG,0)-1,MATCH($E148&amp;"/"&amp;J$1,Data!$1:$1,0)-1)=0,"",OFFSET(Data!$A$1,MATCH($D148,Data!$CG:$CG,0)-1,MATCH($E148&amp;"/"&amp;J$1,Data!$1:$1,0)-1)))</f>
        <v/>
      </c>
      <c r="K148" s="256" t="str">
        <f ca="1">IF(ISERROR(OFFSET(Data!$A$1,MATCH($D148,Data!$CG:$CG,0)-1,MATCH($E148&amp;"/"&amp;K$1,Data!$1:$1,0)-1))=TRUE,"",IF(OFFSET(Data!$A$1,MATCH($D148,Data!$CG:$CG,0)-1,MATCH($E148&amp;"/"&amp;K$1,Data!$1:$1,0)-1)=0,"",OFFSET(Data!$A$1,MATCH($D148,Data!$CG:$CG,0)-1,MATCH($E148&amp;"/"&amp;K$1,Data!$1:$1,0)-1)))</f>
        <v/>
      </c>
      <c r="L148" s="256" t="str">
        <f ca="1">IF(ISERROR(OFFSET(Data!$A$1,MATCH($D148,Data!$CG:$CG,0)-1,MATCH($E148&amp;"/"&amp;L$1,Data!$1:$1,0)-1))=TRUE,"",IF(OFFSET(Data!$A$1,MATCH($D148,Data!$CG:$CG,0)-1,MATCH($E148&amp;"/"&amp;L$1,Data!$1:$1,0)-1)=0,"",OFFSET(Data!$A$1,MATCH($D148,Data!$CG:$CG,0)-1,MATCH($E148&amp;"/"&amp;L$1,Data!$1:$1,0)-1)))</f>
        <v/>
      </c>
      <c r="M148" s="256" t="str">
        <f ca="1">IF(ISERROR(OFFSET(Data!$A$1,MATCH($D148,Data!$CG:$CG,0)-1,MATCH($E148&amp;"/"&amp;M$1,Data!$1:$1,0)-1))=TRUE,"",IF(OFFSET(Data!$A$1,MATCH($D148,Data!$CG:$CG,0)-1,MATCH($E148&amp;"/"&amp;M$1,Data!$1:$1,0)-1)=0,"",OFFSET(Data!$A$1,MATCH($D148,Data!$CG:$CG,0)-1,MATCH($E148&amp;"/"&amp;M$1,Data!$1:$1,0)-1)))</f>
        <v/>
      </c>
      <c r="N148" s="256" t="str">
        <f ca="1">IF(ISERROR(OFFSET(Data!$A$1,MATCH($D148,Data!$CG:$CG,0)-1,MATCH($E148&amp;"/"&amp;N$1,Data!$1:$1,0)-1))=TRUE,"",IF(OFFSET(Data!$A$1,MATCH($D148,Data!$CG:$CG,0)-1,MATCH($E148&amp;"/"&amp;N$1,Data!$1:$1,0)-1)=0,"",OFFSET(Data!$A$1,MATCH($D148,Data!$CG:$CG,0)-1,MATCH($E148&amp;"/"&amp;N$1,Data!$1:$1,0)-1)))</f>
        <v/>
      </c>
      <c r="O148" s="256" t="str">
        <f ca="1">IF(ISERROR(OFFSET(Data!$A$1,MATCH($D148,Data!$CG:$CG,0)-1,MATCH($E148&amp;"/"&amp;O$1,Data!$1:$1,0)-1))=TRUE,"",IF(OFFSET(Data!$A$1,MATCH($D148,Data!$CG:$CG,0)-1,MATCH($E148&amp;"/"&amp;O$1,Data!$1:$1,0)-1)=0,"",OFFSET(Data!$A$1,MATCH($D148,Data!$CG:$CG,0)-1,MATCH($E148&amp;"/"&amp;O$1,Data!$1:$1,0)-1)))</f>
        <v/>
      </c>
      <c r="P148" s="256" t="str">
        <f ca="1">IF(ISERROR(OFFSET(Data!$A$1,MATCH($D148,Data!$CG:$CG,0)-1,MATCH($E148&amp;"/"&amp;P$1,Data!$1:$1,0)-1))=TRUE,"",IF(OFFSET(Data!$A$1,MATCH($D148,Data!$CG:$CG,0)-1,MATCH($E148&amp;"/"&amp;P$1,Data!$1:$1,0)-1)=0,"",OFFSET(Data!$A$1,MATCH($D148,Data!$CG:$CG,0)-1,MATCH($E148&amp;"/"&amp;P$1,Data!$1:$1,0)-1)))</f>
        <v/>
      </c>
      <c r="Q148" s="256" t="str">
        <f ca="1">IF(ISERROR(OFFSET(Data!$A$1,MATCH($D148,Data!$CG:$CG,0)-1,MATCH($E148&amp;"/"&amp;Q$1,Data!$1:$1,0)-1))=TRUE,"",IF(OFFSET(Data!$A$1,MATCH($D148,Data!$CG:$CG,0)-1,MATCH($E148&amp;"/"&amp;Q$1,Data!$1:$1,0)-1)=0,"",OFFSET(Data!$A$1,MATCH($D148,Data!$CG:$CG,0)-1,MATCH($E148&amp;"/"&amp;Q$1,Data!$1:$1,0)-1)))</f>
        <v/>
      </c>
      <c r="R148" s="256" t="str">
        <f ca="1">IF(ISERROR(OFFSET(Data!$A$1,MATCH($D148,Data!$CG:$CG,0)-1,MATCH($E148&amp;"/"&amp;R$1,Data!$1:$1,0)-1))=TRUE,"",IF(OFFSET(Data!$A$1,MATCH($D148,Data!$CG:$CG,0)-1,MATCH($E148&amp;"/"&amp;R$1,Data!$1:$1,0)-1)=0,"",OFFSET(Data!$A$1,MATCH($D148,Data!$CG:$CG,0)-1,MATCH($E148&amp;"/"&amp;R$1,Data!$1:$1,0)-1)))</f>
        <v/>
      </c>
      <c r="S148" s="256" t="str">
        <f ca="1">IF(ISERROR(OFFSET(Data!$A$1,MATCH($D148,Data!$CG:$CG,0)-1,MATCH($E148&amp;"/"&amp;S$1,Data!$1:$1,0)-1))=TRUE,"",IF(OFFSET(Data!$A$1,MATCH($D148,Data!$CG:$CG,0)-1,MATCH($E148&amp;"/"&amp;S$1,Data!$1:$1,0)-1)=0,"",OFFSET(Data!$A$1,MATCH($D148,Data!$CG:$CG,0)-1,MATCH($E148&amp;"/"&amp;S$1,Data!$1:$1,0)-1)))</f>
        <v/>
      </c>
      <c r="T148" s="256" t="str">
        <f ca="1">IF(ISERROR(OFFSET(Data!$A$1,MATCH($D148,Data!$CG:$CG,0)-1,MATCH($E148&amp;"/"&amp;T$1,Data!$1:$1,0)-1))=TRUE,"",IF(OFFSET(Data!$A$1,MATCH($D148,Data!$CG:$CG,0)-1,MATCH($E148&amp;"/"&amp;T$1,Data!$1:$1,0)-1)=0,"",OFFSET(Data!$A$1,MATCH($D148,Data!$CG:$CG,0)-1,MATCH($E148&amp;"/"&amp;T$1,Data!$1:$1,0)-1)))</f>
        <v/>
      </c>
      <c r="U148" s="256" t="str">
        <f ca="1">IF(ISERROR(OFFSET(Data!$A$1,MATCH($D148,Data!$CG:$CG,0)-1,MATCH($E148&amp;"/"&amp;U$1,Data!$1:$1,0)-1))=TRUE,"",IF(OFFSET(Data!$A$1,MATCH($D148,Data!$CG:$CG,0)-1,MATCH($E148&amp;"/"&amp;U$1,Data!$1:$1,0)-1)=0,"",OFFSET(Data!$A$1,MATCH($D148,Data!$CG:$CG,0)-1,MATCH($E148&amp;"/"&amp;U$1,Data!$1:$1,0)-1)))</f>
        <v/>
      </c>
      <c r="V148" s="256" t="str">
        <f ca="1">IF(ISERROR(OFFSET(Data!$A$1,MATCH($D148,Data!$CG:$CG,0)-1,MATCH($E148&amp;"/"&amp;V$1,Data!$1:$1,0)-1))=TRUE,"",IF(OFFSET(Data!$A$1,MATCH($D148,Data!$CG:$CG,0)-1,MATCH($E148&amp;"/"&amp;V$1,Data!$1:$1,0)-1)=0,"",OFFSET(Data!$A$1,MATCH($D148,Data!$CG:$CG,0)-1,MATCH($E148&amp;"/"&amp;V$1,Data!$1:$1,0)-1)))</f>
        <v/>
      </c>
      <c r="W148" s="257" t="str">
        <f ca="1">IF(ISERROR(OFFSET(Data!$A$1,MATCH($D148,Data!$CG:$CG,0)-1,MATCH($E148&amp;"/"&amp;W$1,Data!$1:$1,0)-1))=TRUE,"",IF(OFFSET(Data!$A$1,MATCH($D148,Data!$CG:$CG,0)-1,MATCH($E148&amp;"/"&amp;W$1,Data!$1:$1,0)-1)=0,"",OFFSET(Data!$A$1,MATCH($D148,Data!$CG:$CG,0)-1,MATCH($E148&amp;"/"&amp;W$1,Data!$1:$1,0)-1)))</f>
        <v/>
      </c>
      <c r="X148" s="256" t="str">
        <f ca="1">IF(ISERROR(OFFSET(Data!$A$1,MATCH($D148,Data!$CG:$CG,0)-1,MATCH($E148&amp;"/"&amp;X$1,Data!$1:$1,0)-1))=TRUE,"",IF(OFFSET(Data!$A$1,MATCH($D148,Data!$CG:$CG,0)-1,MATCH($E148&amp;"/"&amp;X$1,Data!$1:$1,0)-1)=0,"",OFFSET(Data!$A$1,MATCH($D148,Data!$CG:$CG,0)-1,MATCH($E148&amp;"/"&amp;X$1,Data!$1:$1,0)-1)))</f>
        <v/>
      </c>
      <c r="Y148" s="256" t="str">
        <f ca="1">IF(ISERROR(OFFSET(Data!$A$1,MATCH($D148,Data!$CG:$CG,0)-1,MATCH($E148&amp;"/"&amp;Y$1,Data!$1:$1,0)-1))=TRUE,"",IF(OFFSET(Data!$A$1,MATCH($D148,Data!$CG:$CG,0)-1,MATCH($E148&amp;"/"&amp;Y$1,Data!$1:$1,0)-1)=0,"",OFFSET(Data!$A$1,MATCH($D148,Data!$CG:$CG,0)-1,MATCH($E148&amp;"/"&amp;Y$1,Data!$1:$1,0)-1)))</f>
        <v/>
      </c>
      <c r="Z148" s="256" t="str">
        <f ca="1">IF(ISERROR(OFFSET(Data!$A$1,MATCH($D148,Data!$CG:$CG,0)-1,MATCH($E148&amp;"/"&amp;Z$1,Data!$1:$1,0)-1))=TRUE,"",IF(OFFSET(Data!$A$1,MATCH($D148,Data!$CG:$CG,0)-1,MATCH($E148&amp;"/"&amp;Z$1,Data!$1:$1,0)-1)=0,"",OFFSET(Data!$A$1,MATCH($D148,Data!$CG:$CG,0)-1,MATCH($E148&amp;"/"&amp;Z$1,Data!$1:$1,0)-1)))</f>
        <v/>
      </c>
      <c r="AA148" s="256" t="str">
        <f ca="1">IF(ISERROR(OFFSET(Data!$A$1,MATCH($D148,Data!$CG:$CG,0)-1,MATCH($E148&amp;"/"&amp;AA$1,Data!$1:$1,0)-1))=TRUE,"",IF(OFFSET(Data!$A$1,MATCH($D148,Data!$CG:$CG,0)-1,MATCH($E148&amp;"/"&amp;AA$1,Data!$1:$1,0)-1)=0,"",OFFSET(Data!$A$1,MATCH($D148,Data!$CG:$CG,0)-1,MATCH($E148&amp;"/"&amp;AA$1,Data!$1:$1,0)-1)))</f>
        <v/>
      </c>
      <c r="AB148" s="256" t="str">
        <f ca="1">IF(ISERROR(OFFSET(Data!$A$1,MATCH($D148,Data!$CG:$CG,0)-1,MATCH($E148&amp;"/"&amp;AB$1,Data!$1:$1,0)-1))=TRUE,"",IF(OFFSET(Data!$A$1,MATCH($D148,Data!$CG:$CG,0)-1,MATCH($E148&amp;"/"&amp;AB$1,Data!$1:$1,0)-1)=0,"",OFFSET(Data!$A$1,MATCH($D148,Data!$CG:$CG,0)-1,MATCH($E148&amp;"/"&amp;AB$1,Data!$1:$1,0)-1)))</f>
        <v/>
      </c>
      <c r="AC148" s="256" t="str">
        <f ca="1">IF(ISERROR(OFFSET(Data!$A$1,MATCH($D148,Data!$CG:$CG,0)-1,MATCH($E148&amp;"/"&amp;AC$1,Data!$1:$1,0)-1))=TRUE,"",IF(OFFSET(Data!$A$1,MATCH($D148,Data!$CG:$CG,0)-1,MATCH($E148&amp;"/"&amp;AC$1,Data!$1:$1,0)-1)=0,"",OFFSET(Data!$A$1,MATCH($D148,Data!$CG:$CG,0)-1,MATCH($E148&amp;"/"&amp;AC$1,Data!$1:$1,0)-1)))</f>
        <v/>
      </c>
      <c r="AD148" s="256" t="str">
        <f ca="1">IF(ISERROR(OFFSET(Data!$A$1,MATCH($D148,Data!$CG:$CG,0)-1,MATCH($E148&amp;"/"&amp;AD$1,Data!$1:$1,0)-1))=TRUE,"",IF(OFFSET(Data!$A$1,MATCH($D148,Data!$CG:$CG,0)-1,MATCH($E148&amp;"/"&amp;AD$1,Data!$1:$1,0)-1)=0,"",OFFSET(Data!$A$1,MATCH($D148,Data!$CG:$CG,0)-1,MATCH($E148&amp;"/"&amp;AD$1,Data!$1:$1,0)-1)))</f>
        <v/>
      </c>
      <c r="AE148" s="256" t="str">
        <f ca="1">IF(ISERROR(OFFSET(Data!$A$1,MATCH($D148,Data!$CG:$CG,0)-1,MATCH($E148&amp;"/"&amp;AE$1,Data!$1:$1,0)-1))=TRUE,"",IF(OFFSET(Data!$A$1,MATCH($D148,Data!$CG:$CG,0)-1,MATCH($E148&amp;"/"&amp;AE$1,Data!$1:$1,0)-1)=0,"",OFFSET(Data!$A$1,MATCH($D148,Data!$CG:$CG,0)-1,MATCH($E148&amp;"/"&amp;AE$1,Data!$1:$1,0)-1)))</f>
        <v/>
      </c>
      <c r="AF148" s="258" t="str">
        <f ca="1">IF(ISERROR(OFFSET(Data!$A$1,MATCH($D148,Data!$CG:$CG,0)-1,MATCH($E148&amp;"/"&amp;AF$1,Data!$1:$1,0)-1))=TRUE,"",IF(OFFSET(Data!$A$1,MATCH($D148,Data!$CG:$CG,0)-1,MATCH($E148&amp;"/"&amp;AF$1,Data!$1:$1,0)-1)=0,"",OFFSET(Data!$A$1,MATCH($D148,Data!$CG:$CG,0)-1,MATCH($E148&amp;"/"&amp;AF$1,Data!$1:$1,0)-1)))</f>
        <v/>
      </c>
      <c r="AG148" s="214">
        <f t="shared" ca="1" si="7"/>
        <v>0</v>
      </c>
      <c r="AH148" s="215">
        <f ca="1">SUM(AG144:AG148)</f>
        <v>0</v>
      </c>
    </row>
    <row r="149" spans="1:34" ht="15" hidden="1" customHeight="1" x14ac:dyDescent="0.25">
      <c r="A149" s="445">
        <v>29</v>
      </c>
      <c r="B149" s="448" t="e">
        <f>INDEX(Data!CI:CI,MATCH("W"&amp;A149,Data!A:A,0))</f>
        <v>#N/A</v>
      </c>
      <c r="C149" s="451" t="e">
        <f>INDEX(Data!CG:CG,MATCH("W"&amp;A149,Data!A:A,0))</f>
        <v>#N/A</v>
      </c>
      <c r="D149" s="26" t="e">
        <f>IF(C149&lt;&gt;"",C149,#REF!)</f>
        <v>#N/A</v>
      </c>
      <c r="E149" s="27" t="s">
        <v>21</v>
      </c>
      <c r="F149" s="271" t="str">
        <f ca="1">IF(ISERROR(OFFSET(Data!$A$1,MATCH($D149,Data!$CG:$CG,0)-1,MATCH($E149&amp;"/"&amp;F$1,Data!$1:$1,0)-1))=TRUE,"",IF(OFFSET(Data!$A$1,MATCH($D149,Data!$CG:$CG,0)-1,MATCH($E149&amp;"/"&amp;F$1,Data!$1:$1,0)-1)=0,"",OFFSET(Data!$A$1,MATCH($D149,Data!$CG:$CG,0)-1,MATCH($E149&amp;"/"&amp;F$1,Data!$1:$1,0)-1)))</f>
        <v/>
      </c>
      <c r="G149" s="250" t="str">
        <f ca="1">IF(ISERROR(OFFSET(Data!$A$1,MATCH($D149,Data!$CG:$CG,0)-1,MATCH($E149&amp;"/"&amp;G$1,Data!$1:$1,0)-1))=TRUE,"",IF(OFFSET(Data!$A$1,MATCH($D149,Data!$CG:$CG,0)-1,MATCH($E149&amp;"/"&amp;G$1,Data!$1:$1,0)-1)=0,"",OFFSET(Data!$A$1,MATCH($D149,Data!$CG:$CG,0)-1,MATCH($E149&amp;"/"&amp;G$1,Data!$1:$1,0)-1)))</f>
        <v/>
      </c>
      <c r="H149" s="250" t="str">
        <f ca="1">IF(ISERROR(OFFSET(Data!$A$1,MATCH($D149,Data!$CG:$CG,0)-1,MATCH($E149&amp;"/"&amp;H$1,Data!$1:$1,0)-1))=TRUE,"",IF(OFFSET(Data!$A$1,MATCH($D149,Data!$CG:$CG,0)-1,MATCH($E149&amp;"/"&amp;H$1,Data!$1:$1,0)-1)=0,"",OFFSET(Data!$A$1,MATCH($D149,Data!$CG:$CG,0)-1,MATCH($E149&amp;"/"&amp;H$1,Data!$1:$1,0)-1)))</f>
        <v/>
      </c>
      <c r="I149" s="250" t="str">
        <f ca="1">IF(ISERROR(OFFSET(Data!$A$1,MATCH($D149,Data!$CG:$CG,0)-1,MATCH($E149&amp;"/"&amp;I$1,Data!$1:$1,0)-1))=TRUE,"",IF(OFFSET(Data!$A$1,MATCH($D149,Data!$CG:$CG,0)-1,MATCH($E149&amp;"/"&amp;I$1,Data!$1:$1,0)-1)=0,"",OFFSET(Data!$A$1,MATCH($D149,Data!$CG:$CG,0)-1,MATCH($E149&amp;"/"&amp;I$1,Data!$1:$1,0)-1)))</f>
        <v/>
      </c>
      <c r="J149" s="250" t="str">
        <f ca="1">IF(ISERROR(OFFSET(Data!$A$1,MATCH($D149,Data!$CG:$CG,0)-1,MATCH($E149&amp;"/"&amp;J$1,Data!$1:$1,0)-1))=TRUE,"",IF(OFFSET(Data!$A$1,MATCH($D149,Data!$CG:$CG,0)-1,MATCH($E149&amp;"/"&amp;J$1,Data!$1:$1,0)-1)=0,"",OFFSET(Data!$A$1,MATCH($D149,Data!$CG:$CG,0)-1,MATCH($E149&amp;"/"&amp;J$1,Data!$1:$1,0)-1)))</f>
        <v/>
      </c>
      <c r="K149" s="250" t="str">
        <f ca="1">IF(ISERROR(OFFSET(Data!$A$1,MATCH($D149,Data!$CG:$CG,0)-1,MATCH($E149&amp;"/"&amp;K$1,Data!$1:$1,0)-1))=TRUE,"",IF(OFFSET(Data!$A$1,MATCH($D149,Data!$CG:$CG,0)-1,MATCH($E149&amp;"/"&amp;K$1,Data!$1:$1,0)-1)=0,"",OFFSET(Data!$A$1,MATCH($D149,Data!$CG:$CG,0)-1,MATCH($E149&amp;"/"&amp;K$1,Data!$1:$1,0)-1)))</f>
        <v/>
      </c>
      <c r="L149" s="250" t="str">
        <f ca="1">IF(ISERROR(OFFSET(Data!$A$1,MATCH($D149,Data!$CG:$CG,0)-1,MATCH($E149&amp;"/"&amp;L$1,Data!$1:$1,0)-1))=TRUE,"",IF(OFFSET(Data!$A$1,MATCH($D149,Data!$CG:$CG,0)-1,MATCH($E149&amp;"/"&amp;L$1,Data!$1:$1,0)-1)=0,"",OFFSET(Data!$A$1,MATCH($D149,Data!$CG:$CG,0)-1,MATCH($E149&amp;"/"&amp;L$1,Data!$1:$1,0)-1)))</f>
        <v/>
      </c>
      <c r="M149" s="250" t="str">
        <f ca="1">IF(ISERROR(OFFSET(Data!$A$1,MATCH($D149,Data!$CG:$CG,0)-1,MATCH($E149&amp;"/"&amp;M$1,Data!$1:$1,0)-1))=TRUE,"",IF(OFFSET(Data!$A$1,MATCH($D149,Data!$CG:$CG,0)-1,MATCH($E149&amp;"/"&amp;M$1,Data!$1:$1,0)-1)=0,"",OFFSET(Data!$A$1,MATCH($D149,Data!$CG:$CG,0)-1,MATCH($E149&amp;"/"&amp;M$1,Data!$1:$1,0)-1)))</f>
        <v/>
      </c>
      <c r="N149" s="250" t="str">
        <f ca="1">IF(ISERROR(OFFSET(Data!$A$1,MATCH($D149,Data!$CG:$CG,0)-1,MATCH($E149&amp;"/"&amp;N$1,Data!$1:$1,0)-1))=TRUE,"",IF(OFFSET(Data!$A$1,MATCH($D149,Data!$CG:$CG,0)-1,MATCH($E149&amp;"/"&amp;N$1,Data!$1:$1,0)-1)=0,"",OFFSET(Data!$A$1,MATCH($D149,Data!$CG:$CG,0)-1,MATCH($E149&amp;"/"&amp;N$1,Data!$1:$1,0)-1)))</f>
        <v/>
      </c>
      <c r="O149" s="250" t="str">
        <f ca="1">IF(ISERROR(OFFSET(Data!$A$1,MATCH($D149,Data!$CG:$CG,0)-1,MATCH($E149&amp;"/"&amp;O$1,Data!$1:$1,0)-1))=TRUE,"",IF(OFFSET(Data!$A$1,MATCH($D149,Data!$CG:$CG,0)-1,MATCH($E149&amp;"/"&amp;O$1,Data!$1:$1,0)-1)=0,"",OFFSET(Data!$A$1,MATCH($D149,Data!$CG:$CG,0)-1,MATCH($E149&amp;"/"&amp;O$1,Data!$1:$1,0)-1)))</f>
        <v/>
      </c>
      <c r="P149" s="250" t="str">
        <f ca="1">IF(ISERROR(OFFSET(Data!$A$1,MATCH($D149,Data!$CG:$CG,0)-1,MATCH($E149&amp;"/"&amp;P$1,Data!$1:$1,0)-1))=TRUE,"",IF(OFFSET(Data!$A$1,MATCH($D149,Data!$CG:$CG,0)-1,MATCH($E149&amp;"/"&amp;P$1,Data!$1:$1,0)-1)=0,"",OFFSET(Data!$A$1,MATCH($D149,Data!$CG:$CG,0)-1,MATCH($E149&amp;"/"&amp;P$1,Data!$1:$1,0)-1)))</f>
        <v/>
      </c>
      <c r="Q149" s="250" t="str">
        <f ca="1">IF(ISERROR(OFFSET(Data!$A$1,MATCH($D149,Data!$CG:$CG,0)-1,MATCH($E149&amp;"/"&amp;Q$1,Data!$1:$1,0)-1))=TRUE,"",IF(OFFSET(Data!$A$1,MATCH($D149,Data!$CG:$CG,0)-1,MATCH($E149&amp;"/"&amp;Q$1,Data!$1:$1,0)-1)=0,"",OFFSET(Data!$A$1,MATCH($D149,Data!$CG:$CG,0)-1,MATCH($E149&amp;"/"&amp;Q$1,Data!$1:$1,0)-1)))</f>
        <v/>
      </c>
      <c r="R149" s="250" t="str">
        <f ca="1">IF(ISERROR(OFFSET(Data!$A$1,MATCH($D149,Data!$CG:$CG,0)-1,MATCH($E149&amp;"/"&amp;R$1,Data!$1:$1,0)-1))=TRUE,"",IF(OFFSET(Data!$A$1,MATCH($D149,Data!$CG:$CG,0)-1,MATCH($E149&amp;"/"&amp;R$1,Data!$1:$1,0)-1)=0,"",OFFSET(Data!$A$1,MATCH($D149,Data!$CG:$CG,0)-1,MATCH($E149&amp;"/"&amp;R$1,Data!$1:$1,0)-1)))</f>
        <v/>
      </c>
      <c r="S149" s="250" t="str">
        <f ca="1">IF(ISERROR(OFFSET(Data!$A$1,MATCH($D149,Data!$CG:$CG,0)-1,MATCH($E149&amp;"/"&amp;S$1,Data!$1:$1,0)-1))=TRUE,"",IF(OFFSET(Data!$A$1,MATCH($D149,Data!$CG:$CG,0)-1,MATCH($E149&amp;"/"&amp;S$1,Data!$1:$1,0)-1)=0,"",OFFSET(Data!$A$1,MATCH($D149,Data!$CG:$CG,0)-1,MATCH($E149&amp;"/"&amp;S$1,Data!$1:$1,0)-1)))</f>
        <v/>
      </c>
      <c r="T149" s="250" t="str">
        <f ca="1">IF(ISERROR(OFFSET(Data!$A$1,MATCH($D149,Data!$CG:$CG,0)-1,MATCH($E149&amp;"/"&amp;T$1,Data!$1:$1,0)-1))=TRUE,"",IF(OFFSET(Data!$A$1,MATCH($D149,Data!$CG:$CG,0)-1,MATCH($E149&amp;"/"&amp;T$1,Data!$1:$1,0)-1)=0,"",OFFSET(Data!$A$1,MATCH($D149,Data!$CG:$CG,0)-1,MATCH($E149&amp;"/"&amp;T$1,Data!$1:$1,0)-1)))</f>
        <v/>
      </c>
      <c r="U149" s="250" t="str">
        <f ca="1">IF(ISERROR(OFFSET(Data!$A$1,MATCH($D149,Data!$CG:$CG,0)-1,MATCH($E149&amp;"/"&amp;U$1,Data!$1:$1,0)-1))=TRUE,"",IF(OFFSET(Data!$A$1,MATCH($D149,Data!$CG:$CG,0)-1,MATCH($E149&amp;"/"&amp;U$1,Data!$1:$1,0)-1)=0,"",OFFSET(Data!$A$1,MATCH($D149,Data!$CG:$CG,0)-1,MATCH($E149&amp;"/"&amp;U$1,Data!$1:$1,0)-1)))</f>
        <v/>
      </c>
      <c r="V149" s="250" t="str">
        <f ca="1">IF(ISERROR(OFFSET(Data!$A$1,MATCH($D149,Data!$CG:$CG,0)-1,MATCH($E149&amp;"/"&amp;V$1,Data!$1:$1,0)-1))=TRUE,"",IF(OFFSET(Data!$A$1,MATCH($D149,Data!$CG:$CG,0)-1,MATCH($E149&amp;"/"&amp;V$1,Data!$1:$1,0)-1)=0,"",OFFSET(Data!$A$1,MATCH($D149,Data!$CG:$CG,0)-1,MATCH($E149&amp;"/"&amp;V$1,Data!$1:$1,0)-1)))</f>
        <v/>
      </c>
      <c r="W149" s="272" t="str">
        <f ca="1">IF(ISERROR(OFFSET(Data!$A$1,MATCH($D149,Data!$CG:$CG,0)-1,MATCH($E149&amp;"/"&amp;W$1,Data!$1:$1,0)-1))=TRUE,"",IF(OFFSET(Data!$A$1,MATCH($D149,Data!$CG:$CG,0)-1,MATCH($E149&amp;"/"&amp;W$1,Data!$1:$1,0)-1)=0,"",OFFSET(Data!$A$1,MATCH($D149,Data!$CG:$CG,0)-1,MATCH($E149&amp;"/"&amp;W$1,Data!$1:$1,0)-1)))</f>
        <v/>
      </c>
      <c r="X149" s="250" t="str">
        <f ca="1">IF(ISERROR(OFFSET(Data!$A$1,MATCH($D149,Data!$CG:$CG,0)-1,MATCH($E149&amp;"/"&amp;X$1,Data!$1:$1,0)-1))=TRUE,"",IF(OFFSET(Data!$A$1,MATCH($D149,Data!$CG:$CG,0)-1,MATCH($E149&amp;"/"&amp;X$1,Data!$1:$1,0)-1)=0,"",OFFSET(Data!$A$1,MATCH($D149,Data!$CG:$CG,0)-1,MATCH($E149&amp;"/"&amp;X$1,Data!$1:$1,0)-1)))</f>
        <v/>
      </c>
      <c r="Y149" s="250" t="str">
        <f ca="1">IF(ISERROR(OFFSET(Data!$A$1,MATCH($D149,Data!$CG:$CG,0)-1,MATCH($E149&amp;"/"&amp;Y$1,Data!$1:$1,0)-1))=TRUE,"",IF(OFFSET(Data!$A$1,MATCH($D149,Data!$CG:$CG,0)-1,MATCH($E149&amp;"/"&amp;Y$1,Data!$1:$1,0)-1)=0,"",OFFSET(Data!$A$1,MATCH($D149,Data!$CG:$CG,0)-1,MATCH($E149&amp;"/"&amp;Y$1,Data!$1:$1,0)-1)))</f>
        <v/>
      </c>
      <c r="Z149" s="250" t="str">
        <f ca="1">IF(ISERROR(OFFSET(Data!$A$1,MATCH($D149,Data!$CG:$CG,0)-1,MATCH($E149&amp;"/"&amp;Z$1,Data!$1:$1,0)-1))=TRUE,"",IF(OFFSET(Data!$A$1,MATCH($D149,Data!$CG:$CG,0)-1,MATCH($E149&amp;"/"&amp;Z$1,Data!$1:$1,0)-1)=0,"",OFFSET(Data!$A$1,MATCH($D149,Data!$CG:$CG,0)-1,MATCH($E149&amp;"/"&amp;Z$1,Data!$1:$1,0)-1)))</f>
        <v/>
      </c>
      <c r="AA149" s="250" t="str">
        <f ca="1">IF(ISERROR(OFFSET(Data!$A$1,MATCH($D149,Data!$CG:$CG,0)-1,MATCH($E149&amp;"/"&amp;AA$1,Data!$1:$1,0)-1))=TRUE,"",IF(OFFSET(Data!$A$1,MATCH($D149,Data!$CG:$CG,0)-1,MATCH($E149&amp;"/"&amp;AA$1,Data!$1:$1,0)-1)=0,"",OFFSET(Data!$A$1,MATCH($D149,Data!$CG:$CG,0)-1,MATCH($E149&amp;"/"&amp;AA$1,Data!$1:$1,0)-1)))</f>
        <v/>
      </c>
      <c r="AB149" s="250" t="str">
        <f ca="1">IF(ISERROR(OFFSET(Data!$A$1,MATCH($D149,Data!$CG:$CG,0)-1,MATCH($E149&amp;"/"&amp;AB$1,Data!$1:$1,0)-1))=TRUE,"",IF(OFFSET(Data!$A$1,MATCH($D149,Data!$CG:$CG,0)-1,MATCH($E149&amp;"/"&amp;AB$1,Data!$1:$1,0)-1)=0,"",OFFSET(Data!$A$1,MATCH($D149,Data!$CG:$CG,0)-1,MATCH($E149&amp;"/"&amp;AB$1,Data!$1:$1,0)-1)))</f>
        <v/>
      </c>
      <c r="AC149" s="250" t="str">
        <f ca="1">IF(ISERROR(OFFSET(Data!$A$1,MATCH($D149,Data!$CG:$CG,0)-1,MATCH($E149&amp;"/"&amp;AC$1,Data!$1:$1,0)-1))=TRUE,"",IF(OFFSET(Data!$A$1,MATCH($D149,Data!$CG:$CG,0)-1,MATCH($E149&amp;"/"&amp;AC$1,Data!$1:$1,0)-1)=0,"",OFFSET(Data!$A$1,MATCH($D149,Data!$CG:$CG,0)-1,MATCH($E149&amp;"/"&amp;AC$1,Data!$1:$1,0)-1)))</f>
        <v/>
      </c>
      <c r="AD149" s="250" t="str">
        <f ca="1">IF(ISERROR(OFFSET(Data!$A$1,MATCH($D149,Data!$CG:$CG,0)-1,MATCH($E149&amp;"/"&amp;AD$1,Data!$1:$1,0)-1))=TRUE,"",IF(OFFSET(Data!$A$1,MATCH($D149,Data!$CG:$CG,0)-1,MATCH($E149&amp;"/"&amp;AD$1,Data!$1:$1,0)-1)=0,"",OFFSET(Data!$A$1,MATCH($D149,Data!$CG:$CG,0)-1,MATCH($E149&amp;"/"&amp;AD$1,Data!$1:$1,0)-1)))</f>
        <v/>
      </c>
      <c r="AE149" s="250" t="str">
        <f ca="1">IF(ISERROR(OFFSET(Data!$A$1,MATCH($D149,Data!$CG:$CG,0)-1,MATCH($E149&amp;"/"&amp;AE$1,Data!$1:$1,0)-1))=TRUE,"",IF(OFFSET(Data!$A$1,MATCH($D149,Data!$CG:$CG,0)-1,MATCH($E149&amp;"/"&amp;AE$1,Data!$1:$1,0)-1)=0,"",OFFSET(Data!$A$1,MATCH($D149,Data!$CG:$CG,0)-1,MATCH($E149&amp;"/"&amp;AE$1,Data!$1:$1,0)-1)))</f>
        <v/>
      </c>
      <c r="AF149" s="251" t="str">
        <f ca="1">IF(ISERROR(OFFSET(Data!$A$1,MATCH($D149,Data!$CG:$CG,0)-1,MATCH($E149&amp;"/"&amp;AF$1,Data!$1:$1,0)-1))=TRUE,"",IF(OFFSET(Data!$A$1,MATCH($D149,Data!$CG:$CG,0)-1,MATCH($E149&amp;"/"&amp;AF$1,Data!$1:$1,0)-1)=0,"",OFFSET(Data!$A$1,MATCH($D149,Data!$CG:$CG,0)-1,MATCH($E149&amp;"/"&amp;AF$1,Data!$1:$1,0)-1)))</f>
        <v/>
      </c>
      <c r="AG149" s="210">
        <f t="shared" ca="1" si="7"/>
        <v>0</v>
      </c>
      <c r="AH149" s="211">
        <f ca="1">AG149</f>
        <v>0</v>
      </c>
    </row>
    <row r="150" spans="1:34" ht="15" hidden="1" customHeight="1" thickBot="1" x14ac:dyDescent="0.3">
      <c r="A150" s="446"/>
      <c r="B150" s="449"/>
      <c r="C150" s="452"/>
      <c r="D150" s="28" t="e">
        <f>IF(C150&lt;&gt;"",C150,D149)</f>
        <v>#N/A</v>
      </c>
      <c r="E150" s="29" t="s">
        <v>22</v>
      </c>
      <c r="F150" s="254" t="str">
        <f ca="1">IF(ISERROR(OFFSET(Data!$A$1,MATCH($D150,Data!$CG:$CG,0)-1,MATCH($E150&amp;"/"&amp;F$1,Data!$1:$1,0)-1))=TRUE,"",IF(OFFSET(Data!$A$1,MATCH($D150,Data!$CG:$CG,0)-1,MATCH($E150&amp;"/"&amp;F$1,Data!$1:$1,0)-1)=0,"",OFFSET(Data!$A$1,MATCH($D150,Data!$CG:$CG,0)-1,MATCH($E150&amp;"/"&amp;F$1,Data!$1:$1,0)-1)))</f>
        <v/>
      </c>
      <c r="G150" s="252" t="str">
        <f ca="1">IF(ISERROR(OFFSET(Data!$A$1,MATCH($D150,Data!$CG:$CG,0)-1,MATCH($E150&amp;"/"&amp;G$1,Data!$1:$1,0)-1))=TRUE,"",IF(OFFSET(Data!$A$1,MATCH($D150,Data!$CG:$CG,0)-1,MATCH($E150&amp;"/"&amp;G$1,Data!$1:$1,0)-1)=0,"",OFFSET(Data!$A$1,MATCH($D150,Data!$CG:$CG,0)-1,MATCH($E150&amp;"/"&amp;G$1,Data!$1:$1,0)-1)))</f>
        <v/>
      </c>
      <c r="H150" s="252" t="str">
        <f ca="1">IF(ISERROR(OFFSET(Data!$A$1,MATCH($D150,Data!$CG:$CG,0)-1,MATCH($E150&amp;"/"&amp;H$1,Data!$1:$1,0)-1))=TRUE,"",IF(OFFSET(Data!$A$1,MATCH($D150,Data!$CG:$CG,0)-1,MATCH($E150&amp;"/"&amp;H$1,Data!$1:$1,0)-1)=0,"",OFFSET(Data!$A$1,MATCH($D150,Data!$CG:$CG,0)-1,MATCH($E150&amp;"/"&amp;H$1,Data!$1:$1,0)-1)))</f>
        <v/>
      </c>
      <c r="I150" s="252" t="str">
        <f ca="1">IF(ISERROR(OFFSET(Data!$A$1,MATCH($D150,Data!$CG:$CG,0)-1,MATCH($E150&amp;"/"&amp;I$1,Data!$1:$1,0)-1))=TRUE,"",IF(OFFSET(Data!$A$1,MATCH($D150,Data!$CG:$CG,0)-1,MATCH($E150&amp;"/"&amp;I$1,Data!$1:$1,0)-1)=0,"",OFFSET(Data!$A$1,MATCH($D150,Data!$CG:$CG,0)-1,MATCH($E150&amp;"/"&amp;I$1,Data!$1:$1,0)-1)))</f>
        <v/>
      </c>
      <c r="J150" s="252" t="str">
        <f ca="1">IF(ISERROR(OFFSET(Data!$A$1,MATCH($D150,Data!$CG:$CG,0)-1,MATCH($E150&amp;"/"&amp;J$1,Data!$1:$1,0)-1))=TRUE,"",IF(OFFSET(Data!$A$1,MATCH($D150,Data!$CG:$CG,0)-1,MATCH($E150&amp;"/"&amp;J$1,Data!$1:$1,0)-1)=0,"",OFFSET(Data!$A$1,MATCH($D150,Data!$CG:$CG,0)-1,MATCH($E150&amp;"/"&amp;J$1,Data!$1:$1,0)-1)))</f>
        <v/>
      </c>
      <c r="K150" s="252" t="str">
        <f ca="1">IF(ISERROR(OFFSET(Data!$A$1,MATCH($D150,Data!$CG:$CG,0)-1,MATCH($E150&amp;"/"&amp;K$1,Data!$1:$1,0)-1))=TRUE,"",IF(OFFSET(Data!$A$1,MATCH($D150,Data!$CG:$CG,0)-1,MATCH($E150&amp;"/"&amp;K$1,Data!$1:$1,0)-1)=0,"",OFFSET(Data!$A$1,MATCH($D150,Data!$CG:$CG,0)-1,MATCH($E150&amp;"/"&amp;K$1,Data!$1:$1,0)-1)))</f>
        <v/>
      </c>
      <c r="L150" s="252" t="str">
        <f ca="1">IF(ISERROR(OFFSET(Data!$A$1,MATCH($D150,Data!$CG:$CG,0)-1,MATCH($E150&amp;"/"&amp;L$1,Data!$1:$1,0)-1))=TRUE,"",IF(OFFSET(Data!$A$1,MATCH($D150,Data!$CG:$CG,0)-1,MATCH($E150&amp;"/"&amp;L$1,Data!$1:$1,0)-1)=0,"",OFFSET(Data!$A$1,MATCH($D150,Data!$CG:$CG,0)-1,MATCH($E150&amp;"/"&amp;L$1,Data!$1:$1,0)-1)))</f>
        <v/>
      </c>
      <c r="M150" s="252" t="str">
        <f ca="1">IF(ISERROR(OFFSET(Data!$A$1,MATCH($D150,Data!$CG:$CG,0)-1,MATCH($E150&amp;"/"&amp;M$1,Data!$1:$1,0)-1))=TRUE,"",IF(OFFSET(Data!$A$1,MATCH($D150,Data!$CG:$CG,0)-1,MATCH($E150&amp;"/"&amp;M$1,Data!$1:$1,0)-1)=0,"",OFFSET(Data!$A$1,MATCH($D150,Data!$CG:$CG,0)-1,MATCH($E150&amp;"/"&amp;M$1,Data!$1:$1,0)-1)))</f>
        <v/>
      </c>
      <c r="N150" s="252" t="str">
        <f ca="1">IF(ISERROR(OFFSET(Data!$A$1,MATCH($D150,Data!$CG:$CG,0)-1,MATCH($E150&amp;"/"&amp;N$1,Data!$1:$1,0)-1))=TRUE,"",IF(OFFSET(Data!$A$1,MATCH($D150,Data!$CG:$CG,0)-1,MATCH($E150&amp;"/"&amp;N$1,Data!$1:$1,0)-1)=0,"",OFFSET(Data!$A$1,MATCH($D150,Data!$CG:$CG,0)-1,MATCH($E150&amp;"/"&amp;N$1,Data!$1:$1,0)-1)))</f>
        <v/>
      </c>
      <c r="O150" s="252" t="str">
        <f ca="1">IF(ISERROR(OFFSET(Data!$A$1,MATCH($D150,Data!$CG:$CG,0)-1,MATCH($E150&amp;"/"&amp;O$1,Data!$1:$1,0)-1))=TRUE,"",IF(OFFSET(Data!$A$1,MATCH($D150,Data!$CG:$CG,0)-1,MATCH($E150&amp;"/"&amp;O$1,Data!$1:$1,0)-1)=0,"",OFFSET(Data!$A$1,MATCH($D150,Data!$CG:$CG,0)-1,MATCH($E150&amp;"/"&amp;O$1,Data!$1:$1,0)-1)))</f>
        <v/>
      </c>
      <c r="P150" s="252" t="str">
        <f ca="1">IF(ISERROR(OFFSET(Data!$A$1,MATCH($D150,Data!$CG:$CG,0)-1,MATCH($E150&amp;"/"&amp;P$1,Data!$1:$1,0)-1))=TRUE,"",IF(OFFSET(Data!$A$1,MATCH($D150,Data!$CG:$CG,0)-1,MATCH($E150&amp;"/"&amp;P$1,Data!$1:$1,0)-1)=0,"",OFFSET(Data!$A$1,MATCH($D150,Data!$CG:$CG,0)-1,MATCH($E150&amp;"/"&amp;P$1,Data!$1:$1,0)-1)))</f>
        <v/>
      </c>
      <c r="Q150" s="252" t="str">
        <f ca="1">IF(ISERROR(OFFSET(Data!$A$1,MATCH($D150,Data!$CG:$CG,0)-1,MATCH($E150&amp;"/"&amp;Q$1,Data!$1:$1,0)-1))=TRUE,"",IF(OFFSET(Data!$A$1,MATCH($D150,Data!$CG:$CG,0)-1,MATCH($E150&amp;"/"&amp;Q$1,Data!$1:$1,0)-1)=0,"",OFFSET(Data!$A$1,MATCH($D150,Data!$CG:$CG,0)-1,MATCH($E150&amp;"/"&amp;Q$1,Data!$1:$1,0)-1)))</f>
        <v/>
      </c>
      <c r="R150" s="252" t="str">
        <f ca="1">IF(ISERROR(OFFSET(Data!$A$1,MATCH($D150,Data!$CG:$CG,0)-1,MATCH($E150&amp;"/"&amp;R$1,Data!$1:$1,0)-1))=TRUE,"",IF(OFFSET(Data!$A$1,MATCH($D150,Data!$CG:$CG,0)-1,MATCH($E150&amp;"/"&amp;R$1,Data!$1:$1,0)-1)=0,"",OFFSET(Data!$A$1,MATCH($D150,Data!$CG:$CG,0)-1,MATCH($E150&amp;"/"&amp;R$1,Data!$1:$1,0)-1)))</f>
        <v/>
      </c>
      <c r="S150" s="252" t="str">
        <f ca="1">IF(ISERROR(OFFSET(Data!$A$1,MATCH($D150,Data!$CG:$CG,0)-1,MATCH($E150&amp;"/"&amp;S$1,Data!$1:$1,0)-1))=TRUE,"",IF(OFFSET(Data!$A$1,MATCH($D150,Data!$CG:$CG,0)-1,MATCH($E150&amp;"/"&amp;S$1,Data!$1:$1,0)-1)=0,"",OFFSET(Data!$A$1,MATCH($D150,Data!$CG:$CG,0)-1,MATCH($E150&amp;"/"&amp;S$1,Data!$1:$1,0)-1)))</f>
        <v/>
      </c>
      <c r="T150" s="252" t="str">
        <f ca="1">IF(ISERROR(OFFSET(Data!$A$1,MATCH($D150,Data!$CG:$CG,0)-1,MATCH($E150&amp;"/"&amp;T$1,Data!$1:$1,0)-1))=TRUE,"",IF(OFFSET(Data!$A$1,MATCH($D150,Data!$CG:$CG,0)-1,MATCH($E150&amp;"/"&amp;T$1,Data!$1:$1,0)-1)=0,"",OFFSET(Data!$A$1,MATCH($D150,Data!$CG:$CG,0)-1,MATCH($E150&amp;"/"&amp;T$1,Data!$1:$1,0)-1)))</f>
        <v/>
      </c>
      <c r="U150" s="252" t="str">
        <f ca="1">IF(ISERROR(OFFSET(Data!$A$1,MATCH($D150,Data!$CG:$CG,0)-1,MATCH($E150&amp;"/"&amp;U$1,Data!$1:$1,0)-1))=TRUE,"",IF(OFFSET(Data!$A$1,MATCH($D150,Data!$CG:$CG,0)-1,MATCH($E150&amp;"/"&amp;U$1,Data!$1:$1,0)-1)=0,"",OFFSET(Data!$A$1,MATCH($D150,Data!$CG:$CG,0)-1,MATCH($E150&amp;"/"&amp;U$1,Data!$1:$1,0)-1)))</f>
        <v/>
      </c>
      <c r="V150" s="252" t="str">
        <f ca="1">IF(ISERROR(OFFSET(Data!$A$1,MATCH($D150,Data!$CG:$CG,0)-1,MATCH($E150&amp;"/"&amp;V$1,Data!$1:$1,0)-1))=TRUE,"",IF(OFFSET(Data!$A$1,MATCH($D150,Data!$CG:$CG,0)-1,MATCH($E150&amp;"/"&amp;V$1,Data!$1:$1,0)-1)=0,"",OFFSET(Data!$A$1,MATCH($D150,Data!$CG:$CG,0)-1,MATCH($E150&amp;"/"&amp;V$1,Data!$1:$1,0)-1)))</f>
        <v/>
      </c>
      <c r="W150" s="269" t="str">
        <f ca="1">IF(ISERROR(OFFSET(Data!$A$1,MATCH($D150,Data!$CG:$CG,0)-1,MATCH($E150&amp;"/"&amp;W$1,Data!$1:$1,0)-1))=TRUE,"",IF(OFFSET(Data!$A$1,MATCH($D150,Data!$CG:$CG,0)-1,MATCH($E150&amp;"/"&amp;W$1,Data!$1:$1,0)-1)=0,"",OFFSET(Data!$A$1,MATCH($D150,Data!$CG:$CG,0)-1,MATCH($E150&amp;"/"&amp;W$1,Data!$1:$1,0)-1)))</f>
        <v/>
      </c>
      <c r="X150" s="252" t="str">
        <f ca="1">IF(ISERROR(OFFSET(Data!$A$1,MATCH($D150,Data!$CG:$CG,0)-1,MATCH($E150&amp;"/"&amp;X$1,Data!$1:$1,0)-1))=TRUE,"",IF(OFFSET(Data!$A$1,MATCH($D150,Data!$CG:$CG,0)-1,MATCH($E150&amp;"/"&amp;X$1,Data!$1:$1,0)-1)=0,"",OFFSET(Data!$A$1,MATCH($D150,Data!$CG:$CG,0)-1,MATCH($E150&amp;"/"&amp;X$1,Data!$1:$1,0)-1)))</f>
        <v/>
      </c>
      <c r="Y150" s="252" t="str">
        <f ca="1">IF(ISERROR(OFFSET(Data!$A$1,MATCH($D150,Data!$CG:$CG,0)-1,MATCH($E150&amp;"/"&amp;Y$1,Data!$1:$1,0)-1))=TRUE,"",IF(OFFSET(Data!$A$1,MATCH($D150,Data!$CG:$CG,0)-1,MATCH($E150&amp;"/"&amp;Y$1,Data!$1:$1,0)-1)=0,"",OFFSET(Data!$A$1,MATCH($D150,Data!$CG:$CG,0)-1,MATCH($E150&amp;"/"&amp;Y$1,Data!$1:$1,0)-1)))</f>
        <v/>
      </c>
      <c r="Z150" s="252" t="str">
        <f ca="1">IF(ISERROR(OFFSET(Data!$A$1,MATCH($D150,Data!$CG:$CG,0)-1,MATCH($E150&amp;"/"&amp;Z$1,Data!$1:$1,0)-1))=TRUE,"",IF(OFFSET(Data!$A$1,MATCH($D150,Data!$CG:$CG,0)-1,MATCH($E150&amp;"/"&amp;Z$1,Data!$1:$1,0)-1)=0,"",OFFSET(Data!$A$1,MATCH($D150,Data!$CG:$CG,0)-1,MATCH($E150&amp;"/"&amp;Z$1,Data!$1:$1,0)-1)))</f>
        <v/>
      </c>
      <c r="AA150" s="252" t="str">
        <f ca="1">IF(ISERROR(OFFSET(Data!$A$1,MATCH($D150,Data!$CG:$CG,0)-1,MATCH($E150&amp;"/"&amp;AA$1,Data!$1:$1,0)-1))=TRUE,"",IF(OFFSET(Data!$A$1,MATCH($D150,Data!$CG:$CG,0)-1,MATCH($E150&amp;"/"&amp;AA$1,Data!$1:$1,0)-1)=0,"",OFFSET(Data!$A$1,MATCH($D150,Data!$CG:$CG,0)-1,MATCH($E150&amp;"/"&amp;AA$1,Data!$1:$1,0)-1)))</f>
        <v/>
      </c>
      <c r="AB150" s="252" t="str">
        <f ca="1">IF(ISERROR(OFFSET(Data!$A$1,MATCH($D150,Data!$CG:$CG,0)-1,MATCH($E150&amp;"/"&amp;AB$1,Data!$1:$1,0)-1))=TRUE,"",IF(OFFSET(Data!$A$1,MATCH($D150,Data!$CG:$CG,0)-1,MATCH($E150&amp;"/"&amp;AB$1,Data!$1:$1,0)-1)=0,"",OFFSET(Data!$A$1,MATCH($D150,Data!$CG:$CG,0)-1,MATCH($E150&amp;"/"&amp;AB$1,Data!$1:$1,0)-1)))</f>
        <v/>
      </c>
      <c r="AC150" s="252" t="str">
        <f ca="1">IF(ISERROR(OFFSET(Data!$A$1,MATCH($D150,Data!$CG:$CG,0)-1,MATCH($E150&amp;"/"&amp;AC$1,Data!$1:$1,0)-1))=TRUE,"",IF(OFFSET(Data!$A$1,MATCH($D150,Data!$CG:$CG,0)-1,MATCH($E150&amp;"/"&amp;AC$1,Data!$1:$1,0)-1)=0,"",OFFSET(Data!$A$1,MATCH($D150,Data!$CG:$CG,0)-1,MATCH($E150&amp;"/"&amp;AC$1,Data!$1:$1,0)-1)))</f>
        <v/>
      </c>
      <c r="AD150" s="252" t="str">
        <f ca="1">IF(ISERROR(OFFSET(Data!$A$1,MATCH($D150,Data!$CG:$CG,0)-1,MATCH($E150&amp;"/"&amp;AD$1,Data!$1:$1,0)-1))=TRUE,"",IF(OFFSET(Data!$A$1,MATCH($D150,Data!$CG:$CG,0)-1,MATCH($E150&amp;"/"&amp;AD$1,Data!$1:$1,0)-1)=0,"",OFFSET(Data!$A$1,MATCH($D150,Data!$CG:$CG,0)-1,MATCH($E150&amp;"/"&amp;AD$1,Data!$1:$1,0)-1)))</f>
        <v/>
      </c>
      <c r="AE150" s="252" t="str">
        <f ca="1">IF(ISERROR(OFFSET(Data!$A$1,MATCH($D150,Data!$CG:$CG,0)-1,MATCH($E150&amp;"/"&amp;AE$1,Data!$1:$1,0)-1))=TRUE,"",IF(OFFSET(Data!$A$1,MATCH($D150,Data!$CG:$CG,0)-1,MATCH($E150&amp;"/"&amp;AE$1,Data!$1:$1,0)-1)=0,"",OFFSET(Data!$A$1,MATCH($D150,Data!$CG:$CG,0)-1,MATCH($E150&amp;"/"&amp;AE$1,Data!$1:$1,0)-1)))</f>
        <v/>
      </c>
      <c r="AF150" s="253" t="str">
        <f ca="1">IF(ISERROR(OFFSET(Data!$A$1,MATCH($D150,Data!$CG:$CG,0)-1,MATCH($E150&amp;"/"&amp;AF$1,Data!$1:$1,0)-1))=TRUE,"",IF(OFFSET(Data!$A$1,MATCH($D150,Data!$CG:$CG,0)-1,MATCH($E150&amp;"/"&amp;AF$1,Data!$1:$1,0)-1)=0,"",OFFSET(Data!$A$1,MATCH($D150,Data!$CG:$CG,0)-1,MATCH($E150&amp;"/"&amp;AF$1,Data!$1:$1,0)-1)))</f>
        <v/>
      </c>
      <c r="AG150" s="212">
        <f t="shared" ca="1" si="7"/>
        <v>0</v>
      </c>
      <c r="AH150" s="213">
        <f ca="1">SUM(AG149:AG150)</f>
        <v>0</v>
      </c>
    </row>
    <row r="151" spans="1:34" ht="15" hidden="1" customHeight="1" x14ac:dyDescent="0.25">
      <c r="A151" s="446"/>
      <c r="B151" s="449"/>
      <c r="C151" s="452"/>
      <c r="D151" s="28" t="e">
        <f>IF(C151&lt;&gt;"",C151,D150)</f>
        <v>#N/A</v>
      </c>
      <c r="E151" s="29" t="s">
        <v>23</v>
      </c>
      <c r="F151" s="254" t="str">
        <f ca="1">IF(ISERROR(OFFSET(Data!$A$1,MATCH($D151,Data!$CG:$CG,0)-1,MATCH($E151&amp;"/"&amp;F$1,Data!$1:$1,0)-1))=TRUE,"",IF(OFFSET(Data!$A$1,MATCH($D151,Data!$CG:$CG,0)-1,MATCH($E151&amp;"/"&amp;F$1,Data!$1:$1,0)-1)=0,"",OFFSET(Data!$A$1,MATCH($D151,Data!$CG:$CG,0)-1,MATCH($E151&amp;"/"&amp;F$1,Data!$1:$1,0)-1)))</f>
        <v/>
      </c>
      <c r="G151" s="252" t="str">
        <f ca="1">IF(ISERROR(OFFSET(Data!$A$1,MATCH($D151,Data!$CG:$CG,0)-1,MATCH($E151&amp;"/"&amp;G$1,Data!$1:$1,0)-1))=TRUE,"",IF(OFFSET(Data!$A$1,MATCH($D151,Data!$CG:$CG,0)-1,MATCH($E151&amp;"/"&amp;G$1,Data!$1:$1,0)-1)=0,"",OFFSET(Data!$A$1,MATCH($D151,Data!$CG:$CG,0)-1,MATCH($E151&amp;"/"&amp;G$1,Data!$1:$1,0)-1)))</f>
        <v/>
      </c>
      <c r="H151" s="252" t="str">
        <f ca="1">IF(ISERROR(OFFSET(Data!$A$1,MATCH($D151,Data!$CG:$CG,0)-1,MATCH($E151&amp;"/"&amp;H$1,Data!$1:$1,0)-1))=TRUE,"",IF(OFFSET(Data!$A$1,MATCH($D151,Data!$CG:$CG,0)-1,MATCH($E151&amp;"/"&amp;H$1,Data!$1:$1,0)-1)=0,"",OFFSET(Data!$A$1,MATCH($D151,Data!$CG:$CG,0)-1,MATCH($E151&amp;"/"&amp;H$1,Data!$1:$1,0)-1)))</f>
        <v/>
      </c>
      <c r="I151" s="252" t="str">
        <f ca="1">IF(ISERROR(OFFSET(Data!$A$1,MATCH($D151,Data!$CG:$CG,0)-1,MATCH($E151&amp;"/"&amp;I$1,Data!$1:$1,0)-1))=TRUE,"",IF(OFFSET(Data!$A$1,MATCH($D151,Data!$CG:$CG,0)-1,MATCH($E151&amp;"/"&amp;I$1,Data!$1:$1,0)-1)=0,"",OFFSET(Data!$A$1,MATCH($D151,Data!$CG:$CG,0)-1,MATCH($E151&amp;"/"&amp;I$1,Data!$1:$1,0)-1)))</f>
        <v/>
      </c>
      <c r="J151" s="252" t="str">
        <f ca="1">IF(ISERROR(OFFSET(Data!$A$1,MATCH($D151,Data!$CG:$CG,0)-1,MATCH($E151&amp;"/"&amp;J$1,Data!$1:$1,0)-1))=TRUE,"",IF(OFFSET(Data!$A$1,MATCH($D151,Data!$CG:$CG,0)-1,MATCH($E151&amp;"/"&amp;J$1,Data!$1:$1,0)-1)=0,"",OFFSET(Data!$A$1,MATCH($D151,Data!$CG:$CG,0)-1,MATCH($E151&amp;"/"&amp;J$1,Data!$1:$1,0)-1)))</f>
        <v/>
      </c>
      <c r="K151" s="252" t="str">
        <f ca="1">IF(ISERROR(OFFSET(Data!$A$1,MATCH($D151,Data!$CG:$CG,0)-1,MATCH($E151&amp;"/"&amp;K$1,Data!$1:$1,0)-1))=TRUE,"",IF(OFFSET(Data!$A$1,MATCH($D151,Data!$CG:$CG,0)-1,MATCH($E151&amp;"/"&amp;K$1,Data!$1:$1,0)-1)=0,"",OFFSET(Data!$A$1,MATCH($D151,Data!$CG:$CG,0)-1,MATCH($E151&amp;"/"&amp;K$1,Data!$1:$1,0)-1)))</f>
        <v/>
      </c>
      <c r="L151" s="252" t="str">
        <f ca="1">IF(ISERROR(OFFSET(Data!$A$1,MATCH($D151,Data!$CG:$CG,0)-1,MATCH($E151&amp;"/"&amp;L$1,Data!$1:$1,0)-1))=TRUE,"",IF(OFFSET(Data!$A$1,MATCH($D151,Data!$CG:$CG,0)-1,MATCH($E151&amp;"/"&amp;L$1,Data!$1:$1,0)-1)=0,"",OFFSET(Data!$A$1,MATCH($D151,Data!$CG:$CG,0)-1,MATCH($E151&amp;"/"&amp;L$1,Data!$1:$1,0)-1)))</f>
        <v/>
      </c>
      <c r="M151" s="252" t="str">
        <f ca="1">IF(ISERROR(OFFSET(Data!$A$1,MATCH($D151,Data!$CG:$CG,0)-1,MATCH($E151&amp;"/"&amp;M$1,Data!$1:$1,0)-1))=TRUE,"",IF(OFFSET(Data!$A$1,MATCH($D151,Data!$CG:$CG,0)-1,MATCH($E151&amp;"/"&amp;M$1,Data!$1:$1,0)-1)=0,"",OFFSET(Data!$A$1,MATCH($D151,Data!$CG:$CG,0)-1,MATCH($E151&amp;"/"&amp;M$1,Data!$1:$1,0)-1)))</f>
        <v/>
      </c>
      <c r="N151" s="252" t="str">
        <f ca="1">IF(ISERROR(OFFSET(Data!$A$1,MATCH($D151,Data!$CG:$CG,0)-1,MATCH($E151&amp;"/"&amp;N$1,Data!$1:$1,0)-1))=TRUE,"",IF(OFFSET(Data!$A$1,MATCH($D151,Data!$CG:$CG,0)-1,MATCH($E151&amp;"/"&amp;N$1,Data!$1:$1,0)-1)=0,"",OFFSET(Data!$A$1,MATCH($D151,Data!$CG:$CG,0)-1,MATCH($E151&amp;"/"&amp;N$1,Data!$1:$1,0)-1)))</f>
        <v/>
      </c>
      <c r="O151" s="252" t="str">
        <f ca="1">IF(ISERROR(OFFSET(Data!$A$1,MATCH($D151,Data!$CG:$CG,0)-1,MATCH($E151&amp;"/"&amp;O$1,Data!$1:$1,0)-1))=TRUE,"",IF(OFFSET(Data!$A$1,MATCH($D151,Data!$CG:$CG,0)-1,MATCH($E151&amp;"/"&amp;O$1,Data!$1:$1,0)-1)=0,"",OFFSET(Data!$A$1,MATCH($D151,Data!$CG:$CG,0)-1,MATCH($E151&amp;"/"&amp;O$1,Data!$1:$1,0)-1)))</f>
        <v/>
      </c>
      <c r="P151" s="252" t="str">
        <f ca="1">IF(ISERROR(OFFSET(Data!$A$1,MATCH($D151,Data!$CG:$CG,0)-1,MATCH($E151&amp;"/"&amp;P$1,Data!$1:$1,0)-1))=TRUE,"",IF(OFFSET(Data!$A$1,MATCH($D151,Data!$CG:$CG,0)-1,MATCH($E151&amp;"/"&amp;P$1,Data!$1:$1,0)-1)=0,"",OFFSET(Data!$A$1,MATCH($D151,Data!$CG:$CG,0)-1,MATCH($E151&amp;"/"&amp;P$1,Data!$1:$1,0)-1)))</f>
        <v/>
      </c>
      <c r="Q151" s="252" t="str">
        <f ca="1">IF(ISERROR(OFFSET(Data!$A$1,MATCH($D151,Data!$CG:$CG,0)-1,MATCH($E151&amp;"/"&amp;Q$1,Data!$1:$1,0)-1))=TRUE,"",IF(OFFSET(Data!$A$1,MATCH($D151,Data!$CG:$CG,0)-1,MATCH($E151&amp;"/"&amp;Q$1,Data!$1:$1,0)-1)=0,"",OFFSET(Data!$A$1,MATCH($D151,Data!$CG:$CG,0)-1,MATCH($E151&amp;"/"&amp;Q$1,Data!$1:$1,0)-1)))</f>
        <v/>
      </c>
      <c r="R151" s="252" t="str">
        <f ca="1">IF(ISERROR(OFFSET(Data!$A$1,MATCH($D151,Data!$CG:$CG,0)-1,MATCH($E151&amp;"/"&amp;R$1,Data!$1:$1,0)-1))=TRUE,"",IF(OFFSET(Data!$A$1,MATCH($D151,Data!$CG:$CG,0)-1,MATCH($E151&amp;"/"&amp;R$1,Data!$1:$1,0)-1)=0,"",OFFSET(Data!$A$1,MATCH($D151,Data!$CG:$CG,0)-1,MATCH($E151&amp;"/"&amp;R$1,Data!$1:$1,0)-1)))</f>
        <v/>
      </c>
      <c r="S151" s="252" t="str">
        <f ca="1">IF(ISERROR(OFFSET(Data!$A$1,MATCH($D151,Data!$CG:$CG,0)-1,MATCH($E151&amp;"/"&amp;S$1,Data!$1:$1,0)-1))=TRUE,"",IF(OFFSET(Data!$A$1,MATCH($D151,Data!$CG:$CG,0)-1,MATCH($E151&amp;"/"&amp;S$1,Data!$1:$1,0)-1)=0,"",OFFSET(Data!$A$1,MATCH($D151,Data!$CG:$CG,0)-1,MATCH($E151&amp;"/"&amp;S$1,Data!$1:$1,0)-1)))</f>
        <v/>
      </c>
      <c r="T151" s="252" t="str">
        <f ca="1">IF(ISERROR(OFFSET(Data!$A$1,MATCH($D151,Data!$CG:$CG,0)-1,MATCH($E151&amp;"/"&amp;T$1,Data!$1:$1,0)-1))=TRUE,"",IF(OFFSET(Data!$A$1,MATCH($D151,Data!$CG:$CG,0)-1,MATCH($E151&amp;"/"&amp;T$1,Data!$1:$1,0)-1)=0,"",OFFSET(Data!$A$1,MATCH($D151,Data!$CG:$CG,0)-1,MATCH($E151&amp;"/"&amp;T$1,Data!$1:$1,0)-1)))</f>
        <v/>
      </c>
      <c r="U151" s="252" t="str">
        <f ca="1">IF(ISERROR(OFFSET(Data!$A$1,MATCH($D151,Data!$CG:$CG,0)-1,MATCH($E151&amp;"/"&amp;U$1,Data!$1:$1,0)-1))=TRUE,"",IF(OFFSET(Data!$A$1,MATCH($D151,Data!$CG:$CG,0)-1,MATCH($E151&amp;"/"&amp;U$1,Data!$1:$1,0)-1)=0,"",OFFSET(Data!$A$1,MATCH($D151,Data!$CG:$CG,0)-1,MATCH($E151&amp;"/"&amp;U$1,Data!$1:$1,0)-1)))</f>
        <v/>
      </c>
      <c r="V151" s="252" t="str">
        <f ca="1">IF(ISERROR(OFFSET(Data!$A$1,MATCH($D151,Data!$CG:$CG,0)-1,MATCH($E151&amp;"/"&amp;V$1,Data!$1:$1,0)-1))=TRUE,"",IF(OFFSET(Data!$A$1,MATCH($D151,Data!$CG:$CG,0)-1,MATCH($E151&amp;"/"&amp;V$1,Data!$1:$1,0)-1)=0,"",OFFSET(Data!$A$1,MATCH($D151,Data!$CG:$CG,0)-1,MATCH($E151&amp;"/"&amp;V$1,Data!$1:$1,0)-1)))</f>
        <v/>
      </c>
      <c r="W151" s="269" t="str">
        <f ca="1">IF(ISERROR(OFFSET(Data!$A$1,MATCH($D151,Data!$CG:$CG,0)-1,MATCH($E151&amp;"/"&amp;W$1,Data!$1:$1,0)-1))=TRUE,"",IF(OFFSET(Data!$A$1,MATCH($D151,Data!$CG:$CG,0)-1,MATCH($E151&amp;"/"&amp;W$1,Data!$1:$1,0)-1)=0,"",OFFSET(Data!$A$1,MATCH($D151,Data!$CG:$CG,0)-1,MATCH($E151&amp;"/"&amp;W$1,Data!$1:$1,0)-1)))</f>
        <v/>
      </c>
      <c r="X151" s="252" t="str">
        <f ca="1">IF(ISERROR(OFFSET(Data!$A$1,MATCH($D151,Data!$CG:$CG,0)-1,MATCH($E151&amp;"/"&amp;X$1,Data!$1:$1,0)-1))=TRUE,"",IF(OFFSET(Data!$A$1,MATCH($D151,Data!$CG:$CG,0)-1,MATCH($E151&amp;"/"&amp;X$1,Data!$1:$1,0)-1)=0,"",OFFSET(Data!$A$1,MATCH($D151,Data!$CG:$CG,0)-1,MATCH($E151&amp;"/"&amp;X$1,Data!$1:$1,0)-1)))</f>
        <v/>
      </c>
      <c r="Y151" s="252" t="str">
        <f ca="1">IF(ISERROR(OFFSET(Data!$A$1,MATCH($D151,Data!$CG:$CG,0)-1,MATCH($E151&amp;"/"&amp;Y$1,Data!$1:$1,0)-1))=TRUE,"",IF(OFFSET(Data!$A$1,MATCH($D151,Data!$CG:$CG,0)-1,MATCH($E151&amp;"/"&amp;Y$1,Data!$1:$1,0)-1)=0,"",OFFSET(Data!$A$1,MATCH($D151,Data!$CG:$CG,0)-1,MATCH($E151&amp;"/"&amp;Y$1,Data!$1:$1,0)-1)))</f>
        <v/>
      </c>
      <c r="Z151" s="252" t="str">
        <f ca="1">IF(ISERROR(OFFSET(Data!$A$1,MATCH($D151,Data!$CG:$CG,0)-1,MATCH($E151&amp;"/"&amp;Z$1,Data!$1:$1,0)-1))=TRUE,"",IF(OFFSET(Data!$A$1,MATCH($D151,Data!$CG:$CG,0)-1,MATCH($E151&amp;"/"&amp;Z$1,Data!$1:$1,0)-1)=0,"",OFFSET(Data!$A$1,MATCH($D151,Data!$CG:$CG,0)-1,MATCH($E151&amp;"/"&amp;Z$1,Data!$1:$1,0)-1)))</f>
        <v/>
      </c>
      <c r="AA151" s="252" t="str">
        <f ca="1">IF(ISERROR(OFFSET(Data!$A$1,MATCH($D151,Data!$CG:$CG,0)-1,MATCH($E151&amp;"/"&amp;AA$1,Data!$1:$1,0)-1))=TRUE,"",IF(OFFSET(Data!$A$1,MATCH($D151,Data!$CG:$CG,0)-1,MATCH($E151&amp;"/"&amp;AA$1,Data!$1:$1,0)-1)=0,"",OFFSET(Data!$A$1,MATCH($D151,Data!$CG:$CG,0)-1,MATCH($E151&amp;"/"&amp;AA$1,Data!$1:$1,0)-1)))</f>
        <v/>
      </c>
      <c r="AB151" s="252" t="str">
        <f ca="1">IF(ISERROR(OFFSET(Data!$A$1,MATCH($D151,Data!$CG:$CG,0)-1,MATCH($E151&amp;"/"&amp;AB$1,Data!$1:$1,0)-1))=TRUE,"",IF(OFFSET(Data!$A$1,MATCH($D151,Data!$CG:$CG,0)-1,MATCH($E151&amp;"/"&amp;AB$1,Data!$1:$1,0)-1)=0,"",OFFSET(Data!$A$1,MATCH($D151,Data!$CG:$CG,0)-1,MATCH($E151&amp;"/"&amp;AB$1,Data!$1:$1,0)-1)))</f>
        <v/>
      </c>
      <c r="AC151" s="252" t="str">
        <f ca="1">IF(ISERROR(OFFSET(Data!$A$1,MATCH($D151,Data!$CG:$CG,0)-1,MATCH($E151&amp;"/"&amp;AC$1,Data!$1:$1,0)-1))=TRUE,"",IF(OFFSET(Data!$A$1,MATCH($D151,Data!$CG:$CG,0)-1,MATCH($E151&amp;"/"&amp;AC$1,Data!$1:$1,0)-1)=0,"",OFFSET(Data!$A$1,MATCH($D151,Data!$CG:$CG,0)-1,MATCH($E151&amp;"/"&amp;AC$1,Data!$1:$1,0)-1)))</f>
        <v/>
      </c>
      <c r="AD151" s="252" t="str">
        <f ca="1">IF(ISERROR(OFFSET(Data!$A$1,MATCH($D151,Data!$CG:$CG,0)-1,MATCH($E151&amp;"/"&amp;AD$1,Data!$1:$1,0)-1))=TRUE,"",IF(OFFSET(Data!$A$1,MATCH($D151,Data!$CG:$CG,0)-1,MATCH($E151&amp;"/"&amp;AD$1,Data!$1:$1,0)-1)=0,"",OFFSET(Data!$A$1,MATCH($D151,Data!$CG:$CG,0)-1,MATCH($E151&amp;"/"&amp;AD$1,Data!$1:$1,0)-1)))</f>
        <v/>
      </c>
      <c r="AE151" s="252" t="str">
        <f ca="1">IF(ISERROR(OFFSET(Data!$A$1,MATCH($D151,Data!$CG:$CG,0)-1,MATCH($E151&amp;"/"&amp;AE$1,Data!$1:$1,0)-1))=TRUE,"",IF(OFFSET(Data!$A$1,MATCH($D151,Data!$CG:$CG,0)-1,MATCH($E151&amp;"/"&amp;AE$1,Data!$1:$1,0)-1)=0,"",OFFSET(Data!$A$1,MATCH($D151,Data!$CG:$CG,0)-1,MATCH($E151&amp;"/"&amp;AE$1,Data!$1:$1,0)-1)))</f>
        <v/>
      </c>
      <c r="AF151" s="253" t="str">
        <f ca="1">IF(ISERROR(OFFSET(Data!$A$1,MATCH($D151,Data!$CG:$CG,0)-1,MATCH($E151&amp;"/"&amp;AF$1,Data!$1:$1,0)-1))=TRUE,"",IF(OFFSET(Data!$A$1,MATCH($D151,Data!$CG:$CG,0)-1,MATCH($E151&amp;"/"&amp;AF$1,Data!$1:$1,0)-1)=0,"",OFFSET(Data!$A$1,MATCH($D151,Data!$CG:$CG,0)-1,MATCH($E151&amp;"/"&amp;AF$1,Data!$1:$1,0)-1)))</f>
        <v/>
      </c>
      <c r="AG151" s="212">
        <f t="shared" ca="1" si="7"/>
        <v>0</v>
      </c>
      <c r="AH151" s="213">
        <f ca="1">SUM(AG149:AG151)</f>
        <v>0</v>
      </c>
    </row>
    <row r="152" spans="1:34" ht="15.75" hidden="1" customHeight="1" x14ac:dyDescent="0.25">
      <c r="A152" s="446"/>
      <c r="B152" s="449"/>
      <c r="C152" s="452"/>
      <c r="D152" s="28" t="e">
        <f>IF(C152&lt;&gt;"",C152,D151)</f>
        <v>#N/A</v>
      </c>
      <c r="E152" s="29" t="s">
        <v>24</v>
      </c>
      <c r="F152" s="254" t="str">
        <f ca="1">IF(ISERROR(OFFSET(Data!$A$1,MATCH($D152,Data!$CG:$CG,0)-1,MATCH($E152&amp;"/"&amp;F$1,Data!$1:$1,0)-1))=TRUE,"",IF(OFFSET(Data!$A$1,MATCH($D152,Data!$CG:$CG,0)-1,MATCH($E152&amp;"/"&amp;F$1,Data!$1:$1,0)-1)=0,"",OFFSET(Data!$A$1,MATCH($D152,Data!$CG:$CG,0)-1,MATCH($E152&amp;"/"&amp;F$1,Data!$1:$1,0)-1)))</f>
        <v/>
      </c>
      <c r="G152" s="252" t="str">
        <f ca="1">IF(ISERROR(OFFSET(Data!$A$1,MATCH($D152,Data!$CG:$CG,0)-1,MATCH($E152&amp;"/"&amp;G$1,Data!$1:$1,0)-1))=TRUE,"",IF(OFFSET(Data!$A$1,MATCH($D152,Data!$CG:$CG,0)-1,MATCH($E152&amp;"/"&amp;G$1,Data!$1:$1,0)-1)=0,"",OFFSET(Data!$A$1,MATCH($D152,Data!$CG:$CG,0)-1,MATCH($E152&amp;"/"&amp;G$1,Data!$1:$1,0)-1)))</f>
        <v/>
      </c>
      <c r="H152" s="252" t="str">
        <f ca="1">IF(ISERROR(OFFSET(Data!$A$1,MATCH($D152,Data!$CG:$CG,0)-1,MATCH($E152&amp;"/"&amp;H$1,Data!$1:$1,0)-1))=TRUE,"",IF(OFFSET(Data!$A$1,MATCH($D152,Data!$CG:$CG,0)-1,MATCH($E152&amp;"/"&amp;H$1,Data!$1:$1,0)-1)=0,"",OFFSET(Data!$A$1,MATCH($D152,Data!$CG:$CG,0)-1,MATCH($E152&amp;"/"&amp;H$1,Data!$1:$1,0)-1)))</f>
        <v/>
      </c>
      <c r="I152" s="252" t="str">
        <f ca="1">IF(ISERROR(OFFSET(Data!$A$1,MATCH($D152,Data!$CG:$CG,0)-1,MATCH($E152&amp;"/"&amp;I$1,Data!$1:$1,0)-1))=TRUE,"",IF(OFFSET(Data!$A$1,MATCH($D152,Data!$CG:$CG,0)-1,MATCH($E152&amp;"/"&amp;I$1,Data!$1:$1,0)-1)=0,"",OFFSET(Data!$A$1,MATCH($D152,Data!$CG:$CG,0)-1,MATCH($E152&amp;"/"&amp;I$1,Data!$1:$1,0)-1)))</f>
        <v/>
      </c>
      <c r="J152" s="252" t="str">
        <f ca="1">IF(ISERROR(OFFSET(Data!$A$1,MATCH($D152,Data!$CG:$CG,0)-1,MATCH($E152&amp;"/"&amp;J$1,Data!$1:$1,0)-1))=TRUE,"",IF(OFFSET(Data!$A$1,MATCH($D152,Data!$CG:$CG,0)-1,MATCH($E152&amp;"/"&amp;J$1,Data!$1:$1,0)-1)=0,"",OFFSET(Data!$A$1,MATCH($D152,Data!$CG:$CG,0)-1,MATCH($E152&amp;"/"&amp;J$1,Data!$1:$1,0)-1)))</f>
        <v/>
      </c>
      <c r="K152" s="252" t="str">
        <f ca="1">IF(ISERROR(OFFSET(Data!$A$1,MATCH($D152,Data!$CG:$CG,0)-1,MATCH($E152&amp;"/"&amp;K$1,Data!$1:$1,0)-1))=TRUE,"",IF(OFFSET(Data!$A$1,MATCH($D152,Data!$CG:$CG,0)-1,MATCH($E152&amp;"/"&amp;K$1,Data!$1:$1,0)-1)=0,"",OFFSET(Data!$A$1,MATCH($D152,Data!$CG:$CG,0)-1,MATCH($E152&amp;"/"&amp;K$1,Data!$1:$1,0)-1)))</f>
        <v/>
      </c>
      <c r="L152" s="252" t="str">
        <f ca="1">IF(ISERROR(OFFSET(Data!$A$1,MATCH($D152,Data!$CG:$CG,0)-1,MATCH($E152&amp;"/"&amp;L$1,Data!$1:$1,0)-1))=TRUE,"",IF(OFFSET(Data!$A$1,MATCH($D152,Data!$CG:$CG,0)-1,MATCH($E152&amp;"/"&amp;L$1,Data!$1:$1,0)-1)=0,"",OFFSET(Data!$A$1,MATCH($D152,Data!$CG:$CG,0)-1,MATCH($E152&amp;"/"&amp;L$1,Data!$1:$1,0)-1)))</f>
        <v/>
      </c>
      <c r="M152" s="252" t="str">
        <f ca="1">IF(ISERROR(OFFSET(Data!$A$1,MATCH($D152,Data!$CG:$CG,0)-1,MATCH($E152&amp;"/"&amp;M$1,Data!$1:$1,0)-1))=TRUE,"",IF(OFFSET(Data!$A$1,MATCH($D152,Data!$CG:$CG,0)-1,MATCH($E152&amp;"/"&amp;M$1,Data!$1:$1,0)-1)=0,"",OFFSET(Data!$A$1,MATCH($D152,Data!$CG:$CG,0)-1,MATCH($E152&amp;"/"&amp;M$1,Data!$1:$1,0)-1)))</f>
        <v/>
      </c>
      <c r="N152" s="252" t="str">
        <f ca="1">IF(ISERROR(OFFSET(Data!$A$1,MATCH($D152,Data!$CG:$CG,0)-1,MATCH($E152&amp;"/"&amp;N$1,Data!$1:$1,0)-1))=TRUE,"",IF(OFFSET(Data!$A$1,MATCH($D152,Data!$CG:$CG,0)-1,MATCH($E152&amp;"/"&amp;N$1,Data!$1:$1,0)-1)=0,"",OFFSET(Data!$A$1,MATCH($D152,Data!$CG:$CG,0)-1,MATCH($E152&amp;"/"&amp;N$1,Data!$1:$1,0)-1)))</f>
        <v/>
      </c>
      <c r="O152" s="252" t="str">
        <f ca="1">IF(ISERROR(OFFSET(Data!$A$1,MATCH($D152,Data!$CG:$CG,0)-1,MATCH($E152&amp;"/"&amp;O$1,Data!$1:$1,0)-1))=TRUE,"",IF(OFFSET(Data!$A$1,MATCH($D152,Data!$CG:$CG,0)-1,MATCH($E152&amp;"/"&amp;O$1,Data!$1:$1,0)-1)=0,"",OFFSET(Data!$A$1,MATCH($D152,Data!$CG:$CG,0)-1,MATCH($E152&amp;"/"&amp;O$1,Data!$1:$1,0)-1)))</f>
        <v/>
      </c>
      <c r="P152" s="252" t="str">
        <f ca="1">IF(ISERROR(OFFSET(Data!$A$1,MATCH($D152,Data!$CG:$CG,0)-1,MATCH($E152&amp;"/"&amp;P$1,Data!$1:$1,0)-1))=TRUE,"",IF(OFFSET(Data!$A$1,MATCH($D152,Data!$CG:$CG,0)-1,MATCH($E152&amp;"/"&amp;P$1,Data!$1:$1,0)-1)=0,"",OFFSET(Data!$A$1,MATCH($D152,Data!$CG:$CG,0)-1,MATCH($E152&amp;"/"&amp;P$1,Data!$1:$1,0)-1)))</f>
        <v/>
      </c>
      <c r="Q152" s="252" t="str">
        <f ca="1">IF(ISERROR(OFFSET(Data!$A$1,MATCH($D152,Data!$CG:$CG,0)-1,MATCH($E152&amp;"/"&amp;Q$1,Data!$1:$1,0)-1))=TRUE,"",IF(OFFSET(Data!$A$1,MATCH($D152,Data!$CG:$CG,0)-1,MATCH($E152&amp;"/"&amp;Q$1,Data!$1:$1,0)-1)=0,"",OFFSET(Data!$A$1,MATCH($D152,Data!$CG:$CG,0)-1,MATCH($E152&amp;"/"&amp;Q$1,Data!$1:$1,0)-1)))</f>
        <v/>
      </c>
      <c r="R152" s="252" t="str">
        <f ca="1">IF(ISERROR(OFFSET(Data!$A$1,MATCH($D152,Data!$CG:$CG,0)-1,MATCH($E152&amp;"/"&amp;R$1,Data!$1:$1,0)-1))=TRUE,"",IF(OFFSET(Data!$A$1,MATCH($D152,Data!$CG:$CG,0)-1,MATCH($E152&amp;"/"&amp;R$1,Data!$1:$1,0)-1)=0,"",OFFSET(Data!$A$1,MATCH($D152,Data!$CG:$CG,0)-1,MATCH($E152&amp;"/"&amp;R$1,Data!$1:$1,0)-1)))</f>
        <v/>
      </c>
      <c r="S152" s="252" t="str">
        <f ca="1">IF(ISERROR(OFFSET(Data!$A$1,MATCH($D152,Data!$CG:$CG,0)-1,MATCH($E152&amp;"/"&amp;S$1,Data!$1:$1,0)-1))=TRUE,"",IF(OFFSET(Data!$A$1,MATCH($D152,Data!$CG:$CG,0)-1,MATCH($E152&amp;"/"&amp;S$1,Data!$1:$1,0)-1)=0,"",OFFSET(Data!$A$1,MATCH($D152,Data!$CG:$CG,0)-1,MATCH($E152&amp;"/"&amp;S$1,Data!$1:$1,0)-1)))</f>
        <v/>
      </c>
      <c r="T152" s="252" t="str">
        <f ca="1">IF(ISERROR(OFFSET(Data!$A$1,MATCH($D152,Data!$CG:$CG,0)-1,MATCH($E152&amp;"/"&amp;T$1,Data!$1:$1,0)-1))=TRUE,"",IF(OFFSET(Data!$A$1,MATCH($D152,Data!$CG:$CG,0)-1,MATCH($E152&amp;"/"&amp;T$1,Data!$1:$1,0)-1)=0,"",OFFSET(Data!$A$1,MATCH($D152,Data!$CG:$CG,0)-1,MATCH($E152&amp;"/"&amp;T$1,Data!$1:$1,0)-1)))</f>
        <v/>
      </c>
      <c r="U152" s="252" t="str">
        <f ca="1">IF(ISERROR(OFFSET(Data!$A$1,MATCH($D152,Data!$CG:$CG,0)-1,MATCH($E152&amp;"/"&amp;U$1,Data!$1:$1,0)-1))=TRUE,"",IF(OFFSET(Data!$A$1,MATCH($D152,Data!$CG:$CG,0)-1,MATCH($E152&amp;"/"&amp;U$1,Data!$1:$1,0)-1)=0,"",OFFSET(Data!$A$1,MATCH($D152,Data!$CG:$CG,0)-1,MATCH($E152&amp;"/"&amp;U$1,Data!$1:$1,0)-1)))</f>
        <v/>
      </c>
      <c r="V152" s="252" t="str">
        <f ca="1">IF(ISERROR(OFFSET(Data!$A$1,MATCH($D152,Data!$CG:$CG,0)-1,MATCH($E152&amp;"/"&amp;V$1,Data!$1:$1,0)-1))=TRUE,"",IF(OFFSET(Data!$A$1,MATCH($D152,Data!$CG:$CG,0)-1,MATCH($E152&amp;"/"&amp;V$1,Data!$1:$1,0)-1)=0,"",OFFSET(Data!$A$1,MATCH($D152,Data!$CG:$CG,0)-1,MATCH($E152&amp;"/"&amp;V$1,Data!$1:$1,0)-1)))</f>
        <v/>
      </c>
      <c r="W152" s="269" t="str">
        <f ca="1">IF(ISERROR(OFFSET(Data!$A$1,MATCH($D152,Data!$CG:$CG,0)-1,MATCH($E152&amp;"/"&amp;W$1,Data!$1:$1,0)-1))=TRUE,"",IF(OFFSET(Data!$A$1,MATCH($D152,Data!$CG:$CG,0)-1,MATCH($E152&amp;"/"&amp;W$1,Data!$1:$1,0)-1)=0,"",OFFSET(Data!$A$1,MATCH($D152,Data!$CG:$CG,0)-1,MATCH($E152&amp;"/"&amp;W$1,Data!$1:$1,0)-1)))</f>
        <v/>
      </c>
      <c r="X152" s="252" t="str">
        <f ca="1">IF(ISERROR(OFFSET(Data!$A$1,MATCH($D152,Data!$CG:$CG,0)-1,MATCH($E152&amp;"/"&amp;X$1,Data!$1:$1,0)-1))=TRUE,"",IF(OFFSET(Data!$A$1,MATCH($D152,Data!$CG:$CG,0)-1,MATCH($E152&amp;"/"&amp;X$1,Data!$1:$1,0)-1)=0,"",OFFSET(Data!$A$1,MATCH($D152,Data!$CG:$CG,0)-1,MATCH($E152&amp;"/"&amp;X$1,Data!$1:$1,0)-1)))</f>
        <v/>
      </c>
      <c r="Y152" s="252" t="str">
        <f ca="1">IF(ISERROR(OFFSET(Data!$A$1,MATCH($D152,Data!$CG:$CG,0)-1,MATCH($E152&amp;"/"&amp;Y$1,Data!$1:$1,0)-1))=TRUE,"",IF(OFFSET(Data!$A$1,MATCH($D152,Data!$CG:$CG,0)-1,MATCH($E152&amp;"/"&amp;Y$1,Data!$1:$1,0)-1)=0,"",OFFSET(Data!$A$1,MATCH($D152,Data!$CG:$CG,0)-1,MATCH($E152&amp;"/"&amp;Y$1,Data!$1:$1,0)-1)))</f>
        <v/>
      </c>
      <c r="Z152" s="252" t="str">
        <f ca="1">IF(ISERROR(OFFSET(Data!$A$1,MATCH($D152,Data!$CG:$CG,0)-1,MATCH($E152&amp;"/"&amp;Z$1,Data!$1:$1,0)-1))=TRUE,"",IF(OFFSET(Data!$A$1,MATCH($D152,Data!$CG:$CG,0)-1,MATCH($E152&amp;"/"&amp;Z$1,Data!$1:$1,0)-1)=0,"",OFFSET(Data!$A$1,MATCH($D152,Data!$CG:$CG,0)-1,MATCH($E152&amp;"/"&amp;Z$1,Data!$1:$1,0)-1)))</f>
        <v/>
      </c>
      <c r="AA152" s="252" t="str">
        <f ca="1">IF(ISERROR(OFFSET(Data!$A$1,MATCH($D152,Data!$CG:$CG,0)-1,MATCH($E152&amp;"/"&amp;AA$1,Data!$1:$1,0)-1))=TRUE,"",IF(OFFSET(Data!$A$1,MATCH($D152,Data!$CG:$CG,0)-1,MATCH($E152&amp;"/"&amp;AA$1,Data!$1:$1,0)-1)=0,"",OFFSET(Data!$A$1,MATCH($D152,Data!$CG:$CG,0)-1,MATCH($E152&amp;"/"&amp;AA$1,Data!$1:$1,0)-1)))</f>
        <v/>
      </c>
      <c r="AB152" s="252" t="str">
        <f ca="1">IF(ISERROR(OFFSET(Data!$A$1,MATCH($D152,Data!$CG:$CG,0)-1,MATCH($E152&amp;"/"&amp;AB$1,Data!$1:$1,0)-1))=TRUE,"",IF(OFFSET(Data!$A$1,MATCH($D152,Data!$CG:$CG,0)-1,MATCH($E152&amp;"/"&amp;AB$1,Data!$1:$1,0)-1)=0,"",OFFSET(Data!$A$1,MATCH($D152,Data!$CG:$CG,0)-1,MATCH($E152&amp;"/"&amp;AB$1,Data!$1:$1,0)-1)))</f>
        <v/>
      </c>
      <c r="AC152" s="252" t="str">
        <f ca="1">IF(ISERROR(OFFSET(Data!$A$1,MATCH($D152,Data!$CG:$CG,0)-1,MATCH($E152&amp;"/"&amp;AC$1,Data!$1:$1,0)-1))=TRUE,"",IF(OFFSET(Data!$A$1,MATCH($D152,Data!$CG:$CG,0)-1,MATCH($E152&amp;"/"&amp;AC$1,Data!$1:$1,0)-1)=0,"",OFFSET(Data!$A$1,MATCH($D152,Data!$CG:$CG,0)-1,MATCH($E152&amp;"/"&amp;AC$1,Data!$1:$1,0)-1)))</f>
        <v/>
      </c>
      <c r="AD152" s="252" t="str">
        <f ca="1">IF(ISERROR(OFFSET(Data!$A$1,MATCH($D152,Data!$CG:$CG,0)-1,MATCH($E152&amp;"/"&amp;AD$1,Data!$1:$1,0)-1))=TRUE,"",IF(OFFSET(Data!$A$1,MATCH($D152,Data!$CG:$CG,0)-1,MATCH($E152&amp;"/"&amp;AD$1,Data!$1:$1,0)-1)=0,"",OFFSET(Data!$A$1,MATCH($D152,Data!$CG:$CG,0)-1,MATCH($E152&amp;"/"&amp;AD$1,Data!$1:$1,0)-1)))</f>
        <v/>
      </c>
      <c r="AE152" s="252" t="str">
        <f ca="1">IF(ISERROR(OFFSET(Data!$A$1,MATCH($D152,Data!$CG:$CG,0)-1,MATCH($E152&amp;"/"&amp;AE$1,Data!$1:$1,0)-1))=TRUE,"",IF(OFFSET(Data!$A$1,MATCH($D152,Data!$CG:$CG,0)-1,MATCH($E152&amp;"/"&amp;AE$1,Data!$1:$1,0)-1)=0,"",OFFSET(Data!$A$1,MATCH($D152,Data!$CG:$CG,0)-1,MATCH($E152&amp;"/"&amp;AE$1,Data!$1:$1,0)-1)))</f>
        <v/>
      </c>
      <c r="AF152" s="253" t="str">
        <f ca="1">IF(ISERROR(OFFSET(Data!$A$1,MATCH($D152,Data!$CG:$CG,0)-1,MATCH($E152&amp;"/"&amp;AF$1,Data!$1:$1,0)-1))=TRUE,"",IF(OFFSET(Data!$A$1,MATCH($D152,Data!$CG:$CG,0)-1,MATCH($E152&amp;"/"&amp;AF$1,Data!$1:$1,0)-1)=0,"",OFFSET(Data!$A$1,MATCH($D152,Data!$CG:$CG,0)-1,MATCH($E152&amp;"/"&amp;AF$1,Data!$1:$1,0)-1)))</f>
        <v/>
      </c>
      <c r="AG152" s="212">
        <f t="shared" ca="1" si="7"/>
        <v>0</v>
      </c>
      <c r="AH152" s="213">
        <f ca="1">SUM(AG149:AG152)</f>
        <v>0</v>
      </c>
    </row>
    <row r="153" spans="1:34" ht="15.75" hidden="1" customHeight="1" thickBot="1" x14ac:dyDescent="0.3">
      <c r="A153" s="447"/>
      <c r="B153" s="450"/>
      <c r="C153" s="453"/>
      <c r="D153" s="30" t="e">
        <f>IF(C153&lt;&gt;"",C153,D152)</f>
        <v>#N/A</v>
      </c>
      <c r="E153" s="31" t="s">
        <v>25</v>
      </c>
      <c r="F153" s="255" t="str">
        <f ca="1">IF(ISERROR(OFFSET(Data!$A$1,MATCH($D153,Data!$CG:$CG,0)-1,MATCH($E153&amp;"/"&amp;F$1,Data!$1:$1,0)-1))=TRUE,"",IF(OFFSET(Data!$A$1,MATCH($D153,Data!$CG:$CG,0)-1,MATCH($E153&amp;"/"&amp;F$1,Data!$1:$1,0)-1)=0,"",OFFSET(Data!$A$1,MATCH($D153,Data!$CG:$CG,0)-1,MATCH($E153&amp;"/"&amp;F$1,Data!$1:$1,0)-1)))</f>
        <v/>
      </c>
      <c r="G153" s="256" t="str">
        <f ca="1">IF(ISERROR(OFFSET(Data!$A$1,MATCH($D153,Data!$CG:$CG,0)-1,MATCH($E153&amp;"/"&amp;G$1,Data!$1:$1,0)-1))=TRUE,"",IF(OFFSET(Data!$A$1,MATCH($D153,Data!$CG:$CG,0)-1,MATCH($E153&amp;"/"&amp;G$1,Data!$1:$1,0)-1)=0,"",OFFSET(Data!$A$1,MATCH($D153,Data!$CG:$CG,0)-1,MATCH($E153&amp;"/"&amp;G$1,Data!$1:$1,0)-1)))</f>
        <v/>
      </c>
      <c r="H153" s="256" t="str">
        <f ca="1">IF(ISERROR(OFFSET(Data!$A$1,MATCH($D153,Data!$CG:$CG,0)-1,MATCH($E153&amp;"/"&amp;H$1,Data!$1:$1,0)-1))=TRUE,"",IF(OFFSET(Data!$A$1,MATCH($D153,Data!$CG:$CG,0)-1,MATCH($E153&amp;"/"&amp;H$1,Data!$1:$1,0)-1)=0,"",OFFSET(Data!$A$1,MATCH($D153,Data!$CG:$CG,0)-1,MATCH($E153&amp;"/"&amp;H$1,Data!$1:$1,0)-1)))</f>
        <v/>
      </c>
      <c r="I153" s="256" t="str">
        <f ca="1">IF(ISERROR(OFFSET(Data!$A$1,MATCH($D153,Data!$CG:$CG,0)-1,MATCH($E153&amp;"/"&amp;I$1,Data!$1:$1,0)-1))=TRUE,"",IF(OFFSET(Data!$A$1,MATCH($D153,Data!$CG:$CG,0)-1,MATCH($E153&amp;"/"&amp;I$1,Data!$1:$1,0)-1)=0,"",OFFSET(Data!$A$1,MATCH($D153,Data!$CG:$CG,0)-1,MATCH($E153&amp;"/"&amp;I$1,Data!$1:$1,0)-1)))</f>
        <v/>
      </c>
      <c r="J153" s="256" t="str">
        <f ca="1">IF(ISERROR(OFFSET(Data!$A$1,MATCH($D153,Data!$CG:$CG,0)-1,MATCH($E153&amp;"/"&amp;J$1,Data!$1:$1,0)-1))=TRUE,"",IF(OFFSET(Data!$A$1,MATCH($D153,Data!$CG:$CG,0)-1,MATCH($E153&amp;"/"&amp;J$1,Data!$1:$1,0)-1)=0,"",OFFSET(Data!$A$1,MATCH($D153,Data!$CG:$CG,0)-1,MATCH($E153&amp;"/"&amp;J$1,Data!$1:$1,0)-1)))</f>
        <v/>
      </c>
      <c r="K153" s="256" t="str">
        <f ca="1">IF(ISERROR(OFFSET(Data!$A$1,MATCH($D153,Data!$CG:$CG,0)-1,MATCH($E153&amp;"/"&amp;K$1,Data!$1:$1,0)-1))=TRUE,"",IF(OFFSET(Data!$A$1,MATCH($D153,Data!$CG:$CG,0)-1,MATCH($E153&amp;"/"&amp;K$1,Data!$1:$1,0)-1)=0,"",OFFSET(Data!$A$1,MATCH($D153,Data!$CG:$CG,0)-1,MATCH($E153&amp;"/"&amp;K$1,Data!$1:$1,0)-1)))</f>
        <v/>
      </c>
      <c r="L153" s="256" t="str">
        <f ca="1">IF(ISERROR(OFFSET(Data!$A$1,MATCH($D153,Data!$CG:$CG,0)-1,MATCH($E153&amp;"/"&amp;L$1,Data!$1:$1,0)-1))=TRUE,"",IF(OFFSET(Data!$A$1,MATCH($D153,Data!$CG:$CG,0)-1,MATCH($E153&amp;"/"&amp;L$1,Data!$1:$1,0)-1)=0,"",OFFSET(Data!$A$1,MATCH($D153,Data!$CG:$CG,0)-1,MATCH($E153&amp;"/"&amp;L$1,Data!$1:$1,0)-1)))</f>
        <v/>
      </c>
      <c r="M153" s="256" t="str">
        <f ca="1">IF(ISERROR(OFFSET(Data!$A$1,MATCH($D153,Data!$CG:$CG,0)-1,MATCH($E153&amp;"/"&amp;M$1,Data!$1:$1,0)-1))=TRUE,"",IF(OFFSET(Data!$A$1,MATCH($D153,Data!$CG:$CG,0)-1,MATCH($E153&amp;"/"&amp;M$1,Data!$1:$1,0)-1)=0,"",OFFSET(Data!$A$1,MATCH($D153,Data!$CG:$CG,0)-1,MATCH($E153&amp;"/"&amp;M$1,Data!$1:$1,0)-1)))</f>
        <v/>
      </c>
      <c r="N153" s="256" t="str">
        <f ca="1">IF(ISERROR(OFFSET(Data!$A$1,MATCH($D153,Data!$CG:$CG,0)-1,MATCH($E153&amp;"/"&amp;N$1,Data!$1:$1,0)-1))=TRUE,"",IF(OFFSET(Data!$A$1,MATCH($D153,Data!$CG:$CG,0)-1,MATCH($E153&amp;"/"&amp;N$1,Data!$1:$1,0)-1)=0,"",OFFSET(Data!$A$1,MATCH($D153,Data!$CG:$CG,0)-1,MATCH($E153&amp;"/"&amp;N$1,Data!$1:$1,0)-1)))</f>
        <v/>
      </c>
      <c r="O153" s="256" t="str">
        <f ca="1">IF(ISERROR(OFFSET(Data!$A$1,MATCH($D153,Data!$CG:$CG,0)-1,MATCH($E153&amp;"/"&amp;O$1,Data!$1:$1,0)-1))=TRUE,"",IF(OFFSET(Data!$A$1,MATCH($D153,Data!$CG:$CG,0)-1,MATCH($E153&amp;"/"&amp;O$1,Data!$1:$1,0)-1)=0,"",OFFSET(Data!$A$1,MATCH($D153,Data!$CG:$CG,0)-1,MATCH($E153&amp;"/"&amp;O$1,Data!$1:$1,0)-1)))</f>
        <v/>
      </c>
      <c r="P153" s="256" t="str">
        <f ca="1">IF(ISERROR(OFFSET(Data!$A$1,MATCH($D153,Data!$CG:$CG,0)-1,MATCH($E153&amp;"/"&amp;P$1,Data!$1:$1,0)-1))=TRUE,"",IF(OFFSET(Data!$A$1,MATCH($D153,Data!$CG:$CG,0)-1,MATCH($E153&amp;"/"&amp;P$1,Data!$1:$1,0)-1)=0,"",OFFSET(Data!$A$1,MATCH($D153,Data!$CG:$CG,0)-1,MATCH($E153&amp;"/"&amp;P$1,Data!$1:$1,0)-1)))</f>
        <v/>
      </c>
      <c r="Q153" s="256" t="str">
        <f ca="1">IF(ISERROR(OFFSET(Data!$A$1,MATCH($D153,Data!$CG:$CG,0)-1,MATCH($E153&amp;"/"&amp;Q$1,Data!$1:$1,0)-1))=TRUE,"",IF(OFFSET(Data!$A$1,MATCH($D153,Data!$CG:$CG,0)-1,MATCH($E153&amp;"/"&amp;Q$1,Data!$1:$1,0)-1)=0,"",OFFSET(Data!$A$1,MATCH($D153,Data!$CG:$CG,0)-1,MATCH($E153&amp;"/"&amp;Q$1,Data!$1:$1,0)-1)))</f>
        <v/>
      </c>
      <c r="R153" s="256" t="str">
        <f ca="1">IF(ISERROR(OFFSET(Data!$A$1,MATCH($D153,Data!$CG:$CG,0)-1,MATCH($E153&amp;"/"&amp;R$1,Data!$1:$1,0)-1))=TRUE,"",IF(OFFSET(Data!$A$1,MATCH($D153,Data!$CG:$CG,0)-1,MATCH($E153&amp;"/"&amp;R$1,Data!$1:$1,0)-1)=0,"",OFFSET(Data!$A$1,MATCH($D153,Data!$CG:$CG,0)-1,MATCH($E153&amp;"/"&amp;R$1,Data!$1:$1,0)-1)))</f>
        <v/>
      </c>
      <c r="S153" s="256" t="str">
        <f ca="1">IF(ISERROR(OFFSET(Data!$A$1,MATCH($D153,Data!$CG:$CG,0)-1,MATCH($E153&amp;"/"&amp;S$1,Data!$1:$1,0)-1))=TRUE,"",IF(OFFSET(Data!$A$1,MATCH($D153,Data!$CG:$CG,0)-1,MATCH($E153&amp;"/"&amp;S$1,Data!$1:$1,0)-1)=0,"",OFFSET(Data!$A$1,MATCH($D153,Data!$CG:$CG,0)-1,MATCH($E153&amp;"/"&amp;S$1,Data!$1:$1,0)-1)))</f>
        <v/>
      </c>
      <c r="T153" s="256" t="str">
        <f ca="1">IF(ISERROR(OFFSET(Data!$A$1,MATCH($D153,Data!$CG:$CG,0)-1,MATCH($E153&amp;"/"&amp;T$1,Data!$1:$1,0)-1))=TRUE,"",IF(OFFSET(Data!$A$1,MATCH($D153,Data!$CG:$CG,0)-1,MATCH($E153&amp;"/"&amp;T$1,Data!$1:$1,0)-1)=0,"",OFFSET(Data!$A$1,MATCH($D153,Data!$CG:$CG,0)-1,MATCH($E153&amp;"/"&amp;T$1,Data!$1:$1,0)-1)))</f>
        <v/>
      </c>
      <c r="U153" s="256" t="str">
        <f ca="1">IF(ISERROR(OFFSET(Data!$A$1,MATCH($D153,Data!$CG:$CG,0)-1,MATCH($E153&amp;"/"&amp;U$1,Data!$1:$1,0)-1))=TRUE,"",IF(OFFSET(Data!$A$1,MATCH($D153,Data!$CG:$CG,0)-1,MATCH($E153&amp;"/"&amp;U$1,Data!$1:$1,0)-1)=0,"",OFFSET(Data!$A$1,MATCH($D153,Data!$CG:$CG,0)-1,MATCH($E153&amp;"/"&amp;U$1,Data!$1:$1,0)-1)))</f>
        <v/>
      </c>
      <c r="V153" s="256" t="str">
        <f ca="1">IF(ISERROR(OFFSET(Data!$A$1,MATCH($D153,Data!$CG:$CG,0)-1,MATCH($E153&amp;"/"&amp;V$1,Data!$1:$1,0)-1))=TRUE,"",IF(OFFSET(Data!$A$1,MATCH($D153,Data!$CG:$CG,0)-1,MATCH($E153&amp;"/"&amp;V$1,Data!$1:$1,0)-1)=0,"",OFFSET(Data!$A$1,MATCH($D153,Data!$CG:$CG,0)-1,MATCH($E153&amp;"/"&amp;V$1,Data!$1:$1,0)-1)))</f>
        <v/>
      </c>
      <c r="W153" s="257" t="str">
        <f ca="1">IF(ISERROR(OFFSET(Data!$A$1,MATCH($D153,Data!$CG:$CG,0)-1,MATCH($E153&amp;"/"&amp;W$1,Data!$1:$1,0)-1))=TRUE,"",IF(OFFSET(Data!$A$1,MATCH($D153,Data!$CG:$CG,0)-1,MATCH($E153&amp;"/"&amp;W$1,Data!$1:$1,0)-1)=0,"",OFFSET(Data!$A$1,MATCH($D153,Data!$CG:$CG,0)-1,MATCH($E153&amp;"/"&amp;W$1,Data!$1:$1,0)-1)))</f>
        <v/>
      </c>
      <c r="X153" s="256" t="str">
        <f ca="1">IF(ISERROR(OFFSET(Data!$A$1,MATCH($D153,Data!$CG:$CG,0)-1,MATCH($E153&amp;"/"&amp;X$1,Data!$1:$1,0)-1))=TRUE,"",IF(OFFSET(Data!$A$1,MATCH($D153,Data!$CG:$CG,0)-1,MATCH($E153&amp;"/"&amp;X$1,Data!$1:$1,0)-1)=0,"",OFFSET(Data!$A$1,MATCH($D153,Data!$CG:$CG,0)-1,MATCH($E153&amp;"/"&amp;X$1,Data!$1:$1,0)-1)))</f>
        <v/>
      </c>
      <c r="Y153" s="256" t="str">
        <f ca="1">IF(ISERROR(OFFSET(Data!$A$1,MATCH($D153,Data!$CG:$CG,0)-1,MATCH($E153&amp;"/"&amp;Y$1,Data!$1:$1,0)-1))=TRUE,"",IF(OFFSET(Data!$A$1,MATCH($D153,Data!$CG:$CG,0)-1,MATCH($E153&amp;"/"&amp;Y$1,Data!$1:$1,0)-1)=0,"",OFFSET(Data!$A$1,MATCH($D153,Data!$CG:$CG,0)-1,MATCH($E153&amp;"/"&amp;Y$1,Data!$1:$1,0)-1)))</f>
        <v/>
      </c>
      <c r="Z153" s="256" t="str">
        <f ca="1">IF(ISERROR(OFFSET(Data!$A$1,MATCH($D153,Data!$CG:$CG,0)-1,MATCH($E153&amp;"/"&amp;Z$1,Data!$1:$1,0)-1))=TRUE,"",IF(OFFSET(Data!$A$1,MATCH($D153,Data!$CG:$CG,0)-1,MATCH($E153&amp;"/"&amp;Z$1,Data!$1:$1,0)-1)=0,"",OFFSET(Data!$A$1,MATCH($D153,Data!$CG:$CG,0)-1,MATCH($E153&amp;"/"&amp;Z$1,Data!$1:$1,0)-1)))</f>
        <v/>
      </c>
      <c r="AA153" s="256" t="str">
        <f ca="1">IF(ISERROR(OFFSET(Data!$A$1,MATCH($D153,Data!$CG:$CG,0)-1,MATCH($E153&amp;"/"&amp;AA$1,Data!$1:$1,0)-1))=TRUE,"",IF(OFFSET(Data!$A$1,MATCH($D153,Data!$CG:$CG,0)-1,MATCH($E153&amp;"/"&amp;AA$1,Data!$1:$1,0)-1)=0,"",OFFSET(Data!$A$1,MATCH($D153,Data!$CG:$CG,0)-1,MATCH($E153&amp;"/"&amp;AA$1,Data!$1:$1,0)-1)))</f>
        <v/>
      </c>
      <c r="AB153" s="256" t="str">
        <f ca="1">IF(ISERROR(OFFSET(Data!$A$1,MATCH($D153,Data!$CG:$CG,0)-1,MATCH($E153&amp;"/"&amp;AB$1,Data!$1:$1,0)-1))=TRUE,"",IF(OFFSET(Data!$A$1,MATCH($D153,Data!$CG:$CG,0)-1,MATCH($E153&amp;"/"&amp;AB$1,Data!$1:$1,0)-1)=0,"",OFFSET(Data!$A$1,MATCH($D153,Data!$CG:$CG,0)-1,MATCH($E153&amp;"/"&amp;AB$1,Data!$1:$1,0)-1)))</f>
        <v/>
      </c>
      <c r="AC153" s="256" t="str">
        <f ca="1">IF(ISERROR(OFFSET(Data!$A$1,MATCH($D153,Data!$CG:$CG,0)-1,MATCH($E153&amp;"/"&amp;AC$1,Data!$1:$1,0)-1))=TRUE,"",IF(OFFSET(Data!$A$1,MATCH($D153,Data!$CG:$CG,0)-1,MATCH($E153&amp;"/"&amp;AC$1,Data!$1:$1,0)-1)=0,"",OFFSET(Data!$A$1,MATCH($D153,Data!$CG:$CG,0)-1,MATCH($E153&amp;"/"&amp;AC$1,Data!$1:$1,0)-1)))</f>
        <v/>
      </c>
      <c r="AD153" s="256" t="str">
        <f ca="1">IF(ISERROR(OFFSET(Data!$A$1,MATCH($D153,Data!$CG:$CG,0)-1,MATCH($E153&amp;"/"&amp;AD$1,Data!$1:$1,0)-1))=TRUE,"",IF(OFFSET(Data!$A$1,MATCH($D153,Data!$CG:$CG,0)-1,MATCH($E153&amp;"/"&amp;AD$1,Data!$1:$1,0)-1)=0,"",OFFSET(Data!$A$1,MATCH($D153,Data!$CG:$CG,0)-1,MATCH($E153&amp;"/"&amp;AD$1,Data!$1:$1,0)-1)))</f>
        <v/>
      </c>
      <c r="AE153" s="256" t="str">
        <f ca="1">IF(ISERROR(OFFSET(Data!$A$1,MATCH($D153,Data!$CG:$CG,0)-1,MATCH($E153&amp;"/"&amp;AE$1,Data!$1:$1,0)-1))=TRUE,"",IF(OFFSET(Data!$A$1,MATCH($D153,Data!$CG:$CG,0)-1,MATCH($E153&amp;"/"&amp;AE$1,Data!$1:$1,0)-1)=0,"",OFFSET(Data!$A$1,MATCH($D153,Data!$CG:$CG,0)-1,MATCH($E153&amp;"/"&amp;AE$1,Data!$1:$1,0)-1)))</f>
        <v/>
      </c>
      <c r="AF153" s="258" t="str">
        <f ca="1">IF(ISERROR(OFFSET(Data!$A$1,MATCH($D153,Data!$CG:$CG,0)-1,MATCH($E153&amp;"/"&amp;AF$1,Data!$1:$1,0)-1))=TRUE,"",IF(OFFSET(Data!$A$1,MATCH($D153,Data!$CG:$CG,0)-1,MATCH($E153&amp;"/"&amp;AF$1,Data!$1:$1,0)-1)=0,"",OFFSET(Data!$A$1,MATCH($D153,Data!$CG:$CG,0)-1,MATCH($E153&amp;"/"&amp;AF$1,Data!$1:$1,0)-1)))</f>
        <v/>
      </c>
      <c r="AG153" s="214">
        <f t="shared" ca="1" si="7"/>
        <v>0</v>
      </c>
      <c r="AH153" s="215">
        <f ca="1">SUM(AG149:AG153)</f>
        <v>0</v>
      </c>
    </row>
    <row r="154" spans="1:34" ht="15" hidden="1" customHeight="1" x14ac:dyDescent="0.25">
      <c r="A154" s="445">
        <v>30</v>
      </c>
      <c r="B154" s="448" t="e">
        <f>INDEX(Data!CI:CI,MATCH("W"&amp;A154,Data!A:A,0))</f>
        <v>#N/A</v>
      </c>
      <c r="C154" s="451" t="e">
        <f>INDEX(Data!CG:CG,MATCH("W"&amp;A154,Data!A:A,0))</f>
        <v>#N/A</v>
      </c>
      <c r="D154" s="26" t="e">
        <f>IF(C154&lt;&gt;"",C154,#REF!)</f>
        <v>#N/A</v>
      </c>
      <c r="E154" s="27" t="s">
        <v>21</v>
      </c>
      <c r="F154" s="271" t="str">
        <f ca="1">IF(ISERROR(OFFSET(Data!$A$1,MATCH($D154,Data!$CG:$CG,0)-1,MATCH($E154&amp;"/"&amp;F$1,Data!$1:$1,0)-1))=TRUE,"",IF(OFFSET(Data!$A$1,MATCH($D154,Data!$CG:$CG,0)-1,MATCH($E154&amp;"/"&amp;F$1,Data!$1:$1,0)-1)=0,"",OFFSET(Data!$A$1,MATCH($D154,Data!$CG:$CG,0)-1,MATCH($E154&amp;"/"&amp;F$1,Data!$1:$1,0)-1)))</f>
        <v/>
      </c>
      <c r="G154" s="250" t="str">
        <f ca="1">IF(ISERROR(OFFSET(Data!$A$1,MATCH($D154,Data!$CG:$CG,0)-1,MATCH($E154&amp;"/"&amp;G$1,Data!$1:$1,0)-1))=TRUE,"",IF(OFFSET(Data!$A$1,MATCH($D154,Data!$CG:$CG,0)-1,MATCH($E154&amp;"/"&amp;G$1,Data!$1:$1,0)-1)=0,"",OFFSET(Data!$A$1,MATCH($D154,Data!$CG:$CG,0)-1,MATCH($E154&amp;"/"&amp;G$1,Data!$1:$1,0)-1)))</f>
        <v/>
      </c>
      <c r="H154" s="250" t="str">
        <f ca="1">IF(ISERROR(OFFSET(Data!$A$1,MATCH($D154,Data!$CG:$CG,0)-1,MATCH($E154&amp;"/"&amp;H$1,Data!$1:$1,0)-1))=TRUE,"",IF(OFFSET(Data!$A$1,MATCH($D154,Data!$CG:$CG,0)-1,MATCH($E154&amp;"/"&amp;H$1,Data!$1:$1,0)-1)=0,"",OFFSET(Data!$A$1,MATCH($D154,Data!$CG:$CG,0)-1,MATCH($E154&amp;"/"&amp;H$1,Data!$1:$1,0)-1)))</f>
        <v/>
      </c>
      <c r="I154" s="250" t="str">
        <f ca="1">IF(ISERROR(OFFSET(Data!$A$1,MATCH($D154,Data!$CG:$CG,0)-1,MATCH($E154&amp;"/"&amp;I$1,Data!$1:$1,0)-1))=TRUE,"",IF(OFFSET(Data!$A$1,MATCH($D154,Data!$CG:$CG,0)-1,MATCH($E154&amp;"/"&amp;I$1,Data!$1:$1,0)-1)=0,"",OFFSET(Data!$A$1,MATCH($D154,Data!$CG:$CG,0)-1,MATCH($E154&amp;"/"&amp;I$1,Data!$1:$1,0)-1)))</f>
        <v/>
      </c>
      <c r="J154" s="250" t="str">
        <f ca="1">IF(ISERROR(OFFSET(Data!$A$1,MATCH($D154,Data!$CG:$CG,0)-1,MATCH($E154&amp;"/"&amp;J$1,Data!$1:$1,0)-1))=TRUE,"",IF(OFFSET(Data!$A$1,MATCH($D154,Data!$CG:$CG,0)-1,MATCH($E154&amp;"/"&amp;J$1,Data!$1:$1,0)-1)=0,"",OFFSET(Data!$A$1,MATCH($D154,Data!$CG:$CG,0)-1,MATCH($E154&amp;"/"&amp;J$1,Data!$1:$1,0)-1)))</f>
        <v/>
      </c>
      <c r="K154" s="250" t="str">
        <f ca="1">IF(ISERROR(OFFSET(Data!$A$1,MATCH($D154,Data!$CG:$CG,0)-1,MATCH($E154&amp;"/"&amp;K$1,Data!$1:$1,0)-1))=TRUE,"",IF(OFFSET(Data!$A$1,MATCH($D154,Data!$CG:$CG,0)-1,MATCH($E154&amp;"/"&amp;K$1,Data!$1:$1,0)-1)=0,"",OFFSET(Data!$A$1,MATCH($D154,Data!$CG:$CG,0)-1,MATCH($E154&amp;"/"&amp;K$1,Data!$1:$1,0)-1)))</f>
        <v/>
      </c>
      <c r="L154" s="250" t="str">
        <f ca="1">IF(ISERROR(OFFSET(Data!$A$1,MATCH($D154,Data!$CG:$CG,0)-1,MATCH($E154&amp;"/"&amp;L$1,Data!$1:$1,0)-1))=TRUE,"",IF(OFFSET(Data!$A$1,MATCH($D154,Data!$CG:$CG,0)-1,MATCH($E154&amp;"/"&amp;L$1,Data!$1:$1,0)-1)=0,"",OFFSET(Data!$A$1,MATCH($D154,Data!$CG:$CG,0)-1,MATCH($E154&amp;"/"&amp;L$1,Data!$1:$1,0)-1)))</f>
        <v/>
      </c>
      <c r="M154" s="250" t="str">
        <f ca="1">IF(ISERROR(OFFSET(Data!$A$1,MATCH($D154,Data!$CG:$CG,0)-1,MATCH($E154&amp;"/"&amp;M$1,Data!$1:$1,0)-1))=TRUE,"",IF(OFFSET(Data!$A$1,MATCH($D154,Data!$CG:$CG,0)-1,MATCH($E154&amp;"/"&amp;M$1,Data!$1:$1,0)-1)=0,"",OFFSET(Data!$A$1,MATCH($D154,Data!$CG:$CG,0)-1,MATCH($E154&amp;"/"&amp;M$1,Data!$1:$1,0)-1)))</f>
        <v/>
      </c>
      <c r="N154" s="250" t="str">
        <f ca="1">IF(ISERROR(OFFSET(Data!$A$1,MATCH($D154,Data!$CG:$CG,0)-1,MATCH($E154&amp;"/"&amp;N$1,Data!$1:$1,0)-1))=TRUE,"",IF(OFFSET(Data!$A$1,MATCH($D154,Data!$CG:$CG,0)-1,MATCH($E154&amp;"/"&amp;N$1,Data!$1:$1,0)-1)=0,"",OFFSET(Data!$A$1,MATCH($D154,Data!$CG:$CG,0)-1,MATCH($E154&amp;"/"&amp;N$1,Data!$1:$1,0)-1)))</f>
        <v/>
      </c>
      <c r="O154" s="250" t="str">
        <f ca="1">IF(ISERROR(OFFSET(Data!$A$1,MATCH($D154,Data!$CG:$CG,0)-1,MATCH($E154&amp;"/"&amp;O$1,Data!$1:$1,0)-1))=TRUE,"",IF(OFFSET(Data!$A$1,MATCH($D154,Data!$CG:$CG,0)-1,MATCH($E154&amp;"/"&amp;O$1,Data!$1:$1,0)-1)=0,"",OFFSET(Data!$A$1,MATCH($D154,Data!$CG:$CG,0)-1,MATCH($E154&amp;"/"&amp;O$1,Data!$1:$1,0)-1)))</f>
        <v/>
      </c>
      <c r="P154" s="250" t="str">
        <f ca="1">IF(ISERROR(OFFSET(Data!$A$1,MATCH($D154,Data!$CG:$CG,0)-1,MATCH($E154&amp;"/"&amp;P$1,Data!$1:$1,0)-1))=TRUE,"",IF(OFFSET(Data!$A$1,MATCH($D154,Data!$CG:$CG,0)-1,MATCH($E154&amp;"/"&amp;P$1,Data!$1:$1,0)-1)=0,"",OFFSET(Data!$A$1,MATCH($D154,Data!$CG:$CG,0)-1,MATCH($E154&amp;"/"&amp;P$1,Data!$1:$1,0)-1)))</f>
        <v/>
      </c>
      <c r="Q154" s="250" t="str">
        <f ca="1">IF(ISERROR(OFFSET(Data!$A$1,MATCH($D154,Data!$CG:$CG,0)-1,MATCH($E154&amp;"/"&amp;Q$1,Data!$1:$1,0)-1))=TRUE,"",IF(OFFSET(Data!$A$1,MATCH($D154,Data!$CG:$CG,0)-1,MATCH($E154&amp;"/"&amp;Q$1,Data!$1:$1,0)-1)=0,"",OFFSET(Data!$A$1,MATCH($D154,Data!$CG:$CG,0)-1,MATCH($E154&amp;"/"&amp;Q$1,Data!$1:$1,0)-1)))</f>
        <v/>
      </c>
      <c r="R154" s="250" t="str">
        <f ca="1">IF(ISERROR(OFFSET(Data!$A$1,MATCH($D154,Data!$CG:$CG,0)-1,MATCH($E154&amp;"/"&amp;R$1,Data!$1:$1,0)-1))=TRUE,"",IF(OFFSET(Data!$A$1,MATCH($D154,Data!$CG:$CG,0)-1,MATCH($E154&amp;"/"&amp;R$1,Data!$1:$1,0)-1)=0,"",OFFSET(Data!$A$1,MATCH($D154,Data!$CG:$CG,0)-1,MATCH($E154&amp;"/"&amp;R$1,Data!$1:$1,0)-1)))</f>
        <v/>
      </c>
      <c r="S154" s="250" t="str">
        <f ca="1">IF(ISERROR(OFFSET(Data!$A$1,MATCH($D154,Data!$CG:$CG,0)-1,MATCH($E154&amp;"/"&amp;S$1,Data!$1:$1,0)-1))=TRUE,"",IF(OFFSET(Data!$A$1,MATCH($D154,Data!$CG:$CG,0)-1,MATCH($E154&amp;"/"&amp;S$1,Data!$1:$1,0)-1)=0,"",OFFSET(Data!$A$1,MATCH($D154,Data!$CG:$CG,0)-1,MATCH($E154&amp;"/"&amp;S$1,Data!$1:$1,0)-1)))</f>
        <v/>
      </c>
      <c r="T154" s="250" t="str">
        <f ca="1">IF(ISERROR(OFFSET(Data!$A$1,MATCH($D154,Data!$CG:$CG,0)-1,MATCH($E154&amp;"/"&amp;T$1,Data!$1:$1,0)-1))=TRUE,"",IF(OFFSET(Data!$A$1,MATCH($D154,Data!$CG:$CG,0)-1,MATCH($E154&amp;"/"&amp;T$1,Data!$1:$1,0)-1)=0,"",OFFSET(Data!$A$1,MATCH($D154,Data!$CG:$CG,0)-1,MATCH($E154&amp;"/"&amp;T$1,Data!$1:$1,0)-1)))</f>
        <v/>
      </c>
      <c r="U154" s="250" t="str">
        <f ca="1">IF(ISERROR(OFFSET(Data!$A$1,MATCH($D154,Data!$CG:$CG,0)-1,MATCH($E154&amp;"/"&amp;U$1,Data!$1:$1,0)-1))=TRUE,"",IF(OFFSET(Data!$A$1,MATCH($D154,Data!$CG:$CG,0)-1,MATCH($E154&amp;"/"&amp;U$1,Data!$1:$1,0)-1)=0,"",OFFSET(Data!$A$1,MATCH($D154,Data!$CG:$CG,0)-1,MATCH($E154&amp;"/"&amp;U$1,Data!$1:$1,0)-1)))</f>
        <v/>
      </c>
      <c r="V154" s="250" t="str">
        <f ca="1">IF(ISERROR(OFFSET(Data!$A$1,MATCH($D154,Data!$CG:$CG,0)-1,MATCH($E154&amp;"/"&amp;V$1,Data!$1:$1,0)-1))=TRUE,"",IF(OFFSET(Data!$A$1,MATCH($D154,Data!$CG:$CG,0)-1,MATCH($E154&amp;"/"&amp;V$1,Data!$1:$1,0)-1)=0,"",OFFSET(Data!$A$1,MATCH($D154,Data!$CG:$CG,0)-1,MATCH($E154&amp;"/"&amp;V$1,Data!$1:$1,0)-1)))</f>
        <v/>
      </c>
      <c r="W154" s="272" t="str">
        <f ca="1">IF(ISERROR(OFFSET(Data!$A$1,MATCH($D154,Data!$CG:$CG,0)-1,MATCH($E154&amp;"/"&amp;W$1,Data!$1:$1,0)-1))=TRUE,"",IF(OFFSET(Data!$A$1,MATCH($D154,Data!$CG:$CG,0)-1,MATCH($E154&amp;"/"&amp;W$1,Data!$1:$1,0)-1)=0,"",OFFSET(Data!$A$1,MATCH($D154,Data!$CG:$CG,0)-1,MATCH($E154&amp;"/"&amp;W$1,Data!$1:$1,0)-1)))</f>
        <v/>
      </c>
      <c r="X154" s="250" t="str">
        <f ca="1">IF(ISERROR(OFFSET(Data!$A$1,MATCH($D154,Data!$CG:$CG,0)-1,MATCH($E154&amp;"/"&amp;X$1,Data!$1:$1,0)-1))=TRUE,"",IF(OFFSET(Data!$A$1,MATCH($D154,Data!$CG:$CG,0)-1,MATCH($E154&amp;"/"&amp;X$1,Data!$1:$1,0)-1)=0,"",OFFSET(Data!$A$1,MATCH($D154,Data!$CG:$CG,0)-1,MATCH($E154&amp;"/"&amp;X$1,Data!$1:$1,0)-1)))</f>
        <v/>
      </c>
      <c r="Y154" s="250" t="str">
        <f ca="1">IF(ISERROR(OFFSET(Data!$A$1,MATCH($D154,Data!$CG:$CG,0)-1,MATCH($E154&amp;"/"&amp;Y$1,Data!$1:$1,0)-1))=TRUE,"",IF(OFFSET(Data!$A$1,MATCH($D154,Data!$CG:$CG,0)-1,MATCH($E154&amp;"/"&amp;Y$1,Data!$1:$1,0)-1)=0,"",OFFSET(Data!$A$1,MATCH($D154,Data!$CG:$CG,0)-1,MATCH($E154&amp;"/"&amp;Y$1,Data!$1:$1,0)-1)))</f>
        <v/>
      </c>
      <c r="Z154" s="250" t="str">
        <f ca="1">IF(ISERROR(OFFSET(Data!$A$1,MATCH($D154,Data!$CG:$CG,0)-1,MATCH($E154&amp;"/"&amp;Z$1,Data!$1:$1,0)-1))=TRUE,"",IF(OFFSET(Data!$A$1,MATCH($D154,Data!$CG:$CG,0)-1,MATCH($E154&amp;"/"&amp;Z$1,Data!$1:$1,0)-1)=0,"",OFFSET(Data!$A$1,MATCH($D154,Data!$CG:$CG,0)-1,MATCH($E154&amp;"/"&amp;Z$1,Data!$1:$1,0)-1)))</f>
        <v/>
      </c>
      <c r="AA154" s="250" t="str">
        <f ca="1">IF(ISERROR(OFFSET(Data!$A$1,MATCH($D154,Data!$CG:$CG,0)-1,MATCH($E154&amp;"/"&amp;AA$1,Data!$1:$1,0)-1))=TRUE,"",IF(OFFSET(Data!$A$1,MATCH($D154,Data!$CG:$CG,0)-1,MATCH($E154&amp;"/"&amp;AA$1,Data!$1:$1,0)-1)=0,"",OFFSET(Data!$A$1,MATCH($D154,Data!$CG:$CG,0)-1,MATCH($E154&amp;"/"&amp;AA$1,Data!$1:$1,0)-1)))</f>
        <v/>
      </c>
      <c r="AB154" s="250" t="str">
        <f ca="1">IF(ISERROR(OFFSET(Data!$A$1,MATCH($D154,Data!$CG:$CG,0)-1,MATCH($E154&amp;"/"&amp;AB$1,Data!$1:$1,0)-1))=TRUE,"",IF(OFFSET(Data!$A$1,MATCH($D154,Data!$CG:$CG,0)-1,MATCH($E154&amp;"/"&amp;AB$1,Data!$1:$1,0)-1)=0,"",OFFSET(Data!$A$1,MATCH($D154,Data!$CG:$CG,0)-1,MATCH($E154&amp;"/"&amp;AB$1,Data!$1:$1,0)-1)))</f>
        <v/>
      </c>
      <c r="AC154" s="250" t="str">
        <f ca="1">IF(ISERROR(OFFSET(Data!$A$1,MATCH($D154,Data!$CG:$CG,0)-1,MATCH($E154&amp;"/"&amp;AC$1,Data!$1:$1,0)-1))=TRUE,"",IF(OFFSET(Data!$A$1,MATCH($D154,Data!$CG:$CG,0)-1,MATCH($E154&amp;"/"&amp;AC$1,Data!$1:$1,0)-1)=0,"",OFFSET(Data!$A$1,MATCH($D154,Data!$CG:$CG,0)-1,MATCH($E154&amp;"/"&amp;AC$1,Data!$1:$1,0)-1)))</f>
        <v/>
      </c>
      <c r="AD154" s="250" t="str">
        <f ca="1">IF(ISERROR(OFFSET(Data!$A$1,MATCH($D154,Data!$CG:$CG,0)-1,MATCH($E154&amp;"/"&amp;AD$1,Data!$1:$1,0)-1))=TRUE,"",IF(OFFSET(Data!$A$1,MATCH($D154,Data!$CG:$CG,0)-1,MATCH($E154&amp;"/"&amp;AD$1,Data!$1:$1,0)-1)=0,"",OFFSET(Data!$A$1,MATCH($D154,Data!$CG:$CG,0)-1,MATCH($E154&amp;"/"&amp;AD$1,Data!$1:$1,0)-1)))</f>
        <v/>
      </c>
      <c r="AE154" s="250" t="str">
        <f ca="1">IF(ISERROR(OFFSET(Data!$A$1,MATCH($D154,Data!$CG:$CG,0)-1,MATCH($E154&amp;"/"&amp;AE$1,Data!$1:$1,0)-1))=TRUE,"",IF(OFFSET(Data!$A$1,MATCH($D154,Data!$CG:$CG,0)-1,MATCH($E154&amp;"/"&amp;AE$1,Data!$1:$1,0)-1)=0,"",OFFSET(Data!$A$1,MATCH($D154,Data!$CG:$CG,0)-1,MATCH($E154&amp;"/"&amp;AE$1,Data!$1:$1,0)-1)))</f>
        <v/>
      </c>
      <c r="AF154" s="251" t="str">
        <f ca="1">IF(ISERROR(OFFSET(Data!$A$1,MATCH($D154,Data!$CG:$CG,0)-1,MATCH($E154&amp;"/"&amp;AF$1,Data!$1:$1,0)-1))=TRUE,"",IF(OFFSET(Data!$A$1,MATCH($D154,Data!$CG:$CG,0)-1,MATCH($E154&amp;"/"&amp;AF$1,Data!$1:$1,0)-1)=0,"",OFFSET(Data!$A$1,MATCH($D154,Data!$CG:$CG,0)-1,MATCH($E154&amp;"/"&amp;AF$1,Data!$1:$1,0)-1)))</f>
        <v/>
      </c>
      <c r="AG154" s="210">
        <f t="shared" ca="1" si="7"/>
        <v>0</v>
      </c>
      <c r="AH154" s="211">
        <f ca="1">AG154</f>
        <v>0</v>
      </c>
    </row>
    <row r="155" spans="1:34" ht="15" hidden="1" customHeight="1" thickBot="1" x14ac:dyDescent="0.3">
      <c r="A155" s="446"/>
      <c r="B155" s="449"/>
      <c r="C155" s="452"/>
      <c r="D155" s="28" t="e">
        <f>IF(C155&lt;&gt;"",C155,D154)</f>
        <v>#N/A</v>
      </c>
      <c r="E155" s="29" t="s">
        <v>22</v>
      </c>
      <c r="F155" s="254" t="str">
        <f ca="1">IF(ISERROR(OFFSET(Data!$A$1,MATCH($D155,Data!$CG:$CG,0)-1,MATCH($E155&amp;"/"&amp;F$1,Data!$1:$1,0)-1))=TRUE,"",IF(OFFSET(Data!$A$1,MATCH($D155,Data!$CG:$CG,0)-1,MATCH($E155&amp;"/"&amp;F$1,Data!$1:$1,0)-1)=0,"",OFFSET(Data!$A$1,MATCH($D155,Data!$CG:$CG,0)-1,MATCH($E155&amp;"/"&amp;F$1,Data!$1:$1,0)-1)))</f>
        <v/>
      </c>
      <c r="G155" s="252" t="str">
        <f ca="1">IF(ISERROR(OFFSET(Data!$A$1,MATCH($D155,Data!$CG:$CG,0)-1,MATCH($E155&amp;"/"&amp;G$1,Data!$1:$1,0)-1))=TRUE,"",IF(OFFSET(Data!$A$1,MATCH($D155,Data!$CG:$CG,0)-1,MATCH($E155&amp;"/"&amp;G$1,Data!$1:$1,0)-1)=0,"",OFFSET(Data!$A$1,MATCH($D155,Data!$CG:$CG,0)-1,MATCH($E155&amp;"/"&amp;G$1,Data!$1:$1,0)-1)))</f>
        <v/>
      </c>
      <c r="H155" s="252" t="str">
        <f ca="1">IF(ISERROR(OFFSET(Data!$A$1,MATCH($D155,Data!$CG:$CG,0)-1,MATCH($E155&amp;"/"&amp;H$1,Data!$1:$1,0)-1))=TRUE,"",IF(OFFSET(Data!$A$1,MATCH($D155,Data!$CG:$CG,0)-1,MATCH($E155&amp;"/"&amp;H$1,Data!$1:$1,0)-1)=0,"",OFFSET(Data!$A$1,MATCH($D155,Data!$CG:$CG,0)-1,MATCH($E155&amp;"/"&amp;H$1,Data!$1:$1,0)-1)))</f>
        <v/>
      </c>
      <c r="I155" s="252" t="str">
        <f ca="1">IF(ISERROR(OFFSET(Data!$A$1,MATCH($D155,Data!$CG:$CG,0)-1,MATCH($E155&amp;"/"&amp;I$1,Data!$1:$1,0)-1))=TRUE,"",IF(OFFSET(Data!$A$1,MATCH($D155,Data!$CG:$CG,0)-1,MATCH($E155&amp;"/"&amp;I$1,Data!$1:$1,0)-1)=0,"",OFFSET(Data!$A$1,MATCH($D155,Data!$CG:$CG,0)-1,MATCH($E155&amp;"/"&amp;I$1,Data!$1:$1,0)-1)))</f>
        <v/>
      </c>
      <c r="J155" s="252" t="str">
        <f ca="1">IF(ISERROR(OFFSET(Data!$A$1,MATCH($D155,Data!$CG:$CG,0)-1,MATCH($E155&amp;"/"&amp;J$1,Data!$1:$1,0)-1))=TRUE,"",IF(OFFSET(Data!$A$1,MATCH($D155,Data!$CG:$CG,0)-1,MATCH($E155&amp;"/"&amp;J$1,Data!$1:$1,0)-1)=0,"",OFFSET(Data!$A$1,MATCH($D155,Data!$CG:$CG,0)-1,MATCH($E155&amp;"/"&amp;J$1,Data!$1:$1,0)-1)))</f>
        <v/>
      </c>
      <c r="K155" s="252" t="str">
        <f ca="1">IF(ISERROR(OFFSET(Data!$A$1,MATCH($D155,Data!$CG:$CG,0)-1,MATCH($E155&amp;"/"&amp;K$1,Data!$1:$1,0)-1))=TRUE,"",IF(OFFSET(Data!$A$1,MATCH($D155,Data!$CG:$CG,0)-1,MATCH($E155&amp;"/"&amp;K$1,Data!$1:$1,0)-1)=0,"",OFFSET(Data!$A$1,MATCH($D155,Data!$CG:$CG,0)-1,MATCH($E155&amp;"/"&amp;K$1,Data!$1:$1,0)-1)))</f>
        <v/>
      </c>
      <c r="L155" s="252" t="str">
        <f ca="1">IF(ISERROR(OFFSET(Data!$A$1,MATCH($D155,Data!$CG:$CG,0)-1,MATCH($E155&amp;"/"&amp;L$1,Data!$1:$1,0)-1))=TRUE,"",IF(OFFSET(Data!$A$1,MATCH($D155,Data!$CG:$CG,0)-1,MATCH($E155&amp;"/"&amp;L$1,Data!$1:$1,0)-1)=0,"",OFFSET(Data!$A$1,MATCH($D155,Data!$CG:$CG,0)-1,MATCH($E155&amp;"/"&amp;L$1,Data!$1:$1,0)-1)))</f>
        <v/>
      </c>
      <c r="M155" s="252" t="str">
        <f ca="1">IF(ISERROR(OFFSET(Data!$A$1,MATCH($D155,Data!$CG:$CG,0)-1,MATCH($E155&amp;"/"&amp;M$1,Data!$1:$1,0)-1))=TRUE,"",IF(OFFSET(Data!$A$1,MATCH($D155,Data!$CG:$CG,0)-1,MATCH($E155&amp;"/"&amp;M$1,Data!$1:$1,0)-1)=0,"",OFFSET(Data!$A$1,MATCH($D155,Data!$CG:$CG,0)-1,MATCH($E155&amp;"/"&amp;M$1,Data!$1:$1,0)-1)))</f>
        <v/>
      </c>
      <c r="N155" s="252" t="str">
        <f ca="1">IF(ISERROR(OFFSET(Data!$A$1,MATCH($D155,Data!$CG:$CG,0)-1,MATCH($E155&amp;"/"&amp;N$1,Data!$1:$1,0)-1))=TRUE,"",IF(OFFSET(Data!$A$1,MATCH($D155,Data!$CG:$CG,0)-1,MATCH($E155&amp;"/"&amp;N$1,Data!$1:$1,0)-1)=0,"",OFFSET(Data!$A$1,MATCH($D155,Data!$CG:$CG,0)-1,MATCH($E155&amp;"/"&amp;N$1,Data!$1:$1,0)-1)))</f>
        <v/>
      </c>
      <c r="O155" s="252" t="str">
        <f ca="1">IF(ISERROR(OFFSET(Data!$A$1,MATCH($D155,Data!$CG:$CG,0)-1,MATCH($E155&amp;"/"&amp;O$1,Data!$1:$1,0)-1))=TRUE,"",IF(OFFSET(Data!$A$1,MATCH($D155,Data!$CG:$CG,0)-1,MATCH($E155&amp;"/"&amp;O$1,Data!$1:$1,0)-1)=0,"",OFFSET(Data!$A$1,MATCH($D155,Data!$CG:$CG,0)-1,MATCH($E155&amp;"/"&amp;O$1,Data!$1:$1,0)-1)))</f>
        <v/>
      </c>
      <c r="P155" s="252" t="str">
        <f ca="1">IF(ISERROR(OFFSET(Data!$A$1,MATCH($D155,Data!$CG:$CG,0)-1,MATCH($E155&amp;"/"&amp;P$1,Data!$1:$1,0)-1))=TRUE,"",IF(OFFSET(Data!$A$1,MATCH($D155,Data!$CG:$CG,0)-1,MATCH($E155&amp;"/"&amp;P$1,Data!$1:$1,0)-1)=0,"",OFFSET(Data!$A$1,MATCH($D155,Data!$CG:$CG,0)-1,MATCH($E155&amp;"/"&amp;P$1,Data!$1:$1,0)-1)))</f>
        <v/>
      </c>
      <c r="Q155" s="252" t="str">
        <f ca="1">IF(ISERROR(OFFSET(Data!$A$1,MATCH($D155,Data!$CG:$CG,0)-1,MATCH($E155&amp;"/"&amp;Q$1,Data!$1:$1,0)-1))=TRUE,"",IF(OFFSET(Data!$A$1,MATCH($D155,Data!$CG:$CG,0)-1,MATCH($E155&amp;"/"&amp;Q$1,Data!$1:$1,0)-1)=0,"",OFFSET(Data!$A$1,MATCH($D155,Data!$CG:$CG,0)-1,MATCH($E155&amp;"/"&amp;Q$1,Data!$1:$1,0)-1)))</f>
        <v/>
      </c>
      <c r="R155" s="252" t="str">
        <f ca="1">IF(ISERROR(OFFSET(Data!$A$1,MATCH($D155,Data!$CG:$CG,0)-1,MATCH($E155&amp;"/"&amp;R$1,Data!$1:$1,0)-1))=TRUE,"",IF(OFFSET(Data!$A$1,MATCH($D155,Data!$CG:$CG,0)-1,MATCH($E155&amp;"/"&amp;R$1,Data!$1:$1,0)-1)=0,"",OFFSET(Data!$A$1,MATCH($D155,Data!$CG:$CG,0)-1,MATCH($E155&amp;"/"&amp;R$1,Data!$1:$1,0)-1)))</f>
        <v/>
      </c>
      <c r="S155" s="252" t="str">
        <f ca="1">IF(ISERROR(OFFSET(Data!$A$1,MATCH($D155,Data!$CG:$CG,0)-1,MATCH($E155&amp;"/"&amp;S$1,Data!$1:$1,0)-1))=TRUE,"",IF(OFFSET(Data!$A$1,MATCH($D155,Data!$CG:$CG,0)-1,MATCH($E155&amp;"/"&amp;S$1,Data!$1:$1,0)-1)=0,"",OFFSET(Data!$A$1,MATCH($D155,Data!$CG:$CG,0)-1,MATCH($E155&amp;"/"&amp;S$1,Data!$1:$1,0)-1)))</f>
        <v/>
      </c>
      <c r="T155" s="252" t="str">
        <f ca="1">IF(ISERROR(OFFSET(Data!$A$1,MATCH($D155,Data!$CG:$CG,0)-1,MATCH($E155&amp;"/"&amp;T$1,Data!$1:$1,0)-1))=TRUE,"",IF(OFFSET(Data!$A$1,MATCH($D155,Data!$CG:$CG,0)-1,MATCH($E155&amp;"/"&amp;T$1,Data!$1:$1,0)-1)=0,"",OFFSET(Data!$A$1,MATCH($D155,Data!$CG:$CG,0)-1,MATCH($E155&amp;"/"&amp;T$1,Data!$1:$1,0)-1)))</f>
        <v/>
      </c>
      <c r="U155" s="252" t="str">
        <f ca="1">IF(ISERROR(OFFSET(Data!$A$1,MATCH($D155,Data!$CG:$CG,0)-1,MATCH($E155&amp;"/"&amp;U$1,Data!$1:$1,0)-1))=TRUE,"",IF(OFFSET(Data!$A$1,MATCH($D155,Data!$CG:$CG,0)-1,MATCH($E155&amp;"/"&amp;U$1,Data!$1:$1,0)-1)=0,"",OFFSET(Data!$A$1,MATCH($D155,Data!$CG:$CG,0)-1,MATCH($E155&amp;"/"&amp;U$1,Data!$1:$1,0)-1)))</f>
        <v/>
      </c>
      <c r="V155" s="252" t="str">
        <f ca="1">IF(ISERROR(OFFSET(Data!$A$1,MATCH($D155,Data!$CG:$CG,0)-1,MATCH($E155&amp;"/"&amp;V$1,Data!$1:$1,0)-1))=TRUE,"",IF(OFFSET(Data!$A$1,MATCH($D155,Data!$CG:$CG,0)-1,MATCH($E155&amp;"/"&amp;V$1,Data!$1:$1,0)-1)=0,"",OFFSET(Data!$A$1,MATCH($D155,Data!$CG:$CG,0)-1,MATCH($E155&amp;"/"&amp;V$1,Data!$1:$1,0)-1)))</f>
        <v/>
      </c>
      <c r="W155" s="269" t="str">
        <f ca="1">IF(ISERROR(OFFSET(Data!$A$1,MATCH($D155,Data!$CG:$CG,0)-1,MATCH($E155&amp;"/"&amp;W$1,Data!$1:$1,0)-1))=TRUE,"",IF(OFFSET(Data!$A$1,MATCH($D155,Data!$CG:$CG,0)-1,MATCH($E155&amp;"/"&amp;W$1,Data!$1:$1,0)-1)=0,"",OFFSET(Data!$A$1,MATCH($D155,Data!$CG:$CG,0)-1,MATCH($E155&amp;"/"&amp;W$1,Data!$1:$1,0)-1)))</f>
        <v/>
      </c>
      <c r="X155" s="252" t="str">
        <f ca="1">IF(ISERROR(OFFSET(Data!$A$1,MATCH($D155,Data!$CG:$CG,0)-1,MATCH($E155&amp;"/"&amp;X$1,Data!$1:$1,0)-1))=TRUE,"",IF(OFFSET(Data!$A$1,MATCH($D155,Data!$CG:$CG,0)-1,MATCH($E155&amp;"/"&amp;X$1,Data!$1:$1,0)-1)=0,"",OFFSET(Data!$A$1,MATCH($D155,Data!$CG:$CG,0)-1,MATCH($E155&amp;"/"&amp;X$1,Data!$1:$1,0)-1)))</f>
        <v/>
      </c>
      <c r="Y155" s="252" t="str">
        <f ca="1">IF(ISERROR(OFFSET(Data!$A$1,MATCH($D155,Data!$CG:$CG,0)-1,MATCH($E155&amp;"/"&amp;Y$1,Data!$1:$1,0)-1))=TRUE,"",IF(OFFSET(Data!$A$1,MATCH($D155,Data!$CG:$CG,0)-1,MATCH($E155&amp;"/"&amp;Y$1,Data!$1:$1,0)-1)=0,"",OFFSET(Data!$A$1,MATCH($D155,Data!$CG:$CG,0)-1,MATCH($E155&amp;"/"&amp;Y$1,Data!$1:$1,0)-1)))</f>
        <v/>
      </c>
      <c r="Z155" s="252" t="str">
        <f ca="1">IF(ISERROR(OFFSET(Data!$A$1,MATCH($D155,Data!$CG:$CG,0)-1,MATCH($E155&amp;"/"&amp;Z$1,Data!$1:$1,0)-1))=TRUE,"",IF(OFFSET(Data!$A$1,MATCH($D155,Data!$CG:$CG,0)-1,MATCH($E155&amp;"/"&amp;Z$1,Data!$1:$1,0)-1)=0,"",OFFSET(Data!$A$1,MATCH($D155,Data!$CG:$CG,0)-1,MATCH($E155&amp;"/"&amp;Z$1,Data!$1:$1,0)-1)))</f>
        <v/>
      </c>
      <c r="AA155" s="252" t="str">
        <f ca="1">IF(ISERROR(OFFSET(Data!$A$1,MATCH($D155,Data!$CG:$CG,0)-1,MATCH($E155&amp;"/"&amp;AA$1,Data!$1:$1,0)-1))=TRUE,"",IF(OFFSET(Data!$A$1,MATCH($D155,Data!$CG:$CG,0)-1,MATCH($E155&amp;"/"&amp;AA$1,Data!$1:$1,0)-1)=0,"",OFFSET(Data!$A$1,MATCH($D155,Data!$CG:$CG,0)-1,MATCH($E155&amp;"/"&amp;AA$1,Data!$1:$1,0)-1)))</f>
        <v/>
      </c>
      <c r="AB155" s="252" t="str">
        <f ca="1">IF(ISERROR(OFFSET(Data!$A$1,MATCH($D155,Data!$CG:$CG,0)-1,MATCH($E155&amp;"/"&amp;AB$1,Data!$1:$1,0)-1))=TRUE,"",IF(OFFSET(Data!$A$1,MATCH($D155,Data!$CG:$CG,0)-1,MATCH($E155&amp;"/"&amp;AB$1,Data!$1:$1,0)-1)=0,"",OFFSET(Data!$A$1,MATCH($D155,Data!$CG:$CG,0)-1,MATCH($E155&amp;"/"&amp;AB$1,Data!$1:$1,0)-1)))</f>
        <v/>
      </c>
      <c r="AC155" s="252" t="str">
        <f ca="1">IF(ISERROR(OFFSET(Data!$A$1,MATCH($D155,Data!$CG:$CG,0)-1,MATCH($E155&amp;"/"&amp;AC$1,Data!$1:$1,0)-1))=TRUE,"",IF(OFFSET(Data!$A$1,MATCH($D155,Data!$CG:$CG,0)-1,MATCH($E155&amp;"/"&amp;AC$1,Data!$1:$1,0)-1)=0,"",OFFSET(Data!$A$1,MATCH($D155,Data!$CG:$CG,0)-1,MATCH($E155&amp;"/"&amp;AC$1,Data!$1:$1,0)-1)))</f>
        <v/>
      </c>
      <c r="AD155" s="252" t="str">
        <f ca="1">IF(ISERROR(OFFSET(Data!$A$1,MATCH($D155,Data!$CG:$CG,0)-1,MATCH($E155&amp;"/"&amp;AD$1,Data!$1:$1,0)-1))=TRUE,"",IF(OFFSET(Data!$A$1,MATCH($D155,Data!$CG:$CG,0)-1,MATCH($E155&amp;"/"&amp;AD$1,Data!$1:$1,0)-1)=0,"",OFFSET(Data!$A$1,MATCH($D155,Data!$CG:$CG,0)-1,MATCH($E155&amp;"/"&amp;AD$1,Data!$1:$1,0)-1)))</f>
        <v/>
      </c>
      <c r="AE155" s="252" t="str">
        <f ca="1">IF(ISERROR(OFFSET(Data!$A$1,MATCH($D155,Data!$CG:$CG,0)-1,MATCH($E155&amp;"/"&amp;AE$1,Data!$1:$1,0)-1))=TRUE,"",IF(OFFSET(Data!$A$1,MATCH($D155,Data!$CG:$CG,0)-1,MATCH($E155&amp;"/"&amp;AE$1,Data!$1:$1,0)-1)=0,"",OFFSET(Data!$A$1,MATCH($D155,Data!$CG:$CG,0)-1,MATCH($E155&amp;"/"&amp;AE$1,Data!$1:$1,0)-1)))</f>
        <v/>
      </c>
      <c r="AF155" s="253" t="str">
        <f ca="1">IF(ISERROR(OFFSET(Data!$A$1,MATCH($D155,Data!$CG:$CG,0)-1,MATCH($E155&amp;"/"&amp;AF$1,Data!$1:$1,0)-1))=TRUE,"",IF(OFFSET(Data!$A$1,MATCH($D155,Data!$CG:$CG,0)-1,MATCH($E155&amp;"/"&amp;AF$1,Data!$1:$1,0)-1)=0,"",OFFSET(Data!$A$1,MATCH($D155,Data!$CG:$CG,0)-1,MATCH($E155&amp;"/"&amp;AF$1,Data!$1:$1,0)-1)))</f>
        <v/>
      </c>
      <c r="AG155" s="212">
        <f t="shared" ca="1" si="7"/>
        <v>0</v>
      </c>
      <c r="AH155" s="213">
        <f ca="1">SUM(AG154:AG155)</f>
        <v>0</v>
      </c>
    </row>
    <row r="156" spans="1:34" ht="15" hidden="1" customHeight="1" x14ac:dyDescent="0.25">
      <c r="A156" s="446"/>
      <c r="B156" s="449"/>
      <c r="C156" s="452"/>
      <c r="D156" s="28" t="e">
        <f>IF(C156&lt;&gt;"",C156,D155)</f>
        <v>#N/A</v>
      </c>
      <c r="E156" s="29" t="s">
        <v>23</v>
      </c>
      <c r="F156" s="254" t="str">
        <f ca="1">IF(ISERROR(OFFSET(Data!$A$1,MATCH($D156,Data!$CG:$CG,0)-1,MATCH($E156&amp;"/"&amp;F$1,Data!$1:$1,0)-1))=TRUE,"",IF(OFFSET(Data!$A$1,MATCH($D156,Data!$CG:$CG,0)-1,MATCH($E156&amp;"/"&amp;F$1,Data!$1:$1,0)-1)=0,"",OFFSET(Data!$A$1,MATCH($D156,Data!$CG:$CG,0)-1,MATCH($E156&amp;"/"&amp;F$1,Data!$1:$1,0)-1)))</f>
        <v/>
      </c>
      <c r="G156" s="252" t="str">
        <f ca="1">IF(ISERROR(OFFSET(Data!$A$1,MATCH($D156,Data!$CG:$CG,0)-1,MATCH($E156&amp;"/"&amp;G$1,Data!$1:$1,0)-1))=TRUE,"",IF(OFFSET(Data!$A$1,MATCH($D156,Data!$CG:$CG,0)-1,MATCH($E156&amp;"/"&amp;G$1,Data!$1:$1,0)-1)=0,"",OFFSET(Data!$A$1,MATCH($D156,Data!$CG:$CG,0)-1,MATCH($E156&amp;"/"&amp;G$1,Data!$1:$1,0)-1)))</f>
        <v/>
      </c>
      <c r="H156" s="252" t="str">
        <f ca="1">IF(ISERROR(OFFSET(Data!$A$1,MATCH($D156,Data!$CG:$CG,0)-1,MATCH($E156&amp;"/"&amp;H$1,Data!$1:$1,0)-1))=TRUE,"",IF(OFFSET(Data!$A$1,MATCH($D156,Data!$CG:$CG,0)-1,MATCH($E156&amp;"/"&amp;H$1,Data!$1:$1,0)-1)=0,"",OFFSET(Data!$A$1,MATCH($D156,Data!$CG:$CG,0)-1,MATCH($E156&amp;"/"&amp;H$1,Data!$1:$1,0)-1)))</f>
        <v/>
      </c>
      <c r="I156" s="252" t="str">
        <f ca="1">IF(ISERROR(OFFSET(Data!$A$1,MATCH($D156,Data!$CG:$CG,0)-1,MATCH($E156&amp;"/"&amp;I$1,Data!$1:$1,0)-1))=TRUE,"",IF(OFFSET(Data!$A$1,MATCH($D156,Data!$CG:$CG,0)-1,MATCH($E156&amp;"/"&amp;I$1,Data!$1:$1,0)-1)=0,"",OFFSET(Data!$A$1,MATCH($D156,Data!$CG:$CG,0)-1,MATCH($E156&amp;"/"&amp;I$1,Data!$1:$1,0)-1)))</f>
        <v/>
      </c>
      <c r="J156" s="252" t="str">
        <f ca="1">IF(ISERROR(OFFSET(Data!$A$1,MATCH($D156,Data!$CG:$CG,0)-1,MATCH($E156&amp;"/"&amp;J$1,Data!$1:$1,0)-1))=TRUE,"",IF(OFFSET(Data!$A$1,MATCH($D156,Data!$CG:$CG,0)-1,MATCH($E156&amp;"/"&amp;J$1,Data!$1:$1,0)-1)=0,"",OFFSET(Data!$A$1,MATCH($D156,Data!$CG:$CG,0)-1,MATCH($E156&amp;"/"&amp;J$1,Data!$1:$1,0)-1)))</f>
        <v/>
      </c>
      <c r="K156" s="252" t="str">
        <f ca="1">IF(ISERROR(OFFSET(Data!$A$1,MATCH($D156,Data!$CG:$CG,0)-1,MATCH($E156&amp;"/"&amp;K$1,Data!$1:$1,0)-1))=TRUE,"",IF(OFFSET(Data!$A$1,MATCH($D156,Data!$CG:$CG,0)-1,MATCH($E156&amp;"/"&amp;K$1,Data!$1:$1,0)-1)=0,"",OFFSET(Data!$A$1,MATCH($D156,Data!$CG:$CG,0)-1,MATCH($E156&amp;"/"&amp;K$1,Data!$1:$1,0)-1)))</f>
        <v/>
      </c>
      <c r="L156" s="252" t="str">
        <f ca="1">IF(ISERROR(OFFSET(Data!$A$1,MATCH($D156,Data!$CG:$CG,0)-1,MATCH($E156&amp;"/"&amp;L$1,Data!$1:$1,0)-1))=TRUE,"",IF(OFFSET(Data!$A$1,MATCH($D156,Data!$CG:$CG,0)-1,MATCH($E156&amp;"/"&amp;L$1,Data!$1:$1,0)-1)=0,"",OFFSET(Data!$A$1,MATCH($D156,Data!$CG:$CG,0)-1,MATCH($E156&amp;"/"&amp;L$1,Data!$1:$1,0)-1)))</f>
        <v/>
      </c>
      <c r="M156" s="252" t="str">
        <f ca="1">IF(ISERROR(OFFSET(Data!$A$1,MATCH($D156,Data!$CG:$CG,0)-1,MATCH($E156&amp;"/"&amp;M$1,Data!$1:$1,0)-1))=TRUE,"",IF(OFFSET(Data!$A$1,MATCH($D156,Data!$CG:$CG,0)-1,MATCH($E156&amp;"/"&amp;M$1,Data!$1:$1,0)-1)=0,"",OFFSET(Data!$A$1,MATCH($D156,Data!$CG:$CG,0)-1,MATCH($E156&amp;"/"&amp;M$1,Data!$1:$1,0)-1)))</f>
        <v/>
      </c>
      <c r="N156" s="252" t="str">
        <f ca="1">IF(ISERROR(OFFSET(Data!$A$1,MATCH($D156,Data!$CG:$CG,0)-1,MATCH($E156&amp;"/"&amp;N$1,Data!$1:$1,0)-1))=TRUE,"",IF(OFFSET(Data!$A$1,MATCH($D156,Data!$CG:$CG,0)-1,MATCH($E156&amp;"/"&amp;N$1,Data!$1:$1,0)-1)=0,"",OFFSET(Data!$A$1,MATCH($D156,Data!$CG:$CG,0)-1,MATCH($E156&amp;"/"&amp;N$1,Data!$1:$1,0)-1)))</f>
        <v/>
      </c>
      <c r="O156" s="252" t="str">
        <f ca="1">IF(ISERROR(OFFSET(Data!$A$1,MATCH($D156,Data!$CG:$CG,0)-1,MATCH($E156&amp;"/"&amp;O$1,Data!$1:$1,0)-1))=TRUE,"",IF(OFFSET(Data!$A$1,MATCH($D156,Data!$CG:$CG,0)-1,MATCH($E156&amp;"/"&amp;O$1,Data!$1:$1,0)-1)=0,"",OFFSET(Data!$A$1,MATCH($D156,Data!$CG:$CG,0)-1,MATCH($E156&amp;"/"&amp;O$1,Data!$1:$1,0)-1)))</f>
        <v/>
      </c>
      <c r="P156" s="252" t="str">
        <f ca="1">IF(ISERROR(OFFSET(Data!$A$1,MATCH($D156,Data!$CG:$CG,0)-1,MATCH($E156&amp;"/"&amp;P$1,Data!$1:$1,0)-1))=TRUE,"",IF(OFFSET(Data!$A$1,MATCH($D156,Data!$CG:$CG,0)-1,MATCH($E156&amp;"/"&amp;P$1,Data!$1:$1,0)-1)=0,"",OFFSET(Data!$A$1,MATCH($D156,Data!$CG:$CG,0)-1,MATCH($E156&amp;"/"&amp;P$1,Data!$1:$1,0)-1)))</f>
        <v/>
      </c>
      <c r="Q156" s="252" t="str">
        <f ca="1">IF(ISERROR(OFFSET(Data!$A$1,MATCH($D156,Data!$CG:$CG,0)-1,MATCH($E156&amp;"/"&amp;Q$1,Data!$1:$1,0)-1))=TRUE,"",IF(OFFSET(Data!$A$1,MATCH($D156,Data!$CG:$CG,0)-1,MATCH($E156&amp;"/"&amp;Q$1,Data!$1:$1,0)-1)=0,"",OFFSET(Data!$A$1,MATCH($D156,Data!$CG:$CG,0)-1,MATCH($E156&amp;"/"&amp;Q$1,Data!$1:$1,0)-1)))</f>
        <v/>
      </c>
      <c r="R156" s="252" t="str">
        <f ca="1">IF(ISERROR(OFFSET(Data!$A$1,MATCH($D156,Data!$CG:$CG,0)-1,MATCH($E156&amp;"/"&amp;R$1,Data!$1:$1,0)-1))=TRUE,"",IF(OFFSET(Data!$A$1,MATCH($D156,Data!$CG:$CG,0)-1,MATCH($E156&amp;"/"&amp;R$1,Data!$1:$1,0)-1)=0,"",OFFSET(Data!$A$1,MATCH($D156,Data!$CG:$CG,0)-1,MATCH($E156&amp;"/"&amp;R$1,Data!$1:$1,0)-1)))</f>
        <v/>
      </c>
      <c r="S156" s="252" t="str">
        <f ca="1">IF(ISERROR(OFFSET(Data!$A$1,MATCH($D156,Data!$CG:$CG,0)-1,MATCH($E156&amp;"/"&amp;S$1,Data!$1:$1,0)-1))=TRUE,"",IF(OFFSET(Data!$A$1,MATCH($D156,Data!$CG:$CG,0)-1,MATCH($E156&amp;"/"&amp;S$1,Data!$1:$1,0)-1)=0,"",OFFSET(Data!$A$1,MATCH($D156,Data!$CG:$CG,0)-1,MATCH($E156&amp;"/"&amp;S$1,Data!$1:$1,0)-1)))</f>
        <v/>
      </c>
      <c r="T156" s="252" t="str">
        <f ca="1">IF(ISERROR(OFFSET(Data!$A$1,MATCH($D156,Data!$CG:$CG,0)-1,MATCH($E156&amp;"/"&amp;T$1,Data!$1:$1,0)-1))=TRUE,"",IF(OFFSET(Data!$A$1,MATCH($D156,Data!$CG:$CG,0)-1,MATCH($E156&amp;"/"&amp;T$1,Data!$1:$1,0)-1)=0,"",OFFSET(Data!$A$1,MATCH($D156,Data!$CG:$CG,0)-1,MATCH($E156&amp;"/"&amp;T$1,Data!$1:$1,0)-1)))</f>
        <v/>
      </c>
      <c r="U156" s="252" t="str">
        <f ca="1">IF(ISERROR(OFFSET(Data!$A$1,MATCH($D156,Data!$CG:$CG,0)-1,MATCH($E156&amp;"/"&amp;U$1,Data!$1:$1,0)-1))=TRUE,"",IF(OFFSET(Data!$A$1,MATCH($D156,Data!$CG:$CG,0)-1,MATCH($E156&amp;"/"&amp;U$1,Data!$1:$1,0)-1)=0,"",OFFSET(Data!$A$1,MATCH($D156,Data!$CG:$CG,0)-1,MATCH($E156&amp;"/"&amp;U$1,Data!$1:$1,0)-1)))</f>
        <v/>
      </c>
      <c r="V156" s="252" t="str">
        <f ca="1">IF(ISERROR(OFFSET(Data!$A$1,MATCH($D156,Data!$CG:$CG,0)-1,MATCH($E156&amp;"/"&amp;V$1,Data!$1:$1,0)-1))=TRUE,"",IF(OFFSET(Data!$A$1,MATCH($D156,Data!$CG:$CG,0)-1,MATCH($E156&amp;"/"&amp;V$1,Data!$1:$1,0)-1)=0,"",OFFSET(Data!$A$1,MATCH($D156,Data!$CG:$CG,0)-1,MATCH($E156&amp;"/"&amp;V$1,Data!$1:$1,0)-1)))</f>
        <v/>
      </c>
      <c r="W156" s="269" t="str">
        <f ca="1">IF(ISERROR(OFFSET(Data!$A$1,MATCH($D156,Data!$CG:$CG,0)-1,MATCH($E156&amp;"/"&amp;W$1,Data!$1:$1,0)-1))=TRUE,"",IF(OFFSET(Data!$A$1,MATCH($D156,Data!$CG:$CG,0)-1,MATCH($E156&amp;"/"&amp;W$1,Data!$1:$1,0)-1)=0,"",OFFSET(Data!$A$1,MATCH($D156,Data!$CG:$CG,0)-1,MATCH($E156&amp;"/"&amp;W$1,Data!$1:$1,0)-1)))</f>
        <v/>
      </c>
      <c r="X156" s="252" t="str">
        <f ca="1">IF(ISERROR(OFFSET(Data!$A$1,MATCH($D156,Data!$CG:$CG,0)-1,MATCH($E156&amp;"/"&amp;X$1,Data!$1:$1,0)-1))=TRUE,"",IF(OFFSET(Data!$A$1,MATCH($D156,Data!$CG:$CG,0)-1,MATCH($E156&amp;"/"&amp;X$1,Data!$1:$1,0)-1)=0,"",OFFSET(Data!$A$1,MATCH($D156,Data!$CG:$CG,0)-1,MATCH($E156&amp;"/"&amp;X$1,Data!$1:$1,0)-1)))</f>
        <v/>
      </c>
      <c r="Y156" s="252" t="str">
        <f ca="1">IF(ISERROR(OFFSET(Data!$A$1,MATCH($D156,Data!$CG:$CG,0)-1,MATCH($E156&amp;"/"&amp;Y$1,Data!$1:$1,0)-1))=TRUE,"",IF(OFFSET(Data!$A$1,MATCH($D156,Data!$CG:$CG,0)-1,MATCH($E156&amp;"/"&amp;Y$1,Data!$1:$1,0)-1)=0,"",OFFSET(Data!$A$1,MATCH($D156,Data!$CG:$CG,0)-1,MATCH($E156&amp;"/"&amp;Y$1,Data!$1:$1,0)-1)))</f>
        <v/>
      </c>
      <c r="Z156" s="252" t="str">
        <f ca="1">IF(ISERROR(OFFSET(Data!$A$1,MATCH($D156,Data!$CG:$CG,0)-1,MATCH($E156&amp;"/"&amp;Z$1,Data!$1:$1,0)-1))=TRUE,"",IF(OFFSET(Data!$A$1,MATCH($D156,Data!$CG:$CG,0)-1,MATCH($E156&amp;"/"&amp;Z$1,Data!$1:$1,0)-1)=0,"",OFFSET(Data!$A$1,MATCH($D156,Data!$CG:$CG,0)-1,MATCH($E156&amp;"/"&amp;Z$1,Data!$1:$1,0)-1)))</f>
        <v/>
      </c>
      <c r="AA156" s="252" t="str">
        <f ca="1">IF(ISERROR(OFFSET(Data!$A$1,MATCH($D156,Data!$CG:$CG,0)-1,MATCH($E156&amp;"/"&amp;AA$1,Data!$1:$1,0)-1))=TRUE,"",IF(OFFSET(Data!$A$1,MATCH($D156,Data!$CG:$CG,0)-1,MATCH($E156&amp;"/"&amp;AA$1,Data!$1:$1,0)-1)=0,"",OFFSET(Data!$A$1,MATCH($D156,Data!$CG:$CG,0)-1,MATCH($E156&amp;"/"&amp;AA$1,Data!$1:$1,0)-1)))</f>
        <v/>
      </c>
      <c r="AB156" s="252" t="str">
        <f ca="1">IF(ISERROR(OFFSET(Data!$A$1,MATCH($D156,Data!$CG:$CG,0)-1,MATCH($E156&amp;"/"&amp;AB$1,Data!$1:$1,0)-1))=TRUE,"",IF(OFFSET(Data!$A$1,MATCH($D156,Data!$CG:$CG,0)-1,MATCH($E156&amp;"/"&amp;AB$1,Data!$1:$1,0)-1)=0,"",OFFSET(Data!$A$1,MATCH($D156,Data!$CG:$CG,0)-1,MATCH($E156&amp;"/"&amp;AB$1,Data!$1:$1,0)-1)))</f>
        <v/>
      </c>
      <c r="AC156" s="252" t="str">
        <f ca="1">IF(ISERROR(OFFSET(Data!$A$1,MATCH($D156,Data!$CG:$CG,0)-1,MATCH($E156&amp;"/"&amp;AC$1,Data!$1:$1,0)-1))=TRUE,"",IF(OFFSET(Data!$A$1,MATCH($D156,Data!$CG:$CG,0)-1,MATCH($E156&amp;"/"&amp;AC$1,Data!$1:$1,0)-1)=0,"",OFFSET(Data!$A$1,MATCH($D156,Data!$CG:$CG,0)-1,MATCH($E156&amp;"/"&amp;AC$1,Data!$1:$1,0)-1)))</f>
        <v/>
      </c>
      <c r="AD156" s="252" t="str">
        <f ca="1">IF(ISERROR(OFFSET(Data!$A$1,MATCH($D156,Data!$CG:$CG,0)-1,MATCH($E156&amp;"/"&amp;AD$1,Data!$1:$1,0)-1))=TRUE,"",IF(OFFSET(Data!$A$1,MATCH($D156,Data!$CG:$CG,0)-1,MATCH($E156&amp;"/"&amp;AD$1,Data!$1:$1,0)-1)=0,"",OFFSET(Data!$A$1,MATCH($D156,Data!$CG:$CG,0)-1,MATCH($E156&amp;"/"&amp;AD$1,Data!$1:$1,0)-1)))</f>
        <v/>
      </c>
      <c r="AE156" s="252" t="str">
        <f ca="1">IF(ISERROR(OFFSET(Data!$A$1,MATCH($D156,Data!$CG:$CG,0)-1,MATCH($E156&amp;"/"&amp;AE$1,Data!$1:$1,0)-1))=TRUE,"",IF(OFFSET(Data!$A$1,MATCH($D156,Data!$CG:$CG,0)-1,MATCH($E156&amp;"/"&amp;AE$1,Data!$1:$1,0)-1)=0,"",OFFSET(Data!$A$1,MATCH($D156,Data!$CG:$CG,0)-1,MATCH($E156&amp;"/"&amp;AE$1,Data!$1:$1,0)-1)))</f>
        <v/>
      </c>
      <c r="AF156" s="253" t="str">
        <f ca="1">IF(ISERROR(OFFSET(Data!$A$1,MATCH($D156,Data!$CG:$CG,0)-1,MATCH($E156&amp;"/"&amp;AF$1,Data!$1:$1,0)-1))=TRUE,"",IF(OFFSET(Data!$A$1,MATCH($D156,Data!$CG:$CG,0)-1,MATCH($E156&amp;"/"&amp;AF$1,Data!$1:$1,0)-1)=0,"",OFFSET(Data!$A$1,MATCH($D156,Data!$CG:$CG,0)-1,MATCH($E156&amp;"/"&amp;AF$1,Data!$1:$1,0)-1)))</f>
        <v/>
      </c>
      <c r="AG156" s="212">
        <f t="shared" ca="1" si="7"/>
        <v>0</v>
      </c>
      <c r="AH156" s="213">
        <f ca="1">SUM(AG154:AG156)</f>
        <v>0</v>
      </c>
    </row>
    <row r="157" spans="1:34" ht="15.75" hidden="1" customHeight="1" x14ac:dyDescent="0.25">
      <c r="A157" s="446"/>
      <c r="B157" s="449"/>
      <c r="C157" s="452"/>
      <c r="D157" s="28" t="e">
        <f>IF(C157&lt;&gt;"",C157,D156)</f>
        <v>#N/A</v>
      </c>
      <c r="E157" s="29" t="s">
        <v>24</v>
      </c>
      <c r="F157" s="254" t="str">
        <f ca="1">IF(ISERROR(OFFSET(Data!$A$1,MATCH($D157,Data!$CG:$CG,0)-1,MATCH($E157&amp;"/"&amp;F$1,Data!$1:$1,0)-1))=TRUE,"",IF(OFFSET(Data!$A$1,MATCH($D157,Data!$CG:$CG,0)-1,MATCH($E157&amp;"/"&amp;F$1,Data!$1:$1,0)-1)=0,"",OFFSET(Data!$A$1,MATCH($D157,Data!$CG:$CG,0)-1,MATCH($E157&amp;"/"&amp;F$1,Data!$1:$1,0)-1)))</f>
        <v/>
      </c>
      <c r="G157" s="252" t="str">
        <f ca="1">IF(ISERROR(OFFSET(Data!$A$1,MATCH($D157,Data!$CG:$CG,0)-1,MATCH($E157&amp;"/"&amp;G$1,Data!$1:$1,0)-1))=TRUE,"",IF(OFFSET(Data!$A$1,MATCH($D157,Data!$CG:$CG,0)-1,MATCH($E157&amp;"/"&amp;G$1,Data!$1:$1,0)-1)=0,"",OFFSET(Data!$A$1,MATCH($D157,Data!$CG:$CG,0)-1,MATCH($E157&amp;"/"&amp;G$1,Data!$1:$1,0)-1)))</f>
        <v/>
      </c>
      <c r="H157" s="252" t="str">
        <f ca="1">IF(ISERROR(OFFSET(Data!$A$1,MATCH($D157,Data!$CG:$CG,0)-1,MATCH($E157&amp;"/"&amp;H$1,Data!$1:$1,0)-1))=TRUE,"",IF(OFFSET(Data!$A$1,MATCH($D157,Data!$CG:$CG,0)-1,MATCH($E157&amp;"/"&amp;H$1,Data!$1:$1,0)-1)=0,"",OFFSET(Data!$A$1,MATCH($D157,Data!$CG:$CG,0)-1,MATCH($E157&amp;"/"&amp;H$1,Data!$1:$1,0)-1)))</f>
        <v/>
      </c>
      <c r="I157" s="252" t="str">
        <f ca="1">IF(ISERROR(OFFSET(Data!$A$1,MATCH($D157,Data!$CG:$CG,0)-1,MATCH($E157&amp;"/"&amp;I$1,Data!$1:$1,0)-1))=TRUE,"",IF(OFFSET(Data!$A$1,MATCH($D157,Data!$CG:$CG,0)-1,MATCH($E157&amp;"/"&amp;I$1,Data!$1:$1,0)-1)=0,"",OFFSET(Data!$A$1,MATCH($D157,Data!$CG:$CG,0)-1,MATCH($E157&amp;"/"&amp;I$1,Data!$1:$1,0)-1)))</f>
        <v/>
      </c>
      <c r="J157" s="252" t="str">
        <f ca="1">IF(ISERROR(OFFSET(Data!$A$1,MATCH($D157,Data!$CG:$CG,0)-1,MATCH($E157&amp;"/"&amp;J$1,Data!$1:$1,0)-1))=TRUE,"",IF(OFFSET(Data!$A$1,MATCH($D157,Data!$CG:$CG,0)-1,MATCH($E157&amp;"/"&amp;J$1,Data!$1:$1,0)-1)=0,"",OFFSET(Data!$A$1,MATCH($D157,Data!$CG:$CG,0)-1,MATCH($E157&amp;"/"&amp;J$1,Data!$1:$1,0)-1)))</f>
        <v/>
      </c>
      <c r="K157" s="252" t="str">
        <f ca="1">IF(ISERROR(OFFSET(Data!$A$1,MATCH($D157,Data!$CG:$CG,0)-1,MATCH($E157&amp;"/"&amp;K$1,Data!$1:$1,0)-1))=TRUE,"",IF(OFFSET(Data!$A$1,MATCH($D157,Data!$CG:$CG,0)-1,MATCH($E157&amp;"/"&amp;K$1,Data!$1:$1,0)-1)=0,"",OFFSET(Data!$A$1,MATCH($D157,Data!$CG:$CG,0)-1,MATCH($E157&amp;"/"&amp;K$1,Data!$1:$1,0)-1)))</f>
        <v/>
      </c>
      <c r="L157" s="252" t="str">
        <f ca="1">IF(ISERROR(OFFSET(Data!$A$1,MATCH($D157,Data!$CG:$CG,0)-1,MATCH($E157&amp;"/"&amp;L$1,Data!$1:$1,0)-1))=TRUE,"",IF(OFFSET(Data!$A$1,MATCH($D157,Data!$CG:$CG,0)-1,MATCH($E157&amp;"/"&amp;L$1,Data!$1:$1,0)-1)=0,"",OFFSET(Data!$A$1,MATCH($D157,Data!$CG:$CG,0)-1,MATCH($E157&amp;"/"&amp;L$1,Data!$1:$1,0)-1)))</f>
        <v/>
      </c>
      <c r="M157" s="252" t="str">
        <f ca="1">IF(ISERROR(OFFSET(Data!$A$1,MATCH($D157,Data!$CG:$CG,0)-1,MATCH($E157&amp;"/"&amp;M$1,Data!$1:$1,0)-1))=TRUE,"",IF(OFFSET(Data!$A$1,MATCH($D157,Data!$CG:$CG,0)-1,MATCH($E157&amp;"/"&amp;M$1,Data!$1:$1,0)-1)=0,"",OFFSET(Data!$A$1,MATCH($D157,Data!$CG:$CG,0)-1,MATCH($E157&amp;"/"&amp;M$1,Data!$1:$1,0)-1)))</f>
        <v/>
      </c>
      <c r="N157" s="252" t="str">
        <f ca="1">IF(ISERROR(OFFSET(Data!$A$1,MATCH($D157,Data!$CG:$CG,0)-1,MATCH($E157&amp;"/"&amp;N$1,Data!$1:$1,0)-1))=TRUE,"",IF(OFFSET(Data!$A$1,MATCH($D157,Data!$CG:$CG,0)-1,MATCH($E157&amp;"/"&amp;N$1,Data!$1:$1,0)-1)=0,"",OFFSET(Data!$A$1,MATCH($D157,Data!$CG:$CG,0)-1,MATCH($E157&amp;"/"&amp;N$1,Data!$1:$1,0)-1)))</f>
        <v/>
      </c>
      <c r="O157" s="252" t="str">
        <f ca="1">IF(ISERROR(OFFSET(Data!$A$1,MATCH($D157,Data!$CG:$CG,0)-1,MATCH($E157&amp;"/"&amp;O$1,Data!$1:$1,0)-1))=TRUE,"",IF(OFFSET(Data!$A$1,MATCH($D157,Data!$CG:$CG,0)-1,MATCH($E157&amp;"/"&amp;O$1,Data!$1:$1,0)-1)=0,"",OFFSET(Data!$A$1,MATCH($D157,Data!$CG:$CG,0)-1,MATCH($E157&amp;"/"&amp;O$1,Data!$1:$1,0)-1)))</f>
        <v/>
      </c>
      <c r="P157" s="252" t="str">
        <f ca="1">IF(ISERROR(OFFSET(Data!$A$1,MATCH($D157,Data!$CG:$CG,0)-1,MATCH($E157&amp;"/"&amp;P$1,Data!$1:$1,0)-1))=TRUE,"",IF(OFFSET(Data!$A$1,MATCH($D157,Data!$CG:$CG,0)-1,MATCH($E157&amp;"/"&amp;P$1,Data!$1:$1,0)-1)=0,"",OFFSET(Data!$A$1,MATCH($D157,Data!$CG:$CG,0)-1,MATCH($E157&amp;"/"&amp;P$1,Data!$1:$1,0)-1)))</f>
        <v/>
      </c>
      <c r="Q157" s="252" t="str">
        <f ca="1">IF(ISERROR(OFFSET(Data!$A$1,MATCH($D157,Data!$CG:$CG,0)-1,MATCH($E157&amp;"/"&amp;Q$1,Data!$1:$1,0)-1))=TRUE,"",IF(OFFSET(Data!$A$1,MATCH($D157,Data!$CG:$CG,0)-1,MATCH($E157&amp;"/"&amp;Q$1,Data!$1:$1,0)-1)=0,"",OFFSET(Data!$A$1,MATCH($D157,Data!$CG:$CG,0)-1,MATCH($E157&amp;"/"&amp;Q$1,Data!$1:$1,0)-1)))</f>
        <v/>
      </c>
      <c r="R157" s="252" t="str">
        <f ca="1">IF(ISERROR(OFFSET(Data!$A$1,MATCH($D157,Data!$CG:$CG,0)-1,MATCH($E157&amp;"/"&amp;R$1,Data!$1:$1,0)-1))=TRUE,"",IF(OFFSET(Data!$A$1,MATCH($D157,Data!$CG:$CG,0)-1,MATCH($E157&amp;"/"&amp;R$1,Data!$1:$1,0)-1)=0,"",OFFSET(Data!$A$1,MATCH($D157,Data!$CG:$CG,0)-1,MATCH($E157&amp;"/"&amp;R$1,Data!$1:$1,0)-1)))</f>
        <v/>
      </c>
      <c r="S157" s="252" t="str">
        <f ca="1">IF(ISERROR(OFFSET(Data!$A$1,MATCH($D157,Data!$CG:$CG,0)-1,MATCH($E157&amp;"/"&amp;S$1,Data!$1:$1,0)-1))=TRUE,"",IF(OFFSET(Data!$A$1,MATCH($D157,Data!$CG:$CG,0)-1,MATCH($E157&amp;"/"&amp;S$1,Data!$1:$1,0)-1)=0,"",OFFSET(Data!$A$1,MATCH($D157,Data!$CG:$CG,0)-1,MATCH($E157&amp;"/"&amp;S$1,Data!$1:$1,0)-1)))</f>
        <v/>
      </c>
      <c r="T157" s="252" t="str">
        <f ca="1">IF(ISERROR(OFFSET(Data!$A$1,MATCH($D157,Data!$CG:$CG,0)-1,MATCH($E157&amp;"/"&amp;T$1,Data!$1:$1,0)-1))=TRUE,"",IF(OFFSET(Data!$A$1,MATCH($D157,Data!$CG:$CG,0)-1,MATCH($E157&amp;"/"&amp;T$1,Data!$1:$1,0)-1)=0,"",OFFSET(Data!$A$1,MATCH($D157,Data!$CG:$CG,0)-1,MATCH($E157&amp;"/"&amp;T$1,Data!$1:$1,0)-1)))</f>
        <v/>
      </c>
      <c r="U157" s="252" t="str">
        <f ca="1">IF(ISERROR(OFFSET(Data!$A$1,MATCH($D157,Data!$CG:$CG,0)-1,MATCH($E157&amp;"/"&amp;U$1,Data!$1:$1,0)-1))=TRUE,"",IF(OFFSET(Data!$A$1,MATCH($D157,Data!$CG:$CG,0)-1,MATCH($E157&amp;"/"&amp;U$1,Data!$1:$1,0)-1)=0,"",OFFSET(Data!$A$1,MATCH($D157,Data!$CG:$CG,0)-1,MATCH($E157&amp;"/"&amp;U$1,Data!$1:$1,0)-1)))</f>
        <v/>
      </c>
      <c r="V157" s="252" t="str">
        <f ca="1">IF(ISERROR(OFFSET(Data!$A$1,MATCH($D157,Data!$CG:$CG,0)-1,MATCH($E157&amp;"/"&amp;V$1,Data!$1:$1,0)-1))=TRUE,"",IF(OFFSET(Data!$A$1,MATCH($D157,Data!$CG:$CG,0)-1,MATCH($E157&amp;"/"&amp;V$1,Data!$1:$1,0)-1)=0,"",OFFSET(Data!$A$1,MATCH($D157,Data!$CG:$CG,0)-1,MATCH($E157&amp;"/"&amp;V$1,Data!$1:$1,0)-1)))</f>
        <v/>
      </c>
      <c r="W157" s="269" t="str">
        <f ca="1">IF(ISERROR(OFFSET(Data!$A$1,MATCH($D157,Data!$CG:$CG,0)-1,MATCH($E157&amp;"/"&amp;W$1,Data!$1:$1,0)-1))=TRUE,"",IF(OFFSET(Data!$A$1,MATCH($D157,Data!$CG:$CG,0)-1,MATCH($E157&amp;"/"&amp;W$1,Data!$1:$1,0)-1)=0,"",OFFSET(Data!$A$1,MATCH($D157,Data!$CG:$CG,0)-1,MATCH($E157&amp;"/"&amp;W$1,Data!$1:$1,0)-1)))</f>
        <v/>
      </c>
      <c r="X157" s="252" t="str">
        <f ca="1">IF(ISERROR(OFFSET(Data!$A$1,MATCH($D157,Data!$CG:$CG,0)-1,MATCH($E157&amp;"/"&amp;X$1,Data!$1:$1,0)-1))=TRUE,"",IF(OFFSET(Data!$A$1,MATCH($D157,Data!$CG:$CG,0)-1,MATCH($E157&amp;"/"&amp;X$1,Data!$1:$1,0)-1)=0,"",OFFSET(Data!$A$1,MATCH($D157,Data!$CG:$CG,0)-1,MATCH($E157&amp;"/"&amp;X$1,Data!$1:$1,0)-1)))</f>
        <v/>
      </c>
      <c r="Y157" s="252" t="str">
        <f ca="1">IF(ISERROR(OFFSET(Data!$A$1,MATCH($D157,Data!$CG:$CG,0)-1,MATCH($E157&amp;"/"&amp;Y$1,Data!$1:$1,0)-1))=TRUE,"",IF(OFFSET(Data!$A$1,MATCH($D157,Data!$CG:$CG,0)-1,MATCH($E157&amp;"/"&amp;Y$1,Data!$1:$1,0)-1)=0,"",OFFSET(Data!$A$1,MATCH($D157,Data!$CG:$CG,0)-1,MATCH($E157&amp;"/"&amp;Y$1,Data!$1:$1,0)-1)))</f>
        <v/>
      </c>
      <c r="Z157" s="252" t="str">
        <f ca="1">IF(ISERROR(OFFSET(Data!$A$1,MATCH($D157,Data!$CG:$CG,0)-1,MATCH($E157&amp;"/"&amp;Z$1,Data!$1:$1,0)-1))=TRUE,"",IF(OFFSET(Data!$A$1,MATCH($D157,Data!$CG:$CG,0)-1,MATCH($E157&amp;"/"&amp;Z$1,Data!$1:$1,0)-1)=0,"",OFFSET(Data!$A$1,MATCH($D157,Data!$CG:$CG,0)-1,MATCH($E157&amp;"/"&amp;Z$1,Data!$1:$1,0)-1)))</f>
        <v/>
      </c>
      <c r="AA157" s="252" t="str">
        <f ca="1">IF(ISERROR(OFFSET(Data!$A$1,MATCH($D157,Data!$CG:$CG,0)-1,MATCH($E157&amp;"/"&amp;AA$1,Data!$1:$1,0)-1))=TRUE,"",IF(OFFSET(Data!$A$1,MATCH($D157,Data!$CG:$CG,0)-1,MATCH($E157&amp;"/"&amp;AA$1,Data!$1:$1,0)-1)=0,"",OFFSET(Data!$A$1,MATCH($D157,Data!$CG:$CG,0)-1,MATCH($E157&amp;"/"&amp;AA$1,Data!$1:$1,0)-1)))</f>
        <v/>
      </c>
      <c r="AB157" s="252" t="str">
        <f ca="1">IF(ISERROR(OFFSET(Data!$A$1,MATCH($D157,Data!$CG:$CG,0)-1,MATCH($E157&amp;"/"&amp;AB$1,Data!$1:$1,0)-1))=TRUE,"",IF(OFFSET(Data!$A$1,MATCH($D157,Data!$CG:$CG,0)-1,MATCH($E157&amp;"/"&amp;AB$1,Data!$1:$1,0)-1)=0,"",OFFSET(Data!$A$1,MATCH($D157,Data!$CG:$CG,0)-1,MATCH($E157&amp;"/"&amp;AB$1,Data!$1:$1,0)-1)))</f>
        <v/>
      </c>
      <c r="AC157" s="252" t="str">
        <f ca="1">IF(ISERROR(OFFSET(Data!$A$1,MATCH($D157,Data!$CG:$CG,0)-1,MATCH($E157&amp;"/"&amp;AC$1,Data!$1:$1,0)-1))=TRUE,"",IF(OFFSET(Data!$A$1,MATCH($D157,Data!$CG:$CG,0)-1,MATCH($E157&amp;"/"&amp;AC$1,Data!$1:$1,0)-1)=0,"",OFFSET(Data!$A$1,MATCH($D157,Data!$CG:$CG,0)-1,MATCH($E157&amp;"/"&amp;AC$1,Data!$1:$1,0)-1)))</f>
        <v/>
      </c>
      <c r="AD157" s="252" t="str">
        <f ca="1">IF(ISERROR(OFFSET(Data!$A$1,MATCH($D157,Data!$CG:$CG,0)-1,MATCH($E157&amp;"/"&amp;AD$1,Data!$1:$1,0)-1))=TRUE,"",IF(OFFSET(Data!$A$1,MATCH($D157,Data!$CG:$CG,0)-1,MATCH($E157&amp;"/"&amp;AD$1,Data!$1:$1,0)-1)=0,"",OFFSET(Data!$A$1,MATCH($D157,Data!$CG:$CG,0)-1,MATCH($E157&amp;"/"&amp;AD$1,Data!$1:$1,0)-1)))</f>
        <v/>
      </c>
      <c r="AE157" s="252" t="str">
        <f ca="1">IF(ISERROR(OFFSET(Data!$A$1,MATCH($D157,Data!$CG:$CG,0)-1,MATCH($E157&amp;"/"&amp;AE$1,Data!$1:$1,0)-1))=TRUE,"",IF(OFFSET(Data!$A$1,MATCH($D157,Data!$CG:$CG,0)-1,MATCH($E157&amp;"/"&amp;AE$1,Data!$1:$1,0)-1)=0,"",OFFSET(Data!$A$1,MATCH($D157,Data!$CG:$CG,0)-1,MATCH($E157&amp;"/"&amp;AE$1,Data!$1:$1,0)-1)))</f>
        <v/>
      </c>
      <c r="AF157" s="253" t="str">
        <f ca="1">IF(ISERROR(OFFSET(Data!$A$1,MATCH($D157,Data!$CG:$CG,0)-1,MATCH($E157&amp;"/"&amp;AF$1,Data!$1:$1,0)-1))=TRUE,"",IF(OFFSET(Data!$A$1,MATCH($D157,Data!$CG:$CG,0)-1,MATCH($E157&amp;"/"&amp;AF$1,Data!$1:$1,0)-1)=0,"",OFFSET(Data!$A$1,MATCH($D157,Data!$CG:$CG,0)-1,MATCH($E157&amp;"/"&amp;AF$1,Data!$1:$1,0)-1)))</f>
        <v/>
      </c>
      <c r="AG157" s="212">
        <f t="shared" ca="1" si="7"/>
        <v>0</v>
      </c>
      <c r="AH157" s="213">
        <f ca="1">SUM(AG154:AG157)</f>
        <v>0</v>
      </c>
    </row>
    <row r="158" spans="1:34" ht="15.75" hidden="1" customHeight="1" thickBot="1" x14ac:dyDescent="0.3">
      <c r="A158" s="447"/>
      <c r="B158" s="450"/>
      <c r="C158" s="453"/>
      <c r="D158" s="30" t="e">
        <f>IF(C158&lt;&gt;"",C158,D157)</f>
        <v>#N/A</v>
      </c>
      <c r="E158" s="31" t="s">
        <v>25</v>
      </c>
      <c r="F158" s="255" t="str">
        <f ca="1">IF(ISERROR(OFFSET(Data!$A$1,MATCH($D158,Data!$CG:$CG,0)-1,MATCH($E158&amp;"/"&amp;F$1,Data!$1:$1,0)-1))=TRUE,"",IF(OFFSET(Data!$A$1,MATCH($D158,Data!$CG:$CG,0)-1,MATCH($E158&amp;"/"&amp;F$1,Data!$1:$1,0)-1)=0,"",OFFSET(Data!$A$1,MATCH($D158,Data!$CG:$CG,0)-1,MATCH($E158&amp;"/"&amp;F$1,Data!$1:$1,0)-1)))</f>
        <v/>
      </c>
      <c r="G158" s="256" t="str">
        <f ca="1">IF(ISERROR(OFFSET(Data!$A$1,MATCH($D158,Data!$CG:$CG,0)-1,MATCH($E158&amp;"/"&amp;G$1,Data!$1:$1,0)-1))=TRUE,"",IF(OFFSET(Data!$A$1,MATCH($D158,Data!$CG:$CG,0)-1,MATCH($E158&amp;"/"&amp;G$1,Data!$1:$1,0)-1)=0,"",OFFSET(Data!$A$1,MATCH($D158,Data!$CG:$CG,0)-1,MATCH($E158&amp;"/"&amp;G$1,Data!$1:$1,0)-1)))</f>
        <v/>
      </c>
      <c r="H158" s="256" t="str">
        <f ca="1">IF(ISERROR(OFFSET(Data!$A$1,MATCH($D158,Data!$CG:$CG,0)-1,MATCH($E158&amp;"/"&amp;H$1,Data!$1:$1,0)-1))=TRUE,"",IF(OFFSET(Data!$A$1,MATCH($D158,Data!$CG:$CG,0)-1,MATCH($E158&amp;"/"&amp;H$1,Data!$1:$1,0)-1)=0,"",OFFSET(Data!$A$1,MATCH($D158,Data!$CG:$CG,0)-1,MATCH($E158&amp;"/"&amp;H$1,Data!$1:$1,0)-1)))</f>
        <v/>
      </c>
      <c r="I158" s="256" t="str">
        <f ca="1">IF(ISERROR(OFFSET(Data!$A$1,MATCH($D158,Data!$CG:$CG,0)-1,MATCH($E158&amp;"/"&amp;I$1,Data!$1:$1,0)-1))=TRUE,"",IF(OFFSET(Data!$A$1,MATCH($D158,Data!$CG:$CG,0)-1,MATCH($E158&amp;"/"&amp;I$1,Data!$1:$1,0)-1)=0,"",OFFSET(Data!$A$1,MATCH($D158,Data!$CG:$CG,0)-1,MATCH($E158&amp;"/"&amp;I$1,Data!$1:$1,0)-1)))</f>
        <v/>
      </c>
      <c r="J158" s="256" t="str">
        <f ca="1">IF(ISERROR(OFFSET(Data!$A$1,MATCH($D158,Data!$CG:$CG,0)-1,MATCH($E158&amp;"/"&amp;J$1,Data!$1:$1,0)-1))=TRUE,"",IF(OFFSET(Data!$A$1,MATCH($D158,Data!$CG:$CG,0)-1,MATCH($E158&amp;"/"&amp;J$1,Data!$1:$1,0)-1)=0,"",OFFSET(Data!$A$1,MATCH($D158,Data!$CG:$CG,0)-1,MATCH($E158&amp;"/"&amp;J$1,Data!$1:$1,0)-1)))</f>
        <v/>
      </c>
      <c r="K158" s="256" t="str">
        <f ca="1">IF(ISERROR(OFFSET(Data!$A$1,MATCH($D158,Data!$CG:$CG,0)-1,MATCH($E158&amp;"/"&amp;K$1,Data!$1:$1,0)-1))=TRUE,"",IF(OFFSET(Data!$A$1,MATCH($D158,Data!$CG:$CG,0)-1,MATCH($E158&amp;"/"&amp;K$1,Data!$1:$1,0)-1)=0,"",OFFSET(Data!$A$1,MATCH($D158,Data!$CG:$CG,0)-1,MATCH($E158&amp;"/"&amp;K$1,Data!$1:$1,0)-1)))</f>
        <v/>
      </c>
      <c r="L158" s="256" t="str">
        <f ca="1">IF(ISERROR(OFFSET(Data!$A$1,MATCH($D158,Data!$CG:$CG,0)-1,MATCH($E158&amp;"/"&amp;L$1,Data!$1:$1,0)-1))=TRUE,"",IF(OFFSET(Data!$A$1,MATCH($D158,Data!$CG:$CG,0)-1,MATCH($E158&amp;"/"&amp;L$1,Data!$1:$1,0)-1)=0,"",OFFSET(Data!$A$1,MATCH($D158,Data!$CG:$CG,0)-1,MATCH($E158&amp;"/"&amp;L$1,Data!$1:$1,0)-1)))</f>
        <v/>
      </c>
      <c r="M158" s="256" t="str">
        <f ca="1">IF(ISERROR(OFFSET(Data!$A$1,MATCH($D158,Data!$CG:$CG,0)-1,MATCH($E158&amp;"/"&amp;M$1,Data!$1:$1,0)-1))=TRUE,"",IF(OFFSET(Data!$A$1,MATCH($D158,Data!$CG:$CG,0)-1,MATCH($E158&amp;"/"&amp;M$1,Data!$1:$1,0)-1)=0,"",OFFSET(Data!$A$1,MATCH($D158,Data!$CG:$CG,0)-1,MATCH($E158&amp;"/"&amp;M$1,Data!$1:$1,0)-1)))</f>
        <v/>
      </c>
      <c r="N158" s="256" t="str">
        <f ca="1">IF(ISERROR(OFFSET(Data!$A$1,MATCH($D158,Data!$CG:$CG,0)-1,MATCH($E158&amp;"/"&amp;N$1,Data!$1:$1,0)-1))=TRUE,"",IF(OFFSET(Data!$A$1,MATCH($D158,Data!$CG:$CG,0)-1,MATCH($E158&amp;"/"&amp;N$1,Data!$1:$1,0)-1)=0,"",OFFSET(Data!$A$1,MATCH($D158,Data!$CG:$CG,0)-1,MATCH($E158&amp;"/"&amp;N$1,Data!$1:$1,0)-1)))</f>
        <v/>
      </c>
      <c r="O158" s="256" t="str">
        <f ca="1">IF(ISERROR(OFFSET(Data!$A$1,MATCH($D158,Data!$CG:$CG,0)-1,MATCH($E158&amp;"/"&amp;O$1,Data!$1:$1,0)-1))=TRUE,"",IF(OFFSET(Data!$A$1,MATCH($D158,Data!$CG:$CG,0)-1,MATCH($E158&amp;"/"&amp;O$1,Data!$1:$1,0)-1)=0,"",OFFSET(Data!$A$1,MATCH($D158,Data!$CG:$CG,0)-1,MATCH($E158&amp;"/"&amp;O$1,Data!$1:$1,0)-1)))</f>
        <v/>
      </c>
      <c r="P158" s="256" t="str">
        <f ca="1">IF(ISERROR(OFFSET(Data!$A$1,MATCH($D158,Data!$CG:$CG,0)-1,MATCH($E158&amp;"/"&amp;P$1,Data!$1:$1,0)-1))=TRUE,"",IF(OFFSET(Data!$A$1,MATCH($D158,Data!$CG:$CG,0)-1,MATCH($E158&amp;"/"&amp;P$1,Data!$1:$1,0)-1)=0,"",OFFSET(Data!$A$1,MATCH($D158,Data!$CG:$CG,0)-1,MATCH($E158&amp;"/"&amp;P$1,Data!$1:$1,0)-1)))</f>
        <v/>
      </c>
      <c r="Q158" s="256" t="str">
        <f ca="1">IF(ISERROR(OFFSET(Data!$A$1,MATCH($D158,Data!$CG:$CG,0)-1,MATCH($E158&amp;"/"&amp;Q$1,Data!$1:$1,0)-1))=TRUE,"",IF(OFFSET(Data!$A$1,MATCH($D158,Data!$CG:$CG,0)-1,MATCH($E158&amp;"/"&amp;Q$1,Data!$1:$1,0)-1)=0,"",OFFSET(Data!$A$1,MATCH($D158,Data!$CG:$CG,0)-1,MATCH($E158&amp;"/"&amp;Q$1,Data!$1:$1,0)-1)))</f>
        <v/>
      </c>
      <c r="R158" s="256" t="str">
        <f ca="1">IF(ISERROR(OFFSET(Data!$A$1,MATCH($D158,Data!$CG:$CG,0)-1,MATCH($E158&amp;"/"&amp;R$1,Data!$1:$1,0)-1))=TRUE,"",IF(OFFSET(Data!$A$1,MATCH($D158,Data!$CG:$CG,0)-1,MATCH($E158&amp;"/"&amp;R$1,Data!$1:$1,0)-1)=0,"",OFFSET(Data!$A$1,MATCH($D158,Data!$CG:$CG,0)-1,MATCH($E158&amp;"/"&amp;R$1,Data!$1:$1,0)-1)))</f>
        <v/>
      </c>
      <c r="S158" s="256" t="str">
        <f ca="1">IF(ISERROR(OFFSET(Data!$A$1,MATCH($D158,Data!$CG:$CG,0)-1,MATCH($E158&amp;"/"&amp;S$1,Data!$1:$1,0)-1))=TRUE,"",IF(OFFSET(Data!$A$1,MATCH($D158,Data!$CG:$CG,0)-1,MATCH($E158&amp;"/"&amp;S$1,Data!$1:$1,0)-1)=0,"",OFFSET(Data!$A$1,MATCH($D158,Data!$CG:$CG,0)-1,MATCH($E158&amp;"/"&amp;S$1,Data!$1:$1,0)-1)))</f>
        <v/>
      </c>
      <c r="T158" s="256" t="str">
        <f ca="1">IF(ISERROR(OFFSET(Data!$A$1,MATCH($D158,Data!$CG:$CG,0)-1,MATCH($E158&amp;"/"&amp;T$1,Data!$1:$1,0)-1))=TRUE,"",IF(OFFSET(Data!$A$1,MATCH($D158,Data!$CG:$CG,0)-1,MATCH($E158&amp;"/"&amp;T$1,Data!$1:$1,0)-1)=0,"",OFFSET(Data!$A$1,MATCH($D158,Data!$CG:$CG,0)-1,MATCH($E158&amp;"/"&amp;T$1,Data!$1:$1,0)-1)))</f>
        <v/>
      </c>
      <c r="U158" s="256" t="str">
        <f ca="1">IF(ISERROR(OFFSET(Data!$A$1,MATCH($D158,Data!$CG:$CG,0)-1,MATCH($E158&amp;"/"&amp;U$1,Data!$1:$1,0)-1))=TRUE,"",IF(OFFSET(Data!$A$1,MATCH($D158,Data!$CG:$CG,0)-1,MATCH($E158&amp;"/"&amp;U$1,Data!$1:$1,0)-1)=0,"",OFFSET(Data!$A$1,MATCH($D158,Data!$CG:$CG,0)-1,MATCH($E158&amp;"/"&amp;U$1,Data!$1:$1,0)-1)))</f>
        <v/>
      </c>
      <c r="V158" s="256" t="str">
        <f ca="1">IF(ISERROR(OFFSET(Data!$A$1,MATCH($D158,Data!$CG:$CG,0)-1,MATCH($E158&amp;"/"&amp;V$1,Data!$1:$1,0)-1))=TRUE,"",IF(OFFSET(Data!$A$1,MATCH($D158,Data!$CG:$CG,0)-1,MATCH($E158&amp;"/"&amp;V$1,Data!$1:$1,0)-1)=0,"",OFFSET(Data!$A$1,MATCH($D158,Data!$CG:$CG,0)-1,MATCH($E158&amp;"/"&amp;V$1,Data!$1:$1,0)-1)))</f>
        <v/>
      </c>
      <c r="W158" s="257" t="str">
        <f ca="1">IF(ISERROR(OFFSET(Data!$A$1,MATCH($D158,Data!$CG:$CG,0)-1,MATCH($E158&amp;"/"&amp;W$1,Data!$1:$1,0)-1))=TRUE,"",IF(OFFSET(Data!$A$1,MATCH($D158,Data!$CG:$CG,0)-1,MATCH($E158&amp;"/"&amp;W$1,Data!$1:$1,0)-1)=0,"",OFFSET(Data!$A$1,MATCH($D158,Data!$CG:$CG,0)-1,MATCH($E158&amp;"/"&amp;W$1,Data!$1:$1,0)-1)))</f>
        <v/>
      </c>
      <c r="X158" s="256" t="str">
        <f ca="1">IF(ISERROR(OFFSET(Data!$A$1,MATCH($D158,Data!$CG:$CG,0)-1,MATCH($E158&amp;"/"&amp;X$1,Data!$1:$1,0)-1))=TRUE,"",IF(OFFSET(Data!$A$1,MATCH($D158,Data!$CG:$CG,0)-1,MATCH($E158&amp;"/"&amp;X$1,Data!$1:$1,0)-1)=0,"",OFFSET(Data!$A$1,MATCH($D158,Data!$CG:$CG,0)-1,MATCH($E158&amp;"/"&amp;X$1,Data!$1:$1,0)-1)))</f>
        <v/>
      </c>
      <c r="Y158" s="256" t="str">
        <f ca="1">IF(ISERROR(OFFSET(Data!$A$1,MATCH($D158,Data!$CG:$CG,0)-1,MATCH($E158&amp;"/"&amp;Y$1,Data!$1:$1,0)-1))=TRUE,"",IF(OFFSET(Data!$A$1,MATCH($D158,Data!$CG:$CG,0)-1,MATCH($E158&amp;"/"&amp;Y$1,Data!$1:$1,0)-1)=0,"",OFFSET(Data!$A$1,MATCH($D158,Data!$CG:$CG,0)-1,MATCH($E158&amp;"/"&amp;Y$1,Data!$1:$1,0)-1)))</f>
        <v/>
      </c>
      <c r="Z158" s="256" t="str">
        <f ca="1">IF(ISERROR(OFFSET(Data!$A$1,MATCH($D158,Data!$CG:$CG,0)-1,MATCH($E158&amp;"/"&amp;Z$1,Data!$1:$1,0)-1))=TRUE,"",IF(OFFSET(Data!$A$1,MATCH($D158,Data!$CG:$CG,0)-1,MATCH($E158&amp;"/"&amp;Z$1,Data!$1:$1,0)-1)=0,"",OFFSET(Data!$A$1,MATCH($D158,Data!$CG:$CG,0)-1,MATCH($E158&amp;"/"&amp;Z$1,Data!$1:$1,0)-1)))</f>
        <v/>
      </c>
      <c r="AA158" s="256" t="str">
        <f ca="1">IF(ISERROR(OFFSET(Data!$A$1,MATCH($D158,Data!$CG:$CG,0)-1,MATCH($E158&amp;"/"&amp;AA$1,Data!$1:$1,0)-1))=TRUE,"",IF(OFFSET(Data!$A$1,MATCH($D158,Data!$CG:$CG,0)-1,MATCH($E158&amp;"/"&amp;AA$1,Data!$1:$1,0)-1)=0,"",OFFSET(Data!$A$1,MATCH($D158,Data!$CG:$CG,0)-1,MATCH($E158&amp;"/"&amp;AA$1,Data!$1:$1,0)-1)))</f>
        <v/>
      </c>
      <c r="AB158" s="256" t="str">
        <f ca="1">IF(ISERROR(OFFSET(Data!$A$1,MATCH($D158,Data!$CG:$CG,0)-1,MATCH($E158&amp;"/"&amp;AB$1,Data!$1:$1,0)-1))=TRUE,"",IF(OFFSET(Data!$A$1,MATCH($D158,Data!$CG:$CG,0)-1,MATCH($E158&amp;"/"&amp;AB$1,Data!$1:$1,0)-1)=0,"",OFFSET(Data!$A$1,MATCH($D158,Data!$CG:$CG,0)-1,MATCH($E158&amp;"/"&amp;AB$1,Data!$1:$1,0)-1)))</f>
        <v/>
      </c>
      <c r="AC158" s="256" t="str">
        <f ca="1">IF(ISERROR(OFFSET(Data!$A$1,MATCH($D158,Data!$CG:$CG,0)-1,MATCH($E158&amp;"/"&amp;AC$1,Data!$1:$1,0)-1))=TRUE,"",IF(OFFSET(Data!$A$1,MATCH($D158,Data!$CG:$CG,0)-1,MATCH($E158&amp;"/"&amp;AC$1,Data!$1:$1,0)-1)=0,"",OFFSET(Data!$A$1,MATCH($D158,Data!$CG:$CG,0)-1,MATCH($E158&amp;"/"&amp;AC$1,Data!$1:$1,0)-1)))</f>
        <v/>
      </c>
      <c r="AD158" s="256" t="str">
        <f ca="1">IF(ISERROR(OFFSET(Data!$A$1,MATCH($D158,Data!$CG:$CG,0)-1,MATCH($E158&amp;"/"&amp;AD$1,Data!$1:$1,0)-1))=TRUE,"",IF(OFFSET(Data!$A$1,MATCH($D158,Data!$CG:$CG,0)-1,MATCH($E158&amp;"/"&amp;AD$1,Data!$1:$1,0)-1)=0,"",OFFSET(Data!$A$1,MATCH($D158,Data!$CG:$CG,0)-1,MATCH($E158&amp;"/"&amp;AD$1,Data!$1:$1,0)-1)))</f>
        <v/>
      </c>
      <c r="AE158" s="256" t="str">
        <f ca="1">IF(ISERROR(OFFSET(Data!$A$1,MATCH($D158,Data!$CG:$CG,0)-1,MATCH($E158&amp;"/"&amp;AE$1,Data!$1:$1,0)-1))=TRUE,"",IF(OFFSET(Data!$A$1,MATCH($D158,Data!$CG:$CG,0)-1,MATCH($E158&amp;"/"&amp;AE$1,Data!$1:$1,0)-1)=0,"",OFFSET(Data!$A$1,MATCH($D158,Data!$CG:$CG,0)-1,MATCH($E158&amp;"/"&amp;AE$1,Data!$1:$1,0)-1)))</f>
        <v/>
      </c>
      <c r="AF158" s="258" t="str">
        <f ca="1">IF(ISERROR(OFFSET(Data!$A$1,MATCH($D158,Data!$CG:$CG,0)-1,MATCH($E158&amp;"/"&amp;AF$1,Data!$1:$1,0)-1))=TRUE,"",IF(OFFSET(Data!$A$1,MATCH($D158,Data!$CG:$CG,0)-1,MATCH($E158&amp;"/"&amp;AF$1,Data!$1:$1,0)-1)=0,"",OFFSET(Data!$A$1,MATCH($D158,Data!$CG:$CG,0)-1,MATCH($E158&amp;"/"&amp;AF$1,Data!$1:$1,0)-1)))</f>
        <v/>
      </c>
      <c r="AG158" s="214">
        <f t="shared" ca="1" si="7"/>
        <v>0</v>
      </c>
      <c r="AH158" s="215">
        <f ca="1">SUM(AG154:AG158)</f>
        <v>0</v>
      </c>
    </row>
    <row r="159" spans="1:34" ht="15" hidden="1" customHeight="1" x14ac:dyDescent="0.25">
      <c r="A159" s="445">
        <v>31</v>
      </c>
      <c r="B159" s="448" t="e">
        <f>INDEX(Data!CI:CI,MATCH("W"&amp;A159,Data!A:A,0))</f>
        <v>#N/A</v>
      </c>
      <c r="C159" s="451" t="e">
        <f>INDEX(Data!CG:CG,MATCH("W"&amp;A159,Data!A:A,0))</f>
        <v>#N/A</v>
      </c>
      <c r="D159" s="26" t="e">
        <f>IF(C159&lt;&gt;"",C159,#REF!)</f>
        <v>#N/A</v>
      </c>
      <c r="E159" s="27" t="s">
        <v>21</v>
      </c>
      <c r="F159" s="271" t="str">
        <f ca="1">IF(ISERROR(OFFSET(Data!$A$1,MATCH($D159,Data!$CG:$CG,0)-1,MATCH($E159&amp;"/"&amp;F$1,Data!$1:$1,0)-1))=TRUE,"",IF(OFFSET(Data!$A$1,MATCH($D159,Data!$CG:$CG,0)-1,MATCH($E159&amp;"/"&amp;F$1,Data!$1:$1,0)-1)=0,"",OFFSET(Data!$A$1,MATCH($D159,Data!$CG:$CG,0)-1,MATCH($E159&amp;"/"&amp;F$1,Data!$1:$1,0)-1)))</f>
        <v/>
      </c>
      <c r="G159" s="250" t="str">
        <f ca="1">IF(ISERROR(OFFSET(Data!$A$1,MATCH($D159,Data!$CG:$CG,0)-1,MATCH($E159&amp;"/"&amp;G$1,Data!$1:$1,0)-1))=TRUE,"",IF(OFFSET(Data!$A$1,MATCH($D159,Data!$CG:$CG,0)-1,MATCH($E159&amp;"/"&amp;G$1,Data!$1:$1,0)-1)=0,"",OFFSET(Data!$A$1,MATCH($D159,Data!$CG:$CG,0)-1,MATCH($E159&amp;"/"&amp;G$1,Data!$1:$1,0)-1)))</f>
        <v/>
      </c>
      <c r="H159" s="250" t="str">
        <f ca="1">IF(ISERROR(OFFSET(Data!$A$1,MATCH($D159,Data!$CG:$CG,0)-1,MATCH($E159&amp;"/"&amp;H$1,Data!$1:$1,0)-1))=TRUE,"",IF(OFFSET(Data!$A$1,MATCH($D159,Data!$CG:$CG,0)-1,MATCH($E159&amp;"/"&amp;H$1,Data!$1:$1,0)-1)=0,"",OFFSET(Data!$A$1,MATCH($D159,Data!$CG:$CG,0)-1,MATCH($E159&amp;"/"&amp;H$1,Data!$1:$1,0)-1)))</f>
        <v/>
      </c>
      <c r="I159" s="250" t="str">
        <f ca="1">IF(ISERROR(OFFSET(Data!$A$1,MATCH($D159,Data!$CG:$CG,0)-1,MATCH($E159&amp;"/"&amp;I$1,Data!$1:$1,0)-1))=TRUE,"",IF(OFFSET(Data!$A$1,MATCH($D159,Data!$CG:$CG,0)-1,MATCH($E159&amp;"/"&amp;I$1,Data!$1:$1,0)-1)=0,"",OFFSET(Data!$A$1,MATCH($D159,Data!$CG:$CG,0)-1,MATCH($E159&amp;"/"&amp;I$1,Data!$1:$1,0)-1)))</f>
        <v/>
      </c>
      <c r="J159" s="250" t="str">
        <f ca="1">IF(ISERROR(OFFSET(Data!$A$1,MATCH($D159,Data!$CG:$CG,0)-1,MATCH($E159&amp;"/"&amp;J$1,Data!$1:$1,0)-1))=TRUE,"",IF(OFFSET(Data!$A$1,MATCH($D159,Data!$CG:$CG,0)-1,MATCH($E159&amp;"/"&amp;J$1,Data!$1:$1,0)-1)=0,"",OFFSET(Data!$A$1,MATCH($D159,Data!$CG:$CG,0)-1,MATCH($E159&amp;"/"&amp;J$1,Data!$1:$1,0)-1)))</f>
        <v/>
      </c>
      <c r="K159" s="250" t="str">
        <f ca="1">IF(ISERROR(OFFSET(Data!$A$1,MATCH($D159,Data!$CG:$CG,0)-1,MATCH($E159&amp;"/"&amp;K$1,Data!$1:$1,0)-1))=TRUE,"",IF(OFFSET(Data!$A$1,MATCH($D159,Data!$CG:$CG,0)-1,MATCH($E159&amp;"/"&amp;K$1,Data!$1:$1,0)-1)=0,"",OFFSET(Data!$A$1,MATCH($D159,Data!$CG:$CG,0)-1,MATCH($E159&amp;"/"&amp;K$1,Data!$1:$1,0)-1)))</f>
        <v/>
      </c>
      <c r="L159" s="250" t="str">
        <f ca="1">IF(ISERROR(OFFSET(Data!$A$1,MATCH($D159,Data!$CG:$CG,0)-1,MATCH($E159&amp;"/"&amp;L$1,Data!$1:$1,0)-1))=TRUE,"",IF(OFFSET(Data!$A$1,MATCH($D159,Data!$CG:$CG,0)-1,MATCH($E159&amp;"/"&amp;L$1,Data!$1:$1,0)-1)=0,"",OFFSET(Data!$A$1,MATCH($D159,Data!$CG:$CG,0)-1,MATCH($E159&amp;"/"&amp;L$1,Data!$1:$1,0)-1)))</f>
        <v/>
      </c>
      <c r="M159" s="250" t="str">
        <f ca="1">IF(ISERROR(OFFSET(Data!$A$1,MATCH($D159,Data!$CG:$CG,0)-1,MATCH($E159&amp;"/"&amp;M$1,Data!$1:$1,0)-1))=TRUE,"",IF(OFFSET(Data!$A$1,MATCH($D159,Data!$CG:$CG,0)-1,MATCH($E159&amp;"/"&amp;M$1,Data!$1:$1,0)-1)=0,"",OFFSET(Data!$A$1,MATCH($D159,Data!$CG:$CG,0)-1,MATCH($E159&amp;"/"&amp;M$1,Data!$1:$1,0)-1)))</f>
        <v/>
      </c>
      <c r="N159" s="250" t="str">
        <f ca="1">IF(ISERROR(OFFSET(Data!$A$1,MATCH($D159,Data!$CG:$CG,0)-1,MATCH($E159&amp;"/"&amp;N$1,Data!$1:$1,0)-1))=TRUE,"",IF(OFFSET(Data!$A$1,MATCH($D159,Data!$CG:$CG,0)-1,MATCH($E159&amp;"/"&amp;N$1,Data!$1:$1,0)-1)=0,"",OFFSET(Data!$A$1,MATCH($D159,Data!$CG:$CG,0)-1,MATCH($E159&amp;"/"&amp;N$1,Data!$1:$1,0)-1)))</f>
        <v/>
      </c>
      <c r="O159" s="250" t="str">
        <f ca="1">IF(ISERROR(OFFSET(Data!$A$1,MATCH($D159,Data!$CG:$CG,0)-1,MATCH($E159&amp;"/"&amp;O$1,Data!$1:$1,0)-1))=TRUE,"",IF(OFFSET(Data!$A$1,MATCH($D159,Data!$CG:$CG,0)-1,MATCH($E159&amp;"/"&amp;O$1,Data!$1:$1,0)-1)=0,"",OFFSET(Data!$A$1,MATCH($D159,Data!$CG:$CG,0)-1,MATCH($E159&amp;"/"&amp;O$1,Data!$1:$1,0)-1)))</f>
        <v/>
      </c>
      <c r="P159" s="250" t="str">
        <f ca="1">IF(ISERROR(OFFSET(Data!$A$1,MATCH($D159,Data!$CG:$CG,0)-1,MATCH($E159&amp;"/"&amp;P$1,Data!$1:$1,0)-1))=TRUE,"",IF(OFFSET(Data!$A$1,MATCH($D159,Data!$CG:$CG,0)-1,MATCH($E159&amp;"/"&amp;P$1,Data!$1:$1,0)-1)=0,"",OFFSET(Data!$A$1,MATCH($D159,Data!$CG:$CG,0)-1,MATCH($E159&amp;"/"&amp;P$1,Data!$1:$1,0)-1)))</f>
        <v/>
      </c>
      <c r="Q159" s="250" t="str">
        <f ca="1">IF(ISERROR(OFFSET(Data!$A$1,MATCH($D159,Data!$CG:$CG,0)-1,MATCH($E159&amp;"/"&amp;Q$1,Data!$1:$1,0)-1))=TRUE,"",IF(OFFSET(Data!$A$1,MATCH($D159,Data!$CG:$CG,0)-1,MATCH($E159&amp;"/"&amp;Q$1,Data!$1:$1,0)-1)=0,"",OFFSET(Data!$A$1,MATCH($D159,Data!$CG:$CG,0)-1,MATCH($E159&amp;"/"&amp;Q$1,Data!$1:$1,0)-1)))</f>
        <v/>
      </c>
      <c r="R159" s="250" t="str">
        <f ca="1">IF(ISERROR(OFFSET(Data!$A$1,MATCH($D159,Data!$CG:$CG,0)-1,MATCH($E159&amp;"/"&amp;R$1,Data!$1:$1,0)-1))=TRUE,"",IF(OFFSET(Data!$A$1,MATCH($D159,Data!$CG:$CG,0)-1,MATCH($E159&amp;"/"&amp;R$1,Data!$1:$1,0)-1)=0,"",OFFSET(Data!$A$1,MATCH($D159,Data!$CG:$CG,0)-1,MATCH($E159&amp;"/"&amp;R$1,Data!$1:$1,0)-1)))</f>
        <v/>
      </c>
      <c r="S159" s="250" t="str">
        <f ca="1">IF(ISERROR(OFFSET(Data!$A$1,MATCH($D159,Data!$CG:$CG,0)-1,MATCH($E159&amp;"/"&amp;S$1,Data!$1:$1,0)-1))=TRUE,"",IF(OFFSET(Data!$A$1,MATCH($D159,Data!$CG:$CG,0)-1,MATCH($E159&amp;"/"&amp;S$1,Data!$1:$1,0)-1)=0,"",OFFSET(Data!$A$1,MATCH($D159,Data!$CG:$CG,0)-1,MATCH($E159&amp;"/"&amp;S$1,Data!$1:$1,0)-1)))</f>
        <v/>
      </c>
      <c r="T159" s="250" t="str">
        <f ca="1">IF(ISERROR(OFFSET(Data!$A$1,MATCH($D159,Data!$CG:$CG,0)-1,MATCH($E159&amp;"/"&amp;T$1,Data!$1:$1,0)-1))=TRUE,"",IF(OFFSET(Data!$A$1,MATCH($D159,Data!$CG:$CG,0)-1,MATCH($E159&amp;"/"&amp;T$1,Data!$1:$1,0)-1)=0,"",OFFSET(Data!$A$1,MATCH($D159,Data!$CG:$CG,0)-1,MATCH($E159&amp;"/"&amp;T$1,Data!$1:$1,0)-1)))</f>
        <v/>
      </c>
      <c r="U159" s="250" t="str">
        <f ca="1">IF(ISERROR(OFFSET(Data!$A$1,MATCH($D159,Data!$CG:$CG,0)-1,MATCH($E159&amp;"/"&amp;U$1,Data!$1:$1,0)-1))=TRUE,"",IF(OFFSET(Data!$A$1,MATCH($D159,Data!$CG:$CG,0)-1,MATCH($E159&amp;"/"&amp;U$1,Data!$1:$1,0)-1)=0,"",OFFSET(Data!$A$1,MATCH($D159,Data!$CG:$CG,0)-1,MATCH($E159&amp;"/"&amp;U$1,Data!$1:$1,0)-1)))</f>
        <v/>
      </c>
      <c r="V159" s="250" t="str">
        <f ca="1">IF(ISERROR(OFFSET(Data!$A$1,MATCH($D159,Data!$CG:$CG,0)-1,MATCH($E159&amp;"/"&amp;V$1,Data!$1:$1,0)-1))=TRUE,"",IF(OFFSET(Data!$A$1,MATCH($D159,Data!$CG:$CG,0)-1,MATCH($E159&amp;"/"&amp;V$1,Data!$1:$1,0)-1)=0,"",OFFSET(Data!$A$1,MATCH($D159,Data!$CG:$CG,0)-1,MATCH($E159&amp;"/"&amp;V$1,Data!$1:$1,0)-1)))</f>
        <v/>
      </c>
      <c r="W159" s="272" t="str">
        <f ca="1">IF(ISERROR(OFFSET(Data!$A$1,MATCH($D159,Data!$CG:$CG,0)-1,MATCH($E159&amp;"/"&amp;W$1,Data!$1:$1,0)-1))=TRUE,"",IF(OFFSET(Data!$A$1,MATCH($D159,Data!$CG:$CG,0)-1,MATCH($E159&amp;"/"&amp;W$1,Data!$1:$1,0)-1)=0,"",OFFSET(Data!$A$1,MATCH($D159,Data!$CG:$CG,0)-1,MATCH($E159&amp;"/"&amp;W$1,Data!$1:$1,0)-1)))</f>
        <v/>
      </c>
      <c r="X159" s="250" t="str">
        <f ca="1">IF(ISERROR(OFFSET(Data!$A$1,MATCH($D159,Data!$CG:$CG,0)-1,MATCH($E159&amp;"/"&amp;X$1,Data!$1:$1,0)-1))=TRUE,"",IF(OFFSET(Data!$A$1,MATCH($D159,Data!$CG:$CG,0)-1,MATCH($E159&amp;"/"&amp;X$1,Data!$1:$1,0)-1)=0,"",OFFSET(Data!$A$1,MATCH($D159,Data!$CG:$CG,0)-1,MATCH($E159&amp;"/"&amp;X$1,Data!$1:$1,0)-1)))</f>
        <v/>
      </c>
      <c r="Y159" s="250" t="str">
        <f ca="1">IF(ISERROR(OFFSET(Data!$A$1,MATCH($D159,Data!$CG:$CG,0)-1,MATCH($E159&amp;"/"&amp;Y$1,Data!$1:$1,0)-1))=TRUE,"",IF(OFFSET(Data!$A$1,MATCH($D159,Data!$CG:$CG,0)-1,MATCH($E159&amp;"/"&amp;Y$1,Data!$1:$1,0)-1)=0,"",OFFSET(Data!$A$1,MATCH($D159,Data!$CG:$CG,0)-1,MATCH($E159&amp;"/"&amp;Y$1,Data!$1:$1,0)-1)))</f>
        <v/>
      </c>
      <c r="Z159" s="250" t="str">
        <f ca="1">IF(ISERROR(OFFSET(Data!$A$1,MATCH($D159,Data!$CG:$CG,0)-1,MATCH($E159&amp;"/"&amp;Z$1,Data!$1:$1,0)-1))=TRUE,"",IF(OFFSET(Data!$A$1,MATCH($D159,Data!$CG:$CG,0)-1,MATCH($E159&amp;"/"&amp;Z$1,Data!$1:$1,0)-1)=0,"",OFFSET(Data!$A$1,MATCH($D159,Data!$CG:$CG,0)-1,MATCH($E159&amp;"/"&amp;Z$1,Data!$1:$1,0)-1)))</f>
        <v/>
      </c>
      <c r="AA159" s="250" t="str">
        <f ca="1">IF(ISERROR(OFFSET(Data!$A$1,MATCH($D159,Data!$CG:$CG,0)-1,MATCH($E159&amp;"/"&amp;AA$1,Data!$1:$1,0)-1))=TRUE,"",IF(OFFSET(Data!$A$1,MATCH($D159,Data!$CG:$CG,0)-1,MATCH($E159&amp;"/"&amp;AA$1,Data!$1:$1,0)-1)=0,"",OFFSET(Data!$A$1,MATCH($D159,Data!$CG:$CG,0)-1,MATCH($E159&amp;"/"&amp;AA$1,Data!$1:$1,0)-1)))</f>
        <v/>
      </c>
      <c r="AB159" s="250" t="str">
        <f ca="1">IF(ISERROR(OFFSET(Data!$A$1,MATCH($D159,Data!$CG:$CG,0)-1,MATCH($E159&amp;"/"&amp;AB$1,Data!$1:$1,0)-1))=TRUE,"",IF(OFFSET(Data!$A$1,MATCH($D159,Data!$CG:$CG,0)-1,MATCH($E159&amp;"/"&amp;AB$1,Data!$1:$1,0)-1)=0,"",OFFSET(Data!$A$1,MATCH($D159,Data!$CG:$CG,0)-1,MATCH($E159&amp;"/"&amp;AB$1,Data!$1:$1,0)-1)))</f>
        <v/>
      </c>
      <c r="AC159" s="250" t="str">
        <f ca="1">IF(ISERROR(OFFSET(Data!$A$1,MATCH($D159,Data!$CG:$CG,0)-1,MATCH($E159&amp;"/"&amp;AC$1,Data!$1:$1,0)-1))=TRUE,"",IF(OFFSET(Data!$A$1,MATCH($D159,Data!$CG:$CG,0)-1,MATCH($E159&amp;"/"&amp;AC$1,Data!$1:$1,0)-1)=0,"",OFFSET(Data!$A$1,MATCH($D159,Data!$CG:$CG,0)-1,MATCH($E159&amp;"/"&amp;AC$1,Data!$1:$1,0)-1)))</f>
        <v/>
      </c>
      <c r="AD159" s="250" t="str">
        <f ca="1">IF(ISERROR(OFFSET(Data!$A$1,MATCH($D159,Data!$CG:$CG,0)-1,MATCH($E159&amp;"/"&amp;AD$1,Data!$1:$1,0)-1))=TRUE,"",IF(OFFSET(Data!$A$1,MATCH($D159,Data!$CG:$CG,0)-1,MATCH($E159&amp;"/"&amp;AD$1,Data!$1:$1,0)-1)=0,"",OFFSET(Data!$A$1,MATCH($D159,Data!$CG:$CG,0)-1,MATCH($E159&amp;"/"&amp;AD$1,Data!$1:$1,0)-1)))</f>
        <v/>
      </c>
      <c r="AE159" s="250" t="str">
        <f ca="1">IF(ISERROR(OFFSET(Data!$A$1,MATCH($D159,Data!$CG:$CG,0)-1,MATCH($E159&amp;"/"&amp;AE$1,Data!$1:$1,0)-1))=TRUE,"",IF(OFFSET(Data!$A$1,MATCH($D159,Data!$CG:$CG,0)-1,MATCH($E159&amp;"/"&amp;AE$1,Data!$1:$1,0)-1)=0,"",OFFSET(Data!$A$1,MATCH($D159,Data!$CG:$CG,0)-1,MATCH($E159&amp;"/"&amp;AE$1,Data!$1:$1,0)-1)))</f>
        <v/>
      </c>
      <c r="AF159" s="251" t="str">
        <f ca="1">IF(ISERROR(OFFSET(Data!$A$1,MATCH($D159,Data!$CG:$CG,0)-1,MATCH($E159&amp;"/"&amp;AF$1,Data!$1:$1,0)-1))=TRUE,"",IF(OFFSET(Data!$A$1,MATCH($D159,Data!$CG:$CG,0)-1,MATCH($E159&amp;"/"&amp;AF$1,Data!$1:$1,0)-1)=0,"",OFFSET(Data!$A$1,MATCH($D159,Data!$CG:$CG,0)-1,MATCH($E159&amp;"/"&amp;AF$1,Data!$1:$1,0)-1)))</f>
        <v/>
      </c>
      <c r="AG159" s="210">
        <f t="shared" ca="1" si="7"/>
        <v>0</v>
      </c>
      <c r="AH159" s="211">
        <f ca="1">AG159</f>
        <v>0</v>
      </c>
    </row>
    <row r="160" spans="1:34" ht="15" hidden="1" customHeight="1" thickBot="1" x14ac:dyDescent="0.3">
      <c r="A160" s="446"/>
      <c r="B160" s="449"/>
      <c r="C160" s="452"/>
      <c r="D160" s="28" t="e">
        <f>IF(C160&lt;&gt;"",C160,D159)</f>
        <v>#N/A</v>
      </c>
      <c r="E160" s="29" t="s">
        <v>22</v>
      </c>
      <c r="F160" s="254" t="str">
        <f ca="1">IF(ISERROR(OFFSET(Data!$A$1,MATCH($D160,Data!$CG:$CG,0)-1,MATCH($E160&amp;"/"&amp;F$1,Data!$1:$1,0)-1))=TRUE,"",IF(OFFSET(Data!$A$1,MATCH($D160,Data!$CG:$CG,0)-1,MATCH($E160&amp;"/"&amp;F$1,Data!$1:$1,0)-1)=0,"",OFFSET(Data!$A$1,MATCH($D160,Data!$CG:$CG,0)-1,MATCH($E160&amp;"/"&amp;F$1,Data!$1:$1,0)-1)))</f>
        <v/>
      </c>
      <c r="G160" s="252" t="str">
        <f ca="1">IF(ISERROR(OFFSET(Data!$A$1,MATCH($D160,Data!$CG:$CG,0)-1,MATCH($E160&amp;"/"&amp;G$1,Data!$1:$1,0)-1))=TRUE,"",IF(OFFSET(Data!$A$1,MATCH($D160,Data!$CG:$CG,0)-1,MATCH($E160&amp;"/"&amp;G$1,Data!$1:$1,0)-1)=0,"",OFFSET(Data!$A$1,MATCH($D160,Data!$CG:$CG,0)-1,MATCH($E160&amp;"/"&amp;G$1,Data!$1:$1,0)-1)))</f>
        <v/>
      </c>
      <c r="H160" s="252" t="str">
        <f ca="1">IF(ISERROR(OFFSET(Data!$A$1,MATCH($D160,Data!$CG:$CG,0)-1,MATCH($E160&amp;"/"&amp;H$1,Data!$1:$1,0)-1))=TRUE,"",IF(OFFSET(Data!$A$1,MATCH($D160,Data!$CG:$CG,0)-1,MATCH($E160&amp;"/"&amp;H$1,Data!$1:$1,0)-1)=0,"",OFFSET(Data!$A$1,MATCH($D160,Data!$CG:$CG,0)-1,MATCH($E160&amp;"/"&amp;H$1,Data!$1:$1,0)-1)))</f>
        <v/>
      </c>
      <c r="I160" s="252" t="str">
        <f ca="1">IF(ISERROR(OFFSET(Data!$A$1,MATCH($D160,Data!$CG:$CG,0)-1,MATCH($E160&amp;"/"&amp;I$1,Data!$1:$1,0)-1))=TRUE,"",IF(OFFSET(Data!$A$1,MATCH($D160,Data!$CG:$CG,0)-1,MATCH($E160&amp;"/"&amp;I$1,Data!$1:$1,0)-1)=0,"",OFFSET(Data!$A$1,MATCH($D160,Data!$CG:$CG,0)-1,MATCH($E160&amp;"/"&amp;I$1,Data!$1:$1,0)-1)))</f>
        <v/>
      </c>
      <c r="J160" s="252" t="str">
        <f ca="1">IF(ISERROR(OFFSET(Data!$A$1,MATCH($D160,Data!$CG:$CG,0)-1,MATCH($E160&amp;"/"&amp;J$1,Data!$1:$1,0)-1))=TRUE,"",IF(OFFSET(Data!$A$1,MATCH($D160,Data!$CG:$CG,0)-1,MATCH($E160&amp;"/"&amp;J$1,Data!$1:$1,0)-1)=0,"",OFFSET(Data!$A$1,MATCH($D160,Data!$CG:$CG,0)-1,MATCH($E160&amp;"/"&amp;J$1,Data!$1:$1,0)-1)))</f>
        <v/>
      </c>
      <c r="K160" s="252" t="str">
        <f ca="1">IF(ISERROR(OFFSET(Data!$A$1,MATCH($D160,Data!$CG:$CG,0)-1,MATCH($E160&amp;"/"&amp;K$1,Data!$1:$1,0)-1))=TRUE,"",IF(OFFSET(Data!$A$1,MATCH($D160,Data!$CG:$CG,0)-1,MATCH($E160&amp;"/"&amp;K$1,Data!$1:$1,0)-1)=0,"",OFFSET(Data!$A$1,MATCH($D160,Data!$CG:$CG,0)-1,MATCH($E160&amp;"/"&amp;K$1,Data!$1:$1,0)-1)))</f>
        <v/>
      </c>
      <c r="L160" s="252" t="str">
        <f ca="1">IF(ISERROR(OFFSET(Data!$A$1,MATCH($D160,Data!$CG:$CG,0)-1,MATCH($E160&amp;"/"&amp;L$1,Data!$1:$1,0)-1))=TRUE,"",IF(OFFSET(Data!$A$1,MATCH($D160,Data!$CG:$CG,0)-1,MATCH($E160&amp;"/"&amp;L$1,Data!$1:$1,0)-1)=0,"",OFFSET(Data!$A$1,MATCH($D160,Data!$CG:$CG,0)-1,MATCH($E160&amp;"/"&amp;L$1,Data!$1:$1,0)-1)))</f>
        <v/>
      </c>
      <c r="M160" s="252" t="str">
        <f ca="1">IF(ISERROR(OFFSET(Data!$A$1,MATCH($D160,Data!$CG:$CG,0)-1,MATCH($E160&amp;"/"&amp;M$1,Data!$1:$1,0)-1))=TRUE,"",IF(OFFSET(Data!$A$1,MATCH($D160,Data!$CG:$CG,0)-1,MATCH($E160&amp;"/"&amp;M$1,Data!$1:$1,0)-1)=0,"",OFFSET(Data!$A$1,MATCH($D160,Data!$CG:$CG,0)-1,MATCH($E160&amp;"/"&amp;M$1,Data!$1:$1,0)-1)))</f>
        <v/>
      </c>
      <c r="N160" s="252" t="str">
        <f ca="1">IF(ISERROR(OFFSET(Data!$A$1,MATCH($D160,Data!$CG:$CG,0)-1,MATCH($E160&amp;"/"&amp;N$1,Data!$1:$1,0)-1))=TRUE,"",IF(OFFSET(Data!$A$1,MATCH($D160,Data!$CG:$CG,0)-1,MATCH($E160&amp;"/"&amp;N$1,Data!$1:$1,0)-1)=0,"",OFFSET(Data!$A$1,MATCH($D160,Data!$CG:$CG,0)-1,MATCH($E160&amp;"/"&amp;N$1,Data!$1:$1,0)-1)))</f>
        <v/>
      </c>
      <c r="O160" s="252" t="str">
        <f ca="1">IF(ISERROR(OFFSET(Data!$A$1,MATCH($D160,Data!$CG:$CG,0)-1,MATCH($E160&amp;"/"&amp;O$1,Data!$1:$1,0)-1))=TRUE,"",IF(OFFSET(Data!$A$1,MATCH($D160,Data!$CG:$CG,0)-1,MATCH($E160&amp;"/"&amp;O$1,Data!$1:$1,0)-1)=0,"",OFFSET(Data!$A$1,MATCH($D160,Data!$CG:$CG,0)-1,MATCH($E160&amp;"/"&amp;O$1,Data!$1:$1,0)-1)))</f>
        <v/>
      </c>
      <c r="P160" s="252" t="str">
        <f ca="1">IF(ISERROR(OFFSET(Data!$A$1,MATCH($D160,Data!$CG:$CG,0)-1,MATCH($E160&amp;"/"&amp;P$1,Data!$1:$1,0)-1))=TRUE,"",IF(OFFSET(Data!$A$1,MATCH($D160,Data!$CG:$CG,0)-1,MATCH($E160&amp;"/"&amp;P$1,Data!$1:$1,0)-1)=0,"",OFFSET(Data!$A$1,MATCH($D160,Data!$CG:$CG,0)-1,MATCH($E160&amp;"/"&amp;P$1,Data!$1:$1,0)-1)))</f>
        <v/>
      </c>
      <c r="Q160" s="252" t="str">
        <f ca="1">IF(ISERROR(OFFSET(Data!$A$1,MATCH($D160,Data!$CG:$CG,0)-1,MATCH($E160&amp;"/"&amp;Q$1,Data!$1:$1,0)-1))=TRUE,"",IF(OFFSET(Data!$A$1,MATCH($D160,Data!$CG:$CG,0)-1,MATCH($E160&amp;"/"&amp;Q$1,Data!$1:$1,0)-1)=0,"",OFFSET(Data!$A$1,MATCH($D160,Data!$CG:$CG,0)-1,MATCH($E160&amp;"/"&amp;Q$1,Data!$1:$1,0)-1)))</f>
        <v/>
      </c>
      <c r="R160" s="252" t="str">
        <f ca="1">IF(ISERROR(OFFSET(Data!$A$1,MATCH($D160,Data!$CG:$CG,0)-1,MATCH($E160&amp;"/"&amp;R$1,Data!$1:$1,0)-1))=TRUE,"",IF(OFFSET(Data!$A$1,MATCH($D160,Data!$CG:$CG,0)-1,MATCH($E160&amp;"/"&amp;R$1,Data!$1:$1,0)-1)=0,"",OFFSET(Data!$A$1,MATCH($D160,Data!$CG:$CG,0)-1,MATCH($E160&amp;"/"&amp;R$1,Data!$1:$1,0)-1)))</f>
        <v/>
      </c>
      <c r="S160" s="252" t="str">
        <f ca="1">IF(ISERROR(OFFSET(Data!$A$1,MATCH($D160,Data!$CG:$CG,0)-1,MATCH($E160&amp;"/"&amp;S$1,Data!$1:$1,0)-1))=TRUE,"",IF(OFFSET(Data!$A$1,MATCH($D160,Data!$CG:$CG,0)-1,MATCH($E160&amp;"/"&amp;S$1,Data!$1:$1,0)-1)=0,"",OFFSET(Data!$A$1,MATCH($D160,Data!$CG:$CG,0)-1,MATCH($E160&amp;"/"&amp;S$1,Data!$1:$1,0)-1)))</f>
        <v/>
      </c>
      <c r="T160" s="252" t="str">
        <f ca="1">IF(ISERROR(OFFSET(Data!$A$1,MATCH($D160,Data!$CG:$CG,0)-1,MATCH($E160&amp;"/"&amp;T$1,Data!$1:$1,0)-1))=TRUE,"",IF(OFFSET(Data!$A$1,MATCH($D160,Data!$CG:$CG,0)-1,MATCH($E160&amp;"/"&amp;T$1,Data!$1:$1,0)-1)=0,"",OFFSET(Data!$A$1,MATCH($D160,Data!$CG:$CG,0)-1,MATCH($E160&amp;"/"&amp;T$1,Data!$1:$1,0)-1)))</f>
        <v/>
      </c>
      <c r="U160" s="252" t="str">
        <f ca="1">IF(ISERROR(OFFSET(Data!$A$1,MATCH($D160,Data!$CG:$CG,0)-1,MATCH($E160&amp;"/"&amp;U$1,Data!$1:$1,0)-1))=TRUE,"",IF(OFFSET(Data!$A$1,MATCH($D160,Data!$CG:$CG,0)-1,MATCH($E160&amp;"/"&amp;U$1,Data!$1:$1,0)-1)=0,"",OFFSET(Data!$A$1,MATCH($D160,Data!$CG:$CG,0)-1,MATCH($E160&amp;"/"&amp;U$1,Data!$1:$1,0)-1)))</f>
        <v/>
      </c>
      <c r="V160" s="252" t="str">
        <f ca="1">IF(ISERROR(OFFSET(Data!$A$1,MATCH($D160,Data!$CG:$CG,0)-1,MATCH($E160&amp;"/"&amp;V$1,Data!$1:$1,0)-1))=TRUE,"",IF(OFFSET(Data!$A$1,MATCH($D160,Data!$CG:$CG,0)-1,MATCH($E160&amp;"/"&amp;V$1,Data!$1:$1,0)-1)=0,"",OFFSET(Data!$A$1,MATCH($D160,Data!$CG:$CG,0)-1,MATCH($E160&amp;"/"&amp;V$1,Data!$1:$1,0)-1)))</f>
        <v/>
      </c>
      <c r="W160" s="269" t="str">
        <f ca="1">IF(ISERROR(OFFSET(Data!$A$1,MATCH($D160,Data!$CG:$CG,0)-1,MATCH($E160&amp;"/"&amp;W$1,Data!$1:$1,0)-1))=TRUE,"",IF(OFFSET(Data!$A$1,MATCH($D160,Data!$CG:$CG,0)-1,MATCH($E160&amp;"/"&amp;W$1,Data!$1:$1,0)-1)=0,"",OFFSET(Data!$A$1,MATCH($D160,Data!$CG:$CG,0)-1,MATCH($E160&amp;"/"&amp;W$1,Data!$1:$1,0)-1)))</f>
        <v/>
      </c>
      <c r="X160" s="252" t="str">
        <f ca="1">IF(ISERROR(OFFSET(Data!$A$1,MATCH($D160,Data!$CG:$CG,0)-1,MATCH($E160&amp;"/"&amp;X$1,Data!$1:$1,0)-1))=TRUE,"",IF(OFFSET(Data!$A$1,MATCH($D160,Data!$CG:$CG,0)-1,MATCH($E160&amp;"/"&amp;X$1,Data!$1:$1,0)-1)=0,"",OFFSET(Data!$A$1,MATCH($D160,Data!$CG:$CG,0)-1,MATCH($E160&amp;"/"&amp;X$1,Data!$1:$1,0)-1)))</f>
        <v/>
      </c>
      <c r="Y160" s="252" t="str">
        <f ca="1">IF(ISERROR(OFFSET(Data!$A$1,MATCH($D160,Data!$CG:$CG,0)-1,MATCH($E160&amp;"/"&amp;Y$1,Data!$1:$1,0)-1))=TRUE,"",IF(OFFSET(Data!$A$1,MATCH($D160,Data!$CG:$CG,0)-1,MATCH($E160&amp;"/"&amp;Y$1,Data!$1:$1,0)-1)=0,"",OFFSET(Data!$A$1,MATCH($D160,Data!$CG:$CG,0)-1,MATCH($E160&amp;"/"&amp;Y$1,Data!$1:$1,0)-1)))</f>
        <v/>
      </c>
      <c r="Z160" s="252" t="str">
        <f ca="1">IF(ISERROR(OFFSET(Data!$A$1,MATCH($D160,Data!$CG:$CG,0)-1,MATCH($E160&amp;"/"&amp;Z$1,Data!$1:$1,0)-1))=TRUE,"",IF(OFFSET(Data!$A$1,MATCH($D160,Data!$CG:$CG,0)-1,MATCH($E160&amp;"/"&amp;Z$1,Data!$1:$1,0)-1)=0,"",OFFSET(Data!$A$1,MATCH($D160,Data!$CG:$CG,0)-1,MATCH($E160&amp;"/"&amp;Z$1,Data!$1:$1,0)-1)))</f>
        <v/>
      </c>
      <c r="AA160" s="252" t="str">
        <f ca="1">IF(ISERROR(OFFSET(Data!$A$1,MATCH($D160,Data!$CG:$CG,0)-1,MATCH($E160&amp;"/"&amp;AA$1,Data!$1:$1,0)-1))=TRUE,"",IF(OFFSET(Data!$A$1,MATCH($D160,Data!$CG:$CG,0)-1,MATCH($E160&amp;"/"&amp;AA$1,Data!$1:$1,0)-1)=0,"",OFFSET(Data!$A$1,MATCH($D160,Data!$CG:$CG,0)-1,MATCH($E160&amp;"/"&amp;AA$1,Data!$1:$1,0)-1)))</f>
        <v/>
      </c>
      <c r="AB160" s="252" t="str">
        <f ca="1">IF(ISERROR(OFFSET(Data!$A$1,MATCH($D160,Data!$CG:$CG,0)-1,MATCH($E160&amp;"/"&amp;AB$1,Data!$1:$1,0)-1))=TRUE,"",IF(OFFSET(Data!$A$1,MATCH($D160,Data!$CG:$CG,0)-1,MATCH($E160&amp;"/"&amp;AB$1,Data!$1:$1,0)-1)=0,"",OFFSET(Data!$A$1,MATCH($D160,Data!$CG:$CG,0)-1,MATCH($E160&amp;"/"&amp;AB$1,Data!$1:$1,0)-1)))</f>
        <v/>
      </c>
      <c r="AC160" s="252" t="str">
        <f ca="1">IF(ISERROR(OFFSET(Data!$A$1,MATCH($D160,Data!$CG:$CG,0)-1,MATCH($E160&amp;"/"&amp;AC$1,Data!$1:$1,0)-1))=TRUE,"",IF(OFFSET(Data!$A$1,MATCH($D160,Data!$CG:$CG,0)-1,MATCH($E160&amp;"/"&amp;AC$1,Data!$1:$1,0)-1)=0,"",OFFSET(Data!$A$1,MATCH($D160,Data!$CG:$CG,0)-1,MATCH($E160&amp;"/"&amp;AC$1,Data!$1:$1,0)-1)))</f>
        <v/>
      </c>
      <c r="AD160" s="252" t="str">
        <f ca="1">IF(ISERROR(OFFSET(Data!$A$1,MATCH($D160,Data!$CG:$CG,0)-1,MATCH($E160&amp;"/"&amp;AD$1,Data!$1:$1,0)-1))=TRUE,"",IF(OFFSET(Data!$A$1,MATCH($D160,Data!$CG:$CG,0)-1,MATCH($E160&amp;"/"&amp;AD$1,Data!$1:$1,0)-1)=0,"",OFFSET(Data!$A$1,MATCH($D160,Data!$CG:$CG,0)-1,MATCH($E160&amp;"/"&amp;AD$1,Data!$1:$1,0)-1)))</f>
        <v/>
      </c>
      <c r="AE160" s="252" t="str">
        <f ca="1">IF(ISERROR(OFFSET(Data!$A$1,MATCH($D160,Data!$CG:$CG,0)-1,MATCH($E160&amp;"/"&amp;AE$1,Data!$1:$1,0)-1))=TRUE,"",IF(OFFSET(Data!$A$1,MATCH($D160,Data!$CG:$CG,0)-1,MATCH($E160&amp;"/"&amp;AE$1,Data!$1:$1,0)-1)=0,"",OFFSET(Data!$A$1,MATCH($D160,Data!$CG:$CG,0)-1,MATCH($E160&amp;"/"&amp;AE$1,Data!$1:$1,0)-1)))</f>
        <v/>
      </c>
      <c r="AF160" s="253" t="str">
        <f ca="1">IF(ISERROR(OFFSET(Data!$A$1,MATCH($D160,Data!$CG:$CG,0)-1,MATCH($E160&amp;"/"&amp;AF$1,Data!$1:$1,0)-1))=TRUE,"",IF(OFFSET(Data!$A$1,MATCH($D160,Data!$CG:$CG,0)-1,MATCH($E160&amp;"/"&amp;AF$1,Data!$1:$1,0)-1)=0,"",OFFSET(Data!$A$1,MATCH($D160,Data!$CG:$CG,0)-1,MATCH($E160&amp;"/"&amp;AF$1,Data!$1:$1,0)-1)))</f>
        <v/>
      </c>
      <c r="AG160" s="212">
        <f t="shared" ca="1" si="7"/>
        <v>0</v>
      </c>
      <c r="AH160" s="213">
        <f ca="1">SUM(AG159:AG160)</f>
        <v>0</v>
      </c>
    </row>
    <row r="161" spans="1:34" ht="15" hidden="1" customHeight="1" x14ac:dyDescent="0.25">
      <c r="A161" s="446"/>
      <c r="B161" s="449"/>
      <c r="C161" s="452"/>
      <c r="D161" s="28" t="e">
        <f>IF(C161&lt;&gt;"",C161,D160)</f>
        <v>#N/A</v>
      </c>
      <c r="E161" s="29" t="s">
        <v>23</v>
      </c>
      <c r="F161" s="254" t="str">
        <f ca="1">IF(ISERROR(OFFSET(Data!$A$1,MATCH($D161,Data!$CG:$CG,0)-1,MATCH($E161&amp;"/"&amp;F$1,Data!$1:$1,0)-1))=TRUE,"",IF(OFFSET(Data!$A$1,MATCH($D161,Data!$CG:$CG,0)-1,MATCH($E161&amp;"/"&amp;F$1,Data!$1:$1,0)-1)=0,"",OFFSET(Data!$A$1,MATCH($D161,Data!$CG:$CG,0)-1,MATCH($E161&amp;"/"&amp;F$1,Data!$1:$1,0)-1)))</f>
        <v/>
      </c>
      <c r="G161" s="252" t="str">
        <f ca="1">IF(ISERROR(OFFSET(Data!$A$1,MATCH($D161,Data!$CG:$CG,0)-1,MATCH($E161&amp;"/"&amp;G$1,Data!$1:$1,0)-1))=TRUE,"",IF(OFFSET(Data!$A$1,MATCH($D161,Data!$CG:$CG,0)-1,MATCH($E161&amp;"/"&amp;G$1,Data!$1:$1,0)-1)=0,"",OFFSET(Data!$A$1,MATCH($D161,Data!$CG:$CG,0)-1,MATCH($E161&amp;"/"&amp;G$1,Data!$1:$1,0)-1)))</f>
        <v/>
      </c>
      <c r="H161" s="252" t="str">
        <f ca="1">IF(ISERROR(OFFSET(Data!$A$1,MATCH($D161,Data!$CG:$CG,0)-1,MATCH($E161&amp;"/"&amp;H$1,Data!$1:$1,0)-1))=TRUE,"",IF(OFFSET(Data!$A$1,MATCH($D161,Data!$CG:$CG,0)-1,MATCH($E161&amp;"/"&amp;H$1,Data!$1:$1,0)-1)=0,"",OFFSET(Data!$A$1,MATCH($D161,Data!$CG:$CG,0)-1,MATCH($E161&amp;"/"&amp;H$1,Data!$1:$1,0)-1)))</f>
        <v/>
      </c>
      <c r="I161" s="252" t="str">
        <f ca="1">IF(ISERROR(OFFSET(Data!$A$1,MATCH($D161,Data!$CG:$CG,0)-1,MATCH($E161&amp;"/"&amp;I$1,Data!$1:$1,0)-1))=TRUE,"",IF(OFFSET(Data!$A$1,MATCH($D161,Data!$CG:$CG,0)-1,MATCH($E161&amp;"/"&amp;I$1,Data!$1:$1,0)-1)=0,"",OFFSET(Data!$A$1,MATCH($D161,Data!$CG:$CG,0)-1,MATCH($E161&amp;"/"&amp;I$1,Data!$1:$1,0)-1)))</f>
        <v/>
      </c>
      <c r="J161" s="252" t="str">
        <f ca="1">IF(ISERROR(OFFSET(Data!$A$1,MATCH($D161,Data!$CG:$CG,0)-1,MATCH($E161&amp;"/"&amp;J$1,Data!$1:$1,0)-1))=TRUE,"",IF(OFFSET(Data!$A$1,MATCH($D161,Data!$CG:$CG,0)-1,MATCH($E161&amp;"/"&amp;J$1,Data!$1:$1,0)-1)=0,"",OFFSET(Data!$A$1,MATCH($D161,Data!$CG:$CG,0)-1,MATCH($E161&amp;"/"&amp;J$1,Data!$1:$1,0)-1)))</f>
        <v/>
      </c>
      <c r="K161" s="252" t="str">
        <f ca="1">IF(ISERROR(OFFSET(Data!$A$1,MATCH($D161,Data!$CG:$CG,0)-1,MATCH($E161&amp;"/"&amp;K$1,Data!$1:$1,0)-1))=TRUE,"",IF(OFFSET(Data!$A$1,MATCH($D161,Data!$CG:$CG,0)-1,MATCH($E161&amp;"/"&amp;K$1,Data!$1:$1,0)-1)=0,"",OFFSET(Data!$A$1,MATCH($D161,Data!$CG:$CG,0)-1,MATCH($E161&amp;"/"&amp;K$1,Data!$1:$1,0)-1)))</f>
        <v/>
      </c>
      <c r="L161" s="252" t="str">
        <f ca="1">IF(ISERROR(OFFSET(Data!$A$1,MATCH($D161,Data!$CG:$CG,0)-1,MATCH($E161&amp;"/"&amp;L$1,Data!$1:$1,0)-1))=TRUE,"",IF(OFFSET(Data!$A$1,MATCH($D161,Data!$CG:$CG,0)-1,MATCH($E161&amp;"/"&amp;L$1,Data!$1:$1,0)-1)=0,"",OFFSET(Data!$A$1,MATCH($D161,Data!$CG:$CG,0)-1,MATCH($E161&amp;"/"&amp;L$1,Data!$1:$1,0)-1)))</f>
        <v/>
      </c>
      <c r="M161" s="252" t="str">
        <f ca="1">IF(ISERROR(OFFSET(Data!$A$1,MATCH($D161,Data!$CG:$CG,0)-1,MATCH($E161&amp;"/"&amp;M$1,Data!$1:$1,0)-1))=TRUE,"",IF(OFFSET(Data!$A$1,MATCH($D161,Data!$CG:$CG,0)-1,MATCH($E161&amp;"/"&amp;M$1,Data!$1:$1,0)-1)=0,"",OFFSET(Data!$A$1,MATCH($D161,Data!$CG:$CG,0)-1,MATCH($E161&amp;"/"&amp;M$1,Data!$1:$1,0)-1)))</f>
        <v/>
      </c>
      <c r="N161" s="252" t="str">
        <f ca="1">IF(ISERROR(OFFSET(Data!$A$1,MATCH($D161,Data!$CG:$CG,0)-1,MATCH($E161&amp;"/"&amp;N$1,Data!$1:$1,0)-1))=TRUE,"",IF(OFFSET(Data!$A$1,MATCH($D161,Data!$CG:$CG,0)-1,MATCH($E161&amp;"/"&amp;N$1,Data!$1:$1,0)-1)=0,"",OFFSET(Data!$A$1,MATCH($D161,Data!$CG:$CG,0)-1,MATCH($E161&amp;"/"&amp;N$1,Data!$1:$1,0)-1)))</f>
        <v/>
      </c>
      <c r="O161" s="252" t="str">
        <f ca="1">IF(ISERROR(OFFSET(Data!$A$1,MATCH($D161,Data!$CG:$CG,0)-1,MATCH($E161&amp;"/"&amp;O$1,Data!$1:$1,0)-1))=TRUE,"",IF(OFFSET(Data!$A$1,MATCH($D161,Data!$CG:$CG,0)-1,MATCH($E161&amp;"/"&amp;O$1,Data!$1:$1,0)-1)=0,"",OFFSET(Data!$A$1,MATCH($D161,Data!$CG:$CG,0)-1,MATCH($E161&amp;"/"&amp;O$1,Data!$1:$1,0)-1)))</f>
        <v/>
      </c>
      <c r="P161" s="252" t="str">
        <f ca="1">IF(ISERROR(OFFSET(Data!$A$1,MATCH($D161,Data!$CG:$CG,0)-1,MATCH($E161&amp;"/"&amp;P$1,Data!$1:$1,0)-1))=TRUE,"",IF(OFFSET(Data!$A$1,MATCH($D161,Data!$CG:$CG,0)-1,MATCH($E161&amp;"/"&amp;P$1,Data!$1:$1,0)-1)=0,"",OFFSET(Data!$A$1,MATCH($D161,Data!$CG:$CG,0)-1,MATCH($E161&amp;"/"&amp;P$1,Data!$1:$1,0)-1)))</f>
        <v/>
      </c>
      <c r="Q161" s="252" t="str">
        <f ca="1">IF(ISERROR(OFFSET(Data!$A$1,MATCH($D161,Data!$CG:$CG,0)-1,MATCH($E161&amp;"/"&amp;Q$1,Data!$1:$1,0)-1))=TRUE,"",IF(OFFSET(Data!$A$1,MATCH($D161,Data!$CG:$CG,0)-1,MATCH($E161&amp;"/"&amp;Q$1,Data!$1:$1,0)-1)=0,"",OFFSET(Data!$A$1,MATCH($D161,Data!$CG:$CG,0)-1,MATCH($E161&amp;"/"&amp;Q$1,Data!$1:$1,0)-1)))</f>
        <v/>
      </c>
      <c r="R161" s="252" t="str">
        <f ca="1">IF(ISERROR(OFFSET(Data!$A$1,MATCH($D161,Data!$CG:$CG,0)-1,MATCH($E161&amp;"/"&amp;R$1,Data!$1:$1,0)-1))=TRUE,"",IF(OFFSET(Data!$A$1,MATCH($D161,Data!$CG:$CG,0)-1,MATCH($E161&amp;"/"&amp;R$1,Data!$1:$1,0)-1)=0,"",OFFSET(Data!$A$1,MATCH($D161,Data!$CG:$CG,0)-1,MATCH($E161&amp;"/"&amp;R$1,Data!$1:$1,0)-1)))</f>
        <v/>
      </c>
      <c r="S161" s="252" t="str">
        <f ca="1">IF(ISERROR(OFFSET(Data!$A$1,MATCH($D161,Data!$CG:$CG,0)-1,MATCH($E161&amp;"/"&amp;S$1,Data!$1:$1,0)-1))=TRUE,"",IF(OFFSET(Data!$A$1,MATCH($D161,Data!$CG:$CG,0)-1,MATCH($E161&amp;"/"&amp;S$1,Data!$1:$1,0)-1)=0,"",OFFSET(Data!$A$1,MATCH($D161,Data!$CG:$CG,0)-1,MATCH($E161&amp;"/"&amp;S$1,Data!$1:$1,0)-1)))</f>
        <v/>
      </c>
      <c r="T161" s="252" t="str">
        <f ca="1">IF(ISERROR(OFFSET(Data!$A$1,MATCH($D161,Data!$CG:$CG,0)-1,MATCH($E161&amp;"/"&amp;T$1,Data!$1:$1,0)-1))=TRUE,"",IF(OFFSET(Data!$A$1,MATCH($D161,Data!$CG:$CG,0)-1,MATCH($E161&amp;"/"&amp;T$1,Data!$1:$1,0)-1)=0,"",OFFSET(Data!$A$1,MATCH($D161,Data!$CG:$CG,0)-1,MATCH($E161&amp;"/"&amp;T$1,Data!$1:$1,0)-1)))</f>
        <v/>
      </c>
      <c r="U161" s="252" t="str">
        <f ca="1">IF(ISERROR(OFFSET(Data!$A$1,MATCH($D161,Data!$CG:$CG,0)-1,MATCH($E161&amp;"/"&amp;U$1,Data!$1:$1,0)-1))=TRUE,"",IF(OFFSET(Data!$A$1,MATCH($D161,Data!$CG:$CG,0)-1,MATCH($E161&amp;"/"&amp;U$1,Data!$1:$1,0)-1)=0,"",OFFSET(Data!$A$1,MATCH($D161,Data!$CG:$CG,0)-1,MATCH($E161&amp;"/"&amp;U$1,Data!$1:$1,0)-1)))</f>
        <v/>
      </c>
      <c r="V161" s="252" t="str">
        <f ca="1">IF(ISERROR(OFFSET(Data!$A$1,MATCH($D161,Data!$CG:$CG,0)-1,MATCH($E161&amp;"/"&amp;V$1,Data!$1:$1,0)-1))=TRUE,"",IF(OFFSET(Data!$A$1,MATCH($D161,Data!$CG:$CG,0)-1,MATCH($E161&amp;"/"&amp;V$1,Data!$1:$1,0)-1)=0,"",OFFSET(Data!$A$1,MATCH($D161,Data!$CG:$CG,0)-1,MATCH($E161&amp;"/"&amp;V$1,Data!$1:$1,0)-1)))</f>
        <v/>
      </c>
      <c r="W161" s="269" t="str">
        <f ca="1">IF(ISERROR(OFFSET(Data!$A$1,MATCH($D161,Data!$CG:$CG,0)-1,MATCH($E161&amp;"/"&amp;W$1,Data!$1:$1,0)-1))=TRUE,"",IF(OFFSET(Data!$A$1,MATCH($D161,Data!$CG:$CG,0)-1,MATCH($E161&amp;"/"&amp;W$1,Data!$1:$1,0)-1)=0,"",OFFSET(Data!$A$1,MATCH($D161,Data!$CG:$CG,0)-1,MATCH($E161&amp;"/"&amp;W$1,Data!$1:$1,0)-1)))</f>
        <v/>
      </c>
      <c r="X161" s="252" t="str">
        <f ca="1">IF(ISERROR(OFFSET(Data!$A$1,MATCH($D161,Data!$CG:$CG,0)-1,MATCH($E161&amp;"/"&amp;X$1,Data!$1:$1,0)-1))=TRUE,"",IF(OFFSET(Data!$A$1,MATCH($D161,Data!$CG:$CG,0)-1,MATCH($E161&amp;"/"&amp;X$1,Data!$1:$1,0)-1)=0,"",OFFSET(Data!$A$1,MATCH($D161,Data!$CG:$CG,0)-1,MATCH($E161&amp;"/"&amp;X$1,Data!$1:$1,0)-1)))</f>
        <v/>
      </c>
      <c r="Y161" s="252" t="str">
        <f ca="1">IF(ISERROR(OFFSET(Data!$A$1,MATCH($D161,Data!$CG:$CG,0)-1,MATCH($E161&amp;"/"&amp;Y$1,Data!$1:$1,0)-1))=TRUE,"",IF(OFFSET(Data!$A$1,MATCH($D161,Data!$CG:$CG,0)-1,MATCH($E161&amp;"/"&amp;Y$1,Data!$1:$1,0)-1)=0,"",OFFSET(Data!$A$1,MATCH($D161,Data!$CG:$CG,0)-1,MATCH($E161&amp;"/"&amp;Y$1,Data!$1:$1,0)-1)))</f>
        <v/>
      </c>
      <c r="Z161" s="252" t="str">
        <f ca="1">IF(ISERROR(OFFSET(Data!$A$1,MATCH($D161,Data!$CG:$CG,0)-1,MATCH($E161&amp;"/"&amp;Z$1,Data!$1:$1,0)-1))=TRUE,"",IF(OFFSET(Data!$A$1,MATCH($D161,Data!$CG:$CG,0)-1,MATCH($E161&amp;"/"&amp;Z$1,Data!$1:$1,0)-1)=0,"",OFFSET(Data!$A$1,MATCH($D161,Data!$CG:$CG,0)-1,MATCH($E161&amp;"/"&amp;Z$1,Data!$1:$1,0)-1)))</f>
        <v/>
      </c>
      <c r="AA161" s="252" t="str">
        <f ca="1">IF(ISERROR(OFFSET(Data!$A$1,MATCH($D161,Data!$CG:$CG,0)-1,MATCH($E161&amp;"/"&amp;AA$1,Data!$1:$1,0)-1))=TRUE,"",IF(OFFSET(Data!$A$1,MATCH($D161,Data!$CG:$CG,0)-1,MATCH($E161&amp;"/"&amp;AA$1,Data!$1:$1,0)-1)=0,"",OFFSET(Data!$A$1,MATCH($D161,Data!$CG:$CG,0)-1,MATCH($E161&amp;"/"&amp;AA$1,Data!$1:$1,0)-1)))</f>
        <v/>
      </c>
      <c r="AB161" s="252" t="str">
        <f ca="1">IF(ISERROR(OFFSET(Data!$A$1,MATCH($D161,Data!$CG:$CG,0)-1,MATCH($E161&amp;"/"&amp;AB$1,Data!$1:$1,0)-1))=TRUE,"",IF(OFFSET(Data!$A$1,MATCH($D161,Data!$CG:$CG,0)-1,MATCH($E161&amp;"/"&amp;AB$1,Data!$1:$1,0)-1)=0,"",OFFSET(Data!$A$1,MATCH($D161,Data!$CG:$CG,0)-1,MATCH($E161&amp;"/"&amp;AB$1,Data!$1:$1,0)-1)))</f>
        <v/>
      </c>
      <c r="AC161" s="252" t="str">
        <f ca="1">IF(ISERROR(OFFSET(Data!$A$1,MATCH($D161,Data!$CG:$CG,0)-1,MATCH($E161&amp;"/"&amp;AC$1,Data!$1:$1,0)-1))=TRUE,"",IF(OFFSET(Data!$A$1,MATCH($D161,Data!$CG:$CG,0)-1,MATCH($E161&amp;"/"&amp;AC$1,Data!$1:$1,0)-1)=0,"",OFFSET(Data!$A$1,MATCH($D161,Data!$CG:$CG,0)-1,MATCH($E161&amp;"/"&amp;AC$1,Data!$1:$1,0)-1)))</f>
        <v/>
      </c>
      <c r="AD161" s="252" t="str">
        <f ca="1">IF(ISERROR(OFFSET(Data!$A$1,MATCH($D161,Data!$CG:$CG,0)-1,MATCH($E161&amp;"/"&amp;AD$1,Data!$1:$1,0)-1))=TRUE,"",IF(OFFSET(Data!$A$1,MATCH($D161,Data!$CG:$CG,0)-1,MATCH($E161&amp;"/"&amp;AD$1,Data!$1:$1,0)-1)=0,"",OFFSET(Data!$A$1,MATCH($D161,Data!$CG:$CG,0)-1,MATCH($E161&amp;"/"&amp;AD$1,Data!$1:$1,0)-1)))</f>
        <v/>
      </c>
      <c r="AE161" s="252" t="str">
        <f ca="1">IF(ISERROR(OFFSET(Data!$A$1,MATCH($D161,Data!$CG:$CG,0)-1,MATCH($E161&amp;"/"&amp;AE$1,Data!$1:$1,0)-1))=TRUE,"",IF(OFFSET(Data!$A$1,MATCH($D161,Data!$CG:$CG,0)-1,MATCH($E161&amp;"/"&amp;AE$1,Data!$1:$1,0)-1)=0,"",OFFSET(Data!$A$1,MATCH($D161,Data!$CG:$CG,0)-1,MATCH($E161&amp;"/"&amp;AE$1,Data!$1:$1,0)-1)))</f>
        <v/>
      </c>
      <c r="AF161" s="253" t="str">
        <f ca="1">IF(ISERROR(OFFSET(Data!$A$1,MATCH($D161,Data!$CG:$CG,0)-1,MATCH($E161&amp;"/"&amp;AF$1,Data!$1:$1,0)-1))=TRUE,"",IF(OFFSET(Data!$A$1,MATCH($D161,Data!$CG:$CG,0)-1,MATCH($E161&amp;"/"&amp;AF$1,Data!$1:$1,0)-1)=0,"",OFFSET(Data!$A$1,MATCH($D161,Data!$CG:$CG,0)-1,MATCH($E161&amp;"/"&amp;AF$1,Data!$1:$1,0)-1)))</f>
        <v/>
      </c>
      <c r="AG161" s="212">
        <f t="shared" ca="1" si="7"/>
        <v>0</v>
      </c>
      <c r="AH161" s="213">
        <f ca="1">SUM(AG159:AG161)</f>
        <v>0</v>
      </c>
    </row>
    <row r="162" spans="1:34" ht="15.75" hidden="1" customHeight="1" x14ac:dyDescent="0.25">
      <c r="A162" s="446"/>
      <c r="B162" s="449"/>
      <c r="C162" s="452"/>
      <c r="D162" s="28" t="e">
        <f>IF(C162&lt;&gt;"",C162,D161)</f>
        <v>#N/A</v>
      </c>
      <c r="E162" s="29" t="s">
        <v>24</v>
      </c>
      <c r="F162" s="254" t="str">
        <f ca="1">IF(ISERROR(OFFSET(Data!$A$1,MATCH($D162,Data!$CG:$CG,0)-1,MATCH($E162&amp;"/"&amp;F$1,Data!$1:$1,0)-1))=TRUE,"",IF(OFFSET(Data!$A$1,MATCH($D162,Data!$CG:$CG,0)-1,MATCH($E162&amp;"/"&amp;F$1,Data!$1:$1,0)-1)=0,"",OFFSET(Data!$A$1,MATCH($D162,Data!$CG:$CG,0)-1,MATCH($E162&amp;"/"&amp;F$1,Data!$1:$1,0)-1)))</f>
        <v/>
      </c>
      <c r="G162" s="252" t="str">
        <f ca="1">IF(ISERROR(OFFSET(Data!$A$1,MATCH($D162,Data!$CG:$CG,0)-1,MATCH($E162&amp;"/"&amp;G$1,Data!$1:$1,0)-1))=TRUE,"",IF(OFFSET(Data!$A$1,MATCH($D162,Data!$CG:$CG,0)-1,MATCH($E162&amp;"/"&amp;G$1,Data!$1:$1,0)-1)=0,"",OFFSET(Data!$A$1,MATCH($D162,Data!$CG:$CG,0)-1,MATCH($E162&amp;"/"&amp;G$1,Data!$1:$1,0)-1)))</f>
        <v/>
      </c>
      <c r="H162" s="252" t="str">
        <f ca="1">IF(ISERROR(OFFSET(Data!$A$1,MATCH($D162,Data!$CG:$CG,0)-1,MATCH($E162&amp;"/"&amp;H$1,Data!$1:$1,0)-1))=TRUE,"",IF(OFFSET(Data!$A$1,MATCH($D162,Data!$CG:$CG,0)-1,MATCH($E162&amp;"/"&amp;H$1,Data!$1:$1,0)-1)=0,"",OFFSET(Data!$A$1,MATCH($D162,Data!$CG:$CG,0)-1,MATCH($E162&amp;"/"&amp;H$1,Data!$1:$1,0)-1)))</f>
        <v/>
      </c>
      <c r="I162" s="252" t="str">
        <f ca="1">IF(ISERROR(OFFSET(Data!$A$1,MATCH($D162,Data!$CG:$CG,0)-1,MATCH($E162&amp;"/"&amp;I$1,Data!$1:$1,0)-1))=TRUE,"",IF(OFFSET(Data!$A$1,MATCH($D162,Data!$CG:$CG,0)-1,MATCH($E162&amp;"/"&amp;I$1,Data!$1:$1,0)-1)=0,"",OFFSET(Data!$A$1,MATCH($D162,Data!$CG:$CG,0)-1,MATCH($E162&amp;"/"&amp;I$1,Data!$1:$1,0)-1)))</f>
        <v/>
      </c>
      <c r="J162" s="252" t="str">
        <f ca="1">IF(ISERROR(OFFSET(Data!$A$1,MATCH($D162,Data!$CG:$CG,0)-1,MATCH($E162&amp;"/"&amp;J$1,Data!$1:$1,0)-1))=TRUE,"",IF(OFFSET(Data!$A$1,MATCH($D162,Data!$CG:$CG,0)-1,MATCH($E162&amp;"/"&amp;J$1,Data!$1:$1,0)-1)=0,"",OFFSET(Data!$A$1,MATCH($D162,Data!$CG:$CG,0)-1,MATCH($E162&amp;"/"&amp;J$1,Data!$1:$1,0)-1)))</f>
        <v/>
      </c>
      <c r="K162" s="252" t="str">
        <f ca="1">IF(ISERROR(OFFSET(Data!$A$1,MATCH($D162,Data!$CG:$CG,0)-1,MATCH($E162&amp;"/"&amp;K$1,Data!$1:$1,0)-1))=TRUE,"",IF(OFFSET(Data!$A$1,MATCH($D162,Data!$CG:$CG,0)-1,MATCH($E162&amp;"/"&amp;K$1,Data!$1:$1,0)-1)=0,"",OFFSET(Data!$A$1,MATCH($D162,Data!$CG:$CG,0)-1,MATCH($E162&amp;"/"&amp;K$1,Data!$1:$1,0)-1)))</f>
        <v/>
      </c>
      <c r="L162" s="252" t="str">
        <f ca="1">IF(ISERROR(OFFSET(Data!$A$1,MATCH($D162,Data!$CG:$CG,0)-1,MATCH($E162&amp;"/"&amp;L$1,Data!$1:$1,0)-1))=TRUE,"",IF(OFFSET(Data!$A$1,MATCH($D162,Data!$CG:$CG,0)-1,MATCH($E162&amp;"/"&amp;L$1,Data!$1:$1,0)-1)=0,"",OFFSET(Data!$A$1,MATCH($D162,Data!$CG:$CG,0)-1,MATCH($E162&amp;"/"&amp;L$1,Data!$1:$1,0)-1)))</f>
        <v/>
      </c>
      <c r="M162" s="252" t="str">
        <f ca="1">IF(ISERROR(OFFSET(Data!$A$1,MATCH($D162,Data!$CG:$CG,0)-1,MATCH($E162&amp;"/"&amp;M$1,Data!$1:$1,0)-1))=TRUE,"",IF(OFFSET(Data!$A$1,MATCH($D162,Data!$CG:$CG,0)-1,MATCH($E162&amp;"/"&amp;M$1,Data!$1:$1,0)-1)=0,"",OFFSET(Data!$A$1,MATCH($D162,Data!$CG:$CG,0)-1,MATCH($E162&amp;"/"&amp;M$1,Data!$1:$1,0)-1)))</f>
        <v/>
      </c>
      <c r="N162" s="252" t="str">
        <f ca="1">IF(ISERROR(OFFSET(Data!$A$1,MATCH($D162,Data!$CG:$CG,0)-1,MATCH($E162&amp;"/"&amp;N$1,Data!$1:$1,0)-1))=TRUE,"",IF(OFFSET(Data!$A$1,MATCH($D162,Data!$CG:$CG,0)-1,MATCH($E162&amp;"/"&amp;N$1,Data!$1:$1,0)-1)=0,"",OFFSET(Data!$A$1,MATCH($D162,Data!$CG:$CG,0)-1,MATCH($E162&amp;"/"&amp;N$1,Data!$1:$1,0)-1)))</f>
        <v/>
      </c>
      <c r="O162" s="252" t="str">
        <f ca="1">IF(ISERROR(OFFSET(Data!$A$1,MATCH($D162,Data!$CG:$CG,0)-1,MATCH($E162&amp;"/"&amp;O$1,Data!$1:$1,0)-1))=TRUE,"",IF(OFFSET(Data!$A$1,MATCH($D162,Data!$CG:$CG,0)-1,MATCH($E162&amp;"/"&amp;O$1,Data!$1:$1,0)-1)=0,"",OFFSET(Data!$A$1,MATCH($D162,Data!$CG:$CG,0)-1,MATCH($E162&amp;"/"&amp;O$1,Data!$1:$1,0)-1)))</f>
        <v/>
      </c>
      <c r="P162" s="252" t="str">
        <f ca="1">IF(ISERROR(OFFSET(Data!$A$1,MATCH($D162,Data!$CG:$CG,0)-1,MATCH($E162&amp;"/"&amp;P$1,Data!$1:$1,0)-1))=TRUE,"",IF(OFFSET(Data!$A$1,MATCH($D162,Data!$CG:$CG,0)-1,MATCH($E162&amp;"/"&amp;P$1,Data!$1:$1,0)-1)=0,"",OFFSET(Data!$A$1,MATCH($D162,Data!$CG:$CG,0)-1,MATCH($E162&amp;"/"&amp;P$1,Data!$1:$1,0)-1)))</f>
        <v/>
      </c>
      <c r="Q162" s="252" t="str">
        <f ca="1">IF(ISERROR(OFFSET(Data!$A$1,MATCH($D162,Data!$CG:$CG,0)-1,MATCH($E162&amp;"/"&amp;Q$1,Data!$1:$1,0)-1))=TRUE,"",IF(OFFSET(Data!$A$1,MATCH($D162,Data!$CG:$CG,0)-1,MATCH($E162&amp;"/"&amp;Q$1,Data!$1:$1,0)-1)=0,"",OFFSET(Data!$A$1,MATCH($D162,Data!$CG:$CG,0)-1,MATCH($E162&amp;"/"&amp;Q$1,Data!$1:$1,0)-1)))</f>
        <v/>
      </c>
      <c r="R162" s="252" t="str">
        <f ca="1">IF(ISERROR(OFFSET(Data!$A$1,MATCH($D162,Data!$CG:$CG,0)-1,MATCH($E162&amp;"/"&amp;R$1,Data!$1:$1,0)-1))=TRUE,"",IF(OFFSET(Data!$A$1,MATCH($D162,Data!$CG:$CG,0)-1,MATCH($E162&amp;"/"&amp;R$1,Data!$1:$1,0)-1)=0,"",OFFSET(Data!$A$1,MATCH($D162,Data!$CG:$CG,0)-1,MATCH($E162&amp;"/"&amp;R$1,Data!$1:$1,0)-1)))</f>
        <v/>
      </c>
      <c r="S162" s="252" t="str">
        <f ca="1">IF(ISERROR(OFFSET(Data!$A$1,MATCH($D162,Data!$CG:$CG,0)-1,MATCH($E162&amp;"/"&amp;S$1,Data!$1:$1,0)-1))=TRUE,"",IF(OFFSET(Data!$A$1,MATCH($D162,Data!$CG:$CG,0)-1,MATCH($E162&amp;"/"&amp;S$1,Data!$1:$1,0)-1)=0,"",OFFSET(Data!$A$1,MATCH($D162,Data!$CG:$CG,0)-1,MATCH($E162&amp;"/"&amp;S$1,Data!$1:$1,0)-1)))</f>
        <v/>
      </c>
      <c r="T162" s="252" t="str">
        <f ca="1">IF(ISERROR(OFFSET(Data!$A$1,MATCH($D162,Data!$CG:$CG,0)-1,MATCH($E162&amp;"/"&amp;T$1,Data!$1:$1,0)-1))=TRUE,"",IF(OFFSET(Data!$A$1,MATCH($D162,Data!$CG:$CG,0)-1,MATCH($E162&amp;"/"&amp;T$1,Data!$1:$1,0)-1)=0,"",OFFSET(Data!$A$1,MATCH($D162,Data!$CG:$CG,0)-1,MATCH($E162&amp;"/"&amp;T$1,Data!$1:$1,0)-1)))</f>
        <v/>
      </c>
      <c r="U162" s="252" t="str">
        <f ca="1">IF(ISERROR(OFFSET(Data!$A$1,MATCH($D162,Data!$CG:$CG,0)-1,MATCH($E162&amp;"/"&amp;U$1,Data!$1:$1,0)-1))=TRUE,"",IF(OFFSET(Data!$A$1,MATCH($D162,Data!$CG:$CG,0)-1,MATCH($E162&amp;"/"&amp;U$1,Data!$1:$1,0)-1)=0,"",OFFSET(Data!$A$1,MATCH($D162,Data!$CG:$CG,0)-1,MATCH($E162&amp;"/"&amp;U$1,Data!$1:$1,0)-1)))</f>
        <v/>
      </c>
      <c r="V162" s="252" t="str">
        <f ca="1">IF(ISERROR(OFFSET(Data!$A$1,MATCH($D162,Data!$CG:$CG,0)-1,MATCH($E162&amp;"/"&amp;V$1,Data!$1:$1,0)-1))=TRUE,"",IF(OFFSET(Data!$A$1,MATCH($D162,Data!$CG:$CG,0)-1,MATCH($E162&amp;"/"&amp;V$1,Data!$1:$1,0)-1)=0,"",OFFSET(Data!$A$1,MATCH($D162,Data!$CG:$CG,0)-1,MATCH($E162&amp;"/"&amp;V$1,Data!$1:$1,0)-1)))</f>
        <v/>
      </c>
      <c r="W162" s="269" t="str">
        <f ca="1">IF(ISERROR(OFFSET(Data!$A$1,MATCH($D162,Data!$CG:$CG,0)-1,MATCH($E162&amp;"/"&amp;W$1,Data!$1:$1,0)-1))=TRUE,"",IF(OFFSET(Data!$A$1,MATCH($D162,Data!$CG:$CG,0)-1,MATCH($E162&amp;"/"&amp;W$1,Data!$1:$1,0)-1)=0,"",OFFSET(Data!$A$1,MATCH($D162,Data!$CG:$CG,0)-1,MATCH($E162&amp;"/"&amp;W$1,Data!$1:$1,0)-1)))</f>
        <v/>
      </c>
      <c r="X162" s="252" t="str">
        <f ca="1">IF(ISERROR(OFFSET(Data!$A$1,MATCH($D162,Data!$CG:$CG,0)-1,MATCH($E162&amp;"/"&amp;X$1,Data!$1:$1,0)-1))=TRUE,"",IF(OFFSET(Data!$A$1,MATCH($D162,Data!$CG:$CG,0)-1,MATCH($E162&amp;"/"&amp;X$1,Data!$1:$1,0)-1)=0,"",OFFSET(Data!$A$1,MATCH($D162,Data!$CG:$CG,0)-1,MATCH($E162&amp;"/"&amp;X$1,Data!$1:$1,0)-1)))</f>
        <v/>
      </c>
      <c r="Y162" s="252" t="str">
        <f ca="1">IF(ISERROR(OFFSET(Data!$A$1,MATCH($D162,Data!$CG:$CG,0)-1,MATCH($E162&amp;"/"&amp;Y$1,Data!$1:$1,0)-1))=TRUE,"",IF(OFFSET(Data!$A$1,MATCH($D162,Data!$CG:$CG,0)-1,MATCH($E162&amp;"/"&amp;Y$1,Data!$1:$1,0)-1)=0,"",OFFSET(Data!$A$1,MATCH($D162,Data!$CG:$CG,0)-1,MATCH($E162&amp;"/"&amp;Y$1,Data!$1:$1,0)-1)))</f>
        <v/>
      </c>
      <c r="Z162" s="252" t="str">
        <f ca="1">IF(ISERROR(OFFSET(Data!$A$1,MATCH($D162,Data!$CG:$CG,0)-1,MATCH($E162&amp;"/"&amp;Z$1,Data!$1:$1,0)-1))=TRUE,"",IF(OFFSET(Data!$A$1,MATCH($D162,Data!$CG:$CG,0)-1,MATCH($E162&amp;"/"&amp;Z$1,Data!$1:$1,0)-1)=0,"",OFFSET(Data!$A$1,MATCH($D162,Data!$CG:$CG,0)-1,MATCH($E162&amp;"/"&amp;Z$1,Data!$1:$1,0)-1)))</f>
        <v/>
      </c>
      <c r="AA162" s="252" t="str">
        <f ca="1">IF(ISERROR(OFFSET(Data!$A$1,MATCH($D162,Data!$CG:$CG,0)-1,MATCH($E162&amp;"/"&amp;AA$1,Data!$1:$1,0)-1))=TRUE,"",IF(OFFSET(Data!$A$1,MATCH($D162,Data!$CG:$CG,0)-1,MATCH($E162&amp;"/"&amp;AA$1,Data!$1:$1,0)-1)=0,"",OFFSET(Data!$A$1,MATCH($D162,Data!$CG:$CG,0)-1,MATCH($E162&amp;"/"&amp;AA$1,Data!$1:$1,0)-1)))</f>
        <v/>
      </c>
      <c r="AB162" s="252" t="str">
        <f ca="1">IF(ISERROR(OFFSET(Data!$A$1,MATCH($D162,Data!$CG:$CG,0)-1,MATCH($E162&amp;"/"&amp;AB$1,Data!$1:$1,0)-1))=TRUE,"",IF(OFFSET(Data!$A$1,MATCH($D162,Data!$CG:$CG,0)-1,MATCH($E162&amp;"/"&amp;AB$1,Data!$1:$1,0)-1)=0,"",OFFSET(Data!$A$1,MATCH($D162,Data!$CG:$CG,0)-1,MATCH($E162&amp;"/"&amp;AB$1,Data!$1:$1,0)-1)))</f>
        <v/>
      </c>
      <c r="AC162" s="252" t="str">
        <f ca="1">IF(ISERROR(OFFSET(Data!$A$1,MATCH($D162,Data!$CG:$CG,0)-1,MATCH($E162&amp;"/"&amp;AC$1,Data!$1:$1,0)-1))=TRUE,"",IF(OFFSET(Data!$A$1,MATCH($D162,Data!$CG:$CG,0)-1,MATCH($E162&amp;"/"&amp;AC$1,Data!$1:$1,0)-1)=0,"",OFFSET(Data!$A$1,MATCH($D162,Data!$CG:$CG,0)-1,MATCH($E162&amp;"/"&amp;AC$1,Data!$1:$1,0)-1)))</f>
        <v/>
      </c>
      <c r="AD162" s="252" t="str">
        <f ca="1">IF(ISERROR(OFFSET(Data!$A$1,MATCH($D162,Data!$CG:$CG,0)-1,MATCH($E162&amp;"/"&amp;AD$1,Data!$1:$1,0)-1))=TRUE,"",IF(OFFSET(Data!$A$1,MATCH($D162,Data!$CG:$CG,0)-1,MATCH($E162&amp;"/"&amp;AD$1,Data!$1:$1,0)-1)=0,"",OFFSET(Data!$A$1,MATCH($D162,Data!$CG:$CG,0)-1,MATCH($E162&amp;"/"&amp;AD$1,Data!$1:$1,0)-1)))</f>
        <v/>
      </c>
      <c r="AE162" s="252" t="str">
        <f ca="1">IF(ISERROR(OFFSET(Data!$A$1,MATCH($D162,Data!$CG:$CG,0)-1,MATCH($E162&amp;"/"&amp;AE$1,Data!$1:$1,0)-1))=TRUE,"",IF(OFFSET(Data!$A$1,MATCH($D162,Data!$CG:$CG,0)-1,MATCH($E162&amp;"/"&amp;AE$1,Data!$1:$1,0)-1)=0,"",OFFSET(Data!$A$1,MATCH($D162,Data!$CG:$CG,0)-1,MATCH($E162&amp;"/"&amp;AE$1,Data!$1:$1,0)-1)))</f>
        <v/>
      </c>
      <c r="AF162" s="253" t="str">
        <f ca="1">IF(ISERROR(OFFSET(Data!$A$1,MATCH($D162,Data!$CG:$CG,0)-1,MATCH($E162&amp;"/"&amp;AF$1,Data!$1:$1,0)-1))=TRUE,"",IF(OFFSET(Data!$A$1,MATCH($D162,Data!$CG:$CG,0)-1,MATCH($E162&amp;"/"&amp;AF$1,Data!$1:$1,0)-1)=0,"",OFFSET(Data!$A$1,MATCH($D162,Data!$CG:$CG,0)-1,MATCH($E162&amp;"/"&amp;AF$1,Data!$1:$1,0)-1)))</f>
        <v/>
      </c>
      <c r="AG162" s="212">
        <f t="shared" ca="1" si="7"/>
        <v>0</v>
      </c>
      <c r="AH162" s="213">
        <f ca="1">SUM(AG159:AG162)</f>
        <v>0</v>
      </c>
    </row>
    <row r="163" spans="1:34" ht="15.75" hidden="1" customHeight="1" thickBot="1" x14ac:dyDescent="0.3">
      <c r="A163" s="447"/>
      <c r="B163" s="450"/>
      <c r="C163" s="453"/>
      <c r="D163" s="30" t="e">
        <f>IF(C163&lt;&gt;"",C163,D162)</f>
        <v>#N/A</v>
      </c>
      <c r="E163" s="31" t="s">
        <v>25</v>
      </c>
      <c r="F163" s="255" t="str">
        <f ca="1">IF(ISERROR(OFFSET(Data!$A$1,MATCH($D163,Data!$CG:$CG,0)-1,MATCH($E163&amp;"/"&amp;F$1,Data!$1:$1,0)-1))=TRUE,"",IF(OFFSET(Data!$A$1,MATCH($D163,Data!$CG:$CG,0)-1,MATCH($E163&amp;"/"&amp;F$1,Data!$1:$1,0)-1)=0,"",OFFSET(Data!$A$1,MATCH($D163,Data!$CG:$CG,0)-1,MATCH($E163&amp;"/"&amp;F$1,Data!$1:$1,0)-1)))</f>
        <v/>
      </c>
      <c r="G163" s="256" t="str">
        <f ca="1">IF(ISERROR(OFFSET(Data!$A$1,MATCH($D163,Data!$CG:$CG,0)-1,MATCH($E163&amp;"/"&amp;G$1,Data!$1:$1,0)-1))=TRUE,"",IF(OFFSET(Data!$A$1,MATCH($D163,Data!$CG:$CG,0)-1,MATCH($E163&amp;"/"&amp;G$1,Data!$1:$1,0)-1)=0,"",OFFSET(Data!$A$1,MATCH($D163,Data!$CG:$CG,0)-1,MATCH($E163&amp;"/"&amp;G$1,Data!$1:$1,0)-1)))</f>
        <v/>
      </c>
      <c r="H163" s="256" t="str">
        <f ca="1">IF(ISERROR(OFFSET(Data!$A$1,MATCH($D163,Data!$CG:$CG,0)-1,MATCH($E163&amp;"/"&amp;H$1,Data!$1:$1,0)-1))=TRUE,"",IF(OFFSET(Data!$A$1,MATCH($D163,Data!$CG:$CG,0)-1,MATCH($E163&amp;"/"&amp;H$1,Data!$1:$1,0)-1)=0,"",OFFSET(Data!$A$1,MATCH($D163,Data!$CG:$CG,0)-1,MATCH($E163&amp;"/"&amp;H$1,Data!$1:$1,0)-1)))</f>
        <v/>
      </c>
      <c r="I163" s="256" t="str">
        <f ca="1">IF(ISERROR(OFFSET(Data!$A$1,MATCH($D163,Data!$CG:$CG,0)-1,MATCH($E163&amp;"/"&amp;I$1,Data!$1:$1,0)-1))=TRUE,"",IF(OFFSET(Data!$A$1,MATCH($D163,Data!$CG:$CG,0)-1,MATCH($E163&amp;"/"&amp;I$1,Data!$1:$1,0)-1)=0,"",OFFSET(Data!$A$1,MATCH($D163,Data!$CG:$CG,0)-1,MATCH($E163&amp;"/"&amp;I$1,Data!$1:$1,0)-1)))</f>
        <v/>
      </c>
      <c r="J163" s="256" t="str">
        <f ca="1">IF(ISERROR(OFFSET(Data!$A$1,MATCH($D163,Data!$CG:$CG,0)-1,MATCH($E163&amp;"/"&amp;J$1,Data!$1:$1,0)-1))=TRUE,"",IF(OFFSET(Data!$A$1,MATCH($D163,Data!$CG:$CG,0)-1,MATCH($E163&amp;"/"&amp;J$1,Data!$1:$1,0)-1)=0,"",OFFSET(Data!$A$1,MATCH($D163,Data!$CG:$CG,0)-1,MATCH($E163&amp;"/"&amp;J$1,Data!$1:$1,0)-1)))</f>
        <v/>
      </c>
      <c r="K163" s="256" t="str">
        <f ca="1">IF(ISERROR(OFFSET(Data!$A$1,MATCH($D163,Data!$CG:$CG,0)-1,MATCH($E163&amp;"/"&amp;K$1,Data!$1:$1,0)-1))=TRUE,"",IF(OFFSET(Data!$A$1,MATCH($D163,Data!$CG:$CG,0)-1,MATCH($E163&amp;"/"&amp;K$1,Data!$1:$1,0)-1)=0,"",OFFSET(Data!$A$1,MATCH($D163,Data!$CG:$CG,0)-1,MATCH($E163&amp;"/"&amp;K$1,Data!$1:$1,0)-1)))</f>
        <v/>
      </c>
      <c r="L163" s="256" t="str">
        <f ca="1">IF(ISERROR(OFFSET(Data!$A$1,MATCH($D163,Data!$CG:$CG,0)-1,MATCH($E163&amp;"/"&amp;L$1,Data!$1:$1,0)-1))=TRUE,"",IF(OFFSET(Data!$A$1,MATCH($D163,Data!$CG:$CG,0)-1,MATCH($E163&amp;"/"&amp;L$1,Data!$1:$1,0)-1)=0,"",OFFSET(Data!$A$1,MATCH($D163,Data!$CG:$CG,0)-1,MATCH($E163&amp;"/"&amp;L$1,Data!$1:$1,0)-1)))</f>
        <v/>
      </c>
      <c r="M163" s="256" t="str">
        <f ca="1">IF(ISERROR(OFFSET(Data!$A$1,MATCH($D163,Data!$CG:$CG,0)-1,MATCH($E163&amp;"/"&amp;M$1,Data!$1:$1,0)-1))=TRUE,"",IF(OFFSET(Data!$A$1,MATCH($D163,Data!$CG:$CG,0)-1,MATCH($E163&amp;"/"&amp;M$1,Data!$1:$1,0)-1)=0,"",OFFSET(Data!$A$1,MATCH($D163,Data!$CG:$CG,0)-1,MATCH($E163&amp;"/"&amp;M$1,Data!$1:$1,0)-1)))</f>
        <v/>
      </c>
      <c r="N163" s="256" t="str">
        <f ca="1">IF(ISERROR(OFFSET(Data!$A$1,MATCH($D163,Data!$CG:$CG,0)-1,MATCH($E163&amp;"/"&amp;N$1,Data!$1:$1,0)-1))=TRUE,"",IF(OFFSET(Data!$A$1,MATCH($D163,Data!$CG:$CG,0)-1,MATCH($E163&amp;"/"&amp;N$1,Data!$1:$1,0)-1)=0,"",OFFSET(Data!$A$1,MATCH($D163,Data!$CG:$CG,0)-1,MATCH($E163&amp;"/"&amp;N$1,Data!$1:$1,0)-1)))</f>
        <v/>
      </c>
      <c r="O163" s="256" t="str">
        <f ca="1">IF(ISERROR(OFFSET(Data!$A$1,MATCH($D163,Data!$CG:$CG,0)-1,MATCH($E163&amp;"/"&amp;O$1,Data!$1:$1,0)-1))=TRUE,"",IF(OFFSET(Data!$A$1,MATCH($D163,Data!$CG:$CG,0)-1,MATCH($E163&amp;"/"&amp;O$1,Data!$1:$1,0)-1)=0,"",OFFSET(Data!$A$1,MATCH($D163,Data!$CG:$CG,0)-1,MATCH($E163&amp;"/"&amp;O$1,Data!$1:$1,0)-1)))</f>
        <v/>
      </c>
      <c r="P163" s="256" t="str">
        <f ca="1">IF(ISERROR(OFFSET(Data!$A$1,MATCH($D163,Data!$CG:$CG,0)-1,MATCH($E163&amp;"/"&amp;P$1,Data!$1:$1,0)-1))=TRUE,"",IF(OFFSET(Data!$A$1,MATCH($D163,Data!$CG:$CG,0)-1,MATCH($E163&amp;"/"&amp;P$1,Data!$1:$1,0)-1)=0,"",OFFSET(Data!$A$1,MATCH($D163,Data!$CG:$CG,0)-1,MATCH($E163&amp;"/"&amp;P$1,Data!$1:$1,0)-1)))</f>
        <v/>
      </c>
      <c r="Q163" s="256" t="str">
        <f ca="1">IF(ISERROR(OFFSET(Data!$A$1,MATCH($D163,Data!$CG:$CG,0)-1,MATCH($E163&amp;"/"&amp;Q$1,Data!$1:$1,0)-1))=TRUE,"",IF(OFFSET(Data!$A$1,MATCH($D163,Data!$CG:$CG,0)-1,MATCH($E163&amp;"/"&amp;Q$1,Data!$1:$1,0)-1)=0,"",OFFSET(Data!$A$1,MATCH($D163,Data!$CG:$CG,0)-1,MATCH($E163&amp;"/"&amp;Q$1,Data!$1:$1,0)-1)))</f>
        <v/>
      </c>
      <c r="R163" s="256" t="str">
        <f ca="1">IF(ISERROR(OFFSET(Data!$A$1,MATCH($D163,Data!$CG:$CG,0)-1,MATCH($E163&amp;"/"&amp;R$1,Data!$1:$1,0)-1))=TRUE,"",IF(OFFSET(Data!$A$1,MATCH($D163,Data!$CG:$CG,0)-1,MATCH($E163&amp;"/"&amp;R$1,Data!$1:$1,0)-1)=0,"",OFFSET(Data!$A$1,MATCH($D163,Data!$CG:$CG,0)-1,MATCH($E163&amp;"/"&amp;R$1,Data!$1:$1,0)-1)))</f>
        <v/>
      </c>
      <c r="S163" s="256" t="str">
        <f ca="1">IF(ISERROR(OFFSET(Data!$A$1,MATCH($D163,Data!$CG:$CG,0)-1,MATCH($E163&amp;"/"&amp;S$1,Data!$1:$1,0)-1))=TRUE,"",IF(OFFSET(Data!$A$1,MATCH($D163,Data!$CG:$CG,0)-1,MATCH($E163&amp;"/"&amp;S$1,Data!$1:$1,0)-1)=0,"",OFFSET(Data!$A$1,MATCH($D163,Data!$CG:$CG,0)-1,MATCH($E163&amp;"/"&amp;S$1,Data!$1:$1,0)-1)))</f>
        <v/>
      </c>
      <c r="T163" s="256" t="str">
        <f ca="1">IF(ISERROR(OFFSET(Data!$A$1,MATCH($D163,Data!$CG:$CG,0)-1,MATCH($E163&amp;"/"&amp;T$1,Data!$1:$1,0)-1))=TRUE,"",IF(OFFSET(Data!$A$1,MATCH($D163,Data!$CG:$CG,0)-1,MATCH($E163&amp;"/"&amp;T$1,Data!$1:$1,0)-1)=0,"",OFFSET(Data!$A$1,MATCH($D163,Data!$CG:$CG,0)-1,MATCH($E163&amp;"/"&amp;T$1,Data!$1:$1,0)-1)))</f>
        <v/>
      </c>
      <c r="U163" s="256" t="str">
        <f ca="1">IF(ISERROR(OFFSET(Data!$A$1,MATCH($D163,Data!$CG:$CG,0)-1,MATCH($E163&amp;"/"&amp;U$1,Data!$1:$1,0)-1))=TRUE,"",IF(OFFSET(Data!$A$1,MATCH($D163,Data!$CG:$CG,0)-1,MATCH($E163&amp;"/"&amp;U$1,Data!$1:$1,0)-1)=0,"",OFFSET(Data!$A$1,MATCH($D163,Data!$CG:$CG,0)-1,MATCH($E163&amp;"/"&amp;U$1,Data!$1:$1,0)-1)))</f>
        <v/>
      </c>
      <c r="V163" s="256" t="str">
        <f ca="1">IF(ISERROR(OFFSET(Data!$A$1,MATCH($D163,Data!$CG:$CG,0)-1,MATCH($E163&amp;"/"&amp;V$1,Data!$1:$1,0)-1))=TRUE,"",IF(OFFSET(Data!$A$1,MATCH($D163,Data!$CG:$CG,0)-1,MATCH($E163&amp;"/"&amp;V$1,Data!$1:$1,0)-1)=0,"",OFFSET(Data!$A$1,MATCH($D163,Data!$CG:$CG,0)-1,MATCH($E163&amp;"/"&amp;V$1,Data!$1:$1,0)-1)))</f>
        <v/>
      </c>
      <c r="W163" s="257" t="str">
        <f ca="1">IF(ISERROR(OFFSET(Data!$A$1,MATCH($D163,Data!$CG:$CG,0)-1,MATCH($E163&amp;"/"&amp;W$1,Data!$1:$1,0)-1))=TRUE,"",IF(OFFSET(Data!$A$1,MATCH($D163,Data!$CG:$CG,0)-1,MATCH($E163&amp;"/"&amp;W$1,Data!$1:$1,0)-1)=0,"",OFFSET(Data!$A$1,MATCH($D163,Data!$CG:$CG,0)-1,MATCH($E163&amp;"/"&amp;W$1,Data!$1:$1,0)-1)))</f>
        <v/>
      </c>
      <c r="X163" s="256" t="str">
        <f ca="1">IF(ISERROR(OFFSET(Data!$A$1,MATCH($D163,Data!$CG:$CG,0)-1,MATCH($E163&amp;"/"&amp;X$1,Data!$1:$1,0)-1))=TRUE,"",IF(OFFSET(Data!$A$1,MATCH($D163,Data!$CG:$CG,0)-1,MATCH($E163&amp;"/"&amp;X$1,Data!$1:$1,0)-1)=0,"",OFFSET(Data!$A$1,MATCH($D163,Data!$CG:$CG,0)-1,MATCH($E163&amp;"/"&amp;X$1,Data!$1:$1,0)-1)))</f>
        <v/>
      </c>
      <c r="Y163" s="256" t="str">
        <f ca="1">IF(ISERROR(OFFSET(Data!$A$1,MATCH($D163,Data!$CG:$CG,0)-1,MATCH($E163&amp;"/"&amp;Y$1,Data!$1:$1,0)-1))=TRUE,"",IF(OFFSET(Data!$A$1,MATCH($D163,Data!$CG:$CG,0)-1,MATCH($E163&amp;"/"&amp;Y$1,Data!$1:$1,0)-1)=0,"",OFFSET(Data!$A$1,MATCH($D163,Data!$CG:$CG,0)-1,MATCH($E163&amp;"/"&amp;Y$1,Data!$1:$1,0)-1)))</f>
        <v/>
      </c>
      <c r="Z163" s="256" t="str">
        <f ca="1">IF(ISERROR(OFFSET(Data!$A$1,MATCH($D163,Data!$CG:$CG,0)-1,MATCH($E163&amp;"/"&amp;Z$1,Data!$1:$1,0)-1))=TRUE,"",IF(OFFSET(Data!$A$1,MATCH($D163,Data!$CG:$CG,0)-1,MATCH($E163&amp;"/"&amp;Z$1,Data!$1:$1,0)-1)=0,"",OFFSET(Data!$A$1,MATCH($D163,Data!$CG:$CG,0)-1,MATCH($E163&amp;"/"&amp;Z$1,Data!$1:$1,0)-1)))</f>
        <v/>
      </c>
      <c r="AA163" s="256" t="str">
        <f ca="1">IF(ISERROR(OFFSET(Data!$A$1,MATCH($D163,Data!$CG:$CG,0)-1,MATCH($E163&amp;"/"&amp;AA$1,Data!$1:$1,0)-1))=TRUE,"",IF(OFFSET(Data!$A$1,MATCH($D163,Data!$CG:$CG,0)-1,MATCH($E163&amp;"/"&amp;AA$1,Data!$1:$1,0)-1)=0,"",OFFSET(Data!$A$1,MATCH($D163,Data!$CG:$CG,0)-1,MATCH($E163&amp;"/"&amp;AA$1,Data!$1:$1,0)-1)))</f>
        <v/>
      </c>
      <c r="AB163" s="256" t="str">
        <f ca="1">IF(ISERROR(OFFSET(Data!$A$1,MATCH($D163,Data!$CG:$CG,0)-1,MATCH($E163&amp;"/"&amp;AB$1,Data!$1:$1,0)-1))=TRUE,"",IF(OFFSET(Data!$A$1,MATCH($D163,Data!$CG:$CG,0)-1,MATCH($E163&amp;"/"&amp;AB$1,Data!$1:$1,0)-1)=0,"",OFFSET(Data!$A$1,MATCH($D163,Data!$CG:$CG,0)-1,MATCH($E163&amp;"/"&amp;AB$1,Data!$1:$1,0)-1)))</f>
        <v/>
      </c>
      <c r="AC163" s="256" t="str">
        <f ca="1">IF(ISERROR(OFFSET(Data!$A$1,MATCH($D163,Data!$CG:$CG,0)-1,MATCH($E163&amp;"/"&amp;AC$1,Data!$1:$1,0)-1))=TRUE,"",IF(OFFSET(Data!$A$1,MATCH($D163,Data!$CG:$CG,0)-1,MATCH($E163&amp;"/"&amp;AC$1,Data!$1:$1,0)-1)=0,"",OFFSET(Data!$A$1,MATCH($D163,Data!$CG:$CG,0)-1,MATCH($E163&amp;"/"&amp;AC$1,Data!$1:$1,0)-1)))</f>
        <v/>
      </c>
      <c r="AD163" s="256" t="str">
        <f ca="1">IF(ISERROR(OFFSET(Data!$A$1,MATCH($D163,Data!$CG:$CG,0)-1,MATCH($E163&amp;"/"&amp;AD$1,Data!$1:$1,0)-1))=TRUE,"",IF(OFFSET(Data!$A$1,MATCH($D163,Data!$CG:$CG,0)-1,MATCH($E163&amp;"/"&amp;AD$1,Data!$1:$1,0)-1)=0,"",OFFSET(Data!$A$1,MATCH($D163,Data!$CG:$CG,0)-1,MATCH($E163&amp;"/"&amp;AD$1,Data!$1:$1,0)-1)))</f>
        <v/>
      </c>
      <c r="AE163" s="256" t="str">
        <f ca="1">IF(ISERROR(OFFSET(Data!$A$1,MATCH($D163,Data!$CG:$CG,0)-1,MATCH($E163&amp;"/"&amp;AE$1,Data!$1:$1,0)-1))=TRUE,"",IF(OFFSET(Data!$A$1,MATCH($D163,Data!$CG:$CG,0)-1,MATCH($E163&amp;"/"&amp;AE$1,Data!$1:$1,0)-1)=0,"",OFFSET(Data!$A$1,MATCH($D163,Data!$CG:$CG,0)-1,MATCH($E163&amp;"/"&amp;AE$1,Data!$1:$1,0)-1)))</f>
        <v/>
      </c>
      <c r="AF163" s="258" t="str">
        <f ca="1">IF(ISERROR(OFFSET(Data!$A$1,MATCH($D163,Data!$CG:$CG,0)-1,MATCH($E163&amp;"/"&amp;AF$1,Data!$1:$1,0)-1))=TRUE,"",IF(OFFSET(Data!$A$1,MATCH($D163,Data!$CG:$CG,0)-1,MATCH($E163&amp;"/"&amp;AF$1,Data!$1:$1,0)-1)=0,"",OFFSET(Data!$A$1,MATCH($D163,Data!$CG:$CG,0)-1,MATCH($E163&amp;"/"&amp;AF$1,Data!$1:$1,0)-1)))</f>
        <v/>
      </c>
      <c r="AG163" s="214">
        <f t="shared" ca="1" si="7"/>
        <v>0</v>
      </c>
      <c r="AH163" s="215">
        <f ca="1">SUM(AG159:AG163)</f>
        <v>0</v>
      </c>
    </row>
    <row r="164" spans="1:34" ht="15" hidden="1" customHeight="1" x14ac:dyDescent="0.25">
      <c r="A164" s="445">
        <v>32</v>
      </c>
      <c r="B164" s="448" t="e">
        <f>INDEX(Data!CI:CI,MATCH("W"&amp;A164,Data!A:A,0))</f>
        <v>#N/A</v>
      </c>
      <c r="C164" s="451" t="e">
        <f>INDEX(Data!CG:CG,MATCH("W"&amp;A164,Data!A:A,0))</f>
        <v>#N/A</v>
      </c>
      <c r="D164" s="26" t="e">
        <f>IF(C164&lt;&gt;"",C164,#REF!)</f>
        <v>#N/A</v>
      </c>
      <c r="E164" s="27" t="s">
        <v>21</v>
      </c>
      <c r="F164" s="271" t="str">
        <f ca="1">IF(ISERROR(OFFSET(Data!$A$1,MATCH($D164,Data!$CG:$CG,0)-1,MATCH($E164&amp;"/"&amp;F$1,Data!$1:$1,0)-1))=TRUE,"",IF(OFFSET(Data!$A$1,MATCH($D164,Data!$CG:$CG,0)-1,MATCH($E164&amp;"/"&amp;F$1,Data!$1:$1,0)-1)=0,"",OFFSET(Data!$A$1,MATCH($D164,Data!$CG:$CG,0)-1,MATCH($E164&amp;"/"&amp;F$1,Data!$1:$1,0)-1)))</f>
        <v/>
      </c>
      <c r="G164" s="250" t="str">
        <f ca="1">IF(ISERROR(OFFSET(Data!$A$1,MATCH($D164,Data!$CG:$CG,0)-1,MATCH($E164&amp;"/"&amp;G$1,Data!$1:$1,0)-1))=TRUE,"",IF(OFFSET(Data!$A$1,MATCH($D164,Data!$CG:$CG,0)-1,MATCH($E164&amp;"/"&amp;G$1,Data!$1:$1,0)-1)=0,"",OFFSET(Data!$A$1,MATCH($D164,Data!$CG:$CG,0)-1,MATCH($E164&amp;"/"&amp;G$1,Data!$1:$1,0)-1)))</f>
        <v/>
      </c>
      <c r="H164" s="250" t="str">
        <f ca="1">IF(ISERROR(OFFSET(Data!$A$1,MATCH($D164,Data!$CG:$CG,0)-1,MATCH($E164&amp;"/"&amp;H$1,Data!$1:$1,0)-1))=TRUE,"",IF(OFFSET(Data!$A$1,MATCH($D164,Data!$CG:$CG,0)-1,MATCH($E164&amp;"/"&amp;H$1,Data!$1:$1,0)-1)=0,"",OFFSET(Data!$A$1,MATCH($D164,Data!$CG:$CG,0)-1,MATCH($E164&amp;"/"&amp;H$1,Data!$1:$1,0)-1)))</f>
        <v/>
      </c>
      <c r="I164" s="250" t="str">
        <f ca="1">IF(ISERROR(OFFSET(Data!$A$1,MATCH($D164,Data!$CG:$CG,0)-1,MATCH($E164&amp;"/"&amp;I$1,Data!$1:$1,0)-1))=TRUE,"",IF(OFFSET(Data!$A$1,MATCH($D164,Data!$CG:$CG,0)-1,MATCH($E164&amp;"/"&amp;I$1,Data!$1:$1,0)-1)=0,"",OFFSET(Data!$A$1,MATCH($D164,Data!$CG:$CG,0)-1,MATCH($E164&amp;"/"&amp;I$1,Data!$1:$1,0)-1)))</f>
        <v/>
      </c>
      <c r="J164" s="250" t="str">
        <f ca="1">IF(ISERROR(OFFSET(Data!$A$1,MATCH($D164,Data!$CG:$CG,0)-1,MATCH($E164&amp;"/"&amp;J$1,Data!$1:$1,0)-1))=TRUE,"",IF(OFFSET(Data!$A$1,MATCH($D164,Data!$CG:$CG,0)-1,MATCH($E164&amp;"/"&amp;J$1,Data!$1:$1,0)-1)=0,"",OFFSET(Data!$A$1,MATCH($D164,Data!$CG:$CG,0)-1,MATCH($E164&amp;"/"&amp;J$1,Data!$1:$1,0)-1)))</f>
        <v/>
      </c>
      <c r="K164" s="250" t="str">
        <f ca="1">IF(ISERROR(OFFSET(Data!$A$1,MATCH($D164,Data!$CG:$CG,0)-1,MATCH($E164&amp;"/"&amp;K$1,Data!$1:$1,0)-1))=TRUE,"",IF(OFFSET(Data!$A$1,MATCH($D164,Data!$CG:$CG,0)-1,MATCH($E164&amp;"/"&amp;K$1,Data!$1:$1,0)-1)=0,"",OFFSET(Data!$A$1,MATCH($D164,Data!$CG:$CG,0)-1,MATCH($E164&amp;"/"&amp;K$1,Data!$1:$1,0)-1)))</f>
        <v/>
      </c>
      <c r="L164" s="250" t="str">
        <f ca="1">IF(ISERROR(OFFSET(Data!$A$1,MATCH($D164,Data!$CG:$CG,0)-1,MATCH($E164&amp;"/"&amp;L$1,Data!$1:$1,0)-1))=TRUE,"",IF(OFFSET(Data!$A$1,MATCH($D164,Data!$CG:$CG,0)-1,MATCH($E164&amp;"/"&amp;L$1,Data!$1:$1,0)-1)=0,"",OFFSET(Data!$A$1,MATCH($D164,Data!$CG:$CG,0)-1,MATCH($E164&amp;"/"&amp;L$1,Data!$1:$1,0)-1)))</f>
        <v/>
      </c>
      <c r="M164" s="250" t="str">
        <f ca="1">IF(ISERROR(OFFSET(Data!$A$1,MATCH($D164,Data!$CG:$CG,0)-1,MATCH($E164&amp;"/"&amp;M$1,Data!$1:$1,0)-1))=TRUE,"",IF(OFFSET(Data!$A$1,MATCH($D164,Data!$CG:$CG,0)-1,MATCH($E164&amp;"/"&amp;M$1,Data!$1:$1,0)-1)=0,"",OFFSET(Data!$A$1,MATCH($D164,Data!$CG:$CG,0)-1,MATCH($E164&amp;"/"&amp;M$1,Data!$1:$1,0)-1)))</f>
        <v/>
      </c>
      <c r="N164" s="250" t="str">
        <f ca="1">IF(ISERROR(OFFSET(Data!$A$1,MATCH($D164,Data!$CG:$CG,0)-1,MATCH($E164&amp;"/"&amp;N$1,Data!$1:$1,0)-1))=TRUE,"",IF(OFFSET(Data!$A$1,MATCH($D164,Data!$CG:$CG,0)-1,MATCH($E164&amp;"/"&amp;N$1,Data!$1:$1,0)-1)=0,"",OFFSET(Data!$A$1,MATCH($D164,Data!$CG:$CG,0)-1,MATCH($E164&amp;"/"&amp;N$1,Data!$1:$1,0)-1)))</f>
        <v/>
      </c>
      <c r="O164" s="250" t="str">
        <f ca="1">IF(ISERROR(OFFSET(Data!$A$1,MATCH($D164,Data!$CG:$CG,0)-1,MATCH($E164&amp;"/"&amp;O$1,Data!$1:$1,0)-1))=TRUE,"",IF(OFFSET(Data!$A$1,MATCH($D164,Data!$CG:$CG,0)-1,MATCH($E164&amp;"/"&amp;O$1,Data!$1:$1,0)-1)=0,"",OFFSET(Data!$A$1,MATCH($D164,Data!$CG:$CG,0)-1,MATCH($E164&amp;"/"&amp;O$1,Data!$1:$1,0)-1)))</f>
        <v/>
      </c>
      <c r="P164" s="250" t="str">
        <f ca="1">IF(ISERROR(OFFSET(Data!$A$1,MATCH($D164,Data!$CG:$CG,0)-1,MATCH($E164&amp;"/"&amp;P$1,Data!$1:$1,0)-1))=TRUE,"",IF(OFFSET(Data!$A$1,MATCH($D164,Data!$CG:$CG,0)-1,MATCH($E164&amp;"/"&amp;P$1,Data!$1:$1,0)-1)=0,"",OFFSET(Data!$A$1,MATCH($D164,Data!$CG:$CG,0)-1,MATCH($E164&amp;"/"&amp;P$1,Data!$1:$1,0)-1)))</f>
        <v/>
      </c>
      <c r="Q164" s="250" t="str">
        <f ca="1">IF(ISERROR(OFFSET(Data!$A$1,MATCH($D164,Data!$CG:$CG,0)-1,MATCH($E164&amp;"/"&amp;Q$1,Data!$1:$1,0)-1))=TRUE,"",IF(OFFSET(Data!$A$1,MATCH($D164,Data!$CG:$CG,0)-1,MATCH($E164&amp;"/"&amp;Q$1,Data!$1:$1,0)-1)=0,"",OFFSET(Data!$A$1,MATCH($D164,Data!$CG:$CG,0)-1,MATCH($E164&amp;"/"&amp;Q$1,Data!$1:$1,0)-1)))</f>
        <v/>
      </c>
      <c r="R164" s="250" t="str">
        <f ca="1">IF(ISERROR(OFFSET(Data!$A$1,MATCH($D164,Data!$CG:$CG,0)-1,MATCH($E164&amp;"/"&amp;R$1,Data!$1:$1,0)-1))=TRUE,"",IF(OFFSET(Data!$A$1,MATCH($D164,Data!$CG:$CG,0)-1,MATCH($E164&amp;"/"&amp;R$1,Data!$1:$1,0)-1)=0,"",OFFSET(Data!$A$1,MATCH($D164,Data!$CG:$CG,0)-1,MATCH($E164&amp;"/"&amp;R$1,Data!$1:$1,0)-1)))</f>
        <v/>
      </c>
      <c r="S164" s="250" t="str">
        <f ca="1">IF(ISERROR(OFFSET(Data!$A$1,MATCH($D164,Data!$CG:$CG,0)-1,MATCH($E164&amp;"/"&amp;S$1,Data!$1:$1,0)-1))=TRUE,"",IF(OFFSET(Data!$A$1,MATCH($D164,Data!$CG:$CG,0)-1,MATCH($E164&amp;"/"&amp;S$1,Data!$1:$1,0)-1)=0,"",OFFSET(Data!$A$1,MATCH($D164,Data!$CG:$CG,0)-1,MATCH($E164&amp;"/"&amp;S$1,Data!$1:$1,0)-1)))</f>
        <v/>
      </c>
      <c r="T164" s="250" t="str">
        <f ca="1">IF(ISERROR(OFFSET(Data!$A$1,MATCH($D164,Data!$CG:$CG,0)-1,MATCH($E164&amp;"/"&amp;T$1,Data!$1:$1,0)-1))=TRUE,"",IF(OFFSET(Data!$A$1,MATCH($D164,Data!$CG:$CG,0)-1,MATCH($E164&amp;"/"&amp;T$1,Data!$1:$1,0)-1)=0,"",OFFSET(Data!$A$1,MATCH($D164,Data!$CG:$CG,0)-1,MATCH($E164&amp;"/"&amp;T$1,Data!$1:$1,0)-1)))</f>
        <v/>
      </c>
      <c r="U164" s="250" t="str">
        <f ca="1">IF(ISERROR(OFFSET(Data!$A$1,MATCH($D164,Data!$CG:$CG,0)-1,MATCH($E164&amp;"/"&amp;U$1,Data!$1:$1,0)-1))=TRUE,"",IF(OFFSET(Data!$A$1,MATCH($D164,Data!$CG:$CG,0)-1,MATCH($E164&amp;"/"&amp;U$1,Data!$1:$1,0)-1)=0,"",OFFSET(Data!$A$1,MATCH($D164,Data!$CG:$CG,0)-1,MATCH($E164&amp;"/"&amp;U$1,Data!$1:$1,0)-1)))</f>
        <v/>
      </c>
      <c r="V164" s="250" t="str">
        <f ca="1">IF(ISERROR(OFFSET(Data!$A$1,MATCH($D164,Data!$CG:$CG,0)-1,MATCH($E164&amp;"/"&amp;V$1,Data!$1:$1,0)-1))=TRUE,"",IF(OFFSET(Data!$A$1,MATCH($D164,Data!$CG:$CG,0)-1,MATCH($E164&amp;"/"&amp;V$1,Data!$1:$1,0)-1)=0,"",OFFSET(Data!$A$1,MATCH($D164,Data!$CG:$CG,0)-1,MATCH($E164&amp;"/"&amp;V$1,Data!$1:$1,0)-1)))</f>
        <v/>
      </c>
      <c r="W164" s="272" t="str">
        <f ca="1">IF(ISERROR(OFFSET(Data!$A$1,MATCH($D164,Data!$CG:$CG,0)-1,MATCH($E164&amp;"/"&amp;W$1,Data!$1:$1,0)-1))=TRUE,"",IF(OFFSET(Data!$A$1,MATCH($D164,Data!$CG:$CG,0)-1,MATCH($E164&amp;"/"&amp;W$1,Data!$1:$1,0)-1)=0,"",OFFSET(Data!$A$1,MATCH($D164,Data!$CG:$CG,0)-1,MATCH($E164&amp;"/"&amp;W$1,Data!$1:$1,0)-1)))</f>
        <v/>
      </c>
      <c r="X164" s="250" t="str">
        <f ca="1">IF(ISERROR(OFFSET(Data!$A$1,MATCH($D164,Data!$CG:$CG,0)-1,MATCH($E164&amp;"/"&amp;X$1,Data!$1:$1,0)-1))=TRUE,"",IF(OFFSET(Data!$A$1,MATCH($D164,Data!$CG:$CG,0)-1,MATCH($E164&amp;"/"&amp;X$1,Data!$1:$1,0)-1)=0,"",OFFSET(Data!$A$1,MATCH($D164,Data!$CG:$CG,0)-1,MATCH($E164&amp;"/"&amp;X$1,Data!$1:$1,0)-1)))</f>
        <v/>
      </c>
      <c r="Y164" s="250" t="str">
        <f ca="1">IF(ISERROR(OFFSET(Data!$A$1,MATCH($D164,Data!$CG:$CG,0)-1,MATCH($E164&amp;"/"&amp;Y$1,Data!$1:$1,0)-1))=TRUE,"",IF(OFFSET(Data!$A$1,MATCH($D164,Data!$CG:$CG,0)-1,MATCH($E164&amp;"/"&amp;Y$1,Data!$1:$1,0)-1)=0,"",OFFSET(Data!$A$1,MATCH($D164,Data!$CG:$CG,0)-1,MATCH($E164&amp;"/"&amp;Y$1,Data!$1:$1,0)-1)))</f>
        <v/>
      </c>
      <c r="Z164" s="250" t="str">
        <f ca="1">IF(ISERROR(OFFSET(Data!$A$1,MATCH($D164,Data!$CG:$CG,0)-1,MATCH($E164&amp;"/"&amp;Z$1,Data!$1:$1,0)-1))=TRUE,"",IF(OFFSET(Data!$A$1,MATCH($D164,Data!$CG:$CG,0)-1,MATCH($E164&amp;"/"&amp;Z$1,Data!$1:$1,0)-1)=0,"",OFFSET(Data!$A$1,MATCH($D164,Data!$CG:$CG,0)-1,MATCH($E164&amp;"/"&amp;Z$1,Data!$1:$1,0)-1)))</f>
        <v/>
      </c>
      <c r="AA164" s="250" t="str">
        <f ca="1">IF(ISERROR(OFFSET(Data!$A$1,MATCH($D164,Data!$CG:$CG,0)-1,MATCH($E164&amp;"/"&amp;AA$1,Data!$1:$1,0)-1))=TRUE,"",IF(OFFSET(Data!$A$1,MATCH($D164,Data!$CG:$CG,0)-1,MATCH($E164&amp;"/"&amp;AA$1,Data!$1:$1,0)-1)=0,"",OFFSET(Data!$A$1,MATCH($D164,Data!$CG:$CG,0)-1,MATCH($E164&amp;"/"&amp;AA$1,Data!$1:$1,0)-1)))</f>
        <v/>
      </c>
      <c r="AB164" s="250" t="str">
        <f ca="1">IF(ISERROR(OFFSET(Data!$A$1,MATCH($D164,Data!$CG:$CG,0)-1,MATCH($E164&amp;"/"&amp;AB$1,Data!$1:$1,0)-1))=TRUE,"",IF(OFFSET(Data!$A$1,MATCH($D164,Data!$CG:$CG,0)-1,MATCH($E164&amp;"/"&amp;AB$1,Data!$1:$1,0)-1)=0,"",OFFSET(Data!$A$1,MATCH($D164,Data!$CG:$CG,0)-1,MATCH($E164&amp;"/"&amp;AB$1,Data!$1:$1,0)-1)))</f>
        <v/>
      </c>
      <c r="AC164" s="250" t="str">
        <f ca="1">IF(ISERROR(OFFSET(Data!$A$1,MATCH($D164,Data!$CG:$CG,0)-1,MATCH($E164&amp;"/"&amp;AC$1,Data!$1:$1,0)-1))=TRUE,"",IF(OFFSET(Data!$A$1,MATCH($D164,Data!$CG:$CG,0)-1,MATCH($E164&amp;"/"&amp;AC$1,Data!$1:$1,0)-1)=0,"",OFFSET(Data!$A$1,MATCH($D164,Data!$CG:$CG,0)-1,MATCH($E164&amp;"/"&amp;AC$1,Data!$1:$1,0)-1)))</f>
        <v/>
      </c>
      <c r="AD164" s="250" t="str">
        <f ca="1">IF(ISERROR(OFFSET(Data!$A$1,MATCH($D164,Data!$CG:$CG,0)-1,MATCH($E164&amp;"/"&amp;AD$1,Data!$1:$1,0)-1))=TRUE,"",IF(OFFSET(Data!$A$1,MATCH($D164,Data!$CG:$CG,0)-1,MATCH($E164&amp;"/"&amp;AD$1,Data!$1:$1,0)-1)=0,"",OFFSET(Data!$A$1,MATCH($D164,Data!$CG:$CG,0)-1,MATCH($E164&amp;"/"&amp;AD$1,Data!$1:$1,0)-1)))</f>
        <v/>
      </c>
      <c r="AE164" s="250" t="str">
        <f ca="1">IF(ISERROR(OFFSET(Data!$A$1,MATCH($D164,Data!$CG:$CG,0)-1,MATCH($E164&amp;"/"&amp;AE$1,Data!$1:$1,0)-1))=TRUE,"",IF(OFFSET(Data!$A$1,MATCH($D164,Data!$CG:$CG,0)-1,MATCH($E164&amp;"/"&amp;AE$1,Data!$1:$1,0)-1)=0,"",OFFSET(Data!$A$1,MATCH($D164,Data!$CG:$CG,0)-1,MATCH($E164&amp;"/"&amp;AE$1,Data!$1:$1,0)-1)))</f>
        <v/>
      </c>
      <c r="AF164" s="251" t="str">
        <f ca="1">IF(ISERROR(OFFSET(Data!$A$1,MATCH($D164,Data!$CG:$CG,0)-1,MATCH($E164&amp;"/"&amp;AF$1,Data!$1:$1,0)-1))=TRUE,"",IF(OFFSET(Data!$A$1,MATCH($D164,Data!$CG:$CG,0)-1,MATCH($E164&amp;"/"&amp;AF$1,Data!$1:$1,0)-1)=0,"",OFFSET(Data!$A$1,MATCH($D164,Data!$CG:$CG,0)-1,MATCH($E164&amp;"/"&amp;AF$1,Data!$1:$1,0)-1)))</f>
        <v/>
      </c>
      <c r="AG164" s="210">
        <f t="shared" ca="1" si="7"/>
        <v>0</v>
      </c>
      <c r="AH164" s="211">
        <f ca="1">AG164</f>
        <v>0</v>
      </c>
    </row>
    <row r="165" spans="1:34" ht="15" hidden="1" customHeight="1" thickBot="1" x14ac:dyDescent="0.3">
      <c r="A165" s="446"/>
      <c r="B165" s="449"/>
      <c r="C165" s="452"/>
      <c r="D165" s="28" t="e">
        <f>IF(C165&lt;&gt;"",C165,D164)</f>
        <v>#N/A</v>
      </c>
      <c r="E165" s="29" t="s">
        <v>22</v>
      </c>
      <c r="F165" s="254" t="str">
        <f ca="1">IF(ISERROR(OFFSET(Data!$A$1,MATCH($D165,Data!$CG:$CG,0)-1,MATCH($E165&amp;"/"&amp;F$1,Data!$1:$1,0)-1))=TRUE,"",IF(OFFSET(Data!$A$1,MATCH($D165,Data!$CG:$CG,0)-1,MATCH($E165&amp;"/"&amp;F$1,Data!$1:$1,0)-1)=0,"",OFFSET(Data!$A$1,MATCH($D165,Data!$CG:$CG,0)-1,MATCH($E165&amp;"/"&amp;F$1,Data!$1:$1,0)-1)))</f>
        <v/>
      </c>
      <c r="G165" s="252" t="str">
        <f ca="1">IF(ISERROR(OFFSET(Data!$A$1,MATCH($D165,Data!$CG:$CG,0)-1,MATCH($E165&amp;"/"&amp;G$1,Data!$1:$1,0)-1))=TRUE,"",IF(OFFSET(Data!$A$1,MATCH($D165,Data!$CG:$CG,0)-1,MATCH($E165&amp;"/"&amp;G$1,Data!$1:$1,0)-1)=0,"",OFFSET(Data!$A$1,MATCH($D165,Data!$CG:$CG,0)-1,MATCH($E165&amp;"/"&amp;G$1,Data!$1:$1,0)-1)))</f>
        <v/>
      </c>
      <c r="H165" s="252" t="str">
        <f ca="1">IF(ISERROR(OFFSET(Data!$A$1,MATCH($D165,Data!$CG:$CG,0)-1,MATCH($E165&amp;"/"&amp;H$1,Data!$1:$1,0)-1))=TRUE,"",IF(OFFSET(Data!$A$1,MATCH($D165,Data!$CG:$CG,0)-1,MATCH($E165&amp;"/"&amp;H$1,Data!$1:$1,0)-1)=0,"",OFFSET(Data!$A$1,MATCH($D165,Data!$CG:$CG,0)-1,MATCH($E165&amp;"/"&amp;H$1,Data!$1:$1,0)-1)))</f>
        <v/>
      </c>
      <c r="I165" s="252" t="str">
        <f ca="1">IF(ISERROR(OFFSET(Data!$A$1,MATCH($D165,Data!$CG:$CG,0)-1,MATCH($E165&amp;"/"&amp;I$1,Data!$1:$1,0)-1))=TRUE,"",IF(OFFSET(Data!$A$1,MATCH($D165,Data!$CG:$CG,0)-1,MATCH($E165&amp;"/"&amp;I$1,Data!$1:$1,0)-1)=0,"",OFFSET(Data!$A$1,MATCH($D165,Data!$CG:$CG,0)-1,MATCH($E165&amp;"/"&amp;I$1,Data!$1:$1,0)-1)))</f>
        <v/>
      </c>
      <c r="J165" s="252" t="str">
        <f ca="1">IF(ISERROR(OFFSET(Data!$A$1,MATCH($D165,Data!$CG:$CG,0)-1,MATCH($E165&amp;"/"&amp;J$1,Data!$1:$1,0)-1))=TRUE,"",IF(OFFSET(Data!$A$1,MATCH($D165,Data!$CG:$CG,0)-1,MATCH($E165&amp;"/"&amp;J$1,Data!$1:$1,0)-1)=0,"",OFFSET(Data!$A$1,MATCH($D165,Data!$CG:$CG,0)-1,MATCH($E165&amp;"/"&amp;J$1,Data!$1:$1,0)-1)))</f>
        <v/>
      </c>
      <c r="K165" s="252" t="str">
        <f ca="1">IF(ISERROR(OFFSET(Data!$A$1,MATCH($D165,Data!$CG:$CG,0)-1,MATCH($E165&amp;"/"&amp;K$1,Data!$1:$1,0)-1))=TRUE,"",IF(OFFSET(Data!$A$1,MATCH($D165,Data!$CG:$CG,0)-1,MATCH($E165&amp;"/"&amp;K$1,Data!$1:$1,0)-1)=0,"",OFFSET(Data!$A$1,MATCH($D165,Data!$CG:$CG,0)-1,MATCH($E165&amp;"/"&amp;K$1,Data!$1:$1,0)-1)))</f>
        <v/>
      </c>
      <c r="L165" s="252" t="str">
        <f ca="1">IF(ISERROR(OFFSET(Data!$A$1,MATCH($D165,Data!$CG:$CG,0)-1,MATCH($E165&amp;"/"&amp;L$1,Data!$1:$1,0)-1))=TRUE,"",IF(OFFSET(Data!$A$1,MATCH($D165,Data!$CG:$CG,0)-1,MATCH($E165&amp;"/"&amp;L$1,Data!$1:$1,0)-1)=0,"",OFFSET(Data!$A$1,MATCH($D165,Data!$CG:$CG,0)-1,MATCH($E165&amp;"/"&amp;L$1,Data!$1:$1,0)-1)))</f>
        <v/>
      </c>
      <c r="M165" s="252" t="str">
        <f ca="1">IF(ISERROR(OFFSET(Data!$A$1,MATCH($D165,Data!$CG:$CG,0)-1,MATCH($E165&amp;"/"&amp;M$1,Data!$1:$1,0)-1))=TRUE,"",IF(OFFSET(Data!$A$1,MATCH($D165,Data!$CG:$CG,0)-1,MATCH($E165&amp;"/"&amp;M$1,Data!$1:$1,0)-1)=0,"",OFFSET(Data!$A$1,MATCH($D165,Data!$CG:$CG,0)-1,MATCH($E165&amp;"/"&amp;M$1,Data!$1:$1,0)-1)))</f>
        <v/>
      </c>
      <c r="N165" s="252" t="str">
        <f ca="1">IF(ISERROR(OFFSET(Data!$A$1,MATCH($D165,Data!$CG:$CG,0)-1,MATCH($E165&amp;"/"&amp;N$1,Data!$1:$1,0)-1))=TRUE,"",IF(OFFSET(Data!$A$1,MATCH($D165,Data!$CG:$CG,0)-1,MATCH($E165&amp;"/"&amp;N$1,Data!$1:$1,0)-1)=0,"",OFFSET(Data!$A$1,MATCH($D165,Data!$CG:$CG,0)-1,MATCH($E165&amp;"/"&amp;N$1,Data!$1:$1,0)-1)))</f>
        <v/>
      </c>
      <c r="O165" s="252" t="str">
        <f ca="1">IF(ISERROR(OFFSET(Data!$A$1,MATCH($D165,Data!$CG:$CG,0)-1,MATCH($E165&amp;"/"&amp;O$1,Data!$1:$1,0)-1))=TRUE,"",IF(OFFSET(Data!$A$1,MATCH($D165,Data!$CG:$CG,0)-1,MATCH($E165&amp;"/"&amp;O$1,Data!$1:$1,0)-1)=0,"",OFFSET(Data!$A$1,MATCH($D165,Data!$CG:$CG,0)-1,MATCH($E165&amp;"/"&amp;O$1,Data!$1:$1,0)-1)))</f>
        <v/>
      </c>
      <c r="P165" s="252" t="str">
        <f ca="1">IF(ISERROR(OFFSET(Data!$A$1,MATCH($D165,Data!$CG:$CG,0)-1,MATCH($E165&amp;"/"&amp;P$1,Data!$1:$1,0)-1))=TRUE,"",IF(OFFSET(Data!$A$1,MATCH($D165,Data!$CG:$CG,0)-1,MATCH($E165&amp;"/"&amp;P$1,Data!$1:$1,0)-1)=0,"",OFFSET(Data!$A$1,MATCH($D165,Data!$CG:$CG,0)-1,MATCH($E165&amp;"/"&amp;P$1,Data!$1:$1,0)-1)))</f>
        <v/>
      </c>
      <c r="Q165" s="252" t="str">
        <f ca="1">IF(ISERROR(OFFSET(Data!$A$1,MATCH($D165,Data!$CG:$CG,0)-1,MATCH($E165&amp;"/"&amp;Q$1,Data!$1:$1,0)-1))=TRUE,"",IF(OFFSET(Data!$A$1,MATCH($D165,Data!$CG:$CG,0)-1,MATCH($E165&amp;"/"&amp;Q$1,Data!$1:$1,0)-1)=0,"",OFFSET(Data!$A$1,MATCH($D165,Data!$CG:$CG,0)-1,MATCH($E165&amp;"/"&amp;Q$1,Data!$1:$1,0)-1)))</f>
        <v/>
      </c>
      <c r="R165" s="252" t="str">
        <f ca="1">IF(ISERROR(OFFSET(Data!$A$1,MATCH($D165,Data!$CG:$CG,0)-1,MATCH($E165&amp;"/"&amp;R$1,Data!$1:$1,0)-1))=TRUE,"",IF(OFFSET(Data!$A$1,MATCH($D165,Data!$CG:$CG,0)-1,MATCH($E165&amp;"/"&amp;R$1,Data!$1:$1,0)-1)=0,"",OFFSET(Data!$A$1,MATCH($D165,Data!$CG:$CG,0)-1,MATCH($E165&amp;"/"&amp;R$1,Data!$1:$1,0)-1)))</f>
        <v/>
      </c>
      <c r="S165" s="252" t="str">
        <f ca="1">IF(ISERROR(OFFSET(Data!$A$1,MATCH($D165,Data!$CG:$CG,0)-1,MATCH($E165&amp;"/"&amp;S$1,Data!$1:$1,0)-1))=TRUE,"",IF(OFFSET(Data!$A$1,MATCH($D165,Data!$CG:$CG,0)-1,MATCH($E165&amp;"/"&amp;S$1,Data!$1:$1,0)-1)=0,"",OFFSET(Data!$A$1,MATCH($D165,Data!$CG:$CG,0)-1,MATCH($E165&amp;"/"&amp;S$1,Data!$1:$1,0)-1)))</f>
        <v/>
      </c>
      <c r="T165" s="252" t="str">
        <f ca="1">IF(ISERROR(OFFSET(Data!$A$1,MATCH($D165,Data!$CG:$CG,0)-1,MATCH($E165&amp;"/"&amp;T$1,Data!$1:$1,0)-1))=TRUE,"",IF(OFFSET(Data!$A$1,MATCH($D165,Data!$CG:$CG,0)-1,MATCH($E165&amp;"/"&amp;T$1,Data!$1:$1,0)-1)=0,"",OFFSET(Data!$A$1,MATCH($D165,Data!$CG:$CG,0)-1,MATCH($E165&amp;"/"&amp;T$1,Data!$1:$1,0)-1)))</f>
        <v/>
      </c>
      <c r="U165" s="252" t="str">
        <f ca="1">IF(ISERROR(OFFSET(Data!$A$1,MATCH($D165,Data!$CG:$CG,0)-1,MATCH($E165&amp;"/"&amp;U$1,Data!$1:$1,0)-1))=TRUE,"",IF(OFFSET(Data!$A$1,MATCH($D165,Data!$CG:$CG,0)-1,MATCH($E165&amp;"/"&amp;U$1,Data!$1:$1,0)-1)=0,"",OFFSET(Data!$A$1,MATCH($D165,Data!$CG:$CG,0)-1,MATCH($E165&amp;"/"&amp;U$1,Data!$1:$1,0)-1)))</f>
        <v/>
      </c>
      <c r="V165" s="252" t="str">
        <f ca="1">IF(ISERROR(OFFSET(Data!$A$1,MATCH($D165,Data!$CG:$CG,0)-1,MATCH($E165&amp;"/"&amp;V$1,Data!$1:$1,0)-1))=TRUE,"",IF(OFFSET(Data!$A$1,MATCH($D165,Data!$CG:$CG,0)-1,MATCH($E165&amp;"/"&amp;V$1,Data!$1:$1,0)-1)=0,"",OFFSET(Data!$A$1,MATCH($D165,Data!$CG:$CG,0)-1,MATCH($E165&amp;"/"&amp;V$1,Data!$1:$1,0)-1)))</f>
        <v/>
      </c>
      <c r="W165" s="269" t="str">
        <f ca="1">IF(ISERROR(OFFSET(Data!$A$1,MATCH($D165,Data!$CG:$CG,0)-1,MATCH($E165&amp;"/"&amp;W$1,Data!$1:$1,0)-1))=TRUE,"",IF(OFFSET(Data!$A$1,MATCH($D165,Data!$CG:$CG,0)-1,MATCH($E165&amp;"/"&amp;W$1,Data!$1:$1,0)-1)=0,"",OFFSET(Data!$A$1,MATCH($D165,Data!$CG:$CG,0)-1,MATCH($E165&amp;"/"&amp;W$1,Data!$1:$1,0)-1)))</f>
        <v/>
      </c>
      <c r="X165" s="252" t="str">
        <f ca="1">IF(ISERROR(OFFSET(Data!$A$1,MATCH($D165,Data!$CG:$CG,0)-1,MATCH($E165&amp;"/"&amp;X$1,Data!$1:$1,0)-1))=TRUE,"",IF(OFFSET(Data!$A$1,MATCH($D165,Data!$CG:$CG,0)-1,MATCH($E165&amp;"/"&amp;X$1,Data!$1:$1,0)-1)=0,"",OFFSET(Data!$A$1,MATCH($D165,Data!$CG:$CG,0)-1,MATCH($E165&amp;"/"&amp;X$1,Data!$1:$1,0)-1)))</f>
        <v/>
      </c>
      <c r="Y165" s="252" t="str">
        <f ca="1">IF(ISERROR(OFFSET(Data!$A$1,MATCH($D165,Data!$CG:$CG,0)-1,MATCH($E165&amp;"/"&amp;Y$1,Data!$1:$1,0)-1))=TRUE,"",IF(OFFSET(Data!$A$1,MATCH($D165,Data!$CG:$CG,0)-1,MATCH($E165&amp;"/"&amp;Y$1,Data!$1:$1,0)-1)=0,"",OFFSET(Data!$A$1,MATCH($D165,Data!$CG:$CG,0)-1,MATCH($E165&amp;"/"&amp;Y$1,Data!$1:$1,0)-1)))</f>
        <v/>
      </c>
      <c r="Z165" s="252" t="str">
        <f ca="1">IF(ISERROR(OFFSET(Data!$A$1,MATCH($D165,Data!$CG:$CG,0)-1,MATCH($E165&amp;"/"&amp;Z$1,Data!$1:$1,0)-1))=TRUE,"",IF(OFFSET(Data!$A$1,MATCH($D165,Data!$CG:$CG,0)-1,MATCH($E165&amp;"/"&amp;Z$1,Data!$1:$1,0)-1)=0,"",OFFSET(Data!$A$1,MATCH($D165,Data!$CG:$CG,0)-1,MATCH($E165&amp;"/"&amp;Z$1,Data!$1:$1,0)-1)))</f>
        <v/>
      </c>
      <c r="AA165" s="252" t="str">
        <f ca="1">IF(ISERROR(OFFSET(Data!$A$1,MATCH($D165,Data!$CG:$CG,0)-1,MATCH($E165&amp;"/"&amp;AA$1,Data!$1:$1,0)-1))=TRUE,"",IF(OFFSET(Data!$A$1,MATCH($D165,Data!$CG:$CG,0)-1,MATCH($E165&amp;"/"&amp;AA$1,Data!$1:$1,0)-1)=0,"",OFFSET(Data!$A$1,MATCH($D165,Data!$CG:$CG,0)-1,MATCH($E165&amp;"/"&amp;AA$1,Data!$1:$1,0)-1)))</f>
        <v/>
      </c>
      <c r="AB165" s="252" t="str">
        <f ca="1">IF(ISERROR(OFFSET(Data!$A$1,MATCH($D165,Data!$CG:$CG,0)-1,MATCH($E165&amp;"/"&amp;AB$1,Data!$1:$1,0)-1))=TRUE,"",IF(OFFSET(Data!$A$1,MATCH($D165,Data!$CG:$CG,0)-1,MATCH($E165&amp;"/"&amp;AB$1,Data!$1:$1,0)-1)=0,"",OFFSET(Data!$A$1,MATCH($D165,Data!$CG:$CG,0)-1,MATCH($E165&amp;"/"&amp;AB$1,Data!$1:$1,0)-1)))</f>
        <v/>
      </c>
      <c r="AC165" s="252" t="str">
        <f ca="1">IF(ISERROR(OFFSET(Data!$A$1,MATCH($D165,Data!$CG:$CG,0)-1,MATCH($E165&amp;"/"&amp;AC$1,Data!$1:$1,0)-1))=TRUE,"",IF(OFFSET(Data!$A$1,MATCH($D165,Data!$CG:$CG,0)-1,MATCH($E165&amp;"/"&amp;AC$1,Data!$1:$1,0)-1)=0,"",OFFSET(Data!$A$1,MATCH($D165,Data!$CG:$CG,0)-1,MATCH($E165&amp;"/"&amp;AC$1,Data!$1:$1,0)-1)))</f>
        <v/>
      </c>
      <c r="AD165" s="252" t="str">
        <f ca="1">IF(ISERROR(OFFSET(Data!$A$1,MATCH($D165,Data!$CG:$CG,0)-1,MATCH($E165&amp;"/"&amp;AD$1,Data!$1:$1,0)-1))=TRUE,"",IF(OFFSET(Data!$A$1,MATCH($D165,Data!$CG:$CG,0)-1,MATCH($E165&amp;"/"&amp;AD$1,Data!$1:$1,0)-1)=0,"",OFFSET(Data!$A$1,MATCH($D165,Data!$CG:$CG,0)-1,MATCH($E165&amp;"/"&amp;AD$1,Data!$1:$1,0)-1)))</f>
        <v/>
      </c>
      <c r="AE165" s="252" t="str">
        <f ca="1">IF(ISERROR(OFFSET(Data!$A$1,MATCH($D165,Data!$CG:$CG,0)-1,MATCH($E165&amp;"/"&amp;AE$1,Data!$1:$1,0)-1))=TRUE,"",IF(OFFSET(Data!$A$1,MATCH($D165,Data!$CG:$CG,0)-1,MATCH($E165&amp;"/"&amp;AE$1,Data!$1:$1,0)-1)=0,"",OFFSET(Data!$A$1,MATCH($D165,Data!$CG:$CG,0)-1,MATCH($E165&amp;"/"&amp;AE$1,Data!$1:$1,0)-1)))</f>
        <v/>
      </c>
      <c r="AF165" s="253" t="str">
        <f ca="1">IF(ISERROR(OFFSET(Data!$A$1,MATCH($D165,Data!$CG:$CG,0)-1,MATCH($E165&amp;"/"&amp;AF$1,Data!$1:$1,0)-1))=TRUE,"",IF(OFFSET(Data!$A$1,MATCH($D165,Data!$CG:$CG,0)-1,MATCH($E165&amp;"/"&amp;AF$1,Data!$1:$1,0)-1)=0,"",OFFSET(Data!$A$1,MATCH($D165,Data!$CG:$CG,0)-1,MATCH($E165&amp;"/"&amp;AF$1,Data!$1:$1,0)-1)))</f>
        <v/>
      </c>
      <c r="AG165" s="212">
        <f t="shared" ca="1" si="7"/>
        <v>0</v>
      </c>
      <c r="AH165" s="213">
        <f ca="1">SUM(AG164:AG165)</f>
        <v>0</v>
      </c>
    </row>
    <row r="166" spans="1:34" ht="15" hidden="1" customHeight="1" x14ac:dyDescent="0.25">
      <c r="A166" s="446"/>
      <c r="B166" s="449"/>
      <c r="C166" s="452"/>
      <c r="D166" s="28" t="e">
        <f>IF(C166&lt;&gt;"",C166,D165)</f>
        <v>#N/A</v>
      </c>
      <c r="E166" s="29" t="s">
        <v>23</v>
      </c>
      <c r="F166" s="254" t="str">
        <f ca="1">IF(ISERROR(OFFSET(Data!$A$1,MATCH($D166,Data!$CG:$CG,0)-1,MATCH($E166&amp;"/"&amp;F$1,Data!$1:$1,0)-1))=TRUE,"",IF(OFFSET(Data!$A$1,MATCH($D166,Data!$CG:$CG,0)-1,MATCH($E166&amp;"/"&amp;F$1,Data!$1:$1,0)-1)=0,"",OFFSET(Data!$A$1,MATCH($D166,Data!$CG:$CG,0)-1,MATCH($E166&amp;"/"&amp;F$1,Data!$1:$1,0)-1)))</f>
        <v/>
      </c>
      <c r="G166" s="252" t="str">
        <f ca="1">IF(ISERROR(OFFSET(Data!$A$1,MATCH($D166,Data!$CG:$CG,0)-1,MATCH($E166&amp;"/"&amp;G$1,Data!$1:$1,0)-1))=TRUE,"",IF(OFFSET(Data!$A$1,MATCH($D166,Data!$CG:$CG,0)-1,MATCH($E166&amp;"/"&amp;G$1,Data!$1:$1,0)-1)=0,"",OFFSET(Data!$A$1,MATCH($D166,Data!$CG:$CG,0)-1,MATCH($E166&amp;"/"&amp;G$1,Data!$1:$1,0)-1)))</f>
        <v/>
      </c>
      <c r="H166" s="252" t="str">
        <f ca="1">IF(ISERROR(OFFSET(Data!$A$1,MATCH($D166,Data!$CG:$CG,0)-1,MATCH($E166&amp;"/"&amp;H$1,Data!$1:$1,0)-1))=TRUE,"",IF(OFFSET(Data!$A$1,MATCH($D166,Data!$CG:$CG,0)-1,MATCH($E166&amp;"/"&amp;H$1,Data!$1:$1,0)-1)=0,"",OFFSET(Data!$A$1,MATCH($D166,Data!$CG:$CG,0)-1,MATCH($E166&amp;"/"&amp;H$1,Data!$1:$1,0)-1)))</f>
        <v/>
      </c>
      <c r="I166" s="252" t="str">
        <f ca="1">IF(ISERROR(OFFSET(Data!$A$1,MATCH($D166,Data!$CG:$CG,0)-1,MATCH($E166&amp;"/"&amp;I$1,Data!$1:$1,0)-1))=TRUE,"",IF(OFFSET(Data!$A$1,MATCH($D166,Data!$CG:$CG,0)-1,MATCH($E166&amp;"/"&amp;I$1,Data!$1:$1,0)-1)=0,"",OFFSET(Data!$A$1,MATCH($D166,Data!$CG:$CG,0)-1,MATCH($E166&amp;"/"&amp;I$1,Data!$1:$1,0)-1)))</f>
        <v/>
      </c>
      <c r="J166" s="252" t="str">
        <f ca="1">IF(ISERROR(OFFSET(Data!$A$1,MATCH($D166,Data!$CG:$CG,0)-1,MATCH($E166&amp;"/"&amp;J$1,Data!$1:$1,0)-1))=TRUE,"",IF(OFFSET(Data!$A$1,MATCH($D166,Data!$CG:$CG,0)-1,MATCH($E166&amp;"/"&amp;J$1,Data!$1:$1,0)-1)=0,"",OFFSET(Data!$A$1,MATCH($D166,Data!$CG:$CG,0)-1,MATCH($E166&amp;"/"&amp;J$1,Data!$1:$1,0)-1)))</f>
        <v/>
      </c>
      <c r="K166" s="252" t="str">
        <f ca="1">IF(ISERROR(OFFSET(Data!$A$1,MATCH($D166,Data!$CG:$CG,0)-1,MATCH($E166&amp;"/"&amp;K$1,Data!$1:$1,0)-1))=TRUE,"",IF(OFFSET(Data!$A$1,MATCH($D166,Data!$CG:$CG,0)-1,MATCH($E166&amp;"/"&amp;K$1,Data!$1:$1,0)-1)=0,"",OFFSET(Data!$A$1,MATCH($D166,Data!$CG:$CG,0)-1,MATCH($E166&amp;"/"&amp;K$1,Data!$1:$1,0)-1)))</f>
        <v/>
      </c>
      <c r="L166" s="252" t="str">
        <f ca="1">IF(ISERROR(OFFSET(Data!$A$1,MATCH($D166,Data!$CG:$CG,0)-1,MATCH($E166&amp;"/"&amp;L$1,Data!$1:$1,0)-1))=TRUE,"",IF(OFFSET(Data!$A$1,MATCH($D166,Data!$CG:$CG,0)-1,MATCH($E166&amp;"/"&amp;L$1,Data!$1:$1,0)-1)=0,"",OFFSET(Data!$A$1,MATCH($D166,Data!$CG:$CG,0)-1,MATCH($E166&amp;"/"&amp;L$1,Data!$1:$1,0)-1)))</f>
        <v/>
      </c>
      <c r="M166" s="252" t="str">
        <f ca="1">IF(ISERROR(OFFSET(Data!$A$1,MATCH($D166,Data!$CG:$CG,0)-1,MATCH($E166&amp;"/"&amp;M$1,Data!$1:$1,0)-1))=TRUE,"",IF(OFFSET(Data!$A$1,MATCH($D166,Data!$CG:$CG,0)-1,MATCH($E166&amp;"/"&amp;M$1,Data!$1:$1,0)-1)=0,"",OFFSET(Data!$A$1,MATCH($D166,Data!$CG:$CG,0)-1,MATCH($E166&amp;"/"&amp;M$1,Data!$1:$1,0)-1)))</f>
        <v/>
      </c>
      <c r="N166" s="252" t="str">
        <f ca="1">IF(ISERROR(OFFSET(Data!$A$1,MATCH($D166,Data!$CG:$CG,0)-1,MATCH($E166&amp;"/"&amp;N$1,Data!$1:$1,0)-1))=TRUE,"",IF(OFFSET(Data!$A$1,MATCH($D166,Data!$CG:$CG,0)-1,MATCH($E166&amp;"/"&amp;N$1,Data!$1:$1,0)-1)=0,"",OFFSET(Data!$A$1,MATCH($D166,Data!$CG:$CG,0)-1,MATCH($E166&amp;"/"&amp;N$1,Data!$1:$1,0)-1)))</f>
        <v/>
      </c>
      <c r="O166" s="252" t="str">
        <f ca="1">IF(ISERROR(OFFSET(Data!$A$1,MATCH($D166,Data!$CG:$CG,0)-1,MATCH($E166&amp;"/"&amp;O$1,Data!$1:$1,0)-1))=TRUE,"",IF(OFFSET(Data!$A$1,MATCH($D166,Data!$CG:$CG,0)-1,MATCH($E166&amp;"/"&amp;O$1,Data!$1:$1,0)-1)=0,"",OFFSET(Data!$A$1,MATCH($D166,Data!$CG:$CG,0)-1,MATCH($E166&amp;"/"&amp;O$1,Data!$1:$1,0)-1)))</f>
        <v/>
      </c>
      <c r="P166" s="252" t="str">
        <f ca="1">IF(ISERROR(OFFSET(Data!$A$1,MATCH($D166,Data!$CG:$CG,0)-1,MATCH($E166&amp;"/"&amp;P$1,Data!$1:$1,0)-1))=TRUE,"",IF(OFFSET(Data!$A$1,MATCH($D166,Data!$CG:$CG,0)-1,MATCH($E166&amp;"/"&amp;P$1,Data!$1:$1,0)-1)=0,"",OFFSET(Data!$A$1,MATCH($D166,Data!$CG:$CG,0)-1,MATCH($E166&amp;"/"&amp;P$1,Data!$1:$1,0)-1)))</f>
        <v/>
      </c>
      <c r="Q166" s="252" t="str">
        <f ca="1">IF(ISERROR(OFFSET(Data!$A$1,MATCH($D166,Data!$CG:$CG,0)-1,MATCH($E166&amp;"/"&amp;Q$1,Data!$1:$1,0)-1))=TRUE,"",IF(OFFSET(Data!$A$1,MATCH($D166,Data!$CG:$CG,0)-1,MATCH($E166&amp;"/"&amp;Q$1,Data!$1:$1,0)-1)=0,"",OFFSET(Data!$A$1,MATCH($D166,Data!$CG:$CG,0)-1,MATCH($E166&amp;"/"&amp;Q$1,Data!$1:$1,0)-1)))</f>
        <v/>
      </c>
      <c r="R166" s="252" t="str">
        <f ca="1">IF(ISERROR(OFFSET(Data!$A$1,MATCH($D166,Data!$CG:$CG,0)-1,MATCH($E166&amp;"/"&amp;R$1,Data!$1:$1,0)-1))=TRUE,"",IF(OFFSET(Data!$A$1,MATCH($D166,Data!$CG:$CG,0)-1,MATCH($E166&amp;"/"&amp;R$1,Data!$1:$1,0)-1)=0,"",OFFSET(Data!$A$1,MATCH($D166,Data!$CG:$CG,0)-1,MATCH($E166&amp;"/"&amp;R$1,Data!$1:$1,0)-1)))</f>
        <v/>
      </c>
      <c r="S166" s="252" t="str">
        <f ca="1">IF(ISERROR(OFFSET(Data!$A$1,MATCH($D166,Data!$CG:$CG,0)-1,MATCH($E166&amp;"/"&amp;S$1,Data!$1:$1,0)-1))=TRUE,"",IF(OFFSET(Data!$A$1,MATCH($D166,Data!$CG:$CG,0)-1,MATCH($E166&amp;"/"&amp;S$1,Data!$1:$1,0)-1)=0,"",OFFSET(Data!$A$1,MATCH($D166,Data!$CG:$CG,0)-1,MATCH($E166&amp;"/"&amp;S$1,Data!$1:$1,0)-1)))</f>
        <v/>
      </c>
      <c r="T166" s="252" t="str">
        <f ca="1">IF(ISERROR(OFFSET(Data!$A$1,MATCH($D166,Data!$CG:$CG,0)-1,MATCH($E166&amp;"/"&amp;T$1,Data!$1:$1,0)-1))=TRUE,"",IF(OFFSET(Data!$A$1,MATCH($D166,Data!$CG:$CG,0)-1,MATCH($E166&amp;"/"&amp;T$1,Data!$1:$1,0)-1)=0,"",OFFSET(Data!$A$1,MATCH($D166,Data!$CG:$CG,0)-1,MATCH($E166&amp;"/"&amp;T$1,Data!$1:$1,0)-1)))</f>
        <v/>
      </c>
      <c r="U166" s="252" t="str">
        <f ca="1">IF(ISERROR(OFFSET(Data!$A$1,MATCH($D166,Data!$CG:$CG,0)-1,MATCH($E166&amp;"/"&amp;U$1,Data!$1:$1,0)-1))=TRUE,"",IF(OFFSET(Data!$A$1,MATCH($D166,Data!$CG:$CG,0)-1,MATCH($E166&amp;"/"&amp;U$1,Data!$1:$1,0)-1)=0,"",OFFSET(Data!$A$1,MATCH($D166,Data!$CG:$CG,0)-1,MATCH($E166&amp;"/"&amp;U$1,Data!$1:$1,0)-1)))</f>
        <v/>
      </c>
      <c r="V166" s="252" t="str">
        <f ca="1">IF(ISERROR(OFFSET(Data!$A$1,MATCH($D166,Data!$CG:$CG,0)-1,MATCH($E166&amp;"/"&amp;V$1,Data!$1:$1,0)-1))=TRUE,"",IF(OFFSET(Data!$A$1,MATCH($D166,Data!$CG:$CG,0)-1,MATCH($E166&amp;"/"&amp;V$1,Data!$1:$1,0)-1)=0,"",OFFSET(Data!$A$1,MATCH($D166,Data!$CG:$CG,0)-1,MATCH($E166&amp;"/"&amp;V$1,Data!$1:$1,0)-1)))</f>
        <v/>
      </c>
      <c r="W166" s="269" t="str">
        <f ca="1">IF(ISERROR(OFFSET(Data!$A$1,MATCH($D166,Data!$CG:$CG,0)-1,MATCH($E166&amp;"/"&amp;W$1,Data!$1:$1,0)-1))=TRUE,"",IF(OFFSET(Data!$A$1,MATCH($D166,Data!$CG:$CG,0)-1,MATCH($E166&amp;"/"&amp;W$1,Data!$1:$1,0)-1)=0,"",OFFSET(Data!$A$1,MATCH($D166,Data!$CG:$CG,0)-1,MATCH($E166&amp;"/"&amp;W$1,Data!$1:$1,0)-1)))</f>
        <v/>
      </c>
      <c r="X166" s="252" t="str">
        <f ca="1">IF(ISERROR(OFFSET(Data!$A$1,MATCH($D166,Data!$CG:$CG,0)-1,MATCH($E166&amp;"/"&amp;X$1,Data!$1:$1,0)-1))=TRUE,"",IF(OFFSET(Data!$A$1,MATCH($D166,Data!$CG:$CG,0)-1,MATCH($E166&amp;"/"&amp;X$1,Data!$1:$1,0)-1)=0,"",OFFSET(Data!$A$1,MATCH($D166,Data!$CG:$CG,0)-1,MATCH($E166&amp;"/"&amp;X$1,Data!$1:$1,0)-1)))</f>
        <v/>
      </c>
      <c r="Y166" s="252" t="str">
        <f ca="1">IF(ISERROR(OFFSET(Data!$A$1,MATCH($D166,Data!$CG:$CG,0)-1,MATCH($E166&amp;"/"&amp;Y$1,Data!$1:$1,0)-1))=TRUE,"",IF(OFFSET(Data!$A$1,MATCH($D166,Data!$CG:$CG,0)-1,MATCH($E166&amp;"/"&amp;Y$1,Data!$1:$1,0)-1)=0,"",OFFSET(Data!$A$1,MATCH($D166,Data!$CG:$CG,0)-1,MATCH($E166&amp;"/"&amp;Y$1,Data!$1:$1,0)-1)))</f>
        <v/>
      </c>
      <c r="Z166" s="252" t="str">
        <f ca="1">IF(ISERROR(OFFSET(Data!$A$1,MATCH($D166,Data!$CG:$CG,0)-1,MATCH($E166&amp;"/"&amp;Z$1,Data!$1:$1,0)-1))=TRUE,"",IF(OFFSET(Data!$A$1,MATCH($D166,Data!$CG:$CG,0)-1,MATCH($E166&amp;"/"&amp;Z$1,Data!$1:$1,0)-1)=0,"",OFFSET(Data!$A$1,MATCH($D166,Data!$CG:$CG,0)-1,MATCH($E166&amp;"/"&amp;Z$1,Data!$1:$1,0)-1)))</f>
        <v/>
      </c>
      <c r="AA166" s="252" t="str">
        <f ca="1">IF(ISERROR(OFFSET(Data!$A$1,MATCH($D166,Data!$CG:$CG,0)-1,MATCH($E166&amp;"/"&amp;AA$1,Data!$1:$1,0)-1))=TRUE,"",IF(OFFSET(Data!$A$1,MATCH($D166,Data!$CG:$CG,0)-1,MATCH($E166&amp;"/"&amp;AA$1,Data!$1:$1,0)-1)=0,"",OFFSET(Data!$A$1,MATCH($D166,Data!$CG:$CG,0)-1,MATCH($E166&amp;"/"&amp;AA$1,Data!$1:$1,0)-1)))</f>
        <v/>
      </c>
      <c r="AB166" s="252" t="str">
        <f ca="1">IF(ISERROR(OFFSET(Data!$A$1,MATCH($D166,Data!$CG:$CG,0)-1,MATCH($E166&amp;"/"&amp;AB$1,Data!$1:$1,0)-1))=TRUE,"",IF(OFFSET(Data!$A$1,MATCH($D166,Data!$CG:$CG,0)-1,MATCH($E166&amp;"/"&amp;AB$1,Data!$1:$1,0)-1)=0,"",OFFSET(Data!$A$1,MATCH($D166,Data!$CG:$CG,0)-1,MATCH($E166&amp;"/"&amp;AB$1,Data!$1:$1,0)-1)))</f>
        <v/>
      </c>
      <c r="AC166" s="252" t="str">
        <f ca="1">IF(ISERROR(OFFSET(Data!$A$1,MATCH($D166,Data!$CG:$CG,0)-1,MATCH($E166&amp;"/"&amp;AC$1,Data!$1:$1,0)-1))=TRUE,"",IF(OFFSET(Data!$A$1,MATCH($D166,Data!$CG:$CG,0)-1,MATCH($E166&amp;"/"&amp;AC$1,Data!$1:$1,0)-1)=0,"",OFFSET(Data!$A$1,MATCH($D166,Data!$CG:$CG,0)-1,MATCH($E166&amp;"/"&amp;AC$1,Data!$1:$1,0)-1)))</f>
        <v/>
      </c>
      <c r="AD166" s="252" t="str">
        <f ca="1">IF(ISERROR(OFFSET(Data!$A$1,MATCH($D166,Data!$CG:$CG,0)-1,MATCH($E166&amp;"/"&amp;AD$1,Data!$1:$1,0)-1))=TRUE,"",IF(OFFSET(Data!$A$1,MATCH($D166,Data!$CG:$CG,0)-1,MATCH($E166&amp;"/"&amp;AD$1,Data!$1:$1,0)-1)=0,"",OFFSET(Data!$A$1,MATCH($D166,Data!$CG:$CG,0)-1,MATCH($E166&amp;"/"&amp;AD$1,Data!$1:$1,0)-1)))</f>
        <v/>
      </c>
      <c r="AE166" s="252" t="str">
        <f ca="1">IF(ISERROR(OFFSET(Data!$A$1,MATCH($D166,Data!$CG:$CG,0)-1,MATCH($E166&amp;"/"&amp;AE$1,Data!$1:$1,0)-1))=TRUE,"",IF(OFFSET(Data!$A$1,MATCH($D166,Data!$CG:$CG,0)-1,MATCH($E166&amp;"/"&amp;AE$1,Data!$1:$1,0)-1)=0,"",OFFSET(Data!$A$1,MATCH($D166,Data!$CG:$CG,0)-1,MATCH($E166&amp;"/"&amp;AE$1,Data!$1:$1,0)-1)))</f>
        <v/>
      </c>
      <c r="AF166" s="253" t="str">
        <f ca="1">IF(ISERROR(OFFSET(Data!$A$1,MATCH($D166,Data!$CG:$CG,0)-1,MATCH($E166&amp;"/"&amp;AF$1,Data!$1:$1,0)-1))=TRUE,"",IF(OFFSET(Data!$A$1,MATCH($D166,Data!$CG:$CG,0)-1,MATCH($E166&amp;"/"&amp;AF$1,Data!$1:$1,0)-1)=0,"",OFFSET(Data!$A$1,MATCH($D166,Data!$CG:$CG,0)-1,MATCH($E166&amp;"/"&amp;AF$1,Data!$1:$1,0)-1)))</f>
        <v/>
      </c>
      <c r="AG166" s="212">
        <f t="shared" ca="1" si="7"/>
        <v>0</v>
      </c>
      <c r="AH166" s="213">
        <f ca="1">SUM(AG164:AG166)</f>
        <v>0</v>
      </c>
    </row>
    <row r="167" spans="1:34" ht="15.75" hidden="1" customHeight="1" x14ac:dyDescent="0.25">
      <c r="A167" s="446"/>
      <c r="B167" s="449"/>
      <c r="C167" s="452"/>
      <c r="D167" s="28" t="e">
        <f>IF(C167&lt;&gt;"",C167,D166)</f>
        <v>#N/A</v>
      </c>
      <c r="E167" s="29" t="s">
        <v>24</v>
      </c>
      <c r="F167" s="254" t="str">
        <f ca="1">IF(ISERROR(OFFSET(Data!$A$1,MATCH($D167,Data!$CG:$CG,0)-1,MATCH($E167&amp;"/"&amp;F$1,Data!$1:$1,0)-1))=TRUE,"",IF(OFFSET(Data!$A$1,MATCH($D167,Data!$CG:$CG,0)-1,MATCH($E167&amp;"/"&amp;F$1,Data!$1:$1,0)-1)=0,"",OFFSET(Data!$A$1,MATCH($D167,Data!$CG:$CG,0)-1,MATCH($E167&amp;"/"&amp;F$1,Data!$1:$1,0)-1)))</f>
        <v/>
      </c>
      <c r="G167" s="252" t="str">
        <f ca="1">IF(ISERROR(OFFSET(Data!$A$1,MATCH($D167,Data!$CG:$CG,0)-1,MATCH($E167&amp;"/"&amp;G$1,Data!$1:$1,0)-1))=TRUE,"",IF(OFFSET(Data!$A$1,MATCH($D167,Data!$CG:$CG,0)-1,MATCH($E167&amp;"/"&amp;G$1,Data!$1:$1,0)-1)=0,"",OFFSET(Data!$A$1,MATCH($D167,Data!$CG:$CG,0)-1,MATCH($E167&amp;"/"&amp;G$1,Data!$1:$1,0)-1)))</f>
        <v/>
      </c>
      <c r="H167" s="252" t="str">
        <f ca="1">IF(ISERROR(OFFSET(Data!$A$1,MATCH($D167,Data!$CG:$CG,0)-1,MATCH($E167&amp;"/"&amp;H$1,Data!$1:$1,0)-1))=TRUE,"",IF(OFFSET(Data!$A$1,MATCH($D167,Data!$CG:$CG,0)-1,MATCH($E167&amp;"/"&amp;H$1,Data!$1:$1,0)-1)=0,"",OFFSET(Data!$A$1,MATCH($D167,Data!$CG:$CG,0)-1,MATCH($E167&amp;"/"&amp;H$1,Data!$1:$1,0)-1)))</f>
        <v/>
      </c>
      <c r="I167" s="252" t="str">
        <f ca="1">IF(ISERROR(OFFSET(Data!$A$1,MATCH($D167,Data!$CG:$CG,0)-1,MATCH($E167&amp;"/"&amp;I$1,Data!$1:$1,0)-1))=TRUE,"",IF(OFFSET(Data!$A$1,MATCH($D167,Data!$CG:$CG,0)-1,MATCH($E167&amp;"/"&amp;I$1,Data!$1:$1,0)-1)=0,"",OFFSET(Data!$A$1,MATCH($D167,Data!$CG:$CG,0)-1,MATCH($E167&amp;"/"&amp;I$1,Data!$1:$1,0)-1)))</f>
        <v/>
      </c>
      <c r="J167" s="252" t="str">
        <f ca="1">IF(ISERROR(OFFSET(Data!$A$1,MATCH($D167,Data!$CG:$CG,0)-1,MATCH($E167&amp;"/"&amp;J$1,Data!$1:$1,0)-1))=TRUE,"",IF(OFFSET(Data!$A$1,MATCH($D167,Data!$CG:$CG,0)-1,MATCH($E167&amp;"/"&amp;J$1,Data!$1:$1,0)-1)=0,"",OFFSET(Data!$A$1,MATCH($D167,Data!$CG:$CG,0)-1,MATCH($E167&amp;"/"&amp;J$1,Data!$1:$1,0)-1)))</f>
        <v/>
      </c>
      <c r="K167" s="252" t="str">
        <f ca="1">IF(ISERROR(OFFSET(Data!$A$1,MATCH($D167,Data!$CG:$CG,0)-1,MATCH($E167&amp;"/"&amp;K$1,Data!$1:$1,0)-1))=TRUE,"",IF(OFFSET(Data!$A$1,MATCH($D167,Data!$CG:$CG,0)-1,MATCH($E167&amp;"/"&amp;K$1,Data!$1:$1,0)-1)=0,"",OFFSET(Data!$A$1,MATCH($D167,Data!$CG:$CG,0)-1,MATCH($E167&amp;"/"&amp;K$1,Data!$1:$1,0)-1)))</f>
        <v/>
      </c>
      <c r="L167" s="252" t="str">
        <f ca="1">IF(ISERROR(OFFSET(Data!$A$1,MATCH($D167,Data!$CG:$CG,0)-1,MATCH($E167&amp;"/"&amp;L$1,Data!$1:$1,0)-1))=TRUE,"",IF(OFFSET(Data!$A$1,MATCH($D167,Data!$CG:$CG,0)-1,MATCH($E167&amp;"/"&amp;L$1,Data!$1:$1,0)-1)=0,"",OFFSET(Data!$A$1,MATCH($D167,Data!$CG:$CG,0)-1,MATCH($E167&amp;"/"&amp;L$1,Data!$1:$1,0)-1)))</f>
        <v/>
      </c>
      <c r="M167" s="252" t="str">
        <f ca="1">IF(ISERROR(OFFSET(Data!$A$1,MATCH($D167,Data!$CG:$CG,0)-1,MATCH($E167&amp;"/"&amp;M$1,Data!$1:$1,0)-1))=TRUE,"",IF(OFFSET(Data!$A$1,MATCH($D167,Data!$CG:$CG,0)-1,MATCH($E167&amp;"/"&amp;M$1,Data!$1:$1,0)-1)=0,"",OFFSET(Data!$A$1,MATCH($D167,Data!$CG:$CG,0)-1,MATCH($E167&amp;"/"&amp;M$1,Data!$1:$1,0)-1)))</f>
        <v/>
      </c>
      <c r="N167" s="252" t="str">
        <f ca="1">IF(ISERROR(OFFSET(Data!$A$1,MATCH($D167,Data!$CG:$CG,0)-1,MATCH($E167&amp;"/"&amp;N$1,Data!$1:$1,0)-1))=TRUE,"",IF(OFFSET(Data!$A$1,MATCH($D167,Data!$CG:$CG,0)-1,MATCH($E167&amp;"/"&amp;N$1,Data!$1:$1,0)-1)=0,"",OFFSET(Data!$A$1,MATCH($D167,Data!$CG:$CG,0)-1,MATCH($E167&amp;"/"&amp;N$1,Data!$1:$1,0)-1)))</f>
        <v/>
      </c>
      <c r="O167" s="252" t="str">
        <f ca="1">IF(ISERROR(OFFSET(Data!$A$1,MATCH($D167,Data!$CG:$CG,0)-1,MATCH($E167&amp;"/"&amp;O$1,Data!$1:$1,0)-1))=TRUE,"",IF(OFFSET(Data!$A$1,MATCH($D167,Data!$CG:$CG,0)-1,MATCH($E167&amp;"/"&amp;O$1,Data!$1:$1,0)-1)=0,"",OFFSET(Data!$A$1,MATCH($D167,Data!$CG:$CG,0)-1,MATCH($E167&amp;"/"&amp;O$1,Data!$1:$1,0)-1)))</f>
        <v/>
      </c>
      <c r="P167" s="252" t="str">
        <f ca="1">IF(ISERROR(OFFSET(Data!$A$1,MATCH($D167,Data!$CG:$CG,0)-1,MATCH($E167&amp;"/"&amp;P$1,Data!$1:$1,0)-1))=TRUE,"",IF(OFFSET(Data!$A$1,MATCH($D167,Data!$CG:$CG,0)-1,MATCH($E167&amp;"/"&amp;P$1,Data!$1:$1,0)-1)=0,"",OFFSET(Data!$A$1,MATCH($D167,Data!$CG:$CG,0)-1,MATCH($E167&amp;"/"&amp;P$1,Data!$1:$1,0)-1)))</f>
        <v/>
      </c>
      <c r="Q167" s="252" t="str">
        <f ca="1">IF(ISERROR(OFFSET(Data!$A$1,MATCH($D167,Data!$CG:$CG,0)-1,MATCH($E167&amp;"/"&amp;Q$1,Data!$1:$1,0)-1))=TRUE,"",IF(OFFSET(Data!$A$1,MATCH($D167,Data!$CG:$CG,0)-1,MATCH($E167&amp;"/"&amp;Q$1,Data!$1:$1,0)-1)=0,"",OFFSET(Data!$A$1,MATCH($D167,Data!$CG:$CG,0)-1,MATCH($E167&amp;"/"&amp;Q$1,Data!$1:$1,0)-1)))</f>
        <v/>
      </c>
      <c r="R167" s="252" t="str">
        <f ca="1">IF(ISERROR(OFFSET(Data!$A$1,MATCH($D167,Data!$CG:$CG,0)-1,MATCH($E167&amp;"/"&amp;R$1,Data!$1:$1,0)-1))=TRUE,"",IF(OFFSET(Data!$A$1,MATCH($D167,Data!$CG:$CG,0)-1,MATCH($E167&amp;"/"&amp;R$1,Data!$1:$1,0)-1)=0,"",OFFSET(Data!$A$1,MATCH($D167,Data!$CG:$CG,0)-1,MATCH($E167&amp;"/"&amp;R$1,Data!$1:$1,0)-1)))</f>
        <v/>
      </c>
      <c r="S167" s="252" t="str">
        <f ca="1">IF(ISERROR(OFFSET(Data!$A$1,MATCH($D167,Data!$CG:$CG,0)-1,MATCH($E167&amp;"/"&amp;S$1,Data!$1:$1,0)-1))=TRUE,"",IF(OFFSET(Data!$A$1,MATCH($D167,Data!$CG:$CG,0)-1,MATCH($E167&amp;"/"&amp;S$1,Data!$1:$1,0)-1)=0,"",OFFSET(Data!$A$1,MATCH($D167,Data!$CG:$CG,0)-1,MATCH($E167&amp;"/"&amp;S$1,Data!$1:$1,0)-1)))</f>
        <v/>
      </c>
      <c r="T167" s="252" t="str">
        <f ca="1">IF(ISERROR(OFFSET(Data!$A$1,MATCH($D167,Data!$CG:$CG,0)-1,MATCH($E167&amp;"/"&amp;T$1,Data!$1:$1,0)-1))=TRUE,"",IF(OFFSET(Data!$A$1,MATCH($D167,Data!$CG:$CG,0)-1,MATCH($E167&amp;"/"&amp;T$1,Data!$1:$1,0)-1)=0,"",OFFSET(Data!$A$1,MATCH($D167,Data!$CG:$CG,0)-1,MATCH($E167&amp;"/"&amp;T$1,Data!$1:$1,0)-1)))</f>
        <v/>
      </c>
      <c r="U167" s="252" t="str">
        <f ca="1">IF(ISERROR(OFFSET(Data!$A$1,MATCH($D167,Data!$CG:$CG,0)-1,MATCH($E167&amp;"/"&amp;U$1,Data!$1:$1,0)-1))=TRUE,"",IF(OFFSET(Data!$A$1,MATCH($D167,Data!$CG:$CG,0)-1,MATCH($E167&amp;"/"&amp;U$1,Data!$1:$1,0)-1)=0,"",OFFSET(Data!$A$1,MATCH($D167,Data!$CG:$CG,0)-1,MATCH($E167&amp;"/"&amp;U$1,Data!$1:$1,0)-1)))</f>
        <v/>
      </c>
      <c r="V167" s="252" t="str">
        <f ca="1">IF(ISERROR(OFFSET(Data!$A$1,MATCH($D167,Data!$CG:$CG,0)-1,MATCH($E167&amp;"/"&amp;V$1,Data!$1:$1,0)-1))=TRUE,"",IF(OFFSET(Data!$A$1,MATCH($D167,Data!$CG:$CG,0)-1,MATCH($E167&amp;"/"&amp;V$1,Data!$1:$1,0)-1)=0,"",OFFSET(Data!$A$1,MATCH($D167,Data!$CG:$CG,0)-1,MATCH($E167&amp;"/"&amp;V$1,Data!$1:$1,0)-1)))</f>
        <v/>
      </c>
      <c r="W167" s="269" t="str">
        <f ca="1">IF(ISERROR(OFFSET(Data!$A$1,MATCH($D167,Data!$CG:$CG,0)-1,MATCH($E167&amp;"/"&amp;W$1,Data!$1:$1,0)-1))=TRUE,"",IF(OFFSET(Data!$A$1,MATCH($D167,Data!$CG:$CG,0)-1,MATCH($E167&amp;"/"&amp;W$1,Data!$1:$1,0)-1)=0,"",OFFSET(Data!$A$1,MATCH($D167,Data!$CG:$CG,0)-1,MATCH($E167&amp;"/"&amp;W$1,Data!$1:$1,0)-1)))</f>
        <v/>
      </c>
      <c r="X167" s="252" t="str">
        <f ca="1">IF(ISERROR(OFFSET(Data!$A$1,MATCH($D167,Data!$CG:$CG,0)-1,MATCH($E167&amp;"/"&amp;X$1,Data!$1:$1,0)-1))=TRUE,"",IF(OFFSET(Data!$A$1,MATCH($D167,Data!$CG:$CG,0)-1,MATCH($E167&amp;"/"&amp;X$1,Data!$1:$1,0)-1)=0,"",OFFSET(Data!$A$1,MATCH($D167,Data!$CG:$CG,0)-1,MATCH($E167&amp;"/"&amp;X$1,Data!$1:$1,0)-1)))</f>
        <v/>
      </c>
      <c r="Y167" s="252" t="str">
        <f ca="1">IF(ISERROR(OFFSET(Data!$A$1,MATCH($D167,Data!$CG:$CG,0)-1,MATCH($E167&amp;"/"&amp;Y$1,Data!$1:$1,0)-1))=TRUE,"",IF(OFFSET(Data!$A$1,MATCH($D167,Data!$CG:$CG,0)-1,MATCH($E167&amp;"/"&amp;Y$1,Data!$1:$1,0)-1)=0,"",OFFSET(Data!$A$1,MATCH($D167,Data!$CG:$CG,0)-1,MATCH($E167&amp;"/"&amp;Y$1,Data!$1:$1,0)-1)))</f>
        <v/>
      </c>
      <c r="Z167" s="252" t="str">
        <f ca="1">IF(ISERROR(OFFSET(Data!$A$1,MATCH($D167,Data!$CG:$CG,0)-1,MATCH($E167&amp;"/"&amp;Z$1,Data!$1:$1,0)-1))=TRUE,"",IF(OFFSET(Data!$A$1,MATCH($D167,Data!$CG:$CG,0)-1,MATCH($E167&amp;"/"&amp;Z$1,Data!$1:$1,0)-1)=0,"",OFFSET(Data!$A$1,MATCH($D167,Data!$CG:$CG,0)-1,MATCH($E167&amp;"/"&amp;Z$1,Data!$1:$1,0)-1)))</f>
        <v/>
      </c>
      <c r="AA167" s="252" t="str">
        <f ca="1">IF(ISERROR(OFFSET(Data!$A$1,MATCH($D167,Data!$CG:$CG,0)-1,MATCH($E167&amp;"/"&amp;AA$1,Data!$1:$1,0)-1))=TRUE,"",IF(OFFSET(Data!$A$1,MATCH($D167,Data!$CG:$CG,0)-1,MATCH($E167&amp;"/"&amp;AA$1,Data!$1:$1,0)-1)=0,"",OFFSET(Data!$A$1,MATCH($D167,Data!$CG:$CG,0)-1,MATCH($E167&amp;"/"&amp;AA$1,Data!$1:$1,0)-1)))</f>
        <v/>
      </c>
      <c r="AB167" s="252" t="str">
        <f ca="1">IF(ISERROR(OFFSET(Data!$A$1,MATCH($D167,Data!$CG:$CG,0)-1,MATCH($E167&amp;"/"&amp;AB$1,Data!$1:$1,0)-1))=TRUE,"",IF(OFFSET(Data!$A$1,MATCH($D167,Data!$CG:$CG,0)-1,MATCH($E167&amp;"/"&amp;AB$1,Data!$1:$1,0)-1)=0,"",OFFSET(Data!$A$1,MATCH($D167,Data!$CG:$CG,0)-1,MATCH($E167&amp;"/"&amp;AB$1,Data!$1:$1,0)-1)))</f>
        <v/>
      </c>
      <c r="AC167" s="252" t="str">
        <f ca="1">IF(ISERROR(OFFSET(Data!$A$1,MATCH($D167,Data!$CG:$CG,0)-1,MATCH($E167&amp;"/"&amp;AC$1,Data!$1:$1,0)-1))=TRUE,"",IF(OFFSET(Data!$A$1,MATCH($D167,Data!$CG:$CG,0)-1,MATCH($E167&amp;"/"&amp;AC$1,Data!$1:$1,0)-1)=0,"",OFFSET(Data!$A$1,MATCH($D167,Data!$CG:$CG,0)-1,MATCH($E167&amp;"/"&amp;AC$1,Data!$1:$1,0)-1)))</f>
        <v/>
      </c>
      <c r="AD167" s="252" t="str">
        <f ca="1">IF(ISERROR(OFFSET(Data!$A$1,MATCH($D167,Data!$CG:$CG,0)-1,MATCH($E167&amp;"/"&amp;AD$1,Data!$1:$1,0)-1))=TRUE,"",IF(OFFSET(Data!$A$1,MATCH($D167,Data!$CG:$CG,0)-1,MATCH($E167&amp;"/"&amp;AD$1,Data!$1:$1,0)-1)=0,"",OFFSET(Data!$A$1,MATCH($D167,Data!$CG:$CG,0)-1,MATCH($E167&amp;"/"&amp;AD$1,Data!$1:$1,0)-1)))</f>
        <v/>
      </c>
      <c r="AE167" s="252" t="str">
        <f ca="1">IF(ISERROR(OFFSET(Data!$A$1,MATCH($D167,Data!$CG:$CG,0)-1,MATCH($E167&amp;"/"&amp;AE$1,Data!$1:$1,0)-1))=TRUE,"",IF(OFFSET(Data!$A$1,MATCH($D167,Data!$CG:$CG,0)-1,MATCH($E167&amp;"/"&amp;AE$1,Data!$1:$1,0)-1)=0,"",OFFSET(Data!$A$1,MATCH($D167,Data!$CG:$CG,0)-1,MATCH($E167&amp;"/"&amp;AE$1,Data!$1:$1,0)-1)))</f>
        <v/>
      </c>
      <c r="AF167" s="253" t="str">
        <f ca="1">IF(ISERROR(OFFSET(Data!$A$1,MATCH($D167,Data!$CG:$CG,0)-1,MATCH($E167&amp;"/"&amp;AF$1,Data!$1:$1,0)-1))=TRUE,"",IF(OFFSET(Data!$A$1,MATCH($D167,Data!$CG:$CG,0)-1,MATCH($E167&amp;"/"&amp;AF$1,Data!$1:$1,0)-1)=0,"",OFFSET(Data!$A$1,MATCH($D167,Data!$CG:$CG,0)-1,MATCH($E167&amp;"/"&amp;AF$1,Data!$1:$1,0)-1)))</f>
        <v/>
      </c>
      <c r="AG167" s="212">
        <f t="shared" ca="1" si="7"/>
        <v>0</v>
      </c>
      <c r="AH167" s="213">
        <f ca="1">SUM(AG164:AG167)</f>
        <v>0</v>
      </c>
    </row>
    <row r="168" spans="1:34" ht="15.75" hidden="1" customHeight="1" thickBot="1" x14ac:dyDescent="0.3">
      <c r="A168" s="447"/>
      <c r="B168" s="450"/>
      <c r="C168" s="453"/>
      <c r="D168" s="30" t="e">
        <f>IF(C168&lt;&gt;"",C168,D167)</f>
        <v>#N/A</v>
      </c>
      <c r="E168" s="31" t="s">
        <v>25</v>
      </c>
      <c r="F168" s="255" t="str">
        <f ca="1">IF(ISERROR(OFFSET(Data!$A$1,MATCH($D168,Data!$CG:$CG,0)-1,MATCH($E168&amp;"/"&amp;F$1,Data!$1:$1,0)-1))=TRUE,"",IF(OFFSET(Data!$A$1,MATCH($D168,Data!$CG:$CG,0)-1,MATCH($E168&amp;"/"&amp;F$1,Data!$1:$1,0)-1)=0,"",OFFSET(Data!$A$1,MATCH($D168,Data!$CG:$CG,0)-1,MATCH($E168&amp;"/"&amp;F$1,Data!$1:$1,0)-1)))</f>
        <v/>
      </c>
      <c r="G168" s="256" t="str">
        <f ca="1">IF(ISERROR(OFFSET(Data!$A$1,MATCH($D168,Data!$CG:$CG,0)-1,MATCH($E168&amp;"/"&amp;G$1,Data!$1:$1,0)-1))=TRUE,"",IF(OFFSET(Data!$A$1,MATCH($D168,Data!$CG:$CG,0)-1,MATCH($E168&amp;"/"&amp;G$1,Data!$1:$1,0)-1)=0,"",OFFSET(Data!$A$1,MATCH($D168,Data!$CG:$CG,0)-1,MATCH($E168&amp;"/"&amp;G$1,Data!$1:$1,0)-1)))</f>
        <v/>
      </c>
      <c r="H168" s="256" t="str">
        <f ca="1">IF(ISERROR(OFFSET(Data!$A$1,MATCH($D168,Data!$CG:$CG,0)-1,MATCH($E168&amp;"/"&amp;H$1,Data!$1:$1,0)-1))=TRUE,"",IF(OFFSET(Data!$A$1,MATCH($D168,Data!$CG:$CG,0)-1,MATCH($E168&amp;"/"&amp;H$1,Data!$1:$1,0)-1)=0,"",OFFSET(Data!$A$1,MATCH($D168,Data!$CG:$CG,0)-1,MATCH($E168&amp;"/"&amp;H$1,Data!$1:$1,0)-1)))</f>
        <v/>
      </c>
      <c r="I168" s="256" t="str">
        <f ca="1">IF(ISERROR(OFFSET(Data!$A$1,MATCH($D168,Data!$CG:$CG,0)-1,MATCH($E168&amp;"/"&amp;I$1,Data!$1:$1,0)-1))=TRUE,"",IF(OFFSET(Data!$A$1,MATCH($D168,Data!$CG:$CG,0)-1,MATCH($E168&amp;"/"&amp;I$1,Data!$1:$1,0)-1)=0,"",OFFSET(Data!$A$1,MATCH($D168,Data!$CG:$CG,0)-1,MATCH($E168&amp;"/"&amp;I$1,Data!$1:$1,0)-1)))</f>
        <v/>
      </c>
      <c r="J168" s="256" t="str">
        <f ca="1">IF(ISERROR(OFFSET(Data!$A$1,MATCH($D168,Data!$CG:$CG,0)-1,MATCH($E168&amp;"/"&amp;J$1,Data!$1:$1,0)-1))=TRUE,"",IF(OFFSET(Data!$A$1,MATCH($D168,Data!$CG:$CG,0)-1,MATCH($E168&amp;"/"&amp;J$1,Data!$1:$1,0)-1)=0,"",OFFSET(Data!$A$1,MATCH($D168,Data!$CG:$CG,0)-1,MATCH($E168&amp;"/"&amp;J$1,Data!$1:$1,0)-1)))</f>
        <v/>
      </c>
      <c r="K168" s="256" t="str">
        <f ca="1">IF(ISERROR(OFFSET(Data!$A$1,MATCH($D168,Data!$CG:$CG,0)-1,MATCH($E168&amp;"/"&amp;K$1,Data!$1:$1,0)-1))=TRUE,"",IF(OFFSET(Data!$A$1,MATCH($D168,Data!$CG:$CG,0)-1,MATCH($E168&amp;"/"&amp;K$1,Data!$1:$1,0)-1)=0,"",OFFSET(Data!$A$1,MATCH($D168,Data!$CG:$CG,0)-1,MATCH($E168&amp;"/"&amp;K$1,Data!$1:$1,0)-1)))</f>
        <v/>
      </c>
      <c r="L168" s="256" t="str">
        <f ca="1">IF(ISERROR(OFFSET(Data!$A$1,MATCH($D168,Data!$CG:$CG,0)-1,MATCH($E168&amp;"/"&amp;L$1,Data!$1:$1,0)-1))=TRUE,"",IF(OFFSET(Data!$A$1,MATCH($D168,Data!$CG:$CG,0)-1,MATCH($E168&amp;"/"&amp;L$1,Data!$1:$1,0)-1)=0,"",OFFSET(Data!$A$1,MATCH($D168,Data!$CG:$CG,0)-1,MATCH($E168&amp;"/"&amp;L$1,Data!$1:$1,0)-1)))</f>
        <v/>
      </c>
      <c r="M168" s="256" t="str">
        <f ca="1">IF(ISERROR(OFFSET(Data!$A$1,MATCH($D168,Data!$CG:$CG,0)-1,MATCH($E168&amp;"/"&amp;M$1,Data!$1:$1,0)-1))=TRUE,"",IF(OFFSET(Data!$A$1,MATCH($D168,Data!$CG:$CG,0)-1,MATCH($E168&amp;"/"&amp;M$1,Data!$1:$1,0)-1)=0,"",OFFSET(Data!$A$1,MATCH($D168,Data!$CG:$CG,0)-1,MATCH($E168&amp;"/"&amp;M$1,Data!$1:$1,0)-1)))</f>
        <v/>
      </c>
      <c r="N168" s="256" t="str">
        <f ca="1">IF(ISERROR(OFFSET(Data!$A$1,MATCH($D168,Data!$CG:$CG,0)-1,MATCH($E168&amp;"/"&amp;N$1,Data!$1:$1,0)-1))=TRUE,"",IF(OFFSET(Data!$A$1,MATCH($D168,Data!$CG:$CG,0)-1,MATCH($E168&amp;"/"&amp;N$1,Data!$1:$1,0)-1)=0,"",OFFSET(Data!$A$1,MATCH($D168,Data!$CG:$CG,0)-1,MATCH($E168&amp;"/"&amp;N$1,Data!$1:$1,0)-1)))</f>
        <v/>
      </c>
      <c r="O168" s="256" t="str">
        <f ca="1">IF(ISERROR(OFFSET(Data!$A$1,MATCH($D168,Data!$CG:$CG,0)-1,MATCH($E168&amp;"/"&amp;O$1,Data!$1:$1,0)-1))=TRUE,"",IF(OFFSET(Data!$A$1,MATCH($D168,Data!$CG:$CG,0)-1,MATCH($E168&amp;"/"&amp;O$1,Data!$1:$1,0)-1)=0,"",OFFSET(Data!$A$1,MATCH($D168,Data!$CG:$CG,0)-1,MATCH($E168&amp;"/"&amp;O$1,Data!$1:$1,0)-1)))</f>
        <v/>
      </c>
      <c r="P168" s="256" t="str">
        <f ca="1">IF(ISERROR(OFFSET(Data!$A$1,MATCH($D168,Data!$CG:$CG,0)-1,MATCH($E168&amp;"/"&amp;P$1,Data!$1:$1,0)-1))=TRUE,"",IF(OFFSET(Data!$A$1,MATCH($D168,Data!$CG:$CG,0)-1,MATCH($E168&amp;"/"&amp;P$1,Data!$1:$1,0)-1)=0,"",OFFSET(Data!$A$1,MATCH($D168,Data!$CG:$CG,0)-1,MATCH($E168&amp;"/"&amp;P$1,Data!$1:$1,0)-1)))</f>
        <v/>
      </c>
      <c r="Q168" s="256" t="str">
        <f ca="1">IF(ISERROR(OFFSET(Data!$A$1,MATCH($D168,Data!$CG:$CG,0)-1,MATCH($E168&amp;"/"&amp;Q$1,Data!$1:$1,0)-1))=TRUE,"",IF(OFFSET(Data!$A$1,MATCH($D168,Data!$CG:$CG,0)-1,MATCH($E168&amp;"/"&amp;Q$1,Data!$1:$1,0)-1)=0,"",OFFSET(Data!$A$1,MATCH($D168,Data!$CG:$CG,0)-1,MATCH($E168&amp;"/"&amp;Q$1,Data!$1:$1,0)-1)))</f>
        <v/>
      </c>
      <c r="R168" s="256" t="str">
        <f ca="1">IF(ISERROR(OFFSET(Data!$A$1,MATCH($D168,Data!$CG:$CG,0)-1,MATCH($E168&amp;"/"&amp;R$1,Data!$1:$1,0)-1))=TRUE,"",IF(OFFSET(Data!$A$1,MATCH($D168,Data!$CG:$CG,0)-1,MATCH($E168&amp;"/"&amp;R$1,Data!$1:$1,0)-1)=0,"",OFFSET(Data!$A$1,MATCH($D168,Data!$CG:$CG,0)-1,MATCH($E168&amp;"/"&amp;R$1,Data!$1:$1,0)-1)))</f>
        <v/>
      </c>
      <c r="S168" s="256" t="str">
        <f ca="1">IF(ISERROR(OFFSET(Data!$A$1,MATCH($D168,Data!$CG:$CG,0)-1,MATCH($E168&amp;"/"&amp;S$1,Data!$1:$1,0)-1))=TRUE,"",IF(OFFSET(Data!$A$1,MATCH($D168,Data!$CG:$CG,0)-1,MATCH($E168&amp;"/"&amp;S$1,Data!$1:$1,0)-1)=0,"",OFFSET(Data!$A$1,MATCH($D168,Data!$CG:$CG,0)-1,MATCH($E168&amp;"/"&amp;S$1,Data!$1:$1,0)-1)))</f>
        <v/>
      </c>
      <c r="T168" s="256" t="str">
        <f ca="1">IF(ISERROR(OFFSET(Data!$A$1,MATCH($D168,Data!$CG:$CG,0)-1,MATCH($E168&amp;"/"&amp;T$1,Data!$1:$1,0)-1))=TRUE,"",IF(OFFSET(Data!$A$1,MATCH($D168,Data!$CG:$CG,0)-1,MATCH($E168&amp;"/"&amp;T$1,Data!$1:$1,0)-1)=0,"",OFFSET(Data!$A$1,MATCH($D168,Data!$CG:$CG,0)-1,MATCH($E168&amp;"/"&amp;T$1,Data!$1:$1,0)-1)))</f>
        <v/>
      </c>
      <c r="U168" s="256" t="str">
        <f ca="1">IF(ISERROR(OFFSET(Data!$A$1,MATCH($D168,Data!$CG:$CG,0)-1,MATCH($E168&amp;"/"&amp;U$1,Data!$1:$1,0)-1))=TRUE,"",IF(OFFSET(Data!$A$1,MATCH($D168,Data!$CG:$CG,0)-1,MATCH($E168&amp;"/"&amp;U$1,Data!$1:$1,0)-1)=0,"",OFFSET(Data!$A$1,MATCH($D168,Data!$CG:$CG,0)-1,MATCH($E168&amp;"/"&amp;U$1,Data!$1:$1,0)-1)))</f>
        <v/>
      </c>
      <c r="V168" s="256" t="str">
        <f ca="1">IF(ISERROR(OFFSET(Data!$A$1,MATCH($D168,Data!$CG:$CG,0)-1,MATCH($E168&amp;"/"&amp;V$1,Data!$1:$1,0)-1))=TRUE,"",IF(OFFSET(Data!$A$1,MATCH($D168,Data!$CG:$CG,0)-1,MATCH($E168&amp;"/"&amp;V$1,Data!$1:$1,0)-1)=0,"",OFFSET(Data!$A$1,MATCH($D168,Data!$CG:$CG,0)-1,MATCH($E168&amp;"/"&amp;V$1,Data!$1:$1,0)-1)))</f>
        <v/>
      </c>
      <c r="W168" s="257" t="str">
        <f ca="1">IF(ISERROR(OFFSET(Data!$A$1,MATCH($D168,Data!$CG:$CG,0)-1,MATCH($E168&amp;"/"&amp;W$1,Data!$1:$1,0)-1))=TRUE,"",IF(OFFSET(Data!$A$1,MATCH($D168,Data!$CG:$CG,0)-1,MATCH($E168&amp;"/"&amp;W$1,Data!$1:$1,0)-1)=0,"",OFFSET(Data!$A$1,MATCH($D168,Data!$CG:$CG,0)-1,MATCH($E168&amp;"/"&amp;W$1,Data!$1:$1,0)-1)))</f>
        <v/>
      </c>
      <c r="X168" s="256" t="str">
        <f ca="1">IF(ISERROR(OFFSET(Data!$A$1,MATCH($D168,Data!$CG:$CG,0)-1,MATCH($E168&amp;"/"&amp;X$1,Data!$1:$1,0)-1))=TRUE,"",IF(OFFSET(Data!$A$1,MATCH($D168,Data!$CG:$CG,0)-1,MATCH($E168&amp;"/"&amp;X$1,Data!$1:$1,0)-1)=0,"",OFFSET(Data!$A$1,MATCH($D168,Data!$CG:$CG,0)-1,MATCH($E168&amp;"/"&amp;X$1,Data!$1:$1,0)-1)))</f>
        <v/>
      </c>
      <c r="Y168" s="256" t="str">
        <f ca="1">IF(ISERROR(OFFSET(Data!$A$1,MATCH($D168,Data!$CG:$CG,0)-1,MATCH($E168&amp;"/"&amp;Y$1,Data!$1:$1,0)-1))=TRUE,"",IF(OFFSET(Data!$A$1,MATCH($D168,Data!$CG:$CG,0)-1,MATCH($E168&amp;"/"&amp;Y$1,Data!$1:$1,0)-1)=0,"",OFFSET(Data!$A$1,MATCH($D168,Data!$CG:$CG,0)-1,MATCH($E168&amp;"/"&amp;Y$1,Data!$1:$1,0)-1)))</f>
        <v/>
      </c>
      <c r="Z168" s="256" t="str">
        <f ca="1">IF(ISERROR(OFFSET(Data!$A$1,MATCH($D168,Data!$CG:$CG,0)-1,MATCH($E168&amp;"/"&amp;Z$1,Data!$1:$1,0)-1))=TRUE,"",IF(OFFSET(Data!$A$1,MATCH($D168,Data!$CG:$CG,0)-1,MATCH($E168&amp;"/"&amp;Z$1,Data!$1:$1,0)-1)=0,"",OFFSET(Data!$A$1,MATCH($D168,Data!$CG:$CG,0)-1,MATCH($E168&amp;"/"&amp;Z$1,Data!$1:$1,0)-1)))</f>
        <v/>
      </c>
      <c r="AA168" s="256" t="str">
        <f ca="1">IF(ISERROR(OFFSET(Data!$A$1,MATCH($D168,Data!$CG:$CG,0)-1,MATCH($E168&amp;"/"&amp;AA$1,Data!$1:$1,0)-1))=TRUE,"",IF(OFFSET(Data!$A$1,MATCH($D168,Data!$CG:$CG,0)-1,MATCH($E168&amp;"/"&amp;AA$1,Data!$1:$1,0)-1)=0,"",OFFSET(Data!$A$1,MATCH($D168,Data!$CG:$CG,0)-1,MATCH($E168&amp;"/"&amp;AA$1,Data!$1:$1,0)-1)))</f>
        <v/>
      </c>
      <c r="AB168" s="256" t="str">
        <f ca="1">IF(ISERROR(OFFSET(Data!$A$1,MATCH($D168,Data!$CG:$CG,0)-1,MATCH($E168&amp;"/"&amp;AB$1,Data!$1:$1,0)-1))=TRUE,"",IF(OFFSET(Data!$A$1,MATCH($D168,Data!$CG:$CG,0)-1,MATCH($E168&amp;"/"&amp;AB$1,Data!$1:$1,0)-1)=0,"",OFFSET(Data!$A$1,MATCH($D168,Data!$CG:$CG,0)-1,MATCH($E168&amp;"/"&amp;AB$1,Data!$1:$1,0)-1)))</f>
        <v/>
      </c>
      <c r="AC168" s="256" t="str">
        <f ca="1">IF(ISERROR(OFFSET(Data!$A$1,MATCH($D168,Data!$CG:$CG,0)-1,MATCH($E168&amp;"/"&amp;AC$1,Data!$1:$1,0)-1))=TRUE,"",IF(OFFSET(Data!$A$1,MATCH($D168,Data!$CG:$CG,0)-1,MATCH($E168&amp;"/"&amp;AC$1,Data!$1:$1,0)-1)=0,"",OFFSET(Data!$A$1,MATCH($D168,Data!$CG:$CG,0)-1,MATCH($E168&amp;"/"&amp;AC$1,Data!$1:$1,0)-1)))</f>
        <v/>
      </c>
      <c r="AD168" s="256" t="str">
        <f ca="1">IF(ISERROR(OFFSET(Data!$A$1,MATCH($D168,Data!$CG:$CG,0)-1,MATCH($E168&amp;"/"&amp;AD$1,Data!$1:$1,0)-1))=TRUE,"",IF(OFFSET(Data!$A$1,MATCH($D168,Data!$CG:$CG,0)-1,MATCH($E168&amp;"/"&amp;AD$1,Data!$1:$1,0)-1)=0,"",OFFSET(Data!$A$1,MATCH($D168,Data!$CG:$CG,0)-1,MATCH($E168&amp;"/"&amp;AD$1,Data!$1:$1,0)-1)))</f>
        <v/>
      </c>
      <c r="AE168" s="256" t="str">
        <f ca="1">IF(ISERROR(OFFSET(Data!$A$1,MATCH($D168,Data!$CG:$CG,0)-1,MATCH($E168&amp;"/"&amp;AE$1,Data!$1:$1,0)-1))=TRUE,"",IF(OFFSET(Data!$A$1,MATCH($D168,Data!$CG:$CG,0)-1,MATCH($E168&amp;"/"&amp;AE$1,Data!$1:$1,0)-1)=0,"",OFFSET(Data!$A$1,MATCH($D168,Data!$CG:$CG,0)-1,MATCH($E168&amp;"/"&amp;AE$1,Data!$1:$1,0)-1)))</f>
        <v/>
      </c>
      <c r="AF168" s="258" t="str">
        <f ca="1">IF(ISERROR(OFFSET(Data!$A$1,MATCH($D168,Data!$CG:$CG,0)-1,MATCH($E168&amp;"/"&amp;AF$1,Data!$1:$1,0)-1))=TRUE,"",IF(OFFSET(Data!$A$1,MATCH($D168,Data!$CG:$CG,0)-1,MATCH($E168&amp;"/"&amp;AF$1,Data!$1:$1,0)-1)=0,"",OFFSET(Data!$A$1,MATCH($D168,Data!$CG:$CG,0)-1,MATCH($E168&amp;"/"&amp;AF$1,Data!$1:$1,0)-1)))</f>
        <v/>
      </c>
      <c r="AG168" s="214">
        <f t="shared" ca="1" si="7"/>
        <v>0</v>
      </c>
      <c r="AH168" s="215">
        <f ca="1">SUM(AG164:AG168)</f>
        <v>0</v>
      </c>
    </row>
    <row r="169" spans="1:34" ht="15" hidden="1" customHeight="1" x14ac:dyDescent="0.25">
      <c r="A169" s="445">
        <v>33</v>
      </c>
      <c r="B169" s="448" t="e">
        <f>INDEX(Data!CI:CI,MATCH("W"&amp;A169,Data!A:A,0))</f>
        <v>#N/A</v>
      </c>
      <c r="C169" s="451" t="e">
        <f>INDEX(Data!CG:CG,MATCH("W"&amp;A169,Data!A:A,0))</f>
        <v>#N/A</v>
      </c>
      <c r="D169" s="26" t="e">
        <f>IF(C169&lt;&gt;"",C169,#REF!)</f>
        <v>#N/A</v>
      </c>
      <c r="E169" s="27" t="s">
        <v>21</v>
      </c>
      <c r="F169" s="271" t="str">
        <f ca="1">IF(ISERROR(OFFSET(Data!$A$1,MATCH($D169,Data!$CG:$CG,0)-1,MATCH($E169&amp;"/"&amp;F$1,Data!$1:$1,0)-1))=TRUE,"",IF(OFFSET(Data!$A$1,MATCH($D169,Data!$CG:$CG,0)-1,MATCH($E169&amp;"/"&amp;F$1,Data!$1:$1,0)-1)=0,"",OFFSET(Data!$A$1,MATCH($D169,Data!$CG:$CG,0)-1,MATCH($E169&amp;"/"&amp;F$1,Data!$1:$1,0)-1)))</f>
        <v/>
      </c>
      <c r="G169" s="250" t="str">
        <f ca="1">IF(ISERROR(OFFSET(Data!$A$1,MATCH($D169,Data!$CG:$CG,0)-1,MATCH($E169&amp;"/"&amp;G$1,Data!$1:$1,0)-1))=TRUE,"",IF(OFFSET(Data!$A$1,MATCH($D169,Data!$CG:$CG,0)-1,MATCH($E169&amp;"/"&amp;G$1,Data!$1:$1,0)-1)=0,"",OFFSET(Data!$A$1,MATCH($D169,Data!$CG:$CG,0)-1,MATCH($E169&amp;"/"&amp;G$1,Data!$1:$1,0)-1)))</f>
        <v/>
      </c>
      <c r="H169" s="250" t="str">
        <f ca="1">IF(ISERROR(OFFSET(Data!$A$1,MATCH($D169,Data!$CG:$CG,0)-1,MATCH($E169&amp;"/"&amp;H$1,Data!$1:$1,0)-1))=TRUE,"",IF(OFFSET(Data!$A$1,MATCH($D169,Data!$CG:$CG,0)-1,MATCH($E169&amp;"/"&amp;H$1,Data!$1:$1,0)-1)=0,"",OFFSET(Data!$A$1,MATCH($D169,Data!$CG:$CG,0)-1,MATCH($E169&amp;"/"&amp;H$1,Data!$1:$1,0)-1)))</f>
        <v/>
      </c>
      <c r="I169" s="250" t="str">
        <f ca="1">IF(ISERROR(OFFSET(Data!$A$1,MATCH($D169,Data!$CG:$CG,0)-1,MATCH($E169&amp;"/"&amp;I$1,Data!$1:$1,0)-1))=TRUE,"",IF(OFFSET(Data!$A$1,MATCH($D169,Data!$CG:$CG,0)-1,MATCH($E169&amp;"/"&amp;I$1,Data!$1:$1,0)-1)=0,"",OFFSET(Data!$A$1,MATCH($D169,Data!$CG:$CG,0)-1,MATCH($E169&amp;"/"&amp;I$1,Data!$1:$1,0)-1)))</f>
        <v/>
      </c>
      <c r="J169" s="250" t="str">
        <f ca="1">IF(ISERROR(OFFSET(Data!$A$1,MATCH($D169,Data!$CG:$CG,0)-1,MATCH($E169&amp;"/"&amp;J$1,Data!$1:$1,0)-1))=TRUE,"",IF(OFFSET(Data!$A$1,MATCH($D169,Data!$CG:$CG,0)-1,MATCH($E169&amp;"/"&amp;J$1,Data!$1:$1,0)-1)=0,"",OFFSET(Data!$A$1,MATCH($D169,Data!$CG:$CG,0)-1,MATCH($E169&amp;"/"&amp;J$1,Data!$1:$1,0)-1)))</f>
        <v/>
      </c>
      <c r="K169" s="250" t="str">
        <f ca="1">IF(ISERROR(OFFSET(Data!$A$1,MATCH($D169,Data!$CG:$CG,0)-1,MATCH($E169&amp;"/"&amp;K$1,Data!$1:$1,0)-1))=TRUE,"",IF(OFFSET(Data!$A$1,MATCH($D169,Data!$CG:$CG,0)-1,MATCH($E169&amp;"/"&amp;K$1,Data!$1:$1,0)-1)=0,"",OFFSET(Data!$A$1,MATCH($D169,Data!$CG:$CG,0)-1,MATCH($E169&amp;"/"&amp;K$1,Data!$1:$1,0)-1)))</f>
        <v/>
      </c>
      <c r="L169" s="250" t="str">
        <f ca="1">IF(ISERROR(OFFSET(Data!$A$1,MATCH($D169,Data!$CG:$CG,0)-1,MATCH($E169&amp;"/"&amp;L$1,Data!$1:$1,0)-1))=TRUE,"",IF(OFFSET(Data!$A$1,MATCH($D169,Data!$CG:$CG,0)-1,MATCH($E169&amp;"/"&amp;L$1,Data!$1:$1,0)-1)=0,"",OFFSET(Data!$A$1,MATCH($D169,Data!$CG:$CG,0)-1,MATCH($E169&amp;"/"&amp;L$1,Data!$1:$1,0)-1)))</f>
        <v/>
      </c>
      <c r="M169" s="250" t="str">
        <f ca="1">IF(ISERROR(OFFSET(Data!$A$1,MATCH($D169,Data!$CG:$CG,0)-1,MATCH($E169&amp;"/"&amp;M$1,Data!$1:$1,0)-1))=TRUE,"",IF(OFFSET(Data!$A$1,MATCH($D169,Data!$CG:$CG,0)-1,MATCH($E169&amp;"/"&amp;M$1,Data!$1:$1,0)-1)=0,"",OFFSET(Data!$A$1,MATCH($D169,Data!$CG:$CG,0)-1,MATCH($E169&amp;"/"&amp;M$1,Data!$1:$1,0)-1)))</f>
        <v/>
      </c>
      <c r="N169" s="250" t="str">
        <f ca="1">IF(ISERROR(OFFSET(Data!$A$1,MATCH($D169,Data!$CG:$CG,0)-1,MATCH($E169&amp;"/"&amp;N$1,Data!$1:$1,0)-1))=TRUE,"",IF(OFFSET(Data!$A$1,MATCH($D169,Data!$CG:$CG,0)-1,MATCH($E169&amp;"/"&amp;N$1,Data!$1:$1,0)-1)=0,"",OFFSET(Data!$A$1,MATCH($D169,Data!$CG:$CG,0)-1,MATCH($E169&amp;"/"&amp;N$1,Data!$1:$1,0)-1)))</f>
        <v/>
      </c>
      <c r="O169" s="250" t="str">
        <f ca="1">IF(ISERROR(OFFSET(Data!$A$1,MATCH($D169,Data!$CG:$CG,0)-1,MATCH($E169&amp;"/"&amp;O$1,Data!$1:$1,0)-1))=TRUE,"",IF(OFFSET(Data!$A$1,MATCH($D169,Data!$CG:$CG,0)-1,MATCH($E169&amp;"/"&amp;O$1,Data!$1:$1,0)-1)=0,"",OFFSET(Data!$A$1,MATCH($D169,Data!$CG:$CG,0)-1,MATCH($E169&amp;"/"&amp;O$1,Data!$1:$1,0)-1)))</f>
        <v/>
      </c>
      <c r="P169" s="250" t="str">
        <f ca="1">IF(ISERROR(OFFSET(Data!$A$1,MATCH($D169,Data!$CG:$CG,0)-1,MATCH($E169&amp;"/"&amp;P$1,Data!$1:$1,0)-1))=TRUE,"",IF(OFFSET(Data!$A$1,MATCH($D169,Data!$CG:$CG,0)-1,MATCH($E169&amp;"/"&amp;P$1,Data!$1:$1,0)-1)=0,"",OFFSET(Data!$A$1,MATCH($D169,Data!$CG:$CG,0)-1,MATCH($E169&amp;"/"&amp;P$1,Data!$1:$1,0)-1)))</f>
        <v/>
      </c>
      <c r="Q169" s="250" t="str">
        <f ca="1">IF(ISERROR(OFFSET(Data!$A$1,MATCH($D169,Data!$CG:$CG,0)-1,MATCH($E169&amp;"/"&amp;Q$1,Data!$1:$1,0)-1))=TRUE,"",IF(OFFSET(Data!$A$1,MATCH($D169,Data!$CG:$CG,0)-1,MATCH($E169&amp;"/"&amp;Q$1,Data!$1:$1,0)-1)=0,"",OFFSET(Data!$A$1,MATCH($D169,Data!$CG:$CG,0)-1,MATCH($E169&amp;"/"&amp;Q$1,Data!$1:$1,0)-1)))</f>
        <v/>
      </c>
      <c r="R169" s="250" t="str">
        <f ca="1">IF(ISERROR(OFFSET(Data!$A$1,MATCH($D169,Data!$CG:$CG,0)-1,MATCH($E169&amp;"/"&amp;R$1,Data!$1:$1,0)-1))=TRUE,"",IF(OFFSET(Data!$A$1,MATCH($D169,Data!$CG:$CG,0)-1,MATCH($E169&amp;"/"&amp;R$1,Data!$1:$1,0)-1)=0,"",OFFSET(Data!$A$1,MATCH($D169,Data!$CG:$CG,0)-1,MATCH($E169&amp;"/"&amp;R$1,Data!$1:$1,0)-1)))</f>
        <v/>
      </c>
      <c r="S169" s="250" t="str">
        <f ca="1">IF(ISERROR(OFFSET(Data!$A$1,MATCH($D169,Data!$CG:$CG,0)-1,MATCH($E169&amp;"/"&amp;S$1,Data!$1:$1,0)-1))=TRUE,"",IF(OFFSET(Data!$A$1,MATCH($D169,Data!$CG:$CG,0)-1,MATCH($E169&amp;"/"&amp;S$1,Data!$1:$1,0)-1)=0,"",OFFSET(Data!$A$1,MATCH($D169,Data!$CG:$CG,0)-1,MATCH($E169&amp;"/"&amp;S$1,Data!$1:$1,0)-1)))</f>
        <v/>
      </c>
      <c r="T169" s="250" t="str">
        <f ca="1">IF(ISERROR(OFFSET(Data!$A$1,MATCH($D169,Data!$CG:$CG,0)-1,MATCH($E169&amp;"/"&amp;T$1,Data!$1:$1,0)-1))=TRUE,"",IF(OFFSET(Data!$A$1,MATCH($D169,Data!$CG:$CG,0)-1,MATCH($E169&amp;"/"&amp;T$1,Data!$1:$1,0)-1)=0,"",OFFSET(Data!$A$1,MATCH($D169,Data!$CG:$CG,0)-1,MATCH($E169&amp;"/"&amp;T$1,Data!$1:$1,0)-1)))</f>
        <v/>
      </c>
      <c r="U169" s="250" t="str">
        <f ca="1">IF(ISERROR(OFFSET(Data!$A$1,MATCH($D169,Data!$CG:$CG,0)-1,MATCH($E169&amp;"/"&amp;U$1,Data!$1:$1,0)-1))=TRUE,"",IF(OFFSET(Data!$A$1,MATCH($D169,Data!$CG:$CG,0)-1,MATCH($E169&amp;"/"&amp;U$1,Data!$1:$1,0)-1)=0,"",OFFSET(Data!$A$1,MATCH($D169,Data!$CG:$CG,0)-1,MATCH($E169&amp;"/"&amp;U$1,Data!$1:$1,0)-1)))</f>
        <v/>
      </c>
      <c r="V169" s="250" t="str">
        <f ca="1">IF(ISERROR(OFFSET(Data!$A$1,MATCH($D169,Data!$CG:$CG,0)-1,MATCH($E169&amp;"/"&amp;V$1,Data!$1:$1,0)-1))=TRUE,"",IF(OFFSET(Data!$A$1,MATCH($D169,Data!$CG:$CG,0)-1,MATCH($E169&amp;"/"&amp;V$1,Data!$1:$1,0)-1)=0,"",OFFSET(Data!$A$1,MATCH($D169,Data!$CG:$CG,0)-1,MATCH($E169&amp;"/"&amp;V$1,Data!$1:$1,0)-1)))</f>
        <v/>
      </c>
      <c r="W169" s="272" t="str">
        <f ca="1">IF(ISERROR(OFFSET(Data!$A$1,MATCH($D169,Data!$CG:$CG,0)-1,MATCH($E169&amp;"/"&amp;W$1,Data!$1:$1,0)-1))=TRUE,"",IF(OFFSET(Data!$A$1,MATCH($D169,Data!$CG:$CG,0)-1,MATCH($E169&amp;"/"&amp;W$1,Data!$1:$1,0)-1)=0,"",OFFSET(Data!$A$1,MATCH($D169,Data!$CG:$CG,0)-1,MATCH($E169&amp;"/"&amp;W$1,Data!$1:$1,0)-1)))</f>
        <v/>
      </c>
      <c r="X169" s="250" t="str">
        <f ca="1">IF(ISERROR(OFFSET(Data!$A$1,MATCH($D169,Data!$CG:$CG,0)-1,MATCH($E169&amp;"/"&amp;X$1,Data!$1:$1,0)-1))=TRUE,"",IF(OFFSET(Data!$A$1,MATCH($D169,Data!$CG:$CG,0)-1,MATCH($E169&amp;"/"&amp;X$1,Data!$1:$1,0)-1)=0,"",OFFSET(Data!$A$1,MATCH($D169,Data!$CG:$CG,0)-1,MATCH($E169&amp;"/"&amp;X$1,Data!$1:$1,0)-1)))</f>
        <v/>
      </c>
      <c r="Y169" s="250" t="str">
        <f ca="1">IF(ISERROR(OFFSET(Data!$A$1,MATCH($D169,Data!$CG:$CG,0)-1,MATCH($E169&amp;"/"&amp;Y$1,Data!$1:$1,0)-1))=TRUE,"",IF(OFFSET(Data!$A$1,MATCH($D169,Data!$CG:$CG,0)-1,MATCH($E169&amp;"/"&amp;Y$1,Data!$1:$1,0)-1)=0,"",OFFSET(Data!$A$1,MATCH($D169,Data!$CG:$CG,0)-1,MATCH($E169&amp;"/"&amp;Y$1,Data!$1:$1,0)-1)))</f>
        <v/>
      </c>
      <c r="Z169" s="250" t="str">
        <f ca="1">IF(ISERROR(OFFSET(Data!$A$1,MATCH($D169,Data!$CG:$CG,0)-1,MATCH($E169&amp;"/"&amp;Z$1,Data!$1:$1,0)-1))=TRUE,"",IF(OFFSET(Data!$A$1,MATCH($D169,Data!$CG:$CG,0)-1,MATCH($E169&amp;"/"&amp;Z$1,Data!$1:$1,0)-1)=0,"",OFFSET(Data!$A$1,MATCH($D169,Data!$CG:$CG,0)-1,MATCH($E169&amp;"/"&amp;Z$1,Data!$1:$1,0)-1)))</f>
        <v/>
      </c>
      <c r="AA169" s="250" t="str">
        <f ca="1">IF(ISERROR(OFFSET(Data!$A$1,MATCH($D169,Data!$CG:$CG,0)-1,MATCH($E169&amp;"/"&amp;AA$1,Data!$1:$1,0)-1))=TRUE,"",IF(OFFSET(Data!$A$1,MATCH($D169,Data!$CG:$CG,0)-1,MATCH($E169&amp;"/"&amp;AA$1,Data!$1:$1,0)-1)=0,"",OFFSET(Data!$A$1,MATCH($D169,Data!$CG:$CG,0)-1,MATCH($E169&amp;"/"&amp;AA$1,Data!$1:$1,0)-1)))</f>
        <v/>
      </c>
      <c r="AB169" s="250" t="str">
        <f ca="1">IF(ISERROR(OFFSET(Data!$A$1,MATCH($D169,Data!$CG:$CG,0)-1,MATCH($E169&amp;"/"&amp;AB$1,Data!$1:$1,0)-1))=TRUE,"",IF(OFFSET(Data!$A$1,MATCH($D169,Data!$CG:$CG,0)-1,MATCH($E169&amp;"/"&amp;AB$1,Data!$1:$1,0)-1)=0,"",OFFSET(Data!$A$1,MATCH($D169,Data!$CG:$CG,0)-1,MATCH($E169&amp;"/"&amp;AB$1,Data!$1:$1,0)-1)))</f>
        <v/>
      </c>
      <c r="AC169" s="250" t="str">
        <f ca="1">IF(ISERROR(OFFSET(Data!$A$1,MATCH($D169,Data!$CG:$CG,0)-1,MATCH($E169&amp;"/"&amp;AC$1,Data!$1:$1,0)-1))=TRUE,"",IF(OFFSET(Data!$A$1,MATCH($D169,Data!$CG:$CG,0)-1,MATCH($E169&amp;"/"&amp;AC$1,Data!$1:$1,0)-1)=0,"",OFFSET(Data!$A$1,MATCH($D169,Data!$CG:$CG,0)-1,MATCH($E169&amp;"/"&amp;AC$1,Data!$1:$1,0)-1)))</f>
        <v/>
      </c>
      <c r="AD169" s="250" t="str">
        <f ca="1">IF(ISERROR(OFFSET(Data!$A$1,MATCH($D169,Data!$CG:$CG,0)-1,MATCH($E169&amp;"/"&amp;AD$1,Data!$1:$1,0)-1))=TRUE,"",IF(OFFSET(Data!$A$1,MATCH($D169,Data!$CG:$CG,0)-1,MATCH($E169&amp;"/"&amp;AD$1,Data!$1:$1,0)-1)=0,"",OFFSET(Data!$A$1,MATCH($D169,Data!$CG:$CG,0)-1,MATCH($E169&amp;"/"&amp;AD$1,Data!$1:$1,0)-1)))</f>
        <v/>
      </c>
      <c r="AE169" s="250" t="str">
        <f ca="1">IF(ISERROR(OFFSET(Data!$A$1,MATCH($D169,Data!$CG:$CG,0)-1,MATCH($E169&amp;"/"&amp;AE$1,Data!$1:$1,0)-1))=TRUE,"",IF(OFFSET(Data!$A$1,MATCH($D169,Data!$CG:$CG,0)-1,MATCH($E169&amp;"/"&amp;AE$1,Data!$1:$1,0)-1)=0,"",OFFSET(Data!$A$1,MATCH($D169,Data!$CG:$CG,0)-1,MATCH($E169&amp;"/"&amp;AE$1,Data!$1:$1,0)-1)))</f>
        <v/>
      </c>
      <c r="AF169" s="251" t="str">
        <f ca="1">IF(ISERROR(OFFSET(Data!$A$1,MATCH($D169,Data!$CG:$CG,0)-1,MATCH($E169&amp;"/"&amp;AF$1,Data!$1:$1,0)-1))=TRUE,"",IF(OFFSET(Data!$A$1,MATCH($D169,Data!$CG:$CG,0)-1,MATCH($E169&amp;"/"&amp;AF$1,Data!$1:$1,0)-1)=0,"",OFFSET(Data!$A$1,MATCH($D169,Data!$CG:$CG,0)-1,MATCH($E169&amp;"/"&amp;AF$1,Data!$1:$1,0)-1)))</f>
        <v/>
      </c>
      <c r="AG169" s="210">
        <f t="shared" ca="1" si="7"/>
        <v>0</v>
      </c>
      <c r="AH169" s="211">
        <f ca="1">AG169</f>
        <v>0</v>
      </c>
    </row>
    <row r="170" spans="1:34" ht="15" hidden="1" customHeight="1" thickBot="1" x14ac:dyDescent="0.3">
      <c r="A170" s="446"/>
      <c r="B170" s="449"/>
      <c r="C170" s="452"/>
      <c r="D170" s="28" t="e">
        <f>IF(C170&lt;&gt;"",C170,D169)</f>
        <v>#N/A</v>
      </c>
      <c r="E170" s="29" t="s">
        <v>22</v>
      </c>
      <c r="F170" s="254" t="str">
        <f ca="1">IF(ISERROR(OFFSET(Data!$A$1,MATCH($D170,Data!$CG:$CG,0)-1,MATCH($E170&amp;"/"&amp;F$1,Data!$1:$1,0)-1))=TRUE,"",IF(OFFSET(Data!$A$1,MATCH($D170,Data!$CG:$CG,0)-1,MATCH($E170&amp;"/"&amp;F$1,Data!$1:$1,0)-1)=0,"",OFFSET(Data!$A$1,MATCH($D170,Data!$CG:$CG,0)-1,MATCH($E170&amp;"/"&amp;F$1,Data!$1:$1,0)-1)))</f>
        <v/>
      </c>
      <c r="G170" s="252" t="str">
        <f ca="1">IF(ISERROR(OFFSET(Data!$A$1,MATCH($D170,Data!$CG:$CG,0)-1,MATCH($E170&amp;"/"&amp;G$1,Data!$1:$1,0)-1))=TRUE,"",IF(OFFSET(Data!$A$1,MATCH($D170,Data!$CG:$CG,0)-1,MATCH($E170&amp;"/"&amp;G$1,Data!$1:$1,0)-1)=0,"",OFFSET(Data!$A$1,MATCH($D170,Data!$CG:$CG,0)-1,MATCH($E170&amp;"/"&amp;G$1,Data!$1:$1,0)-1)))</f>
        <v/>
      </c>
      <c r="H170" s="252" t="str">
        <f ca="1">IF(ISERROR(OFFSET(Data!$A$1,MATCH($D170,Data!$CG:$CG,0)-1,MATCH($E170&amp;"/"&amp;H$1,Data!$1:$1,0)-1))=TRUE,"",IF(OFFSET(Data!$A$1,MATCH($D170,Data!$CG:$CG,0)-1,MATCH($E170&amp;"/"&amp;H$1,Data!$1:$1,0)-1)=0,"",OFFSET(Data!$A$1,MATCH($D170,Data!$CG:$CG,0)-1,MATCH($E170&amp;"/"&amp;H$1,Data!$1:$1,0)-1)))</f>
        <v/>
      </c>
      <c r="I170" s="252" t="str">
        <f ca="1">IF(ISERROR(OFFSET(Data!$A$1,MATCH($D170,Data!$CG:$CG,0)-1,MATCH($E170&amp;"/"&amp;I$1,Data!$1:$1,0)-1))=TRUE,"",IF(OFFSET(Data!$A$1,MATCH($D170,Data!$CG:$CG,0)-1,MATCH($E170&amp;"/"&amp;I$1,Data!$1:$1,0)-1)=0,"",OFFSET(Data!$A$1,MATCH($D170,Data!$CG:$CG,0)-1,MATCH($E170&amp;"/"&amp;I$1,Data!$1:$1,0)-1)))</f>
        <v/>
      </c>
      <c r="J170" s="252" t="str">
        <f ca="1">IF(ISERROR(OFFSET(Data!$A$1,MATCH($D170,Data!$CG:$CG,0)-1,MATCH($E170&amp;"/"&amp;J$1,Data!$1:$1,0)-1))=TRUE,"",IF(OFFSET(Data!$A$1,MATCH($D170,Data!$CG:$CG,0)-1,MATCH($E170&amp;"/"&amp;J$1,Data!$1:$1,0)-1)=0,"",OFFSET(Data!$A$1,MATCH($D170,Data!$CG:$CG,0)-1,MATCH($E170&amp;"/"&amp;J$1,Data!$1:$1,0)-1)))</f>
        <v/>
      </c>
      <c r="K170" s="252" t="str">
        <f ca="1">IF(ISERROR(OFFSET(Data!$A$1,MATCH($D170,Data!$CG:$CG,0)-1,MATCH($E170&amp;"/"&amp;K$1,Data!$1:$1,0)-1))=TRUE,"",IF(OFFSET(Data!$A$1,MATCH($D170,Data!$CG:$CG,0)-1,MATCH($E170&amp;"/"&amp;K$1,Data!$1:$1,0)-1)=0,"",OFFSET(Data!$A$1,MATCH($D170,Data!$CG:$CG,0)-1,MATCH($E170&amp;"/"&amp;K$1,Data!$1:$1,0)-1)))</f>
        <v/>
      </c>
      <c r="L170" s="252" t="str">
        <f ca="1">IF(ISERROR(OFFSET(Data!$A$1,MATCH($D170,Data!$CG:$CG,0)-1,MATCH($E170&amp;"/"&amp;L$1,Data!$1:$1,0)-1))=TRUE,"",IF(OFFSET(Data!$A$1,MATCH($D170,Data!$CG:$CG,0)-1,MATCH($E170&amp;"/"&amp;L$1,Data!$1:$1,0)-1)=0,"",OFFSET(Data!$A$1,MATCH($D170,Data!$CG:$CG,0)-1,MATCH($E170&amp;"/"&amp;L$1,Data!$1:$1,0)-1)))</f>
        <v/>
      </c>
      <c r="M170" s="252" t="str">
        <f ca="1">IF(ISERROR(OFFSET(Data!$A$1,MATCH($D170,Data!$CG:$CG,0)-1,MATCH($E170&amp;"/"&amp;M$1,Data!$1:$1,0)-1))=TRUE,"",IF(OFFSET(Data!$A$1,MATCH($D170,Data!$CG:$CG,0)-1,MATCH($E170&amp;"/"&amp;M$1,Data!$1:$1,0)-1)=0,"",OFFSET(Data!$A$1,MATCH($D170,Data!$CG:$CG,0)-1,MATCH($E170&amp;"/"&amp;M$1,Data!$1:$1,0)-1)))</f>
        <v/>
      </c>
      <c r="N170" s="252" t="str">
        <f ca="1">IF(ISERROR(OFFSET(Data!$A$1,MATCH($D170,Data!$CG:$CG,0)-1,MATCH($E170&amp;"/"&amp;N$1,Data!$1:$1,0)-1))=TRUE,"",IF(OFFSET(Data!$A$1,MATCH($D170,Data!$CG:$CG,0)-1,MATCH($E170&amp;"/"&amp;N$1,Data!$1:$1,0)-1)=0,"",OFFSET(Data!$A$1,MATCH($D170,Data!$CG:$CG,0)-1,MATCH($E170&amp;"/"&amp;N$1,Data!$1:$1,0)-1)))</f>
        <v/>
      </c>
      <c r="O170" s="252" t="str">
        <f ca="1">IF(ISERROR(OFFSET(Data!$A$1,MATCH($D170,Data!$CG:$CG,0)-1,MATCH($E170&amp;"/"&amp;O$1,Data!$1:$1,0)-1))=TRUE,"",IF(OFFSET(Data!$A$1,MATCH($D170,Data!$CG:$CG,0)-1,MATCH($E170&amp;"/"&amp;O$1,Data!$1:$1,0)-1)=0,"",OFFSET(Data!$A$1,MATCH($D170,Data!$CG:$CG,0)-1,MATCH($E170&amp;"/"&amp;O$1,Data!$1:$1,0)-1)))</f>
        <v/>
      </c>
      <c r="P170" s="252" t="str">
        <f ca="1">IF(ISERROR(OFFSET(Data!$A$1,MATCH($D170,Data!$CG:$CG,0)-1,MATCH($E170&amp;"/"&amp;P$1,Data!$1:$1,0)-1))=TRUE,"",IF(OFFSET(Data!$A$1,MATCH($D170,Data!$CG:$CG,0)-1,MATCH($E170&amp;"/"&amp;P$1,Data!$1:$1,0)-1)=0,"",OFFSET(Data!$A$1,MATCH($D170,Data!$CG:$CG,0)-1,MATCH($E170&amp;"/"&amp;P$1,Data!$1:$1,0)-1)))</f>
        <v/>
      </c>
      <c r="Q170" s="252" t="str">
        <f ca="1">IF(ISERROR(OFFSET(Data!$A$1,MATCH($D170,Data!$CG:$CG,0)-1,MATCH($E170&amp;"/"&amp;Q$1,Data!$1:$1,0)-1))=TRUE,"",IF(OFFSET(Data!$A$1,MATCH($D170,Data!$CG:$CG,0)-1,MATCH($E170&amp;"/"&amp;Q$1,Data!$1:$1,0)-1)=0,"",OFFSET(Data!$A$1,MATCH($D170,Data!$CG:$CG,0)-1,MATCH($E170&amp;"/"&amp;Q$1,Data!$1:$1,0)-1)))</f>
        <v/>
      </c>
      <c r="R170" s="252" t="str">
        <f ca="1">IF(ISERROR(OFFSET(Data!$A$1,MATCH($D170,Data!$CG:$CG,0)-1,MATCH($E170&amp;"/"&amp;R$1,Data!$1:$1,0)-1))=TRUE,"",IF(OFFSET(Data!$A$1,MATCH($D170,Data!$CG:$CG,0)-1,MATCH($E170&amp;"/"&amp;R$1,Data!$1:$1,0)-1)=0,"",OFFSET(Data!$A$1,MATCH($D170,Data!$CG:$CG,0)-1,MATCH($E170&amp;"/"&amp;R$1,Data!$1:$1,0)-1)))</f>
        <v/>
      </c>
      <c r="S170" s="252" t="str">
        <f ca="1">IF(ISERROR(OFFSET(Data!$A$1,MATCH($D170,Data!$CG:$CG,0)-1,MATCH($E170&amp;"/"&amp;S$1,Data!$1:$1,0)-1))=TRUE,"",IF(OFFSET(Data!$A$1,MATCH($D170,Data!$CG:$CG,0)-1,MATCH($E170&amp;"/"&amp;S$1,Data!$1:$1,0)-1)=0,"",OFFSET(Data!$A$1,MATCH($D170,Data!$CG:$CG,0)-1,MATCH($E170&amp;"/"&amp;S$1,Data!$1:$1,0)-1)))</f>
        <v/>
      </c>
      <c r="T170" s="252" t="str">
        <f ca="1">IF(ISERROR(OFFSET(Data!$A$1,MATCH($D170,Data!$CG:$CG,0)-1,MATCH($E170&amp;"/"&amp;T$1,Data!$1:$1,0)-1))=TRUE,"",IF(OFFSET(Data!$A$1,MATCH($D170,Data!$CG:$CG,0)-1,MATCH($E170&amp;"/"&amp;T$1,Data!$1:$1,0)-1)=0,"",OFFSET(Data!$A$1,MATCH($D170,Data!$CG:$CG,0)-1,MATCH($E170&amp;"/"&amp;T$1,Data!$1:$1,0)-1)))</f>
        <v/>
      </c>
      <c r="U170" s="252" t="str">
        <f ca="1">IF(ISERROR(OFFSET(Data!$A$1,MATCH($D170,Data!$CG:$CG,0)-1,MATCH($E170&amp;"/"&amp;U$1,Data!$1:$1,0)-1))=TRUE,"",IF(OFFSET(Data!$A$1,MATCH($D170,Data!$CG:$CG,0)-1,MATCH($E170&amp;"/"&amp;U$1,Data!$1:$1,0)-1)=0,"",OFFSET(Data!$A$1,MATCH($D170,Data!$CG:$CG,0)-1,MATCH($E170&amp;"/"&amp;U$1,Data!$1:$1,0)-1)))</f>
        <v/>
      </c>
      <c r="V170" s="252" t="str">
        <f ca="1">IF(ISERROR(OFFSET(Data!$A$1,MATCH($D170,Data!$CG:$CG,0)-1,MATCH($E170&amp;"/"&amp;V$1,Data!$1:$1,0)-1))=TRUE,"",IF(OFFSET(Data!$A$1,MATCH($D170,Data!$CG:$CG,0)-1,MATCH($E170&amp;"/"&amp;V$1,Data!$1:$1,0)-1)=0,"",OFFSET(Data!$A$1,MATCH($D170,Data!$CG:$CG,0)-1,MATCH($E170&amp;"/"&amp;V$1,Data!$1:$1,0)-1)))</f>
        <v/>
      </c>
      <c r="W170" s="269" t="str">
        <f ca="1">IF(ISERROR(OFFSET(Data!$A$1,MATCH($D170,Data!$CG:$CG,0)-1,MATCH($E170&amp;"/"&amp;W$1,Data!$1:$1,0)-1))=TRUE,"",IF(OFFSET(Data!$A$1,MATCH($D170,Data!$CG:$CG,0)-1,MATCH($E170&amp;"/"&amp;W$1,Data!$1:$1,0)-1)=0,"",OFFSET(Data!$A$1,MATCH($D170,Data!$CG:$CG,0)-1,MATCH($E170&amp;"/"&amp;W$1,Data!$1:$1,0)-1)))</f>
        <v/>
      </c>
      <c r="X170" s="252" t="str">
        <f ca="1">IF(ISERROR(OFFSET(Data!$A$1,MATCH($D170,Data!$CG:$CG,0)-1,MATCH($E170&amp;"/"&amp;X$1,Data!$1:$1,0)-1))=TRUE,"",IF(OFFSET(Data!$A$1,MATCH($D170,Data!$CG:$CG,0)-1,MATCH($E170&amp;"/"&amp;X$1,Data!$1:$1,0)-1)=0,"",OFFSET(Data!$A$1,MATCH($D170,Data!$CG:$CG,0)-1,MATCH($E170&amp;"/"&amp;X$1,Data!$1:$1,0)-1)))</f>
        <v/>
      </c>
      <c r="Y170" s="252" t="str">
        <f ca="1">IF(ISERROR(OFFSET(Data!$A$1,MATCH($D170,Data!$CG:$CG,0)-1,MATCH($E170&amp;"/"&amp;Y$1,Data!$1:$1,0)-1))=TRUE,"",IF(OFFSET(Data!$A$1,MATCH($D170,Data!$CG:$CG,0)-1,MATCH($E170&amp;"/"&amp;Y$1,Data!$1:$1,0)-1)=0,"",OFFSET(Data!$A$1,MATCH($D170,Data!$CG:$CG,0)-1,MATCH($E170&amp;"/"&amp;Y$1,Data!$1:$1,0)-1)))</f>
        <v/>
      </c>
      <c r="Z170" s="252" t="str">
        <f ca="1">IF(ISERROR(OFFSET(Data!$A$1,MATCH($D170,Data!$CG:$CG,0)-1,MATCH($E170&amp;"/"&amp;Z$1,Data!$1:$1,0)-1))=TRUE,"",IF(OFFSET(Data!$A$1,MATCH($D170,Data!$CG:$CG,0)-1,MATCH($E170&amp;"/"&amp;Z$1,Data!$1:$1,0)-1)=0,"",OFFSET(Data!$A$1,MATCH($D170,Data!$CG:$CG,0)-1,MATCH($E170&amp;"/"&amp;Z$1,Data!$1:$1,0)-1)))</f>
        <v/>
      </c>
      <c r="AA170" s="252" t="str">
        <f ca="1">IF(ISERROR(OFFSET(Data!$A$1,MATCH($D170,Data!$CG:$CG,0)-1,MATCH($E170&amp;"/"&amp;AA$1,Data!$1:$1,0)-1))=TRUE,"",IF(OFFSET(Data!$A$1,MATCH($D170,Data!$CG:$CG,0)-1,MATCH($E170&amp;"/"&amp;AA$1,Data!$1:$1,0)-1)=0,"",OFFSET(Data!$A$1,MATCH($D170,Data!$CG:$CG,0)-1,MATCH($E170&amp;"/"&amp;AA$1,Data!$1:$1,0)-1)))</f>
        <v/>
      </c>
      <c r="AB170" s="252" t="str">
        <f ca="1">IF(ISERROR(OFFSET(Data!$A$1,MATCH($D170,Data!$CG:$CG,0)-1,MATCH($E170&amp;"/"&amp;AB$1,Data!$1:$1,0)-1))=TRUE,"",IF(OFFSET(Data!$A$1,MATCH($D170,Data!$CG:$CG,0)-1,MATCH($E170&amp;"/"&amp;AB$1,Data!$1:$1,0)-1)=0,"",OFFSET(Data!$A$1,MATCH($D170,Data!$CG:$CG,0)-1,MATCH($E170&amp;"/"&amp;AB$1,Data!$1:$1,0)-1)))</f>
        <v/>
      </c>
      <c r="AC170" s="252" t="str">
        <f ca="1">IF(ISERROR(OFFSET(Data!$A$1,MATCH($D170,Data!$CG:$CG,0)-1,MATCH($E170&amp;"/"&amp;AC$1,Data!$1:$1,0)-1))=TRUE,"",IF(OFFSET(Data!$A$1,MATCH($D170,Data!$CG:$CG,0)-1,MATCH($E170&amp;"/"&amp;AC$1,Data!$1:$1,0)-1)=0,"",OFFSET(Data!$A$1,MATCH($D170,Data!$CG:$CG,0)-1,MATCH($E170&amp;"/"&amp;AC$1,Data!$1:$1,0)-1)))</f>
        <v/>
      </c>
      <c r="AD170" s="252" t="str">
        <f ca="1">IF(ISERROR(OFFSET(Data!$A$1,MATCH($D170,Data!$CG:$CG,0)-1,MATCH($E170&amp;"/"&amp;AD$1,Data!$1:$1,0)-1))=TRUE,"",IF(OFFSET(Data!$A$1,MATCH($D170,Data!$CG:$CG,0)-1,MATCH($E170&amp;"/"&amp;AD$1,Data!$1:$1,0)-1)=0,"",OFFSET(Data!$A$1,MATCH($D170,Data!$CG:$CG,0)-1,MATCH($E170&amp;"/"&amp;AD$1,Data!$1:$1,0)-1)))</f>
        <v/>
      </c>
      <c r="AE170" s="252" t="str">
        <f ca="1">IF(ISERROR(OFFSET(Data!$A$1,MATCH($D170,Data!$CG:$CG,0)-1,MATCH($E170&amp;"/"&amp;AE$1,Data!$1:$1,0)-1))=TRUE,"",IF(OFFSET(Data!$A$1,MATCH($D170,Data!$CG:$CG,0)-1,MATCH($E170&amp;"/"&amp;AE$1,Data!$1:$1,0)-1)=0,"",OFFSET(Data!$A$1,MATCH($D170,Data!$CG:$CG,0)-1,MATCH($E170&amp;"/"&amp;AE$1,Data!$1:$1,0)-1)))</f>
        <v/>
      </c>
      <c r="AF170" s="253" t="str">
        <f ca="1">IF(ISERROR(OFFSET(Data!$A$1,MATCH($D170,Data!$CG:$CG,0)-1,MATCH($E170&amp;"/"&amp;AF$1,Data!$1:$1,0)-1))=TRUE,"",IF(OFFSET(Data!$A$1,MATCH($D170,Data!$CG:$CG,0)-1,MATCH($E170&amp;"/"&amp;AF$1,Data!$1:$1,0)-1)=0,"",OFFSET(Data!$A$1,MATCH($D170,Data!$CG:$CG,0)-1,MATCH($E170&amp;"/"&amp;AF$1,Data!$1:$1,0)-1)))</f>
        <v/>
      </c>
      <c r="AG170" s="212">
        <f t="shared" ca="1" si="7"/>
        <v>0</v>
      </c>
      <c r="AH170" s="213">
        <f ca="1">SUM(AG169:AG170)</f>
        <v>0</v>
      </c>
    </row>
    <row r="171" spans="1:34" ht="15" hidden="1" customHeight="1" x14ac:dyDescent="0.25">
      <c r="A171" s="446"/>
      <c r="B171" s="449"/>
      <c r="C171" s="452"/>
      <c r="D171" s="28" t="e">
        <f>IF(C171&lt;&gt;"",C171,D170)</f>
        <v>#N/A</v>
      </c>
      <c r="E171" s="29" t="s">
        <v>23</v>
      </c>
      <c r="F171" s="254" t="str">
        <f ca="1">IF(ISERROR(OFFSET(Data!$A$1,MATCH($D171,Data!$CG:$CG,0)-1,MATCH($E171&amp;"/"&amp;F$1,Data!$1:$1,0)-1))=TRUE,"",IF(OFFSET(Data!$A$1,MATCH($D171,Data!$CG:$CG,0)-1,MATCH($E171&amp;"/"&amp;F$1,Data!$1:$1,0)-1)=0,"",OFFSET(Data!$A$1,MATCH($D171,Data!$CG:$CG,0)-1,MATCH($E171&amp;"/"&amp;F$1,Data!$1:$1,0)-1)))</f>
        <v/>
      </c>
      <c r="G171" s="252" t="str">
        <f ca="1">IF(ISERROR(OFFSET(Data!$A$1,MATCH($D171,Data!$CG:$CG,0)-1,MATCH($E171&amp;"/"&amp;G$1,Data!$1:$1,0)-1))=TRUE,"",IF(OFFSET(Data!$A$1,MATCH($D171,Data!$CG:$CG,0)-1,MATCH($E171&amp;"/"&amp;G$1,Data!$1:$1,0)-1)=0,"",OFFSET(Data!$A$1,MATCH($D171,Data!$CG:$CG,0)-1,MATCH($E171&amp;"/"&amp;G$1,Data!$1:$1,0)-1)))</f>
        <v/>
      </c>
      <c r="H171" s="252" t="str">
        <f ca="1">IF(ISERROR(OFFSET(Data!$A$1,MATCH($D171,Data!$CG:$CG,0)-1,MATCH($E171&amp;"/"&amp;H$1,Data!$1:$1,0)-1))=TRUE,"",IF(OFFSET(Data!$A$1,MATCH($D171,Data!$CG:$CG,0)-1,MATCH($E171&amp;"/"&amp;H$1,Data!$1:$1,0)-1)=0,"",OFFSET(Data!$A$1,MATCH($D171,Data!$CG:$CG,0)-1,MATCH($E171&amp;"/"&amp;H$1,Data!$1:$1,0)-1)))</f>
        <v/>
      </c>
      <c r="I171" s="252" t="str">
        <f ca="1">IF(ISERROR(OFFSET(Data!$A$1,MATCH($D171,Data!$CG:$CG,0)-1,MATCH($E171&amp;"/"&amp;I$1,Data!$1:$1,0)-1))=TRUE,"",IF(OFFSET(Data!$A$1,MATCH($D171,Data!$CG:$CG,0)-1,MATCH($E171&amp;"/"&amp;I$1,Data!$1:$1,0)-1)=0,"",OFFSET(Data!$A$1,MATCH($D171,Data!$CG:$CG,0)-1,MATCH($E171&amp;"/"&amp;I$1,Data!$1:$1,0)-1)))</f>
        <v/>
      </c>
      <c r="J171" s="252" t="str">
        <f ca="1">IF(ISERROR(OFFSET(Data!$A$1,MATCH($D171,Data!$CG:$CG,0)-1,MATCH($E171&amp;"/"&amp;J$1,Data!$1:$1,0)-1))=TRUE,"",IF(OFFSET(Data!$A$1,MATCH($D171,Data!$CG:$CG,0)-1,MATCH($E171&amp;"/"&amp;J$1,Data!$1:$1,0)-1)=0,"",OFFSET(Data!$A$1,MATCH($D171,Data!$CG:$CG,0)-1,MATCH($E171&amp;"/"&amp;J$1,Data!$1:$1,0)-1)))</f>
        <v/>
      </c>
      <c r="K171" s="252" t="str">
        <f ca="1">IF(ISERROR(OFFSET(Data!$A$1,MATCH($D171,Data!$CG:$CG,0)-1,MATCH($E171&amp;"/"&amp;K$1,Data!$1:$1,0)-1))=TRUE,"",IF(OFFSET(Data!$A$1,MATCH($D171,Data!$CG:$CG,0)-1,MATCH($E171&amp;"/"&amp;K$1,Data!$1:$1,0)-1)=0,"",OFFSET(Data!$A$1,MATCH($D171,Data!$CG:$CG,0)-1,MATCH($E171&amp;"/"&amp;K$1,Data!$1:$1,0)-1)))</f>
        <v/>
      </c>
      <c r="L171" s="252" t="str">
        <f ca="1">IF(ISERROR(OFFSET(Data!$A$1,MATCH($D171,Data!$CG:$CG,0)-1,MATCH($E171&amp;"/"&amp;L$1,Data!$1:$1,0)-1))=TRUE,"",IF(OFFSET(Data!$A$1,MATCH($D171,Data!$CG:$CG,0)-1,MATCH($E171&amp;"/"&amp;L$1,Data!$1:$1,0)-1)=0,"",OFFSET(Data!$A$1,MATCH($D171,Data!$CG:$CG,0)-1,MATCH($E171&amp;"/"&amp;L$1,Data!$1:$1,0)-1)))</f>
        <v/>
      </c>
      <c r="M171" s="252" t="str">
        <f ca="1">IF(ISERROR(OFFSET(Data!$A$1,MATCH($D171,Data!$CG:$CG,0)-1,MATCH($E171&amp;"/"&amp;M$1,Data!$1:$1,0)-1))=TRUE,"",IF(OFFSET(Data!$A$1,MATCH($D171,Data!$CG:$CG,0)-1,MATCH($E171&amp;"/"&amp;M$1,Data!$1:$1,0)-1)=0,"",OFFSET(Data!$A$1,MATCH($D171,Data!$CG:$CG,0)-1,MATCH($E171&amp;"/"&amp;M$1,Data!$1:$1,0)-1)))</f>
        <v/>
      </c>
      <c r="N171" s="252" t="str">
        <f ca="1">IF(ISERROR(OFFSET(Data!$A$1,MATCH($D171,Data!$CG:$CG,0)-1,MATCH($E171&amp;"/"&amp;N$1,Data!$1:$1,0)-1))=TRUE,"",IF(OFFSET(Data!$A$1,MATCH($D171,Data!$CG:$CG,0)-1,MATCH($E171&amp;"/"&amp;N$1,Data!$1:$1,0)-1)=0,"",OFFSET(Data!$A$1,MATCH($D171,Data!$CG:$CG,0)-1,MATCH($E171&amp;"/"&amp;N$1,Data!$1:$1,0)-1)))</f>
        <v/>
      </c>
      <c r="O171" s="252" t="str">
        <f ca="1">IF(ISERROR(OFFSET(Data!$A$1,MATCH($D171,Data!$CG:$CG,0)-1,MATCH($E171&amp;"/"&amp;O$1,Data!$1:$1,0)-1))=TRUE,"",IF(OFFSET(Data!$A$1,MATCH($D171,Data!$CG:$CG,0)-1,MATCH($E171&amp;"/"&amp;O$1,Data!$1:$1,0)-1)=0,"",OFFSET(Data!$A$1,MATCH($D171,Data!$CG:$CG,0)-1,MATCH($E171&amp;"/"&amp;O$1,Data!$1:$1,0)-1)))</f>
        <v/>
      </c>
      <c r="P171" s="252" t="str">
        <f ca="1">IF(ISERROR(OFFSET(Data!$A$1,MATCH($D171,Data!$CG:$CG,0)-1,MATCH($E171&amp;"/"&amp;P$1,Data!$1:$1,0)-1))=TRUE,"",IF(OFFSET(Data!$A$1,MATCH($D171,Data!$CG:$CG,0)-1,MATCH($E171&amp;"/"&amp;P$1,Data!$1:$1,0)-1)=0,"",OFFSET(Data!$A$1,MATCH($D171,Data!$CG:$CG,0)-1,MATCH($E171&amp;"/"&amp;P$1,Data!$1:$1,0)-1)))</f>
        <v/>
      </c>
      <c r="Q171" s="252" t="str">
        <f ca="1">IF(ISERROR(OFFSET(Data!$A$1,MATCH($D171,Data!$CG:$CG,0)-1,MATCH($E171&amp;"/"&amp;Q$1,Data!$1:$1,0)-1))=TRUE,"",IF(OFFSET(Data!$A$1,MATCH($D171,Data!$CG:$CG,0)-1,MATCH($E171&amp;"/"&amp;Q$1,Data!$1:$1,0)-1)=0,"",OFFSET(Data!$A$1,MATCH($D171,Data!$CG:$CG,0)-1,MATCH($E171&amp;"/"&amp;Q$1,Data!$1:$1,0)-1)))</f>
        <v/>
      </c>
      <c r="R171" s="252" t="str">
        <f ca="1">IF(ISERROR(OFFSET(Data!$A$1,MATCH($D171,Data!$CG:$CG,0)-1,MATCH($E171&amp;"/"&amp;R$1,Data!$1:$1,0)-1))=TRUE,"",IF(OFFSET(Data!$A$1,MATCH($D171,Data!$CG:$CG,0)-1,MATCH($E171&amp;"/"&amp;R$1,Data!$1:$1,0)-1)=0,"",OFFSET(Data!$A$1,MATCH($D171,Data!$CG:$CG,0)-1,MATCH($E171&amp;"/"&amp;R$1,Data!$1:$1,0)-1)))</f>
        <v/>
      </c>
      <c r="S171" s="252" t="str">
        <f ca="1">IF(ISERROR(OFFSET(Data!$A$1,MATCH($D171,Data!$CG:$CG,0)-1,MATCH($E171&amp;"/"&amp;S$1,Data!$1:$1,0)-1))=TRUE,"",IF(OFFSET(Data!$A$1,MATCH($D171,Data!$CG:$CG,0)-1,MATCH($E171&amp;"/"&amp;S$1,Data!$1:$1,0)-1)=0,"",OFFSET(Data!$A$1,MATCH($D171,Data!$CG:$CG,0)-1,MATCH($E171&amp;"/"&amp;S$1,Data!$1:$1,0)-1)))</f>
        <v/>
      </c>
      <c r="T171" s="252" t="str">
        <f ca="1">IF(ISERROR(OFFSET(Data!$A$1,MATCH($D171,Data!$CG:$CG,0)-1,MATCH($E171&amp;"/"&amp;T$1,Data!$1:$1,0)-1))=TRUE,"",IF(OFFSET(Data!$A$1,MATCH($D171,Data!$CG:$CG,0)-1,MATCH($E171&amp;"/"&amp;T$1,Data!$1:$1,0)-1)=0,"",OFFSET(Data!$A$1,MATCH($D171,Data!$CG:$CG,0)-1,MATCH($E171&amp;"/"&amp;T$1,Data!$1:$1,0)-1)))</f>
        <v/>
      </c>
      <c r="U171" s="252" t="str">
        <f ca="1">IF(ISERROR(OFFSET(Data!$A$1,MATCH($D171,Data!$CG:$CG,0)-1,MATCH($E171&amp;"/"&amp;U$1,Data!$1:$1,0)-1))=TRUE,"",IF(OFFSET(Data!$A$1,MATCH($D171,Data!$CG:$CG,0)-1,MATCH($E171&amp;"/"&amp;U$1,Data!$1:$1,0)-1)=0,"",OFFSET(Data!$A$1,MATCH($D171,Data!$CG:$CG,0)-1,MATCH($E171&amp;"/"&amp;U$1,Data!$1:$1,0)-1)))</f>
        <v/>
      </c>
      <c r="V171" s="252" t="str">
        <f ca="1">IF(ISERROR(OFFSET(Data!$A$1,MATCH($D171,Data!$CG:$CG,0)-1,MATCH($E171&amp;"/"&amp;V$1,Data!$1:$1,0)-1))=TRUE,"",IF(OFFSET(Data!$A$1,MATCH($D171,Data!$CG:$CG,0)-1,MATCH($E171&amp;"/"&amp;V$1,Data!$1:$1,0)-1)=0,"",OFFSET(Data!$A$1,MATCH($D171,Data!$CG:$CG,0)-1,MATCH($E171&amp;"/"&amp;V$1,Data!$1:$1,0)-1)))</f>
        <v/>
      </c>
      <c r="W171" s="269" t="str">
        <f ca="1">IF(ISERROR(OFFSET(Data!$A$1,MATCH($D171,Data!$CG:$CG,0)-1,MATCH($E171&amp;"/"&amp;W$1,Data!$1:$1,0)-1))=TRUE,"",IF(OFFSET(Data!$A$1,MATCH($D171,Data!$CG:$CG,0)-1,MATCH($E171&amp;"/"&amp;W$1,Data!$1:$1,0)-1)=0,"",OFFSET(Data!$A$1,MATCH($D171,Data!$CG:$CG,0)-1,MATCH($E171&amp;"/"&amp;W$1,Data!$1:$1,0)-1)))</f>
        <v/>
      </c>
      <c r="X171" s="252" t="str">
        <f ca="1">IF(ISERROR(OFFSET(Data!$A$1,MATCH($D171,Data!$CG:$CG,0)-1,MATCH($E171&amp;"/"&amp;X$1,Data!$1:$1,0)-1))=TRUE,"",IF(OFFSET(Data!$A$1,MATCH($D171,Data!$CG:$CG,0)-1,MATCH($E171&amp;"/"&amp;X$1,Data!$1:$1,0)-1)=0,"",OFFSET(Data!$A$1,MATCH($D171,Data!$CG:$CG,0)-1,MATCH($E171&amp;"/"&amp;X$1,Data!$1:$1,0)-1)))</f>
        <v/>
      </c>
      <c r="Y171" s="252" t="str">
        <f ca="1">IF(ISERROR(OFFSET(Data!$A$1,MATCH($D171,Data!$CG:$CG,0)-1,MATCH($E171&amp;"/"&amp;Y$1,Data!$1:$1,0)-1))=TRUE,"",IF(OFFSET(Data!$A$1,MATCH($D171,Data!$CG:$CG,0)-1,MATCH($E171&amp;"/"&amp;Y$1,Data!$1:$1,0)-1)=0,"",OFFSET(Data!$A$1,MATCH($D171,Data!$CG:$CG,0)-1,MATCH($E171&amp;"/"&amp;Y$1,Data!$1:$1,0)-1)))</f>
        <v/>
      </c>
      <c r="Z171" s="252" t="str">
        <f ca="1">IF(ISERROR(OFFSET(Data!$A$1,MATCH($D171,Data!$CG:$CG,0)-1,MATCH($E171&amp;"/"&amp;Z$1,Data!$1:$1,0)-1))=TRUE,"",IF(OFFSET(Data!$A$1,MATCH($D171,Data!$CG:$CG,0)-1,MATCH($E171&amp;"/"&amp;Z$1,Data!$1:$1,0)-1)=0,"",OFFSET(Data!$A$1,MATCH($D171,Data!$CG:$CG,0)-1,MATCH($E171&amp;"/"&amp;Z$1,Data!$1:$1,0)-1)))</f>
        <v/>
      </c>
      <c r="AA171" s="252" t="str">
        <f ca="1">IF(ISERROR(OFFSET(Data!$A$1,MATCH($D171,Data!$CG:$CG,0)-1,MATCH($E171&amp;"/"&amp;AA$1,Data!$1:$1,0)-1))=TRUE,"",IF(OFFSET(Data!$A$1,MATCH($D171,Data!$CG:$CG,0)-1,MATCH($E171&amp;"/"&amp;AA$1,Data!$1:$1,0)-1)=0,"",OFFSET(Data!$A$1,MATCH($D171,Data!$CG:$CG,0)-1,MATCH($E171&amp;"/"&amp;AA$1,Data!$1:$1,0)-1)))</f>
        <v/>
      </c>
      <c r="AB171" s="252" t="str">
        <f ca="1">IF(ISERROR(OFFSET(Data!$A$1,MATCH($D171,Data!$CG:$CG,0)-1,MATCH($E171&amp;"/"&amp;AB$1,Data!$1:$1,0)-1))=TRUE,"",IF(OFFSET(Data!$A$1,MATCH($D171,Data!$CG:$CG,0)-1,MATCH($E171&amp;"/"&amp;AB$1,Data!$1:$1,0)-1)=0,"",OFFSET(Data!$A$1,MATCH($D171,Data!$CG:$CG,0)-1,MATCH($E171&amp;"/"&amp;AB$1,Data!$1:$1,0)-1)))</f>
        <v/>
      </c>
      <c r="AC171" s="252" t="str">
        <f ca="1">IF(ISERROR(OFFSET(Data!$A$1,MATCH($D171,Data!$CG:$CG,0)-1,MATCH($E171&amp;"/"&amp;AC$1,Data!$1:$1,0)-1))=TRUE,"",IF(OFFSET(Data!$A$1,MATCH($D171,Data!$CG:$CG,0)-1,MATCH($E171&amp;"/"&amp;AC$1,Data!$1:$1,0)-1)=0,"",OFFSET(Data!$A$1,MATCH($D171,Data!$CG:$CG,0)-1,MATCH($E171&amp;"/"&amp;AC$1,Data!$1:$1,0)-1)))</f>
        <v/>
      </c>
      <c r="AD171" s="252" t="str">
        <f ca="1">IF(ISERROR(OFFSET(Data!$A$1,MATCH($D171,Data!$CG:$CG,0)-1,MATCH($E171&amp;"/"&amp;AD$1,Data!$1:$1,0)-1))=TRUE,"",IF(OFFSET(Data!$A$1,MATCH($D171,Data!$CG:$CG,0)-1,MATCH($E171&amp;"/"&amp;AD$1,Data!$1:$1,0)-1)=0,"",OFFSET(Data!$A$1,MATCH($D171,Data!$CG:$CG,0)-1,MATCH($E171&amp;"/"&amp;AD$1,Data!$1:$1,0)-1)))</f>
        <v/>
      </c>
      <c r="AE171" s="252" t="str">
        <f ca="1">IF(ISERROR(OFFSET(Data!$A$1,MATCH($D171,Data!$CG:$CG,0)-1,MATCH($E171&amp;"/"&amp;AE$1,Data!$1:$1,0)-1))=TRUE,"",IF(OFFSET(Data!$A$1,MATCH($D171,Data!$CG:$CG,0)-1,MATCH($E171&amp;"/"&amp;AE$1,Data!$1:$1,0)-1)=0,"",OFFSET(Data!$A$1,MATCH($D171,Data!$CG:$CG,0)-1,MATCH($E171&amp;"/"&amp;AE$1,Data!$1:$1,0)-1)))</f>
        <v/>
      </c>
      <c r="AF171" s="253" t="str">
        <f ca="1">IF(ISERROR(OFFSET(Data!$A$1,MATCH($D171,Data!$CG:$CG,0)-1,MATCH($E171&amp;"/"&amp;AF$1,Data!$1:$1,0)-1))=TRUE,"",IF(OFFSET(Data!$A$1,MATCH($D171,Data!$CG:$CG,0)-1,MATCH($E171&amp;"/"&amp;AF$1,Data!$1:$1,0)-1)=0,"",OFFSET(Data!$A$1,MATCH($D171,Data!$CG:$CG,0)-1,MATCH($E171&amp;"/"&amp;AF$1,Data!$1:$1,0)-1)))</f>
        <v/>
      </c>
      <c r="AG171" s="212">
        <f t="shared" ca="1" si="7"/>
        <v>0</v>
      </c>
      <c r="AH171" s="213">
        <f ca="1">SUM(AG169:AG171)</f>
        <v>0</v>
      </c>
    </row>
    <row r="172" spans="1:34" ht="15.75" hidden="1" customHeight="1" x14ac:dyDescent="0.25">
      <c r="A172" s="446"/>
      <c r="B172" s="449"/>
      <c r="C172" s="452"/>
      <c r="D172" s="28" t="e">
        <f>IF(C172&lt;&gt;"",C172,D171)</f>
        <v>#N/A</v>
      </c>
      <c r="E172" s="29" t="s">
        <v>24</v>
      </c>
      <c r="F172" s="254" t="str">
        <f ca="1">IF(ISERROR(OFFSET(Data!$A$1,MATCH($D172,Data!$CG:$CG,0)-1,MATCH($E172&amp;"/"&amp;F$1,Data!$1:$1,0)-1))=TRUE,"",IF(OFFSET(Data!$A$1,MATCH($D172,Data!$CG:$CG,0)-1,MATCH($E172&amp;"/"&amp;F$1,Data!$1:$1,0)-1)=0,"",OFFSET(Data!$A$1,MATCH($D172,Data!$CG:$CG,0)-1,MATCH($E172&amp;"/"&amp;F$1,Data!$1:$1,0)-1)))</f>
        <v/>
      </c>
      <c r="G172" s="252" t="str">
        <f ca="1">IF(ISERROR(OFFSET(Data!$A$1,MATCH($D172,Data!$CG:$CG,0)-1,MATCH($E172&amp;"/"&amp;G$1,Data!$1:$1,0)-1))=TRUE,"",IF(OFFSET(Data!$A$1,MATCH($D172,Data!$CG:$CG,0)-1,MATCH($E172&amp;"/"&amp;G$1,Data!$1:$1,0)-1)=0,"",OFFSET(Data!$A$1,MATCH($D172,Data!$CG:$CG,0)-1,MATCH($E172&amp;"/"&amp;G$1,Data!$1:$1,0)-1)))</f>
        <v/>
      </c>
      <c r="H172" s="252" t="str">
        <f ca="1">IF(ISERROR(OFFSET(Data!$A$1,MATCH($D172,Data!$CG:$CG,0)-1,MATCH($E172&amp;"/"&amp;H$1,Data!$1:$1,0)-1))=TRUE,"",IF(OFFSET(Data!$A$1,MATCH($D172,Data!$CG:$CG,0)-1,MATCH($E172&amp;"/"&amp;H$1,Data!$1:$1,0)-1)=0,"",OFFSET(Data!$A$1,MATCH($D172,Data!$CG:$CG,0)-1,MATCH($E172&amp;"/"&amp;H$1,Data!$1:$1,0)-1)))</f>
        <v/>
      </c>
      <c r="I172" s="252" t="str">
        <f ca="1">IF(ISERROR(OFFSET(Data!$A$1,MATCH($D172,Data!$CG:$CG,0)-1,MATCH($E172&amp;"/"&amp;I$1,Data!$1:$1,0)-1))=TRUE,"",IF(OFFSET(Data!$A$1,MATCH($D172,Data!$CG:$CG,0)-1,MATCH($E172&amp;"/"&amp;I$1,Data!$1:$1,0)-1)=0,"",OFFSET(Data!$A$1,MATCH($D172,Data!$CG:$CG,0)-1,MATCH($E172&amp;"/"&amp;I$1,Data!$1:$1,0)-1)))</f>
        <v/>
      </c>
      <c r="J172" s="252" t="str">
        <f ca="1">IF(ISERROR(OFFSET(Data!$A$1,MATCH($D172,Data!$CG:$CG,0)-1,MATCH($E172&amp;"/"&amp;J$1,Data!$1:$1,0)-1))=TRUE,"",IF(OFFSET(Data!$A$1,MATCH($D172,Data!$CG:$CG,0)-1,MATCH($E172&amp;"/"&amp;J$1,Data!$1:$1,0)-1)=0,"",OFFSET(Data!$A$1,MATCH($D172,Data!$CG:$CG,0)-1,MATCH($E172&amp;"/"&amp;J$1,Data!$1:$1,0)-1)))</f>
        <v/>
      </c>
      <c r="K172" s="252" t="str">
        <f ca="1">IF(ISERROR(OFFSET(Data!$A$1,MATCH($D172,Data!$CG:$CG,0)-1,MATCH($E172&amp;"/"&amp;K$1,Data!$1:$1,0)-1))=TRUE,"",IF(OFFSET(Data!$A$1,MATCH($D172,Data!$CG:$CG,0)-1,MATCH($E172&amp;"/"&amp;K$1,Data!$1:$1,0)-1)=0,"",OFFSET(Data!$A$1,MATCH($D172,Data!$CG:$CG,0)-1,MATCH($E172&amp;"/"&amp;K$1,Data!$1:$1,0)-1)))</f>
        <v/>
      </c>
      <c r="L172" s="252" t="str">
        <f ca="1">IF(ISERROR(OFFSET(Data!$A$1,MATCH($D172,Data!$CG:$CG,0)-1,MATCH($E172&amp;"/"&amp;L$1,Data!$1:$1,0)-1))=TRUE,"",IF(OFFSET(Data!$A$1,MATCH($D172,Data!$CG:$CG,0)-1,MATCH($E172&amp;"/"&amp;L$1,Data!$1:$1,0)-1)=0,"",OFFSET(Data!$A$1,MATCH($D172,Data!$CG:$CG,0)-1,MATCH($E172&amp;"/"&amp;L$1,Data!$1:$1,0)-1)))</f>
        <v/>
      </c>
      <c r="M172" s="252" t="str">
        <f ca="1">IF(ISERROR(OFFSET(Data!$A$1,MATCH($D172,Data!$CG:$CG,0)-1,MATCH($E172&amp;"/"&amp;M$1,Data!$1:$1,0)-1))=TRUE,"",IF(OFFSET(Data!$A$1,MATCH($D172,Data!$CG:$CG,0)-1,MATCH($E172&amp;"/"&amp;M$1,Data!$1:$1,0)-1)=0,"",OFFSET(Data!$A$1,MATCH($D172,Data!$CG:$CG,0)-1,MATCH($E172&amp;"/"&amp;M$1,Data!$1:$1,0)-1)))</f>
        <v/>
      </c>
      <c r="N172" s="252" t="str">
        <f ca="1">IF(ISERROR(OFFSET(Data!$A$1,MATCH($D172,Data!$CG:$CG,0)-1,MATCH($E172&amp;"/"&amp;N$1,Data!$1:$1,0)-1))=TRUE,"",IF(OFFSET(Data!$A$1,MATCH($D172,Data!$CG:$CG,0)-1,MATCH($E172&amp;"/"&amp;N$1,Data!$1:$1,0)-1)=0,"",OFFSET(Data!$A$1,MATCH($D172,Data!$CG:$CG,0)-1,MATCH($E172&amp;"/"&amp;N$1,Data!$1:$1,0)-1)))</f>
        <v/>
      </c>
      <c r="O172" s="252" t="str">
        <f ca="1">IF(ISERROR(OFFSET(Data!$A$1,MATCH($D172,Data!$CG:$CG,0)-1,MATCH($E172&amp;"/"&amp;O$1,Data!$1:$1,0)-1))=TRUE,"",IF(OFFSET(Data!$A$1,MATCH($D172,Data!$CG:$CG,0)-1,MATCH($E172&amp;"/"&amp;O$1,Data!$1:$1,0)-1)=0,"",OFFSET(Data!$A$1,MATCH($D172,Data!$CG:$CG,0)-1,MATCH($E172&amp;"/"&amp;O$1,Data!$1:$1,0)-1)))</f>
        <v/>
      </c>
      <c r="P172" s="252" t="str">
        <f ca="1">IF(ISERROR(OFFSET(Data!$A$1,MATCH($D172,Data!$CG:$CG,0)-1,MATCH($E172&amp;"/"&amp;P$1,Data!$1:$1,0)-1))=TRUE,"",IF(OFFSET(Data!$A$1,MATCH($D172,Data!$CG:$CG,0)-1,MATCH($E172&amp;"/"&amp;P$1,Data!$1:$1,0)-1)=0,"",OFFSET(Data!$A$1,MATCH($D172,Data!$CG:$CG,0)-1,MATCH($E172&amp;"/"&amp;P$1,Data!$1:$1,0)-1)))</f>
        <v/>
      </c>
      <c r="Q172" s="252" t="str">
        <f ca="1">IF(ISERROR(OFFSET(Data!$A$1,MATCH($D172,Data!$CG:$CG,0)-1,MATCH($E172&amp;"/"&amp;Q$1,Data!$1:$1,0)-1))=TRUE,"",IF(OFFSET(Data!$A$1,MATCH($D172,Data!$CG:$CG,0)-1,MATCH($E172&amp;"/"&amp;Q$1,Data!$1:$1,0)-1)=0,"",OFFSET(Data!$A$1,MATCH($D172,Data!$CG:$CG,0)-1,MATCH($E172&amp;"/"&amp;Q$1,Data!$1:$1,0)-1)))</f>
        <v/>
      </c>
      <c r="R172" s="252" t="str">
        <f ca="1">IF(ISERROR(OFFSET(Data!$A$1,MATCH($D172,Data!$CG:$CG,0)-1,MATCH($E172&amp;"/"&amp;R$1,Data!$1:$1,0)-1))=TRUE,"",IF(OFFSET(Data!$A$1,MATCH($D172,Data!$CG:$CG,0)-1,MATCH($E172&amp;"/"&amp;R$1,Data!$1:$1,0)-1)=0,"",OFFSET(Data!$A$1,MATCH($D172,Data!$CG:$CG,0)-1,MATCH($E172&amp;"/"&amp;R$1,Data!$1:$1,0)-1)))</f>
        <v/>
      </c>
      <c r="S172" s="252" t="str">
        <f ca="1">IF(ISERROR(OFFSET(Data!$A$1,MATCH($D172,Data!$CG:$CG,0)-1,MATCH($E172&amp;"/"&amp;S$1,Data!$1:$1,0)-1))=TRUE,"",IF(OFFSET(Data!$A$1,MATCH($D172,Data!$CG:$CG,0)-1,MATCH($E172&amp;"/"&amp;S$1,Data!$1:$1,0)-1)=0,"",OFFSET(Data!$A$1,MATCH($D172,Data!$CG:$CG,0)-1,MATCH($E172&amp;"/"&amp;S$1,Data!$1:$1,0)-1)))</f>
        <v/>
      </c>
      <c r="T172" s="252" t="str">
        <f ca="1">IF(ISERROR(OFFSET(Data!$A$1,MATCH($D172,Data!$CG:$CG,0)-1,MATCH($E172&amp;"/"&amp;T$1,Data!$1:$1,0)-1))=TRUE,"",IF(OFFSET(Data!$A$1,MATCH($D172,Data!$CG:$CG,0)-1,MATCH($E172&amp;"/"&amp;T$1,Data!$1:$1,0)-1)=0,"",OFFSET(Data!$A$1,MATCH($D172,Data!$CG:$CG,0)-1,MATCH($E172&amp;"/"&amp;T$1,Data!$1:$1,0)-1)))</f>
        <v/>
      </c>
      <c r="U172" s="252" t="str">
        <f ca="1">IF(ISERROR(OFFSET(Data!$A$1,MATCH($D172,Data!$CG:$CG,0)-1,MATCH($E172&amp;"/"&amp;U$1,Data!$1:$1,0)-1))=TRUE,"",IF(OFFSET(Data!$A$1,MATCH($D172,Data!$CG:$CG,0)-1,MATCH($E172&amp;"/"&amp;U$1,Data!$1:$1,0)-1)=0,"",OFFSET(Data!$A$1,MATCH($D172,Data!$CG:$CG,0)-1,MATCH($E172&amp;"/"&amp;U$1,Data!$1:$1,0)-1)))</f>
        <v/>
      </c>
      <c r="V172" s="252" t="str">
        <f ca="1">IF(ISERROR(OFFSET(Data!$A$1,MATCH($D172,Data!$CG:$CG,0)-1,MATCH($E172&amp;"/"&amp;V$1,Data!$1:$1,0)-1))=TRUE,"",IF(OFFSET(Data!$A$1,MATCH($D172,Data!$CG:$CG,0)-1,MATCH($E172&amp;"/"&amp;V$1,Data!$1:$1,0)-1)=0,"",OFFSET(Data!$A$1,MATCH($D172,Data!$CG:$CG,0)-1,MATCH($E172&amp;"/"&amp;V$1,Data!$1:$1,0)-1)))</f>
        <v/>
      </c>
      <c r="W172" s="269" t="str">
        <f ca="1">IF(ISERROR(OFFSET(Data!$A$1,MATCH($D172,Data!$CG:$CG,0)-1,MATCH($E172&amp;"/"&amp;W$1,Data!$1:$1,0)-1))=TRUE,"",IF(OFFSET(Data!$A$1,MATCH($D172,Data!$CG:$CG,0)-1,MATCH($E172&amp;"/"&amp;W$1,Data!$1:$1,0)-1)=0,"",OFFSET(Data!$A$1,MATCH($D172,Data!$CG:$CG,0)-1,MATCH($E172&amp;"/"&amp;W$1,Data!$1:$1,0)-1)))</f>
        <v/>
      </c>
      <c r="X172" s="252" t="str">
        <f ca="1">IF(ISERROR(OFFSET(Data!$A$1,MATCH($D172,Data!$CG:$CG,0)-1,MATCH($E172&amp;"/"&amp;X$1,Data!$1:$1,0)-1))=TRUE,"",IF(OFFSET(Data!$A$1,MATCH($D172,Data!$CG:$CG,0)-1,MATCH($E172&amp;"/"&amp;X$1,Data!$1:$1,0)-1)=0,"",OFFSET(Data!$A$1,MATCH($D172,Data!$CG:$CG,0)-1,MATCH($E172&amp;"/"&amp;X$1,Data!$1:$1,0)-1)))</f>
        <v/>
      </c>
      <c r="Y172" s="252" t="str">
        <f ca="1">IF(ISERROR(OFFSET(Data!$A$1,MATCH($D172,Data!$CG:$CG,0)-1,MATCH($E172&amp;"/"&amp;Y$1,Data!$1:$1,0)-1))=TRUE,"",IF(OFFSET(Data!$A$1,MATCH($D172,Data!$CG:$CG,0)-1,MATCH($E172&amp;"/"&amp;Y$1,Data!$1:$1,0)-1)=0,"",OFFSET(Data!$A$1,MATCH($D172,Data!$CG:$CG,0)-1,MATCH($E172&amp;"/"&amp;Y$1,Data!$1:$1,0)-1)))</f>
        <v/>
      </c>
      <c r="Z172" s="252" t="str">
        <f ca="1">IF(ISERROR(OFFSET(Data!$A$1,MATCH($D172,Data!$CG:$CG,0)-1,MATCH($E172&amp;"/"&amp;Z$1,Data!$1:$1,0)-1))=TRUE,"",IF(OFFSET(Data!$A$1,MATCH($D172,Data!$CG:$CG,0)-1,MATCH($E172&amp;"/"&amp;Z$1,Data!$1:$1,0)-1)=0,"",OFFSET(Data!$A$1,MATCH($D172,Data!$CG:$CG,0)-1,MATCH($E172&amp;"/"&amp;Z$1,Data!$1:$1,0)-1)))</f>
        <v/>
      </c>
      <c r="AA172" s="252" t="str">
        <f ca="1">IF(ISERROR(OFFSET(Data!$A$1,MATCH($D172,Data!$CG:$CG,0)-1,MATCH($E172&amp;"/"&amp;AA$1,Data!$1:$1,0)-1))=TRUE,"",IF(OFFSET(Data!$A$1,MATCH($D172,Data!$CG:$CG,0)-1,MATCH($E172&amp;"/"&amp;AA$1,Data!$1:$1,0)-1)=0,"",OFFSET(Data!$A$1,MATCH($D172,Data!$CG:$CG,0)-1,MATCH($E172&amp;"/"&amp;AA$1,Data!$1:$1,0)-1)))</f>
        <v/>
      </c>
      <c r="AB172" s="252" t="str">
        <f ca="1">IF(ISERROR(OFFSET(Data!$A$1,MATCH($D172,Data!$CG:$CG,0)-1,MATCH($E172&amp;"/"&amp;AB$1,Data!$1:$1,0)-1))=TRUE,"",IF(OFFSET(Data!$A$1,MATCH($D172,Data!$CG:$CG,0)-1,MATCH($E172&amp;"/"&amp;AB$1,Data!$1:$1,0)-1)=0,"",OFFSET(Data!$A$1,MATCH($D172,Data!$CG:$CG,0)-1,MATCH($E172&amp;"/"&amp;AB$1,Data!$1:$1,0)-1)))</f>
        <v/>
      </c>
      <c r="AC172" s="252" t="str">
        <f ca="1">IF(ISERROR(OFFSET(Data!$A$1,MATCH($D172,Data!$CG:$CG,0)-1,MATCH($E172&amp;"/"&amp;AC$1,Data!$1:$1,0)-1))=TRUE,"",IF(OFFSET(Data!$A$1,MATCH($D172,Data!$CG:$CG,0)-1,MATCH($E172&amp;"/"&amp;AC$1,Data!$1:$1,0)-1)=0,"",OFFSET(Data!$A$1,MATCH($D172,Data!$CG:$CG,0)-1,MATCH($E172&amp;"/"&amp;AC$1,Data!$1:$1,0)-1)))</f>
        <v/>
      </c>
      <c r="AD172" s="252" t="str">
        <f ca="1">IF(ISERROR(OFFSET(Data!$A$1,MATCH($D172,Data!$CG:$CG,0)-1,MATCH($E172&amp;"/"&amp;AD$1,Data!$1:$1,0)-1))=TRUE,"",IF(OFFSET(Data!$A$1,MATCH($D172,Data!$CG:$CG,0)-1,MATCH($E172&amp;"/"&amp;AD$1,Data!$1:$1,0)-1)=0,"",OFFSET(Data!$A$1,MATCH($D172,Data!$CG:$CG,0)-1,MATCH($E172&amp;"/"&amp;AD$1,Data!$1:$1,0)-1)))</f>
        <v/>
      </c>
      <c r="AE172" s="252" t="str">
        <f ca="1">IF(ISERROR(OFFSET(Data!$A$1,MATCH($D172,Data!$CG:$CG,0)-1,MATCH($E172&amp;"/"&amp;AE$1,Data!$1:$1,0)-1))=TRUE,"",IF(OFFSET(Data!$A$1,MATCH($D172,Data!$CG:$CG,0)-1,MATCH($E172&amp;"/"&amp;AE$1,Data!$1:$1,0)-1)=0,"",OFFSET(Data!$A$1,MATCH($D172,Data!$CG:$CG,0)-1,MATCH($E172&amp;"/"&amp;AE$1,Data!$1:$1,0)-1)))</f>
        <v/>
      </c>
      <c r="AF172" s="253" t="str">
        <f ca="1">IF(ISERROR(OFFSET(Data!$A$1,MATCH($D172,Data!$CG:$CG,0)-1,MATCH($E172&amp;"/"&amp;AF$1,Data!$1:$1,0)-1))=TRUE,"",IF(OFFSET(Data!$A$1,MATCH($D172,Data!$CG:$CG,0)-1,MATCH($E172&amp;"/"&amp;AF$1,Data!$1:$1,0)-1)=0,"",OFFSET(Data!$A$1,MATCH($D172,Data!$CG:$CG,0)-1,MATCH($E172&amp;"/"&amp;AF$1,Data!$1:$1,0)-1)))</f>
        <v/>
      </c>
      <c r="AG172" s="212">
        <f t="shared" ca="1" si="7"/>
        <v>0</v>
      </c>
      <c r="AH172" s="213">
        <f ca="1">SUM(AG169:AG172)</f>
        <v>0</v>
      </c>
    </row>
    <row r="173" spans="1:34" ht="15.75" hidden="1" customHeight="1" thickBot="1" x14ac:dyDescent="0.3">
      <c r="A173" s="447"/>
      <c r="B173" s="450"/>
      <c r="C173" s="453"/>
      <c r="D173" s="30" t="e">
        <f>IF(C173&lt;&gt;"",C173,D172)</f>
        <v>#N/A</v>
      </c>
      <c r="E173" s="31" t="s">
        <v>25</v>
      </c>
      <c r="F173" s="255" t="str">
        <f ca="1">IF(ISERROR(OFFSET(Data!$A$1,MATCH($D173,Data!$CG:$CG,0)-1,MATCH($E173&amp;"/"&amp;F$1,Data!$1:$1,0)-1))=TRUE,"",IF(OFFSET(Data!$A$1,MATCH($D173,Data!$CG:$CG,0)-1,MATCH($E173&amp;"/"&amp;F$1,Data!$1:$1,0)-1)=0,"",OFFSET(Data!$A$1,MATCH($D173,Data!$CG:$CG,0)-1,MATCH($E173&amp;"/"&amp;F$1,Data!$1:$1,0)-1)))</f>
        <v/>
      </c>
      <c r="G173" s="256" t="str">
        <f ca="1">IF(ISERROR(OFFSET(Data!$A$1,MATCH($D173,Data!$CG:$CG,0)-1,MATCH($E173&amp;"/"&amp;G$1,Data!$1:$1,0)-1))=TRUE,"",IF(OFFSET(Data!$A$1,MATCH($D173,Data!$CG:$CG,0)-1,MATCH($E173&amp;"/"&amp;G$1,Data!$1:$1,0)-1)=0,"",OFFSET(Data!$A$1,MATCH($D173,Data!$CG:$CG,0)-1,MATCH($E173&amp;"/"&amp;G$1,Data!$1:$1,0)-1)))</f>
        <v/>
      </c>
      <c r="H173" s="256" t="str">
        <f ca="1">IF(ISERROR(OFFSET(Data!$A$1,MATCH($D173,Data!$CG:$CG,0)-1,MATCH($E173&amp;"/"&amp;H$1,Data!$1:$1,0)-1))=TRUE,"",IF(OFFSET(Data!$A$1,MATCH($D173,Data!$CG:$CG,0)-1,MATCH($E173&amp;"/"&amp;H$1,Data!$1:$1,0)-1)=0,"",OFFSET(Data!$A$1,MATCH($D173,Data!$CG:$CG,0)-1,MATCH($E173&amp;"/"&amp;H$1,Data!$1:$1,0)-1)))</f>
        <v/>
      </c>
      <c r="I173" s="256" t="str">
        <f ca="1">IF(ISERROR(OFFSET(Data!$A$1,MATCH($D173,Data!$CG:$CG,0)-1,MATCH($E173&amp;"/"&amp;I$1,Data!$1:$1,0)-1))=TRUE,"",IF(OFFSET(Data!$A$1,MATCH($D173,Data!$CG:$CG,0)-1,MATCH($E173&amp;"/"&amp;I$1,Data!$1:$1,0)-1)=0,"",OFFSET(Data!$A$1,MATCH($D173,Data!$CG:$CG,0)-1,MATCH($E173&amp;"/"&amp;I$1,Data!$1:$1,0)-1)))</f>
        <v/>
      </c>
      <c r="J173" s="256" t="str">
        <f ca="1">IF(ISERROR(OFFSET(Data!$A$1,MATCH($D173,Data!$CG:$CG,0)-1,MATCH($E173&amp;"/"&amp;J$1,Data!$1:$1,0)-1))=TRUE,"",IF(OFFSET(Data!$A$1,MATCH($D173,Data!$CG:$CG,0)-1,MATCH($E173&amp;"/"&amp;J$1,Data!$1:$1,0)-1)=0,"",OFFSET(Data!$A$1,MATCH($D173,Data!$CG:$CG,0)-1,MATCH($E173&amp;"/"&amp;J$1,Data!$1:$1,0)-1)))</f>
        <v/>
      </c>
      <c r="K173" s="256" t="str">
        <f ca="1">IF(ISERROR(OFFSET(Data!$A$1,MATCH($D173,Data!$CG:$CG,0)-1,MATCH($E173&amp;"/"&amp;K$1,Data!$1:$1,0)-1))=TRUE,"",IF(OFFSET(Data!$A$1,MATCH($D173,Data!$CG:$CG,0)-1,MATCH($E173&amp;"/"&amp;K$1,Data!$1:$1,0)-1)=0,"",OFFSET(Data!$A$1,MATCH($D173,Data!$CG:$CG,0)-1,MATCH($E173&amp;"/"&amp;K$1,Data!$1:$1,0)-1)))</f>
        <v/>
      </c>
      <c r="L173" s="256" t="str">
        <f ca="1">IF(ISERROR(OFFSET(Data!$A$1,MATCH($D173,Data!$CG:$CG,0)-1,MATCH($E173&amp;"/"&amp;L$1,Data!$1:$1,0)-1))=TRUE,"",IF(OFFSET(Data!$A$1,MATCH($D173,Data!$CG:$CG,0)-1,MATCH($E173&amp;"/"&amp;L$1,Data!$1:$1,0)-1)=0,"",OFFSET(Data!$A$1,MATCH($D173,Data!$CG:$CG,0)-1,MATCH($E173&amp;"/"&amp;L$1,Data!$1:$1,0)-1)))</f>
        <v/>
      </c>
      <c r="M173" s="256" t="str">
        <f ca="1">IF(ISERROR(OFFSET(Data!$A$1,MATCH($D173,Data!$CG:$CG,0)-1,MATCH($E173&amp;"/"&amp;M$1,Data!$1:$1,0)-1))=TRUE,"",IF(OFFSET(Data!$A$1,MATCH($D173,Data!$CG:$CG,0)-1,MATCH($E173&amp;"/"&amp;M$1,Data!$1:$1,0)-1)=0,"",OFFSET(Data!$A$1,MATCH($D173,Data!$CG:$CG,0)-1,MATCH($E173&amp;"/"&amp;M$1,Data!$1:$1,0)-1)))</f>
        <v/>
      </c>
      <c r="N173" s="256" t="str">
        <f ca="1">IF(ISERROR(OFFSET(Data!$A$1,MATCH($D173,Data!$CG:$CG,0)-1,MATCH($E173&amp;"/"&amp;N$1,Data!$1:$1,0)-1))=TRUE,"",IF(OFFSET(Data!$A$1,MATCH($D173,Data!$CG:$CG,0)-1,MATCH($E173&amp;"/"&amp;N$1,Data!$1:$1,0)-1)=0,"",OFFSET(Data!$A$1,MATCH($D173,Data!$CG:$CG,0)-1,MATCH($E173&amp;"/"&amp;N$1,Data!$1:$1,0)-1)))</f>
        <v/>
      </c>
      <c r="O173" s="256" t="str">
        <f ca="1">IF(ISERROR(OFFSET(Data!$A$1,MATCH($D173,Data!$CG:$CG,0)-1,MATCH($E173&amp;"/"&amp;O$1,Data!$1:$1,0)-1))=TRUE,"",IF(OFFSET(Data!$A$1,MATCH($D173,Data!$CG:$CG,0)-1,MATCH($E173&amp;"/"&amp;O$1,Data!$1:$1,0)-1)=0,"",OFFSET(Data!$A$1,MATCH($D173,Data!$CG:$CG,0)-1,MATCH($E173&amp;"/"&amp;O$1,Data!$1:$1,0)-1)))</f>
        <v/>
      </c>
      <c r="P173" s="256" t="str">
        <f ca="1">IF(ISERROR(OFFSET(Data!$A$1,MATCH($D173,Data!$CG:$CG,0)-1,MATCH($E173&amp;"/"&amp;P$1,Data!$1:$1,0)-1))=TRUE,"",IF(OFFSET(Data!$A$1,MATCH($D173,Data!$CG:$CG,0)-1,MATCH($E173&amp;"/"&amp;P$1,Data!$1:$1,0)-1)=0,"",OFFSET(Data!$A$1,MATCH($D173,Data!$CG:$CG,0)-1,MATCH($E173&amp;"/"&amp;P$1,Data!$1:$1,0)-1)))</f>
        <v/>
      </c>
      <c r="Q173" s="256" t="str">
        <f ca="1">IF(ISERROR(OFFSET(Data!$A$1,MATCH($D173,Data!$CG:$CG,0)-1,MATCH($E173&amp;"/"&amp;Q$1,Data!$1:$1,0)-1))=TRUE,"",IF(OFFSET(Data!$A$1,MATCH($D173,Data!$CG:$CG,0)-1,MATCH($E173&amp;"/"&amp;Q$1,Data!$1:$1,0)-1)=0,"",OFFSET(Data!$A$1,MATCH($D173,Data!$CG:$CG,0)-1,MATCH($E173&amp;"/"&amp;Q$1,Data!$1:$1,0)-1)))</f>
        <v/>
      </c>
      <c r="R173" s="256" t="str">
        <f ca="1">IF(ISERROR(OFFSET(Data!$A$1,MATCH($D173,Data!$CG:$CG,0)-1,MATCH($E173&amp;"/"&amp;R$1,Data!$1:$1,0)-1))=TRUE,"",IF(OFFSET(Data!$A$1,MATCH($D173,Data!$CG:$CG,0)-1,MATCH($E173&amp;"/"&amp;R$1,Data!$1:$1,0)-1)=0,"",OFFSET(Data!$A$1,MATCH($D173,Data!$CG:$CG,0)-1,MATCH($E173&amp;"/"&amp;R$1,Data!$1:$1,0)-1)))</f>
        <v/>
      </c>
      <c r="S173" s="256" t="str">
        <f ca="1">IF(ISERROR(OFFSET(Data!$A$1,MATCH($D173,Data!$CG:$CG,0)-1,MATCH($E173&amp;"/"&amp;S$1,Data!$1:$1,0)-1))=TRUE,"",IF(OFFSET(Data!$A$1,MATCH($D173,Data!$CG:$CG,0)-1,MATCH($E173&amp;"/"&amp;S$1,Data!$1:$1,0)-1)=0,"",OFFSET(Data!$A$1,MATCH($D173,Data!$CG:$CG,0)-1,MATCH($E173&amp;"/"&amp;S$1,Data!$1:$1,0)-1)))</f>
        <v/>
      </c>
      <c r="T173" s="256" t="str">
        <f ca="1">IF(ISERROR(OFFSET(Data!$A$1,MATCH($D173,Data!$CG:$CG,0)-1,MATCH($E173&amp;"/"&amp;T$1,Data!$1:$1,0)-1))=TRUE,"",IF(OFFSET(Data!$A$1,MATCH($D173,Data!$CG:$CG,0)-1,MATCH($E173&amp;"/"&amp;T$1,Data!$1:$1,0)-1)=0,"",OFFSET(Data!$A$1,MATCH($D173,Data!$CG:$CG,0)-1,MATCH($E173&amp;"/"&amp;T$1,Data!$1:$1,0)-1)))</f>
        <v/>
      </c>
      <c r="U173" s="256" t="str">
        <f ca="1">IF(ISERROR(OFFSET(Data!$A$1,MATCH($D173,Data!$CG:$CG,0)-1,MATCH($E173&amp;"/"&amp;U$1,Data!$1:$1,0)-1))=TRUE,"",IF(OFFSET(Data!$A$1,MATCH($D173,Data!$CG:$CG,0)-1,MATCH($E173&amp;"/"&amp;U$1,Data!$1:$1,0)-1)=0,"",OFFSET(Data!$A$1,MATCH($D173,Data!$CG:$CG,0)-1,MATCH($E173&amp;"/"&amp;U$1,Data!$1:$1,0)-1)))</f>
        <v/>
      </c>
      <c r="V173" s="256" t="str">
        <f ca="1">IF(ISERROR(OFFSET(Data!$A$1,MATCH($D173,Data!$CG:$CG,0)-1,MATCH($E173&amp;"/"&amp;V$1,Data!$1:$1,0)-1))=TRUE,"",IF(OFFSET(Data!$A$1,MATCH($D173,Data!$CG:$CG,0)-1,MATCH($E173&amp;"/"&amp;V$1,Data!$1:$1,0)-1)=0,"",OFFSET(Data!$A$1,MATCH($D173,Data!$CG:$CG,0)-1,MATCH($E173&amp;"/"&amp;V$1,Data!$1:$1,0)-1)))</f>
        <v/>
      </c>
      <c r="W173" s="257" t="str">
        <f ca="1">IF(ISERROR(OFFSET(Data!$A$1,MATCH($D173,Data!$CG:$CG,0)-1,MATCH($E173&amp;"/"&amp;W$1,Data!$1:$1,0)-1))=TRUE,"",IF(OFFSET(Data!$A$1,MATCH($D173,Data!$CG:$CG,0)-1,MATCH($E173&amp;"/"&amp;W$1,Data!$1:$1,0)-1)=0,"",OFFSET(Data!$A$1,MATCH($D173,Data!$CG:$CG,0)-1,MATCH($E173&amp;"/"&amp;W$1,Data!$1:$1,0)-1)))</f>
        <v/>
      </c>
      <c r="X173" s="256" t="str">
        <f ca="1">IF(ISERROR(OFFSET(Data!$A$1,MATCH($D173,Data!$CG:$CG,0)-1,MATCH($E173&amp;"/"&amp;X$1,Data!$1:$1,0)-1))=TRUE,"",IF(OFFSET(Data!$A$1,MATCH($D173,Data!$CG:$CG,0)-1,MATCH($E173&amp;"/"&amp;X$1,Data!$1:$1,0)-1)=0,"",OFFSET(Data!$A$1,MATCH($D173,Data!$CG:$CG,0)-1,MATCH($E173&amp;"/"&amp;X$1,Data!$1:$1,0)-1)))</f>
        <v/>
      </c>
      <c r="Y173" s="256" t="str">
        <f ca="1">IF(ISERROR(OFFSET(Data!$A$1,MATCH($D173,Data!$CG:$CG,0)-1,MATCH($E173&amp;"/"&amp;Y$1,Data!$1:$1,0)-1))=TRUE,"",IF(OFFSET(Data!$A$1,MATCH($D173,Data!$CG:$CG,0)-1,MATCH($E173&amp;"/"&amp;Y$1,Data!$1:$1,0)-1)=0,"",OFFSET(Data!$A$1,MATCH($D173,Data!$CG:$CG,0)-1,MATCH($E173&amp;"/"&amp;Y$1,Data!$1:$1,0)-1)))</f>
        <v/>
      </c>
      <c r="Z173" s="256" t="str">
        <f ca="1">IF(ISERROR(OFFSET(Data!$A$1,MATCH($D173,Data!$CG:$CG,0)-1,MATCH($E173&amp;"/"&amp;Z$1,Data!$1:$1,0)-1))=TRUE,"",IF(OFFSET(Data!$A$1,MATCH($D173,Data!$CG:$CG,0)-1,MATCH($E173&amp;"/"&amp;Z$1,Data!$1:$1,0)-1)=0,"",OFFSET(Data!$A$1,MATCH($D173,Data!$CG:$CG,0)-1,MATCH($E173&amp;"/"&amp;Z$1,Data!$1:$1,0)-1)))</f>
        <v/>
      </c>
      <c r="AA173" s="256" t="str">
        <f ca="1">IF(ISERROR(OFFSET(Data!$A$1,MATCH($D173,Data!$CG:$CG,0)-1,MATCH($E173&amp;"/"&amp;AA$1,Data!$1:$1,0)-1))=TRUE,"",IF(OFFSET(Data!$A$1,MATCH($D173,Data!$CG:$CG,0)-1,MATCH($E173&amp;"/"&amp;AA$1,Data!$1:$1,0)-1)=0,"",OFFSET(Data!$A$1,MATCH($D173,Data!$CG:$CG,0)-1,MATCH($E173&amp;"/"&amp;AA$1,Data!$1:$1,0)-1)))</f>
        <v/>
      </c>
      <c r="AB173" s="256" t="str">
        <f ca="1">IF(ISERROR(OFFSET(Data!$A$1,MATCH($D173,Data!$CG:$CG,0)-1,MATCH($E173&amp;"/"&amp;AB$1,Data!$1:$1,0)-1))=TRUE,"",IF(OFFSET(Data!$A$1,MATCH($D173,Data!$CG:$CG,0)-1,MATCH($E173&amp;"/"&amp;AB$1,Data!$1:$1,0)-1)=0,"",OFFSET(Data!$A$1,MATCH($D173,Data!$CG:$CG,0)-1,MATCH($E173&amp;"/"&amp;AB$1,Data!$1:$1,0)-1)))</f>
        <v/>
      </c>
      <c r="AC173" s="256" t="str">
        <f ca="1">IF(ISERROR(OFFSET(Data!$A$1,MATCH($D173,Data!$CG:$CG,0)-1,MATCH($E173&amp;"/"&amp;AC$1,Data!$1:$1,0)-1))=TRUE,"",IF(OFFSET(Data!$A$1,MATCH($D173,Data!$CG:$CG,0)-1,MATCH($E173&amp;"/"&amp;AC$1,Data!$1:$1,0)-1)=0,"",OFFSET(Data!$A$1,MATCH($D173,Data!$CG:$CG,0)-1,MATCH($E173&amp;"/"&amp;AC$1,Data!$1:$1,0)-1)))</f>
        <v/>
      </c>
      <c r="AD173" s="256" t="str">
        <f ca="1">IF(ISERROR(OFFSET(Data!$A$1,MATCH($D173,Data!$CG:$CG,0)-1,MATCH($E173&amp;"/"&amp;AD$1,Data!$1:$1,0)-1))=TRUE,"",IF(OFFSET(Data!$A$1,MATCH($D173,Data!$CG:$CG,0)-1,MATCH($E173&amp;"/"&amp;AD$1,Data!$1:$1,0)-1)=0,"",OFFSET(Data!$A$1,MATCH($D173,Data!$CG:$CG,0)-1,MATCH($E173&amp;"/"&amp;AD$1,Data!$1:$1,0)-1)))</f>
        <v/>
      </c>
      <c r="AE173" s="256" t="str">
        <f ca="1">IF(ISERROR(OFFSET(Data!$A$1,MATCH($D173,Data!$CG:$CG,0)-1,MATCH($E173&amp;"/"&amp;AE$1,Data!$1:$1,0)-1))=TRUE,"",IF(OFFSET(Data!$A$1,MATCH($D173,Data!$CG:$CG,0)-1,MATCH($E173&amp;"/"&amp;AE$1,Data!$1:$1,0)-1)=0,"",OFFSET(Data!$A$1,MATCH($D173,Data!$CG:$CG,0)-1,MATCH($E173&amp;"/"&amp;AE$1,Data!$1:$1,0)-1)))</f>
        <v/>
      </c>
      <c r="AF173" s="258" t="str">
        <f ca="1">IF(ISERROR(OFFSET(Data!$A$1,MATCH($D173,Data!$CG:$CG,0)-1,MATCH($E173&amp;"/"&amp;AF$1,Data!$1:$1,0)-1))=TRUE,"",IF(OFFSET(Data!$A$1,MATCH($D173,Data!$CG:$CG,0)-1,MATCH($E173&amp;"/"&amp;AF$1,Data!$1:$1,0)-1)=0,"",OFFSET(Data!$A$1,MATCH($D173,Data!$CG:$CG,0)-1,MATCH($E173&amp;"/"&amp;AF$1,Data!$1:$1,0)-1)))</f>
        <v/>
      </c>
      <c r="AG173" s="214">
        <f t="shared" ca="1" si="7"/>
        <v>0</v>
      </c>
      <c r="AH173" s="215">
        <f ca="1">SUM(AG169:AG173)</f>
        <v>0</v>
      </c>
    </row>
    <row r="174" spans="1:34" ht="15" hidden="1" customHeight="1" x14ac:dyDescent="0.25">
      <c r="A174" s="445">
        <v>34</v>
      </c>
      <c r="B174" s="448" t="e">
        <f>INDEX(Data!CI:CI,MATCH("W"&amp;A174,Data!A:A,0))</f>
        <v>#N/A</v>
      </c>
      <c r="C174" s="451" t="e">
        <f>INDEX(Data!CG:CG,MATCH("W"&amp;A174,Data!A:A,0))</f>
        <v>#N/A</v>
      </c>
      <c r="D174" s="26" t="e">
        <f>IF(C174&lt;&gt;"",C174,#REF!)</f>
        <v>#N/A</v>
      </c>
      <c r="E174" s="27" t="s">
        <v>21</v>
      </c>
      <c r="F174" s="271" t="str">
        <f ca="1">IF(ISERROR(OFFSET(Data!$A$1,MATCH($D174,Data!$CG:$CG,0)-1,MATCH($E174&amp;"/"&amp;F$1,Data!$1:$1,0)-1))=TRUE,"",IF(OFFSET(Data!$A$1,MATCH($D174,Data!$CG:$CG,0)-1,MATCH($E174&amp;"/"&amp;F$1,Data!$1:$1,0)-1)=0,"",OFFSET(Data!$A$1,MATCH($D174,Data!$CG:$CG,0)-1,MATCH($E174&amp;"/"&amp;F$1,Data!$1:$1,0)-1)))</f>
        <v/>
      </c>
      <c r="G174" s="250" t="str">
        <f ca="1">IF(ISERROR(OFFSET(Data!$A$1,MATCH($D174,Data!$CG:$CG,0)-1,MATCH($E174&amp;"/"&amp;G$1,Data!$1:$1,0)-1))=TRUE,"",IF(OFFSET(Data!$A$1,MATCH($D174,Data!$CG:$CG,0)-1,MATCH($E174&amp;"/"&amp;G$1,Data!$1:$1,0)-1)=0,"",OFFSET(Data!$A$1,MATCH($D174,Data!$CG:$CG,0)-1,MATCH($E174&amp;"/"&amp;G$1,Data!$1:$1,0)-1)))</f>
        <v/>
      </c>
      <c r="H174" s="250" t="str">
        <f ca="1">IF(ISERROR(OFFSET(Data!$A$1,MATCH($D174,Data!$CG:$CG,0)-1,MATCH($E174&amp;"/"&amp;H$1,Data!$1:$1,0)-1))=TRUE,"",IF(OFFSET(Data!$A$1,MATCH($D174,Data!$CG:$CG,0)-1,MATCH($E174&amp;"/"&amp;H$1,Data!$1:$1,0)-1)=0,"",OFFSET(Data!$A$1,MATCH($D174,Data!$CG:$CG,0)-1,MATCH($E174&amp;"/"&amp;H$1,Data!$1:$1,0)-1)))</f>
        <v/>
      </c>
      <c r="I174" s="250" t="str">
        <f ca="1">IF(ISERROR(OFFSET(Data!$A$1,MATCH($D174,Data!$CG:$CG,0)-1,MATCH($E174&amp;"/"&amp;I$1,Data!$1:$1,0)-1))=TRUE,"",IF(OFFSET(Data!$A$1,MATCH($D174,Data!$CG:$CG,0)-1,MATCH($E174&amp;"/"&amp;I$1,Data!$1:$1,0)-1)=0,"",OFFSET(Data!$A$1,MATCH($D174,Data!$CG:$CG,0)-1,MATCH($E174&amp;"/"&amp;I$1,Data!$1:$1,0)-1)))</f>
        <v/>
      </c>
      <c r="J174" s="250" t="str">
        <f ca="1">IF(ISERROR(OFFSET(Data!$A$1,MATCH($D174,Data!$CG:$CG,0)-1,MATCH($E174&amp;"/"&amp;J$1,Data!$1:$1,0)-1))=TRUE,"",IF(OFFSET(Data!$A$1,MATCH($D174,Data!$CG:$CG,0)-1,MATCH($E174&amp;"/"&amp;J$1,Data!$1:$1,0)-1)=0,"",OFFSET(Data!$A$1,MATCH($D174,Data!$CG:$CG,0)-1,MATCH($E174&amp;"/"&amp;J$1,Data!$1:$1,0)-1)))</f>
        <v/>
      </c>
      <c r="K174" s="250" t="str">
        <f ca="1">IF(ISERROR(OFFSET(Data!$A$1,MATCH($D174,Data!$CG:$CG,0)-1,MATCH($E174&amp;"/"&amp;K$1,Data!$1:$1,0)-1))=TRUE,"",IF(OFFSET(Data!$A$1,MATCH($D174,Data!$CG:$CG,0)-1,MATCH($E174&amp;"/"&amp;K$1,Data!$1:$1,0)-1)=0,"",OFFSET(Data!$A$1,MATCH($D174,Data!$CG:$CG,0)-1,MATCH($E174&amp;"/"&amp;K$1,Data!$1:$1,0)-1)))</f>
        <v/>
      </c>
      <c r="L174" s="250" t="str">
        <f ca="1">IF(ISERROR(OFFSET(Data!$A$1,MATCH($D174,Data!$CG:$CG,0)-1,MATCH($E174&amp;"/"&amp;L$1,Data!$1:$1,0)-1))=TRUE,"",IF(OFFSET(Data!$A$1,MATCH($D174,Data!$CG:$CG,0)-1,MATCH($E174&amp;"/"&amp;L$1,Data!$1:$1,0)-1)=0,"",OFFSET(Data!$A$1,MATCH($D174,Data!$CG:$CG,0)-1,MATCH($E174&amp;"/"&amp;L$1,Data!$1:$1,0)-1)))</f>
        <v/>
      </c>
      <c r="M174" s="250" t="str">
        <f ca="1">IF(ISERROR(OFFSET(Data!$A$1,MATCH($D174,Data!$CG:$CG,0)-1,MATCH($E174&amp;"/"&amp;M$1,Data!$1:$1,0)-1))=TRUE,"",IF(OFFSET(Data!$A$1,MATCH($D174,Data!$CG:$CG,0)-1,MATCH($E174&amp;"/"&amp;M$1,Data!$1:$1,0)-1)=0,"",OFFSET(Data!$A$1,MATCH($D174,Data!$CG:$CG,0)-1,MATCH($E174&amp;"/"&amp;M$1,Data!$1:$1,0)-1)))</f>
        <v/>
      </c>
      <c r="N174" s="250" t="str">
        <f ca="1">IF(ISERROR(OFFSET(Data!$A$1,MATCH($D174,Data!$CG:$CG,0)-1,MATCH($E174&amp;"/"&amp;N$1,Data!$1:$1,0)-1))=TRUE,"",IF(OFFSET(Data!$A$1,MATCH($D174,Data!$CG:$CG,0)-1,MATCH($E174&amp;"/"&amp;N$1,Data!$1:$1,0)-1)=0,"",OFFSET(Data!$A$1,MATCH($D174,Data!$CG:$CG,0)-1,MATCH($E174&amp;"/"&amp;N$1,Data!$1:$1,0)-1)))</f>
        <v/>
      </c>
      <c r="O174" s="250" t="str">
        <f ca="1">IF(ISERROR(OFFSET(Data!$A$1,MATCH($D174,Data!$CG:$CG,0)-1,MATCH($E174&amp;"/"&amp;O$1,Data!$1:$1,0)-1))=TRUE,"",IF(OFFSET(Data!$A$1,MATCH($D174,Data!$CG:$CG,0)-1,MATCH($E174&amp;"/"&amp;O$1,Data!$1:$1,0)-1)=0,"",OFFSET(Data!$A$1,MATCH($D174,Data!$CG:$CG,0)-1,MATCH($E174&amp;"/"&amp;O$1,Data!$1:$1,0)-1)))</f>
        <v/>
      </c>
      <c r="P174" s="250" t="str">
        <f ca="1">IF(ISERROR(OFFSET(Data!$A$1,MATCH($D174,Data!$CG:$CG,0)-1,MATCH($E174&amp;"/"&amp;P$1,Data!$1:$1,0)-1))=TRUE,"",IF(OFFSET(Data!$A$1,MATCH($D174,Data!$CG:$CG,0)-1,MATCH($E174&amp;"/"&amp;P$1,Data!$1:$1,0)-1)=0,"",OFFSET(Data!$A$1,MATCH($D174,Data!$CG:$CG,0)-1,MATCH($E174&amp;"/"&amp;P$1,Data!$1:$1,0)-1)))</f>
        <v/>
      </c>
      <c r="Q174" s="250" t="str">
        <f ca="1">IF(ISERROR(OFFSET(Data!$A$1,MATCH($D174,Data!$CG:$CG,0)-1,MATCH($E174&amp;"/"&amp;Q$1,Data!$1:$1,0)-1))=TRUE,"",IF(OFFSET(Data!$A$1,MATCH($D174,Data!$CG:$CG,0)-1,MATCH($E174&amp;"/"&amp;Q$1,Data!$1:$1,0)-1)=0,"",OFFSET(Data!$A$1,MATCH($D174,Data!$CG:$CG,0)-1,MATCH($E174&amp;"/"&amp;Q$1,Data!$1:$1,0)-1)))</f>
        <v/>
      </c>
      <c r="R174" s="250" t="str">
        <f ca="1">IF(ISERROR(OFFSET(Data!$A$1,MATCH($D174,Data!$CG:$CG,0)-1,MATCH($E174&amp;"/"&amp;R$1,Data!$1:$1,0)-1))=TRUE,"",IF(OFFSET(Data!$A$1,MATCH($D174,Data!$CG:$CG,0)-1,MATCH($E174&amp;"/"&amp;R$1,Data!$1:$1,0)-1)=0,"",OFFSET(Data!$A$1,MATCH($D174,Data!$CG:$CG,0)-1,MATCH($E174&amp;"/"&amp;R$1,Data!$1:$1,0)-1)))</f>
        <v/>
      </c>
      <c r="S174" s="250" t="str">
        <f ca="1">IF(ISERROR(OFFSET(Data!$A$1,MATCH($D174,Data!$CG:$CG,0)-1,MATCH($E174&amp;"/"&amp;S$1,Data!$1:$1,0)-1))=TRUE,"",IF(OFFSET(Data!$A$1,MATCH($D174,Data!$CG:$CG,0)-1,MATCH($E174&amp;"/"&amp;S$1,Data!$1:$1,0)-1)=0,"",OFFSET(Data!$A$1,MATCH($D174,Data!$CG:$CG,0)-1,MATCH($E174&amp;"/"&amp;S$1,Data!$1:$1,0)-1)))</f>
        <v/>
      </c>
      <c r="T174" s="250" t="str">
        <f ca="1">IF(ISERROR(OFFSET(Data!$A$1,MATCH($D174,Data!$CG:$CG,0)-1,MATCH($E174&amp;"/"&amp;T$1,Data!$1:$1,0)-1))=TRUE,"",IF(OFFSET(Data!$A$1,MATCH($D174,Data!$CG:$CG,0)-1,MATCH($E174&amp;"/"&amp;T$1,Data!$1:$1,0)-1)=0,"",OFFSET(Data!$A$1,MATCH($D174,Data!$CG:$CG,0)-1,MATCH($E174&amp;"/"&amp;T$1,Data!$1:$1,0)-1)))</f>
        <v/>
      </c>
      <c r="U174" s="250" t="str">
        <f ca="1">IF(ISERROR(OFFSET(Data!$A$1,MATCH($D174,Data!$CG:$CG,0)-1,MATCH($E174&amp;"/"&amp;U$1,Data!$1:$1,0)-1))=TRUE,"",IF(OFFSET(Data!$A$1,MATCH($D174,Data!$CG:$CG,0)-1,MATCH($E174&amp;"/"&amp;U$1,Data!$1:$1,0)-1)=0,"",OFFSET(Data!$A$1,MATCH($D174,Data!$CG:$CG,0)-1,MATCH($E174&amp;"/"&amp;U$1,Data!$1:$1,0)-1)))</f>
        <v/>
      </c>
      <c r="V174" s="250" t="str">
        <f ca="1">IF(ISERROR(OFFSET(Data!$A$1,MATCH($D174,Data!$CG:$CG,0)-1,MATCH($E174&amp;"/"&amp;V$1,Data!$1:$1,0)-1))=TRUE,"",IF(OFFSET(Data!$A$1,MATCH($D174,Data!$CG:$CG,0)-1,MATCH($E174&amp;"/"&amp;V$1,Data!$1:$1,0)-1)=0,"",OFFSET(Data!$A$1,MATCH($D174,Data!$CG:$CG,0)-1,MATCH($E174&amp;"/"&amp;V$1,Data!$1:$1,0)-1)))</f>
        <v/>
      </c>
      <c r="W174" s="272" t="str">
        <f ca="1">IF(ISERROR(OFFSET(Data!$A$1,MATCH($D174,Data!$CG:$CG,0)-1,MATCH($E174&amp;"/"&amp;W$1,Data!$1:$1,0)-1))=TRUE,"",IF(OFFSET(Data!$A$1,MATCH($D174,Data!$CG:$CG,0)-1,MATCH($E174&amp;"/"&amp;W$1,Data!$1:$1,0)-1)=0,"",OFFSET(Data!$A$1,MATCH($D174,Data!$CG:$CG,0)-1,MATCH($E174&amp;"/"&amp;W$1,Data!$1:$1,0)-1)))</f>
        <v/>
      </c>
      <c r="X174" s="250" t="str">
        <f ca="1">IF(ISERROR(OFFSET(Data!$A$1,MATCH($D174,Data!$CG:$CG,0)-1,MATCH($E174&amp;"/"&amp;X$1,Data!$1:$1,0)-1))=TRUE,"",IF(OFFSET(Data!$A$1,MATCH($D174,Data!$CG:$CG,0)-1,MATCH($E174&amp;"/"&amp;X$1,Data!$1:$1,0)-1)=0,"",OFFSET(Data!$A$1,MATCH($D174,Data!$CG:$CG,0)-1,MATCH($E174&amp;"/"&amp;X$1,Data!$1:$1,0)-1)))</f>
        <v/>
      </c>
      <c r="Y174" s="250" t="str">
        <f ca="1">IF(ISERROR(OFFSET(Data!$A$1,MATCH($D174,Data!$CG:$CG,0)-1,MATCH($E174&amp;"/"&amp;Y$1,Data!$1:$1,0)-1))=TRUE,"",IF(OFFSET(Data!$A$1,MATCH($D174,Data!$CG:$CG,0)-1,MATCH($E174&amp;"/"&amp;Y$1,Data!$1:$1,0)-1)=0,"",OFFSET(Data!$A$1,MATCH($D174,Data!$CG:$CG,0)-1,MATCH($E174&amp;"/"&amp;Y$1,Data!$1:$1,0)-1)))</f>
        <v/>
      </c>
      <c r="Z174" s="250" t="str">
        <f ca="1">IF(ISERROR(OFFSET(Data!$A$1,MATCH($D174,Data!$CG:$CG,0)-1,MATCH($E174&amp;"/"&amp;Z$1,Data!$1:$1,0)-1))=TRUE,"",IF(OFFSET(Data!$A$1,MATCH($D174,Data!$CG:$CG,0)-1,MATCH($E174&amp;"/"&amp;Z$1,Data!$1:$1,0)-1)=0,"",OFFSET(Data!$A$1,MATCH($D174,Data!$CG:$CG,0)-1,MATCH($E174&amp;"/"&amp;Z$1,Data!$1:$1,0)-1)))</f>
        <v/>
      </c>
      <c r="AA174" s="250" t="str">
        <f ca="1">IF(ISERROR(OFFSET(Data!$A$1,MATCH($D174,Data!$CG:$CG,0)-1,MATCH($E174&amp;"/"&amp;AA$1,Data!$1:$1,0)-1))=TRUE,"",IF(OFFSET(Data!$A$1,MATCH($D174,Data!$CG:$CG,0)-1,MATCH($E174&amp;"/"&amp;AA$1,Data!$1:$1,0)-1)=0,"",OFFSET(Data!$A$1,MATCH($D174,Data!$CG:$CG,0)-1,MATCH($E174&amp;"/"&amp;AA$1,Data!$1:$1,0)-1)))</f>
        <v/>
      </c>
      <c r="AB174" s="250" t="str">
        <f ca="1">IF(ISERROR(OFFSET(Data!$A$1,MATCH($D174,Data!$CG:$CG,0)-1,MATCH($E174&amp;"/"&amp;AB$1,Data!$1:$1,0)-1))=TRUE,"",IF(OFFSET(Data!$A$1,MATCH($D174,Data!$CG:$CG,0)-1,MATCH($E174&amp;"/"&amp;AB$1,Data!$1:$1,0)-1)=0,"",OFFSET(Data!$A$1,MATCH($D174,Data!$CG:$CG,0)-1,MATCH($E174&amp;"/"&amp;AB$1,Data!$1:$1,0)-1)))</f>
        <v/>
      </c>
      <c r="AC174" s="250" t="str">
        <f ca="1">IF(ISERROR(OFFSET(Data!$A$1,MATCH($D174,Data!$CG:$CG,0)-1,MATCH($E174&amp;"/"&amp;AC$1,Data!$1:$1,0)-1))=TRUE,"",IF(OFFSET(Data!$A$1,MATCH($D174,Data!$CG:$CG,0)-1,MATCH($E174&amp;"/"&amp;AC$1,Data!$1:$1,0)-1)=0,"",OFFSET(Data!$A$1,MATCH($D174,Data!$CG:$CG,0)-1,MATCH($E174&amp;"/"&amp;AC$1,Data!$1:$1,0)-1)))</f>
        <v/>
      </c>
      <c r="AD174" s="250" t="str">
        <f ca="1">IF(ISERROR(OFFSET(Data!$A$1,MATCH($D174,Data!$CG:$CG,0)-1,MATCH($E174&amp;"/"&amp;AD$1,Data!$1:$1,0)-1))=TRUE,"",IF(OFFSET(Data!$A$1,MATCH($D174,Data!$CG:$CG,0)-1,MATCH($E174&amp;"/"&amp;AD$1,Data!$1:$1,0)-1)=0,"",OFFSET(Data!$A$1,MATCH($D174,Data!$CG:$CG,0)-1,MATCH($E174&amp;"/"&amp;AD$1,Data!$1:$1,0)-1)))</f>
        <v/>
      </c>
      <c r="AE174" s="250" t="str">
        <f ca="1">IF(ISERROR(OFFSET(Data!$A$1,MATCH($D174,Data!$CG:$CG,0)-1,MATCH($E174&amp;"/"&amp;AE$1,Data!$1:$1,0)-1))=TRUE,"",IF(OFFSET(Data!$A$1,MATCH($D174,Data!$CG:$CG,0)-1,MATCH($E174&amp;"/"&amp;AE$1,Data!$1:$1,0)-1)=0,"",OFFSET(Data!$A$1,MATCH($D174,Data!$CG:$CG,0)-1,MATCH($E174&amp;"/"&amp;AE$1,Data!$1:$1,0)-1)))</f>
        <v/>
      </c>
      <c r="AF174" s="251" t="str">
        <f ca="1">IF(ISERROR(OFFSET(Data!$A$1,MATCH($D174,Data!$CG:$CG,0)-1,MATCH($E174&amp;"/"&amp;AF$1,Data!$1:$1,0)-1))=TRUE,"",IF(OFFSET(Data!$A$1,MATCH($D174,Data!$CG:$CG,0)-1,MATCH($E174&amp;"/"&amp;AF$1,Data!$1:$1,0)-1)=0,"",OFFSET(Data!$A$1,MATCH($D174,Data!$CG:$CG,0)-1,MATCH($E174&amp;"/"&amp;AF$1,Data!$1:$1,0)-1)))</f>
        <v/>
      </c>
      <c r="AG174" s="210">
        <f t="shared" ca="1" si="7"/>
        <v>0</v>
      </c>
      <c r="AH174" s="211">
        <f ca="1">AG174</f>
        <v>0</v>
      </c>
    </row>
    <row r="175" spans="1:34" ht="15" hidden="1" customHeight="1" thickBot="1" x14ac:dyDescent="0.3">
      <c r="A175" s="446"/>
      <c r="B175" s="449"/>
      <c r="C175" s="452"/>
      <c r="D175" s="28" t="e">
        <f>IF(C175&lt;&gt;"",C175,D174)</f>
        <v>#N/A</v>
      </c>
      <c r="E175" s="29" t="s">
        <v>22</v>
      </c>
      <c r="F175" s="254" t="str">
        <f ca="1">IF(ISERROR(OFFSET(Data!$A$1,MATCH($D175,Data!$CG:$CG,0)-1,MATCH($E175&amp;"/"&amp;F$1,Data!$1:$1,0)-1))=TRUE,"",IF(OFFSET(Data!$A$1,MATCH($D175,Data!$CG:$CG,0)-1,MATCH($E175&amp;"/"&amp;F$1,Data!$1:$1,0)-1)=0,"",OFFSET(Data!$A$1,MATCH($D175,Data!$CG:$CG,0)-1,MATCH($E175&amp;"/"&amp;F$1,Data!$1:$1,0)-1)))</f>
        <v/>
      </c>
      <c r="G175" s="252" t="str">
        <f ca="1">IF(ISERROR(OFFSET(Data!$A$1,MATCH($D175,Data!$CG:$CG,0)-1,MATCH($E175&amp;"/"&amp;G$1,Data!$1:$1,0)-1))=TRUE,"",IF(OFFSET(Data!$A$1,MATCH($D175,Data!$CG:$CG,0)-1,MATCH($E175&amp;"/"&amp;G$1,Data!$1:$1,0)-1)=0,"",OFFSET(Data!$A$1,MATCH($D175,Data!$CG:$CG,0)-1,MATCH($E175&amp;"/"&amp;G$1,Data!$1:$1,0)-1)))</f>
        <v/>
      </c>
      <c r="H175" s="252" t="str">
        <f ca="1">IF(ISERROR(OFFSET(Data!$A$1,MATCH($D175,Data!$CG:$CG,0)-1,MATCH($E175&amp;"/"&amp;H$1,Data!$1:$1,0)-1))=TRUE,"",IF(OFFSET(Data!$A$1,MATCH($D175,Data!$CG:$CG,0)-1,MATCH($E175&amp;"/"&amp;H$1,Data!$1:$1,0)-1)=0,"",OFFSET(Data!$A$1,MATCH($D175,Data!$CG:$CG,0)-1,MATCH($E175&amp;"/"&amp;H$1,Data!$1:$1,0)-1)))</f>
        <v/>
      </c>
      <c r="I175" s="252" t="str">
        <f ca="1">IF(ISERROR(OFFSET(Data!$A$1,MATCH($D175,Data!$CG:$CG,0)-1,MATCH($E175&amp;"/"&amp;I$1,Data!$1:$1,0)-1))=TRUE,"",IF(OFFSET(Data!$A$1,MATCH($D175,Data!$CG:$CG,0)-1,MATCH($E175&amp;"/"&amp;I$1,Data!$1:$1,0)-1)=0,"",OFFSET(Data!$A$1,MATCH($D175,Data!$CG:$CG,0)-1,MATCH($E175&amp;"/"&amp;I$1,Data!$1:$1,0)-1)))</f>
        <v/>
      </c>
      <c r="J175" s="252" t="str">
        <f ca="1">IF(ISERROR(OFFSET(Data!$A$1,MATCH($D175,Data!$CG:$CG,0)-1,MATCH($E175&amp;"/"&amp;J$1,Data!$1:$1,0)-1))=TRUE,"",IF(OFFSET(Data!$A$1,MATCH($D175,Data!$CG:$CG,0)-1,MATCH($E175&amp;"/"&amp;J$1,Data!$1:$1,0)-1)=0,"",OFFSET(Data!$A$1,MATCH($D175,Data!$CG:$CG,0)-1,MATCH($E175&amp;"/"&amp;J$1,Data!$1:$1,0)-1)))</f>
        <v/>
      </c>
      <c r="K175" s="252" t="str">
        <f ca="1">IF(ISERROR(OFFSET(Data!$A$1,MATCH($D175,Data!$CG:$CG,0)-1,MATCH($E175&amp;"/"&amp;K$1,Data!$1:$1,0)-1))=TRUE,"",IF(OFFSET(Data!$A$1,MATCH($D175,Data!$CG:$CG,0)-1,MATCH($E175&amp;"/"&amp;K$1,Data!$1:$1,0)-1)=0,"",OFFSET(Data!$A$1,MATCH($D175,Data!$CG:$CG,0)-1,MATCH($E175&amp;"/"&amp;K$1,Data!$1:$1,0)-1)))</f>
        <v/>
      </c>
      <c r="L175" s="252" t="str">
        <f ca="1">IF(ISERROR(OFFSET(Data!$A$1,MATCH($D175,Data!$CG:$CG,0)-1,MATCH($E175&amp;"/"&amp;L$1,Data!$1:$1,0)-1))=TRUE,"",IF(OFFSET(Data!$A$1,MATCH($D175,Data!$CG:$CG,0)-1,MATCH($E175&amp;"/"&amp;L$1,Data!$1:$1,0)-1)=0,"",OFFSET(Data!$A$1,MATCH($D175,Data!$CG:$CG,0)-1,MATCH($E175&amp;"/"&amp;L$1,Data!$1:$1,0)-1)))</f>
        <v/>
      </c>
      <c r="M175" s="252" t="str">
        <f ca="1">IF(ISERROR(OFFSET(Data!$A$1,MATCH($D175,Data!$CG:$CG,0)-1,MATCH($E175&amp;"/"&amp;M$1,Data!$1:$1,0)-1))=TRUE,"",IF(OFFSET(Data!$A$1,MATCH($D175,Data!$CG:$CG,0)-1,MATCH($E175&amp;"/"&amp;M$1,Data!$1:$1,0)-1)=0,"",OFFSET(Data!$A$1,MATCH($D175,Data!$CG:$CG,0)-1,MATCH($E175&amp;"/"&amp;M$1,Data!$1:$1,0)-1)))</f>
        <v/>
      </c>
      <c r="N175" s="252" t="str">
        <f ca="1">IF(ISERROR(OFFSET(Data!$A$1,MATCH($D175,Data!$CG:$CG,0)-1,MATCH($E175&amp;"/"&amp;N$1,Data!$1:$1,0)-1))=TRUE,"",IF(OFFSET(Data!$A$1,MATCH($D175,Data!$CG:$CG,0)-1,MATCH($E175&amp;"/"&amp;N$1,Data!$1:$1,0)-1)=0,"",OFFSET(Data!$A$1,MATCH($D175,Data!$CG:$CG,0)-1,MATCH($E175&amp;"/"&amp;N$1,Data!$1:$1,0)-1)))</f>
        <v/>
      </c>
      <c r="O175" s="252" t="str">
        <f ca="1">IF(ISERROR(OFFSET(Data!$A$1,MATCH($D175,Data!$CG:$CG,0)-1,MATCH($E175&amp;"/"&amp;O$1,Data!$1:$1,0)-1))=TRUE,"",IF(OFFSET(Data!$A$1,MATCH($D175,Data!$CG:$CG,0)-1,MATCH($E175&amp;"/"&amp;O$1,Data!$1:$1,0)-1)=0,"",OFFSET(Data!$A$1,MATCH($D175,Data!$CG:$CG,0)-1,MATCH($E175&amp;"/"&amp;O$1,Data!$1:$1,0)-1)))</f>
        <v/>
      </c>
      <c r="P175" s="252" t="str">
        <f ca="1">IF(ISERROR(OFFSET(Data!$A$1,MATCH($D175,Data!$CG:$CG,0)-1,MATCH($E175&amp;"/"&amp;P$1,Data!$1:$1,0)-1))=TRUE,"",IF(OFFSET(Data!$A$1,MATCH($D175,Data!$CG:$CG,0)-1,MATCH($E175&amp;"/"&amp;P$1,Data!$1:$1,0)-1)=0,"",OFFSET(Data!$A$1,MATCH($D175,Data!$CG:$CG,0)-1,MATCH($E175&amp;"/"&amp;P$1,Data!$1:$1,0)-1)))</f>
        <v/>
      </c>
      <c r="Q175" s="252" t="str">
        <f ca="1">IF(ISERROR(OFFSET(Data!$A$1,MATCH($D175,Data!$CG:$CG,0)-1,MATCH($E175&amp;"/"&amp;Q$1,Data!$1:$1,0)-1))=TRUE,"",IF(OFFSET(Data!$A$1,MATCH($D175,Data!$CG:$CG,0)-1,MATCH($E175&amp;"/"&amp;Q$1,Data!$1:$1,0)-1)=0,"",OFFSET(Data!$A$1,MATCH($D175,Data!$CG:$CG,0)-1,MATCH($E175&amp;"/"&amp;Q$1,Data!$1:$1,0)-1)))</f>
        <v/>
      </c>
      <c r="R175" s="252" t="str">
        <f ca="1">IF(ISERROR(OFFSET(Data!$A$1,MATCH($D175,Data!$CG:$CG,0)-1,MATCH($E175&amp;"/"&amp;R$1,Data!$1:$1,0)-1))=TRUE,"",IF(OFFSET(Data!$A$1,MATCH($D175,Data!$CG:$CG,0)-1,MATCH($E175&amp;"/"&amp;R$1,Data!$1:$1,0)-1)=0,"",OFFSET(Data!$A$1,MATCH($D175,Data!$CG:$CG,0)-1,MATCH($E175&amp;"/"&amp;R$1,Data!$1:$1,0)-1)))</f>
        <v/>
      </c>
      <c r="S175" s="252" t="str">
        <f ca="1">IF(ISERROR(OFFSET(Data!$A$1,MATCH($D175,Data!$CG:$CG,0)-1,MATCH($E175&amp;"/"&amp;S$1,Data!$1:$1,0)-1))=TRUE,"",IF(OFFSET(Data!$A$1,MATCH($D175,Data!$CG:$CG,0)-1,MATCH($E175&amp;"/"&amp;S$1,Data!$1:$1,0)-1)=0,"",OFFSET(Data!$A$1,MATCH($D175,Data!$CG:$CG,0)-1,MATCH($E175&amp;"/"&amp;S$1,Data!$1:$1,0)-1)))</f>
        <v/>
      </c>
      <c r="T175" s="252" t="str">
        <f ca="1">IF(ISERROR(OFFSET(Data!$A$1,MATCH($D175,Data!$CG:$CG,0)-1,MATCH($E175&amp;"/"&amp;T$1,Data!$1:$1,0)-1))=TRUE,"",IF(OFFSET(Data!$A$1,MATCH($D175,Data!$CG:$CG,0)-1,MATCH($E175&amp;"/"&amp;T$1,Data!$1:$1,0)-1)=0,"",OFFSET(Data!$A$1,MATCH($D175,Data!$CG:$CG,0)-1,MATCH($E175&amp;"/"&amp;T$1,Data!$1:$1,0)-1)))</f>
        <v/>
      </c>
      <c r="U175" s="252" t="str">
        <f ca="1">IF(ISERROR(OFFSET(Data!$A$1,MATCH($D175,Data!$CG:$CG,0)-1,MATCH($E175&amp;"/"&amp;U$1,Data!$1:$1,0)-1))=TRUE,"",IF(OFFSET(Data!$A$1,MATCH($D175,Data!$CG:$CG,0)-1,MATCH($E175&amp;"/"&amp;U$1,Data!$1:$1,0)-1)=0,"",OFFSET(Data!$A$1,MATCH($D175,Data!$CG:$CG,0)-1,MATCH($E175&amp;"/"&amp;U$1,Data!$1:$1,0)-1)))</f>
        <v/>
      </c>
      <c r="V175" s="252" t="str">
        <f ca="1">IF(ISERROR(OFFSET(Data!$A$1,MATCH($D175,Data!$CG:$CG,0)-1,MATCH($E175&amp;"/"&amp;V$1,Data!$1:$1,0)-1))=TRUE,"",IF(OFFSET(Data!$A$1,MATCH($D175,Data!$CG:$CG,0)-1,MATCH($E175&amp;"/"&amp;V$1,Data!$1:$1,0)-1)=0,"",OFFSET(Data!$A$1,MATCH($D175,Data!$CG:$CG,0)-1,MATCH($E175&amp;"/"&amp;V$1,Data!$1:$1,0)-1)))</f>
        <v/>
      </c>
      <c r="W175" s="269" t="str">
        <f ca="1">IF(ISERROR(OFFSET(Data!$A$1,MATCH($D175,Data!$CG:$CG,0)-1,MATCH($E175&amp;"/"&amp;W$1,Data!$1:$1,0)-1))=TRUE,"",IF(OFFSET(Data!$A$1,MATCH($D175,Data!$CG:$CG,0)-1,MATCH($E175&amp;"/"&amp;W$1,Data!$1:$1,0)-1)=0,"",OFFSET(Data!$A$1,MATCH($D175,Data!$CG:$CG,0)-1,MATCH($E175&amp;"/"&amp;W$1,Data!$1:$1,0)-1)))</f>
        <v/>
      </c>
      <c r="X175" s="252" t="str">
        <f ca="1">IF(ISERROR(OFFSET(Data!$A$1,MATCH($D175,Data!$CG:$CG,0)-1,MATCH($E175&amp;"/"&amp;X$1,Data!$1:$1,0)-1))=TRUE,"",IF(OFFSET(Data!$A$1,MATCH($D175,Data!$CG:$CG,0)-1,MATCH($E175&amp;"/"&amp;X$1,Data!$1:$1,0)-1)=0,"",OFFSET(Data!$A$1,MATCH($D175,Data!$CG:$CG,0)-1,MATCH($E175&amp;"/"&amp;X$1,Data!$1:$1,0)-1)))</f>
        <v/>
      </c>
      <c r="Y175" s="252" t="str">
        <f ca="1">IF(ISERROR(OFFSET(Data!$A$1,MATCH($D175,Data!$CG:$CG,0)-1,MATCH($E175&amp;"/"&amp;Y$1,Data!$1:$1,0)-1))=TRUE,"",IF(OFFSET(Data!$A$1,MATCH($D175,Data!$CG:$CG,0)-1,MATCH($E175&amp;"/"&amp;Y$1,Data!$1:$1,0)-1)=0,"",OFFSET(Data!$A$1,MATCH($D175,Data!$CG:$CG,0)-1,MATCH($E175&amp;"/"&amp;Y$1,Data!$1:$1,0)-1)))</f>
        <v/>
      </c>
      <c r="Z175" s="252" t="str">
        <f ca="1">IF(ISERROR(OFFSET(Data!$A$1,MATCH($D175,Data!$CG:$CG,0)-1,MATCH($E175&amp;"/"&amp;Z$1,Data!$1:$1,0)-1))=TRUE,"",IF(OFFSET(Data!$A$1,MATCH($D175,Data!$CG:$CG,0)-1,MATCH($E175&amp;"/"&amp;Z$1,Data!$1:$1,0)-1)=0,"",OFFSET(Data!$A$1,MATCH($D175,Data!$CG:$CG,0)-1,MATCH($E175&amp;"/"&amp;Z$1,Data!$1:$1,0)-1)))</f>
        <v/>
      </c>
      <c r="AA175" s="252" t="str">
        <f ca="1">IF(ISERROR(OFFSET(Data!$A$1,MATCH($D175,Data!$CG:$CG,0)-1,MATCH($E175&amp;"/"&amp;AA$1,Data!$1:$1,0)-1))=TRUE,"",IF(OFFSET(Data!$A$1,MATCH($D175,Data!$CG:$CG,0)-1,MATCH($E175&amp;"/"&amp;AA$1,Data!$1:$1,0)-1)=0,"",OFFSET(Data!$A$1,MATCH($D175,Data!$CG:$CG,0)-1,MATCH($E175&amp;"/"&amp;AA$1,Data!$1:$1,0)-1)))</f>
        <v/>
      </c>
      <c r="AB175" s="252" t="str">
        <f ca="1">IF(ISERROR(OFFSET(Data!$A$1,MATCH($D175,Data!$CG:$CG,0)-1,MATCH($E175&amp;"/"&amp;AB$1,Data!$1:$1,0)-1))=TRUE,"",IF(OFFSET(Data!$A$1,MATCH($D175,Data!$CG:$CG,0)-1,MATCH($E175&amp;"/"&amp;AB$1,Data!$1:$1,0)-1)=0,"",OFFSET(Data!$A$1,MATCH($D175,Data!$CG:$CG,0)-1,MATCH($E175&amp;"/"&amp;AB$1,Data!$1:$1,0)-1)))</f>
        <v/>
      </c>
      <c r="AC175" s="252" t="str">
        <f ca="1">IF(ISERROR(OFFSET(Data!$A$1,MATCH($D175,Data!$CG:$CG,0)-1,MATCH($E175&amp;"/"&amp;AC$1,Data!$1:$1,0)-1))=TRUE,"",IF(OFFSET(Data!$A$1,MATCH($D175,Data!$CG:$CG,0)-1,MATCH($E175&amp;"/"&amp;AC$1,Data!$1:$1,0)-1)=0,"",OFFSET(Data!$A$1,MATCH($D175,Data!$CG:$CG,0)-1,MATCH($E175&amp;"/"&amp;AC$1,Data!$1:$1,0)-1)))</f>
        <v/>
      </c>
      <c r="AD175" s="252" t="str">
        <f ca="1">IF(ISERROR(OFFSET(Data!$A$1,MATCH($D175,Data!$CG:$CG,0)-1,MATCH($E175&amp;"/"&amp;AD$1,Data!$1:$1,0)-1))=TRUE,"",IF(OFFSET(Data!$A$1,MATCH($D175,Data!$CG:$CG,0)-1,MATCH($E175&amp;"/"&amp;AD$1,Data!$1:$1,0)-1)=0,"",OFFSET(Data!$A$1,MATCH($D175,Data!$CG:$CG,0)-1,MATCH($E175&amp;"/"&amp;AD$1,Data!$1:$1,0)-1)))</f>
        <v/>
      </c>
      <c r="AE175" s="252" t="str">
        <f ca="1">IF(ISERROR(OFFSET(Data!$A$1,MATCH($D175,Data!$CG:$CG,0)-1,MATCH($E175&amp;"/"&amp;AE$1,Data!$1:$1,0)-1))=TRUE,"",IF(OFFSET(Data!$A$1,MATCH($D175,Data!$CG:$CG,0)-1,MATCH($E175&amp;"/"&amp;AE$1,Data!$1:$1,0)-1)=0,"",OFFSET(Data!$A$1,MATCH($D175,Data!$CG:$CG,0)-1,MATCH($E175&amp;"/"&amp;AE$1,Data!$1:$1,0)-1)))</f>
        <v/>
      </c>
      <c r="AF175" s="253" t="str">
        <f ca="1">IF(ISERROR(OFFSET(Data!$A$1,MATCH($D175,Data!$CG:$CG,0)-1,MATCH($E175&amp;"/"&amp;AF$1,Data!$1:$1,0)-1))=TRUE,"",IF(OFFSET(Data!$A$1,MATCH($D175,Data!$CG:$CG,0)-1,MATCH($E175&amp;"/"&amp;AF$1,Data!$1:$1,0)-1)=0,"",OFFSET(Data!$A$1,MATCH($D175,Data!$CG:$CG,0)-1,MATCH($E175&amp;"/"&amp;AF$1,Data!$1:$1,0)-1)))</f>
        <v/>
      </c>
      <c r="AG175" s="212">
        <f t="shared" ca="1" si="7"/>
        <v>0</v>
      </c>
      <c r="AH175" s="213">
        <f ca="1">SUM(AG174:AG175)</f>
        <v>0</v>
      </c>
    </row>
    <row r="176" spans="1:34" ht="15" hidden="1" customHeight="1" x14ac:dyDescent="0.25">
      <c r="A176" s="446"/>
      <c r="B176" s="449"/>
      <c r="C176" s="452"/>
      <c r="D176" s="28" t="e">
        <f>IF(C176&lt;&gt;"",C176,D175)</f>
        <v>#N/A</v>
      </c>
      <c r="E176" s="29" t="s">
        <v>23</v>
      </c>
      <c r="F176" s="254" t="str">
        <f ca="1">IF(ISERROR(OFFSET(Data!$A$1,MATCH($D176,Data!$CG:$CG,0)-1,MATCH($E176&amp;"/"&amp;F$1,Data!$1:$1,0)-1))=TRUE,"",IF(OFFSET(Data!$A$1,MATCH($D176,Data!$CG:$CG,0)-1,MATCH($E176&amp;"/"&amp;F$1,Data!$1:$1,0)-1)=0,"",OFFSET(Data!$A$1,MATCH($D176,Data!$CG:$CG,0)-1,MATCH($E176&amp;"/"&amp;F$1,Data!$1:$1,0)-1)))</f>
        <v/>
      </c>
      <c r="G176" s="252" t="str">
        <f ca="1">IF(ISERROR(OFFSET(Data!$A$1,MATCH($D176,Data!$CG:$CG,0)-1,MATCH($E176&amp;"/"&amp;G$1,Data!$1:$1,0)-1))=TRUE,"",IF(OFFSET(Data!$A$1,MATCH($D176,Data!$CG:$CG,0)-1,MATCH($E176&amp;"/"&amp;G$1,Data!$1:$1,0)-1)=0,"",OFFSET(Data!$A$1,MATCH($D176,Data!$CG:$CG,0)-1,MATCH($E176&amp;"/"&amp;G$1,Data!$1:$1,0)-1)))</f>
        <v/>
      </c>
      <c r="H176" s="252" t="str">
        <f ca="1">IF(ISERROR(OFFSET(Data!$A$1,MATCH($D176,Data!$CG:$CG,0)-1,MATCH($E176&amp;"/"&amp;H$1,Data!$1:$1,0)-1))=TRUE,"",IF(OFFSET(Data!$A$1,MATCH($D176,Data!$CG:$CG,0)-1,MATCH($E176&amp;"/"&amp;H$1,Data!$1:$1,0)-1)=0,"",OFFSET(Data!$A$1,MATCH($D176,Data!$CG:$CG,0)-1,MATCH($E176&amp;"/"&amp;H$1,Data!$1:$1,0)-1)))</f>
        <v/>
      </c>
      <c r="I176" s="252" t="str">
        <f ca="1">IF(ISERROR(OFFSET(Data!$A$1,MATCH($D176,Data!$CG:$CG,0)-1,MATCH($E176&amp;"/"&amp;I$1,Data!$1:$1,0)-1))=TRUE,"",IF(OFFSET(Data!$A$1,MATCH($D176,Data!$CG:$CG,0)-1,MATCH($E176&amp;"/"&amp;I$1,Data!$1:$1,0)-1)=0,"",OFFSET(Data!$A$1,MATCH($D176,Data!$CG:$CG,0)-1,MATCH($E176&amp;"/"&amp;I$1,Data!$1:$1,0)-1)))</f>
        <v/>
      </c>
      <c r="J176" s="252" t="str">
        <f ca="1">IF(ISERROR(OFFSET(Data!$A$1,MATCH($D176,Data!$CG:$CG,0)-1,MATCH($E176&amp;"/"&amp;J$1,Data!$1:$1,0)-1))=TRUE,"",IF(OFFSET(Data!$A$1,MATCH($D176,Data!$CG:$CG,0)-1,MATCH($E176&amp;"/"&amp;J$1,Data!$1:$1,0)-1)=0,"",OFFSET(Data!$A$1,MATCH($D176,Data!$CG:$CG,0)-1,MATCH($E176&amp;"/"&amp;J$1,Data!$1:$1,0)-1)))</f>
        <v/>
      </c>
      <c r="K176" s="252" t="str">
        <f ca="1">IF(ISERROR(OFFSET(Data!$A$1,MATCH($D176,Data!$CG:$CG,0)-1,MATCH($E176&amp;"/"&amp;K$1,Data!$1:$1,0)-1))=TRUE,"",IF(OFFSET(Data!$A$1,MATCH($D176,Data!$CG:$CG,0)-1,MATCH($E176&amp;"/"&amp;K$1,Data!$1:$1,0)-1)=0,"",OFFSET(Data!$A$1,MATCH($D176,Data!$CG:$CG,0)-1,MATCH($E176&amp;"/"&amp;K$1,Data!$1:$1,0)-1)))</f>
        <v/>
      </c>
      <c r="L176" s="252" t="str">
        <f ca="1">IF(ISERROR(OFFSET(Data!$A$1,MATCH($D176,Data!$CG:$CG,0)-1,MATCH($E176&amp;"/"&amp;L$1,Data!$1:$1,0)-1))=TRUE,"",IF(OFFSET(Data!$A$1,MATCH($D176,Data!$CG:$CG,0)-1,MATCH($E176&amp;"/"&amp;L$1,Data!$1:$1,0)-1)=0,"",OFFSET(Data!$A$1,MATCH($D176,Data!$CG:$CG,0)-1,MATCH($E176&amp;"/"&amp;L$1,Data!$1:$1,0)-1)))</f>
        <v/>
      </c>
      <c r="M176" s="252" t="str">
        <f ca="1">IF(ISERROR(OFFSET(Data!$A$1,MATCH($D176,Data!$CG:$CG,0)-1,MATCH($E176&amp;"/"&amp;M$1,Data!$1:$1,0)-1))=TRUE,"",IF(OFFSET(Data!$A$1,MATCH($D176,Data!$CG:$CG,0)-1,MATCH($E176&amp;"/"&amp;M$1,Data!$1:$1,0)-1)=0,"",OFFSET(Data!$A$1,MATCH($D176,Data!$CG:$CG,0)-1,MATCH($E176&amp;"/"&amp;M$1,Data!$1:$1,0)-1)))</f>
        <v/>
      </c>
      <c r="N176" s="252" t="str">
        <f ca="1">IF(ISERROR(OFFSET(Data!$A$1,MATCH($D176,Data!$CG:$CG,0)-1,MATCH($E176&amp;"/"&amp;N$1,Data!$1:$1,0)-1))=TRUE,"",IF(OFFSET(Data!$A$1,MATCH($D176,Data!$CG:$CG,0)-1,MATCH($E176&amp;"/"&amp;N$1,Data!$1:$1,0)-1)=0,"",OFFSET(Data!$A$1,MATCH($D176,Data!$CG:$CG,0)-1,MATCH($E176&amp;"/"&amp;N$1,Data!$1:$1,0)-1)))</f>
        <v/>
      </c>
      <c r="O176" s="252" t="str">
        <f ca="1">IF(ISERROR(OFFSET(Data!$A$1,MATCH($D176,Data!$CG:$CG,0)-1,MATCH($E176&amp;"/"&amp;O$1,Data!$1:$1,0)-1))=TRUE,"",IF(OFFSET(Data!$A$1,MATCH($D176,Data!$CG:$CG,0)-1,MATCH($E176&amp;"/"&amp;O$1,Data!$1:$1,0)-1)=0,"",OFFSET(Data!$A$1,MATCH($D176,Data!$CG:$CG,0)-1,MATCH($E176&amp;"/"&amp;O$1,Data!$1:$1,0)-1)))</f>
        <v/>
      </c>
      <c r="P176" s="252" t="str">
        <f ca="1">IF(ISERROR(OFFSET(Data!$A$1,MATCH($D176,Data!$CG:$CG,0)-1,MATCH($E176&amp;"/"&amp;P$1,Data!$1:$1,0)-1))=TRUE,"",IF(OFFSET(Data!$A$1,MATCH($D176,Data!$CG:$CG,0)-1,MATCH($E176&amp;"/"&amp;P$1,Data!$1:$1,0)-1)=0,"",OFFSET(Data!$A$1,MATCH($D176,Data!$CG:$CG,0)-1,MATCH($E176&amp;"/"&amp;P$1,Data!$1:$1,0)-1)))</f>
        <v/>
      </c>
      <c r="Q176" s="252" t="str">
        <f ca="1">IF(ISERROR(OFFSET(Data!$A$1,MATCH($D176,Data!$CG:$CG,0)-1,MATCH($E176&amp;"/"&amp;Q$1,Data!$1:$1,0)-1))=TRUE,"",IF(OFFSET(Data!$A$1,MATCH($D176,Data!$CG:$CG,0)-1,MATCH($E176&amp;"/"&amp;Q$1,Data!$1:$1,0)-1)=0,"",OFFSET(Data!$A$1,MATCH($D176,Data!$CG:$CG,0)-1,MATCH($E176&amp;"/"&amp;Q$1,Data!$1:$1,0)-1)))</f>
        <v/>
      </c>
      <c r="R176" s="252" t="str">
        <f ca="1">IF(ISERROR(OFFSET(Data!$A$1,MATCH($D176,Data!$CG:$CG,0)-1,MATCH($E176&amp;"/"&amp;R$1,Data!$1:$1,0)-1))=TRUE,"",IF(OFFSET(Data!$A$1,MATCH($D176,Data!$CG:$CG,0)-1,MATCH($E176&amp;"/"&amp;R$1,Data!$1:$1,0)-1)=0,"",OFFSET(Data!$A$1,MATCH($D176,Data!$CG:$CG,0)-1,MATCH($E176&amp;"/"&amp;R$1,Data!$1:$1,0)-1)))</f>
        <v/>
      </c>
      <c r="S176" s="252" t="str">
        <f ca="1">IF(ISERROR(OFFSET(Data!$A$1,MATCH($D176,Data!$CG:$CG,0)-1,MATCH($E176&amp;"/"&amp;S$1,Data!$1:$1,0)-1))=TRUE,"",IF(OFFSET(Data!$A$1,MATCH($D176,Data!$CG:$CG,0)-1,MATCH($E176&amp;"/"&amp;S$1,Data!$1:$1,0)-1)=0,"",OFFSET(Data!$A$1,MATCH($D176,Data!$CG:$CG,0)-1,MATCH($E176&amp;"/"&amp;S$1,Data!$1:$1,0)-1)))</f>
        <v/>
      </c>
      <c r="T176" s="252" t="str">
        <f ca="1">IF(ISERROR(OFFSET(Data!$A$1,MATCH($D176,Data!$CG:$CG,0)-1,MATCH($E176&amp;"/"&amp;T$1,Data!$1:$1,0)-1))=TRUE,"",IF(OFFSET(Data!$A$1,MATCH($D176,Data!$CG:$CG,0)-1,MATCH($E176&amp;"/"&amp;T$1,Data!$1:$1,0)-1)=0,"",OFFSET(Data!$A$1,MATCH($D176,Data!$CG:$CG,0)-1,MATCH($E176&amp;"/"&amp;T$1,Data!$1:$1,0)-1)))</f>
        <v/>
      </c>
      <c r="U176" s="252" t="str">
        <f ca="1">IF(ISERROR(OFFSET(Data!$A$1,MATCH($D176,Data!$CG:$CG,0)-1,MATCH($E176&amp;"/"&amp;U$1,Data!$1:$1,0)-1))=TRUE,"",IF(OFFSET(Data!$A$1,MATCH($D176,Data!$CG:$CG,0)-1,MATCH($E176&amp;"/"&amp;U$1,Data!$1:$1,0)-1)=0,"",OFFSET(Data!$A$1,MATCH($D176,Data!$CG:$CG,0)-1,MATCH($E176&amp;"/"&amp;U$1,Data!$1:$1,0)-1)))</f>
        <v/>
      </c>
      <c r="V176" s="252" t="str">
        <f ca="1">IF(ISERROR(OFFSET(Data!$A$1,MATCH($D176,Data!$CG:$CG,0)-1,MATCH($E176&amp;"/"&amp;V$1,Data!$1:$1,0)-1))=TRUE,"",IF(OFFSET(Data!$A$1,MATCH($D176,Data!$CG:$CG,0)-1,MATCH($E176&amp;"/"&amp;V$1,Data!$1:$1,0)-1)=0,"",OFFSET(Data!$A$1,MATCH($D176,Data!$CG:$CG,0)-1,MATCH($E176&amp;"/"&amp;V$1,Data!$1:$1,0)-1)))</f>
        <v/>
      </c>
      <c r="W176" s="269" t="str">
        <f ca="1">IF(ISERROR(OFFSET(Data!$A$1,MATCH($D176,Data!$CG:$CG,0)-1,MATCH($E176&amp;"/"&amp;W$1,Data!$1:$1,0)-1))=TRUE,"",IF(OFFSET(Data!$A$1,MATCH($D176,Data!$CG:$CG,0)-1,MATCH($E176&amp;"/"&amp;W$1,Data!$1:$1,0)-1)=0,"",OFFSET(Data!$A$1,MATCH($D176,Data!$CG:$CG,0)-1,MATCH($E176&amp;"/"&amp;W$1,Data!$1:$1,0)-1)))</f>
        <v/>
      </c>
      <c r="X176" s="252" t="str">
        <f ca="1">IF(ISERROR(OFFSET(Data!$A$1,MATCH($D176,Data!$CG:$CG,0)-1,MATCH($E176&amp;"/"&amp;X$1,Data!$1:$1,0)-1))=TRUE,"",IF(OFFSET(Data!$A$1,MATCH($D176,Data!$CG:$CG,0)-1,MATCH($E176&amp;"/"&amp;X$1,Data!$1:$1,0)-1)=0,"",OFFSET(Data!$A$1,MATCH($D176,Data!$CG:$CG,0)-1,MATCH($E176&amp;"/"&amp;X$1,Data!$1:$1,0)-1)))</f>
        <v/>
      </c>
      <c r="Y176" s="252" t="str">
        <f ca="1">IF(ISERROR(OFFSET(Data!$A$1,MATCH($D176,Data!$CG:$CG,0)-1,MATCH($E176&amp;"/"&amp;Y$1,Data!$1:$1,0)-1))=TRUE,"",IF(OFFSET(Data!$A$1,MATCH($D176,Data!$CG:$CG,0)-1,MATCH($E176&amp;"/"&amp;Y$1,Data!$1:$1,0)-1)=0,"",OFFSET(Data!$A$1,MATCH($D176,Data!$CG:$CG,0)-1,MATCH($E176&amp;"/"&amp;Y$1,Data!$1:$1,0)-1)))</f>
        <v/>
      </c>
      <c r="Z176" s="252" t="str">
        <f ca="1">IF(ISERROR(OFFSET(Data!$A$1,MATCH($D176,Data!$CG:$CG,0)-1,MATCH($E176&amp;"/"&amp;Z$1,Data!$1:$1,0)-1))=TRUE,"",IF(OFFSET(Data!$A$1,MATCH($D176,Data!$CG:$CG,0)-1,MATCH($E176&amp;"/"&amp;Z$1,Data!$1:$1,0)-1)=0,"",OFFSET(Data!$A$1,MATCH($D176,Data!$CG:$CG,0)-1,MATCH($E176&amp;"/"&amp;Z$1,Data!$1:$1,0)-1)))</f>
        <v/>
      </c>
      <c r="AA176" s="252" t="str">
        <f ca="1">IF(ISERROR(OFFSET(Data!$A$1,MATCH($D176,Data!$CG:$CG,0)-1,MATCH($E176&amp;"/"&amp;AA$1,Data!$1:$1,0)-1))=TRUE,"",IF(OFFSET(Data!$A$1,MATCH($D176,Data!$CG:$CG,0)-1,MATCH($E176&amp;"/"&amp;AA$1,Data!$1:$1,0)-1)=0,"",OFFSET(Data!$A$1,MATCH($D176,Data!$CG:$CG,0)-1,MATCH($E176&amp;"/"&amp;AA$1,Data!$1:$1,0)-1)))</f>
        <v/>
      </c>
      <c r="AB176" s="252" t="str">
        <f ca="1">IF(ISERROR(OFFSET(Data!$A$1,MATCH($D176,Data!$CG:$CG,0)-1,MATCH($E176&amp;"/"&amp;AB$1,Data!$1:$1,0)-1))=TRUE,"",IF(OFFSET(Data!$A$1,MATCH($D176,Data!$CG:$CG,0)-1,MATCH($E176&amp;"/"&amp;AB$1,Data!$1:$1,0)-1)=0,"",OFFSET(Data!$A$1,MATCH($D176,Data!$CG:$CG,0)-1,MATCH($E176&amp;"/"&amp;AB$1,Data!$1:$1,0)-1)))</f>
        <v/>
      </c>
      <c r="AC176" s="252" t="str">
        <f ca="1">IF(ISERROR(OFFSET(Data!$A$1,MATCH($D176,Data!$CG:$CG,0)-1,MATCH($E176&amp;"/"&amp;AC$1,Data!$1:$1,0)-1))=TRUE,"",IF(OFFSET(Data!$A$1,MATCH($D176,Data!$CG:$CG,0)-1,MATCH($E176&amp;"/"&amp;AC$1,Data!$1:$1,0)-1)=0,"",OFFSET(Data!$A$1,MATCH($D176,Data!$CG:$CG,0)-1,MATCH($E176&amp;"/"&amp;AC$1,Data!$1:$1,0)-1)))</f>
        <v/>
      </c>
      <c r="AD176" s="252" t="str">
        <f ca="1">IF(ISERROR(OFFSET(Data!$A$1,MATCH($D176,Data!$CG:$CG,0)-1,MATCH($E176&amp;"/"&amp;AD$1,Data!$1:$1,0)-1))=TRUE,"",IF(OFFSET(Data!$A$1,MATCH($D176,Data!$CG:$CG,0)-1,MATCH($E176&amp;"/"&amp;AD$1,Data!$1:$1,0)-1)=0,"",OFFSET(Data!$A$1,MATCH($D176,Data!$CG:$CG,0)-1,MATCH($E176&amp;"/"&amp;AD$1,Data!$1:$1,0)-1)))</f>
        <v/>
      </c>
      <c r="AE176" s="252" t="str">
        <f ca="1">IF(ISERROR(OFFSET(Data!$A$1,MATCH($D176,Data!$CG:$CG,0)-1,MATCH($E176&amp;"/"&amp;AE$1,Data!$1:$1,0)-1))=TRUE,"",IF(OFFSET(Data!$A$1,MATCH($D176,Data!$CG:$CG,0)-1,MATCH($E176&amp;"/"&amp;AE$1,Data!$1:$1,0)-1)=0,"",OFFSET(Data!$A$1,MATCH($D176,Data!$CG:$CG,0)-1,MATCH($E176&amp;"/"&amp;AE$1,Data!$1:$1,0)-1)))</f>
        <v/>
      </c>
      <c r="AF176" s="253" t="str">
        <f ca="1">IF(ISERROR(OFFSET(Data!$A$1,MATCH($D176,Data!$CG:$CG,0)-1,MATCH($E176&amp;"/"&amp;AF$1,Data!$1:$1,0)-1))=TRUE,"",IF(OFFSET(Data!$A$1,MATCH($D176,Data!$CG:$CG,0)-1,MATCH($E176&amp;"/"&amp;AF$1,Data!$1:$1,0)-1)=0,"",OFFSET(Data!$A$1,MATCH($D176,Data!$CG:$CG,0)-1,MATCH($E176&amp;"/"&amp;AF$1,Data!$1:$1,0)-1)))</f>
        <v/>
      </c>
      <c r="AG176" s="212">
        <f t="shared" ca="1" si="7"/>
        <v>0</v>
      </c>
      <c r="AH176" s="213">
        <f ca="1">SUM(AG174:AG176)</f>
        <v>0</v>
      </c>
    </row>
    <row r="177" spans="1:34" ht="15.75" hidden="1" customHeight="1" x14ac:dyDescent="0.25">
      <c r="A177" s="446"/>
      <c r="B177" s="449"/>
      <c r="C177" s="452"/>
      <c r="D177" s="28" t="e">
        <f>IF(C177&lt;&gt;"",C177,D176)</f>
        <v>#N/A</v>
      </c>
      <c r="E177" s="29" t="s">
        <v>24</v>
      </c>
      <c r="F177" s="254" t="str">
        <f ca="1">IF(ISERROR(OFFSET(Data!$A$1,MATCH($D177,Data!$CG:$CG,0)-1,MATCH($E177&amp;"/"&amp;F$1,Data!$1:$1,0)-1))=TRUE,"",IF(OFFSET(Data!$A$1,MATCH($D177,Data!$CG:$CG,0)-1,MATCH($E177&amp;"/"&amp;F$1,Data!$1:$1,0)-1)=0,"",OFFSET(Data!$A$1,MATCH($D177,Data!$CG:$CG,0)-1,MATCH($E177&amp;"/"&amp;F$1,Data!$1:$1,0)-1)))</f>
        <v/>
      </c>
      <c r="G177" s="252" t="str">
        <f ca="1">IF(ISERROR(OFFSET(Data!$A$1,MATCH($D177,Data!$CG:$CG,0)-1,MATCH($E177&amp;"/"&amp;G$1,Data!$1:$1,0)-1))=TRUE,"",IF(OFFSET(Data!$A$1,MATCH($D177,Data!$CG:$CG,0)-1,MATCH($E177&amp;"/"&amp;G$1,Data!$1:$1,0)-1)=0,"",OFFSET(Data!$A$1,MATCH($D177,Data!$CG:$CG,0)-1,MATCH($E177&amp;"/"&amp;G$1,Data!$1:$1,0)-1)))</f>
        <v/>
      </c>
      <c r="H177" s="252" t="str">
        <f ca="1">IF(ISERROR(OFFSET(Data!$A$1,MATCH($D177,Data!$CG:$CG,0)-1,MATCH($E177&amp;"/"&amp;H$1,Data!$1:$1,0)-1))=TRUE,"",IF(OFFSET(Data!$A$1,MATCH($D177,Data!$CG:$CG,0)-1,MATCH($E177&amp;"/"&amp;H$1,Data!$1:$1,0)-1)=0,"",OFFSET(Data!$A$1,MATCH($D177,Data!$CG:$CG,0)-1,MATCH($E177&amp;"/"&amp;H$1,Data!$1:$1,0)-1)))</f>
        <v/>
      </c>
      <c r="I177" s="252" t="str">
        <f ca="1">IF(ISERROR(OFFSET(Data!$A$1,MATCH($D177,Data!$CG:$CG,0)-1,MATCH($E177&amp;"/"&amp;I$1,Data!$1:$1,0)-1))=TRUE,"",IF(OFFSET(Data!$A$1,MATCH($D177,Data!$CG:$CG,0)-1,MATCH($E177&amp;"/"&amp;I$1,Data!$1:$1,0)-1)=0,"",OFFSET(Data!$A$1,MATCH($D177,Data!$CG:$CG,0)-1,MATCH($E177&amp;"/"&amp;I$1,Data!$1:$1,0)-1)))</f>
        <v/>
      </c>
      <c r="J177" s="252" t="str">
        <f ca="1">IF(ISERROR(OFFSET(Data!$A$1,MATCH($D177,Data!$CG:$CG,0)-1,MATCH($E177&amp;"/"&amp;J$1,Data!$1:$1,0)-1))=TRUE,"",IF(OFFSET(Data!$A$1,MATCH($D177,Data!$CG:$CG,0)-1,MATCH($E177&amp;"/"&amp;J$1,Data!$1:$1,0)-1)=0,"",OFFSET(Data!$A$1,MATCH($D177,Data!$CG:$CG,0)-1,MATCH($E177&amp;"/"&amp;J$1,Data!$1:$1,0)-1)))</f>
        <v/>
      </c>
      <c r="K177" s="252" t="str">
        <f ca="1">IF(ISERROR(OFFSET(Data!$A$1,MATCH($D177,Data!$CG:$CG,0)-1,MATCH($E177&amp;"/"&amp;K$1,Data!$1:$1,0)-1))=TRUE,"",IF(OFFSET(Data!$A$1,MATCH($D177,Data!$CG:$CG,0)-1,MATCH($E177&amp;"/"&amp;K$1,Data!$1:$1,0)-1)=0,"",OFFSET(Data!$A$1,MATCH($D177,Data!$CG:$CG,0)-1,MATCH($E177&amp;"/"&amp;K$1,Data!$1:$1,0)-1)))</f>
        <v/>
      </c>
      <c r="L177" s="252" t="str">
        <f ca="1">IF(ISERROR(OFFSET(Data!$A$1,MATCH($D177,Data!$CG:$CG,0)-1,MATCH($E177&amp;"/"&amp;L$1,Data!$1:$1,0)-1))=TRUE,"",IF(OFFSET(Data!$A$1,MATCH($D177,Data!$CG:$CG,0)-1,MATCH($E177&amp;"/"&amp;L$1,Data!$1:$1,0)-1)=0,"",OFFSET(Data!$A$1,MATCH($D177,Data!$CG:$CG,0)-1,MATCH($E177&amp;"/"&amp;L$1,Data!$1:$1,0)-1)))</f>
        <v/>
      </c>
      <c r="M177" s="252" t="str">
        <f ca="1">IF(ISERROR(OFFSET(Data!$A$1,MATCH($D177,Data!$CG:$CG,0)-1,MATCH($E177&amp;"/"&amp;M$1,Data!$1:$1,0)-1))=TRUE,"",IF(OFFSET(Data!$A$1,MATCH($D177,Data!$CG:$CG,0)-1,MATCH($E177&amp;"/"&amp;M$1,Data!$1:$1,0)-1)=0,"",OFFSET(Data!$A$1,MATCH($D177,Data!$CG:$CG,0)-1,MATCH($E177&amp;"/"&amp;M$1,Data!$1:$1,0)-1)))</f>
        <v/>
      </c>
      <c r="N177" s="252" t="str">
        <f ca="1">IF(ISERROR(OFFSET(Data!$A$1,MATCH($D177,Data!$CG:$CG,0)-1,MATCH($E177&amp;"/"&amp;N$1,Data!$1:$1,0)-1))=TRUE,"",IF(OFFSET(Data!$A$1,MATCH($D177,Data!$CG:$CG,0)-1,MATCH($E177&amp;"/"&amp;N$1,Data!$1:$1,0)-1)=0,"",OFFSET(Data!$A$1,MATCH($D177,Data!$CG:$CG,0)-1,MATCH($E177&amp;"/"&amp;N$1,Data!$1:$1,0)-1)))</f>
        <v/>
      </c>
      <c r="O177" s="252" t="str">
        <f ca="1">IF(ISERROR(OFFSET(Data!$A$1,MATCH($D177,Data!$CG:$CG,0)-1,MATCH($E177&amp;"/"&amp;O$1,Data!$1:$1,0)-1))=TRUE,"",IF(OFFSET(Data!$A$1,MATCH($D177,Data!$CG:$CG,0)-1,MATCH($E177&amp;"/"&amp;O$1,Data!$1:$1,0)-1)=0,"",OFFSET(Data!$A$1,MATCH($D177,Data!$CG:$CG,0)-1,MATCH($E177&amp;"/"&amp;O$1,Data!$1:$1,0)-1)))</f>
        <v/>
      </c>
      <c r="P177" s="252" t="str">
        <f ca="1">IF(ISERROR(OFFSET(Data!$A$1,MATCH($D177,Data!$CG:$CG,0)-1,MATCH($E177&amp;"/"&amp;P$1,Data!$1:$1,0)-1))=TRUE,"",IF(OFFSET(Data!$A$1,MATCH($D177,Data!$CG:$CG,0)-1,MATCH($E177&amp;"/"&amp;P$1,Data!$1:$1,0)-1)=0,"",OFFSET(Data!$A$1,MATCH($D177,Data!$CG:$CG,0)-1,MATCH($E177&amp;"/"&amp;P$1,Data!$1:$1,0)-1)))</f>
        <v/>
      </c>
      <c r="Q177" s="252" t="str">
        <f ca="1">IF(ISERROR(OFFSET(Data!$A$1,MATCH($D177,Data!$CG:$CG,0)-1,MATCH($E177&amp;"/"&amp;Q$1,Data!$1:$1,0)-1))=TRUE,"",IF(OFFSET(Data!$A$1,MATCH($D177,Data!$CG:$CG,0)-1,MATCH($E177&amp;"/"&amp;Q$1,Data!$1:$1,0)-1)=0,"",OFFSET(Data!$A$1,MATCH($D177,Data!$CG:$CG,0)-1,MATCH($E177&amp;"/"&amp;Q$1,Data!$1:$1,0)-1)))</f>
        <v/>
      </c>
      <c r="R177" s="252" t="str">
        <f ca="1">IF(ISERROR(OFFSET(Data!$A$1,MATCH($D177,Data!$CG:$CG,0)-1,MATCH($E177&amp;"/"&amp;R$1,Data!$1:$1,0)-1))=TRUE,"",IF(OFFSET(Data!$A$1,MATCH($D177,Data!$CG:$CG,0)-1,MATCH($E177&amp;"/"&amp;R$1,Data!$1:$1,0)-1)=0,"",OFFSET(Data!$A$1,MATCH($D177,Data!$CG:$CG,0)-1,MATCH($E177&amp;"/"&amp;R$1,Data!$1:$1,0)-1)))</f>
        <v/>
      </c>
      <c r="S177" s="252" t="str">
        <f ca="1">IF(ISERROR(OFFSET(Data!$A$1,MATCH($D177,Data!$CG:$CG,0)-1,MATCH($E177&amp;"/"&amp;S$1,Data!$1:$1,0)-1))=TRUE,"",IF(OFFSET(Data!$A$1,MATCH($D177,Data!$CG:$CG,0)-1,MATCH($E177&amp;"/"&amp;S$1,Data!$1:$1,0)-1)=0,"",OFFSET(Data!$A$1,MATCH($D177,Data!$CG:$CG,0)-1,MATCH($E177&amp;"/"&amp;S$1,Data!$1:$1,0)-1)))</f>
        <v/>
      </c>
      <c r="T177" s="252" t="str">
        <f ca="1">IF(ISERROR(OFFSET(Data!$A$1,MATCH($D177,Data!$CG:$CG,0)-1,MATCH($E177&amp;"/"&amp;T$1,Data!$1:$1,0)-1))=TRUE,"",IF(OFFSET(Data!$A$1,MATCH($D177,Data!$CG:$CG,0)-1,MATCH($E177&amp;"/"&amp;T$1,Data!$1:$1,0)-1)=0,"",OFFSET(Data!$A$1,MATCH($D177,Data!$CG:$CG,0)-1,MATCH($E177&amp;"/"&amp;T$1,Data!$1:$1,0)-1)))</f>
        <v/>
      </c>
      <c r="U177" s="252" t="str">
        <f ca="1">IF(ISERROR(OFFSET(Data!$A$1,MATCH($D177,Data!$CG:$CG,0)-1,MATCH($E177&amp;"/"&amp;U$1,Data!$1:$1,0)-1))=TRUE,"",IF(OFFSET(Data!$A$1,MATCH($D177,Data!$CG:$CG,0)-1,MATCH($E177&amp;"/"&amp;U$1,Data!$1:$1,0)-1)=0,"",OFFSET(Data!$A$1,MATCH($D177,Data!$CG:$CG,0)-1,MATCH($E177&amp;"/"&amp;U$1,Data!$1:$1,0)-1)))</f>
        <v/>
      </c>
      <c r="V177" s="252" t="str">
        <f ca="1">IF(ISERROR(OFFSET(Data!$A$1,MATCH($D177,Data!$CG:$CG,0)-1,MATCH($E177&amp;"/"&amp;V$1,Data!$1:$1,0)-1))=TRUE,"",IF(OFFSET(Data!$A$1,MATCH($D177,Data!$CG:$CG,0)-1,MATCH($E177&amp;"/"&amp;V$1,Data!$1:$1,0)-1)=0,"",OFFSET(Data!$A$1,MATCH($D177,Data!$CG:$CG,0)-1,MATCH($E177&amp;"/"&amp;V$1,Data!$1:$1,0)-1)))</f>
        <v/>
      </c>
      <c r="W177" s="269" t="str">
        <f ca="1">IF(ISERROR(OFFSET(Data!$A$1,MATCH($D177,Data!$CG:$CG,0)-1,MATCH($E177&amp;"/"&amp;W$1,Data!$1:$1,0)-1))=TRUE,"",IF(OFFSET(Data!$A$1,MATCH($D177,Data!$CG:$CG,0)-1,MATCH($E177&amp;"/"&amp;W$1,Data!$1:$1,0)-1)=0,"",OFFSET(Data!$A$1,MATCH($D177,Data!$CG:$CG,0)-1,MATCH($E177&amp;"/"&amp;W$1,Data!$1:$1,0)-1)))</f>
        <v/>
      </c>
      <c r="X177" s="252" t="str">
        <f ca="1">IF(ISERROR(OFFSET(Data!$A$1,MATCH($D177,Data!$CG:$CG,0)-1,MATCH($E177&amp;"/"&amp;X$1,Data!$1:$1,0)-1))=TRUE,"",IF(OFFSET(Data!$A$1,MATCH($D177,Data!$CG:$CG,0)-1,MATCH($E177&amp;"/"&amp;X$1,Data!$1:$1,0)-1)=0,"",OFFSET(Data!$A$1,MATCH($D177,Data!$CG:$CG,0)-1,MATCH($E177&amp;"/"&amp;X$1,Data!$1:$1,0)-1)))</f>
        <v/>
      </c>
      <c r="Y177" s="252" t="str">
        <f ca="1">IF(ISERROR(OFFSET(Data!$A$1,MATCH($D177,Data!$CG:$CG,0)-1,MATCH($E177&amp;"/"&amp;Y$1,Data!$1:$1,0)-1))=TRUE,"",IF(OFFSET(Data!$A$1,MATCH($D177,Data!$CG:$CG,0)-1,MATCH($E177&amp;"/"&amp;Y$1,Data!$1:$1,0)-1)=0,"",OFFSET(Data!$A$1,MATCH($D177,Data!$CG:$CG,0)-1,MATCH($E177&amp;"/"&amp;Y$1,Data!$1:$1,0)-1)))</f>
        <v/>
      </c>
      <c r="Z177" s="252" t="str">
        <f ca="1">IF(ISERROR(OFFSET(Data!$A$1,MATCH($D177,Data!$CG:$CG,0)-1,MATCH($E177&amp;"/"&amp;Z$1,Data!$1:$1,0)-1))=TRUE,"",IF(OFFSET(Data!$A$1,MATCH($D177,Data!$CG:$CG,0)-1,MATCH($E177&amp;"/"&amp;Z$1,Data!$1:$1,0)-1)=0,"",OFFSET(Data!$A$1,MATCH($D177,Data!$CG:$CG,0)-1,MATCH($E177&amp;"/"&amp;Z$1,Data!$1:$1,0)-1)))</f>
        <v/>
      </c>
      <c r="AA177" s="252" t="str">
        <f ca="1">IF(ISERROR(OFFSET(Data!$A$1,MATCH($D177,Data!$CG:$CG,0)-1,MATCH($E177&amp;"/"&amp;AA$1,Data!$1:$1,0)-1))=TRUE,"",IF(OFFSET(Data!$A$1,MATCH($D177,Data!$CG:$CG,0)-1,MATCH($E177&amp;"/"&amp;AA$1,Data!$1:$1,0)-1)=0,"",OFFSET(Data!$A$1,MATCH($D177,Data!$CG:$CG,0)-1,MATCH($E177&amp;"/"&amp;AA$1,Data!$1:$1,0)-1)))</f>
        <v/>
      </c>
      <c r="AB177" s="252" t="str">
        <f ca="1">IF(ISERROR(OFFSET(Data!$A$1,MATCH($D177,Data!$CG:$CG,0)-1,MATCH($E177&amp;"/"&amp;AB$1,Data!$1:$1,0)-1))=TRUE,"",IF(OFFSET(Data!$A$1,MATCH($D177,Data!$CG:$CG,0)-1,MATCH($E177&amp;"/"&amp;AB$1,Data!$1:$1,0)-1)=0,"",OFFSET(Data!$A$1,MATCH($D177,Data!$CG:$CG,0)-1,MATCH($E177&amp;"/"&amp;AB$1,Data!$1:$1,0)-1)))</f>
        <v/>
      </c>
      <c r="AC177" s="252" t="str">
        <f ca="1">IF(ISERROR(OFFSET(Data!$A$1,MATCH($D177,Data!$CG:$CG,0)-1,MATCH($E177&amp;"/"&amp;AC$1,Data!$1:$1,0)-1))=TRUE,"",IF(OFFSET(Data!$A$1,MATCH($D177,Data!$CG:$CG,0)-1,MATCH($E177&amp;"/"&amp;AC$1,Data!$1:$1,0)-1)=0,"",OFFSET(Data!$A$1,MATCH($D177,Data!$CG:$CG,0)-1,MATCH($E177&amp;"/"&amp;AC$1,Data!$1:$1,0)-1)))</f>
        <v/>
      </c>
      <c r="AD177" s="252" t="str">
        <f ca="1">IF(ISERROR(OFFSET(Data!$A$1,MATCH($D177,Data!$CG:$CG,0)-1,MATCH($E177&amp;"/"&amp;AD$1,Data!$1:$1,0)-1))=TRUE,"",IF(OFFSET(Data!$A$1,MATCH($D177,Data!$CG:$CG,0)-1,MATCH($E177&amp;"/"&amp;AD$1,Data!$1:$1,0)-1)=0,"",OFFSET(Data!$A$1,MATCH($D177,Data!$CG:$CG,0)-1,MATCH($E177&amp;"/"&amp;AD$1,Data!$1:$1,0)-1)))</f>
        <v/>
      </c>
      <c r="AE177" s="252" t="str">
        <f ca="1">IF(ISERROR(OFFSET(Data!$A$1,MATCH($D177,Data!$CG:$CG,0)-1,MATCH($E177&amp;"/"&amp;AE$1,Data!$1:$1,0)-1))=TRUE,"",IF(OFFSET(Data!$A$1,MATCH($D177,Data!$CG:$CG,0)-1,MATCH($E177&amp;"/"&amp;AE$1,Data!$1:$1,0)-1)=0,"",OFFSET(Data!$A$1,MATCH($D177,Data!$CG:$CG,0)-1,MATCH($E177&amp;"/"&amp;AE$1,Data!$1:$1,0)-1)))</f>
        <v/>
      </c>
      <c r="AF177" s="253" t="str">
        <f ca="1">IF(ISERROR(OFFSET(Data!$A$1,MATCH($D177,Data!$CG:$CG,0)-1,MATCH($E177&amp;"/"&amp;AF$1,Data!$1:$1,0)-1))=TRUE,"",IF(OFFSET(Data!$A$1,MATCH($D177,Data!$CG:$CG,0)-1,MATCH($E177&amp;"/"&amp;AF$1,Data!$1:$1,0)-1)=0,"",OFFSET(Data!$A$1,MATCH($D177,Data!$CG:$CG,0)-1,MATCH($E177&amp;"/"&amp;AF$1,Data!$1:$1,0)-1)))</f>
        <v/>
      </c>
      <c r="AG177" s="212">
        <f t="shared" ca="1" si="7"/>
        <v>0</v>
      </c>
      <c r="AH177" s="213">
        <f ca="1">SUM(AG174:AG177)</f>
        <v>0</v>
      </c>
    </row>
    <row r="178" spans="1:34" ht="15.75" hidden="1" customHeight="1" thickBot="1" x14ac:dyDescent="0.3">
      <c r="A178" s="447"/>
      <c r="B178" s="450"/>
      <c r="C178" s="453"/>
      <c r="D178" s="30" t="e">
        <f>IF(C178&lt;&gt;"",C178,D177)</f>
        <v>#N/A</v>
      </c>
      <c r="E178" s="31" t="s">
        <v>25</v>
      </c>
      <c r="F178" s="255" t="str">
        <f ca="1">IF(ISERROR(OFFSET(Data!$A$1,MATCH($D178,Data!$CG:$CG,0)-1,MATCH($E178&amp;"/"&amp;F$1,Data!$1:$1,0)-1))=TRUE,"",IF(OFFSET(Data!$A$1,MATCH($D178,Data!$CG:$CG,0)-1,MATCH($E178&amp;"/"&amp;F$1,Data!$1:$1,0)-1)=0,"",OFFSET(Data!$A$1,MATCH($D178,Data!$CG:$CG,0)-1,MATCH($E178&amp;"/"&amp;F$1,Data!$1:$1,0)-1)))</f>
        <v/>
      </c>
      <c r="G178" s="256" t="str">
        <f ca="1">IF(ISERROR(OFFSET(Data!$A$1,MATCH($D178,Data!$CG:$CG,0)-1,MATCH($E178&amp;"/"&amp;G$1,Data!$1:$1,0)-1))=TRUE,"",IF(OFFSET(Data!$A$1,MATCH($D178,Data!$CG:$CG,0)-1,MATCH($E178&amp;"/"&amp;G$1,Data!$1:$1,0)-1)=0,"",OFFSET(Data!$A$1,MATCH($D178,Data!$CG:$CG,0)-1,MATCH($E178&amp;"/"&amp;G$1,Data!$1:$1,0)-1)))</f>
        <v/>
      </c>
      <c r="H178" s="256" t="str">
        <f ca="1">IF(ISERROR(OFFSET(Data!$A$1,MATCH($D178,Data!$CG:$CG,0)-1,MATCH($E178&amp;"/"&amp;H$1,Data!$1:$1,0)-1))=TRUE,"",IF(OFFSET(Data!$A$1,MATCH($D178,Data!$CG:$CG,0)-1,MATCH($E178&amp;"/"&amp;H$1,Data!$1:$1,0)-1)=0,"",OFFSET(Data!$A$1,MATCH($D178,Data!$CG:$CG,0)-1,MATCH($E178&amp;"/"&amp;H$1,Data!$1:$1,0)-1)))</f>
        <v/>
      </c>
      <c r="I178" s="256" t="str">
        <f ca="1">IF(ISERROR(OFFSET(Data!$A$1,MATCH($D178,Data!$CG:$CG,0)-1,MATCH($E178&amp;"/"&amp;I$1,Data!$1:$1,0)-1))=TRUE,"",IF(OFFSET(Data!$A$1,MATCH($D178,Data!$CG:$CG,0)-1,MATCH($E178&amp;"/"&amp;I$1,Data!$1:$1,0)-1)=0,"",OFFSET(Data!$A$1,MATCH($D178,Data!$CG:$CG,0)-1,MATCH($E178&amp;"/"&amp;I$1,Data!$1:$1,0)-1)))</f>
        <v/>
      </c>
      <c r="J178" s="256" t="str">
        <f ca="1">IF(ISERROR(OFFSET(Data!$A$1,MATCH($D178,Data!$CG:$CG,0)-1,MATCH($E178&amp;"/"&amp;J$1,Data!$1:$1,0)-1))=TRUE,"",IF(OFFSET(Data!$A$1,MATCH($D178,Data!$CG:$CG,0)-1,MATCH($E178&amp;"/"&amp;J$1,Data!$1:$1,0)-1)=0,"",OFFSET(Data!$A$1,MATCH($D178,Data!$CG:$CG,0)-1,MATCH($E178&amp;"/"&amp;J$1,Data!$1:$1,0)-1)))</f>
        <v/>
      </c>
      <c r="K178" s="256" t="str">
        <f ca="1">IF(ISERROR(OFFSET(Data!$A$1,MATCH($D178,Data!$CG:$CG,0)-1,MATCH($E178&amp;"/"&amp;K$1,Data!$1:$1,0)-1))=TRUE,"",IF(OFFSET(Data!$A$1,MATCH($D178,Data!$CG:$CG,0)-1,MATCH($E178&amp;"/"&amp;K$1,Data!$1:$1,0)-1)=0,"",OFFSET(Data!$A$1,MATCH($D178,Data!$CG:$CG,0)-1,MATCH($E178&amp;"/"&amp;K$1,Data!$1:$1,0)-1)))</f>
        <v/>
      </c>
      <c r="L178" s="256" t="str">
        <f ca="1">IF(ISERROR(OFFSET(Data!$A$1,MATCH($D178,Data!$CG:$CG,0)-1,MATCH($E178&amp;"/"&amp;L$1,Data!$1:$1,0)-1))=TRUE,"",IF(OFFSET(Data!$A$1,MATCH($D178,Data!$CG:$CG,0)-1,MATCH($E178&amp;"/"&amp;L$1,Data!$1:$1,0)-1)=0,"",OFFSET(Data!$A$1,MATCH($D178,Data!$CG:$CG,0)-1,MATCH($E178&amp;"/"&amp;L$1,Data!$1:$1,0)-1)))</f>
        <v/>
      </c>
      <c r="M178" s="256" t="str">
        <f ca="1">IF(ISERROR(OFFSET(Data!$A$1,MATCH($D178,Data!$CG:$CG,0)-1,MATCH($E178&amp;"/"&amp;M$1,Data!$1:$1,0)-1))=TRUE,"",IF(OFFSET(Data!$A$1,MATCH($D178,Data!$CG:$CG,0)-1,MATCH($E178&amp;"/"&amp;M$1,Data!$1:$1,0)-1)=0,"",OFFSET(Data!$A$1,MATCH($D178,Data!$CG:$CG,0)-1,MATCH($E178&amp;"/"&amp;M$1,Data!$1:$1,0)-1)))</f>
        <v/>
      </c>
      <c r="N178" s="256" t="str">
        <f ca="1">IF(ISERROR(OFFSET(Data!$A$1,MATCH($D178,Data!$CG:$CG,0)-1,MATCH($E178&amp;"/"&amp;N$1,Data!$1:$1,0)-1))=TRUE,"",IF(OFFSET(Data!$A$1,MATCH($D178,Data!$CG:$CG,0)-1,MATCH($E178&amp;"/"&amp;N$1,Data!$1:$1,0)-1)=0,"",OFFSET(Data!$A$1,MATCH($D178,Data!$CG:$CG,0)-1,MATCH($E178&amp;"/"&amp;N$1,Data!$1:$1,0)-1)))</f>
        <v/>
      </c>
      <c r="O178" s="256" t="str">
        <f ca="1">IF(ISERROR(OFFSET(Data!$A$1,MATCH($D178,Data!$CG:$CG,0)-1,MATCH($E178&amp;"/"&amp;O$1,Data!$1:$1,0)-1))=TRUE,"",IF(OFFSET(Data!$A$1,MATCH($D178,Data!$CG:$CG,0)-1,MATCH($E178&amp;"/"&amp;O$1,Data!$1:$1,0)-1)=0,"",OFFSET(Data!$A$1,MATCH($D178,Data!$CG:$CG,0)-1,MATCH($E178&amp;"/"&amp;O$1,Data!$1:$1,0)-1)))</f>
        <v/>
      </c>
      <c r="P178" s="256" t="str">
        <f ca="1">IF(ISERROR(OFFSET(Data!$A$1,MATCH($D178,Data!$CG:$CG,0)-1,MATCH($E178&amp;"/"&amp;P$1,Data!$1:$1,0)-1))=TRUE,"",IF(OFFSET(Data!$A$1,MATCH($D178,Data!$CG:$CG,0)-1,MATCH($E178&amp;"/"&amp;P$1,Data!$1:$1,0)-1)=0,"",OFFSET(Data!$A$1,MATCH($D178,Data!$CG:$CG,0)-1,MATCH($E178&amp;"/"&amp;P$1,Data!$1:$1,0)-1)))</f>
        <v/>
      </c>
      <c r="Q178" s="256" t="str">
        <f ca="1">IF(ISERROR(OFFSET(Data!$A$1,MATCH($D178,Data!$CG:$CG,0)-1,MATCH($E178&amp;"/"&amp;Q$1,Data!$1:$1,0)-1))=TRUE,"",IF(OFFSET(Data!$A$1,MATCH($D178,Data!$CG:$CG,0)-1,MATCH($E178&amp;"/"&amp;Q$1,Data!$1:$1,0)-1)=0,"",OFFSET(Data!$A$1,MATCH($D178,Data!$CG:$CG,0)-1,MATCH($E178&amp;"/"&amp;Q$1,Data!$1:$1,0)-1)))</f>
        <v/>
      </c>
      <c r="R178" s="256" t="str">
        <f ca="1">IF(ISERROR(OFFSET(Data!$A$1,MATCH($D178,Data!$CG:$CG,0)-1,MATCH($E178&amp;"/"&amp;R$1,Data!$1:$1,0)-1))=TRUE,"",IF(OFFSET(Data!$A$1,MATCH($D178,Data!$CG:$CG,0)-1,MATCH($E178&amp;"/"&amp;R$1,Data!$1:$1,0)-1)=0,"",OFFSET(Data!$A$1,MATCH($D178,Data!$CG:$CG,0)-1,MATCH($E178&amp;"/"&amp;R$1,Data!$1:$1,0)-1)))</f>
        <v/>
      </c>
      <c r="S178" s="256" t="str">
        <f ca="1">IF(ISERROR(OFFSET(Data!$A$1,MATCH($D178,Data!$CG:$CG,0)-1,MATCH($E178&amp;"/"&amp;S$1,Data!$1:$1,0)-1))=TRUE,"",IF(OFFSET(Data!$A$1,MATCH($D178,Data!$CG:$CG,0)-1,MATCH($E178&amp;"/"&amp;S$1,Data!$1:$1,0)-1)=0,"",OFFSET(Data!$A$1,MATCH($D178,Data!$CG:$CG,0)-1,MATCH($E178&amp;"/"&amp;S$1,Data!$1:$1,0)-1)))</f>
        <v/>
      </c>
      <c r="T178" s="256" t="str">
        <f ca="1">IF(ISERROR(OFFSET(Data!$A$1,MATCH($D178,Data!$CG:$CG,0)-1,MATCH($E178&amp;"/"&amp;T$1,Data!$1:$1,0)-1))=TRUE,"",IF(OFFSET(Data!$A$1,MATCH($D178,Data!$CG:$CG,0)-1,MATCH($E178&amp;"/"&amp;T$1,Data!$1:$1,0)-1)=0,"",OFFSET(Data!$A$1,MATCH($D178,Data!$CG:$CG,0)-1,MATCH($E178&amp;"/"&amp;T$1,Data!$1:$1,0)-1)))</f>
        <v/>
      </c>
      <c r="U178" s="256" t="str">
        <f ca="1">IF(ISERROR(OFFSET(Data!$A$1,MATCH($D178,Data!$CG:$CG,0)-1,MATCH($E178&amp;"/"&amp;U$1,Data!$1:$1,0)-1))=TRUE,"",IF(OFFSET(Data!$A$1,MATCH($D178,Data!$CG:$CG,0)-1,MATCH($E178&amp;"/"&amp;U$1,Data!$1:$1,0)-1)=0,"",OFFSET(Data!$A$1,MATCH($D178,Data!$CG:$CG,0)-1,MATCH($E178&amp;"/"&amp;U$1,Data!$1:$1,0)-1)))</f>
        <v/>
      </c>
      <c r="V178" s="256" t="str">
        <f ca="1">IF(ISERROR(OFFSET(Data!$A$1,MATCH($D178,Data!$CG:$CG,0)-1,MATCH($E178&amp;"/"&amp;V$1,Data!$1:$1,0)-1))=TRUE,"",IF(OFFSET(Data!$A$1,MATCH($D178,Data!$CG:$CG,0)-1,MATCH($E178&amp;"/"&amp;V$1,Data!$1:$1,0)-1)=0,"",OFFSET(Data!$A$1,MATCH($D178,Data!$CG:$CG,0)-1,MATCH($E178&amp;"/"&amp;V$1,Data!$1:$1,0)-1)))</f>
        <v/>
      </c>
      <c r="W178" s="257" t="str">
        <f ca="1">IF(ISERROR(OFFSET(Data!$A$1,MATCH($D178,Data!$CG:$CG,0)-1,MATCH($E178&amp;"/"&amp;W$1,Data!$1:$1,0)-1))=TRUE,"",IF(OFFSET(Data!$A$1,MATCH($D178,Data!$CG:$CG,0)-1,MATCH($E178&amp;"/"&amp;W$1,Data!$1:$1,0)-1)=0,"",OFFSET(Data!$A$1,MATCH($D178,Data!$CG:$CG,0)-1,MATCH($E178&amp;"/"&amp;W$1,Data!$1:$1,0)-1)))</f>
        <v/>
      </c>
      <c r="X178" s="256" t="str">
        <f ca="1">IF(ISERROR(OFFSET(Data!$A$1,MATCH($D178,Data!$CG:$CG,0)-1,MATCH($E178&amp;"/"&amp;X$1,Data!$1:$1,0)-1))=TRUE,"",IF(OFFSET(Data!$A$1,MATCH($D178,Data!$CG:$CG,0)-1,MATCH($E178&amp;"/"&amp;X$1,Data!$1:$1,0)-1)=0,"",OFFSET(Data!$A$1,MATCH($D178,Data!$CG:$CG,0)-1,MATCH($E178&amp;"/"&amp;X$1,Data!$1:$1,0)-1)))</f>
        <v/>
      </c>
      <c r="Y178" s="256" t="str">
        <f ca="1">IF(ISERROR(OFFSET(Data!$A$1,MATCH($D178,Data!$CG:$CG,0)-1,MATCH($E178&amp;"/"&amp;Y$1,Data!$1:$1,0)-1))=TRUE,"",IF(OFFSET(Data!$A$1,MATCH($D178,Data!$CG:$CG,0)-1,MATCH($E178&amp;"/"&amp;Y$1,Data!$1:$1,0)-1)=0,"",OFFSET(Data!$A$1,MATCH($D178,Data!$CG:$CG,0)-1,MATCH($E178&amp;"/"&amp;Y$1,Data!$1:$1,0)-1)))</f>
        <v/>
      </c>
      <c r="Z178" s="256" t="str">
        <f ca="1">IF(ISERROR(OFFSET(Data!$A$1,MATCH($D178,Data!$CG:$CG,0)-1,MATCH($E178&amp;"/"&amp;Z$1,Data!$1:$1,0)-1))=TRUE,"",IF(OFFSET(Data!$A$1,MATCH($D178,Data!$CG:$CG,0)-1,MATCH($E178&amp;"/"&amp;Z$1,Data!$1:$1,0)-1)=0,"",OFFSET(Data!$A$1,MATCH($D178,Data!$CG:$CG,0)-1,MATCH($E178&amp;"/"&amp;Z$1,Data!$1:$1,0)-1)))</f>
        <v/>
      </c>
      <c r="AA178" s="256" t="str">
        <f ca="1">IF(ISERROR(OFFSET(Data!$A$1,MATCH($D178,Data!$CG:$CG,0)-1,MATCH($E178&amp;"/"&amp;AA$1,Data!$1:$1,0)-1))=TRUE,"",IF(OFFSET(Data!$A$1,MATCH($D178,Data!$CG:$CG,0)-1,MATCH($E178&amp;"/"&amp;AA$1,Data!$1:$1,0)-1)=0,"",OFFSET(Data!$A$1,MATCH($D178,Data!$CG:$CG,0)-1,MATCH($E178&amp;"/"&amp;AA$1,Data!$1:$1,0)-1)))</f>
        <v/>
      </c>
      <c r="AB178" s="256" t="str">
        <f ca="1">IF(ISERROR(OFFSET(Data!$A$1,MATCH($D178,Data!$CG:$CG,0)-1,MATCH($E178&amp;"/"&amp;AB$1,Data!$1:$1,0)-1))=TRUE,"",IF(OFFSET(Data!$A$1,MATCH($D178,Data!$CG:$CG,0)-1,MATCH($E178&amp;"/"&amp;AB$1,Data!$1:$1,0)-1)=0,"",OFFSET(Data!$A$1,MATCH($D178,Data!$CG:$CG,0)-1,MATCH($E178&amp;"/"&amp;AB$1,Data!$1:$1,0)-1)))</f>
        <v/>
      </c>
      <c r="AC178" s="256" t="str">
        <f ca="1">IF(ISERROR(OFFSET(Data!$A$1,MATCH($D178,Data!$CG:$CG,0)-1,MATCH($E178&amp;"/"&amp;AC$1,Data!$1:$1,0)-1))=TRUE,"",IF(OFFSET(Data!$A$1,MATCH($D178,Data!$CG:$CG,0)-1,MATCH($E178&amp;"/"&amp;AC$1,Data!$1:$1,0)-1)=0,"",OFFSET(Data!$A$1,MATCH($D178,Data!$CG:$CG,0)-1,MATCH($E178&amp;"/"&amp;AC$1,Data!$1:$1,0)-1)))</f>
        <v/>
      </c>
      <c r="AD178" s="256" t="str">
        <f ca="1">IF(ISERROR(OFFSET(Data!$A$1,MATCH($D178,Data!$CG:$CG,0)-1,MATCH($E178&amp;"/"&amp;AD$1,Data!$1:$1,0)-1))=TRUE,"",IF(OFFSET(Data!$A$1,MATCH($D178,Data!$CG:$CG,0)-1,MATCH($E178&amp;"/"&amp;AD$1,Data!$1:$1,0)-1)=0,"",OFFSET(Data!$A$1,MATCH($D178,Data!$CG:$CG,0)-1,MATCH($E178&amp;"/"&amp;AD$1,Data!$1:$1,0)-1)))</f>
        <v/>
      </c>
      <c r="AE178" s="256" t="str">
        <f ca="1">IF(ISERROR(OFFSET(Data!$A$1,MATCH($D178,Data!$CG:$CG,0)-1,MATCH($E178&amp;"/"&amp;AE$1,Data!$1:$1,0)-1))=TRUE,"",IF(OFFSET(Data!$A$1,MATCH($D178,Data!$CG:$CG,0)-1,MATCH($E178&amp;"/"&amp;AE$1,Data!$1:$1,0)-1)=0,"",OFFSET(Data!$A$1,MATCH($D178,Data!$CG:$CG,0)-1,MATCH($E178&amp;"/"&amp;AE$1,Data!$1:$1,0)-1)))</f>
        <v/>
      </c>
      <c r="AF178" s="258" t="str">
        <f ca="1">IF(ISERROR(OFFSET(Data!$A$1,MATCH($D178,Data!$CG:$CG,0)-1,MATCH($E178&amp;"/"&amp;AF$1,Data!$1:$1,0)-1))=TRUE,"",IF(OFFSET(Data!$A$1,MATCH($D178,Data!$CG:$CG,0)-1,MATCH($E178&amp;"/"&amp;AF$1,Data!$1:$1,0)-1)=0,"",OFFSET(Data!$A$1,MATCH($D178,Data!$CG:$CG,0)-1,MATCH($E178&amp;"/"&amp;AF$1,Data!$1:$1,0)-1)))</f>
        <v/>
      </c>
      <c r="AG178" s="214">
        <f t="shared" ca="1" si="7"/>
        <v>0</v>
      </c>
      <c r="AH178" s="215">
        <f ca="1">SUM(AG174:AG178)</f>
        <v>0</v>
      </c>
    </row>
    <row r="179" spans="1:34" ht="15" hidden="1" customHeight="1" x14ac:dyDescent="0.25">
      <c r="A179" s="445">
        <v>35</v>
      </c>
      <c r="B179" s="448" t="e">
        <f>INDEX(Data!CI:CI,MATCH("W"&amp;A179,Data!A:A,0))</f>
        <v>#N/A</v>
      </c>
      <c r="C179" s="451" t="e">
        <f>INDEX(Data!CG:CG,MATCH("W"&amp;A179,Data!A:A,0))</f>
        <v>#N/A</v>
      </c>
      <c r="D179" s="26" t="e">
        <f>IF(C179&lt;&gt;"",C179,#REF!)</f>
        <v>#N/A</v>
      </c>
      <c r="E179" s="27" t="s">
        <v>21</v>
      </c>
      <c r="F179" s="271" t="str">
        <f ca="1">IF(ISERROR(OFFSET(Data!$A$1,MATCH($D179,Data!$CG:$CG,0)-1,MATCH($E179&amp;"/"&amp;F$1,Data!$1:$1,0)-1))=TRUE,"",IF(OFFSET(Data!$A$1,MATCH($D179,Data!$CG:$CG,0)-1,MATCH($E179&amp;"/"&amp;F$1,Data!$1:$1,0)-1)=0,"",OFFSET(Data!$A$1,MATCH($D179,Data!$CG:$CG,0)-1,MATCH($E179&amp;"/"&amp;F$1,Data!$1:$1,0)-1)))</f>
        <v/>
      </c>
      <c r="G179" s="250" t="str">
        <f ca="1">IF(ISERROR(OFFSET(Data!$A$1,MATCH($D179,Data!$CG:$CG,0)-1,MATCH($E179&amp;"/"&amp;G$1,Data!$1:$1,0)-1))=TRUE,"",IF(OFFSET(Data!$A$1,MATCH($D179,Data!$CG:$CG,0)-1,MATCH($E179&amp;"/"&amp;G$1,Data!$1:$1,0)-1)=0,"",OFFSET(Data!$A$1,MATCH($D179,Data!$CG:$CG,0)-1,MATCH($E179&amp;"/"&amp;G$1,Data!$1:$1,0)-1)))</f>
        <v/>
      </c>
      <c r="H179" s="250" t="str">
        <f ca="1">IF(ISERROR(OFFSET(Data!$A$1,MATCH($D179,Data!$CG:$CG,0)-1,MATCH($E179&amp;"/"&amp;H$1,Data!$1:$1,0)-1))=TRUE,"",IF(OFFSET(Data!$A$1,MATCH($D179,Data!$CG:$CG,0)-1,MATCH($E179&amp;"/"&amp;H$1,Data!$1:$1,0)-1)=0,"",OFFSET(Data!$A$1,MATCH($D179,Data!$CG:$CG,0)-1,MATCH($E179&amp;"/"&amp;H$1,Data!$1:$1,0)-1)))</f>
        <v/>
      </c>
      <c r="I179" s="250" t="str">
        <f ca="1">IF(ISERROR(OFFSET(Data!$A$1,MATCH($D179,Data!$CG:$CG,0)-1,MATCH($E179&amp;"/"&amp;I$1,Data!$1:$1,0)-1))=TRUE,"",IF(OFFSET(Data!$A$1,MATCH($D179,Data!$CG:$CG,0)-1,MATCH($E179&amp;"/"&amp;I$1,Data!$1:$1,0)-1)=0,"",OFFSET(Data!$A$1,MATCH($D179,Data!$CG:$CG,0)-1,MATCH($E179&amp;"/"&amp;I$1,Data!$1:$1,0)-1)))</f>
        <v/>
      </c>
      <c r="J179" s="250" t="str">
        <f ca="1">IF(ISERROR(OFFSET(Data!$A$1,MATCH($D179,Data!$CG:$CG,0)-1,MATCH($E179&amp;"/"&amp;J$1,Data!$1:$1,0)-1))=TRUE,"",IF(OFFSET(Data!$A$1,MATCH($D179,Data!$CG:$CG,0)-1,MATCH($E179&amp;"/"&amp;J$1,Data!$1:$1,0)-1)=0,"",OFFSET(Data!$A$1,MATCH($D179,Data!$CG:$CG,0)-1,MATCH($E179&amp;"/"&amp;J$1,Data!$1:$1,0)-1)))</f>
        <v/>
      </c>
      <c r="K179" s="250" t="str">
        <f ca="1">IF(ISERROR(OFFSET(Data!$A$1,MATCH($D179,Data!$CG:$CG,0)-1,MATCH($E179&amp;"/"&amp;K$1,Data!$1:$1,0)-1))=TRUE,"",IF(OFFSET(Data!$A$1,MATCH($D179,Data!$CG:$CG,0)-1,MATCH($E179&amp;"/"&amp;K$1,Data!$1:$1,0)-1)=0,"",OFFSET(Data!$A$1,MATCH($D179,Data!$CG:$CG,0)-1,MATCH($E179&amp;"/"&amp;K$1,Data!$1:$1,0)-1)))</f>
        <v/>
      </c>
      <c r="L179" s="250" t="str">
        <f ca="1">IF(ISERROR(OFFSET(Data!$A$1,MATCH($D179,Data!$CG:$CG,0)-1,MATCH($E179&amp;"/"&amp;L$1,Data!$1:$1,0)-1))=TRUE,"",IF(OFFSET(Data!$A$1,MATCH($D179,Data!$CG:$CG,0)-1,MATCH($E179&amp;"/"&amp;L$1,Data!$1:$1,0)-1)=0,"",OFFSET(Data!$A$1,MATCH($D179,Data!$CG:$CG,0)-1,MATCH($E179&amp;"/"&amp;L$1,Data!$1:$1,0)-1)))</f>
        <v/>
      </c>
      <c r="M179" s="250" t="str">
        <f ca="1">IF(ISERROR(OFFSET(Data!$A$1,MATCH($D179,Data!$CG:$CG,0)-1,MATCH($E179&amp;"/"&amp;M$1,Data!$1:$1,0)-1))=TRUE,"",IF(OFFSET(Data!$A$1,MATCH($D179,Data!$CG:$CG,0)-1,MATCH($E179&amp;"/"&amp;M$1,Data!$1:$1,0)-1)=0,"",OFFSET(Data!$A$1,MATCH($D179,Data!$CG:$CG,0)-1,MATCH($E179&amp;"/"&amp;M$1,Data!$1:$1,0)-1)))</f>
        <v/>
      </c>
      <c r="N179" s="250" t="str">
        <f ca="1">IF(ISERROR(OFFSET(Data!$A$1,MATCH($D179,Data!$CG:$CG,0)-1,MATCH($E179&amp;"/"&amp;N$1,Data!$1:$1,0)-1))=TRUE,"",IF(OFFSET(Data!$A$1,MATCH($D179,Data!$CG:$CG,0)-1,MATCH($E179&amp;"/"&amp;N$1,Data!$1:$1,0)-1)=0,"",OFFSET(Data!$A$1,MATCH($D179,Data!$CG:$CG,0)-1,MATCH($E179&amp;"/"&amp;N$1,Data!$1:$1,0)-1)))</f>
        <v/>
      </c>
      <c r="O179" s="250" t="str">
        <f ca="1">IF(ISERROR(OFFSET(Data!$A$1,MATCH($D179,Data!$CG:$CG,0)-1,MATCH($E179&amp;"/"&amp;O$1,Data!$1:$1,0)-1))=TRUE,"",IF(OFFSET(Data!$A$1,MATCH($D179,Data!$CG:$CG,0)-1,MATCH($E179&amp;"/"&amp;O$1,Data!$1:$1,0)-1)=0,"",OFFSET(Data!$A$1,MATCH($D179,Data!$CG:$CG,0)-1,MATCH($E179&amp;"/"&amp;O$1,Data!$1:$1,0)-1)))</f>
        <v/>
      </c>
      <c r="P179" s="250" t="str">
        <f ca="1">IF(ISERROR(OFFSET(Data!$A$1,MATCH($D179,Data!$CG:$CG,0)-1,MATCH($E179&amp;"/"&amp;P$1,Data!$1:$1,0)-1))=TRUE,"",IF(OFFSET(Data!$A$1,MATCH($D179,Data!$CG:$CG,0)-1,MATCH($E179&amp;"/"&amp;P$1,Data!$1:$1,0)-1)=0,"",OFFSET(Data!$A$1,MATCH($D179,Data!$CG:$CG,0)-1,MATCH($E179&amp;"/"&amp;P$1,Data!$1:$1,0)-1)))</f>
        <v/>
      </c>
      <c r="Q179" s="250" t="str">
        <f ca="1">IF(ISERROR(OFFSET(Data!$A$1,MATCH($D179,Data!$CG:$CG,0)-1,MATCH($E179&amp;"/"&amp;Q$1,Data!$1:$1,0)-1))=TRUE,"",IF(OFFSET(Data!$A$1,MATCH($D179,Data!$CG:$CG,0)-1,MATCH($E179&amp;"/"&amp;Q$1,Data!$1:$1,0)-1)=0,"",OFFSET(Data!$A$1,MATCH($D179,Data!$CG:$CG,0)-1,MATCH($E179&amp;"/"&amp;Q$1,Data!$1:$1,0)-1)))</f>
        <v/>
      </c>
      <c r="R179" s="250" t="str">
        <f ca="1">IF(ISERROR(OFFSET(Data!$A$1,MATCH($D179,Data!$CG:$CG,0)-1,MATCH($E179&amp;"/"&amp;R$1,Data!$1:$1,0)-1))=TRUE,"",IF(OFFSET(Data!$A$1,MATCH($D179,Data!$CG:$CG,0)-1,MATCH($E179&amp;"/"&amp;R$1,Data!$1:$1,0)-1)=0,"",OFFSET(Data!$A$1,MATCH($D179,Data!$CG:$CG,0)-1,MATCH($E179&amp;"/"&amp;R$1,Data!$1:$1,0)-1)))</f>
        <v/>
      </c>
      <c r="S179" s="250" t="str">
        <f ca="1">IF(ISERROR(OFFSET(Data!$A$1,MATCH($D179,Data!$CG:$CG,0)-1,MATCH($E179&amp;"/"&amp;S$1,Data!$1:$1,0)-1))=TRUE,"",IF(OFFSET(Data!$A$1,MATCH($D179,Data!$CG:$CG,0)-1,MATCH($E179&amp;"/"&amp;S$1,Data!$1:$1,0)-1)=0,"",OFFSET(Data!$A$1,MATCH($D179,Data!$CG:$CG,0)-1,MATCH($E179&amp;"/"&amp;S$1,Data!$1:$1,0)-1)))</f>
        <v/>
      </c>
      <c r="T179" s="250" t="str">
        <f ca="1">IF(ISERROR(OFFSET(Data!$A$1,MATCH($D179,Data!$CG:$CG,0)-1,MATCH($E179&amp;"/"&amp;T$1,Data!$1:$1,0)-1))=TRUE,"",IF(OFFSET(Data!$A$1,MATCH($D179,Data!$CG:$CG,0)-1,MATCH($E179&amp;"/"&amp;T$1,Data!$1:$1,0)-1)=0,"",OFFSET(Data!$A$1,MATCH($D179,Data!$CG:$CG,0)-1,MATCH($E179&amp;"/"&amp;T$1,Data!$1:$1,0)-1)))</f>
        <v/>
      </c>
      <c r="U179" s="250" t="str">
        <f ca="1">IF(ISERROR(OFFSET(Data!$A$1,MATCH($D179,Data!$CG:$CG,0)-1,MATCH($E179&amp;"/"&amp;U$1,Data!$1:$1,0)-1))=TRUE,"",IF(OFFSET(Data!$A$1,MATCH($D179,Data!$CG:$CG,0)-1,MATCH($E179&amp;"/"&amp;U$1,Data!$1:$1,0)-1)=0,"",OFFSET(Data!$A$1,MATCH($D179,Data!$CG:$CG,0)-1,MATCH($E179&amp;"/"&amp;U$1,Data!$1:$1,0)-1)))</f>
        <v/>
      </c>
      <c r="V179" s="250" t="str">
        <f ca="1">IF(ISERROR(OFFSET(Data!$A$1,MATCH($D179,Data!$CG:$CG,0)-1,MATCH($E179&amp;"/"&amp;V$1,Data!$1:$1,0)-1))=TRUE,"",IF(OFFSET(Data!$A$1,MATCH($D179,Data!$CG:$CG,0)-1,MATCH($E179&amp;"/"&amp;V$1,Data!$1:$1,0)-1)=0,"",OFFSET(Data!$A$1,MATCH($D179,Data!$CG:$CG,0)-1,MATCH($E179&amp;"/"&amp;V$1,Data!$1:$1,0)-1)))</f>
        <v/>
      </c>
      <c r="W179" s="272" t="str">
        <f ca="1">IF(ISERROR(OFFSET(Data!$A$1,MATCH($D179,Data!$CG:$CG,0)-1,MATCH($E179&amp;"/"&amp;W$1,Data!$1:$1,0)-1))=TRUE,"",IF(OFFSET(Data!$A$1,MATCH($D179,Data!$CG:$CG,0)-1,MATCH($E179&amp;"/"&amp;W$1,Data!$1:$1,0)-1)=0,"",OFFSET(Data!$A$1,MATCH($D179,Data!$CG:$CG,0)-1,MATCH($E179&amp;"/"&amp;W$1,Data!$1:$1,0)-1)))</f>
        <v/>
      </c>
      <c r="X179" s="250" t="str">
        <f ca="1">IF(ISERROR(OFFSET(Data!$A$1,MATCH($D179,Data!$CG:$CG,0)-1,MATCH($E179&amp;"/"&amp;X$1,Data!$1:$1,0)-1))=TRUE,"",IF(OFFSET(Data!$A$1,MATCH($D179,Data!$CG:$CG,0)-1,MATCH($E179&amp;"/"&amp;X$1,Data!$1:$1,0)-1)=0,"",OFFSET(Data!$A$1,MATCH($D179,Data!$CG:$CG,0)-1,MATCH($E179&amp;"/"&amp;X$1,Data!$1:$1,0)-1)))</f>
        <v/>
      </c>
      <c r="Y179" s="250" t="str">
        <f ca="1">IF(ISERROR(OFFSET(Data!$A$1,MATCH($D179,Data!$CG:$CG,0)-1,MATCH($E179&amp;"/"&amp;Y$1,Data!$1:$1,0)-1))=TRUE,"",IF(OFFSET(Data!$A$1,MATCH($D179,Data!$CG:$CG,0)-1,MATCH($E179&amp;"/"&amp;Y$1,Data!$1:$1,0)-1)=0,"",OFFSET(Data!$A$1,MATCH($D179,Data!$CG:$CG,0)-1,MATCH($E179&amp;"/"&amp;Y$1,Data!$1:$1,0)-1)))</f>
        <v/>
      </c>
      <c r="Z179" s="250" t="str">
        <f ca="1">IF(ISERROR(OFFSET(Data!$A$1,MATCH($D179,Data!$CG:$CG,0)-1,MATCH($E179&amp;"/"&amp;Z$1,Data!$1:$1,0)-1))=TRUE,"",IF(OFFSET(Data!$A$1,MATCH($D179,Data!$CG:$CG,0)-1,MATCH($E179&amp;"/"&amp;Z$1,Data!$1:$1,0)-1)=0,"",OFFSET(Data!$A$1,MATCH($D179,Data!$CG:$CG,0)-1,MATCH($E179&amp;"/"&amp;Z$1,Data!$1:$1,0)-1)))</f>
        <v/>
      </c>
      <c r="AA179" s="250" t="str">
        <f ca="1">IF(ISERROR(OFFSET(Data!$A$1,MATCH($D179,Data!$CG:$CG,0)-1,MATCH($E179&amp;"/"&amp;AA$1,Data!$1:$1,0)-1))=TRUE,"",IF(OFFSET(Data!$A$1,MATCH($D179,Data!$CG:$CG,0)-1,MATCH($E179&amp;"/"&amp;AA$1,Data!$1:$1,0)-1)=0,"",OFFSET(Data!$A$1,MATCH($D179,Data!$CG:$CG,0)-1,MATCH($E179&amp;"/"&amp;AA$1,Data!$1:$1,0)-1)))</f>
        <v/>
      </c>
      <c r="AB179" s="250" t="str">
        <f ca="1">IF(ISERROR(OFFSET(Data!$A$1,MATCH($D179,Data!$CG:$CG,0)-1,MATCH($E179&amp;"/"&amp;AB$1,Data!$1:$1,0)-1))=TRUE,"",IF(OFFSET(Data!$A$1,MATCH($D179,Data!$CG:$CG,0)-1,MATCH($E179&amp;"/"&amp;AB$1,Data!$1:$1,0)-1)=0,"",OFFSET(Data!$A$1,MATCH($D179,Data!$CG:$CG,0)-1,MATCH($E179&amp;"/"&amp;AB$1,Data!$1:$1,0)-1)))</f>
        <v/>
      </c>
      <c r="AC179" s="250" t="str">
        <f ca="1">IF(ISERROR(OFFSET(Data!$A$1,MATCH($D179,Data!$CG:$CG,0)-1,MATCH($E179&amp;"/"&amp;AC$1,Data!$1:$1,0)-1))=TRUE,"",IF(OFFSET(Data!$A$1,MATCH($D179,Data!$CG:$CG,0)-1,MATCH($E179&amp;"/"&amp;AC$1,Data!$1:$1,0)-1)=0,"",OFFSET(Data!$A$1,MATCH($D179,Data!$CG:$CG,0)-1,MATCH($E179&amp;"/"&amp;AC$1,Data!$1:$1,0)-1)))</f>
        <v/>
      </c>
      <c r="AD179" s="250" t="str">
        <f ca="1">IF(ISERROR(OFFSET(Data!$A$1,MATCH($D179,Data!$CG:$CG,0)-1,MATCH($E179&amp;"/"&amp;AD$1,Data!$1:$1,0)-1))=TRUE,"",IF(OFFSET(Data!$A$1,MATCH($D179,Data!$CG:$CG,0)-1,MATCH($E179&amp;"/"&amp;AD$1,Data!$1:$1,0)-1)=0,"",OFFSET(Data!$A$1,MATCH($D179,Data!$CG:$CG,0)-1,MATCH($E179&amp;"/"&amp;AD$1,Data!$1:$1,0)-1)))</f>
        <v/>
      </c>
      <c r="AE179" s="250" t="str">
        <f ca="1">IF(ISERROR(OFFSET(Data!$A$1,MATCH($D179,Data!$CG:$CG,0)-1,MATCH($E179&amp;"/"&amp;AE$1,Data!$1:$1,0)-1))=TRUE,"",IF(OFFSET(Data!$A$1,MATCH($D179,Data!$CG:$CG,0)-1,MATCH($E179&amp;"/"&amp;AE$1,Data!$1:$1,0)-1)=0,"",OFFSET(Data!$A$1,MATCH($D179,Data!$CG:$CG,0)-1,MATCH($E179&amp;"/"&amp;AE$1,Data!$1:$1,0)-1)))</f>
        <v/>
      </c>
      <c r="AF179" s="251" t="str">
        <f ca="1">IF(ISERROR(OFFSET(Data!$A$1,MATCH($D179,Data!$CG:$CG,0)-1,MATCH($E179&amp;"/"&amp;AF$1,Data!$1:$1,0)-1))=TRUE,"",IF(OFFSET(Data!$A$1,MATCH($D179,Data!$CG:$CG,0)-1,MATCH($E179&amp;"/"&amp;AF$1,Data!$1:$1,0)-1)=0,"",OFFSET(Data!$A$1,MATCH($D179,Data!$CG:$CG,0)-1,MATCH($E179&amp;"/"&amp;AF$1,Data!$1:$1,0)-1)))</f>
        <v/>
      </c>
      <c r="AG179" s="210">
        <f t="shared" ca="1" si="7"/>
        <v>0</v>
      </c>
      <c r="AH179" s="211">
        <f ca="1">AG179</f>
        <v>0</v>
      </c>
    </row>
    <row r="180" spans="1:34" ht="15" hidden="1" customHeight="1" thickBot="1" x14ac:dyDescent="0.3">
      <c r="A180" s="446"/>
      <c r="B180" s="449"/>
      <c r="C180" s="452"/>
      <c r="D180" s="28" t="e">
        <f>IF(C180&lt;&gt;"",C180,D179)</f>
        <v>#N/A</v>
      </c>
      <c r="E180" s="29" t="s">
        <v>22</v>
      </c>
      <c r="F180" s="254" t="str">
        <f ca="1">IF(ISERROR(OFFSET(Data!$A$1,MATCH($D180,Data!$CG:$CG,0)-1,MATCH($E180&amp;"/"&amp;F$1,Data!$1:$1,0)-1))=TRUE,"",IF(OFFSET(Data!$A$1,MATCH($D180,Data!$CG:$CG,0)-1,MATCH($E180&amp;"/"&amp;F$1,Data!$1:$1,0)-1)=0,"",OFFSET(Data!$A$1,MATCH($D180,Data!$CG:$CG,0)-1,MATCH($E180&amp;"/"&amp;F$1,Data!$1:$1,0)-1)))</f>
        <v/>
      </c>
      <c r="G180" s="252" t="str">
        <f ca="1">IF(ISERROR(OFFSET(Data!$A$1,MATCH($D180,Data!$CG:$CG,0)-1,MATCH($E180&amp;"/"&amp;G$1,Data!$1:$1,0)-1))=TRUE,"",IF(OFFSET(Data!$A$1,MATCH($D180,Data!$CG:$CG,0)-1,MATCH($E180&amp;"/"&amp;G$1,Data!$1:$1,0)-1)=0,"",OFFSET(Data!$A$1,MATCH($D180,Data!$CG:$CG,0)-1,MATCH($E180&amp;"/"&amp;G$1,Data!$1:$1,0)-1)))</f>
        <v/>
      </c>
      <c r="H180" s="252" t="str">
        <f ca="1">IF(ISERROR(OFFSET(Data!$A$1,MATCH($D180,Data!$CG:$CG,0)-1,MATCH($E180&amp;"/"&amp;H$1,Data!$1:$1,0)-1))=TRUE,"",IF(OFFSET(Data!$A$1,MATCH($D180,Data!$CG:$CG,0)-1,MATCH($E180&amp;"/"&amp;H$1,Data!$1:$1,0)-1)=0,"",OFFSET(Data!$A$1,MATCH($D180,Data!$CG:$CG,0)-1,MATCH($E180&amp;"/"&amp;H$1,Data!$1:$1,0)-1)))</f>
        <v/>
      </c>
      <c r="I180" s="252" t="str">
        <f ca="1">IF(ISERROR(OFFSET(Data!$A$1,MATCH($D180,Data!$CG:$CG,0)-1,MATCH($E180&amp;"/"&amp;I$1,Data!$1:$1,0)-1))=TRUE,"",IF(OFFSET(Data!$A$1,MATCH($D180,Data!$CG:$CG,0)-1,MATCH($E180&amp;"/"&amp;I$1,Data!$1:$1,0)-1)=0,"",OFFSET(Data!$A$1,MATCH($D180,Data!$CG:$CG,0)-1,MATCH($E180&amp;"/"&amp;I$1,Data!$1:$1,0)-1)))</f>
        <v/>
      </c>
      <c r="J180" s="252" t="str">
        <f ca="1">IF(ISERROR(OFFSET(Data!$A$1,MATCH($D180,Data!$CG:$CG,0)-1,MATCH($E180&amp;"/"&amp;J$1,Data!$1:$1,0)-1))=TRUE,"",IF(OFFSET(Data!$A$1,MATCH($D180,Data!$CG:$CG,0)-1,MATCH($E180&amp;"/"&amp;J$1,Data!$1:$1,0)-1)=0,"",OFFSET(Data!$A$1,MATCH($D180,Data!$CG:$CG,0)-1,MATCH($E180&amp;"/"&amp;J$1,Data!$1:$1,0)-1)))</f>
        <v/>
      </c>
      <c r="K180" s="252" t="str">
        <f ca="1">IF(ISERROR(OFFSET(Data!$A$1,MATCH($D180,Data!$CG:$CG,0)-1,MATCH($E180&amp;"/"&amp;K$1,Data!$1:$1,0)-1))=TRUE,"",IF(OFFSET(Data!$A$1,MATCH($D180,Data!$CG:$CG,0)-1,MATCH($E180&amp;"/"&amp;K$1,Data!$1:$1,0)-1)=0,"",OFFSET(Data!$A$1,MATCH($D180,Data!$CG:$CG,0)-1,MATCH($E180&amp;"/"&amp;K$1,Data!$1:$1,0)-1)))</f>
        <v/>
      </c>
      <c r="L180" s="252" t="str">
        <f ca="1">IF(ISERROR(OFFSET(Data!$A$1,MATCH($D180,Data!$CG:$CG,0)-1,MATCH($E180&amp;"/"&amp;L$1,Data!$1:$1,0)-1))=TRUE,"",IF(OFFSET(Data!$A$1,MATCH($D180,Data!$CG:$CG,0)-1,MATCH($E180&amp;"/"&amp;L$1,Data!$1:$1,0)-1)=0,"",OFFSET(Data!$A$1,MATCH($D180,Data!$CG:$CG,0)-1,MATCH($E180&amp;"/"&amp;L$1,Data!$1:$1,0)-1)))</f>
        <v/>
      </c>
      <c r="M180" s="252" t="str">
        <f ca="1">IF(ISERROR(OFFSET(Data!$A$1,MATCH($D180,Data!$CG:$CG,0)-1,MATCH($E180&amp;"/"&amp;M$1,Data!$1:$1,0)-1))=TRUE,"",IF(OFFSET(Data!$A$1,MATCH($D180,Data!$CG:$CG,0)-1,MATCH($E180&amp;"/"&amp;M$1,Data!$1:$1,0)-1)=0,"",OFFSET(Data!$A$1,MATCH($D180,Data!$CG:$CG,0)-1,MATCH($E180&amp;"/"&amp;M$1,Data!$1:$1,0)-1)))</f>
        <v/>
      </c>
      <c r="N180" s="252" t="str">
        <f ca="1">IF(ISERROR(OFFSET(Data!$A$1,MATCH($D180,Data!$CG:$CG,0)-1,MATCH($E180&amp;"/"&amp;N$1,Data!$1:$1,0)-1))=TRUE,"",IF(OFFSET(Data!$A$1,MATCH($D180,Data!$CG:$CG,0)-1,MATCH($E180&amp;"/"&amp;N$1,Data!$1:$1,0)-1)=0,"",OFFSET(Data!$A$1,MATCH($D180,Data!$CG:$CG,0)-1,MATCH($E180&amp;"/"&amp;N$1,Data!$1:$1,0)-1)))</f>
        <v/>
      </c>
      <c r="O180" s="252" t="str">
        <f ca="1">IF(ISERROR(OFFSET(Data!$A$1,MATCH($D180,Data!$CG:$CG,0)-1,MATCH($E180&amp;"/"&amp;O$1,Data!$1:$1,0)-1))=TRUE,"",IF(OFFSET(Data!$A$1,MATCH($D180,Data!$CG:$CG,0)-1,MATCH($E180&amp;"/"&amp;O$1,Data!$1:$1,0)-1)=0,"",OFFSET(Data!$A$1,MATCH($D180,Data!$CG:$CG,0)-1,MATCH($E180&amp;"/"&amp;O$1,Data!$1:$1,0)-1)))</f>
        <v/>
      </c>
      <c r="P180" s="252" t="str">
        <f ca="1">IF(ISERROR(OFFSET(Data!$A$1,MATCH($D180,Data!$CG:$CG,0)-1,MATCH($E180&amp;"/"&amp;P$1,Data!$1:$1,0)-1))=TRUE,"",IF(OFFSET(Data!$A$1,MATCH($D180,Data!$CG:$CG,0)-1,MATCH($E180&amp;"/"&amp;P$1,Data!$1:$1,0)-1)=0,"",OFFSET(Data!$A$1,MATCH($D180,Data!$CG:$CG,0)-1,MATCH($E180&amp;"/"&amp;P$1,Data!$1:$1,0)-1)))</f>
        <v/>
      </c>
      <c r="Q180" s="252" t="str">
        <f ca="1">IF(ISERROR(OFFSET(Data!$A$1,MATCH($D180,Data!$CG:$CG,0)-1,MATCH($E180&amp;"/"&amp;Q$1,Data!$1:$1,0)-1))=TRUE,"",IF(OFFSET(Data!$A$1,MATCH($D180,Data!$CG:$CG,0)-1,MATCH($E180&amp;"/"&amp;Q$1,Data!$1:$1,0)-1)=0,"",OFFSET(Data!$A$1,MATCH($D180,Data!$CG:$CG,0)-1,MATCH($E180&amp;"/"&amp;Q$1,Data!$1:$1,0)-1)))</f>
        <v/>
      </c>
      <c r="R180" s="252" t="str">
        <f ca="1">IF(ISERROR(OFFSET(Data!$A$1,MATCH($D180,Data!$CG:$CG,0)-1,MATCH($E180&amp;"/"&amp;R$1,Data!$1:$1,0)-1))=TRUE,"",IF(OFFSET(Data!$A$1,MATCH($D180,Data!$CG:$CG,0)-1,MATCH($E180&amp;"/"&amp;R$1,Data!$1:$1,0)-1)=0,"",OFFSET(Data!$A$1,MATCH($D180,Data!$CG:$CG,0)-1,MATCH($E180&amp;"/"&amp;R$1,Data!$1:$1,0)-1)))</f>
        <v/>
      </c>
      <c r="S180" s="252" t="str">
        <f ca="1">IF(ISERROR(OFFSET(Data!$A$1,MATCH($D180,Data!$CG:$CG,0)-1,MATCH($E180&amp;"/"&amp;S$1,Data!$1:$1,0)-1))=TRUE,"",IF(OFFSET(Data!$A$1,MATCH($D180,Data!$CG:$CG,0)-1,MATCH($E180&amp;"/"&amp;S$1,Data!$1:$1,0)-1)=0,"",OFFSET(Data!$A$1,MATCH($D180,Data!$CG:$CG,0)-1,MATCH($E180&amp;"/"&amp;S$1,Data!$1:$1,0)-1)))</f>
        <v/>
      </c>
      <c r="T180" s="252" t="str">
        <f ca="1">IF(ISERROR(OFFSET(Data!$A$1,MATCH($D180,Data!$CG:$CG,0)-1,MATCH($E180&amp;"/"&amp;T$1,Data!$1:$1,0)-1))=TRUE,"",IF(OFFSET(Data!$A$1,MATCH($D180,Data!$CG:$CG,0)-1,MATCH($E180&amp;"/"&amp;T$1,Data!$1:$1,0)-1)=0,"",OFFSET(Data!$A$1,MATCH($D180,Data!$CG:$CG,0)-1,MATCH($E180&amp;"/"&amp;T$1,Data!$1:$1,0)-1)))</f>
        <v/>
      </c>
      <c r="U180" s="252" t="str">
        <f ca="1">IF(ISERROR(OFFSET(Data!$A$1,MATCH($D180,Data!$CG:$CG,0)-1,MATCH($E180&amp;"/"&amp;U$1,Data!$1:$1,0)-1))=TRUE,"",IF(OFFSET(Data!$A$1,MATCH($D180,Data!$CG:$CG,0)-1,MATCH($E180&amp;"/"&amp;U$1,Data!$1:$1,0)-1)=0,"",OFFSET(Data!$A$1,MATCH($D180,Data!$CG:$CG,0)-1,MATCH($E180&amp;"/"&amp;U$1,Data!$1:$1,0)-1)))</f>
        <v/>
      </c>
      <c r="V180" s="252" t="str">
        <f ca="1">IF(ISERROR(OFFSET(Data!$A$1,MATCH($D180,Data!$CG:$CG,0)-1,MATCH($E180&amp;"/"&amp;V$1,Data!$1:$1,0)-1))=TRUE,"",IF(OFFSET(Data!$A$1,MATCH($D180,Data!$CG:$CG,0)-1,MATCH($E180&amp;"/"&amp;V$1,Data!$1:$1,0)-1)=0,"",OFFSET(Data!$A$1,MATCH($D180,Data!$CG:$CG,0)-1,MATCH($E180&amp;"/"&amp;V$1,Data!$1:$1,0)-1)))</f>
        <v/>
      </c>
      <c r="W180" s="269" t="str">
        <f ca="1">IF(ISERROR(OFFSET(Data!$A$1,MATCH($D180,Data!$CG:$CG,0)-1,MATCH($E180&amp;"/"&amp;W$1,Data!$1:$1,0)-1))=TRUE,"",IF(OFFSET(Data!$A$1,MATCH($D180,Data!$CG:$CG,0)-1,MATCH($E180&amp;"/"&amp;W$1,Data!$1:$1,0)-1)=0,"",OFFSET(Data!$A$1,MATCH($D180,Data!$CG:$CG,0)-1,MATCH($E180&amp;"/"&amp;W$1,Data!$1:$1,0)-1)))</f>
        <v/>
      </c>
      <c r="X180" s="252" t="str">
        <f ca="1">IF(ISERROR(OFFSET(Data!$A$1,MATCH($D180,Data!$CG:$CG,0)-1,MATCH($E180&amp;"/"&amp;X$1,Data!$1:$1,0)-1))=TRUE,"",IF(OFFSET(Data!$A$1,MATCH($D180,Data!$CG:$CG,0)-1,MATCH($E180&amp;"/"&amp;X$1,Data!$1:$1,0)-1)=0,"",OFFSET(Data!$A$1,MATCH($D180,Data!$CG:$CG,0)-1,MATCH($E180&amp;"/"&amp;X$1,Data!$1:$1,0)-1)))</f>
        <v/>
      </c>
      <c r="Y180" s="252" t="str">
        <f ca="1">IF(ISERROR(OFFSET(Data!$A$1,MATCH($D180,Data!$CG:$CG,0)-1,MATCH($E180&amp;"/"&amp;Y$1,Data!$1:$1,0)-1))=TRUE,"",IF(OFFSET(Data!$A$1,MATCH($D180,Data!$CG:$CG,0)-1,MATCH($E180&amp;"/"&amp;Y$1,Data!$1:$1,0)-1)=0,"",OFFSET(Data!$A$1,MATCH($D180,Data!$CG:$CG,0)-1,MATCH($E180&amp;"/"&amp;Y$1,Data!$1:$1,0)-1)))</f>
        <v/>
      </c>
      <c r="Z180" s="252" t="str">
        <f ca="1">IF(ISERROR(OFFSET(Data!$A$1,MATCH($D180,Data!$CG:$CG,0)-1,MATCH($E180&amp;"/"&amp;Z$1,Data!$1:$1,0)-1))=TRUE,"",IF(OFFSET(Data!$A$1,MATCH($D180,Data!$CG:$CG,0)-1,MATCH($E180&amp;"/"&amp;Z$1,Data!$1:$1,0)-1)=0,"",OFFSET(Data!$A$1,MATCH($D180,Data!$CG:$CG,0)-1,MATCH($E180&amp;"/"&amp;Z$1,Data!$1:$1,0)-1)))</f>
        <v/>
      </c>
      <c r="AA180" s="252" t="str">
        <f ca="1">IF(ISERROR(OFFSET(Data!$A$1,MATCH($D180,Data!$CG:$CG,0)-1,MATCH($E180&amp;"/"&amp;AA$1,Data!$1:$1,0)-1))=TRUE,"",IF(OFFSET(Data!$A$1,MATCH($D180,Data!$CG:$CG,0)-1,MATCH($E180&amp;"/"&amp;AA$1,Data!$1:$1,0)-1)=0,"",OFFSET(Data!$A$1,MATCH($D180,Data!$CG:$CG,0)-1,MATCH($E180&amp;"/"&amp;AA$1,Data!$1:$1,0)-1)))</f>
        <v/>
      </c>
      <c r="AB180" s="252" t="str">
        <f ca="1">IF(ISERROR(OFFSET(Data!$A$1,MATCH($D180,Data!$CG:$CG,0)-1,MATCH($E180&amp;"/"&amp;AB$1,Data!$1:$1,0)-1))=TRUE,"",IF(OFFSET(Data!$A$1,MATCH($D180,Data!$CG:$CG,0)-1,MATCH($E180&amp;"/"&amp;AB$1,Data!$1:$1,0)-1)=0,"",OFFSET(Data!$A$1,MATCH($D180,Data!$CG:$CG,0)-1,MATCH($E180&amp;"/"&amp;AB$1,Data!$1:$1,0)-1)))</f>
        <v/>
      </c>
      <c r="AC180" s="252" t="str">
        <f ca="1">IF(ISERROR(OFFSET(Data!$A$1,MATCH($D180,Data!$CG:$CG,0)-1,MATCH($E180&amp;"/"&amp;AC$1,Data!$1:$1,0)-1))=TRUE,"",IF(OFFSET(Data!$A$1,MATCH($D180,Data!$CG:$CG,0)-1,MATCH($E180&amp;"/"&amp;AC$1,Data!$1:$1,0)-1)=0,"",OFFSET(Data!$A$1,MATCH($D180,Data!$CG:$CG,0)-1,MATCH($E180&amp;"/"&amp;AC$1,Data!$1:$1,0)-1)))</f>
        <v/>
      </c>
      <c r="AD180" s="252" t="str">
        <f ca="1">IF(ISERROR(OFFSET(Data!$A$1,MATCH($D180,Data!$CG:$CG,0)-1,MATCH($E180&amp;"/"&amp;AD$1,Data!$1:$1,0)-1))=TRUE,"",IF(OFFSET(Data!$A$1,MATCH($D180,Data!$CG:$CG,0)-1,MATCH($E180&amp;"/"&amp;AD$1,Data!$1:$1,0)-1)=0,"",OFFSET(Data!$A$1,MATCH($D180,Data!$CG:$CG,0)-1,MATCH($E180&amp;"/"&amp;AD$1,Data!$1:$1,0)-1)))</f>
        <v/>
      </c>
      <c r="AE180" s="252" t="str">
        <f ca="1">IF(ISERROR(OFFSET(Data!$A$1,MATCH($D180,Data!$CG:$CG,0)-1,MATCH($E180&amp;"/"&amp;AE$1,Data!$1:$1,0)-1))=TRUE,"",IF(OFFSET(Data!$A$1,MATCH($D180,Data!$CG:$CG,0)-1,MATCH($E180&amp;"/"&amp;AE$1,Data!$1:$1,0)-1)=0,"",OFFSET(Data!$A$1,MATCH($D180,Data!$CG:$CG,0)-1,MATCH($E180&amp;"/"&amp;AE$1,Data!$1:$1,0)-1)))</f>
        <v/>
      </c>
      <c r="AF180" s="253" t="str">
        <f ca="1">IF(ISERROR(OFFSET(Data!$A$1,MATCH($D180,Data!$CG:$CG,0)-1,MATCH($E180&amp;"/"&amp;AF$1,Data!$1:$1,0)-1))=TRUE,"",IF(OFFSET(Data!$A$1,MATCH($D180,Data!$CG:$CG,0)-1,MATCH($E180&amp;"/"&amp;AF$1,Data!$1:$1,0)-1)=0,"",OFFSET(Data!$A$1,MATCH($D180,Data!$CG:$CG,0)-1,MATCH($E180&amp;"/"&amp;AF$1,Data!$1:$1,0)-1)))</f>
        <v/>
      </c>
      <c r="AG180" s="212">
        <f t="shared" ca="1" si="7"/>
        <v>0</v>
      </c>
      <c r="AH180" s="213">
        <f ca="1">SUM(AG179:AG180)</f>
        <v>0</v>
      </c>
    </row>
    <row r="181" spans="1:34" ht="15" hidden="1" customHeight="1" x14ac:dyDescent="0.25">
      <c r="A181" s="446"/>
      <c r="B181" s="449"/>
      <c r="C181" s="452"/>
      <c r="D181" s="28" t="e">
        <f>IF(C181&lt;&gt;"",C181,D180)</f>
        <v>#N/A</v>
      </c>
      <c r="E181" s="29" t="s">
        <v>23</v>
      </c>
      <c r="F181" s="254" t="str">
        <f ca="1">IF(ISERROR(OFFSET(Data!$A$1,MATCH($D181,Data!$CG:$CG,0)-1,MATCH($E181&amp;"/"&amp;F$1,Data!$1:$1,0)-1))=TRUE,"",IF(OFFSET(Data!$A$1,MATCH($D181,Data!$CG:$CG,0)-1,MATCH($E181&amp;"/"&amp;F$1,Data!$1:$1,0)-1)=0,"",OFFSET(Data!$A$1,MATCH($D181,Data!$CG:$CG,0)-1,MATCH($E181&amp;"/"&amp;F$1,Data!$1:$1,0)-1)))</f>
        <v/>
      </c>
      <c r="G181" s="252" t="str">
        <f ca="1">IF(ISERROR(OFFSET(Data!$A$1,MATCH($D181,Data!$CG:$CG,0)-1,MATCH($E181&amp;"/"&amp;G$1,Data!$1:$1,0)-1))=TRUE,"",IF(OFFSET(Data!$A$1,MATCH($D181,Data!$CG:$CG,0)-1,MATCH($E181&amp;"/"&amp;G$1,Data!$1:$1,0)-1)=0,"",OFFSET(Data!$A$1,MATCH($D181,Data!$CG:$CG,0)-1,MATCH($E181&amp;"/"&amp;G$1,Data!$1:$1,0)-1)))</f>
        <v/>
      </c>
      <c r="H181" s="252" t="str">
        <f ca="1">IF(ISERROR(OFFSET(Data!$A$1,MATCH($D181,Data!$CG:$CG,0)-1,MATCH($E181&amp;"/"&amp;H$1,Data!$1:$1,0)-1))=TRUE,"",IF(OFFSET(Data!$A$1,MATCH($D181,Data!$CG:$CG,0)-1,MATCH($E181&amp;"/"&amp;H$1,Data!$1:$1,0)-1)=0,"",OFFSET(Data!$A$1,MATCH($D181,Data!$CG:$CG,0)-1,MATCH($E181&amp;"/"&amp;H$1,Data!$1:$1,0)-1)))</f>
        <v/>
      </c>
      <c r="I181" s="252" t="str">
        <f ca="1">IF(ISERROR(OFFSET(Data!$A$1,MATCH($D181,Data!$CG:$CG,0)-1,MATCH($E181&amp;"/"&amp;I$1,Data!$1:$1,0)-1))=TRUE,"",IF(OFFSET(Data!$A$1,MATCH($D181,Data!$CG:$CG,0)-1,MATCH($E181&amp;"/"&amp;I$1,Data!$1:$1,0)-1)=0,"",OFFSET(Data!$A$1,MATCH($D181,Data!$CG:$CG,0)-1,MATCH($E181&amp;"/"&amp;I$1,Data!$1:$1,0)-1)))</f>
        <v/>
      </c>
      <c r="J181" s="252" t="str">
        <f ca="1">IF(ISERROR(OFFSET(Data!$A$1,MATCH($D181,Data!$CG:$CG,0)-1,MATCH($E181&amp;"/"&amp;J$1,Data!$1:$1,0)-1))=TRUE,"",IF(OFFSET(Data!$A$1,MATCH($D181,Data!$CG:$CG,0)-1,MATCH($E181&amp;"/"&amp;J$1,Data!$1:$1,0)-1)=0,"",OFFSET(Data!$A$1,MATCH($D181,Data!$CG:$CG,0)-1,MATCH($E181&amp;"/"&amp;J$1,Data!$1:$1,0)-1)))</f>
        <v/>
      </c>
      <c r="K181" s="252" t="str">
        <f ca="1">IF(ISERROR(OFFSET(Data!$A$1,MATCH($D181,Data!$CG:$CG,0)-1,MATCH($E181&amp;"/"&amp;K$1,Data!$1:$1,0)-1))=TRUE,"",IF(OFFSET(Data!$A$1,MATCH($D181,Data!$CG:$CG,0)-1,MATCH($E181&amp;"/"&amp;K$1,Data!$1:$1,0)-1)=0,"",OFFSET(Data!$A$1,MATCH($D181,Data!$CG:$CG,0)-1,MATCH($E181&amp;"/"&amp;K$1,Data!$1:$1,0)-1)))</f>
        <v/>
      </c>
      <c r="L181" s="252" t="str">
        <f ca="1">IF(ISERROR(OFFSET(Data!$A$1,MATCH($D181,Data!$CG:$CG,0)-1,MATCH($E181&amp;"/"&amp;L$1,Data!$1:$1,0)-1))=TRUE,"",IF(OFFSET(Data!$A$1,MATCH($D181,Data!$CG:$CG,0)-1,MATCH($E181&amp;"/"&amp;L$1,Data!$1:$1,0)-1)=0,"",OFFSET(Data!$A$1,MATCH($D181,Data!$CG:$CG,0)-1,MATCH($E181&amp;"/"&amp;L$1,Data!$1:$1,0)-1)))</f>
        <v/>
      </c>
      <c r="M181" s="252" t="str">
        <f ca="1">IF(ISERROR(OFFSET(Data!$A$1,MATCH($D181,Data!$CG:$CG,0)-1,MATCH($E181&amp;"/"&amp;M$1,Data!$1:$1,0)-1))=TRUE,"",IF(OFFSET(Data!$A$1,MATCH($D181,Data!$CG:$CG,0)-1,MATCH($E181&amp;"/"&amp;M$1,Data!$1:$1,0)-1)=0,"",OFFSET(Data!$A$1,MATCH($D181,Data!$CG:$CG,0)-1,MATCH($E181&amp;"/"&amp;M$1,Data!$1:$1,0)-1)))</f>
        <v/>
      </c>
      <c r="N181" s="252" t="str">
        <f ca="1">IF(ISERROR(OFFSET(Data!$A$1,MATCH($D181,Data!$CG:$CG,0)-1,MATCH($E181&amp;"/"&amp;N$1,Data!$1:$1,0)-1))=TRUE,"",IF(OFFSET(Data!$A$1,MATCH($D181,Data!$CG:$CG,0)-1,MATCH($E181&amp;"/"&amp;N$1,Data!$1:$1,0)-1)=0,"",OFFSET(Data!$A$1,MATCH($D181,Data!$CG:$CG,0)-1,MATCH($E181&amp;"/"&amp;N$1,Data!$1:$1,0)-1)))</f>
        <v/>
      </c>
      <c r="O181" s="252" t="str">
        <f ca="1">IF(ISERROR(OFFSET(Data!$A$1,MATCH($D181,Data!$CG:$CG,0)-1,MATCH($E181&amp;"/"&amp;O$1,Data!$1:$1,0)-1))=TRUE,"",IF(OFFSET(Data!$A$1,MATCH($D181,Data!$CG:$CG,0)-1,MATCH($E181&amp;"/"&amp;O$1,Data!$1:$1,0)-1)=0,"",OFFSET(Data!$A$1,MATCH($D181,Data!$CG:$CG,0)-1,MATCH($E181&amp;"/"&amp;O$1,Data!$1:$1,0)-1)))</f>
        <v/>
      </c>
      <c r="P181" s="252" t="str">
        <f ca="1">IF(ISERROR(OFFSET(Data!$A$1,MATCH($D181,Data!$CG:$CG,0)-1,MATCH($E181&amp;"/"&amp;P$1,Data!$1:$1,0)-1))=TRUE,"",IF(OFFSET(Data!$A$1,MATCH($D181,Data!$CG:$CG,0)-1,MATCH($E181&amp;"/"&amp;P$1,Data!$1:$1,0)-1)=0,"",OFFSET(Data!$A$1,MATCH($D181,Data!$CG:$CG,0)-1,MATCH($E181&amp;"/"&amp;P$1,Data!$1:$1,0)-1)))</f>
        <v/>
      </c>
      <c r="Q181" s="252" t="str">
        <f ca="1">IF(ISERROR(OFFSET(Data!$A$1,MATCH($D181,Data!$CG:$CG,0)-1,MATCH($E181&amp;"/"&amp;Q$1,Data!$1:$1,0)-1))=TRUE,"",IF(OFFSET(Data!$A$1,MATCH($D181,Data!$CG:$CG,0)-1,MATCH($E181&amp;"/"&amp;Q$1,Data!$1:$1,0)-1)=0,"",OFFSET(Data!$A$1,MATCH($D181,Data!$CG:$CG,0)-1,MATCH($E181&amp;"/"&amp;Q$1,Data!$1:$1,0)-1)))</f>
        <v/>
      </c>
      <c r="R181" s="252" t="str">
        <f ca="1">IF(ISERROR(OFFSET(Data!$A$1,MATCH($D181,Data!$CG:$CG,0)-1,MATCH($E181&amp;"/"&amp;R$1,Data!$1:$1,0)-1))=TRUE,"",IF(OFFSET(Data!$A$1,MATCH($D181,Data!$CG:$CG,0)-1,MATCH($E181&amp;"/"&amp;R$1,Data!$1:$1,0)-1)=0,"",OFFSET(Data!$A$1,MATCH($D181,Data!$CG:$CG,0)-1,MATCH($E181&amp;"/"&amp;R$1,Data!$1:$1,0)-1)))</f>
        <v/>
      </c>
      <c r="S181" s="252" t="str">
        <f ca="1">IF(ISERROR(OFFSET(Data!$A$1,MATCH($D181,Data!$CG:$CG,0)-1,MATCH($E181&amp;"/"&amp;S$1,Data!$1:$1,0)-1))=TRUE,"",IF(OFFSET(Data!$A$1,MATCH($D181,Data!$CG:$CG,0)-1,MATCH($E181&amp;"/"&amp;S$1,Data!$1:$1,0)-1)=0,"",OFFSET(Data!$A$1,MATCH($D181,Data!$CG:$CG,0)-1,MATCH($E181&amp;"/"&amp;S$1,Data!$1:$1,0)-1)))</f>
        <v/>
      </c>
      <c r="T181" s="252" t="str">
        <f ca="1">IF(ISERROR(OFFSET(Data!$A$1,MATCH($D181,Data!$CG:$CG,0)-1,MATCH($E181&amp;"/"&amp;T$1,Data!$1:$1,0)-1))=TRUE,"",IF(OFFSET(Data!$A$1,MATCH($D181,Data!$CG:$CG,0)-1,MATCH($E181&amp;"/"&amp;T$1,Data!$1:$1,0)-1)=0,"",OFFSET(Data!$A$1,MATCH($D181,Data!$CG:$CG,0)-1,MATCH($E181&amp;"/"&amp;T$1,Data!$1:$1,0)-1)))</f>
        <v/>
      </c>
      <c r="U181" s="252" t="str">
        <f ca="1">IF(ISERROR(OFFSET(Data!$A$1,MATCH($D181,Data!$CG:$CG,0)-1,MATCH($E181&amp;"/"&amp;U$1,Data!$1:$1,0)-1))=TRUE,"",IF(OFFSET(Data!$A$1,MATCH($D181,Data!$CG:$CG,0)-1,MATCH($E181&amp;"/"&amp;U$1,Data!$1:$1,0)-1)=0,"",OFFSET(Data!$A$1,MATCH($D181,Data!$CG:$CG,0)-1,MATCH($E181&amp;"/"&amp;U$1,Data!$1:$1,0)-1)))</f>
        <v/>
      </c>
      <c r="V181" s="252" t="str">
        <f ca="1">IF(ISERROR(OFFSET(Data!$A$1,MATCH($D181,Data!$CG:$CG,0)-1,MATCH($E181&amp;"/"&amp;V$1,Data!$1:$1,0)-1))=TRUE,"",IF(OFFSET(Data!$A$1,MATCH($D181,Data!$CG:$CG,0)-1,MATCH($E181&amp;"/"&amp;V$1,Data!$1:$1,0)-1)=0,"",OFFSET(Data!$A$1,MATCH($D181,Data!$CG:$CG,0)-1,MATCH($E181&amp;"/"&amp;V$1,Data!$1:$1,0)-1)))</f>
        <v/>
      </c>
      <c r="W181" s="269" t="str">
        <f ca="1">IF(ISERROR(OFFSET(Data!$A$1,MATCH($D181,Data!$CG:$CG,0)-1,MATCH($E181&amp;"/"&amp;W$1,Data!$1:$1,0)-1))=TRUE,"",IF(OFFSET(Data!$A$1,MATCH($D181,Data!$CG:$CG,0)-1,MATCH($E181&amp;"/"&amp;W$1,Data!$1:$1,0)-1)=0,"",OFFSET(Data!$A$1,MATCH($D181,Data!$CG:$CG,0)-1,MATCH($E181&amp;"/"&amp;W$1,Data!$1:$1,0)-1)))</f>
        <v/>
      </c>
      <c r="X181" s="252" t="str">
        <f ca="1">IF(ISERROR(OFFSET(Data!$A$1,MATCH($D181,Data!$CG:$CG,0)-1,MATCH($E181&amp;"/"&amp;X$1,Data!$1:$1,0)-1))=TRUE,"",IF(OFFSET(Data!$A$1,MATCH($D181,Data!$CG:$CG,0)-1,MATCH($E181&amp;"/"&amp;X$1,Data!$1:$1,0)-1)=0,"",OFFSET(Data!$A$1,MATCH($D181,Data!$CG:$CG,0)-1,MATCH($E181&amp;"/"&amp;X$1,Data!$1:$1,0)-1)))</f>
        <v/>
      </c>
      <c r="Y181" s="252" t="str">
        <f ca="1">IF(ISERROR(OFFSET(Data!$A$1,MATCH($D181,Data!$CG:$CG,0)-1,MATCH($E181&amp;"/"&amp;Y$1,Data!$1:$1,0)-1))=TRUE,"",IF(OFFSET(Data!$A$1,MATCH($D181,Data!$CG:$CG,0)-1,MATCH($E181&amp;"/"&amp;Y$1,Data!$1:$1,0)-1)=0,"",OFFSET(Data!$A$1,MATCH($D181,Data!$CG:$CG,0)-1,MATCH($E181&amp;"/"&amp;Y$1,Data!$1:$1,0)-1)))</f>
        <v/>
      </c>
      <c r="Z181" s="252" t="str">
        <f ca="1">IF(ISERROR(OFFSET(Data!$A$1,MATCH($D181,Data!$CG:$CG,0)-1,MATCH($E181&amp;"/"&amp;Z$1,Data!$1:$1,0)-1))=TRUE,"",IF(OFFSET(Data!$A$1,MATCH($D181,Data!$CG:$CG,0)-1,MATCH($E181&amp;"/"&amp;Z$1,Data!$1:$1,0)-1)=0,"",OFFSET(Data!$A$1,MATCH($D181,Data!$CG:$CG,0)-1,MATCH($E181&amp;"/"&amp;Z$1,Data!$1:$1,0)-1)))</f>
        <v/>
      </c>
      <c r="AA181" s="252" t="str">
        <f ca="1">IF(ISERROR(OFFSET(Data!$A$1,MATCH($D181,Data!$CG:$CG,0)-1,MATCH($E181&amp;"/"&amp;AA$1,Data!$1:$1,0)-1))=TRUE,"",IF(OFFSET(Data!$A$1,MATCH($D181,Data!$CG:$CG,0)-1,MATCH($E181&amp;"/"&amp;AA$1,Data!$1:$1,0)-1)=0,"",OFFSET(Data!$A$1,MATCH($D181,Data!$CG:$CG,0)-1,MATCH($E181&amp;"/"&amp;AA$1,Data!$1:$1,0)-1)))</f>
        <v/>
      </c>
      <c r="AB181" s="252" t="str">
        <f ca="1">IF(ISERROR(OFFSET(Data!$A$1,MATCH($D181,Data!$CG:$CG,0)-1,MATCH($E181&amp;"/"&amp;AB$1,Data!$1:$1,0)-1))=TRUE,"",IF(OFFSET(Data!$A$1,MATCH($D181,Data!$CG:$CG,0)-1,MATCH($E181&amp;"/"&amp;AB$1,Data!$1:$1,0)-1)=0,"",OFFSET(Data!$A$1,MATCH($D181,Data!$CG:$CG,0)-1,MATCH($E181&amp;"/"&amp;AB$1,Data!$1:$1,0)-1)))</f>
        <v/>
      </c>
      <c r="AC181" s="252" t="str">
        <f ca="1">IF(ISERROR(OFFSET(Data!$A$1,MATCH($D181,Data!$CG:$CG,0)-1,MATCH($E181&amp;"/"&amp;AC$1,Data!$1:$1,0)-1))=TRUE,"",IF(OFFSET(Data!$A$1,MATCH($D181,Data!$CG:$CG,0)-1,MATCH($E181&amp;"/"&amp;AC$1,Data!$1:$1,0)-1)=0,"",OFFSET(Data!$A$1,MATCH($D181,Data!$CG:$CG,0)-1,MATCH($E181&amp;"/"&amp;AC$1,Data!$1:$1,0)-1)))</f>
        <v/>
      </c>
      <c r="AD181" s="252" t="str">
        <f ca="1">IF(ISERROR(OFFSET(Data!$A$1,MATCH($D181,Data!$CG:$CG,0)-1,MATCH($E181&amp;"/"&amp;AD$1,Data!$1:$1,0)-1))=TRUE,"",IF(OFFSET(Data!$A$1,MATCH($D181,Data!$CG:$CG,0)-1,MATCH($E181&amp;"/"&amp;AD$1,Data!$1:$1,0)-1)=0,"",OFFSET(Data!$A$1,MATCH($D181,Data!$CG:$CG,0)-1,MATCH($E181&amp;"/"&amp;AD$1,Data!$1:$1,0)-1)))</f>
        <v/>
      </c>
      <c r="AE181" s="252" t="str">
        <f ca="1">IF(ISERROR(OFFSET(Data!$A$1,MATCH($D181,Data!$CG:$CG,0)-1,MATCH($E181&amp;"/"&amp;AE$1,Data!$1:$1,0)-1))=TRUE,"",IF(OFFSET(Data!$A$1,MATCH($D181,Data!$CG:$CG,0)-1,MATCH($E181&amp;"/"&amp;AE$1,Data!$1:$1,0)-1)=0,"",OFFSET(Data!$A$1,MATCH($D181,Data!$CG:$CG,0)-1,MATCH($E181&amp;"/"&amp;AE$1,Data!$1:$1,0)-1)))</f>
        <v/>
      </c>
      <c r="AF181" s="253" t="str">
        <f ca="1">IF(ISERROR(OFFSET(Data!$A$1,MATCH($D181,Data!$CG:$CG,0)-1,MATCH($E181&amp;"/"&amp;AF$1,Data!$1:$1,0)-1))=TRUE,"",IF(OFFSET(Data!$A$1,MATCH($D181,Data!$CG:$CG,0)-1,MATCH($E181&amp;"/"&amp;AF$1,Data!$1:$1,0)-1)=0,"",OFFSET(Data!$A$1,MATCH($D181,Data!$CG:$CG,0)-1,MATCH($E181&amp;"/"&amp;AF$1,Data!$1:$1,0)-1)))</f>
        <v/>
      </c>
      <c r="AG181" s="212">
        <f t="shared" ca="1" si="7"/>
        <v>0</v>
      </c>
      <c r="AH181" s="213">
        <f ca="1">SUM(AG179:AG181)</f>
        <v>0</v>
      </c>
    </row>
    <row r="182" spans="1:34" ht="15.75" hidden="1" customHeight="1" x14ac:dyDescent="0.25">
      <c r="A182" s="446"/>
      <c r="B182" s="449"/>
      <c r="C182" s="452"/>
      <c r="D182" s="28" t="e">
        <f>IF(C182&lt;&gt;"",C182,D181)</f>
        <v>#N/A</v>
      </c>
      <c r="E182" s="29" t="s">
        <v>24</v>
      </c>
      <c r="F182" s="254" t="str">
        <f ca="1">IF(ISERROR(OFFSET(Data!$A$1,MATCH($D182,Data!$CG:$CG,0)-1,MATCH($E182&amp;"/"&amp;F$1,Data!$1:$1,0)-1))=TRUE,"",IF(OFFSET(Data!$A$1,MATCH($D182,Data!$CG:$CG,0)-1,MATCH($E182&amp;"/"&amp;F$1,Data!$1:$1,0)-1)=0,"",OFFSET(Data!$A$1,MATCH($D182,Data!$CG:$CG,0)-1,MATCH($E182&amp;"/"&amp;F$1,Data!$1:$1,0)-1)))</f>
        <v/>
      </c>
      <c r="G182" s="252" t="str">
        <f ca="1">IF(ISERROR(OFFSET(Data!$A$1,MATCH($D182,Data!$CG:$CG,0)-1,MATCH($E182&amp;"/"&amp;G$1,Data!$1:$1,0)-1))=TRUE,"",IF(OFFSET(Data!$A$1,MATCH($D182,Data!$CG:$CG,0)-1,MATCH($E182&amp;"/"&amp;G$1,Data!$1:$1,0)-1)=0,"",OFFSET(Data!$A$1,MATCH($D182,Data!$CG:$CG,0)-1,MATCH($E182&amp;"/"&amp;G$1,Data!$1:$1,0)-1)))</f>
        <v/>
      </c>
      <c r="H182" s="252" t="str">
        <f ca="1">IF(ISERROR(OFFSET(Data!$A$1,MATCH($D182,Data!$CG:$CG,0)-1,MATCH($E182&amp;"/"&amp;H$1,Data!$1:$1,0)-1))=TRUE,"",IF(OFFSET(Data!$A$1,MATCH($D182,Data!$CG:$CG,0)-1,MATCH($E182&amp;"/"&amp;H$1,Data!$1:$1,0)-1)=0,"",OFFSET(Data!$A$1,MATCH($D182,Data!$CG:$CG,0)-1,MATCH($E182&amp;"/"&amp;H$1,Data!$1:$1,0)-1)))</f>
        <v/>
      </c>
      <c r="I182" s="252" t="str">
        <f ca="1">IF(ISERROR(OFFSET(Data!$A$1,MATCH($D182,Data!$CG:$CG,0)-1,MATCH($E182&amp;"/"&amp;I$1,Data!$1:$1,0)-1))=TRUE,"",IF(OFFSET(Data!$A$1,MATCH($D182,Data!$CG:$CG,0)-1,MATCH($E182&amp;"/"&amp;I$1,Data!$1:$1,0)-1)=0,"",OFFSET(Data!$A$1,MATCH($D182,Data!$CG:$CG,0)-1,MATCH($E182&amp;"/"&amp;I$1,Data!$1:$1,0)-1)))</f>
        <v/>
      </c>
      <c r="J182" s="252" t="str">
        <f ca="1">IF(ISERROR(OFFSET(Data!$A$1,MATCH($D182,Data!$CG:$CG,0)-1,MATCH($E182&amp;"/"&amp;J$1,Data!$1:$1,0)-1))=TRUE,"",IF(OFFSET(Data!$A$1,MATCH($D182,Data!$CG:$CG,0)-1,MATCH($E182&amp;"/"&amp;J$1,Data!$1:$1,0)-1)=0,"",OFFSET(Data!$A$1,MATCH($D182,Data!$CG:$CG,0)-1,MATCH($E182&amp;"/"&amp;J$1,Data!$1:$1,0)-1)))</f>
        <v/>
      </c>
      <c r="K182" s="252" t="str">
        <f ca="1">IF(ISERROR(OFFSET(Data!$A$1,MATCH($D182,Data!$CG:$CG,0)-1,MATCH($E182&amp;"/"&amp;K$1,Data!$1:$1,0)-1))=TRUE,"",IF(OFFSET(Data!$A$1,MATCH($D182,Data!$CG:$CG,0)-1,MATCH($E182&amp;"/"&amp;K$1,Data!$1:$1,0)-1)=0,"",OFFSET(Data!$A$1,MATCH($D182,Data!$CG:$CG,0)-1,MATCH($E182&amp;"/"&amp;K$1,Data!$1:$1,0)-1)))</f>
        <v/>
      </c>
      <c r="L182" s="252" t="str">
        <f ca="1">IF(ISERROR(OFFSET(Data!$A$1,MATCH($D182,Data!$CG:$CG,0)-1,MATCH($E182&amp;"/"&amp;L$1,Data!$1:$1,0)-1))=TRUE,"",IF(OFFSET(Data!$A$1,MATCH($D182,Data!$CG:$CG,0)-1,MATCH($E182&amp;"/"&amp;L$1,Data!$1:$1,0)-1)=0,"",OFFSET(Data!$A$1,MATCH($D182,Data!$CG:$CG,0)-1,MATCH($E182&amp;"/"&amp;L$1,Data!$1:$1,0)-1)))</f>
        <v/>
      </c>
      <c r="M182" s="252" t="str">
        <f ca="1">IF(ISERROR(OFFSET(Data!$A$1,MATCH($D182,Data!$CG:$CG,0)-1,MATCH($E182&amp;"/"&amp;M$1,Data!$1:$1,0)-1))=TRUE,"",IF(OFFSET(Data!$A$1,MATCH($D182,Data!$CG:$CG,0)-1,MATCH($E182&amp;"/"&amp;M$1,Data!$1:$1,0)-1)=0,"",OFFSET(Data!$A$1,MATCH($D182,Data!$CG:$CG,0)-1,MATCH($E182&amp;"/"&amp;M$1,Data!$1:$1,0)-1)))</f>
        <v/>
      </c>
      <c r="N182" s="252" t="str">
        <f ca="1">IF(ISERROR(OFFSET(Data!$A$1,MATCH($D182,Data!$CG:$CG,0)-1,MATCH($E182&amp;"/"&amp;N$1,Data!$1:$1,0)-1))=TRUE,"",IF(OFFSET(Data!$A$1,MATCH($D182,Data!$CG:$CG,0)-1,MATCH($E182&amp;"/"&amp;N$1,Data!$1:$1,0)-1)=0,"",OFFSET(Data!$A$1,MATCH($D182,Data!$CG:$CG,0)-1,MATCH($E182&amp;"/"&amp;N$1,Data!$1:$1,0)-1)))</f>
        <v/>
      </c>
      <c r="O182" s="252" t="str">
        <f ca="1">IF(ISERROR(OFFSET(Data!$A$1,MATCH($D182,Data!$CG:$CG,0)-1,MATCH($E182&amp;"/"&amp;O$1,Data!$1:$1,0)-1))=TRUE,"",IF(OFFSET(Data!$A$1,MATCH($D182,Data!$CG:$CG,0)-1,MATCH($E182&amp;"/"&amp;O$1,Data!$1:$1,0)-1)=0,"",OFFSET(Data!$A$1,MATCH($D182,Data!$CG:$CG,0)-1,MATCH($E182&amp;"/"&amp;O$1,Data!$1:$1,0)-1)))</f>
        <v/>
      </c>
      <c r="P182" s="252" t="str">
        <f ca="1">IF(ISERROR(OFFSET(Data!$A$1,MATCH($D182,Data!$CG:$CG,0)-1,MATCH($E182&amp;"/"&amp;P$1,Data!$1:$1,0)-1))=TRUE,"",IF(OFFSET(Data!$A$1,MATCH($D182,Data!$CG:$CG,0)-1,MATCH($E182&amp;"/"&amp;P$1,Data!$1:$1,0)-1)=0,"",OFFSET(Data!$A$1,MATCH($D182,Data!$CG:$CG,0)-1,MATCH($E182&amp;"/"&amp;P$1,Data!$1:$1,0)-1)))</f>
        <v/>
      </c>
      <c r="Q182" s="252" t="str">
        <f ca="1">IF(ISERROR(OFFSET(Data!$A$1,MATCH($D182,Data!$CG:$CG,0)-1,MATCH($E182&amp;"/"&amp;Q$1,Data!$1:$1,0)-1))=TRUE,"",IF(OFFSET(Data!$A$1,MATCH($D182,Data!$CG:$CG,0)-1,MATCH($E182&amp;"/"&amp;Q$1,Data!$1:$1,0)-1)=0,"",OFFSET(Data!$A$1,MATCH($D182,Data!$CG:$CG,0)-1,MATCH($E182&amp;"/"&amp;Q$1,Data!$1:$1,0)-1)))</f>
        <v/>
      </c>
      <c r="R182" s="252" t="str">
        <f ca="1">IF(ISERROR(OFFSET(Data!$A$1,MATCH($D182,Data!$CG:$CG,0)-1,MATCH($E182&amp;"/"&amp;R$1,Data!$1:$1,0)-1))=TRUE,"",IF(OFFSET(Data!$A$1,MATCH($D182,Data!$CG:$CG,0)-1,MATCH($E182&amp;"/"&amp;R$1,Data!$1:$1,0)-1)=0,"",OFFSET(Data!$A$1,MATCH($D182,Data!$CG:$CG,0)-1,MATCH($E182&amp;"/"&amp;R$1,Data!$1:$1,0)-1)))</f>
        <v/>
      </c>
      <c r="S182" s="252" t="str">
        <f ca="1">IF(ISERROR(OFFSET(Data!$A$1,MATCH($D182,Data!$CG:$CG,0)-1,MATCH($E182&amp;"/"&amp;S$1,Data!$1:$1,0)-1))=TRUE,"",IF(OFFSET(Data!$A$1,MATCH($D182,Data!$CG:$CG,0)-1,MATCH($E182&amp;"/"&amp;S$1,Data!$1:$1,0)-1)=0,"",OFFSET(Data!$A$1,MATCH($D182,Data!$CG:$CG,0)-1,MATCH($E182&amp;"/"&amp;S$1,Data!$1:$1,0)-1)))</f>
        <v/>
      </c>
      <c r="T182" s="252" t="str">
        <f ca="1">IF(ISERROR(OFFSET(Data!$A$1,MATCH($D182,Data!$CG:$CG,0)-1,MATCH($E182&amp;"/"&amp;T$1,Data!$1:$1,0)-1))=TRUE,"",IF(OFFSET(Data!$A$1,MATCH($D182,Data!$CG:$CG,0)-1,MATCH($E182&amp;"/"&amp;T$1,Data!$1:$1,0)-1)=0,"",OFFSET(Data!$A$1,MATCH($D182,Data!$CG:$CG,0)-1,MATCH($E182&amp;"/"&amp;T$1,Data!$1:$1,0)-1)))</f>
        <v/>
      </c>
      <c r="U182" s="252" t="str">
        <f ca="1">IF(ISERROR(OFFSET(Data!$A$1,MATCH($D182,Data!$CG:$CG,0)-1,MATCH($E182&amp;"/"&amp;U$1,Data!$1:$1,0)-1))=TRUE,"",IF(OFFSET(Data!$A$1,MATCH($D182,Data!$CG:$CG,0)-1,MATCH($E182&amp;"/"&amp;U$1,Data!$1:$1,0)-1)=0,"",OFFSET(Data!$A$1,MATCH($D182,Data!$CG:$CG,0)-1,MATCH($E182&amp;"/"&amp;U$1,Data!$1:$1,0)-1)))</f>
        <v/>
      </c>
      <c r="V182" s="252" t="str">
        <f ca="1">IF(ISERROR(OFFSET(Data!$A$1,MATCH($D182,Data!$CG:$CG,0)-1,MATCH($E182&amp;"/"&amp;V$1,Data!$1:$1,0)-1))=TRUE,"",IF(OFFSET(Data!$A$1,MATCH($D182,Data!$CG:$CG,0)-1,MATCH($E182&amp;"/"&amp;V$1,Data!$1:$1,0)-1)=0,"",OFFSET(Data!$A$1,MATCH($D182,Data!$CG:$CG,0)-1,MATCH($E182&amp;"/"&amp;V$1,Data!$1:$1,0)-1)))</f>
        <v/>
      </c>
      <c r="W182" s="269" t="str">
        <f ca="1">IF(ISERROR(OFFSET(Data!$A$1,MATCH($D182,Data!$CG:$CG,0)-1,MATCH($E182&amp;"/"&amp;W$1,Data!$1:$1,0)-1))=TRUE,"",IF(OFFSET(Data!$A$1,MATCH($D182,Data!$CG:$CG,0)-1,MATCH($E182&amp;"/"&amp;W$1,Data!$1:$1,0)-1)=0,"",OFFSET(Data!$A$1,MATCH($D182,Data!$CG:$CG,0)-1,MATCH($E182&amp;"/"&amp;W$1,Data!$1:$1,0)-1)))</f>
        <v/>
      </c>
      <c r="X182" s="252" t="str">
        <f ca="1">IF(ISERROR(OFFSET(Data!$A$1,MATCH($D182,Data!$CG:$CG,0)-1,MATCH($E182&amp;"/"&amp;X$1,Data!$1:$1,0)-1))=TRUE,"",IF(OFFSET(Data!$A$1,MATCH($D182,Data!$CG:$CG,0)-1,MATCH($E182&amp;"/"&amp;X$1,Data!$1:$1,0)-1)=0,"",OFFSET(Data!$A$1,MATCH($D182,Data!$CG:$CG,0)-1,MATCH($E182&amp;"/"&amp;X$1,Data!$1:$1,0)-1)))</f>
        <v/>
      </c>
      <c r="Y182" s="252" t="str">
        <f ca="1">IF(ISERROR(OFFSET(Data!$A$1,MATCH($D182,Data!$CG:$CG,0)-1,MATCH($E182&amp;"/"&amp;Y$1,Data!$1:$1,0)-1))=TRUE,"",IF(OFFSET(Data!$A$1,MATCH($D182,Data!$CG:$CG,0)-1,MATCH($E182&amp;"/"&amp;Y$1,Data!$1:$1,0)-1)=0,"",OFFSET(Data!$A$1,MATCH($D182,Data!$CG:$CG,0)-1,MATCH($E182&amp;"/"&amp;Y$1,Data!$1:$1,0)-1)))</f>
        <v/>
      </c>
      <c r="Z182" s="252" t="str">
        <f ca="1">IF(ISERROR(OFFSET(Data!$A$1,MATCH($D182,Data!$CG:$CG,0)-1,MATCH($E182&amp;"/"&amp;Z$1,Data!$1:$1,0)-1))=TRUE,"",IF(OFFSET(Data!$A$1,MATCH($D182,Data!$CG:$CG,0)-1,MATCH($E182&amp;"/"&amp;Z$1,Data!$1:$1,0)-1)=0,"",OFFSET(Data!$A$1,MATCH($D182,Data!$CG:$CG,0)-1,MATCH($E182&amp;"/"&amp;Z$1,Data!$1:$1,0)-1)))</f>
        <v/>
      </c>
      <c r="AA182" s="252" t="str">
        <f ca="1">IF(ISERROR(OFFSET(Data!$A$1,MATCH($D182,Data!$CG:$CG,0)-1,MATCH($E182&amp;"/"&amp;AA$1,Data!$1:$1,0)-1))=TRUE,"",IF(OFFSET(Data!$A$1,MATCH($D182,Data!$CG:$CG,0)-1,MATCH($E182&amp;"/"&amp;AA$1,Data!$1:$1,0)-1)=0,"",OFFSET(Data!$A$1,MATCH($D182,Data!$CG:$CG,0)-1,MATCH($E182&amp;"/"&amp;AA$1,Data!$1:$1,0)-1)))</f>
        <v/>
      </c>
      <c r="AB182" s="252" t="str">
        <f ca="1">IF(ISERROR(OFFSET(Data!$A$1,MATCH($D182,Data!$CG:$CG,0)-1,MATCH($E182&amp;"/"&amp;AB$1,Data!$1:$1,0)-1))=TRUE,"",IF(OFFSET(Data!$A$1,MATCH($D182,Data!$CG:$CG,0)-1,MATCH($E182&amp;"/"&amp;AB$1,Data!$1:$1,0)-1)=0,"",OFFSET(Data!$A$1,MATCH($D182,Data!$CG:$CG,0)-1,MATCH($E182&amp;"/"&amp;AB$1,Data!$1:$1,0)-1)))</f>
        <v/>
      </c>
      <c r="AC182" s="252" t="str">
        <f ca="1">IF(ISERROR(OFFSET(Data!$A$1,MATCH($D182,Data!$CG:$CG,0)-1,MATCH($E182&amp;"/"&amp;AC$1,Data!$1:$1,0)-1))=TRUE,"",IF(OFFSET(Data!$A$1,MATCH($D182,Data!$CG:$CG,0)-1,MATCH($E182&amp;"/"&amp;AC$1,Data!$1:$1,0)-1)=0,"",OFFSET(Data!$A$1,MATCH($D182,Data!$CG:$CG,0)-1,MATCH($E182&amp;"/"&amp;AC$1,Data!$1:$1,0)-1)))</f>
        <v/>
      </c>
      <c r="AD182" s="252" t="str">
        <f ca="1">IF(ISERROR(OFFSET(Data!$A$1,MATCH($D182,Data!$CG:$CG,0)-1,MATCH($E182&amp;"/"&amp;AD$1,Data!$1:$1,0)-1))=TRUE,"",IF(OFFSET(Data!$A$1,MATCH($D182,Data!$CG:$CG,0)-1,MATCH($E182&amp;"/"&amp;AD$1,Data!$1:$1,0)-1)=0,"",OFFSET(Data!$A$1,MATCH($D182,Data!$CG:$CG,0)-1,MATCH($E182&amp;"/"&amp;AD$1,Data!$1:$1,0)-1)))</f>
        <v/>
      </c>
      <c r="AE182" s="252" t="str">
        <f ca="1">IF(ISERROR(OFFSET(Data!$A$1,MATCH($D182,Data!$CG:$CG,0)-1,MATCH($E182&amp;"/"&amp;AE$1,Data!$1:$1,0)-1))=TRUE,"",IF(OFFSET(Data!$A$1,MATCH($D182,Data!$CG:$CG,0)-1,MATCH($E182&amp;"/"&amp;AE$1,Data!$1:$1,0)-1)=0,"",OFFSET(Data!$A$1,MATCH($D182,Data!$CG:$CG,0)-1,MATCH($E182&amp;"/"&amp;AE$1,Data!$1:$1,0)-1)))</f>
        <v/>
      </c>
      <c r="AF182" s="253" t="str">
        <f ca="1">IF(ISERROR(OFFSET(Data!$A$1,MATCH($D182,Data!$CG:$CG,0)-1,MATCH($E182&amp;"/"&amp;AF$1,Data!$1:$1,0)-1))=TRUE,"",IF(OFFSET(Data!$A$1,MATCH($D182,Data!$CG:$CG,0)-1,MATCH($E182&amp;"/"&amp;AF$1,Data!$1:$1,0)-1)=0,"",OFFSET(Data!$A$1,MATCH($D182,Data!$CG:$CG,0)-1,MATCH($E182&amp;"/"&amp;AF$1,Data!$1:$1,0)-1)))</f>
        <v/>
      </c>
      <c r="AG182" s="212">
        <f t="shared" ca="1" si="7"/>
        <v>0</v>
      </c>
      <c r="AH182" s="213">
        <f ca="1">SUM(AG179:AG182)</f>
        <v>0</v>
      </c>
    </row>
    <row r="183" spans="1:34" ht="15.75" hidden="1" customHeight="1" thickBot="1" x14ac:dyDescent="0.3">
      <c r="A183" s="447"/>
      <c r="B183" s="450"/>
      <c r="C183" s="453"/>
      <c r="D183" s="30" t="e">
        <f>IF(C183&lt;&gt;"",C183,D182)</f>
        <v>#N/A</v>
      </c>
      <c r="E183" s="31" t="s">
        <v>25</v>
      </c>
      <c r="F183" s="255" t="str">
        <f ca="1">IF(ISERROR(OFFSET(Data!$A$1,MATCH($D183,Data!$CG:$CG,0)-1,MATCH($E183&amp;"/"&amp;F$1,Data!$1:$1,0)-1))=TRUE,"",IF(OFFSET(Data!$A$1,MATCH($D183,Data!$CG:$CG,0)-1,MATCH($E183&amp;"/"&amp;F$1,Data!$1:$1,0)-1)=0,"",OFFSET(Data!$A$1,MATCH($D183,Data!$CG:$CG,0)-1,MATCH($E183&amp;"/"&amp;F$1,Data!$1:$1,0)-1)))</f>
        <v/>
      </c>
      <c r="G183" s="256" t="str">
        <f ca="1">IF(ISERROR(OFFSET(Data!$A$1,MATCH($D183,Data!$CG:$CG,0)-1,MATCH($E183&amp;"/"&amp;G$1,Data!$1:$1,0)-1))=TRUE,"",IF(OFFSET(Data!$A$1,MATCH($D183,Data!$CG:$CG,0)-1,MATCH($E183&amp;"/"&amp;G$1,Data!$1:$1,0)-1)=0,"",OFFSET(Data!$A$1,MATCH($D183,Data!$CG:$CG,0)-1,MATCH($E183&amp;"/"&amp;G$1,Data!$1:$1,0)-1)))</f>
        <v/>
      </c>
      <c r="H183" s="256" t="str">
        <f ca="1">IF(ISERROR(OFFSET(Data!$A$1,MATCH($D183,Data!$CG:$CG,0)-1,MATCH($E183&amp;"/"&amp;H$1,Data!$1:$1,0)-1))=TRUE,"",IF(OFFSET(Data!$A$1,MATCH($D183,Data!$CG:$CG,0)-1,MATCH($E183&amp;"/"&amp;H$1,Data!$1:$1,0)-1)=0,"",OFFSET(Data!$A$1,MATCH($D183,Data!$CG:$CG,0)-1,MATCH($E183&amp;"/"&amp;H$1,Data!$1:$1,0)-1)))</f>
        <v/>
      </c>
      <c r="I183" s="256" t="str">
        <f ca="1">IF(ISERROR(OFFSET(Data!$A$1,MATCH($D183,Data!$CG:$CG,0)-1,MATCH($E183&amp;"/"&amp;I$1,Data!$1:$1,0)-1))=TRUE,"",IF(OFFSET(Data!$A$1,MATCH($D183,Data!$CG:$CG,0)-1,MATCH($E183&amp;"/"&amp;I$1,Data!$1:$1,0)-1)=0,"",OFFSET(Data!$A$1,MATCH($D183,Data!$CG:$CG,0)-1,MATCH($E183&amp;"/"&amp;I$1,Data!$1:$1,0)-1)))</f>
        <v/>
      </c>
      <c r="J183" s="256" t="str">
        <f ca="1">IF(ISERROR(OFFSET(Data!$A$1,MATCH($D183,Data!$CG:$CG,0)-1,MATCH($E183&amp;"/"&amp;J$1,Data!$1:$1,0)-1))=TRUE,"",IF(OFFSET(Data!$A$1,MATCH($D183,Data!$CG:$CG,0)-1,MATCH($E183&amp;"/"&amp;J$1,Data!$1:$1,0)-1)=0,"",OFFSET(Data!$A$1,MATCH($D183,Data!$CG:$CG,0)-1,MATCH($E183&amp;"/"&amp;J$1,Data!$1:$1,0)-1)))</f>
        <v/>
      </c>
      <c r="K183" s="256" t="str">
        <f ca="1">IF(ISERROR(OFFSET(Data!$A$1,MATCH($D183,Data!$CG:$CG,0)-1,MATCH($E183&amp;"/"&amp;K$1,Data!$1:$1,0)-1))=TRUE,"",IF(OFFSET(Data!$A$1,MATCH($D183,Data!$CG:$CG,0)-1,MATCH($E183&amp;"/"&amp;K$1,Data!$1:$1,0)-1)=0,"",OFFSET(Data!$A$1,MATCH($D183,Data!$CG:$CG,0)-1,MATCH($E183&amp;"/"&amp;K$1,Data!$1:$1,0)-1)))</f>
        <v/>
      </c>
      <c r="L183" s="256" t="str">
        <f ca="1">IF(ISERROR(OFFSET(Data!$A$1,MATCH($D183,Data!$CG:$CG,0)-1,MATCH($E183&amp;"/"&amp;L$1,Data!$1:$1,0)-1))=TRUE,"",IF(OFFSET(Data!$A$1,MATCH($D183,Data!$CG:$CG,0)-1,MATCH($E183&amp;"/"&amp;L$1,Data!$1:$1,0)-1)=0,"",OFFSET(Data!$A$1,MATCH($D183,Data!$CG:$CG,0)-1,MATCH($E183&amp;"/"&amp;L$1,Data!$1:$1,0)-1)))</f>
        <v/>
      </c>
      <c r="M183" s="256" t="str">
        <f ca="1">IF(ISERROR(OFFSET(Data!$A$1,MATCH($D183,Data!$CG:$CG,0)-1,MATCH($E183&amp;"/"&amp;M$1,Data!$1:$1,0)-1))=TRUE,"",IF(OFFSET(Data!$A$1,MATCH($D183,Data!$CG:$CG,0)-1,MATCH($E183&amp;"/"&amp;M$1,Data!$1:$1,0)-1)=0,"",OFFSET(Data!$A$1,MATCH($D183,Data!$CG:$CG,0)-1,MATCH($E183&amp;"/"&amp;M$1,Data!$1:$1,0)-1)))</f>
        <v/>
      </c>
      <c r="N183" s="256" t="str">
        <f ca="1">IF(ISERROR(OFFSET(Data!$A$1,MATCH($D183,Data!$CG:$CG,0)-1,MATCH($E183&amp;"/"&amp;N$1,Data!$1:$1,0)-1))=TRUE,"",IF(OFFSET(Data!$A$1,MATCH($D183,Data!$CG:$CG,0)-1,MATCH($E183&amp;"/"&amp;N$1,Data!$1:$1,0)-1)=0,"",OFFSET(Data!$A$1,MATCH($D183,Data!$CG:$CG,0)-1,MATCH($E183&amp;"/"&amp;N$1,Data!$1:$1,0)-1)))</f>
        <v/>
      </c>
      <c r="O183" s="256" t="str">
        <f ca="1">IF(ISERROR(OFFSET(Data!$A$1,MATCH($D183,Data!$CG:$CG,0)-1,MATCH($E183&amp;"/"&amp;O$1,Data!$1:$1,0)-1))=TRUE,"",IF(OFFSET(Data!$A$1,MATCH($D183,Data!$CG:$CG,0)-1,MATCH($E183&amp;"/"&amp;O$1,Data!$1:$1,0)-1)=0,"",OFFSET(Data!$A$1,MATCH($D183,Data!$CG:$CG,0)-1,MATCH($E183&amp;"/"&amp;O$1,Data!$1:$1,0)-1)))</f>
        <v/>
      </c>
      <c r="P183" s="256" t="str">
        <f ca="1">IF(ISERROR(OFFSET(Data!$A$1,MATCH($D183,Data!$CG:$CG,0)-1,MATCH($E183&amp;"/"&amp;P$1,Data!$1:$1,0)-1))=TRUE,"",IF(OFFSET(Data!$A$1,MATCH($D183,Data!$CG:$CG,0)-1,MATCH($E183&amp;"/"&amp;P$1,Data!$1:$1,0)-1)=0,"",OFFSET(Data!$A$1,MATCH($D183,Data!$CG:$CG,0)-1,MATCH($E183&amp;"/"&amp;P$1,Data!$1:$1,0)-1)))</f>
        <v/>
      </c>
      <c r="Q183" s="256" t="str">
        <f ca="1">IF(ISERROR(OFFSET(Data!$A$1,MATCH($D183,Data!$CG:$CG,0)-1,MATCH($E183&amp;"/"&amp;Q$1,Data!$1:$1,0)-1))=TRUE,"",IF(OFFSET(Data!$A$1,MATCH($D183,Data!$CG:$CG,0)-1,MATCH($E183&amp;"/"&amp;Q$1,Data!$1:$1,0)-1)=0,"",OFFSET(Data!$A$1,MATCH($D183,Data!$CG:$CG,0)-1,MATCH($E183&amp;"/"&amp;Q$1,Data!$1:$1,0)-1)))</f>
        <v/>
      </c>
      <c r="R183" s="256" t="str">
        <f ca="1">IF(ISERROR(OFFSET(Data!$A$1,MATCH($D183,Data!$CG:$CG,0)-1,MATCH($E183&amp;"/"&amp;R$1,Data!$1:$1,0)-1))=TRUE,"",IF(OFFSET(Data!$A$1,MATCH($D183,Data!$CG:$CG,0)-1,MATCH($E183&amp;"/"&amp;R$1,Data!$1:$1,0)-1)=0,"",OFFSET(Data!$A$1,MATCH($D183,Data!$CG:$CG,0)-1,MATCH($E183&amp;"/"&amp;R$1,Data!$1:$1,0)-1)))</f>
        <v/>
      </c>
      <c r="S183" s="256" t="str">
        <f ca="1">IF(ISERROR(OFFSET(Data!$A$1,MATCH($D183,Data!$CG:$CG,0)-1,MATCH($E183&amp;"/"&amp;S$1,Data!$1:$1,0)-1))=TRUE,"",IF(OFFSET(Data!$A$1,MATCH($D183,Data!$CG:$CG,0)-1,MATCH($E183&amp;"/"&amp;S$1,Data!$1:$1,0)-1)=0,"",OFFSET(Data!$A$1,MATCH($D183,Data!$CG:$CG,0)-1,MATCH($E183&amp;"/"&amp;S$1,Data!$1:$1,0)-1)))</f>
        <v/>
      </c>
      <c r="T183" s="256" t="str">
        <f ca="1">IF(ISERROR(OFFSET(Data!$A$1,MATCH($D183,Data!$CG:$CG,0)-1,MATCH($E183&amp;"/"&amp;T$1,Data!$1:$1,0)-1))=TRUE,"",IF(OFFSET(Data!$A$1,MATCH($D183,Data!$CG:$CG,0)-1,MATCH($E183&amp;"/"&amp;T$1,Data!$1:$1,0)-1)=0,"",OFFSET(Data!$A$1,MATCH($D183,Data!$CG:$CG,0)-1,MATCH($E183&amp;"/"&amp;T$1,Data!$1:$1,0)-1)))</f>
        <v/>
      </c>
      <c r="U183" s="256" t="str">
        <f ca="1">IF(ISERROR(OFFSET(Data!$A$1,MATCH($D183,Data!$CG:$CG,0)-1,MATCH($E183&amp;"/"&amp;U$1,Data!$1:$1,0)-1))=TRUE,"",IF(OFFSET(Data!$A$1,MATCH($D183,Data!$CG:$CG,0)-1,MATCH($E183&amp;"/"&amp;U$1,Data!$1:$1,0)-1)=0,"",OFFSET(Data!$A$1,MATCH($D183,Data!$CG:$CG,0)-1,MATCH($E183&amp;"/"&amp;U$1,Data!$1:$1,0)-1)))</f>
        <v/>
      </c>
      <c r="V183" s="256" t="str">
        <f ca="1">IF(ISERROR(OFFSET(Data!$A$1,MATCH($D183,Data!$CG:$CG,0)-1,MATCH($E183&amp;"/"&amp;V$1,Data!$1:$1,0)-1))=TRUE,"",IF(OFFSET(Data!$A$1,MATCH($D183,Data!$CG:$CG,0)-1,MATCH($E183&amp;"/"&amp;V$1,Data!$1:$1,0)-1)=0,"",OFFSET(Data!$A$1,MATCH($D183,Data!$CG:$CG,0)-1,MATCH($E183&amp;"/"&amp;V$1,Data!$1:$1,0)-1)))</f>
        <v/>
      </c>
      <c r="W183" s="257" t="str">
        <f ca="1">IF(ISERROR(OFFSET(Data!$A$1,MATCH($D183,Data!$CG:$CG,0)-1,MATCH($E183&amp;"/"&amp;W$1,Data!$1:$1,0)-1))=TRUE,"",IF(OFFSET(Data!$A$1,MATCH($D183,Data!$CG:$CG,0)-1,MATCH($E183&amp;"/"&amp;W$1,Data!$1:$1,0)-1)=0,"",OFFSET(Data!$A$1,MATCH($D183,Data!$CG:$CG,0)-1,MATCH($E183&amp;"/"&amp;W$1,Data!$1:$1,0)-1)))</f>
        <v/>
      </c>
      <c r="X183" s="256" t="str">
        <f ca="1">IF(ISERROR(OFFSET(Data!$A$1,MATCH($D183,Data!$CG:$CG,0)-1,MATCH($E183&amp;"/"&amp;X$1,Data!$1:$1,0)-1))=TRUE,"",IF(OFFSET(Data!$A$1,MATCH($D183,Data!$CG:$CG,0)-1,MATCH($E183&amp;"/"&amp;X$1,Data!$1:$1,0)-1)=0,"",OFFSET(Data!$A$1,MATCH($D183,Data!$CG:$CG,0)-1,MATCH($E183&amp;"/"&amp;X$1,Data!$1:$1,0)-1)))</f>
        <v/>
      </c>
      <c r="Y183" s="256" t="str">
        <f ca="1">IF(ISERROR(OFFSET(Data!$A$1,MATCH($D183,Data!$CG:$CG,0)-1,MATCH($E183&amp;"/"&amp;Y$1,Data!$1:$1,0)-1))=TRUE,"",IF(OFFSET(Data!$A$1,MATCH($D183,Data!$CG:$CG,0)-1,MATCH($E183&amp;"/"&amp;Y$1,Data!$1:$1,0)-1)=0,"",OFFSET(Data!$A$1,MATCH($D183,Data!$CG:$CG,0)-1,MATCH($E183&amp;"/"&amp;Y$1,Data!$1:$1,0)-1)))</f>
        <v/>
      </c>
      <c r="Z183" s="256" t="str">
        <f ca="1">IF(ISERROR(OFFSET(Data!$A$1,MATCH($D183,Data!$CG:$CG,0)-1,MATCH($E183&amp;"/"&amp;Z$1,Data!$1:$1,0)-1))=TRUE,"",IF(OFFSET(Data!$A$1,MATCH($D183,Data!$CG:$CG,0)-1,MATCH($E183&amp;"/"&amp;Z$1,Data!$1:$1,0)-1)=0,"",OFFSET(Data!$A$1,MATCH($D183,Data!$CG:$CG,0)-1,MATCH($E183&amp;"/"&amp;Z$1,Data!$1:$1,0)-1)))</f>
        <v/>
      </c>
      <c r="AA183" s="256" t="str">
        <f ca="1">IF(ISERROR(OFFSET(Data!$A$1,MATCH($D183,Data!$CG:$CG,0)-1,MATCH($E183&amp;"/"&amp;AA$1,Data!$1:$1,0)-1))=TRUE,"",IF(OFFSET(Data!$A$1,MATCH($D183,Data!$CG:$CG,0)-1,MATCH($E183&amp;"/"&amp;AA$1,Data!$1:$1,0)-1)=0,"",OFFSET(Data!$A$1,MATCH($D183,Data!$CG:$CG,0)-1,MATCH($E183&amp;"/"&amp;AA$1,Data!$1:$1,0)-1)))</f>
        <v/>
      </c>
      <c r="AB183" s="256" t="str">
        <f ca="1">IF(ISERROR(OFFSET(Data!$A$1,MATCH($D183,Data!$CG:$CG,0)-1,MATCH($E183&amp;"/"&amp;AB$1,Data!$1:$1,0)-1))=TRUE,"",IF(OFFSET(Data!$A$1,MATCH($D183,Data!$CG:$CG,0)-1,MATCH($E183&amp;"/"&amp;AB$1,Data!$1:$1,0)-1)=0,"",OFFSET(Data!$A$1,MATCH($D183,Data!$CG:$CG,0)-1,MATCH($E183&amp;"/"&amp;AB$1,Data!$1:$1,0)-1)))</f>
        <v/>
      </c>
      <c r="AC183" s="256" t="str">
        <f ca="1">IF(ISERROR(OFFSET(Data!$A$1,MATCH($D183,Data!$CG:$CG,0)-1,MATCH($E183&amp;"/"&amp;AC$1,Data!$1:$1,0)-1))=TRUE,"",IF(OFFSET(Data!$A$1,MATCH($D183,Data!$CG:$CG,0)-1,MATCH($E183&amp;"/"&amp;AC$1,Data!$1:$1,0)-1)=0,"",OFFSET(Data!$A$1,MATCH($D183,Data!$CG:$CG,0)-1,MATCH($E183&amp;"/"&amp;AC$1,Data!$1:$1,0)-1)))</f>
        <v/>
      </c>
      <c r="AD183" s="256" t="str">
        <f ca="1">IF(ISERROR(OFFSET(Data!$A$1,MATCH($D183,Data!$CG:$CG,0)-1,MATCH($E183&amp;"/"&amp;AD$1,Data!$1:$1,0)-1))=TRUE,"",IF(OFFSET(Data!$A$1,MATCH($D183,Data!$CG:$CG,0)-1,MATCH($E183&amp;"/"&amp;AD$1,Data!$1:$1,0)-1)=0,"",OFFSET(Data!$A$1,MATCH($D183,Data!$CG:$CG,0)-1,MATCH($E183&amp;"/"&amp;AD$1,Data!$1:$1,0)-1)))</f>
        <v/>
      </c>
      <c r="AE183" s="256" t="str">
        <f ca="1">IF(ISERROR(OFFSET(Data!$A$1,MATCH($D183,Data!$CG:$CG,0)-1,MATCH($E183&amp;"/"&amp;AE$1,Data!$1:$1,0)-1))=TRUE,"",IF(OFFSET(Data!$A$1,MATCH($D183,Data!$CG:$CG,0)-1,MATCH($E183&amp;"/"&amp;AE$1,Data!$1:$1,0)-1)=0,"",OFFSET(Data!$A$1,MATCH($D183,Data!$CG:$CG,0)-1,MATCH($E183&amp;"/"&amp;AE$1,Data!$1:$1,0)-1)))</f>
        <v/>
      </c>
      <c r="AF183" s="258" t="str">
        <f ca="1">IF(ISERROR(OFFSET(Data!$A$1,MATCH($D183,Data!$CG:$CG,0)-1,MATCH($E183&amp;"/"&amp;AF$1,Data!$1:$1,0)-1))=TRUE,"",IF(OFFSET(Data!$A$1,MATCH($D183,Data!$CG:$CG,0)-1,MATCH($E183&amp;"/"&amp;AF$1,Data!$1:$1,0)-1)=0,"",OFFSET(Data!$A$1,MATCH($D183,Data!$CG:$CG,0)-1,MATCH($E183&amp;"/"&amp;AF$1,Data!$1:$1,0)-1)))</f>
        <v/>
      </c>
      <c r="AG183" s="214">
        <f t="shared" ca="1" si="7"/>
        <v>0</v>
      </c>
      <c r="AH183" s="215">
        <f ca="1">SUM(AG179:AG183)</f>
        <v>0</v>
      </c>
    </row>
    <row r="184" spans="1:34" ht="15" hidden="1" customHeight="1" x14ac:dyDescent="0.25">
      <c r="A184" s="445">
        <v>36</v>
      </c>
      <c r="B184" s="448" t="e">
        <f>INDEX(Data!CI:CI,MATCH("W"&amp;A184,Data!A:A,0))</f>
        <v>#N/A</v>
      </c>
      <c r="C184" s="451" t="e">
        <f>INDEX(Data!CG:CG,MATCH("W"&amp;A184,Data!A:A,0))</f>
        <v>#N/A</v>
      </c>
      <c r="D184" s="26" t="e">
        <f>IF(C184&lt;&gt;"",C184,#REF!)</f>
        <v>#N/A</v>
      </c>
      <c r="E184" s="27" t="s">
        <v>21</v>
      </c>
      <c r="F184" s="271" t="str">
        <f ca="1">IF(ISERROR(OFFSET(Data!$A$1,MATCH($D184,Data!$CG:$CG,0)-1,MATCH($E184&amp;"/"&amp;F$1,Data!$1:$1,0)-1))=TRUE,"",IF(OFFSET(Data!$A$1,MATCH($D184,Data!$CG:$CG,0)-1,MATCH($E184&amp;"/"&amp;F$1,Data!$1:$1,0)-1)=0,"",OFFSET(Data!$A$1,MATCH($D184,Data!$CG:$CG,0)-1,MATCH($E184&amp;"/"&amp;F$1,Data!$1:$1,0)-1)))</f>
        <v/>
      </c>
      <c r="G184" s="250" t="str">
        <f ca="1">IF(ISERROR(OFFSET(Data!$A$1,MATCH($D184,Data!$CG:$CG,0)-1,MATCH($E184&amp;"/"&amp;G$1,Data!$1:$1,0)-1))=TRUE,"",IF(OFFSET(Data!$A$1,MATCH($D184,Data!$CG:$CG,0)-1,MATCH($E184&amp;"/"&amp;G$1,Data!$1:$1,0)-1)=0,"",OFFSET(Data!$A$1,MATCH($D184,Data!$CG:$CG,0)-1,MATCH($E184&amp;"/"&amp;G$1,Data!$1:$1,0)-1)))</f>
        <v/>
      </c>
      <c r="H184" s="250" t="str">
        <f ca="1">IF(ISERROR(OFFSET(Data!$A$1,MATCH($D184,Data!$CG:$CG,0)-1,MATCH($E184&amp;"/"&amp;H$1,Data!$1:$1,0)-1))=TRUE,"",IF(OFFSET(Data!$A$1,MATCH($D184,Data!$CG:$CG,0)-1,MATCH($E184&amp;"/"&amp;H$1,Data!$1:$1,0)-1)=0,"",OFFSET(Data!$A$1,MATCH($D184,Data!$CG:$CG,0)-1,MATCH($E184&amp;"/"&amp;H$1,Data!$1:$1,0)-1)))</f>
        <v/>
      </c>
      <c r="I184" s="250" t="str">
        <f ca="1">IF(ISERROR(OFFSET(Data!$A$1,MATCH($D184,Data!$CG:$CG,0)-1,MATCH($E184&amp;"/"&amp;I$1,Data!$1:$1,0)-1))=TRUE,"",IF(OFFSET(Data!$A$1,MATCH($D184,Data!$CG:$CG,0)-1,MATCH($E184&amp;"/"&amp;I$1,Data!$1:$1,0)-1)=0,"",OFFSET(Data!$A$1,MATCH($D184,Data!$CG:$CG,0)-1,MATCH($E184&amp;"/"&amp;I$1,Data!$1:$1,0)-1)))</f>
        <v/>
      </c>
      <c r="J184" s="250" t="str">
        <f ca="1">IF(ISERROR(OFFSET(Data!$A$1,MATCH($D184,Data!$CG:$CG,0)-1,MATCH($E184&amp;"/"&amp;J$1,Data!$1:$1,0)-1))=TRUE,"",IF(OFFSET(Data!$A$1,MATCH($D184,Data!$CG:$CG,0)-1,MATCH($E184&amp;"/"&amp;J$1,Data!$1:$1,0)-1)=0,"",OFFSET(Data!$A$1,MATCH($D184,Data!$CG:$CG,0)-1,MATCH($E184&amp;"/"&amp;J$1,Data!$1:$1,0)-1)))</f>
        <v/>
      </c>
      <c r="K184" s="250" t="str">
        <f ca="1">IF(ISERROR(OFFSET(Data!$A$1,MATCH($D184,Data!$CG:$CG,0)-1,MATCH($E184&amp;"/"&amp;K$1,Data!$1:$1,0)-1))=TRUE,"",IF(OFFSET(Data!$A$1,MATCH($D184,Data!$CG:$CG,0)-1,MATCH($E184&amp;"/"&amp;K$1,Data!$1:$1,0)-1)=0,"",OFFSET(Data!$A$1,MATCH($D184,Data!$CG:$CG,0)-1,MATCH($E184&amp;"/"&amp;K$1,Data!$1:$1,0)-1)))</f>
        <v/>
      </c>
      <c r="L184" s="250" t="str">
        <f ca="1">IF(ISERROR(OFFSET(Data!$A$1,MATCH($D184,Data!$CG:$CG,0)-1,MATCH($E184&amp;"/"&amp;L$1,Data!$1:$1,0)-1))=TRUE,"",IF(OFFSET(Data!$A$1,MATCH($D184,Data!$CG:$CG,0)-1,MATCH($E184&amp;"/"&amp;L$1,Data!$1:$1,0)-1)=0,"",OFFSET(Data!$A$1,MATCH($D184,Data!$CG:$CG,0)-1,MATCH($E184&amp;"/"&amp;L$1,Data!$1:$1,0)-1)))</f>
        <v/>
      </c>
      <c r="M184" s="250" t="str">
        <f ca="1">IF(ISERROR(OFFSET(Data!$A$1,MATCH($D184,Data!$CG:$CG,0)-1,MATCH($E184&amp;"/"&amp;M$1,Data!$1:$1,0)-1))=TRUE,"",IF(OFFSET(Data!$A$1,MATCH($D184,Data!$CG:$CG,0)-1,MATCH($E184&amp;"/"&amp;M$1,Data!$1:$1,0)-1)=0,"",OFFSET(Data!$A$1,MATCH($D184,Data!$CG:$CG,0)-1,MATCH($E184&amp;"/"&amp;M$1,Data!$1:$1,0)-1)))</f>
        <v/>
      </c>
      <c r="N184" s="250" t="str">
        <f ca="1">IF(ISERROR(OFFSET(Data!$A$1,MATCH($D184,Data!$CG:$CG,0)-1,MATCH($E184&amp;"/"&amp;N$1,Data!$1:$1,0)-1))=TRUE,"",IF(OFFSET(Data!$A$1,MATCH($D184,Data!$CG:$CG,0)-1,MATCH($E184&amp;"/"&amp;N$1,Data!$1:$1,0)-1)=0,"",OFFSET(Data!$A$1,MATCH($D184,Data!$CG:$CG,0)-1,MATCH($E184&amp;"/"&amp;N$1,Data!$1:$1,0)-1)))</f>
        <v/>
      </c>
      <c r="O184" s="250" t="str">
        <f ca="1">IF(ISERROR(OFFSET(Data!$A$1,MATCH($D184,Data!$CG:$CG,0)-1,MATCH($E184&amp;"/"&amp;O$1,Data!$1:$1,0)-1))=TRUE,"",IF(OFFSET(Data!$A$1,MATCH($D184,Data!$CG:$CG,0)-1,MATCH($E184&amp;"/"&amp;O$1,Data!$1:$1,0)-1)=0,"",OFFSET(Data!$A$1,MATCH($D184,Data!$CG:$CG,0)-1,MATCH($E184&amp;"/"&amp;O$1,Data!$1:$1,0)-1)))</f>
        <v/>
      </c>
      <c r="P184" s="250" t="str">
        <f ca="1">IF(ISERROR(OFFSET(Data!$A$1,MATCH($D184,Data!$CG:$CG,0)-1,MATCH($E184&amp;"/"&amp;P$1,Data!$1:$1,0)-1))=TRUE,"",IF(OFFSET(Data!$A$1,MATCH($D184,Data!$CG:$CG,0)-1,MATCH($E184&amp;"/"&amp;P$1,Data!$1:$1,0)-1)=0,"",OFFSET(Data!$A$1,MATCH($D184,Data!$CG:$CG,0)-1,MATCH($E184&amp;"/"&amp;P$1,Data!$1:$1,0)-1)))</f>
        <v/>
      </c>
      <c r="Q184" s="250" t="str">
        <f ca="1">IF(ISERROR(OFFSET(Data!$A$1,MATCH($D184,Data!$CG:$CG,0)-1,MATCH($E184&amp;"/"&amp;Q$1,Data!$1:$1,0)-1))=TRUE,"",IF(OFFSET(Data!$A$1,MATCH($D184,Data!$CG:$CG,0)-1,MATCH($E184&amp;"/"&amp;Q$1,Data!$1:$1,0)-1)=0,"",OFFSET(Data!$A$1,MATCH($D184,Data!$CG:$CG,0)-1,MATCH($E184&amp;"/"&amp;Q$1,Data!$1:$1,0)-1)))</f>
        <v/>
      </c>
      <c r="R184" s="250" t="str">
        <f ca="1">IF(ISERROR(OFFSET(Data!$A$1,MATCH($D184,Data!$CG:$CG,0)-1,MATCH($E184&amp;"/"&amp;R$1,Data!$1:$1,0)-1))=TRUE,"",IF(OFFSET(Data!$A$1,MATCH($D184,Data!$CG:$CG,0)-1,MATCH($E184&amp;"/"&amp;R$1,Data!$1:$1,0)-1)=0,"",OFFSET(Data!$A$1,MATCH($D184,Data!$CG:$CG,0)-1,MATCH($E184&amp;"/"&amp;R$1,Data!$1:$1,0)-1)))</f>
        <v/>
      </c>
      <c r="S184" s="250" t="str">
        <f ca="1">IF(ISERROR(OFFSET(Data!$A$1,MATCH($D184,Data!$CG:$CG,0)-1,MATCH($E184&amp;"/"&amp;S$1,Data!$1:$1,0)-1))=TRUE,"",IF(OFFSET(Data!$A$1,MATCH($D184,Data!$CG:$CG,0)-1,MATCH($E184&amp;"/"&amp;S$1,Data!$1:$1,0)-1)=0,"",OFFSET(Data!$A$1,MATCH($D184,Data!$CG:$CG,0)-1,MATCH($E184&amp;"/"&amp;S$1,Data!$1:$1,0)-1)))</f>
        <v/>
      </c>
      <c r="T184" s="250" t="str">
        <f ca="1">IF(ISERROR(OFFSET(Data!$A$1,MATCH($D184,Data!$CG:$CG,0)-1,MATCH($E184&amp;"/"&amp;T$1,Data!$1:$1,0)-1))=TRUE,"",IF(OFFSET(Data!$A$1,MATCH($D184,Data!$CG:$CG,0)-1,MATCH($E184&amp;"/"&amp;T$1,Data!$1:$1,0)-1)=0,"",OFFSET(Data!$A$1,MATCH($D184,Data!$CG:$CG,0)-1,MATCH($E184&amp;"/"&amp;T$1,Data!$1:$1,0)-1)))</f>
        <v/>
      </c>
      <c r="U184" s="250" t="str">
        <f ca="1">IF(ISERROR(OFFSET(Data!$A$1,MATCH($D184,Data!$CG:$CG,0)-1,MATCH($E184&amp;"/"&amp;U$1,Data!$1:$1,0)-1))=TRUE,"",IF(OFFSET(Data!$A$1,MATCH($D184,Data!$CG:$CG,0)-1,MATCH($E184&amp;"/"&amp;U$1,Data!$1:$1,0)-1)=0,"",OFFSET(Data!$A$1,MATCH($D184,Data!$CG:$CG,0)-1,MATCH($E184&amp;"/"&amp;U$1,Data!$1:$1,0)-1)))</f>
        <v/>
      </c>
      <c r="V184" s="250" t="str">
        <f ca="1">IF(ISERROR(OFFSET(Data!$A$1,MATCH($D184,Data!$CG:$CG,0)-1,MATCH($E184&amp;"/"&amp;V$1,Data!$1:$1,0)-1))=TRUE,"",IF(OFFSET(Data!$A$1,MATCH($D184,Data!$CG:$CG,0)-1,MATCH($E184&amp;"/"&amp;V$1,Data!$1:$1,0)-1)=0,"",OFFSET(Data!$A$1,MATCH($D184,Data!$CG:$CG,0)-1,MATCH($E184&amp;"/"&amp;V$1,Data!$1:$1,0)-1)))</f>
        <v/>
      </c>
      <c r="W184" s="272" t="str">
        <f ca="1">IF(ISERROR(OFFSET(Data!$A$1,MATCH($D184,Data!$CG:$CG,0)-1,MATCH($E184&amp;"/"&amp;W$1,Data!$1:$1,0)-1))=TRUE,"",IF(OFFSET(Data!$A$1,MATCH($D184,Data!$CG:$CG,0)-1,MATCH($E184&amp;"/"&amp;W$1,Data!$1:$1,0)-1)=0,"",OFFSET(Data!$A$1,MATCH($D184,Data!$CG:$CG,0)-1,MATCH($E184&amp;"/"&amp;W$1,Data!$1:$1,0)-1)))</f>
        <v/>
      </c>
      <c r="X184" s="250" t="str">
        <f ca="1">IF(ISERROR(OFFSET(Data!$A$1,MATCH($D184,Data!$CG:$CG,0)-1,MATCH($E184&amp;"/"&amp;X$1,Data!$1:$1,0)-1))=TRUE,"",IF(OFFSET(Data!$A$1,MATCH($D184,Data!$CG:$CG,0)-1,MATCH($E184&amp;"/"&amp;X$1,Data!$1:$1,0)-1)=0,"",OFFSET(Data!$A$1,MATCH($D184,Data!$CG:$CG,0)-1,MATCH($E184&amp;"/"&amp;X$1,Data!$1:$1,0)-1)))</f>
        <v/>
      </c>
      <c r="Y184" s="250" t="str">
        <f ca="1">IF(ISERROR(OFFSET(Data!$A$1,MATCH($D184,Data!$CG:$CG,0)-1,MATCH($E184&amp;"/"&amp;Y$1,Data!$1:$1,0)-1))=TRUE,"",IF(OFFSET(Data!$A$1,MATCH($D184,Data!$CG:$CG,0)-1,MATCH($E184&amp;"/"&amp;Y$1,Data!$1:$1,0)-1)=0,"",OFFSET(Data!$A$1,MATCH($D184,Data!$CG:$CG,0)-1,MATCH($E184&amp;"/"&amp;Y$1,Data!$1:$1,0)-1)))</f>
        <v/>
      </c>
      <c r="Z184" s="250" t="str">
        <f ca="1">IF(ISERROR(OFFSET(Data!$A$1,MATCH($D184,Data!$CG:$CG,0)-1,MATCH($E184&amp;"/"&amp;Z$1,Data!$1:$1,0)-1))=TRUE,"",IF(OFFSET(Data!$A$1,MATCH($D184,Data!$CG:$CG,0)-1,MATCH($E184&amp;"/"&amp;Z$1,Data!$1:$1,0)-1)=0,"",OFFSET(Data!$A$1,MATCH($D184,Data!$CG:$CG,0)-1,MATCH($E184&amp;"/"&amp;Z$1,Data!$1:$1,0)-1)))</f>
        <v/>
      </c>
      <c r="AA184" s="250" t="str">
        <f ca="1">IF(ISERROR(OFFSET(Data!$A$1,MATCH($D184,Data!$CG:$CG,0)-1,MATCH($E184&amp;"/"&amp;AA$1,Data!$1:$1,0)-1))=TRUE,"",IF(OFFSET(Data!$A$1,MATCH($D184,Data!$CG:$CG,0)-1,MATCH($E184&amp;"/"&amp;AA$1,Data!$1:$1,0)-1)=0,"",OFFSET(Data!$A$1,MATCH($D184,Data!$CG:$CG,0)-1,MATCH($E184&amp;"/"&amp;AA$1,Data!$1:$1,0)-1)))</f>
        <v/>
      </c>
      <c r="AB184" s="250" t="str">
        <f ca="1">IF(ISERROR(OFFSET(Data!$A$1,MATCH($D184,Data!$CG:$CG,0)-1,MATCH($E184&amp;"/"&amp;AB$1,Data!$1:$1,0)-1))=TRUE,"",IF(OFFSET(Data!$A$1,MATCH($D184,Data!$CG:$CG,0)-1,MATCH($E184&amp;"/"&amp;AB$1,Data!$1:$1,0)-1)=0,"",OFFSET(Data!$A$1,MATCH($D184,Data!$CG:$CG,0)-1,MATCH($E184&amp;"/"&amp;AB$1,Data!$1:$1,0)-1)))</f>
        <v/>
      </c>
      <c r="AC184" s="250" t="str">
        <f ca="1">IF(ISERROR(OFFSET(Data!$A$1,MATCH($D184,Data!$CG:$CG,0)-1,MATCH($E184&amp;"/"&amp;AC$1,Data!$1:$1,0)-1))=TRUE,"",IF(OFFSET(Data!$A$1,MATCH($D184,Data!$CG:$CG,0)-1,MATCH($E184&amp;"/"&amp;AC$1,Data!$1:$1,0)-1)=0,"",OFFSET(Data!$A$1,MATCH($D184,Data!$CG:$CG,0)-1,MATCH($E184&amp;"/"&amp;AC$1,Data!$1:$1,0)-1)))</f>
        <v/>
      </c>
      <c r="AD184" s="250" t="str">
        <f ca="1">IF(ISERROR(OFFSET(Data!$A$1,MATCH($D184,Data!$CG:$CG,0)-1,MATCH($E184&amp;"/"&amp;AD$1,Data!$1:$1,0)-1))=TRUE,"",IF(OFFSET(Data!$A$1,MATCH($D184,Data!$CG:$CG,0)-1,MATCH($E184&amp;"/"&amp;AD$1,Data!$1:$1,0)-1)=0,"",OFFSET(Data!$A$1,MATCH($D184,Data!$CG:$CG,0)-1,MATCH($E184&amp;"/"&amp;AD$1,Data!$1:$1,0)-1)))</f>
        <v/>
      </c>
      <c r="AE184" s="250" t="str">
        <f ca="1">IF(ISERROR(OFFSET(Data!$A$1,MATCH($D184,Data!$CG:$CG,0)-1,MATCH($E184&amp;"/"&amp;AE$1,Data!$1:$1,0)-1))=TRUE,"",IF(OFFSET(Data!$A$1,MATCH($D184,Data!$CG:$CG,0)-1,MATCH($E184&amp;"/"&amp;AE$1,Data!$1:$1,0)-1)=0,"",OFFSET(Data!$A$1,MATCH($D184,Data!$CG:$CG,0)-1,MATCH($E184&amp;"/"&amp;AE$1,Data!$1:$1,0)-1)))</f>
        <v/>
      </c>
      <c r="AF184" s="251" t="str">
        <f ca="1">IF(ISERROR(OFFSET(Data!$A$1,MATCH($D184,Data!$CG:$CG,0)-1,MATCH($E184&amp;"/"&amp;AF$1,Data!$1:$1,0)-1))=TRUE,"",IF(OFFSET(Data!$A$1,MATCH($D184,Data!$CG:$CG,0)-1,MATCH($E184&amp;"/"&amp;AF$1,Data!$1:$1,0)-1)=0,"",OFFSET(Data!$A$1,MATCH($D184,Data!$CG:$CG,0)-1,MATCH($E184&amp;"/"&amp;AF$1,Data!$1:$1,0)-1)))</f>
        <v/>
      </c>
      <c r="AG184" s="210">
        <f t="shared" ca="1" si="7"/>
        <v>0</v>
      </c>
      <c r="AH184" s="211">
        <f ca="1">AG184</f>
        <v>0</v>
      </c>
    </row>
    <row r="185" spans="1:34" ht="15" hidden="1" customHeight="1" thickBot="1" x14ac:dyDescent="0.3">
      <c r="A185" s="446"/>
      <c r="B185" s="449"/>
      <c r="C185" s="452"/>
      <c r="D185" s="28" t="e">
        <f>IF(C185&lt;&gt;"",C185,D184)</f>
        <v>#N/A</v>
      </c>
      <c r="E185" s="29" t="s">
        <v>22</v>
      </c>
      <c r="F185" s="254" t="str">
        <f ca="1">IF(ISERROR(OFFSET(Data!$A$1,MATCH($D185,Data!$CG:$CG,0)-1,MATCH($E185&amp;"/"&amp;F$1,Data!$1:$1,0)-1))=TRUE,"",IF(OFFSET(Data!$A$1,MATCH($D185,Data!$CG:$CG,0)-1,MATCH($E185&amp;"/"&amp;F$1,Data!$1:$1,0)-1)=0,"",OFFSET(Data!$A$1,MATCH($D185,Data!$CG:$CG,0)-1,MATCH($E185&amp;"/"&amp;F$1,Data!$1:$1,0)-1)))</f>
        <v/>
      </c>
      <c r="G185" s="252" t="str">
        <f ca="1">IF(ISERROR(OFFSET(Data!$A$1,MATCH($D185,Data!$CG:$CG,0)-1,MATCH($E185&amp;"/"&amp;G$1,Data!$1:$1,0)-1))=TRUE,"",IF(OFFSET(Data!$A$1,MATCH($D185,Data!$CG:$CG,0)-1,MATCH($E185&amp;"/"&amp;G$1,Data!$1:$1,0)-1)=0,"",OFFSET(Data!$A$1,MATCH($D185,Data!$CG:$CG,0)-1,MATCH($E185&amp;"/"&amp;G$1,Data!$1:$1,0)-1)))</f>
        <v/>
      </c>
      <c r="H185" s="252" t="str">
        <f ca="1">IF(ISERROR(OFFSET(Data!$A$1,MATCH($D185,Data!$CG:$CG,0)-1,MATCH($E185&amp;"/"&amp;H$1,Data!$1:$1,0)-1))=TRUE,"",IF(OFFSET(Data!$A$1,MATCH($D185,Data!$CG:$CG,0)-1,MATCH($E185&amp;"/"&amp;H$1,Data!$1:$1,0)-1)=0,"",OFFSET(Data!$A$1,MATCH($D185,Data!$CG:$CG,0)-1,MATCH($E185&amp;"/"&amp;H$1,Data!$1:$1,0)-1)))</f>
        <v/>
      </c>
      <c r="I185" s="252" t="str">
        <f ca="1">IF(ISERROR(OFFSET(Data!$A$1,MATCH($D185,Data!$CG:$CG,0)-1,MATCH($E185&amp;"/"&amp;I$1,Data!$1:$1,0)-1))=TRUE,"",IF(OFFSET(Data!$A$1,MATCH($D185,Data!$CG:$CG,0)-1,MATCH($E185&amp;"/"&amp;I$1,Data!$1:$1,0)-1)=0,"",OFFSET(Data!$A$1,MATCH($D185,Data!$CG:$CG,0)-1,MATCH($E185&amp;"/"&amp;I$1,Data!$1:$1,0)-1)))</f>
        <v/>
      </c>
      <c r="J185" s="252" t="str">
        <f ca="1">IF(ISERROR(OFFSET(Data!$A$1,MATCH($D185,Data!$CG:$CG,0)-1,MATCH($E185&amp;"/"&amp;J$1,Data!$1:$1,0)-1))=TRUE,"",IF(OFFSET(Data!$A$1,MATCH($D185,Data!$CG:$CG,0)-1,MATCH($E185&amp;"/"&amp;J$1,Data!$1:$1,0)-1)=0,"",OFFSET(Data!$A$1,MATCH($D185,Data!$CG:$CG,0)-1,MATCH($E185&amp;"/"&amp;J$1,Data!$1:$1,0)-1)))</f>
        <v/>
      </c>
      <c r="K185" s="252" t="str">
        <f ca="1">IF(ISERROR(OFFSET(Data!$A$1,MATCH($D185,Data!$CG:$CG,0)-1,MATCH($E185&amp;"/"&amp;K$1,Data!$1:$1,0)-1))=TRUE,"",IF(OFFSET(Data!$A$1,MATCH($D185,Data!$CG:$CG,0)-1,MATCH($E185&amp;"/"&amp;K$1,Data!$1:$1,0)-1)=0,"",OFFSET(Data!$A$1,MATCH($D185,Data!$CG:$CG,0)-1,MATCH($E185&amp;"/"&amp;K$1,Data!$1:$1,0)-1)))</f>
        <v/>
      </c>
      <c r="L185" s="252" t="str">
        <f ca="1">IF(ISERROR(OFFSET(Data!$A$1,MATCH($D185,Data!$CG:$CG,0)-1,MATCH($E185&amp;"/"&amp;L$1,Data!$1:$1,0)-1))=TRUE,"",IF(OFFSET(Data!$A$1,MATCH($D185,Data!$CG:$CG,0)-1,MATCH($E185&amp;"/"&amp;L$1,Data!$1:$1,0)-1)=0,"",OFFSET(Data!$A$1,MATCH($D185,Data!$CG:$CG,0)-1,MATCH($E185&amp;"/"&amp;L$1,Data!$1:$1,0)-1)))</f>
        <v/>
      </c>
      <c r="M185" s="252" t="str">
        <f ca="1">IF(ISERROR(OFFSET(Data!$A$1,MATCH($D185,Data!$CG:$CG,0)-1,MATCH($E185&amp;"/"&amp;M$1,Data!$1:$1,0)-1))=TRUE,"",IF(OFFSET(Data!$A$1,MATCH($D185,Data!$CG:$CG,0)-1,MATCH($E185&amp;"/"&amp;M$1,Data!$1:$1,0)-1)=0,"",OFFSET(Data!$A$1,MATCH($D185,Data!$CG:$CG,0)-1,MATCH($E185&amp;"/"&amp;M$1,Data!$1:$1,0)-1)))</f>
        <v/>
      </c>
      <c r="N185" s="252" t="str">
        <f ca="1">IF(ISERROR(OFFSET(Data!$A$1,MATCH($D185,Data!$CG:$CG,0)-1,MATCH($E185&amp;"/"&amp;N$1,Data!$1:$1,0)-1))=TRUE,"",IF(OFFSET(Data!$A$1,MATCH($D185,Data!$CG:$CG,0)-1,MATCH($E185&amp;"/"&amp;N$1,Data!$1:$1,0)-1)=0,"",OFFSET(Data!$A$1,MATCH($D185,Data!$CG:$CG,0)-1,MATCH($E185&amp;"/"&amp;N$1,Data!$1:$1,0)-1)))</f>
        <v/>
      </c>
      <c r="O185" s="252" t="str">
        <f ca="1">IF(ISERROR(OFFSET(Data!$A$1,MATCH($D185,Data!$CG:$CG,0)-1,MATCH($E185&amp;"/"&amp;O$1,Data!$1:$1,0)-1))=TRUE,"",IF(OFFSET(Data!$A$1,MATCH($D185,Data!$CG:$CG,0)-1,MATCH($E185&amp;"/"&amp;O$1,Data!$1:$1,0)-1)=0,"",OFFSET(Data!$A$1,MATCH($D185,Data!$CG:$CG,0)-1,MATCH($E185&amp;"/"&amp;O$1,Data!$1:$1,0)-1)))</f>
        <v/>
      </c>
      <c r="P185" s="252" t="str">
        <f ca="1">IF(ISERROR(OFFSET(Data!$A$1,MATCH($D185,Data!$CG:$CG,0)-1,MATCH($E185&amp;"/"&amp;P$1,Data!$1:$1,0)-1))=TRUE,"",IF(OFFSET(Data!$A$1,MATCH($D185,Data!$CG:$CG,0)-1,MATCH($E185&amp;"/"&amp;P$1,Data!$1:$1,0)-1)=0,"",OFFSET(Data!$A$1,MATCH($D185,Data!$CG:$CG,0)-1,MATCH($E185&amp;"/"&amp;P$1,Data!$1:$1,0)-1)))</f>
        <v/>
      </c>
      <c r="Q185" s="252" t="str">
        <f ca="1">IF(ISERROR(OFFSET(Data!$A$1,MATCH($D185,Data!$CG:$CG,0)-1,MATCH($E185&amp;"/"&amp;Q$1,Data!$1:$1,0)-1))=TRUE,"",IF(OFFSET(Data!$A$1,MATCH($D185,Data!$CG:$CG,0)-1,MATCH($E185&amp;"/"&amp;Q$1,Data!$1:$1,0)-1)=0,"",OFFSET(Data!$A$1,MATCH($D185,Data!$CG:$CG,0)-1,MATCH($E185&amp;"/"&amp;Q$1,Data!$1:$1,0)-1)))</f>
        <v/>
      </c>
      <c r="R185" s="252" t="str">
        <f ca="1">IF(ISERROR(OFFSET(Data!$A$1,MATCH($D185,Data!$CG:$CG,0)-1,MATCH($E185&amp;"/"&amp;R$1,Data!$1:$1,0)-1))=TRUE,"",IF(OFFSET(Data!$A$1,MATCH($D185,Data!$CG:$CG,0)-1,MATCH($E185&amp;"/"&amp;R$1,Data!$1:$1,0)-1)=0,"",OFFSET(Data!$A$1,MATCH($D185,Data!$CG:$CG,0)-1,MATCH($E185&amp;"/"&amp;R$1,Data!$1:$1,0)-1)))</f>
        <v/>
      </c>
      <c r="S185" s="252" t="str">
        <f ca="1">IF(ISERROR(OFFSET(Data!$A$1,MATCH($D185,Data!$CG:$CG,0)-1,MATCH($E185&amp;"/"&amp;S$1,Data!$1:$1,0)-1))=TRUE,"",IF(OFFSET(Data!$A$1,MATCH($D185,Data!$CG:$CG,0)-1,MATCH($E185&amp;"/"&amp;S$1,Data!$1:$1,0)-1)=0,"",OFFSET(Data!$A$1,MATCH($D185,Data!$CG:$CG,0)-1,MATCH($E185&amp;"/"&amp;S$1,Data!$1:$1,0)-1)))</f>
        <v/>
      </c>
      <c r="T185" s="252" t="str">
        <f ca="1">IF(ISERROR(OFFSET(Data!$A$1,MATCH($D185,Data!$CG:$CG,0)-1,MATCH($E185&amp;"/"&amp;T$1,Data!$1:$1,0)-1))=TRUE,"",IF(OFFSET(Data!$A$1,MATCH($D185,Data!$CG:$CG,0)-1,MATCH($E185&amp;"/"&amp;T$1,Data!$1:$1,0)-1)=0,"",OFFSET(Data!$A$1,MATCH($D185,Data!$CG:$CG,0)-1,MATCH($E185&amp;"/"&amp;T$1,Data!$1:$1,0)-1)))</f>
        <v/>
      </c>
      <c r="U185" s="252" t="str">
        <f ca="1">IF(ISERROR(OFFSET(Data!$A$1,MATCH($D185,Data!$CG:$CG,0)-1,MATCH($E185&amp;"/"&amp;U$1,Data!$1:$1,0)-1))=TRUE,"",IF(OFFSET(Data!$A$1,MATCH($D185,Data!$CG:$CG,0)-1,MATCH($E185&amp;"/"&amp;U$1,Data!$1:$1,0)-1)=0,"",OFFSET(Data!$A$1,MATCH($D185,Data!$CG:$CG,0)-1,MATCH($E185&amp;"/"&amp;U$1,Data!$1:$1,0)-1)))</f>
        <v/>
      </c>
      <c r="V185" s="252" t="str">
        <f ca="1">IF(ISERROR(OFFSET(Data!$A$1,MATCH($D185,Data!$CG:$CG,0)-1,MATCH($E185&amp;"/"&amp;V$1,Data!$1:$1,0)-1))=TRUE,"",IF(OFFSET(Data!$A$1,MATCH($D185,Data!$CG:$CG,0)-1,MATCH($E185&amp;"/"&amp;V$1,Data!$1:$1,0)-1)=0,"",OFFSET(Data!$A$1,MATCH($D185,Data!$CG:$CG,0)-1,MATCH($E185&amp;"/"&amp;V$1,Data!$1:$1,0)-1)))</f>
        <v/>
      </c>
      <c r="W185" s="269" t="str">
        <f ca="1">IF(ISERROR(OFFSET(Data!$A$1,MATCH($D185,Data!$CG:$CG,0)-1,MATCH($E185&amp;"/"&amp;W$1,Data!$1:$1,0)-1))=TRUE,"",IF(OFFSET(Data!$A$1,MATCH($D185,Data!$CG:$CG,0)-1,MATCH($E185&amp;"/"&amp;W$1,Data!$1:$1,0)-1)=0,"",OFFSET(Data!$A$1,MATCH($D185,Data!$CG:$CG,0)-1,MATCH($E185&amp;"/"&amp;W$1,Data!$1:$1,0)-1)))</f>
        <v/>
      </c>
      <c r="X185" s="252" t="str">
        <f ca="1">IF(ISERROR(OFFSET(Data!$A$1,MATCH($D185,Data!$CG:$CG,0)-1,MATCH($E185&amp;"/"&amp;X$1,Data!$1:$1,0)-1))=TRUE,"",IF(OFFSET(Data!$A$1,MATCH($D185,Data!$CG:$CG,0)-1,MATCH($E185&amp;"/"&amp;X$1,Data!$1:$1,0)-1)=0,"",OFFSET(Data!$A$1,MATCH($D185,Data!$CG:$CG,0)-1,MATCH($E185&amp;"/"&amp;X$1,Data!$1:$1,0)-1)))</f>
        <v/>
      </c>
      <c r="Y185" s="252" t="str">
        <f ca="1">IF(ISERROR(OFFSET(Data!$A$1,MATCH($D185,Data!$CG:$CG,0)-1,MATCH($E185&amp;"/"&amp;Y$1,Data!$1:$1,0)-1))=TRUE,"",IF(OFFSET(Data!$A$1,MATCH($D185,Data!$CG:$CG,0)-1,MATCH($E185&amp;"/"&amp;Y$1,Data!$1:$1,0)-1)=0,"",OFFSET(Data!$A$1,MATCH($D185,Data!$CG:$CG,0)-1,MATCH($E185&amp;"/"&amp;Y$1,Data!$1:$1,0)-1)))</f>
        <v/>
      </c>
      <c r="Z185" s="252" t="str">
        <f ca="1">IF(ISERROR(OFFSET(Data!$A$1,MATCH($D185,Data!$CG:$CG,0)-1,MATCH($E185&amp;"/"&amp;Z$1,Data!$1:$1,0)-1))=TRUE,"",IF(OFFSET(Data!$A$1,MATCH($D185,Data!$CG:$CG,0)-1,MATCH($E185&amp;"/"&amp;Z$1,Data!$1:$1,0)-1)=0,"",OFFSET(Data!$A$1,MATCH($D185,Data!$CG:$CG,0)-1,MATCH($E185&amp;"/"&amp;Z$1,Data!$1:$1,0)-1)))</f>
        <v/>
      </c>
      <c r="AA185" s="252" t="str">
        <f ca="1">IF(ISERROR(OFFSET(Data!$A$1,MATCH($D185,Data!$CG:$CG,0)-1,MATCH($E185&amp;"/"&amp;AA$1,Data!$1:$1,0)-1))=TRUE,"",IF(OFFSET(Data!$A$1,MATCH($D185,Data!$CG:$CG,0)-1,MATCH($E185&amp;"/"&amp;AA$1,Data!$1:$1,0)-1)=0,"",OFFSET(Data!$A$1,MATCH($D185,Data!$CG:$CG,0)-1,MATCH($E185&amp;"/"&amp;AA$1,Data!$1:$1,0)-1)))</f>
        <v/>
      </c>
      <c r="AB185" s="252" t="str">
        <f ca="1">IF(ISERROR(OFFSET(Data!$A$1,MATCH($D185,Data!$CG:$CG,0)-1,MATCH($E185&amp;"/"&amp;AB$1,Data!$1:$1,0)-1))=TRUE,"",IF(OFFSET(Data!$A$1,MATCH($D185,Data!$CG:$CG,0)-1,MATCH($E185&amp;"/"&amp;AB$1,Data!$1:$1,0)-1)=0,"",OFFSET(Data!$A$1,MATCH($D185,Data!$CG:$CG,0)-1,MATCH($E185&amp;"/"&amp;AB$1,Data!$1:$1,0)-1)))</f>
        <v/>
      </c>
      <c r="AC185" s="252" t="str">
        <f ca="1">IF(ISERROR(OFFSET(Data!$A$1,MATCH($D185,Data!$CG:$CG,0)-1,MATCH($E185&amp;"/"&amp;AC$1,Data!$1:$1,0)-1))=TRUE,"",IF(OFFSET(Data!$A$1,MATCH($D185,Data!$CG:$CG,0)-1,MATCH($E185&amp;"/"&amp;AC$1,Data!$1:$1,0)-1)=0,"",OFFSET(Data!$A$1,MATCH($D185,Data!$CG:$CG,0)-1,MATCH($E185&amp;"/"&amp;AC$1,Data!$1:$1,0)-1)))</f>
        <v/>
      </c>
      <c r="AD185" s="252" t="str">
        <f ca="1">IF(ISERROR(OFFSET(Data!$A$1,MATCH($D185,Data!$CG:$CG,0)-1,MATCH($E185&amp;"/"&amp;AD$1,Data!$1:$1,0)-1))=TRUE,"",IF(OFFSET(Data!$A$1,MATCH($D185,Data!$CG:$CG,0)-1,MATCH($E185&amp;"/"&amp;AD$1,Data!$1:$1,0)-1)=0,"",OFFSET(Data!$A$1,MATCH($D185,Data!$CG:$CG,0)-1,MATCH($E185&amp;"/"&amp;AD$1,Data!$1:$1,0)-1)))</f>
        <v/>
      </c>
      <c r="AE185" s="252" t="str">
        <f ca="1">IF(ISERROR(OFFSET(Data!$A$1,MATCH($D185,Data!$CG:$CG,0)-1,MATCH($E185&amp;"/"&amp;AE$1,Data!$1:$1,0)-1))=TRUE,"",IF(OFFSET(Data!$A$1,MATCH($D185,Data!$CG:$CG,0)-1,MATCH($E185&amp;"/"&amp;AE$1,Data!$1:$1,0)-1)=0,"",OFFSET(Data!$A$1,MATCH($D185,Data!$CG:$CG,0)-1,MATCH($E185&amp;"/"&amp;AE$1,Data!$1:$1,0)-1)))</f>
        <v/>
      </c>
      <c r="AF185" s="253" t="str">
        <f ca="1">IF(ISERROR(OFFSET(Data!$A$1,MATCH($D185,Data!$CG:$CG,0)-1,MATCH($E185&amp;"/"&amp;AF$1,Data!$1:$1,0)-1))=TRUE,"",IF(OFFSET(Data!$A$1,MATCH($D185,Data!$CG:$CG,0)-1,MATCH($E185&amp;"/"&amp;AF$1,Data!$1:$1,0)-1)=0,"",OFFSET(Data!$A$1,MATCH($D185,Data!$CG:$CG,0)-1,MATCH($E185&amp;"/"&amp;AF$1,Data!$1:$1,0)-1)))</f>
        <v/>
      </c>
      <c r="AG185" s="212">
        <f t="shared" ca="1" si="7"/>
        <v>0</v>
      </c>
      <c r="AH185" s="213">
        <f ca="1">SUM(AG184:AG185)</f>
        <v>0</v>
      </c>
    </row>
    <row r="186" spans="1:34" ht="15" hidden="1" customHeight="1" x14ac:dyDescent="0.25">
      <c r="A186" s="446"/>
      <c r="B186" s="449"/>
      <c r="C186" s="452"/>
      <c r="D186" s="28" t="e">
        <f>IF(C186&lt;&gt;"",C186,D185)</f>
        <v>#N/A</v>
      </c>
      <c r="E186" s="29" t="s">
        <v>23</v>
      </c>
      <c r="F186" s="254" t="str">
        <f ca="1">IF(ISERROR(OFFSET(Data!$A$1,MATCH($D186,Data!$CG:$CG,0)-1,MATCH($E186&amp;"/"&amp;F$1,Data!$1:$1,0)-1))=TRUE,"",IF(OFFSET(Data!$A$1,MATCH($D186,Data!$CG:$CG,0)-1,MATCH($E186&amp;"/"&amp;F$1,Data!$1:$1,0)-1)=0,"",OFFSET(Data!$A$1,MATCH($D186,Data!$CG:$CG,0)-1,MATCH($E186&amp;"/"&amp;F$1,Data!$1:$1,0)-1)))</f>
        <v/>
      </c>
      <c r="G186" s="252" t="str">
        <f ca="1">IF(ISERROR(OFFSET(Data!$A$1,MATCH($D186,Data!$CG:$CG,0)-1,MATCH($E186&amp;"/"&amp;G$1,Data!$1:$1,0)-1))=TRUE,"",IF(OFFSET(Data!$A$1,MATCH($D186,Data!$CG:$CG,0)-1,MATCH($E186&amp;"/"&amp;G$1,Data!$1:$1,0)-1)=0,"",OFFSET(Data!$A$1,MATCH($D186,Data!$CG:$CG,0)-1,MATCH($E186&amp;"/"&amp;G$1,Data!$1:$1,0)-1)))</f>
        <v/>
      </c>
      <c r="H186" s="252" t="str">
        <f ca="1">IF(ISERROR(OFFSET(Data!$A$1,MATCH($D186,Data!$CG:$CG,0)-1,MATCH($E186&amp;"/"&amp;H$1,Data!$1:$1,0)-1))=TRUE,"",IF(OFFSET(Data!$A$1,MATCH($D186,Data!$CG:$CG,0)-1,MATCH($E186&amp;"/"&amp;H$1,Data!$1:$1,0)-1)=0,"",OFFSET(Data!$A$1,MATCH($D186,Data!$CG:$CG,0)-1,MATCH($E186&amp;"/"&amp;H$1,Data!$1:$1,0)-1)))</f>
        <v/>
      </c>
      <c r="I186" s="252" t="str">
        <f ca="1">IF(ISERROR(OFFSET(Data!$A$1,MATCH($D186,Data!$CG:$CG,0)-1,MATCH($E186&amp;"/"&amp;I$1,Data!$1:$1,0)-1))=TRUE,"",IF(OFFSET(Data!$A$1,MATCH($D186,Data!$CG:$CG,0)-1,MATCH($E186&amp;"/"&amp;I$1,Data!$1:$1,0)-1)=0,"",OFFSET(Data!$A$1,MATCH($D186,Data!$CG:$CG,0)-1,MATCH($E186&amp;"/"&amp;I$1,Data!$1:$1,0)-1)))</f>
        <v/>
      </c>
      <c r="J186" s="252" t="str">
        <f ca="1">IF(ISERROR(OFFSET(Data!$A$1,MATCH($D186,Data!$CG:$CG,0)-1,MATCH($E186&amp;"/"&amp;J$1,Data!$1:$1,0)-1))=TRUE,"",IF(OFFSET(Data!$A$1,MATCH($D186,Data!$CG:$CG,0)-1,MATCH($E186&amp;"/"&amp;J$1,Data!$1:$1,0)-1)=0,"",OFFSET(Data!$A$1,MATCH($D186,Data!$CG:$CG,0)-1,MATCH($E186&amp;"/"&amp;J$1,Data!$1:$1,0)-1)))</f>
        <v/>
      </c>
      <c r="K186" s="252" t="str">
        <f ca="1">IF(ISERROR(OFFSET(Data!$A$1,MATCH($D186,Data!$CG:$CG,0)-1,MATCH($E186&amp;"/"&amp;K$1,Data!$1:$1,0)-1))=TRUE,"",IF(OFFSET(Data!$A$1,MATCH($D186,Data!$CG:$CG,0)-1,MATCH($E186&amp;"/"&amp;K$1,Data!$1:$1,0)-1)=0,"",OFFSET(Data!$A$1,MATCH($D186,Data!$CG:$CG,0)-1,MATCH($E186&amp;"/"&amp;K$1,Data!$1:$1,0)-1)))</f>
        <v/>
      </c>
      <c r="L186" s="252" t="str">
        <f ca="1">IF(ISERROR(OFFSET(Data!$A$1,MATCH($D186,Data!$CG:$CG,0)-1,MATCH($E186&amp;"/"&amp;L$1,Data!$1:$1,0)-1))=TRUE,"",IF(OFFSET(Data!$A$1,MATCH($D186,Data!$CG:$CG,0)-1,MATCH($E186&amp;"/"&amp;L$1,Data!$1:$1,0)-1)=0,"",OFFSET(Data!$A$1,MATCH($D186,Data!$CG:$CG,0)-1,MATCH($E186&amp;"/"&amp;L$1,Data!$1:$1,0)-1)))</f>
        <v/>
      </c>
      <c r="M186" s="252" t="str">
        <f ca="1">IF(ISERROR(OFFSET(Data!$A$1,MATCH($D186,Data!$CG:$CG,0)-1,MATCH($E186&amp;"/"&amp;M$1,Data!$1:$1,0)-1))=TRUE,"",IF(OFFSET(Data!$A$1,MATCH($D186,Data!$CG:$CG,0)-1,MATCH($E186&amp;"/"&amp;M$1,Data!$1:$1,0)-1)=0,"",OFFSET(Data!$A$1,MATCH($D186,Data!$CG:$CG,0)-1,MATCH($E186&amp;"/"&amp;M$1,Data!$1:$1,0)-1)))</f>
        <v/>
      </c>
      <c r="N186" s="252" t="str">
        <f ca="1">IF(ISERROR(OFFSET(Data!$A$1,MATCH($D186,Data!$CG:$CG,0)-1,MATCH($E186&amp;"/"&amp;N$1,Data!$1:$1,0)-1))=TRUE,"",IF(OFFSET(Data!$A$1,MATCH($D186,Data!$CG:$CG,0)-1,MATCH($E186&amp;"/"&amp;N$1,Data!$1:$1,0)-1)=0,"",OFFSET(Data!$A$1,MATCH($D186,Data!$CG:$CG,0)-1,MATCH($E186&amp;"/"&amp;N$1,Data!$1:$1,0)-1)))</f>
        <v/>
      </c>
      <c r="O186" s="252" t="str">
        <f ca="1">IF(ISERROR(OFFSET(Data!$A$1,MATCH($D186,Data!$CG:$CG,0)-1,MATCH($E186&amp;"/"&amp;O$1,Data!$1:$1,0)-1))=TRUE,"",IF(OFFSET(Data!$A$1,MATCH($D186,Data!$CG:$CG,0)-1,MATCH($E186&amp;"/"&amp;O$1,Data!$1:$1,0)-1)=0,"",OFFSET(Data!$A$1,MATCH($D186,Data!$CG:$CG,0)-1,MATCH($E186&amp;"/"&amp;O$1,Data!$1:$1,0)-1)))</f>
        <v/>
      </c>
      <c r="P186" s="252" t="str">
        <f ca="1">IF(ISERROR(OFFSET(Data!$A$1,MATCH($D186,Data!$CG:$CG,0)-1,MATCH($E186&amp;"/"&amp;P$1,Data!$1:$1,0)-1))=TRUE,"",IF(OFFSET(Data!$A$1,MATCH($D186,Data!$CG:$CG,0)-1,MATCH($E186&amp;"/"&amp;P$1,Data!$1:$1,0)-1)=0,"",OFFSET(Data!$A$1,MATCH($D186,Data!$CG:$CG,0)-1,MATCH($E186&amp;"/"&amp;P$1,Data!$1:$1,0)-1)))</f>
        <v/>
      </c>
      <c r="Q186" s="252" t="str">
        <f ca="1">IF(ISERROR(OFFSET(Data!$A$1,MATCH($D186,Data!$CG:$CG,0)-1,MATCH($E186&amp;"/"&amp;Q$1,Data!$1:$1,0)-1))=TRUE,"",IF(OFFSET(Data!$A$1,MATCH($D186,Data!$CG:$CG,0)-1,MATCH($E186&amp;"/"&amp;Q$1,Data!$1:$1,0)-1)=0,"",OFFSET(Data!$A$1,MATCH($D186,Data!$CG:$CG,0)-1,MATCH($E186&amp;"/"&amp;Q$1,Data!$1:$1,0)-1)))</f>
        <v/>
      </c>
      <c r="R186" s="252" t="str">
        <f ca="1">IF(ISERROR(OFFSET(Data!$A$1,MATCH($D186,Data!$CG:$CG,0)-1,MATCH($E186&amp;"/"&amp;R$1,Data!$1:$1,0)-1))=TRUE,"",IF(OFFSET(Data!$A$1,MATCH($D186,Data!$CG:$CG,0)-1,MATCH($E186&amp;"/"&amp;R$1,Data!$1:$1,0)-1)=0,"",OFFSET(Data!$A$1,MATCH($D186,Data!$CG:$CG,0)-1,MATCH($E186&amp;"/"&amp;R$1,Data!$1:$1,0)-1)))</f>
        <v/>
      </c>
      <c r="S186" s="252" t="str">
        <f ca="1">IF(ISERROR(OFFSET(Data!$A$1,MATCH($D186,Data!$CG:$CG,0)-1,MATCH($E186&amp;"/"&amp;S$1,Data!$1:$1,0)-1))=TRUE,"",IF(OFFSET(Data!$A$1,MATCH($D186,Data!$CG:$CG,0)-1,MATCH($E186&amp;"/"&amp;S$1,Data!$1:$1,0)-1)=0,"",OFFSET(Data!$A$1,MATCH($D186,Data!$CG:$CG,0)-1,MATCH($E186&amp;"/"&amp;S$1,Data!$1:$1,0)-1)))</f>
        <v/>
      </c>
      <c r="T186" s="252" t="str">
        <f ca="1">IF(ISERROR(OFFSET(Data!$A$1,MATCH($D186,Data!$CG:$CG,0)-1,MATCH($E186&amp;"/"&amp;T$1,Data!$1:$1,0)-1))=TRUE,"",IF(OFFSET(Data!$A$1,MATCH($D186,Data!$CG:$CG,0)-1,MATCH($E186&amp;"/"&amp;T$1,Data!$1:$1,0)-1)=0,"",OFFSET(Data!$A$1,MATCH($D186,Data!$CG:$CG,0)-1,MATCH($E186&amp;"/"&amp;T$1,Data!$1:$1,0)-1)))</f>
        <v/>
      </c>
      <c r="U186" s="252" t="str">
        <f ca="1">IF(ISERROR(OFFSET(Data!$A$1,MATCH($D186,Data!$CG:$CG,0)-1,MATCH($E186&amp;"/"&amp;U$1,Data!$1:$1,0)-1))=TRUE,"",IF(OFFSET(Data!$A$1,MATCH($D186,Data!$CG:$CG,0)-1,MATCH($E186&amp;"/"&amp;U$1,Data!$1:$1,0)-1)=0,"",OFFSET(Data!$A$1,MATCH($D186,Data!$CG:$CG,0)-1,MATCH($E186&amp;"/"&amp;U$1,Data!$1:$1,0)-1)))</f>
        <v/>
      </c>
      <c r="V186" s="252" t="str">
        <f ca="1">IF(ISERROR(OFFSET(Data!$A$1,MATCH($D186,Data!$CG:$CG,0)-1,MATCH($E186&amp;"/"&amp;V$1,Data!$1:$1,0)-1))=TRUE,"",IF(OFFSET(Data!$A$1,MATCH($D186,Data!$CG:$CG,0)-1,MATCH($E186&amp;"/"&amp;V$1,Data!$1:$1,0)-1)=0,"",OFFSET(Data!$A$1,MATCH($D186,Data!$CG:$CG,0)-1,MATCH($E186&amp;"/"&amp;V$1,Data!$1:$1,0)-1)))</f>
        <v/>
      </c>
      <c r="W186" s="269" t="str">
        <f ca="1">IF(ISERROR(OFFSET(Data!$A$1,MATCH($D186,Data!$CG:$CG,0)-1,MATCH($E186&amp;"/"&amp;W$1,Data!$1:$1,0)-1))=TRUE,"",IF(OFFSET(Data!$A$1,MATCH($D186,Data!$CG:$CG,0)-1,MATCH($E186&amp;"/"&amp;W$1,Data!$1:$1,0)-1)=0,"",OFFSET(Data!$A$1,MATCH($D186,Data!$CG:$CG,0)-1,MATCH($E186&amp;"/"&amp;W$1,Data!$1:$1,0)-1)))</f>
        <v/>
      </c>
      <c r="X186" s="252" t="str">
        <f ca="1">IF(ISERROR(OFFSET(Data!$A$1,MATCH($D186,Data!$CG:$CG,0)-1,MATCH($E186&amp;"/"&amp;X$1,Data!$1:$1,0)-1))=TRUE,"",IF(OFFSET(Data!$A$1,MATCH($D186,Data!$CG:$CG,0)-1,MATCH($E186&amp;"/"&amp;X$1,Data!$1:$1,0)-1)=0,"",OFFSET(Data!$A$1,MATCH($D186,Data!$CG:$CG,0)-1,MATCH($E186&amp;"/"&amp;X$1,Data!$1:$1,0)-1)))</f>
        <v/>
      </c>
      <c r="Y186" s="252" t="str">
        <f ca="1">IF(ISERROR(OFFSET(Data!$A$1,MATCH($D186,Data!$CG:$CG,0)-1,MATCH($E186&amp;"/"&amp;Y$1,Data!$1:$1,0)-1))=TRUE,"",IF(OFFSET(Data!$A$1,MATCH($D186,Data!$CG:$CG,0)-1,MATCH($E186&amp;"/"&amp;Y$1,Data!$1:$1,0)-1)=0,"",OFFSET(Data!$A$1,MATCH($D186,Data!$CG:$CG,0)-1,MATCH($E186&amp;"/"&amp;Y$1,Data!$1:$1,0)-1)))</f>
        <v/>
      </c>
      <c r="Z186" s="252" t="str">
        <f ca="1">IF(ISERROR(OFFSET(Data!$A$1,MATCH($D186,Data!$CG:$CG,0)-1,MATCH($E186&amp;"/"&amp;Z$1,Data!$1:$1,0)-1))=TRUE,"",IF(OFFSET(Data!$A$1,MATCH($D186,Data!$CG:$CG,0)-1,MATCH($E186&amp;"/"&amp;Z$1,Data!$1:$1,0)-1)=0,"",OFFSET(Data!$A$1,MATCH($D186,Data!$CG:$CG,0)-1,MATCH($E186&amp;"/"&amp;Z$1,Data!$1:$1,0)-1)))</f>
        <v/>
      </c>
      <c r="AA186" s="252" t="str">
        <f ca="1">IF(ISERROR(OFFSET(Data!$A$1,MATCH($D186,Data!$CG:$CG,0)-1,MATCH($E186&amp;"/"&amp;AA$1,Data!$1:$1,0)-1))=TRUE,"",IF(OFFSET(Data!$A$1,MATCH($D186,Data!$CG:$CG,0)-1,MATCH($E186&amp;"/"&amp;AA$1,Data!$1:$1,0)-1)=0,"",OFFSET(Data!$A$1,MATCH($D186,Data!$CG:$CG,0)-1,MATCH($E186&amp;"/"&amp;AA$1,Data!$1:$1,0)-1)))</f>
        <v/>
      </c>
      <c r="AB186" s="252" t="str">
        <f ca="1">IF(ISERROR(OFFSET(Data!$A$1,MATCH($D186,Data!$CG:$CG,0)-1,MATCH($E186&amp;"/"&amp;AB$1,Data!$1:$1,0)-1))=TRUE,"",IF(OFFSET(Data!$A$1,MATCH($D186,Data!$CG:$CG,0)-1,MATCH($E186&amp;"/"&amp;AB$1,Data!$1:$1,0)-1)=0,"",OFFSET(Data!$A$1,MATCH($D186,Data!$CG:$CG,0)-1,MATCH($E186&amp;"/"&amp;AB$1,Data!$1:$1,0)-1)))</f>
        <v/>
      </c>
      <c r="AC186" s="252" t="str">
        <f ca="1">IF(ISERROR(OFFSET(Data!$A$1,MATCH($D186,Data!$CG:$CG,0)-1,MATCH($E186&amp;"/"&amp;AC$1,Data!$1:$1,0)-1))=TRUE,"",IF(OFFSET(Data!$A$1,MATCH($D186,Data!$CG:$CG,0)-1,MATCH($E186&amp;"/"&amp;AC$1,Data!$1:$1,0)-1)=0,"",OFFSET(Data!$A$1,MATCH($D186,Data!$CG:$CG,0)-1,MATCH($E186&amp;"/"&amp;AC$1,Data!$1:$1,0)-1)))</f>
        <v/>
      </c>
      <c r="AD186" s="252" t="str">
        <f ca="1">IF(ISERROR(OFFSET(Data!$A$1,MATCH($D186,Data!$CG:$CG,0)-1,MATCH($E186&amp;"/"&amp;AD$1,Data!$1:$1,0)-1))=TRUE,"",IF(OFFSET(Data!$A$1,MATCH($D186,Data!$CG:$CG,0)-1,MATCH($E186&amp;"/"&amp;AD$1,Data!$1:$1,0)-1)=0,"",OFFSET(Data!$A$1,MATCH($D186,Data!$CG:$CG,0)-1,MATCH($E186&amp;"/"&amp;AD$1,Data!$1:$1,0)-1)))</f>
        <v/>
      </c>
      <c r="AE186" s="252" t="str">
        <f ca="1">IF(ISERROR(OFFSET(Data!$A$1,MATCH($D186,Data!$CG:$CG,0)-1,MATCH($E186&amp;"/"&amp;AE$1,Data!$1:$1,0)-1))=TRUE,"",IF(OFFSET(Data!$A$1,MATCH($D186,Data!$CG:$CG,0)-1,MATCH($E186&amp;"/"&amp;AE$1,Data!$1:$1,0)-1)=0,"",OFFSET(Data!$A$1,MATCH($D186,Data!$CG:$CG,0)-1,MATCH($E186&amp;"/"&amp;AE$1,Data!$1:$1,0)-1)))</f>
        <v/>
      </c>
      <c r="AF186" s="253" t="str">
        <f ca="1">IF(ISERROR(OFFSET(Data!$A$1,MATCH($D186,Data!$CG:$CG,0)-1,MATCH($E186&amp;"/"&amp;AF$1,Data!$1:$1,0)-1))=TRUE,"",IF(OFFSET(Data!$A$1,MATCH($D186,Data!$CG:$CG,0)-1,MATCH($E186&amp;"/"&amp;AF$1,Data!$1:$1,0)-1)=0,"",OFFSET(Data!$A$1,MATCH($D186,Data!$CG:$CG,0)-1,MATCH($E186&amp;"/"&amp;AF$1,Data!$1:$1,0)-1)))</f>
        <v/>
      </c>
      <c r="AG186" s="212">
        <f t="shared" ca="1" si="7"/>
        <v>0</v>
      </c>
      <c r="AH186" s="213">
        <f ca="1">SUM(AG184:AG186)</f>
        <v>0</v>
      </c>
    </row>
    <row r="187" spans="1:34" ht="15.75" hidden="1" customHeight="1" x14ac:dyDescent="0.25">
      <c r="A187" s="446"/>
      <c r="B187" s="449"/>
      <c r="C187" s="452"/>
      <c r="D187" s="28" t="e">
        <f>IF(C187&lt;&gt;"",C187,D186)</f>
        <v>#N/A</v>
      </c>
      <c r="E187" s="29" t="s">
        <v>24</v>
      </c>
      <c r="F187" s="254" t="str">
        <f ca="1">IF(ISERROR(OFFSET(Data!$A$1,MATCH($D187,Data!$CG:$CG,0)-1,MATCH($E187&amp;"/"&amp;F$1,Data!$1:$1,0)-1))=TRUE,"",IF(OFFSET(Data!$A$1,MATCH($D187,Data!$CG:$CG,0)-1,MATCH($E187&amp;"/"&amp;F$1,Data!$1:$1,0)-1)=0,"",OFFSET(Data!$A$1,MATCH($D187,Data!$CG:$CG,0)-1,MATCH($E187&amp;"/"&amp;F$1,Data!$1:$1,0)-1)))</f>
        <v/>
      </c>
      <c r="G187" s="252" t="str">
        <f ca="1">IF(ISERROR(OFFSET(Data!$A$1,MATCH($D187,Data!$CG:$CG,0)-1,MATCH($E187&amp;"/"&amp;G$1,Data!$1:$1,0)-1))=TRUE,"",IF(OFFSET(Data!$A$1,MATCH($D187,Data!$CG:$CG,0)-1,MATCH($E187&amp;"/"&amp;G$1,Data!$1:$1,0)-1)=0,"",OFFSET(Data!$A$1,MATCH($D187,Data!$CG:$CG,0)-1,MATCH($E187&amp;"/"&amp;G$1,Data!$1:$1,0)-1)))</f>
        <v/>
      </c>
      <c r="H187" s="252" t="str">
        <f ca="1">IF(ISERROR(OFFSET(Data!$A$1,MATCH($D187,Data!$CG:$CG,0)-1,MATCH($E187&amp;"/"&amp;H$1,Data!$1:$1,0)-1))=TRUE,"",IF(OFFSET(Data!$A$1,MATCH($D187,Data!$CG:$CG,0)-1,MATCH($E187&amp;"/"&amp;H$1,Data!$1:$1,0)-1)=0,"",OFFSET(Data!$A$1,MATCH($D187,Data!$CG:$CG,0)-1,MATCH($E187&amp;"/"&amp;H$1,Data!$1:$1,0)-1)))</f>
        <v/>
      </c>
      <c r="I187" s="252" t="str">
        <f ca="1">IF(ISERROR(OFFSET(Data!$A$1,MATCH($D187,Data!$CG:$CG,0)-1,MATCH($E187&amp;"/"&amp;I$1,Data!$1:$1,0)-1))=TRUE,"",IF(OFFSET(Data!$A$1,MATCH($D187,Data!$CG:$CG,0)-1,MATCH($E187&amp;"/"&amp;I$1,Data!$1:$1,0)-1)=0,"",OFFSET(Data!$A$1,MATCH($D187,Data!$CG:$CG,0)-1,MATCH($E187&amp;"/"&amp;I$1,Data!$1:$1,0)-1)))</f>
        <v/>
      </c>
      <c r="J187" s="252" t="str">
        <f ca="1">IF(ISERROR(OFFSET(Data!$A$1,MATCH($D187,Data!$CG:$CG,0)-1,MATCH($E187&amp;"/"&amp;J$1,Data!$1:$1,0)-1))=TRUE,"",IF(OFFSET(Data!$A$1,MATCH($D187,Data!$CG:$CG,0)-1,MATCH($E187&amp;"/"&amp;J$1,Data!$1:$1,0)-1)=0,"",OFFSET(Data!$A$1,MATCH($D187,Data!$CG:$CG,0)-1,MATCH($E187&amp;"/"&amp;J$1,Data!$1:$1,0)-1)))</f>
        <v/>
      </c>
      <c r="K187" s="252" t="str">
        <f ca="1">IF(ISERROR(OFFSET(Data!$A$1,MATCH($D187,Data!$CG:$CG,0)-1,MATCH($E187&amp;"/"&amp;K$1,Data!$1:$1,0)-1))=TRUE,"",IF(OFFSET(Data!$A$1,MATCH($D187,Data!$CG:$CG,0)-1,MATCH($E187&amp;"/"&amp;K$1,Data!$1:$1,0)-1)=0,"",OFFSET(Data!$A$1,MATCH($D187,Data!$CG:$CG,0)-1,MATCH($E187&amp;"/"&amp;K$1,Data!$1:$1,0)-1)))</f>
        <v/>
      </c>
      <c r="L187" s="252" t="str">
        <f ca="1">IF(ISERROR(OFFSET(Data!$A$1,MATCH($D187,Data!$CG:$CG,0)-1,MATCH($E187&amp;"/"&amp;L$1,Data!$1:$1,0)-1))=TRUE,"",IF(OFFSET(Data!$A$1,MATCH($D187,Data!$CG:$CG,0)-1,MATCH($E187&amp;"/"&amp;L$1,Data!$1:$1,0)-1)=0,"",OFFSET(Data!$A$1,MATCH($D187,Data!$CG:$CG,0)-1,MATCH($E187&amp;"/"&amp;L$1,Data!$1:$1,0)-1)))</f>
        <v/>
      </c>
      <c r="M187" s="252" t="str">
        <f ca="1">IF(ISERROR(OFFSET(Data!$A$1,MATCH($D187,Data!$CG:$CG,0)-1,MATCH($E187&amp;"/"&amp;M$1,Data!$1:$1,0)-1))=TRUE,"",IF(OFFSET(Data!$A$1,MATCH($D187,Data!$CG:$CG,0)-1,MATCH($E187&amp;"/"&amp;M$1,Data!$1:$1,0)-1)=0,"",OFFSET(Data!$A$1,MATCH($D187,Data!$CG:$CG,0)-1,MATCH($E187&amp;"/"&amp;M$1,Data!$1:$1,0)-1)))</f>
        <v/>
      </c>
      <c r="N187" s="252" t="str">
        <f ca="1">IF(ISERROR(OFFSET(Data!$A$1,MATCH($D187,Data!$CG:$CG,0)-1,MATCH($E187&amp;"/"&amp;N$1,Data!$1:$1,0)-1))=TRUE,"",IF(OFFSET(Data!$A$1,MATCH($D187,Data!$CG:$CG,0)-1,MATCH($E187&amp;"/"&amp;N$1,Data!$1:$1,0)-1)=0,"",OFFSET(Data!$A$1,MATCH($D187,Data!$CG:$CG,0)-1,MATCH($E187&amp;"/"&amp;N$1,Data!$1:$1,0)-1)))</f>
        <v/>
      </c>
      <c r="O187" s="252" t="str">
        <f ca="1">IF(ISERROR(OFFSET(Data!$A$1,MATCH($D187,Data!$CG:$CG,0)-1,MATCH($E187&amp;"/"&amp;O$1,Data!$1:$1,0)-1))=TRUE,"",IF(OFFSET(Data!$A$1,MATCH($D187,Data!$CG:$CG,0)-1,MATCH($E187&amp;"/"&amp;O$1,Data!$1:$1,0)-1)=0,"",OFFSET(Data!$A$1,MATCH($D187,Data!$CG:$CG,0)-1,MATCH($E187&amp;"/"&amp;O$1,Data!$1:$1,0)-1)))</f>
        <v/>
      </c>
      <c r="P187" s="252" t="str">
        <f ca="1">IF(ISERROR(OFFSET(Data!$A$1,MATCH($D187,Data!$CG:$CG,0)-1,MATCH($E187&amp;"/"&amp;P$1,Data!$1:$1,0)-1))=TRUE,"",IF(OFFSET(Data!$A$1,MATCH($D187,Data!$CG:$CG,0)-1,MATCH($E187&amp;"/"&amp;P$1,Data!$1:$1,0)-1)=0,"",OFFSET(Data!$A$1,MATCH($D187,Data!$CG:$CG,0)-1,MATCH($E187&amp;"/"&amp;P$1,Data!$1:$1,0)-1)))</f>
        <v/>
      </c>
      <c r="Q187" s="252" t="str">
        <f ca="1">IF(ISERROR(OFFSET(Data!$A$1,MATCH($D187,Data!$CG:$CG,0)-1,MATCH($E187&amp;"/"&amp;Q$1,Data!$1:$1,0)-1))=TRUE,"",IF(OFFSET(Data!$A$1,MATCH($D187,Data!$CG:$CG,0)-1,MATCH($E187&amp;"/"&amp;Q$1,Data!$1:$1,0)-1)=0,"",OFFSET(Data!$A$1,MATCH($D187,Data!$CG:$CG,0)-1,MATCH($E187&amp;"/"&amp;Q$1,Data!$1:$1,0)-1)))</f>
        <v/>
      </c>
      <c r="R187" s="252" t="str">
        <f ca="1">IF(ISERROR(OFFSET(Data!$A$1,MATCH($D187,Data!$CG:$CG,0)-1,MATCH($E187&amp;"/"&amp;R$1,Data!$1:$1,0)-1))=TRUE,"",IF(OFFSET(Data!$A$1,MATCH($D187,Data!$CG:$CG,0)-1,MATCH($E187&amp;"/"&amp;R$1,Data!$1:$1,0)-1)=0,"",OFFSET(Data!$A$1,MATCH($D187,Data!$CG:$CG,0)-1,MATCH($E187&amp;"/"&amp;R$1,Data!$1:$1,0)-1)))</f>
        <v/>
      </c>
      <c r="S187" s="252" t="str">
        <f ca="1">IF(ISERROR(OFFSET(Data!$A$1,MATCH($D187,Data!$CG:$CG,0)-1,MATCH($E187&amp;"/"&amp;S$1,Data!$1:$1,0)-1))=TRUE,"",IF(OFFSET(Data!$A$1,MATCH($D187,Data!$CG:$CG,0)-1,MATCH($E187&amp;"/"&amp;S$1,Data!$1:$1,0)-1)=0,"",OFFSET(Data!$A$1,MATCH($D187,Data!$CG:$CG,0)-1,MATCH($E187&amp;"/"&amp;S$1,Data!$1:$1,0)-1)))</f>
        <v/>
      </c>
      <c r="T187" s="252" t="str">
        <f ca="1">IF(ISERROR(OFFSET(Data!$A$1,MATCH($D187,Data!$CG:$CG,0)-1,MATCH($E187&amp;"/"&amp;T$1,Data!$1:$1,0)-1))=TRUE,"",IF(OFFSET(Data!$A$1,MATCH($D187,Data!$CG:$CG,0)-1,MATCH($E187&amp;"/"&amp;T$1,Data!$1:$1,0)-1)=0,"",OFFSET(Data!$A$1,MATCH($D187,Data!$CG:$CG,0)-1,MATCH($E187&amp;"/"&amp;T$1,Data!$1:$1,0)-1)))</f>
        <v/>
      </c>
      <c r="U187" s="252" t="str">
        <f ca="1">IF(ISERROR(OFFSET(Data!$A$1,MATCH($D187,Data!$CG:$CG,0)-1,MATCH($E187&amp;"/"&amp;U$1,Data!$1:$1,0)-1))=TRUE,"",IF(OFFSET(Data!$A$1,MATCH($D187,Data!$CG:$CG,0)-1,MATCH($E187&amp;"/"&amp;U$1,Data!$1:$1,0)-1)=0,"",OFFSET(Data!$A$1,MATCH($D187,Data!$CG:$CG,0)-1,MATCH($E187&amp;"/"&amp;U$1,Data!$1:$1,0)-1)))</f>
        <v/>
      </c>
      <c r="V187" s="252" t="str">
        <f ca="1">IF(ISERROR(OFFSET(Data!$A$1,MATCH($D187,Data!$CG:$CG,0)-1,MATCH($E187&amp;"/"&amp;V$1,Data!$1:$1,0)-1))=TRUE,"",IF(OFFSET(Data!$A$1,MATCH($D187,Data!$CG:$CG,0)-1,MATCH($E187&amp;"/"&amp;V$1,Data!$1:$1,0)-1)=0,"",OFFSET(Data!$A$1,MATCH($D187,Data!$CG:$CG,0)-1,MATCH($E187&amp;"/"&amp;V$1,Data!$1:$1,0)-1)))</f>
        <v/>
      </c>
      <c r="W187" s="269" t="str">
        <f ca="1">IF(ISERROR(OFFSET(Data!$A$1,MATCH($D187,Data!$CG:$CG,0)-1,MATCH($E187&amp;"/"&amp;W$1,Data!$1:$1,0)-1))=TRUE,"",IF(OFFSET(Data!$A$1,MATCH($D187,Data!$CG:$CG,0)-1,MATCH($E187&amp;"/"&amp;W$1,Data!$1:$1,0)-1)=0,"",OFFSET(Data!$A$1,MATCH($D187,Data!$CG:$CG,0)-1,MATCH($E187&amp;"/"&amp;W$1,Data!$1:$1,0)-1)))</f>
        <v/>
      </c>
      <c r="X187" s="252" t="str">
        <f ca="1">IF(ISERROR(OFFSET(Data!$A$1,MATCH($D187,Data!$CG:$CG,0)-1,MATCH($E187&amp;"/"&amp;X$1,Data!$1:$1,0)-1))=TRUE,"",IF(OFFSET(Data!$A$1,MATCH($D187,Data!$CG:$CG,0)-1,MATCH($E187&amp;"/"&amp;X$1,Data!$1:$1,0)-1)=0,"",OFFSET(Data!$A$1,MATCH($D187,Data!$CG:$CG,0)-1,MATCH($E187&amp;"/"&amp;X$1,Data!$1:$1,0)-1)))</f>
        <v/>
      </c>
      <c r="Y187" s="252" t="str">
        <f ca="1">IF(ISERROR(OFFSET(Data!$A$1,MATCH($D187,Data!$CG:$CG,0)-1,MATCH($E187&amp;"/"&amp;Y$1,Data!$1:$1,0)-1))=TRUE,"",IF(OFFSET(Data!$A$1,MATCH($D187,Data!$CG:$CG,0)-1,MATCH($E187&amp;"/"&amp;Y$1,Data!$1:$1,0)-1)=0,"",OFFSET(Data!$A$1,MATCH($D187,Data!$CG:$CG,0)-1,MATCH($E187&amp;"/"&amp;Y$1,Data!$1:$1,0)-1)))</f>
        <v/>
      </c>
      <c r="Z187" s="252" t="str">
        <f ca="1">IF(ISERROR(OFFSET(Data!$A$1,MATCH($D187,Data!$CG:$CG,0)-1,MATCH($E187&amp;"/"&amp;Z$1,Data!$1:$1,0)-1))=TRUE,"",IF(OFFSET(Data!$A$1,MATCH($D187,Data!$CG:$CG,0)-1,MATCH($E187&amp;"/"&amp;Z$1,Data!$1:$1,0)-1)=0,"",OFFSET(Data!$A$1,MATCH($D187,Data!$CG:$CG,0)-1,MATCH($E187&amp;"/"&amp;Z$1,Data!$1:$1,0)-1)))</f>
        <v/>
      </c>
      <c r="AA187" s="252" t="str">
        <f ca="1">IF(ISERROR(OFFSET(Data!$A$1,MATCH($D187,Data!$CG:$CG,0)-1,MATCH($E187&amp;"/"&amp;AA$1,Data!$1:$1,0)-1))=TRUE,"",IF(OFFSET(Data!$A$1,MATCH($D187,Data!$CG:$CG,0)-1,MATCH($E187&amp;"/"&amp;AA$1,Data!$1:$1,0)-1)=0,"",OFFSET(Data!$A$1,MATCH($D187,Data!$CG:$CG,0)-1,MATCH($E187&amp;"/"&amp;AA$1,Data!$1:$1,0)-1)))</f>
        <v/>
      </c>
      <c r="AB187" s="252" t="str">
        <f ca="1">IF(ISERROR(OFFSET(Data!$A$1,MATCH($D187,Data!$CG:$CG,0)-1,MATCH($E187&amp;"/"&amp;AB$1,Data!$1:$1,0)-1))=TRUE,"",IF(OFFSET(Data!$A$1,MATCH($D187,Data!$CG:$CG,0)-1,MATCH($E187&amp;"/"&amp;AB$1,Data!$1:$1,0)-1)=0,"",OFFSET(Data!$A$1,MATCH($D187,Data!$CG:$CG,0)-1,MATCH($E187&amp;"/"&amp;AB$1,Data!$1:$1,0)-1)))</f>
        <v/>
      </c>
      <c r="AC187" s="252" t="str">
        <f ca="1">IF(ISERROR(OFFSET(Data!$A$1,MATCH($D187,Data!$CG:$CG,0)-1,MATCH($E187&amp;"/"&amp;AC$1,Data!$1:$1,0)-1))=TRUE,"",IF(OFFSET(Data!$A$1,MATCH($D187,Data!$CG:$CG,0)-1,MATCH($E187&amp;"/"&amp;AC$1,Data!$1:$1,0)-1)=0,"",OFFSET(Data!$A$1,MATCH($D187,Data!$CG:$CG,0)-1,MATCH($E187&amp;"/"&amp;AC$1,Data!$1:$1,0)-1)))</f>
        <v/>
      </c>
      <c r="AD187" s="252" t="str">
        <f ca="1">IF(ISERROR(OFFSET(Data!$A$1,MATCH($D187,Data!$CG:$CG,0)-1,MATCH($E187&amp;"/"&amp;AD$1,Data!$1:$1,0)-1))=TRUE,"",IF(OFFSET(Data!$A$1,MATCH($D187,Data!$CG:$CG,0)-1,MATCH($E187&amp;"/"&amp;AD$1,Data!$1:$1,0)-1)=0,"",OFFSET(Data!$A$1,MATCH($D187,Data!$CG:$CG,0)-1,MATCH($E187&amp;"/"&amp;AD$1,Data!$1:$1,0)-1)))</f>
        <v/>
      </c>
      <c r="AE187" s="252" t="str">
        <f ca="1">IF(ISERROR(OFFSET(Data!$A$1,MATCH($D187,Data!$CG:$CG,0)-1,MATCH($E187&amp;"/"&amp;AE$1,Data!$1:$1,0)-1))=TRUE,"",IF(OFFSET(Data!$A$1,MATCH($D187,Data!$CG:$CG,0)-1,MATCH($E187&amp;"/"&amp;AE$1,Data!$1:$1,0)-1)=0,"",OFFSET(Data!$A$1,MATCH($D187,Data!$CG:$CG,0)-1,MATCH($E187&amp;"/"&amp;AE$1,Data!$1:$1,0)-1)))</f>
        <v/>
      </c>
      <c r="AF187" s="253" t="str">
        <f ca="1">IF(ISERROR(OFFSET(Data!$A$1,MATCH($D187,Data!$CG:$CG,0)-1,MATCH($E187&amp;"/"&amp;AF$1,Data!$1:$1,0)-1))=TRUE,"",IF(OFFSET(Data!$A$1,MATCH($D187,Data!$CG:$CG,0)-1,MATCH($E187&amp;"/"&amp;AF$1,Data!$1:$1,0)-1)=0,"",OFFSET(Data!$A$1,MATCH($D187,Data!$CG:$CG,0)-1,MATCH($E187&amp;"/"&amp;AF$1,Data!$1:$1,0)-1)))</f>
        <v/>
      </c>
      <c r="AG187" s="212">
        <f t="shared" ca="1" si="7"/>
        <v>0</v>
      </c>
      <c r="AH187" s="213">
        <f ca="1">SUM(AG184:AG187)</f>
        <v>0</v>
      </c>
    </row>
    <row r="188" spans="1:34" ht="15.75" hidden="1" customHeight="1" thickBot="1" x14ac:dyDescent="0.3">
      <c r="A188" s="447"/>
      <c r="B188" s="450"/>
      <c r="C188" s="453"/>
      <c r="D188" s="30" t="e">
        <f>IF(C188&lt;&gt;"",C188,D187)</f>
        <v>#N/A</v>
      </c>
      <c r="E188" s="31" t="s">
        <v>25</v>
      </c>
      <c r="F188" s="255" t="str">
        <f ca="1">IF(ISERROR(OFFSET(Data!$A$1,MATCH($D188,Data!$CG:$CG,0)-1,MATCH($E188&amp;"/"&amp;F$1,Data!$1:$1,0)-1))=TRUE,"",IF(OFFSET(Data!$A$1,MATCH($D188,Data!$CG:$CG,0)-1,MATCH($E188&amp;"/"&amp;F$1,Data!$1:$1,0)-1)=0,"",OFFSET(Data!$A$1,MATCH($D188,Data!$CG:$CG,0)-1,MATCH($E188&amp;"/"&amp;F$1,Data!$1:$1,0)-1)))</f>
        <v/>
      </c>
      <c r="G188" s="256" t="str">
        <f ca="1">IF(ISERROR(OFFSET(Data!$A$1,MATCH($D188,Data!$CG:$CG,0)-1,MATCH($E188&amp;"/"&amp;G$1,Data!$1:$1,0)-1))=TRUE,"",IF(OFFSET(Data!$A$1,MATCH($D188,Data!$CG:$CG,0)-1,MATCH($E188&amp;"/"&amp;G$1,Data!$1:$1,0)-1)=0,"",OFFSET(Data!$A$1,MATCH($D188,Data!$CG:$CG,0)-1,MATCH($E188&amp;"/"&amp;G$1,Data!$1:$1,0)-1)))</f>
        <v/>
      </c>
      <c r="H188" s="256" t="str">
        <f ca="1">IF(ISERROR(OFFSET(Data!$A$1,MATCH($D188,Data!$CG:$CG,0)-1,MATCH($E188&amp;"/"&amp;H$1,Data!$1:$1,0)-1))=TRUE,"",IF(OFFSET(Data!$A$1,MATCH($D188,Data!$CG:$CG,0)-1,MATCH($E188&amp;"/"&amp;H$1,Data!$1:$1,0)-1)=0,"",OFFSET(Data!$A$1,MATCH($D188,Data!$CG:$CG,0)-1,MATCH($E188&amp;"/"&amp;H$1,Data!$1:$1,0)-1)))</f>
        <v/>
      </c>
      <c r="I188" s="256" t="str">
        <f ca="1">IF(ISERROR(OFFSET(Data!$A$1,MATCH($D188,Data!$CG:$CG,0)-1,MATCH($E188&amp;"/"&amp;I$1,Data!$1:$1,0)-1))=TRUE,"",IF(OFFSET(Data!$A$1,MATCH($D188,Data!$CG:$CG,0)-1,MATCH($E188&amp;"/"&amp;I$1,Data!$1:$1,0)-1)=0,"",OFFSET(Data!$A$1,MATCH($D188,Data!$CG:$CG,0)-1,MATCH($E188&amp;"/"&amp;I$1,Data!$1:$1,0)-1)))</f>
        <v/>
      </c>
      <c r="J188" s="256" t="str">
        <f ca="1">IF(ISERROR(OFFSET(Data!$A$1,MATCH($D188,Data!$CG:$CG,0)-1,MATCH($E188&amp;"/"&amp;J$1,Data!$1:$1,0)-1))=TRUE,"",IF(OFFSET(Data!$A$1,MATCH($D188,Data!$CG:$CG,0)-1,MATCH($E188&amp;"/"&amp;J$1,Data!$1:$1,0)-1)=0,"",OFFSET(Data!$A$1,MATCH($D188,Data!$CG:$CG,0)-1,MATCH($E188&amp;"/"&amp;J$1,Data!$1:$1,0)-1)))</f>
        <v/>
      </c>
      <c r="K188" s="256" t="str">
        <f ca="1">IF(ISERROR(OFFSET(Data!$A$1,MATCH($D188,Data!$CG:$CG,0)-1,MATCH($E188&amp;"/"&amp;K$1,Data!$1:$1,0)-1))=TRUE,"",IF(OFFSET(Data!$A$1,MATCH($D188,Data!$CG:$CG,0)-1,MATCH($E188&amp;"/"&amp;K$1,Data!$1:$1,0)-1)=0,"",OFFSET(Data!$A$1,MATCH($D188,Data!$CG:$CG,0)-1,MATCH($E188&amp;"/"&amp;K$1,Data!$1:$1,0)-1)))</f>
        <v/>
      </c>
      <c r="L188" s="256" t="str">
        <f ca="1">IF(ISERROR(OFFSET(Data!$A$1,MATCH($D188,Data!$CG:$CG,0)-1,MATCH($E188&amp;"/"&amp;L$1,Data!$1:$1,0)-1))=TRUE,"",IF(OFFSET(Data!$A$1,MATCH($D188,Data!$CG:$CG,0)-1,MATCH($E188&amp;"/"&amp;L$1,Data!$1:$1,0)-1)=0,"",OFFSET(Data!$A$1,MATCH($D188,Data!$CG:$CG,0)-1,MATCH($E188&amp;"/"&amp;L$1,Data!$1:$1,0)-1)))</f>
        <v/>
      </c>
      <c r="M188" s="256" t="str">
        <f ca="1">IF(ISERROR(OFFSET(Data!$A$1,MATCH($D188,Data!$CG:$CG,0)-1,MATCH($E188&amp;"/"&amp;M$1,Data!$1:$1,0)-1))=TRUE,"",IF(OFFSET(Data!$A$1,MATCH($D188,Data!$CG:$CG,0)-1,MATCH($E188&amp;"/"&amp;M$1,Data!$1:$1,0)-1)=0,"",OFFSET(Data!$A$1,MATCH($D188,Data!$CG:$CG,0)-1,MATCH($E188&amp;"/"&amp;M$1,Data!$1:$1,0)-1)))</f>
        <v/>
      </c>
      <c r="N188" s="256" t="str">
        <f ca="1">IF(ISERROR(OFFSET(Data!$A$1,MATCH($D188,Data!$CG:$CG,0)-1,MATCH($E188&amp;"/"&amp;N$1,Data!$1:$1,0)-1))=TRUE,"",IF(OFFSET(Data!$A$1,MATCH($D188,Data!$CG:$CG,0)-1,MATCH($E188&amp;"/"&amp;N$1,Data!$1:$1,0)-1)=0,"",OFFSET(Data!$A$1,MATCH($D188,Data!$CG:$CG,0)-1,MATCH($E188&amp;"/"&amp;N$1,Data!$1:$1,0)-1)))</f>
        <v/>
      </c>
      <c r="O188" s="256" t="str">
        <f ca="1">IF(ISERROR(OFFSET(Data!$A$1,MATCH($D188,Data!$CG:$CG,0)-1,MATCH($E188&amp;"/"&amp;O$1,Data!$1:$1,0)-1))=TRUE,"",IF(OFFSET(Data!$A$1,MATCH($D188,Data!$CG:$CG,0)-1,MATCH($E188&amp;"/"&amp;O$1,Data!$1:$1,0)-1)=0,"",OFFSET(Data!$A$1,MATCH($D188,Data!$CG:$CG,0)-1,MATCH($E188&amp;"/"&amp;O$1,Data!$1:$1,0)-1)))</f>
        <v/>
      </c>
      <c r="P188" s="256" t="str">
        <f ca="1">IF(ISERROR(OFFSET(Data!$A$1,MATCH($D188,Data!$CG:$CG,0)-1,MATCH($E188&amp;"/"&amp;P$1,Data!$1:$1,0)-1))=TRUE,"",IF(OFFSET(Data!$A$1,MATCH($D188,Data!$CG:$CG,0)-1,MATCH($E188&amp;"/"&amp;P$1,Data!$1:$1,0)-1)=0,"",OFFSET(Data!$A$1,MATCH($D188,Data!$CG:$CG,0)-1,MATCH($E188&amp;"/"&amp;P$1,Data!$1:$1,0)-1)))</f>
        <v/>
      </c>
      <c r="Q188" s="256" t="str">
        <f ca="1">IF(ISERROR(OFFSET(Data!$A$1,MATCH($D188,Data!$CG:$CG,0)-1,MATCH($E188&amp;"/"&amp;Q$1,Data!$1:$1,0)-1))=TRUE,"",IF(OFFSET(Data!$A$1,MATCH($D188,Data!$CG:$CG,0)-1,MATCH($E188&amp;"/"&amp;Q$1,Data!$1:$1,0)-1)=0,"",OFFSET(Data!$A$1,MATCH($D188,Data!$CG:$CG,0)-1,MATCH($E188&amp;"/"&amp;Q$1,Data!$1:$1,0)-1)))</f>
        <v/>
      </c>
      <c r="R188" s="256" t="str">
        <f ca="1">IF(ISERROR(OFFSET(Data!$A$1,MATCH($D188,Data!$CG:$CG,0)-1,MATCH($E188&amp;"/"&amp;R$1,Data!$1:$1,0)-1))=TRUE,"",IF(OFFSET(Data!$A$1,MATCH($D188,Data!$CG:$CG,0)-1,MATCH($E188&amp;"/"&amp;R$1,Data!$1:$1,0)-1)=0,"",OFFSET(Data!$A$1,MATCH($D188,Data!$CG:$CG,0)-1,MATCH($E188&amp;"/"&amp;R$1,Data!$1:$1,0)-1)))</f>
        <v/>
      </c>
      <c r="S188" s="256" t="str">
        <f ca="1">IF(ISERROR(OFFSET(Data!$A$1,MATCH($D188,Data!$CG:$CG,0)-1,MATCH($E188&amp;"/"&amp;S$1,Data!$1:$1,0)-1))=TRUE,"",IF(OFFSET(Data!$A$1,MATCH($D188,Data!$CG:$CG,0)-1,MATCH($E188&amp;"/"&amp;S$1,Data!$1:$1,0)-1)=0,"",OFFSET(Data!$A$1,MATCH($D188,Data!$CG:$CG,0)-1,MATCH($E188&amp;"/"&amp;S$1,Data!$1:$1,0)-1)))</f>
        <v/>
      </c>
      <c r="T188" s="256" t="str">
        <f ca="1">IF(ISERROR(OFFSET(Data!$A$1,MATCH($D188,Data!$CG:$CG,0)-1,MATCH($E188&amp;"/"&amp;T$1,Data!$1:$1,0)-1))=TRUE,"",IF(OFFSET(Data!$A$1,MATCH($D188,Data!$CG:$CG,0)-1,MATCH($E188&amp;"/"&amp;T$1,Data!$1:$1,0)-1)=0,"",OFFSET(Data!$A$1,MATCH($D188,Data!$CG:$CG,0)-1,MATCH($E188&amp;"/"&amp;T$1,Data!$1:$1,0)-1)))</f>
        <v/>
      </c>
      <c r="U188" s="256" t="str">
        <f ca="1">IF(ISERROR(OFFSET(Data!$A$1,MATCH($D188,Data!$CG:$CG,0)-1,MATCH($E188&amp;"/"&amp;U$1,Data!$1:$1,0)-1))=TRUE,"",IF(OFFSET(Data!$A$1,MATCH($D188,Data!$CG:$CG,0)-1,MATCH($E188&amp;"/"&amp;U$1,Data!$1:$1,0)-1)=0,"",OFFSET(Data!$A$1,MATCH($D188,Data!$CG:$CG,0)-1,MATCH($E188&amp;"/"&amp;U$1,Data!$1:$1,0)-1)))</f>
        <v/>
      </c>
      <c r="V188" s="256" t="str">
        <f ca="1">IF(ISERROR(OFFSET(Data!$A$1,MATCH($D188,Data!$CG:$CG,0)-1,MATCH($E188&amp;"/"&amp;V$1,Data!$1:$1,0)-1))=TRUE,"",IF(OFFSET(Data!$A$1,MATCH($D188,Data!$CG:$CG,0)-1,MATCH($E188&amp;"/"&amp;V$1,Data!$1:$1,0)-1)=0,"",OFFSET(Data!$A$1,MATCH($D188,Data!$CG:$CG,0)-1,MATCH($E188&amp;"/"&amp;V$1,Data!$1:$1,0)-1)))</f>
        <v/>
      </c>
      <c r="W188" s="257" t="str">
        <f ca="1">IF(ISERROR(OFFSET(Data!$A$1,MATCH($D188,Data!$CG:$CG,0)-1,MATCH($E188&amp;"/"&amp;W$1,Data!$1:$1,0)-1))=TRUE,"",IF(OFFSET(Data!$A$1,MATCH($D188,Data!$CG:$CG,0)-1,MATCH($E188&amp;"/"&amp;W$1,Data!$1:$1,0)-1)=0,"",OFFSET(Data!$A$1,MATCH($D188,Data!$CG:$CG,0)-1,MATCH($E188&amp;"/"&amp;W$1,Data!$1:$1,0)-1)))</f>
        <v/>
      </c>
      <c r="X188" s="256" t="str">
        <f ca="1">IF(ISERROR(OFFSET(Data!$A$1,MATCH($D188,Data!$CG:$CG,0)-1,MATCH($E188&amp;"/"&amp;X$1,Data!$1:$1,0)-1))=TRUE,"",IF(OFFSET(Data!$A$1,MATCH($D188,Data!$CG:$CG,0)-1,MATCH($E188&amp;"/"&amp;X$1,Data!$1:$1,0)-1)=0,"",OFFSET(Data!$A$1,MATCH($D188,Data!$CG:$CG,0)-1,MATCH($E188&amp;"/"&amp;X$1,Data!$1:$1,0)-1)))</f>
        <v/>
      </c>
      <c r="Y188" s="256" t="str">
        <f ca="1">IF(ISERROR(OFFSET(Data!$A$1,MATCH($D188,Data!$CG:$CG,0)-1,MATCH($E188&amp;"/"&amp;Y$1,Data!$1:$1,0)-1))=TRUE,"",IF(OFFSET(Data!$A$1,MATCH($D188,Data!$CG:$CG,0)-1,MATCH($E188&amp;"/"&amp;Y$1,Data!$1:$1,0)-1)=0,"",OFFSET(Data!$A$1,MATCH($D188,Data!$CG:$CG,0)-1,MATCH($E188&amp;"/"&amp;Y$1,Data!$1:$1,0)-1)))</f>
        <v/>
      </c>
      <c r="Z188" s="256" t="str">
        <f ca="1">IF(ISERROR(OFFSET(Data!$A$1,MATCH($D188,Data!$CG:$CG,0)-1,MATCH($E188&amp;"/"&amp;Z$1,Data!$1:$1,0)-1))=TRUE,"",IF(OFFSET(Data!$A$1,MATCH($D188,Data!$CG:$CG,0)-1,MATCH($E188&amp;"/"&amp;Z$1,Data!$1:$1,0)-1)=0,"",OFFSET(Data!$A$1,MATCH($D188,Data!$CG:$CG,0)-1,MATCH($E188&amp;"/"&amp;Z$1,Data!$1:$1,0)-1)))</f>
        <v/>
      </c>
      <c r="AA188" s="256" t="str">
        <f ca="1">IF(ISERROR(OFFSET(Data!$A$1,MATCH($D188,Data!$CG:$CG,0)-1,MATCH($E188&amp;"/"&amp;AA$1,Data!$1:$1,0)-1))=TRUE,"",IF(OFFSET(Data!$A$1,MATCH($D188,Data!$CG:$CG,0)-1,MATCH($E188&amp;"/"&amp;AA$1,Data!$1:$1,0)-1)=0,"",OFFSET(Data!$A$1,MATCH($D188,Data!$CG:$CG,0)-1,MATCH($E188&amp;"/"&amp;AA$1,Data!$1:$1,0)-1)))</f>
        <v/>
      </c>
      <c r="AB188" s="256" t="str">
        <f ca="1">IF(ISERROR(OFFSET(Data!$A$1,MATCH($D188,Data!$CG:$CG,0)-1,MATCH($E188&amp;"/"&amp;AB$1,Data!$1:$1,0)-1))=TRUE,"",IF(OFFSET(Data!$A$1,MATCH($D188,Data!$CG:$CG,0)-1,MATCH($E188&amp;"/"&amp;AB$1,Data!$1:$1,0)-1)=0,"",OFFSET(Data!$A$1,MATCH($D188,Data!$CG:$CG,0)-1,MATCH($E188&amp;"/"&amp;AB$1,Data!$1:$1,0)-1)))</f>
        <v/>
      </c>
      <c r="AC188" s="256" t="str">
        <f ca="1">IF(ISERROR(OFFSET(Data!$A$1,MATCH($D188,Data!$CG:$CG,0)-1,MATCH($E188&amp;"/"&amp;AC$1,Data!$1:$1,0)-1))=TRUE,"",IF(OFFSET(Data!$A$1,MATCH($D188,Data!$CG:$CG,0)-1,MATCH($E188&amp;"/"&amp;AC$1,Data!$1:$1,0)-1)=0,"",OFFSET(Data!$A$1,MATCH($D188,Data!$CG:$CG,0)-1,MATCH($E188&amp;"/"&amp;AC$1,Data!$1:$1,0)-1)))</f>
        <v/>
      </c>
      <c r="AD188" s="256" t="str">
        <f ca="1">IF(ISERROR(OFFSET(Data!$A$1,MATCH($D188,Data!$CG:$CG,0)-1,MATCH($E188&amp;"/"&amp;AD$1,Data!$1:$1,0)-1))=TRUE,"",IF(OFFSET(Data!$A$1,MATCH($D188,Data!$CG:$CG,0)-1,MATCH($E188&amp;"/"&amp;AD$1,Data!$1:$1,0)-1)=0,"",OFFSET(Data!$A$1,MATCH($D188,Data!$CG:$CG,0)-1,MATCH($E188&amp;"/"&amp;AD$1,Data!$1:$1,0)-1)))</f>
        <v/>
      </c>
      <c r="AE188" s="256" t="str">
        <f ca="1">IF(ISERROR(OFFSET(Data!$A$1,MATCH($D188,Data!$CG:$CG,0)-1,MATCH($E188&amp;"/"&amp;AE$1,Data!$1:$1,0)-1))=TRUE,"",IF(OFFSET(Data!$A$1,MATCH($D188,Data!$CG:$CG,0)-1,MATCH($E188&amp;"/"&amp;AE$1,Data!$1:$1,0)-1)=0,"",OFFSET(Data!$A$1,MATCH($D188,Data!$CG:$CG,0)-1,MATCH($E188&amp;"/"&amp;AE$1,Data!$1:$1,0)-1)))</f>
        <v/>
      </c>
      <c r="AF188" s="258" t="str">
        <f ca="1">IF(ISERROR(OFFSET(Data!$A$1,MATCH($D188,Data!$CG:$CG,0)-1,MATCH($E188&amp;"/"&amp;AF$1,Data!$1:$1,0)-1))=TRUE,"",IF(OFFSET(Data!$A$1,MATCH($D188,Data!$CG:$CG,0)-1,MATCH($E188&amp;"/"&amp;AF$1,Data!$1:$1,0)-1)=0,"",OFFSET(Data!$A$1,MATCH($D188,Data!$CG:$CG,0)-1,MATCH($E188&amp;"/"&amp;AF$1,Data!$1:$1,0)-1)))</f>
        <v/>
      </c>
      <c r="AG188" s="214">
        <f t="shared" ca="1" si="7"/>
        <v>0</v>
      </c>
      <c r="AH188" s="215">
        <f ca="1">SUM(AG184:AG188)</f>
        <v>0</v>
      </c>
    </row>
    <row r="189" spans="1:34" ht="15" hidden="1" customHeight="1" x14ac:dyDescent="0.25">
      <c r="A189" s="445">
        <v>37</v>
      </c>
      <c r="B189" s="448" t="e">
        <f>INDEX(Data!CI:CI,MATCH("W"&amp;A189,Data!A:A,0))</f>
        <v>#N/A</v>
      </c>
      <c r="C189" s="451" t="e">
        <f>INDEX(Data!CG:CG,MATCH("W"&amp;A189,Data!A:A,0))</f>
        <v>#N/A</v>
      </c>
      <c r="D189" s="26" t="e">
        <f>IF(C189&lt;&gt;"",C189,#REF!)</f>
        <v>#N/A</v>
      </c>
      <c r="E189" s="27" t="s">
        <v>21</v>
      </c>
      <c r="F189" s="271" t="str">
        <f ca="1">IF(ISERROR(OFFSET(Data!$A$1,MATCH($D189,Data!$CG:$CG,0)-1,MATCH($E189&amp;"/"&amp;F$1,Data!$1:$1,0)-1))=TRUE,"",IF(OFFSET(Data!$A$1,MATCH($D189,Data!$CG:$CG,0)-1,MATCH($E189&amp;"/"&amp;F$1,Data!$1:$1,0)-1)=0,"",OFFSET(Data!$A$1,MATCH($D189,Data!$CG:$CG,0)-1,MATCH($E189&amp;"/"&amp;F$1,Data!$1:$1,0)-1)))</f>
        <v/>
      </c>
      <c r="G189" s="250" t="str">
        <f ca="1">IF(ISERROR(OFFSET(Data!$A$1,MATCH($D189,Data!$CG:$CG,0)-1,MATCH($E189&amp;"/"&amp;G$1,Data!$1:$1,0)-1))=TRUE,"",IF(OFFSET(Data!$A$1,MATCH($D189,Data!$CG:$CG,0)-1,MATCH($E189&amp;"/"&amp;G$1,Data!$1:$1,0)-1)=0,"",OFFSET(Data!$A$1,MATCH($D189,Data!$CG:$CG,0)-1,MATCH($E189&amp;"/"&amp;G$1,Data!$1:$1,0)-1)))</f>
        <v/>
      </c>
      <c r="H189" s="250" t="str">
        <f ca="1">IF(ISERROR(OFFSET(Data!$A$1,MATCH($D189,Data!$CG:$CG,0)-1,MATCH($E189&amp;"/"&amp;H$1,Data!$1:$1,0)-1))=TRUE,"",IF(OFFSET(Data!$A$1,MATCH($D189,Data!$CG:$CG,0)-1,MATCH($E189&amp;"/"&amp;H$1,Data!$1:$1,0)-1)=0,"",OFFSET(Data!$A$1,MATCH($D189,Data!$CG:$CG,0)-1,MATCH($E189&amp;"/"&amp;H$1,Data!$1:$1,0)-1)))</f>
        <v/>
      </c>
      <c r="I189" s="250" t="str">
        <f ca="1">IF(ISERROR(OFFSET(Data!$A$1,MATCH($D189,Data!$CG:$CG,0)-1,MATCH($E189&amp;"/"&amp;I$1,Data!$1:$1,0)-1))=TRUE,"",IF(OFFSET(Data!$A$1,MATCH($D189,Data!$CG:$CG,0)-1,MATCH($E189&amp;"/"&amp;I$1,Data!$1:$1,0)-1)=0,"",OFFSET(Data!$A$1,MATCH($D189,Data!$CG:$CG,0)-1,MATCH($E189&amp;"/"&amp;I$1,Data!$1:$1,0)-1)))</f>
        <v/>
      </c>
      <c r="J189" s="250" t="str">
        <f ca="1">IF(ISERROR(OFFSET(Data!$A$1,MATCH($D189,Data!$CG:$CG,0)-1,MATCH($E189&amp;"/"&amp;J$1,Data!$1:$1,0)-1))=TRUE,"",IF(OFFSET(Data!$A$1,MATCH($D189,Data!$CG:$CG,0)-1,MATCH($E189&amp;"/"&amp;J$1,Data!$1:$1,0)-1)=0,"",OFFSET(Data!$A$1,MATCH($D189,Data!$CG:$CG,0)-1,MATCH($E189&amp;"/"&amp;J$1,Data!$1:$1,0)-1)))</f>
        <v/>
      </c>
      <c r="K189" s="250" t="str">
        <f ca="1">IF(ISERROR(OFFSET(Data!$A$1,MATCH($D189,Data!$CG:$CG,0)-1,MATCH($E189&amp;"/"&amp;K$1,Data!$1:$1,0)-1))=TRUE,"",IF(OFFSET(Data!$A$1,MATCH($D189,Data!$CG:$CG,0)-1,MATCH($E189&amp;"/"&amp;K$1,Data!$1:$1,0)-1)=0,"",OFFSET(Data!$A$1,MATCH($D189,Data!$CG:$CG,0)-1,MATCH($E189&amp;"/"&amp;K$1,Data!$1:$1,0)-1)))</f>
        <v/>
      </c>
      <c r="L189" s="250" t="str">
        <f ca="1">IF(ISERROR(OFFSET(Data!$A$1,MATCH($D189,Data!$CG:$CG,0)-1,MATCH($E189&amp;"/"&amp;L$1,Data!$1:$1,0)-1))=TRUE,"",IF(OFFSET(Data!$A$1,MATCH($D189,Data!$CG:$CG,0)-1,MATCH($E189&amp;"/"&amp;L$1,Data!$1:$1,0)-1)=0,"",OFFSET(Data!$A$1,MATCH($D189,Data!$CG:$CG,0)-1,MATCH($E189&amp;"/"&amp;L$1,Data!$1:$1,0)-1)))</f>
        <v/>
      </c>
      <c r="M189" s="250" t="str">
        <f ca="1">IF(ISERROR(OFFSET(Data!$A$1,MATCH($D189,Data!$CG:$CG,0)-1,MATCH($E189&amp;"/"&amp;M$1,Data!$1:$1,0)-1))=TRUE,"",IF(OFFSET(Data!$A$1,MATCH($D189,Data!$CG:$CG,0)-1,MATCH($E189&amp;"/"&amp;M$1,Data!$1:$1,0)-1)=0,"",OFFSET(Data!$A$1,MATCH($D189,Data!$CG:$CG,0)-1,MATCH($E189&amp;"/"&amp;M$1,Data!$1:$1,0)-1)))</f>
        <v/>
      </c>
      <c r="N189" s="250" t="str">
        <f ca="1">IF(ISERROR(OFFSET(Data!$A$1,MATCH($D189,Data!$CG:$CG,0)-1,MATCH($E189&amp;"/"&amp;N$1,Data!$1:$1,0)-1))=TRUE,"",IF(OFFSET(Data!$A$1,MATCH($D189,Data!$CG:$CG,0)-1,MATCH($E189&amp;"/"&amp;N$1,Data!$1:$1,0)-1)=0,"",OFFSET(Data!$A$1,MATCH($D189,Data!$CG:$CG,0)-1,MATCH($E189&amp;"/"&amp;N$1,Data!$1:$1,0)-1)))</f>
        <v/>
      </c>
      <c r="O189" s="250" t="str">
        <f ca="1">IF(ISERROR(OFFSET(Data!$A$1,MATCH($D189,Data!$CG:$CG,0)-1,MATCH($E189&amp;"/"&amp;O$1,Data!$1:$1,0)-1))=TRUE,"",IF(OFFSET(Data!$A$1,MATCH($D189,Data!$CG:$CG,0)-1,MATCH($E189&amp;"/"&amp;O$1,Data!$1:$1,0)-1)=0,"",OFFSET(Data!$A$1,MATCH($D189,Data!$CG:$CG,0)-1,MATCH($E189&amp;"/"&amp;O$1,Data!$1:$1,0)-1)))</f>
        <v/>
      </c>
      <c r="P189" s="250" t="str">
        <f ca="1">IF(ISERROR(OFFSET(Data!$A$1,MATCH($D189,Data!$CG:$CG,0)-1,MATCH($E189&amp;"/"&amp;P$1,Data!$1:$1,0)-1))=TRUE,"",IF(OFFSET(Data!$A$1,MATCH($D189,Data!$CG:$CG,0)-1,MATCH($E189&amp;"/"&amp;P$1,Data!$1:$1,0)-1)=0,"",OFFSET(Data!$A$1,MATCH($D189,Data!$CG:$CG,0)-1,MATCH($E189&amp;"/"&amp;P$1,Data!$1:$1,0)-1)))</f>
        <v/>
      </c>
      <c r="Q189" s="250" t="str">
        <f ca="1">IF(ISERROR(OFFSET(Data!$A$1,MATCH($D189,Data!$CG:$CG,0)-1,MATCH($E189&amp;"/"&amp;Q$1,Data!$1:$1,0)-1))=TRUE,"",IF(OFFSET(Data!$A$1,MATCH($D189,Data!$CG:$CG,0)-1,MATCH($E189&amp;"/"&amp;Q$1,Data!$1:$1,0)-1)=0,"",OFFSET(Data!$A$1,MATCH($D189,Data!$CG:$CG,0)-1,MATCH($E189&amp;"/"&amp;Q$1,Data!$1:$1,0)-1)))</f>
        <v/>
      </c>
      <c r="R189" s="250" t="str">
        <f ca="1">IF(ISERROR(OFFSET(Data!$A$1,MATCH($D189,Data!$CG:$CG,0)-1,MATCH($E189&amp;"/"&amp;R$1,Data!$1:$1,0)-1))=TRUE,"",IF(OFFSET(Data!$A$1,MATCH($D189,Data!$CG:$CG,0)-1,MATCH($E189&amp;"/"&amp;R$1,Data!$1:$1,0)-1)=0,"",OFFSET(Data!$A$1,MATCH($D189,Data!$CG:$CG,0)-1,MATCH($E189&amp;"/"&amp;R$1,Data!$1:$1,0)-1)))</f>
        <v/>
      </c>
      <c r="S189" s="250" t="str">
        <f ca="1">IF(ISERROR(OFFSET(Data!$A$1,MATCH($D189,Data!$CG:$CG,0)-1,MATCH($E189&amp;"/"&amp;S$1,Data!$1:$1,0)-1))=TRUE,"",IF(OFFSET(Data!$A$1,MATCH($D189,Data!$CG:$CG,0)-1,MATCH($E189&amp;"/"&amp;S$1,Data!$1:$1,0)-1)=0,"",OFFSET(Data!$A$1,MATCH($D189,Data!$CG:$CG,0)-1,MATCH($E189&amp;"/"&amp;S$1,Data!$1:$1,0)-1)))</f>
        <v/>
      </c>
      <c r="T189" s="250" t="str">
        <f ca="1">IF(ISERROR(OFFSET(Data!$A$1,MATCH($D189,Data!$CG:$CG,0)-1,MATCH($E189&amp;"/"&amp;T$1,Data!$1:$1,0)-1))=TRUE,"",IF(OFFSET(Data!$A$1,MATCH($D189,Data!$CG:$CG,0)-1,MATCH($E189&amp;"/"&amp;T$1,Data!$1:$1,0)-1)=0,"",OFFSET(Data!$A$1,MATCH($D189,Data!$CG:$CG,0)-1,MATCH($E189&amp;"/"&amp;T$1,Data!$1:$1,0)-1)))</f>
        <v/>
      </c>
      <c r="U189" s="250" t="str">
        <f ca="1">IF(ISERROR(OFFSET(Data!$A$1,MATCH($D189,Data!$CG:$CG,0)-1,MATCH($E189&amp;"/"&amp;U$1,Data!$1:$1,0)-1))=TRUE,"",IF(OFFSET(Data!$A$1,MATCH($D189,Data!$CG:$CG,0)-1,MATCH($E189&amp;"/"&amp;U$1,Data!$1:$1,0)-1)=0,"",OFFSET(Data!$A$1,MATCH($D189,Data!$CG:$CG,0)-1,MATCH($E189&amp;"/"&amp;U$1,Data!$1:$1,0)-1)))</f>
        <v/>
      </c>
      <c r="V189" s="250" t="str">
        <f ca="1">IF(ISERROR(OFFSET(Data!$A$1,MATCH($D189,Data!$CG:$CG,0)-1,MATCH($E189&amp;"/"&amp;V$1,Data!$1:$1,0)-1))=TRUE,"",IF(OFFSET(Data!$A$1,MATCH($D189,Data!$CG:$CG,0)-1,MATCH($E189&amp;"/"&amp;V$1,Data!$1:$1,0)-1)=0,"",OFFSET(Data!$A$1,MATCH($D189,Data!$CG:$CG,0)-1,MATCH($E189&amp;"/"&amp;V$1,Data!$1:$1,0)-1)))</f>
        <v/>
      </c>
      <c r="W189" s="272" t="str">
        <f ca="1">IF(ISERROR(OFFSET(Data!$A$1,MATCH($D189,Data!$CG:$CG,0)-1,MATCH($E189&amp;"/"&amp;W$1,Data!$1:$1,0)-1))=TRUE,"",IF(OFFSET(Data!$A$1,MATCH($D189,Data!$CG:$CG,0)-1,MATCH($E189&amp;"/"&amp;W$1,Data!$1:$1,0)-1)=0,"",OFFSET(Data!$A$1,MATCH($D189,Data!$CG:$CG,0)-1,MATCH($E189&amp;"/"&amp;W$1,Data!$1:$1,0)-1)))</f>
        <v/>
      </c>
      <c r="X189" s="250" t="str">
        <f ca="1">IF(ISERROR(OFFSET(Data!$A$1,MATCH($D189,Data!$CG:$CG,0)-1,MATCH($E189&amp;"/"&amp;X$1,Data!$1:$1,0)-1))=TRUE,"",IF(OFFSET(Data!$A$1,MATCH($D189,Data!$CG:$CG,0)-1,MATCH($E189&amp;"/"&amp;X$1,Data!$1:$1,0)-1)=0,"",OFFSET(Data!$A$1,MATCH($D189,Data!$CG:$CG,0)-1,MATCH($E189&amp;"/"&amp;X$1,Data!$1:$1,0)-1)))</f>
        <v/>
      </c>
      <c r="Y189" s="250" t="str">
        <f ca="1">IF(ISERROR(OFFSET(Data!$A$1,MATCH($D189,Data!$CG:$CG,0)-1,MATCH($E189&amp;"/"&amp;Y$1,Data!$1:$1,0)-1))=TRUE,"",IF(OFFSET(Data!$A$1,MATCH($D189,Data!$CG:$CG,0)-1,MATCH($E189&amp;"/"&amp;Y$1,Data!$1:$1,0)-1)=0,"",OFFSET(Data!$A$1,MATCH($D189,Data!$CG:$CG,0)-1,MATCH($E189&amp;"/"&amp;Y$1,Data!$1:$1,0)-1)))</f>
        <v/>
      </c>
      <c r="Z189" s="250" t="str">
        <f ca="1">IF(ISERROR(OFFSET(Data!$A$1,MATCH($D189,Data!$CG:$CG,0)-1,MATCH($E189&amp;"/"&amp;Z$1,Data!$1:$1,0)-1))=TRUE,"",IF(OFFSET(Data!$A$1,MATCH($D189,Data!$CG:$CG,0)-1,MATCH($E189&amp;"/"&amp;Z$1,Data!$1:$1,0)-1)=0,"",OFFSET(Data!$A$1,MATCH($D189,Data!$CG:$CG,0)-1,MATCH($E189&amp;"/"&amp;Z$1,Data!$1:$1,0)-1)))</f>
        <v/>
      </c>
      <c r="AA189" s="250" t="str">
        <f ca="1">IF(ISERROR(OFFSET(Data!$A$1,MATCH($D189,Data!$CG:$CG,0)-1,MATCH($E189&amp;"/"&amp;AA$1,Data!$1:$1,0)-1))=TRUE,"",IF(OFFSET(Data!$A$1,MATCH($D189,Data!$CG:$CG,0)-1,MATCH($E189&amp;"/"&amp;AA$1,Data!$1:$1,0)-1)=0,"",OFFSET(Data!$A$1,MATCH($D189,Data!$CG:$CG,0)-1,MATCH($E189&amp;"/"&amp;AA$1,Data!$1:$1,0)-1)))</f>
        <v/>
      </c>
      <c r="AB189" s="250" t="str">
        <f ca="1">IF(ISERROR(OFFSET(Data!$A$1,MATCH($D189,Data!$CG:$CG,0)-1,MATCH($E189&amp;"/"&amp;AB$1,Data!$1:$1,0)-1))=TRUE,"",IF(OFFSET(Data!$A$1,MATCH($D189,Data!$CG:$CG,0)-1,MATCH($E189&amp;"/"&amp;AB$1,Data!$1:$1,0)-1)=0,"",OFFSET(Data!$A$1,MATCH($D189,Data!$CG:$CG,0)-1,MATCH($E189&amp;"/"&amp;AB$1,Data!$1:$1,0)-1)))</f>
        <v/>
      </c>
      <c r="AC189" s="250" t="str">
        <f ca="1">IF(ISERROR(OFFSET(Data!$A$1,MATCH($D189,Data!$CG:$CG,0)-1,MATCH($E189&amp;"/"&amp;AC$1,Data!$1:$1,0)-1))=TRUE,"",IF(OFFSET(Data!$A$1,MATCH($D189,Data!$CG:$CG,0)-1,MATCH($E189&amp;"/"&amp;AC$1,Data!$1:$1,0)-1)=0,"",OFFSET(Data!$A$1,MATCH($D189,Data!$CG:$CG,0)-1,MATCH($E189&amp;"/"&amp;AC$1,Data!$1:$1,0)-1)))</f>
        <v/>
      </c>
      <c r="AD189" s="250" t="str">
        <f ca="1">IF(ISERROR(OFFSET(Data!$A$1,MATCH($D189,Data!$CG:$CG,0)-1,MATCH($E189&amp;"/"&amp;AD$1,Data!$1:$1,0)-1))=TRUE,"",IF(OFFSET(Data!$A$1,MATCH($D189,Data!$CG:$CG,0)-1,MATCH($E189&amp;"/"&amp;AD$1,Data!$1:$1,0)-1)=0,"",OFFSET(Data!$A$1,MATCH($D189,Data!$CG:$CG,0)-1,MATCH($E189&amp;"/"&amp;AD$1,Data!$1:$1,0)-1)))</f>
        <v/>
      </c>
      <c r="AE189" s="250" t="str">
        <f ca="1">IF(ISERROR(OFFSET(Data!$A$1,MATCH($D189,Data!$CG:$CG,0)-1,MATCH($E189&amp;"/"&amp;AE$1,Data!$1:$1,0)-1))=TRUE,"",IF(OFFSET(Data!$A$1,MATCH($D189,Data!$CG:$CG,0)-1,MATCH($E189&amp;"/"&amp;AE$1,Data!$1:$1,0)-1)=0,"",OFFSET(Data!$A$1,MATCH($D189,Data!$CG:$CG,0)-1,MATCH($E189&amp;"/"&amp;AE$1,Data!$1:$1,0)-1)))</f>
        <v/>
      </c>
      <c r="AF189" s="251" t="str">
        <f ca="1">IF(ISERROR(OFFSET(Data!$A$1,MATCH($D189,Data!$CG:$CG,0)-1,MATCH($E189&amp;"/"&amp;AF$1,Data!$1:$1,0)-1))=TRUE,"",IF(OFFSET(Data!$A$1,MATCH($D189,Data!$CG:$CG,0)-1,MATCH($E189&amp;"/"&amp;AF$1,Data!$1:$1,0)-1)=0,"",OFFSET(Data!$A$1,MATCH($D189,Data!$CG:$CG,0)-1,MATCH($E189&amp;"/"&amp;AF$1,Data!$1:$1,0)-1)))</f>
        <v/>
      </c>
      <c r="AG189" s="210">
        <f t="shared" ca="1" si="7"/>
        <v>0</v>
      </c>
      <c r="AH189" s="211">
        <f ca="1">AG189</f>
        <v>0</v>
      </c>
    </row>
    <row r="190" spans="1:34" ht="15" hidden="1" customHeight="1" thickBot="1" x14ac:dyDescent="0.3">
      <c r="A190" s="446"/>
      <c r="B190" s="449"/>
      <c r="C190" s="452"/>
      <c r="D190" s="28" t="e">
        <f>IF(C190&lt;&gt;"",C190,D189)</f>
        <v>#N/A</v>
      </c>
      <c r="E190" s="29" t="s">
        <v>22</v>
      </c>
      <c r="F190" s="254" t="str">
        <f ca="1">IF(ISERROR(OFFSET(Data!$A$1,MATCH($D190,Data!$CG:$CG,0)-1,MATCH($E190&amp;"/"&amp;F$1,Data!$1:$1,0)-1))=TRUE,"",IF(OFFSET(Data!$A$1,MATCH($D190,Data!$CG:$CG,0)-1,MATCH($E190&amp;"/"&amp;F$1,Data!$1:$1,0)-1)=0,"",OFFSET(Data!$A$1,MATCH($D190,Data!$CG:$CG,0)-1,MATCH($E190&amp;"/"&amp;F$1,Data!$1:$1,0)-1)))</f>
        <v/>
      </c>
      <c r="G190" s="252" t="str">
        <f ca="1">IF(ISERROR(OFFSET(Data!$A$1,MATCH($D190,Data!$CG:$CG,0)-1,MATCH($E190&amp;"/"&amp;G$1,Data!$1:$1,0)-1))=TRUE,"",IF(OFFSET(Data!$A$1,MATCH($D190,Data!$CG:$CG,0)-1,MATCH($E190&amp;"/"&amp;G$1,Data!$1:$1,0)-1)=0,"",OFFSET(Data!$A$1,MATCH($D190,Data!$CG:$CG,0)-1,MATCH($E190&amp;"/"&amp;G$1,Data!$1:$1,0)-1)))</f>
        <v/>
      </c>
      <c r="H190" s="252" t="str">
        <f ca="1">IF(ISERROR(OFFSET(Data!$A$1,MATCH($D190,Data!$CG:$CG,0)-1,MATCH($E190&amp;"/"&amp;H$1,Data!$1:$1,0)-1))=TRUE,"",IF(OFFSET(Data!$A$1,MATCH($D190,Data!$CG:$CG,0)-1,MATCH($E190&amp;"/"&amp;H$1,Data!$1:$1,0)-1)=0,"",OFFSET(Data!$A$1,MATCH($D190,Data!$CG:$CG,0)-1,MATCH($E190&amp;"/"&amp;H$1,Data!$1:$1,0)-1)))</f>
        <v/>
      </c>
      <c r="I190" s="252" t="str">
        <f ca="1">IF(ISERROR(OFFSET(Data!$A$1,MATCH($D190,Data!$CG:$CG,0)-1,MATCH($E190&amp;"/"&amp;I$1,Data!$1:$1,0)-1))=TRUE,"",IF(OFFSET(Data!$A$1,MATCH($D190,Data!$CG:$CG,0)-1,MATCH($E190&amp;"/"&amp;I$1,Data!$1:$1,0)-1)=0,"",OFFSET(Data!$A$1,MATCH($D190,Data!$CG:$CG,0)-1,MATCH($E190&amp;"/"&amp;I$1,Data!$1:$1,0)-1)))</f>
        <v/>
      </c>
      <c r="J190" s="252" t="str">
        <f ca="1">IF(ISERROR(OFFSET(Data!$A$1,MATCH($D190,Data!$CG:$CG,0)-1,MATCH($E190&amp;"/"&amp;J$1,Data!$1:$1,0)-1))=TRUE,"",IF(OFFSET(Data!$A$1,MATCH($D190,Data!$CG:$CG,0)-1,MATCH($E190&amp;"/"&amp;J$1,Data!$1:$1,0)-1)=0,"",OFFSET(Data!$A$1,MATCH($D190,Data!$CG:$CG,0)-1,MATCH($E190&amp;"/"&amp;J$1,Data!$1:$1,0)-1)))</f>
        <v/>
      </c>
      <c r="K190" s="252" t="str">
        <f ca="1">IF(ISERROR(OFFSET(Data!$A$1,MATCH($D190,Data!$CG:$CG,0)-1,MATCH($E190&amp;"/"&amp;K$1,Data!$1:$1,0)-1))=TRUE,"",IF(OFFSET(Data!$A$1,MATCH($D190,Data!$CG:$CG,0)-1,MATCH($E190&amp;"/"&amp;K$1,Data!$1:$1,0)-1)=0,"",OFFSET(Data!$A$1,MATCH($D190,Data!$CG:$CG,0)-1,MATCH($E190&amp;"/"&amp;K$1,Data!$1:$1,0)-1)))</f>
        <v/>
      </c>
      <c r="L190" s="252" t="str">
        <f ca="1">IF(ISERROR(OFFSET(Data!$A$1,MATCH($D190,Data!$CG:$CG,0)-1,MATCH($E190&amp;"/"&amp;L$1,Data!$1:$1,0)-1))=TRUE,"",IF(OFFSET(Data!$A$1,MATCH($D190,Data!$CG:$CG,0)-1,MATCH($E190&amp;"/"&amp;L$1,Data!$1:$1,0)-1)=0,"",OFFSET(Data!$A$1,MATCH($D190,Data!$CG:$CG,0)-1,MATCH($E190&amp;"/"&amp;L$1,Data!$1:$1,0)-1)))</f>
        <v/>
      </c>
      <c r="M190" s="252" t="str">
        <f ca="1">IF(ISERROR(OFFSET(Data!$A$1,MATCH($D190,Data!$CG:$CG,0)-1,MATCH($E190&amp;"/"&amp;M$1,Data!$1:$1,0)-1))=TRUE,"",IF(OFFSET(Data!$A$1,MATCH($D190,Data!$CG:$CG,0)-1,MATCH($E190&amp;"/"&amp;M$1,Data!$1:$1,0)-1)=0,"",OFFSET(Data!$A$1,MATCH($D190,Data!$CG:$CG,0)-1,MATCH($E190&amp;"/"&amp;M$1,Data!$1:$1,0)-1)))</f>
        <v/>
      </c>
      <c r="N190" s="252" t="str">
        <f ca="1">IF(ISERROR(OFFSET(Data!$A$1,MATCH($D190,Data!$CG:$CG,0)-1,MATCH($E190&amp;"/"&amp;N$1,Data!$1:$1,0)-1))=TRUE,"",IF(OFFSET(Data!$A$1,MATCH($D190,Data!$CG:$CG,0)-1,MATCH($E190&amp;"/"&amp;N$1,Data!$1:$1,0)-1)=0,"",OFFSET(Data!$A$1,MATCH($D190,Data!$CG:$CG,0)-1,MATCH($E190&amp;"/"&amp;N$1,Data!$1:$1,0)-1)))</f>
        <v/>
      </c>
      <c r="O190" s="252" t="str">
        <f ca="1">IF(ISERROR(OFFSET(Data!$A$1,MATCH($D190,Data!$CG:$CG,0)-1,MATCH($E190&amp;"/"&amp;O$1,Data!$1:$1,0)-1))=TRUE,"",IF(OFFSET(Data!$A$1,MATCH($D190,Data!$CG:$CG,0)-1,MATCH($E190&amp;"/"&amp;O$1,Data!$1:$1,0)-1)=0,"",OFFSET(Data!$A$1,MATCH($D190,Data!$CG:$CG,0)-1,MATCH($E190&amp;"/"&amp;O$1,Data!$1:$1,0)-1)))</f>
        <v/>
      </c>
      <c r="P190" s="252" t="str">
        <f ca="1">IF(ISERROR(OFFSET(Data!$A$1,MATCH($D190,Data!$CG:$CG,0)-1,MATCH($E190&amp;"/"&amp;P$1,Data!$1:$1,0)-1))=TRUE,"",IF(OFFSET(Data!$A$1,MATCH($D190,Data!$CG:$CG,0)-1,MATCH($E190&amp;"/"&amp;P$1,Data!$1:$1,0)-1)=0,"",OFFSET(Data!$A$1,MATCH($D190,Data!$CG:$CG,0)-1,MATCH($E190&amp;"/"&amp;P$1,Data!$1:$1,0)-1)))</f>
        <v/>
      </c>
      <c r="Q190" s="252" t="str">
        <f ca="1">IF(ISERROR(OFFSET(Data!$A$1,MATCH($D190,Data!$CG:$CG,0)-1,MATCH($E190&amp;"/"&amp;Q$1,Data!$1:$1,0)-1))=TRUE,"",IF(OFFSET(Data!$A$1,MATCH($D190,Data!$CG:$CG,0)-1,MATCH($E190&amp;"/"&amp;Q$1,Data!$1:$1,0)-1)=0,"",OFFSET(Data!$A$1,MATCH($D190,Data!$CG:$CG,0)-1,MATCH($E190&amp;"/"&amp;Q$1,Data!$1:$1,0)-1)))</f>
        <v/>
      </c>
      <c r="R190" s="252" t="str">
        <f ca="1">IF(ISERROR(OFFSET(Data!$A$1,MATCH($D190,Data!$CG:$CG,0)-1,MATCH($E190&amp;"/"&amp;R$1,Data!$1:$1,0)-1))=TRUE,"",IF(OFFSET(Data!$A$1,MATCH($D190,Data!$CG:$CG,0)-1,MATCH($E190&amp;"/"&amp;R$1,Data!$1:$1,0)-1)=0,"",OFFSET(Data!$A$1,MATCH($D190,Data!$CG:$CG,0)-1,MATCH($E190&amp;"/"&amp;R$1,Data!$1:$1,0)-1)))</f>
        <v/>
      </c>
      <c r="S190" s="252" t="str">
        <f ca="1">IF(ISERROR(OFFSET(Data!$A$1,MATCH($D190,Data!$CG:$CG,0)-1,MATCH($E190&amp;"/"&amp;S$1,Data!$1:$1,0)-1))=TRUE,"",IF(OFFSET(Data!$A$1,MATCH($D190,Data!$CG:$CG,0)-1,MATCH($E190&amp;"/"&amp;S$1,Data!$1:$1,0)-1)=0,"",OFFSET(Data!$A$1,MATCH($D190,Data!$CG:$CG,0)-1,MATCH($E190&amp;"/"&amp;S$1,Data!$1:$1,0)-1)))</f>
        <v/>
      </c>
      <c r="T190" s="252" t="str">
        <f ca="1">IF(ISERROR(OFFSET(Data!$A$1,MATCH($D190,Data!$CG:$CG,0)-1,MATCH($E190&amp;"/"&amp;T$1,Data!$1:$1,0)-1))=TRUE,"",IF(OFFSET(Data!$A$1,MATCH($D190,Data!$CG:$CG,0)-1,MATCH($E190&amp;"/"&amp;T$1,Data!$1:$1,0)-1)=0,"",OFFSET(Data!$A$1,MATCH($D190,Data!$CG:$CG,0)-1,MATCH($E190&amp;"/"&amp;T$1,Data!$1:$1,0)-1)))</f>
        <v/>
      </c>
      <c r="U190" s="252" t="str">
        <f ca="1">IF(ISERROR(OFFSET(Data!$A$1,MATCH($D190,Data!$CG:$CG,0)-1,MATCH($E190&amp;"/"&amp;U$1,Data!$1:$1,0)-1))=TRUE,"",IF(OFFSET(Data!$A$1,MATCH($D190,Data!$CG:$CG,0)-1,MATCH($E190&amp;"/"&amp;U$1,Data!$1:$1,0)-1)=0,"",OFFSET(Data!$A$1,MATCH($D190,Data!$CG:$CG,0)-1,MATCH($E190&amp;"/"&amp;U$1,Data!$1:$1,0)-1)))</f>
        <v/>
      </c>
      <c r="V190" s="252" t="str">
        <f ca="1">IF(ISERROR(OFFSET(Data!$A$1,MATCH($D190,Data!$CG:$CG,0)-1,MATCH($E190&amp;"/"&amp;V$1,Data!$1:$1,0)-1))=TRUE,"",IF(OFFSET(Data!$A$1,MATCH($D190,Data!$CG:$CG,0)-1,MATCH($E190&amp;"/"&amp;V$1,Data!$1:$1,0)-1)=0,"",OFFSET(Data!$A$1,MATCH($D190,Data!$CG:$CG,0)-1,MATCH($E190&amp;"/"&amp;V$1,Data!$1:$1,0)-1)))</f>
        <v/>
      </c>
      <c r="W190" s="269" t="str">
        <f ca="1">IF(ISERROR(OFFSET(Data!$A$1,MATCH($D190,Data!$CG:$CG,0)-1,MATCH($E190&amp;"/"&amp;W$1,Data!$1:$1,0)-1))=TRUE,"",IF(OFFSET(Data!$A$1,MATCH($D190,Data!$CG:$CG,0)-1,MATCH($E190&amp;"/"&amp;W$1,Data!$1:$1,0)-1)=0,"",OFFSET(Data!$A$1,MATCH($D190,Data!$CG:$CG,0)-1,MATCH($E190&amp;"/"&amp;W$1,Data!$1:$1,0)-1)))</f>
        <v/>
      </c>
      <c r="X190" s="252" t="str">
        <f ca="1">IF(ISERROR(OFFSET(Data!$A$1,MATCH($D190,Data!$CG:$CG,0)-1,MATCH($E190&amp;"/"&amp;X$1,Data!$1:$1,0)-1))=TRUE,"",IF(OFFSET(Data!$A$1,MATCH($D190,Data!$CG:$CG,0)-1,MATCH($E190&amp;"/"&amp;X$1,Data!$1:$1,0)-1)=0,"",OFFSET(Data!$A$1,MATCH($D190,Data!$CG:$CG,0)-1,MATCH($E190&amp;"/"&amp;X$1,Data!$1:$1,0)-1)))</f>
        <v/>
      </c>
      <c r="Y190" s="252" t="str">
        <f ca="1">IF(ISERROR(OFFSET(Data!$A$1,MATCH($D190,Data!$CG:$CG,0)-1,MATCH($E190&amp;"/"&amp;Y$1,Data!$1:$1,0)-1))=TRUE,"",IF(OFFSET(Data!$A$1,MATCH($D190,Data!$CG:$CG,0)-1,MATCH($E190&amp;"/"&amp;Y$1,Data!$1:$1,0)-1)=0,"",OFFSET(Data!$A$1,MATCH($D190,Data!$CG:$CG,0)-1,MATCH($E190&amp;"/"&amp;Y$1,Data!$1:$1,0)-1)))</f>
        <v/>
      </c>
      <c r="Z190" s="252" t="str">
        <f ca="1">IF(ISERROR(OFFSET(Data!$A$1,MATCH($D190,Data!$CG:$CG,0)-1,MATCH($E190&amp;"/"&amp;Z$1,Data!$1:$1,0)-1))=TRUE,"",IF(OFFSET(Data!$A$1,MATCH($D190,Data!$CG:$CG,0)-1,MATCH($E190&amp;"/"&amp;Z$1,Data!$1:$1,0)-1)=0,"",OFFSET(Data!$A$1,MATCH($D190,Data!$CG:$CG,0)-1,MATCH($E190&amp;"/"&amp;Z$1,Data!$1:$1,0)-1)))</f>
        <v/>
      </c>
      <c r="AA190" s="252" t="str">
        <f ca="1">IF(ISERROR(OFFSET(Data!$A$1,MATCH($D190,Data!$CG:$CG,0)-1,MATCH($E190&amp;"/"&amp;AA$1,Data!$1:$1,0)-1))=TRUE,"",IF(OFFSET(Data!$A$1,MATCH($D190,Data!$CG:$CG,0)-1,MATCH($E190&amp;"/"&amp;AA$1,Data!$1:$1,0)-1)=0,"",OFFSET(Data!$A$1,MATCH($D190,Data!$CG:$CG,0)-1,MATCH($E190&amp;"/"&amp;AA$1,Data!$1:$1,0)-1)))</f>
        <v/>
      </c>
      <c r="AB190" s="252" t="str">
        <f ca="1">IF(ISERROR(OFFSET(Data!$A$1,MATCH($D190,Data!$CG:$CG,0)-1,MATCH($E190&amp;"/"&amp;AB$1,Data!$1:$1,0)-1))=TRUE,"",IF(OFFSET(Data!$A$1,MATCH($D190,Data!$CG:$CG,0)-1,MATCH($E190&amp;"/"&amp;AB$1,Data!$1:$1,0)-1)=0,"",OFFSET(Data!$A$1,MATCH($D190,Data!$CG:$CG,0)-1,MATCH($E190&amp;"/"&amp;AB$1,Data!$1:$1,0)-1)))</f>
        <v/>
      </c>
      <c r="AC190" s="252" t="str">
        <f ca="1">IF(ISERROR(OFFSET(Data!$A$1,MATCH($D190,Data!$CG:$CG,0)-1,MATCH($E190&amp;"/"&amp;AC$1,Data!$1:$1,0)-1))=TRUE,"",IF(OFFSET(Data!$A$1,MATCH($D190,Data!$CG:$CG,0)-1,MATCH($E190&amp;"/"&amp;AC$1,Data!$1:$1,0)-1)=0,"",OFFSET(Data!$A$1,MATCH($D190,Data!$CG:$CG,0)-1,MATCH($E190&amp;"/"&amp;AC$1,Data!$1:$1,0)-1)))</f>
        <v/>
      </c>
      <c r="AD190" s="252" t="str">
        <f ca="1">IF(ISERROR(OFFSET(Data!$A$1,MATCH($D190,Data!$CG:$CG,0)-1,MATCH($E190&amp;"/"&amp;AD$1,Data!$1:$1,0)-1))=TRUE,"",IF(OFFSET(Data!$A$1,MATCH($D190,Data!$CG:$CG,0)-1,MATCH($E190&amp;"/"&amp;AD$1,Data!$1:$1,0)-1)=0,"",OFFSET(Data!$A$1,MATCH($D190,Data!$CG:$CG,0)-1,MATCH($E190&amp;"/"&amp;AD$1,Data!$1:$1,0)-1)))</f>
        <v/>
      </c>
      <c r="AE190" s="252" t="str">
        <f ca="1">IF(ISERROR(OFFSET(Data!$A$1,MATCH($D190,Data!$CG:$CG,0)-1,MATCH($E190&amp;"/"&amp;AE$1,Data!$1:$1,0)-1))=TRUE,"",IF(OFFSET(Data!$A$1,MATCH($D190,Data!$CG:$CG,0)-1,MATCH($E190&amp;"/"&amp;AE$1,Data!$1:$1,0)-1)=0,"",OFFSET(Data!$A$1,MATCH($D190,Data!$CG:$CG,0)-1,MATCH($E190&amp;"/"&amp;AE$1,Data!$1:$1,0)-1)))</f>
        <v/>
      </c>
      <c r="AF190" s="253" t="str">
        <f ca="1">IF(ISERROR(OFFSET(Data!$A$1,MATCH($D190,Data!$CG:$CG,0)-1,MATCH($E190&amp;"/"&amp;AF$1,Data!$1:$1,0)-1))=TRUE,"",IF(OFFSET(Data!$A$1,MATCH($D190,Data!$CG:$CG,0)-1,MATCH($E190&amp;"/"&amp;AF$1,Data!$1:$1,0)-1)=0,"",OFFSET(Data!$A$1,MATCH($D190,Data!$CG:$CG,0)-1,MATCH($E190&amp;"/"&amp;AF$1,Data!$1:$1,0)-1)))</f>
        <v/>
      </c>
      <c r="AG190" s="212">
        <f t="shared" ca="1" si="7"/>
        <v>0</v>
      </c>
      <c r="AH190" s="213">
        <f ca="1">SUM(AG189:AG190)</f>
        <v>0</v>
      </c>
    </row>
    <row r="191" spans="1:34" ht="15" hidden="1" customHeight="1" x14ac:dyDescent="0.25">
      <c r="A191" s="446"/>
      <c r="B191" s="449"/>
      <c r="C191" s="452"/>
      <c r="D191" s="28" t="e">
        <f>IF(C191&lt;&gt;"",C191,D190)</f>
        <v>#N/A</v>
      </c>
      <c r="E191" s="29" t="s">
        <v>23</v>
      </c>
      <c r="F191" s="254" t="str">
        <f ca="1">IF(ISERROR(OFFSET(Data!$A$1,MATCH($D191,Data!$CG:$CG,0)-1,MATCH($E191&amp;"/"&amp;F$1,Data!$1:$1,0)-1))=TRUE,"",IF(OFFSET(Data!$A$1,MATCH($D191,Data!$CG:$CG,0)-1,MATCH($E191&amp;"/"&amp;F$1,Data!$1:$1,0)-1)=0,"",OFFSET(Data!$A$1,MATCH($D191,Data!$CG:$CG,0)-1,MATCH($E191&amp;"/"&amp;F$1,Data!$1:$1,0)-1)))</f>
        <v/>
      </c>
      <c r="G191" s="252" t="str">
        <f ca="1">IF(ISERROR(OFFSET(Data!$A$1,MATCH($D191,Data!$CG:$CG,0)-1,MATCH($E191&amp;"/"&amp;G$1,Data!$1:$1,0)-1))=TRUE,"",IF(OFFSET(Data!$A$1,MATCH($D191,Data!$CG:$CG,0)-1,MATCH($E191&amp;"/"&amp;G$1,Data!$1:$1,0)-1)=0,"",OFFSET(Data!$A$1,MATCH($D191,Data!$CG:$CG,0)-1,MATCH($E191&amp;"/"&amp;G$1,Data!$1:$1,0)-1)))</f>
        <v/>
      </c>
      <c r="H191" s="252" t="str">
        <f ca="1">IF(ISERROR(OFFSET(Data!$A$1,MATCH($D191,Data!$CG:$CG,0)-1,MATCH($E191&amp;"/"&amp;H$1,Data!$1:$1,0)-1))=TRUE,"",IF(OFFSET(Data!$A$1,MATCH($D191,Data!$CG:$CG,0)-1,MATCH($E191&amp;"/"&amp;H$1,Data!$1:$1,0)-1)=0,"",OFFSET(Data!$A$1,MATCH($D191,Data!$CG:$CG,0)-1,MATCH($E191&amp;"/"&amp;H$1,Data!$1:$1,0)-1)))</f>
        <v/>
      </c>
      <c r="I191" s="252" t="str">
        <f ca="1">IF(ISERROR(OFFSET(Data!$A$1,MATCH($D191,Data!$CG:$CG,0)-1,MATCH($E191&amp;"/"&amp;I$1,Data!$1:$1,0)-1))=TRUE,"",IF(OFFSET(Data!$A$1,MATCH($D191,Data!$CG:$CG,0)-1,MATCH($E191&amp;"/"&amp;I$1,Data!$1:$1,0)-1)=0,"",OFFSET(Data!$A$1,MATCH($D191,Data!$CG:$CG,0)-1,MATCH($E191&amp;"/"&amp;I$1,Data!$1:$1,0)-1)))</f>
        <v/>
      </c>
      <c r="J191" s="252" t="str">
        <f ca="1">IF(ISERROR(OFFSET(Data!$A$1,MATCH($D191,Data!$CG:$CG,0)-1,MATCH($E191&amp;"/"&amp;J$1,Data!$1:$1,0)-1))=TRUE,"",IF(OFFSET(Data!$A$1,MATCH($D191,Data!$CG:$CG,0)-1,MATCH($E191&amp;"/"&amp;J$1,Data!$1:$1,0)-1)=0,"",OFFSET(Data!$A$1,MATCH($D191,Data!$CG:$CG,0)-1,MATCH($E191&amp;"/"&amp;J$1,Data!$1:$1,0)-1)))</f>
        <v/>
      </c>
      <c r="K191" s="252" t="str">
        <f ca="1">IF(ISERROR(OFFSET(Data!$A$1,MATCH($D191,Data!$CG:$CG,0)-1,MATCH($E191&amp;"/"&amp;K$1,Data!$1:$1,0)-1))=TRUE,"",IF(OFFSET(Data!$A$1,MATCH($D191,Data!$CG:$CG,0)-1,MATCH($E191&amp;"/"&amp;K$1,Data!$1:$1,0)-1)=0,"",OFFSET(Data!$A$1,MATCH($D191,Data!$CG:$CG,0)-1,MATCH($E191&amp;"/"&amp;K$1,Data!$1:$1,0)-1)))</f>
        <v/>
      </c>
      <c r="L191" s="252" t="str">
        <f ca="1">IF(ISERROR(OFFSET(Data!$A$1,MATCH($D191,Data!$CG:$CG,0)-1,MATCH($E191&amp;"/"&amp;L$1,Data!$1:$1,0)-1))=TRUE,"",IF(OFFSET(Data!$A$1,MATCH($D191,Data!$CG:$CG,0)-1,MATCH($E191&amp;"/"&amp;L$1,Data!$1:$1,0)-1)=0,"",OFFSET(Data!$A$1,MATCH($D191,Data!$CG:$CG,0)-1,MATCH($E191&amp;"/"&amp;L$1,Data!$1:$1,0)-1)))</f>
        <v/>
      </c>
      <c r="M191" s="252" t="str">
        <f ca="1">IF(ISERROR(OFFSET(Data!$A$1,MATCH($D191,Data!$CG:$CG,0)-1,MATCH($E191&amp;"/"&amp;M$1,Data!$1:$1,0)-1))=TRUE,"",IF(OFFSET(Data!$A$1,MATCH($D191,Data!$CG:$CG,0)-1,MATCH($E191&amp;"/"&amp;M$1,Data!$1:$1,0)-1)=0,"",OFFSET(Data!$A$1,MATCH($D191,Data!$CG:$CG,0)-1,MATCH($E191&amp;"/"&amp;M$1,Data!$1:$1,0)-1)))</f>
        <v/>
      </c>
      <c r="N191" s="252" t="str">
        <f ca="1">IF(ISERROR(OFFSET(Data!$A$1,MATCH($D191,Data!$CG:$CG,0)-1,MATCH($E191&amp;"/"&amp;N$1,Data!$1:$1,0)-1))=TRUE,"",IF(OFFSET(Data!$A$1,MATCH($D191,Data!$CG:$CG,0)-1,MATCH($E191&amp;"/"&amp;N$1,Data!$1:$1,0)-1)=0,"",OFFSET(Data!$A$1,MATCH($D191,Data!$CG:$CG,0)-1,MATCH($E191&amp;"/"&amp;N$1,Data!$1:$1,0)-1)))</f>
        <v/>
      </c>
      <c r="O191" s="252" t="str">
        <f ca="1">IF(ISERROR(OFFSET(Data!$A$1,MATCH($D191,Data!$CG:$CG,0)-1,MATCH($E191&amp;"/"&amp;O$1,Data!$1:$1,0)-1))=TRUE,"",IF(OFFSET(Data!$A$1,MATCH($D191,Data!$CG:$CG,0)-1,MATCH($E191&amp;"/"&amp;O$1,Data!$1:$1,0)-1)=0,"",OFFSET(Data!$A$1,MATCH($D191,Data!$CG:$CG,0)-1,MATCH($E191&amp;"/"&amp;O$1,Data!$1:$1,0)-1)))</f>
        <v/>
      </c>
      <c r="P191" s="252" t="str">
        <f ca="1">IF(ISERROR(OFFSET(Data!$A$1,MATCH($D191,Data!$CG:$CG,0)-1,MATCH($E191&amp;"/"&amp;P$1,Data!$1:$1,0)-1))=TRUE,"",IF(OFFSET(Data!$A$1,MATCH($D191,Data!$CG:$CG,0)-1,MATCH($E191&amp;"/"&amp;P$1,Data!$1:$1,0)-1)=0,"",OFFSET(Data!$A$1,MATCH($D191,Data!$CG:$CG,0)-1,MATCH($E191&amp;"/"&amp;P$1,Data!$1:$1,0)-1)))</f>
        <v/>
      </c>
      <c r="Q191" s="252" t="str">
        <f ca="1">IF(ISERROR(OFFSET(Data!$A$1,MATCH($D191,Data!$CG:$CG,0)-1,MATCH($E191&amp;"/"&amp;Q$1,Data!$1:$1,0)-1))=TRUE,"",IF(OFFSET(Data!$A$1,MATCH($D191,Data!$CG:$CG,0)-1,MATCH($E191&amp;"/"&amp;Q$1,Data!$1:$1,0)-1)=0,"",OFFSET(Data!$A$1,MATCH($D191,Data!$CG:$CG,0)-1,MATCH($E191&amp;"/"&amp;Q$1,Data!$1:$1,0)-1)))</f>
        <v/>
      </c>
      <c r="R191" s="252" t="str">
        <f ca="1">IF(ISERROR(OFFSET(Data!$A$1,MATCH($D191,Data!$CG:$CG,0)-1,MATCH($E191&amp;"/"&amp;R$1,Data!$1:$1,0)-1))=TRUE,"",IF(OFFSET(Data!$A$1,MATCH($D191,Data!$CG:$CG,0)-1,MATCH($E191&amp;"/"&amp;R$1,Data!$1:$1,0)-1)=0,"",OFFSET(Data!$A$1,MATCH($D191,Data!$CG:$CG,0)-1,MATCH($E191&amp;"/"&amp;R$1,Data!$1:$1,0)-1)))</f>
        <v/>
      </c>
      <c r="S191" s="252" t="str">
        <f ca="1">IF(ISERROR(OFFSET(Data!$A$1,MATCH($D191,Data!$CG:$CG,0)-1,MATCH($E191&amp;"/"&amp;S$1,Data!$1:$1,0)-1))=TRUE,"",IF(OFFSET(Data!$A$1,MATCH($D191,Data!$CG:$CG,0)-1,MATCH($E191&amp;"/"&amp;S$1,Data!$1:$1,0)-1)=0,"",OFFSET(Data!$A$1,MATCH($D191,Data!$CG:$CG,0)-1,MATCH($E191&amp;"/"&amp;S$1,Data!$1:$1,0)-1)))</f>
        <v/>
      </c>
      <c r="T191" s="252" t="str">
        <f ca="1">IF(ISERROR(OFFSET(Data!$A$1,MATCH($D191,Data!$CG:$CG,0)-1,MATCH($E191&amp;"/"&amp;T$1,Data!$1:$1,0)-1))=TRUE,"",IF(OFFSET(Data!$A$1,MATCH($D191,Data!$CG:$CG,0)-1,MATCH($E191&amp;"/"&amp;T$1,Data!$1:$1,0)-1)=0,"",OFFSET(Data!$A$1,MATCH($D191,Data!$CG:$CG,0)-1,MATCH($E191&amp;"/"&amp;T$1,Data!$1:$1,0)-1)))</f>
        <v/>
      </c>
      <c r="U191" s="252" t="str">
        <f ca="1">IF(ISERROR(OFFSET(Data!$A$1,MATCH($D191,Data!$CG:$CG,0)-1,MATCH($E191&amp;"/"&amp;U$1,Data!$1:$1,0)-1))=TRUE,"",IF(OFFSET(Data!$A$1,MATCH($D191,Data!$CG:$CG,0)-1,MATCH($E191&amp;"/"&amp;U$1,Data!$1:$1,0)-1)=0,"",OFFSET(Data!$A$1,MATCH($D191,Data!$CG:$CG,0)-1,MATCH($E191&amp;"/"&amp;U$1,Data!$1:$1,0)-1)))</f>
        <v/>
      </c>
      <c r="V191" s="252" t="str">
        <f ca="1">IF(ISERROR(OFFSET(Data!$A$1,MATCH($D191,Data!$CG:$CG,0)-1,MATCH($E191&amp;"/"&amp;V$1,Data!$1:$1,0)-1))=TRUE,"",IF(OFFSET(Data!$A$1,MATCH($D191,Data!$CG:$CG,0)-1,MATCH($E191&amp;"/"&amp;V$1,Data!$1:$1,0)-1)=0,"",OFFSET(Data!$A$1,MATCH($D191,Data!$CG:$CG,0)-1,MATCH($E191&amp;"/"&amp;V$1,Data!$1:$1,0)-1)))</f>
        <v/>
      </c>
      <c r="W191" s="269" t="str">
        <f ca="1">IF(ISERROR(OFFSET(Data!$A$1,MATCH($D191,Data!$CG:$CG,0)-1,MATCH($E191&amp;"/"&amp;W$1,Data!$1:$1,0)-1))=TRUE,"",IF(OFFSET(Data!$A$1,MATCH($D191,Data!$CG:$CG,0)-1,MATCH($E191&amp;"/"&amp;W$1,Data!$1:$1,0)-1)=0,"",OFFSET(Data!$A$1,MATCH($D191,Data!$CG:$CG,0)-1,MATCH($E191&amp;"/"&amp;W$1,Data!$1:$1,0)-1)))</f>
        <v/>
      </c>
      <c r="X191" s="252" t="str">
        <f ca="1">IF(ISERROR(OFFSET(Data!$A$1,MATCH($D191,Data!$CG:$CG,0)-1,MATCH($E191&amp;"/"&amp;X$1,Data!$1:$1,0)-1))=TRUE,"",IF(OFFSET(Data!$A$1,MATCH($D191,Data!$CG:$CG,0)-1,MATCH($E191&amp;"/"&amp;X$1,Data!$1:$1,0)-1)=0,"",OFFSET(Data!$A$1,MATCH($D191,Data!$CG:$CG,0)-1,MATCH($E191&amp;"/"&amp;X$1,Data!$1:$1,0)-1)))</f>
        <v/>
      </c>
      <c r="Y191" s="252" t="str">
        <f ca="1">IF(ISERROR(OFFSET(Data!$A$1,MATCH($D191,Data!$CG:$CG,0)-1,MATCH($E191&amp;"/"&amp;Y$1,Data!$1:$1,0)-1))=TRUE,"",IF(OFFSET(Data!$A$1,MATCH($D191,Data!$CG:$CG,0)-1,MATCH($E191&amp;"/"&amp;Y$1,Data!$1:$1,0)-1)=0,"",OFFSET(Data!$A$1,MATCH($D191,Data!$CG:$CG,0)-1,MATCH($E191&amp;"/"&amp;Y$1,Data!$1:$1,0)-1)))</f>
        <v/>
      </c>
      <c r="Z191" s="252" t="str">
        <f ca="1">IF(ISERROR(OFFSET(Data!$A$1,MATCH($D191,Data!$CG:$CG,0)-1,MATCH($E191&amp;"/"&amp;Z$1,Data!$1:$1,0)-1))=TRUE,"",IF(OFFSET(Data!$A$1,MATCH($D191,Data!$CG:$CG,0)-1,MATCH($E191&amp;"/"&amp;Z$1,Data!$1:$1,0)-1)=0,"",OFFSET(Data!$A$1,MATCH($D191,Data!$CG:$CG,0)-1,MATCH($E191&amp;"/"&amp;Z$1,Data!$1:$1,0)-1)))</f>
        <v/>
      </c>
      <c r="AA191" s="252" t="str">
        <f ca="1">IF(ISERROR(OFFSET(Data!$A$1,MATCH($D191,Data!$CG:$CG,0)-1,MATCH($E191&amp;"/"&amp;AA$1,Data!$1:$1,0)-1))=TRUE,"",IF(OFFSET(Data!$A$1,MATCH($D191,Data!$CG:$CG,0)-1,MATCH($E191&amp;"/"&amp;AA$1,Data!$1:$1,0)-1)=0,"",OFFSET(Data!$A$1,MATCH($D191,Data!$CG:$CG,0)-1,MATCH($E191&amp;"/"&amp;AA$1,Data!$1:$1,0)-1)))</f>
        <v/>
      </c>
      <c r="AB191" s="252" t="str">
        <f ca="1">IF(ISERROR(OFFSET(Data!$A$1,MATCH($D191,Data!$CG:$CG,0)-1,MATCH($E191&amp;"/"&amp;AB$1,Data!$1:$1,0)-1))=TRUE,"",IF(OFFSET(Data!$A$1,MATCH($D191,Data!$CG:$CG,0)-1,MATCH($E191&amp;"/"&amp;AB$1,Data!$1:$1,0)-1)=0,"",OFFSET(Data!$A$1,MATCH($D191,Data!$CG:$CG,0)-1,MATCH($E191&amp;"/"&amp;AB$1,Data!$1:$1,0)-1)))</f>
        <v/>
      </c>
      <c r="AC191" s="252" t="str">
        <f ca="1">IF(ISERROR(OFFSET(Data!$A$1,MATCH($D191,Data!$CG:$CG,0)-1,MATCH($E191&amp;"/"&amp;AC$1,Data!$1:$1,0)-1))=TRUE,"",IF(OFFSET(Data!$A$1,MATCH($D191,Data!$CG:$CG,0)-1,MATCH($E191&amp;"/"&amp;AC$1,Data!$1:$1,0)-1)=0,"",OFFSET(Data!$A$1,MATCH($D191,Data!$CG:$CG,0)-1,MATCH($E191&amp;"/"&amp;AC$1,Data!$1:$1,0)-1)))</f>
        <v/>
      </c>
      <c r="AD191" s="252" t="str">
        <f ca="1">IF(ISERROR(OFFSET(Data!$A$1,MATCH($D191,Data!$CG:$CG,0)-1,MATCH($E191&amp;"/"&amp;AD$1,Data!$1:$1,0)-1))=TRUE,"",IF(OFFSET(Data!$A$1,MATCH($D191,Data!$CG:$CG,0)-1,MATCH($E191&amp;"/"&amp;AD$1,Data!$1:$1,0)-1)=0,"",OFFSET(Data!$A$1,MATCH($D191,Data!$CG:$CG,0)-1,MATCH($E191&amp;"/"&amp;AD$1,Data!$1:$1,0)-1)))</f>
        <v/>
      </c>
      <c r="AE191" s="252" t="str">
        <f ca="1">IF(ISERROR(OFFSET(Data!$A$1,MATCH($D191,Data!$CG:$CG,0)-1,MATCH($E191&amp;"/"&amp;AE$1,Data!$1:$1,0)-1))=TRUE,"",IF(OFFSET(Data!$A$1,MATCH($D191,Data!$CG:$CG,0)-1,MATCH($E191&amp;"/"&amp;AE$1,Data!$1:$1,0)-1)=0,"",OFFSET(Data!$A$1,MATCH($D191,Data!$CG:$CG,0)-1,MATCH($E191&amp;"/"&amp;AE$1,Data!$1:$1,0)-1)))</f>
        <v/>
      </c>
      <c r="AF191" s="253" t="str">
        <f ca="1">IF(ISERROR(OFFSET(Data!$A$1,MATCH($D191,Data!$CG:$CG,0)-1,MATCH($E191&amp;"/"&amp;AF$1,Data!$1:$1,0)-1))=TRUE,"",IF(OFFSET(Data!$A$1,MATCH($D191,Data!$CG:$CG,0)-1,MATCH($E191&amp;"/"&amp;AF$1,Data!$1:$1,0)-1)=0,"",OFFSET(Data!$A$1,MATCH($D191,Data!$CG:$CG,0)-1,MATCH($E191&amp;"/"&amp;AF$1,Data!$1:$1,0)-1)))</f>
        <v/>
      </c>
      <c r="AG191" s="212">
        <f t="shared" ca="1" si="7"/>
        <v>0</v>
      </c>
      <c r="AH191" s="213">
        <f ca="1">SUM(AG189:AG191)</f>
        <v>0</v>
      </c>
    </row>
    <row r="192" spans="1:34" ht="15.75" hidden="1" customHeight="1" x14ac:dyDescent="0.25">
      <c r="A192" s="446"/>
      <c r="B192" s="449"/>
      <c r="C192" s="452"/>
      <c r="D192" s="28" t="e">
        <f>IF(C192&lt;&gt;"",C192,D191)</f>
        <v>#N/A</v>
      </c>
      <c r="E192" s="29" t="s">
        <v>24</v>
      </c>
      <c r="F192" s="254" t="str">
        <f ca="1">IF(ISERROR(OFFSET(Data!$A$1,MATCH($D192,Data!$CG:$CG,0)-1,MATCH($E192&amp;"/"&amp;F$1,Data!$1:$1,0)-1))=TRUE,"",IF(OFFSET(Data!$A$1,MATCH($D192,Data!$CG:$CG,0)-1,MATCH($E192&amp;"/"&amp;F$1,Data!$1:$1,0)-1)=0,"",OFFSET(Data!$A$1,MATCH($D192,Data!$CG:$CG,0)-1,MATCH($E192&amp;"/"&amp;F$1,Data!$1:$1,0)-1)))</f>
        <v/>
      </c>
      <c r="G192" s="252" t="str">
        <f ca="1">IF(ISERROR(OFFSET(Data!$A$1,MATCH($D192,Data!$CG:$CG,0)-1,MATCH($E192&amp;"/"&amp;G$1,Data!$1:$1,0)-1))=TRUE,"",IF(OFFSET(Data!$A$1,MATCH($D192,Data!$CG:$CG,0)-1,MATCH($E192&amp;"/"&amp;G$1,Data!$1:$1,0)-1)=0,"",OFFSET(Data!$A$1,MATCH($D192,Data!$CG:$CG,0)-1,MATCH($E192&amp;"/"&amp;G$1,Data!$1:$1,0)-1)))</f>
        <v/>
      </c>
      <c r="H192" s="252" t="str">
        <f ca="1">IF(ISERROR(OFFSET(Data!$A$1,MATCH($D192,Data!$CG:$CG,0)-1,MATCH($E192&amp;"/"&amp;H$1,Data!$1:$1,0)-1))=TRUE,"",IF(OFFSET(Data!$A$1,MATCH($D192,Data!$CG:$CG,0)-1,MATCH($E192&amp;"/"&amp;H$1,Data!$1:$1,0)-1)=0,"",OFFSET(Data!$A$1,MATCH($D192,Data!$CG:$CG,0)-1,MATCH($E192&amp;"/"&amp;H$1,Data!$1:$1,0)-1)))</f>
        <v/>
      </c>
      <c r="I192" s="252" t="str">
        <f ca="1">IF(ISERROR(OFFSET(Data!$A$1,MATCH($D192,Data!$CG:$CG,0)-1,MATCH($E192&amp;"/"&amp;I$1,Data!$1:$1,0)-1))=TRUE,"",IF(OFFSET(Data!$A$1,MATCH($D192,Data!$CG:$CG,0)-1,MATCH($E192&amp;"/"&amp;I$1,Data!$1:$1,0)-1)=0,"",OFFSET(Data!$A$1,MATCH($D192,Data!$CG:$CG,0)-1,MATCH($E192&amp;"/"&amp;I$1,Data!$1:$1,0)-1)))</f>
        <v/>
      </c>
      <c r="J192" s="252" t="str">
        <f ca="1">IF(ISERROR(OFFSET(Data!$A$1,MATCH($D192,Data!$CG:$CG,0)-1,MATCH($E192&amp;"/"&amp;J$1,Data!$1:$1,0)-1))=TRUE,"",IF(OFFSET(Data!$A$1,MATCH($D192,Data!$CG:$CG,0)-1,MATCH($E192&amp;"/"&amp;J$1,Data!$1:$1,0)-1)=0,"",OFFSET(Data!$A$1,MATCH($D192,Data!$CG:$CG,0)-1,MATCH($E192&amp;"/"&amp;J$1,Data!$1:$1,0)-1)))</f>
        <v/>
      </c>
      <c r="K192" s="252" t="str">
        <f ca="1">IF(ISERROR(OFFSET(Data!$A$1,MATCH($D192,Data!$CG:$CG,0)-1,MATCH($E192&amp;"/"&amp;K$1,Data!$1:$1,0)-1))=TRUE,"",IF(OFFSET(Data!$A$1,MATCH($D192,Data!$CG:$CG,0)-1,MATCH($E192&amp;"/"&amp;K$1,Data!$1:$1,0)-1)=0,"",OFFSET(Data!$A$1,MATCH($D192,Data!$CG:$CG,0)-1,MATCH($E192&amp;"/"&amp;K$1,Data!$1:$1,0)-1)))</f>
        <v/>
      </c>
      <c r="L192" s="252" t="str">
        <f ca="1">IF(ISERROR(OFFSET(Data!$A$1,MATCH($D192,Data!$CG:$CG,0)-1,MATCH($E192&amp;"/"&amp;L$1,Data!$1:$1,0)-1))=TRUE,"",IF(OFFSET(Data!$A$1,MATCH($D192,Data!$CG:$CG,0)-1,MATCH($E192&amp;"/"&amp;L$1,Data!$1:$1,0)-1)=0,"",OFFSET(Data!$A$1,MATCH($D192,Data!$CG:$CG,0)-1,MATCH($E192&amp;"/"&amp;L$1,Data!$1:$1,0)-1)))</f>
        <v/>
      </c>
      <c r="M192" s="252" t="str">
        <f ca="1">IF(ISERROR(OFFSET(Data!$A$1,MATCH($D192,Data!$CG:$CG,0)-1,MATCH($E192&amp;"/"&amp;M$1,Data!$1:$1,0)-1))=TRUE,"",IF(OFFSET(Data!$A$1,MATCH($D192,Data!$CG:$CG,0)-1,MATCH($E192&amp;"/"&amp;M$1,Data!$1:$1,0)-1)=0,"",OFFSET(Data!$A$1,MATCH($D192,Data!$CG:$CG,0)-1,MATCH($E192&amp;"/"&amp;M$1,Data!$1:$1,0)-1)))</f>
        <v/>
      </c>
      <c r="N192" s="252" t="str">
        <f ca="1">IF(ISERROR(OFFSET(Data!$A$1,MATCH($D192,Data!$CG:$CG,0)-1,MATCH($E192&amp;"/"&amp;N$1,Data!$1:$1,0)-1))=TRUE,"",IF(OFFSET(Data!$A$1,MATCH($D192,Data!$CG:$CG,0)-1,MATCH($E192&amp;"/"&amp;N$1,Data!$1:$1,0)-1)=0,"",OFFSET(Data!$A$1,MATCH($D192,Data!$CG:$CG,0)-1,MATCH($E192&amp;"/"&amp;N$1,Data!$1:$1,0)-1)))</f>
        <v/>
      </c>
      <c r="O192" s="252" t="str">
        <f ca="1">IF(ISERROR(OFFSET(Data!$A$1,MATCH($D192,Data!$CG:$CG,0)-1,MATCH($E192&amp;"/"&amp;O$1,Data!$1:$1,0)-1))=TRUE,"",IF(OFFSET(Data!$A$1,MATCH($D192,Data!$CG:$CG,0)-1,MATCH($E192&amp;"/"&amp;O$1,Data!$1:$1,0)-1)=0,"",OFFSET(Data!$A$1,MATCH($D192,Data!$CG:$CG,0)-1,MATCH($E192&amp;"/"&amp;O$1,Data!$1:$1,0)-1)))</f>
        <v/>
      </c>
      <c r="P192" s="252" t="str">
        <f ca="1">IF(ISERROR(OFFSET(Data!$A$1,MATCH($D192,Data!$CG:$CG,0)-1,MATCH($E192&amp;"/"&amp;P$1,Data!$1:$1,0)-1))=TRUE,"",IF(OFFSET(Data!$A$1,MATCH($D192,Data!$CG:$CG,0)-1,MATCH($E192&amp;"/"&amp;P$1,Data!$1:$1,0)-1)=0,"",OFFSET(Data!$A$1,MATCH($D192,Data!$CG:$CG,0)-1,MATCH($E192&amp;"/"&amp;P$1,Data!$1:$1,0)-1)))</f>
        <v/>
      </c>
      <c r="Q192" s="252" t="str">
        <f ca="1">IF(ISERROR(OFFSET(Data!$A$1,MATCH($D192,Data!$CG:$CG,0)-1,MATCH($E192&amp;"/"&amp;Q$1,Data!$1:$1,0)-1))=TRUE,"",IF(OFFSET(Data!$A$1,MATCH($D192,Data!$CG:$CG,0)-1,MATCH($E192&amp;"/"&amp;Q$1,Data!$1:$1,0)-1)=0,"",OFFSET(Data!$A$1,MATCH($D192,Data!$CG:$CG,0)-1,MATCH($E192&amp;"/"&amp;Q$1,Data!$1:$1,0)-1)))</f>
        <v/>
      </c>
      <c r="R192" s="252" t="str">
        <f ca="1">IF(ISERROR(OFFSET(Data!$A$1,MATCH($D192,Data!$CG:$CG,0)-1,MATCH($E192&amp;"/"&amp;R$1,Data!$1:$1,0)-1))=TRUE,"",IF(OFFSET(Data!$A$1,MATCH($D192,Data!$CG:$CG,0)-1,MATCH($E192&amp;"/"&amp;R$1,Data!$1:$1,0)-1)=0,"",OFFSET(Data!$A$1,MATCH($D192,Data!$CG:$CG,0)-1,MATCH($E192&amp;"/"&amp;R$1,Data!$1:$1,0)-1)))</f>
        <v/>
      </c>
      <c r="S192" s="252" t="str">
        <f ca="1">IF(ISERROR(OFFSET(Data!$A$1,MATCH($D192,Data!$CG:$CG,0)-1,MATCH($E192&amp;"/"&amp;S$1,Data!$1:$1,0)-1))=TRUE,"",IF(OFFSET(Data!$A$1,MATCH($D192,Data!$CG:$CG,0)-1,MATCH($E192&amp;"/"&amp;S$1,Data!$1:$1,0)-1)=0,"",OFFSET(Data!$A$1,MATCH($D192,Data!$CG:$CG,0)-1,MATCH($E192&amp;"/"&amp;S$1,Data!$1:$1,0)-1)))</f>
        <v/>
      </c>
      <c r="T192" s="252" t="str">
        <f ca="1">IF(ISERROR(OFFSET(Data!$A$1,MATCH($D192,Data!$CG:$CG,0)-1,MATCH($E192&amp;"/"&amp;T$1,Data!$1:$1,0)-1))=TRUE,"",IF(OFFSET(Data!$A$1,MATCH($D192,Data!$CG:$CG,0)-1,MATCH($E192&amp;"/"&amp;T$1,Data!$1:$1,0)-1)=0,"",OFFSET(Data!$A$1,MATCH($D192,Data!$CG:$CG,0)-1,MATCH($E192&amp;"/"&amp;T$1,Data!$1:$1,0)-1)))</f>
        <v/>
      </c>
      <c r="U192" s="252" t="str">
        <f ca="1">IF(ISERROR(OFFSET(Data!$A$1,MATCH($D192,Data!$CG:$CG,0)-1,MATCH($E192&amp;"/"&amp;U$1,Data!$1:$1,0)-1))=TRUE,"",IF(OFFSET(Data!$A$1,MATCH($D192,Data!$CG:$CG,0)-1,MATCH($E192&amp;"/"&amp;U$1,Data!$1:$1,0)-1)=0,"",OFFSET(Data!$A$1,MATCH($D192,Data!$CG:$CG,0)-1,MATCH($E192&amp;"/"&amp;U$1,Data!$1:$1,0)-1)))</f>
        <v/>
      </c>
      <c r="V192" s="252" t="str">
        <f ca="1">IF(ISERROR(OFFSET(Data!$A$1,MATCH($D192,Data!$CG:$CG,0)-1,MATCH($E192&amp;"/"&amp;V$1,Data!$1:$1,0)-1))=TRUE,"",IF(OFFSET(Data!$A$1,MATCH($D192,Data!$CG:$CG,0)-1,MATCH($E192&amp;"/"&amp;V$1,Data!$1:$1,0)-1)=0,"",OFFSET(Data!$A$1,MATCH($D192,Data!$CG:$CG,0)-1,MATCH($E192&amp;"/"&amp;V$1,Data!$1:$1,0)-1)))</f>
        <v/>
      </c>
      <c r="W192" s="269" t="str">
        <f ca="1">IF(ISERROR(OFFSET(Data!$A$1,MATCH($D192,Data!$CG:$CG,0)-1,MATCH($E192&amp;"/"&amp;W$1,Data!$1:$1,0)-1))=TRUE,"",IF(OFFSET(Data!$A$1,MATCH($D192,Data!$CG:$CG,0)-1,MATCH($E192&amp;"/"&amp;W$1,Data!$1:$1,0)-1)=0,"",OFFSET(Data!$A$1,MATCH($D192,Data!$CG:$CG,0)-1,MATCH($E192&amp;"/"&amp;W$1,Data!$1:$1,0)-1)))</f>
        <v/>
      </c>
      <c r="X192" s="252" t="str">
        <f ca="1">IF(ISERROR(OFFSET(Data!$A$1,MATCH($D192,Data!$CG:$CG,0)-1,MATCH($E192&amp;"/"&amp;X$1,Data!$1:$1,0)-1))=TRUE,"",IF(OFFSET(Data!$A$1,MATCH($D192,Data!$CG:$CG,0)-1,MATCH($E192&amp;"/"&amp;X$1,Data!$1:$1,0)-1)=0,"",OFFSET(Data!$A$1,MATCH($D192,Data!$CG:$CG,0)-1,MATCH($E192&amp;"/"&amp;X$1,Data!$1:$1,0)-1)))</f>
        <v/>
      </c>
      <c r="Y192" s="252" t="str">
        <f ca="1">IF(ISERROR(OFFSET(Data!$A$1,MATCH($D192,Data!$CG:$CG,0)-1,MATCH($E192&amp;"/"&amp;Y$1,Data!$1:$1,0)-1))=TRUE,"",IF(OFFSET(Data!$A$1,MATCH($D192,Data!$CG:$CG,0)-1,MATCH($E192&amp;"/"&amp;Y$1,Data!$1:$1,0)-1)=0,"",OFFSET(Data!$A$1,MATCH($D192,Data!$CG:$CG,0)-1,MATCH($E192&amp;"/"&amp;Y$1,Data!$1:$1,0)-1)))</f>
        <v/>
      </c>
      <c r="Z192" s="252" t="str">
        <f ca="1">IF(ISERROR(OFFSET(Data!$A$1,MATCH($D192,Data!$CG:$CG,0)-1,MATCH($E192&amp;"/"&amp;Z$1,Data!$1:$1,0)-1))=TRUE,"",IF(OFFSET(Data!$A$1,MATCH($D192,Data!$CG:$CG,0)-1,MATCH($E192&amp;"/"&amp;Z$1,Data!$1:$1,0)-1)=0,"",OFFSET(Data!$A$1,MATCH($D192,Data!$CG:$CG,0)-1,MATCH($E192&amp;"/"&amp;Z$1,Data!$1:$1,0)-1)))</f>
        <v/>
      </c>
      <c r="AA192" s="252" t="str">
        <f ca="1">IF(ISERROR(OFFSET(Data!$A$1,MATCH($D192,Data!$CG:$CG,0)-1,MATCH($E192&amp;"/"&amp;AA$1,Data!$1:$1,0)-1))=TRUE,"",IF(OFFSET(Data!$A$1,MATCH($D192,Data!$CG:$CG,0)-1,MATCH($E192&amp;"/"&amp;AA$1,Data!$1:$1,0)-1)=0,"",OFFSET(Data!$A$1,MATCH($D192,Data!$CG:$CG,0)-1,MATCH($E192&amp;"/"&amp;AA$1,Data!$1:$1,0)-1)))</f>
        <v/>
      </c>
      <c r="AB192" s="252" t="str">
        <f ca="1">IF(ISERROR(OFFSET(Data!$A$1,MATCH($D192,Data!$CG:$CG,0)-1,MATCH($E192&amp;"/"&amp;AB$1,Data!$1:$1,0)-1))=TRUE,"",IF(OFFSET(Data!$A$1,MATCH($D192,Data!$CG:$CG,0)-1,MATCH($E192&amp;"/"&amp;AB$1,Data!$1:$1,0)-1)=0,"",OFFSET(Data!$A$1,MATCH($D192,Data!$CG:$CG,0)-1,MATCH($E192&amp;"/"&amp;AB$1,Data!$1:$1,0)-1)))</f>
        <v/>
      </c>
      <c r="AC192" s="252" t="str">
        <f ca="1">IF(ISERROR(OFFSET(Data!$A$1,MATCH($D192,Data!$CG:$CG,0)-1,MATCH($E192&amp;"/"&amp;AC$1,Data!$1:$1,0)-1))=TRUE,"",IF(OFFSET(Data!$A$1,MATCH($D192,Data!$CG:$CG,0)-1,MATCH($E192&amp;"/"&amp;AC$1,Data!$1:$1,0)-1)=0,"",OFFSET(Data!$A$1,MATCH($D192,Data!$CG:$CG,0)-1,MATCH($E192&amp;"/"&amp;AC$1,Data!$1:$1,0)-1)))</f>
        <v/>
      </c>
      <c r="AD192" s="252" t="str">
        <f ca="1">IF(ISERROR(OFFSET(Data!$A$1,MATCH($D192,Data!$CG:$CG,0)-1,MATCH($E192&amp;"/"&amp;AD$1,Data!$1:$1,0)-1))=TRUE,"",IF(OFFSET(Data!$A$1,MATCH($D192,Data!$CG:$CG,0)-1,MATCH($E192&amp;"/"&amp;AD$1,Data!$1:$1,0)-1)=0,"",OFFSET(Data!$A$1,MATCH($D192,Data!$CG:$CG,0)-1,MATCH($E192&amp;"/"&amp;AD$1,Data!$1:$1,0)-1)))</f>
        <v/>
      </c>
      <c r="AE192" s="252" t="str">
        <f ca="1">IF(ISERROR(OFFSET(Data!$A$1,MATCH($D192,Data!$CG:$CG,0)-1,MATCH($E192&amp;"/"&amp;AE$1,Data!$1:$1,0)-1))=TRUE,"",IF(OFFSET(Data!$A$1,MATCH($D192,Data!$CG:$CG,0)-1,MATCH($E192&amp;"/"&amp;AE$1,Data!$1:$1,0)-1)=0,"",OFFSET(Data!$A$1,MATCH($D192,Data!$CG:$CG,0)-1,MATCH($E192&amp;"/"&amp;AE$1,Data!$1:$1,0)-1)))</f>
        <v/>
      </c>
      <c r="AF192" s="253" t="str">
        <f ca="1">IF(ISERROR(OFFSET(Data!$A$1,MATCH($D192,Data!$CG:$CG,0)-1,MATCH($E192&amp;"/"&amp;AF$1,Data!$1:$1,0)-1))=TRUE,"",IF(OFFSET(Data!$A$1,MATCH($D192,Data!$CG:$CG,0)-1,MATCH($E192&amp;"/"&amp;AF$1,Data!$1:$1,0)-1)=0,"",OFFSET(Data!$A$1,MATCH($D192,Data!$CG:$CG,0)-1,MATCH($E192&amp;"/"&amp;AF$1,Data!$1:$1,0)-1)))</f>
        <v/>
      </c>
      <c r="AG192" s="212">
        <f t="shared" ca="1" si="7"/>
        <v>0</v>
      </c>
      <c r="AH192" s="213">
        <f ca="1">SUM(AG189:AG192)</f>
        <v>0</v>
      </c>
    </row>
    <row r="193" spans="1:34" ht="15.75" hidden="1" customHeight="1" thickBot="1" x14ac:dyDescent="0.3">
      <c r="A193" s="447"/>
      <c r="B193" s="450"/>
      <c r="C193" s="453"/>
      <c r="D193" s="30" t="e">
        <f>IF(C193&lt;&gt;"",C193,D192)</f>
        <v>#N/A</v>
      </c>
      <c r="E193" s="31" t="s">
        <v>25</v>
      </c>
      <c r="F193" s="255" t="str">
        <f ca="1">IF(ISERROR(OFFSET(Data!$A$1,MATCH($D193,Data!$CG:$CG,0)-1,MATCH($E193&amp;"/"&amp;F$1,Data!$1:$1,0)-1))=TRUE,"",IF(OFFSET(Data!$A$1,MATCH($D193,Data!$CG:$CG,0)-1,MATCH($E193&amp;"/"&amp;F$1,Data!$1:$1,0)-1)=0,"",OFFSET(Data!$A$1,MATCH($D193,Data!$CG:$CG,0)-1,MATCH($E193&amp;"/"&amp;F$1,Data!$1:$1,0)-1)))</f>
        <v/>
      </c>
      <c r="G193" s="256" t="str">
        <f ca="1">IF(ISERROR(OFFSET(Data!$A$1,MATCH($D193,Data!$CG:$CG,0)-1,MATCH($E193&amp;"/"&amp;G$1,Data!$1:$1,0)-1))=TRUE,"",IF(OFFSET(Data!$A$1,MATCH($D193,Data!$CG:$CG,0)-1,MATCH($E193&amp;"/"&amp;G$1,Data!$1:$1,0)-1)=0,"",OFFSET(Data!$A$1,MATCH($D193,Data!$CG:$CG,0)-1,MATCH($E193&amp;"/"&amp;G$1,Data!$1:$1,0)-1)))</f>
        <v/>
      </c>
      <c r="H193" s="256" t="str">
        <f ca="1">IF(ISERROR(OFFSET(Data!$A$1,MATCH($D193,Data!$CG:$CG,0)-1,MATCH($E193&amp;"/"&amp;H$1,Data!$1:$1,0)-1))=TRUE,"",IF(OFFSET(Data!$A$1,MATCH($D193,Data!$CG:$CG,0)-1,MATCH($E193&amp;"/"&amp;H$1,Data!$1:$1,0)-1)=0,"",OFFSET(Data!$A$1,MATCH($D193,Data!$CG:$CG,0)-1,MATCH($E193&amp;"/"&amp;H$1,Data!$1:$1,0)-1)))</f>
        <v/>
      </c>
      <c r="I193" s="256" t="str">
        <f ca="1">IF(ISERROR(OFFSET(Data!$A$1,MATCH($D193,Data!$CG:$CG,0)-1,MATCH($E193&amp;"/"&amp;I$1,Data!$1:$1,0)-1))=TRUE,"",IF(OFFSET(Data!$A$1,MATCH($D193,Data!$CG:$CG,0)-1,MATCH($E193&amp;"/"&amp;I$1,Data!$1:$1,0)-1)=0,"",OFFSET(Data!$A$1,MATCH($D193,Data!$CG:$CG,0)-1,MATCH($E193&amp;"/"&amp;I$1,Data!$1:$1,0)-1)))</f>
        <v/>
      </c>
      <c r="J193" s="256" t="str">
        <f ca="1">IF(ISERROR(OFFSET(Data!$A$1,MATCH($D193,Data!$CG:$CG,0)-1,MATCH($E193&amp;"/"&amp;J$1,Data!$1:$1,0)-1))=TRUE,"",IF(OFFSET(Data!$A$1,MATCH($D193,Data!$CG:$CG,0)-1,MATCH($E193&amp;"/"&amp;J$1,Data!$1:$1,0)-1)=0,"",OFFSET(Data!$A$1,MATCH($D193,Data!$CG:$CG,0)-1,MATCH($E193&amp;"/"&amp;J$1,Data!$1:$1,0)-1)))</f>
        <v/>
      </c>
      <c r="K193" s="256" t="str">
        <f ca="1">IF(ISERROR(OFFSET(Data!$A$1,MATCH($D193,Data!$CG:$CG,0)-1,MATCH($E193&amp;"/"&amp;K$1,Data!$1:$1,0)-1))=TRUE,"",IF(OFFSET(Data!$A$1,MATCH($D193,Data!$CG:$CG,0)-1,MATCH($E193&amp;"/"&amp;K$1,Data!$1:$1,0)-1)=0,"",OFFSET(Data!$A$1,MATCH($D193,Data!$CG:$CG,0)-1,MATCH($E193&amp;"/"&amp;K$1,Data!$1:$1,0)-1)))</f>
        <v/>
      </c>
      <c r="L193" s="256" t="str">
        <f ca="1">IF(ISERROR(OFFSET(Data!$A$1,MATCH($D193,Data!$CG:$CG,0)-1,MATCH($E193&amp;"/"&amp;L$1,Data!$1:$1,0)-1))=TRUE,"",IF(OFFSET(Data!$A$1,MATCH($D193,Data!$CG:$CG,0)-1,MATCH($E193&amp;"/"&amp;L$1,Data!$1:$1,0)-1)=0,"",OFFSET(Data!$A$1,MATCH($D193,Data!$CG:$CG,0)-1,MATCH($E193&amp;"/"&amp;L$1,Data!$1:$1,0)-1)))</f>
        <v/>
      </c>
      <c r="M193" s="256" t="str">
        <f ca="1">IF(ISERROR(OFFSET(Data!$A$1,MATCH($D193,Data!$CG:$CG,0)-1,MATCH($E193&amp;"/"&amp;M$1,Data!$1:$1,0)-1))=TRUE,"",IF(OFFSET(Data!$A$1,MATCH($D193,Data!$CG:$CG,0)-1,MATCH($E193&amp;"/"&amp;M$1,Data!$1:$1,0)-1)=0,"",OFFSET(Data!$A$1,MATCH($D193,Data!$CG:$CG,0)-1,MATCH($E193&amp;"/"&amp;M$1,Data!$1:$1,0)-1)))</f>
        <v/>
      </c>
      <c r="N193" s="256" t="str">
        <f ca="1">IF(ISERROR(OFFSET(Data!$A$1,MATCH($D193,Data!$CG:$CG,0)-1,MATCH($E193&amp;"/"&amp;N$1,Data!$1:$1,0)-1))=TRUE,"",IF(OFFSET(Data!$A$1,MATCH($D193,Data!$CG:$CG,0)-1,MATCH($E193&amp;"/"&amp;N$1,Data!$1:$1,0)-1)=0,"",OFFSET(Data!$A$1,MATCH($D193,Data!$CG:$CG,0)-1,MATCH($E193&amp;"/"&amp;N$1,Data!$1:$1,0)-1)))</f>
        <v/>
      </c>
      <c r="O193" s="256" t="str">
        <f ca="1">IF(ISERROR(OFFSET(Data!$A$1,MATCH($D193,Data!$CG:$CG,0)-1,MATCH($E193&amp;"/"&amp;O$1,Data!$1:$1,0)-1))=TRUE,"",IF(OFFSET(Data!$A$1,MATCH($D193,Data!$CG:$CG,0)-1,MATCH($E193&amp;"/"&amp;O$1,Data!$1:$1,0)-1)=0,"",OFFSET(Data!$A$1,MATCH($D193,Data!$CG:$CG,0)-1,MATCH($E193&amp;"/"&amp;O$1,Data!$1:$1,0)-1)))</f>
        <v/>
      </c>
      <c r="P193" s="256" t="str">
        <f ca="1">IF(ISERROR(OFFSET(Data!$A$1,MATCH($D193,Data!$CG:$CG,0)-1,MATCH($E193&amp;"/"&amp;P$1,Data!$1:$1,0)-1))=TRUE,"",IF(OFFSET(Data!$A$1,MATCH($D193,Data!$CG:$CG,0)-1,MATCH($E193&amp;"/"&amp;P$1,Data!$1:$1,0)-1)=0,"",OFFSET(Data!$A$1,MATCH($D193,Data!$CG:$CG,0)-1,MATCH($E193&amp;"/"&amp;P$1,Data!$1:$1,0)-1)))</f>
        <v/>
      </c>
      <c r="Q193" s="256" t="str">
        <f ca="1">IF(ISERROR(OFFSET(Data!$A$1,MATCH($D193,Data!$CG:$CG,0)-1,MATCH($E193&amp;"/"&amp;Q$1,Data!$1:$1,0)-1))=TRUE,"",IF(OFFSET(Data!$A$1,MATCH($D193,Data!$CG:$CG,0)-1,MATCH($E193&amp;"/"&amp;Q$1,Data!$1:$1,0)-1)=0,"",OFFSET(Data!$A$1,MATCH($D193,Data!$CG:$CG,0)-1,MATCH($E193&amp;"/"&amp;Q$1,Data!$1:$1,0)-1)))</f>
        <v/>
      </c>
      <c r="R193" s="256" t="str">
        <f ca="1">IF(ISERROR(OFFSET(Data!$A$1,MATCH($D193,Data!$CG:$CG,0)-1,MATCH($E193&amp;"/"&amp;R$1,Data!$1:$1,0)-1))=TRUE,"",IF(OFFSET(Data!$A$1,MATCH($D193,Data!$CG:$CG,0)-1,MATCH($E193&amp;"/"&amp;R$1,Data!$1:$1,0)-1)=0,"",OFFSET(Data!$A$1,MATCH($D193,Data!$CG:$CG,0)-1,MATCH($E193&amp;"/"&amp;R$1,Data!$1:$1,0)-1)))</f>
        <v/>
      </c>
      <c r="S193" s="256" t="str">
        <f ca="1">IF(ISERROR(OFFSET(Data!$A$1,MATCH($D193,Data!$CG:$CG,0)-1,MATCH($E193&amp;"/"&amp;S$1,Data!$1:$1,0)-1))=TRUE,"",IF(OFFSET(Data!$A$1,MATCH($D193,Data!$CG:$CG,0)-1,MATCH($E193&amp;"/"&amp;S$1,Data!$1:$1,0)-1)=0,"",OFFSET(Data!$A$1,MATCH($D193,Data!$CG:$CG,0)-1,MATCH($E193&amp;"/"&amp;S$1,Data!$1:$1,0)-1)))</f>
        <v/>
      </c>
      <c r="T193" s="256" t="str">
        <f ca="1">IF(ISERROR(OFFSET(Data!$A$1,MATCH($D193,Data!$CG:$CG,0)-1,MATCH($E193&amp;"/"&amp;T$1,Data!$1:$1,0)-1))=TRUE,"",IF(OFFSET(Data!$A$1,MATCH($D193,Data!$CG:$CG,0)-1,MATCH($E193&amp;"/"&amp;T$1,Data!$1:$1,0)-1)=0,"",OFFSET(Data!$A$1,MATCH($D193,Data!$CG:$CG,0)-1,MATCH($E193&amp;"/"&amp;T$1,Data!$1:$1,0)-1)))</f>
        <v/>
      </c>
      <c r="U193" s="256" t="str">
        <f ca="1">IF(ISERROR(OFFSET(Data!$A$1,MATCH($D193,Data!$CG:$CG,0)-1,MATCH($E193&amp;"/"&amp;U$1,Data!$1:$1,0)-1))=TRUE,"",IF(OFFSET(Data!$A$1,MATCH($D193,Data!$CG:$CG,0)-1,MATCH($E193&amp;"/"&amp;U$1,Data!$1:$1,0)-1)=0,"",OFFSET(Data!$A$1,MATCH($D193,Data!$CG:$CG,0)-1,MATCH($E193&amp;"/"&amp;U$1,Data!$1:$1,0)-1)))</f>
        <v/>
      </c>
      <c r="V193" s="256" t="str">
        <f ca="1">IF(ISERROR(OFFSET(Data!$A$1,MATCH($D193,Data!$CG:$CG,0)-1,MATCH($E193&amp;"/"&amp;V$1,Data!$1:$1,0)-1))=TRUE,"",IF(OFFSET(Data!$A$1,MATCH($D193,Data!$CG:$CG,0)-1,MATCH($E193&amp;"/"&amp;V$1,Data!$1:$1,0)-1)=0,"",OFFSET(Data!$A$1,MATCH($D193,Data!$CG:$CG,0)-1,MATCH($E193&amp;"/"&amp;V$1,Data!$1:$1,0)-1)))</f>
        <v/>
      </c>
      <c r="W193" s="257" t="str">
        <f ca="1">IF(ISERROR(OFFSET(Data!$A$1,MATCH($D193,Data!$CG:$CG,0)-1,MATCH($E193&amp;"/"&amp;W$1,Data!$1:$1,0)-1))=TRUE,"",IF(OFFSET(Data!$A$1,MATCH($D193,Data!$CG:$CG,0)-1,MATCH($E193&amp;"/"&amp;W$1,Data!$1:$1,0)-1)=0,"",OFFSET(Data!$A$1,MATCH($D193,Data!$CG:$CG,0)-1,MATCH($E193&amp;"/"&amp;W$1,Data!$1:$1,0)-1)))</f>
        <v/>
      </c>
      <c r="X193" s="256" t="str">
        <f ca="1">IF(ISERROR(OFFSET(Data!$A$1,MATCH($D193,Data!$CG:$CG,0)-1,MATCH($E193&amp;"/"&amp;X$1,Data!$1:$1,0)-1))=TRUE,"",IF(OFFSET(Data!$A$1,MATCH($D193,Data!$CG:$CG,0)-1,MATCH($E193&amp;"/"&amp;X$1,Data!$1:$1,0)-1)=0,"",OFFSET(Data!$A$1,MATCH($D193,Data!$CG:$CG,0)-1,MATCH($E193&amp;"/"&amp;X$1,Data!$1:$1,0)-1)))</f>
        <v/>
      </c>
      <c r="Y193" s="256" t="str">
        <f ca="1">IF(ISERROR(OFFSET(Data!$A$1,MATCH($D193,Data!$CG:$CG,0)-1,MATCH($E193&amp;"/"&amp;Y$1,Data!$1:$1,0)-1))=TRUE,"",IF(OFFSET(Data!$A$1,MATCH($D193,Data!$CG:$CG,0)-1,MATCH($E193&amp;"/"&amp;Y$1,Data!$1:$1,0)-1)=0,"",OFFSET(Data!$A$1,MATCH($D193,Data!$CG:$CG,0)-1,MATCH($E193&amp;"/"&amp;Y$1,Data!$1:$1,0)-1)))</f>
        <v/>
      </c>
      <c r="Z193" s="256" t="str">
        <f ca="1">IF(ISERROR(OFFSET(Data!$A$1,MATCH($D193,Data!$CG:$CG,0)-1,MATCH($E193&amp;"/"&amp;Z$1,Data!$1:$1,0)-1))=TRUE,"",IF(OFFSET(Data!$A$1,MATCH($D193,Data!$CG:$CG,0)-1,MATCH($E193&amp;"/"&amp;Z$1,Data!$1:$1,0)-1)=0,"",OFFSET(Data!$A$1,MATCH($D193,Data!$CG:$CG,0)-1,MATCH($E193&amp;"/"&amp;Z$1,Data!$1:$1,0)-1)))</f>
        <v/>
      </c>
      <c r="AA193" s="256" t="str">
        <f ca="1">IF(ISERROR(OFFSET(Data!$A$1,MATCH($D193,Data!$CG:$CG,0)-1,MATCH($E193&amp;"/"&amp;AA$1,Data!$1:$1,0)-1))=TRUE,"",IF(OFFSET(Data!$A$1,MATCH($D193,Data!$CG:$CG,0)-1,MATCH($E193&amp;"/"&amp;AA$1,Data!$1:$1,0)-1)=0,"",OFFSET(Data!$A$1,MATCH($D193,Data!$CG:$CG,0)-1,MATCH($E193&amp;"/"&amp;AA$1,Data!$1:$1,0)-1)))</f>
        <v/>
      </c>
      <c r="AB193" s="256" t="str">
        <f ca="1">IF(ISERROR(OFFSET(Data!$A$1,MATCH($D193,Data!$CG:$CG,0)-1,MATCH($E193&amp;"/"&amp;AB$1,Data!$1:$1,0)-1))=TRUE,"",IF(OFFSET(Data!$A$1,MATCH($D193,Data!$CG:$CG,0)-1,MATCH($E193&amp;"/"&amp;AB$1,Data!$1:$1,0)-1)=0,"",OFFSET(Data!$A$1,MATCH($D193,Data!$CG:$CG,0)-1,MATCH($E193&amp;"/"&amp;AB$1,Data!$1:$1,0)-1)))</f>
        <v/>
      </c>
      <c r="AC193" s="256" t="str">
        <f ca="1">IF(ISERROR(OFFSET(Data!$A$1,MATCH($D193,Data!$CG:$CG,0)-1,MATCH($E193&amp;"/"&amp;AC$1,Data!$1:$1,0)-1))=TRUE,"",IF(OFFSET(Data!$A$1,MATCH($D193,Data!$CG:$CG,0)-1,MATCH($E193&amp;"/"&amp;AC$1,Data!$1:$1,0)-1)=0,"",OFFSET(Data!$A$1,MATCH($D193,Data!$CG:$CG,0)-1,MATCH($E193&amp;"/"&amp;AC$1,Data!$1:$1,0)-1)))</f>
        <v/>
      </c>
      <c r="AD193" s="256" t="str">
        <f ca="1">IF(ISERROR(OFFSET(Data!$A$1,MATCH($D193,Data!$CG:$CG,0)-1,MATCH($E193&amp;"/"&amp;AD$1,Data!$1:$1,0)-1))=TRUE,"",IF(OFFSET(Data!$A$1,MATCH($D193,Data!$CG:$CG,0)-1,MATCH($E193&amp;"/"&amp;AD$1,Data!$1:$1,0)-1)=0,"",OFFSET(Data!$A$1,MATCH($D193,Data!$CG:$CG,0)-1,MATCH($E193&amp;"/"&amp;AD$1,Data!$1:$1,0)-1)))</f>
        <v/>
      </c>
      <c r="AE193" s="256" t="str">
        <f ca="1">IF(ISERROR(OFFSET(Data!$A$1,MATCH($D193,Data!$CG:$CG,0)-1,MATCH($E193&amp;"/"&amp;AE$1,Data!$1:$1,0)-1))=TRUE,"",IF(OFFSET(Data!$A$1,MATCH($D193,Data!$CG:$CG,0)-1,MATCH($E193&amp;"/"&amp;AE$1,Data!$1:$1,0)-1)=0,"",OFFSET(Data!$A$1,MATCH($D193,Data!$CG:$CG,0)-1,MATCH($E193&amp;"/"&amp;AE$1,Data!$1:$1,0)-1)))</f>
        <v/>
      </c>
      <c r="AF193" s="258" t="str">
        <f ca="1">IF(ISERROR(OFFSET(Data!$A$1,MATCH($D193,Data!$CG:$CG,0)-1,MATCH($E193&amp;"/"&amp;AF$1,Data!$1:$1,0)-1))=TRUE,"",IF(OFFSET(Data!$A$1,MATCH($D193,Data!$CG:$CG,0)-1,MATCH($E193&amp;"/"&amp;AF$1,Data!$1:$1,0)-1)=0,"",OFFSET(Data!$A$1,MATCH($D193,Data!$CG:$CG,0)-1,MATCH($E193&amp;"/"&amp;AF$1,Data!$1:$1,0)-1)))</f>
        <v/>
      </c>
      <c r="AG193" s="214">
        <f t="shared" ca="1" si="7"/>
        <v>0</v>
      </c>
      <c r="AH193" s="215">
        <f ca="1">SUM(AG189:AG193)</f>
        <v>0</v>
      </c>
    </row>
    <row r="194" spans="1:34" ht="15" hidden="1" customHeight="1" x14ac:dyDescent="0.25">
      <c r="A194" s="445">
        <v>38</v>
      </c>
      <c r="B194" s="448" t="e">
        <f>INDEX(Data!CI:CI,MATCH("W"&amp;A194,Data!A:A,0))</f>
        <v>#N/A</v>
      </c>
      <c r="C194" s="451" t="e">
        <f>INDEX(Data!CG:CG,MATCH("W"&amp;A194,Data!A:A,0))</f>
        <v>#N/A</v>
      </c>
      <c r="D194" s="26" t="e">
        <f>IF(C194&lt;&gt;"",C194,#REF!)</f>
        <v>#N/A</v>
      </c>
      <c r="E194" s="27" t="s">
        <v>21</v>
      </c>
      <c r="F194" s="271" t="str">
        <f ca="1">IF(ISERROR(OFFSET(Data!$A$1,MATCH($D194,Data!$CG:$CG,0)-1,MATCH($E194&amp;"/"&amp;F$1,Data!$1:$1,0)-1))=TRUE,"",IF(OFFSET(Data!$A$1,MATCH($D194,Data!$CG:$CG,0)-1,MATCH($E194&amp;"/"&amp;F$1,Data!$1:$1,0)-1)=0,"",OFFSET(Data!$A$1,MATCH($D194,Data!$CG:$CG,0)-1,MATCH($E194&amp;"/"&amp;F$1,Data!$1:$1,0)-1)))</f>
        <v/>
      </c>
      <c r="G194" s="250" t="str">
        <f ca="1">IF(ISERROR(OFFSET(Data!$A$1,MATCH($D194,Data!$CG:$CG,0)-1,MATCH($E194&amp;"/"&amp;G$1,Data!$1:$1,0)-1))=TRUE,"",IF(OFFSET(Data!$A$1,MATCH($D194,Data!$CG:$CG,0)-1,MATCH($E194&amp;"/"&amp;G$1,Data!$1:$1,0)-1)=0,"",OFFSET(Data!$A$1,MATCH($D194,Data!$CG:$CG,0)-1,MATCH($E194&amp;"/"&amp;G$1,Data!$1:$1,0)-1)))</f>
        <v/>
      </c>
      <c r="H194" s="250" t="str">
        <f ca="1">IF(ISERROR(OFFSET(Data!$A$1,MATCH($D194,Data!$CG:$CG,0)-1,MATCH($E194&amp;"/"&amp;H$1,Data!$1:$1,0)-1))=TRUE,"",IF(OFFSET(Data!$A$1,MATCH($D194,Data!$CG:$CG,0)-1,MATCH($E194&amp;"/"&amp;H$1,Data!$1:$1,0)-1)=0,"",OFFSET(Data!$A$1,MATCH($D194,Data!$CG:$CG,0)-1,MATCH($E194&amp;"/"&amp;H$1,Data!$1:$1,0)-1)))</f>
        <v/>
      </c>
      <c r="I194" s="250" t="str">
        <f ca="1">IF(ISERROR(OFFSET(Data!$A$1,MATCH($D194,Data!$CG:$CG,0)-1,MATCH($E194&amp;"/"&amp;I$1,Data!$1:$1,0)-1))=TRUE,"",IF(OFFSET(Data!$A$1,MATCH($D194,Data!$CG:$CG,0)-1,MATCH($E194&amp;"/"&amp;I$1,Data!$1:$1,0)-1)=0,"",OFFSET(Data!$A$1,MATCH($D194,Data!$CG:$CG,0)-1,MATCH($E194&amp;"/"&amp;I$1,Data!$1:$1,0)-1)))</f>
        <v/>
      </c>
      <c r="J194" s="250" t="str">
        <f ca="1">IF(ISERROR(OFFSET(Data!$A$1,MATCH($D194,Data!$CG:$CG,0)-1,MATCH($E194&amp;"/"&amp;J$1,Data!$1:$1,0)-1))=TRUE,"",IF(OFFSET(Data!$A$1,MATCH($D194,Data!$CG:$CG,0)-1,MATCH($E194&amp;"/"&amp;J$1,Data!$1:$1,0)-1)=0,"",OFFSET(Data!$A$1,MATCH($D194,Data!$CG:$CG,0)-1,MATCH($E194&amp;"/"&amp;J$1,Data!$1:$1,0)-1)))</f>
        <v/>
      </c>
      <c r="K194" s="250" t="str">
        <f ca="1">IF(ISERROR(OFFSET(Data!$A$1,MATCH($D194,Data!$CG:$CG,0)-1,MATCH($E194&amp;"/"&amp;K$1,Data!$1:$1,0)-1))=TRUE,"",IF(OFFSET(Data!$A$1,MATCH($D194,Data!$CG:$CG,0)-1,MATCH($E194&amp;"/"&amp;K$1,Data!$1:$1,0)-1)=0,"",OFFSET(Data!$A$1,MATCH($D194,Data!$CG:$CG,0)-1,MATCH($E194&amp;"/"&amp;K$1,Data!$1:$1,0)-1)))</f>
        <v/>
      </c>
      <c r="L194" s="250" t="str">
        <f ca="1">IF(ISERROR(OFFSET(Data!$A$1,MATCH($D194,Data!$CG:$CG,0)-1,MATCH($E194&amp;"/"&amp;L$1,Data!$1:$1,0)-1))=TRUE,"",IF(OFFSET(Data!$A$1,MATCH($D194,Data!$CG:$CG,0)-1,MATCH($E194&amp;"/"&amp;L$1,Data!$1:$1,0)-1)=0,"",OFFSET(Data!$A$1,MATCH($D194,Data!$CG:$CG,0)-1,MATCH($E194&amp;"/"&amp;L$1,Data!$1:$1,0)-1)))</f>
        <v/>
      </c>
      <c r="M194" s="250" t="str">
        <f ca="1">IF(ISERROR(OFFSET(Data!$A$1,MATCH($D194,Data!$CG:$CG,0)-1,MATCH($E194&amp;"/"&amp;M$1,Data!$1:$1,0)-1))=TRUE,"",IF(OFFSET(Data!$A$1,MATCH($D194,Data!$CG:$CG,0)-1,MATCH($E194&amp;"/"&amp;M$1,Data!$1:$1,0)-1)=0,"",OFFSET(Data!$A$1,MATCH($D194,Data!$CG:$CG,0)-1,MATCH($E194&amp;"/"&amp;M$1,Data!$1:$1,0)-1)))</f>
        <v/>
      </c>
      <c r="N194" s="250" t="str">
        <f ca="1">IF(ISERROR(OFFSET(Data!$A$1,MATCH($D194,Data!$CG:$CG,0)-1,MATCH($E194&amp;"/"&amp;N$1,Data!$1:$1,0)-1))=TRUE,"",IF(OFFSET(Data!$A$1,MATCH($D194,Data!$CG:$CG,0)-1,MATCH($E194&amp;"/"&amp;N$1,Data!$1:$1,0)-1)=0,"",OFFSET(Data!$A$1,MATCH($D194,Data!$CG:$CG,0)-1,MATCH($E194&amp;"/"&amp;N$1,Data!$1:$1,0)-1)))</f>
        <v/>
      </c>
      <c r="O194" s="250" t="str">
        <f ca="1">IF(ISERROR(OFFSET(Data!$A$1,MATCH($D194,Data!$CG:$CG,0)-1,MATCH($E194&amp;"/"&amp;O$1,Data!$1:$1,0)-1))=TRUE,"",IF(OFFSET(Data!$A$1,MATCH($D194,Data!$CG:$CG,0)-1,MATCH($E194&amp;"/"&amp;O$1,Data!$1:$1,0)-1)=0,"",OFFSET(Data!$A$1,MATCH($D194,Data!$CG:$CG,0)-1,MATCH($E194&amp;"/"&amp;O$1,Data!$1:$1,0)-1)))</f>
        <v/>
      </c>
      <c r="P194" s="250" t="str">
        <f ca="1">IF(ISERROR(OFFSET(Data!$A$1,MATCH($D194,Data!$CG:$CG,0)-1,MATCH($E194&amp;"/"&amp;P$1,Data!$1:$1,0)-1))=TRUE,"",IF(OFFSET(Data!$A$1,MATCH($D194,Data!$CG:$CG,0)-1,MATCH($E194&amp;"/"&amp;P$1,Data!$1:$1,0)-1)=0,"",OFFSET(Data!$A$1,MATCH($D194,Data!$CG:$CG,0)-1,MATCH($E194&amp;"/"&amp;P$1,Data!$1:$1,0)-1)))</f>
        <v/>
      </c>
      <c r="Q194" s="250" t="str">
        <f ca="1">IF(ISERROR(OFFSET(Data!$A$1,MATCH($D194,Data!$CG:$CG,0)-1,MATCH($E194&amp;"/"&amp;Q$1,Data!$1:$1,0)-1))=TRUE,"",IF(OFFSET(Data!$A$1,MATCH($D194,Data!$CG:$CG,0)-1,MATCH($E194&amp;"/"&amp;Q$1,Data!$1:$1,0)-1)=0,"",OFFSET(Data!$A$1,MATCH($D194,Data!$CG:$CG,0)-1,MATCH($E194&amp;"/"&amp;Q$1,Data!$1:$1,0)-1)))</f>
        <v/>
      </c>
      <c r="R194" s="250" t="str">
        <f ca="1">IF(ISERROR(OFFSET(Data!$A$1,MATCH($D194,Data!$CG:$CG,0)-1,MATCH($E194&amp;"/"&amp;R$1,Data!$1:$1,0)-1))=TRUE,"",IF(OFFSET(Data!$A$1,MATCH($D194,Data!$CG:$CG,0)-1,MATCH($E194&amp;"/"&amp;R$1,Data!$1:$1,0)-1)=0,"",OFFSET(Data!$A$1,MATCH($D194,Data!$CG:$CG,0)-1,MATCH($E194&amp;"/"&amp;R$1,Data!$1:$1,0)-1)))</f>
        <v/>
      </c>
      <c r="S194" s="250" t="str">
        <f ca="1">IF(ISERROR(OFFSET(Data!$A$1,MATCH($D194,Data!$CG:$CG,0)-1,MATCH($E194&amp;"/"&amp;S$1,Data!$1:$1,0)-1))=TRUE,"",IF(OFFSET(Data!$A$1,MATCH($D194,Data!$CG:$CG,0)-1,MATCH($E194&amp;"/"&amp;S$1,Data!$1:$1,0)-1)=0,"",OFFSET(Data!$A$1,MATCH($D194,Data!$CG:$CG,0)-1,MATCH($E194&amp;"/"&amp;S$1,Data!$1:$1,0)-1)))</f>
        <v/>
      </c>
      <c r="T194" s="250" t="str">
        <f ca="1">IF(ISERROR(OFFSET(Data!$A$1,MATCH($D194,Data!$CG:$CG,0)-1,MATCH($E194&amp;"/"&amp;T$1,Data!$1:$1,0)-1))=TRUE,"",IF(OFFSET(Data!$A$1,MATCH($D194,Data!$CG:$CG,0)-1,MATCH($E194&amp;"/"&amp;T$1,Data!$1:$1,0)-1)=0,"",OFFSET(Data!$A$1,MATCH($D194,Data!$CG:$CG,0)-1,MATCH($E194&amp;"/"&amp;T$1,Data!$1:$1,0)-1)))</f>
        <v/>
      </c>
      <c r="U194" s="250" t="str">
        <f ca="1">IF(ISERROR(OFFSET(Data!$A$1,MATCH($D194,Data!$CG:$CG,0)-1,MATCH($E194&amp;"/"&amp;U$1,Data!$1:$1,0)-1))=TRUE,"",IF(OFFSET(Data!$A$1,MATCH($D194,Data!$CG:$CG,0)-1,MATCH($E194&amp;"/"&amp;U$1,Data!$1:$1,0)-1)=0,"",OFFSET(Data!$A$1,MATCH($D194,Data!$CG:$CG,0)-1,MATCH($E194&amp;"/"&amp;U$1,Data!$1:$1,0)-1)))</f>
        <v/>
      </c>
      <c r="V194" s="250" t="str">
        <f ca="1">IF(ISERROR(OFFSET(Data!$A$1,MATCH($D194,Data!$CG:$CG,0)-1,MATCH($E194&amp;"/"&amp;V$1,Data!$1:$1,0)-1))=TRUE,"",IF(OFFSET(Data!$A$1,MATCH($D194,Data!$CG:$CG,0)-1,MATCH($E194&amp;"/"&amp;V$1,Data!$1:$1,0)-1)=0,"",OFFSET(Data!$A$1,MATCH($D194,Data!$CG:$CG,0)-1,MATCH($E194&amp;"/"&amp;V$1,Data!$1:$1,0)-1)))</f>
        <v/>
      </c>
      <c r="W194" s="272" t="str">
        <f ca="1">IF(ISERROR(OFFSET(Data!$A$1,MATCH($D194,Data!$CG:$CG,0)-1,MATCH($E194&amp;"/"&amp;W$1,Data!$1:$1,0)-1))=TRUE,"",IF(OFFSET(Data!$A$1,MATCH($D194,Data!$CG:$CG,0)-1,MATCH($E194&amp;"/"&amp;W$1,Data!$1:$1,0)-1)=0,"",OFFSET(Data!$A$1,MATCH($D194,Data!$CG:$CG,0)-1,MATCH($E194&amp;"/"&amp;W$1,Data!$1:$1,0)-1)))</f>
        <v/>
      </c>
      <c r="X194" s="250" t="str">
        <f ca="1">IF(ISERROR(OFFSET(Data!$A$1,MATCH($D194,Data!$CG:$CG,0)-1,MATCH($E194&amp;"/"&amp;X$1,Data!$1:$1,0)-1))=TRUE,"",IF(OFFSET(Data!$A$1,MATCH($D194,Data!$CG:$CG,0)-1,MATCH($E194&amp;"/"&amp;X$1,Data!$1:$1,0)-1)=0,"",OFFSET(Data!$A$1,MATCH($D194,Data!$CG:$CG,0)-1,MATCH($E194&amp;"/"&amp;X$1,Data!$1:$1,0)-1)))</f>
        <v/>
      </c>
      <c r="Y194" s="250" t="str">
        <f ca="1">IF(ISERROR(OFFSET(Data!$A$1,MATCH($D194,Data!$CG:$CG,0)-1,MATCH($E194&amp;"/"&amp;Y$1,Data!$1:$1,0)-1))=TRUE,"",IF(OFFSET(Data!$A$1,MATCH($D194,Data!$CG:$CG,0)-1,MATCH($E194&amp;"/"&amp;Y$1,Data!$1:$1,0)-1)=0,"",OFFSET(Data!$A$1,MATCH($D194,Data!$CG:$CG,0)-1,MATCH($E194&amp;"/"&amp;Y$1,Data!$1:$1,0)-1)))</f>
        <v/>
      </c>
      <c r="Z194" s="250" t="str">
        <f ca="1">IF(ISERROR(OFFSET(Data!$A$1,MATCH($D194,Data!$CG:$CG,0)-1,MATCH($E194&amp;"/"&amp;Z$1,Data!$1:$1,0)-1))=TRUE,"",IF(OFFSET(Data!$A$1,MATCH($D194,Data!$CG:$CG,0)-1,MATCH($E194&amp;"/"&amp;Z$1,Data!$1:$1,0)-1)=0,"",OFFSET(Data!$A$1,MATCH($D194,Data!$CG:$CG,0)-1,MATCH($E194&amp;"/"&amp;Z$1,Data!$1:$1,0)-1)))</f>
        <v/>
      </c>
      <c r="AA194" s="250" t="str">
        <f ca="1">IF(ISERROR(OFFSET(Data!$A$1,MATCH($D194,Data!$CG:$CG,0)-1,MATCH($E194&amp;"/"&amp;AA$1,Data!$1:$1,0)-1))=TRUE,"",IF(OFFSET(Data!$A$1,MATCH($D194,Data!$CG:$CG,0)-1,MATCH($E194&amp;"/"&amp;AA$1,Data!$1:$1,0)-1)=0,"",OFFSET(Data!$A$1,MATCH($D194,Data!$CG:$CG,0)-1,MATCH($E194&amp;"/"&amp;AA$1,Data!$1:$1,0)-1)))</f>
        <v/>
      </c>
      <c r="AB194" s="250" t="str">
        <f ca="1">IF(ISERROR(OFFSET(Data!$A$1,MATCH($D194,Data!$CG:$CG,0)-1,MATCH($E194&amp;"/"&amp;AB$1,Data!$1:$1,0)-1))=TRUE,"",IF(OFFSET(Data!$A$1,MATCH($D194,Data!$CG:$CG,0)-1,MATCH($E194&amp;"/"&amp;AB$1,Data!$1:$1,0)-1)=0,"",OFFSET(Data!$A$1,MATCH($D194,Data!$CG:$CG,0)-1,MATCH($E194&amp;"/"&amp;AB$1,Data!$1:$1,0)-1)))</f>
        <v/>
      </c>
      <c r="AC194" s="250" t="str">
        <f ca="1">IF(ISERROR(OFFSET(Data!$A$1,MATCH($D194,Data!$CG:$CG,0)-1,MATCH($E194&amp;"/"&amp;AC$1,Data!$1:$1,0)-1))=TRUE,"",IF(OFFSET(Data!$A$1,MATCH($D194,Data!$CG:$CG,0)-1,MATCH($E194&amp;"/"&amp;AC$1,Data!$1:$1,0)-1)=0,"",OFFSET(Data!$A$1,MATCH($D194,Data!$CG:$CG,0)-1,MATCH($E194&amp;"/"&amp;AC$1,Data!$1:$1,0)-1)))</f>
        <v/>
      </c>
      <c r="AD194" s="250" t="str">
        <f ca="1">IF(ISERROR(OFFSET(Data!$A$1,MATCH($D194,Data!$CG:$CG,0)-1,MATCH($E194&amp;"/"&amp;AD$1,Data!$1:$1,0)-1))=TRUE,"",IF(OFFSET(Data!$A$1,MATCH($D194,Data!$CG:$CG,0)-1,MATCH($E194&amp;"/"&amp;AD$1,Data!$1:$1,0)-1)=0,"",OFFSET(Data!$A$1,MATCH($D194,Data!$CG:$CG,0)-1,MATCH($E194&amp;"/"&amp;AD$1,Data!$1:$1,0)-1)))</f>
        <v/>
      </c>
      <c r="AE194" s="250" t="str">
        <f ca="1">IF(ISERROR(OFFSET(Data!$A$1,MATCH($D194,Data!$CG:$CG,0)-1,MATCH($E194&amp;"/"&amp;AE$1,Data!$1:$1,0)-1))=TRUE,"",IF(OFFSET(Data!$A$1,MATCH($D194,Data!$CG:$CG,0)-1,MATCH($E194&amp;"/"&amp;AE$1,Data!$1:$1,0)-1)=0,"",OFFSET(Data!$A$1,MATCH($D194,Data!$CG:$CG,0)-1,MATCH($E194&amp;"/"&amp;AE$1,Data!$1:$1,0)-1)))</f>
        <v/>
      </c>
      <c r="AF194" s="251" t="str">
        <f ca="1">IF(ISERROR(OFFSET(Data!$A$1,MATCH($D194,Data!$CG:$CG,0)-1,MATCH($E194&amp;"/"&amp;AF$1,Data!$1:$1,0)-1))=TRUE,"",IF(OFFSET(Data!$A$1,MATCH($D194,Data!$CG:$CG,0)-1,MATCH($E194&amp;"/"&amp;AF$1,Data!$1:$1,0)-1)=0,"",OFFSET(Data!$A$1,MATCH($D194,Data!$CG:$CG,0)-1,MATCH($E194&amp;"/"&amp;AF$1,Data!$1:$1,0)-1)))</f>
        <v/>
      </c>
      <c r="AG194" s="210">
        <f t="shared" ca="1" si="7"/>
        <v>0</v>
      </c>
      <c r="AH194" s="211">
        <f ca="1">AG194</f>
        <v>0</v>
      </c>
    </row>
    <row r="195" spans="1:34" ht="15" hidden="1" customHeight="1" thickBot="1" x14ac:dyDescent="0.3">
      <c r="A195" s="446"/>
      <c r="B195" s="449"/>
      <c r="C195" s="452"/>
      <c r="D195" s="28" t="e">
        <f>IF(C195&lt;&gt;"",C195,D194)</f>
        <v>#N/A</v>
      </c>
      <c r="E195" s="29" t="s">
        <v>22</v>
      </c>
      <c r="F195" s="254" t="str">
        <f ca="1">IF(ISERROR(OFFSET(Data!$A$1,MATCH($D195,Data!$CG:$CG,0)-1,MATCH($E195&amp;"/"&amp;F$1,Data!$1:$1,0)-1))=TRUE,"",IF(OFFSET(Data!$A$1,MATCH($D195,Data!$CG:$CG,0)-1,MATCH($E195&amp;"/"&amp;F$1,Data!$1:$1,0)-1)=0,"",OFFSET(Data!$A$1,MATCH($D195,Data!$CG:$CG,0)-1,MATCH($E195&amp;"/"&amp;F$1,Data!$1:$1,0)-1)))</f>
        <v/>
      </c>
      <c r="G195" s="252" t="str">
        <f ca="1">IF(ISERROR(OFFSET(Data!$A$1,MATCH($D195,Data!$CG:$CG,0)-1,MATCH($E195&amp;"/"&amp;G$1,Data!$1:$1,0)-1))=TRUE,"",IF(OFFSET(Data!$A$1,MATCH($D195,Data!$CG:$CG,0)-1,MATCH($E195&amp;"/"&amp;G$1,Data!$1:$1,0)-1)=0,"",OFFSET(Data!$A$1,MATCH($D195,Data!$CG:$CG,0)-1,MATCH($E195&amp;"/"&amp;G$1,Data!$1:$1,0)-1)))</f>
        <v/>
      </c>
      <c r="H195" s="252" t="str">
        <f ca="1">IF(ISERROR(OFFSET(Data!$A$1,MATCH($D195,Data!$CG:$CG,0)-1,MATCH($E195&amp;"/"&amp;H$1,Data!$1:$1,0)-1))=TRUE,"",IF(OFFSET(Data!$A$1,MATCH($D195,Data!$CG:$CG,0)-1,MATCH($E195&amp;"/"&amp;H$1,Data!$1:$1,0)-1)=0,"",OFFSET(Data!$A$1,MATCH($D195,Data!$CG:$CG,0)-1,MATCH($E195&amp;"/"&amp;H$1,Data!$1:$1,0)-1)))</f>
        <v/>
      </c>
      <c r="I195" s="252" t="str">
        <f ca="1">IF(ISERROR(OFFSET(Data!$A$1,MATCH($D195,Data!$CG:$CG,0)-1,MATCH($E195&amp;"/"&amp;I$1,Data!$1:$1,0)-1))=TRUE,"",IF(OFFSET(Data!$A$1,MATCH($D195,Data!$CG:$CG,0)-1,MATCH($E195&amp;"/"&amp;I$1,Data!$1:$1,0)-1)=0,"",OFFSET(Data!$A$1,MATCH($D195,Data!$CG:$CG,0)-1,MATCH($E195&amp;"/"&amp;I$1,Data!$1:$1,0)-1)))</f>
        <v/>
      </c>
      <c r="J195" s="252" t="str">
        <f ca="1">IF(ISERROR(OFFSET(Data!$A$1,MATCH($D195,Data!$CG:$CG,0)-1,MATCH($E195&amp;"/"&amp;J$1,Data!$1:$1,0)-1))=TRUE,"",IF(OFFSET(Data!$A$1,MATCH($D195,Data!$CG:$CG,0)-1,MATCH($E195&amp;"/"&amp;J$1,Data!$1:$1,0)-1)=0,"",OFFSET(Data!$A$1,MATCH($D195,Data!$CG:$CG,0)-1,MATCH($E195&amp;"/"&amp;J$1,Data!$1:$1,0)-1)))</f>
        <v/>
      </c>
      <c r="K195" s="252" t="str">
        <f ca="1">IF(ISERROR(OFFSET(Data!$A$1,MATCH($D195,Data!$CG:$CG,0)-1,MATCH($E195&amp;"/"&amp;K$1,Data!$1:$1,0)-1))=TRUE,"",IF(OFFSET(Data!$A$1,MATCH($D195,Data!$CG:$CG,0)-1,MATCH($E195&amp;"/"&amp;K$1,Data!$1:$1,0)-1)=0,"",OFFSET(Data!$A$1,MATCH($D195,Data!$CG:$CG,0)-1,MATCH($E195&amp;"/"&amp;K$1,Data!$1:$1,0)-1)))</f>
        <v/>
      </c>
      <c r="L195" s="252" t="str">
        <f ca="1">IF(ISERROR(OFFSET(Data!$A$1,MATCH($D195,Data!$CG:$CG,0)-1,MATCH($E195&amp;"/"&amp;L$1,Data!$1:$1,0)-1))=TRUE,"",IF(OFFSET(Data!$A$1,MATCH($D195,Data!$CG:$CG,0)-1,MATCH($E195&amp;"/"&amp;L$1,Data!$1:$1,0)-1)=0,"",OFFSET(Data!$A$1,MATCH($D195,Data!$CG:$CG,0)-1,MATCH($E195&amp;"/"&amp;L$1,Data!$1:$1,0)-1)))</f>
        <v/>
      </c>
      <c r="M195" s="252" t="str">
        <f ca="1">IF(ISERROR(OFFSET(Data!$A$1,MATCH($D195,Data!$CG:$CG,0)-1,MATCH($E195&amp;"/"&amp;M$1,Data!$1:$1,0)-1))=TRUE,"",IF(OFFSET(Data!$A$1,MATCH($D195,Data!$CG:$CG,0)-1,MATCH($E195&amp;"/"&amp;M$1,Data!$1:$1,0)-1)=0,"",OFFSET(Data!$A$1,MATCH($D195,Data!$CG:$CG,0)-1,MATCH($E195&amp;"/"&amp;M$1,Data!$1:$1,0)-1)))</f>
        <v/>
      </c>
      <c r="N195" s="252" t="str">
        <f ca="1">IF(ISERROR(OFFSET(Data!$A$1,MATCH($D195,Data!$CG:$CG,0)-1,MATCH($E195&amp;"/"&amp;N$1,Data!$1:$1,0)-1))=TRUE,"",IF(OFFSET(Data!$A$1,MATCH($D195,Data!$CG:$CG,0)-1,MATCH($E195&amp;"/"&amp;N$1,Data!$1:$1,0)-1)=0,"",OFFSET(Data!$A$1,MATCH($D195,Data!$CG:$CG,0)-1,MATCH($E195&amp;"/"&amp;N$1,Data!$1:$1,0)-1)))</f>
        <v/>
      </c>
      <c r="O195" s="252" t="str">
        <f ca="1">IF(ISERROR(OFFSET(Data!$A$1,MATCH($D195,Data!$CG:$CG,0)-1,MATCH($E195&amp;"/"&amp;O$1,Data!$1:$1,0)-1))=TRUE,"",IF(OFFSET(Data!$A$1,MATCH($D195,Data!$CG:$CG,0)-1,MATCH($E195&amp;"/"&amp;O$1,Data!$1:$1,0)-1)=0,"",OFFSET(Data!$A$1,MATCH($D195,Data!$CG:$CG,0)-1,MATCH($E195&amp;"/"&amp;O$1,Data!$1:$1,0)-1)))</f>
        <v/>
      </c>
      <c r="P195" s="252" t="str">
        <f ca="1">IF(ISERROR(OFFSET(Data!$A$1,MATCH($D195,Data!$CG:$CG,0)-1,MATCH($E195&amp;"/"&amp;P$1,Data!$1:$1,0)-1))=TRUE,"",IF(OFFSET(Data!$A$1,MATCH($D195,Data!$CG:$CG,0)-1,MATCH($E195&amp;"/"&amp;P$1,Data!$1:$1,0)-1)=0,"",OFFSET(Data!$A$1,MATCH($D195,Data!$CG:$CG,0)-1,MATCH($E195&amp;"/"&amp;P$1,Data!$1:$1,0)-1)))</f>
        <v/>
      </c>
      <c r="Q195" s="252" t="str">
        <f ca="1">IF(ISERROR(OFFSET(Data!$A$1,MATCH($D195,Data!$CG:$CG,0)-1,MATCH($E195&amp;"/"&amp;Q$1,Data!$1:$1,0)-1))=TRUE,"",IF(OFFSET(Data!$A$1,MATCH($D195,Data!$CG:$CG,0)-1,MATCH($E195&amp;"/"&amp;Q$1,Data!$1:$1,0)-1)=0,"",OFFSET(Data!$A$1,MATCH($D195,Data!$CG:$CG,0)-1,MATCH($E195&amp;"/"&amp;Q$1,Data!$1:$1,0)-1)))</f>
        <v/>
      </c>
      <c r="R195" s="252" t="str">
        <f ca="1">IF(ISERROR(OFFSET(Data!$A$1,MATCH($D195,Data!$CG:$CG,0)-1,MATCH($E195&amp;"/"&amp;R$1,Data!$1:$1,0)-1))=TRUE,"",IF(OFFSET(Data!$A$1,MATCH($D195,Data!$CG:$CG,0)-1,MATCH($E195&amp;"/"&amp;R$1,Data!$1:$1,0)-1)=0,"",OFFSET(Data!$A$1,MATCH($D195,Data!$CG:$CG,0)-1,MATCH($E195&amp;"/"&amp;R$1,Data!$1:$1,0)-1)))</f>
        <v/>
      </c>
      <c r="S195" s="252" t="str">
        <f ca="1">IF(ISERROR(OFFSET(Data!$A$1,MATCH($D195,Data!$CG:$CG,0)-1,MATCH($E195&amp;"/"&amp;S$1,Data!$1:$1,0)-1))=TRUE,"",IF(OFFSET(Data!$A$1,MATCH($D195,Data!$CG:$CG,0)-1,MATCH($E195&amp;"/"&amp;S$1,Data!$1:$1,0)-1)=0,"",OFFSET(Data!$A$1,MATCH($D195,Data!$CG:$CG,0)-1,MATCH($E195&amp;"/"&amp;S$1,Data!$1:$1,0)-1)))</f>
        <v/>
      </c>
      <c r="T195" s="252" t="str">
        <f ca="1">IF(ISERROR(OFFSET(Data!$A$1,MATCH($D195,Data!$CG:$CG,0)-1,MATCH($E195&amp;"/"&amp;T$1,Data!$1:$1,0)-1))=TRUE,"",IF(OFFSET(Data!$A$1,MATCH($D195,Data!$CG:$CG,0)-1,MATCH($E195&amp;"/"&amp;T$1,Data!$1:$1,0)-1)=0,"",OFFSET(Data!$A$1,MATCH($D195,Data!$CG:$CG,0)-1,MATCH($E195&amp;"/"&amp;T$1,Data!$1:$1,0)-1)))</f>
        <v/>
      </c>
      <c r="U195" s="252" t="str">
        <f ca="1">IF(ISERROR(OFFSET(Data!$A$1,MATCH($D195,Data!$CG:$CG,0)-1,MATCH($E195&amp;"/"&amp;U$1,Data!$1:$1,0)-1))=TRUE,"",IF(OFFSET(Data!$A$1,MATCH($D195,Data!$CG:$CG,0)-1,MATCH($E195&amp;"/"&amp;U$1,Data!$1:$1,0)-1)=0,"",OFFSET(Data!$A$1,MATCH($D195,Data!$CG:$CG,0)-1,MATCH($E195&amp;"/"&amp;U$1,Data!$1:$1,0)-1)))</f>
        <v/>
      </c>
      <c r="V195" s="252" t="str">
        <f ca="1">IF(ISERROR(OFFSET(Data!$A$1,MATCH($D195,Data!$CG:$CG,0)-1,MATCH($E195&amp;"/"&amp;V$1,Data!$1:$1,0)-1))=TRUE,"",IF(OFFSET(Data!$A$1,MATCH($D195,Data!$CG:$CG,0)-1,MATCH($E195&amp;"/"&amp;V$1,Data!$1:$1,0)-1)=0,"",OFFSET(Data!$A$1,MATCH($D195,Data!$CG:$CG,0)-1,MATCH($E195&amp;"/"&amp;V$1,Data!$1:$1,0)-1)))</f>
        <v/>
      </c>
      <c r="W195" s="269" t="str">
        <f ca="1">IF(ISERROR(OFFSET(Data!$A$1,MATCH($D195,Data!$CG:$CG,0)-1,MATCH($E195&amp;"/"&amp;W$1,Data!$1:$1,0)-1))=TRUE,"",IF(OFFSET(Data!$A$1,MATCH($D195,Data!$CG:$CG,0)-1,MATCH($E195&amp;"/"&amp;W$1,Data!$1:$1,0)-1)=0,"",OFFSET(Data!$A$1,MATCH($D195,Data!$CG:$CG,0)-1,MATCH($E195&amp;"/"&amp;W$1,Data!$1:$1,0)-1)))</f>
        <v/>
      </c>
      <c r="X195" s="252" t="str">
        <f ca="1">IF(ISERROR(OFFSET(Data!$A$1,MATCH($D195,Data!$CG:$CG,0)-1,MATCH($E195&amp;"/"&amp;X$1,Data!$1:$1,0)-1))=TRUE,"",IF(OFFSET(Data!$A$1,MATCH($D195,Data!$CG:$CG,0)-1,MATCH($E195&amp;"/"&amp;X$1,Data!$1:$1,0)-1)=0,"",OFFSET(Data!$A$1,MATCH($D195,Data!$CG:$CG,0)-1,MATCH($E195&amp;"/"&amp;X$1,Data!$1:$1,0)-1)))</f>
        <v/>
      </c>
      <c r="Y195" s="252" t="str">
        <f ca="1">IF(ISERROR(OFFSET(Data!$A$1,MATCH($D195,Data!$CG:$CG,0)-1,MATCH($E195&amp;"/"&amp;Y$1,Data!$1:$1,0)-1))=TRUE,"",IF(OFFSET(Data!$A$1,MATCH($D195,Data!$CG:$CG,0)-1,MATCH($E195&amp;"/"&amp;Y$1,Data!$1:$1,0)-1)=0,"",OFFSET(Data!$A$1,MATCH($D195,Data!$CG:$CG,0)-1,MATCH($E195&amp;"/"&amp;Y$1,Data!$1:$1,0)-1)))</f>
        <v/>
      </c>
      <c r="Z195" s="252" t="str">
        <f ca="1">IF(ISERROR(OFFSET(Data!$A$1,MATCH($D195,Data!$CG:$CG,0)-1,MATCH($E195&amp;"/"&amp;Z$1,Data!$1:$1,0)-1))=TRUE,"",IF(OFFSET(Data!$A$1,MATCH($D195,Data!$CG:$CG,0)-1,MATCH($E195&amp;"/"&amp;Z$1,Data!$1:$1,0)-1)=0,"",OFFSET(Data!$A$1,MATCH($D195,Data!$CG:$CG,0)-1,MATCH($E195&amp;"/"&amp;Z$1,Data!$1:$1,0)-1)))</f>
        <v/>
      </c>
      <c r="AA195" s="252" t="str">
        <f ca="1">IF(ISERROR(OFFSET(Data!$A$1,MATCH($D195,Data!$CG:$CG,0)-1,MATCH($E195&amp;"/"&amp;AA$1,Data!$1:$1,0)-1))=TRUE,"",IF(OFFSET(Data!$A$1,MATCH($D195,Data!$CG:$CG,0)-1,MATCH($E195&amp;"/"&amp;AA$1,Data!$1:$1,0)-1)=0,"",OFFSET(Data!$A$1,MATCH($D195,Data!$CG:$CG,0)-1,MATCH($E195&amp;"/"&amp;AA$1,Data!$1:$1,0)-1)))</f>
        <v/>
      </c>
      <c r="AB195" s="252" t="str">
        <f ca="1">IF(ISERROR(OFFSET(Data!$A$1,MATCH($D195,Data!$CG:$CG,0)-1,MATCH($E195&amp;"/"&amp;AB$1,Data!$1:$1,0)-1))=TRUE,"",IF(OFFSET(Data!$A$1,MATCH($D195,Data!$CG:$CG,0)-1,MATCH($E195&amp;"/"&amp;AB$1,Data!$1:$1,0)-1)=0,"",OFFSET(Data!$A$1,MATCH($D195,Data!$CG:$CG,0)-1,MATCH($E195&amp;"/"&amp;AB$1,Data!$1:$1,0)-1)))</f>
        <v/>
      </c>
      <c r="AC195" s="252" t="str">
        <f ca="1">IF(ISERROR(OFFSET(Data!$A$1,MATCH($D195,Data!$CG:$CG,0)-1,MATCH($E195&amp;"/"&amp;AC$1,Data!$1:$1,0)-1))=TRUE,"",IF(OFFSET(Data!$A$1,MATCH($D195,Data!$CG:$CG,0)-1,MATCH($E195&amp;"/"&amp;AC$1,Data!$1:$1,0)-1)=0,"",OFFSET(Data!$A$1,MATCH($D195,Data!$CG:$CG,0)-1,MATCH($E195&amp;"/"&amp;AC$1,Data!$1:$1,0)-1)))</f>
        <v/>
      </c>
      <c r="AD195" s="252" t="str">
        <f ca="1">IF(ISERROR(OFFSET(Data!$A$1,MATCH($D195,Data!$CG:$CG,0)-1,MATCH($E195&amp;"/"&amp;AD$1,Data!$1:$1,0)-1))=TRUE,"",IF(OFFSET(Data!$A$1,MATCH($D195,Data!$CG:$CG,0)-1,MATCH($E195&amp;"/"&amp;AD$1,Data!$1:$1,0)-1)=0,"",OFFSET(Data!$A$1,MATCH($D195,Data!$CG:$CG,0)-1,MATCH($E195&amp;"/"&amp;AD$1,Data!$1:$1,0)-1)))</f>
        <v/>
      </c>
      <c r="AE195" s="252" t="str">
        <f ca="1">IF(ISERROR(OFFSET(Data!$A$1,MATCH($D195,Data!$CG:$CG,0)-1,MATCH($E195&amp;"/"&amp;AE$1,Data!$1:$1,0)-1))=TRUE,"",IF(OFFSET(Data!$A$1,MATCH($D195,Data!$CG:$CG,0)-1,MATCH($E195&amp;"/"&amp;AE$1,Data!$1:$1,0)-1)=0,"",OFFSET(Data!$A$1,MATCH($D195,Data!$CG:$CG,0)-1,MATCH($E195&amp;"/"&amp;AE$1,Data!$1:$1,0)-1)))</f>
        <v/>
      </c>
      <c r="AF195" s="253" t="str">
        <f ca="1">IF(ISERROR(OFFSET(Data!$A$1,MATCH($D195,Data!$CG:$CG,0)-1,MATCH($E195&amp;"/"&amp;AF$1,Data!$1:$1,0)-1))=TRUE,"",IF(OFFSET(Data!$A$1,MATCH($D195,Data!$CG:$CG,0)-1,MATCH($E195&amp;"/"&amp;AF$1,Data!$1:$1,0)-1)=0,"",OFFSET(Data!$A$1,MATCH($D195,Data!$CG:$CG,0)-1,MATCH($E195&amp;"/"&amp;AF$1,Data!$1:$1,0)-1)))</f>
        <v/>
      </c>
      <c r="AG195" s="212">
        <f t="shared" ca="1" si="7"/>
        <v>0</v>
      </c>
      <c r="AH195" s="213">
        <f ca="1">SUM(AG194:AG195)</f>
        <v>0</v>
      </c>
    </row>
    <row r="196" spans="1:34" ht="15" hidden="1" customHeight="1" x14ac:dyDescent="0.25">
      <c r="A196" s="446"/>
      <c r="B196" s="449"/>
      <c r="C196" s="452"/>
      <c r="D196" s="28" t="e">
        <f>IF(C196&lt;&gt;"",C196,D195)</f>
        <v>#N/A</v>
      </c>
      <c r="E196" s="29" t="s">
        <v>23</v>
      </c>
      <c r="F196" s="254" t="str">
        <f ca="1">IF(ISERROR(OFFSET(Data!$A$1,MATCH($D196,Data!$CG:$CG,0)-1,MATCH($E196&amp;"/"&amp;F$1,Data!$1:$1,0)-1))=TRUE,"",IF(OFFSET(Data!$A$1,MATCH($D196,Data!$CG:$CG,0)-1,MATCH($E196&amp;"/"&amp;F$1,Data!$1:$1,0)-1)=0,"",OFFSET(Data!$A$1,MATCH($D196,Data!$CG:$CG,0)-1,MATCH($E196&amp;"/"&amp;F$1,Data!$1:$1,0)-1)))</f>
        <v/>
      </c>
      <c r="G196" s="252" t="str">
        <f ca="1">IF(ISERROR(OFFSET(Data!$A$1,MATCH($D196,Data!$CG:$CG,0)-1,MATCH($E196&amp;"/"&amp;G$1,Data!$1:$1,0)-1))=TRUE,"",IF(OFFSET(Data!$A$1,MATCH($D196,Data!$CG:$CG,0)-1,MATCH($E196&amp;"/"&amp;G$1,Data!$1:$1,0)-1)=0,"",OFFSET(Data!$A$1,MATCH($D196,Data!$CG:$CG,0)-1,MATCH($E196&amp;"/"&amp;G$1,Data!$1:$1,0)-1)))</f>
        <v/>
      </c>
      <c r="H196" s="252" t="str">
        <f ca="1">IF(ISERROR(OFFSET(Data!$A$1,MATCH($D196,Data!$CG:$CG,0)-1,MATCH($E196&amp;"/"&amp;H$1,Data!$1:$1,0)-1))=TRUE,"",IF(OFFSET(Data!$A$1,MATCH($D196,Data!$CG:$CG,0)-1,MATCH($E196&amp;"/"&amp;H$1,Data!$1:$1,0)-1)=0,"",OFFSET(Data!$A$1,MATCH($D196,Data!$CG:$CG,0)-1,MATCH($E196&amp;"/"&amp;H$1,Data!$1:$1,0)-1)))</f>
        <v/>
      </c>
      <c r="I196" s="252" t="str">
        <f ca="1">IF(ISERROR(OFFSET(Data!$A$1,MATCH($D196,Data!$CG:$CG,0)-1,MATCH($E196&amp;"/"&amp;I$1,Data!$1:$1,0)-1))=TRUE,"",IF(OFFSET(Data!$A$1,MATCH($D196,Data!$CG:$CG,0)-1,MATCH($E196&amp;"/"&amp;I$1,Data!$1:$1,0)-1)=0,"",OFFSET(Data!$A$1,MATCH($D196,Data!$CG:$CG,0)-1,MATCH($E196&amp;"/"&amp;I$1,Data!$1:$1,0)-1)))</f>
        <v/>
      </c>
      <c r="J196" s="252" t="str">
        <f ca="1">IF(ISERROR(OFFSET(Data!$A$1,MATCH($D196,Data!$CG:$CG,0)-1,MATCH($E196&amp;"/"&amp;J$1,Data!$1:$1,0)-1))=TRUE,"",IF(OFFSET(Data!$A$1,MATCH($D196,Data!$CG:$CG,0)-1,MATCH($E196&amp;"/"&amp;J$1,Data!$1:$1,0)-1)=0,"",OFFSET(Data!$A$1,MATCH($D196,Data!$CG:$CG,0)-1,MATCH($E196&amp;"/"&amp;J$1,Data!$1:$1,0)-1)))</f>
        <v/>
      </c>
      <c r="K196" s="252" t="str">
        <f ca="1">IF(ISERROR(OFFSET(Data!$A$1,MATCH($D196,Data!$CG:$CG,0)-1,MATCH($E196&amp;"/"&amp;K$1,Data!$1:$1,0)-1))=TRUE,"",IF(OFFSET(Data!$A$1,MATCH($D196,Data!$CG:$CG,0)-1,MATCH($E196&amp;"/"&amp;K$1,Data!$1:$1,0)-1)=0,"",OFFSET(Data!$A$1,MATCH($D196,Data!$CG:$CG,0)-1,MATCH($E196&amp;"/"&amp;K$1,Data!$1:$1,0)-1)))</f>
        <v/>
      </c>
      <c r="L196" s="252" t="str">
        <f ca="1">IF(ISERROR(OFFSET(Data!$A$1,MATCH($D196,Data!$CG:$CG,0)-1,MATCH($E196&amp;"/"&amp;L$1,Data!$1:$1,0)-1))=TRUE,"",IF(OFFSET(Data!$A$1,MATCH($D196,Data!$CG:$CG,0)-1,MATCH($E196&amp;"/"&amp;L$1,Data!$1:$1,0)-1)=0,"",OFFSET(Data!$A$1,MATCH($D196,Data!$CG:$CG,0)-1,MATCH($E196&amp;"/"&amp;L$1,Data!$1:$1,0)-1)))</f>
        <v/>
      </c>
      <c r="M196" s="252" t="str">
        <f ca="1">IF(ISERROR(OFFSET(Data!$A$1,MATCH($D196,Data!$CG:$CG,0)-1,MATCH($E196&amp;"/"&amp;M$1,Data!$1:$1,0)-1))=TRUE,"",IF(OFFSET(Data!$A$1,MATCH($D196,Data!$CG:$CG,0)-1,MATCH($E196&amp;"/"&amp;M$1,Data!$1:$1,0)-1)=0,"",OFFSET(Data!$A$1,MATCH($D196,Data!$CG:$CG,0)-1,MATCH($E196&amp;"/"&amp;M$1,Data!$1:$1,0)-1)))</f>
        <v/>
      </c>
      <c r="N196" s="252" t="str">
        <f ca="1">IF(ISERROR(OFFSET(Data!$A$1,MATCH($D196,Data!$CG:$CG,0)-1,MATCH($E196&amp;"/"&amp;N$1,Data!$1:$1,0)-1))=TRUE,"",IF(OFFSET(Data!$A$1,MATCH($D196,Data!$CG:$CG,0)-1,MATCH($E196&amp;"/"&amp;N$1,Data!$1:$1,0)-1)=0,"",OFFSET(Data!$A$1,MATCH($D196,Data!$CG:$CG,0)-1,MATCH($E196&amp;"/"&amp;N$1,Data!$1:$1,0)-1)))</f>
        <v/>
      </c>
      <c r="O196" s="252" t="str">
        <f ca="1">IF(ISERROR(OFFSET(Data!$A$1,MATCH($D196,Data!$CG:$CG,0)-1,MATCH($E196&amp;"/"&amp;O$1,Data!$1:$1,0)-1))=TRUE,"",IF(OFFSET(Data!$A$1,MATCH($D196,Data!$CG:$CG,0)-1,MATCH($E196&amp;"/"&amp;O$1,Data!$1:$1,0)-1)=0,"",OFFSET(Data!$A$1,MATCH($D196,Data!$CG:$CG,0)-1,MATCH($E196&amp;"/"&amp;O$1,Data!$1:$1,0)-1)))</f>
        <v/>
      </c>
      <c r="P196" s="252" t="str">
        <f ca="1">IF(ISERROR(OFFSET(Data!$A$1,MATCH($D196,Data!$CG:$CG,0)-1,MATCH($E196&amp;"/"&amp;P$1,Data!$1:$1,0)-1))=TRUE,"",IF(OFFSET(Data!$A$1,MATCH($D196,Data!$CG:$CG,0)-1,MATCH($E196&amp;"/"&amp;P$1,Data!$1:$1,0)-1)=0,"",OFFSET(Data!$A$1,MATCH($D196,Data!$CG:$CG,0)-1,MATCH($E196&amp;"/"&amp;P$1,Data!$1:$1,0)-1)))</f>
        <v/>
      </c>
      <c r="Q196" s="252" t="str">
        <f ca="1">IF(ISERROR(OFFSET(Data!$A$1,MATCH($D196,Data!$CG:$CG,0)-1,MATCH($E196&amp;"/"&amp;Q$1,Data!$1:$1,0)-1))=TRUE,"",IF(OFFSET(Data!$A$1,MATCH($D196,Data!$CG:$CG,0)-1,MATCH($E196&amp;"/"&amp;Q$1,Data!$1:$1,0)-1)=0,"",OFFSET(Data!$A$1,MATCH($D196,Data!$CG:$CG,0)-1,MATCH($E196&amp;"/"&amp;Q$1,Data!$1:$1,0)-1)))</f>
        <v/>
      </c>
      <c r="R196" s="252" t="str">
        <f ca="1">IF(ISERROR(OFFSET(Data!$A$1,MATCH($D196,Data!$CG:$CG,0)-1,MATCH($E196&amp;"/"&amp;R$1,Data!$1:$1,0)-1))=TRUE,"",IF(OFFSET(Data!$A$1,MATCH($D196,Data!$CG:$CG,0)-1,MATCH($E196&amp;"/"&amp;R$1,Data!$1:$1,0)-1)=0,"",OFFSET(Data!$A$1,MATCH($D196,Data!$CG:$CG,0)-1,MATCH($E196&amp;"/"&amp;R$1,Data!$1:$1,0)-1)))</f>
        <v/>
      </c>
      <c r="S196" s="252" t="str">
        <f ca="1">IF(ISERROR(OFFSET(Data!$A$1,MATCH($D196,Data!$CG:$CG,0)-1,MATCH($E196&amp;"/"&amp;S$1,Data!$1:$1,0)-1))=TRUE,"",IF(OFFSET(Data!$A$1,MATCH($D196,Data!$CG:$CG,0)-1,MATCH($E196&amp;"/"&amp;S$1,Data!$1:$1,0)-1)=0,"",OFFSET(Data!$A$1,MATCH($D196,Data!$CG:$CG,0)-1,MATCH($E196&amp;"/"&amp;S$1,Data!$1:$1,0)-1)))</f>
        <v/>
      </c>
      <c r="T196" s="252" t="str">
        <f ca="1">IF(ISERROR(OFFSET(Data!$A$1,MATCH($D196,Data!$CG:$CG,0)-1,MATCH($E196&amp;"/"&amp;T$1,Data!$1:$1,0)-1))=TRUE,"",IF(OFFSET(Data!$A$1,MATCH($D196,Data!$CG:$CG,0)-1,MATCH($E196&amp;"/"&amp;T$1,Data!$1:$1,0)-1)=0,"",OFFSET(Data!$A$1,MATCH($D196,Data!$CG:$CG,0)-1,MATCH($E196&amp;"/"&amp;T$1,Data!$1:$1,0)-1)))</f>
        <v/>
      </c>
      <c r="U196" s="252" t="str">
        <f ca="1">IF(ISERROR(OFFSET(Data!$A$1,MATCH($D196,Data!$CG:$CG,0)-1,MATCH($E196&amp;"/"&amp;U$1,Data!$1:$1,0)-1))=TRUE,"",IF(OFFSET(Data!$A$1,MATCH($D196,Data!$CG:$CG,0)-1,MATCH($E196&amp;"/"&amp;U$1,Data!$1:$1,0)-1)=0,"",OFFSET(Data!$A$1,MATCH($D196,Data!$CG:$CG,0)-1,MATCH($E196&amp;"/"&amp;U$1,Data!$1:$1,0)-1)))</f>
        <v/>
      </c>
      <c r="V196" s="252" t="str">
        <f ca="1">IF(ISERROR(OFFSET(Data!$A$1,MATCH($D196,Data!$CG:$CG,0)-1,MATCH($E196&amp;"/"&amp;V$1,Data!$1:$1,0)-1))=TRUE,"",IF(OFFSET(Data!$A$1,MATCH($D196,Data!$CG:$CG,0)-1,MATCH($E196&amp;"/"&amp;V$1,Data!$1:$1,0)-1)=0,"",OFFSET(Data!$A$1,MATCH($D196,Data!$CG:$CG,0)-1,MATCH($E196&amp;"/"&amp;V$1,Data!$1:$1,0)-1)))</f>
        <v/>
      </c>
      <c r="W196" s="269" t="str">
        <f ca="1">IF(ISERROR(OFFSET(Data!$A$1,MATCH($D196,Data!$CG:$CG,0)-1,MATCH($E196&amp;"/"&amp;W$1,Data!$1:$1,0)-1))=TRUE,"",IF(OFFSET(Data!$A$1,MATCH($D196,Data!$CG:$CG,0)-1,MATCH($E196&amp;"/"&amp;W$1,Data!$1:$1,0)-1)=0,"",OFFSET(Data!$A$1,MATCH($D196,Data!$CG:$CG,0)-1,MATCH($E196&amp;"/"&amp;W$1,Data!$1:$1,0)-1)))</f>
        <v/>
      </c>
      <c r="X196" s="252" t="str">
        <f ca="1">IF(ISERROR(OFFSET(Data!$A$1,MATCH($D196,Data!$CG:$CG,0)-1,MATCH($E196&amp;"/"&amp;X$1,Data!$1:$1,0)-1))=TRUE,"",IF(OFFSET(Data!$A$1,MATCH($D196,Data!$CG:$CG,0)-1,MATCH($E196&amp;"/"&amp;X$1,Data!$1:$1,0)-1)=0,"",OFFSET(Data!$A$1,MATCH($D196,Data!$CG:$CG,0)-1,MATCH($E196&amp;"/"&amp;X$1,Data!$1:$1,0)-1)))</f>
        <v/>
      </c>
      <c r="Y196" s="252" t="str">
        <f ca="1">IF(ISERROR(OFFSET(Data!$A$1,MATCH($D196,Data!$CG:$CG,0)-1,MATCH($E196&amp;"/"&amp;Y$1,Data!$1:$1,0)-1))=TRUE,"",IF(OFFSET(Data!$A$1,MATCH($D196,Data!$CG:$CG,0)-1,MATCH($E196&amp;"/"&amp;Y$1,Data!$1:$1,0)-1)=0,"",OFFSET(Data!$A$1,MATCH($D196,Data!$CG:$CG,0)-1,MATCH($E196&amp;"/"&amp;Y$1,Data!$1:$1,0)-1)))</f>
        <v/>
      </c>
      <c r="Z196" s="252" t="str">
        <f ca="1">IF(ISERROR(OFFSET(Data!$A$1,MATCH($D196,Data!$CG:$CG,0)-1,MATCH($E196&amp;"/"&amp;Z$1,Data!$1:$1,0)-1))=TRUE,"",IF(OFFSET(Data!$A$1,MATCH($D196,Data!$CG:$CG,0)-1,MATCH($E196&amp;"/"&amp;Z$1,Data!$1:$1,0)-1)=0,"",OFFSET(Data!$A$1,MATCH($D196,Data!$CG:$CG,0)-1,MATCH($E196&amp;"/"&amp;Z$1,Data!$1:$1,0)-1)))</f>
        <v/>
      </c>
      <c r="AA196" s="252" t="str">
        <f ca="1">IF(ISERROR(OFFSET(Data!$A$1,MATCH($D196,Data!$CG:$CG,0)-1,MATCH($E196&amp;"/"&amp;AA$1,Data!$1:$1,0)-1))=TRUE,"",IF(OFFSET(Data!$A$1,MATCH($D196,Data!$CG:$CG,0)-1,MATCH($E196&amp;"/"&amp;AA$1,Data!$1:$1,0)-1)=0,"",OFFSET(Data!$A$1,MATCH($D196,Data!$CG:$CG,0)-1,MATCH($E196&amp;"/"&amp;AA$1,Data!$1:$1,0)-1)))</f>
        <v/>
      </c>
      <c r="AB196" s="252" t="str">
        <f ca="1">IF(ISERROR(OFFSET(Data!$A$1,MATCH($D196,Data!$CG:$CG,0)-1,MATCH($E196&amp;"/"&amp;AB$1,Data!$1:$1,0)-1))=TRUE,"",IF(OFFSET(Data!$A$1,MATCH($D196,Data!$CG:$CG,0)-1,MATCH($E196&amp;"/"&amp;AB$1,Data!$1:$1,0)-1)=0,"",OFFSET(Data!$A$1,MATCH($D196,Data!$CG:$CG,0)-1,MATCH($E196&amp;"/"&amp;AB$1,Data!$1:$1,0)-1)))</f>
        <v/>
      </c>
      <c r="AC196" s="252" t="str">
        <f ca="1">IF(ISERROR(OFFSET(Data!$A$1,MATCH($D196,Data!$CG:$CG,0)-1,MATCH($E196&amp;"/"&amp;AC$1,Data!$1:$1,0)-1))=TRUE,"",IF(OFFSET(Data!$A$1,MATCH($D196,Data!$CG:$CG,0)-1,MATCH($E196&amp;"/"&amp;AC$1,Data!$1:$1,0)-1)=0,"",OFFSET(Data!$A$1,MATCH($D196,Data!$CG:$CG,0)-1,MATCH($E196&amp;"/"&amp;AC$1,Data!$1:$1,0)-1)))</f>
        <v/>
      </c>
      <c r="AD196" s="252" t="str">
        <f ca="1">IF(ISERROR(OFFSET(Data!$A$1,MATCH($D196,Data!$CG:$CG,0)-1,MATCH($E196&amp;"/"&amp;AD$1,Data!$1:$1,0)-1))=TRUE,"",IF(OFFSET(Data!$A$1,MATCH($D196,Data!$CG:$CG,0)-1,MATCH($E196&amp;"/"&amp;AD$1,Data!$1:$1,0)-1)=0,"",OFFSET(Data!$A$1,MATCH($D196,Data!$CG:$CG,0)-1,MATCH($E196&amp;"/"&amp;AD$1,Data!$1:$1,0)-1)))</f>
        <v/>
      </c>
      <c r="AE196" s="252" t="str">
        <f ca="1">IF(ISERROR(OFFSET(Data!$A$1,MATCH($D196,Data!$CG:$CG,0)-1,MATCH($E196&amp;"/"&amp;AE$1,Data!$1:$1,0)-1))=TRUE,"",IF(OFFSET(Data!$A$1,MATCH($D196,Data!$CG:$CG,0)-1,MATCH($E196&amp;"/"&amp;AE$1,Data!$1:$1,0)-1)=0,"",OFFSET(Data!$A$1,MATCH($D196,Data!$CG:$CG,0)-1,MATCH($E196&amp;"/"&amp;AE$1,Data!$1:$1,0)-1)))</f>
        <v/>
      </c>
      <c r="AF196" s="253" t="str">
        <f ca="1">IF(ISERROR(OFFSET(Data!$A$1,MATCH($D196,Data!$CG:$CG,0)-1,MATCH($E196&amp;"/"&amp;AF$1,Data!$1:$1,0)-1))=TRUE,"",IF(OFFSET(Data!$A$1,MATCH($D196,Data!$CG:$CG,0)-1,MATCH($E196&amp;"/"&amp;AF$1,Data!$1:$1,0)-1)=0,"",OFFSET(Data!$A$1,MATCH($D196,Data!$CG:$CG,0)-1,MATCH($E196&amp;"/"&amp;AF$1,Data!$1:$1,0)-1)))</f>
        <v/>
      </c>
      <c r="AG196" s="212">
        <f t="shared" ca="1" si="7"/>
        <v>0</v>
      </c>
      <c r="AH196" s="213">
        <f ca="1">SUM(AG194:AG196)</f>
        <v>0</v>
      </c>
    </row>
    <row r="197" spans="1:34" ht="15.75" hidden="1" customHeight="1" x14ac:dyDescent="0.25">
      <c r="A197" s="446"/>
      <c r="B197" s="449"/>
      <c r="C197" s="452"/>
      <c r="D197" s="28" t="e">
        <f>IF(C197&lt;&gt;"",C197,D196)</f>
        <v>#N/A</v>
      </c>
      <c r="E197" s="29" t="s">
        <v>24</v>
      </c>
      <c r="F197" s="254" t="str">
        <f ca="1">IF(ISERROR(OFFSET(Data!$A$1,MATCH($D197,Data!$CG:$CG,0)-1,MATCH($E197&amp;"/"&amp;F$1,Data!$1:$1,0)-1))=TRUE,"",IF(OFFSET(Data!$A$1,MATCH($D197,Data!$CG:$CG,0)-1,MATCH($E197&amp;"/"&amp;F$1,Data!$1:$1,0)-1)=0,"",OFFSET(Data!$A$1,MATCH($D197,Data!$CG:$CG,0)-1,MATCH($E197&amp;"/"&amp;F$1,Data!$1:$1,0)-1)))</f>
        <v/>
      </c>
      <c r="G197" s="252" t="str">
        <f ca="1">IF(ISERROR(OFFSET(Data!$A$1,MATCH($D197,Data!$CG:$CG,0)-1,MATCH($E197&amp;"/"&amp;G$1,Data!$1:$1,0)-1))=TRUE,"",IF(OFFSET(Data!$A$1,MATCH($D197,Data!$CG:$CG,0)-1,MATCH($E197&amp;"/"&amp;G$1,Data!$1:$1,0)-1)=0,"",OFFSET(Data!$A$1,MATCH($D197,Data!$CG:$CG,0)-1,MATCH($E197&amp;"/"&amp;G$1,Data!$1:$1,0)-1)))</f>
        <v/>
      </c>
      <c r="H197" s="252" t="str">
        <f ca="1">IF(ISERROR(OFFSET(Data!$A$1,MATCH($D197,Data!$CG:$CG,0)-1,MATCH($E197&amp;"/"&amp;H$1,Data!$1:$1,0)-1))=TRUE,"",IF(OFFSET(Data!$A$1,MATCH($D197,Data!$CG:$CG,0)-1,MATCH($E197&amp;"/"&amp;H$1,Data!$1:$1,0)-1)=0,"",OFFSET(Data!$A$1,MATCH($D197,Data!$CG:$CG,0)-1,MATCH($E197&amp;"/"&amp;H$1,Data!$1:$1,0)-1)))</f>
        <v/>
      </c>
      <c r="I197" s="252" t="str">
        <f ca="1">IF(ISERROR(OFFSET(Data!$A$1,MATCH($D197,Data!$CG:$CG,0)-1,MATCH($E197&amp;"/"&amp;I$1,Data!$1:$1,0)-1))=TRUE,"",IF(OFFSET(Data!$A$1,MATCH($D197,Data!$CG:$CG,0)-1,MATCH($E197&amp;"/"&amp;I$1,Data!$1:$1,0)-1)=0,"",OFFSET(Data!$A$1,MATCH($D197,Data!$CG:$CG,0)-1,MATCH($E197&amp;"/"&amp;I$1,Data!$1:$1,0)-1)))</f>
        <v/>
      </c>
      <c r="J197" s="252" t="str">
        <f ca="1">IF(ISERROR(OFFSET(Data!$A$1,MATCH($D197,Data!$CG:$CG,0)-1,MATCH($E197&amp;"/"&amp;J$1,Data!$1:$1,0)-1))=TRUE,"",IF(OFFSET(Data!$A$1,MATCH($D197,Data!$CG:$CG,0)-1,MATCH($E197&amp;"/"&amp;J$1,Data!$1:$1,0)-1)=0,"",OFFSET(Data!$A$1,MATCH($D197,Data!$CG:$CG,0)-1,MATCH($E197&amp;"/"&amp;J$1,Data!$1:$1,0)-1)))</f>
        <v/>
      </c>
      <c r="K197" s="252" t="str">
        <f ca="1">IF(ISERROR(OFFSET(Data!$A$1,MATCH($D197,Data!$CG:$CG,0)-1,MATCH($E197&amp;"/"&amp;K$1,Data!$1:$1,0)-1))=TRUE,"",IF(OFFSET(Data!$A$1,MATCH($D197,Data!$CG:$CG,0)-1,MATCH($E197&amp;"/"&amp;K$1,Data!$1:$1,0)-1)=0,"",OFFSET(Data!$A$1,MATCH($D197,Data!$CG:$CG,0)-1,MATCH($E197&amp;"/"&amp;K$1,Data!$1:$1,0)-1)))</f>
        <v/>
      </c>
      <c r="L197" s="252" t="str">
        <f ca="1">IF(ISERROR(OFFSET(Data!$A$1,MATCH($D197,Data!$CG:$CG,0)-1,MATCH($E197&amp;"/"&amp;L$1,Data!$1:$1,0)-1))=TRUE,"",IF(OFFSET(Data!$A$1,MATCH($D197,Data!$CG:$CG,0)-1,MATCH($E197&amp;"/"&amp;L$1,Data!$1:$1,0)-1)=0,"",OFFSET(Data!$A$1,MATCH($D197,Data!$CG:$CG,0)-1,MATCH($E197&amp;"/"&amp;L$1,Data!$1:$1,0)-1)))</f>
        <v/>
      </c>
      <c r="M197" s="252" t="str">
        <f ca="1">IF(ISERROR(OFFSET(Data!$A$1,MATCH($D197,Data!$CG:$CG,0)-1,MATCH($E197&amp;"/"&amp;M$1,Data!$1:$1,0)-1))=TRUE,"",IF(OFFSET(Data!$A$1,MATCH($D197,Data!$CG:$CG,0)-1,MATCH($E197&amp;"/"&amp;M$1,Data!$1:$1,0)-1)=0,"",OFFSET(Data!$A$1,MATCH($D197,Data!$CG:$CG,0)-1,MATCH($E197&amp;"/"&amp;M$1,Data!$1:$1,0)-1)))</f>
        <v/>
      </c>
      <c r="N197" s="252" t="str">
        <f ca="1">IF(ISERROR(OFFSET(Data!$A$1,MATCH($D197,Data!$CG:$CG,0)-1,MATCH($E197&amp;"/"&amp;N$1,Data!$1:$1,0)-1))=TRUE,"",IF(OFFSET(Data!$A$1,MATCH($D197,Data!$CG:$CG,0)-1,MATCH($E197&amp;"/"&amp;N$1,Data!$1:$1,0)-1)=0,"",OFFSET(Data!$A$1,MATCH($D197,Data!$CG:$CG,0)-1,MATCH($E197&amp;"/"&amp;N$1,Data!$1:$1,0)-1)))</f>
        <v/>
      </c>
      <c r="O197" s="252" t="str">
        <f ca="1">IF(ISERROR(OFFSET(Data!$A$1,MATCH($D197,Data!$CG:$CG,0)-1,MATCH($E197&amp;"/"&amp;O$1,Data!$1:$1,0)-1))=TRUE,"",IF(OFFSET(Data!$A$1,MATCH($D197,Data!$CG:$CG,0)-1,MATCH($E197&amp;"/"&amp;O$1,Data!$1:$1,0)-1)=0,"",OFFSET(Data!$A$1,MATCH($D197,Data!$CG:$CG,0)-1,MATCH($E197&amp;"/"&amp;O$1,Data!$1:$1,0)-1)))</f>
        <v/>
      </c>
      <c r="P197" s="252" t="str">
        <f ca="1">IF(ISERROR(OFFSET(Data!$A$1,MATCH($D197,Data!$CG:$CG,0)-1,MATCH($E197&amp;"/"&amp;P$1,Data!$1:$1,0)-1))=TRUE,"",IF(OFFSET(Data!$A$1,MATCH($D197,Data!$CG:$CG,0)-1,MATCH($E197&amp;"/"&amp;P$1,Data!$1:$1,0)-1)=0,"",OFFSET(Data!$A$1,MATCH($D197,Data!$CG:$CG,0)-1,MATCH($E197&amp;"/"&amp;P$1,Data!$1:$1,0)-1)))</f>
        <v/>
      </c>
      <c r="Q197" s="252" t="str">
        <f ca="1">IF(ISERROR(OFFSET(Data!$A$1,MATCH($D197,Data!$CG:$CG,0)-1,MATCH($E197&amp;"/"&amp;Q$1,Data!$1:$1,0)-1))=TRUE,"",IF(OFFSET(Data!$A$1,MATCH($D197,Data!$CG:$CG,0)-1,MATCH($E197&amp;"/"&amp;Q$1,Data!$1:$1,0)-1)=0,"",OFFSET(Data!$A$1,MATCH($D197,Data!$CG:$CG,0)-1,MATCH($E197&amp;"/"&amp;Q$1,Data!$1:$1,0)-1)))</f>
        <v/>
      </c>
      <c r="R197" s="252" t="str">
        <f ca="1">IF(ISERROR(OFFSET(Data!$A$1,MATCH($D197,Data!$CG:$CG,0)-1,MATCH($E197&amp;"/"&amp;R$1,Data!$1:$1,0)-1))=TRUE,"",IF(OFFSET(Data!$A$1,MATCH($D197,Data!$CG:$CG,0)-1,MATCH($E197&amp;"/"&amp;R$1,Data!$1:$1,0)-1)=0,"",OFFSET(Data!$A$1,MATCH($D197,Data!$CG:$CG,0)-1,MATCH($E197&amp;"/"&amp;R$1,Data!$1:$1,0)-1)))</f>
        <v/>
      </c>
      <c r="S197" s="252" t="str">
        <f ca="1">IF(ISERROR(OFFSET(Data!$A$1,MATCH($D197,Data!$CG:$CG,0)-1,MATCH($E197&amp;"/"&amp;S$1,Data!$1:$1,0)-1))=TRUE,"",IF(OFFSET(Data!$A$1,MATCH($D197,Data!$CG:$CG,0)-1,MATCH($E197&amp;"/"&amp;S$1,Data!$1:$1,0)-1)=0,"",OFFSET(Data!$A$1,MATCH($D197,Data!$CG:$CG,0)-1,MATCH($E197&amp;"/"&amp;S$1,Data!$1:$1,0)-1)))</f>
        <v/>
      </c>
      <c r="T197" s="252" t="str">
        <f ca="1">IF(ISERROR(OFFSET(Data!$A$1,MATCH($D197,Data!$CG:$CG,0)-1,MATCH($E197&amp;"/"&amp;T$1,Data!$1:$1,0)-1))=TRUE,"",IF(OFFSET(Data!$A$1,MATCH($D197,Data!$CG:$CG,0)-1,MATCH($E197&amp;"/"&amp;T$1,Data!$1:$1,0)-1)=0,"",OFFSET(Data!$A$1,MATCH($D197,Data!$CG:$CG,0)-1,MATCH($E197&amp;"/"&amp;T$1,Data!$1:$1,0)-1)))</f>
        <v/>
      </c>
      <c r="U197" s="252" t="str">
        <f ca="1">IF(ISERROR(OFFSET(Data!$A$1,MATCH($D197,Data!$CG:$CG,0)-1,MATCH($E197&amp;"/"&amp;U$1,Data!$1:$1,0)-1))=TRUE,"",IF(OFFSET(Data!$A$1,MATCH($D197,Data!$CG:$CG,0)-1,MATCH($E197&amp;"/"&amp;U$1,Data!$1:$1,0)-1)=0,"",OFFSET(Data!$A$1,MATCH($D197,Data!$CG:$CG,0)-1,MATCH($E197&amp;"/"&amp;U$1,Data!$1:$1,0)-1)))</f>
        <v/>
      </c>
      <c r="V197" s="252" t="str">
        <f ca="1">IF(ISERROR(OFFSET(Data!$A$1,MATCH($D197,Data!$CG:$CG,0)-1,MATCH($E197&amp;"/"&amp;V$1,Data!$1:$1,0)-1))=TRUE,"",IF(OFFSET(Data!$A$1,MATCH($D197,Data!$CG:$CG,0)-1,MATCH($E197&amp;"/"&amp;V$1,Data!$1:$1,0)-1)=0,"",OFFSET(Data!$A$1,MATCH($D197,Data!$CG:$CG,0)-1,MATCH($E197&amp;"/"&amp;V$1,Data!$1:$1,0)-1)))</f>
        <v/>
      </c>
      <c r="W197" s="269" t="str">
        <f ca="1">IF(ISERROR(OFFSET(Data!$A$1,MATCH($D197,Data!$CG:$CG,0)-1,MATCH($E197&amp;"/"&amp;W$1,Data!$1:$1,0)-1))=TRUE,"",IF(OFFSET(Data!$A$1,MATCH($D197,Data!$CG:$CG,0)-1,MATCH($E197&amp;"/"&amp;W$1,Data!$1:$1,0)-1)=0,"",OFFSET(Data!$A$1,MATCH($D197,Data!$CG:$CG,0)-1,MATCH($E197&amp;"/"&amp;W$1,Data!$1:$1,0)-1)))</f>
        <v/>
      </c>
      <c r="X197" s="252" t="str">
        <f ca="1">IF(ISERROR(OFFSET(Data!$A$1,MATCH($D197,Data!$CG:$CG,0)-1,MATCH($E197&amp;"/"&amp;X$1,Data!$1:$1,0)-1))=TRUE,"",IF(OFFSET(Data!$A$1,MATCH($D197,Data!$CG:$CG,0)-1,MATCH($E197&amp;"/"&amp;X$1,Data!$1:$1,0)-1)=0,"",OFFSET(Data!$A$1,MATCH($D197,Data!$CG:$CG,0)-1,MATCH($E197&amp;"/"&amp;X$1,Data!$1:$1,0)-1)))</f>
        <v/>
      </c>
      <c r="Y197" s="252" t="str">
        <f ca="1">IF(ISERROR(OFFSET(Data!$A$1,MATCH($D197,Data!$CG:$CG,0)-1,MATCH($E197&amp;"/"&amp;Y$1,Data!$1:$1,0)-1))=TRUE,"",IF(OFFSET(Data!$A$1,MATCH($D197,Data!$CG:$CG,0)-1,MATCH($E197&amp;"/"&amp;Y$1,Data!$1:$1,0)-1)=0,"",OFFSET(Data!$A$1,MATCH($D197,Data!$CG:$CG,0)-1,MATCH($E197&amp;"/"&amp;Y$1,Data!$1:$1,0)-1)))</f>
        <v/>
      </c>
      <c r="Z197" s="252" t="str">
        <f ca="1">IF(ISERROR(OFFSET(Data!$A$1,MATCH($D197,Data!$CG:$CG,0)-1,MATCH($E197&amp;"/"&amp;Z$1,Data!$1:$1,0)-1))=TRUE,"",IF(OFFSET(Data!$A$1,MATCH($D197,Data!$CG:$CG,0)-1,MATCH($E197&amp;"/"&amp;Z$1,Data!$1:$1,0)-1)=0,"",OFFSET(Data!$A$1,MATCH($D197,Data!$CG:$CG,0)-1,MATCH($E197&amp;"/"&amp;Z$1,Data!$1:$1,0)-1)))</f>
        <v/>
      </c>
      <c r="AA197" s="252" t="str">
        <f ca="1">IF(ISERROR(OFFSET(Data!$A$1,MATCH($D197,Data!$CG:$CG,0)-1,MATCH($E197&amp;"/"&amp;AA$1,Data!$1:$1,0)-1))=TRUE,"",IF(OFFSET(Data!$A$1,MATCH($D197,Data!$CG:$CG,0)-1,MATCH($E197&amp;"/"&amp;AA$1,Data!$1:$1,0)-1)=0,"",OFFSET(Data!$A$1,MATCH($D197,Data!$CG:$CG,0)-1,MATCH($E197&amp;"/"&amp;AA$1,Data!$1:$1,0)-1)))</f>
        <v/>
      </c>
      <c r="AB197" s="252" t="str">
        <f ca="1">IF(ISERROR(OFFSET(Data!$A$1,MATCH($D197,Data!$CG:$CG,0)-1,MATCH($E197&amp;"/"&amp;AB$1,Data!$1:$1,0)-1))=TRUE,"",IF(OFFSET(Data!$A$1,MATCH($D197,Data!$CG:$CG,0)-1,MATCH($E197&amp;"/"&amp;AB$1,Data!$1:$1,0)-1)=0,"",OFFSET(Data!$A$1,MATCH($D197,Data!$CG:$CG,0)-1,MATCH($E197&amp;"/"&amp;AB$1,Data!$1:$1,0)-1)))</f>
        <v/>
      </c>
      <c r="AC197" s="252" t="str">
        <f ca="1">IF(ISERROR(OFFSET(Data!$A$1,MATCH($D197,Data!$CG:$CG,0)-1,MATCH($E197&amp;"/"&amp;AC$1,Data!$1:$1,0)-1))=TRUE,"",IF(OFFSET(Data!$A$1,MATCH($D197,Data!$CG:$CG,0)-1,MATCH($E197&amp;"/"&amp;AC$1,Data!$1:$1,0)-1)=0,"",OFFSET(Data!$A$1,MATCH($D197,Data!$CG:$CG,0)-1,MATCH($E197&amp;"/"&amp;AC$1,Data!$1:$1,0)-1)))</f>
        <v/>
      </c>
      <c r="AD197" s="252" t="str">
        <f ca="1">IF(ISERROR(OFFSET(Data!$A$1,MATCH($D197,Data!$CG:$CG,0)-1,MATCH($E197&amp;"/"&amp;AD$1,Data!$1:$1,0)-1))=TRUE,"",IF(OFFSET(Data!$A$1,MATCH($D197,Data!$CG:$CG,0)-1,MATCH($E197&amp;"/"&amp;AD$1,Data!$1:$1,0)-1)=0,"",OFFSET(Data!$A$1,MATCH($D197,Data!$CG:$CG,0)-1,MATCH($E197&amp;"/"&amp;AD$1,Data!$1:$1,0)-1)))</f>
        <v/>
      </c>
      <c r="AE197" s="252" t="str">
        <f ca="1">IF(ISERROR(OFFSET(Data!$A$1,MATCH($D197,Data!$CG:$CG,0)-1,MATCH($E197&amp;"/"&amp;AE$1,Data!$1:$1,0)-1))=TRUE,"",IF(OFFSET(Data!$A$1,MATCH($D197,Data!$CG:$CG,0)-1,MATCH($E197&amp;"/"&amp;AE$1,Data!$1:$1,0)-1)=0,"",OFFSET(Data!$A$1,MATCH($D197,Data!$CG:$CG,0)-1,MATCH($E197&amp;"/"&amp;AE$1,Data!$1:$1,0)-1)))</f>
        <v/>
      </c>
      <c r="AF197" s="253" t="str">
        <f ca="1">IF(ISERROR(OFFSET(Data!$A$1,MATCH($D197,Data!$CG:$CG,0)-1,MATCH($E197&amp;"/"&amp;AF$1,Data!$1:$1,0)-1))=TRUE,"",IF(OFFSET(Data!$A$1,MATCH($D197,Data!$CG:$CG,0)-1,MATCH($E197&amp;"/"&amp;AF$1,Data!$1:$1,0)-1)=0,"",OFFSET(Data!$A$1,MATCH($D197,Data!$CG:$CG,0)-1,MATCH($E197&amp;"/"&amp;AF$1,Data!$1:$1,0)-1)))</f>
        <v/>
      </c>
      <c r="AG197" s="212">
        <f t="shared" ca="1" si="7"/>
        <v>0</v>
      </c>
      <c r="AH197" s="213">
        <f ca="1">SUM(AG194:AG197)</f>
        <v>0</v>
      </c>
    </row>
    <row r="198" spans="1:34" ht="15.75" hidden="1" customHeight="1" thickBot="1" x14ac:dyDescent="0.3">
      <c r="A198" s="447"/>
      <c r="B198" s="450"/>
      <c r="C198" s="453"/>
      <c r="D198" s="30" t="e">
        <f>IF(C198&lt;&gt;"",C198,D197)</f>
        <v>#N/A</v>
      </c>
      <c r="E198" s="31" t="s">
        <v>25</v>
      </c>
      <c r="F198" s="255" t="str">
        <f ca="1">IF(ISERROR(OFFSET(Data!$A$1,MATCH($D198,Data!$CG:$CG,0)-1,MATCH($E198&amp;"/"&amp;F$1,Data!$1:$1,0)-1))=TRUE,"",IF(OFFSET(Data!$A$1,MATCH($D198,Data!$CG:$CG,0)-1,MATCH($E198&amp;"/"&amp;F$1,Data!$1:$1,0)-1)=0,"",OFFSET(Data!$A$1,MATCH($D198,Data!$CG:$CG,0)-1,MATCH($E198&amp;"/"&amp;F$1,Data!$1:$1,0)-1)))</f>
        <v/>
      </c>
      <c r="G198" s="256" t="str">
        <f ca="1">IF(ISERROR(OFFSET(Data!$A$1,MATCH($D198,Data!$CG:$CG,0)-1,MATCH($E198&amp;"/"&amp;G$1,Data!$1:$1,0)-1))=TRUE,"",IF(OFFSET(Data!$A$1,MATCH($D198,Data!$CG:$CG,0)-1,MATCH($E198&amp;"/"&amp;G$1,Data!$1:$1,0)-1)=0,"",OFFSET(Data!$A$1,MATCH($D198,Data!$CG:$CG,0)-1,MATCH($E198&amp;"/"&amp;G$1,Data!$1:$1,0)-1)))</f>
        <v/>
      </c>
      <c r="H198" s="256" t="str">
        <f ca="1">IF(ISERROR(OFFSET(Data!$A$1,MATCH($D198,Data!$CG:$CG,0)-1,MATCH($E198&amp;"/"&amp;H$1,Data!$1:$1,0)-1))=TRUE,"",IF(OFFSET(Data!$A$1,MATCH($D198,Data!$CG:$CG,0)-1,MATCH($E198&amp;"/"&amp;H$1,Data!$1:$1,0)-1)=0,"",OFFSET(Data!$A$1,MATCH($D198,Data!$CG:$CG,0)-1,MATCH($E198&amp;"/"&amp;H$1,Data!$1:$1,0)-1)))</f>
        <v/>
      </c>
      <c r="I198" s="256" t="str">
        <f ca="1">IF(ISERROR(OFFSET(Data!$A$1,MATCH($D198,Data!$CG:$CG,0)-1,MATCH($E198&amp;"/"&amp;I$1,Data!$1:$1,0)-1))=TRUE,"",IF(OFFSET(Data!$A$1,MATCH($D198,Data!$CG:$CG,0)-1,MATCH($E198&amp;"/"&amp;I$1,Data!$1:$1,0)-1)=0,"",OFFSET(Data!$A$1,MATCH($D198,Data!$CG:$CG,0)-1,MATCH($E198&amp;"/"&amp;I$1,Data!$1:$1,0)-1)))</f>
        <v/>
      </c>
      <c r="J198" s="256" t="str">
        <f ca="1">IF(ISERROR(OFFSET(Data!$A$1,MATCH($D198,Data!$CG:$CG,0)-1,MATCH($E198&amp;"/"&amp;J$1,Data!$1:$1,0)-1))=TRUE,"",IF(OFFSET(Data!$A$1,MATCH($D198,Data!$CG:$CG,0)-1,MATCH($E198&amp;"/"&amp;J$1,Data!$1:$1,0)-1)=0,"",OFFSET(Data!$A$1,MATCH($D198,Data!$CG:$CG,0)-1,MATCH($E198&amp;"/"&amp;J$1,Data!$1:$1,0)-1)))</f>
        <v/>
      </c>
      <c r="K198" s="256" t="str">
        <f ca="1">IF(ISERROR(OFFSET(Data!$A$1,MATCH($D198,Data!$CG:$CG,0)-1,MATCH($E198&amp;"/"&amp;K$1,Data!$1:$1,0)-1))=TRUE,"",IF(OFFSET(Data!$A$1,MATCH($D198,Data!$CG:$CG,0)-1,MATCH($E198&amp;"/"&amp;K$1,Data!$1:$1,0)-1)=0,"",OFFSET(Data!$A$1,MATCH($D198,Data!$CG:$CG,0)-1,MATCH($E198&amp;"/"&amp;K$1,Data!$1:$1,0)-1)))</f>
        <v/>
      </c>
      <c r="L198" s="256" t="str">
        <f ca="1">IF(ISERROR(OFFSET(Data!$A$1,MATCH($D198,Data!$CG:$CG,0)-1,MATCH($E198&amp;"/"&amp;L$1,Data!$1:$1,0)-1))=TRUE,"",IF(OFFSET(Data!$A$1,MATCH($D198,Data!$CG:$CG,0)-1,MATCH($E198&amp;"/"&amp;L$1,Data!$1:$1,0)-1)=0,"",OFFSET(Data!$A$1,MATCH($D198,Data!$CG:$CG,0)-1,MATCH($E198&amp;"/"&amp;L$1,Data!$1:$1,0)-1)))</f>
        <v/>
      </c>
      <c r="M198" s="256" t="str">
        <f ca="1">IF(ISERROR(OFFSET(Data!$A$1,MATCH($D198,Data!$CG:$CG,0)-1,MATCH($E198&amp;"/"&amp;M$1,Data!$1:$1,0)-1))=TRUE,"",IF(OFFSET(Data!$A$1,MATCH($D198,Data!$CG:$CG,0)-1,MATCH($E198&amp;"/"&amp;M$1,Data!$1:$1,0)-1)=0,"",OFFSET(Data!$A$1,MATCH($D198,Data!$CG:$CG,0)-1,MATCH($E198&amp;"/"&amp;M$1,Data!$1:$1,0)-1)))</f>
        <v/>
      </c>
      <c r="N198" s="256" t="str">
        <f ca="1">IF(ISERROR(OFFSET(Data!$A$1,MATCH($D198,Data!$CG:$CG,0)-1,MATCH($E198&amp;"/"&amp;N$1,Data!$1:$1,0)-1))=TRUE,"",IF(OFFSET(Data!$A$1,MATCH($D198,Data!$CG:$CG,0)-1,MATCH($E198&amp;"/"&amp;N$1,Data!$1:$1,0)-1)=0,"",OFFSET(Data!$A$1,MATCH($D198,Data!$CG:$CG,0)-1,MATCH($E198&amp;"/"&amp;N$1,Data!$1:$1,0)-1)))</f>
        <v/>
      </c>
      <c r="O198" s="256" t="str">
        <f ca="1">IF(ISERROR(OFFSET(Data!$A$1,MATCH($D198,Data!$CG:$CG,0)-1,MATCH($E198&amp;"/"&amp;O$1,Data!$1:$1,0)-1))=TRUE,"",IF(OFFSET(Data!$A$1,MATCH($D198,Data!$CG:$CG,0)-1,MATCH($E198&amp;"/"&amp;O$1,Data!$1:$1,0)-1)=0,"",OFFSET(Data!$A$1,MATCH($D198,Data!$CG:$CG,0)-1,MATCH($E198&amp;"/"&amp;O$1,Data!$1:$1,0)-1)))</f>
        <v/>
      </c>
      <c r="P198" s="256" t="str">
        <f ca="1">IF(ISERROR(OFFSET(Data!$A$1,MATCH($D198,Data!$CG:$CG,0)-1,MATCH($E198&amp;"/"&amp;P$1,Data!$1:$1,0)-1))=TRUE,"",IF(OFFSET(Data!$A$1,MATCH($D198,Data!$CG:$CG,0)-1,MATCH($E198&amp;"/"&amp;P$1,Data!$1:$1,0)-1)=0,"",OFFSET(Data!$A$1,MATCH($D198,Data!$CG:$CG,0)-1,MATCH($E198&amp;"/"&amp;P$1,Data!$1:$1,0)-1)))</f>
        <v/>
      </c>
      <c r="Q198" s="256" t="str">
        <f ca="1">IF(ISERROR(OFFSET(Data!$A$1,MATCH($D198,Data!$CG:$CG,0)-1,MATCH($E198&amp;"/"&amp;Q$1,Data!$1:$1,0)-1))=TRUE,"",IF(OFFSET(Data!$A$1,MATCH($D198,Data!$CG:$CG,0)-1,MATCH($E198&amp;"/"&amp;Q$1,Data!$1:$1,0)-1)=0,"",OFFSET(Data!$A$1,MATCH($D198,Data!$CG:$CG,0)-1,MATCH($E198&amp;"/"&amp;Q$1,Data!$1:$1,0)-1)))</f>
        <v/>
      </c>
      <c r="R198" s="256" t="str">
        <f ca="1">IF(ISERROR(OFFSET(Data!$A$1,MATCH($D198,Data!$CG:$CG,0)-1,MATCH($E198&amp;"/"&amp;R$1,Data!$1:$1,0)-1))=TRUE,"",IF(OFFSET(Data!$A$1,MATCH($D198,Data!$CG:$CG,0)-1,MATCH($E198&amp;"/"&amp;R$1,Data!$1:$1,0)-1)=0,"",OFFSET(Data!$A$1,MATCH($D198,Data!$CG:$CG,0)-1,MATCH($E198&amp;"/"&amp;R$1,Data!$1:$1,0)-1)))</f>
        <v/>
      </c>
      <c r="S198" s="256" t="str">
        <f ca="1">IF(ISERROR(OFFSET(Data!$A$1,MATCH($D198,Data!$CG:$CG,0)-1,MATCH($E198&amp;"/"&amp;S$1,Data!$1:$1,0)-1))=TRUE,"",IF(OFFSET(Data!$A$1,MATCH($D198,Data!$CG:$CG,0)-1,MATCH($E198&amp;"/"&amp;S$1,Data!$1:$1,0)-1)=0,"",OFFSET(Data!$A$1,MATCH($D198,Data!$CG:$CG,0)-1,MATCH($E198&amp;"/"&amp;S$1,Data!$1:$1,0)-1)))</f>
        <v/>
      </c>
      <c r="T198" s="256" t="str">
        <f ca="1">IF(ISERROR(OFFSET(Data!$A$1,MATCH($D198,Data!$CG:$CG,0)-1,MATCH($E198&amp;"/"&amp;T$1,Data!$1:$1,0)-1))=TRUE,"",IF(OFFSET(Data!$A$1,MATCH($D198,Data!$CG:$CG,0)-1,MATCH($E198&amp;"/"&amp;T$1,Data!$1:$1,0)-1)=0,"",OFFSET(Data!$A$1,MATCH($D198,Data!$CG:$CG,0)-1,MATCH($E198&amp;"/"&amp;T$1,Data!$1:$1,0)-1)))</f>
        <v/>
      </c>
      <c r="U198" s="256" t="str">
        <f ca="1">IF(ISERROR(OFFSET(Data!$A$1,MATCH($D198,Data!$CG:$CG,0)-1,MATCH($E198&amp;"/"&amp;U$1,Data!$1:$1,0)-1))=TRUE,"",IF(OFFSET(Data!$A$1,MATCH($D198,Data!$CG:$CG,0)-1,MATCH($E198&amp;"/"&amp;U$1,Data!$1:$1,0)-1)=0,"",OFFSET(Data!$A$1,MATCH($D198,Data!$CG:$CG,0)-1,MATCH($E198&amp;"/"&amp;U$1,Data!$1:$1,0)-1)))</f>
        <v/>
      </c>
      <c r="V198" s="256" t="str">
        <f ca="1">IF(ISERROR(OFFSET(Data!$A$1,MATCH($D198,Data!$CG:$CG,0)-1,MATCH($E198&amp;"/"&amp;V$1,Data!$1:$1,0)-1))=TRUE,"",IF(OFFSET(Data!$A$1,MATCH($D198,Data!$CG:$CG,0)-1,MATCH($E198&amp;"/"&amp;V$1,Data!$1:$1,0)-1)=0,"",OFFSET(Data!$A$1,MATCH($D198,Data!$CG:$CG,0)-1,MATCH($E198&amp;"/"&amp;V$1,Data!$1:$1,0)-1)))</f>
        <v/>
      </c>
      <c r="W198" s="257" t="str">
        <f ca="1">IF(ISERROR(OFFSET(Data!$A$1,MATCH($D198,Data!$CG:$CG,0)-1,MATCH($E198&amp;"/"&amp;W$1,Data!$1:$1,0)-1))=TRUE,"",IF(OFFSET(Data!$A$1,MATCH($D198,Data!$CG:$CG,0)-1,MATCH($E198&amp;"/"&amp;W$1,Data!$1:$1,0)-1)=0,"",OFFSET(Data!$A$1,MATCH($D198,Data!$CG:$CG,0)-1,MATCH($E198&amp;"/"&amp;W$1,Data!$1:$1,0)-1)))</f>
        <v/>
      </c>
      <c r="X198" s="256" t="str">
        <f ca="1">IF(ISERROR(OFFSET(Data!$A$1,MATCH($D198,Data!$CG:$CG,0)-1,MATCH($E198&amp;"/"&amp;X$1,Data!$1:$1,0)-1))=TRUE,"",IF(OFFSET(Data!$A$1,MATCH($D198,Data!$CG:$CG,0)-1,MATCH($E198&amp;"/"&amp;X$1,Data!$1:$1,0)-1)=0,"",OFFSET(Data!$A$1,MATCH($D198,Data!$CG:$CG,0)-1,MATCH($E198&amp;"/"&amp;X$1,Data!$1:$1,0)-1)))</f>
        <v/>
      </c>
      <c r="Y198" s="256" t="str">
        <f ca="1">IF(ISERROR(OFFSET(Data!$A$1,MATCH($D198,Data!$CG:$CG,0)-1,MATCH($E198&amp;"/"&amp;Y$1,Data!$1:$1,0)-1))=TRUE,"",IF(OFFSET(Data!$A$1,MATCH($D198,Data!$CG:$CG,0)-1,MATCH($E198&amp;"/"&amp;Y$1,Data!$1:$1,0)-1)=0,"",OFFSET(Data!$A$1,MATCH($D198,Data!$CG:$CG,0)-1,MATCH($E198&amp;"/"&amp;Y$1,Data!$1:$1,0)-1)))</f>
        <v/>
      </c>
      <c r="Z198" s="256" t="str">
        <f ca="1">IF(ISERROR(OFFSET(Data!$A$1,MATCH($D198,Data!$CG:$CG,0)-1,MATCH($E198&amp;"/"&amp;Z$1,Data!$1:$1,0)-1))=TRUE,"",IF(OFFSET(Data!$A$1,MATCH($D198,Data!$CG:$CG,0)-1,MATCH($E198&amp;"/"&amp;Z$1,Data!$1:$1,0)-1)=0,"",OFFSET(Data!$A$1,MATCH($D198,Data!$CG:$CG,0)-1,MATCH($E198&amp;"/"&amp;Z$1,Data!$1:$1,0)-1)))</f>
        <v/>
      </c>
      <c r="AA198" s="256" t="str">
        <f ca="1">IF(ISERROR(OFFSET(Data!$A$1,MATCH($D198,Data!$CG:$CG,0)-1,MATCH($E198&amp;"/"&amp;AA$1,Data!$1:$1,0)-1))=TRUE,"",IF(OFFSET(Data!$A$1,MATCH($D198,Data!$CG:$CG,0)-1,MATCH($E198&amp;"/"&amp;AA$1,Data!$1:$1,0)-1)=0,"",OFFSET(Data!$A$1,MATCH($D198,Data!$CG:$CG,0)-1,MATCH($E198&amp;"/"&amp;AA$1,Data!$1:$1,0)-1)))</f>
        <v/>
      </c>
      <c r="AB198" s="256" t="str">
        <f ca="1">IF(ISERROR(OFFSET(Data!$A$1,MATCH($D198,Data!$CG:$CG,0)-1,MATCH($E198&amp;"/"&amp;AB$1,Data!$1:$1,0)-1))=TRUE,"",IF(OFFSET(Data!$A$1,MATCH($D198,Data!$CG:$CG,0)-1,MATCH($E198&amp;"/"&amp;AB$1,Data!$1:$1,0)-1)=0,"",OFFSET(Data!$A$1,MATCH($D198,Data!$CG:$CG,0)-1,MATCH($E198&amp;"/"&amp;AB$1,Data!$1:$1,0)-1)))</f>
        <v/>
      </c>
      <c r="AC198" s="256" t="str">
        <f ca="1">IF(ISERROR(OFFSET(Data!$A$1,MATCH($D198,Data!$CG:$CG,0)-1,MATCH($E198&amp;"/"&amp;AC$1,Data!$1:$1,0)-1))=TRUE,"",IF(OFFSET(Data!$A$1,MATCH($D198,Data!$CG:$CG,0)-1,MATCH($E198&amp;"/"&amp;AC$1,Data!$1:$1,0)-1)=0,"",OFFSET(Data!$A$1,MATCH($D198,Data!$CG:$CG,0)-1,MATCH($E198&amp;"/"&amp;AC$1,Data!$1:$1,0)-1)))</f>
        <v/>
      </c>
      <c r="AD198" s="256" t="str">
        <f ca="1">IF(ISERROR(OFFSET(Data!$A$1,MATCH($D198,Data!$CG:$CG,0)-1,MATCH($E198&amp;"/"&amp;AD$1,Data!$1:$1,0)-1))=TRUE,"",IF(OFFSET(Data!$A$1,MATCH($D198,Data!$CG:$CG,0)-1,MATCH($E198&amp;"/"&amp;AD$1,Data!$1:$1,0)-1)=0,"",OFFSET(Data!$A$1,MATCH($D198,Data!$CG:$CG,0)-1,MATCH($E198&amp;"/"&amp;AD$1,Data!$1:$1,0)-1)))</f>
        <v/>
      </c>
      <c r="AE198" s="256" t="str">
        <f ca="1">IF(ISERROR(OFFSET(Data!$A$1,MATCH($D198,Data!$CG:$CG,0)-1,MATCH($E198&amp;"/"&amp;AE$1,Data!$1:$1,0)-1))=TRUE,"",IF(OFFSET(Data!$A$1,MATCH($D198,Data!$CG:$CG,0)-1,MATCH($E198&amp;"/"&amp;AE$1,Data!$1:$1,0)-1)=0,"",OFFSET(Data!$A$1,MATCH($D198,Data!$CG:$CG,0)-1,MATCH($E198&amp;"/"&amp;AE$1,Data!$1:$1,0)-1)))</f>
        <v/>
      </c>
      <c r="AF198" s="258" t="str">
        <f ca="1">IF(ISERROR(OFFSET(Data!$A$1,MATCH($D198,Data!$CG:$CG,0)-1,MATCH($E198&amp;"/"&amp;AF$1,Data!$1:$1,0)-1))=TRUE,"",IF(OFFSET(Data!$A$1,MATCH($D198,Data!$CG:$CG,0)-1,MATCH($E198&amp;"/"&amp;AF$1,Data!$1:$1,0)-1)=0,"",OFFSET(Data!$A$1,MATCH($D198,Data!$CG:$CG,0)-1,MATCH($E198&amp;"/"&amp;AF$1,Data!$1:$1,0)-1)))</f>
        <v/>
      </c>
      <c r="AG198" s="214">
        <f t="shared" ca="1" si="7"/>
        <v>0</v>
      </c>
      <c r="AH198" s="215">
        <f ca="1">SUM(AG194:AG198)</f>
        <v>0</v>
      </c>
    </row>
    <row r="199" spans="1:34" ht="15" hidden="1" customHeight="1" x14ac:dyDescent="0.25">
      <c r="A199" s="445">
        <v>39</v>
      </c>
      <c r="B199" s="448" t="e">
        <f>INDEX(Data!CI:CI,MATCH("W"&amp;A199,Data!A:A,0))</f>
        <v>#N/A</v>
      </c>
      <c r="C199" s="451" t="e">
        <f>INDEX(Data!CG:CG,MATCH("W"&amp;A199,Data!A:A,0))</f>
        <v>#N/A</v>
      </c>
      <c r="D199" s="26" t="e">
        <f>IF(C199&lt;&gt;"",C199,#REF!)</f>
        <v>#N/A</v>
      </c>
      <c r="E199" s="27" t="s">
        <v>21</v>
      </c>
      <c r="F199" s="271" t="str">
        <f ca="1">IF(ISERROR(OFFSET(Data!$A$1,MATCH($D199,Data!$CG:$CG,0)-1,MATCH($E199&amp;"/"&amp;F$1,Data!$1:$1,0)-1))=TRUE,"",IF(OFFSET(Data!$A$1,MATCH($D199,Data!$CG:$CG,0)-1,MATCH($E199&amp;"/"&amp;F$1,Data!$1:$1,0)-1)=0,"",OFFSET(Data!$A$1,MATCH($D199,Data!$CG:$CG,0)-1,MATCH($E199&amp;"/"&amp;F$1,Data!$1:$1,0)-1)))</f>
        <v/>
      </c>
      <c r="G199" s="250" t="str">
        <f ca="1">IF(ISERROR(OFFSET(Data!$A$1,MATCH($D199,Data!$CG:$CG,0)-1,MATCH($E199&amp;"/"&amp;G$1,Data!$1:$1,0)-1))=TRUE,"",IF(OFFSET(Data!$A$1,MATCH($D199,Data!$CG:$CG,0)-1,MATCH($E199&amp;"/"&amp;G$1,Data!$1:$1,0)-1)=0,"",OFFSET(Data!$A$1,MATCH($D199,Data!$CG:$CG,0)-1,MATCH($E199&amp;"/"&amp;G$1,Data!$1:$1,0)-1)))</f>
        <v/>
      </c>
      <c r="H199" s="250" t="str">
        <f ca="1">IF(ISERROR(OFFSET(Data!$A$1,MATCH($D199,Data!$CG:$CG,0)-1,MATCH($E199&amp;"/"&amp;H$1,Data!$1:$1,0)-1))=TRUE,"",IF(OFFSET(Data!$A$1,MATCH($D199,Data!$CG:$CG,0)-1,MATCH($E199&amp;"/"&amp;H$1,Data!$1:$1,0)-1)=0,"",OFFSET(Data!$A$1,MATCH($D199,Data!$CG:$CG,0)-1,MATCH($E199&amp;"/"&amp;H$1,Data!$1:$1,0)-1)))</f>
        <v/>
      </c>
      <c r="I199" s="250" t="str">
        <f ca="1">IF(ISERROR(OFFSET(Data!$A$1,MATCH($D199,Data!$CG:$CG,0)-1,MATCH($E199&amp;"/"&amp;I$1,Data!$1:$1,0)-1))=TRUE,"",IF(OFFSET(Data!$A$1,MATCH($D199,Data!$CG:$CG,0)-1,MATCH($E199&amp;"/"&amp;I$1,Data!$1:$1,0)-1)=0,"",OFFSET(Data!$A$1,MATCH($D199,Data!$CG:$CG,0)-1,MATCH($E199&amp;"/"&amp;I$1,Data!$1:$1,0)-1)))</f>
        <v/>
      </c>
      <c r="J199" s="250" t="str">
        <f ca="1">IF(ISERROR(OFFSET(Data!$A$1,MATCH($D199,Data!$CG:$CG,0)-1,MATCH($E199&amp;"/"&amp;J$1,Data!$1:$1,0)-1))=TRUE,"",IF(OFFSET(Data!$A$1,MATCH($D199,Data!$CG:$CG,0)-1,MATCH($E199&amp;"/"&amp;J$1,Data!$1:$1,0)-1)=0,"",OFFSET(Data!$A$1,MATCH($D199,Data!$CG:$CG,0)-1,MATCH($E199&amp;"/"&amp;J$1,Data!$1:$1,0)-1)))</f>
        <v/>
      </c>
      <c r="K199" s="250" t="str">
        <f ca="1">IF(ISERROR(OFFSET(Data!$A$1,MATCH($D199,Data!$CG:$CG,0)-1,MATCH($E199&amp;"/"&amp;K$1,Data!$1:$1,0)-1))=TRUE,"",IF(OFFSET(Data!$A$1,MATCH($D199,Data!$CG:$CG,0)-1,MATCH($E199&amp;"/"&amp;K$1,Data!$1:$1,0)-1)=0,"",OFFSET(Data!$A$1,MATCH($D199,Data!$CG:$CG,0)-1,MATCH($E199&amp;"/"&amp;K$1,Data!$1:$1,0)-1)))</f>
        <v/>
      </c>
      <c r="L199" s="250" t="str">
        <f ca="1">IF(ISERROR(OFFSET(Data!$A$1,MATCH($D199,Data!$CG:$CG,0)-1,MATCH($E199&amp;"/"&amp;L$1,Data!$1:$1,0)-1))=TRUE,"",IF(OFFSET(Data!$A$1,MATCH($D199,Data!$CG:$CG,0)-1,MATCH($E199&amp;"/"&amp;L$1,Data!$1:$1,0)-1)=0,"",OFFSET(Data!$A$1,MATCH($D199,Data!$CG:$CG,0)-1,MATCH($E199&amp;"/"&amp;L$1,Data!$1:$1,0)-1)))</f>
        <v/>
      </c>
      <c r="M199" s="250" t="str">
        <f ca="1">IF(ISERROR(OFFSET(Data!$A$1,MATCH($D199,Data!$CG:$CG,0)-1,MATCH($E199&amp;"/"&amp;M$1,Data!$1:$1,0)-1))=TRUE,"",IF(OFFSET(Data!$A$1,MATCH($D199,Data!$CG:$CG,0)-1,MATCH($E199&amp;"/"&amp;M$1,Data!$1:$1,0)-1)=0,"",OFFSET(Data!$A$1,MATCH($D199,Data!$CG:$CG,0)-1,MATCH($E199&amp;"/"&amp;M$1,Data!$1:$1,0)-1)))</f>
        <v/>
      </c>
      <c r="N199" s="250" t="str">
        <f ca="1">IF(ISERROR(OFFSET(Data!$A$1,MATCH($D199,Data!$CG:$CG,0)-1,MATCH($E199&amp;"/"&amp;N$1,Data!$1:$1,0)-1))=TRUE,"",IF(OFFSET(Data!$A$1,MATCH($D199,Data!$CG:$CG,0)-1,MATCH($E199&amp;"/"&amp;N$1,Data!$1:$1,0)-1)=0,"",OFFSET(Data!$A$1,MATCH($D199,Data!$CG:$CG,0)-1,MATCH($E199&amp;"/"&amp;N$1,Data!$1:$1,0)-1)))</f>
        <v/>
      </c>
      <c r="O199" s="250" t="str">
        <f ca="1">IF(ISERROR(OFFSET(Data!$A$1,MATCH($D199,Data!$CG:$CG,0)-1,MATCH($E199&amp;"/"&amp;O$1,Data!$1:$1,0)-1))=TRUE,"",IF(OFFSET(Data!$A$1,MATCH($D199,Data!$CG:$CG,0)-1,MATCH($E199&amp;"/"&amp;O$1,Data!$1:$1,0)-1)=0,"",OFFSET(Data!$A$1,MATCH($D199,Data!$CG:$CG,0)-1,MATCH($E199&amp;"/"&amp;O$1,Data!$1:$1,0)-1)))</f>
        <v/>
      </c>
      <c r="P199" s="250" t="str">
        <f ca="1">IF(ISERROR(OFFSET(Data!$A$1,MATCH($D199,Data!$CG:$CG,0)-1,MATCH($E199&amp;"/"&amp;P$1,Data!$1:$1,0)-1))=TRUE,"",IF(OFFSET(Data!$A$1,MATCH($D199,Data!$CG:$CG,0)-1,MATCH($E199&amp;"/"&amp;P$1,Data!$1:$1,0)-1)=0,"",OFFSET(Data!$A$1,MATCH($D199,Data!$CG:$CG,0)-1,MATCH($E199&amp;"/"&amp;P$1,Data!$1:$1,0)-1)))</f>
        <v/>
      </c>
      <c r="Q199" s="250" t="str">
        <f ca="1">IF(ISERROR(OFFSET(Data!$A$1,MATCH($D199,Data!$CG:$CG,0)-1,MATCH($E199&amp;"/"&amp;Q$1,Data!$1:$1,0)-1))=TRUE,"",IF(OFFSET(Data!$A$1,MATCH($D199,Data!$CG:$CG,0)-1,MATCH($E199&amp;"/"&amp;Q$1,Data!$1:$1,0)-1)=0,"",OFFSET(Data!$A$1,MATCH($D199,Data!$CG:$CG,0)-1,MATCH($E199&amp;"/"&amp;Q$1,Data!$1:$1,0)-1)))</f>
        <v/>
      </c>
      <c r="R199" s="250" t="str">
        <f ca="1">IF(ISERROR(OFFSET(Data!$A$1,MATCH($D199,Data!$CG:$CG,0)-1,MATCH($E199&amp;"/"&amp;R$1,Data!$1:$1,0)-1))=TRUE,"",IF(OFFSET(Data!$A$1,MATCH($D199,Data!$CG:$CG,0)-1,MATCH($E199&amp;"/"&amp;R$1,Data!$1:$1,0)-1)=0,"",OFFSET(Data!$A$1,MATCH($D199,Data!$CG:$CG,0)-1,MATCH($E199&amp;"/"&amp;R$1,Data!$1:$1,0)-1)))</f>
        <v/>
      </c>
      <c r="S199" s="250" t="str">
        <f ca="1">IF(ISERROR(OFFSET(Data!$A$1,MATCH($D199,Data!$CG:$CG,0)-1,MATCH($E199&amp;"/"&amp;S$1,Data!$1:$1,0)-1))=TRUE,"",IF(OFFSET(Data!$A$1,MATCH($D199,Data!$CG:$CG,0)-1,MATCH($E199&amp;"/"&amp;S$1,Data!$1:$1,0)-1)=0,"",OFFSET(Data!$A$1,MATCH($D199,Data!$CG:$CG,0)-1,MATCH($E199&amp;"/"&amp;S$1,Data!$1:$1,0)-1)))</f>
        <v/>
      </c>
      <c r="T199" s="250" t="str">
        <f ca="1">IF(ISERROR(OFFSET(Data!$A$1,MATCH($D199,Data!$CG:$CG,0)-1,MATCH($E199&amp;"/"&amp;T$1,Data!$1:$1,0)-1))=TRUE,"",IF(OFFSET(Data!$A$1,MATCH($D199,Data!$CG:$CG,0)-1,MATCH($E199&amp;"/"&amp;T$1,Data!$1:$1,0)-1)=0,"",OFFSET(Data!$A$1,MATCH($D199,Data!$CG:$CG,0)-1,MATCH($E199&amp;"/"&amp;T$1,Data!$1:$1,0)-1)))</f>
        <v/>
      </c>
      <c r="U199" s="250" t="str">
        <f ca="1">IF(ISERROR(OFFSET(Data!$A$1,MATCH($D199,Data!$CG:$CG,0)-1,MATCH($E199&amp;"/"&amp;U$1,Data!$1:$1,0)-1))=TRUE,"",IF(OFFSET(Data!$A$1,MATCH($D199,Data!$CG:$CG,0)-1,MATCH($E199&amp;"/"&amp;U$1,Data!$1:$1,0)-1)=0,"",OFFSET(Data!$A$1,MATCH($D199,Data!$CG:$CG,0)-1,MATCH($E199&amp;"/"&amp;U$1,Data!$1:$1,0)-1)))</f>
        <v/>
      </c>
      <c r="V199" s="250" t="str">
        <f ca="1">IF(ISERROR(OFFSET(Data!$A$1,MATCH($D199,Data!$CG:$CG,0)-1,MATCH($E199&amp;"/"&amp;V$1,Data!$1:$1,0)-1))=TRUE,"",IF(OFFSET(Data!$A$1,MATCH($D199,Data!$CG:$CG,0)-1,MATCH($E199&amp;"/"&amp;V$1,Data!$1:$1,0)-1)=0,"",OFFSET(Data!$A$1,MATCH($D199,Data!$CG:$CG,0)-1,MATCH($E199&amp;"/"&amp;V$1,Data!$1:$1,0)-1)))</f>
        <v/>
      </c>
      <c r="W199" s="272" t="str">
        <f ca="1">IF(ISERROR(OFFSET(Data!$A$1,MATCH($D199,Data!$CG:$CG,0)-1,MATCH($E199&amp;"/"&amp;W$1,Data!$1:$1,0)-1))=TRUE,"",IF(OFFSET(Data!$A$1,MATCH($D199,Data!$CG:$CG,0)-1,MATCH($E199&amp;"/"&amp;W$1,Data!$1:$1,0)-1)=0,"",OFFSET(Data!$A$1,MATCH($D199,Data!$CG:$CG,0)-1,MATCH($E199&amp;"/"&amp;W$1,Data!$1:$1,0)-1)))</f>
        <v/>
      </c>
      <c r="X199" s="250" t="str">
        <f ca="1">IF(ISERROR(OFFSET(Data!$A$1,MATCH($D199,Data!$CG:$CG,0)-1,MATCH($E199&amp;"/"&amp;X$1,Data!$1:$1,0)-1))=TRUE,"",IF(OFFSET(Data!$A$1,MATCH($D199,Data!$CG:$CG,0)-1,MATCH($E199&amp;"/"&amp;X$1,Data!$1:$1,0)-1)=0,"",OFFSET(Data!$A$1,MATCH($D199,Data!$CG:$CG,0)-1,MATCH($E199&amp;"/"&amp;X$1,Data!$1:$1,0)-1)))</f>
        <v/>
      </c>
      <c r="Y199" s="250" t="str">
        <f ca="1">IF(ISERROR(OFFSET(Data!$A$1,MATCH($D199,Data!$CG:$CG,0)-1,MATCH($E199&amp;"/"&amp;Y$1,Data!$1:$1,0)-1))=TRUE,"",IF(OFFSET(Data!$A$1,MATCH($D199,Data!$CG:$CG,0)-1,MATCH($E199&amp;"/"&amp;Y$1,Data!$1:$1,0)-1)=0,"",OFFSET(Data!$A$1,MATCH($D199,Data!$CG:$CG,0)-1,MATCH($E199&amp;"/"&amp;Y$1,Data!$1:$1,0)-1)))</f>
        <v/>
      </c>
      <c r="Z199" s="250" t="str">
        <f ca="1">IF(ISERROR(OFFSET(Data!$A$1,MATCH($D199,Data!$CG:$CG,0)-1,MATCH($E199&amp;"/"&amp;Z$1,Data!$1:$1,0)-1))=TRUE,"",IF(OFFSET(Data!$A$1,MATCH($D199,Data!$CG:$CG,0)-1,MATCH($E199&amp;"/"&amp;Z$1,Data!$1:$1,0)-1)=0,"",OFFSET(Data!$A$1,MATCH($D199,Data!$CG:$CG,0)-1,MATCH($E199&amp;"/"&amp;Z$1,Data!$1:$1,0)-1)))</f>
        <v/>
      </c>
      <c r="AA199" s="250" t="str">
        <f ca="1">IF(ISERROR(OFFSET(Data!$A$1,MATCH($D199,Data!$CG:$CG,0)-1,MATCH($E199&amp;"/"&amp;AA$1,Data!$1:$1,0)-1))=TRUE,"",IF(OFFSET(Data!$A$1,MATCH($D199,Data!$CG:$CG,0)-1,MATCH($E199&amp;"/"&amp;AA$1,Data!$1:$1,0)-1)=0,"",OFFSET(Data!$A$1,MATCH($D199,Data!$CG:$CG,0)-1,MATCH($E199&amp;"/"&amp;AA$1,Data!$1:$1,0)-1)))</f>
        <v/>
      </c>
      <c r="AB199" s="250" t="str">
        <f ca="1">IF(ISERROR(OFFSET(Data!$A$1,MATCH($D199,Data!$CG:$CG,0)-1,MATCH($E199&amp;"/"&amp;AB$1,Data!$1:$1,0)-1))=TRUE,"",IF(OFFSET(Data!$A$1,MATCH($D199,Data!$CG:$CG,0)-1,MATCH($E199&amp;"/"&amp;AB$1,Data!$1:$1,0)-1)=0,"",OFFSET(Data!$A$1,MATCH($D199,Data!$CG:$CG,0)-1,MATCH($E199&amp;"/"&amp;AB$1,Data!$1:$1,0)-1)))</f>
        <v/>
      </c>
      <c r="AC199" s="250" t="str">
        <f ca="1">IF(ISERROR(OFFSET(Data!$A$1,MATCH($D199,Data!$CG:$CG,0)-1,MATCH($E199&amp;"/"&amp;AC$1,Data!$1:$1,0)-1))=TRUE,"",IF(OFFSET(Data!$A$1,MATCH($D199,Data!$CG:$CG,0)-1,MATCH($E199&amp;"/"&amp;AC$1,Data!$1:$1,0)-1)=0,"",OFFSET(Data!$A$1,MATCH($D199,Data!$CG:$CG,0)-1,MATCH($E199&amp;"/"&amp;AC$1,Data!$1:$1,0)-1)))</f>
        <v/>
      </c>
      <c r="AD199" s="250" t="str">
        <f ca="1">IF(ISERROR(OFFSET(Data!$A$1,MATCH($D199,Data!$CG:$CG,0)-1,MATCH($E199&amp;"/"&amp;AD$1,Data!$1:$1,0)-1))=TRUE,"",IF(OFFSET(Data!$A$1,MATCH($D199,Data!$CG:$CG,0)-1,MATCH($E199&amp;"/"&amp;AD$1,Data!$1:$1,0)-1)=0,"",OFFSET(Data!$A$1,MATCH($D199,Data!$CG:$CG,0)-1,MATCH($E199&amp;"/"&amp;AD$1,Data!$1:$1,0)-1)))</f>
        <v/>
      </c>
      <c r="AE199" s="250" t="str">
        <f ca="1">IF(ISERROR(OFFSET(Data!$A$1,MATCH($D199,Data!$CG:$CG,0)-1,MATCH($E199&amp;"/"&amp;AE$1,Data!$1:$1,0)-1))=TRUE,"",IF(OFFSET(Data!$A$1,MATCH($D199,Data!$CG:$CG,0)-1,MATCH($E199&amp;"/"&amp;AE$1,Data!$1:$1,0)-1)=0,"",OFFSET(Data!$A$1,MATCH($D199,Data!$CG:$CG,0)-1,MATCH($E199&amp;"/"&amp;AE$1,Data!$1:$1,0)-1)))</f>
        <v/>
      </c>
      <c r="AF199" s="251" t="str">
        <f ca="1">IF(ISERROR(OFFSET(Data!$A$1,MATCH($D199,Data!$CG:$CG,0)-1,MATCH($E199&amp;"/"&amp;AF$1,Data!$1:$1,0)-1))=TRUE,"",IF(OFFSET(Data!$A$1,MATCH($D199,Data!$CG:$CG,0)-1,MATCH($E199&amp;"/"&amp;AF$1,Data!$1:$1,0)-1)=0,"",OFFSET(Data!$A$1,MATCH($D199,Data!$CG:$CG,0)-1,MATCH($E199&amp;"/"&amp;AF$1,Data!$1:$1,0)-1)))</f>
        <v/>
      </c>
      <c r="AG199" s="210">
        <f t="shared" ca="1" si="7"/>
        <v>0</v>
      </c>
      <c r="AH199" s="211">
        <f ca="1">AG199</f>
        <v>0</v>
      </c>
    </row>
    <row r="200" spans="1:34" ht="15" hidden="1" customHeight="1" thickBot="1" x14ac:dyDescent="0.3">
      <c r="A200" s="446"/>
      <c r="B200" s="449"/>
      <c r="C200" s="452"/>
      <c r="D200" s="28" t="e">
        <f>IF(C200&lt;&gt;"",C200,D199)</f>
        <v>#N/A</v>
      </c>
      <c r="E200" s="29" t="s">
        <v>22</v>
      </c>
      <c r="F200" s="254" t="str">
        <f ca="1">IF(ISERROR(OFFSET(Data!$A$1,MATCH($D200,Data!$CG:$CG,0)-1,MATCH($E200&amp;"/"&amp;F$1,Data!$1:$1,0)-1))=TRUE,"",IF(OFFSET(Data!$A$1,MATCH($D200,Data!$CG:$CG,0)-1,MATCH($E200&amp;"/"&amp;F$1,Data!$1:$1,0)-1)=0,"",OFFSET(Data!$A$1,MATCH($D200,Data!$CG:$CG,0)-1,MATCH($E200&amp;"/"&amp;F$1,Data!$1:$1,0)-1)))</f>
        <v/>
      </c>
      <c r="G200" s="252" t="str">
        <f ca="1">IF(ISERROR(OFFSET(Data!$A$1,MATCH($D200,Data!$CG:$CG,0)-1,MATCH($E200&amp;"/"&amp;G$1,Data!$1:$1,0)-1))=TRUE,"",IF(OFFSET(Data!$A$1,MATCH($D200,Data!$CG:$CG,0)-1,MATCH($E200&amp;"/"&amp;G$1,Data!$1:$1,0)-1)=0,"",OFFSET(Data!$A$1,MATCH($D200,Data!$CG:$CG,0)-1,MATCH($E200&amp;"/"&amp;G$1,Data!$1:$1,0)-1)))</f>
        <v/>
      </c>
      <c r="H200" s="252" t="str">
        <f ca="1">IF(ISERROR(OFFSET(Data!$A$1,MATCH($D200,Data!$CG:$CG,0)-1,MATCH($E200&amp;"/"&amp;H$1,Data!$1:$1,0)-1))=TRUE,"",IF(OFFSET(Data!$A$1,MATCH($D200,Data!$CG:$CG,0)-1,MATCH($E200&amp;"/"&amp;H$1,Data!$1:$1,0)-1)=0,"",OFFSET(Data!$A$1,MATCH($D200,Data!$CG:$CG,0)-1,MATCH($E200&amp;"/"&amp;H$1,Data!$1:$1,0)-1)))</f>
        <v/>
      </c>
      <c r="I200" s="252" t="str">
        <f ca="1">IF(ISERROR(OFFSET(Data!$A$1,MATCH($D200,Data!$CG:$CG,0)-1,MATCH($E200&amp;"/"&amp;I$1,Data!$1:$1,0)-1))=TRUE,"",IF(OFFSET(Data!$A$1,MATCH($D200,Data!$CG:$CG,0)-1,MATCH($E200&amp;"/"&amp;I$1,Data!$1:$1,0)-1)=0,"",OFFSET(Data!$A$1,MATCH($D200,Data!$CG:$CG,0)-1,MATCH($E200&amp;"/"&amp;I$1,Data!$1:$1,0)-1)))</f>
        <v/>
      </c>
      <c r="J200" s="252" t="str">
        <f ca="1">IF(ISERROR(OFFSET(Data!$A$1,MATCH($D200,Data!$CG:$CG,0)-1,MATCH($E200&amp;"/"&amp;J$1,Data!$1:$1,0)-1))=TRUE,"",IF(OFFSET(Data!$A$1,MATCH($D200,Data!$CG:$CG,0)-1,MATCH($E200&amp;"/"&amp;J$1,Data!$1:$1,0)-1)=0,"",OFFSET(Data!$A$1,MATCH($D200,Data!$CG:$CG,0)-1,MATCH($E200&amp;"/"&amp;J$1,Data!$1:$1,0)-1)))</f>
        <v/>
      </c>
      <c r="K200" s="252" t="str">
        <f ca="1">IF(ISERROR(OFFSET(Data!$A$1,MATCH($D200,Data!$CG:$CG,0)-1,MATCH($E200&amp;"/"&amp;K$1,Data!$1:$1,0)-1))=TRUE,"",IF(OFFSET(Data!$A$1,MATCH($D200,Data!$CG:$CG,0)-1,MATCH($E200&amp;"/"&amp;K$1,Data!$1:$1,0)-1)=0,"",OFFSET(Data!$A$1,MATCH($D200,Data!$CG:$CG,0)-1,MATCH($E200&amp;"/"&amp;K$1,Data!$1:$1,0)-1)))</f>
        <v/>
      </c>
      <c r="L200" s="252" t="str">
        <f ca="1">IF(ISERROR(OFFSET(Data!$A$1,MATCH($D200,Data!$CG:$CG,0)-1,MATCH($E200&amp;"/"&amp;L$1,Data!$1:$1,0)-1))=TRUE,"",IF(OFFSET(Data!$A$1,MATCH($D200,Data!$CG:$CG,0)-1,MATCH($E200&amp;"/"&amp;L$1,Data!$1:$1,0)-1)=0,"",OFFSET(Data!$A$1,MATCH($D200,Data!$CG:$CG,0)-1,MATCH($E200&amp;"/"&amp;L$1,Data!$1:$1,0)-1)))</f>
        <v/>
      </c>
      <c r="M200" s="252" t="str">
        <f ca="1">IF(ISERROR(OFFSET(Data!$A$1,MATCH($D200,Data!$CG:$CG,0)-1,MATCH($E200&amp;"/"&amp;M$1,Data!$1:$1,0)-1))=TRUE,"",IF(OFFSET(Data!$A$1,MATCH($D200,Data!$CG:$CG,0)-1,MATCH($E200&amp;"/"&amp;M$1,Data!$1:$1,0)-1)=0,"",OFFSET(Data!$A$1,MATCH($D200,Data!$CG:$CG,0)-1,MATCH($E200&amp;"/"&amp;M$1,Data!$1:$1,0)-1)))</f>
        <v/>
      </c>
      <c r="N200" s="252" t="str">
        <f ca="1">IF(ISERROR(OFFSET(Data!$A$1,MATCH($D200,Data!$CG:$CG,0)-1,MATCH($E200&amp;"/"&amp;N$1,Data!$1:$1,0)-1))=TRUE,"",IF(OFFSET(Data!$A$1,MATCH($D200,Data!$CG:$CG,0)-1,MATCH($E200&amp;"/"&amp;N$1,Data!$1:$1,0)-1)=0,"",OFFSET(Data!$A$1,MATCH($D200,Data!$CG:$CG,0)-1,MATCH($E200&amp;"/"&amp;N$1,Data!$1:$1,0)-1)))</f>
        <v/>
      </c>
      <c r="O200" s="252" t="str">
        <f ca="1">IF(ISERROR(OFFSET(Data!$A$1,MATCH($D200,Data!$CG:$CG,0)-1,MATCH($E200&amp;"/"&amp;O$1,Data!$1:$1,0)-1))=TRUE,"",IF(OFFSET(Data!$A$1,MATCH($D200,Data!$CG:$CG,0)-1,MATCH($E200&amp;"/"&amp;O$1,Data!$1:$1,0)-1)=0,"",OFFSET(Data!$A$1,MATCH($D200,Data!$CG:$CG,0)-1,MATCH($E200&amp;"/"&amp;O$1,Data!$1:$1,0)-1)))</f>
        <v/>
      </c>
      <c r="P200" s="252" t="str">
        <f ca="1">IF(ISERROR(OFFSET(Data!$A$1,MATCH($D200,Data!$CG:$CG,0)-1,MATCH($E200&amp;"/"&amp;P$1,Data!$1:$1,0)-1))=TRUE,"",IF(OFFSET(Data!$A$1,MATCH($D200,Data!$CG:$CG,0)-1,MATCH($E200&amp;"/"&amp;P$1,Data!$1:$1,0)-1)=0,"",OFFSET(Data!$A$1,MATCH($D200,Data!$CG:$CG,0)-1,MATCH($E200&amp;"/"&amp;P$1,Data!$1:$1,0)-1)))</f>
        <v/>
      </c>
      <c r="Q200" s="252" t="str">
        <f ca="1">IF(ISERROR(OFFSET(Data!$A$1,MATCH($D200,Data!$CG:$CG,0)-1,MATCH($E200&amp;"/"&amp;Q$1,Data!$1:$1,0)-1))=TRUE,"",IF(OFFSET(Data!$A$1,MATCH($D200,Data!$CG:$CG,0)-1,MATCH($E200&amp;"/"&amp;Q$1,Data!$1:$1,0)-1)=0,"",OFFSET(Data!$A$1,MATCH($D200,Data!$CG:$CG,0)-1,MATCH($E200&amp;"/"&amp;Q$1,Data!$1:$1,0)-1)))</f>
        <v/>
      </c>
      <c r="R200" s="252" t="str">
        <f ca="1">IF(ISERROR(OFFSET(Data!$A$1,MATCH($D200,Data!$CG:$CG,0)-1,MATCH($E200&amp;"/"&amp;R$1,Data!$1:$1,0)-1))=TRUE,"",IF(OFFSET(Data!$A$1,MATCH($D200,Data!$CG:$CG,0)-1,MATCH($E200&amp;"/"&amp;R$1,Data!$1:$1,0)-1)=0,"",OFFSET(Data!$A$1,MATCH($D200,Data!$CG:$CG,0)-1,MATCH($E200&amp;"/"&amp;R$1,Data!$1:$1,0)-1)))</f>
        <v/>
      </c>
      <c r="S200" s="252" t="str">
        <f ca="1">IF(ISERROR(OFFSET(Data!$A$1,MATCH($D200,Data!$CG:$CG,0)-1,MATCH($E200&amp;"/"&amp;S$1,Data!$1:$1,0)-1))=TRUE,"",IF(OFFSET(Data!$A$1,MATCH($D200,Data!$CG:$CG,0)-1,MATCH($E200&amp;"/"&amp;S$1,Data!$1:$1,0)-1)=0,"",OFFSET(Data!$A$1,MATCH($D200,Data!$CG:$CG,0)-1,MATCH($E200&amp;"/"&amp;S$1,Data!$1:$1,0)-1)))</f>
        <v/>
      </c>
      <c r="T200" s="252" t="str">
        <f ca="1">IF(ISERROR(OFFSET(Data!$A$1,MATCH($D200,Data!$CG:$CG,0)-1,MATCH($E200&amp;"/"&amp;T$1,Data!$1:$1,0)-1))=TRUE,"",IF(OFFSET(Data!$A$1,MATCH($D200,Data!$CG:$CG,0)-1,MATCH($E200&amp;"/"&amp;T$1,Data!$1:$1,0)-1)=0,"",OFFSET(Data!$A$1,MATCH($D200,Data!$CG:$CG,0)-1,MATCH($E200&amp;"/"&amp;T$1,Data!$1:$1,0)-1)))</f>
        <v/>
      </c>
      <c r="U200" s="252" t="str">
        <f ca="1">IF(ISERROR(OFFSET(Data!$A$1,MATCH($D200,Data!$CG:$CG,0)-1,MATCH($E200&amp;"/"&amp;U$1,Data!$1:$1,0)-1))=TRUE,"",IF(OFFSET(Data!$A$1,MATCH($D200,Data!$CG:$CG,0)-1,MATCH($E200&amp;"/"&amp;U$1,Data!$1:$1,0)-1)=0,"",OFFSET(Data!$A$1,MATCH($D200,Data!$CG:$CG,0)-1,MATCH($E200&amp;"/"&amp;U$1,Data!$1:$1,0)-1)))</f>
        <v/>
      </c>
      <c r="V200" s="252" t="str">
        <f ca="1">IF(ISERROR(OFFSET(Data!$A$1,MATCH($D200,Data!$CG:$CG,0)-1,MATCH($E200&amp;"/"&amp;V$1,Data!$1:$1,0)-1))=TRUE,"",IF(OFFSET(Data!$A$1,MATCH($D200,Data!$CG:$CG,0)-1,MATCH($E200&amp;"/"&amp;V$1,Data!$1:$1,0)-1)=0,"",OFFSET(Data!$A$1,MATCH($D200,Data!$CG:$CG,0)-1,MATCH($E200&amp;"/"&amp;V$1,Data!$1:$1,0)-1)))</f>
        <v/>
      </c>
      <c r="W200" s="269" t="str">
        <f ca="1">IF(ISERROR(OFFSET(Data!$A$1,MATCH($D200,Data!$CG:$CG,0)-1,MATCH($E200&amp;"/"&amp;W$1,Data!$1:$1,0)-1))=TRUE,"",IF(OFFSET(Data!$A$1,MATCH($D200,Data!$CG:$CG,0)-1,MATCH($E200&amp;"/"&amp;W$1,Data!$1:$1,0)-1)=0,"",OFFSET(Data!$A$1,MATCH($D200,Data!$CG:$CG,0)-1,MATCH($E200&amp;"/"&amp;W$1,Data!$1:$1,0)-1)))</f>
        <v/>
      </c>
      <c r="X200" s="252" t="str">
        <f ca="1">IF(ISERROR(OFFSET(Data!$A$1,MATCH($D200,Data!$CG:$CG,0)-1,MATCH($E200&amp;"/"&amp;X$1,Data!$1:$1,0)-1))=TRUE,"",IF(OFFSET(Data!$A$1,MATCH($D200,Data!$CG:$CG,0)-1,MATCH($E200&amp;"/"&amp;X$1,Data!$1:$1,0)-1)=0,"",OFFSET(Data!$A$1,MATCH($D200,Data!$CG:$CG,0)-1,MATCH($E200&amp;"/"&amp;X$1,Data!$1:$1,0)-1)))</f>
        <v/>
      </c>
      <c r="Y200" s="252" t="str">
        <f ca="1">IF(ISERROR(OFFSET(Data!$A$1,MATCH($D200,Data!$CG:$CG,0)-1,MATCH($E200&amp;"/"&amp;Y$1,Data!$1:$1,0)-1))=TRUE,"",IF(OFFSET(Data!$A$1,MATCH($D200,Data!$CG:$CG,0)-1,MATCH($E200&amp;"/"&amp;Y$1,Data!$1:$1,0)-1)=0,"",OFFSET(Data!$A$1,MATCH($D200,Data!$CG:$CG,0)-1,MATCH($E200&amp;"/"&amp;Y$1,Data!$1:$1,0)-1)))</f>
        <v/>
      </c>
      <c r="Z200" s="252" t="str">
        <f ca="1">IF(ISERROR(OFFSET(Data!$A$1,MATCH($D200,Data!$CG:$CG,0)-1,MATCH($E200&amp;"/"&amp;Z$1,Data!$1:$1,0)-1))=TRUE,"",IF(OFFSET(Data!$A$1,MATCH($D200,Data!$CG:$CG,0)-1,MATCH($E200&amp;"/"&amp;Z$1,Data!$1:$1,0)-1)=0,"",OFFSET(Data!$A$1,MATCH($D200,Data!$CG:$CG,0)-1,MATCH($E200&amp;"/"&amp;Z$1,Data!$1:$1,0)-1)))</f>
        <v/>
      </c>
      <c r="AA200" s="252" t="str">
        <f ca="1">IF(ISERROR(OFFSET(Data!$A$1,MATCH($D200,Data!$CG:$CG,0)-1,MATCH($E200&amp;"/"&amp;AA$1,Data!$1:$1,0)-1))=TRUE,"",IF(OFFSET(Data!$A$1,MATCH($D200,Data!$CG:$CG,0)-1,MATCH($E200&amp;"/"&amp;AA$1,Data!$1:$1,0)-1)=0,"",OFFSET(Data!$A$1,MATCH($D200,Data!$CG:$CG,0)-1,MATCH($E200&amp;"/"&amp;AA$1,Data!$1:$1,0)-1)))</f>
        <v/>
      </c>
      <c r="AB200" s="252" t="str">
        <f ca="1">IF(ISERROR(OFFSET(Data!$A$1,MATCH($D200,Data!$CG:$CG,0)-1,MATCH($E200&amp;"/"&amp;AB$1,Data!$1:$1,0)-1))=TRUE,"",IF(OFFSET(Data!$A$1,MATCH($D200,Data!$CG:$CG,0)-1,MATCH($E200&amp;"/"&amp;AB$1,Data!$1:$1,0)-1)=0,"",OFFSET(Data!$A$1,MATCH($D200,Data!$CG:$CG,0)-1,MATCH($E200&amp;"/"&amp;AB$1,Data!$1:$1,0)-1)))</f>
        <v/>
      </c>
      <c r="AC200" s="252" t="str">
        <f ca="1">IF(ISERROR(OFFSET(Data!$A$1,MATCH($D200,Data!$CG:$CG,0)-1,MATCH($E200&amp;"/"&amp;AC$1,Data!$1:$1,0)-1))=TRUE,"",IF(OFFSET(Data!$A$1,MATCH($D200,Data!$CG:$CG,0)-1,MATCH($E200&amp;"/"&amp;AC$1,Data!$1:$1,0)-1)=0,"",OFFSET(Data!$A$1,MATCH($D200,Data!$CG:$CG,0)-1,MATCH($E200&amp;"/"&amp;AC$1,Data!$1:$1,0)-1)))</f>
        <v/>
      </c>
      <c r="AD200" s="252" t="str">
        <f ca="1">IF(ISERROR(OFFSET(Data!$A$1,MATCH($D200,Data!$CG:$CG,0)-1,MATCH($E200&amp;"/"&amp;AD$1,Data!$1:$1,0)-1))=TRUE,"",IF(OFFSET(Data!$A$1,MATCH($D200,Data!$CG:$CG,0)-1,MATCH($E200&amp;"/"&amp;AD$1,Data!$1:$1,0)-1)=0,"",OFFSET(Data!$A$1,MATCH($D200,Data!$CG:$CG,0)-1,MATCH($E200&amp;"/"&amp;AD$1,Data!$1:$1,0)-1)))</f>
        <v/>
      </c>
      <c r="AE200" s="252" t="str">
        <f ca="1">IF(ISERROR(OFFSET(Data!$A$1,MATCH($D200,Data!$CG:$CG,0)-1,MATCH($E200&amp;"/"&amp;AE$1,Data!$1:$1,0)-1))=TRUE,"",IF(OFFSET(Data!$A$1,MATCH($D200,Data!$CG:$CG,0)-1,MATCH($E200&amp;"/"&amp;AE$1,Data!$1:$1,0)-1)=0,"",OFFSET(Data!$A$1,MATCH($D200,Data!$CG:$CG,0)-1,MATCH($E200&amp;"/"&amp;AE$1,Data!$1:$1,0)-1)))</f>
        <v/>
      </c>
      <c r="AF200" s="253" t="str">
        <f ca="1">IF(ISERROR(OFFSET(Data!$A$1,MATCH($D200,Data!$CG:$CG,0)-1,MATCH($E200&amp;"/"&amp;AF$1,Data!$1:$1,0)-1))=TRUE,"",IF(OFFSET(Data!$A$1,MATCH($D200,Data!$CG:$CG,0)-1,MATCH($E200&amp;"/"&amp;AF$1,Data!$1:$1,0)-1)=0,"",OFFSET(Data!$A$1,MATCH($D200,Data!$CG:$CG,0)-1,MATCH($E200&amp;"/"&amp;AF$1,Data!$1:$1,0)-1)))</f>
        <v/>
      </c>
      <c r="AG200" s="212">
        <f t="shared" ca="1" si="7"/>
        <v>0</v>
      </c>
      <c r="AH200" s="213">
        <f ca="1">SUM(AG199:AG200)</f>
        <v>0</v>
      </c>
    </row>
    <row r="201" spans="1:34" ht="15" hidden="1" customHeight="1" x14ac:dyDescent="0.25">
      <c r="A201" s="446"/>
      <c r="B201" s="449"/>
      <c r="C201" s="452"/>
      <c r="D201" s="28" t="e">
        <f>IF(C201&lt;&gt;"",C201,D200)</f>
        <v>#N/A</v>
      </c>
      <c r="E201" s="29" t="s">
        <v>23</v>
      </c>
      <c r="F201" s="254" t="str">
        <f ca="1">IF(ISERROR(OFFSET(Data!$A$1,MATCH($D201,Data!$CG:$CG,0)-1,MATCH($E201&amp;"/"&amp;F$1,Data!$1:$1,0)-1))=TRUE,"",IF(OFFSET(Data!$A$1,MATCH($D201,Data!$CG:$CG,0)-1,MATCH($E201&amp;"/"&amp;F$1,Data!$1:$1,0)-1)=0,"",OFFSET(Data!$A$1,MATCH($D201,Data!$CG:$CG,0)-1,MATCH($E201&amp;"/"&amp;F$1,Data!$1:$1,0)-1)))</f>
        <v/>
      </c>
      <c r="G201" s="252" t="str">
        <f ca="1">IF(ISERROR(OFFSET(Data!$A$1,MATCH($D201,Data!$CG:$CG,0)-1,MATCH($E201&amp;"/"&amp;G$1,Data!$1:$1,0)-1))=TRUE,"",IF(OFFSET(Data!$A$1,MATCH($D201,Data!$CG:$CG,0)-1,MATCH($E201&amp;"/"&amp;G$1,Data!$1:$1,0)-1)=0,"",OFFSET(Data!$A$1,MATCH($D201,Data!$CG:$CG,0)-1,MATCH($E201&amp;"/"&amp;G$1,Data!$1:$1,0)-1)))</f>
        <v/>
      </c>
      <c r="H201" s="252" t="str">
        <f ca="1">IF(ISERROR(OFFSET(Data!$A$1,MATCH($D201,Data!$CG:$CG,0)-1,MATCH($E201&amp;"/"&amp;H$1,Data!$1:$1,0)-1))=TRUE,"",IF(OFFSET(Data!$A$1,MATCH($D201,Data!$CG:$CG,0)-1,MATCH($E201&amp;"/"&amp;H$1,Data!$1:$1,0)-1)=0,"",OFFSET(Data!$A$1,MATCH($D201,Data!$CG:$CG,0)-1,MATCH($E201&amp;"/"&amp;H$1,Data!$1:$1,0)-1)))</f>
        <v/>
      </c>
      <c r="I201" s="252" t="str">
        <f ca="1">IF(ISERROR(OFFSET(Data!$A$1,MATCH($D201,Data!$CG:$CG,0)-1,MATCH($E201&amp;"/"&amp;I$1,Data!$1:$1,0)-1))=TRUE,"",IF(OFFSET(Data!$A$1,MATCH($D201,Data!$CG:$CG,0)-1,MATCH($E201&amp;"/"&amp;I$1,Data!$1:$1,0)-1)=0,"",OFFSET(Data!$A$1,MATCH($D201,Data!$CG:$CG,0)-1,MATCH($E201&amp;"/"&amp;I$1,Data!$1:$1,0)-1)))</f>
        <v/>
      </c>
      <c r="J201" s="252" t="str">
        <f ca="1">IF(ISERROR(OFFSET(Data!$A$1,MATCH($D201,Data!$CG:$CG,0)-1,MATCH($E201&amp;"/"&amp;J$1,Data!$1:$1,0)-1))=TRUE,"",IF(OFFSET(Data!$A$1,MATCH($D201,Data!$CG:$CG,0)-1,MATCH($E201&amp;"/"&amp;J$1,Data!$1:$1,0)-1)=0,"",OFFSET(Data!$A$1,MATCH($D201,Data!$CG:$CG,0)-1,MATCH($E201&amp;"/"&amp;J$1,Data!$1:$1,0)-1)))</f>
        <v/>
      </c>
      <c r="K201" s="252" t="str">
        <f ca="1">IF(ISERROR(OFFSET(Data!$A$1,MATCH($D201,Data!$CG:$CG,0)-1,MATCH($E201&amp;"/"&amp;K$1,Data!$1:$1,0)-1))=TRUE,"",IF(OFFSET(Data!$A$1,MATCH($D201,Data!$CG:$CG,0)-1,MATCH($E201&amp;"/"&amp;K$1,Data!$1:$1,0)-1)=0,"",OFFSET(Data!$A$1,MATCH($D201,Data!$CG:$CG,0)-1,MATCH($E201&amp;"/"&amp;K$1,Data!$1:$1,0)-1)))</f>
        <v/>
      </c>
      <c r="L201" s="252" t="str">
        <f ca="1">IF(ISERROR(OFFSET(Data!$A$1,MATCH($D201,Data!$CG:$CG,0)-1,MATCH($E201&amp;"/"&amp;L$1,Data!$1:$1,0)-1))=TRUE,"",IF(OFFSET(Data!$A$1,MATCH($D201,Data!$CG:$CG,0)-1,MATCH($E201&amp;"/"&amp;L$1,Data!$1:$1,0)-1)=0,"",OFFSET(Data!$A$1,MATCH($D201,Data!$CG:$CG,0)-1,MATCH($E201&amp;"/"&amp;L$1,Data!$1:$1,0)-1)))</f>
        <v/>
      </c>
      <c r="M201" s="252" t="str">
        <f ca="1">IF(ISERROR(OFFSET(Data!$A$1,MATCH($D201,Data!$CG:$CG,0)-1,MATCH($E201&amp;"/"&amp;M$1,Data!$1:$1,0)-1))=TRUE,"",IF(OFFSET(Data!$A$1,MATCH($D201,Data!$CG:$CG,0)-1,MATCH($E201&amp;"/"&amp;M$1,Data!$1:$1,0)-1)=0,"",OFFSET(Data!$A$1,MATCH($D201,Data!$CG:$CG,0)-1,MATCH($E201&amp;"/"&amp;M$1,Data!$1:$1,0)-1)))</f>
        <v/>
      </c>
      <c r="N201" s="252" t="str">
        <f ca="1">IF(ISERROR(OFFSET(Data!$A$1,MATCH($D201,Data!$CG:$CG,0)-1,MATCH($E201&amp;"/"&amp;N$1,Data!$1:$1,0)-1))=TRUE,"",IF(OFFSET(Data!$A$1,MATCH($D201,Data!$CG:$CG,0)-1,MATCH($E201&amp;"/"&amp;N$1,Data!$1:$1,0)-1)=0,"",OFFSET(Data!$A$1,MATCH($D201,Data!$CG:$CG,0)-1,MATCH($E201&amp;"/"&amp;N$1,Data!$1:$1,0)-1)))</f>
        <v/>
      </c>
      <c r="O201" s="252" t="str">
        <f ca="1">IF(ISERROR(OFFSET(Data!$A$1,MATCH($D201,Data!$CG:$CG,0)-1,MATCH($E201&amp;"/"&amp;O$1,Data!$1:$1,0)-1))=TRUE,"",IF(OFFSET(Data!$A$1,MATCH($D201,Data!$CG:$CG,0)-1,MATCH($E201&amp;"/"&amp;O$1,Data!$1:$1,0)-1)=0,"",OFFSET(Data!$A$1,MATCH($D201,Data!$CG:$CG,0)-1,MATCH($E201&amp;"/"&amp;O$1,Data!$1:$1,0)-1)))</f>
        <v/>
      </c>
      <c r="P201" s="252" t="str">
        <f ca="1">IF(ISERROR(OFFSET(Data!$A$1,MATCH($D201,Data!$CG:$CG,0)-1,MATCH($E201&amp;"/"&amp;P$1,Data!$1:$1,0)-1))=TRUE,"",IF(OFFSET(Data!$A$1,MATCH($D201,Data!$CG:$CG,0)-1,MATCH($E201&amp;"/"&amp;P$1,Data!$1:$1,0)-1)=0,"",OFFSET(Data!$A$1,MATCH($D201,Data!$CG:$CG,0)-1,MATCH($E201&amp;"/"&amp;P$1,Data!$1:$1,0)-1)))</f>
        <v/>
      </c>
      <c r="Q201" s="252" t="str">
        <f ca="1">IF(ISERROR(OFFSET(Data!$A$1,MATCH($D201,Data!$CG:$CG,0)-1,MATCH($E201&amp;"/"&amp;Q$1,Data!$1:$1,0)-1))=TRUE,"",IF(OFFSET(Data!$A$1,MATCH($D201,Data!$CG:$CG,0)-1,MATCH($E201&amp;"/"&amp;Q$1,Data!$1:$1,0)-1)=0,"",OFFSET(Data!$A$1,MATCH($D201,Data!$CG:$CG,0)-1,MATCH($E201&amp;"/"&amp;Q$1,Data!$1:$1,0)-1)))</f>
        <v/>
      </c>
      <c r="R201" s="252" t="str">
        <f ca="1">IF(ISERROR(OFFSET(Data!$A$1,MATCH($D201,Data!$CG:$CG,0)-1,MATCH($E201&amp;"/"&amp;R$1,Data!$1:$1,0)-1))=TRUE,"",IF(OFFSET(Data!$A$1,MATCH($D201,Data!$CG:$CG,0)-1,MATCH($E201&amp;"/"&amp;R$1,Data!$1:$1,0)-1)=0,"",OFFSET(Data!$A$1,MATCH($D201,Data!$CG:$CG,0)-1,MATCH($E201&amp;"/"&amp;R$1,Data!$1:$1,0)-1)))</f>
        <v/>
      </c>
      <c r="S201" s="252" t="str">
        <f ca="1">IF(ISERROR(OFFSET(Data!$A$1,MATCH($D201,Data!$CG:$CG,0)-1,MATCH($E201&amp;"/"&amp;S$1,Data!$1:$1,0)-1))=TRUE,"",IF(OFFSET(Data!$A$1,MATCH($D201,Data!$CG:$CG,0)-1,MATCH($E201&amp;"/"&amp;S$1,Data!$1:$1,0)-1)=0,"",OFFSET(Data!$A$1,MATCH($D201,Data!$CG:$CG,0)-1,MATCH($E201&amp;"/"&amp;S$1,Data!$1:$1,0)-1)))</f>
        <v/>
      </c>
      <c r="T201" s="252" t="str">
        <f ca="1">IF(ISERROR(OFFSET(Data!$A$1,MATCH($D201,Data!$CG:$CG,0)-1,MATCH($E201&amp;"/"&amp;T$1,Data!$1:$1,0)-1))=TRUE,"",IF(OFFSET(Data!$A$1,MATCH($D201,Data!$CG:$CG,0)-1,MATCH($E201&amp;"/"&amp;T$1,Data!$1:$1,0)-1)=0,"",OFFSET(Data!$A$1,MATCH($D201,Data!$CG:$CG,0)-1,MATCH($E201&amp;"/"&amp;T$1,Data!$1:$1,0)-1)))</f>
        <v/>
      </c>
      <c r="U201" s="252" t="str">
        <f ca="1">IF(ISERROR(OFFSET(Data!$A$1,MATCH($D201,Data!$CG:$CG,0)-1,MATCH($E201&amp;"/"&amp;U$1,Data!$1:$1,0)-1))=TRUE,"",IF(OFFSET(Data!$A$1,MATCH($D201,Data!$CG:$CG,0)-1,MATCH($E201&amp;"/"&amp;U$1,Data!$1:$1,0)-1)=0,"",OFFSET(Data!$A$1,MATCH($D201,Data!$CG:$CG,0)-1,MATCH($E201&amp;"/"&amp;U$1,Data!$1:$1,0)-1)))</f>
        <v/>
      </c>
      <c r="V201" s="252" t="str">
        <f ca="1">IF(ISERROR(OFFSET(Data!$A$1,MATCH($D201,Data!$CG:$CG,0)-1,MATCH($E201&amp;"/"&amp;V$1,Data!$1:$1,0)-1))=TRUE,"",IF(OFFSET(Data!$A$1,MATCH($D201,Data!$CG:$CG,0)-1,MATCH($E201&amp;"/"&amp;V$1,Data!$1:$1,0)-1)=0,"",OFFSET(Data!$A$1,MATCH($D201,Data!$CG:$CG,0)-1,MATCH($E201&amp;"/"&amp;V$1,Data!$1:$1,0)-1)))</f>
        <v/>
      </c>
      <c r="W201" s="269" t="str">
        <f ca="1">IF(ISERROR(OFFSET(Data!$A$1,MATCH($D201,Data!$CG:$CG,0)-1,MATCH($E201&amp;"/"&amp;W$1,Data!$1:$1,0)-1))=TRUE,"",IF(OFFSET(Data!$A$1,MATCH($D201,Data!$CG:$CG,0)-1,MATCH($E201&amp;"/"&amp;W$1,Data!$1:$1,0)-1)=0,"",OFFSET(Data!$A$1,MATCH($D201,Data!$CG:$CG,0)-1,MATCH($E201&amp;"/"&amp;W$1,Data!$1:$1,0)-1)))</f>
        <v/>
      </c>
      <c r="X201" s="252" t="str">
        <f ca="1">IF(ISERROR(OFFSET(Data!$A$1,MATCH($D201,Data!$CG:$CG,0)-1,MATCH($E201&amp;"/"&amp;X$1,Data!$1:$1,0)-1))=TRUE,"",IF(OFFSET(Data!$A$1,MATCH($D201,Data!$CG:$CG,0)-1,MATCH($E201&amp;"/"&amp;X$1,Data!$1:$1,0)-1)=0,"",OFFSET(Data!$A$1,MATCH($D201,Data!$CG:$CG,0)-1,MATCH($E201&amp;"/"&amp;X$1,Data!$1:$1,0)-1)))</f>
        <v/>
      </c>
      <c r="Y201" s="252" t="str">
        <f ca="1">IF(ISERROR(OFFSET(Data!$A$1,MATCH($D201,Data!$CG:$CG,0)-1,MATCH($E201&amp;"/"&amp;Y$1,Data!$1:$1,0)-1))=TRUE,"",IF(OFFSET(Data!$A$1,MATCH($D201,Data!$CG:$CG,0)-1,MATCH($E201&amp;"/"&amp;Y$1,Data!$1:$1,0)-1)=0,"",OFFSET(Data!$A$1,MATCH($D201,Data!$CG:$CG,0)-1,MATCH($E201&amp;"/"&amp;Y$1,Data!$1:$1,0)-1)))</f>
        <v/>
      </c>
      <c r="Z201" s="252" t="str">
        <f ca="1">IF(ISERROR(OFFSET(Data!$A$1,MATCH($D201,Data!$CG:$CG,0)-1,MATCH($E201&amp;"/"&amp;Z$1,Data!$1:$1,0)-1))=TRUE,"",IF(OFFSET(Data!$A$1,MATCH($D201,Data!$CG:$CG,0)-1,MATCH($E201&amp;"/"&amp;Z$1,Data!$1:$1,0)-1)=0,"",OFFSET(Data!$A$1,MATCH($D201,Data!$CG:$CG,0)-1,MATCH($E201&amp;"/"&amp;Z$1,Data!$1:$1,0)-1)))</f>
        <v/>
      </c>
      <c r="AA201" s="252" t="str">
        <f ca="1">IF(ISERROR(OFFSET(Data!$A$1,MATCH($D201,Data!$CG:$CG,0)-1,MATCH($E201&amp;"/"&amp;AA$1,Data!$1:$1,0)-1))=TRUE,"",IF(OFFSET(Data!$A$1,MATCH($D201,Data!$CG:$CG,0)-1,MATCH($E201&amp;"/"&amp;AA$1,Data!$1:$1,0)-1)=0,"",OFFSET(Data!$A$1,MATCH($D201,Data!$CG:$CG,0)-1,MATCH($E201&amp;"/"&amp;AA$1,Data!$1:$1,0)-1)))</f>
        <v/>
      </c>
      <c r="AB201" s="252" t="str">
        <f ca="1">IF(ISERROR(OFFSET(Data!$A$1,MATCH($D201,Data!$CG:$CG,0)-1,MATCH($E201&amp;"/"&amp;AB$1,Data!$1:$1,0)-1))=TRUE,"",IF(OFFSET(Data!$A$1,MATCH($D201,Data!$CG:$CG,0)-1,MATCH($E201&amp;"/"&amp;AB$1,Data!$1:$1,0)-1)=0,"",OFFSET(Data!$A$1,MATCH($D201,Data!$CG:$CG,0)-1,MATCH($E201&amp;"/"&amp;AB$1,Data!$1:$1,0)-1)))</f>
        <v/>
      </c>
      <c r="AC201" s="252" t="str">
        <f ca="1">IF(ISERROR(OFFSET(Data!$A$1,MATCH($D201,Data!$CG:$CG,0)-1,MATCH($E201&amp;"/"&amp;AC$1,Data!$1:$1,0)-1))=TRUE,"",IF(OFFSET(Data!$A$1,MATCH($D201,Data!$CG:$CG,0)-1,MATCH($E201&amp;"/"&amp;AC$1,Data!$1:$1,0)-1)=0,"",OFFSET(Data!$A$1,MATCH($D201,Data!$CG:$CG,0)-1,MATCH($E201&amp;"/"&amp;AC$1,Data!$1:$1,0)-1)))</f>
        <v/>
      </c>
      <c r="AD201" s="252" t="str">
        <f ca="1">IF(ISERROR(OFFSET(Data!$A$1,MATCH($D201,Data!$CG:$CG,0)-1,MATCH($E201&amp;"/"&amp;AD$1,Data!$1:$1,0)-1))=TRUE,"",IF(OFFSET(Data!$A$1,MATCH($D201,Data!$CG:$CG,0)-1,MATCH($E201&amp;"/"&amp;AD$1,Data!$1:$1,0)-1)=0,"",OFFSET(Data!$A$1,MATCH($D201,Data!$CG:$CG,0)-1,MATCH($E201&amp;"/"&amp;AD$1,Data!$1:$1,0)-1)))</f>
        <v/>
      </c>
      <c r="AE201" s="252" t="str">
        <f ca="1">IF(ISERROR(OFFSET(Data!$A$1,MATCH($D201,Data!$CG:$CG,0)-1,MATCH($E201&amp;"/"&amp;AE$1,Data!$1:$1,0)-1))=TRUE,"",IF(OFFSET(Data!$A$1,MATCH($D201,Data!$CG:$CG,0)-1,MATCH($E201&amp;"/"&amp;AE$1,Data!$1:$1,0)-1)=0,"",OFFSET(Data!$A$1,MATCH($D201,Data!$CG:$CG,0)-1,MATCH($E201&amp;"/"&amp;AE$1,Data!$1:$1,0)-1)))</f>
        <v/>
      </c>
      <c r="AF201" s="253" t="str">
        <f ca="1">IF(ISERROR(OFFSET(Data!$A$1,MATCH($D201,Data!$CG:$CG,0)-1,MATCH($E201&amp;"/"&amp;AF$1,Data!$1:$1,0)-1))=TRUE,"",IF(OFFSET(Data!$A$1,MATCH($D201,Data!$CG:$CG,0)-1,MATCH($E201&amp;"/"&amp;AF$1,Data!$1:$1,0)-1)=0,"",OFFSET(Data!$A$1,MATCH($D201,Data!$CG:$CG,0)-1,MATCH($E201&amp;"/"&amp;AF$1,Data!$1:$1,0)-1)))</f>
        <v/>
      </c>
      <c r="AG201" s="212">
        <f t="shared" ca="1" si="7"/>
        <v>0</v>
      </c>
      <c r="AH201" s="213">
        <f ca="1">SUM(AG199:AG201)</f>
        <v>0</v>
      </c>
    </row>
    <row r="202" spans="1:34" ht="15.75" hidden="1" customHeight="1" x14ac:dyDescent="0.25">
      <c r="A202" s="446"/>
      <c r="B202" s="449"/>
      <c r="C202" s="452"/>
      <c r="D202" s="28" t="e">
        <f>IF(C202&lt;&gt;"",C202,D201)</f>
        <v>#N/A</v>
      </c>
      <c r="E202" s="29" t="s">
        <v>24</v>
      </c>
      <c r="F202" s="254" t="str">
        <f ca="1">IF(ISERROR(OFFSET(Data!$A$1,MATCH($D202,Data!$CG:$CG,0)-1,MATCH($E202&amp;"/"&amp;F$1,Data!$1:$1,0)-1))=TRUE,"",IF(OFFSET(Data!$A$1,MATCH($D202,Data!$CG:$CG,0)-1,MATCH($E202&amp;"/"&amp;F$1,Data!$1:$1,0)-1)=0,"",OFFSET(Data!$A$1,MATCH($D202,Data!$CG:$CG,0)-1,MATCH($E202&amp;"/"&amp;F$1,Data!$1:$1,0)-1)))</f>
        <v/>
      </c>
      <c r="G202" s="252" t="str">
        <f ca="1">IF(ISERROR(OFFSET(Data!$A$1,MATCH($D202,Data!$CG:$CG,0)-1,MATCH($E202&amp;"/"&amp;G$1,Data!$1:$1,0)-1))=TRUE,"",IF(OFFSET(Data!$A$1,MATCH($D202,Data!$CG:$CG,0)-1,MATCH($E202&amp;"/"&amp;G$1,Data!$1:$1,0)-1)=0,"",OFFSET(Data!$A$1,MATCH($D202,Data!$CG:$CG,0)-1,MATCH($E202&amp;"/"&amp;G$1,Data!$1:$1,0)-1)))</f>
        <v/>
      </c>
      <c r="H202" s="252" t="str">
        <f ca="1">IF(ISERROR(OFFSET(Data!$A$1,MATCH($D202,Data!$CG:$CG,0)-1,MATCH($E202&amp;"/"&amp;H$1,Data!$1:$1,0)-1))=TRUE,"",IF(OFFSET(Data!$A$1,MATCH($D202,Data!$CG:$CG,0)-1,MATCH($E202&amp;"/"&amp;H$1,Data!$1:$1,0)-1)=0,"",OFFSET(Data!$A$1,MATCH($D202,Data!$CG:$CG,0)-1,MATCH($E202&amp;"/"&amp;H$1,Data!$1:$1,0)-1)))</f>
        <v/>
      </c>
      <c r="I202" s="252" t="str">
        <f ca="1">IF(ISERROR(OFFSET(Data!$A$1,MATCH($D202,Data!$CG:$CG,0)-1,MATCH($E202&amp;"/"&amp;I$1,Data!$1:$1,0)-1))=TRUE,"",IF(OFFSET(Data!$A$1,MATCH($D202,Data!$CG:$CG,0)-1,MATCH($E202&amp;"/"&amp;I$1,Data!$1:$1,0)-1)=0,"",OFFSET(Data!$A$1,MATCH($D202,Data!$CG:$CG,0)-1,MATCH($E202&amp;"/"&amp;I$1,Data!$1:$1,0)-1)))</f>
        <v/>
      </c>
      <c r="J202" s="252" t="str">
        <f ca="1">IF(ISERROR(OFFSET(Data!$A$1,MATCH($D202,Data!$CG:$CG,0)-1,MATCH($E202&amp;"/"&amp;J$1,Data!$1:$1,0)-1))=TRUE,"",IF(OFFSET(Data!$A$1,MATCH($D202,Data!$CG:$CG,0)-1,MATCH($E202&amp;"/"&amp;J$1,Data!$1:$1,0)-1)=0,"",OFFSET(Data!$A$1,MATCH($D202,Data!$CG:$CG,0)-1,MATCH($E202&amp;"/"&amp;J$1,Data!$1:$1,0)-1)))</f>
        <v/>
      </c>
      <c r="K202" s="252" t="str">
        <f ca="1">IF(ISERROR(OFFSET(Data!$A$1,MATCH($D202,Data!$CG:$CG,0)-1,MATCH($E202&amp;"/"&amp;K$1,Data!$1:$1,0)-1))=TRUE,"",IF(OFFSET(Data!$A$1,MATCH($D202,Data!$CG:$CG,0)-1,MATCH($E202&amp;"/"&amp;K$1,Data!$1:$1,0)-1)=0,"",OFFSET(Data!$A$1,MATCH($D202,Data!$CG:$CG,0)-1,MATCH($E202&amp;"/"&amp;K$1,Data!$1:$1,0)-1)))</f>
        <v/>
      </c>
      <c r="L202" s="252" t="str">
        <f ca="1">IF(ISERROR(OFFSET(Data!$A$1,MATCH($D202,Data!$CG:$CG,0)-1,MATCH($E202&amp;"/"&amp;L$1,Data!$1:$1,0)-1))=TRUE,"",IF(OFFSET(Data!$A$1,MATCH($D202,Data!$CG:$CG,0)-1,MATCH($E202&amp;"/"&amp;L$1,Data!$1:$1,0)-1)=0,"",OFFSET(Data!$A$1,MATCH($D202,Data!$CG:$CG,0)-1,MATCH($E202&amp;"/"&amp;L$1,Data!$1:$1,0)-1)))</f>
        <v/>
      </c>
      <c r="M202" s="252" t="str">
        <f ca="1">IF(ISERROR(OFFSET(Data!$A$1,MATCH($D202,Data!$CG:$CG,0)-1,MATCH($E202&amp;"/"&amp;M$1,Data!$1:$1,0)-1))=TRUE,"",IF(OFFSET(Data!$A$1,MATCH($D202,Data!$CG:$CG,0)-1,MATCH($E202&amp;"/"&amp;M$1,Data!$1:$1,0)-1)=0,"",OFFSET(Data!$A$1,MATCH($D202,Data!$CG:$CG,0)-1,MATCH($E202&amp;"/"&amp;M$1,Data!$1:$1,0)-1)))</f>
        <v/>
      </c>
      <c r="N202" s="252" t="str">
        <f ca="1">IF(ISERROR(OFFSET(Data!$A$1,MATCH($D202,Data!$CG:$CG,0)-1,MATCH($E202&amp;"/"&amp;N$1,Data!$1:$1,0)-1))=TRUE,"",IF(OFFSET(Data!$A$1,MATCH($D202,Data!$CG:$CG,0)-1,MATCH($E202&amp;"/"&amp;N$1,Data!$1:$1,0)-1)=0,"",OFFSET(Data!$A$1,MATCH($D202,Data!$CG:$CG,0)-1,MATCH($E202&amp;"/"&amp;N$1,Data!$1:$1,0)-1)))</f>
        <v/>
      </c>
      <c r="O202" s="252" t="str">
        <f ca="1">IF(ISERROR(OFFSET(Data!$A$1,MATCH($D202,Data!$CG:$CG,0)-1,MATCH($E202&amp;"/"&amp;O$1,Data!$1:$1,0)-1))=TRUE,"",IF(OFFSET(Data!$A$1,MATCH($D202,Data!$CG:$CG,0)-1,MATCH($E202&amp;"/"&amp;O$1,Data!$1:$1,0)-1)=0,"",OFFSET(Data!$A$1,MATCH($D202,Data!$CG:$CG,0)-1,MATCH($E202&amp;"/"&amp;O$1,Data!$1:$1,0)-1)))</f>
        <v/>
      </c>
      <c r="P202" s="252" t="str">
        <f ca="1">IF(ISERROR(OFFSET(Data!$A$1,MATCH($D202,Data!$CG:$CG,0)-1,MATCH($E202&amp;"/"&amp;P$1,Data!$1:$1,0)-1))=TRUE,"",IF(OFFSET(Data!$A$1,MATCH($D202,Data!$CG:$CG,0)-1,MATCH($E202&amp;"/"&amp;P$1,Data!$1:$1,0)-1)=0,"",OFFSET(Data!$A$1,MATCH($D202,Data!$CG:$CG,0)-1,MATCH($E202&amp;"/"&amp;P$1,Data!$1:$1,0)-1)))</f>
        <v/>
      </c>
      <c r="Q202" s="252" t="str">
        <f ca="1">IF(ISERROR(OFFSET(Data!$A$1,MATCH($D202,Data!$CG:$CG,0)-1,MATCH($E202&amp;"/"&amp;Q$1,Data!$1:$1,0)-1))=TRUE,"",IF(OFFSET(Data!$A$1,MATCH($D202,Data!$CG:$CG,0)-1,MATCH($E202&amp;"/"&amp;Q$1,Data!$1:$1,0)-1)=0,"",OFFSET(Data!$A$1,MATCH($D202,Data!$CG:$CG,0)-1,MATCH($E202&amp;"/"&amp;Q$1,Data!$1:$1,0)-1)))</f>
        <v/>
      </c>
      <c r="R202" s="252" t="str">
        <f ca="1">IF(ISERROR(OFFSET(Data!$A$1,MATCH($D202,Data!$CG:$CG,0)-1,MATCH($E202&amp;"/"&amp;R$1,Data!$1:$1,0)-1))=TRUE,"",IF(OFFSET(Data!$A$1,MATCH($D202,Data!$CG:$CG,0)-1,MATCH($E202&amp;"/"&amp;R$1,Data!$1:$1,0)-1)=0,"",OFFSET(Data!$A$1,MATCH($D202,Data!$CG:$CG,0)-1,MATCH($E202&amp;"/"&amp;R$1,Data!$1:$1,0)-1)))</f>
        <v/>
      </c>
      <c r="S202" s="252" t="str">
        <f ca="1">IF(ISERROR(OFFSET(Data!$A$1,MATCH($D202,Data!$CG:$CG,0)-1,MATCH($E202&amp;"/"&amp;S$1,Data!$1:$1,0)-1))=TRUE,"",IF(OFFSET(Data!$A$1,MATCH($D202,Data!$CG:$CG,0)-1,MATCH($E202&amp;"/"&amp;S$1,Data!$1:$1,0)-1)=0,"",OFFSET(Data!$A$1,MATCH($D202,Data!$CG:$CG,0)-1,MATCH($E202&amp;"/"&amp;S$1,Data!$1:$1,0)-1)))</f>
        <v/>
      </c>
      <c r="T202" s="252" t="str">
        <f ca="1">IF(ISERROR(OFFSET(Data!$A$1,MATCH($D202,Data!$CG:$CG,0)-1,MATCH($E202&amp;"/"&amp;T$1,Data!$1:$1,0)-1))=TRUE,"",IF(OFFSET(Data!$A$1,MATCH($D202,Data!$CG:$CG,0)-1,MATCH($E202&amp;"/"&amp;T$1,Data!$1:$1,0)-1)=0,"",OFFSET(Data!$A$1,MATCH($D202,Data!$CG:$CG,0)-1,MATCH($E202&amp;"/"&amp;T$1,Data!$1:$1,0)-1)))</f>
        <v/>
      </c>
      <c r="U202" s="252" t="str">
        <f ca="1">IF(ISERROR(OFFSET(Data!$A$1,MATCH($D202,Data!$CG:$CG,0)-1,MATCH($E202&amp;"/"&amp;U$1,Data!$1:$1,0)-1))=TRUE,"",IF(OFFSET(Data!$A$1,MATCH($D202,Data!$CG:$CG,0)-1,MATCH($E202&amp;"/"&amp;U$1,Data!$1:$1,0)-1)=0,"",OFFSET(Data!$A$1,MATCH($D202,Data!$CG:$CG,0)-1,MATCH($E202&amp;"/"&amp;U$1,Data!$1:$1,0)-1)))</f>
        <v/>
      </c>
      <c r="V202" s="252" t="str">
        <f ca="1">IF(ISERROR(OFFSET(Data!$A$1,MATCH($D202,Data!$CG:$CG,0)-1,MATCH($E202&amp;"/"&amp;V$1,Data!$1:$1,0)-1))=TRUE,"",IF(OFFSET(Data!$A$1,MATCH($D202,Data!$CG:$CG,0)-1,MATCH($E202&amp;"/"&amp;V$1,Data!$1:$1,0)-1)=0,"",OFFSET(Data!$A$1,MATCH($D202,Data!$CG:$CG,0)-1,MATCH($E202&amp;"/"&amp;V$1,Data!$1:$1,0)-1)))</f>
        <v/>
      </c>
      <c r="W202" s="269" t="str">
        <f ca="1">IF(ISERROR(OFFSET(Data!$A$1,MATCH($D202,Data!$CG:$CG,0)-1,MATCH($E202&amp;"/"&amp;W$1,Data!$1:$1,0)-1))=TRUE,"",IF(OFFSET(Data!$A$1,MATCH($D202,Data!$CG:$CG,0)-1,MATCH($E202&amp;"/"&amp;W$1,Data!$1:$1,0)-1)=0,"",OFFSET(Data!$A$1,MATCH($D202,Data!$CG:$CG,0)-1,MATCH($E202&amp;"/"&amp;W$1,Data!$1:$1,0)-1)))</f>
        <v/>
      </c>
      <c r="X202" s="252" t="str">
        <f ca="1">IF(ISERROR(OFFSET(Data!$A$1,MATCH($D202,Data!$CG:$CG,0)-1,MATCH($E202&amp;"/"&amp;X$1,Data!$1:$1,0)-1))=TRUE,"",IF(OFFSET(Data!$A$1,MATCH($D202,Data!$CG:$CG,0)-1,MATCH($E202&amp;"/"&amp;X$1,Data!$1:$1,0)-1)=0,"",OFFSET(Data!$A$1,MATCH($D202,Data!$CG:$CG,0)-1,MATCH($E202&amp;"/"&amp;X$1,Data!$1:$1,0)-1)))</f>
        <v/>
      </c>
      <c r="Y202" s="252" t="str">
        <f ca="1">IF(ISERROR(OFFSET(Data!$A$1,MATCH($D202,Data!$CG:$CG,0)-1,MATCH($E202&amp;"/"&amp;Y$1,Data!$1:$1,0)-1))=TRUE,"",IF(OFFSET(Data!$A$1,MATCH($D202,Data!$CG:$CG,0)-1,MATCH($E202&amp;"/"&amp;Y$1,Data!$1:$1,0)-1)=0,"",OFFSET(Data!$A$1,MATCH($D202,Data!$CG:$CG,0)-1,MATCH($E202&amp;"/"&amp;Y$1,Data!$1:$1,0)-1)))</f>
        <v/>
      </c>
      <c r="Z202" s="252" t="str">
        <f ca="1">IF(ISERROR(OFFSET(Data!$A$1,MATCH($D202,Data!$CG:$CG,0)-1,MATCH($E202&amp;"/"&amp;Z$1,Data!$1:$1,0)-1))=TRUE,"",IF(OFFSET(Data!$A$1,MATCH($D202,Data!$CG:$CG,0)-1,MATCH($E202&amp;"/"&amp;Z$1,Data!$1:$1,0)-1)=0,"",OFFSET(Data!$A$1,MATCH($D202,Data!$CG:$CG,0)-1,MATCH($E202&amp;"/"&amp;Z$1,Data!$1:$1,0)-1)))</f>
        <v/>
      </c>
      <c r="AA202" s="252" t="str">
        <f ca="1">IF(ISERROR(OFFSET(Data!$A$1,MATCH($D202,Data!$CG:$CG,0)-1,MATCH($E202&amp;"/"&amp;AA$1,Data!$1:$1,0)-1))=TRUE,"",IF(OFFSET(Data!$A$1,MATCH($D202,Data!$CG:$CG,0)-1,MATCH($E202&amp;"/"&amp;AA$1,Data!$1:$1,0)-1)=0,"",OFFSET(Data!$A$1,MATCH($D202,Data!$CG:$CG,0)-1,MATCH($E202&amp;"/"&amp;AA$1,Data!$1:$1,0)-1)))</f>
        <v/>
      </c>
      <c r="AB202" s="252" t="str">
        <f ca="1">IF(ISERROR(OFFSET(Data!$A$1,MATCH($D202,Data!$CG:$CG,0)-1,MATCH($E202&amp;"/"&amp;AB$1,Data!$1:$1,0)-1))=TRUE,"",IF(OFFSET(Data!$A$1,MATCH($D202,Data!$CG:$CG,0)-1,MATCH($E202&amp;"/"&amp;AB$1,Data!$1:$1,0)-1)=0,"",OFFSET(Data!$A$1,MATCH($D202,Data!$CG:$CG,0)-1,MATCH($E202&amp;"/"&amp;AB$1,Data!$1:$1,0)-1)))</f>
        <v/>
      </c>
      <c r="AC202" s="252" t="str">
        <f ca="1">IF(ISERROR(OFFSET(Data!$A$1,MATCH($D202,Data!$CG:$CG,0)-1,MATCH($E202&amp;"/"&amp;AC$1,Data!$1:$1,0)-1))=TRUE,"",IF(OFFSET(Data!$A$1,MATCH($D202,Data!$CG:$CG,0)-1,MATCH($E202&amp;"/"&amp;AC$1,Data!$1:$1,0)-1)=0,"",OFFSET(Data!$A$1,MATCH($D202,Data!$CG:$CG,0)-1,MATCH($E202&amp;"/"&amp;AC$1,Data!$1:$1,0)-1)))</f>
        <v/>
      </c>
      <c r="AD202" s="252" t="str">
        <f ca="1">IF(ISERROR(OFFSET(Data!$A$1,MATCH($D202,Data!$CG:$CG,0)-1,MATCH($E202&amp;"/"&amp;AD$1,Data!$1:$1,0)-1))=TRUE,"",IF(OFFSET(Data!$A$1,MATCH($D202,Data!$CG:$CG,0)-1,MATCH($E202&amp;"/"&amp;AD$1,Data!$1:$1,0)-1)=0,"",OFFSET(Data!$A$1,MATCH($D202,Data!$CG:$CG,0)-1,MATCH($E202&amp;"/"&amp;AD$1,Data!$1:$1,0)-1)))</f>
        <v/>
      </c>
      <c r="AE202" s="252" t="str">
        <f ca="1">IF(ISERROR(OFFSET(Data!$A$1,MATCH($D202,Data!$CG:$CG,0)-1,MATCH($E202&amp;"/"&amp;AE$1,Data!$1:$1,0)-1))=TRUE,"",IF(OFFSET(Data!$A$1,MATCH($D202,Data!$CG:$CG,0)-1,MATCH($E202&amp;"/"&amp;AE$1,Data!$1:$1,0)-1)=0,"",OFFSET(Data!$A$1,MATCH($D202,Data!$CG:$CG,0)-1,MATCH($E202&amp;"/"&amp;AE$1,Data!$1:$1,0)-1)))</f>
        <v/>
      </c>
      <c r="AF202" s="253" t="str">
        <f ca="1">IF(ISERROR(OFFSET(Data!$A$1,MATCH($D202,Data!$CG:$CG,0)-1,MATCH($E202&amp;"/"&amp;AF$1,Data!$1:$1,0)-1))=TRUE,"",IF(OFFSET(Data!$A$1,MATCH($D202,Data!$CG:$CG,0)-1,MATCH($E202&amp;"/"&amp;AF$1,Data!$1:$1,0)-1)=0,"",OFFSET(Data!$A$1,MATCH($D202,Data!$CG:$CG,0)-1,MATCH($E202&amp;"/"&amp;AF$1,Data!$1:$1,0)-1)))</f>
        <v/>
      </c>
      <c r="AG202" s="212">
        <f t="shared" ref="AG202:AG265" ca="1" si="8">SUM(F202:AF202)</f>
        <v>0</v>
      </c>
      <c r="AH202" s="213">
        <f ca="1">SUM(AG199:AG202)</f>
        <v>0</v>
      </c>
    </row>
    <row r="203" spans="1:34" ht="15.75" hidden="1" customHeight="1" thickBot="1" x14ac:dyDescent="0.3">
      <c r="A203" s="447"/>
      <c r="B203" s="450"/>
      <c r="C203" s="453"/>
      <c r="D203" s="30" t="e">
        <f>IF(C203&lt;&gt;"",C203,D202)</f>
        <v>#N/A</v>
      </c>
      <c r="E203" s="31" t="s">
        <v>25</v>
      </c>
      <c r="F203" s="255" t="str">
        <f ca="1">IF(ISERROR(OFFSET(Data!$A$1,MATCH($D203,Data!$CG:$CG,0)-1,MATCH($E203&amp;"/"&amp;F$1,Data!$1:$1,0)-1))=TRUE,"",IF(OFFSET(Data!$A$1,MATCH($D203,Data!$CG:$CG,0)-1,MATCH($E203&amp;"/"&amp;F$1,Data!$1:$1,0)-1)=0,"",OFFSET(Data!$A$1,MATCH($D203,Data!$CG:$CG,0)-1,MATCH($E203&amp;"/"&amp;F$1,Data!$1:$1,0)-1)))</f>
        <v/>
      </c>
      <c r="G203" s="256" t="str">
        <f ca="1">IF(ISERROR(OFFSET(Data!$A$1,MATCH($D203,Data!$CG:$CG,0)-1,MATCH($E203&amp;"/"&amp;G$1,Data!$1:$1,0)-1))=TRUE,"",IF(OFFSET(Data!$A$1,MATCH($D203,Data!$CG:$CG,0)-1,MATCH($E203&amp;"/"&amp;G$1,Data!$1:$1,0)-1)=0,"",OFFSET(Data!$A$1,MATCH($D203,Data!$CG:$CG,0)-1,MATCH($E203&amp;"/"&amp;G$1,Data!$1:$1,0)-1)))</f>
        <v/>
      </c>
      <c r="H203" s="256" t="str">
        <f ca="1">IF(ISERROR(OFFSET(Data!$A$1,MATCH($D203,Data!$CG:$CG,0)-1,MATCH($E203&amp;"/"&amp;H$1,Data!$1:$1,0)-1))=TRUE,"",IF(OFFSET(Data!$A$1,MATCH($D203,Data!$CG:$CG,0)-1,MATCH($E203&amp;"/"&amp;H$1,Data!$1:$1,0)-1)=0,"",OFFSET(Data!$A$1,MATCH($D203,Data!$CG:$CG,0)-1,MATCH($E203&amp;"/"&amp;H$1,Data!$1:$1,0)-1)))</f>
        <v/>
      </c>
      <c r="I203" s="256" t="str">
        <f ca="1">IF(ISERROR(OFFSET(Data!$A$1,MATCH($D203,Data!$CG:$CG,0)-1,MATCH($E203&amp;"/"&amp;I$1,Data!$1:$1,0)-1))=TRUE,"",IF(OFFSET(Data!$A$1,MATCH($D203,Data!$CG:$CG,0)-1,MATCH($E203&amp;"/"&amp;I$1,Data!$1:$1,0)-1)=0,"",OFFSET(Data!$A$1,MATCH($D203,Data!$CG:$CG,0)-1,MATCH($E203&amp;"/"&amp;I$1,Data!$1:$1,0)-1)))</f>
        <v/>
      </c>
      <c r="J203" s="256" t="str">
        <f ca="1">IF(ISERROR(OFFSET(Data!$A$1,MATCH($D203,Data!$CG:$CG,0)-1,MATCH($E203&amp;"/"&amp;J$1,Data!$1:$1,0)-1))=TRUE,"",IF(OFFSET(Data!$A$1,MATCH($D203,Data!$CG:$CG,0)-1,MATCH($E203&amp;"/"&amp;J$1,Data!$1:$1,0)-1)=0,"",OFFSET(Data!$A$1,MATCH($D203,Data!$CG:$CG,0)-1,MATCH($E203&amp;"/"&amp;J$1,Data!$1:$1,0)-1)))</f>
        <v/>
      </c>
      <c r="K203" s="256" t="str">
        <f ca="1">IF(ISERROR(OFFSET(Data!$A$1,MATCH($D203,Data!$CG:$CG,0)-1,MATCH($E203&amp;"/"&amp;K$1,Data!$1:$1,0)-1))=TRUE,"",IF(OFFSET(Data!$A$1,MATCH($D203,Data!$CG:$CG,0)-1,MATCH($E203&amp;"/"&amp;K$1,Data!$1:$1,0)-1)=0,"",OFFSET(Data!$A$1,MATCH($D203,Data!$CG:$CG,0)-1,MATCH($E203&amp;"/"&amp;K$1,Data!$1:$1,0)-1)))</f>
        <v/>
      </c>
      <c r="L203" s="256" t="str">
        <f ca="1">IF(ISERROR(OFFSET(Data!$A$1,MATCH($D203,Data!$CG:$CG,0)-1,MATCH($E203&amp;"/"&amp;L$1,Data!$1:$1,0)-1))=TRUE,"",IF(OFFSET(Data!$A$1,MATCH($D203,Data!$CG:$CG,0)-1,MATCH($E203&amp;"/"&amp;L$1,Data!$1:$1,0)-1)=0,"",OFFSET(Data!$A$1,MATCH($D203,Data!$CG:$CG,0)-1,MATCH($E203&amp;"/"&amp;L$1,Data!$1:$1,0)-1)))</f>
        <v/>
      </c>
      <c r="M203" s="256" t="str">
        <f ca="1">IF(ISERROR(OFFSET(Data!$A$1,MATCH($D203,Data!$CG:$CG,0)-1,MATCH($E203&amp;"/"&amp;M$1,Data!$1:$1,0)-1))=TRUE,"",IF(OFFSET(Data!$A$1,MATCH($D203,Data!$CG:$CG,0)-1,MATCH($E203&amp;"/"&amp;M$1,Data!$1:$1,0)-1)=0,"",OFFSET(Data!$A$1,MATCH($D203,Data!$CG:$CG,0)-1,MATCH($E203&amp;"/"&amp;M$1,Data!$1:$1,0)-1)))</f>
        <v/>
      </c>
      <c r="N203" s="256" t="str">
        <f ca="1">IF(ISERROR(OFFSET(Data!$A$1,MATCH($D203,Data!$CG:$CG,0)-1,MATCH($E203&amp;"/"&amp;N$1,Data!$1:$1,0)-1))=TRUE,"",IF(OFFSET(Data!$A$1,MATCH($D203,Data!$CG:$CG,0)-1,MATCH($E203&amp;"/"&amp;N$1,Data!$1:$1,0)-1)=0,"",OFFSET(Data!$A$1,MATCH($D203,Data!$CG:$CG,0)-1,MATCH($E203&amp;"/"&amp;N$1,Data!$1:$1,0)-1)))</f>
        <v/>
      </c>
      <c r="O203" s="256" t="str">
        <f ca="1">IF(ISERROR(OFFSET(Data!$A$1,MATCH($D203,Data!$CG:$CG,0)-1,MATCH($E203&amp;"/"&amp;O$1,Data!$1:$1,0)-1))=TRUE,"",IF(OFFSET(Data!$A$1,MATCH($D203,Data!$CG:$CG,0)-1,MATCH($E203&amp;"/"&amp;O$1,Data!$1:$1,0)-1)=0,"",OFFSET(Data!$A$1,MATCH($D203,Data!$CG:$CG,0)-1,MATCH($E203&amp;"/"&amp;O$1,Data!$1:$1,0)-1)))</f>
        <v/>
      </c>
      <c r="P203" s="256" t="str">
        <f ca="1">IF(ISERROR(OFFSET(Data!$A$1,MATCH($D203,Data!$CG:$CG,0)-1,MATCH($E203&amp;"/"&amp;P$1,Data!$1:$1,0)-1))=TRUE,"",IF(OFFSET(Data!$A$1,MATCH($D203,Data!$CG:$CG,0)-1,MATCH($E203&amp;"/"&amp;P$1,Data!$1:$1,0)-1)=0,"",OFFSET(Data!$A$1,MATCH($D203,Data!$CG:$CG,0)-1,MATCH($E203&amp;"/"&amp;P$1,Data!$1:$1,0)-1)))</f>
        <v/>
      </c>
      <c r="Q203" s="256" t="str">
        <f ca="1">IF(ISERROR(OFFSET(Data!$A$1,MATCH($D203,Data!$CG:$CG,0)-1,MATCH($E203&amp;"/"&amp;Q$1,Data!$1:$1,0)-1))=TRUE,"",IF(OFFSET(Data!$A$1,MATCH($D203,Data!$CG:$CG,0)-1,MATCH($E203&amp;"/"&amp;Q$1,Data!$1:$1,0)-1)=0,"",OFFSET(Data!$A$1,MATCH($D203,Data!$CG:$CG,0)-1,MATCH($E203&amp;"/"&amp;Q$1,Data!$1:$1,0)-1)))</f>
        <v/>
      </c>
      <c r="R203" s="256" t="str">
        <f ca="1">IF(ISERROR(OFFSET(Data!$A$1,MATCH($D203,Data!$CG:$CG,0)-1,MATCH($E203&amp;"/"&amp;R$1,Data!$1:$1,0)-1))=TRUE,"",IF(OFFSET(Data!$A$1,MATCH($D203,Data!$CG:$CG,0)-1,MATCH($E203&amp;"/"&amp;R$1,Data!$1:$1,0)-1)=0,"",OFFSET(Data!$A$1,MATCH($D203,Data!$CG:$CG,0)-1,MATCH($E203&amp;"/"&amp;R$1,Data!$1:$1,0)-1)))</f>
        <v/>
      </c>
      <c r="S203" s="256" t="str">
        <f ca="1">IF(ISERROR(OFFSET(Data!$A$1,MATCH($D203,Data!$CG:$CG,0)-1,MATCH($E203&amp;"/"&amp;S$1,Data!$1:$1,0)-1))=TRUE,"",IF(OFFSET(Data!$A$1,MATCH($D203,Data!$CG:$CG,0)-1,MATCH($E203&amp;"/"&amp;S$1,Data!$1:$1,0)-1)=0,"",OFFSET(Data!$A$1,MATCH($D203,Data!$CG:$CG,0)-1,MATCH($E203&amp;"/"&amp;S$1,Data!$1:$1,0)-1)))</f>
        <v/>
      </c>
      <c r="T203" s="256" t="str">
        <f ca="1">IF(ISERROR(OFFSET(Data!$A$1,MATCH($D203,Data!$CG:$CG,0)-1,MATCH($E203&amp;"/"&amp;T$1,Data!$1:$1,0)-1))=TRUE,"",IF(OFFSET(Data!$A$1,MATCH($D203,Data!$CG:$CG,0)-1,MATCH($E203&amp;"/"&amp;T$1,Data!$1:$1,0)-1)=0,"",OFFSET(Data!$A$1,MATCH($D203,Data!$CG:$CG,0)-1,MATCH($E203&amp;"/"&amp;T$1,Data!$1:$1,0)-1)))</f>
        <v/>
      </c>
      <c r="U203" s="256" t="str">
        <f ca="1">IF(ISERROR(OFFSET(Data!$A$1,MATCH($D203,Data!$CG:$CG,0)-1,MATCH($E203&amp;"/"&amp;U$1,Data!$1:$1,0)-1))=TRUE,"",IF(OFFSET(Data!$A$1,MATCH($D203,Data!$CG:$CG,0)-1,MATCH($E203&amp;"/"&amp;U$1,Data!$1:$1,0)-1)=0,"",OFFSET(Data!$A$1,MATCH($D203,Data!$CG:$CG,0)-1,MATCH($E203&amp;"/"&amp;U$1,Data!$1:$1,0)-1)))</f>
        <v/>
      </c>
      <c r="V203" s="256" t="str">
        <f ca="1">IF(ISERROR(OFFSET(Data!$A$1,MATCH($D203,Data!$CG:$CG,0)-1,MATCH($E203&amp;"/"&amp;V$1,Data!$1:$1,0)-1))=TRUE,"",IF(OFFSET(Data!$A$1,MATCH($D203,Data!$CG:$CG,0)-1,MATCH($E203&amp;"/"&amp;V$1,Data!$1:$1,0)-1)=0,"",OFFSET(Data!$A$1,MATCH($D203,Data!$CG:$CG,0)-1,MATCH($E203&amp;"/"&amp;V$1,Data!$1:$1,0)-1)))</f>
        <v/>
      </c>
      <c r="W203" s="257" t="str">
        <f ca="1">IF(ISERROR(OFFSET(Data!$A$1,MATCH($D203,Data!$CG:$CG,0)-1,MATCH($E203&amp;"/"&amp;W$1,Data!$1:$1,0)-1))=TRUE,"",IF(OFFSET(Data!$A$1,MATCH($D203,Data!$CG:$CG,0)-1,MATCH($E203&amp;"/"&amp;W$1,Data!$1:$1,0)-1)=0,"",OFFSET(Data!$A$1,MATCH($D203,Data!$CG:$CG,0)-1,MATCH($E203&amp;"/"&amp;W$1,Data!$1:$1,0)-1)))</f>
        <v/>
      </c>
      <c r="X203" s="256" t="str">
        <f ca="1">IF(ISERROR(OFFSET(Data!$A$1,MATCH($D203,Data!$CG:$CG,0)-1,MATCH($E203&amp;"/"&amp;X$1,Data!$1:$1,0)-1))=TRUE,"",IF(OFFSET(Data!$A$1,MATCH($D203,Data!$CG:$CG,0)-1,MATCH($E203&amp;"/"&amp;X$1,Data!$1:$1,0)-1)=0,"",OFFSET(Data!$A$1,MATCH($D203,Data!$CG:$CG,0)-1,MATCH($E203&amp;"/"&amp;X$1,Data!$1:$1,0)-1)))</f>
        <v/>
      </c>
      <c r="Y203" s="256" t="str">
        <f ca="1">IF(ISERROR(OFFSET(Data!$A$1,MATCH($D203,Data!$CG:$CG,0)-1,MATCH($E203&amp;"/"&amp;Y$1,Data!$1:$1,0)-1))=TRUE,"",IF(OFFSET(Data!$A$1,MATCH($D203,Data!$CG:$CG,0)-1,MATCH($E203&amp;"/"&amp;Y$1,Data!$1:$1,0)-1)=0,"",OFFSET(Data!$A$1,MATCH($D203,Data!$CG:$CG,0)-1,MATCH($E203&amp;"/"&amp;Y$1,Data!$1:$1,0)-1)))</f>
        <v/>
      </c>
      <c r="Z203" s="256" t="str">
        <f ca="1">IF(ISERROR(OFFSET(Data!$A$1,MATCH($D203,Data!$CG:$CG,0)-1,MATCH($E203&amp;"/"&amp;Z$1,Data!$1:$1,0)-1))=TRUE,"",IF(OFFSET(Data!$A$1,MATCH($D203,Data!$CG:$CG,0)-1,MATCH($E203&amp;"/"&amp;Z$1,Data!$1:$1,0)-1)=0,"",OFFSET(Data!$A$1,MATCH($D203,Data!$CG:$CG,0)-1,MATCH($E203&amp;"/"&amp;Z$1,Data!$1:$1,0)-1)))</f>
        <v/>
      </c>
      <c r="AA203" s="256" t="str">
        <f ca="1">IF(ISERROR(OFFSET(Data!$A$1,MATCH($D203,Data!$CG:$CG,0)-1,MATCH($E203&amp;"/"&amp;AA$1,Data!$1:$1,0)-1))=TRUE,"",IF(OFFSET(Data!$A$1,MATCH($D203,Data!$CG:$CG,0)-1,MATCH($E203&amp;"/"&amp;AA$1,Data!$1:$1,0)-1)=0,"",OFFSET(Data!$A$1,MATCH($D203,Data!$CG:$CG,0)-1,MATCH($E203&amp;"/"&amp;AA$1,Data!$1:$1,0)-1)))</f>
        <v/>
      </c>
      <c r="AB203" s="256" t="str">
        <f ca="1">IF(ISERROR(OFFSET(Data!$A$1,MATCH($D203,Data!$CG:$CG,0)-1,MATCH($E203&amp;"/"&amp;AB$1,Data!$1:$1,0)-1))=TRUE,"",IF(OFFSET(Data!$A$1,MATCH($D203,Data!$CG:$CG,0)-1,MATCH($E203&amp;"/"&amp;AB$1,Data!$1:$1,0)-1)=0,"",OFFSET(Data!$A$1,MATCH($D203,Data!$CG:$CG,0)-1,MATCH($E203&amp;"/"&amp;AB$1,Data!$1:$1,0)-1)))</f>
        <v/>
      </c>
      <c r="AC203" s="256" t="str">
        <f ca="1">IF(ISERROR(OFFSET(Data!$A$1,MATCH($D203,Data!$CG:$CG,0)-1,MATCH($E203&amp;"/"&amp;AC$1,Data!$1:$1,0)-1))=TRUE,"",IF(OFFSET(Data!$A$1,MATCH($D203,Data!$CG:$CG,0)-1,MATCH($E203&amp;"/"&amp;AC$1,Data!$1:$1,0)-1)=0,"",OFFSET(Data!$A$1,MATCH($D203,Data!$CG:$CG,0)-1,MATCH($E203&amp;"/"&amp;AC$1,Data!$1:$1,0)-1)))</f>
        <v/>
      </c>
      <c r="AD203" s="256" t="str">
        <f ca="1">IF(ISERROR(OFFSET(Data!$A$1,MATCH($D203,Data!$CG:$CG,0)-1,MATCH($E203&amp;"/"&amp;AD$1,Data!$1:$1,0)-1))=TRUE,"",IF(OFFSET(Data!$A$1,MATCH($D203,Data!$CG:$CG,0)-1,MATCH($E203&amp;"/"&amp;AD$1,Data!$1:$1,0)-1)=0,"",OFFSET(Data!$A$1,MATCH($D203,Data!$CG:$CG,0)-1,MATCH($E203&amp;"/"&amp;AD$1,Data!$1:$1,0)-1)))</f>
        <v/>
      </c>
      <c r="AE203" s="256" t="str">
        <f ca="1">IF(ISERROR(OFFSET(Data!$A$1,MATCH($D203,Data!$CG:$CG,0)-1,MATCH($E203&amp;"/"&amp;AE$1,Data!$1:$1,0)-1))=TRUE,"",IF(OFFSET(Data!$A$1,MATCH($D203,Data!$CG:$CG,0)-1,MATCH($E203&amp;"/"&amp;AE$1,Data!$1:$1,0)-1)=0,"",OFFSET(Data!$A$1,MATCH($D203,Data!$CG:$CG,0)-1,MATCH($E203&amp;"/"&amp;AE$1,Data!$1:$1,0)-1)))</f>
        <v/>
      </c>
      <c r="AF203" s="258" t="str">
        <f ca="1">IF(ISERROR(OFFSET(Data!$A$1,MATCH($D203,Data!$CG:$CG,0)-1,MATCH($E203&amp;"/"&amp;AF$1,Data!$1:$1,0)-1))=TRUE,"",IF(OFFSET(Data!$A$1,MATCH($D203,Data!$CG:$CG,0)-1,MATCH($E203&amp;"/"&amp;AF$1,Data!$1:$1,0)-1)=0,"",OFFSET(Data!$A$1,MATCH($D203,Data!$CG:$CG,0)-1,MATCH($E203&amp;"/"&amp;AF$1,Data!$1:$1,0)-1)))</f>
        <v/>
      </c>
      <c r="AG203" s="214">
        <f t="shared" ca="1" si="8"/>
        <v>0</v>
      </c>
      <c r="AH203" s="215">
        <f ca="1">SUM(AG199:AG203)</f>
        <v>0</v>
      </c>
    </row>
    <row r="204" spans="1:34" ht="15" hidden="1" customHeight="1" x14ac:dyDescent="0.25">
      <c r="A204" s="445">
        <v>40</v>
      </c>
      <c r="B204" s="448" t="e">
        <f>INDEX(Data!CI:CI,MATCH("W"&amp;A204,Data!A:A,0))</f>
        <v>#N/A</v>
      </c>
      <c r="C204" s="451" t="e">
        <f>INDEX(Data!CG:CG,MATCH("W"&amp;A204,Data!A:A,0))</f>
        <v>#N/A</v>
      </c>
      <c r="D204" s="26" t="e">
        <f>IF(C204&lt;&gt;"",C204,#REF!)</f>
        <v>#N/A</v>
      </c>
      <c r="E204" s="27" t="s">
        <v>21</v>
      </c>
      <c r="F204" s="271" t="str">
        <f ca="1">IF(ISERROR(OFFSET(Data!$A$1,MATCH($D204,Data!$CG:$CG,0)-1,MATCH($E204&amp;"/"&amp;F$1,Data!$1:$1,0)-1))=TRUE,"",IF(OFFSET(Data!$A$1,MATCH($D204,Data!$CG:$CG,0)-1,MATCH($E204&amp;"/"&amp;F$1,Data!$1:$1,0)-1)=0,"",OFFSET(Data!$A$1,MATCH($D204,Data!$CG:$CG,0)-1,MATCH($E204&amp;"/"&amp;F$1,Data!$1:$1,0)-1)))</f>
        <v/>
      </c>
      <c r="G204" s="250" t="str">
        <f ca="1">IF(ISERROR(OFFSET(Data!$A$1,MATCH($D204,Data!$CG:$CG,0)-1,MATCH($E204&amp;"/"&amp;G$1,Data!$1:$1,0)-1))=TRUE,"",IF(OFFSET(Data!$A$1,MATCH($D204,Data!$CG:$CG,0)-1,MATCH($E204&amp;"/"&amp;G$1,Data!$1:$1,0)-1)=0,"",OFFSET(Data!$A$1,MATCH($D204,Data!$CG:$CG,0)-1,MATCH($E204&amp;"/"&amp;G$1,Data!$1:$1,0)-1)))</f>
        <v/>
      </c>
      <c r="H204" s="250" t="str">
        <f ca="1">IF(ISERROR(OFFSET(Data!$A$1,MATCH($D204,Data!$CG:$CG,0)-1,MATCH($E204&amp;"/"&amp;H$1,Data!$1:$1,0)-1))=TRUE,"",IF(OFFSET(Data!$A$1,MATCH($D204,Data!$CG:$CG,0)-1,MATCH($E204&amp;"/"&amp;H$1,Data!$1:$1,0)-1)=0,"",OFFSET(Data!$A$1,MATCH($D204,Data!$CG:$CG,0)-1,MATCH($E204&amp;"/"&amp;H$1,Data!$1:$1,0)-1)))</f>
        <v/>
      </c>
      <c r="I204" s="250" t="str">
        <f ca="1">IF(ISERROR(OFFSET(Data!$A$1,MATCH($D204,Data!$CG:$CG,0)-1,MATCH($E204&amp;"/"&amp;I$1,Data!$1:$1,0)-1))=TRUE,"",IF(OFFSET(Data!$A$1,MATCH($D204,Data!$CG:$CG,0)-1,MATCH($E204&amp;"/"&amp;I$1,Data!$1:$1,0)-1)=0,"",OFFSET(Data!$A$1,MATCH($D204,Data!$CG:$CG,0)-1,MATCH($E204&amp;"/"&amp;I$1,Data!$1:$1,0)-1)))</f>
        <v/>
      </c>
      <c r="J204" s="250" t="str">
        <f ca="1">IF(ISERROR(OFFSET(Data!$A$1,MATCH($D204,Data!$CG:$CG,0)-1,MATCH($E204&amp;"/"&amp;J$1,Data!$1:$1,0)-1))=TRUE,"",IF(OFFSET(Data!$A$1,MATCH($D204,Data!$CG:$CG,0)-1,MATCH($E204&amp;"/"&amp;J$1,Data!$1:$1,0)-1)=0,"",OFFSET(Data!$A$1,MATCH($D204,Data!$CG:$CG,0)-1,MATCH($E204&amp;"/"&amp;J$1,Data!$1:$1,0)-1)))</f>
        <v/>
      </c>
      <c r="K204" s="250" t="str">
        <f ca="1">IF(ISERROR(OFFSET(Data!$A$1,MATCH($D204,Data!$CG:$CG,0)-1,MATCH($E204&amp;"/"&amp;K$1,Data!$1:$1,0)-1))=TRUE,"",IF(OFFSET(Data!$A$1,MATCH($D204,Data!$CG:$CG,0)-1,MATCH($E204&amp;"/"&amp;K$1,Data!$1:$1,0)-1)=0,"",OFFSET(Data!$A$1,MATCH($D204,Data!$CG:$CG,0)-1,MATCH($E204&amp;"/"&amp;K$1,Data!$1:$1,0)-1)))</f>
        <v/>
      </c>
      <c r="L204" s="250" t="str">
        <f ca="1">IF(ISERROR(OFFSET(Data!$A$1,MATCH($D204,Data!$CG:$CG,0)-1,MATCH($E204&amp;"/"&amp;L$1,Data!$1:$1,0)-1))=TRUE,"",IF(OFFSET(Data!$A$1,MATCH($D204,Data!$CG:$CG,0)-1,MATCH($E204&amp;"/"&amp;L$1,Data!$1:$1,0)-1)=0,"",OFFSET(Data!$A$1,MATCH($D204,Data!$CG:$CG,0)-1,MATCH($E204&amp;"/"&amp;L$1,Data!$1:$1,0)-1)))</f>
        <v/>
      </c>
      <c r="M204" s="250" t="str">
        <f ca="1">IF(ISERROR(OFFSET(Data!$A$1,MATCH($D204,Data!$CG:$CG,0)-1,MATCH($E204&amp;"/"&amp;M$1,Data!$1:$1,0)-1))=TRUE,"",IF(OFFSET(Data!$A$1,MATCH($D204,Data!$CG:$CG,0)-1,MATCH($E204&amp;"/"&amp;M$1,Data!$1:$1,0)-1)=0,"",OFFSET(Data!$A$1,MATCH($D204,Data!$CG:$CG,0)-1,MATCH($E204&amp;"/"&amp;M$1,Data!$1:$1,0)-1)))</f>
        <v/>
      </c>
      <c r="N204" s="250" t="str">
        <f ca="1">IF(ISERROR(OFFSET(Data!$A$1,MATCH($D204,Data!$CG:$CG,0)-1,MATCH($E204&amp;"/"&amp;N$1,Data!$1:$1,0)-1))=TRUE,"",IF(OFFSET(Data!$A$1,MATCH($D204,Data!$CG:$CG,0)-1,MATCH($E204&amp;"/"&amp;N$1,Data!$1:$1,0)-1)=0,"",OFFSET(Data!$A$1,MATCH($D204,Data!$CG:$CG,0)-1,MATCH($E204&amp;"/"&amp;N$1,Data!$1:$1,0)-1)))</f>
        <v/>
      </c>
      <c r="O204" s="250" t="str">
        <f ca="1">IF(ISERROR(OFFSET(Data!$A$1,MATCH($D204,Data!$CG:$CG,0)-1,MATCH($E204&amp;"/"&amp;O$1,Data!$1:$1,0)-1))=TRUE,"",IF(OFFSET(Data!$A$1,MATCH($D204,Data!$CG:$CG,0)-1,MATCH($E204&amp;"/"&amp;O$1,Data!$1:$1,0)-1)=0,"",OFFSET(Data!$A$1,MATCH($D204,Data!$CG:$CG,0)-1,MATCH($E204&amp;"/"&amp;O$1,Data!$1:$1,0)-1)))</f>
        <v/>
      </c>
      <c r="P204" s="250" t="str">
        <f ca="1">IF(ISERROR(OFFSET(Data!$A$1,MATCH($D204,Data!$CG:$CG,0)-1,MATCH($E204&amp;"/"&amp;P$1,Data!$1:$1,0)-1))=TRUE,"",IF(OFFSET(Data!$A$1,MATCH($D204,Data!$CG:$CG,0)-1,MATCH($E204&amp;"/"&amp;P$1,Data!$1:$1,0)-1)=0,"",OFFSET(Data!$A$1,MATCH($D204,Data!$CG:$CG,0)-1,MATCH($E204&amp;"/"&amp;P$1,Data!$1:$1,0)-1)))</f>
        <v/>
      </c>
      <c r="Q204" s="250" t="str">
        <f ca="1">IF(ISERROR(OFFSET(Data!$A$1,MATCH($D204,Data!$CG:$CG,0)-1,MATCH($E204&amp;"/"&amp;Q$1,Data!$1:$1,0)-1))=TRUE,"",IF(OFFSET(Data!$A$1,MATCH($D204,Data!$CG:$CG,0)-1,MATCH($E204&amp;"/"&amp;Q$1,Data!$1:$1,0)-1)=0,"",OFFSET(Data!$A$1,MATCH($D204,Data!$CG:$CG,0)-1,MATCH($E204&amp;"/"&amp;Q$1,Data!$1:$1,0)-1)))</f>
        <v/>
      </c>
      <c r="R204" s="250" t="str">
        <f ca="1">IF(ISERROR(OFFSET(Data!$A$1,MATCH($D204,Data!$CG:$CG,0)-1,MATCH($E204&amp;"/"&amp;R$1,Data!$1:$1,0)-1))=TRUE,"",IF(OFFSET(Data!$A$1,MATCH($D204,Data!$CG:$CG,0)-1,MATCH($E204&amp;"/"&amp;R$1,Data!$1:$1,0)-1)=0,"",OFFSET(Data!$A$1,MATCH($D204,Data!$CG:$CG,0)-1,MATCH($E204&amp;"/"&amp;R$1,Data!$1:$1,0)-1)))</f>
        <v/>
      </c>
      <c r="S204" s="250" t="str">
        <f ca="1">IF(ISERROR(OFFSET(Data!$A$1,MATCH($D204,Data!$CG:$CG,0)-1,MATCH($E204&amp;"/"&amp;S$1,Data!$1:$1,0)-1))=TRUE,"",IF(OFFSET(Data!$A$1,MATCH($D204,Data!$CG:$CG,0)-1,MATCH($E204&amp;"/"&amp;S$1,Data!$1:$1,0)-1)=0,"",OFFSET(Data!$A$1,MATCH($D204,Data!$CG:$CG,0)-1,MATCH($E204&amp;"/"&amp;S$1,Data!$1:$1,0)-1)))</f>
        <v/>
      </c>
      <c r="T204" s="250" t="str">
        <f ca="1">IF(ISERROR(OFFSET(Data!$A$1,MATCH($D204,Data!$CG:$CG,0)-1,MATCH($E204&amp;"/"&amp;T$1,Data!$1:$1,0)-1))=TRUE,"",IF(OFFSET(Data!$A$1,MATCH($D204,Data!$CG:$CG,0)-1,MATCH($E204&amp;"/"&amp;T$1,Data!$1:$1,0)-1)=0,"",OFFSET(Data!$A$1,MATCH($D204,Data!$CG:$CG,0)-1,MATCH($E204&amp;"/"&amp;T$1,Data!$1:$1,0)-1)))</f>
        <v/>
      </c>
      <c r="U204" s="250" t="str">
        <f ca="1">IF(ISERROR(OFFSET(Data!$A$1,MATCH($D204,Data!$CG:$CG,0)-1,MATCH($E204&amp;"/"&amp;U$1,Data!$1:$1,0)-1))=TRUE,"",IF(OFFSET(Data!$A$1,MATCH($D204,Data!$CG:$CG,0)-1,MATCH($E204&amp;"/"&amp;U$1,Data!$1:$1,0)-1)=0,"",OFFSET(Data!$A$1,MATCH($D204,Data!$CG:$CG,0)-1,MATCH($E204&amp;"/"&amp;U$1,Data!$1:$1,0)-1)))</f>
        <v/>
      </c>
      <c r="V204" s="250" t="str">
        <f ca="1">IF(ISERROR(OFFSET(Data!$A$1,MATCH($D204,Data!$CG:$CG,0)-1,MATCH($E204&amp;"/"&amp;V$1,Data!$1:$1,0)-1))=TRUE,"",IF(OFFSET(Data!$A$1,MATCH($D204,Data!$CG:$CG,0)-1,MATCH($E204&amp;"/"&amp;V$1,Data!$1:$1,0)-1)=0,"",OFFSET(Data!$A$1,MATCH($D204,Data!$CG:$CG,0)-1,MATCH($E204&amp;"/"&amp;V$1,Data!$1:$1,0)-1)))</f>
        <v/>
      </c>
      <c r="W204" s="272" t="str">
        <f ca="1">IF(ISERROR(OFFSET(Data!$A$1,MATCH($D204,Data!$CG:$CG,0)-1,MATCH($E204&amp;"/"&amp;W$1,Data!$1:$1,0)-1))=TRUE,"",IF(OFFSET(Data!$A$1,MATCH($D204,Data!$CG:$CG,0)-1,MATCH($E204&amp;"/"&amp;W$1,Data!$1:$1,0)-1)=0,"",OFFSET(Data!$A$1,MATCH($D204,Data!$CG:$CG,0)-1,MATCH($E204&amp;"/"&amp;W$1,Data!$1:$1,0)-1)))</f>
        <v/>
      </c>
      <c r="X204" s="250" t="str">
        <f ca="1">IF(ISERROR(OFFSET(Data!$A$1,MATCH($D204,Data!$CG:$CG,0)-1,MATCH($E204&amp;"/"&amp;X$1,Data!$1:$1,0)-1))=TRUE,"",IF(OFFSET(Data!$A$1,MATCH($D204,Data!$CG:$CG,0)-1,MATCH($E204&amp;"/"&amp;X$1,Data!$1:$1,0)-1)=0,"",OFFSET(Data!$A$1,MATCH($D204,Data!$CG:$CG,0)-1,MATCH($E204&amp;"/"&amp;X$1,Data!$1:$1,0)-1)))</f>
        <v/>
      </c>
      <c r="Y204" s="250" t="str">
        <f ca="1">IF(ISERROR(OFFSET(Data!$A$1,MATCH($D204,Data!$CG:$CG,0)-1,MATCH($E204&amp;"/"&amp;Y$1,Data!$1:$1,0)-1))=TRUE,"",IF(OFFSET(Data!$A$1,MATCH($D204,Data!$CG:$CG,0)-1,MATCH($E204&amp;"/"&amp;Y$1,Data!$1:$1,0)-1)=0,"",OFFSET(Data!$A$1,MATCH($D204,Data!$CG:$CG,0)-1,MATCH($E204&amp;"/"&amp;Y$1,Data!$1:$1,0)-1)))</f>
        <v/>
      </c>
      <c r="Z204" s="250" t="str">
        <f ca="1">IF(ISERROR(OFFSET(Data!$A$1,MATCH($D204,Data!$CG:$CG,0)-1,MATCH($E204&amp;"/"&amp;Z$1,Data!$1:$1,0)-1))=TRUE,"",IF(OFFSET(Data!$A$1,MATCH($D204,Data!$CG:$CG,0)-1,MATCH($E204&amp;"/"&amp;Z$1,Data!$1:$1,0)-1)=0,"",OFFSET(Data!$A$1,MATCH($D204,Data!$CG:$CG,0)-1,MATCH($E204&amp;"/"&amp;Z$1,Data!$1:$1,0)-1)))</f>
        <v/>
      </c>
      <c r="AA204" s="250" t="str">
        <f ca="1">IF(ISERROR(OFFSET(Data!$A$1,MATCH($D204,Data!$CG:$CG,0)-1,MATCH($E204&amp;"/"&amp;AA$1,Data!$1:$1,0)-1))=TRUE,"",IF(OFFSET(Data!$A$1,MATCH($D204,Data!$CG:$CG,0)-1,MATCH($E204&amp;"/"&amp;AA$1,Data!$1:$1,0)-1)=0,"",OFFSET(Data!$A$1,MATCH($D204,Data!$CG:$CG,0)-1,MATCH($E204&amp;"/"&amp;AA$1,Data!$1:$1,0)-1)))</f>
        <v/>
      </c>
      <c r="AB204" s="250" t="str">
        <f ca="1">IF(ISERROR(OFFSET(Data!$A$1,MATCH($D204,Data!$CG:$CG,0)-1,MATCH($E204&amp;"/"&amp;AB$1,Data!$1:$1,0)-1))=TRUE,"",IF(OFFSET(Data!$A$1,MATCH($D204,Data!$CG:$CG,0)-1,MATCH($E204&amp;"/"&amp;AB$1,Data!$1:$1,0)-1)=0,"",OFFSET(Data!$A$1,MATCH($D204,Data!$CG:$CG,0)-1,MATCH($E204&amp;"/"&amp;AB$1,Data!$1:$1,0)-1)))</f>
        <v/>
      </c>
      <c r="AC204" s="250" t="str">
        <f ca="1">IF(ISERROR(OFFSET(Data!$A$1,MATCH($D204,Data!$CG:$CG,0)-1,MATCH($E204&amp;"/"&amp;AC$1,Data!$1:$1,0)-1))=TRUE,"",IF(OFFSET(Data!$A$1,MATCH($D204,Data!$CG:$CG,0)-1,MATCH($E204&amp;"/"&amp;AC$1,Data!$1:$1,0)-1)=0,"",OFFSET(Data!$A$1,MATCH($D204,Data!$CG:$CG,0)-1,MATCH($E204&amp;"/"&amp;AC$1,Data!$1:$1,0)-1)))</f>
        <v/>
      </c>
      <c r="AD204" s="250" t="str">
        <f ca="1">IF(ISERROR(OFFSET(Data!$A$1,MATCH($D204,Data!$CG:$CG,0)-1,MATCH($E204&amp;"/"&amp;AD$1,Data!$1:$1,0)-1))=TRUE,"",IF(OFFSET(Data!$A$1,MATCH($D204,Data!$CG:$CG,0)-1,MATCH($E204&amp;"/"&amp;AD$1,Data!$1:$1,0)-1)=0,"",OFFSET(Data!$A$1,MATCH($D204,Data!$CG:$CG,0)-1,MATCH($E204&amp;"/"&amp;AD$1,Data!$1:$1,0)-1)))</f>
        <v/>
      </c>
      <c r="AE204" s="250" t="str">
        <f ca="1">IF(ISERROR(OFFSET(Data!$A$1,MATCH($D204,Data!$CG:$CG,0)-1,MATCH($E204&amp;"/"&amp;AE$1,Data!$1:$1,0)-1))=TRUE,"",IF(OFFSET(Data!$A$1,MATCH($D204,Data!$CG:$CG,0)-1,MATCH($E204&amp;"/"&amp;AE$1,Data!$1:$1,0)-1)=0,"",OFFSET(Data!$A$1,MATCH($D204,Data!$CG:$CG,0)-1,MATCH($E204&amp;"/"&amp;AE$1,Data!$1:$1,0)-1)))</f>
        <v/>
      </c>
      <c r="AF204" s="251" t="str">
        <f ca="1">IF(ISERROR(OFFSET(Data!$A$1,MATCH($D204,Data!$CG:$CG,0)-1,MATCH($E204&amp;"/"&amp;AF$1,Data!$1:$1,0)-1))=TRUE,"",IF(OFFSET(Data!$A$1,MATCH($D204,Data!$CG:$CG,0)-1,MATCH($E204&amp;"/"&amp;AF$1,Data!$1:$1,0)-1)=0,"",OFFSET(Data!$A$1,MATCH($D204,Data!$CG:$CG,0)-1,MATCH($E204&amp;"/"&amp;AF$1,Data!$1:$1,0)-1)))</f>
        <v/>
      </c>
      <c r="AG204" s="210">
        <f t="shared" ca="1" si="8"/>
        <v>0</v>
      </c>
      <c r="AH204" s="211">
        <f ca="1">AG204</f>
        <v>0</v>
      </c>
    </row>
    <row r="205" spans="1:34" ht="15" hidden="1" customHeight="1" thickBot="1" x14ac:dyDescent="0.3">
      <c r="A205" s="446"/>
      <c r="B205" s="449"/>
      <c r="C205" s="452"/>
      <c r="D205" s="28" t="e">
        <f>IF(C205&lt;&gt;"",C205,D204)</f>
        <v>#N/A</v>
      </c>
      <c r="E205" s="29" t="s">
        <v>22</v>
      </c>
      <c r="F205" s="254" t="str">
        <f ca="1">IF(ISERROR(OFFSET(Data!$A$1,MATCH($D205,Data!$CG:$CG,0)-1,MATCH($E205&amp;"/"&amp;F$1,Data!$1:$1,0)-1))=TRUE,"",IF(OFFSET(Data!$A$1,MATCH($D205,Data!$CG:$CG,0)-1,MATCH($E205&amp;"/"&amp;F$1,Data!$1:$1,0)-1)=0,"",OFFSET(Data!$A$1,MATCH($D205,Data!$CG:$CG,0)-1,MATCH($E205&amp;"/"&amp;F$1,Data!$1:$1,0)-1)))</f>
        <v/>
      </c>
      <c r="G205" s="252" t="str">
        <f ca="1">IF(ISERROR(OFFSET(Data!$A$1,MATCH($D205,Data!$CG:$CG,0)-1,MATCH($E205&amp;"/"&amp;G$1,Data!$1:$1,0)-1))=TRUE,"",IF(OFFSET(Data!$A$1,MATCH($D205,Data!$CG:$CG,0)-1,MATCH($E205&amp;"/"&amp;G$1,Data!$1:$1,0)-1)=0,"",OFFSET(Data!$A$1,MATCH($D205,Data!$CG:$CG,0)-1,MATCH($E205&amp;"/"&amp;G$1,Data!$1:$1,0)-1)))</f>
        <v/>
      </c>
      <c r="H205" s="252" t="str">
        <f ca="1">IF(ISERROR(OFFSET(Data!$A$1,MATCH($D205,Data!$CG:$CG,0)-1,MATCH($E205&amp;"/"&amp;H$1,Data!$1:$1,0)-1))=TRUE,"",IF(OFFSET(Data!$A$1,MATCH($D205,Data!$CG:$CG,0)-1,MATCH($E205&amp;"/"&amp;H$1,Data!$1:$1,0)-1)=0,"",OFFSET(Data!$A$1,MATCH($D205,Data!$CG:$CG,0)-1,MATCH($E205&amp;"/"&amp;H$1,Data!$1:$1,0)-1)))</f>
        <v/>
      </c>
      <c r="I205" s="252" t="str">
        <f ca="1">IF(ISERROR(OFFSET(Data!$A$1,MATCH($D205,Data!$CG:$CG,0)-1,MATCH($E205&amp;"/"&amp;I$1,Data!$1:$1,0)-1))=TRUE,"",IF(OFFSET(Data!$A$1,MATCH($D205,Data!$CG:$CG,0)-1,MATCH($E205&amp;"/"&amp;I$1,Data!$1:$1,0)-1)=0,"",OFFSET(Data!$A$1,MATCH($D205,Data!$CG:$CG,0)-1,MATCH($E205&amp;"/"&amp;I$1,Data!$1:$1,0)-1)))</f>
        <v/>
      </c>
      <c r="J205" s="252" t="str">
        <f ca="1">IF(ISERROR(OFFSET(Data!$A$1,MATCH($D205,Data!$CG:$CG,0)-1,MATCH($E205&amp;"/"&amp;J$1,Data!$1:$1,0)-1))=TRUE,"",IF(OFFSET(Data!$A$1,MATCH($D205,Data!$CG:$CG,0)-1,MATCH($E205&amp;"/"&amp;J$1,Data!$1:$1,0)-1)=0,"",OFFSET(Data!$A$1,MATCH($D205,Data!$CG:$CG,0)-1,MATCH($E205&amp;"/"&amp;J$1,Data!$1:$1,0)-1)))</f>
        <v/>
      </c>
      <c r="K205" s="252" t="str">
        <f ca="1">IF(ISERROR(OFFSET(Data!$A$1,MATCH($D205,Data!$CG:$CG,0)-1,MATCH($E205&amp;"/"&amp;K$1,Data!$1:$1,0)-1))=TRUE,"",IF(OFFSET(Data!$A$1,MATCH($D205,Data!$CG:$CG,0)-1,MATCH($E205&amp;"/"&amp;K$1,Data!$1:$1,0)-1)=0,"",OFFSET(Data!$A$1,MATCH($D205,Data!$CG:$CG,0)-1,MATCH($E205&amp;"/"&amp;K$1,Data!$1:$1,0)-1)))</f>
        <v/>
      </c>
      <c r="L205" s="252" t="str">
        <f ca="1">IF(ISERROR(OFFSET(Data!$A$1,MATCH($D205,Data!$CG:$CG,0)-1,MATCH($E205&amp;"/"&amp;L$1,Data!$1:$1,0)-1))=TRUE,"",IF(OFFSET(Data!$A$1,MATCH($D205,Data!$CG:$CG,0)-1,MATCH($E205&amp;"/"&amp;L$1,Data!$1:$1,0)-1)=0,"",OFFSET(Data!$A$1,MATCH($D205,Data!$CG:$CG,0)-1,MATCH($E205&amp;"/"&amp;L$1,Data!$1:$1,0)-1)))</f>
        <v/>
      </c>
      <c r="M205" s="252" t="str">
        <f ca="1">IF(ISERROR(OFFSET(Data!$A$1,MATCH($D205,Data!$CG:$CG,0)-1,MATCH($E205&amp;"/"&amp;M$1,Data!$1:$1,0)-1))=TRUE,"",IF(OFFSET(Data!$A$1,MATCH($D205,Data!$CG:$CG,0)-1,MATCH($E205&amp;"/"&amp;M$1,Data!$1:$1,0)-1)=0,"",OFFSET(Data!$A$1,MATCH($D205,Data!$CG:$CG,0)-1,MATCH($E205&amp;"/"&amp;M$1,Data!$1:$1,0)-1)))</f>
        <v/>
      </c>
      <c r="N205" s="252" t="str">
        <f ca="1">IF(ISERROR(OFFSET(Data!$A$1,MATCH($D205,Data!$CG:$CG,0)-1,MATCH($E205&amp;"/"&amp;N$1,Data!$1:$1,0)-1))=TRUE,"",IF(OFFSET(Data!$A$1,MATCH($D205,Data!$CG:$CG,0)-1,MATCH($E205&amp;"/"&amp;N$1,Data!$1:$1,0)-1)=0,"",OFFSET(Data!$A$1,MATCH($D205,Data!$CG:$CG,0)-1,MATCH($E205&amp;"/"&amp;N$1,Data!$1:$1,0)-1)))</f>
        <v/>
      </c>
      <c r="O205" s="252" t="str">
        <f ca="1">IF(ISERROR(OFFSET(Data!$A$1,MATCH($D205,Data!$CG:$CG,0)-1,MATCH($E205&amp;"/"&amp;O$1,Data!$1:$1,0)-1))=TRUE,"",IF(OFFSET(Data!$A$1,MATCH($D205,Data!$CG:$CG,0)-1,MATCH($E205&amp;"/"&amp;O$1,Data!$1:$1,0)-1)=0,"",OFFSET(Data!$A$1,MATCH($D205,Data!$CG:$CG,0)-1,MATCH($E205&amp;"/"&amp;O$1,Data!$1:$1,0)-1)))</f>
        <v/>
      </c>
      <c r="P205" s="252" t="str">
        <f ca="1">IF(ISERROR(OFFSET(Data!$A$1,MATCH($D205,Data!$CG:$CG,0)-1,MATCH($E205&amp;"/"&amp;P$1,Data!$1:$1,0)-1))=TRUE,"",IF(OFFSET(Data!$A$1,MATCH($D205,Data!$CG:$CG,0)-1,MATCH($E205&amp;"/"&amp;P$1,Data!$1:$1,0)-1)=0,"",OFFSET(Data!$A$1,MATCH($D205,Data!$CG:$CG,0)-1,MATCH($E205&amp;"/"&amp;P$1,Data!$1:$1,0)-1)))</f>
        <v/>
      </c>
      <c r="Q205" s="252" t="str">
        <f ca="1">IF(ISERROR(OFFSET(Data!$A$1,MATCH($D205,Data!$CG:$CG,0)-1,MATCH($E205&amp;"/"&amp;Q$1,Data!$1:$1,0)-1))=TRUE,"",IF(OFFSET(Data!$A$1,MATCH($D205,Data!$CG:$CG,0)-1,MATCH($E205&amp;"/"&amp;Q$1,Data!$1:$1,0)-1)=0,"",OFFSET(Data!$A$1,MATCH($D205,Data!$CG:$CG,0)-1,MATCH($E205&amp;"/"&amp;Q$1,Data!$1:$1,0)-1)))</f>
        <v/>
      </c>
      <c r="R205" s="252" t="str">
        <f ca="1">IF(ISERROR(OFFSET(Data!$A$1,MATCH($D205,Data!$CG:$CG,0)-1,MATCH($E205&amp;"/"&amp;R$1,Data!$1:$1,0)-1))=TRUE,"",IF(OFFSET(Data!$A$1,MATCH($D205,Data!$CG:$CG,0)-1,MATCH($E205&amp;"/"&amp;R$1,Data!$1:$1,0)-1)=0,"",OFFSET(Data!$A$1,MATCH($D205,Data!$CG:$CG,0)-1,MATCH($E205&amp;"/"&amp;R$1,Data!$1:$1,0)-1)))</f>
        <v/>
      </c>
      <c r="S205" s="252" t="str">
        <f ca="1">IF(ISERROR(OFFSET(Data!$A$1,MATCH($D205,Data!$CG:$CG,0)-1,MATCH($E205&amp;"/"&amp;S$1,Data!$1:$1,0)-1))=TRUE,"",IF(OFFSET(Data!$A$1,MATCH($D205,Data!$CG:$CG,0)-1,MATCH($E205&amp;"/"&amp;S$1,Data!$1:$1,0)-1)=0,"",OFFSET(Data!$A$1,MATCH($D205,Data!$CG:$CG,0)-1,MATCH($E205&amp;"/"&amp;S$1,Data!$1:$1,0)-1)))</f>
        <v/>
      </c>
      <c r="T205" s="252" t="str">
        <f ca="1">IF(ISERROR(OFFSET(Data!$A$1,MATCH($D205,Data!$CG:$CG,0)-1,MATCH($E205&amp;"/"&amp;T$1,Data!$1:$1,0)-1))=TRUE,"",IF(OFFSET(Data!$A$1,MATCH($D205,Data!$CG:$CG,0)-1,MATCH($E205&amp;"/"&amp;T$1,Data!$1:$1,0)-1)=0,"",OFFSET(Data!$A$1,MATCH($D205,Data!$CG:$CG,0)-1,MATCH($E205&amp;"/"&amp;T$1,Data!$1:$1,0)-1)))</f>
        <v/>
      </c>
      <c r="U205" s="252" t="str">
        <f ca="1">IF(ISERROR(OFFSET(Data!$A$1,MATCH($D205,Data!$CG:$CG,0)-1,MATCH($E205&amp;"/"&amp;U$1,Data!$1:$1,0)-1))=TRUE,"",IF(OFFSET(Data!$A$1,MATCH($D205,Data!$CG:$CG,0)-1,MATCH($E205&amp;"/"&amp;U$1,Data!$1:$1,0)-1)=0,"",OFFSET(Data!$A$1,MATCH($D205,Data!$CG:$CG,0)-1,MATCH($E205&amp;"/"&amp;U$1,Data!$1:$1,0)-1)))</f>
        <v/>
      </c>
      <c r="V205" s="252" t="str">
        <f ca="1">IF(ISERROR(OFFSET(Data!$A$1,MATCH($D205,Data!$CG:$CG,0)-1,MATCH($E205&amp;"/"&amp;V$1,Data!$1:$1,0)-1))=TRUE,"",IF(OFFSET(Data!$A$1,MATCH($D205,Data!$CG:$CG,0)-1,MATCH($E205&amp;"/"&amp;V$1,Data!$1:$1,0)-1)=0,"",OFFSET(Data!$A$1,MATCH($D205,Data!$CG:$CG,0)-1,MATCH($E205&amp;"/"&amp;V$1,Data!$1:$1,0)-1)))</f>
        <v/>
      </c>
      <c r="W205" s="269" t="str">
        <f ca="1">IF(ISERROR(OFFSET(Data!$A$1,MATCH($D205,Data!$CG:$CG,0)-1,MATCH($E205&amp;"/"&amp;W$1,Data!$1:$1,0)-1))=TRUE,"",IF(OFFSET(Data!$A$1,MATCH($D205,Data!$CG:$CG,0)-1,MATCH($E205&amp;"/"&amp;W$1,Data!$1:$1,0)-1)=0,"",OFFSET(Data!$A$1,MATCH($D205,Data!$CG:$CG,0)-1,MATCH($E205&amp;"/"&amp;W$1,Data!$1:$1,0)-1)))</f>
        <v/>
      </c>
      <c r="X205" s="252" t="str">
        <f ca="1">IF(ISERROR(OFFSET(Data!$A$1,MATCH($D205,Data!$CG:$CG,0)-1,MATCH($E205&amp;"/"&amp;X$1,Data!$1:$1,0)-1))=TRUE,"",IF(OFFSET(Data!$A$1,MATCH($D205,Data!$CG:$CG,0)-1,MATCH($E205&amp;"/"&amp;X$1,Data!$1:$1,0)-1)=0,"",OFFSET(Data!$A$1,MATCH($D205,Data!$CG:$CG,0)-1,MATCH($E205&amp;"/"&amp;X$1,Data!$1:$1,0)-1)))</f>
        <v/>
      </c>
      <c r="Y205" s="252" t="str">
        <f ca="1">IF(ISERROR(OFFSET(Data!$A$1,MATCH($D205,Data!$CG:$CG,0)-1,MATCH($E205&amp;"/"&amp;Y$1,Data!$1:$1,0)-1))=TRUE,"",IF(OFFSET(Data!$A$1,MATCH($D205,Data!$CG:$CG,0)-1,MATCH($E205&amp;"/"&amp;Y$1,Data!$1:$1,0)-1)=0,"",OFFSET(Data!$A$1,MATCH($D205,Data!$CG:$CG,0)-1,MATCH($E205&amp;"/"&amp;Y$1,Data!$1:$1,0)-1)))</f>
        <v/>
      </c>
      <c r="Z205" s="252" t="str">
        <f ca="1">IF(ISERROR(OFFSET(Data!$A$1,MATCH($D205,Data!$CG:$CG,0)-1,MATCH($E205&amp;"/"&amp;Z$1,Data!$1:$1,0)-1))=TRUE,"",IF(OFFSET(Data!$A$1,MATCH($D205,Data!$CG:$CG,0)-1,MATCH($E205&amp;"/"&amp;Z$1,Data!$1:$1,0)-1)=0,"",OFFSET(Data!$A$1,MATCH($D205,Data!$CG:$CG,0)-1,MATCH($E205&amp;"/"&amp;Z$1,Data!$1:$1,0)-1)))</f>
        <v/>
      </c>
      <c r="AA205" s="252" t="str">
        <f ca="1">IF(ISERROR(OFFSET(Data!$A$1,MATCH($D205,Data!$CG:$CG,0)-1,MATCH($E205&amp;"/"&amp;AA$1,Data!$1:$1,0)-1))=TRUE,"",IF(OFFSET(Data!$A$1,MATCH($D205,Data!$CG:$CG,0)-1,MATCH($E205&amp;"/"&amp;AA$1,Data!$1:$1,0)-1)=0,"",OFFSET(Data!$A$1,MATCH($D205,Data!$CG:$CG,0)-1,MATCH($E205&amp;"/"&amp;AA$1,Data!$1:$1,0)-1)))</f>
        <v/>
      </c>
      <c r="AB205" s="252" t="str">
        <f ca="1">IF(ISERROR(OFFSET(Data!$A$1,MATCH($D205,Data!$CG:$CG,0)-1,MATCH($E205&amp;"/"&amp;AB$1,Data!$1:$1,0)-1))=TRUE,"",IF(OFFSET(Data!$A$1,MATCH($D205,Data!$CG:$CG,0)-1,MATCH($E205&amp;"/"&amp;AB$1,Data!$1:$1,0)-1)=0,"",OFFSET(Data!$A$1,MATCH($D205,Data!$CG:$CG,0)-1,MATCH($E205&amp;"/"&amp;AB$1,Data!$1:$1,0)-1)))</f>
        <v/>
      </c>
      <c r="AC205" s="252" t="str">
        <f ca="1">IF(ISERROR(OFFSET(Data!$A$1,MATCH($D205,Data!$CG:$CG,0)-1,MATCH($E205&amp;"/"&amp;AC$1,Data!$1:$1,0)-1))=TRUE,"",IF(OFFSET(Data!$A$1,MATCH($D205,Data!$CG:$CG,0)-1,MATCH($E205&amp;"/"&amp;AC$1,Data!$1:$1,0)-1)=0,"",OFFSET(Data!$A$1,MATCH($D205,Data!$CG:$CG,0)-1,MATCH($E205&amp;"/"&amp;AC$1,Data!$1:$1,0)-1)))</f>
        <v/>
      </c>
      <c r="AD205" s="252" t="str">
        <f ca="1">IF(ISERROR(OFFSET(Data!$A$1,MATCH($D205,Data!$CG:$CG,0)-1,MATCH($E205&amp;"/"&amp;AD$1,Data!$1:$1,0)-1))=TRUE,"",IF(OFFSET(Data!$A$1,MATCH($D205,Data!$CG:$CG,0)-1,MATCH($E205&amp;"/"&amp;AD$1,Data!$1:$1,0)-1)=0,"",OFFSET(Data!$A$1,MATCH($D205,Data!$CG:$CG,0)-1,MATCH($E205&amp;"/"&amp;AD$1,Data!$1:$1,0)-1)))</f>
        <v/>
      </c>
      <c r="AE205" s="252" t="str">
        <f ca="1">IF(ISERROR(OFFSET(Data!$A$1,MATCH($D205,Data!$CG:$CG,0)-1,MATCH($E205&amp;"/"&amp;AE$1,Data!$1:$1,0)-1))=TRUE,"",IF(OFFSET(Data!$A$1,MATCH($D205,Data!$CG:$CG,0)-1,MATCH($E205&amp;"/"&amp;AE$1,Data!$1:$1,0)-1)=0,"",OFFSET(Data!$A$1,MATCH($D205,Data!$CG:$CG,0)-1,MATCH($E205&amp;"/"&amp;AE$1,Data!$1:$1,0)-1)))</f>
        <v/>
      </c>
      <c r="AF205" s="253" t="str">
        <f ca="1">IF(ISERROR(OFFSET(Data!$A$1,MATCH($D205,Data!$CG:$CG,0)-1,MATCH($E205&amp;"/"&amp;AF$1,Data!$1:$1,0)-1))=TRUE,"",IF(OFFSET(Data!$A$1,MATCH($D205,Data!$CG:$CG,0)-1,MATCH($E205&amp;"/"&amp;AF$1,Data!$1:$1,0)-1)=0,"",OFFSET(Data!$A$1,MATCH($D205,Data!$CG:$CG,0)-1,MATCH($E205&amp;"/"&amp;AF$1,Data!$1:$1,0)-1)))</f>
        <v/>
      </c>
      <c r="AG205" s="212">
        <f t="shared" ca="1" si="8"/>
        <v>0</v>
      </c>
      <c r="AH205" s="213">
        <f ca="1">SUM(AG204:AG205)</f>
        <v>0</v>
      </c>
    </row>
    <row r="206" spans="1:34" ht="15" hidden="1" customHeight="1" x14ac:dyDescent="0.25">
      <c r="A206" s="446"/>
      <c r="B206" s="449"/>
      <c r="C206" s="452"/>
      <c r="D206" s="28" t="e">
        <f>IF(C206&lt;&gt;"",C206,D205)</f>
        <v>#N/A</v>
      </c>
      <c r="E206" s="29" t="s">
        <v>23</v>
      </c>
      <c r="F206" s="254" t="str">
        <f ca="1">IF(ISERROR(OFFSET(Data!$A$1,MATCH($D206,Data!$CG:$CG,0)-1,MATCH($E206&amp;"/"&amp;F$1,Data!$1:$1,0)-1))=TRUE,"",IF(OFFSET(Data!$A$1,MATCH($D206,Data!$CG:$CG,0)-1,MATCH($E206&amp;"/"&amp;F$1,Data!$1:$1,0)-1)=0,"",OFFSET(Data!$A$1,MATCH($D206,Data!$CG:$CG,0)-1,MATCH($E206&amp;"/"&amp;F$1,Data!$1:$1,0)-1)))</f>
        <v/>
      </c>
      <c r="G206" s="252" t="str">
        <f ca="1">IF(ISERROR(OFFSET(Data!$A$1,MATCH($D206,Data!$CG:$CG,0)-1,MATCH($E206&amp;"/"&amp;G$1,Data!$1:$1,0)-1))=TRUE,"",IF(OFFSET(Data!$A$1,MATCH($D206,Data!$CG:$CG,0)-1,MATCH($E206&amp;"/"&amp;G$1,Data!$1:$1,0)-1)=0,"",OFFSET(Data!$A$1,MATCH($D206,Data!$CG:$CG,0)-1,MATCH($E206&amp;"/"&amp;G$1,Data!$1:$1,0)-1)))</f>
        <v/>
      </c>
      <c r="H206" s="252" t="str">
        <f ca="1">IF(ISERROR(OFFSET(Data!$A$1,MATCH($D206,Data!$CG:$CG,0)-1,MATCH($E206&amp;"/"&amp;H$1,Data!$1:$1,0)-1))=TRUE,"",IF(OFFSET(Data!$A$1,MATCH($D206,Data!$CG:$CG,0)-1,MATCH($E206&amp;"/"&amp;H$1,Data!$1:$1,0)-1)=0,"",OFFSET(Data!$A$1,MATCH($D206,Data!$CG:$CG,0)-1,MATCH($E206&amp;"/"&amp;H$1,Data!$1:$1,0)-1)))</f>
        <v/>
      </c>
      <c r="I206" s="252" t="str">
        <f ca="1">IF(ISERROR(OFFSET(Data!$A$1,MATCH($D206,Data!$CG:$CG,0)-1,MATCH($E206&amp;"/"&amp;I$1,Data!$1:$1,0)-1))=TRUE,"",IF(OFFSET(Data!$A$1,MATCH($D206,Data!$CG:$CG,0)-1,MATCH($E206&amp;"/"&amp;I$1,Data!$1:$1,0)-1)=0,"",OFFSET(Data!$A$1,MATCH($D206,Data!$CG:$CG,0)-1,MATCH($E206&amp;"/"&amp;I$1,Data!$1:$1,0)-1)))</f>
        <v/>
      </c>
      <c r="J206" s="252" t="str">
        <f ca="1">IF(ISERROR(OFFSET(Data!$A$1,MATCH($D206,Data!$CG:$CG,0)-1,MATCH($E206&amp;"/"&amp;J$1,Data!$1:$1,0)-1))=TRUE,"",IF(OFFSET(Data!$A$1,MATCH($D206,Data!$CG:$CG,0)-1,MATCH($E206&amp;"/"&amp;J$1,Data!$1:$1,0)-1)=0,"",OFFSET(Data!$A$1,MATCH($D206,Data!$CG:$CG,0)-1,MATCH($E206&amp;"/"&amp;J$1,Data!$1:$1,0)-1)))</f>
        <v/>
      </c>
      <c r="K206" s="252" t="str">
        <f ca="1">IF(ISERROR(OFFSET(Data!$A$1,MATCH($D206,Data!$CG:$CG,0)-1,MATCH($E206&amp;"/"&amp;K$1,Data!$1:$1,0)-1))=TRUE,"",IF(OFFSET(Data!$A$1,MATCH($D206,Data!$CG:$CG,0)-1,MATCH($E206&amp;"/"&amp;K$1,Data!$1:$1,0)-1)=0,"",OFFSET(Data!$A$1,MATCH($D206,Data!$CG:$CG,0)-1,MATCH($E206&amp;"/"&amp;K$1,Data!$1:$1,0)-1)))</f>
        <v/>
      </c>
      <c r="L206" s="252" t="str">
        <f ca="1">IF(ISERROR(OFFSET(Data!$A$1,MATCH($D206,Data!$CG:$CG,0)-1,MATCH($E206&amp;"/"&amp;L$1,Data!$1:$1,0)-1))=TRUE,"",IF(OFFSET(Data!$A$1,MATCH($D206,Data!$CG:$CG,0)-1,MATCH($E206&amp;"/"&amp;L$1,Data!$1:$1,0)-1)=0,"",OFFSET(Data!$A$1,MATCH($D206,Data!$CG:$CG,0)-1,MATCH($E206&amp;"/"&amp;L$1,Data!$1:$1,0)-1)))</f>
        <v/>
      </c>
      <c r="M206" s="252" t="str">
        <f ca="1">IF(ISERROR(OFFSET(Data!$A$1,MATCH($D206,Data!$CG:$CG,0)-1,MATCH($E206&amp;"/"&amp;M$1,Data!$1:$1,0)-1))=TRUE,"",IF(OFFSET(Data!$A$1,MATCH($D206,Data!$CG:$CG,0)-1,MATCH($E206&amp;"/"&amp;M$1,Data!$1:$1,0)-1)=0,"",OFFSET(Data!$A$1,MATCH($D206,Data!$CG:$CG,0)-1,MATCH($E206&amp;"/"&amp;M$1,Data!$1:$1,0)-1)))</f>
        <v/>
      </c>
      <c r="N206" s="252" t="str">
        <f ca="1">IF(ISERROR(OFFSET(Data!$A$1,MATCH($D206,Data!$CG:$CG,0)-1,MATCH($E206&amp;"/"&amp;N$1,Data!$1:$1,0)-1))=TRUE,"",IF(OFFSET(Data!$A$1,MATCH($D206,Data!$CG:$CG,0)-1,MATCH($E206&amp;"/"&amp;N$1,Data!$1:$1,0)-1)=0,"",OFFSET(Data!$A$1,MATCH($D206,Data!$CG:$CG,0)-1,MATCH($E206&amp;"/"&amp;N$1,Data!$1:$1,0)-1)))</f>
        <v/>
      </c>
      <c r="O206" s="252" t="str">
        <f ca="1">IF(ISERROR(OFFSET(Data!$A$1,MATCH($D206,Data!$CG:$CG,0)-1,MATCH($E206&amp;"/"&amp;O$1,Data!$1:$1,0)-1))=TRUE,"",IF(OFFSET(Data!$A$1,MATCH($D206,Data!$CG:$CG,0)-1,MATCH($E206&amp;"/"&amp;O$1,Data!$1:$1,0)-1)=0,"",OFFSET(Data!$A$1,MATCH($D206,Data!$CG:$CG,0)-1,MATCH($E206&amp;"/"&amp;O$1,Data!$1:$1,0)-1)))</f>
        <v/>
      </c>
      <c r="P206" s="252" t="str">
        <f ca="1">IF(ISERROR(OFFSET(Data!$A$1,MATCH($D206,Data!$CG:$CG,0)-1,MATCH($E206&amp;"/"&amp;P$1,Data!$1:$1,0)-1))=TRUE,"",IF(OFFSET(Data!$A$1,MATCH($D206,Data!$CG:$CG,0)-1,MATCH($E206&amp;"/"&amp;P$1,Data!$1:$1,0)-1)=0,"",OFFSET(Data!$A$1,MATCH($D206,Data!$CG:$CG,0)-1,MATCH($E206&amp;"/"&amp;P$1,Data!$1:$1,0)-1)))</f>
        <v/>
      </c>
      <c r="Q206" s="252" t="str">
        <f ca="1">IF(ISERROR(OFFSET(Data!$A$1,MATCH($D206,Data!$CG:$CG,0)-1,MATCH($E206&amp;"/"&amp;Q$1,Data!$1:$1,0)-1))=TRUE,"",IF(OFFSET(Data!$A$1,MATCH($D206,Data!$CG:$CG,0)-1,MATCH($E206&amp;"/"&amp;Q$1,Data!$1:$1,0)-1)=0,"",OFFSET(Data!$A$1,MATCH($D206,Data!$CG:$CG,0)-1,MATCH($E206&amp;"/"&amp;Q$1,Data!$1:$1,0)-1)))</f>
        <v/>
      </c>
      <c r="R206" s="252" t="str">
        <f ca="1">IF(ISERROR(OFFSET(Data!$A$1,MATCH($D206,Data!$CG:$CG,0)-1,MATCH($E206&amp;"/"&amp;R$1,Data!$1:$1,0)-1))=TRUE,"",IF(OFFSET(Data!$A$1,MATCH($D206,Data!$CG:$CG,0)-1,MATCH($E206&amp;"/"&amp;R$1,Data!$1:$1,0)-1)=0,"",OFFSET(Data!$A$1,MATCH($D206,Data!$CG:$CG,0)-1,MATCH($E206&amp;"/"&amp;R$1,Data!$1:$1,0)-1)))</f>
        <v/>
      </c>
      <c r="S206" s="252" t="str">
        <f ca="1">IF(ISERROR(OFFSET(Data!$A$1,MATCH($D206,Data!$CG:$CG,0)-1,MATCH($E206&amp;"/"&amp;S$1,Data!$1:$1,0)-1))=TRUE,"",IF(OFFSET(Data!$A$1,MATCH($D206,Data!$CG:$CG,0)-1,MATCH($E206&amp;"/"&amp;S$1,Data!$1:$1,0)-1)=0,"",OFFSET(Data!$A$1,MATCH($D206,Data!$CG:$CG,0)-1,MATCH($E206&amp;"/"&amp;S$1,Data!$1:$1,0)-1)))</f>
        <v/>
      </c>
      <c r="T206" s="252" t="str">
        <f ca="1">IF(ISERROR(OFFSET(Data!$A$1,MATCH($D206,Data!$CG:$CG,0)-1,MATCH($E206&amp;"/"&amp;T$1,Data!$1:$1,0)-1))=TRUE,"",IF(OFFSET(Data!$A$1,MATCH($D206,Data!$CG:$CG,0)-1,MATCH($E206&amp;"/"&amp;T$1,Data!$1:$1,0)-1)=0,"",OFFSET(Data!$A$1,MATCH($D206,Data!$CG:$CG,0)-1,MATCH($E206&amp;"/"&amp;T$1,Data!$1:$1,0)-1)))</f>
        <v/>
      </c>
      <c r="U206" s="252" t="str">
        <f ca="1">IF(ISERROR(OFFSET(Data!$A$1,MATCH($D206,Data!$CG:$CG,0)-1,MATCH($E206&amp;"/"&amp;U$1,Data!$1:$1,0)-1))=TRUE,"",IF(OFFSET(Data!$A$1,MATCH($D206,Data!$CG:$CG,0)-1,MATCH($E206&amp;"/"&amp;U$1,Data!$1:$1,0)-1)=0,"",OFFSET(Data!$A$1,MATCH($D206,Data!$CG:$CG,0)-1,MATCH($E206&amp;"/"&amp;U$1,Data!$1:$1,0)-1)))</f>
        <v/>
      </c>
      <c r="V206" s="252" t="str">
        <f ca="1">IF(ISERROR(OFFSET(Data!$A$1,MATCH($D206,Data!$CG:$CG,0)-1,MATCH($E206&amp;"/"&amp;V$1,Data!$1:$1,0)-1))=TRUE,"",IF(OFFSET(Data!$A$1,MATCH($D206,Data!$CG:$CG,0)-1,MATCH($E206&amp;"/"&amp;V$1,Data!$1:$1,0)-1)=0,"",OFFSET(Data!$A$1,MATCH($D206,Data!$CG:$CG,0)-1,MATCH($E206&amp;"/"&amp;V$1,Data!$1:$1,0)-1)))</f>
        <v/>
      </c>
      <c r="W206" s="269" t="str">
        <f ca="1">IF(ISERROR(OFFSET(Data!$A$1,MATCH($D206,Data!$CG:$CG,0)-1,MATCH($E206&amp;"/"&amp;W$1,Data!$1:$1,0)-1))=TRUE,"",IF(OFFSET(Data!$A$1,MATCH($D206,Data!$CG:$CG,0)-1,MATCH($E206&amp;"/"&amp;W$1,Data!$1:$1,0)-1)=0,"",OFFSET(Data!$A$1,MATCH($D206,Data!$CG:$CG,0)-1,MATCH($E206&amp;"/"&amp;W$1,Data!$1:$1,0)-1)))</f>
        <v/>
      </c>
      <c r="X206" s="252" t="str">
        <f ca="1">IF(ISERROR(OFFSET(Data!$A$1,MATCH($D206,Data!$CG:$CG,0)-1,MATCH($E206&amp;"/"&amp;X$1,Data!$1:$1,0)-1))=TRUE,"",IF(OFFSET(Data!$A$1,MATCH($D206,Data!$CG:$CG,0)-1,MATCH($E206&amp;"/"&amp;X$1,Data!$1:$1,0)-1)=0,"",OFFSET(Data!$A$1,MATCH($D206,Data!$CG:$CG,0)-1,MATCH($E206&amp;"/"&amp;X$1,Data!$1:$1,0)-1)))</f>
        <v/>
      </c>
      <c r="Y206" s="252" t="str">
        <f ca="1">IF(ISERROR(OFFSET(Data!$A$1,MATCH($D206,Data!$CG:$CG,0)-1,MATCH($E206&amp;"/"&amp;Y$1,Data!$1:$1,0)-1))=TRUE,"",IF(OFFSET(Data!$A$1,MATCH($D206,Data!$CG:$CG,0)-1,MATCH($E206&amp;"/"&amp;Y$1,Data!$1:$1,0)-1)=0,"",OFFSET(Data!$A$1,MATCH($D206,Data!$CG:$CG,0)-1,MATCH($E206&amp;"/"&amp;Y$1,Data!$1:$1,0)-1)))</f>
        <v/>
      </c>
      <c r="Z206" s="252" t="str">
        <f ca="1">IF(ISERROR(OFFSET(Data!$A$1,MATCH($D206,Data!$CG:$CG,0)-1,MATCH($E206&amp;"/"&amp;Z$1,Data!$1:$1,0)-1))=TRUE,"",IF(OFFSET(Data!$A$1,MATCH($D206,Data!$CG:$CG,0)-1,MATCH($E206&amp;"/"&amp;Z$1,Data!$1:$1,0)-1)=0,"",OFFSET(Data!$A$1,MATCH($D206,Data!$CG:$CG,0)-1,MATCH($E206&amp;"/"&amp;Z$1,Data!$1:$1,0)-1)))</f>
        <v/>
      </c>
      <c r="AA206" s="252" t="str">
        <f ca="1">IF(ISERROR(OFFSET(Data!$A$1,MATCH($D206,Data!$CG:$CG,0)-1,MATCH($E206&amp;"/"&amp;AA$1,Data!$1:$1,0)-1))=TRUE,"",IF(OFFSET(Data!$A$1,MATCH($D206,Data!$CG:$CG,0)-1,MATCH($E206&amp;"/"&amp;AA$1,Data!$1:$1,0)-1)=0,"",OFFSET(Data!$A$1,MATCH($D206,Data!$CG:$CG,0)-1,MATCH($E206&amp;"/"&amp;AA$1,Data!$1:$1,0)-1)))</f>
        <v/>
      </c>
      <c r="AB206" s="252" t="str">
        <f ca="1">IF(ISERROR(OFFSET(Data!$A$1,MATCH($D206,Data!$CG:$CG,0)-1,MATCH($E206&amp;"/"&amp;AB$1,Data!$1:$1,0)-1))=TRUE,"",IF(OFFSET(Data!$A$1,MATCH($D206,Data!$CG:$CG,0)-1,MATCH($E206&amp;"/"&amp;AB$1,Data!$1:$1,0)-1)=0,"",OFFSET(Data!$A$1,MATCH($D206,Data!$CG:$CG,0)-1,MATCH($E206&amp;"/"&amp;AB$1,Data!$1:$1,0)-1)))</f>
        <v/>
      </c>
      <c r="AC206" s="252" t="str">
        <f ca="1">IF(ISERROR(OFFSET(Data!$A$1,MATCH($D206,Data!$CG:$CG,0)-1,MATCH($E206&amp;"/"&amp;AC$1,Data!$1:$1,0)-1))=TRUE,"",IF(OFFSET(Data!$A$1,MATCH($D206,Data!$CG:$CG,0)-1,MATCH($E206&amp;"/"&amp;AC$1,Data!$1:$1,0)-1)=0,"",OFFSET(Data!$A$1,MATCH($D206,Data!$CG:$CG,0)-1,MATCH($E206&amp;"/"&amp;AC$1,Data!$1:$1,0)-1)))</f>
        <v/>
      </c>
      <c r="AD206" s="252" t="str">
        <f ca="1">IF(ISERROR(OFFSET(Data!$A$1,MATCH($D206,Data!$CG:$CG,0)-1,MATCH($E206&amp;"/"&amp;AD$1,Data!$1:$1,0)-1))=TRUE,"",IF(OFFSET(Data!$A$1,MATCH($D206,Data!$CG:$CG,0)-1,MATCH($E206&amp;"/"&amp;AD$1,Data!$1:$1,0)-1)=0,"",OFFSET(Data!$A$1,MATCH($D206,Data!$CG:$CG,0)-1,MATCH($E206&amp;"/"&amp;AD$1,Data!$1:$1,0)-1)))</f>
        <v/>
      </c>
      <c r="AE206" s="252" t="str">
        <f ca="1">IF(ISERROR(OFFSET(Data!$A$1,MATCH($D206,Data!$CG:$CG,0)-1,MATCH($E206&amp;"/"&amp;AE$1,Data!$1:$1,0)-1))=TRUE,"",IF(OFFSET(Data!$A$1,MATCH($D206,Data!$CG:$CG,0)-1,MATCH($E206&amp;"/"&amp;AE$1,Data!$1:$1,0)-1)=0,"",OFFSET(Data!$A$1,MATCH($D206,Data!$CG:$CG,0)-1,MATCH($E206&amp;"/"&amp;AE$1,Data!$1:$1,0)-1)))</f>
        <v/>
      </c>
      <c r="AF206" s="253" t="str">
        <f ca="1">IF(ISERROR(OFFSET(Data!$A$1,MATCH($D206,Data!$CG:$CG,0)-1,MATCH($E206&amp;"/"&amp;AF$1,Data!$1:$1,0)-1))=TRUE,"",IF(OFFSET(Data!$A$1,MATCH($D206,Data!$CG:$CG,0)-1,MATCH($E206&amp;"/"&amp;AF$1,Data!$1:$1,0)-1)=0,"",OFFSET(Data!$A$1,MATCH($D206,Data!$CG:$CG,0)-1,MATCH($E206&amp;"/"&amp;AF$1,Data!$1:$1,0)-1)))</f>
        <v/>
      </c>
      <c r="AG206" s="212">
        <f t="shared" ca="1" si="8"/>
        <v>0</v>
      </c>
      <c r="AH206" s="213">
        <f ca="1">SUM(AG204:AG206)</f>
        <v>0</v>
      </c>
    </row>
    <row r="207" spans="1:34" ht="15.75" hidden="1" customHeight="1" x14ac:dyDescent="0.25">
      <c r="A207" s="446"/>
      <c r="B207" s="449"/>
      <c r="C207" s="452"/>
      <c r="D207" s="28" t="e">
        <f>IF(C207&lt;&gt;"",C207,D206)</f>
        <v>#N/A</v>
      </c>
      <c r="E207" s="29" t="s">
        <v>24</v>
      </c>
      <c r="F207" s="254" t="str">
        <f ca="1">IF(ISERROR(OFFSET(Data!$A$1,MATCH($D207,Data!$CG:$CG,0)-1,MATCH($E207&amp;"/"&amp;F$1,Data!$1:$1,0)-1))=TRUE,"",IF(OFFSET(Data!$A$1,MATCH($D207,Data!$CG:$CG,0)-1,MATCH($E207&amp;"/"&amp;F$1,Data!$1:$1,0)-1)=0,"",OFFSET(Data!$A$1,MATCH($D207,Data!$CG:$CG,0)-1,MATCH($E207&amp;"/"&amp;F$1,Data!$1:$1,0)-1)))</f>
        <v/>
      </c>
      <c r="G207" s="252" t="str">
        <f ca="1">IF(ISERROR(OFFSET(Data!$A$1,MATCH($D207,Data!$CG:$CG,0)-1,MATCH($E207&amp;"/"&amp;G$1,Data!$1:$1,0)-1))=TRUE,"",IF(OFFSET(Data!$A$1,MATCH($D207,Data!$CG:$CG,0)-1,MATCH($E207&amp;"/"&amp;G$1,Data!$1:$1,0)-1)=0,"",OFFSET(Data!$A$1,MATCH($D207,Data!$CG:$CG,0)-1,MATCH($E207&amp;"/"&amp;G$1,Data!$1:$1,0)-1)))</f>
        <v/>
      </c>
      <c r="H207" s="252" t="str">
        <f ca="1">IF(ISERROR(OFFSET(Data!$A$1,MATCH($D207,Data!$CG:$CG,0)-1,MATCH($E207&amp;"/"&amp;H$1,Data!$1:$1,0)-1))=TRUE,"",IF(OFFSET(Data!$A$1,MATCH($D207,Data!$CG:$CG,0)-1,MATCH($E207&amp;"/"&amp;H$1,Data!$1:$1,0)-1)=0,"",OFFSET(Data!$A$1,MATCH($D207,Data!$CG:$CG,0)-1,MATCH($E207&amp;"/"&amp;H$1,Data!$1:$1,0)-1)))</f>
        <v/>
      </c>
      <c r="I207" s="252" t="str">
        <f ca="1">IF(ISERROR(OFFSET(Data!$A$1,MATCH($D207,Data!$CG:$CG,0)-1,MATCH($E207&amp;"/"&amp;I$1,Data!$1:$1,0)-1))=TRUE,"",IF(OFFSET(Data!$A$1,MATCH($D207,Data!$CG:$CG,0)-1,MATCH($E207&amp;"/"&amp;I$1,Data!$1:$1,0)-1)=0,"",OFFSET(Data!$A$1,MATCH($D207,Data!$CG:$CG,0)-1,MATCH($E207&amp;"/"&amp;I$1,Data!$1:$1,0)-1)))</f>
        <v/>
      </c>
      <c r="J207" s="252" t="str">
        <f ca="1">IF(ISERROR(OFFSET(Data!$A$1,MATCH($D207,Data!$CG:$CG,0)-1,MATCH($E207&amp;"/"&amp;J$1,Data!$1:$1,0)-1))=TRUE,"",IF(OFFSET(Data!$A$1,MATCH($D207,Data!$CG:$CG,0)-1,MATCH($E207&amp;"/"&amp;J$1,Data!$1:$1,0)-1)=0,"",OFFSET(Data!$A$1,MATCH($D207,Data!$CG:$CG,0)-1,MATCH($E207&amp;"/"&amp;J$1,Data!$1:$1,0)-1)))</f>
        <v/>
      </c>
      <c r="K207" s="252" t="str">
        <f ca="1">IF(ISERROR(OFFSET(Data!$A$1,MATCH($D207,Data!$CG:$CG,0)-1,MATCH($E207&amp;"/"&amp;K$1,Data!$1:$1,0)-1))=TRUE,"",IF(OFFSET(Data!$A$1,MATCH($D207,Data!$CG:$CG,0)-1,MATCH($E207&amp;"/"&amp;K$1,Data!$1:$1,0)-1)=0,"",OFFSET(Data!$A$1,MATCH($D207,Data!$CG:$CG,0)-1,MATCH($E207&amp;"/"&amp;K$1,Data!$1:$1,0)-1)))</f>
        <v/>
      </c>
      <c r="L207" s="252" t="str">
        <f ca="1">IF(ISERROR(OFFSET(Data!$A$1,MATCH($D207,Data!$CG:$CG,0)-1,MATCH($E207&amp;"/"&amp;L$1,Data!$1:$1,0)-1))=TRUE,"",IF(OFFSET(Data!$A$1,MATCH($D207,Data!$CG:$CG,0)-1,MATCH($E207&amp;"/"&amp;L$1,Data!$1:$1,0)-1)=0,"",OFFSET(Data!$A$1,MATCH($D207,Data!$CG:$CG,0)-1,MATCH($E207&amp;"/"&amp;L$1,Data!$1:$1,0)-1)))</f>
        <v/>
      </c>
      <c r="M207" s="252" t="str">
        <f ca="1">IF(ISERROR(OFFSET(Data!$A$1,MATCH($D207,Data!$CG:$CG,0)-1,MATCH($E207&amp;"/"&amp;M$1,Data!$1:$1,0)-1))=TRUE,"",IF(OFFSET(Data!$A$1,MATCH($D207,Data!$CG:$CG,0)-1,MATCH($E207&amp;"/"&amp;M$1,Data!$1:$1,0)-1)=0,"",OFFSET(Data!$A$1,MATCH($D207,Data!$CG:$CG,0)-1,MATCH($E207&amp;"/"&amp;M$1,Data!$1:$1,0)-1)))</f>
        <v/>
      </c>
      <c r="N207" s="252" t="str">
        <f ca="1">IF(ISERROR(OFFSET(Data!$A$1,MATCH($D207,Data!$CG:$CG,0)-1,MATCH($E207&amp;"/"&amp;N$1,Data!$1:$1,0)-1))=TRUE,"",IF(OFFSET(Data!$A$1,MATCH($D207,Data!$CG:$CG,0)-1,MATCH($E207&amp;"/"&amp;N$1,Data!$1:$1,0)-1)=0,"",OFFSET(Data!$A$1,MATCH($D207,Data!$CG:$CG,0)-1,MATCH($E207&amp;"/"&amp;N$1,Data!$1:$1,0)-1)))</f>
        <v/>
      </c>
      <c r="O207" s="252" t="str">
        <f ca="1">IF(ISERROR(OFFSET(Data!$A$1,MATCH($D207,Data!$CG:$CG,0)-1,MATCH($E207&amp;"/"&amp;O$1,Data!$1:$1,0)-1))=TRUE,"",IF(OFFSET(Data!$A$1,MATCH($D207,Data!$CG:$CG,0)-1,MATCH($E207&amp;"/"&amp;O$1,Data!$1:$1,0)-1)=0,"",OFFSET(Data!$A$1,MATCH($D207,Data!$CG:$CG,0)-1,MATCH($E207&amp;"/"&amp;O$1,Data!$1:$1,0)-1)))</f>
        <v/>
      </c>
      <c r="P207" s="252" t="str">
        <f ca="1">IF(ISERROR(OFFSET(Data!$A$1,MATCH($D207,Data!$CG:$CG,0)-1,MATCH($E207&amp;"/"&amp;P$1,Data!$1:$1,0)-1))=TRUE,"",IF(OFFSET(Data!$A$1,MATCH($D207,Data!$CG:$CG,0)-1,MATCH($E207&amp;"/"&amp;P$1,Data!$1:$1,0)-1)=0,"",OFFSET(Data!$A$1,MATCH($D207,Data!$CG:$CG,0)-1,MATCH($E207&amp;"/"&amp;P$1,Data!$1:$1,0)-1)))</f>
        <v/>
      </c>
      <c r="Q207" s="252" t="str">
        <f ca="1">IF(ISERROR(OFFSET(Data!$A$1,MATCH($D207,Data!$CG:$CG,0)-1,MATCH($E207&amp;"/"&amp;Q$1,Data!$1:$1,0)-1))=TRUE,"",IF(OFFSET(Data!$A$1,MATCH($D207,Data!$CG:$CG,0)-1,MATCH($E207&amp;"/"&amp;Q$1,Data!$1:$1,0)-1)=0,"",OFFSET(Data!$A$1,MATCH($D207,Data!$CG:$CG,0)-1,MATCH($E207&amp;"/"&amp;Q$1,Data!$1:$1,0)-1)))</f>
        <v/>
      </c>
      <c r="R207" s="252" t="str">
        <f ca="1">IF(ISERROR(OFFSET(Data!$A$1,MATCH($D207,Data!$CG:$CG,0)-1,MATCH($E207&amp;"/"&amp;R$1,Data!$1:$1,0)-1))=TRUE,"",IF(OFFSET(Data!$A$1,MATCH($D207,Data!$CG:$CG,0)-1,MATCH($E207&amp;"/"&amp;R$1,Data!$1:$1,0)-1)=0,"",OFFSET(Data!$A$1,MATCH($D207,Data!$CG:$CG,0)-1,MATCH($E207&amp;"/"&amp;R$1,Data!$1:$1,0)-1)))</f>
        <v/>
      </c>
      <c r="S207" s="252" t="str">
        <f ca="1">IF(ISERROR(OFFSET(Data!$A$1,MATCH($D207,Data!$CG:$CG,0)-1,MATCH($E207&amp;"/"&amp;S$1,Data!$1:$1,0)-1))=TRUE,"",IF(OFFSET(Data!$A$1,MATCH($D207,Data!$CG:$CG,0)-1,MATCH($E207&amp;"/"&amp;S$1,Data!$1:$1,0)-1)=0,"",OFFSET(Data!$A$1,MATCH($D207,Data!$CG:$CG,0)-1,MATCH($E207&amp;"/"&amp;S$1,Data!$1:$1,0)-1)))</f>
        <v/>
      </c>
      <c r="T207" s="252" t="str">
        <f ca="1">IF(ISERROR(OFFSET(Data!$A$1,MATCH($D207,Data!$CG:$CG,0)-1,MATCH($E207&amp;"/"&amp;T$1,Data!$1:$1,0)-1))=TRUE,"",IF(OFFSET(Data!$A$1,MATCH($D207,Data!$CG:$CG,0)-1,MATCH($E207&amp;"/"&amp;T$1,Data!$1:$1,0)-1)=0,"",OFFSET(Data!$A$1,MATCH($D207,Data!$CG:$CG,0)-1,MATCH($E207&amp;"/"&amp;T$1,Data!$1:$1,0)-1)))</f>
        <v/>
      </c>
      <c r="U207" s="252" t="str">
        <f ca="1">IF(ISERROR(OFFSET(Data!$A$1,MATCH($D207,Data!$CG:$CG,0)-1,MATCH($E207&amp;"/"&amp;U$1,Data!$1:$1,0)-1))=TRUE,"",IF(OFFSET(Data!$A$1,MATCH($D207,Data!$CG:$CG,0)-1,MATCH($E207&amp;"/"&amp;U$1,Data!$1:$1,0)-1)=0,"",OFFSET(Data!$A$1,MATCH($D207,Data!$CG:$CG,0)-1,MATCH($E207&amp;"/"&amp;U$1,Data!$1:$1,0)-1)))</f>
        <v/>
      </c>
      <c r="V207" s="252" t="str">
        <f ca="1">IF(ISERROR(OFFSET(Data!$A$1,MATCH($D207,Data!$CG:$CG,0)-1,MATCH($E207&amp;"/"&amp;V$1,Data!$1:$1,0)-1))=TRUE,"",IF(OFFSET(Data!$A$1,MATCH($D207,Data!$CG:$CG,0)-1,MATCH($E207&amp;"/"&amp;V$1,Data!$1:$1,0)-1)=0,"",OFFSET(Data!$A$1,MATCH($D207,Data!$CG:$CG,0)-1,MATCH($E207&amp;"/"&amp;V$1,Data!$1:$1,0)-1)))</f>
        <v/>
      </c>
      <c r="W207" s="269" t="str">
        <f ca="1">IF(ISERROR(OFFSET(Data!$A$1,MATCH($D207,Data!$CG:$CG,0)-1,MATCH($E207&amp;"/"&amp;W$1,Data!$1:$1,0)-1))=TRUE,"",IF(OFFSET(Data!$A$1,MATCH($D207,Data!$CG:$CG,0)-1,MATCH($E207&amp;"/"&amp;W$1,Data!$1:$1,0)-1)=0,"",OFFSET(Data!$A$1,MATCH($D207,Data!$CG:$CG,0)-1,MATCH($E207&amp;"/"&amp;W$1,Data!$1:$1,0)-1)))</f>
        <v/>
      </c>
      <c r="X207" s="252" t="str">
        <f ca="1">IF(ISERROR(OFFSET(Data!$A$1,MATCH($D207,Data!$CG:$CG,0)-1,MATCH($E207&amp;"/"&amp;X$1,Data!$1:$1,0)-1))=TRUE,"",IF(OFFSET(Data!$A$1,MATCH($D207,Data!$CG:$CG,0)-1,MATCH($E207&amp;"/"&amp;X$1,Data!$1:$1,0)-1)=0,"",OFFSET(Data!$A$1,MATCH($D207,Data!$CG:$CG,0)-1,MATCH($E207&amp;"/"&amp;X$1,Data!$1:$1,0)-1)))</f>
        <v/>
      </c>
      <c r="Y207" s="252" t="str">
        <f ca="1">IF(ISERROR(OFFSET(Data!$A$1,MATCH($D207,Data!$CG:$CG,0)-1,MATCH($E207&amp;"/"&amp;Y$1,Data!$1:$1,0)-1))=TRUE,"",IF(OFFSET(Data!$A$1,MATCH($D207,Data!$CG:$CG,0)-1,MATCH($E207&amp;"/"&amp;Y$1,Data!$1:$1,0)-1)=0,"",OFFSET(Data!$A$1,MATCH($D207,Data!$CG:$CG,0)-1,MATCH($E207&amp;"/"&amp;Y$1,Data!$1:$1,0)-1)))</f>
        <v/>
      </c>
      <c r="Z207" s="252" t="str">
        <f ca="1">IF(ISERROR(OFFSET(Data!$A$1,MATCH($D207,Data!$CG:$CG,0)-1,MATCH($E207&amp;"/"&amp;Z$1,Data!$1:$1,0)-1))=TRUE,"",IF(OFFSET(Data!$A$1,MATCH($D207,Data!$CG:$CG,0)-1,MATCH($E207&amp;"/"&amp;Z$1,Data!$1:$1,0)-1)=0,"",OFFSET(Data!$A$1,MATCH($D207,Data!$CG:$CG,0)-1,MATCH($E207&amp;"/"&amp;Z$1,Data!$1:$1,0)-1)))</f>
        <v/>
      </c>
      <c r="AA207" s="252" t="str">
        <f ca="1">IF(ISERROR(OFFSET(Data!$A$1,MATCH($D207,Data!$CG:$CG,0)-1,MATCH($E207&amp;"/"&amp;AA$1,Data!$1:$1,0)-1))=TRUE,"",IF(OFFSET(Data!$A$1,MATCH($D207,Data!$CG:$CG,0)-1,MATCH($E207&amp;"/"&amp;AA$1,Data!$1:$1,0)-1)=0,"",OFFSET(Data!$A$1,MATCH($D207,Data!$CG:$CG,0)-1,MATCH($E207&amp;"/"&amp;AA$1,Data!$1:$1,0)-1)))</f>
        <v/>
      </c>
      <c r="AB207" s="252" t="str">
        <f ca="1">IF(ISERROR(OFFSET(Data!$A$1,MATCH($D207,Data!$CG:$CG,0)-1,MATCH($E207&amp;"/"&amp;AB$1,Data!$1:$1,0)-1))=TRUE,"",IF(OFFSET(Data!$A$1,MATCH($D207,Data!$CG:$CG,0)-1,MATCH($E207&amp;"/"&amp;AB$1,Data!$1:$1,0)-1)=0,"",OFFSET(Data!$A$1,MATCH($D207,Data!$CG:$CG,0)-1,MATCH($E207&amp;"/"&amp;AB$1,Data!$1:$1,0)-1)))</f>
        <v/>
      </c>
      <c r="AC207" s="252" t="str">
        <f ca="1">IF(ISERROR(OFFSET(Data!$A$1,MATCH($D207,Data!$CG:$CG,0)-1,MATCH($E207&amp;"/"&amp;AC$1,Data!$1:$1,0)-1))=TRUE,"",IF(OFFSET(Data!$A$1,MATCH($D207,Data!$CG:$CG,0)-1,MATCH($E207&amp;"/"&amp;AC$1,Data!$1:$1,0)-1)=0,"",OFFSET(Data!$A$1,MATCH($D207,Data!$CG:$CG,0)-1,MATCH($E207&amp;"/"&amp;AC$1,Data!$1:$1,0)-1)))</f>
        <v/>
      </c>
      <c r="AD207" s="252" t="str">
        <f ca="1">IF(ISERROR(OFFSET(Data!$A$1,MATCH($D207,Data!$CG:$CG,0)-1,MATCH($E207&amp;"/"&amp;AD$1,Data!$1:$1,0)-1))=TRUE,"",IF(OFFSET(Data!$A$1,MATCH($D207,Data!$CG:$CG,0)-1,MATCH($E207&amp;"/"&amp;AD$1,Data!$1:$1,0)-1)=0,"",OFFSET(Data!$A$1,MATCH($D207,Data!$CG:$CG,0)-1,MATCH($E207&amp;"/"&amp;AD$1,Data!$1:$1,0)-1)))</f>
        <v/>
      </c>
      <c r="AE207" s="252" t="str">
        <f ca="1">IF(ISERROR(OFFSET(Data!$A$1,MATCH($D207,Data!$CG:$CG,0)-1,MATCH($E207&amp;"/"&amp;AE$1,Data!$1:$1,0)-1))=TRUE,"",IF(OFFSET(Data!$A$1,MATCH($D207,Data!$CG:$CG,0)-1,MATCH($E207&amp;"/"&amp;AE$1,Data!$1:$1,0)-1)=0,"",OFFSET(Data!$A$1,MATCH($D207,Data!$CG:$CG,0)-1,MATCH($E207&amp;"/"&amp;AE$1,Data!$1:$1,0)-1)))</f>
        <v/>
      </c>
      <c r="AF207" s="253" t="str">
        <f ca="1">IF(ISERROR(OFFSET(Data!$A$1,MATCH($D207,Data!$CG:$CG,0)-1,MATCH($E207&amp;"/"&amp;AF$1,Data!$1:$1,0)-1))=TRUE,"",IF(OFFSET(Data!$A$1,MATCH($D207,Data!$CG:$CG,0)-1,MATCH($E207&amp;"/"&amp;AF$1,Data!$1:$1,0)-1)=0,"",OFFSET(Data!$A$1,MATCH($D207,Data!$CG:$CG,0)-1,MATCH($E207&amp;"/"&amp;AF$1,Data!$1:$1,0)-1)))</f>
        <v/>
      </c>
      <c r="AG207" s="212">
        <f t="shared" ca="1" si="8"/>
        <v>0</v>
      </c>
      <c r="AH207" s="213">
        <f ca="1">SUM(AG204:AG207)</f>
        <v>0</v>
      </c>
    </row>
    <row r="208" spans="1:34" ht="15.75" hidden="1" customHeight="1" thickBot="1" x14ac:dyDescent="0.3">
      <c r="A208" s="447"/>
      <c r="B208" s="450"/>
      <c r="C208" s="453"/>
      <c r="D208" s="30" t="e">
        <f>IF(C208&lt;&gt;"",C208,D207)</f>
        <v>#N/A</v>
      </c>
      <c r="E208" s="31" t="s">
        <v>25</v>
      </c>
      <c r="F208" s="255" t="str">
        <f ca="1">IF(ISERROR(OFFSET(Data!$A$1,MATCH($D208,Data!$CG:$CG,0)-1,MATCH($E208&amp;"/"&amp;F$1,Data!$1:$1,0)-1))=TRUE,"",IF(OFFSET(Data!$A$1,MATCH($D208,Data!$CG:$CG,0)-1,MATCH($E208&amp;"/"&amp;F$1,Data!$1:$1,0)-1)=0,"",OFFSET(Data!$A$1,MATCH($D208,Data!$CG:$CG,0)-1,MATCH($E208&amp;"/"&amp;F$1,Data!$1:$1,0)-1)))</f>
        <v/>
      </c>
      <c r="G208" s="256" t="str">
        <f ca="1">IF(ISERROR(OFFSET(Data!$A$1,MATCH($D208,Data!$CG:$CG,0)-1,MATCH($E208&amp;"/"&amp;G$1,Data!$1:$1,0)-1))=TRUE,"",IF(OFFSET(Data!$A$1,MATCH($D208,Data!$CG:$CG,0)-1,MATCH($E208&amp;"/"&amp;G$1,Data!$1:$1,0)-1)=0,"",OFFSET(Data!$A$1,MATCH($D208,Data!$CG:$CG,0)-1,MATCH($E208&amp;"/"&amp;G$1,Data!$1:$1,0)-1)))</f>
        <v/>
      </c>
      <c r="H208" s="256" t="str">
        <f ca="1">IF(ISERROR(OFFSET(Data!$A$1,MATCH($D208,Data!$CG:$CG,0)-1,MATCH($E208&amp;"/"&amp;H$1,Data!$1:$1,0)-1))=TRUE,"",IF(OFFSET(Data!$A$1,MATCH($D208,Data!$CG:$CG,0)-1,MATCH($E208&amp;"/"&amp;H$1,Data!$1:$1,0)-1)=0,"",OFFSET(Data!$A$1,MATCH($D208,Data!$CG:$CG,0)-1,MATCH($E208&amp;"/"&amp;H$1,Data!$1:$1,0)-1)))</f>
        <v/>
      </c>
      <c r="I208" s="256" t="str">
        <f ca="1">IF(ISERROR(OFFSET(Data!$A$1,MATCH($D208,Data!$CG:$CG,0)-1,MATCH($E208&amp;"/"&amp;I$1,Data!$1:$1,0)-1))=TRUE,"",IF(OFFSET(Data!$A$1,MATCH($D208,Data!$CG:$CG,0)-1,MATCH($E208&amp;"/"&amp;I$1,Data!$1:$1,0)-1)=0,"",OFFSET(Data!$A$1,MATCH($D208,Data!$CG:$CG,0)-1,MATCH($E208&amp;"/"&amp;I$1,Data!$1:$1,0)-1)))</f>
        <v/>
      </c>
      <c r="J208" s="256" t="str">
        <f ca="1">IF(ISERROR(OFFSET(Data!$A$1,MATCH($D208,Data!$CG:$CG,0)-1,MATCH($E208&amp;"/"&amp;J$1,Data!$1:$1,0)-1))=TRUE,"",IF(OFFSET(Data!$A$1,MATCH($D208,Data!$CG:$CG,0)-1,MATCH($E208&amp;"/"&amp;J$1,Data!$1:$1,0)-1)=0,"",OFFSET(Data!$A$1,MATCH($D208,Data!$CG:$CG,0)-1,MATCH($E208&amp;"/"&amp;J$1,Data!$1:$1,0)-1)))</f>
        <v/>
      </c>
      <c r="K208" s="256" t="str">
        <f ca="1">IF(ISERROR(OFFSET(Data!$A$1,MATCH($D208,Data!$CG:$CG,0)-1,MATCH($E208&amp;"/"&amp;K$1,Data!$1:$1,0)-1))=TRUE,"",IF(OFFSET(Data!$A$1,MATCH($D208,Data!$CG:$CG,0)-1,MATCH($E208&amp;"/"&amp;K$1,Data!$1:$1,0)-1)=0,"",OFFSET(Data!$A$1,MATCH($D208,Data!$CG:$CG,0)-1,MATCH($E208&amp;"/"&amp;K$1,Data!$1:$1,0)-1)))</f>
        <v/>
      </c>
      <c r="L208" s="256" t="str">
        <f ca="1">IF(ISERROR(OFFSET(Data!$A$1,MATCH($D208,Data!$CG:$CG,0)-1,MATCH($E208&amp;"/"&amp;L$1,Data!$1:$1,0)-1))=TRUE,"",IF(OFFSET(Data!$A$1,MATCH($D208,Data!$CG:$CG,0)-1,MATCH($E208&amp;"/"&amp;L$1,Data!$1:$1,0)-1)=0,"",OFFSET(Data!$A$1,MATCH($D208,Data!$CG:$CG,0)-1,MATCH($E208&amp;"/"&amp;L$1,Data!$1:$1,0)-1)))</f>
        <v/>
      </c>
      <c r="M208" s="256" t="str">
        <f ca="1">IF(ISERROR(OFFSET(Data!$A$1,MATCH($D208,Data!$CG:$CG,0)-1,MATCH($E208&amp;"/"&amp;M$1,Data!$1:$1,0)-1))=TRUE,"",IF(OFFSET(Data!$A$1,MATCH($D208,Data!$CG:$CG,0)-1,MATCH($E208&amp;"/"&amp;M$1,Data!$1:$1,0)-1)=0,"",OFFSET(Data!$A$1,MATCH($D208,Data!$CG:$CG,0)-1,MATCH($E208&amp;"/"&amp;M$1,Data!$1:$1,0)-1)))</f>
        <v/>
      </c>
      <c r="N208" s="256" t="str">
        <f ca="1">IF(ISERROR(OFFSET(Data!$A$1,MATCH($D208,Data!$CG:$CG,0)-1,MATCH($E208&amp;"/"&amp;N$1,Data!$1:$1,0)-1))=TRUE,"",IF(OFFSET(Data!$A$1,MATCH($D208,Data!$CG:$CG,0)-1,MATCH($E208&amp;"/"&amp;N$1,Data!$1:$1,0)-1)=0,"",OFFSET(Data!$A$1,MATCH($D208,Data!$CG:$CG,0)-1,MATCH($E208&amp;"/"&amp;N$1,Data!$1:$1,0)-1)))</f>
        <v/>
      </c>
      <c r="O208" s="256" t="str">
        <f ca="1">IF(ISERROR(OFFSET(Data!$A$1,MATCH($D208,Data!$CG:$CG,0)-1,MATCH($E208&amp;"/"&amp;O$1,Data!$1:$1,0)-1))=TRUE,"",IF(OFFSET(Data!$A$1,MATCH($D208,Data!$CG:$CG,0)-1,MATCH($E208&amp;"/"&amp;O$1,Data!$1:$1,0)-1)=0,"",OFFSET(Data!$A$1,MATCH($D208,Data!$CG:$CG,0)-1,MATCH($E208&amp;"/"&amp;O$1,Data!$1:$1,0)-1)))</f>
        <v/>
      </c>
      <c r="P208" s="256" t="str">
        <f ca="1">IF(ISERROR(OFFSET(Data!$A$1,MATCH($D208,Data!$CG:$CG,0)-1,MATCH($E208&amp;"/"&amp;P$1,Data!$1:$1,0)-1))=TRUE,"",IF(OFFSET(Data!$A$1,MATCH($D208,Data!$CG:$CG,0)-1,MATCH($E208&amp;"/"&amp;P$1,Data!$1:$1,0)-1)=0,"",OFFSET(Data!$A$1,MATCH($D208,Data!$CG:$CG,0)-1,MATCH($E208&amp;"/"&amp;P$1,Data!$1:$1,0)-1)))</f>
        <v/>
      </c>
      <c r="Q208" s="256" t="str">
        <f ca="1">IF(ISERROR(OFFSET(Data!$A$1,MATCH($D208,Data!$CG:$CG,0)-1,MATCH($E208&amp;"/"&amp;Q$1,Data!$1:$1,0)-1))=TRUE,"",IF(OFFSET(Data!$A$1,MATCH($D208,Data!$CG:$CG,0)-1,MATCH($E208&amp;"/"&amp;Q$1,Data!$1:$1,0)-1)=0,"",OFFSET(Data!$A$1,MATCH($D208,Data!$CG:$CG,0)-1,MATCH($E208&amp;"/"&amp;Q$1,Data!$1:$1,0)-1)))</f>
        <v/>
      </c>
      <c r="R208" s="256" t="str">
        <f ca="1">IF(ISERROR(OFFSET(Data!$A$1,MATCH($D208,Data!$CG:$CG,0)-1,MATCH($E208&amp;"/"&amp;R$1,Data!$1:$1,0)-1))=TRUE,"",IF(OFFSET(Data!$A$1,MATCH($D208,Data!$CG:$CG,0)-1,MATCH($E208&amp;"/"&amp;R$1,Data!$1:$1,0)-1)=0,"",OFFSET(Data!$A$1,MATCH($D208,Data!$CG:$CG,0)-1,MATCH($E208&amp;"/"&amp;R$1,Data!$1:$1,0)-1)))</f>
        <v/>
      </c>
      <c r="S208" s="256" t="str">
        <f ca="1">IF(ISERROR(OFFSET(Data!$A$1,MATCH($D208,Data!$CG:$CG,0)-1,MATCH($E208&amp;"/"&amp;S$1,Data!$1:$1,0)-1))=TRUE,"",IF(OFFSET(Data!$A$1,MATCH($D208,Data!$CG:$CG,0)-1,MATCH($E208&amp;"/"&amp;S$1,Data!$1:$1,0)-1)=0,"",OFFSET(Data!$A$1,MATCH($D208,Data!$CG:$CG,0)-1,MATCH($E208&amp;"/"&amp;S$1,Data!$1:$1,0)-1)))</f>
        <v/>
      </c>
      <c r="T208" s="256" t="str">
        <f ca="1">IF(ISERROR(OFFSET(Data!$A$1,MATCH($D208,Data!$CG:$CG,0)-1,MATCH($E208&amp;"/"&amp;T$1,Data!$1:$1,0)-1))=TRUE,"",IF(OFFSET(Data!$A$1,MATCH($D208,Data!$CG:$CG,0)-1,MATCH($E208&amp;"/"&amp;T$1,Data!$1:$1,0)-1)=0,"",OFFSET(Data!$A$1,MATCH($D208,Data!$CG:$CG,0)-1,MATCH($E208&amp;"/"&amp;T$1,Data!$1:$1,0)-1)))</f>
        <v/>
      </c>
      <c r="U208" s="256" t="str">
        <f ca="1">IF(ISERROR(OFFSET(Data!$A$1,MATCH($D208,Data!$CG:$CG,0)-1,MATCH($E208&amp;"/"&amp;U$1,Data!$1:$1,0)-1))=TRUE,"",IF(OFFSET(Data!$A$1,MATCH($D208,Data!$CG:$CG,0)-1,MATCH($E208&amp;"/"&amp;U$1,Data!$1:$1,0)-1)=0,"",OFFSET(Data!$A$1,MATCH($D208,Data!$CG:$CG,0)-1,MATCH($E208&amp;"/"&amp;U$1,Data!$1:$1,0)-1)))</f>
        <v/>
      </c>
      <c r="V208" s="256" t="str">
        <f ca="1">IF(ISERROR(OFFSET(Data!$A$1,MATCH($D208,Data!$CG:$CG,0)-1,MATCH($E208&amp;"/"&amp;V$1,Data!$1:$1,0)-1))=TRUE,"",IF(OFFSET(Data!$A$1,MATCH($D208,Data!$CG:$CG,0)-1,MATCH($E208&amp;"/"&amp;V$1,Data!$1:$1,0)-1)=0,"",OFFSET(Data!$A$1,MATCH($D208,Data!$CG:$CG,0)-1,MATCH($E208&amp;"/"&amp;V$1,Data!$1:$1,0)-1)))</f>
        <v/>
      </c>
      <c r="W208" s="257" t="str">
        <f ca="1">IF(ISERROR(OFFSET(Data!$A$1,MATCH($D208,Data!$CG:$CG,0)-1,MATCH($E208&amp;"/"&amp;W$1,Data!$1:$1,0)-1))=TRUE,"",IF(OFFSET(Data!$A$1,MATCH($D208,Data!$CG:$CG,0)-1,MATCH($E208&amp;"/"&amp;W$1,Data!$1:$1,0)-1)=0,"",OFFSET(Data!$A$1,MATCH($D208,Data!$CG:$CG,0)-1,MATCH($E208&amp;"/"&amp;W$1,Data!$1:$1,0)-1)))</f>
        <v/>
      </c>
      <c r="X208" s="256" t="str">
        <f ca="1">IF(ISERROR(OFFSET(Data!$A$1,MATCH($D208,Data!$CG:$CG,0)-1,MATCH($E208&amp;"/"&amp;X$1,Data!$1:$1,0)-1))=TRUE,"",IF(OFFSET(Data!$A$1,MATCH($D208,Data!$CG:$CG,0)-1,MATCH($E208&amp;"/"&amp;X$1,Data!$1:$1,0)-1)=0,"",OFFSET(Data!$A$1,MATCH($D208,Data!$CG:$CG,0)-1,MATCH($E208&amp;"/"&amp;X$1,Data!$1:$1,0)-1)))</f>
        <v/>
      </c>
      <c r="Y208" s="256" t="str">
        <f ca="1">IF(ISERROR(OFFSET(Data!$A$1,MATCH($D208,Data!$CG:$CG,0)-1,MATCH($E208&amp;"/"&amp;Y$1,Data!$1:$1,0)-1))=TRUE,"",IF(OFFSET(Data!$A$1,MATCH($D208,Data!$CG:$CG,0)-1,MATCH($E208&amp;"/"&amp;Y$1,Data!$1:$1,0)-1)=0,"",OFFSET(Data!$A$1,MATCH($D208,Data!$CG:$CG,0)-1,MATCH($E208&amp;"/"&amp;Y$1,Data!$1:$1,0)-1)))</f>
        <v/>
      </c>
      <c r="Z208" s="256" t="str">
        <f ca="1">IF(ISERROR(OFFSET(Data!$A$1,MATCH($D208,Data!$CG:$CG,0)-1,MATCH($E208&amp;"/"&amp;Z$1,Data!$1:$1,0)-1))=TRUE,"",IF(OFFSET(Data!$A$1,MATCH($D208,Data!$CG:$CG,0)-1,MATCH($E208&amp;"/"&amp;Z$1,Data!$1:$1,0)-1)=0,"",OFFSET(Data!$A$1,MATCH($D208,Data!$CG:$CG,0)-1,MATCH($E208&amp;"/"&amp;Z$1,Data!$1:$1,0)-1)))</f>
        <v/>
      </c>
      <c r="AA208" s="256" t="str">
        <f ca="1">IF(ISERROR(OFFSET(Data!$A$1,MATCH($D208,Data!$CG:$CG,0)-1,MATCH($E208&amp;"/"&amp;AA$1,Data!$1:$1,0)-1))=TRUE,"",IF(OFFSET(Data!$A$1,MATCH($D208,Data!$CG:$CG,0)-1,MATCH($E208&amp;"/"&amp;AA$1,Data!$1:$1,0)-1)=0,"",OFFSET(Data!$A$1,MATCH($D208,Data!$CG:$CG,0)-1,MATCH($E208&amp;"/"&amp;AA$1,Data!$1:$1,0)-1)))</f>
        <v/>
      </c>
      <c r="AB208" s="256" t="str">
        <f ca="1">IF(ISERROR(OFFSET(Data!$A$1,MATCH($D208,Data!$CG:$CG,0)-1,MATCH($E208&amp;"/"&amp;AB$1,Data!$1:$1,0)-1))=TRUE,"",IF(OFFSET(Data!$A$1,MATCH($D208,Data!$CG:$CG,0)-1,MATCH($E208&amp;"/"&amp;AB$1,Data!$1:$1,0)-1)=0,"",OFFSET(Data!$A$1,MATCH($D208,Data!$CG:$CG,0)-1,MATCH($E208&amp;"/"&amp;AB$1,Data!$1:$1,0)-1)))</f>
        <v/>
      </c>
      <c r="AC208" s="256" t="str">
        <f ca="1">IF(ISERROR(OFFSET(Data!$A$1,MATCH($D208,Data!$CG:$CG,0)-1,MATCH($E208&amp;"/"&amp;AC$1,Data!$1:$1,0)-1))=TRUE,"",IF(OFFSET(Data!$A$1,MATCH($D208,Data!$CG:$CG,0)-1,MATCH($E208&amp;"/"&amp;AC$1,Data!$1:$1,0)-1)=0,"",OFFSET(Data!$A$1,MATCH($D208,Data!$CG:$CG,0)-1,MATCH($E208&amp;"/"&amp;AC$1,Data!$1:$1,0)-1)))</f>
        <v/>
      </c>
      <c r="AD208" s="256" t="str">
        <f ca="1">IF(ISERROR(OFFSET(Data!$A$1,MATCH($D208,Data!$CG:$CG,0)-1,MATCH($E208&amp;"/"&amp;AD$1,Data!$1:$1,0)-1))=TRUE,"",IF(OFFSET(Data!$A$1,MATCH($D208,Data!$CG:$CG,0)-1,MATCH($E208&amp;"/"&amp;AD$1,Data!$1:$1,0)-1)=0,"",OFFSET(Data!$A$1,MATCH($D208,Data!$CG:$CG,0)-1,MATCH($E208&amp;"/"&amp;AD$1,Data!$1:$1,0)-1)))</f>
        <v/>
      </c>
      <c r="AE208" s="256" t="str">
        <f ca="1">IF(ISERROR(OFFSET(Data!$A$1,MATCH($D208,Data!$CG:$CG,0)-1,MATCH($E208&amp;"/"&amp;AE$1,Data!$1:$1,0)-1))=TRUE,"",IF(OFFSET(Data!$A$1,MATCH($D208,Data!$CG:$CG,0)-1,MATCH($E208&amp;"/"&amp;AE$1,Data!$1:$1,0)-1)=0,"",OFFSET(Data!$A$1,MATCH($D208,Data!$CG:$CG,0)-1,MATCH($E208&amp;"/"&amp;AE$1,Data!$1:$1,0)-1)))</f>
        <v/>
      </c>
      <c r="AF208" s="258" t="str">
        <f ca="1">IF(ISERROR(OFFSET(Data!$A$1,MATCH($D208,Data!$CG:$CG,0)-1,MATCH($E208&amp;"/"&amp;AF$1,Data!$1:$1,0)-1))=TRUE,"",IF(OFFSET(Data!$A$1,MATCH($D208,Data!$CG:$CG,0)-1,MATCH($E208&amp;"/"&amp;AF$1,Data!$1:$1,0)-1)=0,"",OFFSET(Data!$A$1,MATCH($D208,Data!$CG:$CG,0)-1,MATCH($E208&amp;"/"&amp;AF$1,Data!$1:$1,0)-1)))</f>
        <v/>
      </c>
      <c r="AG208" s="214">
        <f t="shared" ca="1" si="8"/>
        <v>0</v>
      </c>
      <c r="AH208" s="215">
        <f ca="1">SUM(AG204:AG208)</f>
        <v>0</v>
      </c>
    </row>
    <row r="209" spans="1:34" ht="15" hidden="1" customHeight="1" x14ac:dyDescent="0.25">
      <c r="A209" s="445">
        <v>41</v>
      </c>
      <c r="B209" s="448" t="e">
        <f>INDEX(Data!CI:CI,MATCH("W"&amp;A209,Data!A:A,0))</f>
        <v>#N/A</v>
      </c>
      <c r="C209" s="451" t="e">
        <f>INDEX(Data!CG:CG,MATCH("W"&amp;A209,Data!A:A,0))</f>
        <v>#N/A</v>
      </c>
      <c r="D209" s="26" t="e">
        <f>IF(C209&lt;&gt;"",C209,#REF!)</f>
        <v>#N/A</v>
      </c>
      <c r="E209" s="27" t="s">
        <v>21</v>
      </c>
      <c r="F209" s="271" t="str">
        <f ca="1">IF(ISERROR(OFFSET(Data!$A$1,MATCH($D209,Data!$CG:$CG,0)-1,MATCH($E209&amp;"/"&amp;F$1,Data!$1:$1,0)-1))=TRUE,"",IF(OFFSET(Data!$A$1,MATCH($D209,Data!$CG:$CG,0)-1,MATCH($E209&amp;"/"&amp;F$1,Data!$1:$1,0)-1)=0,"",OFFSET(Data!$A$1,MATCH($D209,Data!$CG:$CG,0)-1,MATCH($E209&amp;"/"&amp;F$1,Data!$1:$1,0)-1)))</f>
        <v/>
      </c>
      <c r="G209" s="250" t="str">
        <f ca="1">IF(ISERROR(OFFSET(Data!$A$1,MATCH($D209,Data!$CG:$CG,0)-1,MATCH($E209&amp;"/"&amp;G$1,Data!$1:$1,0)-1))=TRUE,"",IF(OFFSET(Data!$A$1,MATCH($D209,Data!$CG:$CG,0)-1,MATCH($E209&amp;"/"&amp;G$1,Data!$1:$1,0)-1)=0,"",OFFSET(Data!$A$1,MATCH($D209,Data!$CG:$CG,0)-1,MATCH($E209&amp;"/"&amp;G$1,Data!$1:$1,0)-1)))</f>
        <v/>
      </c>
      <c r="H209" s="250" t="str">
        <f ca="1">IF(ISERROR(OFFSET(Data!$A$1,MATCH($D209,Data!$CG:$CG,0)-1,MATCH($E209&amp;"/"&amp;H$1,Data!$1:$1,0)-1))=TRUE,"",IF(OFFSET(Data!$A$1,MATCH($D209,Data!$CG:$CG,0)-1,MATCH($E209&amp;"/"&amp;H$1,Data!$1:$1,0)-1)=0,"",OFFSET(Data!$A$1,MATCH($D209,Data!$CG:$CG,0)-1,MATCH($E209&amp;"/"&amp;H$1,Data!$1:$1,0)-1)))</f>
        <v/>
      </c>
      <c r="I209" s="250" t="str">
        <f ca="1">IF(ISERROR(OFFSET(Data!$A$1,MATCH($D209,Data!$CG:$CG,0)-1,MATCH($E209&amp;"/"&amp;I$1,Data!$1:$1,0)-1))=TRUE,"",IF(OFFSET(Data!$A$1,MATCH($D209,Data!$CG:$CG,0)-1,MATCH($E209&amp;"/"&amp;I$1,Data!$1:$1,0)-1)=0,"",OFFSET(Data!$A$1,MATCH($D209,Data!$CG:$CG,0)-1,MATCH($E209&amp;"/"&amp;I$1,Data!$1:$1,0)-1)))</f>
        <v/>
      </c>
      <c r="J209" s="250" t="str">
        <f ca="1">IF(ISERROR(OFFSET(Data!$A$1,MATCH($D209,Data!$CG:$CG,0)-1,MATCH($E209&amp;"/"&amp;J$1,Data!$1:$1,0)-1))=TRUE,"",IF(OFFSET(Data!$A$1,MATCH($D209,Data!$CG:$CG,0)-1,MATCH($E209&amp;"/"&amp;J$1,Data!$1:$1,0)-1)=0,"",OFFSET(Data!$A$1,MATCH($D209,Data!$CG:$CG,0)-1,MATCH($E209&amp;"/"&amp;J$1,Data!$1:$1,0)-1)))</f>
        <v/>
      </c>
      <c r="K209" s="250" t="str">
        <f ca="1">IF(ISERROR(OFFSET(Data!$A$1,MATCH($D209,Data!$CG:$CG,0)-1,MATCH($E209&amp;"/"&amp;K$1,Data!$1:$1,0)-1))=TRUE,"",IF(OFFSET(Data!$A$1,MATCH($D209,Data!$CG:$CG,0)-1,MATCH($E209&amp;"/"&amp;K$1,Data!$1:$1,0)-1)=0,"",OFFSET(Data!$A$1,MATCH($D209,Data!$CG:$CG,0)-1,MATCH($E209&amp;"/"&amp;K$1,Data!$1:$1,0)-1)))</f>
        <v/>
      </c>
      <c r="L209" s="250" t="str">
        <f ca="1">IF(ISERROR(OFFSET(Data!$A$1,MATCH($D209,Data!$CG:$CG,0)-1,MATCH($E209&amp;"/"&amp;L$1,Data!$1:$1,0)-1))=TRUE,"",IF(OFFSET(Data!$A$1,MATCH($D209,Data!$CG:$CG,0)-1,MATCH($E209&amp;"/"&amp;L$1,Data!$1:$1,0)-1)=0,"",OFFSET(Data!$A$1,MATCH($D209,Data!$CG:$CG,0)-1,MATCH($E209&amp;"/"&amp;L$1,Data!$1:$1,0)-1)))</f>
        <v/>
      </c>
      <c r="M209" s="250" t="str">
        <f ca="1">IF(ISERROR(OFFSET(Data!$A$1,MATCH($D209,Data!$CG:$CG,0)-1,MATCH($E209&amp;"/"&amp;M$1,Data!$1:$1,0)-1))=TRUE,"",IF(OFFSET(Data!$A$1,MATCH($D209,Data!$CG:$CG,0)-1,MATCH($E209&amp;"/"&amp;M$1,Data!$1:$1,0)-1)=0,"",OFFSET(Data!$A$1,MATCH($D209,Data!$CG:$CG,0)-1,MATCH($E209&amp;"/"&amp;M$1,Data!$1:$1,0)-1)))</f>
        <v/>
      </c>
      <c r="N209" s="250" t="str">
        <f ca="1">IF(ISERROR(OFFSET(Data!$A$1,MATCH($D209,Data!$CG:$CG,0)-1,MATCH($E209&amp;"/"&amp;N$1,Data!$1:$1,0)-1))=TRUE,"",IF(OFFSET(Data!$A$1,MATCH($D209,Data!$CG:$CG,0)-1,MATCH($E209&amp;"/"&amp;N$1,Data!$1:$1,0)-1)=0,"",OFFSET(Data!$A$1,MATCH($D209,Data!$CG:$CG,0)-1,MATCH($E209&amp;"/"&amp;N$1,Data!$1:$1,0)-1)))</f>
        <v/>
      </c>
      <c r="O209" s="250" t="str">
        <f ca="1">IF(ISERROR(OFFSET(Data!$A$1,MATCH($D209,Data!$CG:$CG,0)-1,MATCH($E209&amp;"/"&amp;O$1,Data!$1:$1,0)-1))=TRUE,"",IF(OFFSET(Data!$A$1,MATCH($D209,Data!$CG:$CG,0)-1,MATCH($E209&amp;"/"&amp;O$1,Data!$1:$1,0)-1)=0,"",OFFSET(Data!$A$1,MATCH($D209,Data!$CG:$CG,0)-1,MATCH($E209&amp;"/"&amp;O$1,Data!$1:$1,0)-1)))</f>
        <v/>
      </c>
      <c r="P209" s="250" t="str">
        <f ca="1">IF(ISERROR(OFFSET(Data!$A$1,MATCH($D209,Data!$CG:$CG,0)-1,MATCH($E209&amp;"/"&amp;P$1,Data!$1:$1,0)-1))=TRUE,"",IF(OFFSET(Data!$A$1,MATCH($D209,Data!$CG:$CG,0)-1,MATCH($E209&amp;"/"&amp;P$1,Data!$1:$1,0)-1)=0,"",OFFSET(Data!$A$1,MATCH($D209,Data!$CG:$CG,0)-1,MATCH($E209&amp;"/"&amp;P$1,Data!$1:$1,0)-1)))</f>
        <v/>
      </c>
      <c r="Q209" s="250" t="str">
        <f ca="1">IF(ISERROR(OFFSET(Data!$A$1,MATCH($D209,Data!$CG:$CG,0)-1,MATCH($E209&amp;"/"&amp;Q$1,Data!$1:$1,0)-1))=TRUE,"",IF(OFFSET(Data!$A$1,MATCH($D209,Data!$CG:$CG,0)-1,MATCH($E209&amp;"/"&amp;Q$1,Data!$1:$1,0)-1)=0,"",OFFSET(Data!$A$1,MATCH($D209,Data!$CG:$CG,0)-1,MATCH($E209&amp;"/"&amp;Q$1,Data!$1:$1,0)-1)))</f>
        <v/>
      </c>
      <c r="R209" s="250" t="str">
        <f ca="1">IF(ISERROR(OFFSET(Data!$A$1,MATCH($D209,Data!$CG:$CG,0)-1,MATCH($E209&amp;"/"&amp;R$1,Data!$1:$1,0)-1))=TRUE,"",IF(OFFSET(Data!$A$1,MATCH($D209,Data!$CG:$CG,0)-1,MATCH($E209&amp;"/"&amp;R$1,Data!$1:$1,0)-1)=0,"",OFFSET(Data!$A$1,MATCH($D209,Data!$CG:$CG,0)-1,MATCH($E209&amp;"/"&amp;R$1,Data!$1:$1,0)-1)))</f>
        <v/>
      </c>
      <c r="S209" s="250" t="str">
        <f ca="1">IF(ISERROR(OFFSET(Data!$A$1,MATCH($D209,Data!$CG:$CG,0)-1,MATCH($E209&amp;"/"&amp;S$1,Data!$1:$1,0)-1))=TRUE,"",IF(OFFSET(Data!$A$1,MATCH($D209,Data!$CG:$CG,0)-1,MATCH($E209&amp;"/"&amp;S$1,Data!$1:$1,0)-1)=0,"",OFFSET(Data!$A$1,MATCH($D209,Data!$CG:$CG,0)-1,MATCH($E209&amp;"/"&amp;S$1,Data!$1:$1,0)-1)))</f>
        <v/>
      </c>
      <c r="T209" s="250" t="str">
        <f ca="1">IF(ISERROR(OFFSET(Data!$A$1,MATCH($D209,Data!$CG:$CG,0)-1,MATCH($E209&amp;"/"&amp;T$1,Data!$1:$1,0)-1))=TRUE,"",IF(OFFSET(Data!$A$1,MATCH($D209,Data!$CG:$CG,0)-1,MATCH($E209&amp;"/"&amp;T$1,Data!$1:$1,0)-1)=0,"",OFFSET(Data!$A$1,MATCH($D209,Data!$CG:$CG,0)-1,MATCH($E209&amp;"/"&amp;T$1,Data!$1:$1,0)-1)))</f>
        <v/>
      </c>
      <c r="U209" s="250" t="str">
        <f ca="1">IF(ISERROR(OFFSET(Data!$A$1,MATCH($D209,Data!$CG:$CG,0)-1,MATCH($E209&amp;"/"&amp;U$1,Data!$1:$1,0)-1))=TRUE,"",IF(OFFSET(Data!$A$1,MATCH($D209,Data!$CG:$CG,0)-1,MATCH($E209&amp;"/"&amp;U$1,Data!$1:$1,0)-1)=0,"",OFFSET(Data!$A$1,MATCH($D209,Data!$CG:$CG,0)-1,MATCH($E209&amp;"/"&amp;U$1,Data!$1:$1,0)-1)))</f>
        <v/>
      </c>
      <c r="V209" s="250" t="str">
        <f ca="1">IF(ISERROR(OFFSET(Data!$A$1,MATCH($D209,Data!$CG:$CG,0)-1,MATCH($E209&amp;"/"&amp;V$1,Data!$1:$1,0)-1))=TRUE,"",IF(OFFSET(Data!$A$1,MATCH($D209,Data!$CG:$CG,0)-1,MATCH($E209&amp;"/"&amp;V$1,Data!$1:$1,0)-1)=0,"",OFFSET(Data!$A$1,MATCH($D209,Data!$CG:$CG,0)-1,MATCH($E209&amp;"/"&amp;V$1,Data!$1:$1,0)-1)))</f>
        <v/>
      </c>
      <c r="W209" s="272" t="str">
        <f ca="1">IF(ISERROR(OFFSET(Data!$A$1,MATCH($D209,Data!$CG:$CG,0)-1,MATCH($E209&amp;"/"&amp;W$1,Data!$1:$1,0)-1))=TRUE,"",IF(OFFSET(Data!$A$1,MATCH($D209,Data!$CG:$CG,0)-1,MATCH($E209&amp;"/"&amp;W$1,Data!$1:$1,0)-1)=0,"",OFFSET(Data!$A$1,MATCH($D209,Data!$CG:$CG,0)-1,MATCH($E209&amp;"/"&amp;W$1,Data!$1:$1,0)-1)))</f>
        <v/>
      </c>
      <c r="X209" s="250" t="str">
        <f ca="1">IF(ISERROR(OFFSET(Data!$A$1,MATCH($D209,Data!$CG:$CG,0)-1,MATCH($E209&amp;"/"&amp;X$1,Data!$1:$1,0)-1))=TRUE,"",IF(OFFSET(Data!$A$1,MATCH($D209,Data!$CG:$CG,0)-1,MATCH($E209&amp;"/"&amp;X$1,Data!$1:$1,0)-1)=0,"",OFFSET(Data!$A$1,MATCH($D209,Data!$CG:$CG,0)-1,MATCH($E209&amp;"/"&amp;X$1,Data!$1:$1,0)-1)))</f>
        <v/>
      </c>
      <c r="Y209" s="250" t="str">
        <f ca="1">IF(ISERROR(OFFSET(Data!$A$1,MATCH($D209,Data!$CG:$CG,0)-1,MATCH($E209&amp;"/"&amp;Y$1,Data!$1:$1,0)-1))=TRUE,"",IF(OFFSET(Data!$A$1,MATCH($D209,Data!$CG:$CG,0)-1,MATCH($E209&amp;"/"&amp;Y$1,Data!$1:$1,0)-1)=0,"",OFFSET(Data!$A$1,MATCH($D209,Data!$CG:$CG,0)-1,MATCH($E209&amp;"/"&amp;Y$1,Data!$1:$1,0)-1)))</f>
        <v/>
      </c>
      <c r="Z209" s="250" t="str">
        <f ca="1">IF(ISERROR(OFFSET(Data!$A$1,MATCH($D209,Data!$CG:$CG,0)-1,MATCH($E209&amp;"/"&amp;Z$1,Data!$1:$1,0)-1))=TRUE,"",IF(OFFSET(Data!$A$1,MATCH($D209,Data!$CG:$CG,0)-1,MATCH($E209&amp;"/"&amp;Z$1,Data!$1:$1,0)-1)=0,"",OFFSET(Data!$A$1,MATCH($D209,Data!$CG:$CG,0)-1,MATCH($E209&amp;"/"&amp;Z$1,Data!$1:$1,0)-1)))</f>
        <v/>
      </c>
      <c r="AA209" s="250" t="str">
        <f ca="1">IF(ISERROR(OFFSET(Data!$A$1,MATCH($D209,Data!$CG:$CG,0)-1,MATCH($E209&amp;"/"&amp;AA$1,Data!$1:$1,0)-1))=TRUE,"",IF(OFFSET(Data!$A$1,MATCH($D209,Data!$CG:$CG,0)-1,MATCH($E209&amp;"/"&amp;AA$1,Data!$1:$1,0)-1)=0,"",OFFSET(Data!$A$1,MATCH($D209,Data!$CG:$CG,0)-1,MATCH($E209&amp;"/"&amp;AA$1,Data!$1:$1,0)-1)))</f>
        <v/>
      </c>
      <c r="AB209" s="250" t="str">
        <f ca="1">IF(ISERROR(OFFSET(Data!$A$1,MATCH($D209,Data!$CG:$CG,0)-1,MATCH($E209&amp;"/"&amp;AB$1,Data!$1:$1,0)-1))=TRUE,"",IF(OFFSET(Data!$A$1,MATCH($D209,Data!$CG:$CG,0)-1,MATCH($E209&amp;"/"&amp;AB$1,Data!$1:$1,0)-1)=0,"",OFFSET(Data!$A$1,MATCH($D209,Data!$CG:$CG,0)-1,MATCH($E209&amp;"/"&amp;AB$1,Data!$1:$1,0)-1)))</f>
        <v/>
      </c>
      <c r="AC209" s="250" t="str">
        <f ca="1">IF(ISERROR(OFFSET(Data!$A$1,MATCH($D209,Data!$CG:$CG,0)-1,MATCH($E209&amp;"/"&amp;AC$1,Data!$1:$1,0)-1))=TRUE,"",IF(OFFSET(Data!$A$1,MATCH($D209,Data!$CG:$CG,0)-1,MATCH($E209&amp;"/"&amp;AC$1,Data!$1:$1,0)-1)=0,"",OFFSET(Data!$A$1,MATCH($D209,Data!$CG:$CG,0)-1,MATCH($E209&amp;"/"&amp;AC$1,Data!$1:$1,0)-1)))</f>
        <v/>
      </c>
      <c r="AD209" s="250" t="str">
        <f ca="1">IF(ISERROR(OFFSET(Data!$A$1,MATCH($D209,Data!$CG:$CG,0)-1,MATCH($E209&amp;"/"&amp;AD$1,Data!$1:$1,0)-1))=TRUE,"",IF(OFFSET(Data!$A$1,MATCH($D209,Data!$CG:$CG,0)-1,MATCH($E209&amp;"/"&amp;AD$1,Data!$1:$1,0)-1)=0,"",OFFSET(Data!$A$1,MATCH($D209,Data!$CG:$CG,0)-1,MATCH($E209&amp;"/"&amp;AD$1,Data!$1:$1,0)-1)))</f>
        <v/>
      </c>
      <c r="AE209" s="250" t="str">
        <f ca="1">IF(ISERROR(OFFSET(Data!$A$1,MATCH($D209,Data!$CG:$CG,0)-1,MATCH($E209&amp;"/"&amp;AE$1,Data!$1:$1,0)-1))=TRUE,"",IF(OFFSET(Data!$A$1,MATCH($D209,Data!$CG:$CG,0)-1,MATCH($E209&amp;"/"&amp;AE$1,Data!$1:$1,0)-1)=0,"",OFFSET(Data!$A$1,MATCH($D209,Data!$CG:$CG,0)-1,MATCH($E209&amp;"/"&amp;AE$1,Data!$1:$1,0)-1)))</f>
        <v/>
      </c>
      <c r="AF209" s="251" t="str">
        <f ca="1">IF(ISERROR(OFFSET(Data!$A$1,MATCH($D209,Data!$CG:$CG,0)-1,MATCH($E209&amp;"/"&amp;AF$1,Data!$1:$1,0)-1))=TRUE,"",IF(OFFSET(Data!$A$1,MATCH($D209,Data!$CG:$CG,0)-1,MATCH($E209&amp;"/"&amp;AF$1,Data!$1:$1,0)-1)=0,"",OFFSET(Data!$A$1,MATCH($D209,Data!$CG:$CG,0)-1,MATCH($E209&amp;"/"&amp;AF$1,Data!$1:$1,0)-1)))</f>
        <v/>
      </c>
      <c r="AG209" s="210">
        <f t="shared" ca="1" si="8"/>
        <v>0</v>
      </c>
      <c r="AH209" s="211">
        <f ca="1">AG209</f>
        <v>0</v>
      </c>
    </row>
    <row r="210" spans="1:34" ht="15" hidden="1" customHeight="1" thickBot="1" x14ac:dyDescent="0.3">
      <c r="A210" s="446"/>
      <c r="B210" s="449"/>
      <c r="C210" s="452"/>
      <c r="D210" s="28" t="e">
        <f>IF(C210&lt;&gt;"",C210,D209)</f>
        <v>#N/A</v>
      </c>
      <c r="E210" s="29" t="s">
        <v>22</v>
      </c>
      <c r="F210" s="254" t="str">
        <f ca="1">IF(ISERROR(OFFSET(Data!$A$1,MATCH($D210,Data!$CG:$CG,0)-1,MATCH($E210&amp;"/"&amp;F$1,Data!$1:$1,0)-1))=TRUE,"",IF(OFFSET(Data!$A$1,MATCH($D210,Data!$CG:$CG,0)-1,MATCH($E210&amp;"/"&amp;F$1,Data!$1:$1,0)-1)=0,"",OFFSET(Data!$A$1,MATCH($D210,Data!$CG:$CG,0)-1,MATCH($E210&amp;"/"&amp;F$1,Data!$1:$1,0)-1)))</f>
        <v/>
      </c>
      <c r="G210" s="252" t="str">
        <f ca="1">IF(ISERROR(OFFSET(Data!$A$1,MATCH($D210,Data!$CG:$CG,0)-1,MATCH($E210&amp;"/"&amp;G$1,Data!$1:$1,0)-1))=TRUE,"",IF(OFFSET(Data!$A$1,MATCH($D210,Data!$CG:$CG,0)-1,MATCH($E210&amp;"/"&amp;G$1,Data!$1:$1,0)-1)=0,"",OFFSET(Data!$A$1,MATCH($D210,Data!$CG:$CG,0)-1,MATCH($E210&amp;"/"&amp;G$1,Data!$1:$1,0)-1)))</f>
        <v/>
      </c>
      <c r="H210" s="252" t="str">
        <f ca="1">IF(ISERROR(OFFSET(Data!$A$1,MATCH($D210,Data!$CG:$CG,0)-1,MATCH($E210&amp;"/"&amp;H$1,Data!$1:$1,0)-1))=TRUE,"",IF(OFFSET(Data!$A$1,MATCH($D210,Data!$CG:$CG,0)-1,MATCH($E210&amp;"/"&amp;H$1,Data!$1:$1,0)-1)=0,"",OFFSET(Data!$A$1,MATCH($D210,Data!$CG:$CG,0)-1,MATCH($E210&amp;"/"&amp;H$1,Data!$1:$1,0)-1)))</f>
        <v/>
      </c>
      <c r="I210" s="252" t="str">
        <f ca="1">IF(ISERROR(OFFSET(Data!$A$1,MATCH($D210,Data!$CG:$CG,0)-1,MATCH($E210&amp;"/"&amp;I$1,Data!$1:$1,0)-1))=TRUE,"",IF(OFFSET(Data!$A$1,MATCH($D210,Data!$CG:$CG,0)-1,MATCH($E210&amp;"/"&amp;I$1,Data!$1:$1,0)-1)=0,"",OFFSET(Data!$A$1,MATCH($D210,Data!$CG:$CG,0)-1,MATCH($E210&amp;"/"&amp;I$1,Data!$1:$1,0)-1)))</f>
        <v/>
      </c>
      <c r="J210" s="252" t="str">
        <f ca="1">IF(ISERROR(OFFSET(Data!$A$1,MATCH($D210,Data!$CG:$CG,0)-1,MATCH($E210&amp;"/"&amp;J$1,Data!$1:$1,0)-1))=TRUE,"",IF(OFFSET(Data!$A$1,MATCH($D210,Data!$CG:$CG,0)-1,MATCH($E210&amp;"/"&amp;J$1,Data!$1:$1,0)-1)=0,"",OFFSET(Data!$A$1,MATCH($D210,Data!$CG:$CG,0)-1,MATCH($E210&amp;"/"&amp;J$1,Data!$1:$1,0)-1)))</f>
        <v/>
      </c>
      <c r="K210" s="252" t="str">
        <f ca="1">IF(ISERROR(OFFSET(Data!$A$1,MATCH($D210,Data!$CG:$CG,0)-1,MATCH($E210&amp;"/"&amp;K$1,Data!$1:$1,0)-1))=TRUE,"",IF(OFFSET(Data!$A$1,MATCH($D210,Data!$CG:$CG,0)-1,MATCH($E210&amp;"/"&amp;K$1,Data!$1:$1,0)-1)=0,"",OFFSET(Data!$A$1,MATCH($D210,Data!$CG:$CG,0)-1,MATCH($E210&amp;"/"&amp;K$1,Data!$1:$1,0)-1)))</f>
        <v/>
      </c>
      <c r="L210" s="252" t="str">
        <f ca="1">IF(ISERROR(OFFSET(Data!$A$1,MATCH($D210,Data!$CG:$CG,0)-1,MATCH($E210&amp;"/"&amp;L$1,Data!$1:$1,0)-1))=TRUE,"",IF(OFFSET(Data!$A$1,MATCH($D210,Data!$CG:$CG,0)-1,MATCH($E210&amp;"/"&amp;L$1,Data!$1:$1,0)-1)=0,"",OFFSET(Data!$A$1,MATCH($D210,Data!$CG:$CG,0)-1,MATCH($E210&amp;"/"&amp;L$1,Data!$1:$1,0)-1)))</f>
        <v/>
      </c>
      <c r="M210" s="252" t="str">
        <f ca="1">IF(ISERROR(OFFSET(Data!$A$1,MATCH($D210,Data!$CG:$CG,0)-1,MATCH($E210&amp;"/"&amp;M$1,Data!$1:$1,0)-1))=TRUE,"",IF(OFFSET(Data!$A$1,MATCH($D210,Data!$CG:$CG,0)-1,MATCH($E210&amp;"/"&amp;M$1,Data!$1:$1,0)-1)=0,"",OFFSET(Data!$A$1,MATCH($D210,Data!$CG:$CG,0)-1,MATCH($E210&amp;"/"&amp;M$1,Data!$1:$1,0)-1)))</f>
        <v/>
      </c>
      <c r="N210" s="252" t="str">
        <f ca="1">IF(ISERROR(OFFSET(Data!$A$1,MATCH($D210,Data!$CG:$CG,0)-1,MATCH($E210&amp;"/"&amp;N$1,Data!$1:$1,0)-1))=TRUE,"",IF(OFFSET(Data!$A$1,MATCH($D210,Data!$CG:$CG,0)-1,MATCH($E210&amp;"/"&amp;N$1,Data!$1:$1,0)-1)=0,"",OFFSET(Data!$A$1,MATCH($D210,Data!$CG:$CG,0)-1,MATCH($E210&amp;"/"&amp;N$1,Data!$1:$1,0)-1)))</f>
        <v/>
      </c>
      <c r="O210" s="252" t="str">
        <f ca="1">IF(ISERROR(OFFSET(Data!$A$1,MATCH($D210,Data!$CG:$CG,0)-1,MATCH($E210&amp;"/"&amp;O$1,Data!$1:$1,0)-1))=TRUE,"",IF(OFFSET(Data!$A$1,MATCH($D210,Data!$CG:$CG,0)-1,MATCH($E210&amp;"/"&amp;O$1,Data!$1:$1,0)-1)=0,"",OFFSET(Data!$A$1,MATCH($D210,Data!$CG:$CG,0)-1,MATCH($E210&amp;"/"&amp;O$1,Data!$1:$1,0)-1)))</f>
        <v/>
      </c>
      <c r="P210" s="252" t="str">
        <f ca="1">IF(ISERROR(OFFSET(Data!$A$1,MATCH($D210,Data!$CG:$CG,0)-1,MATCH($E210&amp;"/"&amp;P$1,Data!$1:$1,0)-1))=TRUE,"",IF(OFFSET(Data!$A$1,MATCH($D210,Data!$CG:$CG,0)-1,MATCH($E210&amp;"/"&amp;P$1,Data!$1:$1,0)-1)=0,"",OFFSET(Data!$A$1,MATCH($D210,Data!$CG:$CG,0)-1,MATCH($E210&amp;"/"&amp;P$1,Data!$1:$1,0)-1)))</f>
        <v/>
      </c>
      <c r="Q210" s="252" t="str">
        <f ca="1">IF(ISERROR(OFFSET(Data!$A$1,MATCH($D210,Data!$CG:$CG,0)-1,MATCH($E210&amp;"/"&amp;Q$1,Data!$1:$1,0)-1))=TRUE,"",IF(OFFSET(Data!$A$1,MATCH($D210,Data!$CG:$CG,0)-1,MATCH($E210&amp;"/"&amp;Q$1,Data!$1:$1,0)-1)=0,"",OFFSET(Data!$A$1,MATCH($D210,Data!$CG:$CG,0)-1,MATCH($E210&amp;"/"&amp;Q$1,Data!$1:$1,0)-1)))</f>
        <v/>
      </c>
      <c r="R210" s="252" t="str">
        <f ca="1">IF(ISERROR(OFFSET(Data!$A$1,MATCH($D210,Data!$CG:$CG,0)-1,MATCH($E210&amp;"/"&amp;R$1,Data!$1:$1,0)-1))=TRUE,"",IF(OFFSET(Data!$A$1,MATCH($D210,Data!$CG:$CG,0)-1,MATCH($E210&amp;"/"&amp;R$1,Data!$1:$1,0)-1)=0,"",OFFSET(Data!$A$1,MATCH($D210,Data!$CG:$CG,0)-1,MATCH($E210&amp;"/"&amp;R$1,Data!$1:$1,0)-1)))</f>
        <v/>
      </c>
      <c r="S210" s="252" t="str">
        <f ca="1">IF(ISERROR(OFFSET(Data!$A$1,MATCH($D210,Data!$CG:$CG,0)-1,MATCH($E210&amp;"/"&amp;S$1,Data!$1:$1,0)-1))=TRUE,"",IF(OFFSET(Data!$A$1,MATCH($D210,Data!$CG:$CG,0)-1,MATCH($E210&amp;"/"&amp;S$1,Data!$1:$1,0)-1)=0,"",OFFSET(Data!$A$1,MATCH($D210,Data!$CG:$CG,0)-1,MATCH($E210&amp;"/"&amp;S$1,Data!$1:$1,0)-1)))</f>
        <v/>
      </c>
      <c r="T210" s="252" t="str">
        <f ca="1">IF(ISERROR(OFFSET(Data!$A$1,MATCH($D210,Data!$CG:$CG,0)-1,MATCH($E210&amp;"/"&amp;T$1,Data!$1:$1,0)-1))=TRUE,"",IF(OFFSET(Data!$A$1,MATCH($D210,Data!$CG:$CG,0)-1,MATCH($E210&amp;"/"&amp;T$1,Data!$1:$1,0)-1)=0,"",OFFSET(Data!$A$1,MATCH($D210,Data!$CG:$CG,0)-1,MATCH($E210&amp;"/"&amp;T$1,Data!$1:$1,0)-1)))</f>
        <v/>
      </c>
      <c r="U210" s="252" t="str">
        <f ca="1">IF(ISERROR(OFFSET(Data!$A$1,MATCH($D210,Data!$CG:$CG,0)-1,MATCH($E210&amp;"/"&amp;U$1,Data!$1:$1,0)-1))=TRUE,"",IF(OFFSET(Data!$A$1,MATCH($D210,Data!$CG:$CG,0)-1,MATCH($E210&amp;"/"&amp;U$1,Data!$1:$1,0)-1)=0,"",OFFSET(Data!$A$1,MATCH($D210,Data!$CG:$CG,0)-1,MATCH($E210&amp;"/"&amp;U$1,Data!$1:$1,0)-1)))</f>
        <v/>
      </c>
      <c r="V210" s="252" t="str">
        <f ca="1">IF(ISERROR(OFFSET(Data!$A$1,MATCH($D210,Data!$CG:$CG,0)-1,MATCH($E210&amp;"/"&amp;V$1,Data!$1:$1,0)-1))=TRUE,"",IF(OFFSET(Data!$A$1,MATCH($D210,Data!$CG:$CG,0)-1,MATCH($E210&amp;"/"&amp;V$1,Data!$1:$1,0)-1)=0,"",OFFSET(Data!$A$1,MATCH($D210,Data!$CG:$CG,0)-1,MATCH($E210&amp;"/"&amp;V$1,Data!$1:$1,0)-1)))</f>
        <v/>
      </c>
      <c r="W210" s="269" t="str">
        <f ca="1">IF(ISERROR(OFFSET(Data!$A$1,MATCH($D210,Data!$CG:$CG,0)-1,MATCH($E210&amp;"/"&amp;W$1,Data!$1:$1,0)-1))=TRUE,"",IF(OFFSET(Data!$A$1,MATCH($D210,Data!$CG:$CG,0)-1,MATCH($E210&amp;"/"&amp;W$1,Data!$1:$1,0)-1)=0,"",OFFSET(Data!$A$1,MATCH($D210,Data!$CG:$CG,0)-1,MATCH($E210&amp;"/"&amp;W$1,Data!$1:$1,0)-1)))</f>
        <v/>
      </c>
      <c r="X210" s="252" t="str">
        <f ca="1">IF(ISERROR(OFFSET(Data!$A$1,MATCH($D210,Data!$CG:$CG,0)-1,MATCH($E210&amp;"/"&amp;X$1,Data!$1:$1,0)-1))=TRUE,"",IF(OFFSET(Data!$A$1,MATCH($D210,Data!$CG:$CG,0)-1,MATCH($E210&amp;"/"&amp;X$1,Data!$1:$1,0)-1)=0,"",OFFSET(Data!$A$1,MATCH($D210,Data!$CG:$CG,0)-1,MATCH($E210&amp;"/"&amp;X$1,Data!$1:$1,0)-1)))</f>
        <v/>
      </c>
      <c r="Y210" s="252" t="str">
        <f ca="1">IF(ISERROR(OFFSET(Data!$A$1,MATCH($D210,Data!$CG:$CG,0)-1,MATCH($E210&amp;"/"&amp;Y$1,Data!$1:$1,0)-1))=TRUE,"",IF(OFFSET(Data!$A$1,MATCH($D210,Data!$CG:$CG,0)-1,MATCH($E210&amp;"/"&amp;Y$1,Data!$1:$1,0)-1)=0,"",OFFSET(Data!$A$1,MATCH($D210,Data!$CG:$CG,0)-1,MATCH($E210&amp;"/"&amp;Y$1,Data!$1:$1,0)-1)))</f>
        <v/>
      </c>
      <c r="Z210" s="252" t="str">
        <f ca="1">IF(ISERROR(OFFSET(Data!$A$1,MATCH($D210,Data!$CG:$CG,0)-1,MATCH($E210&amp;"/"&amp;Z$1,Data!$1:$1,0)-1))=TRUE,"",IF(OFFSET(Data!$A$1,MATCH($D210,Data!$CG:$CG,0)-1,MATCH($E210&amp;"/"&amp;Z$1,Data!$1:$1,0)-1)=0,"",OFFSET(Data!$A$1,MATCH($D210,Data!$CG:$CG,0)-1,MATCH($E210&amp;"/"&amp;Z$1,Data!$1:$1,0)-1)))</f>
        <v/>
      </c>
      <c r="AA210" s="252" t="str">
        <f ca="1">IF(ISERROR(OFFSET(Data!$A$1,MATCH($D210,Data!$CG:$CG,0)-1,MATCH($E210&amp;"/"&amp;AA$1,Data!$1:$1,0)-1))=TRUE,"",IF(OFFSET(Data!$A$1,MATCH($D210,Data!$CG:$CG,0)-1,MATCH($E210&amp;"/"&amp;AA$1,Data!$1:$1,0)-1)=0,"",OFFSET(Data!$A$1,MATCH($D210,Data!$CG:$CG,0)-1,MATCH($E210&amp;"/"&amp;AA$1,Data!$1:$1,0)-1)))</f>
        <v/>
      </c>
      <c r="AB210" s="252" t="str">
        <f ca="1">IF(ISERROR(OFFSET(Data!$A$1,MATCH($D210,Data!$CG:$CG,0)-1,MATCH($E210&amp;"/"&amp;AB$1,Data!$1:$1,0)-1))=TRUE,"",IF(OFFSET(Data!$A$1,MATCH($D210,Data!$CG:$CG,0)-1,MATCH($E210&amp;"/"&amp;AB$1,Data!$1:$1,0)-1)=0,"",OFFSET(Data!$A$1,MATCH($D210,Data!$CG:$CG,0)-1,MATCH($E210&amp;"/"&amp;AB$1,Data!$1:$1,0)-1)))</f>
        <v/>
      </c>
      <c r="AC210" s="252" t="str">
        <f ca="1">IF(ISERROR(OFFSET(Data!$A$1,MATCH($D210,Data!$CG:$CG,0)-1,MATCH($E210&amp;"/"&amp;AC$1,Data!$1:$1,0)-1))=TRUE,"",IF(OFFSET(Data!$A$1,MATCH($D210,Data!$CG:$CG,0)-1,MATCH($E210&amp;"/"&amp;AC$1,Data!$1:$1,0)-1)=0,"",OFFSET(Data!$A$1,MATCH($D210,Data!$CG:$CG,0)-1,MATCH($E210&amp;"/"&amp;AC$1,Data!$1:$1,0)-1)))</f>
        <v/>
      </c>
      <c r="AD210" s="252" t="str">
        <f ca="1">IF(ISERROR(OFFSET(Data!$A$1,MATCH($D210,Data!$CG:$CG,0)-1,MATCH($E210&amp;"/"&amp;AD$1,Data!$1:$1,0)-1))=TRUE,"",IF(OFFSET(Data!$A$1,MATCH($D210,Data!$CG:$CG,0)-1,MATCH($E210&amp;"/"&amp;AD$1,Data!$1:$1,0)-1)=0,"",OFFSET(Data!$A$1,MATCH($D210,Data!$CG:$CG,0)-1,MATCH($E210&amp;"/"&amp;AD$1,Data!$1:$1,0)-1)))</f>
        <v/>
      </c>
      <c r="AE210" s="252" t="str">
        <f ca="1">IF(ISERROR(OFFSET(Data!$A$1,MATCH($D210,Data!$CG:$CG,0)-1,MATCH($E210&amp;"/"&amp;AE$1,Data!$1:$1,0)-1))=TRUE,"",IF(OFFSET(Data!$A$1,MATCH($D210,Data!$CG:$CG,0)-1,MATCH($E210&amp;"/"&amp;AE$1,Data!$1:$1,0)-1)=0,"",OFFSET(Data!$A$1,MATCH($D210,Data!$CG:$CG,0)-1,MATCH($E210&amp;"/"&amp;AE$1,Data!$1:$1,0)-1)))</f>
        <v/>
      </c>
      <c r="AF210" s="253" t="str">
        <f ca="1">IF(ISERROR(OFFSET(Data!$A$1,MATCH($D210,Data!$CG:$CG,0)-1,MATCH($E210&amp;"/"&amp;AF$1,Data!$1:$1,0)-1))=TRUE,"",IF(OFFSET(Data!$A$1,MATCH($D210,Data!$CG:$CG,0)-1,MATCH($E210&amp;"/"&amp;AF$1,Data!$1:$1,0)-1)=0,"",OFFSET(Data!$A$1,MATCH($D210,Data!$CG:$CG,0)-1,MATCH($E210&amp;"/"&amp;AF$1,Data!$1:$1,0)-1)))</f>
        <v/>
      </c>
      <c r="AG210" s="212">
        <f t="shared" ca="1" si="8"/>
        <v>0</v>
      </c>
      <c r="AH210" s="213">
        <f ca="1">SUM(AG209:AG210)</f>
        <v>0</v>
      </c>
    </row>
    <row r="211" spans="1:34" ht="15" hidden="1" customHeight="1" x14ac:dyDescent="0.25">
      <c r="A211" s="446"/>
      <c r="B211" s="449"/>
      <c r="C211" s="452"/>
      <c r="D211" s="28" t="e">
        <f>IF(C211&lt;&gt;"",C211,D210)</f>
        <v>#N/A</v>
      </c>
      <c r="E211" s="29" t="s">
        <v>23</v>
      </c>
      <c r="F211" s="254" t="str">
        <f ca="1">IF(ISERROR(OFFSET(Data!$A$1,MATCH($D211,Data!$CG:$CG,0)-1,MATCH($E211&amp;"/"&amp;F$1,Data!$1:$1,0)-1))=TRUE,"",IF(OFFSET(Data!$A$1,MATCH($D211,Data!$CG:$CG,0)-1,MATCH($E211&amp;"/"&amp;F$1,Data!$1:$1,0)-1)=0,"",OFFSET(Data!$A$1,MATCH($D211,Data!$CG:$CG,0)-1,MATCH($E211&amp;"/"&amp;F$1,Data!$1:$1,0)-1)))</f>
        <v/>
      </c>
      <c r="G211" s="252" t="str">
        <f ca="1">IF(ISERROR(OFFSET(Data!$A$1,MATCH($D211,Data!$CG:$CG,0)-1,MATCH($E211&amp;"/"&amp;G$1,Data!$1:$1,0)-1))=TRUE,"",IF(OFFSET(Data!$A$1,MATCH($D211,Data!$CG:$CG,0)-1,MATCH($E211&amp;"/"&amp;G$1,Data!$1:$1,0)-1)=0,"",OFFSET(Data!$A$1,MATCH($D211,Data!$CG:$CG,0)-1,MATCH($E211&amp;"/"&amp;G$1,Data!$1:$1,0)-1)))</f>
        <v/>
      </c>
      <c r="H211" s="252" t="str">
        <f ca="1">IF(ISERROR(OFFSET(Data!$A$1,MATCH($D211,Data!$CG:$CG,0)-1,MATCH($E211&amp;"/"&amp;H$1,Data!$1:$1,0)-1))=TRUE,"",IF(OFFSET(Data!$A$1,MATCH($D211,Data!$CG:$CG,0)-1,MATCH($E211&amp;"/"&amp;H$1,Data!$1:$1,0)-1)=0,"",OFFSET(Data!$A$1,MATCH($D211,Data!$CG:$CG,0)-1,MATCH($E211&amp;"/"&amp;H$1,Data!$1:$1,0)-1)))</f>
        <v/>
      </c>
      <c r="I211" s="252" t="str">
        <f ca="1">IF(ISERROR(OFFSET(Data!$A$1,MATCH($D211,Data!$CG:$CG,0)-1,MATCH($E211&amp;"/"&amp;I$1,Data!$1:$1,0)-1))=TRUE,"",IF(OFFSET(Data!$A$1,MATCH($D211,Data!$CG:$CG,0)-1,MATCH($E211&amp;"/"&amp;I$1,Data!$1:$1,0)-1)=0,"",OFFSET(Data!$A$1,MATCH($D211,Data!$CG:$CG,0)-1,MATCH($E211&amp;"/"&amp;I$1,Data!$1:$1,0)-1)))</f>
        <v/>
      </c>
      <c r="J211" s="252" t="str">
        <f ca="1">IF(ISERROR(OFFSET(Data!$A$1,MATCH($D211,Data!$CG:$CG,0)-1,MATCH($E211&amp;"/"&amp;J$1,Data!$1:$1,0)-1))=TRUE,"",IF(OFFSET(Data!$A$1,MATCH($D211,Data!$CG:$CG,0)-1,MATCH($E211&amp;"/"&amp;J$1,Data!$1:$1,0)-1)=0,"",OFFSET(Data!$A$1,MATCH($D211,Data!$CG:$CG,0)-1,MATCH($E211&amp;"/"&amp;J$1,Data!$1:$1,0)-1)))</f>
        <v/>
      </c>
      <c r="K211" s="252" t="str">
        <f ca="1">IF(ISERROR(OFFSET(Data!$A$1,MATCH($D211,Data!$CG:$CG,0)-1,MATCH($E211&amp;"/"&amp;K$1,Data!$1:$1,0)-1))=TRUE,"",IF(OFFSET(Data!$A$1,MATCH($D211,Data!$CG:$CG,0)-1,MATCH($E211&amp;"/"&amp;K$1,Data!$1:$1,0)-1)=0,"",OFFSET(Data!$A$1,MATCH($D211,Data!$CG:$CG,0)-1,MATCH($E211&amp;"/"&amp;K$1,Data!$1:$1,0)-1)))</f>
        <v/>
      </c>
      <c r="L211" s="252" t="str">
        <f ca="1">IF(ISERROR(OFFSET(Data!$A$1,MATCH($D211,Data!$CG:$CG,0)-1,MATCH($E211&amp;"/"&amp;L$1,Data!$1:$1,0)-1))=TRUE,"",IF(OFFSET(Data!$A$1,MATCH($D211,Data!$CG:$CG,0)-1,MATCH($E211&amp;"/"&amp;L$1,Data!$1:$1,0)-1)=0,"",OFFSET(Data!$A$1,MATCH($D211,Data!$CG:$CG,0)-1,MATCH($E211&amp;"/"&amp;L$1,Data!$1:$1,0)-1)))</f>
        <v/>
      </c>
      <c r="M211" s="252" t="str">
        <f ca="1">IF(ISERROR(OFFSET(Data!$A$1,MATCH($D211,Data!$CG:$CG,0)-1,MATCH($E211&amp;"/"&amp;M$1,Data!$1:$1,0)-1))=TRUE,"",IF(OFFSET(Data!$A$1,MATCH($D211,Data!$CG:$CG,0)-1,MATCH($E211&amp;"/"&amp;M$1,Data!$1:$1,0)-1)=0,"",OFFSET(Data!$A$1,MATCH($D211,Data!$CG:$CG,0)-1,MATCH($E211&amp;"/"&amp;M$1,Data!$1:$1,0)-1)))</f>
        <v/>
      </c>
      <c r="N211" s="252" t="str">
        <f ca="1">IF(ISERROR(OFFSET(Data!$A$1,MATCH($D211,Data!$CG:$CG,0)-1,MATCH($E211&amp;"/"&amp;N$1,Data!$1:$1,0)-1))=TRUE,"",IF(OFFSET(Data!$A$1,MATCH($D211,Data!$CG:$CG,0)-1,MATCH($E211&amp;"/"&amp;N$1,Data!$1:$1,0)-1)=0,"",OFFSET(Data!$A$1,MATCH($D211,Data!$CG:$CG,0)-1,MATCH($E211&amp;"/"&amp;N$1,Data!$1:$1,0)-1)))</f>
        <v/>
      </c>
      <c r="O211" s="252" t="str">
        <f ca="1">IF(ISERROR(OFFSET(Data!$A$1,MATCH($D211,Data!$CG:$CG,0)-1,MATCH($E211&amp;"/"&amp;O$1,Data!$1:$1,0)-1))=TRUE,"",IF(OFFSET(Data!$A$1,MATCH($D211,Data!$CG:$CG,0)-1,MATCH($E211&amp;"/"&amp;O$1,Data!$1:$1,0)-1)=0,"",OFFSET(Data!$A$1,MATCH($D211,Data!$CG:$CG,0)-1,MATCH($E211&amp;"/"&amp;O$1,Data!$1:$1,0)-1)))</f>
        <v/>
      </c>
      <c r="P211" s="252" t="str">
        <f ca="1">IF(ISERROR(OFFSET(Data!$A$1,MATCH($D211,Data!$CG:$CG,0)-1,MATCH($E211&amp;"/"&amp;P$1,Data!$1:$1,0)-1))=TRUE,"",IF(OFFSET(Data!$A$1,MATCH($D211,Data!$CG:$CG,0)-1,MATCH($E211&amp;"/"&amp;P$1,Data!$1:$1,0)-1)=0,"",OFFSET(Data!$A$1,MATCH($D211,Data!$CG:$CG,0)-1,MATCH($E211&amp;"/"&amp;P$1,Data!$1:$1,0)-1)))</f>
        <v/>
      </c>
      <c r="Q211" s="252" t="str">
        <f ca="1">IF(ISERROR(OFFSET(Data!$A$1,MATCH($D211,Data!$CG:$CG,0)-1,MATCH($E211&amp;"/"&amp;Q$1,Data!$1:$1,0)-1))=TRUE,"",IF(OFFSET(Data!$A$1,MATCH($D211,Data!$CG:$CG,0)-1,MATCH($E211&amp;"/"&amp;Q$1,Data!$1:$1,0)-1)=0,"",OFFSET(Data!$A$1,MATCH($D211,Data!$CG:$CG,0)-1,MATCH($E211&amp;"/"&amp;Q$1,Data!$1:$1,0)-1)))</f>
        <v/>
      </c>
      <c r="R211" s="252" t="str">
        <f ca="1">IF(ISERROR(OFFSET(Data!$A$1,MATCH($D211,Data!$CG:$CG,0)-1,MATCH($E211&amp;"/"&amp;R$1,Data!$1:$1,0)-1))=TRUE,"",IF(OFFSET(Data!$A$1,MATCH($D211,Data!$CG:$CG,0)-1,MATCH($E211&amp;"/"&amp;R$1,Data!$1:$1,0)-1)=0,"",OFFSET(Data!$A$1,MATCH($D211,Data!$CG:$CG,0)-1,MATCH($E211&amp;"/"&amp;R$1,Data!$1:$1,0)-1)))</f>
        <v/>
      </c>
      <c r="S211" s="252" t="str">
        <f ca="1">IF(ISERROR(OFFSET(Data!$A$1,MATCH($D211,Data!$CG:$CG,0)-1,MATCH($E211&amp;"/"&amp;S$1,Data!$1:$1,0)-1))=TRUE,"",IF(OFFSET(Data!$A$1,MATCH($D211,Data!$CG:$CG,0)-1,MATCH($E211&amp;"/"&amp;S$1,Data!$1:$1,0)-1)=0,"",OFFSET(Data!$A$1,MATCH($D211,Data!$CG:$CG,0)-1,MATCH($E211&amp;"/"&amp;S$1,Data!$1:$1,0)-1)))</f>
        <v/>
      </c>
      <c r="T211" s="252" t="str">
        <f ca="1">IF(ISERROR(OFFSET(Data!$A$1,MATCH($D211,Data!$CG:$CG,0)-1,MATCH($E211&amp;"/"&amp;T$1,Data!$1:$1,0)-1))=TRUE,"",IF(OFFSET(Data!$A$1,MATCH($D211,Data!$CG:$CG,0)-1,MATCH($E211&amp;"/"&amp;T$1,Data!$1:$1,0)-1)=0,"",OFFSET(Data!$A$1,MATCH($D211,Data!$CG:$CG,0)-1,MATCH($E211&amp;"/"&amp;T$1,Data!$1:$1,0)-1)))</f>
        <v/>
      </c>
      <c r="U211" s="252" t="str">
        <f ca="1">IF(ISERROR(OFFSET(Data!$A$1,MATCH($D211,Data!$CG:$CG,0)-1,MATCH($E211&amp;"/"&amp;U$1,Data!$1:$1,0)-1))=TRUE,"",IF(OFFSET(Data!$A$1,MATCH($D211,Data!$CG:$CG,0)-1,MATCH($E211&amp;"/"&amp;U$1,Data!$1:$1,0)-1)=0,"",OFFSET(Data!$A$1,MATCH($D211,Data!$CG:$CG,0)-1,MATCH($E211&amp;"/"&amp;U$1,Data!$1:$1,0)-1)))</f>
        <v/>
      </c>
      <c r="V211" s="252" t="str">
        <f ca="1">IF(ISERROR(OFFSET(Data!$A$1,MATCH($D211,Data!$CG:$CG,0)-1,MATCH($E211&amp;"/"&amp;V$1,Data!$1:$1,0)-1))=TRUE,"",IF(OFFSET(Data!$A$1,MATCH($D211,Data!$CG:$CG,0)-1,MATCH($E211&amp;"/"&amp;V$1,Data!$1:$1,0)-1)=0,"",OFFSET(Data!$A$1,MATCH($D211,Data!$CG:$CG,0)-1,MATCH($E211&amp;"/"&amp;V$1,Data!$1:$1,0)-1)))</f>
        <v/>
      </c>
      <c r="W211" s="269" t="str">
        <f ca="1">IF(ISERROR(OFFSET(Data!$A$1,MATCH($D211,Data!$CG:$CG,0)-1,MATCH($E211&amp;"/"&amp;W$1,Data!$1:$1,0)-1))=TRUE,"",IF(OFFSET(Data!$A$1,MATCH($D211,Data!$CG:$CG,0)-1,MATCH($E211&amp;"/"&amp;W$1,Data!$1:$1,0)-1)=0,"",OFFSET(Data!$A$1,MATCH($D211,Data!$CG:$CG,0)-1,MATCH($E211&amp;"/"&amp;W$1,Data!$1:$1,0)-1)))</f>
        <v/>
      </c>
      <c r="X211" s="252" t="str">
        <f ca="1">IF(ISERROR(OFFSET(Data!$A$1,MATCH($D211,Data!$CG:$CG,0)-1,MATCH($E211&amp;"/"&amp;X$1,Data!$1:$1,0)-1))=TRUE,"",IF(OFFSET(Data!$A$1,MATCH($D211,Data!$CG:$CG,0)-1,MATCH($E211&amp;"/"&amp;X$1,Data!$1:$1,0)-1)=0,"",OFFSET(Data!$A$1,MATCH($D211,Data!$CG:$CG,0)-1,MATCH($E211&amp;"/"&amp;X$1,Data!$1:$1,0)-1)))</f>
        <v/>
      </c>
      <c r="Y211" s="252" t="str">
        <f ca="1">IF(ISERROR(OFFSET(Data!$A$1,MATCH($D211,Data!$CG:$CG,0)-1,MATCH($E211&amp;"/"&amp;Y$1,Data!$1:$1,0)-1))=TRUE,"",IF(OFFSET(Data!$A$1,MATCH($D211,Data!$CG:$CG,0)-1,MATCH($E211&amp;"/"&amp;Y$1,Data!$1:$1,0)-1)=0,"",OFFSET(Data!$A$1,MATCH($D211,Data!$CG:$CG,0)-1,MATCH($E211&amp;"/"&amp;Y$1,Data!$1:$1,0)-1)))</f>
        <v/>
      </c>
      <c r="Z211" s="252" t="str">
        <f ca="1">IF(ISERROR(OFFSET(Data!$A$1,MATCH($D211,Data!$CG:$CG,0)-1,MATCH($E211&amp;"/"&amp;Z$1,Data!$1:$1,0)-1))=TRUE,"",IF(OFFSET(Data!$A$1,MATCH($D211,Data!$CG:$CG,0)-1,MATCH($E211&amp;"/"&amp;Z$1,Data!$1:$1,0)-1)=0,"",OFFSET(Data!$A$1,MATCH($D211,Data!$CG:$CG,0)-1,MATCH($E211&amp;"/"&amp;Z$1,Data!$1:$1,0)-1)))</f>
        <v/>
      </c>
      <c r="AA211" s="252" t="str">
        <f ca="1">IF(ISERROR(OFFSET(Data!$A$1,MATCH($D211,Data!$CG:$CG,0)-1,MATCH($E211&amp;"/"&amp;AA$1,Data!$1:$1,0)-1))=TRUE,"",IF(OFFSET(Data!$A$1,MATCH($D211,Data!$CG:$CG,0)-1,MATCH($E211&amp;"/"&amp;AA$1,Data!$1:$1,0)-1)=0,"",OFFSET(Data!$A$1,MATCH($D211,Data!$CG:$CG,0)-1,MATCH($E211&amp;"/"&amp;AA$1,Data!$1:$1,0)-1)))</f>
        <v/>
      </c>
      <c r="AB211" s="252" t="str">
        <f ca="1">IF(ISERROR(OFFSET(Data!$A$1,MATCH($D211,Data!$CG:$CG,0)-1,MATCH($E211&amp;"/"&amp;AB$1,Data!$1:$1,0)-1))=TRUE,"",IF(OFFSET(Data!$A$1,MATCH($D211,Data!$CG:$CG,0)-1,MATCH($E211&amp;"/"&amp;AB$1,Data!$1:$1,0)-1)=0,"",OFFSET(Data!$A$1,MATCH($D211,Data!$CG:$CG,0)-1,MATCH($E211&amp;"/"&amp;AB$1,Data!$1:$1,0)-1)))</f>
        <v/>
      </c>
      <c r="AC211" s="252" t="str">
        <f ca="1">IF(ISERROR(OFFSET(Data!$A$1,MATCH($D211,Data!$CG:$CG,0)-1,MATCH($E211&amp;"/"&amp;AC$1,Data!$1:$1,0)-1))=TRUE,"",IF(OFFSET(Data!$A$1,MATCH($D211,Data!$CG:$CG,0)-1,MATCH($E211&amp;"/"&amp;AC$1,Data!$1:$1,0)-1)=0,"",OFFSET(Data!$A$1,MATCH($D211,Data!$CG:$CG,0)-1,MATCH($E211&amp;"/"&amp;AC$1,Data!$1:$1,0)-1)))</f>
        <v/>
      </c>
      <c r="AD211" s="252" t="str">
        <f ca="1">IF(ISERROR(OFFSET(Data!$A$1,MATCH($D211,Data!$CG:$CG,0)-1,MATCH($E211&amp;"/"&amp;AD$1,Data!$1:$1,0)-1))=TRUE,"",IF(OFFSET(Data!$A$1,MATCH($D211,Data!$CG:$CG,0)-1,MATCH($E211&amp;"/"&amp;AD$1,Data!$1:$1,0)-1)=0,"",OFFSET(Data!$A$1,MATCH($D211,Data!$CG:$CG,0)-1,MATCH($E211&amp;"/"&amp;AD$1,Data!$1:$1,0)-1)))</f>
        <v/>
      </c>
      <c r="AE211" s="252" t="str">
        <f ca="1">IF(ISERROR(OFFSET(Data!$A$1,MATCH($D211,Data!$CG:$CG,0)-1,MATCH($E211&amp;"/"&amp;AE$1,Data!$1:$1,0)-1))=TRUE,"",IF(OFFSET(Data!$A$1,MATCH($D211,Data!$CG:$CG,0)-1,MATCH($E211&amp;"/"&amp;AE$1,Data!$1:$1,0)-1)=0,"",OFFSET(Data!$A$1,MATCH($D211,Data!$CG:$CG,0)-1,MATCH($E211&amp;"/"&amp;AE$1,Data!$1:$1,0)-1)))</f>
        <v/>
      </c>
      <c r="AF211" s="253" t="str">
        <f ca="1">IF(ISERROR(OFFSET(Data!$A$1,MATCH($D211,Data!$CG:$CG,0)-1,MATCH($E211&amp;"/"&amp;AF$1,Data!$1:$1,0)-1))=TRUE,"",IF(OFFSET(Data!$A$1,MATCH($D211,Data!$CG:$CG,0)-1,MATCH($E211&amp;"/"&amp;AF$1,Data!$1:$1,0)-1)=0,"",OFFSET(Data!$A$1,MATCH($D211,Data!$CG:$CG,0)-1,MATCH($E211&amp;"/"&amp;AF$1,Data!$1:$1,0)-1)))</f>
        <v/>
      </c>
      <c r="AG211" s="212">
        <f t="shared" ca="1" si="8"/>
        <v>0</v>
      </c>
      <c r="AH211" s="213">
        <f ca="1">SUM(AG209:AG211)</f>
        <v>0</v>
      </c>
    </row>
    <row r="212" spans="1:34" ht="15.75" hidden="1" customHeight="1" x14ac:dyDescent="0.25">
      <c r="A212" s="446"/>
      <c r="B212" s="449"/>
      <c r="C212" s="452"/>
      <c r="D212" s="28" t="e">
        <f>IF(C212&lt;&gt;"",C212,D211)</f>
        <v>#N/A</v>
      </c>
      <c r="E212" s="29" t="s">
        <v>24</v>
      </c>
      <c r="F212" s="254" t="str">
        <f ca="1">IF(ISERROR(OFFSET(Data!$A$1,MATCH($D212,Data!$CG:$CG,0)-1,MATCH($E212&amp;"/"&amp;F$1,Data!$1:$1,0)-1))=TRUE,"",IF(OFFSET(Data!$A$1,MATCH($D212,Data!$CG:$CG,0)-1,MATCH($E212&amp;"/"&amp;F$1,Data!$1:$1,0)-1)=0,"",OFFSET(Data!$A$1,MATCH($D212,Data!$CG:$CG,0)-1,MATCH($E212&amp;"/"&amp;F$1,Data!$1:$1,0)-1)))</f>
        <v/>
      </c>
      <c r="G212" s="252" t="str">
        <f ca="1">IF(ISERROR(OFFSET(Data!$A$1,MATCH($D212,Data!$CG:$CG,0)-1,MATCH($E212&amp;"/"&amp;G$1,Data!$1:$1,0)-1))=TRUE,"",IF(OFFSET(Data!$A$1,MATCH($D212,Data!$CG:$CG,0)-1,MATCH($E212&amp;"/"&amp;G$1,Data!$1:$1,0)-1)=0,"",OFFSET(Data!$A$1,MATCH($D212,Data!$CG:$CG,0)-1,MATCH($E212&amp;"/"&amp;G$1,Data!$1:$1,0)-1)))</f>
        <v/>
      </c>
      <c r="H212" s="252" t="str">
        <f ca="1">IF(ISERROR(OFFSET(Data!$A$1,MATCH($D212,Data!$CG:$CG,0)-1,MATCH($E212&amp;"/"&amp;H$1,Data!$1:$1,0)-1))=TRUE,"",IF(OFFSET(Data!$A$1,MATCH($D212,Data!$CG:$CG,0)-1,MATCH($E212&amp;"/"&amp;H$1,Data!$1:$1,0)-1)=0,"",OFFSET(Data!$A$1,MATCH($D212,Data!$CG:$CG,0)-1,MATCH($E212&amp;"/"&amp;H$1,Data!$1:$1,0)-1)))</f>
        <v/>
      </c>
      <c r="I212" s="252" t="str">
        <f ca="1">IF(ISERROR(OFFSET(Data!$A$1,MATCH($D212,Data!$CG:$CG,0)-1,MATCH($E212&amp;"/"&amp;I$1,Data!$1:$1,0)-1))=TRUE,"",IF(OFFSET(Data!$A$1,MATCH($D212,Data!$CG:$CG,0)-1,MATCH($E212&amp;"/"&amp;I$1,Data!$1:$1,0)-1)=0,"",OFFSET(Data!$A$1,MATCH($D212,Data!$CG:$CG,0)-1,MATCH($E212&amp;"/"&amp;I$1,Data!$1:$1,0)-1)))</f>
        <v/>
      </c>
      <c r="J212" s="252" t="str">
        <f ca="1">IF(ISERROR(OFFSET(Data!$A$1,MATCH($D212,Data!$CG:$CG,0)-1,MATCH($E212&amp;"/"&amp;J$1,Data!$1:$1,0)-1))=TRUE,"",IF(OFFSET(Data!$A$1,MATCH($D212,Data!$CG:$CG,0)-1,MATCH($E212&amp;"/"&amp;J$1,Data!$1:$1,0)-1)=0,"",OFFSET(Data!$A$1,MATCH($D212,Data!$CG:$CG,0)-1,MATCH($E212&amp;"/"&amp;J$1,Data!$1:$1,0)-1)))</f>
        <v/>
      </c>
      <c r="K212" s="252" t="str">
        <f ca="1">IF(ISERROR(OFFSET(Data!$A$1,MATCH($D212,Data!$CG:$CG,0)-1,MATCH($E212&amp;"/"&amp;K$1,Data!$1:$1,0)-1))=TRUE,"",IF(OFFSET(Data!$A$1,MATCH($D212,Data!$CG:$CG,0)-1,MATCH($E212&amp;"/"&amp;K$1,Data!$1:$1,0)-1)=0,"",OFFSET(Data!$A$1,MATCH($D212,Data!$CG:$CG,0)-1,MATCH($E212&amp;"/"&amp;K$1,Data!$1:$1,0)-1)))</f>
        <v/>
      </c>
      <c r="L212" s="252" t="str">
        <f ca="1">IF(ISERROR(OFFSET(Data!$A$1,MATCH($D212,Data!$CG:$CG,0)-1,MATCH($E212&amp;"/"&amp;L$1,Data!$1:$1,0)-1))=TRUE,"",IF(OFFSET(Data!$A$1,MATCH($D212,Data!$CG:$CG,0)-1,MATCH($E212&amp;"/"&amp;L$1,Data!$1:$1,0)-1)=0,"",OFFSET(Data!$A$1,MATCH($D212,Data!$CG:$CG,0)-1,MATCH($E212&amp;"/"&amp;L$1,Data!$1:$1,0)-1)))</f>
        <v/>
      </c>
      <c r="M212" s="252" t="str">
        <f ca="1">IF(ISERROR(OFFSET(Data!$A$1,MATCH($D212,Data!$CG:$CG,0)-1,MATCH($E212&amp;"/"&amp;M$1,Data!$1:$1,0)-1))=TRUE,"",IF(OFFSET(Data!$A$1,MATCH($D212,Data!$CG:$CG,0)-1,MATCH($E212&amp;"/"&amp;M$1,Data!$1:$1,0)-1)=0,"",OFFSET(Data!$A$1,MATCH($D212,Data!$CG:$CG,0)-1,MATCH($E212&amp;"/"&amp;M$1,Data!$1:$1,0)-1)))</f>
        <v/>
      </c>
      <c r="N212" s="252" t="str">
        <f ca="1">IF(ISERROR(OFFSET(Data!$A$1,MATCH($D212,Data!$CG:$CG,0)-1,MATCH($E212&amp;"/"&amp;N$1,Data!$1:$1,0)-1))=TRUE,"",IF(OFFSET(Data!$A$1,MATCH($D212,Data!$CG:$CG,0)-1,MATCH($E212&amp;"/"&amp;N$1,Data!$1:$1,0)-1)=0,"",OFFSET(Data!$A$1,MATCH($D212,Data!$CG:$CG,0)-1,MATCH($E212&amp;"/"&amp;N$1,Data!$1:$1,0)-1)))</f>
        <v/>
      </c>
      <c r="O212" s="252" t="str">
        <f ca="1">IF(ISERROR(OFFSET(Data!$A$1,MATCH($D212,Data!$CG:$CG,0)-1,MATCH($E212&amp;"/"&amp;O$1,Data!$1:$1,0)-1))=TRUE,"",IF(OFFSET(Data!$A$1,MATCH($D212,Data!$CG:$CG,0)-1,MATCH($E212&amp;"/"&amp;O$1,Data!$1:$1,0)-1)=0,"",OFFSET(Data!$A$1,MATCH($D212,Data!$CG:$CG,0)-1,MATCH($E212&amp;"/"&amp;O$1,Data!$1:$1,0)-1)))</f>
        <v/>
      </c>
      <c r="P212" s="252" t="str">
        <f ca="1">IF(ISERROR(OFFSET(Data!$A$1,MATCH($D212,Data!$CG:$CG,0)-1,MATCH($E212&amp;"/"&amp;P$1,Data!$1:$1,0)-1))=TRUE,"",IF(OFFSET(Data!$A$1,MATCH($D212,Data!$CG:$CG,0)-1,MATCH($E212&amp;"/"&amp;P$1,Data!$1:$1,0)-1)=0,"",OFFSET(Data!$A$1,MATCH($D212,Data!$CG:$CG,0)-1,MATCH($E212&amp;"/"&amp;P$1,Data!$1:$1,0)-1)))</f>
        <v/>
      </c>
      <c r="Q212" s="252" t="str">
        <f ca="1">IF(ISERROR(OFFSET(Data!$A$1,MATCH($D212,Data!$CG:$CG,0)-1,MATCH($E212&amp;"/"&amp;Q$1,Data!$1:$1,0)-1))=TRUE,"",IF(OFFSET(Data!$A$1,MATCH($D212,Data!$CG:$CG,0)-1,MATCH($E212&amp;"/"&amp;Q$1,Data!$1:$1,0)-1)=0,"",OFFSET(Data!$A$1,MATCH($D212,Data!$CG:$CG,0)-1,MATCH($E212&amp;"/"&amp;Q$1,Data!$1:$1,0)-1)))</f>
        <v/>
      </c>
      <c r="R212" s="252" t="str">
        <f ca="1">IF(ISERROR(OFFSET(Data!$A$1,MATCH($D212,Data!$CG:$CG,0)-1,MATCH($E212&amp;"/"&amp;R$1,Data!$1:$1,0)-1))=TRUE,"",IF(OFFSET(Data!$A$1,MATCH($D212,Data!$CG:$CG,0)-1,MATCH($E212&amp;"/"&amp;R$1,Data!$1:$1,0)-1)=0,"",OFFSET(Data!$A$1,MATCH($D212,Data!$CG:$CG,0)-1,MATCH($E212&amp;"/"&amp;R$1,Data!$1:$1,0)-1)))</f>
        <v/>
      </c>
      <c r="S212" s="252" t="str">
        <f ca="1">IF(ISERROR(OFFSET(Data!$A$1,MATCH($D212,Data!$CG:$CG,0)-1,MATCH($E212&amp;"/"&amp;S$1,Data!$1:$1,0)-1))=TRUE,"",IF(OFFSET(Data!$A$1,MATCH($D212,Data!$CG:$CG,0)-1,MATCH($E212&amp;"/"&amp;S$1,Data!$1:$1,0)-1)=0,"",OFFSET(Data!$A$1,MATCH($D212,Data!$CG:$CG,0)-1,MATCH($E212&amp;"/"&amp;S$1,Data!$1:$1,0)-1)))</f>
        <v/>
      </c>
      <c r="T212" s="252" t="str">
        <f ca="1">IF(ISERROR(OFFSET(Data!$A$1,MATCH($D212,Data!$CG:$CG,0)-1,MATCH($E212&amp;"/"&amp;T$1,Data!$1:$1,0)-1))=TRUE,"",IF(OFFSET(Data!$A$1,MATCH($D212,Data!$CG:$CG,0)-1,MATCH($E212&amp;"/"&amp;T$1,Data!$1:$1,0)-1)=0,"",OFFSET(Data!$A$1,MATCH($D212,Data!$CG:$CG,0)-1,MATCH($E212&amp;"/"&amp;T$1,Data!$1:$1,0)-1)))</f>
        <v/>
      </c>
      <c r="U212" s="252" t="str">
        <f ca="1">IF(ISERROR(OFFSET(Data!$A$1,MATCH($D212,Data!$CG:$CG,0)-1,MATCH($E212&amp;"/"&amp;U$1,Data!$1:$1,0)-1))=TRUE,"",IF(OFFSET(Data!$A$1,MATCH($D212,Data!$CG:$CG,0)-1,MATCH($E212&amp;"/"&amp;U$1,Data!$1:$1,0)-1)=0,"",OFFSET(Data!$A$1,MATCH($D212,Data!$CG:$CG,0)-1,MATCH($E212&amp;"/"&amp;U$1,Data!$1:$1,0)-1)))</f>
        <v/>
      </c>
      <c r="V212" s="252" t="str">
        <f ca="1">IF(ISERROR(OFFSET(Data!$A$1,MATCH($D212,Data!$CG:$CG,0)-1,MATCH($E212&amp;"/"&amp;V$1,Data!$1:$1,0)-1))=TRUE,"",IF(OFFSET(Data!$A$1,MATCH($D212,Data!$CG:$CG,0)-1,MATCH($E212&amp;"/"&amp;V$1,Data!$1:$1,0)-1)=0,"",OFFSET(Data!$A$1,MATCH($D212,Data!$CG:$CG,0)-1,MATCH($E212&amp;"/"&amp;V$1,Data!$1:$1,0)-1)))</f>
        <v/>
      </c>
      <c r="W212" s="269" t="str">
        <f ca="1">IF(ISERROR(OFFSET(Data!$A$1,MATCH($D212,Data!$CG:$CG,0)-1,MATCH($E212&amp;"/"&amp;W$1,Data!$1:$1,0)-1))=TRUE,"",IF(OFFSET(Data!$A$1,MATCH($D212,Data!$CG:$CG,0)-1,MATCH($E212&amp;"/"&amp;W$1,Data!$1:$1,0)-1)=0,"",OFFSET(Data!$A$1,MATCH($D212,Data!$CG:$CG,0)-1,MATCH($E212&amp;"/"&amp;W$1,Data!$1:$1,0)-1)))</f>
        <v/>
      </c>
      <c r="X212" s="252" t="str">
        <f ca="1">IF(ISERROR(OFFSET(Data!$A$1,MATCH($D212,Data!$CG:$CG,0)-1,MATCH($E212&amp;"/"&amp;X$1,Data!$1:$1,0)-1))=TRUE,"",IF(OFFSET(Data!$A$1,MATCH($D212,Data!$CG:$CG,0)-1,MATCH($E212&amp;"/"&amp;X$1,Data!$1:$1,0)-1)=0,"",OFFSET(Data!$A$1,MATCH($D212,Data!$CG:$CG,0)-1,MATCH($E212&amp;"/"&amp;X$1,Data!$1:$1,0)-1)))</f>
        <v/>
      </c>
      <c r="Y212" s="252" t="str">
        <f ca="1">IF(ISERROR(OFFSET(Data!$A$1,MATCH($D212,Data!$CG:$CG,0)-1,MATCH($E212&amp;"/"&amp;Y$1,Data!$1:$1,0)-1))=TRUE,"",IF(OFFSET(Data!$A$1,MATCH($D212,Data!$CG:$CG,0)-1,MATCH($E212&amp;"/"&amp;Y$1,Data!$1:$1,0)-1)=0,"",OFFSET(Data!$A$1,MATCH($D212,Data!$CG:$CG,0)-1,MATCH($E212&amp;"/"&amp;Y$1,Data!$1:$1,0)-1)))</f>
        <v/>
      </c>
      <c r="Z212" s="252" t="str">
        <f ca="1">IF(ISERROR(OFFSET(Data!$A$1,MATCH($D212,Data!$CG:$CG,0)-1,MATCH($E212&amp;"/"&amp;Z$1,Data!$1:$1,0)-1))=TRUE,"",IF(OFFSET(Data!$A$1,MATCH($D212,Data!$CG:$CG,0)-1,MATCH($E212&amp;"/"&amp;Z$1,Data!$1:$1,0)-1)=0,"",OFFSET(Data!$A$1,MATCH($D212,Data!$CG:$CG,0)-1,MATCH($E212&amp;"/"&amp;Z$1,Data!$1:$1,0)-1)))</f>
        <v/>
      </c>
      <c r="AA212" s="252" t="str">
        <f ca="1">IF(ISERROR(OFFSET(Data!$A$1,MATCH($D212,Data!$CG:$CG,0)-1,MATCH($E212&amp;"/"&amp;AA$1,Data!$1:$1,0)-1))=TRUE,"",IF(OFFSET(Data!$A$1,MATCH($D212,Data!$CG:$CG,0)-1,MATCH($E212&amp;"/"&amp;AA$1,Data!$1:$1,0)-1)=0,"",OFFSET(Data!$A$1,MATCH($D212,Data!$CG:$CG,0)-1,MATCH($E212&amp;"/"&amp;AA$1,Data!$1:$1,0)-1)))</f>
        <v/>
      </c>
      <c r="AB212" s="252" t="str">
        <f ca="1">IF(ISERROR(OFFSET(Data!$A$1,MATCH($D212,Data!$CG:$CG,0)-1,MATCH($E212&amp;"/"&amp;AB$1,Data!$1:$1,0)-1))=TRUE,"",IF(OFFSET(Data!$A$1,MATCH($D212,Data!$CG:$CG,0)-1,MATCH($E212&amp;"/"&amp;AB$1,Data!$1:$1,0)-1)=0,"",OFFSET(Data!$A$1,MATCH($D212,Data!$CG:$CG,0)-1,MATCH($E212&amp;"/"&amp;AB$1,Data!$1:$1,0)-1)))</f>
        <v/>
      </c>
      <c r="AC212" s="252" t="str">
        <f ca="1">IF(ISERROR(OFFSET(Data!$A$1,MATCH($D212,Data!$CG:$CG,0)-1,MATCH($E212&amp;"/"&amp;AC$1,Data!$1:$1,0)-1))=TRUE,"",IF(OFFSET(Data!$A$1,MATCH($D212,Data!$CG:$CG,0)-1,MATCH($E212&amp;"/"&amp;AC$1,Data!$1:$1,0)-1)=0,"",OFFSET(Data!$A$1,MATCH($D212,Data!$CG:$CG,0)-1,MATCH($E212&amp;"/"&amp;AC$1,Data!$1:$1,0)-1)))</f>
        <v/>
      </c>
      <c r="AD212" s="252" t="str">
        <f ca="1">IF(ISERROR(OFFSET(Data!$A$1,MATCH($D212,Data!$CG:$CG,0)-1,MATCH($E212&amp;"/"&amp;AD$1,Data!$1:$1,0)-1))=TRUE,"",IF(OFFSET(Data!$A$1,MATCH($D212,Data!$CG:$CG,0)-1,MATCH($E212&amp;"/"&amp;AD$1,Data!$1:$1,0)-1)=0,"",OFFSET(Data!$A$1,MATCH($D212,Data!$CG:$CG,0)-1,MATCH($E212&amp;"/"&amp;AD$1,Data!$1:$1,0)-1)))</f>
        <v/>
      </c>
      <c r="AE212" s="252" t="str">
        <f ca="1">IF(ISERROR(OFFSET(Data!$A$1,MATCH($D212,Data!$CG:$CG,0)-1,MATCH($E212&amp;"/"&amp;AE$1,Data!$1:$1,0)-1))=TRUE,"",IF(OFFSET(Data!$A$1,MATCH($D212,Data!$CG:$CG,0)-1,MATCH($E212&amp;"/"&amp;AE$1,Data!$1:$1,0)-1)=0,"",OFFSET(Data!$A$1,MATCH($D212,Data!$CG:$CG,0)-1,MATCH($E212&amp;"/"&amp;AE$1,Data!$1:$1,0)-1)))</f>
        <v/>
      </c>
      <c r="AF212" s="253" t="str">
        <f ca="1">IF(ISERROR(OFFSET(Data!$A$1,MATCH($D212,Data!$CG:$CG,0)-1,MATCH($E212&amp;"/"&amp;AF$1,Data!$1:$1,0)-1))=TRUE,"",IF(OFFSET(Data!$A$1,MATCH($D212,Data!$CG:$CG,0)-1,MATCH($E212&amp;"/"&amp;AF$1,Data!$1:$1,0)-1)=0,"",OFFSET(Data!$A$1,MATCH($D212,Data!$CG:$CG,0)-1,MATCH($E212&amp;"/"&amp;AF$1,Data!$1:$1,0)-1)))</f>
        <v/>
      </c>
      <c r="AG212" s="212">
        <f t="shared" ca="1" si="8"/>
        <v>0</v>
      </c>
      <c r="AH212" s="213">
        <f ca="1">SUM(AG209:AG212)</f>
        <v>0</v>
      </c>
    </row>
    <row r="213" spans="1:34" ht="15.75" hidden="1" customHeight="1" thickBot="1" x14ac:dyDescent="0.3">
      <c r="A213" s="447"/>
      <c r="B213" s="450"/>
      <c r="C213" s="453"/>
      <c r="D213" s="30" t="e">
        <f>IF(C213&lt;&gt;"",C213,D212)</f>
        <v>#N/A</v>
      </c>
      <c r="E213" s="31" t="s">
        <v>25</v>
      </c>
      <c r="F213" s="255" t="str">
        <f ca="1">IF(ISERROR(OFFSET(Data!$A$1,MATCH($D213,Data!$CG:$CG,0)-1,MATCH($E213&amp;"/"&amp;F$1,Data!$1:$1,0)-1))=TRUE,"",IF(OFFSET(Data!$A$1,MATCH($D213,Data!$CG:$CG,0)-1,MATCH($E213&amp;"/"&amp;F$1,Data!$1:$1,0)-1)=0,"",OFFSET(Data!$A$1,MATCH($D213,Data!$CG:$CG,0)-1,MATCH($E213&amp;"/"&amp;F$1,Data!$1:$1,0)-1)))</f>
        <v/>
      </c>
      <c r="G213" s="256" t="str">
        <f ca="1">IF(ISERROR(OFFSET(Data!$A$1,MATCH($D213,Data!$CG:$CG,0)-1,MATCH($E213&amp;"/"&amp;G$1,Data!$1:$1,0)-1))=TRUE,"",IF(OFFSET(Data!$A$1,MATCH($D213,Data!$CG:$CG,0)-1,MATCH($E213&amp;"/"&amp;G$1,Data!$1:$1,0)-1)=0,"",OFFSET(Data!$A$1,MATCH($D213,Data!$CG:$CG,0)-1,MATCH($E213&amp;"/"&amp;G$1,Data!$1:$1,0)-1)))</f>
        <v/>
      </c>
      <c r="H213" s="256" t="str">
        <f ca="1">IF(ISERROR(OFFSET(Data!$A$1,MATCH($D213,Data!$CG:$CG,0)-1,MATCH($E213&amp;"/"&amp;H$1,Data!$1:$1,0)-1))=TRUE,"",IF(OFFSET(Data!$A$1,MATCH($D213,Data!$CG:$CG,0)-1,MATCH($E213&amp;"/"&amp;H$1,Data!$1:$1,0)-1)=0,"",OFFSET(Data!$A$1,MATCH($D213,Data!$CG:$CG,0)-1,MATCH($E213&amp;"/"&amp;H$1,Data!$1:$1,0)-1)))</f>
        <v/>
      </c>
      <c r="I213" s="256" t="str">
        <f ca="1">IF(ISERROR(OFFSET(Data!$A$1,MATCH($D213,Data!$CG:$CG,0)-1,MATCH($E213&amp;"/"&amp;I$1,Data!$1:$1,0)-1))=TRUE,"",IF(OFFSET(Data!$A$1,MATCH($D213,Data!$CG:$CG,0)-1,MATCH($E213&amp;"/"&amp;I$1,Data!$1:$1,0)-1)=0,"",OFFSET(Data!$A$1,MATCH($D213,Data!$CG:$CG,0)-1,MATCH($E213&amp;"/"&amp;I$1,Data!$1:$1,0)-1)))</f>
        <v/>
      </c>
      <c r="J213" s="256" t="str">
        <f ca="1">IF(ISERROR(OFFSET(Data!$A$1,MATCH($D213,Data!$CG:$CG,0)-1,MATCH($E213&amp;"/"&amp;J$1,Data!$1:$1,0)-1))=TRUE,"",IF(OFFSET(Data!$A$1,MATCH($D213,Data!$CG:$CG,0)-1,MATCH($E213&amp;"/"&amp;J$1,Data!$1:$1,0)-1)=0,"",OFFSET(Data!$A$1,MATCH($D213,Data!$CG:$CG,0)-1,MATCH($E213&amp;"/"&amp;J$1,Data!$1:$1,0)-1)))</f>
        <v/>
      </c>
      <c r="K213" s="256" t="str">
        <f ca="1">IF(ISERROR(OFFSET(Data!$A$1,MATCH($D213,Data!$CG:$CG,0)-1,MATCH($E213&amp;"/"&amp;K$1,Data!$1:$1,0)-1))=TRUE,"",IF(OFFSET(Data!$A$1,MATCH($D213,Data!$CG:$CG,0)-1,MATCH($E213&amp;"/"&amp;K$1,Data!$1:$1,0)-1)=0,"",OFFSET(Data!$A$1,MATCH($D213,Data!$CG:$CG,0)-1,MATCH($E213&amp;"/"&amp;K$1,Data!$1:$1,0)-1)))</f>
        <v/>
      </c>
      <c r="L213" s="256" t="str">
        <f ca="1">IF(ISERROR(OFFSET(Data!$A$1,MATCH($D213,Data!$CG:$CG,0)-1,MATCH($E213&amp;"/"&amp;L$1,Data!$1:$1,0)-1))=TRUE,"",IF(OFFSET(Data!$A$1,MATCH($D213,Data!$CG:$CG,0)-1,MATCH($E213&amp;"/"&amp;L$1,Data!$1:$1,0)-1)=0,"",OFFSET(Data!$A$1,MATCH($D213,Data!$CG:$CG,0)-1,MATCH($E213&amp;"/"&amp;L$1,Data!$1:$1,0)-1)))</f>
        <v/>
      </c>
      <c r="M213" s="256" t="str">
        <f ca="1">IF(ISERROR(OFFSET(Data!$A$1,MATCH($D213,Data!$CG:$CG,0)-1,MATCH($E213&amp;"/"&amp;M$1,Data!$1:$1,0)-1))=TRUE,"",IF(OFFSET(Data!$A$1,MATCH($D213,Data!$CG:$CG,0)-1,MATCH($E213&amp;"/"&amp;M$1,Data!$1:$1,0)-1)=0,"",OFFSET(Data!$A$1,MATCH($D213,Data!$CG:$CG,0)-1,MATCH($E213&amp;"/"&amp;M$1,Data!$1:$1,0)-1)))</f>
        <v/>
      </c>
      <c r="N213" s="256" t="str">
        <f ca="1">IF(ISERROR(OFFSET(Data!$A$1,MATCH($D213,Data!$CG:$CG,0)-1,MATCH($E213&amp;"/"&amp;N$1,Data!$1:$1,0)-1))=TRUE,"",IF(OFFSET(Data!$A$1,MATCH($D213,Data!$CG:$CG,0)-1,MATCH($E213&amp;"/"&amp;N$1,Data!$1:$1,0)-1)=0,"",OFFSET(Data!$A$1,MATCH($D213,Data!$CG:$CG,0)-1,MATCH($E213&amp;"/"&amp;N$1,Data!$1:$1,0)-1)))</f>
        <v/>
      </c>
      <c r="O213" s="256" t="str">
        <f ca="1">IF(ISERROR(OFFSET(Data!$A$1,MATCH($D213,Data!$CG:$CG,0)-1,MATCH($E213&amp;"/"&amp;O$1,Data!$1:$1,0)-1))=TRUE,"",IF(OFFSET(Data!$A$1,MATCH($D213,Data!$CG:$CG,0)-1,MATCH($E213&amp;"/"&amp;O$1,Data!$1:$1,0)-1)=0,"",OFFSET(Data!$A$1,MATCH($D213,Data!$CG:$CG,0)-1,MATCH($E213&amp;"/"&amp;O$1,Data!$1:$1,0)-1)))</f>
        <v/>
      </c>
      <c r="P213" s="256" t="str">
        <f ca="1">IF(ISERROR(OFFSET(Data!$A$1,MATCH($D213,Data!$CG:$CG,0)-1,MATCH($E213&amp;"/"&amp;P$1,Data!$1:$1,0)-1))=TRUE,"",IF(OFFSET(Data!$A$1,MATCH($D213,Data!$CG:$CG,0)-1,MATCH($E213&amp;"/"&amp;P$1,Data!$1:$1,0)-1)=0,"",OFFSET(Data!$A$1,MATCH($D213,Data!$CG:$CG,0)-1,MATCH($E213&amp;"/"&amp;P$1,Data!$1:$1,0)-1)))</f>
        <v/>
      </c>
      <c r="Q213" s="256" t="str">
        <f ca="1">IF(ISERROR(OFFSET(Data!$A$1,MATCH($D213,Data!$CG:$CG,0)-1,MATCH($E213&amp;"/"&amp;Q$1,Data!$1:$1,0)-1))=TRUE,"",IF(OFFSET(Data!$A$1,MATCH($D213,Data!$CG:$CG,0)-1,MATCH($E213&amp;"/"&amp;Q$1,Data!$1:$1,0)-1)=0,"",OFFSET(Data!$A$1,MATCH($D213,Data!$CG:$CG,0)-1,MATCH($E213&amp;"/"&amp;Q$1,Data!$1:$1,0)-1)))</f>
        <v/>
      </c>
      <c r="R213" s="256" t="str">
        <f ca="1">IF(ISERROR(OFFSET(Data!$A$1,MATCH($D213,Data!$CG:$CG,0)-1,MATCH($E213&amp;"/"&amp;R$1,Data!$1:$1,0)-1))=TRUE,"",IF(OFFSET(Data!$A$1,MATCH($D213,Data!$CG:$CG,0)-1,MATCH($E213&amp;"/"&amp;R$1,Data!$1:$1,0)-1)=0,"",OFFSET(Data!$A$1,MATCH($D213,Data!$CG:$CG,0)-1,MATCH($E213&amp;"/"&amp;R$1,Data!$1:$1,0)-1)))</f>
        <v/>
      </c>
      <c r="S213" s="256" t="str">
        <f ca="1">IF(ISERROR(OFFSET(Data!$A$1,MATCH($D213,Data!$CG:$CG,0)-1,MATCH($E213&amp;"/"&amp;S$1,Data!$1:$1,0)-1))=TRUE,"",IF(OFFSET(Data!$A$1,MATCH($D213,Data!$CG:$CG,0)-1,MATCH($E213&amp;"/"&amp;S$1,Data!$1:$1,0)-1)=0,"",OFFSET(Data!$A$1,MATCH($D213,Data!$CG:$CG,0)-1,MATCH($E213&amp;"/"&amp;S$1,Data!$1:$1,0)-1)))</f>
        <v/>
      </c>
      <c r="T213" s="256" t="str">
        <f ca="1">IF(ISERROR(OFFSET(Data!$A$1,MATCH($D213,Data!$CG:$CG,0)-1,MATCH($E213&amp;"/"&amp;T$1,Data!$1:$1,0)-1))=TRUE,"",IF(OFFSET(Data!$A$1,MATCH($D213,Data!$CG:$CG,0)-1,MATCH($E213&amp;"/"&amp;T$1,Data!$1:$1,0)-1)=0,"",OFFSET(Data!$A$1,MATCH($D213,Data!$CG:$CG,0)-1,MATCH($E213&amp;"/"&amp;T$1,Data!$1:$1,0)-1)))</f>
        <v/>
      </c>
      <c r="U213" s="256" t="str">
        <f ca="1">IF(ISERROR(OFFSET(Data!$A$1,MATCH($D213,Data!$CG:$CG,0)-1,MATCH($E213&amp;"/"&amp;U$1,Data!$1:$1,0)-1))=TRUE,"",IF(OFFSET(Data!$A$1,MATCH($D213,Data!$CG:$CG,0)-1,MATCH($E213&amp;"/"&amp;U$1,Data!$1:$1,0)-1)=0,"",OFFSET(Data!$A$1,MATCH($D213,Data!$CG:$CG,0)-1,MATCH($E213&amp;"/"&amp;U$1,Data!$1:$1,0)-1)))</f>
        <v/>
      </c>
      <c r="V213" s="256" t="str">
        <f ca="1">IF(ISERROR(OFFSET(Data!$A$1,MATCH($D213,Data!$CG:$CG,0)-1,MATCH($E213&amp;"/"&amp;V$1,Data!$1:$1,0)-1))=TRUE,"",IF(OFFSET(Data!$A$1,MATCH($D213,Data!$CG:$CG,0)-1,MATCH($E213&amp;"/"&amp;V$1,Data!$1:$1,0)-1)=0,"",OFFSET(Data!$A$1,MATCH($D213,Data!$CG:$CG,0)-1,MATCH($E213&amp;"/"&amp;V$1,Data!$1:$1,0)-1)))</f>
        <v/>
      </c>
      <c r="W213" s="257" t="str">
        <f ca="1">IF(ISERROR(OFFSET(Data!$A$1,MATCH($D213,Data!$CG:$CG,0)-1,MATCH($E213&amp;"/"&amp;W$1,Data!$1:$1,0)-1))=TRUE,"",IF(OFFSET(Data!$A$1,MATCH($D213,Data!$CG:$CG,0)-1,MATCH($E213&amp;"/"&amp;W$1,Data!$1:$1,0)-1)=0,"",OFFSET(Data!$A$1,MATCH($D213,Data!$CG:$CG,0)-1,MATCH($E213&amp;"/"&amp;W$1,Data!$1:$1,0)-1)))</f>
        <v/>
      </c>
      <c r="X213" s="256" t="str">
        <f ca="1">IF(ISERROR(OFFSET(Data!$A$1,MATCH($D213,Data!$CG:$CG,0)-1,MATCH($E213&amp;"/"&amp;X$1,Data!$1:$1,0)-1))=TRUE,"",IF(OFFSET(Data!$A$1,MATCH($D213,Data!$CG:$CG,0)-1,MATCH($E213&amp;"/"&amp;X$1,Data!$1:$1,0)-1)=0,"",OFFSET(Data!$A$1,MATCH($D213,Data!$CG:$CG,0)-1,MATCH($E213&amp;"/"&amp;X$1,Data!$1:$1,0)-1)))</f>
        <v/>
      </c>
      <c r="Y213" s="256" t="str">
        <f ca="1">IF(ISERROR(OFFSET(Data!$A$1,MATCH($D213,Data!$CG:$CG,0)-1,MATCH($E213&amp;"/"&amp;Y$1,Data!$1:$1,0)-1))=TRUE,"",IF(OFFSET(Data!$A$1,MATCH($D213,Data!$CG:$CG,0)-1,MATCH($E213&amp;"/"&amp;Y$1,Data!$1:$1,0)-1)=0,"",OFFSET(Data!$A$1,MATCH($D213,Data!$CG:$CG,0)-1,MATCH($E213&amp;"/"&amp;Y$1,Data!$1:$1,0)-1)))</f>
        <v/>
      </c>
      <c r="Z213" s="256" t="str">
        <f ca="1">IF(ISERROR(OFFSET(Data!$A$1,MATCH($D213,Data!$CG:$CG,0)-1,MATCH($E213&amp;"/"&amp;Z$1,Data!$1:$1,0)-1))=TRUE,"",IF(OFFSET(Data!$A$1,MATCH($D213,Data!$CG:$CG,0)-1,MATCH($E213&amp;"/"&amp;Z$1,Data!$1:$1,0)-1)=0,"",OFFSET(Data!$A$1,MATCH($D213,Data!$CG:$CG,0)-1,MATCH($E213&amp;"/"&amp;Z$1,Data!$1:$1,0)-1)))</f>
        <v/>
      </c>
      <c r="AA213" s="256" t="str">
        <f ca="1">IF(ISERROR(OFFSET(Data!$A$1,MATCH($D213,Data!$CG:$CG,0)-1,MATCH($E213&amp;"/"&amp;AA$1,Data!$1:$1,0)-1))=TRUE,"",IF(OFFSET(Data!$A$1,MATCH($D213,Data!$CG:$CG,0)-1,MATCH($E213&amp;"/"&amp;AA$1,Data!$1:$1,0)-1)=0,"",OFFSET(Data!$A$1,MATCH($D213,Data!$CG:$CG,0)-1,MATCH($E213&amp;"/"&amp;AA$1,Data!$1:$1,0)-1)))</f>
        <v/>
      </c>
      <c r="AB213" s="256" t="str">
        <f ca="1">IF(ISERROR(OFFSET(Data!$A$1,MATCH($D213,Data!$CG:$CG,0)-1,MATCH($E213&amp;"/"&amp;AB$1,Data!$1:$1,0)-1))=TRUE,"",IF(OFFSET(Data!$A$1,MATCH($D213,Data!$CG:$CG,0)-1,MATCH($E213&amp;"/"&amp;AB$1,Data!$1:$1,0)-1)=0,"",OFFSET(Data!$A$1,MATCH($D213,Data!$CG:$CG,0)-1,MATCH($E213&amp;"/"&amp;AB$1,Data!$1:$1,0)-1)))</f>
        <v/>
      </c>
      <c r="AC213" s="256" t="str">
        <f ca="1">IF(ISERROR(OFFSET(Data!$A$1,MATCH($D213,Data!$CG:$CG,0)-1,MATCH($E213&amp;"/"&amp;AC$1,Data!$1:$1,0)-1))=TRUE,"",IF(OFFSET(Data!$A$1,MATCH($D213,Data!$CG:$CG,0)-1,MATCH($E213&amp;"/"&amp;AC$1,Data!$1:$1,0)-1)=0,"",OFFSET(Data!$A$1,MATCH($D213,Data!$CG:$CG,0)-1,MATCH($E213&amp;"/"&amp;AC$1,Data!$1:$1,0)-1)))</f>
        <v/>
      </c>
      <c r="AD213" s="256" t="str">
        <f ca="1">IF(ISERROR(OFFSET(Data!$A$1,MATCH($D213,Data!$CG:$CG,0)-1,MATCH($E213&amp;"/"&amp;AD$1,Data!$1:$1,0)-1))=TRUE,"",IF(OFFSET(Data!$A$1,MATCH($D213,Data!$CG:$CG,0)-1,MATCH($E213&amp;"/"&amp;AD$1,Data!$1:$1,0)-1)=0,"",OFFSET(Data!$A$1,MATCH($D213,Data!$CG:$CG,0)-1,MATCH($E213&amp;"/"&amp;AD$1,Data!$1:$1,0)-1)))</f>
        <v/>
      </c>
      <c r="AE213" s="256" t="str">
        <f ca="1">IF(ISERROR(OFFSET(Data!$A$1,MATCH($D213,Data!$CG:$CG,0)-1,MATCH($E213&amp;"/"&amp;AE$1,Data!$1:$1,0)-1))=TRUE,"",IF(OFFSET(Data!$A$1,MATCH($D213,Data!$CG:$CG,0)-1,MATCH($E213&amp;"/"&amp;AE$1,Data!$1:$1,0)-1)=0,"",OFFSET(Data!$A$1,MATCH($D213,Data!$CG:$CG,0)-1,MATCH($E213&amp;"/"&amp;AE$1,Data!$1:$1,0)-1)))</f>
        <v/>
      </c>
      <c r="AF213" s="258" t="str">
        <f ca="1">IF(ISERROR(OFFSET(Data!$A$1,MATCH($D213,Data!$CG:$CG,0)-1,MATCH($E213&amp;"/"&amp;AF$1,Data!$1:$1,0)-1))=TRUE,"",IF(OFFSET(Data!$A$1,MATCH($D213,Data!$CG:$CG,0)-1,MATCH($E213&amp;"/"&amp;AF$1,Data!$1:$1,0)-1)=0,"",OFFSET(Data!$A$1,MATCH($D213,Data!$CG:$CG,0)-1,MATCH($E213&amp;"/"&amp;AF$1,Data!$1:$1,0)-1)))</f>
        <v/>
      </c>
      <c r="AG213" s="214">
        <f t="shared" ca="1" si="8"/>
        <v>0</v>
      </c>
      <c r="AH213" s="215">
        <f ca="1">SUM(AG209:AG213)</f>
        <v>0</v>
      </c>
    </row>
    <row r="214" spans="1:34" ht="15" hidden="1" customHeight="1" x14ac:dyDescent="0.25">
      <c r="A214" s="445">
        <v>42</v>
      </c>
      <c r="B214" s="448" t="e">
        <f>INDEX(Data!CI:CI,MATCH("W"&amp;A214,Data!A:A,0))</f>
        <v>#N/A</v>
      </c>
      <c r="C214" s="451" t="e">
        <f>INDEX(Data!CG:CG,MATCH("W"&amp;A214,Data!A:A,0))</f>
        <v>#N/A</v>
      </c>
      <c r="D214" s="26" t="e">
        <f>IF(C214&lt;&gt;"",C214,#REF!)</f>
        <v>#N/A</v>
      </c>
      <c r="E214" s="27" t="s">
        <v>21</v>
      </c>
      <c r="F214" s="271" t="str">
        <f ca="1">IF(ISERROR(OFFSET(Data!$A$1,MATCH($D214,Data!$CG:$CG,0)-1,MATCH($E214&amp;"/"&amp;F$1,Data!$1:$1,0)-1))=TRUE,"",IF(OFFSET(Data!$A$1,MATCH($D214,Data!$CG:$CG,0)-1,MATCH($E214&amp;"/"&amp;F$1,Data!$1:$1,0)-1)=0,"",OFFSET(Data!$A$1,MATCH($D214,Data!$CG:$CG,0)-1,MATCH($E214&amp;"/"&amp;F$1,Data!$1:$1,0)-1)))</f>
        <v/>
      </c>
      <c r="G214" s="250" t="str">
        <f ca="1">IF(ISERROR(OFFSET(Data!$A$1,MATCH($D214,Data!$CG:$CG,0)-1,MATCH($E214&amp;"/"&amp;G$1,Data!$1:$1,0)-1))=TRUE,"",IF(OFFSET(Data!$A$1,MATCH($D214,Data!$CG:$CG,0)-1,MATCH($E214&amp;"/"&amp;G$1,Data!$1:$1,0)-1)=0,"",OFFSET(Data!$A$1,MATCH($D214,Data!$CG:$CG,0)-1,MATCH($E214&amp;"/"&amp;G$1,Data!$1:$1,0)-1)))</f>
        <v/>
      </c>
      <c r="H214" s="250" t="str">
        <f ca="1">IF(ISERROR(OFFSET(Data!$A$1,MATCH($D214,Data!$CG:$CG,0)-1,MATCH($E214&amp;"/"&amp;H$1,Data!$1:$1,0)-1))=TRUE,"",IF(OFFSET(Data!$A$1,MATCH($D214,Data!$CG:$CG,0)-1,MATCH($E214&amp;"/"&amp;H$1,Data!$1:$1,0)-1)=0,"",OFFSET(Data!$A$1,MATCH($D214,Data!$CG:$CG,0)-1,MATCH($E214&amp;"/"&amp;H$1,Data!$1:$1,0)-1)))</f>
        <v/>
      </c>
      <c r="I214" s="250" t="str">
        <f ca="1">IF(ISERROR(OFFSET(Data!$A$1,MATCH($D214,Data!$CG:$CG,0)-1,MATCH($E214&amp;"/"&amp;I$1,Data!$1:$1,0)-1))=TRUE,"",IF(OFFSET(Data!$A$1,MATCH($D214,Data!$CG:$CG,0)-1,MATCH($E214&amp;"/"&amp;I$1,Data!$1:$1,0)-1)=0,"",OFFSET(Data!$A$1,MATCH($D214,Data!$CG:$CG,0)-1,MATCH($E214&amp;"/"&amp;I$1,Data!$1:$1,0)-1)))</f>
        <v/>
      </c>
      <c r="J214" s="250" t="str">
        <f ca="1">IF(ISERROR(OFFSET(Data!$A$1,MATCH($D214,Data!$CG:$CG,0)-1,MATCH($E214&amp;"/"&amp;J$1,Data!$1:$1,0)-1))=TRUE,"",IF(OFFSET(Data!$A$1,MATCH($D214,Data!$CG:$CG,0)-1,MATCH($E214&amp;"/"&amp;J$1,Data!$1:$1,0)-1)=0,"",OFFSET(Data!$A$1,MATCH($D214,Data!$CG:$CG,0)-1,MATCH($E214&amp;"/"&amp;J$1,Data!$1:$1,0)-1)))</f>
        <v/>
      </c>
      <c r="K214" s="250" t="str">
        <f ca="1">IF(ISERROR(OFFSET(Data!$A$1,MATCH($D214,Data!$CG:$CG,0)-1,MATCH($E214&amp;"/"&amp;K$1,Data!$1:$1,0)-1))=TRUE,"",IF(OFFSET(Data!$A$1,MATCH($D214,Data!$CG:$CG,0)-1,MATCH($E214&amp;"/"&amp;K$1,Data!$1:$1,0)-1)=0,"",OFFSET(Data!$A$1,MATCH($D214,Data!$CG:$CG,0)-1,MATCH($E214&amp;"/"&amp;K$1,Data!$1:$1,0)-1)))</f>
        <v/>
      </c>
      <c r="L214" s="250" t="str">
        <f ca="1">IF(ISERROR(OFFSET(Data!$A$1,MATCH($D214,Data!$CG:$CG,0)-1,MATCH($E214&amp;"/"&amp;L$1,Data!$1:$1,0)-1))=TRUE,"",IF(OFFSET(Data!$A$1,MATCH($D214,Data!$CG:$CG,0)-1,MATCH($E214&amp;"/"&amp;L$1,Data!$1:$1,0)-1)=0,"",OFFSET(Data!$A$1,MATCH($D214,Data!$CG:$CG,0)-1,MATCH($E214&amp;"/"&amp;L$1,Data!$1:$1,0)-1)))</f>
        <v/>
      </c>
      <c r="M214" s="250" t="str">
        <f ca="1">IF(ISERROR(OFFSET(Data!$A$1,MATCH($D214,Data!$CG:$CG,0)-1,MATCH($E214&amp;"/"&amp;M$1,Data!$1:$1,0)-1))=TRUE,"",IF(OFFSET(Data!$A$1,MATCH($D214,Data!$CG:$CG,0)-1,MATCH($E214&amp;"/"&amp;M$1,Data!$1:$1,0)-1)=0,"",OFFSET(Data!$A$1,MATCH($D214,Data!$CG:$CG,0)-1,MATCH($E214&amp;"/"&amp;M$1,Data!$1:$1,0)-1)))</f>
        <v/>
      </c>
      <c r="N214" s="250" t="str">
        <f ca="1">IF(ISERROR(OFFSET(Data!$A$1,MATCH($D214,Data!$CG:$CG,0)-1,MATCH($E214&amp;"/"&amp;N$1,Data!$1:$1,0)-1))=TRUE,"",IF(OFFSET(Data!$A$1,MATCH($D214,Data!$CG:$CG,0)-1,MATCH($E214&amp;"/"&amp;N$1,Data!$1:$1,0)-1)=0,"",OFFSET(Data!$A$1,MATCH($D214,Data!$CG:$CG,0)-1,MATCH($E214&amp;"/"&amp;N$1,Data!$1:$1,0)-1)))</f>
        <v/>
      </c>
      <c r="O214" s="250" t="str">
        <f ca="1">IF(ISERROR(OFFSET(Data!$A$1,MATCH($D214,Data!$CG:$CG,0)-1,MATCH($E214&amp;"/"&amp;O$1,Data!$1:$1,0)-1))=TRUE,"",IF(OFFSET(Data!$A$1,MATCH($D214,Data!$CG:$CG,0)-1,MATCH($E214&amp;"/"&amp;O$1,Data!$1:$1,0)-1)=0,"",OFFSET(Data!$A$1,MATCH($D214,Data!$CG:$CG,0)-1,MATCH($E214&amp;"/"&amp;O$1,Data!$1:$1,0)-1)))</f>
        <v/>
      </c>
      <c r="P214" s="250" t="str">
        <f ca="1">IF(ISERROR(OFFSET(Data!$A$1,MATCH($D214,Data!$CG:$CG,0)-1,MATCH($E214&amp;"/"&amp;P$1,Data!$1:$1,0)-1))=TRUE,"",IF(OFFSET(Data!$A$1,MATCH($D214,Data!$CG:$CG,0)-1,MATCH($E214&amp;"/"&amp;P$1,Data!$1:$1,0)-1)=0,"",OFFSET(Data!$A$1,MATCH($D214,Data!$CG:$CG,0)-1,MATCH($E214&amp;"/"&amp;P$1,Data!$1:$1,0)-1)))</f>
        <v/>
      </c>
      <c r="Q214" s="250" t="str">
        <f ca="1">IF(ISERROR(OFFSET(Data!$A$1,MATCH($D214,Data!$CG:$CG,0)-1,MATCH($E214&amp;"/"&amp;Q$1,Data!$1:$1,0)-1))=TRUE,"",IF(OFFSET(Data!$A$1,MATCH($D214,Data!$CG:$CG,0)-1,MATCH($E214&amp;"/"&amp;Q$1,Data!$1:$1,0)-1)=0,"",OFFSET(Data!$A$1,MATCH($D214,Data!$CG:$CG,0)-1,MATCH($E214&amp;"/"&amp;Q$1,Data!$1:$1,0)-1)))</f>
        <v/>
      </c>
      <c r="R214" s="250" t="str">
        <f ca="1">IF(ISERROR(OFFSET(Data!$A$1,MATCH($D214,Data!$CG:$CG,0)-1,MATCH($E214&amp;"/"&amp;R$1,Data!$1:$1,0)-1))=TRUE,"",IF(OFFSET(Data!$A$1,MATCH($D214,Data!$CG:$CG,0)-1,MATCH($E214&amp;"/"&amp;R$1,Data!$1:$1,0)-1)=0,"",OFFSET(Data!$A$1,MATCH($D214,Data!$CG:$CG,0)-1,MATCH($E214&amp;"/"&amp;R$1,Data!$1:$1,0)-1)))</f>
        <v/>
      </c>
      <c r="S214" s="250" t="str">
        <f ca="1">IF(ISERROR(OFFSET(Data!$A$1,MATCH($D214,Data!$CG:$CG,0)-1,MATCH($E214&amp;"/"&amp;S$1,Data!$1:$1,0)-1))=TRUE,"",IF(OFFSET(Data!$A$1,MATCH($D214,Data!$CG:$CG,0)-1,MATCH($E214&amp;"/"&amp;S$1,Data!$1:$1,0)-1)=0,"",OFFSET(Data!$A$1,MATCH($D214,Data!$CG:$CG,0)-1,MATCH($E214&amp;"/"&amp;S$1,Data!$1:$1,0)-1)))</f>
        <v/>
      </c>
      <c r="T214" s="250" t="str">
        <f ca="1">IF(ISERROR(OFFSET(Data!$A$1,MATCH($D214,Data!$CG:$CG,0)-1,MATCH($E214&amp;"/"&amp;T$1,Data!$1:$1,0)-1))=TRUE,"",IF(OFFSET(Data!$A$1,MATCH($D214,Data!$CG:$CG,0)-1,MATCH($E214&amp;"/"&amp;T$1,Data!$1:$1,0)-1)=0,"",OFFSET(Data!$A$1,MATCH($D214,Data!$CG:$CG,0)-1,MATCH($E214&amp;"/"&amp;T$1,Data!$1:$1,0)-1)))</f>
        <v/>
      </c>
      <c r="U214" s="250" t="str">
        <f ca="1">IF(ISERROR(OFFSET(Data!$A$1,MATCH($D214,Data!$CG:$CG,0)-1,MATCH($E214&amp;"/"&amp;U$1,Data!$1:$1,0)-1))=TRUE,"",IF(OFFSET(Data!$A$1,MATCH($D214,Data!$CG:$CG,0)-1,MATCH($E214&amp;"/"&amp;U$1,Data!$1:$1,0)-1)=0,"",OFFSET(Data!$A$1,MATCH($D214,Data!$CG:$CG,0)-1,MATCH($E214&amp;"/"&amp;U$1,Data!$1:$1,0)-1)))</f>
        <v/>
      </c>
      <c r="V214" s="250" t="str">
        <f ca="1">IF(ISERROR(OFFSET(Data!$A$1,MATCH($D214,Data!$CG:$CG,0)-1,MATCH($E214&amp;"/"&amp;V$1,Data!$1:$1,0)-1))=TRUE,"",IF(OFFSET(Data!$A$1,MATCH($D214,Data!$CG:$CG,0)-1,MATCH($E214&amp;"/"&amp;V$1,Data!$1:$1,0)-1)=0,"",OFFSET(Data!$A$1,MATCH($D214,Data!$CG:$CG,0)-1,MATCH($E214&amp;"/"&amp;V$1,Data!$1:$1,0)-1)))</f>
        <v/>
      </c>
      <c r="W214" s="272" t="str">
        <f ca="1">IF(ISERROR(OFFSET(Data!$A$1,MATCH($D214,Data!$CG:$CG,0)-1,MATCH($E214&amp;"/"&amp;W$1,Data!$1:$1,0)-1))=TRUE,"",IF(OFFSET(Data!$A$1,MATCH($D214,Data!$CG:$CG,0)-1,MATCH($E214&amp;"/"&amp;W$1,Data!$1:$1,0)-1)=0,"",OFFSET(Data!$A$1,MATCH($D214,Data!$CG:$CG,0)-1,MATCH($E214&amp;"/"&amp;W$1,Data!$1:$1,0)-1)))</f>
        <v/>
      </c>
      <c r="X214" s="250" t="str">
        <f ca="1">IF(ISERROR(OFFSET(Data!$A$1,MATCH($D214,Data!$CG:$CG,0)-1,MATCH($E214&amp;"/"&amp;X$1,Data!$1:$1,0)-1))=TRUE,"",IF(OFFSET(Data!$A$1,MATCH($D214,Data!$CG:$CG,0)-1,MATCH($E214&amp;"/"&amp;X$1,Data!$1:$1,0)-1)=0,"",OFFSET(Data!$A$1,MATCH($D214,Data!$CG:$CG,0)-1,MATCH($E214&amp;"/"&amp;X$1,Data!$1:$1,0)-1)))</f>
        <v/>
      </c>
      <c r="Y214" s="250" t="str">
        <f ca="1">IF(ISERROR(OFFSET(Data!$A$1,MATCH($D214,Data!$CG:$CG,0)-1,MATCH($E214&amp;"/"&amp;Y$1,Data!$1:$1,0)-1))=TRUE,"",IF(OFFSET(Data!$A$1,MATCH($D214,Data!$CG:$CG,0)-1,MATCH($E214&amp;"/"&amp;Y$1,Data!$1:$1,0)-1)=0,"",OFFSET(Data!$A$1,MATCH($D214,Data!$CG:$CG,0)-1,MATCH($E214&amp;"/"&amp;Y$1,Data!$1:$1,0)-1)))</f>
        <v/>
      </c>
      <c r="Z214" s="250" t="str">
        <f ca="1">IF(ISERROR(OFFSET(Data!$A$1,MATCH($D214,Data!$CG:$CG,0)-1,MATCH($E214&amp;"/"&amp;Z$1,Data!$1:$1,0)-1))=TRUE,"",IF(OFFSET(Data!$A$1,MATCH($D214,Data!$CG:$CG,0)-1,MATCH($E214&amp;"/"&amp;Z$1,Data!$1:$1,0)-1)=0,"",OFFSET(Data!$A$1,MATCH($D214,Data!$CG:$CG,0)-1,MATCH($E214&amp;"/"&amp;Z$1,Data!$1:$1,0)-1)))</f>
        <v/>
      </c>
      <c r="AA214" s="250" t="str">
        <f ca="1">IF(ISERROR(OFFSET(Data!$A$1,MATCH($D214,Data!$CG:$CG,0)-1,MATCH($E214&amp;"/"&amp;AA$1,Data!$1:$1,0)-1))=TRUE,"",IF(OFFSET(Data!$A$1,MATCH($D214,Data!$CG:$CG,0)-1,MATCH($E214&amp;"/"&amp;AA$1,Data!$1:$1,0)-1)=0,"",OFFSET(Data!$A$1,MATCH($D214,Data!$CG:$CG,0)-1,MATCH($E214&amp;"/"&amp;AA$1,Data!$1:$1,0)-1)))</f>
        <v/>
      </c>
      <c r="AB214" s="250" t="str">
        <f ca="1">IF(ISERROR(OFFSET(Data!$A$1,MATCH($D214,Data!$CG:$CG,0)-1,MATCH($E214&amp;"/"&amp;AB$1,Data!$1:$1,0)-1))=TRUE,"",IF(OFFSET(Data!$A$1,MATCH($D214,Data!$CG:$CG,0)-1,MATCH($E214&amp;"/"&amp;AB$1,Data!$1:$1,0)-1)=0,"",OFFSET(Data!$A$1,MATCH($D214,Data!$CG:$CG,0)-1,MATCH($E214&amp;"/"&amp;AB$1,Data!$1:$1,0)-1)))</f>
        <v/>
      </c>
      <c r="AC214" s="250" t="str">
        <f ca="1">IF(ISERROR(OFFSET(Data!$A$1,MATCH($D214,Data!$CG:$CG,0)-1,MATCH($E214&amp;"/"&amp;AC$1,Data!$1:$1,0)-1))=TRUE,"",IF(OFFSET(Data!$A$1,MATCH($D214,Data!$CG:$CG,0)-1,MATCH($E214&amp;"/"&amp;AC$1,Data!$1:$1,0)-1)=0,"",OFFSET(Data!$A$1,MATCH($D214,Data!$CG:$CG,0)-1,MATCH($E214&amp;"/"&amp;AC$1,Data!$1:$1,0)-1)))</f>
        <v/>
      </c>
      <c r="AD214" s="250" t="str">
        <f ca="1">IF(ISERROR(OFFSET(Data!$A$1,MATCH($D214,Data!$CG:$CG,0)-1,MATCH($E214&amp;"/"&amp;AD$1,Data!$1:$1,0)-1))=TRUE,"",IF(OFFSET(Data!$A$1,MATCH($D214,Data!$CG:$CG,0)-1,MATCH($E214&amp;"/"&amp;AD$1,Data!$1:$1,0)-1)=0,"",OFFSET(Data!$A$1,MATCH($D214,Data!$CG:$CG,0)-1,MATCH($E214&amp;"/"&amp;AD$1,Data!$1:$1,0)-1)))</f>
        <v/>
      </c>
      <c r="AE214" s="250" t="str">
        <f ca="1">IF(ISERROR(OFFSET(Data!$A$1,MATCH($D214,Data!$CG:$CG,0)-1,MATCH($E214&amp;"/"&amp;AE$1,Data!$1:$1,0)-1))=TRUE,"",IF(OFFSET(Data!$A$1,MATCH($D214,Data!$CG:$CG,0)-1,MATCH($E214&amp;"/"&amp;AE$1,Data!$1:$1,0)-1)=0,"",OFFSET(Data!$A$1,MATCH($D214,Data!$CG:$CG,0)-1,MATCH($E214&amp;"/"&amp;AE$1,Data!$1:$1,0)-1)))</f>
        <v/>
      </c>
      <c r="AF214" s="251" t="str">
        <f ca="1">IF(ISERROR(OFFSET(Data!$A$1,MATCH($D214,Data!$CG:$CG,0)-1,MATCH($E214&amp;"/"&amp;AF$1,Data!$1:$1,0)-1))=TRUE,"",IF(OFFSET(Data!$A$1,MATCH($D214,Data!$CG:$CG,0)-1,MATCH($E214&amp;"/"&amp;AF$1,Data!$1:$1,0)-1)=0,"",OFFSET(Data!$A$1,MATCH($D214,Data!$CG:$CG,0)-1,MATCH($E214&amp;"/"&amp;AF$1,Data!$1:$1,0)-1)))</f>
        <v/>
      </c>
      <c r="AG214" s="210">
        <f t="shared" ca="1" si="8"/>
        <v>0</v>
      </c>
      <c r="AH214" s="211">
        <f ca="1">AG214</f>
        <v>0</v>
      </c>
    </row>
    <row r="215" spans="1:34" ht="15" hidden="1" customHeight="1" thickBot="1" x14ac:dyDescent="0.3">
      <c r="A215" s="446"/>
      <c r="B215" s="449"/>
      <c r="C215" s="452"/>
      <c r="D215" s="28" t="e">
        <f>IF(C215&lt;&gt;"",C215,D214)</f>
        <v>#N/A</v>
      </c>
      <c r="E215" s="29" t="s">
        <v>22</v>
      </c>
      <c r="F215" s="254" t="str">
        <f ca="1">IF(ISERROR(OFFSET(Data!$A$1,MATCH($D215,Data!$CG:$CG,0)-1,MATCH($E215&amp;"/"&amp;F$1,Data!$1:$1,0)-1))=TRUE,"",IF(OFFSET(Data!$A$1,MATCH($D215,Data!$CG:$CG,0)-1,MATCH($E215&amp;"/"&amp;F$1,Data!$1:$1,0)-1)=0,"",OFFSET(Data!$A$1,MATCH($D215,Data!$CG:$CG,0)-1,MATCH($E215&amp;"/"&amp;F$1,Data!$1:$1,0)-1)))</f>
        <v/>
      </c>
      <c r="G215" s="252" t="str">
        <f ca="1">IF(ISERROR(OFFSET(Data!$A$1,MATCH($D215,Data!$CG:$CG,0)-1,MATCH($E215&amp;"/"&amp;G$1,Data!$1:$1,0)-1))=TRUE,"",IF(OFFSET(Data!$A$1,MATCH($D215,Data!$CG:$CG,0)-1,MATCH($E215&amp;"/"&amp;G$1,Data!$1:$1,0)-1)=0,"",OFFSET(Data!$A$1,MATCH($D215,Data!$CG:$CG,0)-1,MATCH($E215&amp;"/"&amp;G$1,Data!$1:$1,0)-1)))</f>
        <v/>
      </c>
      <c r="H215" s="252" t="str">
        <f ca="1">IF(ISERROR(OFFSET(Data!$A$1,MATCH($D215,Data!$CG:$CG,0)-1,MATCH($E215&amp;"/"&amp;H$1,Data!$1:$1,0)-1))=TRUE,"",IF(OFFSET(Data!$A$1,MATCH($D215,Data!$CG:$CG,0)-1,MATCH($E215&amp;"/"&amp;H$1,Data!$1:$1,0)-1)=0,"",OFFSET(Data!$A$1,MATCH($D215,Data!$CG:$CG,0)-1,MATCH($E215&amp;"/"&amp;H$1,Data!$1:$1,0)-1)))</f>
        <v/>
      </c>
      <c r="I215" s="252" t="str">
        <f ca="1">IF(ISERROR(OFFSET(Data!$A$1,MATCH($D215,Data!$CG:$CG,0)-1,MATCH($E215&amp;"/"&amp;I$1,Data!$1:$1,0)-1))=TRUE,"",IF(OFFSET(Data!$A$1,MATCH($D215,Data!$CG:$CG,0)-1,MATCH($E215&amp;"/"&amp;I$1,Data!$1:$1,0)-1)=0,"",OFFSET(Data!$A$1,MATCH($D215,Data!$CG:$CG,0)-1,MATCH($E215&amp;"/"&amp;I$1,Data!$1:$1,0)-1)))</f>
        <v/>
      </c>
      <c r="J215" s="252" t="str">
        <f ca="1">IF(ISERROR(OFFSET(Data!$A$1,MATCH($D215,Data!$CG:$CG,0)-1,MATCH($E215&amp;"/"&amp;J$1,Data!$1:$1,0)-1))=TRUE,"",IF(OFFSET(Data!$A$1,MATCH($D215,Data!$CG:$CG,0)-1,MATCH($E215&amp;"/"&amp;J$1,Data!$1:$1,0)-1)=0,"",OFFSET(Data!$A$1,MATCH($D215,Data!$CG:$CG,0)-1,MATCH($E215&amp;"/"&amp;J$1,Data!$1:$1,0)-1)))</f>
        <v/>
      </c>
      <c r="K215" s="252" t="str">
        <f ca="1">IF(ISERROR(OFFSET(Data!$A$1,MATCH($D215,Data!$CG:$CG,0)-1,MATCH($E215&amp;"/"&amp;K$1,Data!$1:$1,0)-1))=TRUE,"",IF(OFFSET(Data!$A$1,MATCH($D215,Data!$CG:$CG,0)-1,MATCH($E215&amp;"/"&amp;K$1,Data!$1:$1,0)-1)=0,"",OFFSET(Data!$A$1,MATCH($D215,Data!$CG:$CG,0)-1,MATCH($E215&amp;"/"&amp;K$1,Data!$1:$1,0)-1)))</f>
        <v/>
      </c>
      <c r="L215" s="252" t="str">
        <f ca="1">IF(ISERROR(OFFSET(Data!$A$1,MATCH($D215,Data!$CG:$CG,0)-1,MATCH($E215&amp;"/"&amp;L$1,Data!$1:$1,0)-1))=TRUE,"",IF(OFFSET(Data!$A$1,MATCH($D215,Data!$CG:$CG,0)-1,MATCH($E215&amp;"/"&amp;L$1,Data!$1:$1,0)-1)=0,"",OFFSET(Data!$A$1,MATCH($D215,Data!$CG:$CG,0)-1,MATCH($E215&amp;"/"&amp;L$1,Data!$1:$1,0)-1)))</f>
        <v/>
      </c>
      <c r="M215" s="252" t="str">
        <f ca="1">IF(ISERROR(OFFSET(Data!$A$1,MATCH($D215,Data!$CG:$CG,0)-1,MATCH($E215&amp;"/"&amp;M$1,Data!$1:$1,0)-1))=TRUE,"",IF(OFFSET(Data!$A$1,MATCH($D215,Data!$CG:$CG,0)-1,MATCH($E215&amp;"/"&amp;M$1,Data!$1:$1,0)-1)=0,"",OFFSET(Data!$A$1,MATCH($D215,Data!$CG:$CG,0)-1,MATCH($E215&amp;"/"&amp;M$1,Data!$1:$1,0)-1)))</f>
        <v/>
      </c>
      <c r="N215" s="252" t="str">
        <f ca="1">IF(ISERROR(OFFSET(Data!$A$1,MATCH($D215,Data!$CG:$CG,0)-1,MATCH($E215&amp;"/"&amp;N$1,Data!$1:$1,0)-1))=TRUE,"",IF(OFFSET(Data!$A$1,MATCH($D215,Data!$CG:$CG,0)-1,MATCH($E215&amp;"/"&amp;N$1,Data!$1:$1,0)-1)=0,"",OFFSET(Data!$A$1,MATCH($D215,Data!$CG:$CG,0)-1,MATCH($E215&amp;"/"&amp;N$1,Data!$1:$1,0)-1)))</f>
        <v/>
      </c>
      <c r="O215" s="252" t="str">
        <f ca="1">IF(ISERROR(OFFSET(Data!$A$1,MATCH($D215,Data!$CG:$CG,0)-1,MATCH($E215&amp;"/"&amp;O$1,Data!$1:$1,0)-1))=TRUE,"",IF(OFFSET(Data!$A$1,MATCH($D215,Data!$CG:$CG,0)-1,MATCH($E215&amp;"/"&amp;O$1,Data!$1:$1,0)-1)=0,"",OFFSET(Data!$A$1,MATCH($D215,Data!$CG:$CG,0)-1,MATCH($E215&amp;"/"&amp;O$1,Data!$1:$1,0)-1)))</f>
        <v/>
      </c>
      <c r="P215" s="252" t="str">
        <f ca="1">IF(ISERROR(OFFSET(Data!$A$1,MATCH($D215,Data!$CG:$CG,0)-1,MATCH($E215&amp;"/"&amp;P$1,Data!$1:$1,0)-1))=TRUE,"",IF(OFFSET(Data!$A$1,MATCH($D215,Data!$CG:$CG,0)-1,MATCH($E215&amp;"/"&amp;P$1,Data!$1:$1,0)-1)=0,"",OFFSET(Data!$A$1,MATCH($D215,Data!$CG:$CG,0)-1,MATCH($E215&amp;"/"&amp;P$1,Data!$1:$1,0)-1)))</f>
        <v/>
      </c>
      <c r="Q215" s="252" t="str">
        <f ca="1">IF(ISERROR(OFFSET(Data!$A$1,MATCH($D215,Data!$CG:$CG,0)-1,MATCH($E215&amp;"/"&amp;Q$1,Data!$1:$1,0)-1))=TRUE,"",IF(OFFSET(Data!$A$1,MATCH($D215,Data!$CG:$CG,0)-1,MATCH($E215&amp;"/"&amp;Q$1,Data!$1:$1,0)-1)=0,"",OFFSET(Data!$A$1,MATCH($D215,Data!$CG:$CG,0)-1,MATCH($E215&amp;"/"&amp;Q$1,Data!$1:$1,0)-1)))</f>
        <v/>
      </c>
      <c r="R215" s="252" t="str">
        <f ca="1">IF(ISERROR(OFFSET(Data!$A$1,MATCH($D215,Data!$CG:$CG,0)-1,MATCH($E215&amp;"/"&amp;R$1,Data!$1:$1,0)-1))=TRUE,"",IF(OFFSET(Data!$A$1,MATCH($D215,Data!$CG:$CG,0)-1,MATCH($E215&amp;"/"&amp;R$1,Data!$1:$1,0)-1)=0,"",OFFSET(Data!$A$1,MATCH($D215,Data!$CG:$CG,0)-1,MATCH($E215&amp;"/"&amp;R$1,Data!$1:$1,0)-1)))</f>
        <v/>
      </c>
      <c r="S215" s="252" t="str">
        <f ca="1">IF(ISERROR(OFFSET(Data!$A$1,MATCH($D215,Data!$CG:$CG,0)-1,MATCH($E215&amp;"/"&amp;S$1,Data!$1:$1,0)-1))=TRUE,"",IF(OFFSET(Data!$A$1,MATCH($D215,Data!$CG:$CG,0)-1,MATCH($E215&amp;"/"&amp;S$1,Data!$1:$1,0)-1)=0,"",OFFSET(Data!$A$1,MATCH($D215,Data!$CG:$CG,0)-1,MATCH($E215&amp;"/"&amp;S$1,Data!$1:$1,0)-1)))</f>
        <v/>
      </c>
      <c r="T215" s="252" t="str">
        <f ca="1">IF(ISERROR(OFFSET(Data!$A$1,MATCH($D215,Data!$CG:$CG,0)-1,MATCH($E215&amp;"/"&amp;T$1,Data!$1:$1,0)-1))=TRUE,"",IF(OFFSET(Data!$A$1,MATCH($D215,Data!$CG:$CG,0)-1,MATCH($E215&amp;"/"&amp;T$1,Data!$1:$1,0)-1)=0,"",OFFSET(Data!$A$1,MATCH($D215,Data!$CG:$CG,0)-1,MATCH($E215&amp;"/"&amp;T$1,Data!$1:$1,0)-1)))</f>
        <v/>
      </c>
      <c r="U215" s="252" t="str">
        <f ca="1">IF(ISERROR(OFFSET(Data!$A$1,MATCH($D215,Data!$CG:$CG,0)-1,MATCH($E215&amp;"/"&amp;U$1,Data!$1:$1,0)-1))=TRUE,"",IF(OFFSET(Data!$A$1,MATCH($D215,Data!$CG:$CG,0)-1,MATCH($E215&amp;"/"&amp;U$1,Data!$1:$1,0)-1)=0,"",OFFSET(Data!$A$1,MATCH($D215,Data!$CG:$CG,0)-1,MATCH($E215&amp;"/"&amp;U$1,Data!$1:$1,0)-1)))</f>
        <v/>
      </c>
      <c r="V215" s="252" t="str">
        <f ca="1">IF(ISERROR(OFFSET(Data!$A$1,MATCH($D215,Data!$CG:$CG,0)-1,MATCH($E215&amp;"/"&amp;V$1,Data!$1:$1,0)-1))=TRUE,"",IF(OFFSET(Data!$A$1,MATCH($D215,Data!$CG:$CG,0)-1,MATCH($E215&amp;"/"&amp;V$1,Data!$1:$1,0)-1)=0,"",OFFSET(Data!$A$1,MATCH($D215,Data!$CG:$CG,0)-1,MATCH($E215&amp;"/"&amp;V$1,Data!$1:$1,0)-1)))</f>
        <v/>
      </c>
      <c r="W215" s="269" t="str">
        <f ca="1">IF(ISERROR(OFFSET(Data!$A$1,MATCH($D215,Data!$CG:$CG,0)-1,MATCH($E215&amp;"/"&amp;W$1,Data!$1:$1,0)-1))=TRUE,"",IF(OFFSET(Data!$A$1,MATCH($D215,Data!$CG:$CG,0)-1,MATCH($E215&amp;"/"&amp;W$1,Data!$1:$1,0)-1)=0,"",OFFSET(Data!$A$1,MATCH($D215,Data!$CG:$CG,0)-1,MATCH($E215&amp;"/"&amp;W$1,Data!$1:$1,0)-1)))</f>
        <v/>
      </c>
      <c r="X215" s="252" t="str">
        <f ca="1">IF(ISERROR(OFFSET(Data!$A$1,MATCH($D215,Data!$CG:$CG,0)-1,MATCH($E215&amp;"/"&amp;X$1,Data!$1:$1,0)-1))=TRUE,"",IF(OFFSET(Data!$A$1,MATCH($D215,Data!$CG:$CG,0)-1,MATCH($E215&amp;"/"&amp;X$1,Data!$1:$1,0)-1)=0,"",OFFSET(Data!$A$1,MATCH($D215,Data!$CG:$CG,0)-1,MATCH($E215&amp;"/"&amp;X$1,Data!$1:$1,0)-1)))</f>
        <v/>
      </c>
      <c r="Y215" s="252" t="str">
        <f ca="1">IF(ISERROR(OFFSET(Data!$A$1,MATCH($D215,Data!$CG:$CG,0)-1,MATCH($E215&amp;"/"&amp;Y$1,Data!$1:$1,0)-1))=TRUE,"",IF(OFFSET(Data!$A$1,MATCH($D215,Data!$CG:$CG,0)-1,MATCH($E215&amp;"/"&amp;Y$1,Data!$1:$1,0)-1)=0,"",OFFSET(Data!$A$1,MATCH($D215,Data!$CG:$CG,0)-1,MATCH($E215&amp;"/"&amp;Y$1,Data!$1:$1,0)-1)))</f>
        <v/>
      </c>
      <c r="Z215" s="252" t="str">
        <f ca="1">IF(ISERROR(OFFSET(Data!$A$1,MATCH($D215,Data!$CG:$CG,0)-1,MATCH($E215&amp;"/"&amp;Z$1,Data!$1:$1,0)-1))=TRUE,"",IF(OFFSET(Data!$A$1,MATCH($D215,Data!$CG:$CG,0)-1,MATCH($E215&amp;"/"&amp;Z$1,Data!$1:$1,0)-1)=0,"",OFFSET(Data!$A$1,MATCH($D215,Data!$CG:$CG,0)-1,MATCH($E215&amp;"/"&amp;Z$1,Data!$1:$1,0)-1)))</f>
        <v/>
      </c>
      <c r="AA215" s="252" t="str">
        <f ca="1">IF(ISERROR(OFFSET(Data!$A$1,MATCH($D215,Data!$CG:$CG,0)-1,MATCH($E215&amp;"/"&amp;AA$1,Data!$1:$1,0)-1))=TRUE,"",IF(OFFSET(Data!$A$1,MATCH($D215,Data!$CG:$CG,0)-1,MATCH($E215&amp;"/"&amp;AA$1,Data!$1:$1,0)-1)=0,"",OFFSET(Data!$A$1,MATCH($D215,Data!$CG:$CG,0)-1,MATCH($E215&amp;"/"&amp;AA$1,Data!$1:$1,0)-1)))</f>
        <v/>
      </c>
      <c r="AB215" s="252" t="str">
        <f ca="1">IF(ISERROR(OFFSET(Data!$A$1,MATCH($D215,Data!$CG:$CG,0)-1,MATCH($E215&amp;"/"&amp;AB$1,Data!$1:$1,0)-1))=TRUE,"",IF(OFFSET(Data!$A$1,MATCH($D215,Data!$CG:$CG,0)-1,MATCH($E215&amp;"/"&amp;AB$1,Data!$1:$1,0)-1)=0,"",OFFSET(Data!$A$1,MATCH($D215,Data!$CG:$CG,0)-1,MATCH($E215&amp;"/"&amp;AB$1,Data!$1:$1,0)-1)))</f>
        <v/>
      </c>
      <c r="AC215" s="252" t="str">
        <f ca="1">IF(ISERROR(OFFSET(Data!$A$1,MATCH($D215,Data!$CG:$CG,0)-1,MATCH($E215&amp;"/"&amp;AC$1,Data!$1:$1,0)-1))=TRUE,"",IF(OFFSET(Data!$A$1,MATCH($D215,Data!$CG:$CG,0)-1,MATCH($E215&amp;"/"&amp;AC$1,Data!$1:$1,0)-1)=0,"",OFFSET(Data!$A$1,MATCH($D215,Data!$CG:$CG,0)-1,MATCH($E215&amp;"/"&amp;AC$1,Data!$1:$1,0)-1)))</f>
        <v/>
      </c>
      <c r="AD215" s="252" t="str">
        <f ca="1">IF(ISERROR(OFFSET(Data!$A$1,MATCH($D215,Data!$CG:$CG,0)-1,MATCH($E215&amp;"/"&amp;AD$1,Data!$1:$1,0)-1))=TRUE,"",IF(OFFSET(Data!$A$1,MATCH($D215,Data!$CG:$CG,0)-1,MATCH($E215&amp;"/"&amp;AD$1,Data!$1:$1,0)-1)=0,"",OFFSET(Data!$A$1,MATCH($D215,Data!$CG:$CG,0)-1,MATCH($E215&amp;"/"&amp;AD$1,Data!$1:$1,0)-1)))</f>
        <v/>
      </c>
      <c r="AE215" s="252" t="str">
        <f ca="1">IF(ISERROR(OFFSET(Data!$A$1,MATCH($D215,Data!$CG:$CG,0)-1,MATCH($E215&amp;"/"&amp;AE$1,Data!$1:$1,0)-1))=TRUE,"",IF(OFFSET(Data!$A$1,MATCH($D215,Data!$CG:$CG,0)-1,MATCH($E215&amp;"/"&amp;AE$1,Data!$1:$1,0)-1)=0,"",OFFSET(Data!$A$1,MATCH($D215,Data!$CG:$CG,0)-1,MATCH($E215&amp;"/"&amp;AE$1,Data!$1:$1,0)-1)))</f>
        <v/>
      </c>
      <c r="AF215" s="253" t="str">
        <f ca="1">IF(ISERROR(OFFSET(Data!$A$1,MATCH($D215,Data!$CG:$CG,0)-1,MATCH($E215&amp;"/"&amp;AF$1,Data!$1:$1,0)-1))=TRUE,"",IF(OFFSET(Data!$A$1,MATCH($D215,Data!$CG:$CG,0)-1,MATCH($E215&amp;"/"&amp;AF$1,Data!$1:$1,0)-1)=0,"",OFFSET(Data!$A$1,MATCH($D215,Data!$CG:$CG,0)-1,MATCH($E215&amp;"/"&amp;AF$1,Data!$1:$1,0)-1)))</f>
        <v/>
      </c>
      <c r="AG215" s="212">
        <f t="shared" ca="1" si="8"/>
        <v>0</v>
      </c>
      <c r="AH215" s="213">
        <f ca="1">SUM(AG214:AG215)</f>
        <v>0</v>
      </c>
    </row>
    <row r="216" spans="1:34" ht="15" hidden="1" customHeight="1" x14ac:dyDescent="0.25">
      <c r="A216" s="446"/>
      <c r="B216" s="449"/>
      <c r="C216" s="452"/>
      <c r="D216" s="28" t="e">
        <f>IF(C216&lt;&gt;"",C216,D215)</f>
        <v>#N/A</v>
      </c>
      <c r="E216" s="29" t="s">
        <v>23</v>
      </c>
      <c r="F216" s="254" t="str">
        <f ca="1">IF(ISERROR(OFFSET(Data!$A$1,MATCH($D216,Data!$CG:$CG,0)-1,MATCH($E216&amp;"/"&amp;F$1,Data!$1:$1,0)-1))=TRUE,"",IF(OFFSET(Data!$A$1,MATCH($D216,Data!$CG:$CG,0)-1,MATCH($E216&amp;"/"&amp;F$1,Data!$1:$1,0)-1)=0,"",OFFSET(Data!$A$1,MATCH($D216,Data!$CG:$CG,0)-1,MATCH($E216&amp;"/"&amp;F$1,Data!$1:$1,0)-1)))</f>
        <v/>
      </c>
      <c r="G216" s="252" t="str">
        <f ca="1">IF(ISERROR(OFFSET(Data!$A$1,MATCH($D216,Data!$CG:$CG,0)-1,MATCH($E216&amp;"/"&amp;G$1,Data!$1:$1,0)-1))=TRUE,"",IF(OFFSET(Data!$A$1,MATCH($D216,Data!$CG:$CG,0)-1,MATCH($E216&amp;"/"&amp;G$1,Data!$1:$1,0)-1)=0,"",OFFSET(Data!$A$1,MATCH($D216,Data!$CG:$CG,0)-1,MATCH($E216&amp;"/"&amp;G$1,Data!$1:$1,0)-1)))</f>
        <v/>
      </c>
      <c r="H216" s="252" t="str">
        <f ca="1">IF(ISERROR(OFFSET(Data!$A$1,MATCH($D216,Data!$CG:$CG,0)-1,MATCH($E216&amp;"/"&amp;H$1,Data!$1:$1,0)-1))=TRUE,"",IF(OFFSET(Data!$A$1,MATCH($D216,Data!$CG:$CG,0)-1,MATCH($E216&amp;"/"&amp;H$1,Data!$1:$1,0)-1)=0,"",OFFSET(Data!$A$1,MATCH($D216,Data!$CG:$CG,0)-1,MATCH($E216&amp;"/"&amp;H$1,Data!$1:$1,0)-1)))</f>
        <v/>
      </c>
      <c r="I216" s="252" t="str">
        <f ca="1">IF(ISERROR(OFFSET(Data!$A$1,MATCH($D216,Data!$CG:$CG,0)-1,MATCH($E216&amp;"/"&amp;I$1,Data!$1:$1,0)-1))=TRUE,"",IF(OFFSET(Data!$A$1,MATCH($D216,Data!$CG:$CG,0)-1,MATCH($E216&amp;"/"&amp;I$1,Data!$1:$1,0)-1)=0,"",OFFSET(Data!$A$1,MATCH($D216,Data!$CG:$CG,0)-1,MATCH($E216&amp;"/"&amp;I$1,Data!$1:$1,0)-1)))</f>
        <v/>
      </c>
      <c r="J216" s="252" t="str">
        <f ca="1">IF(ISERROR(OFFSET(Data!$A$1,MATCH($D216,Data!$CG:$CG,0)-1,MATCH($E216&amp;"/"&amp;J$1,Data!$1:$1,0)-1))=TRUE,"",IF(OFFSET(Data!$A$1,MATCH($D216,Data!$CG:$CG,0)-1,MATCH($E216&amp;"/"&amp;J$1,Data!$1:$1,0)-1)=0,"",OFFSET(Data!$A$1,MATCH($D216,Data!$CG:$CG,0)-1,MATCH($E216&amp;"/"&amp;J$1,Data!$1:$1,0)-1)))</f>
        <v/>
      </c>
      <c r="K216" s="252" t="str">
        <f ca="1">IF(ISERROR(OFFSET(Data!$A$1,MATCH($D216,Data!$CG:$CG,0)-1,MATCH($E216&amp;"/"&amp;K$1,Data!$1:$1,0)-1))=TRUE,"",IF(OFFSET(Data!$A$1,MATCH($D216,Data!$CG:$CG,0)-1,MATCH($E216&amp;"/"&amp;K$1,Data!$1:$1,0)-1)=0,"",OFFSET(Data!$A$1,MATCH($D216,Data!$CG:$CG,0)-1,MATCH($E216&amp;"/"&amp;K$1,Data!$1:$1,0)-1)))</f>
        <v/>
      </c>
      <c r="L216" s="252" t="str">
        <f ca="1">IF(ISERROR(OFFSET(Data!$A$1,MATCH($D216,Data!$CG:$CG,0)-1,MATCH($E216&amp;"/"&amp;L$1,Data!$1:$1,0)-1))=TRUE,"",IF(OFFSET(Data!$A$1,MATCH($D216,Data!$CG:$CG,0)-1,MATCH($E216&amp;"/"&amp;L$1,Data!$1:$1,0)-1)=0,"",OFFSET(Data!$A$1,MATCH($D216,Data!$CG:$CG,0)-1,MATCH($E216&amp;"/"&amp;L$1,Data!$1:$1,0)-1)))</f>
        <v/>
      </c>
      <c r="M216" s="252" t="str">
        <f ca="1">IF(ISERROR(OFFSET(Data!$A$1,MATCH($D216,Data!$CG:$CG,0)-1,MATCH($E216&amp;"/"&amp;M$1,Data!$1:$1,0)-1))=TRUE,"",IF(OFFSET(Data!$A$1,MATCH($D216,Data!$CG:$CG,0)-1,MATCH($E216&amp;"/"&amp;M$1,Data!$1:$1,0)-1)=0,"",OFFSET(Data!$A$1,MATCH($D216,Data!$CG:$CG,0)-1,MATCH($E216&amp;"/"&amp;M$1,Data!$1:$1,0)-1)))</f>
        <v/>
      </c>
      <c r="N216" s="252" t="str">
        <f ca="1">IF(ISERROR(OFFSET(Data!$A$1,MATCH($D216,Data!$CG:$CG,0)-1,MATCH($E216&amp;"/"&amp;N$1,Data!$1:$1,0)-1))=TRUE,"",IF(OFFSET(Data!$A$1,MATCH($D216,Data!$CG:$CG,0)-1,MATCH($E216&amp;"/"&amp;N$1,Data!$1:$1,0)-1)=0,"",OFFSET(Data!$A$1,MATCH($D216,Data!$CG:$CG,0)-1,MATCH($E216&amp;"/"&amp;N$1,Data!$1:$1,0)-1)))</f>
        <v/>
      </c>
      <c r="O216" s="252" t="str">
        <f ca="1">IF(ISERROR(OFFSET(Data!$A$1,MATCH($D216,Data!$CG:$CG,0)-1,MATCH($E216&amp;"/"&amp;O$1,Data!$1:$1,0)-1))=TRUE,"",IF(OFFSET(Data!$A$1,MATCH($D216,Data!$CG:$CG,0)-1,MATCH($E216&amp;"/"&amp;O$1,Data!$1:$1,0)-1)=0,"",OFFSET(Data!$A$1,MATCH($D216,Data!$CG:$CG,0)-1,MATCH($E216&amp;"/"&amp;O$1,Data!$1:$1,0)-1)))</f>
        <v/>
      </c>
      <c r="P216" s="252" t="str">
        <f ca="1">IF(ISERROR(OFFSET(Data!$A$1,MATCH($D216,Data!$CG:$CG,0)-1,MATCH($E216&amp;"/"&amp;P$1,Data!$1:$1,0)-1))=TRUE,"",IF(OFFSET(Data!$A$1,MATCH($D216,Data!$CG:$CG,0)-1,MATCH($E216&amp;"/"&amp;P$1,Data!$1:$1,0)-1)=0,"",OFFSET(Data!$A$1,MATCH($D216,Data!$CG:$CG,0)-1,MATCH($E216&amp;"/"&amp;P$1,Data!$1:$1,0)-1)))</f>
        <v/>
      </c>
      <c r="Q216" s="252" t="str">
        <f ca="1">IF(ISERROR(OFFSET(Data!$A$1,MATCH($D216,Data!$CG:$CG,0)-1,MATCH($E216&amp;"/"&amp;Q$1,Data!$1:$1,0)-1))=TRUE,"",IF(OFFSET(Data!$A$1,MATCH($D216,Data!$CG:$CG,0)-1,MATCH($E216&amp;"/"&amp;Q$1,Data!$1:$1,0)-1)=0,"",OFFSET(Data!$A$1,MATCH($D216,Data!$CG:$CG,0)-1,MATCH($E216&amp;"/"&amp;Q$1,Data!$1:$1,0)-1)))</f>
        <v/>
      </c>
      <c r="R216" s="252" t="str">
        <f ca="1">IF(ISERROR(OFFSET(Data!$A$1,MATCH($D216,Data!$CG:$CG,0)-1,MATCH($E216&amp;"/"&amp;R$1,Data!$1:$1,0)-1))=TRUE,"",IF(OFFSET(Data!$A$1,MATCH($D216,Data!$CG:$CG,0)-1,MATCH($E216&amp;"/"&amp;R$1,Data!$1:$1,0)-1)=0,"",OFFSET(Data!$A$1,MATCH($D216,Data!$CG:$CG,0)-1,MATCH($E216&amp;"/"&amp;R$1,Data!$1:$1,0)-1)))</f>
        <v/>
      </c>
      <c r="S216" s="252" t="str">
        <f ca="1">IF(ISERROR(OFFSET(Data!$A$1,MATCH($D216,Data!$CG:$CG,0)-1,MATCH($E216&amp;"/"&amp;S$1,Data!$1:$1,0)-1))=TRUE,"",IF(OFFSET(Data!$A$1,MATCH($D216,Data!$CG:$CG,0)-1,MATCH($E216&amp;"/"&amp;S$1,Data!$1:$1,0)-1)=0,"",OFFSET(Data!$A$1,MATCH($D216,Data!$CG:$CG,0)-1,MATCH($E216&amp;"/"&amp;S$1,Data!$1:$1,0)-1)))</f>
        <v/>
      </c>
      <c r="T216" s="252" t="str">
        <f ca="1">IF(ISERROR(OFFSET(Data!$A$1,MATCH($D216,Data!$CG:$CG,0)-1,MATCH($E216&amp;"/"&amp;T$1,Data!$1:$1,0)-1))=TRUE,"",IF(OFFSET(Data!$A$1,MATCH($D216,Data!$CG:$CG,0)-1,MATCH($E216&amp;"/"&amp;T$1,Data!$1:$1,0)-1)=0,"",OFFSET(Data!$A$1,MATCH($D216,Data!$CG:$CG,0)-1,MATCH($E216&amp;"/"&amp;T$1,Data!$1:$1,0)-1)))</f>
        <v/>
      </c>
      <c r="U216" s="252" t="str">
        <f ca="1">IF(ISERROR(OFFSET(Data!$A$1,MATCH($D216,Data!$CG:$CG,0)-1,MATCH($E216&amp;"/"&amp;U$1,Data!$1:$1,0)-1))=TRUE,"",IF(OFFSET(Data!$A$1,MATCH($D216,Data!$CG:$CG,0)-1,MATCH($E216&amp;"/"&amp;U$1,Data!$1:$1,0)-1)=0,"",OFFSET(Data!$A$1,MATCH($D216,Data!$CG:$CG,0)-1,MATCH($E216&amp;"/"&amp;U$1,Data!$1:$1,0)-1)))</f>
        <v/>
      </c>
      <c r="V216" s="252" t="str">
        <f ca="1">IF(ISERROR(OFFSET(Data!$A$1,MATCH($D216,Data!$CG:$CG,0)-1,MATCH($E216&amp;"/"&amp;V$1,Data!$1:$1,0)-1))=TRUE,"",IF(OFFSET(Data!$A$1,MATCH($D216,Data!$CG:$CG,0)-1,MATCH($E216&amp;"/"&amp;V$1,Data!$1:$1,0)-1)=0,"",OFFSET(Data!$A$1,MATCH($D216,Data!$CG:$CG,0)-1,MATCH($E216&amp;"/"&amp;V$1,Data!$1:$1,0)-1)))</f>
        <v/>
      </c>
      <c r="W216" s="269" t="str">
        <f ca="1">IF(ISERROR(OFFSET(Data!$A$1,MATCH($D216,Data!$CG:$CG,0)-1,MATCH($E216&amp;"/"&amp;W$1,Data!$1:$1,0)-1))=TRUE,"",IF(OFFSET(Data!$A$1,MATCH($D216,Data!$CG:$CG,0)-1,MATCH($E216&amp;"/"&amp;W$1,Data!$1:$1,0)-1)=0,"",OFFSET(Data!$A$1,MATCH($D216,Data!$CG:$CG,0)-1,MATCH($E216&amp;"/"&amp;W$1,Data!$1:$1,0)-1)))</f>
        <v/>
      </c>
      <c r="X216" s="252" t="str">
        <f ca="1">IF(ISERROR(OFFSET(Data!$A$1,MATCH($D216,Data!$CG:$CG,0)-1,MATCH($E216&amp;"/"&amp;X$1,Data!$1:$1,0)-1))=TRUE,"",IF(OFFSET(Data!$A$1,MATCH($D216,Data!$CG:$CG,0)-1,MATCH($E216&amp;"/"&amp;X$1,Data!$1:$1,0)-1)=0,"",OFFSET(Data!$A$1,MATCH($D216,Data!$CG:$CG,0)-1,MATCH($E216&amp;"/"&amp;X$1,Data!$1:$1,0)-1)))</f>
        <v/>
      </c>
      <c r="Y216" s="252" t="str">
        <f ca="1">IF(ISERROR(OFFSET(Data!$A$1,MATCH($D216,Data!$CG:$CG,0)-1,MATCH($E216&amp;"/"&amp;Y$1,Data!$1:$1,0)-1))=TRUE,"",IF(OFFSET(Data!$A$1,MATCH($D216,Data!$CG:$CG,0)-1,MATCH($E216&amp;"/"&amp;Y$1,Data!$1:$1,0)-1)=0,"",OFFSET(Data!$A$1,MATCH($D216,Data!$CG:$CG,0)-1,MATCH($E216&amp;"/"&amp;Y$1,Data!$1:$1,0)-1)))</f>
        <v/>
      </c>
      <c r="Z216" s="252" t="str">
        <f ca="1">IF(ISERROR(OFFSET(Data!$A$1,MATCH($D216,Data!$CG:$CG,0)-1,MATCH($E216&amp;"/"&amp;Z$1,Data!$1:$1,0)-1))=TRUE,"",IF(OFFSET(Data!$A$1,MATCH($D216,Data!$CG:$CG,0)-1,MATCH($E216&amp;"/"&amp;Z$1,Data!$1:$1,0)-1)=0,"",OFFSET(Data!$A$1,MATCH($D216,Data!$CG:$CG,0)-1,MATCH($E216&amp;"/"&amp;Z$1,Data!$1:$1,0)-1)))</f>
        <v/>
      </c>
      <c r="AA216" s="252" t="str">
        <f ca="1">IF(ISERROR(OFFSET(Data!$A$1,MATCH($D216,Data!$CG:$CG,0)-1,MATCH($E216&amp;"/"&amp;AA$1,Data!$1:$1,0)-1))=TRUE,"",IF(OFFSET(Data!$A$1,MATCH($D216,Data!$CG:$CG,0)-1,MATCH($E216&amp;"/"&amp;AA$1,Data!$1:$1,0)-1)=0,"",OFFSET(Data!$A$1,MATCH($D216,Data!$CG:$CG,0)-1,MATCH($E216&amp;"/"&amp;AA$1,Data!$1:$1,0)-1)))</f>
        <v/>
      </c>
      <c r="AB216" s="252" t="str">
        <f ca="1">IF(ISERROR(OFFSET(Data!$A$1,MATCH($D216,Data!$CG:$CG,0)-1,MATCH($E216&amp;"/"&amp;AB$1,Data!$1:$1,0)-1))=TRUE,"",IF(OFFSET(Data!$A$1,MATCH($D216,Data!$CG:$CG,0)-1,MATCH($E216&amp;"/"&amp;AB$1,Data!$1:$1,0)-1)=0,"",OFFSET(Data!$A$1,MATCH($D216,Data!$CG:$CG,0)-1,MATCH($E216&amp;"/"&amp;AB$1,Data!$1:$1,0)-1)))</f>
        <v/>
      </c>
      <c r="AC216" s="252" t="str">
        <f ca="1">IF(ISERROR(OFFSET(Data!$A$1,MATCH($D216,Data!$CG:$CG,0)-1,MATCH($E216&amp;"/"&amp;AC$1,Data!$1:$1,0)-1))=TRUE,"",IF(OFFSET(Data!$A$1,MATCH($D216,Data!$CG:$CG,0)-1,MATCH($E216&amp;"/"&amp;AC$1,Data!$1:$1,0)-1)=0,"",OFFSET(Data!$A$1,MATCH($D216,Data!$CG:$CG,0)-1,MATCH($E216&amp;"/"&amp;AC$1,Data!$1:$1,0)-1)))</f>
        <v/>
      </c>
      <c r="AD216" s="252" t="str">
        <f ca="1">IF(ISERROR(OFFSET(Data!$A$1,MATCH($D216,Data!$CG:$CG,0)-1,MATCH($E216&amp;"/"&amp;AD$1,Data!$1:$1,0)-1))=TRUE,"",IF(OFFSET(Data!$A$1,MATCH($D216,Data!$CG:$CG,0)-1,MATCH($E216&amp;"/"&amp;AD$1,Data!$1:$1,0)-1)=0,"",OFFSET(Data!$A$1,MATCH($D216,Data!$CG:$CG,0)-1,MATCH($E216&amp;"/"&amp;AD$1,Data!$1:$1,0)-1)))</f>
        <v/>
      </c>
      <c r="AE216" s="252" t="str">
        <f ca="1">IF(ISERROR(OFFSET(Data!$A$1,MATCH($D216,Data!$CG:$CG,0)-1,MATCH($E216&amp;"/"&amp;AE$1,Data!$1:$1,0)-1))=TRUE,"",IF(OFFSET(Data!$A$1,MATCH($D216,Data!$CG:$CG,0)-1,MATCH($E216&amp;"/"&amp;AE$1,Data!$1:$1,0)-1)=0,"",OFFSET(Data!$A$1,MATCH($D216,Data!$CG:$CG,0)-1,MATCH($E216&amp;"/"&amp;AE$1,Data!$1:$1,0)-1)))</f>
        <v/>
      </c>
      <c r="AF216" s="253" t="str">
        <f ca="1">IF(ISERROR(OFFSET(Data!$A$1,MATCH($D216,Data!$CG:$CG,0)-1,MATCH($E216&amp;"/"&amp;AF$1,Data!$1:$1,0)-1))=TRUE,"",IF(OFFSET(Data!$A$1,MATCH($D216,Data!$CG:$CG,0)-1,MATCH($E216&amp;"/"&amp;AF$1,Data!$1:$1,0)-1)=0,"",OFFSET(Data!$A$1,MATCH($D216,Data!$CG:$CG,0)-1,MATCH($E216&amp;"/"&amp;AF$1,Data!$1:$1,0)-1)))</f>
        <v/>
      </c>
      <c r="AG216" s="212">
        <f t="shared" ca="1" si="8"/>
        <v>0</v>
      </c>
      <c r="AH216" s="213">
        <f ca="1">SUM(AG214:AG216)</f>
        <v>0</v>
      </c>
    </row>
    <row r="217" spans="1:34" ht="15.75" hidden="1" customHeight="1" x14ac:dyDescent="0.25">
      <c r="A217" s="446"/>
      <c r="B217" s="449"/>
      <c r="C217" s="452"/>
      <c r="D217" s="28" t="e">
        <f>IF(C217&lt;&gt;"",C217,D216)</f>
        <v>#N/A</v>
      </c>
      <c r="E217" s="29" t="s">
        <v>24</v>
      </c>
      <c r="F217" s="254" t="str">
        <f ca="1">IF(ISERROR(OFFSET(Data!$A$1,MATCH($D217,Data!$CG:$CG,0)-1,MATCH($E217&amp;"/"&amp;F$1,Data!$1:$1,0)-1))=TRUE,"",IF(OFFSET(Data!$A$1,MATCH($D217,Data!$CG:$CG,0)-1,MATCH($E217&amp;"/"&amp;F$1,Data!$1:$1,0)-1)=0,"",OFFSET(Data!$A$1,MATCH($D217,Data!$CG:$CG,0)-1,MATCH($E217&amp;"/"&amp;F$1,Data!$1:$1,0)-1)))</f>
        <v/>
      </c>
      <c r="G217" s="252" t="str">
        <f ca="1">IF(ISERROR(OFFSET(Data!$A$1,MATCH($D217,Data!$CG:$CG,0)-1,MATCH($E217&amp;"/"&amp;G$1,Data!$1:$1,0)-1))=TRUE,"",IF(OFFSET(Data!$A$1,MATCH($D217,Data!$CG:$CG,0)-1,MATCH($E217&amp;"/"&amp;G$1,Data!$1:$1,0)-1)=0,"",OFFSET(Data!$A$1,MATCH($D217,Data!$CG:$CG,0)-1,MATCH($E217&amp;"/"&amp;G$1,Data!$1:$1,0)-1)))</f>
        <v/>
      </c>
      <c r="H217" s="252" t="str">
        <f ca="1">IF(ISERROR(OFFSET(Data!$A$1,MATCH($D217,Data!$CG:$CG,0)-1,MATCH($E217&amp;"/"&amp;H$1,Data!$1:$1,0)-1))=TRUE,"",IF(OFFSET(Data!$A$1,MATCH($D217,Data!$CG:$CG,0)-1,MATCH($E217&amp;"/"&amp;H$1,Data!$1:$1,0)-1)=0,"",OFFSET(Data!$A$1,MATCH($D217,Data!$CG:$CG,0)-1,MATCH($E217&amp;"/"&amp;H$1,Data!$1:$1,0)-1)))</f>
        <v/>
      </c>
      <c r="I217" s="252" t="str">
        <f ca="1">IF(ISERROR(OFFSET(Data!$A$1,MATCH($D217,Data!$CG:$CG,0)-1,MATCH($E217&amp;"/"&amp;I$1,Data!$1:$1,0)-1))=TRUE,"",IF(OFFSET(Data!$A$1,MATCH($D217,Data!$CG:$CG,0)-1,MATCH($E217&amp;"/"&amp;I$1,Data!$1:$1,0)-1)=0,"",OFFSET(Data!$A$1,MATCH($D217,Data!$CG:$CG,0)-1,MATCH($E217&amp;"/"&amp;I$1,Data!$1:$1,0)-1)))</f>
        <v/>
      </c>
      <c r="J217" s="252" t="str">
        <f ca="1">IF(ISERROR(OFFSET(Data!$A$1,MATCH($D217,Data!$CG:$CG,0)-1,MATCH($E217&amp;"/"&amp;J$1,Data!$1:$1,0)-1))=TRUE,"",IF(OFFSET(Data!$A$1,MATCH($D217,Data!$CG:$CG,0)-1,MATCH($E217&amp;"/"&amp;J$1,Data!$1:$1,0)-1)=0,"",OFFSET(Data!$A$1,MATCH($D217,Data!$CG:$CG,0)-1,MATCH($E217&amp;"/"&amp;J$1,Data!$1:$1,0)-1)))</f>
        <v/>
      </c>
      <c r="K217" s="252" t="str">
        <f ca="1">IF(ISERROR(OFFSET(Data!$A$1,MATCH($D217,Data!$CG:$CG,0)-1,MATCH($E217&amp;"/"&amp;K$1,Data!$1:$1,0)-1))=TRUE,"",IF(OFFSET(Data!$A$1,MATCH($D217,Data!$CG:$CG,0)-1,MATCH($E217&amp;"/"&amp;K$1,Data!$1:$1,0)-1)=0,"",OFFSET(Data!$A$1,MATCH($D217,Data!$CG:$CG,0)-1,MATCH($E217&amp;"/"&amp;K$1,Data!$1:$1,0)-1)))</f>
        <v/>
      </c>
      <c r="L217" s="252" t="str">
        <f ca="1">IF(ISERROR(OFFSET(Data!$A$1,MATCH($D217,Data!$CG:$CG,0)-1,MATCH($E217&amp;"/"&amp;L$1,Data!$1:$1,0)-1))=TRUE,"",IF(OFFSET(Data!$A$1,MATCH($D217,Data!$CG:$CG,0)-1,MATCH($E217&amp;"/"&amp;L$1,Data!$1:$1,0)-1)=0,"",OFFSET(Data!$A$1,MATCH($D217,Data!$CG:$CG,0)-1,MATCH($E217&amp;"/"&amp;L$1,Data!$1:$1,0)-1)))</f>
        <v/>
      </c>
      <c r="M217" s="252" t="str">
        <f ca="1">IF(ISERROR(OFFSET(Data!$A$1,MATCH($D217,Data!$CG:$CG,0)-1,MATCH($E217&amp;"/"&amp;M$1,Data!$1:$1,0)-1))=TRUE,"",IF(OFFSET(Data!$A$1,MATCH($D217,Data!$CG:$CG,0)-1,MATCH($E217&amp;"/"&amp;M$1,Data!$1:$1,0)-1)=0,"",OFFSET(Data!$A$1,MATCH($D217,Data!$CG:$CG,0)-1,MATCH($E217&amp;"/"&amp;M$1,Data!$1:$1,0)-1)))</f>
        <v/>
      </c>
      <c r="N217" s="252" t="str">
        <f ca="1">IF(ISERROR(OFFSET(Data!$A$1,MATCH($D217,Data!$CG:$CG,0)-1,MATCH($E217&amp;"/"&amp;N$1,Data!$1:$1,0)-1))=TRUE,"",IF(OFFSET(Data!$A$1,MATCH($D217,Data!$CG:$CG,0)-1,MATCH($E217&amp;"/"&amp;N$1,Data!$1:$1,0)-1)=0,"",OFFSET(Data!$A$1,MATCH($D217,Data!$CG:$CG,0)-1,MATCH($E217&amp;"/"&amp;N$1,Data!$1:$1,0)-1)))</f>
        <v/>
      </c>
      <c r="O217" s="252" t="str">
        <f ca="1">IF(ISERROR(OFFSET(Data!$A$1,MATCH($D217,Data!$CG:$CG,0)-1,MATCH($E217&amp;"/"&amp;O$1,Data!$1:$1,0)-1))=TRUE,"",IF(OFFSET(Data!$A$1,MATCH($D217,Data!$CG:$CG,0)-1,MATCH($E217&amp;"/"&amp;O$1,Data!$1:$1,0)-1)=0,"",OFFSET(Data!$A$1,MATCH($D217,Data!$CG:$CG,0)-1,MATCH($E217&amp;"/"&amp;O$1,Data!$1:$1,0)-1)))</f>
        <v/>
      </c>
      <c r="P217" s="252" t="str">
        <f ca="1">IF(ISERROR(OFFSET(Data!$A$1,MATCH($D217,Data!$CG:$CG,0)-1,MATCH($E217&amp;"/"&amp;P$1,Data!$1:$1,0)-1))=TRUE,"",IF(OFFSET(Data!$A$1,MATCH($D217,Data!$CG:$CG,0)-1,MATCH($E217&amp;"/"&amp;P$1,Data!$1:$1,0)-1)=0,"",OFFSET(Data!$A$1,MATCH($D217,Data!$CG:$CG,0)-1,MATCH($E217&amp;"/"&amp;P$1,Data!$1:$1,0)-1)))</f>
        <v/>
      </c>
      <c r="Q217" s="252" t="str">
        <f ca="1">IF(ISERROR(OFFSET(Data!$A$1,MATCH($D217,Data!$CG:$CG,0)-1,MATCH($E217&amp;"/"&amp;Q$1,Data!$1:$1,0)-1))=TRUE,"",IF(OFFSET(Data!$A$1,MATCH($D217,Data!$CG:$CG,0)-1,MATCH($E217&amp;"/"&amp;Q$1,Data!$1:$1,0)-1)=0,"",OFFSET(Data!$A$1,MATCH($D217,Data!$CG:$CG,0)-1,MATCH($E217&amp;"/"&amp;Q$1,Data!$1:$1,0)-1)))</f>
        <v/>
      </c>
      <c r="R217" s="252" t="str">
        <f ca="1">IF(ISERROR(OFFSET(Data!$A$1,MATCH($D217,Data!$CG:$CG,0)-1,MATCH($E217&amp;"/"&amp;R$1,Data!$1:$1,0)-1))=TRUE,"",IF(OFFSET(Data!$A$1,MATCH($D217,Data!$CG:$CG,0)-1,MATCH($E217&amp;"/"&amp;R$1,Data!$1:$1,0)-1)=0,"",OFFSET(Data!$A$1,MATCH($D217,Data!$CG:$CG,0)-1,MATCH($E217&amp;"/"&amp;R$1,Data!$1:$1,0)-1)))</f>
        <v/>
      </c>
      <c r="S217" s="252" t="str">
        <f ca="1">IF(ISERROR(OFFSET(Data!$A$1,MATCH($D217,Data!$CG:$CG,0)-1,MATCH($E217&amp;"/"&amp;S$1,Data!$1:$1,0)-1))=TRUE,"",IF(OFFSET(Data!$A$1,MATCH($D217,Data!$CG:$CG,0)-1,MATCH($E217&amp;"/"&amp;S$1,Data!$1:$1,0)-1)=0,"",OFFSET(Data!$A$1,MATCH($D217,Data!$CG:$CG,0)-1,MATCH($E217&amp;"/"&amp;S$1,Data!$1:$1,0)-1)))</f>
        <v/>
      </c>
      <c r="T217" s="252" t="str">
        <f ca="1">IF(ISERROR(OFFSET(Data!$A$1,MATCH($D217,Data!$CG:$CG,0)-1,MATCH($E217&amp;"/"&amp;T$1,Data!$1:$1,0)-1))=TRUE,"",IF(OFFSET(Data!$A$1,MATCH($D217,Data!$CG:$CG,0)-1,MATCH($E217&amp;"/"&amp;T$1,Data!$1:$1,0)-1)=0,"",OFFSET(Data!$A$1,MATCH($D217,Data!$CG:$CG,0)-1,MATCH($E217&amp;"/"&amp;T$1,Data!$1:$1,0)-1)))</f>
        <v/>
      </c>
      <c r="U217" s="252" t="str">
        <f ca="1">IF(ISERROR(OFFSET(Data!$A$1,MATCH($D217,Data!$CG:$CG,0)-1,MATCH($E217&amp;"/"&amp;U$1,Data!$1:$1,0)-1))=TRUE,"",IF(OFFSET(Data!$A$1,MATCH($D217,Data!$CG:$CG,0)-1,MATCH($E217&amp;"/"&amp;U$1,Data!$1:$1,0)-1)=0,"",OFFSET(Data!$A$1,MATCH($D217,Data!$CG:$CG,0)-1,MATCH($E217&amp;"/"&amp;U$1,Data!$1:$1,0)-1)))</f>
        <v/>
      </c>
      <c r="V217" s="252" t="str">
        <f ca="1">IF(ISERROR(OFFSET(Data!$A$1,MATCH($D217,Data!$CG:$CG,0)-1,MATCH($E217&amp;"/"&amp;V$1,Data!$1:$1,0)-1))=TRUE,"",IF(OFFSET(Data!$A$1,MATCH($D217,Data!$CG:$CG,0)-1,MATCH($E217&amp;"/"&amp;V$1,Data!$1:$1,0)-1)=0,"",OFFSET(Data!$A$1,MATCH($D217,Data!$CG:$CG,0)-1,MATCH($E217&amp;"/"&amp;V$1,Data!$1:$1,0)-1)))</f>
        <v/>
      </c>
      <c r="W217" s="269" t="str">
        <f ca="1">IF(ISERROR(OFFSET(Data!$A$1,MATCH($D217,Data!$CG:$CG,0)-1,MATCH($E217&amp;"/"&amp;W$1,Data!$1:$1,0)-1))=TRUE,"",IF(OFFSET(Data!$A$1,MATCH($D217,Data!$CG:$CG,0)-1,MATCH($E217&amp;"/"&amp;W$1,Data!$1:$1,0)-1)=0,"",OFFSET(Data!$A$1,MATCH($D217,Data!$CG:$CG,0)-1,MATCH($E217&amp;"/"&amp;W$1,Data!$1:$1,0)-1)))</f>
        <v/>
      </c>
      <c r="X217" s="252" t="str">
        <f ca="1">IF(ISERROR(OFFSET(Data!$A$1,MATCH($D217,Data!$CG:$CG,0)-1,MATCH($E217&amp;"/"&amp;X$1,Data!$1:$1,0)-1))=TRUE,"",IF(OFFSET(Data!$A$1,MATCH($D217,Data!$CG:$CG,0)-1,MATCH($E217&amp;"/"&amp;X$1,Data!$1:$1,0)-1)=0,"",OFFSET(Data!$A$1,MATCH($D217,Data!$CG:$CG,0)-1,MATCH($E217&amp;"/"&amp;X$1,Data!$1:$1,0)-1)))</f>
        <v/>
      </c>
      <c r="Y217" s="252" t="str">
        <f ca="1">IF(ISERROR(OFFSET(Data!$A$1,MATCH($D217,Data!$CG:$CG,0)-1,MATCH($E217&amp;"/"&amp;Y$1,Data!$1:$1,0)-1))=TRUE,"",IF(OFFSET(Data!$A$1,MATCH($D217,Data!$CG:$CG,0)-1,MATCH($E217&amp;"/"&amp;Y$1,Data!$1:$1,0)-1)=0,"",OFFSET(Data!$A$1,MATCH($D217,Data!$CG:$CG,0)-1,MATCH($E217&amp;"/"&amp;Y$1,Data!$1:$1,0)-1)))</f>
        <v/>
      </c>
      <c r="Z217" s="252" t="str">
        <f ca="1">IF(ISERROR(OFFSET(Data!$A$1,MATCH($D217,Data!$CG:$CG,0)-1,MATCH($E217&amp;"/"&amp;Z$1,Data!$1:$1,0)-1))=TRUE,"",IF(OFFSET(Data!$A$1,MATCH($D217,Data!$CG:$CG,0)-1,MATCH($E217&amp;"/"&amp;Z$1,Data!$1:$1,0)-1)=0,"",OFFSET(Data!$A$1,MATCH($D217,Data!$CG:$CG,0)-1,MATCH($E217&amp;"/"&amp;Z$1,Data!$1:$1,0)-1)))</f>
        <v/>
      </c>
      <c r="AA217" s="252" t="str">
        <f ca="1">IF(ISERROR(OFFSET(Data!$A$1,MATCH($D217,Data!$CG:$CG,0)-1,MATCH($E217&amp;"/"&amp;AA$1,Data!$1:$1,0)-1))=TRUE,"",IF(OFFSET(Data!$A$1,MATCH($D217,Data!$CG:$CG,0)-1,MATCH($E217&amp;"/"&amp;AA$1,Data!$1:$1,0)-1)=0,"",OFFSET(Data!$A$1,MATCH($D217,Data!$CG:$CG,0)-1,MATCH($E217&amp;"/"&amp;AA$1,Data!$1:$1,0)-1)))</f>
        <v/>
      </c>
      <c r="AB217" s="252" t="str">
        <f ca="1">IF(ISERROR(OFFSET(Data!$A$1,MATCH($D217,Data!$CG:$CG,0)-1,MATCH($E217&amp;"/"&amp;AB$1,Data!$1:$1,0)-1))=TRUE,"",IF(OFFSET(Data!$A$1,MATCH($D217,Data!$CG:$CG,0)-1,MATCH($E217&amp;"/"&amp;AB$1,Data!$1:$1,0)-1)=0,"",OFFSET(Data!$A$1,MATCH($D217,Data!$CG:$CG,0)-1,MATCH($E217&amp;"/"&amp;AB$1,Data!$1:$1,0)-1)))</f>
        <v/>
      </c>
      <c r="AC217" s="252" t="str">
        <f ca="1">IF(ISERROR(OFFSET(Data!$A$1,MATCH($D217,Data!$CG:$CG,0)-1,MATCH($E217&amp;"/"&amp;AC$1,Data!$1:$1,0)-1))=TRUE,"",IF(OFFSET(Data!$A$1,MATCH($D217,Data!$CG:$CG,0)-1,MATCH($E217&amp;"/"&amp;AC$1,Data!$1:$1,0)-1)=0,"",OFFSET(Data!$A$1,MATCH($D217,Data!$CG:$CG,0)-1,MATCH($E217&amp;"/"&amp;AC$1,Data!$1:$1,0)-1)))</f>
        <v/>
      </c>
      <c r="AD217" s="252" t="str">
        <f ca="1">IF(ISERROR(OFFSET(Data!$A$1,MATCH($D217,Data!$CG:$CG,0)-1,MATCH($E217&amp;"/"&amp;AD$1,Data!$1:$1,0)-1))=TRUE,"",IF(OFFSET(Data!$A$1,MATCH($D217,Data!$CG:$CG,0)-1,MATCH($E217&amp;"/"&amp;AD$1,Data!$1:$1,0)-1)=0,"",OFFSET(Data!$A$1,MATCH($D217,Data!$CG:$CG,0)-1,MATCH($E217&amp;"/"&amp;AD$1,Data!$1:$1,0)-1)))</f>
        <v/>
      </c>
      <c r="AE217" s="252" t="str">
        <f ca="1">IF(ISERROR(OFFSET(Data!$A$1,MATCH($D217,Data!$CG:$CG,0)-1,MATCH($E217&amp;"/"&amp;AE$1,Data!$1:$1,0)-1))=TRUE,"",IF(OFFSET(Data!$A$1,MATCH($D217,Data!$CG:$CG,0)-1,MATCH($E217&amp;"/"&amp;AE$1,Data!$1:$1,0)-1)=0,"",OFFSET(Data!$A$1,MATCH($D217,Data!$CG:$CG,0)-1,MATCH($E217&amp;"/"&amp;AE$1,Data!$1:$1,0)-1)))</f>
        <v/>
      </c>
      <c r="AF217" s="253" t="str">
        <f ca="1">IF(ISERROR(OFFSET(Data!$A$1,MATCH($D217,Data!$CG:$CG,0)-1,MATCH($E217&amp;"/"&amp;AF$1,Data!$1:$1,0)-1))=TRUE,"",IF(OFFSET(Data!$A$1,MATCH($D217,Data!$CG:$CG,0)-1,MATCH($E217&amp;"/"&amp;AF$1,Data!$1:$1,0)-1)=0,"",OFFSET(Data!$A$1,MATCH($D217,Data!$CG:$CG,0)-1,MATCH($E217&amp;"/"&amp;AF$1,Data!$1:$1,0)-1)))</f>
        <v/>
      </c>
      <c r="AG217" s="212">
        <f t="shared" ca="1" si="8"/>
        <v>0</v>
      </c>
      <c r="AH217" s="213">
        <f ca="1">SUM(AG214:AG217)</f>
        <v>0</v>
      </c>
    </row>
    <row r="218" spans="1:34" ht="15.75" hidden="1" customHeight="1" thickBot="1" x14ac:dyDescent="0.3">
      <c r="A218" s="447"/>
      <c r="B218" s="450"/>
      <c r="C218" s="453"/>
      <c r="D218" s="30" t="e">
        <f>IF(C218&lt;&gt;"",C218,D217)</f>
        <v>#N/A</v>
      </c>
      <c r="E218" s="31" t="s">
        <v>25</v>
      </c>
      <c r="F218" s="255" t="str">
        <f ca="1">IF(ISERROR(OFFSET(Data!$A$1,MATCH($D218,Data!$CG:$CG,0)-1,MATCH($E218&amp;"/"&amp;F$1,Data!$1:$1,0)-1))=TRUE,"",IF(OFFSET(Data!$A$1,MATCH($D218,Data!$CG:$CG,0)-1,MATCH($E218&amp;"/"&amp;F$1,Data!$1:$1,0)-1)=0,"",OFFSET(Data!$A$1,MATCH($D218,Data!$CG:$CG,0)-1,MATCH($E218&amp;"/"&amp;F$1,Data!$1:$1,0)-1)))</f>
        <v/>
      </c>
      <c r="G218" s="256" t="str">
        <f ca="1">IF(ISERROR(OFFSET(Data!$A$1,MATCH($D218,Data!$CG:$CG,0)-1,MATCH($E218&amp;"/"&amp;G$1,Data!$1:$1,0)-1))=TRUE,"",IF(OFFSET(Data!$A$1,MATCH($D218,Data!$CG:$CG,0)-1,MATCH($E218&amp;"/"&amp;G$1,Data!$1:$1,0)-1)=0,"",OFFSET(Data!$A$1,MATCH($D218,Data!$CG:$CG,0)-1,MATCH($E218&amp;"/"&amp;G$1,Data!$1:$1,0)-1)))</f>
        <v/>
      </c>
      <c r="H218" s="256" t="str">
        <f ca="1">IF(ISERROR(OFFSET(Data!$A$1,MATCH($D218,Data!$CG:$CG,0)-1,MATCH($E218&amp;"/"&amp;H$1,Data!$1:$1,0)-1))=TRUE,"",IF(OFFSET(Data!$A$1,MATCH($D218,Data!$CG:$CG,0)-1,MATCH($E218&amp;"/"&amp;H$1,Data!$1:$1,0)-1)=0,"",OFFSET(Data!$A$1,MATCH($D218,Data!$CG:$CG,0)-1,MATCH($E218&amp;"/"&amp;H$1,Data!$1:$1,0)-1)))</f>
        <v/>
      </c>
      <c r="I218" s="256" t="str">
        <f ca="1">IF(ISERROR(OFFSET(Data!$A$1,MATCH($D218,Data!$CG:$CG,0)-1,MATCH($E218&amp;"/"&amp;I$1,Data!$1:$1,0)-1))=TRUE,"",IF(OFFSET(Data!$A$1,MATCH($D218,Data!$CG:$CG,0)-1,MATCH($E218&amp;"/"&amp;I$1,Data!$1:$1,0)-1)=0,"",OFFSET(Data!$A$1,MATCH($D218,Data!$CG:$CG,0)-1,MATCH($E218&amp;"/"&amp;I$1,Data!$1:$1,0)-1)))</f>
        <v/>
      </c>
      <c r="J218" s="256" t="str">
        <f ca="1">IF(ISERROR(OFFSET(Data!$A$1,MATCH($D218,Data!$CG:$CG,0)-1,MATCH($E218&amp;"/"&amp;J$1,Data!$1:$1,0)-1))=TRUE,"",IF(OFFSET(Data!$A$1,MATCH($D218,Data!$CG:$CG,0)-1,MATCH($E218&amp;"/"&amp;J$1,Data!$1:$1,0)-1)=0,"",OFFSET(Data!$A$1,MATCH($D218,Data!$CG:$CG,0)-1,MATCH($E218&amp;"/"&amp;J$1,Data!$1:$1,0)-1)))</f>
        <v/>
      </c>
      <c r="K218" s="256" t="str">
        <f ca="1">IF(ISERROR(OFFSET(Data!$A$1,MATCH($D218,Data!$CG:$CG,0)-1,MATCH($E218&amp;"/"&amp;K$1,Data!$1:$1,0)-1))=TRUE,"",IF(OFFSET(Data!$A$1,MATCH($D218,Data!$CG:$CG,0)-1,MATCH($E218&amp;"/"&amp;K$1,Data!$1:$1,0)-1)=0,"",OFFSET(Data!$A$1,MATCH($D218,Data!$CG:$CG,0)-1,MATCH($E218&amp;"/"&amp;K$1,Data!$1:$1,0)-1)))</f>
        <v/>
      </c>
      <c r="L218" s="256" t="str">
        <f ca="1">IF(ISERROR(OFFSET(Data!$A$1,MATCH($D218,Data!$CG:$CG,0)-1,MATCH($E218&amp;"/"&amp;L$1,Data!$1:$1,0)-1))=TRUE,"",IF(OFFSET(Data!$A$1,MATCH($D218,Data!$CG:$CG,0)-1,MATCH($E218&amp;"/"&amp;L$1,Data!$1:$1,0)-1)=0,"",OFFSET(Data!$A$1,MATCH($D218,Data!$CG:$CG,0)-1,MATCH($E218&amp;"/"&amp;L$1,Data!$1:$1,0)-1)))</f>
        <v/>
      </c>
      <c r="M218" s="256" t="str">
        <f ca="1">IF(ISERROR(OFFSET(Data!$A$1,MATCH($D218,Data!$CG:$CG,0)-1,MATCH($E218&amp;"/"&amp;M$1,Data!$1:$1,0)-1))=TRUE,"",IF(OFFSET(Data!$A$1,MATCH($D218,Data!$CG:$CG,0)-1,MATCH($E218&amp;"/"&amp;M$1,Data!$1:$1,0)-1)=0,"",OFFSET(Data!$A$1,MATCH($D218,Data!$CG:$CG,0)-1,MATCH($E218&amp;"/"&amp;M$1,Data!$1:$1,0)-1)))</f>
        <v/>
      </c>
      <c r="N218" s="256" t="str">
        <f ca="1">IF(ISERROR(OFFSET(Data!$A$1,MATCH($D218,Data!$CG:$CG,0)-1,MATCH($E218&amp;"/"&amp;N$1,Data!$1:$1,0)-1))=TRUE,"",IF(OFFSET(Data!$A$1,MATCH($D218,Data!$CG:$CG,0)-1,MATCH($E218&amp;"/"&amp;N$1,Data!$1:$1,0)-1)=0,"",OFFSET(Data!$A$1,MATCH($D218,Data!$CG:$CG,0)-1,MATCH($E218&amp;"/"&amp;N$1,Data!$1:$1,0)-1)))</f>
        <v/>
      </c>
      <c r="O218" s="256" t="str">
        <f ca="1">IF(ISERROR(OFFSET(Data!$A$1,MATCH($D218,Data!$CG:$CG,0)-1,MATCH($E218&amp;"/"&amp;O$1,Data!$1:$1,0)-1))=TRUE,"",IF(OFFSET(Data!$A$1,MATCH($D218,Data!$CG:$CG,0)-1,MATCH($E218&amp;"/"&amp;O$1,Data!$1:$1,0)-1)=0,"",OFFSET(Data!$A$1,MATCH($D218,Data!$CG:$CG,0)-1,MATCH($E218&amp;"/"&amp;O$1,Data!$1:$1,0)-1)))</f>
        <v/>
      </c>
      <c r="P218" s="256" t="str">
        <f ca="1">IF(ISERROR(OFFSET(Data!$A$1,MATCH($D218,Data!$CG:$CG,0)-1,MATCH($E218&amp;"/"&amp;P$1,Data!$1:$1,0)-1))=TRUE,"",IF(OFFSET(Data!$A$1,MATCH($D218,Data!$CG:$CG,0)-1,MATCH($E218&amp;"/"&amp;P$1,Data!$1:$1,0)-1)=0,"",OFFSET(Data!$A$1,MATCH($D218,Data!$CG:$CG,0)-1,MATCH($E218&amp;"/"&amp;P$1,Data!$1:$1,0)-1)))</f>
        <v/>
      </c>
      <c r="Q218" s="256" t="str">
        <f ca="1">IF(ISERROR(OFFSET(Data!$A$1,MATCH($D218,Data!$CG:$CG,0)-1,MATCH($E218&amp;"/"&amp;Q$1,Data!$1:$1,0)-1))=TRUE,"",IF(OFFSET(Data!$A$1,MATCH($D218,Data!$CG:$CG,0)-1,MATCH($E218&amp;"/"&amp;Q$1,Data!$1:$1,0)-1)=0,"",OFFSET(Data!$A$1,MATCH($D218,Data!$CG:$CG,0)-1,MATCH($E218&amp;"/"&amp;Q$1,Data!$1:$1,0)-1)))</f>
        <v/>
      </c>
      <c r="R218" s="256" t="str">
        <f ca="1">IF(ISERROR(OFFSET(Data!$A$1,MATCH($D218,Data!$CG:$CG,0)-1,MATCH($E218&amp;"/"&amp;R$1,Data!$1:$1,0)-1))=TRUE,"",IF(OFFSET(Data!$A$1,MATCH($D218,Data!$CG:$CG,0)-1,MATCH($E218&amp;"/"&amp;R$1,Data!$1:$1,0)-1)=0,"",OFFSET(Data!$A$1,MATCH($D218,Data!$CG:$CG,0)-1,MATCH($E218&amp;"/"&amp;R$1,Data!$1:$1,0)-1)))</f>
        <v/>
      </c>
      <c r="S218" s="256" t="str">
        <f ca="1">IF(ISERROR(OFFSET(Data!$A$1,MATCH($D218,Data!$CG:$CG,0)-1,MATCH($E218&amp;"/"&amp;S$1,Data!$1:$1,0)-1))=TRUE,"",IF(OFFSET(Data!$A$1,MATCH($D218,Data!$CG:$CG,0)-1,MATCH($E218&amp;"/"&amp;S$1,Data!$1:$1,0)-1)=0,"",OFFSET(Data!$A$1,MATCH($D218,Data!$CG:$CG,0)-1,MATCH($E218&amp;"/"&amp;S$1,Data!$1:$1,0)-1)))</f>
        <v/>
      </c>
      <c r="T218" s="256" t="str">
        <f ca="1">IF(ISERROR(OFFSET(Data!$A$1,MATCH($D218,Data!$CG:$CG,0)-1,MATCH($E218&amp;"/"&amp;T$1,Data!$1:$1,0)-1))=TRUE,"",IF(OFFSET(Data!$A$1,MATCH($D218,Data!$CG:$CG,0)-1,MATCH($E218&amp;"/"&amp;T$1,Data!$1:$1,0)-1)=0,"",OFFSET(Data!$A$1,MATCH($D218,Data!$CG:$CG,0)-1,MATCH($E218&amp;"/"&amp;T$1,Data!$1:$1,0)-1)))</f>
        <v/>
      </c>
      <c r="U218" s="256" t="str">
        <f ca="1">IF(ISERROR(OFFSET(Data!$A$1,MATCH($D218,Data!$CG:$CG,0)-1,MATCH($E218&amp;"/"&amp;U$1,Data!$1:$1,0)-1))=TRUE,"",IF(OFFSET(Data!$A$1,MATCH($D218,Data!$CG:$CG,0)-1,MATCH($E218&amp;"/"&amp;U$1,Data!$1:$1,0)-1)=0,"",OFFSET(Data!$A$1,MATCH($D218,Data!$CG:$CG,0)-1,MATCH($E218&amp;"/"&amp;U$1,Data!$1:$1,0)-1)))</f>
        <v/>
      </c>
      <c r="V218" s="256" t="str">
        <f ca="1">IF(ISERROR(OFFSET(Data!$A$1,MATCH($D218,Data!$CG:$CG,0)-1,MATCH($E218&amp;"/"&amp;V$1,Data!$1:$1,0)-1))=TRUE,"",IF(OFFSET(Data!$A$1,MATCH($D218,Data!$CG:$CG,0)-1,MATCH($E218&amp;"/"&amp;V$1,Data!$1:$1,0)-1)=0,"",OFFSET(Data!$A$1,MATCH($D218,Data!$CG:$CG,0)-1,MATCH($E218&amp;"/"&amp;V$1,Data!$1:$1,0)-1)))</f>
        <v/>
      </c>
      <c r="W218" s="257" t="str">
        <f ca="1">IF(ISERROR(OFFSET(Data!$A$1,MATCH($D218,Data!$CG:$CG,0)-1,MATCH($E218&amp;"/"&amp;W$1,Data!$1:$1,0)-1))=TRUE,"",IF(OFFSET(Data!$A$1,MATCH($D218,Data!$CG:$CG,0)-1,MATCH($E218&amp;"/"&amp;W$1,Data!$1:$1,0)-1)=0,"",OFFSET(Data!$A$1,MATCH($D218,Data!$CG:$CG,0)-1,MATCH($E218&amp;"/"&amp;W$1,Data!$1:$1,0)-1)))</f>
        <v/>
      </c>
      <c r="X218" s="256" t="str">
        <f ca="1">IF(ISERROR(OFFSET(Data!$A$1,MATCH($D218,Data!$CG:$CG,0)-1,MATCH($E218&amp;"/"&amp;X$1,Data!$1:$1,0)-1))=TRUE,"",IF(OFFSET(Data!$A$1,MATCH($D218,Data!$CG:$CG,0)-1,MATCH($E218&amp;"/"&amp;X$1,Data!$1:$1,0)-1)=0,"",OFFSET(Data!$A$1,MATCH($D218,Data!$CG:$CG,0)-1,MATCH($E218&amp;"/"&amp;X$1,Data!$1:$1,0)-1)))</f>
        <v/>
      </c>
      <c r="Y218" s="256" t="str">
        <f ca="1">IF(ISERROR(OFFSET(Data!$A$1,MATCH($D218,Data!$CG:$CG,0)-1,MATCH($E218&amp;"/"&amp;Y$1,Data!$1:$1,0)-1))=TRUE,"",IF(OFFSET(Data!$A$1,MATCH($D218,Data!$CG:$CG,0)-1,MATCH($E218&amp;"/"&amp;Y$1,Data!$1:$1,0)-1)=0,"",OFFSET(Data!$A$1,MATCH($D218,Data!$CG:$CG,0)-1,MATCH($E218&amp;"/"&amp;Y$1,Data!$1:$1,0)-1)))</f>
        <v/>
      </c>
      <c r="Z218" s="256" t="str">
        <f ca="1">IF(ISERROR(OFFSET(Data!$A$1,MATCH($D218,Data!$CG:$CG,0)-1,MATCH($E218&amp;"/"&amp;Z$1,Data!$1:$1,0)-1))=TRUE,"",IF(OFFSET(Data!$A$1,MATCH($D218,Data!$CG:$CG,0)-1,MATCH($E218&amp;"/"&amp;Z$1,Data!$1:$1,0)-1)=0,"",OFFSET(Data!$A$1,MATCH($D218,Data!$CG:$CG,0)-1,MATCH($E218&amp;"/"&amp;Z$1,Data!$1:$1,0)-1)))</f>
        <v/>
      </c>
      <c r="AA218" s="256" t="str">
        <f ca="1">IF(ISERROR(OFFSET(Data!$A$1,MATCH($D218,Data!$CG:$CG,0)-1,MATCH($E218&amp;"/"&amp;AA$1,Data!$1:$1,0)-1))=TRUE,"",IF(OFFSET(Data!$A$1,MATCH($D218,Data!$CG:$CG,0)-1,MATCH($E218&amp;"/"&amp;AA$1,Data!$1:$1,0)-1)=0,"",OFFSET(Data!$A$1,MATCH($D218,Data!$CG:$CG,0)-1,MATCH($E218&amp;"/"&amp;AA$1,Data!$1:$1,0)-1)))</f>
        <v/>
      </c>
      <c r="AB218" s="256" t="str">
        <f ca="1">IF(ISERROR(OFFSET(Data!$A$1,MATCH($D218,Data!$CG:$CG,0)-1,MATCH($E218&amp;"/"&amp;AB$1,Data!$1:$1,0)-1))=TRUE,"",IF(OFFSET(Data!$A$1,MATCH($D218,Data!$CG:$CG,0)-1,MATCH($E218&amp;"/"&amp;AB$1,Data!$1:$1,0)-1)=0,"",OFFSET(Data!$A$1,MATCH($D218,Data!$CG:$CG,0)-1,MATCH($E218&amp;"/"&amp;AB$1,Data!$1:$1,0)-1)))</f>
        <v/>
      </c>
      <c r="AC218" s="256" t="str">
        <f ca="1">IF(ISERROR(OFFSET(Data!$A$1,MATCH($D218,Data!$CG:$CG,0)-1,MATCH($E218&amp;"/"&amp;AC$1,Data!$1:$1,0)-1))=TRUE,"",IF(OFFSET(Data!$A$1,MATCH($D218,Data!$CG:$CG,0)-1,MATCH($E218&amp;"/"&amp;AC$1,Data!$1:$1,0)-1)=0,"",OFFSET(Data!$A$1,MATCH($D218,Data!$CG:$CG,0)-1,MATCH($E218&amp;"/"&amp;AC$1,Data!$1:$1,0)-1)))</f>
        <v/>
      </c>
      <c r="AD218" s="256" t="str">
        <f ca="1">IF(ISERROR(OFFSET(Data!$A$1,MATCH($D218,Data!$CG:$CG,0)-1,MATCH($E218&amp;"/"&amp;AD$1,Data!$1:$1,0)-1))=TRUE,"",IF(OFFSET(Data!$A$1,MATCH($D218,Data!$CG:$CG,0)-1,MATCH($E218&amp;"/"&amp;AD$1,Data!$1:$1,0)-1)=0,"",OFFSET(Data!$A$1,MATCH($D218,Data!$CG:$CG,0)-1,MATCH($E218&amp;"/"&amp;AD$1,Data!$1:$1,0)-1)))</f>
        <v/>
      </c>
      <c r="AE218" s="256" t="str">
        <f ca="1">IF(ISERROR(OFFSET(Data!$A$1,MATCH($D218,Data!$CG:$CG,0)-1,MATCH($E218&amp;"/"&amp;AE$1,Data!$1:$1,0)-1))=TRUE,"",IF(OFFSET(Data!$A$1,MATCH($D218,Data!$CG:$CG,0)-1,MATCH($E218&amp;"/"&amp;AE$1,Data!$1:$1,0)-1)=0,"",OFFSET(Data!$A$1,MATCH($D218,Data!$CG:$CG,0)-1,MATCH($E218&amp;"/"&amp;AE$1,Data!$1:$1,0)-1)))</f>
        <v/>
      </c>
      <c r="AF218" s="258" t="str">
        <f ca="1">IF(ISERROR(OFFSET(Data!$A$1,MATCH($D218,Data!$CG:$CG,0)-1,MATCH($E218&amp;"/"&amp;AF$1,Data!$1:$1,0)-1))=TRUE,"",IF(OFFSET(Data!$A$1,MATCH($D218,Data!$CG:$CG,0)-1,MATCH($E218&amp;"/"&amp;AF$1,Data!$1:$1,0)-1)=0,"",OFFSET(Data!$A$1,MATCH($D218,Data!$CG:$CG,0)-1,MATCH($E218&amp;"/"&amp;AF$1,Data!$1:$1,0)-1)))</f>
        <v/>
      </c>
      <c r="AG218" s="214">
        <f t="shared" ca="1" si="8"/>
        <v>0</v>
      </c>
      <c r="AH218" s="215">
        <f ca="1">SUM(AG214:AG218)</f>
        <v>0</v>
      </c>
    </row>
    <row r="219" spans="1:34" ht="15" hidden="1" customHeight="1" x14ac:dyDescent="0.25">
      <c r="A219" s="445">
        <v>43</v>
      </c>
      <c r="B219" s="448" t="e">
        <f>INDEX(Data!CI:CI,MATCH("W"&amp;A219,Data!A:A,0))</f>
        <v>#N/A</v>
      </c>
      <c r="C219" s="451" t="e">
        <f>INDEX(Data!CG:CG,MATCH("W"&amp;A219,Data!A:A,0))</f>
        <v>#N/A</v>
      </c>
      <c r="D219" s="26" t="e">
        <f>IF(C219&lt;&gt;"",C219,#REF!)</f>
        <v>#N/A</v>
      </c>
      <c r="E219" s="27" t="s">
        <v>21</v>
      </c>
      <c r="F219" s="271" t="str">
        <f ca="1">IF(ISERROR(OFFSET(Data!$A$1,MATCH($D219,Data!$CG:$CG,0)-1,MATCH($E219&amp;"/"&amp;F$1,Data!$1:$1,0)-1))=TRUE,"",IF(OFFSET(Data!$A$1,MATCH($D219,Data!$CG:$CG,0)-1,MATCH($E219&amp;"/"&amp;F$1,Data!$1:$1,0)-1)=0,"",OFFSET(Data!$A$1,MATCH($D219,Data!$CG:$CG,0)-1,MATCH($E219&amp;"/"&amp;F$1,Data!$1:$1,0)-1)))</f>
        <v/>
      </c>
      <c r="G219" s="250" t="str">
        <f ca="1">IF(ISERROR(OFFSET(Data!$A$1,MATCH($D219,Data!$CG:$CG,0)-1,MATCH($E219&amp;"/"&amp;G$1,Data!$1:$1,0)-1))=TRUE,"",IF(OFFSET(Data!$A$1,MATCH($D219,Data!$CG:$CG,0)-1,MATCH($E219&amp;"/"&amp;G$1,Data!$1:$1,0)-1)=0,"",OFFSET(Data!$A$1,MATCH($D219,Data!$CG:$CG,0)-1,MATCH($E219&amp;"/"&amp;G$1,Data!$1:$1,0)-1)))</f>
        <v/>
      </c>
      <c r="H219" s="250" t="str">
        <f ca="1">IF(ISERROR(OFFSET(Data!$A$1,MATCH($D219,Data!$CG:$CG,0)-1,MATCH($E219&amp;"/"&amp;H$1,Data!$1:$1,0)-1))=TRUE,"",IF(OFFSET(Data!$A$1,MATCH($D219,Data!$CG:$CG,0)-1,MATCH($E219&amp;"/"&amp;H$1,Data!$1:$1,0)-1)=0,"",OFFSET(Data!$A$1,MATCH($D219,Data!$CG:$CG,0)-1,MATCH($E219&amp;"/"&amp;H$1,Data!$1:$1,0)-1)))</f>
        <v/>
      </c>
      <c r="I219" s="250" t="str">
        <f ca="1">IF(ISERROR(OFFSET(Data!$A$1,MATCH($D219,Data!$CG:$CG,0)-1,MATCH($E219&amp;"/"&amp;I$1,Data!$1:$1,0)-1))=TRUE,"",IF(OFFSET(Data!$A$1,MATCH($D219,Data!$CG:$CG,0)-1,MATCH($E219&amp;"/"&amp;I$1,Data!$1:$1,0)-1)=0,"",OFFSET(Data!$A$1,MATCH($D219,Data!$CG:$CG,0)-1,MATCH($E219&amp;"/"&amp;I$1,Data!$1:$1,0)-1)))</f>
        <v/>
      </c>
      <c r="J219" s="250" t="str">
        <f ca="1">IF(ISERROR(OFFSET(Data!$A$1,MATCH($D219,Data!$CG:$CG,0)-1,MATCH($E219&amp;"/"&amp;J$1,Data!$1:$1,0)-1))=TRUE,"",IF(OFFSET(Data!$A$1,MATCH($D219,Data!$CG:$CG,0)-1,MATCH($E219&amp;"/"&amp;J$1,Data!$1:$1,0)-1)=0,"",OFFSET(Data!$A$1,MATCH($D219,Data!$CG:$CG,0)-1,MATCH($E219&amp;"/"&amp;J$1,Data!$1:$1,0)-1)))</f>
        <v/>
      </c>
      <c r="K219" s="250" t="str">
        <f ca="1">IF(ISERROR(OFFSET(Data!$A$1,MATCH($D219,Data!$CG:$CG,0)-1,MATCH($E219&amp;"/"&amp;K$1,Data!$1:$1,0)-1))=TRUE,"",IF(OFFSET(Data!$A$1,MATCH($D219,Data!$CG:$CG,0)-1,MATCH($E219&amp;"/"&amp;K$1,Data!$1:$1,0)-1)=0,"",OFFSET(Data!$A$1,MATCH($D219,Data!$CG:$CG,0)-1,MATCH($E219&amp;"/"&amp;K$1,Data!$1:$1,0)-1)))</f>
        <v/>
      </c>
      <c r="L219" s="250" t="str">
        <f ca="1">IF(ISERROR(OFFSET(Data!$A$1,MATCH($D219,Data!$CG:$CG,0)-1,MATCH($E219&amp;"/"&amp;L$1,Data!$1:$1,0)-1))=TRUE,"",IF(OFFSET(Data!$A$1,MATCH($D219,Data!$CG:$CG,0)-1,MATCH($E219&amp;"/"&amp;L$1,Data!$1:$1,0)-1)=0,"",OFFSET(Data!$A$1,MATCH($D219,Data!$CG:$CG,0)-1,MATCH($E219&amp;"/"&amp;L$1,Data!$1:$1,0)-1)))</f>
        <v/>
      </c>
      <c r="M219" s="250" t="str">
        <f ca="1">IF(ISERROR(OFFSET(Data!$A$1,MATCH($D219,Data!$CG:$CG,0)-1,MATCH($E219&amp;"/"&amp;M$1,Data!$1:$1,0)-1))=TRUE,"",IF(OFFSET(Data!$A$1,MATCH($D219,Data!$CG:$CG,0)-1,MATCH($E219&amp;"/"&amp;M$1,Data!$1:$1,0)-1)=0,"",OFFSET(Data!$A$1,MATCH($D219,Data!$CG:$CG,0)-1,MATCH($E219&amp;"/"&amp;M$1,Data!$1:$1,0)-1)))</f>
        <v/>
      </c>
      <c r="N219" s="250" t="str">
        <f ca="1">IF(ISERROR(OFFSET(Data!$A$1,MATCH($D219,Data!$CG:$CG,0)-1,MATCH($E219&amp;"/"&amp;N$1,Data!$1:$1,0)-1))=TRUE,"",IF(OFFSET(Data!$A$1,MATCH($D219,Data!$CG:$CG,0)-1,MATCH($E219&amp;"/"&amp;N$1,Data!$1:$1,0)-1)=0,"",OFFSET(Data!$A$1,MATCH($D219,Data!$CG:$CG,0)-1,MATCH($E219&amp;"/"&amp;N$1,Data!$1:$1,0)-1)))</f>
        <v/>
      </c>
      <c r="O219" s="250" t="str">
        <f ca="1">IF(ISERROR(OFFSET(Data!$A$1,MATCH($D219,Data!$CG:$CG,0)-1,MATCH($E219&amp;"/"&amp;O$1,Data!$1:$1,0)-1))=TRUE,"",IF(OFFSET(Data!$A$1,MATCH($D219,Data!$CG:$CG,0)-1,MATCH($E219&amp;"/"&amp;O$1,Data!$1:$1,0)-1)=0,"",OFFSET(Data!$A$1,MATCH($D219,Data!$CG:$CG,0)-1,MATCH($E219&amp;"/"&amp;O$1,Data!$1:$1,0)-1)))</f>
        <v/>
      </c>
      <c r="P219" s="250" t="str">
        <f ca="1">IF(ISERROR(OFFSET(Data!$A$1,MATCH($D219,Data!$CG:$CG,0)-1,MATCH($E219&amp;"/"&amp;P$1,Data!$1:$1,0)-1))=TRUE,"",IF(OFFSET(Data!$A$1,MATCH($D219,Data!$CG:$CG,0)-1,MATCH($E219&amp;"/"&amp;P$1,Data!$1:$1,0)-1)=0,"",OFFSET(Data!$A$1,MATCH($D219,Data!$CG:$CG,0)-1,MATCH($E219&amp;"/"&amp;P$1,Data!$1:$1,0)-1)))</f>
        <v/>
      </c>
      <c r="Q219" s="250" t="str">
        <f ca="1">IF(ISERROR(OFFSET(Data!$A$1,MATCH($D219,Data!$CG:$CG,0)-1,MATCH($E219&amp;"/"&amp;Q$1,Data!$1:$1,0)-1))=TRUE,"",IF(OFFSET(Data!$A$1,MATCH($D219,Data!$CG:$CG,0)-1,MATCH($E219&amp;"/"&amp;Q$1,Data!$1:$1,0)-1)=0,"",OFFSET(Data!$A$1,MATCH($D219,Data!$CG:$CG,0)-1,MATCH($E219&amp;"/"&amp;Q$1,Data!$1:$1,0)-1)))</f>
        <v/>
      </c>
      <c r="R219" s="250" t="str">
        <f ca="1">IF(ISERROR(OFFSET(Data!$A$1,MATCH($D219,Data!$CG:$CG,0)-1,MATCH($E219&amp;"/"&amp;R$1,Data!$1:$1,0)-1))=TRUE,"",IF(OFFSET(Data!$A$1,MATCH($D219,Data!$CG:$CG,0)-1,MATCH($E219&amp;"/"&amp;R$1,Data!$1:$1,0)-1)=0,"",OFFSET(Data!$A$1,MATCH($D219,Data!$CG:$CG,0)-1,MATCH($E219&amp;"/"&amp;R$1,Data!$1:$1,0)-1)))</f>
        <v/>
      </c>
      <c r="S219" s="250" t="str">
        <f ca="1">IF(ISERROR(OFFSET(Data!$A$1,MATCH($D219,Data!$CG:$CG,0)-1,MATCH($E219&amp;"/"&amp;S$1,Data!$1:$1,0)-1))=TRUE,"",IF(OFFSET(Data!$A$1,MATCH($D219,Data!$CG:$CG,0)-1,MATCH($E219&amp;"/"&amp;S$1,Data!$1:$1,0)-1)=0,"",OFFSET(Data!$A$1,MATCH($D219,Data!$CG:$CG,0)-1,MATCH($E219&amp;"/"&amp;S$1,Data!$1:$1,0)-1)))</f>
        <v/>
      </c>
      <c r="T219" s="250" t="str">
        <f ca="1">IF(ISERROR(OFFSET(Data!$A$1,MATCH($D219,Data!$CG:$CG,0)-1,MATCH($E219&amp;"/"&amp;T$1,Data!$1:$1,0)-1))=TRUE,"",IF(OFFSET(Data!$A$1,MATCH($D219,Data!$CG:$CG,0)-1,MATCH($E219&amp;"/"&amp;T$1,Data!$1:$1,0)-1)=0,"",OFFSET(Data!$A$1,MATCH($D219,Data!$CG:$CG,0)-1,MATCH($E219&amp;"/"&amp;T$1,Data!$1:$1,0)-1)))</f>
        <v/>
      </c>
      <c r="U219" s="250" t="str">
        <f ca="1">IF(ISERROR(OFFSET(Data!$A$1,MATCH($D219,Data!$CG:$CG,0)-1,MATCH($E219&amp;"/"&amp;U$1,Data!$1:$1,0)-1))=TRUE,"",IF(OFFSET(Data!$A$1,MATCH($D219,Data!$CG:$CG,0)-1,MATCH($E219&amp;"/"&amp;U$1,Data!$1:$1,0)-1)=0,"",OFFSET(Data!$A$1,MATCH($D219,Data!$CG:$CG,0)-1,MATCH($E219&amp;"/"&amp;U$1,Data!$1:$1,0)-1)))</f>
        <v/>
      </c>
      <c r="V219" s="250" t="str">
        <f ca="1">IF(ISERROR(OFFSET(Data!$A$1,MATCH($D219,Data!$CG:$CG,0)-1,MATCH($E219&amp;"/"&amp;V$1,Data!$1:$1,0)-1))=TRUE,"",IF(OFFSET(Data!$A$1,MATCH($D219,Data!$CG:$CG,0)-1,MATCH($E219&amp;"/"&amp;V$1,Data!$1:$1,0)-1)=0,"",OFFSET(Data!$A$1,MATCH($D219,Data!$CG:$CG,0)-1,MATCH($E219&amp;"/"&amp;V$1,Data!$1:$1,0)-1)))</f>
        <v/>
      </c>
      <c r="W219" s="272" t="str">
        <f ca="1">IF(ISERROR(OFFSET(Data!$A$1,MATCH($D219,Data!$CG:$CG,0)-1,MATCH($E219&amp;"/"&amp;W$1,Data!$1:$1,0)-1))=TRUE,"",IF(OFFSET(Data!$A$1,MATCH($D219,Data!$CG:$CG,0)-1,MATCH($E219&amp;"/"&amp;W$1,Data!$1:$1,0)-1)=0,"",OFFSET(Data!$A$1,MATCH($D219,Data!$CG:$CG,0)-1,MATCH($E219&amp;"/"&amp;W$1,Data!$1:$1,0)-1)))</f>
        <v/>
      </c>
      <c r="X219" s="250" t="str">
        <f ca="1">IF(ISERROR(OFFSET(Data!$A$1,MATCH($D219,Data!$CG:$CG,0)-1,MATCH($E219&amp;"/"&amp;X$1,Data!$1:$1,0)-1))=TRUE,"",IF(OFFSET(Data!$A$1,MATCH($D219,Data!$CG:$CG,0)-1,MATCH($E219&amp;"/"&amp;X$1,Data!$1:$1,0)-1)=0,"",OFFSET(Data!$A$1,MATCH($D219,Data!$CG:$CG,0)-1,MATCH($E219&amp;"/"&amp;X$1,Data!$1:$1,0)-1)))</f>
        <v/>
      </c>
      <c r="Y219" s="250" t="str">
        <f ca="1">IF(ISERROR(OFFSET(Data!$A$1,MATCH($D219,Data!$CG:$CG,0)-1,MATCH($E219&amp;"/"&amp;Y$1,Data!$1:$1,0)-1))=TRUE,"",IF(OFFSET(Data!$A$1,MATCH($D219,Data!$CG:$CG,0)-1,MATCH($E219&amp;"/"&amp;Y$1,Data!$1:$1,0)-1)=0,"",OFFSET(Data!$A$1,MATCH($D219,Data!$CG:$CG,0)-1,MATCH($E219&amp;"/"&amp;Y$1,Data!$1:$1,0)-1)))</f>
        <v/>
      </c>
      <c r="Z219" s="250" t="str">
        <f ca="1">IF(ISERROR(OFFSET(Data!$A$1,MATCH($D219,Data!$CG:$CG,0)-1,MATCH($E219&amp;"/"&amp;Z$1,Data!$1:$1,0)-1))=TRUE,"",IF(OFFSET(Data!$A$1,MATCH($D219,Data!$CG:$CG,0)-1,MATCH($E219&amp;"/"&amp;Z$1,Data!$1:$1,0)-1)=0,"",OFFSET(Data!$A$1,MATCH($D219,Data!$CG:$CG,0)-1,MATCH($E219&amp;"/"&amp;Z$1,Data!$1:$1,0)-1)))</f>
        <v/>
      </c>
      <c r="AA219" s="250" t="str">
        <f ca="1">IF(ISERROR(OFFSET(Data!$A$1,MATCH($D219,Data!$CG:$CG,0)-1,MATCH($E219&amp;"/"&amp;AA$1,Data!$1:$1,0)-1))=TRUE,"",IF(OFFSET(Data!$A$1,MATCH($D219,Data!$CG:$CG,0)-1,MATCH($E219&amp;"/"&amp;AA$1,Data!$1:$1,0)-1)=0,"",OFFSET(Data!$A$1,MATCH($D219,Data!$CG:$CG,0)-1,MATCH($E219&amp;"/"&amp;AA$1,Data!$1:$1,0)-1)))</f>
        <v/>
      </c>
      <c r="AB219" s="250" t="str">
        <f ca="1">IF(ISERROR(OFFSET(Data!$A$1,MATCH($D219,Data!$CG:$CG,0)-1,MATCH($E219&amp;"/"&amp;AB$1,Data!$1:$1,0)-1))=TRUE,"",IF(OFFSET(Data!$A$1,MATCH($D219,Data!$CG:$CG,0)-1,MATCH($E219&amp;"/"&amp;AB$1,Data!$1:$1,0)-1)=0,"",OFFSET(Data!$A$1,MATCH($D219,Data!$CG:$CG,0)-1,MATCH($E219&amp;"/"&amp;AB$1,Data!$1:$1,0)-1)))</f>
        <v/>
      </c>
      <c r="AC219" s="250" t="str">
        <f ca="1">IF(ISERROR(OFFSET(Data!$A$1,MATCH($D219,Data!$CG:$CG,0)-1,MATCH($E219&amp;"/"&amp;AC$1,Data!$1:$1,0)-1))=TRUE,"",IF(OFFSET(Data!$A$1,MATCH($D219,Data!$CG:$CG,0)-1,MATCH($E219&amp;"/"&amp;AC$1,Data!$1:$1,0)-1)=0,"",OFFSET(Data!$A$1,MATCH($D219,Data!$CG:$CG,0)-1,MATCH($E219&amp;"/"&amp;AC$1,Data!$1:$1,0)-1)))</f>
        <v/>
      </c>
      <c r="AD219" s="250" t="str">
        <f ca="1">IF(ISERROR(OFFSET(Data!$A$1,MATCH($D219,Data!$CG:$CG,0)-1,MATCH($E219&amp;"/"&amp;AD$1,Data!$1:$1,0)-1))=TRUE,"",IF(OFFSET(Data!$A$1,MATCH($D219,Data!$CG:$CG,0)-1,MATCH($E219&amp;"/"&amp;AD$1,Data!$1:$1,0)-1)=0,"",OFFSET(Data!$A$1,MATCH($D219,Data!$CG:$CG,0)-1,MATCH($E219&amp;"/"&amp;AD$1,Data!$1:$1,0)-1)))</f>
        <v/>
      </c>
      <c r="AE219" s="250" t="str">
        <f ca="1">IF(ISERROR(OFFSET(Data!$A$1,MATCH($D219,Data!$CG:$CG,0)-1,MATCH($E219&amp;"/"&amp;AE$1,Data!$1:$1,0)-1))=TRUE,"",IF(OFFSET(Data!$A$1,MATCH($D219,Data!$CG:$CG,0)-1,MATCH($E219&amp;"/"&amp;AE$1,Data!$1:$1,0)-1)=0,"",OFFSET(Data!$A$1,MATCH($D219,Data!$CG:$CG,0)-1,MATCH($E219&amp;"/"&amp;AE$1,Data!$1:$1,0)-1)))</f>
        <v/>
      </c>
      <c r="AF219" s="251" t="str">
        <f ca="1">IF(ISERROR(OFFSET(Data!$A$1,MATCH($D219,Data!$CG:$CG,0)-1,MATCH($E219&amp;"/"&amp;AF$1,Data!$1:$1,0)-1))=TRUE,"",IF(OFFSET(Data!$A$1,MATCH($D219,Data!$CG:$CG,0)-1,MATCH($E219&amp;"/"&amp;AF$1,Data!$1:$1,0)-1)=0,"",OFFSET(Data!$A$1,MATCH($D219,Data!$CG:$CG,0)-1,MATCH($E219&amp;"/"&amp;AF$1,Data!$1:$1,0)-1)))</f>
        <v/>
      </c>
      <c r="AG219" s="210">
        <f t="shared" ca="1" si="8"/>
        <v>0</v>
      </c>
      <c r="AH219" s="211">
        <f ca="1">AG219</f>
        <v>0</v>
      </c>
    </row>
    <row r="220" spans="1:34" ht="15" hidden="1" customHeight="1" thickBot="1" x14ac:dyDescent="0.3">
      <c r="A220" s="446"/>
      <c r="B220" s="449"/>
      <c r="C220" s="452"/>
      <c r="D220" s="28" t="e">
        <f>IF(C220&lt;&gt;"",C220,D219)</f>
        <v>#N/A</v>
      </c>
      <c r="E220" s="29" t="s">
        <v>22</v>
      </c>
      <c r="F220" s="254" t="str">
        <f ca="1">IF(ISERROR(OFFSET(Data!$A$1,MATCH($D220,Data!$CG:$CG,0)-1,MATCH($E220&amp;"/"&amp;F$1,Data!$1:$1,0)-1))=TRUE,"",IF(OFFSET(Data!$A$1,MATCH($D220,Data!$CG:$CG,0)-1,MATCH($E220&amp;"/"&amp;F$1,Data!$1:$1,0)-1)=0,"",OFFSET(Data!$A$1,MATCH($D220,Data!$CG:$CG,0)-1,MATCH($E220&amp;"/"&amp;F$1,Data!$1:$1,0)-1)))</f>
        <v/>
      </c>
      <c r="G220" s="252" t="str">
        <f ca="1">IF(ISERROR(OFFSET(Data!$A$1,MATCH($D220,Data!$CG:$CG,0)-1,MATCH($E220&amp;"/"&amp;G$1,Data!$1:$1,0)-1))=TRUE,"",IF(OFFSET(Data!$A$1,MATCH($D220,Data!$CG:$CG,0)-1,MATCH($E220&amp;"/"&amp;G$1,Data!$1:$1,0)-1)=0,"",OFFSET(Data!$A$1,MATCH($D220,Data!$CG:$CG,0)-1,MATCH($E220&amp;"/"&amp;G$1,Data!$1:$1,0)-1)))</f>
        <v/>
      </c>
      <c r="H220" s="252" t="str">
        <f ca="1">IF(ISERROR(OFFSET(Data!$A$1,MATCH($D220,Data!$CG:$CG,0)-1,MATCH($E220&amp;"/"&amp;H$1,Data!$1:$1,0)-1))=TRUE,"",IF(OFFSET(Data!$A$1,MATCH($D220,Data!$CG:$CG,0)-1,MATCH($E220&amp;"/"&amp;H$1,Data!$1:$1,0)-1)=0,"",OFFSET(Data!$A$1,MATCH($D220,Data!$CG:$CG,0)-1,MATCH($E220&amp;"/"&amp;H$1,Data!$1:$1,0)-1)))</f>
        <v/>
      </c>
      <c r="I220" s="252" t="str">
        <f ca="1">IF(ISERROR(OFFSET(Data!$A$1,MATCH($D220,Data!$CG:$CG,0)-1,MATCH($E220&amp;"/"&amp;I$1,Data!$1:$1,0)-1))=TRUE,"",IF(OFFSET(Data!$A$1,MATCH($D220,Data!$CG:$CG,0)-1,MATCH($E220&amp;"/"&amp;I$1,Data!$1:$1,0)-1)=0,"",OFFSET(Data!$A$1,MATCH($D220,Data!$CG:$CG,0)-1,MATCH($E220&amp;"/"&amp;I$1,Data!$1:$1,0)-1)))</f>
        <v/>
      </c>
      <c r="J220" s="252" t="str">
        <f ca="1">IF(ISERROR(OFFSET(Data!$A$1,MATCH($D220,Data!$CG:$CG,0)-1,MATCH($E220&amp;"/"&amp;J$1,Data!$1:$1,0)-1))=TRUE,"",IF(OFFSET(Data!$A$1,MATCH($D220,Data!$CG:$CG,0)-1,MATCH($E220&amp;"/"&amp;J$1,Data!$1:$1,0)-1)=0,"",OFFSET(Data!$A$1,MATCH($D220,Data!$CG:$CG,0)-1,MATCH($E220&amp;"/"&amp;J$1,Data!$1:$1,0)-1)))</f>
        <v/>
      </c>
      <c r="K220" s="252" t="str">
        <f ca="1">IF(ISERROR(OFFSET(Data!$A$1,MATCH($D220,Data!$CG:$CG,0)-1,MATCH($E220&amp;"/"&amp;K$1,Data!$1:$1,0)-1))=TRUE,"",IF(OFFSET(Data!$A$1,MATCH($D220,Data!$CG:$CG,0)-1,MATCH($E220&amp;"/"&amp;K$1,Data!$1:$1,0)-1)=0,"",OFFSET(Data!$A$1,MATCH($D220,Data!$CG:$CG,0)-1,MATCH($E220&amp;"/"&amp;K$1,Data!$1:$1,0)-1)))</f>
        <v/>
      </c>
      <c r="L220" s="252" t="str">
        <f ca="1">IF(ISERROR(OFFSET(Data!$A$1,MATCH($D220,Data!$CG:$CG,0)-1,MATCH($E220&amp;"/"&amp;L$1,Data!$1:$1,0)-1))=TRUE,"",IF(OFFSET(Data!$A$1,MATCH($D220,Data!$CG:$CG,0)-1,MATCH($E220&amp;"/"&amp;L$1,Data!$1:$1,0)-1)=0,"",OFFSET(Data!$A$1,MATCH($D220,Data!$CG:$CG,0)-1,MATCH($E220&amp;"/"&amp;L$1,Data!$1:$1,0)-1)))</f>
        <v/>
      </c>
      <c r="M220" s="252" t="str">
        <f ca="1">IF(ISERROR(OFFSET(Data!$A$1,MATCH($D220,Data!$CG:$CG,0)-1,MATCH($E220&amp;"/"&amp;M$1,Data!$1:$1,0)-1))=TRUE,"",IF(OFFSET(Data!$A$1,MATCH($D220,Data!$CG:$CG,0)-1,MATCH($E220&amp;"/"&amp;M$1,Data!$1:$1,0)-1)=0,"",OFFSET(Data!$A$1,MATCH($D220,Data!$CG:$CG,0)-1,MATCH($E220&amp;"/"&amp;M$1,Data!$1:$1,0)-1)))</f>
        <v/>
      </c>
      <c r="N220" s="252" t="str">
        <f ca="1">IF(ISERROR(OFFSET(Data!$A$1,MATCH($D220,Data!$CG:$CG,0)-1,MATCH($E220&amp;"/"&amp;N$1,Data!$1:$1,0)-1))=TRUE,"",IF(OFFSET(Data!$A$1,MATCH($D220,Data!$CG:$CG,0)-1,MATCH($E220&amp;"/"&amp;N$1,Data!$1:$1,0)-1)=0,"",OFFSET(Data!$A$1,MATCH($D220,Data!$CG:$CG,0)-1,MATCH($E220&amp;"/"&amp;N$1,Data!$1:$1,0)-1)))</f>
        <v/>
      </c>
      <c r="O220" s="252" t="str">
        <f ca="1">IF(ISERROR(OFFSET(Data!$A$1,MATCH($D220,Data!$CG:$CG,0)-1,MATCH($E220&amp;"/"&amp;O$1,Data!$1:$1,0)-1))=TRUE,"",IF(OFFSET(Data!$A$1,MATCH($D220,Data!$CG:$CG,0)-1,MATCH($E220&amp;"/"&amp;O$1,Data!$1:$1,0)-1)=0,"",OFFSET(Data!$A$1,MATCH($D220,Data!$CG:$CG,0)-1,MATCH($E220&amp;"/"&amp;O$1,Data!$1:$1,0)-1)))</f>
        <v/>
      </c>
      <c r="P220" s="252" t="str">
        <f ca="1">IF(ISERROR(OFFSET(Data!$A$1,MATCH($D220,Data!$CG:$CG,0)-1,MATCH($E220&amp;"/"&amp;P$1,Data!$1:$1,0)-1))=TRUE,"",IF(OFFSET(Data!$A$1,MATCH($D220,Data!$CG:$CG,0)-1,MATCH($E220&amp;"/"&amp;P$1,Data!$1:$1,0)-1)=0,"",OFFSET(Data!$A$1,MATCH($D220,Data!$CG:$CG,0)-1,MATCH($E220&amp;"/"&amp;P$1,Data!$1:$1,0)-1)))</f>
        <v/>
      </c>
      <c r="Q220" s="252" t="str">
        <f ca="1">IF(ISERROR(OFFSET(Data!$A$1,MATCH($D220,Data!$CG:$CG,0)-1,MATCH($E220&amp;"/"&amp;Q$1,Data!$1:$1,0)-1))=TRUE,"",IF(OFFSET(Data!$A$1,MATCH($D220,Data!$CG:$CG,0)-1,MATCH($E220&amp;"/"&amp;Q$1,Data!$1:$1,0)-1)=0,"",OFFSET(Data!$A$1,MATCH($D220,Data!$CG:$CG,0)-1,MATCH($E220&amp;"/"&amp;Q$1,Data!$1:$1,0)-1)))</f>
        <v/>
      </c>
      <c r="R220" s="252" t="str">
        <f ca="1">IF(ISERROR(OFFSET(Data!$A$1,MATCH($D220,Data!$CG:$CG,0)-1,MATCH($E220&amp;"/"&amp;R$1,Data!$1:$1,0)-1))=TRUE,"",IF(OFFSET(Data!$A$1,MATCH($D220,Data!$CG:$CG,0)-1,MATCH($E220&amp;"/"&amp;R$1,Data!$1:$1,0)-1)=0,"",OFFSET(Data!$A$1,MATCH($D220,Data!$CG:$CG,0)-1,MATCH($E220&amp;"/"&amp;R$1,Data!$1:$1,0)-1)))</f>
        <v/>
      </c>
      <c r="S220" s="252" t="str">
        <f ca="1">IF(ISERROR(OFFSET(Data!$A$1,MATCH($D220,Data!$CG:$CG,0)-1,MATCH($E220&amp;"/"&amp;S$1,Data!$1:$1,0)-1))=TRUE,"",IF(OFFSET(Data!$A$1,MATCH($D220,Data!$CG:$CG,0)-1,MATCH($E220&amp;"/"&amp;S$1,Data!$1:$1,0)-1)=0,"",OFFSET(Data!$A$1,MATCH($D220,Data!$CG:$CG,0)-1,MATCH($E220&amp;"/"&amp;S$1,Data!$1:$1,0)-1)))</f>
        <v/>
      </c>
      <c r="T220" s="252" t="str">
        <f ca="1">IF(ISERROR(OFFSET(Data!$A$1,MATCH($D220,Data!$CG:$CG,0)-1,MATCH($E220&amp;"/"&amp;T$1,Data!$1:$1,0)-1))=TRUE,"",IF(OFFSET(Data!$A$1,MATCH($D220,Data!$CG:$CG,0)-1,MATCH($E220&amp;"/"&amp;T$1,Data!$1:$1,0)-1)=0,"",OFFSET(Data!$A$1,MATCH($D220,Data!$CG:$CG,0)-1,MATCH($E220&amp;"/"&amp;T$1,Data!$1:$1,0)-1)))</f>
        <v/>
      </c>
      <c r="U220" s="252" t="str">
        <f ca="1">IF(ISERROR(OFFSET(Data!$A$1,MATCH($D220,Data!$CG:$CG,0)-1,MATCH($E220&amp;"/"&amp;U$1,Data!$1:$1,0)-1))=TRUE,"",IF(OFFSET(Data!$A$1,MATCH($D220,Data!$CG:$CG,0)-1,MATCH($E220&amp;"/"&amp;U$1,Data!$1:$1,0)-1)=0,"",OFFSET(Data!$A$1,MATCH($D220,Data!$CG:$CG,0)-1,MATCH($E220&amp;"/"&amp;U$1,Data!$1:$1,0)-1)))</f>
        <v/>
      </c>
      <c r="V220" s="252" t="str">
        <f ca="1">IF(ISERROR(OFFSET(Data!$A$1,MATCH($D220,Data!$CG:$CG,0)-1,MATCH($E220&amp;"/"&amp;V$1,Data!$1:$1,0)-1))=TRUE,"",IF(OFFSET(Data!$A$1,MATCH($D220,Data!$CG:$CG,0)-1,MATCH($E220&amp;"/"&amp;V$1,Data!$1:$1,0)-1)=0,"",OFFSET(Data!$A$1,MATCH($D220,Data!$CG:$CG,0)-1,MATCH($E220&amp;"/"&amp;V$1,Data!$1:$1,0)-1)))</f>
        <v/>
      </c>
      <c r="W220" s="269" t="str">
        <f ca="1">IF(ISERROR(OFFSET(Data!$A$1,MATCH($D220,Data!$CG:$CG,0)-1,MATCH($E220&amp;"/"&amp;W$1,Data!$1:$1,0)-1))=TRUE,"",IF(OFFSET(Data!$A$1,MATCH($D220,Data!$CG:$CG,0)-1,MATCH($E220&amp;"/"&amp;W$1,Data!$1:$1,0)-1)=0,"",OFFSET(Data!$A$1,MATCH($D220,Data!$CG:$CG,0)-1,MATCH($E220&amp;"/"&amp;W$1,Data!$1:$1,0)-1)))</f>
        <v/>
      </c>
      <c r="X220" s="252" t="str">
        <f ca="1">IF(ISERROR(OFFSET(Data!$A$1,MATCH($D220,Data!$CG:$CG,0)-1,MATCH($E220&amp;"/"&amp;X$1,Data!$1:$1,0)-1))=TRUE,"",IF(OFFSET(Data!$A$1,MATCH($D220,Data!$CG:$CG,0)-1,MATCH($E220&amp;"/"&amp;X$1,Data!$1:$1,0)-1)=0,"",OFFSET(Data!$A$1,MATCH($D220,Data!$CG:$CG,0)-1,MATCH($E220&amp;"/"&amp;X$1,Data!$1:$1,0)-1)))</f>
        <v/>
      </c>
      <c r="Y220" s="252" t="str">
        <f ca="1">IF(ISERROR(OFFSET(Data!$A$1,MATCH($D220,Data!$CG:$CG,0)-1,MATCH($E220&amp;"/"&amp;Y$1,Data!$1:$1,0)-1))=TRUE,"",IF(OFFSET(Data!$A$1,MATCH($D220,Data!$CG:$CG,0)-1,MATCH($E220&amp;"/"&amp;Y$1,Data!$1:$1,0)-1)=0,"",OFFSET(Data!$A$1,MATCH($D220,Data!$CG:$CG,0)-1,MATCH($E220&amp;"/"&amp;Y$1,Data!$1:$1,0)-1)))</f>
        <v/>
      </c>
      <c r="Z220" s="252" t="str">
        <f ca="1">IF(ISERROR(OFFSET(Data!$A$1,MATCH($D220,Data!$CG:$CG,0)-1,MATCH($E220&amp;"/"&amp;Z$1,Data!$1:$1,0)-1))=TRUE,"",IF(OFFSET(Data!$A$1,MATCH($D220,Data!$CG:$CG,0)-1,MATCH($E220&amp;"/"&amp;Z$1,Data!$1:$1,0)-1)=0,"",OFFSET(Data!$A$1,MATCH($D220,Data!$CG:$CG,0)-1,MATCH($E220&amp;"/"&amp;Z$1,Data!$1:$1,0)-1)))</f>
        <v/>
      </c>
      <c r="AA220" s="252" t="str">
        <f ca="1">IF(ISERROR(OFFSET(Data!$A$1,MATCH($D220,Data!$CG:$CG,0)-1,MATCH($E220&amp;"/"&amp;AA$1,Data!$1:$1,0)-1))=TRUE,"",IF(OFFSET(Data!$A$1,MATCH($D220,Data!$CG:$CG,0)-1,MATCH($E220&amp;"/"&amp;AA$1,Data!$1:$1,0)-1)=0,"",OFFSET(Data!$A$1,MATCH($D220,Data!$CG:$CG,0)-1,MATCH($E220&amp;"/"&amp;AA$1,Data!$1:$1,0)-1)))</f>
        <v/>
      </c>
      <c r="AB220" s="252" t="str">
        <f ca="1">IF(ISERROR(OFFSET(Data!$A$1,MATCH($D220,Data!$CG:$CG,0)-1,MATCH($E220&amp;"/"&amp;AB$1,Data!$1:$1,0)-1))=TRUE,"",IF(OFFSET(Data!$A$1,MATCH($D220,Data!$CG:$CG,0)-1,MATCH($E220&amp;"/"&amp;AB$1,Data!$1:$1,0)-1)=0,"",OFFSET(Data!$A$1,MATCH($D220,Data!$CG:$CG,0)-1,MATCH($E220&amp;"/"&amp;AB$1,Data!$1:$1,0)-1)))</f>
        <v/>
      </c>
      <c r="AC220" s="252" t="str">
        <f ca="1">IF(ISERROR(OFFSET(Data!$A$1,MATCH($D220,Data!$CG:$CG,0)-1,MATCH($E220&amp;"/"&amp;AC$1,Data!$1:$1,0)-1))=TRUE,"",IF(OFFSET(Data!$A$1,MATCH($D220,Data!$CG:$CG,0)-1,MATCH($E220&amp;"/"&amp;AC$1,Data!$1:$1,0)-1)=0,"",OFFSET(Data!$A$1,MATCH($D220,Data!$CG:$CG,0)-1,MATCH($E220&amp;"/"&amp;AC$1,Data!$1:$1,0)-1)))</f>
        <v/>
      </c>
      <c r="AD220" s="252" t="str">
        <f ca="1">IF(ISERROR(OFFSET(Data!$A$1,MATCH($D220,Data!$CG:$CG,0)-1,MATCH($E220&amp;"/"&amp;AD$1,Data!$1:$1,0)-1))=TRUE,"",IF(OFFSET(Data!$A$1,MATCH($D220,Data!$CG:$CG,0)-1,MATCH($E220&amp;"/"&amp;AD$1,Data!$1:$1,0)-1)=0,"",OFFSET(Data!$A$1,MATCH($D220,Data!$CG:$CG,0)-1,MATCH($E220&amp;"/"&amp;AD$1,Data!$1:$1,0)-1)))</f>
        <v/>
      </c>
      <c r="AE220" s="252" t="str">
        <f ca="1">IF(ISERROR(OFFSET(Data!$A$1,MATCH($D220,Data!$CG:$CG,0)-1,MATCH($E220&amp;"/"&amp;AE$1,Data!$1:$1,0)-1))=TRUE,"",IF(OFFSET(Data!$A$1,MATCH($D220,Data!$CG:$CG,0)-1,MATCH($E220&amp;"/"&amp;AE$1,Data!$1:$1,0)-1)=0,"",OFFSET(Data!$A$1,MATCH($D220,Data!$CG:$CG,0)-1,MATCH($E220&amp;"/"&amp;AE$1,Data!$1:$1,0)-1)))</f>
        <v/>
      </c>
      <c r="AF220" s="253" t="str">
        <f ca="1">IF(ISERROR(OFFSET(Data!$A$1,MATCH($D220,Data!$CG:$CG,0)-1,MATCH($E220&amp;"/"&amp;AF$1,Data!$1:$1,0)-1))=TRUE,"",IF(OFFSET(Data!$A$1,MATCH($D220,Data!$CG:$CG,0)-1,MATCH($E220&amp;"/"&amp;AF$1,Data!$1:$1,0)-1)=0,"",OFFSET(Data!$A$1,MATCH($D220,Data!$CG:$CG,0)-1,MATCH($E220&amp;"/"&amp;AF$1,Data!$1:$1,0)-1)))</f>
        <v/>
      </c>
      <c r="AG220" s="212">
        <f t="shared" ca="1" si="8"/>
        <v>0</v>
      </c>
      <c r="AH220" s="213">
        <f ca="1">SUM(AG219:AG220)</f>
        <v>0</v>
      </c>
    </row>
    <row r="221" spans="1:34" ht="15" hidden="1" customHeight="1" x14ac:dyDescent="0.25">
      <c r="A221" s="446"/>
      <c r="B221" s="449"/>
      <c r="C221" s="452"/>
      <c r="D221" s="28" t="e">
        <f>IF(C221&lt;&gt;"",C221,D220)</f>
        <v>#N/A</v>
      </c>
      <c r="E221" s="29" t="s">
        <v>23</v>
      </c>
      <c r="F221" s="254" t="str">
        <f ca="1">IF(ISERROR(OFFSET(Data!$A$1,MATCH($D221,Data!$CG:$CG,0)-1,MATCH($E221&amp;"/"&amp;F$1,Data!$1:$1,0)-1))=TRUE,"",IF(OFFSET(Data!$A$1,MATCH($D221,Data!$CG:$CG,0)-1,MATCH($E221&amp;"/"&amp;F$1,Data!$1:$1,0)-1)=0,"",OFFSET(Data!$A$1,MATCH($D221,Data!$CG:$CG,0)-1,MATCH($E221&amp;"/"&amp;F$1,Data!$1:$1,0)-1)))</f>
        <v/>
      </c>
      <c r="G221" s="252" t="str">
        <f ca="1">IF(ISERROR(OFFSET(Data!$A$1,MATCH($D221,Data!$CG:$CG,0)-1,MATCH($E221&amp;"/"&amp;G$1,Data!$1:$1,0)-1))=TRUE,"",IF(OFFSET(Data!$A$1,MATCH($D221,Data!$CG:$CG,0)-1,MATCH($E221&amp;"/"&amp;G$1,Data!$1:$1,0)-1)=0,"",OFFSET(Data!$A$1,MATCH($D221,Data!$CG:$CG,0)-1,MATCH($E221&amp;"/"&amp;G$1,Data!$1:$1,0)-1)))</f>
        <v/>
      </c>
      <c r="H221" s="252" t="str">
        <f ca="1">IF(ISERROR(OFFSET(Data!$A$1,MATCH($D221,Data!$CG:$CG,0)-1,MATCH($E221&amp;"/"&amp;H$1,Data!$1:$1,0)-1))=TRUE,"",IF(OFFSET(Data!$A$1,MATCH($D221,Data!$CG:$CG,0)-1,MATCH($E221&amp;"/"&amp;H$1,Data!$1:$1,0)-1)=0,"",OFFSET(Data!$A$1,MATCH($D221,Data!$CG:$CG,0)-1,MATCH($E221&amp;"/"&amp;H$1,Data!$1:$1,0)-1)))</f>
        <v/>
      </c>
      <c r="I221" s="252" t="str">
        <f ca="1">IF(ISERROR(OFFSET(Data!$A$1,MATCH($D221,Data!$CG:$CG,0)-1,MATCH($E221&amp;"/"&amp;I$1,Data!$1:$1,0)-1))=TRUE,"",IF(OFFSET(Data!$A$1,MATCH($D221,Data!$CG:$CG,0)-1,MATCH($E221&amp;"/"&amp;I$1,Data!$1:$1,0)-1)=0,"",OFFSET(Data!$A$1,MATCH($D221,Data!$CG:$CG,0)-1,MATCH($E221&amp;"/"&amp;I$1,Data!$1:$1,0)-1)))</f>
        <v/>
      </c>
      <c r="J221" s="252" t="str">
        <f ca="1">IF(ISERROR(OFFSET(Data!$A$1,MATCH($D221,Data!$CG:$CG,0)-1,MATCH($E221&amp;"/"&amp;J$1,Data!$1:$1,0)-1))=TRUE,"",IF(OFFSET(Data!$A$1,MATCH($D221,Data!$CG:$CG,0)-1,MATCH($E221&amp;"/"&amp;J$1,Data!$1:$1,0)-1)=0,"",OFFSET(Data!$A$1,MATCH($D221,Data!$CG:$CG,0)-1,MATCH($E221&amp;"/"&amp;J$1,Data!$1:$1,0)-1)))</f>
        <v/>
      </c>
      <c r="K221" s="252" t="str">
        <f ca="1">IF(ISERROR(OFFSET(Data!$A$1,MATCH($D221,Data!$CG:$CG,0)-1,MATCH($E221&amp;"/"&amp;K$1,Data!$1:$1,0)-1))=TRUE,"",IF(OFFSET(Data!$A$1,MATCH($D221,Data!$CG:$CG,0)-1,MATCH($E221&amp;"/"&amp;K$1,Data!$1:$1,0)-1)=0,"",OFFSET(Data!$A$1,MATCH($D221,Data!$CG:$CG,0)-1,MATCH($E221&amp;"/"&amp;K$1,Data!$1:$1,0)-1)))</f>
        <v/>
      </c>
      <c r="L221" s="252" t="str">
        <f ca="1">IF(ISERROR(OFFSET(Data!$A$1,MATCH($D221,Data!$CG:$CG,0)-1,MATCH($E221&amp;"/"&amp;L$1,Data!$1:$1,0)-1))=TRUE,"",IF(OFFSET(Data!$A$1,MATCH($D221,Data!$CG:$CG,0)-1,MATCH($E221&amp;"/"&amp;L$1,Data!$1:$1,0)-1)=0,"",OFFSET(Data!$A$1,MATCH($D221,Data!$CG:$CG,0)-1,MATCH($E221&amp;"/"&amp;L$1,Data!$1:$1,0)-1)))</f>
        <v/>
      </c>
      <c r="M221" s="252" t="str">
        <f ca="1">IF(ISERROR(OFFSET(Data!$A$1,MATCH($D221,Data!$CG:$CG,0)-1,MATCH($E221&amp;"/"&amp;M$1,Data!$1:$1,0)-1))=TRUE,"",IF(OFFSET(Data!$A$1,MATCH($D221,Data!$CG:$CG,0)-1,MATCH($E221&amp;"/"&amp;M$1,Data!$1:$1,0)-1)=0,"",OFFSET(Data!$A$1,MATCH($D221,Data!$CG:$CG,0)-1,MATCH($E221&amp;"/"&amp;M$1,Data!$1:$1,0)-1)))</f>
        <v/>
      </c>
      <c r="N221" s="252" t="str">
        <f ca="1">IF(ISERROR(OFFSET(Data!$A$1,MATCH($D221,Data!$CG:$CG,0)-1,MATCH($E221&amp;"/"&amp;N$1,Data!$1:$1,0)-1))=TRUE,"",IF(OFFSET(Data!$A$1,MATCH($D221,Data!$CG:$CG,0)-1,MATCH($E221&amp;"/"&amp;N$1,Data!$1:$1,0)-1)=0,"",OFFSET(Data!$A$1,MATCH($D221,Data!$CG:$CG,0)-1,MATCH($E221&amp;"/"&amp;N$1,Data!$1:$1,0)-1)))</f>
        <v/>
      </c>
      <c r="O221" s="252" t="str">
        <f ca="1">IF(ISERROR(OFFSET(Data!$A$1,MATCH($D221,Data!$CG:$CG,0)-1,MATCH($E221&amp;"/"&amp;O$1,Data!$1:$1,0)-1))=TRUE,"",IF(OFFSET(Data!$A$1,MATCH($D221,Data!$CG:$CG,0)-1,MATCH($E221&amp;"/"&amp;O$1,Data!$1:$1,0)-1)=0,"",OFFSET(Data!$A$1,MATCH($D221,Data!$CG:$CG,0)-1,MATCH($E221&amp;"/"&amp;O$1,Data!$1:$1,0)-1)))</f>
        <v/>
      </c>
      <c r="P221" s="252" t="str">
        <f ca="1">IF(ISERROR(OFFSET(Data!$A$1,MATCH($D221,Data!$CG:$CG,0)-1,MATCH($E221&amp;"/"&amp;P$1,Data!$1:$1,0)-1))=TRUE,"",IF(OFFSET(Data!$A$1,MATCH($D221,Data!$CG:$CG,0)-1,MATCH($E221&amp;"/"&amp;P$1,Data!$1:$1,0)-1)=0,"",OFFSET(Data!$A$1,MATCH($D221,Data!$CG:$CG,0)-1,MATCH($E221&amp;"/"&amp;P$1,Data!$1:$1,0)-1)))</f>
        <v/>
      </c>
      <c r="Q221" s="252" t="str">
        <f ca="1">IF(ISERROR(OFFSET(Data!$A$1,MATCH($D221,Data!$CG:$CG,0)-1,MATCH($E221&amp;"/"&amp;Q$1,Data!$1:$1,0)-1))=TRUE,"",IF(OFFSET(Data!$A$1,MATCH($D221,Data!$CG:$CG,0)-1,MATCH($E221&amp;"/"&amp;Q$1,Data!$1:$1,0)-1)=0,"",OFFSET(Data!$A$1,MATCH($D221,Data!$CG:$CG,0)-1,MATCH($E221&amp;"/"&amp;Q$1,Data!$1:$1,0)-1)))</f>
        <v/>
      </c>
      <c r="R221" s="252" t="str">
        <f ca="1">IF(ISERROR(OFFSET(Data!$A$1,MATCH($D221,Data!$CG:$CG,0)-1,MATCH($E221&amp;"/"&amp;R$1,Data!$1:$1,0)-1))=TRUE,"",IF(OFFSET(Data!$A$1,MATCH($D221,Data!$CG:$CG,0)-1,MATCH($E221&amp;"/"&amp;R$1,Data!$1:$1,0)-1)=0,"",OFFSET(Data!$A$1,MATCH($D221,Data!$CG:$CG,0)-1,MATCH($E221&amp;"/"&amp;R$1,Data!$1:$1,0)-1)))</f>
        <v/>
      </c>
      <c r="S221" s="252" t="str">
        <f ca="1">IF(ISERROR(OFFSET(Data!$A$1,MATCH($D221,Data!$CG:$CG,0)-1,MATCH($E221&amp;"/"&amp;S$1,Data!$1:$1,0)-1))=TRUE,"",IF(OFFSET(Data!$A$1,MATCH($D221,Data!$CG:$CG,0)-1,MATCH($E221&amp;"/"&amp;S$1,Data!$1:$1,0)-1)=0,"",OFFSET(Data!$A$1,MATCH($D221,Data!$CG:$CG,0)-1,MATCH($E221&amp;"/"&amp;S$1,Data!$1:$1,0)-1)))</f>
        <v/>
      </c>
      <c r="T221" s="252" t="str">
        <f ca="1">IF(ISERROR(OFFSET(Data!$A$1,MATCH($D221,Data!$CG:$CG,0)-1,MATCH($E221&amp;"/"&amp;T$1,Data!$1:$1,0)-1))=TRUE,"",IF(OFFSET(Data!$A$1,MATCH($D221,Data!$CG:$CG,0)-1,MATCH($E221&amp;"/"&amp;T$1,Data!$1:$1,0)-1)=0,"",OFFSET(Data!$A$1,MATCH($D221,Data!$CG:$CG,0)-1,MATCH($E221&amp;"/"&amp;T$1,Data!$1:$1,0)-1)))</f>
        <v/>
      </c>
      <c r="U221" s="252" t="str">
        <f ca="1">IF(ISERROR(OFFSET(Data!$A$1,MATCH($D221,Data!$CG:$CG,0)-1,MATCH($E221&amp;"/"&amp;U$1,Data!$1:$1,0)-1))=TRUE,"",IF(OFFSET(Data!$A$1,MATCH($D221,Data!$CG:$CG,0)-1,MATCH($E221&amp;"/"&amp;U$1,Data!$1:$1,0)-1)=0,"",OFFSET(Data!$A$1,MATCH($D221,Data!$CG:$CG,0)-1,MATCH($E221&amp;"/"&amp;U$1,Data!$1:$1,0)-1)))</f>
        <v/>
      </c>
      <c r="V221" s="252" t="str">
        <f ca="1">IF(ISERROR(OFFSET(Data!$A$1,MATCH($D221,Data!$CG:$CG,0)-1,MATCH($E221&amp;"/"&amp;V$1,Data!$1:$1,0)-1))=TRUE,"",IF(OFFSET(Data!$A$1,MATCH($D221,Data!$CG:$CG,0)-1,MATCH($E221&amp;"/"&amp;V$1,Data!$1:$1,0)-1)=0,"",OFFSET(Data!$A$1,MATCH($D221,Data!$CG:$CG,0)-1,MATCH($E221&amp;"/"&amp;V$1,Data!$1:$1,0)-1)))</f>
        <v/>
      </c>
      <c r="W221" s="269" t="str">
        <f ca="1">IF(ISERROR(OFFSET(Data!$A$1,MATCH($D221,Data!$CG:$CG,0)-1,MATCH($E221&amp;"/"&amp;W$1,Data!$1:$1,0)-1))=TRUE,"",IF(OFFSET(Data!$A$1,MATCH($D221,Data!$CG:$CG,0)-1,MATCH($E221&amp;"/"&amp;W$1,Data!$1:$1,0)-1)=0,"",OFFSET(Data!$A$1,MATCH($D221,Data!$CG:$CG,0)-1,MATCH($E221&amp;"/"&amp;W$1,Data!$1:$1,0)-1)))</f>
        <v/>
      </c>
      <c r="X221" s="252" t="str">
        <f ca="1">IF(ISERROR(OFFSET(Data!$A$1,MATCH($D221,Data!$CG:$CG,0)-1,MATCH($E221&amp;"/"&amp;X$1,Data!$1:$1,0)-1))=TRUE,"",IF(OFFSET(Data!$A$1,MATCH($D221,Data!$CG:$CG,0)-1,MATCH($E221&amp;"/"&amp;X$1,Data!$1:$1,0)-1)=0,"",OFFSET(Data!$A$1,MATCH($D221,Data!$CG:$CG,0)-1,MATCH($E221&amp;"/"&amp;X$1,Data!$1:$1,0)-1)))</f>
        <v/>
      </c>
      <c r="Y221" s="252" t="str">
        <f ca="1">IF(ISERROR(OFFSET(Data!$A$1,MATCH($D221,Data!$CG:$CG,0)-1,MATCH($E221&amp;"/"&amp;Y$1,Data!$1:$1,0)-1))=TRUE,"",IF(OFFSET(Data!$A$1,MATCH($D221,Data!$CG:$CG,0)-1,MATCH($E221&amp;"/"&amp;Y$1,Data!$1:$1,0)-1)=0,"",OFFSET(Data!$A$1,MATCH($D221,Data!$CG:$CG,0)-1,MATCH($E221&amp;"/"&amp;Y$1,Data!$1:$1,0)-1)))</f>
        <v/>
      </c>
      <c r="Z221" s="252" t="str">
        <f ca="1">IF(ISERROR(OFFSET(Data!$A$1,MATCH($D221,Data!$CG:$CG,0)-1,MATCH($E221&amp;"/"&amp;Z$1,Data!$1:$1,0)-1))=TRUE,"",IF(OFFSET(Data!$A$1,MATCH($D221,Data!$CG:$CG,0)-1,MATCH($E221&amp;"/"&amp;Z$1,Data!$1:$1,0)-1)=0,"",OFFSET(Data!$A$1,MATCH($D221,Data!$CG:$CG,0)-1,MATCH($E221&amp;"/"&amp;Z$1,Data!$1:$1,0)-1)))</f>
        <v/>
      </c>
      <c r="AA221" s="252" t="str">
        <f ca="1">IF(ISERROR(OFFSET(Data!$A$1,MATCH($D221,Data!$CG:$CG,0)-1,MATCH($E221&amp;"/"&amp;AA$1,Data!$1:$1,0)-1))=TRUE,"",IF(OFFSET(Data!$A$1,MATCH($D221,Data!$CG:$CG,0)-1,MATCH($E221&amp;"/"&amp;AA$1,Data!$1:$1,0)-1)=0,"",OFFSET(Data!$A$1,MATCH($D221,Data!$CG:$CG,0)-1,MATCH($E221&amp;"/"&amp;AA$1,Data!$1:$1,0)-1)))</f>
        <v/>
      </c>
      <c r="AB221" s="252" t="str">
        <f ca="1">IF(ISERROR(OFFSET(Data!$A$1,MATCH($D221,Data!$CG:$CG,0)-1,MATCH($E221&amp;"/"&amp;AB$1,Data!$1:$1,0)-1))=TRUE,"",IF(OFFSET(Data!$A$1,MATCH($D221,Data!$CG:$CG,0)-1,MATCH($E221&amp;"/"&amp;AB$1,Data!$1:$1,0)-1)=0,"",OFFSET(Data!$A$1,MATCH($D221,Data!$CG:$CG,0)-1,MATCH($E221&amp;"/"&amp;AB$1,Data!$1:$1,0)-1)))</f>
        <v/>
      </c>
      <c r="AC221" s="252" t="str">
        <f ca="1">IF(ISERROR(OFFSET(Data!$A$1,MATCH($D221,Data!$CG:$CG,0)-1,MATCH($E221&amp;"/"&amp;AC$1,Data!$1:$1,0)-1))=TRUE,"",IF(OFFSET(Data!$A$1,MATCH($D221,Data!$CG:$CG,0)-1,MATCH($E221&amp;"/"&amp;AC$1,Data!$1:$1,0)-1)=0,"",OFFSET(Data!$A$1,MATCH($D221,Data!$CG:$CG,0)-1,MATCH($E221&amp;"/"&amp;AC$1,Data!$1:$1,0)-1)))</f>
        <v/>
      </c>
      <c r="AD221" s="252" t="str">
        <f ca="1">IF(ISERROR(OFFSET(Data!$A$1,MATCH($D221,Data!$CG:$CG,0)-1,MATCH($E221&amp;"/"&amp;AD$1,Data!$1:$1,0)-1))=TRUE,"",IF(OFFSET(Data!$A$1,MATCH($D221,Data!$CG:$CG,0)-1,MATCH($E221&amp;"/"&amp;AD$1,Data!$1:$1,0)-1)=0,"",OFFSET(Data!$A$1,MATCH($D221,Data!$CG:$CG,0)-1,MATCH($E221&amp;"/"&amp;AD$1,Data!$1:$1,0)-1)))</f>
        <v/>
      </c>
      <c r="AE221" s="252" t="str">
        <f ca="1">IF(ISERROR(OFFSET(Data!$A$1,MATCH($D221,Data!$CG:$CG,0)-1,MATCH($E221&amp;"/"&amp;AE$1,Data!$1:$1,0)-1))=TRUE,"",IF(OFFSET(Data!$A$1,MATCH($D221,Data!$CG:$CG,0)-1,MATCH($E221&amp;"/"&amp;AE$1,Data!$1:$1,0)-1)=0,"",OFFSET(Data!$A$1,MATCH($D221,Data!$CG:$CG,0)-1,MATCH($E221&amp;"/"&amp;AE$1,Data!$1:$1,0)-1)))</f>
        <v/>
      </c>
      <c r="AF221" s="253" t="str">
        <f ca="1">IF(ISERROR(OFFSET(Data!$A$1,MATCH($D221,Data!$CG:$CG,0)-1,MATCH($E221&amp;"/"&amp;AF$1,Data!$1:$1,0)-1))=TRUE,"",IF(OFFSET(Data!$A$1,MATCH($D221,Data!$CG:$CG,0)-1,MATCH($E221&amp;"/"&amp;AF$1,Data!$1:$1,0)-1)=0,"",OFFSET(Data!$A$1,MATCH($D221,Data!$CG:$CG,0)-1,MATCH($E221&amp;"/"&amp;AF$1,Data!$1:$1,0)-1)))</f>
        <v/>
      </c>
      <c r="AG221" s="212">
        <f t="shared" ca="1" si="8"/>
        <v>0</v>
      </c>
      <c r="AH221" s="213">
        <f ca="1">SUM(AG219:AG221)</f>
        <v>0</v>
      </c>
    </row>
    <row r="222" spans="1:34" ht="15.75" hidden="1" customHeight="1" x14ac:dyDescent="0.25">
      <c r="A222" s="446"/>
      <c r="B222" s="449"/>
      <c r="C222" s="452"/>
      <c r="D222" s="28" t="e">
        <f>IF(C222&lt;&gt;"",C222,D221)</f>
        <v>#N/A</v>
      </c>
      <c r="E222" s="29" t="s">
        <v>24</v>
      </c>
      <c r="F222" s="254" t="str">
        <f ca="1">IF(ISERROR(OFFSET(Data!$A$1,MATCH($D222,Data!$CG:$CG,0)-1,MATCH($E222&amp;"/"&amp;F$1,Data!$1:$1,0)-1))=TRUE,"",IF(OFFSET(Data!$A$1,MATCH($D222,Data!$CG:$CG,0)-1,MATCH($E222&amp;"/"&amp;F$1,Data!$1:$1,0)-1)=0,"",OFFSET(Data!$A$1,MATCH($D222,Data!$CG:$CG,0)-1,MATCH($E222&amp;"/"&amp;F$1,Data!$1:$1,0)-1)))</f>
        <v/>
      </c>
      <c r="G222" s="252" t="str">
        <f ca="1">IF(ISERROR(OFFSET(Data!$A$1,MATCH($D222,Data!$CG:$CG,0)-1,MATCH($E222&amp;"/"&amp;G$1,Data!$1:$1,0)-1))=TRUE,"",IF(OFFSET(Data!$A$1,MATCH($D222,Data!$CG:$CG,0)-1,MATCH($E222&amp;"/"&amp;G$1,Data!$1:$1,0)-1)=0,"",OFFSET(Data!$A$1,MATCH($D222,Data!$CG:$CG,0)-1,MATCH($E222&amp;"/"&amp;G$1,Data!$1:$1,0)-1)))</f>
        <v/>
      </c>
      <c r="H222" s="252" t="str">
        <f ca="1">IF(ISERROR(OFFSET(Data!$A$1,MATCH($D222,Data!$CG:$CG,0)-1,MATCH($E222&amp;"/"&amp;H$1,Data!$1:$1,0)-1))=TRUE,"",IF(OFFSET(Data!$A$1,MATCH($D222,Data!$CG:$CG,0)-1,MATCH($E222&amp;"/"&amp;H$1,Data!$1:$1,0)-1)=0,"",OFFSET(Data!$A$1,MATCH($D222,Data!$CG:$CG,0)-1,MATCH($E222&amp;"/"&amp;H$1,Data!$1:$1,0)-1)))</f>
        <v/>
      </c>
      <c r="I222" s="252" t="str">
        <f ca="1">IF(ISERROR(OFFSET(Data!$A$1,MATCH($D222,Data!$CG:$CG,0)-1,MATCH($E222&amp;"/"&amp;I$1,Data!$1:$1,0)-1))=TRUE,"",IF(OFFSET(Data!$A$1,MATCH($D222,Data!$CG:$CG,0)-1,MATCH($E222&amp;"/"&amp;I$1,Data!$1:$1,0)-1)=0,"",OFFSET(Data!$A$1,MATCH($D222,Data!$CG:$CG,0)-1,MATCH($E222&amp;"/"&amp;I$1,Data!$1:$1,0)-1)))</f>
        <v/>
      </c>
      <c r="J222" s="252" t="str">
        <f ca="1">IF(ISERROR(OFFSET(Data!$A$1,MATCH($D222,Data!$CG:$CG,0)-1,MATCH($E222&amp;"/"&amp;J$1,Data!$1:$1,0)-1))=TRUE,"",IF(OFFSET(Data!$A$1,MATCH($D222,Data!$CG:$CG,0)-1,MATCH($E222&amp;"/"&amp;J$1,Data!$1:$1,0)-1)=0,"",OFFSET(Data!$A$1,MATCH($D222,Data!$CG:$CG,0)-1,MATCH($E222&amp;"/"&amp;J$1,Data!$1:$1,0)-1)))</f>
        <v/>
      </c>
      <c r="K222" s="252" t="str">
        <f ca="1">IF(ISERROR(OFFSET(Data!$A$1,MATCH($D222,Data!$CG:$CG,0)-1,MATCH($E222&amp;"/"&amp;K$1,Data!$1:$1,0)-1))=TRUE,"",IF(OFFSET(Data!$A$1,MATCH($D222,Data!$CG:$CG,0)-1,MATCH($E222&amp;"/"&amp;K$1,Data!$1:$1,0)-1)=0,"",OFFSET(Data!$A$1,MATCH($D222,Data!$CG:$CG,0)-1,MATCH($E222&amp;"/"&amp;K$1,Data!$1:$1,0)-1)))</f>
        <v/>
      </c>
      <c r="L222" s="252" t="str">
        <f ca="1">IF(ISERROR(OFFSET(Data!$A$1,MATCH($D222,Data!$CG:$CG,0)-1,MATCH($E222&amp;"/"&amp;L$1,Data!$1:$1,0)-1))=TRUE,"",IF(OFFSET(Data!$A$1,MATCH($D222,Data!$CG:$CG,0)-1,MATCH($E222&amp;"/"&amp;L$1,Data!$1:$1,0)-1)=0,"",OFFSET(Data!$A$1,MATCH($D222,Data!$CG:$CG,0)-1,MATCH($E222&amp;"/"&amp;L$1,Data!$1:$1,0)-1)))</f>
        <v/>
      </c>
      <c r="M222" s="252" t="str">
        <f ca="1">IF(ISERROR(OFFSET(Data!$A$1,MATCH($D222,Data!$CG:$CG,0)-1,MATCH($E222&amp;"/"&amp;M$1,Data!$1:$1,0)-1))=TRUE,"",IF(OFFSET(Data!$A$1,MATCH($D222,Data!$CG:$CG,0)-1,MATCH($E222&amp;"/"&amp;M$1,Data!$1:$1,0)-1)=0,"",OFFSET(Data!$A$1,MATCH($D222,Data!$CG:$CG,0)-1,MATCH($E222&amp;"/"&amp;M$1,Data!$1:$1,0)-1)))</f>
        <v/>
      </c>
      <c r="N222" s="252" t="str">
        <f ca="1">IF(ISERROR(OFFSET(Data!$A$1,MATCH($D222,Data!$CG:$CG,0)-1,MATCH($E222&amp;"/"&amp;N$1,Data!$1:$1,0)-1))=TRUE,"",IF(OFFSET(Data!$A$1,MATCH($D222,Data!$CG:$CG,0)-1,MATCH($E222&amp;"/"&amp;N$1,Data!$1:$1,0)-1)=0,"",OFFSET(Data!$A$1,MATCH($D222,Data!$CG:$CG,0)-1,MATCH($E222&amp;"/"&amp;N$1,Data!$1:$1,0)-1)))</f>
        <v/>
      </c>
      <c r="O222" s="252" t="str">
        <f ca="1">IF(ISERROR(OFFSET(Data!$A$1,MATCH($D222,Data!$CG:$CG,0)-1,MATCH($E222&amp;"/"&amp;O$1,Data!$1:$1,0)-1))=TRUE,"",IF(OFFSET(Data!$A$1,MATCH($D222,Data!$CG:$CG,0)-1,MATCH($E222&amp;"/"&amp;O$1,Data!$1:$1,0)-1)=0,"",OFFSET(Data!$A$1,MATCH($D222,Data!$CG:$CG,0)-1,MATCH($E222&amp;"/"&amp;O$1,Data!$1:$1,0)-1)))</f>
        <v/>
      </c>
      <c r="P222" s="252" t="str">
        <f ca="1">IF(ISERROR(OFFSET(Data!$A$1,MATCH($D222,Data!$CG:$CG,0)-1,MATCH($E222&amp;"/"&amp;P$1,Data!$1:$1,0)-1))=TRUE,"",IF(OFFSET(Data!$A$1,MATCH($D222,Data!$CG:$CG,0)-1,MATCH($E222&amp;"/"&amp;P$1,Data!$1:$1,0)-1)=0,"",OFFSET(Data!$A$1,MATCH($D222,Data!$CG:$CG,0)-1,MATCH($E222&amp;"/"&amp;P$1,Data!$1:$1,0)-1)))</f>
        <v/>
      </c>
      <c r="Q222" s="252" t="str">
        <f ca="1">IF(ISERROR(OFFSET(Data!$A$1,MATCH($D222,Data!$CG:$CG,0)-1,MATCH($E222&amp;"/"&amp;Q$1,Data!$1:$1,0)-1))=TRUE,"",IF(OFFSET(Data!$A$1,MATCH($D222,Data!$CG:$CG,0)-1,MATCH($E222&amp;"/"&amp;Q$1,Data!$1:$1,0)-1)=0,"",OFFSET(Data!$A$1,MATCH($D222,Data!$CG:$CG,0)-1,MATCH($E222&amp;"/"&amp;Q$1,Data!$1:$1,0)-1)))</f>
        <v/>
      </c>
      <c r="R222" s="252" t="str">
        <f ca="1">IF(ISERROR(OFFSET(Data!$A$1,MATCH($D222,Data!$CG:$CG,0)-1,MATCH($E222&amp;"/"&amp;R$1,Data!$1:$1,0)-1))=TRUE,"",IF(OFFSET(Data!$A$1,MATCH($D222,Data!$CG:$CG,0)-1,MATCH($E222&amp;"/"&amp;R$1,Data!$1:$1,0)-1)=0,"",OFFSET(Data!$A$1,MATCH($D222,Data!$CG:$CG,0)-1,MATCH($E222&amp;"/"&amp;R$1,Data!$1:$1,0)-1)))</f>
        <v/>
      </c>
      <c r="S222" s="252" t="str">
        <f ca="1">IF(ISERROR(OFFSET(Data!$A$1,MATCH($D222,Data!$CG:$CG,0)-1,MATCH($E222&amp;"/"&amp;S$1,Data!$1:$1,0)-1))=TRUE,"",IF(OFFSET(Data!$A$1,MATCH($D222,Data!$CG:$CG,0)-1,MATCH($E222&amp;"/"&amp;S$1,Data!$1:$1,0)-1)=0,"",OFFSET(Data!$A$1,MATCH($D222,Data!$CG:$CG,0)-1,MATCH($E222&amp;"/"&amp;S$1,Data!$1:$1,0)-1)))</f>
        <v/>
      </c>
      <c r="T222" s="252" t="str">
        <f ca="1">IF(ISERROR(OFFSET(Data!$A$1,MATCH($D222,Data!$CG:$CG,0)-1,MATCH($E222&amp;"/"&amp;T$1,Data!$1:$1,0)-1))=TRUE,"",IF(OFFSET(Data!$A$1,MATCH($D222,Data!$CG:$CG,0)-1,MATCH($E222&amp;"/"&amp;T$1,Data!$1:$1,0)-1)=0,"",OFFSET(Data!$A$1,MATCH($D222,Data!$CG:$CG,0)-1,MATCH($E222&amp;"/"&amp;T$1,Data!$1:$1,0)-1)))</f>
        <v/>
      </c>
      <c r="U222" s="252" t="str">
        <f ca="1">IF(ISERROR(OFFSET(Data!$A$1,MATCH($D222,Data!$CG:$CG,0)-1,MATCH($E222&amp;"/"&amp;U$1,Data!$1:$1,0)-1))=TRUE,"",IF(OFFSET(Data!$A$1,MATCH($D222,Data!$CG:$CG,0)-1,MATCH($E222&amp;"/"&amp;U$1,Data!$1:$1,0)-1)=0,"",OFFSET(Data!$A$1,MATCH($D222,Data!$CG:$CG,0)-1,MATCH($E222&amp;"/"&amp;U$1,Data!$1:$1,0)-1)))</f>
        <v/>
      </c>
      <c r="V222" s="252" t="str">
        <f ca="1">IF(ISERROR(OFFSET(Data!$A$1,MATCH($D222,Data!$CG:$CG,0)-1,MATCH($E222&amp;"/"&amp;V$1,Data!$1:$1,0)-1))=TRUE,"",IF(OFFSET(Data!$A$1,MATCH($D222,Data!$CG:$CG,0)-1,MATCH($E222&amp;"/"&amp;V$1,Data!$1:$1,0)-1)=0,"",OFFSET(Data!$A$1,MATCH($D222,Data!$CG:$CG,0)-1,MATCH($E222&amp;"/"&amp;V$1,Data!$1:$1,0)-1)))</f>
        <v/>
      </c>
      <c r="W222" s="269" t="str">
        <f ca="1">IF(ISERROR(OFFSET(Data!$A$1,MATCH($D222,Data!$CG:$CG,0)-1,MATCH($E222&amp;"/"&amp;W$1,Data!$1:$1,0)-1))=TRUE,"",IF(OFFSET(Data!$A$1,MATCH($D222,Data!$CG:$CG,0)-1,MATCH($E222&amp;"/"&amp;W$1,Data!$1:$1,0)-1)=0,"",OFFSET(Data!$A$1,MATCH($D222,Data!$CG:$CG,0)-1,MATCH($E222&amp;"/"&amp;W$1,Data!$1:$1,0)-1)))</f>
        <v/>
      </c>
      <c r="X222" s="252" t="str">
        <f ca="1">IF(ISERROR(OFFSET(Data!$A$1,MATCH($D222,Data!$CG:$CG,0)-1,MATCH($E222&amp;"/"&amp;X$1,Data!$1:$1,0)-1))=TRUE,"",IF(OFFSET(Data!$A$1,MATCH($D222,Data!$CG:$CG,0)-1,MATCH($E222&amp;"/"&amp;X$1,Data!$1:$1,0)-1)=0,"",OFFSET(Data!$A$1,MATCH($D222,Data!$CG:$CG,0)-1,MATCH($E222&amp;"/"&amp;X$1,Data!$1:$1,0)-1)))</f>
        <v/>
      </c>
      <c r="Y222" s="252" t="str">
        <f ca="1">IF(ISERROR(OFFSET(Data!$A$1,MATCH($D222,Data!$CG:$CG,0)-1,MATCH($E222&amp;"/"&amp;Y$1,Data!$1:$1,0)-1))=TRUE,"",IF(OFFSET(Data!$A$1,MATCH($D222,Data!$CG:$CG,0)-1,MATCH($E222&amp;"/"&amp;Y$1,Data!$1:$1,0)-1)=0,"",OFFSET(Data!$A$1,MATCH($D222,Data!$CG:$CG,0)-1,MATCH($E222&amp;"/"&amp;Y$1,Data!$1:$1,0)-1)))</f>
        <v/>
      </c>
      <c r="Z222" s="252" t="str">
        <f ca="1">IF(ISERROR(OFFSET(Data!$A$1,MATCH($D222,Data!$CG:$CG,0)-1,MATCH($E222&amp;"/"&amp;Z$1,Data!$1:$1,0)-1))=TRUE,"",IF(OFFSET(Data!$A$1,MATCH($D222,Data!$CG:$CG,0)-1,MATCH($E222&amp;"/"&amp;Z$1,Data!$1:$1,0)-1)=0,"",OFFSET(Data!$A$1,MATCH($D222,Data!$CG:$CG,0)-1,MATCH($E222&amp;"/"&amp;Z$1,Data!$1:$1,0)-1)))</f>
        <v/>
      </c>
      <c r="AA222" s="252" t="str">
        <f ca="1">IF(ISERROR(OFFSET(Data!$A$1,MATCH($D222,Data!$CG:$CG,0)-1,MATCH($E222&amp;"/"&amp;AA$1,Data!$1:$1,0)-1))=TRUE,"",IF(OFFSET(Data!$A$1,MATCH($D222,Data!$CG:$CG,0)-1,MATCH($E222&amp;"/"&amp;AA$1,Data!$1:$1,0)-1)=0,"",OFFSET(Data!$A$1,MATCH($D222,Data!$CG:$CG,0)-1,MATCH($E222&amp;"/"&amp;AA$1,Data!$1:$1,0)-1)))</f>
        <v/>
      </c>
      <c r="AB222" s="252" t="str">
        <f ca="1">IF(ISERROR(OFFSET(Data!$A$1,MATCH($D222,Data!$CG:$CG,0)-1,MATCH($E222&amp;"/"&amp;AB$1,Data!$1:$1,0)-1))=TRUE,"",IF(OFFSET(Data!$A$1,MATCH($D222,Data!$CG:$CG,0)-1,MATCH($E222&amp;"/"&amp;AB$1,Data!$1:$1,0)-1)=0,"",OFFSET(Data!$A$1,MATCH($D222,Data!$CG:$CG,0)-1,MATCH($E222&amp;"/"&amp;AB$1,Data!$1:$1,0)-1)))</f>
        <v/>
      </c>
      <c r="AC222" s="252" t="str">
        <f ca="1">IF(ISERROR(OFFSET(Data!$A$1,MATCH($D222,Data!$CG:$CG,0)-1,MATCH($E222&amp;"/"&amp;AC$1,Data!$1:$1,0)-1))=TRUE,"",IF(OFFSET(Data!$A$1,MATCH($D222,Data!$CG:$CG,0)-1,MATCH($E222&amp;"/"&amp;AC$1,Data!$1:$1,0)-1)=0,"",OFFSET(Data!$A$1,MATCH($D222,Data!$CG:$CG,0)-1,MATCH($E222&amp;"/"&amp;AC$1,Data!$1:$1,0)-1)))</f>
        <v/>
      </c>
      <c r="AD222" s="252" t="str">
        <f ca="1">IF(ISERROR(OFFSET(Data!$A$1,MATCH($D222,Data!$CG:$CG,0)-1,MATCH($E222&amp;"/"&amp;AD$1,Data!$1:$1,0)-1))=TRUE,"",IF(OFFSET(Data!$A$1,MATCH($D222,Data!$CG:$CG,0)-1,MATCH($E222&amp;"/"&amp;AD$1,Data!$1:$1,0)-1)=0,"",OFFSET(Data!$A$1,MATCH($D222,Data!$CG:$CG,0)-1,MATCH($E222&amp;"/"&amp;AD$1,Data!$1:$1,0)-1)))</f>
        <v/>
      </c>
      <c r="AE222" s="252" t="str">
        <f ca="1">IF(ISERROR(OFFSET(Data!$A$1,MATCH($D222,Data!$CG:$CG,0)-1,MATCH($E222&amp;"/"&amp;AE$1,Data!$1:$1,0)-1))=TRUE,"",IF(OFFSET(Data!$A$1,MATCH($D222,Data!$CG:$CG,0)-1,MATCH($E222&amp;"/"&amp;AE$1,Data!$1:$1,0)-1)=0,"",OFFSET(Data!$A$1,MATCH($D222,Data!$CG:$CG,0)-1,MATCH($E222&amp;"/"&amp;AE$1,Data!$1:$1,0)-1)))</f>
        <v/>
      </c>
      <c r="AF222" s="253" t="str">
        <f ca="1">IF(ISERROR(OFFSET(Data!$A$1,MATCH($D222,Data!$CG:$CG,0)-1,MATCH($E222&amp;"/"&amp;AF$1,Data!$1:$1,0)-1))=TRUE,"",IF(OFFSET(Data!$A$1,MATCH($D222,Data!$CG:$CG,0)-1,MATCH($E222&amp;"/"&amp;AF$1,Data!$1:$1,0)-1)=0,"",OFFSET(Data!$A$1,MATCH($D222,Data!$CG:$CG,0)-1,MATCH($E222&amp;"/"&amp;AF$1,Data!$1:$1,0)-1)))</f>
        <v/>
      </c>
      <c r="AG222" s="212">
        <f t="shared" ca="1" si="8"/>
        <v>0</v>
      </c>
      <c r="AH222" s="213">
        <f ca="1">SUM(AG219:AG222)</f>
        <v>0</v>
      </c>
    </row>
    <row r="223" spans="1:34" ht="15.75" hidden="1" customHeight="1" thickBot="1" x14ac:dyDescent="0.3">
      <c r="A223" s="447"/>
      <c r="B223" s="450"/>
      <c r="C223" s="453"/>
      <c r="D223" s="30" t="e">
        <f>IF(C223&lt;&gt;"",C223,D222)</f>
        <v>#N/A</v>
      </c>
      <c r="E223" s="31" t="s">
        <v>25</v>
      </c>
      <c r="F223" s="255" t="str">
        <f ca="1">IF(ISERROR(OFFSET(Data!$A$1,MATCH($D223,Data!$CG:$CG,0)-1,MATCH($E223&amp;"/"&amp;F$1,Data!$1:$1,0)-1))=TRUE,"",IF(OFFSET(Data!$A$1,MATCH($D223,Data!$CG:$CG,0)-1,MATCH($E223&amp;"/"&amp;F$1,Data!$1:$1,0)-1)=0,"",OFFSET(Data!$A$1,MATCH($D223,Data!$CG:$CG,0)-1,MATCH($E223&amp;"/"&amp;F$1,Data!$1:$1,0)-1)))</f>
        <v/>
      </c>
      <c r="G223" s="256" t="str">
        <f ca="1">IF(ISERROR(OFFSET(Data!$A$1,MATCH($D223,Data!$CG:$CG,0)-1,MATCH($E223&amp;"/"&amp;G$1,Data!$1:$1,0)-1))=TRUE,"",IF(OFFSET(Data!$A$1,MATCH($D223,Data!$CG:$CG,0)-1,MATCH($E223&amp;"/"&amp;G$1,Data!$1:$1,0)-1)=0,"",OFFSET(Data!$A$1,MATCH($D223,Data!$CG:$CG,0)-1,MATCH($E223&amp;"/"&amp;G$1,Data!$1:$1,0)-1)))</f>
        <v/>
      </c>
      <c r="H223" s="256" t="str">
        <f ca="1">IF(ISERROR(OFFSET(Data!$A$1,MATCH($D223,Data!$CG:$CG,0)-1,MATCH($E223&amp;"/"&amp;H$1,Data!$1:$1,0)-1))=TRUE,"",IF(OFFSET(Data!$A$1,MATCH($D223,Data!$CG:$CG,0)-1,MATCH($E223&amp;"/"&amp;H$1,Data!$1:$1,0)-1)=0,"",OFFSET(Data!$A$1,MATCH($D223,Data!$CG:$CG,0)-1,MATCH($E223&amp;"/"&amp;H$1,Data!$1:$1,0)-1)))</f>
        <v/>
      </c>
      <c r="I223" s="256" t="str">
        <f ca="1">IF(ISERROR(OFFSET(Data!$A$1,MATCH($D223,Data!$CG:$CG,0)-1,MATCH($E223&amp;"/"&amp;I$1,Data!$1:$1,0)-1))=TRUE,"",IF(OFFSET(Data!$A$1,MATCH($D223,Data!$CG:$CG,0)-1,MATCH($E223&amp;"/"&amp;I$1,Data!$1:$1,0)-1)=0,"",OFFSET(Data!$A$1,MATCH($D223,Data!$CG:$CG,0)-1,MATCH($E223&amp;"/"&amp;I$1,Data!$1:$1,0)-1)))</f>
        <v/>
      </c>
      <c r="J223" s="256" t="str">
        <f ca="1">IF(ISERROR(OFFSET(Data!$A$1,MATCH($D223,Data!$CG:$CG,0)-1,MATCH($E223&amp;"/"&amp;J$1,Data!$1:$1,0)-1))=TRUE,"",IF(OFFSET(Data!$A$1,MATCH($D223,Data!$CG:$CG,0)-1,MATCH($E223&amp;"/"&amp;J$1,Data!$1:$1,0)-1)=0,"",OFFSET(Data!$A$1,MATCH($D223,Data!$CG:$CG,0)-1,MATCH($E223&amp;"/"&amp;J$1,Data!$1:$1,0)-1)))</f>
        <v/>
      </c>
      <c r="K223" s="256" t="str">
        <f ca="1">IF(ISERROR(OFFSET(Data!$A$1,MATCH($D223,Data!$CG:$CG,0)-1,MATCH($E223&amp;"/"&amp;K$1,Data!$1:$1,0)-1))=TRUE,"",IF(OFFSET(Data!$A$1,MATCH($D223,Data!$CG:$CG,0)-1,MATCH($E223&amp;"/"&amp;K$1,Data!$1:$1,0)-1)=0,"",OFFSET(Data!$A$1,MATCH($D223,Data!$CG:$CG,0)-1,MATCH($E223&amp;"/"&amp;K$1,Data!$1:$1,0)-1)))</f>
        <v/>
      </c>
      <c r="L223" s="256" t="str">
        <f ca="1">IF(ISERROR(OFFSET(Data!$A$1,MATCH($D223,Data!$CG:$CG,0)-1,MATCH($E223&amp;"/"&amp;L$1,Data!$1:$1,0)-1))=TRUE,"",IF(OFFSET(Data!$A$1,MATCH($D223,Data!$CG:$CG,0)-1,MATCH($E223&amp;"/"&amp;L$1,Data!$1:$1,0)-1)=0,"",OFFSET(Data!$A$1,MATCH($D223,Data!$CG:$CG,0)-1,MATCH($E223&amp;"/"&amp;L$1,Data!$1:$1,0)-1)))</f>
        <v/>
      </c>
      <c r="M223" s="256" t="str">
        <f ca="1">IF(ISERROR(OFFSET(Data!$A$1,MATCH($D223,Data!$CG:$CG,0)-1,MATCH($E223&amp;"/"&amp;M$1,Data!$1:$1,0)-1))=TRUE,"",IF(OFFSET(Data!$A$1,MATCH($D223,Data!$CG:$CG,0)-1,MATCH($E223&amp;"/"&amp;M$1,Data!$1:$1,0)-1)=0,"",OFFSET(Data!$A$1,MATCH($D223,Data!$CG:$CG,0)-1,MATCH($E223&amp;"/"&amp;M$1,Data!$1:$1,0)-1)))</f>
        <v/>
      </c>
      <c r="N223" s="256" t="str">
        <f ca="1">IF(ISERROR(OFFSET(Data!$A$1,MATCH($D223,Data!$CG:$CG,0)-1,MATCH($E223&amp;"/"&amp;N$1,Data!$1:$1,0)-1))=TRUE,"",IF(OFFSET(Data!$A$1,MATCH($D223,Data!$CG:$CG,0)-1,MATCH($E223&amp;"/"&amp;N$1,Data!$1:$1,0)-1)=0,"",OFFSET(Data!$A$1,MATCH($D223,Data!$CG:$CG,0)-1,MATCH($E223&amp;"/"&amp;N$1,Data!$1:$1,0)-1)))</f>
        <v/>
      </c>
      <c r="O223" s="256" t="str">
        <f ca="1">IF(ISERROR(OFFSET(Data!$A$1,MATCH($D223,Data!$CG:$CG,0)-1,MATCH($E223&amp;"/"&amp;O$1,Data!$1:$1,0)-1))=TRUE,"",IF(OFFSET(Data!$A$1,MATCH($D223,Data!$CG:$CG,0)-1,MATCH($E223&amp;"/"&amp;O$1,Data!$1:$1,0)-1)=0,"",OFFSET(Data!$A$1,MATCH($D223,Data!$CG:$CG,0)-1,MATCH($E223&amp;"/"&amp;O$1,Data!$1:$1,0)-1)))</f>
        <v/>
      </c>
      <c r="P223" s="256" t="str">
        <f ca="1">IF(ISERROR(OFFSET(Data!$A$1,MATCH($D223,Data!$CG:$CG,0)-1,MATCH($E223&amp;"/"&amp;P$1,Data!$1:$1,0)-1))=TRUE,"",IF(OFFSET(Data!$A$1,MATCH($D223,Data!$CG:$CG,0)-1,MATCH($E223&amp;"/"&amp;P$1,Data!$1:$1,0)-1)=0,"",OFFSET(Data!$A$1,MATCH($D223,Data!$CG:$CG,0)-1,MATCH($E223&amp;"/"&amp;P$1,Data!$1:$1,0)-1)))</f>
        <v/>
      </c>
      <c r="Q223" s="256" t="str">
        <f ca="1">IF(ISERROR(OFFSET(Data!$A$1,MATCH($D223,Data!$CG:$CG,0)-1,MATCH($E223&amp;"/"&amp;Q$1,Data!$1:$1,0)-1))=TRUE,"",IF(OFFSET(Data!$A$1,MATCH($D223,Data!$CG:$CG,0)-1,MATCH($E223&amp;"/"&amp;Q$1,Data!$1:$1,0)-1)=0,"",OFFSET(Data!$A$1,MATCH($D223,Data!$CG:$CG,0)-1,MATCH($E223&amp;"/"&amp;Q$1,Data!$1:$1,0)-1)))</f>
        <v/>
      </c>
      <c r="R223" s="256" t="str">
        <f ca="1">IF(ISERROR(OFFSET(Data!$A$1,MATCH($D223,Data!$CG:$CG,0)-1,MATCH($E223&amp;"/"&amp;R$1,Data!$1:$1,0)-1))=TRUE,"",IF(OFFSET(Data!$A$1,MATCH($D223,Data!$CG:$CG,0)-1,MATCH($E223&amp;"/"&amp;R$1,Data!$1:$1,0)-1)=0,"",OFFSET(Data!$A$1,MATCH($D223,Data!$CG:$CG,0)-1,MATCH($E223&amp;"/"&amp;R$1,Data!$1:$1,0)-1)))</f>
        <v/>
      </c>
      <c r="S223" s="256" t="str">
        <f ca="1">IF(ISERROR(OFFSET(Data!$A$1,MATCH($D223,Data!$CG:$CG,0)-1,MATCH($E223&amp;"/"&amp;S$1,Data!$1:$1,0)-1))=TRUE,"",IF(OFFSET(Data!$A$1,MATCH($D223,Data!$CG:$CG,0)-1,MATCH($E223&amp;"/"&amp;S$1,Data!$1:$1,0)-1)=0,"",OFFSET(Data!$A$1,MATCH($D223,Data!$CG:$CG,0)-1,MATCH($E223&amp;"/"&amp;S$1,Data!$1:$1,0)-1)))</f>
        <v/>
      </c>
      <c r="T223" s="256" t="str">
        <f ca="1">IF(ISERROR(OFFSET(Data!$A$1,MATCH($D223,Data!$CG:$CG,0)-1,MATCH($E223&amp;"/"&amp;T$1,Data!$1:$1,0)-1))=TRUE,"",IF(OFFSET(Data!$A$1,MATCH($D223,Data!$CG:$CG,0)-1,MATCH($E223&amp;"/"&amp;T$1,Data!$1:$1,0)-1)=0,"",OFFSET(Data!$A$1,MATCH($D223,Data!$CG:$CG,0)-1,MATCH($E223&amp;"/"&amp;T$1,Data!$1:$1,0)-1)))</f>
        <v/>
      </c>
      <c r="U223" s="256" t="str">
        <f ca="1">IF(ISERROR(OFFSET(Data!$A$1,MATCH($D223,Data!$CG:$CG,0)-1,MATCH($E223&amp;"/"&amp;U$1,Data!$1:$1,0)-1))=TRUE,"",IF(OFFSET(Data!$A$1,MATCH($D223,Data!$CG:$CG,0)-1,MATCH($E223&amp;"/"&amp;U$1,Data!$1:$1,0)-1)=0,"",OFFSET(Data!$A$1,MATCH($D223,Data!$CG:$CG,0)-1,MATCH($E223&amp;"/"&amp;U$1,Data!$1:$1,0)-1)))</f>
        <v/>
      </c>
      <c r="V223" s="256" t="str">
        <f ca="1">IF(ISERROR(OFFSET(Data!$A$1,MATCH($D223,Data!$CG:$CG,0)-1,MATCH($E223&amp;"/"&amp;V$1,Data!$1:$1,0)-1))=TRUE,"",IF(OFFSET(Data!$A$1,MATCH($D223,Data!$CG:$CG,0)-1,MATCH($E223&amp;"/"&amp;V$1,Data!$1:$1,0)-1)=0,"",OFFSET(Data!$A$1,MATCH($D223,Data!$CG:$CG,0)-1,MATCH($E223&amp;"/"&amp;V$1,Data!$1:$1,0)-1)))</f>
        <v/>
      </c>
      <c r="W223" s="257" t="str">
        <f ca="1">IF(ISERROR(OFFSET(Data!$A$1,MATCH($D223,Data!$CG:$CG,0)-1,MATCH($E223&amp;"/"&amp;W$1,Data!$1:$1,0)-1))=TRUE,"",IF(OFFSET(Data!$A$1,MATCH($D223,Data!$CG:$CG,0)-1,MATCH($E223&amp;"/"&amp;W$1,Data!$1:$1,0)-1)=0,"",OFFSET(Data!$A$1,MATCH($D223,Data!$CG:$CG,0)-1,MATCH($E223&amp;"/"&amp;W$1,Data!$1:$1,0)-1)))</f>
        <v/>
      </c>
      <c r="X223" s="256" t="str">
        <f ca="1">IF(ISERROR(OFFSET(Data!$A$1,MATCH($D223,Data!$CG:$CG,0)-1,MATCH($E223&amp;"/"&amp;X$1,Data!$1:$1,0)-1))=TRUE,"",IF(OFFSET(Data!$A$1,MATCH($D223,Data!$CG:$CG,0)-1,MATCH($E223&amp;"/"&amp;X$1,Data!$1:$1,0)-1)=0,"",OFFSET(Data!$A$1,MATCH($D223,Data!$CG:$CG,0)-1,MATCH($E223&amp;"/"&amp;X$1,Data!$1:$1,0)-1)))</f>
        <v/>
      </c>
      <c r="Y223" s="256" t="str">
        <f ca="1">IF(ISERROR(OFFSET(Data!$A$1,MATCH($D223,Data!$CG:$CG,0)-1,MATCH($E223&amp;"/"&amp;Y$1,Data!$1:$1,0)-1))=TRUE,"",IF(OFFSET(Data!$A$1,MATCH($D223,Data!$CG:$CG,0)-1,MATCH($E223&amp;"/"&amp;Y$1,Data!$1:$1,0)-1)=0,"",OFFSET(Data!$A$1,MATCH($D223,Data!$CG:$CG,0)-1,MATCH($E223&amp;"/"&amp;Y$1,Data!$1:$1,0)-1)))</f>
        <v/>
      </c>
      <c r="Z223" s="256" t="str">
        <f ca="1">IF(ISERROR(OFFSET(Data!$A$1,MATCH($D223,Data!$CG:$CG,0)-1,MATCH($E223&amp;"/"&amp;Z$1,Data!$1:$1,0)-1))=TRUE,"",IF(OFFSET(Data!$A$1,MATCH($D223,Data!$CG:$CG,0)-1,MATCH($E223&amp;"/"&amp;Z$1,Data!$1:$1,0)-1)=0,"",OFFSET(Data!$A$1,MATCH($D223,Data!$CG:$CG,0)-1,MATCH($E223&amp;"/"&amp;Z$1,Data!$1:$1,0)-1)))</f>
        <v/>
      </c>
      <c r="AA223" s="256" t="str">
        <f ca="1">IF(ISERROR(OFFSET(Data!$A$1,MATCH($D223,Data!$CG:$CG,0)-1,MATCH($E223&amp;"/"&amp;AA$1,Data!$1:$1,0)-1))=TRUE,"",IF(OFFSET(Data!$A$1,MATCH($D223,Data!$CG:$CG,0)-1,MATCH($E223&amp;"/"&amp;AA$1,Data!$1:$1,0)-1)=0,"",OFFSET(Data!$A$1,MATCH($D223,Data!$CG:$CG,0)-1,MATCH($E223&amp;"/"&amp;AA$1,Data!$1:$1,0)-1)))</f>
        <v/>
      </c>
      <c r="AB223" s="256" t="str">
        <f ca="1">IF(ISERROR(OFFSET(Data!$A$1,MATCH($D223,Data!$CG:$CG,0)-1,MATCH($E223&amp;"/"&amp;AB$1,Data!$1:$1,0)-1))=TRUE,"",IF(OFFSET(Data!$A$1,MATCH($D223,Data!$CG:$CG,0)-1,MATCH($E223&amp;"/"&amp;AB$1,Data!$1:$1,0)-1)=0,"",OFFSET(Data!$A$1,MATCH($D223,Data!$CG:$CG,0)-1,MATCH($E223&amp;"/"&amp;AB$1,Data!$1:$1,0)-1)))</f>
        <v/>
      </c>
      <c r="AC223" s="256" t="str">
        <f ca="1">IF(ISERROR(OFFSET(Data!$A$1,MATCH($D223,Data!$CG:$CG,0)-1,MATCH($E223&amp;"/"&amp;AC$1,Data!$1:$1,0)-1))=TRUE,"",IF(OFFSET(Data!$A$1,MATCH($D223,Data!$CG:$CG,0)-1,MATCH($E223&amp;"/"&amp;AC$1,Data!$1:$1,0)-1)=0,"",OFFSET(Data!$A$1,MATCH($D223,Data!$CG:$CG,0)-1,MATCH($E223&amp;"/"&amp;AC$1,Data!$1:$1,0)-1)))</f>
        <v/>
      </c>
      <c r="AD223" s="256" t="str">
        <f ca="1">IF(ISERROR(OFFSET(Data!$A$1,MATCH($D223,Data!$CG:$CG,0)-1,MATCH($E223&amp;"/"&amp;AD$1,Data!$1:$1,0)-1))=TRUE,"",IF(OFFSET(Data!$A$1,MATCH($D223,Data!$CG:$CG,0)-1,MATCH($E223&amp;"/"&amp;AD$1,Data!$1:$1,0)-1)=0,"",OFFSET(Data!$A$1,MATCH($D223,Data!$CG:$CG,0)-1,MATCH($E223&amp;"/"&amp;AD$1,Data!$1:$1,0)-1)))</f>
        <v/>
      </c>
      <c r="AE223" s="256" t="str">
        <f ca="1">IF(ISERROR(OFFSET(Data!$A$1,MATCH($D223,Data!$CG:$CG,0)-1,MATCH($E223&amp;"/"&amp;AE$1,Data!$1:$1,0)-1))=TRUE,"",IF(OFFSET(Data!$A$1,MATCH($D223,Data!$CG:$CG,0)-1,MATCH($E223&amp;"/"&amp;AE$1,Data!$1:$1,0)-1)=0,"",OFFSET(Data!$A$1,MATCH($D223,Data!$CG:$CG,0)-1,MATCH($E223&amp;"/"&amp;AE$1,Data!$1:$1,0)-1)))</f>
        <v/>
      </c>
      <c r="AF223" s="258" t="str">
        <f ca="1">IF(ISERROR(OFFSET(Data!$A$1,MATCH($D223,Data!$CG:$CG,0)-1,MATCH($E223&amp;"/"&amp;AF$1,Data!$1:$1,0)-1))=TRUE,"",IF(OFFSET(Data!$A$1,MATCH($D223,Data!$CG:$CG,0)-1,MATCH($E223&amp;"/"&amp;AF$1,Data!$1:$1,0)-1)=0,"",OFFSET(Data!$A$1,MATCH($D223,Data!$CG:$CG,0)-1,MATCH($E223&amp;"/"&amp;AF$1,Data!$1:$1,0)-1)))</f>
        <v/>
      </c>
      <c r="AG223" s="214">
        <f t="shared" ca="1" si="8"/>
        <v>0</v>
      </c>
      <c r="AH223" s="215">
        <f ca="1">SUM(AG219:AG223)</f>
        <v>0</v>
      </c>
    </row>
    <row r="224" spans="1:34" ht="15" hidden="1" customHeight="1" x14ac:dyDescent="0.25">
      <c r="A224" s="445">
        <v>44</v>
      </c>
      <c r="B224" s="448" t="e">
        <f>INDEX(Data!CI:CI,MATCH("W"&amp;A224,Data!A:A,0))</f>
        <v>#N/A</v>
      </c>
      <c r="C224" s="451" t="e">
        <f>INDEX(Data!CG:CG,MATCH("W"&amp;A224,Data!A:A,0))</f>
        <v>#N/A</v>
      </c>
      <c r="D224" s="26" t="e">
        <f>IF(C224&lt;&gt;"",C224,#REF!)</f>
        <v>#N/A</v>
      </c>
      <c r="E224" s="27" t="s">
        <v>21</v>
      </c>
      <c r="F224" s="271" t="str">
        <f ca="1">IF(ISERROR(OFFSET(Data!$A$1,MATCH($D224,Data!$CG:$CG,0)-1,MATCH($E224&amp;"/"&amp;F$1,Data!$1:$1,0)-1))=TRUE,"",IF(OFFSET(Data!$A$1,MATCH($D224,Data!$CG:$CG,0)-1,MATCH($E224&amp;"/"&amp;F$1,Data!$1:$1,0)-1)=0,"",OFFSET(Data!$A$1,MATCH($D224,Data!$CG:$CG,0)-1,MATCH($E224&amp;"/"&amp;F$1,Data!$1:$1,0)-1)))</f>
        <v/>
      </c>
      <c r="G224" s="250" t="str">
        <f ca="1">IF(ISERROR(OFFSET(Data!$A$1,MATCH($D224,Data!$CG:$CG,0)-1,MATCH($E224&amp;"/"&amp;G$1,Data!$1:$1,0)-1))=TRUE,"",IF(OFFSET(Data!$A$1,MATCH($D224,Data!$CG:$CG,0)-1,MATCH($E224&amp;"/"&amp;G$1,Data!$1:$1,0)-1)=0,"",OFFSET(Data!$A$1,MATCH($D224,Data!$CG:$CG,0)-1,MATCH($E224&amp;"/"&amp;G$1,Data!$1:$1,0)-1)))</f>
        <v/>
      </c>
      <c r="H224" s="250" t="str">
        <f ca="1">IF(ISERROR(OFFSET(Data!$A$1,MATCH($D224,Data!$CG:$CG,0)-1,MATCH($E224&amp;"/"&amp;H$1,Data!$1:$1,0)-1))=TRUE,"",IF(OFFSET(Data!$A$1,MATCH($D224,Data!$CG:$CG,0)-1,MATCH($E224&amp;"/"&amp;H$1,Data!$1:$1,0)-1)=0,"",OFFSET(Data!$A$1,MATCH($D224,Data!$CG:$CG,0)-1,MATCH($E224&amp;"/"&amp;H$1,Data!$1:$1,0)-1)))</f>
        <v/>
      </c>
      <c r="I224" s="250" t="str">
        <f ca="1">IF(ISERROR(OFFSET(Data!$A$1,MATCH($D224,Data!$CG:$CG,0)-1,MATCH($E224&amp;"/"&amp;I$1,Data!$1:$1,0)-1))=TRUE,"",IF(OFFSET(Data!$A$1,MATCH($D224,Data!$CG:$CG,0)-1,MATCH($E224&amp;"/"&amp;I$1,Data!$1:$1,0)-1)=0,"",OFFSET(Data!$A$1,MATCH($D224,Data!$CG:$CG,0)-1,MATCH($E224&amp;"/"&amp;I$1,Data!$1:$1,0)-1)))</f>
        <v/>
      </c>
      <c r="J224" s="250" t="str">
        <f ca="1">IF(ISERROR(OFFSET(Data!$A$1,MATCH($D224,Data!$CG:$CG,0)-1,MATCH($E224&amp;"/"&amp;J$1,Data!$1:$1,0)-1))=TRUE,"",IF(OFFSET(Data!$A$1,MATCH($D224,Data!$CG:$CG,0)-1,MATCH($E224&amp;"/"&amp;J$1,Data!$1:$1,0)-1)=0,"",OFFSET(Data!$A$1,MATCH($D224,Data!$CG:$CG,0)-1,MATCH($E224&amp;"/"&amp;J$1,Data!$1:$1,0)-1)))</f>
        <v/>
      </c>
      <c r="K224" s="250" t="str">
        <f ca="1">IF(ISERROR(OFFSET(Data!$A$1,MATCH($D224,Data!$CG:$CG,0)-1,MATCH($E224&amp;"/"&amp;K$1,Data!$1:$1,0)-1))=TRUE,"",IF(OFFSET(Data!$A$1,MATCH($D224,Data!$CG:$CG,0)-1,MATCH($E224&amp;"/"&amp;K$1,Data!$1:$1,0)-1)=0,"",OFFSET(Data!$A$1,MATCH($D224,Data!$CG:$CG,0)-1,MATCH($E224&amp;"/"&amp;K$1,Data!$1:$1,0)-1)))</f>
        <v/>
      </c>
      <c r="L224" s="250" t="str">
        <f ca="1">IF(ISERROR(OFFSET(Data!$A$1,MATCH($D224,Data!$CG:$CG,0)-1,MATCH($E224&amp;"/"&amp;L$1,Data!$1:$1,0)-1))=TRUE,"",IF(OFFSET(Data!$A$1,MATCH($D224,Data!$CG:$CG,0)-1,MATCH($E224&amp;"/"&amp;L$1,Data!$1:$1,0)-1)=0,"",OFFSET(Data!$A$1,MATCH($D224,Data!$CG:$CG,0)-1,MATCH($E224&amp;"/"&amp;L$1,Data!$1:$1,0)-1)))</f>
        <v/>
      </c>
      <c r="M224" s="250" t="str">
        <f ca="1">IF(ISERROR(OFFSET(Data!$A$1,MATCH($D224,Data!$CG:$CG,0)-1,MATCH($E224&amp;"/"&amp;M$1,Data!$1:$1,0)-1))=TRUE,"",IF(OFFSET(Data!$A$1,MATCH($D224,Data!$CG:$CG,0)-1,MATCH($E224&amp;"/"&amp;M$1,Data!$1:$1,0)-1)=0,"",OFFSET(Data!$A$1,MATCH($D224,Data!$CG:$CG,0)-1,MATCH($E224&amp;"/"&amp;M$1,Data!$1:$1,0)-1)))</f>
        <v/>
      </c>
      <c r="N224" s="250" t="str">
        <f ca="1">IF(ISERROR(OFFSET(Data!$A$1,MATCH($D224,Data!$CG:$CG,0)-1,MATCH($E224&amp;"/"&amp;N$1,Data!$1:$1,0)-1))=TRUE,"",IF(OFFSET(Data!$A$1,MATCH($D224,Data!$CG:$CG,0)-1,MATCH($E224&amp;"/"&amp;N$1,Data!$1:$1,0)-1)=0,"",OFFSET(Data!$A$1,MATCH($D224,Data!$CG:$CG,0)-1,MATCH($E224&amp;"/"&amp;N$1,Data!$1:$1,0)-1)))</f>
        <v/>
      </c>
      <c r="O224" s="250" t="str">
        <f ca="1">IF(ISERROR(OFFSET(Data!$A$1,MATCH($D224,Data!$CG:$CG,0)-1,MATCH($E224&amp;"/"&amp;O$1,Data!$1:$1,0)-1))=TRUE,"",IF(OFFSET(Data!$A$1,MATCH($D224,Data!$CG:$CG,0)-1,MATCH($E224&amp;"/"&amp;O$1,Data!$1:$1,0)-1)=0,"",OFFSET(Data!$A$1,MATCH($D224,Data!$CG:$CG,0)-1,MATCH($E224&amp;"/"&amp;O$1,Data!$1:$1,0)-1)))</f>
        <v/>
      </c>
      <c r="P224" s="250" t="str">
        <f ca="1">IF(ISERROR(OFFSET(Data!$A$1,MATCH($D224,Data!$CG:$CG,0)-1,MATCH($E224&amp;"/"&amp;P$1,Data!$1:$1,0)-1))=TRUE,"",IF(OFFSET(Data!$A$1,MATCH($D224,Data!$CG:$CG,0)-1,MATCH($E224&amp;"/"&amp;P$1,Data!$1:$1,0)-1)=0,"",OFFSET(Data!$A$1,MATCH($D224,Data!$CG:$CG,0)-1,MATCH($E224&amp;"/"&amp;P$1,Data!$1:$1,0)-1)))</f>
        <v/>
      </c>
      <c r="Q224" s="250" t="str">
        <f ca="1">IF(ISERROR(OFFSET(Data!$A$1,MATCH($D224,Data!$CG:$CG,0)-1,MATCH($E224&amp;"/"&amp;Q$1,Data!$1:$1,0)-1))=TRUE,"",IF(OFFSET(Data!$A$1,MATCH($D224,Data!$CG:$CG,0)-1,MATCH($E224&amp;"/"&amp;Q$1,Data!$1:$1,0)-1)=0,"",OFFSET(Data!$A$1,MATCH($D224,Data!$CG:$CG,0)-1,MATCH($E224&amp;"/"&amp;Q$1,Data!$1:$1,0)-1)))</f>
        <v/>
      </c>
      <c r="R224" s="250" t="str">
        <f ca="1">IF(ISERROR(OFFSET(Data!$A$1,MATCH($D224,Data!$CG:$CG,0)-1,MATCH($E224&amp;"/"&amp;R$1,Data!$1:$1,0)-1))=TRUE,"",IF(OFFSET(Data!$A$1,MATCH($D224,Data!$CG:$CG,0)-1,MATCH($E224&amp;"/"&amp;R$1,Data!$1:$1,0)-1)=0,"",OFFSET(Data!$A$1,MATCH($D224,Data!$CG:$CG,0)-1,MATCH($E224&amp;"/"&amp;R$1,Data!$1:$1,0)-1)))</f>
        <v/>
      </c>
      <c r="S224" s="250" t="str">
        <f ca="1">IF(ISERROR(OFFSET(Data!$A$1,MATCH($D224,Data!$CG:$CG,0)-1,MATCH($E224&amp;"/"&amp;S$1,Data!$1:$1,0)-1))=TRUE,"",IF(OFFSET(Data!$A$1,MATCH($D224,Data!$CG:$CG,0)-1,MATCH($E224&amp;"/"&amp;S$1,Data!$1:$1,0)-1)=0,"",OFFSET(Data!$A$1,MATCH($D224,Data!$CG:$CG,0)-1,MATCH($E224&amp;"/"&amp;S$1,Data!$1:$1,0)-1)))</f>
        <v/>
      </c>
      <c r="T224" s="250" t="str">
        <f ca="1">IF(ISERROR(OFFSET(Data!$A$1,MATCH($D224,Data!$CG:$CG,0)-1,MATCH($E224&amp;"/"&amp;T$1,Data!$1:$1,0)-1))=TRUE,"",IF(OFFSET(Data!$A$1,MATCH($D224,Data!$CG:$CG,0)-1,MATCH($E224&amp;"/"&amp;T$1,Data!$1:$1,0)-1)=0,"",OFFSET(Data!$A$1,MATCH($D224,Data!$CG:$CG,0)-1,MATCH($E224&amp;"/"&amp;T$1,Data!$1:$1,0)-1)))</f>
        <v/>
      </c>
      <c r="U224" s="250" t="str">
        <f ca="1">IF(ISERROR(OFFSET(Data!$A$1,MATCH($D224,Data!$CG:$CG,0)-1,MATCH($E224&amp;"/"&amp;U$1,Data!$1:$1,0)-1))=TRUE,"",IF(OFFSET(Data!$A$1,MATCH($D224,Data!$CG:$CG,0)-1,MATCH($E224&amp;"/"&amp;U$1,Data!$1:$1,0)-1)=0,"",OFFSET(Data!$A$1,MATCH($D224,Data!$CG:$CG,0)-1,MATCH($E224&amp;"/"&amp;U$1,Data!$1:$1,0)-1)))</f>
        <v/>
      </c>
      <c r="V224" s="250" t="str">
        <f ca="1">IF(ISERROR(OFFSET(Data!$A$1,MATCH($D224,Data!$CG:$CG,0)-1,MATCH($E224&amp;"/"&amp;V$1,Data!$1:$1,0)-1))=TRUE,"",IF(OFFSET(Data!$A$1,MATCH($D224,Data!$CG:$CG,0)-1,MATCH($E224&amp;"/"&amp;V$1,Data!$1:$1,0)-1)=0,"",OFFSET(Data!$A$1,MATCH($D224,Data!$CG:$CG,0)-1,MATCH($E224&amp;"/"&amp;V$1,Data!$1:$1,0)-1)))</f>
        <v/>
      </c>
      <c r="W224" s="272" t="str">
        <f ca="1">IF(ISERROR(OFFSET(Data!$A$1,MATCH($D224,Data!$CG:$CG,0)-1,MATCH($E224&amp;"/"&amp;W$1,Data!$1:$1,0)-1))=TRUE,"",IF(OFFSET(Data!$A$1,MATCH($D224,Data!$CG:$CG,0)-1,MATCH($E224&amp;"/"&amp;W$1,Data!$1:$1,0)-1)=0,"",OFFSET(Data!$A$1,MATCH($D224,Data!$CG:$CG,0)-1,MATCH($E224&amp;"/"&amp;W$1,Data!$1:$1,0)-1)))</f>
        <v/>
      </c>
      <c r="X224" s="250" t="str">
        <f ca="1">IF(ISERROR(OFFSET(Data!$A$1,MATCH($D224,Data!$CG:$CG,0)-1,MATCH($E224&amp;"/"&amp;X$1,Data!$1:$1,0)-1))=TRUE,"",IF(OFFSET(Data!$A$1,MATCH($D224,Data!$CG:$CG,0)-1,MATCH($E224&amp;"/"&amp;X$1,Data!$1:$1,0)-1)=0,"",OFFSET(Data!$A$1,MATCH($D224,Data!$CG:$CG,0)-1,MATCH($E224&amp;"/"&amp;X$1,Data!$1:$1,0)-1)))</f>
        <v/>
      </c>
      <c r="Y224" s="250" t="str">
        <f ca="1">IF(ISERROR(OFFSET(Data!$A$1,MATCH($D224,Data!$CG:$CG,0)-1,MATCH($E224&amp;"/"&amp;Y$1,Data!$1:$1,0)-1))=TRUE,"",IF(OFFSET(Data!$A$1,MATCH($D224,Data!$CG:$CG,0)-1,MATCH($E224&amp;"/"&amp;Y$1,Data!$1:$1,0)-1)=0,"",OFFSET(Data!$A$1,MATCH($D224,Data!$CG:$CG,0)-1,MATCH($E224&amp;"/"&amp;Y$1,Data!$1:$1,0)-1)))</f>
        <v/>
      </c>
      <c r="Z224" s="250" t="str">
        <f ca="1">IF(ISERROR(OFFSET(Data!$A$1,MATCH($D224,Data!$CG:$CG,0)-1,MATCH($E224&amp;"/"&amp;Z$1,Data!$1:$1,0)-1))=TRUE,"",IF(OFFSET(Data!$A$1,MATCH($D224,Data!$CG:$CG,0)-1,MATCH($E224&amp;"/"&amp;Z$1,Data!$1:$1,0)-1)=0,"",OFFSET(Data!$A$1,MATCH($D224,Data!$CG:$CG,0)-1,MATCH($E224&amp;"/"&amp;Z$1,Data!$1:$1,0)-1)))</f>
        <v/>
      </c>
      <c r="AA224" s="250" t="str">
        <f ca="1">IF(ISERROR(OFFSET(Data!$A$1,MATCH($D224,Data!$CG:$CG,0)-1,MATCH($E224&amp;"/"&amp;AA$1,Data!$1:$1,0)-1))=TRUE,"",IF(OFFSET(Data!$A$1,MATCH($D224,Data!$CG:$CG,0)-1,MATCH($E224&amp;"/"&amp;AA$1,Data!$1:$1,0)-1)=0,"",OFFSET(Data!$A$1,MATCH($D224,Data!$CG:$CG,0)-1,MATCH($E224&amp;"/"&amp;AA$1,Data!$1:$1,0)-1)))</f>
        <v/>
      </c>
      <c r="AB224" s="250" t="str">
        <f ca="1">IF(ISERROR(OFFSET(Data!$A$1,MATCH($D224,Data!$CG:$CG,0)-1,MATCH($E224&amp;"/"&amp;AB$1,Data!$1:$1,0)-1))=TRUE,"",IF(OFFSET(Data!$A$1,MATCH($D224,Data!$CG:$CG,0)-1,MATCH($E224&amp;"/"&amp;AB$1,Data!$1:$1,0)-1)=0,"",OFFSET(Data!$A$1,MATCH($D224,Data!$CG:$CG,0)-1,MATCH($E224&amp;"/"&amp;AB$1,Data!$1:$1,0)-1)))</f>
        <v/>
      </c>
      <c r="AC224" s="250" t="str">
        <f ca="1">IF(ISERROR(OFFSET(Data!$A$1,MATCH($D224,Data!$CG:$CG,0)-1,MATCH($E224&amp;"/"&amp;AC$1,Data!$1:$1,0)-1))=TRUE,"",IF(OFFSET(Data!$A$1,MATCH($D224,Data!$CG:$CG,0)-1,MATCH($E224&amp;"/"&amp;AC$1,Data!$1:$1,0)-1)=0,"",OFFSET(Data!$A$1,MATCH($D224,Data!$CG:$CG,0)-1,MATCH($E224&amp;"/"&amp;AC$1,Data!$1:$1,0)-1)))</f>
        <v/>
      </c>
      <c r="AD224" s="250" t="str">
        <f ca="1">IF(ISERROR(OFFSET(Data!$A$1,MATCH($D224,Data!$CG:$CG,0)-1,MATCH($E224&amp;"/"&amp;AD$1,Data!$1:$1,0)-1))=TRUE,"",IF(OFFSET(Data!$A$1,MATCH($D224,Data!$CG:$CG,0)-1,MATCH($E224&amp;"/"&amp;AD$1,Data!$1:$1,0)-1)=0,"",OFFSET(Data!$A$1,MATCH($D224,Data!$CG:$CG,0)-1,MATCH($E224&amp;"/"&amp;AD$1,Data!$1:$1,0)-1)))</f>
        <v/>
      </c>
      <c r="AE224" s="250" t="str">
        <f ca="1">IF(ISERROR(OFFSET(Data!$A$1,MATCH($D224,Data!$CG:$CG,0)-1,MATCH($E224&amp;"/"&amp;AE$1,Data!$1:$1,0)-1))=TRUE,"",IF(OFFSET(Data!$A$1,MATCH($D224,Data!$CG:$CG,0)-1,MATCH($E224&amp;"/"&amp;AE$1,Data!$1:$1,0)-1)=0,"",OFFSET(Data!$A$1,MATCH($D224,Data!$CG:$CG,0)-1,MATCH($E224&amp;"/"&amp;AE$1,Data!$1:$1,0)-1)))</f>
        <v/>
      </c>
      <c r="AF224" s="251" t="str">
        <f ca="1">IF(ISERROR(OFFSET(Data!$A$1,MATCH($D224,Data!$CG:$CG,0)-1,MATCH($E224&amp;"/"&amp;AF$1,Data!$1:$1,0)-1))=TRUE,"",IF(OFFSET(Data!$A$1,MATCH($D224,Data!$CG:$CG,0)-1,MATCH($E224&amp;"/"&amp;AF$1,Data!$1:$1,0)-1)=0,"",OFFSET(Data!$A$1,MATCH($D224,Data!$CG:$CG,0)-1,MATCH($E224&amp;"/"&amp;AF$1,Data!$1:$1,0)-1)))</f>
        <v/>
      </c>
      <c r="AG224" s="210">
        <f t="shared" ca="1" si="8"/>
        <v>0</v>
      </c>
      <c r="AH224" s="211">
        <f ca="1">AG224</f>
        <v>0</v>
      </c>
    </row>
    <row r="225" spans="1:34" ht="15" hidden="1" customHeight="1" thickBot="1" x14ac:dyDescent="0.3">
      <c r="A225" s="446"/>
      <c r="B225" s="449"/>
      <c r="C225" s="452"/>
      <c r="D225" s="28" t="e">
        <f>IF(C225&lt;&gt;"",C225,D224)</f>
        <v>#N/A</v>
      </c>
      <c r="E225" s="29" t="s">
        <v>22</v>
      </c>
      <c r="F225" s="254" t="str">
        <f ca="1">IF(ISERROR(OFFSET(Data!$A$1,MATCH($D225,Data!$CG:$CG,0)-1,MATCH($E225&amp;"/"&amp;F$1,Data!$1:$1,0)-1))=TRUE,"",IF(OFFSET(Data!$A$1,MATCH($D225,Data!$CG:$CG,0)-1,MATCH($E225&amp;"/"&amp;F$1,Data!$1:$1,0)-1)=0,"",OFFSET(Data!$A$1,MATCH($D225,Data!$CG:$CG,0)-1,MATCH($E225&amp;"/"&amp;F$1,Data!$1:$1,0)-1)))</f>
        <v/>
      </c>
      <c r="G225" s="252" t="str">
        <f ca="1">IF(ISERROR(OFFSET(Data!$A$1,MATCH($D225,Data!$CG:$CG,0)-1,MATCH($E225&amp;"/"&amp;G$1,Data!$1:$1,0)-1))=TRUE,"",IF(OFFSET(Data!$A$1,MATCH($D225,Data!$CG:$CG,0)-1,MATCH($E225&amp;"/"&amp;G$1,Data!$1:$1,0)-1)=0,"",OFFSET(Data!$A$1,MATCH($D225,Data!$CG:$CG,0)-1,MATCH($E225&amp;"/"&amp;G$1,Data!$1:$1,0)-1)))</f>
        <v/>
      </c>
      <c r="H225" s="252" t="str">
        <f ca="1">IF(ISERROR(OFFSET(Data!$A$1,MATCH($D225,Data!$CG:$CG,0)-1,MATCH($E225&amp;"/"&amp;H$1,Data!$1:$1,0)-1))=TRUE,"",IF(OFFSET(Data!$A$1,MATCH($D225,Data!$CG:$CG,0)-1,MATCH($E225&amp;"/"&amp;H$1,Data!$1:$1,0)-1)=0,"",OFFSET(Data!$A$1,MATCH($D225,Data!$CG:$CG,0)-1,MATCH($E225&amp;"/"&amp;H$1,Data!$1:$1,0)-1)))</f>
        <v/>
      </c>
      <c r="I225" s="252" t="str">
        <f ca="1">IF(ISERROR(OFFSET(Data!$A$1,MATCH($D225,Data!$CG:$CG,0)-1,MATCH($E225&amp;"/"&amp;I$1,Data!$1:$1,0)-1))=TRUE,"",IF(OFFSET(Data!$A$1,MATCH($D225,Data!$CG:$CG,0)-1,MATCH($E225&amp;"/"&amp;I$1,Data!$1:$1,0)-1)=0,"",OFFSET(Data!$A$1,MATCH($D225,Data!$CG:$CG,0)-1,MATCH($E225&amp;"/"&amp;I$1,Data!$1:$1,0)-1)))</f>
        <v/>
      </c>
      <c r="J225" s="252" t="str">
        <f ca="1">IF(ISERROR(OFFSET(Data!$A$1,MATCH($D225,Data!$CG:$CG,0)-1,MATCH($E225&amp;"/"&amp;J$1,Data!$1:$1,0)-1))=TRUE,"",IF(OFFSET(Data!$A$1,MATCH($D225,Data!$CG:$CG,0)-1,MATCH($E225&amp;"/"&amp;J$1,Data!$1:$1,0)-1)=0,"",OFFSET(Data!$A$1,MATCH($D225,Data!$CG:$CG,0)-1,MATCH($E225&amp;"/"&amp;J$1,Data!$1:$1,0)-1)))</f>
        <v/>
      </c>
      <c r="K225" s="252" t="str">
        <f ca="1">IF(ISERROR(OFFSET(Data!$A$1,MATCH($D225,Data!$CG:$CG,0)-1,MATCH($E225&amp;"/"&amp;K$1,Data!$1:$1,0)-1))=TRUE,"",IF(OFFSET(Data!$A$1,MATCH($D225,Data!$CG:$CG,0)-1,MATCH($E225&amp;"/"&amp;K$1,Data!$1:$1,0)-1)=0,"",OFFSET(Data!$A$1,MATCH($D225,Data!$CG:$CG,0)-1,MATCH($E225&amp;"/"&amp;K$1,Data!$1:$1,0)-1)))</f>
        <v/>
      </c>
      <c r="L225" s="252" t="str">
        <f ca="1">IF(ISERROR(OFFSET(Data!$A$1,MATCH($D225,Data!$CG:$CG,0)-1,MATCH($E225&amp;"/"&amp;L$1,Data!$1:$1,0)-1))=TRUE,"",IF(OFFSET(Data!$A$1,MATCH($D225,Data!$CG:$CG,0)-1,MATCH($E225&amp;"/"&amp;L$1,Data!$1:$1,0)-1)=0,"",OFFSET(Data!$A$1,MATCH($D225,Data!$CG:$CG,0)-1,MATCH($E225&amp;"/"&amp;L$1,Data!$1:$1,0)-1)))</f>
        <v/>
      </c>
      <c r="M225" s="252" t="str">
        <f ca="1">IF(ISERROR(OFFSET(Data!$A$1,MATCH($D225,Data!$CG:$CG,0)-1,MATCH($E225&amp;"/"&amp;M$1,Data!$1:$1,0)-1))=TRUE,"",IF(OFFSET(Data!$A$1,MATCH($D225,Data!$CG:$CG,0)-1,MATCH($E225&amp;"/"&amp;M$1,Data!$1:$1,0)-1)=0,"",OFFSET(Data!$A$1,MATCH($D225,Data!$CG:$CG,0)-1,MATCH($E225&amp;"/"&amp;M$1,Data!$1:$1,0)-1)))</f>
        <v/>
      </c>
      <c r="N225" s="252" t="str">
        <f ca="1">IF(ISERROR(OFFSET(Data!$A$1,MATCH($D225,Data!$CG:$CG,0)-1,MATCH($E225&amp;"/"&amp;N$1,Data!$1:$1,0)-1))=TRUE,"",IF(OFFSET(Data!$A$1,MATCH($D225,Data!$CG:$CG,0)-1,MATCH($E225&amp;"/"&amp;N$1,Data!$1:$1,0)-1)=0,"",OFFSET(Data!$A$1,MATCH($D225,Data!$CG:$CG,0)-1,MATCH($E225&amp;"/"&amp;N$1,Data!$1:$1,0)-1)))</f>
        <v/>
      </c>
      <c r="O225" s="252" t="str">
        <f ca="1">IF(ISERROR(OFFSET(Data!$A$1,MATCH($D225,Data!$CG:$CG,0)-1,MATCH($E225&amp;"/"&amp;O$1,Data!$1:$1,0)-1))=TRUE,"",IF(OFFSET(Data!$A$1,MATCH($D225,Data!$CG:$CG,0)-1,MATCH($E225&amp;"/"&amp;O$1,Data!$1:$1,0)-1)=0,"",OFFSET(Data!$A$1,MATCH($D225,Data!$CG:$CG,0)-1,MATCH($E225&amp;"/"&amp;O$1,Data!$1:$1,0)-1)))</f>
        <v/>
      </c>
      <c r="P225" s="252" t="str">
        <f ca="1">IF(ISERROR(OFFSET(Data!$A$1,MATCH($D225,Data!$CG:$CG,0)-1,MATCH($E225&amp;"/"&amp;P$1,Data!$1:$1,0)-1))=TRUE,"",IF(OFFSET(Data!$A$1,MATCH($D225,Data!$CG:$CG,0)-1,MATCH($E225&amp;"/"&amp;P$1,Data!$1:$1,0)-1)=0,"",OFFSET(Data!$A$1,MATCH($D225,Data!$CG:$CG,0)-1,MATCH($E225&amp;"/"&amp;P$1,Data!$1:$1,0)-1)))</f>
        <v/>
      </c>
      <c r="Q225" s="252" t="str">
        <f ca="1">IF(ISERROR(OFFSET(Data!$A$1,MATCH($D225,Data!$CG:$CG,0)-1,MATCH($E225&amp;"/"&amp;Q$1,Data!$1:$1,0)-1))=TRUE,"",IF(OFFSET(Data!$A$1,MATCH($D225,Data!$CG:$CG,0)-1,MATCH($E225&amp;"/"&amp;Q$1,Data!$1:$1,0)-1)=0,"",OFFSET(Data!$A$1,MATCH($D225,Data!$CG:$CG,0)-1,MATCH($E225&amp;"/"&amp;Q$1,Data!$1:$1,0)-1)))</f>
        <v/>
      </c>
      <c r="R225" s="252" t="str">
        <f ca="1">IF(ISERROR(OFFSET(Data!$A$1,MATCH($D225,Data!$CG:$CG,0)-1,MATCH($E225&amp;"/"&amp;R$1,Data!$1:$1,0)-1))=TRUE,"",IF(OFFSET(Data!$A$1,MATCH($D225,Data!$CG:$CG,0)-1,MATCH($E225&amp;"/"&amp;R$1,Data!$1:$1,0)-1)=0,"",OFFSET(Data!$A$1,MATCH($D225,Data!$CG:$CG,0)-1,MATCH($E225&amp;"/"&amp;R$1,Data!$1:$1,0)-1)))</f>
        <v/>
      </c>
      <c r="S225" s="252" t="str">
        <f ca="1">IF(ISERROR(OFFSET(Data!$A$1,MATCH($D225,Data!$CG:$CG,0)-1,MATCH($E225&amp;"/"&amp;S$1,Data!$1:$1,0)-1))=TRUE,"",IF(OFFSET(Data!$A$1,MATCH($D225,Data!$CG:$CG,0)-1,MATCH($E225&amp;"/"&amp;S$1,Data!$1:$1,0)-1)=0,"",OFFSET(Data!$A$1,MATCH($D225,Data!$CG:$CG,0)-1,MATCH($E225&amp;"/"&amp;S$1,Data!$1:$1,0)-1)))</f>
        <v/>
      </c>
      <c r="T225" s="252" t="str">
        <f ca="1">IF(ISERROR(OFFSET(Data!$A$1,MATCH($D225,Data!$CG:$CG,0)-1,MATCH($E225&amp;"/"&amp;T$1,Data!$1:$1,0)-1))=TRUE,"",IF(OFFSET(Data!$A$1,MATCH($D225,Data!$CG:$CG,0)-1,MATCH($E225&amp;"/"&amp;T$1,Data!$1:$1,0)-1)=0,"",OFFSET(Data!$A$1,MATCH($D225,Data!$CG:$CG,0)-1,MATCH($E225&amp;"/"&amp;T$1,Data!$1:$1,0)-1)))</f>
        <v/>
      </c>
      <c r="U225" s="252" t="str">
        <f ca="1">IF(ISERROR(OFFSET(Data!$A$1,MATCH($D225,Data!$CG:$CG,0)-1,MATCH($E225&amp;"/"&amp;U$1,Data!$1:$1,0)-1))=TRUE,"",IF(OFFSET(Data!$A$1,MATCH($D225,Data!$CG:$CG,0)-1,MATCH($E225&amp;"/"&amp;U$1,Data!$1:$1,0)-1)=0,"",OFFSET(Data!$A$1,MATCH($D225,Data!$CG:$CG,0)-1,MATCH($E225&amp;"/"&amp;U$1,Data!$1:$1,0)-1)))</f>
        <v/>
      </c>
      <c r="V225" s="252" t="str">
        <f ca="1">IF(ISERROR(OFFSET(Data!$A$1,MATCH($D225,Data!$CG:$CG,0)-1,MATCH($E225&amp;"/"&amp;V$1,Data!$1:$1,0)-1))=TRUE,"",IF(OFFSET(Data!$A$1,MATCH($D225,Data!$CG:$CG,0)-1,MATCH($E225&amp;"/"&amp;V$1,Data!$1:$1,0)-1)=0,"",OFFSET(Data!$A$1,MATCH($D225,Data!$CG:$CG,0)-1,MATCH($E225&amp;"/"&amp;V$1,Data!$1:$1,0)-1)))</f>
        <v/>
      </c>
      <c r="W225" s="269" t="str">
        <f ca="1">IF(ISERROR(OFFSET(Data!$A$1,MATCH($D225,Data!$CG:$CG,0)-1,MATCH($E225&amp;"/"&amp;W$1,Data!$1:$1,0)-1))=TRUE,"",IF(OFFSET(Data!$A$1,MATCH($D225,Data!$CG:$CG,0)-1,MATCH($E225&amp;"/"&amp;W$1,Data!$1:$1,0)-1)=0,"",OFFSET(Data!$A$1,MATCH($D225,Data!$CG:$CG,0)-1,MATCH($E225&amp;"/"&amp;W$1,Data!$1:$1,0)-1)))</f>
        <v/>
      </c>
      <c r="X225" s="252" t="str">
        <f ca="1">IF(ISERROR(OFFSET(Data!$A$1,MATCH($D225,Data!$CG:$CG,0)-1,MATCH($E225&amp;"/"&amp;X$1,Data!$1:$1,0)-1))=TRUE,"",IF(OFFSET(Data!$A$1,MATCH($D225,Data!$CG:$CG,0)-1,MATCH($E225&amp;"/"&amp;X$1,Data!$1:$1,0)-1)=0,"",OFFSET(Data!$A$1,MATCH($D225,Data!$CG:$CG,0)-1,MATCH($E225&amp;"/"&amp;X$1,Data!$1:$1,0)-1)))</f>
        <v/>
      </c>
      <c r="Y225" s="252" t="str">
        <f ca="1">IF(ISERROR(OFFSET(Data!$A$1,MATCH($D225,Data!$CG:$CG,0)-1,MATCH($E225&amp;"/"&amp;Y$1,Data!$1:$1,0)-1))=TRUE,"",IF(OFFSET(Data!$A$1,MATCH($D225,Data!$CG:$CG,0)-1,MATCH($E225&amp;"/"&amp;Y$1,Data!$1:$1,0)-1)=0,"",OFFSET(Data!$A$1,MATCH($D225,Data!$CG:$CG,0)-1,MATCH($E225&amp;"/"&amp;Y$1,Data!$1:$1,0)-1)))</f>
        <v/>
      </c>
      <c r="Z225" s="252" t="str">
        <f ca="1">IF(ISERROR(OFFSET(Data!$A$1,MATCH($D225,Data!$CG:$CG,0)-1,MATCH($E225&amp;"/"&amp;Z$1,Data!$1:$1,0)-1))=TRUE,"",IF(OFFSET(Data!$A$1,MATCH($D225,Data!$CG:$CG,0)-1,MATCH($E225&amp;"/"&amp;Z$1,Data!$1:$1,0)-1)=0,"",OFFSET(Data!$A$1,MATCH($D225,Data!$CG:$CG,0)-1,MATCH($E225&amp;"/"&amp;Z$1,Data!$1:$1,0)-1)))</f>
        <v/>
      </c>
      <c r="AA225" s="252" t="str">
        <f ca="1">IF(ISERROR(OFFSET(Data!$A$1,MATCH($D225,Data!$CG:$CG,0)-1,MATCH($E225&amp;"/"&amp;AA$1,Data!$1:$1,0)-1))=TRUE,"",IF(OFFSET(Data!$A$1,MATCH($D225,Data!$CG:$CG,0)-1,MATCH($E225&amp;"/"&amp;AA$1,Data!$1:$1,0)-1)=0,"",OFFSET(Data!$A$1,MATCH($D225,Data!$CG:$CG,0)-1,MATCH($E225&amp;"/"&amp;AA$1,Data!$1:$1,0)-1)))</f>
        <v/>
      </c>
      <c r="AB225" s="252" t="str">
        <f ca="1">IF(ISERROR(OFFSET(Data!$A$1,MATCH($D225,Data!$CG:$CG,0)-1,MATCH($E225&amp;"/"&amp;AB$1,Data!$1:$1,0)-1))=TRUE,"",IF(OFFSET(Data!$A$1,MATCH($D225,Data!$CG:$CG,0)-1,MATCH($E225&amp;"/"&amp;AB$1,Data!$1:$1,0)-1)=0,"",OFFSET(Data!$A$1,MATCH($D225,Data!$CG:$CG,0)-1,MATCH($E225&amp;"/"&amp;AB$1,Data!$1:$1,0)-1)))</f>
        <v/>
      </c>
      <c r="AC225" s="252" t="str">
        <f ca="1">IF(ISERROR(OFFSET(Data!$A$1,MATCH($D225,Data!$CG:$CG,0)-1,MATCH($E225&amp;"/"&amp;AC$1,Data!$1:$1,0)-1))=TRUE,"",IF(OFFSET(Data!$A$1,MATCH($D225,Data!$CG:$CG,0)-1,MATCH($E225&amp;"/"&amp;AC$1,Data!$1:$1,0)-1)=0,"",OFFSET(Data!$A$1,MATCH($D225,Data!$CG:$CG,0)-1,MATCH($E225&amp;"/"&amp;AC$1,Data!$1:$1,0)-1)))</f>
        <v/>
      </c>
      <c r="AD225" s="252" t="str">
        <f ca="1">IF(ISERROR(OFFSET(Data!$A$1,MATCH($D225,Data!$CG:$CG,0)-1,MATCH($E225&amp;"/"&amp;AD$1,Data!$1:$1,0)-1))=TRUE,"",IF(OFFSET(Data!$A$1,MATCH($D225,Data!$CG:$CG,0)-1,MATCH($E225&amp;"/"&amp;AD$1,Data!$1:$1,0)-1)=0,"",OFFSET(Data!$A$1,MATCH($D225,Data!$CG:$CG,0)-1,MATCH($E225&amp;"/"&amp;AD$1,Data!$1:$1,0)-1)))</f>
        <v/>
      </c>
      <c r="AE225" s="252" t="str">
        <f ca="1">IF(ISERROR(OFFSET(Data!$A$1,MATCH($D225,Data!$CG:$CG,0)-1,MATCH($E225&amp;"/"&amp;AE$1,Data!$1:$1,0)-1))=TRUE,"",IF(OFFSET(Data!$A$1,MATCH($D225,Data!$CG:$CG,0)-1,MATCH($E225&amp;"/"&amp;AE$1,Data!$1:$1,0)-1)=0,"",OFFSET(Data!$A$1,MATCH($D225,Data!$CG:$CG,0)-1,MATCH($E225&amp;"/"&amp;AE$1,Data!$1:$1,0)-1)))</f>
        <v/>
      </c>
      <c r="AF225" s="253" t="str">
        <f ca="1">IF(ISERROR(OFFSET(Data!$A$1,MATCH($D225,Data!$CG:$CG,0)-1,MATCH($E225&amp;"/"&amp;AF$1,Data!$1:$1,0)-1))=TRUE,"",IF(OFFSET(Data!$A$1,MATCH($D225,Data!$CG:$CG,0)-1,MATCH($E225&amp;"/"&amp;AF$1,Data!$1:$1,0)-1)=0,"",OFFSET(Data!$A$1,MATCH($D225,Data!$CG:$CG,0)-1,MATCH($E225&amp;"/"&amp;AF$1,Data!$1:$1,0)-1)))</f>
        <v/>
      </c>
      <c r="AG225" s="212">
        <f t="shared" ca="1" si="8"/>
        <v>0</v>
      </c>
      <c r="AH225" s="213">
        <f ca="1">SUM(AG224:AG225)</f>
        <v>0</v>
      </c>
    </row>
    <row r="226" spans="1:34" ht="15" hidden="1" customHeight="1" x14ac:dyDescent="0.25">
      <c r="A226" s="446"/>
      <c r="B226" s="449"/>
      <c r="C226" s="452"/>
      <c r="D226" s="28" t="e">
        <f>IF(C226&lt;&gt;"",C226,D225)</f>
        <v>#N/A</v>
      </c>
      <c r="E226" s="29" t="s">
        <v>23</v>
      </c>
      <c r="F226" s="254" t="str">
        <f ca="1">IF(ISERROR(OFFSET(Data!$A$1,MATCH($D226,Data!$CG:$CG,0)-1,MATCH($E226&amp;"/"&amp;F$1,Data!$1:$1,0)-1))=TRUE,"",IF(OFFSET(Data!$A$1,MATCH($D226,Data!$CG:$CG,0)-1,MATCH($E226&amp;"/"&amp;F$1,Data!$1:$1,0)-1)=0,"",OFFSET(Data!$A$1,MATCH($D226,Data!$CG:$CG,0)-1,MATCH($E226&amp;"/"&amp;F$1,Data!$1:$1,0)-1)))</f>
        <v/>
      </c>
      <c r="G226" s="252" t="str">
        <f ca="1">IF(ISERROR(OFFSET(Data!$A$1,MATCH($D226,Data!$CG:$CG,0)-1,MATCH($E226&amp;"/"&amp;G$1,Data!$1:$1,0)-1))=TRUE,"",IF(OFFSET(Data!$A$1,MATCH($D226,Data!$CG:$CG,0)-1,MATCH($E226&amp;"/"&amp;G$1,Data!$1:$1,0)-1)=0,"",OFFSET(Data!$A$1,MATCH($D226,Data!$CG:$CG,0)-1,MATCH($E226&amp;"/"&amp;G$1,Data!$1:$1,0)-1)))</f>
        <v/>
      </c>
      <c r="H226" s="252" t="str">
        <f ca="1">IF(ISERROR(OFFSET(Data!$A$1,MATCH($D226,Data!$CG:$CG,0)-1,MATCH($E226&amp;"/"&amp;H$1,Data!$1:$1,0)-1))=TRUE,"",IF(OFFSET(Data!$A$1,MATCH($D226,Data!$CG:$CG,0)-1,MATCH($E226&amp;"/"&amp;H$1,Data!$1:$1,0)-1)=0,"",OFFSET(Data!$A$1,MATCH($D226,Data!$CG:$CG,0)-1,MATCH($E226&amp;"/"&amp;H$1,Data!$1:$1,0)-1)))</f>
        <v/>
      </c>
      <c r="I226" s="252" t="str">
        <f ca="1">IF(ISERROR(OFFSET(Data!$A$1,MATCH($D226,Data!$CG:$CG,0)-1,MATCH($E226&amp;"/"&amp;I$1,Data!$1:$1,0)-1))=TRUE,"",IF(OFFSET(Data!$A$1,MATCH($D226,Data!$CG:$CG,0)-1,MATCH($E226&amp;"/"&amp;I$1,Data!$1:$1,0)-1)=0,"",OFFSET(Data!$A$1,MATCH($D226,Data!$CG:$CG,0)-1,MATCH($E226&amp;"/"&amp;I$1,Data!$1:$1,0)-1)))</f>
        <v/>
      </c>
      <c r="J226" s="252" t="str">
        <f ca="1">IF(ISERROR(OFFSET(Data!$A$1,MATCH($D226,Data!$CG:$CG,0)-1,MATCH($E226&amp;"/"&amp;J$1,Data!$1:$1,0)-1))=TRUE,"",IF(OFFSET(Data!$A$1,MATCH($D226,Data!$CG:$CG,0)-1,MATCH($E226&amp;"/"&amp;J$1,Data!$1:$1,0)-1)=0,"",OFFSET(Data!$A$1,MATCH($D226,Data!$CG:$CG,0)-1,MATCH($E226&amp;"/"&amp;J$1,Data!$1:$1,0)-1)))</f>
        <v/>
      </c>
      <c r="K226" s="252" t="str">
        <f ca="1">IF(ISERROR(OFFSET(Data!$A$1,MATCH($D226,Data!$CG:$CG,0)-1,MATCH($E226&amp;"/"&amp;K$1,Data!$1:$1,0)-1))=TRUE,"",IF(OFFSET(Data!$A$1,MATCH($D226,Data!$CG:$CG,0)-1,MATCH($E226&amp;"/"&amp;K$1,Data!$1:$1,0)-1)=0,"",OFFSET(Data!$A$1,MATCH($D226,Data!$CG:$CG,0)-1,MATCH($E226&amp;"/"&amp;K$1,Data!$1:$1,0)-1)))</f>
        <v/>
      </c>
      <c r="L226" s="252" t="str">
        <f ca="1">IF(ISERROR(OFFSET(Data!$A$1,MATCH($D226,Data!$CG:$CG,0)-1,MATCH($E226&amp;"/"&amp;L$1,Data!$1:$1,0)-1))=TRUE,"",IF(OFFSET(Data!$A$1,MATCH($D226,Data!$CG:$CG,0)-1,MATCH($E226&amp;"/"&amp;L$1,Data!$1:$1,0)-1)=0,"",OFFSET(Data!$A$1,MATCH($D226,Data!$CG:$CG,0)-1,MATCH($E226&amp;"/"&amp;L$1,Data!$1:$1,0)-1)))</f>
        <v/>
      </c>
      <c r="M226" s="252" t="str">
        <f ca="1">IF(ISERROR(OFFSET(Data!$A$1,MATCH($D226,Data!$CG:$CG,0)-1,MATCH($E226&amp;"/"&amp;M$1,Data!$1:$1,0)-1))=TRUE,"",IF(OFFSET(Data!$A$1,MATCH($D226,Data!$CG:$CG,0)-1,MATCH($E226&amp;"/"&amp;M$1,Data!$1:$1,0)-1)=0,"",OFFSET(Data!$A$1,MATCH($D226,Data!$CG:$CG,0)-1,MATCH($E226&amp;"/"&amp;M$1,Data!$1:$1,0)-1)))</f>
        <v/>
      </c>
      <c r="N226" s="252" t="str">
        <f ca="1">IF(ISERROR(OFFSET(Data!$A$1,MATCH($D226,Data!$CG:$CG,0)-1,MATCH($E226&amp;"/"&amp;N$1,Data!$1:$1,0)-1))=TRUE,"",IF(OFFSET(Data!$A$1,MATCH($D226,Data!$CG:$CG,0)-1,MATCH($E226&amp;"/"&amp;N$1,Data!$1:$1,0)-1)=0,"",OFFSET(Data!$A$1,MATCH($D226,Data!$CG:$CG,0)-1,MATCH($E226&amp;"/"&amp;N$1,Data!$1:$1,0)-1)))</f>
        <v/>
      </c>
      <c r="O226" s="252" t="str">
        <f ca="1">IF(ISERROR(OFFSET(Data!$A$1,MATCH($D226,Data!$CG:$CG,0)-1,MATCH($E226&amp;"/"&amp;O$1,Data!$1:$1,0)-1))=TRUE,"",IF(OFFSET(Data!$A$1,MATCH($D226,Data!$CG:$CG,0)-1,MATCH($E226&amp;"/"&amp;O$1,Data!$1:$1,0)-1)=0,"",OFFSET(Data!$A$1,MATCH($D226,Data!$CG:$CG,0)-1,MATCH($E226&amp;"/"&amp;O$1,Data!$1:$1,0)-1)))</f>
        <v/>
      </c>
      <c r="P226" s="252" t="str">
        <f ca="1">IF(ISERROR(OFFSET(Data!$A$1,MATCH($D226,Data!$CG:$CG,0)-1,MATCH($E226&amp;"/"&amp;P$1,Data!$1:$1,0)-1))=TRUE,"",IF(OFFSET(Data!$A$1,MATCH($D226,Data!$CG:$CG,0)-1,MATCH($E226&amp;"/"&amp;P$1,Data!$1:$1,0)-1)=0,"",OFFSET(Data!$A$1,MATCH($D226,Data!$CG:$CG,0)-1,MATCH($E226&amp;"/"&amp;P$1,Data!$1:$1,0)-1)))</f>
        <v/>
      </c>
      <c r="Q226" s="252" t="str">
        <f ca="1">IF(ISERROR(OFFSET(Data!$A$1,MATCH($D226,Data!$CG:$CG,0)-1,MATCH($E226&amp;"/"&amp;Q$1,Data!$1:$1,0)-1))=TRUE,"",IF(OFFSET(Data!$A$1,MATCH($D226,Data!$CG:$CG,0)-1,MATCH($E226&amp;"/"&amp;Q$1,Data!$1:$1,0)-1)=0,"",OFFSET(Data!$A$1,MATCH($D226,Data!$CG:$CG,0)-1,MATCH($E226&amp;"/"&amp;Q$1,Data!$1:$1,0)-1)))</f>
        <v/>
      </c>
      <c r="R226" s="252" t="str">
        <f ca="1">IF(ISERROR(OFFSET(Data!$A$1,MATCH($D226,Data!$CG:$CG,0)-1,MATCH($E226&amp;"/"&amp;R$1,Data!$1:$1,0)-1))=TRUE,"",IF(OFFSET(Data!$A$1,MATCH($D226,Data!$CG:$CG,0)-1,MATCH($E226&amp;"/"&amp;R$1,Data!$1:$1,0)-1)=0,"",OFFSET(Data!$A$1,MATCH($D226,Data!$CG:$CG,0)-1,MATCH($E226&amp;"/"&amp;R$1,Data!$1:$1,0)-1)))</f>
        <v/>
      </c>
      <c r="S226" s="252" t="str">
        <f ca="1">IF(ISERROR(OFFSET(Data!$A$1,MATCH($D226,Data!$CG:$CG,0)-1,MATCH($E226&amp;"/"&amp;S$1,Data!$1:$1,0)-1))=TRUE,"",IF(OFFSET(Data!$A$1,MATCH($D226,Data!$CG:$CG,0)-1,MATCH($E226&amp;"/"&amp;S$1,Data!$1:$1,0)-1)=0,"",OFFSET(Data!$A$1,MATCH($D226,Data!$CG:$CG,0)-1,MATCH($E226&amp;"/"&amp;S$1,Data!$1:$1,0)-1)))</f>
        <v/>
      </c>
      <c r="T226" s="252" t="str">
        <f ca="1">IF(ISERROR(OFFSET(Data!$A$1,MATCH($D226,Data!$CG:$CG,0)-1,MATCH($E226&amp;"/"&amp;T$1,Data!$1:$1,0)-1))=TRUE,"",IF(OFFSET(Data!$A$1,MATCH($D226,Data!$CG:$CG,0)-1,MATCH($E226&amp;"/"&amp;T$1,Data!$1:$1,0)-1)=0,"",OFFSET(Data!$A$1,MATCH($D226,Data!$CG:$CG,0)-1,MATCH($E226&amp;"/"&amp;T$1,Data!$1:$1,0)-1)))</f>
        <v/>
      </c>
      <c r="U226" s="252" t="str">
        <f ca="1">IF(ISERROR(OFFSET(Data!$A$1,MATCH($D226,Data!$CG:$CG,0)-1,MATCH($E226&amp;"/"&amp;U$1,Data!$1:$1,0)-1))=TRUE,"",IF(OFFSET(Data!$A$1,MATCH($D226,Data!$CG:$CG,0)-1,MATCH($E226&amp;"/"&amp;U$1,Data!$1:$1,0)-1)=0,"",OFFSET(Data!$A$1,MATCH($D226,Data!$CG:$CG,0)-1,MATCH($E226&amp;"/"&amp;U$1,Data!$1:$1,0)-1)))</f>
        <v/>
      </c>
      <c r="V226" s="252" t="str">
        <f ca="1">IF(ISERROR(OFFSET(Data!$A$1,MATCH($D226,Data!$CG:$CG,0)-1,MATCH($E226&amp;"/"&amp;V$1,Data!$1:$1,0)-1))=TRUE,"",IF(OFFSET(Data!$A$1,MATCH($D226,Data!$CG:$CG,0)-1,MATCH($E226&amp;"/"&amp;V$1,Data!$1:$1,0)-1)=0,"",OFFSET(Data!$A$1,MATCH($D226,Data!$CG:$CG,0)-1,MATCH($E226&amp;"/"&amp;V$1,Data!$1:$1,0)-1)))</f>
        <v/>
      </c>
      <c r="W226" s="269" t="str">
        <f ca="1">IF(ISERROR(OFFSET(Data!$A$1,MATCH($D226,Data!$CG:$CG,0)-1,MATCH($E226&amp;"/"&amp;W$1,Data!$1:$1,0)-1))=TRUE,"",IF(OFFSET(Data!$A$1,MATCH($D226,Data!$CG:$CG,0)-1,MATCH($E226&amp;"/"&amp;W$1,Data!$1:$1,0)-1)=0,"",OFFSET(Data!$A$1,MATCH($D226,Data!$CG:$CG,0)-1,MATCH($E226&amp;"/"&amp;W$1,Data!$1:$1,0)-1)))</f>
        <v/>
      </c>
      <c r="X226" s="252" t="str">
        <f ca="1">IF(ISERROR(OFFSET(Data!$A$1,MATCH($D226,Data!$CG:$CG,0)-1,MATCH($E226&amp;"/"&amp;X$1,Data!$1:$1,0)-1))=TRUE,"",IF(OFFSET(Data!$A$1,MATCH($D226,Data!$CG:$CG,0)-1,MATCH($E226&amp;"/"&amp;X$1,Data!$1:$1,0)-1)=0,"",OFFSET(Data!$A$1,MATCH($D226,Data!$CG:$CG,0)-1,MATCH($E226&amp;"/"&amp;X$1,Data!$1:$1,0)-1)))</f>
        <v/>
      </c>
      <c r="Y226" s="252" t="str">
        <f ca="1">IF(ISERROR(OFFSET(Data!$A$1,MATCH($D226,Data!$CG:$CG,0)-1,MATCH($E226&amp;"/"&amp;Y$1,Data!$1:$1,0)-1))=TRUE,"",IF(OFFSET(Data!$A$1,MATCH($D226,Data!$CG:$CG,0)-1,MATCH($E226&amp;"/"&amp;Y$1,Data!$1:$1,0)-1)=0,"",OFFSET(Data!$A$1,MATCH($D226,Data!$CG:$CG,0)-1,MATCH($E226&amp;"/"&amp;Y$1,Data!$1:$1,0)-1)))</f>
        <v/>
      </c>
      <c r="Z226" s="252" t="str">
        <f ca="1">IF(ISERROR(OFFSET(Data!$A$1,MATCH($D226,Data!$CG:$CG,0)-1,MATCH($E226&amp;"/"&amp;Z$1,Data!$1:$1,0)-1))=TRUE,"",IF(OFFSET(Data!$A$1,MATCH($D226,Data!$CG:$CG,0)-1,MATCH($E226&amp;"/"&amp;Z$1,Data!$1:$1,0)-1)=0,"",OFFSET(Data!$A$1,MATCH($D226,Data!$CG:$CG,0)-1,MATCH($E226&amp;"/"&amp;Z$1,Data!$1:$1,0)-1)))</f>
        <v/>
      </c>
      <c r="AA226" s="252" t="str">
        <f ca="1">IF(ISERROR(OFFSET(Data!$A$1,MATCH($D226,Data!$CG:$CG,0)-1,MATCH($E226&amp;"/"&amp;AA$1,Data!$1:$1,0)-1))=TRUE,"",IF(OFFSET(Data!$A$1,MATCH($D226,Data!$CG:$CG,0)-1,MATCH($E226&amp;"/"&amp;AA$1,Data!$1:$1,0)-1)=0,"",OFFSET(Data!$A$1,MATCH($D226,Data!$CG:$CG,0)-1,MATCH($E226&amp;"/"&amp;AA$1,Data!$1:$1,0)-1)))</f>
        <v/>
      </c>
      <c r="AB226" s="252" t="str">
        <f ca="1">IF(ISERROR(OFFSET(Data!$A$1,MATCH($D226,Data!$CG:$CG,0)-1,MATCH($E226&amp;"/"&amp;AB$1,Data!$1:$1,0)-1))=TRUE,"",IF(OFFSET(Data!$A$1,MATCH($D226,Data!$CG:$CG,0)-1,MATCH($E226&amp;"/"&amp;AB$1,Data!$1:$1,0)-1)=0,"",OFFSET(Data!$A$1,MATCH($D226,Data!$CG:$CG,0)-1,MATCH($E226&amp;"/"&amp;AB$1,Data!$1:$1,0)-1)))</f>
        <v/>
      </c>
      <c r="AC226" s="252" t="str">
        <f ca="1">IF(ISERROR(OFFSET(Data!$A$1,MATCH($D226,Data!$CG:$CG,0)-1,MATCH($E226&amp;"/"&amp;AC$1,Data!$1:$1,0)-1))=TRUE,"",IF(OFFSET(Data!$A$1,MATCH($D226,Data!$CG:$CG,0)-1,MATCH($E226&amp;"/"&amp;AC$1,Data!$1:$1,0)-1)=0,"",OFFSET(Data!$A$1,MATCH($D226,Data!$CG:$CG,0)-1,MATCH($E226&amp;"/"&amp;AC$1,Data!$1:$1,0)-1)))</f>
        <v/>
      </c>
      <c r="AD226" s="252" t="str">
        <f ca="1">IF(ISERROR(OFFSET(Data!$A$1,MATCH($D226,Data!$CG:$CG,0)-1,MATCH($E226&amp;"/"&amp;AD$1,Data!$1:$1,0)-1))=TRUE,"",IF(OFFSET(Data!$A$1,MATCH($D226,Data!$CG:$CG,0)-1,MATCH($E226&amp;"/"&amp;AD$1,Data!$1:$1,0)-1)=0,"",OFFSET(Data!$A$1,MATCH($D226,Data!$CG:$CG,0)-1,MATCH($E226&amp;"/"&amp;AD$1,Data!$1:$1,0)-1)))</f>
        <v/>
      </c>
      <c r="AE226" s="252" t="str">
        <f ca="1">IF(ISERROR(OFFSET(Data!$A$1,MATCH($D226,Data!$CG:$CG,0)-1,MATCH($E226&amp;"/"&amp;AE$1,Data!$1:$1,0)-1))=TRUE,"",IF(OFFSET(Data!$A$1,MATCH($D226,Data!$CG:$CG,0)-1,MATCH($E226&amp;"/"&amp;AE$1,Data!$1:$1,0)-1)=0,"",OFFSET(Data!$A$1,MATCH($D226,Data!$CG:$CG,0)-1,MATCH($E226&amp;"/"&amp;AE$1,Data!$1:$1,0)-1)))</f>
        <v/>
      </c>
      <c r="AF226" s="253" t="str">
        <f ca="1">IF(ISERROR(OFFSET(Data!$A$1,MATCH($D226,Data!$CG:$CG,0)-1,MATCH($E226&amp;"/"&amp;AF$1,Data!$1:$1,0)-1))=TRUE,"",IF(OFFSET(Data!$A$1,MATCH($D226,Data!$CG:$CG,0)-1,MATCH($E226&amp;"/"&amp;AF$1,Data!$1:$1,0)-1)=0,"",OFFSET(Data!$A$1,MATCH($D226,Data!$CG:$CG,0)-1,MATCH($E226&amp;"/"&amp;AF$1,Data!$1:$1,0)-1)))</f>
        <v/>
      </c>
      <c r="AG226" s="212">
        <f t="shared" ca="1" si="8"/>
        <v>0</v>
      </c>
      <c r="AH226" s="213">
        <f ca="1">SUM(AG224:AG226)</f>
        <v>0</v>
      </c>
    </row>
    <row r="227" spans="1:34" ht="15.75" hidden="1" customHeight="1" x14ac:dyDescent="0.25">
      <c r="A227" s="446"/>
      <c r="B227" s="449"/>
      <c r="C227" s="452"/>
      <c r="D227" s="28" t="e">
        <f>IF(C227&lt;&gt;"",C227,D226)</f>
        <v>#N/A</v>
      </c>
      <c r="E227" s="29" t="s">
        <v>24</v>
      </c>
      <c r="F227" s="254" t="str">
        <f ca="1">IF(ISERROR(OFFSET(Data!$A$1,MATCH($D227,Data!$CG:$CG,0)-1,MATCH($E227&amp;"/"&amp;F$1,Data!$1:$1,0)-1))=TRUE,"",IF(OFFSET(Data!$A$1,MATCH($D227,Data!$CG:$CG,0)-1,MATCH($E227&amp;"/"&amp;F$1,Data!$1:$1,0)-1)=0,"",OFFSET(Data!$A$1,MATCH($D227,Data!$CG:$CG,0)-1,MATCH($E227&amp;"/"&amp;F$1,Data!$1:$1,0)-1)))</f>
        <v/>
      </c>
      <c r="G227" s="252" t="str">
        <f ca="1">IF(ISERROR(OFFSET(Data!$A$1,MATCH($D227,Data!$CG:$CG,0)-1,MATCH($E227&amp;"/"&amp;G$1,Data!$1:$1,0)-1))=TRUE,"",IF(OFFSET(Data!$A$1,MATCH($D227,Data!$CG:$CG,0)-1,MATCH($E227&amp;"/"&amp;G$1,Data!$1:$1,0)-1)=0,"",OFFSET(Data!$A$1,MATCH($D227,Data!$CG:$CG,0)-1,MATCH($E227&amp;"/"&amp;G$1,Data!$1:$1,0)-1)))</f>
        <v/>
      </c>
      <c r="H227" s="252" t="str">
        <f ca="1">IF(ISERROR(OFFSET(Data!$A$1,MATCH($D227,Data!$CG:$CG,0)-1,MATCH($E227&amp;"/"&amp;H$1,Data!$1:$1,0)-1))=TRUE,"",IF(OFFSET(Data!$A$1,MATCH($D227,Data!$CG:$CG,0)-1,MATCH($E227&amp;"/"&amp;H$1,Data!$1:$1,0)-1)=0,"",OFFSET(Data!$A$1,MATCH($D227,Data!$CG:$CG,0)-1,MATCH($E227&amp;"/"&amp;H$1,Data!$1:$1,0)-1)))</f>
        <v/>
      </c>
      <c r="I227" s="252" t="str">
        <f ca="1">IF(ISERROR(OFFSET(Data!$A$1,MATCH($D227,Data!$CG:$CG,0)-1,MATCH($E227&amp;"/"&amp;I$1,Data!$1:$1,0)-1))=TRUE,"",IF(OFFSET(Data!$A$1,MATCH($D227,Data!$CG:$CG,0)-1,MATCH($E227&amp;"/"&amp;I$1,Data!$1:$1,0)-1)=0,"",OFFSET(Data!$A$1,MATCH($D227,Data!$CG:$CG,0)-1,MATCH($E227&amp;"/"&amp;I$1,Data!$1:$1,0)-1)))</f>
        <v/>
      </c>
      <c r="J227" s="252" t="str">
        <f ca="1">IF(ISERROR(OFFSET(Data!$A$1,MATCH($D227,Data!$CG:$CG,0)-1,MATCH($E227&amp;"/"&amp;J$1,Data!$1:$1,0)-1))=TRUE,"",IF(OFFSET(Data!$A$1,MATCH($D227,Data!$CG:$CG,0)-1,MATCH($E227&amp;"/"&amp;J$1,Data!$1:$1,0)-1)=0,"",OFFSET(Data!$A$1,MATCH($D227,Data!$CG:$CG,0)-1,MATCH($E227&amp;"/"&amp;J$1,Data!$1:$1,0)-1)))</f>
        <v/>
      </c>
      <c r="K227" s="252" t="str">
        <f ca="1">IF(ISERROR(OFFSET(Data!$A$1,MATCH($D227,Data!$CG:$CG,0)-1,MATCH($E227&amp;"/"&amp;K$1,Data!$1:$1,0)-1))=TRUE,"",IF(OFFSET(Data!$A$1,MATCH($D227,Data!$CG:$CG,0)-1,MATCH($E227&amp;"/"&amp;K$1,Data!$1:$1,0)-1)=0,"",OFFSET(Data!$A$1,MATCH($D227,Data!$CG:$CG,0)-1,MATCH($E227&amp;"/"&amp;K$1,Data!$1:$1,0)-1)))</f>
        <v/>
      </c>
      <c r="L227" s="252" t="str">
        <f ca="1">IF(ISERROR(OFFSET(Data!$A$1,MATCH($D227,Data!$CG:$CG,0)-1,MATCH($E227&amp;"/"&amp;L$1,Data!$1:$1,0)-1))=TRUE,"",IF(OFFSET(Data!$A$1,MATCH($D227,Data!$CG:$CG,0)-1,MATCH($E227&amp;"/"&amp;L$1,Data!$1:$1,0)-1)=0,"",OFFSET(Data!$A$1,MATCH($D227,Data!$CG:$CG,0)-1,MATCH($E227&amp;"/"&amp;L$1,Data!$1:$1,0)-1)))</f>
        <v/>
      </c>
      <c r="M227" s="252" t="str">
        <f ca="1">IF(ISERROR(OFFSET(Data!$A$1,MATCH($D227,Data!$CG:$CG,0)-1,MATCH($E227&amp;"/"&amp;M$1,Data!$1:$1,0)-1))=TRUE,"",IF(OFFSET(Data!$A$1,MATCH($D227,Data!$CG:$CG,0)-1,MATCH($E227&amp;"/"&amp;M$1,Data!$1:$1,0)-1)=0,"",OFFSET(Data!$A$1,MATCH($D227,Data!$CG:$CG,0)-1,MATCH($E227&amp;"/"&amp;M$1,Data!$1:$1,0)-1)))</f>
        <v/>
      </c>
      <c r="N227" s="252" t="str">
        <f ca="1">IF(ISERROR(OFFSET(Data!$A$1,MATCH($D227,Data!$CG:$CG,0)-1,MATCH($E227&amp;"/"&amp;N$1,Data!$1:$1,0)-1))=TRUE,"",IF(OFFSET(Data!$A$1,MATCH($D227,Data!$CG:$CG,0)-1,MATCH($E227&amp;"/"&amp;N$1,Data!$1:$1,0)-1)=0,"",OFFSET(Data!$A$1,MATCH($D227,Data!$CG:$CG,0)-1,MATCH($E227&amp;"/"&amp;N$1,Data!$1:$1,0)-1)))</f>
        <v/>
      </c>
      <c r="O227" s="252" t="str">
        <f ca="1">IF(ISERROR(OFFSET(Data!$A$1,MATCH($D227,Data!$CG:$CG,0)-1,MATCH($E227&amp;"/"&amp;O$1,Data!$1:$1,0)-1))=TRUE,"",IF(OFFSET(Data!$A$1,MATCH($D227,Data!$CG:$CG,0)-1,MATCH($E227&amp;"/"&amp;O$1,Data!$1:$1,0)-1)=0,"",OFFSET(Data!$A$1,MATCH($D227,Data!$CG:$CG,0)-1,MATCH($E227&amp;"/"&amp;O$1,Data!$1:$1,0)-1)))</f>
        <v/>
      </c>
      <c r="P227" s="252" t="str">
        <f ca="1">IF(ISERROR(OFFSET(Data!$A$1,MATCH($D227,Data!$CG:$CG,0)-1,MATCH($E227&amp;"/"&amp;P$1,Data!$1:$1,0)-1))=TRUE,"",IF(OFFSET(Data!$A$1,MATCH($D227,Data!$CG:$CG,0)-1,MATCH($E227&amp;"/"&amp;P$1,Data!$1:$1,0)-1)=0,"",OFFSET(Data!$A$1,MATCH($D227,Data!$CG:$CG,0)-1,MATCH($E227&amp;"/"&amp;P$1,Data!$1:$1,0)-1)))</f>
        <v/>
      </c>
      <c r="Q227" s="252" t="str">
        <f ca="1">IF(ISERROR(OFFSET(Data!$A$1,MATCH($D227,Data!$CG:$CG,0)-1,MATCH($E227&amp;"/"&amp;Q$1,Data!$1:$1,0)-1))=TRUE,"",IF(OFFSET(Data!$A$1,MATCH($D227,Data!$CG:$CG,0)-1,MATCH($E227&amp;"/"&amp;Q$1,Data!$1:$1,0)-1)=0,"",OFFSET(Data!$A$1,MATCH($D227,Data!$CG:$CG,0)-1,MATCH($E227&amp;"/"&amp;Q$1,Data!$1:$1,0)-1)))</f>
        <v/>
      </c>
      <c r="R227" s="252" t="str">
        <f ca="1">IF(ISERROR(OFFSET(Data!$A$1,MATCH($D227,Data!$CG:$CG,0)-1,MATCH($E227&amp;"/"&amp;R$1,Data!$1:$1,0)-1))=TRUE,"",IF(OFFSET(Data!$A$1,MATCH($D227,Data!$CG:$CG,0)-1,MATCH($E227&amp;"/"&amp;R$1,Data!$1:$1,0)-1)=0,"",OFFSET(Data!$A$1,MATCH($D227,Data!$CG:$CG,0)-1,MATCH($E227&amp;"/"&amp;R$1,Data!$1:$1,0)-1)))</f>
        <v/>
      </c>
      <c r="S227" s="252" t="str">
        <f ca="1">IF(ISERROR(OFFSET(Data!$A$1,MATCH($D227,Data!$CG:$CG,0)-1,MATCH($E227&amp;"/"&amp;S$1,Data!$1:$1,0)-1))=TRUE,"",IF(OFFSET(Data!$A$1,MATCH($D227,Data!$CG:$CG,0)-1,MATCH($E227&amp;"/"&amp;S$1,Data!$1:$1,0)-1)=0,"",OFFSET(Data!$A$1,MATCH($D227,Data!$CG:$CG,0)-1,MATCH($E227&amp;"/"&amp;S$1,Data!$1:$1,0)-1)))</f>
        <v/>
      </c>
      <c r="T227" s="252" t="str">
        <f ca="1">IF(ISERROR(OFFSET(Data!$A$1,MATCH($D227,Data!$CG:$CG,0)-1,MATCH($E227&amp;"/"&amp;T$1,Data!$1:$1,0)-1))=TRUE,"",IF(OFFSET(Data!$A$1,MATCH($D227,Data!$CG:$CG,0)-1,MATCH($E227&amp;"/"&amp;T$1,Data!$1:$1,0)-1)=0,"",OFFSET(Data!$A$1,MATCH($D227,Data!$CG:$CG,0)-1,MATCH($E227&amp;"/"&amp;T$1,Data!$1:$1,0)-1)))</f>
        <v/>
      </c>
      <c r="U227" s="252" t="str">
        <f ca="1">IF(ISERROR(OFFSET(Data!$A$1,MATCH($D227,Data!$CG:$CG,0)-1,MATCH($E227&amp;"/"&amp;U$1,Data!$1:$1,0)-1))=TRUE,"",IF(OFFSET(Data!$A$1,MATCH($D227,Data!$CG:$CG,0)-1,MATCH($E227&amp;"/"&amp;U$1,Data!$1:$1,0)-1)=0,"",OFFSET(Data!$A$1,MATCH($D227,Data!$CG:$CG,0)-1,MATCH($E227&amp;"/"&amp;U$1,Data!$1:$1,0)-1)))</f>
        <v/>
      </c>
      <c r="V227" s="252" t="str">
        <f ca="1">IF(ISERROR(OFFSET(Data!$A$1,MATCH($D227,Data!$CG:$CG,0)-1,MATCH($E227&amp;"/"&amp;V$1,Data!$1:$1,0)-1))=TRUE,"",IF(OFFSET(Data!$A$1,MATCH($D227,Data!$CG:$CG,0)-1,MATCH($E227&amp;"/"&amp;V$1,Data!$1:$1,0)-1)=0,"",OFFSET(Data!$A$1,MATCH($D227,Data!$CG:$CG,0)-1,MATCH($E227&amp;"/"&amp;V$1,Data!$1:$1,0)-1)))</f>
        <v/>
      </c>
      <c r="W227" s="269" t="str">
        <f ca="1">IF(ISERROR(OFFSET(Data!$A$1,MATCH($D227,Data!$CG:$CG,0)-1,MATCH($E227&amp;"/"&amp;W$1,Data!$1:$1,0)-1))=TRUE,"",IF(OFFSET(Data!$A$1,MATCH($D227,Data!$CG:$CG,0)-1,MATCH($E227&amp;"/"&amp;W$1,Data!$1:$1,0)-1)=0,"",OFFSET(Data!$A$1,MATCH($D227,Data!$CG:$CG,0)-1,MATCH($E227&amp;"/"&amp;W$1,Data!$1:$1,0)-1)))</f>
        <v/>
      </c>
      <c r="X227" s="252" t="str">
        <f ca="1">IF(ISERROR(OFFSET(Data!$A$1,MATCH($D227,Data!$CG:$CG,0)-1,MATCH($E227&amp;"/"&amp;X$1,Data!$1:$1,0)-1))=TRUE,"",IF(OFFSET(Data!$A$1,MATCH($D227,Data!$CG:$CG,0)-1,MATCH($E227&amp;"/"&amp;X$1,Data!$1:$1,0)-1)=0,"",OFFSET(Data!$A$1,MATCH($D227,Data!$CG:$CG,0)-1,MATCH($E227&amp;"/"&amp;X$1,Data!$1:$1,0)-1)))</f>
        <v/>
      </c>
      <c r="Y227" s="252" t="str">
        <f ca="1">IF(ISERROR(OFFSET(Data!$A$1,MATCH($D227,Data!$CG:$CG,0)-1,MATCH($E227&amp;"/"&amp;Y$1,Data!$1:$1,0)-1))=TRUE,"",IF(OFFSET(Data!$A$1,MATCH($D227,Data!$CG:$CG,0)-1,MATCH($E227&amp;"/"&amp;Y$1,Data!$1:$1,0)-1)=0,"",OFFSET(Data!$A$1,MATCH($D227,Data!$CG:$CG,0)-1,MATCH($E227&amp;"/"&amp;Y$1,Data!$1:$1,0)-1)))</f>
        <v/>
      </c>
      <c r="Z227" s="252" t="str">
        <f ca="1">IF(ISERROR(OFFSET(Data!$A$1,MATCH($D227,Data!$CG:$CG,0)-1,MATCH($E227&amp;"/"&amp;Z$1,Data!$1:$1,0)-1))=TRUE,"",IF(OFFSET(Data!$A$1,MATCH($D227,Data!$CG:$CG,0)-1,MATCH($E227&amp;"/"&amp;Z$1,Data!$1:$1,0)-1)=0,"",OFFSET(Data!$A$1,MATCH($D227,Data!$CG:$CG,0)-1,MATCH($E227&amp;"/"&amp;Z$1,Data!$1:$1,0)-1)))</f>
        <v/>
      </c>
      <c r="AA227" s="252" t="str">
        <f ca="1">IF(ISERROR(OFFSET(Data!$A$1,MATCH($D227,Data!$CG:$CG,0)-1,MATCH($E227&amp;"/"&amp;AA$1,Data!$1:$1,0)-1))=TRUE,"",IF(OFFSET(Data!$A$1,MATCH($D227,Data!$CG:$CG,0)-1,MATCH($E227&amp;"/"&amp;AA$1,Data!$1:$1,0)-1)=0,"",OFFSET(Data!$A$1,MATCH($D227,Data!$CG:$CG,0)-1,MATCH($E227&amp;"/"&amp;AA$1,Data!$1:$1,0)-1)))</f>
        <v/>
      </c>
      <c r="AB227" s="252" t="str">
        <f ca="1">IF(ISERROR(OFFSET(Data!$A$1,MATCH($D227,Data!$CG:$CG,0)-1,MATCH($E227&amp;"/"&amp;AB$1,Data!$1:$1,0)-1))=TRUE,"",IF(OFFSET(Data!$A$1,MATCH($D227,Data!$CG:$CG,0)-1,MATCH($E227&amp;"/"&amp;AB$1,Data!$1:$1,0)-1)=0,"",OFFSET(Data!$A$1,MATCH($D227,Data!$CG:$CG,0)-1,MATCH($E227&amp;"/"&amp;AB$1,Data!$1:$1,0)-1)))</f>
        <v/>
      </c>
      <c r="AC227" s="252" t="str">
        <f ca="1">IF(ISERROR(OFFSET(Data!$A$1,MATCH($D227,Data!$CG:$CG,0)-1,MATCH($E227&amp;"/"&amp;AC$1,Data!$1:$1,0)-1))=TRUE,"",IF(OFFSET(Data!$A$1,MATCH($D227,Data!$CG:$CG,0)-1,MATCH($E227&amp;"/"&amp;AC$1,Data!$1:$1,0)-1)=0,"",OFFSET(Data!$A$1,MATCH($D227,Data!$CG:$CG,0)-1,MATCH($E227&amp;"/"&amp;AC$1,Data!$1:$1,0)-1)))</f>
        <v/>
      </c>
      <c r="AD227" s="252" t="str">
        <f ca="1">IF(ISERROR(OFFSET(Data!$A$1,MATCH($D227,Data!$CG:$CG,0)-1,MATCH($E227&amp;"/"&amp;AD$1,Data!$1:$1,0)-1))=TRUE,"",IF(OFFSET(Data!$A$1,MATCH($D227,Data!$CG:$CG,0)-1,MATCH($E227&amp;"/"&amp;AD$1,Data!$1:$1,0)-1)=0,"",OFFSET(Data!$A$1,MATCH($D227,Data!$CG:$CG,0)-1,MATCH($E227&amp;"/"&amp;AD$1,Data!$1:$1,0)-1)))</f>
        <v/>
      </c>
      <c r="AE227" s="252" t="str">
        <f ca="1">IF(ISERROR(OFFSET(Data!$A$1,MATCH($D227,Data!$CG:$CG,0)-1,MATCH($E227&amp;"/"&amp;AE$1,Data!$1:$1,0)-1))=TRUE,"",IF(OFFSET(Data!$A$1,MATCH($D227,Data!$CG:$CG,0)-1,MATCH($E227&amp;"/"&amp;AE$1,Data!$1:$1,0)-1)=0,"",OFFSET(Data!$A$1,MATCH($D227,Data!$CG:$CG,0)-1,MATCH($E227&amp;"/"&amp;AE$1,Data!$1:$1,0)-1)))</f>
        <v/>
      </c>
      <c r="AF227" s="253" t="str">
        <f ca="1">IF(ISERROR(OFFSET(Data!$A$1,MATCH($D227,Data!$CG:$CG,0)-1,MATCH($E227&amp;"/"&amp;AF$1,Data!$1:$1,0)-1))=TRUE,"",IF(OFFSET(Data!$A$1,MATCH($D227,Data!$CG:$CG,0)-1,MATCH($E227&amp;"/"&amp;AF$1,Data!$1:$1,0)-1)=0,"",OFFSET(Data!$A$1,MATCH($D227,Data!$CG:$CG,0)-1,MATCH($E227&amp;"/"&amp;AF$1,Data!$1:$1,0)-1)))</f>
        <v/>
      </c>
      <c r="AG227" s="212">
        <f t="shared" ca="1" si="8"/>
        <v>0</v>
      </c>
      <c r="AH227" s="213">
        <f ca="1">SUM(AG224:AG227)</f>
        <v>0</v>
      </c>
    </row>
    <row r="228" spans="1:34" ht="15.75" hidden="1" customHeight="1" thickBot="1" x14ac:dyDescent="0.3">
      <c r="A228" s="447"/>
      <c r="B228" s="450"/>
      <c r="C228" s="453"/>
      <c r="D228" s="30" t="e">
        <f>IF(C228&lt;&gt;"",C228,D227)</f>
        <v>#N/A</v>
      </c>
      <c r="E228" s="31" t="s">
        <v>25</v>
      </c>
      <c r="F228" s="255" t="str">
        <f ca="1">IF(ISERROR(OFFSET(Data!$A$1,MATCH($D228,Data!$CG:$CG,0)-1,MATCH($E228&amp;"/"&amp;F$1,Data!$1:$1,0)-1))=TRUE,"",IF(OFFSET(Data!$A$1,MATCH($D228,Data!$CG:$CG,0)-1,MATCH($E228&amp;"/"&amp;F$1,Data!$1:$1,0)-1)=0,"",OFFSET(Data!$A$1,MATCH($D228,Data!$CG:$CG,0)-1,MATCH($E228&amp;"/"&amp;F$1,Data!$1:$1,0)-1)))</f>
        <v/>
      </c>
      <c r="G228" s="256" t="str">
        <f ca="1">IF(ISERROR(OFFSET(Data!$A$1,MATCH($D228,Data!$CG:$CG,0)-1,MATCH($E228&amp;"/"&amp;G$1,Data!$1:$1,0)-1))=TRUE,"",IF(OFFSET(Data!$A$1,MATCH($D228,Data!$CG:$CG,0)-1,MATCH($E228&amp;"/"&amp;G$1,Data!$1:$1,0)-1)=0,"",OFFSET(Data!$A$1,MATCH($D228,Data!$CG:$CG,0)-1,MATCH($E228&amp;"/"&amp;G$1,Data!$1:$1,0)-1)))</f>
        <v/>
      </c>
      <c r="H228" s="256" t="str">
        <f ca="1">IF(ISERROR(OFFSET(Data!$A$1,MATCH($D228,Data!$CG:$CG,0)-1,MATCH($E228&amp;"/"&amp;H$1,Data!$1:$1,0)-1))=TRUE,"",IF(OFFSET(Data!$A$1,MATCH($D228,Data!$CG:$CG,0)-1,MATCH($E228&amp;"/"&amp;H$1,Data!$1:$1,0)-1)=0,"",OFFSET(Data!$A$1,MATCH($D228,Data!$CG:$CG,0)-1,MATCH($E228&amp;"/"&amp;H$1,Data!$1:$1,0)-1)))</f>
        <v/>
      </c>
      <c r="I228" s="256" t="str">
        <f ca="1">IF(ISERROR(OFFSET(Data!$A$1,MATCH($D228,Data!$CG:$CG,0)-1,MATCH($E228&amp;"/"&amp;I$1,Data!$1:$1,0)-1))=TRUE,"",IF(OFFSET(Data!$A$1,MATCH($D228,Data!$CG:$CG,0)-1,MATCH($E228&amp;"/"&amp;I$1,Data!$1:$1,0)-1)=0,"",OFFSET(Data!$A$1,MATCH($D228,Data!$CG:$CG,0)-1,MATCH($E228&amp;"/"&amp;I$1,Data!$1:$1,0)-1)))</f>
        <v/>
      </c>
      <c r="J228" s="256" t="str">
        <f ca="1">IF(ISERROR(OFFSET(Data!$A$1,MATCH($D228,Data!$CG:$CG,0)-1,MATCH($E228&amp;"/"&amp;J$1,Data!$1:$1,0)-1))=TRUE,"",IF(OFFSET(Data!$A$1,MATCH($D228,Data!$CG:$CG,0)-1,MATCH($E228&amp;"/"&amp;J$1,Data!$1:$1,0)-1)=0,"",OFFSET(Data!$A$1,MATCH($D228,Data!$CG:$CG,0)-1,MATCH($E228&amp;"/"&amp;J$1,Data!$1:$1,0)-1)))</f>
        <v/>
      </c>
      <c r="K228" s="256" t="str">
        <f ca="1">IF(ISERROR(OFFSET(Data!$A$1,MATCH($D228,Data!$CG:$CG,0)-1,MATCH($E228&amp;"/"&amp;K$1,Data!$1:$1,0)-1))=TRUE,"",IF(OFFSET(Data!$A$1,MATCH($D228,Data!$CG:$CG,0)-1,MATCH($E228&amp;"/"&amp;K$1,Data!$1:$1,0)-1)=0,"",OFFSET(Data!$A$1,MATCH($D228,Data!$CG:$CG,0)-1,MATCH($E228&amp;"/"&amp;K$1,Data!$1:$1,0)-1)))</f>
        <v/>
      </c>
      <c r="L228" s="256" t="str">
        <f ca="1">IF(ISERROR(OFFSET(Data!$A$1,MATCH($D228,Data!$CG:$CG,0)-1,MATCH($E228&amp;"/"&amp;L$1,Data!$1:$1,0)-1))=TRUE,"",IF(OFFSET(Data!$A$1,MATCH($D228,Data!$CG:$CG,0)-1,MATCH($E228&amp;"/"&amp;L$1,Data!$1:$1,0)-1)=0,"",OFFSET(Data!$A$1,MATCH($D228,Data!$CG:$CG,0)-1,MATCH($E228&amp;"/"&amp;L$1,Data!$1:$1,0)-1)))</f>
        <v/>
      </c>
      <c r="M228" s="256" t="str">
        <f ca="1">IF(ISERROR(OFFSET(Data!$A$1,MATCH($D228,Data!$CG:$CG,0)-1,MATCH($E228&amp;"/"&amp;M$1,Data!$1:$1,0)-1))=TRUE,"",IF(OFFSET(Data!$A$1,MATCH($D228,Data!$CG:$CG,0)-1,MATCH($E228&amp;"/"&amp;M$1,Data!$1:$1,0)-1)=0,"",OFFSET(Data!$A$1,MATCH($D228,Data!$CG:$CG,0)-1,MATCH($E228&amp;"/"&amp;M$1,Data!$1:$1,0)-1)))</f>
        <v/>
      </c>
      <c r="N228" s="256" t="str">
        <f ca="1">IF(ISERROR(OFFSET(Data!$A$1,MATCH($D228,Data!$CG:$CG,0)-1,MATCH($E228&amp;"/"&amp;N$1,Data!$1:$1,0)-1))=TRUE,"",IF(OFFSET(Data!$A$1,MATCH($D228,Data!$CG:$CG,0)-1,MATCH($E228&amp;"/"&amp;N$1,Data!$1:$1,0)-1)=0,"",OFFSET(Data!$A$1,MATCH($D228,Data!$CG:$CG,0)-1,MATCH($E228&amp;"/"&amp;N$1,Data!$1:$1,0)-1)))</f>
        <v/>
      </c>
      <c r="O228" s="256" t="str">
        <f ca="1">IF(ISERROR(OFFSET(Data!$A$1,MATCH($D228,Data!$CG:$CG,0)-1,MATCH($E228&amp;"/"&amp;O$1,Data!$1:$1,0)-1))=TRUE,"",IF(OFFSET(Data!$A$1,MATCH($D228,Data!$CG:$CG,0)-1,MATCH($E228&amp;"/"&amp;O$1,Data!$1:$1,0)-1)=0,"",OFFSET(Data!$A$1,MATCH($D228,Data!$CG:$CG,0)-1,MATCH($E228&amp;"/"&amp;O$1,Data!$1:$1,0)-1)))</f>
        <v/>
      </c>
      <c r="P228" s="256" t="str">
        <f ca="1">IF(ISERROR(OFFSET(Data!$A$1,MATCH($D228,Data!$CG:$CG,0)-1,MATCH($E228&amp;"/"&amp;P$1,Data!$1:$1,0)-1))=TRUE,"",IF(OFFSET(Data!$A$1,MATCH($D228,Data!$CG:$CG,0)-1,MATCH($E228&amp;"/"&amp;P$1,Data!$1:$1,0)-1)=0,"",OFFSET(Data!$A$1,MATCH($D228,Data!$CG:$CG,0)-1,MATCH($E228&amp;"/"&amp;P$1,Data!$1:$1,0)-1)))</f>
        <v/>
      </c>
      <c r="Q228" s="256" t="str">
        <f ca="1">IF(ISERROR(OFFSET(Data!$A$1,MATCH($D228,Data!$CG:$CG,0)-1,MATCH($E228&amp;"/"&amp;Q$1,Data!$1:$1,0)-1))=TRUE,"",IF(OFFSET(Data!$A$1,MATCH($D228,Data!$CG:$CG,0)-1,MATCH($E228&amp;"/"&amp;Q$1,Data!$1:$1,0)-1)=0,"",OFFSET(Data!$A$1,MATCH($D228,Data!$CG:$CG,0)-1,MATCH($E228&amp;"/"&amp;Q$1,Data!$1:$1,0)-1)))</f>
        <v/>
      </c>
      <c r="R228" s="256" t="str">
        <f ca="1">IF(ISERROR(OFFSET(Data!$A$1,MATCH($D228,Data!$CG:$CG,0)-1,MATCH($E228&amp;"/"&amp;R$1,Data!$1:$1,0)-1))=TRUE,"",IF(OFFSET(Data!$A$1,MATCH($D228,Data!$CG:$CG,0)-1,MATCH($E228&amp;"/"&amp;R$1,Data!$1:$1,0)-1)=0,"",OFFSET(Data!$A$1,MATCH($D228,Data!$CG:$CG,0)-1,MATCH($E228&amp;"/"&amp;R$1,Data!$1:$1,0)-1)))</f>
        <v/>
      </c>
      <c r="S228" s="256" t="str">
        <f ca="1">IF(ISERROR(OFFSET(Data!$A$1,MATCH($D228,Data!$CG:$CG,0)-1,MATCH($E228&amp;"/"&amp;S$1,Data!$1:$1,0)-1))=TRUE,"",IF(OFFSET(Data!$A$1,MATCH($D228,Data!$CG:$CG,0)-1,MATCH($E228&amp;"/"&amp;S$1,Data!$1:$1,0)-1)=0,"",OFFSET(Data!$A$1,MATCH($D228,Data!$CG:$CG,0)-1,MATCH($E228&amp;"/"&amp;S$1,Data!$1:$1,0)-1)))</f>
        <v/>
      </c>
      <c r="T228" s="256" t="str">
        <f ca="1">IF(ISERROR(OFFSET(Data!$A$1,MATCH($D228,Data!$CG:$CG,0)-1,MATCH($E228&amp;"/"&amp;T$1,Data!$1:$1,0)-1))=TRUE,"",IF(OFFSET(Data!$A$1,MATCH($D228,Data!$CG:$CG,0)-1,MATCH($E228&amp;"/"&amp;T$1,Data!$1:$1,0)-1)=0,"",OFFSET(Data!$A$1,MATCH($D228,Data!$CG:$CG,0)-1,MATCH($E228&amp;"/"&amp;T$1,Data!$1:$1,0)-1)))</f>
        <v/>
      </c>
      <c r="U228" s="256" t="str">
        <f ca="1">IF(ISERROR(OFFSET(Data!$A$1,MATCH($D228,Data!$CG:$CG,0)-1,MATCH($E228&amp;"/"&amp;U$1,Data!$1:$1,0)-1))=TRUE,"",IF(OFFSET(Data!$A$1,MATCH($D228,Data!$CG:$CG,0)-1,MATCH($E228&amp;"/"&amp;U$1,Data!$1:$1,0)-1)=0,"",OFFSET(Data!$A$1,MATCH($D228,Data!$CG:$CG,0)-1,MATCH($E228&amp;"/"&amp;U$1,Data!$1:$1,0)-1)))</f>
        <v/>
      </c>
      <c r="V228" s="256" t="str">
        <f ca="1">IF(ISERROR(OFFSET(Data!$A$1,MATCH($D228,Data!$CG:$CG,0)-1,MATCH($E228&amp;"/"&amp;V$1,Data!$1:$1,0)-1))=TRUE,"",IF(OFFSET(Data!$A$1,MATCH($D228,Data!$CG:$CG,0)-1,MATCH($E228&amp;"/"&amp;V$1,Data!$1:$1,0)-1)=0,"",OFFSET(Data!$A$1,MATCH($D228,Data!$CG:$CG,0)-1,MATCH($E228&amp;"/"&amp;V$1,Data!$1:$1,0)-1)))</f>
        <v/>
      </c>
      <c r="W228" s="257" t="str">
        <f ca="1">IF(ISERROR(OFFSET(Data!$A$1,MATCH($D228,Data!$CG:$CG,0)-1,MATCH($E228&amp;"/"&amp;W$1,Data!$1:$1,0)-1))=TRUE,"",IF(OFFSET(Data!$A$1,MATCH($D228,Data!$CG:$CG,0)-1,MATCH($E228&amp;"/"&amp;W$1,Data!$1:$1,0)-1)=0,"",OFFSET(Data!$A$1,MATCH($D228,Data!$CG:$CG,0)-1,MATCH($E228&amp;"/"&amp;W$1,Data!$1:$1,0)-1)))</f>
        <v/>
      </c>
      <c r="X228" s="256" t="str">
        <f ca="1">IF(ISERROR(OFFSET(Data!$A$1,MATCH($D228,Data!$CG:$CG,0)-1,MATCH($E228&amp;"/"&amp;X$1,Data!$1:$1,0)-1))=TRUE,"",IF(OFFSET(Data!$A$1,MATCH($D228,Data!$CG:$CG,0)-1,MATCH($E228&amp;"/"&amp;X$1,Data!$1:$1,0)-1)=0,"",OFFSET(Data!$A$1,MATCH($D228,Data!$CG:$CG,0)-1,MATCH($E228&amp;"/"&amp;X$1,Data!$1:$1,0)-1)))</f>
        <v/>
      </c>
      <c r="Y228" s="256" t="str">
        <f ca="1">IF(ISERROR(OFFSET(Data!$A$1,MATCH($D228,Data!$CG:$CG,0)-1,MATCH($E228&amp;"/"&amp;Y$1,Data!$1:$1,0)-1))=TRUE,"",IF(OFFSET(Data!$A$1,MATCH($D228,Data!$CG:$CG,0)-1,MATCH($E228&amp;"/"&amp;Y$1,Data!$1:$1,0)-1)=0,"",OFFSET(Data!$A$1,MATCH($D228,Data!$CG:$CG,0)-1,MATCH($E228&amp;"/"&amp;Y$1,Data!$1:$1,0)-1)))</f>
        <v/>
      </c>
      <c r="Z228" s="256" t="str">
        <f ca="1">IF(ISERROR(OFFSET(Data!$A$1,MATCH($D228,Data!$CG:$CG,0)-1,MATCH($E228&amp;"/"&amp;Z$1,Data!$1:$1,0)-1))=TRUE,"",IF(OFFSET(Data!$A$1,MATCH($D228,Data!$CG:$CG,0)-1,MATCH($E228&amp;"/"&amp;Z$1,Data!$1:$1,0)-1)=0,"",OFFSET(Data!$A$1,MATCH($D228,Data!$CG:$CG,0)-1,MATCH($E228&amp;"/"&amp;Z$1,Data!$1:$1,0)-1)))</f>
        <v/>
      </c>
      <c r="AA228" s="256" t="str">
        <f ca="1">IF(ISERROR(OFFSET(Data!$A$1,MATCH($D228,Data!$CG:$CG,0)-1,MATCH($E228&amp;"/"&amp;AA$1,Data!$1:$1,0)-1))=TRUE,"",IF(OFFSET(Data!$A$1,MATCH($D228,Data!$CG:$CG,0)-1,MATCH($E228&amp;"/"&amp;AA$1,Data!$1:$1,0)-1)=0,"",OFFSET(Data!$A$1,MATCH($D228,Data!$CG:$CG,0)-1,MATCH($E228&amp;"/"&amp;AA$1,Data!$1:$1,0)-1)))</f>
        <v/>
      </c>
      <c r="AB228" s="256" t="str">
        <f ca="1">IF(ISERROR(OFFSET(Data!$A$1,MATCH($D228,Data!$CG:$CG,0)-1,MATCH($E228&amp;"/"&amp;AB$1,Data!$1:$1,0)-1))=TRUE,"",IF(OFFSET(Data!$A$1,MATCH($D228,Data!$CG:$CG,0)-1,MATCH($E228&amp;"/"&amp;AB$1,Data!$1:$1,0)-1)=0,"",OFFSET(Data!$A$1,MATCH($D228,Data!$CG:$CG,0)-1,MATCH($E228&amp;"/"&amp;AB$1,Data!$1:$1,0)-1)))</f>
        <v/>
      </c>
      <c r="AC228" s="256" t="str">
        <f ca="1">IF(ISERROR(OFFSET(Data!$A$1,MATCH($D228,Data!$CG:$CG,0)-1,MATCH($E228&amp;"/"&amp;AC$1,Data!$1:$1,0)-1))=TRUE,"",IF(OFFSET(Data!$A$1,MATCH($D228,Data!$CG:$CG,0)-1,MATCH($E228&amp;"/"&amp;AC$1,Data!$1:$1,0)-1)=0,"",OFFSET(Data!$A$1,MATCH($D228,Data!$CG:$CG,0)-1,MATCH($E228&amp;"/"&amp;AC$1,Data!$1:$1,0)-1)))</f>
        <v/>
      </c>
      <c r="AD228" s="256" t="str">
        <f ca="1">IF(ISERROR(OFFSET(Data!$A$1,MATCH($D228,Data!$CG:$CG,0)-1,MATCH($E228&amp;"/"&amp;AD$1,Data!$1:$1,0)-1))=TRUE,"",IF(OFFSET(Data!$A$1,MATCH($D228,Data!$CG:$CG,0)-1,MATCH($E228&amp;"/"&amp;AD$1,Data!$1:$1,0)-1)=0,"",OFFSET(Data!$A$1,MATCH($D228,Data!$CG:$CG,0)-1,MATCH($E228&amp;"/"&amp;AD$1,Data!$1:$1,0)-1)))</f>
        <v/>
      </c>
      <c r="AE228" s="256" t="str">
        <f ca="1">IF(ISERROR(OFFSET(Data!$A$1,MATCH($D228,Data!$CG:$CG,0)-1,MATCH($E228&amp;"/"&amp;AE$1,Data!$1:$1,0)-1))=TRUE,"",IF(OFFSET(Data!$A$1,MATCH($D228,Data!$CG:$CG,0)-1,MATCH($E228&amp;"/"&amp;AE$1,Data!$1:$1,0)-1)=0,"",OFFSET(Data!$A$1,MATCH($D228,Data!$CG:$CG,0)-1,MATCH($E228&amp;"/"&amp;AE$1,Data!$1:$1,0)-1)))</f>
        <v/>
      </c>
      <c r="AF228" s="258" t="str">
        <f ca="1">IF(ISERROR(OFFSET(Data!$A$1,MATCH($D228,Data!$CG:$CG,0)-1,MATCH($E228&amp;"/"&amp;AF$1,Data!$1:$1,0)-1))=TRUE,"",IF(OFFSET(Data!$A$1,MATCH($D228,Data!$CG:$CG,0)-1,MATCH($E228&amp;"/"&amp;AF$1,Data!$1:$1,0)-1)=0,"",OFFSET(Data!$A$1,MATCH($D228,Data!$CG:$CG,0)-1,MATCH($E228&amp;"/"&amp;AF$1,Data!$1:$1,0)-1)))</f>
        <v/>
      </c>
      <c r="AG228" s="214">
        <f t="shared" ca="1" si="8"/>
        <v>0</v>
      </c>
      <c r="AH228" s="215">
        <f ca="1">SUM(AG224:AG228)</f>
        <v>0</v>
      </c>
    </row>
    <row r="229" spans="1:34" ht="15" hidden="1" customHeight="1" x14ac:dyDescent="0.25">
      <c r="A229" s="445">
        <v>45</v>
      </c>
      <c r="B229" s="448" t="e">
        <f>INDEX(Data!CI:CI,MATCH("W"&amp;A229,Data!A:A,0))</f>
        <v>#N/A</v>
      </c>
      <c r="C229" s="451" t="e">
        <f>INDEX(Data!CG:CG,MATCH("W"&amp;A229,Data!A:A,0))</f>
        <v>#N/A</v>
      </c>
      <c r="D229" s="26" t="e">
        <f>IF(C229&lt;&gt;"",C229,#REF!)</f>
        <v>#N/A</v>
      </c>
      <c r="E229" s="27" t="s">
        <v>21</v>
      </c>
      <c r="F229" s="271" t="str">
        <f ca="1">IF(ISERROR(OFFSET(Data!$A$1,MATCH($D229,Data!$CG:$CG,0)-1,MATCH($E229&amp;"/"&amp;F$1,Data!$1:$1,0)-1))=TRUE,"",IF(OFFSET(Data!$A$1,MATCH($D229,Data!$CG:$CG,0)-1,MATCH($E229&amp;"/"&amp;F$1,Data!$1:$1,0)-1)=0,"",OFFSET(Data!$A$1,MATCH($D229,Data!$CG:$CG,0)-1,MATCH($E229&amp;"/"&amp;F$1,Data!$1:$1,0)-1)))</f>
        <v/>
      </c>
      <c r="G229" s="250" t="str">
        <f ca="1">IF(ISERROR(OFFSET(Data!$A$1,MATCH($D229,Data!$CG:$CG,0)-1,MATCH($E229&amp;"/"&amp;G$1,Data!$1:$1,0)-1))=TRUE,"",IF(OFFSET(Data!$A$1,MATCH($D229,Data!$CG:$CG,0)-1,MATCH($E229&amp;"/"&amp;G$1,Data!$1:$1,0)-1)=0,"",OFFSET(Data!$A$1,MATCH($D229,Data!$CG:$CG,0)-1,MATCH($E229&amp;"/"&amp;G$1,Data!$1:$1,0)-1)))</f>
        <v/>
      </c>
      <c r="H229" s="250" t="str">
        <f ca="1">IF(ISERROR(OFFSET(Data!$A$1,MATCH($D229,Data!$CG:$CG,0)-1,MATCH($E229&amp;"/"&amp;H$1,Data!$1:$1,0)-1))=TRUE,"",IF(OFFSET(Data!$A$1,MATCH($D229,Data!$CG:$CG,0)-1,MATCH($E229&amp;"/"&amp;H$1,Data!$1:$1,0)-1)=0,"",OFFSET(Data!$A$1,MATCH($D229,Data!$CG:$CG,0)-1,MATCH($E229&amp;"/"&amp;H$1,Data!$1:$1,0)-1)))</f>
        <v/>
      </c>
      <c r="I229" s="250" t="str">
        <f ca="1">IF(ISERROR(OFFSET(Data!$A$1,MATCH($D229,Data!$CG:$CG,0)-1,MATCH($E229&amp;"/"&amp;I$1,Data!$1:$1,0)-1))=TRUE,"",IF(OFFSET(Data!$A$1,MATCH($D229,Data!$CG:$CG,0)-1,MATCH($E229&amp;"/"&amp;I$1,Data!$1:$1,0)-1)=0,"",OFFSET(Data!$A$1,MATCH($D229,Data!$CG:$CG,0)-1,MATCH($E229&amp;"/"&amp;I$1,Data!$1:$1,0)-1)))</f>
        <v/>
      </c>
      <c r="J229" s="250" t="str">
        <f ca="1">IF(ISERROR(OFFSET(Data!$A$1,MATCH($D229,Data!$CG:$CG,0)-1,MATCH($E229&amp;"/"&amp;J$1,Data!$1:$1,0)-1))=TRUE,"",IF(OFFSET(Data!$A$1,MATCH($D229,Data!$CG:$CG,0)-1,MATCH($E229&amp;"/"&amp;J$1,Data!$1:$1,0)-1)=0,"",OFFSET(Data!$A$1,MATCH($D229,Data!$CG:$CG,0)-1,MATCH($E229&amp;"/"&amp;J$1,Data!$1:$1,0)-1)))</f>
        <v/>
      </c>
      <c r="K229" s="250" t="str">
        <f ca="1">IF(ISERROR(OFFSET(Data!$A$1,MATCH($D229,Data!$CG:$CG,0)-1,MATCH($E229&amp;"/"&amp;K$1,Data!$1:$1,0)-1))=TRUE,"",IF(OFFSET(Data!$A$1,MATCH($D229,Data!$CG:$CG,0)-1,MATCH($E229&amp;"/"&amp;K$1,Data!$1:$1,0)-1)=0,"",OFFSET(Data!$A$1,MATCH($D229,Data!$CG:$CG,0)-1,MATCH($E229&amp;"/"&amp;K$1,Data!$1:$1,0)-1)))</f>
        <v/>
      </c>
      <c r="L229" s="250" t="str">
        <f ca="1">IF(ISERROR(OFFSET(Data!$A$1,MATCH($D229,Data!$CG:$CG,0)-1,MATCH($E229&amp;"/"&amp;L$1,Data!$1:$1,0)-1))=TRUE,"",IF(OFFSET(Data!$A$1,MATCH($D229,Data!$CG:$CG,0)-1,MATCH($E229&amp;"/"&amp;L$1,Data!$1:$1,0)-1)=0,"",OFFSET(Data!$A$1,MATCH($D229,Data!$CG:$CG,0)-1,MATCH($E229&amp;"/"&amp;L$1,Data!$1:$1,0)-1)))</f>
        <v/>
      </c>
      <c r="M229" s="250" t="str">
        <f ca="1">IF(ISERROR(OFFSET(Data!$A$1,MATCH($D229,Data!$CG:$CG,0)-1,MATCH($E229&amp;"/"&amp;M$1,Data!$1:$1,0)-1))=TRUE,"",IF(OFFSET(Data!$A$1,MATCH($D229,Data!$CG:$CG,0)-1,MATCH($E229&amp;"/"&amp;M$1,Data!$1:$1,0)-1)=0,"",OFFSET(Data!$A$1,MATCH($D229,Data!$CG:$CG,0)-1,MATCH($E229&amp;"/"&amp;M$1,Data!$1:$1,0)-1)))</f>
        <v/>
      </c>
      <c r="N229" s="250" t="str">
        <f ca="1">IF(ISERROR(OFFSET(Data!$A$1,MATCH($D229,Data!$CG:$CG,0)-1,MATCH($E229&amp;"/"&amp;N$1,Data!$1:$1,0)-1))=TRUE,"",IF(OFFSET(Data!$A$1,MATCH($D229,Data!$CG:$CG,0)-1,MATCH($E229&amp;"/"&amp;N$1,Data!$1:$1,0)-1)=0,"",OFFSET(Data!$A$1,MATCH($D229,Data!$CG:$CG,0)-1,MATCH($E229&amp;"/"&amp;N$1,Data!$1:$1,0)-1)))</f>
        <v/>
      </c>
      <c r="O229" s="250" t="str">
        <f ca="1">IF(ISERROR(OFFSET(Data!$A$1,MATCH($D229,Data!$CG:$CG,0)-1,MATCH($E229&amp;"/"&amp;O$1,Data!$1:$1,0)-1))=TRUE,"",IF(OFFSET(Data!$A$1,MATCH($D229,Data!$CG:$CG,0)-1,MATCH($E229&amp;"/"&amp;O$1,Data!$1:$1,0)-1)=0,"",OFFSET(Data!$A$1,MATCH($D229,Data!$CG:$CG,0)-1,MATCH($E229&amp;"/"&amp;O$1,Data!$1:$1,0)-1)))</f>
        <v/>
      </c>
      <c r="P229" s="250" t="str">
        <f ca="1">IF(ISERROR(OFFSET(Data!$A$1,MATCH($D229,Data!$CG:$CG,0)-1,MATCH($E229&amp;"/"&amp;P$1,Data!$1:$1,0)-1))=TRUE,"",IF(OFFSET(Data!$A$1,MATCH($D229,Data!$CG:$CG,0)-1,MATCH($E229&amp;"/"&amp;P$1,Data!$1:$1,0)-1)=0,"",OFFSET(Data!$A$1,MATCH($D229,Data!$CG:$CG,0)-1,MATCH($E229&amp;"/"&amp;P$1,Data!$1:$1,0)-1)))</f>
        <v/>
      </c>
      <c r="Q229" s="250" t="str">
        <f ca="1">IF(ISERROR(OFFSET(Data!$A$1,MATCH($D229,Data!$CG:$CG,0)-1,MATCH($E229&amp;"/"&amp;Q$1,Data!$1:$1,0)-1))=TRUE,"",IF(OFFSET(Data!$A$1,MATCH($D229,Data!$CG:$CG,0)-1,MATCH($E229&amp;"/"&amp;Q$1,Data!$1:$1,0)-1)=0,"",OFFSET(Data!$A$1,MATCH($D229,Data!$CG:$CG,0)-1,MATCH($E229&amp;"/"&amp;Q$1,Data!$1:$1,0)-1)))</f>
        <v/>
      </c>
      <c r="R229" s="250" t="str">
        <f ca="1">IF(ISERROR(OFFSET(Data!$A$1,MATCH($D229,Data!$CG:$CG,0)-1,MATCH($E229&amp;"/"&amp;R$1,Data!$1:$1,0)-1))=TRUE,"",IF(OFFSET(Data!$A$1,MATCH($D229,Data!$CG:$CG,0)-1,MATCH($E229&amp;"/"&amp;R$1,Data!$1:$1,0)-1)=0,"",OFFSET(Data!$A$1,MATCH($D229,Data!$CG:$CG,0)-1,MATCH($E229&amp;"/"&amp;R$1,Data!$1:$1,0)-1)))</f>
        <v/>
      </c>
      <c r="S229" s="250" t="str">
        <f ca="1">IF(ISERROR(OFFSET(Data!$A$1,MATCH($D229,Data!$CG:$CG,0)-1,MATCH($E229&amp;"/"&amp;S$1,Data!$1:$1,0)-1))=TRUE,"",IF(OFFSET(Data!$A$1,MATCH($D229,Data!$CG:$CG,0)-1,MATCH($E229&amp;"/"&amp;S$1,Data!$1:$1,0)-1)=0,"",OFFSET(Data!$A$1,MATCH($D229,Data!$CG:$CG,0)-1,MATCH($E229&amp;"/"&amp;S$1,Data!$1:$1,0)-1)))</f>
        <v/>
      </c>
      <c r="T229" s="250" t="str">
        <f ca="1">IF(ISERROR(OFFSET(Data!$A$1,MATCH($D229,Data!$CG:$CG,0)-1,MATCH($E229&amp;"/"&amp;T$1,Data!$1:$1,0)-1))=TRUE,"",IF(OFFSET(Data!$A$1,MATCH($D229,Data!$CG:$CG,0)-1,MATCH($E229&amp;"/"&amp;T$1,Data!$1:$1,0)-1)=0,"",OFFSET(Data!$A$1,MATCH($D229,Data!$CG:$CG,0)-1,MATCH($E229&amp;"/"&amp;T$1,Data!$1:$1,0)-1)))</f>
        <v/>
      </c>
      <c r="U229" s="250" t="str">
        <f ca="1">IF(ISERROR(OFFSET(Data!$A$1,MATCH($D229,Data!$CG:$CG,0)-1,MATCH($E229&amp;"/"&amp;U$1,Data!$1:$1,0)-1))=TRUE,"",IF(OFFSET(Data!$A$1,MATCH($D229,Data!$CG:$CG,0)-1,MATCH($E229&amp;"/"&amp;U$1,Data!$1:$1,0)-1)=0,"",OFFSET(Data!$A$1,MATCH($D229,Data!$CG:$CG,0)-1,MATCH($E229&amp;"/"&amp;U$1,Data!$1:$1,0)-1)))</f>
        <v/>
      </c>
      <c r="V229" s="250" t="str">
        <f ca="1">IF(ISERROR(OFFSET(Data!$A$1,MATCH($D229,Data!$CG:$CG,0)-1,MATCH($E229&amp;"/"&amp;V$1,Data!$1:$1,0)-1))=TRUE,"",IF(OFFSET(Data!$A$1,MATCH($D229,Data!$CG:$CG,0)-1,MATCH($E229&amp;"/"&amp;V$1,Data!$1:$1,0)-1)=0,"",OFFSET(Data!$A$1,MATCH($D229,Data!$CG:$CG,0)-1,MATCH($E229&amp;"/"&amp;V$1,Data!$1:$1,0)-1)))</f>
        <v/>
      </c>
      <c r="W229" s="272" t="str">
        <f ca="1">IF(ISERROR(OFFSET(Data!$A$1,MATCH($D229,Data!$CG:$CG,0)-1,MATCH($E229&amp;"/"&amp;W$1,Data!$1:$1,0)-1))=TRUE,"",IF(OFFSET(Data!$A$1,MATCH($D229,Data!$CG:$CG,0)-1,MATCH($E229&amp;"/"&amp;W$1,Data!$1:$1,0)-1)=0,"",OFFSET(Data!$A$1,MATCH($D229,Data!$CG:$CG,0)-1,MATCH($E229&amp;"/"&amp;W$1,Data!$1:$1,0)-1)))</f>
        <v/>
      </c>
      <c r="X229" s="250" t="str">
        <f ca="1">IF(ISERROR(OFFSET(Data!$A$1,MATCH($D229,Data!$CG:$CG,0)-1,MATCH($E229&amp;"/"&amp;X$1,Data!$1:$1,0)-1))=TRUE,"",IF(OFFSET(Data!$A$1,MATCH($D229,Data!$CG:$CG,0)-1,MATCH($E229&amp;"/"&amp;X$1,Data!$1:$1,0)-1)=0,"",OFFSET(Data!$A$1,MATCH($D229,Data!$CG:$CG,0)-1,MATCH($E229&amp;"/"&amp;X$1,Data!$1:$1,0)-1)))</f>
        <v/>
      </c>
      <c r="Y229" s="250" t="str">
        <f ca="1">IF(ISERROR(OFFSET(Data!$A$1,MATCH($D229,Data!$CG:$CG,0)-1,MATCH($E229&amp;"/"&amp;Y$1,Data!$1:$1,0)-1))=TRUE,"",IF(OFFSET(Data!$A$1,MATCH($D229,Data!$CG:$CG,0)-1,MATCH($E229&amp;"/"&amp;Y$1,Data!$1:$1,0)-1)=0,"",OFFSET(Data!$A$1,MATCH($D229,Data!$CG:$CG,0)-1,MATCH($E229&amp;"/"&amp;Y$1,Data!$1:$1,0)-1)))</f>
        <v/>
      </c>
      <c r="Z229" s="250" t="str">
        <f ca="1">IF(ISERROR(OFFSET(Data!$A$1,MATCH($D229,Data!$CG:$CG,0)-1,MATCH($E229&amp;"/"&amp;Z$1,Data!$1:$1,0)-1))=TRUE,"",IF(OFFSET(Data!$A$1,MATCH($D229,Data!$CG:$CG,0)-1,MATCH($E229&amp;"/"&amp;Z$1,Data!$1:$1,0)-1)=0,"",OFFSET(Data!$A$1,MATCH($D229,Data!$CG:$CG,0)-1,MATCH($E229&amp;"/"&amp;Z$1,Data!$1:$1,0)-1)))</f>
        <v/>
      </c>
      <c r="AA229" s="250" t="str">
        <f ca="1">IF(ISERROR(OFFSET(Data!$A$1,MATCH($D229,Data!$CG:$CG,0)-1,MATCH($E229&amp;"/"&amp;AA$1,Data!$1:$1,0)-1))=TRUE,"",IF(OFFSET(Data!$A$1,MATCH($D229,Data!$CG:$CG,0)-1,MATCH($E229&amp;"/"&amp;AA$1,Data!$1:$1,0)-1)=0,"",OFFSET(Data!$A$1,MATCH($D229,Data!$CG:$CG,0)-1,MATCH($E229&amp;"/"&amp;AA$1,Data!$1:$1,0)-1)))</f>
        <v/>
      </c>
      <c r="AB229" s="250" t="str">
        <f ca="1">IF(ISERROR(OFFSET(Data!$A$1,MATCH($D229,Data!$CG:$CG,0)-1,MATCH($E229&amp;"/"&amp;AB$1,Data!$1:$1,0)-1))=TRUE,"",IF(OFFSET(Data!$A$1,MATCH($D229,Data!$CG:$CG,0)-1,MATCH($E229&amp;"/"&amp;AB$1,Data!$1:$1,0)-1)=0,"",OFFSET(Data!$A$1,MATCH($D229,Data!$CG:$CG,0)-1,MATCH($E229&amp;"/"&amp;AB$1,Data!$1:$1,0)-1)))</f>
        <v/>
      </c>
      <c r="AC229" s="250" t="str">
        <f ca="1">IF(ISERROR(OFFSET(Data!$A$1,MATCH($D229,Data!$CG:$CG,0)-1,MATCH($E229&amp;"/"&amp;AC$1,Data!$1:$1,0)-1))=TRUE,"",IF(OFFSET(Data!$A$1,MATCH($D229,Data!$CG:$CG,0)-1,MATCH($E229&amp;"/"&amp;AC$1,Data!$1:$1,0)-1)=0,"",OFFSET(Data!$A$1,MATCH($D229,Data!$CG:$CG,0)-1,MATCH($E229&amp;"/"&amp;AC$1,Data!$1:$1,0)-1)))</f>
        <v/>
      </c>
      <c r="AD229" s="250" t="str">
        <f ca="1">IF(ISERROR(OFFSET(Data!$A$1,MATCH($D229,Data!$CG:$CG,0)-1,MATCH($E229&amp;"/"&amp;AD$1,Data!$1:$1,0)-1))=TRUE,"",IF(OFFSET(Data!$A$1,MATCH($D229,Data!$CG:$CG,0)-1,MATCH($E229&amp;"/"&amp;AD$1,Data!$1:$1,0)-1)=0,"",OFFSET(Data!$A$1,MATCH($D229,Data!$CG:$CG,0)-1,MATCH($E229&amp;"/"&amp;AD$1,Data!$1:$1,0)-1)))</f>
        <v/>
      </c>
      <c r="AE229" s="250" t="str">
        <f ca="1">IF(ISERROR(OFFSET(Data!$A$1,MATCH($D229,Data!$CG:$CG,0)-1,MATCH($E229&amp;"/"&amp;AE$1,Data!$1:$1,0)-1))=TRUE,"",IF(OFFSET(Data!$A$1,MATCH($D229,Data!$CG:$CG,0)-1,MATCH($E229&amp;"/"&amp;AE$1,Data!$1:$1,0)-1)=0,"",OFFSET(Data!$A$1,MATCH($D229,Data!$CG:$CG,0)-1,MATCH($E229&amp;"/"&amp;AE$1,Data!$1:$1,0)-1)))</f>
        <v/>
      </c>
      <c r="AF229" s="251" t="str">
        <f ca="1">IF(ISERROR(OFFSET(Data!$A$1,MATCH($D229,Data!$CG:$CG,0)-1,MATCH($E229&amp;"/"&amp;AF$1,Data!$1:$1,0)-1))=TRUE,"",IF(OFFSET(Data!$A$1,MATCH($D229,Data!$CG:$CG,0)-1,MATCH($E229&amp;"/"&amp;AF$1,Data!$1:$1,0)-1)=0,"",OFFSET(Data!$A$1,MATCH($D229,Data!$CG:$CG,0)-1,MATCH($E229&amp;"/"&amp;AF$1,Data!$1:$1,0)-1)))</f>
        <v/>
      </c>
      <c r="AG229" s="210">
        <f t="shared" ca="1" si="8"/>
        <v>0</v>
      </c>
      <c r="AH229" s="211">
        <f ca="1">AG229</f>
        <v>0</v>
      </c>
    </row>
    <row r="230" spans="1:34" ht="15" hidden="1" customHeight="1" thickBot="1" x14ac:dyDescent="0.3">
      <c r="A230" s="446"/>
      <c r="B230" s="449"/>
      <c r="C230" s="452"/>
      <c r="D230" s="28" t="e">
        <f>IF(C230&lt;&gt;"",C230,D229)</f>
        <v>#N/A</v>
      </c>
      <c r="E230" s="29" t="s">
        <v>22</v>
      </c>
      <c r="F230" s="254" t="str">
        <f ca="1">IF(ISERROR(OFFSET(Data!$A$1,MATCH($D230,Data!$CG:$CG,0)-1,MATCH($E230&amp;"/"&amp;F$1,Data!$1:$1,0)-1))=TRUE,"",IF(OFFSET(Data!$A$1,MATCH($D230,Data!$CG:$CG,0)-1,MATCH($E230&amp;"/"&amp;F$1,Data!$1:$1,0)-1)=0,"",OFFSET(Data!$A$1,MATCH($D230,Data!$CG:$CG,0)-1,MATCH($E230&amp;"/"&amp;F$1,Data!$1:$1,0)-1)))</f>
        <v/>
      </c>
      <c r="G230" s="252" t="str">
        <f ca="1">IF(ISERROR(OFFSET(Data!$A$1,MATCH($D230,Data!$CG:$CG,0)-1,MATCH($E230&amp;"/"&amp;G$1,Data!$1:$1,0)-1))=TRUE,"",IF(OFFSET(Data!$A$1,MATCH($D230,Data!$CG:$CG,0)-1,MATCH($E230&amp;"/"&amp;G$1,Data!$1:$1,0)-1)=0,"",OFFSET(Data!$A$1,MATCH($D230,Data!$CG:$CG,0)-1,MATCH($E230&amp;"/"&amp;G$1,Data!$1:$1,0)-1)))</f>
        <v/>
      </c>
      <c r="H230" s="252" t="str">
        <f ca="1">IF(ISERROR(OFFSET(Data!$A$1,MATCH($D230,Data!$CG:$CG,0)-1,MATCH($E230&amp;"/"&amp;H$1,Data!$1:$1,0)-1))=TRUE,"",IF(OFFSET(Data!$A$1,MATCH($D230,Data!$CG:$CG,0)-1,MATCH($E230&amp;"/"&amp;H$1,Data!$1:$1,0)-1)=0,"",OFFSET(Data!$A$1,MATCH($D230,Data!$CG:$CG,0)-1,MATCH($E230&amp;"/"&amp;H$1,Data!$1:$1,0)-1)))</f>
        <v/>
      </c>
      <c r="I230" s="252" t="str">
        <f ca="1">IF(ISERROR(OFFSET(Data!$A$1,MATCH($D230,Data!$CG:$CG,0)-1,MATCH($E230&amp;"/"&amp;I$1,Data!$1:$1,0)-1))=TRUE,"",IF(OFFSET(Data!$A$1,MATCH($D230,Data!$CG:$CG,0)-1,MATCH($E230&amp;"/"&amp;I$1,Data!$1:$1,0)-1)=0,"",OFFSET(Data!$A$1,MATCH($D230,Data!$CG:$CG,0)-1,MATCH($E230&amp;"/"&amp;I$1,Data!$1:$1,0)-1)))</f>
        <v/>
      </c>
      <c r="J230" s="252" t="str">
        <f ca="1">IF(ISERROR(OFFSET(Data!$A$1,MATCH($D230,Data!$CG:$CG,0)-1,MATCH($E230&amp;"/"&amp;J$1,Data!$1:$1,0)-1))=TRUE,"",IF(OFFSET(Data!$A$1,MATCH($D230,Data!$CG:$CG,0)-1,MATCH($E230&amp;"/"&amp;J$1,Data!$1:$1,0)-1)=0,"",OFFSET(Data!$A$1,MATCH($D230,Data!$CG:$CG,0)-1,MATCH($E230&amp;"/"&amp;J$1,Data!$1:$1,0)-1)))</f>
        <v/>
      </c>
      <c r="K230" s="252" t="str">
        <f ca="1">IF(ISERROR(OFFSET(Data!$A$1,MATCH($D230,Data!$CG:$CG,0)-1,MATCH($E230&amp;"/"&amp;K$1,Data!$1:$1,0)-1))=TRUE,"",IF(OFFSET(Data!$A$1,MATCH($D230,Data!$CG:$CG,0)-1,MATCH($E230&amp;"/"&amp;K$1,Data!$1:$1,0)-1)=0,"",OFFSET(Data!$A$1,MATCH($D230,Data!$CG:$CG,0)-1,MATCH($E230&amp;"/"&amp;K$1,Data!$1:$1,0)-1)))</f>
        <v/>
      </c>
      <c r="L230" s="252" t="str">
        <f ca="1">IF(ISERROR(OFFSET(Data!$A$1,MATCH($D230,Data!$CG:$CG,0)-1,MATCH($E230&amp;"/"&amp;L$1,Data!$1:$1,0)-1))=TRUE,"",IF(OFFSET(Data!$A$1,MATCH($D230,Data!$CG:$CG,0)-1,MATCH($E230&amp;"/"&amp;L$1,Data!$1:$1,0)-1)=0,"",OFFSET(Data!$A$1,MATCH($D230,Data!$CG:$CG,0)-1,MATCH($E230&amp;"/"&amp;L$1,Data!$1:$1,0)-1)))</f>
        <v/>
      </c>
      <c r="M230" s="252" t="str">
        <f ca="1">IF(ISERROR(OFFSET(Data!$A$1,MATCH($D230,Data!$CG:$CG,0)-1,MATCH($E230&amp;"/"&amp;M$1,Data!$1:$1,0)-1))=TRUE,"",IF(OFFSET(Data!$A$1,MATCH($D230,Data!$CG:$CG,0)-1,MATCH($E230&amp;"/"&amp;M$1,Data!$1:$1,0)-1)=0,"",OFFSET(Data!$A$1,MATCH($D230,Data!$CG:$CG,0)-1,MATCH($E230&amp;"/"&amp;M$1,Data!$1:$1,0)-1)))</f>
        <v/>
      </c>
      <c r="N230" s="252" t="str">
        <f ca="1">IF(ISERROR(OFFSET(Data!$A$1,MATCH($D230,Data!$CG:$CG,0)-1,MATCH($E230&amp;"/"&amp;N$1,Data!$1:$1,0)-1))=TRUE,"",IF(OFFSET(Data!$A$1,MATCH($D230,Data!$CG:$CG,0)-1,MATCH($E230&amp;"/"&amp;N$1,Data!$1:$1,0)-1)=0,"",OFFSET(Data!$A$1,MATCH($D230,Data!$CG:$CG,0)-1,MATCH($E230&amp;"/"&amp;N$1,Data!$1:$1,0)-1)))</f>
        <v/>
      </c>
      <c r="O230" s="252" t="str">
        <f ca="1">IF(ISERROR(OFFSET(Data!$A$1,MATCH($D230,Data!$CG:$CG,0)-1,MATCH($E230&amp;"/"&amp;O$1,Data!$1:$1,0)-1))=TRUE,"",IF(OFFSET(Data!$A$1,MATCH($D230,Data!$CG:$CG,0)-1,MATCH($E230&amp;"/"&amp;O$1,Data!$1:$1,0)-1)=0,"",OFFSET(Data!$A$1,MATCH($D230,Data!$CG:$CG,0)-1,MATCH($E230&amp;"/"&amp;O$1,Data!$1:$1,0)-1)))</f>
        <v/>
      </c>
      <c r="P230" s="252" t="str">
        <f ca="1">IF(ISERROR(OFFSET(Data!$A$1,MATCH($D230,Data!$CG:$CG,0)-1,MATCH($E230&amp;"/"&amp;P$1,Data!$1:$1,0)-1))=TRUE,"",IF(OFFSET(Data!$A$1,MATCH($D230,Data!$CG:$CG,0)-1,MATCH($E230&amp;"/"&amp;P$1,Data!$1:$1,0)-1)=0,"",OFFSET(Data!$A$1,MATCH($D230,Data!$CG:$CG,0)-1,MATCH($E230&amp;"/"&amp;P$1,Data!$1:$1,0)-1)))</f>
        <v/>
      </c>
      <c r="Q230" s="252" t="str">
        <f ca="1">IF(ISERROR(OFFSET(Data!$A$1,MATCH($D230,Data!$CG:$CG,0)-1,MATCH($E230&amp;"/"&amp;Q$1,Data!$1:$1,0)-1))=TRUE,"",IF(OFFSET(Data!$A$1,MATCH($D230,Data!$CG:$CG,0)-1,MATCH($E230&amp;"/"&amp;Q$1,Data!$1:$1,0)-1)=0,"",OFFSET(Data!$A$1,MATCH($D230,Data!$CG:$CG,0)-1,MATCH($E230&amp;"/"&amp;Q$1,Data!$1:$1,0)-1)))</f>
        <v/>
      </c>
      <c r="R230" s="252" t="str">
        <f ca="1">IF(ISERROR(OFFSET(Data!$A$1,MATCH($D230,Data!$CG:$CG,0)-1,MATCH($E230&amp;"/"&amp;R$1,Data!$1:$1,0)-1))=TRUE,"",IF(OFFSET(Data!$A$1,MATCH($D230,Data!$CG:$CG,0)-1,MATCH($E230&amp;"/"&amp;R$1,Data!$1:$1,0)-1)=0,"",OFFSET(Data!$A$1,MATCH($D230,Data!$CG:$CG,0)-1,MATCH($E230&amp;"/"&amp;R$1,Data!$1:$1,0)-1)))</f>
        <v/>
      </c>
      <c r="S230" s="252" t="str">
        <f ca="1">IF(ISERROR(OFFSET(Data!$A$1,MATCH($D230,Data!$CG:$CG,0)-1,MATCH($E230&amp;"/"&amp;S$1,Data!$1:$1,0)-1))=TRUE,"",IF(OFFSET(Data!$A$1,MATCH($D230,Data!$CG:$CG,0)-1,MATCH($E230&amp;"/"&amp;S$1,Data!$1:$1,0)-1)=0,"",OFFSET(Data!$A$1,MATCH($D230,Data!$CG:$CG,0)-1,MATCH($E230&amp;"/"&amp;S$1,Data!$1:$1,0)-1)))</f>
        <v/>
      </c>
      <c r="T230" s="252" t="str">
        <f ca="1">IF(ISERROR(OFFSET(Data!$A$1,MATCH($D230,Data!$CG:$CG,0)-1,MATCH($E230&amp;"/"&amp;T$1,Data!$1:$1,0)-1))=TRUE,"",IF(OFFSET(Data!$A$1,MATCH($D230,Data!$CG:$CG,0)-1,MATCH($E230&amp;"/"&amp;T$1,Data!$1:$1,0)-1)=0,"",OFFSET(Data!$A$1,MATCH($D230,Data!$CG:$CG,0)-1,MATCH($E230&amp;"/"&amp;T$1,Data!$1:$1,0)-1)))</f>
        <v/>
      </c>
      <c r="U230" s="252" t="str">
        <f ca="1">IF(ISERROR(OFFSET(Data!$A$1,MATCH($D230,Data!$CG:$CG,0)-1,MATCH($E230&amp;"/"&amp;U$1,Data!$1:$1,0)-1))=TRUE,"",IF(OFFSET(Data!$A$1,MATCH($D230,Data!$CG:$CG,0)-1,MATCH($E230&amp;"/"&amp;U$1,Data!$1:$1,0)-1)=0,"",OFFSET(Data!$A$1,MATCH($D230,Data!$CG:$CG,0)-1,MATCH($E230&amp;"/"&amp;U$1,Data!$1:$1,0)-1)))</f>
        <v/>
      </c>
      <c r="V230" s="252" t="str">
        <f ca="1">IF(ISERROR(OFFSET(Data!$A$1,MATCH($D230,Data!$CG:$CG,0)-1,MATCH($E230&amp;"/"&amp;V$1,Data!$1:$1,0)-1))=TRUE,"",IF(OFFSET(Data!$A$1,MATCH($D230,Data!$CG:$CG,0)-1,MATCH($E230&amp;"/"&amp;V$1,Data!$1:$1,0)-1)=0,"",OFFSET(Data!$A$1,MATCH($D230,Data!$CG:$CG,0)-1,MATCH($E230&amp;"/"&amp;V$1,Data!$1:$1,0)-1)))</f>
        <v/>
      </c>
      <c r="W230" s="269" t="str">
        <f ca="1">IF(ISERROR(OFFSET(Data!$A$1,MATCH($D230,Data!$CG:$CG,0)-1,MATCH($E230&amp;"/"&amp;W$1,Data!$1:$1,0)-1))=TRUE,"",IF(OFFSET(Data!$A$1,MATCH($D230,Data!$CG:$CG,0)-1,MATCH($E230&amp;"/"&amp;W$1,Data!$1:$1,0)-1)=0,"",OFFSET(Data!$A$1,MATCH($D230,Data!$CG:$CG,0)-1,MATCH($E230&amp;"/"&amp;W$1,Data!$1:$1,0)-1)))</f>
        <v/>
      </c>
      <c r="X230" s="252" t="str">
        <f ca="1">IF(ISERROR(OFFSET(Data!$A$1,MATCH($D230,Data!$CG:$CG,0)-1,MATCH($E230&amp;"/"&amp;X$1,Data!$1:$1,0)-1))=TRUE,"",IF(OFFSET(Data!$A$1,MATCH($D230,Data!$CG:$CG,0)-1,MATCH($E230&amp;"/"&amp;X$1,Data!$1:$1,0)-1)=0,"",OFFSET(Data!$A$1,MATCH($D230,Data!$CG:$CG,0)-1,MATCH($E230&amp;"/"&amp;X$1,Data!$1:$1,0)-1)))</f>
        <v/>
      </c>
      <c r="Y230" s="252" t="str">
        <f ca="1">IF(ISERROR(OFFSET(Data!$A$1,MATCH($D230,Data!$CG:$CG,0)-1,MATCH($E230&amp;"/"&amp;Y$1,Data!$1:$1,0)-1))=TRUE,"",IF(OFFSET(Data!$A$1,MATCH($D230,Data!$CG:$CG,0)-1,MATCH($E230&amp;"/"&amp;Y$1,Data!$1:$1,0)-1)=0,"",OFFSET(Data!$A$1,MATCH($D230,Data!$CG:$CG,0)-1,MATCH($E230&amp;"/"&amp;Y$1,Data!$1:$1,0)-1)))</f>
        <v/>
      </c>
      <c r="Z230" s="252" t="str">
        <f ca="1">IF(ISERROR(OFFSET(Data!$A$1,MATCH($D230,Data!$CG:$CG,0)-1,MATCH($E230&amp;"/"&amp;Z$1,Data!$1:$1,0)-1))=TRUE,"",IF(OFFSET(Data!$A$1,MATCH($D230,Data!$CG:$CG,0)-1,MATCH($E230&amp;"/"&amp;Z$1,Data!$1:$1,0)-1)=0,"",OFFSET(Data!$A$1,MATCH($D230,Data!$CG:$CG,0)-1,MATCH($E230&amp;"/"&amp;Z$1,Data!$1:$1,0)-1)))</f>
        <v/>
      </c>
      <c r="AA230" s="252" t="str">
        <f ca="1">IF(ISERROR(OFFSET(Data!$A$1,MATCH($D230,Data!$CG:$CG,0)-1,MATCH($E230&amp;"/"&amp;AA$1,Data!$1:$1,0)-1))=TRUE,"",IF(OFFSET(Data!$A$1,MATCH($D230,Data!$CG:$CG,0)-1,MATCH($E230&amp;"/"&amp;AA$1,Data!$1:$1,0)-1)=0,"",OFFSET(Data!$A$1,MATCH($D230,Data!$CG:$CG,0)-1,MATCH($E230&amp;"/"&amp;AA$1,Data!$1:$1,0)-1)))</f>
        <v/>
      </c>
      <c r="AB230" s="252" t="str">
        <f ca="1">IF(ISERROR(OFFSET(Data!$A$1,MATCH($D230,Data!$CG:$CG,0)-1,MATCH($E230&amp;"/"&amp;AB$1,Data!$1:$1,0)-1))=TRUE,"",IF(OFFSET(Data!$A$1,MATCH($D230,Data!$CG:$CG,0)-1,MATCH($E230&amp;"/"&amp;AB$1,Data!$1:$1,0)-1)=0,"",OFFSET(Data!$A$1,MATCH($D230,Data!$CG:$CG,0)-1,MATCH($E230&amp;"/"&amp;AB$1,Data!$1:$1,0)-1)))</f>
        <v/>
      </c>
      <c r="AC230" s="252" t="str">
        <f ca="1">IF(ISERROR(OFFSET(Data!$A$1,MATCH($D230,Data!$CG:$CG,0)-1,MATCH($E230&amp;"/"&amp;AC$1,Data!$1:$1,0)-1))=TRUE,"",IF(OFFSET(Data!$A$1,MATCH($D230,Data!$CG:$CG,0)-1,MATCH($E230&amp;"/"&amp;AC$1,Data!$1:$1,0)-1)=0,"",OFFSET(Data!$A$1,MATCH($D230,Data!$CG:$CG,0)-1,MATCH($E230&amp;"/"&amp;AC$1,Data!$1:$1,0)-1)))</f>
        <v/>
      </c>
      <c r="AD230" s="252" t="str">
        <f ca="1">IF(ISERROR(OFFSET(Data!$A$1,MATCH($D230,Data!$CG:$CG,0)-1,MATCH($E230&amp;"/"&amp;AD$1,Data!$1:$1,0)-1))=TRUE,"",IF(OFFSET(Data!$A$1,MATCH($D230,Data!$CG:$CG,0)-1,MATCH($E230&amp;"/"&amp;AD$1,Data!$1:$1,0)-1)=0,"",OFFSET(Data!$A$1,MATCH($D230,Data!$CG:$CG,0)-1,MATCH($E230&amp;"/"&amp;AD$1,Data!$1:$1,0)-1)))</f>
        <v/>
      </c>
      <c r="AE230" s="252" t="str">
        <f ca="1">IF(ISERROR(OFFSET(Data!$A$1,MATCH($D230,Data!$CG:$CG,0)-1,MATCH($E230&amp;"/"&amp;AE$1,Data!$1:$1,0)-1))=TRUE,"",IF(OFFSET(Data!$A$1,MATCH($D230,Data!$CG:$CG,0)-1,MATCH($E230&amp;"/"&amp;AE$1,Data!$1:$1,0)-1)=0,"",OFFSET(Data!$A$1,MATCH($D230,Data!$CG:$CG,0)-1,MATCH($E230&amp;"/"&amp;AE$1,Data!$1:$1,0)-1)))</f>
        <v/>
      </c>
      <c r="AF230" s="253" t="str">
        <f ca="1">IF(ISERROR(OFFSET(Data!$A$1,MATCH($D230,Data!$CG:$CG,0)-1,MATCH($E230&amp;"/"&amp;AF$1,Data!$1:$1,0)-1))=TRUE,"",IF(OFFSET(Data!$A$1,MATCH($D230,Data!$CG:$CG,0)-1,MATCH($E230&amp;"/"&amp;AF$1,Data!$1:$1,0)-1)=0,"",OFFSET(Data!$A$1,MATCH($D230,Data!$CG:$CG,0)-1,MATCH($E230&amp;"/"&amp;AF$1,Data!$1:$1,0)-1)))</f>
        <v/>
      </c>
      <c r="AG230" s="212">
        <f t="shared" ca="1" si="8"/>
        <v>0</v>
      </c>
      <c r="AH230" s="213">
        <f ca="1">SUM(AG229:AG230)</f>
        <v>0</v>
      </c>
    </row>
    <row r="231" spans="1:34" ht="15" hidden="1" customHeight="1" x14ac:dyDescent="0.25">
      <c r="A231" s="446"/>
      <c r="B231" s="449"/>
      <c r="C231" s="452"/>
      <c r="D231" s="28" t="e">
        <f>IF(C231&lt;&gt;"",C231,D230)</f>
        <v>#N/A</v>
      </c>
      <c r="E231" s="29" t="s">
        <v>23</v>
      </c>
      <c r="F231" s="254" t="str">
        <f ca="1">IF(ISERROR(OFFSET(Data!$A$1,MATCH($D231,Data!$CG:$CG,0)-1,MATCH($E231&amp;"/"&amp;F$1,Data!$1:$1,0)-1))=TRUE,"",IF(OFFSET(Data!$A$1,MATCH($D231,Data!$CG:$CG,0)-1,MATCH($E231&amp;"/"&amp;F$1,Data!$1:$1,0)-1)=0,"",OFFSET(Data!$A$1,MATCH($D231,Data!$CG:$CG,0)-1,MATCH($E231&amp;"/"&amp;F$1,Data!$1:$1,0)-1)))</f>
        <v/>
      </c>
      <c r="G231" s="252" t="str">
        <f ca="1">IF(ISERROR(OFFSET(Data!$A$1,MATCH($D231,Data!$CG:$CG,0)-1,MATCH($E231&amp;"/"&amp;G$1,Data!$1:$1,0)-1))=TRUE,"",IF(OFFSET(Data!$A$1,MATCH($D231,Data!$CG:$CG,0)-1,MATCH($E231&amp;"/"&amp;G$1,Data!$1:$1,0)-1)=0,"",OFFSET(Data!$A$1,MATCH($D231,Data!$CG:$CG,0)-1,MATCH($E231&amp;"/"&amp;G$1,Data!$1:$1,0)-1)))</f>
        <v/>
      </c>
      <c r="H231" s="252" t="str">
        <f ca="1">IF(ISERROR(OFFSET(Data!$A$1,MATCH($D231,Data!$CG:$CG,0)-1,MATCH($E231&amp;"/"&amp;H$1,Data!$1:$1,0)-1))=TRUE,"",IF(OFFSET(Data!$A$1,MATCH($D231,Data!$CG:$CG,0)-1,MATCH($E231&amp;"/"&amp;H$1,Data!$1:$1,0)-1)=0,"",OFFSET(Data!$A$1,MATCH($D231,Data!$CG:$CG,0)-1,MATCH($E231&amp;"/"&amp;H$1,Data!$1:$1,0)-1)))</f>
        <v/>
      </c>
      <c r="I231" s="252" t="str">
        <f ca="1">IF(ISERROR(OFFSET(Data!$A$1,MATCH($D231,Data!$CG:$CG,0)-1,MATCH($E231&amp;"/"&amp;I$1,Data!$1:$1,0)-1))=TRUE,"",IF(OFFSET(Data!$A$1,MATCH($D231,Data!$CG:$CG,0)-1,MATCH($E231&amp;"/"&amp;I$1,Data!$1:$1,0)-1)=0,"",OFFSET(Data!$A$1,MATCH($D231,Data!$CG:$CG,0)-1,MATCH($E231&amp;"/"&amp;I$1,Data!$1:$1,0)-1)))</f>
        <v/>
      </c>
      <c r="J231" s="252" t="str">
        <f ca="1">IF(ISERROR(OFFSET(Data!$A$1,MATCH($D231,Data!$CG:$CG,0)-1,MATCH($E231&amp;"/"&amp;J$1,Data!$1:$1,0)-1))=TRUE,"",IF(OFFSET(Data!$A$1,MATCH($D231,Data!$CG:$CG,0)-1,MATCH($E231&amp;"/"&amp;J$1,Data!$1:$1,0)-1)=0,"",OFFSET(Data!$A$1,MATCH($D231,Data!$CG:$CG,0)-1,MATCH($E231&amp;"/"&amp;J$1,Data!$1:$1,0)-1)))</f>
        <v/>
      </c>
      <c r="K231" s="252" t="str">
        <f ca="1">IF(ISERROR(OFFSET(Data!$A$1,MATCH($D231,Data!$CG:$CG,0)-1,MATCH($E231&amp;"/"&amp;K$1,Data!$1:$1,0)-1))=TRUE,"",IF(OFFSET(Data!$A$1,MATCH($D231,Data!$CG:$CG,0)-1,MATCH($E231&amp;"/"&amp;K$1,Data!$1:$1,0)-1)=0,"",OFFSET(Data!$A$1,MATCH($D231,Data!$CG:$CG,0)-1,MATCH($E231&amp;"/"&amp;K$1,Data!$1:$1,0)-1)))</f>
        <v/>
      </c>
      <c r="L231" s="252" t="str">
        <f ca="1">IF(ISERROR(OFFSET(Data!$A$1,MATCH($D231,Data!$CG:$CG,0)-1,MATCH($E231&amp;"/"&amp;L$1,Data!$1:$1,0)-1))=TRUE,"",IF(OFFSET(Data!$A$1,MATCH($D231,Data!$CG:$CG,0)-1,MATCH($E231&amp;"/"&amp;L$1,Data!$1:$1,0)-1)=0,"",OFFSET(Data!$A$1,MATCH($D231,Data!$CG:$CG,0)-1,MATCH($E231&amp;"/"&amp;L$1,Data!$1:$1,0)-1)))</f>
        <v/>
      </c>
      <c r="M231" s="252" t="str">
        <f ca="1">IF(ISERROR(OFFSET(Data!$A$1,MATCH($D231,Data!$CG:$CG,0)-1,MATCH($E231&amp;"/"&amp;M$1,Data!$1:$1,0)-1))=TRUE,"",IF(OFFSET(Data!$A$1,MATCH($D231,Data!$CG:$CG,0)-1,MATCH($E231&amp;"/"&amp;M$1,Data!$1:$1,0)-1)=0,"",OFFSET(Data!$A$1,MATCH($D231,Data!$CG:$CG,0)-1,MATCH($E231&amp;"/"&amp;M$1,Data!$1:$1,0)-1)))</f>
        <v/>
      </c>
      <c r="N231" s="252" t="str">
        <f ca="1">IF(ISERROR(OFFSET(Data!$A$1,MATCH($D231,Data!$CG:$CG,0)-1,MATCH($E231&amp;"/"&amp;N$1,Data!$1:$1,0)-1))=TRUE,"",IF(OFFSET(Data!$A$1,MATCH($D231,Data!$CG:$CG,0)-1,MATCH($E231&amp;"/"&amp;N$1,Data!$1:$1,0)-1)=0,"",OFFSET(Data!$A$1,MATCH($D231,Data!$CG:$CG,0)-1,MATCH($E231&amp;"/"&amp;N$1,Data!$1:$1,0)-1)))</f>
        <v/>
      </c>
      <c r="O231" s="252" t="str">
        <f ca="1">IF(ISERROR(OFFSET(Data!$A$1,MATCH($D231,Data!$CG:$CG,0)-1,MATCH($E231&amp;"/"&amp;O$1,Data!$1:$1,0)-1))=TRUE,"",IF(OFFSET(Data!$A$1,MATCH($D231,Data!$CG:$CG,0)-1,MATCH($E231&amp;"/"&amp;O$1,Data!$1:$1,0)-1)=0,"",OFFSET(Data!$A$1,MATCH($D231,Data!$CG:$CG,0)-1,MATCH($E231&amp;"/"&amp;O$1,Data!$1:$1,0)-1)))</f>
        <v/>
      </c>
      <c r="P231" s="252" t="str">
        <f ca="1">IF(ISERROR(OFFSET(Data!$A$1,MATCH($D231,Data!$CG:$CG,0)-1,MATCH($E231&amp;"/"&amp;P$1,Data!$1:$1,0)-1))=TRUE,"",IF(OFFSET(Data!$A$1,MATCH($D231,Data!$CG:$CG,0)-1,MATCH($E231&amp;"/"&amp;P$1,Data!$1:$1,0)-1)=0,"",OFFSET(Data!$A$1,MATCH($D231,Data!$CG:$CG,0)-1,MATCH($E231&amp;"/"&amp;P$1,Data!$1:$1,0)-1)))</f>
        <v/>
      </c>
      <c r="Q231" s="252" t="str">
        <f ca="1">IF(ISERROR(OFFSET(Data!$A$1,MATCH($D231,Data!$CG:$CG,0)-1,MATCH($E231&amp;"/"&amp;Q$1,Data!$1:$1,0)-1))=TRUE,"",IF(OFFSET(Data!$A$1,MATCH($D231,Data!$CG:$CG,0)-1,MATCH($E231&amp;"/"&amp;Q$1,Data!$1:$1,0)-1)=0,"",OFFSET(Data!$A$1,MATCH($D231,Data!$CG:$CG,0)-1,MATCH($E231&amp;"/"&amp;Q$1,Data!$1:$1,0)-1)))</f>
        <v/>
      </c>
      <c r="R231" s="252" t="str">
        <f ca="1">IF(ISERROR(OFFSET(Data!$A$1,MATCH($D231,Data!$CG:$CG,0)-1,MATCH($E231&amp;"/"&amp;R$1,Data!$1:$1,0)-1))=TRUE,"",IF(OFFSET(Data!$A$1,MATCH($D231,Data!$CG:$CG,0)-1,MATCH($E231&amp;"/"&amp;R$1,Data!$1:$1,0)-1)=0,"",OFFSET(Data!$A$1,MATCH($D231,Data!$CG:$CG,0)-1,MATCH($E231&amp;"/"&amp;R$1,Data!$1:$1,0)-1)))</f>
        <v/>
      </c>
      <c r="S231" s="252" t="str">
        <f ca="1">IF(ISERROR(OFFSET(Data!$A$1,MATCH($D231,Data!$CG:$CG,0)-1,MATCH($E231&amp;"/"&amp;S$1,Data!$1:$1,0)-1))=TRUE,"",IF(OFFSET(Data!$A$1,MATCH($D231,Data!$CG:$CG,0)-1,MATCH($E231&amp;"/"&amp;S$1,Data!$1:$1,0)-1)=0,"",OFFSET(Data!$A$1,MATCH($D231,Data!$CG:$CG,0)-1,MATCH($E231&amp;"/"&amp;S$1,Data!$1:$1,0)-1)))</f>
        <v/>
      </c>
      <c r="T231" s="252" t="str">
        <f ca="1">IF(ISERROR(OFFSET(Data!$A$1,MATCH($D231,Data!$CG:$CG,0)-1,MATCH($E231&amp;"/"&amp;T$1,Data!$1:$1,0)-1))=TRUE,"",IF(OFFSET(Data!$A$1,MATCH($D231,Data!$CG:$CG,0)-1,MATCH($E231&amp;"/"&amp;T$1,Data!$1:$1,0)-1)=0,"",OFFSET(Data!$A$1,MATCH($D231,Data!$CG:$CG,0)-1,MATCH($E231&amp;"/"&amp;T$1,Data!$1:$1,0)-1)))</f>
        <v/>
      </c>
      <c r="U231" s="252" t="str">
        <f ca="1">IF(ISERROR(OFFSET(Data!$A$1,MATCH($D231,Data!$CG:$CG,0)-1,MATCH($E231&amp;"/"&amp;U$1,Data!$1:$1,0)-1))=TRUE,"",IF(OFFSET(Data!$A$1,MATCH($D231,Data!$CG:$CG,0)-1,MATCH($E231&amp;"/"&amp;U$1,Data!$1:$1,0)-1)=0,"",OFFSET(Data!$A$1,MATCH($D231,Data!$CG:$CG,0)-1,MATCH($E231&amp;"/"&amp;U$1,Data!$1:$1,0)-1)))</f>
        <v/>
      </c>
      <c r="V231" s="252" t="str">
        <f ca="1">IF(ISERROR(OFFSET(Data!$A$1,MATCH($D231,Data!$CG:$CG,0)-1,MATCH($E231&amp;"/"&amp;V$1,Data!$1:$1,0)-1))=TRUE,"",IF(OFFSET(Data!$A$1,MATCH($D231,Data!$CG:$CG,0)-1,MATCH($E231&amp;"/"&amp;V$1,Data!$1:$1,0)-1)=0,"",OFFSET(Data!$A$1,MATCH($D231,Data!$CG:$CG,0)-1,MATCH($E231&amp;"/"&amp;V$1,Data!$1:$1,0)-1)))</f>
        <v/>
      </c>
      <c r="W231" s="269" t="str">
        <f ca="1">IF(ISERROR(OFFSET(Data!$A$1,MATCH($D231,Data!$CG:$CG,0)-1,MATCH($E231&amp;"/"&amp;W$1,Data!$1:$1,0)-1))=TRUE,"",IF(OFFSET(Data!$A$1,MATCH($D231,Data!$CG:$CG,0)-1,MATCH($E231&amp;"/"&amp;W$1,Data!$1:$1,0)-1)=0,"",OFFSET(Data!$A$1,MATCH($D231,Data!$CG:$CG,0)-1,MATCH($E231&amp;"/"&amp;W$1,Data!$1:$1,0)-1)))</f>
        <v/>
      </c>
      <c r="X231" s="252" t="str">
        <f ca="1">IF(ISERROR(OFFSET(Data!$A$1,MATCH($D231,Data!$CG:$CG,0)-1,MATCH($E231&amp;"/"&amp;X$1,Data!$1:$1,0)-1))=TRUE,"",IF(OFFSET(Data!$A$1,MATCH($D231,Data!$CG:$CG,0)-1,MATCH($E231&amp;"/"&amp;X$1,Data!$1:$1,0)-1)=0,"",OFFSET(Data!$A$1,MATCH($D231,Data!$CG:$CG,0)-1,MATCH($E231&amp;"/"&amp;X$1,Data!$1:$1,0)-1)))</f>
        <v/>
      </c>
      <c r="Y231" s="252" t="str">
        <f ca="1">IF(ISERROR(OFFSET(Data!$A$1,MATCH($D231,Data!$CG:$CG,0)-1,MATCH($E231&amp;"/"&amp;Y$1,Data!$1:$1,0)-1))=TRUE,"",IF(OFFSET(Data!$A$1,MATCH($D231,Data!$CG:$CG,0)-1,MATCH($E231&amp;"/"&amp;Y$1,Data!$1:$1,0)-1)=0,"",OFFSET(Data!$A$1,MATCH($D231,Data!$CG:$CG,0)-1,MATCH($E231&amp;"/"&amp;Y$1,Data!$1:$1,0)-1)))</f>
        <v/>
      </c>
      <c r="Z231" s="252" t="str">
        <f ca="1">IF(ISERROR(OFFSET(Data!$A$1,MATCH($D231,Data!$CG:$CG,0)-1,MATCH($E231&amp;"/"&amp;Z$1,Data!$1:$1,0)-1))=TRUE,"",IF(OFFSET(Data!$A$1,MATCH($D231,Data!$CG:$CG,0)-1,MATCH($E231&amp;"/"&amp;Z$1,Data!$1:$1,0)-1)=0,"",OFFSET(Data!$A$1,MATCH($D231,Data!$CG:$CG,0)-1,MATCH($E231&amp;"/"&amp;Z$1,Data!$1:$1,0)-1)))</f>
        <v/>
      </c>
      <c r="AA231" s="252" t="str">
        <f ca="1">IF(ISERROR(OFFSET(Data!$A$1,MATCH($D231,Data!$CG:$CG,0)-1,MATCH($E231&amp;"/"&amp;AA$1,Data!$1:$1,0)-1))=TRUE,"",IF(OFFSET(Data!$A$1,MATCH($D231,Data!$CG:$CG,0)-1,MATCH($E231&amp;"/"&amp;AA$1,Data!$1:$1,0)-1)=0,"",OFFSET(Data!$A$1,MATCH($D231,Data!$CG:$CG,0)-1,MATCH($E231&amp;"/"&amp;AA$1,Data!$1:$1,0)-1)))</f>
        <v/>
      </c>
      <c r="AB231" s="252" t="str">
        <f ca="1">IF(ISERROR(OFFSET(Data!$A$1,MATCH($D231,Data!$CG:$CG,0)-1,MATCH($E231&amp;"/"&amp;AB$1,Data!$1:$1,0)-1))=TRUE,"",IF(OFFSET(Data!$A$1,MATCH($D231,Data!$CG:$CG,0)-1,MATCH($E231&amp;"/"&amp;AB$1,Data!$1:$1,0)-1)=0,"",OFFSET(Data!$A$1,MATCH($D231,Data!$CG:$CG,0)-1,MATCH($E231&amp;"/"&amp;AB$1,Data!$1:$1,0)-1)))</f>
        <v/>
      </c>
      <c r="AC231" s="252" t="str">
        <f ca="1">IF(ISERROR(OFFSET(Data!$A$1,MATCH($D231,Data!$CG:$CG,0)-1,MATCH($E231&amp;"/"&amp;AC$1,Data!$1:$1,0)-1))=TRUE,"",IF(OFFSET(Data!$A$1,MATCH($D231,Data!$CG:$CG,0)-1,MATCH($E231&amp;"/"&amp;AC$1,Data!$1:$1,0)-1)=0,"",OFFSET(Data!$A$1,MATCH($D231,Data!$CG:$CG,0)-1,MATCH($E231&amp;"/"&amp;AC$1,Data!$1:$1,0)-1)))</f>
        <v/>
      </c>
      <c r="AD231" s="252" t="str">
        <f ca="1">IF(ISERROR(OFFSET(Data!$A$1,MATCH($D231,Data!$CG:$CG,0)-1,MATCH($E231&amp;"/"&amp;AD$1,Data!$1:$1,0)-1))=TRUE,"",IF(OFFSET(Data!$A$1,MATCH($D231,Data!$CG:$CG,0)-1,MATCH($E231&amp;"/"&amp;AD$1,Data!$1:$1,0)-1)=0,"",OFFSET(Data!$A$1,MATCH($D231,Data!$CG:$CG,0)-1,MATCH($E231&amp;"/"&amp;AD$1,Data!$1:$1,0)-1)))</f>
        <v/>
      </c>
      <c r="AE231" s="252" t="str">
        <f ca="1">IF(ISERROR(OFFSET(Data!$A$1,MATCH($D231,Data!$CG:$CG,0)-1,MATCH($E231&amp;"/"&amp;AE$1,Data!$1:$1,0)-1))=TRUE,"",IF(OFFSET(Data!$A$1,MATCH($D231,Data!$CG:$CG,0)-1,MATCH($E231&amp;"/"&amp;AE$1,Data!$1:$1,0)-1)=0,"",OFFSET(Data!$A$1,MATCH($D231,Data!$CG:$CG,0)-1,MATCH($E231&amp;"/"&amp;AE$1,Data!$1:$1,0)-1)))</f>
        <v/>
      </c>
      <c r="AF231" s="253" t="str">
        <f ca="1">IF(ISERROR(OFFSET(Data!$A$1,MATCH($D231,Data!$CG:$CG,0)-1,MATCH($E231&amp;"/"&amp;AF$1,Data!$1:$1,0)-1))=TRUE,"",IF(OFFSET(Data!$A$1,MATCH($D231,Data!$CG:$CG,0)-1,MATCH($E231&amp;"/"&amp;AF$1,Data!$1:$1,0)-1)=0,"",OFFSET(Data!$A$1,MATCH($D231,Data!$CG:$CG,0)-1,MATCH($E231&amp;"/"&amp;AF$1,Data!$1:$1,0)-1)))</f>
        <v/>
      </c>
      <c r="AG231" s="212">
        <f t="shared" ca="1" si="8"/>
        <v>0</v>
      </c>
      <c r="AH231" s="213">
        <f ca="1">SUM(AG229:AG231)</f>
        <v>0</v>
      </c>
    </row>
    <row r="232" spans="1:34" ht="15.75" hidden="1" customHeight="1" x14ac:dyDescent="0.25">
      <c r="A232" s="446"/>
      <c r="B232" s="449"/>
      <c r="C232" s="452"/>
      <c r="D232" s="28" t="e">
        <f>IF(C232&lt;&gt;"",C232,D231)</f>
        <v>#N/A</v>
      </c>
      <c r="E232" s="29" t="s">
        <v>24</v>
      </c>
      <c r="F232" s="254" t="str">
        <f ca="1">IF(ISERROR(OFFSET(Data!$A$1,MATCH($D232,Data!$CG:$CG,0)-1,MATCH($E232&amp;"/"&amp;F$1,Data!$1:$1,0)-1))=TRUE,"",IF(OFFSET(Data!$A$1,MATCH($D232,Data!$CG:$CG,0)-1,MATCH($E232&amp;"/"&amp;F$1,Data!$1:$1,0)-1)=0,"",OFFSET(Data!$A$1,MATCH($D232,Data!$CG:$CG,0)-1,MATCH($E232&amp;"/"&amp;F$1,Data!$1:$1,0)-1)))</f>
        <v/>
      </c>
      <c r="G232" s="252" t="str">
        <f ca="1">IF(ISERROR(OFFSET(Data!$A$1,MATCH($D232,Data!$CG:$CG,0)-1,MATCH($E232&amp;"/"&amp;G$1,Data!$1:$1,0)-1))=TRUE,"",IF(OFFSET(Data!$A$1,MATCH($D232,Data!$CG:$CG,0)-1,MATCH($E232&amp;"/"&amp;G$1,Data!$1:$1,0)-1)=0,"",OFFSET(Data!$A$1,MATCH($D232,Data!$CG:$CG,0)-1,MATCH($E232&amp;"/"&amp;G$1,Data!$1:$1,0)-1)))</f>
        <v/>
      </c>
      <c r="H232" s="252" t="str">
        <f ca="1">IF(ISERROR(OFFSET(Data!$A$1,MATCH($D232,Data!$CG:$CG,0)-1,MATCH($E232&amp;"/"&amp;H$1,Data!$1:$1,0)-1))=TRUE,"",IF(OFFSET(Data!$A$1,MATCH($D232,Data!$CG:$CG,0)-1,MATCH($E232&amp;"/"&amp;H$1,Data!$1:$1,0)-1)=0,"",OFFSET(Data!$A$1,MATCH($D232,Data!$CG:$CG,0)-1,MATCH($E232&amp;"/"&amp;H$1,Data!$1:$1,0)-1)))</f>
        <v/>
      </c>
      <c r="I232" s="252" t="str">
        <f ca="1">IF(ISERROR(OFFSET(Data!$A$1,MATCH($D232,Data!$CG:$CG,0)-1,MATCH($E232&amp;"/"&amp;I$1,Data!$1:$1,0)-1))=TRUE,"",IF(OFFSET(Data!$A$1,MATCH($D232,Data!$CG:$CG,0)-1,MATCH($E232&amp;"/"&amp;I$1,Data!$1:$1,0)-1)=0,"",OFFSET(Data!$A$1,MATCH($D232,Data!$CG:$CG,0)-1,MATCH($E232&amp;"/"&amp;I$1,Data!$1:$1,0)-1)))</f>
        <v/>
      </c>
      <c r="J232" s="252" t="str">
        <f ca="1">IF(ISERROR(OFFSET(Data!$A$1,MATCH($D232,Data!$CG:$CG,0)-1,MATCH($E232&amp;"/"&amp;J$1,Data!$1:$1,0)-1))=TRUE,"",IF(OFFSET(Data!$A$1,MATCH($D232,Data!$CG:$CG,0)-1,MATCH($E232&amp;"/"&amp;J$1,Data!$1:$1,0)-1)=0,"",OFFSET(Data!$A$1,MATCH($D232,Data!$CG:$CG,0)-1,MATCH($E232&amp;"/"&amp;J$1,Data!$1:$1,0)-1)))</f>
        <v/>
      </c>
      <c r="K232" s="252" t="str">
        <f ca="1">IF(ISERROR(OFFSET(Data!$A$1,MATCH($D232,Data!$CG:$CG,0)-1,MATCH($E232&amp;"/"&amp;K$1,Data!$1:$1,0)-1))=TRUE,"",IF(OFFSET(Data!$A$1,MATCH($D232,Data!$CG:$CG,0)-1,MATCH($E232&amp;"/"&amp;K$1,Data!$1:$1,0)-1)=0,"",OFFSET(Data!$A$1,MATCH($D232,Data!$CG:$CG,0)-1,MATCH($E232&amp;"/"&amp;K$1,Data!$1:$1,0)-1)))</f>
        <v/>
      </c>
      <c r="L232" s="252" t="str">
        <f ca="1">IF(ISERROR(OFFSET(Data!$A$1,MATCH($D232,Data!$CG:$CG,0)-1,MATCH($E232&amp;"/"&amp;L$1,Data!$1:$1,0)-1))=TRUE,"",IF(OFFSET(Data!$A$1,MATCH($D232,Data!$CG:$CG,0)-1,MATCH($E232&amp;"/"&amp;L$1,Data!$1:$1,0)-1)=0,"",OFFSET(Data!$A$1,MATCH($D232,Data!$CG:$CG,0)-1,MATCH($E232&amp;"/"&amp;L$1,Data!$1:$1,0)-1)))</f>
        <v/>
      </c>
      <c r="M232" s="252" t="str">
        <f ca="1">IF(ISERROR(OFFSET(Data!$A$1,MATCH($D232,Data!$CG:$CG,0)-1,MATCH($E232&amp;"/"&amp;M$1,Data!$1:$1,0)-1))=TRUE,"",IF(OFFSET(Data!$A$1,MATCH($D232,Data!$CG:$CG,0)-1,MATCH($E232&amp;"/"&amp;M$1,Data!$1:$1,0)-1)=0,"",OFFSET(Data!$A$1,MATCH($D232,Data!$CG:$CG,0)-1,MATCH($E232&amp;"/"&amp;M$1,Data!$1:$1,0)-1)))</f>
        <v/>
      </c>
      <c r="N232" s="252" t="str">
        <f ca="1">IF(ISERROR(OFFSET(Data!$A$1,MATCH($D232,Data!$CG:$CG,0)-1,MATCH($E232&amp;"/"&amp;N$1,Data!$1:$1,0)-1))=TRUE,"",IF(OFFSET(Data!$A$1,MATCH($D232,Data!$CG:$CG,0)-1,MATCH($E232&amp;"/"&amp;N$1,Data!$1:$1,0)-1)=0,"",OFFSET(Data!$A$1,MATCH($D232,Data!$CG:$CG,0)-1,MATCH($E232&amp;"/"&amp;N$1,Data!$1:$1,0)-1)))</f>
        <v/>
      </c>
      <c r="O232" s="252" t="str">
        <f ca="1">IF(ISERROR(OFFSET(Data!$A$1,MATCH($D232,Data!$CG:$CG,0)-1,MATCH($E232&amp;"/"&amp;O$1,Data!$1:$1,0)-1))=TRUE,"",IF(OFFSET(Data!$A$1,MATCH($D232,Data!$CG:$CG,0)-1,MATCH($E232&amp;"/"&amp;O$1,Data!$1:$1,0)-1)=0,"",OFFSET(Data!$A$1,MATCH($D232,Data!$CG:$CG,0)-1,MATCH($E232&amp;"/"&amp;O$1,Data!$1:$1,0)-1)))</f>
        <v/>
      </c>
      <c r="P232" s="252" t="str">
        <f ca="1">IF(ISERROR(OFFSET(Data!$A$1,MATCH($D232,Data!$CG:$CG,0)-1,MATCH($E232&amp;"/"&amp;P$1,Data!$1:$1,0)-1))=TRUE,"",IF(OFFSET(Data!$A$1,MATCH($D232,Data!$CG:$CG,0)-1,MATCH($E232&amp;"/"&amp;P$1,Data!$1:$1,0)-1)=0,"",OFFSET(Data!$A$1,MATCH($D232,Data!$CG:$CG,0)-1,MATCH($E232&amp;"/"&amp;P$1,Data!$1:$1,0)-1)))</f>
        <v/>
      </c>
      <c r="Q232" s="252" t="str">
        <f ca="1">IF(ISERROR(OFFSET(Data!$A$1,MATCH($D232,Data!$CG:$CG,0)-1,MATCH($E232&amp;"/"&amp;Q$1,Data!$1:$1,0)-1))=TRUE,"",IF(OFFSET(Data!$A$1,MATCH($D232,Data!$CG:$CG,0)-1,MATCH($E232&amp;"/"&amp;Q$1,Data!$1:$1,0)-1)=0,"",OFFSET(Data!$A$1,MATCH($D232,Data!$CG:$CG,0)-1,MATCH($E232&amp;"/"&amp;Q$1,Data!$1:$1,0)-1)))</f>
        <v/>
      </c>
      <c r="R232" s="252" t="str">
        <f ca="1">IF(ISERROR(OFFSET(Data!$A$1,MATCH($D232,Data!$CG:$CG,0)-1,MATCH($E232&amp;"/"&amp;R$1,Data!$1:$1,0)-1))=TRUE,"",IF(OFFSET(Data!$A$1,MATCH($D232,Data!$CG:$CG,0)-1,MATCH($E232&amp;"/"&amp;R$1,Data!$1:$1,0)-1)=0,"",OFFSET(Data!$A$1,MATCH($D232,Data!$CG:$CG,0)-1,MATCH($E232&amp;"/"&amp;R$1,Data!$1:$1,0)-1)))</f>
        <v/>
      </c>
      <c r="S232" s="252" t="str">
        <f ca="1">IF(ISERROR(OFFSET(Data!$A$1,MATCH($D232,Data!$CG:$CG,0)-1,MATCH($E232&amp;"/"&amp;S$1,Data!$1:$1,0)-1))=TRUE,"",IF(OFFSET(Data!$A$1,MATCH($D232,Data!$CG:$CG,0)-1,MATCH($E232&amp;"/"&amp;S$1,Data!$1:$1,0)-1)=0,"",OFFSET(Data!$A$1,MATCH($D232,Data!$CG:$CG,0)-1,MATCH($E232&amp;"/"&amp;S$1,Data!$1:$1,0)-1)))</f>
        <v/>
      </c>
      <c r="T232" s="252" t="str">
        <f ca="1">IF(ISERROR(OFFSET(Data!$A$1,MATCH($D232,Data!$CG:$CG,0)-1,MATCH($E232&amp;"/"&amp;T$1,Data!$1:$1,0)-1))=TRUE,"",IF(OFFSET(Data!$A$1,MATCH($D232,Data!$CG:$CG,0)-1,MATCH($E232&amp;"/"&amp;T$1,Data!$1:$1,0)-1)=0,"",OFFSET(Data!$A$1,MATCH($D232,Data!$CG:$CG,0)-1,MATCH($E232&amp;"/"&amp;T$1,Data!$1:$1,0)-1)))</f>
        <v/>
      </c>
      <c r="U232" s="252" t="str">
        <f ca="1">IF(ISERROR(OFFSET(Data!$A$1,MATCH($D232,Data!$CG:$CG,0)-1,MATCH($E232&amp;"/"&amp;U$1,Data!$1:$1,0)-1))=TRUE,"",IF(OFFSET(Data!$A$1,MATCH($D232,Data!$CG:$CG,0)-1,MATCH($E232&amp;"/"&amp;U$1,Data!$1:$1,0)-1)=0,"",OFFSET(Data!$A$1,MATCH($D232,Data!$CG:$CG,0)-1,MATCH($E232&amp;"/"&amp;U$1,Data!$1:$1,0)-1)))</f>
        <v/>
      </c>
      <c r="V232" s="252" t="str">
        <f ca="1">IF(ISERROR(OFFSET(Data!$A$1,MATCH($D232,Data!$CG:$CG,0)-1,MATCH($E232&amp;"/"&amp;V$1,Data!$1:$1,0)-1))=TRUE,"",IF(OFFSET(Data!$A$1,MATCH($D232,Data!$CG:$CG,0)-1,MATCH($E232&amp;"/"&amp;V$1,Data!$1:$1,0)-1)=0,"",OFFSET(Data!$A$1,MATCH($D232,Data!$CG:$CG,0)-1,MATCH($E232&amp;"/"&amp;V$1,Data!$1:$1,0)-1)))</f>
        <v/>
      </c>
      <c r="W232" s="269" t="str">
        <f ca="1">IF(ISERROR(OFFSET(Data!$A$1,MATCH($D232,Data!$CG:$CG,0)-1,MATCH($E232&amp;"/"&amp;W$1,Data!$1:$1,0)-1))=TRUE,"",IF(OFFSET(Data!$A$1,MATCH($D232,Data!$CG:$CG,0)-1,MATCH($E232&amp;"/"&amp;W$1,Data!$1:$1,0)-1)=0,"",OFFSET(Data!$A$1,MATCH($D232,Data!$CG:$CG,0)-1,MATCH($E232&amp;"/"&amp;W$1,Data!$1:$1,0)-1)))</f>
        <v/>
      </c>
      <c r="X232" s="252" t="str">
        <f ca="1">IF(ISERROR(OFFSET(Data!$A$1,MATCH($D232,Data!$CG:$CG,0)-1,MATCH($E232&amp;"/"&amp;X$1,Data!$1:$1,0)-1))=TRUE,"",IF(OFFSET(Data!$A$1,MATCH($D232,Data!$CG:$CG,0)-1,MATCH($E232&amp;"/"&amp;X$1,Data!$1:$1,0)-1)=0,"",OFFSET(Data!$A$1,MATCH($D232,Data!$CG:$CG,0)-1,MATCH($E232&amp;"/"&amp;X$1,Data!$1:$1,0)-1)))</f>
        <v/>
      </c>
      <c r="Y232" s="252" t="str">
        <f ca="1">IF(ISERROR(OFFSET(Data!$A$1,MATCH($D232,Data!$CG:$CG,0)-1,MATCH($E232&amp;"/"&amp;Y$1,Data!$1:$1,0)-1))=TRUE,"",IF(OFFSET(Data!$A$1,MATCH($D232,Data!$CG:$CG,0)-1,MATCH($E232&amp;"/"&amp;Y$1,Data!$1:$1,0)-1)=0,"",OFFSET(Data!$A$1,MATCH($D232,Data!$CG:$CG,0)-1,MATCH($E232&amp;"/"&amp;Y$1,Data!$1:$1,0)-1)))</f>
        <v/>
      </c>
      <c r="Z232" s="252" t="str">
        <f ca="1">IF(ISERROR(OFFSET(Data!$A$1,MATCH($D232,Data!$CG:$CG,0)-1,MATCH($E232&amp;"/"&amp;Z$1,Data!$1:$1,0)-1))=TRUE,"",IF(OFFSET(Data!$A$1,MATCH($D232,Data!$CG:$CG,0)-1,MATCH($E232&amp;"/"&amp;Z$1,Data!$1:$1,0)-1)=0,"",OFFSET(Data!$A$1,MATCH($D232,Data!$CG:$CG,0)-1,MATCH($E232&amp;"/"&amp;Z$1,Data!$1:$1,0)-1)))</f>
        <v/>
      </c>
      <c r="AA232" s="252" t="str">
        <f ca="1">IF(ISERROR(OFFSET(Data!$A$1,MATCH($D232,Data!$CG:$CG,0)-1,MATCH($E232&amp;"/"&amp;AA$1,Data!$1:$1,0)-1))=TRUE,"",IF(OFFSET(Data!$A$1,MATCH($D232,Data!$CG:$CG,0)-1,MATCH($E232&amp;"/"&amp;AA$1,Data!$1:$1,0)-1)=0,"",OFFSET(Data!$A$1,MATCH($D232,Data!$CG:$CG,0)-1,MATCH($E232&amp;"/"&amp;AA$1,Data!$1:$1,0)-1)))</f>
        <v/>
      </c>
      <c r="AB232" s="252" t="str">
        <f ca="1">IF(ISERROR(OFFSET(Data!$A$1,MATCH($D232,Data!$CG:$CG,0)-1,MATCH($E232&amp;"/"&amp;AB$1,Data!$1:$1,0)-1))=TRUE,"",IF(OFFSET(Data!$A$1,MATCH($D232,Data!$CG:$CG,0)-1,MATCH($E232&amp;"/"&amp;AB$1,Data!$1:$1,0)-1)=0,"",OFFSET(Data!$A$1,MATCH($D232,Data!$CG:$CG,0)-1,MATCH($E232&amp;"/"&amp;AB$1,Data!$1:$1,0)-1)))</f>
        <v/>
      </c>
      <c r="AC232" s="252" t="str">
        <f ca="1">IF(ISERROR(OFFSET(Data!$A$1,MATCH($D232,Data!$CG:$CG,0)-1,MATCH($E232&amp;"/"&amp;AC$1,Data!$1:$1,0)-1))=TRUE,"",IF(OFFSET(Data!$A$1,MATCH($D232,Data!$CG:$CG,0)-1,MATCH($E232&amp;"/"&amp;AC$1,Data!$1:$1,0)-1)=0,"",OFFSET(Data!$A$1,MATCH($D232,Data!$CG:$CG,0)-1,MATCH($E232&amp;"/"&amp;AC$1,Data!$1:$1,0)-1)))</f>
        <v/>
      </c>
      <c r="AD232" s="252" t="str">
        <f ca="1">IF(ISERROR(OFFSET(Data!$A$1,MATCH($D232,Data!$CG:$CG,0)-1,MATCH($E232&amp;"/"&amp;AD$1,Data!$1:$1,0)-1))=TRUE,"",IF(OFFSET(Data!$A$1,MATCH($D232,Data!$CG:$CG,0)-1,MATCH($E232&amp;"/"&amp;AD$1,Data!$1:$1,0)-1)=0,"",OFFSET(Data!$A$1,MATCH($D232,Data!$CG:$CG,0)-1,MATCH($E232&amp;"/"&amp;AD$1,Data!$1:$1,0)-1)))</f>
        <v/>
      </c>
      <c r="AE232" s="252" t="str">
        <f ca="1">IF(ISERROR(OFFSET(Data!$A$1,MATCH($D232,Data!$CG:$CG,0)-1,MATCH($E232&amp;"/"&amp;AE$1,Data!$1:$1,0)-1))=TRUE,"",IF(OFFSET(Data!$A$1,MATCH($D232,Data!$CG:$CG,0)-1,MATCH($E232&amp;"/"&amp;AE$1,Data!$1:$1,0)-1)=0,"",OFFSET(Data!$A$1,MATCH($D232,Data!$CG:$CG,0)-1,MATCH($E232&amp;"/"&amp;AE$1,Data!$1:$1,0)-1)))</f>
        <v/>
      </c>
      <c r="AF232" s="253" t="str">
        <f ca="1">IF(ISERROR(OFFSET(Data!$A$1,MATCH($D232,Data!$CG:$CG,0)-1,MATCH($E232&amp;"/"&amp;AF$1,Data!$1:$1,0)-1))=TRUE,"",IF(OFFSET(Data!$A$1,MATCH($D232,Data!$CG:$CG,0)-1,MATCH($E232&amp;"/"&amp;AF$1,Data!$1:$1,0)-1)=0,"",OFFSET(Data!$A$1,MATCH($D232,Data!$CG:$CG,0)-1,MATCH($E232&amp;"/"&amp;AF$1,Data!$1:$1,0)-1)))</f>
        <v/>
      </c>
      <c r="AG232" s="212">
        <f t="shared" ca="1" si="8"/>
        <v>0</v>
      </c>
      <c r="AH232" s="213">
        <f ca="1">SUM(AG229:AG232)</f>
        <v>0</v>
      </c>
    </row>
    <row r="233" spans="1:34" ht="15.75" hidden="1" customHeight="1" thickBot="1" x14ac:dyDescent="0.3">
      <c r="A233" s="447"/>
      <c r="B233" s="450"/>
      <c r="C233" s="453"/>
      <c r="D233" s="30" t="e">
        <f>IF(C233&lt;&gt;"",C233,D232)</f>
        <v>#N/A</v>
      </c>
      <c r="E233" s="31" t="s">
        <v>25</v>
      </c>
      <c r="F233" s="255" t="str">
        <f ca="1">IF(ISERROR(OFFSET(Data!$A$1,MATCH($D233,Data!$CG:$CG,0)-1,MATCH($E233&amp;"/"&amp;F$1,Data!$1:$1,0)-1))=TRUE,"",IF(OFFSET(Data!$A$1,MATCH($D233,Data!$CG:$CG,0)-1,MATCH($E233&amp;"/"&amp;F$1,Data!$1:$1,0)-1)=0,"",OFFSET(Data!$A$1,MATCH($D233,Data!$CG:$CG,0)-1,MATCH($E233&amp;"/"&amp;F$1,Data!$1:$1,0)-1)))</f>
        <v/>
      </c>
      <c r="G233" s="256" t="str">
        <f ca="1">IF(ISERROR(OFFSET(Data!$A$1,MATCH($D233,Data!$CG:$CG,0)-1,MATCH($E233&amp;"/"&amp;G$1,Data!$1:$1,0)-1))=TRUE,"",IF(OFFSET(Data!$A$1,MATCH($D233,Data!$CG:$CG,0)-1,MATCH($E233&amp;"/"&amp;G$1,Data!$1:$1,0)-1)=0,"",OFFSET(Data!$A$1,MATCH($D233,Data!$CG:$CG,0)-1,MATCH($E233&amp;"/"&amp;G$1,Data!$1:$1,0)-1)))</f>
        <v/>
      </c>
      <c r="H233" s="256" t="str">
        <f ca="1">IF(ISERROR(OFFSET(Data!$A$1,MATCH($D233,Data!$CG:$CG,0)-1,MATCH($E233&amp;"/"&amp;H$1,Data!$1:$1,0)-1))=TRUE,"",IF(OFFSET(Data!$A$1,MATCH($D233,Data!$CG:$CG,0)-1,MATCH($E233&amp;"/"&amp;H$1,Data!$1:$1,0)-1)=0,"",OFFSET(Data!$A$1,MATCH($D233,Data!$CG:$CG,0)-1,MATCH($E233&amp;"/"&amp;H$1,Data!$1:$1,0)-1)))</f>
        <v/>
      </c>
      <c r="I233" s="256" t="str">
        <f ca="1">IF(ISERROR(OFFSET(Data!$A$1,MATCH($D233,Data!$CG:$CG,0)-1,MATCH($E233&amp;"/"&amp;I$1,Data!$1:$1,0)-1))=TRUE,"",IF(OFFSET(Data!$A$1,MATCH($D233,Data!$CG:$CG,0)-1,MATCH($E233&amp;"/"&amp;I$1,Data!$1:$1,0)-1)=0,"",OFFSET(Data!$A$1,MATCH($D233,Data!$CG:$CG,0)-1,MATCH($E233&amp;"/"&amp;I$1,Data!$1:$1,0)-1)))</f>
        <v/>
      </c>
      <c r="J233" s="256" t="str">
        <f ca="1">IF(ISERROR(OFFSET(Data!$A$1,MATCH($D233,Data!$CG:$CG,0)-1,MATCH($E233&amp;"/"&amp;J$1,Data!$1:$1,0)-1))=TRUE,"",IF(OFFSET(Data!$A$1,MATCH($D233,Data!$CG:$CG,0)-1,MATCH($E233&amp;"/"&amp;J$1,Data!$1:$1,0)-1)=0,"",OFFSET(Data!$A$1,MATCH($D233,Data!$CG:$CG,0)-1,MATCH($E233&amp;"/"&amp;J$1,Data!$1:$1,0)-1)))</f>
        <v/>
      </c>
      <c r="K233" s="256" t="str">
        <f ca="1">IF(ISERROR(OFFSET(Data!$A$1,MATCH($D233,Data!$CG:$CG,0)-1,MATCH($E233&amp;"/"&amp;K$1,Data!$1:$1,0)-1))=TRUE,"",IF(OFFSET(Data!$A$1,MATCH($D233,Data!$CG:$CG,0)-1,MATCH($E233&amp;"/"&amp;K$1,Data!$1:$1,0)-1)=0,"",OFFSET(Data!$A$1,MATCH($D233,Data!$CG:$CG,0)-1,MATCH($E233&amp;"/"&amp;K$1,Data!$1:$1,0)-1)))</f>
        <v/>
      </c>
      <c r="L233" s="256" t="str">
        <f ca="1">IF(ISERROR(OFFSET(Data!$A$1,MATCH($D233,Data!$CG:$CG,0)-1,MATCH($E233&amp;"/"&amp;L$1,Data!$1:$1,0)-1))=TRUE,"",IF(OFFSET(Data!$A$1,MATCH($D233,Data!$CG:$CG,0)-1,MATCH($E233&amp;"/"&amp;L$1,Data!$1:$1,0)-1)=0,"",OFFSET(Data!$A$1,MATCH($D233,Data!$CG:$CG,0)-1,MATCH($E233&amp;"/"&amp;L$1,Data!$1:$1,0)-1)))</f>
        <v/>
      </c>
      <c r="M233" s="256" t="str">
        <f ca="1">IF(ISERROR(OFFSET(Data!$A$1,MATCH($D233,Data!$CG:$CG,0)-1,MATCH($E233&amp;"/"&amp;M$1,Data!$1:$1,0)-1))=TRUE,"",IF(OFFSET(Data!$A$1,MATCH($D233,Data!$CG:$CG,0)-1,MATCH($E233&amp;"/"&amp;M$1,Data!$1:$1,0)-1)=0,"",OFFSET(Data!$A$1,MATCH($D233,Data!$CG:$CG,0)-1,MATCH($E233&amp;"/"&amp;M$1,Data!$1:$1,0)-1)))</f>
        <v/>
      </c>
      <c r="N233" s="256" t="str">
        <f ca="1">IF(ISERROR(OFFSET(Data!$A$1,MATCH($D233,Data!$CG:$CG,0)-1,MATCH($E233&amp;"/"&amp;N$1,Data!$1:$1,0)-1))=TRUE,"",IF(OFFSET(Data!$A$1,MATCH($D233,Data!$CG:$CG,0)-1,MATCH($E233&amp;"/"&amp;N$1,Data!$1:$1,0)-1)=0,"",OFFSET(Data!$A$1,MATCH($D233,Data!$CG:$CG,0)-1,MATCH($E233&amp;"/"&amp;N$1,Data!$1:$1,0)-1)))</f>
        <v/>
      </c>
      <c r="O233" s="256" t="str">
        <f ca="1">IF(ISERROR(OFFSET(Data!$A$1,MATCH($D233,Data!$CG:$CG,0)-1,MATCH($E233&amp;"/"&amp;O$1,Data!$1:$1,0)-1))=TRUE,"",IF(OFFSET(Data!$A$1,MATCH($D233,Data!$CG:$CG,0)-1,MATCH($E233&amp;"/"&amp;O$1,Data!$1:$1,0)-1)=0,"",OFFSET(Data!$A$1,MATCH($D233,Data!$CG:$CG,0)-1,MATCH($E233&amp;"/"&amp;O$1,Data!$1:$1,0)-1)))</f>
        <v/>
      </c>
      <c r="P233" s="256" t="str">
        <f ca="1">IF(ISERROR(OFFSET(Data!$A$1,MATCH($D233,Data!$CG:$CG,0)-1,MATCH($E233&amp;"/"&amp;P$1,Data!$1:$1,0)-1))=TRUE,"",IF(OFFSET(Data!$A$1,MATCH($D233,Data!$CG:$CG,0)-1,MATCH($E233&amp;"/"&amp;P$1,Data!$1:$1,0)-1)=0,"",OFFSET(Data!$A$1,MATCH($D233,Data!$CG:$CG,0)-1,MATCH($E233&amp;"/"&amp;P$1,Data!$1:$1,0)-1)))</f>
        <v/>
      </c>
      <c r="Q233" s="256" t="str">
        <f ca="1">IF(ISERROR(OFFSET(Data!$A$1,MATCH($D233,Data!$CG:$CG,0)-1,MATCH($E233&amp;"/"&amp;Q$1,Data!$1:$1,0)-1))=TRUE,"",IF(OFFSET(Data!$A$1,MATCH($D233,Data!$CG:$CG,0)-1,MATCH($E233&amp;"/"&amp;Q$1,Data!$1:$1,0)-1)=0,"",OFFSET(Data!$A$1,MATCH($D233,Data!$CG:$CG,0)-1,MATCH($E233&amp;"/"&amp;Q$1,Data!$1:$1,0)-1)))</f>
        <v/>
      </c>
      <c r="R233" s="256" t="str">
        <f ca="1">IF(ISERROR(OFFSET(Data!$A$1,MATCH($D233,Data!$CG:$CG,0)-1,MATCH($E233&amp;"/"&amp;R$1,Data!$1:$1,0)-1))=TRUE,"",IF(OFFSET(Data!$A$1,MATCH($D233,Data!$CG:$CG,0)-1,MATCH($E233&amp;"/"&amp;R$1,Data!$1:$1,0)-1)=0,"",OFFSET(Data!$A$1,MATCH($D233,Data!$CG:$CG,0)-1,MATCH($E233&amp;"/"&amp;R$1,Data!$1:$1,0)-1)))</f>
        <v/>
      </c>
      <c r="S233" s="256" t="str">
        <f ca="1">IF(ISERROR(OFFSET(Data!$A$1,MATCH($D233,Data!$CG:$CG,0)-1,MATCH($E233&amp;"/"&amp;S$1,Data!$1:$1,0)-1))=TRUE,"",IF(OFFSET(Data!$A$1,MATCH($D233,Data!$CG:$CG,0)-1,MATCH($E233&amp;"/"&amp;S$1,Data!$1:$1,0)-1)=0,"",OFFSET(Data!$A$1,MATCH($D233,Data!$CG:$CG,0)-1,MATCH($E233&amp;"/"&amp;S$1,Data!$1:$1,0)-1)))</f>
        <v/>
      </c>
      <c r="T233" s="256" t="str">
        <f ca="1">IF(ISERROR(OFFSET(Data!$A$1,MATCH($D233,Data!$CG:$CG,0)-1,MATCH($E233&amp;"/"&amp;T$1,Data!$1:$1,0)-1))=TRUE,"",IF(OFFSET(Data!$A$1,MATCH($D233,Data!$CG:$CG,0)-1,MATCH($E233&amp;"/"&amp;T$1,Data!$1:$1,0)-1)=0,"",OFFSET(Data!$A$1,MATCH($D233,Data!$CG:$CG,0)-1,MATCH($E233&amp;"/"&amp;T$1,Data!$1:$1,0)-1)))</f>
        <v/>
      </c>
      <c r="U233" s="256" t="str">
        <f ca="1">IF(ISERROR(OFFSET(Data!$A$1,MATCH($D233,Data!$CG:$CG,0)-1,MATCH($E233&amp;"/"&amp;U$1,Data!$1:$1,0)-1))=TRUE,"",IF(OFFSET(Data!$A$1,MATCH($D233,Data!$CG:$CG,0)-1,MATCH($E233&amp;"/"&amp;U$1,Data!$1:$1,0)-1)=0,"",OFFSET(Data!$A$1,MATCH($D233,Data!$CG:$CG,0)-1,MATCH($E233&amp;"/"&amp;U$1,Data!$1:$1,0)-1)))</f>
        <v/>
      </c>
      <c r="V233" s="256" t="str">
        <f ca="1">IF(ISERROR(OFFSET(Data!$A$1,MATCH($D233,Data!$CG:$CG,0)-1,MATCH($E233&amp;"/"&amp;V$1,Data!$1:$1,0)-1))=TRUE,"",IF(OFFSET(Data!$A$1,MATCH($D233,Data!$CG:$CG,0)-1,MATCH($E233&amp;"/"&amp;V$1,Data!$1:$1,0)-1)=0,"",OFFSET(Data!$A$1,MATCH($D233,Data!$CG:$CG,0)-1,MATCH($E233&amp;"/"&amp;V$1,Data!$1:$1,0)-1)))</f>
        <v/>
      </c>
      <c r="W233" s="257" t="str">
        <f ca="1">IF(ISERROR(OFFSET(Data!$A$1,MATCH($D233,Data!$CG:$CG,0)-1,MATCH($E233&amp;"/"&amp;W$1,Data!$1:$1,0)-1))=TRUE,"",IF(OFFSET(Data!$A$1,MATCH($D233,Data!$CG:$CG,0)-1,MATCH($E233&amp;"/"&amp;W$1,Data!$1:$1,0)-1)=0,"",OFFSET(Data!$A$1,MATCH($D233,Data!$CG:$CG,0)-1,MATCH($E233&amp;"/"&amp;W$1,Data!$1:$1,0)-1)))</f>
        <v/>
      </c>
      <c r="X233" s="256" t="str">
        <f ca="1">IF(ISERROR(OFFSET(Data!$A$1,MATCH($D233,Data!$CG:$CG,0)-1,MATCH($E233&amp;"/"&amp;X$1,Data!$1:$1,0)-1))=TRUE,"",IF(OFFSET(Data!$A$1,MATCH($D233,Data!$CG:$CG,0)-1,MATCH($E233&amp;"/"&amp;X$1,Data!$1:$1,0)-1)=0,"",OFFSET(Data!$A$1,MATCH($D233,Data!$CG:$CG,0)-1,MATCH($E233&amp;"/"&amp;X$1,Data!$1:$1,0)-1)))</f>
        <v/>
      </c>
      <c r="Y233" s="256" t="str">
        <f ca="1">IF(ISERROR(OFFSET(Data!$A$1,MATCH($D233,Data!$CG:$CG,0)-1,MATCH($E233&amp;"/"&amp;Y$1,Data!$1:$1,0)-1))=TRUE,"",IF(OFFSET(Data!$A$1,MATCH($D233,Data!$CG:$CG,0)-1,MATCH($E233&amp;"/"&amp;Y$1,Data!$1:$1,0)-1)=0,"",OFFSET(Data!$A$1,MATCH($D233,Data!$CG:$CG,0)-1,MATCH($E233&amp;"/"&amp;Y$1,Data!$1:$1,0)-1)))</f>
        <v/>
      </c>
      <c r="Z233" s="256" t="str">
        <f ca="1">IF(ISERROR(OFFSET(Data!$A$1,MATCH($D233,Data!$CG:$CG,0)-1,MATCH($E233&amp;"/"&amp;Z$1,Data!$1:$1,0)-1))=TRUE,"",IF(OFFSET(Data!$A$1,MATCH($D233,Data!$CG:$CG,0)-1,MATCH($E233&amp;"/"&amp;Z$1,Data!$1:$1,0)-1)=0,"",OFFSET(Data!$A$1,MATCH($D233,Data!$CG:$CG,0)-1,MATCH($E233&amp;"/"&amp;Z$1,Data!$1:$1,0)-1)))</f>
        <v/>
      </c>
      <c r="AA233" s="256" t="str">
        <f ca="1">IF(ISERROR(OFFSET(Data!$A$1,MATCH($D233,Data!$CG:$CG,0)-1,MATCH($E233&amp;"/"&amp;AA$1,Data!$1:$1,0)-1))=TRUE,"",IF(OFFSET(Data!$A$1,MATCH($D233,Data!$CG:$CG,0)-1,MATCH($E233&amp;"/"&amp;AA$1,Data!$1:$1,0)-1)=0,"",OFFSET(Data!$A$1,MATCH($D233,Data!$CG:$CG,0)-1,MATCH($E233&amp;"/"&amp;AA$1,Data!$1:$1,0)-1)))</f>
        <v/>
      </c>
      <c r="AB233" s="256" t="str">
        <f ca="1">IF(ISERROR(OFFSET(Data!$A$1,MATCH($D233,Data!$CG:$CG,0)-1,MATCH($E233&amp;"/"&amp;AB$1,Data!$1:$1,0)-1))=TRUE,"",IF(OFFSET(Data!$A$1,MATCH($D233,Data!$CG:$CG,0)-1,MATCH($E233&amp;"/"&amp;AB$1,Data!$1:$1,0)-1)=0,"",OFFSET(Data!$A$1,MATCH($D233,Data!$CG:$CG,0)-1,MATCH($E233&amp;"/"&amp;AB$1,Data!$1:$1,0)-1)))</f>
        <v/>
      </c>
      <c r="AC233" s="256" t="str">
        <f ca="1">IF(ISERROR(OFFSET(Data!$A$1,MATCH($D233,Data!$CG:$CG,0)-1,MATCH($E233&amp;"/"&amp;AC$1,Data!$1:$1,0)-1))=TRUE,"",IF(OFFSET(Data!$A$1,MATCH($D233,Data!$CG:$CG,0)-1,MATCH($E233&amp;"/"&amp;AC$1,Data!$1:$1,0)-1)=0,"",OFFSET(Data!$A$1,MATCH($D233,Data!$CG:$CG,0)-1,MATCH($E233&amp;"/"&amp;AC$1,Data!$1:$1,0)-1)))</f>
        <v/>
      </c>
      <c r="AD233" s="256" t="str">
        <f ca="1">IF(ISERROR(OFFSET(Data!$A$1,MATCH($D233,Data!$CG:$CG,0)-1,MATCH($E233&amp;"/"&amp;AD$1,Data!$1:$1,0)-1))=TRUE,"",IF(OFFSET(Data!$A$1,MATCH($D233,Data!$CG:$CG,0)-1,MATCH($E233&amp;"/"&amp;AD$1,Data!$1:$1,0)-1)=0,"",OFFSET(Data!$A$1,MATCH($D233,Data!$CG:$CG,0)-1,MATCH($E233&amp;"/"&amp;AD$1,Data!$1:$1,0)-1)))</f>
        <v/>
      </c>
      <c r="AE233" s="256" t="str">
        <f ca="1">IF(ISERROR(OFFSET(Data!$A$1,MATCH($D233,Data!$CG:$CG,0)-1,MATCH($E233&amp;"/"&amp;AE$1,Data!$1:$1,0)-1))=TRUE,"",IF(OFFSET(Data!$A$1,MATCH($D233,Data!$CG:$CG,0)-1,MATCH($E233&amp;"/"&amp;AE$1,Data!$1:$1,0)-1)=0,"",OFFSET(Data!$A$1,MATCH($D233,Data!$CG:$CG,0)-1,MATCH($E233&amp;"/"&amp;AE$1,Data!$1:$1,0)-1)))</f>
        <v/>
      </c>
      <c r="AF233" s="258" t="str">
        <f ca="1">IF(ISERROR(OFFSET(Data!$A$1,MATCH($D233,Data!$CG:$CG,0)-1,MATCH($E233&amp;"/"&amp;AF$1,Data!$1:$1,0)-1))=TRUE,"",IF(OFFSET(Data!$A$1,MATCH($D233,Data!$CG:$CG,0)-1,MATCH($E233&amp;"/"&amp;AF$1,Data!$1:$1,0)-1)=0,"",OFFSET(Data!$A$1,MATCH($D233,Data!$CG:$CG,0)-1,MATCH($E233&amp;"/"&amp;AF$1,Data!$1:$1,0)-1)))</f>
        <v/>
      </c>
      <c r="AG233" s="214">
        <f t="shared" ca="1" si="8"/>
        <v>0</v>
      </c>
      <c r="AH233" s="215">
        <f ca="1">SUM(AG229:AG233)</f>
        <v>0</v>
      </c>
    </row>
    <row r="234" spans="1:34" ht="15" hidden="1" customHeight="1" x14ac:dyDescent="0.25">
      <c r="A234" s="445">
        <v>46</v>
      </c>
      <c r="B234" s="448" t="e">
        <f>INDEX(Data!CI:CI,MATCH("W"&amp;A234,Data!A:A,0))</f>
        <v>#N/A</v>
      </c>
      <c r="C234" s="451" t="e">
        <f>INDEX(Data!CG:CG,MATCH("W"&amp;A234,Data!A:A,0))</f>
        <v>#N/A</v>
      </c>
      <c r="D234" s="26" t="e">
        <f>IF(C234&lt;&gt;"",C234,#REF!)</f>
        <v>#N/A</v>
      </c>
      <c r="E234" s="27" t="s">
        <v>21</v>
      </c>
      <c r="F234" s="271" t="str">
        <f ca="1">IF(ISERROR(OFFSET(Data!$A$1,MATCH($D234,Data!$CG:$CG,0)-1,MATCH($E234&amp;"/"&amp;F$1,Data!$1:$1,0)-1))=TRUE,"",IF(OFFSET(Data!$A$1,MATCH($D234,Data!$CG:$CG,0)-1,MATCH($E234&amp;"/"&amp;F$1,Data!$1:$1,0)-1)=0,"",OFFSET(Data!$A$1,MATCH($D234,Data!$CG:$CG,0)-1,MATCH($E234&amp;"/"&amp;F$1,Data!$1:$1,0)-1)))</f>
        <v/>
      </c>
      <c r="G234" s="250" t="str">
        <f ca="1">IF(ISERROR(OFFSET(Data!$A$1,MATCH($D234,Data!$CG:$CG,0)-1,MATCH($E234&amp;"/"&amp;G$1,Data!$1:$1,0)-1))=TRUE,"",IF(OFFSET(Data!$A$1,MATCH($D234,Data!$CG:$CG,0)-1,MATCH($E234&amp;"/"&amp;G$1,Data!$1:$1,0)-1)=0,"",OFFSET(Data!$A$1,MATCH($D234,Data!$CG:$CG,0)-1,MATCH($E234&amp;"/"&amp;G$1,Data!$1:$1,0)-1)))</f>
        <v/>
      </c>
      <c r="H234" s="250" t="str">
        <f ca="1">IF(ISERROR(OFFSET(Data!$A$1,MATCH($D234,Data!$CG:$CG,0)-1,MATCH($E234&amp;"/"&amp;H$1,Data!$1:$1,0)-1))=TRUE,"",IF(OFFSET(Data!$A$1,MATCH($D234,Data!$CG:$CG,0)-1,MATCH($E234&amp;"/"&amp;H$1,Data!$1:$1,0)-1)=0,"",OFFSET(Data!$A$1,MATCH($D234,Data!$CG:$CG,0)-1,MATCH($E234&amp;"/"&amp;H$1,Data!$1:$1,0)-1)))</f>
        <v/>
      </c>
      <c r="I234" s="250" t="str">
        <f ca="1">IF(ISERROR(OFFSET(Data!$A$1,MATCH($D234,Data!$CG:$CG,0)-1,MATCH($E234&amp;"/"&amp;I$1,Data!$1:$1,0)-1))=TRUE,"",IF(OFFSET(Data!$A$1,MATCH($D234,Data!$CG:$CG,0)-1,MATCH($E234&amp;"/"&amp;I$1,Data!$1:$1,0)-1)=0,"",OFFSET(Data!$A$1,MATCH($D234,Data!$CG:$CG,0)-1,MATCH($E234&amp;"/"&amp;I$1,Data!$1:$1,0)-1)))</f>
        <v/>
      </c>
      <c r="J234" s="250" t="str">
        <f ca="1">IF(ISERROR(OFFSET(Data!$A$1,MATCH($D234,Data!$CG:$CG,0)-1,MATCH($E234&amp;"/"&amp;J$1,Data!$1:$1,0)-1))=TRUE,"",IF(OFFSET(Data!$A$1,MATCH($D234,Data!$CG:$CG,0)-1,MATCH($E234&amp;"/"&amp;J$1,Data!$1:$1,0)-1)=0,"",OFFSET(Data!$A$1,MATCH($D234,Data!$CG:$CG,0)-1,MATCH($E234&amp;"/"&amp;J$1,Data!$1:$1,0)-1)))</f>
        <v/>
      </c>
      <c r="K234" s="250" t="str">
        <f ca="1">IF(ISERROR(OFFSET(Data!$A$1,MATCH($D234,Data!$CG:$CG,0)-1,MATCH($E234&amp;"/"&amp;K$1,Data!$1:$1,0)-1))=TRUE,"",IF(OFFSET(Data!$A$1,MATCH($D234,Data!$CG:$CG,0)-1,MATCH($E234&amp;"/"&amp;K$1,Data!$1:$1,0)-1)=0,"",OFFSET(Data!$A$1,MATCH($D234,Data!$CG:$CG,0)-1,MATCH($E234&amp;"/"&amp;K$1,Data!$1:$1,0)-1)))</f>
        <v/>
      </c>
      <c r="L234" s="250" t="str">
        <f ca="1">IF(ISERROR(OFFSET(Data!$A$1,MATCH($D234,Data!$CG:$CG,0)-1,MATCH($E234&amp;"/"&amp;L$1,Data!$1:$1,0)-1))=TRUE,"",IF(OFFSET(Data!$A$1,MATCH($D234,Data!$CG:$CG,0)-1,MATCH($E234&amp;"/"&amp;L$1,Data!$1:$1,0)-1)=0,"",OFFSET(Data!$A$1,MATCH($D234,Data!$CG:$CG,0)-1,MATCH($E234&amp;"/"&amp;L$1,Data!$1:$1,0)-1)))</f>
        <v/>
      </c>
      <c r="M234" s="250" t="str">
        <f ca="1">IF(ISERROR(OFFSET(Data!$A$1,MATCH($D234,Data!$CG:$CG,0)-1,MATCH($E234&amp;"/"&amp;M$1,Data!$1:$1,0)-1))=TRUE,"",IF(OFFSET(Data!$A$1,MATCH($D234,Data!$CG:$CG,0)-1,MATCH($E234&amp;"/"&amp;M$1,Data!$1:$1,0)-1)=0,"",OFFSET(Data!$A$1,MATCH($D234,Data!$CG:$CG,0)-1,MATCH($E234&amp;"/"&amp;M$1,Data!$1:$1,0)-1)))</f>
        <v/>
      </c>
      <c r="N234" s="250" t="str">
        <f ca="1">IF(ISERROR(OFFSET(Data!$A$1,MATCH($D234,Data!$CG:$CG,0)-1,MATCH($E234&amp;"/"&amp;N$1,Data!$1:$1,0)-1))=TRUE,"",IF(OFFSET(Data!$A$1,MATCH($D234,Data!$CG:$CG,0)-1,MATCH($E234&amp;"/"&amp;N$1,Data!$1:$1,0)-1)=0,"",OFFSET(Data!$A$1,MATCH($D234,Data!$CG:$CG,0)-1,MATCH($E234&amp;"/"&amp;N$1,Data!$1:$1,0)-1)))</f>
        <v/>
      </c>
      <c r="O234" s="250" t="str">
        <f ca="1">IF(ISERROR(OFFSET(Data!$A$1,MATCH($D234,Data!$CG:$CG,0)-1,MATCH($E234&amp;"/"&amp;O$1,Data!$1:$1,0)-1))=TRUE,"",IF(OFFSET(Data!$A$1,MATCH($D234,Data!$CG:$CG,0)-1,MATCH($E234&amp;"/"&amp;O$1,Data!$1:$1,0)-1)=0,"",OFFSET(Data!$A$1,MATCH($D234,Data!$CG:$CG,0)-1,MATCH($E234&amp;"/"&amp;O$1,Data!$1:$1,0)-1)))</f>
        <v/>
      </c>
      <c r="P234" s="250" t="str">
        <f ca="1">IF(ISERROR(OFFSET(Data!$A$1,MATCH($D234,Data!$CG:$CG,0)-1,MATCH($E234&amp;"/"&amp;P$1,Data!$1:$1,0)-1))=TRUE,"",IF(OFFSET(Data!$A$1,MATCH($D234,Data!$CG:$CG,0)-1,MATCH($E234&amp;"/"&amp;P$1,Data!$1:$1,0)-1)=0,"",OFFSET(Data!$A$1,MATCH($D234,Data!$CG:$CG,0)-1,MATCH($E234&amp;"/"&amp;P$1,Data!$1:$1,0)-1)))</f>
        <v/>
      </c>
      <c r="Q234" s="250" t="str">
        <f ca="1">IF(ISERROR(OFFSET(Data!$A$1,MATCH($D234,Data!$CG:$CG,0)-1,MATCH($E234&amp;"/"&amp;Q$1,Data!$1:$1,0)-1))=TRUE,"",IF(OFFSET(Data!$A$1,MATCH($D234,Data!$CG:$CG,0)-1,MATCH($E234&amp;"/"&amp;Q$1,Data!$1:$1,0)-1)=0,"",OFFSET(Data!$A$1,MATCH($D234,Data!$CG:$CG,0)-1,MATCH($E234&amp;"/"&amp;Q$1,Data!$1:$1,0)-1)))</f>
        <v/>
      </c>
      <c r="R234" s="250" t="str">
        <f ca="1">IF(ISERROR(OFFSET(Data!$A$1,MATCH($D234,Data!$CG:$CG,0)-1,MATCH($E234&amp;"/"&amp;R$1,Data!$1:$1,0)-1))=TRUE,"",IF(OFFSET(Data!$A$1,MATCH($D234,Data!$CG:$CG,0)-1,MATCH($E234&amp;"/"&amp;R$1,Data!$1:$1,0)-1)=0,"",OFFSET(Data!$A$1,MATCH($D234,Data!$CG:$CG,0)-1,MATCH($E234&amp;"/"&amp;R$1,Data!$1:$1,0)-1)))</f>
        <v/>
      </c>
      <c r="S234" s="250" t="str">
        <f ca="1">IF(ISERROR(OFFSET(Data!$A$1,MATCH($D234,Data!$CG:$CG,0)-1,MATCH($E234&amp;"/"&amp;S$1,Data!$1:$1,0)-1))=TRUE,"",IF(OFFSET(Data!$A$1,MATCH($D234,Data!$CG:$CG,0)-1,MATCH($E234&amp;"/"&amp;S$1,Data!$1:$1,0)-1)=0,"",OFFSET(Data!$A$1,MATCH($D234,Data!$CG:$CG,0)-1,MATCH($E234&amp;"/"&amp;S$1,Data!$1:$1,0)-1)))</f>
        <v/>
      </c>
      <c r="T234" s="250" t="str">
        <f ca="1">IF(ISERROR(OFFSET(Data!$A$1,MATCH($D234,Data!$CG:$CG,0)-1,MATCH($E234&amp;"/"&amp;T$1,Data!$1:$1,0)-1))=TRUE,"",IF(OFFSET(Data!$A$1,MATCH($D234,Data!$CG:$CG,0)-1,MATCH($E234&amp;"/"&amp;T$1,Data!$1:$1,0)-1)=0,"",OFFSET(Data!$A$1,MATCH($D234,Data!$CG:$CG,0)-1,MATCH($E234&amp;"/"&amp;T$1,Data!$1:$1,0)-1)))</f>
        <v/>
      </c>
      <c r="U234" s="250" t="str">
        <f ca="1">IF(ISERROR(OFFSET(Data!$A$1,MATCH($D234,Data!$CG:$CG,0)-1,MATCH($E234&amp;"/"&amp;U$1,Data!$1:$1,0)-1))=TRUE,"",IF(OFFSET(Data!$A$1,MATCH($D234,Data!$CG:$CG,0)-1,MATCH($E234&amp;"/"&amp;U$1,Data!$1:$1,0)-1)=0,"",OFFSET(Data!$A$1,MATCH($D234,Data!$CG:$CG,0)-1,MATCH($E234&amp;"/"&amp;U$1,Data!$1:$1,0)-1)))</f>
        <v/>
      </c>
      <c r="V234" s="250" t="str">
        <f ca="1">IF(ISERROR(OFFSET(Data!$A$1,MATCH($D234,Data!$CG:$CG,0)-1,MATCH($E234&amp;"/"&amp;V$1,Data!$1:$1,0)-1))=TRUE,"",IF(OFFSET(Data!$A$1,MATCH($D234,Data!$CG:$CG,0)-1,MATCH($E234&amp;"/"&amp;V$1,Data!$1:$1,0)-1)=0,"",OFFSET(Data!$A$1,MATCH($D234,Data!$CG:$CG,0)-1,MATCH($E234&amp;"/"&amp;V$1,Data!$1:$1,0)-1)))</f>
        <v/>
      </c>
      <c r="W234" s="272" t="str">
        <f ca="1">IF(ISERROR(OFFSET(Data!$A$1,MATCH($D234,Data!$CG:$CG,0)-1,MATCH($E234&amp;"/"&amp;W$1,Data!$1:$1,0)-1))=TRUE,"",IF(OFFSET(Data!$A$1,MATCH($D234,Data!$CG:$CG,0)-1,MATCH($E234&amp;"/"&amp;W$1,Data!$1:$1,0)-1)=0,"",OFFSET(Data!$A$1,MATCH($D234,Data!$CG:$CG,0)-1,MATCH($E234&amp;"/"&amp;W$1,Data!$1:$1,0)-1)))</f>
        <v/>
      </c>
      <c r="X234" s="250" t="str">
        <f ca="1">IF(ISERROR(OFFSET(Data!$A$1,MATCH($D234,Data!$CG:$CG,0)-1,MATCH($E234&amp;"/"&amp;X$1,Data!$1:$1,0)-1))=TRUE,"",IF(OFFSET(Data!$A$1,MATCH($D234,Data!$CG:$CG,0)-1,MATCH($E234&amp;"/"&amp;X$1,Data!$1:$1,0)-1)=0,"",OFFSET(Data!$A$1,MATCH($D234,Data!$CG:$CG,0)-1,MATCH($E234&amp;"/"&amp;X$1,Data!$1:$1,0)-1)))</f>
        <v/>
      </c>
      <c r="Y234" s="250" t="str">
        <f ca="1">IF(ISERROR(OFFSET(Data!$A$1,MATCH($D234,Data!$CG:$CG,0)-1,MATCH($E234&amp;"/"&amp;Y$1,Data!$1:$1,0)-1))=TRUE,"",IF(OFFSET(Data!$A$1,MATCH($D234,Data!$CG:$CG,0)-1,MATCH($E234&amp;"/"&amp;Y$1,Data!$1:$1,0)-1)=0,"",OFFSET(Data!$A$1,MATCH($D234,Data!$CG:$CG,0)-1,MATCH($E234&amp;"/"&amp;Y$1,Data!$1:$1,0)-1)))</f>
        <v/>
      </c>
      <c r="Z234" s="250" t="str">
        <f ca="1">IF(ISERROR(OFFSET(Data!$A$1,MATCH($D234,Data!$CG:$CG,0)-1,MATCH($E234&amp;"/"&amp;Z$1,Data!$1:$1,0)-1))=TRUE,"",IF(OFFSET(Data!$A$1,MATCH($D234,Data!$CG:$CG,0)-1,MATCH($E234&amp;"/"&amp;Z$1,Data!$1:$1,0)-1)=0,"",OFFSET(Data!$A$1,MATCH($D234,Data!$CG:$CG,0)-1,MATCH($E234&amp;"/"&amp;Z$1,Data!$1:$1,0)-1)))</f>
        <v/>
      </c>
      <c r="AA234" s="250" t="str">
        <f ca="1">IF(ISERROR(OFFSET(Data!$A$1,MATCH($D234,Data!$CG:$CG,0)-1,MATCH($E234&amp;"/"&amp;AA$1,Data!$1:$1,0)-1))=TRUE,"",IF(OFFSET(Data!$A$1,MATCH($D234,Data!$CG:$CG,0)-1,MATCH($E234&amp;"/"&amp;AA$1,Data!$1:$1,0)-1)=0,"",OFFSET(Data!$A$1,MATCH($D234,Data!$CG:$CG,0)-1,MATCH($E234&amp;"/"&amp;AA$1,Data!$1:$1,0)-1)))</f>
        <v/>
      </c>
      <c r="AB234" s="250" t="str">
        <f ca="1">IF(ISERROR(OFFSET(Data!$A$1,MATCH($D234,Data!$CG:$CG,0)-1,MATCH($E234&amp;"/"&amp;AB$1,Data!$1:$1,0)-1))=TRUE,"",IF(OFFSET(Data!$A$1,MATCH($D234,Data!$CG:$CG,0)-1,MATCH($E234&amp;"/"&amp;AB$1,Data!$1:$1,0)-1)=0,"",OFFSET(Data!$A$1,MATCH($D234,Data!$CG:$CG,0)-1,MATCH($E234&amp;"/"&amp;AB$1,Data!$1:$1,0)-1)))</f>
        <v/>
      </c>
      <c r="AC234" s="250" t="str">
        <f ca="1">IF(ISERROR(OFFSET(Data!$A$1,MATCH($D234,Data!$CG:$CG,0)-1,MATCH($E234&amp;"/"&amp;AC$1,Data!$1:$1,0)-1))=TRUE,"",IF(OFFSET(Data!$A$1,MATCH($D234,Data!$CG:$CG,0)-1,MATCH($E234&amp;"/"&amp;AC$1,Data!$1:$1,0)-1)=0,"",OFFSET(Data!$A$1,MATCH($D234,Data!$CG:$CG,0)-1,MATCH($E234&amp;"/"&amp;AC$1,Data!$1:$1,0)-1)))</f>
        <v/>
      </c>
      <c r="AD234" s="250" t="str">
        <f ca="1">IF(ISERROR(OFFSET(Data!$A$1,MATCH($D234,Data!$CG:$CG,0)-1,MATCH($E234&amp;"/"&amp;AD$1,Data!$1:$1,0)-1))=TRUE,"",IF(OFFSET(Data!$A$1,MATCH($D234,Data!$CG:$CG,0)-1,MATCH($E234&amp;"/"&amp;AD$1,Data!$1:$1,0)-1)=0,"",OFFSET(Data!$A$1,MATCH($D234,Data!$CG:$CG,0)-1,MATCH($E234&amp;"/"&amp;AD$1,Data!$1:$1,0)-1)))</f>
        <v/>
      </c>
      <c r="AE234" s="250" t="str">
        <f ca="1">IF(ISERROR(OFFSET(Data!$A$1,MATCH($D234,Data!$CG:$CG,0)-1,MATCH($E234&amp;"/"&amp;AE$1,Data!$1:$1,0)-1))=TRUE,"",IF(OFFSET(Data!$A$1,MATCH($D234,Data!$CG:$CG,0)-1,MATCH($E234&amp;"/"&amp;AE$1,Data!$1:$1,0)-1)=0,"",OFFSET(Data!$A$1,MATCH($D234,Data!$CG:$CG,0)-1,MATCH($E234&amp;"/"&amp;AE$1,Data!$1:$1,0)-1)))</f>
        <v/>
      </c>
      <c r="AF234" s="251" t="str">
        <f ca="1">IF(ISERROR(OFFSET(Data!$A$1,MATCH($D234,Data!$CG:$CG,0)-1,MATCH($E234&amp;"/"&amp;AF$1,Data!$1:$1,0)-1))=TRUE,"",IF(OFFSET(Data!$A$1,MATCH($D234,Data!$CG:$CG,0)-1,MATCH($E234&amp;"/"&amp;AF$1,Data!$1:$1,0)-1)=0,"",OFFSET(Data!$A$1,MATCH($D234,Data!$CG:$CG,0)-1,MATCH($E234&amp;"/"&amp;AF$1,Data!$1:$1,0)-1)))</f>
        <v/>
      </c>
      <c r="AG234" s="210">
        <f t="shared" ca="1" si="8"/>
        <v>0</v>
      </c>
      <c r="AH234" s="211">
        <f ca="1">AG234</f>
        <v>0</v>
      </c>
    </row>
    <row r="235" spans="1:34" ht="15" hidden="1" customHeight="1" thickBot="1" x14ac:dyDescent="0.3">
      <c r="A235" s="446"/>
      <c r="B235" s="449"/>
      <c r="C235" s="452"/>
      <c r="D235" s="28" t="e">
        <f>IF(C235&lt;&gt;"",C235,D234)</f>
        <v>#N/A</v>
      </c>
      <c r="E235" s="29" t="s">
        <v>22</v>
      </c>
      <c r="F235" s="254" t="str">
        <f ca="1">IF(ISERROR(OFFSET(Data!$A$1,MATCH($D235,Data!$CG:$CG,0)-1,MATCH($E235&amp;"/"&amp;F$1,Data!$1:$1,0)-1))=TRUE,"",IF(OFFSET(Data!$A$1,MATCH($D235,Data!$CG:$CG,0)-1,MATCH($E235&amp;"/"&amp;F$1,Data!$1:$1,0)-1)=0,"",OFFSET(Data!$A$1,MATCH($D235,Data!$CG:$CG,0)-1,MATCH($E235&amp;"/"&amp;F$1,Data!$1:$1,0)-1)))</f>
        <v/>
      </c>
      <c r="G235" s="252" t="str">
        <f ca="1">IF(ISERROR(OFFSET(Data!$A$1,MATCH($D235,Data!$CG:$CG,0)-1,MATCH($E235&amp;"/"&amp;G$1,Data!$1:$1,0)-1))=TRUE,"",IF(OFFSET(Data!$A$1,MATCH($D235,Data!$CG:$CG,0)-1,MATCH($E235&amp;"/"&amp;G$1,Data!$1:$1,0)-1)=0,"",OFFSET(Data!$A$1,MATCH($D235,Data!$CG:$CG,0)-1,MATCH($E235&amp;"/"&amp;G$1,Data!$1:$1,0)-1)))</f>
        <v/>
      </c>
      <c r="H235" s="252" t="str">
        <f ca="1">IF(ISERROR(OFFSET(Data!$A$1,MATCH($D235,Data!$CG:$CG,0)-1,MATCH($E235&amp;"/"&amp;H$1,Data!$1:$1,0)-1))=TRUE,"",IF(OFFSET(Data!$A$1,MATCH($D235,Data!$CG:$CG,0)-1,MATCH($E235&amp;"/"&amp;H$1,Data!$1:$1,0)-1)=0,"",OFFSET(Data!$A$1,MATCH($D235,Data!$CG:$CG,0)-1,MATCH($E235&amp;"/"&amp;H$1,Data!$1:$1,0)-1)))</f>
        <v/>
      </c>
      <c r="I235" s="252" t="str">
        <f ca="1">IF(ISERROR(OFFSET(Data!$A$1,MATCH($D235,Data!$CG:$CG,0)-1,MATCH($E235&amp;"/"&amp;I$1,Data!$1:$1,0)-1))=TRUE,"",IF(OFFSET(Data!$A$1,MATCH($D235,Data!$CG:$CG,0)-1,MATCH($E235&amp;"/"&amp;I$1,Data!$1:$1,0)-1)=0,"",OFFSET(Data!$A$1,MATCH($D235,Data!$CG:$CG,0)-1,MATCH($E235&amp;"/"&amp;I$1,Data!$1:$1,0)-1)))</f>
        <v/>
      </c>
      <c r="J235" s="252" t="str">
        <f ca="1">IF(ISERROR(OFFSET(Data!$A$1,MATCH($D235,Data!$CG:$CG,0)-1,MATCH($E235&amp;"/"&amp;J$1,Data!$1:$1,0)-1))=TRUE,"",IF(OFFSET(Data!$A$1,MATCH($D235,Data!$CG:$CG,0)-1,MATCH($E235&amp;"/"&amp;J$1,Data!$1:$1,0)-1)=0,"",OFFSET(Data!$A$1,MATCH($D235,Data!$CG:$CG,0)-1,MATCH($E235&amp;"/"&amp;J$1,Data!$1:$1,0)-1)))</f>
        <v/>
      </c>
      <c r="K235" s="252" t="str">
        <f ca="1">IF(ISERROR(OFFSET(Data!$A$1,MATCH($D235,Data!$CG:$CG,0)-1,MATCH($E235&amp;"/"&amp;K$1,Data!$1:$1,0)-1))=TRUE,"",IF(OFFSET(Data!$A$1,MATCH($D235,Data!$CG:$CG,0)-1,MATCH($E235&amp;"/"&amp;K$1,Data!$1:$1,0)-1)=0,"",OFFSET(Data!$A$1,MATCH($D235,Data!$CG:$CG,0)-1,MATCH($E235&amp;"/"&amp;K$1,Data!$1:$1,0)-1)))</f>
        <v/>
      </c>
      <c r="L235" s="252" t="str">
        <f ca="1">IF(ISERROR(OFFSET(Data!$A$1,MATCH($D235,Data!$CG:$CG,0)-1,MATCH($E235&amp;"/"&amp;L$1,Data!$1:$1,0)-1))=TRUE,"",IF(OFFSET(Data!$A$1,MATCH($D235,Data!$CG:$CG,0)-1,MATCH($E235&amp;"/"&amp;L$1,Data!$1:$1,0)-1)=0,"",OFFSET(Data!$A$1,MATCH($D235,Data!$CG:$CG,0)-1,MATCH($E235&amp;"/"&amp;L$1,Data!$1:$1,0)-1)))</f>
        <v/>
      </c>
      <c r="M235" s="252" t="str">
        <f ca="1">IF(ISERROR(OFFSET(Data!$A$1,MATCH($D235,Data!$CG:$CG,0)-1,MATCH($E235&amp;"/"&amp;M$1,Data!$1:$1,0)-1))=TRUE,"",IF(OFFSET(Data!$A$1,MATCH($D235,Data!$CG:$CG,0)-1,MATCH($E235&amp;"/"&amp;M$1,Data!$1:$1,0)-1)=0,"",OFFSET(Data!$A$1,MATCH($D235,Data!$CG:$CG,0)-1,MATCH($E235&amp;"/"&amp;M$1,Data!$1:$1,0)-1)))</f>
        <v/>
      </c>
      <c r="N235" s="252" t="str">
        <f ca="1">IF(ISERROR(OFFSET(Data!$A$1,MATCH($D235,Data!$CG:$CG,0)-1,MATCH($E235&amp;"/"&amp;N$1,Data!$1:$1,0)-1))=TRUE,"",IF(OFFSET(Data!$A$1,MATCH($D235,Data!$CG:$CG,0)-1,MATCH($E235&amp;"/"&amp;N$1,Data!$1:$1,0)-1)=0,"",OFFSET(Data!$A$1,MATCH($D235,Data!$CG:$CG,0)-1,MATCH($E235&amp;"/"&amp;N$1,Data!$1:$1,0)-1)))</f>
        <v/>
      </c>
      <c r="O235" s="252" t="str">
        <f ca="1">IF(ISERROR(OFFSET(Data!$A$1,MATCH($D235,Data!$CG:$CG,0)-1,MATCH($E235&amp;"/"&amp;O$1,Data!$1:$1,0)-1))=TRUE,"",IF(OFFSET(Data!$A$1,MATCH($D235,Data!$CG:$CG,0)-1,MATCH($E235&amp;"/"&amp;O$1,Data!$1:$1,0)-1)=0,"",OFFSET(Data!$A$1,MATCH($D235,Data!$CG:$CG,0)-1,MATCH($E235&amp;"/"&amp;O$1,Data!$1:$1,0)-1)))</f>
        <v/>
      </c>
      <c r="P235" s="252" t="str">
        <f ca="1">IF(ISERROR(OFFSET(Data!$A$1,MATCH($D235,Data!$CG:$CG,0)-1,MATCH($E235&amp;"/"&amp;P$1,Data!$1:$1,0)-1))=TRUE,"",IF(OFFSET(Data!$A$1,MATCH($D235,Data!$CG:$CG,0)-1,MATCH($E235&amp;"/"&amp;P$1,Data!$1:$1,0)-1)=0,"",OFFSET(Data!$A$1,MATCH($D235,Data!$CG:$CG,0)-1,MATCH($E235&amp;"/"&amp;P$1,Data!$1:$1,0)-1)))</f>
        <v/>
      </c>
      <c r="Q235" s="252" t="str">
        <f ca="1">IF(ISERROR(OFFSET(Data!$A$1,MATCH($D235,Data!$CG:$CG,0)-1,MATCH($E235&amp;"/"&amp;Q$1,Data!$1:$1,0)-1))=TRUE,"",IF(OFFSET(Data!$A$1,MATCH($D235,Data!$CG:$CG,0)-1,MATCH($E235&amp;"/"&amp;Q$1,Data!$1:$1,0)-1)=0,"",OFFSET(Data!$A$1,MATCH($D235,Data!$CG:$CG,0)-1,MATCH($E235&amp;"/"&amp;Q$1,Data!$1:$1,0)-1)))</f>
        <v/>
      </c>
      <c r="R235" s="252" t="str">
        <f ca="1">IF(ISERROR(OFFSET(Data!$A$1,MATCH($D235,Data!$CG:$CG,0)-1,MATCH($E235&amp;"/"&amp;R$1,Data!$1:$1,0)-1))=TRUE,"",IF(OFFSET(Data!$A$1,MATCH($D235,Data!$CG:$CG,0)-1,MATCH($E235&amp;"/"&amp;R$1,Data!$1:$1,0)-1)=0,"",OFFSET(Data!$A$1,MATCH($D235,Data!$CG:$CG,0)-1,MATCH($E235&amp;"/"&amp;R$1,Data!$1:$1,0)-1)))</f>
        <v/>
      </c>
      <c r="S235" s="252" t="str">
        <f ca="1">IF(ISERROR(OFFSET(Data!$A$1,MATCH($D235,Data!$CG:$CG,0)-1,MATCH($E235&amp;"/"&amp;S$1,Data!$1:$1,0)-1))=TRUE,"",IF(OFFSET(Data!$A$1,MATCH($D235,Data!$CG:$CG,0)-1,MATCH($E235&amp;"/"&amp;S$1,Data!$1:$1,0)-1)=0,"",OFFSET(Data!$A$1,MATCH($D235,Data!$CG:$CG,0)-1,MATCH($E235&amp;"/"&amp;S$1,Data!$1:$1,0)-1)))</f>
        <v/>
      </c>
      <c r="T235" s="252" t="str">
        <f ca="1">IF(ISERROR(OFFSET(Data!$A$1,MATCH($D235,Data!$CG:$CG,0)-1,MATCH($E235&amp;"/"&amp;T$1,Data!$1:$1,0)-1))=TRUE,"",IF(OFFSET(Data!$A$1,MATCH($D235,Data!$CG:$CG,0)-1,MATCH($E235&amp;"/"&amp;T$1,Data!$1:$1,0)-1)=0,"",OFFSET(Data!$A$1,MATCH($D235,Data!$CG:$CG,0)-1,MATCH($E235&amp;"/"&amp;T$1,Data!$1:$1,0)-1)))</f>
        <v/>
      </c>
      <c r="U235" s="252" t="str">
        <f ca="1">IF(ISERROR(OFFSET(Data!$A$1,MATCH($D235,Data!$CG:$CG,0)-1,MATCH($E235&amp;"/"&amp;U$1,Data!$1:$1,0)-1))=TRUE,"",IF(OFFSET(Data!$A$1,MATCH($D235,Data!$CG:$CG,0)-1,MATCH($E235&amp;"/"&amp;U$1,Data!$1:$1,0)-1)=0,"",OFFSET(Data!$A$1,MATCH($D235,Data!$CG:$CG,0)-1,MATCH($E235&amp;"/"&amp;U$1,Data!$1:$1,0)-1)))</f>
        <v/>
      </c>
      <c r="V235" s="252" t="str">
        <f ca="1">IF(ISERROR(OFFSET(Data!$A$1,MATCH($D235,Data!$CG:$CG,0)-1,MATCH($E235&amp;"/"&amp;V$1,Data!$1:$1,0)-1))=TRUE,"",IF(OFFSET(Data!$A$1,MATCH($D235,Data!$CG:$CG,0)-1,MATCH($E235&amp;"/"&amp;V$1,Data!$1:$1,0)-1)=0,"",OFFSET(Data!$A$1,MATCH($D235,Data!$CG:$CG,0)-1,MATCH($E235&amp;"/"&amp;V$1,Data!$1:$1,0)-1)))</f>
        <v/>
      </c>
      <c r="W235" s="269" t="str">
        <f ca="1">IF(ISERROR(OFFSET(Data!$A$1,MATCH($D235,Data!$CG:$CG,0)-1,MATCH($E235&amp;"/"&amp;W$1,Data!$1:$1,0)-1))=TRUE,"",IF(OFFSET(Data!$A$1,MATCH($D235,Data!$CG:$CG,0)-1,MATCH($E235&amp;"/"&amp;W$1,Data!$1:$1,0)-1)=0,"",OFFSET(Data!$A$1,MATCH($D235,Data!$CG:$CG,0)-1,MATCH($E235&amp;"/"&amp;W$1,Data!$1:$1,0)-1)))</f>
        <v/>
      </c>
      <c r="X235" s="252" t="str">
        <f ca="1">IF(ISERROR(OFFSET(Data!$A$1,MATCH($D235,Data!$CG:$CG,0)-1,MATCH($E235&amp;"/"&amp;X$1,Data!$1:$1,0)-1))=TRUE,"",IF(OFFSET(Data!$A$1,MATCH($D235,Data!$CG:$CG,0)-1,MATCH($E235&amp;"/"&amp;X$1,Data!$1:$1,0)-1)=0,"",OFFSET(Data!$A$1,MATCH($D235,Data!$CG:$CG,0)-1,MATCH($E235&amp;"/"&amp;X$1,Data!$1:$1,0)-1)))</f>
        <v/>
      </c>
      <c r="Y235" s="252" t="str">
        <f ca="1">IF(ISERROR(OFFSET(Data!$A$1,MATCH($D235,Data!$CG:$CG,0)-1,MATCH($E235&amp;"/"&amp;Y$1,Data!$1:$1,0)-1))=TRUE,"",IF(OFFSET(Data!$A$1,MATCH($D235,Data!$CG:$CG,0)-1,MATCH($E235&amp;"/"&amp;Y$1,Data!$1:$1,0)-1)=0,"",OFFSET(Data!$A$1,MATCH($D235,Data!$CG:$CG,0)-1,MATCH($E235&amp;"/"&amp;Y$1,Data!$1:$1,0)-1)))</f>
        <v/>
      </c>
      <c r="Z235" s="252" t="str">
        <f ca="1">IF(ISERROR(OFFSET(Data!$A$1,MATCH($D235,Data!$CG:$CG,0)-1,MATCH($E235&amp;"/"&amp;Z$1,Data!$1:$1,0)-1))=TRUE,"",IF(OFFSET(Data!$A$1,MATCH($D235,Data!$CG:$CG,0)-1,MATCH($E235&amp;"/"&amp;Z$1,Data!$1:$1,0)-1)=0,"",OFFSET(Data!$A$1,MATCH($D235,Data!$CG:$CG,0)-1,MATCH($E235&amp;"/"&amp;Z$1,Data!$1:$1,0)-1)))</f>
        <v/>
      </c>
      <c r="AA235" s="252" t="str">
        <f ca="1">IF(ISERROR(OFFSET(Data!$A$1,MATCH($D235,Data!$CG:$CG,0)-1,MATCH($E235&amp;"/"&amp;AA$1,Data!$1:$1,0)-1))=TRUE,"",IF(OFFSET(Data!$A$1,MATCH($D235,Data!$CG:$CG,0)-1,MATCH($E235&amp;"/"&amp;AA$1,Data!$1:$1,0)-1)=0,"",OFFSET(Data!$A$1,MATCH($D235,Data!$CG:$CG,0)-1,MATCH($E235&amp;"/"&amp;AA$1,Data!$1:$1,0)-1)))</f>
        <v/>
      </c>
      <c r="AB235" s="252" t="str">
        <f ca="1">IF(ISERROR(OFFSET(Data!$A$1,MATCH($D235,Data!$CG:$CG,0)-1,MATCH($E235&amp;"/"&amp;AB$1,Data!$1:$1,0)-1))=TRUE,"",IF(OFFSET(Data!$A$1,MATCH($D235,Data!$CG:$CG,0)-1,MATCH($E235&amp;"/"&amp;AB$1,Data!$1:$1,0)-1)=0,"",OFFSET(Data!$A$1,MATCH($D235,Data!$CG:$CG,0)-1,MATCH($E235&amp;"/"&amp;AB$1,Data!$1:$1,0)-1)))</f>
        <v/>
      </c>
      <c r="AC235" s="252" t="str">
        <f ca="1">IF(ISERROR(OFFSET(Data!$A$1,MATCH($D235,Data!$CG:$CG,0)-1,MATCH($E235&amp;"/"&amp;AC$1,Data!$1:$1,0)-1))=TRUE,"",IF(OFFSET(Data!$A$1,MATCH($D235,Data!$CG:$CG,0)-1,MATCH($E235&amp;"/"&amp;AC$1,Data!$1:$1,0)-1)=0,"",OFFSET(Data!$A$1,MATCH($D235,Data!$CG:$CG,0)-1,MATCH($E235&amp;"/"&amp;AC$1,Data!$1:$1,0)-1)))</f>
        <v/>
      </c>
      <c r="AD235" s="252" t="str">
        <f ca="1">IF(ISERROR(OFFSET(Data!$A$1,MATCH($D235,Data!$CG:$CG,0)-1,MATCH($E235&amp;"/"&amp;AD$1,Data!$1:$1,0)-1))=TRUE,"",IF(OFFSET(Data!$A$1,MATCH($D235,Data!$CG:$CG,0)-1,MATCH($E235&amp;"/"&amp;AD$1,Data!$1:$1,0)-1)=0,"",OFFSET(Data!$A$1,MATCH($D235,Data!$CG:$CG,0)-1,MATCH($E235&amp;"/"&amp;AD$1,Data!$1:$1,0)-1)))</f>
        <v/>
      </c>
      <c r="AE235" s="252" t="str">
        <f ca="1">IF(ISERROR(OFFSET(Data!$A$1,MATCH($D235,Data!$CG:$CG,0)-1,MATCH($E235&amp;"/"&amp;AE$1,Data!$1:$1,0)-1))=TRUE,"",IF(OFFSET(Data!$A$1,MATCH($D235,Data!$CG:$CG,0)-1,MATCH($E235&amp;"/"&amp;AE$1,Data!$1:$1,0)-1)=0,"",OFFSET(Data!$A$1,MATCH($D235,Data!$CG:$CG,0)-1,MATCH($E235&amp;"/"&amp;AE$1,Data!$1:$1,0)-1)))</f>
        <v/>
      </c>
      <c r="AF235" s="253" t="str">
        <f ca="1">IF(ISERROR(OFFSET(Data!$A$1,MATCH($D235,Data!$CG:$CG,0)-1,MATCH($E235&amp;"/"&amp;AF$1,Data!$1:$1,0)-1))=TRUE,"",IF(OFFSET(Data!$A$1,MATCH($D235,Data!$CG:$CG,0)-1,MATCH($E235&amp;"/"&amp;AF$1,Data!$1:$1,0)-1)=0,"",OFFSET(Data!$A$1,MATCH($D235,Data!$CG:$CG,0)-1,MATCH($E235&amp;"/"&amp;AF$1,Data!$1:$1,0)-1)))</f>
        <v/>
      </c>
      <c r="AG235" s="212">
        <f t="shared" ca="1" si="8"/>
        <v>0</v>
      </c>
      <c r="AH235" s="213">
        <f ca="1">SUM(AG234:AG235)</f>
        <v>0</v>
      </c>
    </row>
    <row r="236" spans="1:34" ht="15" hidden="1" customHeight="1" x14ac:dyDescent="0.25">
      <c r="A236" s="446"/>
      <c r="B236" s="449"/>
      <c r="C236" s="452"/>
      <c r="D236" s="28" t="e">
        <f>IF(C236&lt;&gt;"",C236,D235)</f>
        <v>#N/A</v>
      </c>
      <c r="E236" s="29" t="s">
        <v>23</v>
      </c>
      <c r="F236" s="254" t="str">
        <f ca="1">IF(ISERROR(OFFSET(Data!$A$1,MATCH($D236,Data!$CG:$CG,0)-1,MATCH($E236&amp;"/"&amp;F$1,Data!$1:$1,0)-1))=TRUE,"",IF(OFFSET(Data!$A$1,MATCH($D236,Data!$CG:$CG,0)-1,MATCH($E236&amp;"/"&amp;F$1,Data!$1:$1,0)-1)=0,"",OFFSET(Data!$A$1,MATCH($D236,Data!$CG:$CG,0)-1,MATCH($E236&amp;"/"&amp;F$1,Data!$1:$1,0)-1)))</f>
        <v/>
      </c>
      <c r="G236" s="252" t="str">
        <f ca="1">IF(ISERROR(OFFSET(Data!$A$1,MATCH($D236,Data!$CG:$CG,0)-1,MATCH($E236&amp;"/"&amp;G$1,Data!$1:$1,0)-1))=TRUE,"",IF(OFFSET(Data!$A$1,MATCH($D236,Data!$CG:$CG,0)-1,MATCH($E236&amp;"/"&amp;G$1,Data!$1:$1,0)-1)=0,"",OFFSET(Data!$A$1,MATCH($D236,Data!$CG:$CG,0)-1,MATCH($E236&amp;"/"&amp;G$1,Data!$1:$1,0)-1)))</f>
        <v/>
      </c>
      <c r="H236" s="252" t="str">
        <f ca="1">IF(ISERROR(OFFSET(Data!$A$1,MATCH($D236,Data!$CG:$CG,0)-1,MATCH($E236&amp;"/"&amp;H$1,Data!$1:$1,0)-1))=TRUE,"",IF(OFFSET(Data!$A$1,MATCH($D236,Data!$CG:$CG,0)-1,MATCH($E236&amp;"/"&amp;H$1,Data!$1:$1,0)-1)=0,"",OFFSET(Data!$A$1,MATCH($D236,Data!$CG:$CG,0)-1,MATCH($E236&amp;"/"&amp;H$1,Data!$1:$1,0)-1)))</f>
        <v/>
      </c>
      <c r="I236" s="252" t="str">
        <f ca="1">IF(ISERROR(OFFSET(Data!$A$1,MATCH($D236,Data!$CG:$CG,0)-1,MATCH($E236&amp;"/"&amp;I$1,Data!$1:$1,0)-1))=TRUE,"",IF(OFFSET(Data!$A$1,MATCH($D236,Data!$CG:$CG,0)-1,MATCH($E236&amp;"/"&amp;I$1,Data!$1:$1,0)-1)=0,"",OFFSET(Data!$A$1,MATCH($D236,Data!$CG:$CG,0)-1,MATCH($E236&amp;"/"&amp;I$1,Data!$1:$1,0)-1)))</f>
        <v/>
      </c>
      <c r="J236" s="252" t="str">
        <f ca="1">IF(ISERROR(OFFSET(Data!$A$1,MATCH($D236,Data!$CG:$CG,0)-1,MATCH($E236&amp;"/"&amp;J$1,Data!$1:$1,0)-1))=TRUE,"",IF(OFFSET(Data!$A$1,MATCH($D236,Data!$CG:$CG,0)-1,MATCH($E236&amp;"/"&amp;J$1,Data!$1:$1,0)-1)=0,"",OFFSET(Data!$A$1,MATCH($D236,Data!$CG:$CG,0)-1,MATCH($E236&amp;"/"&amp;J$1,Data!$1:$1,0)-1)))</f>
        <v/>
      </c>
      <c r="K236" s="252" t="str">
        <f ca="1">IF(ISERROR(OFFSET(Data!$A$1,MATCH($D236,Data!$CG:$CG,0)-1,MATCH($E236&amp;"/"&amp;K$1,Data!$1:$1,0)-1))=TRUE,"",IF(OFFSET(Data!$A$1,MATCH($D236,Data!$CG:$CG,0)-1,MATCH($E236&amp;"/"&amp;K$1,Data!$1:$1,0)-1)=0,"",OFFSET(Data!$A$1,MATCH($D236,Data!$CG:$CG,0)-1,MATCH($E236&amp;"/"&amp;K$1,Data!$1:$1,0)-1)))</f>
        <v/>
      </c>
      <c r="L236" s="252" t="str">
        <f ca="1">IF(ISERROR(OFFSET(Data!$A$1,MATCH($D236,Data!$CG:$CG,0)-1,MATCH($E236&amp;"/"&amp;L$1,Data!$1:$1,0)-1))=TRUE,"",IF(OFFSET(Data!$A$1,MATCH($D236,Data!$CG:$CG,0)-1,MATCH($E236&amp;"/"&amp;L$1,Data!$1:$1,0)-1)=0,"",OFFSET(Data!$A$1,MATCH($D236,Data!$CG:$CG,0)-1,MATCH($E236&amp;"/"&amp;L$1,Data!$1:$1,0)-1)))</f>
        <v/>
      </c>
      <c r="M236" s="252" t="str">
        <f ca="1">IF(ISERROR(OFFSET(Data!$A$1,MATCH($D236,Data!$CG:$CG,0)-1,MATCH($E236&amp;"/"&amp;M$1,Data!$1:$1,0)-1))=TRUE,"",IF(OFFSET(Data!$A$1,MATCH($D236,Data!$CG:$CG,0)-1,MATCH($E236&amp;"/"&amp;M$1,Data!$1:$1,0)-1)=0,"",OFFSET(Data!$A$1,MATCH($D236,Data!$CG:$CG,0)-1,MATCH($E236&amp;"/"&amp;M$1,Data!$1:$1,0)-1)))</f>
        <v/>
      </c>
      <c r="N236" s="252" t="str">
        <f ca="1">IF(ISERROR(OFFSET(Data!$A$1,MATCH($D236,Data!$CG:$CG,0)-1,MATCH($E236&amp;"/"&amp;N$1,Data!$1:$1,0)-1))=TRUE,"",IF(OFFSET(Data!$A$1,MATCH($D236,Data!$CG:$CG,0)-1,MATCH($E236&amp;"/"&amp;N$1,Data!$1:$1,0)-1)=0,"",OFFSET(Data!$A$1,MATCH($D236,Data!$CG:$CG,0)-1,MATCH($E236&amp;"/"&amp;N$1,Data!$1:$1,0)-1)))</f>
        <v/>
      </c>
      <c r="O236" s="252" t="str">
        <f ca="1">IF(ISERROR(OFFSET(Data!$A$1,MATCH($D236,Data!$CG:$CG,0)-1,MATCH($E236&amp;"/"&amp;O$1,Data!$1:$1,0)-1))=TRUE,"",IF(OFFSET(Data!$A$1,MATCH($D236,Data!$CG:$CG,0)-1,MATCH($E236&amp;"/"&amp;O$1,Data!$1:$1,0)-1)=0,"",OFFSET(Data!$A$1,MATCH($D236,Data!$CG:$CG,0)-1,MATCH($E236&amp;"/"&amp;O$1,Data!$1:$1,0)-1)))</f>
        <v/>
      </c>
      <c r="P236" s="252" t="str">
        <f ca="1">IF(ISERROR(OFFSET(Data!$A$1,MATCH($D236,Data!$CG:$CG,0)-1,MATCH($E236&amp;"/"&amp;P$1,Data!$1:$1,0)-1))=TRUE,"",IF(OFFSET(Data!$A$1,MATCH($D236,Data!$CG:$CG,0)-1,MATCH($E236&amp;"/"&amp;P$1,Data!$1:$1,0)-1)=0,"",OFFSET(Data!$A$1,MATCH($D236,Data!$CG:$CG,0)-1,MATCH($E236&amp;"/"&amp;P$1,Data!$1:$1,0)-1)))</f>
        <v/>
      </c>
      <c r="Q236" s="252" t="str">
        <f ca="1">IF(ISERROR(OFFSET(Data!$A$1,MATCH($D236,Data!$CG:$CG,0)-1,MATCH($E236&amp;"/"&amp;Q$1,Data!$1:$1,0)-1))=TRUE,"",IF(OFFSET(Data!$A$1,MATCH($D236,Data!$CG:$CG,0)-1,MATCH($E236&amp;"/"&amp;Q$1,Data!$1:$1,0)-1)=0,"",OFFSET(Data!$A$1,MATCH($D236,Data!$CG:$CG,0)-1,MATCH($E236&amp;"/"&amp;Q$1,Data!$1:$1,0)-1)))</f>
        <v/>
      </c>
      <c r="R236" s="252" t="str">
        <f ca="1">IF(ISERROR(OFFSET(Data!$A$1,MATCH($D236,Data!$CG:$CG,0)-1,MATCH($E236&amp;"/"&amp;R$1,Data!$1:$1,0)-1))=TRUE,"",IF(OFFSET(Data!$A$1,MATCH($D236,Data!$CG:$CG,0)-1,MATCH($E236&amp;"/"&amp;R$1,Data!$1:$1,0)-1)=0,"",OFFSET(Data!$A$1,MATCH($D236,Data!$CG:$CG,0)-1,MATCH($E236&amp;"/"&amp;R$1,Data!$1:$1,0)-1)))</f>
        <v/>
      </c>
      <c r="S236" s="252" t="str">
        <f ca="1">IF(ISERROR(OFFSET(Data!$A$1,MATCH($D236,Data!$CG:$CG,0)-1,MATCH($E236&amp;"/"&amp;S$1,Data!$1:$1,0)-1))=TRUE,"",IF(OFFSET(Data!$A$1,MATCH($D236,Data!$CG:$CG,0)-1,MATCH($E236&amp;"/"&amp;S$1,Data!$1:$1,0)-1)=0,"",OFFSET(Data!$A$1,MATCH($D236,Data!$CG:$CG,0)-1,MATCH($E236&amp;"/"&amp;S$1,Data!$1:$1,0)-1)))</f>
        <v/>
      </c>
      <c r="T236" s="252" t="str">
        <f ca="1">IF(ISERROR(OFFSET(Data!$A$1,MATCH($D236,Data!$CG:$CG,0)-1,MATCH($E236&amp;"/"&amp;T$1,Data!$1:$1,0)-1))=TRUE,"",IF(OFFSET(Data!$A$1,MATCH($D236,Data!$CG:$CG,0)-1,MATCH($E236&amp;"/"&amp;T$1,Data!$1:$1,0)-1)=0,"",OFFSET(Data!$A$1,MATCH($D236,Data!$CG:$CG,0)-1,MATCH($E236&amp;"/"&amp;T$1,Data!$1:$1,0)-1)))</f>
        <v/>
      </c>
      <c r="U236" s="252" t="str">
        <f ca="1">IF(ISERROR(OFFSET(Data!$A$1,MATCH($D236,Data!$CG:$CG,0)-1,MATCH($E236&amp;"/"&amp;U$1,Data!$1:$1,0)-1))=TRUE,"",IF(OFFSET(Data!$A$1,MATCH($D236,Data!$CG:$CG,0)-1,MATCH($E236&amp;"/"&amp;U$1,Data!$1:$1,0)-1)=0,"",OFFSET(Data!$A$1,MATCH($D236,Data!$CG:$CG,0)-1,MATCH($E236&amp;"/"&amp;U$1,Data!$1:$1,0)-1)))</f>
        <v/>
      </c>
      <c r="V236" s="252" t="str">
        <f ca="1">IF(ISERROR(OFFSET(Data!$A$1,MATCH($D236,Data!$CG:$CG,0)-1,MATCH($E236&amp;"/"&amp;V$1,Data!$1:$1,0)-1))=TRUE,"",IF(OFFSET(Data!$A$1,MATCH($D236,Data!$CG:$CG,0)-1,MATCH($E236&amp;"/"&amp;V$1,Data!$1:$1,0)-1)=0,"",OFFSET(Data!$A$1,MATCH($D236,Data!$CG:$CG,0)-1,MATCH($E236&amp;"/"&amp;V$1,Data!$1:$1,0)-1)))</f>
        <v/>
      </c>
      <c r="W236" s="269" t="str">
        <f ca="1">IF(ISERROR(OFFSET(Data!$A$1,MATCH($D236,Data!$CG:$CG,0)-1,MATCH($E236&amp;"/"&amp;W$1,Data!$1:$1,0)-1))=TRUE,"",IF(OFFSET(Data!$A$1,MATCH($D236,Data!$CG:$CG,0)-1,MATCH($E236&amp;"/"&amp;W$1,Data!$1:$1,0)-1)=0,"",OFFSET(Data!$A$1,MATCH($D236,Data!$CG:$CG,0)-1,MATCH($E236&amp;"/"&amp;W$1,Data!$1:$1,0)-1)))</f>
        <v/>
      </c>
      <c r="X236" s="252" t="str">
        <f ca="1">IF(ISERROR(OFFSET(Data!$A$1,MATCH($D236,Data!$CG:$CG,0)-1,MATCH($E236&amp;"/"&amp;X$1,Data!$1:$1,0)-1))=TRUE,"",IF(OFFSET(Data!$A$1,MATCH($D236,Data!$CG:$CG,0)-1,MATCH($E236&amp;"/"&amp;X$1,Data!$1:$1,0)-1)=0,"",OFFSET(Data!$A$1,MATCH($D236,Data!$CG:$CG,0)-1,MATCH($E236&amp;"/"&amp;X$1,Data!$1:$1,0)-1)))</f>
        <v/>
      </c>
      <c r="Y236" s="252" t="str">
        <f ca="1">IF(ISERROR(OFFSET(Data!$A$1,MATCH($D236,Data!$CG:$CG,0)-1,MATCH($E236&amp;"/"&amp;Y$1,Data!$1:$1,0)-1))=TRUE,"",IF(OFFSET(Data!$A$1,MATCH($D236,Data!$CG:$CG,0)-1,MATCH($E236&amp;"/"&amp;Y$1,Data!$1:$1,0)-1)=0,"",OFFSET(Data!$A$1,MATCH($D236,Data!$CG:$CG,0)-1,MATCH($E236&amp;"/"&amp;Y$1,Data!$1:$1,0)-1)))</f>
        <v/>
      </c>
      <c r="Z236" s="252" t="str">
        <f ca="1">IF(ISERROR(OFFSET(Data!$A$1,MATCH($D236,Data!$CG:$CG,0)-1,MATCH($E236&amp;"/"&amp;Z$1,Data!$1:$1,0)-1))=TRUE,"",IF(OFFSET(Data!$A$1,MATCH($D236,Data!$CG:$CG,0)-1,MATCH($E236&amp;"/"&amp;Z$1,Data!$1:$1,0)-1)=0,"",OFFSET(Data!$A$1,MATCH($D236,Data!$CG:$CG,0)-1,MATCH($E236&amp;"/"&amp;Z$1,Data!$1:$1,0)-1)))</f>
        <v/>
      </c>
      <c r="AA236" s="252" t="str">
        <f ca="1">IF(ISERROR(OFFSET(Data!$A$1,MATCH($D236,Data!$CG:$CG,0)-1,MATCH($E236&amp;"/"&amp;AA$1,Data!$1:$1,0)-1))=TRUE,"",IF(OFFSET(Data!$A$1,MATCH($D236,Data!$CG:$CG,0)-1,MATCH($E236&amp;"/"&amp;AA$1,Data!$1:$1,0)-1)=0,"",OFFSET(Data!$A$1,MATCH($D236,Data!$CG:$CG,0)-1,MATCH($E236&amp;"/"&amp;AA$1,Data!$1:$1,0)-1)))</f>
        <v/>
      </c>
      <c r="AB236" s="252" t="str">
        <f ca="1">IF(ISERROR(OFFSET(Data!$A$1,MATCH($D236,Data!$CG:$CG,0)-1,MATCH($E236&amp;"/"&amp;AB$1,Data!$1:$1,0)-1))=TRUE,"",IF(OFFSET(Data!$A$1,MATCH($D236,Data!$CG:$CG,0)-1,MATCH($E236&amp;"/"&amp;AB$1,Data!$1:$1,0)-1)=0,"",OFFSET(Data!$A$1,MATCH($D236,Data!$CG:$CG,0)-1,MATCH($E236&amp;"/"&amp;AB$1,Data!$1:$1,0)-1)))</f>
        <v/>
      </c>
      <c r="AC236" s="252" t="str">
        <f ca="1">IF(ISERROR(OFFSET(Data!$A$1,MATCH($D236,Data!$CG:$CG,0)-1,MATCH($E236&amp;"/"&amp;AC$1,Data!$1:$1,0)-1))=TRUE,"",IF(OFFSET(Data!$A$1,MATCH($D236,Data!$CG:$CG,0)-1,MATCH($E236&amp;"/"&amp;AC$1,Data!$1:$1,0)-1)=0,"",OFFSET(Data!$A$1,MATCH($D236,Data!$CG:$CG,0)-1,MATCH($E236&amp;"/"&amp;AC$1,Data!$1:$1,0)-1)))</f>
        <v/>
      </c>
      <c r="AD236" s="252" t="str">
        <f ca="1">IF(ISERROR(OFFSET(Data!$A$1,MATCH($D236,Data!$CG:$CG,0)-1,MATCH($E236&amp;"/"&amp;AD$1,Data!$1:$1,0)-1))=TRUE,"",IF(OFFSET(Data!$A$1,MATCH($D236,Data!$CG:$CG,0)-1,MATCH($E236&amp;"/"&amp;AD$1,Data!$1:$1,0)-1)=0,"",OFFSET(Data!$A$1,MATCH($D236,Data!$CG:$CG,0)-1,MATCH($E236&amp;"/"&amp;AD$1,Data!$1:$1,0)-1)))</f>
        <v/>
      </c>
      <c r="AE236" s="252" t="str">
        <f ca="1">IF(ISERROR(OFFSET(Data!$A$1,MATCH($D236,Data!$CG:$CG,0)-1,MATCH($E236&amp;"/"&amp;AE$1,Data!$1:$1,0)-1))=TRUE,"",IF(OFFSET(Data!$A$1,MATCH($D236,Data!$CG:$CG,0)-1,MATCH($E236&amp;"/"&amp;AE$1,Data!$1:$1,0)-1)=0,"",OFFSET(Data!$A$1,MATCH($D236,Data!$CG:$CG,0)-1,MATCH($E236&amp;"/"&amp;AE$1,Data!$1:$1,0)-1)))</f>
        <v/>
      </c>
      <c r="AF236" s="253" t="str">
        <f ca="1">IF(ISERROR(OFFSET(Data!$A$1,MATCH($D236,Data!$CG:$CG,0)-1,MATCH($E236&amp;"/"&amp;AF$1,Data!$1:$1,0)-1))=TRUE,"",IF(OFFSET(Data!$A$1,MATCH($D236,Data!$CG:$CG,0)-1,MATCH($E236&amp;"/"&amp;AF$1,Data!$1:$1,0)-1)=0,"",OFFSET(Data!$A$1,MATCH($D236,Data!$CG:$CG,0)-1,MATCH($E236&amp;"/"&amp;AF$1,Data!$1:$1,0)-1)))</f>
        <v/>
      </c>
      <c r="AG236" s="212">
        <f t="shared" ca="1" si="8"/>
        <v>0</v>
      </c>
      <c r="AH236" s="213">
        <f ca="1">SUM(AG234:AG236)</f>
        <v>0</v>
      </c>
    </row>
    <row r="237" spans="1:34" ht="15.75" hidden="1" customHeight="1" x14ac:dyDescent="0.25">
      <c r="A237" s="446"/>
      <c r="B237" s="449"/>
      <c r="C237" s="452"/>
      <c r="D237" s="28" t="e">
        <f>IF(C237&lt;&gt;"",C237,D236)</f>
        <v>#N/A</v>
      </c>
      <c r="E237" s="29" t="s">
        <v>24</v>
      </c>
      <c r="F237" s="254" t="str">
        <f ca="1">IF(ISERROR(OFFSET(Data!$A$1,MATCH($D237,Data!$CG:$CG,0)-1,MATCH($E237&amp;"/"&amp;F$1,Data!$1:$1,0)-1))=TRUE,"",IF(OFFSET(Data!$A$1,MATCH($D237,Data!$CG:$CG,0)-1,MATCH($E237&amp;"/"&amp;F$1,Data!$1:$1,0)-1)=0,"",OFFSET(Data!$A$1,MATCH($D237,Data!$CG:$CG,0)-1,MATCH($E237&amp;"/"&amp;F$1,Data!$1:$1,0)-1)))</f>
        <v/>
      </c>
      <c r="G237" s="252" t="str">
        <f ca="1">IF(ISERROR(OFFSET(Data!$A$1,MATCH($D237,Data!$CG:$CG,0)-1,MATCH($E237&amp;"/"&amp;G$1,Data!$1:$1,0)-1))=TRUE,"",IF(OFFSET(Data!$A$1,MATCH($D237,Data!$CG:$CG,0)-1,MATCH($E237&amp;"/"&amp;G$1,Data!$1:$1,0)-1)=0,"",OFFSET(Data!$A$1,MATCH($D237,Data!$CG:$CG,0)-1,MATCH($E237&amp;"/"&amp;G$1,Data!$1:$1,0)-1)))</f>
        <v/>
      </c>
      <c r="H237" s="252" t="str">
        <f ca="1">IF(ISERROR(OFFSET(Data!$A$1,MATCH($D237,Data!$CG:$CG,0)-1,MATCH($E237&amp;"/"&amp;H$1,Data!$1:$1,0)-1))=TRUE,"",IF(OFFSET(Data!$A$1,MATCH($D237,Data!$CG:$CG,0)-1,MATCH($E237&amp;"/"&amp;H$1,Data!$1:$1,0)-1)=0,"",OFFSET(Data!$A$1,MATCH($D237,Data!$CG:$CG,0)-1,MATCH($E237&amp;"/"&amp;H$1,Data!$1:$1,0)-1)))</f>
        <v/>
      </c>
      <c r="I237" s="252" t="str">
        <f ca="1">IF(ISERROR(OFFSET(Data!$A$1,MATCH($D237,Data!$CG:$CG,0)-1,MATCH($E237&amp;"/"&amp;I$1,Data!$1:$1,0)-1))=TRUE,"",IF(OFFSET(Data!$A$1,MATCH($D237,Data!$CG:$CG,0)-1,MATCH($E237&amp;"/"&amp;I$1,Data!$1:$1,0)-1)=0,"",OFFSET(Data!$A$1,MATCH($D237,Data!$CG:$CG,0)-1,MATCH($E237&amp;"/"&amp;I$1,Data!$1:$1,0)-1)))</f>
        <v/>
      </c>
      <c r="J237" s="252" t="str">
        <f ca="1">IF(ISERROR(OFFSET(Data!$A$1,MATCH($D237,Data!$CG:$CG,0)-1,MATCH($E237&amp;"/"&amp;J$1,Data!$1:$1,0)-1))=TRUE,"",IF(OFFSET(Data!$A$1,MATCH($D237,Data!$CG:$CG,0)-1,MATCH($E237&amp;"/"&amp;J$1,Data!$1:$1,0)-1)=0,"",OFFSET(Data!$A$1,MATCH($D237,Data!$CG:$CG,0)-1,MATCH($E237&amp;"/"&amp;J$1,Data!$1:$1,0)-1)))</f>
        <v/>
      </c>
      <c r="K237" s="252" t="str">
        <f ca="1">IF(ISERROR(OFFSET(Data!$A$1,MATCH($D237,Data!$CG:$CG,0)-1,MATCH($E237&amp;"/"&amp;K$1,Data!$1:$1,0)-1))=TRUE,"",IF(OFFSET(Data!$A$1,MATCH($D237,Data!$CG:$CG,0)-1,MATCH($E237&amp;"/"&amp;K$1,Data!$1:$1,0)-1)=0,"",OFFSET(Data!$A$1,MATCH($D237,Data!$CG:$CG,0)-1,MATCH($E237&amp;"/"&amp;K$1,Data!$1:$1,0)-1)))</f>
        <v/>
      </c>
      <c r="L237" s="252" t="str">
        <f ca="1">IF(ISERROR(OFFSET(Data!$A$1,MATCH($D237,Data!$CG:$CG,0)-1,MATCH($E237&amp;"/"&amp;L$1,Data!$1:$1,0)-1))=TRUE,"",IF(OFFSET(Data!$A$1,MATCH($D237,Data!$CG:$CG,0)-1,MATCH($E237&amp;"/"&amp;L$1,Data!$1:$1,0)-1)=0,"",OFFSET(Data!$A$1,MATCH($D237,Data!$CG:$CG,0)-1,MATCH($E237&amp;"/"&amp;L$1,Data!$1:$1,0)-1)))</f>
        <v/>
      </c>
      <c r="M237" s="252" t="str">
        <f ca="1">IF(ISERROR(OFFSET(Data!$A$1,MATCH($D237,Data!$CG:$CG,0)-1,MATCH($E237&amp;"/"&amp;M$1,Data!$1:$1,0)-1))=TRUE,"",IF(OFFSET(Data!$A$1,MATCH($D237,Data!$CG:$CG,0)-1,MATCH($E237&amp;"/"&amp;M$1,Data!$1:$1,0)-1)=0,"",OFFSET(Data!$A$1,MATCH($D237,Data!$CG:$CG,0)-1,MATCH($E237&amp;"/"&amp;M$1,Data!$1:$1,0)-1)))</f>
        <v/>
      </c>
      <c r="N237" s="252" t="str">
        <f ca="1">IF(ISERROR(OFFSET(Data!$A$1,MATCH($D237,Data!$CG:$CG,0)-1,MATCH($E237&amp;"/"&amp;N$1,Data!$1:$1,0)-1))=TRUE,"",IF(OFFSET(Data!$A$1,MATCH($D237,Data!$CG:$CG,0)-1,MATCH($E237&amp;"/"&amp;N$1,Data!$1:$1,0)-1)=0,"",OFFSET(Data!$A$1,MATCH($D237,Data!$CG:$CG,0)-1,MATCH($E237&amp;"/"&amp;N$1,Data!$1:$1,0)-1)))</f>
        <v/>
      </c>
      <c r="O237" s="252" t="str">
        <f ca="1">IF(ISERROR(OFFSET(Data!$A$1,MATCH($D237,Data!$CG:$CG,0)-1,MATCH($E237&amp;"/"&amp;O$1,Data!$1:$1,0)-1))=TRUE,"",IF(OFFSET(Data!$A$1,MATCH($D237,Data!$CG:$CG,0)-1,MATCH($E237&amp;"/"&amp;O$1,Data!$1:$1,0)-1)=0,"",OFFSET(Data!$A$1,MATCH($D237,Data!$CG:$CG,0)-1,MATCH($E237&amp;"/"&amp;O$1,Data!$1:$1,0)-1)))</f>
        <v/>
      </c>
      <c r="P237" s="252" t="str">
        <f ca="1">IF(ISERROR(OFFSET(Data!$A$1,MATCH($D237,Data!$CG:$CG,0)-1,MATCH($E237&amp;"/"&amp;P$1,Data!$1:$1,0)-1))=TRUE,"",IF(OFFSET(Data!$A$1,MATCH($D237,Data!$CG:$CG,0)-1,MATCH($E237&amp;"/"&amp;P$1,Data!$1:$1,0)-1)=0,"",OFFSET(Data!$A$1,MATCH($D237,Data!$CG:$CG,0)-1,MATCH($E237&amp;"/"&amp;P$1,Data!$1:$1,0)-1)))</f>
        <v/>
      </c>
      <c r="Q237" s="252" t="str">
        <f ca="1">IF(ISERROR(OFFSET(Data!$A$1,MATCH($D237,Data!$CG:$CG,0)-1,MATCH($E237&amp;"/"&amp;Q$1,Data!$1:$1,0)-1))=TRUE,"",IF(OFFSET(Data!$A$1,MATCH($D237,Data!$CG:$CG,0)-1,MATCH($E237&amp;"/"&amp;Q$1,Data!$1:$1,0)-1)=0,"",OFFSET(Data!$A$1,MATCH($D237,Data!$CG:$CG,0)-1,MATCH($E237&amp;"/"&amp;Q$1,Data!$1:$1,0)-1)))</f>
        <v/>
      </c>
      <c r="R237" s="252" t="str">
        <f ca="1">IF(ISERROR(OFFSET(Data!$A$1,MATCH($D237,Data!$CG:$CG,0)-1,MATCH($E237&amp;"/"&amp;R$1,Data!$1:$1,0)-1))=TRUE,"",IF(OFFSET(Data!$A$1,MATCH($D237,Data!$CG:$CG,0)-1,MATCH($E237&amp;"/"&amp;R$1,Data!$1:$1,0)-1)=0,"",OFFSET(Data!$A$1,MATCH($D237,Data!$CG:$CG,0)-1,MATCH($E237&amp;"/"&amp;R$1,Data!$1:$1,0)-1)))</f>
        <v/>
      </c>
      <c r="S237" s="252" t="str">
        <f ca="1">IF(ISERROR(OFFSET(Data!$A$1,MATCH($D237,Data!$CG:$CG,0)-1,MATCH($E237&amp;"/"&amp;S$1,Data!$1:$1,0)-1))=TRUE,"",IF(OFFSET(Data!$A$1,MATCH($D237,Data!$CG:$CG,0)-1,MATCH($E237&amp;"/"&amp;S$1,Data!$1:$1,0)-1)=0,"",OFFSET(Data!$A$1,MATCH($D237,Data!$CG:$CG,0)-1,MATCH($E237&amp;"/"&amp;S$1,Data!$1:$1,0)-1)))</f>
        <v/>
      </c>
      <c r="T237" s="252" t="str">
        <f ca="1">IF(ISERROR(OFFSET(Data!$A$1,MATCH($D237,Data!$CG:$CG,0)-1,MATCH($E237&amp;"/"&amp;T$1,Data!$1:$1,0)-1))=TRUE,"",IF(OFFSET(Data!$A$1,MATCH($D237,Data!$CG:$CG,0)-1,MATCH($E237&amp;"/"&amp;T$1,Data!$1:$1,0)-1)=0,"",OFFSET(Data!$A$1,MATCH($D237,Data!$CG:$CG,0)-1,MATCH($E237&amp;"/"&amp;T$1,Data!$1:$1,0)-1)))</f>
        <v/>
      </c>
      <c r="U237" s="252" t="str">
        <f ca="1">IF(ISERROR(OFFSET(Data!$A$1,MATCH($D237,Data!$CG:$CG,0)-1,MATCH($E237&amp;"/"&amp;U$1,Data!$1:$1,0)-1))=TRUE,"",IF(OFFSET(Data!$A$1,MATCH($D237,Data!$CG:$CG,0)-1,MATCH($E237&amp;"/"&amp;U$1,Data!$1:$1,0)-1)=0,"",OFFSET(Data!$A$1,MATCH($D237,Data!$CG:$CG,0)-1,MATCH($E237&amp;"/"&amp;U$1,Data!$1:$1,0)-1)))</f>
        <v/>
      </c>
      <c r="V237" s="252" t="str">
        <f ca="1">IF(ISERROR(OFFSET(Data!$A$1,MATCH($D237,Data!$CG:$CG,0)-1,MATCH($E237&amp;"/"&amp;V$1,Data!$1:$1,0)-1))=TRUE,"",IF(OFFSET(Data!$A$1,MATCH($D237,Data!$CG:$CG,0)-1,MATCH($E237&amp;"/"&amp;V$1,Data!$1:$1,0)-1)=0,"",OFFSET(Data!$A$1,MATCH($D237,Data!$CG:$CG,0)-1,MATCH($E237&amp;"/"&amp;V$1,Data!$1:$1,0)-1)))</f>
        <v/>
      </c>
      <c r="W237" s="269" t="str">
        <f ca="1">IF(ISERROR(OFFSET(Data!$A$1,MATCH($D237,Data!$CG:$CG,0)-1,MATCH($E237&amp;"/"&amp;W$1,Data!$1:$1,0)-1))=TRUE,"",IF(OFFSET(Data!$A$1,MATCH($D237,Data!$CG:$CG,0)-1,MATCH($E237&amp;"/"&amp;W$1,Data!$1:$1,0)-1)=0,"",OFFSET(Data!$A$1,MATCH($D237,Data!$CG:$CG,0)-1,MATCH($E237&amp;"/"&amp;W$1,Data!$1:$1,0)-1)))</f>
        <v/>
      </c>
      <c r="X237" s="252" t="str">
        <f ca="1">IF(ISERROR(OFFSET(Data!$A$1,MATCH($D237,Data!$CG:$CG,0)-1,MATCH($E237&amp;"/"&amp;X$1,Data!$1:$1,0)-1))=TRUE,"",IF(OFFSET(Data!$A$1,MATCH($D237,Data!$CG:$CG,0)-1,MATCH($E237&amp;"/"&amp;X$1,Data!$1:$1,0)-1)=0,"",OFFSET(Data!$A$1,MATCH($D237,Data!$CG:$CG,0)-1,MATCH($E237&amp;"/"&amp;X$1,Data!$1:$1,0)-1)))</f>
        <v/>
      </c>
      <c r="Y237" s="252" t="str">
        <f ca="1">IF(ISERROR(OFFSET(Data!$A$1,MATCH($D237,Data!$CG:$CG,0)-1,MATCH($E237&amp;"/"&amp;Y$1,Data!$1:$1,0)-1))=TRUE,"",IF(OFFSET(Data!$A$1,MATCH($D237,Data!$CG:$CG,0)-1,MATCH($E237&amp;"/"&amp;Y$1,Data!$1:$1,0)-1)=0,"",OFFSET(Data!$A$1,MATCH($D237,Data!$CG:$CG,0)-1,MATCH($E237&amp;"/"&amp;Y$1,Data!$1:$1,0)-1)))</f>
        <v/>
      </c>
      <c r="Z237" s="252" t="str">
        <f ca="1">IF(ISERROR(OFFSET(Data!$A$1,MATCH($D237,Data!$CG:$CG,0)-1,MATCH($E237&amp;"/"&amp;Z$1,Data!$1:$1,0)-1))=TRUE,"",IF(OFFSET(Data!$A$1,MATCH($D237,Data!$CG:$CG,0)-1,MATCH($E237&amp;"/"&amp;Z$1,Data!$1:$1,0)-1)=0,"",OFFSET(Data!$A$1,MATCH($D237,Data!$CG:$CG,0)-1,MATCH($E237&amp;"/"&amp;Z$1,Data!$1:$1,0)-1)))</f>
        <v/>
      </c>
      <c r="AA237" s="252" t="str">
        <f ca="1">IF(ISERROR(OFFSET(Data!$A$1,MATCH($D237,Data!$CG:$CG,0)-1,MATCH($E237&amp;"/"&amp;AA$1,Data!$1:$1,0)-1))=TRUE,"",IF(OFFSET(Data!$A$1,MATCH($D237,Data!$CG:$CG,0)-1,MATCH($E237&amp;"/"&amp;AA$1,Data!$1:$1,0)-1)=0,"",OFFSET(Data!$A$1,MATCH($D237,Data!$CG:$CG,0)-1,MATCH($E237&amp;"/"&amp;AA$1,Data!$1:$1,0)-1)))</f>
        <v/>
      </c>
      <c r="AB237" s="252" t="str">
        <f ca="1">IF(ISERROR(OFFSET(Data!$A$1,MATCH($D237,Data!$CG:$CG,0)-1,MATCH($E237&amp;"/"&amp;AB$1,Data!$1:$1,0)-1))=TRUE,"",IF(OFFSET(Data!$A$1,MATCH($D237,Data!$CG:$CG,0)-1,MATCH($E237&amp;"/"&amp;AB$1,Data!$1:$1,0)-1)=0,"",OFFSET(Data!$A$1,MATCH($D237,Data!$CG:$CG,0)-1,MATCH($E237&amp;"/"&amp;AB$1,Data!$1:$1,0)-1)))</f>
        <v/>
      </c>
      <c r="AC237" s="252" t="str">
        <f ca="1">IF(ISERROR(OFFSET(Data!$A$1,MATCH($D237,Data!$CG:$CG,0)-1,MATCH($E237&amp;"/"&amp;AC$1,Data!$1:$1,0)-1))=TRUE,"",IF(OFFSET(Data!$A$1,MATCH($D237,Data!$CG:$CG,0)-1,MATCH($E237&amp;"/"&amp;AC$1,Data!$1:$1,0)-1)=0,"",OFFSET(Data!$A$1,MATCH($D237,Data!$CG:$CG,0)-1,MATCH($E237&amp;"/"&amp;AC$1,Data!$1:$1,0)-1)))</f>
        <v/>
      </c>
      <c r="AD237" s="252" t="str">
        <f ca="1">IF(ISERROR(OFFSET(Data!$A$1,MATCH($D237,Data!$CG:$CG,0)-1,MATCH($E237&amp;"/"&amp;AD$1,Data!$1:$1,0)-1))=TRUE,"",IF(OFFSET(Data!$A$1,MATCH($D237,Data!$CG:$CG,0)-1,MATCH($E237&amp;"/"&amp;AD$1,Data!$1:$1,0)-1)=0,"",OFFSET(Data!$A$1,MATCH($D237,Data!$CG:$CG,0)-1,MATCH($E237&amp;"/"&amp;AD$1,Data!$1:$1,0)-1)))</f>
        <v/>
      </c>
      <c r="AE237" s="252" t="str">
        <f ca="1">IF(ISERROR(OFFSET(Data!$A$1,MATCH($D237,Data!$CG:$CG,0)-1,MATCH($E237&amp;"/"&amp;AE$1,Data!$1:$1,0)-1))=TRUE,"",IF(OFFSET(Data!$A$1,MATCH($D237,Data!$CG:$CG,0)-1,MATCH($E237&amp;"/"&amp;AE$1,Data!$1:$1,0)-1)=0,"",OFFSET(Data!$A$1,MATCH($D237,Data!$CG:$CG,0)-1,MATCH($E237&amp;"/"&amp;AE$1,Data!$1:$1,0)-1)))</f>
        <v/>
      </c>
      <c r="AF237" s="253" t="str">
        <f ca="1">IF(ISERROR(OFFSET(Data!$A$1,MATCH($D237,Data!$CG:$CG,0)-1,MATCH($E237&amp;"/"&amp;AF$1,Data!$1:$1,0)-1))=TRUE,"",IF(OFFSET(Data!$A$1,MATCH($D237,Data!$CG:$CG,0)-1,MATCH($E237&amp;"/"&amp;AF$1,Data!$1:$1,0)-1)=0,"",OFFSET(Data!$A$1,MATCH($D237,Data!$CG:$CG,0)-1,MATCH($E237&amp;"/"&amp;AF$1,Data!$1:$1,0)-1)))</f>
        <v/>
      </c>
      <c r="AG237" s="212">
        <f t="shared" ca="1" si="8"/>
        <v>0</v>
      </c>
      <c r="AH237" s="213">
        <f ca="1">SUM(AG234:AG237)</f>
        <v>0</v>
      </c>
    </row>
    <row r="238" spans="1:34" ht="15.75" hidden="1" customHeight="1" thickBot="1" x14ac:dyDescent="0.3">
      <c r="A238" s="447"/>
      <c r="B238" s="450"/>
      <c r="C238" s="453"/>
      <c r="D238" s="30" t="e">
        <f>IF(C238&lt;&gt;"",C238,D237)</f>
        <v>#N/A</v>
      </c>
      <c r="E238" s="31" t="s">
        <v>25</v>
      </c>
      <c r="F238" s="255" t="str">
        <f ca="1">IF(ISERROR(OFFSET(Data!$A$1,MATCH($D238,Data!$CG:$CG,0)-1,MATCH($E238&amp;"/"&amp;F$1,Data!$1:$1,0)-1))=TRUE,"",IF(OFFSET(Data!$A$1,MATCH($D238,Data!$CG:$CG,0)-1,MATCH($E238&amp;"/"&amp;F$1,Data!$1:$1,0)-1)=0,"",OFFSET(Data!$A$1,MATCH($D238,Data!$CG:$CG,0)-1,MATCH($E238&amp;"/"&amp;F$1,Data!$1:$1,0)-1)))</f>
        <v/>
      </c>
      <c r="G238" s="256" t="str">
        <f ca="1">IF(ISERROR(OFFSET(Data!$A$1,MATCH($D238,Data!$CG:$CG,0)-1,MATCH($E238&amp;"/"&amp;G$1,Data!$1:$1,0)-1))=TRUE,"",IF(OFFSET(Data!$A$1,MATCH($D238,Data!$CG:$CG,0)-1,MATCH($E238&amp;"/"&amp;G$1,Data!$1:$1,0)-1)=0,"",OFFSET(Data!$A$1,MATCH($D238,Data!$CG:$CG,0)-1,MATCH($E238&amp;"/"&amp;G$1,Data!$1:$1,0)-1)))</f>
        <v/>
      </c>
      <c r="H238" s="256" t="str">
        <f ca="1">IF(ISERROR(OFFSET(Data!$A$1,MATCH($D238,Data!$CG:$CG,0)-1,MATCH($E238&amp;"/"&amp;H$1,Data!$1:$1,0)-1))=TRUE,"",IF(OFFSET(Data!$A$1,MATCH($D238,Data!$CG:$CG,0)-1,MATCH($E238&amp;"/"&amp;H$1,Data!$1:$1,0)-1)=0,"",OFFSET(Data!$A$1,MATCH($D238,Data!$CG:$CG,0)-1,MATCH($E238&amp;"/"&amp;H$1,Data!$1:$1,0)-1)))</f>
        <v/>
      </c>
      <c r="I238" s="256" t="str">
        <f ca="1">IF(ISERROR(OFFSET(Data!$A$1,MATCH($D238,Data!$CG:$CG,0)-1,MATCH($E238&amp;"/"&amp;I$1,Data!$1:$1,0)-1))=TRUE,"",IF(OFFSET(Data!$A$1,MATCH($D238,Data!$CG:$CG,0)-1,MATCH($E238&amp;"/"&amp;I$1,Data!$1:$1,0)-1)=0,"",OFFSET(Data!$A$1,MATCH($D238,Data!$CG:$CG,0)-1,MATCH($E238&amp;"/"&amp;I$1,Data!$1:$1,0)-1)))</f>
        <v/>
      </c>
      <c r="J238" s="256" t="str">
        <f ca="1">IF(ISERROR(OFFSET(Data!$A$1,MATCH($D238,Data!$CG:$CG,0)-1,MATCH($E238&amp;"/"&amp;J$1,Data!$1:$1,0)-1))=TRUE,"",IF(OFFSET(Data!$A$1,MATCH($D238,Data!$CG:$CG,0)-1,MATCH($E238&amp;"/"&amp;J$1,Data!$1:$1,0)-1)=0,"",OFFSET(Data!$A$1,MATCH($D238,Data!$CG:$CG,0)-1,MATCH($E238&amp;"/"&amp;J$1,Data!$1:$1,0)-1)))</f>
        <v/>
      </c>
      <c r="K238" s="256" t="str">
        <f ca="1">IF(ISERROR(OFFSET(Data!$A$1,MATCH($D238,Data!$CG:$CG,0)-1,MATCH($E238&amp;"/"&amp;K$1,Data!$1:$1,0)-1))=TRUE,"",IF(OFFSET(Data!$A$1,MATCH($D238,Data!$CG:$CG,0)-1,MATCH($E238&amp;"/"&amp;K$1,Data!$1:$1,0)-1)=0,"",OFFSET(Data!$A$1,MATCH($D238,Data!$CG:$CG,0)-1,MATCH($E238&amp;"/"&amp;K$1,Data!$1:$1,0)-1)))</f>
        <v/>
      </c>
      <c r="L238" s="256" t="str">
        <f ca="1">IF(ISERROR(OFFSET(Data!$A$1,MATCH($D238,Data!$CG:$CG,0)-1,MATCH($E238&amp;"/"&amp;L$1,Data!$1:$1,0)-1))=TRUE,"",IF(OFFSET(Data!$A$1,MATCH($D238,Data!$CG:$CG,0)-1,MATCH($E238&amp;"/"&amp;L$1,Data!$1:$1,0)-1)=0,"",OFFSET(Data!$A$1,MATCH($D238,Data!$CG:$CG,0)-1,MATCH($E238&amp;"/"&amp;L$1,Data!$1:$1,0)-1)))</f>
        <v/>
      </c>
      <c r="M238" s="256" t="str">
        <f ca="1">IF(ISERROR(OFFSET(Data!$A$1,MATCH($D238,Data!$CG:$CG,0)-1,MATCH($E238&amp;"/"&amp;M$1,Data!$1:$1,0)-1))=TRUE,"",IF(OFFSET(Data!$A$1,MATCH($D238,Data!$CG:$CG,0)-1,MATCH($E238&amp;"/"&amp;M$1,Data!$1:$1,0)-1)=0,"",OFFSET(Data!$A$1,MATCH($D238,Data!$CG:$CG,0)-1,MATCH($E238&amp;"/"&amp;M$1,Data!$1:$1,0)-1)))</f>
        <v/>
      </c>
      <c r="N238" s="256" t="str">
        <f ca="1">IF(ISERROR(OFFSET(Data!$A$1,MATCH($D238,Data!$CG:$CG,0)-1,MATCH($E238&amp;"/"&amp;N$1,Data!$1:$1,0)-1))=TRUE,"",IF(OFFSET(Data!$A$1,MATCH($D238,Data!$CG:$CG,0)-1,MATCH($E238&amp;"/"&amp;N$1,Data!$1:$1,0)-1)=0,"",OFFSET(Data!$A$1,MATCH($D238,Data!$CG:$CG,0)-1,MATCH($E238&amp;"/"&amp;N$1,Data!$1:$1,0)-1)))</f>
        <v/>
      </c>
      <c r="O238" s="256" t="str">
        <f ca="1">IF(ISERROR(OFFSET(Data!$A$1,MATCH($D238,Data!$CG:$CG,0)-1,MATCH($E238&amp;"/"&amp;O$1,Data!$1:$1,0)-1))=TRUE,"",IF(OFFSET(Data!$A$1,MATCH($D238,Data!$CG:$CG,0)-1,MATCH($E238&amp;"/"&amp;O$1,Data!$1:$1,0)-1)=0,"",OFFSET(Data!$A$1,MATCH($D238,Data!$CG:$CG,0)-1,MATCH($E238&amp;"/"&amp;O$1,Data!$1:$1,0)-1)))</f>
        <v/>
      </c>
      <c r="P238" s="256" t="str">
        <f ca="1">IF(ISERROR(OFFSET(Data!$A$1,MATCH($D238,Data!$CG:$CG,0)-1,MATCH($E238&amp;"/"&amp;P$1,Data!$1:$1,0)-1))=TRUE,"",IF(OFFSET(Data!$A$1,MATCH($D238,Data!$CG:$CG,0)-1,MATCH($E238&amp;"/"&amp;P$1,Data!$1:$1,0)-1)=0,"",OFFSET(Data!$A$1,MATCH($D238,Data!$CG:$CG,0)-1,MATCH($E238&amp;"/"&amp;P$1,Data!$1:$1,0)-1)))</f>
        <v/>
      </c>
      <c r="Q238" s="256" t="str">
        <f ca="1">IF(ISERROR(OFFSET(Data!$A$1,MATCH($D238,Data!$CG:$CG,0)-1,MATCH($E238&amp;"/"&amp;Q$1,Data!$1:$1,0)-1))=TRUE,"",IF(OFFSET(Data!$A$1,MATCH($D238,Data!$CG:$CG,0)-1,MATCH($E238&amp;"/"&amp;Q$1,Data!$1:$1,0)-1)=0,"",OFFSET(Data!$A$1,MATCH($D238,Data!$CG:$CG,0)-1,MATCH($E238&amp;"/"&amp;Q$1,Data!$1:$1,0)-1)))</f>
        <v/>
      </c>
      <c r="R238" s="256" t="str">
        <f ca="1">IF(ISERROR(OFFSET(Data!$A$1,MATCH($D238,Data!$CG:$CG,0)-1,MATCH($E238&amp;"/"&amp;R$1,Data!$1:$1,0)-1))=TRUE,"",IF(OFFSET(Data!$A$1,MATCH($D238,Data!$CG:$CG,0)-1,MATCH($E238&amp;"/"&amp;R$1,Data!$1:$1,0)-1)=0,"",OFFSET(Data!$A$1,MATCH($D238,Data!$CG:$CG,0)-1,MATCH($E238&amp;"/"&amp;R$1,Data!$1:$1,0)-1)))</f>
        <v/>
      </c>
      <c r="S238" s="256" t="str">
        <f ca="1">IF(ISERROR(OFFSET(Data!$A$1,MATCH($D238,Data!$CG:$CG,0)-1,MATCH($E238&amp;"/"&amp;S$1,Data!$1:$1,0)-1))=TRUE,"",IF(OFFSET(Data!$A$1,MATCH($D238,Data!$CG:$CG,0)-1,MATCH($E238&amp;"/"&amp;S$1,Data!$1:$1,0)-1)=0,"",OFFSET(Data!$A$1,MATCH($D238,Data!$CG:$CG,0)-1,MATCH($E238&amp;"/"&amp;S$1,Data!$1:$1,0)-1)))</f>
        <v/>
      </c>
      <c r="T238" s="256" t="str">
        <f ca="1">IF(ISERROR(OFFSET(Data!$A$1,MATCH($D238,Data!$CG:$CG,0)-1,MATCH($E238&amp;"/"&amp;T$1,Data!$1:$1,0)-1))=TRUE,"",IF(OFFSET(Data!$A$1,MATCH($D238,Data!$CG:$CG,0)-1,MATCH($E238&amp;"/"&amp;T$1,Data!$1:$1,0)-1)=0,"",OFFSET(Data!$A$1,MATCH($D238,Data!$CG:$CG,0)-1,MATCH($E238&amp;"/"&amp;T$1,Data!$1:$1,0)-1)))</f>
        <v/>
      </c>
      <c r="U238" s="256" t="str">
        <f ca="1">IF(ISERROR(OFFSET(Data!$A$1,MATCH($D238,Data!$CG:$CG,0)-1,MATCH($E238&amp;"/"&amp;U$1,Data!$1:$1,0)-1))=TRUE,"",IF(OFFSET(Data!$A$1,MATCH($D238,Data!$CG:$CG,0)-1,MATCH($E238&amp;"/"&amp;U$1,Data!$1:$1,0)-1)=0,"",OFFSET(Data!$A$1,MATCH($D238,Data!$CG:$CG,0)-1,MATCH($E238&amp;"/"&amp;U$1,Data!$1:$1,0)-1)))</f>
        <v/>
      </c>
      <c r="V238" s="256" t="str">
        <f ca="1">IF(ISERROR(OFFSET(Data!$A$1,MATCH($D238,Data!$CG:$CG,0)-1,MATCH($E238&amp;"/"&amp;V$1,Data!$1:$1,0)-1))=TRUE,"",IF(OFFSET(Data!$A$1,MATCH($D238,Data!$CG:$CG,0)-1,MATCH($E238&amp;"/"&amp;V$1,Data!$1:$1,0)-1)=0,"",OFFSET(Data!$A$1,MATCH($D238,Data!$CG:$CG,0)-1,MATCH($E238&amp;"/"&amp;V$1,Data!$1:$1,0)-1)))</f>
        <v/>
      </c>
      <c r="W238" s="257" t="str">
        <f ca="1">IF(ISERROR(OFFSET(Data!$A$1,MATCH($D238,Data!$CG:$CG,0)-1,MATCH($E238&amp;"/"&amp;W$1,Data!$1:$1,0)-1))=TRUE,"",IF(OFFSET(Data!$A$1,MATCH($D238,Data!$CG:$CG,0)-1,MATCH($E238&amp;"/"&amp;W$1,Data!$1:$1,0)-1)=0,"",OFFSET(Data!$A$1,MATCH($D238,Data!$CG:$CG,0)-1,MATCH($E238&amp;"/"&amp;W$1,Data!$1:$1,0)-1)))</f>
        <v/>
      </c>
      <c r="X238" s="256" t="str">
        <f ca="1">IF(ISERROR(OFFSET(Data!$A$1,MATCH($D238,Data!$CG:$CG,0)-1,MATCH($E238&amp;"/"&amp;X$1,Data!$1:$1,0)-1))=TRUE,"",IF(OFFSET(Data!$A$1,MATCH($D238,Data!$CG:$CG,0)-1,MATCH($E238&amp;"/"&amp;X$1,Data!$1:$1,0)-1)=0,"",OFFSET(Data!$A$1,MATCH($D238,Data!$CG:$CG,0)-1,MATCH($E238&amp;"/"&amp;X$1,Data!$1:$1,0)-1)))</f>
        <v/>
      </c>
      <c r="Y238" s="256" t="str">
        <f ca="1">IF(ISERROR(OFFSET(Data!$A$1,MATCH($D238,Data!$CG:$CG,0)-1,MATCH($E238&amp;"/"&amp;Y$1,Data!$1:$1,0)-1))=TRUE,"",IF(OFFSET(Data!$A$1,MATCH($D238,Data!$CG:$CG,0)-1,MATCH($E238&amp;"/"&amp;Y$1,Data!$1:$1,0)-1)=0,"",OFFSET(Data!$A$1,MATCH($D238,Data!$CG:$CG,0)-1,MATCH($E238&amp;"/"&amp;Y$1,Data!$1:$1,0)-1)))</f>
        <v/>
      </c>
      <c r="Z238" s="256" t="str">
        <f ca="1">IF(ISERROR(OFFSET(Data!$A$1,MATCH($D238,Data!$CG:$CG,0)-1,MATCH($E238&amp;"/"&amp;Z$1,Data!$1:$1,0)-1))=TRUE,"",IF(OFFSET(Data!$A$1,MATCH($D238,Data!$CG:$CG,0)-1,MATCH($E238&amp;"/"&amp;Z$1,Data!$1:$1,0)-1)=0,"",OFFSET(Data!$A$1,MATCH($D238,Data!$CG:$CG,0)-1,MATCH($E238&amp;"/"&amp;Z$1,Data!$1:$1,0)-1)))</f>
        <v/>
      </c>
      <c r="AA238" s="256" t="str">
        <f ca="1">IF(ISERROR(OFFSET(Data!$A$1,MATCH($D238,Data!$CG:$CG,0)-1,MATCH($E238&amp;"/"&amp;AA$1,Data!$1:$1,0)-1))=TRUE,"",IF(OFFSET(Data!$A$1,MATCH($D238,Data!$CG:$CG,0)-1,MATCH($E238&amp;"/"&amp;AA$1,Data!$1:$1,0)-1)=0,"",OFFSET(Data!$A$1,MATCH($D238,Data!$CG:$CG,0)-1,MATCH($E238&amp;"/"&amp;AA$1,Data!$1:$1,0)-1)))</f>
        <v/>
      </c>
      <c r="AB238" s="256" t="str">
        <f ca="1">IF(ISERROR(OFFSET(Data!$A$1,MATCH($D238,Data!$CG:$CG,0)-1,MATCH($E238&amp;"/"&amp;AB$1,Data!$1:$1,0)-1))=TRUE,"",IF(OFFSET(Data!$A$1,MATCH($D238,Data!$CG:$CG,0)-1,MATCH($E238&amp;"/"&amp;AB$1,Data!$1:$1,0)-1)=0,"",OFFSET(Data!$A$1,MATCH($D238,Data!$CG:$CG,0)-1,MATCH($E238&amp;"/"&amp;AB$1,Data!$1:$1,0)-1)))</f>
        <v/>
      </c>
      <c r="AC238" s="256" t="str">
        <f ca="1">IF(ISERROR(OFFSET(Data!$A$1,MATCH($D238,Data!$CG:$CG,0)-1,MATCH($E238&amp;"/"&amp;AC$1,Data!$1:$1,0)-1))=TRUE,"",IF(OFFSET(Data!$A$1,MATCH($D238,Data!$CG:$CG,0)-1,MATCH($E238&amp;"/"&amp;AC$1,Data!$1:$1,0)-1)=0,"",OFFSET(Data!$A$1,MATCH($D238,Data!$CG:$CG,0)-1,MATCH($E238&amp;"/"&amp;AC$1,Data!$1:$1,0)-1)))</f>
        <v/>
      </c>
      <c r="AD238" s="256" t="str">
        <f ca="1">IF(ISERROR(OFFSET(Data!$A$1,MATCH($D238,Data!$CG:$CG,0)-1,MATCH($E238&amp;"/"&amp;AD$1,Data!$1:$1,0)-1))=TRUE,"",IF(OFFSET(Data!$A$1,MATCH($D238,Data!$CG:$CG,0)-1,MATCH($E238&amp;"/"&amp;AD$1,Data!$1:$1,0)-1)=0,"",OFFSET(Data!$A$1,MATCH($D238,Data!$CG:$CG,0)-1,MATCH($E238&amp;"/"&amp;AD$1,Data!$1:$1,0)-1)))</f>
        <v/>
      </c>
      <c r="AE238" s="256" t="str">
        <f ca="1">IF(ISERROR(OFFSET(Data!$A$1,MATCH($D238,Data!$CG:$CG,0)-1,MATCH($E238&amp;"/"&amp;AE$1,Data!$1:$1,0)-1))=TRUE,"",IF(OFFSET(Data!$A$1,MATCH($D238,Data!$CG:$CG,0)-1,MATCH($E238&amp;"/"&amp;AE$1,Data!$1:$1,0)-1)=0,"",OFFSET(Data!$A$1,MATCH($D238,Data!$CG:$CG,0)-1,MATCH($E238&amp;"/"&amp;AE$1,Data!$1:$1,0)-1)))</f>
        <v/>
      </c>
      <c r="AF238" s="258" t="str">
        <f ca="1">IF(ISERROR(OFFSET(Data!$A$1,MATCH($D238,Data!$CG:$CG,0)-1,MATCH($E238&amp;"/"&amp;AF$1,Data!$1:$1,0)-1))=TRUE,"",IF(OFFSET(Data!$A$1,MATCH($D238,Data!$CG:$CG,0)-1,MATCH($E238&amp;"/"&amp;AF$1,Data!$1:$1,0)-1)=0,"",OFFSET(Data!$A$1,MATCH($D238,Data!$CG:$CG,0)-1,MATCH($E238&amp;"/"&amp;AF$1,Data!$1:$1,0)-1)))</f>
        <v/>
      </c>
      <c r="AG238" s="214">
        <f t="shared" ca="1" si="8"/>
        <v>0</v>
      </c>
      <c r="AH238" s="215">
        <f ca="1">SUM(AG234:AG238)</f>
        <v>0</v>
      </c>
    </row>
    <row r="239" spans="1:34" ht="15" hidden="1" customHeight="1" x14ac:dyDescent="0.25">
      <c r="A239" s="445">
        <v>47</v>
      </c>
      <c r="B239" s="448" t="e">
        <f>INDEX(Data!CI:CI,MATCH("W"&amp;A239,Data!A:A,0))</f>
        <v>#N/A</v>
      </c>
      <c r="C239" s="451" t="e">
        <f>INDEX(Data!CG:CG,MATCH("W"&amp;A239,Data!A:A,0))</f>
        <v>#N/A</v>
      </c>
      <c r="D239" s="26" t="e">
        <f>IF(C239&lt;&gt;"",C239,#REF!)</f>
        <v>#N/A</v>
      </c>
      <c r="E239" s="27" t="s">
        <v>21</v>
      </c>
      <c r="F239" s="271" t="str">
        <f ca="1">IF(ISERROR(OFFSET(Data!$A$1,MATCH($D239,Data!$CG:$CG,0)-1,MATCH($E239&amp;"/"&amp;F$1,Data!$1:$1,0)-1))=TRUE,"",IF(OFFSET(Data!$A$1,MATCH($D239,Data!$CG:$CG,0)-1,MATCH($E239&amp;"/"&amp;F$1,Data!$1:$1,0)-1)=0,"",OFFSET(Data!$A$1,MATCH($D239,Data!$CG:$CG,0)-1,MATCH($E239&amp;"/"&amp;F$1,Data!$1:$1,0)-1)))</f>
        <v/>
      </c>
      <c r="G239" s="250" t="str">
        <f ca="1">IF(ISERROR(OFFSET(Data!$A$1,MATCH($D239,Data!$CG:$CG,0)-1,MATCH($E239&amp;"/"&amp;G$1,Data!$1:$1,0)-1))=TRUE,"",IF(OFFSET(Data!$A$1,MATCH($D239,Data!$CG:$CG,0)-1,MATCH($E239&amp;"/"&amp;G$1,Data!$1:$1,0)-1)=0,"",OFFSET(Data!$A$1,MATCH($D239,Data!$CG:$CG,0)-1,MATCH($E239&amp;"/"&amp;G$1,Data!$1:$1,0)-1)))</f>
        <v/>
      </c>
      <c r="H239" s="250" t="str">
        <f ca="1">IF(ISERROR(OFFSET(Data!$A$1,MATCH($D239,Data!$CG:$CG,0)-1,MATCH($E239&amp;"/"&amp;H$1,Data!$1:$1,0)-1))=TRUE,"",IF(OFFSET(Data!$A$1,MATCH($D239,Data!$CG:$CG,0)-1,MATCH($E239&amp;"/"&amp;H$1,Data!$1:$1,0)-1)=0,"",OFFSET(Data!$A$1,MATCH($D239,Data!$CG:$CG,0)-1,MATCH($E239&amp;"/"&amp;H$1,Data!$1:$1,0)-1)))</f>
        <v/>
      </c>
      <c r="I239" s="250" t="str">
        <f ca="1">IF(ISERROR(OFFSET(Data!$A$1,MATCH($D239,Data!$CG:$CG,0)-1,MATCH($E239&amp;"/"&amp;I$1,Data!$1:$1,0)-1))=TRUE,"",IF(OFFSET(Data!$A$1,MATCH($D239,Data!$CG:$CG,0)-1,MATCH($E239&amp;"/"&amp;I$1,Data!$1:$1,0)-1)=0,"",OFFSET(Data!$A$1,MATCH($D239,Data!$CG:$CG,0)-1,MATCH($E239&amp;"/"&amp;I$1,Data!$1:$1,0)-1)))</f>
        <v/>
      </c>
      <c r="J239" s="250" t="str">
        <f ca="1">IF(ISERROR(OFFSET(Data!$A$1,MATCH($D239,Data!$CG:$CG,0)-1,MATCH($E239&amp;"/"&amp;J$1,Data!$1:$1,0)-1))=TRUE,"",IF(OFFSET(Data!$A$1,MATCH($D239,Data!$CG:$CG,0)-1,MATCH($E239&amp;"/"&amp;J$1,Data!$1:$1,0)-1)=0,"",OFFSET(Data!$A$1,MATCH($D239,Data!$CG:$CG,0)-1,MATCH($E239&amp;"/"&amp;J$1,Data!$1:$1,0)-1)))</f>
        <v/>
      </c>
      <c r="K239" s="250" t="str">
        <f ca="1">IF(ISERROR(OFFSET(Data!$A$1,MATCH($D239,Data!$CG:$CG,0)-1,MATCH($E239&amp;"/"&amp;K$1,Data!$1:$1,0)-1))=TRUE,"",IF(OFFSET(Data!$A$1,MATCH($D239,Data!$CG:$CG,0)-1,MATCH($E239&amp;"/"&amp;K$1,Data!$1:$1,0)-1)=0,"",OFFSET(Data!$A$1,MATCH($D239,Data!$CG:$CG,0)-1,MATCH($E239&amp;"/"&amp;K$1,Data!$1:$1,0)-1)))</f>
        <v/>
      </c>
      <c r="L239" s="250" t="str">
        <f ca="1">IF(ISERROR(OFFSET(Data!$A$1,MATCH($D239,Data!$CG:$CG,0)-1,MATCH($E239&amp;"/"&amp;L$1,Data!$1:$1,0)-1))=TRUE,"",IF(OFFSET(Data!$A$1,MATCH($D239,Data!$CG:$CG,0)-1,MATCH($E239&amp;"/"&amp;L$1,Data!$1:$1,0)-1)=0,"",OFFSET(Data!$A$1,MATCH($D239,Data!$CG:$CG,0)-1,MATCH($E239&amp;"/"&amp;L$1,Data!$1:$1,0)-1)))</f>
        <v/>
      </c>
      <c r="M239" s="250" t="str">
        <f ca="1">IF(ISERROR(OFFSET(Data!$A$1,MATCH($D239,Data!$CG:$CG,0)-1,MATCH($E239&amp;"/"&amp;M$1,Data!$1:$1,0)-1))=TRUE,"",IF(OFFSET(Data!$A$1,MATCH($D239,Data!$CG:$CG,0)-1,MATCH($E239&amp;"/"&amp;M$1,Data!$1:$1,0)-1)=0,"",OFFSET(Data!$A$1,MATCH($D239,Data!$CG:$CG,0)-1,MATCH($E239&amp;"/"&amp;M$1,Data!$1:$1,0)-1)))</f>
        <v/>
      </c>
      <c r="N239" s="250" t="str">
        <f ca="1">IF(ISERROR(OFFSET(Data!$A$1,MATCH($D239,Data!$CG:$CG,0)-1,MATCH($E239&amp;"/"&amp;N$1,Data!$1:$1,0)-1))=TRUE,"",IF(OFFSET(Data!$A$1,MATCH($D239,Data!$CG:$CG,0)-1,MATCH($E239&amp;"/"&amp;N$1,Data!$1:$1,0)-1)=0,"",OFFSET(Data!$A$1,MATCH($D239,Data!$CG:$CG,0)-1,MATCH($E239&amp;"/"&amp;N$1,Data!$1:$1,0)-1)))</f>
        <v/>
      </c>
      <c r="O239" s="250" t="str">
        <f ca="1">IF(ISERROR(OFFSET(Data!$A$1,MATCH($D239,Data!$CG:$CG,0)-1,MATCH($E239&amp;"/"&amp;O$1,Data!$1:$1,0)-1))=TRUE,"",IF(OFFSET(Data!$A$1,MATCH($D239,Data!$CG:$CG,0)-1,MATCH($E239&amp;"/"&amp;O$1,Data!$1:$1,0)-1)=0,"",OFFSET(Data!$A$1,MATCH($D239,Data!$CG:$CG,0)-1,MATCH($E239&amp;"/"&amp;O$1,Data!$1:$1,0)-1)))</f>
        <v/>
      </c>
      <c r="P239" s="250" t="str">
        <f ca="1">IF(ISERROR(OFFSET(Data!$A$1,MATCH($D239,Data!$CG:$CG,0)-1,MATCH($E239&amp;"/"&amp;P$1,Data!$1:$1,0)-1))=TRUE,"",IF(OFFSET(Data!$A$1,MATCH($D239,Data!$CG:$CG,0)-1,MATCH($E239&amp;"/"&amp;P$1,Data!$1:$1,0)-1)=0,"",OFFSET(Data!$A$1,MATCH($D239,Data!$CG:$CG,0)-1,MATCH($E239&amp;"/"&amp;P$1,Data!$1:$1,0)-1)))</f>
        <v/>
      </c>
      <c r="Q239" s="250" t="str">
        <f ca="1">IF(ISERROR(OFFSET(Data!$A$1,MATCH($D239,Data!$CG:$CG,0)-1,MATCH($E239&amp;"/"&amp;Q$1,Data!$1:$1,0)-1))=TRUE,"",IF(OFFSET(Data!$A$1,MATCH($D239,Data!$CG:$CG,0)-1,MATCH($E239&amp;"/"&amp;Q$1,Data!$1:$1,0)-1)=0,"",OFFSET(Data!$A$1,MATCH($D239,Data!$CG:$CG,0)-1,MATCH($E239&amp;"/"&amp;Q$1,Data!$1:$1,0)-1)))</f>
        <v/>
      </c>
      <c r="R239" s="250" t="str">
        <f ca="1">IF(ISERROR(OFFSET(Data!$A$1,MATCH($D239,Data!$CG:$CG,0)-1,MATCH($E239&amp;"/"&amp;R$1,Data!$1:$1,0)-1))=TRUE,"",IF(OFFSET(Data!$A$1,MATCH($D239,Data!$CG:$CG,0)-1,MATCH($E239&amp;"/"&amp;R$1,Data!$1:$1,0)-1)=0,"",OFFSET(Data!$A$1,MATCH($D239,Data!$CG:$CG,0)-1,MATCH($E239&amp;"/"&amp;R$1,Data!$1:$1,0)-1)))</f>
        <v/>
      </c>
      <c r="S239" s="250" t="str">
        <f ca="1">IF(ISERROR(OFFSET(Data!$A$1,MATCH($D239,Data!$CG:$CG,0)-1,MATCH($E239&amp;"/"&amp;S$1,Data!$1:$1,0)-1))=TRUE,"",IF(OFFSET(Data!$A$1,MATCH($D239,Data!$CG:$CG,0)-1,MATCH($E239&amp;"/"&amp;S$1,Data!$1:$1,0)-1)=0,"",OFFSET(Data!$A$1,MATCH($D239,Data!$CG:$CG,0)-1,MATCH($E239&amp;"/"&amp;S$1,Data!$1:$1,0)-1)))</f>
        <v/>
      </c>
      <c r="T239" s="250" t="str">
        <f ca="1">IF(ISERROR(OFFSET(Data!$A$1,MATCH($D239,Data!$CG:$CG,0)-1,MATCH($E239&amp;"/"&amp;T$1,Data!$1:$1,0)-1))=TRUE,"",IF(OFFSET(Data!$A$1,MATCH($D239,Data!$CG:$CG,0)-1,MATCH($E239&amp;"/"&amp;T$1,Data!$1:$1,0)-1)=0,"",OFFSET(Data!$A$1,MATCH($D239,Data!$CG:$CG,0)-1,MATCH($E239&amp;"/"&amp;T$1,Data!$1:$1,0)-1)))</f>
        <v/>
      </c>
      <c r="U239" s="250" t="str">
        <f ca="1">IF(ISERROR(OFFSET(Data!$A$1,MATCH($D239,Data!$CG:$CG,0)-1,MATCH($E239&amp;"/"&amp;U$1,Data!$1:$1,0)-1))=TRUE,"",IF(OFFSET(Data!$A$1,MATCH($D239,Data!$CG:$CG,0)-1,MATCH($E239&amp;"/"&amp;U$1,Data!$1:$1,0)-1)=0,"",OFFSET(Data!$A$1,MATCH($D239,Data!$CG:$CG,0)-1,MATCH($E239&amp;"/"&amp;U$1,Data!$1:$1,0)-1)))</f>
        <v/>
      </c>
      <c r="V239" s="250" t="str">
        <f ca="1">IF(ISERROR(OFFSET(Data!$A$1,MATCH($D239,Data!$CG:$CG,0)-1,MATCH($E239&amp;"/"&amp;V$1,Data!$1:$1,0)-1))=TRUE,"",IF(OFFSET(Data!$A$1,MATCH($D239,Data!$CG:$CG,0)-1,MATCH($E239&amp;"/"&amp;V$1,Data!$1:$1,0)-1)=0,"",OFFSET(Data!$A$1,MATCH($D239,Data!$CG:$CG,0)-1,MATCH($E239&amp;"/"&amp;V$1,Data!$1:$1,0)-1)))</f>
        <v/>
      </c>
      <c r="W239" s="272" t="str">
        <f ca="1">IF(ISERROR(OFFSET(Data!$A$1,MATCH($D239,Data!$CG:$CG,0)-1,MATCH($E239&amp;"/"&amp;W$1,Data!$1:$1,0)-1))=TRUE,"",IF(OFFSET(Data!$A$1,MATCH($D239,Data!$CG:$CG,0)-1,MATCH($E239&amp;"/"&amp;W$1,Data!$1:$1,0)-1)=0,"",OFFSET(Data!$A$1,MATCH($D239,Data!$CG:$CG,0)-1,MATCH($E239&amp;"/"&amp;W$1,Data!$1:$1,0)-1)))</f>
        <v/>
      </c>
      <c r="X239" s="250" t="str">
        <f ca="1">IF(ISERROR(OFFSET(Data!$A$1,MATCH($D239,Data!$CG:$CG,0)-1,MATCH($E239&amp;"/"&amp;X$1,Data!$1:$1,0)-1))=TRUE,"",IF(OFFSET(Data!$A$1,MATCH($D239,Data!$CG:$CG,0)-1,MATCH($E239&amp;"/"&amp;X$1,Data!$1:$1,0)-1)=0,"",OFFSET(Data!$A$1,MATCH($D239,Data!$CG:$CG,0)-1,MATCH($E239&amp;"/"&amp;X$1,Data!$1:$1,0)-1)))</f>
        <v/>
      </c>
      <c r="Y239" s="250" t="str">
        <f ca="1">IF(ISERROR(OFFSET(Data!$A$1,MATCH($D239,Data!$CG:$CG,0)-1,MATCH($E239&amp;"/"&amp;Y$1,Data!$1:$1,0)-1))=TRUE,"",IF(OFFSET(Data!$A$1,MATCH($D239,Data!$CG:$CG,0)-1,MATCH($E239&amp;"/"&amp;Y$1,Data!$1:$1,0)-1)=0,"",OFFSET(Data!$A$1,MATCH($D239,Data!$CG:$CG,0)-1,MATCH($E239&amp;"/"&amp;Y$1,Data!$1:$1,0)-1)))</f>
        <v/>
      </c>
      <c r="Z239" s="250" t="str">
        <f ca="1">IF(ISERROR(OFFSET(Data!$A$1,MATCH($D239,Data!$CG:$CG,0)-1,MATCH($E239&amp;"/"&amp;Z$1,Data!$1:$1,0)-1))=TRUE,"",IF(OFFSET(Data!$A$1,MATCH($D239,Data!$CG:$CG,0)-1,MATCH($E239&amp;"/"&amp;Z$1,Data!$1:$1,0)-1)=0,"",OFFSET(Data!$A$1,MATCH($D239,Data!$CG:$CG,0)-1,MATCH($E239&amp;"/"&amp;Z$1,Data!$1:$1,0)-1)))</f>
        <v/>
      </c>
      <c r="AA239" s="250" t="str">
        <f ca="1">IF(ISERROR(OFFSET(Data!$A$1,MATCH($D239,Data!$CG:$CG,0)-1,MATCH($E239&amp;"/"&amp;AA$1,Data!$1:$1,0)-1))=TRUE,"",IF(OFFSET(Data!$A$1,MATCH($D239,Data!$CG:$CG,0)-1,MATCH($E239&amp;"/"&amp;AA$1,Data!$1:$1,0)-1)=0,"",OFFSET(Data!$A$1,MATCH($D239,Data!$CG:$CG,0)-1,MATCH($E239&amp;"/"&amp;AA$1,Data!$1:$1,0)-1)))</f>
        <v/>
      </c>
      <c r="AB239" s="250" t="str">
        <f ca="1">IF(ISERROR(OFFSET(Data!$A$1,MATCH($D239,Data!$CG:$CG,0)-1,MATCH($E239&amp;"/"&amp;AB$1,Data!$1:$1,0)-1))=TRUE,"",IF(OFFSET(Data!$A$1,MATCH($D239,Data!$CG:$CG,0)-1,MATCH($E239&amp;"/"&amp;AB$1,Data!$1:$1,0)-1)=0,"",OFFSET(Data!$A$1,MATCH($D239,Data!$CG:$CG,0)-1,MATCH($E239&amp;"/"&amp;AB$1,Data!$1:$1,0)-1)))</f>
        <v/>
      </c>
      <c r="AC239" s="250" t="str">
        <f ca="1">IF(ISERROR(OFFSET(Data!$A$1,MATCH($D239,Data!$CG:$CG,0)-1,MATCH($E239&amp;"/"&amp;AC$1,Data!$1:$1,0)-1))=TRUE,"",IF(OFFSET(Data!$A$1,MATCH($D239,Data!$CG:$CG,0)-1,MATCH($E239&amp;"/"&amp;AC$1,Data!$1:$1,0)-1)=0,"",OFFSET(Data!$A$1,MATCH($D239,Data!$CG:$CG,0)-1,MATCH($E239&amp;"/"&amp;AC$1,Data!$1:$1,0)-1)))</f>
        <v/>
      </c>
      <c r="AD239" s="250" t="str">
        <f ca="1">IF(ISERROR(OFFSET(Data!$A$1,MATCH($D239,Data!$CG:$CG,0)-1,MATCH($E239&amp;"/"&amp;AD$1,Data!$1:$1,0)-1))=TRUE,"",IF(OFFSET(Data!$A$1,MATCH($D239,Data!$CG:$CG,0)-1,MATCH($E239&amp;"/"&amp;AD$1,Data!$1:$1,0)-1)=0,"",OFFSET(Data!$A$1,MATCH($D239,Data!$CG:$CG,0)-1,MATCH($E239&amp;"/"&amp;AD$1,Data!$1:$1,0)-1)))</f>
        <v/>
      </c>
      <c r="AE239" s="250" t="str">
        <f ca="1">IF(ISERROR(OFFSET(Data!$A$1,MATCH($D239,Data!$CG:$CG,0)-1,MATCH($E239&amp;"/"&amp;AE$1,Data!$1:$1,0)-1))=TRUE,"",IF(OFFSET(Data!$A$1,MATCH($D239,Data!$CG:$CG,0)-1,MATCH($E239&amp;"/"&amp;AE$1,Data!$1:$1,0)-1)=0,"",OFFSET(Data!$A$1,MATCH($D239,Data!$CG:$CG,0)-1,MATCH($E239&amp;"/"&amp;AE$1,Data!$1:$1,0)-1)))</f>
        <v/>
      </c>
      <c r="AF239" s="251" t="str">
        <f ca="1">IF(ISERROR(OFFSET(Data!$A$1,MATCH($D239,Data!$CG:$CG,0)-1,MATCH($E239&amp;"/"&amp;AF$1,Data!$1:$1,0)-1))=TRUE,"",IF(OFFSET(Data!$A$1,MATCH($D239,Data!$CG:$CG,0)-1,MATCH($E239&amp;"/"&amp;AF$1,Data!$1:$1,0)-1)=0,"",OFFSET(Data!$A$1,MATCH($D239,Data!$CG:$CG,0)-1,MATCH($E239&amp;"/"&amp;AF$1,Data!$1:$1,0)-1)))</f>
        <v/>
      </c>
      <c r="AG239" s="210">
        <f t="shared" ca="1" si="8"/>
        <v>0</v>
      </c>
      <c r="AH239" s="211">
        <f ca="1">AG239</f>
        <v>0</v>
      </c>
    </row>
    <row r="240" spans="1:34" ht="15" hidden="1" customHeight="1" thickBot="1" x14ac:dyDescent="0.3">
      <c r="A240" s="446"/>
      <c r="B240" s="449"/>
      <c r="C240" s="452"/>
      <c r="D240" s="28" t="e">
        <f>IF(C240&lt;&gt;"",C240,D239)</f>
        <v>#N/A</v>
      </c>
      <c r="E240" s="29" t="s">
        <v>22</v>
      </c>
      <c r="F240" s="254" t="str">
        <f ca="1">IF(ISERROR(OFFSET(Data!$A$1,MATCH($D240,Data!$CG:$CG,0)-1,MATCH($E240&amp;"/"&amp;F$1,Data!$1:$1,0)-1))=TRUE,"",IF(OFFSET(Data!$A$1,MATCH($D240,Data!$CG:$CG,0)-1,MATCH($E240&amp;"/"&amp;F$1,Data!$1:$1,0)-1)=0,"",OFFSET(Data!$A$1,MATCH($D240,Data!$CG:$CG,0)-1,MATCH($E240&amp;"/"&amp;F$1,Data!$1:$1,0)-1)))</f>
        <v/>
      </c>
      <c r="G240" s="252" t="str">
        <f ca="1">IF(ISERROR(OFFSET(Data!$A$1,MATCH($D240,Data!$CG:$CG,0)-1,MATCH($E240&amp;"/"&amp;G$1,Data!$1:$1,0)-1))=TRUE,"",IF(OFFSET(Data!$A$1,MATCH($D240,Data!$CG:$CG,0)-1,MATCH($E240&amp;"/"&amp;G$1,Data!$1:$1,0)-1)=0,"",OFFSET(Data!$A$1,MATCH($D240,Data!$CG:$CG,0)-1,MATCH($E240&amp;"/"&amp;G$1,Data!$1:$1,0)-1)))</f>
        <v/>
      </c>
      <c r="H240" s="252" t="str">
        <f ca="1">IF(ISERROR(OFFSET(Data!$A$1,MATCH($D240,Data!$CG:$CG,0)-1,MATCH($E240&amp;"/"&amp;H$1,Data!$1:$1,0)-1))=TRUE,"",IF(OFFSET(Data!$A$1,MATCH($D240,Data!$CG:$CG,0)-1,MATCH($E240&amp;"/"&amp;H$1,Data!$1:$1,0)-1)=0,"",OFFSET(Data!$A$1,MATCH($D240,Data!$CG:$CG,0)-1,MATCH($E240&amp;"/"&amp;H$1,Data!$1:$1,0)-1)))</f>
        <v/>
      </c>
      <c r="I240" s="252" t="str">
        <f ca="1">IF(ISERROR(OFFSET(Data!$A$1,MATCH($D240,Data!$CG:$CG,0)-1,MATCH($E240&amp;"/"&amp;I$1,Data!$1:$1,0)-1))=TRUE,"",IF(OFFSET(Data!$A$1,MATCH($D240,Data!$CG:$CG,0)-1,MATCH($E240&amp;"/"&amp;I$1,Data!$1:$1,0)-1)=0,"",OFFSET(Data!$A$1,MATCH($D240,Data!$CG:$CG,0)-1,MATCH($E240&amp;"/"&amp;I$1,Data!$1:$1,0)-1)))</f>
        <v/>
      </c>
      <c r="J240" s="252" t="str">
        <f ca="1">IF(ISERROR(OFFSET(Data!$A$1,MATCH($D240,Data!$CG:$CG,0)-1,MATCH($E240&amp;"/"&amp;J$1,Data!$1:$1,0)-1))=TRUE,"",IF(OFFSET(Data!$A$1,MATCH($D240,Data!$CG:$CG,0)-1,MATCH($E240&amp;"/"&amp;J$1,Data!$1:$1,0)-1)=0,"",OFFSET(Data!$A$1,MATCH($D240,Data!$CG:$CG,0)-1,MATCH($E240&amp;"/"&amp;J$1,Data!$1:$1,0)-1)))</f>
        <v/>
      </c>
      <c r="K240" s="252" t="str">
        <f ca="1">IF(ISERROR(OFFSET(Data!$A$1,MATCH($D240,Data!$CG:$CG,0)-1,MATCH($E240&amp;"/"&amp;K$1,Data!$1:$1,0)-1))=TRUE,"",IF(OFFSET(Data!$A$1,MATCH($D240,Data!$CG:$CG,0)-1,MATCH($E240&amp;"/"&amp;K$1,Data!$1:$1,0)-1)=0,"",OFFSET(Data!$A$1,MATCH($D240,Data!$CG:$CG,0)-1,MATCH($E240&amp;"/"&amp;K$1,Data!$1:$1,0)-1)))</f>
        <v/>
      </c>
      <c r="L240" s="252" t="str">
        <f ca="1">IF(ISERROR(OFFSET(Data!$A$1,MATCH($D240,Data!$CG:$CG,0)-1,MATCH($E240&amp;"/"&amp;L$1,Data!$1:$1,0)-1))=TRUE,"",IF(OFFSET(Data!$A$1,MATCH($D240,Data!$CG:$CG,0)-1,MATCH($E240&amp;"/"&amp;L$1,Data!$1:$1,0)-1)=0,"",OFFSET(Data!$A$1,MATCH($D240,Data!$CG:$CG,0)-1,MATCH($E240&amp;"/"&amp;L$1,Data!$1:$1,0)-1)))</f>
        <v/>
      </c>
      <c r="M240" s="252" t="str">
        <f ca="1">IF(ISERROR(OFFSET(Data!$A$1,MATCH($D240,Data!$CG:$CG,0)-1,MATCH($E240&amp;"/"&amp;M$1,Data!$1:$1,0)-1))=TRUE,"",IF(OFFSET(Data!$A$1,MATCH($D240,Data!$CG:$CG,0)-1,MATCH($E240&amp;"/"&amp;M$1,Data!$1:$1,0)-1)=0,"",OFFSET(Data!$A$1,MATCH($D240,Data!$CG:$CG,0)-1,MATCH($E240&amp;"/"&amp;M$1,Data!$1:$1,0)-1)))</f>
        <v/>
      </c>
      <c r="N240" s="252" t="str">
        <f ca="1">IF(ISERROR(OFFSET(Data!$A$1,MATCH($D240,Data!$CG:$CG,0)-1,MATCH($E240&amp;"/"&amp;N$1,Data!$1:$1,0)-1))=TRUE,"",IF(OFFSET(Data!$A$1,MATCH($D240,Data!$CG:$CG,0)-1,MATCH($E240&amp;"/"&amp;N$1,Data!$1:$1,0)-1)=0,"",OFFSET(Data!$A$1,MATCH($D240,Data!$CG:$CG,0)-1,MATCH($E240&amp;"/"&amp;N$1,Data!$1:$1,0)-1)))</f>
        <v/>
      </c>
      <c r="O240" s="252" t="str">
        <f ca="1">IF(ISERROR(OFFSET(Data!$A$1,MATCH($D240,Data!$CG:$CG,0)-1,MATCH($E240&amp;"/"&amp;O$1,Data!$1:$1,0)-1))=TRUE,"",IF(OFFSET(Data!$A$1,MATCH($D240,Data!$CG:$CG,0)-1,MATCH($E240&amp;"/"&amp;O$1,Data!$1:$1,0)-1)=0,"",OFFSET(Data!$A$1,MATCH($D240,Data!$CG:$CG,0)-1,MATCH($E240&amp;"/"&amp;O$1,Data!$1:$1,0)-1)))</f>
        <v/>
      </c>
      <c r="P240" s="252" t="str">
        <f ca="1">IF(ISERROR(OFFSET(Data!$A$1,MATCH($D240,Data!$CG:$CG,0)-1,MATCH($E240&amp;"/"&amp;P$1,Data!$1:$1,0)-1))=TRUE,"",IF(OFFSET(Data!$A$1,MATCH($D240,Data!$CG:$CG,0)-1,MATCH($E240&amp;"/"&amp;P$1,Data!$1:$1,0)-1)=0,"",OFFSET(Data!$A$1,MATCH($D240,Data!$CG:$CG,0)-1,MATCH($E240&amp;"/"&amp;P$1,Data!$1:$1,0)-1)))</f>
        <v/>
      </c>
      <c r="Q240" s="252" t="str">
        <f ca="1">IF(ISERROR(OFFSET(Data!$A$1,MATCH($D240,Data!$CG:$CG,0)-1,MATCH($E240&amp;"/"&amp;Q$1,Data!$1:$1,0)-1))=TRUE,"",IF(OFFSET(Data!$A$1,MATCH($D240,Data!$CG:$CG,0)-1,MATCH($E240&amp;"/"&amp;Q$1,Data!$1:$1,0)-1)=0,"",OFFSET(Data!$A$1,MATCH($D240,Data!$CG:$CG,0)-1,MATCH($E240&amp;"/"&amp;Q$1,Data!$1:$1,0)-1)))</f>
        <v/>
      </c>
      <c r="R240" s="252" t="str">
        <f ca="1">IF(ISERROR(OFFSET(Data!$A$1,MATCH($D240,Data!$CG:$CG,0)-1,MATCH($E240&amp;"/"&amp;R$1,Data!$1:$1,0)-1))=TRUE,"",IF(OFFSET(Data!$A$1,MATCH($D240,Data!$CG:$CG,0)-1,MATCH($E240&amp;"/"&amp;R$1,Data!$1:$1,0)-1)=0,"",OFFSET(Data!$A$1,MATCH($D240,Data!$CG:$CG,0)-1,MATCH($E240&amp;"/"&amp;R$1,Data!$1:$1,0)-1)))</f>
        <v/>
      </c>
      <c r="S240" s="252" t="str">
        <f ca="1">IF(ISERROR(OFFSET(Data!$A$1,MATCH($D240,Data!$CG:$CG,0)-1,MATCH($E240&amp;"/"&amp;S$1,Data!$1:$1,0)-1))=TRUE,"",IF(OFFSET(Data!$A$1,MATCH($D240,Data!$CG:$CG,0)-1,MATCH($E240&amp;"/"&amp;S$1,Data!$1:$1,0)-1)=0,"",OFFSET(Data!$A$1,MATCH($D240,Data!$CG:$CG,0)-1,MATCH($E240&amp;"/"&amp;S$1,Data!$1:$1,0)-1)))</f>
        <v/>
      </c>
      <c r="T240" s="252" t="str">
        <f ca="1">IF(ISERROR(OFFSET(Data!$A$1,MATCH($D240,Data!$CG:$CG,0)-1,MATCH($E240&amp;"/"&amp;T$1,Data!$1:$1,0)-1))=TRUE,"",IF(OFFSET(Data!$A$1,MATCH($D240,Data!$CG:$CG,0)-1,MATCH($E240&amp;"/"&amp;T$1,Data!$1:$1,0)-1)=0,"",OFFSET(Data!$A$1,MATCH($D240,Data!$CG:$CG,0)-1,MATCH($E240&amp;"/"&amp;T$1,Data!$1:$1,0)-1)))</f>
        <v/>
      </c>
      <c r="U240" s="252" t="str">
        <f ca="1">IF(ISERROR(OFFSET(Data!$A$1,MATCH($D240,Data!$CG:$CG,0)-1,MATCH($E240&amp;"/"&amp;U$1,Data!$1:$1,0)-1))=TRUE,"",IF(OFFSET(Data!$A$1,MATCH($D240,Data!$CG:$CG,0)-1,MATCH($E240&amp;"/"&amp;U$1,Data!$1:$1,0)-1)=0,"",OFFSET(Data!$A$1,MATCH($D240,Data!$CG:$CG,0)-1,MATCH($E240&amp;"/"&amp;U$1,Data!$1:$1,0)-1)))</f>
        <v/>
      </c>
      <c r="V240" s="252" t="str">
        <f ca="1">IF(ISERROR(OFFSET(Data!$A$1,MATCH($D240,Data!$CG:$CG,0)-1,MATCH($E240&amp;"/"&amp;V$1,Data!$1:$1,0)-1))=TRUE,"",IF(OFFSET(Data!$A$1,MATCH($D240,Data!$CG:$CG,0)-1,MATCH($E240&amp;"/"&amp;V$1,Data!$1:$1,0)-1)=0,"",OFFSET(Data!$A$1,MATCH($D240,Data!$CG:$CG,0)-1,MATCH($E240&amp;"/"&amp;V$1,Data!$1:$1,0)-1)))</f>
        <v/>
      </c>
      <c r="W240" s="269" t="str">
        <f ca="1">IF(ISERROR(OFFSET(Data!$A$1,MATCH($D240,Data!$CG:$CG,0)-1,MATCH($E240&amp;"/"&amp;W$1,Data!$1:$1,0)-1))=TRUE,"",IF(OFFSET(Data!$A$1,MATCH($D240,Data!$CG:$CG,0)-1,MATCH($E240&amp;"/"&amp;W$1,Data!$1:$1,0)-1)=0,"",OFFSET(Data!$A$1,MATCH($D240,Data!$CG:$CG,0)-1,MATCH($E240&amp;"/"&amp;W$1,Data!$1:$1,0)-1)))</f>
        <v/>
      </c>
      <c r="X240" s="252" t="str">
        <f ca="1">IF(ISERROR(OFFSET(Data!$A$1,MATCH($D240,Data!$CG:$CG,0)-1,MATCH($E240&amp;"/"&amp;X$1,Data!$1:$1,0)-1))=TRUE,"",IF(OFFSET(Data!$A$1,MATCH($D240,Data!$CG:$CG,0)-1,MATCH($E240&amp;"/"&amp;X$1,Data!$1:$1,0)-1)=0,"",OFFSET(Data!$A$1,MATCH($D240,Data!$CG:$CG,0)-1,MATCH($E240&amp;"/"&amp;X$1,Data!$1:$1,0)-1)))</f>
        <v/>
      </c>
      <c r="Y240" s="252" t="str">
        <f ca="1">IF(ISERROR(OFFSET(Data!$A$1,MATCH($D240,Data!$CG:$CG,0)-1,MATCH($E240&amp;"/"&amp;Y$1,Data!$1:$1,0)-1))=TRUE,"",IF(OFFSET(Data!$A$1,MATCH($D240,Data!$CG:$CG,0)-1,MATCH($E240&amp;"/"&amp;Y$1,Data!$1:$1,0)-1)=0,"",OFFSET(Data!$A$1,MATCH($D240,Data!$CG:$CG,0)-1,MATCH($E240&amp;"/"&amp;Y$1,Data!$1:$1,0)-1)))</f>
        <v/>
      </c>
      <c r="Z240" s="252" t="str">
        <f ca="1">IF(ISERROR(OFFSET(Data!$A$1,MATCH($D240,Data!$CG:$CG,0)-1,MATCH($E240&amp;"/"&amp;Z$1,Data!$1:$1,0)-1))=TRUE,"",IF(OFFSET(Data!$A$1,MATCH($D240,Data!$CG:$CG,0)-1,MATCH($E240&amp;"/"&amp;Z$1,Data!$1:$1,0)-1)=0,"",OFFSET(Data!$A$1,MATCH($D240,Data!$CG:$CG,0)-1,MATCH($E240&amp;"/"&amp;Z$1,Data!$1:$1,0)-1)))</f>
        <v/>
      </c>
      <c r="AA240" s="252" t="str">
        <f ca="1">IF(ISERROR(OFFSET(Data!$A$1,MATCH($D240,Data!$CG:$CG,0)-1,MATCH($E240&amp;"/"&amp;AA$1,Data!$1:$1,0)-1))=TRUE,"",IF(OFFSET(Data!$A$1,MATCH($D240,Data!$CG:$CG,0)-1,MATCH($E240&amp;"/"&amp;AA$1,Data!$1:$1,0)-1)=0,"",OFFSET(Data!$A$1,MATCH($D240,Data!$CG:$CG,0)-1,MATCH($E240&amp;"/"&amp;AA$1,Data!$1:$1,0)-1)))</f>
        <v/>
      </c>
      <c r="AB240" s="252" t="str">
        <f ca="1">IF(ISERROR(OFFSET(Data!$A$1,MATCH($D240,Data!$CG:$CG,0)-1,MATCH($E240&amp;"/"&amp;AB$1,Data!$1:$1,0)-1))=TRUE,"",IF(OFFSET(Data!$A$1,MATCH($D240,Data!$CG:$CG,0)-1,MATCH($E240&amp;"/"&amp;AB$1,Data!$1:$1,0)-1)=0,"",OFFSET(Data!$A$1,MATCH($D240,Data!$CG:$CG,0)-1,MATCH($E240&amp;"/"&amp;AB$1,Data!$1:$1,0)-1)))</f>
        <v/>
      </c>
      <c r="AC240" s="252" t="str">
        <f ca="1">IF(ISERROR(OFFSET(Data!$A$1,MATCH($D240,Data!$CG:$CG,0)-1,MATCH($E240&amp;"/"&amp;AC$1,Data!$1:$1,0)-1))=TRUE,"",IF(OFFSET(Data!$A$1,MATCH($D240,Data!$CG:$CG,0)-1,MATCH($E240&amp;"/"&amp;AC$1,Data!$1:$1,0)-1)=0,"",OFFSET(Data!$A$1,MATCH($D240,Data!$CG:$CG,0)-1,MATCH($E240&amp;"/"&amp;AC$1,Data!$1:$1,0)-1)))</f>
        <v/>
      </c>
      <c r="AD240" s="252" t="str">
        <f ca="1">IF(ISERROR(OFFSET(Data!$A$1,MATCH($D240,Data!$CG:$CG,0)-1,MATCH($E240&amp;"/"&amp;AD$1,Data!$1:$1,0)-1))=TRUE,"",IF(OFFSET(Data!$A$1,MATCH($D240,Data!$CG:$CG,0)-1,MATCH($E240&amp;"/"&amp;AD$1,Data!$1:$1,0)-1)=0,"",OFFSET(Data!$A$1,MATCH($D240,Data!$CG:$CG,0)-1,MATCH($E240&amp;"/"&amp;AD$1,Data!$1:$1,0)-1)))</f>
        <v/>
      </c>
      <c r="AE240" s="252" t="str">
        <f ca="1">IF(ISERROR(OFFSET(Data!$A$1,MATCH($D240,Data!$CG:$CG,0)-1,MATCH($E240&amp;"/"&amp;AE$1,Data!$1:$1,0)-1))=TRUE,"",IF(OFFSET(Data!$A$1,MATCH($D240,Data!$CG:$CG,0)-1,MATCH($E240&amp;"/"&amp;AE$1,Data!$1:$1,0)-1)=0,"",OFFSET(Data!$A$1,MATCH($D240,Data!$CG:$CG,0)-1,MATCH($E240&amp;"/"&amp;AE$1,Data!$1:$1,0)-1)))</f>
        <v/>
      </c>
      <c r="AF240" s="253" t="str">
        <f ca="1">IF(ISERROR(OFFSET(Data!$A$1,MATCH($D240,Data!$CG:$CG,0)-1,MATCH($E240&amp;"/"&amp;AF$1,Data!$1:$1,0)-1))=TRUE,"",IF(OFFSET(Data!$A$1,MATCH($D240,Data!$CG:$CG,0)-1,MATCH($E240&amp;"/"&amp;AF$1,Data!$1:$1,0)-1)=0,"",OFFSET(Data!$A$1,MATCH($D240,Data!$CG:$CG,0)-1,MATCH($E240&amp;"/"&amp;AF$1,Data!$1:$1,0)-1)))</f>
        <v/>
      </c>
      <c r="AG240" s="212">
        <f t="shared" ca="1" si="8"/>
        <v>0</v>
      </c>
      <c r="AH240" s="213">
        <f ca="1">SUM(AG239:AG240)</f>
        <v>0</v>
      </c>
    </row>
    <row r="241" spans="1:34" ht="15" hidden="1" customHeight="1" x14ac:dyDescent="0.25">
      <c r="A241" s="446"/>
      <c r="B241" s="449"/>
      <c r="C241" s="452"/>
      <c r="D241" s="28" t="e">
        <f>IF(C241&lt;&gt;"",C241,D240)</f>
        <v>#N/A</v>
      </c>
      <c r="E241" s="29" t="s">
        <v>23</v>
      </c>
      <c r="F241" s="254" t="str">
        <f ca="1">IF(ISERROR(OFFSET(Data!$A$1,MATCH($D241,Data!$CG:$CG,0)-1,MATCH($E241&amp;"/"&amp;F$1,Data!$1:$1,0)-1))=TRUE,"",IF(OFFSET(Data!$A$1,MATCH($D241,Data!$CG:$CG,0)-1,MATCH($E241&amp;"/"&amp;F$1,Data!$1:$1,0)-1)=0,"",OFFSET(Data!$A$1,MATCH($D241,Data!$CG:$CG,0)-1,MATCH($E241&amp;"/"&amp;F$1,Data!$1:$1,0)-1)))</f>
        <v/>
      </c>
      <c r="G241" s="252" t="str">
        <f ca="1">IF(ISERROR(OFFSET(Data!$A$1,MATCH($D241,Data!$CG:$CG,0)-1,MATCH($E241&amp;"/"&amp;G$1,Data!$1:$1,0)-1))=TRUE,"",IF(OFFSET(Data!$A$1,MATCH($D241,Data!$CG:$CG,0)-1,MATCH($E241&amp;"/"&amp;G$1,Data!$1:$1,0)-1)=0,"",OFFSET(Data!$A$1,MATCH($D241,Data!$CG:$CG,0)-1,MATCH($E241&amp;"/"&amp;G$1,Data!$1:$1,0)-1)))</f>
        <v/>
      </c>
      <c r="H241" s="252" t="str">
        <f ca="1">IF(ISERROR(OFFSET(Data!$A$1,MATCH($D241,Data!$CG:$CG,0)-1,MATCH($E241&amp;"/"&amp;H$1,Data!$1:$1,0)-1))=TRUE,"",IF(OFFSET(Data!$A$1,MATCH($D241,Data!$CG:$CG,0)-1,MATCH($E241&amp;"/"&amp;H$1,Data!$1:$1,0)-1)=0,"",OFFSET(Data!$A$1,MATCH($D241,Data!$CG:$CG,0)-1,MATCH($E241&amp;"/"&amp;H$1,Data!$1:$1,0)-1)))</f>
        <v/>
      </c>
      <c r="I241" s="252" t="str">
        <f ca="1">IF(ISERROR(OFFSET(Data!$A$1,MATCH($D241,Data!$CG:$CG,0)-1,MATCH($E241&amp;"/"&amp;I$1,Data!$1:$1,0)-1))=TRUE,"",IF(OFFSET(Data!$A$1,MATCH($D241,Data!$CG:$CG,0)-1,MATCH($E241&amp;"/"&amp;I$1,Data!$1:$1,0)-1)=0,"",OFFSET(Data!$A$1,MATCH($D241,Data!$CG:$CG,0)-1,MATCH($E241&amp;"/"&amp;I$1,Data!$1:$1,0)-1)))</f>
        <v/>
      </c>
      <c r="J241" s="252" t="str">
        <f ca="1">IF(ISERROR(OFFSET(Data!$A$1,MATCH($D241,Data!$CG:$CG,0)-1,MATCH($E241&amp;"/"&amp;J$1,Data!$1:$1,0)-1))=TRUE,"",IF(OFFSET(Data!$A$1,MATCH($D241,Data!$CG:$CG,0)-1,MATCH($E241&amp;"/"&amp;J$1,Data!$1:$1,0)-1)=0,"",OFFSET(Data!$A$1,MATCH($D241,Data!$CG:$CG,0)-1,MATCH($E241&amp;"/"&amp;J$1,Data!$1:$1,0)-1)))</f>
        <v/>
      </c>
      <c r="K241" s="252" t="str">
        <f ca="1">IF(ISERROR(OFFSET(Data!$A$1,MATCH($D241,Data!$CG:$CG,0)-1,MATCH($E241&amp;"/"&amp;K$1,Data!$1:$1,0)-1))=TRUE,"",IF(OFFSET(Data!$A$1,MATCH($D241,Data!$CG:$CG,0)-1,MATCH($E241&amp;"/"&amp;K$1,Data!$1:$1,0)-1)=0,"",OFFSET(Data!$A$1,MATCH($D241,Data!$CG:$CG,0)-1,MATCH($E241&amp;"/"&amp;K$1,Data!$1:$1,0)-1)))</f>
        <v/>
      </c>
      <c r="L241" s="252" t="str">
        <f ca="1">IF(ISERROR(OFFSET(Data!$A$1,MATCH($D241,Data!$CG:$CG,0)-1,MATCH($E241&amp;"/"&amp;L$1,Data!$1:$1,0)-1))=TRUE,"",IF(OFFSET(Data!$A$1,MATCH($D241,Data!$CG:$CG,0)-1,MATCH($E241&amp;"/"&amp;L$1,Data!$1:$1,0)-1)=0,"",OFFSET(Data!$A$1,MATCH($D241,Data!$CG:$CG,0)-1,MATCH($E241&amp;"/"&amp;L$1,Data!$1:$1,0)-1)))</f>
        <v/>
      </c>
      <c r="M241" s="252" t="str">
        <f ca="1">IF(ISERROR(OFFSET(Data!$A$1,MATCH($D241,Data!$CG:$CG,0)-1,MATCH($E241&amp;"/"&amp;M$1,Data!$1:$1,0)-1))=TRUE,"",IF(OFFSET(Data!$A$1,MATCH($D241,Data!$CG:$CG,0)-1,MATCH($E241&amp;"/"&amp;M$1,Data!$1:$1,0)-1)=0,"",OFFSET(Data!$A$1,MATCH($D241,Data!$CG:$CG,0)-1,MATCH($E241&amp;"/"&amp;M$1,Data!$1:$1,0)-1)))</f>
        <v/>
      </c>
      <c r="N241" s="252" t="str">
        <f ca="1">IF(ISERROR(OFFSET(Data!$A$1,MATCH($D241,Data!$CG:$CG,0)-1,MATCH($E241&amp;"/"&amp;N$1,Data!$1:$1,0)-1))=TRUE,"",IF(OFFSET(Data!$A$1,MATCH($D241,Data!$CG:$CG,0)-1,MATCH($E241&amp;"/"&amp;N$1,Data!$1:$1,0)-1)=0,"",OFFSET(Data!$A$1,MATCH($D241,Data!$CG:$CG,0)-1,MATCH($E241&amp;"/"&amp;N$1,Data!$1:$1,0)-1)))</f>
        <v/>
      </c>
      <c r="O241" s="252" t="str">
        <f ca="1">IF(ISERROR(OFFSET(Data!$A$1,MATCH($D241,Data!$CG:$CG,0)-1,MATCH($E241&amp;"/"&amp;O$1,Data!$1:$1,0)-1))=TRUE,"",IF(OFFSET(Data!$A$1,MATCH($D241,Data!$CG:$CG,0)-1,MATCH($E241&amp;"/"&amp;O$1,Data!$1:$1,0)-1)=0,"",OFFSET(Data!$A$1,MATCH($D241,Data!$CG:$CG,0)-1,MATCH($E241&amp;"/"&amp;O$1,Data!$1:$1,0)-1)))</f>
        <v/>
      </c>
      <c r="P241" s="252" t="str">
        <f ca="1">IF(ISERROR(OFFSET(Data!$A$1,MATCH($D241,Data!$CG:$CG,0)-1,MATCH($E241&amp;"/"&amp;P$1,Data!$1:$1,0)-1))=TRUE,"",IF(OFFSET(Data!$A$1,MATCH($D241,Data!$CG:$CG,0)-1,MATCH($E241&amp;"/"&amp;P$1,Data!$1:$1,0)-1)=0,"",OFFSET(Data!$A$1,MATCH($D241,Data!$CG:$CG,0)-1,MATCH($E241&amp;"/"&amp;P$1,Data!$1:$1,0)-1)))</f>
        <v/>
      </c>
      <c r="Q241" s="252" t="str">
        <f ca="1">IF(ISERROR(OFFSET(Data!$A$1,MATCH($D241,Data!$CG:$CG,0)-1,MATCH($E241&amp;"/"&amp;Q$1,Data!$1:$1,0)-1))=TRUE,"",IF(OFFSET(Data!$A$1,MATCH($D241,Data!$CG:$CG,0)-1,MATCH($E241&amp;"/"&amp;Q$1,Data!$1:$1,0)-1)=0,"",OFFSET(Data!$A$1,MATCH($D241,Data!$CG:$CG,0)-1,MATCH($E241&amp;"/"&amp;Q$1,Data!$1:$1,0)-1)))</f>
        <v/>
      </c>
      <c r="R241" s="252" t="str">
        <f ca="1">IF(ISERROR(OFFSET(Data!$A$1,MATCH($D241,Data!$CG:$CG,0)-1,MATCH($E241&amp;"/"&amp;R$1,Data!$1:$1,0)-1))=TRUE,"",IF(OFFSET(Data!$A$1,MATCH($D241,Data!$CG:$CG,0)-1,MATCH($E241&amp;"/"&amp;R$1,Data!$1:$1,0)-1)=0,"",OFFSET(Data!$A$1,MATCH($D241,Data!$CG:$CG,0)-1,MATCH($E241&amp;"/"&amp;R$1,Data!$1:$1,0)-1)))</f>
        <v/>
      </c>
      <c r="S241" s="252" t="str">
        <f ca="1">IF(ISERROR(OFFSET(Data!$A$1,MATCH($D241,Data!$CG:$CG,0)-1,MATCH($E241&amp;"/"&amp;S$1,Data!$1:$1,0)-1))=TRUE,"",IF(OFFSET(Data!$A$1,MATCH($D241,Data!$CG:$CG,0)-1,MATCH($E241&amp;"/"&amp;S$1,Data!$1:$1,0)-1)=0,"",OFFSET(Data!$A$1,MATCH($D241,Data!$CG:$CG,0)-1,MATCH($E241&amp;"/"&amp;S$1,Data!$1:$1,0)-1)))</f>
        <v/>
      </c>
      <c r="T241" s="252" t="str">
        <f ca="1">IF(ISERROR(OFFSET(Data!$A$1,MATCH($D241,Data!$CG:$CG,0)-1,MATCH($E241&amp;"/"&amp;T$1,Data!$1:$1,0)-1))=TRUE,"",IF(OFFSET(Data!$A$1,MATCH($D241,Data!$CG:$CG,0)-1,MATCH($E241&amp;"/"&amp;T$1,Data!$1:$1,0)-1)=0,"",OFFSET(Data!$A$1,MATCH($D241,Data!$CG:$CG,0)-1,MATCH($E241&amp;"/"&amp;T$1,Data!$1:$1,0)-1)))</f>
        <v/>
      </c>
      <c r="U241" s="252" t="str">
        <f ca="1">IF(ISERROR(OFFSET(Data!$A$1,MATCH($D241,Data!$CG:$CG,0)-1,MATCH($E241&amp;"/"&amp;U$1,Data!$1:$1,0)-1))=TRUE,"",IF(OFFSET(Data!$A$1,MATCH($D241,Data!$CG:$CG,0)-1,MATCH($E241&amp;"/"&amp;U$1,Data!$1:$1,0)-1)=0,"",OFFSET(Data!$A$1,MATCH($D241,Data!$CG:$CG,0)-1,MATCH($E241&amp;"/"&amp;U$1,Data!$1:$1,0)-1)))</f>
        <v/>
      </c>
      <c r="V241" s="252" t="str">
        <f ca="1">IF(ISERROR(OFFSET(Data!$A$1,MATCH($D241,Data!$CG:$CG,0)-1,MATCH($E241&amp;"/"&amp;V$1,Data!$1:$1,0)-1))=TRUE,"",IF(OFFSET(Data!$A$1,MATCH($D241,Data!$CG:$CG,0)-1,MATCH($E241&amp;"/"&amp;V$1,Data!$1:$1,0)-1)=0,"",OFFSET(Data!$A$1,MATCH($D241,Data!$CG:$CG,0)-1,MATCH($E241&amp;"/"&amp;V$1,Data!$1:$1,0)-1)))</f>
        <v/>
      </c>
      <c r="W241" s="269" t="str">
        <f ca="1">IF(ISERROR(OFFSET(Data!$A$1,MATCH($D241,Data!$CG:$CG,0)-1,MATCH($E241&amp;"/"&amp;W$1,Data!$1:$1,0)-1))=TRUE,"",IF(OFFSET(Data!$A$1,MATCH($D241,Data!$CG:$CG,0)-1,MATCH($E241&amp;"/"&amp;W$1,Data!$1:$1,0)-1)=0,"",OFFSET(Data!$A$1,MATCH($D241,Data!$CG:$CG,0)-1,MATCH($E241&amp;"/"&amp;W$1,Data!$1:$1,0)-1)))</f>
        <v/>
      </c>
      <c r="X241" s="252" t="str">
        <f ca="1">IF(ISERROR(OFFSET(Data!$A$1,MATCH($D241,Data!$CG:$CG,0)-1,MATCH($E241&amp;"/"&amp;X$1,Data!$1:$1,0)-1))=TRUE,"",IF(OFFSET(Data!$A$1,MATCH($D241,Data!$CG:$CG,0)-1,MATCH($E241&amp;"/"&amp;X$1,Data!$1:$1,0)-1)=0,"",OFFSET(Data!$A$1,MATCH($D241,Data!$CG:$CG,0)-1,MATCH($E241&amp;"/"&amp;X$1,Data!$1:$1,0)-1)))</f>
        <v/>
      </c>
      <c r="Y241" s="252" t="str">
        <f ca="1">IF(ISERROR(OFFSET(Data!$A$1,MATCH($D241,Data!$CG:$CG,0)-1,MATCH($E241&amp;"/"&amp;Y$1,Data!$1:$1,0)-1))=TRUE,"",IF(OFFSET(Data!$A$1,MATCH($D241,Data!$CG:$CG,0)-1,MATCH($E241&amp;"/"&amp;Y$1,Data!$1:$1,0)-1)=0,"",OFFSET(Data!$A$1,MATCH($D241,Data!$CG:$CG,0)-1,MATCH($E241&amp;"/"&amp;Y$1,Data!$1:$1,0)-1)))</f>
        <v/>
      </c>
      <c r="Z241" s="252" t="str">
        <f ca="1">IF(ISERROR(OFFSET(Data!$A$1,MATCH($D241,Data!$CG:$CG,0)-1,MATCH($E241&amp;"/"&amp;Z$1,Data!$1:$1,0)-1))=TRUE,"",IF(OFFSET(Data!$A$1,MATCH($D241,Data!$CG:$CG,0)-1,MATCH($E241&amp;"/"&amp;Z$1,Data!$1:$1,0)-1)=0,"",OFFSET(Data!$A$1,MATCH($D241,Data!$CG:$CG,0)-1,MATCH($E241&amp;"/"&amp;Z$1,Data!$1:$1,0)-1)))</f>
        <v/>
      </c>
      <c r="AA241" s="252" t="str">
        <f ca="1">IF(ISERROR(OFFSET(Data!$A$1,MATCH($D241,Data!$CG:$CG,0)-1,MATCH($E241&amp;"/"&amp;AA$1,Data!$1:$1,0)-1))=TRUE,"",IF(OFFSET(Data!$A$1,MATCH($D241,Data!$CG:$CG,0)-1,MATCH($E241&amp;"/"&amp;AA$1,Data!$1:$1,0)-1)=0,"",OFFSET(Data!$A$1,MATCH($D241,Data!$CG:$CG,0)-1,MATCH($E241&amp;"/"&amp;AA$1,Data!$1:$1,0)-1)))</f>
        <v/>
      </c>
      <c r="AB241" s="252" t="str">
        <f ca="1">IF(ISERROR(OFFSET(Data!$A$1,MATCH($D241,Data!$CG:$CG,0)-1,MATCH($E241&amp;"/"&amp;AB$1,Data!$1:$1,0)-1))=TRUE,"",IF(OFFSET(Data!$A$1,MATCH($D241,Data!$CG:$CG,0)-1,MATCH($E241&amp;"/"&amp;AB$1,Data!$1:$1,0)-1)=0,"",OFFSET(Data!$A$1,MATCH($D241,Data!$CG:$CG,0)-1,MATCH($E241&amp;"/"&amp;AB$1,Data!$1:$1,0)-1)))</f>
        <v/>
      </c>
      <c r="AC241" s="252" t="str">
        <f ca="1">IF(ISERROR(OFFSET(Data!$A$1,MATCH($D241,Data!$CG:$CG,0)-1,MATCH($E241&amp;"/"&amp;AC$1,Data!$1:$1,0)-1))=TRUE,"",IF(OFFSET(Data!$A$1,MATCH($D241,Data!$CG:$CG,0)-1,MATCH($E241&amp;"/"&amp;AC$1,Data!$1:$1,0)-1)=0,"",OFFSET(Data!$A$1,MATCH($D241,Data!$CG:$CG,0)-1,MATCH($E241&amp;"/"&amp;AC$1,Data!$1:$1,0)-1)))</f>
        <v/>
      </c>
      <c r="AD241" s="252" t="str">
        <f ca="1">IF(ISERROR(OFFSET(Data!$A$1,MATCH($D241,Data!$CG:$CG,0)-1,MATCH($E241&amp;"/"&amp;AD$1,Data!$1:$1,0)-1))=TRUE,"",IF(OFFSET(Data!$A$1,MATCH($D241,Data!$CG:$CG,0)-1,MATCH($E241&amp;"/"&amp;AD$1,Data!$1:$1,0)-1)=0,"",OFFSET(Data!$A$1,MATCH($D241,Data!$CG:$CG,0)-1,MATCH($E241&amp;"/"&amp;AD$1,Data!$1:$1,0)-1)))</f>
        <v/>
      </c>
      <c r="AE241" s="252" t="str">
        <f ca="1">IF(ISERROR(OFFSET(Data!$A$1,MATCH($D241,Data!$CG:$CG,0)-1,MATCH($E241&amp;"/"&amp;AE$1,Data!$1:$1,0)-1))=TRUE,"",IF(OFFSET(Data!$A$1,MATCH($D241,Data!$CG:$CG,0)-1,MATCH($E241&amp;"/"&amp;AE$1,Data!$1:$1,0)-1)=0,"",OFFSET(Data!$A$1,MATCH($D241,Data!$CG:$CG,0)-1,MATCH($E241&amp;"/"&amp;AE$1,Data!$1:$1,0)-1)))</f>
        <v/>
      </c>
      <c r="AF241" s="253" t="str">
        <f ca="1">IF(ISERROR(OFFSET(Data!$A$1,MATCH($D241,Data!$CG:$CG,0)-1,MATCH($E241&amp;"/"&amp;AF$1,Data!$1:$1,0)-1))=TRUE,"",IF(OFFSET(Data!$A$1,MATCH($D241,Data!$CG:$CG,0)-1,MATCH($E241&amp;"/"&amp;AF$1,Data!$1:$1,0)-1)=0,"",OFFSET(Data!$A$1,MATCH($D241,Data!$CG:$CG,0)-1,MATCH($E241&amp;"/"&amp;AF$1,Data!$1:$1,0)-1)))</f>
        <v/>
      </c>
      <c r="AG241" s="212">
        <f t="shared" ca="1" si="8"/>
        <v>0</v>
      </c>
      <c r="AH241" s="213">
        <f ca="1">SUM(AG239:AG241)</f>
        <v>0</v>
      </c>
    </row>
    <row r="242" spans="1:34" ht="15.75" hidden="1" customHeight="1" x14ac:dyDescent="0.25">
      <c r="A242" s="446"/>
      <c r="B242" s="449"/>
      <c r="C242" s="452"/>
      <c r="D242" s="28" t="e">
        <f>IF(C242&lt;&gt;"",C242,D241)</f>
        <v>#N/A</v>
      </c>
      <c r="E242" s="29" t="s">
        <v>24</v>
      </c>
      <c r="F242" s="254" t="str">
        <f ca="1">IF(ISERROR(OFFSET(Data!$A$1,MATCH($D242,Data!$CG:$CG,0)-1,MATCH($E242&amp;"/"&amp;F$1,Data!$1:$1,0)-1))=TRUE,"",IF(OFFSET(Data!$A$1,MATCH($D242,Data!$CG:$CG,0)-1,MATCH($E242&amp;"/"&amp;F$1,Data!$1:$1,0)-1)=0,"",OFFSET(Data!$A$1,MATCH($D242,Data!$CG:$CG,0)-1,MATCH($E242&amp;"/"&amp;F$1,Data!$1:$1,0)-1)))</f>
        <v/>
      </c>
      <c r="G242" s="252" t="str">
        <f ca="1">IF(ISERROR(OFFSET(Data!$A$1,MATCH($D242,Data!$CG:$CG,0)-1,MATCH($E242&amp;"/"&amp;G$1,Data!$1:$1,0)-1))=TRUE,"",IF(OFFSET(Data!$A$1,MATCH($D242,Data!$CG:$CG,0)-1,MATCH($E242&amp;"/"&amp;G$1,Data!$1:$1,0)-1)=0,"",OFFSET(Data!$A$1,MATCH($D242,Data!$CG:$CG,0)-1,MATCH($E242&amp;"/"&amp;G$1,Data!$1:$1,0)-1)))</f>
        <v/>
      </c>
      <c r="H242" s="252" t="str">
        <f ca="1">IF(ISERROR(OFFSET(Data!$A$1,MATCH($D242,Data!$CG:$CG,0)-1,MATCH($E242&amp;"/"&amp;H$1,Data!$1:$1,0)-1))=TRUE,"",IF(OFFSET(Data!$A$1,MATCH($D242,Data!$CG:$CG,0)-1,MATCH($E242&amp;"/"&amp;H$1,Data!$1:$1,0)-1)=0,"",OFFSET(Data!$A$1,MATCH($D242,Data!$CG:$CG,0)-1,MATCH($E242&amp;"/"&amp;H$1,Data!$1:$1,0)-1)))</f>
        <v/>
      </c>
      <c r="I242" s="252" t="str">
        <f ca="1">IF(ISERROR(OFFSET(Data!$A$1,MATCH($D242,Data!$CG:$CG,0)-1,MATCH($E242&amp;"/"&amp;I$1,Data!$1:$1,0)-1))=TRUE,"",IF(OFFSET(Data!$A$1,MATCH($D242,Data!$CG:$CG,0)-1,MATCH($E242&amp;"/"&amp;I$1,Data!$1:$1,0)-1)=0,"",OFFSET(Data!$A$1,MATCH($D242,Data!$CG:$CG,0)-1,MATCH($E242&amp;"/"&amp;I$1,Data!$1:$1,0)-1)))</f>
        <v/>
      </c>
      <c r="J242" s="252" t="str">
        <f ca="1">IF(ISERROR(OFFSET(Data!$A$1,MATCH($D242,Data!$CG:$CG,0)-1,MATCH($E242&amp;"/"&amp;J$1,Data!$1:$1,0)-1))=TRUE,"",IF(OFFSET(Data!$A$1,MATCH($D242,Data!$CG:$CG,0)-1,MATCH($E242&amp;"/"&amp;J$1,Data!$1:$1,0)-1)=0,"",OFFSET(Data!$A$1,MATCH($D242,Data!$CG:$CG,0)-1,MATCH($E242&amp;"/"&amp;J$1,Data!$1:$1,0)-1)))</f>
        <v/>
      </c>
      <c r="K242" s="252" t="str">
        <f ca="1">IF(ISERROR(OFFSET(Data!$A$1,MATCH($D242,Data!$CG:$CG,0)-1,MATCH($E242&amp;"/"&amp;K$1,Data!$1:$1,0)-1))=TRUE,"",IF(OFFSET(Data!$A$1,MATCH($D242,Data!$CG:$CG,0)-1,MATCH($E242&amp;"/"&amp;K$1,Data!$1:$1,0)-1)=0,"",OFFSET(Data!$A$1,MATCH($D242,Data!$CG:$CG,0)-1,MATCH($E242&amp;"/"&amp;K$1,Data!$1:$1,0)-1)))</f>
        <v/>
      </c>
      <c r="L242" s="252" t="str">
        <f ca="1">IF(ISERROR(OFFSET(Data!$A$1,MATCH($D242,Data!$CG:$CG,0)-1,MATCH($E242&amp;"/"&amp;L$1,Data!$1:$1,0)-1))=TRUE,"",IF(OFFSET(Data!$A$1,MATCH($D242,Data!$CG:$CG,0)-1,MATCH($E242&amp;"/"&amp;L$1,Data!$1:$1,0)-1)=0,"",OFFSET(Data!$A$1,MATCH($D242,Data!$CG:$CG,0)-1,MATCH($E242&amp;"/"&amp;L$1,Data!$1:$1,0)-1)))</f>
        <v/>
      </c>
      <c r="M242" s="252" t="str">
        <f ca="1">IF(ISERROR(OFFSET(Data!$A$1,MATCH($D242,Data!$CG:$CG,0)-1,MATCH($E242&amp;"/"&amp;M$1,Data!$1:$1,0)-1))=TRUE,"",IF(OFFSET(Data!$A$1,MATCH($D242,Data!$CG:$CG,0)-1,MATCH($E242&amp;"/"&amp;M$1,Data!$1:$1,0)-1)=0,"",OFFSET(Data!$A$1,MATCH($D242,Data!$CG:$CG,0)-1,MATCH($E242&amp;"/"&amp;M$1,Data!$1:$1,0)-1)))</f>
        <v/>
      </c>
      <c r="N242" s="252" t="str">
        <f ca="1">IF(ISERROR(OFFSET(Data!$A$1,MATCH($D242,Data!$CG:$CG,0)-1,MATCH($E242&amp;"/"&amp;N$1,Data!$1:$1,0)-1))=TRUE,"",IF(OFFSET(Data!$A$1,MATCH($D242,Data!$CG:$CG,0)-1,MATCH($E242&amp;"/"&amp;N$1,Data!$1:$1,0)-1)=0,"",OFFSET(Data!$A$1,MATCH($D242,Data!$CG:$CG,0)-1,MATCH($E242&amp;"/"&amp;N$1,Data!$1:$1,0)-1)))</f>
        <v/>
      </c>
      <c r="O242" s="252" t="str">
        <f ca="1">IF(ISERROR(OFFSET(Data!$A$1,MATCH($D242,Data!$CG:$CG,0)-1,MATCH($E242&amp;"/"&amp;O$1,Data!$1:$1,0)-1))=TRUE,"",IF(OFFSET(Data!$A$1,MATCH($D242,Data!$CG:$CG,0)-1,MATCH($E242&amp;"/"&amp;O$1,Data!$1:$1,0)-1)=0,"",OFFSET(Data!$A$1,MATCH($D242,Data!$CG:$CG,0)-1,MATCH($E242&amp;"/"&amp;O$1,Data!$1:$1,0)-1)))</f>
        <v/>
      </c>
      <c r="P242" s="252" t="str">
        <f ca="1">IF(ISERROR(OFFSET(Data!$A$1,MATCH($D242,Data!$CG:$CG,0)-1,MATCH($E242&amp;"/"&amp;P$1,Data!$1:$1,0)-1))=TRUE,"",IF(OFFSET(Data!$A$1,MATCH($D242,Data!$CG:$CG,0)-1,MATCH($E242&amp;"/"&amp;P$1,Data!$1:$1,0)-1)=0,"",OFFSET(Data!$A$1,MATCH($D242,Data!$CG:$CG,0)-1,MATCH($E242&amp;"/"&amp;P$1,Data!$1:$1,0)-1)))</f>
        <v/>
      </c>
      <c r="Q242" s="252" t="str">
        <f ca="1">IF(ISERROR(OFFSET(Data!$A$1,MATCH($D242,Data!$CG:$CG,0)-1,MATCH($E242&amp;"/"&amp;Q$1,Data!$1:$1,0)-1))=TRUE,"",IF(OFFSET(Data!$A$1,MATCH($D242,Data!$CG:$CG,0)-1,MATCH($E242&amp;"/"&amp;Q$1,Data!$1:$1,0)-1)=0,"",OFFSET(Data!$A$1,MATCH($D242,Data!$CG:$CG,0)-1,MATCH($E242&amp;"/"&amp;Q$1,Data!$1:$1,0)-1)))</f>
        <v/>
      </c>
      <c r="R242" s="252" t="str">
        <f ca="1">IF(ISERROR(OFFSET(Data!$A$1,MATCH($D242,Data!$CG:$CG,0)-1,MATCH($E242&amp;"/"&amp;R$1,Data!$1:$1,0)-1))=TRUE,"",IF(OFFSET(Data!$A$1,MATCH($D242,Data!$CG:$CG,0)-1,MATCH($E242&amp;"/"&amp;R$1,Data!$1:$1,0)-1)=0,"",OFFSET(Data!$A$1,MATCH($D242,Data!$CG:$CG,0)-1,MATCH($E242&amp;"/"&amp;R$1,Data!$1:$1,0)-1)))</f>
        <v/>
      </c>
      <c r="S242" s="252" t="str">
        <f ca="1">IF(ISERROR(OFFSET(Data!$A$1,MATCH($D242,Data!$CG:$CG,0)-1,MATCH($E242&amp;"/"&amp;S$1,Data!$1:$1,0)-1))=TRUE,"",IF(OFFSET(Data!$A$1,MATCH($D242,Data!$CG:$CG,0)-1,MATCH($E242&amp;"/"&amp;S$1,Data!$1:$1,0)-1)=0,"",OFFSET(Data!$A$1,MATCH($D242,Data!$CG:$CG,0)-1,MATCH($E242&amp;"/"&amp;S$1,Data!$1:$1,0)-1)))</f>
        <v/>
      </c>
      <c r="T242" s="252" t="str">
        <f ca="1">IF(ISERROR(OFFSET(Data!$A$1,MATCH($D242,Data!$CG:$CG,0)-1,MATCH($E242&amp;"/"&amp;T$1,Data!$1:$1,0)-1))=TRUE,"",IF(OFFSET(Data!$A$1,MATCH($D242,Data!$CG:$CG,0)-1,MATCH($E242&amp;"/"&amp;T$1,Data!$1:$1,0)-1)=0,"",OFFSET(Data!$A$1,MATCH($D242,Data!$CG:$CG,0)-1,MATCH($E242&amp;"/"&amp;T$1,Data!$1:$1,0)-1)))</f>
        <v/>
      </c>
      <c r="U242" s="252" t="str">
        <f ca="1">IF(ISERROR(OFFSET(Data!$A$1,MATCH($D242,Data!$CG:$CG,0)-1,MATCH($E242&amp;"/"&amp;U$1,Data!$1:$1,0)-1))=TRUE,"",IF(OFFSET(Data!$A$1,MATCH($D242,Data!$CG:$CG,0)-1,MATCH($E242&amp;"/"&amp;U$1,Data!$1:$1,0)-1)=0,"",OFFSET(Data!$A$1,MATCH($D242,Data!$CG:$CG,0)-1,MATCH($E242&amp;"/"&amp;U$1,Data!$1:$1,0)-1)))</f>
        <v/>
      </c>
      <c r="V242" s="252" t="str">
        <f ca="1">IF(ISERROR(OFFSET(Data!$A$1,MATCH($D242,Data!$CG:$CG,0)-1,MATCH($E242&amp;"/"&amp;V$1,Data!$1:$1,0)-1))=TRUE,"",IF(OFFSET(Data!$A$1,MATCH($D242,Data!$CG:$CG,0)-1,MATCH($E242&amp;"/"&amp;V$1,Data!$1:$1,0)-1)=0,"",OFFSET(Data!$A$1,MATCH($D242,Data!$CG:$CG,0)-1,MATCH($E242&amp;"/"&amp;V$1,Data!$1:$1,0)-1)))</f>
        <v/>
      </c>
      <c r="W242" s="269" t="str">
        <f ca="1">IF(ISERROR(OFFSET(Data!$A$1,MATCH($D242,Data!$CG:$CG,0)-1,MATCH($E242&amp;"/"&amp;W$1,Data!$1:$1,0)-1))=TRUE,"",IF(OFFSET(Data!$A$1,MATCH($D242,Data!$CG:$CG,0)-1,MATCH($E242&amp;"/"&amp;W$1,Data!$1:$1,0)-1)=0,"",OFFSET(Data!$A$1,MATCH($D242,Data!$CG:$CG,0)-1,MATCH($E242&amp;"/"&amp;W$1,Data!$1:$1,0)-1)))</f>
        <v/>
      </c>
      <c r="X242" s="252" t="str">
        <f ca="1">IF(ISERROR(OFFSET(Data!$A$1,MATCH($D242,Data!$CG:$CG,0)-1,MATCH($E242&amp;"/"&amp;X$1,Data!$1:$1,0)-1))=TRUE,"",IF(OFFSET(Data!$A$1,MATCH($D242,Data!$CG:$CG,0)-1,MATCH($E242&amp;"/"&amp;X$1,Data!$1:$1,0)-1)=0,"",OFFSET(Data!$A$1,MATCH($D242,Data!$CG:$CG,0)-1,MATCH($E242&amp;"/"&amp;X$1,Data!$1:$1,0)-1)))</f>
        <v/>
      </c>
      <c r="Y242" s="252" t="str">
        <f ca="1">IF(ISERROR(OFFSET(Data!$A$1,MATCH($D242,Data!$CG:$CG,0)-1,MATCH($E242&amp;"/"&amp;Y$1,Data!$1:$1,0)-1))=TRUE,"",IF(OFFSET(Data!$A$1,MATCH($D242,Data!$CG:$CG,0)-1,MATCH($E242&amp;"/"&amp;Y$1,Data!$1:$1,0)-1)=0,"",OFFSET(Data!$A$1,MATCH($D242,Data!$CG:$CG,0)-1,MATCH($E242&amp;"/"&amp;Y$1,Data!$1:$1,0)-1)))</f>
        <v/>
      </c>
      <c r="Z242" s="252" t="str">
        <f ca="1">IF(ISERROR(OFFSET(Data!$A$1,MATCH($D242,Data!$CG:$CG,0)-1,MATCH($E242&amp;"/"&amp;Z$1,Data!$1:$1,0)-1))=TRUE,"",IF(OFFSET(Data!$A$1,MATCH($D242,Data!$CG:$CG,0)-1,MATCH($E242&amp;"/"&amp;Z$1,Data!$1:$1,0)-1)=0,"",OFFSET(Data!$A$1,MATCH($D242,Data!$CG:$CG,0)-1,MATCH($E242&amp;"/"&amp;Z$1,Data!$1:$1,0)-1)))</f>
        <v/>
      </c>
      <c r="AA242" s="252" t="str">
        <f ca="1">IF(ISERROR(OFFSET(Data!$A$1,MATCH($D242,Data!$CG:$CG,0)-1,MATCH($E242&amp;"/"&amp;AA$1,Data!$1:$1,0)-1))=TRUE,"",IF(OFFSET(Data!$A$1,MATCH($D242,Data!$CG:$CG,0)-1,MATCH($E242&amp;"/"&amp;AA$1,Data!$1:$1,0)-1)=0,"",OFFSET(Data!$A$1,MATCH($D242,Data!$CG:$CG,0)-1,MATCH($E242&amp;"/"&amp;AA$1,Data!$1:$1,0)-1)))</f>
        <v/>
      </c>
      <c r="AB242" s="252" t="str">
        <f ca="1">IF(ISERROR(OFFSET(Data!$A$1,MATCH($D242,Data!$CG:$CG,0)-1,MATCH($E242&amp;"/"&amp;AB$1,Data!$1:$1,0)-1))=TRUE,"",IF(OFFSET(Data!$A$1,MATCH($D242,Data!$CG:$CG,0)-1,MATCH($E242&amp;"/"&amp;AB$1,Data!$1:$1,0)-1)=0,"",OFFSET(Data!$A$1,MATCH($D242,Data!$CG:$CG,0)-1,MATCH($E242&amp;"/"&amp;AB$1,Data!$1:$1,0)-1)))</f>
        <v/>
      </c>
      <c r="AC242" s="252" t="str">
        <f ca="1">IF(ISERROR(OFFSET(Data!$A$1,MATCH($D242,Data!$CG:$CG,0)-1,MATCH($E242&amp;"/"&amp;AC$1,Data!$1:$1,0)-1))=TRUE,"",IF(OFFSET(Data!$A$1,MATCH($D242,Data!$CG:$CG,0)-1,MATCH($E242&amp;"/"&amp;AC$1,Data!$1:$1,0)-1)=0,"",OFFSET(Data!$A$1,MATCH($D242,Data!$CG:$CG,0)-1,MATCH($E242&amp;"/"&amp;AC$1,Data!$1:$1,0)-1)))</f>
        <v/>
      </c>
      <c r="AD242" s="252" t="str">
        <f ca="1">IF(ISERROR(OFFSET(Data!$A$1,MATCH($D242,Data!$CG:$CG,0)-1,MATCH($E242&amp;"/"&amp;AD$1,Data!$1:$1,0)-1))=TRUE,"",IF(OFFSET(Data!$A$1,MATCH($D242,Data!$CG:$CG,0)-1,MATCH($E242&amp;"/"&amp;AD$1,Data!$1:$1,0)-1)=0,"",OFFSET(Data!$A$1,MATCH($D242,Data!$CG:$CG,0)-1,MATCH($E242&amp;"/"&amp;AD$1,Data!$1:$1,0)-1)))</f>
        <v/>
      </c>
      <c r="AE242" s="252" t="str">
        <f ca="1">IF(ISERROR(OFFSET(Data!$A$1,MATCH($D242,Data!$CG:$CG,0)-1,MATCH($E242&amp;"/"&amp;AE$1,Data!$1:$1,0)-1))=TRUE,"",IF(OFFSET(Data!$A$1,MATCH($D242,Data!$CG:$CG,0)-1,MATCH($E242&amp;"/"&amp;AE$1,Data!$1:$1,0)-1)=0,"",OFFSET(Data!$A$1,MATCH($D242,Data!$CG:$CG,0)-1,MATCH($E242&amp;"/"&amp;AE$1,Data!$1:$1,0)-1)))</f>
        <v/>
      </c>
      <c r="AF242" s="253" t="str">
        <f ca="1">IF(ISERROR(OFFSET(Data!$A$1,MATCH($D242,Data!$CG:$CG,0)-1,MATCH($E242&amp;"/"&amp;AF$1,Data!$1:$1,0)-1))=TRUE,"",IF(OFFSET(Data!$A$1,MATCH($D242,Data!$CG:$CG,0)-1,MATCH($E242&amp;"/"&amp;AF$1,Data!$1:$1,0)-1)=0,"",OFFSET(Data!$A$1,MATCH($D242,Data!$CG:$CG,0)-1,MATCH($E242&amp;"/"&amp;AF$1,Data!$1:$1,0)-1)))</f>
        <v/>
      </c>
      <c r="AG242" s="212">
        <f t="shared" ca="1" si="8"/>
        <v>0</v>
      </c>
      <c r="AH242" s="213">
        <f ca="1">SUM(AG239:AG242)</f>
        <v>0</v>
      </c>
    </row>
    <row r="243" spans="1:34" ht="15.75" hidden="1" customHeight="1" thickBot="1" x14ac:dyDescent="0.3">
      <c r="A243" s="447"/>
      <c r="B243" s="450"/>
      <c r="C243" s="453"/>
      <c r="D243" s="30" t="e">
        <f>IF(C243&lt;&gt;"",C243,D242)</f>
        <v>#N/A</v>
      </c>
      <c r="E243" s="31" t="s">
        <v>25</v>
      </c>
      <c r="F243" s="255" t="str">
        <f ca="1">IF(ISERROR(OFFSET(Data!$A$1,MATCH($D243,Data!$CG:$CG,0)-1,MATCH($E243&amp;"/"&amp;F$1,Data!$1:$1,0)-1))=TRUE,"",IF(OFFSET(Data!$A$1,MATCH($D243,Data!$CG:$CG,0)-1,MATCH($E243&amp;"/"&amp;F$1,Data!$1:$1,0)-1)=0,"",OFFSET(Data!$A$1,MATCH($D243,Data!$CG:$CG,0)-1,MATCH($E243&amp;"/"&amp;F$1,Data!$1:$1,0)-1)))</f>
        <v/>
      </c>
      <c r="G243" s="256" t="str">
        <f ca="1">IF(ISERROR(OFFSET(Data!$A$1,MATCH($D243,Data!$CG:$CG,0)-1,MATCH($E243&amp;"/"&amp;G$1,Data!$1:$1,0)-1))=TRUE,"",IF(OFFSET(Data!$A$1,MATCH($D243,Data!$CG:$CG,0)-1,MATCH($E243&amp;"/"&amp;G$1,Data!$1:$1,0)-1)=0,"",OFFSET(Data!$A$1,MATCH($D243,Data!$CG:$CG,0)-1,MATCH($E243&amp;"/"&amp;G$1,Data!$1:$1,0)-1)))</f>
        <v/>
      </c>
      <c r="H243" s="256" t="str">
        <f ca="1">IF(ISERROR(OFFSET(Data!$A$1,MATCH($D243,Data!$CG:$CG,0)-1,MATCH($E243&amp;"/"&amp;H$1,Data!$1:$1,0)-1))=TRUE,"",IF(OFFSET(Data!$A$1,MATCH($D243,Data!$CG:$CG,0)-1,MATCH($E243&amp;"/"&amp;H$1,Data!$1:$1,0)-1)=0,"",OFFSET(Data!$A$1,MATCH($D243,Data!$CG:$CG,0)-1,MATCH($E243&amp;"/"&amp;H$1,Data!$1:$1,0)-1)))</f>
        <v/>
      </c>
      <c r="I243" s="256" t="str">
        <f ca="1">IF(ISERROR(OFFSET(Data!$A$1,MATCH($D243,Data!$CG:$CG,0)-1,MATCH($E243&amp;"/"&amp;I$1,Data!$1:$1,0)-1))=TRUE,"",IF(OFFSET(Data!$A$1,MATCH($D243,Data!$CG:$CG,0)-1,MATCH($E243&amp;"/"&amp;I$1,Data!$1:$1,0)-1)=0,"",OFFSET(Data!$A$1,MATCH($D243,Data!$CG:$CG,0)-1,MATCH($E243&amp;"/"&amp;I$1,Data!$1:$1,0)-1)))</f>
        <v/>
      </c>
      <c r="J243" s="256" t="str">
        <f ca="1">IF(ISERROR(OFFSET(Data!$A$1,MATCH($D243,Data!$CG:$CG,0)-1,MATCH($E243&amp;"/"&amp;J$1,Data!$1:$1,0)-1))=TRUE,"",IF(OFFSET(Data!$A$1,MATCH($D243,Data!$CG:$CG,0)-1,MATCH($E243&amp;"/"&amp;J$1,Data!$1:$1,0)-1)=0,"",OFFSET(Data!$A$1,MATCH($D243,Data!$CG:$CG,0)-1,MATCH($E243&amp;"/"&amp;J$1,Data!$1:$1,0)-1)))</f>
        <v/>
      </c>
      <c r="K243" s="256" t="str">
        <f ca="1">IF(ISERROR(OFFSET(Data!$A$1,MATCH($D243,Data!$CG:$CG,0)-1,MATCH($E243&amp;"/"&amp;K$1,Data!$1:$1,0)-1))=TRUE,"",IF(OFFSET(Data!$A$1,MATCH($D243,Data!$CG:$CG,0)-1,MATCH($E243&amp;"/"&amp;K$1,Data!$1:$1,0)-1)=0,"",OFFSET(Data!$A$1,MATCH($D243,Data!$CG:$CG,0)-1,MATCH($E243&amp;"/"&amp;K$1,Data!$1:$1,0)-1)))</f>
        <v/>
      </c>
      <c r="L243" s="256" t="str">
        <f ca="1">IF(ISERROR(OFFSET(Data!$A$1,MATCH($D243,Data!$CG:$CG,0)-1,MATCH($E243&amp;"/"&amp;L$1,Data!$1:$1,0)-1))=TRUE,"",IF(OFFSET(Data!$A$1,MATCH($D243,Data!$CG:$CG,0)-1,MATCH($E243&amp;"/"&amp;L$1,Data!$1:$1,0)-1)=0,"",OFFSET(Data!$A$1,MATCH($D243,Data!$CG:$CG,0)-1,MATCH($E243&amp;"/"&amp;L$1,Data!$1:$1,0)-1)))</f>
        <v/>
      </c>
      <c r="M243" s="256" t="str">
        <f ca="1">IF(ISERROR(OFFSET(Data!$A$1,MATCH($D243,Data!$CG:$CG,0)-1,MATCH($E243&amp;"/"&amp;M$1,Data!$1:$1,0)-1))=TRUE,"",IF(OFFSET(Data!$A$1,MATCH($D243,Data!$CG:$CG,0)-1,MATCH($E243&amp;"/"&amp;M$1,Data!$1:$1,0)-1)=0,"",OFFSET(Data!$A$1,MATCH($D243,Data!$CG:$CG,0)-1,MATCH($E243&amp;"/"&amp;M$1,Data!$1:$1,0)-1)))</f>
        <v/>
      </c>
      <c r="N243" s="256" t="str">
        <f ca="1">IF(ISERROR(OFFSET(Data!$A$1,MATCH($D243,Data!$CG:$CG,0)-1,MATCH($E243&amp;"/"&amp;N$1,Data!$1:$1,0)-1))=TRUE,"",IF(OFFSET(Data!$A$1,MATCH($D243,Data!$CG:$CG,0)-1,MATCH($E243&amp;"/"&amp;N$1,Data!$1:$1,0)-1)=0,"",OFFSET(Data!$A$1,MATCH($D243,Data!$CG:$CG,0)-1,MATCH($E243&amp;"/"&amp;N$1,Data!$1:$1,0)-1)))</f>
        <v/>
      </c>
      <c r="O243" s="256" t="str">
        <f ca="1">IF(ISERROR(OFFSET(Data!$A$1,MATCH($D243,Data!$CG:$CG,0)-1,MATCH($E243&amp;"/"&amp;O$1,Data!$1:$1,0)-1))=TRUE,"",IF(OFFSET(Data!$A$1,MATCH($D243,Data!$CG:$CG,0)-1,MATCH($E243&amp;"/"&amp;O$1,Data!$1:$1,0)-1)=0,"",OFFSET(Data!$A$1,MATCH($D243,Data!$CG:$CG,0)-1,MATCH($E243&amp;"/"&amp;O$1,Data!$1:$1,0)-1)))</f>
        <v/>
      </c>
      <c r="P243" s="256" t="str">
        <f ca="1">IF(ISERROR(OFFSET(Data!$A$1,MATCH($D243,Data!$CG:$CG,0)-1,MATCH($E243&amp;"/"&amp;P$1,Data!$1:$1,0)-1))=TRUE,"",IF(OFFSET(Data!$A$1,MATCH($D243,Data!$CG:$CG,0)-1,MATCH($E243&amp;"/"&amp;P$1,Data!$1:$1,0)-1)=0,"",OFFSET(Data!$A$1,MATCH($D243,Data!$CG:$CG,0)-1,MATCH($E243&amp;"/"&amp;P$1,Data!$1:$1,0)-1)))</f>
        <v/>
      </c>
      <c r="Q243" s="256" t="str">
        <f ca="1">IF(ISERROR(OFFSET(Data!$A$1,MATCH($D243,Data!$CG:$CG,0)-1,MATCH($E243&amp;"/"&amp;Q$1,Data!$1:$1,0)-1))=TRUE,"",IF(OFFSET(Data!$A$1,MATCH($D243,Data!$CG:$CG,0)-1,MATCH($E243&amp;"/"&amp;Q$1,Data!$1:$1,0)-1)=0,"",OFFSET(Data!$A$1,MATCH($D243,Data!$CG:$CG,0)-1,MATCH($E243&amp;"/"&amp;Q$1,Data!$1:$1,0)-1)))</f>
        <v/>
      </c>
      <c r="R243" s="256" t="str">
        <f ca="1">IF(ISERROR(OFFSET(Data!$A$1,MATCH($D243,Data!$CG:$CG,0)-1,MATCH($E243&amp;"/"&amp;R$1,Data!$1:$1,0)-1))=TRUE,"",IF(OFFSET(Data!$A$1,MATCH($D243,Data!$CG:$CG,0)-1,MATCH($E243&amp;"/"&amp;R$1,Data!$1:$1,0)-1)=0,"",OFFSET(Data!$A$1,MATCH($D243,Data!$CG:$CG,0)-1,MATCH($E243&amp;"/"&amp;R$1,Data!$1:$1,0)-1)))</f>
        <v/>
      </c>
      <c r="S243" s="256" t="str">
        <f ca="1">IF(ISERROR(OFFSET(Data!$A$1,MATCH($D243,Data!$CG:$CG,0)-1,MATCH($E243&amp;"/"&amp;S$1,Data!$1:$1,0)-1))=TRUE,"",IF(OFFSET(Data!$A$1,MATCH($D243,Data!$CG:$CG,0)-1,MATCH($E243&amp;"/"&amp;S$1,Data!$1:$1,0)-1)=0,"",OFFSET(Data!$A$1,MATCH($D243,Data!$CG:$CG,0)-1,MATCH($E243&amp;"/"&amp;S$1,Data!$1:$1,0)-1)))</f>
        <v/>
      </c>
      <c r="T243" s="256" t="str">
        <f ca="1">IF(ISERROR(OFFSET(Data!$A$1,MATCH($D243,Data!$CG:$CG,0)-1,MATCH($E243&amp;"/"&amp;T$1,Data!$1:$1,0)-1))=TRUE,"",IF(OFFSET(Data!$A$1,MATCH($D243,Data!$CG:$CG,0)-1,MATCH($E243&amp;"/"&amp;T$1,Data!$1:$1,0)-1)=0,"",OFFSET(Data!$A$1,MATCH($D243,Data!$CG:$CG,0)-1,MATCH($E243&amp;"/"&amp;T$1,Data!$1:$1,0)-1)))</f>
        <v/>
      </c>
      <c r="U243" s="256" t="str">
        <f ca="1">IF(ISERROR(OFFSET(Data!$A$1,MATCH($D243,Data!$CG:$CG,0)-1,MATCH($E243&amp;"/"&amp;U$1,Data!$1:$1,0)-1))=TRUE,"",IF(OFFSET(Data!$A$1,MATCH($D243,Data!$CG:$CG,0)-1,MATCH($E243&amp;"/"&amp;U$1,Data!$1:$1,0)-1)=0,"",OFFSET(Data!$A$1,MATCH($D243,Data!$CG:$CG,0)-1,MATCH($E243&amp;"/"&amp;U$1,Data!$1:$1,0)-1)))</f>
        <v/>
      </c>
      <c r="V243" s="256" t="str">
        <f ca="1">IF(ISERROR(OFFSET(Data!$A$1,MATCH($D243,Data!$CG:$CG,0)-1,MATCH($E243&amp;"/"&amp;V$1,Data!$1:$1,0)-1))=TRUE,"",IF(OFFSET(Data!$A$1,MATCH($D243,Data!$CG:$CG,0)-1,MATCH($E243&amp;"/"&amp;V$1,Data!$1:$1,0)-1)=0,"",OFFSET(Data!$A$1,MATCH($D243,Data!$CG:$CG,0)-1,MATCH($E243&amp;"/"&amp;V$1,Data!$1:$1,0)-1)))</f>
        <v/>
      </c>
      <c r="W243" s="257" t="str">
        <f ca="1">IF(ISERROR(OFFSET(Data!$A$1,MATCH($D243,Data!$CG:$CG,0)-1,MATCH($E243&amp;"/"&amp;W$1,Data!$1:$1,0)-1))=TRUE,"",IF(OFFSET(Data!$A$1,MATCH($D243,Data!$CG:$CG,0)-1,MATCH($E243&amp;"/"&amp;W$1,Data!$1:$1,0)-1)=0,"",OFFSET(Data!$A$1,MATCH($D243,Data!$CG:$CG,0)-1,MATCH($E243&amp;"/"&amp;W$1,Data!$1:$1,0)-1)))</f>
        <v/>
      </c>
      <c r="X243" s="256" t="str">
        <f ca="1">IF(ISERROR(OFFSET(Data!$A$1,MATCH($D243,Data!$CG:$CG,0)-1,MATCH($E243&amp;"/"&amp;X$1,Data!$1:$1,0)-1))=TRUE,"",IF(OFFSET(Data!$A$1,MATCH($D243,Data!$CG:$CG,0)-1,MATCH($E243&amp;"/"&amp;X$1,Data!$1:$1,0)-1)=0,"",OFFSET(Data!$A$1,MATCH($D243,Data!$CG:$CG,0)-1,MATCH($E243&amp;"/"&amp;X$1,Data!$1:$1,0)-1)))</f>
        <v/>
      </c>
      <c r="Y243" s="256" t="str">
        <f ca="1">IF(ISERROR(OFFSET(Data!$A$1,MATCH($D243,Data!$CG:$CG,0)-1,MATCH($E243&amp;"/"&amp;Y$1,Data!$1:$1,0)-1))=TRUE,"",IF(OFFSET(Data!$A$1,MATCH($D243,Data!$CG:$CG,0)-1,MATCH($E243&amp;"/"&amp;Y$1,Data!$1:$1,0)-1)=0,"",OFFSET(Data!$A$1,MATCH($D243,Data!$CG:$CG,0)-1,MATCH($E243&amp;"/"&amp;Y$1,Data!$1:$1,0)-1)))</f>
        <v/>
      </c>
      <c r="Z243" s="256" t="str">
        <f ca="1">IF(ISERROR(OFFSET(Data!$A$1,MATCH($D243,Data!$CG:$CG,0)-1,MATCH($E243&amp;"/"&amp;Z$1,Data!$1:$1,0)-1))=TRUE,"",IF(OFFSET(Data!$A$1,MATCH($D243,Data!$CG:$CG,0)-1,MATCH($E243&amp;"/"&amp;Z$1,Data!$1:$1,0)-1)=0,"",OFFSET(Data!$A$1,MATCH($D243,Data!$CG:$CG,0)-1,MATCH($E243&amp;"/"&amp;Z$1,Data!$1:$1,0)-1)))</f>
        <v/>
      </c>
      <c r="AA243" s="256" t="str">
        <f ca="1">IF(ISERROR(OFFSET(Data!$A$1,MATCH($D243,Data!$CG:$CG,0)-1,MATCH($E243&amp;"/"&amp;AA$1,Data!$1:$1,0)-1))=TRUE,"",IF(OFFSET(Data!$A$1,MATCH($D243,Data!$CG:$CG,0)-1,MATCH($E243&amp;"/"&amp;AA$1,Data!$1:$1,0)-1)=0,"",OFFSET(Data!$A$1,MATCH($D243,Data!$CG:$CG,0)-1,MATCH($E243&amp;"/"&amp;AA$1,Data!$1:$1,0)-1)))</f>
        <v/>
      </c>
      <c r="AB243" s="256" t="str">
        <f ca="1">IF(ISERROR(OFFSET(Data!$A$1,MATCH($D243,Data!$CG:$CG,0)-1,MATCH($E243&amp;"/"&amp;AB$1,Data!$1:$1,0)-1))=TRUE,"",IF(OFFSET(Data!$A$1,MATCH($D243,Data!$CG:$CG,0)-1,MATCH($E243&amp;"/"&amp;AB$1,Data!$1:$1,0)-1)=0,"",OFFSET(Data!$A$1,MATCH($D243,Data!$CG:$CG,0)-1,MATCH($E243&amp;"/"&amp;AB$1,Data!$1:$1,0)-1)))</f>
        <v/>
      </c>
      <c r="AC243" s="256" t="str">
        <f ca="1">IF(ISERROR(OFFSET(Data!$A$1,MATCH($D243,Data!$CG:$CG,0)-1,MATCH($E243&amp;"/"&amp;AC$1,Data!$1:$1,0)-1))=TRUE,"",IF(OFFSET(Data!$A$1,MATCH($D243,Data!$CG:$CG,0)-1,MATCH($E243&amp;"/"&amp;AC$1,Data!$1:$1,0)-1)=0,"",OFFSET(Data!$A$1,MATCH($D243,Data!$CG:$CG,0)-1,MATCH($E243&amp;"/"&amp;AC$1,Data!$1:$1,0)-1)))</f>
        <v/>
      </c>
      <c r="AD243" s="256" t="str">
        <f ca="1">IF(ISERROR(OFFSET(Data!$A$1,MATCH($D243,Data!$CG:$CG,0)-1,MATCH($E243&amp;"/"&amp;AD$1,Data!$1:$1,0)-1))=TRUE,"",IF(OFFSET(Data!$A$1,MATCH($D243,Data!$CG:$CG,0)-1,MATCH($E243&amp;"/"&amp;AD$1,Data!$1:$1,0)-1)=0,"",OFFSET(Data!$A$1,MATCH($D243,Data!$CG:$CG,0)-1,MATCH($E243&amp;"/"&amp;AD$1,Data!$1:$1,0)-1)))</f>
        <v/>
      </c>
      <c r="AE243" s="256" t="str">
        <f ca="1">IF(ISERROR(OFFSET(Data!$A$1,MATCH($D243,Data!$CG:$CG,0)-1,MATCH($E243&amp;"/"&amp;AE$1,Data!$1:$1,0)-1))=TRUE,"",IF(OFFSET(Data!$A$1,MATCH($D243,Data!$CG:$CG,0)-1,MATCH($E243&amp;"/"&amp;AE$1,Data!$1:$1,0)-1)=0,"",OFFSET(Data!$A$1,MATCH($D243,Data!$CG:$CG,0)-1,MATCH($E243&amp;"/"&amp;AE$1,Data!$1:$1,0)-1)))</f>
        <v/>
      </c>
      <c r="AF243" s="258" t="str">
        <f ca="1">IF(ISERROR(OFFSET(Data!$A$1,MATCH($D243,Data!$CG:$CG,0)-1,MATCH($E243&amp;"/"&amp;AF$1,Data!$1:$1,0)-1))=TRUE,"",IF(OFFSET(Data!$A$1,MATCH($D243,Data!$CG:$CG,0)-1,MATCH($E243&amp;"/"&amp;AF$1,Data!$1:$1,0)-1)=0,"",OFFSET(Data!$A$1,MATCH($D243,Data!$CG:$CG,0)-1,MATCH($E243&amp;"/"&amp;AF$1,Data!$1:$1,0)-1)))</f>
        <v/>
      </c>
      <c r="AG243" s="214">
        <f t="shared" ca="1" si="8"/>
        <v>0</v>
      </c>
      <c r="AH243" s="215">
        <f ca="1">SUM(AG239:AG243)</f>
        <v>0</v>
      </c>
    </row>
    <row r="244" spans="1:34" ht="15" hidden="1" customHeight="1" x14ac:dyDescent="0.25">
      <c r="A244" s="445">
        <v>48</v>
      </c>
      <c r="B244" s="448" t="e">
        <f>INDEX(Data!CI:CI,MATCH("W"&amp;A244,Data!A:A,0))</f>
        <v>#N/A</v>
      </c>
      <c r="C244" s="451" t="e">
        <f>INDEX(Data!CG:CG,MATCH("W"&amp;A244,Data!A:A,0))</f>
        <v>#N/A</v>
      </c>
      <c r="D244" s="26" t="e">
        <f>IF(C244&lt;&gt;"",C244,#REF!)</f>
        <v>#N/A</v>
      </c>
      <c r="E244" s="27" t="s">
        <v>21</v>
      </c>
      <c r="F244" s="271" t="str">
        <f ca="1">IF(ISERROR(OFFSET(Data!$A$1,MATCH($D244,Data!$CG:$CG,0)-1,MATCH($E244&amp;"/"&amp;F$1,Data!$1:$1,0)-1))=TRUE,"",IF(OFFSET(Data!$A$1,MATCH($D244,Data!$CG:$CG,0)-1,MATCH($E244&amp;"/"&amp;F$1,Data!$1:$1,0)-1)=0,"",OFFSET(Data!$A$1,MATCH($D244,Data!$CG:$CG,0)-1,MATCH($E244&amp;"/"&amp;F$1,Data!$1:$1,0)-1)))</f>
        <v/>
      </c>
      <c r="G244" s="250" t="str">
        <f ca="1">IF(ISERROR(OFFSET(Data!$A$1,MATCH($D244,Data!$CG:$CG,0)-1,MATCH($E244&amp;"/"&amp;G$1,Data!$1:$1,0)-1))=TRUE,"",IF(OFFSET(Data!$A$1,MATCH($D244,Data!$CG:$CG,0)-1,MATCH($E244&amp;"/"&amp;G$1,Data!$1:$1,0)-1)=0,"",OFFSET(Data!$A$1,MATCH($D244,Data!$CG:$CG,0)-1,MATCH($E244&amp;"/"&amp;G$1,Data!$1:$1,0)-1)))</f>
        <v/>
      </c>
      <c r="H244" s="250" t="str">
        <f ca="1">IF(ISERROR(OFFSET(Data!$A$1,MATCH($D244,Data!$CG:$CG,0)-1,MATCH($E244&amp;"/"&amp;H$1,Data!$1:$1,0)-1))=TRUE,"",IF(OFFSET(Data!$A$1,MATCH($D244,Data!$CG:$CG,0)-1,MATCH($E244&amp;"/"&amp;H$1,Data!$1:$1,0)-1)=0,"",OFFSET(Data!$A$1,MATCH($D244,Data!$CG:$CG,0)-1,MATCH($E244&amp;"/"&amp;H$1,Data!$1:$1,0)-1)))</f>
        <v/>
      </c>
      <c r="I244" s="250" t="str">
        <f ca="1">IF(ISERROR(OFFSET(Data!$A$1,MATCH($D244,Data!$CG:$CG,0)-1,MATCH($E244&amp;"/"&amp;I$1,Data!$1:$1,0)-1))=TRUE,"",IF(OFFSET(Data!$A$1,MATCH($D244,Data!$CG:$CG,0)-1,MATCH($E244&amp;"/"&amp;I$1,Data!$1:$1,0)-1)=0,"",OFFSET(Data!$A$1,MATCH($D244,Data!$CG:$CG,0)-1,MATCH($E244&amp;"/"&amp;I$1,Data!$1:$1,0)-1)))</f>
        <v/>
      </c>
      <c r="J244" s="250" t="str">
        <f ca="1">IF(ISERROR(OFFSET(Data!$A$1,MATCH($D244,Data!$CG:$CG,0)-1,MATCH($E244&amp;"/"&amp;J$1,Data!$1:$1,0)-1))=TRUE,"",IF(OFFSET(Data!$A$1,MATCH($D244,Data!$CG:$CG,0)-1,MATCH($E244&amp;"/"&amp;J$1,Data!$1:$1,0)-1)=0,"",OFFSET(Data!$A$1,MATCH($D244,Data!$CG:$CG,0)-1,MATCH($E244&amp;"/"&amp;J$1,Data!$1:$1,0)-1)))</f>
        <v/>
      </c>
      <c r="K244" s="250" t="str">
        <f ca="1">IF(ISERROR(OFFSET(Data!$A$1,MATCH($D244,Data!$CG:$CG,0)-1,MATCH($E244&amp;"/"&amp;K$1,Data!$1:$1,0)-1))=TRUE,"",IF(OFFSET(Data!$A$1,MATCH($D244,Data!$CG:$CG,0)-1,MATCH($E244&amp;"/"&amp;K$1,Data!$1:$1,0)-1)=0,"",OFFSET(Data!$A$1,MATCH($D244,Data!$CG:$CG,0)-1,MATCH($E244&amp;"/"&amp;K$1,Data!$1:$1,0)-1)))</f>
        <v/>
      </c>
      <c r="L244" s="250" t="str">
        <f ca="1">IF(ISERROR(OFFSET(Data!$A$1,MATCH($D244,Data!$CG:$CG,0)-1,MATCH($E244&amp;"/"&amp;L$1,Data!$1:$1,0)-1))=TRUE,"",IF(OFFSET(Data!$A$1,MATCH($D244,Data!$CG:$CG,0)-1,MATCH($E244&amp;"/"&amp;L$1,Data!$1:$1,0)-1)=0,"",OFFSET(Data!$A$1,MATCH($D244,Data!$CG:$CG,0)-1,MATCH($E244&amp;"/"&amp;L$1,Data!$1:$1,0)-1)))</f>
        <v/>
      </c>
      <c r="M244" s="250" t="str">
        <f ca="1">IF(ISERROR(OFFSET(Data!$A$1,MATCH($D244,Data!$CG:$CG,0)-1,MATCH($E244&amp;"/"&amp;M$1,Data!$1:$1,0)-1))=TRUE,"",IF(OFFSET(Data!$A$1,MATCH($D244,Data!$CG:$CG,0)-1,MATCH($E244&amp;"/"&amp;M$1,Data!$1:$1,0)-1)=0,"",OFFSET(Data!$A$1,MATCH($D244,Data!$CG:$CG,0)-1,MATCH($E244&amp;"/"&amp;M$1,Data!$1:$1,0)-1)))</f>
        <v/>
      </c>
      <c r="N244" s="250" t="str">
        <f ca="1">IF(ISERROR(OFFSET(Data!$A$1,MATCH($D244,Data!$CG:$CG,0)-1,MATCH($E244&amp;"/"&amp;N$1,Data!$1:$1,0)-1))=TRUE,"",IF(OFFSET(Data!$A$1,MATCH($D244,Data!$CG:$CG,0)-1,MATCH($E244&amp;"/"&amp;N$1,Data!$1:$1,0)-1)=0,"",OFFSET(Data!$A$1,MATCH($D244,Data!$CG:$CG,0)-1,MATCH($E244&amp;"/"&amp;N$1,Data!$1:$1,0)-1)))</f>
        <v/>
      </c>
      <c r="O244" s="250" t="str">
        <f ca="1">IF(ISERROR(OFFSET(Data!$A$1,MATCH($D244,Data!$CG:$CG,0)-1,MATCH($E244&amp;"/"&amp;O$1,Data!$1:$1,0)-1))=TRUE,"",IF(OFFSET(Data!$A$1,MATCH($D244,Data!$CG:$CG,0)-1,MATCH($E244&amp;"/"&amp;O$1,Data!$1:$1,0)-1)=0,"",OFFSET(Data!$A$1,MATCH($D244,Data!$CG:$CG,0)-1,MATCH($E244&amp;"/"&amp;O$1,Data!$1:$1,0)-1)))</f>
        <v/>
      </c>
      <c r="P244" s="250" t="str">
        <f ca="1">IF(ISERROR(OFFSET(Data!$A$1,MATCH($D244,Data!$CG:$CG,0)-1,MATCH($E244&amp;"/"&amp;P$1,Data!$1:$1,0)-1))=TRUE,"",IF(OFFSET(Data!$A$1,MATCH($D244,Data!$CG:$CG,0)-1,MATCH($E244&amp;"/"&amp;P$1,Data!$1:$1,0)-1)=0,"",OFFSET(Data!$A$1,MATCH($D244,Data!$CG:$CG,0)-1,MATCH($E244&amp;"/"&amp;P$1,Data!$1:$1,0)-1)))</f>
        <v/>
      </c>
      <c r="Q244" s="250" t="str">
        <f ca="1">IF(ISERROR(OFFSET(Data!$A$1,MATCH($D244,Data!$CG:$CG,0)-1,MATCH($E244&amp;"/"&amp;Q$1,Data!$1:$1,0)-1))=TRUE,"",IF(OFFSET(Data!$A$1,MATCH($D244,Data!$CG:$CG,0)-1,MATCH($E244&amp;"/"&amp;Q$1,Data!$1:$1,0)-1)=0,"",OFFSET(Data!$A$1,MATCH($D244,Data!$CG:$CG,0)-1,MATCH($E244&amp;"/"&amp;Q$1,Data!$1:$1,0)-1)))</f>
        <v/>
      </c>
      <c r="R244" s="250" t="str">
        <f ca="1">IF(ISERROR(OFFSET(Data!$A$1,MATCH($D244,Data!$CG:$CG,0)-1,MATCH($E244&amp;"/"&amp;R$1,Data!$1:$1,0)-1))=TRUE,"",IF(OFFSET(Data!$A$1,MATCH($D244,Data!$CG:$CG,0)-1,MATCH($E244&amp;"/"&amp;R$1,Data!$1:$1,0)-1)=0,"",OFFSET(Data!$A$1,MATCH($D244,Data!$CG:$CG,0)-1,MATCH($E244&amp;"/"&amp;R$1,Data!$1:$1,0)-1)))</f>
        <v/>
      </c>
      <c r="S244" s="250" t="str">
        <f ca="1">IF(ISERROR(OFFSET(Data!$A$1,MATCH($D244,Data!$CG:$CG,0)-1,MATCH($E244&amp;"/"&amp;S$1,Data!$1:$1,0)-1))=TRUE,"",IF(OFFSET(Data!$A$1,MATCH($D244,Data!$CG:$CG,0)-1,MATCH($E244&amp;"/"&amp;S$1,Data!$1:$1,0)-1)=0,"",OFFSET(Data!$A$1,MATCH($D244,Data!$CG:$CG,0)-1,MATCH($E244&amp;"/"&amp;S$1,Data!$1:$1,0)-1)))</f>
        <v/>
      </c>
      <c r="T244" s="250" t="str">
        <f ca="1">IF(ISERROR(OFFSET(Data!$A$1,MATCH($D244,Data!$CG:$CG,0)-1,MATCH($E244&amp;"/"&amp;T$1,Data!$1:$1,0)-1))=TRUE,"",IF(OFFSET(Data!$A$1,MATCH($D244,Data!$CG:$CG,0)-1,MATCH($E244&amp;"/"&amp;T$1,Data!$1:$1,0)-1)=0,"",OFFSET(Data!$A$1,MATCH($D244,Data!$CG:$CG,0)-1,MATCH($E244&amp;"/"&amp;T$1,Data!$1:$1,0)-1)))</f>
        <v/>
      </c>
      <c r="U244" s="250" t="str">
        <f ca="1">IF(ISERROR(OFFSET(Data!$A$1,MATCH($D244,Data!$CG:$CG,0)-1,MATCH($E244&amp;"/"&amp;U$1,Data!$1:$1,0)-1))=TRUE,"",IF(OFFSET(Data!$A$1,MATCH($D244,Data!$CG:$CG,0)-1,MATCH($E244&amp;"/"&amp;U$1,Data!$1:$1,0)-1)=0,"",OFFSET(Data!$A$1,MATCH($D244,Data!$CG:$CG,0)-1,MATCH($E244&amp;"/"&amp;U$1,Data!$1:$1,0)-1)))</f>
        <v/>
      </c>
      <c r="V244" s="250" t="str">
        <f ca="1">IF(ISERROR(OFFSET(Data!$A$1,MATCH($D244,Data!$CG:$CG,0)-1,MATCH($E244&amp;"/"&amp;V$1,Data!$1:$1,0)-1))=TRUE,"",IF(OFFSET(Data!$A$1,MATCH($D244,Data!$CG:$CG,0)-1,MATCH($E244&amp;"/"&amp;V$1,Data!$1:$1,0)-1)=0,"",OFFSET(Data!$A$1,MATCH($D244,Data!$CG:$CG,0)-1,MATCH($E244&amp;"/"&amp;V$1,Data!$1:$1,0)-1)))</f>
        <v/>
      </c>
      <c r="W244" s="272" t="str">
        <f ca="1">IF(ISERROR(OFFSET(Data!$A$1,MATCH($D244,Data!$CG:$CG,0)-1,MATCH($E244&amp;"/"&amp;W$1,Data!$1:$1,0)-1))=TRUE,"",IF(OFFSET(Data!$A$1,MATCH($D244,Data!$CG:$CG,0)-1,MATCH($E244&amp;"/"&amp;W$1,Data!$1:$1,0)-1)=0,"",OFFSET(Data!$A$1,MATCH($D244,Data!$CG:$CG,0)-1,MATCH($E244&amp;"/"&amp;W$1,Data!$1:$1,0)-1)))</f>
        <v/>
      </c>
      <c r="X244" s="250" t="str">
        <f ca="1">IF(ISERROR(OFFSET(Data!$A$1,MATCH($D244,Data!$CG:$CG,0)-1,MATCH($E244&amp;"/"&amp;X$1,Data!$1:$1,0)-1))=TRUE,"",IF(OFFSET(Data!$A$1,MATCH($D244,Data!$CG:$CG,0)-1,MATCH($E244&amp;"/"&amp;X$1,Data!$1:$1,0)-1)=0,"",OFFSET(Data!$A$1,MATCH($D244,Data!$CG:$CG,0)-1,MATCH($E244&amp;"/"&amp;X$1,Data!$1:$1,0)-1)))</f>
        <v/>
      </c>
      <c r="Y244" s="250" t="str">
        <f ca="1">IF(ISERROR(OFFSET(Data!$A$1,MATCH($D244,Data!$CG:$CG,0)-1,MATCH($E244&amp;"/"&amp;Y$1,Data!$1:$1,0)-1))=TRUE,"",IF(OFFSET(Data!$A$1,MATCH($D244,Data!$CG:$CG,0)-1,MATCH($E244&amp;"/"&amp;Y$1,Data!$1:$1,0)-1)=0,"",OFFSET(Data!$A$1,MATCH($D244,Data!$CG:$CG,0)-1,MATCH($E244&amp;"/"&amp;Y$1,Data!$1:$1,0)-1)))</f>
        <v/>
      </c>
      <c r="Z244" s="250" t="str">
        <f ca="1">IF(ISERROR(OFFSET(Data!$A$1,MATCH($D244,Data!$CG:$CG,0)-1,MATCH($E244&amp;"/"&amp;Z$1,Data!$1:$1,0)-1))=TRUE,"",IF(OFFSET(Data!$A$1,MATCH($D244,Data!$CG:$CG,0)-1,MATCH($E244&amp;"/"&amp;Z$1,Data!$1:$1,0)-1)=0,"",OFFSET(Data!$A$1,MATCH($D244,Data!$CG:$CG,0)-1,MATCH($E244&amp;"/"&amp;Z$1,Data!$1:$1,0)-1)))</f>
        <v/>
      </c>
      <c r="AA244" s="250" t="str">
        <f ca="1">IF(ISERROR(OFFSET(Data!$A$1,MATCH($D244,Data!$CG:$CG,0)-1,MATCH($E244&amp;"/"&amp;AA$1,Data!$1:$1,0)-1))=TRUE,"",IF(OFFSET(Data!$A$1,MATCH($D244,Data!$CG:$CG,0)-1,MATCH($E244&amp;"/"&amp;AA$1,Data!$1:$1,0)-1)=0,"",OFFSET(Data!$A$1,MATCH($D244,Data!$CG:$CG,0)-1,MATCH($E244&amp;"/"&amp;AA$1,Data!$1:$1,0)-1)))</f>
        <v/>
      </c>
      <c r="AB244" s="250" t="str">
        <f ca="1">IF(ISERROR(OFFSET(Data!$A$1,MATCH($D244,Data!$CG:$CG,0)-1,MATCH($E244&amp;"/"&amp;AB$1,Data!$1:$1,0)-1))=TRUE,"",IF(OFFSET(Data!$A$1,MATCH($D244,Data!$CG:$CG,0)-1,MATCH($E244&amp;"/"&amp;AB$1,Data!$1:$1,0)-1)=0,"",OFFSET(Data!$A$1,MATCH($D244,Data!$CG:$CG,0)-1,MATCH($E244&amp;"/"&amp;AB$1,Data!$1:$1,0)-1)))</f>
        <v/>
      </c>
      <c r="AC244" s="250" t="str">
        <f ca="1">IF(ISERROR(OFFSET(Data!$A$1,MATCH($D244,Data!$CG:$CG,0)-1,MATCH($E244&amp;"/"&amp;AC$1,Data!$1:$1,0)-1))=TRUE,"",IF(OFFSET(Data!$A$1,MATCH($D244,Data!$CG:$CG,0)-1,MATCH($E244&amp;"/"&amp;AC$1,Data!$1:$1,0)-1)=0,"",OFFSET(Data!$A$1,MATCH($D244,Data!$CG:$CG,0)-1,MATCH($E244&amp;"/"&amp;AC$1,Data!$1:$1,0)-1)))</f>
        <v/>
      </c>
      <c r="AD244" s="250" t="str">
        <f ca="1">IF(ISERROR(OFFSET(Data!$A$1,MATCH($D244,Data!$CG:$CG,0)-1,MATCH($E244&amp;"/"&amp;AD$1,Data!$1:$1,0)-1))=TRUE,"",IF(OFFSET(Data!$A$1,MATCH($D244,Data!$CG:$CG,0)-1,MATCH($E244&amp;"/"&amp;AD$1,Data!$1:$1,0)-1)=0,"",OFFSET(Data!$A$1,MATCH($D244,Data!$CG:$CG,0)-1,MATCH($E244&amp;"/"&amp;AD$1,Data!$1:$1,0)-1)))</f>
        <v/>
      </c>
      <c r="AE244" s="250" t="str">
        <f ca="1">IF(ISERROR(OFFSET(Data!$A$1,MATCH($D244,Data!$CG:$CG,0)-1,MATCH($E244&amp;"/"&amp;AE$1,Data!$1:$1,0)-1))=TRUE,"",IF(OFFSET(Data!$A$1,MATCH($D244,Data!$CG:$CG,0)-1,MATCH($E244&amp;"/"&amp;AE$1,Data!$1:$1,0)-1)=0,"",OFFSET(Data!$A$1,MATCH($D244,Data!$CG:$CG,0)-1,MATCH($E244&amp;"/"&amp;AE$1,Data!$1:$1,0)-1)))</f>
        <v/>
      </c>
      <c r="AF244" s="251" t="str">
        <f ca="1">IF(ISERROR(OFFSET(Data!$A$1,MATCH($D244,Data!$CG:$CG,0)-1,MATCH($E244&amp;"/"&amp;AF$1,Data!$1:$1,0)-1))=TRUE,"",IF(OFFSET(Data!$A$1,MATCH($D244,Data!$CG:$CG,0)-1,MATCH($E244&amp;"/"&amp;AF$1,Data!$1:$1,0)-1)=0,"",OFFSET(Data!$A$1,MATCH($D244,Data!$CG:$CG,0)-1,MATCH($E244&amp;"/"&amp;AF$1,Data!$1:$1,0)-1)))</f>
        <v/>
      </c>
      <c r="AG244" s="210">
        <f t="shared" ca="1" si="8"/>
        <v>0</v>
      </c>
      <c r="AH244" s="211">
        <f ca="1">AG244</f>
        <v>0</v>
      </c>
    </row>
    <row r="245" spans="1:34" ht="15" hidden="1" customHeight="1" thickBot="1" x14ac:dyDescent="0.3">
      <c r="A245" s="446"/>
      <c r="B245" s="449"/>
      <c r="C245" s="452"/>
      <c r="D245" s="28" t="e">
        <f>IF(C245&lt;&gt;"",C245,D244)</f>
        <v>#N/A</v>
      </c>
      <c r="E245" s="29" t="s">
        <v>22</v>
      </c>
      <c r="F245" s="254" t="str">
        <f ca="1">IF(ISERROR(OFFSET(Data!$A$1,MATCH($D245,Data!$CG:$CG,0)-1,MATCH($E245&amp;"/"&amp;F$1,Data!$1:$1,0)-1))=TRUE,"",IF(OFFSET(Data!$A$1,MATCH($D245,Data!$CG:$CG,0)-1,MATCH($E245&amp;"/"&amp;F$1,Data!$1:$1,0)-1)=0,"",OFFSET(Data!$A$1,MATCH($D245,Data!$CG:$CG,0)-1,MATCH($E245&amp;"/"&amp;F$1,Data!$1:$1,0)-1)))</f>
        <v/>
      </c>
      <c r="G245" s="252" t="str">
        <f ca="1">IF(ISERROR(OFFSET(Data!$A$1,MATCH($D245,Data!$CG:$CG,0)-1,MATCH($E245&amp;"/"&amp;G$1,Data!$1:$1,0)-1))=TRUE,"",IF(OFFSET(Data!$A$1,MATCH($D245,Data!$CG:$CG,0)-1,MATCH($E245&amp;"/"&amp;G$1,Data!$1:$1,0)-1)=0,"",OFFSET(Data!$A$1,MATCH($D245,Data!$CG:$CG,0)-1,MATCH($E245&amp;"/"&amp;G$1,Data!$1:$1,0)-1)))</f>
        <v/>
      </c>
      <c r="H245" s="252" t="str">
        <f ca="1">IF(ISERROR(OFFSET(Data!$A$1,MATCH($D245,Data!$CG:$CG,0)-1,MATCH($E245&amp;"/"&amp;H$1,Data!$1:$1,0)-1))=TRUE,"",IF(OFFSET(Data!$A$1,MATCH($D245,Data!$CG:$CG,0)-1,MATCH($E245&amp;"/"&amp;H$1,Data!$1:$1,0)-1)=0,"",OFFSET(Data!$A$1,MATCH($D245,Data!$CG:$CG,0)-1,MATCH($E245&amp;"/"&amp;H$1,Data!$1:$1,0)-1)))</f>
        <v/>
      </c>
      <c r="I245" s="252" t="str">
        <f ca="1">IF(ISERROR(OFFSET(Data!$A$1,MATCH($D245,Data!$CG:$CG,0)-1,MATCH($E245&amp;"/"&amp;I$1,Data!$1:$1,0)-1))=TRUE,"",IF(OFFSET(Data!$A$1,MATCH($D245,Data!$CG:$CG,0)-1,MATCH($E245&amp;"/"&amp;I$1,Data!$1:$1,0)-1)=0,"",OFFSET(Data!$A$1,MATCH($D245,Data!$CG:$CG,0)-1,MATCH($E245&amp;"/"&amp;I$1,Data!$1:$1,0)-1)))</f>
        <v/>
      </c>
      <c r="J245" s="252" t="str">
        <f ca="1">IF(ISERROR(OFFSET(Data!$A$1,MATCH($D245,Data!$CG:$CG,0)-1,MATCH($E245&amp;"/"&amp;J$1,Data!$1:$1,0)-1))=TRUE,"",IF(OFFSET(Data!$A$1,MATCH($D245,Data!$CG:$CG,0)-1,MATCH($E245&amp;"/"&amp;J$1,Data!$1:$1,0)-1)=0,"",OFFSET(Data!$A$1,MATCH($D245,Data!$CG:$CG,0)-1,MATCH($E245&amp;"/"&amp;J$1,Data!$1:$1,0)-1)))</f>
        <v/>
      </c>
      <c r="K245" s="252" t="str">
        <f ca="1">IF(ISERROR(OFFSET(Data!$A$1,MATCH($D245,Data!$CG:$CG,0)-1,MATCH($E245&amp;"/"&amp;K$1,Data!$1:$1,0)-1))=TRUE,"",IF(OFFSET(Data!$A$1,MATCH($D245,Data!$CG:$CG,0)-1,MATCH($E245&amp;"/"&amp;K$1,Data!$1:$1,0)-1)=0,"",OFFSET(Data!$A$1,MATCH($D245,Data!$CG:$CG,0)-1,MATCH($E245&amp;"/"&amp;K$1,Data!$1:$1,0)-1)))</f>
        <v/>
      </c>
      <c r="L245" s="252" t="str">
        <f ca="1">IF(ISERROR(OFFSET(Data!$A$1,MATCH($D245,Data!$CG:$CG,0)-1,MATCH($E245&amp;"/"&amp;L$1,Data!$1:$1,0)-1))=TRUE,"",IF(OFFSET(Data!$A$1,MATCH($D245,Data!$CG:$CG,0)-1,MATCH($E245&amp;"/"&amp;L$1,Data!$1:$1,0)-1)=0,"",OFFSET(Data!$A$1,MATCH($D245,Data!$CG:$CG,0)-1,MATCH($E245&amp;"/"&amp;L$1,Data!$1:$1,0)-1)))</f>
        <v/>
      </c>
      <c r="M245" s="252" t="str">
        <f ca="1">IF(ISERROR(OFFSET(Data!$A$1,MATCH($D245,Data!$CG:$CG,0)-1,MATCH($E245&amp;"/"&amp;M$1,Data!$1:$1,0)-1))=TRUE,"",IF(OFFSET(Data!$A$1,MATCH($D245,Data!$CG:$CG,0)-1,MATCH($E245&amp;"/"&amp;M$1,Data!$1:$1,0)-1)=0,"",OFFSET(Data!$A$1,MATCH($D245,Data!$CG:$CG,0)-1,MATCH($E245&amp;"/"&amp;M$1,Data!$1:$1,0)-1)))</f>
        <v/>
      </c>
      <c r="N245" s="252" t="str">
        <f ca="1">IF(ISERROR(OFFSET(Data!$A$1,MATCH($D245,Data!$CG:$CG,0)-1,MATCH($E245&amp;"/"&amp;N$1,Data!$1:$1,0)-1))=TRUE,"",IF(OFFSET(Data!$A$1,MATCH($D245,Data!$CG:$CG,0)-1,MATCH($E245&amp;"/"&amp;N$1,Data!$1:$1,0)-1)=0,"",OFFSET(Data!$A$1,MATCH($D245,Data!$CG:$CG,0)-1,MATCH($E245&amp;"/"&amp;N$1,Data!$1:$1,0)-1)))</f>
        <v/>
      </c>
      <c r="O245" s="252" t="str">
        <f ca="1">IF(ISERROR(OFFSET(Data!$A$1,MATCH($D245,Data!$CG:$CG,0)-1,MATCH($E245&amp;"/"&amp;O$1,Data!$1:$1,0)-1))=TRUE,"",IF(OFFSET(Data!$A$1,MATCH($D245,Data!$CG:$CG,0)-1,MATCH($E245&amp;"/"&amp;O$1,Data!$1:$1,0)-1)=0,"",OFFSET(Data!$A$1,MATCH($D245,Data!$CG:$CG,0)-1,MATCH($E245&amp;"/"&amp;O$1,Data!$1:$1,0)-1)))</f>
        <v/>
      </c>
      <c r="P245" s="252" t="str">
        <f ca="1">IF(ISERROR(OFFSET(Data!$A$1,MATCH($D245,Data!$CG:$CG,0)-1,MATCH($E245&amp;"/"&amp;P$1,Data!$1:$1,0)-1))=TRUE,"",IF(OFFSET(Data!$A$1,MATCH($D245,Data!$CG:$CG,0)-1,MATCH($E245&amp;"/"&amp;P$1,Data!$1:$1,0)-1)=0,"",OFFSET(Data!$A$1,MATCH($D245,Data!$CG:$CG,0)-1,MATCH($E245&amp;"/"&amp;P$1,Data!$1:$1,0)-1)))</f>
        <v/>
      </c>
      <c r="Q245" s="252" t="str">
        <f ca="1">IF(ISERROR(OFFSET(Data!$A$1,MATCH($D245,Data!$CG:$CG,0)-1,MATCH($E245&amp;"/"&amp;Q$1,Data!$1:$1,0)-1))=TRUE,"",IF(OFFSET(Data!$A$1,MATCH($D245,Data!$CG:$CG,0)-1,MATCH($E245&amp;"/"&amp;Q$1,Data!$1:$1,0)-1)=0,"",OFFSET(Data!$A$1,MATCH($D245,Data!$CG:$CG,0)-1,MATCH($E245&amp;"/"&amp;Q$1,Data!$1:$1,0)-1)))</f>
        <v/>
      </c>
      <c r="R245" s="252" t="str">
        <f ca="1">IF(ISERROR(OFFSET(Data!$A$1,MATCH($D245,Data!$CG:$CG,0)-1,MATCH($E245&amp;"/"&amp;R$1,Data!$1:$1,0)-1))=TRUE,"",IF(OFFSET(Data!$A$1,MATCH($D245,Data!$CG:$CG,0)-1,MATCH($E245&amp;"/"&amp;R$1,Data!$1:$1,0)-1)=0,"",OFFSET(Data!$A$1,MATCH($D245,Data!$CG:$CG,0)-1,MATCH($E245&amp;"/"&amp;R$1,Data!$1:$1,0)-1)))</f>
        <v/>
      </c>
      <c r="S245" s="252" t="str">
        <f ca="1">IF(ISERROR(OFFSET(Data!$A$1,MATCH($D245,Data!$CG:$CG,0)-1,MATCH($E245&amp;"/"&amp;S$1,Data!$1:$1,0)-1))=TRUE,"",IF(OFFSET(Data!$A$1,MATCH($D245,Data!$CG:$CG,0)-1,MATCH($E245&amp;"/"&amp;S$1,Data!$1:$1,0)-1)=0,"",OFFSET(Data!$A$1,MATCH($D245,Data!$CG:$CG,0)-1,MATCH($E245&amp;"/"&amp;S$1,Data!$1:$1,0)-1)))</f>
        <v/>
      </c>
      <c r="T245" s="252" t="str">
        <f ca="1">IF(ISERROR(OFFSET(Data!$A$1,MATCH($D245,Data!$CG:$CG,0)-1,MATCH($E245&amp;"/"&amp;T$1,Data!$1:$1,0)-1))=TRUE,"",IF(OFFSET(Data!$A$1,MATCH($D245,Data!$CG:$CG,0)-1,MATCH($E245&amp;"/"&amp;T$1,Data!$1:$1,0)-1)=0,"",OFFSET(Data!$A$1,MATCH($D245,Data!$CG:$CG,0)-1,MATCH($E245&amp;"/"&amp;T$1,Data!$1:$1,0)-1)))</f>
        <v/>
      </c>
      <c r="U245" s="252" t="str">
        <f ca="1">IF(ISERROR(OFFSET(Data!$A$1,MATCH($D245,Data!$CG:$CG,0)-1,MATCH($E245&amp;"/"&amp;U$1,Data!$1:$1,0)-1))=TRUE,"",IF(OFFSET(Data!$A$1,MATCH($D245,Data!$CG:$CG,0)-1,MATCH($E245&amp;"/"&amp;U$1,Data!$1:$1,0)-1)=0,"",OFFSET(Data!$A$1,MATCH($D245,Data!$CG:$CG,0)-1,MATCH($E245&amp;"/"&amp;U$1,Data!$1:$1,0)-1)))</f>
        <v/>
      </c>
      <c r="V245" s="252" t="str">
        <f ca="1">IF(ISERROR(OFFSET(Data!$A$1,MATCH($D245,Data!$CG:$CG,0)-1,MATCH($E245&amp;"/"&amp;V$1,Data!$1:$1,0)-1))=TRUE,"",IF(OFFSET(Data!$A$1,MATCH($D245,Data!$CG:$CG,0)-1,MATCH($E245&amp;"/"&amp;V$1,Data!$1:$1,0)-1)=0,"",OFFSET(Data!$A$1,MATCH($D245,Data!$CG:$CG,0)-1,MATCH($E245&amp;"/"&amp;V$1,Data!$1:$1,0)-1)))</f>
        <v/>
      </c>
      <c r="W245" s="269" t="str">
        <f ca="1">IF(ISERROR(OFFSET(Data!$A$1,MATCH($D245,Data!$CG:$CG,0)-1,MATCH($E245&amp;"/"&amp;W$1,Data!$1:$1,0)-1))=TRUE,"",IF(OFFSET(Data!$A$1,MATCH($D245,Data!$CG:$CG,0)-1,MATCH($E245&amp;"/"&amp;W$1,Data!$1:$1,0)-1)=0,"",OFFSET(Data!$A$1,MATCH($D245,Data!$CG:$CG,0)-1,MATCH($E245&amp;"/"&amp;W$1,Data!$1:$1,0)-1)))</f>
        <v/>
      </c>
      <c r="X245" s="252" t="str">
        <f ca="1">IF(ISERROR(OFFSET(Data!$A$1,MATCH($D245,Data!$CG:$CG,0)-1,MATCH($E245&amp;"/"&amp;X$1,Data!$1:$1,0)-1))=TRUE,"",IF(OFFSET(Data!$A$1,MATCH($D245,Data!$CG:$CG,0)-1,MATCH($E245&amp;"/"&amp;X$1,Data!$1:$1,0)-1)=0,"",OFFSET(Data!$A$1,MATCH($D245,Data!$CG:$CG,0)-1,MATCH($E245&amp;"/"&amp;X$1,Data!$1:$1,0)-1)))</f>
        <v/>
      </c>
      <c r="Y245" s="252" t="str">
        <f ca="1">IF(ISERROR(OFFSET(Data!$A$1,MATCH($D245,Data!$CG:$CG,0)-1,MATCH($E245&amp;"/"&amp;Y$1,Data!$1:$1,0)-1))=TRUE,"",IF(OFFSET(Data!$A$1,MATCH($D245,Data!$CG:$CG,0)-1,MATCH($E245&amp;"/"&amp;Y$1,Data!$1:$1,0)-1)=0,"",OFFSET(Data!$A$1,MATCH($D245,Data!$CG:$CG,0)-1,MATCH($E245&amp;"/"&amp;Y$1,Data!$1:$1,0)-1)))</f>
        <v/>
      </c>
      <c r="Z245" s="252" t="str">
        <f ca="1">IF(ISERROR(OFFSET(Data!$A$1,MATCH($D245,Data!$CG:$CG,0)-1,MATCH($E245&amp;"/"&amp;Z$1,Data!$1:$1,0)-1))=TRUE,"",IF(OFFSET(Data!$A$1,MATCH($D245,Data!$CG:$CG,0)-1,MATCH($E245&amp;"/"&amp;Z$1,Data!$1:$1,0)-1)=0,"",OFFSET(Data!$A$1,MATCH($D245,Data!$CG:$CG,0)-1,MATCH($E245&amp;"/"&amp;Z$1,Data!$1:$1,0)-1)))</f>
        <v/>
      </c>
      <c r="AA245" s="252" t="str">
        <f ca="1">IF(ISERROR(OFFSET(Data!$A$1,MATCH($D245,Data!$CG:$CG,0)-1,MATCH($E245&amp;"/"&amp;AA$1,Data!$1:$1,0)-1))=TRUE,"",IF(OFFSET(Data!$A$1,MATCH($D245,Data!$CG:$CG,0)-1,MATCH($E245&amp;"/"&amp;AA$1,Data!$1:$1,0)-1)=0,"",OFFSET(Data!$A$1,MATCH($D245,Data!$CG:$CG,0)-1,MATCH($E245&amp;"/"&amp;AA$1,Data!$1:$1,0)-1)))</f>
        <v/>
      </c>
      <c r="AB245" s="252" t="str">
        <f ca="1">IF(ISERROR(OFFSET(Data!$A$1,MATCH($D245,Data!$CG:$CG,0)-1,MATCH($E245&amp;"/"&amp;AB$1,Data!$1:$1,0)-1))=TRUE,"",IF(OFFSET(Data!$A$1,MATCH($D245,Data!$CG:$CG,0)-1,MATCH($E245&amp;"/"&amp;AB$1,Data!$1:$1,0)-1)=0,"",OFFSET(Data!$A$1,MATCH($D245,Data!$CG:$CG,0)-1,MATCH($E245&amp;"/"&amp;AB$1,Data!$1:$1,0)-1)))</f>
        <v/>
      </c>
      <c r="AC245" s="252" t="str">
        <f ca="1">IF(ISERROR(OFFSET(Data!$A$1,MATCH($D245,Data!$CG:$CG,0)-1,MATCH($E245&amp;"/"&amp;AC$1,Data!$1:$1,0)-1))=TRUE,"",IF(OFFSET(Data!$A$1,MATCH($D245,Data!$CG:$CG,0)-1,MATCH($E245&amp;"/"&amp;AC$1,Data!$1:$1,0)-1)=0,"",OFFSET(Data!$A$1,MATCH($D245,Data!$CG:$CG,0)-1,MATCH($E245&amp;"/"&amp;AC$1,Data!$1:$1,0)-1)))</f>
        <v/>
      </c>
      <c r="AD245" s="252" t="str">
        <f ca="1">IF(ISERROR(OFFSET(Data!$A$1,MATCH($D245,Data!$CG:$CG,0)-1,MATCH($E245&amp;"/"&amp;AD$1,Data!$1:$1,0)-1))=TRUE,"",IF(OFFSET(Data!$A$1,MATCH($D245,Data!$CG:$CG,0)-1,MATCH($E245&amp;"/"&amp;AD$1,Data!$1:$1,0)-1)=0,"",OFFSET(Data!$A$1,MATCH($D245,Data!$CG:$CG,0)-1,MATCH($E245&amp;"/"&amp;AD$1,Data!$1:$1,0)-1)))</f>
        <v/>
      </c>
      <c r="AE245" s="252" t="str">
        <f ca="1">IF(ISERROR(OFFSET(Data!$A$1,MATCH($D245,Data!$CG:$CG,0)-1,MATCH($E245&amp;"/"&amp;AE$1,Data!$1:$1,0)-1))=TRUE,"",IF(OFFSET(Data!$A$1,MATCH($D245,Data!$CG:$CG,0)-1,MATCH($E245&amp;"/"&amp;AE$1,Data!$1:$1,0)-1)=0,"",OFFSET(Data!$A$1,MATCH($D245,Data!$CG:$CG,0)-1,MATCH($E245&amp;"/"&amp;AE$1,Data!$1:$1,0)-1)))</f>
        <v/>
      </c>
      <c r="AF245" s="253" t="str">
        <f ca="1">IF(ISERROR(OFFSET(Data!$A$1,MATCH($D245,Data!$CG:$CG,0)-1,MATCH($E245&amp;"/"&amp;AF$1,Data!$1:$1,0)-1))=TRUE,"",IF(OFFSET(Data!$A$1,MATCH($D245,Data!$CG:$CG,0)-1,MATCH($E245&amp;"/"&amp;AF$1,Data!$1:$1,0)-1)=0,"",OFFSET(Data!$A$1,MATCH($D245,Data!$CG:$CG,0)-1,MATCH($E245&amp;"/"&amp;AF$1,Data!$1:$1,0)-1)))</f>
        <v/>
      </c>
      <c r="AG245" s="212">
        <f t="shared" ca="1" si="8"/>
        <v>0</v>
      </c>
      <c r="AH245" s="213">
        <f ca="1">SUM(AG244:AG245)</f>
        <v>0</v>
      </c>
    </row>
    <row r="246" spans="1:34" ht="15" hidden="1" customHeight="1" x14ac:dyDescent="0.25">
      <c r="A246" s="446"/>
      <c r="B246" s="449"/>
      <c r="C246" s="452"/>
      <c r="D246" s="28" t="e">
        <f>IF(C246&lt;&gt;"",C246,D245)</f>
        <v>#N/A</v>
      </c>
      <c r="E246" s="29" t="s">
        <v>23</v>
      </c>
      <c r="F246" s="254" t="str">
        <f ca="1">IF(ISERROR(OFFSET(Data!$A$1,MATCH($D246,Data!$CG:$CG,0)-1,MATCH($E246&amp;"/"&amp;F$1,Data!$1:$1,0)-1))=TRUE,"",IF(OFFSET(Data!$A$1,MATCH($D246,Data!$CG:$CG,0)-1,MATCH($E246&amp;"/"&amp;F$1,Data!$1:$1,0)-1)=0,"",OFFSET(Data!$A$1,MATCH($D246,Data!$CG:$CG,0)-1,MATCH($E246&amp;"/"&amp;F$1,Data!$1:$1,0)-1)))</f>
        <v/>
      </c>
      <c r="G246" s="252" t="str">
        <f ca="1">IF(ISERROR(OFFSET(Data!$A$1,MATCH($D246,Data!$CG:$CG,0)-1,MATCH($E246&amp;"/"&amp;G$1,Data!$1:$1,0)-1))=TRUE,"",IF(OFFSET(Data!$A$1,MATCH($D246,Data!$CG:$CG,0)-1,MATCH($E246&amp;"/"&amp;G$1,Data!$1:$1,0)-1)=0,"",OFFSET(Data!$A$1,MATCH($D246,Data!$CG:$CG,0)-1,MATCH($E246&amp;"/"&amp;G$1,Data!$1:$1,0)-1)))</f>
        <v/>
      </c>
      <c r="H246" s="252" t="str">
        <f ca="1">IF(ISERROR(OFFSET(Data!$A$1,MATCH($D246,Data!$CG:$CG,0)-1,MATCH($E246&amp;"/"&amp;H$1,Data!$1:$1,0)-1))=TRUE,"",IF(OFFSET(Data!$A$1,MATCH($D246,Data!$CG:$CG,0)-1,MATCH($E246&amp;"/"&amp;H$1,Data!$1:$1,0)-1)=0,"",OFFSET(Data!$A$1,MATCH($D246,Data!$CG:$CG,0)-1,MATCH($E246&amp;"/"&amp;H$1,Data!$1:$1,0)-1)))</f>
        <v/>
      </c>
      <c r="I246" s="252" t="str">
        <f ca="1">IF(ISERROR(OFFSET(Data!$A$1,MATCH($D246,Data!$CG:$CG,0)-1,MATCH($E246&amp;"/"&amp;I$1,Data!$1:$1,0)-1))=TRUE,"",IF(OFFSET(Data!$A$1,MATCH($D246,Data!$CG:$CG,0)-1,MATCH($E246&amp;"/"&amp;I$1,Data!$1:$1,0)-1)=0,"",OFFSET(Data!$A$1,MATCH($D246,Data!$CG:$CG,0)-1,MATCH($E246&amp;"/"&amp;I$1,Data!$1:$1,0)-1)))</f>
        <v/>
      </c>
      <c r="J246" s="252" t="str">
        <f ca="1">IF(ISERROR(OFFSET(Data!$A$1,MATCH($D246,Data!$CG:$CG,0)-1,MATCH($E246&amp;"/"&amp;J$1,Data!$1:$1,0)-1))=TRUE,"",IF(OFFSET(Data!$A$1,MATCH($D246,Data!$CG:$CG,0)-1,MATCH($E246&amp;"/"&amp;J$1,Data!$1:$1,0)-1)=0,"",OFFSET(Data!$A$1,MATCH($D246,Data!$CG:$CG,0)-1,MATCH($E246&amp;"/"&amp;J$1,Data!$1:$1,0)-1)))</f>
        <v/>
      </c>
      <c r="K246" s="252" t="str">
        <f ca="1">IF(ISERROR(OFFSET(Data!$A$1,MATCH($D246,Data!$CG:$CG,0)-1,MATCH($E246&amp;"/"&amp;K$1,Data!$1:$1,0)-1))=TRUE,"",IF(OFFSET(Data!$A$1,MATCH($D246,Data!$CG:$CG,0)-1,MATCH($E246&amp;"/"&amp;K$1,Data!$1:$1,0)-1)=0,"",OFFSET(Data!$A$1,MATCH($D246,Data!$CG:$CG,0)-1,MATCH($E246&amp;"/"&amp;K$1,Data!$1:$1,0)-1)))</f>
        <v/>
      </c>
      <c r="L246" s="252" t="str">
        <f ca="1">IF(ISERROR(OFFSET(Data!$A$1,MATCH($D246,Data!$CG:$CG,0)-1,MATCH($E246&amp;"/"&amp;L$1,Data!$1:$1,0)-1))=TRUE,"",IF(OFFSET(Data!$A$1,MATCH($D246,Data!$CG:$CG,0)-1,MATCH($E246&amp;"/"&amp;L$1,Data!$1:$1,0)-1)=0,"",OFFSET(Data!$A$1,MATCH($D246,Data!$CG:$CG,0)-1,MATCH($E246&amp;"/"&amp;L$1,Data!$1:$1,0)-1)))</f>
        <v/>
      </c>
      <c r="M246" s="252" t="str">
        <f ca="1">IF(ISERROR(OFFSET(Data!$A$1,MATCH($D246,Data!$CG:$CG,0)-1,MATCH($E246&amp;"/"&amp;M$1,Data!$1:$1,0)-1))=TRUE,"",IF(OFFSET(Data!$A$1,MATCH($D246,Data!$CG:$CG,0)-1,MATCH($E246&amp;"/"&amp;M$1,Data!$1:$1,0)-1)=0,"",OFFSET(Data!$A$1,MATCH($D246,Data!$CG:$CG,0)-1,MATCH($E246&amp;"/"&amp;M$1,Data!$1:$1,0)-1)))</f>
        <v/>
      </c>
      <c r="N246" s="252" t="str">
        <f ca="1">IF(ISERROR(OFFSET(Data!$A$1,MATCH($D246,Data!$CG:$CG,0)-1,MATCH($E246&amp;"/"&amp;N$1,Data!$1:$1,0)-1))=TRUE,"",IF(OFFSET(Data!$A$1,MATCH($D246,Data!$CG:$CG,0)-1,MATCH($E246&amp;"/"&amp;N$1,Data!$1:$1,0)-1)=0,"",OFFSET(Data!$A$1,MATCH($D246,Data!$CG:$CG,0)-1,MATCH($E246&amp;"/"&amp;N$1,Data!$1:$1,0)-1)))</f>
        <v/>
      </c>
      <c r="O246" s="252" t="str">
        <f ca="1">IF(ISERROR(OFFSET(Data!$A$1,MATCH($D246,Data!$CG:$CG,0)-1,MATCH($E246&amp;"/"&amp;O$1,Data!$1:$1,0)-1))=TRUE,"",IF(OFFSET(Data!$A$1,MATCH($D246,Data!$CG:$CG,0)-1,MATCH($E246&amp;"/"&amp;O$1,Data!$1:$1,0)-1)=0,"",OFFSET(Data!$A$1,MATCH($D246,Data!$CG:$CG,0)-1,MATCH($E246&amp;"/"&amp;O$1,Data!$1:$1,0)-1)))</f>
        <v/>
      </c>
      <c r="P246" s="252" t="str">
        <f ca="1">IF(ISERROR(OFFSET(Data!$A$1,MATCH($D246,Data!$CG:$CG,0)-1,MATCH($E246&amp;"/"&amp;P$1,Data!$1:$1,0)-1))=TRUE,"",IF(OFFSET(Data!$A$1,MATCH($D246,Data!$CG:$CG,0)-1,MATCH($E246&amp;"/"&amp;P$1,Data!$1:$1,0)-1)=0,"",OFFSET(Data!$A$1,MATCH($D246,Data!$CG:$CG,0)-1,MATCH($E246&amp;"/"&amp;P$1,Data!$1:$1,0)-1)))</f>
        <v/>
      </c>
      <c r="Q246" s="252" t="str">
        <f ca="1">IF(ISERROR(OFFSET(Data!$A$1,MATCH($D246,Data!$CG:$CG,0)-1,MATCH($E246&amp;"/"&amp;Q$1,Data!$1:$1,0)-1))=TRUE,"",IF(OFFSET(Data!$A$1,MATCH($D246,Data!$CG:$CG,0)-1,MATCH($E246&amp;"/"&amp;Q$1,Data!$1:$1,0)-1)=0,"",OFFSET(Data!$A$1,MATCH($D246,Data!$CG:$CG,0)-1,MATCH($E246&amp;"/"&amp;Q$1,Data!$1:$1,0)-1)))</f>
        <v/>
      </c>
      <c r="R246" s="252" t="str">
        <f ca="1">IF(ISERROR(OFFSET(Data!$A$1,MATCH($D246,Data!$CG:$CG,0)-1,MATCH($E246&amp;"/"&amp;R$1,Data!$1:$1,0)-1))=TRUE,"",IF(OFFSET(Data!$A$1,MATCH($D246,Data!$CG:$CG,0)-1,MATCH($E246&amp;"/"&amp;R$1,Data!$1:$1,0)-1)=0,"",OFFSET(Data!$A$1,MATCH($D246,Data!$CG:$CG,0)-1,MATCH($E246&amp;"/"&amp;R$1,Data!$1:$1,0)-1)))</f>
        <v/>
      </c>
      <c r="S246" s="252" t="str">
        <f ca="1">IF(ISERROR(OFFSET(Data!$A$1,MATCH($D246,Data!$CG:$CG,0)-1,MATCH($E246&amp;"/"&amp;S$1,Data!$1:$1,0)-1))=TRUE,"",IF(OFFSET(Data!$A$1,MATCH($D246,Data!$CG:$CG,0)-1,MATCH($E246&amp;"/"&amp;S$1,Data!$1:$1,0)-1)=0,"",OFFSET(Data!$A$1,MATCH($D246,Data!$CG:$CG,0)-1,MATCH($E246&amp;"/"&amp;S$1,Data!$1:$1,0)-1)))</f>
        <v/>
      </c>
      <c r="T246" s="252" t="str">
        <f ca="1">IF(ISERROR(OFFSET(Data!$A$1,MATCH($D246,Data!$CG:$CG,0)-1,MATCH($E246&amp;"/"&amp;T$1,Data!$1:$1,0)-1))=TRUE,"",IF(OFFSET(Data!$A$1,MATCH($D246,Data!$CG:$CG,0)-1,MATCH($E246&amp;"/"&amp;T$1,Data!$1:$1,0)-1)=0,"",OFFSET(Data!$A$1,MATCH($D246,Data!$CG:$CG,0)-1,MATCH($E246&amp;"/"&amp;T$1,Data!$1:$1,0)-1)))</f>
        <v/>
      </c>
      <c r="U246" s="252" t="str">
        <f ca="1">IF(ISERROR(OFFSET(Data!$A$1,MATCH($D246,Data!$CG:$CG,0)-1,MATCH($E246&amp;"/"&amp;U$1,Data!$1:$1,0)-1))=TRUE,"",IF(OFFSET(Data!$A$1,MATCH($D246,Data!$CG:$CG,0)-1,MATCH($E246&amp;"/"&amp;U$1,Data!$1:$1,0)-1)=0,"",OFFSET(Data!$A$1,MATCH($D246,Data!$CG:$CG,0)-1,MATCH($E246&amp;"/"&amp;U$1,Data!$1:$1,0)-1)))</f>
        <v/>
      </c>
      <c r="V246" s="252" t="str">
        <f ca="1">IF(ISERROR(OFFSET(Data!$A$1,MATCH($D246,Data!$CG:$CG,0)-1,MATCH($E246&amp;"/"&amp;V$1,Data!$1:$1,0)-1))=TRUE,"",IF(OFFSET(Data!$A$1,MATCH($D246,Data!$CG:$CG,0)-1,MATCH($E246&amp;"/"&amp;V$1,Data!$1:$1,0)-1)=0,"",OFFSET(Data!$A$1,MATCH($D246,Data!$CG:$CG,0)-1,MATCH($E246&amp;"/"&amp;V$1,Data!$1:$1,0)-1)))</f>
        <v/>
      </c>
      <c r="W246" s="269" t="str">
        <f ca="1">IF(ISERROR(OFFSET(Data!$A$1,MATCH($D246,Data!$CG:$CG,0)-1,MATCH($E246&amp;"/"&amp;W$1,Data!$1:$1,0)-1))=TRUE,"",IF(OFFSET(Data!$A$1,MATCH($D246,Data!$CG:$CG,0)-1,MATCH($E246&amp;"/"&amp;W$1,Data!$1:$1,0)-1)=0,"",OFFSET(Data!$A$1,MATCH($D246,Data!$CG:$CG,0)-1,MATCH($E246&amp;"/"&amp;W$1,Data!$1:$1,0)-1)))</f>
        <v/>
      </c>
      <c r="X246" s="252" t="str">
        <f ca="1">IF(ISERROR(OFFSET(Data!$A$1,MATCH($D246,Data!$CG:$CG,0)-1,MATCH($E246&amp;"/"&amp;X$1,Data!$1:$1,0)-1))=TRUE,"",IF(OFFSET(Data!$A$1,MATCH($D246,Data!$CG:$CG,0)-1,MATCH($E246&amp;"/"&amp;X$1,Data!$1:$1,0)-1)=0,"",OFFSET(Data!$A$1,MATCH($D246,Data!$CG:$CG,0)-1,MATCH($E246&amp;"/"&amp;X$1,Data!$1:$1,0)-1)))</f>
        <v/>
      </c>
      <c r="Y246" s="252" t="str">
        <f ca="1">IF(ISERROR(OFFSET(Data!$A$1,MATCH($D246,Data!$CG:$CG,0)-1,MATCH($E246&amp;"/"&amp;Y$1,Data!$1:$1,0)-1))=TRUE,"",IF(OFFSET(Data!$A$1,MATCH($D246,Data!$CG:$CG,0)-1,MATCH($E246&amp;"/"&amp;Y$1,Data!$1:$1,0)-1)=0,"",OFFSET(Data!$A$1,MATCH($D246,Data!$CG:$CG,0)-1,MATCH($E246&amp;"/"&amp;Y$1,Data!$1:$1,0)-1)))</f>
        <v/>
      </c>
      <c r="Z246" s="252" t="str">
        <f ca="1">IF(ISERROR(OFFSET(Data!$A$1,MATCH($D246,Data!$CG:$CG,0)-1,MATCH($E246&amp;"/"&amp;Z$1,Data!$1:$1,0)-1))=TRUE,"",IF(OFFSET(Data!$A$1,MATCH($D246,Data!$CG:$CG,0)-1,MATCH($E246&amp;"/"&amp;Z$1,Data!$1:$1,0)-1)=0,"",OFFSET(Data!$A$1,MATCH($D246,Data!$CG:$CG,0)-1,MATCH($E246&amp;"/"&amp;Z$1,Data!$1:$1,0)-1)))</f>
        <v/>
      </c>
      <c r="AA246" s="252" t="str">
        <f ca="1">IF(ISERROR(OFFSET(Data!$A$1,MATCH($D246,Data!$CG:$CG,0)-1,MATCH($E246&amp;"/"&amp;AA$1,Data!$1:$1,0)-1))=TRUE,"",IF(OFFSET(Data!$A$1,MATCH($D246,Data!$CG:$CG,0)-1,MATCH($E246&amp;"/"&amp;AA$1,Data!$1:$1,0)-1)=0,"",OFFSET(Data!$A$1,MATCH($D246,Data!$CG:$CG,0)-1,MATCH($E246&amp;"/"&amp;AA$1,Data!$1:$1,0)-1)))</f>
        <v/>
      </c>
      <c r="AB246" s="252" t="str">
        <f ca="1">IF(ISERROR(OFFSET(Data!$A$1,MATCH($D246,Data!$CG:$CG,0)-1,MATCH($E246&amp;"/"&amp;AB$1,Data!$1:$1,0)-1))=TRUE,"",IF(OFFSET(Data!$A$1,MATCH($D246,Data!$CG:$CG,0)-1,MATCH($E246&amp;"/"&amp;AB$1,Data!$1:$1,0)-1)=0,"",OFFSET(Data!$A$1,MATCH($D246,Data!$CG:$CG,0)-1,MATCH($E246&amp;"/"&amp;AB$1,Data!$1:$1,0)-1)))</f>
        <v/>
      </c>
      <c r="AC246" s="252" t="str">
        <f ca="1">IF(ISERROR(OFFSET(Data!$A$1,MATCH($D246,Data!$CG:$CG,0)-1,MATCH($E246&amp;"/"&amp;AC$1,Data!$1:$1,0)-1))=TRUE,"",IF(OFFSET(Data!$A$1,MATCH($D246,Data!$CG:$CG,0)-1,MATCH($E246&amp;"/"&amp;AC$1,Data!$1:$1,0)-1)=0,"",OFFSET(Data!$A$1,MATCH($D246,Data!$CG:$CG,0)-1,MATCH($E246&amp;"/"&amp;AC$1,Data!$1:$1,0)-1)))</f>
        <v/>
      </c>
      <c r="AD246" s="252" t="str">
        <f ca="1">IF(ISERROR(OFFSET(Data!$A$1,MATCH($D246,Data!$CG:$CG,0)-1,MATCH($E246&amp;"/"&amp;AD$1,Data!$1:$1,0)-1))=TRUE,"",IF(OFFSET(Data!$A$1,MATCH($D246,Data!$CG:$CG,0)-1,MATCH($E246&amp;"/"&amp;AD$1,Data!$1:$1,0)-1)=0,"",OFFSET(Data!$A$1,MATCH($D246,Data!$CG:$CG,0)-1,MATCH($E246&amp;"/"&amp;AD$1,Data!$1:$1,0)-1)))</f>
        <v/>
      </c>
      <c r="AE246" s="252" t="str">
        <f ca="1">IF(ISERROR(OFFSET(Data!$A$1,MATCH($D246,Data!$CG:$CG,0)-1,MATCH($E246&amp;"/"&amp;AE$1,Data!$1:$1,0)-1))=TRUE,"",IF(OFFSET(Data!$A$1,MATCH($D246,Data!$CG:$CG,0)-1,MATCH($E246&amp;"/"&amp;AE$1,Data!$1:$1,0)-1)=0,"",OFFSET(Data!$A$1,MATCH($D246,Data!$CG:$CG,0)-1,MATCH($E246&amp;"/"&amp;AE$1,Data!$1:$1,0)-1)))</f>
        <v/>
      </c>
      <c r="AF246" s="253" t="str">
        <f ca="1">IF(ISERROR(OFFSET(Data!$A$1,MATCH($D246,Data!$CG:$CG,0)-1,MATCH($E246&amp;"/"&amp;AF$1,Data!$1:$1,0)-1))=TRUE,"",IF(OFFSET(Data!$A$1,MATCH($D246,Data!$CG:$CG,0)-1,MATCH($E246&amp;"/"&amp;AF$1,Data!$1:$1,0)-1)=0,"",OFFSET(Data!$A$1,MATCH($D246,Data!$CG:$CG,0)-1,MATCH($E246&amp;"/"&amp;AF$1,Data!$1:$1,0)-1)))</f>
        <v/>
      </c>
      <c r="AG246" s="212">
        <f t="shared" ca="1" si="8"/>
        <v>0</v>
      </c>
      <c r="AH246" s="213">
        <f ca="1">SUM(AG244:AG246)</f>
        <v>0</v>
      </c>
    </row>
    <row r="247" spans="1:34" ht="15.75" hidden="1" customHeight="1" x14ac:dyDescent="0.25">
      <c r="A247" s="446"/>
      <c r="B247" s="449"/>
      <c r="C247" s="452"/>
      <c r="D247" s="28" t="e">
        <f>IF(C247&lt;&gt;"",C247,D246)</f>
        <v>#N/A</v>
      </c>
      <c r="E247" s="29" t="s">
        <v>24</v>
      </c>
      <c r="F247" s="254" t="str">
        <f ca="1">IF(ISERROR(OFFSET(Data!$A$1,MATCH($D247,Data!$CG:$CG,0)-1,MATCH($E247&amp;"/"&amp;F$1,Data!$1:$1,0)-1))=TRUE,"",IF(OFFSET(Data!$A$1,MATCH($D247,Data!$CG:$CG,0)-1,MATCH($E247&amp;"/"&amp;F$1,Data!$1:$1,0)-1)=0,"",OFFSET(Data!$A$1,MATCH($D247,Data!$CG:$CG,0)-1,MATCH($E247&amp;"/"&amp;F$1,Data!$1:$1,0)-1)))</f>
        <v/>
      </c>
      <c r="G247" s="252" t="str">
        <f ca="1">IF(ISERROR(OFFSET(Data!$A$1,MATCH($D247,Data!$CG:$CG,0)-1,MATCH($E247&amp;"/"&amp;G$1,Data!$1:$1,0)-1))=TRUE,"",IF(OFFSET(Data!$A$1,MATCH($D247,Data!$CG:$CG,0)-1,MATCH($E247&amp;"/"&amp;G$1,Data!$1:$1,0)-1)=0,"",OFFSET(Data!$A$1,MATCH($D247,Data!$CG:$CG,0)-1,MATCH($E247&amp;"/"&amp;G$1,Data!$1:$1,0)-1)))</f>
        <v/>
      </c>
      <c r="H247" s="252" t="str">
        <f ca="1">IF(ISERROR(OFFSET(Data!$A$1,MATCH($D247,Data!$CG:$CG,0)-1,MATCH($E247&amp;"/"&amp;H$1,Data!$1:$1,0)-1))=TRUE,"",IF(OFFSET(Data!$A$1,MATCH($D247,Data!$CG:$CG,0)-1,MATCH($E247&amp;"/"&amp;H$1,Data!$1:$1,0)-1)=0,"",OFFSET(Data!$A$1,MATCH($D247,Data!$CG:$CG,0)-1,MATCH($E247&amp;"/"&amp;H$1,Data!$1:$1,0)-1)))</f>
        <v/>
      </c>
      <c r="I247" s="252" t="str">
        <f ca="1">IF(ISERROR(OFFSET(Data!$A$1,MATCH($D247,Data!$CG:$CG,0)-1,MATCH($E247&amp;"/"&amp;I$1,Data!$1:$1,0)-1))=TRUE,"",IF(OFFSET(Data!$A$1,MATCH($D247,Data!$CG:$CG,0)-1,MATCH($E247&amp;"/"&amp;I$1,Data!$1:$1,0)-1)=0,"",OFFSET(Data!$A$1,MATCH($D247,Data!$CG:$CG,0)-1,MATCH($E247&amp;"/"&amp;I$1,Data!$1:$1,0)-1)))</f>
        <v/>
      </c>
      <c r="J247" s="252" t="str">
        <f ca="1">IF(ISERROR(OFFSET(Data!$A$1,MATCH($D247,Data!$CG:$CG,0)-1,MATCH($E247&amp;"/"&amp;J$1,Data!$1:$1,0)-1))=TRUE,"",IF(OFFSET(Data!$A$1,MATCH($D247,Data!$CG:$CG,0)-1,MATCH($E247&amp;"/"&amp;J$1,Data!$1:$1,0)-1)=0,"",OFFSET(Data!$A$1,MATCH($D247,Data!$CG:$CG,0)-1,MATCH($E247&amp;"/"&amp;J$1,Data!$1:$1,0)-1)))</f>
        <v/>
      </c>
      <c r="K247" s="252" t="str">
        <f ca="1">IF(ISERROR(OFFSET(Data!$A$1,MATCH($D247,Data!$CG:$CG,0)-1,MATCH($E247&amp;"/"&amp;K$1,Data!$1:$1,0)-1))=TRUE,"",IF(OFFSET(Data!$A$1,MATCH($D247,Data!$CG:$CG,0)-1,MATCH($E247&amp;"/"&amp;K$1,Data!$1:$1,0)-1)=0,"",OFFSET(Data!$A$1,MATCH($D247,Data!$CG:$CG,0)-1,MATCH($E247&amp;"/"&amp;K$1,Data!$1:$1,0)-1)))</f>
        <v/>
      </c>
      <c r="L247" s="252" t="str">
        <f ca="1">IF(ISERROR(OFFSET(Data!$A$1,MATCH($D247,Data!$CG:$CG,0)-1,MATCH($E247&amp;"/"&amp;L$1,Data!$1:$1,0)-1))=TRUE,"",IF(OFFSET(Data!$A$1,MATCH($D247,Data!$CG:$CG,0)-1,MATCH($E247&amp;"/"&amp;L$1,Data!$1:$1,0)-1)=0,"",OFFSET(Data!$A$1,MATCH($D247,Data!$CG:$CG,0)-1,MATCH($E247&amp;"/"&amp;L$1,Data!$1:$1,0)-1)))</f>
        <v/>
      </c>
      <c r="M247" s="252" t="str">
        <f ca="1">IF(ISERROR(OFFSET(Data!$A$1,MATCH($D247,Data!$CG:$CG,0)-1,MATCH($E247&amp;"/"&amp;M$1,Data!$1:$1,0)-1))=TRUE,"",IF(OFFSET(Data!$A$1,MATCH($D247,Data!$CG:$CG,0)-1,MATCH($E247&amp;"/"&amp;M$1,Data!$1:$1,0)-1)=0,"",OFFSET(Data!$A$1,MATCH($D247,Data!$CG:$CG,0)-1,MATCH($E247&amp;"/"&amp;M$1,Data!$1:$1,0)-1)))</f>
        <v/>
      </c>
      <c r="N247" s="252" t="str">
        <f ca="1">IF(ISERROR(OFFSET(Data!$A$1,MATCH($D247,Data!$CG:$CG,0)-1,MATCH($E247&amp;"/"&amp;N$1,Data!$1:$1,0)-1))=TRUE,"",IF(OFFSET(Data!$A$1,MATCH($D247,Data!$CG:$CG,0)-1,MATCH($E247&amp;"/"&amp;N$1,Data!$1:$1,0)-1)=0,"",OFFSET(Data!$A$1,MATCH($D247,Data!$CG:$CG,0)-1,MATCH($E247&amp;"/"&amp;N$1,Data!$1:$1,0)-1)))</f>
        <v/>
      </c>
      <c r="O247" s="252" t="str">
        <f ca="1">IF(ISERROR(OFFSET(Data!$A$1,MATCH($D247,Data!$CG:$CG,0)-1,MATCH($E247&amp;"/"&amp;O$1,Data!$1:$1,0)-1))=TRUE,"",IF(OFFSET(Data!$A$1,MATCH($D247,Data!$CG:$CG,0)-1,MATCH($E247&amp;"/"&amp;O$1,Data!$1:$1,0)-1)=0,"",OFFSET(Data!$A$1,MATCH($D247,Data!$CG:$CG,0)-1,MATCH($E247&amp;"/"&amp;O$1,Data!$1:$1,0)-1)))</f>
        <v/>
      </c>
      <c r="P247" s="252" t="str">
        <f ca="1">IF(ISERROR(OFFSET(Data!$A$1,MATCH($D247,Data!$CG:$CG,0)-1,MATCH($E247&amp;"/"&amp;P$1,Data!$1:$1,0)-1))=TRUE,"",IF(OFFSET(Data!$A$1,MATCH($D247,Data!$CG:$CG,0)-1,MATCH($E247&amp;"/"&amp;P$1,Data!$1:$1,0)-1)=0,"",OFFSET(Data!$A$1,MATCH($D247,Data!$CG:$CG,0)-1,MATCH($E247&amp;"/"&amp;P$1,Data!$1:$1,0)-1)))</f>
        <v/>
      </c>
      <c r="Q247" s="252" t="str">
        <f ca="1">IF(ISERROR(OFFSET(Data!$A$1,MATCH($D247,Data!$CG:$CG,0)-1,MATCH($E247&amp;"/"&amp;Q$1,Data!$1:$1,0)-1))=TRUE,"",IF(OFFSET(Data!$A$1,MATCH($D247,Data!$CG:$CG,0)-1,MATCH($E247&amp;"/"&amp;Q$1,Data!$1:$1,0)-1)=0,"",OFFSET(Data!$A$1,MATCH($D247,Data!$CG:$CG,0)-1,MATCH($E247&amp;"/"&amp;Q$1,Data!$1:$1,0)-1)))</f>
        <v/>
      </c>
      <c r="R247" s="252" t="str">
        <f ca="1">IF(ISERROR(OFFSET(Data!$A$1,MATCH($D247,Data!$CG:$CG,0)-1,MATCH($E247&amp;"/"&amp;R$1,Data!$1:$1,0)-1))=TRUE,"",IF(OFFSET(Data!$A$1,MATCH($D247,Data!$CG:$CG,0)-1,MATCH($E247&amp;"/"&amp;R$1,Data!$1:$1,0)-1)=0,"",OFFSET(Data!$A$1,MATCH($D247,Data!$CG:$CG,0)-1,MATCH($E247&amp;"/"&amp;R$1,Data!$1:$1,0)-1)))</f>
        <v/>
      </c>
      <c r="S247" s="252" t="str">
        <f ca="1">IF(ISERROR(OFFSET(Data!$A$1,MATCH($D247,Data!$CG:$CG,0)-1,MATCH($E247&amp;"/"&amp;S$1,Data!$1:$1,0)-1))=TRUE,"",IF(OFFSET(Data!$A$1,MATCH($D247,Data!$CG:$CG,0)-1,MATCH($E247&amp;"/"&amp;S$1,Data!$1:$1,0)-1)=0,"",OFFSET(Data!$A$1,MATCH($D247,Data!$CG:$CG,0)-1,MATCH($E247&amp;"/"&amp;S$1,Data!$1:$1,0)-1)))</f>
        <v/>
      </c>
      <c r="T247" s="252" t="str">
        <f ca="1">IF(ISERROR(OFFSET(Data!$A$1,MATCH($D247,Data!$CG:$CG,0)-1,MATCH($E247&amp;"/"&amp;T$1,Data!$1:$1,0)-1))=TRUE,"",IF(OFFSET(Data!$A$1,MATCH($D247,Data!$CG:$CG,0)-1,MATCH($E247&amp;"/"&amp;T$1,Data!$1:$1,0)-1)=0,"",OFFSET(Data!$A$1,MATCH($D247,Data!$CG:$CG,0)-1,MATCH($E247&amp;"/"&amp;T$1,Data!$1:$1,0)-1)))</f>
        <v/>
      </c>
      <c r="U247" s="252" t="str">
        <f ca="1">IF(ISERROR(OFFSET(Data!$A$1,MATCH($D247,Data!$CG:$CG,0)-1,MATCH($E247&amp;"/"&amp;U$1,Data!$1:$1,0)-1))=TRUE,"",IF(OFFSET(Data!$A$1,MATCH($D247,Data!$CG:$CG,0)-1,MATCH($E247&amp;"/"&amp;U$1,Data!$1:$1,0)-1)=0,"",OFFSET(Data!$A$1,MATCH($D247,Data!$CG:$CG,0)-1,MATCH($E247&amp;"/"&amp;U$1,Data!$1:$1,0)-1)))</f>
        <v/>
      </c>
      <c r="V247" s="252" t="str">
        <f ca="1">IF(ISERROR(OFFSET(Data!$A$1,MATCH($D247,Data!$CG:$CG,0)-1,MATCH($E247&amp;"/"&amp;V$1,Data!$1:$1,0)-1))=TRUE,"",IF(OFFSET(Data!$A$1,MATCH($D247,Data!$CG:$CG,0)-1,MATCH($E247&amp;"/"&amp;V$1,Data!$1:$1,0)-1)=0,"",OFFSET(Data!$A$1,MATCH($D247,Data!$CG:$CG,0)-1,MATCH($E247&amp;"/"&amp;V$1,Data!$1:$1,0)-1)))</f>
        <v/>
      </c>
      <c r="W247" s="269" t="str">
        <f ca="1">IF(ISERROR(OFFSET(Data!$A$1,MATCH($D247,Data!$CG:$CG,0)-1,MATCH($E247&amp;"/"&amp;W$1,Data!$1:$1,0)-1))=TRUE,"",IF(OFFSET(Data!$A$1,MATCH($D247,Data!$CG:$CG,0)-1,MATCH($E247&amp;"/"&amp;W$1,Data!$1:$1,0)-1)=0,"",OFFSET(Data!$A$1,MATCH($D247,Data!$CG:$CG,0)-1,MATCH($E247&amp;"/"&amp;W$1,Data!$1:$1,0)-1)))</f>
        <v/>
      </c>
      <c r="X247" s="252" t="str">
        <f ca="1">IF(ISERROR(OFFSET(Data!$A$1,MATCH($D247,Data!$CG:$CG,0)-1,MATCH($E247&amp;"/"&amp;X$1,Data!$1:$1,0)-1))=TRUE,"",IF(OFFSET(Data!$A$1,MATCH($D247,Data!$CG:$CG,0)-1,MATCH($E247&amp;"/"&amp;X$1,Data!$1:$1,0)-1)=0,"",OFFSET(Data!$A$1,MATCH($D247,Data!$CG:$CG,0)-1,MATCH($E247&amp;"/"&amp;X$1,Data!$1:$1,0)-1)))</f>
        <v/>
      </c>
      <c r="Y247" s="252" t="str">
        <f ca="1">IF(ISERROR(OFFSET(Data!$A$1,MATCH($D247,Data!$CG:$CG,0)-1,MATCH($E247&amp;"/"&amp;Y$1,Data!$1:$1,0)-1))=TRUE,"",IF(OFFSET(Data!$A$1,MATCH($D247,Data!$CG:$CG,0)-1,MATCH($E247&amp;"/"&amp;Y$1,Data!$1:$1,0)-1)=0,"",OFFSET(Data!$A$1,MATCH($D247,Data!$CG:$CG,0)-1,MATCH($E247&amp;"/"&amp;Y$1,Data!$1:$1,0)-1)))</f>
        <v/>
      </c>
      <c r="Z247" s="252" t="str">
        <f ca="1">IF(ISERROR(OFFSET(Data!$A$1,MATCH($D247,Data!$CG:$CG,0)-1,MATCH($E247&amp;"/"&amp;Z$1,Data!$1:$1,0)-1))=TRUE,"",IF(OFFSET(Data!$A$1,MATCH($D247,Data!$CG:$CG,0)-1,MATCH($E247&amp;"/"&amp;Z$1,Data!$1:$1,0)-1)=0,"",OFFSET(Data!$A$1,MATCH($D247,Data!$CG:$CG,0)-1,MATCH($E247&amp;"/"&amp;Z$1,Data!$1:$1,0)-1)))</f>
        <v/>
      </c>
      <c r="AA247" s="252" t="str">
        <f ca="1">IF(ISERROR(OFFSET(Data!$A$1,MATCH($D247,Data!$CG:$CG,0)-1,MATCH($E247&amp;"/"&amp;AA$1,Data!$1:$1,0)-1))=TRUE,"",IF(OFFSET(Data!$A$1,MATCH($D247,Data!$CG:$CG,0)-1,MATCH($E247&amp;"/"&amp;AA$1,Data!$1:$1,0)-1)=0,"",OFFSET(Data!$A$1,MATCH($D247,Data!$CG:$CG,0)-1,MATCH($E247&amp;"/"&amp;AA$1,Data!$1:$1,0)-1)))</f>
        <v/>
      </c>
      <c r="AB247" s="252" t="str">
        <f ca="1">IF(ISERROR(OFFSET(Data!$A$1,MATCH($D247,Data!$CG:$CG,0)-1,MATCH($E247&amp;"/"&amp;AB$1,Data!$1:$1,0)-1))=TRUE,"",IF(OFFSET(Data!$A$1,MATCH($D247,Data!$CG:$CG,0)-1,MATCH($E247&amp;"/"&amp;AB$1,Data!$1:$1,0)-1)=0,"",OFFSET(Data!$A$1,MATCH($D247,Data!$CG:$CG,0)-1,MATCH($E247&amp;"/"&amp;AB$1,Data!$1:$1,0)-1)))</f>
        <v/>
      </c>
      <c r="AC247" s="252" t="str">
        <f ca="1">IF(ISERROR(OFFSET(Data!$A$1,MATCH($D247,Data!$CG:$CG,0)-1,MATCH($E247&amp;"/"&amp;AC$1,Data!$1:$1,0)-1))=TRUE,"",IF(OFFSET(Data!$A$1,MATCH($D247,Data!$CG:$CG,0)-1,MATCH($E247&amp;"/"&amp;AC$1,Data!$1:$1,0)-1)=0,"",OFFSET(Data!$A$1,MATCH($D247,Data!$CG:$CG,0)-1,MATCH($E247&amp;"/"&amp;AC$1,Data!$1:$1,0)-1)))</f>
        <v/>
      </c>
      <c r="AD247" s="252" t="str">
        <f ca="1">IF(ISERROR(OFFSET(Data!$A$1,MATCH($D247,Data!$CG:$CG,0)-1,MATCH($E247&amp;"/"&amp;AD$1,Data!$1:$1,0)-1))=TRUE,"",IF(OFFSET(Data!$A$1,MATCH($D247,Data!$CG:$CG,0)-1,MATCH($E247&amp;"/"&amp;AD$1,Data!$1:$1,0)-1)=0,"",OFFSET(Data!$A$1,MATCH($D247,Data!$CG:$CG,0)-1,MATCH($E247&amp;"/"&amp;AD$1,Data!$1:$1,0)-1)))</f>
        <v/>
      </c>
      <c r="AE247" s="252" t="str">
        <f ca="1">IF(ISERROR(OFFSET(Data!$A$1,MATCH($D247,Data!$CG:$CG,0)-1,MATCH($E247&amp;"/"&amp;AE$1,Data!$1:$1,0)-1))=TRUE,"",IF(OFFSET(Data!$A$1,MATCH($D247,Data!$CG:$CG,0)-1,MATCH($E247&amp;"/"&amp;AE$1,Data!$1:$1,0)-1)=0,"",OFFSET(Data!$A$1,MATCH($D247,Data!$CG:$CG,0)-1,MATCH($E247&amp;"/"&amp;AE$1,Data!$1:$1,0)-1)))</f>
        <v/>
      </c>
      <c r="AF247" s="253" t="str">
        <f ca="1">IF(ISERROR(OFFSET(Data!$A$1,MATCH($D247,Data!$CG:$CG,0)-1,MATCH($E247&amp;"/"&amp;AF$1,Data!$1:$1,0)-1))=TRUE,"",IF(OFFSET(Data!$A$1,MATCH($D247,Data!$CG:$CG,0)-1,MATCH($E247&amp;"/"&amp;AF$1,Data!$1:$1,0)-1)=0,"",OFFSET(Data!$A$1,MATCH($D247,Data!$CG:$CG,0)-1,MATCH($E247&amp;"/"&amp;AF$1,Data!$1:$1,0)-1)))</f>
        <v/>
      </c>
      <c r="AG247" s="212">
        <f t="shared" ca="1" si="8"/>
        <v>0</v>
      </c>
      <c r="AH247" s="213">
        <f ca="1">SUM(AG244:AG247)</f>
        <v>0</v>
      </c>
    </row>
    <row r="248" spans="1:34" ht="15.75" hidden="1" customHeight="1" thickBot="1" x14ac:dyDescent="0.3">
      <c r="A248" s="447"/>
      <c r="B248" s="450"/>
      <c r="C248" s="453"/>
      <c r="D248" s="30" t="e">
        <f>IF(C248&lt;&gt;"",C248,D247)</f>
        <v>#N/A</v>
      </c>
      <c r="E248" s="31" t="s">
        <v>25</v>
      </c>
      <c r="F248" s="255" t="str">
        <f ca="1">IF(ISERROR(OFFSET(Data!$A$1,MATCH($D248,Data!$CG:$CG,0)-1,MATCH($E248&amp;"/"&amp;F$1,Data!$1:$1,0)-1))=TRUE,"",IF(OFFSET(Data!$A$1,MATCH($D248,Data!$CG:$CG,0)-1,MATCH($E248&amp;"/"&amp;F$1,Data!$1:$1,0)-1)=0,"",OFFSET(Data!$A$1,MATCH($D248,Data!$CG:$CG,0)-1,MATCH($E248&amp;"/"&amp;F$1,Data!$1:$1,0)-1)))</f>
        <v/>
      </c>
      <c r="G248" s="256" t="str">
        <f ca="1">IF(ISERROR(OFFSET(Data!$A$1,MATCH($D248,Data!$CG:$CG,0)-1,MATCH($E248&amp;"/"&amp;G$1,Data!$1:$1,0)-1))=TRUE,"",IF(OFFSET(Data!$A$1,MATCH($D248,Data!$CG:$CG,0)-1,MATCH($E248&amp;"/"&amp;G$1,Data!$1:$1,0)-1)=0,"",OFFSET(Data!$A$1,MATCH($D248,Data!$CG:$CG,0)-1,MATCH($E248&amp;"/"&amp;G$1,Data!$1:$1,0)-1)))</f>
        <v/>
      </c>
      <c r="H248" s="256" t="str">
        <f ca="1">IF(ISERROR(OFFSET(Data!$A$1,MATCH($D248,Data!$CG:$CG,0)-1,MATCH($E248&amp;"/"&amp;H$1,Data!$1:$1,0)-1))=TRUE,"",IF(OFFSET(Data!$A$1,MATCH($D248,Data!$CG:$CG,0)-1,MATCH($E248&amp;"/"&amp;H$1,Data!$1:$1,0)-1)=0,"",OFFSET(Data!$A$1,MATCH($D248,Data!$CG:$CG,0)-1,MATCH($E248&amp;"/"&amp;H$1,Data!$1:$1,0)-1)))</f>
        <v/>
      </c>
      <c r="I248" s="256" t="str">
        <f ca="1">IF(ISERROR(OFFSET(Data!$A$1,MATCH($D248,Data!$CG:$CG,0)-1,MATCH($E248&amp;"/"&amp;I$1,Data!$1:$1,0)-1))=TRUE,"",IF(OFFSET(Data!$A$1,MATCH($D248,Data!$CG:$CG,0)-1,MATCH($E248&amp;"/"&amp;I$1,Data!$1:$1,0)-1)=0,"",OFFSET(Data!$A$1,MATCH($D248,Data!$CG:$CG,0)-1,MATCH($E248&amp;"/"&amp;I$1,Data!$1:$1,0)-1)))</f>
        <v/>
      </c>
      <c r="J248" s="256" t="str">
        <f ca="1">IF(ISERROR(OFFSET(Data!$A$1,MATCH($D248,Data!$CG:$CG,0)-1,MATCH($E248&amp;"/"&amp;J$1,Data!$1:$1,0)-1))=TRUE,"",IF(OFFSET(Data!$A$1,MATCH($D248,Data!$CG:$CG,0)-1,MATCH($E248&amp;"/"&amp;J$1,Data!$1:$1,0)-1)=0,"",OFFSET(Data!$A$1,MATCH($D248,Data!$CG:$CG,0)-1,MATCH($E248&amp;"/"&amp;J$1,Data!$1:$1,0)-1)))</f>
        <v/>
      </c>
      <c r="K248" s="256" t="str">
        <f ca="1">IF(ISERROR(OFFSET(Data!$A$1,MATCH($D248,Data!$CG:$CG,0)-1,MATCH($E248&amp;"/"&amp;K$1,Data!$1:$1,0)-1))=TRUE,"",IF(OFFSET(Data!$A$1,MATCH($D248,Data!$CG:$CG,0)-1,MATCH($E248&amp;"/"&amp;K$1,Data!$1:$1,0)-1)=0,"",OFFSET(Data!$A$1,MATCH($D248,Data!$CG:$CG,0)-1,MATCH($E248&amp;"/"&amp;K$1,Data!$1:$1,0)-1)))</f>
        <v/>
      </c>
      <c r="L248" s="256" t="str">
        <f ca="1">IF(ISERROR(OFFSET(Data!$A$1,MATCH($D248,Data!$CG:$CG,0)-1,MATCH($E248&amp;"/"&amp;L$1,Data!$1:$1,0)-1))=TRUE,"",IF(OFFSET(Data!$A$1,MATCH($D248,Data!$CG:$CG,0)-1,MATCH($E248&amp;"/"&amp;L$1,Data!$1:$1,0)-1)=0,"",OFFSET(Data!$A$1,MATCH($D248,Data!$CG:$CG,0)-1,MATCH($E248&amp;"/"&amp;L$1,Data!$1:$1,0)-1)))</f>
        <v/>
      </c>
      <c r="M248" s="256" t="str">
        <f ca="1">IF(ISERROR(OFFSET(Data!$A$1,MATCH($D248,Data!$CG:$CG,0)-1,MATCH($E248&amp;"/"&amp;M$1,Data!$1:$1,0)-1))=TRUE,"",IF(OFFSET(Data!$A$1,MATCH($D248,Data!$CG:$CG,0)-1,MATCH($E248&amp;"/"&amp;M$1,Data!$1:$1,0)-1)=0,"",OFFSET(Data!$A$1,MATCH($D248,Data!$CG:$CG,0)-1,MATCH($E248&amp;"/"&amp;M$1,Data!$1:$1,0)-1)))</f>
        <v/>
      </c>
      <c r="N248" s="256" t="str">
        <f ca="1">IF(ISERROR(OFFSET(Data!$A$1,MATCH($D248,Data!$CG:$CG,0)-1,MATCH($E248&amp;"/"&amp;N$1,Data!$1:$1,0)-1))=TRUE,"",IF(OFFSET(Data!$A$1,MATCH($D248,Data!$CG:$CG,0)-1,MATCH($E248&amp;"/"&amp;N$1,Data!$1:$1,0)-1)=0,"",OFFSET(Data!$A$1,MATCH($D248,Data!$CG:$CG,0)-1,MATCH($E248&amp;"/"&amp;N$1,Data!$1:$1,0)-1)))</f>
        <v/>
      </c>
      <c r="O248" s="256" t="str">
        <f ca="1">IF(ISERROR(OFFSET(Data!$A$1,MATCH($D248,Data!$CG:$CG,0)-1,MATCH($E248&amp;"/"&amp;O$1,Data!$1:$1,0)-1))=TRUE,"",IF(OFFSET(Data!$A$1,MATCH($D248,Data!$CG:$CG,0)-1,MATCH($E248&amp;"/"&amp;O$1,Data!$1:$1,0)-1)=0,"",OFFSET(Data!$A$1,MATCH($D248,Data!$CG:$CG,0)-1,MATCH($E248&amp;"/"&amp;O$1,Data!$1:$1,0)-1)))</f>
        <v/>
      </c>
      <c r="P248" s="256" t="str">
        <f ca="1">IF(ISERROR(OFFSET(Data!$A$1,MATCH($D248,Data!$CG:$CG,0)-1,MATCH($E248&amp;"/"&amp;P$1,Data!$1:$1,0)-1))=TRUE,"",IF(OFFSET(Data!$A$1,MATCH($D248,Data!$CG:$CG,0)-1,MATCH($E248&amp;"/"&amp;P$1,Data!$1:$1,0)-1)=0,"",OFFSET(Data!$A$1,MATCH($D248,Data!$CG:$CG,0)-1,MATCH($E248&amp;"/"&amp;P$1,Data!$1:$1,0)-1)))</f>
        <v/>
      </c>
      <c r="Q248" s="256" t="str">
        <f ca="1">IF(ISERROR(OFFSET(Data!$A$1,MATCH($D248,Data!$CG:$CG,0)-1,MATCH($E248&amp;"/"&amp;Q$1,Data!$1:$1,0)-1))=TRUE,"",IF(OFFSET(Data!$A$1,MATCH($D248,Data!$CG:$CG,0)-1,MATCH($E248&amp;"/"&amp;Q$1,Data!$1:$1,0)-1)=0,"",OFFSET(Data!$A$1,MATCH($D248,Data!$CG:$CG,0)-1,MATCH($E248&amp;"/"&amp;Q$1,Data!$1:$1,0)-1)))</f>
        <v/>
      </c>
      <c r="R248" s="256" t="str">
        <f ca="1">IF(ISERROR(OFFSET(Data!$A$1,MATCH($D248,Data!$CG:$CG,0)-1,MATCH($E248&amp;"/"&amp;R$1,Data!$1:$1,0)-1))=TRUE,"",IF(OFFSET(Data!$A$1,MATCH($D248,Data!$CG:$CG,0)-1,MATCH($E248&amp;"/"&amp;R$1,Data!$1:$1,0)-1)=0,"",OFFSET(Data!$A$1,MATCH($D248,Data!$CG:$CG,0)-1,MATCH($E248&amp;"/"&amp;R$1,Data!$1:$1,0)-1)))</f>
        <v/>
      </c>
      <c r="S248" s="256" t="str">
        <f ca="1">IF(ISERROR(OFFSET(Data!$A$1,MATCH($D248,Data!$CG:$CG,0)-1,MATCH($E248&amp;"/"&amp;S$1,Data!$1:$1,0)-1))=TRUE,"",IF(OFFSET(Data!$A$1,MATCH($D248,Data!$CG:$CG,0)-1,MATCH($E248&amp;"/"&amp;S$1,Data!$1:$1,0)-1)=0,"",OFFSET(Data!$A$1,MATCH($D248,Data!$CG:$CG,0)-1,MATCH($E248&amp;"/"&amp;S$1,Data!$1:$1,0)-1)))</f>
        <v/>
      </c>
      <c r="T248" s="256" t="str">
        <f ca="1">IF(ISERROR(OFFSET(Data!$A$1,MATCH($D248,Data!$CG:$CG,0)-1,MATCH($E248&amp;"/"&amp;T$1,Data!$1:$1,0)-1))=TRUE,"",IF(OFFSET(Data!$A$1,MATCH($D248,Data!$CG:$CG,0)-1,MATCH($E248&amp;"/"&amp;T$1,Data!$1:$1,0)-1)=0,"",OFFSET(Data!$A$1,MATCH($D248,Data!$CG:$CG,0)-1,MATCH($E248&amp;"/"&amp;T$1,Data!$1:$1,0)-1)))</f>
        <v/>
      </c>
      <c r="U248" s="256" t="str">
        <f ca="1">IF(ISERROR(OFFSET(Data!$A$1,MATCH($D248,Data!$CG:$CG,0)-1,MATCH($E248&amp;"/"&amp;U$1,Data!$1:$1,0)-1))=TRUE,"",IF(OFFSET(Data!$A$1,MATCH($D248,Data!$CG:$CG,0)-1,MATCH($E248&amp;"/"&amp;U$1,Data!$1:$1,0)-1)=0,"",OFFSET(Data!$A$1,MATCH($D248,Data!$CG:$CG,0)-1,MATCH($E248&amp;"/"&amp;U$1,Data!$1:$1,0)-1)))</f>
        <v/>
      </c>
      <c r="V248" s="256" t="str">
        <f ca="1">IF(ISERROR(OFFSET(Data!$A$1,MATCH($D248,Data!$CG:$CG,0)-1,MATCH($E248&amp;"/"&amp;V$1,Data!$1:$1,0)-1))=TRUE,"",IF(OFFSET(Data!$A$1,MATCH($D248,Data!$CG:$CG,0)-1,MATCH($E248&amp;"/"&amp;V$1,Data!$1:$1,0)-1)=0,"",OFFSET(Data!$A$1,MATCH($D248,Data!$CG:$CG,0)-1,MATCH($E248&amp;"/"&amp;V$1,Data!$1:$1,0)-1)))</f>
        <v/>
      </c>
      <c r="W248" s="257" t="str">
        <f ca="1">IF(ISERROR(OFFSET(Data!$A$1,MATCH($D248,Data!$CG:$CG,0)-1,MATCH($E248&amp;"/"&amp;W$1,Data!$1:$1,0)-1))=TRUE,"",IF(OFFSET(Data!$A$1,MATCH($D248,Data!$CG:$CG,0)-1,MATCH($E248&amp;"/"&amp;W$1,Data!$1:$1,0)-1)=0,"",OFFSET(Data!$A$1,MATCH($D248,Data!$CG:$CG,0)-1,MATCH($E248&amp;"/"&amp;W$1,Data!$1:$1,0)-1)))</f>
        <v/>
      </c>
      <c r="X248" s="256" t="str">
        <f ca="1">IF(ISERROR(OFFSET(Data!$A$1,MATCH($D248,Data!$CG:$CG,0)-1,MATCH($E248&amp;"/"&amp;X$1,Data!$1:$1,0)-1))=TRUE,"",IF(OFFSET(Data!$A$1,MATCH($D248,Data!$CG:$CG,0)-1,MATCH($E248&amp;"/"&amp;X$1,Data!$1:$1,0)-1)=0,"",OFFSET(Data!$A$1,MATCH($D248,Data!$CG:$CG,0)-1,MATCH($E248&amp;"/"&amp;X$1,Data!$1:$1,0)-1)))</f>
        <v/>
      </c>
      <c r="Y248" s="256" t="str">
        <f ca="1">IF(ISERROR(OFFSET(Data!$A$1,MATCH($D248,Data!$CG:$CG,0)-1,MATCH($E248&amp;"/"&amp;Y$1,Data!$1:$1,0)-1))=TRUE,"",IF(OFFSET(Data!$A$1,MATCH($D248,Data!$CG:$CG,0)-1,MATCH($E248&amp;"/"&amp;Y$1,Data!$1:$1,0)-1)=0,"",OFFSET(Data!$A$1,MATCH($D248,Data!$CG:$CG,0)-1,MATCH($E248&amp;"/"&amp;Y$1,Data!$1:$1,0)-1)))</f>
        <v/>
      </c>
      <c r="Z248" s="256" t="str">
        <f ca="1">IF(ISERROR(OFFSET(Data!$A$1,MATCH($D248,Data!$CG:$CG,0)-1,MATCH($E248&amp;"/"&amp;Z$1,Data!$1:$1,0)-1))=TRUE,"",IF(OFFSET(Data!$A$1,MATCH($D248,Data!$CG:$CG,0)-1,MATCH($E248&amp;"/"&amp;Z$1,Data!$1:$1,0)-1)=0,"",OFFSET(Data!$A$1,MATCH($D248,Data!$CG:$CG,0)-1,MATCH($E248&amp;"/"&amp;Z$1,Data!$1:$1,0)-1)))</f>
        <v/>
      </c>
      <c r="AA248" s="256" t="str">
        <f ca="1">IF(ISERROR(OFFSET(Data!$A$1,MATCH($D248,Data!$CG:$CG,0)-1,MATCH($E248&amp;"/"&amp;AA$1,Data!$1:$1,0)-1))=TRUE,"",IF(OFFSET(Data!$A$1,MATCH($D248,Data!$CG:$CG,0)-1,MATCH($E248&amp;"/"&amp;AA$1,Data!$1:$1,0)-1)=0,"",OFFSET(Data!$A$1,MATCH($D248,Data!$CG:$CG,0)-1,MATCH($E248&amp;"/"&amp;AA$1,Data!$1:$1,0)-1)))</f>
        <v/>
      </c>
      <c r="AB248" s="256" t="str">
        <f ca="1">IF(ISERROR(OFFSET(Data!$A$1,MATCH($D248,Data!$CG:$CG,0)-1,MATCH($E248&amp;"/"&amp;AB$1,Data!$1:$1,0)-1))=TRUE,"",IF(OFFSET(Data!$A$1,MATCH($D248,Data!$CG:$CG,0)-1,MATCH($E248&amp;"/"&amp;AB$1,Data!$1:$1,0)-1)=0,"",OFFSET(Data!$A$1,MATCH($D248,Data!$CG:$CG,0)-1,MATCH($E248&amp;"/"&amp;AB$1,Data!$1:$1,0)-1)))</f>
        <v/>
      </c>
      <c r="AC248" s="256" t="str">
        <f ca="1">IF(ISERROR(OFFSET(Data!$A$1,MATCH($D248,Data!$CG:$CG,0)-1,MATCH($E248&amp;"/"&amp;AC$1,Data!$1:$1,0)-1))=TRUE,"",IF(OFFSET(Data!$A$1,MATCH($D248,Data!$CG:$CG,0)-1,MATCH($E248&amp;"/"&amp;AC$1,Data!$1:$1,0)-1)=0,"",OFFSET(Data!$A$1,MATCH($D248,Data!$CG:$CG,0)-1,MATCH($E248&amp;"/"&amp;AC$1,Data!$1:$1,0)-1)))</f>
        <v/>
      </c>
      <c r="AD248" s="256" t="str">
        <f ca="1">IF(ISERROR(OFFSET(Data!$A$1,MATCH($D248,Data!$CG:$CG,0)-1,MATCH($E248&amp;"/"&amp;AD$1,Data!$1:$1,0)-1))=TRUE,"",IF(OFFSET(Data!$A$1,MATCH($D248,Data!$CG:$CG,0)-1,MATCH($E248&amp;"/"&amp;AD$1,Data!$1:$1,0)-1)=0,"",OFFSET(Data!$A$1,MATCH($D248,Data!$CG:$CG,0)-1,MATCH($E248&amp;"/"&amp;AD$1,Data!$1:$1,0)-1)))</f>
        <v/>
      </c>
      <c r="AE248" s="256" t="str">
        <f ca="1">IF(ISERROR(OFFSET(Data!$A$1,MATCH($D248,Data!$CG:$CG,0)-1,MATCH($E248&amp;"/"&amp;AE$1,Data!$1:$1,0)-1))=TRUE,"",IF(OFFSET(Data!$A$1,MATCH($D248,Data!$CG:$CG,0)-1,MATCH($E248&amp;"/"&amp;AE$1,Data!$1:$1,0)-1)=0,"",OFFSET(Data!$A$1,MATCH($D248,Data!$CG:$CG,0)-1,MATCH($E248&amp;"/"&amp;AE$1,Data!$1:$1,0)-1)))</f>
        <v/>
      </c>
      <c r="AF248" s="258" t="str">
        <f ca="1">IF(ISERROR(OFFSET(Data!$A$1,MATCH($D248,Data!$CG:$CG,0)-1,MATCH($E248&amp;"/"&amp;AF$1,Data!$1:$1,0)-1))=TRUE,"",IF(OFFSET(Data!$A$1,MATCH($D248,Data!$CG:$CG,0)-1,MATCH($E248&amp;"/"&amp;AF$1,Data!$1:$1,0)-1)=0,"",OFFSET(Data!$A$1,MATCH($D248,Data!$CG:$CG,0)-1,MATCH($E248&amp;"/"&amp;AF$1,Data!$1:$1,0)-1)))</f>
        <v/>
      </c>
      <c r="AG248" s="214">
        <f t="shared" ca="1" si="8"/>
        <v>0</v>
      </c>
      <c r="AH248" s="215">
        <f ca="1">SUM(AG244:AG248)</f>
        <v>0</v>
      </c>
    </row>
    <row r="249" spans="1:34" ht="15" hidden="1" customHeight="1" x14ac:dyDescent="0.25">
      <c r="A249" s="445">
        <v>49</v>
      </c>
      <c r="B249" s="448" t="e">
        <f>INDEX(Data!CI:CI,MATCH("W"&amp;A249,Data!A:A,0))</f>
        <v>#N/A</v>
      </c>
      <c r="C249" s="451" t="e">
        <f>INDEX(Data!CG:CG,MATCH("W"&amp;A249,Data!A:A,0))</f>
        <v>#N/A</v>
      </c>
      <c r="D249" s="26" t="e">
        <f>IF(C249&lt;&gt;"",C249,#REF!)</f>
        <v>#N/A</v>
      </c>
      <c r="E249" s="27" t="s">
        <v>21</v>
      </c>
      <c r="F249" s="271" t="str">
        <f ca="1">IF(ISERROR(OFFSET(Data!$A$1,MATCH($D249,Data!$CG:$CG,0)-1,MATCH($E249&amp;"/"&amp;F$1,Data!$1:$1,0)-1))=TRUE,"",IF(OFFSET(Data!$A$1,MATCH($D249,Data!$CG:$CG,0)-1,MATCH($E249&amp;"/"&amp;F$1,Data!$1:$1,0)-1)=0,"",OFFSET(Data!$A$1,MATCH($D249,Data!$CG:$CG,0)-1,MATCH($E249&amp;"/"&amp;F$1,Data!$1:$1,0)-1)))</f>
        <v/>
      </c>
      <c r="G249" s="250" t="str">
        <f ca="1">IF(ISERROR(OFFSET(Data!$A$1,MATCH($D249,Data!$CG:$CG,0)-1,MATCH($E249&amp;"/"&amp;G$1,Data!$1:$1,0)-1))=TRUE,"",IF(OFFSET(Data!$A$1,MATCH($D249,Data!$CG:$CG,0)-1,MATCH($E249&amp;"/"&amp;G$1,Data!$1:$1,0)-1)=0,"",OFFSET(Data!$A$1,MATCH($D249,Data!$CG:$CG,0)-1,MATCH($E249&amp;"/"&amp;G$1,Data!$1:$1,0)-1)))</f>
        <v/>
      </c>
      <c r="H249" s="250" t="str">
        <f ca="1">IF(ISERROR(OFFSET(Data!$A$1,MATCH($D249,Data!$CG:$CG,0)-1,MATCH($E249&amp;"/"&amp;H$1,Data!$1:$1,0)-1))=TRUE,"",IF(OFFSET(Data!$A$1,MATCH($D249,Data!$CG:$CG,0)-1,MATCH($E249&amp;"/"&amp;H$1,Data!$1:$1,0)-1)=0,"",OFFSET(Data!$A$1,MATCH($D249,Data!$CG:$CG,0)-1,MATCH($E249&amp;"/"&amp;H$1,Data!$1:$1,0)-1)))</f>
        <v/>
      </c>
      <c r="I249" s="250" t="str">
        <f ca="1">IF(ISERROR(OFFSET(Data!$A$1,MATCH($D249,Data!$CG:$CG,0)-1,MATCH($E249&amp;"/"&amp;I$1,Data!$1:$1,0)-1))=TRUE,"",IF(OFFSET(Data!$A$1,MATCH($D249,Data!$CG:$CG,0)-1,MATCH($E249&amp;"/"&amp;I$1,Data!$1:$1,0)-1)=0,"",OFFSET(Data!$A$1,MATCH($D249,Data!$CG:$CG,0)-1,MATCH($E249&amp;"/"&amp;I$1,Data!$1:$1,0)-1)))</f>
        <v/>
      </c>
      <c r="J249" s="250" t="str">
        <f ca="1">IF(ISERROR(OFFSET(Data!$A$1,MATCH($D249,Data!$CG:$CG,0)-1,MATCH($E249&amp;"/"&amp;J$1,Data!$1:$1,0)-1))=TRUE,"",IF(OFFSET(Data!$A$1,MATCH($D249,Data!$CG:$CG,0)-1,MATCH($E249&amp;"/"&amp;J$1,Data!$1:$1,0)-1)=0,"",OFFSET(Data!$A$1,MATCH($D249,Data!$CG:$CG,0)-1,MATCH($E249&amp;"/"&amp;J$1,Data!$1:$1,0)-1)))</f>
        <v/>
      </c>
      <c r="K249" s="250" t="str">
        <f ca="1">IF(ISERROR(OFFSET(Data!$A$1,MATCH($D249,Data!$CG:$CG,0)-1,MATCH($E249&amp;"/"&amp;K$1,Data!$1:$1,0)-1))=TRUE,"",IF(OFFSET(Data!$A$1,MATCH($D249,Data!$CG:$CG,0)-1,MATCH($E249&amp;"/"&amp;K$1,Data!$1:$1,0)-1)=0,"",OFFSET(Data!$A$1,MATCH($D249,Data!$CG:$CG,0)-1,MATCH($E249&amp;"/"&amp;K$1,Data!$1:$1,0)-1)))</f>
        <v/>
      </c>
      <c r="L249" s="250" t="str">
        <f ca="1">IF(ISERROR(OFFSET(Data!$A$1,MATCH($D249,Data!$CG:$CG,0)-1,MATCH($E249&amp;"/"&amp;L$1,Data!$1:$1,0)-1))=TRUE,"",IF(OFFSET(Data!$A$1,MATCH($D249,Data!$CG:$CG,0)-1,MATCH($E249&amp;"/"&amp;L$1,Data!$1:$1,0)-1)=0,"",OFFSET(Data!$A$1,MATCH($D249,Data!$CG:$CG,0)-1,MATCH($E249&amp;"/"&amp;L$1,Data!$1:$1,0)-1)))</f>
        <v/>
      </c>
      <c r="M249" s="250" t="str">
        <f ca="1">IF(ISERROR(OFFSET(Data!$A$1,MATCH($D249,Data!$CG:$CG,0)-1,MATCH($E249&amp;"/"&amp;M$1,Data!$1:$1,0)-1))=TRUE,"",IF(OFFSET(Data!$A$1,MATCH($D249,Data!$CG:$CG,0)-1,MATCH($E249&amp;"/"&amp;M$1,Data!$1:$1,0)-1)=0,"",OFFSET(Data!$A$1,MATCH($D249,Data!$CG:$CG,0)-1,MATCH($E249&amp;"/"&amp;M$1,Data!$1:$1,0)-1)))</f>
        <v/>
      </c>
      <c r="N249" s="250" t="str">
        <f ca="1">IF(ISERROR(OFFSET(Data!$A$1,MATCH($D249,Data!$CG:$CG,0)-1,MATCH($E249&amp;"/"&amp;N$1,Data!$1:$1,0)-1))=TRUE,"",IF(OFFSET(Data!$A$1,MATCH($D249,Data!$CG:$CG,0)-1,MATCH($E249&amp;"/"&amp;N$1,Data!$1:$1,0)-1)=0,"",OFFSET(Data!$A$1,MATCH($D249,Data!$CG:$CG,0)-1,MATCH($E249&amp;"/"&amp;N$1,Data!$1:$1,0)-1)))</f>
        <v/>
      </c>
      <c r="O249" s="250" t="str">
        <f ca="1">IF(ISERROR(OFFSET(Data!$A$1,MATCH($D249,Data!$CG:$CG,0)-1,MATCH($E249&amp;"/"&amp;O$1,Data!$1:$1,0)-1))=TRUE,"",IF(OFFSET(Data!$A$1,MATCH($D249,Data!$CG:$CG,0)-1,MATCH($E249&amp;"/"&amp;O$1,Data!$1:$1,0)-1)=0,"",OFFSET(Data!$A$1,MATCH($D249,Data!$CG:$CG,0)-1,MATCH($E249&amp;"/"&amp;O$1,Data!$1:$1,0)-1)))</f>
        <v/>
      </c>
      <c r="P249" s="250" t="str">
        <f ca="1">IF(ISERROR(OFFSET(Data!$A$1,MATCH($D249,Data!$CG:$CG,0)-1,MATCH($E249&amp;"/"&amp;P$1,Data!$1:$1,0)-1))=TRUE,"",IF(OFFSET(Data!$A$1,MATCH($D249,Data!$CG:$CG,0)-1,MATCH($E249&amp;"/"&amp;P$1,Data!$1:$1,0)-1)=0,"",OFFSET(Data!$A$1,MATCH($D249,Data!$CG:$CG,0)-1,MATCH($E249&amp;"/"&amp;P$1,Data!$1:$1,0)-1)))</f>
        <v/>
      </c>
      <c r="Q249" s="250" t="str">
        <f ca="1">IF(ISERROR(OFFSET(Data!$A$1,MATCH($D249,Data!$CG:$CG,0)-1,MATCH($E249&amp;"/"&amp;Q$1,Data!$1:$1,0)-1))=TRUE,"",IF(OFFSET(Data!$A$1,MATCH($D249,Data!$CG:$CG,0)-1,MATCH($E249&amp;"/"&amp;Q$1,Data!$1:$1,0)-1)=0,"",OFFSET(Data!$A$1,MATCH($D249,Data!$CG:$CG,0)-1,MATCH($E249&amp;"/"&amp;Q$1,Data!$1:$1,0)-1)))</f>
        <v/>
      </c>
      <c r="R249" s="250" t="str">
        <f ca="1">IF(ISERROR(OFFSET(Data!$A$1,MATCH($D249,Data!$CG:$CG,0)-1,MATCH($E249&amp;"/"&amp;R$1,Data!$1:$1,0)-1))=TRUE,"",IF(OFFSET(Data!$A$1,MATCH($D249,Data!$CG:$CG,0)-1,MATCH($E249&amp;"/"&amp;R$1,Data!$1:$1,0)-1)=0,"",OFFSET(Data!$A$1,MATCH($D249,Data!$CG:$CG,0)-1,MATCH($E249&amp;"/"&amp;R$1,Data!$1:$1,0)-1)))</f>
        <v/>
      </c>
      <c r="S249" s="250" t="str">
        <f ca="1">IF(ISERROR(OFFSET(Data!$A$1,MATCH($D249,Data!$CG:$CG,0)-1,MATCH($E249&amp;"/"&amp;S$1,Data!$1:$1,0)-1))=TRUE,"",IF(OFFSET(Data!$A$1,MATCH($D249,Data!$CG:$CG,0)-1,MATCH($E249&amp;"/"&amp;S$1,Data!$1:$1,0)-1)=0,"",OFFSET(Data!$A$1,MATCH($D249,Data!$CG:$CG,0)-1,MATCH($E249&amp;"/"&amp;S$1,Data!$1:$1,0)-1)))</f>
        <v/>
      </c>
      <c r="T249" s="250" t="str">
        <f ca="1">IF(ISERROR(OFFSET(Data!$A$1,MATCH($D249,Data!$CG:$CG,0)-1,MATCH($E249&amp;"/"&amp;T$1,Data!$1:$1,0)-1))=TRUE,"",IF(OFFSET(Data!$A$1,MATCH($D249,Data!$CG:$CG,0)-1,MATCH($E249&amp;"/"&amp;T$1,Data!$1:$1,0)-1)=0,"",OFFSET(Data!$A$1,MATCH($D249,Data!$CG:$CG,0)-1,MATCH($E249&amp;"/"&amp;T$1,Data!$1:$1,0)-1)))</f>
        <v/>
      </c>
      <c r="U249" s="250" t="str">
        <f ca="1">IF(ISERROR(OFFSET(Data!$A$1,MATCH($D249,Data!$CG:$CG,0)-1,MATCH($E249&amp;"/"&amp;U$1,Data!$1:$1,0)-1))=TRUE,"",IF(OFFSET(Data!$A$1,MATCH($D249,Data!$CG:$CG,0)-1,MATCH($E249&amp;"/"&amp;U$1,Data!$1:$1,0)-1)=0,"",OFFSET(Data!$A$1,MATCH($D249,Data!$CG:$CG,0)-1,MATCH($E249&amp;"/"&amp;U$1,Data!$1:$1,0)-1)))</f>
        <v/>
      </c>
      <c r="V249" s="250" t="str">
        <f ca="1">IF(ISERROR(OFFSET(Data!$A$1,MATCH($D249,Data!$CG:$CG,0)-1,MATCH($E249&amp;"/"&amp;V$1,Data!$1:$1,0)-1))=TRUE,"",IF(OFFSET(Data!$A$1,MATCH($D249,Data!$CG:$CG,0)-1,MATCH($E249&amp;"/"&amp;V$1,Data!$1:$1,0)-1)=0,"",OFFSET(Data!$A$1,MATCH($D249,Data!$CG:$CG,0)-1,MATCH($E249&amp;"/"&amp;V$1,Data!$1:$1,0)-1)))</f>
        <v/>
      </c>
      <c r="W249" s="272" t="str">
        <f ca="1">IF(ISERROR(OFFSET(Data!$A$1,MATCH($D249,Data!$CG:$CG,0)-1,MATCH($E249&amp;"/"&amp;W$1,Data!$1:$1,0)-1))=TRUE,"",IF(OFFSET(Data!$A$1,MATCH($D249,Data!$CG:$CG,0)-1,MATCH($E249&amp;"/"&amp;W$1,Data!$1:$1,0)-1)=0,"",OFFSET(Data!$A$1,MATCH($D249,Data!$CG:$CG,0)-1,MATCH($E249&amp;"/"&amp;W$1,Data!$1:$1,0)-1)))</f>
        <v/>
      </c>
      <c r="X249" s="250" t="str">
        <f ca="1">IF(ISERROR(OFFSET(Data!$A$1,MATCH($D249,Data!$CG:$CG,0)-1,MATCH($E249&amp;"/"&amp;X$1,Data!$1:$1,0)-1))=TRUE,"",IF(OFFSET(Data!$A$1,MATCH($D249,Data!$CG:$CG,0)-1,MATCH($E249&amp;"/"&amp;X$1,Data!$1:$1,0)-1)=0,"",OFFSET(Data!$A$1,MATCH($D249,Data!$CG:$CG,0)-1,MATCH($E249&amp;"/"&amp;X$1,Data!$1:$1,0)-1)))</f>
        <v/>
      </c>
      <c r="Y249" s="250" t="str">
        <f ca="1">IF(ISERROR(OFFSET(Data!$A$1,MATCH($D249,Data!$CG:$CG,0)-1,MATCH($E249&amp;"/"&amp;Y$1,Data!$1:$1,0)-1))=TRUE,"",IF(OFFSET(Data!$A$1,MATCH($D249,Data!$CG:$CG,0)-1,MATCH($E249&amp;"/"&amp;Y$1,Data!$1:$1,0)-1)=0,"",OFFSET(Data!$A$1,MATCH($D249,Data!$CG:$CG,0)-1,MATCH($E249&amp;"/"&amp;Y$1,Data!$1:$1,0)-1)))</f>
        <v/>
      </c>
      <c r="Z249" s="250" t="str">
        <f ca="1">IF(ISERROR(OFFSET(Data!$A$1,MATCH($D249,Data!$CG:$CG,0)-1,MATCH($E249&amp;"/"&amp;Z$1,Data!$1:$1,0)-1))=TRUE,"",IF(OFFSET(Data!$A$1,MATCH($D249,Data!$CG:$CG,0)-1,MATCH($E249&amp;"/"&amp;Z$1,Data!$1:$1,0)-1)=0,"",OFFSET(Data!$A$1,MATCH($D249,Data!$CG:$CG,0)-1,MATCH($E249&amp;"/"&amp;Z$1,Data!$1:$1,0)-1)))</f>
        <v/>
      </c>
      <c r="AA249" s="250" t="str">
        <f ca="1">IF(ISERROR(OFFSET(Data!$A$1,MATCH($D249,Data!$CG:$CG,0)-1,MATCH($E249&amp;"/"&amp;AA$1,Data!$1:$1,0)-1))=TRUE,"",IF(OFFSET(Data!$A$1,MATCH($D249,Data!$CG:$CG,0)-1,MATCH($E249&amp;"/"&amp;AA$1,Data!$1:$1,0)-1)=0,"",OFFSET(Data!$A$1,MATCH($D249,Data!$CG:$CG,0)-1,MATCH($E249&amp;"/"&amp;AA$1,Data!$1:$1,0)-1)))</f>
        <v/>
      </c>
      <c r="AB249" s="250" t="str">
        <f ca="1">IF(ISERROR(OFFSET(Data!$A$1,MATCH($D249,Data!$CG:$CG,0)-1,MATCH($E249&amp;"/"&amp;AB$1,Data!$1:$1,0)-1))=TRUE,"",IF(OFFSET(Data!$A$1,MATCH($D249,Data!$CG:$CG,0)-1,MATCH($E249&amp;"/"&amp;AB$1,Data!$1:$1,0)-1)=0,"",OFFSET(Data!$A$1,MATCH($D249,Data!$CG:$CG,0)-1,MATCH($E249&amp;"/"&amp;AB$1,Data!$1:$1,0)-1)))</f>
        <v/>
      </c>
      <c r="AC249" s="250" t="str">
        <f ca="1">IF(ISERROR(OFFSET(Data!$A$1,MATCH($D249,Data!$CG:$CG,0)-1,MATCH($E249&amp;"/"&amp;AC$1,Data!$1:$1,0)-1))=TRUE,"",IF(OFFSET(Data!$A$1,MATCH($D249,Data!$CG:$CG,0)-1,MATCH($E249&amp;"/"&amp;AC$1,Data!$1:$1,0)-1)=0,"",OFFSET(Data!$A$1,MATCH($D249,Data!$CG:$CG,0)-1,MATCH($E249&amp;"/"&amp;AC$1,Data!$1:$1,0)-1)))</f>
        <v/>
      </c>
      <c r="AD249" s="250" t="str">
        <f ca="1">IF(ISERROR(OFFSET(Data!$A$1,MATCH($D249,Data!$CG:$CG,0)-1,MATCH($E249&amp;"/"&amp;AD$1,Data!$1:$1,0)-1))=TRUE,"",IF(OFFSET(Data!$A$1,MATCH($D249,Data!$CG:$CG,0)-1,MATCH($E249&amp;"/"&amp;AD$1,Data!$1:$1,0)-1)=0,"",OFFSET(Data!$A$1,MATCH($D249,Data!$CG:$CG,0)-1,MATCH($E249&amp;"/"&amp;AD$1,Data!$1:$1,0)-1)))</f>
        <v/>
      </c>
      <c r="AE249" s="250" t="str">
        <f ca="1">IF(ISERROR(OFFSET(Data!$A$1,MATCH($D249,Data!$CG:$CG,0)-1,MATCH($E249&amp;"/"&amp;AE$1,Data!$1:$1,0)-1))=TRUE,"",IF(OFFSET(Data!$A$1,MATCH($D249,Data!$CG:$CG,0)-1,MATCH($E249&amp;"/"&amp;AE$1,Data!$1:$1,0)-1)=0,"",OFFSET(Data!$A$1,MATCH($D249,Data!$CG:$CG,0)-1,MATCH($E249&amp;"/"&amp;AE$1,Data!$1:$1,0)-1)))</f>
        <v/>
      </c>
      <c r="AF249" s="251" t="str">
        <f ca="1">IF(ISERROR(OFFSET(Data!$A$1,MATCH($D249,Data!$CG:$CG,0)-1,MATCH($E249&amp;"/"&amp;AF$1,Data!$1:$1,0)-1))=TRUE,"",IF(OFFSET(Data!$A$1,MATCH($D249,Data!$CG:$CG,0)-1,MATCH($E249&amp;"/"&amp;AF$1,Data!$1:$1,0)-1)=0,"",OFFSET(Data!$A$1,MATCH($D249,Data!$CG:$CG,0)-1,MATCH($E249&amp;"/"&amp;AF$1,Data!$1:$1,0)-1)))</f>
        <v/>
      </c>
      <c r="AG249" s="210">
        <f t="shared" ca="1" si="8"/>
        <v>0</v>
      </c>
      <c r="AH249" s="211">
        <f ca="1">AG249</f>
        <v>0</v>
      </c>
    </row>
    <row r="250" spans="1:34" ht="15" hidden="1" customHeight="1" thickBot="1" x14ac:dyDescent="0.3">
      <c r="A250" s="446"/>
      <c r="B250" s="449"/>
      <c r="C250" s="452"/>
      <c r="D250" s="28" t="e">
        <f>IF(C250&lt;&gt;"",C250,D249)</f>
        <v>#N/A</v>
      </c>
      <c r="E250" s="29" t="s">
        <v>22</v>
      </c>
      <c r="F250" s="254" t="str">
        <f ca="1">IF(ISERROR(OFFSET(Data!$A$1,MATCH($D250,Data!$CG:$CG,0)-1,MATCH($E250&amp;"/"&amp;F$1,Data!$1:$1,0)-1))=TRUE,"",IF(OFFSET(Data!$A$1,MATCH($D250,Data!$CG:$CG,0)-1,MATCH($E250&amp;"/"&amp;F$1,Data!$1:$1,0)-1)=0,"",OFFSET(Data!$A$1,MATCH($D250,Data!$CG:$CG,0)-1,MATCH($E250&amp;"/"&amp;F$1,Data!$1:$1,0)-1)))</f>
        <v/>
      </c>
      <c r="G250" s="252" t="str">
        <f ca="1">IF(ISERROR(OFFSET(Data!$A$1,MATCH($D250,Data!$CG:$CG,0)-1,MATCH($E250&amp;"/"&amp;G$1,Data!$1:$1,0)-1))=TRUE,"",IF(OFFSET(Data!$A$1,MATCH($D250,Data!$CG:$CG,0)-1,MATCH($E250&amp;"/"&amp;G$1,Data!$1:$1,0)-1)=0,"",OFFSET(Data!$A$1,MATCH($D250,Data!$CG:$CG,0)-1,MATCH($E250&amp;"/"&amp;G$1,Data!$1:$1,0)-1)))</f>
        <v/>
      </c>
      <c r="H250" s="252" t="str">
        <f ca="1">IF(ISERROR(OFFSET(Data!$A$1,MATCH($D250,Data!$CG:$CG,0)-1,MATCH($E250&amp;"/"&amp;H$1,Data!$1:$1,0)-1))=TRUE,"",IF(OFFSET(Data!$A$1,MATCH($D250,Data!$CG:$CG,0)-1,MATCH($E250&amp;"/"&amp;H$1,Data!$1:$1,0)-1)=0,"",OFFSET(Data!$A$1,MATCH($D250,Data!$CG:$CG,0)-1,MATCH($E250&amp;"/"&amp;H$1,Data!$1:$1,0)-1)))</f>
        <v/>
      </c>
      <c r="I250" s="252" t="str">
        <f ca="1">IF(ISERROR(OFFSET(Data!$A$1,MATCH($D250,Data!$CG:$CG,0)-1,MATCH($E250&amp;"/"&amp;I$1,Data!$1:$1,0)-1))=TRUE,"",IF(OFFSET(Data!$A$1,MATCH($D250,Data!$CG:$CG,0)-1,MATCH($E250&amp;"/"&amp;I$1,Data!$1:$1,0)-1)=0,"",OFFSET(Data!$A$1,MATCH($D250,Data!$CG:$CG,0)-1,MATCH($E250&amp;"/"&amp;I$1,Data!$1:$1,0)-1)))</f>
        <v/>
      </c>
      <c r="J250" s="252" t="str">
        <f ca="1">IF(ISERROR(OFFSET(Data!$A$1,MATCH($D250,Data!$CG:$CG,0)-1,MATCH($E250&amp;"/"&amp;J$1,Data!$1:$1,0)-1))=TRUE,"",IF(OFFSET(Data!$A$1,MATCH($D250,Data!$CG:$CG,0)-1,MATCH($E250&amp;"/"&amp;J$1,Data!$1:$1,0)-1)=0,"",OFFSET(Data!$A$1,MATCH($D250,Data!$CG:$CG,0)-1,MATCH($E250&amp;"/"&amp;J$1,Data!$1:$1,0)-1)))</f>
        <v/>
      </c>
      <c r="K250" s="252" t="str">
        <f ca="1">IF(ISERROR(OFFSET(Data!$A$1,MATCH($D250,Data!$CG:$CG,0)-1,MATCH($E250&amp;"/"&amp;K$1,Data!$1:$1,0)-1))=TRUE,"",IF(OFFSET(Data!$A$1,MATCH($D250,Data!$CG:$CG,0)-1,MATCH($E250&amp;"/"&amp;K$1,Data!$1:$1,0)-1)=0,"",OFFSET(Data!$A$1,MATCH($D250,Data!$CG:$CG,0)-1,MATCH($E250&amp;"/"&amp;K$1,Data!$1:$1,0)-1)))</f>
        <v/>
      </c>
      <c r="L250" s="252" t="str">
        <f ca="1">IF(ISERROR(OFFSET(Data!$A$1,MATCH($D250,Data!$CG:$CG,0)-1,MATCH($E250&amp;"/"&amp;L$1,Data!$1:$1,0)-1))=TRUE,"",IF(OFFSET(Data!$A$1,MATCH($D250,Data!$CG:$CG,0)-1,MATCH($E250&amp;"/"&amp;L$1,Data!$1:$1,0)-1)=0,"",OFFSET(Data!$A$1,MATCH($D250,Data!$CG:$CG,0)-1,MATCH($E250&amp;"/"&amp;L$1,Data!$1:$1,0)-1)))</f>
        <v/>
      </c>
      <c r="M250" s="252" t="str">
        <f ca="1">IF(ISERROR(OFFSET(Data!$A$1,MATCH($D250,Data!$CG:$CG,0)-1,MATCH($E250&amp;"/"&amp;M$1,Data!$1:$1,0)-1))=TRUE,"",IF(OFFSET(Data!$A$1,MATCH($D250,Data!$CG:$CG,0)-1,MATCH($E250&amp;"/"&amp;M$1,Data!$1:$1,0)-1)=0,"",OFFSET(Data!$A$1,MATCH($D250,Data!$CG:$CG,0)-1,MATCH($E250&amp;"/"&amp;M$1,Data!$1:$1,0)-1)))</f>
        <v/>
      </c>
      <c r="N250" s="252" t="str">
        <f ca="1">IF(ISERROR(OFFSET(Data!$A$1,MATCH($D250,Data!$CG:$CG,0)-1,MATCH($E250&amp;"/"&amp;N$1,Data!$1:$1,0)-1))=TRUE,"",IF(OFFSET(Data!$A$1,MATCH($D250,Data!$CG:$CG,0)-1,MATCH($E250&amp;"/"&amp;N$1,Data!$1:$1,0)-1)=0,"",OFFSET(Data!$A$1,MATCH($D250,Data!$CG:$CG,0)-1,MATCH($E250&amp;"/"&amp;N$1,Data!$1:$1,0)-1)))</f>
        <v/>
      </c>
      <c r="O250" s="252" t="str">
        <f ca="1">IF(ISERROR(OFFSET(Data!$A$1,MATCH($D250,Data!$CG:$CG,0)-1,MATCH($E250&amp;"/"&amp;O$1,Data!$1:$1,0)-1))=TRUE,"",IF(OFFSET(Data!$A$1,MATCH($D250,Data!$CG:$CG,0)-1,MATCH($E250&amp;"/"&amp;O$1,Data!$1:$1,0)-1)=0,"",OFFSET(Data!$A$1,MATCH($D250,Data!$CG:$CG,0)-1,MATCH($E250&amp;"/"&amp;O$1,Data!$1:$1,0)-1)))</f>
        <v/>
      </c>
      <c r="P250" s="252" t="str">
        <f ca="1">IF(ISERROR(OFFSET(Data!$A$1,MATCH($D250,Data!$CG:$CG,0)-1,MATCH($E250&amp;"/"&amp;P$1,Data!$1:$1,0)-1))=TRUE,"",IF(OFFSET(Data!$A$1,MATCH($D250,Data!$CG:$CG,0)-1,MATCH($E250&amp;"/"&amp;P$1,Data!$1:$1,0)-1)=0,"",OFFSET(Data!$A$1,MATCH($D250,Data!$CG:$CG,0)-1,MATCH($E250&amp;"/"&amp;P$1,Data!$1:$1,0)-1)))</f>
        <v/>
      </c>
      <c r="Q250" s="252" t="str">
        <f ca="1">IF(ISERROR(OFFSET(Data!$A$1,MATCH($D250,Data!$CG:$CG,0)-1,MATCH($E250&amp;"/"&amp;Q$1,Data!$1:$1,0)-1))=TRUE,"",IF(OFFSET(Data!$A$1,MATCH($D250,Data!$CG:$CG,0)-1,MATCH($E250&amp;"/"&amp;Q$1,Data!$1:$1,0)-1)=0,"",OFFSET(Data!$A$1,MATCH($D250,Data!$CG:$CG,0)-1,MATCH($E250&amp;"/"&amp;Q$1,Data!$1:$1,0)-1)))</f>
        <v/>
      </c>
      <c r="R250" s="252" t="str">
        <f ca="1">IF(ISERROR(OFFSET(Data!$A$1,MATCH($D250,Data!$CG:$CG,0)-1,MATCH($E250&amp;"/"&amp;R$1,Data!$1:$1,0)-1))=TRUE,"",IF(OFFSET(Data!$A$1,MATCH($D250,Data!$CG:$CG,0)-1,MATCH($E250&amp;"/"&amp;R$1,Data!$1:$1,0)-1)=0,"",OFFSET(Data!$A$1,MATCH($D250,Data!$CG:$CG,0)-1,MATCH($E250&amp;"/"&amp;R$1,Data!$1:$1,0)-1)))</f>
        <v/>
      </c>
      <c r="S250" s="252" t="str">
        <f ca="1">IF(ISERROR(OFFSET(Data!$A$1,MATCH($D250,Data!$CG:$CG,0)-1,MATCH($E250&amp;"/"&amp;S$1,Data!$1:$1,0)-1))=TRUE,"",IF(OFFSET(Data!$A$1,MATCH($D250,Data!$CG:$CG,0)-1,MATCH($E250&amp;"/"&amp;S$1,Data!$1:$1,0)-1)=0,"",OFFSET(Data!$A$1,MATCH($D250,Data!$CG:$CG,0)-1,MATCH($E250&amp;"/"&amp;S$1,Data!$1:$1,0)-1)))</f>
        <v/>
      </c>
      <c r="T250" s="252" t="str">
        <f ca="1">IF(ISERROR(OFFSET(Data!$A$1,MATCH($D250,Data!$CG:$CG,0)-1,MATCH($E250&amp;"/"&amp;T$1,Data!$1:$1,0)-1))=TRUE,"",IF(OFFSET(Data!$A$1,MATCH($D250,Data!$CG:$CG,0)-1,MATCH($E250&amp;"/"&amp;T$1,Data!$1:$1,0)-1)=0,"",OFFSET(Data!$A$1,MATCH($D250,Data!$CG:$CG,0)-1,MATCH($E250&amp;"/"&amp;T$1,Data!$1:$1,0)-1)))</f>
        <v/>
      </c>
      <c r="U250" s="252" t="str">
        <f ca="1">IF(ISERROR(OFFSET(Data!$A$1,MATCH($D250,Data!$CG:$CG,0)-1,MATCH($E250&amp;"/"&amp;U$1,Data!$1:$1,0)-1))=TRUE,"",IF(OFFSET(Data!$A$1,MATCH($D250,Data!$CG:$CG,0)-1,MATCH($E250&amp;"/"&amp;U$1,Data!$1:$1,0)-1)=0,"",OFFSET(Data!$A$1,MATCH($D250,Data!$CG:$CG,0)-1,MATCH($E250&amp;"/"&amp;U$1,Data!$1:$1,0)-1)))</f>
        <v/>
      </c>
      <c r="V250" s="252" t="str">
        <f ca="1">IF(ISERROR(OFFSET(Data!$A$1,MATCH($D250,Data!$CG:$CG,0)-1,MATCH($E250&amp;"/"&amp;V$1,Data!$1:$1,0)-1))=TRUE,"",IF(OFFSET(Data!$A$1,MATCH($D250,Data!$CG:$CG,0)-1,MATCH($E250&amp;"/"&amp;V$1,Data!$1:$1,0)-1)=0,"",OFFSET(Data!$A$1,MATCH($D250,Data!$CG:$CG,0)-1,MATCH($E250&amp;"/"&amp;V$1,Data!$1:$1,0)-1)))</f>
        <v/>
      </c>
      <c r="W250" s="269" t="str">
        <f ca="1">IF(ISERROR(OFFSET(Data!$A$1,MATCH($D250,Data!$CG:$CG,0)-1,MATCH($E250&amp;"/"&amp;W$1,Data!$1:$1,0)-1))=TRUE,"",IF(OFFSET(Data!$A$1,MATCH($D250,Data!$CG:$CG,0)-1,MATCH($E250&amp;"/"&amp;W$1,Data!$1:$1,0)-1)=0,"",OFFSET(Data!$A$1,MATCH($D250,Data!$CG:$CG,0)-1,MATCH($E250&amp;"/"&amp;W$1,Data!$1:$1,0)-1)))</f>
        <v/>
      </c>
      <c r="X250" s="252" t="str">
        <f ca="1">IF(ISERROR(OFFSET(Data!$A$1,MATCH($D250,Data!$CG:$CG,0)-1,MATCH($E250&amp;"/"&amp;X$1,Data!$1:$1,0)-1))=TRUE,"",IF(OFFSET(Data!$A$1,MATCH($D250,Data!$CG:$CG,0)-1,MATCH($E250&amp;"/"&amp;X$1,Data!$1:$1,0)-1)=0,"",OFFSET(Data!$A$1,MATCH($D250,Data!$CG:$CG,0)-1,MATCH($E250&amp;"/"&amp;X$1,Data!$1:$1,0)-1)))</f>
        <v/>
      </c>
      <c r="Y250" s="252" t="str">
        <f ca="1">IF(ISERROR(OFFSET(Data!$A$1,MATCH($D250,Data!$CG:$CG,0)-1,MATCH($E250&amp;"/"&amp;Y$1,Data!$1:$1,0)-1))=TRUE,"",IF(OFFSET(Data!$A$1,MATCH($D250,Data!$CG:$CG,0)-1,MATCH($E250&amp;"/"&amp;Y$1,Data!$1:$1,0)-1)=0,"",OFFSET(Data!$A$1,MATCH($D250,Data!$CG:$CG,0)-1,MATCH($E250&amp;"/"&amp;Y$1,Data!$1:$1,0)-1)))</f>
        <v/>
      </c>
      <c r="Z250" s="252" t="str">
        <f ca="1">IF(ISERROR(OFFSET(Data!$A$1,MATCH($D250,Data!$CG:$CG,0)-1,MATCH($E250&amp;"/"&amp;Z$1,Data!$1:$1,0)-1))=TRUE,"",IF(OFFSET(Data!$A$1,MATCH($D250,Data!$CG:$CG,0)-1,MATCH($E250&amp;"/"&amp;Z$1,Data!$1:$1,0)-1)=0,"",OFFSET(Data!$A$1,MATCH($D250,Data!$CG:$CG,0)-1,MATCH($E250&amp;"/"&amp;Z$1,Data!$1:$1,0)-1)))</f>
        <v/>
      </c>
      <c r="AA250" s="252" t="str">
        <f ca="1">IF(ISERROR(OFFSET(Data!$A$1,MATCH($D250,Data!$CG:$CG,0)-1,MATCH($E250&amp;"/"&amp;AA$1,Data!$1:$1,0)-1))=TRUE,"",IF(OFFSET(Data!$A$1,MATCH($D250,Data!$CG:$CG,0)-1,MATCH($E250&amp;"/"&amp;AA$1,Data!$1:$1,0)-1)=0,"",OFFSET(Data!$A$1,MATCH($D250,Data!$CG:$CG,0)-1,MATCH($E250&amp;"/"&amp;AA$1,Data!$1:$1,0)-1)))</f>
        <v/>
      </c>
      <c r="AB250" s="252" t="str">
        <f ca="1">IF(ISERROR(OFFSET(Data!$A$1,MATCH($D250,Data!$CG:$CG,0)-1,MATCH($E250&amp;"/"&amp;AB$1,Data!$1:$1,0)-1))=TRUE,"",IF(OFFSET(Data!$A$1,MATCH($D250,Data!$CG:$CG,0)-1,MATCH($E250&amp;"/"&amp;AB$1,Data!$1:$1,0)-1)=0,"",OFFSET(Data!$A$1,MATCH($D250,Data!$CG:$CG,0)-1,MATCH($E250&amp;"/"&amp;AB$1,Data!$1:$1,0)-1)))</f>
        <v/>
      </c>
      <c r="AC250" s="252" t="str">
        <f ca="1">IF(ISERROR(OFFSET(Data!$A$1,MATCH($D250,Data!$CG:$CG,0)-1,MATCH($E250&amp;"/"&amp;AC$1,Data!$1:$1,0)-1))=TRUE,"",IF(OFFSET(Data!$A$1,MATCH($D250,Data!$CG:$CG,0)-1,MATCH($E250&amp;"/"&amp;AC$1,Data!$1:$1,0)-1)=0,"",OFFSET(Data!$A$1,MATCH($D250,Data!$CG:$CG,0)-1,MATCH($E250&amp;"/"&amp;AC$1,Data!$1:$1,0)-1)))</f>
        <v/>
      </c>
      <c r="AD250" s="252" t="str">
        <f ca="1">IF(ISERROR(OFFSET(Data!$A$1,MATCH($D250,Data!$CG:$CG,0)-1,MATCH($E250&amp;"/"&amp;AD$1,Data!$1:$1,0)-1))=TRUE,"",IF(OFFSET(Data!$A$1,MATCH($D250,Data!$CG:$CG,0)-1,MATCH($E250&amp;"/"&amp;AD$1,Data!$1:$1,0)-1)=0,"",OFFSET(Data!$A$1,MATCH($D250,Data!$CG:$CG,0)-1,MATCH($E250&amp;"/"&amp;AD$1,Data!$1:$1,0)-1)))</f>
        <v/>
      </c>
      <c r="AE250" s="252" t="str">
        <f ca="1">IF(ISERROR(OFFSET(Data!$A$1,MATCH($D250,Data!$CG:$CG,0)-1,MATCH($E250&amp;"/"&amp;AE$1,Data!$1:$1,0)-1))=TRUE,"",IF(OFFSET(Data!$A$1,MATCH($D250,Data!$CG:$CG,0)-1,MATCH($E250&amp;"/"&amp;AE$1,Data!$1:$1,0)-1)=0,"",OFFSET(Data!$A$1,MATCH($D250,Data!$CG:$CG,0)-1,MATCH($E250&amp;"/"&amp;AE$1,Data!$1:$1,0)-1)))</f>
        <v/>
      </c>
      <c r="AF250" s="253" t="str">
        <f ca="1">IF(ISERROR(OFFSET(Data!$A$1,MATCH($D250,Data!$CG:$CG,0)-1,MATCH($E250&amp;"/"&amp;AF$1,Data!$1:$1,0)-1))=TRUE,"",IF(OFFSET(Data!$A$1,MATCH($D250,Data!$CG:$CG,0)-1,MATCH($E250&amp;"/"&amp;AF$1,Data!$1:$1,0)-1)=0,"",OFFSET(Data!$A$1,MATCH($D250,Data!$CG:$CG,0)-1,MATCH($E250&amp;"/"&amp;AF$1,Data!$1:$1,0)-1)))</f>
        <v/>
      </c>
      <c r="AG250" s="212">
        <f t="shared" ca="1" si="8"/>
        <v>0</v>
      </c>
      <c r="AH250" s="213">
        <f ca="1">SUM(AG249:AG250)</f>
        <v>0</v>
      </c>
    </row>
    <row r="251" spans="1:34" ht="15" hidden="1" customHeight="1" x14ac:dyDescent="0.25">
      <c r="A251" s="446"/>
      <c r="B251" s="449"/>
      <c r="C251" s="452"/>
      <c r="D251" s="28" t="e">
        <f>IF(C251&lt;&gt;"",C251,D250)</f>
        <v>#N/A</v>
      </c>
      <c r="E251" s="29" t="s">
        <v>23</v>
      </c>
      <c r="F251" s="254" t="str">
        <f ca="1">IF(ISERROR(OFFSET(Data!$A$1,MATCH($D251,Data!$CG:$CG,0)-1,MATCH($E251&amp;"/"&amp;F$1,Data!$1:$1,0)-1))=TRUE,"",IF(OFFSET(Data!$A$1,MATCH($D251,Data!$CG:$CG,0)-1,MATCH($E251&amp;"/"&amp;F$1,Data!$1:$1,0)-1)=0,"",OFFSET(Data!$A$1,MATCH($D251,Data!$CG:$CG,0)-1,MATCH($E251&amp;"/"&amp;F$1,Data!$1:$1,0)-1)))</f>
        <v/>
      </c>
      <c r="G251" s="252" t="str">
        <f ca="1">IF(ISERROR(OFFSET(Data!$A$1,MATCH($D251,Data!$CG:$CG,0)-1,MATCH($E251&amp;"/"&amp;G$1,Data!$1:$1,0)-1))=TRUE,"",IF(OFFSET(Data!$A$1,MATCH($D251,Data!$CG:$CG,0)-1,MATCH($E251&amp;"/"&amp;G$1,Data!$1:$1,0)-1)=0,"",OFFSET(Data!$A$1,MATCH($D251,Data!$CG:$CG,0)-1,MATCH($E251&amp;"/"&amp;G$1,Data!$1:$1,0)-1)))</f>
        <v/>
      </c>
      <c r="H251" s="252" t="str">
        <f ca="1">IF(ISERROR(OFFSET(Data!$A$1,MATCH($D251,Data!$CG:$CG,0)-1,MATCH($E251&amp;"/"&amp;H$1,Data!$1:$1,0)-1))=TRUE,"",IF(OFFSET(Data!$A$1,MATCH($D251,Data!$CG:$CG,0)-1,MATCH($E251&amp;"/"&amp;H$1,Data!$1:$1,0)-1)=0,"",OFFSET(Data!$A$1,MATCH($D251,Data!$CG:$CG,0)-1,MATCH($E251&amp;"/"&amp;H$1,Data!$1:$1,0)-1)))</f>
        <v/>
      </c>
      <c r="I251" s="252" t="str">
        <f ca="1">IF(ISERROR(OFFSET(Data!$A$1,MATCH($D251,Data!$CG:$CG,0)-1,MATCH($E251&amp;"/"&amp;I$1,Data!$1:$1,0)-1))=TRUE,"",IF(OFFSET(Data!$A$1,MATCH($D251,Data!$CG:$CG,0)-1,MATCH($E251&amp;"/"&amp;I$1,Data!$1:$1,0)-1)=0,"",OFFSET(Data!$A$1,MATCH($D251,Data!$CG:$CG,0)-1,MATCH($E251&amp;"/"&amp;I$1,Data!$1:$1,0)-1)))</f>
        <v/>
      </c>
      <c r="J251" s="252" t="str">
        <f ca="1">IF(ISERROR(OFFSET(Data!$A$1,MATCH($D251,Data!$CG:$CG,0)-1,MATCH($E251&amp;"/"&amp;J$1,Data!$1:$1,0)-1))=TRUE,"",IF(OFFSET(Data!$A$1,MATCH($D251,Data!$CG:$CG,0)-1,MATCH($E251&amp;"/"&amp;J$1,Data!$1:$1,0)-1)=0,"",OFFSET(Data!$A$1,MATCH($D251,Data!$CG:$CG,0)-1,MATCH($E251&amp;"/"&amp;J$1,Data!$1:$1,0)-1)))</f>
        <v/>
      </c>
      <c r="K251" s="252" t="str">
        <f ca="1">IF(ISERROR(OFFSET(Data!$A$1,MATCH($D251,Data!$CG:$CG,0)-1,MATCH($E251&amp;"/"&amp;K$1,Data!$1:$1,0)-1))=TRUE,"",IF(OFFSET(Data!$A$1,MATCH($D251,Data!$CG:$CG,0)-1,MATCH($E251&amp;"/"&amp;K$1,Data!$1:$1,0)-1)=0,"",OFFSET(Data!$A$1,MATCH($D251,Data!$CG:$CG,0)-1,MATCH($E251&amp;"/"&amp;K$1,Data!$1:$1,0)-1)))</f>
        <v/>
      </c>
      <c r="L251" s="252" t="str">
        <f ca="1">IF(ISERROR(OFFSET(Data!$A$1,MATCH($D251,Data!$CG:$CG,0)-1,MATCH($E251&amp;"/"&amp;L$1,Data!$1:$1,0)-1))=TRUE,"",IF(OFFSET(Data!$A$1,MATCH($D251,Data!$CG:$CG,0)-1,MATCH($E251&amp;"/"&amp;L$1,Data!$1:$1,0)-1)=0,"",OFFSET(Data!$A$1,MATCH($D251,Data!$CG:$CG,0)-1,MATCH($E251&amp;"/"&amp;L$1,Data!$1:$1,0)-1)))</f>
        <v/>
      </c>
      <c r="M251" s="252" t="str">
        <f ca="1">IF(ISERROR(OFFSET(Data!$A$1,MATCH($D251,Data!$CG:$CG,0)-1,MATCH($E251&amp;"/"&amp;M$1,Data!$1:$1,0)-1))=TRUE,"",IF(OFFSET(Data!$A$1,MATCH($D251,Data!$CG:$CG,0)-1,MATCH($E251&amp;"/"&amp;M$1,Data!$1:$1,0)-1)=0,"",OFFSET(Data!$A$1,MATCH($D251,Data!$CG:$CG,0)-1,MATCH($E251&amp;"/"&amp;M$1,Data!$1:$1,0)-1)))</f>
        <v/>
      </c>
      <c r="N251" s="252" t="str">
        <f ca="1">IF(ISERROR(OFFSET(Data!$A$1,MATCH($D251,Data!$CG:$CG,0)-1,MATCH($E251&amp;"/"&amp;N$1,Data!$1:$1,0)-1))=TRUE,"",IF(OFFSET(Data!$A$1,MATCH($D251,Data!$CG:$CG,0)-1,MATCH($E251&amp;"/"&amp;N$1,Data!$1:$1,0)-1)=0,"",OFFSET(Data!$A$1,MATCH($D251,Data!$CG:$CG,0)-1,MATCH($E251&amp;"/"&amp;N$1,Data!$1:$1,0)-1)))</f>
        <v/>
      </c>
      <c r="O251" s="252" t="str">
        <f ca="1">IF(ISERROR(OFFSET(Data!$A$1,MATCH($D251,Data!$CG:$CG,0)-1,MATCH($E251&amp;"/"&amp;O$1,Data!$1:$1,0)-1))=TRUE,"",IF(OFFSET(Data!$A$1,MATCH($D251,Data!$CG:$CG,0)-1,MATCH($E251&amp;"/"&amp;O$1,Data!$1:$1,0)-1)=0,"",OFFSET(Data!$A$1,MATCH($D251,Data!$CG:$CG,0)-1,MATCH($E251&amp;"/"&amp;O$1,Data!$1:$1,0)-1)))</f>
        <v/>
      </c>
      <c r="P251" s="252" t="str">
        <f ca="1">IF(ISERROR(OFFSET(Data!$A$1,MATCH($D251,Data!$CG:$CG,0)-1,MATCH($E251&amp;"/"&amp;P$1,Data!$1:$1,0)-1))=TRUE,"",IF(OFFSET(Data!$A$1,MATCH($D251,Data!$CG:$CG,0)-1,MATCH($E251&amp;"/"&amp;P$1,Data!$1:$1,0)-1)=0,"",OFFSET(Data!$A$1,MATCH($D251,Data!$CG:$CG,0)-1,MATCH($E251&amp;"/"&amp;P$1,Data!$1:$1,0)-1)))</f>
        <v/>
      </c>
      <c r="Q251" s="252" t="str">
        <f ca="1">IF(ISERROR(OFFSET(Data!$A$1,MATCH($D251,Data!$CG:$CG,0)-1,MATCH($E251&amp;"/"&amp;Q$1,Data!$1:$1,0)-1))=TRUE,"",IF(OFFSET(Data!$A$1,MATCH($D251,Data!$CG:$CG,0)-1,MATCH($E251&amp;"/"&amp;Q$1,Data!$1:$1,0)-1)=0,"",OFFSET(Data!$A$1,MATCH($D251,Data!$CG:$CG,0)-1,MATCH($E251&amp;"/"&amp;Q$1,Data!$1:$1,0)-1)))</f>
        <v/>
      </c>
      <c r="R251" s="252" t="str">
        <f ca="1">IF(ISERROR(OFFSET(Data!$A$1,MATCH($D251,Data!$CG:$CG,0)-1,MATCH($E251&amp;"/"&amp;R$1,Data!$1:$1,0)-1))=TRUE,"",IF(OFFSET(Data!$A$1,MATCH($D251,Data!$CG:$CG,0)-1,MATCH($E251&amp;"/"&amp;R$1,Data!$1:$1,0)-1)=0,"",OFFSET(Data!$A$1,MATCH($D251,Data!$CG:$CG,0)-1,MATCH($E251&amp;"/"&amp;R$1,Data!$1:$1,0)-1)))</f>
        <v/>
      </c>
      <c r="S251" s="252" t="str">
        <f ca="1">IF(ISERROR(OFFSET(Data!$A$1,MATCH($D251,Data!$CG:$CG,0)-1,MATCH($E251&amp;"/"&amp;S$1,Data!$1:$1,0)-1))=TRUE,"",IF(OFFSET(Data!$A$1,MATCH($D251,Data!$CG:$CG,0)-1,MATCH($E251&amp;"/"&amp;S$1,Data!$1:$1,0)-1)=0,"",OFFSET(Data!$A$1,MATCH($D251,Data!$CG:$CG,0)-1,MATCH($E251&amp;"/"&amp;S$1,Data!$1:$1,0)-1)))</f>
        <v/>
      </c>
      <c r="T251" s="252" t="str">
        <f ca="1">IF(ISERROR(OFFSET(Data!$A$1,MATCH($D251,Data!$CG:$CG,0)-1,MATCH($E251&amp;"/"&amp;T$1,Data!$1:$1,0)-1))=TRUE,"",IF(OFFSET(Data!$A$1,MATCH($D251,Data!$CG:$CG,0)-1,MATCH($E251&amp;"/"&amp;T$1,Data!$1:$1,0)-1)=0,"",OFFSET(Data!$A$1,MATCH($D251,Data!$CG:$CG,0)-1,MATCH($E251&amp;"/"&amp;T$1,Data!$1:$1,0)-1)))</f>
        <v/>
      </c>
      <c r="U251" s="252" t="str">
        <f ca="1">IF(ISERROR(OFFSET(Data!$A$1,MATCH($D251,Data!$CG:$CG,0)-1,MATCH($E251&amp;"/"&amp;U$1,Data!$1:$1,0)-1))=TRUE,"",IF(OFFSET(Data!$A$1,MATCH($D251,Data!$CG:$CG,0)-1,MATCH($E251&amp;"/"&amp;U$1,Data!$1:$1,0)-1)=0,"",OFFSET(Data!$A$1,MATCH($D251,Data!$CG:$CG,0)-1,MATCH($E251&amp;"/"&amp;U$1,Data!$1:$1,0)-1)))</f>
        <v/>
      </c>
      <c r="V251" s="252" t="str">
        <f ca="1">IF(ISERROR(OFFSET(Data!$A$1,MATCH($D251,Data!$CG:$CG,0)-1,MATCH($E251&amp;"/"&amp;V$1,Data!$1:$1,0)-1))=TRUE,"",IF(OFFSET(Data!$A$1,MATCH($D251,Data!$CG:$CG,0)-1,MATCH($E251&amp;"/"&amp;V$1,Data!$1:$1,0)-1)=0,"",OFFSET(Data!$A$1,MATCH($D251,Data!$CG:$CG,0)-1,MATCH($E251&amp;"/"&amp;V$1,Data!$1:$1,0)-1)))</f>
        <v/>
      </c>
      <c r="W251" s="269" t="str">
        <f ca="1">IF(ISERROR(OFFSET(Data!$A$1,MATCH($D251,Data!$CG:$CG,0)-1,MATCH($E251&amp;"/"&amp;W$1,Data!$1:$1,0)-1))=TRUE,"",IF(OFFSET(Data!$A$1,MATCH($D251,Data!$CG:$CG,0)-1,MATCH($E251&amp;"/"&amp;W$1,Data!$1:$1,0)-1)=0,"",OFFSET(Data!$A$1,MATCH($D251,Data!$CG:$CG,0)-1,MATCH($E251&amp;"/"&amp;W$1,Data!$1:$1,0)-1)))</f>
        <v/>
      </c>
      <c r="X251" s="252" t="str">
        <f ca="1">IF(ISERROR(OFFSET(Data!$A$1,MATCH($D251,Data!$CG:$CG,0)-1,MATCH($E251&amp;"/"&amp;X$1,Data!$1:$1,0)-1))=TRUE,"",IF(OFFSET(Data!$A$1,MATCH($D251,Data!$CG:$CG,0)-1,MATCH($E251&amp;"/"&amp;X$1,Data!$1:$1,0)-1)=0,"",OFFSET(Data!$A$1,MATCH($D251,Data!$CG:$CG,0)-1,MATCH($E251&amp;"/"&amp;X$1,Data!$1:$1,0)-1)))</f>
        <v/>
      </c>
      <c r="Y251" s="252" t="str">
        <f ca="1">IF(ISERROR(OFFSET(Data!$A$1,MATCH($D251,Data!$CG:$CG,0)-1,MATCH($E251&amp;"/"&amp;Y$1,Data!$1:$1,0)-1))=TRUE,"",IF(OFFSET(Data!$A$1,MATCH($D251,Data!$CG:$CG,0)-1,MATCH($E251&amp;"/"&amp;Y$1,Data!$1:$1,0)-1)=0,"",OFFSET(Data!$A$1,MATCH($D251,Data!$CG:$CG,0)-1,MATCH($E251&amp;"/"&amp;Y$1,Data!$1:$1,0)-1)))</f>
        <v/>
      </c>
      <c r="Z251" s="252" t="str">
        <f ca="1">IF(ISERROR(OFFSET(Data!$A$1,MATCH($D251,Data!$CG:$CG,0)-1,MATCH($E251&amp;"/"&amp;Z$1,Data!$1:$1,0)-1))=TRUE,"",IF(OFFSET(Data!$A$1,MATCH($D251,Data!$CG:$CG,0)-1,MATCH($E251&amp;"/"&amp;Z$1,Data!$1:$1,0)-1)=0,"",OFFSET(Data!$A$1,MATCH($D251,Data!$CG:$CG,0)-1,MATCH($E251&amp;"/"&amp;Z$1,Data!$1:$1,0)-1)))</f>
        <v/>
      </c>
      <c r="AA251" s="252" t="str">
        <f ca="1">IF(ISERROR(OFFSET(Data!$A$1,MATCH($D251,Data!$CG:$CG,0)-1,MATCH($E251&amp;"/"&amp;AA$1,Data!$1:$1,0)-1))=TRUE,"",IF(OFFSET(Data!$A$1,MATCH($D251,Data!$CG:$CG,0)-1,MATCH($E251&amp;"/"&amp;AA$1,Data!$1:$1,0)-1)=0,"",OFFSET(Data!$A$1,MATCH($D251,Data!$CG:$CG,0)-1,MATCH($E251&amp;"/"&amp;AA$1,Data!$1:$1,0)-1)))</f>
        <v/>
      </c>
      <c r="AB251" s="252" t="str">
        <f ca="1">IF(ISERROR(OFFSET(Data!$A$1,MATCH($D251,Data!$CG:$CG,0)-1,MATCH($E251&amp;"/"&amp;AB$1,Data!$1:$1,0)-1))=TRUE,"",IF(OFFSET(Data!$A$1,MATCH($D251,Data!$CG:$CG,0)-1,MATCH($E251&amp;"/"&amp;AB$1,Data!$1:$1,0)-1)=0,"",OFFSET(Data!$A$1,MATCH($D251,Data!$CG:$CG,0)-1,MATCH($E251&amp;"/"&amp;AB$1,Data!$1:$1,0)-1)))</f>
        <v/>
      </c>
      <c r="AC251" s="252" t="str">
        <f ca="1">IF(ISERROR(OFFSET(Data!$A$1,MATCH($D251,Data!$CG:$CG,0)-1,MATCH($E251&amp;"/"&amp;AC$1,Data!$1:$1,0)-1))=TRUE,"",IF(OFFSET(Data!$A$1,MATCH($D251,Data!$CG:$CG,0)-1,MATCH($E251&amp;"/"&amp;AC$1,Data!$1:$1,0)-1)=0,"",OFFSET(Data!$A$1,MATCH($D251,Data!$CG:$CG,0)-1,MATCH($E251&amp;"/"&amp;AC$1,Data!$1:$1,0)-1)))</f>
        <v/>
      </c>
      <c r="AD251" s="252" t="str">
        <f ca="1">IF(ISERROR(OFFSET(Data!$A$1,MATCH($D251,Data!$CG:$CG,0)-1,MATCH($E251&amp;"/"&amp;AD$1,Data!$1:$1,0)-1))=TRUE,"",IF(OFFSET(Data!$A$1,MATCH($D251,Data!$CG:$CG,0)-1,MATCH($E251&amp;"/"&amp;AD$1,Data!$1:$1,0)-1)=0,"",OFFSET(Data!$A$1,MATCH($D251,Data!$CG:$CG,0)-1,MATCH($E251&amp;"/"&amp;AD$1,Data!$1:$1,0)-1)))</f>
        <v/>
      </c>
      <c r="AE251" s="252" t="str">
        <f ca="1">IF(ISERROR(OFFSET(Data!$A$1,MATCH($D251,Data!$CG:$CG,0)-1,MATCH($E251&amp;"/"&amp;AE$1,Data!$1:$1,0)-1))=TRUE,"",IF(OFFSET(Data!$A$1,MATCH($D251,Data!$CG:$CG,0)-1,MATCH($E251&amp;"/"&amp;AE$1,Data!$1:$1,0)-1)=0,"",OFFSET(Data!$A$1,MATCH($D251,Data!$CG:$CG,0)-1,MATCH($E251&amp;"/"&amp;AE$1,Data!$1:$1,0)-1)))</f>
        <v/>
      </c>
      <c r="AF251" s="253" t="str">
        <f ca="1">IF(ISERROR(OFFSET(Data!$A$1,MATCH($D251,Data!$CG:$CG,0)-1,MATCH($E251&amp;"/"&amp;AF$1,Data!$1:$1,0)-1))=TRUE,"",IF(OFFSET(Data!$A$1,MATCH($D251,Data!$CG:$CG,0)-1,MATCH($E251&amp;"/"&amp;AF$1,Data!$1:$1,0)-1)=0,"",OFFSET(Data!$A$1,MATCH($D251,Data!$CG:$CG,0)-1,MATCH($E251&amp;"/"&amp;AF$1,Data!$1:$1,0)-1)))</f>
        <v/>
      </c>
      <c r="AG251" s="212">
        <f t="shared" ca="1" si="8"/>
        <v>0</v>
      </c>
      <c r="AH251" s="213">
        <f ca="1">SUM(AG249:AG251)</f>
        <v>0</v>
      </c>
    </row>
    <row r="252" spans="1:34" ht="15.75" hidden="1" customHeight="1" x14ac:dyDescent="0.25">
      <c r="A252" s="446"/>
      <c r="B252" s="449"/>
      <c r="C252" s="452"/>
      <c r="D252" s="28" t="e">
        <f>IF(C252&lt;&gt;"",C252,D251)</f>
        <v>#N/A</v>
      </c>
      <c r="E252" s="29" t="s">
        <v>24</v>
      </c>
      <c r="F252" s="254" t="str">
        <f ca="1">IF(ISERROR(OFFSET(Data!$A$1,MATCH($D252,Data!$CG:$CG,0)-1,MATCH($E252&amp;"/"&amp;F$1,Data!$1:$1,0)-1))=TRUE,"",IF(OFFSET(Data!$A$1,MATCH($D252,Data!$CG:$CG,0)-1,MATCH($E252&amp;"/"&amp;F$1,Data!$1:$1,0)-1)=0,"",OFFSET(Data!$A$1,MATCH($D252,Data!$CG:$CG,0)-1,MATCH($E252&amp;"/"&amp;F$1,Data!$1:$1,0)-1)))</f>
        <v/>
      </c>
      <c r="G252" s="252" t="str">
        <f ca="1">IF(ISERROR(OFFSET(Data!$A$1,MATCH($D252,Data!$CG:$CG,0)-1,MATCH($E252&amp;"/"&amp;G$1,Data!$1:$1,0)-1))=TRUE,"",IF(OFFSET(Data!$A$1,MATCH($D252,Data!$CG:$CG,0)-1,MATCH($E252&amp;"/"&amp;G$1,Data!$1:$1,0)-1)=0,"",OFFSET(Data!$A$1,MATCH($D252,Data!$CG:$CG,0)-1,MATCH($E252&amp;"/"&amp;G$1,Data!$1:$1,0)-1)))</f>
        <v/>
      </c>
      <c r="H252" s="252" t="str">
        <f ca="1">IF(ISERROR(OFFSET(Data!$A$1,MATCH($D252,Data!$CG:$CG,0)-1,MATCH($E252&amp;"/"&amp;H$1,Data!$1:$1,0)-1))=TRUE,"",IF(OFFSET(Data!$A$1,MATCH($D252,Data!$CG:$CG,0)-1,MATCH($E252&amp;"/"&amp;H$1,Data!$1:$1,0)-1)=0,"",OFFSET(Data!$A$1,MATCH($D252,Data!$CG:$CG,0)-1,MATCH($E252&amp;"/"&amp;H$1,Data!$1:$1,0)-1)))</f>
        <v/>
      </c>
      <c r="I252" s="252" t="str">
        <f ca="1">IF(ISERROR(OFFSET(Data!$A$1,MATCH($D252,Data!$CG:$CG,0)-1,MATCH($E252&amp;"/"&amp;I$1,Data!$1:$1,0)-1))=TRUE,"",IF(OFFSET(Data!$A$1,MATCH($D252,Data!$CG:$CG,0)-1,MATCH($E252&amp;"/"&amp;I$1,Data!$1:$1,0)-1)=0,"",OFFSET(Data!$A$1,MATCH($D252,Data!$CG:$CG,0)-1,MATCH($E252&amp;"/"&amp;I$1,Data!$1:$1,0)-1)))</f>
        <v/>
      </c>
      <c r="J252" s="252" t="str">
        <f ca="1">IF(ISERROR(OFFSET(Data!$A$1,MATCH($D252,Data!$CG:$CG,0)-1,MATCH($E252&amp;"/"&amp;J$1,Data!$1:$1,0)-1))=TRUE,"",IF(OFFSET(Data!$A$1,MATCH($D252,Data!$CG:$CG,0)-1,MATCH($E252&amp;"/"&amp;J$1,Data!$1:$1,0)-1)=0,"",OFFSET(Data!$A$1,MATCH($D252,Data!$CG:$CG,0)-1,MATCH($E252&amp;"/"&amp;J$1,Data!$1:$1,0)-1)))</f>
        <v/>
      </c>
      <c r="K252" s="252" t="str">
        <f ca="1">IF(ISERROR(OFFSET(Data!$A$1,MATCH($D252,Data!$CG:$CG,0)-1,MATCH($E252&amp;"/"&amp;K$1,Data!$1:$1,0)-1))=TRUE,"",IF(OFFSET(Data!$A$1,MATCH($D252,Data!$CG:$CG,0)-1,MATCH($E252&amp;"/"&amp;K$1,Data!$1:$1,0)-1)=0,"",OFFSET(Data!$A$1,MATCH($D252,Data!$CG:$CG,0)-1,MATCH($E252&amp;"/"&amp;K$1,Data!$1:$1,0)-1)))</f>
        <v/>
      </c>
      <c r="L252" s="252" t="str">
        <f ca="1">IF(ISERROR(OFFSET(Data!$A$1,MATCH($D252,Data!$CG:$CG,0)-1,MATCH($E252&amp;"/"&amp;L$1,Data!$1:$1,0)-1))=TRUE,"",IF(OFFSET(Data!$A$1,MATCH($D252,Data!$CG:$CG,0)-1,MATCH($E252&amp;"/"&amp;L$1,Data!$1:$1,0)-1)=0,"",OFFSET(Data!$A$1,MATCH($D252,Data!$CG:$CG,0)-1,MATCH($E252&amp;"/"&amp;L$1,Data!$1:$1,0)-1)))</f>
        <v/>
      </c>
      <c r="M252" s="252" t="str">
        <f ca="1">IF(ISERROR(OFFSET(Data!$A$1,MATCH($D252,Data!$CG:$CG,0)-1,MATCH($E252&amp;"/"&amp;M$1,Data!$1:$1,0)-1))=TRUE,"",IF(OFFSET(Data!$A$1,MATCH($D252,Data!$CG:$CG,0)-1,MATCH($E252&amp;"/"&amp;M$1,Data!$1:$1,0)-1)=0,"",OFFSET(Data!$A$1,MATCH($D252,Data!$CG:$CG,0)-1,MATCH($E252&amp;"/"&amp;M$1,Data!$1:$1,0)-1)))</f>
        <v/>
      </c>
      <c r="N252" s="252" t="str">
        <f ca="1">IF(ISERROR(OFFSET(Data!$A$1,MATCH($D252,Data!$CG:$CG,0)-1,MATCH($E252&amp;"/"&amp;N$1,Data!$1:$1,0)-1))=TRUE,"",IF(OFFSET(Data!$A$1,MATCH($D252,Data!$CG:$CG,0)-1,MATCH($E252&amp;"/"&amp;N$1,Data!$1:$1,0)-1)=0,"",OFFSET(Data!$A$1,MATCH($D252,Data!$CG:$CG,0)-1,MATCH($E252&amp;"/"&amp;N$1,Data!$1:$1,0)-1)))</f>
        <v/>
      </c>
      <c r="O252" s="252" t="str">
        <f ca="1">IF(ISERROR(OFFSET(Data!$A$1,MATCH($D252,Data!$CG:$CG,0)-1,MATCH($E252&amp;"/"&amp;O$1,Data!$1:$1,0)-1))=TRUE,"",IF(OFFSET(Data!$A$1,MATCH($D252,Data!$CG:$CG,0)-1,MATCH($E252&amp;"/"&amp;O$1,Data!$1:$1,0)-1)=0,"",OFFSET(Data!$A$1,MATCH($D252,Data!$CG:$CG,0)-1,MATCH($E252&amp;"/"&amp;O$1,Data!$1:$1,0)-1)))</f>
        <v/>
      </c>
      <c r="P252" s="252" t="str">
        <f ca="1">IF(ISERROR(OFFSET(Data!$A$1,MATCH($D252,Data!$CG:$CG,0)-1,MATCH($E252&amp;"/"&amp;P$1,Data!$1:$1,0)-1))=TRUE,"",IF(OFFSET(Data!$A$1,MATCH($D252,Data!$CG:$CG,0)-1,MATCH($E252&amp;"/"&amp;P$1,Data!$1:$1,0)-1)=0,"",OFFSET(Data!$A$1,MATCH($D252,Data!$CG:$CG,0)-1,MATCH($E252&amp;"/"&amp;P$1,Data!$1:$1,0)-1)))</f>
        <v/>
      </c>
      <c r="Q252" s="252" t="str">
        <f ca="1">IF(ISERROR(OFFSET(Data!$A$1,MATCH($D252,Data!$CG:$CG,0)-1,MATCH($E252&amp;"/"&amp;Q$1,Data!$1:$1,0)-1))=TRUE,"",IF(OFFSET(Data!$A$1,MATCH($D252,Data!$CG:$CG,0)-1,MATCH($E252&amp;"/"&amp;Q$1,Data!$1:$1,0)-1)=0,"",OFFSET(Data!$A$1,MATCH($D252,Data!$CG:$CG,0)-1,MATCH($E252&amp;"/"&amp;Q$1,Data!$1:$1,0)-1)))</f>
        <v/>
      </c>
      <c r="R252" s="252" t="str">
        <f ca="1">IF(ISERROR(OFFSET(Data!$A$1,MATCH($D252,Data!$CG:$CG,0)-1,MATCH($E252&amp;"/"&amp;R$1,Data!$1:$1,0)-1))=TRUE,"",IF(OFFSET(Data!$A$1,MATCH($D252,Data!$CG:$CG,0)-1,MATCH($E252&amp;"/"&amp;R$1,Data!$1:$1,0)-1)=0,"",OFFSET(Data!$A$1,MATCH($D252,Data!$CG:$CG,0)-1,MATCH($E252&amp;"/"&amp;R$1,Data!$1:$1,0)-1)))</f>
        <v/>
      </c>
      <c r="S252" s="252" t="str">
        <f ca="1">IF(ISERROR(OFFSET(Data!$A$1,MATCH($D252,Data!$CG:$CG,0)-1,MATCH($E252&amp;"/"&amp;S$1,Data!$1:$1,0)-1))=TRUE,"",IF(OFFSET(Data!$A$1,MATCH($D252,Data!$CG:$CG,0)-1,MATCH($E252&amp;"/"&amp;S$1,Data!$1:$1,0)-1)=0,"",OFFSET(Data!$A$1,MATCH($D252,Data!$CG:$CG,0)-1,MATCH($E252&amp;"/"&amp;S$1,Data!$1:$1,0)-1)))</f>
        <v/>
      </c>
      <c r="T252" s="252" t="str">
        <f ca="1">IF(ISERROR(OFFSET(Data!$A$1,MATCH($D252,Data!$CG:$CG,0)-1,MATCH($E252&amp;"/"&amp;T$1,Data!$1:$1,0)-1))=TRUE,"",IF(OFFSET(Data!$A$1,MATCH($D252,Data!$CG:$CG,0)-1,MATCH($E252&amp;"/"&amp;T$1,Data!$1:$1,0)-1)=0,"",OFFSET(Data!$A$1,MATCH($D252,Data!$CG:$CG,0)-1,MATCH($E252&amp;"/"&amp;T$1,Data!$1:$1,0)-1)))</f>
        <v/>
      </c>
      <c r="U252" s="252" t="str">
        <f ca="1">IF(ISERROR(OFFSET(Data!$A$1,MATCH($D252,Data!$CG:$CG,0)-1,MATCH($E252&amp;"/"&amp;U$1,Data!$1:$1,0)-1))=TRUE,"",IF(OFFSET(Data!$A$1,MATCH($D252,Data!$CG:$CG,0)-1,MATCH($E252&amp;"/"&amp;U$1,Data!$1:$1,0)-1)=0,"",OFFSET(Data!$A$1,MATCH($D252,Data!$CG:$CG,0)-1,MATCH($E252&amp;"/"&amp;U$1,Data!$1:$1,0)-1)))</f>
        <v/>
      </c>
      <c r="V252" s="252" t="str">
        <f ca="1">IF(ISERROR(OFFSET(Data!$A$1,MATCH($D252,Data!$CG:$CG,0)-1,MATCH($E252&amp;"/"&amp;V$1,Data!$1:$1,0)-1))=TRUE,"",IF(OFFSET(Data!$A$1,MATCH($D252,Data!$CG:$CG,0)-1,MATCH($E252&amp;"/"&amp;V$1,Data!$1:$1,0)-1)=0,"",OFFSET(Data!$A$1,MATCH($D252,Data!$CG:$CG,0)-1,MATCH($E252&amp;"/"&amp;V$1,Data!$1:$1,0)-1)))</f>
        <v/>
      </c>
      <c r="W252" s="269" t="str">
        <f ca="1">IF(ISERROR(OFFSET(Data!$A$1,MATCH($D252,Data!$CG:$CG,0)-1,MATCH($E252&amp;"/"&amp;W$1,Data!$1:$1,0)-1))=TRUE,"",IF(OFFSET(Data!$A$1,MATCH($D252,Data!$CG:$CG,0)-1,MATCH($E252&amp;"/"&amp;W$1,Data!$1:$1,0)-1)=0,"",OFFSET(Data!$A$1,MATCH($D252,Data!$CG:$CG,0)-1,MATCH($E252&amp;"/"&amp;W$1,Data!$1:$1,0)-1)))</f>
        <v/>
      </c>
      <c r="X252" s="252" t="str">
        <f ca="1">IF(ISERROR(OFFSET(Data!$A$1,MATCH($D252,Data!$CG:$CG,0)-1,MATCH($E252&amp;"/"&amp;X$1,Data!$1:$1,0)-1))=TRUE,"",IF(OFFSET(Data!$A$1,MATCH($D252,Data!$CG:$CG,0)-1,MATCH($E252&amp;"/"&amp;X$1,Data!$1:$1,0)-1)=0,"",OFFSET(Data!$A$1,MATCH($D252,Data!$CG:$CG,0)-1,MATCH($E252&amp;"/"&amp;X$1,Data!$1:$1,0)-1)))</f>
        <v/>
      </c>
      <c r="Y252" s="252" t="str">
        <f ca="1">IF(ISERROR(OFFSET(Data!$A$1,MATCH($D252,Data!$CG:$CG,0)-1,MATCH($E252&amp;"/"&amp;Y$1,Data!$1:$1,0)-1))=TRUE,"",IF(OFFSET(Data!$A$1,MATCH($D252,Data!$CG:$CG,0)-1,MATCH($E252&amp;"/"&amp;Y$1,Data!$1:$1,0)-1)=0,"",OFFSET(Data!$A$1,MATCH($D252,Data!$CG:$CG,0)-1,MATCH($E252&amp;"/"&amp;Y$1,Data!$1:$1,0)-1)))</f>
        <v/>
      </c>
      <c r="Z252" s="252" t="str">
        <f ca="1">IF(ISERROR(OFFSET(Data!$A$1,MATCH($D252,Data!$CG:$CG,0)-1,MATCH($E252&amp;"/"&amp;Z$1,Data!$1:$1,0)-1))=TRUE,"",IF(OFFSET(Data!$A$1,MATCH($D252,Data!$CG:$CG,0)-1,MATCH($E252&amp;"/"&amp;Z$1,Data!$1:$1,0)-1)=0,"",OFFSET(Data!$A$1,MATCH($D252,Data!$CG:$CG,0)-1,MATCH($E252&amp;"/"&amp;Z$1,Data!$1:$1,0)-1)))</f>
        <v/>
      </c>
      <c r="AA252" s="252" t="str">
        <f ca="1">IF(ISERROR(OFFSET(Data!$A$1,MATCH($D252,Data!$CG:$CG,0)-1,MATCH($E252&amp;"/"&amp;AA$1,Data!$1:$1,0)-1))=TRUE,"",IF(OFFSET(Data!$A$1,MATCH($D252,Data!$CG:$CG,0)-1,MATCH($E252&amp;"/"&amp;AA$1,Data!$1:$1,0)-1)=0,"",OFFSET(Data!$A$1,MATCH($D252,Data!$CG:$CG,0)-1,MATCH($E252&amp;"/"&amp;AA$1,Data!$1:$1,0)-1)))</f>
        <v/>
      </c>
      <c r="AB252" s="252" t="str">
        <f ca="1">IF(ISERROR(OFFSET(Data!$A$1,MATCH($D252,Data!$CG:$CG,0)-1,MATCH($E252&amp;"/"&amp;AB$1,Data!$1:$1,0)-1))=TRUE,"",IF(OFFSET(Data!$A$1,MATCH($D252,Data!$CG:$CG,0)-1,MATCH($E252&amp;"/"&amp;AB$1,Data!$1:$1,0)-1)=0,"",OFFSET(Data!$A$1,MATCH($D252,Data!$CG:$CG,0)-1,MATCH($E252&amp;"/"&amp;AB$1,Data!$1:$1,0)-1)))</f>
        <v/>
      </c>
      <c r="AC252" s="252" t="str">
        <f ca="1">IF(ISERROR(OFFSET(Data!$A$1,MATCH($D252,Data!$CG:$CG,0)-1,MATCH($E252&amp;"/"&amp;AC$1,Data!$1:$1,0)-1))=TRUE,"",IF(OFFSET(Data!$A$1,MATCH($D252,Data!$CG:$CG,0)-1,MATCH($E252&amp;"/"&amp;AC$1,Data!$1:$1,0)-1)=0,"",OFFSET(Data!$A$1,MATCH($D252,Data!$CG:$CG,0)-1,MATCH($E252&amp;"/"&amp;AC$1,Data!$1:$1,0)-1)))</f>
        <v/>
      </c>
      <c r="AD252" s="252" t="str">
        <f ca="1">IF(ISERROR(OFFSET(Data!$A$1,MATCH($D252,Data!$CG:$CG,0)-1,MATCH($E252&amp;"/"&amp;AD$1,Data!$1:$1,0)-1))=TRUE,"",IF(OFFSET(Data!$A$1,MATCH($D252,Data!$CG:$CG,0)-1,MATCH($E252&amp;"/"&amp;AD$1,Data!$1:$1,0)-1)=0,"",OFFSET(Data!$A$1,MATCH($D252,Data!$CG:$CG,0)-1,MATCH($E252&amp;"/"&amp;AD$1,Data!$1:$1,0)-1)))</f>
        <v/>
      </c>
      <c r="AE252" s="252" t="str">
        <f ca="1">IF(ISERROR(OFFSET(Data!$A$1,MATCH($D252,Data!$CG:$CG,0)-1,MATCH($E252&amp;"/"&amp;AE$1,Data!$1:$1,0)-1))=TRUE,"",IF(OFFSET(Data!$A$1,MATCH($D252,Data!$CG:$CG,0)-1,MATCH($E252&amp;"/"&amp;AE$1,Data!$1:$1,0)-1)=0,"",OFFSET(Data!$A$1,MATCH($D252,Data!$CG:$CG,0)-1,MATCH($E252&amp;"/"&amp;AE$1,Data!$1:$1,0)-1)))</f>
        <v/>
      </c>
      <c r="AF252" s="253" t="str">
        <f ca="1">IF(ISERROR(OFFSET(Data!$A$1,MATCH($D252,Data!$CG:$CG,0)-1,MATCH($E252&amp;"/"&amp;AF$1,Data!$1:$1,0)-1))=TRUE,"",IF(OFFSET(Data!$A$1,MATCH($D252,Data!$CG:$CG,0)-1,MATCH($E252&amp;"/"&amp;AF$1,Data!$1:$1,0)-1)=0,"",OFFSET(Data!$A$1,MATCH($D252,Data!$CG:$CG,0)-1,MATCH($E252&amp;"/"&amp;AF$1,Data!$1:$1,0)-1)))</f>
        <v/>
      </c>
      <c r="AG252" s="212">
        <f t="shared" ca="1" si="8"/>
        <v>0</v>
      </c>
      <c r="AH252" s="213">
        <f ca="1">SUM(AG249:AG252)</f>
        <v>0</v>
      </c>
    </row>
    <row r="253" spans="1:34" ht="15.75" hidden="1" customHeight="1" thickBot="1" x14ac:dyDescent="0.3">
      <c r="A253" s="447"/>
      <c r="B253" s="450"/>
      <c r="C253" s="453"/>
      <c r="D253" s="30" t="e">
        <f>IF(C253&lt;&gt;"",C253,D252)</f>
        <v>#N/A</v>
      </c>
      <c r="E253" s="31" t="s">
        <v>25</v>
      </c>
      <c r="F253" s="255" t="str">
        <f ca="1">IF(ISERROR(OFFSET(Data!$A$1,MATCH($D253,Data!$CG:$CG,0)-1,MATCH($E253&amp;"/"&amp;F$1,Data!$1:$1,0)-1))=TRUE,"",IF(OFFSET(Data!$A$1,MATCH($D253,Data!$CG:$CG,0)-1,MATCH($E253&amp;"/"&amp;F$1,Data!$1:$1,0)-1)=0,"",OFFSET(Data!$A$1,MATCH($D253,Data!$CG:$CG,0)-1,MATCH($E253&amp;"/"&amp;F$1,Data!$1:$1,0)-1)))</f>
        <v/>
      </c>
      <c r="G253" s="256" t="str">
        <f ca="1">IF(ISERROR(OFFSET(Data!$A$1,MATCH($D253,Data!$CG:$CG,0)-1,MATCH($E253&amp;"/"&amp;G$1,Data!$1:$1,0)-1))=TRUE,"",IF(OFFSET(Data!$A$1,MATCH($D253,Data!$CG:$CG,0)-1,MATCH($E253&amp;"/"&amp;G$1,Data!$1:$1,0)-1)=0,"",OFFSET(Data!$A$1,MATCH($D253,Data!$CG:$CG,0)-1,MATCH($E253&amp;"/"&amp;G$1,Data!$1:$1,0)-1)))</f>
        <v/>
      </c>
      <c r="H253" s="256" t="str">
        <f ca="1">IF(ISERROR(OFFSET(Data!$A$1,MATCH($D253,Data!$CG:$CG,0)-1,MATCH($E253&amp;"/"&amp;H$1,Data!$1:$1,0)-1))=TRUE,"",IF(OFFSET(Data!$A$1,MATCH($D253,Data!$CG:$CG,0)-1,MATCH($E253&amp;"/"&amp;H$1,Data!$1:$1,0)-1)=0,"",OFFSET(Data!$A$1,MATCH($D253,Data!$CG:$CG,0)-1,MATCH($E253&amp;"/"&amp;H$1,Data!$1:$1,0)-1)))</f>
        <v/>
      </c>
      <c r="I253" s="256" t="str">
        <f ca="1">IF(ISERROR(OFFSET(Data!$A$1,MATCH($D253,Data!$CG:$CG,0)-1,MATCH($E253&amp;"/"&amp;I$1,Data!$1:$1,0)-1))=TRUE,"",IF(OFFSET(Data!$A$1,MATCH($D253,Data!$CG:$CG,0)-1,MATCH($E253&amp;"/"&amp;I$1,Data!$1:$1,0)-1)=0,"",OFFSET(Data!$A$1,MATCH($D253,Data!$CG:$CG,0)-1,MATCH($E253&amp;"/"&amp;I$1,Data!$1:$1,0)-1)))</f>
        <v/>
      </c>
      <c r="J253" s="256" t="str">
        <f ca="1">IF(ISERROR(OFFSET(Data!$A$1,MATCH($D253,Data!$CG:$CG,0)-1,MATCH($E253&amp;"/"&amp;J$1,Data!$1:$1,0)-1))=TRUE,"",IF(OFFSET(Data!$A$1,MATCH($D253,Data!$CG:$CG,0)-1,MATCH($E253&amp;"/"&amp;J$1,Data!$1:$1,0)-1)=0,"",OFFSET(Data!$A$1,MATCH($D253,Data!$CG:$CG,0)-1,MATCH($E253&amp;"/"&amp;J$1,Data!$1:$1,0)-1)))</f>
        <v/>
      </c>
      <c r="K253" s="256" t="str">
        <f ca="1">IF(ISERROR(OFFSET(Data!$A$1,MATCH($D253,Data!$CG:$CG,0)-1,MATCH($E253&amp;"/"&amp;K$1,Data!$1:$1,0)-1))=TRUE,"",IF(OFFSET(Data!$A$1,MATCH($D253,Data!$CG:$CG,0)-1,MATCH($E253&amp;"/"&amp;K$1,Data!$1:$1,0)-1)=0,"",OFFSET(Data!$A$1,MATCH($D253,Data!$CG:$CG,0)-1,MATCH($E253&amp;"/"&amp;K$1,Data!$1:$1,0)-1)))</f>
        <v/>
      </c>
      <c r="L253" s="256" t="str">
        <f ca="1">IF(ISERROR(OFFSET(Data!$A$1,MATCH($D253,Data!$CG:$CG,0)-1,MATCH($E253&amp;"/"&amp;L$1,Data!$1:$1,0)-1))=TRUE,"",IF(OFFSET(Data!$A$1,MATCH($D253,Data!$CG:$CG,0)-1,MATCH($E253&amp;"/"&amp;L$1,Data!$1:$1,0)-1)=0,"",OFFSET(Data!$A$1,MATCH($D253,Data!$CG:$CG,0)-1,MATCH($E253&amp;"/"&amp;L$1,Data!$1:$1,0)-1)))</f>
        <v/>
      </c>
      <c r="M253" s="256" t="str">
        <f ca="1">IF(ISERROR(OFFSET(Data!$A$1,MATCH($D253,Data!$CG:$CG,0)-1,MATCH($E253&amp;"/"&amp;M$1,Data!$1:$1,0)-1))=TRUE,"",IF(OFFSET(Data!$A$1,MATCH($D253,Data!$CG:$CG,0)-1,MATCH($E253&amp;"/"&amp;M$1,Data!$1:$1,0)-1)=0,"",OFFSET(Data!$A$1,MATCH($D253,Data!$CG:$CG,0)-1,MATCH($E253&amp;"/"&amp;M$1,Data!$1:$1,0)-1)))</f>
        <v/>
      </c>
      <c r="N253" s="256" t="str">
        <f ca="1">IF(ISERROR(OFFSET(Data!$A$1,MATCH($D253,Data!$CG:$CG,0)-1,MATCH($E253&amp;"/"&amp;N$1,Data!$1:$1,0)-1))=TRUE,"",IF(OFFSET(Data!$A$1,MATCH($D253,Data!$CG:$CG,0)-1,MATCH($E253&amp;"/"&amp;N$1,Data!$1:$1,0)-1)=0,"",OFFSET(Data!$A$1,MATCH($D253,Data!$CG:$CG,0)-1,MATCH($E253&amp;"/"&amp;N$1,Data!$1:$1,0)-1)))</f>
        <v/>
      </c>
      <c r="O253" s="256" t="str">
        <f ca="1">IF(ISERROR(OFFSET(Data!$A$1,MATCH($D253,Data!$CG:$CG,0)-1,MATCH($E253&amp;"/"&amp;O$1,Data!$1:$1,0)-1))=TRUE,"",IF(OFFSET(Data!$A$1,MATCH($D253,Data!$CG:$CG,0)-1,MATCH($E253&amp;"/"&amp;O$1,Data!$1:$1,0)-1)=0,"",OFFSET(Data!$A$1,MATCH($D253,Data!$CG:$CG,0)-1,MATCH($E253&amp;"/"&amp;O$1,Data!$1:$1,0)-1)))</f>
        <v/>
      </c>
      <c r="P253" s="256" t="str">
        <f ca="1">IF(ISERROR(OFFSET(Data!$A$1,MATCH($D253,Data!$CG:$CG,0)-1,MATCH($E253&amp;"/"&amp;P$1,Data!$1:$1,0)-1))=TRUE,"",IF(OFFSET(Data!$A$1,MATCH($D253,Data!$CG:$CG,0)-1,MATCH($E253&amp;"/"&amp;P$1,Data!$1:$1,0)-1)=0,"",OFFSET(Data!$A$1,MATCH($D253,Data!$CG:$CG,0)-1,MATCH($E253&amp;"/"&amp;P$1,Data!$1:$1,0)-1)))</f>
        <v/>
      </c>
      <c r="Q253" s="256" t="str">
        <f ca="1">IF(ISERROR(OFFSET(Data!$A$1,MATCH($D253,Data!$CG:$CG,0)-1,MATCH($E253&amp;"/"&amp;Q$1,Data!$1:$1,0)-1))=TRUE,"",IF(OFFSET(Data!$A$1,MATCH($D253,Data!$CG:$CG,0)-1,MATCH($E253&amp;"/"&amp;Q$1,Data!$1:$1,0)-1)=0,"",OFFSET(Data!$A$1,MATCH($D253,Data!$CG:$CG,0)-1,MATCH($E253&amp;"/"&amp;Q$1,Data!$1:$1,0)-1)))</f>
        <v/>
      </c>
      <c r="R253" s="256" t="str">
        <f ca="1">IF(ISERROR(OFFSET(Data!$A$1,MATCH($D253,Data!$CG:$CG,0)-1,MATCH($E253&amp;"/"&amp;R$1,Data!$1:$1,0)-1))=TRUE,"",IF(OFFSET(Data!$A$1,MATCH($D253,Data!$CG:$CG,0)-1,MATCH($E253&amp;"/"&amp;R$1,Data!$1:$1,0)-1)=0,"",OFFSET(Data!$A$1,MATCH($D253,Data!$CG:$CG,0)-1,MATCH($E253&amp;"/"&amp;R$1,Data!$1:$1,0)-1)))</f>
        <v/>
      </c>
      <c r="S253" s="256" t="str">
        <f ca="1">IF(ISERROR(OFFSET(Data!$A$1,MATCH($D253,Data!$CG:$CG,0)-1,MATCH($E253&amp;"/"&amp;S$1,Data!$1:$1,0)-1))=TRUE,"",IF(OFFSET(Data!$A$1,MATCH($D253,Data!$CG:$CG,0)-1,MATCH($E253&amp;"/"&amp;S$1,Data!$1:$1,0)-1)=0,"",OFFSET(Data!$A$1,MATCH($D253,Data!$CG:$CG,0)-1,MATCH($E253&amp;"/"&amp;S$1,Data!$1:$1,0)-1)))</f>
        <v/>
      </c>
      <c r="T253" s="256" t="str">
        <f ca="1">IF(ISERROR(OFFSET(Data!$A$1,MATCH($D253,Data!$CG:$CG,0)-1,MATCH($E253&amp;"/"&amp;T$1,Data!$1:$1,0)-1))=TRUE,"",IF(OFFSET(Data!$A$1,MATCH($D253,Data!$CG:$CG,0)-1,MATCH($E253&amp;"/"&amp;T$1,Data!$1:$1,0)-1)=0,"",OFFSET(Data!$A$1,MATCH($D253,Data!$CG:$CG,0)-1,MATCH($E253&amp;"/"&amp;T$1,Data!$1:$1,0)-1)))</f>
        <v/>
      </c>
      <c r="U253" s="256" t="str">
        <f ca="1">IF(ISERROR(OFFSET(Data!$A$1,MATCH($D253,Data!$CG:$CG,0)-1,MATCH($E253&amp;"/"&amp;U$1,Data!$1:$1,0)-1))=TRUE,"",IF(OFFSET(Data!$A$1,MATCH($D253,Data!$CG:$CG,0)-1,MATCH($E253&amp;"/"&amp;U$1,Data!$1:$1,0)-1)=0,"",OFFSET(Data!$A$1,MATCH($D253,Data!$CG:$CG,0)-1,MATCH($E253&amp;"/"&amp;U$1,Data!$1:$1,0)-1)))</f>
        <v/>
      </c>
      <c r="V253" s="256" t="str">
        <f ca="1">IF(ISERROR(OFFSET(Data!$A$1,MATCH($D253,Data!$CG:$CG,0)-1,MATCH($E253&amp;"/"&amp;V$1,Data!$1:$1,0)-1))=TRUE,"",IF(OFFSET(Data!$A$1,MATCH($D253,Data!$CG:$CG,0)-1,MATCH($E253&amp;"/"&amp;V$1,Data!$1:$1,0)-1)=0,"",OFFSET(Data!$A$1,MATCH($D253,Data!$CG:$CG,0)-1,MATCH($E253&amp;"/"&amp;V$1,Data!$1:$1,0)-1)))</f>
        <v/>
      </c>
      <c r="W253" s="257" t="str">
        <f ca="1">IF(ISERROR(OFFSET(Data!$A$1,MATCH($D253,Data!$CG:$CG,0)-1,MATCH($E253&amp;"/"&amp;W$1,Data!$1:$1,0)-1))=TRUE,"",IF(OFFSET(Data!$A$1,MATCH($D253,Data!$CG:$CG,0)-1,MATCH($E253&amp;"/"&amp;W$1,Data!$1:$1,0)-1)=0,"",OFFSET(Data!$A$1,MATCH($D253,Data!$CG:$CG,0)-1,MATCH($E253&amp;"/"&amp;W$1,Data!$1:$1,0)-1)))</f>
        <v/>
      </c>
      <c r="X253" s="256" t="str">
        <f ca="1">IF(ISERROR(OFFSET(Data!$A$1,MATCH($D253,Data!$CG:$CG,0)-1,MATCH($E253&amp;"/"&amp;X$1,Data!$1:$1,0)-1))=TRUE,"",IF(OFFSET(Data!$A$1,MATCH($D253,Data!$CG:$CG,0)-1,MATCH($E253&amp;"/"&amp;X$1,Data!$1:$1,0)-1)=0,"",OFFSET(Data!$A$1,MATCH($D253,Data!$CG:$CG,0)-1,MATCH($E253&amp;"/"&amp;X$1,Data!$1:$1,0)-1)))</f>
        <v/>
      </c>
      <c r="Y253" s="256" t="str">
        <f ca="1">IF(ISERROR(OFFSET(Data!$A$1,MATCH($D253,Data!$CG:$CG,0)-1,MATCH($E253&amp;"/"&amp;Y$1,Data!$1:$1,0)-1))=TRUE,"",IF(OFFSET(Data!$A$1,MATCH($D253,Data!$CG:$CG,0)-1,MATCH($E253&amp;"/"&amp;Y$1,Data!$1:$1,0)-1)=0,"",OFFSET(Data!$A$1,MATCH($D253,Data!$CG:$CG,0)-1,MATCH($E253&amp;"/"&amp;Y$1,Data!$1:$1,0)-1)))</f>
        <v/>
      </c>
      <c r="Z253" s="256" t="str">
        <f ca="1">IF(ISERROR(OFFSET(Data!$A$1,MATCH($D253,Data!$CG:$CG,0)-1,MATCH($E253&amp;"/"&amp;Z$1,Data!$1:$1,0)-1))=TRUE,"",IF(OFFSET(Data!$A$1,MATCH($D253,Data!$CG:$CG,0)-1,MATCH($E253&amp;"/"&amp;Z$1,Data!$1:$1,0)-1)=0,"",OFFSET(Data!$A$1,MATCH($D253,Data!$CG:$CG,0)-1,MATCH($E253&amp;"/"&amp;Z$1,Data!$1:$1,0)-1)))</f>
        <v/>
      </c>
      <c r="AA253" s="256" t="str">
        <f ca="1">IF(ISERROR(OFFSET(Data!$A$1,MATCH($D253,Data!$CG:$CG,0)-1,MATCH($E253&amp;"/"&amp;AA$1,Data!$1:$1,0)-1))=TRUE,"",IF(OFFSET(Data!$A$1,MATCH($D253,Data!$CG:$CG,0)-1,MATCH($E253&amp;"/"&amp;AA$1,Data!$1:$1,0)-1)=0,"",OFFSET(Data!$A$1,MATCH($D253,Data!$CG:$CG,0)-1,MATCH($E253&amp;"/"&amp;AA$1,Data!$1:$1,0)-1)))</f>
        <v/>
      </c>
      <c r="AB253" s="256" t="str">
        <f ca="1">IF(ISERROR(OFFSET(Data!$A$1,MATCH($D253,Data!$CG:$CG,0)-1,MATCH($E253&amp;"/"&amp;AB$1,Data!$1:$1,0)-1))=TRUE,"",IF(OFFSET(Data!$A$1,MATCH($D253,Data!$CG:$CG,0)-1,MATCH($E253&amp;"/"&amp;AB$1,Data!$1:$1,0)-1)=0,"",OFFSET(Data!$A$1,MATCH($D253,Data!$CG:$CG,0)-1,MATCH($E253&amp;"/"&amp;AB$1,Data!$1:$1,0)-1)))</f>
        <v/>
      </c>
      <c r="AC253" s="256" t="str">
        <f ca="1">IF(ISERROR(OFFSET(Data!$A$1,MATCH($D253,Data!$CG:$CG,0)-1,MATCH($E253&amp;"/"&amp;AC$1,Data!$1:$1,0)-1))=TRUE,"",IF(OFFSET(Data!$A$1,MATCH($D253,Data!$CG:$CG,0)-1,MATCH($E253&amp;"/"&amp;AC$1,Data!$1:$1,0)-1)=0,"",OFFSET(Data!$A$1,MATCH($D253,Data!$CG:$CG,0)-1,MATCH($E253&amp;"/"&amp;AC$1,Data!$1:$1,0)-1)))</f>
        <v/>
      </c>
      <c r="AD253" s="256" t="str">
        <f ca="1">IF(ISERROR(OFFSET(Data!$A$1,MATCH($D253,Data!$CG:$CG,0)-1,MATCH($E253&amp;"/"&amp;AD$1,Data!$1:$1,0)-1))=TRUE,"",IF(OFFSET(Data!$A$1,MATCH($D253,Data!$CG:$CG,0)-1,MATCH($E253&amp;"/"&amp;AD$1,Data!$1:$1,0)-1)=0,"",OFFSET(Data!$A$1,MATCH($D253,Data!$CG:$CG,0)-1,MATCH($E253&amp;"/"&amp;AD$1,Data!$1:$1,0)-1)))</f>
        <v/>
      </c>
      <c r="AE253" s="256" t="str">
        <f ca="1">IF(ISERROR(OFFSET(Data!$A$1,MATCH($D253,Data!$CG:$CG,0)-1,MATCH($E253&amp;"/"&amp;AE$1,Data!$1:$1,0)-1))=TRUE,"",IF(OFFSET(Data!$A$1,MATCH($D253,Data!$CG:$CG,0)-1,MATCH($E253&amp;"/"&amp;AE$1,Data!$1:$1,0)-1)=0,"",OFFSET(Data!$A$1,MATCH($D253,Data!$CG:$CG,0)-1,MATCH($E253&amp;"/"&amp;AE$1,Data!$1:$1,0)-1)))</f>
        <v/>
      </c>
      <c r="AF253" s="258" t="str">
        <f ca="1">IF(ISERROR(OFFSET(Data!$A$1,MATCH($D253,Data!$CG:$CG,0)-1,MATCH($E253&amp;"/"&amp;AF$1,Data!$1:$1,0)-1))=TRUE,"",IF(OFFSET(Data!$A$1,MATCH($D253,Data!$CG:$CG,0)-1,MATCH($E253&amp;"/"&amp;AF$1,Data!$1:$1,0)-1)=0,"",OFFSET(Data!$A$1,MATCH($D253,Data!$CG:$CG,0)-1,MATCH($E253&amp;"/"&amp;AF$1,Data!$1:$1,0)-1)))</f>
        <v/>
      </c>
      <c r="AG253" s="214">
        <f t="shared" ca="1" si="8"/>
        <v>0</v>
      </c>
      <c r="AH253" s="215">
        <f ca="1">SUM(AG249:AG253)</f>
        <v>0</v>
      </c>
    </row>
    <row r="254" spans="1:34" ht="15" hidden="1" customHeight="1" x14ac:dyDescent="0.25">
      <c r="A254" s="445">
        <v>50</v>
      </c>
      <c r="B254" s="448" t="e">
        <f>INDEX(Data!CI:CI,MATCH("W"&amp;A254,Data!A:A,0))</f>
        <v>#N/A</v>
      </c>
      <c r="C254" s="451" t="e">
        <f>INDEX(Data!CG:CG,MATCH("W"&amp;A254,Data!A:A,0))</f>
        <v>#N/A</v>
      </c>
      <c r="D254" s="26" t="e">
        <f>IF(C254&lt;&gt;"",C254,#REF!)</f>
        <v>#N/A</v>
      </c>
      <c r="E254" s="27" t="s">
        <v>21</v>
      </c>
      <c r="F254" s="271" t="str">
        <f ca="1">IF(ISERROR(OFFSET(Data!$A$1,MATCH($D254,Data!$CG:$CG,0)-1,MATCH($E254&amp;"/"&amp;F$1,Data!$1:$1,0)-1))=TRUE,"",IF(OFFSET(Data!$A$1,MATCH($D254,Data!$CG:$CG,0)-1,MATCH($E254&amp;"/"&amp;F$1,Data!$1:$1,0)-1)=0,"",OFFSET(Data!$A$1,MATCH($D254,Data!$CG:$CG,0)-1,MATCH($E254&amp;"/"&amp;F$1,Data!$1:$1,0)-1)))</f>
        <v/>
      </c>
      <c r="G254" s="250" t="str">
        <f ca="1">IF(ISERROR(OFFSET(Data!$A$1,MATCH($D254,Data!$CG:$CG,0)-1,MATCH($E254&amp;"/"&amp;G$1,Data!$1:$1,0)-1))=TRUE,"",IF(OFFSET(Data!$A$1,MATCH($D254,Data!$CG:$CG,0)-1,MATCH($E254&amp;"/"&amp;G$1,Data!$1:$1,0)-1)=0,"",OFFSET(Data!$A$1,MATCH($D254,Data!$CG:$CG,0)-1,MATCH($E254&amp;"/"&amp;G$1,Data!$1:$1,0)-1)))</f>
        <v/>
      </c>
      <c r="H254" s="250" t="str">
        <f ca="1">IF(ISERROR(OFFSET(Data!$A$1,MATCH($D254,Data!$CG:$CG,0)-1,MATCH($E254&amp;"/"&amp;H$1,Data!$1:$1,0)-1))=TRUE,"",IF(OFFSET(Data!$A$1,MATCH($D254,Data!$CG:$CG,0)-1,MATCH($E254&amp;"/"&amp;H$1,Data!$1:$1,0)-1)=0,"",OFFSET(Data!$A$1,MATCH($D254,Data!$CG:$CG,0)-1,MATCH($E254&amp;"/"&amp;H$1,Data!$1:$1,0)-1)))</f>
        <v/>
      </c>
      <c r="I254" s="250" t="str">
        <f ca="1">IF(ISERROR(OFFSET(Data!$A$1,MATCH($D254,Data!$CG:$CG,0)-1,MATCH($E254&amp;"/"&amp;I$1,Data!$1:$1,0)-1))=TRUE,"",IF(OFFSET(Data!$A$1,MATCH($D254,Data!$CG:$CG,0)-1,MATCH($E254&amp;"/"&amp;I$1,Data!$1:$1,0)-1)=0,"",OFFSET(Data!$A$1,MATCH($D254,Data!$CG:$CG,0)-1,MATCH($E254&amp;"/"&amp;I$1,Data!$1:$1,0)-1)))</f>
        <v/>
      </c>
      <c r="J254" s="250" t="str">
        <f ca="1">IF(ISERROR(OFFSET(Data!$A$1,MATCH($D254,Data!$CG:$CG,0)-1,MATCH($E254&amp;"/"&amp;J$1,Data!$1:$1,0)-1))=TRUE,"",IF(OFFSET(Data!$A$1,MATCH($D254,Data!$CG:$CG,0)-1,MATCH($E254&amp;"/"&amp;J$1,Data!$1:$1,0)-1)=0,"",OFFSET(Data!$A$1,MATCH($D254,Data!$CG:$CG,0)-1,MATCH($E254&amp;"/"&amp;J$1,Data!$1:$1,0)-1)))</f>
        <v/>
      </c>
      <c r="K254" s="250" t="str">
        <f ca="1">IF(ISERROR(OFFSET(Data!$A$1,MATCH($D254,Data!$CG:$CG,0)-1,MATCH($E254&amp;"/"&amp;K$1,Data!$1:$1,0)-1))=TRUE,"",IF(OFFSET(Data!$A$1,MATCH($D254,Data!$CG:$CG,0)-1,MATCH($E254&amp;"/"&amp;K$1,Data!$1:$1,0)-1)=0,"",OFFSET(Data!$A$1,MATCH($D254,Data!$CG:$CG,0)-1,MATCH($E254&amp;"/"&amp;K$1,Data!$1:$1,0)-1)))</f>
        <v/>
      </c>
      <c r="L254" s="250" t="str">
        <f ca="1">IF(ISERROR(OFFSET(Data!$A$1,MATCH($D254,Data!$CG:$CG,0)-1,MATCH($E254&amp;"/"&amp;L$1,Data!$1:$1,0)-1))=TRUE,"",IF(OFFSET(Data!$A$1,MATCH($D254,Data!$CG:$CG,0)-1,MATCH($E254&amp;"/"&amp;L$1,Data!$1:$1,0)-1)=0,"",OFFSET(Data!$A$1,MATCH($D254,Data!$CG:$CG,0)-1,MATCH($E254&amp;"/"&amp;L$1,Data!$1:$1,0)-1)))</f>
        <v/>
      </c>
      <c r="M254" s="250" t="str">
        <f ca="1">IF(ISERROR(OFFSET(Data!$A$1,MATCH($D254,Data!$CG:$CG,0)-1,MATCH($E254&amp;"/"&amp;M$1,Data!$1:$1,0)-1))=TRUE,"",IF(OFFSET(Data!$A$1,MATCH($D254,Data!$CG:$CG,0)-1,MATCH($E254&amp;"/"&amp;M$1,Data!$1:$1,0)-1)=0,"",OFFSET(Data!$A$1,MATCH($D254,Data!$CG:$CG,0)-1,MATCH($E254&amp;"/"&amp;M$1,Data!$1:$1,0)-1)))</f>
        <v/>
      </c>
      <c r="N254" s="250" t="str">
        <f ca="1">IF(ISERROR(OFFSET(Data!$A$1,MATCH($D254,Data!$CG:$CG,0)-1,MATCH($E254&amp;"/"&amp;N$1,Data!$1:$1,0)-1))=TRUE,"",IF(OFFSET(Data!$A$1,MATCH($D254,Data!$CG:$CG,0)-1,MATCH($E254&amp;"/"&amp;N$1,Data!$1:$1,0)-1)=0,"",OFFSET(Data!$A$1,MATCH($D254,Data!$CG:$CG,0)-1,MATCH($E254&amp;"/"&amp;N$1,Data!$1:$1,0)-1)))</f>
        <v/>
      </c>
      <c r="O254" s="250" t="str">
        <f ca="1">IF(ISERROR(OFFSET(Data!$A$1,MATCH($D254,Data!$CG:$CG,0)-1,MATCH($E254&amp;"/"&amp;O$1,Data!$1:$1,0)-1))=TRUE,"",IF(OFFSET(Data!$A$1,MATCH($D254,Data!$CG:$CG,0)-1,MATCH($E254&amp;"/"&amp;O$1,Data!$1:$1,0)-1)=0,"",OFFSET(Data!$A$1,MATCH($D254,Data!$CG:$CG,0)-1,MATCH($E254&amp;"/"&amp;O$1,Data!$1:$1,0)-1)))</f>
        <v/>
      </c>
      <c r="P254" s="250" t="str">
        <f ca="1">IF(ISERROR(OFFSET(Data!$A$1,MATCH($D254,Data!$CG:$CG,0)-1,MATCH($E254&amp;"/"&amp;P$1,Data!$1:$1,0)-1))=TRUE,"",IF(OFFSET(Data!$A$1,MATCH($D254,Data!$CG:$CG,0)-1,MATCH($E254&amp;"/"&amp;P$1,Data!$1:$1,0)-1)=0,"",OFFSET(Data!$A$1,MATCH($D254,Data!$CG:$CG,0)-1,MATCH($E254&amp;"/"&amp;P$1,Data!$1:$1,0)-1)))</f>
        <v/>
      </c>
      <c r="Q254" s="250" t="str">
        <f ca="1">IF(ISERROR(OFFSET(Data!$A$1,MATCH($D254,Data!$CG:$CG,0)-1,MATCH($E254&amp;"/"&amp;Q$1,Data!$1:$1,0)-1))=TRUE,"",IF(OFFSET(Data!$A$1,MATCH($D254,Data!$CG:$CG,0)-1,MATCH($E254&amp;"/"&amp;Q$1,Data!$1:$1,0)-1)=0,"",OFFSET(Data!$A$1,MATCH($D254,Data!$CG:$CG,0)-1,MATCH($E254&amp;"/"&amp;Q$1,Data!$1:$1,0)-1)))</f>
        <v/>
      </c>
      <c r="R254" s="250" t="str">
        <f ca="1">IF(ISERROR(OFFSET(Data!$A$1,MATCH($D254,Data!$CG:$CG,0)-1,MATCH($E254&amp;"/"&amp;R$1,Data!$1:$1,0)-1))=TRUE,"",IF(OFFSET(Data!$A$1,MATCH($D254,Data!$CG:$CG,0)-1,MATCH($E254&amp;"/"&amp;R$1,Data!$1:$1,0)-1)=0,"",OFFSET(Data!$A$1,MATCH($D254,Data!$CG:$CG,0)-1,MATCH($E254&amp;"/"&amp;R$1,Data!$1:$1,0)-1)))</f>
        <v/>
      </c>
      <c r="S254" s="250" t="str">
        <f ca="1">IF(ISERROR(OFFSET(Data!$A$1,MATCH($D254,Data!$CG:$CG,0)-1,MATCH($E254&amp;"/"&amp;S$1,Data!$1:$1,0)-1))=TRUE,"",IF(OFFSET(Data!$A$1,MATCH($D254,Data!$CG:$CG,0)-1,MATCH($E254&amp;"/"&amp;S$1,Data!$1:$1,0)-1)=0,"",OFFSET(Data!$A$1,MATCH($D254,Data!$CG:$CG,0)-1,MATCH($E254&amp;"/"&amp;S$1,Data!$1:$1,0)-1)))</f>
        <v/>
      </c>
      <c r="T254" s="250" t="str">
        <f ca="1">IF(ISERROR(OFFSET(Data!$A$1,MATCH($D254,Data!$CG:$CG,0)-1,MATCH($E254&amp;"/"&amp;T$1,Data!$1:$1,0)-1))=TRUE,"",IF(OFFSET(Data!$A$1,MATCH($D254,Data!$CG:$CG,0)-1,MATCH($E254&amp;"/"&amp;T$1,Data!$1:$1,0)-1)=0,"",OFFSET(Data!$A$1,MATCH($D254,Data!$CG:$CG,0)-1,MATCH($E254&amp;"/"&amp;T$1,Data!$1:$1,0)-1)))</f>
        <v/>
      </c>
      <c r="U254" s="250" t="str">
        <f ca="1">IF(ISERROR(OFFSET(Data!$A$1,MATCH($D254,Data!$CG:$CG,0)-1,MATCH($E254&amp;"/"&amp;U$1,Data!$1:$1,0)-1))=TRUE,"",IF(OFFSET(Data!$A$1,MATCH($D254,Data!$CG:$CG,0)-1,MATCH($E254&amp;"/"&amp;U$1,Data!$1:$1,0)-1)=0,"",OFFSET(Data!$A$1,MATCH($D254,Data!$CG:$CG,0)-1,MATCH($E254&amp;"/"&amp;U$1,Data!$1:$1,0)-1)))</f>
        <v/>
      </c>
      <c r="V254" s="250" t="str">
        <f ca="1">IF(ISERROR(OFFSET(Data!$A$1,MATCH($D254,Data!$CG:$CG,0)-1,MATCH($E254&amp;"/"&amp;V$1,Data!$1:$1,0)-1))=TRUE,"",IF(OFFSET(Data!$A$1,MATCH($D254,Data!$CG:$CG,0)-1,MATCH($E254&amp;"/"&amp;V$1,Data!$1:$1,0)-1)=0,"",OFFSET(Data!$A$1,MATCH($D254,Data!$CG:$CG,0)-1,MATCH($E254&amp;"/"&amp;V$1,Data!$1:$1,0)-1)))</f>
        <v/>
      </c>
      <c r="W254" s="272" t="str">
        <f ca="1">IF(ISERROR(OFFSET(Data!$A$1,MATCH($D254,Data!$CG:$CG,0)-1,MATCH($E254&amp;"/"&amp;W$1,Data!$1:$1,0)-1))=TRUE,"",IF(OFFSET(Data!$A$1,MATCH($D254,Data!$CG:$CG,0)-1,MATCH($E254&amp;"/"&amp;W$1,Data!$1:$1,0)-1)=0,"",OFFSET(Data!$A$1,MATCH($D254,Data!$CG:$CG,0)-1,MATCH($E254&amp;"/"&amp;W$1,Data!$1:$1,0)-1)))</f>
        <v/>
      </c>
      <c r="X254" s="250" t="str">
        <f ca="1">IF(ISERROR(OFFSET(Data!$A$1,MATCH($D254,Data!$CG:$CG,0)-1,MATCH($E254&amp;"/"&amp;X$1,Data!$1:$1,0)-1))=TRUE,"",IF(OFFSET(Data!$A$1,MATCH($D254,Data!$CG:$CG,0)-1,MATCH($E254&amp;"/"&amp;X$1,Data!$1:$1,0)-1)=0,"",OFFSET(Data!$A$1,MATCH($D254,Data!$CG:$CG,0)-1,MATCH($E254&amp;"/"&amp;X$1,Data!$1:$1,0)-1)))</f>
        <v/>
      </c>
      <c r="Y254" s="250" t="str">
        <f ca="1">IF(ISERROR(OFFSET(Data!$A$1,MATCH($D254,Data!$CG:$CG,0)-1,MATCH($E254&amp;"/"&amp;Y$1,Data!$1:$1,0)-1))=TRUE,"",IF(OFFSET(Data!$A$1,MATCH($D254,Data!$CG:$CG,0)-1,MATCH($E254&amp;"/"&amp;Y$1,Data!$1:$1,0)-1)=0,"",OFFSET(Data!$A$1,MATCH($D254,Data!$CG:$CG,0)-1,MATCH($E254&amp;"/"&amp;Y$1,Data!$1:$1,0)-1)))</f>
        <v/>
      </c>
      <c r="Z254" s="250" t="str">
        <f ca="1">IF(ISERROR(OFFSET(Data!$A$1,MATCH($D254,Data!$CG:$CG,0)-1,MATCH($E254&amp;"/"&amp;Z$1,Data!$1:$1,0)-1))=TRUE,"",IF(OFFSET(Data!$A$1,MATCH($D254,Data!$CG:$CG,0)-1,MATCH($E254&amp;"/"&amp;Z$1,Data!$1:$1,0)-1)=0,"",OFFSET(Data!$A$1,MATCH($D254,Data!$CG:$CG,0)-1,MATCH($E254&amp;"/"&amp;Z$1,Data!$1:$1,0)-1)))</f>
        <v/>
      </c>
      <c r="AA254" s="250" t="str">
        <f ca="1">IF(ISERROR(OFFSET(Data!$A$1,MATCH($D254,Data!$CG:$CG,0)-1,MATCH($E254&amp;"/"&amp;AA$1,Data!$1:$1,0)-1))=TRUE,"",IF(OFFSET(Data!$A$1,MATCH($D254,Data!$CG:$CG,0)-1,MATCH($E254&amp;"/"&amp;AA$1,Data!$1:$1,0)-1)=0,"",OFFSET(Data!$A$1,MATCH($D254,Data!$CG:$CG,0)-1,MATCH($E254&amp;"/"&amp;AA$1,Data!$1:$1,0)-1)))</f>
        <v/>
      </c>
      <c r="AB254" s="250" t="str">
        <f ca="1">IF(ISERROR(OFFSET(Data!$A$1,MATCH($D254,Data!$CG:$CG,0)-1,MATCH($E254&amp;"/"&amp;AB$1,Data!$1:$1,0)-1))=TRUE,"",IF(OFFSET(Data!$A$1,MATCH($D254,Data!$CG:$CG,0)-1,MATCH($E254&amp;"/"&amp;AB$1,Data!$1:$1,0)-1)=0,"",OFFSET(Data!$A$1,MATCH($D254,Data!$CG:$CG,0)-1,MATCH($E254&amp;"/"&amp;AB$1,Data!$1:$1,0)-1)))</f>
        <v/>
      </c>
      <c r="AC254" s="250" t="str">
        <f ca="1">IF(ISERROR(OFFSET(Data!$A$1,MATCH($D254,Data!$CG:$CG,0)-1,MATCH($E254&amp;"/"&amp;AC$1,Data!$1:$1,0)-1))=TRUE,"",IF(OFFSET(Data!$A$1,MATCH($D254,Data!$CG:$CG,0)-1,MATCH($E254&amp;"/"&amp;AC$1,Data!$1:$1,0)-1)=0,"",OFFSET(Data!$A$1,MATCH($D254,Data!$CG:$CG,0)-1,MATCH($E254&amp;"/"&amp;AC$1,Data!$1:$1,0)-1)))</f>
        <v/>
      </c>
      <c r="AD254" s="250" t="str">
        <f ca="1">IF(ISERROR(OFFSET(Data!$A$1,MATCH($D254,Data!$CG:$CG,0)-1,MATCH($E254&amp;"/"&amp;AD$1,Data!$1:$1,0)-1))=TRUE,"",IF(OFFSET(Data!$A$1,MATCH($D254,Data!$CG:$CG,0)-1,MATCH($E254&amp;"/"&amp;AD$1,Data!$1:$1,0)-1)=0,"",OFFSET(Data!$A$1,MATCH($D254,Data!$CG:$CG,0)-1,MATCH($E254&amp;"/"&amp;AD$1,Data!$1:$1,0)-1)))</f>
        <v/>
      </c>
      <c r="AE254" s="250" t="str">
        <f ca="1">IF(ISERROR(OFFSET(Data!$A$1,MATCH($D254,Data!$CG:$CG,0)-1,MATCH($E254&amp;"/"&amp;AE$1,Data!$1:$1,0)-1))=TRUE,"",IF(OFFSET(Data!$A$1,MATCH($D254,Data!$CG:$CG,0)-1,MATCH($E254&amp;"/"&amp;AE$1,Data!$1:$1,0)-1)=0,"",OFFSET(Data!$A$1,MATCH($D254,Data!$CG:$CG,0)-1,MATCH($E254&amp;"/"&amp;AE$1,Data!$1:$1,0)-1)))</f>
        <v/>
      </c>
      <c r="AF254" s="251" t="str">
        <f ca="1">IF(ISERROR(OFFSET(Data!$A$1,MATCH($D254,Data!$CG:$CG,0)-1,MATCH($E254&amp;"/"&amp;AF$1,Data!$1:$1,0)-1))=TRUE,"",IF(OFFSET(Data!$A$1,MATCH($D254,Data!$CG:$CG,0)-1,MATCH($E254&amp;"/"&amp;AF$1,Data!$1:$1,0)-1)=0,"",OFFSET(Data!$A$1,MATCH($D254,Data!$CG:$CG,0)-1,MATCH($E254&amp;"/"&amp;AF$1,Data!$1:$1,0)-1)))</f>
        <v/>
      </c>
      <c r="AG254" s="210">
        <f t="shared" ca="1" si="8"/>
        <v>0</v>
      </c>
      <c r="AH254" s="211">
        <f ca="1">AG254</f>
        <v>0</v>
      </c>
    </row>
    <row r="255" spans="1:34" ht="15" hidden="1" customHeight="1" thickBot="1" x14ac:dyDescent="0.3">
      <c r="A255" s="446"/>
      <c r="B255" s="449"/>
      <c r="C255" s="452"/>
      <c r="D255" s="28" t="e">
        <f>IF(C255&lt;&gt;"",C255,D254)</f>
        <v>#N/A</v>
      </c>
      <c r="E255" s="29" t="s">
        <v>22</v>
      </c>
      <c r="F255" s="254" t="str">
        <f ca="1">IF(ISERROR(OFFSET(Data!$A$1,MATCH($D255,Data!$CG:$CG,0)-1,MATCH($E255&amp;"/"&amp;F$1,Data!$1:$1,0)-1))=TRUE,"",IF(OFFSET(Data!$A$1,MATCH($D255,Data!$CG:$CG,0)-1,MATCH($E255&amp;"/"&amp;F$1,Data!$1:$1,0)-1)=0,"",OFFSET(Data!$A$1,MATCH($D255,Data!$CG:$CG,0)-1,MATCH($E255&amp;"/"&amp;F$1,Data!$1:$1,0)-1)))</f>
        <v/>
      </c>
      <c r="G255" s="252" t="str">
        <f ca="1">IF(ISERROR(OFFSET(Data!$A$1,MATCH($D255,Data!$CG:$CG,0)-1,MATCH($E255&amp;"/"&amp;G$1,Data!$1:$1,0)-1))=TRUE,"",IF(OFFSET(Data!$A$1,MATCH($D255,Data!$CG:$CG,0)-1,MATCH($E255&amp;"/"&amp;G$1,Data!$1:$1,0)-1)=0,"",OFFSET(Data!$A$1,MATCH($D255,Data!$CG:$CG,0)-1,MATCH($E255&amp;"/"&amp;G$1,Data!$1:$1,0)-1)))</f>
        <v/>
      </c>
      <c r="H255" s="252" t="str">
        <f ca="1">IF(ISERROR(OFFSET(Data!$A$1,MATCH($D255,Data!$CG:$CG,0)-1,MATCH($E255&amp;"/"&amp;H$1,Data!$1:$1,0)-1))=TRUE,"",IF(OFFSET(Data!$A$1,MATCH($D255,Data!$CG:$CG,0)-1,MATCH($E255&amp;"/"&amp;H$1,Data!$1:$1,0)-1)=0,"",OFFSET(Data!$A$1,MATCH($D255,Data!$CG:$CG,0)-1,MATCH($E255&amp;"/"&amp;H$1,Data!$1:$1,0)-1)))</f>
        <v/>
      </c>
      <c r="I255" s="252" t="str">
        <f ca="1">IF(ISERROR(OFFSET(Data!$A$1,MATCH($D255,Data!$CG:$CG,0)-1,MATCH($E255&amp;"/"&amp;I$1,Data!$1:$1,0)-1))=TRUE,"",IF(OFFSET(Data!$A$1,MATCH($D255,Data!$CG:$CG,0)-1,MATCH($E255&amp;"/"&amp;I$1,Data!$1:$1,0)-1)=0,"",OFFSET(Data!$A$1,MATCH($D255,Data!$CG:$CG,0)-1,MATCH($E255&amp;"/"&amp;I$1,Data!$1:$1,0)-1)))</f>
        <v/>
      </c>
      <c r="J255" s="252" t="str">
        <f ca="1">IF(ISERROR(OFFSET(Data!$A$1,MATCH($D255,Data!$CG:$CG,0)-1,MATCH($E255&amp;"/"&amp;J$1,Data!$1:$1,0)-1))=TRUE,"",IF(OFFSET(Data!$A$1,MATCH($D255,Data!$CG:$CG,0)-1,MATCH($E255&amp;"/"&amp;J$1,Data!$1:$1,0)-1)=0,"",OFFSET(Data!$A$1,MATCH($D255,Data!$CG:$CG,0)-1,MATCH($E255&amp;"/"&amp;J$1,Data!$1:$1,0)-1)))</f>
        <v/>
      </c>
      <c r="K255" s="252" t="str">
        <f ca="1">IF(ISERROR(OFFSET(Data!$A$1,MATCH($D255,Data!$CG:$CG,0)-1,MATCH($E255&amp;"/"&amp;K$1,Data!$1:$1,0)-1))=TRUE,"",IF(OFFSET(Data!$A$1,MATCH($D255,Data!$CG:$CG,0)-1,MATCH($E255&amp;"/"&amp;K$1,Data!$1:$1,0)-1)=0,"",OFFSET(Data!$A$1,MATCH($D255,Data!$CG:$CG,0)-1,MATCH($E255&amp;"/"&amp;K$1,Data!$1:$1,0)-1)))</f>
        <v/>
      </c>
      <c r="L255" s="252" t="str">
        <f ca="1">IF(ISERROR(OFFSET(Data!$A$1,MATCH($D255,Data!$CG:$CG,0)-1,MATCH($E255&amp;"/"&amp;L$1,Data!$1:$1,0)-1))=TRUE,"",IF(OFFSET(Data!$A$1,MATCH($D255,Data!$CG:$CG,0)-1,MATCH($E255&amp;"/"&amp;L$1,Data!$1:$1,0)-1)=0,"",OFFSET(Data!$A$1,MATCH($D255,Data!$CG:$CG,0)-1,MATCH($E255&amp;"/"&amp;L$1,Data!$1:$1,0)-1)))</f>
        <v/>
      </c>
      <c r="M255" s="252" t="str">
        <f ca="1">IF(ISERROR(OFFSET(Data!$A$1,MATCH($D255,Data!$CG:$CG,0)-1,MATCH($E255&amp;"/"&amp;M$1,Data!$1:$1,0)-1))=TRUE,"",IF(OFFSET(Data!$A$1,MATCH($D255,Data!$CG:$CG,0)-1,MATCH($E255&amp;"/"&amp;M$1,Data!$1:$1,0)-1)=0,"",OFFSET(Data!$A$1,MATCH($D255,Data!$CG:$CG,0)-1,MATCH($E255&amp;"/"&amp;M$1,Data!$1:$1,0)-1)))</f>
        <v/>
      </c>
      <c r="N255" s="252" t="str">
        <f ca="1">IF(ISERROR(OFFSET(Data!$A$1,MATCH($D255,Data!$CG:$CG,0)-1,MATCH($E255&amp;"/"&amp;N$1,Data!$1:$1,0)-1))=TRUE,"",IF(OFFSET(Data!$A$1,MATCH($D255,Data!$CG:$CG,0)-1,MATCH($E255&amp;"/"&amp;N$1,Data!$1:$1,0)-1)=0,"",OFFSET(Data!$A$1,MATCH($D255,Data!$CG:$CG,0)-1,MATCH($E255&amp;"/"&amp;N$1,Data!$1:$1,0)-1)))</f>
        <v/>
      </c>
      <c r="O255" s="252" t="str">
        <f ca="1">IF(ISERROR(OFFSET(Data!$A$1,MATCH($D255,Data!$CG:$CG,0)-1,MATCH($E255&amp;"/"&amp;O$1,Data!$1:$1,0)-1))=TRUE,"",IF(OFFSET(Data!$A$1,MATCH($D255,Data!$CG:$CG,0)-1,MATCH($E255&amp;"/"&amp;O$1,Data!$1:$1,0)-1)=0,"",OFFSET(Data!$A$1,MATCH($D255,Data!$CG:$CG,0)-1,MATCH($E255&amp;"/"&amp;O$1,Data!$1:$1,0)-1)))</f>
        <v/>
      </c>
      <c r="P255" s="252" t="str">
        <f ca="1">IF(ISERROR(OFFSET(Data!$A$1,MATCH($D255,Data!$CG:$CG,0)-1,MATCH($E255&amp;"/"&amp;P$1,Data!$1:$1,0)-1))=TRUE,"",IF(OFFSET(Data!$A$1,MATCH($D255,Data!$CG:$CG,0)-1,MATCH($E255&amp;"/"&amp;P$1,Data!$1:$1,0)-1)=0,"",OFFSET(Data!$A$1,MATCH($D255,Data!$CG:$CG,0)-1,MATCH($E255&amp;"/"&amp;P$1,Data!$1:$1,0)-1)))</f>
        <v/>
      </c>
      <c r="Q255" s="252" t="str">
        <f ca="1">IF(ISERROR(OFFSET(Data!$A$1,MATCH($D255,Data!$CG:$CG,0)-1,MATCH($E255&amp;"/"&amp;Q$1,Data!$1:$1,0)-1))=TRUE,"",IF(OFFSET(Data!$A$1,MATCH($D255,Data!$CG:$CG,0)-1,MATCH($E255&amp;"/"&amp;Q$1,Data!$1:$1,0)-1)=0,"",OFFSET(Data!$A$1,MATCH($D255,Data!$CG:$CG,0)-1,MATCH($E255&amp;"/"&amp;Q$1,Data!$1:$1,0)-1)))</f>
        <v/>
      </c>
      <c r="R255" s="252" t="str">
        <f ca="1">IF(ISERROR(OFFSET(Data!$A$1,MATCH($D255,Data!$CG:$CG,0)-1,MATCH($E255&amp;"/"&amp;R$1,Data!$1:$1,0)-1))=TRUE,"",IF(OFFSET(Data!$A$1,MATCH($D255,Data!$CG:$CG,0)-1,MATCH($E255&amp;"/"&amp;R$1,Data!$1:$1,0)-1)=0,"",OFFSET(Data!$A$1,MATCH($D255,Data!$CG:$CG,0)-1,MATCH($E255&amp;"/"&amp;R$1,Data!$1:$1,0)-1)))</f>
        <v/>
      </c>
      <c r="S255" s="252" t="str">
        <f ca="1">IF(ISERROR(OFFSET(Data!$A$1,MATCH($D255,Data!$CG:$CG,0)-1,MATCH($E255&amp;"/"&amp;S$1,Data!$1:$1,0)-1))=TRUE,"",IF(OFFSET(Data!$A$1,MATCH($D255,Data!$CG:$CG,0)-1,MATCH($E255&amp;"/"&amp;S$1,Data!$1:$1,0)-1)=0,"",OFFSET(Data!$A$1,MATCH($D255,Data!$CG:$CG,0)-1,MATCH($E255&amp;"/"&amp;S$1,Data!$1:$1,0)-1)))</f>
        <v/>
      </c>
      <c r="T255" s="252" t="str">
        <f ca="1">IF(ISERROR(OFFSET(Data!$A$1,MATCH($D255,Data!$CG:$CG,0)-1,MATCH($E255&amp;"/"&amp;T$1,Data!$1:$1,0)-1))=TRUE,"",IF(OFFSET(Data!$A$1,MATCH($D255,Data!$CG:$CG,0)-1,MATCH($E255&amp;"/"&amp;T$1,Data!$1:$1,0)-1)=0,"",OFFSET(Data!$A$1,MATCH($D255,Data!$CG:$CG,0)-1,MATCH($E255&amp;"/"&amp;T$1,Data!$1:$1,0)-1)))</f>
        <v/>
      </c>
      <c r="U255" s="252" t="str">
        <f ca="1">IF(ISERROR(OFFSET(Data!$A$1,MATCH($D255,Data!$CG:$CG,0)-1,MATCH($E255&amp;"/"&amp;U$1,Data!$1:$1,0)-1))=TRUE,"",IF(OFFSET(Data!$A$1,MATCH($D255,Data!$CG:$CG,0)-1,MATCH($E255&amp;"/"&amp;U$1,Data!$1:$1,0)-1)=0,"",OFFSET(Data!$A$1,MATCH($D255,Data!$CG:$CG,0)-1,MATCH($E255&amp;"/"&amp;U$1,Data!$1:$1,0)-1)))</f>
        <v/>
      </c>
      <c r="V255" s="252" t="str">
        <f ca="1">IF(ISERROR(OFFSET(Data!$A$1,MATCH($D255,Data!$CG:$CG,0)-1,MATCH($E255&amp;"/"&amp;V$1,Data!$1:$1,0)-1))=TRUE,"",IF(OFFSET(Data!$A$1,MATCH($D255,Data!$CG:$CG,0)-1,MATCH($E255&amp;"/"&amp;V$1,Data!$1:$1,0)-1)=0,"",OFFSET(Data!$A$1,MATCH($D255,Data!$CG:$CG,0)-1,MATCH($E255&amp;"/"&amp;V$1,Data!$1:$1,0)-1)))</f>
        <v/>
      </c>
      <c r="W255" s="269" t="str">
        <f ca="1">IF(ISERROR(OFFSET(Data!$A$1,MATCH($D255,Data!$CG:$CG,0)-1,MATCH($E255&amp;"/"&amp;W$1,Data!$1:$1,0)-1))=TRUE,"",IF(OFFSET(Data!$A$1,MATCH($D255,Data!$CG:$CG,0)-1,MATCH($E255&amp;"/"&amp;W$1,Data!$1:$1,0)-1)=0,"",OFFSET(Data!$A$1,MATCH($D255,Data!$CG:$CG,0)-1,MATCH($E255&amp;"/"&amp;W$1,Data!$1:$1,0)-1)))</f>
        <v/>
      </c>
      <c r="X255" s="252" t="str">
        <f ca="1">IF(ISERROR(OFFSET(Data!$A$1,MATCH($D255,Data!$CG:$CG,0)-1,MATCH($E255&amp;"/"&amp;X$1,Data!$1:$1,0)-1))=TRUE,"",IF(OFFSET(Data!$A$1,MATCH($D255,Data!$CG:$CG,0)-1,MATCH($E255&amp;"/"&amp;X$1,Data!$1:$1,0)-1)=0,"",OFFSET(Data!$A$1,MATCH($D255,Data!$CG:$CG,0)-1,MATCH($E255&amp;"/"&amp;X$1,Data!$1:$1,0)-1)))</f>
        <v/>
      </c>
      <c r="Y255" s="252" t="str">
        <f ca="1">IF(ISERROR(OFFSET(Data!$A$1,MATCH($D255,Data!$CG:$CG,0)-1,MATCH($E255&amp;"/"&amp;Y$1,Data!$1:$1,0)-1))=TRUE,"",IF(OFFSET(Data!$A$1,MATCH($D255,Data!$CG:$CG,0)-1,MATCH($E255&amp;"/"&amp;Y$1,Data!$1:$1,0)-1)=0,"",OFFSET(Data!$A$1,MATCH($D255,Data!$CG:$CG,0)-1,MATCH($E255&amp;"/"&amp;Y$1,Data!$1:$1,0)-1)))</f>
        <v/>
      </c>
      <c r="Z255" s="252" t="str">
        <f ca="1">IF(ISERROR(OFFSET(Data!$A$1,MATCH($D255,Data!$CG:$CG,0)-1,MATCH($E255&amp;"/"&amp;Z$1,Data!$1:$1,0)-1))=TRUE,"",IF(OFFSET(Data!$A$1,MATCH($D255,Data!$CG:$CG,0)-1,MATCH($E255&amp;"/"&amp;Z$1,Data!$1:$1,0)-1)=0,"",OFFSET(Data!$A$1,MATCH($D255,Data!$CG:$CG,0)-1,MATCH($E255&amp;"/"&amp;Z$1,Data!$1:$1,0)-1)))</f>
        <v/>
      </c>
      <c r="AA255" s="252" t="str">
        <f ca="1">IF(ISERROR(OFFSET(Data!$A$1,MATCH($D255,Data!$CG:$CG,0)-1,MATCH($E255&amp;"/"&amp;AA$1,Data!$1:$1,0)-1))=TRUE,"",IF(OFFSET(Data!$A$1,MATCH($D255,Data!$CG:$CG,0)-1,MATCH($E255&amp;"/"&amp;AA$1,Data!$1:$1,0)-1)=0,"",OFFSET(Data!$A$1,MATCH($D255,Data!$CG:$CG,0)-1,MATCH($E255&amp;"/"&amp;AA$1,Data!$1:$1,0)-1)))</f>
        <v/>
      </c>
      <c r="AB255" s="252" t="str">
        <f ca="1">IF(ISERROR(OFFSET(Data!$A$1,MATCH($D255,Data!$CG:$CG,0)-1,MATCH($E255&amp;"/"&amp;AB$1,Data!$1:$1,0)-1))=TRUE,"",IF(OFFSET(Data!$A$1,MATCH($D255,Data!$CG:$CG,0)-1,MATCH($E255&amp;"/"&amp;AB$1,Data!$1:$1,0)-1)=0,"",OFFSET(Data!$A$1,MATCH($D255,Data!$CG:$CG,0)-1,MATCH($E255&amp;"/"&amp;AB$1,Data!$1:$1,0)-1)))</f>
        <v/>
      </c>
      <c r="AC255" s="252" t="str">
        <f ca="1">IF(ISERROR(OFFSET(Data!$A$1,MATCH($D255,Data!$CG:$CG,0)-1,MATCH($E255&amp;"/"&amp;AC$1,Data!$1:$1,0)-1))=TRUE,"",IF(OFFSET(Data!$A$1,MATCH($D255,Data!$CG:$CG,0)-1,MATCH($E255&amp;"/"&amp;AC$1,Data!$1:$1,0)-1)=0,"",OFFSET(Data!$A$1,MATCH($D255,Data!$CG:$CG,0)-1,MATCH($E255&amp;"/"&amp;AC$1,Data!$1:$1,0)-1)))</f>
        <v/>
      </c>
      <c r="AD255" s="252" t="str">
        <f ca="1">IF(ISERROR(OFFSET(Data!$A$1,MATCH($D255,Data!$CG:$CG,0)-1,MATCH($E255&amp;"/"&amp;AD$1,Data!$1:$1,0)-1))=TRUE,"",IF(OFFSET(Data!$A$1,MATCH($D255,Data!$CG:$CG,0)-1,MATCH($E255&amp;"/"&amp;AD$1,Data!$1:$1,0)-1)=0,"",OFFSET(Data!$A$1,MATCH($D255,Data!$CG:$CG,0)-1,MATCH($E255&amp;"/"&amp;AD$1,Data!$1:$1,0)-1)))</f>
        <v/>
      </c>
      <c r="AE255" s="252" t="str">
        <f ca="1">IF(ISERROR(OFFSET(Data!$A$1,MATCH($D255,Data!$CG:$CG,0)-1,MATCH($E255&amp;"/"&amp;AE$1,Data!$1:$1,0)-1))=TRUE,"",IF(OFFSET(Data!$A$1,MATCH($D255,Data!$CG:$CG,0)-1,MATCH($E255&amp;"/"&amp;AE$1,Data!$1:$1,0)-1)=0,"",OFFSET(Data!$A$1,MATCH($D255,Data!$CG:$CG,0)-1,MATCH($E255&amp;"/"&amp;AE$1,Data!$1:$1,0)-1)))</f>
        <v/>
      </c>
      <c r="AF255" s="253" t="str">
        <f ca="1">IF(ISERROR(OFFSET(Data!$A$1,MATCH($D255,Data!$CG:$CG,0)-1,MATCH($E255&amp;"/"&amp;AF$1,Data!$1:$1,0)-1))=TRUE,"",IF(OFFSET(Data!$A$1,MATCH($D255,Data!$CG:$CG,0)-1,MATCH($E255&amp;"/"&amp;AF$1,Data!$1:$1,0)-1)=0,"",OFFSET(Data!$A$1,MATCH($D255,Data!$CG:$CG,0)-1,MATCH($E255&amp;"/"&amp;AF$1,Data!$1:$1,0)-1)))</f>
        <v/>
      </c>
      <c r="AG255" s="212">
        <f t="shared" ca="1" si="8"/>
        <v>0</v>
      </c>
      <c r="AH255" s="213">
        <f ca="1">SUM(AG254:AG255)</f>
        <v>0</v>
      </c>
    </row>
    <row r="256" spans="1:34" ht="15" hidden="1" customHeight="1" x14ac:dyDescent="0.25">
      <c r="A256" s="446"/>
      <c r="B256" s="449"/>
      <c r="C256" s="452"/>
      <c r="D256" s="28" t="e">
        <f>IF(C256&lt;&gt;"",C256,D255)</f>
        <v>#N/A</v>
      </c>
      <c r="E256" s="29" t="s">
        <v>23</v>
      </c>
      <c r="F256" s="254" t="str">
        <f ca="1">IF(ISERROR(OFFSET(Data!$A$1,MATCH($D256,Data!$CG:$CG,0)-1,MATCH($E256&amp;"/"&amp;F$1,Data!$1:$1,0)-1))=TRUE,"",IF(OFFSET(Data!$A$1,MATCH($D256,Data!$CG:$CG,0)-1,MATCH($E256&amp;"/"&amp;F$1,Data!$1:$1,0)-1)=0,"",OFFSET(Data!$A$1,MATCH($D256,Data!$CG:$CG,0)-1,MATCH($E256&amp;"/"&amp;F$1,Data!$1:$1,0)-1)))</f>
        <v/>
      </c>
      <c r="G256" s="252" t="str">
        <f ca="1">IF(ISERROR(OFFSET(Data!$A$1,MATCH($D256,Data!$CG:$CG,0)-1,MATCH($E256&amp;"/"&amp;G$1,Data!$1:$1,0)-1))=TRUE,"",IF(OFFSET(Data!$A$1,MATCH($D256,Data!$CG:$CG,0)-1,MATCH($E256&amp;"/"&amp;G$1,Data!$1:$1,0)-1)=0,"",OFFSET(Data!$A$1,MATCH($D256,Data!$CG:$CG,0)-1,MATCH($E256&amp;"/"&amp;G$1,Data!$1:$1,0)-1)))</f>
        <v/>
      </c>
      <c r="H256" s="252" t="str">
        <f ca="1">IF(ISERROR(OFFSET(Data!$A$1,MATCH($D256,Data!$CG:$CG,0)-1,MATCH($E256&amp;"/"&amp;H$1,Data!$1:$1,0)-1))=TRUE,"",IF(OFFSET(Data!$A$1,MATCH($D256,Data!$CG:$CG,0)-1,MATCH($E256&amp;"/"&amp;H$1,Data!$1:$1,0)-1)=0,"",OFFSET(Data!$A$1,MATCH($D256,Data!$CG:$CG,0)-1,MATCH($E256&amp;"/"&amp;H$1,Data!$1:$1,0)-1)))</f>
        <v/>
      </c>
      <c r="I256" s="252" t="str">
        <f ca="1">IF(ISERROR(OFFSET(Data!$A$1,MATCH($D256,Data!$CG:$CG,0)-1,MATCH($E256&amp;"/"&amp;I$1,Data!$1:$1,0)-1))=TRUE,"",IF(OFFSET(Data!$A$1,MATCH($D256,Data!$CG:$CG,0)-1,MATCH($E256&amp;"/"&amp;I$1,Data!$1:$1,0)-1)=0,"",OFFSET(Data!$A$1,MATCH($D256,Data!$CG:$CG,0)-1,MATCH($E256&amp;"/"&amp;I$1,Data!$1:$1,0)-1)))</f>
        <v/>
      </c>
      <c r="J256" s="252" t="str">
        <f ca="1">IF(ISERROR(OFFSET(Data!$A$1,MATCH($D256,Data!$CG:$CG,0)-1,MATCH($E256&amp;"/"&amp;J$1,Data!$1:$1,0)-1))=TRUE,"",IF(OFFSET(Data!$A$1,MATCH($D256,Data!$CG:$CG,0)-1,MATCH($E256&amp;"/"&amp;J$1,Data!$1:$1,0)-1)=0,"",OFFSET(Data!$A$1,MATCH($D256,Data!$CG:$CG,0)-1,MATCH($E256&amp;"/"&amp;J$1,Data!$1:$1,0)-1)))</f>
        <v/>
      </c>
      <c r="K256" s="252" t="str">
        <f ca="1">IF(ISERROR(OFFSET(Data!$A$1,MATCH($D256,Data!$CG:$CG,0)-1,MATCH($E256&amp;"/"&amp;K$1,Data!$1:$1,0)-1))=TRUE,"",IF(OFFSET(Data!$A$1,MATCH($D256,Data!$CG:$CG,0)-1,MATCH($E256&amp;"/"&amp;K$1,Data!$1:$1,0)-1)=0,"",OFFSET(Data!$A$1,MATCH($D256,Data!$CG:$CG,0)-1,MATCH($E256&amp;"/"&amp;K$1,Data!$1:$1,0)-1)))</f>
        <v/>
      </c>
      <c r="L256" s="252" t="str">
        <f ca="1">IF(ISERROR(OFFSET(Data!$A$1,MATCH($D256,Data!$CG:$CG,0)-1,MATCH($E256&amp;"/"&amp;L$1,Data!$1:$1,0)-1))=TRUE,"",IF(OFFSET(Data!$A$1,MATCH($D256,Data!$CG:$CG,0)-1,MATCH($E256&amp;"/"&amp;L$1,Data!$1:$1,0)-1)=0,"",OFFSET(Data!$A$1,MATCH($D256,Data!$CG:$CG,0)-1,MATCH($E256&amp;"/"&amp;L$1,Data!$1:$1,0)-1)))</f>
        <v/>
      </c>
      <c r="M256" s="252" t="str">
        <f ca="1">IF(ISERROR(OFFSET(Data!$A$1,MATCH($D256,Data!$CG:$CG,0)-1,MATCH($E256&amp;"/"&amp;M$1,Data!$1:$1,0)-1))=TRUE,"",IF(OFFSET(Data!$A$1,MATCH($D256,Data!$CG:$CG,0)-1,MATCH($E256&amp;"/"&amp;M$1,Data!$1:$1,0)-1)=0,"",OFFSET(Data!$A$1,MATCH($D256,Data!$CG:$CG,0)-1,MATCH($E256&amp;"/"&amp;M$1,Data!$1:$1,0)-1)))</f>
        <v/>
      </c>
      <c r="N256" s="252" t="str">
        <f ca="1">IF(ISERROR(OFFSET(Data!$A$1,MATCH($D256,Data!$CG:$CG,0)-1,MATCH($E256&amp;"/"&amp;N$1,Data!$1:$1,0)-1))=TRUE,"",IF(OFFSET(Data!$A$1,MATCH($D256,Data!$CG:$CG,0)-1,MATCH($E256&amp;"/"&amp;N$1,Data!$1:$1,0)-1)=0,"",OFFSET(Data!$A$1,MATCH($D256,Data!$CG:$CG,0)-1,MATCH($E256&amp;"/"&amp;N$1,Data!$1:$1,0)-1)))</f>
        <v/>
      </c>
      <c r="O256" s="252" t="str">
        <f ca="1">IF(ISERROR(OFFSET(Data!$A$1,MATCH($D256,Data!$CG:$CG,0)-1,MATCH($E256&amp;"/"&amp;O$1,Data!$1:$1,0)-1))=TRUE,"",IF(OFFSET(Data!$A$1,MATCH($D256,Data!$CG:$CG,0)-1,MATCH($E256&amp;"/"&amp;O$1,Data!$1:$1,0)-1)=0,"",OFFSET(Data!$A$1,MATCH($D256,Data!$CG:$CG,0)-1,MATCH($E256&amp;"/"&amp;O$1,Data!$1:$1,0)-1)))</f>
        <v/>
      </c>
      <c r="P256" s="252" t="str">
        <f ca="1">IF(ISERROR(OFFSET(Data!$A$1,MATCH($D256,Data!$CG:$CG,0)-1,MATCH($E256&amp;"/"&amp;P$1,Data!$1:$1,0)-1))=TRUE,"",IF(OFFSET(Data!$A$1,MATCH($D256,Data!$CG:$CG,0)-1,MATCH($E256&amp;"/"&amp;P$1,Data!$1:$1,0)-1)=0,"",OFFSET(Data!$A$1,MATCH($D256,Data!$CG:$CG,0)-1,MATCH($E256&amp;"/"&amp;P$1,Data!$1:$1,0)-1)))</f>
        <v/>
      </c>
      <c r="Q256" s="252" t="str">
        <f ca="1">IF(ISERROR(OFFSET(Data!$A$1,MATCH($D256,Data!$CG:$CG,0)-1,MATCH($E256&amp;"/"&amp;Q$1,Data!$1:$1,0)-1))=TRUE,"",IF(OFFSET(Data!$A$1,MATCH($D256,Data!$CG:$CG,0)-1,MATCH($E256&amp;"/"&amp;Q$1,Data!$1:$1,0)-1)=0,"",OFFSET(Data!$A$1,MATCH($D256,Data!$CG:$CG,0)-1,MATCH($E256&amp;"/"&amp;Q$1,Data!$1:$1,0)-1)))</f>
        <v/>
      </c>
      <c r="R256" s="252" t="str">
        <f ca="1">IF(ISERROR(OFFSET(Data!$A$1,MATCH($D256,Data!$CG:$CG,0)-1,MATCH($E256&amp;"/"&amp;R$1,Data!$1:$1,0)-1))=TRUE,"",IF(OFFSET(Data!$A$1,MATCH($D256,Data!$CG:$CG,0)-1,MATCH($E256&amp;"/"&amp;R$1,Data!$1:$1,0)-1)=0,"",OFFSET(Data!$A$1,MATCH($D256,Data!$CG:$CG,0)-1,MATCH($E256&amp;"/"&amp;R$1,Data!$1:$1,0)-1)))</f>
        <v/>
      </c>
      <c r="S256" s="252" t="str">
        <f ca="1">IF(ISERROR(OFFSET(Data!$A$1,MATCH($D256,Data!$CG:$CG,0)-1,MATCH($E256&amp;"/"&amp;S$1,Data!$1:$1,0)-1))=TRUE,"",IF(OFFSET(Data!$A$1,MATCH($D256,Data!$CG:$CG,0)-1,MATCH($E256&amp;"/"&amp;S$1,Data!$1:$1,0)-1)=0,"",OFFSET(Data!$A$1,MATCH($D256,Data!$CG:$CG,0)-1,MATCH($E256&amp;"/"&amp;S$1,Data!$1:$1,0)-1)))</f>
        <v/>
      </c>
      <c r="T256" s="252" t="str">
        <f ca="1">IF(ISERROR(OFFSET(Data!$A$1,MATCH($D256,Data!$CG:$CG,0)-1,MATCH($E256&amp;"/"&amp;T$1,Data!$1:$1,0)-1))=TRUE,"",IF(OFFSET(Data!$A$1,MATCH($D256,Data!$CG:$CG,0)-1,MATCH($E256&amp;"/"&amp;T$1,Data!$1:$1,0)-1)=0,"",OFFSET(Data!$A$1,MATCH($D256,Data!$CG:$CG,0)-1,MATCH($E256&amp;"/"&amp;T$1,Data!$1:$1,0)-1)))</f>
        <v/>
      </c>
      <c r="U256" s="252" t="str">
        <f ca="1">IF(ISERROR(OFFSET(Data!$A$1,MATCH($D256,Data!$CG:$CG,0)-1,MATCH($E256&amp;"/"&amp;U$1,Data!$1:$1,0)-1))=TRUE,"",IF(OFFSET(Data!$A$1,MATCH($D256,Data!$CG:$CG,0)-1,MATCH($E256&amp;"/"&amp;U$1,Data!$1:$1,0)-1)=0,"",OFFSET(Data!$A$1,MATCH($D256,Data!$CG:$CG,0)-1,MATCH($E256&amp;"/"&amp;U$1,Data!$1:$1,0)-1)))</f>
        <v/>
      </c>
      <c r="V256" s="252" t="str">
        <f ca="1">IF(ISERROR(OFFSET(Data!$A$1,MATCH($D256,Data!$CG:$CG,0)-1,MATCH($E256&amp;"/"&amp;V$1,Data!$1:$1,0)-1))=TRUE,"",IF(OFFSET(Data!$A$1,MATCH($D256,Data!$CG:$CG,0)-1,MATCH($E256&amp;"/"&amp;V$1,Data!$1:$1,0)-1)=0,"",OFFSET(Data!$A$1,MATCH($D256,Data!$CG:$CG,0)-1,MATCH($E256&amp;"/"&amp;V$1,Data!$1:$1,0)-1)))</f>
        <v/>
      </c>
      <c r="W256" s="269" t="str">
        <f ca="1">IF(ISERROR(OFFSET(Data!$A$1,MATCH($D256,Data!$CG:$CG,0)-1,MATCH($E256&amp;"/"&amp;W$1,Data!$1:$1,0)-1))=TRUE,"",IF(OFFSET(Data!$A$1,MATCH($D256,Data!$CG:$CG,0)-1,MATCH($E256&amp;"/"&amp;W$1,Data!$1:$1,0)-1)=0,"",OFFSET(Data!$A$1,MATCH($D256,Data!$CG:$CG,0)-1,MATCH($E256&amp;"/"&amp;W$1,Data!$1:$1,0)-1)))</f>
        <v/>
      </c>
      <c r="X256" s="252" t="str">
        <f ca="1">IF(ISERROR(OFFSET(Data!$A$1,MATCH($D256,Data!$CG:$CG,0)-1,MATCH($E256&amp;"/"&amp;X$1,Data!$1:$1,0)-1))=TRUE,"",IF(OFFSET(Data!$A$1,MATCH($D256,Data!$CG:$CG,0)-1,MATCH($E256&amp;"/"&amp;X$1,Data!$1:$1,0)-1)=0,"",OFFSET(Data!$A$1,MATCH($D256,Data!$CG:$CG,0)-1,MATCH($E256&amp;"/"&amp;X$1,Data!$1:$1,0)-1)))</f>
        <v/>
      </c>
      <c r="Y256" s="252" t="str">
        <f ca="1">IF(ISERROR(OFFSET(Data!$A$1,MATCH($D256,Data!$CG:$CG,0)-1,MATCH($E256&amp;"/"&amp;Y$1,Data!$1:$1,0)-1))=TRUE,"",IF(OFFSET(Data!$A$1,MATCH($D256,Data!$CG:$CG,0)-1,MATCH($E256&amp;"/"&amp;Y$1,Data!$1:$1,0)-1)=0,"",OFFSET(Data!$A$1,MATCH($D256,Data!$CG:$CG,0)-1,MATCH($E256&amp;"/"&amp;Y$1,Data!$1:$1,0)-1)))</f>
        <v/>
      </c>
      <c r="Z256" s="252" t="str">
        <f ca="1">IF(ISERROR(OFFSET(Data!$A$1,MATCH($D256,Data!$CG:$CG,0)-1,MATCH($E256&amp;"/"&amp;Z$1,Data!$1:$1,0)-1))=TRUE,"",IF(OFFSET(Data!$A$1,MATCH($D256,Data!$CG:$CG,0)-1,MATCH($E256&amp;"/"&amp;Z$1,Data!$1:$1,0)-1)=0,"",OFFSET(Data!$A$1,MATCH($D256,Data!$CG:$CG,0)-1,MATCH($E256&amp;"/"&amp;Z$1,Data!$1:$1,0)-1)))</f>
        <v/>
      </c>
      <c r="AA256" s="252" t="str">
        <f ca="1">IF(ISERROR(OFFSET(Data!$A$1,MATCH($D256,Data!$CG:$CG,0)-1,MATCH($E256&amp;"/"&amp;AA$1,Data!$1:$1,0)-1))=TRUE,"",IF(OFFSET(Data!$A$1,MATCH($D256,Data!$CG:$CG,0)-1,MATCH($E256&amp;"/"&amp;AA$1,Data!$1:$1,0)-1)=0,"",OFFSET(Data!$A$1,MATCH($D256,Data!$CG:$CG,0)-1,MATCH($E256&amp;"/"&amp;AA$1,Data!$1:$1,0)-1)))</f>
        <v/>
      </c>
      <c r="AB256" s="252" t="str">
        <f ca="1">IF(ISERROR(OFFSET(Data!$A$1,MATCH($D256,Data!$CG:$CG,0)-1,MATCH($E256&amp;"/"&amp;AB$1,Data!$1:$1,0)-1))=TRUE,"",IF(OFFSET(Data!$A$1,MATCH($D256,Data!$CG:$CG,0)-1,MATCH($E256&amp;"/"&amp;AB$1,Data!$1:$1,0)-1)=0,"",OFFSET(Data!$A$1,MATCH($D256,Data!$CG:$CG,0)-1,MATCH($E256&amp;"/"&amp;AB$1,Data!$1:$1,0)-1)))</f>
        <v/>
      </c>
      <c r="AC256" s="252" t="str">
        <f ca="1">IF(ISERROR(OFFSET(Data!$A$1,MATCH($D256,Data!$CG:$CG,0)-1,MATCH($E256&amp;"/"&amp;AC$1,Data!$1:$1,0)-1))=TRUE,"",IF(OFFSET(Data!$A$1,MATCH($D256,Data!$CG:$CG,0)-1,MATCH($E256&amp;"/"&amp;AC$1,Data!$1:$1,0)-1)=0,"",OFFSET(Data!$A$1,MATCH($D256,Data!$CG:$CG,0)-1,MATCH($E256&amp;"/"&amp;AC$1,Data!$1:$1,0)-1)))</f>
        <v/>
      </c>
      <c r="AD256" s="252" t="str">
        <f ca="1">IF(ISERROR(OFFSET(Data!$A$1,MATCH($D256,Data!$CG:$CG,0)-1,MATCH($E256&amp;"/"&amp;AD$1,Data!$1:$1,0)-1))=TRUE,"",IF(OFFSET(Data!$A$1,MATCH($D256,Data!$CG:$CG,0)-1,MATCH($E256&amp;"/"&amp;AD$1,Data!$1:$1,0)-1)=0,"",OFFSET(Data!$A$1,MATCH($D256,Data!$CG:$CG,0)-1,MATCH($E256&amp;"/"&amp;AD$1,Data!$1:$1,0)-1)))</f>
        <v/>
      </c>
      <c r="AE256" s="252" t="str">
        <f ca="1">IF(ISERROR(OFFSET(Data!$A$1,MATCH($D256,Data!$CG:$CG,0)-1,MATCH($E256&amp;"/"&amp;AE$1,Data!$1:$1,0)-1))=TRUE,"",IF(OFFSET(Data!$A$1,MATCH($D256,Data!$CG:$CG,0)-1,MATCH($E256&amp;"/"&amp;AE$1,Data!$1:$1,0)-1)=0,"",OFFSET(Data!$A$1,MATCH($D256,Data!$CG:$CG,0)-1,MATCH($E256&amp;"/"&amp;AE$1,Data!$1:$1,0)-1)))</f>
        <v/>
      </c>
      <c r="AF256" s="253" t="str">
        <f ca="1">IF(ISERROR(OFFSET(Data!$A$1,MATCH($D256,Data!$CG:$CG,0)-1,MATCH($E256&amp;"/"&amp;AF$1,Data!$1:$1,0)-1))=TRUE,"",IF(OFFSET(Data!$A$1,MATCH($D256,Data!$CG:$CG,0)-1,MATCH($E256&amp;"/"&amp;AF$1,Data!$1:$1,0)-1)=0,"",OFFSET(Data!$A$1,MATCH($D256,Data!$CG:$CG,0)-1,MATCH($E256&amp;"/"&amp;AF$1,Data!$1:$1,0)-1)))</f>
        <v/>
      </c>
      <c r="AG256" s="212">
        <f t="shared" ca="1" si="8"/>
        <v>0</v>
      </c>
      <c r="AH256" s="213">
        <f ca="1">SUM(AG254:AG256)</f>
        <v>0</v>
      </c>
    </row>
    <row r="257" spans="1:34" ht="15.75" hidden="1" customHeight="1" x14ac:dyDescent="0.25">
      <c r="A257" s="446"/>
      <c r="B257" s="449"/>
      <c r="C257" s="452"/>
      <c r="D257" s="28" t="e">
        <f>IF(C257&lt;&gt;"",C257,D256)</f>
        <v>#N/A</v>
      </c>
      <c r="E257" s="29" t="s">
        <v>24</v>
      </c>
      <c r="F257" s="254" t="str">
        <f ca="1">IF(ISERROR(OFFSET(Data!$A$1,MATCH($D257,Data!$CG:$CG,0)-1,MATCH($E257&amp;"/"&amp;F$1,Data!$1:$1,0)-1))=TRUE,"",IF(OFFSET(Data!$A$1,MATCH($D257,Data!$CG:$CG,0)-1,MATCH($E257&amp;"/"&amp;F$1,Data!$1:$1,0)-1)=0,"",OFFSET(Data!$A$1,MATCH($D257,Data!$CG:$CG,0)-1,MATCH($E257&amp;"/"&amp;F$1,Data!$1:$1,0)-1)))</f>
        <v/>
      </c>
      <c r="G257" s="252" t="str">
        <f ca="1">IF(ISERROR(OFFSET(Data!$A$1,MATCH($D257,Data!$CG:$CG,0)-1,MATCH($E257&amp;"/"&amp;G$1,Data!$1:$1,0)-1))=TRUE,"",IF(OFFSET(Data!$A$1,MATCH($D257,Data!$CG:$CG,0)-1,MATCH($E257&amp;"/"&amp;G$1,Data!$1:$1,0)-1)=0,"",OFFSET(Data!$A$1,MATCH($D257,Data!$CG:$CG,0)-1,MATCH($E257&amp;"/"&amp;G$1,Data!$1:$1,0)-1)))</f>
        <v/>
      </c>
      <c r="H257" s="252" t="str">
        <f ca="1">IF(ISERROR(OFFSET(Data!$A$1,MATCH($D257,Data!$CG:$CG,0)-1,MATCH($E257&amp;"/"&amp;H$1,Data!$1:$1,0)-1))=TRUE,"",IF(OFFSET(Data!$A$1,MATCH($D257,Data!$CG:$CG,0)-1,MATCH($E257&amp;"/"&amp;H$1,Data!$1:$1,0)-1)=0,"",OFFSET(Data!$A$1,MATCH($D257,Data!$CG:$CG,0)-1,MATCH($E257&amp;"/"&amp;H$1,Data!$1:$1,0)-1)))</f>
        <v/>
      </c>
      <c r="I257" s="252" t="str">
        <f ca="1">IF(ISERROR(OFFSET(Data!$A$1,MATCH($D257,Data!$CG:$CG,0)-1,MATCH($E257&amp;"/"&amp;I$1,Data!$1:$1,0)-1))=TRUE,"",IF(OFFSET(Data!$A$1,MATCH($D257,Data!$CG:$CG,0)-1,MATCH($E257&amp;"/"&amp;I$1,Data!$1:$1,0)-1)=0,"",OFFSET(Data!$A$1,MATCH($D257,Data!$CG:$CG,0)-1,MATCH($E257&amp;"/"&amp;I$1,Data!$1:$1,0)-1)))</f>
        <v/>
      </c>
      <c r="J257" s="252" t="str">
        <f ca="1">IF(ISERROR(OFFSET(Data!$A$1,MATCH($D257,Data!$CG:$CG,0)-1,MATCH($E257&amp;"/"&amp;J$1,Data!$1:$1,0)-1))=TRUE,"",IF(OFFSET(Data!$A$1,MATCH($D257,Data!$CG:$CG,0)-1,MATCH($E257&amp;"/"&amp;J$1,Data!$1:$1,0)-1)=0,"",OFFSET(Data!$A$1,MATCH($D257,Data!$CG:$CG,0)-1,MATCH($E257&amp;"/"&amp;J$1,Data!$1:$1,0)-1)))</f>
        <v/>
      </c>
      <c r="K257" s="252" t="str">
        <f ca="1">IF(ISERROR(OFFSET(Data!$A$1,MATCH($D257,Data!$CG:$CG,0)-1,MATCH($E257&amp;"/"&amp;K$1,Data!$1:$1,0)-1))=TRUE,"",IF(OFFSET(Data!$A$1,MATCH($D257,Data!$CG:$CG,0)-1,MATCH($E257&amp;"/"&amp;K$1,Data!$1:$1,0)-1)=0,"",OFFSET(Data!$A$1,MATCH($D257,Data!$CG:$CG,0)-1,MATCH($E257&amp;"/"&amp;K$1,Data!$1:$1,0)-1)))</f>
        <v/>
      </c>
      <c r="L257" s="252" t="str">
        <f ca="1">IF(ISERROR(OFFSET(Data!$A$1,MATCH($D257,Data!$CG:$CG,0)-1,MATCH($E257&amp;"/"&amp;L$1,Data!$1:$1,0)-1))=TRUE,"",IF(OFFSET(Data!$A$1,MATCH($D257,Data!$CG:$CG,0)-1,MATCH($E257&amp;"/"&amp;L$1,Data!$1:$1,0)-1)=0,"",OFFSET(Data!$A$1,MATCH($D257,Data!$CG:$CG,0)-1,MATCH($E257&amp;"/"&amp;L$1,Data!$1:$1,0)-1)))</f>
        <v/>
      </c>
      <c r="M257" s="252" t="str">
        <f ca="1">IF(ISERROR(OFFSET(Data!$A$1,MATCH($D257,Data!$CG:$CG,0)-1,MATCH($E257&amp;"/"&amp;M$1,Data!$1:$1,0)-1))=TRUE,"",IF(OFFSET(Data!$A$1,MATCH($D257,Data!$CG:$CG,0)-1,MATCH($E257&amp;"/"&amp;M$1,Data!$1:$1,0)-1)=0,"",OFFSET(Data!$A$1,MATCH($D257,Data!$CG:$CG,0)-1,MATCH($E257&amp;"/"&amp;M$1,Data!$1:$1,0)-1)))</f>
        <v/>
      </c>
      <c r="N257" s="252" t="str">
        <f ca="1">IF(ISERROR(OFFSET(Data!$A$1,MATCH($D257,Data!$CG:$CG,0)-1,MATCH($E257&amp;"/"&amp;N$1,Data!$1:$1,0)-1))=TRUE,"",IF(OFFSET(Data!$A$1,MATCH($D257,Data!$CG:$CG,0)-1,MATCH($E257&amp;"/"&amp;N$1,Data!$1:$1,0)-1)=0,"",OFFSET(Data!$A$1,MATCH($D257,Data!$CG:$CG,0)-1,MATCH($E257&amp;"/"&amp;N$1,Data!$1:$1,0)-1)))</f>
        <v/>
      </c>
      <c r="O257" s="252" t="str">
        <f ca="1">IF(ISERROR(OFFSET(Data!$A$1,MATCH($D257,Data!$CG:$CG,0)-1,MATCH($E257&amp;"/"&amp;O$1,Data!$1:$1,0)-1))=TRUE,"",IF(OFFSET(Data!$A$1,MATCH($D257,Data!$CG:$CG,0)-1,MATCH($E257&amp;"/"&amp;O$1,Data!$1:$1,0)-1)=0,"",OFFSET(Data!$A$1,MATCH($D257,Data!$CG:$CG,0)-1,MATCH($E257&amp;"/"&amp;O$1,Data!$1:$1,0)-1)))</f>
        <v/>
      </c>
      <c r="P257" s="252" t="str">
        <f ca="1">IF(ISERROR(OFFSET(Data!$A$1,MATCH($D257,Data!$CG:$CG,0)-1,MATCH($E257&amp;"/"&amp;P$1,Data!$1:$1,0)-1))=TRUE,"",IF(OFFSET(Data!$A$1,MATCH($D257,Data!$CG:$CG,0)-1,MATCH($E257&amp;"/"&amp;P$1,Data!$1:$1,0)-1)=0,"",OFFSET(Data!$A$1,MATCH($D257,Data!$CG:$CG,0)-1,MATCH($E257&amp;"/"&amp;P$1,Data!$1:$1,0)-1)))</f>
        <v/>
      </c>
      <c r="Q257" s="252" t="str">
        <f ca="1">IF(ISERROR(OFFSET(Data!$A$1,MATCH($D257,Data!$CG:$CG,0)-1,MATCH($E257&amp;"/"&amp;Q$1,Data!$1:$1,0)-1))=TRUE,"",IF(OFFSET(Data!$A$1,MATCH($D257,Data!$CG:$CG,0)-1,MATCH($E257&amp;"/"&amp;Q$1,Data!$1:$1,0)-1)=0,"",OFFSET(Data!$A$1,MATCH($D257,Data!$CG:$CG,0)-1,MATCH($E257&amp;"/"&amp;Q$1,Data!$1:$1,0)-1)))</f>
        <v/>
      </c>
      <c r="R257" s="252" t="str">
        <f ca="1">IF(ISERROR(OFFSET(Data!$A$1,MATCH($D257,Data!$CG:$CG,0)-1,MATCH($E257&amp;"/"&amp;R$1,Data!$1:$1,0)-1))=TRUE,"",IF(OFFSET(Data!$A$1,MATCH($D257,Data!$CG:$CG,0)-1,MATCH($E257&amp;"/"&amp;R$1,Data!$1:$1,0)-1)=0,"",OFFSET(Data!$A$1,MATCH($D257,Data!$CG:$CG,0)-1,MATCH($E257&amp;"/"&amp;R$1,Data!$1:$1,0)-1)))</f>
        <v/>
      </c>
      <c r="S257" s="252" t="str">
        <f ca="1">IF(ISERROR(OFFSET(Data!$A$1,MATCH($D257,Data!$CG:$CG,0)-1,MATCH($E257&amp;"/"&amp;S$1,Data!$1:$1,0)-1))=TRUE,"",IF(OFFSET(Data!$A$1,MATCH($D257,Data!$CG:$CG,0)-1,MATCH($E257&amp;"/"&amp;S$1,Data!$1:$1,0)-1)=0,"",OFFSET(Data!$A$1,MATCH($D257,Data!$CG:$CG,0)-1,MATCH($E257&amp;"/"&amp;S$1,Data!$1:$1,0)-1)))</f>
        <v/>
      </c>
      <c r="T257" s="252" t="str">
        <f ca="1">IF(ISERROR(OFFSET(Data!$A$1,MATCH($D257,Data!$CG:$CG,0)-1,MATCH($E257&amp;"/"&amp;T$1,Data!$1:$1,0)-1))=TRUE,"",IF(OFFSET(Data!$A$1,MATCH($D257,Data!$CG:$CG,0)-1,MATCH($E257&amp;"/"&amp;T$1,Data!$1:$1,0)-1)=0,"",OFFSET(Data!$A$1,MATCH($D257,Data!$CG:$CG,0)-1,MATCH($E257&amp;"/"&amp;T$1,Data!$1:$1,0)-1)))</f>
        <v/>
      </c>
      <c r="U257" s="252" t="str">
        <f ca="1">IF(ISERROR(OFFSET(Data!$A$1,MATCH($D257,Data!$CG:$CG,0)-1,MATCH($E257&amp;"/"&amp;U$1,Data!$1:$1,0)-1))=TRUE,"",IF(OFFSET(Data!$A$1,MATCH($D257,Data!$CG:$CG,0)-1,MATCH($E257&amp;"/"&amp;U$1,Data!$1:$1,0)-1)=0,"",OFFSET(Data!$A$1,MATCH($D257,Data!$CG:$CG,0)-1,MATCH($E257&amp;"/"&amp;U$1,Data!$1:$1,0)-1)))</f>
        <v/>
      </c>
      <c r="V257" s="252" t="str">
        <f ca="1">IF(ISERROR(OFFSET(Data!$A$1,MATCH($D257,Data!$CG:$CG,0)-1,MATCH($E257&amp;"/"&amp;V$1,Data!$1:$1,0)-1))=TRUE,"",IF(OFFSET(Data!$A$1,MATCH($D257,Data!$CG:$CG,0)-1,MATCH($E257&amp;"/"&amp;V$1,Data!$1:$1,0)-1)=0,"",OFFSET(Data!$A$1,MATCH($D257,Data!$CG:$CG,0)-1,MATCH($E257&amp;"/"&amp;V$1,Data!$1:$1,0)-1)))</f>
        <v/>
      </c>
      <c r="W257" s="269" t="str">
        <f ca="1">IF(ISERROR(OFFSET(Data!$A$1,MATCH($D257,Data!$CG:$CG,0)-1,MATCH($E257&amp;"/"&amp;W$1,Data!$1:$1,0)-1))=TRUE,"",IF(OFFSET(Data!$A$1,MATCH($D257,Data!$CG:$CG,0)-1,MATCH($E257&amp;"/"&amp;W$1,Data!$1:$1,0)-1)=0,"",OFFSET(Data!$A$1,MATCH($D257,Data!$CG:$CG,0)-1,MATCH($E257&amp;"/"&amp;W$1,Data!$1:$1,0)-1)))</f>
        <v/>
      </c>
      <c r="X257" s="252" t="str">
        <f ca="1">IF(ISERROR(OFFSET(Data!$A$1,MATCH($D257,Data!$CG:$CG,0)-1,MATCH($E257&amp;"/"&amp;X$1,Data!$1:$1,0)-1))=TRUE,"",IF(OFFSET(Data!$A$1,MATCH($D257,Data!$CG:$CG,0)-1,MATCH($E257&amp;"/"&amp;X$1,Data!$1:$1,0)-1)=0,"",OFFSET(Data!$A$1,MATCH($D257,Data!$CG:$CG,0)-1,MATCH($E257&amp;"/"&amp;X$1,Data!$1:$1,0)-1)))</f>
        <v/>
      </c>
      <c r="Y257" s="252" t="str">
        <f ca="1">IF(ISERROR(OFFSET(Data!$A$1,MATCH($D257,Data!$CG:$CG,0)-1,MATCH($E257&amp;"/"&amp;Y$1,Data!$1:$1,0)-1))=TRUE,"",IF(OFFSET(Data!$A$1,MATCH($D257,Data!$CG:$CG,0)-1,MATCH($E257&amp;"/"&amp;Y$1,Data!$1:$1,0)-1)=0,"",OFFSET(Data!$A$1,MATCH($D257,Data!$CG:$CG,0)-1,MATCH($E257&amp;"/"&amp;Y$1,Data!$1:$1,0)-1)))</f>
        <v/>
      </c>
      <c r="Z257" s="252" t="str">
        <f ca="1">IF(ISERROR(OFFSET(Data!$A$1,MATCH($D257,Data!$CG:$CG,0)-1,MATCH($E257&amp;"/"&amp;Z$1,Data!$1:$1,0)-1))=TRUE,"",IF(OFFSET(Data!$A$1,MATCH($D257,Data!$CG:$CG,0)-1,MATCH($E257&amp;"/"&amp;Z$1,Data!$1:$1,0)-1)=0,"",OFFSET(Data!$A$1,MATCH($D257,Data!$CG:$CG,0)-1,MATCH($E257&amp;"/"&amp;Z$1,Data!$1:$1,0)-1)))</f>
        <v/>
      </c>
      <c r="AA257" s="252" t="str">
        <f ca="1">IF(ISERROR(OFFSET(Data!$A$1,MATCH($D257,Data!$CG:$CG,0)-1,MATCH($E257&amp;"/"&amp;AA$1,Data!$1:$1,0)-1))=TRUE,"",IF(OFFSET(Data!$A$1,MATCH($D257,Data!$CG:$CG,0)-1,MATCH($E257&amp;"/"&amp;AA$1,Data!$1:$1,0)-1)=0,"",OFFSET(Data!$A$1,MATCH($D257,Data!$CG:$CG,0)-1,MATCH($E257&amp;"/"&amp;AA$1,Data!$1:$1,0)-1)))</f>
        <v/>
      </c>
      <c r="AB257" s="252" t="str">
        <f ca="1">IF(ISERROR(OFFSET(Data!$A$1,MATCH($D257,Data!$CG:$CG,0)-1,MATCH($E257&amp;"/"&amp;AB$1,Data!$1:$1,0)-1))=TRUE,"",IF(OFFSET(Data!$A$1,MATCH($D257,Data!$CG:$CG,0)-1,MATCH($E257&amp;"/"&amp;AB$1,Data!$1:$1,0)-1)=0,"",OFFSET(Data!$A$1,MATCH($D257,Data!$CG:$CG,0)-1,MATCH($E257&amp;"/"&amp;AB$1,Data!$1:$1,0)-1)))</f>
        <v/>
      </c>
      <c r="AC257" s="252" t="str">
        <f ca="1">IF(ISERROR(OFFSET(Data!$A$1,MATCH($D257,Data!$CG:$CG,0)-1,MATCH($E257&amp;"/"&amp;AC$1,Data!$1:$1,0)-1))=TRUE,"",IF(OFFSET(Data!$A$1,MATCH($D257,Data!$CG:$CG,0)-1,MATCH($E257&amp;"/"&amp;AC$1,Data!$1:$1,0)-1)=0,"",OFFSET(Data!$A$1,MATCH($D257,Data!$CG:$CG,0)-1,MATCH($E257&amp;"/"&amp;AC$1,Data!$1:$1,0)-1)))</f>
        <v/>
      </c>
      <c r="AD257" s="252" t="str">
        <f ca="1">IF(ISERROR(OFFSET(Data!$A$1,MATCH($D257,Data!$CG:$CG,0)-1,MATCH($E257&amp;"/"&amp;AD$1,Data!$1:$1,0)-1))=TRUE,"",IF(OFFSET(Data!$A$1,MATCH($D257,Data!$CG:$CG,0)-1,MATCH($E257&amp;"/"&amp;AD$1,Data!$1:$1,0)-1)=0,"",OFFSET(Data!$A$1,MATCH($D257,Data!$CG:$CG,0)-1,MATCH($E257&amp;"/"&amp;AD$1,Data!$1:$1,0)-1)))</f>
        <v/>
      </c>
      <c r="AE257" s="252" t="str">
        <f ca="1">IF(ISERROR(OFFSET(Data!$A$1,MATCH($D257,Data!$CG:$CG,0)-1,MATCH($E257&amp;"/"&amp;AE$1,Data!$1:$1,0)-1))=TRUE,"",IF(OFFSET(Data!$A$1,MATCH($D257,Data!$CG:$CG,0)-1,MATCH($E257&amp;"/"&amp;AE$1,Data!$1:$1,0)-1)=0,"",OFFSET(Data!$A$1,MATCH($D257,Data!$CG:$CG,0)-1,MATCH($E257&amp;"/"&amp;AE$1,Data!$1:$1,0)-1)))</f>
        <v/>
      </c>
      <c r="AF257" s="253" t="str">
        <f ca="1">IF(ISERROR(OFFSET(Data!$A$1,MATCH($D257,Data!$CG:$CG,0)-1,MATCH($E257&amp;"/"&amp;AF$1,Data!$1:$1,0)-1))=TRUE,"",IF(OFFSET(Data!$A$1,MATCH($D257,Data!$CG:$CG,0)-1,MATCH($E257&amp;"/"&amp;AF$1,Data!$1:$1,0)-1)=0,"",OFFSET(Data!$A$1,MATCH($D257,Data!$CG:$CG,0)-1,MATCH($E257&amp;"/"&amp;AF$1,Data!$1:$1,0)-1)))</f>
        <v/>
      </c>
      <c r="AG257" s="212">
        <f t="shared" ca="1" si="8"/>
        <v>0</v>
      </c>
      <c r="AH257" s="213">
        <f ca="1">SUM(AG254:AG257)</f>
        <v>0</v>
      </c>
    </row>
    <row r="258" spans="1:34" ht="15.75" hidden="1" customHeight="1" thickBot="1" x14ac:dyDescent="0.3">
      <c r="A258" s="447"/>
      <c r="B258" s="450"/>
      <c r="C258" s="453"/>
      <c r="D258" s="30" t="e">
        <f>IF(C258&lt;&gt;"",C258,D257)</f>
        <v>#N/A</v>
      </c>
      <c r="E258" s="31" t="s">
        <v>25</v>
      </c>
      <c r="F258" s="255" t="str">
        <f ca="1">IF(ISERROR(OFFSET(Data!$A$1,MATCH($D258,Data!$CG:$CG,0)-1,MATCH($E258&amp;"/"&amp;F$1,Data!$1:$1,0)-1))=TRUE,"",IF(OFFSET(Data!$A$1,MATCH($D258,Data!$CG:$CG,0)-1,MATCH($E258&amp;"/"&amp;F$1,Data!$1:$1,0)-1)=0,"",OFFSET(Data!$A$1,MATCH($D258,Data!$CG:$CG,0)-1,MATCH($E258&amp;"/"&amp;F$1,Data!$1:$1,0)-1)))</f>
        <v/>
      </c>
      <c r="G258" s="256" t="str">
        <f ca="1">IF(ISERROR(OFFSET(Data!$A$1,MATCH($D258,Data!$CG:$CG,0)-1,MATCH($E258&amp;"/"&amp;G$1,Data!$1:$1,0)-1))=TRUE,"",IF(OFFSET(Data!$A$1,MATCH($D258,Data!$CG:$CG,0)-1,MATCH($E258&amp;"/"&amp;G$1,Data!$1:$1,0)-1)=0,"",OFFSET(Data!$A$1,MATCH($D258,Data!$CG:$CG,0)-1,MATCH($E258&amp;"/"&amp;G$1,Data!$1:$1,0)-1)))</f>
        <v/>
      </c>
      <c r="H258" s="256" t="str">
        <f ca="1">IF(ISERROR(OFFSET(Data!$A$1,MATCH($D258,Data!$CG:$CG,0)-1,MATCH($E258&amp;"/"&amp;H$1,Data!$1:$1,0)-1))=TRUE,"",IF(OFFSET(Data!$A$1,MATCH($D258,Data!$CG:$CG,0)-1,MATCH($E258&amp;"/"&amp;H$1,Data!$1:$1,0)-1)=0,"",OFFSET(Data!$A$1,MATCH($D258,Data!$CG:$CG,0)-1,MATCH($E258&amp;"/"&amp;H$1,Data!$1:$1,0)-1)))</f>
        <v/>
      </c>
      <c r="I258" s="256" t="str">
        <f ca="1">IF(ISERROR(OFFSET(Data!$A$1,MATCH($D258,Data!$CG:$CG,0)-1,MATCH($E258&amp;"/"&amp;I$1,Data!$1:$1,0)-1))=TRUE,"",IF(OFFSET(Data!$A$1,MATCH($D258,Data!$CG:$CG,0)-1,MATCH($E258&amp;"/"&amp;I$1,Data!$1:$1,0)-1)=0,"",OFFSET(Data!$A$1,MATCH($D258,Data!$CG:$CG,0)-1,MATCH($E258&amp;"/"&amp;I$1,Data!$1:$1,0)-1)))</f>
        <v/>
      </c>
      <c r="J258" s="256" t="str">
        <f ca="1">IF(ISERROR(OFFSET(Data!$A$1,MATCH($D258,Data!$CG:$CG,0)-1,MATCH($E258&amp;"/"&amp;J$1,Data!$1:$1,0)-1))=TRUE,"",IF(OFFSET(Data!$A$1,MATCH($D258,Data!$CG:$CG,0)-1,MATCH($E258&amp;"/"&amp;J$1,Data!$1:$1,0)-1)=0,"",OFFSET(Data!$A$1,MATCH($D258,Data!$CG:$CG,0)-1,MATCH($E258&amp;"/"&amp;J$1,Data!$1:$1,0)-1)))</f>
        <v/>
      </c>
      <c r="K258" s="256" t="str">
        <f ca="1">IF(ISERROR(OFFSET(Data!$A$1,MATCH($D258,Data!$CG:$CG,0)-1,MATCH($E258&amp;"/"&amp;K$1,Data!$1:$1,0)-1))=TRUE,"",IF(OFFSET(Data!$A$1,MATCH($D258,Data!$CG:$CG,0)-1,MATCH($E258&amp;"/"&amp;K$1,Data!$1:$1,0)-1)=0,"",OFFSET(Data!$A$1,MATCH($D258,Data!$CG:$CG,0)-1,MATCH($E258&amp;"/"&amp;K$1,Data!$1:$1,0)-1)))</f>
        <v/>
      </c>
      <c r="L258" s="256" t="str">
        <f ca="1">IF(ISERROR(OFFSET(Data!$A$1,MATCH($D258,Data!$CG:$CG,0)-1,MATCH($E258&amp;"/"&amp;L$1,Data!$1:$1,0)-1))=TRUE,"",IF(OFFSET(Data!$A$1,MATCH($D258,Data!$CG:$CG,0)-1,MATCH($E258&amp;"/"&amp;L$1,Data!$1:$1,0)-1)=0,"",OFFSET(Data!$A$1,MATCH($D258,Data!$CG:$CG,0)-1,MATCH($E258&amp;"/"&amp;L$1,Data!$1:$1,0)-1)))</f>
        <v/>
      </c>
      <c r="M258" s="256" t="str">
        <f ca="1">IF(ISERROR(OFFSET(Data!$A$1,MATCH($D258,Data!$CG:$CG,0)-1,MATCH($E258&amp;"/"&amp;M$1,Data!$1:$1,0)-1))=TRUE,"",IF(OFFSET(Data!$A$1,MATCH($D258,Data!$CG:$CG,0)-1,MATCH($E258&amp;"/"&amp;M$1,Data!$1:$1,0)-1)=0,"",OFFSET(Data!$A$1,MATCH($D258,Data!$CG:$CG,0)-1,MATCH($E258&amp;"/"&amp;M$1,Data!$1:$1,0)-1)))</f>
        <v/>
      </c>
      <c r="N258" s="256" t="str">
        <f ca="1">IF(ISERROR(OFFSET(Data!$A$1,MATCH($D258,Data!$CG:$CG,0)-1,MATCH($E258&amp;"/"&amp;N$1,Data!$1:$1,0)-1))=TRUE,"",IF(OFFSET(Data!$A$1,MATCH($D258,Data!$CG:$CG,0)-1,MATCH($E258&amp;"/"&amp;N$1,Data!$1:$1,0)-1)=0,"",OFFSET(Data!$A$1,MATCH($D258,Data!$CG:$CG,0)-1,MATCH($E258&amp;"/"&amp;N$1,Data!$1:$1,0)-1)))</f>
        <v/>
      </c>
      <c r="O258" s="256" t="str">
        <f ca="1">IF(ISERROR(OFFSET(Data!$A$1,MATCH($D258,Data!$CG:$CG,0)-1,MATCH($E258&amp;"/"&amp;O$1,Data!$1:$1,0)-1))=TRUE,"",IF(OFFSET(Data!$A$1,MATCH($D258,Data!$CG:$CG,0)-1,MATCH($E258&amp;"/"&amp;O$1,Data!$1:$1,0)-1)=0,"",OFFSET(Data!$A$1,MATCH($D258,Data!$CG:$CG,0)-1,MATCH($E258&amp;"/"&amp;O$1,Data!$1:$1,0)-1)))</f>
        <v/>
      </c>
      <c r="P258" s="256" t="str">
        <f ca="1">IF(ISERROR(OFFSET(Data!$A$1,MATCH($D258,Data!$CG:$CG,0)-1,MATCH($E258&amp;"/"&amp;P$1,Data!$1:$1,0)-1))=TRUE,"",IF(OFFSET(Data!$A$1,MATCH($D258,Data!$CG:$CG,0)-1,MATCH($E258&amp;"/"&amp;P$1,Data!$1:$1,0)-1)=0,"",OFFSET(Data!$A$1,MATCH($D258,Data!$CG:$CG,0)-1,MATCH($E258&amp;"/"&amp;P$1,Data!$1:$1,0)-1)))</f>
        <v/>
      </c>
      <c r="Q258" s="256" t="str">
        <f ca="1">IF(ISERROR(OFFSET(Data!$A$1,MATCH($D258,Data!$CG:$CG,0)-1,MATCH($E258&amp;"/"&amp;Q$1,Data!$1:$1,0)-1))=TRUE,"",IF(OFFSET(Data!$A$1,MATCH($D258,Data!$CG:$CG,0)-1,MATCH($E258&amp;"/"&amp;Q$1,Data!$1:$1,0)-1)=0,"",OFFSET(Data!$A$1,MATCH($D258,Data!$CG:$CG,0)-1,MATCH($E258&amp;"/"&amp;Q$1,Data!$1:$1,0)-1)))</f>
        <v/>
      </c>
      <c r="R258" s="256" t="str">
        <f ca="1">IF(ISERROR(OFFSET(Data!$A$1,MATCH($D258,Data!$CG:$CG,0)-1,MATCH($E258&amp;"/"&amp;R$1,Data!$1:$1,0)-1))=TRUE,"",IF(OFFSET(Data!$A$1,MATCH($D258,Data!$CG:$CG,0)-1,MATCH($E258&amp;"/"&amp;R$1,Data!$1:$1,0)-1)=0,"",OFFSET(Data!$A$1,MATCH($D258,Data!$CG:$CG,0)-1,MATCH($E258&amp;"/"&amp;R$1,Data!$1:$1,0)-1)))</f>
        <v/>
      </c>
      <c r="S258" s="256" t="str">
        <f ca="1">IF(ISERROR(OFFSET(Data!$A$1,MATCH($D258,Data!$CG:$CG,0)-1,MATCH($E258&amp;"/"&amp;S$1,Data!$1:$1,0)-1))=TRUE,"",IF(OFFSET(Data!$A$1,MATCH($D258,Data!$CG:$CG,0)-1,MATCH($E258&amp;"/"&amp;S$1,Data!$1:$1,0)-1)=0,"",OFFSET(Data!$A$1,MATCH($D258,Data!$CG:$CG,0)-1,MATCH($E258&amp;"/"&amp;S$1,Data!$1:$1,0)-1)))</f>
        <v/>
      </c>
      <c r="T258" s="256" t="str">
        <f ca="1">IF(ISERROR(OFFSET(Data!$A$1,MATCH($D258,Data!$CG:$CG,0)-1,MATCH($E258&amp;"/"&amp;T$1,Data!$1:$1,0)-1))=TRUE,"",IF(OFFSET(Data!$A$1,MATCH($D258,Data!$CG:$CG,0)-1,MATCH($E258&amp;"/"&amp;T$1,Data!$1:$1,0)-1)=0,"",OFFSET(Data!$A$1,MATCH($D258,Data!$CG:$CG,0)-1,MATCH($E258&amp;"/"&amp;T$1,Data!$1:$1,0)-1)))</f>
        <v/>
      </c>
      <c r="U258" s="256" t="str">
        <f ca="1">IF(ISERROR(OFFSET(Data!$A$1,MATCH($D258,Data!$CG:$CG,0)-1,MATCH($E258&amp;"/"&amp;U$1,Data!$1:$1,0)-1))=TRUE,"",IF(OFFSET(Data!$A$1,MATCH($D258,Data!$CG:$CG,0)-1,MATCH($E258&amp;"/"&amp;U$1,Data!$1:$1,0)-1)=0,"",OFFSET(Data!$A$1,MATCH($D258,Data!$CG:$CG,0)-1,MATCH($E258&amp;"/"&amp;U$1,Data!$1:$1,0)-1)))</f>
        <v/>
      </c>
      <c r="V258" s="256" t="str">
        <f ca="1">IF(ISERROR(OFFSET(Data!$A$1,MATCH($D258,Data!$CG:$CG,0)-1,MATCH($E258&amp;"/"&amp;V$1,Data!$1:$1,0)-1))=TRUE,"",IF(OFFSET(Data!$A$1,MATCH($D258,Data!$CG:$CG,0)-1,MATCH($E258&amp;"/"&amp;V$1,Data!$1:$1,0)-1)=0,"",OFFSET(Data!$A$1,MATCH($D258,Data!$CG:$CG,0)-1,MATCH($E258&amp;"/"&amp;V$1,Data!$1:$1,0)-1)))</f>
        <v/>
      </c>
      <c r="W258" s="257" t="str">
        <f ca="1">IF(ISERROR(OFFSET(Data!$A$1,MATCH($D258,Data!$CG:$CG,0)-1,MATCH($E258&amp;"/"&amp;W$1,Data!$1:$1,0)-1))=TRUE,"",IF(OFFSET(Data!$A$1,MATCH($D258,Data!$CG:$CG,0)-1,MATCH($E258&amp;"/"&amp;W$1,Data!$1:$1,0)-1)=0,"",OFFSET(Data!$A$1,MATCH($D258,Data!$CG:$CG,0)-1,MATCH($E258&amp;"/"&amp;W$1,Data!$1:$1,0)-1)))</f>
        <v/>
      </c>
      <c r="X258" s="256" t="str">
        <f ca="1">IF(ISERROR(OFFSET(Data!$A$1,MATCH($D258,Data!$CG:$CG,0)-1,MATCH($E258&amp;"/"&amp;X$1,Data!$1:$1,0)-1))=TRUE,"",IF(OFFSET(Data!$A$1,MATCH($D258,Data!$CG:$CG,0)-1,MATCH($E258&amp;"/"&amp;X$1,Data!$1:$1,0)-1)=0,"",OFFSET(Data!$A$1,MATCH($D258,Data!$CG:$CG,0)-1,MATCH($E258&amp;"/"&amp;X$1,Data!$1:$1,0)-1)))</f>
        <v/>
      </c>
      <c r="Y258" s="256" t="str">
        <f ca="1">IF(ISERROR(OFFSET(Data!$A$1,MATCH($D258,Data!$CG:$CG,0)-1,MATCH($E258&amp;"/"&amp;Y$1,Data!$1:$1,0)-1))=TRUE,"",IF(OFFSET(Data!$A$1,MATCH($D258,Data!$CG:$CG,0)-1,MATCH($E258&amp;"/"&amp;Y$1,Data!$1:$1,0)-1)=0,"",OFFSET(Data!$A$1,MATCH($D258,Data!$CG:$CG,0)-1,MATCH($E258&amp;"/"&amp;Y$1,Data!$1:$1,0)-1)))</f>
        <v/>
      </c>
      <c r="Z258" s="256" t="str">
        <f ca="1">IF(ISERROR(OFFSET(Data!$A$1,MATCH($D258,Data!$CG:$CG,0)-1,MATCH($E258&amp;"/"&amp;Z$1,Data!$1:$1,0)-1))=TRUE,"",IF(OFFSET(Data!$A$1,MATCH($D258,Data!$CG:$CG,0)-1,MATCH($E258&amp;"/"&amp;Z$1,Data!$1:$1,0)-1)=0,"",OFFSET(Data!$A$1,MATCH($D258,Data!$CG:$CG,0)-1,MATCH($E258&amp;"/"&amp;Z$1,Data!$1:$1,0)-1)))</f>
        <v/>
      </c>
      <c r="AA258" s="256" t="str">
        <f ca="1">IF(ISERROR(OFFSET(Data!$A$1,MATCH($D258,Data!$CG:$CG,0)-1,MATCH($E258&amp;"/"&amp;AA$1,Data!$1:$1,0)-1))=TRUE,"",IF(OFFSET(Data!$A$1,MATCH($D258,Data!$CG:$CG,0)-1,MATCH($E258&amp;"/"&amp;AA$1,Data!$1:$1,0)-1)=0,"",OFFSET(Data!$A$1,MATCH($D258,Data!$CG:$CG,0)-1,MATCH($E258&amp;"/"&amp;AA$1,Data!$1:$1,0)-1)))</f>
        <v/>
      </c>
      <c r="AB258" s="256" t="str">
        <f ca="1">IF(ISERROR(OFFSET(Data!$A$1,MATCH($D258,Data!$CG:$CG,0)-1,MATCH($E258&amp;"/"&amp;AB$1,Data!$1:$1,0)-1))=TRUE,"",IF(OFFSET(Data!$A$1,MATCH($D258,Data!$CG:$CG,0)-1,MATCH($E258&amp;"/"&amp;AB$1,Data!$1:$1,0)-1)=0,"",OFFSET(Data!$A$1,MATCH($D258,Data!$CG:$CG,0)-1,MATCH($E258&amp;"/"&amp;AB$1,Data!$1:$1,0)-1)))</f>
        <v/>
      </c>
      <c r="AC258" s="256" t="str">
        <f ca="1">IF(ISERROR(OFFSET(Data!$A$1,MATCH($D258,Data!$CG:$CG,0)-1,MATCH($E258&amp;"/"&amp;AC$1,Data!$1:$1,0)-1))=TRUE,"",IF(OFFSET(Data!$A$1,MATCH($D258,Data!$CG:$CG,0)-1,MATCH($E258&amp;"/"&amp;AC$1,Data!$1:$1,0)-1)=0,"",OFFSET(Data!$A$1,MATCH($D258,Data!$CG:$CG,0)-1,MATCH($E258&amp;"/"&amp;AC$1,Data!$1:$1,0)-1)))</f>
        <v/>
      </c>
      <c r="AD258" s="256" t="str">
        <f ca="1">IF(ISERROR(OFFSET(Data!$A$1,MATCH($D258,Data!$CG:$CG,0)-1,MATCH($E258&amp;"/"&amp;AD$1,Data!$1:$1,0)-1))=TRUE,"",IF(OFFSET(Data!$A$1,MATCH($D258,Data!$CG:$CG,0)-1,MATCH($E258&amp;"/"&amp;AD$1,Data!$1:$1,0)-1)=0,"",OFFSET(Data!$A$1,MATCH($D258,Data!$CG:$CG,0)-1,MATCH($E258&amp;"/"&amp;AD$1,Data!$1:$1,0)-1)))</f>
        <v/>
      </c>
      <c r="AE258" s="256" t="str">
        <f ca="1">IF(ISERROR(OFFSET(Data!$A$1,MATCH($D258,Data!$CG:$CG,0)-1,MATCH($E258&amp;"/"&amp;AE$1,Data!$1:$1,0)-1))=TRUE,"",IF(OFFSET(Data!$A$1,MATCH($D258,Data!$CG:$CG,0)-1,MATCH($E258&amp;"/"&amp;AE$1,Data!$1:$1,0)-1)=0,"",OFFSET(Data!$A$1,MATCH($D258,Data!$CG:$CG,0)-1,MATCH($E258&amp;"/"&amp;AE$1,Data!$1:$1,0)-1)))</f>
        <v/>
      </c>
      <c r="AF258" s="258" t="str">
        <f ca="1">IF(ISERROR(OFFSET(Data!$A$1,MATCH($D258,Data!$CG:$CG,0)-1,MATCH($E258&amp;"/"&amp;AF$1,Data!$1:$1,0)-1))=TRUE,"",IF(OFFSET(Data!$A$1,MATCH($D258,Data!$CG:$CG,0)-1,MATCH($E258&amp;"/"&amp;AF$1,Data!$1:$1,0)-1)=0,"",OFFSET(Data!$A$1,MATCH($D258,Data!$CG:$CG,0)-1,MATCH($E258&amp;"/"&amp;AF$1,Data!$1:$1,0)-1)))</f>
        <v/>
      </c>
      <c r="AG258" s="214">
        <f t="shared" ca="1" si="8"/>
        <v>0</v>
      </c>
      <c r="AH258" s="215">
        <f ca="1">SUM(AG254:AG258)</f>
        <v>0</v>
      </c>
    </row>
    <row r="259" spans="1:34" ht="15" hidden="1" customHeight="1" x14ac:dyDescent="0.25">
      <c r="A259" s="445">
        <v>51</v>
      </c>
      <c r="B259" s="448" t="e">
        <f>INDEX(Data!CI:CI,MATCH("W"&amp;A259,Data!A:A,0))</f>
        <v>#N/A</v>
      </c>
      <c r="C259" s="451" t="e">
        <f>INDEX(Data!CG:CG,MATCH("W"&amp;A259,Data!A:A,0))</f>
        <v>#N/A</v>
      </c>
      <c r="D259" s="26" t="e">
        <f>IF(C259&lt;&gt;"",C259,#REF!)</f>
        <v>#N/A</v>
      </c>
      <c r="E259" s="27" t="s">
        <v>21</v>
      </c>
      <c r="F259" s="271" t="str">
        <f ca="1">IF(ISERROR(OFFSET(Data!$A$1,MATCH($D259,Data!$CG:$CG,0)-1,MATCH($E259&amp;"/"&amp;F$1,Data!$1:$1,0)-1))=TRUE,"",IF(OFFSET(Data!$A$1,MATCH($D259,Data!$CG:$CG,0)-1,MATCH($E259&amp;"/"&amp;F$1,Data!$1:$1,0)-1)=0,"",OFFSET(Data!$A$1,MATCH($D259,Data!$CG:$CG,0)-1,MATCH($E259&amp;"/"&amp;F$1,Data!$1:$1,0)-1)))</f>
        <v/>
      </c>
      <c r="G259" s="250" t="str">
        <f ca="1">IF(ISERROR(OFFSET(Data!$A$1,MATCH($D259,Data!$CG:$CG,0)-1,MATCH($E259&amp;"/"&amp;G$1,Data!$1:$1,0)-1))=TRUE,"",IF(OFFSET(Data!$A$1,MATCH($D259,Data!$CG:$CG,0)-1,MATCH($E259&amp;"/"&amp;G$1,Data!$1:$1,0)-1)=0,"",OFFSET(Data!$A$1,MATCH($D259,Data!$CG:$CG,0)-1,MATCH($E259&amp;"/"&amp;G$1,Data!$1:$1,0)-1)))</f>
        <v/>
      </c>
      <c r="H259" s="250" t="str">
        <f ca="1">IF(ISERROR(OFFSET(Data!$A$1,MATCH($D259,Data!$CG:$CG,0)-1,MATCH($E259&amp;"/"&amp;H$1,Data!$1:$1,0)-1))=TRUE,"",IF(OFFSET(Data!$A$1,MATCH($D259,Data!$CG:$CG,0)-1,MATCH($E259&amp;"/"&amp;H$1,Data!$1:$1,0)-1)=0,"",OFFSET(Data!$A$1,MATCH($D259,Data!$CG:$CG,0)-1,MATCH($E259&amp;"/"&amp;H$1,Data!$1:$1,0)-1)))</f>
        <v/>
      </c>
      <c r="I259" s="250" t="str">
        <f ca="1">IF(ISERROR(OFFSET(Data!$A$1,MATCH($D259,Data!$CG:$CG,0)-1,MATCH($E259&amp;"/"&amp;I$1,Data!$1:$1,0)-1))=TRUE,"",IF(OFFSET(Data!$A$1,MATCH($D259,Data!$CG:$CG,0)-1,MATCH($E259&amp;"/"&amp;I$1,Data!$1:$1,0)-1)=0,"",OFFSET(Data!$A$1,MATCH($D259,Data!$CG:$CG,0)-1,MATCH($E259&amp;"/"&amp;I$1,Data!$1:$1,0)-1)))</f>
        <v/>
      </c>
      <c r="J259" s="250" t="str">
        <f ca="1">IF(ISERROR(OFFSET(Data!$A$1,MATCH($D259,Data!$CG:$CG,0)-1,MATCH($E259&amp;"/"&amp;J$1,Data!$1:$1,0)-1))=TRUE,"",IF(OFFSET(Data!$A$1,MATCH($D259,Data!$CG:$CG,0)-1,MATCH($E259&amp;"/"&amp;J$1,Data!$1:$1,0)-1)=0,"",OFFSET(Data!$A$1,MATCH($D259,Data!$CG:$CG,0)-1,MATCH($E259&amp;"/"&amp;J$1,Data!$1:$1,0)-1)))</f>
        <v/>
      </c>
      <c r="K259" s="250" t="str">
        <f ca="1">IF(ISERROR(OFFSET(Data!$A$1,MATCH($D259,Data!$CG:$CG,0)-1,MATCH($E259&amp;"/"&amp;K$1,Data!$1:$1,0)-1))=TRUE,"",IF(OFFSET(Data!$A$1,MATCH($D259,Data!$CG:$CG,0)-1,MATCH($E259&amp;"/"&amp;K$1,Data!$1:$1,0)-1)=0,"",OFFSET(Data!$A$1,MATCH($D259,Data!$CG:$CG,0)-1,MATCH($E259&amp;"/"&amp;K$1,Data!$1:$1,0)-1)))</f>
        <v/>
      </c>
      <c r="L259" s="250" t="str">
        <f ca="1">IF(ISERROR(OFFSET(Data!$A$1,MATCH($D259,Data!$CG:$CG,0)-1,MATCH($E259&amp;"/"&amp;L$1,Data!$1:$1,0)-1))=TRUE,"",IF(OFFSET(Data!$A$1,MATCH($D259,Data!$CG:$CG,0)-1,MATCH($E259&amp;"/"&amp;L$1,Data!$1:$1,0)-1)=0,"",OFFSET(Data!$A$1,MATCH($D259,Data!$CG:$CG,0)-1,MATCH($E259&amp;"/"&amp;L$1,Data!$1:$1,0)-1)))</f>
        <v/>
      </c>
      <c r="M259" s="250" t="str">
        <f ca="1">IF(ISERROR(OFFSET(Data!$A$1,MATCH($D259,Data!$CG:$CG,0)-1,MATCH($E259&amp;"/"&amp;M$1,Data!$1:$1,0)-1))=TRUE,"",IF(OFFSET(Data!$A$1,MATCH($D259,Data!$CG:$CG,0)-1,MATCH($E259&amp;"/"&amp;M$1,Data!$1:$1,0)-1)=0,"",OFFSET(Data!$A$1,MATCH($D259,Data!$CG:$CG,0)-1,MATCH($E259&amp;"/"&amp;M$1,Data!$1:$1,0)-1)))</f>
        <v/>
      </c>
      <c r="N259" s="250" t="str">
        <f ca="1">IF(ISERROR(OFFSET(Data!$A$1,MATCH($D259,Data!$CG:$CG,0)-1,MATCH($E259&amp;"/"&amp;N$1,Data!$1:$1,0)-1))=TRUE,"",IF(OFFSET(Data!$A$1,MATCH($D259,Data!$CG:$CG,0)-1,MATCH($E259&amp;"/"&amp;N$1,Data!$1:$1,0)-1)=0,"",OFFSET(Data!$A$1,MATCH($D259,Data!$CG:$CG,0)-1,MATCH($E259&amp;"/"&amp;N$1,Data!$1:$1,0)-1)))</f>
        <v/>
      </c>
      <c r="O259" s="250" t="str">
        <f ca="1">IF(ISERROR(OFFSET(Data!$A$1,MATCH($D259,Data!$CG:$CG,0)-1,MATCH($E259&amp;"/"&amp;O$1,Data!$1:$1,0)-1))=TRUE,"",IF(OFFSET(Data!$A$1,MATCH($D259,Data!$CG:$CG,0)-1,MATCH($E259&amp;"/"&amp;O$1,Data!$1:$1,0)-1)=0,"",OFFSET(Data!$A$1,MATCH($D259,Data!$CG:$CG,0)-1,MATCH($E259&amp;"/"&amp;O$1,Data!$1:$1,0)-1)))</f>
        <v/>
      </c>
      <c r="P259" s="250" t="str">
        <f ca="1">IF(ISERROR(OFFSET(Data!$A$1,MATCH($D259,Data!$CG:$CG,0)-1,MATCH($E259&amp;"/"&amp;P$1,Data!$1:$1,0)-1))=TRUE,"",IF(OFFSET(Data!$A$1,MATCH($D259,Data!$CG:$CG,0)-1,MATCH($E259&amp;"/"&amp;P$1,Data!$1:$1,0)-1)=0,"",OFFSET(Data!$A$1,MATCH($D259,Data!$CG:$CG,0)-1,MATCH($E259&amp;"/"&amp;P$1,Data!$1:$1,0)-1)))</f>
        <v/>
      </c>
      <c r="Q259" s="250" t="str">
        <f ca="1">IF(ISERROR(OFFSET(Data!$A$1,MATCH($D259,Data!$CG:$CG,0)-1,MATCH($E259&amp;"/"&amp;Q$1,Data!$1:$1,0)-1))=TRUE,"",IF(OFFSET(Data!$A$1,MATCH($D259,Data!$CG:$CG,0)-1,MATCH($E259&amp;"/"&amp;Q$1,Data!$1:$1,0)-1)=0,"",OFFSET(Data!$A$1,MATCH($D259,Data!$CG:$CG,0)-1,MATCH($E259&amp;"/"&amp;Q$1,Data!$1:$1,0)-1)))</f>
        <v/>
      </c>
      <c r="R259" s="250" t="str">
        <f ca="1">IF(ISERROR(OFFSET(Data!$A$1,MATCH($D259,Data!$CG:$CG,0)-1,MATCH($E259&amp;"/"&amp;R$1,Data!$1:$1,0)-1))=TRUE,"",IF(OFFSET(Data!$A$1,MATCH($D259,Data!$CG:$CG,0)-1,MATCH($E259&amp;"/"&amp;R$1,Data!$1:$1,0)-1)=0,"",OFFSET(Data!$A$1,MATCH($D259,Data!$CG:$CG,0)-1,MATCH($E259&amp;"/"&amp;R$1,Data!$1:$1,0)-1)))</f>
        <v/>
      </c>
      <c r="S259" s="250" t="str">
        <f ca="1">IF(ISERROR(OFFSET(Data!$A$1,MATCH($D259,Data!$CG:$CG,0)-1,MATCH($E259&amp;"/"&amp;S$1,Data!$1:$1,0)-1))=TRUE,"",IF(OFFSET(Data!$A$1,MATCH($D259,Data!$CG:$CG,0)-1,MATCH($E259&amp;"/"&amp;S$1,Data!$1:$1,0)-1)=0,"",OFFSET(Data!$A$1,MATCH($D259,Data!$CG:$CG,0)-1,MATCH($E259&amp;"/"&amp;S$1,Data!$1:$1,0)-1)))</f>
        <v/>
      </c>
      <c r="T259" s="250" t="str">
        <f ca="1">IF(ISERROR(OFFSET(Data!$A$1,MATCH($D259,Data!$CG:$CG,0)-1,MATCH($E259&amp;"/"&amp;T$1,Data!$1:$1,0)-1))=TRUE,"",IF(OFFSET(Data!$A$1,MATCH($D259,Data!$CG:$CG,0)-1,MATCH($E259&amp;"/"&amp;T$1,Data!$1:$1,0)-1)=0,"",OFFSET(Data!$A$1,MATCH($D259,Data!$CG:$CG,0)-1,MATCH($E259&amp;"/"&amp;T$1,Data!$1:$1,0)-1)))</f>
        <v/>
      </c>
      <c r="U259" s="250" t="str">
        <f ca="1">IF(ISERROR(OFFSET(Data!$A$1,MATCH($D259,Data!$CG:$CG,0)-1,MATCH($E259&amp;"/"&amp;U$1,Data!$1:$1,0)-1))=TRUE,"",IF(OFFSET(Data!$A$1,MATCH($D259,Data!$CG:$CG,0)-1,MATCH($E259&amp;"/"&amp;U$1,Data!$1:$1,0)-1)=0,"",OFFSET(Data!$A$1,MATCH($D259,Data!$CG:$CG,0)-1,MATCH($E259&amp;"/"&amp;U$1,Data!$1:$1,0)-1)))</f>
        <v/>
      </c>
      <c r="V259" s="250" t="str">
        <f ca="1">IF(ISERROR(OFFSET(Data!$A$1,MATCH($D259,Data!$CG:$CG,0)-1,MATCH($E259&amp;"/"&amp;V$1,Data!$1:$1,0)-1))=TRUE,"",IF(OFFSET(Data!$A$1,MATCH($D259,Data!$CG:$CG,0)-1,MATCH($E259&amp;"/"&amp;V$1,Data!$1:$1,0)-1)=0,"",OFFSET(Data!$A$1,MATCH($D259,Data!$CG:$CG,0)-1,MATCH($E259&amp;"/"&amp;V$1,Data!$1:$1,0)-1)))</f>
        <v/>
      </c>
      <c r="W259" s="272" t="str">
        <f ca="1">IF(ISERROR(OFFSET(Data!$A$1,MATCH($D259,Data!$CG:$CG,0)-1,MATCH($E259&amp;"/"&amp;W$1,Data!$1:$1,0)-1))=TRUE,"",IF(OFFSET(Data!$A$1,MATCH($D259,Data!$CG:$CG,0)-1,MATCH($E259&amp;"/"&amp;W$1,Data!$1:$1,0)-1)=0,"",OFFSET(Data!$A$1,MATCH($D259,Data!$CG:$CG,0)-1,MATCH($E259&amp;"/"&amp;W$1,Data!$1:$1,0)-1)))</f>
        <v/>
      </c>
      <c r="X259" s="250" t="str">
        <f ca="1">IF(ISERROR(OFFSET(Data!$A$1,MATCH($D259,Data!$CG:$CG,0)-1,MATCH($E259&amp;"/"&amp;X$1,Data!$1:$1,0)-1))=TRUE,"",IF(OFFSET(Data!$A$1,MATCH($D259,Data!$CG:$CG,0)-1,MATCH($E259&amp;"/"&amp;X$1,Data!$1:$1,0)-1)=0,"",OFFSET(Data!$A$1,MATCH($D259,Data!$CG:$CG,0)-1,MATCH($E259&amp;"/"&amp;X$1,Data!$1:$1,0)-1)))</f>
        <v/>
      </c>
      <c r="Y259" s="250" t="str">
        <f ca="1">IF(ISERROR(OFFSET(Data!$A$1,MATCH($D259,Data!$CG:$CG,0)-1,MATCH($E259&amp;"/"&amp;Y$1,Data!$1:$1,0)-1))=TRUE,"",IF(OFFSET(Data!$A$1,MATCH($D259,Data!$CG:$CG,0)-1,MATCH($E259&amp;"/"&amp;Y$1,Data!$1:$1,0)-1)=0,"",OFFSET(Data!$A$1,MATCH($D259,Data!$CG:$CG,0)-1,MATCH($E259&amp;"/"&amp;Y$1,Data!$1:$1,0)-1)))</f>
        <v/>
      </c>
      <c r="Z259" s="250" t="str">
        <f ca="1">IF(ISERROR(OFFSET(Data!$A$1,MATCH($D259,Data!$CG:$CG,0)-1,MATCH($E259&amp;"/"&amp;Z$1,Data!$1:$1,0)-1))=TRUE,"",IF(OFFSET(Data!$A$1,MATCH($D259,Data!$CG:$CG,0)-1,MATCH($E259&amp;"/"&amp;Z$1,Data!$1:$1,0)-1)=0,"",OFFSET(Data!$A$1,MATCH($D259,Data!$CG:$CG,0)-1,MATCH($E259&amp;"/"&amp;Z$1,Data!$1:$1,0)-1)))</f>
        <v/>
      </c>
      <c r="AA259" s="250" t="str">
        <f ca="1">IF(ISERROR(OFFSET(Data!$A$1,MATCH($D259,Data!$CG:$CG,0)-1,MATCH($E259&amp;"/"&amp;AA$1,Data!$1:$1,0)-1))=TRUE,"",IF(OFFSET(Data!$A$1,MATCH($D259,Data!$CG:$CG,0)-1,MATCH($E259&amp;"/"&amp;AA$1,Data!$1:$1,0)-1)=0,"",OFFSET(Data!$A$1,MATCH($D259,Data!$CG:$CG,0)-1,MATCH($E259&amp;"/"&amp;AA$1,Data!$1:$1,0)-1)))</f>
        <v/>
      </c>
      <c r="AB259" s="250" t="str">
        <f ca="1">IF(ISERROR(OFFSET(Data!$A$1,MATCH($D259,Data!$CG:$CG,0)-1,MATCH($E259&amp;"/"&amp;AB$1,Data!$1:$1,0)-1))=TRUE,"",IF(OFFSET(Data!$A$1,MATCH($D259,Data!$CG:$CG,0)-1,MATCH($E259&amp;"/"&amp;AB$1,Data!$1:$1,0)-1)=0,"",OFFSET(Data!$A$1,MATCH($D259,Data!$CG:$CG,0)-1,MATCH($E259&amp;"/"&amp;AB$1,Data!$1:$1,0)-1)))</f>
        <v/>
      </c>
      <c r="AC259" s="250" t="str">
        <f ca="1">IF(ISERROR(OFFSET(Data!$A$1,MATCH($D259,Data!$CG:$CG,0)-1,MATCH($E259&amp;"/"&amp;AC$1,Data!$1:$1,0)-1))=TRUE,"",IF(OFFSET(Data!$A$1,MATCH($D259,Data!$CG:$CG,0)-1,MATCH($E259&amp;"/"&amp;AC$1,Data!$1:$1,0)-1)=0,"",OFFSET(Data!$A$1,MATCH($D259,Data!$CG:$CG,0)-1,MATCH($E259&amp;"/"&amp;AC$1,Data!$1:$1,0)-1)))</f>
        <v/>
      </c>
      <c r="AD259" s="250" t="str">
        <f ca="1">IF(ISERROR(OFFSET(Data!$A$1,MATCH($D259,Data!$CG:$CG,0)-1,MATCH($E259&amp;"/"&amp;AD$1,Data!$1:$1,0)-1))=TRUE,"",IF(OFFSET(Data!$A$1,MATCH($D259,Data!$CG:$CG,0)-1,MATCH($E259&amp;"/"&amp;AD$1,Data!$1:$1,0)-1)=0,"",OFFSET(Data!$A$1,MATCH($D259,Data!$CG:$CG,0)-1,MATCH($E259&amp;"/"&amp;AD$1,Data!$1:$1,0)-1)))</f>
        <v/>
      </c>
      <c r="AE259" s="250" t="str">
        <f ca="1">IF(ISERROR(OFFSET(Data!$A$1,MATCH($D259,Data!$CG:$CG,0)-1,MATCH($E259&amp;"/"&amp;AE$1,Data!$1:$1,0)-1))=TRUE,"",IF(OFFSET(Data!$A$1,MATCH($D259,Data!$CG:$CG,0)-1,MATCH($E259&amp;"/"&amp;AE$1,Data!$1:$1,0)-1)=0,"",OFFSET(Data!$A$1,MATCH($D259,Data!$CG:$CG,0)-1,MATCH($E259&amp;"/"&amp;AE$1,Data!$1:$1,0)-1)))</f>
        <v/>
      </c>
      <c r="AF259" s="251" t="str">
        <f ca="1">IF(ISERROR(OFFSET(Data!$A$1,MATCH($D259,Data!$CG:$CG,0)-1,MATCH($E259&amp;"/"&amp;AF$1,Data!$1:$1,0)-1))=TRUE,"",IF(OFFSET(Data!$A$1,MATCH($D259,Data!$CG:$CG,0)-1,MATCH($E259&amp;"/"&amp;AF$1,Data!$1:$1,0)-1)=0,"",OFFSET(Data!$A$1,MATCH($D259,Data!$CG:$CG,0)-1,MATCH($E259&amp;"/"&amp;AF$1,Data!$1:$1,0)-1)))</f>
        <v/>
      </c>
      <c r="AG259" s="210">
        <f t="shared" ca="1" si="8"/>
        <v>0</v>
      </c>
      <c r="AH259" s="211">
        <f ca="1">AG259</f>
        <v>0</v>
      </c>
    </row>
    <row r="260" spans="1:34" ht="15" hidden="1" customHeight="1" thickBot="1" x14ac:dyDescent="0.3">
      <c r="A260" s="446"/>
      <c r="B260" s="449"/>
      <c r="C260" s="452"/>
      <c r="D260" s="28" t="e">
        <f>IF(C260&lt;&gt;"",C260,D259)</f>
        <v>#N/A</v>
      </c>
      <c r="E260" s="29" t="s">
        <v>22</v>
      </c>
      <c r="F260" s="254" t="str">
        <f ca="1">IF(ISERROR(OFFSET(Data!$A$1,MATCH($D260,Data!$CG:$CG,0)-1,MATCH($E260&amp;"/"&amp;F$1,Data!$1:$1,0)-1))=TRUE,"",IF(OFFSET(Data!$A$1,MATCH($D260,Data!$CG:$CG,0)-1,MATCH($E260&amp;"/"&amp;F$1,Data!$1:$1,0)-1)=0,"",OFFSET(Data!$A$1,MATCH($D260,Data!$CG:$CG,0)-1,MATCH($E260&amp;"/"&amp;F$1,Data!$1:$1,0)-1)))</f>
        <v/>
      </c>
      <c r="G260" s="252" t="str">
        <f ca="1">IF(ISERROR(OFFSET(Data!$A$1,MATCH($D260,Data!$CG:$CG,0)-1,MATCH($E260&amp;"/"&amp;G$1,Data!$1:$1,0)-1))=TRUE,"",IF(OFFSET(Data!$A$1,MATCH($D260,Data!$CG:$CG,0)-1,MATCH($E260&amp;"/"&amp;G$1,Data!$1:$1,0)-1)=0,"",OFFSET(Data!$A$1,MATCH($D260,Data!$CG:$CG,0)-1,MATCH($E260&amp;"/"&amp;G$1,Data!$1:$1,0)-1)))</f>
        <v/>
      </c>
      <c r="H260" s="252" t="str">
        <f ca="1">IF(ISERROR(OFFSET(Data!$A$1,MATCH($D260,Data!$CG:$CG,0)-1,MATCH($E260&amp;"/"&amp;H$1,Data!$1:$1,0)-1))=TRUE,"",IF(OFFSET(Data!$A$1,MATCH($D260,Data!$CG:$CG,0)-1,MATCH($E260&amp;"/"&amp;H$1,Data!$1:$1,0)-1)=0,"",OFFSET(Data!$A$1,MATCH($D260,Data!$CG:$CG,0)-1,MATCH($E260&amp;"/"&amp;H$1,Data!$1:$1,0)-1)))</f>
        <v/>
      </c>
      <c r="I260" s="252" t="str">
        <f ca="1">IF(ISERROR(OFFSET(Data!$A$1,MATCH($D260,Data!$CG:$CG,0)-1,MATCH($E260&amp;"/"&amp;I$1,Data!$1:$1,0)-1))=TRUE,"",IF(OFFSET(Data!$A$1,MATCH($D260,Data!$CG:$CG,0)-1,MATCH($E260&amp;"/"&amp;I$1,Data!$1:$1,0)-1)=0,"",OFFSET(Data!$A$1,MATCH($D260,Data!$CG:$CG,0)-1,MATCH($E260&amp;"/"&amp;I$1,Data!$1:$1,0)-1)))</f>
        <v/>
      </c>
      <c r="J260" s="252" t="str">
        <f ca="1">IF(ISERROR(OFFSET(Data!$A$1,MATCH($D260,Data!$CG:$CG,0)-1,MATCH($E260&amp;"/"&amp;J$1,Data!$1:$1,0)-1))=TRUE,"",IF(OFFSET(Data!$A$1,MATCH($D260,Data!$CG:$CG,0)-1,MATCH($E260&amp;"/"&amp;J$1,Data!$1:$1,0)-1)=0,"",OFFSET(Data!$A$1,MATCH($D260,Data!$CG:$CG,0)-1,MATCH($E260&amp;"/"&amp;J$1,Data!$1:$1,0)-1)))</f>
        <v/>
      </c>
      <c r="K260" s="252" t="str">
        <f ca="1">IF(ISERROR(OFFSET(Data!$A$1,MATCH($D260,Data!$CG:$CG,0)-1,MATCH($E260&amp;"/"&amp;K$1,Data!$1:$1,0)-1))=TRUE,"",IF(OFFSET(Data!$A$1,MATCH($D260,Data!$CG:$CG,0)-1,MATCH($E260&amp;"/"&amp;K$1,Data!$1:$1,0)-1)=0,"",OFFSET(Data!$A$1,MATCH($D260,Data!$CG:$CG,0)-1,MATCH($E260&amp;"/"&amp;K$1,Data!$1:$1,0)-1)))</f>
        <v/>
      </c>
      <c r="L260" s="252" t="str">
        <f ca="1">IF(ISERROR(OFFSET(Data!$A$1,MATCH($D260,Data!$CG:$CG,0)-1,MATCH($E260&amp;"/"&amp;L$1,Data!$1:$1,0)-1))=TRUE,"",IF(OFFSET(Data!$A$1,MATCH($D260,Data!$CG:$CG,0)-1,MATCH($E260&amp;"/"&amp;L$1,Data!$1:$1,0)-1)=0,"",OFFSET(Data!$A$1,MATCH($D260,Data!$CG:$CG,0)-1,MATCH($E260&amp;"/"&amp;L$1,Data!$1:$1,0)-1)))</f>
        <v/>
      </c>
      <c r="M260" s="252" t="str">
        <f ca="1">IF(ISERROR(OFFSET(Data!$A$1,MATCH($D260,Data!$CG:$CG,0)-1,MATCH($E260&amp;"/"&amp;M$1,Data!$1:$1,0)-1))=TRUE,"",IF(OFFSET(Data!$A$1,MATCH($D260,Data!$CG:$CG,0)-1,MATCH($E260&amp;"/"&amp;M$1,Data!$1:$1,0)-1)=0,"",OFFSET(Data!$A$1,MATCH($D260,Data!$CG:$CG,0)-1,MATCH($E260&amp;"/"&amp;M$1,Data!$1:$1,0)-1)))</f>
        <v/>
      </c>
      <c r="N260" s="252" t="str">
        <f ca="1">IF(ISERROR(OFFSET(Data!$A$1,MATCH($D260,Data!$CG:$CG,0)-1,MATCH($E260&amp;"/"&amp;N$1,Data!$1:$1,0)-1))=TRUE,"",IF(OFFSET(Data!$A$1,MATCH($D260,Data!$CG:$CG,0)-1,MATCH($E260&amp;"/"&amp;N$1,Data!$1:$1,0)-1)=0,"",OFFSET(Data!$A$1,MATCH($D260,Data!$CG:$CG,0)-1,MATCH($E260&amp;"/"&amp;N$1,Data!$1:$1,0)-1)))</f>
        <v/>
      </c>
      <c r="O260" s="252" t="str">
        <f ca="1">IF(ISERROR(OFFSET(Data!$A$1,MATCH($D260,Data!$CG:$CG,0)-1,MATCH($E260&amp;"/"&amp;O$1,Data!$1:$1,0)-1))=TRUE,"",IF(OFFSET(Data!$A$1,MATCH($D260,Data!$CG:$CG,0)-1,MATCH($E260&amp;"/"&amp;O$1,Data!$1:$1,0)-1)=0,"",OFFSET(Data!$A$1,MATCH($D260,Data!$CG:$CG,0)-1,MATCH($E260&amp;"/"&amp;O$1,Data!$1:$1,0)-1)))</f>
        <v/>
      </c>
      <c r="P260" s="252" t="str">
        <f ca="1">IF(ISERROR(OFFSET(Data!$A$1,MATCH($D260,Data!$CG:$CG,0)-1,MATCH($E260&amp;"/"&amp;P$1,Data!$1:$1,0)-1))=TRUE,"",IF(OFFSET(Data!$A$1,MATCH($D260,Data!$CG:$CG,0)-1,MATCH($E260&amp;"/"&amp;P$1,Data!$1:$1,0)-1)=0,"",OFFSET(Data!$A$1,MATCH($D260,Data!$CG:$CG,0)-1,MATCH($E260&amp;"/"&amp;P$1,Data!$1:$1,0)-1)))</f>
        <v/>
      </c>
      <c r="Q260" s="252" t="str">
        <f ca="1">IF(ISERROR(OFFSET(Data!$A$1,MATCH($D260,Data!$CG:$CG,0)-1,MATCH($E260&amp;"/"&amp;Q$1,Data!$1:$1,0)-1))=TRUE,"",IF(OFFSET(Data!$A$1,MATCH($D260,Data!$CG:$CG,0)-1,MATCH($E260&amp;"/"&amp;Q$1,Data!$1:$1,0)-1)=0,"",OFFSET(Data!$A$1,MATCH($D260,Data!$CG:$CG,0)-1,MATCH($E260&amp;"/"&amp;Q$1,Data!$1:$1,0)-1)))</f>
        <v/>
      </c>
      <c r="R260" s="252" t="str">
        <f ca="1">IF(ISERROR(OFFSET(Data!$A$1,MATCH($D260,Data!$CG:$CG,0)-1,MATCH($E260&amp;"/"&amp;R$1,Data!$1:$1,0)-1))=TRUE,"",IF(OFFSET(Data!$A$1,MATCH($D260,Data!$CG:$CG,0)-1,MATCH($E260&amp;"/"&amp;R$1,Data!$1:$1,0)-1)=0,"",OFFSET(Data!$A$1,MATCH($D260,Data!$CG:$CG,0)-1,MATCH($E260&amp;"/"&amp;R$1,Data!$1:$1,0)-1)))</f>
        <v/>
      </c>
      <c r="S260" s="252" t="str">
        <f ca="1">IF(ISERROR(OFFSET(Data!$A$1,MATCH($D260,Data!$CG:$CG,0)-1,MATCH($E260&amp;"/"&amp;S$1,Data!$1:$1,0)-1))=TRUE,"",IF(OFFSET(Data!$A$1,MATCH($D260,Data!$CG:$CG,0)-1,MATCH($E260&amp;"/"&amp;S$1,Data!$1:$1,0)-1)=0,"",OFFSET(Data!$A$1,MATCH($D260,Data!$CG:$CG,0)-1,MATCH($E260&amp;"/"&amp;S$1,Data!$1:$1,0)-1)))</f>
        <v/>
      </c>
      <c r="T260" s="252" t="str">
        <f ca="1">IF(ISERROR(OFFSET(Data!$A$1,MATCH($D260,Data!$CG:$CG,0)-1,MATCH($E260&amp;"/"&amp;T$1,Data!$1:$1,0)-1))=TRUE,"",IF(OFFSET(Data!$A$1,MATCH($D260,Data!$CG:$CG,0)-1,MATCH($E260&amp;"/"&amp;T$1,Data!$1:$1,0)-1)=0,"",OFFSET(Data!$A$1,MATCH($D260,Data!$CG:$CG,0)-1,MATCH($E260&amp;"/"&amp;T$1,Data!$1:$1,0)-1)))</f>
        <v/>
      </c>
      <c r="U260" s="252" t="str">
        <f ca="1">IF(ISERROR(OFFSET(Data!$A$1,MATCH($D260,Data!$CG:$CG,0)-1,MATCH($E260&amp;"/"&amp;U$1,Data!$1:$1,0)-1))=TRUE,"",IF(OFFSET(Data!$A$1,MATCH($D260,Data!$CG:$CG,0)-1,MATCH($E260&amp;"/"&amp;U$1,Data!$1:$1,0)-1)=0,"",OFFSET(Data!$A$1,MATCH($D260,Data!$CG:$CG,0)-1,MATCH($E260&amp;"/"&amp;U$1,Data!$1:$1,0)-1)))</f>
        <v/>
      </c>
      <c r="V260" s="252" t="str">
        <f ca="1">IF(ISERROR(OFFSET(Data!$A$1,MATCH($D260,Data!$CG:$CG,0)-1,MATCH($E260&amp;"/"&amp;V$1,Data!$1:$1,0)-1))=TRUE,"",IF(OFFSET(Data!$A$1,MATCH($D260,Data!$CG:$CG,0)-1,MATCH($E260&amp;"/"&amp;V$1,Data!$1:$1,0)-1)=0,"",OFFSET(Data!$A$1,MATCH($D260,Data!$CG:$CG,0)-1,MATCH($E260&amp;"/"&amp;V$1,Data!$1:$1,0)-1)))</f>
        <v/>
      </c>
      <c r="W260" s="269" t="str">
        <f ca="1">IF(ISERROR(OFFSET(Data!$A$1,MATCH($D260,Data!$CG:$CG,0)-1,MATCH($E260&amp;"/"&amp;W$1,Data!$1:$1,0)-1))=TRUE,"",IF(OFFSET(Data!$A$1,MATCH($D260,Data!$CG:$CG,0)-1,MATCH($E260&amp;"/"&amp;W$1,Data!$1:$1,0)-1)=0,"",OFFSET(Data!$A$1,MATCH($D260,Data!$CG:$CG,0)-1,MATCH($E260&amp;"/"&amp;W$1,Data!$1:$1,0)-1)))</f>
        <v/>
      </c>
      <c r="X260" s="252" t="str">
        <f ca="1">IF(ISERROR(OFFSET(Data!$A$1,MATCH($D260,Data!$CG:$CG,0)-1,MATCH($E260&amp;"/"&amp;X$1,Data!$1:$1,0)-1))=TRUE,"",IF(OFFSET(Data!$A$1,MATCH($D260,Data!$CG:$CG,0)-1,MATCH($E260&amp;"/"&amp;X$1,Data!$1:$1,0)-1)=0,"",OFFSET(Data!$A$1,MATCH($D260,Data!$CG:$CG,0)-1,MATCH($E260&amp;"/"&amp;X$1,Data!$1:$1,0)-1)))</f>
        <v/>
      </c>
      <c r="Y260" s="252" t="str">
        <f ca="1">IF(ISERROR(OFFSET(Data!$A$1,MATCH($D260,Data!$CG:$CG,0)-1,MATCH($E260&amp;"/"&amp;Y$1,Data!$1:$1,0)-1))=TRUE,"",IF(OFFSET(Data!$A$1,MATCH($D260,Data!$CG:$CG,0)-1,MATCH($E260&amp;"/"&amp;Y$1,Data!$1:$1,0)-1)=0,"",OFFSET(Data!$A$1,MATCH($D260,Data!$CG:$CG,0)-1,MATCH($E260&amp;"/"&amp;Y$1,Data!$1:$1,0)-1)))</f>
        <v/>
      </c>
      <c r="Z260" s="252" t="str">
        <f ca="1">IF(ISERROR(OFFSET(Data!$A$1,MATCH($D260,Data!$CG:$CG,0)-1,MATCH($E260&amp;"/"&amp;Z$1,Data!$1:$1,0)-1))=TRUE,"",IF(OFFSET(Data!$A$1,MATCH($D260,Data!$CG:$CG,0)-1,MATCH($E260&amp;"/"&amp;Z$1,Data!$1:$1,0)-1)=0,"",OFFSET(Data!$A$1,MATCH($D260,Data!$CG:$CG,0)-1,MATCH($E260&amp;"/"&amp;Z$1,Data!$1:$1,0)-1)))</f>
        <v/>
      </c>
      <c r="AA260" s="252" t="str">
        <f ca="1">IF(ISERROR(OFFSET(Data!$A$1,MATCH($D260,Data!$CG:$CG,0)-1,MATCH($E260&amp;"/"&amp;AA$1,Data!$1:$1,0)-1))=TRUE,"",IF(OFFSET(Data!$A$1,MATCH($D260,Data!$CG:$CG,0)-1,MATCH($E260&amp;"/"&amp;AA$1,Data!$1:$1,0)-1)=0,"",OFFSET(Data!$A$1,MATCH($D260,Data!$CG:$CG,0)-1,MATCH($E260&amp;"/"&amp;AA$1,Data!$1:$1,0)-1)))</f>
        <v/>
      </c>
      <c r="AB260" s="252" t="str">
        <f ca="1">IF(ISERROR(OFFSET(Data!$A$1,MATCH($D260,Data!$CG:$CG,0)-1,MATCH($E260&amp;"/"&amp;AB$1,Data!$1:$1,0)-1))=TRUE,"",IF(OFFSET(Data!$A$1,MATCH($D260,Data!$CG:$CG,0)-1,MATCH($E260&amp;"/"&amp;AB$1,Data!$1:$1,0)-1)=0,"",OFFSET(Data!$A$1,MATCH($D260,Data!$CG:$CG,0)-1,MATCH($E260&amp;"/"&amp;AB$1,Data!$1:$1,0)-1)))</f>
        <v/>
      </c>
      <c r="AC260" s="252" t="str">
        <f ca="1">IF(ISERROR(OFFSET(Data!$A$1,MATCH($D260,Data!$CG:$CG,0)-1,MATCH($E260&amp;"/"&amp;AC$1,Data!$1:$1,0)-1))=TRUE,"",IF(OFFSET(Data!$A$1,MATCH($D260,Data!$CG:$CG,0)-1,MATCH($E260&amp;"/"&amp;AC$1,Data!$1:$1,0)-1)=0,"",OFFSET(Data!$A$1,MATCH($D260,Data!$CG:$CG,0)-1,MATCH($E260&amp;"/"&amp;AC$1,Data!$1:$1,0)-1)))</f>
        <v/>
      </c>
      <c r="AD260" s="252" t="str">
        <f ca="1">IF(ISERROR(OFFSET(Data!$A$1,MATCH($D260,Data!$CG:$CG,0)-1,MATCH($E260&amp;"/"&amp;AD$1,Data!$1:$1,0)-1))=TRUE,"",IF(OFFSET(Data!$A$1,MATCH($D260,Data!$CG:$CG,0)-1,MATCH($E260&amp;"/"&amp;AD$1,Data!$1:$1,0)-1)=0,"",OFFSET(Data!$A$1,MATCH($D260,Data!$CG:$CG,0)-1,MATCH($E260&amp;"/"&amp;AD$1,Data!$1:$1,0)-1)))</f>
        <v/>
      </c>
      <c r="AE260" s="252" t="str">
        <f ca="1">IF(ISERROR(OFFSET(Data!$A$1,MATCH($D260,Data!$CG:$CG,0)-1,MATCH($E260&amp;"/"&amp;AE$1,Data!$1:$1,0)-1))=TRUE,"",IF(OFFSET(Data!$A$1,MATCH($D260,Data!$CG:$CG,0)-1,MATCH($E260&amp;"/"&amp;AE$1,Data!$1:$1,0)-1)=0,"",OFFSET(Data!$A$1,MATCH($D260,Data!$CG:$CG,0)-1,MATCH($E260&amp;"/"&amp;AE$1,Data!$1:$1,0)-1)))</f>
        <v/>
      </c>
      <c r="AF260" s="253" t="str">
        <f ca="1">IF(ISERROR(OFFSET(Data!$A$1,MATCH($D260,Data!$CG:$CG,0)-1,MATCH($E260&amp;"/"&amp;AF$1,Data!$1:$1,0)-1))=TRUE,"",IF(OFFSET(Data!$A$1,MATCH($D260,Data!$CG:$CG,0)-1,MATCH($E260&amp;"/"&amp;AF$1,Data!$1:$1,0)-1)=0,"",OFFSET(Data!$A$1,MATCH($D260,Data!$CG:$CG,0)-1,MATCH($E260&amp;"/"&amp;AF$1,Data!$1:$1,0)-1)))</f>
        <v/>
      </c>
      <c r="AG260" s="212">
        <f t="shared" ca="1" si="8"/>
        <v>0</v>
      </c>
      <c r="AH260" s="213">
        <f ca="1">SUM(AG259:AG260)</f>
        <v>0</v>
      </c>
    </row>
    <row r="261" spans="1:34" ht="15" hidden="1" customHeight="1" x14ac:dyDescent="0.25">
      <c r="A261" s="446"/>
      <c r="B261" s="449"/>
      <c r="C261" s="452"/>
      <c r="D261" s="28" t="e">
        <f>IF(C261&lt;&gt;"",C261,D260)</f>
        <v>#N/A</v>
      </c>
      <c r="E261" s="29" t="s">
        <v>23</v>
      </c>
      <c r="F261" s="254" t="str">
        <f ca="1">IF(ISERROR(OFFSET(Data!$A$1,MATCH($D261,Data!$CG:$CG,0)-1,MATCH($E261&amp;"/"&amp;F$1,Data!$1:$1,0)-1))=TRUE,"",IF(OFFSET(Data!$A$1,MATCH($D261,Data!$CG:$CG,0)-1,MATCH($E261&amp;"/"&amp;F$1,Data!$1:$1,0)-1)=0,"",OFFSET(Data!$A$1,MATCH($D261,Data!$CG:$CG,0)-1,MATCH($E261&amp;"/"&amp;F$1,Data!$1:$1,0)-1)))</f>
        <v/>
      </c>
      <c r="G261" s="252" t="str">
        <f ca="1">IF(ISERROR(OFFSET(Data!$A$1,MATCH($D261,Data!$CG:$CG,0)-1,MATCH($E261&amp;"/"&amp;G$1,Data!$1:$1,0)-1))=TRUE,"",IF(OFFSET(Data!$A$1,MATCH($D261,Data!$CG:$CG,0)-1,MATCH($E261&amp;"/"&amp;G$1,Data!$1:$1,0)-1)=0,"",OFFSET(Data!$A$1,MATCH($D261,Data!$CG:$CG,0)-1,MATCH($E261&amp;"/"&amp;G$1,Data!$1:$1,0)-1)))</f>
        <v/>
      </c>
      <c r="H261" s="252" t="str">
        <f ca="1">IF(ISERROR(OFFSET(Data!$A$1,MATCH($D261,Data!$CG:$CG,0)-1,MATCH($E261&amp;"/"&amp;H$1,Data!$1:$1,0)-1))=TRUE,"",IF(OFFSET(Data!$A$1,MATCH($D261,Data!$CG:$CG,0)-1,MATCH($E261&amp;"/"&amp;H$1,Data!$1:$1,0)-1)=0,"",OFFSET(Data!$A$1,MATCH($D261,Data!$CG:$CG,0)-1,MATCH($E261&amp;"/"&amp;H$1,Data!$1:$1,0)-1)))</f>
        <v/>
      </c>
      <c r="I261" s="252" t="str">
        <f ca="1">IF(ISERROR(OFFSET(Data!$A$1,MATCH($D261,Data!$CG:$CG,0)-1,MATCH($E261&amp;"/"&amp;I$1,Data!$1:$1,0)-1))=TRUE,"",IF(OFFSET(Data!$A$1,MATCH($D261,Data!$CG:$CG,0)-1,MATCH($E261&amp;"/"&amp;I$1,Data!$1:$1,0)-1)=0,"",OFFSET(Data!$A$1,MATCH($D261,Data!$CG:$CG,0)-1,MATCH($E261&amp;"/"&amp;I$1,Data!$1:$1,0)-1)))</f>
        <v/>
      </c>
      <c r="J261" s="252" t="str">
        <f ca="1">IF(ISERROR(OFFSET(Data!$A$1,MATCH($D261,Data!$CG:$CG,0)-1,MATCH($E261&amp;"/"&amp;J$1,Data!$1:$1,0)-1))=TRUE,"",IF(OFFSET(Data!$A$1,MATCH($D261,Data!$CG:$CG,0)-1,MATCH($E261&amp;"/"&amp;J$1,Data!$1:$1,0)-1)=0,"",OFFSET(Data!$A$1,MATCH($D261,Data!$CG:$CG,0)-1,MATCH($E261&amp;"/"&amp;J$1,Data!$1:$1,0)-1)))</f>
        <v/>
      </c>
      <c r="K261" s="252" t="str">
        <f ca="1">IF(ISERROR(OFFSET(Data!$A$1,MATCH($D261,Data!$CG:$CG,0)-1,MATCH($E261&amp;"/"&amp;K$1,Data!$1:$1,0)-1))=TRUE,"",IF(OFFSET(Data!$A$1,MATCH($D261,Data!$CG:$CG,0)-1,MATCH($E261&amp;"/"&amp;K$1,Data!$1:$1,0)-1)=0,"",OFFSET(Data!$A$1,MATCH($D261,Data!$CG:$CG,0)-1,MATCH($E261&amp;"/"&amp;K$1,Data!$1:$1,0)-1)))</f>
        <v/>
      </c>
      <c r="L261" s="252" t="str">
        <f ca="1">IF(ISERROR(OFFSET(Data!$A$1,MATCH($D261,Data!$CG:$CG,0)-1,MATCH($E261&amp;"/"&amp;L$1,Data!$1:$1,0)-1))=TRUE,"",IF(OFFSET(Data!$A$1,MATCH($D261,Data!$CG:$CG,0)-1,MATCH($E261&amp;"/"&amp;L$1,Data!$1:$1,0)-1)=0,"",OFFSET(Data!$A$1,MATCH($D261,Data!$CG:$CG,0)-1,MATCH($E261&amp;"/"&amp;L$1,Data!$1:$1,0)-1)))</f>
        <v/>
      </c>
      <c r="M261" s="252" t="str">
        <f ca="1">IF(ISERROR(OFFSET(Data!$A$1,MATCH($D261,Data!$CG:$CG,0)-1,MATCH($E261&amp;"/"&amp;M$1,Data!$1:$1,0)-1))=TRUE,"",IF(OFFSET(Data!$A$1,MATCH($D261,Data!$CG:$CG,0)-1,MATCH($E261&amp;"/"&amp;M$1,Data!$1:$1,0)-1)=0,"",OFFSET(Data!$A$1,MATCH($D261,Data!$CG:$CG,0)-1,MATCH($E261&amp;"/"&amp;M$1,Data!$1:$1,0)-1)))</f>
        <v/>
      </c>
      <c r="N261" s="252" t="str">
        <f ca="1">IF(ISERROR(OFFSET(Data!$A$1,MATCH($D261,Data!$CG:$CG,0)-1,MATCH($E261&amp;"/"&amp;N$1,Data!$1:$1,0)-1))=TRUE,"",IF(OFFSET(Data!$A$1,MATCH($D261,Data!$CG:$CG,0)-1,MATCH($E261&amp;"/"&amp;N$1,Data!$1:$1,0)-1)=0,"",OFFSET(Data!$A$1,MATCH($D261,Data!$CG:$CG,0)-1,MATCH($E261&amp;"/"&amp;N$1,Data!$1:$1,0)-1)))</f>
        <v/>
      </c>
      <c r="O261" s="252" t="str">
        <f ca="1">IF(ISERROR(OFFSET(Data!$A$1,MATCH($D261,Data!$CG:$CG,0)-1,MATCH($E261&amp;"/"&amp;O$1,Data!$1:$1,0)-1))=TRUE,"",IF(OFFSET(Data!$A$1,MATCH($D261,Data!$CG:$CG,0)-1,MATCH($E261&amp;"/"&amp;O$1,Data!$1:$1,0)-1)=0,"",OFFSET(Data!$A$1,MATCH($D261,Data!$CG:$CG,0)-1,MATCH($E261&amp;"/"&amp;O$1,Data!$1:$1,0)-1)))</f>
        <v/>
      </c>
      <c r="P261" s="252" t="str">
        <f ca="1">IF(ISERROR(OFFSET(Data!$A$1,MATCH($D261,Data!$CG:$CG,0)-1,MATCH($E261&amp;"/"&amp;P$1,Data!$1:$1,0)-1))=TRUE,"",IF(OFFSET(Data!$A$1,MATCH($D261,Data!$CG:$CG,0)-1,MATCH($E261&amp;"/"&amp;P$1,Data!$1:$1,0)-1)=0,"",OFFSET(Data!$A$1,MATCH($D261,Data!$CG:$CG,0)-1,MATCH($E261&amp;"/"&amp;P$1,Data!$1:$1,0)-1)))</f>
        <v/>
      </c>
      <c r="Q261" s="252" t="str">
        <f ca="1">IF(ISERROR(OFFSET(Data!$A$1,MATCH($D261,Data!$CG:$CG,0)-1,MATCH($E261&amp;"/"&amp;Q$1,Data!$1:$1,0)-1))=TRUE,"",IF(OFFSET(Data!$A$1,MATCH($D261,Data!$CG:$CG,0)-1,MATCH($E261&amp;"/"&amp;Q$1,Data!$1:$1,0)-1)=0,"",OFFSET(Data!$A$1,MATCH($D261,Data!$CG:$CG,0)-1,MATCH($E261&amp;"/"&amp;Q$1,Data!$1:$1,0)-1)))</f>
        <v/>
      </c>
      <c r="R261" s="252" t="str">
        <f ca="1">IF(ISERROR(OFFSET(Data!$A$1,MATCH($D261,Data!$CG:$CG,0)-1,MATCH($E261&amp;"/"&amp;R$1,Data!$1:$1,0)-1))=TRUE,"",IF(OFFSET(Data!$A$1,MATCH($D261,Data!$CG:$CG,0)-1,MATCH($E261&amp;"/"&amp;R$1,Data!$1:$1,0)-1)=0,"",OFFSET(Data!$A$1,MATCH($D261,Data!$CG:$CG,0)-1,MATCH($E261&amp;"/"&amp;R$1,Data!$1:$1,0)-1)))</f>
        <v/>
      </c>
      <c r="S261" s="252" t="str">
        <f ca="1">IF(ISERROR(OFFSET(Data!$A$1,MATCH($D261,Data!$CG:$CG,0)-1,MATCH($E261&amp;"/"&amp;S$1,Data!$1:$1,0)-1))=TRUE,"",IF(OFFSET(Data!$A$1,MATCH($D261,Data!$CG:$CG,0)-1,MATCH($E261&amp;"/"&amp;S$1,Data!$1:$1,0)-1)=0,"",OFFSET(Data!$A$1,MATCH($D261,Data!$CG:$CG,0)-1,MATCH($E261&amp;"/"&amp;S$1,Data!$1:$1,0)-1)))</f>
        <v/>
      </c>
      <c r="T261" s="252" t="str">
        <f ca="1">IF(ISERROR(OFFSET(Data!$A$1,MATCH($D261,Data!$CG:$CG,0)-1,MATCH($E261&amp;"/"&amp;T$1,Data!$1:$1,0)-1))=TRUE,"",IF(OFFSET(Data!$A$1,MATCH($D261,Data!$CG:$CG,0)-1,MATCH($E261&amp;"/"&amp;T$1,Data!$1:$1,0)-1)=0,"",OFFSET(Data!$A$1,MATCH($D261,Data!$CG:$CG,0)-1,MATCH($E261&amp;"/"&amp;T$1,Data!$1:$1,0)-1)))</f>
        <v/>
      </c>
      <c r="U261" s="252" t="str">
        <f ca="1">IF(ISERROR(OFFSET(Data!$A$1,MATCH($D261,Data!$CG:$CG,0)-1,MATCH($E261&amp;"/"&amp;U$1,Data!$1:$1,0)-1))=TRUE,"",IF(OFFSET(Data!$A$1,MATCH($D261,Data!$CG:$CG,0)-1,MATCH($E261&amp;"/"&amp;U$1,Data!$1:$1,0)-1)=0,"",OFFSET(Data!$A$1,MATCH($D261,Data!$CG:$CG,0)-1,MATCH($E261&amp;"/"&amp;U$1,Data!$1:$1,0)-1)))</f>
        <v/>
      </c>
      <c r="V261" s="252" t="str">
        <f ca="1">IF(ISERROR(OFFSET(Data!$A$1,MATCH($D261,Data!$CG:$CG,0)-1,MATCH($E261&amp;"/"&amp;V$1,Data!$1:$1,0)-1))=TRUE,"",IF(OFFSET(Data!$A$1,MATCH($D261,Data!$CG:$CG,0)-1,MATCH($E261&amp;"/"&amp;V$1,Data!$1:$1,0)-1)=0,"",OFFSET(Data!$A$1,MATCH($D261,Data!$CG:$CG,0)-1,MATCH($E261&amp;"/"&amp;V$1,Data!$1:$1,0)-1)))</f>
        <v/>
      </c>
      <c r="W261" s="269" t="str">
        <f ca="1">IF(ISERROR(OFFSET(Data!$A$1,MATCH($D261,Data!$CG:$CG,0)-1,MATCH($E261&amp;"/"&amp;W$1,Data!$1:$1,0)-1))=TRUE,"",IF(OFFSET(Data!$A$1,MATCH($D261,Data!$CG:$CG,0)-1,MATCH($E261&amp;"/"&amp;W$1,Data!$1:$1,0)-1)=0,"",OFFSET(Data!$A$1,MATCH($D261,Data!$CG:$CG,0)-1,MATCH($E261&amp;"/"&amp;W$1,Data!$1:$1,0)-1)))</f>
        <v/>
      </c>
      <c r="X261" s="252" t="str">
        <f ca="1">IF(ISERROR(OFFSET(Data!$A$1,MATCH($D261,Data!$CG:$CG,0)-1,MATCH($E261&amp;"/"&amp;X$1,Data!$1:$1,0)-1))=TRUE,"",IF(OFFSET(Data!$A$1,MATCH($D261,Data!$CG:$CG,0)-1,MATCH($E261&amp;"/"&amp;X$1,Data!$1:$1,0)-1)=0,"",OFFSET(Data!$A$1,MATCH($D261,Data!$CG:$CG,0)-1,MATCH($E261&amp;"/"&amp;X$1,Data!$1:$1,0)-1)))</f>
        <v/>
      </c>
      <c r="Y261" s="252" t="str">
        <f ca="1">IF(ISERROR(OFFSET(Data!$A$1,MATCH($D261,Data!$CG:$CG,0)-1,MATCH($E261&amp;"/"&amp;Y$1,Data!$1:$1,0)-1))=TRUE,"",IF(OFFSET(Data!$A$1,MATCH($D261,Data!$CG:$CG,0)-1,MATCH($E261&amp;"/"&amp;Y$1,Data!$1:$1,0)-1)=0,"",OFFSET(Data!$A$1,MATCH($D261,Data!$CG:$CG,0)-1,MATCH($E261&amp;"/"&amp;Y$1,Data!$1:$1,0)-1)))</f>
        <v/>
      </c>
      <c r="Z261" s="252" t="str">
        <f ca="1">IF(ISERROR(OFFSET(Data!$A$1,MATCH($D261,Data!$CG:$CG,0)-1,MATCH($E261&amp;"/"&amp;Z$1,Data!$1:$1,0)-1))=TRUE,"",IF(OFFSET(Data!$A$1,MATCH($D261,Data!$CG:$CG,0)-1,MATCH($E261&amp;"/"&amp;Z$1,Data!$1:$1,0)-1)=0,"",OFFSET(Data!$A$1,MATCH($D261,Data!$CG:$CG,0)-1,MATCH($E261&amp;"/"&amp;Z$1,Data!$1:$1,0)-1)))</f>
        <v/>
      </c>
      <c r="AA261" s="252" t="str">
        <f ca="1">IF(ISERROR(OFFSET(Data!$A$1,MATCH($D261,Data!$CG:$CG,0)-1,MATCH($E261&amp;"/"&amp;AA$1,Data!$1:$1,0)-1))=TRUE,"",IF(OFFSET(Data!$A$1,MATCH($D261,Data!$CG:$CG,0)-1,MATCH($E261&amp;"/"&amp;AA$1,Data!$1:$1,0)-1)=0,"",OFFSET(Data!$A$1,MATCH($D261,Data!$CG:$CG,0)-1,MATCH($E261&amp;"/"&amp;AA$1,Data!$1:$1,0)-1)))</f>
        <v/>
      </c>
      <c r="AB261" s="252" t="str">
        <f ca="1">IF(ISERROR(OFFSET(Data!$A$1,MATCH($D261,Data!$CG:$CG,0)-1,MATCH($E261&amp;"/"&amp;AB$1,Data!$1:$1,0)-1))=TRUE,"",IF(OFFSET(Data!$A$1,MATCH($D261,Data!$CG:$CG,0)-1,MATCH($E261&amp;"/"&amp;AB$1,Data!$1:$1,0)-1)=0,"",OFFSET(Data!$A$1,MATCH($D261,Data!$CG:$CG,0)-1,MATCH($E261&amp;"/"&amp;AB$1,Data!$1:$1,0)-1)))</f>
        <v/>
      </c>
      <c r="AC261" s="252" t="str">
        <f ca="1">IF(ISERROR(OFFSET(Data!$A$1,MATCH($D261,Data!$CG:$CG,0)-1,MATCH($E261&amp;"/"&amp;AC$1,Data!$1:$1,0)-1))=TRUE,"",IF(OFFSET(Data!$A$1,MATCH($D261,Data!$CG:$CG,0)-1,MATCH($E261&amp;"/"&amp;AC$1,Data!$1:$1,0)-1)=0,"",OFFSET(Data!$A$1,MATCH($D261,Data!$CG:$CG,0)-1,MATCH($E261&amp;"/"&amp;AC$1,Data!$1:$1,0)-1)))</f>
        <v/>
      </c>
      <c r="AD261" s="252" t="str">
        <f ca="1">IF(ISERROR(OFFSET(Data!$A$1,MATCH($D261,Data!$CG:$CG,0)-1,MATCH($E261&amp;"/"&amp;AD$1,Data!$1:$1,0)-1))=TRUE,"",IF(OFFSET(Data!$A$1,MATCH($D261,Data!$CG:$CG,0)-1,MATCH($E261&amp;"/"&amp;AD$1,Data!$1:$1,0)-1)=0,"",OFFSET(Data!$A$1,MATCH($D261,Data!$CG:$CG,0)-1,MATCH($E261&amp;"/"&amp;AD$1,Data!$1:$1,0)-1)))</f>
        <v/>
      </c>
      <c r="AE261" s="252" t="str">
        <f ca="1">IF(ISERROR(OFFSET(Data!$A$1,MATCH($D261,Data!$CG:$CG,0)-1,MATCH($E261&amp;"/"&amp;AE$1,Data!$1:$1,0)-1))=TRUE,"",IF(OFFSET(Data!$A$1,MATCH($D261,Data!$CG:$CG,0)-1,MATCH($E261&amp;"/"&amp;AE$1,Data!$1:$1,0)-1)=0,"",OFFSET(Data!$A$1,MATCH($D261,Data!$CG:$CG,0)-1,MATCH($E261&amp;"/"&amp;AE$1,Data!$1:$1,0)-1)))</f>
        <v/>
      </c>
      <c r="AF261" s="253" t="str">
        <f ca="1">IF(ISERROR(OFFSET(Data!$A$1,MATCH($D261,Data!$CG:$CG,0)-1,MATCH($E261&amp;"/"&amp;AF$1,Data!$1:$1,0)-1))=TRUE,"",IF(OFFSET(Data!$A$1,MATCH($D261,Data!$CG:$CG,0)-1,MATCH($E261&amp;"/"&amp;AF$1,Data!$1:$1,0)-1)=0,"",OFFSET(Data!$A$1,MATCH($D261,Data!$CG:$CG,0)-1,MATCH($E261&amp;"/"&amp;AF$1,Data!$1:$1,0)-1)))</f>
        <v/>
      </c>
      <c r="AG261" s="212">
        <f t="shared" ca="1" si="8"/>
        <v>0</v>
      </c>
      <c r="AH261" s="213">
        <f ca="1">SUM(AG259:AG261)</f>
        <v>0</v>
      </c>
    </row>
    <row r="262" spans="1:34" ht="15.75" hidden="1" customHeight="1" x14ac:dyDescent="0.25">
      <c r="A262" s="446"/>
      <c r="B262" s="449"/>
      <c r="C262" s="452"/>
      <c r="D262" s="28" t="e">
        <f>IF(C262&lt;&gt;"",C262,D261)</f>
        <v>#N/A</v>
      </c>
      <c r="E262" s="29" t="s">
        <v>24</v>
      </c>
      <c r="F262" s="254" t="str">
        <f ca="1">IF(ISERROR(OFFSET(Data!$A$1,MATCH($D262,Data!$CG:$CG,0)-1,MATCH($E262&amp;"/"&amp;F$1,Data!$1:$1,0)-1))=TRUE,"",IF(OFFSET(Data!$A$1,MATCH($D262,Data!$CG:$CG,0)-1,MATCH($E262&amp;"/"&amp;F$1,Data!$1:$1,0)-1)=0,"",OFFSET(Data!$A$1,MATCH($D262,Data!$CG:$CG,0)-1,MATCH($E262&amp;"/"&amp;F$1,Data!$1:$1,0)-1)))</f>
        <v/>
      </c>
      <c r="G262" s="252" t="str">
        <f ca="1">IF(ISERROR(OFFSET(Data!$A$1,MATCH($D262,Data!$CG:$CG,0)-1,MATCH($E262&amp;"/"&amp;G$1,Data!$1:$1,0)-1))=TRUE,"",IF(OFFSET(Data!$A$1,MATCH($D262,Data!$CG:$CG,0)-1,MATCH($E262&amp;"/"&amp;G$1,Data!$1:$1,0)-1)=0,"",OFFSET(Data!$A$1,MATCH($D262,Data!$CG:$CG,0)-1,MATCH($E262&amp;"/"&amp;G$1,Data!$1:$1,0)-1)))</f>
        <v/>
      </c>
      <c r="H262" s="252" t="str">
        <f ca="1">IF(ISERROR(OFFSET(Data!$A$1,MATCH($D262,Data!$CG:$CG,0)-1,MATCH($E262&amp;"/"&amp;H$1,Data!$1:$1,0)-1))=TRUE,"",IF(OFFSET(Data!$A$1,MATCH($D262,Data!$CG:$CG,0)-1,MATCH($E262&amp;"/"&amp;H$1,Data!$1:$1,0)-1)=0,"",OFFSET(Data!$A$1,MATCH($D262,Data!$CG:$CG,0)-1,MATCH($E262&amp;"/"&amp;H$1,Data!$1:$1,0)-1)))</f>
        <v/>
      </c>
      <c r="I262" s="252" t="str">
        <f ca="1">IF(ISERROR(OFFSET(Data!$A$1,MATCH($D262,Data!$CG:$CG,0)-1,MATCH($E262&amp;"/"&amp;I$1,Data!$1:$1,0)-1))=TRUE,"",IF(OFFSET(Data!$A$1,MATCH($D262,Data!$CG:$CG,0)-1,MATCH($E262&amp;"/"&amp;I$1,Data!$1:$1,0)-1)=0,"",OFFSET(Data!$A$1,MATCH($D262,Data!$CG:$CG,0)-1,MATCH($E262&amp;"/"&amp;I$1,Data!$1:$1,0)-1)))</f>
        <v/>
      </c>
      <c r="J262" s="252" t="str">
        <f ca="1">IF(ISERROR(OFFSET(Data!$A$1,MATCH($D262,Data!$CG:$CG,0)-1,MATCH($E262&amp;"/"&amp;J$1,Data!$1:$1,0)-1))=TRUE,"",IF(OFFSET(Data!$A$1,MATCH($D262,Data!$CG:$CG,0)-1,MATCH($E262&amp;"/"&amp;J$1,Data!$1:$1,0)-1)=0,"",OFFSET(Data!$A$1,MATCH($D262,Data!$CG:$CG,0)-1,MATCH($E262&amp;"/"&amp;J$1,Data!$1:$1,0)-1)))</f>
        <v/>
      </c>
      <c r="K262" s="252" t="str">
        <f ca="1">IF(ISERROR(OFFSET(Data!$A$1,MATCH($D262,Data!$CG:$CG,0)-1,MATCH($E262&amp;"/"&amp;K$1,Data!$1:$1,0)-1))=TRUE,"",IF(OFFSET(Data!$A$1,MATCH($D262,Data!$CG:$CG,0)-1,MATCH($E262&amp;"/"&amp;K$1,Data!$1:$1,0)-1)=0,"",OFFSET(Data!$A$1,MATCH($D262,Data!$CG:$CG,0)-1,MATCH($E262&amp;"/"&amp;K$1,Data!$1:$1,0)-1)))</f>
        <v/>
      </c>
      <c r="L262" s="252" t="str">
        <f ca="1">IF(ISERROR(OFFSET(Data!$A$1,MATCH($D262,Data!$CG:$CG,0)-1,MATCH($E262&amp;"/"&amp;L$1,Data!$1:$1,0)-1))=TRUE,"",IF(OFFSET(Data!$A$1,MATCH($D262,Data!$CG:$CG,0)-1,MATCH($E262&amp;"/"&amp;L$1,Data!$1:$1,0)-1)=0,"",OFFSET(Data!$A$1,MATCH($D262,Data!$CG:$CG,0)-1,MATCH($E262&amp;"/"&amp;L$1,Data!$1:$1,0)-1)))</f>
        <v/>
      </c>
      <c r="M262" s="252" t="str">
        <f ca="1">IF(ISERROR(OFFSET(Data!$A$1,MATCH($D262,Data!$CG:$CG,0)-1,MATCH($E262&amp;"/"&amp;M$1,Data!$1:$1,0)-1))=TRUE,"",IF(OFFSET(Data!$A$1,MATCH($D262,Data!$CG:$CG,0)-1,MATCH($E262&amp;"/"&amp;M$1,Data!$1:$1,0)-1)=0,"",OFFSET(Data!$A$1,MATCH($D262,Data!$CG:$CG,0)-1,MATCH($E262&amp;"/"&amp;M$1,Data!$1:$1,0)-1)))</f>
        <v/>
      </c>
      <c r="N262" s="252" t="str">
        <f ca="1">IF(ISERROR(OFFSET(Data!$A$1,MATCH($D262,Data!$CG:$CG,0)-1,MATCH($E262&amp;"/"&amp;N$1,Data!$1:$1,0)-1))=TRUE,"",IF(OFFSET(Data!$A$1,MATCH($D262,Data!$CG:$CG,0)-1,MATCH($E262&amp;"/"&amp;N$1,Data!$1:$1,0)-1)=0,"",OFFSET(Data!$A$1,MATCH($D262,Data!$CG:$CG,0)-1,MATCH($E262&amp;"/"&amp;N$1,Data!$1:$1,0)-1)))</f>
        <v/>
      </c>
      <c r="O262" s="252" t="str">
        <f ca="1">IF(ISERROR(OFFSET(Data!$A$1,MATCH($D262,Data!$CG:$CG,0)-1,MATCH($E262&amp;"/"&amp;O$1,Data!$1:$1,0)-1))=TRUE,"",IF(OFFSET(Data!$A$1,MATCH($D262,Data!$CG:$CG,0)-1,MATCH($E262&amp;"/"&amp;O$1,Data!$1:$1,0)-1)=0,"",OFFSET(Data!$A$1,MATCH($D262,Data!$CG:$CG,0)-1,MATCH($E262&amp;"/"&amp;O$1,Data!$1:$1,0)-1)))</f>
        <v/>
      </c>
      <c r="P262" s="252" t="str">
        <f ca="1">IF(ISERROR(OFFSET(Data!$A$1,MATCH($D262,Data!$CG:$CG,0)-1,MATCH($E262&amp;"/"&amp;P$1,Data!$1:$1,0)-1))=TRUE,"",IF(OFFSET(Data!$A$1,MATCH($D262,Data!$CG:$CG,0)-1,MATCH($E262&amp;"/"&amp;P$1,Data!$1:$1,0)-1)=0,"",OFFSET(Data!$A$1,MATCH($D262,Data!$CG:$CG,0)-1,MATCH($E262&amp;"/"&amp;P$1,Data!$1:$1,0)-1)))</f>
        <v/>
      </c>
      <c r="Q262" s="252" t="str">
        <f ca="1">IF(ISERROR(OFFSET(Data!$A$1,MATCH($D262,Data!$CG:$CG,0)-1,MATCH($E262&amp;"/"&amp;Q$1,Data!$1:$1,0)-1))=TRUE,"",IF(OFFSET(Data!$A$1,MATCH($D262,Data!$CG:$CG,0)-1,MATCH($E262&amp;"/"&amp;Q$1,Data!$1:$1,0)-1)=0,"",OFFSET(Data!$A$1,MATCH($D262,Data!$CG:$CG,0)-1,MATCH($E262&amp;"/"&amp;Q$1,Data!$1:$1,0)-1)))</f>
        <v/>
      </c>
      <c r="R262" s="252" t="str">
        <f ca="1">IF(ISERROR(OFFSET(Data!$A$1,MATCH($D262,Data!$CG:$CG,0)-1,MATCH($E262&amp;"/"&amp;R$1,Data!$1:$1,0)-1))=TRUE,"",IF(OFFSET(Data!$A$1,MATCH($D262,Data!$CG:$CG,0)-1,MATCH($E262&amp;"/"&amp;R$1,Data!$1:$1,0)-1)=0,"",OFFSET(Data!$A$1,MATCH($D262,Data!$CG:$CG,0)-1,MATCH($E262&amp;"/"&amp;R$1,Data!$1:$1,0)-1)))</f>
        <v/>
      </c>
      <c r="S262" s="252" t="str">
        <f ca="1">IF(ISERROR(OFFSET(Data!$A$1,MATCH($D262,Data!$CG:$CG,0)-1,MATCH($E262&amp;"/"&amp;S$1,Data!$1:$1,0)-1))=TRUE,"",IF(OFFSET(Data!$A$1,MATCH($D262,Data!$CG:$CG,0)-1,MATCH($E262&amp;"/"&amp;S$1,Data!$1:$1,0)-1)=0,"",OFFSET(Data!$A$1,MATCH($D262,Data!$CG:$CG,0)-1,MATCH($E262&amp;"/"&amp;S$1,Data!$1:$1,0)-1)))</f>
        <v/>
      </c>
      <c r="T262" s="252" t="str">
        <f ca="1">IF(ISERROR(OFFSET(Data!$A$1,MATCH($D262,Data!$CG:$CG,0)-1,MATCH($E262&amp;"/"&amp;T$1,Data!$1:$1,0)-1))=TRUE,"",IF(OFFSET(Data!$A$1,MATCH($D262,Data!$CG:$CG,0)-1,MATCH($E262&amp;"/"&amp;T$1,Data!$1:$1,0)-1)=0,"",OFFSET(Data!$A$1,MATCH($D262,Data!$CG:$CG,0)-1,MATCH($E262&amp;"/"&amp;T$1,Data!$1:$1,0)-1)))</f>
        <v/>
      </c>
      <c r="U262" s="252" t="str">
        <f ca="1">IF(ISERROR(OFFSET(Data!$A$1,MATCH($D262,Data!$CG:$CG,0)-1,MATCH($E262&amp;"/"&amp;U$1,Data!$1:$1,0)-1))=TRUE,"",IF(OFFSET(Data!$A$1,MATCH($D262,Data!$CG:$CG,0)-1,MATCH($E262&amp;"/"&amp;U$1,Data!$1:$1,0)-1)=0,"",OFFSET(Data!$A$1,MATCH($D262,Data!$CG:$CG,0)-1,MATCH($E262&amp;"/"&amp;U$1,Data!$1:$1,0)-1)))</f>
        <v/>
      </c>
      <c r="V262" s="252" t="str">
        <f ca="1">IF(ISERROR(OFFSET(Data!$A$1,MATCH($D262,Data!$CG:$CG,0)-1,MATCH($E262&amp;"/"&amp;V$1,Data!$1:$1,0)-1))=TRUE,"",IF(OFFSET(Data!$A$1,MATCH($D262,Data!$CG:$CG,0)-1,MATCH($E262&amp;"/"&amp;V$1,Data!$1:$1,0)-1)=0,"",OFFSET(Data!$A$1,MATCH($D262,Data!$CG:$CG,0)-1,MATCH($E262&amp;"/"&amp;V$1,Data!$1:$1,0)-1)))</f>
        <v/>
      </c>
      <c r="W262" s="269" t="str">
        <f ca="1">IF(ISERROR(OFFSET(Data!$A$1,MATCH($D262,Data!$CG:$CG,0)-1,MATCH($E262&amp;"/"&amp;W$1,Data!$1:$1,0)-1))=TRUE,"",IF(OFFSET(Data!$A$1,MATCH($D262,Data!$CG:$CG,0)-1,MATCH($E262&amp;"/"&amp;W$1,Data!$1:$1,0)-1)=0,"",OFFSET(Data!$A$1,MATCH($D262,Data!$CG:$CG,0)-1,MATCH($E262&amp;"/"&amp;W$1,Data!$1:$1,0)-1)))</f>
        <v/>
      </c>
      <c r="X262" s="252" t="str">
        <f ca="1">IF(ISERROR(OFFSET(Data!$A$1,MATCH($D262,Data!$CG:$CG,0)-1,MATCH($E262&amp;"/"&amp;X$1,Data!$1:$1,0)-1))=TRUE,"",IF(OFFSET(Data!$A$1,MATCH($D262,Data!$CG:$CG,0)-1,MATCH($E262&amp;"/"&amp;X$1,Data!$1:$1,0)-1)=0,"",OFFSET(Data!$A$1,MATCH($D262,Data!$CG:$CG,0)-1,MATCH($E262&amp;"/"&amp;X$1,Data!$1:$1,0)-1)))</f>
        <v/>
      </c>
      <c r="Y262" s="252" t="str">
        <f ca="1">IF(ISERROR(OFFSET(Data!$A$1,MATCH($D262,Data!$CG:$CG,0)-1,MATCH($E262&amp;"/"&amp;Y$1,Data!$1:$1,0)-1))=TRUE,"",IF(OFFSET(Data!$A$1,MATCH($D262,Data!$CG:$CG,0)-1,MATCH($E262&amp;"/"&amp;Y$1,Data!$1:$1,0)-1)=0,"",OFFSET(Data!$A$1,MATCH($D262,Data!$CG:$CG,0)-1,MATCH($E262&amp;"/"&amp;Y$1,Data!$1:$1,0)-1)))</f>
        <v/>
      </c>
      <c r="Z262" s="252" t="str">
        <f ca="1">IF(ISERROR(OFFSET(Data!$A$1,MATCH($D262,Data!$CG:$CG,0)-1,MATCH($E262&amp;"/"&amp;Z$1,Data!$1:$1,0)-1))=TRUE,"",IF(OFFSET(Data!$A$1,MATCH($D262,Data!$CG:$CG,0)-1,MATCH($E262&amp;"/"&amp;Z$1,Data!$1:$1,0)-1)=0,"",OFFSET(Data!$A$1,MATCH($D262,Data!$CG:$CG,0)-1,MATCH($E262&amp;"/"&amp;Z$1,Data!$1:$1,0)-1)))</f>
        <v/>
      </c>
      <c r="AA262" s="252" t="str">
        <f ca="1">IF(ISERROR(OFFSET(Data!$A$1,MATCH($D262,Data!$CG:$CG,0)-1,MATCH($E262&amp;"/"&amp;AA$1,Data!$1:$1,0)-1))=TRUE,"",IF(OFFSET(Data!$A$1,MATCH($D262,Data!$CG:$CG,0)-1,MATCH($E262&amp;"/"&amp;AA$1,Data!$1:$1,0)-1)=0,"",OFFSET(Data!$A$1,MATCH($D262,Data!$CG:$CG,0)-1,MATCH($E262&amp;"/"&amp;AA$1,Data!$1:$1,0)-1)))</f>
        <v/>
      </c>
      <c r="AB262" s="252" t="str">
        <f ca="1">IF(ISERROR(OFFSET(Data!$A$1,MATCH($D262,Data!$CG:$CG,0)-1,MATCH($E262&amp;"/"&amp;AB$1,Data!$1:$1,0)-1))=TRUE,"",IF(OFFSET(Data!$A$1,MATCH($D262,Data!$CG:$CG,0)-1,MATCH($E262&amp;"/"&amp;AB$1,Data!$1:$1,0)-1)=0,"",OFFSET(Data!$A$1,MATCH($D262,Data!$CG:$CG,0)-1,MATCH($E262&amp;"/"&amp;AB$1,Data!$1:$1,0)-1)))</f>
        <v/>
      </c>
      <c r="AC262" s="252" t="str">
        <f ca="1">IF(ISERROR(OFFSET(Data!$A$1,MATCH($D262,Data!$CG:$CG,0)-1,MATCH($E262&amp;"/"&amp;AC$1,Data!$1:$1,0)-1))=TRUE,"",IF(OFFSET(Data!$A$1,MATCH($D262,Data!$CG:$CG,0)-1,MATCH($E262&amp;"/"&amp;AC$1,Data!$1:$1,0)-1)=0,"",OFFSET(Data!$A$1,MATCH($D262,Data!$CG:$CG,0)-1,MATCH($E262&amp;"/"&amp;AC$1,Data!$1:$1,0)-1)))</f>
        <v/>
      </c>
      <c r="AD262" s="252" t="str">
        <f ca="1">IF(ISERROR(OFFSET(Data!$A$1,MATCH($D262,Data!$CG:$CG,0)-1,MATCH($E262&amp;"/"&amp;AD$1,Data!$1:$1,0)-1))=TRUE,"",IF(OFFSET(Data!$A$1,MATCH($D262,Data!$CG:$CG,0)-1,MATCH($E262&amp;"/"&amp;AD$1,Data!$1:$1,0)-1)=0,"",OFFSET(Data!$A$1,MATCH($D262,Data!$CG:$CG,0)-1,MATCH($E262&amp;"/"&amp;AD$1,Data!$1:$1,0)-1)))</f>
        <v/>
      </c>
      <c r="AE262" s="252" t="str">
        <f ca="1">IF(ISERROR(OFFSET(Data!$A$1,MATCH($D262,Data!$CG:$CG,0)-1,MATCH($E262&amp;"/"&amp;AE$1,Data!$1:$1,0)-1))=TRUE,"",IF(OFFSET(Data!$A$1,MATCH($D262,Data!$CG:$CG,0)-1,MATCH($E262&amp;"/"&amp;AE$1,Data!$1:$1,0)-1)=0,"",OFFSET(Data!$A$1,MATCH($D262,Data!$CG:$CG,0)-1,MATCH($E262&amp;"/"&amp;AE$1,Data!$1:$1,0)-1)))</f>
        <v/>
      </c>
      <c r="AF262" s="253" t="str">
        <f ca="1">IF(ISERROR(OFFSET(Data!$A$1,MATCH($D262,Data!$CG:$CG,0)-1,MATCH($E262&amp;"/"&amp;AF$1,Data!$1:$1,0)-1))=TRUE,"",IF(OFFSET(Data!$A$1,MATCH($D262,Data!$CG:$CG,0)-1,MATCH($E262&amp;"/"&amp;AF$1,Data!$1:$1,0)-1)=0,"",OFFSET(Data!$A$1,MATCH($D262,Data!$CG:$CG,0)-1,MATCH($E262&amp;"/"&amp;AF$1,Data!$1:$1,0)-1)))</f>
        <v/>
      </c>
      <c r="AG262" s="212">
        <f t="shared" ca="1" si="8"/>
        <v>0</v>
      </c>
      <c r="AH262" s="213">
        <f ca="1">SUM(AG259:AG262)</f>
        <v>0</v>
      </c>
    </row>
    <row r="263" spans="1:34" ht="15.75" hidden="1" customHeight="1" thickBot="1" x14ac:dyDescent="0.3">
      <c r="A263" s="447"/>
      <c r="B263" s="450"/>
      <c r="C263" s="453"/>
      <c r="D263" s="30" t="e">
        <f>IF(C263&lt;&gt;"",C263,D262)</f>
        <v>#N/A</v>
      </c>
      <c r="E263" s="31" t="s">
        <v>25</v>
      </c>
      <c r="F263" s="255" t="str">
        <f ca="1">IF(ISERROR(OFFSET(Data!$A$1,MATCH($D263,Data!$CG:$CG,0)-1,MATCH($E263&amp;"/"&amp;F$1,Data!$1:$1,0)-1))=TRUE,"",IF(OFFSET(Data!$A$1,MATCH($D263,Data!$CG:$CG,0)-1,MATCH($E263&amp;"/"&amp;F$1,Data!$1:$1,0)-1)=0,"",OFFSET(Data!$A$1,MATCH($D263,Data!$CG:$CG,0)-1,MATCH($E263&amp;"/"&amp;F$1,Data!$1:$1,0)-1)))</f>
        <v/>
      </c>
      <c r="G263" s="256" t="str">
        <f ca="1">IF(ISERROR(OFFSET(Data!$A$1,MATCH($D263,Data!$CG:$CG,0)-1,MATCH($E263&amp;"/"&amp;G$1,Data!$1:$1,0)-1))=TRUE,"",IF(OFFSET(Data!$A$1,MATCH($D263,Data!$CG:$CG,0)-1,MATCH($E263&amp;"/"&amp;G$1,Data!$1:$1,0)-1)=0,"",OFFSET(Data!$A$1,MATCH($D263,Data!$CG:$CG,0)-1,MATCH($E263&amp;"/"&amp;G$1,Data!$1:$1,0)-1)))</f>
        <v/>
      </c>
      <c r="H263" s="256" t="str">
        <f ca="1">IF(ISERROR(OFFSET(Data!$A$1,MATCH($D263,Data!$CG:$CG,0)-1,MATCH($E263&amp;"/"&amp;H$1,Data!$1:$1,0)-1))=TRUE,"",IF(OFFSET(Data!$A$1,MATCH($D263,Data!$CG:$CG,0)-1,MATCH($E263&amp;"/"&amp;H$1,Data!$1:$1,0)-1)=0,"",OFFSET(Data!$A$1,MATCH($D263,Data!$CG:$CG,0)-1,MATCH($E263&amp;"/"&amp;H$1,Data!$1:$1,0)-1)))</f>
        <v/>
      </c>
      <c r="I263" s="256" t="str">
        <f ca="1">IF(ISERROR(OFFSET(Data!$A$1,MATCH($D263,Data!$CG:$CG,0)-1,MATCH($E263&amp;"/"&amp;I$1,Data!$1:$1,0)-1))=TRUE,"",IF(OFFSET(Data!$A$1,MATCH($D263,Data!$CG:$CG,0)-1,MATCH($E263&amp;"/"&amp;I$1,Data!$1:$1,0)-1)=0,"",OFFSET(Data!$A$1,MATCH($D263,Data!$CG:$CG,0)-1,MATCH($E263&amp;"/"&amp;I$1,Data!$1:$1,0)-1)))</f>
        <v/>
      </c>
      <c r="J263" s="256" t="str">
        <f ca="1">IF(ISERROR(OFFSET(Data!$A$1,MATCH($D263,Data!$CG:$CG,0)-1,MATCH($E263&amp;"/"&amp;J$1,Data!$1:$1,0)-1))=TRUE,"",IF(OFFSET(Data!$A$1,MATCH($D263,Data!$CG:$CG,0)-1,MATCH($E263&amp;"/"&amp;J$1,Data!$1:$1,0)-1)=0,"",OFFSET(Data!$A$1,MATCH($D263,Data!$CG:$CG,0)-1,MATCH($E263&amp;"/"&amp;J$1,Data!$1:$1,0)-1)))</f>
        <v/>
      </c>
      <c r="K263" s="256" t="str">
        <f ca="1">IF(ISERROR(OFFSET(Data!$A$1,MATCH($D263,Data!$CG:$CG,0)-1,MATCH($E263&amp;"/"&amp;K$1,Data!$1:$1,0)-1))=TRUE,"",IF(OFFSET(Data!$A$1,MATCH($D263,Data!$CG:$CG,0)-1,MATCH($E263&amp;"/"&amp;K$1,Data!$1:$1,0)-1)=0,"",OFFSET(Data!$A$1,MATCH($D263,Data!$CG:$CG,0)-1,MATCH($E263&amp;"/"&amp;K$1,Data!$1:$1,0)-1)))</f>
        <v/>
      </c>
      <c r="L263" s="256" t="str">
        <f ca="1">IF(ISERROR(OFFSET(Data!$A$1,MATCH($D263,Data!$CG:$CG,0)-1,MATCH($E263&amp;"/"&amp;L$1,Data!$1:$1,0)-1))=TRUE,"",IF(OFFSET(Data!$A$1,MATCH($D263,Data!$CG:$CG,0)-1,MATCH($E263&amp;"/"&amp;L$1,Data!$1:$1,0)-1)=0,"",OFFSET(Data!$A$1,MATCH($D263,Data!$CG:$CG,0)-1,MATCH($E263&amp;"/"&amp;L$1,Data!$1:$1,0)-1)))</f>
        <v/>
      </c>
      <c r="M263" s="256" t="str">
        <f ca="1">IF(ISERROR(OFFSET(Data!$A$1,MATCH($D263,Data!$CG:$CG,0)-1,MATCH($E263&amp;"/"&amp;M$1,Data!$1:$1,0)-1))=TRUE,"",IF(OFFSET(Data!$A$1,MATCH($D263,Data!$CG:$CG,0)-1,MATCH($E263&amp;"/"&amp;M$1,Data!$1:$1,0)-1)=0,"",OFFSET(Data!$A$1,MATCH($D263,Data!$CG:$CG,0)-1,MATCH($E263&amp;"/"&amp;M$1,Data!$1:$1,0)-1)))</f>
        <v/>
      </c>
      <c r="N263" s="256" t="str">
        <f ca="1">IF(ISERROR(OFFSET(Data!$A$1,MATCH($D263,Data!$CG:$CG,0)-1,MATCH($E263&amp;"/"&amp;N$1,Data!$1:$1,0)-1))=TRUE,"",IF(OFFSET(Data!$A$1,MATCH($D263,Data!$CG:$CG,0)-1,MATCH($E263&amp;"/"&amp;N$1,Data!$1:$1,0)-1)=0,"",OFFSET(Data!$A$1,MATCH($D263,Data!$CG:$CG,0)-1,MATCH($E263&amp;"/"&amp;N$1,Data!$1:$1,0)-1)))</f>
        <v/>
      </c>
      <c r="O263" s="256" t="str">
        <f ca="1">IF(ISERROR(OFFSET(Data!$A$1,MATCH($D263,Data!$CG:$CG,0)-1,MATCH($E263&amp;"/"&amp;O$1,Data!$1:$1,0)-1))=TRUE,"",IF(OFFSET(Data!$A$1,MATCH($D263,Data!$CG:$CG,0)-1,MATCH($E263&amp;"/"&amp;O$1,Data!$1:$1,0)-1)=0,"",OFFSET(Data!$A$1,MATCH($D263,Data!$CG:$CG,0)-1,MATCH($E263&amp;"/"&amp;O$1,Data!$1:$1,0)-1)))</f>
        <v/>
      </c>
      <c r="P263" s="256" t="str">
        <f ca="1">IF(ISERROR(OFFSET(Data!$A$1,MATCH($D263,Data!$CG:$CG,0)-1,MATCH($E263&amp;"/"&amp;P$1,Data!$1:$1,0)-1))=TRUE,"",IF(OFFSET(Data!$A$1,MATCH($D263,Data!$CG:$CG,0)-1,MATCH($E263&amp;"/"&amp;P$1,Data!$1:$1,0)-1)=0,"",OFFSET(Data!$A$1,MATCH($D263,Data!$CG:$CG,0)-1,MATCH($E263&amp;"/"&amp;P$1,Data!$1:$1,0)-1)))</f>
        <v/>
      </c>
      <c r="Q263" s="256" t="str">
        <f ca="1">IF(ISERROR(OFFSET(Data!$A$1,MATCH($D263,Data!$CG:$CG,0)-1,MATCH($E263&amp;"/"&amp;Q$1,Data!$1:$1,0)-1))=TRUE,"",IF(OFFSET(Data!$A$1,MATCH($D263,Data!$CG:$CG,0)-1,MATCH($E263&amp;"/"&amp;Q$1,Data!$1:$1,0)-1)=0,"",OFFSET(Data!$A$1,MATCH($D263,Data!$CG:$CG,0)-1,MATCH($E263&amp;"/"&amp;Q$1,Data!$1:$1,0)-1)))</f>
        <v/>
      </c>
      <c r="R263" s="256" t="str">
        <f ca="1">IF(ISERROR(OFFSET(Data!$A$1,MATCH($D263,Data!$CG:$CG,0)-1,MATCH($E263&amp;"/"&amp;R$1,Data!$1:$1,0)-1))=TRUE,"",IF(OFFSET(Data!$A$1,MATCH($D263,Data!$CG:$CG,0)-1,MATCH($E263&amp;"/"&amp;R$1,Data!$1:$1,0)-1)=0,"",OFFSET(Data!$A$1,MATCH($D263,Data!$CG:$CG,0)-1,MATCH($E263&amp;"/"&amp;R$1,Data!$1:$1,0)-1)))</f>
        <v/>
      </c>
      <c r="S263" s="256" t="str">
        <f ca="1">IF(ISERROR(OFFSET(Data!$A$1,MATCH($D263,Data!$CG:$CG,0)-1,MATCH($E263&amp;"/"&amp;S$1,Data!$1:$1,0)-1))=TRUE,"",IF(OFFSET(Data!$A$1,MATCH($D263,Data!$CG:$CG,0)-1,MATCH($E263&amp;"/"&amp;S$1,Data!$1:$1,0)-1)=0,"",OFFSET(Data!$A$1,MATCH($D263,Data!$CG:$CG,0)-1,MATCH($E263&amp;"/"&amp;S$1,Data!$1:$1,0)-1)))</f>
        <v/>
      </c>
      <c r="T263" s="256" t="str">
        <f ca="1">IF(ISERROR(OFFSET(Data!$A$1,MATCH($D263,Data!$CG:$CG,0)-1,MATCH($E263&amp;"/"&amp;T$1,Data!$1:$1,0)-1))=TRUE,"",IF(OFFSET(Data!$A$1,MATCH($D263,Data!$CG:$CG,0)-1,MATCH($E263&amp;"/"&amp;T$1,Data!$1:$1,0)-1)=0,"",OFFSET(Data!$A$1,MATCH($D263,Data!$CG:$CG,0)-1,MATCH($E263&amp;"/"&amp;T$1,Data!$1:$1,0)-1)))</f>
        <v/>
      </c>
      <c r="U263" s="256" t="str">
        <f ca="1">IF(ISERROR(OFFSET(Data!$A$1,MATCH($D263,Data!$CG:$CG,0)-1,MATCH($E263&amp;"/"&amp;U$1,Data!$1:$1,0)-1))=TRUE,"",IF(OFFSET(Data!$A$1,MATCH($D263,Data!$CG:$CG,0)-1,MATCH($E263&amp;"/"&amp;U$1,Data!$1:$1,0)-1)=0,"",OFFSET(Data!$A$1,MATCH($D263,Data!$CG:$CG,0)-1,MATCH($E263&amp;"/"&amp;U$1,Data!$1:$1,0)-1)))</f>
        <v/>
      </c>
      <c r="V263" s="256" t="str">
        <f ca="1">IF(ISERROR(OFFSET(Data!$A$1,MATCH($D263,Data!$CG:$CG,0)-1,MATCH($E263&amp;"/"&amp;V$1,Data!$1:$1,0)-1))=TRUE,"",IF(OFFSET(Data!$A$1,MATCH($D263,Data!$CG:$CG,0)-1,MATCH($E263&amp;"/"&amp;V$1,Data!$1:$1,0)-1)=0,"",OFFSET(Data!$A$1,MATCH($D263,Data!$CG:$CG,0)-1,MATCH($E263&amp;"/"&amp;V$1,Data!$1:$1,0)-1)))</f>
        <v/>
      </c>
      <c r="W263" s="257" t="str">
        <f ca="1">IF(ISERROR(OFFSET(Data!$A$1,MATCH($D263,Data!$CG:$CG,0)-1,MATCH($E263&amp;"/"&amp;W$1,Data!$1:$1,0)-1))=TRUE,"",IF(OFFSET(Data!$A$1,MATCH($D263,Data!$CG:$CG,0)-1,MATCH($E263&amp;"/"&amp;W$1,Data!$1:$1,0)-1)=0,"",OFFSET(Data!$A$1,MATCH($D263,Data!$CG:$CG,0)-1,MATCH($E263&amp;"/"&amp;W$1,Data!$1:$1,0)-1)))</f>
        <v/>
      </c>
      <c r="X263" s="256" t="str">
        <f ca="1">IF(ISERROR(OFFSET(Data!$A$1,MATCH($D263,Data!$CG:$CG,0)-1,MATCH($E263&amp;"/"&amp;X$1,Data!$1:$1,0)-1))=TRUE,"",IF(OFFSET(Data!$A$1,MATCH($D263,Data!$CG:$CG,0)-1,MATCH($E263&amp;"/"&amp;X$1,Data!$1:$1,0)-1)=0,"",OFFSET(Data!$A$1,MATCH($D263,Data!$CG:$CG,0)-1,MATCH($E263&amp;"/"&amp;X$1,Data!$1:$1,0)-1)))</f>
        <v/>
      </c>
      <c r="Y263" s="256" t="str">
        <f ca="1">IF(ISERROR(OFFSET(Data!$A$1,MATCH($D263,Data!$CG:$CG,0)-1,MATCH($E263&amp;"/"&amp;Y$1,Data!$1:$1,0)-1))=TRUE,"",IF(OFFSET(Data!$A$1,MATCH($D263,Data!$CG:$CG,0)-1,MATCH($E263&amp;"/"&amp;Y$1,Data!$1:$1,0)-1)=0,"",OFFSET(Data!$A$1,MATCH($D263,Data!$CG:$CG,0)-1,MATCH($E263&amp;"/"&amp;Y$1,Data!$1:$1,0)-1)))</f>
        <v/>
      </c>
      <c r="Z263" s="256" t="str">
        <f ca="1">IF(ISERROR(OFFSET(Data!$A$1,MATCH($D263,Data!$CG:$CG,0)-1,MATCH($E263&amp;"/"&amp;Z$1,Data!$1:$1,0)-1))=TRUE,"",IF(OFFSET(Data!$A$1,MATCH($D263,Data!$CG:$CG,0)-1,MATCH($E263&amp;"/"&amp;Z$1,Data!$1:$1,0)-1)=0,"",OFFSET(Data!$A$1,MATCH($D263,Data!$CG:$CG,0)-1,MATCH($E263&amp;"/"&amp;Z$1,Data!$1:$1,0)-1)))</f>
        <v/>
      </c>
      <c r="AA263" s="256" t="str">
        <f ca="1">IF(ISERROR(OFFSET(Data!$A$1,MATCH($D263,Data!$CG:$CG,0)-1,MATCH($E263&amp;"/"&amp;AA$1,Data!$1:$1,0)-1))=TRUE,"",IF(OFFSET(Data!$A$1,MATCH($D263,Data!$CG:$CG,0)-1,MATCH($E263&amp;"/"&amp;AA$1,Data!$1:$1,0)-1)=0,"",OFFSET(Data!$A$1,MATCH($D263,Data!$CG:$CG,0)-1,MATCH($E263&amp;"/"&amp;AA$1,Data!$1:$1,0)-1)))</f>
        <v/>
      </c>
      <c r="AB263" s="256" t="str">
        <f ca="1">IF(ISERROR(OFFSET(Data!$A$1,MATCH($D263,Data!$CG:$CG,0)-1,MATCH($E263&amp;"/"&amp;AB$1,Data!$1:$1,0)-1))=TRUE,"",IF(OFFSET(Data!$A$1,MATCH($D263,Data!$CG:$CG,0)-1,MATCH($E263&amp;"/"&amp;AB$1,Data!$1:$1,0)-1)=0,"",OFFSET(Data!$A$1,MATCH($D263,Data!$CG:$CG,0)-1,MATCH($E263&amp;"/"&amp;AB$1,Data!$1:$1,0)-1)))</f>
        <v/>
      </c>
      <c r="AC263" s="256" t="str">
        <f ca="1">IF(ISERROR(OFFSET(Data!$A$1,MATCH($D263,Data!$CG:$CG,0)-1,MATCH($E263&amp;"/"&amp;AC$1,Data!$1:$1,0)-1))=TRUE,"",IF(OFFSET(Data!$A$1,MATCH($D263,Data!$CG:$CG,0)-1,MATCH($E263&amp;"/"&amp;AC$1,Data!$1:$1,0)-1)=0,"",OFFSET(Data!$A$1,MATCH($D263,Data!$CG:$CG,0)-1,MATCH($E263&amp;"/"&amp;AC$1,Data!$1:$1,0)-1)))</f>
        <v/>
      </c>
      <c r="AD263" s="256" t="str">
        <f ca="1">IF(ISERROR(OFFSET(Data!$A$1,MATCH($D263,Data!$CG:$CG,0)-1,MATCH($E263&amp;"/"&amp;AD$1,Data!$1:$1,0)-1))=TRUE,"",IF(OFFSET(Data!$A$1,MATCH($D263,Data!$CG:$CG,0)-1,MATCH($E263&amp;"/"&amp;AD$1,Data!$1:$1,0)-1)=0,"",OFFSET(Data!$A$1,MATCH($D263,Data!$CG:$CG,0)-1,MATCH($E263&amp;"/"&amp;AD$1,Data!$1:$1,0)-1)))</f>
        <v/>
      </c>
      <c r="AE263" s="256" t="str">
        <f ca="1">IF(ISERROR(OFFSET(Data!$A$1,MATCH($D263,Data!$CG:$CG,0)-1,MATCH($E263&amp;"/"&amp;AE$1,Data!$1:$1,0)-1))=TRUE,"",IF(OFFSET(Data!$A$1,MATCH($D263,Data!$CG:$CG,0)-1,MATCH($E263&amp;"/"&amp;AE$1,Data!$1:$1,0)-1)=0,"",OFFSET(Data!$A$1,MATCH($D263,Data!$CG:$CG,0)-1,MATCH($E263&amp;"/"&amp;AE$1,Data!$1:$1,0)-1)))</f>
        <v/>
      </c>
      <c r="AF263" s="258" t="str">
        <f ca="1">IF(ISERROR(OFFSET(Data!$A$1,MATCH($D263,Data!$CG:$CG,0)-1,MATCH($E263&amp;"/"&amp;AF$1,Data!$1:$1,0)-1))=TRUE,"",IF(OFFSET(Data!$A$1,MATCH($D263,Data!$CG:$CG,0)-1,MATCH($E263&amp;"/"&amp;AF$1,Data!$1:$1,0)-1)=0,"",OFFSET(Data!$A$1,MATCH($D263,Data!$CG:$CG,0)-1,MATCH($E263&amp;"/"&amp;AF$1,Data!$1:$1,0)-1)))</f>
        <v/>
      </c>
      <c r="AG263" s="214">
        <f t="shared" ca="1" si="8"/>
        <v>0</v>
      </c>
      <c r="AH263" s="215">
        <f ca="1">SUM(AG259:AG263)</f>
        <v>0</v>
      </c>
    </row>
    <row r="264" spans="1:34" ht="15" hidden="1" customHeight="1" x14ac:dyDescent="0.25">
      <c r="A264" s="445">
        <v>52</v>
      </c>
      <c r="B264" s="448" t="e">
        <f>INDEX(Data!CI:CI,MATCH("W"&amp;A264,Data!A:A,0))</f>
        <v>#N/A</v>
      </c>
      <c r="C264" s="451" t="e">
        <f>INDEX(Data!CG:CG,MATCH("W"&amp;A264,Data!A:A,0))</f>
        <v>#N/A</v>
      </c>
      <c r="D264" s="26" t="e">
        <f>IF(C264&lt;&gt;"",C264,#REF!)</f>
        <v>#N/A</v>
      </c>
      <c r="E264" s="27" t="s">
        <v>21</v>
      </c>
      <c r="F264" s="271" t="str">
        <f ca="1">IF(ISERROR(OFFSET(Data!$A$1,MATCH($D264,Data!$CG:$CG,0)-1,MATCH($E264&amp;"/"&amp;F$1,Data!$1:$1,0)-1))=TRUE,"",IF(OFFSET(Data!$A$1,MATCH($D264,Data!$CG:$CG,0)-1,MATCH($E264&amp;"/"&amp;F$1,Data!$1:$1,0)-1)=0,"",OFFSET(Data!$A$1,MATCH($D264,Data!$CG:$CG,0)-1,MATCH($E264&amp;"/"&amp;F$1,Data!$1:$1,0)-1)))</f>
        <v/>
      </c>
      <c r="G264" s="250" t="str">
        <f ca="1">IF(ISERROR(OFFSET(Data!$A$1,MATCH($D264,Data!$CG:$CG,0)-1,MATCH($E264&amp;"/"&amp;G$1,Data!$1:$1,0)-1))=TRUE,"",IF(OFFSET(Data!$A$1,MATCH($D264,Data!$CG:$CG,0)-1,MATCH($E264&amp;"/"&amp;G$1,Data!$1:$1,0)-1)=0,"",OFFSET(Data!$A$1,MATCH($D264,Data!$CG:$CG,0)-1,MATCH($E264&amp;"/"&amp;G$1,Data!$1:$1,0)-1)))</f>
        <v/>
      </c>
      <c r="H264" s="250" t="str">
        <f ca="1">IF(ISERROR(OFFSET(Data!$A$1,MATCH($D264,Data!$CG:$CG,0)-1,MATCH($E264&amp;"/"&amp;H$1,Data!$1:$1,0)-1))=TRUE,"",IF(OFFSET(Data!$A$1,MATCH($D264,Data!$CG:$CG,0)-1,MATCH($E264&amp;"/"&amp;H$1,Data!$1:$1,0)-1)=0,"",OFFSET(Data!$A$1,MATCH($D264,Data!$CG:$CG,0)-1,MATCH($E264&amp;"/"&amp;H$1,Data!$1:$1,0)-1)))</f>
        <v/>
      </c>
      <c r="I264" s="250" t="str">
        <f ca="1">IF(ISERROR(OFFSET(Data!$A$1,MATCH($D264,Data!$CG:$CG,0)-1,MATCH($E264&amp;"/"&amp;I$1,Data!$1:$1,0)-1))=TRUE,"",IF(OFFSET(Data!$A$1,MATCH($D264,Data!$CG:$CG,0)-1,MATCH($E264&amp;"/"&amp;I$1,Data!$1:$1,0)-1)=0,"",OFFSET(Data!$A$1,MATCH($D264,Data!$CG:$CG,0)-1,MATCH($E264&amp;"/"&amp;I$1,Data!$1:$1,0)-1)))</f>
        <v/>
      </c>
      <c r="J264" s="250" t="str">
        <f ca="1">IF(ISERROR(OFFSET(Data!$A$1,MATCH($D264,Data!$CG:$CG,0)-1,MATCH($E264&amp;"/"&amp;J$1,Data!$1:$1,0)-1))=TRUE,"",IF(OFFSET(Data!$A$1,MATCH($D264,Data!$CG:$CG,0)-1,MATCH($E264&amp;"/"&amp;J$1,Data!$1:$1,0)-1)=0,"",OFFSET(Data!$A$1,MATCH($D264,Data!$CG:$CG,0)-1,MATCH($E264&amp;"/"&amp;J$1,Data!$1:$1,0)-1)))</f>
        <v/>
      </c>
      <c r="K264" s="250" t="str">
        <f ca="1">IF(ISERROR(OFFSET(Data!$A$1,MATCH($D264,Data!$CG:$CG,0)-1,MATCH($E264&amp;"/"&amp;K$1,Data!$1:$1,0)-1))=TRUE,"",IF(OFFSET(Data!$A$1,MATCH($D264,Data!$CG:$CG,0)-1,MATCH($E264&amp;"/"&amp;K$1,Data!$1:$1,0)-1)=0,"",OFFSET(Data!$A$1,MATCH($D264,Data!$CG:$CG,0)-1,MATCH($E264&amp;"/"&amp;K$1,Data!$1:$1,0)-1)))</f>
        <v/>
      </c>
      <c r="L264" s="250" t="str">
        <f ca="1">IF(ISERROR(OFFSET(Data!$A$1,MATCH($D264,Data!$CG:$CG,0)-1,MATCH($E264&amp;"/"&amp;L$1,Data!$1:$1,0)-1))=TRUE,"",IF(OFFSET(Data!$A$1,MATCH($D264,Data!$CG:$CG,0)-1,MATCH($E264&amp;"/"&amp;L$1,Data!$1:$1,0)-1)=0,"",OFFSET(Data!$A$1,MATCH($D264,Data!$CG:$CG,0)-1,MATCH($E264&amp;"/"&amp;L$1,Data!$1:$1,0)-1)))</f>
        <v/>
      </c>
      <c r="M264" s="250" t="str">
        <f ca="1">IF(ISERROR(OFFSET(Data!$A$1,MATCH($D264,Data!$CG:$CG,0)-1,MATCH($E264&amp;"/"&amp;M$1,Data!$1:$1,0)-1))=TRUE,"",IF(OFFSET(Data!$A$1,MATCH($D264,Data!$CG:$CG,0)-1,MATCH($E264&amp;"/"&amp;M$1,Data!$1:$1,0)-1)=0,"",OFFSET(Data!$A$1,MATCH($D264,Data!$CG:$CG,0)-1,MATCH($E264&amp;"/"&amp;M$1,Data!$1:$1,0)-1)))</f>
        <v/>
      </c>
      <c r="N264" s="250" t="str">
        <f ca="1">IF(ISERROR(OFFSET(Data!$A$1,MATCH($D264,Data!$CG:$CG,0)-1,MATCH($E264&amp;"/"&amp;N$1,Data!$1:$1,0)-1))=TRUE,"",IF(OFFSET(Data!$A$1,MATCH($D264,Data!$CG:$CG,0)-1,MATCH($E264&amp;"/"&amp;N$1,Data!$1:$1,0)-1)=0,"",OFFSET(Data!$A$1,MATCH($D264,Data!$CG:$CG,0)-1,MATCH($E264&amp;"/"&amp;N$1,Data!$1:$1,0)-1)))</f>
        <v/>
      </c>
      <c r="O264" s="250" t="str">
        <f ca="1">IF(ISERROR(OFFSET(Data!$A$1,MATCH($D264,Data!$CG:$CG,0)-1,MATCH($E264&amp;"/"&amp;O$1,Data!$1:$1,0)-1))=TRUE,"",IF(OFFSET(Data!$A$1,MATCH($D264,Data!$CG:$CG,0)-1,MATCH($E264&amp;"/"&amp;O$1,Data!$1:$1,0)-1)=0,"",OFFSET(Data!$A$1,MATCH($D264,Data!$CG:$CG,0)-1,MATCH($E264&amp;"/"&amp;O$1,Data!$1:$1,0)-1)))</f>
        <v/>
      </c>
      <c r="P264" s="250" t="str">
        <f ca="1">IF(ISERROR(OFFSET(Data!$A$1,MATCH($D264,Data!$CG:$CG,0)-1,MATCH($E264&amp;"/"&amp;P$1,Data!$1:$1,0)-1))=TRUE,"",IF(OFFSET(Data!$A$1,MATCH($D264,Data!$CG:$CG,0)-1,MATCH($E264&amp;"/"&amp;P$1,Data!$1:$1,0)-1)=0,"",OFFSET(Data!$A$1,MATCH($D264,Data!$CG:$CG,0)-1,MATCH($E264&amp;"/"&amp;P$1,Data!$1:$1,0)-1)))</f>
        <v/>
      </c>
      <c r="Q264" s="250" t="str">
        <f ca="1">IF(ISERROR(OFFSET(Data!$A$1,MATCH($D264,Data!$CG:$CG,0)-1,MATCH($E264&amp;"/"&amp;Q$1,Data!$1:$1,0)-1))=TRUE,"",IF(OFFSET(Data!$A$1,MATCH($D264,Data!$CG:$CG,0)-1,MATCH($E264&amp;"/"&amp;Q$1,Data!$1:$1,0)-1)=0,"",OFFSET(Data!$A$1,MATCH($D264,Data!$CG:$CG,0)-1,MATCH($E264&amp;"/"&amp;Q$1,Data!$1:$1,0)-1)))</f>
        <v/>
      </c>
      <c r="R264" s="250" t="str">
        <f ca="1">IF(ISERROR(OFFSET(Data!$A$1,MATCH($D264,Data!$CG:$CG,0)-1,MATCH($E264&amp;"/"&amp;R$1,Data!$1:$1,0)-1))=TRUE,"",IF(OFFSET(Data!$A$1,MATCH($D264,Data!$CG:$CG,0)-1,MATCH($E264&amp;"/"&amp;R$1,Data!$1:$1,0)-1)=0,"",OFFSET(Data!$A$1,MATCH($D264,Data!$CG:$CG,0)-1,MATCH($E264&amp;"/"&amp;R$1,Data!$1:$1,0)-1)))</f>
        <v/>
      </c>
      <c r="S264" s="250" t="str">
        <f ca="1">IF(ISERROR(OFFSET(Data!$A$1,MATCH($D264,Data!$CG:$CG,0)-1,MATCH($E264&amp;"/"&amp;S$1,Data!$1:$1,0)-1))=TRUE,"",IF(OFFSET(Data!$A$1,MATCH($D264,Data!$CG:$CG,0)-1,MATCH($E264&amp;"/"&amp;S$1,Data!$1:$1,0)-1)=0,"",OFFSET(Data!$A$1,MATCH($D264,Data!$CG:$CG,0)-1,MATCH($E264&amp;"/"&amp;S$1,Data!$1:$1,0)-1)))</f>
        <v/>
      </c>
      <c r="T264" s="250" t="str">
        <f ca="1">IF(ISERROR(OFFSET(Data!$A$1,MATCH($D264,Data!$CG:$CG,0)-1,MATCH($E264&amp;"/"&amp;T$1,Data!$1:$1,0)-1))=TRUE,"",IF(OFFSET(Data!$A$1,MATCH($D264,Data!$CG:$CG,0)-1,MATCH($E264&amp;"/"&amp;T$1,Data!$1:$1,0)-1)=0,"",OFFSET(Data!$A$1,MATCH($D264,Data!$CG:$CG,0)-1,MATCH($E264&amp;"/"&amp;T$1,Data!$1:$1,0)-1)))</f>
        <v/>
      </c>
      <c r="U264" s="250" t="str">
        <f ca="1">IF(ISERROR(OFFSET(Data!$A$1,MATCH($D264,Data!$CG:$CG,0)-1,MATCH($E264&amp;"/"&amp;U$1,Data!$1:$1,0)-1))=TRUE,"",IF(OFFSET(Data!$A$1,MATCH($D264,Data!$CG:$CG,0)-1,MATCH($E264&amp;"/"&amp;U$1,Data!$1:$1,0)-1)=0,"",OFFSET(Data!$A$1,MATCH($D264,Data!$CG:$CG,0)-1,MATCH($E264&amp;"/"&amp;U$1,Data!$1:$1,0)-1)))</f>
        <v/>
      </c>
      <c r="V264" s="250" t="str">
        <f ca="1">IF(ISERROR(OFFSET(Data!$A$1,MATCH($D264,Data!$CG:$CG,0)-1,MATCH($E264&amp;"/"&amp;V$1,Data!$1:$1,0)-1))=TRUE,"",IF(OFFSET(Data!$A$1,MATCH($D264,Data!$CG:$CG,0)-1,MATCH($E264&amp;"/"&amp;V$1,Data!$1:$1,0)-1)=0,"",OFFSET(Data!$A$1,MATCH($D264,Data!$CG:$CG,0)-1,MATCH($E264&amp;"/"&amp;V$1,Data!$1:$1,0)-1)))</f>
        <v/>
      </c>
      <c r="W264" s="272" t="str">
        <f ca="1">IF(ISERROR(OFFSET(Data!$A$1,MATCH($D264,Data!$CG:$CG,0)-1,MATCH($E264&amp;"/"&amp;W$1,Data!$1:$1,0)-1))=TRUE,"",IF(OFFSET(Data!$A$1,MATCH($D264,Data!$CG:$CG,0)-1,MATCH($E264&amp;"/"&amp;W$1,Data!$1:$1,0)-1)=0,"",OFFSET(Data!$A$1,MATCH($D264,Data!$CG:$CG,0)-1,MATCH($E264&amp;"/"&amp;W$1,Data!$1:$1,0)-1)))</f>
        <v/>
      </c>
      <c r="X264" s="250" t="str">
        <f ca="1">IF(ISERROR(OFFSET(Data!$A$1,MATCH($D264,Data!$CG:$CG,0)-1,MATCH($E264&amp;"/"&amp;X$1,Data!$1:$1,0)-1))=TRUE,"",IF(OFFSET(Data!$A$1,MATCH($D264,Data!$CG:$CG,0)-1,MATCH($E264&amp;"/"&amp;X$1,Data!$1:$1,0)-1)=0,"",OFFSET(Data!$A$1,MATCH($D264,Data!$CG:$CG,0)-1,MATCH($E264&amp;"/"&amp;X$1,Data!$1:$1,0)-1)))</f>
        <v/>
      </c>
      <c r="Y264" s="250" t="str">
        <f ca="1">IF(ISERROR(OFFSET(Data!$A$1,MATCH($D264,Data!$CG:$CG,0)-1,MATCH($E264&amp;"/"&amp;Y$1,Data!$1:$1,0)-1))=TRUE,"",IF(OFFSET(Data!$A$1,MATCH($D264,Data!$CG:$CG,0)-1,MATCH($E264&amp;"/"&amp;Y$1,Data!$1:$1,0)-1)=0,"",OFFSET(Data!$A$1,MATCH($D264,Data!$CG:$CG,0)-1,MATCH($E264&amp;"/"&amp;Y$1,Data!$1:$1,0)-1)))</f>
        <v/>
      </c>
      <c r="Z264" s="250" t="str">
        <f ca="1">IF(ISERROR(OFFSET(Data!$A$1,MATCH($D264,Data!$CG:$CG,0)-1,MATCH($E264&amp;"/"&amp;Z$1,Data!$1:$1,0)-1))=TRUE,"",IF(OFFSET(Data!$A$1,MATCH($D264,Data!$CG:$CG,0)-1,MATCH($E264&amp;"/"&amp;Z$1,Data!$1:$1,0)-1)=0,"",OFFSET(Data!$A$1,MATCH($D264,Data!$CG:$CG,0)-1,MATCH($E264&amp;"/"&amp;Z$1,Data!$1:$1,0)-1)))</f>
        <v/>
      </c>
      <c r="AA264" s="250" t="str">
        <f ca="1">IF(ISERROR(OFFSET(Data!$A$1,MATCH($D264,Data!$CG:$CG,0)-1,MATCH($E264&amp;"/"&amp;AA$1,Data!$1:$1,0)-1))=TRUE,"",IF(OFFSET(Data!$A$1,MATCH($D264,Data!$CG:$CG,0)-1,MATCH($E264&amp;"/"&amp;AA$1,Data!$1:$1,0)-1)=0,"",OFFSET(Data!$A$1,MATCH($D264,Data!$CG:$CG,0)-1,MATCH($E264&amp;"/"&amp;AA$1,Data!$1:$1,0)-1)))</f>
        <v/>
      </c>
      <c r="AB264" s="250" t="str">
        <f ca="1">IF(ISERROR(OFFSET(Data!$A$1,MATCH($D264,Data!$CG:$CG,0)-1,MATCH($E264&amp;"/"&amp;AB$1,Data!$1:$1,0)-1))=TRUE,"",IF(OFFSET(Data!$A$1,MATCH($D264,Data!$CG:$CG,0)-1,MATCH($E264&amp;"/"&amp;AB$1,Data!$1:$1,0)-1)=0,"",OFFSET(Data!$A$1,MATCH($D264,Data!$CG:$CG,0)-1,MATCH($E264&amp;"/"&amp;AB$1,Data!$1:$1,0)-1)))</f>
        <v/>
      </c>
      <c r="AC264" s="250" t="str">
        <f ca="1">IF(ISERROR(OFFSET(Data!$A$1,MATCH($D264,Data!$CG:$CG,0)-1,MATCH($E264&amp;"/"&amp;AC$1,Data!$1:$1,0)-1))=TRUE,"",IF(OFFSET(Data!$A$1,MATCH($D264,Data!$CG:$CG,0)-1,MATCH($E264&amp;"/"&amp;AC$1,Data!$1:$1,0)-1)=0,"",OFFSET(Data!$A$1,MATCH($D264,Data!$CG:$CG,0)-1,MATCH($E264&amp;"/"&amp;AC$1,Data!$1:$1,0)-1)))</f>
        <v/>
      </c>
      <c r="AD264" s="250" t="str">
        <f ca="1">IF(ISERROR(OFFSET(Data!$A$1,MATCH($D264,Data!$CG:$CG,0)-1,MATCH($E264&amp;"/"&amp;AD$1,Data!$1:$1,0)-1))=TRUE,"",IF(OFFSET(Data!$A$1,MATCH($D264,Data!$CG:$CG,0)-1,MATCH($E264&amp;"/"&amp;AD$1,Data!$1:$1,0)-1)=0,"",OFFSET(Data!$A$1,MATCH($D264,Data!$CG:$CG,0)-1,MATCH($E264&amp;"/"&amp;AD$1,Data!$1:$1,0)-1)))</f>
        <v/>
      </c>
      <c r="AE264" s="250" t="str">
        <f ca="1">IF(ISERROR(OFFSET(Data!$A$1,MATCH($D264,Data!$CG:$CG,0)-1,MATCH($E264&amp;"/"&amp;AE$1,Data!$1:$1,0)-1))=TRUE,"",IF(OFFSET(Data!$A$1,MATCH($D264,Data!$CG:$CG,0)-1,MATCH($E264&amp;"/"&amp;AE$1,Data!$1:$1,0)-1)=0,"",OFFSET(Data!$A$1,MATCH($D264,Data!$CG:$CG,0)-1,MATCH($E264&amp;"/"&amp;AE$1,Data!$1:$1,0)-1)))</f>
        <v/>
      </c>
      <c r="AF264" s="251" t="str">
        <f ca="1">IF(ISERROR(OFFSET(Data!$A$1,MATCH($D264,Data!$CG:$CG,0)-1,MATCH($E264&amp;"/"&amp;AF$1,Data!$1:$1,0)-1))=TRUE,"",IF(OFFSET(Data!$A$1,MATCH($D264,Data!$CG:$CG,0)-1,MATCH($E264&amp;"/"&amp;AF$1,Data!$1:$1,0)-1)=0,"",OFFSET(Data!$A$1,MATCH($D264,Data!$CG:$CG,0)-1,MATCH($E264&amp;"/"&amp;AF$1,Data!$1:$1,0)-1)))</f>
        <v/>
      </c>
      <c r="AG264" s="210">
        <f t="shared" ca="1" si="8"/>
        <v>0</v>
      </c>
      <c r="AH264" s="211">
        <f ca="1">AG264</f>
        <v>0</v>
      </c>
    </row>
    <row r="265" spans="1:34" ht="15" hidden="1" customHeight="1" thickBot="1" x14ac:dyDescent="0.3">
      <c r="A265" s="446"/>
      <c r="B265" s="449"/>
      <c r="C265" s="452"/>
      <c r="D265" s="28" t="e">
        <f>IF(C265&lt;&gt;"",C265,D264)</f>
        <v>#N/A</v>
      </c>
      <c r="E265" s="29" t="s">
        <v>22</v>
      </c>
      <c r="F265" s="254" t="str">
        <f ca="1">IF(ISERROR(OFFSET(Data!$A$1,MATCH($D265,Data!$CG:$CG,0)-1,MATCH($E265&amp;"/"&amp;F$1,Data!$1:$1,0)-1))=TRUE,"",IF(OFFSET(Data!$A$1,MATCH($D265,Data!$CG:$CG,0)-1,MATCH($E265&amp;"/"&amp;F$1,Data!$1:$1,0)-1)=0,"",OFFSET(Data!$A$1,MATCH($D265,Data!$CG:$CG,0)-1,MATCH($E265&amp;"/"&amp;F$1,Data!$1:$1,0)-1)))</f>
        <v/>
      </c>
      <c r="G265" s="252" t="str">
        <f ca="1">IF(ISERROR(OFFSET(Data!$A$1,MATCH($D265,Data!$CG:$CG,0)-1,MATCH($E265&amp;"/"&amp;G$1,Data!$1:$1,0)-1))=TRUE,"",IF(OFFSET(Data!$A$1,MATCH($D265,Data!$CG:$CG,0)-1,MATCH($E265&amp;"/"&amp;G$1,Data!$1:$1,0)-1)=0,"",OFFSET(Data!$A$1,MATCH($D265,Data!$CG:$CG,0)-1,MATCH($E265&amp;"/"&amp;G$1,Data!$1:$1,0)-1)))</f>
        <v/>
      </c>
      <c r="H265" s="252" t="str">
        <f ca="1">IF(ISERROR(OFFSET(Data!$A$1,MATCH($D265,Data!$CG:$CG,0)-1,MATCH($E265&amp;"/"&amp;H$1,Data!$1:$1,0)-1))=TRUE,"",IF(OFFSET(Data!$A$1,MATCH($D265,Data!$CG:$CG,0)-1,MATCH($E265&amp;"/"&amp;H$1,Data!$1:$1,0)-1)=0,"",OFFSET(Data!$A$1,MATCH($D265,Data!$CG:$CG,0)-1,MATCH($E265&amp;"/"&amp;H$1,Data!$1:$1,0)-1)))</f>
        <v/>
      </c>
      <c r="I265" s="252" t="str">
        <f ca="1">IF(ISERROR(OFFSET(Data!$A$1,MATCH($D265,Data!$CG:$CG,0)-1,MATCH($E265&amp;"/"&amp;I$1,Data!$1:$1,0)-1))=TRUE,"",IF(OFFSET(Data!$A$1,MATCH($D265,Data!$CG:$CG,0)-1,MATCH($E265&amp;"/"&amp;I$1,Data!$1:$1,0)-1)=0,"",OFFSET(Data!$A$1,MATCH($D265,Data!$CG:$CG,0)-1,MATCH($E265&amp;"/"&amp;I$1,Data!$1:$1,0)-1)))</f>
        <v/>
      </c>
      <c r="J265" s="252" t="str">
        <f ca="1">IF(ISERROR(OFFSET(Data!$A$1,MATCH($D265,Data!$CG:$CG,0)-1,MATCH($E265&amp;"/"&amp;J$1,Data!$1:$1,0)-1))=TRUE,"",IF(OFFSET(Data!$A$1,MATCH($D265,Data!$CG:$CG,0)-1,MATCH($E265&amp;"/"&amp;J$1,Data!$1:$1,0)-1)=0,"",OFFSET(Data!$A$1,MATCH($D265,Data!$CG:$CG,0)-1,MATCH($E265&amp;"/"&amp;J$1,Data!$1:$1,0)-1)))</f>
        <v/>
      </c>
      <c r="K265" s="252" t="str">
        <f ca="1">IF(ISERROR(OFFSET(Data!$A$1,MATCH($D265,Data!$CG:$CG,0)-1,MATCH($E265&amp;"/"&amp;K$1,Data!$1:$1,0)-1))=TRUE,"",IF(OFFSET(Data!$A$1,MATCH($D265,Data!$CG:$CG,0)-1,MATCH($E265&amp;"/"&amp;K$1,Data!$1:$1,0)-1)=0,"",OFFSET(Data!$A$1,MATCH($D265,Data!$CG:$CG,0)-1,MATCH($E265&amp;"/"&amp;K$1,Data!$1:$1,0)-1)))</f>
        <v/>
      </c>
      <c r="L265" s="252" t="str">
        <f ca="1">IF(ISERROR(OFFSET(Data!$A$1,MATCH($D265,Data!$CG:$CG,0)-1,MATCH($E265&amp;"/"&amp;L$1,Data!$1:$1,0)-1))=TRUE,"",IF(OFFSET(Data!$A$1,MATCH($D265,Data!$CG:$CG,0)-1,MATCH($E265&amp;"/"&amp;L$1,Data!$1:$1,0)-1)=0,"",OFFSET(Data!$A$1,MATCH($D265,Data!$CG:$CG,0)-1,MATCH($E265&amp;"/"&amp;L$1,Data!$1:$1,0)-1)))</f>
        <v/>
      </c>
      <c r="M265" s="252" t="str">
        <f ca="1">IF(ISERROR(OFFSET(Data!$A$1,MATCH($D265,Data!$CG:$CG,0)-1,MATCH($E265&amp;"/"&amp;M$1,Data!$1:$1,0)-1))=TRUE,"",IF(OFFSET(Data!$A$1,MATCH($D265,Data!$CG:$CG,0)-1,MATCH($E265&amp;"/"&amp;M$1,Data!$1:$1,0)-1)=0,"",OFFSET(Data!$A$1,MATCH($D265,Data!$CG:$CG,0)-1,MATCH($E265&amp;"/"&amp;M$1,Data!$1:$1,0)-1)))</f>
        <v/>
      </c>
      <c r="N265" s="252" t="str">
        <f ca="1">IF(ISERROR(OFFSET(Data!$A$1,MATCH($D265,Data!$CG:$CG,0)-1,MATCH($E265&amp;"/"&amp;N$1,Data!$1:$1,0)-1))=TRUE,"",IF(OFFSET(Data!$A$1,MATCH($D265,Data!$CG:$CG,0)-1,MATCH($E265&amp;"/"&amp;N$1,Data!$1:$1,0)-1)=0,"",OFFSET(Data!$A$1,MATCH($D265,Data!$CG:$CG,0)-1,MATCH($E265&amp;"/"&amp;N$1,Data!$1:$1,0)-1)))</f>
        <v/>
      </c>
      <c r="O265" s="252" t="str">
        <f ca="1">IF(ISERROR(OFFSET(Data!$A$1,MATCH($D265,Data!$CG:$CG,0)-1,MATCH($E265&amp;"/"&amp;O$1,Data!$1:$1,0)-1))=TRUE,"",IF(OFFSET(Data!$A$1,MATCH($D265,Data!$CG:$CG,0)-1,MATCH($E265&amp;"/"&amp;O$1,Data!$1:$1,0)-1)=0,"",OFFSET(Data!$A$1,MATCH($D265,Data!$CG:$CG,0)-1,MATCH($E265&amp;"/"&amp;O$1,Data!$1:$1,0)-1)))</f>
        <v/>
      </c>
      <c r="P265" s="252" t="str">
        <f ca="1">IF(ISERROR(OFFSET(Data!$A$1,MATCH($D265,Data!$CG:$CG,0)-1,MATCH($E265&amp;"/"&amp;P$1,Data!$1:$1,0)-1))=TRUE,"",IF(OFFSET(Data!$A$1,MATCH($D265,Data!$CG:$CG,0)-1,MATCH($E265&amp;"/"&amp;P$1,Data!$1:$1,0)-1)=0,"",OFFSET(Data!$A$1,MATCH($D265,Data!$CG:$CG,0)-1,MATCH($E265&amp;"/"&amp;P$1,Data!$1:$1,0)-1)))</f>
        <v/>
      </c>
      <c r="Q265" s="252" t="str">
        <f ca="1">IF(ISERROR(OFFSET(Data!$A$1,MATCH($D265,Data!$CG:$CG,0)-1,MATCH($E265&amp;"/"&amp;Q$1,Data!$1:$1,0)-1))=TRUE,"",IF(OFFSET(Data!$A$1,MATCH($D265,Data!$CG:$CG,0)-1,MATCH($E265&amp;"/"&amp;Q$1,Data!$1:$1,0)-1)=0,"",OFFSET(Data!$A$1,MATCH($D265,Data!$CG:$CG,0)-1,MATCH($E265&amp;"/"&amp;Q$1,Data!$1:$1,0)-1)))</f>
        <v/>
      </c>
      <c r="R265" s="252" t="str">
        <f ca="1">IF(ISERROR(OFFSET(Data!$A$1,MATCH($D265,Data!$CG:$CG,0)-1,MATCH($E265&amp;"/"&amp;R$1,Data!$1:$1,0)-1))=TRUE,"",IF(OFFSET(Data!$A$1,MATCH($D265,Data!$CG:$CG,0)-1,MATCH($E265&amp;"/"&amp;R$1,Data!$1:$1,0)-1)=0,"",OFFSET(Data!$A$1,MATCH($D265,Data!$CG:$CG,0)-1,MATCH($E265&amp;"/"&amp;R$1,Data!$1:$1,0)-1)))</f>
        <v/>
      </c>
      <c r="S265" s="252" t="str">
        <f ca="1">IF(ISERROR(OFFSET(Data!$A$1,MATCH($D265,Data!$CG:$CG,0)-1,MATCH($E265&amp;"/"&amp;S$1,Data!$1:$1,0)-1))=TRUE,"",IF(OFFSET(Data!$A$1,MATCH($D265,Data!$CG:$CG,0)-1,MATCH($E265&amp;"/"&amp;S$1,Data!$1:$1,0)-1)=0,"",OFFSET(Data!$A$1,MATCH($D265,Data!$CG:$CG,0)-1,MATCH($E265&amp;"/"&amp;S$1,Data!$1:$1,0)-1)))</f>
        <v/>
      </c>
      <c r="T265" s="252" t="str">
        <f ca="1">IF(ISERROR(OFFSET(Data!$A$1,MATCH($D265,Data!$CG:$CG,0)-1,MATCH($E265&amp;"/"&amp;T$1,Data!$1:$1,0)-1))=TRUE,"",IF(OFFSET(Data!$A$1,MATCH($D265,Data!$CG:$CG,0)-1,MATCH($E265&amp;"/"&amp;T$1,Data!$1:$1,0)-1)=0,"",OFFSET(Data!$A$1,MATCH($D265,Data!$CG:$CG,0)-1,MATCH($E265&amp;"/"&amp;T$1,Data!$1:$1,0)-1)))</f>
        <v/>
      </c>
      <c r="U265" s="252" t="str">
        <f ca="1">IF(ISERROR(OFFSET(Data!$A$1,MATCH($D265,Data!$CG:$CG,0)-1,MATCH($E265&amp;"/"&amp;U$1,Data!$1:$1,0)-1))=TRUE,"",IF(OFFSET(Data!$A$1,MATCH($D265,Data!$CG:$CG,0)-1,MATCH($E265&amp;"/"&amp;U$1,Data!$1:$1,0)-1)=0,"",OFFSET(Data!$A$1,MATCH($D265,Data!$CG:$CG,0)-1,MATCH($E265&amp;"/"&amp;U$1,Data!$1:$1,0)-1)))</f>
        <v/>
      </c>
      <c r="V265" s="252" t="str">
        <f ca="1">IF(ISERROR(OFFSET(Data!$A$1,MATCH($D265,Data!$CG:$CG,0)-1,MATCH($E265&amp;"/"&amp;V$1,Data!$1:$1,0)-1))=TRUE,"",IF(OFFSET(Data!$A$1,MATCH($D265,Data!$CG:$CG,0)-1,MATCH($E265&amp;"/"&amp;V$1,Data!$1:$1,0)-1)=0,"",OFFSET(Data!$A$1,MATCH($D265,Data!$CG:$CG,0)-1,MATCH($E265&amp;"/"&amp;V$1,Data!$1:$1,0)-1)))</f>
        <v/>
      </c>
      <c r="W265" s="269" t="str">
        <f ca="1">IF(ISERROR(OFFSET(Data!$A$1,MATCH($D265,Data!$CG:$CG,0)-1,MATCH($E265&amp;"/"&amp;W$1,Data!$1:$1,0)-1))=TRUE,"",IF(OFFSET(Data!$A$1,MATCH($D265,Data!$CG:$CG,0)-1,MATCH($E265&amp;"/"&amp;W$1,Data!$1:$1,0)-1)=0,"",OFFSET(Data!$A$1,MATCH($D265,Data!$CG:$CG,0)-1,MATCH($E265&amp;"/"&amp;W$1,Data!$1:$1,0)-1)))</f>
        <v/>
      </c>
      <c r="X265" s="252" t="str">
        <f ca="1">IF(ISERROR(OFFSET(Data!$A$1,MATCH($D265,Data!$CG:$CG,0)-1,MATCH($E265&amp;"/"&amp;X$1,Data!$1:$1,0)-1))=TRUE,"",IF(OFFSET(Data!$A$1,MATCH($D265,Data!$CG:$CG,0)-1,MATCH($E265&amp;"/"&amp;X$1,Data!$1:$1,0)-1)=0,"",OFFSET(Data!$A$1,MATCH($D265,Data!$CG:$CG,0)-1,MATCH($E265&amp;"/"&amp;X$1,Data!$1:$1,0)-1)))</f>
        <v/>
      </c>
      <c r="Y265" s="252" t="str">
        <f ca="1">IF(ISERROR(OFFSET(Data!$A$1,MATCH($D265,Data!$CG:$CG,0)-1,MATCH($E265&amp;"/"&amp;Y$1,Data!$1:$1,0)-1))=TRUE,"",IF(OFFSET(Data!$A$1,MATCH($D265,Data!$CG:$CG,0)-1,MATCH($E265&amp;"/"&amp;Y$1,Data!$1:$1,0)-1)=0,"",OFFSET(Data!$A$1,MATCH($D265,Data!$CG:$CG,0)-1,MATCH($E265&amp;"/"&amp;Y$1,Data!$1:$1,0)-1)))</f>
        <v/>
      </c>
      <c r="Z265" s="252" t="str">
        <f ca="1">IF(ISERROR(OFFSET(Data!$A$1,MATCH($D265,Data!$CG:$CG,0)-1,MATCH($E265&amp;"/"&amp;Z$1,Data!$1:$1,0)-1))=TRUE,"",IF(OFFSET(Data!$A$1,MATCH($D265,Data!$CG:$CG,0)-1,MATCH($E265&amp;"/"&amp;Z$1,Data!$1:$1,0)-1)=0,"",OFFSET(Data!$A$1,MATCH($D265,Data!$CG:$CG,0)-1,MATCH($E265&amp;"/"&amp;Z$1,Data!$1:$1,0)-1)))</f>
        <v/>
      </c>
      <c r="AA265" s="252" t="str">
        <f ca="1">IF(ISERROR(OFFSET(Data!$A$1,MATCH($D265,Data!$CG:$CG,0)-1,MATCH($E265&amp;"/"&amp;AA$1,Data!$1:$1,0)-1))=TRUE,"",IF(OFFSET(Data!$A$1,MATCH($D265,Data!$CG:$CG,0)-1,MATCH($E265&amp;"/"&amp;AA$1,Data!$1:$1,0)-1)=0,"",OFFSET(Data!$A$1,MATCH($D265,Data!$CG:$CG,0)-1,MATCH($E265&amp;"/"&amp;AA$1,Data!$1:$1,0)-1)))</f>
        <v/>
      </c>
      <c r="AB265" s="252" t="str">
        <f ca="1">IF(ISERROR(OFFSET(Data!$A$1,MATCH($D265,Data!$CG:$CG,0)-1,MATCH($E265&amp;"/"&amp;AB$1,Data!$1:$1,0)-1))=TRUE,"",IF(OFFSET(Data!$A$1,MATCH($D265,Data!$CG:$CG,0)-1,MATCH($E265&amp;"/"&amp;AB$1,Data!$1:$1,0)-1)=0,"",OFFSET(Data!$A$1,MATCH($D265,Data!$CG:$CG,0)-1,MATCH($E265&amp;"/"&amp;AB$1,Data!$1:$1,0)-1)))</f>
        <v/>
      </c>
      <c r="AC265" s="252" t="str">
        <f ca="1">IF(ISERROR(OFFSET(Data!$A$1,MATCH($D265,Data!$CG:$CG,0)-1,MATCH($E265&amp;"/"&amp;AC$1,Data!$1:$1,0)-1))=TRUE,"",IF(OFFSET(Data!$A$1,MATCH($D265,Data!$CG:$CG,0)-1,MATCH($E265&amp;"/"&amp;AC$1,Data!$1:$1,0)-1)=0,"",OFFSET(Data!$A$1,MATCH($D265,Data!$CG:$CG,0)-1,MATCH($E265&amp;"/"&amp;AC$1,Data!$1:$1,0)-1)))</f>
        <v/>
      </c>
      <c r="AD265" s="252" t="str">
        <f ca="1">IF(ISERROR(OFFSET(Data!$A$1,MATCH($D265,Data!$CG:$CG,0)-1,MATCH($E265&amp;"/"&amp;AD$1,Data!$1:$1,0)-1))=TRUE,"",IF(OFFSET(Data!$A$1,MATCH($D265,Data!$CG:$CG,0)-1,MATCH($E265&amp;"/"&amp;AD$1,Data!$1:$1,0)-1)=0,"",OFFSET(Data!$A$1,MATCH($D265,Data!$CG:$CG,0)-1,MATCH($E265&amp;"/"&amp;AD$1,Data!$1:$1,0)-1)))</f>
        <v/>
      </c>
      <c r="AE265" s="252" t="str">
        <f ca="1">IF(ISERROR(OFFSET(Data!$A$1,MATCH($D265,Data!$CG:$CG,0)-1,MATCH($E265&amp;"/"&amp;AE$1,Data!$1:$1,0)-1))=TRUE,"",IF(OFFSET(Data!$A$1,MATCH($D265,Data!$CG:$CG,0)-1,MATCH($E265&amp;"/"&amp;AE$1,Data!$1:$1,0)-1)=0,"",OFFSET(Data!$A$1,MATCH($D265,Data!$CG:$CG,0)-1,MATCH($E265&amp;"/"&amp;AE$1,Data!$1:$1,0)-1)))</f>
        <v/>
      </c>
      <c r="AF265" s="253" t="str">
        <f ca="1">IF(ISERROR(OFFSET(Data!$A$1,MATCH($D265,Data!$CG:$CG,0)-1,MATCH($E265&amp;"/"&amp;AF$1,Data!$1:$1,0)-1))=TRUE,"",IF(OFFSET(Data!$A$1,MATCH($D265,Data!$CG:$CG,0)-1,MATCH($E265&amp;"/"&amp;AF$1,Data!$1:$1,0)-1)=0,"",OFFSET(Data!$A$1,MATCH($D265,Data!$CG:$CG,0)-1,MATCH($E265&amp;"/"&amp;AF$1,Data!$1:$1,0)-1)))</f>
        <v/>
      </c>
      <c r="AG265" s="212">
        <f t="shared" ca="1" si="8"/>
        <v>0</v>
      </c>
      <c r="AH265" s="213">
        <f ca="1">SUM(AG264:AG265)</f>
        <v>0</v>
      </c>
    </row>
    <row r="266" spans="1:34" ht="15" hidden="1" customHeight="1" x14ac:dyDescent="0.25">
      <c r="A266" s="446"/>
      <c r="B266" s="449"/>
      <c r="C266" s="452"/>
      <c r="D266" s="28" t="e">
        <f>IF(C266&lt;&gt;"",C266,D265)</f>
        <v>#N/A</v>
      </c>
      <c r="E266" s="29" t="s">
        <v>23</v>
      </c>
      <c r="F266" s="254" t="str">
        <f ca="1">IF(ISERROR(OFFSET(Data!$A$1,MATCH($D266,Data!$CG:$CG,0)-1,MATCH($E266&amp;"/"&amp;F$1,Data!$1:$1,0)-1))=TRUE,"",IF(OFFSET(Data!$A$1,MATCH($D266,Data!$CG:$CG,0)-1,MATCH($E266&amp;"/"&amp;F$1,Data!$1:$1,0)-1)=0,"",OFFSET(Data!$A$1,MATCH($D266,Data!$CG:$CG,0)-1,MATCH($E266&amp;"/"&amp;F$1,Data!$1:$1,0)-1)))</f>
        <v/>
      </c>
      <c r="G266" s="252" t="str">
        <f ca="1">IF(ISERROR(OFFSET(Data!$A$1,MATCH($D266,Data!$CG:$CG,0)-1,MATCH($E266&amp;"/"&amp;G$1,Data!$1:$1,0)-1))=TRUE,"",IF(OFFSET(Data!$A$1,MATCH($D266,Data!$CG:$CG,0)-1,MATCH($E266&amp;"/"&amp;G$1,Data!$1:$1,0)-1)=0,"",OFFSET(Data!$A$1,MATCH($D266,Data!$CG:$CG,0)-1,MATCH($E266&amp;"/"&amp;G$1,Data!$1:$1,0)-1)))</f>
        <v/>
      </c>
      <c r="H266" s="252" t="str">
        <f ca="1">IF(ISERROR(OFFSET(Data!$A$1,MATCH($D266,Data!$CG:$CG,0)-1,MATCH($E266&amp;"/"&amp;H$1,Data!$1:$1,0)-1))=TRUE,"",IF(OFFSET(Data!$A$1,MATCH($D266,Data!$CG:$CG,0)-1,MATCH($E266&amp;"/"&amp;H$1,Data!$1:$1,0)-1)=0,"",OFFSET(Data!$A$1,MATCH($D266,Data!$CG:$CG,0)-1,MATCH($E266&amp;"/"&amp;H$1,Data!$1:$1,0)-1)))</f>
        <v/>
      </c>
      <c r="I266" s="252" t="str">
        <f ca="1">IF(ISERROR(OFFSET(Data!$A$1,MATCH($D266,Data!$CG:$CG,0)-1,MATCH($E266&amp;"/"&amp;I$1,Data!$1:$1,0)-1))=TRUE,"",IF(OFFSET(Data!$A$1,MATCH($D266,Data!$CG:$CG,0)-1,MATCH($E266&amp;"/"&amp;I$1,Data!$1:$1,0)-1)=0,"",OFFSET(Data!$A$1,MATCH($D266,Data!$CG:$CG,0)-1,MATCH($E266&amp;"/"&amp;I$1,Data!$1:$1,0)-1)))</f>
        <v/>
      </c>
      <c r="J266" s="252" t="str">
        <f ca="1">IF(ISERROR(OFFSET(Data!$A$1,MATCH($D266,Data!$CG:$CG,0)-1,MATCH($E266&amp;"/"&amp;J$1,Data!$1:$1,0)-1))=TRUE,"",IF(OFFSET(Data!$A$1,MATCH($D266,Data!$CG:$CG,0)-1,MATCH($E266&amp;"/"&amp;J$1,Data!$1:$1,0)-1)=0,"",OFFSET(Data!$A$1,MATCH($D266,Data!$CG:$CG,0)-1,MATCH($E266&amp;"/"&amp;J$1,Data!$1:$1,0)-1)))</f>
        <v/>
      </c>
      <c r="K266" s="252" t="str">
        <f ca="1">IF(ISERROR(OFFSET(Data!$A$1,MATCH($D266,Data!$CG:$CG,0)-1,MATCH($E266&amp;"/"&amp;K$1,Data!$1:$1,0)-1))=TRUE,"",IF(OFFSET(Data!$A$1,MATCH($D266,Data!$CG:$CG,0)-1,MATCH($E266&amp;"/"&amp;K$1,Data!$1:$1,0)-1)=0,"",OFFSET(Data!$A$1,MATCH($D266,Data!$CG:$CG,0)-1,MATCH($E266&amp;"/"&amp;K$1,Data!$1:$1,0)-1)))</f>
        <v/>
      </c>
      <c r="L266" s="252" t="str">
        <f ca="1">IF(ISERROR(OFFSET(Data!$A$1,MATCH($D266,Data!$CG:$CG,0)-1,MATCH($E266&amp;"/"&amp;L$1,Data!$1:$1,0)-1))=TRUE,"",IF(OFFSET(Data!$A$1,MATCH($D266,Data!$CG:$CG,0)-1,MATCH($E266&amp;"/"&amp;L$1,Data!$1:$1,0)-1)=0,"",OFFSET(Data!$A$1,MATCH($D266,Data!$CG:$CG,0)-1,MATCH($E266&amp;"/"&amp;L$1,Data!$1:$1,0)-1)))</f>
        <v/>
      </c>
      <c r="M266" s="252" t="str">
        <f ca="1">IF(ISERROR(OFFSET(Data!$A$1,MATCH($D266,Data!$CG:$CG,0)-1,MATCH($E266&amp;"/"&amp;M$1,Data!$1:$1,0)-1))=TRUE,"",IF(OFFSET(Data!$A$1,MATCH($D266,Data!$CG:$CG,0)-1,MATCH($E266&amp;"/"&amp;M$1,Data!$1:$1,0)-1)=0,"",OFFSET(Data!$A$1,MATCH($D266,Data!$CG:$CG,0)-1,MATCH($E266&amp;"/"&amp;M$1,Data!$1:$1,0)-1)))</f>
        <v/>
      </c>
      <c r="N266" s="252" t="str">
        <f ca="1">IF(ISERROR(OFFSET(Data!$A$1,MATCH($D266,Data!$CG:$CG,0)-1,MATCH($E266&amp;"/"&amp;N$1,Data!$1:$1,0)-1))=TRUE,"",IF(OFFSET(Data!$A$1,MATCH($D266,Data!$CG:$CG,0)-1,MATCH($E266&amp;"/"&amp;N$1,Data!$1:$1,0)-1)=0,"",OFFSET(Data!$A$1,MATCH($D266,Data!$CG:$CG,0)-1,MATCH($E266&amp;"/"&amp;N$1,Data!$1:$1,0)-1)))</f>
        <v/>
      </c>
      <c r="O266" s="252" t="str">
        <f ca="1">IF(ISERROR(OFFSET(Data!$A$1,MATCH($D266,Data!$CG:$CG,0)-1,MATCH($E266&amp;"/"&amp;O$1,Data!$1:$1,0)-1))=TRUE,"",IF(OFFSET(Data!$A$1,MATCH($D266,Data!$CG:$CG,0)-1,MATCH($E266&amp;"/"&amp;O$1,Data!$1:$1,0)-1)=0,"",OFFSET(Data!$A$1,MATCH($D266,Data!$CG:$CG,0)-1,MATCH($E266&amp;"/"&amp;O$1,Data!$1:$1,0)-1)))</f>
        <v/>
      </c>
      <c r="P266" s="252" t="str">
        <f ca="1">IF(ISERROR(OFFSET(Data!$A$1,MATCH($D266,Data!$CG:$CG,0)-1,MATCH($E266&amp;"/"&amp;P$1,Data!$1:$1,0)-1))=TRUE,"",IF(OFFSET(Data!$A$1,MATCH($D266,Data!$CG:$CG,0)-1,MATCH($E266&amp;"/"&amp;P$1,Data!$1:$1,0)-1)=0,"",OFFSET(Data!$A$1,MATCH($D266,Data!$CG:$CG,0)-1,MATCH($E266&amp;"/"&amp;P$1,Data!$1:$1,0)-1)))</f>
        <v/>
      </c>
      <c r="Q266" s="252" t="str">
        <f ca="1">IF(ISERROR(OFFSET(Data!$A$1,MATCH($D266,Data!$CG:$CG,0)-1,MATCH($E266&amp;"/"&amp;Q$1,Data!$1:$1,0)-1))=TRUE,"",IF(OFFSET(Data!$A$1,MATCH($D266,Data!$CG:$CG,0)-1,MATCH($E266&amp;"/"&amp;Q$1,Data!$1:$1,0)-1)=0,"",OFFSET(Data!$A$1,MATCH($D266,Data!$CG:$CG,0)-1,MATCH($E266&amp;"/"&amp;Q$1,Data!$1:$1,0)-1)))</f>
        <v/>
      </c>
      <c r="R266" s="252" t="str">
        <f ca="1">IF(ISERROR(OFFSET(Data!$A$1,MATCH($D266,Data!$CG:$CG,0)-1,MATCH($E266&amp;"/"&amp;R$1,Data!$1:$1,0)-1))=TRUE,"",IF(OFFSET(Data!$A$1,MATCH($D266,Data!$CG:$CG,0)-1,MATCH($E266&amp;"/"&amp;R$1,Data!$1:$1,0)-1)=0,"",OFFSET(Data!$A$1,MATCH($D266,Data!$CG:$CG,0)-1,MATCH($E266&amp;"/"&amp;R$1,Data!$1:$1,0)-1)))</f>
        <v/>
      </c>
      <c r="S266" s="252" t="str">
        <f ca="1">IF(ISERROR(OFFSET(Data!$A$1,MATCH($D266,Data!$CG:$CG,0)-1,MATCH($E266&amp;"/"&amp;S$1,Data!$1:$1,0)-1))=TRUE,"",IF(OFFSET(Data!$A$1,MATCH($D266,Data!$CG:$CG,0)-1,MATCH($E266&amp;"/"&amp;S$1,Data!$1:$1,0)-1)=0,"",OFFSET(Data!$A$1,MATCH($D266,Data!$CG:$CG,0)-1,MATCH($E266&amp;"/"&amp;S$1,Data!$1:$1,0)-1)))</f>
        <v/>
      </c>
      <c r="T266" s="252" t="str">
        <f ca="1">IF(ISERROR(OFFSET(Data!$A$1,MATCH($D266,Data!$CG:$CG,0)-1,MATCH($E266&amp;"/"&amp;T$1,Data!$1:$1,0)-1))=TRUE,"",IF(OFFSET(Data!$A$1,MATCH($D266,Data!$CG:$CG,0)-1,MATCH($E266&amp;"/"&amp;T$1,Data!$1:$1,0)-1)=0,"",OFFSET(Data!$A$1,MATCH($D266,Data!$CG:$CG,0)-1,MATCH($E266&amp;"/"&amp;T$1,Data!$1:$1,0)-1)))</f>
        <v/>
      </c>
      <c r="U266" s="252" t="str">
        <f ca="1">IF(ISERROR(OFFSET(Data!$A$1,MATCH($D266,Data!$CG:$CG,0)-1,MATCH($E266&amp;"/"&amp;U$1,Data!$1:$1,0)-1))=TRUE,"",IF(OFFSET(Data!$A$1,MATCH($D266,Data!$CG:$CG,0)-1,MATCH($E266&amp;"/"&amp;U$1,Data!$1:$1,0)-1)=0,"",OFFSET(Data!$A$1,MATCH($D266,Data!$CG:$CG,0)-1,MATCH($E266&amp;"/"&amp;U$1,Data!$1:$1,0)-1)))</f>
        <v/>
      </c>
      <c r="V266" s="252" t="str">
        <f ca="1">IF(ISERROR(OFFSET(Data!$A$1,MATCH($D266,Data!$CG:$CG,0)-1,MATCH($E266&amp;"/"&amp;V$1,Data!$1:$1,0)-1))=TRUE,"",IF(OFFSET(Data!$A$1,MATCH($D266,Data!$CG:$CG,0)-1,MATCH($E266&amp;"/"&amp;V$1,Data!$1:$1,0)-1)=0,"",OFFSET(Data!$A$1,MATCH($D266,Data!$CG:$CG,0)-1,MATCH($E266&amp;"/"&amp;V$1,Data!$1:$1,0)-1)))</f>
        <v/>
      </c>
      <c r="W266" s="269" t="str">
        <f ca="1">IF(ISERROR(OFFSET(Data!$A$1,MATCH($D266,Data!$CG:$CG,0)-1,MATCH($E266&amp;"/"&amp;W$1,Data!$1:$1,0)-1))=TRUE,"",IF(OFFSET(Data!$A$1,MATCH($D266,Data!$CG:$CG,0)-1,MATCH($E266&amp;"/"&amp;W$1,Data!$1:$1,0)-1)=0,"",OFFSET(Data!$A$1,MATCH($D266,Data!$CG:$CG,0)-1,MATCH($E266&amp;"/"&amp;W$1,Data!$1:$1,0)-1)))</f>
        <v/>
      </c>
      <c r="X266" s="252" t="str">
        <f ca="1">IF(ISERROR(OFFSET(Data!$A$1,MATCH($D266,Data!$CG:$CG,0)-1,MATCH($E266&amp;"/"&amp;X$1,Data!$1:$1,0)-1))=TRUE,"",IF(OFFSET(Data!$A$1,MATCH($D266,Data!$CG:$CG,0)-1,MATCH($E266&amp;"/"&amp;X$1,Data!$1:$1,0)-1)=0,"",OFFSET(Data!$A$1,MATCH($D266,Data!$CG:$CG,0)-1,MATCH($E266&amp;"/"&amp;X$1,Data!$1:$1,0)-1)))</f>
        <v/>
      </c>
      <c r="Y266" s="252" t="str">
        <f ca="1">IF(ISERROR(OFFSET(Data!$A$1,MATCH($D266,Data!$CG:$CG,0)-1,MATCH($E266&amp;"/"&amp;Y$1,Data!$1:$1,0)-1))=TRUE,"",IF(OFFSET(Data!$A$1,MATCH($D266,Data!$CG:$CG,0)-1,MATCH($E266&amp;"/"&amp;Y$1,Data!$1:$1,0)-1)=0,"",OFFSET(Data!$A$1,MATCH($D266,Data!$CG:$CG,0)-1,MATCH($E266&amp;"/"&amp;Y$1,Data!$1:$1,0)-1)))</f>
        <v/>
      </c>
      <c r="Z266" s="252" t="str">
        <f ca="1">IF(ISERROR(OFFSET(Data!$A$1,MATCH($D266,Data!$CG:$CG,0)-1,MATCH($E266&amp;"/"&amp;Z$1,Data!$1:$1,0)-1))=TRUE,"",IF(OFFSET(Data!$A$1,MATCH($D266,Data!$CG:$CG,0)-1,MATCH($E266&amp;"/"&amp;Z$1,Data!$1:$1,0)-1)=0,"",OFFSET(Data!$A$1,MATCH($D266,Data!$CG:$CG,0)-1,MATCH($E266&amp;"/"&amp;Z$1,Data!$1:$1,0)-1)))</f>
        <v/>
      </c>
      <c r="AA266" s="252" t="str">
        <f ca="1">IF(ISERROR(OFFSET(Data!$A$1,MATCH($D266,Data!$CG:$CG,0)-1,MATCH($E266&amp;"/"&amp;AA$1,Data!$1:$1,0)-1))=TRUE,"",IF(OFFSET(Data!$A$1,MATCH($D266,Data!$CG:$CG,0)-1,MATCH($E266&amp;"/"&amp;AA$1,Data!$1:$1,0)-1)=0,"",OFFSET(Data!$A$1,MATCH($D266,Data!$CG:$CG,0)-1,MATCH($E266&amp;"/"&amp;AA$1,Data!$1:$1,0)-1)))</f>
        <v/>
      </c>
      <c r="AB266" s="252" t="str">
        <f ca="1">IF(ISERROR(OFFSET(Data!$A$1,MATCH($D266,Data!$CG:$CG,0)-1,MATCH($E266&amp;"/"&amp;AB$1,Data!$1:$1,0)-1))=TRUE,"",IF(OFFSET(Data!$A$1,MATCH($D266,Data!$CG:$CG,0)-1,MATCH($E266&amp;"/"&amp;AB$1,Data!$1:$1,0)-1)=0,"",OFFSET(Data!$A$1,MATCH($D266,Data!$CG:$CG,0)-1,MATCH($E266&amp;"/"&amp;AB$1,Data!$1:$1,0)-1)))</f>
        <v/>
      </c>
      <c r="AC266" s="252" t="str">
        <f ca="1">IF(ISERROR(OFFSET(Data!$A$1,MATCH($D266,Data!$CG:$CG,0)-1,MATCH($E266&amp;"/"&amp;AC$1,Data!$1:$1,0)-1))=TRUE,"",IF(OFFSET(Data!$A$1,MATCH($D266,Data!$CG:$CG,0)-1,MATCH($E266&amp;"/"&amp;AC$1,Data!$1:$1,0)-1)=0,"",OFFSET(Data!$A$1,MATCH($D266,Data!$CG:$CG,0)-1,MATCH($E266&amp;"/"&amp;AC$1,Data!$1:$1,0)-1)))</f>
        <v/>
      </c>
      <c r="AD266" s="252" t="str">
        <f ca="1">IF(ISERROR(OFFSET(Data!$A$1,MATCH($D266,Data!$CG:$CG,0)-1,MATCH($E266&amp;"/"&amp;AD$1,Data!$1:$1,0)-1))=TRUE,"",IF(OFFSET(Data!$A$1,MATCH($D266,Data!$CG:$CG,0)-1,MATCH($E266&amp;"/"&amp;AD$1,Data!$1:$1,0)-1)=0,"",OFFSET(Data!$A$1,MATCH($D266,Data!$CG:$CG,0)-1,MATCH($E266&amp;"/"&amp;AD$1,Data!$1:$1,0)-1)))</f>
        <v/>
      </c>
      <c r="AE266" s="252" t="str">
        <f ca="1">IF(ISERROR(OFFSET(Data!$A$1,MATCH($D266,Data!$CG:$CG,0)-1,MATCH($E266&amp;"/"&amp;AE$1,Data!$1:$1,0)-1))=TRUE,"",IF(OFFSET(Data!$A$1,MATCH($D266,Data!$CG:$CG,0)-1,MATCH($E266&amp;"/"&amp;AE$1,Data!$1:$1,0)-1)=0,"",OFFSET(Data!$A$1,MATCH($D266,Data!$CG:$CG,0)-1,MATCH($E266&amp;"/"&amp;AE$1,Data!$1:$1,0)-1)))</f>
        <v/>
      </c>
      <c r="AF266" s="253" t="str">
        <f ca="1">IF(ISERROR(OFFSET(Data!$A$1,MATCH($D266,Data!$CG:$CG,0)-1,MATCH($E266&amp;"/"&amp;AF$1,Data!$1:$1,0)-1))=TRUE,"",IF(OFFSET(Data!$A$1,MATCH($D266,Data!$CG:$CG,0)-1,MATCH($E266&amp;"/"&amp;AF$1,Data!$1:$1,0)-1)=0,"",OFFSET(Data!$A$1,MATCH($D266,Data!$CG:$CG,0)-1,MATCH($E266&amp;"/"&amp;AF$1,Data!$1:$1,0)-1)))</f>
        <v/>
      </c>
      <c r="AG266" s="212">
        <f t="shared" ref="AG266:AG329" ca="1" si="9">SUM(F266:AF266)</f>
        <v>0</v>
      </c>
      <c r="AH266" s="213">
        <f ca="1">SUM(AG264:AG266)</f>
        <v>0</v>
      </c>
    </row>
    <row r="267" spans="1:34" ht="15.75" hidden="1" customHeight="1" x14ac:dyDescent="0.25">
      <c r="A267" s="446"/>
      <c r="B267" s="449"/>
      <c r="C267" s="452"/>
      <c r="D267" s="28" t="e">
        <f>IF(C267&lt;&gt;"",C267,D266)</f>
        <v>#N/A</v>
      </c>
      <c r="E267" s="29" t="s">
        <v>24</v>
      </c>
      <c r="F267" s="254" t="str">
        <f ca="1">IF(ISERROR(OFFSET(Data!$A$1,MATCH($D267,Data!$CG:$CG,0)-1,MATCH($E267&amp;"/"&amp;F$1,Data!$1:$1,0)-1))=TRUE,"",IF(OFFSET(Data!$A$1,MATCH($D267,Data!$CG:$CG,0)-1,MATCH($E267&amp;"/"&amp;F$1,Data!$1:$1,0)-1)=0,"",OFFSET(Data!$A$1,MATCH($D267,Data!$CG:$CG,0)-1,MATCH($E267&amp;"/"&amp;F$1,Data!$1:$1,0)-1)))</f>
        <v/>
      </c>
      <c r="G267" s="252" t="str">
        <f ca="1">IF(ISERROR(OFFSET(Data!$A$1,MATCH($D267,Data!$CG:$CG,0)-1,MATCH($E267&amp;"/"&amp;G$1,Data!$1:$1,0)-1))=TRUE,"",IF(OFFSET(Data!$A$1,MATCH($D267,Data!$CG:$CG,0)-1,MATCH($E267&amp;"/"&amp;G$1,Data!$1:$1,0)-1)=0,"",OFFSET(Data!$A$1,MATCH($D267,Data!$CG:$CG,0)-1,MATCH($E267&amp;"/"&amp;G$1,Data!$1:$1,0)-1)))</f>
        <v/>
      </c>
      <c r="H267" s="252" t="str">
        <f ca="1">IF(ISERROR(OFFSET(Data!$A$1,MATCH($D267,Data!$CG:$CG,0)-1,MATCH($E267&amp;"/"&amp;H$1,Data!$1:$1,0)-1))=TRUE,"",IF(OFFSET(Data!$A$1,MATCH($D267,Data!$CG:$CG,0)-1,MATCH($E267&amp;"/"&amp;H$1,Data!$1:$1,0)-1)=0,"",OFFSET(Data!$A$1,MATCH($D267,Data!$CG:$CG,0)-1,MATCH($E267&amp;"/"&amp;H$1,Data!$1:$1,0)-1)))</f>
        <v/>
      </c>
      <c r="I267" s="252" t="str">
        <f ca="1">IF(ISERROR(OFFSET(Data!$A$1,MATCH($D267,Data!$CG:$CG,0)-1,MATCH($E267&amp;"/"&amp;I$1,Data!$1:$1,0)-1))=TRUE,"",IF(OFFSET(Data!$A$1,MATCH($D267,Data!$CG:$CG,0)-1,MATCH($E267&amp;"/"&amp;I$1,Data!$1:$1,0)-1)=0,"",OFFSET(Data!$A$1,MATCH($D267,Data!$CG:$CG,0)-1,MATCH($E267&amp;"/"&amp;I$1,Data!$1:$1,0)-1)))</f>
        <v/>
      </c>
      <c r="J267" s="252" t="str">
        <f ca="1">IF(ISERROR(OFFSET(Data!$A$1,MATCH($D267,Data!$CG:$CG,0)-1,MATCH($E267&amp;"/"&amp;J$1,Data!$1:$1,0)-1))=TRUE,"",IF(OFFSET(Data!$A$1,MATCH($D267,Data!$CG:$CG,0)-1,MATCH($E267&amp;"/"&amp;J$1,Data!$1:$1,0)-1)=0,"",OFFSET(Data!$A$1,MATCH($D267,Data!$CG:$CG,0)-1,MATCH($E267&amp;"/"&amp;J$1,Data!$1:$1,0)-1)))</f>
        <v/>
      </c>
      <c r="K267" s="252" t="str">
        <f ca="1">IF(ISERROR(OFFSET(Data!$A$1,MATCH($D267,Data!$CG:$CG,0)-1,MATCH($E267&amp;"/"&amp;K$1,Data!$1:$1,0)-1))=TRUE,"",IF(OFFSET(Data!$A$1,MATCH($D267,Data!$CG:$CG,0)-1,MATCH($E267&amp;"/"&amp;K$1,Data!$1:$1,0)-1)=0,"",OFFSET(Data!$A$1,MATCH($D267,Data!$CG:$CG,0)-1,MATCH($E267&amp;"/"&amp;K$1,Data!$1:$1,0)-1)))</f>
        <v/>
      </c>
      <c r="L267" s="252" t="str">
        <f ca="1">IF(ISERROR(OFFSET(Data!$A$1,MATCH($D267,Data!$CG:$CG,0)-1,MATCH($E267&amp;"/"&amp;L$1,Data!$1:$1,0)-1))=TRUE,"",IF(OFFSET(Data!$A$1,MATCH($D267,Data!$CG:$CG,0)-1,MATCH($E267&amp;"/"&amp;L$1,Data!$1:$1,0)-1)=0,"",OFFSET(Data!$A$1,MATCH($D267,Data!$CG:$CG,0)-1,MATCH($E267&amp;"/"&amp;L$1,Data!$1:$1,0)-1)))</f>
        <v/>
      </c>
      <c r="M267" s="252" t="str">
        <f ca="1">IF(ISERROR(OFFSET(Data!$A$1,MATCH($D267,Data!$CG:$CG,0)-1,MATCH($E267&amp;"/"&amp;M$1,Data!$1:$1,0)-1))=TRUE,"",IF(OFFSET(Data!$A$1,MATCH($D267,Data!$CG:$CG,0)-1,MATCH($E267&amp;"/"&amp;M$1,Data!$1:$1,0)-1)=0,"",OFFSET(Data!$A$1,MATCH($D267,Data!$CG:$CG,0)-1,MATCH($E267&amp;"/"&amp;M$1,Data!$1:$1,0)-1)))</f>
        <v/>
      </c>
      <c r="N267" s="252" t="str">
        <f ca="1">IF(ISERROR(OFFSET(Data!$A$1,MATCH($D267,Data!$CG:$CG,0)-1,MATCH($E267&amp;"/"&amp;N$1,Data!$1:$1,0)-1))=TRUE,"",IF(OFFSET(Data!$A$1,MATCH($D267,Data!$CG:$CG,0)-1,MATCH($E267&amp;"/"&amp;N$1,Data!$1:$1,0)-1)=0,"",OFFSET(Data!$A$1,MATCH($D267,Data!$CG:$CG,0)-1,MATCH($E267&amp;"/"&amp;N$1,Data!$1:$1,0)-1)))</f>
        <v/>
      </c>
      <c r="O267" s="252" t="str">
        <f ca="1">IF(ISERROR(OFFSET(Data!$A$1,MATCH($D267,Data!$CG:$CG,0)-1,MATCH($E267&amp;"/"&amp;O$1,Data!$1:$1,0)-1))=TRUE,"",IF(OFFSET(Data!$A$1,MATCH($D267,Data!$CG:$CG,0)-1,MATCH($E267&amp;"/"&amp;O$1,Data!$1:$1,0)-1)=0,"",OFFSET(Data!$A$1,MATCH($D267,Data!$CG:$CG,0)-1,MATCH($E267&amp;"/"&amp;O$1,Data!$1:$1,0)-1)))</f>
        <v/>
      </c>
      <c r="P267" s="252" t="str">
        <f ca="1">IF(ISERROR(OFFSET(Data!$A$1,MATCH($D267,Data!$CG:$CG,0)-1,MATCH($E267&amp;"/"&amp;P$1,Data!$1:$1,0)-1))=TRUE,"",IF(OFFSET(Data!$A$1,MATCH($D267,Data!$CG:$CG,0)-1,MATCH($E267&amp;"/"&amp;P$1,Data!$1:$1,0)-1)=0,"",OFFSET(Data!$A$1,MATCH($D267,Data!$CG:$CG,0)-1,MATCH($E267&amp;"/"&amp;P$1,Data!$1:$1,0)-1)))</f>
        <v/>
      </c>
      <c r="Q267" s="252" t="str">
        <f ca="1">IF(ISERROR(OFFSET(Data!$A$1,MATCH($D267,Data!$CG:$CG,0)-1,MATCH($E267&amp;"/"&amp;Q$1,Data!$1:$1,0)-1))=TRUE,"",IF(OFFSET(Data!$A$1,MATCH($D267,Data!$CG:$CG,0)-1,MATCH($E267&amp;"/"&amp;Q$1,Data!$1:$1,0)-1)=0,"",OFFSET(Data!$A$1,MATCH($D267,Data!$CG:$CG,0)-1,MATCH($E267&amp;"/"&amp;Q$1,Data!$1:$1,0)-1)))</f>
        <v/>
      </c>
      <c r="R267" s="252" t="str">
        <f ca="1">IF(ISERROR(OFFSET(Data!$A$1,MATCH($D267,Data!$CG:$CG,0)-1,MATCH($E267&amp;"/"&amp;R$1,Data!$1:$1,0)-1))=TRUE,"",IF(OFFSET(Data!$A$1,MATCH($D267,Data!$CG:$CG,0)-1,MATCH($E267&amp;"/"&amp;R$1,Data!$1:$1,0)-1)=0,"",OFFSET(Data!$A$1,MATCH($D267,Data!$CG:$CG,0)-1,MATCH($E267&amp;"/"&amp;R$1,Data!$1:$1,0)-1)))</f>
        <v/>
      </c>
      <c r="S267" s="252" t="str">
        <f ca="1">IF(ISERROR(OFFSET(Data!$A$1,MATCH($D267,Data!$CG:$CG,0)-1,MATCH($E267&amp;"/"&amp;S$1,Data!$1:$1,0)-1))=TRUE,"",IF(OFFSET(Data!$A$1,MATCH($D267,Data!$CG:$CG,0)-1,MATCH($E267&amp;"/"&amp;S$1,Data!$1:$1,0)-1)=0,"",OFFSET(Data!$A$1,MATCH($D267,Data!$CG:$CG,0)-1,MATCH($E267&amp;"/"&amp;S$1,Data!$1:$1,0)-1)))</f>
        <v/>
      </c>
      <c r="T267" s="252" t="str">
        <f ca="1">IF(ISERROR(OFFSET(Data!$A$1,MATCH($D267,Data!$CG:$CG,0)-1,MATCH($E267&amp;"/"&amp;T$1,Data!$1:$1,0)-1))=TRUE,"",IF(OFFSET(Data!$A$1,MATCH($D267,Data!$CG:$CG,0)-1,MATCH($E267&amp;"/"&amp;T$1,Data!$1:$1,0)-1)=0,"",OFFSET(Data!$A$1,MATCH($D267,Data!$CG:$CG,0)-1,MATCH($E267&amp;"/"&amp;T$1,Data!$1:$1,0)-1)))</f>
        <v/>
      </c>
      <c r="U267" s="252" t="str">
        <f ca="1">IF(ISERROR(OFFSET(Data!$A$1,MATCH($D267,Data!$CG:$CG,0)-1,MATCH($E267&amp;"/"&amp;U$1,Data!$1:$1,0)-1))=TRUE,"",IF(OFFSET(Data!$A$1,MATCH($D267,Data!$CG:$CG,0)-1,MATCH($E267&amp;"/"&amp;U$1,Data!$1:$1,0)-1)=0,"",OFFSET(Data!$A$1,MATCH($D267,Data!$CG:$CG,0)-1,MATCH($E267&amp;"/"&amp;U$1,Data!$1:$1,0)-1)))</f>
        <v/>
      </c>
      <c r="V267" s="252" t="str">
        <f ca="1">IF(ISERROR(OFFSET(Data!$A$1,MATCH($D267,Data!$CG:$CG,0)-1,MATCH($E267&amp;"/"&amp;V$1,Data!$1:$1,0)-1))=TRUE,"",IF(OFFSET(Data!$A$1,MATCH($D267,Data!$CG:$CG,0)-1,MATCH($E267&amp;"/"&amp;V$1,Data!$1:$1,0)-1)=0,"",OFFSET(Data!$A$1,MATCH($D267,Data!$CG:$CG,0)-1,MATCH($E267&amp;"/"&amp;V$1,Data!$1:$1,0)-1)))</f>
        <v/>
      </c>
      <c r="W267" s="269" t="str">
        <f ca="1">IF(ISERROR(OFFSET(Data!$A$1,MATCH($D267,Data!$CG:$CG,0)-1,MATCH($E267&amp;"/"&amp;W$1,Data!$1:$1,0)-1))=TRUE,"",IF(OFFSET(Data!$A$1,MATCH($D267,Data!$CG:$CG,0)-1,MATCH($E267&amp;"/"&amp;W$1,Data!$1:$1,0)-1)=0,"",OFFSET(Data!$A$1,MATCH($D267,Data!$CG:$CG,0)-1,MATCH($E267&amp;"/"&amp;W$1,Data!$1:$1,0)-1)))</f>
        <v/>
      </c>
      <c r="X267" s="252" t="str">
        <f ca="1">IF(ISERROR(OFFSET(Data!$A$1,MATCH($D267,Data!$CG:$CG,0)-1,MATCH($E267&amp;"/"&amp;X$1,Data!$1:$1,0)-1))=TRUE,"",IF(OFFSET(Data!$A$1,MATCH($D267,Data!$CG:$CG,0)-1,MATCH($E267&amp;"/"&amp;X$1,Data!$1:$1,0)-1)=0,"",OFFSET(Data!$A$1,MATCH($D267,Data!$CG:$CG,0)-1,MATCH($E267&amp;"/"&amp;X$1,Data!$1:$1,0)-1)))</f>
        <v/>
      </c>
      <c r="Y267" s="252" t="str">
        <f ca="1">IF(ISERROR(OFFSET(Data!$A$1,MATCH($D267,Data!$CG:$CG,0)-1,MATCH($E267&amp;"/"&amp;Y$1,Data!$1:$1,0)-1))=TRUE,"",IF(OFFSET(Data!$A$1,MATCH($D267,Data!$CG:$CG,0)-1,MATCH($E267&amp;"/"&amp;Y$1,Data!$1:$1,0)-1)=0,"",OFFSET(Data!$A$1,MATCH($D267,Data!$CG:$CG,0)-1,MATCH($E267&amp;"/"&amp;Y$1,Data!$1:$1,0)-1)))</f>
        <v/>
      </c>
      <c r="Z267" s="252" t="str">
        <f ca="1">IF(ISERROR(OFFSET(Data!$A$1,MATCH($D267,Data!$CG:$CG,0)-1,MATCH($E267&amp;"/"&amp;Z$1,Data!$1:$1,0)-1))=TRUE,"",IF(OFFSET(Data!$A$1,MATCH($D267,Data!$CG:$CG,0)-1,MATCH($E267&amp;"/"&amp;Z$1,Data!$1:$1,0)-1)=0,"",OFFSET(Data!$A$1,MATCH($D267,Data!$CG:$CG,0)-1,MATCH($E267&amp;"/"&amp;Z$1,Data!$1:$1,0)-1)))</f>
        <v/>
      </c>
      <c r="AA267" s="252" t="str">
        <f ca="1">IF(ISERROR(OFFSET(Data!$A$1,MATCH($D267,Data!$CG:$CG,0)-1,MATCH($E267&amp;"/"&amp;AA$1,Data!$1:$1,0)-1))=TRUE,"",IF(OFFSET(Data!$A$1,MATCH($D267,Data!$CG:$CG,0)-1,MATCH($E267&amp;"/"&amp;AA$1,Data!$1:$1,0)-1)=0,"",OFFSET(Data!$A$1,MATCH($D267,Data!$CG:$CG,0)-1,MATCH($E267&amp;"/"&amp;AA$1,Data!$1:$1,0)-1)))</f>
        <v/>
      </c>
      <c r="AB267" s="252" t="str">
        <f ca="1">IF(ISERROR(OFFSET(Data!$A$1,MATCH($D267,Data!$CG:$CG,0)-1,MATCH($E267&amp;"/"&amp;AB$1,Data!$1:$1,0)-1))=TRUE,"",IF(OFFSET(Data!$A$1,MATCH($D267,Data!$CG:$CG,0)-1,MATCH($E267&amp;"/"&amp;AB$1,Data!$1:$1,0)-1)=0,"",OFFSET(Data!$A$1,MATCH($D267,Data!$CG:$CG,0)-1,MATCH($E267&amp;"/"&amp;AB$1,Data!$1:$1,0)-1)))</f>
        <v/>
      </c>
      <c r="AC267" s="252" t="str">
        <f ca="1">IF(ISERROR(OFFSET(Data!$A$1,MATCH($D267,Data!$CG:$CG,0)-1,MATCH($E267&amp;"/"&amp;AC$1,Data!$1:$1,0)-1))=TRUE,"",IF(OFFSET(Data!$A$1,MATCH($D267,Data!$CG:$CG,0)-1,MATCH($E267&amp;"/"&amp;AC$1,Data!$1:$1,0)-1)=0,"",OFFSET(Data!$A$1,MATCH($D267,Data!$CG:$CG,0)-1,MATCH($E267&amp;"/"&amp;AC$1,Data!$1:$1,0)-1)))</f>
        <v/>
      </c>
      <c r="AD267" s="252" t="str">
        <f ca="1">IF(ISERROR(OFFSET(Data!$A$1,MATCH($D267,Data!$CG:$CG,0)-1,MATCH($E267&amp;"/"&amp;AD$1,Data!$1:$1,0)-1))=TRUE,"",IF(OFFSET(Data!$A$1,MATCH($D267,Data!$CG:$CG,0)-1,MATCH($E267&amp;"/"&amp;AD$1,Data!$1:$1,0)-1)=0,"",OFFSET(Data!$A$1,MATCH($D267,Data!$CG:$CG,0)-1,MATCH($E267&amp;"/"&amp;AD$1,Data!$1:$1,0)-1)))</f>
        <v/>
      </c>
      <c r="AE267" s="252" t="str">
        <f ca="1">IF(ISERROR(OFFSET(Data!$A$1,MATCH($D267,Data!$CG:$CG,0)-1,MATCH($E267&amp;"/"&amp;AE$1,Data!$1:$1,0)-1))=TRUE,"",IF(OFFSET(Data!$A$1,MATCH($D267,Data!$CG:$CG,0)-1,MATCH($E267&amp;"/"&amp;AE$1,Data!$1:$1,0)-1)=0,"",OFFSET(Data!$A$1,MATCH($D267,Data!$CG:$CG,0)-1,MATCH($E267&amp;"/"&amp;AE$1,Data!$1:$1,0)-1)))</f>
        <v/>
      </c>
      <c r="AF267" s="253" t="str">
        <f ca="1">IF(ISERROR(OFFSET(Data!$A$1,MATCH($D267,Data!$CG:$CG,0)-1,MATCH($E267&amp;"/"&amp;AF$1,Data!$1:$1,0)-1))=TRUE,"",IF(OFFSET(Data!$A$1,MATCH($D267,Data!$CG:$CG,0)-1,MATCH($E267&amp;"/"&amp;AF$1,Data!$1:$1,0)-1)=0,"",OFFSET(Data!$A$1,MATCH($D267,Data!$CG:$CG,0)-1,MATCH($E267&amp;"/"&amp;AF$1,Data!$1:$1,0)-1)))</f>
        <v/>
      </c>
      <c r="AG267" s="212">
        <f t="shared" ca="1" si="9"/>
        <v>0</v>
      </c>
      <c r="AH267" s="213">
        <f ca="1">SUM(AG264:AG267)</f>
        <v>0</v>
      </c>
    </row>
    <row r="268" spans="1:34" ht="15.75" hidden="1" customHeight="1" thickBot="1" x14ac:dyDescent="0.3">
      <c r="A268" s="447"/>
      <c r="B268" s="450"/>
      <c r="C268" s="453"/>
      <c r="D268" s="30" t="e">
        <f>IF(C268&lt;&gt;"",C268,D267)</f>
        <v>#N/A</v>
      </c>
      <c r="E268" s="31" t="s">
        <v>25</v>
      </c>
      <c r="F268" s="255" t="str">
        <f ca="1">IF(ISERROR(OFFSET(Data!$A$1,MATCH($D268,Data!$CG:$CG,0)-1,MATCH($E268&amp;"/"&amp;F$1,Data!$1:$1,0)-1))=TRUE,"",IF(OFFSET(Data!$A$1,MATCH($D268,Data!$CG:$CG,0)-1,MATCH($E268&amp;"/"&amp;F$1,Data!$1:$1,0)-1)=0,"",OFFSET(Data!$A$1,MATCH($D268,Data!$CG:$CG,0)-1,MATCH($E268&amp;"/"&amp;F$1,Data!$1:$1,0)-1)))</f>
        <v/>
      </c>
      <c r="G268" s="256" t="str">
        <f ca="1">IF(ISERROR(OFFSET(Data!$A$1,MATCH($D268,Data!$CG:$CG,0)-1,MATCH($E268&amp;"/"&amp;G$1,Data!$1:$1,0)-1))=TRUE,"",IF(OFFSET(Data!$A$1,MATCH($D268,Data!$CG:$CG,0)-1,MATCH($E268&amp;"/"&amp;G$1,Data!$1:$1,0)-1)=0,"",OFFSET(Data!$A$1,MATCH($D268,Data!$CG:$CG,0)-1,MATCH($E268&amp;"/"&amp;G$1,Data!$1:$1,0)-1)))</f>
        <v/>
      </c>
      <c r="H268" s="256" t="str">
        <f ca="1">IF(ISERROR(OFFSET(Data!$A$1,MATCH($D268,Data!$CG:$CG,0)-1,MATCH($E268&amp;"/"&amp;H$1,Data!$1:$1,0)-1))=TRUE,"",IF(OFFSET(Data!$A$1,MATCH($D268,Data!$CG:$CG,0)-1,MATCH($E268&amp;"/"&amp;H$1,Data!$1:$1,0)-1)=0,"",OFFSET(Data!$A$1,MATCH($D268,Data!$CG:$CG,0)-1,MATCH($E268&amp;"/"&amp;H$1,Data!$1:$1,0)-1)))</f>
        <v/>
      </c>
      <c r="I268" s="256" t="str">
        <f ca="1">IF(ISERROR(OFFSET(Data!$A$1,MATCH($D268,Data!$CG:$CG,0)-1,MATCH($E268&amp;"/"&amp;I$1,Data!$1:$1,0)-1))=TRUE,"",IF(OFFSET(Data!$A$1,MATCH($D268,Data!$CG:$CG,0)-1,MATCH($E268&amp;"/"&amp;I$1,Data!$1:$1,0)-1)=0,"",OFFSET(Data!$A$1,MATCH($D268,Data!$CG:$CG,0)-1,MATCH($E268&amp;"/"&amp;I$1,Data!$1:$1,0)-1)))</f>
        <v/>
      </c>
      <c r="J268" s="256" t="str">
        <f ca="1">IF(ISERROR(OFFSET(Data!$A$1,MATCH($D268,Data!$CG:$CG,0)-1,MATCH($E268&amp;"/"&amp;J$1,Data!$1:$1,0)-1))=TRUE,"",IF(OFFSET(Data!$A$1,MATCH($D268,Data!$CG:$CG,0)-1,MATCH($E268&amp;"/"&amp;J$1,Data!$1:$1,0)-1)=0,"",OFFSET(Data!$A$1,MATCH($D268,Data!$CG:$CG,0)-1,MATCH($E268&amp;"/"&amp;J$1,Data!$1:$1,0)-1)))</f>
        <v/>
      </c>
      <c r="K268" s="256" t="str">
        <f ca="1">IF(ISERROR(OFFSET(Data!$A$1,MATCH($D268,Data!$CG:$CG,0)-1,MATCH($E268&amp;"/"&amp;K$1,Data!$1:$1,0)-1))=TRUE,"",IF(OFFSET(Data!$A$1,MATCH($D268,Data!$CG:$CG,0)-1,MATCH($E268&amp;"/"&amp;K$1,Data!$1:$1,0)-1)=0,"",OFFSET(Data!$A$1,MATCH($D268,Data!$CG:$CG,0)-1,MATCH($E268&amp;"/"&amp;K$1,Data!$1:$1,0)-1)))</f>
        <v/>
      </c>
      <c r="L268" s="256" t="str">
        <f ca="1">IF(ISERROR(OFFSET(Data!$A$1,MATCH($D268,Data!$CG:$CG,0)-1,MATCH($E268&amp;"/"&amp;L$1,Data!$1:$1,0)-1))=TRUE,"",IF(OFFSET(Data!$A$1,MATCH($D268,Data!$CG:$CG,0)-1,MATCH($E268&amp;"/"&amp;L$1,Data!$1:$1,0)-1)=0,"",OFFSET(Data!$A$1,MATCH($D268,Data!$CG:$CG,0)-1,MATCH($E268&amp;"/"&amp;L$1,Data!$1:$1,0)-1)))</f>
        <v/>
      </c>
      <c r="M268" s="256" t="str">
        <f ca="1">IF(ISERROR(OFFSET(Data!$A$1,MATCH($D268,Data!$CG:$CG,0)-1,MATCH($E268&amp;"/"&amp;M$1,Data!$1:$1,0)-1))=TRUE,"",IF(OFFSET(Data!$A$1,MATCH($D268,Data!$CG:$CG,0)-1,MATCH($E268&amp;"/"&amp;M$1,Data!$1:$1,0)-1)=0,"",OFFSET(Data!$A$1,MATCH($D268,Data!$CG:$CG,0)-1,MATCH($E268&amp;"/"&amp;M$1,Data!$1:$1,0)-1)))</f>
        <v/>
      </c>
      <c r="N268" s="256" t="str">
        <f ca="1">IF(ISERROR(OFFSET(Data!$A$1,MATCH($D268,Data!$CG:$CG,0)-1,MATCH($E268&amp;"/"&amp;N$1,Data!$1:$1,0)-1))=TRUE,"",IF(OFFSET(Data!$A$1,MATCH($D268,Data!$CG:$CG,0)-1,MATCH($E268&amp;"/"&amp;N$1,Data!$1:$1,0)-1)=0,"",OFFSET(Data!$A$1,MATCH($D268,Data!$CG:$CG,0)-1,MATCH($E268&amp;"/"&amp;N$1,Data!$1:$1,0)-1)))</f>
        <v/>
      </c>
      <c r="O268" s="256" t="str">
        <f ca="1">IF(ISERROR(OFFSET(Data!$A$1,MATCH($D268,Data!$CG:$CG,0)-1,MATCH($E268&amp;"/"&amp;O$1,Data!$1:$1,0)-1))=TRUE,"",IF(OFFSET(Data!$A$1,MATCH($D268,Data!$CG:$CG,0)-1,MATCH($E268&amp;"/"&amp;O$1,Data!$1:$1,0)-1)=0,"",OFFSET(Data!$A$1,MATCH($D268,Data!$CG:$CG,0)-1,MATCH($E268&amp;"/"&amp;O$1,Data!$1:$1,0)-1)))</f>
        <v/>
      </c>
      <c r="P268" s="256" t="str">
        <f ca="1">IF(ISERROR(OFFSET(Data!$A$1,MATCH($D268,Data!$CG:$CG,0)-1,MATCH($E268&amp;"/"&amp;P$1,Data!$1:$1,0)-1))=TRUE,"",IF(OFFSET(Data!$A$1,MATCH($D268,Data!$CG:$CG,0)-1,MATCH($E268&amp;"/"&amp;P$1,Data!$1:$1,0)-1)=0,"",OFFSET(Data!$A$1,MATCH($D268,Data!$CG:$CG,0)-1,MATCH($E268&amp;"/"&amp;P$1,Data!$1:$1,0)-1)))</f>
        <v/>
      </c>
      <c r="Q268" s="256" t="str">
        <f ca="1">IF(ISERROR(OFFSET(Data!$A$1,MATCH($D268,Data!$CG:$CG,0)-1,MATCH($E268&amp;"/"&amp;Q$1,Data!$1:$1,0)-1))=TRUE,"",IF(OFFSET(Data!$A$1,MATCH($D268,Data!$CG:$CG,0)-1,MATCH($E268&amp;"/"&amp;Q$1,Data!$1:$1,0)-1)=0,"",OFFSET(Data!$A$1,MATCH($D268,Data!$CG:$CG,0)-1,MATCH($E268&amp;"/"&amp;Q$1,Data!$1:$1,0)-1)))</f>
        <v/>
      </c>
      <c r="R268" s="256" t="str">
        <f ca="1">IF(ISERROR(OFFSET(Data!$A$1,MATCH($D268,Data!$CG:$CG,0)-1,MATCH($E268&amp;"/"&amp;R$1,Data!$1:$1,0)-1))=TRUE,"",IF(OFFSET(Data!$A$1,MATCH($D268,Data!$CG:$CG,0)-1,MATCH($E268&amp;"/"&amp;R$1,Data!$1:$1,0)-1)=0,"",OFFSET(Data!$A$1,MATCH($D268,Data!$CG:$CG,0)-1,MATCH($E268&amp;"/"&amp;R$1,Data!$1:$1,0)-1)))</f>
        <v/>
      </c>
      <c r="S268" s="256" t="str">
        <f ca="1">IF(ISERROR(OFFSET(Data!$A$1,MATCH($D268,Data!$CG:$CG,0)-1,MATCH($E268&amp;"/"&amp;S$1,Data!$1:$1,0)-1))=TRUE,"",IF(OFFSET(Data!$A$1,MATCH($D268,Data!$CG:$CG,0)-1,MATCH($E268&amp;"/"&amp;S$1,Data!$1:$1,0)-1)=0,"",OFFSET(Data!$A$1,MATCH($D268,Data!$CG:$CG,0)-1,MATCH($E268&amp;"/"&amp;S$1,Data!$1:$1,0)-1)))</f>
        <v/>
      </c>
      <c r="T268" s="256" t="str">
        <f ca="1">IF(ISERROR(OFFSET(Data!$A$1,MATCH($D268,Data!$CG:$CG,0)-1,MATCH($E268&amp;"/"&amp;T$1,Data!$1:$1,0)-1))=TRUE,"",IF(OFFSET(Data!$A$1,MATCH($D268,Data!$CG:$CG,0)-1,MATCH($E268&amp;"/"&amp;T$1,Data!$1:$1,0)-1)=0,"",OFFSET(Data!$A$1,MATCH($D268,Data!$CG:$CG,0)-1,MATCH($E268&amp;"/"&amp;T$1,Data!$1:$1,0)-1)))</f>
        <v/>
      </c>
      <c r="U268" s="256" t="str">
        <f ca="1">IF(ISERROR(OFFSET(Data!$A$1,MATCH($D268,Data!$CG:$CG,0)-1,MATCH($E268&amp;"/"&amp;U$1,Data!$1:$1,0)-1))=TRUE,"",IF(OFFSET(Data!$A$1,MATCH($D268,Data!$CG:$CG,0)-1,MATCH($E268&amp;"/"&amp;U$1,Data!$1:$1,0)-1)=0,"",OFFSET(Data!$A$1,MATCH($D268,Data!$CG:$CG,0)-1,MATCH($E268&amp;"/"&amp;U$1,Data!$1:$1,0)-1)))</f>
        <v/>
      </c>
      <c r="V268" s="256" t="str">
        <f ca="1">IF(ISERROR(OFFSET(Data!$A$1,MATCH($D268,Data!$CG:$CG,0)-1,MATCH($E268&amp;"/"&amp;V$1,Data!$1:$1,0)-1))=TRUE,"",IF(OFFSET(Data!$A$1,MATCH($D268,Data!$CG:$CG,0)-1,MATCH($E268&amp;"/"&amp;V$1,Data!$1:$1,0)-1)=0,"",OFFSET(Data!$A$1,MATCH($D268,Data!$CG:$CG,0)-1,MATCH($E268&amp;"/"&amp;V$1,Data!$1:$1,0)-1)))</f>
        <v/>
      </c>
      <c r="W268" s="257" t="str">
        <f ca="1">IF(ISERROR(OFFSET(Data!$A$1,MATCH($D268,Data!$CG:$CG,0)-1,MATCH($E268&amp;"/"&amp;W$1,Data!$1:$1,0)-1))=TRUE,"",IF(OFFSET(Data!$A$1,MATCH($D268,Data!$CG:$CG,0)-1,MATCH($E268&amp;"/"&amp;W$1,Data!$1:$1,0)-1)=0,"",OFFSET(Data!$A$1,MATCH($D268,Data!$CG:$CG,0)-1,MATCH($E268&amp;"/"&amp;W$1,Data!$1:$1,0)-1)))</f>
        <v/>
      </c>
      <c r="X268" s="256" t="str">
        <f ca="1">IF(ISERROR(OFFSET(Data!$A$1,MATCH($D268,Data!$CG:$CG,0)-1,MATCH($E268&amp;"/"&amp;X$1,Data!$1:$1,0)-1))=TRUE,"",IF(OFFSET(Data!$A$1,MATCH($D268,Data!$CG:$CG,0)-1,MATCH($E268&amp;"/"&amp;X$1,Data!$1:$1,0)-1)=0,"",OFFSET(Data!$A$1,MATCH($D268,Data!$CG:$CG,0)-1,MATCH($E268&amp;"/"&amp;X$1,Data!$1:$1,0)-1)))</f>
        <v/>
      </c>
      <c r="Y268" s="256" t="str">
        <f ca="1">IF(ISERROR(OFFSET(Data!$A$1,MATCH($D268,Data!$CG:$CG,0)-1,MATCH($E268&amp;"/"&amp;Y$1,Data!$1:$1,0)-1))=TRUE,"",IF(OFFSET(Data!$A$1,MATCH($D268,Data!$CG:$CG,0)-1,MATCH($E268&amp;"/"&amp;Y$1,Data!$1:$1,0)-1)=0,"",OFFSET(Data!$A$1,MATCH($D268,Data!$CG:$CG,0)-1,MATCH($E268&amp;"/"&amp;Y$1,Data!$1:$1,0)-1)))</f>
        <v/>
      </c>
      <c r="Z268" s="256" t="str">
        <f ca="1">IF(ISERROR(OFFSET(Data!$A$1,MATCH($D268,Data!$CG:$CG,0)-1,MATCH($E268&amp;"/"&amp;Z$1,Data!$1:$1,0)-1))=TRUE,"",IF(OFFSET(Data!$A$1,MATCH($D268,Data!$CG:$CG,0)-1,MATCH($E268&amp;"/"&amp;Z$1,Data!$1:$1,0)-1)=0,"",OFFSET(Data!$A$1,MATCH($D268,Data!$CG:$CG,0)-1,MATCH($E268&amp;"/"&amp;Z$1,Data!$1:$1,0)-1)))</f>
        <v/>
      </c>
      <c r="AA268" s="256" t="str">
        <f ca="1">IF(ISERROR(OFFSET(Data!$A$1,MATCH($D268,Data!$CG:$CG,0)-1,MATCH($E268&amp;"/"&amp;AA$1,Data!$1:$1,0)-1))=TRUE,"",IF(OFFSET(Data!$A$1,MATCH($D268,Data!$CG:$CG,0)-1,MATCH($E268&amp;"/"&amp;AA$1,Data!$1:$1,0)-1)=0,"",OFFSET(Data!$A$1,MATCH($D268,Data!$CG:$CG,0)-1,MATCH($E268&amp;"/"&amp;AA$1,Data!$1:$1,0)-1)))</f>
        <v/>
      </c>
      <c r="AB268" s="256" t="str">
        <f ca="1">IF(ISERROR(OFFSET(Data!$A$1,MATCH($D268,Data!$CG:$CG,0)-1,MATCH($E268&amp;"/"&amp;AB$1,Data!$1:$1,0)-1))=TRUE,"",IF(OFFSET(Data!$A$1,MATCH($D268,Data!$CG:$CG,0)-1,MATCH($E268&amp;"/"&amp;AB$1,Data!$1:$1,0)-1)=0,"",OFFSET(Data!$A$1,MATCH($D268,Data!$CG:$CG,0)-1,MATCH($E268&amp;"/"&amp;AB$1,Data!$1:$1,0)-1)))</f>
        <v/>
      </c>
      <c r="AC268" s="256" t="str">
        <f ca="1">IF(ISERROR(OFFSET(Data!$A$1,MATCH($D268,Data!$CG:$CG,0)-1,MATCH($E268&amp;"/"&amp;AC$1,Data!$1:$1,0)-1))=TRUE,"",IF(OFFSET(Data!$A$1,MATCH($D268,Data!$CG:$CG,0)-1,MATCH($E268&amp;"/"&amp;AC$1,Data!$1:$1,0)-1)=0,"",OFFSET(Data!$A$1,MATCH($D268,Data!$CG:$CG,0)-1,MATCH($E268&amp;"/"&amp;AC$1,Data!$1:$1,0)-1)))</f>
        <v/>
      </c>
      <c r="AD268" s="256" t="str">
        <f ca="1">IF(ISERROR(OFFSET(Data!$A$1,MATCH($D268,Data!$CG:$CG,0)-1,MATCH($E268&amp;"/"&amp;AD$1,Data!$1:$1,0)-1))=TRUE,"",IF(OFFSET(Data!$A$1,MATCH($D268,Data!$CG:$CG,0)-1,MATCH($E268&amp;"/"&amp;AD$1,Data!$1:$1,0)-1)=0,"",OFFSET(Data!$A$1,MATCH($D268,Data!$CG:$CG,0)-1,MATCH($E268&amp;"/"&amp;AD$1,Data!$1:$1,0)-1)))</f>
        <v/>
      </c>
      <c r="AE268" s="256" t="str">
        <f ca="1">IF(ISERROR(OFFSET(Data!$A$1,MATCH($D268,Data!$CG:$CG,0)-1,MATCH($E268&amp;"/"&amp;AE$1,Data!$1:$1,0)-1))=TRUE,"",IF(OFFSET(Data!$A$1,MATCH($D268,Data!$CG:$CG,0)-1,MATCH($E268&amp;"/"&amp;AE$1,Data!$1:$1,0)-1)=0,"",OFFSET(Data!$A$1,MATCH($D268,Data!$CG:$CG,0)-1,MATCH($E268&amp;"/"&amp;AE$1,Data!$1:$1,0)-1)))</f>
        <v/>
      </c>
      <c r="AF268" s="258" t="str">
        <f ca="1">IF(ISERROR(OFFSET(Data!$A$1,MATCH($D268,Data!$CG:$CG,0)-1,MATCH($E268&amp;"/"&amp;AF$1,Data!$1:$1,0)-1))=TRUE,"",IF(OFFSET(Data!$A$1,MATCH($D268,Data!$CG:$CG,0)-1,MATCH($E268&amp;"/"&amp;AF$1,Data!$1:$1,0)-1)=0,"",OFFSET(Data!$A$1,MATCH($D268,Data!$CG:$CG,0)-1,MATCH($E268&amp;"/"&amp;AF$1,Data!$1:$1,0)-1)))</f>
        <v/>
      </c>
      <c r="AG268" s="214">
        <f t="shared" ca="1" si="9"/>
        <v>0</v>
      </c>
      <c r="AH268" s="215">
        <f ca="1">SUM(AG264:AG268)</f>
        <v>0</v>
      </c>
    </row>
    <row r="269" spans="1:34" ht="15" hidden="1" customHeight="1" x14ac:dyDescent="0.25">
      <c r="A269" s="445">
        <v>53</v>
      </c>
      <c r="B269" s="448" t="e">
        <f>INDEX(Data!CI:CI,MATCH("W"&amp;A269,Data!A:A,0))</f>
        <v>#N/A</v>
      </c>
      <c r="C269" s="451" t="e">
        <f>INDEX(Data!CG:CG,MATCH("W"&amp;A269,Data!A:A,0))</f>
        <v>#N/A</v>
      </c>
      <c r="D269" s="26" t="e">
        <f>IF(C269&lt;&gt;"",C269,#REF!)</f>
        <v>#N/A</v>
      </c>
      <c r="E269" s="27" t="s">
        <v>21</v>
      </c>
      <c r="F269" s="271" t="str">
        <f ca="1">IF(ISERROR(OFFSET(Data!$A$1,MATCH($D269,Data!$CG:$CG,0)-1,MATCH($E269&amp;"/"&amp;F$1,Data!$1:$1,0)-1))=TRUE,"",IF(OFFSET(Data!$A$1,MATCH($D269,Data!$CG:$CG,0)-1,MATCH($E269&amp;"/"&amp;F$1,Data!$1:$1,0)-1)=0,"",OFFSET(Data!$A$1,MATCH($D269,Data!$CG:$CG,0)-1,MATCH($E269&amp;"/"&amp;F$1,Data!$1:$1,0)-1)))</f>
        <v/>
      </c>
      <c r="G269" s="250" t="str">
        <f ca="1">IF(ISERROR(OFFSET(Data!$A$1,MATCH($D269,Data!$CG:$CG,0)-1,MATCH($E269&amp;"/"&amp;G$1,Data!$1:$1,0)-1))=TRUE,"",IF(OFFSET(Data!$A$1,MATCH($D269,Data!$CG:$CG,0)-1,MATCH($E269&amp;"/"&amp;G$1,Data!$1:$1,0)-1)=0,"",OFFSET(Data!$A$1,MATCH($D269,Data!$CG:$CG,0)-1,MATCH($E269&amp;"/"&amp;G$1,Data!$1:$1,0)-1)))</f>
        <v/>
      </c>
      <c r="H269" s="250" t="str">
        <f ca="1">IF(ISERROR(OFFSET(Data!$A$1,MATCH($D269,Data!$CG:$CG,0)-1,MATCH($E269&amp;"/"&amp;H$1,Data!$1:$1,0)-1))=TRUE,"",IF(OFFSET(Data!$A$1,MATCH($D269,Data!$CG:$CG,0)-1,MATCH($E269&amp;"/"&amp;H$1,Data!$1:$1,0)-1)=0,"",OFFSET(Data!$A$1,MATCH($D269,Data!$CG:$CG,0)-1,MATCH($E269&amp;"/"&amp;H$1,Data!$1:$1,0)-1)))</f>
        <v/>
      </c>
      <c r="I269" s="250" t="str">
        <f ca="1">IF(ISERROR(OFFSET(Data!$A$1,MATCH($D269,Data!$CG:$CG,0)-1,MATCH($E269&amp;"/"&amp;I$1,Data!$1:$1,0)-1))=TRUE,"",IF(OFFSET(Data!$A$1,MATCH($D269,Data!$CG:$CG,0)-1,MATCH($E269&amp;"/"&amp;I$1,Data!$1:$1,0)-1)=0,"",OFFSET(Data!$A$1,MATCH($D269,Data!$CG:$CG,0)-1,MATCH($E269&amp;"/"&amp;I$1,Data!$1:$1,0)-1)))</f>
        <v/>
      </c>
      <c r="J269" s="250" t="str">
        <f ca="1">IF(ISERROR(OFFSET(Data!$A$1,MATCH($D269,Data!$CG:$CG,0)-1,MATCH($E269&amp;"/"&amp;J$1,Data!$1:$1,0)-1))=TRUE,"",IF(OFFSET(Data!$A$1,MATCH($D269,Data!$CG:$CG,0)-1,MATCH($E269&amp;"/"&amp;J$1,Data!$1:$1,0)-1)=0,"",OFFSET(Data!$A$1,MATCH($D269,Data!$CG:$CG,0)-1,MATCH($E269&amp;"/"&amp;J$1,Data!$1:$1,0)-1)))</f>
        <v/>
      </c>
      <c r="K269" s="250" t="str">
        <f ca="1">IF(ISERROR(OFFSET(Data!$A$1,MATCH($D269,Data!$CG:$CG,0)-1,MATCH($E269&amp;"/"&amp;K$1,Data!$1:$1,0)-1))=TRUE,"",IF(OFFSET(Data!$A$1,MATCH($D269,Data!$CG:$CG,0)-1,MATCH($E269&amp;"/"&amp;K$1,Data!$1:$1,0)-1)=0,"",OFFSET(Data!$A$1,MATCH($D269,Data!$CG:$CG,0)-1,MATCH($E269&amp;"/"&amp;K$1,Data!$1:$1,0)-1)))</f>
        <v/>
      </c>
      <c r="L269" s="250" t="str">
        <f ca="1">IF(ISERROR(OFFSET(Data!$A$1,MATCH($D269,Data!$CG:$CG,0)-1,MATCH($E269&amp;"/"&amp;L$1,Data!$1:$1,0)-1))=TRUE,"",IF(OFFSET(Data!$A$1,MATCH($D269,Data!$CG:$CG,0)-1,MATCH($E269&amp;"/"&amp;L$1,Data!$1:$1,0)-1)=0,"",OFFSET(Data!$A$1,MATCH($D269,Data!$CG:$CG,0)-1,MATCH($E269&amp;"/"&amp;L$1,Data!$1:$1,0)-1)))</f>
        <v/>
      </c>
      <c r="M269" s="250" t="str">
        <f ca="1">IF(ISERROR(OFFSET(Data!$A$1,MATCH($D269,Data!$CG:$CG,0)-1,MATCH($E269&amp;"/"&amp;M$1,Data!$1:$1,0)-1))=TRUE,"",IF(OFFSET(Data!$A$1,MATCH($D269,Data!$CG:$CG,0)-1,MATCH($E269&amp;"/"&amp;M$1,Data!$1:$1,0)-1)=0,"",OFFSET(Data!$A$1,MATCH($D269,Data!$CG:$CG,0)-1,MATCH($E269&amp;"/"&amp;M$1,Data!$1:$1,0)-1)))</f>
        <v/>
      </c>
      <c r="N269" s="250" t="str">
        <f ca="1">IF(ISERROR(OFFSET(Data!$A$1,MATCH($D269,Data!$CG:$CG,0)-1,MATCH($E269&amp;"/"&amp;N$1,Data!$1:$1,0)-1))=TRUE,"",IF(OFFSET(Data!$A$1,MATCH($D269,Data!$CG:$CG,0)-1,MATCH($E269&amp;"/"&amp;N$1,Data!$1:$1,0)-1)=0,"",OFFSET(Data!$A$1,MATCH($D269,Data!$CG:$CG,0)-1,MATCH($E269&amp;"/"&amp;N$1,Data!$1:$1,0)-1)))</f>
        <v/>
      </c>
      <c r="O269" s="250" t="str">
        <f ca="1">IF(ISERROR(OFFSET(Data!$A$1,MATCH($D269,Data!$CG:$CG,0)-1,MATCH($E269&amp;"/"&amp;O$1,Data!$1:$1,0)-1))=TRUE,"",IF(OFFSET(Data!$A$1,MATCH($D269,Data!$CG:$CG,0)-1,MATCH($E269&amp;"/"&amp;O$1,Data!$1:$1,0)-1)=0,"",OFFSET(Data!$A$1,MATCH($D269,Data!$CG:$CG,0)-1,MATCH($E269&amp;"/"&amp;O$1,Data!$1:$1,0)-1)))</f>
        <v/>
      </c>
      <c r="P269" s="250" t="str">
        <f ca="1">IF(ISERROR(OFFSET(Data!$A$1,MATCH($D269,Data!$CG:$CG,0)-1,MATCH($E269&amp;"/"&amp;P$1,Data!$1:$1,0)-1))=TRUE,"",IF(OFFSET(Data!$A$1,MATCH($D269,Data!$CG:$CG,0)-1,MATCH($E269&amp;"/"&amp;P$1,Data!$1:$1,0)-1)=0,"",OFFSET(Data!$A$1,MATCH($D269,Data!$CG:$CG,0)-1,MATCH($E269&amp;"/"&amp;P$1,Data!$1:$1,0)-1)))</f>
        <v/>
      </c>
      <c r="Q269" s="250" t="str">
        <f ca="1">IF(ISERROR(OFFSET(Data!$A$1,MATCH($D269,Data!$CG:$CG,0)-1,MATCH($E269&amp;"/"&amp;Q$1,Data!$1:$1,0)-1))=TRUE,"",IF(OFFSET(Data!$A$1,MATCH($D269,Data!$CG:$CG,0)-1,MATCH($E269&amp;"/"&amp;Q$1,Data!$1:$1,0)-1)=0,"",OFFSET(Data!$A$1,MATCH($D269,Data!$CG:$CG,0)-1,MATCH($E269&amp;"/"&amp;Q$1,Data!$1:$1,0)-1)))</f>
        <v/>
      </c>
      <c r="R269" s="250" t="str">
        <f ca="1">IF(ISERROR(OFFSET(Data!$A$1,MATCH($D269,Data!$CG:$CG,0)-1,MATCH($E269&amp;"/"&amp;R$1,Data!$1:$1,0)-1))=TRUE,"",IF(OFFSET(Data!$A$1,MATCH($D269,Data!$CG:$CG,0)-1,MATCH($E269&amp;"/"&amp;R$1,Data!$1:$1,0)-1)=0,"",OFFSET(Data!$A$1,MATCH($D269,Data!$CG:$CG,0)-1,MATCH($E269&amp;"/"&amp;R$1,Data!$1:$1,0)-1)))</f>
        <v/>
      </c>
      <c r="S269" s="250" t="str">
        <f ca="1">IF(ISERROR(OFFSET(Data!$A$1,MATCH($D269,Data!$CG:$CG,0)-1,MATCH($E269&amp;"/"&amp;S$1,Data!$1:$1,0)-1))=TRUE,"",IF(OFFSET(Data!$A$1,MATCH($D269,Data!$CG:$CG,0)-1,MATCH($E269&amp;"/"&amp;S$1,Data!$1:$1,0)-1)=0,"",OFFSET(Data!$A$1,MATCH($D269,Data!$CG:$CG,0)-1,MATCH($E269&amp;"/"&amp;S$1,Data!$1:$1,0)-1)))</f>
        <v/>
      </c>
      <c r="T269" s="250" t="str">
        <f ca="1">IF(ISERROR(OFFSET(Data!$A$1,MATCH($D269,Data!$CG:$CG,0)-1,MATCH($E269&amp;"/"&amp;T$1,Data!$1:$1,0)-1))=TRUE,"",IF(OFFSET(Data!$A$1,MATCH($D269,Data!$CG:$CG,0)-1,MATCH($E269&amp;"/"&amp;T$1,Data!$1:$1,0)-1)=0,"",OFFSET(Data!$A$1,MATCH($D269,Data!$CG:$CG,0)-1,MATCH($E269&amp;"/"&amp;T$1,Data!$1:$1,0)-1)))</f>
        <v/>
      </c>
      <c r="U269" s="250" t="str">
        <f ca="1">IF(ISERROR(OFFSET(Data!$A$1,MATCH($D269,Data!$CG:$CG,0)-1,MATCH($E269&amp;"/"&amp;U$1,Data!$1:$1,0)-1))=TRUE,"",IF(OFFSET(Data!$A$1,MATCH($D269,Data!$CG:$CG,0)-1,MATCH($E269&amp;"/"&amp;U$1,Data!$1:$1,0)-1)=0,"",OFFSET(Data!$A$1,MATCH($D269,Data!$CG:$CG,0)-1,MATCH($E269&amp;"/"&amp;U$1,Data!$1:$1,0)-1)))</f>
        <v/>
      </c>
      <c r="V269" s="250" t="str">
        <f ca="1">IF(ISERROR(OFFSET(Data!$A$1,MATCH($D269,Data!$CG:$CG,0)-1,MATCH($E269&amp;"/"&amp;V$1,Data!$1:$1,0)-1))=TRUE,"",IF(OFFSET(Data!$A$1,MATCH($D269,Data!$CG:$CG,0)-1,MATCH($E269&amp;"/"&amp;V$1,Data!$1:$1,0)-1)=0,"",OFFSET(Data!$A$1,MATCH($D269,Data!$CG:$CG,0)-1,MATCH($E269&amp;"/"&amp;V$1,Data!$1:$1,0)-1)))</f>
        <v/>
      </c>
      <c r="W269" s="272" t="str">
        <f ca="1">IF(ISERROR(OFFSET(Data!$A$1,MATCH($D269,Data!$CG:$CG,0)-1,MATCH($E269&amp;"/"&amp;W$1,Data!$1:$1,0)-1))=TRUE,"",IF(OFFSET(Data!$A$1,MATCH($D269,Data!$CG:$CG,0)-1,MATCH($E269&amp;"/"&amp;W$1,Data!$1:$1,0)-1)=0,"",OFFSET(Data!$A$1,MATCH($D269,Data!$CG:$CG,0)-1,MATCH($E269&amp;"/"&amp;W$1,Data!$1:$1,0)-1)))</f>
        <v/>
      </c>
      <c r="X269" s="250" t="str">
        <f ca="1">IF(ISERROR(OFFSET(Data!$A$1,MATCH($D269,Data!$CG:$CG,0)-1,MATCH($E269&amp;"/"&amp;X$1,Data!$1:$1,0)-1))=TRUE,"",IF(OFFSET(Data!$A$1,MATCH($D269,Data!$CG:$CG,0)-1,MATCH($E269&amp;"/"&amp;X$1,Data!$1:$1,0)-1)=0,"",OFFSET(Data!$A$1,MATCH($D269,Data!$CG:$CG,0)-1,MATCH($E269&amp;"/"&amp;X$1,Data!$1:$1,0)-1)))</f>
        <v/>
      </c>
      <c r="Y269" s="250" t="str">
        <f ca="1">IF(ISERROR(OFFSET(Data!$A$1,MATCH($D269,Data!$CG:$CG,0)-1,MATCH($E269&amp;"/"&amp;Y$1,Data!$1:$1,0)-1))=TRUE,"",IF(OFFSET(Data!$A$1,MATCH($D269,Data!$CG:$CG,0)-1,MATCH($E269&amp;"/"&amp;Y$1,Data!$1:$1,0)-1)=0,"",OFFSET(Data!$A$1,MATCH($D269,Data!$CG:$CG,0)-1,MATCH($E269&amp;"/"&amp;Y$1,Data!$1:$1,0)-1)))</f>
        <v/>
      </c>
      <c r="Z269" s="250" t="str">
        <f ca="1">IF(ISERROR(OFFSET(Data!$A$1,MATCH($D269,Data!$CG:$CG,0)-1,MATCH($E269&amp;"/"&amp;Z$1,Data!$1:$1,0)-1))=TRUE,"",IF(OFFSET(Data!$A$1,MATCH($D269,Data!$CG:$CG,0)-1,MATCH($E269&amp;"/"&amp;Z$1,Data!$1:$1,0)-1)=0,"",OFFSET(Data!$A$1,MATCH($D269,Data!$CG:$CG,0)-1,MATCH($E269&amp;"/"&amp;Z$1,Data!$1:$1,0)-1)))</f>
        <v/>
      </c>
      <c r="AA269" s="250" t="str">
        <f ca="1">IF(ISERROR(OFFSET(Data!$A$1,MATCH($D269,Data!$CG:$CG,0)-1,MATCH($E269&amp;"/"&amp;AA$1,Data!$1:$1,0)-1))=TRUE,"",IF(OFFSET(Data!$A$1,MATCH($D269,Data!$CG:$CG,0)-1,MATCH($E269&amp;"/"&amp;AA$1,Data!$1:$1,0)-1)=0,"",OFFSET(Data!$A$1,MATCH($D269,Data!$CG:$CG,0)-1,MATCH($E269&amp;"/"&amp;AA$1,Data!$1:$1,0)-1)))</f>
        <v/>
      </c>
      <c r="AB269" s="250" t="str">
        <f ca="1">IF(ISERROR(OFFSET(Data!$A$1,MATCH($D269,Data!$CG:$CG,0)-1,MATCH($E269&amp;"/"&amp;AB$1,Data!$1:$1,0)-1))=TRUE,"",IF(OFFSET(Data!$A$1,MATCH($D269,Data!$CG:$CG,0)-1,MATCH($E269&amp;"/"&amp;AB$1,Data!$1:$1,0)-1)=0,"",OFFSET(Data!$A$1,MATCH($D269,Data!$CG:$CG,0)-1,MATCH($E269&amp;"/"&amp;AB$1,Data!$1:$1,0)-1)))</f>
        <v/>
      </c>
      <c r="AC269" s="250" t="str">
        <f ca="1">IF(ISERROR(OFFSET(Data!$A$1,MATCH($D269,Data!$CG:$CG,0)-1,MATCH($E269&amp;"/"&amp;AC$1,Data!$1:$1,0)-1))=TRUE,"",IF(OFFSET(Data!$A$1,MATCH($D269,Data!$CG:$CG,0)-1,MATCH($E269&amp;"/"&amp;AC$1,Data!$1:$1,0)-1)=0,"",OFFSET(Data!$A$1,MATCH($D269,Data!$CG:$CG,0)-1,MATCH($E269&amp;"/"&amp;AC$1,Data!$1:$1,0)-1)))</f>
        <v/>
      </c>
      <c r="AD269" s="250" t="str">
        <f ca="1">IF(ISERROR(OFFSET(Data!$A$1,MATCH($D269,Data!$CG:$CG,0)-1,MATCH($E269&amp;"/"&amp;AD$1,Data!$1:$1,0)-1))=TRUE,"",IF(OFFSET(Data!$A$1,MATCH($D269,Data!$CG:$CG,0)-1,MATCH($E269&amp;"/"&amp;AD$1,Data!$1:$1,0)-1)=0,"",OFFSET(Data!$A$1,MATCH($D269,Data!$CG:$CG,0)-1,MATCH($E269&amp;"/"&amp;AD$1,Data!$1:$1,0)-1)))</f>
        <v/>
      </c>
      <c r="AE269" s="250" t="str">
        <f ca="1">IF(ISERROR(OFFSET(Data!$A$1,MATCH($D269,Data!$CG:$CG,0)-1,MATCH($E269&amp;"/"&amp;AE$1,Data!$1:$1,0)-1))=TRUE,"",IF(OFFSET(Data!$A$1,MATCH($D269,Data!$CG:$CG,0)-1,MATCH($E269&amp;"/"&amp;AE$1,Data!$1:$1,0)-1)=0,"",OFFSET(Data!$A$1,MATCH($D269,Data!$CG:$CG,0)-1,MATCH($E269&amp;"/"&amp;AE$1,Data!$1:$1,0)-1)))</f>
        <v/>
      </c>
      <c r="AF269" s="251" t="str">
        <f ca="1">IF(ISERROR(OFFSET(Data!$A$1,MATCH($D269,Data!$CG:$CG,0)-1,MATCH($E269&amp;"/"&amp;AF$1,Data!$1:$1,0)-1))=TRUE,"",IF(OFFSET(Data!$A$1,MATCH($D269,Data!$CG:$CG,0)-1,MATCH($E269&amp;"/"&amp;AF$1,Data!$1:$1,0)-1)=0,"",OFFSET(Data!$A$1,MATCH($D269,Data!$CG:$CG,0)-1,MATCH($E269&amp;"/"&amp;AF$1,Data!$1:$1,0)-1)))</f>
        <v/>
      </c>
      <c r="AG269" s="210">
        <f t="shared" ca="1" si="9"/>
        <v>0</v>
      </c>
      <c r="AH269" s="211">
        <f ca="1">AG269</f>
        <v>0</v>
      </c>
    </row>
    <row r="270" spans="1:34" ht="15" hidden="1" customHeight="1" thickBot="1" x14ac:dyDescent="0.3">
      <c r="A270" s="446"/>
      <c r="B270" s="449"/>
      <c r="C270" s="452"/>
      <c r="D270" s="28" t="e">
        <f>IF(C270&lt;&gt;"",C270,D269)</f>
        <v>#N/A</v>
      </c>
      <c r="E270" s="29" t="s">
        <v>22</v>
      </c>
      <c r="F270" s="254" t="str">
        <f ca="1">IF(ISERROR(OFFSET(Data!$A$1,MATCH($D270,Data!$CG:$CG,0)-1,MATCH($E270&amp;"/"&amp;F$1,Data!$1:$1,0)-1))=TRUE,"",IF(OFFSET(Data!$A$1,MATCH($D270,Data!$CG:$CG,0)-1,MATCH($E270&amp;"/"&amp;F$1,Data!$1:$1,0)-1)=0,"",OFFSET(Data!$A$1,MATCH($D270,Data!$CG:$CG,0)-1,MATCH($E270&amp;"/"&amp;F$1,Data!$1:$1,0)-1)))</f>
        <v/>
      </c>
      <c r="G270" s="252" t="str">
        <f ca="1">IF(ISERROR(OFFSET(Data!$A$1,MATCH($D270,Data!$CG:$CG,0)-1,MATCH($E270&amp;"/"&amp;G$1,Data!$1:$1,0)-1))=TRUE,"",IF(OFFSET(Data!$A$1,MATCH($D270,Data!$CG:$CG,0)-1,MATCH($E270&amp;"/"&amp;G$1,Data!$1:$1,0)-1)=0,"",OFFSET(Data!$A$1,MATCH($D270,Data!$CG:$CG,0)-1,MATCH($E270&amp;"/"&amp;G$1,Data!$1:$1,0)-1)))</f>
        <v/>
      </c>
      <c r="H270" s="252" t="str">
        <f ca="1">IF(ISERROR(OFFSET(Data!$A$1,MATCH($D270,Data!$CG:$CG,0)-1,MATCH($E270&amp;"/"&amp;H$1,Data!$1:$1,0)-1))=TRUE,"",IF(OFFSET(Data!$A$1,MATCH($D270,Data!$CG:$CG,0)-1,MATCH($E270&amp;"/"&amp;H$1,Data!$1:$1,0)-1)=0,"",OFFSET(Data!$A$1,MATCH($D270,Data!$CG:$CG,0)-1,MATCH($E270&amp;"/"&amp;H$1,Data!$1:$1,0)-1)))</f>
        <v/>
      </c>
      <c r="I270" s="252" t="str">
        <f ca="1">IF(ISERROR(OFFSET(Data!$A$1,MATCH($D270,Data!$CG:$CG,0)-1,MATCH($E270&amp;"/"&amp;I$1,Data!$1:$1,0)-1))=TRUE,"",IF(OFFSET(Data!$A$1,MATCH($D270,Data!$CG:$CG,0)-1,MATCH($E270&amp;"/"&amp;I$1,Data!$1:$1,0)-1)=0,"",OFFSET(Data!$A$1,MATCH($D270,Data!$CG:$CG,0)-1,MATCH($E270&amp;"/"&amp;I$1,Data!$1:$1,0)-1)))</f>
        <v/>
      </c>
      <c r="J270" s="252" t="str">
        <f ca="1">IF(ISERROR(OFFSET(Data!$A$1,MATCH($D270,Data!$CG:$CG,0)-1,MATCH($E270&amp;"/"&amp;J$1,Data!$1:$1,0)-1))=TRUE,"",IF(OFFSET(Data!$A$1,MATCH($D270,Data!$CG:$CG,0)-1,MATCH($E270&amp;"/"&amp;J$1,Data!$1:$1,0)-1)=0,"",OFFSET(Data!$A$1,MATCH($D270,Data!$CG:$CG,0)-1,MATCH($E270&amp;"/"&amp;J$1,Data!$1:$1,0)-1)))</f>
        <v/>
      </c>
      <c r="K270" s="252" t="str">
        <f ca="1">IF(ISERROR(OFFSET(Data!$A$1,MATCH($D270,Data!$CG:$CG,0)-1,MATCH($E270&amp;"/"&amp;K$1,Data!$1:$1,0)-1))=TRUE,"",IF(OFFSET(Data!$A$1,MATCH($D270,Data!$CG:$CG,0)-1,MATCH($E270&amp;"/"&amp;K$1,Data!$1:$1,0)-1)=0,"",OFFSET(Data!$A$1,MATCH($D270,Data!$CG:$CG,0)-1,MATCH($E270&amp;"/"&amp;K$1,Data!$1:$1,0)-1)))</f>
        <v/>
      </c>
      <c r="L270" s="252" t="str">
        <f ca="1">IF(ISERROR(OFFSET(Data!$A$1,MATCH($D270,Data!$CG:$CG,0)-1,MATCH($E270&amp;"/"&amp;L$1,Data!$1:$1,0)-1))=TRUE,"",IF(OFFSET(Data!$A$1,MATCH($D270,Data!$CG:$CG,0)-1,MATCH($E270&amp;"/"&amp;L$1,Data!$1:$1,0)-1)=0,"",OFFSET(Data!$A$1,MATCH($D270,Data!$CG:$CG,0)-1,MATCH($E270&amp;"/"&amp;L$1,Data!$1:$1,0)-1)))</f>
        <v/>
      </c>
      <c r="M270" s="252" t="str">
        <f ca="1">IF(ISERROR(OFFSET(Data!$A$1,MATCH($D270,Data!$CG:$CG,0)-1,MATCH($E270&amp;"/"&amp;M$1,Data!$1:$1,0)-1))=TRUE,"",IF(OFFSET(Data!$A$1,MATCH($D270,Data!$CG:$CG,0)-1,MATCH($E270&amp;"/"&amp;M$1,Data!$1:$1,0)-1)=0,"",OFFSET(Data!$A$1,MATCH($D270,Data!$CG:$CG,0)-1,MATCH($E270&amp;"/"&amp;M$1,Data!$1:$1,0)-1)))</f>
        <v/>
      </c>
      <c r="N270" s="252" t="str">
        <f ca="1">IF(ISERROR(OFFSET(Data!$A$1,MATCH($D270,Data!$CG:$CG,0)-1,MATCH($E270&amp;"/"&amp;N$1,Data!$1:$1,0)-1))=TRUE,"",IF(OFFSET(Data!$A$1,MATCH($D270,Data!$CG:$CG,0)-1,MATCH($E270&amp;"/"&amp;N$1,Data!$1:$1,0)-1)=0,"",OFFSET(Data!$A$1,MATCH($D270,Data!$CG:$CG,0)-1,MATCH($E270&amp;"/"&amp;N$1,Data!$1:$1,0)-1)))</f>
        <v/>
      </c>
      <c r="O270" s="252" t="str">
        <f ca="1">IF(ISERROR(OFFSET(Data!$A$1,MATCH($D270,Data!$CG:$CG,0)-1,MATCH($E270&amp;"/"&amp;O$1,Data!$1:$1,0)-1))=TRUE,"",IF(OFFSET(Data!$A$1,MATCH($D270,Data!$CG:$CG,0)-1,MATCH($E270&amp;"/"&amp;O$1,Data!$1:$1,0)-1)=0,"",OFFSET(Data!$A$1,MATCH($D270,Data!$CG:$CG,0)-1,MATCH($E270&amp;"/"&amp;O$1,Data!$1:$1,0)-1)))</f>
        <v/>
      </c>
      <c r="P270" s="252" t="str">
        <f ca="1">IF(ISERROR(OFFSET(Data!$A$1,MATCH($D270,Data!$CG:$CG,0)-1,MATCH($E270&amp;"/"&amp;P$1,Data!$1:$1,0)-1))=TRUE,"",IF(OFFSET(Data!$A$1,MATCH($D270,Data!$CG:$CG,0)-1,MATCH($E270&amp;"/"&amp;P$1,Data!$1:$1,0)-1)=0,"",OFFSET(Data!$A$1,MATCH($D270,Data!$CG:$CG,0)-1,MATCH($E270&amp;"/"&amp;P$1,Data!$1:$1,0)-1)))</f>
        <v/>
      </c>
      <c r="Q270" s="252" t="str">
        <f ca="1">IF(ISERROR(OFFSET(Data!$A$1,MATCH($D270,Data!$CG:$CG,0)-1,MATCH($E270&amp;"/"&amp;Q$1,Data!$1:$1,0)-1))=TRUE,"",IF(OFFSET(Data!$A$1,MATCH($D270,Data!$CG:$CG,0)-1,MATCH($E270&amp;"/"&amp;Q$1,Data!$1:$1,0)-1)=0,"",OFFSET(Data!$A$1,MATCH($D270,Data!$CG:$CG,0)-1,MATCH($E270&amp;"/"&amp;Q$1,Data!$1:$1,0)-1)))</f>
        <v/>
      </c>
      <c r="R270" s="252" t="str">
        <f ca="1">IF(ISERROR(OFFSET(Data!$A$1,MATCH($D270,Data!$CG:$CG,0)-1,MATCH($E270&amp;"/"&amp;R$1,Data!$1:$1,0)-1))=TRUE,"",IF(OFFSET(Data!$A$1,MATCH($D270,Data!$CG:$CG,0)-1,MATCH($E270&amp;"/"&amp;R$1,Data!$1:$1,0)-1)=0,"",OFFSET(Data!$A$1,MATCH($D270,Data!$CG:$CG,0)-1,MATCH($E270&amp;"/"&amp;R$1,Data!$1:$1,0)-1)))</f>
        <v/>
      </c>
      <c r="S270" s="252" t="str">
        <f ca="1">IF(ISERROR(OFFSET(Data!$A$1,MATCH($D270,Data!$CG:$CG,0)-1,MATCH($E270&amp;"/"&amp;S$1,Data!$1:$1,0)-1))=TRUE,"",IF(OFFSET(Data!$A$1,MATCH($D270,Data!$CG:$CG,0)-1,MATCH($E270&amp;"/"&amp;S$1,Data!$1:$1,0)-1)=0,"",OFFSET(Data!$A$1,MATCH($D270,Data!$CG:$CG,0)-1,MATCH($E270&amp;"/"&amp;S$1,Data!$1:$1,0)-1)))</f>
        <v/>
      </c>
      <c r="T270" s="252" t="str">
        <f ca="1">IF(ISERROR(OFFSET(Data!$A$1,MATCH($D270,Data!$CG:$CG,0)-1,MATCH($E270&amp;"/"&amp;T$1,Data!$1:$1,0)-1))=TRUE,"",IF(OFFSET(Data!$A$1,MATCH($D270,Data!$CG:$CG,0)-1,MATCH($E270&amp;"/"&amp;T$1,Data!$1:$1,0)-1)=0,"",OFFSET(Data!$A$1,MATCH($D270,Data!$CG:$CG,0)-1,MATCH($E270&amp;"/"&amp;T$1,Data!$1:$1,0)-1)))</f>
        <v/>
      </c>
      <c r="U270" s="252" t="str">
        <f ca="1">IF(ISERROR(OFFSET(Data!$A$1,MATCH($D270,Data!$CG:$CG,0)-1,MATCH($E270&amp;"/"&amp;U$1,Data!$1:$1,0)-1))=TRUE,"",IF(OFFSET(Data!$A$1,MATCH($D270,Data!$CG:$CG,0)-1,MATCH($E270&amp;"/"&amp;U$1,Data!$1:$1,0)-1)=0,"",OFFSET(Data!$A$1,MATCH($D270,Data!$CG:$CG,0)-1,MATCH($E270&amp;"/"&amp;U$1,Data!$1:$1,0)-1)))</f>
        <v/>
      </c>
      <c r="V270" s="252" t="str">
        <f ca="1">IF(ISERROR(OFFSET(Data!$A$1,MATCH($D270,Data!$CG:$CG,0)-1,MATCH($E270&amp;"/"&amp;V$1,Data!$1:$1,0)-1))=TRUE,"",IF(OFFSET(Data!$A$1,MATCH($D270,Data!$CG:$CG,0)-1,MATCH($E270&amp;"/"&amp;V$1,Data!$1:$1,0)-1)=0,"",OFFSET(Data!$A$1,MATCH($D270,Data!$CG:$CG,0)-1,MATCH($E270&amp;"/"&amp;V$1,Data!$1:$1,0)-1)))</f>
        <v/>
      </c>
      <c r="W270" s="269" t="str">
        <f ca="1">IF(ISERROR(OFFSET(Data!$A$1,MATCH($D270,Data!$CG:$CG,0)-1,MATCH($E270&amp;"/"&amp;W$1,Data!$1:$1,0)-1))=TRUE,"",IF(OFFSET(Data!$A$1,MATCH($D270,Data!$CG:$CG,0)-1,MATCH($E270&amp;"/"&amp;W$1,Data!$1:$1,0)-1)=0,"",OFFSET(Data!$A$1,MATCH($D270,Data!$CG:$CG,0)-1,MATCH($E270&amp;"/"&amp;W$1,Data!$1:$1,0)-1)))</f>
        <v/>
      </c>
      <c r="X270" s="252" t="str">
        <f ca="1">IF(ISERROR(OFFSET(Data!$A$1,MATCH($D270,Data!$CG:$CG,0)-1,MATCH($E270&amp;"/"&amp;X$1,Data!$1:$1,0)-1))=TRUE,"",IF(OFFSET(Data!$A$1,MATCH($D270,Data!$CG:$CG,0)-1,MATCH($E270&amp;"/"&amp;X$1,Data!$1:$1,0)-1)=0,"",OFFSET(Data!$A$1,MATCH($D270,Data!$CG:$CG,0)-1,MATCH($E270&amp;"/"&amp;X$1,Data!$1:$1,0)-1)))</f>
        <v/>
      </c>
      <c r="Y270" s="252" t="str">
        <f ca="1">IF(ISERROR(OFFSET(Data!$A$1,MATCH($D270,Data!$CG:$CG,0)-1,MATCH($E270&amp;"/"&amp;Y$1,Data!$1:$1,0)-1))=TRUE,"",IF(OFFSET(Data!$A$1,MATCH($D270,Data!$CG:$CG,0)-1,MATCH($E270&amp;"/"&amp;Y$1,Data!$1:$1,0)-1)=0,"",OFFSET(Data!$A$1,MATCH($D270,Data!$CG:$CG,0)-1,MATCH($E270&amp;"/"&amp;Y$1,Data!$1:$1,0)-1)))</f>
        <v/>
      </c>
      <c r="Z270" s="252" t="str">
        <f ca="1">IF(ISERROR(OFFSET(Data!$A$1,MATCH($D270,Data!$CG:$CG,0)-1,MATCH($E270&amp;"/"&amp;Z$1,Data!$1:$1,0)-1))=TRUE,"",IF(OFFSET(Data!$A$1,MATCH($D270,Data!$CG:$CG,0)-1,MATCH($E270&amp;"/"&amp;Z$1,Data!$1:$1,0)-1)=0,"",OFFSET(Data!$A$1,MATCH($D270,Data!$CG:$CG,0)-1,MATCH($E270&amp;"/"&amp;Z$1,Data!$1:$1,0)-1)))</f>
        <v/>
      </c>
      <c r="AA270" s="252" t="str">
        <f ca="1">IF(ISERROR(OFFSET(Data!$A$1,MATCH($D270,Data!$CG:$CG,0)-1,MATCH($E270&amp;"/"&amp;AA$1,Data!$1:$1,0)-1))=TRUE,"",IF(OFFSET(Data!$A$1,MATCH($D270,Data!$CG:$CG,0)-1,MATCH($E270&amp;"/"&amp;AA$1,Data!$1:$1,0)-1)=0,"",OFFSET(Data!$A$1,MATCH($D270,Data!$CG:$CG,0)-1,MATCH($E270&amp;"/"&amp;AA$1,Data!$1:$1,0)-1)))</f>
        <v/>
      </c>
      <c r="AB270" s="252" t="str">
        <f ca="1">IF(ISERROR(OFFSET(Data!$A$1,MATCH($D270,Data!$CG:$CG,0)-1,MATCH($E270&amp;"/"&amp;AB$1,Data!$1:$1,0)-1))=TRUE,"",IF(OFFSET(Data!$A$1,MATCH($D270,Data!$CG:$CG,0)-1,MATCH($E270&amp;"/"&amp;AB$1,Data!$1:$1,0)-1)=0,"",OFFSET(Data!$A$1,MATCH($D270,Data!$CG:$CG,0)-1,MATCH($E270&amp;"/"&amp;AB$1,Data!$1:$1,0)-1)))</f>
        <v/>
      </c>
      <c r="AC270" s="252" t="str">
        <f ca="1">IF(ISERROR(OFFSET(Data!$A$1,MATCH($D270,Data!$CG:$CG,0)-1,MATCH($E270&amp;"/"&amp;AC$1,Data!$1:$1,0)-1))=TRUE,"",IF(OFFSET(Data!$A$1,MATCH($D270,Data!$CG:$CG,0)-1,MATCH($E270&amp;"/"&amp;AC$1,Data!$1:$1,0)-1)=0,"",OFFSET(Data!$A$1,MATCH($D270,Data!$CG:$CG,0)-1,MATCH($E270&amp;"/"&amp;AC$1,Data!$1:$1,0)-1)))</f>
        <v/>
      </c>
      <c r="AD270" s="252" t="str">
        <f ca="1">IF(ISERROR(OFFSET(Data!$A$1,MATCH($D270,Data!$CG:$CG,0)-1,MATCH($E270&amp;"/"&amp;AD$1,Data!$1:$1,0)-1))=TRUE,"",IF(OFFSET(Data!$A$1,MATCH($D270,Data!$CG:$CG,0)-1,MATCH($E270&amp;"/"&amp;AD$1,Data!$1:$1,0)-1)=0,"",OFFSET(Data!$A$1,MATCH($D270,Data!$CG:$CG,0)-1,MATCH($E270&amp;"/"&amp;AD$1,Data!$1:$1,0)-1)))</f>
        <v/>
      </c>
      <c r="AE270" s="252" t="str">
        <f ca="1">IF(ISERROR(OFFSET(Data!$A$1,MATCH($D270,Data!$CG:$CG,0)-1,MATCH($E270&amp;"/"&amp;AE$1,Data!$1:$1,0)-1))=TRUE,"",IF(OFFSET(Data!$A$1,MATCH($D270,Data!$CG:$CG,0)-1,MATCH($E270&amp;"/"&amp;AE$1,Data!$1:$1,0)-1)=0,"",OFFSET(Data!$A$1,MATCH($D270,Data!$CG:$CG,0)-1,MATCH($E270&amp;"/"&amp;AE$1,Data!$1:$1,0)-1)))</f>
        <v/>
      </c>
      <c r="AF270" s="253" t="str">
        <f ca="1">IF(ISERROR(OFFSET(Data!$A$1,MATCH($D270,Data!$CG:$CG,0)-1,MATCH($E270&amp;"/"&amp;AF$1,Data!$1:$1,0)-1))=TRUE,"",IF(OFFSET(Data!$A$1,MATCH($D270,Data!$CG:$CG,0)-1,MATCH($E270&amp;"/"&amp;AF$1,Data!$1:$1,0)-1)=0,"",OFFSET(Data!$A$1,MATCH($D270,Data!$CG:$CG,0)-1,MATCH($E270&amp;"/"&amp;AF$1,Data!$1:$1,0)-1)))</f>
        <v/>
      </c>
      <c r="AG270" s="212">
        <f t="shared" ca="1" si="9"/>
        <v>0</v>
      </c>
      <c r="AH270" s="213">
        <f ca="1">SUM(AG269:AG270)</f>
        <v>0</v>
      </c>
    </row>
    <row r="271" spans="1:34" ht="15" hidden="1" customHeight="1" x14ac:dyDescent="0.25">
      <c r="A271" s="446"/>
      <c r="B271" s="449"/>
      <c r="C271" s="452"/>
      <c r="D271" s="28" t="e">
        <f>IF(C271&lt;&gt;"",C271,D270)</f>
        <v>#N/A</v>
      </c>
      <c r="E271" s="29" t="s">
        <v>23</v>
      </c>
      <c r="F271" s="254" t="str">
        <f ca="1">IF(ISERROR(OFFSET(Data!$A$1,MATCH($D271,Data!$CG:$CG,0)-1,MATCH($E271&amp;"/"&amp;F$1,Data!$1:$1,0)-1))=TRUE,"",IF(OFFSET(Data!$A$1,MATCH($D271,Data!$CG:$CG,0)-1,MATCH($E271&amp;"/"&amp;F$1,Data!$1:$1,0)-1)=0,"",OFFSET(Data!$A$1,MATCH($D271,Data!$CG:$CG,0)-1,MATCH($E271&amp;"/"&amp;F$1,Data!$1:$1,0)-1)))</f>
        <v/>
      </c>
      <c r="G271" s="252" t="str">
        <f ca="1">IF(ISERROR(OFFSET(Data!$A$1,MATCH($D271,Data!$CG:$CG,0)-1,MATCH($E271&amp;"/"&amp;G$1,Data!$1:$1,0)-1))=TRUE,"",IF(OFFSET(Data!$A$1,MATCH($D271,Data!$CG:$CG,0)-1,MATCH($E271&amp;"/"&amp;G$1,Data!$1:$1,0)-1)=0,"",OFFSET(Data!$A$1,MATCH($D271,Data!$CG:$CG,0)-1,MATCH($E271&amp;"/"&amp;G$1,Data!$1:$1,0)-1)))</f>
        <v/>
      </c>
      <c r="H271" s="252" t="str">
        <f ca="1">IF(ISERROR(OFFSET(Data!$A$1,MATCH($D271,Data!$CG:$CG,0)-1,MATCH($E271&amp;"/"&amp;H$1,Data!$1:$1,0)-1))=TRUE,"",IF(OFFSET(Data!$A$1,MATCH($D271,Data!$CG:$CG,0)-1,MATCH($E271&amp;"/"&amp;H$1,Data!$1:$1,0)-1)=0,"",OFFSET(Data!$A$1,MATCH($D271,Data!$CG:$CG,0)-1,MATCH($E271&amp;"/"&amp;H$1,Data!$1:$1,0)-1)))</f>
        <v/>
      </c>
      <c r="I271" s="252" t="str">
        <f ca="1">IF(ISERROR(OFFSET(Data!$A$1,MATCH($D271,Data!$CG:$CG,0)-1,MATCH($E271&amp;"/"&amp;I$1,Data!$1:$1,0)-1))=TRUE,"",IF(OFFSET(Data!$A$1,MATCH($D271,Data!$CG:$CG,0)-1,MATCH($E271&amp;"/"&amp;I$1,Data!$1:$1,0)-1)=0,"",OFFSET(Data!$A$1,MATCH($D271,Data!$CG:$CG,0)-1,MATCH($E271&amp;"/"&amp;I$1,Data!$1:$1,0)-1)))</f>
        <v/>
      </c>
      <c r="J271" s="252" t="str">
        <f ca="1">IF(ISERROR(OFFSET(Data!$A$1,MATCH($D271,Data!$CG:$CG,0)-1,MATCH($E271&amp;"/"&amp;J$1,Data!$1:$1,0)-1))=TRUE,"",IF(OFFSET(Data!$A$1,MATCH($D271,Data!$CG:$CG,0)-1,MATCH($E271&amp;"/"&amp;J$1,Data!$1:$1,0)-1)=0,"",OFFSET(Data!$A$1,MATCH($D271,Data!$CG:$CG,0)-1,MATCH($E271&amp;"/"&amp;J$1,Data!$1:$1,0)-1)))</f>
        <v/>
      </c>
      <c r="K271" s="252" t="str">
        <f ca="1">IF(ISERROR(OFFSET(Data!$A$1,MATCH($D271,Data!$CG:$CG,0)-1,MATCH($E271&amp;"/"&amp;K$1,Data!$1:$1,0)-1))=TRUE,"",IF(OFFSET(Data!$A$1,MATCH($D271,Data!$CG:$CG,0)-1,MATCH($E271&amp;"/"&amp;K$1,Data!$1:$1,0)-1)=0,"",OFFSET(Data!$A$1,MATCH($D271,Data!$CG:$CG,0)-1,MATCH($E271&amp;"/"&amp;K$1,Data!$1:$1,0)-1)))</f>
        <v/>
      </c>
      <c r="L271" s="252" t="str">
        <f ca="1">IF(ISERROR(OFFSET(Data!$A$1,MATCH($D271,Data!$CG:$CG,0)-1,MATCH($E271&amp;"/"&amp;L$1,Data!$1:$1,0)-1))=TRUE,"",IF(OFFSET(Data!$A$1,MATCH($D271,Data!$CG:$CG,0)-1,MATCH($E271&amp;"/"&amp;L$1,Data!$1:$1,0)-1)=0,"",OFFSET(Data!$A$1,MATCH($D271,Data!$CG:$CG,0)-1,MATCH($E271&amp;"/"&amp;L$1,Data!$1:$1,0)-1)))</f>
        <v/>
      </c>
      <c r="M271" s="252" t="str">
        <f ca="1">IF(ISERROR(OFFSET(Data!$A$1,MATCH($D271,Data!$CG:$CG,0)-1,MATCH($E271&amp;"/"&amp;M$1,Data!$1:$1,0)-1))=TRUE,"",IF(OFFSET(Data!$A$1,MATCH($D271,Data!$CG:$CG,0)-1,MATCH($E271&amp;"/"&amp;M$1,Data!$1:$1,0)-1)=0,"",OFFSET(Data!$A$1,MATCH($D271,Data!$CG:$CG,0)-1,MATCH($E271&amp;"/"&amp;M$1,Data!$1:$1,0)-1)))</f>
        <v/>
      </c>
      <c r="N271" s="252" t="str">
        <f ca="1">IF(ISERROR(OFFSET(Data!$A$1,MATCH($D271,Data!$CG:$CG,0)-1,MATCH($E271&amp;"/"&amp;N$1,Data!$1:$1,0)-1))=TRUE,"",IF(OFFSET(Data!$A$1,MATCH($D271,Data!$CG:$CG,0)-1,MATCH($E271&amp;"/"&amp;N$1,Data!$1:$1,0)-1)=0,"",OFFSET(Data!$A$1,MATCH($D271,Data!$CG:$CG,0)-1,MATCH($E271&amp;"/"&amp;N$1,Data!$1:$1,0)-1)))</f>
        <v/>
      </c>
      <c r="O271" s="252" t="str">
        <f ca="1">IF(ISERROR(OFFSET(Data!$A$1,MATCH($D271,Data!$CG:$CG,0)-1,MATCH($E271&amp;"/"&amp;O$1,Data!$1:$1,0)-1))=TRUE,"",IF(OFFSET(Data!$A$1,MATCH($D271,Data!$CG:$CG,0)-1,MATCH($E271&amp;"/"&amp;O$1,Data!$1:$1,0)-1)=0,"",OFFSET(Data!$A$1,MATCH($D271,Data!$CG:$CG,0)-1,MATCH($E271&amp;"/"&amp;O$1,Data!$1:$1,0)-1)))</f>
        <v/>
      </c>
      <c r="P271" s="252" t="str">
        <f ca="1">IF(ISERROR(OFFSET(Data!$A$1,MATCH($D271,Data!$CG:$CG,0)-1,MATCH($E271&amp;"/"&amp;P$1,Data!$1:$1,0)-1))=TRUE,"",IF(OFFSET(Data!$A$1,MATCH($D271,Data!$CG:$CG,0)-1,MATCH($E271&amp;"/"&amp;P$1,Data!$1:$1,0)-1)=0,"",OFFSET(Data!$A$1,MATCH($D271,Data!$CG:$CG,0)-1,MATCH($E271&amp;"/"&amp;P$1,Data!$1:$1,0)-1)))</f>
        <v/>
      </c>
      <c r="Q271" s="252" t="str">
        <f ca="1">IF(ISERROR(OFFSET(Data!$A$1,MATCH($D271,Data!$CG:$CG,0)-1,MATCH($E271&amp;"/"&amp;Q$1,Data!$1:$1,0)-1))=TRUE,"",IF(OFFSET(Data!$A$1,MATCH($D271,Data!$CG:$CG,0)-1,MATCH($E271&amp;"/"&amp;Q$1,Data!$1:$1,0)-1)=0,"",OFFSET(Data!$A$1,MATCH($D271,Data!$CG:$CG,0)-1,MATCH($E271&amp;"/"&amp;Q$1,Data!$1:$1,0)-1)))</f>
        <v/>
      </c>
      <c r="R271" s="252" t="str">
        <f ca="1">IF(ISERROR(OFFSET(Data!$A$1,MATCH($D271,Data!$CG:$CG,0)-1,MATCH($E271&amp;"/"&amp;R$1,Data!$1:$1,0)-1))=TRUE,"",IF(OFFSET(Data!$A$1,MATCH($D271,Data!$CG:$CG,0)-1,MATCH($E271&amp;"/"&amp;R$1,Data!$1:$1,0)-1)=0,"",OFFSET(Data!$A$1,MATCH($D271,Data!$CG:$CG,0)-1,MATCH($E271&amp;"/"&amp;R$1,Data!$1:$1,0)-1)))</f>
        <v/>
      </c>
      <c r="S271" s="252" t="str">
        <f ca="1">IF(ISERROR(OFFSET(Data!$A$1,MATCH($D271,Data!$CG:$CG,0)-1,MATCH($E271&amp;"/"&amp;S$1,Data!$1:$1,0)-1))=TRUE,"",IF(OFFSET(Data!$A$1,MATCH($D271,Data!$CG:$CG,0)-1,MATCH($E271&amp;"/"&amp;S$1,Data!$1:$1,0)-1)=0,"",OFFSET(Data!$A$1,MATCH($D271,Data!$CG:$CG,0)-1,MATCH($E271&amp;"/"&amp;S$1,Data!$1:$1,0)-1)))</f>
        <v/>
      </c>
      <c r="T271" s="252" t="str">
        <f ca="1">IF(ISERROR(OFFSET(Data!$A$1,MATCH($D271,Data!$CG:$CG,0)-1,MATCH($E271&amp;"/"&amp;T$1,Data!$1:$1,0)-1))=TRUE,"",IF(OFFSET(Data!$A$1,MATCH($D271,Data!$CG:$CG,0)-1,MATCH($E271&amp;"/"&amp;T$1,Data!$1:$1,0)-1)=0,"",OFFSET(Data!$A$1,MATCH($D271,Data!$CG:$CG,0)-1,MATCH($E271&amp;"/"&amp;T$1,Data!$1:$1,0)-1)))</f>
        <v/>
      </c>
      <c r="U271" s="252" t="str">
        <f ca="1">IF(ISERROR(OFFSET(Data!$A$1,MATCH($D271,Data!$CG:$CG,0)-1,MATCH($E271&amp;"/"&amp;U$1,Data!$1:$1,0)-1))=TRUE,"",IF(OFFSET(Data!$A$1,MATCH($D271,Data!$CG:$CG,0)-1,MATCH($E271&amp;"/"&amp;U$1,Data!$1:$1,0)-1)=0,"",OFFSET(Data!$A$1,MATCH($D271,Data!$CG:$CG,0)-1,MATCH($E271&amp;"/"&amp;U$1,Data!$1:$1,0)-1)))</f>
        <v/>
      </c>
      <c r="V271" s="252" t="str">
        <f ca="1">IF(ISERROR(OFFSET(Data!$A$1,MATCH($D271,Data!$CG:$CG,0)-1,MATCH($E271&amp;"/"&amp;V$1,Data!$1:$1,0)-1))=TRUE,"",IF(OFFSET(Data!$A$1,MATCH($D271,Data!$CG:$CG,0)-1,MATCH($E271&amp;"/"&amp;V$1,Data!$1:$1,0)-1)=0,"",OFFSET(Data!$A$1,MATCH($D271,Data!$CG:$CG,0)-1,MATCH($E271&amp;"/"&amp;V$1,Data!$1:$1,0)-1)))</f>
        <v/>
      </c>
      <c r="W271" s="269" t="str">
        <f ca="1">IF(ISERROR(OFFSET(Data!$A$1,MATCH($D271,Data!$CG:$CG,0)-1,MATCH($E271&amp;"/"&amp;W$1,Data!$1:$1,0)-1))=TRUE,"",IF(OFFSET(Data!$A$1,MATCH($D271,Data!$CG:$CG,0)-1,MATCH($E271&amp;"/"&amp;W$1,Data!$1:$1,0)-1)=0,"",OFFSET(Data!$A$1,MATCH($D271,Data!$CG:$CG,0)-1,MATCH($E271&amp;"/"&amp;W$1,Data!$1:$1,0)-1)))</f>
        <v/>
      </c>
      <c r="X271" s="252" t="str">
        <f ca="1">IF(ISERROR(OFFSET(Data!$A$1,MATCH($D271,Data!$CG:$CG,0)-1,MATCH($E271&amp;"/"&amp;X$1,Data!$1:$1,0)-1))=TRUE,"",IF(OFFSET(Data!$A$1,MATCH($D271,Data!$CG:$CG,0)-1,MATCH($E271&amp;"/"&amp;X$1,Data!$1:$1,0)-1)=0,"",OFFSET(Data!$A$1,MATCH($D271,Data!$CG:$CG,0)-1,MATCH($E271&amp;"/"&amp;X$1,Data!$1:$1,0)-1)))</f>
        <v/>
      </c>
      <c r="Y271" s="252" t="str">
        <f ca="1">IF(ISERROR(OFFSET(Data!$A$1,MATCH($D271,Data!$CG:$CG,0)-1,MATCH($E271&amp;"/"&amp;Y$1,Data!$1:$1,0)-1))=TRUE,"",IF(OFFSET(Data!$A$1,MATCH($D271,Data!$CG:$CG,0)-1,MATCH($E271&amp;"/"&amp;Y$1,Data!$1:$1,0)-1)=0,"",OFFSET(Data!$A$1,MATCH($D271,Data!$CG:$CG,0)-1,MATCH($E271&amp;"/"&amp;Y$1,Data!$1:$1,0)-1)))</f>
        <v/>
      </c>
      <c r="Z271" s="252" t="str">
        <f ca="1">IF(ISERROR(OFFSET(Data!$A$1,MATCH($D271,Data!$CG:$CG,0)-1,MATCH($E271&amp;"/"&amp;Z$1,Data!$1:$1,0)-1))=TRUE,"",IF(OFFSET(Data!$A$1,MATCH($D271,Data!$CG:$CG,0)-1,MATCH($E271&amp;"/"&amp;Z$1,Data!$1:$1,0)-1)=0,"",OFFSET(Data!$A$1,MATCH($D271,Data!$CG:$CG,0)-1,MATCH($E271&amp;"/"&amp;Z$1,Data!$1:$1,0)-1)))</f>
        <v/>
      </c>
      <c r="AA271" s="252" t="str">
        <f ca="1">IF(ISERROR(OFFSET(Data!$A$1,MATCH($D271,Data!$CG:$CG,0)-1,MATCH($E271&amp;"/"&amp;AA$1,Data!$1:$1,0)-1))=TRUE,"",IF(OFFSET(Data!$A$1,MATCH($D271,Data!$CG:$CG,0)-1,MATCH($E271&amp;"/"&amp;AA$1,Data!$1:$1,0)-1)=0,"",OFFSET(Data!$A$1,MATCH($D271,Data!$CG:$CG,0)-1,MATCH($E271&amp;"/"&amp;AA$1,Data!$1:$1,0)-1)))</f>
        <v/>
      </c>
      <c r="AB271" s="252" t="str">
        <f ca="1">IF(ISERROR(OFFSET(Data!$A$1,MATCH($D271,Data!$CG:$CG,0)-1,MATCH($E271&amp;"/"&amp;AB$1,Data!$1:$1,0)-1))=TRUE,"",IF(OFFSET(Data!$A$1,MATCH($D271,Data!$CG:$CG,0)-1,MATCH($E271&amp;"/"&amp;AB$1,Data!$1:$1,0)-1)=0,"",OFFSET(Data!$A$1,MATCH($D271,Data!$CG:$CG,0)-1,MATCH($E271&amp;"/"&amp;AB$1,Data!$1:$1,0)-1)))</f>
        <v/>
      </c>
      <c r="AC271" s="252" t="str">
        <f ca="1">IF(ISERROR(OFFSET(Data!$A$1,MATCH($D271,Data!$CG:$CG,0)-1,MATCH($E271&amp;"/"&amp;AC$1,Data!$1:$1,0)-1))=TRUE,"",IF(OFFSET(Data!$A$1,MATCH($D271,Data!$CG:$CG,0)-1,MATCH($E271&amp;"/"&amp;AC$1,Data!$1:$1,0)-1)=0,"",OFFSET(Data!$A$1,MATCH($D271,Data!$CG:$CG,0)-1,MATCH($E271&amp;"/"&amp;AC$1,Data!$1:$1,0)-1)))</f>
        <v/>
      </c>
      <c r="AD271" s="252" t="str">
        <f ca="1">IF(ISERROR(OFFSET(Data!$A$1,MATCH($D271,Data!$CG:$CG,0)-1,MATCH($E271&amp;"/"&amp;AD$1,Data!$1:$1,0)-1))=TRUE,"",IF(OFFSET(Data!$A$1,MATCH($D271,Data!$CG:$CG,0)-1,MATCH($E271&amp;"/"&amp;AD$1,Data!$1:$1,0)-1)=0,"",OFFSET(Data!$A$1,MATCH($D271,Data!$CG:$CG,0)-1,MATCH($E271&amp;"/"&amp;AD$1,Data!$1:$1,0)-1)))</f>
        <v/>
      </c>
      <c r="AE271" s="252" t="str">
        <f ca="1">IF(ISERROR(OFFSET(Data!$A$1,MATCH($D271,Data!$CG:$CG,0)-1,MATCH($E271&amp;"/"&amp;AE$1,Data!$1:$1,0)-1))=TRUE,"",IF(OFFSET(Data!$A$1,MATCH($D271,Data!$CG:$CG,0)-1,MATCH($E271&amp;"/"&amp;AE$1,Data!$1:$1,0)-1)=0,"",OFFSET(Data!$A$1,MATCH($D271,Data!$CG:$CG,0)-1,MATCH($E271&amp;"/"&amp;AE$1,Data!$1:$1,0)-1)))</f>
        <v/>
      </c>
      <c r="AF271" s="253" t="str">
        <f ca="1">IF(ISERROR(OFFSET(Data!$A$1,MATCH($D271,Data!$CG:$CG,0)-1,MATCH($E271&amp;"/"&amp;AF$1,Data!$1:$1,0)-1))=TRUE,"",IF(OFFSET(Data!$A$1,MATCH($D271,Data!$CG:$CG,0)-1,MATCH($E271&amp;"/"&amp;AF$1,Data!$1:$1,0)-1)=0,"",OFFSET(Data!$A$1,MATCH($D271,Data!$CG:$CG,0)-1,MATCH($E271&amp;"/"&amp;AF$1,Data!$1:$1,0)-1)))</f>
        <v/>
      </c>
      <c r="AG271" s="212">
        <f t="shared" ca="1" si="9"/>
        <v>0</v>
      </c>
      <c r="AH271" s="213">
        <f ca="1">SUM(AG269:AG271)</f>
        <v>0</v>
      </c>
    </row>
    <row r="272" spans="1:34" ht="15.75" hidden="1" customHeight="1" x14ac:dyDescent="0.25">
      <c r="A272" s="446"/>
      <c r="B272" s="449"/>
      <c r="C272" s="452"/>
      <c r="D272" s="28" t="e">
        <f>IF(C272&lt;&gt;"",C272,D271)</f>
        <v>#N/A</v>
      </c>
      <c r="E272" s="29" t="s">
        <v>24</v>
      </c>
      <c r="F272" s="254" t="str">
        <f ca="1">IF(ISERROR(OFFSET(Data!$A$1,MATCH($D272,Data!$CG:$CG,0)-1,MATCH($E272&amp;"/"&amp;F$1,Data!$1:$1,0)-1))=TRUE,"",IF(OFFSET(Data!$A$1,MATCH($D272,Data!$CG:$CG,0)-1,MATCH($E272&amp;"/"&amp;F$1,Data!$1:$1,0)-1)=0,"",OFFSET(Data!$A$1,MATCH($D272,Data!$CG:$CG,0)-1,MATCH($E272&amp;"/"&amp;F$1,Data!$1:$1,0)-1)))</f>
        <v/>
      </c>
      <c r="G272" s="252" t="str">
        <f ca="1">IF(ISERROR(OFFSET(Data!$A$1,MATCH($D272,Data!$CG:$CG,0)-1,MATCH($E272&amp;"/"&amp;G$1,Data!$1:$1,0)-1))=TRUE,"",IF(OFFSET(Data!$A$1,MATCH($D272,Data!$CG:$CG,0)-1,MATCH($E272&amp;"/"&amp;G$1,Data!$1:$1,0)-1)=0,"",OFFSET(Data!$A$1,MATCH($D272,Data!$CG:$CG,0)-1,MATCH($E272&amp;"/"&amp;G$1,Data!$1:$1,0)-1)))</f>
        <v/>
      </c>
      <c r="H272" s="252" t="str">
        <f ca="1">IF(ISERROR(OFFSET(Data!$A$1,MATCH($D272,Data!$CG:$CG,0)-1,MATCH($E272&amp;"/"&amp;H$1,Data!$1:$1,0)-1))=TRUE,"",IF(OFFSET(Data!$A$1,MATCH($D272,Data!$CG:$CG,0)-1,MATCH($E272&amp;"/"&amp;H$1,Data!$1:$1,0)-1)=0,"",OFFSET(Data!$A$1,MATCH($D272,Data!$CG:$CG,0)-1,MATCH($E272&amp;"/"&amp;H$1,Data!$1:$1,0)-1)))</f>
        <v/>
      </c>
      <c r="I272" s="252" t="str">
        <f ca="1">IF(ISERROR(OFFSET(Data!$A$1,MATCH($D272,Data!$CG:$CG,0)-1,MATCH($E272&amp;"/"&amp;I$1,Data!$1:$1,0)-1))=TRUE,"",IF(OFFSET(Data!$A$1,MATCH($D272,Data!$CG:$CG,0)-1,MATCH($E272&amp;"/"&amp;I$1,Data!$1:$1,0)-1)=0,"",OFFSET(Data!$A$1,MATCH($D272,Data!$CG:$CG,0)-1,MATCH($E272&amp;"/"&amp;I$1,Data!$1:$1,0)-1)))</f>
        <v/>
      </c>
      <c r="J272" s="252" t="str">
        <f ca="1">IF(ISERROR(OFFSET(Data!$A$1,MATCH($D272,Data!$CG:$CG,0)-1,MATCH($E272&amp;"/"&amp;J$1,Data!$1:$1,0)-1))=TRUE,"",IF(OFFSET(Data!$A$1,MATCH($D272,Data!$CG:$CG,0)-1,MATCH($E272&amp;"/"&amp;J$1,Data!$1:$1,0)-1)=0,"",OFFSET(Data!$A$1,MATCH($D272,Data!$CG:$CG,0)-1,MATCH($E272&amp;"/"&amp;J$1,Data!$1:$1,0)-1)))</f>
        <v/>
      </c>
      <c r="K272" s="252" t="str">
        <f ca="1">IF(ISERROR(OFFSET(Data!$A$1,MATCH($D272,Data!$CG:$CG,0)-1,MATCH($E272&amp;"/"&amp;K$1,Data!$1:$1,0)-1))=TRUE,"",IF(OFFSET(Data!$A$1,MATCH($D272,Data!$CG:$CG,0)-1,MATCH($E272&amp;"/"&amp;K$1,Data!$1:$1,0)-1)=0,"",OFFSET(Data!$A$1,MATCH($D272,Data!$CG:$CG,0)-1,MATCH($E272&amp;"/"&amp;K$1,Data!$1:$1,0)-1)))</f>
        <v/>
      </c>
      <c r="L272" s="252" t="str">
        <f ca="1">IF(ISERROR(OFFSET(Data!$A$1,MATCH($D272,Data!$CG:$CG,0)-1,MATCH($E272&amp;"/"&amp;L$1,Data!$1:$1,0)-1))=TRUE,"",IF(OFFSET(Data!$A$1,MATCH($D272,Data!$CG:$CG,0)-1,MATCH($E272&amp;"/"&amp;L$1,Data!$1:$1,0)-1)=0,"",OFFSET(Data!$A$1,MATCH($D272,Data!$CG:$CG,0)-1,MATCH($E272&amp;"/"&amp;L$1,Data!$1:$1,0)-1)))</f>
        <v/>
      </c>
      <c r="M272" s="252" t="str">
        <f ca="1">IF(ISERROR(OFFSET(Data!$A$1,MATCH($D272,Data!$CG:$CG,0)-1,MATCH($E272&amp;"/"&amp;M$1,Data!$1:$1,0)-1))=TRUE,"",IF(OFFSET(Data!$A$1,MATCH($D272,Data!$CG:$CG,0)-1,MATCH($E272&amp;"/"&amp;M$1,Data!$1:$1,0)-1)=0,"",OFFSET(Data!$A$1,MATCH($D272,Data!$CG:$CG,0)-1,MATCH($E272&amp;"/"&amp;M$1,Data!$1:$1,0)-1)))</f>
        <v/>
      </c>
      <c r="N272" s="252" t="str">
        <f ca="1">IF(ISERROR(OFFSET(Data!$A$1,MATCH($D272,Data!$CG:$CG,0)-1,MATCH($E272&amp;"/"&amp;N$1,Data!$1:$1,0)-1))=TRUE,"",IF(OFFSET(Data!$A$1,MATCH($D272,Data!$CG:$CG,0)-1,MATCH($E272&amp;"/"&amp;N$1,Data!$1:$1,0)-1)=0,"",OFFSET(Data!$A$1,MATCH($D272,Data!$CG:$CG,0)-1,MATCH($E272&amp;"/"&amp;N$1,Data!$1:$1,0)-1)))</f>
        <v/>
      </c>
      <c r="O272" s="252" t="str">
        <f ca="1">IF(ISERROR(OFFSET(Data!$A$1,MATCH($D272,Data!$CG:$CG,0)-1,MATCH($E272&amp;"/"&amp;O$1,Data!$1:$1,0)-1))=TRUE,"",IF(OFFSET(Data!$A$1,MATCH($D272,Data!$CG:$CG,0)-1,MATCH($E272&amp;"/"&amp;O$1,Data!$1:$1,0)-1)=0,"",OFFSET(Data!$A$1,MATCH($D272,Data!$CG:$CG,0)-1,MATCH($E272&amp;"/"&amp;O$1,Data!$1:$1,0)-1)))</f>
        <v/>
      </c>
      <c r="P272" s="252" t="str">
        <f ca="1">IF(ISERROR(OFFSET(Data!$A$1,MATCH($D272,Data!$CG:$CG,0)-1,MATCH($E272&amp;"/"&amp;P$1,Data!$1:$1,0)-1))=TRUE,"",IF(OFFSET(Data!$A$1,MATCH($D272,Data!$CG:$CG,0)-1,MATCH($E272&amp;"/"&amp;P$1,Data!$1:$1,0)-1)=0,"",OFFSET(Data!$A$1,MATCH($D272,Data!$CG:$CG,0)-1,MATCH($E272&amp;"/"&amp;P$1,Data!$1:$1,0)-1)))</f>
        <v/>
      </c>
      <c r="Q272" s="252" t="str">
        <f ca="1">IF(ISERROR(OFFSET(Data!$A$1,MATCH($D272,Data!$CG:$CG,0)-1,MATCH($E272&amp;"/"&amp;Q$1,Data!$1:$1,0)-1))=TRUE,"",IF(OFFSET(Data!$A$1,MATCH($D272,Data!$CG:$CG,0)-1,MATCH($E272&amp;"/"&amp;Q$1,Data!$1:$1,0)-1)=0,"",OFFSET(Data!$A$1,MATCH($D272,Data!$CG:$CG,0)-1,MATCH($E272&amp;"/"&amp;Q$1,Data!$1:$1,0)-1)))</f>
        <v/>
      </c>
      <c r="R272" s="252" t="str">
        <f ca="1">IF(ISERROR(OFFSET(Data!$A$1,MATCH($D272,Data!$CG:$CG,0)-1,MATCH($E272&amp;"/"&amp;R$1,Data!$1:$1,0)-1))=TRUE,"",IF(OFFSET(Data!$A$1,MATCH($D272,Data!$CG:$CG,0)-1,MATCH($E272&amp;"/"&amp;R$1,Data!$1:$1,0)-1)=0,"",OFFSET(Data!$A$1,MATCH($D272,Data!$CG:$CG,0)-1,MATCH($E272&amp;"/"&amp;R$1,Data!$1:$1,0)-1)))</f>
        <v/>
      </c>
      <c r="S272" s="252" t="str">
        <f ca="1">IF(ISERROR(OFFSET(Data!$A$1,MATCH($D272,Data!$CG:$CG,0)-1,MATCH($E272&amp;"/"&amp;S$1,Data!$1:$1,0)-1))=TRUE,"",IF(OFFSET(Data!$A$1,MATCH($D272,Data!$CG:$CG,0)-1,MATCH($E272&amp;"/"&amp;S$1,Data!$1:$1,0)-1)=0,"",OFFSET(Data!$A$1,MATCH($D272,Data!$CG:$CG,0)-1,MATCH($E272&amp;"/"&amp;S$1,Data!$1:$1,0)-1)))</f>
        <v/>
      </c>
      <c r="T272" s="252" t="str">
        <f ca="1">IF(ISERROR(OFFSET(Data!$A$1,MATCH($D272,Data!$CG:$CG,0)-1,MATCH($E272&amp;"/"&amp;T$1,Data!$1:$1,0)-1))=TRUE,"",IF(OFFSET(Data!$A$1,MATCH($D272,Data!$CG:$CG,0)-1,MATCH($E272&amp;"/"&amp;T$1,Data!$1:$1,0)-1)=0,"",OFFSET(Data!$A$1,MATCH($D272,Data!$CG:$CG,0)-1,MATCH($E272&amp;"/"&amp;T$1,Data!$1:$1,0)-1)))</f>
        <v/>
      </c>
      <c r="U272" s="252" t="str">
        <f ca="1">IF(ISERROR(OFFSET(Data!$A$1,MATCH($D272,Data!$CG:$CG,0)-1,MATCH($E272&amp;"/"&amp;U$1,Data!$1:$1,0)-1))=TRUE,"",IF(OFFSET(Data!$A$1,MATCH($D272,Data!$CG:$CG,0)-1,MATCH($E272&amp;"/"&amp;U$1,Data!$1:$1,0)-1)=0,"",OFFSET(Data!$A$1,MATCH($D272,Data!$CG:$CG,0)-1,MATCH($E272&amp;"/"&amp;U$1,Data!$1:$1,0)-1)))</f>
        <v/>
      </c>
      <c r="V272" s="252" t="str">
        <f ca="1">IF(ISERROR(OFFSET(Data!$A$1,MATCH($D272,Data!$CG:$CG,0)-1,MATCH($E272&amp;"/"&amp;V$1,Data!$1:$1,0)-1))=TRUE,"",IF(OFFSET(Data!$A$1,MATCH($D272,Data!$CG:$CG,0)-1,MATCH($E272&amp;"/"&amp;V$1,Data!$1:$1,0)-1)=0,"",OFFSET(Data!$A$1,MATCH($D272,Data!$CG:$CG,0)-1,MATCH($E272&amp;"/"&amp;V$1,Data!$1:$1,0)-1)))</f>
        <v/>
      </c>
      <c r="W272" s="269" t="str">
        <f ca="1">IF(ISERROR(OFFSET(Data!$A$1,MATCH($D272,Data!$CG:$CG,0)-1,MATCH($E272&amp;"/"&amp;W$1,Data!$1:$1,0)-1))=TRUE,"",IF(OFFSET(Data!$A$1,MATCH($D272,Data!$CG:$CG,0)-1,MATCH($E272&amp;"/"&amp;W$1,Data!$1:$1,0)-1)=0,"",OFFSET(Data!$A$1,MATCH($D272,Data!$CG:$CG,0)-1,MATCH($E272&amp;"/"&amp;W$1,Data!$1:$1,0)-1)))</f>
        <v/>
      </c>
      <c r="X272" s="252" t="str">
        <f ca="1">IF(ISERROR(OFFSET(Data!$A$1,MATCH($D272,Data!$CG:$CG,0)-1,MATCH($E272&amp;"/"&amp;X$1,Data!$1:$1,0)-1))=TRUE,"",IF(OFFSET(Data!$A$1,MATCH($D272,Data!$CG:$CG,0)-1,MATCH($E272&amp;"/"&amp;X$1,Data!$1:$1,0)-1)=0,"",OFFSET(Data!$A$1,MATCH($D272,Data!$CG:$CG,0)-1,MATCH($E272&amp;"/"&amp;X$1,Data!$1:$1,0)-1)))</f>
        <v/>
      </c>
      <c r="Y272" s="252" t="str">
        <f ca="1">IF(ISERROR(OFFSET(Data!$A$1,MATCH($D272,Data!$CG:$CG,0)-1,MATCH($E272&amp;"/"&amp;Y$1,Data!$1:$1,0)-1))=TRUE,"",IF(OFFSET(Data!$A$1,MATCH($D272,Data!$CG:$CG,0)-1,MATCH($E272&amp;"/"&amp;Y$1,Data!$1:$1,0)-1)=0,"",OFFSET(Data!$A$1,MATCH($D272,Data!$CG:$CG,0)-1,MATCH($E272&amp;"/"&amp;Y$1,Data!$1:$1,0)-1)))</f>
        <v/>
      </c>
      <c r="Z272" s="252" t="str">
        <f ca="1">IF(ISERROR(OFFSET(Data!$A$1,MATCH($D272,Data!$CG:$CG,0)-1,MATCH($E272&amp;"/"&amp;Z$1,Data!$1:$1,0)-1))=TRUE,"",IF(OFFSET(Data!$A$1,MATCH($D272,Data!$CG:$CG,0)-1,MATCH($E272&amp;"/"&amp;Z$1,Data!$1:$1,0)-1)=0,"",OFFSET(Data!$A$1,MATCH($D272,Data!$CG:$CG,0)-1,MATCH($E272&amp;"/"&amp;Z$1,Data!$1:$1,0)-1)))</f>
        <v/>
      </c>
      <c r="AA272" s="252" t="str">
        <f ca="1">IF(ISERROR(OFFSET(Data!$A$1,MATCH($D272,Data!$CG:$CG,0)-1,MATCH($E272&amp;"/"&amp;AA$1,Data!$1:$1,0)-1))=TRUE,"",IF(OFFSET(Data!$A$1,MATCH($D272,Data!$CG:$CG,0)-1,MATCH($E272&amp;"/"&amp;AA$1,Data!$1:$1,0)-1)=0,"",OFFSET(Data!$A$1,MATCH($D272,Data!$CG:$CG,0)-1,MATCH($E272&amp;"/"&amp;AA$1,Data!$1:$1,0)-1)))</f>
        <v/>
      </c>
      <c r="AB272" s="252" t="str">
        <f ca="1">IF(ISERROR(OFFSET(Data!$A$1,MATCH($D272,Data!$CG:$CG,0)-1,MATCH($E272&amp;"/"&amp;AB$1,Data!$1:$1,0)-1))=TRUE,"",IF(OFFSET(Data!$A$1,MATCH($D272,Data!$CG:$CG,0)-1,MATCH($E272&amp;"/"&amp;AB$1,Data!$1:$1,0)-1)=0,"",OFFSET(Data!$A$1,MATCH($D272,Data!$CG:$CG,0)-1,MATCH($E272&amp;"/"&amp;AB$1,Data!$1:$1,0)-1)))</f>
        <v/>
      </c>
      <c r="AC272" s="252" t="str">
        <f ca="1">IF(ISERROR(OFFSET(Data!$A$1,MATCH($D272,Data!$CG:$CG,0)-1,MATCH($E272&amp;"/"&amp;AC$1,Data!$1:$1,0)-1))=TRUE,"",IF(OFFSET(Data!$A$1,MATCH($D272,Data!$CG:$CG,0)-1,MATCH($E272&amp;"/"&amp;AC$1,Data!$1:$1,0)-1)=0,"",OFFSET(Data!$A$1,MATCH($D272,Data!$CG:$CG,0)-1,MATCH($E272&amp;"/"&amp;AC$1,Data!$1:$1,0)-1)))</f>
        <v/>
      </c>
      <c r="AD272" s="252" t="str">
        <f ca="1">IF(ISERROR(OFFSET(Data!$A$1,MATCH($D272,Data!$CG:$CG,0)-1,MATCH($E272&amp;"/"&amp;AD$1,Data!$1:$1,0)-1))=TRUE,"",IF(OFFSET(Data!$A$1,MATCH($D272,Data!$CG:$CG,0)-1,MATCH($E272&amp;"/"&amp;AD$1,Data!$1:$1,0)-1)=0,"",OFFSET(Data!$A$1,MATCH($D272,Data!$CG:$CG,0)-1,MATCH($E272&amp;"/"&amp;AD$1,Data!$1:$1,0)-1)))</f>
        <v/>
      </c>
      <c r="AE272" s="252" t="str">
        <f ca="1">IF(ISERROR(OFFSET(Data!$A$1,MATCH($D272,Data!$CG:$CG,0)-1,MATCH($E272&amp;"/"&amp;AE$1,Data!$1:$1,0)-1))=TRUE,"",IF(OFFSET(Data!$A$1,MATCH($D272,Data!$CG:$CG,0)-1,MATCH($E272&amp;"/"&amp;AE$1,Data!$1:$1,0)-1)=0,"",OFFSET(Data!$A$1,MATCH($D272,Data!$CG:$CG,0)-1,MATCH($E272&amp;"/"&amp;AE$1,Data!$1:$1,0)-1)))</f>
        <v/>
      </c>
      <c r="AF272" s="253" t="str">
        <f ca="1">IF(ISERROR(OFFSET(Data!$A$1,MATCH($D272,Data!$CG:$CG,0)-1,MATCH($E272&amp;"/"&amp;AF$1,Data!$1:$1,0)-1))=TRUE,"",IF(OFFSET(Data!$A$1,MATCH($D272,Data!$CG:$CG,0)-1,MATCH($E272&amp;"/"&amp;AF$1,Data!$1:$1,0)-1)=0,"",OFFSET(Data!$A$1,MATCH($D272,Data!$CG:$CG,0)-1,MATCH($E272&amp;"/"&amp;AF$1,Data!$1:$1,0)-1)))</f>
        <v/>
      </c>
      <c r="AG272" s="212">
        <f t="shared" ca="1" si="9"/>
        <v>0</v>
      </c>
      <c r="AH272" s="213">
        <f ca="1">SUM(AG269:AG272)</f>
        <v>0</v>
      </c>
    </row>
    <row r="273" spans="1:34" ht="15.75" hidden="1" customHeight="1" thickBot="1" x14ac:dyDescent="0.3">
      <c r="A273" s="447"/>
      <c r="B273" s="450"/>
      <c r="C273" s="453"/>
      <c r="D273" s="30" t="e">
        <f>IF(C273&lt;&gt;"",C273,D272)</f>
        <v>#N/A</v>
      </c>
      <c r="E273" s="31" t="s">
        <v>25</v>
      </c>
      <c r="F273" s="255" t="str">
        <f ca="1">IF(ISERROR(OFFSET(Data!$A$1,MATCH($D273,Data!$CG:$CG,0)-1,MATCH($E273&amp;"/"&amp;F$1,Data!$1:$1,0)-1))=TRUE,"",IF(OFFSET(Data!$A$1,MATCH($D273,Data!$CG:$CG,0)-1,MATCH($E273&amp;"/"&amp;F$1,Data!$1:$1,0)-1)=0,"",OFFSET(Data!$A$1,MATCH($D273,Data!$CG:$CG,0)-1,MATCH($E273&amp;"/"&amp;F$1,Data!$1:$1,0)-1)))</f>
        <v/>
      </c>
      <c r="G273" s="256" t="str">
        <f ca="1">IF(ISERROR(OFFSET(Data!$A$1,MATCH($D273,Data!$CG:$CG,0)-1,MATCH($E273&amp;"/"&amp;G$1,Data!$1:$1,0)-1))=TRUE,"",IF(OFFSET(Data!$A$1,MATCH($D273,Data!$CG:$CG,0)-1,MATCH($E273&amp;"/"&amp;G$1,Data!$1:$1,0)-1)=0,"",OFFSET(Data!$A$1,MATCH($D273,Data!$CG:$CG,0)-1,MATCH($E273&amp;"/"&amp;G$1,Data!$1:$1,0)-1)))</f>
        <v/>
      </c>
      <c r="H273" s="256" t="str">
        <f ca="1">IF(ISERROR(OFFSET(Data!$A$1,MATCH($D273,Data!$CG:$CG,0)-1,MATCH($E273&amp;"/"&amp;H$1,Data!$1:$1,0)-1))=TRUE,"",IF(OFFSET(Data!$A$1,MATCH($D273,Data!$CG:$CG,0)-1,MATCH($E273&amp;"/"&amp;H$1,Data!$1:$1,0)-1)=0,"",OFFSET(Data!$A$1,MATCH($D273,Data!$CG:$CG,0)-1,MATCH($E273&amp;"/"&amp;H$1,Data!$1:$1,0)-1)))</f>
        <v/>
      </c>
      <c r="I273" s="256" t="str">
        <f ca="1">IF(ISERROR(OFFSET(Data!$A$1,MATCH($D273,Data!$CG:$CG,0)-1,MATCH($E273&amp;"/"&amp;I$1,Data!$1:$1,0)-1))=TRUE,"",IF(OFFSET(Data!$A$1,MATCH($D273,Data!$CG:$CG,0)-1,MATCH($E273&amp;"/"&amp;I$1,Data!$1:$1,0)-1)=0,"",OFFSET(Data!$A$1,MATCH($D273,Data!$CG:$CG,0)-1,MATCH($E273&amp;"/"&amp;I$1,Data!$1:$1,0)-1)))</f>
        <v/>
      </c>
      <c r="J273" s="256" t="str">
        <f ca="1">IF(ISERROR(OFFSET(Data!$A$1,MATCH($D273,Data!$CG:$CG,0)-1,MATCH($E273&amp;"/"&amp;J$1,Data!$1:$1,0)-1))=TRUE,"",IF(OFFSET(Data!$A$1,MATCH($D273,Data!$CG:$CG,0)-1,MATCH($E273&amp;"/"&amp;J$1,Data!$1:$1,0)-1)=0,"",OFFSET(Data!$A$1,MATCH($D273,Data!$CG:$CG,0)-1,MATCH($E273&amp;"/"&amp;J$1,Data!$1:$1,0)-1)))</f>
        <v/>
      </c>
      <c r="K273" s="256" t="str">
        <f ca="1">IF(ISERROR(OFFSET(Data!$A$1,MATCH($D273,Data!$CG:$CG,0)-1,MATCH($E273&amp;"/"&amp;K$1,Data!$1:$1,0)-1))=TRUE,"",IF(OFFSET(Data!$A$1,MATCH($D273,Data!$CG:$CG,0)-1,MATCH($E273&amp;"/"&amp;K$1,Data!$1:$1,0)-1)=0,"",OFFSET(Data!$A$1,MATCH($D273,Data!$CG:$CG,0)-1,MATCH($E273&amp;"/"&amp;K$1,Data!$1:$1,0)-1)))</f>
        <v/>
      </c>
      <c r="L273" s="256" t="str">
        <f ca="1">IF(ISERROR(OFFSET(Data!$A$1,MATCH($D273,Data!$CG:$CG,0)-1,MATCH($E273&amp;"/"&amp;L$1,Data!$1:$1,0)-1))=TRUE,"",IF(OFFSET(Data!$A$1,MATCH($D273,Data!$CG:$CG,0)-1,MATCH($E273&amp;"/"&amp;L$1,Data!$1:$1,0)-1)=0,"",OFFSET(Data!$A$1,MATCH($D273,Data!$CG:$CG,0)-1,MATCH($E273&amp;"/"&amp;L$1,Data!$1:$1,0)-1)))</f>
        <v/>
      </c>
      <c r="M273" s="256" t="str">
        <f ca="1">IF(ISERROR(OFFSET(Data!$A$1,MATCH($D273,Data!$CG:$CG,0)-1,MATCH($E273&amp;"/"&amp;M$1,Data!$1:$1,0)-1))=TRUE,"",IF(OFFSET(Data!$A$1,MATCH($D273,Data!$CG:$CG,0)-1,MATCH($E273&amp;"/"&amp;M$1,Data!$1:$1,0)-1)=0,"",OFFSET(Data!$A$1,MATCH($D273,Data!$CG:$CG,0)-1,MATCH($E273&amp;"/"&amp;M$1,Data!$1:$1,0)-1)))</f>
        <v/>
      </c>
      <c r="N273" s="256" t="str">
        <f ca="1">IF(ISERROR(OFFSET(Data!$A$1,MATCH($D273,Data!$CG:$CG,0)-1,MATCH($E273&amp;"/"&amp;N$1,Data!$1:$1,0)-1))=TRUE,"",IF(OFFSET(Data!$A$1,MATCH($D273,Data!$CG:$CG,0)-1,MATCH($E273&amp;"/"&amp;N$1,Data!$1:$1,0)-1)=0,"",OFFSET(Data!$A$1,MATCH($D273,Data!$CG:$CG,0)-1,MATCH($E273&amp;"/"&amp;N$1,Data!$1:$1,0)-1)))</f>
        <v/>
      </c>
      <c r="O273" s="256" t="str">
        <f ca="1">IF(ISERROR(OFFSET(Data!$A$1,MATCH($D273,Data!$CG:$CG,0)-1,MATCH($E273&amp;"/"&amp;O$1,Data!$1:$1,0)-1))=TRUE,"",IF(OFFSET(Data!$A$1,MATCH($D273,Data!$CG:$CG,0)-1,MATCH($E273&amp;"/"&amp;O$1,Data!$1:$1,0)-1)=0,"",OFFSET(Data!$A$1,MATCH($D273,Data!$CG:$CG,0)-1,MATCH($E273&amp;"/"&amp;O$1,Data!$1:$1,0)-1)))</f>
        <v/>
      </c>
      <c r="P273" s="256" t="str">
        <f ca="1">IF(ISERROR(OFFSET(Data!$A$1,MATCH($D273,Data!$CG:$CG,0)-1,MATCH($E273&amp;"/"&amp;P$1,Data!$1:$1,0)-1))=TRUE,"",IF(OFFSET(Data!$A$1,MATCH($D273,Data!$CG:$CG,0)-1,MATCH($E273&amp;"/"&amp;P$1,Data!$1:$1,0)-1)=0,"",OFFSET(Data!$A$1,MATCH($D273,Data!$CG:$CG,0)-1,MATCH($E273&amp;"/"&amp;P$1,Data!$1:$1,0)-1)))</f>
        <v/>
      </c>
      <c r="Q273" s="256" t="str">
        <f ca="1">IF(ISERROR(OFFSET(Data!$A$1,MATCH($D273,Data!$CG:$CG,0)-1,MATCH($E273&amp;"/"&amp;Q$1,Data!$1:$1,0)-1))=TRUE,"",IF(OFFSET(Data!$A$1,MATCH($D273,Data!$CG:$CG,0)-1,MATCH($E273&amp;"/"&amp;Q$1,Data!$1:$1,0)-1)=0,"",OFFSET(Data!$A$1,MATCH($D273,Data!$CG:$CG,0)-1,MATCH($E273&amp;"/"&amp;Q$1,Data!$1:$1,0)-1)))</f>
        <v/>
      </c>
      <c r="R273" s="256" t="str">
        <f ca="1">IF(ISERROR(OFFSET(Data!$A$1,MATCH($D273,Data!$CG:$CG,0)-1,MATCH($E273&amp;"/"&amp;R$1,Data!$1:$1,0)-1))=TRUE,"",IF(OFFSET(Data!$A$1,MATCH($D273,Data!$CG:$CG,0)-1,MATCH($E273&amp;"/"&amp;R$1,Data!$1:$1,0)-1)=0,"",OFFSET(Data!$A$1,MATCH($D273,Data!$CG:$CG,0)-1,MATCH($E273&amp;"/"&amp;R$1,Data!$1:$1,0)-1)))</f>
        <v/>
      </c>
      <c r="S273" s="256" t="str">
        <f ca="1">IF(ISERROR(OFFSET(Data!$A$1,MATCH($D273,Data!$CG:$CG,0)-1,MATCH($E273&amp;"/"&amp;S$1,Data!$1:$1,0)-1))=TRUE,"",IF(OFFSET(Data!$A$1,MATCH($D273,Data!$CG:$CG,0)-1,MATCH($E273&amp;"/"&amp;S$1,Data!$1:$1,0)-1)=0,"",OFFSET(Data!$A$1,MATCH($D273,Data!$CG:$CG,0)-1,MATCH($E273&amp;"/"&amp;S$1,Data!$1:$1,0)-1)))</f>
        <v/>
      </c>
      <c r="T273" s="256" t="str">
        <f ca="1">IF(ISERROR(OFFSET(Data!$A$1,MATCH($D273,Data!$CG:$CG,0)-1,MATCH($E273&amp;"/"&amp;T$1,Data!$1:$1,0)-1))=TRUE,"",IF(OFFSET(Data!$A$1,MATCH($D273,Data!$CG:$CG,0)-1,MATCH($E273&amp;"/"&amp;T$1,Data!$1:$1,0)-1)=0,"",OFFSET(Data!$A$1,MATCH($D273,Data!$CG:$CG,0)-1,MATCH($E273&amp;"/"&amp;T$1,Data!$1:$1,0)-1)))</f>
        <v/>
      </c>
      <c r="U273" s="256" t="str">
        <f ca="1">IF(ISERROR(OFFSET(Data!$A$1,MATCH($D273,Data!$CG:$CG,0)-1,MATCH($E273&amp;"/"&amp;U$1,Data!$1:$1,0)-1))=TRUE,"",IF(OFFSET(Data!$A$1,MATCH($D273,Data!$CG:$CG,0)-1,MATCH($E273&amp;"/"&amp;U$1,Data!$1:$1,0)-1)=0,"",OFFSET(Data!$A$1,MATCH($D273,Data!$CG:$CG,0)-1,MATCH($E273&amp;"/"&amp;U$1,Data!$1:$1,0)-1)))</f>
        <v/>
      </c>
      <c r="V273" s="256" t="str">
        <f ca="1">IF(ISERROR(OFFSET(Data!$A$1,MATCH($D273,Data!$CG:$CG,0)-1,MATCH($E273&amp;"/"&amp;V$1,Data!$1:$1,0)-1))=TRUE,"",IF(OFFSET(Data!$A$1,MATCH($D273,Data!$CG:$CG,0)-1,MATCH($E273&amp;"/"&amp;V$1,Data!$1:$1,0)-1)=0,"",OFFSET(Data!$A$1,MATCH($D273,Data!$CG:$CG,0)-1,MATCH($E273&amp;"/"&amp;V$1,Data!$1:$1,0)-1)))</f>
        <v/>
      </c>
      <c r="W273" s="257" t="str">
        <f ca="1">IF(ISERROR(OFFSET(Data!$A$1,MATCH($D273,Data!$CG:$CG,0)-1,MATCH($E273&amp;"/"&amp;W$1,Data!$1:$1,0)-1))=TRUE,"",IF(OFFSET(Data!$A$1,MATCH($D273,Data!$CG:$CG,0)-1,MATCH($E273&amp;"/"&amp;W$1,Data!$1:$1,0)-1)=0,"",OFFSET(Data!$A$1,MATCH($D273,Data!$CG:$CG,0)-1,MATCH($E273&amp;"/"&amp;W$1,Data!$1:$1,0)-1)))</f>
        <v/>
      </c>
      <c r="X273" s="256" t="str">
        <f ca="1">IF(ISERROR(OFFSET(Data!$A$1,MATCH($D273,Data!$CG:$CG,0)-1,MATCH($E273&amp;"/"&amp;X$1,Data!$1:$1,0)-1))=TRUE,"",IF(OFFSET(Data!$A$1,MATCH($D273,Data!$CG:$CG,0)-1,MATCH($E273&amp;"/"&amp;X$1,Data!$1:$1,0)-1)=0,"",OFFSET(Data!$A$1,MATCH($D273,Data!$CG:$CG,0)-1,MATCH($E273&amp;"/"&amp;X$1,Data!$1:$1,0)-1)))</f>
        <v/>
      </c>
      <c r="Y273" s="256" t="str">
        <f ca="1">IF(ISERROR(OFFSET(Data!$A$1,MATCH($D273,Data!$CG:$CG,0)-1,MATCH($E273&amp;"/"&amp;Y$1,Data!$1:$1,0)-1))=TRUE,"",IF(OFFSET(Data!$A$1,MATCH($D273,Data!$CG:$CG,0)-1,MATCH($E273&amp;"/"&amp;Y$1,Data!$1:$1,0)-1)=0,"",OFFSET(Data!$A$1,MATCH($D273,Data!$CG:$CG,0)-1,MATCH($E273&amp;"/"&amp;Y$1,Data!$1:$1,0)-1)))</f>
        <v/>
      </c>
      <c r="Z273" s="256" t="str">
        <f ca="1">IF(ISERROR(OFFSET(Data!$A$1,MATCH($D273,Data!$CG:$CG,0)-1,MATCH($E273&amp;"/"&amp;Z$1,Data!$1:$1,0)-1))=TRUE,"",IF(OFFSET(Data!$A$1,MATCH($D273,Data!$CG:$CG,0)-1,MATCH($E273&amp;"/"&amp;Z$1,Data!$1:$1,0)-1)=0,"",OFFSET(Data!$A$1,MATCH($D273,Data!$CG:$CG,0)-1,MATCH($E273&amp;"/"&amp;Z$1,Data!$1:$1,0)-1)))</f>
        <v/>
      </c>
      <c r="AA273" s="256" t="str">
        <f ca="1">IF(ISERROR(OFFSET(Data!$A$1,MATCH($D273,Data!$CG:$CG,0)-1,MATCH($E273&amp;"/"&amp;AA$1,Data!$1:$1,0)-1))=TRUE,"",IF(OFFSET(Data!$A$1,MATCH($D273,Data!$CG:$CG,0)-1,MATCH($E273&amp;"/"&amp;AA$1,Data!$1:$1,0)-1)=0,"",OFFSET(Data!$A$1,MATCH($D273,Data!$CG:$CG,0)-1,MATCH($E273&amp;"/"&amp;AA$1,Data!$1:$1,0)-1)))</f>
        <v/>
      </c>
      <c r="AB273" s="256" t="str">
        <f ca="1">IF(ISERROR(OFFSET(Data!$A$1,MATCH($D273,Data!$CG:$CG,0)-1,MATCH($E273&amp;"/"&amp;AB$1,Data!$1:$1,0)-1))=TRUE,"",IF(OFFSET(Data!$A$1,MATCH($D273,Data!$CG:$CG,0)-1,MATCH($E273&amp;"/"&amp;AB$1,Data!$1:$1,0)-1)=0,"",OFFSET(Data!$A$1,MATCH($D273,Data!$CG:$CG,0)-1,MATCH($E273&amp;"/"&amp;AB$1,Data!$1:$1,0)-1)))</f>
        <v/>
      </c>
      <c r="AC273" s="256" t="str">
        <f ca="1">IF(ISERROR(OFFSET(Data!$A$1,MATCH($D273,Data!$CG:$CG,0)-1,MATCH($E273&amp;"/"&amp;AC$1,Data!$1:$1,0)-1))=TRUE,"",IF(OFFSET(Data!$A$1,MATCH($D273,Data!$CG:$CG,0)-1,MATCH($E273&amp;"/"&amp;AC$1,Data!$1:$1,0)-1)=0,"",OFFSET(Data!$A$1,MATCH($D273,Data!$CG:$CG,0)-1,MATCH($E273&amp;"/"&amp;AC$1,Data!$1:$1,0)-1)))</f>
        <v/>
      </c>
      <c r="AD273" s="256" t="str">
        <f ca="1">IF(ISERROR(OFFSET(Data!$A$1,MATCH($D273,Data!$CG:$CG,0)-1,MATCH($E273&amp;"/"&amp;AD$1,Data!$1:$1,0)-1))=TRUE,"",IF(OFFSET(Data!$A$1,MATCH($D273,Data!$CG:$CG,0)-1,MATCH($E273&amp;"/"&amp;AD$1,Data!$1:$1,0)-1)=0,"",OFFSET(Data!$A$1,MATCH($D273,Data!$CG:$CG,0)-1,MATCH($E273&amp;"/"&amp;AD$1,Data!$1:$1,0)-1)))</f>
        <v/>
      </c>
      <c r="AE273" s="256" t="str">
        <f ca="1">IF(ISERROR(OFFSET(Data!$A$1,MATCH($D273,Data!$CG:$CG,0)-1,MATCH($E273&amp;"/"&amp;AE$1,Data!$1:$1,0)-1))=TRUE,"",IF(OFFSET(Data!$A$1,MATCH($D273,Data!$CG:$CG,0)-1,MATCH($E273&amp;"/"&amp;AE$1,Data!$1:$1,0)-1)=0,"",OFFSET(Data!$A$1,MATCH($D273,Data!$CG:$CG,0)-1,MATCH($E273&amp;"/"&amp;AE$1,Data!$1:$1,0)-1)))</f>
        <v/>
      </c>
      <c r="AF273" s="258" t="str">
        <f ca="1">IF(ISERROR(OFFSET(Data!$A$1,MATCH($D273,Data!$CG:$CG,0)-1,MATCH($E273&amp;"/"&amp;AF$1,Data!$1:$1,0)-1))=TRUE,"",IF(OFFSET(Data!$A$1,MATCH($D273,Data!$CG:$CG,0)-1,MATCH($E273&amp;"/"&amp;AF$1,Data!$1:$1,0)-1)=0,"",OFFSET(Data!$A$1,MATCH($D273,Data!$CG:$CG,0)-1,MATCH($E273&amp;"/"&amp;AF$1,Data!$1:$1,0)-1)))</f>
        <v/>
      </c>
      <c r="AG273" s="214">
        <f t="shared" ca="1" si="9"/>
        <v>0</v>
      </c>
      <c r="AH273" s="215">
        <f ca="1">SUM(AG269:AG273)</f>
        <v>0</v>
      </c>
    </row>
    <row r="274" spans="1:34" ht="15" hidden="1" customHeight="1" x14ac:dyDescent="0.25">
      <c r="A274" s="445">
        <v>54</v>
      </c>
      <c r="B274" s="448" t="e">
        <f>INDEX(Data!CI:CI,MATCH("W"&amp;A274,Data!A:A,0))</f>
        <v>#N/A</v>
      </c>
      <c r="C274" s="451" t="e">
        <f>INDEX(Data!CG:CG,MATCH("W"&amp;A274,Data!A:A,0))</f>
        <v>#N/A</v>
      </c>
      <c r="D274" s="26" t="e">
        <f>IF(C274&lt;&gt;"",C274,#REF!)</f>
        <v>#N/A</v>
      </c>
      <c r="E274" s="27" t="s">
        <v>21</v>
      </c>
      <c r="F274" s="271" t="str">
        <f ca="1">IF(ISERROR(OFFSET(Data!$A$1,MATCH($D274,Data!$CG:$CG,0)-1,MATCH($E274&amp;"/"&amp;F$1,Data!$1:$1,0)-1))=TRUE,"",IF(OFFSET(Data!$A$1,MATCH($D274,Data!$CG:$CG,0)-1,MATCH($E274&amp;"/"&amp;F$1,Data!$1:$1,0)-1)=0,"",OFFSET(Data!$A$1,MATCH($D274,Data!$CG:$CG,0)-1,MATCH($E274&amp;"/"&amp;F$1,Data!$1:$1,0)-1)))</f>
        <v/>
      </c>
      <c r="G274" s="250" t="str">
        <f ca="1">IF(ISERROR(OFFSET(Data!$A$1,MATCH($D274,Data!$CG:$CG,0)-1,MATCH($E274&amp;"/"&amp;G$1,Data!$1:$1,0)-1))=TRUE,"",IF(OFFSET(Data!$A$1,MATCH($D274,Data!$CG:$CG,0)-1,MATCH($E274&amp;"/"&amp;G$1,Data!$1:$1,0)-1)=0,"",OFFSET(Data!$A$1,MATCH($D274,Data!$CG:$CG,0)-1,MATCH($E274&amp;"/"&amp;G$1,Data!$1:$1,0)-1)))</f>
        <v/>
      </c>
      <c r="H274" s="250" t="str">
        <f ca="1">IF(ISERROR(OFFSET(Data!$A$1,MATCH($D274,Data!$CG:$CG,0)-1,MATCH($E274&amp;"/"&amp;H$1,Data!$1:$1,0)-1))=TRUE,"",IF(OFFSET(Data!$A$1,MATCH($D274,Data!$CG:$CG,0)-1,MATCH($E274&amp;"/"&amp;H$1,Data!$1:$1,0)-1)=0,"",OFFSET(Data!$A$1,MATCH($D274,Data!$CG:$CG,0)-1,MATCH($E274&amp;"/"&amp;H$1,Data!$1:$1,0)-1)))</f>
        <v/>
      </c>
      <c r="I274" s="250" t="str">
        <f ca="1">IF(ISERROR(OFFSET(Data!$A$1,MATCH($D274,Data!$CG:$CG,0)-1,MATCH($E274&amp;"/"&amp;I$1,Data!$1:$1,0)-1))=TRUE,"",IF(OFFSET(Data!$A$1,MATCH($D274,Data!$CG:$CG,0)-1,MATCH($E274&amp;"/"&amp;I$1,Data!$1:$1,0)-1)=0,"",OFFSET(Data!$A$1,MATCH($D274,Data!$CG:$CG,0)-1,MATCH($E274&amp;"/"&amp;I$1,Data!$1:$1,0)-1)))</f>
        <v/>
      </c>
      <c r="J274" s="250" t="str">
        <f ca="1">IF(ISERROR(OFFSET(Data!$A$1,MATCH($D274,Data!$CG:$CG,0)-1,MATCH($E274&amp;"/"&amp;J$1,Data!$1:$1,0)-1))=TRUE,"",IF(OFFSET(Data!$A$1,MATCH($D274,Data!$CG:$CG,0)-1,MATCH($E274&amp;"/"&amp;J$1,Data!$1:$1,0)-1)=0,"",OFFSET(Data!$A$1,MATCH($D274,Data!$CG:$CG,0)-1,MATCH($E274&amp;"/"&amp;J$1,Data!$1:$1,0)-1)))</f>
        <v/>
      </c>
      <c r="K274" s="250" t="str">
        <f ca="1">IF(ISERROR(OFFSET(Data!$A$1,MATCH($D274,Data!$CG:$CG,0)-1,MATCH($E274&amp;"/"&amp;K$1,Data!$1:$1,0)-1))=TRUE,"",IF(OFFSET(Data!$A$1,MATCH($D274,Data!$CG:$CG,0)-1,MATCH($E274&amp;"/"&amp;K$1,Data!$1:$1,0)-1)=0,"",OFFSET(Data!$A$1,MATCH($D274,Data!$CG:$CG,0)-1,MATCH($E274&amp;"/"&amp;K$1,Data!$1:$1,0)-1)))</f>
        <v/>
      </c>
      <c r="L274" s="250" t="str">
        <f ca="1">IF(ISERROR(OFFSET(Data!$A$1,MATCH($D274,Data!$CG:$CG,0)-1,MATCH($E274&amp;"/"&amp;L$1,Data!$1:$1,0)-1))=TRUE,"",IF(OFFSET(Data!$A$1,MATCH($D274,Data!$CG:$CG,0)-1,MATCH($E274&amp;"/"&amp;L$1,Data!$1:$1,0)-1)=0,"",OFFSET(Data!$A$1,MATCH($D274,Data!$CG:$CG,0)-1,MATCH($E274&amp;"/"&amp;L$1,Data!$1:$1,0)-1)))</f>
        <v/>
      </c>
      <c r="M274" s="250" t="str">
        <f ca="1">IF(ISERROR(OFFSET(Data!$A$1,MATCH($D274,Data!$CG:$CG,0)-1,MATCH($E274&amp;"/"&amp;M$1,Data!$1:$1,0)-1))=TRUE,"",IF(OFFSET(Data!$A$1,MATCH($D274,Data!$CG:$CG,0)-1,MATCH($E274&amp;"/"&amp;M$1,Data!$1:$1,0)-1)=0,"",OFFSET(Data!$A$1,MATCH($D274,Data!$CG:$CG,0)-1,MATCH($E274&amp;"/"&amp;M$1,Data!$1:$1,0)-1)))</f>
        <v/>
      </c>
      <c r="N274" s="250" t="str">
        <f ca="1">IF(ISERROR(OFFSET(Data!$A$1,MATCH($D274,Data!$CG:$CG,0)-1,MATCH($E274&amp;"/"&amp;N$1,Data!$1:$1,0)-1))=TRUE,"",IF(OFFSET(Data!$A$1,MATCH($D274,Data!$CG:$CG,0)-1,MATCH($E274&amp;"/"&amp;N$1,Data!$1:$1,0)-1)=0,"",OFFSET(Data!$A$1,MATCH($D274,Data!$CG:$CG,0)-1,MATCH($E274&amp;"/"&amp;N$1,Data!$1:$1,0)-1)))</f>
        <v/>
      </c>
      <c r="O274" s="250" t="str">
        <f ca="1">IF(ISERROR(OFFSET(Data!$A$1,MATCH($D274,Data!$CG:$CG,0)-1,MATCH($E274&amp;"/"&amp;O$1,Data!$1:$1,0)-1))=TRUE,"",IF(OFFSET(Data!$A$1,MATCH($D274,Data!$CG:$CG,0)-1,MATCH($E274&amp;"/"&amp;O$1,Data!$1:$1,0)-1)=0,"",OFFSET(Data!$A$1,MATCH($D274,Data!$CG:$CG,0)-1,MATCH($E274&amp;"/"&amp;O$1,Data!$1:$1,0)-1)))</f>
        <v/>
      </c>
      <c r="P274" s="250" t="str">
        <f ca="1">IF(ISERROR(OFFSET(Data!$A$1,MATCH($D274,Data!$CG:$CG,0)-1,MATCH($E274&amp;"/"&amp;P$1,Data!$1:$1,0)-1))=TRUE,"",IF(OFFSET(Data!$A$1,MATCH($D274,Data!$CG:$CG,0)-1,MATCH($E274&amp;"/"&amp;P$1,Data!$1:$1,0)-1)=0,"",OFFSET(Data!$A$1,MATCH($D274,Data!$CG:$CG,0)-1,MATCH($E274&amp;"/"&amp;P$1,Data!$1:$1,0)-1)))</f>
        <v/>
      </c>
      <c r="Q274" s="250" t="str">
        <f ca="1">IF(ISERROR(OFFSET(Data!$A$1,MATCH($D274,Data!$CG:$CG,0)-1,MATCH($E274&amp;"/"&amp;Q$1,Data!$1:$1,0)-1))=TRUE,"",IF(OFFSET(Data!$A$1,MATCH($D274,Data!$CG:$CG,0)-1,MATCH($E274&amp;"/"&amp;Q$1,Data!$1:$1,0)-1)=0,"",OFFSET(Data!$A$1,MATCH($D274,Data!$CG:$CG,0)-1,MATCH($E274&amp;"/"&amp;Q$1,Data!$1:$1,0)-1)))</f>
        <v/>
      </c>
      <c r="R274" s="250" t="str">
        <f ca="1">IF(ISERROR(OFFSET(Data!$A$1,MATCH($D274,Data!$CG:$CG,0)-1,MATCH($E274&amp;"/"&amp;R$1,Data!$1:$1,0)-1))=TRUE,"",IF(OFFSET(Data!$A$1,MATCH($D274,Data!$CG:$CG,0)-1,MATCH($E274&amp;"/"&amp;R$1,Data!$1:$1,0)-1)=0,"",OFFSET(Data!$A$1,MATCH($D274,Data!$CG:$CG,0)-1,MATCH($E274&amp;"/"&amp;R$1,Data!$1:$1,0)-1)))</f>
        <v/>
      </c>
      <c r="S274" s="250" t="str">
        <f ca="1">IF(ISERROR(OFFSET(Data!$A$1,MATCH($D274,Data!$CG:$CG,0)-1,MATCH($E274&amp;"/"&amp;S$1,Data!$1:$1,0)-1))=TRUE,"",IF(OFFSET(Data!$A$1,MATCH($D274,Data!$CG:$CG,0)-1,MATCH($E274&amp;"/"&amp;S$1,Data!$1:$1,0)-1)=0,"",OFFSET(Data!$A$1,MATCH($D274,Data!$CG:$CG,0)-1,MATCH($E274&amp;"/"&amp;S$1,Data!$1:$1,0)-1)))</f>
        <v/>
      </c>
      <c r="T274" s="250" t="str">
        <f ca="1">IF(ISERROR(OFFSET(Data!$A$1,MATCH($D274,Data!$CG:$CG,0)-1,MATCH($E274&amp;"/"&amp;T$1,Data!$1:$1,0)-1))=TRUE,"",IF(OFFSET(Data!$A$1,MATCH($D274,Data!$CG:$CG,0)-1,MATCH($E274&amp;"/"&amp;T$1,Data!$1:$1,0)-1)=0,"",OFFSET(Data!$A$1,MATCH($D274,Data!$CG:$CG,0)-1,MATCH($E274&amp;"/"&amp;T$1,Data!$1:$1,0)-1)))</f>
        <v/>
      </c>
      <c r="U274" s="250" t="str">
        <f ca="1">IF(ISERROR(OFFSET(Data!$A$1,MATCH($D274,Data!$CG:$CG,0)-1,MATCH($E274&amp;"/"&amp;U$1,Data!$1:$1,0)-1))=TRUE,"",IF(OFFSET(Data!$A$1,MATCH($D274,Data!$CG:$CG,0)-1,MATCH($E274&amp;"/"&amp;U$1,Data!$1:$1,0)-1)=0,"",OFFSET(Data!$A$1,MATCH($D274,Data!$CG:$CG,0)-1,MATCH($E274&amp;"/"&amp;U$1,Data!$1:$1,0)-1)))</f>
        <v/>
      </c>
      <c r="V274" s="250" t="str">
        <f ca="1">IF(ISERROR(OFFSET(Data!$A$1,MATCH($D274,Data!$CG:$CG,0)-1,MATCH($E274&amp;"/"&amp;V$1,Data!$1:$1,0)-1))=TRUE,"",IF(OFFSET(Data!$A$1,MATCH($D274,Data!$CG:$CG,0)-1,MATCH($E274&amp;"/"&amp;V$1,Data!$1:$1,0)-1)=0,"",OFFSET(Data!$A$1,MATCH($D274,Data!$CG:$CG,0)-1,MATCH($E274&amp;"/"&amp;V$1,Data!$1:$1,0)-1)))</f>
        <v/>
      </c>
      <c r="W274" s="272" t="str">
        <f ca="1">IF(ISERROR(OFFSET(Data!$A$1,MATCH($D274,Data!$CG:$CG,0)-1,MATCH($E274&amp;"/"&amp;W$1,Data!$1:$1,0)-1))=TRUE,"",IF(OFFSET(Data!$A$1,MATCH($D274,Data!$CG:$CG,0)-1,MATCH($E274&amp;"/"&amp;W$1,Data!$1:$1,0)-1)=0,"",OFFSET(Data!$A$1,MATCH($D274,Data!$CG:$CG,0)-1,MATCH($E274&amp;"/"&amp;W$1,Data!$1:$1,0)-1)))</f>
        <v/>
      </c>
      <c r="X274" s="250" t="str">
        <f ca="1">IF(ISERROR(OFFSET(Data!$A$1,MATCH($D274,Data!$CG:$CG,0)-1,MATCH($E274&amp;"/"&amp;X$1,Data!$1:$1,0)-1))=TRUE,"",IF(OFFSET(Data!$A$1,MATCH($D274,Data!$CG:$CG,0)-1,MATCH($E274&amp;"/"&amp;X$1,Data!$1:$1,0)-1)=0,"",OFFSET(Data!$A$1,MATCH($D274,Data!$CG:$CG,0)-1,MATCH($E274&amp;"/"&amp;X$1,Data!$1:$1,0)-1)))</f>
        <v/>
      </c>
      <c r="Y274" s="250" t="str">
        <f ca="1">IF(ISERROR(OFFSET(Data!$A$1,MATCH($D274,Data!$CG:$CG,0)-1,MATCH($E274&amp;"/"&amp;Y$1,Data!$1:$1,0)-1))=TRUE,"",IF(OFFSET(Data!$A$1,MATCH($D274,Data!$CG:$CG,0)-1,MATCH($E274&amp;"/"&amp;Y$1,Data!$1:$1,0)-1)=0,"",OFFSET(Data!$A$1,MATCH($D274,Data!$CG:$CG,0)-1,MATCH($E274&amp;"/"&amp;Y$1,Data!$1:$1,0)-1)))</f>
        <v/>
      </c>
      <c r="Z274" s="250" t="str">
        <f ca="1">IF(ISERROR(OFFSET(Data!$A$1,MATCH($D274,Data!$CG:$CG,0)-1,MATCH($E274&amp;"/"&amp;Z$1,Data!$1:$1,0)-1))=TRUE,"",IF(OFFSET(Data!$A$1,MATCH($D274,Data!$CG:$CG,0)-1,MATCH($E274&amp;"/"&amp;Z$1,Data!$1:$1,0)-1)=0,"",OFFSET(Data!$A$1,MATCH($D274,Data!$CG:$CG,0)-1,MATCH($E274&amp;"/"&amp;Z$1,Data!$1:$1,0)-1)))</f>
        <v/>
      </c>
      <c r="AA274" s="250" t="str">
        <f ca="1">IF(ISERROR(OFFSET(Data!$A$1,MATCH($D274,Data!$CG:$CG,0)-1,MATCH($E274&amp;"/"&amp;AA$1,Data!$1:$1,0)-1))=TRUE,"",IF(OFFSET(Data!$A$1,MATCH($D274,Data!$CG:$CG,0)-1,MATCH($E274&amp;"/"&amp;AA$1,Data!$1:$1,0)-1)=0,"",OFFSET(Data!$A$1,MATCH($D274,Data!$CG:$CG,0)-1,MATCH($E274&amp;"/"&amp;AA$1,Data!$1:$1,0)-1)))</f>
        <v/>
      </c>
      <c r="AB274" s="250" t="str">
        <f ca="1">IF(ISERROR(OFFSET(Data!$A$1,MATCH($D274,Data!$CG:$CG,0)-1,MATCH($E274&amp;"/"&amp;AB$1,Data!$1:$1,0)-1))=TRUE,"",IF(OFFSET(Data!$A$1,MATCH($D274,Data!$CG:$CG,0)-1,MATCH($E274&amp;"/"&amp;AB$1,Data!$1:$1,0)-1)=0,"",OFFSET(Data!$A$1,MATCH($D274,Data!$CG:$CG,0)-1,MATCH($E274&amp;"/"&amp;AB$1,Data!$1:$1,0)-1)))</f>
        <v/>
      </c>
      <c r="AC274" s="250" t="str">
        <f ca="1">IF(ISERROR(OFFSET(Data!$A$1,MATCH($D274,Data!$CG:$CG,0)-1,MATCH($E274&amp;"/"&amp;AC$1,Data!$1:$1,0)-1))=TRUE,"",IF(OFFSET(Data!$A$1,MATCH($D274,Data!$CG:$CG,0)-1,MATCH($E274&amp;"/"&amp;AC$1,Data!$1:$1,0)-1)=0,"",OFFSET(Data!$A$1,MATCH($D274,Data!$CG:$CG,0)-1,MATCH($E274&amp;"/"&amp;AC$1,Data!$1:$1,0)-1)))</f>
        <v/>
      </c>
      <c r="AD274" s="250" t="str">
        <f ca="1">IF(ISERROR(OFFSET(Data!$A$1,MATCH($D274,Data!$CG:$CG,0)-1,MATCH($E274&amp;"/"&amp;AD$1,Data!$1:$1,0)-1))=TRUE,"",IF(OFFSET(Data!$A$1,MATCH($D274,Data!$CG:$CG,0)-1,MATCH($E274&amp;"/"&amp;AD$1,Data!$1:$1,0)-1)=0,"",OFFSET(Data!$A$1,MATCH($D274,Data!$CG:$CG,0)-1,MATCH($E274&amp;"/"&amp;AD$1,Data!$1:$1,0)-1)))</f>
        <v/>
      </c>
      <c r="AE274" s="250" t="str">
        <f ca="1">IF(ISERROR(OFFSET(Data!$A$1,MATCH($D274,Data!$CG:$CG,0)-1,MATCH($E274&amp;"/"&amp;AE$1,Data!$1:$1,0)-1))=TRUE,"",IF(OFFSET(Data!$A$1,MATCH($D274,Data!$CG:$CG,0)-1,MATCH($E274&amp;"/"&amp;AE$1,Data!$1:$1,0)-1)=0,"",OFFSET(Data!$A$1,MATCH($D274,Data!$CG:$CG,0)-1,MATCH($E274&amp;"/"&amp;AE$1,Data!$1:$1,0)-1)))</f>
        <v/>
      </c>
      <c r="AF274" s="251" t="str">
        <f ca="1">IF(ISERROR(OFFSET(Data!$A$1,MATCH($D274,Data!$CG:$CG,0)-1,MATCH($E274&amp;"/"&amp;AF$1,Data!$1:$1,0)-1))=TRUE,"",IF(OFFSET(Data!$A$1,MATCH($D274,Data!$CG:$CG,0)-1,MATCH($E274&amp;"/"&amp;AF$1,Data!$1:$1,0)-1)=0,"",OFFSET(Data!$A$1,MATCH($D274,Data!$CG:$CG,0)-1,MATCH($E274&amp;"/"&amp;AF$1,Data!$1:$1,0)-1)))</f>
        <v/>
      </c>
      <c r="AG274" s="210">
        <f t="shared" ca="1" si="9"/>
        <v>0</v>
      </c>
      <c r="AH274" s="211">
        <f ca="1">AG274</f>
        <v>0</v>
      </c>
    </row>
    <row r="275" spans="1:34" ht="15" hidden="1" customHeight="1" thickBot="1" x14ac:dyDescent="0.3">
      <c r="A275" s="446"/>
      <c r="B275" s="449"/>
      <c r="C275" s="452"/>
      <c r="D275" s="28" t="e">
        <f>IF(C275&lt;&gt;"",C275,D274)</f>
        <v>#N/A</v>
      </c>
      <c r="E275" s="29" t="s">
        <v>22</v>
      </c>
      <c r="F275" s="254" t="str">
        <f ca="1">IF(ISERROR(OFFSET(Data!$A$1,MATCH($D275,Data!$CG:$CG,0)-1,MATCH($E275&amp;"/"&amp;F$1,Data!$1:$1,0)-1))=TRUE,"",IF(OFFSET(Data!$A$1,MATCH($D275,Data!$CG:$CG,0)-1,MATCH($E275&amp;"/"&amp;F$1,Data!$1:$1,0)-1)=0,"",OFFSET(Data!$A$1,MATCH($D275,Data!$CG:$CG,0)-1,MATCH($E275&amp;"/"&amp;F$1,Data!$1:$1,0)-1)))</f>
        <v/>
      </c>
      <c r="G275" s="252" t="str">
        <f ca="1">IF(ISERROR(OFFSET(Data!$A$1,MATCH($D275,Data!$CG:$CG,0)-1,MATCH($E275&amp;"/"&amp;G$1,Data!$1:$1,0)-1))=TRUE,"",IF(OFFSET(Data!$A$1,MATCH($D275,Data!$CG:$CG,0)-1,MATCH($E275&amp;"/"&amp;G$1,Data!$1:$1,0)-1)=0,"",OFFSET(Data!$A$1,MATCH($D275,Data!$CG:$CG,0)-1,MATCH($E275&amp;"/"&amp;G$1,Data!$1:$1,0)-1)))</f>
        <v/>
      </c>
      <c r="H275" s="252" t="str">
        <f ca="1">IF(ISERROR(OFFSET(Data!$A$1,MATCH($D275,Data!$CG:$CG,0)-1,MATCH($E275&amp;"/"&amp;H$1,Data!$1:$1,0)-1))=TRUE,"",IF(OFFSET(Data!$A$1,MATCH($D275,Data!$CG:$CG,0)-1,MATCH($E275&amp;"/"&amp;H$1,Data!$1:$1,0)-1)=0,"",OFFSET(Data!$A$1,MATCH($D275,Data!$CG:$CG,0)-1,MATCH($E275&amp;"/"&amp;H$1,Data!$1:$1,0)-1)))</f>
        <v/>
      </c>
      <c r="I275" s="252" t="str">
        <f ca="1">IF(ISERROR(OFFSET(Data!$A$1,MATCH($D275,Data!$CG:$CG,0)-1,MATCH($E275&amp;"/"&amp;I$1,Data!$1:$1,0)-1))=TRUE,"",IF(OFFSET(Data!$A$1,MATCH($D275,Data!$CG:$CG,0)-1,MATCH($E275&amp;"/"&amp;I$1,Data!$1:$1,0)-1)=0,"",OFFSET(Data!$A$1,MATCH($D275,Data!$CG:$CG,0)-1,MATCH($E275&amp;"/"&amp;I$1,Data!$1:$1,0)-1)))</f>
        <v/>
      </c>
      <c r="J275" s="252" t="str">
        <f ca="1">IF(ISERROR(OFFSET(Data!$A$1,MATCH($D275,Data!$CG:$CG,0)-1,MATCH($E275&amp;"/"&amp;J$1,Data!$1:$1,0)-1))=TRUE,"",IF(OFFSET(Data!$A$1,MATCH($D275,Data!$CG:$CG,0)-1,MATCH($E275&amp;"/"&amp;J$1,Data!$1:$1,0)-1)=0,"",OFFSET(Data!$A$1,MATCH($D275,Data!$CG:$CG,0)-1,MATCH($E275&amp;"/"&amp;J$1,Data!$1:$1,0)-1)))</f>
        <v/>
      </c>
      <c r="K275" s="252" t="str">
        <f ca="1">IF(ISERROR(OFFSET(Data!$A$1,MATCH($D275,Data!$CG:$CG,0)-1,MATCH($E275&amp;"/"&amp;K$1,Data!$1:$1,0)-1))=TRUE,"",IF(OFFSET(Data!$A$1,MATCH($D275,Data!$CG:$CG,0)-1,MATCH($E275&amp;"/"&amp;K$1,Data!$1:$1,0)-1)=0,"",OFFSET(Data!$A$1,MATCH($D275,Data!$CG:$CG,0)-1,MATCH($E275&amp;"/"&amp;K$1,Data!$1:$1,0)-1)))</f>
        <v/>
      </c>
      <c r="L275" s="252" t="str">
        <f ca="1">IF(ISERROR(OFFSET(Data!$A$1,MATCH($D275,Data!$CG:$CG,0)-1,MATCH($E275&amp;"/"&amp;L$1,Data!$1:$1,0)-1))=TRUE,"",IF(OFFSET(Data!$A$1,MATCH($D275,Data!$CG:$CG,0)-1,MATCH($E275&amp;"/"&amp;L$1,Data!$1:$1,0)-1)=0,"",OFFSET(Data!$A$1,MATCH($D275,Data!$CG:$CG,0)-1,MATCH($E275&amp;"/"&amp;L$1,Data!$1:$1,0)-1)))</f>
        <v/>
      </c>
      <c r="M275" s="252" t="str">
        <f ca="1">IF(ISERROR(OFFSET(Data!$A$1,MATCH($D275,Data!$CG:$CG,0)-1,MATCH($E275&amp;"/"&amp;M$1,Data!$1:$1,0)-1))=TRUE,"",IF(OFFSET(Data!$A$1,MATCH($D275,Data!$CG:$CG,0)-1,MATCH($E275&amp;"/"&amp;M$1,Data!$1:$1,0)-1)=0,"",OFFSET(Data!$A$1,MATCH($D275,Data!$CG:$CG,0)-1,MATCH($E275&amp;"/"&amp;M$1,Data!$1:$1,0)-1)))</f>
        <v/>
      </c>
      <c r="N275" s="252" t="str">
        <f ca="1">IF(ISERROR(OFFSET(Data!$A$1,MATCH($D275,Data!$CG:$CG,0)-1,MATCH($E275&amp;"/"&amp;N$1,Data!$1:$1,0)-1))=TRUE,"",IF(OFFSET(Data!$A$1,MATCH($D275,Data!$CG:$CG,0)-1,MATCH($E275&amp;"/"&amp;N$1,Data!$1:$1,0)-1)=0,"",OFFSET(Data!$A$1,MATCH($D275,Data!$CG:$CG,0)-1,MATCH($E275&amp;"/"&amp;N$1,Data!$1:$1,0)-1)))</f>
        <v/>
      </c>
      <c r="O275" s="252" t="str">
        <f ca="1">IF(ISERROR(OFFSET(Data!$A$1,MATCH($D275,Data!$CG:$CG,0)-1,MATCH($E275&amp;"/"&amp;O$1,Data!$1:$1,0)-1))=TRUE,"",IF(OFFSET(Data!$A$1,MATCH($D275,Data!$CG:$CG,0)-1,MATCH($E275&amp;"/"&amp;O$1,Data!$1:$1,0)-1)=0,"",OFFSET(Data!$A$1,MATCH($D275,Data!$CG:$CG,0)-1,MATCH($E275&amp;"/"&amp;O$1,Data!$1:$1,0)-1)))</f>
        <v/>
      </c>
      <c r="P275" s="252" t="str">
        <f ca="1">IF(ISERROR(OFFSET(Data!$A$1,MATCH($D275,Data!$CG:$CG,0)-1,MATCH($E275&amp;"/"&amp;P$1,Data!$1:$1,0)-1))=TRUE,"",IF(OFFSET(Data!$A$1,MATCH($D275,Data!$CG:$CG,0)-1,MATCH($E275&amp;"/"&amp;P$1,Data!$1:$1,0)-1)=0,"",OFFSET(Data!$A$1,MATCH($D275,Data!$CG:$CG,0)-1,MATCH($E275&amp;"/"&amp;P$1,Data!$1:$1,0)-1)))</f>
        <v/>
      </c>
      <c r="Q275" s="252" t="str">
        <f ca="1">IF(ISERROR(OFFSET(Data!$A$1,MATCH($D275,Data!$CG:$CG,0)-1,MATCH($E275&amp;"/"&amp;Q$1,Data!$1:$1,0)-1))=TRUE,"",IF(OFFSET(Data!$A$1,MATCH($D275,Data!$CG:$CG,0)-1,MATCH($E275&amp;"/"&amp;Q$1,Data!$1:$1,0)-1)=0,"",OFFSET(Data!$A$1,MATCH($D275,Data!$CG:$CG,0)-1,MATCH($E275&amp;"/"&amp;Q$1,Data!$1:$1,0)-1)))</f>
        <v/>
      </c>
      <c r="R275" s="252" t="str">
        <f ca="1">IF(ISERROR(OFFSET(Data!$A$1,MATCH($D275,Data!$CG:$CG,0)-1,MATCH($E275&amp;"/"&amp;R$1,Data!$1:$1,0)-1))=TRUE,"",IF(OFFSET(Data!$A$1,MATCH($D275,Data!$CG:$CG,0)-1,MATCH($E275&amp;"/"&amp;R$1,Data!$1:$1,0)-1)=0,"",OFFSET(Data!$A$1,MATCH($D275,Data!$CG:$CG,0)-1,MATCH($E275&amp;"/"&amp;R$1,Data!$1:$1,0)-1)))</f>
        <v/>
      </c>
      <c r="S275" s="252" t="str">
        <f ca="1">IF(ISERROR(OFFSET(Data!$A$1,MATCH($D275,Data!$CG:$CG,0)-1,MATCH($E275&amp;"/"&amp;S$1,Data!$1:$1,0)-1))=TRUE,"",IF(OFFSET(Data!$A$1,MATCH($D275,Data!$CG:$CG,0)-1,MATCH($E275&amp;"/"&amp;S$1,Data!$1:$1,0)-1)=0,"",OFFSET(Data!$A$1,MATCH($D275,Data!$CG:$CG,0)-1,MATCH($E275&amp;"/"&amp;S$1,Data!$1:$1,0)-1)))</f>
        <v/>
      </c>
      <c r="T275" s="252" t="str">
        <f ca="1">IF(ISERROR(OFFSET(Data!$A$1,MATCH($D275,Data!$CG:$CG,0)-1,MATCH($E275&amp;"/"&amp;T$1,Data!$1:$1,0)-1))=TRUE,"",IF(OFFSET(Data!$A$1,MATCH($D275,Data!$CG:$CG,0)-1,MATCH($E275&amp;"/"&amp;T$1,Data!$1:$1,0)-1)=0,"",OFFSET(Data!$A$1,MATCH($D275,Data!$CG:$CG,0)-1,MATCH($E275&amp;"/"&amp;T$1,Data!$1:$1,0)-1)))</f>
        <v/>
      </c>
      <c r="U275" s="252" t="str">
        <f ca="1">IF(ISERROR(OFFSET(Data!$A$1,MATCH($D275,Data!$CG:$CG,0)-1,MATCH($E275&amp;"/"&amp;U$1,Data!$1:$1,0)-1))=TRUE,"",IF(OFFSET(Data!$A$1,MATCH($D275,Data!$CG:$CG,0)-1,MATCH($E275&amp;"/"&amp;U$1,Data!$1:$1,0)-1)=0,"",OFFSET(Data!$A$1,MATCH($D275,Data!$CG:$CG,0)-1,MATCH($E275&amp;"/"&amp;U$1,Data!$1:$1,0)-1)))</f>
        <v/>
      </c>
      <c r="V275" s="252" t="str">
        <f ca="1">IF(ISERROR(OFFSET(Data!$A$1,MATCH($D275,Data!$CG:$CG,0)-1,MATCH($E275&amp;"/"&amp;V$1,Data!$1:$1,0)-1))=TRUE,"",IF(OFFSET(Data!$A$1,MATCH($D275,Data!$CG:$CG,0)-1,MATCH($E275&amp;"/"&amp;V$1,Data!$1:$1,0)-1)=0,"",OFFSET(Data!$A$1,MATCH($D275,Data!$CG:$CG,0)-1,MATCH($E275&amp;"/"&amp;V$1,Data!$1:$1,0)-1)))</f>
        <v/>
      </c>
      <c r="W275" s="269" t="str">
        <f ca="1">IF(ISERROR(OFFSET(Data!$A$1,MATCH($D275,Data!$CG:$CG,0)-1,MATCH($E275&amp;"/"&amp;W$1,Data!$1:$1,0)-1))=TRUE,"",IF(OFFSET(Data!$A$1,MATCH($D275,Data!$CG:$CG,0)-1,MATCH($E275&amp;"/"&amp;W$1,Data!$1:$1,0)-1)=0,"",OFFSET(Data!$A$1,MATCH($D275,Data!$CG:$CG,0)-1,MATCH($E275&amp;"/"&amp;W$1,Data!$1:$1,0)-1)))</f>
        <v/>
      </c>
      <c r="X275" s="252" t="str">
        <f ca="1">IF(ISERROR(OFFSET(Data!$A$1,MATCH($D275,Data!$CG:$CG,0)-1,MATCH($E275&amp;"/"&amp;X$1,Data!$1:$1,0)-1))=TRUE,"",IF(OFFSET(Data!$A$1,MATCH($D275,Data!$CG:$CG,0)-1,MATCH($E275&amp;"/"&amp;X$1,Data!$1:$1,0)-1)=0,"",OFFSET(Data!$A$1,MATCH($D275,Data!$CG:$CG,0)-1,MATCH($E275&amp;"/"&amp;X$1,Data!$1:$1,0)-1)))</f>
        <v/>
      </c>
      <c r="Y275" s="252" t="str">
        <f ca="1">IF(ISERROR(OFFSET(Data!$A$1,MATCH($D275,Data!$CG:$CG,0)-1,MATCH($E275&amp;"/"&amp;Y$1,Data!$1:$1,0)-1))=TRUE,"",IF(OFFSET(Data!$A$1,MATCH($D275,Data!$CG:$CG,0)-1,MATCH($E275&amp;"/"&amp;Y$1,Data!$1:$1,0)-1)=0,"",OFFSET(Data!$A$1,MATCH($D275,Data!$CG:$CG,0)-1,MATCH($E275&amp;"/"&amp;Y$1,Data!$1:$1,0)-1)))</f>
        <v/>
      </c>
      <c r="Z275" s="252" t="str">
        <f ca="1">IF(ISERROR(OFFSET(Data!$A$1,MATCH($D275,Data!$CG:$CG,0)-1,MATCH($E275&amp;"/"&amp;Z$1,Data!$1:$1,0)-1))=TRUE,"",IF(OFFSET(Data!$A$1,MATCH($D275,Data!$CG:$CG,0)-1,MATCH($E275&amp;"/"&amp;Z$1,Data!$1:$1,0)-1)=0,"",OFFSET(Data!$A$1,MATCH($D275,Data!$CG:$CG,0)-1,MATCH($E275&amp;"/"&amp;Z$1,Data!$1:$1,0)-1)))</f>
        <v/>
      </c>
      <c r="AA275" s="252" t="str">
        <f ca="1">IF(ISERROR(OFFSET(Data!$A$1,MATCH($D275,Data!$CG:$CG,0)-1,MATCH($E275&amp;"/"&amp;AA$1,Data!$1:$1,0)-1))=TRUE,"",IF(OFFSET(Data!$A$1,MATCH($D275,Data!$CG:$CG,0)-1,MATCH($E275&amp;"/"&amp;AA$1,Data!$1:$1,0)-1)=0,"",OFFSET(Data!$A$1,MATCH($D275,Data!$CG:$CG,0)-1,MATCH($E275&amp;"/"&amp;AA$1,Data!$1:$1,0)-1)))</f>
        <v/>
      </c>
      <c r="AB275" s="252" t="str">
        <f ca="1">IF(ISERROR(OFFSET(Data!$A$1,MATCH($D275,Data!$CG:$CG,0)-1,MATCH($E275&amp;"/"&amp;AB$1,Data!$1:$1,0)-1))=TRUE,"",IF(OFFSET(Data!$A$1,MATCH($D275,Data!$CG:$CG,0)-1,MATCH($E275&amp;"/"&amp;AB$1,Data!$1:$1,0)-1)=0,"",OFFSET(Data!$A$1,MATCH($D275,Data!$CG:$CG,0)-1,MATCH($E275&amp;"/"&amp;AB$1,Data!$1:$1,0)-1)))</f>
        <v/>
      </c>
      <c r="AC275" s="252" t="str">
        <f ca="1">IF(ISERROR(OFFSET(Data!$A$1,MATCH($D275,Data!$CG:$CG,0)-1,MATCH($E275&amp;"/"&amp;AC$1,Data!$1:$1,0)-1))=TRUE,"",IF(OFFSET(Data!$A$1,MATCH($D275,Data!$CG:$CG,0)-1,MATCH($E275&amp;"/"&amp;AC$1,Data!$1:$1,0)-1)=0,"",OFFSET(Data!$A$1,MATCH($D275,Data!$CG:$CG,0)-1,MATCH($E275&amp;"/"&amp;AC$1,Data!$1:$1,0)-1)))</f>
        <v/>
      </c>
      <c r="AD275" s="252" t="str">
        <f ca="1">IF(ISERROR(OFFSET(Data!$A$1,MATCH($D275,Data!$CG:$CG,0)-1,MATCH($E275&amp;"/"&amp;AD$1,Data!$1:$1,0)-1))=TRUE,"",IF(OFFSET(Data!$A$1,MATCH($D275,Data!$CG:$CG,0)-1,MATCH($E275&amp;"/"&amp;AD$1,Data!$1:$1,0)-1)=0,"",OFFSET(Data!$A$1,MATCH($D275,Data!$CG:$CG,0)-1,MATCH($E275&amp;"/"&amp;AD$1,Data!$1:$1,0)-1)))</f>
        <v/>
      </c>
      <c r="AE275" s="252" t="str">
        <f ca="1">IF(ISERROR(OFFSET(Data!$A$1,MATCH($D275,Data!$CG:$CG,0)-1,MATCH($E275&amp;"/"&amp;AE$1,Data!$1:$1,0)-1))=TRUE,"",IF(OFFSET(Data!$A$1,MATCH($D275,Data!$CG:$CG,0)-1,MATCH($E275&amp;"/"&amp;AE$1,Data!$1:$1,0)-1)=0,"",OFFSET(Data!$A$1,MATCH($D275,Data!$CG:$CG,0)-1,MATCH($E275&amp;"/"&amp;AE$1,Data!$1:$1,0)-1)))</f>
        <v/>
      </c>
      <c r="AF275" s="253" t="str">
        <f ca="1">IF(ISERROR(OFFSET(Data!$A$1,MATCH($D275,Data!$CG:$CG,0)-1,MATCH($E275&amp;"/"&amp;AF$1,Data!$1:$1,0)-1))=TRUE,"",IF(OFFSET(Data!$A$1,MATCH($D275,Data!$CG:$CG,0)-1,MATCH($E275&amp;"/"&amp;AF$1,Data!$1:$1,0)-1)=0,"",OFFSET(Data!$A$1,MATCH($D275,Data!$CG:$CG,0)-1,MATCH($E275&amp;"/"&amp;AF$1,Data!$1:$1,0)-1)))</f>
        <v/>
      </c>
      <c r="AG275" s="212">
        <f t="shared" ca="1" si="9"/>
        <v>0</v>
      </c>
      <c r="AH275" s="213">
        <f ca="1">SUM(AG274:AG275)</f>
        <v>0</v>
      </c>
    </row>
    <row r="276" spans="1:34" ht="15" hidden="1" customHeight="1" x14ac:dyDescent="0.25">
      <c r="A276" s="446"/>
      <c r="B276" s="449"/>
      <c r="C276" s="452"/>
      <c r="D276" s="28" t="e">
        <f>IF(C276&lt;&gt;"",C276,D275)</f>
        <v>#N/A</v>
      </c>
      <c r="E276" s="29" t="s">
        <v>23</v>
      </c>
      <c r="F276" s="254" t="str">
        <f ca="1">IF(ISERROR(OFFSET(Data!$A$1,MATCH($D276,Data!$CG:$CG,0)-1,MATCH($E276&amp;"/"&amp;F$1,Data!$1:$1,0)-1))=TRUE,"",IF(OFFSET(Data!$A$1,MATCH($D276,Data!$CG:$CG,0)-1,MATCH($E276&amp;"/"&amp;F$1,Data!$1:$1,0)-1)=0,"",OFFSET(Data!$A$1,MATCH($D276,Data!$CG:$CG,0)-1,MATCH($E276&amp;"/"&amp;F$1,Data!$1:$1,0)-1)))</f>
        <v/>
      </c>
      <c r="G276" s="252" t="str">
        <f ca="1">IF(ISERROR(OFFSET(Data!$A$1,MATCH($D276,Data!$CG:$CG,0)-1,MATCH($E276&amp;"/"&amp;G$1,Data!$1:$1,0)-1))=TRUE,"",IF(OFFSET(Data!$A$1,MATCH($D276,Data!$CG:$CG,0)-1,MATCH($E276&amp;"/"&amp;G$1,Data!$1:$1,0)-1)=0,"",OFFSET(Data!$A$1,MATCH($D276,Data!$CG:$CG,0)-1,MATCH($E276&amp;"/"&amp;G$1,Data!$1:$1,0)-1)))</f>
        <v/>
      </c>
      <c r="H276" s="252" t="str">
        <f ca="1">IF(ISERROR(OFFSET(Data!$A$1,MATCH($D276,Data!$CG:$CG,0)-1,MATCH($E276&amp;"/"&amp;H$1,Data!$1:$1,0)-1))=TRUE,"",IF(OFFSET(Data!$A$1,MATCH($D276,Data!$CG:$CG,0)-1,MATCH($E276&amp;"/"&amp;H$1,Data!$1:$1,0)-1)=0,"",OFFSET(Data!$A$1,MATCH($D276,Data!$CG:$CG,0)-1,MATCH($E276&amp;"/"&amp;H$1,Data!$1:$1,0)-1)))</f>
        <v/>
      </c>
      <c r="I276" s="252" t="str">
        <f ca="1">IF(ISERROR(OFFSET(Data!$A$1,MATCH($D276,Data!$CG:$CG,0)-1,MATCH($E276&amp;"/"&amp;I$1,Data!$1:$1,0)-1))=TRUE,"",IF(OFFSET(Data!$A$1,MATCH($D276,Data!$CG:$CG,0)-1,MATCH($E276&amp;"/"&amp;I$1,Data!$1:$1,0)-1)=0,"",OFFSET(Data!$A$1,MATCH($D276,Data!$CG:$CG,0)-1,MATCH($E276&amp;"/"&amp;I$1,Data!$1:$1,0)-1)))</f>
        <v/>
      </c>
      <c r="J276" s="252" t="str">
        <f ca="1">IF(ISERROR(OFFSET(Data!$A$1,MATCH($D276,Data!$CG:$CG,0)-1,MATCH($E276&amp;"/"&amp;J$1,Data!$1:$1,0)-1))=TRUE,"",IF(OFFSET(Data!$A$1,MATCH($D276,Data!$CG:$CG,0)-1,MATCH($E276&amp;"/"&amp;J$1,Data!$1:$1,0)-1)=0,"",OFFSET(Data!$A$1,MATCH($D276,Data!$CG:$CG,0)-1,MATCH($E276&amp;"/"&amp;J$1,Data!$1:$1,0)-1)))</f>
        <v/>
      </c>
      <c r="K276" s="252" t="str">
        <f ca="1">IF(ISERROR(OFFSET(Data!$A$1,MATCH($D276,Data!$CG:$CG,0)-1,MATCH($E276&amp;"/"&amp;K$1,Data!$1:$1,0)-1))=TRUE,"",IF(OFFSET(Data!$A$1,MATCH($D276,Data!$CG:$CG,0)-1,MATCH($E276&amp;"/"&amp;K$1,Data!$1:$1,0)-1)=0,"",OFFSET(Data!$A$1,MATCH($D276,Data!$CG:$CG,0)-1,MATCH($E276&amp;"/"&amp;K$1,Data!$1:$1,0)-1)))</f>
        <v/>
      </c>
      <c r="L276" s="252" t="str">
        <f ca="1">IF(ISERROR(OFFSET(Data!$A$1,MATCH($D276,Data!$CG:$CG,0)-1,MATCH($E276&amp;"/"&amp;L$1,Data!$1:$1,0)-1))=TRUE,"",IF(OFFSET(Data!$A$1,MATCH($D276,Data!$CG:$CG,0)-1,MATCH($E276&amp;"/"&amp;L$1,Data!$1:$1,0)-1)=0,"",OFFSET(Data!$A$1,MATCH($D276,Data!$CG:$CG,0)-1,MATCH($E276&amp;"/"&amp;L$1,Data!$1:$1,0)-1)))</f>
        <v/>
      </c>
      <c r="M276" s="252" t="str">
        <f ca="1">IF(ISERROR(OFFSET(Data!$A$1,MATCH($D276,Data!$CG:$CG,0)-1,MATCH($E276&amp;"/"&amp;M$1,Data!$1:$1,0)-1))=TRUE,"",IF(OFFSET(Data!$A$1,MATCH($D276,Data!$CG:$CG,0)-1,MATCH($E276&amp;"/"&amp;M$1,Data!$1:$1,0)-1)=0,"",OFFSET(Data!$A$1,MATCH($D276,Data!$CG:$CG,0)-1,MATCH($E276&amp;"/"&amp;M$1,Data!$1:$1,0)-1)))</f>
        <v/>
      </c>
      <c r="N276" s="252" t="str">
        <f ca="1">IF(ISERROR(OFFSET(Data!$A$1,MATCH($D276,Data!$CG:$CG,0)-1,MATCH($E276&amp;"/"&amp;N$1,Data!$1:$1,0)-1))=TRUE,"",IF(OFFSET(Data!$A$1,MATCH($D276,Data!$CG:$CG,0)-1,MATCH($E276&amp;"/"&amp;N$1,Data!$1:$1,0)-1)=0,"",OFFSET(Data!$A$1,MATCH($D276,Data!$CG:$CG,0)-1,MATCH($E276&amp;"/"&amp;N$1,Data!$1:$1,0)-1)))</f>
        <v/>
      </c>
      <c r="O276" s="252" t="str">
        <f ca="1">IF(ISERROR(OFFSET(Data!$A$1,MATCH($D276,Data!$CG:$CG,0)-1,MATCH($E276&amp;"/"&amp;O$1,Data!$1:$1,0)-1))=TRUE,"",IF(OFFSET(Data!$A$1,MATCH($D276,Data!$CG:$CG,0)-1,MATCH($E276&amp;"/"&amp;O$1,Data!$1:$1,0)-1)=0,"",OFFSET(Data!$A$1,MATCH($D276,Data!$CG:$CG,0)-1,MATCH($E276&amp;"/"&amp;O$1,Data!$1:$1,0)-1)))</f>
        <v/>
      </c>
      <c r="P276" s="252" t="str">
        <f ca="1">IF(ISERROR(OFFSET(Data!$A$1,MATCH($D276,Data!$CG:$CG,0)-1,MATCH($E276&amp;"/"&amp;P$1,Data!$1:$1,0)-1))=TRUE,"",IF(OFFSET(Data!$A$1,MATCH($D276,Data!$CG:$CG,0)-1,MATCH($E276&amp;"/"&amp;P$1,Data!$1:$1,0)-1)=0,"",OFFSET(Data!$A$1,MATCH($D276,Data!$CG:$CG,0)-1,MATCH($E276&amp;"/"&amp;P$1,Data!$1:$1,0)-1)))</f>
        <v/>
      </c>
      <c r="Q276" s="252" t="str">
        <f ca="1">IF(ISERROR(OFFSET(Data!$A$1,MATCH($D276,Data!$CG:$CG,0)-1,MATCH($E276&amp;"/"&amp;Q$1,Data!$1:$1,0)-1))=TRUE,"",IF(OFFSET(Data!$A$1,MATCH($D276,Data!$CG:$CG,0)-1,MATCH($E276&amp;"/"&amp;Q$1,Data!$1:$1,0)-1)=0,"",OFFSET(Data!$A$1,MATCH($D276,Data!$CG:$CG,0)-1,MATCH($E276&amp;"/"&amp;Q$1,Data!$1:$1,0)-1)))</f>
        <v/>
      </c>
      <c r="R276" s="252" t="str">
        <f ca="1">IF(ISERROR(OFFSET(Data!$A$1,MATCH($D276,Data!$CG:$CG,0)-1,MATCH($E276&amp;"/"&amp;R$1,Data!$1:$1,0)-1))=TRUE,"",IF(OFFSET(Data!$A$1,MATCH($D276,Data!$CG:$CG,0)-1,MATCH($E276&amp;"/"&amp;R$1,Data!$1:$1,0)-1)=0,"",OFFSET(Data!$A$1,MATCH($D276,Data!$CG:$CG,0)-1,MATCH($E276&amp;"/"&amp;R$1,Data!$1:$1,0)-1)))</f>
        <v/>
      </c>
      <c r="S276" s="252" t="str">
        <f ca="1">IF(ISERROR(OFFSET(Data!$A$1,MATCH($D276,Data!$CG:$CG,0)-1,MATCH($E276&amp;"/"&amp;S$1,Data!$1:$1,0)-1))=TRUE,"",IF(OFFSET(Data!$A$1,MATCH($D276,Data!$CG:$CG,0)-1,MATCH($E276&amp;"/"&amp;S$1,Data!$1:$1,0)-1)=0,"",OFFSET(Data!$A$1,MATCH($D276,Data!$CG:$CG,0)-1,MATCH($E276&amp;"/"&amp;S$1,Data!$1:$1,0)-1)))</f>
        <v/>
      </c>
      <c r="T276" s="252" t="str">
        <f ca="1">IF(ISERROR(OFFSET(Data!$A$1,MATCH($D276,Data!$CG:$CG,0)-1,MATCH($E276&amp;"/"&amp;T$1,Data!$1:$1,0)-1))=TRUE,"",IF(OFFSET(Data!$A$1,MATCH($D276,Data!$CG:$CG,0)-1,MATCH($E276&amp;"/"&amp;T$1,Data!$1:$1,0)-1)=0,"",OFFSET(Data!$A$1,MATCH($D276,Data!$CG:$CG,0)-1,MATCH($E276&amp;"/"&amp;T$1,Data!$1:$1,0)-1)))</f>
        <v/>
      </c>
      <c r="U276" s="252" t="str">
        <f ca="1">IF(ISERROR(OFFSET(Data!$A$1,MATCH($D276,Data!$CG:$CG,0)-1,MATCH($E276&amp;"/"&amp;U$1,Data!$1:$1,0)-1))=TRUE,"",IF(OFFSET(Data!$A$1,MATCH($D276,Data!$CG:$CG,0)-1,MATCH($E276&amp;"/"&amp;U$1,Data!$1:$1,0)-1)=0,"",OFFSET(Data!$A$1,MATCH($D276,Data!$CG:$CG,0)-1,MATCH($E276&amp;"/"&amp;U$1,Data!$1:$1,0)-1)))</f>
        <v/>
      </c>
      <c r="V276" s="252" t="str">
        <f ca="1">IF(ISERROR(OFFSET(Data!$A$1,MATCH($D276,Data!$CG:$CG,0)-1,MATCH($E276&amp;"/"&amp;V$1,Data!$1:$1,0)-1))=TRUE,"",IF(OFFSET(Data!$A$1,MATCH($D276,Data!$CG:$CG,0)-1,MATCH($E276&amp;"/"&amp;V$1,Data!$1:$1,0)-1)=0,"",OFFSET(Data!$A$1,MATCH($D276,Data!$CG:$CG,0)-1,MATCH($E276&amp;"/"&amp;V$1,Data!$1:$1,0)-1)))</f>
        <v/>
      </c>
      <c r="W276" s="269" t="str">
        <f ca="1">IF(ISERROR(OFFSET(Data!$A$1,MATCH($D276,Data!$CG:$CG,0)-1,MATCH($E276&amp;"/"&amp;W$1,Data!$1:$1,0)-1))=TRUE,"",IF(OFFSET(Data!$A$1,MATCH($D276,Data!$CG:$CG,0)-1,MATCH($E276&amp;"/"&amp;W$1,Data!$1:$1,0)-1)=0,"",OFFSET(Data!$A$1,MATCH($D276,Data!$CG:$CG,0)-1,MATCH($E276&amp;"/"&amp;W$1,Data!$1:$1,0)-1)))</f>
        <v/>
      </c>
      <c r="X276" s="252" t="str">
        <f ca="1">IF(ISERROR(OFFSET(Data!$A$1,MATCH($D276,Data!$CG:$CG,0)-1,MATCH($E276&amp;"/"&amp;X$1,Data!$1:$1,0)-1))=TRUE,"",IF(OFFSET(Data!$A$1,MATCH($D276,Data!$CG:$CG,0)-1,MATCH($E276&amp;"/"&amp;X$1,Data!$1:$1,0)-1)=0,"",OFFSET(Data!$A$1,MATCH($D276,Data!$CG:$CG,0)-1,MATCH($E276&amp;"/"&amp;X$1,Data!$1:$1,0)-1)))</f>
        <v/>
      </c>
      <c r="Y276" s="252" t="str">
        <f ca="1">IF(ISERROR(OFFSET(Data!$A$1,MATCH($D276,Data!$CG:$CG,0)-1,MATCH($E276&amp;"/"&amp;Y$1,Data!$1:$1,0)-1))=TRUE,"",IF(OFFSET(Data!$A$1,MATCH($D276,Data!$CG:$CG,0)-1,MATCH($E276&amp;"/"&amp;Y$1,Data!$1:$1,0)-1)=0,"",OFFSET(Data!$A$1,MATCH($D276,Data!$CG:$CG,0)-1,MATCH($E276&amp;"/"&amp;Y$1,Data!$1:$1,0)-1)))</f>
        <v/>
      </c>
      <c r="Z276" s="252" t="str">
        <f ca="1">IF(ISERROR(OFFSET(Data!$A$1,MATCH($D276,Data!$CG:$CG,0)-1,MATCH($E276&amp;"/"&amp;Z$1,Data!$1:$1,0)-1))=TRUE,"",IF(OFFSET(Data!$A$1,MATCH($D276,Data!$CG:$CG,0)-1,MATCH($E276&amp;"/"&amp;Z$1,Data!$1:$1,0)-1)=0,"",OFFSET(Data!$A$1,MATCH($D276,Data!$CG:$CG,0)-1,MATCH($E276&amp;"/"&amp;Z$1,Data!$1:$1,0)-1)))</f>
        <v/>
      </c>
      <c r="AA276" s="252" t="str">
        <f ca="1">IF(ISERROR(OFFSET(Data!$A$1,MATCH($D276,Data!$CG:$CG,0)-1,MATCH($E276&amp;"/"&amp;AA$1,Data!$1:$1,0)-1))=TRUE,"",IF(OFFSET(Data!$A$1,MATCH($D276,Data!$CG:$CG,0)-1,MATCH($E276&amp;"/"&amp;AA$1,Data!$1:$1,0)-1)=0,"",OFFSET(Data!$A$1,MATCH($D276,Data!$CG:$CG,0)-1,MATCH($E276&amp;"/"&amp;AA$1,Data!$1:$1,0)-1)))</f>
        <v/>
      </c>
      <c r="AB276" s="252" t="str">
        <f ca="1">IF(ISERROR(OFFSET(Data!$A$1,MATCH($D276,Data!$CG:$CG,0)-1,MATCH($E276&amp;"/"&amp;AB$1,Data!$1:$1,0)-1))=TRUE,"",IF(OFFSET(Data!$A$1,MATCH($D276,Data!$CG:$CG,0)-1,MATCH($E276&amp;"/"&amp;AB$1,Data!$1:$1,0)-1)=0,"",OFFSET(Data!$A$1,MATCH($D276,Data!$CG:$CG,0)-1,MATCH($E276&amp;"/"&amp;AB$1,Data!$1:$1,0)-1)))</f>
        <v/>
      </c>
      <c r="AC276" s="252" t="str">
        <f ca="1">IF(ISERROR(OFFSET(Data!$A$1,MATCH($D276,Data!$CG:$CG,0)-1,MATCH($E276&amp;"/"&amp;AC$1,Data!$1:$1,0)-1))=TRUE,"",IF(OFFSET(Data!$A$1,MATCH($D276,Data!$CG:$CG,0)-1,MATCH($E276&amp;"/"&amp;AC$1,Data!$1:$1,0)-1)=0,"",OFFSET(Data!$A$1,MATCH($D276,Data!$CG:$CG,0)-1,MATCH($E276&amp;"/"&amp;AC$1,Data!$1:$1,0)-1)))</f>
        <v/>
      </c>
      <c r="AD276" s="252" t="str">
        <f ca="1">IF(ISERROR(OFFSET(Data!$A$1,MATCH($D276,Data!$CG:$CG,0)-1,MATCH($E276&amp;"/"&amp;AD$1,Data!$1:$1,0)-1))=TRUE,"",IF(OFFSET(Data!$A$1,MATCH($D276,Data!$CG:$CG,0)-1,MATCH($E276&amp;"/"&amp;AD$1,Data!$1:$1,0)-1)=0,"",OFFSET(Data!$A$1,MATCH($D276,Data!$CG:$CG,0)-1,MATCH($E276&amp;"/"&amp;AD$1,Data!$1:$1,0)-1)))</f>
        <v/>
      </c>
      <c r="AE276" s="252" t="str">
        <f ca="1">IF(ISERROR(OFFSET(Data!$A$1,MATCH($D276,Data!$CG:$CG,0)-1,MATCH($E276&amp;"/"&amp;AE$1,Data!$1:$1,0)-1))=TRUE,"",IF(OFFSET(Data!$A$1,MATCH($D276,Data!$CG:$CG,0)-1,MATCH($E276&amp;"/"&amp;AE$1,Data!$1:$1,0)-1)=0,"",OFFSET(Data!$A$1,MATCH($D276,Data!$CG:$CG,0)-1,MATCH($E276&amp;"/"&amp;AE$1,Data!$1:$1,0)-1)))</f>
        <v/>
      </c>
      <c r="AF276" s="253" t="str">
        <f ca="1">IF(ISERROR(OFFSET(Data!$A$1,MATCH($D276,Data!$CG:$CG,0)-1,MATCH($E276&amp;"/"&amp;AF$1,Data!$1:$1,0)-1))=TRUE,"",IF(OFFSET(Data!$A$1,MATCH($D276,Data!$CG:$CG,0)-1,MATCH($E276&amp;"/"&amp;AF$1,Data!$1:$1,0)-1)=0,"",OFFSET(Data!$A$1,MATCH($D276,Data!$CG:$CG,0)-1,MATCH($E276&amp;"/"&amp;AF$1,Data!$1:$1,0)-1)))</f>
        <v/>
      </c>
      <c r="AG276" s="212">
        <f t="shared" ca="1" si="9"/>
        <v>0</v>
      </c>
      <c r="AH276" s="213">
        <f ca="1">SUM(AG274:AG276)</f>
        <v>0</v>
      </c>
    </row>
    <row r="277" spans="1:34" ht="15.75" hidden="1" customHeight="1" x14ac:dyDescent="0.25">
      <c r="A277" s="446"/>
      <c r="B277" s="449"/>
      <c r="C277" s="452"/>
      <c r="D277" s="28" t="e">
        <f>IF(C277&lt;&gt;"",C277,D276)</f>
        <v>#N/A</v>
      </c>
      <c r="E277" s="29" t="s">
        <v>24</v>
      </c>
      <c r="F277" s="254" t="str">
        <f ca="1">IF(ISERROR(OFFSET(Data!$A$1,MATCH($D277,Data!$CG:$CG,0)-1,MATCH($E277&amp;"/"&amp;F$1,Data!$1:$1,0)-1))=TRUE,"",IF(OFFSET(Data!$A$1,MATCH($D277,Data!$CG:$CG,0)-1,MATCH($E277&amp;"/"&amp;F$1,Data!$1:$1,0)-1)=0,"",OFFSET(Data!$A$1,MATCH($D277,Data!$CG:$CG,0)-1,MATCH($E277&amp;"/"&amp;F$1,Data!$1:$1,0)-1)))</f>
        <v/>
      </c>
      <c r="G277" s="252" t="str">
        <f ca="1">IF(ISERROR(OFFSET(Data!$A$1,MATCH($D277,Data!$CG:$CG,0)-1,MATCH($E277&amp;"/"&amp;G$1,Data!$1:$1,0)-1))=TRUE,"",IF(OFFSET(Data!$A$1,MATCH($D277,Data!$CG:$CG,0)-1,MATCH($E277&amp;"/"&amp;G$1,Data!$1:$1,0)-1)=0,"",OFFSET(Data!$A$1,MATCH($D277,Data!$CG:$CG,0)-1,MATCH($E277&amp;"/"&amp;G$1,Data!$1:$1,0)-1)))</f>
        <v/>
      </c>
      <c r="H277" s="252" t="str">
        <f ca="1">IF(ISERROR(OFFSET(Data!$A$1,MATCH($D277,Data!$CG:$CG,0)-1,MATCH($E277&amp;"/"&amp;H$1,Data!$1:$1,0)-1))=TRUE,"",IF(OFFSET(Data!$A$1,MATCH($D277,Data!$CG:$CG,0)-1,MATCH($E277&amp;"/"&amp;H$1,Data!$1:$1,0)-1)=0,"",OFFSET(Data!$A$1,MATCH($D277,Data!$CG:$CG,0)-1,MATCH($E277&amp;"/"&amp;H$1,Data!$1:$1,0)-1)))</f>
        <v/>
      </c>
      <c r="I277" s="252" t="str">
        <f ca="1">IF(ISERROR(OFFSET(Data!$A$1,MATCH($D277,Data!$CG:$CG,0)-1,MATCH($E277&amp;"/"&amp;I$1,Data!$1:$1,0)-1))=TRUE,"",IF(OFFSET(Data!$A$1,MATCH($D277,Data!$CG:$CG,0)-1,MATCH($E277&amp;"/"&amp;I$1,Data!$1:$1,0)-1)=0,"",OFFSET(Data!$A$1,MATCH($D277,Data!$CG:$CG,0)-1,MATCH($E277&amp;"/"&amp;I$1,Data!$1:$1,0)-1)))</f>
        <v/>
      </c>
      <c r="J277" s="252" t="str">
        <f ca="1">IF(ISERROR(OFFSET(Data!$A$1,MATCH($D277,Data!$CG:$CG,0)-1,MATCH($E277&amp;"/"&amp;J$1,Data!$1:$1,0)-1))=TRUE,"",IF(OFFSET(Data!$A$1,MATCH($D277,Data!$CG:$CG,0)-1,MATCH($E277&amp;"/"&amp;J$1,Data!$1:$1,0)-1)=0,"",OFFSET(Data!$A$1,MATCH($D277,Data!$CG:$CG,0)-1,MATCH($E277&amp;"/"&amp;J$1,Data!$1:$1,0)-1)))</f>
        <v/>
      </c>
      <c r="K277" s="252" t="str">
        <f ca="1">IF(ISERROR(OFFSET(Data!$A$1,MATCH($D277,Data!$CG:$CG,0)-1,MATCH($E277&amp;"/"&amp;K$1,Data!$1:$1,0)-1))=TRUE,"",IF(OFFSET(Data!$A$1,MATCH($D277,Data!$CG:$CG,0)-1,MATCH($E277&amp;"/"&amp;K$1,Data!$1:$1,0)-1)=0,"",OFFSET(Data!$A$1,MATCH($D277,Data!$CG:$CG,0)-1,MATCH($E277&amp;"/"&amp;K$1,Data!$1:$1,0)-1)))</f>
        <v/>
      </c>
      <c r="L277" s="252" t="str">
        <f ca="1">IF(ISERROR(OFFSET(Data!$A$1,MATCH($D277,Data!$CG:$CG,0)-1,MATCH($E277&amp;"/"&amp;L$1,Data!$1:$1,0)-1))=TRUE,"",IF(OFFSET(Data!$A$1,MATCH($D277,Data!$CG:$CG,0)-1,MATCH($E277&amp;"/"&amp;L$1,Data!$1:$1,0)-1)=0,"",OFFSET(Data!$A$1,MATCH($D277,Data!$CG:$CG,0)-1,MATCH($E277&amp;"/"&amp;L$1,Data!$1:$1,0)-1)))</f>
        <v/>
      </c>
      <c r="M277" s="252" t="str">
        <f ca="1">IF(ISERROR(OFFSET(Data!$A$1,MATCH($D277,Data!$CG:$CG,0)-1,MATCH($E277&amp;"/"&amp;M$1,Data!$1:$1,0)-1))=TRUE,"",IF(OFFSET(Data!$A$1,MATCH($D277,Data!$CG:$CG,0)-1,MATCH($E277&amp;"/"&amp;M$1,Data!$1:$1,0)-1)=0,"",OFFSET(Data!$A$1,MATCH($D277,Data!$CG:$CG,0)-1,MATCH($E277&amp;"/"&amp;M$1,Data!$1:$1,0)-1)))</f>
        <v/>
      </c>
      <c r="N277" s="252" t="str">
        <f ca="1">IF(ISERROR(OFFSET(Data!$A$1,MATCH($D277,Data!$CG:$CG,0)-1,MATCH($E277&amp;"/"&amp;N$1,Data!$1:$1,0)-1))=TRUE,"",IF(OFFSET(Data!$A$1,MATCH($D277,Data!$CG:$CG,0)-1,MATCH($E277&amp;"/"&amp;N$1,Data!$1:$1,0)-1)=0,"",OFFSET(Data!$A$1,MATCH($D277,Data!$CG:$CG,0)-1,MATCH($E277&amp;"/"&amp;N$1,Data!$1:$1,0)-1)))</f>
        <v/>
      </c>
      <c r="O277" s="252" t="str">
        <f ca="1">IF(ISERROR(OFFSET(Data!$A$1,MATCH($D277,Data!$CG:$CG,0)-1,MATCH($E277&amp;"/"&amp;O$1,Data!$1:$1,0)-1))=TRUE,"",IF(OFFSET(Data!$A$1,MATCH($D277,Data!$CG:$CG,0)-1,MATCH($E277&amp;"/"&amp;O$1,Data!$1:$1,0)-1)=0,"",OFFSET(Data!$A$1,MATCH($D277,Data!$CG:$CG,0)-1,MATCH($E277&amp;"/"&amp;O$1,Data!$1:$1,0)-1)))</f>
        <v/>
      </c>
      <c r="P277" s="252" t="str">
        <f ca="1">IF(ISERROR(OFFSET(Data!$A$1,MATCH($D277,Data!$CG:$CG,0)-1,MATCH($E277&amp;"/"&amp;P$1,Data!$1:$1,0)-1))=TRUE,"",IF(OFFSET(Data!$A$1,MATCH($D277,Data!$CG:$CG,0)-1,MATCH($E277&amp;"/"&amp;P$1,Data!$1:$1,0)-1)=0,"",OFFSET(Data!$A$1,MATCH($D277,Data!$CG:$CG,0)-1,MATCH($E277&amp;"/"&amp;P$1,Data!$1:$1,0)-1)))</f>
        <v/>
      </c>
      <c r="Q277" s="252" t="str">
        <f ca="1">IF(ISERROR(OFFSET(Data!$A$1,MATCH($D277,Data!$CG:$CG,0)-1,MATCH($E277&amp;"/"&amp;Q$1,Data!$1:$1,0)-1))=TRUE,"",IF(OFFSET(Data!$A$1,MATCH($D277,Data!$CG:$CG,0)-1,MATCH($E277&amp;"/"&amp;Q$1,Data!$1:$1,0)-1)=0,"",OFFSET(Data!$A$1,MATCH($D277,Data!$CG:$CG,0)-1,MATCH($E277&amp;"/"&amp;Q$1,Data!$1:$1,0)-1)))</f>
        <v/>
      </c>
      <c r="R277" s="252" t="str">
        <f ca="1">IF(ISERROR(OFFSET(Data!$A$1,MATCH($D277,Data!$CG:$CG,0)-1,MATCH($E277&amp;"/"&amp;R$1,Data!$1:$1,0)-1))=TRUE,"",IF(OFFSET(Data!$A$1,MATCH($D277,Data!$CG:$CG,0)-1,MATCH($E277&amp;"/"&amp;R$1,Data!$1:$1,0)-1)=0,"",OFFSET(Data!$A$1,MATCH($D277,Data!$CG:$CG,0)-1,MATCH($E277&amp;"/"&amp;R$1,Data!$1:$1,0)-1)))</f>
        <v/>
      </c>
      <c r="S277" s="252" t="str">
        <f ca="1">IF(ISERROR(OFFSET(Data!$A$1,MATCH($D277,Data!$CG:$CG,0)-1,MATCH($E277&amp;"/"&amp;S$1,Data!$1:$1,0)-1))=TRUE,"",IF(OFFSET(Data!$A$1,MATCH($D277,Data!$CG:$CG,0)-1,MATCH($E277&amp;"/"&amp;S$1,Data!$1:$1,0)-1)=0,"",OFFSET(Data!$A$1,MATCH($D277,Data!$CG:$CG,0)-1,MATCH($E277&amp;"/"&amp;S$1,Data!$1:$1,0)-1)))</f>
        <v/>
      </c>
      <c r="T277" s="252" t="str">
        <f ca="1">IF(ISERROR(OFFSET(Data!$A$1,MATCH($D277,Data!$CG:$CG,0)-1,MATCH($E277&amp;"/"&amp;T$1,Data!$1:$1,0)-1))=TRUE,"",IF(OFFSET(Data!$A$1,MATCH($D277,Data!$CG:$CG,0)-1,MATCH($E277&amp;"/"&amp;T$1,Data!$1:$1,0)-1)=0,"",OFFSET(Data!$A$1,MATCH($D277,Data!$CG:$CG,0)-1,MATCH($E277&amp;"/"&amp;T$1,Data!$1:$1,0)-1)))</f>
        <v/>
      </c>
      <c r="U277" s="252" t="str">
        <f ca="1">IF(ISERROR(OFFSET(Data!$A$1,MATCH($D277,Data!$CG:$CG,0)-1,MATCH($E277&amp;"/"&amp;U$1,Data!$1:$1,0)-1))=TRUE,"",IF(OFFSET(Data!$A$1,MATCH($D277,Data!$CG:$CG,0)-1,MATCH($E277&amp;"/"&amp;U$1,Data!$1:$1,0)-1)=0,"",OFFSET(Data!$A$1,MATCH($D277,Data!$CG:$CG,0)-1,MATCH($E277&amp;"/"&amp;U$1,Data!$1:$1,0)-1)))</f>
        <v/>
      </c>
      <c r="V277" s="252" t="str">
        <f ca="1">IF(ISERROR(OFFSET(Data!$A$1,MATCH($D277,Data!$CG:$CG,0)-1,MATCH($E277&amp;"/"&amp;V$1,Data!$1:$1,0)-1))=TRUE,"",IF(OFFSET(Data!$A$1,MATCH($D277,Data!$CG:$CG,0)-1,MATCH($E277&amp;"/"&amp;V$1,Data!$1:$1,0)-1)=0,"",OFFSET(Data!$A$1,MATCH($D277,Data!$CG:$CG,0)-1,MATCH($E277&amp;"/"&amp;V$1,Data!$1:$1,0)-1)))</f>
        <v/>
      </c>
      <c r="W277" s="269" t="str">
        <f ca="1">IF(ISERROR(OFFSET(Data!$A$1,MATCH($D277,Data!$CG:$CG,0)-1,MATCH($E277&amp;"/"&amp;W$1,Data!$1:$1,0)-1))=TRUE,"",IF(OFFSET(Data!$A$1,MATCH($D277,Data!$CG:$CG,0)-1,MATCH($E277&amp;"/"&amp;W$1,Data!$1:$1,0)-1)=0,"",OFFSET(Data!$A$1,MATCH($D277,Data!$CG:$CG,0)-1,MATCH($E277&amp;"/"&amp;W$1,Data!$1:$1,0)-1)))</f>
        <v/>
      </c>
      <c r="X277" s="252" t="str">
        <f ca="1">IF(ISERROR(OFFSET(Data!$A$1,MATCH($D277,Data!$CG:$CG,0)-1,MATCH($E277&amp;"/"&amp;X$1,Data!$1:$1,0)-1))=TRUE,"",IF(OFFSET(Data!$A$1,MATCH($D277,Data!$CG:$CG,0)-1,MATCH($E277&amp;"/"&amp;X$1,Data!$1:$1,0)-1)=0,"",OFFSET(Data!$A$1,MATCH($D277,Data!$CG:$CG,0)-1,MATCH($E277&amp;"/"&amp;X$1,Data!$1:$1,0)-1)))</f>
        <v/>
      </c>
      <c r="Y277" s="252" t="str">
        <f ca="1">IF(ISERROR(OFFSET(Data!$A$1,MATCH($D277,Data!$CG:$CG,0)-1,MATCH($E277&amp;"/"&amp;Y$1,Data!$1:$1,0)-1))=TRUE,"",IF(OFFSET(Data!$A$1,MATCH($D277,Data!$CG:$CG,0)-1,MATCH($E277&amp;"/"&amp;Y$1,Data!$1:$1,0)-1)=0,"",OFFSET(Data!$A$1,MATCH($D277,Data!$CG:$CG,0)-1,MATCH($E277&amp;"/"&amp;Y$1,Data!$1:$1,0)-1)))</f>
        <v/>
      </c>
      <c r="Z277" s="252" t="str">
        <f ca="1">IF(ISERROR(OFFSET(Data!$A$1,MATCH($D277,Data!$CG:$CG,0)-1,MATCH($E277&amp;"/"&amp;Z$1,Data!$1:$1,0)-1))=TRUE,"",IF(OFFSET(Data!$A$1,MATCH($D277,Data!$CG:$CG,0)-1,MATCH($E277&amp;"/"&amp;Z$1,Data!$1:$1,0)-1)=0,"",OFFSET(Data!$A$1,MATCH($D277,Data!$CG:$CG,0)-1,MATCH($E277&amp;"/"&amp;Z$1,Data!$1:$1,0)-1)))</f>
        <v/>
      </c>
      <c r="AA277" s="252" t="str">
        <f ca="1">IF(ISERROR(OFFSET(Data!$A$1,MATCH($D277,Data!$CG:$CG,0)-1,MATCH($E277&amp;"/"&amp;AA$1,Data!$1:$1,0)-1))=TRUE,"",IF(OFFSET(Data!$A$1,MATCH($D277,Data!$CG:$CG,0)-1,MATCH($E277&amp;"/"&amp;AA$1,Data!$1:$1,0)-1)=0,"",OFFSET(Data!$A$1,MATCH($D277,Data!$CG:$CG,0)-1,MATCH($E277&amp;"/"&amp;AA$1,Data!$1:$1,0)-1)))</f>
        <v/>
      </c>
      <c r="AB277" s="252" t="str">
        <f ca="1">IF(ISERROR(OFFSET(Data!$A$1,MATCH($D277,Data!$CG:$CG,0)-1,MATCH($E277&amp;"/"&amp;AB$1,Data!$1:$1,0)-1))=TRUE,"",IF(OFFSET(Data!$A$1,MATCH($D277,Data!$CG:$CG,0)-1,MATCH($E277&amp;"/"&amp;AB$1,Data!$1:$1,0)-1)=0,"",OFFSET(Data!$A$1,MATCH($D277,Data!$CG:$CG,0)-1,MATCH($E277&amp;"/"&amp;AB$1,Data!$1:$1,0)-1)))</f>
        <v/>
      </c>
      <c r="AC277" s="252" t="str">
        <f ca="1">IF(ISERROR(OFFSET(Data!$A$1,MATCH($D277,Data!$CG:$CG,0)-1,MATCH($E277&amp;"/"&amp;AC$1,Data!$1:$1,0)-1))=TRUE,"",IF(OFFSET(Data!$A$1,MATCH($D277,Data!$CG:$CG,0)-1,MATCH($E277&amp;"/"&amp;AC$1,Data!$1:$1,0)-1)=0,"",OFFSET(Data!$A$1,MATCH($D277,Data!$CG:$CG,0)-1,MATCH($E277&amp;"/"&amp;AC$1,Data!$1:$1,0)-1)))</f>
        <v/>
      </c>
      <c r="AD277" s="252" t="str">
        <f ca="1">IF(ISERROR(OFFSET(Data!$A$1,MATCH($D277,Data!$CG:$CG,0)-1,MATCH($E277&amp;"/"&amp;AD$1,Data!$1:$1,0)-1))=TRUE,"",IF(OFFSET(Data!$A$1,MATCH($D277,Data!$CG:$CG,0)-1,MATCH($E277&amp;"/"&amp;AD$1,Data!$1:$1,0)-1)=0,"",OFFSET(Data!$A$1,MATCH($D277,Data!$CG:$CG,0)-1,MATCH($E277&amp;"/"&amp;AD$1,Data!$1:$1,0)-1)))</f>
        <v/>
      </c>
      <c r="AE277" s="252" t="str">
        <f ca="1">IF(ISERROR(OFFSET(Data!$A$1,MATCH($D277,Data!$CG:$CG,0)-1,MATCH($E277&amp;"/"&amp;AE$1,Data!$1:$1,0)-1))=TRUE,"",IF(OFFSET(Data!$A$1,MATCH($D277,Data!$CG:$CG,0)-1,MATCH($E277&amp;"/"&amp;AE$1,Data!$1:$1,0)-1)=0,"",OFFSET(Data!$A$1,MATCH($D277,Data!$CG:$CG,0)-1,MATCH($E277&amp;"/"&amp;AE$1,Data!$1:$1,0)-1)))</f>
        <v/>
      </c>
      <c r="AF277" s="253" t="str">
        <f ca="1">IF(ISERROR(OFFSET(Data!$A$1,MATCH($D277,Data!$CG:$CG,0)-1,MATCH($E277&amp;"/"&amp;AF$1,Data!$1:$1,0)-1))=TRUE,"",IF(OFFSET(Data!$A$1,MATCH($D277,Data!$CG:$CG,0)-1,MATCH($E277&amp;"/"&amp;AF$1,Data!$1:$1,0)-1)=0,"",OFFSET(Data!$A$1,MATCH($D277,Data!$CG:$CG,0)-1,MATCH($E277&amp;"/"&amp;AF$1,Data!$1:$1,0)-1)))</f>
        <v/>
      </c>
      <c r="AG277" s="212">
        <f t="shared" ca="1" si="9"/>
        <v>0</v>
      </c>
      <c r="AH277" s="213">
        <f ca="1">SUM(AG274:AG277)</f>
        <v>0</v>
      </c>
    </row>
    <row r="278" spans="1:34" ht="15.75" hidden="1" customHeight="1" thickBot="1" x14ac:dyDescent="0.3">
      <c r="A278" s="447"/>
      <c r="B278" s="450"/>
      <c r="C278" s="453"/>
      <c r="D278" s="30" t="e">
        <f>IF(C278&lt;&gt;"",C278,D277)</f>
        <v>#N/A</v>
      </c>
      <c r="E278" s="31" t="s">
        <v>25</v>
      </c>
      <c r="F278" s="255" t="str">
        <f ca="1">IF(ISERROR(OFFSET(Data!$A$1,MATCH($D278,Data!$CG:$CG,0)-1,MATCH($E278&amp;"/"&amp;F$1,Data!$1:$1,0)-1))=TRUE,"",IF(OFFSET(Data!$A$1,MATCH($D278,Data!$CG:$CG,0)-1,MATCH($E278&amp;"/"&amp;F$1,Data!$1:$1,0)-1)=0,"",OFFSET(Data!$A$1,MATCH($D278,Data!$CG:$CG,0)-1,MATCH($E278&amp;"/"&amp;F$1,Data!$1:$1,0)-1)))</f>
        <v/>
      </c>
      <c r="G278" s="256" t="str">
        <f ca="1">IF(ISERROR(OFFSET(Data!$A$1,MATCH($D278,Data!$CG:$CG,0)-1,MATCH($E278&amp;"/"&amp;G$1,Data!$1:$1,0)-1))=TRUE,"",IF(OFFSET(Data!$A$1,MATCH($D278,Data!$CG:$CG,0)-1,MATCH($E278&amp;"/"&amp;G$1,Data!$1:$1,0)-1)=0,"",OFFSET(Data!$A$1,MATCH($D278,Data!$CG:$CG,0)-1,MATCH($E278&amp;"/"&amp;G$1,Data!$1:$1,0)-1)))</f>
        <v/>
      </c>
      <c r="H278" s="256" t="str">
        <f ca="1">IF(ISERROR(OFFSET(Data!$A$1,MATCH($D278,Data!$CG:$CG,0)-1,MATCH($E278&amp;"/"&amp;H$1,Data!$1:$1,0)-1))=TRUE,"",IF(OFFSET(Data!$A$1,MATCH($D278,Data!$CG:$CG,0)-1,MATCH($E278&amp;"/"&amp;H$1,Data!$1:$1,0)-1)=0,"",OFFSET(Data!$A$1,MATCH($D278,Data!$CG:$CG,0)-1,MATCH($E278&amp;"/"&amp;H$1,Data!$1:$1,0)-1)))</f>
        <v/>
      </c>
      <c r="I278" s="256" t="str">
        <f ca="1">IF(ISERROR(OFFSET(Data!$A$1,MATCH($D278,Data!$CG:$CG,0)-1,MATCH($E278&amp;"/"&amp;I$1,Data!$1:$1,0)-1))=TRUE,"",IF(OFFSET(Data!$A$1,MATCH($D278,Data!$CG:$CG,0)-1,MATCH($E278&amp;"/"&amp;I$1,Data!$1:$1,0)-1)=0,"",OFFSET(Data!$A$1,MATCH($D278,Data!$CG:$CG,0)-1,MATCH($E278&amp;"/"&amp;I$1,Data!$1:$1,0)-1)))</f>
        <v/>
      </c>
      <c r="J278" s="256" t="str">
        <f ca="1">IF(ISERROR(OFFSET(Data!$A$1,MATCH($D278,Data!$CG:$CG,0)-1,MATCH($E278&amp;"/"&amp;J$1,Data!$1:$1,0)-1))=TRUE,"",IF(OFFSET(Data!$A$1,MATCH($D278,Data!$CG:$CG,0)-1,MATCH($E278&amp;"/"&amp;J$1,Data!$1:$1,0)-1)=0,"",OFFSET(Data!$A$1,MATCH($D278,Data!$CG:$CG,0)-1,MATCH($E278&amp;"/"&amp;J$1,Data!$1:$1,0)-1)))</f>
        <v/>
      </c>
      <c r="K278" s="256" t="str">
        <f ca="1">IF(ISERROR(OFFSET(Data!$A$1,MATCH($D278,Data!$CG:$CG,0)-1,MATCH($E278&amp;"/"&amp;K$1,Data!$1:$1,0)-1))=TRUE,"",IF(OFFSET(Data!$A$1,MATCH($D278,Data!$CG:$CG,0)-1,MATCH($E278&amp;"/"&amp;K$1,Data!$1:$1,0)-1)=0,"",OFFSET(Data!$A$1,MATCH($D278,Data!$CG:$CG,0)-1,MATCH($E278&amp;"/"&amp;K$1,Data!$1:$1,0)-1)))</f>
        <v/>
      </c>
      <c r="L278" s="256" t="str">
        <f ca="1">IF(ISERROR(OFFSET(Data!$A$1,MATCH($D278,Data!$CG:$CG,0)-1,MATCH($E278&amp;"/"&amp;L$1,Data!$1:$1,0)-1))=TRUE,"",IF(OFFSET(Data!$A$1,MATCH($D278,Data!$CG:$CG,0)-1,MATCH($E278&amp;"/"&amp;L$1,Data!$1:$1,0)-1)=0,"",OFFSET(Data!$A$1,MATCH($D278,Data!$CG:$CG,0)-1,MATCH($E278&amp;"/"&amp;L$1,Data!$1:$1,0)-1)))</f>
        <v/>
      </c>
      <c r="M278" s="256" t="str">
        <f ca="1">IF(ISERROR(OFFSET(Data!$A$1,MATCH($D278,Data!$CG:$CG,0)-1,MATCH($E278&amp;"/"&amp;M$1,Data!$1:$1,0)-1))=TRUE,"",IF(OFFSET(Data!$A$1,MATCH($D278,Data!$CG:$CG,0)-1,MATCH($E278&amp;"/"&amp;M$1,Data!$1:$1,0)-1)=0,"",OFFSET(Data!$A$1,MATCH($D278,Data!$CG:$CG,0)-1,MATCH($E278&amp;"/"&amp;M$1,Data!$1:$1,0)-1)))</f>
        <v/>
      </c>
      <c r="N278" s="256" t="str">
        <f ca="1">IF(ISERROR(OFFSET(Data!$A$1,MATCH($D278,Data!$CG:$CG,0)-1,MATCH($E278&amp;"/"&amp;N$1,Data!$1:$1,0)-1))=TRUE,"",IF(OFFSET(Data!$A$1,MATCH($D278,Data!$CG:$CG,0)-1,MATCH($E278&amp;"/"&amp;N$1,Data!$1:$1,0)-1)=0,"",OFFSET(Data!$A$1,MATCH($D278,Data!$CG:$CG,0)-1,MATCH($E278&amp;"/"&amp;N$1,Data!$1:$1,0)-1)))</f>
        <v/>
      </c>
      <c r="O278" s="256" t="str">
        <f ca="1">IF(ISERROR(OFFSET(Data!$A$1,MATCH($D278,Data!$CG:$CG,0)-1,MATCH($E278&amp;"/"&amp;O$1,Data!$1:$1,0)-1))=TRUE,"",IF(OFFSET(Data!$A$1,MATCH($D278,Data!$CG:$CG,0)-1,MATCH($E278&amp;"/"&amp;O$1,Data!$1:$1,0)-1)=0,"",OFFSET(Data!$A$1,MATCH($D278,Data!$CG:$CG,0)-1,MATCH($E278&amp;"/"&amp;O$1,Data!$1:$1,0)-1)))</f>
        <v/>
      </c>
      <c r="P278" s="256" t="str">
        <f ca="1">IF(ISERROR(OFFSET(Data!$A$1,MATCH($D278,Data!$CG:$CG,0)-1,MATCH($E278&amp;"/"&amp;P$1,Data!$1:$1,0)-1))=TRUE,"",IF(OFFSET(Data!$A$1,MATCH($D278,Data!$CG:$CG,0)-1,MATCH($E278&amp;"/"&amp;P$1,Data!$1:$1,0)-1)=0,"",OFFSET(Data!$A$1,MATCH($D278,Data!$CG:$CG,0)-1,MATCH($E278&amp;"/"&amp;P$1,Data!$1:$1,0)-1)))</f>
        <v/>
      </c>
      <c r="Q278" s="256" t="str">
        <f ca="1">IF(ISERROR(OFFSET(Data!$A$1,MATCH($D278,Data!$CG:$CG,0)-1,MATCH($E278&amp;"/"&amp;Q$1,Data!$1:$1,0)-1))=TRUE,"",IF(OFFSET(Data!$A$1,MATCH($D278,Data!$CG:$CG,0)-1,MATCH($E278&amp;"/"&amp;Q$1,Data!$1:$1,0)-1)=0,"",OFFSET(Data!$A$1,MATCH($D278,Data!$CG:$CG,0)-1,MATCH($E278&amp;"/"&amp;Q$1,Data!$1:$1,0)-1)))</f>
        <v/>
      </c>
      <c r="R278" s="256" t="str">
        <f ca="1">IF(ISERROR(OFFSET(Data!$A$1,MATCH($D278,Data!$CG:$CG,0)-1,MATCH($E278&amp;"/"&amp;R$1,Data!$1:$1,0)-1))=TRUE,"",IF(OFFSET(Data!$A$1,MATCH($D278,Data!$CG:$CG,0)-1,MATCH($E278&amp;"/"&amp;R$1,Data!$1:$1,0)-1)=0,"",OFFSET(Data!$A$1,MATCH($D278,Data!$CG:$CG,0)-1,MATCH($E278&amp;"/"&amp;R$1,Data!$1:$1,0)-1)))</f>
        <v/>
      </c>
      <c r="S278" s="256" t="str">
        <f ca="1">IF(ISERROR(OFFSET(Data!$A$1,MATCH($D278,Data!$CG:$CG,0)-1,MATCH($E278&amp;"/"&amp;S$1,Data!$1:$1,0)-1))=TRUE,"",IF(OFFSET(Data!$A$1,MATCH($D278,Data!$CG:$CG,0)-1,MATCH($E278&amp;"/"&amp;S$1,Data!$1:$1,0)-1)=0,"",OFFSET(Data!$A$1,MATCH($D278,Data!$CG:$CG,0)-1,MATCH($E278&amp;"/"&amp;S$1,Data!$1:$1,0)-1)))</f>
        <v/>
      </c>
      <c r="T278" s="256" t="str">
        <f ca="1">IF(ISERROR(OFFSET(Data!$A$1,MATCH($D278,Data!$CG:$CG,0)-1,MATCH($E278&amp;"/"&amp;T$1,Data!$1:$1,0)-1))=TRUE,"",IF(OFFSET(Data!$A$1,MATCH($D278,Data!$CG:$CG,0)-1,MATCH($E278&amp;"/"&amp;T$1,Data!$1:$1,0)-1)=0,"",OFFSET(Data!$A$1,MATCH($D278,Data!$CG:$CG,0)-1,MATCH($E278&amp;"/"&amp;T$1,Data!$1:$1,0)-1)))</f>
        <v/>
      </c>
      <c r="U278" s="256" t="str">
        <f ca="1">IF(ISERROR(OFFSET(Data!$A$1,MATCH($D278,Data!$CG:$CG,0)-1,MATCH($E278&amp;"/"&amp;U$1,Data!$1:$1,0)-1))=TRUE,"",IF(OFFSET(Data!$A$1,MATCH($D278,Data!$CG:$CG,0)-1,MATCH($E278&amp;"/"&amp;U$1,Data!$1:$1,0)-1)=0,"",OFFSET(Data!$A$1,MATCH($D278,Data!$CG:$CG,0)-1,MATCH($E278&amp;"/"&amp;U$1,Data!$1:$1,0)-1)))</f>
        <v/>
      </c>
      <c r="V278" s="256" t="str">
        <f ca="1">IF(ISERROR(OFFSET(Data!$A$1,MATCH($D278,Data!$CG:$CG,0)-1,MATCH($E278&amp;"/"&amp;V$1,Data!$1:$1,0)-1))=TRUE,"",IF(OFFSET(Data!$A$1,MATCH($D278,Data!$CG:$CG,0)-1,MATCH($E278&amp;"/"&amp;V$1,Data!$1:$1,0)-1)=0,"",OFFSET(Data!$A$1,MATCH($D278,Data!$CG:$CG,0)-1,MATCH($E278&amp;"/"&amp;V$1,Data!$1:$1,0)-1)))</f>
        <v/>
      </c>
      <c r="W278" s="257" t="str">
        <f ca="1">IF(ISERROR(OFFSET(Data!$A$1,MATCH($D278,Data!$CG:$CG,0)-1,MATCH($E278&amp;"/"&amp;W$1,Data!$1:$1,0)-1))=TRUE,"",IF(OFFSET(Data!$A$1,MATCH($D278,Data!$CG:$CG,0)-1,MATCH($E278&amp;"/"&amp;W$1,Data!$1:$1,0)-1)=0,"",OFFSET(Data!$A$1,MATCH($D278,Data!$CG:$CG,0)-1,MATCH($E278&amp;"/"&amp;W$1,Data!$1:$1,0)-1)))</f>
        <v/>
      </c>
      <c r="X278" s="256" t="str">
        <f ca="1">IF(ISERROR(OFFSET(Data!$A$1,MATCH($D278,Data!$CG:$CG,0)-1,MATCH($E278&amp;"/"&amp;X$1,Data!$1:$1,0)-1))=TRUE,"",IF(OFFSET(Data!$A$1,MATCH($D278,Data!$CG:$CG,0)-1,MATCH($E278&amp;"/"&amp;X$1,Data!$1:$1,0)-1)=0,"",OFFSET(Data!$A$1,MATCH($D278,Data!$CG:$CG,0)-1,MATCH($E278&amp;"/"&amp;X$1,Data!$1:$1,0)-1)))</f>
        <v/>
      </c>
      <c r="Y278" s="256" t="str">
        <f ca="1">IF(ISERROR(OFFSET(Data!$A$1,MATCH($D278,Data!$CG:$CG,0)-1,MATCH($E278&amp;"/"&amp;Y$1,Data!$1:$1,0)-1))=TRUE,"",IF(OFFSET(Data!$A$1,MATCH($D278,Data!$CG:$CG,0)-1,MATCH($E278&amp;"/"&amp;Y$1,Data!$1:$1,0)-1)=0,"",OFFSET(Data!$A$1,MATCH($D278,Data!$CG:$CG,0)-1,MATCH($E278&amp;"/"&amp;Y$1,Data!$1:$1,0)-1)))</f>
        <v/>
      </c>
      <c r="Z278" s="256" t="str">
        <f ca="1">IF(ISERROR(OFFSET(Data!$A$1,MATCH($D278,Data!$CG:$CG,0)-1,MATCH($E278&amp;"/"&amp;Z$1,Data!$1:$1,0)-1))=TRUE,"",IF(OFFSET(Data!$A$1,MATCH($D278,Data!$CG:$CG,0)-1,MATCH($E278&amp;"/"&amp;Z$1,Data!$1:$1,0)-1)=0,"",OFFSET(Data!$A$1,MATCH($D278,Data!$CG:$CG,0)-1,MATCH($E278&amp;"/"&amp;Z$1,Data!$1:$1,0)-1)))</f>
        <v/>
      </c>
      <c r="AA278" s="256" t="str">
        <f ca="1">IF(ISERROR(OFFSET(Data!$A$1,MATCH($D278,Data!$CG:$CG,0)-1,MATCH($E278&amp;"/"&amp;AA$1,Data!$1:$1,0)-1))=TRUE,"",IF(OFFSET(Data!$A$1,MATCH($D278,Data!$CG:$CG,0)-1,MATCH($E278&amp;"/"&amp;AA$1,Data!$1:$1,0)-1)=0,"",OFFSET(Data!$A$1,MATCH($D278,Data!$CG:$CG,0)-1,MATCH($E278&amp;"/"&amp;AA$1,Data!$1:$1,0)-1)))</f>
        <v/>
      </c>
      <c r="AB278" s="256" t="str">
        <f ca="1">IF(ISERROR(OFFSET(Data!$A$1,MATCH($D278,Data!$CG:$CG,0)-1,MATCH($E278&amp;"/"&amp;AB$1,Data!$1:$1,0)-1))=TRUE,"",IF(OFFSET(Data!$A$1,MATCH($D278,Data!$CG:$CG,0)-1,MATCH($E278&amp;"/"&amp;AB$1,Data!$1:$1,0)-1)=0,"",OFFSET(Data!$A$1,MATCH($D278,Data!$CG:$CG,0)-1,MATCH($E278&amp;"/"&amp;AB$1,Data!$1:$1,0)-1)))</f>
        <v/>
      </c>
      <c r="AC278" s="256" t="str">
        <f ca="1">IF(ISERROR(OFFSET(Data!$A$1,MATCH($D278,Data!$CG:$CG,0)-1,MATCH($E278&amp;"/"&amp;AC$1,Data!$1:$1,0)-1))=TRUE,"",IF(OFFSET(Data!$A$1,MATCH($D278,Data!$CG:$CG,0)-1,MATCH($E278&amp;"/"&amp;AC$1,Data!$1:$1,0)-1)=0,"",OFFSET(Data!$A$1,MATCH($D278,Data!$CG:$CG,0)-1,MATCH($E278&amp;"/"&amp;AC$1,Data!$1:$1,0)-1)))</f>
        <v/>
      </c>
      <c r="AD278" s="256" t="str">
        <f ca="1">IF(ISERROR(OFFSET(Data!$A$1,MATCH($D278,Data!$CG:$CG,0)-1,MATCH($E278&amp;"/"&amp;AD$1,Data!$1:$1,0)-1))=TRUE,"",IF(OFFSET(Data!$A$1,MATCH($D278,Data!$CG:$CG,0)-1,MATCH($E278&amp;"/"&amp;AD$1,Data!$1:$1,0)-1)=0,"",OFFSET(Data!$A$1,MATCH($D278,Data!$CG:$CG,0)-1,MATCH($E278&amp;"/"&amp;AD$1,Data!$1:$1,0)-1)))</f>
        <v/>
      </c>
      <c r="AE278" s="256" t="str">
        <f ca="1">IF(ISERROR(OFFSET(Data!$A$1,MATCH($D278,Data!$CG:$CG,0)-1,MATCH($E278&amp;"/"&amp;AE$1,Data!$1:$1,0)-1))=TRUE,"",IF(OFFSET(Data!$A$1,MATCH($D278,Data!$CG:$CG,0)-1,MATCH($E278&amp;"/"&amp;AE$1,Data!$1:$1,0)-1)=0,"",OFFSET(Data!$A$1,MATCH($D278,Data!$CG:$CG,0)-1,MATCH($E278&amp;"/"&amp;AE$1,Data!$1:$1,0)-1)))</f>
        <v/>
      </c>
      <c r="AF278" s="258" t="str">
        <f ca="1">IF(ISERROR(OFFSET(Data!$A$1,MATCH($D278,Data!$CG:$CG,0)-1,MATCH($E278&amp;"/"&amp;AF$1,Data!$1:$1,0)-1))=TRUE,"",IF(OFFSET(Data!$A$1,MATCH($D278,Data!$CG:$CG,0)-1,MATCH($E278&amp;"/"&amp;AF$1,Data!$1:$1,0)-1)=0,"",OFFSET(Data!$A$1,MATCH($D278,Data!$CG:$CG,0)-1,MATCH($E278&amp;"/"&amp;AF$1,Data!$1:$1,0)-1)))</f>
        <v/>
      </c>
      <c r="AG278" s="214">
        <f t="shared" ca="1" si="9"/>
        <v>0</v>
      </c>
      <c r="AH278" s="215">
        <f ca="1">SUM(AG274:AG278)</f>
        <v>0</v>
      </c>
    </row>
    <row r="279" spans="1:34" ht="15" hidden="1" customHeight="1" x14ac:dyDescent="0.25">
      <c r="A279" s="445">
        <v>55</v>
      </c>
      <c r="B279" s="448" t="e">
        <f>INDEX(Data!CI:CI,MATCH("W"&amp;A279,Data!A:A,0))</f>
        <v>#N/A</v>
      </c>
      <c r="C279" s="451" t="e">
        <f>INDEX(Data!CG:CG,MATCH("W"&amp;A279,Data!A:A,0))</f>
        <v>#N/A</v>
      </c>
      <c r="D279" s="26" t="e">
        <f>IF(C279&lt;&gt;"",C279,#REF!)</f>
        <v>#N/A</v>
      </c>
      <c r="E279" s="27" t="s">
        <v>21</v>
      </c>
      <c r="F279" s="271" t="str">
        <f ca="1">IF(ISERROR(OFFSET(Data!$A$1,MATCH($D279,Data!$CG:$CG,0)-1,MATCH($E279&amp;"/"&amp;F$1,Data!$1:$1,0)-1))=TRUE,"",IF(OFFSET(Data!$A$1,MATCH($D279,Data!$CG:$CG,0)-1,MATCH($E279&amp;"/"&amp;F$1,Data!$1:$1,0)-1)=0,"",OFFSET(Data!$A$1,MATCH($D279,Data!$CG:$CG,0)-1,MATCH($E279&amp;"/"&amp;F$1,Data!$1:$1,0)-1)))</f>
        <v/>
      </c>
      <c r="G279" s="250" t="str">
        <f ca="1">IF(ISERROR(OFFSET(Data!$A$1,MATCH($D279,Data!$CG:$CG,0)-1,MATCH($E279&amp;"/"&amp;G$1,Data!$1:$1,0)-1))=TRUE,"",IF(OFFSET(Data!$A$1,MATCH($D279,Data!$CG:$CG,0)-1,MATCH($E279&amp;"/"&amp;G$1,Data!$1:$1,0)-1)=0,"",OFFSET(Data!$A$1,MATCH($D279,Data!$CG:$CG,0)-1,MATCH($E279&amp;"/"&amp;G$1,Data!$1:$1,0)-1)))</f>
        <v/>
      </c>
      <c r="H279" s="250" t="str">
        <f ca="1">IF(ISERROR(OFFSET(Data!$A$1,MATCH($D279,Data!$CG:$CG,0)-1,MATCH($E279&amp;"/"&amp;H$1,Data!$1:$1,0)-1))=TRUE,"",IF(OFFSET(Data!$A$1,MATCH($D279,Data!$CG:$CG,0)-1,MATCH($E279&amp;"/"&amp;H$1,Data!$1:$1,0)-1)=0,"",OFFSET(Data!$A$1,MATCH($D279,Data!$CG:$CG,0)-1,MATCH($E279&amp;"/"&amp;H$1,Data!$1:$1,0)-1)))</f>
        <v/>
      </c>
      <c r="I279" s="250" t="str">
        <f ca="1">IF(ISERROR(OFFSET(Data!$A$1,MATCH($D279,Data!$CG:$CG,0)-1,MATCH($E279&amp;"/"&amp;I$1,Data!$1:$1,0)-1))=TRUE,"",IF(OFFSET(Data!$A$1,MATCH($D279,Data!$CG:$CG,0)-1,MATCH($E279&amp;"/"&amp;I$1,Data!$1:$1,0)-1)=0,"",OFFSET(Data!$A$1,MATCH($D279,Data!$CG:$CG,0)-1,MATCH($E279&amp;"/"&amp;I$1,Data!$1:$1,0)-1)))</f>
        <v/>
      </c>
      <c r="J279" s="250" t="str">
        <f ca="1">IF(ISERROR(OFFSET(Data!$A$1,MATCH($D279,Data!$CG:$CG,0)-1,MATCH($E279&amp;"/"&amp;J$1,Data!$1:$1,0)-1))=TRUE,"",IF(OFFSET(Data!$A$1,MATCH($D279,Data!$CG:$CG,0)-1,MATCH($E279&amp;"/"&amp;J$1,Data!$1:$1,0)-1)=0,"",OFFSET(Data!$A$1,MATCH($D279,Data!$CG:$CG,0)-1,MATCH($E279&amp;"/"&amp;J$1,Data!$1:$1,0)-1)))</f>
        <v/>
      </c>
      <c r="K279" s="250" t="str">
        <f ca="1">IF(ISERROR(OFFSET(Data!$A$1,MATCH($D279,Data!$CG:$CG,0)-1,MATCH($E279&amp;"/"&amp;K$1,Data!$1:$1,0)-1))=TRUE,"",IF(OFFSET(Data!$A$1,MATCH($D279,Data!$CG:$CG,0)-1,MATCH($E279&amp;"/"&amp;K$1,Data!$1:$1,0)-1)=0,"",OFFSET(Data!$A$1,MATCH($D279,Data!$CG:$CG,0)-1,MATCH($E279&amp;"/"&amp;K$1,Data!$1:$1,0)-1)))</f>
        <v/>
      </c>
      <c r="L279" s="250" t="str">
        <f ca="1">IF(ISERROR(OFFSET(Data!$A$1,MATCH($D279,Data!$CG:$CG,0)-1,MATCH($E279&amp;"/"&amp;L$1,Data!$1:$1,0)-1))=TRUE,"",IF(OFFSET(Data!$A$1,MATCH($D279,Data!$CG:$CG,0)-1,MATCH($E279&amp;"/"&amp;L$1,Data!$1:$1,0)-1)=0,"",OFFSET(Data!$A$1,MATCH($D279,Data!$CG:$CG,0)-1,MATCH($E279&amp;"/"&amp;L$1,Data!$1:$1,0)-1)))</f>
        <v/>
      </c>
      <c r="M279" s="250" t="str">
        <f ca="1">IF(ISERROR(OFFSET(Data!$A$1,MATCH($D279,Data!$CG:$CG,0)-1,MATCH($E279&amp;"/"&amp;M$1,Data!$1:$1,0)-1))=TRUE,"",IF(OFFSET(Data!$A$1,MATCH($D279,Data!$CG:$CG,0)-1,MATCH($E279&amp;"/"&amp;M$1,Data!$1:$1,0)-1)=0,"",OFFSET(Data!$A$1,MATCH($D279,Data!$CG:$CG,0)-1,MATCH($E279&amp;"/"&amp;M$1,Data!$1:$1,0)-1)))</f>
        <v/>
      </c>
      <c r="N279" s="250" t="str">
        <f ca="1">IF(ISERROR(OFFSET(Data!$A$1,MATCH($D279,Data!$CG:$CG,0)-1,MATCH($E279&amp;"/"&amp;N$1,Data!$1:$1,0)-1))=TRUE,"",IF(OFFSET(Data!$A$1,MATCH($D279,Data!$CG:$CG,0)-1,MATCH($E279&amp;"/"&amp;N$1,Data!$1:$1,0)-1)=0,"",OFFSET(Data!$A$1,MATCH($D279,Data!$CG:$CG,0)-1,MATCH($E279&amp;"/"&amp;N$1,Data!$1:$1,0)-1)))</f>
        <v/>
      </c>
      <c r="O279" s="250" t="str">
        <f ca="1">IF(ISERROR(OFFSET(Data!$A$1,MATCH($D279,Data!$CG:$CG,0)-1,MATCH($E279&amp;"/"&amp;O$1,Data!$1:$1,0)-1))=TRUE,"",IF(OFFSET(Data!$A$1,MATCH($D279,Data!$CG:$CG,0)-1,MATCH($E279&amp;"/"&amp;O$1,Data!$1:$1,0)-1)=0,"",OFFSET(Data!$A$1,MATCH($D279,Data!$CG:$CG,0)-1,MATCH($E279&amp;"/"&amp;O$1,Data!$1:$1,0)-1)))</f>
        <v/>
      </c>
      <c r="P279" s="250" t="str">
        <f ca="1">IF(ISERROR(OFFSET(Data!$A$1,MATCH($D279,Data!$CG:$CG,0)-1,MATCH($E279&amp;"/"&amp;P$1,Data!$1:$1,0)-1))=TRUE,"",IF(OFFSET(Data!$A$1,MATCH($D279,Data!$CG:$CG,0)-1,MATCH($E279&amp;"/"&amp;P$1,Data!$1:$1,0)-1)=0,"",OFFSET(Data!$A$1,MATCH($D279,Data!$CG:$CG,0)-1,MATCH($E279&amp;"/"&amp;P$1,Data!$1:$1,0)-1)))</f>
        <v/>
      </c>
      <c r="Q279" s="250" t="str">
        <f ca="1">IF(ISERROR(OFFSET(Data!$A$1,MATCH($D279,Data!$CG:$CG,0)-1,MATCH($E279&amp;"/"&amp;Q$1,Data!$1:$1,0)-1))=TRUE,"",IF(OFFSET(Data!$A$1,MATCH($D279,Data!$CG:$CG,0)-1,MATCH($E279&amp;"/"&amp;Q$1,Data!$1:$1,0)-1)=0,"",OFFSET(Data!$A$1,MATCH($D279,Data!$CG:$CG,0)-1,MATCH($E279&amp;"/"&amp;Q$1,Data!$1:$1,0)-1)))</f>
        <v/>
      </c>
      <c r="R279" s="250" t="str">
        <f ca="1">IF(ISERROR(OFFSET(Data!$A$1,MATCH($D279,Data!$CG:$CG,0)-1,MATCH($E279&amp;"/"&amp;R$1,Data!$1:$1,0)-1))=TRUE,"",IF(OFFSET(Data!$A$1,MATCH($D279,Data!$CG:$CG,0)-1,MATCH($E279&amp;"/"&amp;R$1,Data!$1:$1,0)-1)=0,"",OFFSET(Data!$A$1,MATCH($D279,Data!$CG:$CG,0)-1,MATCH($E279&amp;"/"&amp;R$1,Data!$1:$1,0)-1)))</f>
        <v/>
      </c>
      <c r="S279" s="250" t="str">
        <f ca="1">IF(ISERROR(OFFSET(Data!$A$1,MATCH($D279,Data!$CG:$CG,0)-1,MATCH($E279&amp;"/"&amp;S$1,Data!$1:$1,0)-1))=TRUE,"",IF(OFFSET(Data!$A$1,MATCH($D279,Data!$CG:$CG,0)-1,MATCH($E279&amp;"/"&amp;S$1,Data!$1:$1,0)-1)=0,"",OFFSET(Data!$A$1,MATCH($D279,Data!$CG:$CG,0)-1,MATCH($E279&amp;"/"&amp;S$1,Data!$1:$1,0)-1)))</f>
        <v/>
      </c>
      <c r="T279" s="250" t="str">
        <f ca="1">IF(ISERROR(OFFSET(Data!$A$1,MATCH($D279,Data!$CG:$CG,0)-1,MATCH($E279&amp;"/"&amp;T$1,Data!$1:$1,0)-1))=TRUE,"",IF(OFFSET(Data!$A$1,MATCH($D279,Data!$CG:$CG,0)-1,MATCH($E279&amp;"/"&amp;T$1,Data!$1:$1,0)-1)=0,"",OFFSET(Data!$A$1,MATCH($D279,Data!$CG:$CG,0)-1,MATCH($E279&amp;"/"&amp;T$1,Data!$1:$1,0)-1)))</f>
        <v/>
      </c>
      <c r="U279" s="250" t="str">
        <f ca="1">IF(ISERROR(OFFSET(Data!$A$1,MATCH($D279,Data!$CG:$CG,0)-1,MATCH($E279&amp;"/"&amp;U$1,Data!$1:$1,0)-1))=TRUE,"",IF(OFFSET(Data!$A$1,MATCH($D279,Data!$CG:$CG,0)-1,MATCH($E279&amp;"/"&amp;U$1,Data!$1:$1,0)-1)=0,"",OFFSET(Data!$A$1,MATCH($D279,Data!$CG:$CG,0)-1,MATCH($E279&amp;"/"&amp;U$1,Data!$1:$1,0)-1)))</f>
        <v/>
      </c>
      <c r="V279" s="250" t="str">
        <f ca="1">IF(ISERROR(OFFSET(Data!$A$1,MATCH($D279,Data!$CG:$CG,0)-1,MATCH($E279&amp;"/"&amp;V$1,Data!$1:$1,0)-1))=TRUE,"",IF(OFFSET(Data!$A$1,MATCH($D279,Data!$CG:$CG,0)-1,MATCH($E279&amp;"/"&amp;V$1,Data!$1:$1,0)-1)=0,"",OFFSET(Data!$A$1,MATCH($D279,Data!$CG:$CG,0)-1,MATCH($E279&amp;"/"&amp;V$1,Data!$1:$1,0)-1)))</f>
        <v/>
      </c>
      <c r="W279" s="272" t="str">
        <f ca="1">IF(ISERROR(OFFSET(Data!$A$1,MATCH($D279,Data!$CG:$CG,0)-1,MATCH($E279&amp;"/"&amp;W$1,Data!$1:$1,0)-1))=TRUE,"",IF(OFFSET(Data!$A$1,MATCH($D279,Data!$CG:$CG,0)-1,MATCH($E279&amp;"/"&amp;W$1,Data!$1:$1,0)-1)=0,"",OFFSET(Data!$A$1,MATCH($D279,Data!$CG:$CG,0)-1,MATCH($E279&amp;"/"&amp;W$1,Data!$1:$1,0)-1)))</f>
        <v/>
      </c>
      <c r="X279" s="250" t="str">
        <f ca="1">IF(ISERROR(OFFSET(Data!$A$1,MATCH($D279,Data!$CG:$CG,0)-1,MATCH($E279&amp;"/"&amp;X$1,Data!$1:$1,0)-1))=TRUE,"",IF(OFFSET(Data!$A$1,MATCH($D279,Data!$CG:$CG,0)-1,MATCH($E279&amp;"/"&amp;X$1,Data!$1:$1,0)-1)=0,"",OFFSET(Data!$A$1,MATCH($D279,Data!$CG:$CG,0)-1,MATCH($E279&amp;"/"&amp;X$1,Data!$1:$1,0)-1)))</f>
        <v/>
      </c>
      <c r="Y279" s="250" t="str">
        <f ca="1">IF(ISERROR(OFFSET(Data!$A$1,MATCH($D279,Data!$CG:$CG,0)-1,MATCH($E279&amp;"/"&amp;Y$1,Data!$1:$1,0)-1))=TRUE,"",IF(OFFSET(Data!$A$1,MATCH($D279,Data!$CG:$CG,0)-1,MATCH($E279&amp;"/"&amp;Y$1,Data!$1:$1,0)-1)=0,"",OFFSET(Data!$A$1,MATCH($D279,Data!$CG:$CG,0)-1,MATCH($E279&amp;"/"&amp;Y$1,Data!$1:$1,0)-1)))</f>
        <v/>
      </c>
      <c r="Z279" s="250" t="str">
        <f ca="1">IF(ISERROR(OFFSET(Data!$A$1,MATCH($D279,Data!$CG:$CG,0)-1,MATCH($E279&amp;"/"&amp;Z$1,Data!$1:$1,0)-1))=TRUE,"",IF(OFFSET(Data!$A$1,MATCH($D279,Data!$CG:$CG,0)-1,MATCH($E279&amp;"/"&amp;Z$1,Data!$1:$1,0)-1)=0,"",OFFSET(Data!$A$1,MATCH($D279,Data!$CG:$CG,0)-1,MATCH($E279&amp;"/"&amp;Z$1,Data!$1:$1,0)-1)))</f>
        <v/>
      </c>
      <c r="AA279" s="250" t="str">
        <f ca="1">IF(ISERROR(OFFSET(Data!$A$1,MATCH($D279,Data!$CG:$CG,0)-1,MATCH($E279&amp;"/"&amp;AA$1,Data!$1:$1,0)-1))=TRUE,"",IF(OFFSET(Data!$A$1,MATCH($D279,Data!$CG:$CG,0)-1,MATCH($E279&amp;"/"&amp;AA$1,Data!$1:$1,0)-1)=0,"",OFFSET(Data!$A$1,MATCH($D279,Data!$CG:$CG,0)-1,MATCH($E279&amp;"/"&amp;AA$1,Data!$1:$1,0)-1)))</f>
        <v/>
      </c>
      <c r="AB279" s="250" t="str">
        <f ca="1">IF(ISERROR(OFFSET(Data!$A$1,MATCH($D279,Data!$CG:$CG,0)-1,MATCH($E279&amp;"/"&amp;AB$1,Data!$1:$1,0)-1))=TRUE,"",IF(OFFSET(Data!$A$1,MATCH($D279,Data!$CG:$CG,0)-1,MATCH($E279&amp;"/"&amp;AB$1,Data!$1:$1,0)-1)=0,"",OFFSET(Data!$A$1,MATCH($D279,Data!$CG:$CG,0)-1,MATCH($E279&amp;"/"&amp;AB$1,Data!$1:$1,0)-1)))</f>
        <v/>
      </c>
      <c r="AC279" s="250" t="str">
        <f ca="1">IF(ISERROR(OFFSET(Data!$A$1,MATCH($D279,Data!$CG:$CG,0)-1,MATCH($E279&amp;"/"&amp;AC$1,Data!$1:$1,0)-1))=TRUE,"",IF(OFFSET(Data!$A$1,MATCH($D279,Data!$CG:$CG,0)-1,MATCH($E279&amp;"/"&amp;AC$1,Data!$1:$1,0)-1)=0,"",OFFSET(Data!$A$1,MATCH($D279,Data!$CG:$CG,0)-1,MATCH($E279&amp;"/"&amp;AC$1,Data!$1:$1,0)-1)))</f>
        <v/>
      </c>
      <c r="AD279" s="250" t="str">
        <f ca="1">IF(ISERROR(OFFSET(Data!$A$1,MATCH($D279,Data!$CG:$CG,0)-1,MATCH($E279&amp;"/"&amp;AD$1,Data!$1:$1,0)-1))=TRUE,"",IF(OFFSET(Data!$A$1,MATCH($D279,Data!$CG:$CG,0)-1,MATCH($E279&amp;"/"&amp;AD$1,Data!$1:$1,0)-1)=0,"",OFFSET(Data!$A$1,MATCH($D279,Data!$CG:$CG,0)-1,MATCH($E279&amp;"/"&amp;AD$1,Data!$1:$1,0)-1)))</f>
        <v/>
      </c>
      <c r="AE279" s="250" t="str">
        <f ca="1">IF(ISERROR(OFFSET(Data!$A$1,MATCH($D279,Data!$CG:$CG,0)-1,MATCH($E279&amp;"/"&amp;AE$1,Data!$1:$1,0)-1))=TRUE,"",IF(OFFSET(Data!$A$1,MATCH($D279,Data!$CG:$CG,0)-1,MATCH($E279&amp;"/"&amp;AE$1,Data!$1:$1,0)-1)=0,"",OFFSET(Data!$A$1,MATCH($D279,Data!$CG:$CG,0)-1,MATCH($E279&amp;"/"&amp;AE$1,Data!$1:$1,0)-1)))</f>
        <v/>
      </c>
      <c r="AF279" s="251" t="str">
        <f ca="1">IF(ISERROR(OFFSET(Data!$A$1,MATCH($D279,Data!$CG:$CG,0)-1,MATCH($E279&amp;"/"&amp;AF$1,Data!$1:$1,0)-1))=TRUE,"",IF(OFFSET(Data!$A$1,MATCH($D279,Data!$CG:$CG,0)-1,MATCH($E279&amp;"/"&amp;AF$1,Data!$1:$1,0)-1)=0,"",OFFSET(Data!$A$1,MATCH($D279,Data!$CG:$CG,0)-1,MATCH($E279&amp;"/"&amp;AF$1,Data!$1:$1,0)-1)))</f>
        <v/>
      </c>
      <c r="AG279" s="210">
        <f t="shared" ca="1" si="9"/>
        <v>0</v>
      </c>
      <c r="AH279" s="211">
        <f ca="1">AG279</f>
        <v>0</v>
      </c>
    </row>
    <row r="280" spans="1:34" ht="15" hidden="1" customHeight="1" thickBot="1" x14ac:dyDescent="0.3">
      <c r="A280" s="446"/>
      <c r="B280" s="449"/>
      <c r="C280" s="452"/>
      <c r="D280" s="28" t="e">
        <f>IF(C280&lt;&gt;"",C280,D279)</f>
        <v>#N/A</v>
      </c>
      <c r="E280" s="29" t="s">
        <v>22</v>
      </c>
      <c r="F280" s="254" t="str">
        <f ca="1">IF(ISERROR(OFFSET(Data!$A$1,MATCH($D280,Data!$CG:$CG,0)-1,MATCH($E280&amp;"/"&amp;F$1,Data!$1:$1,0)-1))=TRUE,"",IF(OFFSET(Data!$A$1,MATCH($D280,Data!$CG:$CG,0)-1,MATCH($E280&amp;"/"&amp;F$1,Data!$1:$1,0)-1)=0,"",OFFSET(Data!$A$1,MATCH($D280,Data!$CG:$CG,0)-1,MATCH($E280&amp;"/"&amp;F$1,Data!$1:$1,0)-1)))</f>
        <v/>
      </c>
      <c r="G280" s="252" t="str">
        <f ca="1">IF(ISERROR(OFFSET(Data!$A$1,MATCH($D280,Data!$CG:$CG,0)-1,MATCH($E280&amp;"/"&amp;G$1,Data!$1:$1,0)-1))=TRUE,"",IF(OFFSET(Data!$A$1,MATCH($D280,Data!$CG:$CG,0)-1,MATCH($E280&amp;"/"&amp;G$1,Data!$1:$1,0)-1)=0,"",OFFSET(Data!$A$1,MATCH($D280,Data!$CG:$CG,0)-1,MATCH($E280&amp;"/"&amp;G$1,Data!$1:$1,0)-1)))</f>
        <v/>
      </c>
      <c r="H280" s="252" t="str">
        <f ca="1">IF(ISERROR(OFFSET(Data!$A$1,MATCH($D280,Data!$CG:$CG,0)-1,MATCH($E280&amp;"/"&amp;H$1,Data!$1:$1,0)-1))=TRUE,"",IF(OFFSET(Data!$A$1,MATCH($D280,Data!$CG:$CG,0)-1,MATCH($E280&amp;"/"&amp;H$1,Data!$1:$1,0)-1)=0,"",OFFSET(Data!$A$1,MATCH($D280,Data!$CG:$CG,0)-1,MATCH($E280&amp;"/"&amp;H$1,Data!$1:$1,0)-1)))</f>
        <v/>
      </c>
      <c r="I280" s="252" t="str">
        <f ca="1">IF(ISERROR(OFFSET(Data!$A$1,MATCH($D280,Data!$CG:$CG,0)-1,MATCH($E280&amp;"/"&amp;I$1,Data!$1:$1,0)-1))=TRUE,"",IF(OFFSET(Data!$A$1,MATCH($D280,Data!$CG:$CG,0)-1,MATCH($E280&amp;"/"&amp;I$1,Data!$1:$1,0)-1)=0,"",OFFSET(Data!$A$1,MATCH($D280,Data!$CG:$CG,0)-1,MATCH($E280&amp;"/"&amp;I$1,Data!$1:$1,0)-1)))</f>
        <v/>
      </c>
      <c r="J280" s="252" t="str">
        <f ca="1">IF(ISERROR(OFFSET(Data!$A$1,MATCH($D280,Data!$CG:$CG,0)-1,MATCH($E280&amp;"/"&amp;J$1,Data!$1:$1,0)-1))=TRUE,"",IF(OFFSET(Data!$A$1,MATCH($D280,Data!$CG:$CG,0)-1,MATCH($E280&amp;"/"&amp;J$1,Data!$1:$1,0)-1)=0,"",OFFSET(Data!$A$1,MATCH($D280,Data!$CG:$CG,0)-1,MATCH($E280&amp;"/"&amp;J$1,Data!$1:$1,0)-1)))</f>
        <v/>
      </c>
      <c r="K280" s="252" t="str">
        <f ca="1">IF(ISERROR(OFFSET(Data!$A$1,MATCH($D280,Data!$CG:$CG,0)-1,MATCH($E280&amp;"/"&amp;K$1,Data!$1:$1,0)-1))=TRUE,"",IF(OFFSET(Data!$A$1,MATCH($D280,Data!$CG:$CG,0)-1,MATCH($E280&amp;"/"&amp;K$1,Data!$1:$1,0)-1)=0,"",OFFSET(Data!$A$1,MATCH($D280,Data!$CG:$CG,0)-1,MATCH($E280&amp;"/"&amp;K$1,Data!$1:$1,0)-1)))</f>
        <v/>
      </c>
      <c r="L280" s="252" t="str">
        <f ca="1">IF(ISERROR(OFFSET(Data!$A$1,MATCH($D280,Data!$CG:$CG,0)-1,MATCH($E280&amp;"/"&amp;L$1,Data!$1:$1,0)-1))=TRUE,"",IF(OFFSET(Data!$A$1,MATCH($D280,Data!$CG:$CG,0)-1,MATCH($E280&amp;"/"&amp;L$1,Data!$1:$1,0)-1)=0,"",OFFSET(Data!$A$1,MATCH($D280,Data!$CG:$CG,0)-1,MATCH($E280&amp;"/"&amp;L$1,Data!$1:$1,0)-1)))</f>
        <v/>
      </c>
      <c r="M280" s="252" t="str">
        <f ca="1">IF(ISERROR(OFFSET(Data!$A$1,MATCH($D280,Data!$CG:$CG,0)-1,MATCH($E280&amp;"/"&amp;M$1,Data!$1:$1,0)-1))=TRUE,"",IF(OFFSET(Data!$A$1,MATCH($D280,Data!$CG:$CG,0)-1,MATCH($E280&amp;"/"&amp;M$1,Data!$1:$1,0)-1)=0,"",OFFSET(Data!$A$1,MATCH($D280,Data!$CG:$CG,0)-1,MATCH($E280&amp;"/"&amp;M$1,Data!$1:$1,0)-1)))</f>
        <v/>
      </c>
      <c r="N280" s="252" t="str">
        <f ca="1">IF(ISERROR(OFFSET(Data!$A$1,MATCH($D280,Data!$CG:$CG,0)-1,MATCH($E280&amp;"/"&amp;N$1,Data!$1:$1,0)-1))=TRUE,"",IF(OFFSET(Data!$A$1,MATCH($D280,Data!$CG:$CG,0)-1,MATCH($E280&amp;"/"&amp;N$1,Data!$1:$1,0)-1)=0,"",OFFSET(Data!$A$1,MATCH($D280,Data!$CG:$CG,0)-1,MATCH($E280&amp;"/"&amp;N$1,Data!$1:$1,0)-1)))</f>
        <v/>
      </c>
      <c r="O280" s="252" t="str">
        <f ca="1">IF(ISERROR(OFFSET(Data!$A$1,MATCH($D280,Data!$CG:$CG,0)-1,MATCH($E280&amp;"/"&amp;O$1,Data!$1:$1,0)-1))=TRUE,"",IF(OFFSET(Data!$A$1,MATCH($D280,Data!$CG:$CG,0)-1,MATCH($E280&amp;"/"&amp;O$1,Data!$1:$1,0)-1)=0,"",OFFSET(Data!$A$1,MATCH($D280,Data!$CG:$CG,0)-1,MATCH($E280&amp;"/"&amp;O$1,Data!$1:$1,0)-1)))</f>
        <v/>
      </c>
      <c r="P280" s="252" t="str">
        <f ca="1">IF(ISERROR(OFFSET(Data!$A$1,MATCH($D280,Data!$CG:$CG,0)-1,MATCH($E280&amp;"/"&amp;P$1,Data!$1:$1,0)-1))=TRUE,"",IF(OFFSET(Data!$A$1,MATCH($D280,Data!$CG:$CG,0)-1,MATCH($E280&amp;"/"&amp;P$1,Data!$1:$1,0)-1)=0,"",OFFSET(Data!$A$1,MATCH($D280,Data!$CG:$CG,0)-1,MATCH($E280&amp;"/"&amp;P$1,Data!$1:$1,0)-1)))</f>
        <v/>
      </c>
      <c r="Q280" s="252" t="str">
        <f ca="1">IF(ISERROR(OFFSET(Data!$A$1,MATCH($D280,Data!$CG:$CG,0)-1,MATCH($E280&amp;"/"&amp;Q$1,Data!$1:$1,0)-1))=TRUE,"",IF(OFFSET(Data!$A$1,MATCH($D280,Data!$CG:$CG,0)-1,MATCH($E280&amp;"/"&amp;Q$1,Data!$1:$1,0)-1)=0,"",OFFSET(Data!$A$1,MATCH($D280,Data!$CG:$CG,0)-1,MATCH($E280&amp;"/"&amp;Q$1,Data!$1:$1,0)-1)))</f>
        <v/>
      </c>
      <c r="R280" s="252" t="str">
        <f ca="1">IF(ISERROR(OFFSET(Data!$A$1,MATCH($D280,Data!$CG:$CG,0)-1,MATCH($E280&amp;"/"&amp;R$1,Data!$1:$1,0)-1))=TRUE,"",IF(OFFSET(Data!$A$1,MATCH($D280,Data!$CG:$CG,0)-1,MATCH($E280&amp;"/"&amp;R$1,Data!$1:$1,0)-1)=0,"",OFFSET(Data!$A$1,MATCH($D280,Data!$CG:$CG,0)-1,MATCH($E280&amp;"/"&amp;R$1,Data!$1:$1,0)-1)))</f>
        <v/>
      </c>
      <c r="S280" s="252" t="str">
        <f ca="1">IF(ISERROR(OFFSET(Data!$A$1,MATCH($D280,Data!$CG:$CG,0)-1,MATCH($E280&amp;"/"&amp;S$1,Data!$1:$1,0)-1))=TRUE,"",IF(OFFSET(Data!$A$1,MATCH($D280,Data!$CG:$CG,0)-1,MATCH($E280&amp;"/"&amp;S$1,Data!$1:$1,0)-1)=0,"",OFFSET(Data!$A$1,MATCH($D280,Data!$CG:$CG,0)-1,MATCH($E280&amp;"/"&amp;S$1,Data!$1:$1,0)-1)))</f>
        <v/>
      </c>
      <c r="T280" s="252" t="str">
        <f ca="1">IF(ISERROR(OFFSET(Data!$A$1,MATCH($D280,Data!$CG:$CG,0)-1,MATCH($E280&amp;"/"&amp;T$1,Data!$1:$1,0)-1))=TRUE,"",IF(OFFSET(Data!$A$1,MATCH($D280,Data!$CG:$CG,0)-1,MATCH($E280&amp;"/"&amp;T$1,Data!$1:$1,0)-1)=0,"",OFFSET(Data!$A$1,MATCH($D280,Data!$CG:$CG,0)-1,MATCH($E280&amp;"/"&amp;T$1,Data!$1:$1,0)-1)))</f>
        <v/>
      </c>
      <c r="U280" s="252" t="str">
        <f ca="1">IF(ISERROR(OFFSET(Data!$A$1,MATCH($D280,Data!$CG:$CG,0)-1,MATCH($E280&amp;"/"&amp;U$1,Data!$1:$1,0)-1))=TRUE,"",IF(OFFSET(Data!$A$1,MATCH($D280,Data!$CG:$CG,0)-1,MATCH($E280&amp;"/"&amp;U$1,Data!$1:$1,0)-1)=0,"",OFFSET(Data!$A$1,MATCH($D280,Data!$CG:$CG,0)-1,MATCH($E280&amp;"/"&amp;U$1,Data!$1:$1,0)-1)))</f>
        <v/>
      </c>
      <c r="V280" s="252" t="str">
        <f ca="1">IF(ISERROR(OFFSET(Data!$A$1,MATCH($D280,Data!$CG:$CG,0)-1,MATCH($E280&amp;"/"&amp;V$1,Data!$1:$1,0)-1))=TRUE,"",IF(OFFSET(Data!$A$1,MATCH($D280,Data!$CG:$CG,0)-1,MATCH($E280&amp;"/"&amp;V$1,Data!$1:$1,0)-1)=0,"",OFFSET(Data!$A$1,MATCH($D280,Data!$CG:$CG,0)-1,MATCH($E280&amp;"/"&amp;V$1,Data!$1:$1,0)-1)))</f>
        <v/>
      </c>
      <c r="W280" s="269" t="str">
        <f ca="1">IF(ISERROR(OFFSET(Data!$A$1,MATCH($D280,Data!$CG:$CG,0)-1,MATCH($E280&amp;"/"&amp;W$1,Data!$1:$1,0)-1))=TRUE,"",IF(OFFSET(Data!$A$1,MATCH($D280,Data!$CG:$CG,0)-1,MATCH($E280&amp;"/"&amp;W$1,Data!$1:$1,0)-1)=0,"",OFFSET(Data!$A$1,MATCH($D280,Data!$CG:$CG,0)-1,MATCH($E280&amp;"/"&amp;W$1,Data!$1:$1,0)-1)))</f>
        <v/>
      </c>
      <c r="X280" s="252" t="str">
        <f ca="1">IF(ISERROR(OFFSET(Data!$A$1,MATCH($D280,Data!$CG:$CG,0)-1,MATCH($E280&amp;"/"&amp;X$1,Data!$1:$1,0)-1))=TRUE,"",IF(OFFSET(Data!$A$1,MATCH($D280,Data!$CG:$CG,0)-1,MATCH($E280&amp;"/"&amp;X$1,Data!$1:$1,0)-1)=0,"",OFFSET(Data!$A$1,MATCH($D280,Data!$CG:$CG,0)-1,MATCH($E280&amp;"/"&amp;X$1,Data!$1:$1,0)-1)))</f>
        <v/>
      </c>
      <c r="Y280" s="252" t="str">
        <f ca="1">IF(ISERROR(OFFSET(Data!$A$1,MATCH($D280,Data!$CG:$CG,0)-1,MATCH($E280&amp;"/"&amp;Y$1,Data!$1:$1,0)-1))=TRUE,"",IF(OFFSET(Data!$A$1,MATCH($D280,Data!$CG:$CG,0)-1,MATCH($E280&amp;"/"&amp;Y$1,Data!$1:$1,0)-1)=0,"",OFFSET(Data!$A$1,MATCH($D280,Data!$CG:$CG,0)-1,MATCH($E280&amp;"/"&amp;Y$1,Data!$1:$1,0)-1)))</f>
        <v/>
      </c>
      <c r="Z280" s="252" t="str">
        <f ca="1">IF(ISERROR(OFFSET(Data!$A$1,MATCH($D280,Data!$CG:$CG,0)-1,MATCH($E280&amp;"/"&amp;Z$1,Data!$1:$1,0)-1))=TRUE,"",IF(OFFSET(Data!$A$1,MATCH($D280,Data!$CG:$CG,0)-1,MATCH($E280&amp;"/"&amp;Z$1,Data!$1:$1,0)-1)=0,"",OFFSET(Data!$A$1,MATCH($D280,Data!$CG:$CG,0)-1,MATCH($E280&amp;"/"&amp;Z$1,Data!$1:$1,0)-1)))</f>
        <v/>
      </c>
      <c r="AA280" s="252" t="str">
        <f ca="1">IF(ISERROR(OFFSET(Data!$A$1,MATCH($D280,Data!$CG:$CG,0)-1,MATCH($E280&amp;"/"&amp;AA$1,Data!$1:$1,0)-1))=TRUE,"",IF(OFFSET(Data!$A$1,MATCH($D280,Data!$CG:$CG,0)-1,MATCH($E280&amp;"/"&amp;AA$1,Data!$1:$1,0)-1)=0,"",OFFSET(Data!$A$1,MATCH($D280,Data!$CG:$CG,0)-1,MATCH($E280&amp;"/"&amp;AA$1,Data!$1:$1,0)-1)))</f>
        <v/>
      </c>
      <c r="AB280" s="252" t="str">
        <f ca="1">IF(ISERROR(OFFSET(Data!$A$1,MATCH($D280,Data!$CG:$CG,0)-1,MATCH($E280&amp;"/"&amp;AB$1,Data!$1:$1,0)-1))=TRUE,"",IF(OFFSET(Data!$A$1,MATCH($D280,Data!$CG:$CG,0)-1,MATCH($E280&amp;"/"&amp;AB$1,Data!$1:$1,0)-1)=0,"",OFFSET(Data!$A$1,MATCH($D280,Data!$CG:$CG,0)-1,MATCH($E280&amp;"/"&amp;AB$1,Data!$1:$1,0)-1)))</f>
        <v/>
      </c>
      <c r="AC280" s="252" t="str">
        <f ca="1">IF(ISERROR(OFFSET(Data!$A$1,MATCH($D280,Data!$CG:$CG,0)-1,MATCH($E280&amp;"/"&amp;AC$1,Data!$1:$1,0)-1))=TRUE,"",IF(OFFSET(Data!$A$1,MATCH($D280,Data!$CG:$CG,0)-1,MATCH($E280&amp;"/"&amp;AC$1,Data!$1:$1,0)-1)=0,"",OFFSET(Data!$A$1,MATCH($D280,Data!$CG:$CG,0)-1,MATCH($E280&amp;"/"&amp;AC$1,Data!$1:$1,0)-1)))</f>
        <v/>
      </c>
      <c r="AD280" s="252" t="str">
        <f ca="1">IF(ISERROR(OFFSET(Data!$A$1,MATCH($D280,Data!$CG:$CG,0)-1,MATCH($E280&amp;"/"&amp;AD$1,Data!$1:$1,0)-1))=TRUE,"",IF(OFFSET(Data!$A$1,MATCH($D280,Data!$CG:$CG,0)-1,MATCH($E280&amp;"/"&amp;AD$1,Data!$1:$1,0)-1)=0,"",OFFSET(Data!$A$1,MATCH($D280,Data!$CG:$CG,0)-1,MATCH($E280&amp;"/"&amp;AD$1,Data!$1:$1,0)-1)))</f>
        <v/>
      </c>
      <c r="AE280" s="252" t="str">
        <f ca="1">IF(ISERROR(OFFSET(Data!$A$1,MATCH($D280,Data!$CG:$CG,0)-1,MATCH($E280&amp;"/"&amp;AE$1,Data!$1:$1,0)-1))=TRUE,"",IF(OFFSET(Data!$A$1,MATCH($D280,Data!$CG:$CG,0)-1,MATCH($E280&amp;"/"&amp;AE$1,Data!$1:$1,0)-1)=0,"",OFFSET(Data!$A$1,MATCH($D280,Data!$CG:$CG,0)-1,MATCH($E280&amp;"/"&amp;AE$1,Data!$1:$1,0)-1)))</f>
        <v/>
      </c>
      <c r="AF280" s="253" t="str">
        <f ca="1">IF(ISERROR(OFFSET(Data!$A$1,MATCH($D280,Data!$CG:$CG,0)-1,MATCH($E280&amp;"/"&amp;AF$1,Data!$1:$1,0)-1))=TRUE,"",IF(OFFSET(Data!$A$1,MATCH($D280,Data!$CG:$CG,0)-1,MATCH($E280&amp;"/"&amp;AF$1,Data!$1:$1,0)-1)=0,"",OFFSET(Data!$A$1,MATCH($D280,Data!$CG:$CG,0)-1,MATCH($E280&amp;"/"&amp;AF$1,Data!$1:$1,0)-1)))</f>
        <v/>
      </c>
      <c r="AG280" s="212">
        <f t="shared" ca="1" si="9"/>
        <v>0</v>
      </c>
      <c r="AH280" s="213">
        <f ca="1">SUM(AG279:AG280)</f>
        <v>0</v>
      </c>
    </row>
    <row r="281" spans="1:34" ht="15" hidden="1" customHeight="1" x14ac:dyDescent="0.25">
      <c r="A281" s="446"/>
      <c r="B281" s="449"/>
      <c r="C281" s="452"/>
      <c r="D281" s="28" t="e">
        <f>IF(C281&lt;&gt;"",C281,D280)</f>
        <v>#N/A</v>
      </c>
      <c r="E281" s="29" t="s">
        <v>23</v>
      </c>
      <c r="F281" s="254" t="str">
        <f ca="1">IF(ISERROR(OFFSET(Data!$A$1,MATCH($D281,Data!$CG:$CG,0)-1,MATCH($E281&amp;"/"&amp;F$1,Data!$1:$1,0)-1))=TRUE,"",IF(OFFSET(Data!$A$1,MATCH($D281,Data!$CG:$CG,0)-1,MATCH($E281&amp;"/"&amp;F$1,Data!$1:$1,0)-1)=0,"",OFFSET(Data!$A$1,MATCH($D281,Data!$CG:$CG,0)-1,MATCH($E281&amp;"/"&amp;F$1,Data!$1:$1,0)-1)))</f>
        <v/>
      </c>
      <c r="G281" s="252" t="str">
        <f ca="1">IF(ISERROR(OFFSET(Data!$A$1,MATCH($D281,Data!$CG:$CG,0)-1,MATCH($E281&amp;"/"&amp;G$1,Data!$1:$1,0)-1))=TRUE,"",IF(OFFSET(Data!$A$1,MATCH($D281,Data!$CG:$CG,0)-1,MATCH($E281&amp;"/"&amp;G$1,Data!$1:$1,0)-1)=0,"",OFFSET(Data!$A$1,MATCH($D281,Data!$CG:$CG,0)-1,MATCH($E281&amp;"/"&amp;G$1,Data!$1:$1,0)-1)))</f>
        <v/>
      </c>
      <c r="H281" s="252" t="str">
        <f ca="1">IF(ISERROR(OFFSET(Data!$A$1,MATCH($D281,Data!$CG:$CG,0)-1,MATCH($E281&amp;"/"&amp;H$1,Data!$1:$1,0)-1))=TRUE,"",IF(OFFSET(Data!$A$1,MATCH($D281,Data!$CG:$CG,0)-1,MATCH($E281&amp;"/"&amp;H$1,Data!$1:$1,0)-1)=0,"",OFFSET(Data!$A$1,MATCH($D281,Data!$CG:$CG,0)-1,MATCH($E281&amp;"/"&amp;H$1,Data!$1:$1,0)-1)))</f>
        <v/>
      </c>
      <c r="I281" s="252" t="str">
        <f ca="1">IF(ISERROR(OFFSET(Data!$A$1,MATCH($D281,Data!$CG:$CG,0)-1,MATCH($E281&amp;"/"&amp;I$1,Data!$1:$1,0)-1))=TRUE,"",IF(OFFSET(Data!$A$1,MATCH($D281,Data!$CG:$CG,0)-1,MATCH($E281&amp;"/"&amp;I$1,Data!$1:$1,0)-1)=0,"",OFFSET(Data!$A$1,MATCH($D281,Data!$CG:$CG,0)-1,MATCH($E281&amp;"/"&amp;I$1,Data!$1:$1,0)-1)))</f>
        <v/>
      </c>
      <c r="J281" s="252" t="str">
        <f ca="1">IF(ISERROR(OFFSET(Data!$A$1,MATCH($D281,Data!$CG:$CG,0)-1,MATCH($E281&amp;"/"&amp;J$1,Data!$1:$1,0)-1))=TRUE,"",IF(OFFSET(Data!$A$1,MATCH($D281,Data!$CG:$CG,0)-1,MATCH($E281&amp;"/"&amp;J$1,Data!$1:$1,0)-1)=0,"",OFFSET(Data!$A$1,MATCH($D281,Data!$CG:$CG,0)-1,MATCH($E281&amp;"/"&amp;J$1,Data!$1:$1,0)-1)))</f>
        <v/>
      </c>
      <c r="K281" s="252" t="str">
        <f ca="1">IF(ISERROR(OFFSET(Data!$A$1,MATCH($D281,Data!$CG:$CG,0)-1,MATCH($E281&amp;"/"&amp;K$1,Data!$1:$1,0)-1))=TRUE,"",IF(OFFSET(Data!$A$1,MATCH($D281,Data!$CG:$CG,0)-1,MATCH($E281&amp;"/"&amp;K$1,Data!$1:$1,0)-1)=0,"",OFFSET(Data!$A$1,MATCH($D281,Data!$CG:$CG,0)-1,MATCH($E281&amp;"/"&amp;K$1,Data!$1:$1,0)-1)))</f>
        <v/>
      </c>
      <c r="L281" s="252" t="str">
        <f ca="1">IF(ISERROR(OFFSET(Data!$A$1,MATCH($D281,Data!$CG:$CG,0)-1,MATCH($E281&amp;"/"&amp;L$1,Data!$1:$1,0)-1))=TRUE,"",IF(OFFSET(Data!$A$1,MATCH($D281,Data!$CG:$CG,0)-1,MATCH($E281&amp;"/"&amp;L$1,Data!$1:$1,0)-1)=0,"",OFFSET(Data!$A$1,MATCH($D281,Data!$CG:$CG,0)-1,MATCH($E281&amp;"/"&amp;L$1,Data!$1:$1,0)-1)))</f>
        <v/>
      </c>
      <c r="M281" s="252" t="str">
        <f ca="1">IF(ISERROR(OFFSET(Data!$A$1,MATCH($D281,Data!$CG:$CG,0)-1,MATCH($E281&amp;"/"&amp;M$1,Data!$1:$1,0)-1))=TRUE,"",IF(OFFSET(Data!$A$1,MATCH($D281,Data!$CG:$CG,0)-1,MATCH($E281&amp;"/"&amp;M$1,Data!$1:$1,0)-1)=0,"",OFFSET(Data!$A$1,MATCH($D281,Data!$CG:$CG,0)-1,MATCH($E281&amp;"/"&amp;M$1,Data!$1:$1,0)-1)))</f>
        <v/>
      </c>
      <c r="N281" s="252" t="str">
        <f ca="1">IF(ISERROR(OFFSET(Data!$A$1,MATCH($D281,Data!$CG:$CG,0)-1,MATCH($E281&amp;"/"&amp;N$1,Data!$1:$1,0)-1))=TRUE,"",IF(OFFSET(Data!$A$1,MATCH($D281,Data!$CG:$CG,0)-1,MATCH($E281&amp;"/"&amp;N$1,Data!$1:$1,0)-1)=0,"",OFFSET(Data!$A$1,MATCH($D281,Data!$CG:$CG,0)-1,MATCH($E281&amp;"/"&amp;N$1,Data!$1:$1,0)-1)))</f>
        <v/>
      </c>
      <c r="O281" s="252" t="str">
        <f ca="1">IF(ISERROR(OFFSET(Data!$A$1,MATCH($D281,Data!$CG:$CG,0)-1,MATCH($E281&amp;"/"&amp;O$1,Data!$1:$1,0)-1))=TRUE,"",IF(OFFSET(Data!$A$1,MATCH($D281,Data!$CG:$CG,0)-1,MATCH($E281&amp;"/"&amp;O$1,Data!$1:$1,0)-1)=0,"",OFFSET(Data!$A$1,MATCH($D281,Data!$CG:$CG,0)-1,MATCH($E281&amp;"/"&amp;O$1,Data!$1:$1,0)-1)))</f>
        <v/>
      </c>
      <c r="P281" s="252" t="str">
        <f ca="1">IF(ISERROR(OFFSET(Data!$A$1,MATCH($D281,Data!$CG:$CG,0)-1,MATCH($E281&amp;"/"&amp;P$1,Data!$1:$1,0)-1))=TRUE,"",IF(OFFSET(Data!$A$1,MATCH($D281,Data!$CG:$CG,0)-1,MATCH($E281&amp;"/"&amp;P$1,Data!$1:$1,0)-1)=0,"",OFFSET(Data!$A$1,MATCH($D281,Data!$CG:$CG,0)-1,MATCH($E281&amp;"/"&amp;P$1,Data!$1:$1,0)-1)))</f>
        <v/>
      </c>
      <c r="Q281" s="252" t="str">
        <f ca="1">IF(ISERROR(OFFSET(Data!$A$1,MATCH($D281,Data!$CG:$CG,0)-1,MATCH($E281&amp;"/"&amp;Q$1,Data!$1:$1,0)-1))=TRUE,"",IF(OFFSET(Data!$A$1,MATCH($D281,Data!$CG:$CG,0)-1,MATCH($E281&amp;"/"&amp;Q$1,Data!$1:$1,0)-1)=0,"",OFFSET(Data!$A$1,MATCH($D281,Data!$CG:$CG,0)-1,MATCH($E281&amp;"/"&amp;Q$1,Data!$1:$1,0)-1)))</f>
        <v/>
      </c>
      <c r="R281" s="252" t="str">
        <f ca="1">IF(ISERROR(OFFSET(Data!$A$1,MATCH($D281,Data!$CG:$CG,0)-1,MATCH($E281&amp;"/"&amp;R$1,Data!$1:$1,0)-1))=TRUE,"",IF(OFFSET(Data!$A$1,MATCH($D281,Data!$CG:$CG,0)-1,MATCH($E281&amp;"/"&amp;R$1,Data!$1:$1,0)-1)=0,"",OFFSET(Data!$A$1,MATCH($D281,Data!$CG:$CG,0)-1,MATCH($E281&amp;"/"&amp;R$1,Data!$1:$1,0)-1)))</f>
        <v/>
      </c>
      <c r="S281" s="252" t="str">
        <f ca="1">IF(ISERROR(OFFSET(Data!$A$1,MATCH($D281,Data!$CG:$CG,0)-1,MATCH($E281&amp;"/"&amp;S$1,Data!$1:$1,0)-1))=TRUE,"",IF(OFFSET(Data!$A$1,MATCH($D281,Data!$CG:$CG,0)-1,MATCH($E281&amp;"/"&amp;S$1,Data!$1:$1,0)-1)=0,"",OFFSET(Data!$A$1,MATCH($D281,Data!$CG:$CG,0)-1,MATCH($E281&amp;"/"&amp;S$1,Data!$1:$1,0)-1)))</f>
        <v/>
      </c>
      <c r="T281" s="252" t="str">
        <f ca="1">IF(ISERROR(OFFSET(Data!$A$1,MATCH($D281,Data!$CG:$CG,0)-1,MATCH($E281&amp;"/"&amp;T$1,Data!$1:$1,0)-1))=TRUE,"",IF(OFFSET(Data!$A$1,MATCH($D281,Data!$CG:$CG,0)-1,MATCH($E281&amp;"/"&amp;T$1,Data!$1:$1,0)-1)=0,"",OFFSET(Data!$A$1,MATCH($D281,Data!$CG:$CG,0)-1,MATCH($E281&amp;"/"&amp;T$1,Data!$1:$1,0)-1)))</f>
        <v/>
      </c>
      <c r="U281" s="252" t="str">
        <f ca="1">IF(ISERROR(OFFSET(Data!$A$1,MATCH($D281,Data!$CG:$CG,0)-1,MATCH($E281&amp;"/"&amp;U$1,Data!$1:$1,0)-1))=TRUE,"",IF(OFFSET(Data!$A$1,MATCH($D281,Data!$CG:$CG,0)-1,MATCH($E281&amp;"/"&amp;U$1,Data!$1:$1,0)-1)=0,"",OFFSET(Data!$A$1,MATCH($D281,Data!$CG:$CG,0)-1,MATCH($E281&amp;"/"&amp;U$1,Data!$1:$1,0)-1)))</f>
        <v/>
      </c>
      <c r="V281" s="252" t="str">
        <f ca="1">IF(ISERROR(OFFSET(Data!$A$1,MATCH($D281,Data!$CG:$CG,0)-1,MATCH($E281&amp;"/"&amp;V$1,Data!$1:$1,0)-1))=TRUE,"",IF(OFFSET(Data!$A$1,MATCH($D281,Data!$CG:$CG,0)-1,MATCH($E281&amp;"/"&amp;V$1,Data!$1:$1,0)-1)=0,"",OFFSET(Data!$A$1,MATCH($D281,Data!$CG:$CG,0)-1,MATCH($E281&amp;"/"&amp;V$1,Data!$1:$1,0)-1)))</f>
        <v/>
      </c>
      <c r="W281" s="269" t="str">
        <f ca="1">IF(ISERROR(OFFSET(Data!$A$1,MATCH($D281,Data!$CG:$CG,0)-1,MATCH($E281&amp;"/"&amp;W$1,Data!$1:$1,0)-1))=TRUE,"",IF(OFFSET(Data!$A$1,MATCH($D281,Data!$CG:$CG,0)-1,MATCH($E281&amp;"/"&amp;W$1,Data!$1:$1,0)-1)=0,"",OFFSET(Data!$A$1,MATCH($D281,Data!$CG:$CG,0)-1,MATCH($E281&amp;"/"&amp;W$1,Data!$1:$1,0)-1)))</f>
        <v/>
      </c>
      <c r="X281" s="252" t="str">
        <f ca="1">IF(ISERROR(OFFSET(Data!$A$1,MATCH($D281,Data!$CG:$CG,0)-1,MATCH($E281&amp;"/"&amp;X$1,Data!$1:$1,0)-1))=TRUE,"",IF(OFFSET(Data!$A$1,MATCH($D281,Data!$CG:$CG,0)-1,MATCH($E281&amp;"/"&amp;X$1,Data!$1:$1,0)-1)=0,"",OFFSET(Data!$A$1,MATCH($D281,Data!$CG:$CG,0)-1,MATCH($E281&amp;"/"&amp;X$1,Data!$1:$1,0)-1)))</f>
        <v/>
      </c>
      <c r="Y281" s="252" t="str">
        <f ca="1">IF(ISERROR(OFFSET(Data!$A$1,MATCH($D281,Data!$CG:$CG,0)-1,MATCH($E281&amp;"/"&amp;Y$1,Data!$1:$1,0)-1))=TRUE,"",IF(OFFSET(Data!$A$1,MATCH($D281,Data!$CG:$CG,0)-1,MATCH($E281&amp;"/"&amp;Y$1,Data!$1:$1,0)-1)=0,"",OFFSET(Data!$A$1,MATCH($D281,Data!$CG:$CG,0)-1,MATCH($E281&amp;"/"&amp;Y$1,Data!$1:$1,0)-1)))</f>
        <v/>
      </c>
      <c r="Z281" s="252" t="str">
        <f ca="1">IF(ISERROR(OFFSET(Data!$A$1,MATCH($D281,Data!$CG:$CG,0)-1,MATCH($E281&amp;"/"&amp;Z$1,Data!$1:$1,0)-1))=TRUE,"",IF(OFFSET(Data!$A$1,MATCH($D281,Data!$CG:$CG,0)-1,MATCH($E281&amp;"/"&amp;Z$1,Data!$1:$1,0)-1)=0,"",OFFSET(Data!$A$1,MATCH($D281,Data!$CG:$CG,0)-1,MATCH($E281&amp;"/"&amp;Z$1,Data!$1:$1,0)-1)))</f>
        <v/>
      </c>
      <c r="AA281" s="252" t="str">
        <f ca="1">IF(ISERROR(OFFSET(Data!$A$1,MATCH($D281,Data!$CG:$CG,0)-1,MATCH($E281&amp;"/"&amp;AA$1,Data!$1:$1,0)-1))=TRUE,"",IF(OFFSET(Data!$A$1,MATCH($D281,Data!$CG:$CG,0)-1,MATCH($E281&amp;"/"&amp;AA$1,Data!$1:$1,0)-1)=0,"",OFFSET(Data!$A$1,MATCH($D281,Data!$CG:$CG,0)-1,MATCH($E281&amp;"/"&amp;AA$1,Data!$1:$1,0)-1)))</f>
        <v/>
      </c>
      <c r="AB281" s="252" t="str">
        <f ca="1">IF(ISERROR(OFFSET(Data!$A$1,MATCH($D281,Data!$CG:$CG,0)-1,MATCH($E281&amp;"/"&amp;AB$1,Data!$1:$1,0)-1))=TRUE,"",IF(OFFSET(Data!$A$1,MATCH($D281,Data!$CG:$CG,0)-1,MATCH($E281&amp;"/"&amp;AB$1,Data!$1:$1,0)-1)=0,"",OFFSET(Data!$A$1,MATCH($D281,Data!$CG:$CG,0)-1,MATCH($E281&amp;"/"&amp;AB$1,Data!$1:$1,0)-1)))</f>
        <v/>
      </c>
      <c r="AC281" s="252" t="str">
        <f ca="1">IF(ISERROR(OFFSET(Data!$A$1,MATCH($D281,Data!$CG:$CG,0)-1,MATCH($E281&amp;"/"&amp;AC$1,Data!$1:$1,0)-1))=TRUE,"",IF(OFFSET(Data!$A$1,MATCH($D281,Data!$CG:$CG,0)-1,MATCH($E281&amp;"/"&amp;AC$1,Data!$1:$1,0)-1)=0,"",OFFSET(Data!$A$1,MATCH($D281,Data!$CG:$CG,0)-1,MATCH($E281&amp;"/"&amp;AC$1,Data!$1:$1,0)-1)))</f>
        <v/>
      </c>
      <c r="AD281" s="252" t="str">
        <f ca="1">IF(ISERROR(OFFSET(Data!$A$1,MATCH($D281,Data!$CG:$CG,0)-1,MATCH($E281&amp;"/"&amp;AD$1,Data!$1:$1,0)-1))=TRUE,"",IF(OFFSET(Data!$A$1,MATCH($D281,Data!$CG:$CG,0)-1,MATCH($E281&amp;"/"&amp;AD$1,Data!$1:$1,0)-1)=0,"",OFFSET(Data!$A$1,MATCH($D281,Data!$CG:$CG,0)-1,MATCH($E281&amp;"/"&amp;AD$1,Data!$1:$1,0)-1)))</f>
        <v/>
      </c>
      <c r="AE281" s="252" t="str">
        <f ca="1">IF(ISERROR(OFFSET(Data!$A$1,MATCH($D281,Data!$CG:$CG,0)-1,MATCH($E281&amp;"/"&amp;AE$1,Data!$1:$1,0)-1))=TRUE,"",IF(OFFSET(Data!$A$1,MATCH($D281,Data!$CG:$CG,0)-1,MATCH($E281&amp;"/"&amp;AE$1,Data!$1:$1,0)-1)=0,"",OFFSET(Data!$A$1,MATCH($D281,Data!$CG:$CG,0)-1,MATCH($E281&amp;"/"&amp;AE$1,Data!$1:$1,0)-1)))</f>
        <v/>
      </c>
      <c r="AF281" s="253" t="str">
        <f ca="1">IF(ISERROR(OFFSET(Data!$A$1,MATCH($D281,Data!$CG:$CG,0)-1,MATCH($E281&amp;"/"&amp;AF$1,Data!$1:$1,0)-1))=TRUE,"",IF(OFFSET(Data!$A$1,MATCH($D281,Data!$CG:$CG,0)-1,MATCH($E281&amp;"/"&amp;AF$1,Data!$1:$1,0)-1)=0,"",OFFSET(Data!$A$1,MATCH($D281,Data!$CG:$CG,0)-1,MATCH($E281&amp;"/"&amp;AF$1,Data!$1:$1,0)-1)))</f>
        <v/>
      </c>
      <c r="AG281" s="212">
        <f t="shared" ca="1" si="9"/>
        <v>0</v>
      </c>
      <c r="AH281" s="213">
        <f ca="1">SUM(AG279:AG281)</f>
        <v>0</v>
      </c>
    </row>
    <row r="282" spans="1:34" ht="15.75" hidden="1" customHeight="1" x14ac:dyDescent="0.25">
      <c r="A282" s="446"/>
      <c r="B282" s="449"/>
      <c r="C282" s="452"/>
      <c r="D282" s="28" t="e">
        <f>IF(C282&lt;&gt;"",C282,D281)</f>
        <v>#N/A</v>
      </c>
      <c r="E282" s="29" t="s">
        <v>24</v>
      </c>
      <c r="F282" s="254" t="str">
        <f ca="1">IF(ISERROR(OFFSET(Data!$A$1,MATCH($D282,Data!$CG:$CG,0)-1,MATCH($E282&amp;"/"&amp;F$1,Data!$1:$1,0)-1))=TRUE,"",IF(OFFSET(Data!$A$1,MATCH($D282,Data!$CG:$CG,0)-1,MATCH($E282&amp;"/"&amp;F$1,Data!$1:$1,0)-1)=0,"",OFFSET(Data!$A$1,MATCH($D282,Data!$CG:$CG,0)-1,MATCH($E282&amp;"/"&amp;F$1,Data!$1:$1,0)-1)))</f>
        <v/>
      </c>
      <c r="G282" s="252" t="str">
        <f ca="1">IF(ISERROR(OFFSET(Data!$A$1,MATCH($D282,Data!$CG:$CG,0)-1,MATCH($E282&amp;"/"&amp;G$1,Data!$1:$1,0)-1))=TRUE,"",IF(OFFSET(Data!$A$1,MATCH($D282,Data!$CG:$CG,0)-1,MATCH($E282&amp;"/"&amp;G$1,Data!$1:$1,0)-1)=0,"",OFFSET(Data!$A$1,MATCH($D282,Data!$CG:$CG,0)-1,MATCH($E282&amp;"/"&amp;G$1,Data!$1:$1,0)-1)))</f>
        <v/>
      </c>
      <c r="H282" s="252" t="str">
        <f ca="1">IF(ISERROR(OFFSET(Data!$A$1,MATCH($D282,Data!$CG:$CG,0)-1,MATCH($E282&amp;"/"&amp;H$1,Data!$1:$1,0)-1))=TRUE,"",IF(OFFSET(Data!$A$1,MATCH($D282,Data!$CG:$CG,0)-1,MATCH($E282&amp;"/"&amp;H$1,Data!$1:$1,0)-1)=0,"",OFFSET(Data!$A$1,MATCH($D282,Data!$CG:$CG,0)-1,MATCH($E282&amp;"/"&amp;H$1,Data!$1:$1,0)-1)))</f>
        <v/>
      </c>
      <c r="I282" s="252" t="str">
        <f ca="1">IF(ISERROR(OFFSET(Data!$A$1,MATCH($D282,Data!$CG:$CG,0)-1,MATCH($E282&amp;"/"&amp;I$1,Data!$1:$1,0)-1))=TRUE,"",IF(OFFSET(Data!$A$1,MATCH($D282,Data!$CG:$CG,0)-1,MATCH($E282&amp;"/"&amp;I$1,Data!$1:$1,0)-1)=0,"",OFFSET(Data!$A$1,MATCH($D282,Data!$CG:$CG,0)-1,MATCH($E282&amp;"/"&amp;I$1,Data!$1:$1,0)-1)))</f>
        <v/>
      </c>
      <c r="J282" s="252" t="str">
        <f ca="1">IF(ISERROR(OFFSET(Data!$A$1,MATCH($D282,Data!$CG:$CG,0)-1,MATCH($E282&amp;"/"&amp;J$1,Data!$1:$1,0)-1))=TRUE,"",IF(OFFSET(Data!$A$1,MATCH($D282,Data!$CG:$CG,0)-1,MATCH($E282&amp;"/"&amp;J$1,Data!$1:$1,0)-1)=0,"",OFFSET(Data!$A$1,MATCH($D282,Data!$CG:$CG,0)-1,MATCH($E282&amp;"/"&amp;J$1,Data!$1:$1,0)-1)))</f>
        <v/>
      </c>
      <c r="K282" s="252" t="str">
        <f ca="1">IF(ISERROR(OFFSET(Data!$A$1,MATCH($D282,Data!$CG:$CG,0)-1,MATCH($E282&amp;"/"&amp;K$1,Data!$1:$1,0)-1))=TRUE,"",IF(OFFSET(Data!$A$1,MATCH($D282,Data!$CG:$CG,0)-1,MATCH($E282&amp;"/"&amp;K$1,Data!$1:$1,0)-1)=0,"",OFFSET(Data!$A$1,MATCH($D282,Data!$CG:$CG,0)-1,MATCH($E282&amp;"/"&amp;K$1,Data!$1:$1,0)-1)))</f>
        <v/>
      </c>
      <c r="L282" s="252" t="str">
        <f ca="1">IF(ISERROR(OFFSET(Data!$A$1,MATCH($D282,Data!$CG:$CG,0)-1,MATCH($E282&amp;"/"&amp;L$1,Data!$1:$1,0)-1))=TRUE,"",IF(OFFSET(Data!$A$1,MATCH($D282,Data!$CG:$CG,0)-1,MATCH($E282&amp;"/"&amp;L$1,Data!$1:$1,0)-1)=0,"",OFFSET(Data!$A$1,MATCH($D282,Data!$CG:$CG,0)-1,MATCH($E282&amp;"/"&amp;L$1,Data!$1:$1,0)-1)))</f>
        <v/>
      </c>
      <c r="M282" s="252" t="str">
        <f ca="1">IF(ISERROR(OFFSET(Data!$A$1,MATCH($D282,Data!$CG:$CG,0)-1,MATCH($E282&amp;"/"&amp;M$1,Data!$1:$1,0)-1))=TRUE,"",IF(OFFSET(Data!$A$1,MATCH($D282,Data!$CG:$CG,0)-1,MATCH($E282&amp;"/"&amp;M$1,Data!$1:$1,0)-1)=0,"",OFFSET(Data!$A$1,MATCH($D282,Data!$CG:$CG,0)-1,MATCH($E282&amp;"/"&amp;M$1,Data!$1:$1,0)-1)))</f>
        <v/>
      </c>
      <c r="N282" s="252" t="str">
        <f ca="1">IF(ISERROR(OFFSET(Data!$A$1,MATCH($D282,Data!$CG:$CG,0)-1,MATCH($E282&amp;"/"&amp;N$1,Data!$1:$1,0)-1))=TRUE,"",IF(OFFSET(Data!$A$1,MATCH($D282,Data!$CG:$CG,0)-1,MATCH($E282&amp;"/"&amp;N$1,Data!$1:$1,0)-1)=0,"",OFFSET(Data!$A$1,MATCH($D282,Data!$CG:$CG,0)-1,MATCH($E282&amp;"/"&amp;N$1,Data!$1:$1,0)-1)))</f>
        <v/>
      </c>
      <c r="O282" s="252" t="str">
        <f ca="1">IF(ISERROR(OFFSET(Data!$A$1,MATCH($D282,Data!$CG:$CG,0)-1,MATCH($E282&amp;"/"&amp;O$1,Data!$1:$1,0)-1))=TRUE,"",IF(OFFSET(Data!$A$1,MATCH($D282,Data!$CG:$CG,0)-1,MATCH($E282&amp;"/"&amp;O$1,Data!$1:$1,0)-1)=0,"",OFFSET(Data!$A$1,MATCH($D282,Data!$CG:$CG,0)-1,MATCH($E282&amp;"/"&amp;O$1,Data!$1:$1,0)-1)))</f>
        <v/>
      </c>
      <c r="P282" s="252" t="str">
        <f ca="1">IF(ISERROR(OFFSET(Data!$A$1,MATCH($D282,Data!$CG:$CG,0)-1,MATCH($E282&amp;"/"&amp;P$1,Data!$1:$1,0)-1))=TRUE,"",IF(OFFSET(Data!$A$1,MATCH($D282,Data!$CG:$CG,0)-1,MATCH($E282&amp;"/"&amp;P$1,Data!$1:$1,0)-1)=0,"",OFFSET(Data!$A$1,MATCH($D282,Data!$CG:$CG,0)-1,MATCH($E282&amp;"/"&amp;P$1,Data!$1:$1,0)-1)))</f>
        <v/>
      </c>
      <c r="Q282" s="252" t="str">
        <f ca="1">IF(ISERROR(OFFSET(Data!$A$1,MATCH($D282,Data!$CG:$CG,0)-1,MATCH($E282&amp;"/"&amp;Q$1,Data!$1:$1,0)-1))=TRUE,"",IF(OFFSET(Data!$A$1,MATCH($D282,Data!$CG:$CG,0)-1,MATCH($E282&amp;"/"&amp;Q$1,Data!$1:$1,0)-1)=0,"",OFFSET(Data!$A$1,MATCH($D282,Data!$CG:$CG,0)-1,MATCH($E282&amp;"/"&amp;Q$1,Data!$1:$1,0)-1)))</f>
        <v/>
      </c>
      <c r="R282" s="252" t="str">
        <f ca="1">IF(ISERROR(OFFSET(Data!$A$1,MATCH($D282,Data!$CG:$CG,0)-1,MATCH($E282&amp;"/"&amp;R$1,Data!$1:$1,0)-1))=TRUE,"",IF(OFFSET(Data!$A$1,MATCH($D282,Data!$CG:$CG,0)-1,MATCH($E282&amp;"/"&amp;R$1,Data!$1:$1,0)-1)=0,"",OFFSET(Data!$A$1,MATCH($D282,Data!$CG:$CG,0)-1,MATCH($E282&amp;"/"&amp;R$1,Data!$1:$1,0)-1)))</f>
        <v/>
      </c>
      <c r="S282" s="252" t="str">
        <f ca="1">IF(ISERROR(OFFSET(Data!$A$1,MATCH($D282,Data!$CG:$CG,0)-1,MATCH($E282&amp;"/"&amp;S$1,Data!$1:$1,0)-1))=TRUE,"",IF(OFFSET(Data!$A$1,MATCH($D282,Data!$CG:$CG,0)-1,MATCH($E282&amp;"/"&amp;S$1,Data!$1:$1,0)-1)=0,"",OFFSET(Data!$A$1,MATCH($D282,Data!$CG:$CG,0)-1,MATCH($E282&amp;"/"&amp;S$1,Data!$1:$1,0)-1)))</f>
        <v/>
      </c>
      <c r="T282" s="252" t="str">
        <f ca="1">IF(ISERROR(OFFSET(Data!$A$1,MATCH($D282,Data!$CG:$CG,0)-1,MATCH($E282&amp;"/"&amp;T$1,Data!$1:$1,0)-1))=TRUE,"",IF(OFFSET(Data!$A$1,MATCH($D282,Data!$CG:$CG,0)-1,MATCH($E282&amp;"/"&amp;T$1,Data!$1:$1,0)-1)=0,"",OFFSET(Data!$A$1,MATCH($D282,Data!$CG:$CG,0)-1,MATCH($E282&amp;"/"&amp;T$1,Data!$1:$1,0)-1)))</f>
        <v/>
      </c>
      <c r="U282" s="252" t="str">
        <f ca="1">IF(ISERROR(OFFSET(Data!$A$1,MATCH($D282,Data!$CG:$CG,0)-1,MATCH($E282&amp;"/"&amp;U$1,Data!$1:$1,0)-1))=TRUE,"",IF(OFFSET(Data!$A$1,MATCH($D282,Data!$CG:$CG,0)-1,MATCH($E282&amp;"/"&amp;U$1,Data!$1:$1,0)-1)=0,"",OFFSET(Data!$A$1,MATCH($D282,Data!$CG:$CG,0)-1,MATCH($E282&amp;"/"&amp;U$1,Data!$1:$1,0)-1)))</f>
        <v/>
      </c>
      <c r="V282" s="252" t="str">
        <f ca="1">IF(ISERROR(OFFSET(Data!$A$1,MATCH($D282,Data!$CG:$CG,0)-1,MATCH($E282&amp;"/"&amp;V$1,Data!$1:$1,0)-1))=TRUE,"",IF(OFFSET(Data!$A$1,MATCH($D282,Data!$CG:$CG,0)-1,MATCH($E282&amp;"/"&amp;V$1,Data!$1:$1,0)-1)=0,"",OFFSET(Data!$A$1,MATCH($D282,Data!$CG:$CG,0)-1,MATCH($E282&amp;"/"&amp;V$1,Data!$1:$1,0)-1)))</f>
        <v/>
      </c>
      <c r="W282" s="269" t="str">
        <f ca="1">IF(ISERROR(OFFSET(Data!$A$1,MATCH($D282,Data!$CG:$CG,0)-1,MATCH($E282&amp;"/"&amp;W$1,Data!$1:$1,0)-1))=TRUE,"",IF(OFFSET(Data!$A$1,MATCH($D282,Data!$CG:$CG,0)-1,MATCH($E282&amp;"/"&amp;W$1,Data!$1:$1,0)-1)=0,"",OFFSET(Data!$A$1,MATCH($D282,Data!$CG:$CG,0)-1,MATCH($E282&amp;"/"&amp;W$1,Data!$1:$1,0)-1)))</f>
        <v/>
      </c>
      <c r="X282" s="252" t="str">
        <f ca="1">IF(ISERROR(OFFSET(Data!$A$1,MATCH($D282,Data!$CG:$CG,0)-1,MATCH($E282&amp;"/"&amp;X$1,Data!$1:$1,0)-1))=TRUE,"",IF(OFFSET(Data!$A$1,MATCH($D282,Data!$CG:$CG,0)-1,MATCH($E282&amp;"/"&amp;X$1,Data!$1:$1,0)-1)=0,"",OFFSET(Data!$A$1,MATCH($D282,Data!$CG:$CG,0)-1,MATCH($E282&amp;"/"&amp;X$1,Data!$1:$1,0)-1)))</f>
        <v/>
      </c>
      <c r="Y282" s="252" t="str">
        <f ca="1">IF(ISERROR(OFFSET(Data!$A$1,MATCH($D282,Data!$CG:$CG,0)-1,MATCH($E282&amp;"/"&amp;Y$1,Data!$1:$1,0)-1))=TRUE,"",IF(OFFSET(Data!$A$1,MATCH($D282,Data!$CG:$CG,0)-1,MATCH($E282&amp;"/"&amp;Y$1,Data!$1:$1,0)-1)=0,"",OFFSET(Data!$A$1,MATCH($D282,Data!$CG:$CG,0)-1,MATCH($E282&amp;"/"&amp;Y$1,Data!$1:$1,0)-1)))</f>
        <v/>
      </c>
      <c r="Z282" s="252" t="str">
        <f ca="1">IF(ISERROR(OFFSET(Data!$A$1,MATCH($D282,Data!$CG:$CG,0)-1,MATCH($E282&amp;"/"&amp;Z$1,Data!$1:$1,0)-1))=TRUE,"",IF(OFFSET(Data!$A$1,MATCH($D282,Data!$CG:$CG,0)-1,MATCH($E282&amp;"/"&amp;Z$1,Data!$1:$1,0)-1)=0,"",OFFSET(Data!$A$1,MATCH($D282,Data!$CG:$CG,0)-1,MATCH($E282&amp;"/"&amp;Z$1,Data!$1:$1,0)-1)))</f>
        <v/>
      </c>
      <c r="AA282" s="252" t="str">
        <f ca="1">IF(ISERROR(OFFSET(Data!$A$1,MATCH($D282,Data!$CG:$CG,0)-1,MATCH($E282&amp;"/"&amp;AA$1,Data!$1:$1,0)-1))=TRUE,"",IF(OFFSET(Data!$A$1,MATCH($D282,Data!$CG:$CG,0)-1,MATCH($E282&amp;"/"&amp;AA$1,Data!$1:$1,0)-1)=0,"",OFFSET(Data!$A$1,MATCH($D282,Data!$CG:$CG,0)-1,MATCH($E282&amp;"/"&amp;AA$1,Data!$1:$1,0)-1)))</f>
        <v/>
      </c>
      <c r="AB282" s="252" t="str">
        <f ca="1">IF(ISERROR(OFFSET(Data!$A$1,MATCH($D282,Data!$CG:$CG,0)-1,MATCH($E282&amp;"/"&amp;AB$1,Data!$1:$1,0)-1))=TRUE,"",IF(OFFSET(Data!$A$1,MATCH($D282,Data!$CG:$CG,0)-1,MATCH($E282&amp;"/"&amp;AB$1,Data!$1:$1,0)-1)=0,"",OFFSET(Data!$A$1,MATCH($D282,Data!$CG:$CG,0)-1,MATCH($E282&amp;"/"&amp;AB$1,Data!$1:$1,0)-1)))</f>
        <v/>
      </c>
      <c r="AC282" s="252" t="str">
        <f ca="1">IF(ISERROR(OFFSET(Data!$A$1,MATCH($D282,Data!$CG:$CG,0)-1,MATCH($E282&amp;"/"&amp;AC$1,Data!$1:$1,0)-1))=TRUE,"",IF(OFFSET(Data!$A$1,MATCH($D282,Data!$CG:$CG,0)-1,MATCH($E282&amp;"/"&amp;AC$1,Data!$1:$1,0)-1)=0,"",OFFSET(Data!$A$1,MATCH($D282,Data!$CG:$CG,0)-1,MATCH($E282&amp;"/"&amp;AC$1,Data!$1:$1,0)-1)))</f>
        <v/>
      </c>
      <c r="AD282" s="252" t="str">
        <f ca="1">IF(ISERROR(OFFSET(Data!$A$1,MATCH($D282,Data!$CG:$CG,0)-1,MATCH($E282&amp;"/"&amp;AD$1,Data!$1:$1,0)-1))=TRUE,"",IF(OFFSET(Data!$A$1,MATCH($D282,Data!$CG:$CG,0)-1,MATCH($E282&amp;"/"&amp;AD$1,Data!$1:$1,0)-1)=0,"",OFFSET(Data!$A$1,MATCH($D282,Data!$CG:$CG,0)-1,MATCH($E282&amp;"/"&amp;AD$1,Data!$1:$1,0)-1)))</f>
        <v/>
      </c>
      <c r="AE282" s="252" t="str">
        <f ca="1">IF(ISERROR(OFFSET(Data!$A$1,MATCH($D282,Data!$CG:$CG,0)-1,MATCH($E282&amp;"/"&amp;AE$1,Data!$1:$1,0)-1))=TRUE,"",IF(OFFSET(Data!$A$1,MATCH($D282,Data!$CG:$CG,0)-1,MATCH($E282&amp;"/"&amp;AE$1,Data!$1:$1,0)-1)=0,"",OFFSET(Data!$A$1,MATCH($D282,Data!$CG:$CG,0)-1,MATCH($E282&amp;"/"&amp;AE$1,Data!$1:$1,0)-1)))</f>
        <v/>
      </c>
      <c r="AF282" s="253" t="str">
        <f ca="1">IF(ISERROR(OFFSET(Data!$A$1,MATCH($D282,Data!$CG:$CG,0)-1,MATCH($E282&amp;"/"&amp;AF$1,Data!$1:$1,0)-1))=TRUE,"",IF(OFFSET(Data!$A$1,MATCH($D282,Data!$CG:$CG,0)-1,MATCH($E282&amp;"/"&amp;AF$1,Data!$1:$1,0)-1)=0,"",OFFSET(Data!$A$1,MATCH($D282,Data!$CG:$CG,0)-1,MATCH($E282&amp;"/"&amp;AF$1,Data!$1:$1,0)-1)))</f>
        <v/>
      </c>
      <c r="AG282" s="212">
        <f t="shared" ca="1" si="9"/>
        <v>0</v>
      </c>
      <c r="AH282" s="213">
        <f ca="1">SUM(AG279:AG282)</f>
        <v>0</v>
      </c>
    </row>
    <row r="283" spans="1:34" ht="15.75" hidden="1" customHeight="1" thickBot="1" x14ac:dyDescent="0.3">
      <c r="A283" s="447"/>
      <c r="B283" s="450"/>
      <c r="C283" s="453"/>
      <c r="D283" s="30" t="e">
        <f>IF(C283&lt;&gt;"",C283,D282)</f>
        <v>#N/A</v>
      </c>
      <c r="E283" s="31" t="s">
        <v>25</v>
      </c>
      <c r="F283" s="255" t="str">
        <f ca="1">IF(ISERROR(OFFSET(Data!$A$1,MATCH($D283,Data!$CG:$CG,0)-1,MATCH($E283&amp;"/"&amp;F$1,Data!$1:$1,0)-1))=TRUE,"",IF(OFFSET(Data!$A$1,MATCH($D283,Data!$CG:$CG,0)-1,MATCH($E283&amp;"/"&amp;F$1,Data!$1:$1,0)-1)=0,"",OFFSET(Data!$A$1,MATCH($D283,Data!$CG:$CG,0)-1,MATCH($E283&amp;"/"&amp;F$1,Data!$1:$1,0)-1)))</f>
        <v/>
      </c>
      <c r="G283" s="256" t="str">
        <f ca="1">IF(ISERROR(OFFSET(Data!$A$1,MATCH($D283,Data!$CG:$CG,0)-1,MATCH($E283&amp;"/"&amp;G$1,Data!$1:$1,0)-1))=TRUE,"",IF(OFFSET(Data!$A$1,MATCH($D283,Data!$CG:$CG,0)-1,MATCH($E283&amp;"/"&amp;G$1,Data!$1:$1,0)-1)=0,"",OFFSET(Data!$A$1,MATCH($D283,Data!$CG:$CG,0)-1,MATCH($E283&amp;"/"&amp;G$1,Data!$1:$1,0)-1)))</f>
        <v/>
      </c>
      <c r="H283" s="256" t="str">
        <f ca="1">IF(ISERROR(OFFSET(Data!$A$1,MATCH($D283,Data!$CG:$CG,0)-1,MATCH($E283&amp;"/"&amp;H$1,Data!$1:$1,0)-1))=TRUE,"",IF(OFFSET(Data!$A$1,MATCH($D283,Data!$CG:$CG,0)-1,MATCH($E283&amp;"/"&amp;H$1,Data!$1:$1,0)-1)=0,"",OFFSET(Data!$A$1,MATCH($D283,Data!$CG:$CG,0)-1,MATCH($E283&amp;"/"&amp;H$1,Data!$1:$1,0)-1)))</f>
        <v/>
      </c>
      <c r="I283" s="256" t="str">
        <f ca="1">IF(ISERROR(OFFSET(Data!$A$1,MATCH($D283,Data!$CG:$CG,0)-1,MATCH($E283&amp;"/"&amp;I$1,Data!$1:$1,0)-1))=TRUE,"",IF(OFFSET(Data!$A$1,MATCH($D283,Data!$CG:$CG,0)-1,MATCH($E283&amp;"/"&amp;I$1,Data!$1:$1,0)-1)=0,"",OFFSET(Data!$A$1,MATCH($D283,Data!$CG:$CG,0)-1,MATCH($E283&amp;"/"&amp;I$1,Data!$1:$1,0)-1)))</f>
        <v/>
      </c>
      <c r="J283" s="256" t="str">
        <f ca="1">IF(ISERROR(OFFSET(Data!$A$1,MATCH($D283,Data!$CG:$CG,0)-1,MATCH($E283&amp;"/"&amp;J$1,Data!$1:$1,0)-1))=TRUE,"",IF(OFFSET(Data!$A$1,MATCH($D283,Data!$CG:$CG,0)-1,MATCH($E283&amp;"/"&amp;J$1,Data!$1:$1,0)-1)=0,"",OFFSET(Data!$A$1,MATCH($D283,Data!$CG:$CG,0)-1,MATCH($E283&amp;"/"&amp;J$1,Data!$1:$1,0)-1)))</f>
        <v/>
      </c>
      <c r="K283" s="256" t="str">
        <f ca="1">IF(ISERROR(OFFSET(Data!$A$1,MATCH($D283,Data!$CG:$CG,0)-1,MATCH($E283&amp;"/"&amp;K$1,Data!$1:$1,0)-1))=TRUE,"",IF(OFFSET(Data!$A$1,MATCH($D283,Data!$CG:$CG,0)-1,MATCH($E283&amp;"/"&amp;K$1,Data!$1:$1,0)-1)=0,"",OFFSET(Data!$A$1,MATCH($D283,Data!$CG:$CG,0)-1,MATCH($E283&amp;"/"&amp;K$1,Data!$1:$1,0)-1)))</f>
        <v/>
      </c>
      <c r="L283" s="256" t="str">
        <f ca="1">IF(ISERROR(OFFSET(Data!$A$1,MATCH($D283,Data!$CG:$CG,0)-1,MATCH($E283&amp;"/"&amp;L$1,Data!$1:$1,0)-1))=TRUE,"",IF(OFFSET(Data!$A$1,MATCH($D283,Data!$CG:$CG,0)-1,MATCH($E283&amp;"/"&amp;L$1,Data!$1:$1,0)-1)=0,"",OFFSET(Data!$A$1,MATCH($D283,Data!$CG:$CG,0)-1,MATCH($E283&amp;"/"&amp;L$1,Data!$1:$1,0)-1)))</f>
        <v/>
      </c>
      <c r="M283" s="256" t="str">
        <f ca="1">IF(ISERROR(OFFSET(Data!$A$1,MATCH($D283,Data!$CG:$CG,0)-1,MATCH($E283&amp;"/"&amp;M$1,Data!$1:$1,0)-1))=TRUE,"",IF(OFFSET(Data!$A$1,MATCH($D283,Data!$CG:$CG,0)-1,MATCH($E283&amp;"/"&amp;M$1,Data!$1:$1,0)-1)=0,"",OFFSET(Data!$A$1,MATCH($D283,Data!$CG:$CG,0)-1,MATCH($E283&amp;"/"&amp;M$1,Data!$1:$1,0)-1)))</f>
        <v/>
      </c>
      <c r="N283" s="256" t="str">
        <f ca="1">IF(ISERROR(OFFSET(Data!$A$1,MATCH($D283,Data!$CG:$CG,0)-1,MATCH($E283&amp;"/"&amp;N$1,Data!$1:$1,0)-1))=TRUE,"",IF(OFFSET(Data!$A$1,MATCH($D283,Data!$CG:$CG,0)-1,MATCH($E283&amp;"/"&amp;N$1,Data!$1:$1,0)-1)=0,"",OFFSET(Data!$A$1,MATCH($D283,Data!$CG:$CG,0)-1,MATCH($E283&amp;"/"&amp;N$1,Data!$1:$1,0)-1)))</f>
        <v/>
      </c>
      <c r="O283" s="256" t="str">
        <f ca="1">IF(ISERROR(OFFSET(Data!$A$1,MATCH($D283,Data!$CG:$CG,0)-1,MATCH($E283&amp;"/"&amp;O$1,Data!$1:$1,0)-1))=TRUE,"",IF(OFFSET(Data!$A$1,MATCH($D283,Data!$CG:$CG,0)-1,MATCH($E283&amp;"/"&amp;O$1,Data!$1:$1,0)-1)=0,"",OFFSET(Data!$A$1,MATCH($D283,Data!$CG:$CG,0)-1,MATCH($E283&amp;"/"&amp;O$1,Data!$1:$1,0)-1)))</f>
        <v/>
      </c>
      <c r="P283" s="256" t="str">
        <f ca="1">IF(ISERROR(OFFSET(Data!$A$1,MATCH($D283,Data!$CG:$CG,0)-1,MATCH($E283&amp;"/"&amp;P$1,Data!$1:$1,0)-1))=TRUE,"",IF(OFFSET(Data!$A$1,MATCH($D283,Data!$CG:$CG,0)-1,MATCH($E283&amp;"/"&amp;P$1,Data!$1:$1,0)-1)=0,"",OFFSET(Data!$A$1,MATCH($D283,Data!$CG:$CG,0)-1,MATCH($E283&amp;"/"&amp;P$1,Data!$1:$1,0)-1)))</f>
        <v/>
      </c>
      <c r="Q283" s="256" t="str">
        <f ca="1">IF(ISERROR(OFFSET(Data!$A$1,MATCH($D283,Data!$CG:$CG,0)-1,MATCH($E283&amp;"/"&amp;Q$1,Data!$1:$1,0)-1))=TRUE,"",IF(OFFSET(Data!$A$1,MATCH($D283,Data!$CG:$CG,0)-1,MATCH($E283&amp;"/"&amp;Q$1,Data!$1:$1,0)-1)=0,"",OFFSET(Data!$A$1,MATCH($D283,Data!$CG:$CG,0)-1,MATCH($E283&amp;"/"&amp;Q$1,Data!$1:$1,0)-1)))</f>
        <v/>
      </c>
      <c r="R283" s="256" t="str">
        <f ca="1">IF(ISERROR(OFFSET(Data!$A$1,MATCH($D283,Data!$CG:$CG,0)-1,MATCH($E283&amp;"/"&amp;R$1,Data!$1:$1,0)-1))=TRUE,"",IF(OFFSET(Data!$A$1,MATCH($D283,Data!$CG:$CG,0)-1,MATCH($E283&amp;"/"&amp;R$1,Data!$1:$1,0)-1)=0,"",OFFSET(Data!$A$1,MATCH($D283,Data!$CG:$CG,0)-1,MATCH($E283&amp;"/"&amp;R$1,Data!$1:$1,0)-1)))</f>
        <v/>
      </c>
      <c r="S283" s="256" t="str">
        <f ca="1">IF(ISERROR(OFFSET(Data!$A$1,MATCH($D283,Data!$CG:$CG,0)-1,MATCH($E283&amp;"/"&amp;S$1,Data!$1:$1,0)-1))=TRUE,"",IF(OFFSET(Data!$A$1,MATCH($D283,Data!$CG:$CG,0)-1,MATCH($E283&amp;"/"&amp;S$1,Data!$1:$1,0)-1)=0,"",OFFSET(Data!$A$1,MATCH($D283,Data!$CG:$CG,0)-1,MATCH($E283&amp;"/"&amp;S$1,Data!$1:$1,0)-1)))</f>
        <v/>
      </c>
      <c r="T283" s="256" t="str">
        <f ca="1">IF(ISERROR(OFFSET(Data!$A$1,MATCH($D283,Data!$CG:$CG,0)-1,MATCH($E283&amp;"/"&amp;T$1,Data!$1:$1,0)-1))=TRUE,"",IF(OFFSET(Data!$A$1,MATCH($D283,Data!$CG:$CG,0)-1,MATCH($E283&amp;"/"&amp;T$1,Data!$1:$1,0)-1)=0,"",OFFSET(Data!$A$1,MATCH($D283,Data!$CG:$CG,0)-1,MATCH($E283&amp;"/"&amp;T$1,Data!$1:$1,0)-1)))</f>
        <v/>
      </c>
      <c r="U283" s="256" t="str">
        <f ca="1">IF(ISERROR(OFFSET(Data!$A$1,MATCH($D283,Data!$CG:$CG,0)-1,MATCH($E283&amp;"/"&amp;U$1,Data!$1:$1,0)-1))=TRUE,"",IF(OFFSET(Data!$A$1,MATCH($D283,Data!$CG:$CG,0)-1,MATCH($E283&amp;"/"&amp;U$1,Data!$1:$1,0)-1)=0,"",OFFSET(Data!$A$1,MATCH($D283,Data!$CG:$CG,0)-1,MATCH($E283&amp;"/"&amp;U$1,Data!$1:$1,0)-1)))</f>
        <v/>
      </c>
      <c r="V283" s="256" t="str">
        <f ca="1">IF(ISERROR(OFFSET(Data!$A$1,MATCH($D283,Data!$CG:$CG,0)-1,MATCH($E283&amp;"/"&amp;V$1,Data!$1:$1,0)-1))=TRUE,"",IF(OFFSET(Data!$A$1,MATCH($D283,Data!$CG:$CG,0)-1,MATCH($E283&amp;"/"&amp;V$1,Data!$1:$1,0)-1)=0,"",OFFSET(Data!$A$1,MATCH($D283,Data!$CG:$CG,0)-1,MATCH($E283&amp;"/"&amp;V$1,Data!$1:$1,0)-1)))</f>
        <v/>
      </c>
      <c r="W283" s="257" t="str">
        <f ca="1">IF(ISERROR(OFFSET(Data!$A$1,MATCH($D283,Data!$CG:$CG,0)-1,MATCH($E283&amp;"/"&amp;W$1,Data!$1:$1,0)-1))=TRUE,"",IF(OFFSET(Data!$A$1,MATCH($D283,Data!$CG:$CG,0)-1,MATCH($E283&amp;"/"&amp;W$1,Data!$1:$1,0)-1)=0,"",OFFSET(Data!$A$1,MATCH($D283,Data!$CG:$CG,0)-1,MATCH($E283&amp;"/"&amp;W$1,Data!$1:$1,0)-1)))</f>
        <v/>
      </c>
      <c r="X283" s="256" t="str">
        <f ca="1">IF(ISERROR(OFFSET(Data!$A$1,MATCH($D283,Data!$CG:$CG,0)-1,MATCH($E283&amp;"/"&amp;X$1,Data!$1:$1,0)-1))=TRUE,"",IF(OFFSET(Data!$A$1,MATCH($D283,Data!$CG:$CG,0)-1,MATCH($E283&amp;"/"&amp;X$1,Data!$1:$1,0)-1)=0,"",OFFSET(Data!$A$1,MATCH($D283,Data!$CG:$CG,0)-1,MATCH($E283&amp;"/"&amp;X$1,Data!$1:$1,0)-1)))</f>
        <v/>
      </c>
      <c r="Y283" s="256" t="str">
        <f ca="1">IF(ISERROR(OFFSET(Data!$A$1,MATCH($D283,Data!$CG:$CG,0)-1,MATCH($E283&amp;"/"&amp;Y$1,Data!$1:$1,0)-1))=TRUE,"",IF(OFFSET(Data!$A$1,MATCH($D283,Data!$CG:$CG,0)-1,MATCH($E283&amp;"/"&amp;Y$1,Data!$1:$1,0)-1)=0,"",OFFSET(Data!$A$1,MATCH($D283,Data!$CG:$CG,0)-1,MATCH($E283&amp;"/"&amp;Y$1,Data!$1:$1,0)-1)))</f>
        <v/>
      </c>
      <c r="Z283" s="256" t="str">
        <f ca="1">IF(ISERROR(OFFSET(Data!$A$1,MATCH($D283,Data!$CG:$CG,0)-1,MATCH($E283&amp;"/"&amp;Z$1,Data!$1:$1,0)-1))=TRUE,"",IF(OFFSET(Data!$A$1,MATCH($D283,Data!$CG:$CG,0)-1,MATCH($E283&amp;"/"&amp;Z$1,Data!$1:$1,0)-1)=0,"",OFFSET(Data!$A$1,MATCH($D283,Data!$CG:$CG,0)-1,MATCH($E283&amp;"/"&amp;Z$1,Data!$1:$1,0)-1)))</f>
        <v/>
      </c>
      <c r="AA283" s="256" t="str">
        <f ca="1">IF(ISERROR(OFFSET(Data!$A$1,MATCH($D283,Data!$CG:$CG,0)-1,MATCH($E283&amp;"/"&amp;AA$1,Data!$1:$1,0)-1))=TRUE,"",IF(OFFSET(Data!$A$1,MATCH($D283,Data!$CG:$CG,0)-1,MATCH($E283&amp;"/"&amp;AA$1,Data!$1:$1,0)-1)=0,"",OFFSET(Data!$A$1,MATCH($D283,Data!$CG:$CG,0)-1,MATCH($E283&amp;"/"&amp;AA$1,Data!$1:$1,0)-1)))</f>
        <v/>
      </c>
      <c r="AB283" s="256" t="str">
        <f ca="1">IF(ISERROR(OFFSET(Data!$A$1,MATCH($D283,Data!$CG:$CG,0)-1,MATCH($E283&amp;"/"&amp;AB$1,Data!$1:$1,0)-1))=TRUE,"",IF(OFFSET(Data!$A$1,MATCH($D283,Data!$CG:$CG,0)-1,MATCH($E283&amp;"/"&amp;AB$1,Data!$1:$1,0)-1)=0,"",OFFSET(Data!$A$1,MATCH($D283,Data!$CG:$CG,0)-1,MATCH($E283&amp;"/"&amp;AB$1,Data!$1:$1,0)-1)))</f>
        <v/>
      </c>
      <c r="AC283" s="256" t="str">
        <f ca="1">IF(ISERROR(OFFSET(Data!$A$1,MATCH($D283,Data!$CG:$CG,0)-1,MATCH($E283&amp;"/"&amp;AC$1,Data!$1:$1,0)-1))=TRUE,"",IF(OFFSET(Data!$A$1,MATCH($D283,Data!$CG:$CG,0)-1,MATCH($E283&amp;"/"&amp;AC$1,Data!$1:$1,0)-1)=0,"",OFFSET(Data!$A$1,MATCH($D283,Data!$CG:$CG,0)-1,MATCH($E283&amp;"/"&amp;AC$1,Data!$1:$1,0)-1)))</f>
        <v/>
      </c>
      <c r="AD283" s="256" t="str">
        <f ca="1">IF(ISERROR(OFFSET(Data!$A$1,MATCH($D283,Data!$CG:$CG,0)-1,MATCH($E283&amp;"/"&amp;AD$1,Data!$1:$1,0)-1))=TRUE,"",IF(OFFSET(Data!$A$1,MATCH($D283,Data!$CG:$CG,0)-1,MATCH($E283&amp;"/"&amp;AD$1,Data!$1:$1,0)-1)=0,"",OFFSET(Data!$A$1,MATCH($D283,Data!$CG:$CG,0)-1,MATCH($E283&amp;"/"&amp;AD$1,Data!$1:$1,0)-1)))</f>
        <v/>
      </c>
      <c r="AE283" s="256" t="str">
        <f ca="1">IF(ISERROR(OFFSET(Data!$A$1,MATCH($D283,Data!$CG:$CG,0)-1,MATCH($E283&amp;"/"&amp;AE$1,Data!$1:$1,0)-1))=TRUE,"",IF(OFFSET(Data!$A$1,MATCH($D283,Data!$CG:$CG,0)-1,MATCH($E283&amp;"/"&amp;AE$1,Data!$1:$1,0)-1)=0,"",OFFSET(Data!$A$1,MATCH($D283,Data!$CG:$CG,0)-1,MATCH($E283&amp;"/"&amp;AE$1,Data!$1:$1,0)-1)))</f>
        <v/>
      </c>
      <c r="AF283" s="258" t="str">
        <f ca="1">IF(ISERROR(OFFSET(Data!$A$1,MATCH($D283,Data!$CG:$CG,0)-1,MATCH($E283&amp;"/"&amp;AF$1,Data!$1:$1,0)-1))=TRUE,"",IF(OFFSET(Data!$A$1,MATCH($D283,Data!$CG:$CG,0)-1,MATCH($E283&amp;"/"&amp;AF$1,Data!$1:$1,0)-1)=0,"",OFFSET(Data!$A$1,MATCH($D283,Data!$CG:$CG,0)-1,MATCH($E283&amp;"/"&amp;AF$1,Data!$1:$1,0)-1)))</f>
        <v/>
      </c>
      <c r="AG283" s="214">
        <f t="shared" ca="1" si="9"/>
        <v>0</v>
      </c>
      <c r="AH283" s="215">
        <f ca="1">SUM(AG279:AG283)</f>
        <v>0</v>
      </c>
    </row>
    <row r="284" spans="1:34" ht="15" hidden="1" customHeight="1" x14ac:dyDescent="0.25">
      <c r="A284" s="445">
        <v>56</v>
      </c>
      <c r="B284" s="448" t="e">
        <f>INDEX(Data!CI:CI,MATCH("W"&amp;A284,Data!A:A,0))</f>
        <v>#N/A</v>
      </c>
      <c r="C284" s="451" t="e">
        <f>INDEX(Data!CG:CG,MATCH("W"&amp;A284,Data!A:A,0))</f>
        <v>#N/A</v>
      </c>
      <c r="D284" s="26" t="e">
        <f>IF(C284&lt;&gt;"",C284,#REF!)</f>
        <v>#N/A</v>
      </c>
      <c r="E284" s="27" t="s">
        <v>21</v>
      </c>
      <c r="F284" s="271" t="str">
        <f ca="1">IF(ISERROR(OFFSET(Data!$A$1,MATCH($D284,Data!$CG:$CG,0)-1,MATCH($E284&amp;"/"&amp;F$1,Data!$1:$1,0)-1))=TRUE,"",IF(OFFSET(Data!$A$1,MATCH($D284,Data!$CG:$CG,0)-1,MATCH($E284&amp;"/"&amp;F$1,Data!$1:$1,0)-1)=0,"",OFFSET(Data!$A$1,MATCH($D284,Data!$CG:$CG,0)-1,MATCH($E284&amp;"/"&amp;F$1,Data!$1:$1,0)-1)))</f>
        <v/>
      </c>
      <c r="G284" s="250" t="str">
        <f ca="1">IF(ISERROR(OFFSET(Data!$A$1,MATCH($D284,Data!$CG:$CG,0)-1,MATCH($E284&amp;"/"&amp;G$1,Data!$1:$1,0)-1))=TRUE,"",IF(OFFSET(Data!$A$1,MATCH($D284,Data!$CG:$CG,0)-1,MATCH($E284&amp;"/"&amp;G$1,Data!$1:$1,0)-1)=0,"",OFFSET(Data!$A$1,MATCH($D284,Data!$CG:$CG,0)-1,MATCH($E284&amp;"/"&amp;G$1,Data!$1:$1,0)-1)))</f>
        <v/>
      </c>
      <c r="H284" s="250" t="str">
        <f ca="1">IF(ISERROR(OFFSET(Data!$A$1,MATCH($D284,Data!$CG:$CG,0)-1,MATCH($E284&amp;"/"&amp;H$1,Data!$1:$1,0)-1))=TRUE,"",IF(OFFSET(Data!$A$1,MATCH($D284,Data!$CG:$CG,0)-1,MATCH($E284&amp;"/"&amp;H$1,Data!$1:$1,0)-1)=0,"",OFFSET(Data!$A$1,MATCH($D284,Data!$CG:$CG,0)-1,MATCH($E284&amp;"/"&amp;H$1,Data!$1:$1,0)-1)))</f>
        <v/>
      </c>
      <c r="I284" s="250" t="str">
        <f ca="1">IF(ISERROR(OFFSET(Data!$A$1,MATCH($D284,Data!$CG:$CG,0)-1,MATCH($E284&amp;"/"&amp;I$1,Data!$1:$1,0)-1))=TRUE,"",IF(OFFSET(Data!$A$1,MATCH($D284,Data!$CG:$CG,0)-1,MATCH($E284&amp;"/"&amp;I$1,Data!$1:$1,0)-1)=0,"",OFFSET(Data!$A$1,MATCH($D284,Data!$CG:$CG,0)-1,MATCH($E284&amp;"/"&amp;I$1,Data!$1:$1,0)-1)))</f>
        <v/>
      </c>
      <c r="J284" s="250" t="str">
        <f ca="1">IF(ISERROR(OFFSET(Data!$A$1,MATCH($D284,Data!$CG:$CG,0)-1,MATCH($E284&amp;"/"&amp;J$1,Data!$1:$1,0)-1))=TRUE,"",IF(OFFSET(Data!$A$1,MATCH($D284,Data!$CG:$CG,0)-1,MATCH($E284&amp;"/"&amp;J$1,Data!$1:$1,0)-1)=0,"",OFFSET(Data!$A$1,MATCH($D284,Data!$CG:$CG,0)-1,MATCH($E284&amp;"/"&amp;J$1,Data!$1:$1,0)-1)))</f>
        <v/>
      </c>
      <c r="K284" s="250" t="str">
        <f ca="1">IF(ISERROR(OFFSET(Data!$A$1,MATCH($D284,Data!$CG:$CG,0)-1,MATCH($E284&amp;"/"&amp;K$1,Data!$1:$1,0)-1))=TRUE,"",IF(OFFSET(Data!$A$1,MATCH($D284,Data!$CG:$CG,0)-1,MATCH($E284&amp;"/"&amp;K$1,Data!$1:$1,0)-1)=0,"",OFFSET(Data!$A$1,MATCH($D284,Data!$CG:$CG,0)-1,MATCH($E284&amp;"/"&amp;K$1,Data!$1:$1,0)-1)))</f>
        <v/>
      </c>
      <c r="L284" s="250" t="str">
        <f ca="1">IF(ISERROR(OFFSET(Data!$A$1,MATCH($D284,Data!$CG:$CG,0)-1,MATCH($E284&amp;"/"&amp;L$1,Data!$1:$1,0)-1))=TRUE,"",IF(OFFSET(Data!$A$1,MATCH($D284,Data!$CG:$CG,0)-1,MATCH($E284&amp;"/"&amp;L$1,Data!$1:$1,0)-1)=0,"",OFFSET(Data!$A$1,MATCH($D284,Data!$CG:$CG,0)-1,MATCH($E284&amp;"/"&amp;L$1,Data!$1:$1,0)-1)))</f>
        <v/>
      </c>
      <c r="M284" s="250" t="str">
        <f ca="1">IF(ISERROR(OFFSET(Data!$A$1,MATCH($D284,Data!$CG:$CG,0)-1,MATCH($E284&amp;"/"&amp;M$1,Data!$1:$1,0)-1))=TRUE,"",IF(OFFSET(Data!$A$1,MATCH($D284,Data!$CG:$CG,0)-1,MATCH($E284&amp;"/"&amp;M$1,Data!$1:$1,0)-1)=0,"",OFFSET(Data!$A$1,MATCH($D284,Data!$CG:$CG,0)-1,MATCH($E284&amp;"/"&amp;M$1,Data!$1:$1,0)-1)))</f>
        <v/>
      </c>
      <c r="N284" s="250" t="str">
        <f ca="1">IF(ISERROR(OFFSET(Data!$A$1,MATCH($D284,Data!$CG:$CG,0)-1,MATCH($E284&amp;"/"&amp;N$1,Data!$1:$1,0)-1))=TRUE,"",IF(OFFSET(Data!$A$1,MATCH($D284,Data!$CG:$CG,0)-1,MATCH($E284&amp;"/"&amp;N$1,Data!$1:$1,0)-1)=0,"",OFFSET(Data!$A$1,MATCH($D284,Data!$CG:$CG,0)-1,MATCH($E284&amp;"/"&amp;N$1,Data!$1:$1,0)-1)))</f>
        <v/>
      </c>
      <c r="O284" s="250" t="str">
        <f ca="1">IF(ISERROR(OFFSET(Data!$A$1,MATCH($D284,Data!$CG:$CG,0)-1,MATCH($E284&amp;"/"&amp;O$1,Data!$1:$1,0)-1))=TRUE,"",IF(OFFSET(Data!$A$1,MATCH($D284,Data!$CG:$CG,0)-1,MATCH($E284&amp;"/"&amp;O$1,Data!$1:$1,0)-1)=0,"",OFFSET(Data!$A$1,MATCH($D284,Data!$CG:$CG,0)-1,MATCH($E284&amp;"/"&amp;O$1,Data!$1:$1,0)-1)))</f>
        <v/>
      </c>
      <c r="P284" s="250" t="str">
        <f ca="1">IF(ISERROR(OFFSET(Data!$A$1,MATCH($D284,Data!$CG:$CG,0)-1,MATCH($E284&amp;"/"&amp;P$1,Data!$1:$1,0)-1))=TRUE,"",IF(OFFSET(Data!$A$1,MATCH($D284,Data!$CG:$CG,0)-1,MATCH($E284&amp;"/"&amp;P$1,Data!$1:$1,0)-1)=0,"",OFFSET(Data!$A$1,MATCH($D284,Data!$CG:$CG,0)-1,MATCH($E284&amp;"/"&amp;P$1,Data!$1:$1,0)-1)))</f>
        <v/>
      </c>
      <c r="Q284" s="250" t="str">
        <f ca="1">IF(ISERROR(OFFSET(Data!$A$1,MATCH($D284,Data!$CG:$CG,0)-1,MATCH($E284&amp;"/"&amp;Q$1,Data!$1:$1,0)-1))=TRUE,"",IF(OFFSET(Data!$A$1,MATCH($D284,Data!$CG:$CG,0)-1,MATCH($E284&amp;"/"&amp;Q$1,Data!$1:$1,0)-1)=0,"",OFFSET(Data!$A$1,MATCH($D284,Data!$CG:$CG,0)-1,MATCH($E284&amp;"/"&amp;Q$1,Data!$1:$1,0)-1)))</f>
        <v/>
      </c>
      <c r="R284" s="250" t="str">
        <f ca="1">IF(ISERROR(OFFSET(Data!$A$1,MATCH($D284,Data!$CG:$CG,0)-1,MATCH($E284&amp;"/"&amp;R$1,Data!$1:$1,0)-1))=TRUE,"",IF(OFFSET(Data!$A$1,MATCH($D284,Data!$CG:$CG,0)-1,MATCH($E284&amp;"/"&amp;R$1,Data!$1:$1,0)-1)=0,"",OFFSET(Data!$A$1,MATCH($D284,Data!$CG:$CG,0)-1,MATCH($E284&amp;"/"&amp;R$1,Data!$1:$1,0)-1)))</f>
        <v/>
      </c>
      <c r="S284" s="250" t="str">
        <f ca="1">IF(ISERROR(OFFSET(Data!$A$1,MATCH($D284,Data!$CG:$CG,0)-1,MATCH($E284&amp;"/"&amp;S$1,Data!$1:$1,0)-1))=TRUE,"",IF(OFFSET(Data!$A$1,MATCH($D284,Data!$CG:$CG,0)-1,MATCH($E284&amp;"/"&amp;S$1,Data!$1:$1,0)-1)=0,"",OFFSET(Data!$A$1,MATCH($D284,Data!$CG:$CG,0)-1,MATCH($E284&amp;"/"&amp;S$1,Data!$1:$1,0)-1)))</f>
        <v/>
      </c>
      <c r="T284" s="250" t="str">
        <f ca="1">IF(ISERROR(OFFSET(Data!$A$1,MATCH($D284,Data!$CG:$CG,0)-1,MATCH($E284&amp;"/"&amp;T$1,Data!$1:$1,0)-1))=TRUE,"",IF(OFFSET(Data!$A$1,MATCH($D284,Data!$CG:$CG,0)-1,MATCH($E284&amp;"/"&amp;T$1,Data!$1:$1,0)-1)=0,"",OFFSET(Data!$A$1,MATCH($D284,Data!$CG:$CG,0)-1,MATCH($E284&amp;"/"&amp;T$1,Data!$1:$1,0)-1)))</f>
        <v/>
      </c>
      <c r="U284" s="250" t="str">
        <f ca="1">IF(ISERROR(OFFSET(Data!$A$1,MATCH($D284,Data!$CG:$CG,0)-1,MATCH($E284&amp;"/"&amp;U$1,Data!$1:$1,0)-1))=TRUE,"",IF(OFFSET(Data!$A$1,MATCH($D284,Data!$CG:$CG,0)-1,MATCH($E284&amp;"/"&amp;U$1,Data!$1:$1,0)-1)=0,"",OFFSET(Data!$A$1,MATCH($D284,Data!$CG:$CG,0)-1,MATCH($E284&amp;"/"&amp;U$1,Data!$1:$1,0)-1)))</f>
        <v/>
      </c>
      <c r="V284" s="250" t="str">
        <f ca="1">IF(ISERROR(OFFSET(Data!$A$1,MATCH($D284,Data!$CG:$CG,0)-1,MATCH($E284&amp;"/"&amp;V$1,Data!$1:$1,0)-1))=TRUE,"",IF(OFFSET(Data!$A$1,MATCH($D284,Data!$CG:$CG,0)-1,MATCH($E284&amp;"/"&amp;V$1,Data!$1:$1,0)-1)=0,"",OFFSET(Data!$A$1,MATCH($D284,Data!$CG:$CG,0)-1,MATCH($E284&amp;"/"&amp;V$1,Data!$1:$1,0)-1)))</f>
        <v/>
      </c>
      <c r="W284" s="272" t="str">
        <f ca="1">IF(ISERROR(OFFSET(Data!$A$1,MATCH($D284,Data!$CG:$CG,0)-1,MATCH($E284&amp;"/"&amp;W$1,Data!$1:$1,0)-1))=TRUE,"",IF(OFFSET(Data!$A$1,MATCH($D284,Data!$CG:$CG,0)-1,MATCH($E284&amp;"/"&amp;W$1,Data!$1:$1,0)-1)=0,"",OFFSET(Data!$A$1,MATCH($D284,Data!$CG:$CG,0)-1,MATCH($E284&amp;"/"&amp;W$1,Data!$1:$1,0)-1)))</f>
        <v/>
      </c>
      <c r="X284" s="250" t="str">
        <f ca="1">IF(ISERROR(OFFSET(Data!$A$1,MATCH($D284,Data!$CG:$CG,0)-1,MATCH($E284&amp;"/"&amp;X$1,Data!$1:$1,0)-1))=TRUE,"",IF(OFFSET(Data!$A$1,MATCH($D284,Data!$CG:$CG,0)-1,MATCH($E284&amp;"/"&amp;X$1,Data!$1:$1,0)-1)=0,"",OFFSET(Data!$A$1,MATCH($D284,Data!$CG:$CG,0)-1,MATCH($E284&amp;"/"&amp;X$1,Data!$1:$1,0)-1)))</f>
        <v/>
      </c>
      <c r="Y284" s="250" t="str">
        <f ca="1">IF(ISERROR(OFFSET(Data!$A$1,MATCH($D284,Data!$CG:$CG,0)-1,MATCH($E284&amp;"/"&amp;Y$1,Data!$1:$1,0)-1))=TRUE,"",IF(OFFSET(Data!$A$1,MATCH($D284,Data!$CG:$CG,0)-1,MATCH($E284&amp;"/"&amp;Y$1,Data!$1:$1,0)-1)=0,"",OFFSET(Data!$A$1,MATCH($D284,Data!$CG:$CG,0)-1,MATCH($E284&amp;"/"&amp;Y$1,Data!$1:$1,0)-1)))</f>
        <v/>
      </c>
      <c r="Z284" s="250" t="str">
        <f ca="1">IF(ISERROR(OFFSET(Data!$A$1,MATCH($D284,Data!$CG:$CG,0)-1,MATCH($E284&amp;"/"&amp;Z$1,Data!$1:$1,0)-1))=TRUE,"",IF(OFFSET(Data!$A$1,MATCH($D284,Data!$CG:$CG,0)-1,MATCH($E284&amp;"/"&amp;Z$1,Data!$1:$1,0)-1)=0,"",OFFSET(Data!$A$1,MATCH($D284,Data!$CG:$CG,0)-1,MATCH($E284&amp;"/"&amp;Z$1,Data!$1:$1,0)-1)))</f>
        <v/>
      </c>
      <c r="AA284" s="250" t="str">
        <f ca="1">IF(ISERROR(OFFSET(Data!$A$1,MATCH($D284,Data!$CG:$CG,0)-1,MATCH($E284&amp;"/"&amp;AA$1,Data!$1:$1,0)-1))=TRUE,"",IF(OFFSET(Data!$A$1,MATCH($D284,Data!$CG:$CG,0)-1,MATCH($E284&amp;"/"&amp;AA$1,Data!$1:$1,0)-1)=0,"",OFFSET(Data!$A$1,MATCH($D284,Data!$CG:$CG,0)-1,MATCH($E284&amp;"/"&amp;AA$1,Data!$1:$1,0)-1)))</f>
        <v/>
      </c>
      <c r="AB284" s="250" t="str">
        <f ca="1">IF(ISERROR(OFFSET(Data!$A$1,MATCH($D284,Data!$CG:$CG,0)-1,MATCH($E284&amp;"/"&amp;AB$1,Data!$1:$1,0)-1))=TRUE,"",IF(OFFSET(Data!$A$1,MATCH($D284,Data!$CG:$CG,0)-1,MATCH($E284&amp;"/"&amp;AB$1,Data!$1:$1,0)-1)=0,"",OFFSET(Data!$A$1,MATCH($D284,Data!$CG:$CG,0)-1,MATCH($E284&amp;"/"&amp;AB$1,Data!$1:$1,0)-1)))</f>
        <v/>
      </c>
      <c r="AC284" s="250" t="str">
        <f ca="1">IF(ISERROR(OFFSET(Data!$A$1,MATCH($D284,Data!$CG:$CG,0)-1,MATCH($E284&amp;"/"&amp;AC$1,Data!$1:$1,0)-1))=TRUE,"",IF(OFFSET(Data!$A$1,MATCH($D284,Data!$CG:$CG,0)-1,MATCH($E284&amp;"/"&amp;AC$1,Data!$1:$1,0)-1)=0,"",OFFSET(Data!$A$1,MATCH($D284,Data!$CG:$CG,0)-1,MATCH($E284&amp;"/"&amp;AC$1,Data!$1:$1,0)-1)))</f>
        <v/>
      </c>
      <c r="AD284" s="250" t="str">
        <f ca="1">IF(ISERROR(OFFSET(Data!$A$1,MATCH($D284,Data!$CG:$CG,0)-1,MATCH($E284&amp;"/"&amp;AD$1,Data!$1:$1,0)-1))=TRUE,"",IF(OFFSET(Data!$A$1,MATCH($D284,Data!$CG:$CG,0)-1,MATCH($E284&amp;"/"&amp;AD$1,Data!$1:$1,0)-1)=0,"",OFFSET(Data!$A$1,MATCH($D284,Data!$CG:$CG,0)-1,MATCH($E284&amp;"/"&amp;AD$1,Data!$1:$1,0)-1)))</f>
        <v/>
      </c>
      <c r="AE284" s="250" t="str">
        <f ca="1">IF(ISERROR(OFFSET(Data!$A$1,MATCH($D284,Data!$CG:$CG,0)-1,MATCH($E284&amp;"/"&amp;AE$1,Data!$1:$1,0)-1))=TRUE,"",IF(OFFSET(Data!$A$1,MATCH($D284,Data!$CG:$CG,0)-1,MATCH($E284&amp;"/"&amp;AE$1,Data!$1:$1,0)-1)=0,"",OFFSET(Data!$A$1,MATCH($D284,Data!$CG:$CG,0)-1,MATCH($E284&amp;"/"&amp;AE$1,Data!$1:$1,0)-1)))</f>
        <v/>
      </c>
      <c r="AF284" s="251" t="str">
        <f ca="1">IF(ISERROR(OFFSET(Data!$A$1,MATCH($D284,Data!$CG:$CG,0)-1,MATCH($E284&amp;"/"&amp;AF$1,Data!$1:$1,0)-1))=TRUE,"",IF(OFFSET(Data!$A$1,MATCH($D284,Data!$CG:$CG,0)-1,MATCH($E284&amp;"/"&amp;AF$1,Data!$1:$1,0)-1)=0,"",OFFSET(Data!$A$1,MATCH($D284,Data!$CG:$CG,0)-1,MATCH($E284&amp;"/"&amp;AF$1,Data!$1:$1,0)-1)))</f>
        <v/>
      </c>
      <c r="AG284" s="210">
        <f t="shared" ca="1" si="9"/>
        <v>0</v>
      </c>
      <c r="AH284" s="211">
        <f ca="1">AG284</f>
        <v>0</v>
      </c>
    </row>
    <row r="285" spans="1:34" ht="15" hidden="1" customHeight="1" thickBot="1" x14ac:dyDescent="0.3">
      <c r="A285" s="446"/>
      <c r="B285" s="449"/>
      <c r="C285" s="452"/>
      <c r="D285" s="28" t="e">
        <f>IF(C285&lt;&gt;"",C285,D284)</f>
        <v>#N/A</v>
      </c>
      <c r="E285" s="29" t="s">
        <v>22</v>
      </c>
      <c r="F285" s="254" t="str">
        <f ca="1">IF(ISERROR(OFFSET(Data!$A$1,MATCH($D285,Data!$CG:$CG,0)-1,MATCH($E285&amp;"/"&amp;F$1,Data!$1:$1,0)-1))=TRUE,"",IF(OFFSET(Data!$A$1,MATCH($D285,Data!$CG:$CG,0)-1,MATCH($E285&amp;"/"&amp;F$1,Data!$1:$1,0)-1)=0,"",OFFSET(Data!$A$1,MATCH($D285,Data!$CG:$CG,0)-1,MATCH($E285&amp;"/"&amp;F$1,Data!$1:$1,0)-1)))</f>
        <v/>
      </c>
      <c r="G285" s="252" t="str">
        <f ca="1">IF(ISERROR(OFFSET(Data!$A$1,MATCH($D285,Data!$CG:$CG,0)-1,MATCH($E285&amp;"/"&amp;G$1,Data!$1:$1,0)-1))=TRUE,"",IF(OFFSET(Data!$A$1,MATCH($D285,Data!$CG:$CG,0)-1,MATCH($E285&amp;"/"&amp;G$1,Data!$1:$1,0)-1)=0,"",OFFSET(Data!$A$1,MATCH($D285,Data!$CG:$CG,0)-1,MATCH($E285&amp;"/"&amp;G$1,Data!$1:$1,0)-1)))</f>
        <v/>
      </c>
      <c r="H285" s="252" t="str">
        <f ca="1">IF(ISERROR(OFFSET(Data!$A$1,MATCH($D285,Data!$CG:$CG,0)-1,MATCH($E285&amp;"/"&amp;H$1,Data!$1:$1,0)-1))=TRUE,"",IF(OFFSET(Data!$A$1,MATCH($D285,Data!$CG:$CG,0)-1,MATCH($E285&amp;"/"&amp;H$1,Data!$1:$1,0)-1)=0,"",OFFSET(Data!$A$1,MATCH($D285,Data!$CG:$CG,0)-1,MATCH($E285&amp;"/"&amp;H$1,Data!$1:$1,0)-1)))</f>
        <v/>
      </c>
      <c r="I285" s="252" t="str">
        <f ca="1">IF(ISERROR(OFFSET(Data!$A$1,MATCH($D285,Data!$CG:$CG,0)-1,MATCH($E285&amp;"/"&amp;I$1,Data!$1:$1,0)-1))=TRUE,"",IF(OFFSET(Data!$A$1,MATCH($D285,Data!$CG:$CG,0)-1,MATCH($E285&amp;"/"&amp;I$1,Data!$1:$1,0)-1)=0,"",OFFSET(Data!$A$1,MATCH($D285,Data!$CG:$CG,0)-1,MATCH($E285&amp;"/"&amp;I$1,Data!$1:$1,0)-1)))</f>
        <v/>
      </c>
      <c r="J285" s="252" t="str">
        <f ca="1">IF(ISERROR(OFFSET(Data!$A$1,MATCH($D285,Data!$CG:$CG,0)-1,MATCH($E285&amp;"/"&amp;J$1,Data!$1:$1,0)-1))=TRUE,"",IF(OFFSET(Data!$A$1,MATCH($D285,Data!$CG:$CG,0)-1,MATCH($E285&amp;"/"&amp;J$1,Data!$1:$1,0)-1)=0,"",OFFSET(Data!$A$1,MATCH($D285,Data!$CG:$CG,0)-1,MATCH($E285&amp;"/"&amp;J$1,Data!$1:$1,0)-1)))</f>
        <v/>
      </c>
      <c r="K285" s="252" t="str">
        <f ca="1">IF(ISERROR(OFFSET(Data!$A$1,MATCH($D285,Data!$CG:$CG,0)-1,MATCH($E285&amp;"/"&amp;K$1,Data!$1:$1,0)-1))=TRUE,"",IF(OFFSET(Data!$A$1,MATCH($D285,Data!$CG:$CG,0)-1,MATCH($E285&amp;"/"&amp;K$1,Data!$1:$1,0)-1)=0,"",OFFSET(Data!$A$1,MATCH($D285,Data!$CG:$CG,0)-1,MATCH($E285&amp;"/"&amp;K$1,Data!$1:$1,0)-1)))</f>
        <v/>
      </c>
      <c r="L285" s="252" t="str">
        <f ca="1">IF(ISERROR(OFFSET(Data!$A$1,MATCH($D285,Data!$CG:$CG,0)-1,MATCH($E285&amp;"/"&amp;L$1,Data!$1:$1,0)-1))=TRUE,"",IF(OFFSET(Data!$A$1,MATCH($D285,Data!$CG:$CG,0)-1,MATCH($E285&amp;"/"&amp;L$1,Data!$1:$1,0)-1)=0,"",OFFSET(Data!$A$1,MATCH($D285,Data!$CG:$CG,0)-1,MATCH($E285&amp;"/"&amp;L$1,Data!$1:$1,0)-1)))</f>
        <v/>
      </c>
      <c r="M285" s="252" t="str">
        <f ca="1">IF(ISERROR(OFFSET(Data!$A$1,MATCH($D285,Data!$CG:$CG,0)-1,MATCH($E285&amp;"/"&amp;M$1,Data!$1:$1,0)-1))=TRUE,"",IF(OFFSET(Data!$A$1,MATCH($D285,Data!$CG:$CG,0)-1,MATCH($E285&amp;"/"&amp;M$1,Data!$1:$1,0)-1)=0,"",OFFSET(Data!$A$1,MATCH($D285,Data!$CG:$CG,0)-1,MATCH($E285&amp;"/"&amp;M$1,Data!$1:$1,0)-1)))</f>
        <v/>
      </c>
      <c r="N285" s="252" t="str">
        <f ca="1">IF(ISERROR(OFFSET(Data!$A$1,MATCH($D285,Data!$CG:$CG,0)-1,MATCH($E285&amp;"/"&amp;N$1,Data!$1:$1,0)-1))=TRUE,"",IF(OFFSET(Data!$A$1,MATCH($D285,Data!$CG:$CG,0)-1,MATCH($E285&amp;"/"&amp;N$1,Data!$1:$1,0)-1)=0,"",OFFSET(Data!$A$1,MATCH($D285,Data!$CG:$CG,0)-1,MATCH($E285&amp;"/"&amp;N$1,Data!$1:$1,0)-1)))</f>
        <v/>
      </c>
      <c r="O285" s="252" t="str">
        <f ca="1">IF(ISERROR(OFFSET(Data!$A$1,MATCH($D285,Data!$CG:$CG,0)-1,MATCH($E285&amp;"/"&amp;O$1,Data!$1:$1,0)-1))=TRUE,"",IF(OFFSET(Data!$A$1,MATCH($D285,Data!$CG:$CG,0)-1,MATCH($E285&amp;"/"&amp;O$1,Data!$1:$1,0)-1)=0,"",OFFSET(Data!$A$1,MATCH($D285,Data!$CG:$CG,0)-1,MATCH($E285&amp;"/"&amp;O$1,Data!$1:$1,0)-1)))</f>
        <v/>
      </c>
      <c r="P285" s="252" t="str">
        <f ca="1">IF(ISERROR(OFFSET(Data!$A$1,MATCH($D285,Data!$CG:$CG,0)-1,MATCH($E285&amp;"/"&amp;P$1,Data!$1:$1,0)-1))=TRUE,"",IF(OFFSET(Data!$A$1,MATCH($D285,Data!$CG:$CG,0)-1,MATCH($E285&amp;"/"&amp;P$1,Data!$1:$1,0)-1)=0,"",OFFSET(Data!$A$1,MATCH($D285,Data!$CG:$CG,0)-1,MATCH($E285&amp;"/"&amp;P$1,Data!$1:$1,0)-1)))</f>
        <v/>
      </c>
      <c r="Q285" s="252" t="str">
        <f ca="1">IF(ISERROR(OFFSET(Data!$A$1,MATCH($D285,Data!$CG:$CG,0)-1,MATCH($E285&amp;"/"&amp;Q$1,Data!$1:$1,0)-1))=TRUE,"",IF(OFFSET(Data!$A$1,MATCH($D285,Data!$CG:$CG,0)-1,MATCH($E285&amp;"/"&amp;Q$1,Data!$1:$1,0)-1)=0,"",OFFSET(Data!$A$1,MATCH($D285,Data!$CG:$CG,0)-1,MATCH($E285&amp;"/"&amp;Q$1,Data!$1:$1,0)-1)))</f>
        <v/>
      </c>
      <c r="R285" s="252" t="str">
        <f ca="1">IF(ISERROR(OFFSET(Data!$A$1,MATCH($D285,Data!$CG:$CG,0)-1,MATCH($E285&amp;"/"&amp;R$1,Data!$1:$1,0)-1))=TRUE,"",IF(OFFSET(Data!$A$1,MATCH($D285,Data!$CG:$CG,0)-1,MATCH($E285&amp;"/"&amp;R$1,Data!$1:$1,0)-1)=0,"",OFFSET(Data!$A$1,MATCH($D285,Data!$CG:$CG,0)-1,MATCH($E285&amp;"/"&amp;R$1,Data!$1:$1,0)-1)))</f>
        <v/>
      </c>
      <c r="S285" s="252" t="str">
        <f ca="1">IF(ISERROR(OFFSET(Data!$A$1,MATCH($D285,Data!$CG:$CG,0)-1,MATCH($E285&amp;"/"&amp;S$1,Data!$1:$1,0)-1))=TRUE,"",IF(OFFSET(Data!$A$1,MATCH($D285,Data!$CG:$CG,0)-1,MATCH($E285&amp;"/"&amp;S$1,Data!$1:$1,0)-1)=0,"",OFFSET(Data!$A$1,MATCH($D285,Data!$CG:$CG,0)-1,MATCH($E285&amp;"/"&amp;S$1,Data!$1:$1,0)-1)))</f>
        <v/>
      </c>
      <c r="T285" s="252" t="str">
        <f ca="1">IF(ISERROR(OFFSET(Data!$A$1,MATCH($D285,Data!$CG:$CG,0)-1,MATCH($E285&amp;"/"&amp;T$1,Data!$1:$1,0)-1))=TRUE,"",IF(OFFSET(Data!$A$1,MATCH($D285,Data!$CG:$CG,0)-1,MATCH($E285&amp;"/"&amp;T$1,Data!$1:$1,0)-1)=0,"",OFFSET(Data!$A$1,MATCH($D285,Data!$CG:$CG,0)-1,MATCH($E285&amp;"/"&amp;T$1,Data!$1:$1,0)-1)))</f>
        <v/>
      </c>
      <c r="U285" s="252" t="str">
        <f ca="1">IF(ISERROR(OFFSET(Data!$A$1,MATCH($D285,Data!$CG:$CG,0)-1,MATCH($E285&amp;"/"&amp;U$1,Data!$1:$1,0)-1))=TRUE,"",IF(OFFSET(Data!$A$1,MATCH($D285,Data!$CG:$CG,0)-1,MATCH($E285&amp;"/"&amp;U$1,Data!$1:$1,0)-1)=0,"",OFFSET(Data!$A$1,MATCH($D285,Data!$CG:$CG,0)-1,MATCH($E285&amp;"/"&amp;U$1,Data!$1:$1,0)-1)))</f>
        <v/>
      </c>
      <c r="V285" s="252" t="str">
        <f ca="1">IF(ISERROR(OFFSET(Data!$A$1,MATCH($D285,Data!$CG:$CG,0)-1,MATCH($E285&amp;"/"&amp;V$1,Data!$1:$1,0)-1))=TRUE,"",IF(OFFSET(Data!$A$1,MATCH($D285,Data!$CG:$CG,0)-1,MATCH($E285&amp;"/"&amp;V$1,Data!$1:$1,0)-1)=0,"",OFFSET(Data!$A$1,MATCH($D285,Data!$CG:$CG,0)-1,MATCH($E285&amp;"/"&amp;V$1,Data!$1:$1,0)-1)))</f>
        <v/>
      </c>
      <c r="W285" s="269" t="str">
        <f ca="1">IF(ISERROR(OFFSET(Data!$A$1,MATCH($D285,Data!$CG:$CG,0)-1,MATCH($E285&amp;"/"&amp;W$1,Data!$1:$1,0)-1))=TRUE,"",IF(OFFSET(Data!$A$1,MATCH($D285,Data!$CG:$CG,0)-1,MATCH($E285&amp;"/"&amp;W$1,Data!$1:$1,0)-1)=0,"",OFFSET(Data!$A$1,MATCH($D285,Data!$CG:$CG,0)-1,MATCH($E285&amp;"/"&amp;W$1,Data!$1:$1,0)-1)))</f>
        <v/>
      </c>
      <c r="X285" s="252" t="str">
        <f ca="1">IF(ISERROR(OFFSET(Data!$A$1,MATCH($D285,Data!$CG:$CG,0)-1,MATCH($E285&amp;"/"&amp;X$1,Data!$1:$1,0)-1))=TRUE,"",IF(OFFSET(Data!$A$1,MATCH($D285,Data!$CG:$CG,0)-1,MATCH($E285&amp;"/"&amp;X$1,Data!$1:$1,0)-1)=0,"",OFFSET(Data!$A$1,MATCH($D285,Data!$CG:$CG,0)-1,MATCH($E285&amp;"/"&amp;X$1,Data!$1:$1,0)-1)))</f>
        <v/>
      </c>
      <c r="Y285" s="252" t="str">
        <f ca="1">IF(ISERROR(OFFSET(Data!$A$1,MATCH($D285,Data!$CG:$CG,0)-1,MATCH($E285&amp;"/"&amp;Y$1,Data!$1:$1,0)-1))=TRUE,"",IF(OFFSET(Data!$A$1,MATCH($D285,Data!$CG:$CG,0)-1,MATCH($E285&amp;"/"&amp;Y$1,Data!$1:$1,0)-1)=0,"",OFFSET(Data!$A$1,MATCH($D285,Data!$CG:$CG,0)-1,MATCH($E285&amp;"/"&amp;Y$1,Data!$1:$1,0)-1)))</f>
        <v/>
      </c>
      <c r="Z285" s="252" t="str">
        <f ca="1">IF(ISERROR(OFFSET(Data!$A$1,MATCH($D285,Data!$CG:$CG,0)-1,MATCH($E285&amp;"/"&amp;Z$1,Data!$1:$1,0)-1))=TRUE,"",IF(OFFSET(Data!$A$1,MATCH($D285,Data!$CG:$CG,0)-1,MATCH($E285&amp;"/"&amp;Z$1,Data!$1:$1,0)-1)=0,"",OFFSET(Data!$A$1,MATCH($D285,Data!$CG:$CG,0)-1,MATCH($E285&amp;"/"&amp;Z$1,Data!$1:$1,0)-1)))</f>
        <v/>
      </c>
      <c r="AA285" s="252" t="str">
        <f ca="1">IF(ISERROR(OFFSET(Data!$A$1,MATCH($D285,Data!$CG:$CG,0)-1,MATCH($E285&amp;"/"&amp;AA$1,Data!$1:$1,0)-1))=TRUE,"",IF(OFFSET(Data!$A$1,MATCH($D285,Data!$CG:$CG,0)-1,MATCH($E285&amp;"/"&amp;AA$1,Data!$1:$1,0)-1)=0,"",OFFSET(Data!$A$1,MATCH($D285,Data!$CG:$CG,0)-1,MATCH($E285&amp;"/"&amp;AA$1,Data!$1:$1,0)-1)))</f>
        <v/>
      </c>
      <c r="AB285" s="252" t="str">
        <f ca="1">IF(ISERROR(OFFSET(Data!$A$1,MATCH($D285,Data!$CG:$CG,0)-1,MATCH($E285&amp;"/"&amp;AB$1,Data!$1:$1,0)-1))=TRUE,"",IF(OFFSET(Data!$A$1,MATCH($D285,Data!$CG:$CG,0)-1,MATCH($E285&amp;"/"&amp;AB$1,Data!$1:$1,0)-1)=0,"",OFFSET(Data!$A$1,MATCH($D285,Data!$CG:$CG,0)-1,MATCH($E285&amp;"/"&amp;AB$1,Data!$1:$1,0)-1)))</f>
        <v/>
      </c>
      <c r="AC285" s="252" t="str">
        <f ca="1">IF(ISERROR(OFFSET(Data!$A$1,MATCH($D285,Data!$CG:$CG,0)-1,MATCH($E285&amp;"/"&amp;AC$1,Data!$1:$1,0)-1))=TRUE,"",IF(OFFSET(Data!$A$1,MATCH($D285,Data!$CG:$CG,0)-1,MATCH($E285&amp;"/"&amp;AC$1,Data!$1:$1,0)-1)=0,"",OFFSET(Data!$A$1,MATCH($D285,Data!$CG:$CG,0)-1,MATCH($E285&amp;"/"&amp;AC$1,Data!$1:$1,0)-1)))</f>
        <v/>
      </c>
      <c r="AD285" s="252" t="str">
        <f ca="1">IF(ISERROR(OFFSET(Data!$A$1,MATCH($D285,Data!$CG:$CG,0)-1,MATCH($E285&amp;"/"&amp;AD$1,Data!$1:$1,0)-1))=TRUE,"",IF(OFFSET(Data!$A$1,MATCH($D285,Data!$CG:$CG,0)-1,MATCH($E285&amp;"/"&amp;AD$1,Data!$1:$1,0)-1)=0,"",OFFSET(Data!$A$1,MATCH($D285,Data!$CG:$CG,0)-1,MATCH($E285&amp;"/"&amp;AD$1,Data!$1:$1,0)-1)))</f>
        <v/>
      </c>
      <c r="AE285" s="252" t="str">
        <f ca="1">IF(ISERROR(OFFSET(Data!$A$1,MATCH($D285,Data!$CG:$CG,0)-1,MATCH($E285&amp;"/"&amp;AE$1,Data!$1:$1,0)-1))=TRUE,"",IF(OFFSET(Data!$A$1,MATCH($D285,Data!$CG:$CG,0)-1,MATCH($E285&amp;"/"&amp;AE$1,Data!$1:$1,0)-1)=0,"",OFFSET(Data!$A$1,MATCH($D285,Data!$CG:$CG,0)-1,MATCH($E285&amp;"/"&amp;AE$1,Data!$1:$1,0)-1)))</f>
        <v/>
      </c>
      <c r="AF285" s="253" t="str">
        <f ca="1">IF(ISERROR(OFFSET(Data!$A$1,MATCH($D285,Data!$CG:$CG,0)-1,MATCH($E285&amp;"/"&amp;AF$1,Data!$1:$1,0)-1))=TRUE,"",IF(OFFSET(Data!$A$1,MATCH($D285,Data!$CG:$CG,0)-1,MATCH($E285&amp;"/"&amp;AF$1,Data!$1:$1,0)-1)=0,"",OFFSET(Data!$A$1,MATCH($D285,Data!$CG:$CG,0)-1,MATCH($E285&amp;"/"&amp;AF$1,Data!$1:$1,0)-1)))</f>
        <v/>
      </c>
      <c r="AG285" s="212">
        <f t="shared" ca="1" si="9"/>
        <v>0</v>
      </c>
      <c r="AH285" s="213">
        <f ca="1">SUM(AG284:AG285)</f>
        <v>0</v>
      </c>
    </row>
    <row r="286" spans="1:34" ht="15" hidden="1" customHeight="1" x14ac:dyDescent="0.25">
      <c r="A286" s="446"/>
      <c r="B286" s="449"/>
      <c r="C286" s="452"/>
      <c r="D286" s="28" t="e">
        <f>IF(C286&lt;&gt;"",C286,D285)</f>
        <v>#N/A</v>
      </c>
      <c r="E286" s="29" t="s">
        <v>23</v>
      </c>
      <c r="F286" s="254" t="str">
        <f ca="1">IF(ISERROR(OFFSET(Data!$A$1,MATCH($D286,Data!$CG:$CG,0)-1,MATCH($E286&amp;"/"&amp;F$1,Data!$1:$1,0)-1))=TRUE,"",IF(OFFSET(Data!$A$1,MATCH($D286,Data!$CG:$CG,0)-1,MATCH($E286&amp;"/"&amp;F$1,Data!$1:$1,0)-1)=0,"",OFFSET(Data!$A$1,MATCH($D286,Data!$CG:$CG,0)-1,MATCH($E286&amp;"/"&amp;F$1,Data!$1:$1,0)-1)))</f>
        <v/>
      </c>
      <c r="G286" s="252" t="str">
        <f ca="1">IF(ISERROR(OFFSET(Data!$A$1,MATCH($D286,Data!$CG:$CG,0)-1,MATCH($E286&amp;"/"&amp;G$1,Data!$1:$1,0)-1))=TRUE,"",IF(OFFSET(Data!$A$1,MATCH($D286,Data!$CG:$CG,0)-1,MATCH($E286&amp;"/"&amp;G$1,Data!$1:$1,0)-1)=0,"",OFFSET(Data!$A$1,MATCH($D286,Data!$CG:$CG,0)-1,MATCH($E286&amp;"/"&amp;G$1,Data!$1:$1,0)-1)))</f>
        <v/>
      </c>
      <c r="H286" s="252" t="str">
        <f ca="1">IF(ISERROR(OFFSET(Data!$A$1,MATCH($D286,Data!$CG:$CG,0)-1,MATCH($E286&amp;"/"&amp;H$1,Data!$1:$1,0)-1))=TRUE,"",IF(OFFSET(Data!$A$1,MATCH($D286,Data!$CG:$CG,0)-1,MATCH($E286&amp;"/"&amp;H$1,Data!$1:$1,0)-1)=0,"",OFFSET(Data!$A$1,MATCH($D286,Data!$CG:$CG,0)-1,MATCH($E286&amp;"/"&amp;H$1,Data!$1:$1,0)-1)))</f>
        <v/>
      </c>
      <c r="I286" s="252" t="str">
        <f ca="1">IF(ISERROR(OFFSET(Data!$A$1,MATCH($D286,Data!$CG:$CG,0)-1,MATCH($E286&amp;"/"&amp;I$1,Data!$1:$1,0)-1))=TRUE,"",IF(OFFSET(Data!$A$1,MATCH($D286,Data!$CG:$CG,0)-1,MATCH($E286&amp;"/"&amp;I$1,Data!$1:$1,0)-1)=0,"",OFFSET(Data!$A$1,MATCH($D286,Data!$CG:$CG,0)-1,MATCH($E286&amp;"/"&amp;I$1,Data!$1:$1,0)-1)))</f>
        <v/>
      </c>
      <c r="J286" s="252" t="str">
        <f ca="1">IF(ISERROR(OFFSET(Data!$A$1,MATCH($D286,Data!$CG:$CG,0)-1,MATCH($E286&amp;"/"&amp;J$1,Data!$1:$1,0)-1))=TRUE,"",IF(OFFSET(Data!$A$1,MATCH($D286,Data!$CG:$CG,0)-1,MATCH($E286&amp;"/"&amp;J$1,Data!$1:$1,0)-1)=0,"",OFFSET(Data!$A$1,MATCH($D286,Data!$CG:$CG,0)-1,MATCH($E286&amp;"/"&amp;J$1,Data!$1:$1,0)-1)))</f>
        <v/>
      </c>
      <c r="K286" s="252" t="str">
        <f ca="1">IF(ISERROR(OFFSET(Data!$A$1,MATCH($D286,Data!$CG:$CG,0)-1,MATCH($E286&amp;"/"&amp;K$1,Data!$1:$1,0)-1))=TRUE,"",IF(OFFSET(Data!$A$1,MATCH($D286,Data!$CG:$CG,0)-1,MATCH($E286&amp;"/"&amp;K$1,Data!$1:$1,0)-1)=0,"",OFFSET(Data!$A$1,MATCH($D286,Data!$CG:$CG,0)-1,MATCH($E286&amp;"/"&amp;K$1,Data!$1:$1,0)-1)))</f>
        <v/>
      </c>
      <c r="L286" s="252" t="str">
        <f ca="1">IF(ISERROR(OFFSET(Data!$A$1,MATCH($D286,Data!$CG:$CG,0)-1,MATCH($E286&amp;"/"&amp;L$1,Data!$1:$1,0)-1))=TRUE,"",IF(OFFSET(Data!$A$1,MATCH($D286,Data!$CG:$CG,0)-1,MATCH($E286&amp;"/"&amp;L$1,Data!$1:$1,0)-1)=0,"",OFFSET(Data!$A$1,MATCH($D286,Data!$CG:$CG,0)-1,MATCH($E286&amp;"/"&amp;L$1,Data!$1:$1,0)-1)))</f>
        <v/>
      </c>
      <c r="M286" s="252" t="str">
        <f ca="1">IF(ISERROR(OFFSET(Data!$A$1,MATCH($D286,Data!$CG:$CG,0)-1,MATCH($E286&amp;"/"&amp;M$1,Data!$1:$1,0)-1))=TRUE,"",IF(OFFSET(Data!$A$1,MATCH($D286,Data!$CG:$CG,0)-1,MATCH($E286&amp;"/"&amp;M$1,Data!$1:$1,0)-1)=0,"",OFFSET(Data!$A$1,MATCH($D286,Data!$CG:$CG,0)-1,MATCH($E286&amp;"/"&amp;M$1,Data!$1:$1,0)-1)))</f>
        <v/>
      </c>
      <c r="N286" s="252" t="str">
        <f ca="1">IF(ISERROR(OFFSET(Data!$A$1,MATCH($D286,Data!$CG:$CG,0)-1,MATCH($E286&amp;"/"&amp;N$1,Data!$1:$1,0)-1))=TRUE,"",IF(OFFSET(Data!$A$1,MATCH($D286,Data!$CG:$CG,0)-1,MATCH($E286&amp;"/"&amp;N$1,Data!$1:$1,0)-1)=0,"",OFFSET(Data!$A$1,MATCH($D286,Data!$CG:$CG,0)-1,MATCH($E286&amp;"/"&amp;N$1,Data!$1:$1,0)-1)))</f>
        <v/>
      </c>
      <c r="O286" s="252" t="str">
        <f ca="1">IF(ISERROR(OFFSET(Data!$A$1,MATCH($D286,Data!$CG:$CG,0)-1,MATCH($E286&amp;"/"&amp;O$1,Data!$1:$1,0)-1))=TRUE,"",IF(OFFSET(Data!$A$1,MATCH($D286,Data!$CG:$CG,0)-1,MATCH($E286&amp;"/"&amp;O$1,Data!$1:$1,0)-1)=0,"",OFFSET(Data!$A$1,MATCH($D286,Data!$CG:$CG,0)-1,MATCH($E286&amp;"/"&amp;O$1,Data!$1:$1,0)-1)))</f>
        <v/>
      </c>
      <c r="P286" s="252" t="str">
        <f ca="1">IF(ISERROR(OFFSET(Data!$A$1,MATCH($D286,Data!$CG:$CG,0)-1,MATCH($E286&amp;"/"&amp;P$1,Data!$1:$1,0)-1))=TRUE,"",IF(OFFSET(Data!$A$1,MATCH($D286,Data!$CG:$CG,0)-1,MATCH($E286&amp;"/"&amp;P$1,Data!$1:$1,0)-1)=0,"",OFFSET(Data!$A$1,MATCH($D286,Data!$CG:$CG,0)-1,MATCH($E286&amp;"/"&amp;P$1,Data!$1:$1,0)-1)))</f>
        <v/>
      </c>
      <c r="Q286" s="252" t="str">
        <f ca="1">IF(ISERROR(OFFSET(Data!$A$1,MATCH($D286,Data!$CG:$CG,0)-1,MATCH($E286&amp;"/"&amp;Q$1,Data!$1:$1,0)-1))=TRUE,"",IF(OFFSET(Data!$A$1,MATCH($D286,Data!$CG:$CG,0)-1,MATCH($E286&amp;"/"&amp;Q$1,Data!$1:$1,0)-1)=0,"",OFFSET(Data!$A$1,MATCH($D286,Data!$CG:$CG,0)-1,MATCH($E286&amp;"/"&amp;Q$1,Data!$1:$1,0)-1)))</f>
        <v/>
      </c>
      <c r="R286" s="252" t="str">
        <f ca="1">IF(ISERROR(OFFSET(Data!$A$1,MATCH($D286,Data!$CG:$CG,0)-1,MATCH($E286&amp;"/"&amp;R$1,Data!$1:$1,0)-1))=TRUE,"",IF(OFFSET(Data!$A$1,MATCH($D286,Data!$CG:$CG,0)-1,MATCH($E286&amp;"/"&amp;R$1,Data!$1:$1,0)-1)=0,"",OFFSET(Data!$A$1,MATCH($D286,Data!$CG:$CG,0)-1,MATCH($E286&amp;"/"&amp;R$1,Data!$1:$1,0)-1)))</f>
        <v/>
      </c>
      <c r="S286" s="252" t="str">
        <f ca="1">IF(ISERROR(OFFSET(Data!$A$1,MATCH($D286,Data!$CG:$CG,0)-1,MATCH($E286&amp;"/"&amp;S$1,Data!$1:$1,0)-1))=TRUE,"",IF(OFFSET(Data!$A$1,MATCH($D286,Data!$CG:$CG,0)-1,MATCH($E286&amp;"/"&amp;S$1,Data!$1:$1,0)-1)=0,"",OFFSET(Data!$A$1,MATCH($D286,Data!$CG:$CG,0)-1,MATCH($E286&amp;"/"&amp;S$1,Data!$1:$1,0)-1)))</f>
        <v/>
      </c>
      <c r="T286" s="252" t="str">
        <f ca="1">IF(ISERROR(OFFSET(Data!$A$1,MATCH($D286,Data!$CG:$CG,0)-1,MATCH($E286&amp;"/"&amp;T$1,Data!$1:$1,0)-1))=TRUE,"",IF(OFFSET(Data!$A$1,MATCH($D286,Data!$CG:$CG,0)-1,MATCH($E286&amp;"/"&amp;T$1,Data!$1:$1,0)-1)=0,"",OFFSET(Data!$A$1,MATCH($D286,Data!$CG:$CG,0)-1,MATCH($E286&amp;"/"&amp;T$1,Data!$1:$1,0)-1)))</f>
        <v/>
      </c>
      <c r="U286" s="252" t="str">
        <f ca="1">IF(ISERROR(OFFSET(Data!$A$1,MATCH($D286,Data!$CG:$CG,0)-1,MATCH($E286&amp;"/"&amp;U$1,Data!$1:$1,0)-1))=TRUE,"",IF(OFFSET(Data!$A$1,MATCH($D286,Data!$CG:$CG,0)-1,MATCH($E286&amp;"/"&amp;U$1,Data!$1:$1,0)-1)=0,"",OFFSET(Data!$A$1,MATCH($D286,Data!$CG:$CG,0)-1,MATCH($E286&amp;"/"&amp;U$1,Data!$1:$1,0)-1)))</f>
        <v/>
      </c>
      <c r="V286" s="252" t="str">
        <f ca="1">IF(ISERROR(OFFSET(Data!$A$1,MATCH($D286,Data!$CG:$CG,0)-1,MATCH($E286&amp;"/"&amp;V$1,Data!$1:$1,0)-1))=TRUE,"",IF(OFFSET(Data!$A$1,MATCH($D286,Data!$CG:$CG,0)-1,MATCH($E286&amp;"/"&amp;V$1,Data!$1:$1,0)-1)=0,"",OFFSET(Data!$A$1,MATCH($D286,Data!$CG:$CG,0)-1,MATCH($E286&amp;"/"&amp;V$1,Data!$1:$1,0)-1)))</f>
        <v/>
      </c>
      <c r="W286" s="269" t="str">
        <f ca="1">IF(ISERROR(OFFSET(Data!$A$1,MATCH($D286,Data!$CG:$CG,0)-1,MATCH($E286&amp;"/"&amp;W$1,Data!$1:$1,0)-1))=TRUE,"",IF(OFFSET(Data!$A$1,MATCH($D286,Data!$CG:$CG,0)-1,MATCH($E286&amp;"/"&amp;W$1,Data!$1:$1,0)-1)=0,"",OFFSET(Data!$A$1,MATCH($D286,Data!$CG:$CG,0)-1,MATCH($E286&amp;"/"&amp;W$1,Data!$1:$1,0)-1)))</f>
        <v/>
      </c>
      <c r="X286" s="252" t="str">
        <f ca="1">IF(ISERROR(OFFSET(Data!$A$1,MATCH($D286,Data!$CG:$CG,0)-1,MATCH($E286&amp;"/"&amp;X$1,Data!$1:$1,0)-1))=TRUE,"",IF(OFFSET(Data!$A$1,MATCH($D286,Data!$CG:$CG,0)-1,MATCH($E286&amp;"/"&amp;X$1,Data!$1:$1,0)-1)=0,"",OFFSET(Data!$A$1,MATCH($D286,Data!$CG:$CG,0)-1,MATCH($E286&amp;"/"&amp;X$1,Data!$1:$1,0)-1)))</f>
        <v/>
      </c>
      <c r="Y286" s="252" t="str">
        <f ca="1">IF(ISERROR(OFFSET(Data!$A$1,MATCH($D286,Data!$CG:$CG,0)-1,MATCH($E286&amp;"/"&amp;Y$1,Data!$1:$1,0)-1))=TRUE,"",IF(OFFSET(Data!$A$1,MATCH($D286,Data!$CG:$CG,0)-1,MATCH($E286&amp;"/"&amp;Y$1,Data!$1:$1,0)-1)=0,"",OFFSET(Data!$A$1,MATCH($D286,Data!$CG:$CG,0)-1,MATCH($E286&amp;"/"&amp;Y$1,Data!$1:$1,0)-1)))</f>
        <v/>
      </c>
      <c r="Z286" s="252" t="str">
        <f ca="1">IF(ISERROR(OFFSET(Data!$A$1,MATCH($D286,Data!$CG:$CG,0)-1,MATCH($E286&amp;"/"&amp;Z$1,Data!$1:$1,0)-1))=TRUE,"",IF(OFFSET(Data!$A$1,MATCH($D286,Data!$CG:$CG,0)-1,MATCH($E286&amp;"/"&amp;Z$1,Data!$1:$1,0)-1)=0,"",OFFSET(Data!$A$1,MATCH($D286,Data!$CG:$CG,0)-1,MATCH($E286&amp;"/"&amp;Z$1,Data!$1:$1,0)-1)))</f>
        <v/>
      </c>
      <c r="AA286" s="252" t="str">
        <f ca="1">IF(ISERROR(OFFSET(Data!$A$1,MATCH($D286,Data!$CG:$CG,0)-1,MATCH($E286&amp;"/"&amp;AA$1,Data!$1:$1,0)-1))=TRUE,"",IF(OFFSET(Data!$A$1,MATCH($D286,Data!$CG:$CG,0)-1,MATCH($E286&amp;"/"&amp;AA$1,Data!$1:$1,0)-1)=0,"",OFFSET(Data!$A$1,MATCH($D286,Data!$CG:$CG,0)-1,MATCH($E286&amp;"/"&amp;AA$1,Data!$1:$1,0)-1)))</f>
        <v/>
      </c>
      <c r="AB286" s="252" t="str">
        <f ca="1">IF(ISERROR(OFFSET(Data!$A$1,MATCH($D286,Data!$CG:$CG,0)-1,MATCH($E286&amp;"/"&amp;AB$1,Data!$1:$1,0)-1))=TRUE,"",IF(OFFSET(Data!$A$1,MATCH($D286,Data!$CG:$CG,0)-1,MATCH($E286&amp;"/"&amp;AB$1,Data!$1:$1,0)-1)=0,"",OFFSET(Data!$A$1,MATCH($D286,Data!$CG:$CG,0)-1,MATCH($E286&amp;"/"&amp;AB$1,Data!$1:$1,0)-1)))</f>
        <v/>
      </c>
      <c r="AC286" s="252" t="str">
        <f ca="1">IF(ISERROR(OFFSET(Data!$A$1,MATCH($D286,Data!$CG:$CG,0)-1,MATCH($E286&amp;"/"&amp;AC$1,Data!$1:$1,0)-1))=TRUE,"",IF(OFFSET(Data!$A$1,MATCH($D286,Data!$CG:$CG,0)-1,MATCH($E286&amp;"/"&amp;AC$1,Data!$1:$1,0)-1)=0,"",OFFSET(Data!$A$1,MATCH($D286,Data!$CG:$CG,0)-1,MATCH($E286&amp;"/"&amp;AC$1,Data!$1:$1,0)-1)))</f>
        <v/>
      </c>
      <c r="AD286" s="252" t="str">
        <f ca="1">IF(ISERROR(OFFSET(Data!$A$1,MATCH($D286,Data!$CG:$CG,0)-1,MATCH($E286&amp;"/"&amp;AD$1,Data!$1:$1,0)-1))=TRUE,"",IF(OFFSET(Data!$A$1,MATCH($D286,Data!$CG:$CG,0)-1,MATCH($E286&amp;"/"&amp;AD$1,Data!$1:$1,0)-1)=0,"",OFFSET(Data!$A$1,MATCH($D286,Data!$CG:$CG,0)-1,MATCH($E286&amp;"/"&amp;AD$1,Data!$1:$1,0)-1)))</f>
        <v/>
      </c>
      <c r="AE286" s="252" t="str">
        <f ca="1">IF(ISERROR(OFFSET(Data!$A$1,MATCH($D286,Data!$CG:$CG,0)-1,MATCH($E286&amp;"/"&amp;AE$1,Data!$1:$1,0)-1))=TRUE,"",IF(OFFSET(Data!$A$1,MATCH($D286,Data!$CG:$CG,0)-1,MATCH($E286&amp;"/"&amp;AE$1,Data!$1:$1,0)-1)=0,"",OFFSET(Data!$A$1,MATCH($D286,Data!$CG:$CG,0)-1,MATCH($E286&amp;"/"&amp;AE$1,Data!$1:$1,0)-1)))</f>
        <v/>
      </c>
      <c r="AF286" s="253" t="str">
        <f ca="1">IF(ISERROR(OFFSET(Data!$A$1,MATCH($D286,Data!$CG:$CG,0)-1,MATCH($E286&amp;"/"&amp;AF$1,Data!$1:$1,0)-1))=TRUE,"",IF(OFFSET(Data!$A$1,MATCH($D286,Data!$CG:$CG,0)-1,MATCH($E286&amp;"/"&amp;AF$1,Data!$1:$1,0)-1)=0,"",OFFSET(Data!$A$1,MATCH($D286,Data!$CG:$CG,0)-1,MATCH($E286&amp;"/"&amp;AF$1,Data!$1:$1,0)-1)))</f>
        <v/>
      </c>
      <c r="AG286" s="212">
        <f t="shared" ca="1" si="9"/>
        <v>0</v>
      </c>
      <c r="AH286" s="213">
        <f ca="1">SUM(AG284:AG286)</f>
        <v>0</v>
      </c>
    </row>
    <row r="287" spans="1:34" ht="15.75" hidden="1" customHeight="1" x14ac:dyDescent="0.25">
      <c r="A287" s="446"/>
      <c r="B287" s="449"/>
      <c r="C287" s="452"/>
      <c r="D287" s="28" t="e">
        <f>IF(C287&lt;&gt;"",C287,D286)</f>
        <v>#N/A</v>
      </c>
      <c r="E287" s="29" t="s">
        <v>24</v>
      </c>
      <c r="F287" s="254" t="str">
        <f ca="1">IF(ISERROR(OFFSET(Data!$A$1,MATCH($D287,Data!$CG:$CG,0)-1,MATCH($E287&amp;"/"&amp;F$1,Data!$1:$1,0)-1))=TRUE,"",IF(OFFSET(Data!$A$1,MATCH($D287,Data!$CG:$CG,0)-1,MATCH($E287&amp;"/"&amp;F$1,Data!$1:$1,0)-1)=0,"",OFFSET(Data!$A$1,MATCH($D287,Data!$CG:$CG,0)-1,MATCH($E287&amp;"/"&amp;F$1,Data!$1:$1,0)-1)))</f>
        <v/>
      </c>
      <c r="G287" s="252" t="str">
        <f ca="1">IF(ISERROR(OFFSET(Data!$A$1,MATCH($D287,Data!$CG:$CG,0)-1,MATCH($E287&amp;"/"&amp;G$1,Data!$1:$1,0)-1))=TRUE,"",IF(OFFSET(Data!$A$1,MATCH($D287,Data!$CG:$CG,0)-1,MATCH($E287&amp;"/"&amp;G$1,Data!$1:$1,0)-1)=0,"",OFFSET(Data!$A$1,MATCH($D287,Data!$CG:$CG,0)-1,MATCH($E287&amp;"/"&amp;G$1,Data!$1:$1,0)-1)))</f>
        <v/>
      </c>
      <c r="H287" s="252" t="str">
        <f ca="1">IF(ISERROR(OFFSET(Data!$A$1,MATCH($D287,Data!$CG:$CG,0)-1,MATCH($E287&amp;"/"&amp;H$1,Data!$1:$1,0)-1))=TRUE,"",IF(OFFSET(Data!$A$1,MATCH($D287,Data!$CG:$CG,0)-1,MATCH($E287&amp;"/"&amp;H$1,Data!$1:$1,0)-1)=0,"",OFFSET(Data!$A$1,MATCH($D287,Data!$CG:$CG,0)-1,MATCH($E287&amp;"/"&amp;H$1,Data!$1:$1,0)-1)))</f>
        <v/>
      </c>
      <c r="I287" s="252" t="str">
        <f ca="1">IF(ISERROR(OFFSET(Data!$A$1,MATCH($D287,Data!$CG:$CG,0)-1,MATCH($E287&amp;"/"&amp;I$1,Data!$1:$1,0)-1))=TRUE,"",IF(OFFSET(Data!$A$1,MATCH($D287,Data!$CG:$CG,0)-1,MATCH($E287&amp;"/"&amp;I$1,Data!$1:$1,0)-1)=0,"",OFFSET(Data!$A$1,MATCH($D287,Data!$CG:$CG,0)-1,MATCH($E287&amp;"/"&amp;I$1,Data!$1:$1,0)-1)))</f>
        <v/>
      </c>
      <c r="J287" s="252" t="str">
        <f ca="1">IF(ISERROR(OFFSET(Data!$A$1,MATCH($D287,Data!$CG:$CG,0)-1,MATCH($E287&amp;"/"&amp;J$1,Data!$1:$1,0)-1))=TRUE,"",IF(OFFSET(Data!$A$1,MATCH($D287,Data!$CG:$CG,0)-1,MATCH($E287&amp;"/"&amp;J$1,Data!$1:$1,0)-1)=0,"",OFFSET(Data!$A$1,MATCH($D287,Data!$CG:$CG,0)-1,MATCH($E287&amp;"/"&amp;J$1,Data!$1:$1,0)-1)))</f>
        <v/>
      </c>
      <c r="K287" s="252" t="str">
        <f ca="1">IF(ISERROR(OFFSET(Data!$A$1,MATCH($D287,Data!$CG:$CG,0)-1,MATCH($E287&amp;"/"&amp;K$1,Data!$1:$1,0)-1))=TRUE,"",IF(OFFSET(Data!$A$1,MATCH($D287,Data!$CG:$CG,0)-1,MATCH($E287&amp;"/"&amp;K$1,Data!$1:$1,0)-1)=0,"",OFFSET(Data!$A$1,MATCH($D287,Data!$CG:$CG,0)-1,MATCH($E287&amp;"/"&amp;K$1,Data!$1:$1,0)-1)))</f>
        <v/>
      </c>
      <c r="L287" s="252" t="str">
        <f ca="1">IF(ISERROR(OFFSET(Data!$A$1,MATCH($D287,Data!$CG:$CG,0)-1,MATCH($E287&amp;"/"&amp;L$1,Data!$1:$1,0)-1))=TRUE,"",IF(OFFSET(Data!$A$1,MATCH($D287,Data!$CG:$CG,0)-1,MATCH($E287&amp;"/"&amp;L$1,Data!$1:$1,0)-1)=0,"",OFFSET(Data!$A$1,MATCH($D287,Data!$CG:$CG,0)-1,MATCH($E287&amp;"/"&amp;L$1,Data!$1:$1,0)-1)))</f>
        <v/>
      </c>
      <c r="M287" s="252" t="str">
        <f ca="1">IF(ISERROR(OFFSET(Data!$A$1,MATCH($D287,Data!$CG:$CG,0)-1,MATCH($E287&amp;"/"&amp;M$1,Data!$1:$1,0)-1))=TRUE,"",IF(OFFSET(Data!$A$1,MATCH($D287,Data!$CG:$CG,0)-1,MATCH($E287&amp;"/"&amp;M$1,Data!$1:$1,0)-1)=0,"",OFFSET(Data!$A$1,MATCH($D287,Data!$CG:$CG,0)-1,MATCH($E287&amp;"/"&amp;M$1,Data!$1:$1,0)-1)))</f>
        <v/>
      </c>
      <c r="N287" s="252" t="str">
        <f ca="1">IF(ISERROR(OFFSET(Data!$A$1,MATCH($D287,Data!$CG:$CG,0)-1,MATCH($E287&amp;"/"&amp;N$1,Data!$1:$1,0)-1))=TRUE,"",IF(OFFSET(Data!$A$1,MATCH($D287,Data!$CG:$CG,0)-1,MATCH($E287&amp;"/"&amp;N$1,Data!$1:$1,0)-1)=0,"",OFFSET(Data!$A$1,MATCH($D287,Data!$CG:$CG,0)-1,MATCH($E287&amp;"/"&amp;N$1,Data!$1:$1,0)-1)))</f>
        <v/>
      </c>
      <c r="O287" s="252" t="str">
        <f ca="1">IF(ISERROR(OFFSET(Data!$A$1,MATCH($D287,Data!$CG:$CG,0)-1,MATCH($E287&amp;"/"&amp;O$1,Data!$1:$1,0)-1))=TRUE,"",IF(OFFSET(Data!$A$1,MATCH($D287,Data!$CG:$CG,0)-1,MATCH($E287&amp;"/"&amp;O$1,Data!$1:$1,0)-1)=0,"",OFFSET(Data!$A$1,MATCH($D287,Data!$CG:$CG,0)-1,MATCH($E287&amp;"/"&amp;O$1,Data!$1:$1,0)-1)))</f>
        <v/>
      </c>
      <c r="P287" s="252" t="str">
        <f ca="1">IF(ISERROR(OFFSET(Data!$A$1,MATCH($D287,Data!$CG:$CG,0)-1,MATCH($E287&amp;"/"&amp;P$1,Data!$1:$1,0)-1))=TRUE,"",IF(OFFSET(Data!$A$1,MATCH($D287,Data!$CG:$CG,0)-1,MATCH($E287&amp;"/"&amp;P$1,Data!$1:$1,0)-1)=0,"",OFFSET(Data!$A$1,MATCH($D287,Data!$CG:$CG,0)-1,MATCH($E287&amp;"/"&amp;P$1,Data!$1:$1,0)-1)))</f>
        <v/>
      </c>
      <c r="Q287" s="252" t="str">
        <f ca="1">IF(ISERROR(OFFSET(Data!$A$1,MATCH($D287,Data!$CG:$CG,0)-1,MATCH($E287&amp;"/"&amp;Q$1,Data!$1:$1,0)-1))=TRUE,"",IF(OFFSET(Data!$A$1,MATCH($D287,Data!$CG:$CG,0)-1,MATCH($E287&amp;"/"&amp;Q$1,Data!$1:$1,0)-1)=0,"",OFFSET(Data!$A$1,MATCH($D287,Data!$CG:$CG,0)-1,MATCH($E287&amp;"/"&amp;Q$1,Data!$1:$1,0)-1)))</f>
        <v/>
      </c>
      <c r="R287" s="252" t="str">
        <f ca="1">IF(ISERROR(OFFSET(Data!$A$1,MATCH($D287,Data!$CG:$CG,0)-1,MATCH($E287&amp;"/"&amp;R$1,Data!$1:$1,0)-1))=TRUE,"",IF(OFFSET(Data!$A$1,MATCH($D287,Data!$CG:$CG,0)-1,MATCH($E287&amp;"/"&amp;R$1,Data!$1:$1,0)-1)=0,"",OFFSET(Data!$A$1,MATCH($D287,Data!$CG:$CG,0)-1,MATCH($E287&amp;"/"&amp;R$1,Data!$1:$1,0)-1)))</f>
        <v/>
      </c>
      <c r="S287" s="252" t="str">
        <f ca="1">IF(ISERROR(OFFSET(Data!$A$1,MATCH($D287,Data!$CG:$CG,0)-1,MATCH($E287&amp;"/"&amp;S$1,Data!$1:$1,0)-1))=TRUE,"",IF(OFFSET(Data!$A$1,MATCH($D287,Data!$CG:$CG,0)-1,MATCH($E287&amp;"/"&amp;S$1,Data!$1:$1,0)-1)=0,"",OFFSET(Data!$A$1,MATCH($D287,Data!$CG:$CG,0)-1,MATCH($E287&amp;"/"&amp;S$1,Data!$1:$1,0)-1)))</f>
        <v/>
      </c>
      <c r="T287" s="252" t="str">
        <f ca="1">IF(ISERROR(OFFSET(Data!$A$1,MATCH($D287,Data!$CG:$CG,0)-1,MATCH($E287&amp;"/"&amp;T$1,Data!$1:$1,0)-1))=TRUE,"",IF(OFFSET(Data!$A$1,MATCH($D287,Data!$CG:$CG,0)-1,MATCH($E287&amp;"/"&amp;T$1,Data!$1:$1,0)-1)=0,"",OFFSET(Data!$A$1,MATCH($D287,Data!$CG:$CG,0)-1,MATCH($E287&amp;"/"&amp;T$1,Data!$1:$1,0)-1)))</f>
        <v/>
      </c>
      <c r="U287" s="252" t="str">
        <f ca="1">IF(ISERROR(OFFSET(Data!$A$1,MATCH($D287,Data!$CG:$CG,0)-1,MATCH($E287&amp;"/"&amp;U$1,Data!$1:$1,0)-1))=TRUE,"",IF(OFFSET(Data!$A$1,MATCH($D287,Data!$CG:$CG,0)-1,MATCH($E287&amp;"/"&amp;U$1,Data!$1:$1,0)-1)=0,"",OFFSET(Data!$A$1,MATCH($D287,Data!$CG:$CG,0)-1,MATCH($E287&amp;"/"&amp;U$1,Data!$1:$1,0)-1)))</f>
        <v/>
      </c>
      <c r="V287" s="252" t="str">
        <f ca="1">IF(ISERROR(OFFSET(Data!$A$1,MATCH($D287,Data!$CG:$CG,0)-1,MATCH($E287&amp;"/"&amp;V$1,Data!$1:$1,0)-1))=TRUE,"",IF(OFFSET(Data!$A$1,MATCH($D287,Data!$CG:$CG,0)-1,MATCH($E287&amp;"/"&amp;V$1,Data!$1:$1,0)-1)=0,"",OFFSET(Data!$A$1,MATCH($D287,Data!$CG:$CG,0)-1,MATCH($E287&amp;"/"&amp;V$1,Data!$1:$1,0)-1)))</f>
        <v/>
      </c>
      <c r="W287" s="269" t="str">
        <f ca="1">IF(ISERROR(OFFSET(Data!$A$1,MATCH($D287,Data!$CG:$CG,0)-1,MATCH($E287&amp;"/"&amp;W$1,Data!$1:$1,0)-1))=TRUE,"",IF(OFFSET(Data!$A$1,MATCH($D287,Data!$CG:$CG,0)-1,MATCH($E287&amp;"/"&amp;W$1,Data!$1:$1,0)-1)=0,"",OFFSET(Data!$A$1,MATCH($D287,Data!$CG:$CG,0)-1,MATCH($E287&amp;"/"&amp;W$1,Data!$1:$1,0)-1)))</f>
        <v/>
      </c>
      <c r="X287" s="252" t="str">
        <f ca="1">IF(ISERROR(OFFSET(Data!$A$1,MATCH($D287,Data!$CG:$CG,0)-1,MATCH($E287&amp;"/"&amp;X$1,Data!$1:$1,0)-1))=TRUE,"",IF(OFFSET(Data!$A$1,MATCH($D287,Data!$CG:$CG,0)-1,MATCH($E287&amp;"/"&amp;X$1,Data!$1:$1,0)-1)=0,"",OFFSET(Data!$A$1,MATCH($D287,Data!$CG:$CG,0)-1,MATCH($E287&amp;"/"&amp;X$1,Data!$1:$1,0)-1)))</f>
        <v/>
      </c>
      <c r="Y287" s="252" t="str">
        <f ca="1">IF(ISERROR(OFFSET(Data!$A$1,MATCH($D287,Data!$CG:$CG,0)-1,MATCH($E287&amp;"/"&amp;Y$1,Data!$1:$1,0)-1))=TRUE,"",IF(OFFSET(Data!$A$1,MATCH($D287,Data!$CG:$CG,0)-1,MATCH($E287&amp;"/"&amp;Y$1,Data!$1:$1,0)-1)=0,"",OFFSET(Data!$A$1,MATCH($D287,Data!$CG:$CG,0)-1,MATCH($E287&amp;"/"&amp;Y$1,Data!$1:$1,0)-1)))</f>
        <v/>
      </c>
      <c r="Z287" s="252" t="str">
        <f ca="1">IF(ISERROR(OFFSET(Data!$A$1,MATCH($D287,Data!$CG:$CG,0)-1,MATCH($E287&amp;"/"&amp;Z$1,Data!$1:$1,0)-1))=TRUE,"",IF(OFFSET(Data!$A$1,MATCH($D287,Data!$CG:$CG,0)-1,MATCH($E287&amp;"/"&amp;Z$1,Data!$1:$1,0)-1)=0,"",OFFSET(Data!$A$1,MATCH($D287,Data!$CG:$CG,0)-1,MATCH($E287&amp;"/"&amp;Z$1,Data!$1:$1,0)-1)))</f>
        <v/>
      </c>
      <c r="AA287" s="252" t="str">
        <f ca="1">IF(ISERROR(OFFSET(Data!$A$1,MATCH($D287,Data!$CG:$CG,0)-1,MATCH($E287&amp;"/"&amp;AA$1,Data!$1:$1,0)-1))=TRUE,"",IF(OFFSET(Data!$A$1,MATCH($D287,Data!$CG:$CG,0)-1,MATCH($E287&amp;"/"&amp;AA$1,Data!$1:$1,0)-1)=0,"",OFFSET(Data!$A$1,MATCH($D287,Data!$CG:$CG,0)-1,MATCH($E287&amp;"/"&amp;AA$1,Data!$1:$1,0)-1)))</f>
        <v/>
      </c>
      <c r="AB287" s="252" t="str">
        <f ca="1">IF(ISERROR(OFFSET(Data!$A$1,MATCH($D287,Data!$CG:$CG,0)-1,MATCH($E287&amp;"/"&amp;AB$1,Data!$1:$1,0)-1))=TRUE,"",IF(OFFSET(Data!$A$1,MATCH($D287,Data!$CG:$CG,0)-1,MATCH($E287&amp;"/"&amp;AB$1,Data!$1:$1,0)-1)=0,"",OFFSET(Data!$A$1,MATCH($D287,Data!$CG:$CG,0)-1,MATCH($E287&amp;"/"&amp;AB$1,Data!$1:$1,0)-1)))</f>
        <v/>
      </c>
      <c r="AC287" s="252" t="str">
        <f ca="1">IF(ISERROR(OFFSET(Data!$A$1,MATCH($D287,Data!$CG:$CG,0)-1,MATCH($E287&amp;"/"&amp;AC$1,Data!$1:$1,0)-1))=TRUE,"",IF(OFFSET(Data!$A$1,MATCH($D287,Data!$CG:$CG,0)-1,MATCH($E287&amp;"/"&amp;AC$1,Data!$1:$1,0)-1)=0,"",OFFSET(Data!$A$1,MATCH($D287,Data!$CG:$CG,0)-1,MATCH($E287&amp;"/"&amp;AC$1,Data!$1:$1,0)-1)))</f>
        <v/>
      </c>
      <c r="AD287" s="252" t="str">
        <f ca="1">IF(ISERROR(OFFSET(Data!$A$1,MATCH($D287,Data!$CG:$CG,0)-1,MATCH($E287&amp;"/"&amp;AD$1,Data!$1:$1,0)-1))=TRUE,"",IF(OFFSET(Data!$A$1,MATCH($D287,Data!$CG:$CG,0)-1,MATCH($E287&amp;"/"&amp;AD$1,Data!$1:$1,0)-1)=0,"",OFFSET(Data!$A$1,MATCH($D287,Data!$CG:$CG,0)-1,MATCH($E287&amp;"/"&amp;AD$1,Data!$1:$1,0)-1)))</f>
        <v/>
      </c>
      <c r="AE287" s="252" t="str">
        <f ca="1">IF(ISERROR(OFFSET(Data!$A$1,MATCH($D287,Data!$CG:$CG,0)-1,MATCH($E287&amp;"/"&amp;AE$1,Data!$1:$1,0)-1))=TRUE,"",IF(OFFSET(Data!$A$1,MATCH($D287,Data!$CG:$CG,0)-1,MATCH($E287&amp;"/"&amp;AE$1,Data!$1:$1,0)-1)=0,"",OFFSET(Data!$A$1,MATCH($D287,Data!$CG:$CG,0)-1,MATCH($E287&amp;"/"&amp;AE$1,Data!$1:$1,0)-1)))</f>
        <v/>
      </c>
      <c r="AF287" s="253" t="str">
        <f ca="1">IF(ISERROR(OFFSET(Data!$A$1,MATCH($D287,Data!$CG:$CG,0)-1,MATCH($E287&amp;"/"&amp;AF$1,Data!$1:$1,0)-1))=TRUE,"",IF(OFFSET(Data!$A$1,MATCH($D287,Data!$CG:$CG,0)-1,MATCH($E287&amp;"/"&amp;AF$1,Data!$1:$1,0)-1)=0,"",OFFSET(Data!$A$1,MATCH($D287,Data!$CG:$CG,0)-1,MATCH($E287&amp;"/"&amp;AF$1,Data!$1:$1,0)-1)))</f>
        <v/>
      </c>
      <c r="AG287" s="212">
        <f t="shared" ca="1" si="9"/>
        <v>0</v>
      </c>
      <c r="AH287" s="213">
        <f ca="1">SUM(AG284:AG287)</f>
        <v>0</v>
      </c>
    </row>
    <row r="288" spans="1:34" ht="15.75" hidden="1" customHeight="1" thickBot="1" x14ac:dyDescent="0.3">
      <c r="A288" s="447"/>
      <c r="B288" s="450"/>
      <c r="C288" s="453"/>
      <c r="D288" s="30" t="e">
        <f>IF(C288&lt;&gt;"",C288,D287)</f>
        <v>#N/A</v>
      </c>
      <c r="E288" s="31" t="s">
        <v>25</v>
      </c>
      <c r="F288" s="255" t="str">
        <f ca="1">IF(ISERROR(OFFSET(Data!$A$1,MATCH($D288,Data!$CG:$CG,0)-1,MATCH($E288&amp;"/"&amp;F$1,Data!$1:$1,0)-1))=TRUE,"",IF(OFFSET(Data!$A$1,MATCH($D288,Data!$CG:$CG,0)-1,MATCH($E288&amp;"/"&amp;F$1,Data!$1:$1,0)-1)=0,"",OFFSET(Data!$A$1,MATCH($D288,Data!$CG:$CG,0)-1,MATCH($E288&amp;"/"&amp;F$1,Data!$1:$1,0)-1)))</f>
        <v/>
      </c>
      <c r="G288" s="256" t="str">
        <f ca="1">IF(ISERROR(OFFSET(Data!$A$1,MATCH($D288,Data!$CG:$CG,0)-1,MATCH($E288&amp;"/"&amp;G$1,Data!$1:$1,0)-1))=TRUE,"",IF(OFFSET(Data!$A$1,MATCH($D288,Data!$CG:$CG,0)-1,MATCH($E288&amp;"/"&amp;G$1,Data!$1:$1,0)-1)=0,"",OFFSET(Data!$A$1,MATCH($D288,Data!$CG:$CG,0)-1,MATCH($E288&amp;"/"&amp;G$1,Data!$1:$1,0)-1)))</f>
        <v/>
      </c>
      <c r="H288" s="256" t="str">
        <f ca="1">IF(ISERROR(OFFSET(Data!$A$1,MATCH($D288,Data!$CG:$CG,0)-1,MATCH($E288&amp;"/"&amp;H$1,Data!$1:$1,0)-1))=TRUE,"",IF(OFFSET(Data!$A$1,MATCH($D288,Data!$CG:$CG,0)-1,MATCH($E288&amp;"/"&amp;H$1,Data!$1:$1,0)-1)=0,"",OFFSET(Data!$A$1,MATCH($D288,Data!$CG:$CG,0)-1,MATCH($E288&amp;"/"&amp;H$1,Data!$1:$1,0)-1)))</f>
        <v/>
      </c>
      <c r="I288" s="256" t="str">
        <f ca="1">IF(ISERROR(OFFSET(Data!$A$1,MATCH($D288,Data!$CG:$CG,0)-1,MATCH($E288&amp;"/"&amp;I$1,Data!$1:$1,0)-1))=TRUE,"",IF(OFFSET(Data!$A$1,MATCH($D288,Data!$CG:$CG,0)-1,MATCH($E288&amp;"/"&amp;I$1,Data!$1:$1,0)-1)=0,"",OFFSET(Data!$A$1,MATCH($D288,Data!$CG:$CG,0)-1,MATCH($E288&amp;"/"&amp;I$1,Data!$1:$1,0)-1)))</f>
        <v/>
      </c>
      <c r="J288" s="256" t="str">
        <f ca="1">IF(ISERROR(OFFSET(Data!$A$1,MATCH($D288,Data!$CG:$CG,0)-1,MATCH($E288&amp;"/"&amp;J$1,Data!$1:$1,0)-1))=TRUE,"",IF(OFFSET(Data!$A$1,MATCH($D288,Data!$CG:$CG,0)-1,MATCH($E288&amp;"/"&amp;J$1,Data!$1:$1,0)-1)=0,"",OFFSET(Data!$A$1,MATCH($D288,Data!$CG:$CG,0)-1,MATCH($E288&amp;"/"&amp;J$1,Data!$1:$1,0)-1)))</f>
        <v/>
      </c>
      <c r="K288" s="256" t="str">
        <f ca="1">IF(ISERROR(OFFSET(Data!$A$1,MATCH($D288,Data!$CG:$CG,0)-1,MATCH($E288&amp;"/"&amp;K$1,Data!$1:$1,0)-1))=TRUE,"",IF(OFFSET(Data!$A$1,MATCH($D288,Data!$CG:$CG,0)-1,MATCH($E288&amp;"/"&amp;K$1,Data!$1:$1,0)-1)=0,"",OFFSET(Data!$A$1,MATCH($D288,Data!$CG:$CG,0)-1,MATCH($E288&amp;"/"&amp;K$1,Data!$1:$1,0)-1)))</f>
        <v/>
      </c>
      <c r="L288" s="256" t="str">
        <f ca="1">IF(ISERROR(OFFSET(Data!$A$1,MATCH($D288,Data!$CG:$CG,0)-1,MATCH($E288&amp;"/"&amp;L$1,Data!$1:$1,0)-1))=TRUE,"",IF(OFFSET(Data!$A$1,MATCH($D288,Data!$CG:$CG,0)-1,MATCH($E288&amp;"/"&amp;L$1,Data!$1:$1,0)-1)=0,"",OFFSET(Data!$A$1,MATCH($D288,Data!$CG:$CG,0)-1,MATCH($E288&amp;"/"&amp;L$1,Data!$1:$1,0)-1)))</f>
        <v/>
      </c>
      <c r="M288" s="256" t="str">
        <f ca="1">IF(ISERROR(OFFSET(Data!$A$1,MATCH($D288,Data!$CG:$CG,0)-1,MATCH($E288&amp;"/"&amp;M$1,Data!$1:$1,0)-1))=TRUE,"",IF(OFFSET(Data!$A$1,MATCH($D288,Data!$CG:$CG,0)-1,MATCH($E288&amp;"/"&amp;M$1,Data!$1:$1,0)-1)=0,"",OFFSET(Data!$A$1,MATCH($D288,Data!$CG:$CG,0)-1,MATCH($E288&amp;"/"&amp;M$1,Data!$1:$1,0)-1)))</f>
        <v/>
      </c>
      <c r="N288" s="256" t="str">
        <f ca="1">IF(ISERROR(OFFSET(Data!$A$1,MATCH($D288,Data!$CG:$CG,0)-1,MATCH($E288&amp;"/"&amp;N$1,Data!$1:$1,0)-1))=TRUE,"",IF(OFFSET(Data!$A$1,MATCH($D288,Data!$CG:$CG,0)-1,MATCH($E288&amp;"/"&amp;N$1,Data!$1:$1,0)-1)=0,"",OFFSET(Data!$A$1,MATCH($D288,Data!$CG:$CG,0)-1,MATCH($E288&amp;"/"&amp;N$1,Data!$1:$1,0)-1)))</f>
        <v/>
      </c>
      <c r="O288" s="256" t="str">
        <f ca="1">IF(ISERROR(OFFSET(Data!$A$1,MATCH($D288,Data!$CG:$CG,0)-1,MATCH($E288&amp;"/"&amp;O$1,Data!$1:$1,0)-1))=TRUE,"",IF(OFFSET(Data!$A$1,MATCH($D288,Data!$CG:$CG,0)-1,MATCH($E288&amp;"/"&amp;O$1,Data!$1:$1,0)-1)=0,"",OFFSET(Data!$A$1,MATCH($D288,Data!$CG:$CG,0)-1,MATCH($E288&amp;"/"&amp;O$1,Data!$1:$1,0)-1)))</f>
        <v/>
      </c>
      <c r="P288" s="256" t="str">
        <f ca="1">IF(ISERROR(OFFSET(Data!$A$1,MATCH($D288,Data!$CG:$CG,0)-1,MATCH($E288&amp;"/"&amp;P$1,Data!$1:$1,0)-1))=TRUE,"",IF(OFFSET(Data!$A$1,MATCH($D288,Data!$CG:$CG,0)-1,MATCH($E288&amp;"/"&amp;P$1,Data!$1:$1,0)-1)=0,"",OFFSET(Data!$A$1,MATCH($D288,Data!$CG:$CG,0)-1,MATCH($E288&amp;"/"&amp;P$1,Data!$1:$1,0)-1)))</f>
        <v/>
      </c>
      <c r="Q288" s="256" t="str">
        <f ca="1">IF(ISERROR(OFFSET(Data!$A$1,MATCH($D288,Data!$CG:$CG,0)-1,MATCH($E288&amp;"/"&amp;Q$1,Data!$1:$1,0)-1))=TRUE,"",IF(OFFSET(Data!$A$1,MATCH($D288,Data!$CG:$CG,0)-1,MATCH($E288&amp;"/"&amp;Q$1,Data!$1:$1,0)-1)=0,"",OFFSET(Data!$A$1,MATCH($D288,Data!$CG:$CG,0)-1,MATCH($E288&amp;"/"&amp;Q$1,Data!$1:$1,0)-1)))</f>
        <v/>
      </c>
      <c r="R288" s="256" t="str">
        <f ca="1">IF(ISERROR(OFFSET(Data!$A$1,MATCH($D288,Data!$CG:$CG,0)-1,MATCH($E288&amp;"/"&amp;R$1,Data!$1:$1,0)-1))=TRUE,"",IF(OFFSET(Data!$A$1,MATCH($D288,Data!$CG:$CG,0)-1,MATCH($E288&amp;"/"&amp;R$1,Data!$1:$1,0)-1)=0,"",OFFSET(Data!$A$1,MATCH($D288,Data!$CG:$CG,0)-1,MATCH($E288&amp;"/"&amp;R$1,Data!$1:$1,0)-1)))</f>
        <v/>
      </c>
      <c r="S288" s="256" t="str">
        <f ca="1">IF(ISERROR(OFFSET(Data!$A$1,MATCH($D288,Data!$CG:$CG,0)-1,MATCH($E288&amp;"/"&amp;S$1,Data!$1:$1,0)-1))=TRUE,"",IF(OFFSET(Data!$A$1,MATCH($D288,Data!$CG:$CG,0)-1,MATCH($E288&amp;"/"&amp;S$1,Data!$1:$1,0)-1)=0,"",OFFSET(Data!$A$1,MATCH($D288,Data!$CG:$CG,0)-1,MATCH($E288&amp;"/"&amp;S$1,Data!$1:$1,0)-1)))</f>
        <v/>
      </c>
      <c r="T288" s="256" t="str">
        <f ca="1">IF(ISERROR(OFFSET(Data!$A$1,MATCH($D288,Data!$CG:$CG,0)-1,MATCH($E288&amp;"/"&amp;T$1,Data!$1:$1,0)-1))=TRUE,"",IF(OFFSET(Data!$A$1,MATCH($D288,Data!$CG:$CG,0)-1,MATCH($E288&amp;"/"&amp;T$1,Data!$1:$1,0)-1)=0,"",OFFSET(Data!$A$1,MATCH($D288,Data!$CG:$CG,0)-1,MATCH($E288&amp;"/"&amp;T$1,Data!$1:$1,0)-1)))</f>
        <v/>
      </c>
      <c r="U288" s="256" t="str">
        <f ca="1">IF(ISERROR(OFFSET(Data!$A$1,MATCH($D288,Data!$CG:$CG,0)-1,MATCH($E288&amp;"/"&amp;U$1,Data!$1:$1,0)-1))=TRUE,"",IF(OFFSET(Data!$A$1,MATCH($D288,Data!$CG:$CG,0)-1,MATCH($E288&amp;"/"&amp;U$1,Data!$1:$1,0)-1)=0,"",OFFSET(Data!$A$1,MATCH($D288,Data!$CG:$CG,0)-1,MATCH($E288&amp;"/"&amp;U$1,Data!$1:$1,0)-1)))</f>
        <v/>
      </c>
      <c r="V288" s="256" t="str">
        <f ca="1">IF(ISERROR(OFFSET(Data!$A$1,MATCH($D288,Data!$CG:$CG,0)-1,MATCH($E288&amp;"/"&amp;V$1,Data!$1:$1,0)-1))=TRUE,"",IF(OFFSET(Data!$A$1,MATCH($D288,Data!$CG:$CG,0)-1,MATCH($E288&amp;"/"&amp;V$1,Data!$1:$1,0)-1)=0,"",OFFSET(Data!$A$1,MATCH($D288,Data!$CG:$CG,0)-1,MATCH($E288&amp;"/"&amp;V$1,Data!$1:$1,0)-1)))</f>
        <v/>
      </c>
      <c r="W288" s="257" t="str">
        <f ca="1">IF(ISERROR(OFFSET(Data!$A$1,MATCH($D288,Data!$CG:$CG,0)-1,MATCH($E288&amp;"/"&amp;W$1,Data!$1:$1,0)-1))=TRUE,"",IF(OFFSET(Data!$A$1,MATCH($D288,Data!$CG:$CG,0)-1,MATCH($E288&amp;"/"&amp;W$1,Data!$1:$1,0)-1)=0,"",OFFSET(Data!$A$1,MATCH($D288,Data!$CG:$CG,0)-1,MATCH($E288&amp;"/"&amp;W$1,Data!$1:$1,0)-1)))</f>
        <v/>
      </c>
      <c r="X288" s="256" t="str">
        <f ca="1">IF(ISERROR(OFFSET(Data!$A$1,MATCH($D288,Data!$CG:$CG,0)-1,MATCH($E288&amp;"/"&amp;X$1,Data!$1:$1,0)-1))=TRUE,"",IF(OFFSET(Data!$A$1,MATCH($D288,Data!$CG:$CG,0)-1,MATCH($E288&amp;"/"&amp;X$1,Data!$1:$1,0)-1)=0,"",OFFSET(Data!$A$1,MATCH($D288,Data!$CG:$CG,0)-1,MATCH($E288&amp;"/"&amp;X$1,Data!$1:$1,0)-1)))</f>
        <v/>
      </c>
      <c r="Y288" s="256" t="str">
        <f ca="1">IF(ISERROR(OFFSET(Data!$A$1,MATCH($D288,Data!$CG:$CG,0)-1,MATCH($E288&amp;"/"&amp;Y$1,Data!$1:$1,0)-1))=TRUE,"",IF(OFFSET(Data!$A$1,MATCH($D288,Data!$CG:$CG,0)-1,MATCH($E288&amp;"/"&amp;Y$1,Data!$1:$1,0)-1)=0,"",OFFSET(Data!$A$1,MATCH($D288,Data!$CG:$CG,0)-1,MATCH($E288&amp;"/"&amp;Y$1,Data!$1:$1,0)-1)))</f>
        <v/>
      </c>
      <c r="Z288" s="256" t="str">
        <f ca="1">IF(ISERROR(OFFSET(Data!$A$1,MATCH($D288,Data!$CG:$CG,0)-1,MATCH($E288&amp;"/"&amp;Z$1,Data!$1:$1,0)-1))=TRUE,"",IF(OFFSET(Data!$A$1,MATCH($D288,Data!$CG:$CG,0)-1,MATCH($E288&amp;"/"&amp;Z$1,Data!$1:$1,0)-1)=0,"",OFFSET(Data!$A$1,MATCH($D288,Data!$CG:$CG,0)-1,MATCH($E288&amp;"/"&amp;Z$1,Data!$1:$1,0)-1)))</f>
        <v/>
      </c>
      <c r="AA288" s="256" t="str">
        <f ca="1">IF(ISERROR(OFFSET(Data!$A$1,MATCH($D288,Data!$CG:$CG,0)-1,MATCH($E288&amp;"/"&amp;AA$1,Data!$1:$1,0)-1))=TRUE,"",IF(OFFSET(Data!$A$1,MATCH($D288,Data!$CG:$CG,0)-1,MATCH($E288&amp;"/"&amp;AA$1,Data!$1:$1,0)-1)=0,"",OFFSET(Data!$A$1,MATCH($D288,Data!$CG:$CG,0)-1,MATCH($E288&amp;"/"&amp;AA$1,Data!$1:$1,0)-1)))</f>
        <v/>
      </c>
      <c r="AB288" s="256" t="str">
        <f ca="1">IF(ISERROR(OFFSET(Data!$A$1,MATCH($D288,Data!$CG:$CG,0)-1,MATCH($E288&amp;"/"&amp;AB$1,Data!$1:$1,0)-1))=TRUE,"",IF(OFFSET(Data!$A$1,MATCH($D288,Data!$CG:$CG,0)-1,MATCH($E288&amp;"/"&amp;AB$1,Data!$1:$1,0)-1)=0,"",OFFSET(Data!$A$1,MATCH($D288,Data!$CG:$CG,0)-1,MATCH($E288&amp;"/"&amp;AB$1,Data!$1:$1,0)-1)))</f>
        <v/>
      </c>
      <c r="AC288" s="256" t="str">
        <f ca="1">IF(ISERROR(OFFSET(Data!$A$1,MATCH($D288,Data!$CG:$CG,0)-1,MATCH($E288&amp;"/"&amp;AC$1,Data!$1:$1,0)-1))=TRUE,"",IF(OFFSET(Data!$A$1,MATCH($D288,Data!$CG:$CG,0)-1,MATCH($E288&amp;"/"&amp;AC$1,Data!$1:$1,0)-1)=0,"",OFFSET(Data!$A$1,MATCH($D288,Data!$CG:$CG,0)-1,MATCH($E288&amp;"/"&amp;AC$1,Data!$1:$1,0)-1)))</f>
        <v/>
      </c>
      <c r="AD288" s="256" t="str">
        <f ca="1">IF(ISERROR(OFFSET(Data!$A$1,MATCH($D288,Data!$CG:$CG,0)-1,MATCH($E288&amp;"/"&amp;AD$1,Data!$1:$1,0)-1))=TRUE,"",IF(OFFSET(Data!$A$1,MATCH($D288,Data!$CG:$CG,0)-1,MATCH($E288&amp;"/"&amp;AD$1,Data!$1:$1,0)-1)=0,"",OFFSET(Data!$A$1,MATCH($D288,Data!$CG:$CG,0)-1,MATCH($E288&amp;"/"&amp;AD$1,Data!$1:$1,0)-1)))</f>
        <v/>
      </c>
      <c r="AE288" s="256" t="str">
        <f ca="1">IF(ISERROR(OFFSET(Data!$A$1,MATCH($D288,Data!$CG:$CG,0)-1,MATCH($E288&amp;"/"&amp;AE$1,Data!$1:$1,0)-1))=TRUE,"",IF(OFFSET(Data!$A$1,MATCH($D288,Data!$CG:$CG,0)-1,MATCH($E288&amp;"/"&amp;AE$1,Data!$1:$1,0)-1)=0,"",OFFSET(Data!$A$1,MATCH($D288,Data!$CG:$CG,0)-1,MATCH($E288&amp;"/"&amp;AE$1,Data!$1:$1,0)-1)))</f>
        <v/>
      </c>
      <c r="AF288" s="258" t="str">
        <f ca="1">IF(ISERROR(OFFSET(Data!$A$1,MATCH($D288,Data!$CG:$CG,0)-1,MATCH($E288&amp;"/"&amp;AF$1,Data!$1:$1,0)-1))=TRUE,"",IF(OFFSET(Data!$A$1,MATCH($D288,Data!$CG:$CG,0)-1,MATCH($E288&amp;"/"&amp;AF$1,Data!$1:$1,0)-1)=0,"",OFFSET(Data!$A$1,MATCH($D288,Data!$CG:$CG,0)-1,MATCH($E288&amp;"/"&amp;AF$1,Data!$1:$1,0)-1)))</f>
        <v/>
      </c>
      <c r="AG288" s="214">
        <f t="shared" ca="1" si="9"/>
        <v>0</v>
      </c>
      <c r="AH288" s="215">
        <f ca="1">SUM(AG284:AG288)</f>
        <v>0</v>
      </c>
    </row>
    <row r="289" spans="1:34" ht="15" hidden="1" customHeight="1" x14ac:dyDescent="0.25">
      <c r="A289" s="445">
        <v>57</v>
      </c>
      <c r="B289" s="448" t="e">
        <f>INDEX(Data!CI:CI,MATCH("W"&amp;A289,Data!A:A,0))</f>
        <v>#N/A</v>
      </c>
      <c r="C289" s="451" t="e">
        <f>INDEX(Data!CG:CG,MATCH("W"&amp;A289,Data!A:A,0))</f>
        <v>#N/A</v>
      </c>
      <c r="D289" s="26" t="e">
        <f>IF(C289&lt;&gt;"",C289,#REF!)</f>
        <v>#N/A</v>
      </c>
      <c r="E289" s="27" t="s">
        <v>21</v>
      </c>
      <c r="F289" s="271" t="str">
        <f ca="1">IF(ISERROR(OFFSET(Data!$A$1,MATCH($D289,Data!$CG:$CG,0)-1,MATCH($E289&amp;"/"&amp;F$1,Data!$1:$1,0)-1))=TRUE,"",IF(OFFSET(Data!$A$1,MATCH($D289,Data!$CG:$CG,0)-1,MATCH($E289&amp;"/"&amp;F$1,Data!$1:$1,0)-1)=0,"",OFFSET(Data!$A$1,MATCH($D289,Data!$CG:$CG,0)-1,MATCH($E289&amp;"/"&amp;F$1,Data!$1:$1,0)-1)))</f>
        <v/>
      </c>
      <c r="G289" s="250" t="str">
        <f ca="1">IF(ISERROR(OFFSET(Data!$A$1,MATCH($D289,Data!$CG:$CG,0)-1,MATCH($E289&amp;"/"&amp;G$1,Data!$1:$1,0)-1))=TRUE,"",IF(OFFSET(Data!$A$1,MATCH($D289,Data!$CG:$CG,0)-1,MATCH($E289&amp;"/"&amp;G$1,Data!$1:$1,0)-1)=0,"",OFFSET(Data!$A$1,MATCH($D289,Data!$CG:$CG,0)-1,MATCH($E289&amp;"/"&amp;G$1,Data!$1:$1,0)-1)))</f>
        <v/>
      </c>
      <c r="H289" s="250" t="str">
        <f ca="1">IF(ISERROR(OFFSET(Data!$A$1,MATCH($D289,Data!$CG:$CG,0)-1,MATCH($E289&amp;"/"&amp;H$1,Data!$1:$1,0)-1))=TRUE,"",IF(OFFSET(Data!$A$1,MATCH($D289,Data!$CG:$CG,0)-1,MATCH($E289&amp;"/"&amp;H$1,Data!$1:$1,0)-1)=0,"",OFFSET(Data!$A$1,MATCH($D289,Data!$CG:$CG,0)-1,MATCH($E289&amp;"/"&amp;H$1,Data!$1:$1,0)-1)))</f>
        <v/>
      </c>
      <c r="I289" s="250" t="str">
        <f ca="1">IF(ISERROR(OFFSET(Data!$A$1,MATCH($D289,Data!$CG:$CG,0)-1,MATCH($E289&amp;"/"&amp;I$1,Data!$1:$1,0)-1))=TRUE,"",IF(OFFSET(Data!$A$1,MATCH($D289,Data!$CG:$CG,0)-1,MATCH($E289&amp;"/"&amp;I$1,Data!$1:$1,0)-1)=0,"",OFFSET(Data!$A$1,MATCH($D289,Data!$CG:$CG,0)-1,MATCH($E289&amp;"/"&amp;I$1,Data!$1:$1,0)-1)))</f>
        <v/>
      </c>
      <c r="J289" s="250" t="str">
        <f ca="1">IF(ISERROR(OFFSET(Data!$A$1,MATCH($D289,Data!$CG:$CG,0)-1,MATCH($E289&amp;"/"&amp;J$1,Data!$1:$1,0)-1))=TRUE,"",IF(OFFSET(Data!$A$1,MATCH($D289,Data!$CG:$CG,0)-1,MATCH($E289&amp;"/"&amp;J$1,Data!$1:$1,0)-1)=0,"",OFFSET(Data!$A$1,MATCH($D289,Data!$CG:$CG,0)-1,MATCH($E289&amp;"/"&amp;J$1,Data!$1:$1,0)-1)))</f>
        <v/>
      </c>
      <c r="K289" s="250" t="str">
        <f ca="1">IF(ISERROR(OFFSET(Data!$A$1,MATCH($D289,Data!$CG:$CG,0)-1,MATCH($E289&amp;"/"&amp;K$1,Data!$1:$1,0)-1))=TRUE,"",IF(OFFSET(Data!$A$1,MATCH($D289,Data!$CG:$CG,0)-1,MATCH($E289&amp;"/"&amp;K$1,Data!$1:$1,0)-1)=0,"",OFFSET(Data!$A$1,MATCH($D289,Data!$CG:$CG,0)-1,MATCH($E289&amp;"/"&amp;K$1,Data!$1:$1,0)-1)))</f>
        <v/>
      </c>
      <c r="L289" s="250" t="str">
        <f ca="1">IF(ISERROR(OFFSET(Data!$A$1,MATCH($D289,Data!$CG:$CG,0)-1,MATCH($E289&amp;"/"&amp;L$1,Data!$1:$1,0)-1))=TRUE,"",IF(OFFSET(Data!$A$1,MATCH($D289,Data!$CG:$CG,0)-1,MATCH($E289&amp;"/"&amp;L$1,Data!$1:$1,0)-1)=0,"",OFFSET(Data!$A$1,MATCH($D289,Data!$CG:$CG,0)-1,MATCH($E289&amp;"/"&amp;L$1,Data!$1:$1,0)-1)))</f>
        <v/>
      </c>
      <c r="M289" s="250" t="str">
        <f ca="1">IF(ISERROR(OFFSET(Data!$A$1,MATCH($D289,Data!$CG:$CG,0)-1,MATCH($E289&amp;"/"&amp;M$1,Data!$1:$1,0)-1))=TRUE,"",IF(OFFSET(Data!$A$1,MATCH($D289,Data!$CG:$CG,0)-1,MATCH($E289&amp;"/"&amp;M$1,Data!$1:$1,0)-1)=0,"",OFFSET(Data!$A$1,MATCH($D289,Data!$CG:$CG,0)-1,MATCH($E289&amp;"/"&amp;M$1,Data!$1:$1,0)-1)))</f>
        <v/>
      </c>
      <c r="N289" s="250" t="str">
        <f ca="1">IF(ISERROR(OFFSET(Data!$A$1,MATCH($D289,Data!$CG:$CG,0)-1,MATCH($E289&amp;"/"&amp;N$1,Data!$1:$1,0)-1))=TRUE,"",IF(OFFSET(Data!$A$1,MATCH($D289,Data!$CG:$CG,0)-1,MATCH($E289&amp;"/"&amp;N$1,Data!$1:$1,0)-1)=0,"",OFFSET(Data!$A$1,MATCH($D289,Data!$CG:$CG,0)-1,MATCH($E289&amp;"/"&amp;N$1,Data!$1:$1,0)-1)))</f>
        <v/>
      </c>
      <c r="O289" s="250" t="str">
        <f ca="1">IF(ISERROR(OFFSET(Data!$A$1,MATCH($D289,Data!$CG:$CG,0)-1,MATCH($E289&amp;"/"&amp;O$1,Data!$1:$1,0)-1))=TRUE,"",IF(OFFSET(Data!$A$1,MATCH($D289,Data!$CG:$CG,0)-1,MATCH($E289&amp;"/"&amp;O$1,Data!$1:$1,0)-1)=0,"",OFFSET(Data!$A$1,MATCH($D289,Data!$CG:$CG,0)-1,MATCH($E289&amp;"/"&amp;O$1,Data!$1:$1,0)-1)))</f>
        <v/>
      </c>
      <c r="P289" s="250" t="str">
        <f ca="1">IF(ISERROR(OFFSET(Data!$A$1,MATCH($D289,Data!$CG:$CG,0)-1,MATCH($E289&amp;"/"&amp;P$1,Data!$1:$1,0)-1))=TRUE,"",IF(OFFSET(Data!$A$1,MATCH($D289,Data!$CG:$CG,0)-1,MATCH($E289&amp;"/"&amp;P$1,Data!$1:$1,0)-1)=0,"",OFFSET(Data!$A$1,MATCH($D289,Data!$CG:$CG,0)-1,MATCH($E289&amp;"/"&amp;P$1,Data!$1:$1,0)-1)))</f>
        <v/>
      </c>
      <c r="Q289" s="250" t="str">
        <f ca="1">IF(ISERROR(OFFSET(Data!$A$1,MATCH($D289,Data!$CG:$CG,0)-1,MATCH($E289&amp;"/"&amp;Q$1,Data!$1:$1,0)-1))=TRUE,"",IF(OFFSET(Data!$A$1,MATCH($D289,Data!$CG:$CG,0)-1,MATCH($E289&amp;"/"&amp;Q$1,Data!$1:$1,0)-1)=0,"",OFFSET(Data!$A$1,MATCH($D289,Data!$CG:$CG,0)-1,MATCH($E289&amp;"/"&amp;Q$1,Data!$1:$1,0)-1)))</f>
        <v/>
      </c>
      <c r="R289" s="250" t="str">
        <f ca="1">IF(ISERROR(OFFSET(Data!$A$1,MATCH($D289,Data!$CG:$CG,0)-1,MATCH($E289&amp;"/"&amp;R$1,Data!$1:$1,0)-1))=TRUE,"",IF(OFFSET(Data!$A$1,MATCH($D289,Data!$CG:$CG,0)-1,MATCH($E289&amp;"/"&amp;R$1,Data!$1:$1,0)-1)=0,"",OFFSET(Data!$A$1,MATCH($D289,Data!$CG:$CG,0)-1,MATCH($E289&amp;"/"&amp;R$1,Data!$1:$1,0)-1)))</f>
        <v/>
      </c>
      <c r="S289" s="250" t="str">
        <f ca="1">IF(ISERROR(OFFSET(Data!$A$1,MATCH($D289,Data!$CG:$CG,0)-1,MATCH($E289&amp;"/"&amp;S$1,Data!$1:$1,0)-1))=TRUE,"",IF(OFFSET(Data!$A$1,MATCH($D289,Data!$CG:$CG,0)-1,MATCH($E289&amp;"/"&amp;S$1,Data!$1:$1,0)-1)=0,"",OFFSET(Data!$A$1,MATCH($D289,Data!$CG:$CG,0)-1,MATCH($E289&amp;"/"&amp;S$1,Data!$1:$1,0)-1)))</f>
        <v/>
      </c>
      <c r="T289" s="250" t="str">
        <f ca="1">IF(ISERROR(OFFSET(Data!$A$1,MATCH($D289,Data!$CG:$CG,0)-1,MATCH($E289&amp;"/"&amp;T$1,Data!$1:$1,0)-1))=TRUE,"",IF(OFFSET(Data!$A$1,MATCH($D289,Data!$CG:$CG,0)-1,MATCH($E289&amp;"/"&amp;T$1,Data!$1:$1,0)-1)=0,"",OFFSET(Data!$A$1,MATCH($D289,Data!$CG:$CG,0)-1,MATCH($E289&amp;"/"&amp;T$1,Data!$1:$1,0)-1)))</f>
        <v/>
      </c>
      <c r="U289" s="250" t="str">
        <f ca="1">IF(ISERROR(OFFSET(Data!$A$1,MATCH($D289,Data!$CG:$CG,0)-1,MATCH($E289&amp;"/"&amp;U$1,Data!$1:$1,0)-1))=TRUE,"",IF(OFFSET(Data!$A$1,MATCH($D289,Data!$CG:$CG,0)-1,MATCH($E289&amp;"/"&amp;U$1,Data!$1:$1,0)-1)=0,"",OFFSET(Data!$A$1,MATCH($D289,Data!$CG:$CG,0)-1,MATCH($E289&amp;"/"&amp;U$1,Data!$1:$1,0)-1)))</f>
        <v/>
      </c>
      <c r="V289" s="250" t="str">
        <f ca="1">IF(ISERROR(OFFSET(Data!$A$1,MATCH($D289,Data!$CG:$CG,0)-1,MATCH($E289&amp;"/"&amp;V$1,Data!$1:$1,0)-1))=TRUE,"",IF(OFFSET(Data!$A$1,MATCH($D289,Data!$CG:$CG,0)-1,MATCH($E289&amp;"/"&amp;V$1,Data!$1:$1,0)-1)=0,"",OFFSET(Data!$A$1,MATCH($D289,Data!$CG:$CG,0)-1,MATCH($E289&amp;"/"&amp;V$1,Data!$1:$1,0)-1)))</f>
        <v/>
      </c>
      <c r="W289" s="272" t="str">
        <f ca="1">IF(ISERROR(OFFSET(Data!$A$1,MATCH($D289,Data!$CG:$CG,0)-1,MATCH($E289&amp;"/"&amp;W$1,Data!$1:$1,0)-1))=TRUE,"",IF(OFFSET(Data!$A$1,MATCH($D289,Data!$CG:$CG,0)-1,MATCH($E289&amp;"/"&amp;W$1,Data!$1:$1,0)-1)=0,"",OFFSET(Data!$A$1,MATCH($D289,Data!$CG:$CG,0)-1,MATCH($E289&amp;"/"&amp;W$1,Data!$1:$1,0)-1)))</f>
        <v/>
      </c>
      <c r="X289" s="250" t="str">
        <f ca="1">IF(ISERROR(OFFSET(Data!$A$1,MATCH($D289,Data!$CG:$CG,0)-1,MATCH($E289&amp;"/"&amp;X$1,Data!$1:$1,0)-1))=TRUE,"",IF(OFFSET(Data!$A$1,MATCH($D289,Data!$CG:$CG,0)-1,MATCH($E289&amp;"/"&amp;X$1,Data!$1:$1,0)-1)=0,"",OFFSET(Data!$A$1,MATCH($D289,Data!$CG:$CG,0)-1,MATCH($E289&amp;"/"&amp;X$1,Data!$1:$1,0)-1)))</f>
        <v/>
      </c>
      <c r="Y289" s="250" t="str">
        <f ca="1">IF(ISERROR(OFFSET(Data!$A$1,MATCH($D289,Data!$CG:$CG,0)-1,MATCH($E289&amp;"/"&amp;Y$1,Data!$1:$1,0)-1))=TRUE,"",IF(OFFSET(Data!$A$1,MATCH($D289,Data!$CG:$CG,0)-1,MATCH($E289&amp;"/"&amp;Y$1,Data!$1:$1,0)-1)=0,"",OFFSET(Data!$A$1,MATCH($D289,Data!$CG:$CG,0)-1,MATCH($E289&amp;"/"&amp;Y$1,Data!$1:$1,0)-1)))</f>
        <v/>
      </c>
      <c r="Z289" s="250" t="str">
        <f ca="1">IF(ISERROR(OFFSET(Data!$A$1,MATCH($D289,Data!$CG:$CG,0)-1,MATCH($E289&amp;"/"&amp;Z$1,Data!$1:$1,0)-1))=TRUE,"",IF(OFFSET(Data!$A$1,MATCH($D289,Data!$CG:$CG,0)-1,MATCH($E289&amp;"/"&amp;Z$1,Data!$1:$1,0)-1)=0,"",OFFSET(Data!$A$1,MATCH($D289,Data!$CG:$CG,0)-1,MATCH($E289&amp;"/"&amp;Z$1,Data!$1:$1,0)-1)))</f>
        <v/>
      </c>
      <c r="AA289" s="250" t="str">
        <f ca="1">IF(ISERROR(OFFSET(Data!$A$1,MATCH($D289,Data!$CG:$CG,0)-1,MATCH($E289&amp;"/"&amp;AA$1,Data!$1:$1,0)-1))=TRUE,"",IF(OFFSET(Data!$A$1,MATCH($D289,Data!$CG:$CG,0)-1,MATCH($E289&amp;"/"&amp;AA$1,Data!$1:$1,0)-1)=0,"",OFFSET(Data!$A$1,MATCH($D289,Data!$CG:$CG,0)-1,MATCH($E289&amp;"/"&amp;AA$1,Data!$1:$1,0)-1)))</f>
        <v/>
      </c>
      <c r="AB289" s="250" t="str">
        <f ca="1">IF(ISERROR(OFFSET(Data!$A$1,MATCH($D289,Data!$CG:$CG,0)-1,MATCH($E289&amp;"/"&amp;AB$1,Data!$1:$1,0)-1))=TRUE,"",IF(OFFSET(Data!$A$1,MATCH($D289,Data!$CG:$CG,0)-1,MATCH($E289&amp;"/"&amp;AB$1,Data!$1:$1,0)-1)=0,"",OFFSET(Data!$A$1,MATCH($D289,Data!$CG:$CG,0)-1,MATCH($E289&amp;"/"&amp;AB$1,Data!$1:$1,0)-1)))</f>
        <v/>
      </c>
      <c r="AC289" s="250" t="str">
        <f ca="1">IF(ISERROR(OFFSET(Data!$A$1,MATCH($D289,Data!$CG:$CG,0)-1,MATCH($E289&amp;"/"&amp;AC$1,Data!$1:$1,0)-1))=TRUE,"",IF(OFFSET(Data!$A$1,MATCH($D289,Data!$CG:$CG,0)-1,MATCH($E289&amp;"/"&amp;AC$1,Data!$1:$1,0)-1)=0,"",OFFSET(Data!$A$1,MATCH($D289,Data!$CG:$CG,0)-1,MATCH($E289&amp;"/"&amp;AC$1,Data!$1:$1,0)-1)))</f>
        <v/>
      </c>
      <c r="AD289" s="250" t="str">
        <f ca="1">IF(ISERROR(OFFSET(Data!$A$1,MATCH($D289,Data!$CG:$CG,0)-1,MATCH($E289&amp;"/"&amp;AD$1,Data!$1:$1,0)-1))=TRUE,"",IF(OFFSET(Data!$A$1,MATCH($D289,Data!$CG:$CG,0)-1,MATCH($E289&amp;"/"&amp;AD$1,Data!$1:$1,0)-1)=0,"",OFFSET(Data!$A$1,MATCH($D289,Data!$CG:$CG,0)-1,MATCH($E289&amp;"/"&amp;AD$1,Data!$1:$1,0)-1)))</f>
        <v/>
      </c>
      <c r="AE289" s="250" t="str">
        <f ca="1">IF(ISERROR(OFFSET(Data!$A$1,MATCH($D289,Data!$CG:$CG,0)-1,MATCH($E289&amp;"/"&amp;AE$1,Data!$1:$1,0)-1))=TRUE,"",IF(OFFSET(Data!$A$1,MATCH($D289,Data!$CG:$CG,0)-1,MATCH($E289&amp;"/"&amp;AE$1,Data!$1:$1,0)-1)=0,"",OFFSET(Data!$A$1,MATCH($D289,Data!$CG:$CG,0)-1,MATCH($E289&amp;"/"&amp;AE$1,Data!$1:$1,0)-1)))</f>
        <v/>
      </c>
      <c r="AF289" s="251" t="str">
        <f ca="1">IF(ISERROR(OFFSET(Data!$A$1,MATCH($D289,Data!$CG:$CG,0)-1,MATCH($E289&amp;"/"&amp;AF$1,Data!$1:$1,0)-1))=TRUE,"",IF(OFFSET(Data!$A$1,MATCH($D289,Data!$CG:$CG,0)-1,MATCH($E289&amp;"/"&amp;AF$1,Data!$1:$1,0)-1)=0,"",OFFSET(Data!$A$1,MATCH($D289,Data!$CG:$CG,0)-1,MATCH($E289&amp;"/"&amp;AF$1,Data!$1:$1,0)-1)))</f>
        <v/>
      </c>
      <c r="AG289" s="210">
        <f t="shared" ca="1" si="9"/>
        <v>0</v>
      </c>
      <c r="AH289" s="211">
        <f ca="1">AG289</f>
        <v>0</v>
      </c>
    </row>
    <row r="290" spans="1:34" ht="15" hidden="1" customHeight="1" thickBot="1" x14ac:dyDescent="0.3">
      <c r="A290" s="446"/>
      <c r="B290" s="449"/>
      <c r="C290" s="452"/>
      <c r="D290" s="28" t="e">
        <f>IF(C290&lt;&gt;"",C290,D289)</f>
        <v>#N/A</v>
      </c>
      <c r="E290" s="29" t="s">
        <v>22</v>
      </c>
      <c r="F290" s="254" t="str">
        <f ca="1">IF(ISERROR(OFFSET(Data!$A$1,MATCH($D290,Data!$CG:$CG,0)-1,MATCH($E290&amp;"/"&amp;F$1,Data!$1:$1,0)-1))=TRUE,"",IF(OFFSET(Data!$A$1,MATCH($D290,Data!$CG:$CG,0)-1,MATCH($E290&amp;"/"&amp;F$1,Data!$1:$1,0)-1)=0,"",OFFSET(Data!$A$1,MATCH($D290,Data!$CG:$CG,0)-1,MATCH($E290&amp;"/"&amp;F$1,Data!$1:$1,0)-1)))</f>
        <v/>
      </c>
      <c r="G290" s="252" t="str">
        <f ca="1">IF(ISERROR(OFFSET(Data!$A$1,MATCH($D290,Data!$CG:$CG,0)-1,MATCH($E290&amp;"/"&amp;G$1,Data!$1:$1,0)-1))=TRUE,"",IF(OFFSET(Data!$A$1,MATCH($D290,Data!$CG:$CG,0)-1,MATCH($E290&amp;"/"&amp;G$1,Data!$1:$1,0)-1)=0,"",OFFSET(Data!$A$1,MATCH($D290,Data!$CG:$CG,0)-1,MATCH($E290&amp;"/"&amp;G$1,Data!$1:$1,0)-1)))</f>
        <v/>
      </c>
      <c r="H290" s="252" t="str">
        <f ca="1">IF(ISERROR(OFFSET(Data!$A$1,MATCH($D290,Data!$CG:$CG,0)-1,MATCH($E290&amp;"/"&amp;H$1,Data!$1:$1,0)-1))=TRUE,"",IF(OFFSET(Data!$A$1,MATCH($D290,Data!$CG:$CG,0)-1,MATCH($E290&amp;"/"&amp;H$1,Data!$1:$1,0)-1)=0,"",OFFSET(Data!$A$1,MATCH($D290,Data!$CG:$CG,0)-1,MATCH($E290&amp;"/"&amp;H$1,Data!$1:$1,0)-1)))</f>
        <v/>
      </c>
      <c r="I290" s="252" t="str">
        <f ca="1">IF(ISERROR(OFFSET(Data!$A$1,MATCH($D290,Data!$CG:$CG,0)-1,MATCH($E290&amp;"/"&amp;I$1,Data!$1:$1,0)-1))=TRUE,"",IF(OFFSET(Data!$A$1,MATCH($D290,Data!$CG:$CG,0)-1,MATCH($E290&amp;"/"&amp;I$1,Data!$1:$1,0)-1)=0,"",OFFSET(Data!$A$1,MATCH($D290,Data!$CG:$CG,0)-1,MATCH($E290&amp;"/"&amp;I$1,Data!$1:$1,0)-1)))</f>
        <v/>
      </c>
      <c r="J290" s="252" t="str">
        <f ca="1">IF(ISERROR(OFFSET(Data!$A$1,MATCH($D290,Data!$CG:$CG,0)-1,MATCH($E290&amp;"/"&amp;J$1,Data!$1:$1,0)-1))=TRUE,"",IF(OFFSET(Data!$A$1,MATCH($D290,Data!$CG:$CG,0)-1,MATCH($E290&amp;"/"&amp;J$1,Data!$1:$1,0)-1)=0,"",OFFSET(Data!$A$1,MATCH($D290,Data!$CG:$CG,0)-1,MATCH($E290&amp;"/"&amp;J$1,Data!$1:$1,0)-1)))</f>
        <v/>
      </c>
      <c r="K290" s="252" t="str">
        <f ca="1">IF(ISERROR(OFFSET(Data!$A$1,MATCH($D290,Data!$CG:$CG,0)-1,MATCH($E290&amp;"/"&amp;K$1,Data!$1:$1,0)-1))=TRUE,"",IF(OFFSET(Data!$A$1,MATCH($D290,Data!$CG:$CG,0)-1,MATCH($E290&amp;"/"&amp;K$1,Data!$1:$1,0)-1)=0,"",OFFSET(Data!$A$1,MATCH($D290,Data!$CG:$CG,0)-1,MATCH($E290&amp;"/"&amp;K$1,Data!$1:$1,0)-1)))</f>
        <v/>
      </c>
      <c r="L290" s="252" t="str">
        <f ca="1">IF(ISERROR(OFFSET(Data!$A$1,MATCH($D290,Data!$CG:$CG,0)-1,MATCH($E290&amp;"/"&amp;L$1,Data!$1:$1,0)-1))=TRUE,"",IF(OFFSET(Data!$A$1,MATCH($D290,Data!$CG:$CG,0)-1,MATCH($E290&amp;"/"&amp;L$1,Data!$1:$1,0)-1)=0,"",OFFSET(Data!$A$1,MATCH($D290,Data!$CG:$CG,0)-1,MATCH($E290&amp;"/"&amp;L$1,Data!$1:$1,0)-1)))</f>
        <v/>
      </c>
      <c r="M290" s="252" t="str">
        <f ca="1">IF(ISERROR(OFFSET(Data!$A$1,MATCH($D290,Data!$CG:$CG,0)-1,MATCH($E290&amp;"/"&amp;M$1,Data!$1:$1,0)-1))=TRUE,"",IF(OFFSET(Data!$A$1,MATCH($D290,Data!$CG:$CG,0)-1,MATCH($E290&amp;"/"&amp;M$1,Data!$1:$1,0)-1)=0,"",OFFSET(Data!$A$1,MATCH($D290,Data!$CG:$CG,0)-1,MATCH($E290&amp;"/"&amp;M$1,Data!$1:$1,0)-1)))</f>
        <v/>
      </c>
      <c r="N290" s="252" t="str">
        <f ca="1">IF(ISERROR(OFFSET(Data!$A$1,MATCH($D290,Data!$CG:$CG,0)-1,MATCH($E290&amp;"/"&amp;N$1,Data!$1:$1,0)-1))=TRUE,"",IF(OFFSET(Data!$A$1,MATCH($D290,Data!$CG:$CG,0)-1,MATCH($E290&amp;"/"&amp;N$1,Data!$1:$1,0)-1)=0,"",OFFSET(Data!$A$1,MATCH($D290,Data!$CG:$CG,0)-1,MATCH($E290&amp;"/"&amp;N$1,Data!$1:$1,0)-1)))</f>
        <v/>
      </c>
      <c r="O290" s="252" t="str">
        <f ca="1">IF(ISERROR(OFFSET(Data!$A$1,MATCH($D290,Data!$CG:$CG,0)-1,MATCH($E290&amp;"/"&amp;O$1,Data!$1:$1,0)-1))=TRUE,"",IF(OFFSET(Data!$A$1,MATCH($D290,Data!$CG:$CG,0)-1,MATCH($E290&amp;"/"&amp;O$1,Data!$1:$1,0)-1)=0,"",OFFSET(Data!$A$1,MATCH($D290,Data!$CG:$CG,0)-1,MATCH($E290&amp;"/"&amp;O$1,Data!$1:$1,0)-1)))</f>
        <v/>
      </c>
      <c r="P290" s="252" t="str">
        <f ca="1">IF(ISERROR(OFFSET(Data!$A$1,MATCH($D290,Data!$CG:$CG,0)-1,MATCH($E290&amp;"/"&amp;P$1,Data!$1:$1,0)-1))=TRUE,"",IF(OFFSET(Data!$A$1,MATCH($D290,Data!$CG:$CG,0)-1,MATCH($E290&amp;"/"&amp;P$1,Data!$1:$1,0)-1)=0,"",OFFSET(Data!$A$1,MATCH($D290,Data!$CG:$CG,0)-1,MATCH($E290&amp;"/"&amp;P$1,Data!$1:$1,0)-1)))</f>
        <v/>
      </c>
      <c r="Q290" s="252" t="str">
        <f ca="1">IF(ISERROR(OFFSET(Data!$A$1,MATCH($D290,Data!$CG:$CG,0)-1,MATCH($E290&amp;"/"&amp;Q$1,Data!$1:$1,0)-1))=TRUE,"",IF(OFFSET(Data!$A$1,MATCH($D290,Data!$CG:$CG,0)-1,MATCH($E290&amp;"/"&amp;Q$1,Data!$1:$1,0)-1)=0,"",OFFSET(Data!$A$1,MATCH($D290,Data!$CG:$CG,0)-1,MATCH($E290&amp;"/"&amp;Q$1,Data!$1:$1,0)-1)))</f>
        <v/>
      </c>
      <c r="R290" s="252" t="str">
        <f ca="1">IF(ISERROR(OFFSET(Data!$A$1,MATCH($D290,Data!$CG:$CG,0)-1,MATCH($E290&amp;"/"&amp;R$1,Data!$1:$1,0)-1))=TRUE,"",IF(OFFSET(Data!$A$1,MATCH($D290,Data!$CG:$CG,0)-1,MATCH($E290&amp;"/"&amp;R$1,Data!$1:$1,0)-1)=0,"",OFFSET(Data!$A$1,MATCH($D290,Data!$CG:$CG,0)-1,MATCH($E290&amp;"/"&amp;R$1,Data!$1:$1,0)-1)))</f>
        <v/>
      </c>
      <c r="S290" s="252" t="str">
        <f ca="1">IF(ISERROR(OFFSET(Data!$A$1,MATCH($D290,Data!$CG:$CG,0)-1,MATCH($E290&amp;"/"&amp;S$1,Data!$1:$1,0)-1))=TRUE,"",IF(OFFSET(Data!$A$1,MATCH($D290,Data!$CG:$CG,0)-1,MATCH($E290&amp;"/"&amp;S$1,Data!$1:$1,0)-1)=0,"",OFFSET(Data!$A$1,MATCH($D290,Data!$CG:$CG,0)-1,MATCH($E290&amp;"/"&amp;S$1,Data!$1:$1,0)-1)))</f>
        <v/>
      </c>
      <c r="T290" s="252" t="str">
        <f ca="1">IF(ISERROR(OFFSET(Data!$A$1,MATCH($D290,Data!$CG:$CG,0)-1,MATCH($E290&amp;"/"&amp;T$1,Data!$1:$1,0)-1))=TRUE,"",IF(OFFSET(Data!$A$1,MATCH($D290,Data!$CG:$CG,0)-1,MATCH($E290&amp;"/"&amp;T$1,Data!$1:$1,0)-1)=0,"",OFFSET(Data!$A$1,MATCH($D290,Data!$CG:$CG,0)-1,MATCH($E290&amp;"/"&amp;T$1,Data!$1:$1,0)-1)))</f>
        <v/>
      </c>
      <c r="U290" s="252" t="str">
        <f ca="1">IF(ISERROR(OFFSET(Data!$A$1,MATCH($D290,Data!$CG:$CG,0)-1,MATCH($E290&amp;"/"&amp;U$1,Data!$1:$1,0)-1))=TRUE,"",IF(OFFSET(Data!$A$1,MATCH($D290,Data!$CG:$CG,0)-1,MATCH($E290&amp;"/"&amp;U$1,Data!$1:$1,0)-1)=0,"",OFFSET(Data!$A$1,MATCH($D290,Data!$CG:$CG,0)-1,MATCH($E290&amp;"/"&amp;U$1,Data!$1:$1,0)-1)))</f>
        <v/>
      </c>
      <c r="V290" s="252" t="str">
        <f ca="1">IF(ISERROR(OFFSET(Data!$A$1,MATCH($D290,Data!$CG:$CG,0)-1,MATCH($E290&amp;"/"&amp;V$1,Data!$1:$1,0)-1))=TRUE,"",IF(OFFSET(Data!$A$1,MATCH($D290,Data!$CG:$CG,0)-1,MATCH($E290&amp;"/"&amp;V$1,Data!$1:$1,0)-1)=0,"",OFFSET(Data!$A$1,MATCH($D290,Data!$CG:$CG,0)-1,MATCH($E290&amp;"/"&amp;V$1,Data!$1:$1,0)-1)))</f>
        <v/>
      </c>
      <c r="W290" s="269" t="str">
        <f ca="1">IF(ISERROR(OFFSET(Data!$A$1,MATCH($D290,Data!$CG:$CG,0)-1,MATCH($E290&amp;"/"&amp;W$1,Data!$1:$1,0)-1))=TRUE,"",IF(OFFSET(Data!$A$1,MATCH($D290,Data!$CG:$CG,0)-1,MATCH($E290&amp;"/"&amp;W$1,Data!$1:$1,0)-1)=0,"",OFFSET(Data!$A$1,MATCH($D290,Data!$CG:$CG,0)-1,MATCH($E290&amp;"/"&amp;W$1,Data!$1:$1,0)-1)))</f>
        <v/>
      </c>
      <c r="X290" s="252" t="str">
        <f ca="1">IF(ISERROR(OFFSET(Data!$A$1,MATCH($D290,Data!$CG:$CG,0)-1,MATCH($E290&amp;"/"&amp;X$1,Data!$1:$1,0)-1))=TRUE,"",IF(OFFSET(Data!$A$1,MATCH($D290,Data!$CG:$CG,0)-1,MATCH($E290&amp;"/"&amp;X$1,Data!$1:$1,0)-1)=0,"",OFFSET(Data!$A$1,MATCH($D290,Data!$CG:$CG,0)-1,MATCH($E290&amp;"/"&amp;X$1,Data!$1:$1,0)-1)))</f>
        <v/>
      </c>
      <c r="Y290" s="252" t="str">
        <f ca="1">IF(ISERROR(OFFSET(Data!$A$1,MATCH($D290,Data!$CG:$CG,0)-1,MATCH($E290&amp;"/"&amp;Y$1,Data!$1:$1,0)-1))=TRUE,"",IF(OFFSET(Data!$A$1,MATCH($D290,Data!$CG:$CG,0)-1,MATCH($E290&amp;"/"&amp;Y$1,Data!$1:$1,0)-1)=0,"",OFFSET(Data!$A$1,MATCH($D290,Data!$CG:$CG,0)-1,MATCH($E290&amp;"/"&amp;Y$1,Data!$1:$1,0)-1)))</f>
        <v/>
      </c>
      <c r="Z290" s="252" t="str">
        <f ca="1">IF(ISERROR(OFFSET(Data!$A$1,MATCH($D290,Data!$CG:$CG,0)-1,MATCH($E290&amp;"/"&amp;Z$1,Data!$1:$1,0)-1))=TRUE,"",IF(OFFSET(Data!$A$1,MATCH($D290,Data!$CG:$CG,0)-1,MATCH($E290&amp;"/"&amp;Z$1,Data!$1:$1,0)-1)=0,"",OFFSET(Data!$A$1,MATCH($D290,Data!$CG:$CG,0)-1,MATCH($E290&amp;"/"&amp;Z$1,Data!$1:$1,0)-1)))</f>
        <v/>
      </c>
      <c r="AA290" s="252" t="str">
        <f ca="1">IF(ISERROR(OFFSET(Data!$A$1,MATCH($D290,Data!$CG:$CG,0)-1,MATCH($E290&amp;"/"&amp;AA$1,Data!$1:$1,0)-1))=TRUE,"",IF(OFFSET(Data!$A$1,MATCH($D290,Data!$CG:$CG,0)-1,MATCH($E290&amp;"/"&amp;AA$1,Data!$1:$1,0)-1)=0,"",OFFSET(Data!$A$1,MATCH($D290,Data!$CG:$CG,0)-1,MATCH($E290&amp;"/"&amp;AA$1,Data!$1:$1,0)-1)))</f>
        <v/>
      </c>
      <c r="AB290" s="252" t="str">
        <f ca="1">IF(ISERROR(OFFSET(Data!$A$1,MATCH($D290,Data!$CG:$CG,0)-1,MATCH($E290&amp;"/"&amp;AB$1,Data!$1:$1,0)-1))=TRUE,"",IF(OFFSET(Data!$A$1,MATCH($D290,Data!$CG:$CG,0)-1,MATCH($E290&amp;"/"&amp;AB$1,Data!$1:$1,0)-1)=0,"",OFFSET(Data!$A$1,MATCH($D290,Data!$CG:$CG,0)-1,MATCH($E290&amp;"/"&amp;AB$1,Data!$1:$1,0)-1)))</f>
        <v/>
      </c>
      <c r="AC290" s="252" t="str">
        <f ca="1">IF(ISERROR(OFFSET(Data!$A$1,MATCH($D290,Data!$CG:$CG,0)-1,MATCH($E290&amp;"/"&amp;AC$1,Data!$1:$1,0)-1))=TRUE,"",IF(OFFSET(Data!$A$1,MATCH($D290,Data!$CG:$CG,0)-1,MATCH($E290&amp;"/"&amp;AC$1,Data!$1:$1,0)-1)=0,"",OFFSET(Data!$A$1,MATCH($D290,Data!$CG:$CG,0)-1,MATCH($E290&amp;"/"&amp;AC$1,Data!$1:$1,0)-1)))</f>
        <v/>
      </c>
      <c r="AD290" s="252" t="str">
        <f ca="1">IF(ISERROR(OFFSET(Data!$A$1,MATCH($D290,Data!$CG:$CG,0)-1,MATCH($E290&amp;"/"&amp;AD$1,Data!$1:$1,0)-1))=TRUE,"",IF(OFFSET(Data!$A$1,MATCH($D290,Data!$CG:$CG,0)-1,MATCH($E290&amp;"/"&amp;AD$1,Data!$1:$1,0)-1)=0,"",OFFSET(Data!$A$1,MATCH($D290,Data!$CG:$CG,0)-1,MATCH($E290&amp;"/"&amp;AD$1,Data!$1:$1,0)-1)))</f>
        <v/>
      </c>
      <c r="AE290" s="252" t="str">
        <f ca="1">IF(ISERROR(OFFSET(Data!$A$1,MATCH($D290,Data!$CG:$CG,0)-1,MATCH($E290&amp;"/"&amp;AE$1,Data!$1:$1,0)-1))=TRUE,"",IF(OFFSET(Data!$A$1,MATCH($D290,Data!$CG:$CG,0)-1,MATCH($E290&amp;"/"&amp;AE$1,Data!$1:$1,0)-1)=0,"",OFFSET(Data!$A$1,MATCH($D290,Data!$CG:$CG,0)-1,MATCH($E290&amp;"/"&amp;AE$1,Data!$1:$1,0)-1)))</f>
        <v/>
      </c>
      <c r="AF290" s="253" t="str">
        <f ca="1">IF(ISERROR(OFFSET(Data!$A$1,MATCH($D290,Data!$CG:$CG,0)-1,MATCH($E290&amp;"/"&amp;AF$1,Data!$1:$1,0)-1))=TRUE,"",IF(OFFSET(Data!$A$1,MATCH($D290,Data!$CG:$CG,0)-1,MATCH($E290&amp;"/"&amp;AF$1,Data!$1:$1,0)-1)=0,"",OFFSET(Data!$A$1,MATCH($D290,Data!$CG:$CG,0)-1,MATCH($E290&amp;"/"&amp;AF$1,Data!$1:$1,0)-1)))</f>
        <v/>
      </c>
      <c r="AG290" s="212">
        <f t="shared" ca="1" si="9"/>
        <v>0</v>
      </c>
      <c r="AH290" s="213">
        <f ca="1">SUM(AG289:AG290)</f>
        <v>0</v>
      </c>
    </row>
    <row r="291" spans="1:34" ht="15" hidden="1" customHeight="1" x14ac:dyDescent="0.25">
      <c r="A291" s="446"/>
      <c r="B291" s="449"/>
      <c r="C291" s="452"/>
      <c r="D291" s="28" t="e">
        <f>IF(C291&lt;&gt;"",C291,D290)</f>
        <v>#N/A</v>
      </c>
      <c r="E291" s="29" t="s">
        <v>23</v>
      </c>
      <c r="F291" s="254" t="str">
        <f ca="1">IF(ISERROR(OFFSET(Data!$A$1,MATCH($D291,Data!$CG:$CG,0)-1,MATCH($E291&amp;"/"&amp;F$1,Data!$1:$1,0)-1))=TRUE,"",IF(OFFSET(Data!$A$1,MATCH($D291,Data!$CG:$CG,0)-1,MATCH($E291&amp;"/"&amp;F$1,Data!$1:$1,0)-1)=0,"",OFFSET(Data!$A$1,MATCH($D291,Data!$CG:$CG,0)-1,MATCH($E291&amp;"/"&amp;F$1,Data!$1:$1,0)-1)))</f>
        <v/>
      </c>
      <c r="G291" s="252" t="str">
        <f ca="1">IF(ISERROR(OFFSET(Data!$A$1,MATCH($D291,Data!$CG:$CG,0)-1,MATCH($E291&amp;"/"&amp;G$1,Data!$1:$1,0)-1))=TRUE,"",IF(OFFSET(Data!$A$1,MATCH($D291,Data!$CG:$CG,0)-1,MATCH($E291&amp;"/"&amp;G$1,Data!$1:$1,0)-1)=0,"",OFFSET(Data!$A$1,MATCH($D291,Data!$CG:$CG,0)-1,MATCH($E291&amp;"/"&amp;G$1,Data!$1:$1,0)-1)))</f>
        <v/>
      </c>
      <c r="H291" s="252" t="str">
        <f ca="1">IF(ISERROR(OFFSET(Data!$A$1,MATCH($D291,Data!$CG:$CG,0)-1,MATCH($E291&amp;"/"&amp;H$1,Data!$1:$1,0)-1))=TRUE,"",IF(OFFSET(Data!$A$1,MATCH($D291,Data!$CG:$CG,0)-1,MATCH($E291&amp;"/"&amp;H$1,Data!$1:$1,0)-1)=0,"",OFFSET(Data!$A$1,MATCH($D291,Data!$CG:$CG,0)-1,MATCH($E291&amp;"/"&amp;H$1,Data!$1:$1,0)-1)))</f>
        <v/>
      </c>
      <c r="I291" s="252" t="str">
        <f ca="1">IF(ISERROR(OFFSET(Data!$A$1,MATCH($D291,Data!$CG:$CG,0)-1,MATCH($E291&amp;"/"&amp;I$1,Data!$1:$1,0)-1))=TRUE,"",IF(OFFSET(Data!$A$1,MATCH($D291,Data!$CG:$CG,0)-1,MATCH($E291&amp;"/"&amp;I$1,Data!$1:$1,0)-1)=0,"",OFFSET(Data!$A$1,MATCH($D291,Data!$CG:$CG,0)-1,MATCH($E291&amp;"/"&amp;I$1,Data!$1:$1,0)-1)))</f>
        <v/>
      </c>
      <c r="J291" s="252" t="str">
        <f ca="1">IF(ISERROR(OFFSET(Data!$A$1,MATCH($D291,Data!$CG:$CG,0)-1,MATCH($E291&amp;"/"&amp;J$1,Data!$1:$1,0)-1))=TRUE,"",IF(OFFSET(Data!$A$1,MATCH($D291,Data!$CG:$CG,0)-1,MATCH($E291&amp;"/"&amp;J$1,Data!$1:$1,0)-1)=0,"",OFFSET(Data!$A$1,MATCH($D291,Data!$CG:$CG,0)-1,MATCH($E291&amp;"/"&amp;J$1,Data!$1:$1,0)-1)))</f>
        <v/>
      </c>
      <c r="K291" s="252" t="str">
        <f ca="1">IF(ISERROR(OFFSET(Data!$A$1,MATCH($D291,Data!$CG:$CG,0)-1,MATCH($E291&amp;"/"&amp;K$1,Data!$1:$1,0)-1))=TRUE,"",IF(OFFSET(Data!$A$1,MATCH($D291,Data!$CG:$CG,0)-1,MATCH($E291&amp;"/"&amp;K$1,Data!$1:$1,0)-1)=0,"",OFFSET(Data!$A$1,MATCH($D291,Data!$CG:$CG,0)-1,MATCH($E291&amp;"/"&amp;K$1,Data!$1:$1,0)-1)))</f>
        <v/>
      </c>
      <c r="L291" s="252" t="str">
        <f ca="1">IF(ISERROR(OFFSET(Data!$A$1,MATCH($D291,Data!$CG:$CG,0)-1,MATCH($E291&amp;"/"&amp;L$1,Data!$1:$1,0)-1))=TRUE,"",IF(OFFSET(Data!$A$1,MATCH($D291,Data!$CG:$CG,0)-1,MATCH($E291&amp;"/"&amp;L$1,Data!$1:$1,0)-1)=0,"",OFFSET(Data!$A$1,MATCH($D291,Data!$CG:$CG,0)-1,MATCH($E291&amp;"/"&amp;L$1,Data!$1:$1,0)-1)))</f>
        <v/>
      </c>
      <c r="M291" s="252" t="str">
        <f ca="1">IF(ISERROR(OFFSET(Data!$A$1,MATCH($D291,Data!$CG:$CG,0)-1,MATCH($E291&amp;"/"&amp;M$1,Data!$1:$1,0)-1))=TRUE,"",IF(OFFSET(Data!$A$1,MATCH($D291,Data!$CG:$CG,0)-1,MATCH($E291&amp;"/"&amp;M$1,Data!$1:$1,0)-1)=0,"",OFFSET(Data!$A$1,MATCH($D291,Data!$CG:$CG,0)-1,MATCH($E291&amp;"/"&amp;M$1,Data!$1:$1,0)-1)))</f>
        <v/>
      </c>
      <c r="N291" s="252" t="str">
        <f ca="1">IF(ISERROR(OFFSET(Data!$A$1,MATCH($D291,Data!$CG:$CG,0)-1,MATCH($E291&amp;"/"&amp;N$1,Data!$1:$1,0)-1))=TRUE,"",IF(OFFSET(Data!$A$1,MATCH($D291,Data!$CG:$CG,0)-1,MATCH($E291&amp;"/"&amp;N$1,Data!$1:$1,0)-1)=0,"",OFFSET(Data!$A$1,MATCH($D291,Data!$CG:$CG,0)-1,MATCH($E291&amp;"/"&amp;N$1,Data!$1:$1,0)-1)))</f>
        <v/>
      </c>
      <c r="O291" s="252" t="str">
        <f ca="1">IF(ISERROR(OFFSET(Data!$A$1,MATCH($D291,Data!$CG:$CG,0)-1,MATCH($E291&amp;"/"&amp;O$1,Data!$1:$1,0)-1))=TRUE,"",IF(OFFSET(Data!$A$1,MATCH($D291,Data!$CG:$CG,0)-1,MATCH($E291&amp;"/"&amp;O$1,Data!$1:$1,0)-1)=0,"",OFFSET(Data!$A$1,MATCH($D291,Data!$CG:$CG,0)-1,MATCH($E291&amp;"/"&amp;O$1,Data!$1:$1,0)-1)))</f>
        <v/>
      </c>
      <c r="P291" s="252" t="str">
        <f ca="1">IF(ISERROR(OFFSET(Data!$A$1,MATCH($D291,Data!$CG:$CG,0)-1,MATCH($E291&amp;"/"&amp;P$1,Data!$1:$1,0)-1))=TRUE,"",IF(OFFSET(Data!$A$1,MATCH($D291,Data!$CG:$CG,0)-1,MATCH($E291&amp;"/"&amp;P$1,Data!$1:$1,0)-1)=0,"",OFFSET(Data!$A$1,MATCH($D291,Data!$CG:$CG,0)-1,MATCH($E291&amp;"/"&amp;P$1,Data!$1:$1,0)-1)))</f>
        <v/>
      </c>
      <c r="Q291" s="252" t="str">
        <f ca="1">IF(ISERROR(OFFSET(Data!$A$1,MATCH($D291,Data!$CG:$CG,0)-1,MATCH($E291&amp;"/"&amp;Q$1,Data!$1:$1,0)-1))=TRUE,"",IF(OFFSET(Data!$A$1,MATCH($D291,Data!$CG:$CG,0)-1,MATCH($E291&amp;"/"&amp;Q$1,Data!$1:$1,0)-1)=0,"",OFFSET(Data!$A$1,MATCH($D291,Data!$CG:$CG,0)-1,MATCH($E291&amp;"/"&amp;Q$1,Data!$1:$1,0)-1)))</f>
        <v/>
      </c>
      <c r="R291" s="252" t="str">
        <f ca="1">IF(ISERROR(OFFSET(Data!$A$1,MATCH($D291,Data!$CG:$CG,0)-1,MATCH($E291&amp;"/"&amp;R$1,Data!$1:$1,0)-1))=TRUE,"",IF(OFFSET(Data!$A$1,MATCH($D291,Data!$CG:$CG,0)-1,MATCH($E291&amp;"/"&amp;R$1,Data!$1:$1,0)-1)=0,"",OFFSET(Data!$A$1,MATCH($D291,Data!$CG:$CG,0)-1,MATCH($E291&amp;"/"&amp;R$1,Data!$1:$1,0)-1)))</f>
        <v/>
      </c>
      <c r="S291" s="252" t="str">
        <f ca="1">IF(ISERROR(OFFSET(Data!$A$1,MATCH($D291,Data!$CG:$CG,0)-1,MATCH($E291&amp;"/"&amp;S$1,Data!$1:$1,0)-1))=TRUE,"",IF(OFFSET(Data!$A$1,MATCH($D291,Data!$CG:$CG,0)-1,MATCH($E291&amp;"/"&amp;S$1,Data!$1:$1,0)-1)=0,"",OFFSET(Data!$A$1,MATCH($D291,Data!$CG:$CG,0)-1,MATCH($E291&amp;"/"&amp;S$1,Data!$1:$1,0)-1)))</f>
        <v/>
      </c>
      <c r="T291" s="252" t="str">
        <f ca="1">IF(ISERROR(OFFSET(Data!$A$1,MATCH($D291,Data!$CG:$CG,0)-1,MATCH($E291&amp;"/"&amp;T$1,Data!$1:$1,0)-1))=TRUE,"",IF(OFFSET(Data!$A$1,MATCH($D291,Data!$CG:$CG,0)-1,MATCH($E291&amp;"/"&amp;T$1,Data!$1:$1,0)-1)=0,"",OFFSET(Data!$A$1,MATCH($D291,Data!$CG:$CG,0)-1,MATCH($E291&amp;"/"&amp;T$1,Data!$1:$1,0)-1)))</f>
        <v/>
      </c>
      <c r="U291" s="252" t="str">
        <f ca="1">IF(ISERROR(OFFSET(Data!$A$1,MATCH($D291,Data!$CG:$CG,0)-1,MATCH($E291&amp;"/"&amp;U$1,Data!$1:$1,0)-1))=TRUE,"",IF(OFFSET(Data!$A$1,MATCH($D291,Data!$CG:$CG,0)-1,MATCH($E291&amp;"/"&amp;U$1,Data!$1:$1,0)-1)=0,"",OFFSET(Data!$A$1,MATCH($D291,Data!$CG:$CG,0)-1,MATCH($E291&amp;"/"&amp;U$1,Data!$1:$1,0)-1)))</f>
        <v/>
      </c>
      <c r="V291" s="252" t="str">
        <f ca="1">IF(ISERROR(OFFSET(Data!$A$1,MATCH($D291,Data!$CG:$CG,0)-1,MATCH($E291&amp;"/"&amp;V$1,Data!$1:$1,0)-1))=TRUE,"",IF(OFFSET(Data!$A$1,MATCH($D291,Data!$CG:$CG,0)-1,MATCH($E291&amp;"/"&amp;V$1,Data!$1:$1,0)-1)=0,"",OFFSET(Data!$A$1,MATCH($D291,Data!$CG:$CG,0)-1,MATCH($E291&amp;"/"&amp;V$1,Data!$1:$1,0)-1)))</f>
        <v/>
      </c>
      <c r="W291" s="269" t="str">
        <f ca="1">IF(ISERROR(OFFSET(Data!$A$1,MATCH($D291,Data!$CG:$CG,0)-1,MATCH($E291&amp;"/"&amp;W$1,Data!$1:$1,0)-1))=TRUE,"",IF(OFFSET(Data!$A$1,MATCH($D291,Data!$CG:$CG,0)-1,MATCH($E291&amp;"/"&amp;W$1,Data!$1:$1,0)-1)=0,"",OFFSET(Data!$A$1,MATCH($D291,Data!$CG:$CG,0)-1,MATCH($E291&amp;"/"&amp;W$1,Data!$1:$1,0)-1)))</f>
        <v/>
      </c>
      <c r="X291" s="252" t="str">
        <f ca="1">IF(ISERROR(OFFSET(Data!$A$1,MATCH($D291,Data!$CG:$CG,0)-1,MATCH($E291&amp;"/"&amp;X$1,Data!$1:$1,0)-1))=TRUE,"",IF(OFFSET(Data!$A$1,MATCH($D291,Data!$CG:$CG,0)-1,MATCH($E291&amp;"/"&amp;X$1,Data!$1:$1,0)-1)=0,"",OFFSET(Data!$A$1,MATCH($D291,Data!$CG:$CG,0)-1,MATCH($E291&amp;"/"&amp;X$1,Data!$1:$1,0)-1)))</f>
        <v/>
      </c>
      <c r="Y291" s="252" t="str">
        <f ca="1">IF(ISERROR(OFFSET(Data!$A$1,MATCH($D291,Data!$CG:$CG,0)-1,MATCH($E291&amp;"/"&amp;Y$1,Data!$1:$1,0)-1))=TRUE,"",IF(OFFSET(Data!$A$1,MATCH($D291,Data!$CG:$CG,0)-1,MATCH($E291&amp;"/"&amp;Y$1,Data!$1:$1,0)-1)=0,"",OFFSET(Data!$A$1,MATCH($D291,Data!$CG:$CG,0)-1,MATCH($E291&amp;"/"&amp;Y$1,Data!$1:$1,0)-1)))</f>
        <v/>
      </c>
      <c r="Z291" s="252" t="str">
        <f ca="1">IF(ISERROR(OFFSET(Data!$A$1,MATCH($D291,Data!$CG:$CG,0)-1,MATCH($E291&amp;"/"&amp;Z$1,Data!$1:$1,0)-1))=TRUE,"",IF(OFFSET(Data!$A$1,MATCH($D291,Data!$CG:$CG,0)-1,MATCH($E291&amp;"/"&amp;Z$1,Data!$1:$1,0)-1)=0,"",OFFSET(Data!$A$1,MATCH($D291,Data!$CG:$CG,0)-1,MATCH($E291&amp;"/"&amp;Z$1,Data!$1:$1,0)-1)))</f>
        <v/>
      </c>
      <c r="AA291" s="252" t="str">
        <f ca="1">IF(ISERROR(OFFSET(Data!$A$1,MATCH($D291,Data!$CG:$CG,0)-1,MATCH($E291&amp;"/"&amp;AA$1,Data!$1:$1,0)-1))=TRUE,"",IF(OFFSET(Data!$A$1,MATCH($D291,Data!$CG:$CG,0)-1,MATCH($E291&amp;"/"&amp;AA$1,Data!$1:$1,0)-1)=0,"",OFFSET(Data!$A$1,MATCH($D291,Data!$CG:$CG,0)-1,MATCH($E291&amp;"/"&amp;AA$1,Data!$1:$1,0)-1)))</f>
        <v/>
      </c>
      <c r="AB291" s="252" t="str">
        <f ca="1">IF(ISERROR(OFFSET(Data!$A$1,MATCH($D291,Data!$CG:$CG,0)-1,MATCH($E291&amp;"/"&amp;AB$1,Data!$1:$1,0)-1))=TRUE,"",IF(OFFSET(Data!$A$1,MATCH($D291,Data!$CG:$CG,0)-1,MATCH($E291&amp;"/"&amp;AB$1,Data!$1:$1,0)-1)=0,"",OFFSET(Data!$A$1,MATCH($D291,Data!$CG:$CG,0)-1,MATCH($E291&amp;"/"&amp;AB$1,Data!$1:$1,0)-1)))</f>
        <v/>
      </c>
      <c r="AC291" s="252" t="str">
        <f ca="1">IF(ISERROR(OFFSET(Data!$A$1,MATCH($D291,Data!$CG:$CG,0)-1,MATCH($E291&amp;"/"&amp;AC$1,Data!$1:$1,0)-1))=TRUE,"",IF(OFFSET(Data!$A$1,MATCH($D291,Data!$CG:$CG,0)-1,MATCH($E291&amp;"/"&amp;AC$1,Data!$1:$1,0)-1)=0,"",OFFSET(Data!$A$1,MATCH($D291,Data!$CG:$CG,0)-1,MATCH($E291&amp;"/"&amp;AC$1,Data!$1:$1,0)-1)))</f>
        <v/>
      </c>
      <c r="AD291" s="252" t="str">
        <f ca="1">IF(ISERROR(OFFSET(Data!$A$1,MATCH($D291,Data!$CG:$CG,0)-1,MATCH($E291&amp;"/"&amp;AD$1,Data!$1:$1,0)-1))=TRUE,"",IF(OFFSET(Data!$A$1,MATCH($D291,Data!$CG:$CG,0)-1,MATCH($E291&amp;"/"&amp;AD$1,Data!$1:$1,0)-1)=0,"",OFFSET(Data!$A$1,MATCH($D291,Data!$CG:$CG,0)-1,MATCH($E291&amp;"/"&amp;AD$1,Data!$1:$1,0)-1)))</f>
        <v/>
      </c>
      <c r="AE291" s="252" t="str">
        <f ca="1">IF(ISERROR(OFFSET(Data!$A$1,MATCH($D291,Data!$CG:$CG,0)-1,MATCH($E291&amp;"/"&amp;AE$1,Data!$1:$1,0)-1))=TRUE,"",IF(OFFSET(Data!$A$1,MATCH($D291,Data!$CG:$CG,0)-1,MATCH($E291&amp;"/"&amp;AE$1,Data!$1:$1,0)-1)=0,"",OFFSET(Data!$A$1,MATCH($D291,Data!$CG:$CG,0)-1,MATCH($E291&amp;"/"&amp;AE$1,Data!$1:$1,0)-1)))</f>
        <v/>
      </c>
      <c r="AF291" s="253" t="str">
        <f ca="1">IF(ISERROR(OFFSET(Data!$A$1,MATCH($D291,Data!$CG:$CG,0)-1,MATCH($E291&amp;"/"&amp;AF$1,Data!$1:$1,0)-1))=TRUE,"",IF(OFFSET(Data!$A$1,MATCH($D291,Data!$CG:$CG,0)-1,MATCH($E291&amp;"/"&amp;AF$1,Data!$1:$1,0)-1)=0,"",OFFSET(Data!$A$1,MATCH($D291,Data!$CG:$CG,0)-1,MATCH($E291&amp;"/"&amp;AF$1,Data!$1:$1,0)-1)))</f>
        <v/>
      </c>
      <c r="AG291" s="212">
        <f t="shared" ca="1" si="9"/>
        <v>0</v>
      </c>
      <c r="AH291" s="213">
        <f ca="1">SUM(AG289:AG291)</f>
        <v>0</v>
      </c>
    </row>
    <row r="292" spans="1:34" ht="15.75" hidden="1" customHeight="1" x14ac:dyDescent="0.25">
      <c r="A292" s="446"/>
      <c r="B292" s="449"/>
      <c r="C292" s="452"/>
      <c r="D292" s="28" t="e">
        <f>IF(C292&lt;&gt;"",C292,D291)</f>
        <v>#N/A</v>
      </c>
      <c r="E292" s="29" t="s">
        <v>24</v>
      </c>
      <c r="F292" s="254" t="str">
        <f ca="1">IF(ISERROR(OFFSET(Data!$A$1,MATCH($D292,Data!$CG:$CG,0)-1,MATCH($E292&amp;"/"&amp;F$1,Data!$1:$1,0)-1))=TRUE,"",IF(OFFSET(Data!$A$1,MATCH($D292,Data!$CG:$CG,0)-1,MATCH($E292&amp;"/"&amp;F$1,Data!$1:$1,0)-1)=0,"",OFFSET(Data!$A$1,MATCH($D292,Data!$CG:$CG,0)-1,MATCH($E292&amp;"/"&amp;F$1,Data!$1:$1,0)-1)))</f>
        <v/>
      </c>
      <c r="G292" s="252" t="str">
        <f ca="1">IF(ISERROR(OFFSET(Data!$A$1,MATCH($D292,Data!$CG:$CG,0)-1,MATCH($E292&amp;"/"&amp;G$1,Data!$1:$1,0)-1))=TRUE,"",IF(OFFSET(Data!$A$1,MATCH($D292,Data!$CG:$CG,0)-1,MATCH($E292&amp;"/"&amp;G$1,Data!$1:$1,0)-1)=0,"",OFFSET(Data!$A$1,MATCH($D292,Data!$CG:$CG,0)-1,MATCH($E292&amp;"/"&amp;G$1,Data!$1:$1,0)-1)))</f>
        <v/>
      </c>
      <c r="H292" s="252" t="str">
        <f ca="1">IF(ISERROR(OFFSET(Data!$A$1,MATCH($D292,Data!$CG:$CG,0)-1,MATCH($E292&amp;"/"&amp;H$1,Data!$1:$1,0)-1))=TRUE,"",IF(OFFSET(Data!$A$1,MATCH($D292,Data!$CG:$CG,0)-1,MATCH($E292&amp;"/"&amp;H$1,Data!$1:$1,0)-1)=0,"",OFFSET(Data!$A$1,MATCH($D292,Data!$CG:$CG,0)-1,MATCH($E292&amp;"/"&amp;H$1,Data!$1:$1,0)-1)))</f>
        <v/>
      </c>
      <c r="I292" s="252" t="str">
        <f ca="1">IF(ISERROR(OFFSET(Data!$A$1,MATCH($D292,Data!$CG:$CG,0)-1,MATCH($E292&amp;"/"&amp;I$1,Data!$1:$1,0)-1))=TRUE,"",IF(OFFSET(Data!$A$1,MATCH($D292,Data!$CG:$CG,0)-1,MATCH($E292&amp;"/"&amp;I$1,Data!$1:$1,0)-1)=0,"",OFFSET(Data!$A$1,MATCH($D292,Data!$CG:$CG,0)-1,MATCH($E292&amp;"/"&amp;I$1,Data!$1:$1,0)-1)))</f>
        <v/>
      </c>
      <c r="J292" s="252" t="str">
        <f ca="1">IF(ISERROR(OFFSET(Data!$A$1,MATCH($D292,Data!$CG:$CG,0)-1,MATCH($E292&amp;"/"&amp;J$1,Data!$1:$1,0)-1))=TRUE,"",IF(OFFSET(Data!$A$1,MATCH($D292,Data!$CG:$CG,0)-1,MATCH($E292&amp;"/"&amp;J$1,Data!$1:$1,0)-1)=0,"",OFFSET(Data!$A$1,MATCH($D292,Data!$CG:$CG,0)-1,MATCH($E292&amp;"/"&amp;J$1,Data!$1:$1,0)-1)))</f>
        <v/>
      </c>
      <c r="K292" s="252" t="str">
        <f ca="1">IF(ISERROR(OFFSET(Data!$A$1,MATCH($D292,Data!$CG:$CG,0)-1,MATCH($E292&amp;"/"&amp;K$1,Data!$1:$1,0)-1))=TRUE,"",IF(OFFSET(Data!$A$1,MATCH($D292,Data!$CG:$CG,0)-1,MATCH($E292&amp;"/"&amp;K$1,Data!$1:$1,0)-1)=0,"",OFFSET(Data!$A$1,MATCH($D292,Data!$CG:$CG,0)-1,MATCH($E292&amp;"/"&amp;K$1,Data!$1:$1,0)-1)))</f>
        <v/>
      </c>
      <c r="L292" s="252" t="str">
        <f ca="1">IF(ISERROR(OFFSET(Data!$A$1,MATCH($D292,Data!$CG:$CG,0)-1,MATCH($E292&amp;"/"&amp;L$1,Data!$1:$1,0)-1))=TRUE,"",IF(OFFSET(Data!$A$1,MATCH($D292,Data!$CG:$CG,0)-1,MATCH($E292&amp;"/"&amp;L$1,Data!$1:$1,0)-1)=0,"",OFFSET(Data!$A$1,MATCH($D292,Data!$CG:$CG,0)-1,MATCH($E292&amp;"/"&amp;L$1,Data!$1:$1,0)-1)))</f>
        <v/>
      </c>
      <c r="M292" s="252" t="str">
        <f ca="1">IF(ISERROR(OFFSET(Data!$A$1,MATCH($D292,Data!$CG:$CG,0)-1,MATCH($E292&amp;"/"&amp;M$1,Data!$1:$1,0)-1))=TRUE,"",IF(OFFSET(Data!$A$1,MATCH($D292,Data!$CG:$CG,0)-1,MATCH($E292&amp;"/"&amp;M$1,Data!$1:$1,0)-1)=0,"",OFFSET(Data!$A$1,MATCH($D292,Data!$CG:$CG,0)-1,MATCH($E292&amp;"/"&amp;M$1,Data!$1:$1,0)-1)))</f>
        <v/>
      </c>
      <c r="N292" s="252" t="str">
        <f ca="1">IF(ISERROR(OFFSET(Data!$A$1,MATCH($D292,Data!$CG:$CG,0)-1,MATCH($E292&amp;"/"&amp;N$1,Data!$1:$1,0)-1))=TRUE,"",IF(OFFSET(Data!$A$1,MATCH($D292,Data!$CG:$CG,0)-1,MATCH($E292&amp;"/"&amp;N$1,Data!$1:$1,0)-1)=0,"",OFFSET(Data!$A$1,MATCH($D292,Data!$CG:$CG,0)-1,MATCH($E292&amp;"/"&amp;N$1,Data!$1:$1,0)-1)))</f>
        <v/>
      </c>
      <c r="O292" s="252" t="str">
        <f ca="1">IF(ISERROR(OFFSET(Data!$A$1,MATCH($D292,Data!$CG:$CG,0)-1,MATCH($E292&amp;"/"&amp;O$1,Data!$1:$1,0)-1))=TRUE,"",IF(OFFSET(Data!$A$1,MATCH($D292,Data!$CG:$CG,0)-1,MATCH($E292&amp;"/"&amp;O$1,Data!$1:$1,0)-1)=0,"",OFFSET(Data!$A$1,MATCH($D292,Data!$CG:$CG,0)-1,MATCH($E292&amp;"/"&amp;O$1,Data!$1:$1,0)-1)))</f>
        <v/>
      </c>
      <c r="P292" s="252" t="str">
        <f ca="1">IF(ISERROR(OFFSET(Data!$A$1,MATCH($D292,Data!$CG:$CG,0)-1,MATCH($E292&amp;"/"&amp;P$1,Data!$1:$1,0)-1))=TRUE,"",IF(OFFSET(Data!$A$1,MATCH($D292,Data!$CG:$CG,0)-1,MATCH($E292&amp;"/"&amp;P$1,Data!$1:$1,0)-1)=0,"",OFFSET(Data!$A$1,MATCH($D292,Data!$CG:$CG,0)-1,MATCH($E292&amp;"/"&amp;P$1,Data!$1:$1,0)-1)))</f>
        <v/>
      </c>
      <c r="Q292" s="252" t="str">
        <f ca="1">IF(ISERROR(OFFSET(Data!$A$1,MATCH($D292,Data!$CG:$CG,0)-1,MATCH($E292&amp;"/"&amp;Q$1,Data!$1:$1,0)-1))=TRUE,"",IF(OFFSET(Data!$A$1,MATCH($D292,Data!$CG:$CG,0)-1,MATCH($E292&amp;"/"&amp;Q$1,Data!$1:$1,0)-1)=0,"",OFFSET(Data!$A$1,MATCH($D292,Data!$CG:$CG,0)-1,MATCH($E292&amp;"/"&amp;Q$1,Data!$1:$1,0)-1)))</f>
        <v/>
      </c>
      <c r="R292" s="252" t="str">
        <f ca="1">IF(ISERROR(OFFSET(Data!$A$1,MATCH($D292,Data!$CG:$CG,0)-1,MATCH($E292&amp;"/"&amp;R$1,Data!$1:$1,0)-1))=TRUE,"",IF(OFFSET(Data!$A$1,MATCH($D292,Data!$CG:$CG,0)-1,MATCH($E292&amp;"/"&amp;R$1,Data!$1:$1,0)-1)=0,"",OFFSET(Data!$A$1,MATCH($D292,Data!$CG:$CG,0)-1,MATCH($E292&amp;"/"&amp;R$1,Data!$1:$1,0)-1)))</f>
        <v/>
      </c>
      <c r="S292" s="252" t="str">
        <f ca="1">IF(ISERROR(OFFSET(Data!$A$1,MATCH($D292,Data!$CG:$CG,0)-1,MATCH($E292&amp;"/"&amp;S$1,Data!$1:$1,0)-1))=TRUE,"",IF(OFFSET(Data!$A$1,MATCH($D292,Data!$CG:$CG,0)-1,MATCH($E292&amp;"/"&amp;S$1,Data!$1:$1,0)-1)=0,"",OFFSET(Data!$A$1,MATCH($D292,Data!$CG:$CG,0)-1,MATCH($E292&amp;"/"&amp;S$1,Data!$1:$1,0)-1)))</f>
        <v/>
      </c>
      <c r="T292" s="252" t="str">
        <f ca="1">IF(ISERROR(OFFSET(Data!$A$1,MATCH($D292,Data!$CG:$CG,0)-1,MATCH($E292&amp;"/"&amp;T$1,Data!$1:$1,0)-1))=TRUE,"",IF(OFFSET(Data!$A$1,MATCH($D292,Data!$CG:$CG,0)-1,MATCH($E292&amp;"/"&amp;T$1,Data!$1:$1,0)-1)=0,"",OFFSET(Data!$A$1,MATCH($D292,Data!$CG:$CG,0)-1,MATCH($E292&amp;"/"&amp;T$1,Data!$1:$1,0)-1)))</f>
        <v/>
      </c>
      <c r="U292" s="252" t="str">
        <f ca="1">IF(ISERROR(OFFSET(Data!$A$1,MATCH($D292,Data!$CG:$CG,0)-1,MATCH($E292&amp;"/"&amp;U$1,Data!$1:$1,0)-1))=TRUE,"",IF(OFFSET(Data!$A$1,MATCH($D292,Data!$CG:$CG,0)-1,MATCH($E292&amp;"/"&amp;U$1,Data!$1:$1,0)-1)=0,"",OFFSET(Data!$A$1,MATCH($D292,Data!$CG:$CG,0)-1,MATCH($E292&amp;"/"&amp;U$1,Data!$1:$1,0)-1)))</f>
        <v/>
      </c>
      <c r="V292" s="252" t="str">
        <f ca="1">IF(ISERROR(OFFSET(Data!$A$1,MATCH($D292,Data!$CG:$CG,0)-1,MATCH($E292&amp;"/"&amp;V$1,Data!$1:$1,0)-1))=TRUE,"",IF(OFFSET(Data!$A$1,MATCH($D292,Data!$CG:$CG,0)-1,MATCH($E292&amp;"/"&amp;V$1,Data!$1:$1,0)-1)=0,"",OFFSET(Data!$A$1,MATCH($D292,Data!$CG:$CG,0)-1,MATCH($E292&amp;"/"&amp;V$1,Data!$1:$1,0)-1)))</f>
        <v/>
      </c>
      <c r="W292" s="269" t="str">
        <f ca="1">IF(ISERROR(OFFSET(Data!$A$1,MATCH($D292,Data!$CG:$CG,0)-1,MATCH($E292&amp;"/"&amp;W$1,Data!$1:$1,0)-1))=TRUE,"",IF(OFFSET(Data!$A$1,MATCH($D292,Data!$CG:$CG,0)-1,MATCH($E292&amp;"/"&amp;W$1,Data!$1:$1,0)-1)=0,"",OFFSET(Data!$A$1,MATCH($D292,Data!$CG:$CG,0)-1,MATCH($E292&amp;"/"&amp;W$1,Data!$1:$1,0)-1)))</f>
        <v/>
      </c>
      <c r="X292" s="252" t="str">
        <f ca="1">IF(ISERROR(OFFSET(Data!$A$1,MATCH($D292,Data!$CG:$CG,0)-1,MATCH($E292&amp;"/"&amp;X$1,Data!$1:$1,0)-1))=TRUE,"",IF(OFFSET(Data!$A$1,MATCH($D292,Data!$CG:$CG,0)-1,MATCH($E292&amp;"/"&amp;X$1,Data!$1:$1,0)-1)=0,"",OFFSET(Data!$A$1,MATCH($D292,Data!$CG:$CG,0)-1,MATCH($E292&amp;"/"&amp;X$1,Data!$1:$1,0)-1)))</f>
        <v/>
      </c>
      <c r="Y292" s="252" t="str">
        <f ca="1">IF(ISERROR(OFFSET(Data!$A$1,MATCH($D292,Data!$CG:$CG,0)-1,MATCH($E292&amp;"/"&amp;Y$1,Data!$1:$1,0)-1))=TRUE,"",IF(OFFSET(Data!$A$1,MATCH($D292,Data!$CG:$CG,0)-1,MATCH($E292&amp;"/"&amp;Y$1,Data!$1:$1,0)-1)=0,"",OFFSET(Data!$A$1,MATCH($D292,Data!$CG:$CG,0)-1,MATCH($E292&amp;"/"&amp;Y$1,Data!$1:$1,0)-1)))</f>
        <v/>
      </c>
      <c r="Z292" s="252" t="str">
        <f ca="1">IF(ISERROR(OFFSET(Data!$A$1,MATCH($D292,Data!$CG:$CG,0)-1,MATCH($E292&amp;"/"&amp;Z$1,Data!$1:$1,0)-1))=TRUE,"",IF(OFFSET(Data!$A$1,MATCH($D292,Data!$CG:$CG,0)-1,MATCH($E292&amp;"/"&amp;Z$1,Data!$1:$1,0)-1)=0,"",OFFSET(Data!$A$1,MATCH($D292,Data!$CG:$CG,0)-1,MATCH($E292&amp;"/"&amp;Z$1,Data!$1:$1,0)-1)))</f>
        <v/>
      </c>
      <c r="AA292" s="252" t="str">
        <f ca="1">IF(ISERROR(OFFSET(Data!$A$1,MATCH($D292,Data!$CG:$CG,0)-1,MATCH($E292&amp;"/"&amp;AA$1,Data!$1:$1,0)-1))=TRUE,"",IF(OFFSET(Data!$A$1,MATCH($D292,Data!$CG:$CG,0)-1,MATCH($E292&amp;"/"&amp;AA$1,Data!$1:$1,0)-1)=0,"",OFFSET(Data!$A$1,MATCH($D292,Data!$CG:$CG,0)-1,MATCH($E292&amp;"/"&amp;AA$1,Data!$1:$1,0)-1)))</f>
        <v/>
      </c>
      <c r="AB292" s="252" t="str">
        <f ca="1">IF(ISERROR(OFFSET(Data!$A$1,MATCH($D292,Data!$CG:$CG,0)-1,MATCH($E292&amp;"/"&amp;AB$1,Data!$1:$1,0)-1))=TRUE,"",IF(OFFSET(Data!$A$1,MATCH($D292,Data!$CG:$CG,0)-1,MATCH($E292&amp;"/"&amp;AB$1,Data!$1:$1,0)-1)=0,"",OFFSET(Data!$A$1,MATCH($D292,Data!$CG:$CG,0)-1,MATCH($E292&amp;"/"&amp;AB$1,Data!$1:$1,0)-1)))</f>
        <v/>
      </c>
      <c r="AC292" s="252" t="str">
        <f ca="1">IF(ISERROR(OFFSET(Data!$A$1,MATCH($D292,Data!$CG:$CG,0)-1,MATCH($E292&amp;"/"&amp;AC$1,Data!$1:$1,0)-1))=TRUE,"",IF(OFFSET(Data!$A$1,MATCH($D292,Data!$CG:$CG,0)-1,MATCH($E292&amp;"/"&amp;AC$1,Data!$1:$1,0)-1)=0,"",OFFSET(Data!$A$1,MATCH($D292,Data!$CG:$CG,0)-1,MATCH($E292&amp;"/"&amp;AC$1,Data!$1:$1,0)-1)))</f>
        <v/>
      </c>
      <c r="AD292" s="252" t="str">
        <f ca="1">IF(ISERROR(OFFSET(Data!$A$1,MATCH($D292,Data!$CG:$CG,0)-1,MATCH($E292&amp;"/"&amp;AD$1,Data!$1:$1,0)-1))=TRUE,"",IF(OFFSET(Data!$A$1,MATCH($D292,Data!$CG:$CG,0)-1,MATCH($E292&amp;"/"&amp;AD$1,Data!$1:$1,0)-1)=0,"",OFFSET(Data!$A$1,MATCH($D292,Data!$CG:$CG,0)-1,MATCH($E292&amp;"/"&amp;AD$1,Data!$1:$1,0)-1)))</f>
        <v/>
      </c>
      <c r="AE292" s="252" t="str">
        <f ca="1">IF(ISERROR(OFFSET(Data!$A$1,MATCH($D292,Data!$CG:$CG,0)-1,MATCH($E292&amp;"/"&amp;AE$1,Data!$1:$1,0)-1))=TRUE,"",IF(OFFSET(Data!$A$1,MATCH($D292,Data!$CG:$CG,0)-1,MATCH($E292&amp;"/"&amp;AE$1,Data!$1:$1,0)-1)=0,"",OFFSET(Data!$A$1,MATCH($D292,Data!$CG:$CG,0)-1,MATCH($E292&amp;"/"&amp;AE$1,Data!$1:$1,0)-1)))</f>
        <v/>
      </c>
      <c r="AF292" s="253" t="str">
        <f ca="1">IF(ISERROR(OFFSET(Data!$A$1,MATCH($D292,Data!$CG:$CG,0)-1,MATCH($E292&amp;"/"&amp;AF$1,Data!$1:$1,0)-1))=TRUE,"",IF(OFFSET(Data!$A$1,MATCH($D292,Data!$CG:$CG,0)-1,MATCH($E292&amp;"/"&amp;AF$1,Data!$1:$1,0)-1)=0,"",OFFSET(Data!$A$1,MATCH($D292,Data!$CG:$CG,0)-1,MATCH($E292&amp;"/"&amp;AF$1,Data!$1:$1,0)-1)))</f>
        <v/>
      </c>
      <c r="AG292" s="212">
        <f t="shared" ca="1" si="9"/>
        <v>0</v>
      </c>
      <c r="AH292" s="213">
        <f ca="1">SUM(AG289:AG292)</f>
        <v>0</v>
      </c>
    </row>
    <row r="293" spans="1:34" ht="15.75" hidden="1" customHeight="1" thickBot="1" x14ac:dyDescent="0.3">
      <c r="A293" s="447"/>
      <c r="B293" s="450"/>
      <c r="C293" s="453"/>
      <c r="D293" s="30" t="e">
        <f>IF(C293&lt;&gt;"",C293,D292)</f>
        <v>#N/A</v>
      </c>
      <c r="E293" s="31" t="s">
        <v>25</v>
      </c>
      <c r="F293" s="255" t="str">
        <f ca="1">IF(ISERROR(OFFSET(Data!$A$1,MATCH($D293,Data!$CG:$CG,0)-1,MATCH($E293&amp;"/"&amp;F$1,Data!$1:$1,0)-1))=TRUE,"",IF(OFFSET(Data!$A$1,MATCH($D293,Data!$CG:$CG,0)-1,MATCH($E293&amp;"/"&amp;F$1,Data!$1:$1,0)-1)=0,"",OFFSET(Data!$A$1,MATCH($D293,Data!$CG:$CG,0)-1,MATCH($E293&amp;"/"&amp;F$1,Data!$1:$1,0)-1)))</f>
        <v/>
      </c>
      <c r="G293" s="256" t="str">
        <f ca="1">IF(ISERROR(OFFSET(Data!$A$1,MATCH($D293,Data!$CG:$CG,0)-1,MATCH($E293&amp;"/"&amp;G$1,Data!$1:$1,0)-1))=TRUE,"",IF(OFFSET(Data!$A$1,MATCH($D293,Data!$CG:$CG,0)-1,MATCH($E293&amp;"/"&amp;G$1,Data!$1:$1,0)-1)=0,"",OFFSET(Data!$A$1,MATCH($D293,Data!$CG:$CG,0)-1,MATCH($E293&amp;"/"&amp;G$1,Data!$1:$1,0)-1)))</f>
        <v/>
      </c>
      <c r="H293" s="256" t="str">
        <f ca="1">IF(ISERROR(OFFSET(Data!$A$1,MATCH($D293,Data!$CG:$CG,0)-1,MATCH($E293&amp;"/"&amp;H$1,Data!$1:$1,0)-1))=TRUE,"",IF(OFFSET(Data!$A$1,MATCH($D293,Data!$CG:$CG,0)-1,MATCH($E293&amp;"/"&amp;H$1,Data!$1:$1,0)-1)=0,"",OFFSET(Data!$A$1,MATCH($D293,Data!$CG:$CG,0)-1,MATCH($E293&amp;"/"&amp;H$1,Data!$1:$1,0)-1)))</f>
        <v/>
      </c>
      <c r="I293" s="256" t="str">
        <f ca="1">IF(ISERROR(OFFSET(Data!$A$1,MATCH($D293,Data!$CG:$CG,0)-1,MATCH($E293&amp;"/"&amp;I$1,Data!$1:$1,0)-1))=TRUE,"",IF(OFFSET(Data!$A$1,MATCH($D293,Data!$CG:$CG,0)-1,MATCH($E293&amp;"/"&amp;I$1,Data!$1:$1,0)-1)=0,"",OFFSET(Data!$A$1,MATCH($D293,Data!$CG:$CG,0)-1,MATCH($E293&amp;"/"&amp;I$1,Data!$1:$1,0)-1)))</f>
        <v/>
      </c>
      <c r="J293" s="256" t="str">
        <f ca="1">IF(ISERROR(OFFSET(Data!$A$1,MATCH($D293,Data!$CG:$CG,0)-1,MATCH($E293&amp;"/"&amp;J$1,Data!$1:$1,0)-1))=TRUE,"",IF(OFFSET(Data!$A$1,MATCH($D293,Data!$CG:$CG,0)-1,MATCH($E293&amp;"/"&amp;J$1,Data!$1:$1,0)-1)=0,"",OFFSET(Data!$A$1,MATCH($D293,Data!$CG:$CG,0)-1,MATCH($E293&amp;"/"&amp;J$1,Data!$1:$1,0)-1)))</f>
        <v/>
      </c>
      <c r="K293" s="256" t="str">
        <f ca="1">IF(ISERROR(OFFSET(Data!$A$1,MATCH($D293,Data!$CG:$CG,0)-1,MATCH($E293&amp;"/"&amp;K$1,Data!$1:$1,0)-1))=TRUE,"",IF(OFFSET(Data!$A$1,MATCH($D293,Data!$CG:$CG,0)-1,MATCH($E293&amp;"/"&amp;K$1,Data!$1:$1,0)-1)=0,"",OFFSET(Data!$A$1,MATCH($D293,Data!$CG:$CG,0)-1,MATCH($E293&amp;"/"&amp;K$1,Data!$1:$1,0)-1)))</f>
        <v/>
      </c>
      <c r="L293" s="256" t="str">
        <f ca="1">IF(ISERROR(OFFSET(Data!$A$1,MATCH($D293,Data!$CG:$CG,0)-1,MATCH($E293&amp;"/"&amp;L$1,Data!$1:$1,0)-1))=TRUE,"",IF(OFFSET(Data!$A$1,MATCH($D293,Data!$CG:$CG,0)-1,MATCH($E293&amp;"/"&amp;L$1,Data!$1:$1,0)-1)=0,"",OFFSET(Data!$A$1,MATCH($D293,Data!$CG:$CG,0)-1,MATCH($E293&amp;"/"&amp;L$1,Data!$1:$1,0)-1)))</f>
        <v/>
      </c>
      <c r="M293" s="256" t="str">
        <f ca="1">IF(ISERROR(OFFSET(Data!$A$1,MATCH($D293,Data!$CG:$CG,0)-1,MATCH($E293&amp;"/"&amp;M$1,Data!$1:$1,0)-1))=TRUE,"",IF(OFFSET(Data!$A$1,MATCH($D293,Data!$CG:$CG,0)-1,MATCH($E293&amp;"/"&amp;M$1,Data!$1:$1,0)-1)=0,"",OFFSET(Data!$A$1,MATCH($D293,Data!$CG:$CG,0)-1,MATCH($E293&amp;"/"&amp;M$1,Data!$1:$1,0)-1)))</f>
        <v/>
      </c>
      <c r="N293" s="256" t="str">
        <f ca="1">IF(ISERROR(OFFSET(Data!$A$1,MATCH($D293,Data!$CG:$CG,0)-1,MATCH($E293&amp;"/"&amp;N$1,Data!$1:$1,0)-1))=TRUE,"",IF(OFFSET(Data!$A$1,MATCH($D293,Data!$CG:$CG,0)-1,MATCH($E293&amp;"/"&amp;N$1,Data!$1:$1,0)-1)=0,"",OFFSET(Data!$A$1,MATCH($D293,Data!$CG:$CG,0)-1,MATCH($E293&amp;"/"&amp;N$1,Data!$1:$1,0)-1)))</f>
        <v/>
      </c>
      <c r="O293" s="256" t="str">
        <f ca="1">IF(ISERROR(OFFSET(Data!$A$1,MATCH($D293,Data!$CG:$CG,0)-1,MATCH($E293&amp;"/"&amp;O$1,Data!$1:$1,0)-1))=TRUE,"",IF(OFFSET(Data!$A$1,MATCH($D293,Data!$CG:$CG,0)-1,MATCH($E293&amp;"/"&amp;O$1,Data!$1:$1,0)-1)=0,"",OFFSET(Data!$A$1,MATCH($D293,Data!$CG:$CG,0)-1,MATCH($E293&amp;"/"&amp;O$1,Data!$1:$1,0)-1)))</f>
        <v/>
      </c>
      <c r="P293" s="256" t="str">
        <f ca="1">IF(ISERROR(OFFSET(Data!$A$1,MATCH($D293,Data!$CG:$CG,0)-1,MATCH($E293&amp;"/"&amp;P$1,Data!$1:$1,0)-1))=TRUE,"",IF(OFFSET(Data!$A$1,MATCH($D293,Data!$CG:$CG,0)-1,MATCH($E293&amp;"/"&amp;P$1,Data!$1:$1,0)-1)=0,"",OFFSET(Data!$A$1,MATCH($D293,Data!$CG:$CG,0)-1,MATCH($E293&amp;"/"&amp;P$1,Data!$1:$1,0)-1)))</f>
        <v/>
      </c>
      <c r="Q293" s="256" t="str">
        <f ca="1">IF(ISERROR(OFFSET(Data!$A$1,MATCH($D293,Data!$CG:$CG,0)-1,MATCH($E293&amp;"/"&amp;Q$1,Data!$1:$1,0)-1))=TRUE,"",IF(OFFSET(Data!$A$1,MATCH($D293,Data!$CG:$CG,0)-1,MATCH($E293&amp;"/"&amp;Q$1,Data!$1:$1,0)-1)=0,"",OFFSET(Data!$A$1,MATCH($D293,Data!$CG:$CG,0)-1,MATCH($E293&amp;"/"&amp;Q$1,Data!$1:$1,0)-1)))</f>
        <v/>
      </c>
      <c r="R293" s="256" t="str">
        <f ca="1">IF(ISERROR(OFFSET(Data!$A$1,MATCH($D293,Data!$CG:$CG,0)-1,MATCH($E293&amp;"/"&amp;R$1,Data!$1:$1,0)-1))=TRUE,"",IF(OFFSET(Data!$A$1,MATCH($D293,Data!$CG:$CG,0)-1,MATCH($E293&amp;"/"&amp;R$1,Data!$1:$1,0)-1)=0,"",OFFSET(Data!$A$1,MATCH($D293,Data!$CG:$CG,0)-1,MATCH($E293&amp;"/"&amp;R$1,Data!$1:$1,0)-1)))</f>
        <v/>
      </c>
      <c r="S293" s="256" t="str">
        <f ca="1">IF(ISERROR(OFFSET(Data!$A$1,MATCH($D293,Data!$CG:$CG,0)-1,MATCH($E293&amp;"/"&amp;S$1,Data!$1:$1,0)-1))=TRUE,"",IF(OFFSET(Data!$A$1,MATCH($D293,Data!$CG:$CG,0)-1,MATCH($E293&amp;"/"&amp;S$1,Data!$1:$1,0)-1)=0,"",OFFSET(Data!$A$1,MATCH($D293,Data!$CG:$CG,0)-1,MATCH($E293&amp;"/"&amp;S$1,Data!$1:$1,0)-1)))</f>
        <v/>
      </c>
      <c r="T293" s="256" t="str">
        <f ca="1">IF(ISERROR(OFFSET(Data!$A$1,MATCH($D293,Data!$CG:$CG,0)-1,MATCH($E293&amp;"/"&amp;T$1,Data!$1:$1,0)-1))=TRUE,"",IF(OFFSET(Data!$A$1,MATCH($D293,Data!$CG:$CG,0)-1,MATCH($E293&amp;"/"&amp;T$1,Data!$1:$1,0)-1)=0,"",OFFSET(Data!$A$1,MATCH($D293,Data!$CG:$CG,0)-1,MATCH($E293&amp;"/"&amp;T$1,Data!$1:$1,0)-1)))</f>
        <v/>
      </c>
      <c r="U293" s="256" t="str">
        <f ca="1">IF(ISERROR(OFFSET(Data!$A$1,MATCH($D293,Data!$CG:$CG,0)-1,MATCH($E293&amp;"/"&amp;U$1,Data!$1:$1,0)-1))=TRUE,"",IF(OFFSET(Data!$A$1,MATCH($D293,Data!$CG:$CG,0)-1,MATCH($E293&amp;"/"&amp;U$1,Data!$1:$1,0)-1)=0,"",OFFSET(Data!$A$1,MATCH($D293,Data!$CG:$CG,0)-1,MATCH($E293&amp;"/"&amp;U$1,Data!$1:$1,0)-1)))</f>
        <v/>
      </c>
      <c r="V293" s="256" t="str">
        <f ca="1">IF(ISERROR(OFFSET(Data!$A$1,MATCH($D293,Data!$CG:$CG,0)-1,MATCH($E293&amp;"/"&amp;V$1,Data!$1:$1,0)-1))=TRUE,"",IF(OFFSET(Data!$A$1,MATCH($D293,Data!$CG:$CG,0)-1,MATCH($E293&amp;"/"&amp;V$1,Data!$1:$1,0)-1)=0,"",OFFSET(Data!$A$1,MATCH($D293,Data!$CG:$CG,0)-1,MATCH($E293&amp;"/"&amp;V$1,Data!$1:$1,0)-1)))</f>
        <v/>
      </c>
      <c r="W293" s="257" t="str">
        <f ca="1">IF(ISERROR(OFFSET(Data!$A$1,MATCH($D293,Data!$CG:$CG,0)-1,MATCH($E293&amp;"/"&amp;W$1,Data!$1:$1,0)-1))=TRUE,"",IF(OFFSET(Data!$A$1,MATCH($D293,Data!$CG:$CG,0)-1,MATCH($E293&amp;"/"&amp;W$1,Data!$1:$1,0)-1)=0,"",OFFSET(Data!$A$1,MATCH($D293,Data!$CG:$CG,0)-1,MATCH($E293&amp;"/"&amp;W$1,Data!$1:$1,0)-1)))</f>
        <v/>
      </c>
      <c r="X293" s="256" t="str">
        <f ca="1">IF(ISERROR(OFFSET(Data!$A$1,MATCH($D293,Data!$CG:$CG,0)-1,MATCH($E293&amp;"/"&amp;X$1,Data!$1:$1,0)-1))=TRUE,"",IF(OFFSET(Data!$A$1,MATCH($D293,Data!$CG:$CG,0)-1,MATCH($E293&amp;"/"&amp;X$1,Data!$1:$1,0)-1)=0,"",OFFSET(Data!$A$1,MATCH($D293,Data!$CG:$CG,0)-1,MATCH($E293&amp;"/"&amp;X$1,Data!$1:$1,0)-1)))</f>
        <v/>
      </c>
      <c r="Y293" s="256" t="str">
        <f ca="1">IF(ISERROR(OFFSET(Data!$A$1,MATCH($D293,Data!$CG:$CG,0)-1,MATCH($E293&amp;"/"&amp;Y$1,Data!$1:$1,0)-1))=TRUE,"",IF(OFFSET(Data!$A$1,MATCH($D293,Data!$CG:$CG,0)-1,MATCH($E293&amp;"/"&amp;Y$1,Data!$1:$1,0)-1)=0,"",OFFSET(Data!$A$1,MATCH($D293,Data!$CG:$CG,0)-1,MATCH($E293&amp;"/"&amp;Y$1,Data!$1:$1,0)-1)))</f>
        <v/>
      </c>
      <c r="Z293" s="256" t="str">
        <f ca="1">IF(ISERROR(OFFSET(Data!$A$1,MATCH($D293,Data!$CG:$CG,0)-1,MATCH($E293&amp;"/"&amp;Z$1,Data!$1:$1,0)-1))=TRUE,"",IF(OFFSET(Data!$A$1,MATCH($D293,Data!$CG:$CG,0)-1,MATCH($E293&amp;"/"&amp;Z$1,Data!$1:$1,0)-1)=0,"",OFFSET(Data!$A$1,MATCH($D293,Data!$CG:$CG,0)-1,MATCH($E293&amp;"/"&amp;Z$1,Data!$1:$1,0)-1)))</f>
        <v/>
      </c>
      <c r="AA293" s="256" t="str">
        <f ca="1">IF(ISERROR(OFFSET(Data!$A$1,MATCH($D293,Data!$CG:$CG,0)-1,MATCH($E293&amp;"/"&amp;AA$1,Data!$1:$1,0)-1))=TRUE,"",IF(OFFSET(Data!$A$1,MATCH($D293,Data!$CG:$CG,0)-1,MATCH($E293&amp;"/"&amp;AA$1,Data!$1:$1,0)-1)=0,"",OFFSET(Data!$A$1,MATCH($D293,Data!$CG:$CG,0)-1,MATCH($E293&amp;"/"&amp;AA$1,Data!$1:$1,0)-1)))</f>
        <v/>
      </c>
      <c r="AB293" s="256" t="str">
        <f ca="1">IF(ISERROR(OFFSET(Data!$A$1,MATCH($D293,Data!$CG:$CG,0)-1,MATCH($E293&amp;"/"&amp;AB$1,Data!$1:$1,0)-1))=TRUE,"",IF(OFFSET(Data!$A$1,MATCH($D293,Data!$CG:$CG,0)-1,MATCH($E293&amp;"/"&amp;AB$1,Data!$1:$1,0)-1)=0,"",OFFSET(Data!$A$1,MATCH($D293,Data!$CG:$CG,0)-1,MATCH($E293&amp;"/"&amp;AB$1,Data!$1:$1,0)-1)))</f>
        <v/>
      </c>
      <c r="AC293" s="256" t="str">
        <f ca="1">IF(ISERROR(OFFSET(Data!$A$1,MATCH($D293,Data!$CG:$CG,0)-1,MATCH($E293&amp;"/"&amp;AC$1,Data!$1:$1,0)-1))=TRUE,"",IF(OFFSET(Data!$A$1,MATCH($D293,Data!$CG:$CG,0)-1,MATCH($E293&amp;"/"&amp;AC$1,Data!$1:$1,0)-1)=0,"",OFFSET(Data!$A$1,MATCH($D293,Data!$CG:$CG,0)-1,MATCH($E293&amp;"/"&amp;AC$1,Data!$1:$1,0)-1)))</f>
        <v/>
      </c>
      <c r="AD293" s="256" t="str">
        <f ca="1">IF(ISERROR(OFFSET(Data!$A$1,MATCH($D293,Data!$CG:$CG,0)-1,MATCH($E293&amp;"/"&amp;AD$1,Data!$1:$1,0)-1))=TRUE,"",IF(OFFSET(Data!$A$1,MATCH($D293,Data!$CG:$CG,0)-1,MATCH($E293&amp;"/"&amp;AD$1,Data!$1:$1,0)-1)=0,"",OFFSET(Data!$A$1,MATCH($D293,Data!$CG:$CG,0)-1,MATCH($E293&amp;"/"&amp;AD$1,Data!$1:$1,0)-1)))</f>
        <v/>
      </c>
      <c r="AE293" s="256" t="str">
        <f ca="1">IF(ISERROR(OFFSET(Data!$A$1,MATCH($D293,Data!$CG:$CG,0)-1,MATCH($E293&amp;"/"&amp;AE$1,Data!$1:$1,0)-1))=TRUE,"",IF(OFFSET(Data!$A$1,MATCH($D293,Data!$CG:$CG,0)-1,MATCH($E293&amp;"/"&amp;AE$1,Data!$1:$1,0)-1)=0,"",OFFSET(Data!$A$1,MATCH($D293,Data!$CG:$CG,0)-1,MATCH($E293&amp;"/"&amp;AE$1,Data!$1:$1,0)-1)))</f>
        <v/>
      </c>
      <c r="AF293" s="258" t="str">
        <f ca="1">IF(ISERROR(OFFSET(Data!$A$1,MATCH($D293,Data!$CG:$CG,0)-1,MATCH($E293&amp;"/"&amp;AF$1,Data!$1:$1,0)-1))=TRUE,"",IF(OFFSET(Data!$A$1,MATCH($D293,Data!$CG:$CG,0)-1,MATCH($E293&amp;"/"&amp;AF$1,Data!$1:$1,0)-1)=0,"",OFFSET(Data!$A$1,MATCH($D293,Data!$CG:$CG,0)-1,MATCH($E293&amp;"/"&amp;AF$1,Data!$1:$1,0)-1)))</f>
        <v/>
      </c>
      <c r="AG293" s="214">
        <f t="shared" ca="1" si="9"/>
        <v>0</v>
      </c>
      <c r="AH293" s="215">
        <f ca="1">SUM(AG289:AG293)</f>
        <v>0</v>
      </c>
    </row>
    <row r="294" spans="1:34" ht="15" hidden="1" customHeight="1" x14ac:dyDescent="0.25">
      <c r="A294" s="445">
        <v>58</v>
      </c>
      <c r="B294" s="448" t="e">
        <f>INDEX(Data!CI:CI,MATCH("W"&amp;A294,Data!A:A,0))</f>
        <v>#N/A</v>
      </c>
      <c r="C294" s="451" t="e">
        <f>INDEX(Data!CG:CG,MATCH("W"&amp;A294,Data!A:A,0))</f>
        <v>#N/A</v>
      </c>
      <c r="D294" s="26" t="e">
        <f>IF(C294&lt;&gt;"",C294,#REF!)</f>
        <v>#N/A</v>
      </c>
      <c r="E294" s="27" t="s">
        <v>21</v>
      </c>
      <c r="F294" s="271" t="str">
        <f ca="1">IF(ISERROR(OFFSET(Data!$A$1,MATCH($D294,Data!$CG:$CG,0)-1,MATCH($E294&amp;"/"&amp;F$1,Data!$1:$1,0)-1))=TRUE,"",IF(OFFSET(Data!$A$1,MATCH($D294,Data!$CG:$CG,0)-1,MATCH($E294&amp;"/"&amp;F$1,Data!$1:$1,0)-1)=0,"",OFFSET(Data!$A$1,MATCH($D294,Data!$CG:$CG,0)-1,MATCH($E294&amp;"/"&amp;F$1,Data!$1:$1,0)-1)))</f>
        <v/>
      </c>
      <c r="G294" s="250" t="str">
        <f ca="1">IF(ISERROR(OFFSET(Data!$A$1,MATCH($D294,Data!$CG:$CG,0)-1,MATCH($E294&amp;"/"&amp;G$1,Data!$1:$1,0)-1))=TRUE,"",IF(OFFSET(Data!$A$1,MATCH($D294,Data!$CG:$CG,0)-1,MATCH($E294&amp;"/"&amp;G$1,Data!$1:$1,0)-1)=0,"",OFFSET(Data!$A$1,MATCH($D294,Data!$CG:$CG,0)-1,MATCH($E294&amp;"/"&amp;G$1,Data!$1:$1,0)-1)))</f>
        <v/>
      </c>
      <c r="H294" s="250" t="str">
        <f ca="1">IF(ISERROR(OFFSET(Data!$A$1,MATCH($D294,Data!$CG:$CG,0)-1,MATCH($E294&amp;"/"&amp;H$1,Data!$1:$1,0)-1))=TRUE,"",IF(OFFSET(Data!$A$1,MATCH($D294,Data!$CG:$CG,0)-1,MATCH($E294&amp;"/"&amp;H$1,Data!$1:$1,0)-1)=0,"",OFFSET(Data!$A$1,MATCH($D294,Data!$CG:$CG,0)-1,MATCH($E294&amp;"/"&amp;H$1,Data!$1:$1,0)-1)))</f>
        <v/>
      </c>
      <c r="I294" s="250" t="str">
        <f ca="1">IF(ISERROR(OFFSET(Data!$A$1,MATCH($D294,Data!$CG:$CG,0)-1,MATCH($E294&amp;"/"&amp;I$1,Data!$1:$1,0)-1))=TRUE,"",IF(OFFSET(Data!$A$1,MATCH($D294,Data!$CG:$CG,0)-1,MATCH($E294&amp;"/"&amp;I$1,Data!$1:$1,0)-1)=0,"",OFFSET(Data!$A$1,MATCH($D294,Data!$CG:$CG,0)-1,MATCH($E294&amp;"/"&amp;I$1,Data!$1:$1,0)-1)))</f>
        <v/>
      </c>
      <c r="J294" s="250" t="str">
        <f ca="1">IF(ISERROR(OFFSET(Data!$A$1,MATCH($D294,Data!$CG:$CG,0)-1,MATCH($E294&amp;"/"&amp;J$1,Data!$1:$1,0)-1))=TRUE,"",IF(OFFSET(Data!$A$1,MATCH($D294,Data!$CG:$CG,0)-1,MATCH($E294&amp;"/"&amp;J$1,Data!$1:$1,0)-1)=0,"",OFFSET(Data!$A$1,MATCH($D294,Data!$CG:$CG,0)-1,MATCH($E294&amp;"/"&amp;J$1,Data!$1:$1,0)-1)))</f>
        <v/>
      </c>
      <c r="K294" s="250" t="str">
        <f ca="1">IF(ISERROR(OFFSET(Data!$A$1,MATCH($D294,Data!$CG:$CG,0)-1,MATCH($E294&amp;"/"&amp;K$1,Data!$1:$1,0)-1))=TRUE,"",IF(OFFSET(Data!$A$1,MATCH($D294,Data!$CG:$CG,0)-1,MATCH($E294&amp;"/"&amp;K$1,Data!$1:$1,0)-1)=0,"",OFFSET(Data!$A$1,MATCH($D294,Data!$CG:$CG,0)-1,MATCH($E294&amp;"/"&amp;K$1,Data!$1:$1,0)-1)))</f>
        <v/>
      </c>
      <c r="L294" s="250" t="str">
        <f ca="1">IF(ISERROR(OFFSET(Data!$A$1,MATCH($D294,Data!$CG:$CG,0)-1,MATCH($E294&amp;"/"&amp;L$1,Data!$1:$1,0)-1))=TRUE,"",IF(OFFSET(Data!$A$1,MATCH($D294,Data!$CG:$CG,0)-1,MATCH($E294&amp;"/"&amp;L$1,Data!$1:$1,0)-1)=0,"",OFFSET(Data!$A$1,MATCH($D294,Data!$CG:$CG,0)-1,MATCH($E294&amp;"/"&amp;L$1,Data!$1:$1,0)-1)))</f>
        <v/>
      </c>
      <c r="M294" s="250" t="str">
        <f ca="1">IF(ISERROR(OFFSET(Data!$A$1,MATCH($D294,Data!$CG:$CG,0)-1,MATCH($E294&amp;"/"&amp;M$1,Data!$1:$1,0)-1))=TRUE,"",IF(OFFSET(Data!$A$1,MATCH($D294,Data!$CG:$CG,0)-1,MATCH($E294&amp;"/"&amp;M$1,Data!$1:$1,0)-1)=0,"",OFFSET(Data!$A$1,MATCH($D294,Data!$CG:$CG,0)-1,MATCH($E294&amp;"/"&amp;M$1,Data!$1:$1,0)-1)))</f>
        <v/>
      </c>
      <c r="N294" s="250" t="str">
        <f ca="1">IF(ISERROR(OFFSET(Data!$A$1,MATCH($D294,Data!$CG:$CG,0)-1,MATCH($E294&amp;"/"&amp;N$1,Data!$1:$1,0)-1))=TRUE,"",IF(OFFSET(Data!$A$1,MATCH($D294,Data!$CG:$CG,0)-1,MATCH($E294&amp;"/"&amp;N$1,Data!$1:$1,0)-1)=0,"",OFFSET(Data!$A$1,MATCH($D294,Data!$CG:$CG,0)-1,MATCH($E294&amp;"/"&amp;N$1,Data!$1:$1,0)-1)))</f>
        <v/>
      </c>
      <c r="O294" s="250" t="str">
        <f ca="1">IF(ISERROR(OFFSET(Data!$A$1,MATCH($D294,Data!$CG:$CG,0)-1,MATCH($E294&amp;"/"&amp;O$1,Data!$1:$1,0)-1))=TRUE,"",IF(OFFSET(Data!$A$1,MATCH($D294,Data!$CG:$CG,0)-1,MATCH($E294&amp;"/"&amp;O$1,Data!$1:$1,0)-1)=0,"",OFFSET(Data!$A$1,MATCH($D294,Data!$CG:$CG,0)-1,MATCH($E294&amp;"/"&amp;O$1,Data!$1:$1,0)-1)))</f>
        <v/>
      </c>
      <c r="P294" s="250" t="str">
        <f ca="1">IF(ISERROR(OFFSET(Data!$A$1,MATCH($D294,Data!$CG:$CG,0)-1,MATCH($E294&amp;"/"&amp;P$1,Data!$1:$1,0)-1))=TRUE,"",IF(OFFSET(Data!$A$1,MATCH($D294,Data!$CG:$CG,0)-1,MATCH($E294&amp;"/"&amp;P$1,Data!$1:$1,0)-1)=0,"",OFFSET(Data!$A$1,MATCH($D294,Data!$CG:$CG,0)-1,MATCH($E294&amp;"/"&amp;P$1,Data!$1:$1,0)-1)))</f>
        <v/>
      </c>
      <c r="Q294" s="250" t="str">
        <f ca="1">IF(ISERROR(OFFSET(Data!$A$1,MATCH($D294,Data!$CG:$CG,0)-1,MATCH($E294&amp;"/"&amp;Q$1,Data!$1:$1,0)-1))=TRUE,"",IF(OFFSET(Data!$A$1,MATCH($D294,Data!$CG:$CG,0)-1,MATCH($E294&amp;"/"&amp;Q$1,Data!$1:$1,0)-1)=0,"",OFFSET(Data!$A$1,MATCH($D294,Data!$CG:$CG,0)-1,MATCH($E294&amp;"/"&amp;Q$1,Data!$1:$1,0)-1)))</f>
        <v/>
      </c>
      <c r="R294" s="250" t="str">
        <f ca="1">IF(ISERROR(OFFSET(Data!$A$1,MATCH($D294,Data!$CG:$CG,0)-1,MATCH($E294&amp;"/"&amp;R$1,Data!$1:$1,0)-1))=TRUE,"",IF(OFFSET(Data!$A$1,MATCH($D294,Data!$CG:$CG,0)-1,MATCH($E294&amp;"/"&amp;R$1,Data!$1:$1,0)-1)=0,"",OFFSET(Data!$A$1,MATCH($D294,Data!$CG:$CG,0)-1,MATCH($E294&amp;"/"&amp;R$1,Data!$1:$1,0)-1)))</f>
        <v/>
      </c>
      <c r="S294" s="250" t="str">
        <f ca="1">IF(ISERROR(OFFSET(Data!$A$1,MATCH($D294,Data!$CG:$CG,0)-1,MATCH($E294&amp;"/"&amp;S$1,Data!$1:$1,0)-1))=TRUE,"",IF(OFFSET(Data!$A$1,MATCH($D294,Data!$CG:$CG,0)-1,MATCH($E294&amp;"/"&amp;S$1,Data!$1:$1,0)-1)=0,"",OFFSET(Data!$A$1,MATCH($D294,Data!$CG:$CG,0)-1,MATCH($E294&amp;"/"&amp;S$1,Data!$1:$1,0)-1)))</f>
        <v/>
      </c>
      <c r="T294" s="250" t="str">
        <f ca="1">IF(ISERROR(OFFSET(Data!$A$1,MATCH($D294,Data!$CG:$CG,0)-1,MATCH($E294&amp;"/"&amp;T$1,Data!$1:$1,0)-1))=TRUE,"",IF(OFFSET(Data!$A$1,MATCH($D294,Data!$CG:$CG,0)-1,MATCH($E294&amp;"/"&amp;T$1,Data!$1:$1,0)-1)=0,"",OFFSET(Data!$A$1,MATCH($D294,Data!$CG:$CG,0)-1,MATCH($E294&amp;"/"&amp;T$1,Data!$1:$1,0)-1)))</f>
        <v/>
      </c>
      <c r="U294" s="250" t="str">
        <f ca="1">IF(ISERROR(OFFSET(Data!$A$1,MATCH($D294,Data!$CG:$CG,0)-1,MATCH($E294&amp;"/"&amp;U$1,Data!$1:$1,0)-1))=TRUE,"",IF(OFFSET(Data!$A$1,MATCH($D294,Data!$CG:$CG,0)-1,MATCH($E294&amp;"/"&amp;U$1,Data!$1:$1,0)-1)=0,"",OFFSET(Data!$A$1,MATCH($D294,Data!$CG:$CG,0)-1,MATCH($E294&amp;"/"&amp;U$1,Data!$1:$1,0)-1)))</f>
        <v/>
      </c>
      <c r="V294" s="250" t="str">
        <f ca="1">IF(ISERROR(OFFSET(Data!$A$1,MATCH($D294,Data!$CG:$CG,0)-1,MATCH($E294&amp;"/"&amp;V$1,Data!$1:$1,0)-1))=TRUE,"",IF(OFFSET(Data!$A$1,MATCH($D294,Data!$CG:$CG,0)-1,MATCH($E294&amp;"/"&amp;V$1,Data!$1:$1,0)-1)=0,"",OFFSET(Data!$A$1,MATCH($D294,Data!$CG:$CG,0)-1,MATCH($E294&amp;"/"&amp;V$1,Data!$1:$1,0)-1)))</f>
        <v/>
      </c>
      <c r="W294" s="272" t="str">
        <f ca="1">IF(ISERROR(OFFSET(Data!$A$1,MATCH($D294,Data!$CG:$CG,0)-1,MATCH($E294&amp;"/"&amp;W$1,Data!$1:$1,0)-1))=TRUE,"",IF(OFFSET(Data!$A$1,MATCH($D294,Data!$CG:$CG,0)-1,MATCH($E294&amp;"/"&amp;W$1,Data!$1:$1,0)-1)=0,"",OFFSET(Data!$A$1,MATCH($D294,Data!$CG:$CG,0)-1,MATCH($E294&amp;"/"&amp;W$1,Data!$1:$1,0)-1)))</f>
        <v/>
      </c>
      <c r="X294" s="250" t="str">
        <f ca="1">IF(ISERROR(OFFSET(Data!$A$1,MATCH($D294,Data!$CG:$CG,0)-1,MATCH($E294&amp;"/"&amp;X$1,Data!$1:$1,0)-1))=TRUE,"",IF(OFFSET(Data!$A$1,MATCH($D294,Data!$CG:$CG,0)-1,MATCH($E294&amp;"/"&amp;X$1,Data!$1:$1,0)-1)=0,"",OFFSET(Data!$A$1,MATCH($D294,Data!$CG:$CG,0)-1,MATCH($E294&amp;"/"&amp;X$1,Data!$1:$1,0)-1)))</f>
        <v/>
      </c>
      <c r="Y294" s="250" t="str">
        <f ca="1">IF(ISERROR(OFFSET(Data!$A$1,MATCH($D294,Data!$CG:$CG,0)-1,MATCH($E294&amp;"/"&amp;Y$1,Data!$1:$1,0)-1))=TRUE,"",IF(OFFSET(Data!$A$1,MATCH($D294,Data!$CG:$CG,0)-1,MATCH($E294&amp;"/"&amp;Y$1,Data!$1:$1,0)-1)=0,"",OFFSET(Data!$A$1,MATCH($D294,Data!$CG:$CG,0)-1,MATCH($E294&amp;"/"&amp;Y$1,Data!$1:$1,0)-1)))</f>
        <v/>
      </c>
      <c r="Z294" s="250" t="str">
        <f ca="1">IF(ISERROR(OFFSET(Data!$A$1,MATCH($D294,Data!$CG:$CG,0)-1,MATCH($E294&amp;"/"&amp;Z$1,Data!$1:$1,0)-1))=TRUE,"",IF(OFFSET(Data!$A$1,MATCH($D294,Data!$CG:$CG,0)-1,MATCH($E294&amp;"/"&amp;Z$1,Data!$1:$1,0)-1)=0,"",OFFSET(Data!$A$1,MATCH($D294,Data!$CG:$CG,0)-1,MATCH($E294&amp;"/"&amp;Z$1,Data!$1:$1,0)-1)))</f>
        <v/>
      </c>
      <c r="AA294" s="250" t="str">
        <f ca="1">IF(ISERROR(OFFSET(Data!$A$1,MATCH($D294,Data!$CG:$CG,0)-1,MATCH($E294&amp;"/"&amp;AA$1,Data!$1:$1,0)-1))=TRUE,"",IF(OFFSET(Data!$A$1,MATCH($D294,Data!$CG:$CG,0)-1,MATCH($E294&amp;"/"&amp;AA$1,Data!$1:$1,0)-1)=0,"",OFFSET(Data!$A$1,MATCH($D294,Data!$CG:$CG,0)-1,MATCH($E294&amp;"/"&amp;AA$1,Data!$1:$1,0)-1)))</f>
        <v/>
      </c>
      <c r="AB294" s="250" t="str">
        <f ca="1">IF(ISERROR(OFFSET(Data!$A$1,MATCH($D294,Data!$CG:$CG,0)-1,MATCH($E294&amp;"/"&amp;AB$1,Data!$1:$1,0)-1))=TRUE,"",IF(OFFSET(Data!$A$1,MATCH($D294,Data!$CG:$CG,0)-1,MATCH($E294&amp;"/"&amp;AB$1,Data!$1:$1,0)-1)=0,"",OFFSET(Data!$A$1,MATCH($D294,Data!$CG:$CG,0)-1,MATCH($E294&amp;"/"&amp;AB$1,Data!$1:$1,0)-1)))</f>
        <v/>
      </c>
      <c r="AC294" s="250" t="str">
        <f ca="1">IF(ISERROR(OFFSET(Data!$A$1,MATCH($D294,Data!$CG:$CG,0)-1,MATCH($E294&amp;"/"&amp;AC$1,Data!$1:$1,0)-1))=TRUE,"",IF(OFFSET(Data!$A$1,MATCH($D294,Data!$CG:$CG,0)-1,MATCH($E294&amp;"/"&amp;AC$1,Data!$1:$1,0)-1)=0,"",OFFSET(Data!$A$1,MATCH($D294,Data!$CG:$CG,0)-1,MATCH($E294&amp;"/"&amp;AC$1,Data!$1:$1,0)-1)))</f>
        <v/>
      </c>
      <c r="AD294" s="250" t="str">
        <f ca="1">IF(ISERROR(OFFSET(Data!$A$1,MATCH($D294,Data!$CG:$CG,0)-1,MATCH($E294&amp;"/"&amp;AD$1,Data!$1:$1,0)-1))=TRUE,"",IF(OFFSET(Data!$A$1,MATCH($D294,Data!$CG:$CG,0)-1,MATCH($E294&amp;"/"&amp;AD$1,Data!$1:$1,0)-1)=0,"",OFFSET(Data!$A$1,MATCH($D294,Data!$CG:$CG,0)-1,MATCH($E294&amp;"/"&amp;AD$1,Data!$1:$1,0)-1)))</f>
        <v/>
      </c>
      <c r="AE294" s="250" t="str">
        <f ca="1">IF(ISERROR(OFFSET(Data!$A$1,MATCH($D294,Data!$CG:$CG,0)-1,MATCH($E294&amp;"/"&amp;AE$1,Data!$1:$1,0)-1))=TRUE,"",IF(OFFSET(Data!$A$1,MATCH($D294,Data!$CG:$CG,0)-1,MATCH($E294&amp;"/"&amp;AE$1,Data!$1:$1,0)-1)=0,"",OFFSET(Data!$A$1,MATCH($D294,Data!$CG:$CG,0)-1,MATCH($E294&amp;"/"&amp;AE$1,Data!$1:$1,0)-1)))</f>
        <v/>
      </c>
      <c r="AF294" s="251" t="str">
        <f ca="1">IF(ISERROR(OFFSET(Data!$A$1,MATCH($D294,Data!$CG:$CG,0)-1,MATCH($E294&amp;"/"&amp;AF$1,Data!$1:$1,0)-1))=TRUE,"",IF(OFFSET(Data!$A$1,MATCH($D294,Data!$CG:$CG,0)-1,MATCH($E294&amp;"/"&amp;AF$1,Data!$1:$1,0)-1)=0,"",OFFSET(Data!$A$1,MATCH($D294,Data!$CG:$CG,0)-1,MATCH($E294&amp;"/"&amp;AF$1,Data!$1:$1,0)-1)))</f>
        <v/>
      </c>
      <c r="AG294" s="210">
        <f t="shared" ca="1" si="9"/>
        <v>0</v>
      </c>
      <c r="AH294" s="211">
        <f ca="1">AG294</f>
        <v>0</v>
      </c>
    </row>
    <row r="295" spans="1:34" ht="15" hidden="1" customHeight="1" thickBot="1" x14ac:dyDescent="0.3">
      <c r="A295" s="446"/>
      <c r="B295" s="449"/>
      <c r="C295" s="452"/>
      <c r="D295" s="28" t="e">
        <f>IF(C295&lt;&gt;"",C295,D294)</f>
        <v>#N/A</v>
      </c>
      <c r="E295" s="29" t="s">
        <v>22</v>
      </c>
      <c r="F295" s="254" t="str">
        <f ca="1">IF(ISERROR(OFFSET(Data!$A$1,MATCH($D295,Data!$CG:$CG,0)-1,MATCH($E295&amp;"/"&amp;F$1,Data!$1:$1,0)-1))=TRUE,"",IF(OFFSET(Data!$A$1,MATCH($D295,Data!$CG:$CG,0)-1,MATCH($E295&amp;"/"&amp;F$1,Data!$1:$1,0)-1)=0,"",OFFSET(Data!$A$1,MATCH($D295,Data!$CG:$CG,0)-1,MATCH($E295&amp;"/"&amp;F$1,Data!$1:$1,0)-1)))</f>
        <v/>
      </c>
      <c r="G295" s="252" t="str">
        <f ca="1">IF(ISERROR(OFFSET(Data!$A$1,MATCH($D295,Data!$CG:$CG,0)-1,MATCH($E295&amp;"/"&amp;G$1,Data!$1:$1,0)-1))=TRUE,"",IF(OFFSET(Data!$A$1,MATCH($D295,Data!$CG:$CG,0)-1,MATCH($E295&amp;"/"&amp;G$1,Data!$1:$1,0)-1)=0,"",OFFSET(Data!$A$1,MATCH($D295,Data!$CG:$CG,0)-1,MATCH($E295&amp;"/"&amp;G$1,Data!$1:$1,0)-1)))</f>
        <v/>
      </c>
      <c r="H295" s="252" t="str">
        <f ca="1">IF(ISERROR(OFFSET(Data!$A$1,MATCH($D295,Data!$CG:$CG,0)-1,MATCH($E295&amp;"/"&amp;H$1,Data!$1:$1,0)-1))=TRUE,"",IF(OFFSET(Data!$A$1,MATCH($D295,Data!$CG:$CG,0)-1,MATCH($E295&amp;"/"&amp;H$1,Data!$1:$1,0)-1)=0,"",OFFSET(Data!$A$1,MATCH($D295,Data!$CG:$CG,0)-1,MATCH($E295&amp;"/"&amp;H$1,Data!$1:$1,0)-1)))</f>
        <v/>
      </c>
      <c r="I295" s="252" t="str">
        <f ca="1">IF(ISERROR(OFFSET(Data!$A$1,MATCH($D295,Data!$CG:$CG,0)-1,MATCH($E295&amp;"/"&amp;I$1,Data!$1:$1,0)-1))=TRUE,"",IF(OFFSET(Data!$A$1,MATCH($D295,Data!$CG:$CG,0)-1,MATCH($E295&amp;"/"&amp;I$1,Data!$1:$1,0)-1)=0,"",OFFSET(Data!$A$1,MATCH($D295,Data!$CG:$CG,0)-1,MATCH($E295&amp;"/"&amp;I$1,Data!$1:$1,0)-1)))</f>
        <v/>
      </c>
      <c r="J295" s="252" t="str">
        <f ca="1">IF(ISERROR(OFFSET(Data!$A$1,MATCH($D295,Data!$CG:$CG,0)-1,MATCH($E295&amp;"/"&amp;J$1,Data!$1:$1,0)-1))=TRUE,"",IF(OFFSET(Data!$A$1,MATCH($D295,Data!$CG:$CG,0)-1,MATCH($E295&amp;"/"&amp;J$1,Data!$1:$1,0)-1)=0,"",OFFSET(Data!$A$1,MATCH($D295,Data!$CG:$CG,0)-1,MATCH($E295&amp;"/"&amp;J$1,Data!$1:$1,0)-1)))</f>
        <v/>
      </c>
      <c r="K295" s="252" t="str">
        <f ca="1">IF(ISERROR(OFFSET(Data!$A$1,MATCH($D295,Data!$CG:$CG,0)-1,MATCH($E295&amp;"/"&amp;K$1,Data!$1:$1,0)-1))=TRUE,"",IF(OFFSET(Data!$A$1,MATCH($D295,Data!$CG:$CG,0)-1,MATCH($E295&amp;"/"&amp;K$1,Data!$1:$1,0)-1)=0,"",OFFSET(Data!$A$1,MATCH($D295,Data!$CG:$CG,0)-1,MATCH($E295&amp;"/"&amp;K$1,Data!$1:$1,0)-1)))</f>
        <v/>
      </c>
      <c r="L295" s="252" t="str">
        <f ca="1">IF(ISERROR(OFFSET(Data!$A$1,MATCH($D295,Data!$CG:$CG,0)-1,MATCH($E295&amp;"/"&amp;L$1,Data!$1:$1,0)-1))=TRUE,"",IF(OFFSET(Data!$A$1,MATCH($D295,Data!$CG:$CG,0)-1,MATCH($E295&amp;"/"&amp;L$1,Data!$1:$1,0)-1)=0,"",OFFSET(Data!$A$1,MATCH($D295,Data!$CG:$CG,0)-1,MATCH($E295&amp;"/"&amp;L$1,Data!$1:$1,0)-1)))</f>
        <v/>
      </c>
      <c r="M295" s="252" t="str">
        <f ca="1">IF(ISERROR(OFFSET(Data!$A$1,MATCH($D295,Data!$CG:$CG,0)-1,MATCH($E295&amp;"/"&amp;M$1,Data!$1:$1,0)-1))=TRUE,"",IF(OFFSET(Data!$A$1,MATCH($D295,Data!$CG:$CG,0)-1,MATCH($E295&amp;"/"&amp;M$1,Data!$1:$1,0)-1)=0,"",OFFSET(Data!$A$1,MATCH($D295,Data!$CG:$CG,0)-1,MATCH($E295&amp;"/"&amp;M$1,Data!$1:$1,0)-1)))</f>
        <v/>
      </c>
      <c r="N295" s="252" t="str">
        <f ca="1">IF(ISERROR(OFFSET(Data!$A$1,MATCH($D295,Data!$CG:$CG,0)-1,MATCH($E295&amp;"/"&amp;N$1,Data!$1:$1,0)-1))=TRUE,"",IF(OFFSET(Data!$A$1,MATCH($D295,Data!$CG:$CG,0)-1,MATCH($E295&amp;"/"&amp;N$1,Data!$1:$1,0)-1)=0,"",OFFSET(Data!$A$1,MATCH($D295,Data!$CG:$CG,0)-1,MATCH($E295&amp;"/"&amp;N$1,Data!$1:$1,0)-1)))</f>
        <v/>
      </c>
      <c r="O295" s="252" t="str">
        <f ca="1">IF(ISERROR(OFFSET(Data!$A$1,MATCH($D295,Data!$CG:$CG,0)-1,MATCH($E295&amp;"/"&amp;O$1,Data!$1:$1,0)-1))=TRUE,"",IF(OFFSET(Data!$A$1,MATCH($D295,Data!$CG:$CG,0)-1,MATCH($E295&amp;"/"&amp;O$1,Data!$1:$1,0)-1)=0,"",OFFSET(Data!$A$1,MATCH($D295,Data!$CG:$CG,0)-1,MATCH($E295&amp;"/"&amp;O$1,Data!$1:$1,0)-1)))</f>
        <v/>
      </c>
      <c r="P295" s="252" t="str">
        <f ca="1">IF(ISERROR(OFFSET(Data!$A$1,MATCH($D295,Data!$CG:$CG,0)-1,MATCH($E295&amp;"/"&amp;P$1,Data!$1:$1,0)-1))=TRUE,"",IF(OFFSET(Data!$A$1,MATCH($D295,Data!$CG:$CG,0)-1,MATCH($E295&amp;"/"&amp;P$1,Data!$1:$1,0)-1)=0,"",OFFSET(Data!$A$1,MATCH($D295,Data!$CG:$CG,0)-1,MATCH($E295&amp;"/"&amp;P$1,Data!$1:$1,0)-1)))</f>
        <v/>
      </c>
      <c r="Q295" s="252" t="str">
        <f ca="1">IF(ISERROR(OFFSET(Data!$A$1,MATCH($D295,Data!$CG:$CG,0)-1,MATCH($E295&amp;"/"&amp;Q$1,Data!$1:$1,0)-1))=TRUE,"",IF(OFFSET(Data!$A$1,MATCH($D295,Data!$CG:$CG,0)-1,MATCH($E295&amp;"/"&amp;Q$1,Data!$1:$1,0)-1)=0,"",OFFSET(Data!$A$1,MATCH($D295,Data!$CG:$CG,0)-1,MATCH($E295&amp;"/"&amp;Q$1,Data!$1:$1,0)-1)))</f>
        <v/>
      </c>
      <c r="R295" s="252" t="str">
        <f ca="1">IF(ISERROR(OFFSET(Data!$A$1,MATCH($D295,Data!$CG:$CG,0)-1,MATCH($E295&amp;"/"&amp;R$1,Data!$1:$1,0)-1))=TRUE,"",IF(OFFSET(Data!$A$1,MATCH($D295,Data!$CG:$CG,0)-1,MATCH($E295&amp;"/"&amp;R$1,Data!$1:$1,0)-1)=0,"",OFFSET(Data!$A$1,MATCH($D295,Data!$CG:$CG,0)-1,MATCH($E295&amp;"/"&amp;R$1,Data!$1:$1,0)-1)))</f>
        <v/>
      </c>
      <c r="S295" s="252" t="str">
        <f ca="1">IF(ISERROR(OFFSET(Data!$A$1,MATCH($D295,Data!$CG:$CG,0)-1,MATCH($E295&amp;"/"&amp;S$1,Data!$1:$1,0)-1))=TRUE,"",IF(OFFSET(Data!$A$1,MATCH($D295,Data!$CG:$CG,0)-1,MATCH($E295&amp;"/"&amp;S$1,Data!$1:$1,0)-1)=0,"",OFFSET(Data!$A$1,MATCH($D295,Data!$CG:$CG,0)-1,MATCH($E295&amp;"/"&amp;S$1,Data!$1:$1,0)-1)))</f>
        <v/>
      </c>
      <c r="T295" s="252" t="str">
        <f ca="1">IF(ISERROR(OFFSET(Data!$A$1,MATCH($D295,Data!$CG:$CG,0)-1,MATCH($E295&amp;"/"&amp;T$1,Data!$1:$1,0)-1))=TRUE,"",IF(OFFSET(Data!$A$1,MATCH($D295,Data!$CG:$CG,0)-1,MATCH($E295&amp;"/"&amp;T$1,Data!$1:$1,0)-1)=0,"",OFFSET(Data!$A$1,MATCH($D295,Data!$CG:$CG,0)-1,MATCH($E295&amp;"/"&amp;T$1,Data!$1:$1,0)-1)))</f>
        <v/>
      </c>
      <c r="U295" s="252" t="str">
        <f ca="1">IF(ISERROR(OFFSET(Data!$A$1,MATCH($D295,Data!$CG:$CG,0)-1,MATCH($E295&amp;"/"&amp;U$1,Data!$1:$1,0)-1))=TRUE,"",IF(OFFSET(Data!$A$1,MATCH($D295,Data!$CG:$CG,0)-1,MATCH($E295&amp;"/"&amp;U$1,Data!$1:$1,0)-1)=0,"",OFFSET(Data!$A$1,MATCH($D295,Data!$CG:$CG,0)-1,MATCH($E295&amp;"/"&amp;U$1,Data!$1:$1,0)-1)))</f>
        <v/>
      </c>
      <c r="V295" s="252" t="str">
        <f ca="1">IF(ISERROR(OFFSET(Data!$A$1,MATCH($D295,Data!$CG:$CG,0)-1,MATCH($E295&amp;"/"&amp;V$1,Data!$1:$1,0)-1))=TRUE,"",IF(OFFSET(Data!$A$1,MATCH($D295,Data!$CG:$CG,0)-1,MATCH($E295&amp;"/"&amp;V$1,Data!$1:$1,0)-1)=0,"",OFFSET(Data!$A$1,MATCH($D295,Data!$CG:$CG,0)-1,MATCH($E295&amp;"/"&amp;V$1,Data!$1:$1,0)-1)))</f>
        <v/>
      </c>
      <c r="W295" s="269" t="str">
        <f ca="1">IF(ISERROR(OFFSET(Data!$A$1,MATCH($D295,Data!$CG:$CG,0)-1,MATCH($E295&amp;"/"&amp;W$1,Data!$1:$1,0)-1))=TRUE,"",IF(OFFSET(Data!$A$1,MATCH($D295,Data!$CG:$CG,0)-1,MATCH($E295&amp;"/"&amp;W$1,Data!$1:$1,0)-1)=0,"",OFFSET(Data!$A$1,MATCH($D295,Data!$CG:$CG,0)-1,MATCH($E295&amp;"/"&amp;W$1,Data!$1:$1,0)-1)))</f>
        <v/>
      </c>
      <c r="X295" s="252" t="str">
        <f ca="1">IF(ISERROR(OFFSET(Data!$A$1,MATCH($D295,Data!$CG:$CG,0)-1,MATCH($E295&amp;"/"&amp;X$1,Data!$1:$1,0)-1))=TRUE,"",IF(OFFSET(Data!$A$1,MATCH($D295,Data!$CG:$CG,0)-1,MATCH($E295&amp;"/"&amp;X$1,Data!$1:$1,0)-1)=0,"",OFFSET(Data!$A$1,MATCH($D295,Data!$CG:$CG,0)-1,MATCH($E295&amp;"/"&amp;X$1,Data!$1:$1,0)-1)))</f>
        <v/>
      </c>
      <c r="Y295" s="252" t="str">
        <f ca="1">IF(ISERROR(OFFSET(Data!$A$1,MATCH($D295,Data!$CG:$CG,0)-1,MATCH($E295&amp;"/"&amp;Y$1,Data!$1:$1,0)-1))=TRUE,"",IF(OFFSET(Data!$A$1,MATCH($D295,Data!$CG:$CG,0)-1,MATCH($E295&amp;"/"&amp;Y$1,Data!$1:$1,0)-1)=0,"",OFFSET(Data!$A$1,MATCH($D295,Data!$CG:$CG,0)-1,MATCH($E295&amp;"/"&amp;Y$1,Data!$1:$1,0)-1)))</f>
        <v/>
      </c>
      <c r="Z295" s="252" t="str">
        <f ca="1">IF(ISERROR(OFFSET(Data!$A$1,MATCH($D295,Data!$CG:$CG,0)-1,MATCH($E295&amp;"/"&amp;Z$1,Data!$1:$1,0)-1))=TRUE,"",IF(OFFSET(Data!$A$1,MATCH($D295,Data!$CG:$CG,0)-1,MATCH($E295&amp;"/"&amp;Z$1,Data!$1:$1,0)-1)=0,"",OFFSET(Data!$A$1,MATCH($D295,Data!$CG:$CG,0)-1,MATCH($E295&amp;"/"&amp;Z$1,Data!$1:$1,0)-1)))</f>
        <v/>
      </c>
      <c r="AA295" s="252" t="str">
        <f ca="1">IF(ISERROR(OFFSET(Data!$A$1,MATCH($D295,Data!$CG:$CG,0)-1,MATCH($E295&amp;"/"&amp;AA$1,Data!$1:$1,0)-1))=TRUE,"",IF(OFFSET(Data!$A$1,MATCH($D295,Data!$CG:$CG,0)-1,MATCH($E295&amp;"/"&amp;AA$1,Data!$1:$1,0)-1)=0,"",OFFSET(Data!$A$1,MATCH($D295,Data!$CG:$CG,0)-1,MATCH($E295&amp;"/"&amp;AA$1,Data!$1:$1,0)-1)))</f>
        <v/>
      </c>
      <c r="AB295" s="252" t="str">
        <f ca="1">IF(ISERROR(OFFSET(Data!$A$1,MATCH($D295,Data!$CG:$CG,0)-1,MATCH($E295&amp;"/"&amp;AB$1,Data!$1:$1,0)-1))=TRUE,"",IF(OFFSET(Data!$A$1,MATCH($D295,Data!$CG:$CG,0)-1,MATCH($E295&amp;"/"&amp;AB$1,Data!$1:$1,0)-1)=0,"",OFFSET(Data!$A$1,MATCH($D295,Data!$CG:$CG,0)-1,MATCH($E295&amp;"/"&amp;AB$1,Data!$1:$1,0)-1)))</f>
        <v/>
      </c>
      <c r="AC295" s="252" t="str">
        <f ca="1">IF(ISERROR(OFFSET(Data!$A$1,MATCH($D295,Data!$CG:$CG,0)-1,MATCH($E295&amp;"/"&amp;AC$1,Data!$1:$1,0)-1))=TRUE,"",IF(OFFSET(Data!$A$1,MATCH($D295,Data!$CG:$CG,0)-1,MATCH($E295&amp;"/"&amp;AC$1,Data!$1:$1,0)-1)=0,"",OFFSET(Data!$A$1,MATCH($D295,Data!$CG:$CG,0)-1,MATCH($E295&amp;"/"&amp;AC$1,Data!$1:$1,0)-1)))</f>
        <v/>
      </c>
      <c r="AD295" s="252" t="str">
        <f ca="1">IF(ISERROR(OFFSET(Data!$A$1,MATCH($D295,Data!$CG:$CG,0)-1,MATCH($E295&amp;"/"&amp;AD$1,Data!$1:$1,0)-1))=TRUE,"",IF(OFFSET(Data!$A$1,MATCH($D295,Data!$CG:$CG,0)-1,MATCH($E295&amp;"/"&amp;AD$1,Data!$1:$1,0)-1)=0,"",OFFSET(Data!$A$1,MATCH($D295,Data!$CG:$CG,0)-1,MATCH($E295&amp;"/"&amp;AD$1,Data!$1:$1,0)-1)))</f>
        <v/>
      </c>
      <c r="AE295" s="252" t="str">
        <f ca="1">IF(ISERROR(OFFSET(Data!$A$1,MATCH($D295,Data!$CG:$CG,0)-1,MATCH($E295&amp;"/"&amp;AE$1,Data!$1:$1,0)-1))=TRUE,"",IF(OFFSET(Data!$A$1,MATCH($D295,Data!$CG:$CG,0)-1,MATCH($E295&amp;"/"&amp;AE$1,Data!$1:$1,0)-1)=0,"",OFFSET(Data!$A$1,MATCH($D295,Data!$CG:$CG,0)-1,MATCH($E295&amp;"/"&amp;AE$1,Data!$1:$1,0)-1)))</f>
        <v/>
      </c>
      <c r="AF295" s="253" t="str">
        <f ca="1">IF(ISERROR(OFFSET(Data!$A$1,MATCH($D295,Data!$CG:$CG,0)-1,MATCH($E295&amp;"/"&amp;AF$1,Data!$1:$1,0)-1))=TRUE,"",IF(OFFSET(Data!$A$1,MATCH($D295,Data!$CG:$CG,0)-1,MATCH($E295&amp;"/"&amp;AF$1,Data!$1:$1,0)-1)=0,"",OFFSET(Data!$A$1,MATCH($D295,Data!$CG:$CG,0)-1,MATCH($E295&amp;"/"&amp;AF$1,Data!$1:$1,0)-1)))</f>
        <v/>
      </c>
      <c r="AG295" s="212">
        <f t="shared" ca="1" si="9"/>
        <v>0</v>
      </c>
      <c r="AH295" s="213">
        <f ca="1">SUM(AG294:AG295)</f>
        <v>0</v>
      </c>
    </row>
    <row r="296" spans="1:34" ht="15" hidden="1" customHeight="1" x14ac:dyDescent="0.25">
      <c r="A296" s="446"/>
      <c r="B296" s="449"/>
      <c r="C296" s="452"/>
      <c r="D296" s="28" t="e">
        <f>IF(C296&lt;&gt;"",C296,D295)</f>
        <v>#N/A</v>
      </c>
      <c r="E296" s="29" t="s">
        <v>23</v>
      </c>
      <c r="F296" s="254" t="str">
        <f ca="1">IF(ISERROR(OFFSET(Data!$A$1,MATCH($D296,Data!$CG:$CG,0)-1,MATCH($E296&amp;"/"&amp;F$1,Data!$1:$1,0)-1))=TRUE,"",IF(OFFSET(Data!$A$1,MATCH($D296,Data!$CG:$CG,0)-1,MATCH($E296&amp;"/"&amp;F$1,Data!$1:$1,0)-1)=0,"",OFFSET(Data!$A$1,MATCH($D296,Data!$CG:$CG,0)-1,MATCH($E296&amp;"/"&amp;F$1,Data!$1:$1,0)-1)))</f>
        <v/>
      </c>
      <c r="G296" s="252" t="str">
        <f ca="1">IF(ISERROR(OFFSET(Data!$A$1,MATCH($D296,Data!$CG:$CG,0)-1,MATCH($E296&amp;"/"&amp;G$1,Data!$1:$1,0)-1))=TRUE,"",IF(OFFSET(Data!$A$1,MATCH($D296,Data!$CG:$CG,0)-1,MATCH($E296&amp;"/"&amp;G$1,Data!$1:$1,0)-1)=0,"",OFFSET(Data!$A$1,MATCH($D296,Data!$CG:$CG,0)-1,MATCH($E296&amp;"/"&amp;G$1,Data!$1:$1,0)-1)))</f>
        <v/>
      </c>
      <c r="H296" s="252" t="str">
        <f ca="1">IF(ISERROR(OFFSET(Data!$A$1,MATCH($D296,Data!$CG:$CG,0)-1,MATCH($E296&amp;"/"&amp;H$1,Data!$1:$1,0)-1))=TRUE,"",IF(OFFSET(Data!$A$1,MATCH($D296,Data!$CG:$CG,0)-1,MATCH($E296&amp;"/"&amp;H$1,Data!$1:$1,0)-1)=0,"",OFFSET(Data!$A$1,MATCH($D296,Data!$CG:$CG,0)-1,MATCH($E296&amp;"/"&amp;H$1,Data!$1:$1,0)-1)))</f>
        <v/>
      </c>
      <c r="I296" s="252" t="str">
        <f ca="1">IF(ISERROR(OFFSET(Data!$A$1,MATCH($D296,Data!$CG:$CG,0)-1,MATCH($E296&amp;"/"&amp;I$1,Data!$1:$1,0)-1))=TRUE,"",IF(OFFSET(Data!$A$1,MATCH($D296,Data!$CG:$CG,0)-1,MATCH($E296&amp;"/"&amp;I$1,Data!$1:$1,0)-1)=0,"",OFFSET(Data!$A$1,MATCH($D296,Data!$CG:$CG,0)-1,MATCH($E296&amp;"/"&amp;I$1,Data!$1:$1,0)-1)))</f>
        <v/>
      </c>
      <c r="J296" s="252" t="str">
        <f ca="1">IF(ISERROR(OFFSET(Data!$A$1,MATCH($D296,Data!$CG:$CG,0)-1,MATCH($E296&amp;"/"&amp;J$1,Data!$1:$1,0)-1))=TRUE,"",IF(OFFSET(Data!$A$1,MATCH($D296,Data!$CG:$CG,0)-1,MATCH($E296&amp;"/"&amp;J$1,Data!$1:$1,0)-1)=0,"",OFFSET(Data!$A$1,MATCH($D296,Data!$CG:$CG,0)-1,MATCH($E296&amp;"/"&amp;J$1,Data!$1:$1,0)-1)))</f>
        <v/>
      </c>
      <c r="K296" s="252" t="str">
        <f ca="1">IF(ISERROR(OFFSET(Data!$A$1,MATCH($D296,Data!$CG:$CG,0)-1,MATCH($E296&amp;"/"&amp;K$1,Data!$1:$1,0)-1))=TRUE,"",IF(OFFSET(Data!$A$1,MATCH($D296,Data!$CG:$CG,0)-1,MATCH($E296&amp;"/"&amp;K$1,Data!$1:$1,0)-1)=0,"",OFFSET(Data!$A$1,MATCH($D296,Data!$CG:$CG,0)-1,MATCH($E296&amp;"/"&amp;K$1,Data!$1:$1,0)-1)))</f>
        <v/>
      </c>
      <c r="L296" s="252" t="str">
        <f ca="1">IF(ISERROR(OFFSET(Data!$A$1,MATCH($D296,Data!$CG:$CG,0)-1,MATCH($E296&amp;"/"&amp;L$1,Data!$1:$1,0)-1))=TRUE,"",IF(OFFSET(Data!$A$1,MATCH($D296,Data!$CG:$CG,0)-1,MATCH($E296&amp;"/"&amp;L$1,Data!$1:$1,0)-1)=0,"",OFFSET(Data!$A$1,MATCH($D296,Data!$CG:$CG,0)-1,MATCH($E296&amp;"/"&amp;L$1,Data!$1:$1,0)-1)))</f>
        <v/>
      </c>
      <c r="M296" s="252" t="str">
        <f ca="1">IF(ISERROR(OFFSET(Data!$A$1,MATCH($D296,Data!$CG:$CG,0)-1,MATCH($E296&amp;"/"&amp;M$1,Data!$1:$1,0)-1))=TRUE,"",IF(OFFSET(Data!$A$1,MATCH($D296,Data!$CG:$CG,0)-1,MATCH($E296&amp;"/"&amp;M$1,Data!$1:$1,0)-1)=0,"",OFFSET(Data!$A$1,MATCH($D296,Data!$CG:$CG,0)-1,MATCH($E296&amp;"/"&amp;M$1,Data!$1:$1,0)-1)))</f>
        <v/>
      </c>
      <c r="N296" s="252" t="str">
        <f ca="1">IF(ISERROR(OFFSET(Data!$A$1,MATCH($D296,Data!$CG:$CG,0)-1,MATCH($E296&amp;"/"&amp;N$1,Data!$1:$1,0)-1))=TRUE,"",IF(OFFSET(Data!$A$1,MATCH($D296,Data!$CG:$CG,0)-1,MATCH($E296&amp;"/"&amp;N$1,Data!$1:$1,0)-1)=0,"",OFFSET(Data!$A$1,MATCH($D296,Data!$CG:$CG,0)-1,MATCH($E296&amp;"/"&amp;N$1,Data!$1:$1,0)-1)))</f>
        <v/>
      </c>
      <c r="O296" s="252" t="str">
        <f ca="1">IF(ISERROR(OFFSET(Data!$A$1,MATCH($D296,Data!$CG:$CG,0)-1,MATCH($E296&amp;"/"&amp;O$1,Data!$1:$1,0)-1))=TRUE,"",IF(OFFSET(Data!$A$1,MATCH($D296,Data!$CG:$CG,0)-1,MATCH($E296&amp;"/"&amp;O$1,Data!$1:$1,0)-1)=0,"",OFFSET(Data!$A$1,MATCH($D296,Data!$CG:$CG,0)-1,MATCH($E296&amp;"/"&amp;O$1,Data!$1:$1,0)-1)))</f>
        <v/>
      </c>
      <c r="P296" s="252" t="str">
        <f ca="1">IF(ISERROR(OFFSET(Data!$A$1,MATCH($D296,Data!$CG:$CG,0)-1,MATCH($E296&amp;"/"&amp;P$1,Data!$1:$1,0)-1))=TRUE,"",IF(OFFSET(Data!$A$1,MATCH($D296,Data!$CG:$CG,0)-1,MATCH($E296&amp;"/"&amp;P$1,Data!$1:$1,0)-1)=0,"",OFFSET(Data!$A$1,MATCH($D296,Data!$CG:$CG,0)-1,MATCH($E296&amp;"/"&amp;P$1,Data!$1:$1,0)-1)))</f>
        <v/>
      </c>
      <c r="Q296" s="252" t="str">
        <f ca="1">IF(ISERROR(OFFSET(Data!$A$1,MATCH($D296,Data!$CG:$CG,0)-1,MATCH($E296&amp;"/"&amp;Q$1,Data!$1:$1,0)-1))=TRUE,"",IF(OFFSET(Data!$A$1,MATCH($D296,Data!$CG:$CG,0)-1,MATCH($E296&amp;"/"&amp;Q$1,Data!$1:$1,0)-1)=0,"",OFFSET(Data!$A$1,MATCH($D296,Data!$CG:$CG,0)-1,MATCH($E296&amp;"/"&amp;Q$1,Data!$1:$1,0)-1)))</f>
        <v/>
      </c>
      <c r="R296" s="252" t="str">
        <f ca="1">IF(ISERROR(OFFSET(Data!$A$1,MATCH($D296,Data!$CG:$CG,0)-1,MATCH($E296&amp;"/"&amp;R$1,Data!$1:$1,0)-1))=TRUE,"",IF(OFFSET(Data!$A$1,MATCH($D296,Data!$CG:$CG,0)-1,MATCH($E296&amp;"/"&amp;R$1,Data!$1:$1,0)-1)=0,"",OFFSET(Data!$A$1,MATCH($D296,Data!$CG:$CG,0)-1,MATCH($E296&amp;"/"&amp;R$1,Data!$1:$1,0)-1)))</f>
        <v/>
      </c>
      <c r="S296" s="252" t="str">
        <f ca="1">IF(ISERROR(OFFSET(Data!$A$1,MATCH($D296,Data!$CG:$CG,0)-1,MATCH($E296&amp;"/"&amp;S$1,Data!$1:$1,0)-1))=TRUE,"",IF(OFFSET(Data!$A$1,MATCH($D296,Data!$CG:$CG,0)-1,MATCH($E296&amp;"/"&amp;S$1,Data!$1:$1,0)-1)=0,"",OFFSET(Data!$A$1,MATCH($D296,Data!$CG:$CG,0)-1,MATCH($E296&amp;"/"&amp;S$1,Data!$1:$1,0)-1)))</f>
        <v/>
      </c>
      <c r="T296" s="252" t="str">
        <f ca="1">IF(ISERROR(OFFSET(Data!$A$1,MATCH($D296,Data!$CG:$CG,0)-1,MATCH($E296&amp;"/"&amp;T$1,Data!$1:$1,0)-1))=TRUE,"",IF(OFFSET(Data!$A$1,MATCH($D296,Data!$CG:$CG,0)-1,MATCH($E296&amp;"/"&amp;T$1,Data!$1:$1,0)-1)=0,"",OFFSET(Data!$A$1,MATCH($D296,Data!$CG:$CG,0)-1,MATCH($E296&amp;"/"&amp;T$1,Data!$1:$1,0)-1)))</f>
        <v/>
      </c>
      <c r="U296" s="252" t="str">
        <f ca="1">IF(ISERROR(OFFSET(Data!$A$1,MATCH($D296,Data!$CG:$CG,0)-1,MATCH($E296&amp;"/"&amp;U$1,Data!$1:$1,0)-1))=TRUE,"",IF(OFFSET(Data!$A$1,MATCH($D296,Data!$CG:$CG,0)-1,MATCH($E296&amp;"/"&amp;U$1,Data!$1:$1,0)-1)=0,"",OFFSET(Data!$A$1,MATCH($D296,Data!$CG:$CG,0)-1,MATCH($E296&amp;"/"&amp;U$1,Data!$1:$1,0)-1)))</f>
        <v/>
      </c>
      <c r="V296" s="252" t="str">
        <f ca="1">IF(ISERROR(OFFSET(Data!$A$1,MATCH($D296,Data!$CG:$CG,0)-1,MATCH($E296&amp;"/"&amp;V$1,Data!$1:$1,0)-1))=TRUE,"",IF(OFFSET(Data!$A$1,MATCH($D296,Data!$CG:$CG,0)-1,MATCH($E296&amp;"/"&amp;V$1,Data!$1:$1,0)-1)=0,"",OFFSET(Data!$A$1,MATCH($D296,Data!$CG:$CG,0)-1,MATCH($E296&amp;"/"&amp;V$1,Data!$1:$1,0)-1)))</f>
        <v/>
      </c>
      <c r="W296" s="269" t="str">
        <f ca="1">IF(ISERROR(OFFSET(Data!$A$1,MATCH($D296,Data!$CG:$CG,0)-1,MATCH($E296&amp;"/"&amp;W$1,Data!$1:$1,0)-1))=TRUE,"",IF(OFFSET(Data!$A$1,MATCH($D296,Data!$CG:$CG,0)-1,MATCH($E296&amp;"/"&amp;W$1,Data!$1:$1,0)-1)=0,"",OFFSET(Data!$A$1,MATCH($D296,Data!$CG:$CG,0)-1,MATCH($E296&amp;"/"&amp;W$1,Data!$1:$1,0)-1)))</f>
        <v/>
      </c>
      <c r="X296" s="252" t="str">
        <f ca="1">IF(ISERROR(OFFSET(Data!$A$1,MATCH($D296,Data!$CG:$CG,0)-1,MATCH($E296&amp;"/"&amp;X$1,Data!$1:$1,0)-1))=TRUE,"",IF(OFFSET(Data!$A$1,MATCH($D296,Data!$CG:$CG,0)-1,MATCH($E296&amp;"/"&amp;X$1,Data!$1:$1,0)-1)=0,"",OFFSET(Data!$A$1,MATCH($D296,Data!$CG:$CG,0)-1,MATCH($E296&amp;"/"&amp;X$1,Data!$1:$1,0)-1)))</f>
        <v/>
      </c>
      <c r="Y296" s="252" t="str">
        <f ca="1">IF(ISERROR(OFFSET(Data!$A$1,MATCH($D296,Data!$CG:$CG,0)-1,MATCH($E296&amp;"/"&amp;Y$1,Data!$1:$1,0)-1))=TRUE,"",IF(OFFSET(Data!$A$1,MATCH($D296,Data!$CG:$CG,0)-1,MATCH($E296&amp;"/"&amp;Y$1,Data!$1:$1,0)-1)=0,"",OFFSET(Data!$A$1,MATCH($D296,Data!$CG:$CG,0)-1,MATCH($E296&amp;"/"&amp;Y$1,Data!$1:$1,0)-1)))</f>
        <v/>
      </c>
      <c r="Z296" s="252" t="str">
        <f ca="1">IF(ISERROR(OFFSET(Data!$A$1,MATCH($D296,Data!$CG:$CG,0)-1,MATCH($E296&amp;"/"&amp;Z$1,Data!$1:$1,0)-1))=TRUE,"",IF(OFFSET(Data!$A$1,MATCH($D296,Data!$CG:$CG,0)-1,MATCH($E296&amp;"/"&amp;Z$1,Data!$1:$1,0)-1)=0,"",OFFSET(Data!$A$1,MATCH($D296,Data!$CG:$CG,0)-1,MATCH($E296&amp;"/"&amp;Z$1,Data!$1:$1,0)-1)))</f>
        <v/>
      </c>
      <c r="AA296" s="252" t="str">
        <f ca="1">IF(ISERROR(OFFSET(Data!$A$1,MATCH($D296,Data!$CG:$CG,0)-1,MATCH($E296&amp;"/"&amp;AA$1,Data!$1:$1,0)-1))=TRUE,"",IF(OFFSET(Data!$A$1,MATCH($D296,Data!$CG:$CG,0)-1,MATCH($E296&amp;"/"&amp;AA$1,Data!$1:$1,0)-1)=0,"",OFFSET(Data!$A$1,MATCH($D296,Data!$CG:$CG,0)-1,MATCH($E296&amp;"/"&amp;AA$1,Data!$1:$1,0)-1)))</f>
        <v/>
      </c>
      <c r="AB296" s="252" t="str">
        <f ca="1">IF(ISERROR(OFFSET(Data!$A$1,MATCH($D296,Data!$CG:$CG,0)-1,MATCH($E296&amp;"/"&amp;AB$1,Data!$1:$1,0)-1))=TRUE,"",IF(OFFSET(Data!$A$1,MATCH($D296,Data!$CG:$CG,0)-1,MATCH($E296&amp;"/"&amp;AB$1,Data!$1:$1,0)-1)=0,"",OFFSET(Data!$A$1,MATCH($D296,Data!$CG:$CG,0)-1,MATCH($E296&amp;"/"&amp;AB$1,Data!$1:$1,0)-1)))</f>
        <v/>
      </c>
      <c r="AC296" s="252" t="str">
        <f ca="1">IF(ISERROR(OFFSET(Data!$A$1,MATCH($D296,Data!$CG:$CG,0)-1,MATCH($E296&amp;"/"&amp;AC$1,Data!$1:$1,0)-1))=TRUE,"",IF(OFFSET(Data!$A$1,MATCH($D296,Data!$CG:$CG,0)-1,MATCH($E296&amp;"/"&amp;AC$1,Data!$1:$1,0)-1)=0,"",OFFSET(Data!$A$1,MATCH($D296,Data!$CG:$CG,0)-1,MATCH($E296&amp;"/"&amp;AC$1,Data!$1:$1,0)-1)))</f>
        <v/>
      </c>
      <c r="AD296" s="252" t="str">
        <f ca="1">IF(ISERROR(OFFSET(Data!$A$1,MATCH($D296,Data!$CG:$CG,0)-1,MATCH($E296&amp;"/"&amp;AD$1,Data!$1:$1,0)-1))=TRUE,"",IF(OFFSET(Data!$A$1,MATCH($D296,Data!$CG:$CG,0)-1,MATCH($E296&amp;"/"&amp;AD$1,Data!$1:$1,0)-1)=0,"",OFFSET(Data!$A$1,MATCH($D296,Data!$CG:$CG,0)-1,MATCH($E296&amp;"/"&amp;AD$1,Data!$1:$1,0)-1)))</f>
        <v/>
      </c>
      <c r="AE296" s="252" t="str">
        <f ca="1">IF(ISERROR(OFFSET(Data!$A$1,MATCH($D296,Data!$CG:$CG,0)-1,MATCH($E296&amp;"/"&amp;AE$1,Data!$1:$1,0)-1))=TRUE,"",IF(OFFSET(Data!$A$1,MATCH($D296,Data!$CG:$CG,0)-1,MATCH($E296&amp;"/"&amp;AE$1,Data!$1:$1,0)-1)=0,"",OFFSET(Data!$A$1,MATCH($D296,Data!$CG:$CG,0)-1,MATCH($E296&amp;"/"&amp;AE$1,Data!$1:$1,0)-1)))</f>
        <v/>
      </c>
      <c r="AF296" s="253" t="str">
        <f ca="1">IF(ISERROR(OFFSET(Data!$A$1,MATCH($D296,Data!$CG:$CG,0)-1,MATCH($E296&amp;"/"&amp;AF$1,Data!$1:$1,0)-1))=TRUE,"",IF(OFFSET(Data!$A$1,MATCH($D296,Data!$CG:$CG,0)-1,MATCH($E296&amp;"/"&amp;AF$1,Data!$1:$1,0)-1)=0,"",OFFSET(Data!$A$1,MATCH($D296,Data!$CG:$CG,0)-1,MATCH($E296&amp;"/"&amp;AF$1,Data!$1:$1,0)-1)))</f>
        <v/>
      </c>
      <c r="AG296" s="212">
        <f t="shared" ca="1" si="9"/>
        <v>0</v>
      </c>
      <c r="AH296" s="213">
        <f ca="1">SUM(AG294:AG296)</f>
        <v>0</v>
      </c>
    </row>
    <row r="297" spans="1:34" ht="15.75" hidden="1" customHeight="1" x14ac:dyDescent="0.25">
      <c r="A297" s="446"/>
      <c r="B297" s="449"/>
      <c r="C297" s="452"/>
      <c r="D297" s="28" t="e">
        <f>IF(C297&lt;&gt;"",C297,D296)</f>
        <v>#N/A</v>
      </c>
      <c r="E297" s="29" t="s">
        <v>24</v>
      </c>
      <c r="F297" s="254" t="str">
        <f ca="1">IF(ISERROR(OFFSET(Data!$A$1,MATCH($D297,Data!$CG:$CG,0)-1,MATCH($E297&amp;"/"&amp;F$1,Data!$1:$1,0)-1))=TRUE,"",IF(OFFSET(Data!$A$1,MATCH($D297,Data!$CG:$CG,0)-1,MATCH($E297&amp;"/"&amp;F$1,Data!$1:$1,0)-1)=0,"",OFFSET(Data!$A$1,MATCH($D297,Data!$CG:$CG,0)-1,MATCH($E297&amp;"/"&amp;F$1,Data!$1:$1,0)-1)))</f>
        <v/>
      </c>
      <c r="G297" s="252" t="str">
        <f ca="1">IF(ISERROR(OFFSET(Data!$A$1,MATCH($D297,Data!$CG:$CG,0)-1,MATCH($E297&amp;"/"&amp;G$1,Data!$1:$1,0)-1))=TRUE,"",IF(OFFSET(Data!$A$1,MATCH($D297,Data!$CG:$CG,0)-1,MATCH($E297&amp;"/"&amp;G$1,Data!$1:$1,0)-1)=0,"",OFFSET(Data!$A$1,MATCH($D297,Data!$CG:$CG,0)-1,MATCH($E297&amp;"/"&amp;G$1,Data!$1:$1,0)-1)))</f>
        <v/>
      </c>
      <c r="H297" s="252" t="str">
        <f ca="1">IF(ISERROR(OFFSET(Data!$A$1,MATCH($D297,Data!$CG:$CG,0)-1,MATCH($E297&amp;"/"&amp;H$1,Data!$1:$1,0)-1))=TRUE,"",IF(OFFSET(Data!$A$1,MATCH($D297,Data!$CG:$CG,0)-1,MATCH($E297&amp;"/"&amp;H$1,Data!$1:$1,0)-1)=0,"",OFFSET(Data!$A$1,MATCH($D297,Data!$CG:$CG,0)-1,MATCH($E297&amp;"/"&amp;H$1,Data!$1:$1,0)-1)))</f>
        <v/>
      </c>
      <c r="I297" s="252" t="str">
        <f ca="1">IF(ISERROR(OFFSET(Data!$A$1,MATCH($D297,Data!$CG:$CG,0)-1,MATCH($E297&amp;"/"&amp;I$1,Data!$1:$1,0)-1))=TRUE,"",IF(OFFSET(Data!$A$1,MATCH($D297,Data!$CG:$CG,0)-1,MATCH($E297&amp;"/"&amp;I$1,Data!$1:$1,0)-1)=0,"",OFFSET(Data!$A$1,MATCH($D297,Data!$CG:$CG,0)-1,MATCH($E297&amp;"/"&amp;I$1,Data!$1:$1,0)-1)))</f>
        <v/>
      </c>
      <c r="J297" s="252" t="str">
        <f ca="1">IF(ISERROR(OFFSET(Data!$A$1,MATCH($D297,Data!$CG:$CG,0)-1,MATCH($E297&amp;"/"&amp;J$1,Data!$1:$1,0)-1))=TRUE,"",IF(OFFSET(Data!$A$1,MATCH($D297,Data!$CG:$CG,0)-1,MATCH($E297&amp;"/"&amp;J$1,Data!$1:$1,0)-1)=0,"",OFFSET(Data!$A$1,MATCH($D297,Data!$CG:$CG,0)-1,MATCH($E297&amp;"/"&amp;J$1,Data!$1:$1,0)-1)))</f>
        <v/>
      </c>
      <c r="K297" s="252" t="str">
        <f ca="1">IF(ISERROR(OFFSET(Data!$A$1,MATCH($D297,Data!$CG:$CG,0)-1,MATCH($E297&amp;"/"&amp;K$1,Data!$1:$1,0)-1))=TRUE,"",IF(OFFSET(Data!$A$1,MATCH($D297,Data!$CG:$CG,0)-1,MATCH($E297&amp;"/"&amp;K$1,Data!$1:$1,0)-1)=0,"",OFFSET(Data!$A$1,MATCH($D297,Data!$CG:$CG,0)-1,MATCH($E297&amp;"/"&amp;K$1,Data!$1:$1,0)-1)))</f>
        <v/>
      </c>
      <c r="L297" s="252" t="str">
        <f ca="1">IF(ISERROR(OFFSET(Data!$A$1,MATCH($D297,Data!$CG:$CG,0)-1,MATCH($E297&amp;"/"&amp;L$1,Data!$1:$1,0)-1))=TRUE,"",IF(OFFSET(Data!$A$1,MATCH($D297,Data!$CG:$CG,0)-1,MATCH($E297&amp;"/"&amp;L$1,Data!$1:$1,0)-1)=0,"",OFFSET(Data!$A$1,MATCH($D297,Data!$CG:$CG,0)-1,MATCH($E297&amp;"/"&amp;L$1,Data!$1:$1,0)-1)))</f>
        <v/>
      </c>
      <c r="M297" s="252" t="str">
        <f ca="1">IF(ISERROR(OFFSET(Data!$A$1,MATCH($D297,Data!$CG:$CG,0)-1,MATCH($E297&amp;"/"&amp;M$1,Data!$1:$1,0)-1))=TRUE,"",IF(OFFSET(Data!$A$1,MATCH($D297,Data!$CG:$CG,0)-1,MATCH($E297&amp;"/"&amp;M$1,Data!$1:$1,0)-1)=0,"",OFFSET(Data!$A$1,MATCH($D297,Data!$CG:$CG,0)-1,MATCH($E297&amp;"/"&amp;M$1,Data!$1:$1,0)-1)))</f>
        <v/>
      </c>
      <c r="N297" s="252" t="str">
        <f ca="1">IF(ISERROR(OFFSET(Data!$A$1,MATCH($D297,Data!$CG:$CG,0)-1,MATCH($E297&amp;"/"&amp;N$1,Data!$1:$1,0)-1))=TRUE,"",IF(OFFSET(Data!$A$1,MATCH($D297,Data!$CG:$CG,0)-1,MATCH($E297&amp;"/"&amp;N$1,Data!$1:$1,0)-1)=0,"",OFFSET(Data!$A$1,MATCH($D297,Data!$CG:$CG,0)-1,MATCH($E297&amp;"/"&amp;N$1,Data!$1:$1,0)-1)))</f>
        <v/>
      </c>
      <c r="O297" s="252" t="str">
        <f ca="1">IF(ISERROR(OFFSET(Data!$A$1,MATCH($D297,Data!$CG:$CG,0)-1,MATCH($E297&amp;"/"&amp;O$1,Data!$1:$1,0)-1))=TRUE,"",IF(OFFSET(Data!$A$1,MATCH($D297,Data!$CG:$CG,0)-1,MATCH($E297&amp;"/"&amp;O$1,Data!$1:$1,0)-1)=0,"",OFFSET(Data!$A$1,MATCH($D297,Data!$CG:$CG,0)-1,MATCH($E297&amp;"/"&amp;O$1,Data!$1:$1,0)-1)))</f>
        <v/>
      </c>
      <c r="P297" s="252" t="str">
        <f ca="1">IF(ISERROR(OFFSET(Data!$A$1,MATCH($D297,Data!$CG:$CG,0)-1,MATCH($E297&amp;"/"&amp;P$1,Data!$1:$1,0)-1))=TRUE,"",IF(OFFSET(Data!$A$1,MATCH($D297,Data!$CG:$CG,0)-1,MATCH($E297&amp;"/"&amp;P$1,Data!$1:$1,0)-1)=0,"",OFFSET(Data!$A$1,MATCH($D297,Data!$CG:$CG,0)-1,MATCH($E297&amp;"/"&amp;P$1,Data!$1:$1,0)-1)))</f>
        <v/>
      </c>
      <c r="Q297" s="252" t="str">
        <f ca="1">IF(ISERROR(OFFSET(Data!$A$1,MATCH($D297,Data!$CG:$CG,0)-1,MATCH($E297&amp;"/"&amp;Q$1,Data!$1:$1,0)-1))=TRUE,"",IF(OFFSET(Data!$A$1,MATCH($D297,Data!$CG:$CG,0)-1,MATCH($E297&amp;"/"&amp;Q$1,Data!$1:$1,0)-1)=0,"",OFFSET(Data!$A$1,MATCH($D297,Data!$CG:$CG,0)-1,MATCH($E297&amp;"/"&amp;Q$1,Data!$1:$1,0)-1)))</f>
        <v/>
      </c>
      <c r="R297" s="252" t="str">
        <f ca="1">IF(ISERROR(OFFSET(Data!$A$1,MATCH($D297,Data!$CG:$CG,0)-1,MATCH($E297&amp;"/"&amp;R$1,Data!$1:$1,0)-1))=TRUE,"",IF(OFFSET(Data!$A$1,MATCH($D297,Data!$CG:$CG,0)-1,MATCH($E297&amp;"/"&amp;R$1,Data!$1:$1,0)-1)=0,"",OFFSET(Data!$A$1,MATCH($D297,Data!$CG:$CG,0)-1,MATCH($E297&amp;"/"&amp;R$1,Data!$1:$1,0)-1)))</f>
        <v/>
      </c>
      <c r="S297" s="252" t="str">
        <f ca="1">IF(ISERROR(OFFSET(Data!$A$1,MATCH($D297,Data!$CG:$CG,0)-1,MATCH($E297&amp;"/"&amp;S$1,Data!$1:$1,0)-1))=TRUE,"",IF(OFFSET(Data!$A$1,MATCH($D297,Data!$CG:$CG,0)-1,MATCH($E297&amp;"/"&amp;S$1,Data!$1:$1,0)-1)=0,"",OFFSET(Data!$A$1,MATCH($D297,Data!$CG:$CG,0)-1,MATCH($E297&amp;"/"&amp;S$1,Data!$1:$1,0)-1)))</f>
        <v/>
      </c>
      <c r="T297" s="252" t="str">
        <f ca="1">IF(ISERROR(OFFSET(Data!$A$1,MATCH($D297,Data!$CG:$CG,0)-1,MATCH($E297&amp;"/"&amp;T$1,Data!$1:$1,0)-1))=TRUE,"",IF(OFFSET(Data!$A$1,MATCH($D297,Data!$CG:$CG,0)-1,MATCH($E297&amp;"/"&amp;T$1,Data!$1:$1,0)-1)=0,"",OFFSET(Data!$A$1,MATCH($D297,Data!$CG:$CG,0)-1,MATCH($E297&amp;"/"&amp;T$1,Data!$1:$1,0)-1)))</f>
        <v/>
      </c>
      <c r="U297" s="252" t="str">
        <f ca="1">IF(ISERROR(OFFSET(Data!$A$1,MATCH($D297,Data!$CG:$CG,0)-1,MATCH($E297&amp;"/"&amp;U$1,Data!$1:$1,0)-1))=TRUE,"",IF(OFFSET(Data!$A$1,MATCH($D297,Data!$CG:$CG,0)-1,MATCH($E297&amp;"/"&amp;U$1,Data!$1:$1,0)-1)=0,"",OFFSET(Data!$A$1,MATCH($D297,Data!$CG:$CG,0)-1,MATCH($E297&amp;"/"&amp;U$1,Data!$1:$1,0)-1)))</f>
        <v/>
      </c>
      <c r="V297" s="252" t="str">
        <f ca="1">IF(ISERROR(OFFSET(Data!$A$1,MATCH($D297,Data!$CG:$CG,0)-1,MATCH($E297&amp;"/"&amp;V$1,Data!$1:$1,0)-1))=TRUE,"",IF(OFFSET(Data!$A$1,MATCH($D297,Data!$CG:$CG,0)-1,MATCH($E297&amp;"/"&amp;V$1,Data!$1:$1,0)-1)=0,"",OFFSET(Data!$A$1,MATCH($D297,Data!$CG:$CG,0)-1,MATCH($E297&amp;"/"&amp;V$1,Data!$1:$1,0)-1)))</f>
        <v/>
      </c>
      <c r="W297" s="269" t="str">
        <f ca="1">IF(ISERROR(OFFSET(Data!$A$1,MATCH($D297,Data!$CG:$CG,0)-1,MATCH($E297&amp;"/"&amp;W$1,Data!$1:$1,0)-1))=TRUE,"",IF(OFFSET(Data!$A$1,MATCH($D297,Data!$CG:$CG,0)-1,MATCH($E297&amp;"/"&amp;W$1,Data!$1:$1,0)-1)=0,"",OFFSET(Data!$A$1,MATCH($D297,Data!$CG:$CG,0)-1,MATCH($E297&amp;"/"&amp;W$1,Data!$1:$1,0)-1)))</f>
        <v/>
      </c>
      <c r="X297" s="252" t="str">
        <f ca="1">IF(ISERROR(OFFSET(Data!$A$1,MATCH($D297,Data!$CG:$CG,0)-1,MATCH($E297&amp;"/"&amp;X$1,Data!$1:$1,0)-1))=TRUE,"",IF(OFFSET(Data!$A$1,MATCH($D297,Data!$CG:$CG,0)-1,MATCH($E297&amp;"/"&amp;X$1,Data!$1:$1,0)-1)=0,"",OFFSET(Data!$A$1,MATCH($D297,Data!$CG:$CG,0)-1,MATCH($E297&amp;"/"&amp;X$1,Data!$1:$1,0)-1)))</f>
        <v/>
      </c>
      <c r="Y297" s="252" t="str">
        <f ca="1">IF(ISERROR(OFFSET(Data!$A$1,MATCH($D297,Data!$CG:$CG,0)-1,MATCH($E297&amp;"/"&amp;Y$1,Data!$1:$1,0)-1))=TRUE,"",IF(OFFSET(Data!$A$1,MATCH($D297,Data!$CG:$CG,0)-1,MATCH($E297&amp;"/"&amp;Y$1,Data!$1:$1,0)-1)=0,"",OFFSET(Data!$A$1,MATCH($D297,Data!$CG:$CG,0)-1,MATCH($E297&amp;"/"&amp;Y$1,Data!$1:$1,0)-1)))</f>
        <v/>
      </c>
      <c r="Z297" s="252" t="str">
        <f ca="1">IF(ISERROR(OFFSET(Data!$A$1,MATCH($D297,Data!$CG:$CG,0)-1,MATCH($E297&amp;"/"&amp;Z$1,Data!$1:$1,0)-1))=TRUE,"",IF(OFFSET(Data!$A$1,MATCH($D297,Data!$CG:$CG,0)-1,MATCH($E297&amp;"/"&amp;Z$1,Data!$1:$1,0)-1)=0,"",OFFSET(Data!$A$1,MATCH($D297,Data!$CG:$CG,0)-1,MATCH($E297&amp;"/"&amp;Z$1,Data!$1:$1,0)-1)))</f>
        <v/>
      </c>
      <c r="AA297" s="252" t="str">
        <f ca="1">IF(ISERROR(OFFSET(Data!$A$1,MATCH($D297,Data!$CG:$CG,0)-1,MATCH($E297&amp;"/"&amp;AA$1,Data!$1:$1,0)-1))=TRUE,"",IF(OFFSET(Data!$A$1,MATCH($D297,Data!$CG:$CG,0)-1,MATCH($E297&amp;"/"&amp;AA$1,Data!$1:$1,0)-1)=0,"",OFFSET(Data!$A$1,MATCH($D297,Data!$CG:$CG,0)-1,MATCH($E297&amp;"/"&amp;AA$1,Data!$1:$1,0)-1)))</f>
        <v/>
      </c>
      <c r="AB297" s="252" t="str">
        <f ca="1">IF(ISERROR(OFFSET(Data!$A$1,MATCH($D297,Data!$CG:$CG,0)-1,MATCH($E297&amp;"/"&amp;AB$1,Data!$1:$1,0)-1))=TRUE,"",IF(OFFSET(Data!$A$1,MATCH($D297,Data!$CG:$CG,0)-1,MATCH($E297&amp;"/"&amp;AB$1,Data!$1:$1,0)-1)=0,"",OFFSET(Data!$A$1,MATCH($D297,Data!$CG:$CG,0)-1,MATCH($E297&amp;"/"&amp;AB$1,Data!$1:$1,0)-1)))</f>
        <v/>
      </c>
      <c r="AC297" s="252" t="str">
        <f ca="1">IF(ISERROR(OFFSET(Data!$A$1,MATCH($D297,Data!$CG:$CG,0)-1,MATCH($E297&amp;"/"&amp;AC$1,Data!$1:$1,0)-1))=TRUE,"",IF(OFFSET(Data!$A$1,MATCH($D297,Data!$CG:$CG,0)-1,MATCH($E297&amp;"/"&amp;AC$1,Data!$1:$1,0)-1)=0,"",OFFSET(Data!$A$1,MATCH($D297,Data!$CG:$CG,0)-1,MATCH($E297&amp;"/"&amp;AC$1,Data!$1:$1,0)-1)))</f>
        <v/>
      </c>
      <c r="AD297" s="252" t="str">
        <f ca="1">IF(ISERROR(OFFSET(Data!$A$1,MATCH($D297,Data!$CG:$CG,0)-1,MATCH($E297&amp;"/"&amp;AD$1,Data!$1:$1,0)-1))=TRUE,"",IF(OFFSET(Data!$A$1,MATCH($D297,Data!$CG:$CG,0)-1,MATCH($E297&amp;"/"&amp;AD$1,Data!$1:$1,0)-1)=0,"",OFFSET(Data!$A$1,MATCH($D297,Data!$CG:$CG,0)-1,MATCH($E297&amp;"/"&amp;AD$1,Data!$1:$1,0)-1)))</f>
        <v/>
      </c>
      <c r="AE297" s="252" t="str">
        <f ca="1">IF(ISERROR(OFFSET(Data!$A$1,MATCH($D297,Data!$CG:$CG,0)-1,MATCH($E297&amp;"/"&amp;AE$1,Data!$1:$1,0)-1))=TRUE,"",IF(OFFSET(Data!$A$1,MATCH($D297,Data!$CG:$CG,0)-1,MATCH($E297&amp;"/"&amp;AE$1,Data!$1:$1,0)-1)=0,"",OFFSET(Data!$A$1,MATCH($D297,Data!$CG:$CG,0)-1,MATCH($E297&amp;"/"&amp;AE$1,Data!$1:$1,0)-1)))</f>
        <v/>
      </c>
      <c r="AF297" s="253" t="str">
        <f ca="1">IF(ISERROR(OFFSET(Data!$A$1,MATCH($D297,Data!$CG:$CG,0)-1,MATCH($E297&amp;"/"&amp;AF$1,Data!$1:$1,0)-1))=TRUE,"",IF(OFFSET(Data!$A$1,MATCH($D297,Data!$CG:$CG,0)-1,MATCH($E297&amp;"/"&amp;AF$1,Data!$1:$1,0)-1)=0,"",OFFSET(Data!$A$1,MATCH($D297,Data!$CG:$CG,0)-1,MATCH($E297&amp;"/"&amp;AF$1,Data!$1:$1,0)-1)))</f>
        <v/>
      </c>
      <c r="AG297" s="212">
        <f t="shared" ca="1" si="9"/>
        <v>0</v>
      </c>
      <c r="AH297" s="213">
        <f ca="1">SUM(AG294:AG297)</f>
        <v>0</v>
      </c>
    </row>
    <row r="298" spans="1:34" ht="15.75" hidden="1" customHeight="1" thickBot="1" x14ac:dyDescent="0.3">
      <c r="A298" s="447"/>
      <c r="B298" s="450"/>
      <c r="C298" s="453"/>
      <c r="D298" s="30" t="e">
        <f>IF(C298&lt;&gt;"",C298,D297)</f>
        <v>#N/A</v>
      </c>
      <c r="E298" s="31" t="s">
        <v>25</v>
      </c>
      <c r="F298" s="255" t="str">
        <f ca="1">IF(ISERROR(OFFSET(Data!$A$1,MATCH($D298,Data!$CG:$CG,0)-1,MATCH($E298&amp;"/"&amp;F$1,Data!$1:$1,0)-1))=TRUE,"",IF(OFFSET(Data!$A$1,MATCH($D298,Data!$CG:$CG,0)-1,MATCH($E298&amp;"/"&amp;F$1,Data!$1:$1,0)-1)=0,"",OFFSET(Data!$A$1,MATCH($D298,Data!$CG:$CG,0)-1,MATCH($E298&amp;"/"&amp;F$1,Data!$1:$1,0)-1)))</f>
        <v/>
      </c>
      <c r="G298" s="256" t="str">
        <f ca="1">IF(ISERROR(OFFSET(Data!$A$1,MATCH($D298,Data!$CG:$CG,0)-1,MATCH($E298&amp;"/"&amp;G$1,Data!$1:$1,0)-1))=TRUE,"",IF(OFFSET(Data!$A$1,MATCH($D298,Data!$CG:$CG,0)-1,MATCH($E298&amp;"/"&amp;G$1,Data!$1:$1,0)-1)=0,"",OFFSET(Data!$A$1,MATCH($D298,Data!$CG:$CG,0)-1,MATCH($E298&amp;"/"&amp;G$1,Data!$1:$1,0)-1)))</f>
        <v/>
      </c>
      <c r="H298" s="256" t="str">
        <f ca="1">IF(ISERROR(OFFSET(Data!$A$1,MATCH($D298,Data!$CG:$CG,0)-1,MATCH($E298&amp;"/"&amp;H$1,Data!$1:$1,0)-1))=TRUE,"",IF(OFFSET(Data!$A$1,MATCH($D298,Data!$CG:$CG,0)-1,MATCH($E298&amp;"/"&amp;H$1,Data!$1:$1,0)-1)=0,"",OFFSET(Data!$A$1,MATCH($D298,Data!$CG:$CG,0)-1,MATCH($E298&amp;"/"&amp;H$1,Data!$1:$1,0)-1)))</f>
        <v/>
      </c>
      <c r="I298" s="256" t="str">
        <f ca="1">IF(ISERROR(OFFSET(Data!$A$1,MATCH($D298,Data!$CG:$CG,0)-1,MATCH($E298&amp;"/"&amp;I$1,Data!$1:$1,0)-1))=TRUE,"",IF(OFFSET(Data!$A$1,MATCH($D298,Data!$CG:$CG,0)-1,MATCH($E298&amp;"/"&amp;I$1,Data!$1:$1,0)-1)=0,"",OFFSET(Data!$A$1,MATCH($D298,Data!$CG:$CG,0)-1,MATCH($E298&amp;"/"&amp;I$1,Data!$1:$1,0)-1)))</f>
        <v/>
      </c>
      <c r="J298" s="256" t="str">
        <f ca="1">IF(ISERROR(OFFSET(Data!$A$1,MATCH($D298,Data!$CG:$CG,0)-1,MATCH($E298&amp;"/"&amp;J$1,Data!$1:$1,0)-1))=TRUE,"",IF(OFFSET(Data!$A$1,MATCH($D298,Data!$CG:$CG,0)-1,MATCH($E298&amp;"/"&amp;J$1,Data!$1:$1,0)-1)=0,"",OFFSET(Data!$A$1,MATCH($D298,Data!$CG:$CG,0)-1,MATCH($E298&amp;"/"&amp;J$1,Data!$1:$1,0)-1)))</f>
        <v/>
      </c>
      <c r="K298" s="256" t="str">
        <f ca="1">IF(ISERROR(OFFSET(Data!$A$1,MATCH($D298,Data!$CG:$CG,0)-1,MATCH($E298&amp;"/"&amp;K$1,Data!$1:$1,0)-1))=TRUE,"",IF(OFFSET(Data!$A$1,MATCH($D298,Data!$CG:$CG,0)-1,MATCH($E298&amp;"/"&amp;K$1,Data!$1:$1,0)-1)=0,"",OFFSET(Data!$A$1,MATCH($D298,Data!$CG:$CG,0)-1,MATCH($E298&amp;"/"&amp;K$1,Data!$1:$1,0)-1)))</f>
        <v/>
      </c>
      <c r="L298" s="256" t="str">
        <f ca="1">IF(ISERROR(OFFSET(Data!$A$1,MATCH($D298,Data!$CG:$CG,0)-1,MATCH($E298&amp;"/"&amp;L$1,Data!$1:$1,0)-1))=TRUE,"",IF(OFFSET(Data!$A$1,MATCH($D298,Data!$CG:$CG,0)-1,MATCH($E298&amp;"/"&amp;L$1,Data!$1:$1,0)-1)=0,"",OFFSET(Data!$A$1,MATCH($D298,Data!$CG:$CG,0)-1,MATCH($E298&amp;"/"&amp;L$1,Data!$1:$1,0)-1)))</f>
        <v/>
      </c>
      <c r="M298" s="256" t="str">
        <f ca="1">IF(ISERROR(OFFSET(Data!$A$1,MATCH($D298,Data!$CG:$CG,0)-1,MATCH($E298&amp;"/"&amp;M$1,Data!$1:$1,0)-1))=TRUE,"",IF(OFFSET(Data!$A$1,MATCH($D298,Data!$CG:$CG,0)-1,MATCH($E298&amp;"/"&amp;M$1,Data!$1:$1,0)-1)=0,"",OFFSET(Data!$A$1,MATCH($D298,Data!$CG:$CG,0)-1,MATCH($E298&amp;"/"&amp;M$1,Data!$1:$1,0)-1)))</f>
        <v/>
      </c>
      <c r="N298" s="256" t="str">
        <f ca="1">IF(ISERROR(OFFSET(Data!$A$1,MATCH($D298,Data!$CG:$CG,0)-1,MATCH($E298&amp;"/"&amp;N$1,Data!$1:$1,0)-1))=TRUE,"",IF(OFFSET(Data!$A$1,MATCH($D298,Data!$CG:$CG,0)-1,MATCH($E298&amp;"/"&amp;N$1,Data!$1:$1,0)-1)=0,"",OFFSET(Data!$A$1,MATCH($D298,Data!$CG:$CG,0)-1,MATCH($E298&amp;"/"&amp;N$1,Data!$1:$1,0)-1)))</f>
        <v/>
      </c>
      <c r="O298" s="256" t="str">
        <f ca="1">IF(ISERROR(OFFSET(Data!$A$1,MATCH($D298,Data!$CG:$CG,0)-1,MATCH($E298&amp;"/"&amp;O$1,Data!$1:$1,0)-1))=TRUE,"",IF(OFFSET(Data!$A$1,MATCH($D298,Data!$CG:$CG,0)-1,MATCH($E298&amp;"/"&amp;O$1,Data!$1:$1,0)-1)=0,"",OFFSET(Data!$A$1,MATCH($D298,Data!$CG:$CG,0)-1,MATCH($E298&amp;"/"&amp;O$1,Data!$1:$1,0)-1)))</f>
        <v/>
      </c>
      <c r="P298" s="256" t="str">
        <f ca="1">IF(ISERROR(OFFSET(Data!$A$1,MATCH($D298,Data!$CG:$CG,0)-1,MATCH($E298&amp;"/"&amp;P$1,Data!$1:$1,0)-1))=TRUE,"",IF(OFFSET(Data!$A$1,MATCH($D298,Data!$CG:$CG,0)-1,MATCH($E298&amp;"/"&amp;P$1,Data!$1:$1,0)-1)=0,"",OFFSET(Data!$A$1,MATCH($D298,Data!$CG:$CG,0)-1,MATCH($E298&amp;"/"&amp;P$1,Data!$1:$1,0)-1)))</f>
        <v/>
      </c>
      <c r="Q298" s="256" t="str">
        <f ca="1">IF(ISERROR(OFFSET(Data!$A$1,MATCH($D298,Data!$CG:$CG,0)-1,MATCH($E298&amp;"/"&amp;Q$1,Data!$1:$1,0)-1))=TRUE,"",IF(OFFSET(Data!$A$1,MATCH($D298,Data!$CG:$CG,0)-1,MATCH($E298&amp;"/"&amp;Q$1,Data!$1:$1,0)-1)=0,"",OFFSET(Data!$A$1,MATCH($D298,Data!$CG:$CG,0)-1,MATCH($E298&amp;"/"&amp;Q$1,Data!$1:$1,0)-1)))</f>
        <v/>
      </c>
      <c r="R298" s="256" t="str">
        <f ca="1">IF(ISERROR(OFFSET(Data!$A$1,MATCH($D298,Data!$CG:$CG,0)-1,MATCH($E298&amp;"/"&amp;R$1,Data!$1:$1,0)-1))=TRUE,"",IF(OFFSET(Data!$A$1,MATCH($D298,Data!$CG:$CG,0)-1,MATCH($E298&amp;"/"&amp;R$1,Data!$1:$1,0)-1)=0,"",OFFSET(Data!$A$1,MATCH($D298,Data!$CG:$CG,0)-1,MATCH($E298&amp;"/"&amp;R$1,Data!$1:$1,0)-1)))</f>
        <v/>
      </c>
      <c r="S298" s="256" t="str">
        <f ca="1">IF(ISERROR(OFFSET(Data!$A$1,MATCH($D298,Data!$CG:$CG,0)-1,MATCH($E298&amp;"/"&amp;S$1,Data!$1:$1,0)-1))=TRUE,"",IF(OFFSET(Data!$A$1,MATCH($D298,Data!$CG:$CG,0)-1,MATCH($E298&amp;"/"&amp;S$1,Data!$1:$1,0)-1)=0,"",OFFSET(Data!$A$1,MATCH($D298,Data!$CG:$CG,0)-1,MATCH($E298&amp;"/"&amp;S$1,Data!$1:$1,0)-1)))</f>
        <v/>
      </c>
      <c r="T298" s="256" t="str">
        <f ca="1">IF(ISERROR(OFFSET(Data!$A$1,MATCH($D298,Data!$CG:$CG,0)-1,MATCH($E298&amp;"/"&amp;T$1,Data!$1:$1,0)-1))=TRUE,"",IF(OFFSET(Data!$A$1,MATCH($D298,Data!$CG:$CG,0)-1,MATCH($E298&amp;"/"&amp;T$1,Data!$1:$1,0)-1)=0,"",OFFSET(Data!$A$1,MATCH($D298,Data!$CG:$CG,0)-1,MATCH($E298&amp;"/"&amp;T$1,Data!$1:$1,0)-1)))</f>
        <v/>
      </c>
      <c r="U298" s="256" t="str">
        <f ca="1">IF(ISERROR(OFFSET(Data!$A$1,MATCH($D298,Data!$CG:$CG,0)-1,MATCH($E298&amp;"/"&amp;U$1,Data!$1:$1,0)-1))=TRUE,"",IF(OFFSET(Data!$A$1,MATCH($D298,Data!$CG:$CG,0)-1,MATCH($E298&amp;"/"&amp;U$1,Data!$1:$1,0)-1)=0,"",OFFSET(Data!$A$1,MATCH($D298,Data!$CG:$CG,0)-1,MATCH($E298&amp;"/"&amp;U$1,Data!$1:$1,0)-1)))</f>
        <v/>
      </c>
      <c r="V298" s="256" t="str">
        <f ca="1">IF(ISERROR(OFFSET(Data!$A$1,MATCH($D298,Data!$CG:$CG,0)-1,MATCH($E298&amp;"/"&amp;V$1,Data!$1:$1,0)-1))=TRUE,"",IF(OFFSET(Data!$A$1,MATCH($D298,Data!$CG:$CG,0)-1,MATCH($E298&amp;"/"&amp;V$1,Data!$1:$1,0)-1)=0,"",OFFSET(Data!$A$1,MATCH($D298,Data!$CG:$CG,0)-1,MATCH($E298&amp;"/"&amp;V$1,Data!$1:$1,0)-1)))</f>
        <v/>
      </c>
      <c r="W298" s="257" t="str">
        <f ca="1">IF(ISERROR(OFFSET(Data!$A$1,MATCH($D298,Data!$CG:$CG,0)-1,MATCH($E298&amp;"/"&amp;W$1,Data!$1:$1,0)-1))=TRUE,"",IF(OFFSET(Data!$A$1,MATCH($D298,Data!$CG:$CG,0)-1,MATCH($E298&amp;"/"&amp;W$1,Data!$1:$1,0)-1)=0,"",OFFSET(Data!$A$1,MATCH($D298,Data!$CG:$CG,0)-1,MATCH($E298&amp;"/"&amp;W$1,Data!$1:$1,0)-1)))</f>
        <v/>
      </c>
      <c r="X298" s="256" t="str">
        <f ca="1">IF(ISERROR(OFFSET(Data!$A$1,MATCH($D298,Data!$CG:$CG,0)-1,MATCH($E298&amp;"/"&amp;X$1,Data!$1:$1,0)-1))=TRUE,"",IF(OFFSET(Data!$A$1,MATCH($D298,Data!$CG:$CG,0)-1,MATCH($E298&amp;"/"&amp;X$1,Data!$1:$1,0)-1)=0,"",OFFSET(Data!$A$1,MATCH($D298,Data!$CG:$CG,0)-1,MATCH($E298&amp;"/"&amp;X$1,Data!$1:$1,0)-1)))</f>
        <v/>
      </c>
      <c r="Y298" s="256" t="str">
        <f ca="1">IF(ISERROR(OFFSET(Data!$A$1,MATCH($D298,Data!$CG:$CG,0)-1,MATCH($E298&amp;"/"&amp;Y$1,Data!$1:$1,0)-1))=TRUE,"",IF(OFFSET(Data!$A$1,MATCH($D298,Data!$CG:$CG,0)-1,MATCH($E298&amp;"/"&amp;Y$1,Data!$1:$1,0)-1)=0,"",OFFSET(Data!$A$1,MATCH($D298,Data!$CG:$CG,0)-1,MATCH($E298&amp;"/"&amp;Y$1,Data!$1:$1,0)-1)))</f>
        <v/>
      </c>
      <c r="Z298" s="256" t="str">
        <f ca="1">IF(ISERROR(OFFSET(Data!$A$1,MATCH($D298,Data!$CG:$CG,0)-1,MATCH($E298&amp;"/"&amp;Z$1,Data!$1:$1,0)-1))=TRUE,"",IF(OFFSET(Data!$A$1,MATCH($D298,Data!$CG:$CG,0)-1,MATCH($E298&amp;"/"&amp;Z$1,Data!$1:$1,0)-1)=0,"",OFFSET(Data!$A$1,MATCH($D298,Data!$CG:$CG,0)-1,MATCH($E298&amp;"/"&amp;Z$1,Data!$1:$1,0)-1)))</f>
        <v/>
      </c>
      <c r="AA298" s="256" t="str">
        <f ca="1">IF(ISERROR(OFFSET(Data!$A$1,MATCH($D298,Data!$CG:$CG,0)-1,MATCH($E298&amp;"/"&amp;AA$1,Data!$1:$1,0)-1))=TRUE,"",IF(OFFSET(Data!$A$1,MATCH($D298,Data!$CG:$CG,0)-1,MATCH($E298&amp;"/"&amp;AA$1,Data!$1:$1,0)-1)=0,"",OFFSET(Data!$A$1,MATCH($D298,Data!$CG:$CG,0)-1,MATCH($E298&amp;"/"&amp;AA$1,Data!$1:$1,0)-1)))</f>
        <v/>
      </c>
      <c r="AB298" s="256" t="str">
        <f ca="1">IF(ISERROR(OFFSET(Data!$A$1,MATCH($D298,Data!$CG:$CG,0)-1,MATCH($E298&amp;"/"&amp;AB$1,Data!$1:$1,0)-1))=TRUE,"",IF(OFFSET(Data!$A$1,MATCH($D298,Data!$CG:$CG,0)-1,MATCH($E298&amp;"/"&amp;AB$1,Data!$1:$1,0)-1)=0,"",OFFSET(Data!$A$1,MATCH($D298,Data!$CG:$CG,0)-1,MATCH($E298&amp;"/"&amp;AB$1,Data!$1:$1,0)-1)))</f>
        <v/>
      </c>
      <c r="AC298" s="256" t="str">
        <f ca="1">IF(ISERROR(OFFSET(Data!$A$1,MATCH($D298,Data!$CG:$CG,0)-1,MATCH($E298&amp;"/"&amp;AC$1,Data!$1:$1,0)-1))=TRUE,"",IF(OFFSET(Data!$A$1,MATCH($D298,Data!$CG:$CG,0)-1,MATCH($E298&amp;"/"&amp;AC$1,Data!$1:$1,0)-1)=0,"",OFFSET(Data!$A$1,MATCH($D298,Data!$CG:$CG,0)-1,MATCH($E298&amp;"/"&amp;AC$1,Data!$1:$1,0)-1)))</f>
        <v/>
      </c>
      <c r="AD298" s="256" t="str">
        <f ca="1">IF(ISERROR(OFFSET(Data!$A$1,MATCH($D298,Data!$CG:$CG,0)-1,MATCH($E298&amp;"/"&amp;AD$1,Data!$1:$1,0)-1))=TRUE,"",IF(OFFSET(Data!$A$1,MATCH($D298,Data!$CG:$CG,0)-1,MATCH($E298&amp;"/"&amp;AD$1,Data!$1:$1,0)-1)=0,"",OFFSET(Data!$A$1,MATCH($D298,Data!$CG:$CG,0)-1,MATCH($E298&amp;"/"&amp;AD$1,Data!$1:$1,0)-1)))</f>
        <v/>
      </c>
      <c r="AE298" s="256" t="str">
        <f ca="1">IF(ISERROR(OFFSET(Data!$A$1,MATCH($D298,Data!$CG:$CG,0)-1,MATCH($E298&amp;"/"&amp;AE$1,Data!$1:$1,0)-1))=TRUE,"",IF(OFFSET(Data!$A$1,MATCH($D298,Data!$CG:$CG,0)-1,MATCH($E298&amp;"/"&amp;AE$1,Data!$1:$1,0)-1)=0,"",OFFSET(Data!$A$1,MATCH($D298,Data!$CG:$CG,0)-1,MATCH($E298&amp;"/"&amp;AE$1,Data!$1:$1,0)-1)))</f>
        <v/>
      </c>
      <c r="AF298" s="258" t="str">
        <f ca="1">IF(ISERROR(OFFSET(Data!$A$1,MATCH($D298,Data!$CG:$CG,0)-1,MATCH($E298&amp;"/"&amp;AF$1,Data!$1:$1,0)-1))=TRUE,"",IF(OFFSET(Data!$A$1,MATCH($D298,Data!$CG:$CG,0)-1,MATCH($E298&amp;"/"&amp;AF$1,Data!$1:$1,0)-1)=0,"",OFFSET(Data!$A$1,MATCH($D298,Data!$CG:$CG,0)-1,MATCH($E298&amp;"/"&amp;AF$1,Data!$1:$1,0)-1)))</f>
        <v/>
      </c>
      <c r="AG298" s="214">
        <f t="shared" ca="1" si="9"/>
        <v>0</v>
      </c>
      <c r="AH298" s="215">
        <f ca="1">SUM(AG294:AG298)</f>
        <v>0</v>
      </c>
    </row>
    <row r="299" spans="1:34" ht="15" hidden="1" customHeight="1" x14ac:dyDescent="0.25">
      <c r="A299" s="445">
        <v>59</v>
      </c>
      <c r="B299" s="448" t="e">
        <f>INDEX(Data!CI:CI,MATCH("W"&amp;A299,Data!A:A,0))</f>
        <v>#N/A</v>
      </c>
      <c r="C299" s="451" t="e">
        <f>INDEX(Data!CG:CG,MATCH("W"&amp;A299,Data!A:A,0))</f>
        <v>#N/A</v>
      </c>
      <c r="D299" s="26" t="e">
        <f>IF(C299&lt;&gt;"",C299,#REF!)</f>
        <v>#N/A</v>
      </c>
      <c r="E299" s="27" t="s">
        <v>21</v>
      </c>
      <c r="F299" s="271" t="str">
        <f ca="1">IF(ISERROR(OFFSET(Data!$A$1,MATCH($D299,Data!$CG:$CG,0)-1,MATCH($E299&amp;"/"&amp;F$1,Data!$1:$1,0)-1))=TRUE,"",IF(OFFSET(Data!$A$1,MATCH($D299,Data!$CG:$CG,0)-1,MATCH($E299&amp;"/"&amp;F$1,Data!$1:$1,0)-1)=0,"",OFFSET(Data!$A$1,MATCH($D299,Data!$CG:$CG,0)-1,MATCH($E299&amp;"/"&amp;F$1,Data!$1:$1,0)-1)))</f>
        <v/>
      </c>
      <c r="G299" s="250" t="str">
        <f ca="1">IF(ISERROR(OFFSET(Data!$A$1,MATCH($D299,Data!$CG:$CG,0)-1,MATCH($E299&amp;"/"&amp;G$1,Data!$1:$1,0)-1))=TRUE,"",IF(OFFSET(Data!$A$1,MATCH($D299,Data!$CG:$CG,0)-1,MATCH($E299&amp;"/"&amp;G$1,Data!$1:$1,0)-1)=0,"",OFFSET(Data!$A$1,MATCH($D299,Data!$CG:$CG,0)-1,MATCH($E299&amp;"/"&amp;G$1,Data!$1:$1,0)-1)))</f>
        <v/>
      </c>
      <c r="H299" s="250" t="str">
        <f ca="1">IF(ISERROR(OFFSET(Data!$A$1,MATCH($D299,Data!$CG:$CG,0)-1,MATCH($E299&amp;"/"&amp;H$1,Data!$1:$1,0)-1))=TRUE,"",IF(OFFSET(Data!$A$1,MATCH($D299,Data!$CG:$CG,0)-1,MATCH($E299&amp;"/"&amp;H$1,Data!$1:$1,0)-1)=0,"",OFFSET(Data!$A$1,MATCH($D299,Data!$CG:$CG,0)-1,MATCH($E299&amp;"/"&amp;H$1,Data!$1:$1,0)-1)))</f>
        <v/>
      </c>
      <c r="I299" s="250" t="str">
        <f ca="1">IF(ISERROR(OFFSET(Data!$A$1,MATCH($D299,Data!$CG:$CG,0)-1,MATCH($E299&amp;"/"&amp;I$1,Data!$1:$1,0)-1))=TRUE,"",IF(OFFSET(Data!$A$1,MATCH($D299,Data!$CG:$CG,0)-1,MATCH($E299&amp;"/"&amp;I$1,Data!$1:$1,0)-1)=0,"",OFFSET(Data!$A$1,MATCH($D299,Data!$CG:$CG,0)-1,MATCH($E299&amp;"/"&amp;I$1,Data!$1:$1,0)-1)))</f>
        <v/>
      </c>
      <c r="J299" s="250" t="str">
        <f ca="1">IF(ISERROR(OFFSET(Data!$A$1,MATCH($D299,Data!$CG:$CG,0)-1,MATCH($E299&amp;"/"&amp;J$1,Data!$1:$1,0)-1))=TRUE,"",IF(OFFSET(Data!$A$1,MATCH($D299,Data!$CG:$CG,0)-1,MATCH($E299&amp;"/"&amp;J$1,Data!$1:$1,0)-1)=0,"",OFFSET(Data!$A$1,MATCH($D299,Data!$CG:$CG,0)-1,MATCH($E299&amp;"/"&amp;J$1,Data!$1:$1,0)-1)))</f>
        <v/>
      </c>
      <c r="K299" s="250" t="str">
        <f ca="1">IF(ISERROR(OFFSET(Data!$A$1,MATCH($D299,Data!$CG:$CG,0)-1,MATCH($E299&amp;"/"&amp;K$1,Data!$1:$1,0)-1))=TRUE,"",IF(OFFSET(Data!$A$1,MATCH($D299,Data!$CG:$CG,0)-1,MATCH($E299&amp;"/"&amp;K$1,Data!$1:$1,0)-1)=0,"",OFFSET(Data!$A$1,MATCH($D299,Data!$CG:$CG,0)-1,MATCH($E299&amp;"/"&amp;K$1,Data!$1:$1,0)-1)))</f>
        <v/>
      </c>
      <c r="L299" s="250" t="str">
        <f ca="1">IF(ISERROR(OFFSET(Data!$A$1,MATCH($D299,Data!$CG:$CG,0)-1,MATCH($E299&amp;"/"&amp;L$1,Data!$1:$1,0)-1))=TRUE,"",IF(OFFSET(Data!$A$1,MATCH($D299,Data!$CG:$CG,0)-1,MATCH($E299&amp;"/"&amp;L$1,Data!$1:$1,0)-1)=0,"",OFFSET(Data!$A$1,MATCH($D299,Data!$CG:$CG,0)-1,MATCH($E299&amp;"/"&amp;L$1,Data!$1:$1,0)-1)))</f>
        <v/>
      </c>
      <c r="M299" s="250" t="str">
        <f ca="1">IF(ISERROR(OFFSET(Data!$A$1,MATCH($D299,Data!$CG:$CG,0)-1,MATCH($E299&amp;"/"&amp;M$1,Data!$1:$1,0)-1))=TRUE,"",IF(OFFSET(Data!$A$1,MATCH($D299,Data!$CG:$CG,0)-1,MATCH($E299&amp;"/"&amp;M$1,Data!$1:$1,0)-1)=0,"",OFFSET(Data!$A$1,MATCH($D299,Data!$CG:$CG,0)-1,MATCH($E299&amp;"/"&amp;M$1,Data!$1:$1,0)-1)))</f>
        <v/>
      </c>
      <c r="N299" s="250" t="str">
        <f ca="1">IF(ISERROR(OFFSET(Data!$A$1,MATCH($D299,Data!$CG:$CG,0)-1,MATCH($E299&amp;"/"&amp;N$1,Data!$1:$1,0)-1))=TRUE,"",IF(OFFSET(Data!$A$1,MATCH($D299,Data!$CG:$CG,0)-1,MATCH($E299&amp;"/"&amp;N$1,Data!$1:$1,0)-1)=0,"",OFFSET(Data!$A$1,MATCH($D299,Data!$CG:$CG,0)-1,MATCH($E299&amp;"/"&amp;N$1,Data!$1:$1,0)-1)))</f>
        <v/>
      </c>
      <c r="O299" s="250" t="str">
        <f ca="1">IF(ISERROR(OFFSET(Data!$A$1,MATCH($D299,Data!$CG:$CG,0)-1,MATCH($E299&amp;"/"&amp;O$1,Data!$1:$1,0)-1))=TRUE,"",IF(OFFSET(Data!$A$1,MATCH($D299,Data!$CG:$CG,0)-1,MATCH($E299&amp;"/"&amp;O$1,Data!$1:$1,0)-1)=0,"",OFFSET(Data!$A$1,MATCH($D299,Data!$CG:$CG,0)-1,MATCH($E299&amp;"/"&amp;O$1,Data!$1:$1,0)-1)))</f>
        <v/>
      </c>
      <c r="P299" s="250" t="str">
        <f ca="1">IF(ISERROR(OFFSET(Data!$A$1,MATCH($D299,Data!$CG:$CG,0)-1,MATCH($E299&amp;"/"&amp;P$1,Data!$1:$1,0)-1))=TRUE,"",IF(OFFSET(Data!$A$1,MATCH($D299,Data!$CG:$CG,0)-1,MATCH($E299&amp;"/"&amp;P$1,Data!$1:$1,0)-1)=0,"",OFFSET(Data!$A$1,MATCH($D299,Data!$CG:$CG,0)-1,MATCH($E299&amp;"/"&amp;P$1,Data!$1:$1,0)-1)))</f>
        <v/>
      </c>
      <c r="Q299" s="250" t="str">
        <f ca="1">IF(ISERROR(OFFSET(Data!$A$1,MATCH($D299,Data!$CG:$CG,0)-1,MATCH($E299&amp;"/"&amp;Q$1,Data!$1:$1,0)-1))=TRUE,"",IF(OFFSET(Data!$A$1,MATCH($D299,Data!$CG:$CG,0)-1,MATCH($E299&amp;"/"&amp;Q$1,Data!$1:$1,0)-1)=0,"",OFFSET(Data!$A$1,MATCH($D299,Data!$CG:$CG,0)-1,MATCH($E299&amp;"/"&amp;Q$1,Data!$1:$1,0)-1)))</f>
        <v/>
      </c>
      <c r="R299" s="250" t="str">
        <f ca="1">IF(ISERROR(OFFSET(Data!$A$1,MATCH($D299,Data!$CG:$CG,0)-1,MATCH($E299&amp;"/"&amp;R$1,Data!$1:$1,0)-1))=TRUE,"",IF(OFFSET(Data!$A$1,MATCH($D299,Data!$CG:$CG,0)-1,MATCH($E299&amp;"/"&amp;R$1,Data!$1:$1,0)-1)=0,"",OFFSET(Data!$A$1,MATCH($D299,Data!$CG:$CG,0)-1,MATCH($E299&amp;"/"&amp;R$1,Data!$1:$1,0)-1)))</f>
        <v/>
      </c>
      <c r="S299" s="250" t="str">
        <f ca="1">IF(ISERROR(OFFSET(Data!$A$1,MATCH($D299,Data!$CG:$CG,0)-1,MATCH($E299&amp;"/"&amp;S$1,Data!$1:$1,0)-1))=TRUE,"",IF(OFFSET(Data!$A$1,MATCH($D299,Data!$CG:$CG,0)-1,MATCH($E299&amp;"/"&amp;S$1,Data!$1:$1,0)-1)=0,"",OFFSET(Data!$A$1,MATCH($D299,Data!$CG:$CG,0)-1,MATCH($E299&amp;"/"&amp;S$1,Data!$1:$1,0)-1)))</f>
        <v/>
      </c>
      <c r="T299" s="250" t="str">
        <f ca="1">IF(ISERROR(OFFSET(Data!$A$1,MATCH($D299,Data!$CG:$CG,0)-1,MATCH($E299&amp;"/"&amp;T$1,Data!$1:$1,0)-1))=TRUE,"",IF(OFFSET(Data!$A$1,MATCH($D299,Data!$CG:$CG,0)-1,MATCH($E299&amp;"/"&amp;T$1,Data!$1:$1,0)-1)=0,"",OFFSET(Data!$A$1,MATCH($D299,Data!$CG:$CG,0)-1,MATCH($E299&amp;"/"&amp;T$1,Data!$1:$1,0)-1)))</f>
        <v/>
      </c>
      <c r="U299" s="250" t="str">
        <f ca="1">IF(ISERROR(OFFSET(Data!$A$1,MATCH($D299,Data!$CG:$CG,0)-1,MATCH($E299&amp;"/"&amp;U$1,Data!$1:$1,0)-1))=TRUE,"",IF(OFFSET(Data!$A$1,MATCH($D299,Data!$CG:$CG,0)-1,MATCH($E299&amp;"/"&amp;U$1,Data!$1:$1,0)-1)=0,"",OFFSET(Data!$A$1,MATCH($D299,Data!$CG:$CG,0)-1,MATCH($E299&amp;"/"&amp;U$1,Data!$1:$1,0)-1)))</f>
        <v/>
      </c>
      <c r="V299" s="250" t="str">
        <f ca="1">IF(ISERROR(OFFSET(Data!$A$1,MATCH($D299,Data!$CG:$CG,0)-1,MATCH($E299&amp;"/"&amp;V$1,Data!$1:$1,0)-1))=TRUE,"",IF(OFFSET(Data!$A$1,MATCH($D299,Data!$CG:$CG,0)-1,MATCH($E299&amp;"/"&amp;V$1,Data!$1:$1,0)-1)=0,"",OFFSET(Data!$A$1,MATCH($D299,Data!$CG:$CG,0)-1,MATCH($E299&amp;"/"&amp;V$1,Data!$1:$1,0)-1)))</f>
        <v/>
      </c>
      <c r="W299" s="272" t="str">
        <f ca="1">IF(ISERROR(OFFSET(Data!$A$1,MATCH($D299,Data!$CG:$CG,0)-1,MATCH($E299&amp;"/"&amp;W$1,Data!$1:$1,0)-1))=TRUE,"",IF(OFFSET(Data!$A$1,MATCH($D299,Data!$CG:$CG,0)-1,MATCH($E299&amp;"/"&amp;W$1,Data!$1:$1,0)-1)=0,"",OFFSET(Data!$A$1,MATCH($D299,Data!$CG:$CG,0)-1,MATCH($E299&amp;"/"&amp;W$1,Data!$1:$1,0)-1)))</f>
        <v/>
      </c>
      <c r="X299" s="250" t="str">
        <f ca="1">IF(ISERROR(OFFSET(Data!$A$1,MATCH($D299,Data!$CG:$CG,0)-1,MATCH($E299&amp;"/"&amp;X$1,Data!$1:$1,0)-1))=TRUE,"",IF(OFFSET(Data!$A$1,MATCH($D299,Data!$CG:$CG,0)-1,MATCH($E299&amp;"/"&amp;X$1,Data!$1:$1,0)-1)=0,"",OFFSET(Data!$A$1,MATCH($D299,Data!$CG:$CG,0)-1,MATCH($E299&amp;"/"&amp;X$1,Data!$1:$1,0)-1)))</f>
        <v/>
      </c>
      <c r="Y299" s="250" t="str">
        <f ca="1">IF(ISERROR(OFFSET(Data!$A$1,MATCH($D299,Data!$CG:$CG,0)-1,MATCH($E299&amp;"/"&amp;Y$1,Data!$1:$1,0)-1))=TRUE,"",IF(OFFSET(Data!$A$1,MATCH($D299,Data!$CG:$CG,0)-1,MATCH($E299&amp;"/"&amp;Y$1,Data!$1:$1,0)-1)=0,"",OFFSET(Data!$A$1,MATCH($D299,Data!$CG:$CG,0)-1,MATCH($E299&amp;"/"&amp;Y$1,Data!$1:$1,0)-1)))</f>
        <v/>
      </c>
      <c r="Z299" s="250" t="str">
        <f ca="1">IF(ISERROR(OFFSET(Data!$A$1,MATCH($D299,Data!$CG:$CG,0)-1,MATCH($E299&amp;"/"&amp;Z$1,Data!$1:$1,0)-1))=TRUE,"",IF(OFFSET(Data!$A$1,MATCH($D299,Data!$CG:$CG,0)-1,MATCH($E299&amp;"/"&amp;Z$1,Data!$1:$1,0)-1)=0,"",OFFSET(Data!$A$1,MATCH($D299,Data!$CG:$CG,0)-1,MATCH($E299&amp;"/"&amp;Z$1,Data!$1:$1,0)-1)))</f>
        <v/>
      </c>
      <c r="AA299" s="250" t="str">
        <f ca="1">IF(ISERROR(OFFSET(Data!$A$1,MATCH($D299,Data!$CG:$CG,0)-1,MATCH($E299&amp;"/"&amp;AA$1,Data!$1:$1,0)-1))=TRUE,"",IF(OFFSET(Data!$A$1,MATCH($D299,Data!$CG:$CG,0)-1,MATCH($E299&amp;"/"&amp;AA$1,Data!$1:$1,0)-1)=0,"",OFFSET(Data!$A$1,MATCH($D299,Data!$CG:$CG,0)-1,MATCH($E299&amp;"/"&amp;AA$1,Data!$1:$1,0)-1)))</f>
        <v/>
      </c>
      <c r="AB299" s="250" t="str">
        <f ca="1">IF(ISERROR(OFFSET(Data!$A$1,MATCH($D299,Data!$CG:$CG,0)-1,MATCH($E299&amp;"/"&amp;AB$1,Data!$1:$1,0)-1))=TRUE,"",IF(OFFSET(Data!$A$1,MATCH($D299,Data!$CG:$CG,0)-1,MATCH($E299&amp;"/"&amp;AB$1,Data!$1:$1,0)-1)=0,"",OFFSET(Data!$A$1,MATCH($D299,Data!$CG:$CG,0)-1,MATCH($E299&amp;"/"&amp;AB$1,Data!$1:$1,0)-1)))</f>
        <v/>
      </c>
      <c r="AC299" s="250" t="str">
        <f ca="1">IF(ISERROR(OFFSET(Data!$A$1,MATCH($D299,Data!$CG:$CG,0)-1,MATCH($E299&amp;"/"&amp;AC$1,Data!$1:$1,0)-1))=TRUE,"",IF(OFFSET(Data!$A$1,MATCH($D299,Data!$CG:$CG,0)-1,MATCH($E299&amp;"/"&amp;AC$1,Data!$1:$1,0)-1)=0,"",OFFSET(Data!$A$1,MATCH($D299,Data!$CG:$CG,0)-1,MATCH($E299&amp;"/"&amp;AC$1,Data!$1:$1,0)-1)))</f>
        <v/>
      </c>
      <c r="AD299" s="250" t="str">
        <f ca="1">IF(ISERROR(OFFSET(Data!$A$1,MATCH($D299,Data!$CG:$CG,0)-1,MATCH($E299&amp;"/"&amp;AD$1,Data!$1:$1,0)-1))=TRUE,"",IF(OFFSET(Data!$A$1,MATCH($D299,Data!$CG:$CG,0)-1,MATCH($E299&amp;"/"&amp;AD$1,Data!$1:$1,0)-1)=0,"",OFFSET(Data!$A$1,MATCH($D299,Data!$CG:$CG,0)-1,MATCH($E299&amp;"/"&amp;AD$1,Data!$1:$1,0)-1)))</f>
        <v/>
      </c>
      <c r="AE299" s="250" t="str">
        <f ca="1">IF(ISERROR(OFFSET(Data!$A$1,MATCH($D299,Data!$CG:$CG,0)-1,MATCH($E299&amp;"/"&amp;AE$1,Data!$1:$1,0)-1))=TRUE,"",IF(OFFSET(Data!$A$1,MATCH($D299,Data!$CG:$CG,0)-1,MATCH($E299&amp;"/"&amp;AE$1,Data!$1:$1,0)-1)=0,"",OFFSET(Data!$A$1,MATCH($D299,Data!$CG:$CG,0)-1,MATCH($E299&amp;"/"&amp;AE$1,Data!$1:$1,0)-1)))</f>
        <v/>
      </c>
      <c r="AF299" s="251" t="str">
        <f ca="1">IF(ISERROR(OFFSET(Data!$A$1,MATCH($D299,Data!$CG:$CG,0)-1,MATCH($E299&amp;"/"&amp;AF$1,Data!$1:$1,0)-1))=TRUE,"",IF(OFFSET(Data!$A$1,MATCH($D299,Data!$CG:$CG,0)-1,MATCH($E299&amp;"/"&amp;AF$1,Data!$1:$1,0)-1)=0,"",OFFSET(Data!$A$1,MATCH($D299,Data!$CG:$CG,0)-1,MATCH($E299&amp;"/"&amp;AF$1,Data!$1:$1,0)-1)))</f>
        <v/>
      </c>
      <c r="AG299" s="210">
        <f t="shared" ca="1" si="9"/>
        <v>0</v>
      </c>
      <c r="AH299" s="211">
        <f ca="1">AG299</f>
        <v>0</v>
      </c>
    </row>
    <row r="300" spans="1:34" ht="15" hidden="1" customHeight="1" thickBot="1" x14ac:dyDescent="0.3">
      <c r="A300" s="446"/>
      <c r="B300" s="449"/>
      <c r="C300" s="452"/>
      <c r="D300" s="28" t="e">
        <f>IF(C300&lt;&gt;"",C300,D299)</f>
        <v>#N/A</v>
      </c>
      <c r="E300" s="29" t="s">
        <v>22</v>
      </c>
      <c r="F300" s="254" t="str">
        <f ca="1">IF(ISERROR(OFFSET(Data!$A$1,MATCH($D300,Data!$CG:$CG,0)-1,MATCH($E300&amp;"/"&amp;F$1,Data!$1:$1,0)-1))=TRUE,"",IF(OFFSET(Data!$A$1,MATCH($D300,Data!$CG:$CG,0)-1,MATCH($E300&amp;"/"&amp;F$1,Data!$1:$1,0)-1)=0,"",OFFSET(Data!$A$1,MATCH($D300,Data!$CG:$CG,0)-1,MATCH($E300&amp;"/"&amp;F$1,Data!$1:$1,0)-1)))</f>
        <v/>
      </c>
      <c r="G300" s="252" t="str">
        <f ca="1">IF(ISERROR(OFFSET(Data!$A$1,MATCH($D300,Data!$CG:$CG,0)-1,MATCH($E300&amp;"/"&amp;G$1,Data!$1:$1,0)-1))=TRUE,"",IF(OFFSET(Data!$A$1,MATCH($D300,Data!$CG:$CG,0)-1,MATCH($E300&amp;"/"&amp;G$1,Data!$1:$1,0)-1)=0,"",OFFSET(Data!$A$1,MATCH($D300,Data!$CG:$CG,0)-1,MATCH($E300&amp;"/"&amp;G$1,Data!$1:$1,0)-1)))</f>
        <v/>
      </c>
      <c r="H300" s="252" t="str">
        <f ca="1">IF(ISERROR(OFFSET(Data!$A$1,MATCH($D300,Data!$CG:$CG,0)-1,MATCH($E300&amp;"/"&amp;H$1,Data!$1:$1,0)-1))=TRUE,"",IF(OFFSET(Data!$A$1,MATCH($D300,Data!$CG:$CG,0)-1,MATCH($E300&amp;"/"&amp;H$1,Data!$1:$1,0)-1)=0,"",OFFSET(Data!$A$1,MATCH($D300,Data!$CG:$CG,0)-1,MATCH($E300&amp;"/"&amp;H$1,Data!$1:$1,0)-1)))</f>
        <v/>
      </c>
      <c r="I300" s="252" t="str">
        <f ca="1">IF(ISERROR(OFFSET(Data!$A$1,MATCH($D300,Data!$CG:$CG,0)-1,MATCH($E300&amp;"/"&amp;I$1,Data!$1:$1,0)-1))=TRUE,"",IF(OFFSET(Data!$A$1,MATCH($D300,Data!$CG:$CG,0)-1,MATCH($E300&amp;"/"&amp;I$1,Data!$1:$1,0)-1)=0,"",OFFSET(Data!$A$1,MATCH($D300,Data!$CG:$CG,0)-1,MATCH($E300&amp;"/"&amp;I$1,Data!$1:$1,0)-1)))</f>
        <v/>
      </c>
      <c r="J300" s="252" t="str">
        <f ca="1">IF(ISERROR(OFFSET(Data!$A$1,MATCH($D300,Data!$CG:$CG,0)-1,MATCH($E300&amp;"/"&amp;J$1,Data!$1:$1,0)-1))=TRUE,"",IF(OFFSET(Data!$A$1,MATCH($D300,Data!$CG:$CG,0)-1,MATCH($E300&amp;"/"&amp;J$1,Data!$1:$1,0)-1)=0,"",OFFSET(Data!$A$1,MATCH($D300,Data!$CG:$CG,0)-1,MATCH($E300&amp;"/"&amp;J$1,Data!$1:$1,0)-1)))</f>
        <v/>
      </c>
      <c r="K300" s="252" t="str">
        <f ca="1">IF(ISERROR(OFFSET(Data!$A$1,MATCH($D300,Data!$CG:$CG,0)-1,MATCH($E300&amp;"/"&amp;K$1,Data!$1:$1,0)-1))=TRUE,"",IF(OFFSET(Data!$A$1,MATCH($D300,Data!$CG:$CG,0)-1,MATCH($E300&amp;"/"&amp;K$1,Data!$1:$1,0)-1)=0,"",OFFSET(Data!$A$1,MATCH($D300,Data!$CG:$CG,0)-1,MATCH($E300&amp;"/"&amp;K$1,Data!$1:$1,0)-1)))</f>
        <v/>
      </c>
      <c r="L300" s="252" t="str">
        <f ca="1">IF(ISERROR(OFFSET(Data!$A$1,MATCH($D300,Data!$CG:$CG,0)-1,MATCH($E300&amp;"/"&amp;L$1,Data!$1:$1,0)-1))=TRUE,"",IF(OFFSET(Data!$A$1,MATCH($D300,Data!$CG:$CG,0)-1,MATCH($E300&amp;"/"&amp;L$1,Data!$1:$1,0)-1)=0,"",OFFSET(Data!$A$1,MATCH($D300,Data!$CG:$CG,0)-1,MATCH($E300&amp;"/"&amp;L$1,Data!$1:$1,0)-1)))</f>
        <v/>
      </c>
      <c r="M300" s="252" t="str">
        <f ca="1">IF(ISERROR(OFFSET(Data!$A$1,MATCH($D300,Data!$CG:$CG,0)-1,MATCH($E300&amp;"/"&amp;M$1,Data!$1:$1,0)-1))=TRUE,"",IF(OFFSET(Data!$A$1,MATCH($D300,Data!$CG:$CG,0)-1,MATCH($E300&amp;"/"&amp;M$1,Data!$1:$1,0)-1)=0,"",OFFSET(Data!$A$1,MATCH($D300,Data!$CG:$CG,0)-1,MATCH($E300&amp;"/"&amp;M$1,Data!$1:$1,0)-1)))</f>
        <v/>
      </c>
      <c r="N300" s="252" t="str">
        <f ca="1">IF(ISERROR(OFFSET(Data!$A$1,MATCH($D300,Data!$CG:$CG,0)-1,MATCH($E300&amp;"/"&amp;N$1,Data!$1:$1,0)-1))=TRUE,"",IF(OFFSET(Data!$A$1,MATCH($D300,Data!$CG:$CG,0)-1,MATCH($E300&amp;"/"&amp;N$1,Data!$1:$1,0)-1)=0,"",OFFSET(Data!$A$1,MATCH($D300,Data!$CG:$CG,0)-1,MATCH($E300&amp;"/"&amp;N$1,Data!$1:$1,0)-1)))</f>
        <v/>
      </c>
      <c r="O300" s="252" t="str">
        <f ca="1">IF(ISERROR(OFFSET(Data!$A$1,MATCH($D300,Data!$CG:$CG,0)-1,MATCH($E300&amp;"/"&amp;O$1,Data!$1:$1,0)-1))=TRUE,"",IF(OFFSET(Data!$A$1,MATCH($D300,Data!$CG:$CG,0)-1,MATCH($E300&amp;"/"&amp;O$1,Data!$1:$1,0)-1)=0,"",OFFSET(Data!$A$1,MATCH($D300,Data!$CG:$CG,0)-1,MATCH($E300&amp;"/"&amp;O$1,Data!$1:$1,0)-1)))</f>
        <v/>
      </c>
      <c r="P300" s="252" t="str">
        <f ca="1">IF(ISERROR(OFFSET(Data!$A$1,MATCH($D300,Data!$CG:$CG,0)-1,MATCH($E300&amp;"/"&amp;P$1,Data!$1:$1,0)-1))=TRUE,"",IF(OFFSET(Data!$A$1,MATCH($D300,Data!$CG:$CG,0)-1,MATCH($E300&amp;"/"&amp;P$1,Data!$1:$1,0)-1)=0,"",OFFSET(Data!$A$1,MATCH($D300,Data!$CG:$CG,0)-1,MATCH($E300&amp;"/"&amp;P$1,Data!$1:$1,0)-1)))</f>
        <v/>
      </c>
      <c r="Q300" s="252" t="str">
        <f ca="1">IF(ISERROR(OFFSET(Data!$A$1,MATCH($D300,Data!$CG:$CG,0)-1,MATCH($E300&amp;"/"&amp;Q$1,Data!$1:$1,0)-1))=TRUE,"",IF(OFFSET(Data!$A$1,MATCH($D300,Data!$CG:$CG,0)-1,MATCH($E300&amp;"/"&amp;Q$1,Data!$1:$1,0)-1)=0,"",OFFSET(Data!$A$1,MATCH($D300,Data!$CG:$CG,0)-1,MATCH($E300&amp;"/"&amp;Q$1,Data!$1:$1,0)-1)))</f>
        <v/>
      </c>
      <c r="R300" s="252" t="str">
        <f ca="1">IF(ISERROR(OFFSET(Data!$A$1,MATCH($D300,Data!$CG:$CG,0)-1,MATCH($E300&amp;"/"&amp;R$1,Data!$1:$1,0)-1))=TRUE,"",IF(OFFSET(Data!$A$1,MATCH($D300,Data!$CG:$CG,0)-1,MATCH($E300&amp;"/"&amp;R$1,Data!$1:$1,0)-1)=0,"",OFFSET(Data!$A$1,MATCH($D300,Data!$CG:$CG,0)-1,MATCH($E300&amp;"/"&amp;R$1,Data!$1:$1,0)-1)))</f>
        <v/>
      </c>
      <c r="S300" s="252" t="str">
        <f ca="1">IF(ISERROR(OFFSET(Data!$A$1,MATCH($D300,Data!$CG:$CG,0)-1,MATCH($E300&amp;"/"&amp;S$1,Data!$1:$1,0)-1))=TRUE,"",IF(OFFSET(Data!$A$1,MATCH($D300,Data!$CG:$CG,0)-1,MATCH($E300&amp;"/"&amp;S$1,Data!$1:$1,0)-1)=0,"",OFFSET(Data!$A$1,MATCH($D300,Data!$CG:$CG,0)-1,MATCH($E300&amp;"/"&amp;S$1,Data!$1:$1,0)-1)))</f>
        <v/>
      </c>
      <c r="T300" s="252" t="str">
        <f ca="1">IF(ISERROR(OFFSET(Data!$A$1,MATCH($D300,Data!$CG:$CG,0)-1,MATCH($E300&amp;"/"&amp;T$1,Data!$1:$1,0)-1))=TRUE,"",IF(OFFSET(Data!$A$1,MATCH($D300,Data!$CG:$CG,0)-1,MATCH($E300&amp;"/"&amp;T$1,Data!$1:$1,0)-1)=0,"",OFFSET(Data!$A$1,MATCH($D300,Data!$CG:$CG,0)-1,MATCH($E300&amp;"/"&amp;T$1,Data!$1:$1,0)-1)))</f>
        <v/>
      </c>
      <c r="U300" s="252" t="str">
        <f ca="1">IF(ISERROR(OFFSET(Data!$A$1,MATCH($D300,Data!$CG:$CG,0)-1,MATCH($E300&amp;"/"&amp;U$1,Data!$1:$1,0)-1))=TRUE,"",IF(OFFSET(Data!$A$1,MATCH($D300,Data!$CG:$CG,0)-1,MATCH($E300&amp;"/"&amp;U$1,Data!$1:$1,0)-1)=0,"",OFFSET(Data!$A$1,MATCH($D300,Data!$CG:$CG,0)-1,MATCH($E300&amp;"/"&amp;U$1,Data!$1:$1,0)-1)))</f>
        <v/>
      </c>
      <c r="V300" s="252" t="str">
        <f ca="1">IF(ISERROR(OFFSET(Data!$A$1,MATCH($D300,Data!$CG:$CG,0)-1,MATCH($E300&amp;"/"&amp;V$1,Data!$1:$1,0)-1))=TRUE,"",IF(OFFSET(Data!$A$1,MATCH($D300,Data!$CG:$CG,0)-1,MATCH($E300&amp;"/"&amp;V$1,Data!$1:$1,0)-1)=0,"",OFFSET(Data!$A$1,MATCH($D300,Data!$CG:$CG,0)-1,MATCH($E300&amp;"/"&amp;V$1,Data!$1:$1,0)-1)))</f>
        <v/>
      </c>
      <c r="W300" s="269" t="str">
        <f ca="1">IF(ISERROR(OFFSET(Data!$A$1,MATCH($D300,Data!$CG:$CG,0)-1,MATCH($E300&amp;"/"&amp;W$1,Data!$1:$1,0)-1))=TRUE,"",IF(OFFSET(Data!$A$1,MATCH($D300,Data!$CG:$CG,0)-1,MATCH($E300&amp;"/"&amp;W$1,Data!$1:$1,0)-1)=0,"",OFFSET(Data!$A$1,MATCH($D300,Data!$CG:$CG,0)-1,MATCH($E300&amp;"/"&amp;W$1,Data!$1:$1,0)-1)))</f>
        <v/>
      </c>
      <c r="X300" s="252" t="str">
        <f ca="1">IF(ISERROR(OFFSET(Data!$A$1,MATCH($D300,Data!$CG:$CG,0)-1,MATCH($E300&amp;"/"&amp;X$1,Data!$1:$1,0)-1))=TRUE,"",IF(OFFSET(Data!$A$1,MATCH($D300,Data!$CG:$CG,0)-1,MATCH($E300&amp;"/"&amp;X$1,Data!$1:$1,0)-1)=0,"",OFFSET(Data!$A$1,MATCH($D300,Data!$CG:$CG,0)-1,MATCH($E300&amp;"/"&amp;X$1,Data!$1:$1,0)-1)))</f>
        <v/>
      </c>
      <c r="Y300" s="252" t="str">
        <f ca="1">IF(ISERROR(OFFSET(Data!$A$1,MATCH($D300,Data!$CG:$CG,0)-1,MATCH($E300&amp;"/"&amp;Y$1,Data!$1:$1,0)-1))=TRUE,"",IF(OFFSET(Data!$A$1,MATCH($D300,Data!$CG:$CG,0)-1,MATCH($E300&amp;"/"&amp;Y$1,Data!$1:$1,0)-1)=0,"",OFFSET(Data!$A$1,MATCH($D300,Data!$CG:$CG,0)-1,MATCH($E300&amp;"/"&amp;Y$1,Data!$1:$1,0)-1)))</f>
        <v/>
      </c>
      <c r="Z300" s="252" t="str">
        <f ca="1">IF(ISERROR(OFFSET(Data!$A$1,MATCH($D300,Data!$CG:$CG,0)-1,MATCH($E300&amp;"/"&amp;Z$1,Data!$1:$1,0)-1))=TRUE,"",IF(OFFSET(Data!$A$1,MATCH($D300,Data!$CG:$CG,0)-1,MATCH($E300&amp;"/"&amp;Z$1,Data!$1:$1,0)-1)=0,"",OFFSET(Data!$A$1,MATCH($D300,Data!$CG:$CG,0)-1,MATCH($E300&amp;"/"&amp;Z$1,Data!$1:$1,0)-1)))</f>
        <v/>
      </c>
      <c r="AA300" s="252" t="str">
        <f ca="1">IF(ISERROR(OFFSET(Data!$A$1,MATCH($D300,Data!$CG:$CG,0)-1,MATCH($E300&amp;"/"&amp;AA$1,Data!$1:$1,0)-1))=TRUE,"",IF(OFFSET(Data!$A$1,MATCH($D300,Data!$CG:$CG,0)-1,MATCH($E300&amp;"/"&amp;AA$1,Data!$1:$1,0)-1)=0,"",OFFSET(Data!$A$1,MATCH($D300,Data!$CG:$CG,0)-1,MATCH($E300&amp;"/"&amp;AA$1,Data!$1:$1,0)-1)))</f>
        <v/>
      </c>
      <c r="AB300" s="252" t="str">
        <f ca="1">IF(ISERROR(OFFSET(Data!$A$1,MATCH($D300,Data!$CG:$CG,0)-1,MATCH($E300&amp;"/"&amp;AB$1,Data!$1:$1,0)-1))=TRUE,"",IF(OFFSET(Data!$A$1,MATCH($D300,Data!$CG:$CG,0)-1,MATCH($E300&amp;"/"&amp;AB$1,Data!$1:$1,0)-1)=0,"",OFFSET(Data!$A$1,MATCH($D300,Data!$CG:$CG,0)-1,MATCH($E300&amp;"/"&amp;AB$1,Data!$1:$1,0)-1)))</f>
        <v/>
      </c>
      <c r="AC300" s="252" t="str">
        <f ca="1">IF(ISERROR(OFFSET(Data!$A$1,MATCH($D300,Data!$CG:$CG,0)-1,MATCH($E300&amp;"/"&amp;AC$1,Data!$1:$1,0)-1))=TRUE,"",IF(OFFSET(Data!$A$1,MATCH($D300,Data!$CG:$CG,0)-1,MATCH($E300&amp;"/"&amp;AC$1,Data!$1:$1,0)-1)=0,"",OFFSET(Data!$A$1,MATCH($D300,Data!$CG:$CG,0)-1,MATCH($E300&amp;"/"&amp;AC$1,Data!$1:$1,0)-1)))</f>
        <v/>
      </c>
      <c r="AD300" s="252" t="str">
        <f ca="1">IF(ISERROR(OFFSET(Data!$A$1,MATCH($D300,Data!$CG:$CG,0)-1,MATCH($E300&amp;"/"&amp;AD$1,Data!$1:$1,0)-1))=TRUE,"",IF(OFFSET(Data!$A$1,MATCH($D300,Data!$CG:$CG,0)-1,MATCH($E300&amp;"/"&amp;AD$1,Data!$1:$1,0)-1)=0,"",OFFSET(Data!$A$1,MATCH($D300,Data!$CG:$CG,0)-1,MATCH($E300&amp;"/"&amp;AD$1,Data!$1:$1,0)-1)))</f>
        <v/>
      </c>
      <c r="AE300" s="252" t="str">
        <f ca="1">IF(ISERROR(OFFSET(Data!$A$1,MATCH($D300,Data!$CG:$CG,0)-1,MATCH($E300&amp;"/"&amp;AE$1,Data!$1:$1,0)-1))=TRUE,"",IF(OFFSET(Data!$A$1,MATCH($D300,Data!$CG:$CG,0)-1,MATCH($E300&amp;"/"&amp;AE$1,Data!$1:$1,0)-1)=0,"",OFFSET(Data!$A$1,MATCH($D300,Data!$CG:$CG,0)-1,MATCH($E300&amp;"/"&amp;AE$1,Data!$1:$1,0)-1)))</f>
        <v/>
      </c>
      <c r="AF300" s="253" t="str">
        <f ca="1">IF(ISERROR(OFFSET(Data!$A$1,MATCH($D300,Data!$CG:$CG,0)-1,MATCH($E300&amp;"/"&amp;AF$1,Data!$1:$1,0)-1))=TRUE,"",IF(OFFSET(Data!$A$1,MATCH($D300,Data!$CG:$CG,0)-1,MATCH($E300&amp;"/"&amp;AF$1,Data!$1:$1,0)-1)=0,"",OFFSET(Data!$A$1,MATCH($D300,Data!$CG:$CG,0)-1,MATCH($E300&amp;"/"&amp;AF$1,Data!$1:$1,0)-1)))</f>
        <v/>
      </c>
      <c r="AG300" s="212">
        <f t="shared" ca="1" si="9"/>
        <v>0</v>
      </c>
      <c r="AH300" s="213">
        <f ca="1">SUM(AG299:AG300)</f>
        <v>0</v>
      </c>
    </row>
    <row r="301" spans="1:34" ht="15" hidden="1" customHeight="1" x14ac:dyDescent="0.25">
      <c r="A301" s="446"/>
      <c r="B301" s="449"/>
      <c r="C301" s="452"/>
      <c r="D301" s="28" t="e">
        <f>IF(C301&lt;&gt;"",C301,D300)</f>
        <v>#N/A</v>
      </c>
      <c r="E301" s="29" t="s">
        <v>23</v>
      </c>
      <c r="F301" s="254" t="str">
        <f ca="1">IF(ISERROR(OFFSET(Data!$A$1,MATCH($D301,Data!$CG:$CG,0)-1,MATCH($E301&amp;"/"&amp;F$1,Data!$1:$1,0)-1))=TRUE,"",IF(OFFSET(Data!$A$1,MATCH($D301,Data!$CG:$CG,0)-1,MATCH($E301&amp;"/"&amp;F$1,Data!$1:$1,0)-1)=0,"",OFFSET(Data!$A$1,MATCH($D301,Data!$CG:$CG,0)-1,MATCH($E301&amp;"/"&amp;F$1,Data!$1:$1,0)-1)))</f>
        <v/>
      </c>
      <c r="G301" s="252" t="str">
        <f ca="1">IF(ISERROR(OFFSET(Data!$A$1,MATCH($D301,Data!$CG:$CG,0)-1,MATCH($E301&amp;"/"&amp;G$1,Data!$1:$1,0)-1))=TRUE,"",IF(OFFSET(Data!$A$1,MATCH($D301,Data!$CG:$CG,0)-1,MATCH($E301&amp;"/"&amp;G$1,Data!$1:$1,0)-1)=0,"",OFFSET(Data!$A$1,MATCH($D301,Data!$CG:$CG,0)-1,MATCH($E301&amp;"/"&amp;G$1,Data!$1:$1,0)-1)))</f>
        <v/>
      </c>
      <c r="H301" s="252" t="str">
        <f ca="1">IF(ISERROR(OFFSET(Data!$A$1,MATCH($D301,Data!$CG:$CG,0)-1,MATCH($E301&amp;"/"&amp;H$1,Data!$1:$1,0)-1))=TRUE,"",IF(OFFSET(Data!$A$1,MATCH($D301,Data!$CG:$CG,0)-1,MATCH($E301&amp;"/"&amp;H$1,Data!$1:$1,0)-1)=0,"",OFFSET(Data!$A$1,MATCH($D301,Data!$CG:$CG,0)-1,MATCH($E301&amp;"/"&amp;H$1,Data!$1:$1,0)-1)))</f>
        <v/>
      </c>
      <c r="I301" s="252" t="str">
        <f ca="1">IF(ISERROR(OFFSET(Data!$A$1,MATCH($D301,Data!$CG:$CG,0)-1,MATCH($E301&amp;"/"&amp;I$1,Data!$1:$1,0)-1))=TRUE,"",IF(OFFSET(Data!$A$1,MATCH($D301,Data!$CG:$CG,0)-1,MATCH($E301&amp;"/"&amp;I$1,Data!$1:$1,0)-1)=0,"",OFFSET(Data!$A$1,MATCH($D301,Data!$CG:$CG,0)-1,MATCH($E301&amp;"/"&amp;I$1,Data!$1:$1,0)-1)))</f>
        <v/>
      </c>
      <c r="J301" s="252" t="str">
        <f ca="1">IF(ISERROR(OFFSET(Data!$A$1,MATCH($D301,Data!$CG:$CG,0)-1,MATCH($E301&amp;"/"&amp;J$1,Data!$1:$1,0)-1))=TRUE,"",IF(OFFSET(Data!$A$1,MATCH($D301,Data!$CG:$CG,0)-1,MATCH($E301&amp;"/"&amp;J$1,Data!$1:$1,0)-1)=0,"",OFFSET(Data!$A$1,MATCH($D301,Data!$CG:$CG,0)-1,MATCH($E301&amp;"/"&amp;J$1,Data!$1:$1,0)-1)))</f>
        <v/>
      </c>
      <c r="K301" s="252" t="str">
        <f ca="1">IF(ISERROR(OFFSET(Data!$A$1,MATCH($D301,Data!$CG:$CG,0)-1,MATCH($E301&amp;"/"&amp;K$1,Data!$1:$1,0)-1))=TRUE,"",IF(OFFSET(Data!$A$1,MATCH($D301,Data!$CG:$CG,0)-1,MATCH($E301&amp;"/"&amp;K$1,Data!$1:$1,0)-1)=0,"",OFFSET(Data!$A$1,MATCH($D301,Data!$CG:$CG,0)-1,MATCH($E301&amp;"/"&amp;K$1,Data!$1:$1,0)-1)))</f>
        <v/>
      </c>
      <c r="L301" s="252" t="str">
        <f ca="1">IF(ISERROR(OFFSET(Data!$A$1,MATCH($D301,Data!$CG:$CG,0)-1,MATCH($E301&amp;"/"&amp;L$1,Data!$1:$1,0)-1))=TRUE,"",IF(OFFSET(Data!$A$1,MATCH($D301,Data!$CG:$CG,0)-1,MATCH($E301&amp;"/"&amp;L$1,Data!$1:$1,0)-1)=0,"",OFFSET(Data!$A$1,MATCH($D301,Data!$CG:$CG,0)-1,MATCH($E301&amp;"/"&amp;L$1,Data!$1:$1,0)-1)))</f>
        <v/>
      </c>
      <c r="M301" s="252" t="str">
        <f ca="1">IF(ISERROR(OFFSET(Data!$A$1,MATCH($D301,Data!$CG:$CG,0)-1,MATCH($E301&amp;"/"&amp;M$1,Data!$1:$1,0)-1))=TRUE,"",IF(OFFSET(Data!$A$1,MATCH($D301,Data!$CG:$CG,0)-1,MATCH($E301&amp;"/"&amp;M$1,Data!$1:$1,0)-1)=0,"",OFFSET(Data!$A$1,MATCH($D301,Data!$CG:$CG,0)-1,MATCH($E301&amp;"/"&amp;M$1,Data!$1:$1,0)-1)))</f>
        <v/>
      </c>
      <c r="N301" s="252" t="str">
        <f ca="1">IF(ISERROR(OFFSET(Data!$A$1,MATCH($D301,Data!$CG:$CG,0)-1,MATCH($E301&amp;"/"&amp;N$1,Data!$1:$1,0)-1))=TRUE,"",IF(OFFSET(Data!$A$1,MATCH($D301,Data!$CG:$CG,0)-1,MATCH($E301&amp;"/"&amp;N$1,Data!$1:$1,0)-1)=0,"",OFFSET(Data!$A$1,MATCH($D301,Data!$CG:$CG,0)-1,MATCH($E301&amp;"/"&amp;N$1,Data!$1:$1,0)-1)))</f>
        <v/>
      </c>
      <c r="O301" s="252" t="str">
        <f ca="1">IF(ISERROR(OFFSET(Data!$A$1,MATCH($D301,Data!$CG:$CG,0)-1,MATCH($E301&amp;"/"&amp;O$1,Data!$1:$1,0)-1))=TRUE,"",IF(OFFSET(Data!$A$1,MATCH($D301,Data!$CG:$CG,0)-1,MATCH($E301&amp;"/"&amp;O$1,Data!$1:$1,0)-1)=0,"",OFFSET(Data!$A$1,MATCH($D301,Data!$CG:$CG,0)-1,MATCH($E301&amp;"/"&amp;O$1,Data!$1:$1,0)-1)))</f>
        <v/>
      </c>
      <c r="P301" s="252" t="str">
        <f ca="1">IF(ISERROR(OFFSET(Data!$A$1,MATCH($D301,Data!$CG:$CG,0)-1,MATCH($E301&amp;"/"&amp;P$1,Data!$1:$1,0)-1))=TRUE,"",IF(OFFSET(Data!$A$1,MATCH($D301,Data!$CG:$CG,0)-1,MATCH($E301&amp;"/"&amp;P$1,Data!$1:$1,0)-1)=0,"",OFFSET(Data!$A$1,MATCH($D301,Data!$CG:$CG,0)-1,MATCH($E301&amp;"/"&amp;P$1,Data!$1:$1,0)-1)))</f>
        <v/>
      </c>
      <c r="Q301" s="252" t="str">
        <f ca="1">IF(ISERROR(OFFSET(Data!$A$1,MATCH($D301,Data!$CG:$CG,0)-1,MATCH($E301&amp;"/"&amp;Q$1,Data!$1:$1,0)-1))=TRUE,"",IF(OFFSET(Data!$A$1,MATCH($D301,Data!$CG:$CG,0)-1,MATCH($E301&amp;"/"&amp;Q$1,Data!$1:$1,0)-1)=0,"",OFFSET(Data!$A$1,MATCH($D301,Data!$CG:$CG,0)-1,MATCH($E301&amp;"/"&amp;Q$1,Data!$1:$1,0)-1)))</f>
        <v/>
      </c>
      <c r="R301" s="252" t="str">
        <f ca="1">IF(ISERROR(OFFSET(Data!$A$1,MATCH($D301,Data!$CG:$CG,0)-1,MATCH($E301&amp;"/"&amp;R$1,Data!$1:$1,0)-1))=TRUE,"",IF(OFFSET(Data!$A$1,MATCH($D301,Data!$CG:$CG,0)-1,MATCH($E301&amp;"/"&amp;R$1,Data!$1:$1,0)-1)=0,"",OFFSET(Data!$A$1,MATCH($D301,Data!$CG:$CG,0)-1,MATCH($E301&amp;"/"&amp;R$1,Data!$1:$1,0)-1)))</f>
        <v/>
      </c>
      <c r="S301" s="252" t="str">
        <f ca="1">IF(ISERROR(OFFSET(Data!$A$1,MATCH($D301,Data!$CG:$CG,0)-1,MATCH($E301&amp;"/"&amp;S$1,Data!$1:$1,0)-1))=TRUE,"",IF(OFFSET(Data!$A$1,MATCH($D301,Data!$CG:$CG,0)-1,MATCH($E301&amp;"/"&amp;S$1,Data!$1:$1,0)-1)=0,"",OFFSET(Data!$A$1,MATCH($D301,Data!$CG:$CG,0)-1,MATCH($E301&amp;"/"&amp;S$1,Data!$1:$1,0)-1)))</f>
        <v/>
      </c>
      <c r="T301" s="252" t="str">
        <f ca="1">IF(ISERROR(OFFSET(Data!$A$1,MATCH($D301,Data!$CG:$CG,0)-1,MATCH($E301&amp;"/"&amp;T$1,Data!$1:$1,0)-1))=TRUE,"",IF(OFFSET(Data!$A$1,MATCH($D301,Data!$CG:$CG,0)-1,MATCH($E301&amp;"/"&amp;T$1,Data!$1:$1,0)-1)=0,"",OFFSET(Data!$A$1,MATCH($D301,Data!$CG:$CG,0)-1,MATCH($E301&amp;"/"&amp;T$1,Data!$1:$1,0)-1)))</f>
        <v/>
      </c>
      <c r="U301" s="252" t="str">
        <f ca="1">IF(ISERROR(OFFSET(Data!$A$1,MATCH($D301,Data!$CG:$CG,0)-1,MATCH($E301&amp;"/"&amp;U$1,Data!$1:$1,0)-1))=TRUE,"",IF(OFFSET(Data!$A$1,MATCH($D301,Data!$CG:$CG,0)-1,MATCH($E301&amp;"/"&amp;U$1,Data!$1:$1,0)-1)=0,"",OFFSET(Data!$A$1,MATCH($D301,Data!$CG:$CG,0)-1,MATCH($E301&amp;"/"&amp;U$1,Data!$1:$1,0)-1)))</f>
        <v/>
      </c>
      <c r="V301" s="252" t="str">
        <f ca="1">IF(ISERROR(OFFSET(Data!$A$1,MATCH($D301,Data!$CG:$CG,0)-1,MATCH($E301&amp;"/"&amp;V$1,Data!$1:$1,0)-1))=TRUE,"",IF(OFFSET(Data!$A$1,MATCH($D301,Data!$CG:$CG,0)-1,MATCH($E301&amp;"/"&amp;V$1,Data!$1:$1,0)-1)=0,"",OFFSET(Data!$A$1,MATCH($D301,Data!$CG:$CG,0)-1,MATCH($E301&amp;"/"&amp;V$1,Data!$1:$1,0)-1)))</f>
        <v/>
      </c>
      <c r="W301" s="269" t="str">
        <f ca="1">IF(ISERROR(OFFSET(Data!$A$1,MATCH($D301,Data!$CG:$CG,0)-1,MATCH($E301&amp;"/"&amp;W$1,Data!$1:$1,0)-1))=TRUE,"",IF(OFFSET(Data!$A$1,MATCH($D301,Data!$CG:$CG,0)-1,MATCH($E301&amp;"/"&amp;W$1,Data!$1:$1,0)-1)=0,"",OFFSET(Data!$A$1,MATCH($D301,Data!$CG:$CG,0)-1,MATCH($E301&amp;"/"&amp;W$1,Data!$1:$1,0)-1)))</f>
        <v/>
      </c>
      <c r="X301" s="252" t="str">
        <f ca="1">IF(ISERROR(OFFSET(Data!$A$1,MATCH($D301,Data!$CG:$CG,0)-1,MATCH($E301&amp;"/"&amp;X$1,Data!$1:$1,0)-1))=TRUE,"",IF(OFFSET(Data!$A$1,MATCH($D301,Data!$CG:$CG,0)-1,MATCH($E301&amp;"/"&amp;X$1,Data!$1:$1,0)-1)=0,"",OFFSET(Data!$A$1,MATCH($D301,Data!$CG:$CG,0)-1,MATCH($E301&amp;"/"&amp;X$1,Data!$1:$1,0)-1)))</f>
        <v/>
      </c>
      <c r="Y301" s="252" t="str">
        <f ca="1">IF(ISERROR(OFFSET(Data!$A$1,MATCH($D301,Data!$CG:$CG,0)-1,MATCH($E301&amp;"/"&amp;Y$1,Data!$1:$1,0)-1))=TRUE,"",IF(OFFSET(Data!$A$1,MATCH($D301,Data!$CG:$CG,0)-1,MATCH($E301&amp;"/"&amp;Y$1,Data!$1:$1,0)-1)=0,"",OFFSET(Data!$A$1,MATCH($D301,Data!$CG:$CG,0)-1,MATCH($E301&amp;"/"&amp;Y$1,Data!$1:$1,0)-1)))</f>
        <v/>
      </c>
      <c r="Z301" s="252" t="str">
        <f ca="1">IF(ISERROR(OFFSET(Data!$A$1,MATCH($D301,Data!$CG:$CG,0)-1,MATCH($E301&amp;"/"&amp;Z$1,Data!$1:$1,0)-1))=TRUE,"",IF(OFFSET(Data!$A$1,MATCH($D301,Data!$CG:$CG,0)-1,MATCH($E301&amp;"/"&amp;Z$1,Data!$1:$1,0)-1)=0,"",OFFSET(Data!$A$1,MATCH($D301,Data!$CG:$CG,0)-1,MATCH($E301&amp;"/"&amp;Z$1,Data!$1:$1,0)-1)))</f>
        <v/>
      </c>
      <c r="AA301" s="252" t="str">
        <f ca="1">IF(ISERROR(OFFSET(Data!$A$1,MATCH($D301,Data!$CG:$CG,0)-1,MATCH($E301&amp;"/"&amp;AA$1,Data!$1:$1,0)-1))=TRUE,"",IF(OFFSET(Data!$A$1,MATCH($D301,Data!$CG:$CG,0)-1,MATCH($E301&amp;"/"&amp;AA$1,Data!$1:$1,0)-1)=0,"",OFFSET(Data!$A$1,MATCH($D301,Data!$CG:$CG,0)-1,MATCH($E301&amp;"/"&amp;AA$1,Data!$1:$1,0)-1)))</f>
        <v/>
      </c>
      <c r="AB301" s="252" t="str">
        <f ca="1">IF(ISERROR(OFFSET(Data!$A$1,MATCH($D301,Data!$CG:$CG,0)-1,MATCH($E301&amp;"/"&amp;AB$1,Data!$1:$1,0)-1))=TRUE,"",IF(OFFSET(Data!$A$1,MATCH($D301,Data!$CG:$CG,0)-1,MATCH($E301&amp;"/"&amp;AB$1,Data!$1:$1,0)-1)=0,"",OFFSET(Data!$A$1,MATCH($D301,Data!$CG:$CG,0)-1,MATCH($E301&amp;"/"&amp;AB$1,Data!$1:$1,0)-1)))</f>
        <v/>
      </c>
      <c r="AC301" s="252" t="str">
        <f ca="1">IF(ISERROR(OFFSET(Data!$A$1,MATCH($D301,Data!$CG:$CG,0)-1,MATCH($E301&amp;"/"&amp;AC$1,Data!$1:$1,0)-1))=TRUE,"",IF(OFFSET(Data!$A$1,MATCH($D301,Data!$CG:$CG,0)-1,MATCH($E301&amp;"/"&amp;AC$1,Data!$1:$1,0)-1)=0,"",OFFSET(Data!$A$1,MATCH($D301,Data!$CG:$CG,0)-1,MATCH($E301&amp;"/"&amp;AC$1,Data!$1:$1,0)-1)))</f>
        <v/>
      </c>
      <c r="AD301" s="252" t="str">
        <f ca="1">IF(ISERROR(OFFSET(Data!$A$1,MATCH($D301,Data!$CG:$CG,0)-1,MATCH($E301&amp;"/"&amp;AD$1,Data!$1:$1,0)-1))=TRUE,"",IF(OFFSET(Data!$A$1,MATCH($D301,Data!$CG:$CG,0)-1,MATCH($E301&amp;"/"&amp;AD$1,Data!$1:$1,0)-1)=0,"",OFFSET(Data!$A$1,MATCH($D301,Data!$CG:$CG,0)-1,MATCH($E301&amp;"/"&amp;AD$1,Data!$1:$1,0)-1)))</f>
        <v/>
      </c>
      <c r="AE301" s="252" t="str">
        <f ca="1">IF(ISERROR(OFFSET(Data!$A$1,MATCH($D301,Data!$CG:$CG,0)-1,MATCH($E301&amp;"/"&amp;AE$1,Data!$1:$1,0)-1))=TRUE,"",IF(OFFSET(Data!$A$1,MATCH($D301,Data!$CG:$CG,0)-1,MATCH($E301&amp;"/"&amp;AE$1,Data!$1:$1,0)-1)=0,"",OFFSET(Data!$A$1,MATCH($D301,Data!$CG:$CG,0)-1,MATCH($E301&amp;"/"&amp;AE$1,Data!$1:$1,0)-1)))</f>
        <v/>
      </c>
      <c r="AF301" s="253" t="str">
        <f ca="1">IF(ISERROR(OFFSET(Data!$A$1,MATCH($D301,Data!$CG:$CG,0)-1,MATCH($E301&amp;"/"&amp;AF$1,Data!$1:$1,0)-1))=TRUE,"",IF(OFFSET(Data!$A$1,MATCH($D301,Data!$CG:$CG,0)-1,MATCH($E301&amp;"/"&amp;AF$1,Data!$1:$1,0)-1)=0,"",OFFSET(Data!$A$1,MATCH($D301,Data!$CG:$CG,0)-1,MATCH($E301&amp;"/"&amp;AF$1,Data!$1:$1,0)-1)))</f>
        <v/>
      </c>
      <c r="AG301" s="212">
        <f t="shared" ca="1" si="9"/>
        <v>0</v>
      </c>
      <c r="AH301" s="213">
        <f ca="1">SUM(AG299:AG301)</f>
        <v>0</v>
      </c>
    </row>
    <row r="302" spans="1:34" ht="15.75" hidden="1" customHeight="1" x14ac:dyDescent="0.25">
      <c r="A302" s="446"/>
      <c r="B302" s="449"/>
      <c r="C302" s="452"/>
      <c r="D302" s="28" t="e">
        <f>IF(C302&lt;&gt;"",C302,D301)</f>
        <v>#N/A</v>
      </c>
      <c r="E302" s="29" t="s">
        <v>24</v>
      </c>
      <c r="F302" s="254" t="str">
        <f ca="1">IF(ISERROR(OFFSET(Data!$A$1,MATCH($D302,Data!$CG:$CG,0)-1,MATCH($E302&amp;"/"&amp;F$1,Data!$1:$1,0)-1))=TRUE,"",IF(OFFSET(Data!$A$1,MATCH($D302,Data!$CG:$CG,0)-1,MATCH($E302&amp;"/"&amp;F$1,Data!$1:$1,0)-1)=0,"",OFFSET(Data!$A$1,MATCH($D302,Data!$CG:$CG,0)-1,MATCH($E302&amp;"/"&amp;F$1,Data!$1:$1,0)-1)))</f>
        <v/>
      </c>
      <c r="G302" s="252" t="str">
        <f ca="1">IF(ISERROR(OFFSET(Data!$A$1,MATCH($D302,Data!$CG:$CG,0)-1,MATCH($E302&amp;"/"&amp;G$1,Data!$1:$1,0)-1))=TRUE,"",IF(OFFSET(Data!$A$1,MATCH($D302,Data!$CG:$CG,0)-1,MATCH($E302&amp;"/"&amp;G$1,Data!$1:$1,0)-1)=0,"",OFFSET(Data!$A$1,MATCH($D302,Data!$CG:$CG,0)-1,MATCH($E302&amp;"/"&amp;G$1,Data!$1:$1,0)-1)))</f>
        <v/>
      </c>
      <c r="H302" s="252" t="str">
        <f ca="1">IF(ISERROR(OFFSET(Data!$A$1,MATCH($D302,Data!$CG:$CG,0)-1,MATCH($E302&amp;"/"&amp;H$1,Data!$1:$1,0)-1))=TRUE,"",IF(OFFSET(Data!$A$1,MATCH($D302,Data!$CG:$CG,0)-1,MATCH($E302&amp;"/"&amp;H$1,Data!$1:$1,0)-1)=0,"",OFFSET(Data!$A$1,MATCH($D302,Data!$CG:$CG,0)-1,MATCH($E302&amp;"/"&amp;H$1,Data!$1:$1,0)-1)))</f>
        <v/>
      </c>
      <c r="I302" s="252" t="str">
        <f ca="1">IF(ISERROR(OFFSET(Data!$A$1,MATCH($D302,Data!$CG:$CG,0)-1,MATCH($E302&amp;"/"&amp;I$1,Data!$1:$1,0)-1))=TRUE,"",IF(OFFSET(Data!$A$1,MATCH($D302,Data!$CG:$CG,0)-1,MATCH($E302&amp;"/"&amp;I$1,Data!$1:$1,0)-1)=0,"",OFFSET(Data!$A$1,MATCH($D302,Data!$CG:$CG,0)-1,MATCH($E302&amp;"/"&amp;I$1,Data!$1:$1,0)-1)))</f>
        <v/>
      </c>
      <c r="J302" s="252" t="str">
        <f ca="1">IF(ISERROR(OFFSET(Data!$A$1,MATCH($D302,Data!$CG:$CG,0)-1,MATCH($E302&amp;"/"&amp;J$1,Data!$1:$1,0)-1))=TRUE,"",IF(OFFSET(Data!$A$1,MATCH($D302,Data!$CG:$CG,0)-1,MATCH($E302&amp;"/"&amp;J$1,Data!$1:$1,0)-1)=0,"",OFFSET(Data!$A$1,MATCH($D302,Data!$CG:$CG,0)-1,MATCH($E302&amp;"/"&amp;J$1,Data!$1:$1,0)-1)))</f>
        <v/>
      </c>
      <c r="K302" s="252" t="str">
        <f ca="1">IF(ISERROR(OFFSET(Data!$A$1,MATCH($D302,Data!$CG:$CG,0)-1,MATCH($E302&amp;"/"&amp;K$1,Data!$1:$1,0)-1))=TRUE,"",IF(OFFSET(Data!$A$1,MATCH($D302,Data!$CG:$CG,0)-1,MATCH($E302&amp;"/"&amp;K$1,Data!$1:$1,0)-1)=0,"",OFFSET(Data!$A$1,MATCH($D302,Data!$CG:$CG,0)-1,MATCH($E302&amp;"/"&amp;K$1,Data!$1:$1,0)-1)))</f>
        <v/>
      </c>
      <c r="L302" s="252" t="str">
        <f ca="1">IF(ISERROR(OFFSET(Data!$A$1,MATCH($D302,Data!$CG:$CG,0)-1,MATCH($E302&amp;"/"&amp;L$1,Data!$1:$1,0)-1))=TRUE,"",IF(OFFSET(Data!$A$1,MATCH($D302,Data!$CG:$CG,0)-1,MATCH($E302&amp;"/"&amp;L$1,Data!$1:$1,0)-1)=0,"",OFFSET(Data!$A$1,MATCH($D302,Data!$CG:$CG,0)-1,MATCH($E302&amp;"/"&amp;L$1,Data!$1:$1,0)-1)))</f>
        <v/>
      </c>
      <c r="M302" s="252" t="str">
        <f ca="1">IF(ISERROR(OFFSET(Data!$A$1,MATCH($D302,Data!$CG:$CG,0)-1,MATCH($E302&amp;"/"&amp;M$1,Data!$1:$1,0)-1))=TRUE,"",IF(OFFSET(Data!$A$1,MATCH($D302,Data!$CG:$CG,0)-1,MATCH($E302&amp;"/"&amp;M$1,Data!$1:$1,0)-1)=0,"",OFFSET(Data!$A$1,MATCH($D302,Data!$CG:$CG,0)-1,MATCH($E302&amp;"/"&amp;M$1,Data!$1:$1,0)-1)))</f>
        <v/>
      </c>
      <c r="N302" s="252" t="str">
        <f ca="1">IF(ISERROR(OFFSET(Data!$A$1,MATCH($D302,Data!$CG:$CG,0)-1,MATCH($E302&amp;"/"&amp;N$1,Data!$1:$1,0)-1))=TRUE,"",IF(OFFSET(Data!$A$1,MATCH($D302,Data!$CG:$CG,0)-1,MATCH($E302&amp;"/"&amp;N$1,Data!$1:$1,0)-1)=0,"",OFFSET(Data!$A$1,MATCH($D302,Data!$CG:$CG,0)-1,MATCH($E302&amp;"/"&amp;N$1,Data!$1:$1,0)-1)))</f>
        <v/>
      </c>
      <c r="O302" s="252" t="str">
        <f ca="1">IF(ISERROR(OFFSET(Data!$A$1,MATCH($D302,Data!$CG:$CG,0)-1,MATCH($E302&amp;"/"&amp;O$1,Data!$1:$1,0)-1))=TRUE,"",IF(OFFSET(Data!$A$1,MATCH($D302,Data!$CG:$CG,0)-1,MATCH($E302&amp;"/"&amp;O$1,Data!$1:$1,0)-1)=0,"",OFFSET(Data!$A$1,MATCH($D302,Data!$CG:$CG,0)-1,MATCH($E302&amp;"/"&amp;O$1,Data!$1:$1,0)-1)))</f>
        <v/>
      </c>
      <c r="P302" s="252" t="str">
        <f ca="1">IF(ISERROR(OFFSET(Data!$A$1,MATCH($D302,Data!$CG:$CG,0)-1,MATCH($E302&amp;"/"&amp;P$1,Data!$1:$1,0)-1))=TRUE,"",IF(OFFSET(Data!$A$1,MATCH($D302,Data!$CG:$CG,0)-1,MATCH($E302&amp;"/"&amp;P$1,Data!$1:$1,0)-1)=0,"",OFFSET(Data!$A$1,MATCH($D302,Data!$CG:$CG,0)-1,MATCH($E302&amp;"/"&amp;P$1,Data!$1:$1,0)-1)))</f>
        <v/>
      </c>
      <c r="Q302" s="252" t="str">
        <f ca="1">IF(ISERROR(OFFSET(Data!$A$1,MATCH($D302,Data!$CG:$CG,0)-1,MATCH($E302&amp;"/"&amp;Q$1,Data!$1:$1,0)-1))=TRUE,"",IF(OFFSET(Data!$A$1,MATCH($D302,Data!$CG:$CG,0)-1,MATCH($E302&amp;"/"&amp;Q$1,Data!$1:$1,0)-1)=0,"",OFFSET(Data!$A$1,MATCH($D302,Data!$CG:$CG,0)-1,MATCH($E302&amp;"/"&amp;Q$1,Data!$1:$1,0)-1)))</f>
        <v/>
      </c>
      <c r="R302" s="252" t="str">
        <f ca="1">IF(ISERROR(OFFSET(Data!$A$1,MATCH($D302,Data!$CG:$CG,0)-1,MATCH($E302&amp;"/"&amp;R$1,Data!$1:$1,0)-1))=TRUE,"",IF(OFFSET(Data!$A$1,MATCH($D302,Data!$CG:$CG,0)-1,MATCH($E302&amp;"/"&amp;R$1,Data!$1:$1,0)-1)=0,"",OFFSET(Data!$A$1,MATCH($D302,Data!$CG:$CG,0)-1,MATCH($E302&amp;"/"&amp;R$1,Data!$1:$1,0)-1)))</f>
        <v/>
      </c>
      <c r="S302" s="252" t="str">
        <f ca="1">IF(ISERROR(OFFSET(Data!$A$1,MATCH($D302,Data!$CG:$CG,0)-1,MATCH($E302&amp;"/"&amp;S$1,Data!$1:$1,0)-1))=TRUE,"",IF(OFFSET(Data!$A$1,MATCH($D302,Data!$CG:$CG,0)-1,MATCH($E302&amp;"/"&amp;S$1,Data!$1:$1,0)-1)=0,"",OFFSET(Data!$A$1,MATCH($D302,Data!$CG:$CG,0)-1,MATCH($E302&amp;"/"&amp;S$1,Data!$1:$1,0)-1)))</f>
        <v/>
      </c>
      <c r="T302" s="252" t="str">
        <f ca="1">IF(ISERROR(OFFSET(Data!$A$1,MATCH($D302,Data!$CG:$CG,0)-1,MATCH($E302&amp;"/"&amp;T$1,Data!$1:$1,0)-1))=TRUE,"",IF(OFFSET(Data!$A$1,MATCH($D302,Data!$CG:$CG,0)-1,MATCH($E302&amp;"/"&amp;T$1,Data!$1:$1,0)-1)=0,"",OFFSET(Data!$A$1,MATCH($D302,Data!$CG:$CG,0)-1,MATCH($E302&amp;"/"&amp;T$1,Data!$1:$1,0)-1)))</f>
        <v/>
      </c>
      <c r="U302" s="252" t="str">
        <f ca="1">IF(ISERROR(OFFSET(Data!$A$1,MATCH($D302,Data!$CG:$CG,0)-1,MATCH($E302&amp;"/"&amp;U$1,Data!$1:$1,0)-1))=TRUE,"",IF(OFFSET(Data!$A$1,MATCH($D302,Data!$CG:$CG,0)-1,MATCH($E302&amp;"/"&amp;U$1,Data!$1:$1,0)-1)=0,"",OFFSET(Data!$A$1,MATCH($D302,Data!$CG:$CG,0)-1,MATCH($E302&amp;"/"&amp;U$1,Data!$1:$1,0)-1)))</f>
        <v/>
      </c>
      <c r="V302" s="252" t="str">
        <f ca="1">IF(ISERROR(OFFSET(Data!$A$1,MATCH($D302,Data!$CG:$CG,0)-1,MATCH($E302&amp;"/"&amp;V$1,Data!$1:$1,0)-1))=TRUE,"",IF(OFFSET(Data!$A$1,MATCH($D302,Data!$CG:$CG,0)-1,MATCH($E302&amp;"/"&amp;V$1,Data!$1:$1,0)-1)=0,"",OFFSET(Data!$A$1,MATCH($D302,Data!$CG:$CG,0)-1,MATCH($E302&amp;"/"&amp;V$1,Data!$1:$1,0)-1)))</f>
        <v/>
      </c>
      <c r="W302" s="269" t="str">
        <f ca="1">IF(ISERROR(OFFSET(Data!$A$1,MATCH($D302,Data!$CG:$CG,0)-1,MATCH($E302&amp;"/"&amp;W$1,Data!$1:$1,0)-1))=TRUE,"",IF(OFFSET(Data!$A$1,MATCH($D302,Data!$CG:$CG,0)-1,MATCH($E302&amp;"/"&amp;W$1,Data!$1:$1,0)-1)=0,"",OFFSET(Data!$A$1,MATCH($D302,Data!$CG:$CG,0)-1,MATCH($E302&amp;"/"&amp;W$1,Data!$1:$1,0)-1)))</f>
        <v/>
      </c>
      <c r="X302" s="252" t="str">
        <f ca="1">IF(ISERROR(OFFSET(Data!$A$1,MATCH($D302,Data!$CG:$CG,0)-1,MATCH($E302&amp;"/"&amp;X$1,Data!$1:$1,0)-1))=TRUE,"",IF(OFFSET(Data!$A$1,MATCH($D302,Data!$CG:$CG,0)-1,MATCH($E302&amp;"/"&amp;X$1,Data!$1:$1,0)-1)=0,"",OFFSET(Data!$A$1,MATCH($D302,Data!$CG:$CG,0)-1,MATCH($E302&amp;"/"&amp;X$1,Data!$1:$1,0)-1)))</f>
        <v/>
      </c>
      <c r="Y302" s="252" t="str">
        <f ca="1">IF(ISERROR(OFFSET(Data!$A$1,MATCH($D302,Data!$CG:$CG,0)-1,MATCH($E302&amp;"/"&amp;Y$1,Data!$1:$1,0)-1))=TRUE,"",IF(OFFSET(Data!$A$1,MATCH($D302,Data!$CG:$CG,0)-1,MATCH($E302&amp;"/"&amp;Y$1,Data!$1:$1,0)-1)=0,"",OFFSET(Data!$A$1,MATCH($D302,Data!$CG:$CG,0)-1,MATCH($E302&amp;"/"&amp;Y$1,Data!$1:$1,0)-1)))</f>
        <v/>
      </c>
      <c r="Z302" s="252" t="str">
        <f ca="1">IF(ISERROR(OFFSET(Data!$A$1,MATCH($D302,Data!$CG:$CG,0)-1,MATCH($E302&amp;"/"&amp;Z$1,Data!$1:$1,0)-1))=TRUE,"",IF(OFFSET(Data!$A$1,MATCH($D302,Data!$CG:$CG,0)-1,MATCH($E302&amp;"/"&amp;Z$1,Data!$1:$1,0)-1)=0,"",OFFSET(Data!$A$1,MATCH($D302,Data!$CG:$CG,0)-1,MATCH($E302&amp;"/"&amp;Z$1,Data!$1:$1,0)-1)))</f>
        <v/>
      </c>
      <c r="AA302" s="252" t="str">
        <f ca="1">IF(ISERROR(OFFSET(Data!$A$1,MATCH($D302,Data!$CG:$CG,0)-1,MATCH($E302&amp;"/"&amp;AA$1,Data!$1:$1,0)-1))=TRUE,"",IF(OFFSET(Data!$A$1,MATCH($D302,Data!$CG:$CG,0)-1,MATCH($E302&amp;"/"&amp;AA$1,Data!$1:$1,0)-1)=0,"",OFFSET(Data!$A$1,MATCH($D302,Data!$CG:$CG,0)-1,MATCH($E302&amp;"/"&amp;AA$1,Data!$1:$1,0)-1)))</f>
        <v/>
      </c>
      <c r="AB302" s="252" t="str">
        <f ca="1">IF(ISERROR(OFFSET(Data!$A$1,MATCH($D302,Data!$CG:$CG,0)-1,MATCH($E302&amp;"/"&amp;AB$1,Data!$1:$1,0)-1))=TRUE,"",IF(OFFSET(Data!$A$1,MATCH($D302,Data!$CG:$CG,0)-1,MATCH($E302&amp;"/"&amp;AB$1,Data!$1:$1,0)-1)=0,"",OFFSET(Data!$A$1,MATCH($D302,Data!$CG:$CG,0)-1,MATCH($E302&amp;"/"&amp;AB$1,Data!$1:$1,0)-1)))</f>
        <v/>
      </c>
      <c r="AC302" s="252" t="str">
        <f ca="1">IF(ISERROR(OFFSET(Data!$A$1,MATCH($D302,Data!$CG:$CG,0)-1,MATCH($E302&amp;"/"&amp;AC$1,Data!$1:$1,0)-1))=TRUE,"",IF(OFFSET(Data!$A$1,MATCH($D302,Data!$CG:$CG,0)-1,MATCH($E302&amp;"/"&amp;AC$1,Data!$1:$1,0)-1)=0,"",OFFSET(Data!$A$1,MATCH($D302,Data!$CG:$CG,0)-1,MATCH($E302&amp;"/"&amp;AC$1,Data!$1:$1,0)-1)))</f>
        <v/>
      </c>
      <c r="AD302" s="252" t="str">
        <f ca="1">IF(ISERROR(OFFSET(Data!$A$1,MATCH($D302,Data!$CG:$CG,0)-1,MATCH($E302&amp;"/"&amp;AD$1,Data!$1:$1,0)-1))=TRUE,"",IF(OFFSET(Data!$A$1,MATCH($D302,Data!$CG:$CG,0)-1,MATCH($E302&amp;"/"&amp;AD$1,Data!$1:$1,0)-1)=0,"",OFFSET(Data!$A$1,MATCH($D302,Data!$CG:$CG,0)-1,MATCH($E302&amp;"/"&amp;AD$1,Data!$1:$1,0)-1)))</f>
        <v/>
      </c>
      <c r="AE302" s="252" t="str">
        <f ca="1">IF(ISERROR(OFFSET(Data!$A$1,MATCH($D302,Data!$CG:$CG,0)-1,MATCH($E302&amp;"/"&amp;AE$1,Data!$1:$1,0)-1))=TRUE,"",IF(OFFSET(Data!$A$1,MATCH($D302,Data!$CG:$CG,0)-1,MATCH($E302&amp;"/"&amp;AE$1,Data!$1:$1,0)-1)=0,"",OFFSET(Data!$A$1,MATCH($D302,Data!$CG:$CG,0)-1,MATCH($E302&amp;"/"&amp;AE$1,Data!$1:$1,0)-1)))</f>
        <v/>
      </c>
      <c r="AF302" s="253" t="str">
        <f ca="1">IF(ISERROR(OFFSET(Data!$A$1,MATCH($D302,Data!$CG:$CG,0)-1,MATCH($E302&amp;"/"&amp;AF$1,Data!$1:$1,0)-1))=TRUE,"",IF(OFFSET(Data!$A$1,MATCH($D302,Data!$CG:$CG,0)-1,MATCH($E302&amp;"/"&amp;AF$1,Data!$1:$1,0)-1)=0,"",OFFSET(Data!$A$1,MATCH($D302,Data!$CG:$CG,0)-1,MATCH($E302&amp;"/"&amp;AF$1,Data!$1:$1,0)-1)))</f>
        <v/>
      </c>
      <c r="AG302" s="212">
        <f t="shared" ca="1" si="9"/>
        <v>0</v>
      </c>
      <c r="AH302" s="213">
        <f ca="1">SUM(AG299:AG302)</f>
        <v>0</v>
      </c>
    </row>
    <row r="303" spans="1:34" ht="15.75" hidden="1" customHeight="1" thickBot="1" x14ac:dyDescent="0.3">
      <c r="A303" s="447"/>
      <c r="B303" s="450"/>
      <c r="C303" s="453"/>
      <c r="D303" s="30" t="e">
        <f>IF(C303&lt;&gt;"",C303,D302)</f>
        <v>#N/A</v>
      </c>
      <c r="E303" s="31" t="s">
        <v>25</v>
      </c>
      <c r="F303" s="255" t="str">
        <f ca="1">IF(ISERROR(OFFSET(Data!$A$1,MATCH($D303,Data!$CG:$CG,0)-1,MATCH($E303&amp;"/"&amp;F$1,Data!$1:$1,0)-1))=TRUE,"",IF(OFFSET(Data!$A$1,MATCH($D303,Data!$CG:$CG,0)-1,MATCH($E303&amp;"/"&amp;F$1,Data!$1:$1,0)-1)=0,"",OFFSET(Data!$A$1,MATCH($D303,Data!$CG:$CG,0)-1,MATCH($E303&amp;"/"&amp;F$1,Data!$1:$1,0)-1)))</f>
        <v/>
      </c>
      <c r="G303" s="256" t="str">
        <f ca="1">IF(ISERROR(OFFSET(Data!$A$1,MATCH($D303,Data!$CG:$CG,0)-1,MATCH($E303&amp;"/"&amp;G$1,Data!$1:$1,0)-1))=TRUE,"",IF(OFFSET(Data!$A$1,MATCH($D303,Data!$CG:$CG,0)-1,MATCH($E303&amp;"/"&amp;G$1,Data!$1:$1,0)-1)=0,"",OFFSET(Data!$A$1,MATCH($D303,Data!$CG:$CG,0)-1,MATCH($E303&amp;"/"&amp;G$1,Data!$1:$1,0)-1)))</f>
        <v/>
      </c>
      <c r="H303" s="256" t="str">
        <f ca="1">IF(ISERROR(OFFSET(Data!$A$1,MATCH($D303,Data!$CG:$CG,0)-1,MATCH($E303&amp;"/"&amp;H$1,Data!$1:$1,0)-1))=TRUE,"",IF(OFFSET(Data!$A$1,MATCH($D303,Data!$CG:$CG,0)-1,MATCH($E303&amp;"/"&amp;H$1,Data!$1:$1,0)-1)=0,"",OFFSET(Data!$A$1,MATCH($D303,Data!$CG:$CG,0)-1,MATCH($E303&amp;"/"&amp;H$1,Data!$1:$1,0)-1)))</f>
        <v/>
      </c>
      <c r="I303" s="256" t="str">
        <f ca="1">IF(ISERROR(OFFSET(Data!$A$1,MATCH($D303,Data!$CG:$CG,0)-1,MATCH($E303&amp;"/"&amp;I$1,Data!$1:$1,0)-1))=TRUE,"",IF(OFFSET(Data!$A$1,MATCH($D303,Data!$CG:$CG,0)-1,MATCH($E303&amp;"/"&amp;I$1,Data!$1:$1,0)-1)=0,"",OFFSET(Data!$A$1,MATCH($D303,Data!$CG:$CG,0)-1,MATCH($E303&amp;"/"&amp;I$1,Data!$1:$1,0)-1)))</f>
        <v/>
      </c>
      <c r="J303" s="256" t="str">
        <f ca="1">IF(ISERROR(OFFSET(Data!$A$1,MATCH($D303,Data!$CG:$CG,0)-1,MATCH($E303&amp;"/"&amp;J$1,Data!$1:$1,0)-1))=TRUE,"",IF(OFFSET(Data!$A$1,MATCH($D303,Data!$CG:$CG,0)-1,MATCH($E303&amp;"/"&amp;J$1,Data!$1:$1,0)-1)=0,"",OFFSET(Data!$A$1,MATCH($D303,Data!$CG:$CG,0)-1,MATCH($E303&amp;"/"&amp;J$1,Data!$1:$1,0)-1)))</f>
        <v/>
      </c>
      <c r="K303" s="256" t="str">
        <f ca="1">IF(ISERROR(OFFSET(Data!$A$1,MATCH($D303,Data!$CG:$CG,0)-1,MATCH($E303&amp;"/"&amp;K$1,Data!$1:$1,0)-1))=TRUE,"",IF(OFFSET(Data!$A$1,MATCH($D303,Data!$CG:$CG,0)-1,MATCH($E303&amp;"/"&amp;K$1,Data!$1:$1,0)-1)=0,"",OFFSET(Data!$A$1,MATCH($D303,Data!$CG:$CG,0)-1,MATCH($E303&amp;"/"&amp;K$1,Data!$1:$1,0)-1)))</f>
        <v/>
      </c>
      <c r="L303" s="256" t="str">
        <f ca="1">IF(ISERROR(OFFSET(Data!$A$1,MATCH($D303,Data!$CG:$CG,0)-1,MATCH($E303&amp;"/"&amp;L$1,Data!$1:$1,0)-1))=TRUE,"",IF(OFFSET(Data!$A$1,MATCH($D303,Data!$CG:$CG,0)-1,MATCH($E303&amp;"/"&amp;L$1,Data!$1:$1,0)-1)=0,"",OFFSET(Data!$A$1,MATCH($D303,Data!$CG:$CG,0)-1,MATCH($E303&amp;"/"&amp;L$1,Data!$1:$1,0)-1)))</f>
        <v/>
      </c>
      <c r="M303" s="256" t="str">
        <f ca="1">IF(ISERROR(OFFSET(Data!$A$1,MATCH($D303,Data!$CG:$CG,0)-1,MATCH($E303&amp;"/"&amp;M$1,Data!$1:$1,0)-1))=TRUE,"",IF(OFFSET(Data!$A$1,MATCH($D303,Data!$CG:$CG,0)-1,MATCH($E303&amp;"/"&amp;M$1,Data!$1:$1,0)-1)=0,"",OFFSET(Data!$A$1,MATCH($D303,Data!$CG:$CG,0)-1,MATCH($E303&amp;"/"&amp;M$1,Data!$1:$1,0)-1)))</f>
        <v/>
      </c>
      <c r="N303" s="256" t="str">
        <f ca="1">IF(ISERROR(OFFSET(Data!$A$1,MATCH($D303,Data!$CG:$CG,0)-1,MATCH($E303&amp;"/"&amp;N$1,Data!$1:$1,0)-1))=TRUE,"",IF(OFFSET(Data!$A$1,MATCH($D303,Data!$CG:$CG,0)-1,MATCH($E303&amp;"/"&amp;N$1,Data!$1:$1,0)-1)=0,"",OFFSET(Data!$A$1,MATCH($D303,Data!$CG:$CG,0)-1,MATCH($E303&amp;"/"&amp;N$1,Data!$1:$1,0)-1)))</f>
        <v/>
      </c>
      <c r="O303" s="256" t="str">
        <f ca="1">IF(ISERROR(OFFSET(Data!$A$1,MATCH($D303,Data!$CG:$CG,0)-1,MATCH($E303&amp;"/"&amp;O$1,Data!$1:$1,0)-1))=TRUE,"",IF(OFFSET(Data!$A$1,MATCH($D303,Data!$CG:$CG,0)-1,MATCH($E303&amp;"/"&amp;O$1,Data!$1:$1,0)-1)=0,"",OFFSET(Data!$A$1,MATCH($D303,Data!$CG:$CG,0)-1,MATCH($E303&amp;"/"&amp;O$1,Data!$1:$1,0)-1)))</f>
        <v/>
      </c>
      <c r="P303" s="256" t="str">
        <f ca="1">IF(ISERROR(OFFSET(Data!$A$1,MATCH($D303,Data!$CG:$CG,0)-1,MATCH($E303&amp;"/"&amp;P$1,Data!$1:$1,0)-1))=TRUE,"",IF(OFFSET(Data!$A$1,MATCH($D303,Data!$CG:$CG,0)-1,MATCH($E303&amp;"/"&amp;P$1,Data!$1:$1,0)-1)=0,"",OFFSET(Data!$A$1,MATCH($D303,Data!$CG:$CG,0)-1,MATCH($E303&amp;"/"&amp;P$1,Data!$1:$1,0)-1)))</f>
        <v/>
      </c>
      <c r="Q303" s="256" t="str">
        <f ca="1">IF(ISERROR(OFFSET(Data!$A$1,MATCH($D303,Data!$CG:$CG,0)-1,MATCH($E303&amp;"/"&amp;Q$1,Data!$1:$1,0)-1))=TRUE,"",IF(OFFSET(Data!$A$1,MATCH($D303,Data!$CG:$CG,0)-1,MATCH($E303&amp;"/"&amp;Q$1,Data!$1:$1,0)-1)=0,"",OFFSET(Data!$A$1,MATCH($D303,Data!$CG:$CG,0)-1,MATCH($E303&amp;"/"&amp;Q$1,Data!$1:$1,0)-1)))</f>
        <v/>
      </c>
      <c r="R303" s="256" t="str">
        <f ca="1">IF(ISERROR(OFFSET(Data!$A$1,MATCH($D303,Data!$CG:$CG,0)-1,MATCH($E303&amp;"/"&amp;R$1,Data!$1:$1,0)-1))=TRUE,"",IF(OFFSET(Data!$A$1,MATCH($D303,Data!$CG:$CG,0)-1,MATCH($E303&amp;"/"&amp;R$1,Data!$1:$1,0)-1)=0,"",OFFSET(Data!$A$1,MATCH($D303,Data!$CG:$CG,0)-1,MATCH($E303&amp;"/"&amp;R$1,Data!$1:$1,0)-1)))</f>
        <v/>
      </c>
      <c r="S303" s="256" t="str">
        <f ca="1">IF(ISERROR(OFFSET(Data!$A$1,MATCH($D303,Data!$CG:$CG,0)-1,MATCH($E303&amp;"/"&amp;S$1,Data!$1:$1,0)-1))=TRUE,"",IF(OFFSET(Data!$A$1,MATCH($D303,Data!$CG:$CG,0)-1,MATCH($E303&amp;"/"&amp;S$1,Data!$1:$1,0)-1)=0,"",OFFSET(Data!$A$1,MATCH($D303,Data!$CG:$CG,0)-1,MATCH($E303&amp;"/"&amp;S$1,Data!$1:$1,0)-1)))</f>
        <v/>
      </c>
      <c r="T303" s="256" t="str">
        <f ca="1">IF(ISERROR(OFFSET(Data!$A$1,MATCH($D303,Data!$CG:$CG,0)-1,MATCH($E303&amp;"/"&amp;T$1,Data!$1:$1,0)-1))=TRUE,"",IF(OFFSET(Data!$A$1,MATCH($D303,Data!$CG:$CG,0)-1,MATCH($E303&amp;"/"&amp;T$1,Data!$1:$1,0)-1)=0,"",OFFSET(Data!$A$1,MATCH($D303,Data!$CG:$CG,0)-1,MATCH($E303&amp;"/"&amp;T$1,Data!$1:$1,0)-1)))</f>
        <v/>
      </c>
      <c r="U303" s="256" t="str">
        <f ca="1">IF(ISERROR(OFFSET(Data!$A$1,MATCH($D303,Data!$CG:$CG,0)-1,MATCH($E303&amp;"/"&amp;U$1,Data!$1:$1,0)-1))=TRUE,"",IF(OFFSET(Data!$A$1,MATCH($D303,Data!$CG:$CG,0)-1,MATCH($E303&amp;"/"&amp;U$1,Data!$1:$1,0)-1)=0,"",OFFSET(Data!$A$1,MATCH($D303,Data!$CG:$CG,0)-1,MATCH($E303&amp;"/"&amp;U$1,Data!$1:$1,0)-1)))</f>
        <v/>
      </c>
      <c r="V303" s="256" t="str">
        <f ca="1">IF(ISERROR(OFFSET(Data!$A$1,MATCH($D303,Data!$CG:$CG,0)-1,MATCH($E303&amp;"/"&amp;V$1,Data!$1:$1,0)-1))=TRUE,"",IF(OFFSET(Data!$A$1,MATCH($D303,Data!$CG:$CG,0)-1,MATCH($E303&amp;"/"&amp;V$1,Data!$1:$1,0)-1)=0,"",OFFSET(Data!$A$1,MATCH($D303,Data!$CG:$CG,0)-1,MATCH($E303&amp;"/"&amp;V$1,Data!$1:$1,0)-1)))</f>
        <v/>
      </c>
      <c r="W303" s="257" t="str">
        <f ca="1">IF(ISERROR(OFFSET(Data!$A$1,MATCH($D303,Data!$CG:$CG,0)-1,MATCH($E303&amp;"/"&amp;W$1,Data!$1:$1,0)-1))=TRUE,"",IF(OFFSET(Data!$A$1,MATCH($D303,Data!$CG:$CG,0)-1,MATCH($E303&amp;"/"&amp;W$1,Data!$1:$1,0)-1)=0,"",OFFSET(Data!$A$1,MATCH($D303,Data!$CG:$CG,0)-1,MATCH($E303&amp;"/"&amp;W$1,Data!$1:$1,0)-1)))</f>
        <v/>
      </c>
      <c r="X303" s="256" t="str">
        <f ca="1">IF(ISERROR(OFFSET(Data!$A$1,MATCH($D303,Data!$CG:$CG,0)-1,MATCH($E303&amp;"/"&amp;X$1,Data!$1:$1,0)-1))=TRUE,"",IF(OFFSET(Data!$A$1,MATCH($D303,Data!$CG:$CG,0)-1,MATCH($E303&amp;"/"&amp;X$1,Data!$1:$1,0)-1)=0,"",OFFSET(Data!$A$1,MATCH($D303,Data!$CG:$CG,0)-1,MATCH($E303&amp;"/"&amp;X$1,Data!$1:$1,0)-1)))</f>
        <v/>
      </c>
      <c r="Y303" s="256" t="str">
        <f ca="1">IF(ISERROR(OFFSET(Data!$A$1,MATCH($D303,Data!$CG:$CG,0)-1,MATCH($E303&amp;"/"&amp;Y$1,Data!$1:$1,0)-1))=TRUE,"",IF(OFFSET(Data!$A$1,MATCH($D303,Data!$CG:$CG,0)-1,MATCH($E303&amp;"/"&amp;Y$1,Data!$1:$1,0)-1)=0,"",OFFSET(Data!$A$1,MATCH($D303,Data!$CG:$CG,0)-1,MATCH($E303&amp;"/"&amp;Y$1,Data!$1:$1,0)-1)))</f>
        <v/>
      </c>
      <c r="Z303" s="256" t="str">
        <f ca="1">IF(ISERROR(OFFSET(Data!$A$1,MATCH($D303,Data!$CG:$CG,0)-1,MATCH($E303&amp;"/"&amp;Z$1,Data!$1:$1,0)-1))=TRUE,"",IF(OFFSET(Data!$A$1,MATCH($D303,Data!$CG:$CG,0)-1,MATCH($E303&amp;"/"&amp;Z$1,Data!$1:$1,0)-1)=0,"",OFFSET(Data!$A$1,MATCH($D303,Data!$CG:$CG,0)-1,MATCH($E303&amp;"/"&amp;Z$1,Data!$1:$1,0)-1)))</f>
        <v/>
      </c>
      <c r="AA303" s="256" t="str">
        <f ca="1">IF(ISERROR(OFFSET(Data!$A$1,MATCH($D303,Data!$CG:$CG,0)-1,MATCH($E303&amp;"/"&amp;AA$1,Data!$1:$1,0)-1))=TRUE,"",IF(OFFSET(Data!$A$1,MATCH($D303,Data!$CG:$CG,0)-1,MATCH($E303&amp;"/"&amp;AA$1,Data!$1:$1,0)-1)=0,"",OFFSET(Data!$A$1,MATCH($D303,Data!$CG:$CG,0)-1,MATCH($E303&amp;"/"&amp;AA$1,Data!$1:$1,0)-1)))</f>
        <v/>
      </c>
      <c r="AB303" s="256" t="str">
        <f ca="1">IF(ISERROR(OFFSET(Data!$A$1,MATCH($D303,Data!$CG:$CG,0)-1,MATCH($E303&amp;"/"&amp;AB$1,Data!$1:$1,0)-1))=TRUE,"",IF(OFFSET(Data!$A$1,MATCH($D303,Data!$CG:$CG,0)-1,MATCH($E303&amp;"/"&amp;AB$1,Data!$1:$1,0)-1)=0,"",OFFSET(Data!$A$1,MATCH($D303,Data!$CG:$CG,0)-1,MATCH($E303&amp;"/"&amp;AB$1,Data!$1:$1,0)-1)))</f>
        <v/>
      </c>
      <c r="AC303" s="256" t="str">
        <f ca="1">IF(ISERROR(OFFSET(Data!$A$1,MATCH($D303,Data!$CG:$CG,0)-1,MATCH($E303&amp;"/"&amp;AC$1,Data!$1:$1,0)-1))=TRUE,"",IF(OFFSET(Data!$A$1,MATCH($D303,Data!$CG:$CG,0)-1,MATCH($E303&amp;"/"&amp;AC$1,Data!$1:$1,0)-1)=0,"",OFFSET(Data!$A$1,MATCH($D303,Data!$CG:$CG,0)-1,MATCH($E303&amp;"/"&amp;AC$1,Data!$1:$1,0)-1)))</f>
        <v/>
      </c>
      <c r="AD303" s="256" t="str">
        <f ca="1">IF(ISERROR(OFFSET(Data!$A$1,MATCH($D303,Data!$CG:$CG,0)-1,MATCH($E303&amp;"/"&amp;AD$1,Data!$1:$1,0)-1))=TRUE,"",IF(OFFSET(Data!$A$1,MATCH($D303,Data!$CG:$CG,0)-1,MATCH($E303&amp;"/"&amp;AD$1,Data!$1:$1,0)-1)=0,"",OFFSET(Data!$A$1,MATCH($D303,Data!$CG:$CG,0)-1,MATCH($E303&amp;"/"&amp;AD$1,Data!$1:$1,0)-1)))</f>
        <v/>
      </c>
      <c r="AE303" s="256" t="str">
        <f ca="1">IF(ISERROR(OFFSET(Data!$A$1,MATCH($D303,Data!$CG:$CG,0)-1,MATCH($E303&amp;"/"&amp;AE$1,Data!$1:$1,0)-1))=TRUE,"",IF(OFFSET(Data!$A$1,MATCH($D303,Data!$CG:$CG,0)-1,MATCH($E303&amp;"/"&amp;AE$1,Data!$1:$1,0)-1)=0,"",OFFSET(Data!$A$1,MATCH($D303,Data!$CG:$CG,0)-1,MATCH($E303&amp;"/"&amp;AE$1,Data!$1:$1,0)-1)))</f>
        <v/>
      </c>
      <c r="AF303" s="258" t="str">
        <f ca="1">IF(ISERROR(OFFSET(Data!$A$1,MATCH($D303,Data!$CG:$CG,0)-1,MATCH($E303&amp;"/"&amp;AF$1,Data!$1:$1,0)-1))=TRUE,"",IF(OFFSET(Data!$A$1,MATCH($D303,Data!$CG:$CG,0)-1,MATCH($E303&amp;"/"&amp;AF$1,Data!$1:$1,0)-1)=0,"",OFFSET(Data!$A$1,MATCH($D303,Data!$CG:$CG,0)-1,MATCH($E303&amp;"/"&amp;AF$1,Data!$1:$1,0)-1)))</f>
        <v/>
      </c>
      <c r="AG303" s="214">
        <f t="shared" ca="1" si="9"/>
        <v>0</v>
      </c>
      <c r="AH303" s="215">
        <f ca="1">SUM(AG299:AG303)</f>
        <v>0</v>
      </c>
    </row>
    <row r="304" spans="1:34" ht="15" hidden="1" customHeight="1" x14ac:dyDescent="0.25">
      <c r="A304" s="445">
        <v>60</v>
      </c>
      <c r="B304" s="448" t="e">
        <f>INDEX(Data!CI:CI,MATCH("W"&amp;A304,Data!A:A,0))</f>
        <v>#N/A</v>
      </c>
      <c r="C304" s="451" t="e">
        <f>INDEX(Data!CG:CG,MATCH("W"&amp;A304,Data!A:A,0))</f>
        <v>#N/A</v>
      </c>
      <c r="D304" s="26" t="e">
        <f>IF(C304&lt;&gt;"",C304,#REF!)</f>
        <v>#N/A</v>
      </c>
      <c r="E304" s="27" t="s">
        <v>21</v>
      </c>
      <c r="F304" s="271" t="str">
        <f ca="1">IF(ISERROR(OFFSET(Data!$A$1,MATCH($D304,Data!$CG:$CG,0)-1,MATCH($E304&amp;"/"&amp;F$1,Data!$1:$1,0)-1))=TRUE,"",IF(OFFSET(Data!$A$1,MATCH($D304,Data!$CG:$CG,0)-1,MATCH($E304&amp;"/"&amp;F$1,Data!$1:$1,0)-1)=0,"",OFFSET(Data!$A$1,MATCH($D304,Data!$CG:$CG,0)-1,MATCH($E304&amp;"/"&amp;F$1,Data!$1:$1,0)-1)))</f>
        <v/>
      </c>
      <c r="G304" s="250" t="str">
        <f ca="1">IF(ISERROR(OFFSET(Data!$A$1,MATCH($D304,Data!$CG:$CG,0)-1,MATCH($E304&amp;"/"&amp;G$1,Data!$1:$1,0)-1))=TRUE,"",IF(OFFSET(Data!$A$1,MATCH($D304,Data!$CG:$CG,0)-1,MATCH($E304&amp;"/"&amp;G$1,Data!$1:$1,0)-1)=0,"",OFFSET(Data!$A$1,MATCH($D304,Data!$CG:$CG,0)-1,MATCH($E304&amp;"/"&amp;G$1,Data!$1:$1,0)-1)))</f>
        <v/>
      </c>
      <c r="H304" s="250" t="str">
        <f ca="1">IF(ISERROR(OFFSET(Data!$A$1,MATCH($D304,Data!$CG:$CG,0)-1,MATCH($E304&amp;"/"&amp;H$1,Data!$1:$1,0)-1))=TRUE,"",IF(OFFSET(Data!$A$1,MATCH($D304,Data!$CG:$CG,0)-1,MATCH($E304&amp;"/"&amp;H$1,Data!$1:$1,0)-1)=0,"",OFFSET(Data!$A$1,MATCH($D304,Data!$CG:$CG,0)-1,MATCH($E304&amp;"/"&amp;H$1,Data!$1:$1,0)-1)))</f>
        <v/>
      </c>
      <c r="I304" s="250" t="str">
        <f ca="1">IF(ISERROR(OFFSET(Data!$A$1,MATCH($D304,Data!$CG:$CG,0)-1,MATCH($E304&amp;"/"&amp;I$1,Data!$1:$1,0)-1))=TRUE,"",IF(OFFSET(Data!$A$1,MATCH($D304,Data!$CG:$CG,0)-1,MATCH($E304&amp;"/"&amp;I$1,Data!$1:$1,0)-1)=0,"",OFFSET(Data!$A$1,MATCH($D304,Data!$CG:$CG,0)-1,MATCH($E304&amp;"/"&amp;I$1,Data!$1:$1,0)-1)))</f>
        <v/>
      </c>
      <c r="J304" s="250" t="str">
        <f ca="1">IF(ISERROR(OFFSET(Data!$A$1,MATCH($D304,Data!$CG:$CG,0)-1,MATCH($E304&amp;"/"&amp;J$1,Data!$1:$1,0)-1))=TRUE,"",IF(OFFSET(Data!$A$1,MATCH($D304,Data!$CG:$CG,0)-1,MATCH($E304&amp;"/"&amp;J$1,Data!$1:$1,0)-1)=0,"",OFFSET(Data!$A$1,MATCH($D304,Data!$CG:$CG,0)-1,MATCH($E304&amp;"/"&amp;J$1,Data!$1:$1,0)-1)))</f>
        <v/>
      </c>
      <c r="K304" s="250" t="str">
        <f ca="1">IF(ISERROR(OFFSET(Data!$A$1,MATCH($D304,Data!$CG:$CG,0)-1,MATCH($E304&amp;"/"&amp;K$1,Data!$1:$1,0)-1))=TRUE,"",IF(OFFSET(Data!$A$1,MATCH($D304,Data!$CG:$CG,0)-1,MATCH($E304&amp;"/"&amp;K$1,Data!$1:$1,0)-1)=0,"",OFFSET(Data!$A$1,MATCH($D304,Data!$CG:$CG,0)-1,MATCH($E304&amp;"/"&amp;K$1,Data!$1:$1,0)-1)))</f>
        <v/>
      </c>
      <c r="L304" s="250" t="str">
        <f ca="1">IF(ISERROR(OFFSET(Data!$A$1,MATCH($D304,Data!$CG:$CG,0)-1,MATCH($E304&amp;"/"&amp;L$1,Data!$1:$1,0)-1))=TRUE,"",IF(OFFSET(Data!$A$1,MATCH($D304,Data!$CG:$CG,0)-1,MATCH($E304&amp;"/"&amp;L$1,Data!$1:$1,0)-1)=0,"",OFFSET(Data!$A$1,MATCH($D304,Data!$CG:$CG,0)-1,MATCH($E304&amp;"/"&amp;L$1,Data!$1:$1,0)-1)))</f>
        <v/>
      </c>
      <c r="M304" s="250" t="str">
        <f ca="1">IF(ISERROR(OFFSET(Data!$A$1,MATCH($D304,Data!$CG:$CG,0)-1,MATCH($E304&amp;"/"&amp;M$1,Data!$1:$1,0)-1))=TRUE,"",IF(OFFSET(Data!$A$1,MATCH($D304,Data!$CG:$CG,0)-1,MATCH($E304&amp;"/"&amp;M$1,Data!$1:$1,0)-1)=0,"",OFFSET(Data!$A$1,MATCH($D304,Data!$CG:$CG,0)-1,MATCH($E304&amp;"/"&amp;M$1,Data!$1:$1,0)-1)))</f>
        <v/>
      </c>
      <c r="N304" s="250" t="str">
        <f ca="1">IF(ISERROR(OFFSET(Data!$A$1,MATCH($D304,Data!$CG:$CG,0)-1,MATCH($E304&amp;"/"&amp;N$1,Data!$1:$1,0)-1))=TRUE,"",IF(OFFSET(Data!$A$1,MATCH($D304,Data!$CG:$CG,0)-1,MATCH($E304&amp;"/"&amp;N$1,Data!$1:$1,0)-1)=0,"",OFFSET(Data!$A$1,MATCH($D304,Data!$CG:$CG,0)-1,MATCH($E304&amp;"/"&amp;N$1,Data!$1:$1,0)-1)))</f>
        <v/>
      </c>
      <c r="O304" s="250" t="str">
        <f ca="1">IF(ISERROR(OFFSET(Data!$A$1,MATCH($D304,Data!$CG:$CG,0)-1,MATCH($E304&amp;"/"&amp;O$1,Data!$1:$1,0)-1))=TRUE,"",IF(OFFSET(Data!$A$1,MATCH($D304,Data!$CG:$CG,0)-1,MATCH($E304&amp;"/"&amp;O$1,Data!$1:$1,0)-1)=0,"",OFFSET(Data!$A$1,MATCH($D304,Data!$CG:$CG,0)-1,MATCH($E304&amp;"/"&amp;O$1,Data!$1:$1,0)-1)))</f>
        <v/>
      </c>
      <c r="P304" s="250" t="str">
        <f ca="1">IF(ISERROR(OFFSET(Data!$A$1,MATCH($D304,Data!$CG:$CG,0)-1,MATCH($E304&amp;"/"&amp;P$1,Data!$1:$1,0)-1))=TRUE,"",IF(OFFSET(Data!$A$1,MATCH($D304,Data!$CG:$CG,0)-1,MATCH($E304&amp;"/"&amp;P$1,Data!$1:$1,0)-1)=0,"",OFFSET(Data!$A$1,MATCH($D304,Data!$CG:$CG,0)-1,MATCH($E304&amp;"/"&amp;P$1,Data!$1:$1,0)-1)))</f>
        <v/>
      </c>
      <c r="Q304" s="250" t="str">
        <f ca="1">IF(ISERROR(OFFSET(Data!$A$1,MATCH($D304,Data!$CG:$CG,0)-1,MATCH($E304&amp;"/"&amp;Q$1,Data!$1:$1,0)-1))=TRUE,"",IF(OFFSET(Data!$A$1,MATCH($D304,Data!$CG:$CG,0)-1,MATCH($E304&amp;"/"&amp;Q$1,Data!$1:$1,0)-1)=0,"",OFFSET(Data!$A$1,MATCH($D304,Data!$CG:$CG,0)-1,MATCH($E304&amp;"/"&amp;Q$1,Data!$1:$1,0)-1)))</f>
        <v/>
      </c>
      <c r="R304" s="250" t="str">
        <f ca="1">IF(ISERROR(OFFSET(Data!$A$1,MATCH($D304,Data!$CG:$CG,0)-1,MATCH($E304&amp;"/"&amp;R$1,Data!$1:$1,0)-1))=TRUE,"",IF(OFFSET(Data!$A$1,MATCH($D304,Data!$CG:$CG,0)-1,MATCH($E304&amp;"/"&amp;R$1,Data!$1:$1,0)-1)=0,"",OFFSET(Data!$A$1,MATCH($D304,Data!$CG:$CG,0)-1,MATCH($E304&amp;"/"&amp;R$1,Data!$1:$1,0)-1)))</f>
        <v/>
      </c>
      <c r="S304" s="250" t="str">
        <f ca="1">IF(ISERROR(OFFSET(Data!$A$1,MATCH($D304,Data!$CG:$CG,0)-1,MATCH($E304&amp;"/"&amp;S$1,Data!$1:$1,0)-1))=TRUE,"",IF(OFFSET(Data!$A$1,MATCH($D304,Data!$CG:$CG,0)-1,MATCH($E304&amp;"/"&amp;S$1,Data!$1:$1,0)-1)=0,"",OFFSET(Data!$A$1,MATCH($D304,Data!$CG:$CG,0)-1,MATCH($E304&amp;"/"&amp;S$1,Data!$1:$1,0)-1)))</f>
        <v/>
      </c>
      <c r="T304" s="250" t="str">
        <f ca="1">IF(ISERROR(OFFSET(Data!$A$1,MATCH($D304,Data!$CG:$CG,0)-1,MATCH($E304&amp;"/"&amp;T$1,Data!$1:$1,0)-1))=TRUE,"",IF(OFFSET(Data!$A$1,MATCH($D304,Data!$CG:$CG,0)-1,MATCH($E304&amp;"/"&amp;T$1,Data!$1:$1,0)-1)=0,"",OFFSET(Data!$A$1,MATCH($D304,Data!$CG:$CG,0)-1,MATCH($E304&amp;"/"&amp;T$1,Data!$1:$1,0)-1)))</f>
        <v/>
      </c>
      <c r="U304" s="250" t="str">
        <f ca="1">IF(ISERROR(OFFSET(Data!$A$1,MATCH($D304,Data!$CG:$CG,0)-1,MATCH($E304&amp;"/"&amp;U$1,Data!$1:$1,0)-1))=TRUE,"",IF(OFFSET(Data!$A$1,MATCH($D304,Data!$CG:$CG,0)-1,MATCH($E304&amp;"/"&amp;U$1,Data!$1:$1,0)-1)=0,"",OFFSET(Data!$A$1,MATCH($D304,Data!$CG:$CG,0)-1,MATCH($E304&amp;"/"&amp;U$1,Data!$1:$1,0)-1)))</f>
        <v/>
      </c>
      <c r="V304" s="250" t="str">
        <f ca="1">IF(ISERROR(OFFSET(Data!$A$1,MATCH($D304,Data!$CG:$CG,0)-1,MATCH($E304&amp;"/"&amp;V$1,Data!$1:$1,0)-1))=TRUE,"",IF(OFFSET(Data!$A$1,MATCH($D304,Data!$CG:$CG,0)-1,MATCH($E304&amp;"/"&amp;V$1,Data!$1:$1,0)-1)=0,"",OFFSET(Data!$A$1,MATCH($D304,Data!$CG:$CG,0)-1,MATCH($E304&amp;"/"&amp;V$1,Data!$1:$1,0)-1)))</f>
        <v/>
      </c>
      <c r="W304" s="272" t="str">
        <f ca="1">IF(ISERROR(OFFSET(Data!$A$1,MATCH($D304,Data!$CG:$CG,0)-1,MATCH($E304&amp;"/"&amp;W$1,Data!$1:$1,0)-1))=TRUE,"",IF(OFFSET(Data!$A$1,MATCH($D304,Data!$CG:$CG,0)-1,MATCH($E304&amp;"/"&amp;W$1,Data!$1:$1,0)-1)=0,"",OFFSET(Data!$A$1,MATCH($D304,Data!$CG:$CG,0)-1,MATCH($E304&amp;"/"&amp;W$1,Data!$1:$1,0)-1)))</f>
        <v/>
      </c>
      <c r="X304" s="250" t="str">
        <f ca="1">IF(ISERROR(OFFSET(Data!$A$1,MATCH($D304,Data!$CG:$CG,0)-1,MATCH($E304&amp;"/"&amp;X$1,Data!$1:$1,0)-1))=TRUE,"",IF(OFFSET(Data!$A$1,MATCH($D304,Data!$CG:$CG,0)-1,MATCH($E304&amp;"/"&amp;X$1,Data!$1:$1,0)-1)=0,"",OFFSET(Data!$A$1,MATCH($D304,Data!$CG:$CG,0)-1,MATCH($E304&amp;"/"&amp;X$1,Data!$1:$1,0)-1)))</f>
        <v/>
      </c>
      <c r="Y304" s="250" t="str">
        <f ca="1">IF(ISERROR(OFFSET(Data!$A$1,MATCH($D304,Data!$CG:$CG,0)-1,MATCH($E304&amp;"/"&amp;Y$1,Data!$1:$1,0)-1))=TRUE,"",IF(OFFSET(Data!$A$1,MATCH($D304,Data!$CG:$CG,0)-1,MATCH($E304&amp;"/"&amp;Y$1,Data!$1:$1,0)-1)=0,"",OFFSET(Data!$A$1,MATCH($D304,Data!$CG:$CG,0)-1,MATCH($E304&amp;"/"&amp;Y$1,Data!$1:$1,0)-1)))</f>
        <v/>
      </c>
      <c r="Z304" s="250" t="str">
        <f ca="1">IF(ISERROR(OFFSET(Data!$A$1,MATCH($D304,Data!$CG:$CG,0)-1,MATCH($E304&amp;"/"&amp;Z$1,Data!$1:$1,0)-1))=TRUE,"",IF(OFFSET(Data!$A$1,MATCH($D304,Data!$CG:$CG,0)-1,MATCH($E304&amp;"/"&amp;Z$1,Data!$1:$1,0)-1)=0,"",OFFSET(Data!$A$1,MATCH($D304,Data!$CG:$CG,0)-1,MATCH($E304&amp;"/"&amp;Z$1,Data!$1:$1,0)-1)))</f>
        <v/>
      </c>
      <c r="AA304" s="250" t="str">
        <f ca="1">IF(ISERROR(OFFSET(Data!$A$1,MATCH($D304,Data!$CG:$CG,0)-1,MATCH($E304&amp;"/"&amp;AA$1,Data!$1:$1,0)-1))=TRUE,"",IF(OFFSET(Data!$A$1,MATCH($D304,Data!$CG:$CG,0)-1,MATCH($E304&amp;"/"&amp;AA$1,Data!$1:$1,0)-1)=0,"",OFFSET(Data!$A$1,MATCH($D304,Data!$CG:$CG,0)-1,MATCH($E304&amp;"/"&amp;AA$1,Data!$1:$1,0)-1)))</f>
        <v/>
      </c>
      <c r="AB304" s="250" t="str">
        <f ca="1">IF(ISERROR(OFFSET(Data!$A$1,MATCH($D304,Data!$CG:$CG,0)-1,MATCH($E304&amp;"/"&amp;AB$1,Data!$1:$1,0)-1))=TRUE,"",IF(OFFSET(Data!$A$1,MATCH($D304,Data!$CG:$CG,0)-1,MATCH($E304&amp;"/"&amp;AB$1,Data!$1:$1,0)-1)=0,"",OFFSET(Data!$A$1,MATCH($D304,Data!$CG:$CG,0)-1,MATCH($E304&amp;"/"&amp;AB$1,Data!$1:$1,0)-1)))</f>
        <v/>
      </c>
      <c r="AC304" s="250" t="str">
        <f ca="1">IF(ISERROR(OFFSET(Data!$A$1,MATCH($D304,Data!$CG:$CG,0)-1,MATCH($E304&amp;"/"&amp;AC$1,Data!$1:$1,0)-1))=TRUE,"",IF(OFFSET(Data!$A$1,MATCH($D304,Data!$CG:$CG,0)-1,MATCH($E304&amp;"/"&amp;AC$1,Data!$1:$1,0)-1)=0,"",OFFSET(Data!$A$1,MATCH($D304,Data!$CG:$CG,0)-1,MATCH($E304&amp;"/"&amp;AC$1,Data!$1:$1,0)-1)))</f>
        <v/>
      </c>
      <c r="AD304" s="250" t="str">
        <f ca="1">IF(ISERROR(OFFSET(Data!$A$1,MATCH($D304,Data!$CG:$CG,0)-1,MATCH($E304&amp;"/"&amp;AD$1,Data!$1:$1,0)-1))=TRUE,"",IF(OFFSET(Data!$A$1,MATCH($D304,Data!$CG:$CG,0)-1,MATCH($E304&amp;"/"&amp;AD$1,Data!$1:$1,0)-1)=0,"",OFFSET(Data!$A$1,MATCH($D304,Data!$CG:$CG,0)-1,MATCH($E304&amp;"/"&amp;AD$1,Data!$1:$1,0)-1)))</f>
        <v/>
      </c>
      <c r="AE304" s="250" t="str">
        <f ca="1">IF(ISERROR(OFFSET(Data!$A$1,MATCH($D304,Data!$CG:$CG,0)-1,MATCH($E304&amp;"/"&amp;AE$1,Data!$1:$1,0)-1))=TRUE,"",IF(OFFSET(Data!$A$1,MATCH($D304,Data!$CG:$CG,0)-1,MATCH($E304&amp;"/"&amp;AE$1,Data!$1:$1,0)-1)=0,"",OFFSET(Data!$A$1,MATCH($D304,Data!$CG:$CG,0)-1,MATCH($E304&amp;"/"&amp;AE$1,Data!$1:$1,0)-1)))</f>
        <v/>
      </c>
      <c r="AF304" s="251" t="str">
        <f ca="1">IF(ISERROR(OFFSET(Data!$A$1,MATCH($D304,Data!$CG:$CG,0)-1,MATCH($E304&amp;"/"&amp;AF$1,Data!$1:$1,0)-1))=TRUE,"",IF(OFFSET(Data!$A$1,MATCH($D304,Data!$CG:$CG,0)-1,MATCH($E304&amp;"/"&amp;AF$1,Data!$1:$1,0)-1)=0,"",OFFSET(Data!$A$1,MATCH($D304,Data!$CG:$CG,0)-1,MATCH($E304&amp;"/"&amp;AF$1,Data!$1:$1,0)-1)))</f>
        <v/>
      </c>
      <c r="AG304" s="210">
        <f t="shared" ca="1" si="9"/>
        <v>0</v>
      </c>
      <c r="AH304" s="211">
        <f ca="1">AG304</f>
        <v>0</v>
      </c>
    </row>
    <row r="305" spans="1:34" ht="15" hidden="1" customHeight="1" thickBot="1" x14ac:dyDescent="0.3">
      <c r="A305" s="446"/>
      <c r="B305" s="449"/>
      <c r="C305" s="452"/>
      <c r="D305" s="28" t="e">
        <f>IF(C305&lt;&gt;"",C305,D304)</f>
        <v>#N/A</v>
      </c>
      <c r="E305" s="29" t="s">
        <v>22</v>
      </c>
      <c r="F305" s="254" t="str">
        <f ca="1">IF(ISERROR(OFFSET(Data!$A$1,MATCH($D305,Data!$CG:$CG,0)-1,MATCH($E305&amp;"/"&amp;F$1,Data!$1:$1,0)-1))=TRUE,"",IF(OFFSET(Data!$A$1,MATCH($D305,Data!$CG:$CG,0)-1,MATCH($E305&amp;"/"&amp;F$1,Data!$1:$1,0)-1)=0,"",OFFSET(Data!$A$1,MATCH($D305,Data!$CG:$CG,0)-1,MATCH($E305&amp;"/"&amp;F$1,Data!$1:$1,0)-1)))</f>
        <v/>
      </c>
      <c r="G305" s="252" t="str">
        <f ca="1">IF(ISERROR(OFFSET(Data!$A$1,MATCH($D305,Data!$CG:$CG,0)-1,MATCH($E305&amp;"/"&amp;G$1,Data!$1:$1,0)-1))=TRUE,"",IF(OFFSET(Data!$A$1,MATCH($D305,Data!$CG:$CG,0)-1,MATCH($E305&amp;"/"&amp;G$1,Data!$1:$1,0)-1)=0,"",OFFSET(Data!$A$1,MATCH($D305,Data!$CG:$CG,0)-1,MATCH($E305&amp;"/"&amp;G$1,Data!$1:$1,0)-1)))</f>
        <v/>
      </c>
      <c r="H305" s="252" t="str">
        <f ca="1">IF(ISERROR(OFFSET(Data!$A$1,MATCH($D305,Data!$CG:$CG,0)-1,MATCH($E305&amp;"/"&amp;H$1,Data!$1:$1,0)-1))=TRUE,"",IF(OFFSET(Data!$A$1,MATCH($D305,Data!$CG:$CG,0)-1,MATCH($E305&amp;"/"&amp;H$1,Data!$1:$1,0)-1)=0,"",OFFSET(Data!$A$1,MATCH($D305,Data!$CG:$CG,0)-1,MATCH($E305&amp;"/"&amp;H$1,Data!$1:$1,0)-1)))</f>
        <v/>
      </c>
      <c r="I305" s="252" t="str">
        <f ca="1">IF(ISERROR(OFFSET(Data!$A$1,MATCH($D305,Data!$CG:$CG,0)-1,MATCH($E305&amp;"/"&amp;I$1,Data!$1:$1,0)-1))=TRUE,"",IF(OFFSET(Data!$A$1,MATCH($D305,Data!$CG:$CG,0)-1,MATCH($E305&amp;"/"&amp;I$1,Data!$1:$1,0)-1)=0,"",OFFSET(Data!$A$1,MATCH($D305,Data!$CG:$CG,0)-1,MATCH($E305&amp;"/"&amp;I$1,Data!$1:$1,0)-1)))</f>
        <v/>
      </c>
      <c r="J305" s="252" t="str">
        <f ca="1">IF(ISERROR(OFFSET(Data!$A$1,MATCH($D305,Data!$CG:$CG,0)-1,MATCH($E305&amp;"/"&amp;J$1,Data!$1:$1,0)-1))=TRUE,"",IF(OFFSET(Data!$A$1,MATCH($D305,Data!$CG:$CG,0)-1,MATCH($E305&amp;"/"&amp;J$1,Data!$1:$1,0)-1)=0,"",OFFSET(Data!$A$1,MATCH($D305,Data!$CG:$CG,0)-1,MATCH($E305&amp;"/"&amp;J$1,Data!$1:$1,0)-1)))</f>
        <v/>
      </c>
      <c r="K305" s="252" t="str">
        <f ca="1">IF(ISERROR(OFFSET(Data!$A$1,MATCH($D305,Data!$CG:$CG,0)-1,MATCH($E305&amp;"/"&amp;K$1,Data!$1:$1,0)-1))=TRUE,"",IF(OFFSET(Data!$A$1,MATCH($D305,Data!$CG:$CG,0)-1,MATCH($E305&amp;"/"&amp;K$1,Data!$1:$1,0)-1)=0,"",OFFSET(Data!$A$1,MATCH($D305,Data!$CG:$CG,0)-1,MATCH($E305&amp;"/"&amp;K$1,Data!$1:$1,0)-1)))</f>
        <v/>
      </c>
      <c r="L305" s="252" t="str">
        <f ca="1">IF(ISERROR(OFFSET(Data!$A$1,MATCH($D305,Data!$CG:$CG,0)-1,MATCH($E305&amp;"/"&amp;L$1,Data!$1:$1,0)-1))=TRUE,"",IF(OFFSET(Data!$A$1,MATCH($D305,Data!$CG:$CG,0)-1,MATCH($E305&amp;"/"&amp;L$1,Data!$1:$1,0)-1)=0,"",OFFSET(Data!$A$1,MATCH($D305,Data!$CG:$CG,0)-1,MATCH($E305&amp;"/"&amp;L$1,Data!$1:$1,0)-1)))</f>
        <v/>
      </c>
      <c r="M305" s="252" t="str">
        <f ca="1">IF(ISERROR(OFFSET(Data!$A$1,MATCH($D305,Data!$CG:$CG,0)-1,MATCH($E305&amp;"/"&amp;M$1,Data!$1:$1,0)-1))=TRUE,"",IF(OFFSET(Data!$A$1,MATCH($D305,Data!$CG:$CG,0)-1,MATCH($E305&amp;"/"&amp;M$1,Data!$1:$1,0)-1)=0,"",OFFSET(Data!$A$1,MATCH($D305,Data!$CG:$CG,0)-1,MATCH($E305&amp;"/"&amp;M$1,Data!$1:$1,0)-1)))</f>
        <v/>
      </c>
      <c r="N305" s="252" t="str">
        <f ca="1">IF(ISERROR(OFFSET(Data!$A$1,MATCH($D305,Data!$CG:$CG,0)-1,MATCH($E305&amp;"/"&amp;N$1,Data!$1:$1,0)-1))=TRUE,"",IF(OFFSET(Data!$A$1,MATCH($D305,Data!$CG:$CG,0)-1,MATCH($E305&amp;"/"&amp;N$1,Data!$1:$1,0)-1)=0,"",OFFSET(Data!$A$1,MATCH($D305,Data!$CG:$CG,0)-1,MATCH($E305&amp;"/"&amp;N$1,Data!$1:$1,0)-1)))</f>
        <v/>
      </c>
      <c r="O305" s="252" t="str">
        <f ca="1">IF(ISERROR(OFFSET(Data!$A$1,MATCH($D305,Data!$CG:$CG,0)-1,MATCH($E305&amp;"/"&amp;O$1,Data!$1:$1,0)-1))=TRUE,"",IF(OFFSET(Data!$A$1,MATCH($D305,Data!$CG:$CG,0)-1,MATCH($E305&amp;"/"&amp;O$1,Data!$1:$1,0)-1)=0,"",OFFSET(Data!$A$1,MATCH($D305,Data!$CG:$CG,0)-1,MATCH($E305&amp;"/"&amp;O$1,Data!$1:$1,0)-1)))</f>
        <v/>
      </c>
      <c r="P305" s="252" t="str">
        <f ca="1">IF(ISERROR(OFFSET(Data!$A$1,MATCH($D305,Data!$CG:$CG,0)-1,MATCH($E305&amp;"/"&amp;P$1,Data!$1:$1,0)-1))=TRUE,"",IF(OFFSET(Data!$A$1,MATCH($D305,Data!$CG:$CG,0)-1,MATCH($E305&amp;"/"&amp;P$1,Data!$1:$1,0)-1)=0,"",OFFSET(Data!$A$1,MATCH($D305,Data!$CG:$CG,0)-1,MATCH($E305&amp;"/"&amp;P$1,Data!$1:$1,0)-1)))</f>
        <v/>
      </c>
      <c r="Q305" s="252" t="str">
        <f ca="1">IF(ISERROR(OFFSET(Data!$A$1,MATCH($D305,Data!$CG:$CG,0)-1,MATCH($E305&amp;"/"&amp;Q$1,Data!$1:$1,0)-1))=TRUE,"",IF(OFFSET(Data!$A$1,MATCH($D305,Data!$CG:$CG,0)-1,MATCH($E305&amp;"/"&amp;Q$1,Data!$1:$1,0)-1)=0,"",OFFSET(Data!$A$1,MATCH($D305,Data!$CG:$CG,0)-1,MATCH($E305&amp;"/"&amp;Q$1,Data!$1:$1,0)-1)))</f>
        <v/>
      </c>
      <c r="R305" s="252" t="str">
        <f ca="1">IF(ISERROR(OFFSET(Data!$A$1,MATCH($D305,Data!$CG:$CG,0)-1,MATCH($E305&amp;"/"&amp;R$1,Data!$1:$1,0)-1))=TRUE,"",IF(OFFSET(Data!$A$1,MATCH($D305,Data!$CG:$CG,0)-1,MATCH($E305&amp;"/"&amp;R$1,Data!$1:$1,0)-1)=0,"",OFFSET(Data!$A$1,MATCH($D305,Data!$CG:$CG,0)-1,MATCH($E305&amp;"/"&amp;R$1,Data!$1:$1,0)-1)))</f>
        <v/>
      </c>
      <c r="S305" s="252" t="str">
        <f ca="1">IF(ISERROR(OFFSET(Data!$A$1,MATCH($D305,Data!$CG:$CG,0)-1,MATCH($E305&amp;"/"&amp;S$1,Data!$1:$1,0)-1))=TRUE,"",IF(OFFSET(Data!$A$1,MATCH($D305,Data!$CG:$CG,0)-1,MATCH($E305&amp;"/"&amp;S$1,Data!$1:$1,0)-1)=0,"",OFFSET(Data!$A$1,MATCH($D305,Data!$CG:$CG,0)-1,MATCH($E305&amp;"/"&amp;S$1,Data!$1:$1,0)-1)))</f>
        <v/>
      </c>
      <c r="T305" s="252" t="str">
        <f ca="1">IF(ISERROR(OFFSET(Data!$A$1,MATCH($D305,Data!$CG:$CG,0)-1,MATCH($E305&amp;"/"&amp;T$1,Data!$1:$1,0)-1))=TRUE,"",IF(OFFSET(Data!$A$1,MATCH($D305,Data!$CG:$CG,0)-1,MATCH($E305&amp;"/"&amp;T$1,Data!$1:$1,0)-1)=0,"",OFFSET(Data!$A$1,MATCH($D305,Data!$CG:$CG,0)-1,MATCH($E305&amp;"/"&amp;T$1,Data!$1:$1,0)-1)))</f>
        <v/>
      </c>
      <c r="U305" s="252" t="str">
        <f ca="1">IF(ISERROR(OFFSET(Data!$A$1,MATCH($D305,Data!$CG:$CG,0)-1,MATCH($E305&amp;"/"&amp;U$1,Data!$1:$1,0)-1))=TRUE,"",IF(OFFSET(Data!$A$1,MATCH($D305,Data!$CG:$CG,0)-1,MATCH($E305&amp;"/"&amp;U$1,Data!$1:$1,0)-1)=0,"",OFFSET(Data!$A$1,MATCH($D305,Data!$CG:$CG,0)-1,MATCH($E305&amp;"/"&amp;U$1,Data!$1:$1,0)-1)))</f>
        <v/>
      </c>
      <c r="V305" s="252" t="str">
        <f ca="1">IF(ISERROR(OFFSET(Data!$A$1,MATCH($D305,Data!$CG:$CG,0)-1,MATCH($E305&amp;"/"&amp;V$1,Data!$1:$1,0)-1))=TRUE,"",IF(OFFSET(Data!$A$1,MATCH($D305,Data!$CG:$CG,0)-1,MATCH($E305&amp;"/"&amp;V$1,Data!$1:$1,0)-1)=0,"",OFFSET(Data!$A$1,MATCH($D305,Data!$CG:$CG,0)-1,MATCH($E305&amp;"/"&amp;V$1,Data!$1:$1,0)-1)))</f>
        <v/>
      </c>
      <c r="W305" s="269" t="str">
        <f ca="1">IF(ISERROR(OFFSET(Data!$A$1,MATCH($D305,Data!$CG:$CG,0)-1,MATCH($E305&amp;"/"&amp;W$1,Data!$1:$1,0)-1))=TRUE,"",IF(OFFSET(Data!$A$1,MATCH($D305,Data!$CG:$CG,0)-1,MATCH($E305&amp;"/"&amp;W$1,Data!$1:$1,0)-1)=0,"",OFFSET(Data!$A$1,MATCH($D305,Data!$CG:$CG,0)-1,MATCH($E305&amp;"/"&amp;W$1,Data!$1:$1,0)-1)))</f>
        <v/>
      </c>
      <c r="X305" s="252" t="str">
        <f ca="1">IF(ISERROR(OFFSET(Data!$A$1,MATCH($D305,Data!$CG:$CG,0)-1,MATCH($E305&amp;"/"&amp;X$1,Data!$1:$1,0)-1))=TRUE,"",IF(OFFSET(Data!$A$1,MATCH($D305,Data!$CG:$CG,0)-1,MATCH($E305&amp;"/"&amp;X$1,Data!$1:$1,0)-1)=0,"",OFFSET(Data!$A$1,MATCH($D305,Data!$CG:$CG,0)-1,MATCH($E305&amp;"/"&amp;X$1,Data!$1:$1,0)-1)))</f>
        <v/>
      </c>
      <c r="Y305" s="252" t="str">
        <f ca="1">IF(ISERROR(OFFSET(Data!$A$1,MATCH($D305,Data!$CG:$CG,0)-1,MATCH($E305&amp;"/"&amp;Y$1,Data!$1:$1,0)-1))=TRUE,"",IF(OFFSET(Data!$A$1,MATCH($D305,Data!$CG:$CG,0)-1,MATCH($E305&amp;"/"&amp;Y$1,Data!$1:$1,0)-1)=0,"",OFFSET(Data!$A$1,MATCH($D305,Data!$CG:$CG,0)-1,MATCH($E305&amp;"/"&amp;Y$1,Data!$1:$1,0)-1)))</f>
        <v/>
      </c>
      <c r="Z305" s="252" t="str">
        <f ca="1">IF(ISERROR(OFFSET(Data!$A$1,MATCH($D305,Data!$CG:$CG,0)-1,MATCH($E305&amp;"/"&amp;Z$1,Data!$1:$1,0)-1))=TRUE,"",IF(OFFSET(Data!$A$1,MATCH($D305,Data!$CG:$CG,0)-1,MATCH($E305&amp;"/"&amp;Z$1,Data!$1:$1,0)-1)=0,"",OFFSET(Data!$A$1,MATCH($D305,Data!$CG:$CG,0)-1,MATCH($E305&amp;"/"&amp;Z$1,Data!$1:$1,0)-1)))</f>
        <v/>
      </c>
      <c r="AA305" s="252" t="str">
        <f ca="1">IF(ISERROR(OFFSET(Data!$A$1,MATCH($D305,Data!$CG:$CG,0)-1,MATCH($E305&amp;"/"&amp;AA$1,Data!$1:$1,0)-1))=TRUE,"",IF(OFFSET(Data!$A$1,MATCH($D305,Data!$CG:$CG,0)-1,MATCH($E305&amp;"/"&amp;AA$1,Data!$1:$1,0)-1)=0,"",OFFSET(Data!$A$1,MATCH($D305,Data!$CG:$CG,0)-1,MATCH($E305&amp;"/"&amp;AA$1,Data!$1:$1,0)-1)))</f>
        <v/>
      </c>
      <c r="AB305" s="252" t="str">
        <f ca="1">IF(ISERROR(OFFSET(Data!$A$1,MATCH($D305,Data!$CG:$CG,0)-1,MATCH($E305&amp;"/"&amp;AB$1,Data!$1:$1,0)-1))=TRUE,"",IF(OFFSET(Data!$A$1,MATCH($D305,Data!$CG:$CG,0)-1,MATCH($E305&amp;"/"&amp;AB$1,Data!$1:$1,0)-1)=0,"",OFFSET(Data!$A$1,MATCH($D305,Data!$CG:$CG,0)-1,MATCH($E305&amp;"/"&amp;AB$1,Data!$1:$1,0)-1)))</f>
        <v/>
      </c>
      <c r="AC305" s="252" t="str">
        <f ca="1">IF(ISERROR(OFFSET(Data!$A$1,MATCH($D305,Data!$CG:$CG,0)-1,MATCH($E305&amp;"/"&amp;AC$1,Data!$1:$1,0)-1))=TRUE,"",IF(OFFSET(Data!$A$1,MATCH($D305,Data!$CG:$CG,0)-1,MATCH($E305&amp;"/"&amp;AC$1,Data!$1:$1,0)-1)=0,"",OFFSET(Data!$A$1,MATCH($D305,Data!$CG:$CG,0)-1,MATCH($E305&amp;"/"&amp;AC$1,Data!$1:$1,0)-1)))</f>
        <v/>
      </c>
      <c r="AD305" s="252" t="str">
        <f ca="1">IF(ISERROR(OFFSET(Data!$A$1,MATCH($D305,Data!$CG:$CG,0)-1,MATCH($E305&amp;"/"&amp;AD$1,Data!$1:$1,0)-1))=TRUE,"",IF(OFFSET(Data!$A$1,MATCH($D305,Data!$CG:$CG,0)-1,MATCH($E305&amp;"/"&amp;AD$1,Data!$1:$1,0)-1)=0,"",OFFSET(Data!$A$1,MATCH($D305,Data!$CG:$CG,0)-1,MATCH($E305&amp;"/"&amp;AD$1,Data!$1:$1,0)-1)))</f>
        <v/>
      </c>
      <c r="AE305" s="252" t="str">
        <f ca="1">IF(ISERROR(OFFSET(Data!$A$1,MATCH($D305,Data!$CG:$CG,0)-1,MATCH($E305&amp;"/"&amp;AE$1,Data!$1:$1,0)-1))=TRUE,"",IF(OFFSET(Data!$A$1,MATCH($D305,Data!$CG:$CG,0)-1,MATCH($E305&amp;"/"&amp;AE$1,Data!$1:$1,0)-1)=0,"",OFFSET(Data!$A$1,MATCH($D305,Data!$CG:$CG,0)-1,MATCH($E305&amp;"/"&amp;AE$1,Data!$1:$1,0)-1)))</f>
        <v/>
      </c>
      <c r="AF305" s="253" t="str">
        <f ca="1">IF(ISERROR(OFFSET(Data!$A$1,MATCH($D305,Data!$CG:$CG,0)-1,MATCH($E305&amp;"/"&amp;AF$1,Data!$1:$1,0)-1))=TRUE,"",IF(OFFSET(Data!$A$1,MATCH($D305,Data!$CG:$CG,0)-1,MATCH($E305&amp;"/"&amp;AF$1,Data!$1:$1,0)-1)=0,"",OFFSET(Data!$A$1,MATCH($D305,Data!$CG:$CG,0)-1,MATCH($E305&amp;"/"&amp;AF$1,Data!$1:$1,0)-1)))</f>
        <v/>
      </c>
      <c r="AG305" s="212">
        <f t="shared" ca="1" si="9"/>
        <v>0</v>
      </c>
      <c r="AH305" s="213">
        <f ca="1">SUM(AG304:AG305)</f>
        <v>0</v>
      </c>
    </row>
    <row r="306" spans="1:34" ht="15" hidden="1" customHeight="1" x14ac:dyDescent="0.25">
      <c r="A306" s="446"/>
      <c r="B306" s="449"/>
      <c r="C306" s="452"/>
      <c r="D306" s="28" t="e">
        <f>IF(C306&lt;&gt;"",C306,D305)</f>
        <v>#N/A</v>
      </c>
      <c r="E306" s="29" t="s">
        <v>23</v>
      </c>
      <c r="F306" s="254" t="str">
        <f ca="1">IF(ISERROR(OFFSET(Data!$A$1,MATCH($D306,Data!$CG:$CG,0)-1,MATCH($E306&amp;"/"&amp;F$1,Data!$1:$1,0)-1))=TRUE,"",IF(OFFSET(Data!$A$1,MATCH($D306,Data!$CG:$CG,0)-1,MATCH($E306&amp;"/"&amp;F$1,Data!$1:$1,0)-1)=0,"",OFFSET(Data!$A$1,MATCH($D306,Data!$CG:$CG,0)-1,MATCH($E306&amp;"/"&amp;F$1,Data!$1:$1,0)-1)))</f>
        <v/>
      </c>
      <c r="G306" s="252" t="str">
        <f ca="1">IF(ISERROR(OFFSET(Data!$A$1,MATCH($D306,Data!$CG:$CG,0)-1,MATCH($E306&amp;"/"&amp;G$1,Data!$1:$1,0)-1))=TRUE,"",IF(OFFSET(Data!$A$1,MATCH($D306,Data!$CG:$CG,0)-1,MATCH($E306&amp;"/"&amp;G$1,Data!$1:$1,0)-1)=0,"",OFFSET(Data!$A$1,MATCH($D306,Data!$CG:$CG,0)-1,MATCH($E306&amp;"/"&amp;G$1,Data!$1:$1,0)-1)))</f>
        <v/>
      </c>
      <c r="H306" s="252" t="str">
        <f ca="1">IF(ISERROR(OFFSET(Data!$A$1,MATCH($D306,Data!$CG:$CG,0)-1,MATCH($E306&amp;"/"&amp;H$1,Data!$1:$1,0)-1))=TRUE,"",IF(OFFSET(Data!$A$1,MATCH($D306,Data!$CG:$CG,0)-1,MATCH($E306&amp;"/"&amp;H$1,Data!$1:$1,0)-1)=0,"",OFFSET(Data!$A$1,MATCH($D306,Data!$CG:$CG,0)-1,MATCH($E306&amp;"/"&amp;H$1,Data!$1:$1,0)-1)))</f>
        <v/>
      </c>
      <c r="I306" s="252" t="str">
        <f ca="1">IF(ISERROR(OFFSET(Data!$A$1,MATCH($D306,Data!$CG:$CG,0)-1,MATCH($E306&amp;"/"&amp;I$1,Data!$1:$1,0)-1))=TRUE,"",IF(OFFSET(Data!$A$1,MATCH($D306,Data!$CG:$CG,0)-1,MATCH($E306&amp;"/"&amp;I$1,Data!$1:$1,0)-1)=0,"",OFFSET(Data!$A$1,MATCH($D306,Data!$CG:$CG,0)-1,MATCH($E306&amp;"/"&amp;I$1,Data!$1:$1,0)-1)))</f>
        <v/>
      </c>
      <c r="J306" s="252" t="str">
        <f ca="1">IF(ISERROR(OFFSET(Data!$A$1,MATCH($D306,Data!$CG:$CG,0)-1,MATCH($E306&amp;"/"&amp;J$1,Data!$1:$1,0)-1))=TRUE,"",IF(OFFSET(Data!$A$1,MATCH($D306,Data!$CG:$CG,0)-1,MATCH($E306&amp;"/"&amp;J$1,Data!$1:$1,0)-1)=0,"",OFFSET(Data!$A$1,MATCH($D306,Data!$CG:$CG,0)-1,MATCH($E306&amp;"/"&amp;J$1,Data!$1:$1,0)-1)))</f>
        <v/>
      </c>
      <c r="K306" s="252" t="str">
        <f ca="1">IF(ISERROR(OFFSET(Data!$A$1,MATCH($D306,Data!$CG:$CG,0)-1,MATCH($E306&amp;"/"&amp;K$1,Data!$1:$1,0)-1))=TRUE,"",IF(OFFSET(Data!$A$1,MATCH($D306,Data!$CG:$CG,0)-1,MATCH($E306&amp;"/"&amp;K$1,Data!$1:$1,0)-1)=0,"",OFFSET(Data!$A$1,MATCH($D306,Data!$CG:$CG,0)-1,MATCH($E306&amp;"/"&amp;K$1,Data!$1:$1,0)-1)))</f>
        <v/>
      </c>
      <c r="L306" s="252" t="str">
        <f ca="1">IF(ISERROR(OFFSET(Data!$A$1,MATCH($D306,Data!$CG:$CG,0)-1,MATCH($E306&amp;"/"&amp;L$1,Data!$1:$1,0)-1))=TRUE,"",IF(OFFSET(Data!$A$1,MATCH($D306,Data!$CG:$CG,0)-1,MATCH($E306&amp;"/"&amp;L$1,Data!$1:$1,0)-1)=0,"",OFFSET(Data!$A$1,MATCH($D306,Data!$CG:$CG,0)-1,MATCH($E306&amp;"/"&amp;L$1,Data!$1:$1,0)-1)))</f>
        <v/>
      </c>
      <c r="M306" s="252" t="str">
        <f ca="1">IF(ISERROR(OFFSET(Data!$A$1,MATCH($D306,Data!$CG:$CG,0)-1,MATCH($E306&amp;"/"&amp;M$1,Data!$1:$1,0)-1))=TRUE,"",IF(OFFSET(Data!$A$1,MATCH($D306,Data!$CG:$CG,0)-1,MATCH($E306&amp;"/"&amp;M$1,Data!$1:$1,0)-1)=0,"",OFFSET(Data!$A$1,MATCH($D306,Data!$CG:$CG,0)-1,MATCH($E306&amp;"/"&amp;M$1,Data!$1:$1,0)-1)))</f>
        <v/>
      </c>
      <c r="N306" s="252" t="str">
        <f ca="1">IF(ISERROR(OFFSET(Data!$A$1,MATCH($D306,Data!$CG:$CG,0)-1,MATCH($E306&amp;"/"&amp;N$1,Data!$1:$1,0)-1))=TRUE,"",IF(OFFSET(Data!$A$1,MATCH($D306,Data!$CG:$CG,0)-1,MATCH($E306&amp;"/"&amp;N$1,Data!$1:$1,0)-1)=0,"",OFFSET(Data!$A$1,MATCH($D306,Data!$CG:$CG,0)-1,MATCH($E306&amp;"/"&amp;N$1,Data!$1:$1,0)-1)))</f>
        <v/>
      </c>
      <c r="O306" s="252" t="str">
        <f ca="1">IF(ISERROR(OFFSET(Data!$A$1,MATCH($D306,Data!$CG:$CG,0)-1,MATCH($E306&amp;"/"&amp;O$1,Data!$1:$1,0)-1))=TRUE,"",IF(OFFSET(Data!$A$1,MATCH($D306,Data!$CG:$CG,0)-1,MATCH($E306&amp;"/"&amp;O$1,Data!$1:$1,0)-1)=0,"",OFFSET(Data!$A$1,MATCH($D306,Data!$CG:$CG,0)-1,MATCH($E306&amp;"/"&amp;O$1,Data!$1:$1,0)-1)))</f>
        <v/>
      </c>
      <c r="P306" s="252" t="str">
        <f ca="1">IF(ISERROR(OFFSET(Data!$A$1,MATCH($D306,Data!$CG:$CG,0)-1,MATCH($E306&amp;"/"&amp;P$1,Data!$1:$1,0)-1))=TRUE,"",IF(OFFSET(Data!$A$1,MATCH($D306,Data!$CG:$CG,0)-1,MATCH($E306&amp;"/"&amp;P$1,Data!$1:$1,0)-1)=0,"",OFFSET(Data!$A$1,MATCH($D306,Data!$CG:$CG,0)-1,MATCH($E306&amp;"/"&amp;P$1,Data!$1:$1,0)-1)))</f>
        <v/>
      </c>
      <c r="Q306" s="252" t="str">
        <f ca="1">IF(ISERROR(OFFSET(Data!$A$1,MATCH($D306,Data!$CG:$CG,0)-1,MATCH($E306&amp;"/"&amp;Q$1,Data!$1:$1,0)-1))=TRUE,"",IF(OFFSET(Data!$A$1,MATCH($D306,Data!$CG:$CG,0)-1,MATCH($E306&amp;"/"&amp;Q$1,Data!$1:$1,0)-1)=0,"",OFFSET(Data!$A$1,MATCH($D306,Data!$CG:$CG,0)-1,MATCH($E306&amp;"/"&amp;Q$1,Data!$1:$1,0)-1)))</f>
        <v/>
      </c>
      <c r="R306" s="252" t="str">
        <f ca="1">IF(ISERROR(OFFSET(Data!$A$1,MATCH($D306,Data!$CG:$CG,0)-1,MATCH($E306&amp;"/"&amp;R$1,Data!$1:$1,0)-1))=TRUE,"",IF(OFFSET(Data!$A$1,MATCH($D306,Data!$CG:$CG,0)-1,MATCH($E306&amp;"/"&amp;R$1,Data!$1:$1,0)-1)=0,"",OFFSET(Data!$A$1,MATCH($D306,Data!$CG:$CG,0)-1,MATCH($E306&amp;"/"&amp;R$1,Data!$1:$1,0)-1)))</f>
        <v/>
      </c>
      <c r="S306" s="252" t="str">
        <f ca="1">IF(ISERROR(OFFSET(Data!$A$1,MATCH($D306,Data!$CG:$CG,0)-1,MATCH($E306&amp;"/"&amp;S$1,Data!$1:$1,0)-1))=TRUE,"",IF(OFFSET(Data!$A$1,MATCH($D306,Data!$CG:$CG,0)-1,MATCH($E306&amp;"/"&amp;S$1,Data!$1:$1,0)-1)=0,"",OFFSET(Data!$A$1,MATCH($D306,Data!$CG:$CG,0)-1,MATCH($E306&amp;"/"&amp;S$1,Data!$1:$1,0)-1)))</f>
        <v/>
      </c>
      <c r="T306" s="252" t="str">
        <f ca="1">IF(ISERROR(OFFSET(Data!$A$1,MATCH($D306,Data!$CG:$CG,0)-1,MATCH($E306&amp;"/"&amp;T$1,Data!$1:$1,0)-1))=TRUE,"",IF(OFFSET(Data!$A$1,MATCH($D306,Data!$CG:$CG,0)-1,MATCH($E306&amp;"/"&amp;T$1,Data!$1:$1,0)-1)=0,"",OFFSET(Data!$A$1,MATCH($D306,Data!$CG:$CG,0)-1,MATCH($E306&amp;"/"&amp;T$1,Data!$1:$1,0)-1)))</f>
        <v/>
      </c>
      <c r="U306" s="252" t="str">
        <f ca="1">IF(ISERROR(OFFSET(Data!$A$1,MATCH($D306,Data!$CG:$CG,0)-1,MATCH($E306&amp;"/"&amp;U$1,Data!$1:$1,0)-1))=TRUE,"",IF(OFFSET(Data!$A$1,MATCH($D306,Data!$CG:$CG,0)-1,MATCH($E306&amp;"/"&amp;U$1,Data!$1:$1,0)-1)=0,"",OFFSET(Data!$A$1,MATCH($D306,Data!$CG:$CG,0)-1,MATCH($E306&amp;"/"&amp;U$1,Data!$1:$1,0)-1)))</f>
        <v/>
      </c>
      <c r="V306" s="252" t="str">
        <f ca="1">IF(ISERROR(OFFSET(Data!$A$1,MATCH($D306,Data!$CG:$CG,0)-1,MATCH($E306&amp;"/"&amp;V$1,Data!$1:$1,0)-1))=TRUE,"",IF(OFFSET(Data!$A$1,MATCH($D306,Data!$CG:$CG,0)-1,MATCH($E306&amp;"/"&amp;V$1,Data!$1:$1,0)-1)=0,"",OFFSET(Data!$A$1,MATCH($D306,Data!$CG:$CG,0)-1,MATCH($E306&amp;"/"&amp;V$1,Data!$1:$1,0)-1)))</f>
        <v/>
      </c>
      <c r="W306" s="269" t="str">
        <f ca="1">IF(ISERROR(OFFSET(Data!$A$1,MATCH($D306,Data!$CG:$CG,0)-1,MATCH($E306&amp;"/"&amp;W$1,Data!$1:$1,0)-1))=TRUE,"",IF(OFFSET(Data!$A$1,MATCH($D306,Data!$CG:$CG,0)-1,MATCH($E306&amp;"/"&amp;W$1,Data!$1:$1,0)-1)=0,"",OFFSET(Data!$A$1,MATCH($D306,Data!$CG:$CG,0)-1,MATCH($E306&amp;"/"&amp;W$1,Data!$1:$1,0)-1)))</f>
        <v/>
      </c>
      <c r="X306" s="252" t="str">
        <f ca="1">IF(ISERROR(OFFSET(Data!$A$1,MATCH($D306,Data!$CG:$CG,0)-1,MATCH($E306&amp;"/"&amp;X$1,Data!$1:$1,0)-1))=TRUE,"",IF(OFFSET(Data!$A$1,MATCH($D306,Data!$CG:$CG,0)-1,MATCH($E306&amp;"/"&amp;X$1,Data!$1:$1,0)-1)=0,"",OFFSET(Data!$A$1,MATCH($D306,Data!$CG:$CG,0)-1,MATCH($E306&amp;"/"&amp;X$1,Data!$1:$1,0)-1)))</f>
        <v/>
      </c>
      <c r="Y306" s="252" t="str">
        <f ca="1">IF(ISERROR(OFFSET(Data!$A$1,MATCH($D306,Data!$CG:$CG,0)-1,MATCH($E306&amp;"/"&amp;Y$1,Data!$1:$1,0)-1))=TRUE,"",IF(OFFSET(Data!$A$1,MATCH($D306,Data!$CG:$CG,0)-1,MATCH($E306&amp;"/"&amp;Y$1,Data!$1:$1,0)-1)=0,"",OFFSET(Data!$A$1,MATCH($D306,Data!$CG:$CG,0)-1,MATCH($E306&amp;"/"&amp;Y$1,Data!$1:$1,0)-1)))</f>
        <v/>
      </c>
      <c r="Z306" s="252" t="str">
        <f ca="1">IF(ISERROR(OFFSET(Data!$A$1,MATCH($D306,Data!$CG:$CG,0)-1,MATCH($E306&amp;"/"&amp;Z$1,Data!$1:$1,0)-1))=TRUE,"",IF(OFFSET(Data!$A$1,MATCH($D306,Data!$CG:$CG,0)-1,MATCH($E306&amp;"/"&amp;Z$1,Data!$1:$1,0)-1)=0,"",OFFSET(Data!$A$1,MATCH($D306,Data!$CG:$CG,0)-1,MATCH($E306&amp;"/"&amp;Z$1,Data!$1:$1,0)-1)))</f>
        <v/>
      </c>
      <c r="AA306" s="252" t="str">
        <f ca="1">IF(ISERROR(OFFSET(Data!$A$1,MATCH($D306,Data!$CG:$CG,0)-1,MATCH($E306&amp;"/"&amp;AA$1,Data!$1:$1,0)-1))=TRUE,"",IF(OFFSET(Data!$A$1,MATCH($D306,Data!$CG:$CG,0)-1,MATCH($E306&amp;"/"&amp;AA$1,Data!$1:$1,0)-1)=0,"",OFFSET(Data!$A$1,MATCH($D306,Data!$CG:$CG,0)-1,MATCH($E306&amp;"/"&amp;AA$1,Data!$1:$1,0)-1)))</f>
        <v/>
      </c>
      <c r="AB306" s="252" t="str">
        <f ca="1">IF(ISERROR(OFFSET(Data!$A$1,MATCH($D306,Data!$CG:$CG,0)-1,MATCH($E306&amp;"/"&amp;AB$1,Data!$1:$1,0)-1))=TRUE,"",IF(OFFSET(Data!$A$1,MATCH($D306,Data!$CG:$CG,0)-1,MATCH($E306&amp;"/"&amp;AB$1,Data!$1:$1,0)-1)=0,"",OFFSET(Data!$A$1,MATCH($D306,Data!$CG:$CG,0)-1,MATCH($E306&amp;"/"&amp;AB$1,Data!$1:$1,0)-1)))</f>
        <v/>
      </c>
      <c r="AC306" s="252" t="str">
        <f ca="1">IF(ISERROR(OFFSET(Data!$A$1,MATCH($D306,Data!$CG:$CG,0)-1,MATCH($E306&amp;"/"&amp;AC$1,Data!$1:$1,0)-1))=TRUE,"",IF(OFFSET(Data!$A$1,MATCH($D306,Data!$CG:$CG,0)-1,MATCH($E306&amp;"/"&amp;AC$1,Data!$1:$1,0)-1)=0,"",OFFSET(Data!$A$1,MATCH($D306,Data!$CG:$CG,0)-1,MATCH($E306&amp;"/"&amp;AC$1,Data!$1:$1,0)-1)))</f>
        <v/>
      </c>
      <c r="AD306" s="252" t="str">
        <f ca="1">IF(ISERROR(OFFSET(Data!$A$1,MATCH($D306,Data!$CG:$CG,0)-1,MATCH($E306&amp;"/"&amp;AD$1,Data!$1:$1,0)-1))=TRUE,"",IF(OFFSET(Data!$A$1,MATCH($D306,Data!$CG:$CG,0)-1,MATCH($E306&amp;"/"&amp;AD$1,Data!$1:$1,0)-1)=0,"",OFFSET(Data!$A$1,MATCH($D306,Data!$CG:$CG,0)-1,MATCH($E306&amp;"/"&amp;AD$1,Data!$1:$1,0)-1)))</f>
        <v/>
      </c>
      <c r="AE306" s="252" t="str">
        <f ca="1">IF(ISERROR(OFFSET(Data!$A$1,MATCH($D306,Data!$CG:$CG,0)-1,MATCH($E306&amp;"/"&amp;AE$1,Data!$1:$1,0)-1))=TRUE,"",IF(OFFSET(Data!$A$1,MATCH($D306,Data!$CG:$CG,0)-1,MATCH($E306&amp;"/"&amp;AE$1,Data!$1:$1,0)-1)=0,"",OFFSET(Data!$A$1,MATCH($D306,Data!$CG:$CG,0)-1,MATCH($E306&amp;"/"&amp;AE$1,Data!$1:$1,0)-1)))</f>
        <v/>
      </c>
      <c r="AF306" s="253" t="str">
        <f ca="1">IF(ISERROR(OFFSET(Data!$A$1,MATCH($D306,Data!$CG:$CG,0)-1,MATCH($E306&amp;"/"&amp;AF$1,Data!$1:$1,0)-1))=TRUE,"",IF(OFFSET(Data!$A$1,MATCH($D306,Data!$CG:$CG,0)-1,MATCH($E306&amp;"/"&amp;AF$1,Data!$1:$1,0)-1)=0,"",OFFSET(Data!$A$1,MATCH($D306,Data!$CG:$CG,0)-1,MATCH($E306&amp;"/"&amp;AF$1,Data!$1:$1,0)-1)))</f>
        <v/>
      </c>
      <c r="AG306" s="212">
        <f t="shared" ca="1" si="9"/>
        <v>0</v>
      </c>
      <c r="AH306" s="213">
        <f ca="1">SUM(AG304:AG306)</f>
        <v>0</v>
      </c>
    </row>
    <row r="307" spans="1:34" ht="15.75" hidden="1" customHeight="1" x14ac:dyDescent="0.25">
      <c r="A307" s="446"/>
      <c r="B307" s="449"/>
      <c r="C307" s="452"/>
      <c r="D307" s="28" t="e">
        <f>IF(C307&lt;&gt;"",C307,D306)</f>
        <v>#N/A</v>
      </c>
      <c r="E307" s="29" t="s">
        <v>24</v>
      </c>
      <c r="F307" s="254" t="str">
        <f ca="1">IF(ISERROR(OFFSET(Data!$A$1,MATCH($D307,Data!$CG:$CG,0)-1,MATCH($E307&amp;"/"&amp;F$1,Data!$1:$1,0)-1))=TRUE,"",IF(OFFSET(Data!$A$1,MATCH($D307,Data!$CG:$CG,0)-1,MATCH($E307&amp;"/"&amp;F$1,Data!$1:$1,0)-1)=0,"",OFFSET(Data!$A$1,MATCH($D307,Data!$CG:$CG,0)-1,MATCH($E307&amp;"/"&amp;F$1,Data!$1:$1,0)-1)))</f>
        <v/>
      </c>
      <c r="G307" s="252" t="str">
        <f ca="1">IF(ISERROR(OFFSET(Data!$A$1,MATCH($D307,Data!$CG:$CG,0)-1,MATCH($E307&amp;"/"&amp;G$1,Data!$1:$1,0)-1))=TRUE,"",IF(OFFSET(Data!$A$1,MATCH($D307,Data!$CG:$CG,0)-1,MATCH($E307&amp;"/"&amp;G$1,Data!$1:$1,0)-1)=0,"",OFFSET(Data!$A$1,MATCH($D307,Data!$CG:$CG,0)-1,MATCH($E307&amp;"/"&amp;G$1,Data!$1:$1,0)-1)))</f>
        <v/>
      </c>
      <c r="H307" s="252" t="str">
        <f ca="1">IF(ISERROR(OFFSET(Data!$A$1,MATCH($D307,Data!$CG:$CG,0)-1,MATCH($E307&amp;"/"&amp;H$1,Data!$1:$1,0)-1))=TRUE,"",IF(OFFSET(Data!$A$1,MATCH($D307,Data!$CG:$CG,0)-1,MATCH($E307&amp;"/"&amp;H$1,Data!$1:$1,0)-1)=0,"",OFFSET(Data!$A$1,MATCH($D307,Data!$CG:$CG,0)-1,MATCH($E307&amp;"/"&amp;H$1,Data!$1:$1,0)-1)))</f>
        <v/>
      </c>
      <c r="I307" s="252" t="str">
        <f ca="1">IF(ISERROR(OFFSET(Data!$A$1,MATCH($D307,Data!$CG:$CG,0)-1,MATCH($E307&amp;"/"&amp;I$1,Data!$1:$1,0)-1))=TRUE,"",IF(OFFSET(Data!$A$1,MATCH($D307,Data!$CG:$CG,0)-1,MATCH($E307&amp;"/"&amp;I$1,Data!$1:$1,0)-1)=0,"",OFFSET(Data!$A$1,MATCH($D307,Data!$CG:$CG,0)-1,MATCH($E307&amp;"/"&amp;I$1,Data!$1:$1,0)-1)))</f>
        <v/>
      </c>
      <c r="J307" s="252" t="str">
        <f ca="1">IF(ISERROR(OFFSET(Data!$A$1,MATCH($D307,Data!$CG:$CG,0)-1,MATCH($E307&amp;"/"&amp;J$1,Data!$1:$1,0)-1))=TRUE,"",IF(OFFSET(Data!$A$1,MATCH($D307,Data!$CG:$CG,0)-1,MATCH($E307&amp;"/"&amp;J$1,Data!$1:$1,0)-1)=0,"",OFFSET(Data!$A$1,MATCH($D307,Data!$CG:$CG,0)-1,MATCH($E307&amp;"/"&amp;J$1,Data!$1:$1,0)-1)))</f>
        <v/>
      </c>
      <c r="K307" s="252" t="str">
        <f ca="1">IF(ISERROR(OFFSET(Data!$A$1,MATCH($D307,Data!$CG:$CG,0)-1,MATCH($E307&amp;"/"&amp;K$1,Data!$1:$1,0)-1))=TRUE,"",IF(OFFSET(Data!$A$1,MATCH($D307,Data!$CG:$CG,0)-1,MATCH($E307&amp;"/"&amp;K$1,Data!$1:$1,0)-1)=0,"",OFFSET(Data!$A$1,MATCH($D307,Data!$CG:$CG,0)-1,MATCH($E307&amp;"/"&amp;K$1,Data!$1:$1,0)-1)))</f>
        <v/>
      </c>
      <c r="L307" s="252" t="str">
        <f ca="1">IF(ISERROR(OFFSET(Data!$A$1,MATCH($D307,Data!$CG:$CG,0)-1,MATCH($E307&amp;"/"&amp;L$1,Data!$1:$1,0)-1))=TRUE,"",IF(OFFSET(Data!$A$1,MATCH($D307,Data!$CG:$CG,0)-1,MATCH($E307&amp;"/"&amp;L$1,Data!$1:$1,0)-1)=0,"",OFFSET(Data!$A$1,MATCH($D307,Data!$CG:$CG,0)-1,MATCH($E307&amp;"/"&amp;L$1,Data!$1:$1,0)-1)))</f>
        <v/>
      </c>
      <c r="M307" s="252" t="str">
        <f ca="1">IF(ISERROR(OFFSET(Data!$A$1,MATCH($D307,Data!$CG:$CG,0)-1,MATCH($E307&amp;"/"&amp;M$1,Data!$1:$1,0)-1))=TRUE,"",IF(OFFSET(Data!$A$1,MATCH($D307,Data!$CG:$CG,0)-1,MATCH($E307&amp;"/"&amp;M$1,Data!$1:$1,0)-1)=0,"",OFFSET(Data!$A$1,MATCH($D307,Data!$CG:$CG,0)-1,MATCH($E307&amp;"/"&amp;M$1,Data!$1:$1,0)-1)))</f>
        <v/>
      </c>
      <c r="N307" s="252" t="str">
        <f ca="1">IF(ISERROR(OFFSET(Data!$A$1,MATCH($D307,Data!$CG:$CG,0)-1,MATCH($E307&amp;"/"&amp;N$1,Data!$1:$1,0)-1))=TRUE,"",IF(OFFSET(Data!$A$1,MATCH($D307,Data!$CG:$CG,0)-1,MATCH($E307&amp;"/"&amp;N$1,Data!$1:$1,0)-1)=0,"",OFFSET(Data!$A$1,MATCH($D307,Data!$CG:$CG,0)-1,MATCH($E307&amp;"/"&amp;N$1,Data!$1:$1,0)-1)))</f>
        <v/>
      </c>
      <c r="O307" s="252" t="str">
        <f ca="1">IF(ISERROR(OFFSET(Data!$A$1,MATCH($D307,Data!$CG:$CG,0)-1,MATCH($E307&amp;"/"&amp;O$1,Data!$1:$1,0)-1))=TRUE,"",IF(OFFSET(Data!$A$1,MATCH($D307,Data!$CG:$CG,0)-1,MATCH($E307&amp;"/"&amp;O$1,Data!$1:$1,0)-1)=0,"",OFFSET(Data!$A$1,MATCH($D307,Data!$CG:$CG,0)-1,MATCH($E307&amp;"/"&amp;O$1,Data!$1:$1,0)-1)))</f>
        <v/>
      </c>
      <c r="P307" s="252" t="str">
        <f ca="1">IF(ISERROR(OFFSET(Data!$A$1,MATCH($D307,Data!$CG:$CG,0)-1,MATCH($E307&amp;"/"&amp;P$1,Data!$1:$1,0)-1))=TRUE,"",IF(OFFSET(Data!$A$1,MATCH($D307,Data!$CG:$CG,0)-1,MATCH($E307&amp;"/"&amp;P$1,Data!$1:$1,0)-1)=0,"",OFFSET(Data!$A$1,MATCH($D307,Data!$CG:$CG,0)-1,MATCH($E307&amp;"/"&amp;P$1,Data!$1:$1,0)-1)))</f>
        <v/>
      </c>
      <c r="Q307" s="252" t="str">
        <f ca="1">IF(ISERROR(OFFSET(Data!$A$1,MATCH($D307,Data!$CG:$CG,0)-1,MATCH($E307&amp;"/"&amp;Q$1,Data!$1:$1,0)-1))=TRUE,"",IF(OFFSET(Data!$A$1,MATCH($D307,Data!$CG:$CG,0)-1,MATCH($E307&amp;"/"&amp;Q$1,Data!$1:$1,0)-1)=0,"",OFFSET(Data!$A$1,MATCH($D307,Data!$CG:$CG,0)-1,MATCH($E307&amp;"/"&amp;Q$1,Data!$1:$1,0)-1)))</f>
        <v/>
      </c>
      <c r="R307" s="252" t="str">
        <f ca="1">IF(ISERROR(OFFSET(Data!$A$1,MATCH($D307,Data!$CG:$CG,0)-1,MATCH($E307&amp;"/"&amp;R$1,Data!$1:$1,0)-1))=TRUE,"",IF(OFFSET(Data!$A$1,MATCH($D307,Data!$CG:$CG,0)-1,MATCH($E307&amp;"/"&amp;R$1,Data!$1:$1,0)-1)=0,"",OFFSET(Data!$A$1,MATCH($D307,Data!$CG:$CG,0)-1,MATCH($E307&amp;"/"&amp;R$1,Data!$1:$1,0)-1)))</f>
        <v/>
      </c>
      <c r="S307" s="252" t="str">
        <f ca="1">IF(ISERROR(OFFSET(Data!$A$1,MATCH($D307,Data!$CG:$CG,0)-1,MATCH($E307&amp;"/"&amp;S$1,Data!$1:$1,0)-1))=TRUE,"",IF(OFFSET(Data!$A$1,MATCH($D307,Data!$CG:$CG,0)-1,MATCH($E307&amp;"/"&amp;S$1,Data!$1:$1,0)-1)=0,"",OFFSET(Data!$A$1,MATCH($D307,Data!$CG:$CG,0)-1,MATCH($E307&amp;"/"&amp;S$1,Data!$1:$1,0)-1)))</f>
        <v/>
      </c>
      <c r="T307" s="252" t="str">
        <f ca="1">IF(ISERROR(OFFSET(Data!$A$1,MATCH($D307,Data!$CG:$CG,0)-1,MATCH($E307&amp;"/"&amp;T$1,Data!$1:$1,0)-1))=TRUE,"",IF(OFFSET(Data!$A$1,MATCH($D307,Data!$CG:$CG,0)-1,MATCH($E307&amp;"/"&amp;T$1,Data!$1:$1,0)-1)=0,"",OFFSET(Data!$A$1,MATCH($D307,Data!$CG:$CG,0)-1,MATCH($E307&amp;"/"&amp;T$1,Data!$1:$1,0)-1)))</f>
        <v/>
      </c>
      <c r="U307" s="252" t="str">
        <f ca="1">IF(ISERROR(OFFSET(Data!$A$1,MATCH($D307,Data!$CG:$CG,0)-1,MATCH($E307&amp;"/"&amp;U$1,Data!$1:$1,0)-1))=TRUE,"",IF(OFFSET(Data!$A$1,MATCH($D307,Data!$CG:$CG,0)-1,MATCH($E307&amp;"/"&amp;U$1,Data!$1:$1,0)-1)=0,"",OFFSET(Data!$A$1,MATCH($D307,Data!$CG:$CG,0)-1,MATCH($E307&amp;"/"&amp;U$1,Data!$1:$1,0)-1)))</f>
        <v/>
      </c>
      <c r="V307" s="252" t="str">
        <f ca="1">IF(ISERROR(OFFSET(Data!$A$1,MATCH($D307,Data!$CG:$CG,0)-1,MATCH($E307&amp;"/"&amp;V$1,Data!$1:$1,0)-1))=TRUE,"",IF(OFFSET(Data!$A$1,MATCH($D307,Data!$CG:$CG,0)-1,MATCH($E307&amp;"/"&amp;V$1,Data!$1:$1,0)-1)=0,"",OFFSET(Data!$A$1,MATCH($D307,Data!$CG:$CG,0)-1,MATCH($E307&amp;"/"&amp;V$1,Data!$1:$1,0)-1)))</f>
        <v/>
      </c>
      <c r="W307" s="269" t="str">
        <f ca="1">IF(ISERROR(OFFSET(Data!$A$1,MATCH($D307,Data!$CG:$CG,0)-1,MATCH($E307&amp;"/"&amp;W$1,Data!$1:$1,0)-1))=TRUE,"",IF(OFFSET(Data!$A$1,MATCH($D307,Data!$CG:$CG,0)-1,MATCH($E307&amp;"/"&amp;W$1,Data!$1:$1,0)-1)=0,"",OFFSET(Data!$A$1,MATCH($D307,Data!$CG:$CG,0)-1,MATCH($E307&amp;"/"&amp;W$1,Data!$1:$1,0)-1)))</f>
        <v/>
      </c>
      <c r="X307" s="252" t="str">
        <f ca="1">IF(ISERROR(OFFSET(Data!$A$1,MATCH($D307,Data!$CG:$CG,0)-1,MATCH($E307&amp;"/"&amp;X$1,Data!$1:$1,0)-1))=TRUE,"",IF(OFFSET(Data!$A$1,MATCH($D307,Data!$CG:$CG,0)-1,MATCH($E307&amp;"/"&amp;X$1,Data!$1:$1,0)-1)=0,"",OFFSET(Data!$A$1,MATCH($D307,Data!$CG:$CG,0)-1,MATCH($E307&amp;"/"&amp;X$1,Data!$1:$1,0)-1)))</f>
        <v/>
      </c>
      <c r="Y307" s="252" t="str">
        <f ca="1">IF(ISERROR(OFFSET(Data!$A$1,MATCH($D307,Data!$CG:$CG,0)-1,MATCH($E307&amp;"/"&amp;Y$1,Data!$1:$1,0)-1))=TRUE,"",IF(OFFSET(Data!$A$1,MATCH($D307,Data!$CG:$CG,0)-1,MATCH($E307&amp;"/"&amp;Y$1,Data!$1:$1,0)-1)=0,"",OFFSET(Data!$A$1,MATCH($D307,Data!$CG:$CG,0)-1,MATCH($E307&amp;"/"&amp;Y$1,Data!$1:$1,0)-1)))</f>
        <v/>
      </c>
      <c r="Z307" s="252" t="str">
        <f ca="1">IF(ISERROR(OFFSET(Data!$A$1,MATCH($D307,Data!$CG:$CG,0)-1,MATCH($E307&amp;"/"&amp;Z$1,Data!$1:$1,0)-1))=TRUE,"",IF(OFFSET(Data!$A$1,MATCH($D307,Data!$CG:$CG,0)-1,MATCH($E307&amp;"/"&amp;Z$1,Data!$1:$1,0)-1)=0,"",OFFSET(Data!$A$1,MATCH($D307,Data!$CG:$CG,0)-1,MATCH($E307&amp;"/"&amp;Z$1,Data!$1:$1,0)-1)))</f>
        <v/>
      </c>
      <c r="AA307" s="252" t="str">
        <f ca="1">IF(ISERROR(OFFSET(Data!$A$1,MATCH($D307,Data!$CG:$CG,0)-1,MATCH($E307&amp;"/"&amp;AA$1,Data!$1:$1,0)-1))=TRUE,"",IF(OFFSET(Data!$A$1,MATCH($D307,Data!$CG:$CG,0)-1,MATCH($E307&amp;"/"&amp;AA$1,Data!$1:$1,0)-1)=0,"",OFFSET(Data!$A$1,MATCH($D307,Data!$CG:$CG,0)-1,MATCH($E307&amp;"/"&amp;AA$1,Data!$1:$1,0)-1)))</f>
        <v/>
      </c>
      <c r="AB307" s="252" t="str">
        <f ca="1">IF(ISERROR(OFFSET(Data!$A$1,MATCH($D307,Data!$CG:$CG,0)-1,MATCH($E307&amp;"/"&amp;AB$1,Data!$1:$1,0)-1))=TRUE,"",IF(OFFSET(Data!$A$1,MATCH($D307,Data!$CG:$CG,0)-1,MATCH($E307&amp;"/"&amp;AB$1,Data!$1:$1,0)-1)=0,"",OFFSET(Data!$A$1,MATCH($D307,Data!$CG:$CG,0)-1,MATCH($E307&amp;"/"&amp;AB$1,Data!$1:$1,0)-1)))</f>
        <v/>
      </c>
      <c r="AC307" s="252" t="str">
        <f ca="1">IF(ISERROR(OFFSET(Data!$A$1,MATCH($D307,Data!$CG:$CG,0)-1,MATCH($E307&amp;"/"&amp;AC$1,Data!$1:$1,0)-1))=TRUE,"",IF(OFFSET(Data!$A$1,MATCH($D307,Data!$CG:$CG,0)-1,MATCH($E307&amp;"/"&amp;AC$1,Data!$1:$1,0)-1)=0,"",OFFSET(Data!$A$1,MATCH($D307,Data!$CG:$CG,0)-1,MATCH($E307&amp;"/"&amp;AC$1,Data!$1:$1,0)-1)))</f>
        <v/>
      </c>
      <c r="AD307" s="252" t="str">
        <f ca="1">IF(ISERROR(OFFSET(Data!$A$1,MATCH($D307,Data!$CG:$CG,0)-1,MATCH($E307&amp;"/"&amp;AD$1,Data!$1:$1,0)-1))=TRUE,"",IF(OFFSET(Data!$A$1,MATCH($D307,Data!$CG:$CG,0)-1,MATCH($E307&amp;"/"&amp;AD$1,Data!$1:$1,0)-1)=0,"",OFFSET(Data!$A$1,MATCH($D307,Data!$CG:$CG,0)-1,MATCH($E307&amp;"/"&amp;AD$1,Data!$1:$1,0)-1)))</f>
        <v/>
      </c>
      <c r="AE307" s="252" t="str">
        <f ca="1">IF(ISERROR(OFFSET(Data!$A$1,MATCH($D307,Data!$CG:$CG,0)-1,MATCH($E307&amp;"/"&amp;AE$1,Data!$1:$1,0)-1))=TRUE,"",IF(OFFSET(Data!$A$1,MATCH($D307,Data!$CG:$CG,0)-1,MATCH($E307&amp;"/"&amp;AE$1,Data!$1:$1,0)-1)=0,"",OFFSET(Data!$A$1,MATCH($D307,Data!$CG:$CG,0)-1,MATCH($E307&amp;"/"&amp;AE$1,Data!$1:$1,0)-1)))</f>
        <v/>
      </c>
      <c r="AF307" s="253" t="str">
        <f ca="1">IF(ISERROR(OFFSET(Data!$A$1,MATCH($D307,Data!$CG:$CG,0)-1,MATCH($E307&amp;"/"&amp;AF$1,Data!$1:$1,0)-1))=TRUE,"",IF(OFFSET(Data!$A$1,MATCH($D307,Data!$CG:$CG,0)-1,MATCH($E307&amp;"/"&amp;AF$1,Data!$1:$1,0)-1)=0,"",OFFSET(Data!$A$1,MATCH($D307,Data!$CG:$CG,0)-1,MATCH($E307&amp;"/"&amp;AF$1,Data!$1:$1,0)-1)))</f>
        <v/>
      </c>
      <c r="AG307" s="212">
        <f t="shared" ca="1" si="9"/>
        <v>0</v>
      </c>
      <c r="AH307" s="213">
        <f ca="1">SUM(AG304:AG307)</f>
        <v>0</v>
      </c>
    </row>
    <row r="308" spans="1:34" ht="15.75" hidden="1" customHeight="1" thickBot="1" x14ac:dyDescent="0.3">
      <c r="A308" s="447"/>
      <c r="B308" s="450"/>
      <c r="C308" s="453"/>
      <c r="D308" s="30" t="e">
        <f>IF(C308&lt;&gt;"",C308,D307)</f>
        <v>#N/A</v>
      </c>
      <c r="E308" s="31" t="s">
        <v>25</v>
      </c>
      <c r="F308" s="255" t="str">
        <f ca="1">IF(ISERROR(OFFSET(Data!$A$1,MATCH($D308,Data!$CG:$CG,0)-1,MATCH($E308&amp;"/"&amp;F$1,Data!$1:$1,0)-1))=TRUE,"",IF(OFFSET(Data!$A$1,MATCH($D308,Data!$CG:$CG,0)-1,MATCH($E308&amp;"/"&amp;F$1,Data!$1:$1,0)-1)=0,"",OFFSET(Data!$A$1,MATCH($D308,Data!$CG:$CG,0)-1,MATCH($E308&amp;"/"&amp;F$1,Data!$1:$1,0)-1)))</f>
        <v/>
      </c>
      <c r="G308" s="256" t="str">
        <f ca="1">IF(ISERROR(OFFSET(Data!$A$1,MATCH($D308,Data!$CG:$CG,0)-1,MATCH($E308&amp;"/"&amp;G$1,Data!$1:$1,0)-1))=TRUE,"",IF(OFFSET(Data!$A$1,MATCH($D308,Data!$CG:$CG,0)-1,MATCH($E308&amp;"/"&amp;G$1,Data!$1:$1,0)-1)=0,"",OFFSET(Data!$A$1,MATCH($D308,Data!$CG:$CG,0)-1,MATCH($E308&amp;"/"&amp;G$1,Data!$1:$1,0)-1)))</f>
        <v/>
      </c>
      <c r="H308" s="256" t="str">
        <f ca="1">IF(ISERROR(OFFSET(Data!$A$1,MATCH($D308,Data!$CG:$CG,0)-1,MATCH($E308&amp;"/"&amp;H$1,Data!$1:$1,0)-1))=TRUE,"",IF(OFFSET(Data!$A$1,MATCH($D308,Data!$CG:$CG,0)-1,MATCH($E308&amp;"/"&amp;H$1,Data!$1:$1,0)-1)=0,"",OFFSET(Data!$A$1,MATCH($D308,Data!$CG:$CG,0)-1,MATCH($E308&amp;"/"&amp;H$1,Data!$1:$1,0)-1)))</f>
        <v/>
      </c>
      <c r="I308" s="256" t="str">
        <f ca="1">IF(ISERROR(OFFSET(Data!$A$1,MATCH($D308,Data!$CG:$CG,0)-1,MATCH($E308&amp;"/"&amp;I$1,Data!$1:$1,0)-1))=TRUE,"",IF(OFFSET(Data!$A$1,MATCH($D308,Data!$CG:$CG,0)-1,MATCH($E308&amp;"/"&amp;I$1,Data!$1:$1,0)-1)=0,"",OFFSET(Data!$A$1,MATCH($D308,Data!$CG:$CG,0)-1,MATCH($E308&amp;"/"&amp;I$1,Data!$1:$1,0)-1)))</f>
        <v/>
      </c>
      <c r="J308" s="256" t="str">
        <f ca="1">IF(ISERROR(OFFSET(Data!$A$1,MATCH($D308,Data!$CG:$CG,0)-1,MATCH($E308&amp;"/"&amp;J$1,Data!$1:$1,0)-1))=TRUE,"",IF(OFFSET(Data!$A$1,MATCH($D308,Data!$CG:$CG,0)-1,MATCH($E308&amp;"/"&amp;J$1,Data!$1:$1,0)-1)=0,"",OFFSET(Data!$A$1,MATCH($D308,Data!$CG:$CG,0)-1,MATCH($E308&amp;"/"&amp;J$1,Data!$1:$1,0)-1)))</f>
        <v/>
      </c>
      <c r="K308" s="256" t="str">
        <f ca="1">IF(ISERROR(OFFSET(Data!$A$1,MATCH($D308,Data!$CG:$CG,0)-1,MATCH($E308&amp;"/"&amp;K$1,Data!$1:$1,0)-1))=TRUE,"",IF(OFFSET(Data!$A$1,MATCH($D308,Data!$CG:$CG,0)-1,MATCH($E308&amp;"/"&amp;K$1,Data!$1:$1,0)-1)=0,"",OFFSET(Data!$A$1,MATCH($D308,Data!$CG:$CG,0)-1,MATCH($E308&amp;"/"&amp;K$1,Data!$1:$1,0)-1)))</f>
        <v/>
      </c>
      <c r="L308" s="256" t="str">
        <f ca="1">IF(ISERROR(OFFSET(Data!$A$1,MATCH($D308,Data!$CG:$CG,0)-1,MATCH($E308&amp;"/"&amp;L$1,Data!$1:$1,0)-1))=TRUE,"",IF(OFFSET(Data!$A$1,MATCH($D308,Data!$CG:$CG,0)-1,MATCH($E308&amp;"/"&amp;L$1,Data!$1:$1,0)-1)=0,"",OFFSET(Data!$A$1,MATCH($D308,Data!$CG:$CG,0)-1,MATCH($E308&amp;"/"&amp;L$1,Data!$1:$1,0)-1)))</f>
        <v/>
      </c>
      <c r="M308" s="256" t="str">
        <f ca="1">IF(ISERROR(OFFSET(Data!$A$1,MATCH($D308,Data!$CG:$CG,0)-1,MATCH($E308&amp;"/"&amp;M$1,Data!$1:$1,0)-1))=TRUE,"",IF(OFFSET(Data!$A$1,MATCH($D308,Data!$CG:$CG,0)-1,MATCH($E308&amp;"/"&amp;M$1,Data!$1:$1,0)-1)=0,"",OFFSET(Data!$A$1,MATCH($D308,Data!$CG:$CG,0)-1,MATCH($E308&amp;"/"&amp;M$1,Data!$1:$1,0)-1)))</f>
        <v/>
      </c>
      <c r="N308" s="256" t="str">
        <f ca="1">IF(ISERROR(OFFSET(Data!$A$1,MATCH($D308,Data!$CG:$CG,0)-1,MATCH($E308&amp;"/"&amp;N$1,Data!$1:$1,0)-1))=TRUE,"",IF(OFFSET(Data!$A$1,MATCH($D308,Data!$CG:$CG,0)-1,MATCH($E308&amp;"/"&amp;N$1,Data!$1:$1,0)-1)=0,"",OFFSET(Data!$A$1,MATCH($D308,Data!$CG:$CG,0)-1,MATCH($E308&amp;"/"&amp;N$1,Data!$1:$1,0)-1)))</f>
        <v/>
      </c>
      <c r="O308" s="256" t="str">
        <f ca="1">IF(ISERROR(OFFSET(Data!$A$1,MATCH($D308,Data!$CG:$CG,0)-1,MATCH($E308&amp;"/"&amp;O$1,Data!$1:$1,0)-1))=TRUE,"",IF(OFFSET(Data!$A$1,MATCH($D308,Data!$CG:$CG,0)-1,MATCH($E308&amp;"/"&amp;O$1,Data!$1:$1,0)-1)=0,"",OFFSET(Data!$A$1,MATCH($D308,Data!$CG:$CG,0)-1,MATCH($E308&amp;"/"&amp;O$1,Data!$1:$1,0)-1)))</f>
        <v/>
      </c>
      <c r="P308" s="256" t="str">
        <f ca="1">IF(ISERROR(OFFSET(Data!$A$1,MATCH($D308,Data!$CG:$CG,0)-1,MATCH($E308&amp;"/"&amp;P$1,Data!$1:$1,0)-1))=TRUE,"",IF(OFFSET(Data!$A$1,MATCH($D308,Data!$CG:$CG,0)-1,MATCH($E308&amp;"/"&amp;P$1,Data!$1:$1,0)-1)=0,"",OFFSET(Data!$A$1,MATCH($D308,Data!$CG:$CG,0)-1,MATCH($E308&amp;"/"&amp;P$1,Data!$1:$1,0)-1)))</f>
        <v/>
      </c>
      <c r="Q308" s="256" t="str">
        <f ca="1">IF(ISERROR(OFFSET(Data!$A$1,MATCH($D308,Data!$CG:$CG,0)-1,MATCH($E308&amp;"/"&amp;Q$1,Data!$1:$1,0)-1))=TRUE,"",IF(OFFSET(Data!$A$1,MATCH($D308,Data!$CG:$CG,0)-1,MATCH($E308&amp;"/"&amp;Q$1,Data!$1:$1,0)-1)=0,"",OFFSET(Data!$A$1,MATCH($D308,Data!$CG:$CG,0)-1,MATCH($E308&amp;"/"&amp;Q$1,Data!$1:$1,0)-1)))</f>
        <v/>
      </c>
      <c r="R308" s="256" t="str">
        <f ca="1">IF(ISERROR(OFFSET(Data!$A$1,MATCH($D308,Data!$CG:$CG,0)-1,MATCH($E308&amp;"/"&amp;R$1,Data!$1:$1,0)-1))=TRUE,"",IF(OFFSET(Data!$A$1,MATCH($D308,Data!$CG:$CG,0)-1,MATCH($E308&amp;"/"&amp;R$1,Data!$1:$1,0)-1)=0,"",OFFSET(Data!$A$1,MATCH($D308,Data!$CG:$CG,0)-1,MATCH($E308&amp;"/"&amp;R$1,Data!$1:$1,0)-1)))</f>
        <v/>
      </c>
      <c r="S308" s="256" t="str">
        <f ca="1">IF(ISERROR(OFFSET(Data!$A$1,MATCH($D308,Data!$CG:$CG,0)-1,MATCH($E308&amp;"/"&amp;S$1,Data!$1:$1,0)-1))=TRUE,"",IF(OFFSET(Data!$A$1,MATCH($D308,Data!$CG:$CG,0)-1,MATCH($E308&amp;"/"&amp;S$1,Data!$1:$1,0)-1)=0,"",OFFSET(Data!$A$1,MATCH($D308,Data!$CG:$CG,0)-1,MATCH($E308&amp;"/"&amp;S$1,Data!$1:$1,0)-1)))</f>
        <v/>
      </c>
      <c r="T308" s="256" t="str">
        <f ca="1">IF(ISERROR(OFFSET(Data!$A$1,MATCH($D308,Data!$CG:$CG,0)-1,MATCH($E308&amp;"/"&amp;T$1,Data!$1:$1,0)-1))=TRUE,"",IF(OFFSET(Data!$A$1,MATCH($D308,Data!$CG:$CG,0)-1,MATCH($E308&amp;"/"&amp;T$1,Data!$1:$1,0)-1)=0,"",OFFSET(Data!$A$1,MATCH($D308,Data!$CG:$CG,0)-1,MATCH($E308&amp;"/"&amp;T$1,Data!$1:$1,0)-1)))</f>
        <v/>
      </c>
      <c r="U308" s="256" t="str">
        <f ca="1">IF(ISERROR(OFFSET(Data!$A$1,MATCH($D308,Data!$CG:$CG,0)-1,MATCH($E308&amp;"/"&amp;U$1,Data!$1:$1,0)-1))=TRUE,"",IF(OFFSET(Data!$A$1,MATCH($D308,Data!$CG:$CG,0)-1,MATCH($E308&amp;"/"&amp;U$1,Data!$1:$1,0)-1)=0,"",OFFSET(Data!$A$1,MATCH($D308,Data!$CG:$CG,0)-1,MATCH($E308&amp;"/"&amp;U$1,Data!$1:$1,0)-1)))</f>
        <v/>
      </c>
      <c r="V308" s="256" t="str">
        <f ca="1">IF(ISERROR(OFFSET(Data!$A$1,MATCH($D308,Data!$CG:$CG,0)-1,MATCH($E308&amp;"/"&amp;V$1,Data!$1:$1,0)-1))=TRUE,"",IF(OFFSET(Data!$A$1,MATCH($D308,Data!$CG:$CG,0)-1,MATCH($E308&amp;"/"&amp;V$1,Data!$1:$1,0)-1)=0,"",OFFSET(Data!$A$1,MATCH($D308,Data!$CG:$CG,0)-1,MATCH($E308&amp;"/"&amp;V$1,Data!$1:$1,0)-1)))</f>
        <v/>
      </c>
      <c r="W308" s="257" t="str">
        <f ca="1">IF(ISERROR(OFFSET(Data!$A$1,MATCH($D308,Data!$CG:$CG,0)-1,MATCH($E308&amp;"/"&amp;W$1,Data!$1:$1,0)-1))=TRUE,"",IF(OFFSET(Data!$A$1,MATCH($D308,Data!$CG:$CG,0)-1,MATCH($E308&amp;"/"&amp;W$1,Data!$1:$1,0)-1)=0,"",OFFSET(Data!$A$1,MATCH($D308,Data!$CG:$CG,0)-1,MATCH($E308&amp;"/"&amp;W$1,Data!$1:$1,0)-1)))</f>
        <v/>
      </c>
      <c r="X308" s="256" t="str">
        <f ca="1">IF(ISERROR(OFFSET(Data!$A$1,MATCH($D308,Data!$CG:$CG,0)-1,MATCH($E308&amp;"/"&amp;X$1,Data!$1:$1,0)-1))=TRUE,"",IF(OFFSET(Data!$A$1,MATCH($D308,Data!$CG:$CG,0)-1,MATCH($E308&amp;"/"&amp;X$1,Data!$1:$1,0)-1)=0,"",OFFSET(Data!$A$1,MATCH($D308,Data!$CG:$CG,0)-1,MATCH($E308&amp;"/"&amp;X$1,Data!$1:$1,0)-1)))</f>
        <v/>
      </c>
      <c r="Y308" s="256" t="str">
        <f ca="1">IF(ISERROR(OFFSET(Data!$A$1,MATCH($D308,Data!$CG:$CG,0)-1,MATCH($E308&amp;"/"&amp;Y$1,Data!$1:$1,0)-1))=TRUE,"",IF(OFFSET(Data!$A$1,MATCH($D308,Data!$CG:$CG,0)-1,MATCH($E308&amp;"/"&amp;Y$1,Data!$1:$1,0)-1)=0,"",OFFSET(Data!$A$1,MATCH($D308,Data!$CG:$CG,0)-1,MATCH($E308&amp;"/"&amp;Y$1,Data!$1:$1,0)-1)))</f>
        <v/>
      </c>
      <c r="Z308" s="256" t="str">
        <f ca="1">IF(ISERROR(OFFSET(Data!$A$1,MATCH($D308,Data!$CG:$CG,0)-1,MATCH($E308&amp;"/"&amp;Z$1,Data!$1:$1,0)-1))=TRUE,"",IF(OFFSET(Data!$A$1,MATCH($D308,Data!$CG:$CG,0)-1,MATCH($E308&amp;"/"&amp;Z$1,Data!$1:$1,0)-1)=0,"",OFFSET(Data!$A$1,MATCH($D308,Data!$CG:$CG,0)-1,MATCH($E308&amp;"/"&amp;Z$1,Data!$1:$1,0)-1)))</f>
        <v/>
      </c>
      <c r="AA308" s="256" t="str">
        <f ca="1">IF(ISERROR(OFFSET(Data!$A$1,MATCH($D308,Data!$CG:$CG,0)-1,MATCH($E308&amp;"/"&amp;AA$1,Data!$1:$1,0)-1))=TRUE,"",IF(OFFSET(Data!$A$1,MATCH($D308,Data!$CG:$CG,0)-1,MATCH($E308&amp;"/"&amp;AA$1,Data!$1:$1,0)-1)=0,"",OFFSET(Data!$A$1,MATCH($D308,Data!$CG:$CG,0)-1,MATCH($E308&amp;"/"&amp;AA$1,Data!$1:$1,0)-1)))</f>
        <v/>
      </c>
      <c r="AB308" s="256" t="str">
        <f ca="1">IF(ISERROR(OFFSET(Data!$A$1,MATCH($D308,Data!$CG:$CG,0)-1,MATCH($E308&amp;"/"&amp;AB$1,Data!$1:$1,0)-1))=TRUE,"",IF(OFFSET(Data!$A$1,MATCH($D308,Data!$CG:$CG,0)-1,MATCH($E308&amp;"/"&amp;AB$1,Data!$1:$1,0)-1)=0,"",OFFSET(Data!$A$1,MATCH($D308,Data!$CG:$CG,0)-1,MATCH($E308&amp;"/"&amp;AB$1,Data!$1:$1,0)-1)))</f>
        <v/>
      </c>
      <c r="AC308" s="256" t="str">
        <f ca="1">IF(ISERROR(OFFSET(Data!$A$1,MATCH($D308,Data!$CG:$CG,0)-1,MATCH($E308&amp;"/"&amp;AC$1,Data!$1:$1,0)-1))=TRUE,"",IF(OFFSET(Data!$A$1,MATCH($D308,Data!$CG:$CG,0)-1,MATCH($E308&amp;"/"&amp;AC$1,Data!$1:$1,0)-1)=0,"",OFFSET(Data!$A$1,MATCH($D308,Data!$CG:$CG,0)-1,MATCH($E308&amp;"/"&amp;AC$1,Data!$1:$1,0)-1)))</f>
        <v/>
      </c>
      <c r="AD308" s="256" t="str">
        <f ca="1">IF(ISERROR(OFFSET(Data!$A$1,MATCH($D308,Data!$CG:$CG,0)-1,MATCH($E308&amp;"/"&amp;AD$1,Data!$1:$1,0)-1))=TRUE,"",IF(OFFSET(Data!$A$1,MATCH($D308,Data!$CG:$CG,0)-1,MATCH($E308&amp;"/"&amp;AD$1,Data!$1:$1,0)-1)=0,"",OFFSET(Data!$A$1,MATCH($D308,Data!$CG:$CG,0)-1,MATCH($E308&amp;"/"&amp;AD$1,Data!$1:$1,0)-1)))</f>
        <v/>
      </c>
      <c r="AE308" s="256" t="str">
        <f ca="1">IF(ISERROR(OFFSET(Data!$A$1,MATCH($D308,Data!$CG:$CG,0)-1,MATCH($E308&amp;"/"&amp;AE$1,Data!$1:$1,0)-1))=TRUE,"",IF(OFFSET(Data!$A$1,MATCH($D308,Data!$CG:$CG,0)-1,MATCH($E308&amp;"/"&amp;AE$1,Data!$1:$1,0)-1)=0,"",OFFSET(Data!$A$1,MATCH($D308,Data!$CG:$CG,0)-1,MATCH($E308&amp;"/"&amp;AE$1,Data!$1:$1,0)-1)))</f>
        <v/>
      </c>
      <c r="AF308" s="258" t="str">
        <f ca="1">IF(ISERROR(OFFSET(Data!$A$1,MATCH($D308,Data!$CG:$CG,0)-1,MATCH($E308&amp;"/"&amp;AF$1,Data!$1:$1,0)-1))=TRUE,"",IF(OFFSET(Data!$A$1,MATCH($D308,Data!$CG:$CG,0)-1,MATCH($E308&amp;"/"&amp;AF$1,Data!$1:$1,0)-1)=0,"",OFFSET(Data!$A$1,MATCH($D308,Data!$CG:$CG,0)-1,MATCH($E308&amp;"/"&amp;AF$1,Data!$1:$1,0)-1)))</f>
        <v/>
      </c>
      <c r="AG308" s="214">
        <f t="shared" ca="1" si="9"/>
        <v>0</v>
      </c>
      <c r="AH308" s="215">
        <f ca="1">SUM(AG304:AG308)</f>
        <v>0</v>
      </c>
    </row>
    <row r="309" spans="1:34" ht="15" hidden="1" customHeight="1" x14ac:dyDescent="0.25">
      <c r="A309" s="445">
        <v>61</v>
      </c>
      <c r="B309" s="448" t="e">
        <f>INDEX(Data!CI:CI,MATCH("W"&amp;A309,Data!A:A,0))</f>
        <v>#N/A</v>
      </c>
      <c r="C309" s="451" t="e">
        <f>INDEX(Data!CG:CG,MATCH("W"&amp;A309,Data!A:A,0))</f>
        <v>#N/A</v>
      </c>
      <c r="D309" s="26" t="e">
        <f>IF(C309&lt;&gt;"",C309,#REF!)</f>
        <v>#N/A</v>
      </c>
      <c r="E309" s="27" t="s">
        <v>21</v>
      </c>
      <c r="F309" s="271" t="str">
        <f ca="1">IF(ISERROR(OFFSET(Data!$A$1,MATCH($D309,Data!$CG:$CG,0)-1,MATCH($E309&amp;"/"&amp;F$1,Data!$1:$1,0)-1))=TRUE,"",IF(OFFSET(Data!$A$1,MATCH($D309,Data!$CG:$CG,0)-1,MATCH($E309&amp;"/"&amp;F$1,Data!$1:$1,0)-1)=0,"",OFFSET(Data!$A$1,MATCH($D309,Data!$CG:$CG,0)-1,MATCH($E309&amp;"/"&amp;F$1,Data!$1:$1,0)-1)))</f>
        <v/>
      </c>
      <c r="G309" s="250" t="str">
        <f ca="1">IF(ISERROR(OFFSET(Data!$A$1,MATCH($D309,Data!$CG:$CG,0)-1,MATCH($E309&amp;"/"&amp;G$1,Data!$1:$1,0)-1))=TRUE,"",IF(OFFSET(Data!$A$1,MATCH($D309,Data!$CG:$CG,0)-1,MATCH($E309&amp;"/"&amp;G$1,Data!$1:$1,0)-1)=0,"",OFFSET(Data!$A$1,MATCH($D309,Data!$CG:$CG,0)-1,MATCH($E309&amp;"/"&amp;G$1,Data!$1:$1,0)-1)))</f>
        <v/>
      </c>
      <c r="H309" s="250" t="str">
        <f ca="1">IF(ISERROR(OFFSET(Data!$A$1,MATCH($D309,Data!$CG:$CG,0)-1,MATCH($E309&amp;"/"&amp;H$1,Data!$1:$1,0)-1))=TRUE,"",IF(OFFSET(Data!$A$1,MATCH($D309,Data!$CG:$CG,0)-1,MATCH($E309&amp;"/"&amp;H$1,Data!$1:$1,0)-1)=0,"",OFFSET(Data!$A$1,MATCH($D309,Data!$CG:$CG,0)-1,MATCH($E309&amp;"/"&amp;H$1,Data!$1:$1,0)-1)))</f>
        <v/>
      </c>
      <c r="I309" s="250" t="str">
        <f ca="1">IF(ISERROR(OFFSET(Data!$A$1,MATCH($D309,Data!$CG:$CG,0)-1,MATCH($E309&amp;"/"&amp;I$1,Data!$1:$1,0)-1))=TRUE,"",IF(OFFSET(Data!$A$1,MATCH($D309,Data!$CG:$CG,0)-1,MATCH($E309&amp;"/"&amp;I$1,Data!$1:$1,0)-1)=0,"",OFFSET(Data!$A$1,MATCH($D309,Data!$CG:$CG,0)-1,MATCH($E309&amp;"/"&amp;I$1,Data!$1:$1,0)-1)))</f>
        <v/>
      </c>
      <c r="J309" s="250" t="str">
        <f ca="1">IF(ISERROR(OFFSET(Data!$A$1,MATCH($D309,Data!$CG:$CG,0)-1,MATCH($E309&amp;"/"&amp;J$1,Data!$1:$1,0)-1))=TRUE,"",IF(OFFSET(Data!$A$1,MATCH($D309,Data!$CG:$CG,0)-1,MATCH($E309&amp;"/"&amp;J$1,Data!$1:$1,0)-1)=0,"",OFFSET(Data!$A$1,MATCH($D309,Data!$CG:$CG,0)-1,MATCH($E309&amp;"/"&amp;J$1,Data!$1:$1,0)-1)))</f>
        <v/>
      </c>
      <c r="K309" s="250" t="str">
        <f ca="1">IF(ISERROR(OFFSET(Data!$A$1,MATCH($D309,Data!$CG:$CG,0)-1,MATCH($E309&amp;"/"&amp;K$1,Data!$1:$1,0)-1))=TRUE,"",IF(OFFSET(Data!$A$1,MATCH($D309,Data!$CG:$CG,0)-1,MATCH($E309&amp;"/"&amp;K$1,Data!$1:$1,0)-1)=0,"",OFFSET(Data!$A$1,MATCH($D309,Data!$CG:$CG,0)-1,MATCH($E309&amp;"/"&amp;K$1,Data!$1:$1,0)-1)))</f>
        <v/>
      </c>
      <c r="L309" s="250" t="str">
        <f ca="1">IF(ISERROR(OFFSET(Data!$A$1,MATCH($D309,Data!$CG:$CG,0)-1,MATCH($E309&amp;"/"&amp;L$1,Data!$1:$1,0)-1))=TRUE,"",IF(OFFSET(Data!$A$1,MATCH($D309,Data!$CG:$CG,0)-1,MATCH($E309&amp;"/"&amp;L$1,Data!$1:$1,0)-1)=0,"",OFFSET(Data!$A$1,MATCH($D309,Data!$CG:$CG,0)-1,MATCH($E309&amp;"/"&amp;L$1,Data!$1:$1,0)-1)))</f>
        <v/>
      </c>
      <c r="M309" s="250" t="str">
        <f ca="1">IF(ISERROR(OFFSET(Data!$A$1,MATCH($D309,Data!$CG:$CG,0)-1,MATCH($E309&amp;"/"&amp;M$1,Data!$1:$1,0)-1))=TRUE,"",IF(OFFSET(Data!$A$1,MATCH($D309,Data!$CG:$CG,0)-1,MATCH($E309&amp;"/"&amp;M$1,Data!$1:$1,0)-1)=0,"",OFFSET(Data!$A$1,MATCH($D309,Data!$CG:$CG,0)-1,MATCH($E309&amp;"/"&amp;M$1,Data!$1:$1,0)-1)))</f>
        <v/>
      </c>
      <c r="N309" s="250" t="str">
        <f ca="1">IF(ISERROR(OFFSET(Data!$A$1,MATCH($D309,Data!$CG:$CG,0)-1,MATCH($E309&amp;"/"&amp;N$1,Data!$1:$1,0)-1))=TRUE,"",IF(OFFSET(Data!$A$1,MATCH($D309,Data!$CG:$CG,0)-1,MATCH($E309&amp;"/"&amp;N$1,Data!$1:$1,0)-1)=0,"",OFFSET(Data!$A$1,MATCH($D309,Data!$CG:$CG,0)-1,MATCH($E309&amp;"/"&amp;N$1,Data!$1:$1,0)-1)))</f>
        <v/>
      </c>
      <c r="O309" s="250" t="str">
        <f ca="1">IF(ISERROR(OFFSET(Data!$A$1,MATCH($D309,Data!$CG:$CG,0)-1,MATCH($E309&amp;"/"&amp;O$1,Data!$1:$1,0)-1))=TRUE,"",IF(OFFSET(Data!$A$1,MATCH($D309,Data!$CG:$CG,0)-1,MATCH($E309&amp;"/"&amp;O$1,Data!$1:$1,0)-1)=0,"",OFFSET(Data!$A$1,MATCH($D309,Data!$CG:$CG,0)-1,MATCH($E309&amp;"/"&amp;O$1,Data!$1:$1,0)-1)))</f>
        <v/>
      </c>
      <c r="P309" s="250" t="str">
        <f ca="1">IF(ISERROR(OFFSET(Data!$A$1,MATCH($D309,Data!$CG:$CG,0)-1,MATCH($E309&amp;"/"&amp;P$1,Data!$1:$1,0)-1))=TRUE,"",IF(OFFSET(Data!$A$1,MATCH($D309,Data!$CG:$CG,0)-1,MATCH($E309&amp;"/"&amp;P$1,Data!$1:$1,0)-1)=0,"",OFFSET(Data!$A$1,MATCH($D309,Data!$CG:$CG,0)-1,MATCH($E309&amp;"/"&amp;P$1,Data!$1:$1,0)-1)))</f>
        <v/>
      </c>
      <c r="Q309" s="250" t="str">
        <f ca="1">IF(ISERROR(OFFSET(Data!$A$1,MATCH($D309,Data!$CG:$CG,0)-1,MATCH($E309&amp;"/"&amp;Q$1,Data!$1:$1,0)-1))=TRUE,"",IF(OFFSET(Data!$A$1,MATCH($D309,Data!$CG:$CG,0)-1,MATCH($E309&amp;"/"&amp;Q$1,Data!$1:$1,0)-1)=0,"",OFFSET(Data!$A$1,MATCH($D309,Data!$CG:$CG,0)-1,MATCH($E309&amp;"/"&amp;Q$1,Data!$1:$1,0)-1)))</f>
        <v/>
      </c>
      <c r="R309" s="250" t="str">
        <f ca="1">IF(ISERROR(OFFSET(Data!$A$1,MATCH($D309,Data!$CG:$CG,0)-1,MATCH($E309&amp;"/"&amp;R$1,Data!$1:$1,0)-1))=TRUE,"",IF(OFFSET(Data!$A$1,MATCH($D309,Data!$CG:$CG,0)-1,MATCH($E309&amp;"/"&amp;R$1,Data!$1:$1,0)-1)=0,"",OFFSET(Data!$A$1,MATCH($D309,Data!$CG:$CG,0)-1,MATCH($E309&amp;"/"&amp;R$1,Data!$1:$1,0)-1)))</f>
        <v/>
      </c>
      <c r="S309" s="250" t="str">
        <f ca="1">IF(ISERROR(OFFSET(Data!$A$1,MATCH($D309,Data!$CG:$CG,0)-1,MATCH($E309&amp;"/"&amp;S$1,Data!$1:$1,0)-1))=TRUE,"",IF(OFFSET(Data!$A$1,MATCH($D309,Data!$CG:$CG,0)-1,MATCH($E309&amp;"/"&amp;S$1,Data!$1:$1,0)-1)=0,"",OFFSET(Data!$A$1,MATCH($D309,Data!$CG:$CG,0)-1,MATCH($E309&amp;"/"&amp;S$1,Data!$1:$1,0)-1)))</f>
        <v/>
      </c>
      <c r="T309" s="250" t="str">
        <f ca="1">IF(ISERROR(OFFSET(Data!$A$1,MATCH($D309,Data!$CG:$CG,0)-1,MATCH($E309&amp;"/"&amp;T$1,Data!$1:$1,0)-1))=TRUE,"",IF(OFFSET(Data!$A$1,MATCH($D309,Data!$CG:$CG,0)-1,MATCH($E309&amp;"/"&amp;T$1,Data!$1:$1,0)-1)=0,"",OFFSET(Data!$A$1,MATCH($D309,Data!$CG:$CG,0)-1,MATCH($E309&amp;"/"&amp;T$1,Data!$1:$1,0)-1)))</f>
        <v/>
      </c>
      <c r="U309" s="250" t="str">
        <f ca="1">IF(ISERROR(OFFSET(Data!$A$1,MATCH($D309,Data!$CG:$CG,0)-1,MATCH($E309&amp;"/"&amp;U$1,Data!$1:$1,0)-1))=TRUE,"",IF(OFFSET(Data!$A$1,MATCH($D309,Data!$CG:$CG,0)-1,MATCH($E309&amp;"/"&amp;U$1,Data!$1:$1,0)-1)=0,"",OFFSET(Data!$A$1,MATCH($D309,Data!$CG:$CG,0)-1,MATCH($E309&amp;"/"&amp;U$1,Data!$1:$1,0)-1)))</f>
        <v/>
      </c>
      <c r="V309" s="250" t="str">
        <f ca="1">IF(ISERROR(OFFSET(Data!$A$1,MATCH($D309,Data!$CG:$CG,0)-1,MATCH($E309&amp;"/"&amp;V$1,Data!$1:$1,0)-1))=TRUE,"",IF(OFFSET(Data!$A$1,MATCH($D309,Data!$CG:$CG,0)-1,MATCH($E309&amp;"/"&amp;V$1,Data!$1:$1,0)-1)=0,"",OFFSET(Data!$A$1,MATCH($D309,Data!$CG:$CG,0)-1,MATCH($E309&amp;"/"&amp;V$1,Data!$1:$1,0)-1)))</f>
        <v/>
      </c>
      <c r="W309" s="272" t="str">
        <f ca="1">IF(ISERROR(OFFSET(Data!$A$1,MATCH($D309,Data!$CG:$CG,0)-1,MATCH($E309&amp;"/"&amp;W$1,Data!$1:$1,0)-1))=TRUE,"",IF(OFFSET(Data!$A$1,MATCH($D309,Data!$CG:$CG,0)-1,MATCH($E309&amp;"/"&amp;W$1,Data!$1:$1,0)-1)=0,"",OFFSET(Data!$A$1,MATCH($D309,Data!$CG:$CG,0)-1,MATCH($E309&amp;"/"&amp;W$1,Data!$1:$1,0)-1)))</f>
        <v/>
      </c>
      <c r="X309" s="250" t="str">
        <f ca="1">IF(ISERROR(OFFSET(Data!$A$1,MATCH($D309,Data!$CG:$CG,0)-1,MATCH($E309&amp;"/"&amp;X$1,Data!$1:$1,0)-1))=TRUE,"",IF(OFFSET(Data!$A$1,MATCH($D309,Data!$CG:$CG,0)-1,MATCH($E309&amp;"/"&amp;X$1,Data!$1:$1,0)-1)=0,"",OFFSET(Data!$A$1,MATCH($D309,Data!$CG:$CG,0)-1,MATCH($E309&amp;"/"&amp;X$1,Data!$1:$1,0)-1)))</f>
        <v/>
      </c>
      <c r="Y309" s="250" t="str">
        <f ca="1">IF(ISERROR(OFFSET(Data!$A$1,MATCH($D309,Data!$CG:$CG,0)-1,MATCH($E309&amp;"/"&amp;Y$1,Data!$1:$1,0)-1))=TRUE,"",IF(OFFSET(Data!$A$1,MATCH($D309,Data!$CG:$CG,0)-1,MATCH($E309&amp;"/"&amp;Y$1,Data!$1:$1,0)-1)=0,"",OFFSET(Data!$A$1,MATCH($D309,Data!$CG:$CG,0)-1,MATCH($E309&amp;"/"&amp;Y$1,Data!$1:$1,0)-1)))</f>
        <v/>
      </c>
      <c r="Z309" s="250" t="str">
        <f ca="1">IF(ISERROR(OFFSET(Data!$A$1,MATCH($D309,Data!$CG:$CG,0)-1,MATCH($E309&amp;"/"&amp;Z$1,Data!$1:$1,0)-1))=TRUE,"",IF(OFFSET(Data!$A$1,MATCH($D309,Data!$CG:$CG,0)-1,MATCH($E309&amp;"/"&amp;Z$1,Data!$1:$1,0)-1)=0,"",OFFSET(Data!$A$1,MATCH($D309,Data!$CG:$CG,0)-1,MATCH($E309&amp;"/"&amp;Z$1,Data!$1:$1,0)-1)))</f>
        <v/>
      </c>
      <c r="AA309" s="250" t="str">
        <f ca="1">IF(ISERROR(OFFSET(Data!$A$1,MATCH($D309,Data!$CG:$CG,0)-1,MATCH($E309&amp;"/"&amp;AA$1,Data!$1:$1,0)-1))=TRUE,"",IF(OFFSET(Data!$A$1,MATCH($D309,Data!$CG:$CG,0)-1,MATCH($E309&amp;"/"&amp;AA$1,Data!$1:$1,0)-1)=0,"",OFFSET(Data!$A$1,MATCH($D309,Data!$CG:$CG,0)-1,MATCH($E309&amp;"/"&amp;AA$1,Data!$1:$1,0)-1)))</f>
        <v/>
      </c>
      <c r="AB309" s="250" t="str">
        <f ca="1">IF(ISERROR(OFFSET(Data!$A$1,MATCH($D309,Data!$CG:$CG,0)-1,MATCH($E309&amp;"/"&amp;AB$1,Data!$1:$1,0)-1))=TRUE,"",IF(OFFSET(Data!$A$1,MATCH($D309,Data!$CG:$CG,0)-1,MATCH($E309&amp;"/"&amp;AB$1,Data!$1:$1,0)-1)=0,"",OFFSET(Data!$A$1,MATCH($D309,Data!$CG:$CG,0)-1,MATCH($E309&amp;"/"&amp;AB$1,Data!$1:$1,0)-1)))</f>
        <v/>
      </c>
      <c r="AC309" s="250" t="str">
        <f ca="1">IF(ISERROR(OFFSET(Data!$A$1,MATCH($D309,Data!$CG:$CG,0)-1,MATCH($E309&amp;"/"&amp;AC$1,Data!$1:$1,0)-1))=TRUE,"",IF(OFFSET(Data!$A$1,MATCH($D309,Data!$CG:$CG,0)-1,MATCH($E309&amp;"/"&amp;AC$1,Data!$1:$1,0)-1)=0,"",OFFSET(Data!$A$1,MATCH($D309,Data!$CG:$CG,0)-1,MATCH($E309&amp;"/"&amp;AC$1,Data!$1:$1,0)-1)))</f>
        <v/>
      </c>
      <c r="AD309" s="250" t="str">
        <f ca="1">IF(ISERROR(OFFSET(Data!$A$1,MATCH($D309,Data!$CG:$CG,0)-1,MATCH($E309&amp;"/"&amp;AD$1,Data!$1:$1,0)-1))=TRUE,"",IF(OFFSET(Data!$A$1,MATCH($D309,Data!$CG:$CG,0)-1,MATCH($E309&amp;"/"&amp;AD$1,Data!$1:$1,0)-1)=0,"",OFFSET(Data!$A$1,MATCH($D309,Data!$CG:$CG,0)-1,MATCH($E309&amp;"/"&amp;AD$1,Data!$1:$1,0)-1)))</f>
        <v/>
      </c>
      <c r="AE309" s="250" t="str">
        <f ca="1">IF(ISERROR(OFFSET(Data!$A$1,MATCH($D309,Data!$CG:$CG,0)-1,MATCH($E309&amp;"/"&amp;AE$1,Data!$1:$1,0)-1))=TRUE,"",IF(OFFSET(Data!$A$1,MATCH($D309,Data!$CG:$CG,0)-1,MATCH($E309&amp;"/"&amp;AE$1,Data!$1:$1,0)-1)=0,"",OFFSET(Data!$A$1,MATCH($D309,Data!$CG:$CG,0)-1,MATCH($E309&amp;"/"&amp;AE$1,Data!$1:$1,0)-1)))</f>
        <v/>
      </c>
      <c r="AF309" s="251" t="str">
        <f ca="1">IF(ISERROR(OFFSET(Data!$A$1,MATCH($D309,Data!$CG:$CG,0)-1,MATCH($E309&amp;"/"&amp;AF$1,Data!$1:$1,0)-1))=TRUE,"",IF(OFFSET(Data!$A$1,MATCH($D309,Data!$CG:$CG,0)-1,MATCH($E309&amp;"/"&amp;AF$1,Data!$1:$1,0)-1)=0,"",OFFSET(Data!$A$1,MATCH($D309,Data!$CG:$CG,0)-1,MATCH($E309&amp;"/"&amp;AF$1,Data!$1:$1,0)-1)))</f>
        <v/>
      </c>
      <c r="AG309" s="210">
        <f t="shared" ca="1" si="9"/>
        <v>0</v>
      </c>
      <c r="AH309" s="211">
        <f ca="1">AG309</f>
        <v>0</v>
      </c>
    </row>
    <row r="310" spans="1:34" ht="15" hidden="1" customHeight="1" thickBot="1" x14ac:dyDescent="0.3">
      <c r="A310" s="446"/>
      <c r="B310" s="449"/>
      <c r="C310" s="452"/>
      <c r="D310" s="28" t="e">
        <f>IF(C310&lt;&gt;"",C310,D309)</f>
        <v>#N/A</v>
      </c>
      <c r="E310" s="29" t="s">
        <v>22</v>
      </c>
      <c r="F310" s="254" t="str">
        <f ca="1">IF(ISERROR(OFFSET(Data!$A$1,MATCH($D310,Data!$CG:$CG,0)-1,MATCH($E310&amp;"/"&amp;F$1,Data!$1:$1,0)-1))=TRUE,"",IF(OFFSET(Data!$A$1,MATCH($D310,Data!$CG:$CG,0)-1,MATCH($E310&amp;"/"&amp;F$1,Data!$1:$1,0)-1)=0,"",OFFSET(Data!$A$1,MATCH($D310,Data!$CG:$CG,0)-1,MATCH($E310&amp;"/"&amp;F$1,Data!$1:$1,0)-1)))</f>
        <v/>
      </c>
      <c r="G310" s="252" t="str">
        <f ca="1">IF(ISERROR(OFFSET(Data!$A$1,MATCH($D310,Data!$CG:$CG,0)-1,MATCH($E310&amp;"/"&amp;G$1,Data!$1:$1,0)-1))=TRUE,"",IF(OFFSET(Data!$A$1,MATCH($D310,Data!$CG:$CG,0)-1,MATCH($E310&amp;"/"&amp;G$1,Data!$1:$1,0)-1)=0,"",OFFSET(Data!$A$1,MATCH($D310,Data!$CG:$CG,0)-1,MATCH($E310&amp;"/"&amp;G$1,Data!$1:$1,0)-1)))</f>
        <v/>
      </c>
      <c r="H310" s="252" t="str">
        <f ca="1">IF(ISERROR(OFFSET(Data!$A$1,MATCH($D310,Data!$CG:$CG,0)-1,MATCH($E310&amp;"/"&amp;H$1,Data!$1:$1,0)-1))=TRUE,"",IF(OFFSET(Data!$A$1,MATCH($D310,Data!$CG:$CG,0)-1,MATCH($E310&amp;"/"&amp;H$1,Data!$1:$1,0)-1)=0,"",OFFSET(Data!$A$1,MATCH($D310,Data!$CG:$CG,0)-1,MATCH($E310&amp;"/"&amp;H$1,Data!$1:$1,0)-1)))</f>
        <v/>
      </c>
      <c r="I310" s="252" t="str">
        <f ca="1">IF(ISERROR(OFFSET(Data!$A$1,MATCH($D310,Data!$CG:$CG,0)-1,MATCH($E310&amp;"/"&amp;I$1,Data!$1:$1,0)-1))=TRUE,"",IF(OFFSET(Data!$A$1,MATCH($D310,Data!$CG:$CG,0)-1,MATCH($E310&amp;"/"&amp;I$1,Data!$1:$1,0)-1)=0,"",OFFSET(Data!$A$1,MATCH($D310,Data!$CG:$CG,0)-1,MATCH($E310&amp;"/"&amp;I$1,Data!$1:$1,0)-1)))</f>
        <v/>
      </c>
      <c r="J310" s="252" t="str">
        <f ca="1">IF(ISERROR(OFFSET(Data!$A$1,MATCH($D310,Data!$CG:$CG,0)-1,MATCH($E310&amp;"/"&amp;J$1,Data!$1:$1,0)-1))=TRUE,"",IF(OFFSET(Data!$A$1,MATCH($D310,Data!$CG:$CG,0)-1,MATCH($E310&amp;"/"&amp;J$1,Data!$1:$1,0)-1)=0,"",OFFSET(Data!$A$1,MATCH($D310,Data!$CG:$CG,0)-1,MATCH($E310&amp;"/"&amp;J$1,Data!$1:$1,0)-1)))</f>
        <v/>
      </c>
      <c r="K310" s="252" t="str">
        <f ca="1">IF(ISERROR(OFFSET(Data!$A$1,MATCH($D310,Data!$CG:$CG,0)-1,MATCH($E310&amp;"/"&amp;K$1,Data!$1:$1,0)-1))=TRUE,"",IF(OFFSET(Data!$A$1,MATCH($D310,Data!$CG:$CG,0)-1,MATCH($E310&amp;"/"&amp;K$1,Data!$1:$1,0)-1)=0,"",OFFSET(Data!$A$1,MATCH($D310,Data!$CG:$CG,0)-1,MATCH($E310&amp;"/"&amp;K$1,Data!$1:$1,0)-1)))</f>
        <v/>
      </c>
      <c r="L310" s="252" t="str">
        <f ca="1">IF(ISERROR(OFFSET(Data!$A$1,MATCH($D310,Data!$CG:$CG,0)-1,MATCH($E310&amp;"/"&amp;L$1,Data!$1:$1,0)-1))=TRUE,"",IF(OFFSET(Data!$A$1,MATCH($D310,Data!$CG:$CG,0)-1,MATCH($E310&amp;"/"&amp;L$1,Data!$1:$1,0)-1)=0,"",OFFSET(Data!$A$1,MATCH($D310,Data!$CG:$CG,0)-1,MATCH($E310&amp;"/"&amp;L$1,Data!$1:$1,0)-1)))</f>
        <v/>
      </c>
      <c r="M310" s="252" t="str">
        <f ca="1">IF(ISERROR(OFFSET(Data!$A$1,MATCH($D310,Data!$CG:$CG,0)-1,MATCH($E310&amp;"/"&amp;M$1,Data!$1:$1,0)-1))=TRUE,"",IF(OFFSET(Data!$A$1,MATCH($D310,Data!$CG:$CG,0)-1,MATCH($E310&amp;"/"&amp;M$1,Data!$1:$1,0)-1)=0,"",OFFSET(Data!$A$1,MATCH($D310,Data!$CG:$CG,0)-1,MATCH($E310&amp;"/"&amp;M$1,Data!$1:$1,0)-1)))</f>
        <v/>
      </c>
      <c r="N310" s="252" t="str">
        <f ca="1">IF(ISERROR(OFFSET(Data!$A$1,MATCH($D310,Data!$CG:$CG,0)-1,MATCH($E310&amp;"/"&amp;N$1,Data!$1:$1,0)-1))=TRUE,"",IF(OFFSET(Data!$A$1,MATCH($D310,Data!$CG:$CG,0)-1,MATCH($E310&amp;"/"&amp;N$1,Data!$1:$1,0)-1)=0,"",OFFSET(Data!$A$1,MATCH($D310,Data!$CG:$CG,0)-1,MATCH($E310&amp;"/"&amp;N$1,Data!$1:$1,0)-1)))</f>
        <v/>
      </c>
      <c r="O310" s="252" t="str">
        <f ca="1">IF(ISERROR(OFFSET(Data!$A$1,MATCH($D310,Data!$CG:$CG,0)-1,MATCH($E310&amp;"/"&amp;O$1,Data!$1:$1,0)-1))=TRUE,"",IF(OFFSET(Data!$A$1,MATCH($D310,Data!$CG:$CG,0)-1,MATCH($E310&amp;"/"&amp;O$1,Data!$1:$1,0)-1)=0,"",OFFSET(Data!$A$1,MATCH($D310,Data!$CG:$CG,0)-1,MATCH($E310&amp;"/"&amp;O$1,Data!$1:$1,0)-1)))</f>
        <v/>
      </c>
      <c r="P310" s="252" t="str">
        <f ca="1">IF(ISERROR(OFFSET(Data!$A$1,MATCH($D310,Data!$CG:$CG,0)-1,MATCH($E310&amp;"/"&amp;P$1,Data!$1:$1,0)-1))=TRUE,"",IF(OFFSET(Data!$A$1,MATCH($D310,Data!$CG:$CG,0)-1,MATCH($E310&amp;"/"&amp;P$1,Data!$1:$1,0)-1)=0,"",OFFSET(Data!$A$1,MATCH($D310,Data!$CG:$CG,0)-1,MATCH($E310&amp;"/"&amp;P$1,Data!$1:$1,0)-1)))</f>
        <v/>
      </c>
      <c r="Q310" s="252" t="str">
        <f ca="1">IF(ISERROR(OFFSET(Data!$A$1,MATCH($D310,Data!$CG:$CG,0)-1,MATCH($E310&amp;"/"&amp;Q$1,Data!$1:$1,0)-1))=TRUE,"",IF(OFFSET(Data!$A$1,MATCH($D310,Data!$CG:$CG,0)-1,MATCH($E310&amp;"/"&amp;Q$1,Data!$1:$1,0)-1)=0,"",OFFSET(Data!$A$1,MATCH($D310,Data!$CG:$CG,0)-1,MATCH($E310&amp;"/"&amp;Q$1,Data!$1:$1,0)-1)))</f>
        <v/>
      </c>
      <c r="R310" s="252" t="str">
        <f ca="1">IF(ISERROR(OFFSET(Data!$A$1,MATCH($D310,Data!$CG:$CG,0)-1,MATCH($E310&amp;"/"&amp;R$1,Data!$1:$1,0)-1))=TRUE,"",IF(OFFSET(Data!$A$1,MATCH($D310,Data!$CG:$CG,0)-1,MATCH($E310&amp;"/"&amp;R$1,Data!$1:$1,0)-1)=0,"",OFFSET(Data!$A$1,MATCH($D310,Data!$CG:$CG,0)-1,MATCH($E310&amp;"/"&amp;R$1,Data!$1:$1,0)-1)))</f>
        <v/>
      </c>
      <c r="S310" s="252" t="str">
        <f ca="1">IF(ISERROR(OFFSET(Data!$A$1,MATCH($D310,Data!$CG:$CG,0)-1,MATCH($E310&amp;"/"&amp;S$1,Data!$1:$1,0)-1))=TRUE,"",IF(OFFSET(Data!$A$1,MATCH($D310,Data!$CG:$CG,0)-1,MATCH($E310&amp;"/"&amp;S$1,Data!$1:$1,0)-1)=0,"",OFFSET(Data!$A$1,MATCH($D310,Data!$CG:$CG,0)-1,MATCH($E310&amp;"/"&amp;S$1,Data!$1:$1,0)-1)))</f>
        <v/>
      </c>
      <c r="T310" s="252" t="str">
        <f ca="1">IF(ISERROR(OFFSET(Data!$A$1,MATCH($D310,Data!$CG:$CG,0)-1,MATCH($E310&amp;"/"&amp;T$1,Data!$1:$1,0)-1))=TRUE,"",IF(OFFSET(Data!$A$1,MATCH($D310,Data!$CG:$CG,0)-1,MATCH($E310&amp;"/"&amp;T$1,Data!$1:$1,0)-1)=0,"",OFFSET(Data!$A$1,MATCH($D310,Data!$CG:$CG,0)-1,MATCH($E310&amp;"/"&amp;T$1,Data!$1:$1,0)-1)))</f>
        <v/>
      </c>
      <c r="U310" s="252" t="str">
        <f ca="1">IF(ISERROR(OFFSET(Data!$A$1,MATCH($D310,Data!$CG:$CG,0)-1,MATCH($E310&amp;"/"&amp;U$1,Data!$1:$1,0)-1))=TRUE,"",IF(OFFSET(Data!$A$1,MATCH($D310,Data!$CG:$CG,0)-1,MATCH($E310&amp;"/"&amp;U$1,Data!$1:$1,0)-1)=0,"",OFFSET(Data!$A$1,MATCH($D310,Data!$CG:$CG,0)-1,MATCH($E310&amp;"/"&amp;U$1,Data!$1:$1,0)-1)))</f>
        <v/>
      </c>
      <c r="V310" s="252" t="str">
        <f ca="1">IF(ISERROR(OFFSET(Data!$A$1,MATCH($D310,Data!$CG:$CG,0)-1,MATCH($E310&amp;"/"&amp;V$1,Data!$1:$1,0)-1))=TRUE,"",IF(OFFSET(Data!$A$1,MATCH($D310,Data!$CG:$CG,0)-1,MATCH($E310&amp;"/"&amp;V$1,Data!$1:$1,0)-1)=0,"",OFFSET(Data!$A$1,MATCH($D310,Data!$CG:$CG,0)-1,MATCH($E310&amp;"/"&amp;V$1,Data!$1:$1,0)-1)))</f>
        <v/>
      </c>
      <c r="W310" s="269" t="str">
        <f ca="1">IF(ISERROR(OFFSET(Data!$A$1,MATCH($D310,Data!$CG:$CG,0)-1,MATCH($E310&amp;"/"&amp;W$1,Data!$1:$1,0)-1))=TRUE,"",IF(OFFSET(Data!$A$1,MATCH($D310,Data!$CG:$CG,0)-1,MATCH($E310&amp;"/"&amp;W$1,Data!$1:$1,0)-1)=0,"",OFFSET(Data!$A$1,MATCH($D310,Data!$CG:$CG,0)-1,MATCH($E310&amp;"/"&amp;W$1,Data!$1:$1,0)-1)))</f>
        <v/>
      </c>
      <c r="X310" s="252" t="str">
        <f ca="1">IF(ISERROR(OFFSET(Data!$A$1,MATCH($D310,Data!$CG:$CG,0)-1,MATCH($E310&amp;"/"&amp;X$1,Data!$1:$1,0)-1))=TRUE,"",IF(OFFSET(Data!$A$1,MATCH($D310,Data!$CG:$CG,0)-1,MATCH($E310&amp;"/"&amp;X$1,Data!$1:$1,0)-1)=0,"",OFFSET(Data!$A$1,MATCH($D310,Data!$CG:$CG,0)-1,MATCH($E310&amp;"/"&amp;X$1,Data!$1:$1,0)-1)))</f>
        <v/>
      </c>
      <c r="Y310" s="252" t="str">
        <f ca="1">IF(ISERROR(OFFSET(Data!$A$1,MATCH($D310,Data!$CG:$CG,0)-1,MATCH($E310&amp;"/"&amp;Y$1,Data!$1:$1,0)-1))=TRUE,"",IF(OFFSET(Data!$A$1,MATCH($D310,Data!$CG:$CG,0)-1,MATCH($E310&amp;"/"&amp;Y$1,Data!$1:$1,0)-1)=0,"",OFFSET(Data!$A$1,MATCH($D310,Data!$CG:$CG,0)-1,MATCH($E310&amp;"/"&amp;Y$1,Data!$1:$1,0)-1)))</f>
        <v/>
      </c>
      <c r="Z310" s="252" t="str">
        <f ca="1">IF(ISERROR(OFFSET(Data!$A$1,MATCH($D310,Data!$CG:$CG,0)-1,MATCH($E310&amp;"/"&amp;Z$1,Data!$1:$1,0)-1))=TRUE,"",IF(OFFSET(Data!$A$1,MATCH($D310,Data!$CG:$CG,0)-1,MATCH($E310&amp;"/"&amp;Z$1,Data!$1:$1,0)-1)=0,"",OFFSET(Data!$A$1,MATCH($D310,Data!$CG:$CG,0)-1,MATCH($E310&amp;"/"&amp;Z$1,Data!$1:$1,0)-1)))</f>
        <v/>
      </c>
      <c r="AA310" s="252" t="str">
        <f ca="1">IF(ISERROR(OFFSET(Data!$A$1,MATCH($D310,Data!$CG:$CG,0)-1,MATCH($E310&amp;"/"&amp;AA$1,Data!$1:$1,0)-1))=TRUE,"",IF(OFFSET(Data!$A$1,MATCH($D310,Data!$CG:$CG,0)-1,MATCH($E310&amp;"/"&amp;AA$1,Data!$1:$1,0)-1)=0,"",OFFSET(Data!$A$1,MATCH($D310,Data!$CG:$CG,0)-1,MATCH($E310&amp;"/"&amp;AA$1,Data!$1:$1,0)-1)))</f>
        <v/>
      </c>
      <c r="AB310" s="252" t="str">
        <f ca="1">IF(ISERROR(OFFSET(Data!$A$1,MATCH($D310,Data!$CG:$CG,0)-1,MATCH($E310&amp;"/"&amp;AB$1,Data!$1:$1,0)-1))=TRUE,"",IF(OFFSET(Data!$A$1,MATCH($D310,Data!$CG:$CG,0)-1,MATCH($E310&amp;"/"&amp;AB$1,Data!$1:$1,0)-1)=0,"",OFFSET(Data!$A$1,MATCH($D310,Data!$CG:$CG,0)-1,MATCH($E310&amp;"/"&amp;AB$1,Data!$1:$1,0)-1)))</f>
        <v/>
      </c>
      <c r="AC310" s="252" t="str">
        <f ca="1">IF(ISERROR(OFFSET(Data!$A$1,MATCH($D310,Data!$CG:$CG,0)-1,MATCH($E310&amp;"/"&amp;AC$1,Data!$1:$1,0)-1))=TRUE,"",IF(OFFSET(Data!$A$1,MATCH($D310,Data!$CG:$CG,0)-1,MATCH($E310&amp;"/"&amp;AC$1,Data!$1:$1,0)-1)=0,"",OFFSET(Data!$A$1,MATCH($D310,Data!$CG:$CG,0)-1,MATCH($E310&amp;"/"&amp;AC$1,Data!$1:$1,0)-1)))</f>
        <v/>
      </c>
      <c r="AD310" s="252" t="str">
        <f ca="1">IF(ISERROR(OFFSET(Data!$A$1,MATCH($D310,Data!$CG:$CG,0)-1,MATCH($E310&amp;"/"&amp;AD$1,Data!$1:$1,0)-1))=TRUE,"",IF(OFFSET(Data!$A$1,MATCH($D310,Data!$CG:$CG,0)-1,MATCH($E310&amp;"/"&amp;AD$1,Data!$1:$1,0)-1)=0,"",OFFSET(Data!$A$1,MATCH($D310,Data!$CG:$CG,0)-1,MATCH($E310&amp;"/"&amp;AD$1,Data!$1:$1,0)-1)))</f>
        <v/>
      </c>
      <c r="AE310" s="252" t="str">
        <f ca="1">IF(ISERROR(OFFSET(Data!$A$1,MATCH($D310,Data!$CG:$CG,0)-1,MATCH($E310&amp;"/"&amp;AE$1,Data!$1:$1,0)-1))=TRUE,"",IF(OFFSET(Data!$A$1,MATCH($D310,Data!$CG:$CG,0)-1,MATCH($E310&amp;"/"&amp;AE$1,Data!$1:$1,0)-1)=0,"",OFFSET(Data!$A$1,MATCH($D310,Data!$CG:$CG,0)-1,MATCH($E310&amp;"/"&amp;AE$1,Data!$1:$1,0)-1)))</f>
        <v/>
      </c>
      <c r="AF310" s="253" t="str">
        <f ca="1">IF(ISERROR(OFFSET(Data!$A$1,MATCH($D310,Data!$CG:$CG,0)-1,MATCH($E310&amp;"/"&amp;AF$1,Data!$1:$1,0)-1))=TRUE,"",IF(OFFSET(Data!$A$1,MATCH($D310,Data!$CG:$CG,0)-1,MATCH($E310&amp;"/"&amp;AF$1,Data!$1:$1,0)-1)=0,"",OFFSET(Data!$A$1,MATCH($D310,Data!$CG:$CG,0)-1,MATCH($E310&amp;"/"&amp;AF$1,Data!$1:$1,0)-1)))</f>
        <v/>
      </c>
      <c r="AG310" s="212">
        <f t="shared" ca="1" si="9"/>
        <v>0</v>
      </c>
      <c r="AH310" s="213">
        <f ca="1">SUM(AG309:AG310)</f>
        <v>0</v>
      </c>
    </row>
    <row r="311" spans="1:34" ht="15" hidden="1" customHeight="1" x14ac:dyDescent="0.25">
      <c r="A311" s="446"/>
      <c r="B311" s="449"/>
      <c r="C311" s="452"/>
      <c r="D311" s="28" t="e">
        <f>IF(C311&lt;&gt;"",C311,D310)</f>
        <v>#N/A</v>
      </c>
      <c r="E311" s="29" t="s">
        <v>23</v>
      </c>
      <c r="F311" s="254" t="str">
        <f ca="1">IF(ISERROR(OFFSET(Data!$A$1,MATCH($D311,Data!$CG:$CG,0)-1,MATCH($E311&amp;"/"&amp;F$1,Data!$1:$1,0)-1))=TRUE,"",IF(OFFSET(Data!$A$1,MATCH($D311,Data!$CG:$CG,0)-1,MATCH($E311&amp;"/"&amp;F$1,Data!$1:$1,0)-1)=0,"",OFFSET(Data!$A$1,MATCH($D311,Data!$CG:$CG,0)-1,MATCH($E311&amp;"/"&amp;F$1,Data!$1:$1,0)-1)))</f>
        <v/>
      </c>
      <c r="G311" s="252" t="str">
        <f ca="1">IF(ISERROR(OFFSET(Data!$A$1,MATCH($D311,Data!$CG:$CG,0)-1,MATCH($E311&amp;"/"&amp;G$1,Data!$1:$1,0)-1))=TRUE,"",IF(OFFSET(Data!$A$1,MATCH($D311,Data!$CG:$CG,0)-1,MATCH($E311&amp;"/"&amp;G$1,Data!$1:$1,0)-1)=0,"",OFFSET(Data!$A$1,MATCH($D311,Data!$CG:$CG,0)-1,MATCH($E311&amp;"/"&amp;G$1,Data!$1:$1,0)-1)))</f>
        <v/>
      </c>
      <c r="H311" s="252" t="str">
        <f ca="1">IF(ISERROR(OFFSET(Data!$A$1,MATCH($D311,Data!$CG:$CG,0)-1,MATCH($E311&amp;"/"&amp;H$1,Data!$1:$1,0)-1))=TRUE,"",IF(OFFSET(Data!$A$1,MATCH($D311,Data!$CG:$CG,0)-1,MATCH($E311&amp;"/"&amp;H$1,Data!$1:$1,0)-1)=0,"",OFFSET(Data!$A$1,MATCH($D311,Data!$CG:$CG,0)-1,MATCH($E311&amp;"/"&amp;H$1,Data!$1:$1,0)-1)))</f>
        <v/>
      </c>
      <c r="I311" s="252" t="str">
        <f ca="1">IF(ISERROR(OFFSET(Data!$A$1,MATCH($D311,Data!$CG:$CG,0)-1,MATCH($E311&amp;"/"&amp;I$1,Data!$1:$1,0)-1))=TRUE,"",IF(OFFSET(Data!$A$1,MATCH($D311,Data!$CG:$CG,0)-1,MATCH($E311&amp;"/"&amp;I$1,Data!$1:$1,0)-1)=0,"",OFFSET(Data!$A$1,MATCH($D311,Data!$CG:$CG,0)-1,MATCH($E311&amp;"/"&amp;I$1,Data!$1:$1,0)-1)))</f>
        <v/>
      </c>
      <c r="J311" s="252" t="str">
        <f ca="1">IF(ISERROR(OFFSET(Data!$A$1,MATCH($D311,Data!$CG:$CG,0)-1,MATCH($E311&amp;"/"&amp;J$1,Data!$1:$1,0)-1))=TRUE,"",IF(OFFSET(Data!$A$1,MATCH($D311,Data!$CG:$CG,0)-1,MATCH($E311&amp;"/"&amp;J$1,Data!$1:$1,0)-1)=0,"",OFFSET(Data!$A$1,MATCH($D311,Data!$CG:$CG,0)-1,MATCH($E311&amp;"/"&amp;J$1,Data!$1:$1,0)-1)))</f>
        <v/>
      </c>
      <c r="K311" s="252" t="str">
        <f ca="1">IF(ISERROR(OFFSET(Data!$A$1,MATCH($D311,Data!$CG:$CG,0)-1,MATCH($E311&amp;"/"&amp;K$1,Data!$1:$1,0)-1))=TRUE,"",IF(OFFSET(Data!$A$1,MATCH($D311,Data!$CG:$CG,0)-1,MATCH($E311&amp;"/"&amp;K$1,Data!$1:$1,0)-1)=0,"",OFFSET(Data!$A$1,MATCH($D311,Data!$CG:$CG,0)-1,MATCH($E311&amp;"/"&amp;K$1,Data!$1:$1,0)-1)))</f>
        <v/>
      </c>
      <c r="L311" s="252" t="str">
        <f ca="1">IF(ISERROR(OFFSET(Data!$A$1,MATCH($D311,Data!$CG:$CG,0)-1,MATCH($E311&amp;"/"&amp;L$1,Data!$1:$1,0)-1))=TRUE,"",IF(OFFSET(Data!$A$1,MATCH($D311,Data!$CG:$CG,0)-1,MATCH($E311&amp;"/"&amp;L$1,Data!$1:$1,0)-1)=0,"",OFFSET(Data!$A$1,MATCH($D311,Data!$CG:$CG,0)-1,MATCH($E311&amp;"/"&amp;L$1,Data!$1:$1,0)-1)))</f>
        <v/>
      </c>
      <c r="M311" s="252" t="str">
        <f ca="1">IF(ISERROR(OFFSET(Data!$A$1,MATCH($D311,Data!$CG:$CG,0)-1,MATCH($E311&amp;"/"&amp;M$1,Data!$1:$1,0)-1))=TRUE,"",IF(OFFSET(Data!$A$1,MATCH($D311,Data!$CG:$CG,0)-1,MATCH($E311&amp;"/"&amp;M$1,Data!$1:$1,0)-1)=0,"",OFFSET(Data!$A$1,MATCH($D311,Data!$CG:$CG,0)-1,MATCH($E311&amp;"/"&amp;M$1,Data!$1:$1,0)-1)))</f>
        <v/>
      </c>
      <c r="N311" s="252" t="str">
        <f ca="1">IF(ISERROR(OFFSET(Data!$A$1,MATCH($D311,Data!$CG:$CG,0)-1,MATCH($E311&amp;"/"&amp;N$1,Data!$1:$1,0)-1))=TRUE,"",IF(OFFSET(Data!$A$1,MATCH($D311,Data!$CG:$CG,0)-1,MATCH($E311&amp;"/"&amp;N$1,Data!$1:$1,0)-1)=0,"",OFFSET(Data!$A$1,MATCH($D311,Data!$CG:$CG,0)-1,MATCH($E311&amp;"/"&amp;N$1,Data!$1:$1,0)-1)))</f>
        <v/>
      </c>
      <c r="O311" s="252" t="str">
        <f ca="1">IF(ISERROR(OFFSET(Data!$A$1,MATCH($D311,Data!$CG:$CG,0)-1,MATCH($E311&amp;"/"&amp;O$1,Data!$1:$1,0)-1))=TRUE,"",IF(OFFSET(Data!$A$1,MATCH($D311,Data!$CG:$CG,0)-1,MATCH($E311&amp;"/"&amp;O$1,Data!$1:$1,0)-1)=0,"",OFFSET(Data!$A$1,MATCH($D311,Data!$CG:$CG,0)-1,MATCH($E311&amp;"/"&amp;O$1,Data!$1:$1,0)-1)))</f>
        <v/>
      </c>
      <c r="P311" s="252" t="str">
        <f ca="1">IF(ISERROR(OFFSET(Data!$A$1,MATCH($D311,Data!$CG:$CG,0)-1,MATCH($E311&amp;"/"&amp;P$1,Data!$1:$1,0)-1))=TRUE,"",IF(OFFSET(Data!$A$1,MATCH($D311,Data!$CG:$CG,0)-1,MATCH($E311&amp;"/"&amp;P$1,Data!$1:$1,0)-1)=0,"",OFFSET(Data!$A$1,MATCH($D311,Data!$CG:$CG,0)-1,MATCH($E311&amp;"/"&amp;P$1,Data!$1:$1,0)-1)))</f>
        <v/>
      </c>
      <c r="Q311" s="252" t="str">
        <f ca="1">IF(ISERROR(OFFSET(Data!$A$1,MATCH($D311,Data!$CG:$CG,0)-1,MATCH($E311&amp;"/"&amp;Q$1,Data!$1:$1,0)-1))=TRUE,"",IF(OFFSET(Data!$A$1,MATCH($D311,Data!$CG:$CG,0)-1,MATCH($E311&amp;"/"&amp;Q$1,Data!$1:$1,0)-1)=0,"",OFFSET(Data!$A$1,MATCH($D311,Data!$CG:$CG,0)-1,MATCH($E311&amp;"/"&amp;Q$1,Data!$1:$1,0)-1)))</f>
        <v/>
      </c>
      <c r="R311" s="252" t="str">
        <f ca="1">IF(ISERROR(OFFSET(Data!$A$1,MATCH($D311,Data!$CG:$CG,0)-1,MATCH($E311&amp;"/"&amp;R$1,Data!$1:$1,0)-1))=TRUE,"",IF(OFFSET(Data!$A$1,MATCH($D311,Data!$CG:$CG,0)-1,MATCH($E311&amp;"/"&amp;R$1,Data!$1:$1,0)-1)=0,"",OFFSET(Data!$A$1,MATCH($D311,Data!$CG:$CG,0)-1,MATCH($E311&amp;"/"&amp;R$1,Data!$1:$1,0)-1)))</f>
        <v/>
      </c>
      <c r="S311" s="252" t="str">
        <f ca="1">IF(ISERROR(OFFSET(Data!$A$1,MATCH($D311,Data!$CG:$CG,0)-1,MATCH($E311&amp;"/"&amp;S$1,Data!$1:$1,0)-1))=TRUE,"",IF(OFFSET(Data!$A$1,MATCH($D311,Data!$CG:$CG,0)-1,MATCH($E311&amp;"/"&amp;S$1,Data!$1:$1,0)-1)=0,"",OFFSET(Data!$A$1,MATCH($D311,Data!$CG:$CG,0)-1,MATCH($E311&amp;"/"&amp;S$1,Data!$1:$1,0)-1)))</f>
        <v/>
      </c>
      <c r="T311" s="252" t="str">
        <f ca="1">IF(ISERROR(OFFSET(Data!$A$1,MATCH($D311,Data!$CG:$CG,0)-1,MATCH($E311&amp;"/"&amp;T$1,Data!$1:$1,0)-1))=TRUE,"",IF(OFFSET(Data!$A$1,MATCH($D311,Data!$CG:$CG,0)-1,MATCH($E311&amp;"/"&amp;T$1,Data!$1:$1,0)-1)=0,"",OFFSET(Data!$A$1,MATCH($D311,Data!$CG:$CG,0)-1,MATCH($E311&amp;"/"&amp;T$1,Data!$1:$1,0)-1)))</f>
        <v/>
      </c>
      <c r="U311" s="252" t="str">
        <f ca="1">IF(ISERROR(OFFSET(Data!$A$1,MATCH($D311,Data!$CG:$CG,0)-1,MATCH($E311&amp;"/"&amp;U$1,Data!$1:$1,0)-1))=TRUE,"",IF(OFFSET(Data!$A$1,MATCH($D311,Data!$CG:$CG,0)-1,MATCH($E311&amp;"/"&amp;U$1,Data!$1:$1,0)-1)=0,"",OFFSET(Data!$A$1,MATCH($D311,Data!$CG:$CG,0)-1,MATCH($E311&amp;"/"&amp;U$1,Data!$1:$1,0)-1)))</f>
        <v/>
      </c>
      <c r="V311" s="252" t="str">
        <f ca="1">IF(ISERROR(OFFSET(Data!$A$1,MATCH($D311,Data!$CG:$CG,0)-1,MATCH($E311&amp;"/"&amp;V$1,Data!$1:$1,0)-1))=TRUE,"",IF(OFFSET(Data!$A$1,MATCH($D311,Data!$CG:$CG,0)-1,MATCH($E311&amp;"/"&amp;V$1,Data!$1:$1,0)-1)=0,"",OFFSET(Data!$A$1,MATCH($D311,Data!$CG:$CG,0)-1,MATCH($E311&amp;"/"&amp;V$1,Data!$1:$1,0)-1)))</f>
        <v/>
      </c>
      <c r="W311" s="269" t="str">
        <f ca="1">IF(ISERROR(OFFSET(Data!$A$1,MATCH($D311,Data!$CG:$CG,0)-1,MATCH($E311&amp;"/"&amp;W$1,Data!$1:$1,0)-1))=TRUE,"",IF(OFFSET(Data!$A$1,MATCH($D311,Data!$CG:$CG,0)-1,MATCH($E311&amp;"/"&amp;W$1,Data!$1:$1,0)-1)=0,"",OFFSET(Data!$A$1,MATCH($D311,Data!$CG:$CG,0)-1,MATCH($E311&amp;"/"&amp;W$1,Data!$1:$1,0)-1)))</f>
        <v/>
      </c>
      <c r="X311" s="252" t="str">
        <f ca="1">IF(ISERROR(OFFSET(Data!$A$1,MATCH($D311,Data!$CG:$CG,0)-1,MATCH($E311&amp;"/"&amp;X$1,Data!$1:$1,0)-1))=TRUE,"",IF(OFFSET(Data!$A$1,MATCH($D311,Data!$CG:$CG,0)-1,MATCH($E311&amp;"/"&amp;X$1,Data!$1:$1,0)-1)=0,"",OFFSET(Data!$A$1,MATCH($D311,Data!$CG:$CG,0)-1,MATCH($E311&amp;"/"&amp;X$1,Data!$1:$1,0)-1)))</f>
        <v/>
      </c>
      <c r="Y311" s="252" t="str">
        <f ca="1">IF(ISERROR(OFFSET(Data!$A$1,MATCH($D311,Data!$CG:$CG,0)-1,MATCH($E311&amp;"/"&amp;Y$1,Data!$1:$1,0)-1))=TRUE,"",IF(OFFSET(Data!$A$1,MATCH($D311,Data!$CG:$CG,0)-1,MATCH($E311&amp;"/"&amp;Y$1,Data!$1:$1,0)-1)=0,"",OFFSET(Data!$A$1,MATCH($D311,Data!$CG:$CG,0)-1,MATCH($E311&amp;"/"&amp;Y$1,Data!$1:$1,0)-1)))</f>
        <v/>
      </c>
      <c r="Z311" s="252" t="str">
        <f ca="1">IF(ISERROR(OFFSET(Data!$A$1,MATCH($D311,Data!$CG:$CG,0)-1,MATCH($E311&amp;"/"&amp;Z$1,Data!$1:$1,0)-1))=TRUE,"",IF(OFFSET(Data!$A$1,MATCH($D311,Data!$CG:$CG,0)-1,MATCH($E311&amp;"/"&amp;Z$1,Data!$1:$1,0)-1)=0,"",OFFSET(Data!$A$1,MATCH($D311,Data!$CG:$CG,0)-1,MATCH($E311&amp;"/"&amp;Z$1,Data!$1:$1,0)-1)))</f>
        <v/>
      </c>
      <c r="AA311" s="252" t="str">
        <f ca="1">IF(ISERROR(OFFSET(Data!$A$1,MATCH($D311,Data!$CG:$CG,0)-1,MATCH($E311&amp;"/"&amp;AA$1,Data!$1:$1,0)-1))=TRUE,"",IF(OFFSET(Data!$A$1,MATCH($D311,Data!$CG:$CG,0)-1,MATCH($E311&amp;"/"&amp;AA$1,Data!$1:$1,0)-1)=0,"",OFFSET(Data!$A$1,MATCH($D311,Data!$CG:$CG,0)-1,MATCH($E311&amp;"/"&amp;AA$1,Data!$1:$1,0)-1)))</f>
        <v/>
      </c>
      <c r="AB311" s="252" t="str">
        <f ca="1">IF(ISERROR(OFFSET(Data!$A$1,MATCH($D311,Data!$CG:$CG,0)-1,MATCH($E311&amp;"/"&amp;AB$1,Data!$1:$1,0)-1))=TRUE,"",IF(OFFSET(Data!$A$1,MATCH($D311,Data!$CG:$CG,0)-1,MATCH($E311&amp;"/"&amp;AB$1,Data!$1:$1,0)-1)=0,"",OFFSET(Data!$A$1,MATCH($D311,Data!$CG:$CG,0)-1,MATCH($E311&amp;"/"&amp;AB$1,Data!$1:$1,0)-1)))</f>
        <v/>
      </c>
      <c r="AC311" s="252" t="str">
        <f ca="1">IF(ISERROR(OFFSET(Data!$A$1,MATCH($D311,Data!$CG:$CG,0)-1,MATCH($E311&amp;"/"&amp;AC$1,Data!$1:$1,0)-1))=TRUE,"",IF(OFFSET(Data!$A$1,MATCH($D311,Data!$CG:$CG,0)-1,MATCH($E311&amp;"/"&amp;AC$1,Data!$1:$1,0)-1)=0,"",OFFSET(Data!$A$1,MATCH($D311,Data!$CG:$CG,0)-1,MATCH($E311&amp;"/"&amp;AC$1,Data!$1:$1,0)-1)))</f>
        <v/>
      </c>
      <c r="AD311" s="252" t="str">
        <f ca="1">IF(ISERROR(OFFSET(Data!$A$1,MATCH($D311,Data!$CG:$CG,0)-1,MATCH($E311&amp;"/"&amp;AD$1,Data!$1:$1,0)-1))=TRUE,"",IF(OFFSET(Data!$A$1,MATCH($D311,Data!$CG:$CG,0)-1,MATCH($E311&amp;"/"&amp;AD$1,Data!$1:$1,0)-1)=0,"",OFFSET(Data!$A$1,MATCH($D311,Data!$CG:$CG,0)-1,MATCH($E311&amp;"/"&amp;AD$1,Data!$1:$1,0)-1)))</f>
        <v/>
      </c>
      <c r="AE311" s="252" t="str">
        <f ca="1">IF(ISERROR(OFFSET(Data!$A$1,MATCH($D311,Data!$CG:$CG,0)-1,MATCH($E311&amp;"/"&amp;AE$1,Data!$1:$1,0)-1))=TRUE,"",IF(OFFSET(Data!$A$1,MATCH($D311,Data!$CG:$CG,0)-1,MATCH($E311&amp;"/"&amp;AE$1,Data!$1:$1,0)-1)=0,"",OFFSET(Data!$A$1,MATCH($D311,Data!$CG:$CG,0)-1,MATCH($E311&amp;"/"&amp;AE$1,Data!$1:$1,0)-1)))</f>
        <v/>
      </c>
      <c r="AF311" s="253" t="str">
        <f ca="1">IF(ISERROR(OFFSET(Data!$A$1,MATCH($D311,Data!$CG:$CG,0)-1,MATCH($E311&amp;"/"&amp;AF$1,Data!$1:$1,0)-1))=TRUE,"",IF(OFFSET(Data!$A$1,MATCH($D311,Data!$CG:$CG,0)-1,MATCH($E311&amp;"/"&amp;AF$1,Data!$1:$1,0)-1)=0,"",OFFSET(Data!$A$1,MATCH($D311,Data!$CG:$CG,0)-1,MATCH($E311&amp;"/"&amp;AF$1,Data!$1:$1,0)-1)))</f>
        <v/>
      </c>
      <c r="AG311" s="212">
        <f t="shared" ca="1" si="9"/>
        <v>0</v>
      </c>
      <c r="AH311" s="213">
        <f ca="1">SUM(AG309:AG311)</f>
        <v>0</v>
      </c>
    </row>
    <row r="312" spans="1:34" ht="15.75" hidden="1" customHeight="1" x14ac:dyDescent="0.25">
      <c r="A312" s="446"/>
      <c r="B312" s="449"/>
      <c r="C312" s="452"/>
      <c r="D312" s="28" t="e">
        <f>IF(C312&lt;&gt;"",C312,D311)</f>
        <v>#N/A</v>
      </c>
      <c r="E312" s="29" t="s">
        <v>24</v>
      </c>
      <c r="F312" s="254" t="str">
        <f ca="1">IF(ISERROR(OFFSET(Data!$A$1,MATCH($D312,Data!$CG:$CG,0)-1,MATCH($E312&amp;"/"&amp;F$1,Data!$1:$1,0)-1))=TRUE,"",IF(OFFSET(Data!$A$1,MATCH($D312,Data!$CG:$CG,0)-1,MATCH($E312&amp;"/"&amp;F$1,Data!$1:$1,0)-1)=0,"",OFFSET(Data!$A$1,MATCH($D312,Data!$CG:$CG,0)-1,MATCH($E312&amp;"/"&amp;F$1,Data!$1:$1,0)-1)))</f>
        <v/>
      </c>
      <c r="G312" s="252" t="str">
        <f ca="1">IF(ISERROR(OFFSET(Data!$A$1,MATCH($D312,Data!$CG:$CG,0)-1,MATCH($E312&amp;"/"&amp;G$1,Data!$1:$1,0)-1))=TRUE,"",IF(OFFSET(Data!$A$1,MATCH($D312,Data!$CG:$CG,0)-1,MATCH($E312&amp;"/"&amp;G$1,Data!$1:$1,0)-1)=0,"",OFFSET(Data!$A$1,MATCH($D312,Data!$CG:$CG,0)-1,MATCH($E312&amp;"/"&amp;G$1,Data!$1:$1,0)-1)))</f>
        <v/>
      </c>
      <c r="H312" s="252" t="str">
        <f ca="1">IF(ISERROR(OFFSET(Data!$A$1,MATCH($D312,Data!$CG:$CG,0)-1,MATCH($E312&amp;"/"&amp;H$1,Data!$1:$1,0)-1))=TRUE,"",IF(OFFSET(Data!$A$1,MATCH($D312,Data!$CG:$CG,0)-1,MATCH($E312&amp;"/"&amp;H$1,Data!$1:$1,0)-1)=0,"",OFFSET(Data!$A$1,MATCH($D312,Data!$CG:$CG,0)-1,MATCH($E312&amp;"/"&amp;H$1,Data!$1:$1,0)-1)))</f>
        <v/>
      </c>
      <c r="I312" s="252" t="str">
        <f ca="1">IF(ISERROR(OFFSET(Data!$A$1,MATCH($D312,Data!$CG:$CG,0)-1,MATCH($E312&amp;"/"&amp;I$1,Data!$1:$1,0)-1))=TRUE,"",IF(OFFSET(Data!$A$1,MATCH($D312,Data!$CG:$CG,0)-1,MATCH($E312&amp;"/"&amp;I$1,Data!$1:$1,0)-1)=0,"",OFFSET(Data!$A$1,MATCH($D312,Data!$CG:$CG,0)-1,MATCH($E312&amp;"/"&amp;I$1,Data!$1:$1,0)-1)))</f>
        <v/>
      </c>
      <c r="J312" s="252" t="str">
        <f ca="1">IF(ISERROR(OFFSET(Data!$A$1,MATCH($D312,Data!$CG:$CG,0)-1,MATCH($E312&amp;"/"&amp;J$1,Data!$1:$1,0)-1))=TRUE,"",IF(OFFSET(Data!$A$1,MATCH($D312,Data!$CG:$CG,0)-1,MATCH($E312&amp;"/"&amp;J$1,Data!$1:$1,0)-1)=0,"",OFFSET(Data!$A$1,MATCH($D312,Data!$CG:$CG,0)-1,MATCH($E312&amp;"/"&amp;J$1,Data!$1:$1,0)-1)))</f>
        <v/>
      </c>
      <c r="K312" s="252" t="str">
        <f ca="1">IF(ISERROR(OFFSET(Data!$A$1,MATCH($D312,Data!$CG:$CG,0)-1,MATCH($E312&amp;"/"&amp;K$1,Data!$1:$1,0)-1))=TRUE,"",IF(OFFSET(Data!$A$1,MATCH($D312,Data!$CG:$CG,0)-1,MATCH($E312&amp;"/"&amp;K$1,Data!$1:$1,0)-1)=0,"",OFFSET(Data!$A$1,MATCH($D312,Data!$CG:$CG,0)-1,MATCH($E312&amp;"/"&amp;K$1,Data!$1:$1,0)-1)))</f>
        <v/>
      </c>
      <c r="L312" s="252" t="str">
        <f ca="1">IF(ISERROR(OFFSET(Data!$A$1,MATCH($D312,Data!$CG:$CG,0)-1,MATCH($E312&amp;"/"&amp;L$1,Data!$1:$1,0)-1))=TRUE,"",IF(OFFSET(Data!$A$1,MATCH($D312,Data!$CG:$CG,0)-1,MATCH($E312&amp;"/"&amp;L$1,Data!$1:$1,0)-1)=0,"",OFFSET(Data!$A$1,MATCH($D312,Data!$CG:$CG,0)-1,MATCH($E312&amp;"/"&amp;L$1,Data!$1:$1,0)-1)))</f>
        <v/>
      </c>
      <c r="M312" s="252" t="str">
        <f ca="1">IF(ISERROR(OFFSET(Data!$A$1,MATCH($D312,Data!$CG:$CG,0)-1,MATCH($E312&amp;"/"&amp;M$1,Data!$1:$1,0)-1))=TRUE,"",IF(OFFSET(Data!$A$1,MATCH($D312,Data!$CG:$CG,0)-1,MATCH($E312&amp;"/"&amp;M$1,Data!$1:$1,0)-1)=0,"",OFFSET(Data!$A$1,MATCH($D312,Data!$CG:$CG,0)-1,MATCH($E312&amp;"/"&amp;M$1,Data!$1:$1,0)-1)))</f>
        <v/>
      </c>
      <c r="N312" s="252" t="str">
        <f ca="1">IF(ISERROR(OFFSET(Data!$A$1,MATCH($D312,Data!$CG:$CG,0)-1,MATCH($E312&amp;"/"&amp;N$1,Data!$1:$1,0)-1))=TRUE,"",IF(OFFSET(Data!$A$1,MATCH($D312,Data!$CG:$CG,0)-1,MATCH($E312&amp;"/"&amp;N$1,Data!$1:$1,0)-1)=0,"",OFFSET(Data!$A$1,MATCH($D312,Data!$CG:$CG,0)-1,MATCH($E312&amp;"/"&amp;N$1,Data!$1:$1,0)-1)))</f>
        <v/>
      </c>
      <c r="O312" s="252" t="str">
        <f ca="1">IF(ISERROR(OFFSET(Data!$A$1,MATCH($D312,Data!$CG:$CG,0)-1,MATCH($E312&amp;"/"&amp;O$1,Data!$1:$1,0)-1))=TRUE,"",IF(OFFSET(Data!$A$1,MATCH($D312,Data!$CG:$CG,0)-1,MATCH($E312&amp;"/"&amp;O$1,Data!$1:$1,0)-1)=0,"",OFFSET(Data!$A$1,MATCH($D312,Data!$CG:$CG,0)-1,MATCH($E312&amp;"/"&amp;O$1,Data!$1:$1,0)-1)))</f>
        <v/>
      </c>
      <c r="P312" s="252" t="str">
        <f ca="1">IF(ISERROR(OFFSET(Data!$A$1,MATCH($D312,Data!$CG:$CG,0)-1,MATCH($E312&amp;"/"&amp;P$1,Data!$1:$1,0)-1))=TRUE,"",IF(OFFSET(Data!$A$1,MATCH($D312,Data!$CG:$CG,0)-1,MATCH($E312&amp;"/"&amp;P$1,Data!$1:$1,0)-1)=0,"",OFFSET(Data!$A$1,MATCH($D312,Data!$CG:$CG,0)-1,MATCH($E312&amp;"/"&amp;P$1,Data!$1:$1,0)-1)))</f>
        <v/>
      </c>
      <c r="Q312" s="252" t="str">
        <f ca="1">IF(ISERROR(OFFSET(Data!$A$1,MATCH($D312,Data!$CG:$CG,0)-1,MATCH($E312&amp;"/"&amp;Q$1,Data!$1:$1,0)-1))=TRUE,"",IF(OFFSET(Data!$A$1,MATCH($D312,Data!$CG:$CG,0)-1,MATCH($E312&amp;"/"&amp;Q$1,Data!$1:$1,0)-1)=0,"",OFFSET(Data!$A$1,MATCH($D312,Data!$CG:$CG,0)-1,MATCH($E312&amp;"/"&amp;Q$1,Data!$1:$1,0)-1)))</f>
        <v/>
      </c>
      <c r="R312" s="252" t="str">
        <f ca="1">IF(ISERROR(OFFSET(Data!$A$1,MATCH($D312,Data!$CG:$CG,0)-1,MATCH($E312&amp;"/"&amp;R$1,Data!$1:$1,0)-1))=TRUE,"",IF(OFFSET(Data!$A$1,MATCH($D312,Data!$CG:$CG,0)-1,MATCH($E312&amp;"/"&amp;R$1,Data!$1:$1,0)-1)=0,"",OFFSET(Data!$A$1,MATCH($D312,Data!$CG:$CG,0)-1,MATCH($E312&amp;"/"&amp;R$1,Data!$1:$1,0)-1)))</f>
        <v/>
      </c>
      <c r="S312" s="252" t="str">
        <f ca="1">IF(ISERROR(OFFSET(Data!$A$1,MATCH($D312,Data!$CG:$CG,0)-1,MATCH($E312&amp;"/"&amp;S$1,Data!$1:$1,0)-1))=TRUE,"",IF(OFFSET(Data!$A$1,MATCH($D312,Data!$CG:$CG,0)-1,MATCH($E312&amp;"/"&amp;S$1,Data!$1:$1,0)-1)=0,"",OFFSET(Data!$A$1,MATCH($D312,Data!$CG:$CG,0)-1,MATCH($E312&amp;"/"&amp;S$1,Data!$1:$1,0)-1)))</f>
        <v/>
      </c>
      <c r="T312" s="252" t="str">
        <f ca="1">IF(ISERROR(OFFSET(Data!$A$1,MATCH($D312,Data!$CG:$CG,0)-1,MATCH($E312&amp;"/"&amp;T$1,Data!$1:$1,0)-1))=TRUE,"",IF(OFFSET(Data!$A$1,MATCH($D312,Data!$CG:$CG,0)-1,MATCH($E312&amp;"/"&amp;T$1,Data!$1:$1,0)-1)=0,"",OFFSET(Data!$A$1,MATCH($D312,Data!$CG:$CG,0)-1,MATCH($E312&amp;"/"&amp;T$1,Data!$1:$1,0)-1)))</f>
        <v/>
      </c>
      <c r="U312" s="252" t="str">
        <f ca="1">IF(ISERROR(OFFSET(Data!$A$1,MATCH($D312,Data!$CG:$CG,0)-1,MATCH($E312&amp;"/"&amp;U$1,Data!$1:$1,0)-1))=TRUE,"",IF(OFFSET(Data!$A$1,MATCH($D312,Data!$CG:$CG,0)-1,MATCH($E312&amp;"/"&amp;U$1,Data!$1:$1,0)-1)=0,"",OFFSET(Data!$A$1,MATCH($D312,Data!$CG:$CG,0)-1,MATCH($E312&amp;"/"&amp;U$1,Data!$1:$1,0)-1)))</f>
        <v/>
      </c>
      <c r="V312" s="252" t="str">
        <f ca="1">IF(ISERROR(OFFSET(Data!$A$1,MATCH($D312,Data!$CG:$CG,0)-1,MATCH($E312&amp;"/"&amp;V$1,Data!$1:$1,0)-1))=TRUE,"",IF(OFFSET(Data!$A$1,MATCH($D312,Data!$CG:$CG,0)-1,MATCH($E312&amp;"/"&amp;V$1,Data!$1:$1,0)-1)=0,"",OFFSET(Data!$A$1,MATCH($D312,Data!$CG:$CG,0)-1,MATCH($E312&amp;"/"&amp;V$1,Data!$1:$1,0)-1)))</f>
        <v/>
      </c>
      <c r="W312" s="269" t="str">
        <f ca="1">IF(ISERROR(OFFSET(Data!$A$1,MATCH($D312,Data!$CG:$CG,0)-1,MATCH($E312&amp;"/"&amp;W$1,Data!$1:$1,0)-1))=TRUE,"",IF(OFFSET(Data!$A$1,MATCH($D312,Data!$CG:$CG,0)-1,MATCH($E312&amp;"/"&amp;W$1,Data!$1:$1,0)-1)=0,"",OFFSET(Data!$A$1,MATCH($D312,Data!$CG:$CG,0)-1,MATCH($E312&amp;"/"&amp;W$1,Data!$1:$1,0)-1)))</f>
        <v/>
      </c>
      <c r="X312" s="252" t="str">
        <f ca="1">IF(ISERROR(OFFSET(Data!$A$1,MATCH($D312,Data!$CG:$CG,0)-1,MATCH($E312&amp;"/"&amp;X$1,Data!$1:$1,0)-1))=TRUE,"",IF(OFFSET(Data!$A$1,MATCH($D312,Data!$CG:$CG,0)-1,MATCH($E312&amp;"/"&amp;X$1,Data!$1:$1,0)-1)=0,"",OFFSET(Data!$A$1,MATCH($D312,Data!$CG:$CG,0)-1,MATCH($E312&amp;"/"&amp;X$1,Data!$1:$1,0)-1)))</f>
        <v/>
      </c>
      <c r="Y312" s="252" t="str">
        <f ca="1">IF(ISERROR(OFFSET(Data!$A$1,MATCH($D312,Data!$CG:$CG,0)-1,MATCH($E312&amp;"/"&amp;Y$1,Data!$1:$1,0)-1))=TRUE,"",IF(OFFSET(Data!$A$1,MATCH($D312,Data!$CG:$CG,0)-1,MATCH($E312&amp;"/"&amp;Y$1,Data!$1:$1,0)-1)=0,"",OFFSET(Data!$A$1,MATCH($D312,Data!$CG:$CG,0)-1,MATCH($E312&amp;"/"&amp;Y$1,Data!$1:$1,0)-1)))</f>
        <v/>
      </c>
      <c r="Z312" s="252" t="str">
        <f ca="1">IF(ISERROR(OFFSET(Data!$A$1,MATCH($D312,Data!$CG:$CG,0)-1,MATCH($E312&amp;"/"&amp;Z$1,Data!$1:$1,0)-1))=TRUE,"",IF(OFFSET(Data!$A$1,MATCH($D312,Data!$CG:$CG,0)-1,MATCH($E312&amp;"/"&amp;Z$1,Data!$1:$1,0)-1)=0,"",OFFSET(Data!$A$1,MATCH($D312,Data!$CG:$CG,0)-1,MATCH($E312&amp;"/"&amp;Z$1,Data!$1:$1,0)-1)))</f>
        <v/>
      </c>
      <c r="AA312" s="252" t="str">
        <f ca="1">IF(ISERROR(OFFSET(Data!$A$1,MATCH($D312,Data!$CG:$CG,0)-1,MATCH($E312&amp;"/"&amp;AA$1,Data!$1:$1,0)-1))=TRUE,"",IF(OFFSET(Data!$A$1,MATCH($D312,Data!$CG:$CG,0)-1,MATCH($E312&amp;"/"&amp;AA$1,Data!$1:$1,0)-1)=0,"",OFFSET(Data!$A$1,MATCH($D312,Data!$CG:$CG,0)-1,MATCH($E312&amp;"/"&amp;AA$1,Data!$1:$1,0)-1)))</f>
        <v/>
      </c>
      <c r="AB312" s="252" t="str">
        <f ca="1">IF(ISERROR(OFFSET(Data!$A$1,MATCH($D312,Data!$CG:$CG,0)-1,MATCH($E312&amp;"/"&amp;AB$1,Data!$1:$1,0)-1))=TRUE,"",IF(OFFSET(Data!$A$1,MATCH($D312,Data!$CG:$CG,0)-1,MATCH($E312&amp;"/"&amp;AB$1,Data!$1:$1,0)-1)=0,"",OFFSET(Data!$A$1,MATCH($D312,Data!$CG:$CG,0)-1,MATCH($E312&amp;"/"&amp;AB$1,Data!$1:$1,0)-1)))</f>
        <v/>
      </c>
      <c r="AC312" s="252" t="str">
        <f ca="1">IF(ISERROR(OFFSET(Data!$A$1,MATCH($D312,Data!$CG:$CG,0)-1,MATCH($E312&amp;"/"&amp;AC$1,Data!$1:$1,0)-1))=TRUE,"",IF(OFFSET(Data!$A$1,MATCH($D312,Data!$CG:$CG,0)-1,MATCH($E312&amp;"/"&amp;AC$1,Data!$1:$1,0)-1)=0,"",OFFSET(Data!$A$1,MATCH($D312,Data!$CG:$CG,0)-1,MATCH($E312&amp;"/"&amp;AC$1,Data!$1:$1,0)-1)))</f>
        <v/>
      </c>
      <c r="AD312" s="252" t="str">
        <f ca="1">IF(ISERROR(OFFSET(Data!$A$1,MATCH($D312,Data!$CG:$CG,0)-1,MATCH($E312&amp;"/"&amp;AD$1,Data!$1:$1,0)-1))=TRUE,"",IF(OFFSET(Data!$A$1,MATCH($D312,Data!$CG:$CG,0)-1,MATCH($E312&amp;"/"&amp;AD$1,Data!$1:$1,0)-1)=0,"",OFFSET(Data!$A$1,MATCH($D312,Data!$CG:$CG,0)-1,MATCH($E312&amp;"/"&amp;AD$1,Data!$1:$1,0)-1)))</f>
        <v/>
      </c>
      <c r="AE312" s="252" t="str">
        <f ca="1">IF(ISERROR(OFFSET(Data!$A$1,MATCH($D312,Data!$CG:$CG,0)-1,MATCH($E312&amp;"/"&amp;AE$1,Data!$1:$1,0)-1))=TRUE,"",IF(OFFSET(Data!$A$1,MATCH($D312,Data!$CG:$CG,0)-1,MATCH($E312&amp;"/"&amp;AE$1,Data!$1:$1,0)-1)=0,"",OFFSET(Data!$A$1,MATCH($D312,Data!$CG:$CG,0)-1,MATCH($E312&amp;"/"&amp;AE$1,Data!$1:$1,0)-1)))</f>
        <v/>
      </c>
      <c r="AF312" s="253" t="str">
        <f ca="1">IF(ISERROR(OFFSET(Data!$A$1,MATCH($D312,Data!$CG:$CG,0)-1,MATCH($E312&amp;"/"&amp;AF$1,Data!$1:$1,0)-1))=TRUE,"",IF(OFFSET(Data!$A$1,MATCH($D312,Data!$CG:$CG,0)-1,MATCH($E312&amp;"/"&amp;AF$1,Data!$1:$1,0)-1)=0,"",OFFSET(Data!$A$1,MATCH($D312,Data!$CG:$CG,0)-1,MATCH($E312&amp;"/"&amp;AF$1,Data!$1:$1,0)-1)))</f>
        <v/>
      </c>
      <c r="AG312" s="212">
        <f t="shared" ca="1" si="9"/>
        <v>0</v>
      </c>
      <c r="AH312" s="213">
        <f ca="1">SUM(AG309:AG312)</f>
        <v>0</v>
      </c>
    </row>
    <row r="313" spans="1:34" ht="15.75" hidden="1" customHeight="1" thickBot="1" x14ac:dyDescent="0.3">
      <c r="A313" s="447"/>
      <c r="B313" s="450"/>
      <c r="C313" s="453"/>
      <c r="D313" s="30" t="e">
        <f>IF(C313&lt;&gt;"",C313,D312)</f>
        <v>#N/A</v>
      </c>
      <c r="E313" s="31" t="s">
        <v>25</v>
      </c>
      <c r="F313" s="255" t="str">
        <f ca="1">IF(ISERROR(OFFSET(Data!$A$1,MATCH($D313,Data!$CG:$CG,0)-1,MATCH($E313&amp;"/"&amp;F$1,Data!$1:$1,0)-1))=TRUE,"",IF(OFFSET(Data!$A$1,MATCH($D313,Data!$CG:$CG,0)-1,MATCH($E313&amp;"/"&amp;F$1,Data!$1:$1,0)-1)=0,"",OFFSET(Data!$A$1,MATCH($D313,Data!$CG:$CG,0)-1,MATCH($E313&amp;"/"&amp;F$1,Data!$1:$1,0)-1)))</f>
        <v/>
      </c>
      <c r="G313" s="256" t="str">
        <f ca="1">IF(ISERROR(OFFSET(Data!$A$1,MATCH($D313,Data!$CG:$CG,0)-1,MATCH($E313&amp;"/"&amp;G$1,Data!$1:$1,0)-1))=TRUE,"",IF(OFFSET(Data!$A$1,MATCH($D313,Data!$CG:$CG,0)-1,MATCH($E313&amp;"/"&amp;G$1,Data!$1:$1,0)-1)=0,"",OFFSET(Data!$A$1,MATCH($D313,Data!$CG:$CG,0)-1,MATCH($E313&amp;"/"&amp;G$1,Data!$1:$1,0)-1)))</f>
        <v/>
      </c>
      <c r="H313" s="256" t="str">
        <f ca="1">IF(ISERROR(OFFSET(Data!$A$1,MATCH($D313,Data!$CG:$CG,0)-1,MATCH($E313&amp;"/"&amp;H$1,Data!$1:$1,0)-1))=TRUE,"",IF(OFFSET(Data!$A$1,MATCH($D313,Data!$CG:$CG,0)-1,MATCH($E313&amp;"/"&amp;H$1,Data!$1:$1,0)-1)=0,"",OFFSET(Data!$A$1,MATCH($D313,Data!$CG:$CG,0)-1,MATCH($E313&amp;"/"&amp;H$1,Data!$1:$1,0)-1)))</f>
        <v/>
      </c>
      <c r="I313" s="256" t="str">
        <f ca="1">IF(ISERROR(OFFSET(Data!$A$1,MATCH($D313,Data!$CG:$CG,0)-1,MATCH($E313&amp;"/"&amp;I$1,Data!$1:$1,0)-1))=TRUE,"",IF(OFFSET(Data!$A$1,MATCH($D313,Data!$CG:$CG,0)-1,MATCH($E313&amp;"/"&amp;I$1,Data!$1:$1,0)-1)=0,"",OFFSET(Data!$A$1,MATCH($D313,Data!$CG:$CG,0)-1,MATCH($E313&amp;"/"&amp;I$1,Data!$1:$1,0)-1)))</f>
        <v/>
      </c>
      <c r="J313" s="256" t="str">
        <f ca="1">IF(ISERROR(OFFSET(Data!$A$1,MATCH($D313,Data!$CG:$CG,0)-1,MATCH($E313&amp;"/"&amp;J$1,Data!$1:$1,0)-1))=TRUE,"",IF(OFFSET(Data!$A$1,MATCH($D313,Data!$CG:$CG,0)-1,MATCH($E313&amp;"/"&amp;J$1,Data!$1:$1,0)-1)=0,"",OFFSET(Data!$A$1,MATCH($D313,Data!$CG:$CG,0)-1,MATCH($E313&amp;"/"&amp;J$1,Data!$1:$1,0)-1)))</f>
        <v/>
      </c>
      <c r="K313" s="256" t="str">
        <f ca="1">IF(ISERROR(OFFSET(Data!$A$1,MATCH($D313,Data!$CG:$CG,0)-1,MATCH($E313&amp;"/"&amp;K$1,Data!$1:$1,0)-1))=TRUE,"",IF(OFFSET(Data!$A$1,MATCH($D313,Data!$CG:$CG,0)-1,MATCH($E313&amp;"/"&amp;K$1,Data!$1:$1,0)-1)=0,"",OFFSET(Data!$A$1,MATCH($D313,Data!$CG:$CG,0)-1,MATCH($E313&amp;"/"&amp;K$1,Data!$1:$1,0)-1)))</f>
        <v/>
      </c>
      <c r="L313" s="256" t="str">
        <f ca="1">IF(ISERROR(OFFSET(Data!$A$1,MATCH($D313,Data!$CG:$CG,0)-1,MATCH($E313&amp;"/"&amp;L$1,Data!$1:$1,0)-1))=TRUE,"",IF(OFFSET(Data!$A$1,MATCH($D313,Data!$CG:$CG,0)-1,MATCH($E313&amp;"/"&amp;L$1,Data!$1:$1,0)-1)=0,"",OFFSET(Data!$A$1,MATCH($D313,Data!$CG:$CG,0)-1,MATCH($E313&amp;"/"&amp;L$1,Data!$1:$1,0)-1)))</f>
        <v/>
      </c>
      <c r="M313" s="256" t="str">
        <f ca="1">IF(ISERROR(OFFSET(Data!$A$1,MATCH($D313,Data!$CG:$CG,0)-1,MATCH($E313&amp;"/"&amp;M$1,Data!$1:$1,0)-1))=TRUE,"",IF(OFFSET(Data!$A$1,MATCH($D313,Data!$CG:$CG,0)-1,MATCH($E313&amp;"/"&amp;M$1,Data!$1:$1,0)-1)=0,"",OFFSET(Data!$A$1,MATCH($D313,Data!$CG:$CG,0)-1,MATCH($E313&amp;"/"&amp;M$1,Data!$1:$1,0)-1)))</f>
        <v/>
      </c>
      <c r="N313" s="256" t="str">
        <f ca="1">IF(ISERROR(OFFSET(Data!$A$1,MATCH($D313,Data!$CG:$CG,0)-1,MATCH($E313&amp;"/"&amp;N$1,Data!$1:$1,0)-1))=TRUE,"",IF(OFFSET(Data!$A$1,MATCH($D313,Data!$CG:$CG,0)-1,MATCH($E313&amp;"/"&amp;N$1,Data!$1:$1,0)-1)=0,"",OFFSET(Data!$A$1,MATCH($D313,Data!$CG:$CG,0)-1,MATCH($E313&amp;"/"&amp;N$1,Data!$1:$1,0)-1)))</f>
        <v/>
      </c>
      <c r="O313" s="256" t="str">
        <f ca="1">IF(ISERROR(OFFSET(Data!$A$1,MATCH($D313,Data!$CG:$CG,0)-1,MATCH($E313&amp;"/"&amp;O$1,Data!$1:$1,0)-1))=TRUE,"",IF(OFFSET(Data!$A$1,MATCH($D313,Data!$CG:$CG,0)-1,MATCH($E313&amp;"/"&amp;O$1,Data!$1:$1,0)-1)=0,"",OFFSET(Data!$A$1,MATCH($D313,Data!$CG:$CG,0)-1,MATCH($E313&amp;"/"&amp;O$1,Data!$1:$1,0)-1)))</f>
        <v/>
      </c>
      <c r="P313" s="256" t="str">
        <f ca="1">IF(ISERROR(OFFSET(Data!$A$1,MATCH($D313,Data!$CG:$CG,0)-1,MATCH($E313&amp;"/"&amp;P$1,Data!$1:$1,0)-1))=TRUE,"",IF(OFFSET(Data!$A$1,MATCH($D313,Data!$CG:$CG,0)-1,MATCH($E313&amp;"/"&amp;P$1,Data!$1:$1,0)-1)=0,"",OFFSET(Data!$A$1,MATCH($D313,Data!$CG:$CG,0)-1,MATCH($E313&amp;"/"&amp;P$1,Data!$1:$1,0)-1)))</f>
        <v/>
      </c>
      <c r="Q313" s="256" t="str">
        <f ca="1">IF(ISERROR(OFFSET(Data!$A$1,MATCH($D313,Data!$CG:$CG,0)-1,MATCH($E313&amp;"/"&amp;Q$1,Data!$1:$1,0)-1))=TRUE,"",IF(OFFSET(Data!$A$1,MATCH($D313,Data!$CG:$CG,0)-1,MATCH($E313&amp;"/"&amp;Q$1,Data!$1:$1,0)-1)=0,"",OFFSET(Data!$A$1,MATCH($D313,Data!$CG:$CG,0)-1,MATCH($E313&amp;"/"&amp;Q$1,Data!$1:$1,0)-1)))</f>
        <v/>
      </c>
      <c r="R313" s="256" t="str">
        <f ca="1">IF(ISERROR(OFFSET(Data!$A$1,MATCH($D313,Data!$CG:$CG,0)-1,MATCH($E313&amp;"/"&amp;R$1,Data!$1:$1,0)-1))=TRUE,"",IF(OFFSET(Data!$A$1,MATCH($D313,Data!$CG:$CG,0)-1,MATCH($E313&amp;"/"&amp;R$1,Data!$1:$1,0)-1)=0,"",OFFSET(Data!$A$1,MATCH($D313,Data!$CG:$CG,0)-1,MATCH($E313&amp;"/"&amp;R$1,Data!$1:$1,0)-1)))</f>
        <v/>
      </c>
      <c r="S313" s="256" t="str">
        <f ca="1">IF(ISERROR(OFFSET(Data!$A$1,MATCH($D313,Data!$CG:$CG,0)-1,MATCH($E313&amp;"/"&amp;S$1,Data!$1:$1,0)-1))=TRUE,"",IF(OFFSET(Data!$A$1,MATCH($D313,Data!$CG:$CG,0)-1,MATCH($E313&amp;"/"&amp;S$1,Data!$1:$1,0)-1)=0,"",OFFSET(Data!$A$1,MATCH($D313,Data!$CG:$CG,0)-1,MATCH($E313&amp;"/"&amp;S$1,Data!$1:$1,0)-1)))</f>
        <v/>
      </c>
      <c r="T313" s="256" t="str">
        <f ca="1">IF(ISERROR(OFFSET(Data!$A$1,MATCH($D313,Data!$CG:$CG,0)-1,MATCH($E313&amp;"/"&amp;T$1,Data!$1:$1,0)-1))=TRUE,"",IF(OFFSET(Data!$A$1,MATCH($D313,Data!$CG:$CG,0)-1,MATCH($E313&amp;"/"&amp;T$1,Data!$1:$1,0)-1)=0,"",OFFSET(Data!$A$1,MATCH($D313,Data!$CG:$CG,0)-1,MATCH($E313&amp;"/"&amp;T$1,Data!$1:$1,0)-1)))</f>
        <v/>
      </c>
      <c r="U313" s="256" t="str">
        <f ca="1">IF(ISERROR(OFFSET(Data!$A$1,MATCH($D313,Data!$CG:$CG,0)-1,MATCH($E313&amp;"/"&amp;U$1,Data!$1:$1,0)-1))=TRUE,"",IF(OFFSET(Data!$A$1,MATCH($D313,Data!$CG:$CG,0)-1,MATCH($E313&amp;"/"&amp;U$1,Data!$1:$1,0)-1)=0,"",OFFSET(Data!$A$1,MATCH($D313,Data!$CG:$CG,0)-1,MATCH($E313&amp;"/"&amp;U$1,Data!$1:$1,0)-1)))</f>
        <v/>
      </c>
      <c r="V313" s="256" t="str">
        <f ca="1">IF(ISERROR(OFFSET(Data!$A$1,MATCH($D313,Data!$CG:$CG,0)-1,MATCH($E313&amp;"/"&amp;V$1,Data!$1:$1,0)-1))=TRUE,"",IF(OFFSET(Data!$A$1,MATCH($D313,Data!$CG:$CG,0)-1,MATCH($E313&amp;"/"&amp;V$1,Data!$1:$1,0)-1)=0,"",OFFSET(Data!$A$1,MATCH($D313,Data!$CG:$CG,0)-1,MATCH($E313&amp;"/"&amp;V$1,Data!$1:$1,0)-1)))</f>
        <v/>
      </c>
      <c r="W313" s="257" t="str">
        <f ca="1">IF(ISERROR(OFFSET(Data!$A$1,MATCH($D313,Data!$CG:$CG,0)-1,MATCH($E313&amp;"/"&amp;W$1,Data!$1:$1,0)-1))=TRUE,"",IF(OFFSET(Data!$A$1,MATCH($D313,Data!$CG:$CG,0)-1,MATCH($E313&amp;"/"&amp;W$1,Data!$1:$1,0)-1)=0,"",OFFSET(Data!$A$1,MATCH($D313,Data!$CG:$CG,0)-1,MATCH($E313&amp;"/"&amp;W$1,Data!$1:$1,0)-1)))</f>
        <v/>
      </c>
      <c r="X313" s="256" t="str">
        <f ca="1">IF(ISERROR(OFFSET(Data!$A$1,MATCH($D313,Data!$CG:$CG,0)-1,MATCH($E313&amp;"/"&amp;X$1,Data!$1:$1,0)-1))=TRUE,"",IF(OFFSET(Data!$A$1,MATCH($D313,Data!$CG:$CG,0)-1,MATCH($E313&amp;"/"&amp;X$1,Data!$1:$1,0)-1)=0,"",OFFSET(Data!$A$1,MATCH($D313,Data!$CG:$CG,0)-1,MATCH($E313&amp;"/"&amp;X$1,Data!$1:$1,0)-1)))</f>
        <v/>
      </c>
      <c r="Y313" s="256" t="str">
        <f ca="1">IF(ISERROR(OFFSET(Data!$A$1,MATCH($D313,Data!$CG:$CG,0)-1,MATCH($E313&amp;"/"&amp;Y$1,Data!$1:$1,0)-1))=TRUE,"",IF(OFFSET(Data!$A$1,MATCH($D313,Data!$CG:$CG,0)-1,MATCH($E313&amp;"/"&amp;Y$1,Data!$1:$1,0)-1)=0,"",OFFSET(Data!$A$1,MATCH($D313,Data!$CG:$CG,0)-1,MATCH($E313&amp;"/"&amp;Y$1,Data!$1:$1,0)-1)))</f>
        <v/>
      </c>
      <c r="Z313" s="256" t="str">
        <f ca="1">IF(ISERROR(OFFSET(Data!$A$1,MATCH($D313,Data!$CG:$CG,0)-1,MATCH($E313&amp;"/"&amp;Z$1,Data!$1:$1,0)-1))=TRUE,"",IF(OFFSET(Data!$A$1,MATCH($D313,Data!$CG:$CG,0)-1,MATCH($E313&amp;"/"&amp;Z$1,Data!$1:$1,0)-1)=0,"",OFFSET(Data!$A$1,MATCH($D313,Data!$CG:$CG,0)-1,MATCH($E313&amp;"/"&amp;Z$1,Data!$1:$1,0)-1)))</f>
        <v/>
      </c>
      <c r="AA313" s="256" t="str">
        <f ca="1">IF(ISERROR(OFFSET(Data!$A$1,MATCH($D313,Data!$CG:$CG,0)-1,MATCH($E313&amp;"/"&amp;AA$1,Data!$1:$1,0)-1))=TRUE,"",IF(OFFSET(Data!$A$1,MATCH($D313,Data!$CG:$CG,0)-1,MATCH($E313&amp;"/"&amp;AA$1,Data!$1:$1,0)-1)=0,"",OFFSET(Data!$A$1,MATCH($D313,Data!$CG:$CG,0)-1,MATCH($E313&amp;"/"&amp;AA$1,Data!$1:$1,0)-1)))</f>
        <v/>
      </c>
      <c r="AB313" s="256" t="str">
        <f ca="1">IF(ISERROR(OFFSET(Data!$A$1,MATCH($D313,Data!$CG:$CG,0)-1,MATCH($E313&amp;"/"&amp;AB$1,Data!$1:$1,0)-1))=TRUE,"",IF(OFFSET(Data!$A$1,MATCH($D313,Data!$CG:$CG,0)-1,MATCH($E313&amp;"/"&amp;AB$1,Data!$1:$1,0)-1)=0,"",OFFSET(Data!$A$1,MATCH($D313,Data!$CG:$CG,0)-1,MATCH($E313&amp;"/"&amp;AB$1,Data!$1:$1,0)-1)))</f>
        <v/>
      </c>
      <c r="AC313" s="256" t="str">
        <f ca="1">IF(ISERROR(OFFSET(Data!$A$1,MATCH($D313,Data!$CG:$CG,0)-1,MATCH($E313&amp;"/"&amp;AC$1,Data!$1:$1,0)-1))=TRUE,"",IF(OFFSET(Data!$A$1,MATCH($D313,Data!$CG:$CG,0)-1,MATCH($E313&amp;"/"&amp;AC$1,Data!$1:$1,0)-1)=0,"",OFFSET(Data!$A$1,MATCH($D313,Data!$CG:$CG,0)-1,MATCH($E313&amp;"/"&amp;AC$1,Data!$1:$1,0)-1)))</f>
        <v/>
      </c>
      <c r="AD313" s="256" t="str">
        <f ca="1">IF(ISERROR(OFFSET(Data!$A$1,MATCH($D313,Data!$CG:$CG,0)-1,MATCH($E313&amp;"/"&amp;AD$1,Data!$1:$1,0)-1))=TRUE,"",IF(OFFSET(Data!$A$1,MATCH($D313,Data!$CG:$CG,0)-1,MATCH($E313&amp;"/"&amp;AD$1,Data!$1:$1,0)-1)=0,"",OFFSET(Data!$A$1,MATCH($D313,Data!$CG:$CG,0)-1,MATCH($E313&amp;"/"&amp;AD$1,Data!$1:$1,0)-1)))</f>
        <v/>
      </c>
      <c r="AE313" s="256" t="str">
        <f ca="1">IF(ISERROR(OFFSET(Data!$A$1,MATCH($D313,Data!$CG:$CG,0)-1,MATCH($E313&amp;"/"&amp;AE$1,Data!$1:$1,0)-1))=TRUE,"",IF(OFFSET(Data!$A$1,MATCH($D313,Data!$CG:$CG,0)-1,MATCH($E313&amp;"/"&amp;AE$1,Data!$1:$1,0)-1)=0,"",OFFSET(Data!$A$1,MATCH($D313,Data!$CG:$CG,0)-1,MATCH($E313&amp;"/"&amp;AE$1,Data!$1:$1,0)-1)))</f>
        <v/>
      </c>
      <c r="AF313" s="258" t="str">
        <f ca="1">IF(ISERROR(OFFSET(Data!$A$1,MATCH($D313,Data!$CG:$CG,0)-1,MATCH($E313&amp;"/"&amp;AF$1,Data!$1:$1,0)-1))=TRUE,"",IF(OFFSET(Data!$A$1,MATCH($D313,Data!$CG:$CG,0)-1,MATCH($E313&amp;"/"&amp;AF$1,Data!$1:$1,0)-1)=0,"",OFFSET(Data!$A$1,MATCH($D313,Data!$CG:$CG,0)-1,MATCH($E313&amp;"/"&amp;AF$1,Data!$1:$1,0)-1)))</f>
        <v/>
      </c>
      <c r="AG313" s="214">
        <f t="shared" ca="1" si="9"/>
        <v>0</v>
      </c>
      <c r="AH313" s="215">
        <f ca="1">SUM(AG309:AG313)</f>
        <v>0</v>
      </c>
    </row>
    <row r="314" spans="1:34" ht="15" hidden="1" customHeight="1" x14ac:dyDescent="0.25">
      <c r="A314" s="445">
        <v>62</v>
      </c>
      <c r="B314" s="448" t="e">
        <f>INDEX(Data!CI:CI,MATCH("W"&amp;A314,Data!A:A,0))</f>
        <v>#N/A</v>
      </c>
      <c r="C314" s="451" t="e">
        <f>INDEX(Data!CG:CG,MATCH("W"&amp;A314,Data!A:A,0))</f>
        <v>#N/A</v>
      </c>
      <c r="D314" s="26" t="e">
        <f>IF(C314&lt;&gt;"",C314,#REF!)</f>
        <v>#N/A</v>
      </c>
      <c r="E314" s="27" t="s">
        <v>21</v>
      </c>
      <c r="F314" s="271" t="str">
        <f ca="1">IF(ISERROR(OFFSET(Data!$A$1,MATCH($D314,Data!$CG:$CG,0)-1,MATCH($E314&amp;"/"&amp;F$1,Data!$1:$1,0)-1))=TRUE,"",IF(OFFSET(Data!$A$1,MATCH($D314,Data!$CG:$CG,0)-1,MATCH($E314&amp;"/"&amp;F$1,Data!$1:$1,0)-1)=0,"",OFFSET(Data!$A$1,MATCH($D314,Data!$CG:$CG,0)-1,MATCH($E314&amp;"/"&amp;F$1,Data!$1:$1,0)-1)))</f>
        <v/>
      </c>
      <c r="G314" s="250" t="str">
        <f ca="1">IF(ISERROR(OFFSET(Data!$A$1,MATCH($D314,Data!$CG:$CG,0)-1,MATCH($E314&amp;"/"&amp;G$1,Data!$1:$1,0)-1))=TRUE,"",IF(OFFSET(Data!$A$1,MATCH($D314,Data!$CG:$CG,0)-1,MATCH($E314&amp;"/"&amp;G$1,Data!$1:$1,0)-1)=0,"",OFFSET(Data!$A$1,MATCH($D314,Data!$CG:$CG,0)-1,MATCH($E314&amp;"/"&amp;G$1,Data!$1:$1,0)-1)))</f>
        <v/>
      </c>
      <c r="H314" s="250" t="str">
        <f ca="1">IF(ISERROR(OFFSET(Data!$A$1,MATCH($D314,Data!$CG:$CG,0)-1,MATCH($E314&amp;"/"&amp;H$1,Data!$1:$1,0)-1))=TRUE,"",IF(OFFSET(Data!$A$1,MATCH($D314,Data!$CG:$CG,0)-1,MATCH($E314&amp;"/"&amp;H$1,Data!$1:$1,0)-1)=0,"",OFFSET(Data!$A$1,MATCH($D314,Data!$CG:$CG,0)-1,MATCH($E314&amp;"/"&amp;H$1,Data!$1:$1,0)-1)))</f>
        <v/>
      </c>
      <c r="I314" s="250" t="str">
        <f ca="1">IF(ISERROR(OFFSET(Data!$A$1,MATCH($D314,Data!$CG:$CG,0)-1,MATCH($E314&amp;"/"&amp;I$1,Data!$1:$1,0)-1))=TRUE,"",IF(OFFSET(Data!$A$1,MATCH($D314,Data!$CG:$CG,0)-1,MATCH($E314&amp;"/"&amp;I$1,Data!$1:$1,0)-1)=0,"",OFFSET(Data!$A$1,MATCH($D314,Data!$CG:$CG,0)-1,MATCH($E314&amp;"/"&amp;I$1,Data!$1:$1,0)-1)))</f>
        <v/>
      </c>
      <c r="J314" s="250" t="str">
        <f ca="1">IF(ISERROR(OFFSET(Data!$A$1,MATCH($D314,Data!$CG:$CG,0)-1,MATCH($E314&amp;"/"&amp;J$1,Data!$1:$1,0)-1))=TRUE,"",IF(OFFSET(Data!$A$1,MATCH($D314,Data!$CG:$CG,0)-1,MATCH($E314&amp;"/"&amp;J$1,Data!$1:$1,0)-1)=0,"",OFFSET(Data!$A$1,MATCH($D314,Data!$CG:$CG,0)-1,MATCH($E314&amp;"/"&amp;J$1,Data!$1:$1,0)-1)))</f>
        <v/>
      </c>
      <c r="K314" s="250" t="str">
        <f ca="1">IF(ISERROR(OFFSET(Data!$A$1,MATCH($D314,Data!$CG:$CG,0)-1,MATCH($E314&amp;"/"&amp;K$1,Data!$1:$1,0)-1))=TRUE,"",IF(OFFSET(Data!$A$1,MATCH($D314,Data!$CG:$CG,0)-1,MATCH($E314&amp;"/"&amp;K$1,Data!$1:$1,0)-1)=0,"",OFFSET(Data!$A$1,MATCH($D314,Data!$CG:$CG,0)-1,MATCH($E314&amp;"/"&amp;K$1,Data!$1:$1,0)-1)))</f>
        <v/>
      </c>
      <c r="L314" s="250" t="str">
        <f ca="1">IF(ISERROR(OFFSET(Data!$A$1,MATCH($D314,Data!$CG:$CG,0)-1,MATCH($E314&amp;"/"&amp;L$1,Data!$1:$1,0)-1))=TRUE,"",IF(OFFSET(Data!$A$1,MATCH($D314,Data!$CG:$CG,0)-1,MATCH($E314&amp;"/"&amp;L$1,Data!$1:$1,0)-1)=0,"",OFFSET(Data!$A$1,MATCH($D314,Data!$CG:$CG,0)-1,MATCH($E314&amp;"/"&amp;L$1,Data!$1:$1,0)-1)))</f>
        <v/>
      </c>
      <c r="M314" s="250" t="str">
        <f ca="1">IF(ISERROR(OFFSET(Data!$A$1,MATCH($D314,Data!$CG:$CG,0)-1,MATCH($E314&amp;"/"&amp;M$1,Data!$1:$1,0)-1))=TRUE,"",IF(OFFSET(Data!$A$1,MATCH($D314,Data!$CG:$CG,0)-1,MATCH($E314&amp;"/"&amp;M$1,Data!$1:$1,0)-1)=0,"",OFFSET(Data!$A$1,MATCH($D314,Data!$CG:$CG,0)-1,MATCH($E314&amp;"/"&amp;M$1,Data!$1:$1,0)-1)))</f>
        <v/>
      </c>
      <c r="N314" s="250" t="str">
        <f ca="1">IF(ISERROR(OFFSET(Data!$A$1,MATCH($D314,Data!$CG:$CG,0)-1,MATCH($E314&amp;"/"&amp;N$1,Data!$1:$1,0)-1))=TRUE,"",IF(OFFSET(Data!$A$1,MATCH($D314,Data!$CG:$CG,0)-1,MATCH($E314&amp;"/"&amp;N$1,Data!$1:$1,0)-1)=0,"",OFFSET(Data!$A$1,MATCH($D314,Data!$CG:$CG,0)-1,MATCH($E314&amp;"/"&amp;N$1,Data!$1:$1,0)-1)))</f>
        <v/>
      </c>
      <c r="O314" s="250" t="str">
        <f ca="1">IF(ISERROR(OFFSET(Data!$A$1,MATCH($D314,Data!$CG:$CG,0)-1,MATCH($E314&amp;"/"&amp;O$1,Data!$1:$1,0)-1))=TRUE,"",IF(OFFSET(Data!$A$1,MATCH($D314,Data!$CG:$CG,0)-1,MATCH($E314&amp;"/"&amp;O$1,Data!$1:$1,0)-1)=0,"",OFFSET(Data!$A$1,MATCH($D314,Data!$CG:$CG,0)-1,MATCH($E314&amp;"/"&amp;O$1,Data!$1:$1,0)-1)))</f>
        <v/>
      </c>
      <c r="P314" s="250" t="str">
        <f ca="1">IF(ISERROR(OFFSET(Data!$A$1,MATCH($D314,Data!$CG:$CG,0)-1,MATCH($E314&amp;"/"&amp;P$1,Data!$1:$1,0)-1))=TRUE,"",IF(OFFSET(Data!$A$1,MATCH($D314,Data!$CG:$CG,0)-1,MATCH($E314&amp;"/"&amp;P$1,Data!$1:$1,0)-1)=0,"",OFFSET(Data!$A$1,MATCH($D314,Data!$CG:$CG,0)-1,MATCH($E314&amp;"/"&amp;P$1,Data!$1:$1,0)-1)))</f>
        <v/>
      </c>
      <c r="Q314" s="250" t="str">
        <f ca="1">IF(ISERROR(OFFSET(Data!$A$1,MATCH($D314,Data!$CG:$CG,0)-1,MATCH($E314&amp;"/"&amp;Q$1,Data!$1:$1,0)-1))=TRUE,"",IF(OFFSET(Data!$A$1,MATCH($D314,Data!$CG:$CG,0)-1,MATCH($E314&amp;"/"&amp;Q$1,Data!$1:$1,0)-1)=0,"",OFFSET(Data!$A$1,MATCH($D314,Data!$CG:$CG,0)-1,MATCH($E314&amp;"/"&amp;Q$1,Data!$1:$1,0)-1)))</f>
        <v/>
      </c>
      <c r="R314" s="250" t="str">
        <f ca="1">IF(ISERROR(OFFSET(Data!$A$1,MATCH($D314,Data!$CG:$CG,0)-1,MATCH($E314&amp;"/"&amp;R$1,Data!$1:$1,0)-1))=TRUE,"",IF(OFFSET(Data!$A$1,MATCH($D314,Data!$CG:$CG,0)-1,MATCH($E314&amp;"/"&amp;R$1,Data!$1:$1,0)-1)=0,"",OFFSET(Data!$A$1,MATCH($D314,Data!$CG:$CG,0)-1,MATCH($E314&amp;"/"&amp;R$1,Data!$1:$1,0)-1)))</f>
        <v/>
      </c>
      <c r="S314" s="250" t="str">
        <f ca="1">IF(ISERROR(OFFSET(Data!$A$1,MATCH($D314,Data!$CG:$CG,0)-1,MATCH($E314&amp;"/"&amp;S$1,Data!$1:$1,0)-1))=TRUE,"",IF(OFFSET(Data!$A$1,MATCH($D314,Data!$CG:$CG,0)-1,MATCH($E314&amp;"/"&amp;S$1,Data!$1:$1,0)-1)=0,"",OFFSET(Data!$A$1,MATCH($D314,Data!$CG:$CG,0)-1,MATCH($E314&amp;"/"&amp;S$1,Data!$1:$1,0)-1)))</f>
        <v/>
      </c>
      <c r="T314" s="250" t="str">
        <f ca="1">IF(ISERROR(OFFSET(Data!$A$1,MATCH($D314,Data!$CG:$CG,0)-1,MATCH($E314&amp;"/"&amp;T$1,Data!$1:$1,0)-1))=TRUE,"",IF(OFFSET(Data!$A$1,MATCH($D314,Data!$CG:$CG,0)-1,MATCH($E314&amp;"/"&amp;T$1,Data!$1:$1,0)-1)=0,"",OFFSET(Data!$A$1,MATCH($D314,Data!$CG:$CG,0)-1,MATCH($E314&amp;"/"&amp;T$1,Data!$1:$1,0)-1)))</f>
        <v/>
      </c>
      <c r="U314" s="250" t="str">
        <f ca="1">IF(ISERROR(OFFSET(Data!$A$1,MATCH($D314,Data!$CG:$CG,0)-1,MATCH($E314&amp;"/"&amp;U$1,Data!$1:$1,0)-1))=TRUE,"",IF(OFFSET(Data!$A$1,MATCH($D314,Data!$CG:$CG,0)-1,MATCH($E314&amp;"/"&amp;U$1,Data!$1:$1,0)-1)=0,"",OFFSET(Data!$A$1,MATCH($D314,Data!$CG:$CG,0)-1,MATCH($E314&amp;"/"&amp;U$1,Data!$1:$1,0)-1)))</f>
        <v/>
      </c>
      <c r="V314" s="250" t="str">
        <f ca="1">IF(ISERROR(OFFSET(Data!$A$1,MATCH($D314,Data!$CG:$CG,0)-1,MATCH($E314&amp;"/"&amp;V$1,Data!$1:$1,0)-1))=TRUE,"",IF(OFFSET(Data!$A$1,MATCH($D314,Data!$CG:$CG,0)-1,MATCH($E314&amp;"/"&amp;V$1,Data!$1:$1,0)-1)=0,"",OFFSET(Data!$A$1,MATCH($D314,Data!$CG:$CG,0)-1,MATCH($E314&amp;"/"&amp;V$1,Data!$1:$1,0)-1)))</f>
        <v/>
      </c>
      <c r="W314" s="272" t="str">
        <f ca="1">IF(ISERROR(OFFSET(Data!$A$1,MATCH($D314,Data!$CG:$CG,0)-1,MATCH($E314&amp;"/"&amp;W$1,Data!$1:$1,0)-1))=TRUE,"",IF(OFFSET(Data!$A$1,MATCH($D314,Data!$CG:$CG,0)-1,MATCH($E314&amp;"/"&amp;W$1,Data!$1:$1,0)-1)=0,"",OFFSET(Data!$A$1,MATCH($D314,Data!$CG:$CG,0)-1,MATCH($E314&amp;"/"&amp;W$1,Data!$1:$1,0)-1)))</f>
        <v/>
      </c>
      <c r="X314" s="250" t="str">
        <f ca="1">IF(ISERROR(OFFSET(Data!$A$1,MATCH($D314,Data!$CG:$CG,0)-1,MATCH($E314&amp;"/"&amp;X$1,Data!$1:$1,0)-1))=TRUE,"",IF(OFFSET(Data!$A$1,MATCH($D314,Data!$CG:$CG,0)-1,MATCH($E314&amp;"/"&amp;X$1,Data!$1:$1,0)-1)=0,"",OFFSET(Data!$A$1,MATCH($D314,Data!$CG:$CG,0)-1,MATCH($E314&amp;"/"&amp;X$1,Data!$1:$1,0)-1)))</f>
        <v/>
      </c>
      <c r="Y314" s="250" t="str">
        <f ca="1">IF(ISERROR(OFFSET(Data!$A$1,MATCH($D314,Data!$CG:$CG,0)-1,MATCH($E314&amp;"/"&amp;Y$1,Data!$1:$1,0)-1))=TRUE,"",IF(OFFSET(Data!$A$1,MATCH($D314,Data!$CG:$CG,0)-1,MATCH($E314&amp;"/"&amp;Y$1,Data!$1:$1,0)-1)=0,"",OFFSET(Data!$A$1,MATCH($D314,Data!$CG:$CG,0)-1,MATCH($E314&amp;"/"&amp;Y$1,Data!$1:$1,0)-1)))</f>
        <v/>
      </c>
      <c r="Z314" s="250" t="str">
        <f ca="1">IF(ISERROR(OFFSET(Data!$A$1,MATCH($D314,Data!$CG:$CG,0)-1,MATCH($E314&amp;"/"&amp;Z$1,Data!$1:$1,0)-1))=TRUE,"",IF(OFFSET(Data!$A$1,MATCH($D314,Data!$CG:$CG,0)-1,MATCH($E314&amp;"/"&amp;Z$1,Data!$1:$1,0)-1)=0,"",OFFSET(Data!$A$1,MATCH($D314,Data!$CG:$CG,0)-1,MATCH($E314&amp;"/"&amp;Z$1,Data!$1:$1,0)-1)))</f>
        <v/>
      </c>
      <c r="AA314" s="250" t="str">
        <f ca="1">IF(ISERROR(OFFSET(Data!$A$1,MATCH($D314,Data!$CG:$CG,0)-1,MATCH($E314&amp;"/"&amp;AA$1,Data!$1:$1,0)-1))=TRUE,"",IF(OFFSET(Data!$A$1,MATCH($D314,Data!$CG:$CG,0)-1,MATCH($E314&amp;"/"&amp;AA$1,Data!$1:$1,0)-1)=0,"",OFFSET(Data!$A$1,MATCH($D314,Data!$CG:$CG,0)-1,MATCH($E314&amp;"/"&amp;AA$1,Data!$1:$1,0)-1)))</f>
        <v/>
      </c>
      <c r="AB314" s="250" t="str">
        <f ca="1">IF(ISERROR(OFFSET(Data!$A$1,MATCH($D314,Data!$CG:$CG,0)-1,MATCH($E314&amp;"/"&amp;AB$1,Data!$1:$1,0)-1))=TRUE,"",IF(OFFSET(Data!$A$1,MATCH($D314,Data!$CG:$CG,0)-1,MATCH($E314&amp;"/"&amp;AB$1,Data!$1:$1,0)-1)=0,"",OFFSET(Data!$A$1,MATCH($D314,Data!$CG:$CG,0)-1,MATCH($E314&amp;"/"&amp;AB$1,Data!$1:$1,0)-1)))</f>
        <v/>
      </c>
      <c r="AC314" s="250" t="str">
        <f ca="1">IF(ISERROR(OFFSET(Data!$A$1,MATCH($D314,Data!$CG:$CG,0)-1,MATCH($E314&amp;"/"&amp;AC$1,Data!$1:$1,0)-1))=TRUE,"",IF(OFFSET(Data!$A$1,MATCH($D314,Data!$CG:$CG,0)-1,MATCH($E314&amp;"/"&amp;AC$1,Data!$1:$1,0)-1)=0,"",OFFSET(Data!$A$1,MATCH($D314,Data!$CG:$CG,0)-1,MATCH($E314&amp;"/"&amp;AC$1,Data!$1:$1,0)-1)))</f>
        <v/>
      </c>
      <c r="AD314" s="250" t="str">
        <f ca="1">IF(ISERROR(OFFSET(Data!$A$1,MATCH($D314,Data!$CG:$CG,0)-1,MATCH($E314&amp;"/"&amp;AD$1,Data!$1:$1,0)-1))=TRUE,"",IF(OFFSET(Data!$A$1,MATCH($D314,Data!$CG:$CG,0)-1,MATCH($E314&amp;"/"&amp;AD$1,Data!$1:$1,0)-1)=0,"",OFFSET(Data!$A$1,MATCH($D314,Data!$CG:$CG,0)-1,MATCH($E314&amp;"/"&amp;AD$1,Data!$1:$1,0)-1)))</f>
        <v/>
      </c>
      <c r="AE314" s="250" t="str">
        <f ca="1">IF(ISERROR(OFFSET(Data!$A$1,MATCH($D314,Data!$CG:$CG,0)-1,MATCH($E314&amp;"/"&amp;AE$1,Data!$1:$1,0)-1))=TRUE,"",IF(OFFSET(Data!$A$1,MATCH($D314,Data!$CG:$CG,0)-1,MATCH($E314&amp;"/"&amp;AE$1,Data!$1:$1,0)-1)=0,"",OFFSET(Data!$A$1,MATCH($D314,Data!$CG:$CG,0)-1,MATCH($E314&amp;"/"&amp;AE$1,Data!$1:$1,0)-1)))</f>
        <v/>
      </c>
      <c r="AF314" s="251" t="str">
        <f ca="1">IF(ISERROR(OFFSET(Data!$A$1,MATCH($D314,Data!$CG:$CG,0)-1,MATCH($E314&amp;"/"&amp;AF$1,Data!$1:$1,0)-1))=TRUE,"",IF(OFFSET(Data!$A$1,MATCH($D314,Data!$CG:$CG,0)-1,MATCH($E314&amp;"/"&amp;AF$1,Data!$1:$1,0)-1)=0,"",OFFSET(Data!$A$1,MATCH($D314,Data!$CG:$CG,0)-1,MATCH($E314&amp;"/"&amp;AF$1,Data!$1:$1,0)-1)))</f>
        <v/>
      </c>
      <c r="AG314" s="210">
        <f t="shared" ca="1" si="9"/>
        <v>0</v>
      </c>
      <c r="AH314" s="211">
        <f ca="1">AG314</f>
        <v>0</v>
      </c>
    </row>
    <row r="315" spans="1:34" ht="15" hidden="1" customHeight="1" thickBot="1" x14ac:dyDescent="0.3">
      <c r="A315" s="446"/>
      <c r="B315" s="449"/>
      <c r="C315" s="452"/>
      <c r="D315" s="28" t="e">
        <f>IF(C315&lt;&gt;"",C315,D314)</f>
        <v>#N/A</v>
      </c>
      <c r="E315" s="29" t="s">
        <v>22</v>
      </c>
      <c r="F315" s="254" t="str">
        <f ca="1">IF(ISERROR(OFFSET(Data!$A$1,MATCH($D315,Data!$CG:$CG,0)-1,MATCH($E315&amp;"/"&amp;F$1,Data!$1:$1,0)-1))=TRUE,"",IF(OFFSET(Data!$A$1,MATCH($D315,Data!$CG:$CG,0)-1,MATCH($E315&amp;"/"&amp;F$1,Data!$1:$1,0)-1)=0,"",OFFSET(Data!$A$1,MATCH($D315,Data!$CG:$CG,0)-1,MATCH($E315&amp;"/"&amp;F$1,Data!$1:$1,0)-1)))</f>
        <v/>
      </c>
      <c r="G315" s="252" t="str">
        <f ca="1">IF(ISERROR(OFFSET(Data!$A$1,MATCH($D315,Data!$CG:$CG,0)-1,MATCH($E315&amp;"/"&amp;G$1,Data!$1:$1,0)-1))=TRUE,"",IF(OFFSET(Data!$A$1,MATCH($D315,Data!$CG:$CG,0)-1,MATCH($E315&amp;"/"&amp;G$1,Data!$1:$1,0)-1)=0,"",OFFSET(Data!$A$1,MATCH($D315,Data!$CG:$CG,0)-1,MATCH($E315&amp;"/"&amp;G$1,Data!$1:$1,0)-1)))</f>
        <v/>
      </c>
      <c r="H315" s="252" t="str">
        <f ca="1">IF(ISERROR(OFFSET(Data!$A$1,MATCH($D315,Data!$CG:$CG,0)-1,MATCH($E315&amp;"/"&amp;H$1,Data!$1:$1,0)-1))=TRUE,"",IF(OFFSET(Data!$A$1,MATCH($D315,Data!$CG:$CG,0)-1,MATCH($E315&amp;"/"&amp;H$1,Data!$1:$1,0)-1)=0,"",OFFSET(Data!$A$1,MATCH($D315,Data!$CG:$CG,0)-1,MATCH($E315&amp;"/"&amp;H$1,Data!$1:$1,0)-1)))</f>
        <v/>
      </c>
      <c r="I315" s="252" t="str">
        <f ca="1">IF(ISERROR(OFFSET(Data!$A$1,MATCH($D315,Data!$CG:$CG,0)-1,MATCH($E315&amp;"/"&amp;I$1,Data!$1:$1,0)-1))=TRUE,"",IF(OFFSET(Data!$A$1,MATCH($D315,Data!$CG:$CG,0)-1,MATCH($E315&amp;"/"&amp;I$1,Data!$1:$1,0)-1)=0,"",OFFSET(Data!$A$1,MATCH($D315,Data!$CG:$CG,0)-1,MATCH($E315&amp;"/"&amp;I$1,Data!$1:$1,0)-1)))</f>
        <v/>
      </c>
      <c r="J315" s="252" t="str">
        <f ca="1">IF(ISERROR(OFFSET(Data!$A$1,MATCH($D315,Data!$CG:$CG,0)-1,MATCH($E315&amp;"/"&amp;J$1,Data!$1:$1,0)-1))=TRUE,"",IF(OFFSET(Data!$A$1,MATCH($D315,Data!$CG:$CG,0)-1,MATCH($E315&amp;"/"&amp;J$1,Data!$1:$1,0)-1)=0,"",OFFSET(Data!$A$1,MATCH($D315,Data!$CG:$CG,0)-1,MATCH($E315&amp;"/"&amp;J$1,Data!$1:$1,0)-1)))</f>
        <v/>
      </c>
      <c r="K315" s="252" t="str">
        <f ca="1">IF(ISERROR(OFFSET(Data!$A$1,MATCH($D315,Data!$CG:$CG,0)-1,MATCH($E315&amp;"/"&amp;K$1,Data!$1:$1,0)-1))=TRUE,"",IF(OFFSET(Data!$A$1,MATCH($D315,Data!$CG:$CG,0)-1,MATCH($E315&amp;"/"&amp;K$1,Data!$1:$1,0)-1)=0,"",OFFSET(Data!$A$1,MATCH($D315,Data!$CG:$CG,0)-1,MATCH($E315&amp;"/"&amp;K$1,Data!$1:$1,0)-1)))</f>
        <v/>
      </c>
      <c r="L315" s="252" t="str">
        <f ca="1">IF(ISERROR(OFFSET(Data!$A$1,MATCH($D315,Data!$CG:$CG,0)-1,MATCH($E315&amp;"/"&amp;L$1,Data!$1:$1,0)-1))=TRUE,"",IF(OFFSET(Data!$A$1,MATCH($D315,Data!$CG:$CG,0)-1,MATCH($E315&amp;"/"&amp;L$1,Data!$1:$1,0)-1)=0,"",OFFSET(Data!$A$1,MATCH($D315,Data!$CG:$CG,0)-1,MATCH($E315&amp;"/"&amp;L$1,Data!$1:$1,0)-1)))</f>
        <v/>
      </c>
      <c r="M315" s="252" t="str">
        <f ca="1">IF(ISERROR(OFFSET(Data!$A$1,MATCH($D315,Data!$CG:$CG,0)-1,MATCH($E315&amp;"/"&amp;M$1,Data!$1:$1,0)-1))=TRUE,"",IF(OFFSET(Data!$A$1,MATCH($D315,Data!$CG:$CG,0)-1,MATCH($E315&amp;"/"&amp;M$1,Data!$1:$1,0)-1)=0,"",OFFSET(Data!$A$1,MATCH($D315,Data!$CG:$CG,0)-1,MATCH($E315&amp;"/"&amp;M$1,Data!$1:$1,0)-1)))</f>
        <v/>
      </c>
      <c r="N315" s="252" t="str">
        <f ca="1">IF(ISERROR(OFFSET(Data!$A$1,MATCH($D315,Data!$CG:$CG,0)-1,MATCH($E315&amp;"/"&amp;N$1,Data!$1:$1,0)-1))=TRUE,"",IF(OFFSET(Data!$A$1,MATCH($D315,Data!$CG:$CG,0)-1,MATCH($E315&amp;"/"&amp;N$1,Data!$1:$1,0)-1)=0,"",OFFSET(Data!$A$1,MATCH($D315,Data!$CG:$CG,0)-1,MATCH($E315&amp;"/"&amp;N$1,Data!$1:$1,0)-1)))</f>
        <v/>
      </c>
      <c r="O315" s="252" t="str">
        <f ca="1">IF(ISERROR(OFFSET(Data!$A$1,MATCH($D315,Data!$CG:$CG,0)-1,MATCH($E315&amp;"/"&amp;O$1,Data!$1:$1,0)-1))=TRUE,"",IF(OFFSET(Data!$A$1,MATCH($D315,Data!$CG:$CG,0)-1,MATCH($E315&amp;"/"&amp;O$1,Data!$1:$1,0)-1)=0,"",OFFSET(Data!$A$1,MATCH($D315,Data!$CG:$CG,0)-1,MATCH($E315&amp;"/"&amp;O$1,Data!$1:$1,0)-1)))</f>
        <v/>
      </c>
      <c r="P315" s="252" t="str">
        <f ca="1">IF(ISERROR(OFFSET(Data!$A$1,MATCH($D315,Data!$CG:$CG,0)-1,MATCH($E315&amp;"/"&amp;P$1,Data!$1:$1,0)-1))=TRUE,"",IF(OFFSET(Data!$A$1,MATCH($D315,Data!$CG:$CG,0)-1,MATCH($E315&amp;"/"&amp;P$1,Data!$1:$1,0)-1)=0,"",OFFSET(Data!$A$1,MATCH($D315,Data!$CG:$CG,0)-1,MATCH($E315&amp;"/"&amp;P$1,Data!$1:$1,0)-1)))</f>
        <v/>
      </c>
      <c r="Q315" s="252" t="str">
        <f ca="1">IF(ISERROR(OFFSET(Data!$A$1,MATCH($D315,Data!$CG:$CG,0)-1,MATCH($E315&amp;"/"&amp;Q$1,Data!$1:$1,0)-1))=TRUE,"",IF(OFFSET(Data!$A$1,MATCH($D315,Data!$CG:$CG,0)-1,MATCH($E315&amp;"/"&amp;Q$1,Data!$1:$1,0)-1)=0,"",OFFSET(Data!$A$1,MATCH($D315,Data!$CG:$CG,0)-1,MATCH($E315&amp;"/"&amp;Q$1,Data!$1:$1,0)-1)))</f>
        <v/>
      </c>
      <c r="R315" s="252" t="str">
        <f ca="1">IF(ISERROR(OFFSET(Data!$A$1,MATCH($D315,Data!$CG:$CG,0)-1,MATCH($E315&amp;"/"&amp;R$1,Data!$1:$1,0)-1))=TRUE,"",IF(OFFSET(Data!$A$1,MATCH($D315,Data!$CG:$CG,0)-1,MATCH($E315&amp;"/"&amp;R$1,Data!$1:$1,0)-1)=0,"",OFFSET(Data!$A$1,MATCH($D315,Data!$CG:$CG,0)-1,MATCH($E315&amp;"/"&amp;R$1,Data!$1:$1,0)-1)))</f>
        <v/>
      </c>
      <c r="S315" s="252" t="str">
        <f ca="1">IF(ISERROR(OFFSET(Data!$A$1,MATCH($D315,Data!$CG:$CG,0)-1,MATCH($E315&amp;"/"&amp;S$1,Data!$1:$1,0)-1))=TRUE,"",IF(OFFSET(Data!$A$1,MATCH($D315,Data!$CG:$CG,0)-1,MATCH($E315&amp;"/"&amp;S$1,Data!$1:$1,0)-1)=0,"",OFFSET(Data!$A$1,MATCH($D315,Data!$CG:$CG,0)-1,MATCH($E315&amp;"/"&amp;S$1,Data!$1:$1,0)-1)))</f>
        <v/>
      </c>
      <c r="T315" s="252" t="str">
        <f ca="1">IF(ISERROR(OFFSET(Data!$A$1,MATCH($D315,Data!$CG:$CG,0)-1,MATCH($E315&amp;"/"&amp;T$1,Data!$1:$1,0)-1))=TRUE,"",IF(OFFSET(Data!$A$1,MATCH($D315,Data!$CG:$CG,0)-1,MATCH($E315&amp;"/"&amp;T$1,Data!$1:$1,0)-1)=0,"",OFFSET(Data!$A$1,MATCH($D315,Data!$CG:$CG,0)-1,MATCH($E315&amp;"/"&amp;T$1,Data!$1:$1,0)-1)))</f>
        <v/>
      </c>
      <c r="U315" s="252" t="str">
        <f ca="1">IF(ISERROR(OFFSET(Data!$A$1,MATCH($D315,Data!$CG:$CG,0)-1,MATCH($E315&amp;"/"&amp;U$1,Data!$1:$1,0)-1))=TRUE,"",IF(OFFSET(Data!$A$1,MATCH($D315,Data!$CG:$CG,0)-1,MATCH($E315&amp;"/"&amp;U$1,Data!$1:$1,0)-1)=0,"",OFFSET(Data!$A$1,MATCH($D315,Data!$CG:$CG,0)-1,MATCH($E315&amp;"/"&amp;U$1,Data!$1:$1,0)-1)))</f>
        <v/>
      </c>
      <c r="V315" s="252" t="str">
        <f ca="1">IF(ISERROR(OFFSET(Data!$A$1,MATCH($D315,Data!$CG:$CG,0)-1,MATCH($E315&amp;"/"&amp;V$1,Data!$1:$1,0)-1))=TRUE,"",IF(OFFSET(Data!$A$1,MATCH($D315,Data!$CG:$CG,0)-1,MATCH($E315&amp;"/"&amp;V$1,Data!$1:$1,0)-1)=0,"",OFFSET(Data!$A$1,MATCH($D315,Data!$CG:$CG,0)-1,MATCH($E315&amp;"/"&amp;V$1,Data!$1:$1,0)-1)))</f>
        <v/>
      </c>
      <c r="W315" s="269" t="str">
        <f ca="1">IF(ISERROR(OFFSET(Data!$A$1,MATCH($D315,Data!$CG:$CG,0)-1,MATCH($E315&amp;"/"&amp;W$1,Data!$1:$1,0)-1))=TRUE,"",IF(OFFSET(Data!$A$1,MATCH($D315,Data!$CG:$CG,0)-1,MATCH($E315&amp;"/"&amp;W$1,Data!$1:$1,0)-1)=0,"",OFFSET(Data!$A$1,MATCH($D315,Data!$CG:$CG,0)-1,MATCH($E315&amp;"/"&amp;W$1,Data!$1:$1,0)-1)))</f>
        <v/>
      </c>
      <c r="X315" s="252" t="str">
        <f ca="1">IF(ISERROR(OFFSET(Data!$A$1,MATCH($D315,Data!$CG:$CG,0)-1,MATCH($E315&amp;"/"&amp;X$1,Data!$1:$1,0)-1))=TRUE,"",IF(OFFSET(Data!$A$1,MATCH($D315,Data!$CG:$CG,0)-1,MATCH($E315&amp;"/"&amp;X$1,Data!$1:$1,0)-1)=0,"",OFFSET(Data!$A$1,MATCH($D315,Data!$CG:$CG,0)-1,MATCH($E315&amp;"/"&amp;X$1,Data!$1:$1,0)-1)))</f>
        <v/>
      </c>
      <c r="Y315" s="252" t="str">
        <f ca="1">IF(ISERROR(OFFSET(Data!$A$1,MATCH($D315,Data!$CG:$CG,0)-1,MATCH($E315&amp;"/"&amp;Y$1,Data!$1:$1,0)-1))=TRUE,"",IF(OFFSET(Data!$A$1,MATCH($D315,Data!$CG:$CG,0)-1,MATCH($E315&amp;"/"&amp;Y$1,Data!$1:$1,0)-1)=0,"",OFFSET(Data!$A$1,MATCH($D315,Data!$CG:$CG,0)-1,MATCH($E315&amp;"/"&amp;Y$1,Data!$1:$1,0)-1)))</f>
        <v/>
      </c>
      <c r="Z315" s="252" t="str">
        <f ca="1">IF(ISERROR(OFFSET(Data!$A$1,MATCH($D315,Data!$CG:$CG,0)-1,MATCH($E315&amp;"/"&amp;Z$1,Data!$1:$1,0)-1))=TRUE,"",IF(OFFSET(Data!$A$1,MATCH($D315,Data!$CG:$CG,0)-1,MATCH($E315&amp;"/"&amp;Z$1,Data!$1:$1,0)-1)=0,"",OFFSET(Data!$A$1,MATCH($D315,Data!$CG:$CG,0)-1,MATCH($E315&amp;"/"&amp;Z$1,Data!$1:$1,0)-1)))</f>
        <v/>
      </c>
      <c r="AA315" s="252" t="str">
        <f ca="1">IF(ISERROR(OFFSET(Data!$A$1,MATCH($D315,Data!$CG:$CG,0)-1,MATCH($E315&amp;"/"&amp;AA$1,Data!$1:$1,0)-1))=TRUE,"",IF(OFFSET(Data!$A$1,MATCH($D315,Data!$CG:$CG,0)-1,MATCH($E315&amp;"/"&amp;AA$1,Data!$1:$1,0)-1)=0,"",OFFSET(Data!$A$1,MATCH($D315,Data!$CG:$CG,0)-1,MATCH($E315&amp;"/"&amp;AA$1,Data!$1:$1,0)-1)))</f>
        <v/>
      </c>
      <c r="AB315" s="252" t="str">
        <f ca="1">IF(ISERROR(OFFSET(Data!$A$1,MATCH($D315,Data!$CG:$CG,0)-1,MATCH($E315&amp;"/"&amp;AB$1,Data!$1:$1,0)-1))=TRUE,"",IF(OFFSET(Data!$A$1,MATCH($D315,Data!$CG:$CG,0)-1,MATCH($E315&amp;"/"&amp;AB$1,Data!$1:$1,0)-1)=0,"",OFFSET(Data!$A$1,MATCH($D315,Data!$CG:$CG,0)-1,MATCH($E315&amp;"/"&amp;AB$1,Data!$1:$1,0)-1)))</f>
        <v/>
      </c>
      <c r="AC315" s="252" t="str">
        <f ca="1">IF(ISERROR(OFFSET(Data!$A$1,MATCH($D315,Data!$CG:$CG,0)-1,MATCH($E315&amp;"/"&amp;AC$1,Data!$1:$1,0)-1))=TRUE,"",IF(OFFSET(Data!$A$1,MATCH($D315,Data!$CG:$CG,0)-1,MATCH($E315&amp;"/"&amp;AC$1,Data!$1:$1,0)-1)=0,"",OFFSET(Data!$A$1,MATCH($D315,Data!$CG:$CG,0)-1,MATCH($E315&amp;"/"&amp;AC$1,Data!$1:$1,0)-1)))</f>
        <v/>
      </c>
      <c r="AD315" s="252" t="str">
        <f ca="1">IF(ISERROR(OFFSET(Data!$A$1,MATCH($D315,Data!$CG:$CG,0)-1,MATCH($E315&amp;"/"&amp;AD$1,Data!$1:$1,0)-1))=TRUE,"",IF(OFFSET(Data!$A$1,MATCH($D315,Data!$CG:$CG,0)-1,MATCH($E315&amp;"/"&amp;AD$1,Data!$1:$1,0)-1)=0,"",OFFSET(Data!$A$1,MATCH($D315,Data!$CG:$CG,0)-1,MATCH($E315&amp;"/"&amp;AD$1,Data!$1:$1,0)-1)))</f>
        <v/>
      </c>
      <c r="AE315" s="252" t="str">
        <f ca="1">IF(ISERROR(OFFSET(Data!$A$1,MATCH($D315,Data!$CG:$CG,0)-1,MATCH($E315&amp;"/"&amp;AE$1,Data!$1:$1,0)-1))=TRUE,"",IF(OFFSET(Data!$A$1,MATCH($D315,Data!$CG:$CG,0)-1,MATCH($E315&amp;"/"&amp;AE$1,Data!$1:$1,0)-1)=0,"",OFFSET(Data!$A$1,MATCH($D315,Data!$CG:$CG,0)-1,MATCH($E315&amp;"/"&amp;AE$1,Data!$1:$1,0)-1)))</f>
        <v/>
      </c>
      <c r="AF315" s="253" t="str">
        <f ca="1">IF(ISERROR(OFFSET(Data!$A$1,MATCH($D315,Data!$CG:$CG,0)-1,MATCH($E315&amp;"/"&amp;AF$1,Data!$1:$1,0)-1))=TRUE,"",IF(OFFSET(Data!$A$1,MATCH($D315,Data!$CG:$CG,0)-1,MATCH($E315&amp;"/"&amp;AF$1,Data!$1:$1,0)-1)=0,"",OFFSET(Data!$A$1,MATCH($D315,Data!$CG:$CG,0)-1,MATCH($E315&amp;"/"&amp;AF$1,Data!$1:$1,0)-1)))</f>
        <v/>
      </c>
      <c r="AG315" s="212">
        <f t="shared" ca="1" si="9"/>
        <v>0</v>
      </c>
      <c r="AH315" s="213">
        <f ca="1">SUM(AG314:AG315)</f>
        <v>0</v>
      </c>
    </row>
    <row r="316" spans="1:34" ht="15" hidden="1" customHeight="1" x14ac:dyDescent="0.25">
      <c r="A316" s="446"/>
      <c r="B316" s="449"/>
      <c r="C316" s="452"/>
      <c r="D316" s="28" t="e">
        <f>IF(C316&lt;&gt;"",C316,D315)</f>
        <v>#N/A</v>
      </c>
      <c r="E316" s="29" t="s">
        <v>23</v>
      </c>
      <c r="F316" s="254" t="str">
        <f ca="1">IF(ISERROR(OFFSET(Data!$A$1,MATCH($D316,Data!$CG:$CG,0)-1,MATCH($E316&amp;"/"&amp;F$1,Data!$1:$1,0)-1))=TRUE,"",IF(OFFSET(Data!$A$1,MATCH($D316,Data!$CG:$CG,0)-1,MATCH($E316&amp;"/"&amp;F$1,Data!$1:$1,0)-1)=0,"",OFFSET(Data!$A$1,MATCH($D316,Data!$CG:$CG,0)-1,MATCH($E316&amp;"/"&amp;F$1,Data!$1:$1,0)-1)))</f>
        <v/>
      </c>
      <c r="G316" s="252" t="str">
        <f ca="1">IF(ISERROR(OFFSET(Data!$A$1,MATCH($D316,Data!$CG:$CG,0)-1,MATCH($E316&amp;"/"&amp;G$1,Data!$1:$1,0)-1))=TRUE,"",IF(OFFSET(Data!$A$1,MATCH($D316,Data!$CG:$CG,0)-1,MATCH($E316&amp;"/"&amp;G$1,Data!$1:$1,0)-1)=0,"",OFFSET(Data!$A$1,MATCH($D316,Data!$CG:$CG,0)-1,MATCH($E316&amp;"/"&amp;G$1,Data!$1:$1,0)-1)))</f>
        <v/>
      </c>
      <c r="H316" s="252" t="str">
        <f ca="1">IF(ISERROR(OFFSET(Data!$A$1,MATCH($D316,Data!$CG:$CG,0)-1,MATCH($E316&amp;"/"&amp;H$1,Data!$1:$1,0)-1))=TRUE,"",IF(OFFSET(Data!$A$1,MATCH($D316,Data!$CG:$CG,0)-1,MATCH($E316&amp;"/"&amp;H$1,Data!$1:$1,0)-1)=0,"",OFFSET(Data!$A$1,MATCH($D316,Data!$CG:$CG,0)-1,MATCH($E316&amp;"/"&amp;H$1,Data!$1:$1,0)-1)))</f>
        <v/>
      </c>
      <c r="I316" s="252" t="str">
        <f ca="1">IF(ISERROR(OFFSET(Data!$A$1,MATCH($D316,Data!$CG:$CG,0)-1,MATCH($E316&amp;"/"&amp;I$1,Data!$1:$1,0)-1))=TRUE,"",IF(OFFSET(Data!$A$1,MATCH($D316,Data!$CG:$CG,0)-1,MATCH($E316&amp;"/"&amp;I$1,Data!$1:$1,0)-1)=0,"",OFFSET(Data!$A$1,MATCH($D316,Data!$CG:$CG,0)-1,MATCH($E316&amp;"/"&amp;I$1,Data!$1:$1,0)-1)))</f>
        <v/>
      </c>
      <c r="J316" s="252" t="str">
        <f ca="1">IF(ISERROR(OFFSET(Data!$A$1,MATCH($D316,Data!$CG:$CG,0)-1,MATCH($E316&amp;"/"&amp;J$1,Data!$1:$1,0)-1))=TRUE,"",IF(OFFSET(Data!$A$1,MATCH($D316,Data!$CG:$CG,0)-1,MATCH($E316&amp;"/"&amp;J$1,Data!$1:$1,0)-1)=0,"",OFFSET(Data!$A$1,MATCH($D316,Data!$CG:$CG,0)-1,MATCH($E316&amp;"/"&amp;J$1,Data!$1:$1,0)-1)))</f>
        <v/>
      </c>
      <c r="K316" s="252" t="str">
        <f ca="1">IF(ISERROR(OFFSET(Data!$A$1,MATCH($D316,Data!$CG:$CG,0)-1,MATCH($E316&amp;"/"&amp;K$1,Data!$1:$1,0)-1))=TRUE,"",IF(OFFSET(Data!$A$1,MATCH($D316,Data!$CG:$CG,0)-1,MATCH($E316&amp;"/"&amp;K$1,Data!$1:$1,0)-1)=0,"",OFFSET(Data!$A$1,MATCH($D316,Data!$CG:$CG,0)-1,MATCH($E316&amp;"/"&amp;K$1,Data!$1:$1,0)-1)))</f>
        <v/>
      </c>
      <c r="L316" s="252" t="str">
        <f ca="1">IF(ISERROR(OFFSET(Data!$A$1,MATCH($D316,Data!$CG:$CG,0)-1,MATCH($E316&amp;"/"&amp;L$1,Data!$1:$1,0)-1))=TRUE,"",IF(OFFSET(Data!$A$1,MATCH($D316,Data!$CG:$CG,0)-1,MATCH($E316&amp;"/"&amp;L$1,Data!$1:$1,0)-1)=0,"",OFFSET(Data!$A$1,MATCH($D316,Data!$CG:$CG,0)-1,MATCH($E316&amp;"/"&amp;L$1,Data!$1:$1,0)-1)))</f>
        <v/>
      </c>
      <c r="M316" s="252" t="str">
        <f ca="1">IF(ISERROR(OFFSET(Data!$A$1,MATCH($D316,Data!$CG:$CG,0)-1,MATCH($E316&amp;"/"&amp;M$1,Data!$1:$1,0)-1))=TRUE,"",IF(OFFSET(Data!$A$1,MATCH($D316,Data!$CG:$CG,0)-1,MATCH($E316&amp;"/"&amp;M$1,Data!$1:$1,0)-1)=0,"",OFFSET(Data!$A$1,MATCH($D316,Data!$CG:$CG,0)-1,MATCH($E316&amp;"/"&amp;M$1,Data!$1:$1,0)-1)))</f>
        <v/>
      </c>
      <c r="N316" s="252" t="str">
        <f ca="1">IF(ISERROR(OFFSET(Data!$A$1,MATCH($D316,Data!$CG:$CG,0)-1,MATCH($E316&amp;"/"&amp;N$1,Data!$1:$1,0)-1))=TRUE,"",IF(OFFSET(Data!$A$1,MATCH($D316,Data!$CG:$CG,0)-1,MATCH($E316&amp;"/"&amp;N$1,Data!$1:$1,0)-1)=0,"",OFFSET(Data!$A$1,MATCH($D316,Data!$CG:$CG,0)-1,MATCH($E316&amp;"/"&amp;N$1,Data!$1:$1,0)-1)))</f>
        <v/>
      </c>
      <c r="O316" s="252" t="str">
        <f ca="1">IF(ISERROR(OFFSET(Data!$A$1,MATCH($D316,Data!$CG:$CG,0)-1,MATCH($E316&amp;"/"&amp;O$1,Data!$1:$1,0)-1))=TRUE,"",IF(OFFSET(Data!$A$1,MATCH($D316,Data!$CG:$CG,0)-1,MATCH($E316&amp;"/"&amp;O$1,Data!$1:$1,0)-1)=0,"",OFFSET(Data!$A$1,MATCH($D316,Data!$CG:$CG,0)-1,MATCH($E316&amp;"/"&amp;O$1,Data!$1:$1,0)-1)))</f>
        <v/>
      </c>
      <c r="P316" s="252" t="str">
        <f ca="1">IF(ISERROR(OFFSET(Data!$A$1,MATCH($D316,Data!$CG:$CG,0)-1,MATCH($E316&amp;"/"&amp;P$1,Data!$1:$1,0)-1))=TRUE,"",IF(OFFSET(Data!$A$1,MATCH($D316,Data!$CG:$CG,0)-1,MATCH($E316&amp;"/"&amp;P$1,Data!$1:$1,0)-1)=0,"",OFFSET(Data!$A$1,MATCH($D316,Data!$CG:$CG,0)-1,MATCH($E316&amp;"/"&amp;P$1,Data!$1:$1,0)-1)))</f>
        <v/>
      </c>
      <c r="Q316" s="252" t="str">
        <f ca="1">IF(ISERROR(OFFSET(Data!$A$1,MATCH($D316,Data!$CG:$CG,0)-1,MATCH($E316&amp;"/"&amp;Q$1,Data!$1:$1,0)-1))=TRUE,"",IF(OFFSET(Data!$A$1,MATCH($D316,Data!$CG:$CG,0)-1,MATCH($E316&amp;"/"&amp;Q$1,Data!$1:$1,0)-1)=0,"",OFFSET(Data!$A$1,MATCH($D316,Data!$CG:$CG,0)-1,MATCH($E316&amp;"/"&amp;Q$1,Data!$1:$1,0)-1)))</f>
        <v/>
      </c>
      <c r="R316" s="252" t="str">
        <f ca="1">IF(ISERROR(OFFSET(Data!$A$1,MATCH($D316,Data!$CG:$CG,0)-1,MATCH($E316&amp;"/"&amp;R$1,Data!$1:$1,0)-1))=TRUE,"",IF(OFFSET(Data!$A$1,MATCH($D316,Data!$CG:$CG,0)-1,MATCH($E316&amp;"/"&amp;R$1,Data!$1:$1,0)-1)=0,"",OFFSET(Data!$A$1,MATCH($D316,Data!$CG:$CG,0)-1,MATCH($E316&amp;"/"&amp;R$1,Data!$1:$1,0)-1)))</f>
        <v/>
      </c>
      <c r="S316" s="252" t="str">
        <f ca="1">IF(ISERROR(OFFSET(Data!$A$1,MATCH($D316,Data!$CG:$CG,0)-1,MATCH($E316&amp;"/"&amp;S$1,Data!$1:$1,0)-1))=TRUE,"",IF(OFFSET(Data!$A$1,MATCH($D316,Data!$CG:$CG,0)-1,MATCH($E316&amp;"/"&amp;S$1,Data!$1:$1,0)-1)=0,"",OFFSET(Data!$A$1,MATCH($D316,Data!$CG:$CG,0)-1,MATCH($E316&amp;"/"&amp;S$1,Data!$1:$1,0)-1)))</f>
        <v/>
      </c>
      <c r="T316" s="252" t="str">
        <f ca="1">IF(ISERROR(OFFSET(Data!$A$1,MATCH($D316,Data!$CG:$CG,0)-1,MATCH($E316&amp;"/"&amp;T$1,Data!$1:$1,0)-1))=TRUE,"",IF(OFFSET(Data!$A$1,MATCH($D316,Data!$CG:$CG,0)-1,MATCH($E316&amp;"/"&amp;T$1,Data!$1:$1,0)-1)=0,"",OFFSET(Data!$A$1,MATCH($D316,Data!$CG:$CG,0)-1,MATCH($E316&amp;"/"&amp;T$1,Data!$1:$1,0)-1)))</f>
        <v/>
      </c>
      <c r="U316" s="252" t="str">
        <f ca="1">IF(ISERROR(OFFSET(Data!$A$1,MATCH($D316,Data!$CG:$CG,0)-1,MATCH($E316&amp;"/"&amp;U$1,Data!$1:$1,0)-1))=TRUE,"",IF(OFFSET(Data!$A$1,MATCH($D316,Data!$CG:$CG,0)-1,MATCH($E316&amp;"/"&amp;U$1,Data!$1:$1,0)-1)=0,"",OFFSET(Data!$A$1,MATCH($D316,Data!$CG:$CG,0)-1,MATCH($E316&amp;"/"&amp;U$1,Data!$1:$1,0)-1)))</f>
        <v/>
      </c>
      <c r="V316" s="252" t="str">
        <f ca="1">IF(ISERROR(OFFSET(Data!$A$1,MATCH($D316,Data!$CG:$CG,0)-1,MATCH($E316&amp;"/"&amp;V$1,Data!$1:$1,0)-1))=TRUE,"",IF(OFFSET(Data!$A$1,MATCH($D316,Data!$CG:$CG,0)-1,MATCH($E316&amp;"/"&amp;V$1,Data!$1:$1,0)-1)=0,"",OFFSET(Data!$A$1,MATCH($D316,Data!$CG:$CG,0)-1,MATCH($E316&amp;"/"&amp;V$1,Data!$1:$1,0)-1)))</f>
        <v/>
      </c>
      <c r="W316" s="269" t="str">
        <f ca="1">IF(ISERROR(OFFSET(Data!$A$1,MATCH($D316,Data!$CG:$CG,0)-1,MATCH($E316&amp;"/"&amp;W$1,Data!$1:$1,0)-1))=TRUE,"",IF(OFFSET(Data!$A$1,MATCH($D316,Data!$CG:$CG,0)-1,MATCH($E316&amp;"/"&amp;W$1,Data!$1:$1,0)-1)=0,"",OFFSET(Data!$A$1,MATCH($D316,Data!$CG:$CG,0)-1,MATCH($E316&amp;"/"&amp;W$1,Data!$1:$1,0)-1)))</f>
        <v/>
      </c>
      <c r="X316" s="252" t="str">
        <f ca="1">IF(ISERROR(OFFSET(Data!$A$1,MATCH($D316,Data!$CG:$CG,0)-1,MATCH($E316&amp;"/"&amp;X$1,Data!$1:$1,0)-1))=TRUE,"",IF(OFFSET(Data!$A$1,MATCH($D316,Data!$CG:$CG,0)-1,MATCH($E316&amp;"/"&amp;X$1,Data!$1:$1,0)-1)=0,"",OFFSET(Data!$A$1,MATCH($D316,Data!$CG:$CG,0)-1,MATCH($E316&amp;"/"&amp;X$1,Data!$1:$1,0)-1)))</f>
        <v/>
      </c>
      <c r="Y316" s="252" t="str">
        <f ca="1">IF(ISERROR(OFFSET(Data!$A$1,MATCH($D316,Data!$CG:$CG,0)-1,MATCH($E316&amp;"/"&amp;Y$1,Data!$1:$1,0)-1))=TRUE,"",IF(OFFSET(Data!$A$1,MATCH($D316,Data!$CG:$CG,0)-1,MATCH($E316&amp;"/"&amp;Y$1,Data!$1:$1,0)-1)=0,"",OFFSET(Data!$A$1,MATCH($D316,Data!$CG:$CG,0)-1,MATCH($E316&amp;"/"&amp;Y$1,Data!$1:$1,0)-1)))</f>
        <v/>
      </c>
      <c r="Z316" s="252" t="str">
        <f ca="1">IF(ISERROR(OFFSET(Data!$A$1,MATCH($D316,Data!$CG:$CG,0)-1,MATCH($E316&amp;"/"&amp;Z$1,Data!$1:$1,0)-1))=TRUE,"",IF(OFFSET(Data!$A$1,MATCH($D316,Data!$CG:$CG,0)-1,MATCH($E316&amp;"/"&amp;Z$1,Data!$1:$1,0)-1)=0,"",OFFSET(Data!$A$1,MATCH($D316,Data!$CG:$CG,0)-1,MATCH($E316&amp;"/"&amp;Z$1,Data!$1:$1,0)-1)))</f>
        <v/>
      </c>
      <c r="AA316" s="252" t="str">
        <f ca="1">IF(ISERROR(OFFSET(Data!$A$1,MATCH($D316,Data!$CG:$CG,0)-1,MATCH($E316&amp;"/"&amp;AA$1,Data!$1:$1,0)-1))=TRUE,"",IF(OFFSET(Data!$A$1,MATCH($D316,Data!$CG:$CG,0)-1,MATCH($E316&amp;"/"&amp;AA$1,Data!$1:$1,0)-1)=0,"",OFFSET(Data!$A$1,MATCH($D316,Data!$CG:$CG,0)-1,MATCH($E316&amp;"/"&amp;AA$1,Data!$1:$1,0)-1)))</f>
        <v/>
      </c>
      <c r="AB316" s="252" t="str">
        <f ca="1">IF(ISERROR(OFFSET(Data!$A$1,MATCH($D316,Data!$CG:$CG,0)-1,MATCH($E316&amp;"/"&amp;AB$1,Data!$1:$1,0)-1))=TRUE,"",IF(OFFSET(Data!$A$1,MATCH($D316,Data!$CG:$CG,0)-1,MATCH($E316&amp;"/"&amp;AB$1,Data!$1:$1,0)-1)=0,"",OFFSET(Data!$A$1,MATCH($D316,Data!$CG:$CG,0)-1,MATCH($E316&amp;"/"&amp;AB$1,Data!$1:$1,0)-1)))</f>
        <v/>
      </c>
      <c r="AC316" s="252" t="str">
        <f ca="1">IF(ISERROR(OFFSET(Data!$A$1,MATCH($D316,Data!$CG:$CG,0)-1,MATCH($E316&amp;"/"&amp;AC$1,Data!$1:$1,0)-1))=TRUE,"",IF(OFFSET(Data!$A$1,MATCH($D316,Data!$CG:$CG,0)-1,MATCH($E316&amp;"/"&amp;AC$1,Data!$1:$1,0)-1)=0,"",OFFSET(Data!$A$1,MATCH($D316,Data!$CG:$CG,0)-1,MATCH($E316&amp;"/"&amp;AC$1,Data!$1:$1,0)-1)))</f>
        <v/>
      </c>
      <c r="AD316" s="252" t="str">
        <f ca="1">IF(ISERROR(OFFSET(Data!$A$1,MATCH($D316,Data!$CG:$CG,0)-1,MATCH($E316&amp;"/"&amp;AD$1,Data!$1:$1,0)-1))=TRUE,"",IF(OFFSET(Data!$A$1,MATCH($D316,Data!$CG:$CG,0)-1,MATCH($E316&amp;"/"&amp;AD$1,Data!$1:$1,0)-1)=0,"",OFFSET(Data!$A$1,MATCH($D316,Data!$CG:$CG,0)-1,MATCH($E316&amp;"/"&amp;AD$1,Data!$1:$1,0)-1)))</f>
        <v/>
      </c>
      <c r="AE316" s="252" t="str">
        <f ca="1">IF(ISERROR(OFFSET(Data!$A$1,MATCH($D316,Data!$CG:$CG,0)-1,MATCH($E316&amp;"/"&amp;AE$1,Data!$1:$1,0)-1))=TRUE,"",IF(OFFSET(Data!$A$1,MATCH($D316,Data!$CG:$CG,0)-1,MATCH($E316&amp;"/"&amp;AE$1,Data!$1:$1,0)-1)=0,"",OFFSET(Data!$A$1,MATCH($D316,Data!$CG:$CG,0)-1,MATCH($E316&amp;"/"&amp;AE$1,Data!$1:$1,0)-1)))</f>
        <v/>
      </c>
      <c r="AF316" s="253" t="str">
        <f ca="1">IF(ISERROR(OFFSET(Data!$A$1,MATCH($D316,Data!$CG:$CG,0)-1,MATCH($E316&amp;"/"&amp;AF$1,Data!$1:$1,0)-1))=TRUE,"",IF(OFFSET(Data!$A$1,MATCH($D316,Data!$CG:$CG,0)-1,MATCH($E316&amp;"/"&amp;AF$1,Data!$1:$1,0)-1)=0,"",OFFSET(Data!$A$1,MATCH($D316,Data!$CG:$CG,0)-1,MATCH($E316&amp;"/"&amp;AF$1,Data!$1:$1,0)-1)))</f>
        <v/>
      </c>
      <c r="AG316" s="212">
        <f t="shared" ca="1" si="9"/>
        <v>0</v>
      </c>
      <c r="AH316" s="213">
        <f ca="1">SUM(AG314:AG316)</f>
        <v>0</v>
      </c>
    </row>
    <row r="317" spans="1:34" ht="15.75" hidden="1" customHeight="1" x14ac:dyDescent="0.25">
      <c r="A317" s="446"/>
      <c r="B317" s="449"/>
      <c r="C317" s="452"/>
      <c r="D317" s="28" t="e">
        <f>IF(C317&lt;&gt;"",C317,D316)</f>
        <v>#N/A</v>
      </c>
      <c r="E317" s="29" t="s">
        <v>24</v>
      </c>
      <c r="F317" s="254" t="str">
        <f ca="1">IF(ISERROR(OFFSET(Data!$A$1,MATCH($D317,Data!$CG:$CG,0)-1,MATCH($E317&amp;"/"&amp;F$1,Data!$1:$1,0)-1))=TRUE,"",IF(OFFSET(Data!$A$1,MATCH($D317,Data!$CG:$CG,0)-1,MATCH($E317&amp;"/"&amp;F$1,Data!$1:$1,0)-1)=0,"",OFFSET(Data!$A$1,MATCH($D317,Data!$CG:$CG,0)-1,MATCH($E317&amp;"/"&amp;F$1,Data!$1:$1,0)-1)))</f>
        <v/>
      </c>
      <c r="G317" s="252" t="str">
        <f ca="1">IF(ISERROR(OFFSET(Data!$A$1,MATCH($D317,Data!$CG:$CG,0)-1,MATCH($E317&amp;"/"&amp;G$1,Data!$1:$1,0)-1))=TRUE,"",IF(OFFSET(Data!$A$1,MATCH($D317,Data!$CG:$CG,0)-1,MATCH($E317&amp;"/"&amp;G$1,Data!$1:$1,0)-1)=0,"",OFFSET(Data!$A$1,MATCH($D317,Data!$CG:$CG,0)-1,MATCH($E317&amp;"/"&amp;G$1,Data!$1:$1,0)-1)))</f>
        <v/>
      </c>
      <c r="H317" s="252" t="str">
        <f ca="1">IF(ISERROR(OFFSET(Data!$A$1,MATCH($D317,Data!$CG:$CG,0)-1,MATCH($E317&amp;"/"&amp;H$1,Data!$1:$1,0)-1))=TRUE,"",IF(OFFSET(Data!$A$1,MATCH($D317,Data!$CG:$CG,0)-1,MATCH($E317&amp;"/"&amp;H$1,Data!$1:$1,0)-1)=0,"",OFFSET(Data!$A$1,MATCH($D317,Data!$CG:$CG,0)-1,MATCH($E317&amp;"/"&amp;H$1,Data!$1:$1,0)-1)))</f>
        <v/>
      </c>
      <c r="I317" s="252" t="str">
        <f ca="1">IF(ISERROR(OFFSET(Data!$A$1,MATCH($D317,Data!$CG:$CG,0)-1,MATCH($E317&amp;"/"&amp;I$1,Data!$1:$1,0)-1))=TRUE,"",IF(OFFSET(Data!$A$1,MATCH($D317,Data!$CG:$CG,0)-1,MATCH($E317&amp;"/"&amp;I$1,Data!$1:$1,0)-1)=0,"",OFFSET(Data!$A$1,MATCH($D317,Data!$CG:$CG,0)-1,MATCH($E317&amp;"/"&amp;I$1,Data!$1:$1,0)-1)))</f>
        <v/>
      </c>
      <c r="J317" s="252" t="str">
        <f ca="1">IF(ISERROR(OFFSET(Data!$A$1,MATCH($D317,Data!$CG:$CG,0)-1,MATCH($E317&amp;"/"&amp;J$1,Data!$1:$1,0)-1))=TRUE,"",IF(OFFSET(Data!$A$1,MATCH($D317,Data!$CG:$CG,0)-1,MATCH($E317&amp;"/"&amp;J$1,Data!$1:$1,0)-1)=0,"",OFFSET(Data!$A$1,MATCH($D317,Data!$CG:$CG,0)-1,MATCH($E317&amp;"/"&amp;J$1,Data!$1:$1,0)-1)))</f>
        <v/>
      </c>
      <c r="K317" s="252" t="str">
        <f ca="1">IF(ISERROR(OFFSET(Data!$A$1,MATCH($D317,Data!$CG:$CG,0)-1,MATCH($E317&amp;"/"&amp;K$1,Data!$1:$1,0)-1))=TRUE,"",IF(OFFSET(Data!$A$1,MATCH($D317,Data!$CG:$CG,0)-1,MATCH($E317&amp;"/"&amp;K$1,Data!$1:$1,0)-1)=0,"",OFFSET(Data!$A$1,MATCH($D317,Data!$CG:$CG,0)-1,MATCH($E317&amp;"/"&amp;K$1,Data!$1:$1,0)-1)))</f>
        <v/>
      </c>
      <c r="L317" s="252" t="str">
        <f ca="1">IF(ISERROR(OFFSET(Data!$A$1,MATCH($D317,Data!$CG:$CG,0)-1,MATCH($E317&amp;"/"&amp;L$1,Data!$1:$1,0)-1))=TRUE,"",IF(OFFSET(Data!$A$1,MATCH($D317,Data!$CG:$CG,0)-1,MATCH($E317&amp;"/"&amp;L$1,Data!$1:$1,0)-1)=0,"",OFFSET(Data!$A$1,MATCH($D317,Data!$CG:$CG,0)-1,MATCH($E317&amp;"/"&amp;L$1,Data!$1:$1,0)-1)))</f>
        <v/>
      </c>
      <c r="M317" s="252" t="str">
        <f ca="1">IF(ISERROR(OFFSET(Data!$A$1,MATCH($D317,Data!$CG:$CG,0)-1,MATCH($E317&amp;"/"&amp;M$1,Data!$1:$1,0)-1))=TRUE,"",IF(OFFSET(Data!$A$1,MATCH($D317,Data!$CG:$CG,0)-1,MATCH($E317&amp;"/"&amp;M$1,Data!$1:$1,0)-1)=0,"",OFFSET(Data!$A$1,MATCH($D317,Data!$CG:$CG,0)-1,MATCH($E317&amp;"/"&amp;M$1,Data!$1:$1,0)-1)))</f>
        <v/>
      </c>
      <c r="N317" s="252" t="str">
        <f ca="1">IF(ISERROR(OFFSET(Data!$A$1,MATCH($D317,Data!$CG:$CG,0)-1,MATCH($E317&amp;"/"&amp;N$1,Data!$1:$1,0)-1))=TRUE,"",IF(OFFSET(Data!$A$1,MATCH($D317,Data!$CG:$CG,0)-1,MATCH($E317&amp;"/"&amp;N$1,Data!$1:$1,0)-1)=0,"",OFFSET(Data!$A$1,MATCH($D317,Data!$CG:$CG,0)-1,MATCH($E317&amp;"/"&amp;N$1,Data!$1:$1,0)-1)))</f>
        <v/>
      </c>
      <c r="O317" s="252" t="str">
        <f ca="1">IF(ISERROR(OFFSET(Data!$A$1,MATCH($D317,Data!$CG:$CG,0)-1,MATCH($E317&amp;"/"&amp;O$1,Data!$1:$1,0)-1))=TRUE,"",IF(OFFSET(Data!$A$1,MATCH($D317,Data!$CG:$CG,0)-1,MATCH($E317&amp;"/"&amp;O$1,Data!$1:$1,0)-1)=0,"",OFFSET(Data!$A$1,MATCH($D317,Data!$CG:$CG,0)-1,MATCH($E317&amp;"/"&amp;O$1,Data!$1:$1,0)-1)))</f>
        <v/>
      </c>
      <c r="P317" s="252" t="str">
        <f ca="1">IF(ISERROR(OFFSET(Data!$A$1,MATCH($D317,Data!$CG:$CG,0)-1,MATCH($E317&amp;"/"&amp;P$1,Data!$1:$1,0)-1))=TRUE,"",IF(OFFSET(Data!$A$1,MATCH($D317,Data!$CG:$CG,0)-1,MATCH($E317&amp;"/"&amp;P$1,Data!$1:$1,0)-1)=0,"",OFFSET(Data!$A$1,MATCH($D317,Data!$CG:$CG,0)-1,MATCH($E317&amp;"/"&amp;P$1,Data!$1:$1,0)-1)))</f>
        <v/>
      </c>
      <c r="Q317" s="252" t="str">
        <f ca="1">IF(ISERROR(OFFSET(Data!$A$1,MATCH($D317,Data!$CG:$CG,0)-1,MATCH($E317&amp;"/"&amp;Q$1,Data!$1:$1,0)-1))=TRUE,"",IF(OFFSET(Data!$A$1,MATCH($D317,Data!$CG:$CG,0)-1,MATCH($E317&amp;"/"&amp;Q$1,Data!$1:$1,0)-1)=0,"",OFFSET(Data!$A$1,MATCH($D317,Data!$CG:$CG,0)-1,MATCH($E317&amp;"/"&amp;Q$1,Data!$1:$1,0)-1)))</f>
        <v/>
      </c>
      <c r="R317" s="252" t="str">
        <f ca="1">IF(ISERROR(OFFSET(Data!$A$1,MATCH($D317,Data!$CG:$CG,0)-1,MATCH($E317&amp;"/"&amp;R$1,Data!$1:$1,0)-1))=TRUE,"",IF(OFFSET(Data!$A$1,MATCH($D317,Data!$CG:$CG,0)-1,MATCH($E317&amp;"/"&amp;R$1,Data!$1:$1,0)-1)=0,"",OFFSET(Data!$A$1,MATCH($D317,Data!$CG:$CG,0)-1,MATCH($E317&amp;"/"&amp;R$1,Data!$1:$1,0)-1)))</f>
        <v/>
      </c>
      <c r="S317" s="252" t="str">
        <f ca="1">IF(ISERROR(OFFSET(Data!$A$1,MATCH($D317,Data!$CG:$CG,0)-1,MATCH($E317&amp;"/"&amp;S$1,Data!$1:$1,0)-1))=TRUE,"",IF(OFFSET(Data!$A$1,MATCH($D317,Data!$CG:$CG,0)-1,MATCH($E317&amp;"/"&amp;S$1,Data!$1:$1,0)-1)=0,"",OFFSET(Data!$A$1,MATCH($D317,Data!$CG:$CG,0)-1,MATCH($E317&amp;"/"&amp;S$1,Data!$1:$1,0)-1)))</f>
        <v/>
      </c>
      <c r="T317" s="252" t="str">
        <f ca="1">IF(ISERROR(OFFSET(Data!$A$1,MATCH($D317,Data!$CG:$CG,0)-1,MATCH($E317&amp;"/"&amp;T$1,Data!$1:$1,0)-1))=TRUE,"",IF(OFFSET(Data!$A$1,MATCH($D317,Data!$CG:$CG,0)-1,MATCH($E317&amp;"/"&amp;T$1,Data!$1:$1,0)-1)=0,"",OFFSET(Data!$A$1,MATCH($D317,Data!$CG:$CG,0)-1,MATCH($E317&amp;"/"&amp;T$1,Data!$1:$1,0)-1)))</f>
        <v/>
      </c>
      <c r="U317" s="252" t="str">
        <f ca="1">IF(ISERROR(OFFSET(Data!$A$1,MATCH($D317,Data!$CG:$CG,0)-1,MATCH($E317&amp;"/"&amp;U$1,Data!$1:$1,0)-1))=TRUE,"",IF(OFFSET(Data!$A$1,MATCH($D317,Data!$CG:$CG,0)-1,MATCH($E317&amp;"/"&amp;U$1,Data!$1:$1,0)-1)=0,"",OFFSET(Data!$A$1,MATCH($D317,Data!$CG:$CG,0)-1,MATCH($E317&amp;"/"&amp;U$1,Data!$1:$1,0)-1)))</f>
        <v/>
      </c>
      <c r="V317" s="252" t="str">
        <f ca="1">IF(ISERROR(OFFSET(Data!$A$1,MATCH($D317,Data!$CG:$CG,0)-1,MATCH($E317&amp;"/"&amp;V$1,Data!$1:$1,0)-1))=TRUE,"",IF(OFFSET(Data!$A$1,MATCH($D317,Data!$CG:$CG,0)-1,MATCH($E317&amp;"/"&amp;V$1,Data!$1:$1,0)-1)=0,"",OFFSET(Data!$A$1,MATCH($D317,Data!$CG:$CG,0)-1,MATCH($E317&amp;"/"&amp;V$1,Data!$1:$1,0)-1)))</f>
        <v/>
      </c>
      <c r="W317" s="269" t="str">
        <f ca="1">IF(ISERROR(OFFSET(Data!$A$1,MATCH($D317,Data!$CG:$CG,0)-1,MATCH($E317&amp;"/"&amp;W$1,Data!$1:$1,0)-1))=TRUE,"",IF(OFFSET(Data!$A$1,MATCH($D317,Data!$CG:$CG,0)-1,MATCH($E317&amp;"/"&amp;W$1,Data!$1:$1,0)-1)=0,"",OFFSET(Data!$A$1,MATCH($D317,Data!$CG:$CG,0)-1,MATCH($E317&amp;"/"&amp;W$1,Data!$1:$1,0)-1)))</f>
        <v/>
      </c>
      <c r="X317" s="252" t="str">
        <f ca="1">IF(ISERROR(OFFSET(Data!$A$1,MATCH($D317,Data!$CG:$CG,0)-1,MATCH($E317&amp;"/"&amp;X$1,Data!$1:$1,0)-1))=TRUE,"",IF(OFFSET(Data!$A$1,MATCH($D317,Data!$CG:$CG,0)-1,MATCH($E317&amp;"/"&amp;X$1,Data!$1:$1,0)-1)=0,"",OFFSET(Data!$A$1,MATCH($D317,Data!$CG:$CG,0)-1,MATCH($E317&amp;"/"&amp;X$1,Data!$1:$1,0)-1)))</f>
        <v/>
      </c>
      <c r="Y317" s="252" t="str">
        <f ca="1">IF(ISERROR(OFFSET(Data!$A$1,MATCH($D317,Data!$CG:$CG,0)-1,MATCH($E317&amp;"/"&amp;Y$1,Data!$1:$1,0)-1))=TRUE,"",IF(OFFSET(Data!$A$1,MATCH($D317,Data!$CG:$CG,0)-1,MATCH($E317&amp;"/"&amp;Y$1,Data!$1:$1,0)-1)=0,"",OFFSET(Data!$A$1,MATCH($D317,Data!$CG:$CG,0)-1,MATCH($E317&amp;"/"&amp;Y$1,Data!$1:$1,0)-1)))</f>
        <v/>
      </c>
      <c r="Z317" s="252" t="str">
        <f ca="1">IF(ISERROR(OFFSET(Data!$A$1,MATCH($D317,Data!$CG:$CG,0)-1,MATCH($E317&amp;"/"&amp;Z$1,Data!$1:$1,0)-1))=TRUE,"",IF(OFFSET(Data!$A$1,MATCH($D317,Data!$CG:$CG,0)-1,MATCH($E317&amp;"/"&amp;Z$1,Data!$1:$1,0)-1)=0,"",OFFSET(Data!$A$1,MATCH($D317,Data!$CG:$CG,0)-1,MATCH($E317&amp;"/"&amp;Z$1,Data!$1:$1,0)-1)))</f>
        <v/>
      </c>
      <c r="AA317" s="252" t="str">
        <f ca="1">IF(ISERROR(OFFSET(Data!$A$1,MATCH($D317,Data!$CG:$CG,0)-1,MATCH($E317&amp;"/"&amp;AA$1,Data!$1:$1,0)-1))=TRUE,"",IF(OFFSET(Data!$A$1,MATCH($D317,Data!$CG:$CG,0)-1,MATCH($E317&amp;"/"&amp;AA$1,Data!$1:$1,0)-1)=0,"",OFFSET(Data!$A$1,MATCH($D317,Data!$CG:$CG,0)-1,MATCH($E317&amp;"/"&amp;AA$1,Data!$1:$1,0)-1)))</f>
        <v/>
      </c>
      <c r="AB317" s="252" t="str">
        <f ca="1">IF(ISERROR(OFFSET(Data!$A$1,MATCH($D317,Data!$CG:$CG,0)-1,MATCH($E317&amp;"/"&amp;AB$1,Data!$1:$1,0)-1))=TRUE,"",IF(OFFSET(Data!$A$1,MATCH($D317,Data!$CG:$CG,0)-1,MATCH($E317&amp;"/"&amp;AB$1,Data!$1:$1,0)-1)=0,"",OFFSET(Data!$A$1,MATCH($D317,Data!$CG:$CG,0)-1,MATCH($E317&amp;"/"&amp;AB$1,Data!$1:$1,0)-1)))</f>
        <v/>
      </c>
      <c r="AC317" s="252" t="str">
        <f ca="1">IF(ISERROR(OFFSET(Data!$A$1,MATCH($D317,Data!$CG:$CG,0)-1,MATCH($E317&amp;"/"&amp;AC$1,Data!$1:$1,0)-1))=TRUE,"",IF(OFFSET(Data!$A$1,MATCH($D317,Data!$CG:$CG,0)-1,MATCH($E317&amp;"/"&amp;AC$1,Data!$1:$1,0)-1)=0,"",OFFSET(Data!$A$1,MATCH($D317,Data!$CG:$CG,0)-1,MATCH($E317&amp;"/"&amp;AC$1,Data!$1:$1,0)-1)))</f>
        <v/>
      </c>
      <c r="AD317" s="252" t="str">
        <f ca="1">IF(ISERROR(OFFSET(Data!$A$1,MATCH($D317,Data!$CG:$CG,0)-1,MATCH($E317&amp;"/"&amp;AD$1,Data!$1:$1,0)-1))=TRUE,"",IF(OFFSET(Data!$A$1,MATCH($D317,Data!$CG:$CG,0)-1,MATCH($E317&amp;"/"&amp;AD$1,Data!$1:$1,0)-1)=0,"",OFFSET(Data!$A$1,MATCH($D317,Data!$CG:$CG,0)-1,MATCH($E317&amp;"/"&amp;AD$1,Data!$1:$1,0)-1)))</f>
        <v/>
      </c>
      <c r="AE317" s="252" t="str">
        <f ca="1">IF(ISERROR(OFFSET(Data!$A$1,MATCH($D317,Data!$CG:$CG,0)-1,MATCH($E317&amp;"/"&amp;AE$1,Data!$1:$1,0)-1))=TRUE,"",IF(OFFSET(Data!$A$1,MATCH($D317,Data!$CG:$CG,0)-1,MATCH($E317&amp;"/"&amp;AE$1,Data!$1:$1,0)-1)=0,"",OFFSET(Data!$A$1,MATCH($D317,Data!$CG:$CG,0)-1,MATCH($E317&amp;"/"&amp;AE$1,Data!$1:$1,0)-1)))</f>
        <v/>
      </c>
      <c r="AF317" s="253" t="str">
        <f ca="1">IF(ISERROR(OFFSET(Data!$A$1,MATCH($D317,Data!$CG:$CG,0)-1,MATCH($E317&amp;"/"&amp;AF$1,Data!$1:$1,0)-1))=TRUE,"",IF(OFFSET(Data!$A$1,MATCH($D317,Data!$CG:$CG,0)-1,MATCH($E317&amp;"/"&amp;AF$1,Data!$1:$1,0)-1)=0,"",OFFSET(Data!$A$1,MATCH($D317,Data!$CG:$CG,0)-1,MATCH($E317&amp;"/"&amp;AF$1,Data!$1:$1,0)-1)))</f>
        <v/>
      </c>
      <c r="AG317" s="212">
        <f t="shared" ca="1" si="9"/>
        <v>0</v>
      </c>
      <c r="AH317" s="213">
        <f ca="1">SUM(AG314:AG317)</f>
        <v>0</v>
      </c>
    </row>
    <row r="318" spans="1:34" ht="15.75" hidden="1" customHeight="1" thickBot="1" x14ac:dyDescent="0.3">
      <c r="A318" s="447"/>
      <c r="B318" s="450"/>
      <c r="C318" s="453"/>
      <c r="D318" s="30" t="e">
        <f>IF(C318&lt;&gt;"",C318,D317)</f>
        <v>#N/A</v>
      </c>
      <c r="E318" s="31" t="s">
        <v>25</v>
      </c>
      <c r="F318" s="255" t="str">
        <f ca="1">IF(ISERROR(OFFSET(Data!$A$1,MATCH($D318,Data!$CG:$CG,0)-1,MATCH($E318&amp;"/"&amp;F$1,Data!$1:$1,0)-1))=TRUE,"",IF(OFFSET(Data!$A$1,MATCH($D318,Data!$CG:$CG,0)-1,MATCH($E318&amp;"/"&amp;F$1,Data!$1:$1,0)-1)=0,"",OFFSET(Data!$A$1,MATCH($D318,Data!$CG:$CG,0)-1,MATCH($E318&amp;"/"&amp;F$1,Data!$1:$1,0)-1)))</f>
        <v/>
      </c>
      <c r="G318" s="256" t="str">
        <f ca="1">IF(ISERROR(OFFSET(Data!$A$1,MATCH($D318,Data!$CG:$CG,0)-1,MATCH($E318&amp;"/"&amp;G$1,Data!$1:$1,0)-1))=TRUE,"",IF(OFFSET(Data!$A$1,MATCH($D318,Data!$CG:$CG,0)-1,MATCH($E318&amp;"/"&amp;G$1,Data!$1:$1,0)-1)=0,"",OFFSET(Data!$A$1,MATCH($D318,Data!$CG:$CG,0)-1,MATCH($E318&amp;"/"&amp;G$1,Data!$1:$1,0)-1)))</f>
        <v/>
      </c>
      <c r="H318" s="256" t="str">
        <f ca="1">IF(ISERROR(OFFSET(Data!$A$1,MATCH($D318,Data!$CG:$CG,0)-1,MATCH($E318&amp;"/"&amp;H$1,Data!$1:$1,0)-1))=TRUE,"",IF(OFFSET(Data!$A$1,MATCH($D318,Data!$CG:$CG,0)-1,MATCH($E318&amp;"/"&amp;H$1,Data!$1:$1,0)-1)=0,"",OFFSET(Data!$A$1,MATCH($D318,Data!$CG:$CG,0)-1,MATCH($E318&amp;"/"&amp;H$1,Data!$1:$1,0)-1)))</f>
        <v/>
      </c>
      <c r="I318" s="256" t="str">
        <f ca="1">IF(ISERROR(OFFSET(Data!$A$1,MATCH($D318,Data!$CG:$CG,0)-1,MATCH($E318&amp;"/"&amp;I$1,Data!$1:$1,0)-1))=TRUE,"",IF(OFFSET(Data!$A$1,MATCH($D318,Data!$CG:$CG,0)-1,MATCH($E318&amp;"/"&amp;I$1,Data!$1:$1,0)-1)=0,"",OFFSET(Data!$A$1,MATCH($D318,Data!$CG:$CG,0)-1,MATCH($E318&amp;"/"&amp;I$1,Data!$1:$1,0)-1)))</f>
        <v/>
      </c>
      <c r="J318" s="256" t="str">
        <f ca="1">IF(ISERROR(OFFSET(Data!$A$1,MATCH($D318,Data!$CG:$CG,0)-1,MATCH($E318&amp;"/"&amp;J$1,Data!$1:$1,0)-1))=TRUE,"",IF(OFFSET(Data!$A$1,MATCH($D318,Data!$CG:$CG,0)-1,MATCH($E318&amp;"/"&amp;J$1,Data!$1:$1,0)-1)=0,"",OFFSET(Data!$A$1,MATCH($D318,Data!$CG:$CG,0)-1,MATCH($E318&amp;"/"&amp;J$1,Data!$1:$1,0)-1)))</f>
        <v/>
      </c>
      <c r="K318" s="256" t="str">
        <f ca="1">IF(ISERROR(OFFSET(Data!$A$1,MATCH($D318,Data!$CG:$CG,0)-1,MATCH($E318&amp;"/"&amp;K$1,Data!$1:$1,0)-1))=TRUE,"",IF(OFFSET(Data!$A$1,MATCH($D318,Data!$CG:$CG,0)-1,MATCH($E318&amp;"/"&amp;K$1,Data!$1:$1,0)-1)=0,"",OFFSET(Data!$A$1,MATCH($D318,Data!$CG:$CG,0)-1,MATCH($E318&amp;"/"&amp;K$1,Data!$1:$1,0)-1)))</f>
        <v/>
      </c>
      <c r="L318" s="256" t="str">
        <f ca="1">IF(ISERROR(OFFSET(Data!$A$1,MATCH($D318,Data!$CG:$CG,0)-1,MATCH($E318&amp;"/"&amp;L$1,Data!$1:$1,0)-1))=TRUE,"",IF(OFFSET(Data!$A$1,MATCH($D318,Data!$CG:$CG,0)-1,MATCH($E318&amp;"/"&amp;L$1,Data!$1:$1,0)-1)=0,"",OFFSET(Data!$A$1,MATCH($D318,Data!$CG:$CG,0)-1,MATCH($E318&amp;"/"&amp;L$1,Data!$1:$1,0)-1)))</f>
        <v/>
      </c>
      <c r="M318" s="256" t="str">
        <f ca="1">IF(ISERROR(OFFSET(Data!$A$1,MATCH($D318,Data!$CG:$CG,0)-1,MATCH($E318&amp;"/"&amp;M$1,Data!$1:$1,0)-1))=TRUE,"",IF(OFFSET(Data!$A$1,MATCH($D318,Data!$CG:$CG,0)-1,MATCH($E318&amp;"/"&amp;M$1,Data!$1:$1,0)-1)=0,"",OFFSET(Data!$A$1,MATCH($D318,Data!$CG:$CG,0)-1,MATCH($E318&amp;"/"&amp;M$1,Data!$1:$1,0)-1)))</f>
        <v/>
      </c>
      <c r="N318" s="256" t="str">
        <f ca="1">IF(ISERROR(OFFSET(Data!$A$1,MATCH($D318,Data!$CG:$CG,0)-1,MATCH($E318&amp;"/"&amp;N$1,Data!$1:$1,0)-1))=TRUE,"",IF(OFFSET(Data!$A$1,MATCH($D318,Data!$CG:$CG,0)-1,MATCH($E318&amp;"/"&amp;N$1,Data!$1:$1,0)-1)=0,"",OFFSET(Data!$A$1,MATCH($D318,Data!$CG:$CG,0)-1,MATCH($E318&amp;"/"&amp;N$1,Data!$1:$1,0)-1)))</f>
        <v/>
      </c>
      <c r="O318" s="256" t="str">
        <f ca="1">IF(ISERROR(OFFSET(Data!$A$1,MATCH($D318,Data!$CG:$CG,0)-1,MATCH($E318&amp;"/"&amp;O$1,Data!$1:$1,0)-1))=TRUE,"",IF(OFFSET(Data!$A$1,MATCH($D318,Data!$CG:$CG,0)-1,MATCH($E318&amp;"/"&amp;O$1,Data!$1:$1,0)-1)=0,"",OFFSET(Data!$A$1,MATCH($D318,Data!$CG:$CG,0)-1,MATCH($E318&amp;"/"&amp;O$1,Data!$1:$1,0)-1)))</f>
        <v/>
      </c>
      <c r="P318" s="256" t="str">
        <f ca="1">IF(ISERROR(OFFSET(Data!$A$1,MATCH($D318,Data!$CG:$CG,0)-1,MATCH($E318&amp;"/"&amp;P$1,Data!$1:$1,0)-1))=TRUE,"",IF(OFFSET(Data!$A$1,MATCH($D318,Data!$CG:$CG,0)-1,MATCH($E318&amp;"/"&amp;P$1,Data!$1:$1,0)-1)=0,"",OFFSET(Data!$A$1,MATCH($D318,Data!$CG:$CG,0)-1,MATCH($E318&amp;"/"&amp;P$1,Data!$1:$1,0)-1)))</f>
        <v/>
      </c>
      <c r="Q318" s="256" t="str">
        <f ca="1">IF(ISERROR(OFFSET(Data!$A$1,MATCH($D318,Data!$CG:$CG,0)-1,MATCH($E318&amp;"/"&amp;Q$1,Data!$1:$1,0)-1))=TRUE,"",IF(OFFSET(Data!$A$1,MATCH($D318,Data!$CG:$CG,0)-1,MATCH($E318&amp;"/"&amp;Q$1,Data!$1:$1,0)-1)=0,"",OFFSET(Data!$A$1,MATCH($D318,Data!$CG:$CG,0)-1,MATCH($E318&amp;"/"&amp;Q$1,Data!$1:$1,0)-1)))</f>
        <v/>
      </c>
      <c r="R318" s="256" t="str">
        <f ca="1">IF(ISERROR(OFFSET(Data!$A$1,MATCH($D318,Data!$CG:$CG,0)-1,MATCH($E318&amp;"/"&amp;R$1,Data!$1:$1,0)-1))=TRUE,"",IF(OFFSET(Data!$A$1,MATCH($D318,Data!$CG:$CG,0)-1,MATCH($E318&amp;"/"&amp;R$1,Data!$1:$1,0)-1)=0,"",OFFSET(Data!$A$1,MATCH($D318,Data!$CG:$CG,0)-1,MATCH($E318&amp;"/"&amp;R$1,Data!$1:$1,0)-1)))</f>
        <v/>
      </c>
      <c r="S318" s="256" t="str">
        <f ca="1">IF(ISERROR(OFFSET(Data!$A$1,MATCH($D318,Data!$CG:$CG,0)-1,MATCH($E318&amp;"/"&amp;S$1,Data!$1:$1,0)-1))=TRUE,"",IF(OFFSET(Data!$A$1,MATCH($D318,Data!$CG:$CG,0)-1,MATCH($E318&amp;"/"&amp;S$1,Data!$1:$1,0)-1)=0,"",OFFSET(Data!$A$1,MATCH($D318,Data!$CG:$CG,0)-1,MATCH($E318&amp;"/"&amp;S$1,Data!$1:$1,0)-1)))</f>
        <v/>
      </c>
      <c r="T318" s="256" t="str">
        <f ca="1">IF(ISERROR(OFFSET(Data!$A$1,MATCH($D318,Data!$CG:$CG,0)-1,MATCH($E318&amp;"/"&amp;T$1,Data!$1:$1,0)-1))=TRUE,"",IF(OFFSET(Data!$A$1,MATCH($D318,Data!$CG:$CG,0)-1,MATCH($E318&amp;"/"&amp;T$1,Data!$1:$1,0)-1)=0,"",OFFSET(Data!$A$1,MATCH($D318,Data!$CG:$CG,0)-1,MATCH($E318&amp;"/"&amp;T$1,Data!$1:$1,0)-1)))</f>
        <v/>
      </c>
      <c r="U318" s="256" t="str">
        <f ca="1">IF(ISERROR(OFFSET(Data!$A$1,MATCH($D318,Data!$CG:$CG,0)-1,MATCH($E318&amp;"/"&amp;U$1,Data!$1:$1,0)-1))=TRUE,"",IF(OFFSET(Data!$A$1,MATCH($D318,Data!$CG:$CG,0)-1,MATCH($E318&amp;"/"&amp;U$1,Data!$1:$1,0)-1)=0,"",OFFSET(Data!$A$1,MATCH($D318,Data!$CG:$CG,0)-1,MATCH($E318&amp;"/"&amp;U$1,Data!$1:$1,0)-1)))</f>
        <v/>
      </c>
      <c r="V318" s="256" t="str">
        <f ca="1">IF(ISERROR(OFFSET(Data!$A$1,MATCH($D318,Data!$CG:$CG,0)-1,MATCH($E318&amp;"/"&amp;V$1,Data!$1:$1,0)-1))=TRUE,"",IF(OFFSET(Data!$A$1,MATCH($D318,Data!$CG:$CG,0)-1,MATCH($E318&amp;"/"&amp;V$1,Data!$1:$1,0)-1)=0,"",OFFSET(Data!$A$1,MATCH($D318,Data!$CG:$CG,0)-1,MATCH($E318&amp;"/"&amp;V$1,Data!$1:$1,0)-1)))</f>
        <v/>
      </c>
      <c r="W318" s="257" t="str">
        <f ca="1">IF(ISERROR(OFFSET(Data!$A$1,MATCH($D318,Data!$CG:$CG,0)-1,MATCH($E318&amp;"/"&amp;W$1,Data!$1:$1,0)-1))=TRUE,"",IF(OFFSET(Data!$A$1,MATCH($D318,Data!$CG:$CG,0)-1,MATCH($E318&amp;"/"&amp;W$1,Data!$1:$1,0)-1)=0,"",OFFSET(Data!$A$1,MATCH($D318,Data!$CG:$CG,0)-1,MATCH($E318&amp;"/"&amp;W$1,Data!$1:$1,0)-1)))</f>
        <v/>
      </c>
      <c r="X318" s="256" t="str">
        <f ca="1">IF(ISERROR(OFFSET(Data!$A$1,MATCH($D318,Data!$CG:$CG,0)-1,MATCH($E318&amp;"/"&amp;X$1,Data!$1:$1,0)-1))=TRUE,"",IF(OFFSET(Data!$A$1,MATCH($D318,Data!$CG:$CG,0)-1,MATCH($E318&amp;"/"&amp;X$1,Data!$1:$1,0)-1)=0,"",OFFSET(Data!$A$1,MATCH($D318,Data!$CG:$CG,0)-1,MATCH($E318&amp;"/"&amp;X$1,Data!$1:$1,0)-1)))</f>
        <v/>
      </c>
      <c r="Y318" s="256" t="str">
        <f ca="1">IF(ISERROR(OFFSET(Data!$A$1,MATCH($D318,Data!$CG:$CG,0)-1,MATCH($E318&amp;"/"&amp;Y$1,Data!$1:$1,0)-1))=TRUE,"",IF(OFFSET(Data!$A$1,MATCH($D318,Data!$CG:$CG,0)-1,MATCH($E318&amp;"/"&amp;Y$1,Data!$1:$1,0)-1)=0,"",OFFSET(Data!$A$1,MATCH($D318,Data!$CG:$CG,0)-1,MATCH($E318&amp;"/"&amp;Y$1,Data!$1:$1,0)-1)))</f>
        <v/>
      </c>
      <c r="Z318" s="256" t="str">
        <f ca="1">IF(ISERROR(OFFSET(Data!$A$1,MATCH($D318,Data!$CG:$CG,0)-1,MATCH($E318&amp;"/"&amp;Z$1,Data!$1:$1,0)-1))=TRUE,"",IF(OFFSET(Data!$A$1,MATCH($D318,Data!$CG:$CG,0)-1,MATCH($E318&amp;"/"&amp;Z$1,Data!$1:$1,0)-1)=0,"",OFFSET(Data!$A$1,MATCH($D318,Data!$CG:$CG,0)-1,MATCH($E318&amp;"/"&amp;Z$1,Data!$1:$1,0)-1)))</f>
        <v/>
      </c>
      <c r="AA318" s="256" t="str">
        <f ca="1">IF(ISERROR(OFFSET(Data!$A$1,MATCH($D318,Data!$CG:$CG,0)-1,MATCH($E318&amp;"/"&amp;AA$1,Data!$1:$1,0)-1))=TRUE,"",IF(OFFSET(Data!$A$1,MATCH($D318,Data!$CG:$CG,0)-1,MATCH($E318&amp;"/"&amp;AA$1,Data!$1:$1,0)-1)=0,"",OFFSET(Data!$A$1,MATCH($D318,Data!$CG:$CG,0)-1,MATCH($E318&amp;"/"&amp;AA$1,Data!$1:$1,0)-1)))</f>
        <v/>
      </c>
      <c r="AB318" s="256" t="str">
        <f ca="1">IF(ISERROR(OFFSET(Data!$A$1,MATCH($D318,Data!$CG:$CG,0)-1,MATCH($E318&amp;"/"&amp;AB$1,Data!$1:$1,0)-1))=TRUE,"",IF(OFFSET(Data!$A$1,MATCH($D318,Data!$CG:$CG,0)-1,MATCH($E318&amp;"/"&amp;AB$1,Data!$1:$1,0)-1)=0,"",OFFSET(Data!$A$1,MATCH($D318,Data!$CG:$CG,0)-1,MATCH($E318&amp;"/"&amp;AB$1,Data!$1:$1,0)-1)))</f>
        <v/>
      </c>
      <c r="AC318" s="256" t="str">
        <f ca="1">IF(ISERROR(OFFSET(Data!$A$1,MATCH($D318,Data!$CG:$CG,0)-1,MATCH($E318&amp;"/"&amp;AC$1,Data!$1:$1,0)-1))=TRUE,"",IF(OFFSET(Data!$A$1,MATCH($D318,Data!$CG:$CG,0)-1,MATCH($E318&amp;"/"&amp;AC$1,Data!$1:$1,0)-1)=0,"",OFFSET(Data!$A$1,MATCH($D318,Data!$CG:$CG,0)-1,MATCH($E318&amp;"/"&amp;AC$1,Data!$1:$1,0)-1)))</f>
        <v/>
      </c>
      <c r="AD318" s="256" t="str">
        <f ca="1">IF(ISERROR(OFFSET(Data!$A$1,MATCH($D318,Data!$CG:$CG,0)-1,MATCH($E318&amp;"/"&amp;AD$1,Data!$1:$1,0)-1))=TRUE,"",IF(OFFSET(Data!$A$1,MATCH($D318,Data!$CG:$CG,0)-1,MATCH($E318&amp;"/"&amp;AD$1,Data!$1:$1,0)-1)=0,"",OFFSET(Data!$A$1,MATCH($D318,Data!$CG:$CG,0)-1,MATCH($E318&amp;"/"&amp;AD$1,Data!$1:$1,0)-1)))</f>
        <v/>
      </c>
      <c r="AE318" s="256" t="str">
        <f ca="1">IF(ISERROR(OFFSET(Data!$A$1,MATCH($D318,Data!$CG:$CG,0)-1,MATCH($E318&amp;"/"&amp;AE$1,Data!$1:$1,0)-1))=TRUE,"",IF(OFFSET(Data!$A$1,MATCH($D318,Data!$CG:$CG,0)-1,MATCH($E318&amp;"/"&amp;AE$1,Data!$1:$1,0)-1)=0,"",OFFSET(Data!$A$1,MATCH($D318,Data!$CG:$CG,0)-1,MATCH($E318&amp;"/"&amp;AE$1,Data!$1:$1,0)-1)))</f>
        <v/>
      </c>
      <c r="AF318" s="258" t="str">
        <f ca="1">IF(ISERROR(OFFSET(Data!$A$1,MATCH($D318,Data!$CG:$CG,0)-1,MATCH($E318&amp;"/"&amp;AF$1,Data!$1:$1,0)-1))=TRUE,"",IF(OFFSET(Data!$A$1,MATCH($D318,Data!$CG:$CG,0)-1,MATCH($E318&amp;"/"&amp;AF$1,Data!$1:$1,0)-1)=0,"",OFFSET(Data!$A$1,MATCH($D318,Data!$CG:$CG,0)-1,MATCH($E318&amp;"/"&amp;AF$1,Data!$1:$1,0)-1)))</f>
        <v/>
      </c>
      <c r="AG318" s="214">
        <f t="shared" ca="1" si="9"/>
        <v>0</v>
      </c>
      <c r="AH318" s="215">
        <f ca="1">SUM(AG314:AG318)</f>
        <v>0</v>
      </c>
    </row>
    <row r="319" spans="1:34" ht="15" hidden="1" customHeight="1" x14ac:dyDescent="0.25">
      <c r="A319" s="445">
        <v>63</v>
      </c>
      <c r="B319" s="448" t="e">
        <f>INDEX(Data!CI:CI,MATCH("W"&amp;A319,Data!A:A,0))</f>
        <v>#N/A</v>
      </c>
      <c r="C319" s="451" t="e">
        <f>INDEX(Data!CG:CG,MATCH("W"&amp;A319,Data!A:A,0))</f>
        <v>#N/A</v>
      </c>
      <c r="D319" s="26" t="e">
        <f>IF(C319&lt;&gt;"",C319,#REF!)</f>
        <v>#N/A</v>
      </c>
      <c r="E319" s="27" t="s">
        <v>21</v>
      </c>
      <c r="F319" s="271" t="str">
        <f ca="1">IF(ISERROR(OFFSET(Data!$A$1,MATCH($D319,Data!$CG:$CG,0)-1,MATCH($E319&amp;"/"&amp;F$1,Data!$1:$1,0)-1))=TRUE,"",IF(OFFSET(Data!$A$1,MATCH($D319,Data!$CG:$CG,0)-1,MATCH($E319&amp;"/"&amp;F$1,Data!$1:$1,0)-1)=0,"",OFFSET(Data!$A$1,MATCH($D319,Data!$CG:$CG,0)-1,MATCH($E319&amp;"/"&amp;F$1,Data!$1:$1,0)-1)))</f>
        <v/>
      </c>
      <c r="G319" s="250" t="str">
        <f ca="1">IF(ISERROR(OFFSET(Data!$A$1,MATCH($D319,Data!$CG:$CG,0)-1,MATCH($E319&amp;"/"&amp;G$1,Data!$1:$1,0)-1))=TRUE,"",IF(OFFSET(Data!$A$1,MATCH($D319,Data!$CG:$CG,0)-1,MATCH($E319&amp;"/"&amp;G$1,Data!$1:$1,0)-1)=0,"",OFFSET(Data!$A$1,MATCH($D319,Data!$CG:$CG,0)-1,MATCH($E319&amp;"/"&amp;G$1,Data!$1:$1,0)-1)))</f>
        <v/>
      </c>
      <c r="H319" s="250" t="str">
        <f ca="1">IF(ISERROR(OFFSET(Data!$A$1,MATCH($D319,Data!$CG:$CG,0)-1,MATCH($E319&amp;"/"&amp;H$1,Data!$1:$1,0)-1))=TRUE,"",IF(OFFSET(Data!$A$1,MATCH($D319,Data!$CG:$CG,0)-1,MATCH($E319&amp;"/"&amp;H$1,Data!$1:$1,0)-1)=0,"",OFFSET(Data!$A$1,MATCH($D319,Data!$CG:$CG,0)-1,MATCH($E319&amp;"/"&amp;H$1,Data!$1:$1,0)-1)))</f>
        <v/>
      </c>
      <c r="I319" s="250" t="str">
        <f ca="1">IF(ISERROR(OFFSET(Data!$A$1,MATCH($D319,Data!$CG:$CG,0)-1,MATCH($E319&amp;"/"&amp;I$1,Data!$1:$1,0)-1))=TRUE,"",IF(OFFSET(Data!$A$1,MATCH($D319,Data!$CG:$CG,0)-1,MATCH($E319&amp;"/"&amp;I$1,Data!$1:$1,0)-1)=0,"",OFFSET(Data!$A$1,MATCH($D319,Data!$CG:$CG,0)-1,MATCH($E319&amp;"/"&amp;I$1,Data!$1:$1,0)-1)))</f>
        <v/>
      </c>
      <c r="J319" s="250" t="str">
        <f ca="1">IF(ISERROR(OFFSET(Data!$A$1,MATCH($D319,Data!$CG:$CG,0)-1,MATCH($E319&amp;"/"&amp;J$1,Data!$1:$1,0)-1))=TRUE,"",IF(OFFSET(Data!$A$1,MATCH($D319,Data!$CG:$CG,0)-1,MATCH($E319&amp;"/"&amp;J$1,Data!$1:$1,0)-1)=0,"",OFFSET(Data!$A$1,MATCH($D319,Data!$CG:$CG,0)-1,MATCH($E319&amp;"/"&amp;J$1,Data!$1:$1,0)-1)))</f>
        <v/>
      </c>
      <c r="K319" s="250" t="str">
        <f ca="1">IF(ISERROR(OFFSET(Data!$A$1,MATCH($D319,Data!$CG:$CG,0)-1,MATCH($E319&amp;"/"&amp;K$1,Data!$1:$1,0)-1))=TRUE,"",IF(OFFSET(Data!$A$1,MATCH($D319,Data!$CG:$CG,0)-1,MATCH($E319&amp;"/"&amp;K$1,Data!$1:$1,0)-1)=0,"",OFFSET(Data!$A$1,MATCH($D319,Data!$CG:$CG,0)-1,MATCH($E319&amp;"/"&amp;K$1,Data!$1:$1,0)-1)))</f>
        <v/>
      </c>
      <c r="L319" s="250" t="str">
        <f ca="1">IF(ISERROR(OFFSET(Data!$A$1,MATCH($D319,Data!$CG:$CG,0)-1,MATCH($E319&amp;"/"&amp;L$1,Data!$1:$1,0)-1))=TRUE,"",IF(OFFSET(Data!$A$1,MATCH($D319,Data!$CG:$CG,0)-1,MATCH($E319&amp;"/"&amp;L$1,Data!$1:$1,0)-1)=0,"",OFFSET(Data!$A$1,MATCH($D319,Data!$CG:$CG,0)-1,MATCH($E319&amp;"/"&amp;L$1,Data!$1:$1,0)-1)))</f>
        <v/>
      </c>
      <c r="M319" s="250" t="str">
        <f ca="1">IF(ISERROR(OFFSET(Data!$A$1,MATCH($D319,Data!$CG:$CG,0)-1,MATCH($E319&amp;"/"&amp;M$1,Data!$1:$1,0)-1))=TRUE,"",IF(OFFSET(Data!$A$1,MATCH($D319,Data!$CG:$CG,0)-1,MATCH($E319&amp;"/"&amp;M$1,Data!$1:$1,0)-1)=0,"",OFFSET(Data!$A$1,MATCH($D319,Data!$CG:$CG,0)-1,MATCH($E319&amp;"/"&amp;M$1,Data!$1:$1,0)-1)))</f>
        <v/>
      </c>
      <c r="N319" s="250" t="str">
        <f ca="1">IF(ISERROR(OFFSET(Data!$A$1,MATCH($D319,Data!$CG:$CG,0)-1,MATCH($E319&amp;"/"&amp;N$1,Data!$1:$1,0)-1))=TRUE,"",IF(OFFSET(Data!$A$1,MATCH($D319,Data!$CG:$CG,0)-1,MATCH($E319&amp;"/"&amp;N$1,Data!$1:$1,0)-1)=0,"",OFFSET(Data!$A$1,MATCH($D319,Data!$CG:$CG,0)-1,MATCH($E319&amp;"/"&amp;N$1,Data!$1:$1,0)-1)))</f>
        <v/>
      </c>
      <c r="O319" s="250" t="str">
        <f ca="1">IF(ISERROR(OFFSET(Data!$A$1,MATCH($D319,Data!$CG:$CG,0)-1,MATCH($E319&amp;"/"&amp;O$1,Data!$1:$1,0)-1))=TRUE,"",IF(OFFSET(Data!$A$1,MATCH($D319,Data!$CG:$CG,0)-1,MATCH($E319&amp;"/"&amp;O$1,Data!$1:$1,0)-1)=0,"",OFFSET(Data!$A$1,MATCH($D319,Data!$CG:$CG,0)-1,MATCH($E319&amp;"/"&amp;O$1,Data!$1:$1,0)-1)))</f>
        <v/>
      </c>
      <c r="P319" s="250" t="str">
        <f ca="1">IF(ISERROR(OFFSET(Data!$A$1,MATCH($D319,Data!$CG:$CG,0)-1,MATCH($E319&amp;"/"&amp;P$1,Data!$1:$1,0)-1))=TRUE,"",IF(OFFSET(Data!$A$1,MATCH($D319,Data!$CG:$CG,0)-1,MATCH($E319&amp;"/"&amp;P$1,Data!$1:$1,0)-1)=0,"",OFFSET(Data!$A$1,MATCH($D319,Data!$CG:$CG,0)-1,MATCH($E319&amp;"/"&amp;P$1,Data!$1:$1,0)-1)))</f>
        <v/>
      </c>
      <c r="Q319" s="250" t="str">
        <f ca="1">IF(ISERROR(OFFSET(Data!$A$1,MATCH($D319,Data!$CG:$CG,0)-1,MATCH($E319&amp;"/"&amp;Q$1,Data!$1:$1,0)-1))=TRUE,"",IF(OFFSET(Data!$A$1,MATCH($D319,Data!$CG:$CG,0)-1,MATCH($E319&amp;"/"&amp;Q$1,Data!$1:$1,0)-1)=0,"",OFFSET(Data!$A$1,MATCH($D319,Data!$CG:$CG,0)-1,MATCH($E319&amp;"/"&amp;Q$1,Data!$1:$1,0)-1)))</f>
        <v/>
      </c>
      <c r="R319" s="250" t="str">
        <f ca="1">IF(ISERROR(OFFSET(Data!$A$1,MATCH($D319,Data!$CG:$CG,0)-1,MATCH($E319&amp;"/"&amp;R$1,Data!$1:$1,0)-1))=TRUE,"",IF(OFFSET(Data!$A$1,MATCH($D319,Data!$CG:$CG,0)-1,MATCH($E319&amp;"/"&amp;R$1,Data!$1:$1,0)-1)=0,"",OFFSET(Data!$A$1,MATCH($D319,Data!$CG:$CG,0)-1,MATCH($E319&amp;"/"&amp;R$1,Data!$1:$1,0)-1)))</f>
        <v/>
      </c>
      <c r="S319" s="250" t="str">
        <f ca="1">IF(ISERROR(OFFSET(Data!$A$1,MATCH($D319,Data!$CG:$CG,0)-1,MATCH($E319&amp;"/"&amp;S$1,Data!$1:$1,0)-1))=TRUE,"",IF(OFFSET(Data!$A$1,MATCH($D319,Data!$CG:$CG,0)-1,MATCH($E319&amp;"/"&amp;S$1,Data!$1:$1,0)-1)=0,"",OFFSET(Data!$A$1,MATCH($D319,Data!$CG:$CG,0)-1,MATCH($E319&amp;"/"&amp;S$1,Data!$1:$1,0)-1)))</f>
        <v/>
      </c>
      <c r="T319" s="250" t="str">
        <f ca="1">IF(ISERROR(OFFSET(Data!$A$1,MATCH($D319,Data!$CG:$CG,0)-1,MATCH($E319&amp;"/"&amp;T$1,Data!$1:$1,0)-1))=TRUE,"",IF(OFFSET(Data!$A$1,MATCH($D319,Data!$CG:$CG,0)-1,MATCH($E319&amp;"/"&amp;T$1,Data!$1:$1,0)-1)=0,"",OFFSET(Data!$A$1,MATCH($D319,Data!$CG:$CG,0)-1,MATCH($E319&amp;"/"&amp;T$1,Data!$1:$1,0)-1)))</f>
        <v/>
      </c>
      <c r="U319" s="250" t="str">
        <f ca="1">IF(ISERROR(OFFSET(Data!$A$1,MATCH($D319,Data!$CG:$CG,0)-1,MATCH($E319&amp;"/"&amp;U$1,Data!$1:$1,0)-1))=TRUE,"",IF(OFFSET(Data!$A$1,MATCH($D319,Data!$CG:$CG,0)-1,MATCH($E319&amp;"/"&amp;U$1,Data!$1:$1,0)-1)=0,"",OFFSET(Data!$A$1,MATCH($D319,Data!$CG:$CG,0)-1,MATCH($E319&amp;"/"&amp;U$1,Data!$1:$1,0)-1)))</f>
        <v/>
      </c>
      <c r="V319" s="250" t="str">
        <f ca="1">IF(ISERROR(OFFSET(Data!$A$1,MATCH($D319,Data!$CG:$CG,0)-1,MATCH($E319&amp;"/"&amp;V$1,Data!$1:$1,0)-1))=TRUE,"",IF(OFFSET(Data!$A$1,MATCH($D319,Data!$CG:$CG,0)-1,MATCH($E319&amp;"/"&amp;V$1,Data!$1:$1,0)-1)=0,"",OFFSET(Data!$A$1,MATCH($D319,Data!$CG:$CG,0)-1,MATCH($E319&amp;"/"&amp;V$1,Data!$1:$1,0)-1)))</f>
        <v/>
      </c>
      <c r="W319" s="272" t="str">
        <f ca="1">IF(ISERROR(OFFSET(Data!$A$1,MATCH($D319,Data!$CG:$CG,0)-1,MATCH($E319&amp;"/"&amp;W$1,Data!$1:$1,0)-1))=TRUE,"",IF(OFFSET(Data!$A$1,MATCH($D319,Data!$CG:$CG,0)-1,MATCH($E319&amp;"/"&amp;W$1,Data!$1:$1,0)-1)=0,"",OFFSET(Data!$A$1,MATCH($D319,Data!$CG:$CG,0)-1,MATCH($E319&amp;"/"&amp;W$1,Data!$1:$1,0)-1)))</f>
        <v/>
      </c>
      <c r="X319" s="250" t="str">
        <f ca="1">IF(ISERROR(OFFSET(Data!$A$1,MATCH($D319,Data!$CG:$CG,0)-1,MATCH($E319&amp;"/"&amp;X$1,Data!$1:$1,0)-1))=TRUE,"",IF(OFFSET(Data!$A$1,MATCH($D319,Data!$CG:$CG,0)-1,MATCH($E319&amp;"/"&amp;X$1,Data!$1:$1,0)-1)=0,"",OFFSET(Data!$A$1,MATCH($D319,Data!$CG:$CG,0)-1,MATCH($E319&amp;"/"&amp;X$1,Data!$1:$1,0)-1)))</f>
        <v/>
      </c>
      <c r="Y319" s="250" t="str">
        <f ca="1">IF(ISERROR(OFFSET(Data!$A$1,MATCH($D319,Data!$CG:$CG,0)-1,MATCH($E319&amp;"/"&amp;Y$1,Data!$1:$1,0)-1))=TRUE,"",IF(OFFSET(Data!$A$1,MATCH($D319,Data!$CG:$CG,0)-1,MATCH($E319&amp;"/"&amp;Y$1,Data!$1:$1,0)-1)=0,"",OFFSET(Data!$A$1,MATCH($D319,Data!$CG:$CG,0)-1,MATCH($E319&amp;"/"&amp;Y$1,Data!$1:$1,0)-1)))</f>
        <v/>
      </c>
      <c r="Z319" s="250" t="str">
        <f ca="1">IF(ISERROR(OFFSET(Data!$A$1,MATCH($D319,Data!$CG:$CG,0)-1,MATCH($E319&amp;"/"&amp;Z$1,Data!$1:$1,0)-1))=TRUE,"",IF(OFFSET(Data!$A$1,MATCH($D319,Data!$CG:$CG,0)-1,MATCH($E319&amp;"/"&amp;Z$1,Data!$1:$1,0)-1)=0,"",OFFSET(Data!$A$1,MATCH($D319,Data!$CG:$CG,0)-1,MATCH($E319&amp;"/"&amp;Z$1,Data!$1:$1,0)-1)))</f>
        <v/>
      </c>
      <c r="AA319" s="250" t="str">
        <f ca="1">IF(ISERROR(OFFSET(Data!$A$1,MATCH($D319,Data!$CG:$CG,0)-1,MATCH($E319&amp;"/"&amp;AA$1,Data!$1:$1,0)-1))=TRUE,"",IF(OFFSET(Data!$A$1,MATCH($D319,Data!$CG:$CG,0)-1,MATCH($E319&amp;"/"&amp;AA$1,Data!$1:$1,0)-1)=0,"",OFFSET(Data!$A$1,MATCH($D319,Data!$CG:$CG,0)-1,MATCH($E319&amp;"/"&amp;AA$1,Data!$1:$1,0)-1)))</f>
        <v/>
      </c>
      <c r="AB319" s="250" t="str">
        <f ca="1">IF(ISERROR(OFFSET(Data!$A$1,MATCH($D319,Data!$CG:$CG,0)-1,MATCH($E319&amp;"/"&amp;AB$1,Data!$1:$1,0)-1))=TRUE,"",IF(OFFSET(Data!$A$1,MATCH($D319,Data!$CG:$CG,0)-1,MATCH($E319&amp;"/"&amp;AB$1,Data!$1:$1,0)-1)=0,"",OFFSET(Data!$A$1,MATCH($D319,Data!$CG:$CG,0)-1,MATCH($E319&amp;"/"&amp;AB$1,Data!$1:$1,0)-1)))</f>
        <v/>
      </c>
      <c r="AC319" s="250" t="str">
        <f ca="1">IF(ISERROR(OFFSET(Data!$A$1,MATCH($D319,Data!$CG:$CG,0)-1,MATCH($E319&amp;"/"&amp;AC$1,Data!$1:$1,0)-1))=TRUE,"",IF(OFFSET(Data!$A$1,MATCH($D319,Data!$CG:$CG,0)-1,MATCH($E319&amp;"/"&amp;AC$1,Data!$1:$1,0)-1)=0,"",OFFSET(Data!$A$1,MATCH($D319,Data!$CG:$CG,0)-1,MATCH($E319&amp;"/"&amp;AC$1,Data!$1:$1,0)-1)))</f>
        <v/>
      </c>
      <c r="AD319" s="250" t="str">
        <f ca="1">IF(ISERROR(OFFSET(Data!$A$1,MATCH($D319,Data!$CG:$CG,0)-1,MATCH($E319&amp;"/"&amp;AD$1,Data!$1:$1,0)-1))=TRUE,"",IF(OFFSET(Data!$A$1,MATCH($D319,Data!$CG:$CG,0)-1,MATCH($E319&amp;"/"&amp;AD$1,Data!$1:$1,0)-1)=0,"",OFFSET(Data!$A$1,MATCH($D319,Data!$CG:$CG,0)-1,MATCH($E319&amp;"/"&amp;AD$1,Data!$1:$1,0)-1)))</f>
        <v/>
      </c>
      <c r="AE319" s="250" t="str">
        <f ca="1">IF(ISERROR(OFFSET(Data!$A$1,MATCH($D319,Data!$CG:$CG,0)-1,MATCH($E319&amp;"/"&amp;AE$1,Data!$1:$1,0)-1))=TRUE,"",IF(OFFSET(Data!$A$1,MATCH($D319,Data!$CG:$CG,0)-1,MATCH($E319&amp;"/"&amp;AE$1,Data!$1:$1,0)-1)=0,"",OFFSET(Data!$A$1,MATCH($D319,Data!$CG:$CG,0)-1,MATCH($E319&amp;"/"&amp;AE$1,Data!$1:$1,0)-1)))</f>
        <v/>
      </c>
      <c r="AF319" s="251" t="str">
        <f ca="1">IF(ISERROR(OFFSET(Data!$A$1,MATCH($D319,Data!$CG:$CG,0)-1,MATCH($E319&amp;"/"&amp;AF$1,Data!$1:$1,0)-1))=TRUE,"",IF(OFFSET(Data!$A$1,MATCH($D319,Data!$CG:$CG,0)-1,MATCH($E319&amp;"/"&amp;AF$1,Data!$1:$1,0)-1)=0,"",OFFSET(Data!$A$1,MATCH($D319,Data!$CG:$CG,0)-1,MATCH($E319&amp;"/"&amp;AF$1,Data!$1:$1,0)-1)))</f>
        <v/>
      </c>
      <c r="AG319" s="210">
        <f t="shared" ca="1" si="9"/>
        <v>0</v>
      </c>
      <c r="AH319" s="211">
        <f ca="1">AG319</f>
        <v>0</v>
      </c>
    </row>
    <row r="320" spans="1:34" ht="15" hidden="1" customHeight="1" thickBot="1" x14ac:dyDescent="0.3">
      <c r="A320" s="446"/>
      <c r="B320" s="449"/>
      <c r="C320" s="452"/>
      <c r="D320" s="28" t="e">
        <f>IF(C320&lt;&gt;"",C320,D319)</f>
        <v>#N/A</v>
      </c>
      <c r="E320" s="29" t="s">
        <v>22</v>
      </c>
      <c r="F320" s="254" t="str">
        <f ca="1">IF(ISERROR(OFFSET(Data!$A$1,MATCH($D320,Data!$CG:$CG,0)-1,MATCH($E320&amp;"/"&amp;F$1,Data!$1:$1,0)-1))=TRUE,"",IF(OFFSET(Data!$A$1,MATCH($D320,Data!$CG:$CG,0)-1,MATCH($E320&amp;"/"&amp;F$1,Data!$1:$1,0)-1)=0,"",OFFSET(Data!$A$1,MATCH($D320,Data!$CG:$CG,0)-1,MATCH($E320&amp;"/"&amp;F$1,Data!$1:$1,0)-1)))</f>
        <v/>
      </c>
      <c r="G320" s="252" t="str">
        <f ca="1">IF(ISERROR(OFFSET(Data!$A$1,MATCH($D320,Data!$CG:$CG,0)-1,MATCH($E320&amp;"/"&amp;G$1,Data!$1:$1,0)-1))=TRUE,"",IF(OFFSET(Data!$A$1,MATCH($D320,Data!$CG:$CG,0)-1,MATCH($E320&amp;"/"&amp;G$1,Data!$1:$1,0)-1)=0,"",OFFSET(Data!$A$1,MATCH($D320,Data!$CG:$CG,0)-1,MATCH($E320&amp;"/"&amp;G$1,Data!$1:$1,0)-1)))</f>
        <v/>
      </c>
      <c r="H320" s="252" t="str">
        <f ca="1">IF(ISERROR(OFFSET(Data!$A$1,MATCH($D320,Data!$CG:$CG,0)-1,MATCH($E320&amp;"/"&amp;H$1,Data!$1:$1,0)-1))=TRUE,"",IF(OFFSET(Data!$A$1,MATCH($D320,Data!$CG:$CG,0)-1,MATCH($E320&amp;"/"&amp;H$1,Data!$1:$1,0)-1)=0,"",OFFSET(Data!$A$1,MATCH($D320,Data!$CG:$CG,0)-1,MATCH($E320&amp;"/"&amp;H$1,Data!$1:$1,0)-1)))</f>
        <v/>
      </c>
      <c r="I320" s="252" t="str">
        <f ca="1">IF(ISERROR(OFFSET(Data!$A$1,MATCH($D320,Data!$CG:$CG,0)-1,MATCH($E320&amp;"/"&amp;I$1,Data!$1:$1,0)-1))=TRUE,"",IF(OFFSET(Data!$A$1,MATCH($D320,Data!$CG:$CG,0)-1,MATCH($E320&amp;"/"&amp;I$1,Data!$1:$1,0)-1)=0,"",OFFSET(Data!$A$1,MATCH($D320,Data!$CG:$CG,0)-1,MATCH($E320&amp;"/"&amp;I$1,Data!$1:$1,0)-1)))</f>
        <v/>
      </c>
      <c r="J320" s="252" t="str">
        <f ca="1">IF(ISERROR(OFFSET(Data!$A$1,MATCH($D320,Data!$CG:$CG,0)-1,MATCH($E320&amp;"/"&amp;J$1,Data!$1:$1,0)-1))=TRUE,"",IF(OFFSET(Data!$A$1,MATCH($D320,Data!$CG:$CG,0)-1,MATCH($E320&amp;"/"&amp;J$1,Data!$1:$1,0)-1)=0,"",OFFSET(Data!$A$1,MATCH($D320,Data!$CG:$CG,0)-1,MATCH($E320&amp;"/"&amp;J$1,Data!$1:$1,0)-1)))</f>
        <v/>
      </c>
      <c r="K320" s="252" t="str">
        <f ca="1">IF(ISERROR(OFFSET(Data!$A$1,MATCH($D320,Data!$CG:$CG,0)-1,MATCH($E320&amp;"/"&amp;K$1,Data!$1:$1,0)-1))=TRUE,"",IF(OFFSET(Data!$A$1,MATCH($D320,Data!$CG:$CG,0)-1,MATCH($E320&amp;"/"&amp;K$1,Data!$1:$1,0)-1)=0,"",OFFSET(Data!$A$1,MATCH($D320,Data!$CG:$CG,0)-1,MATCH($E320&amp;"/"&amp;K$1,Data!$1:$1,0)-1)))</f>
        <v/>
      </c>
      <c r="L320" s="252" t="str">
        <f ca="1">IF(ISERROR(OFFSET(Data!$A$1,MATCH($D320,Data!$CG:$CG,0)-1,MATCH($E320&amp;"/"&amp;L$1,Data!$1:$1,0)-1))=TRUE,"",IF(OFFSET(Data!$A$1,MATCH($D320,Data!$CG:$CG,0)-1,MATCH($E320&amp;"/"&amp;L$1,Data!$1:$1,0)-1)=0,"",OFFSET(Data!$A$1,MATCH($D320,Data!$CG:$CG,0)-1,MATCH($E320&amp;"/"&amp;L$1,Data!$1:$1,0)-1)))</f>
        <v/>
      </c>
      <c r="M320" s="252" t="str">
        <f ca="1">IF(ISERROR(OFFSET(Data!$A$1,MATCH($D320,Data!$CG:$CG,0)-1,MATCH($E320&amp;"/"&amp;M$1,Data!$1:$1,0)-1))=TRUE,"",IF(OFFSET(Data!$A$1,MATCH($D320,Data!$CG:$CG,0)-1,MATCH($E320&amp;"/"&amp;M$1,Data!$1:$1,0)-1)=0,"",OFFSET(Data!$A$1,MATCH($D320,Data!$CG:$CG,0)-1,MATCH($E320&amp;"/"&amp;M$1,Data!$1:$1,0)-1)))</f>
        <v/>
      </c>
      <c r="N320" s="252" t="str">
        <f ca="1">IF(ISERROR(OFFSET(Data!$A$1,MATCH($D320,Data!$CG:$CG,0)-1,MATCH($E320&amp;"/"&amp;N$1,Data!$1:$1,0)-1))=TRUE,"",IF(OFFSET(Data!$A$1,MATCH($D320,Data!$CG:$CG,0)-1,MATCH($E320&amp;"/"&amp;N$1,Data!$1:$1,0)-1)=0,"",OFFSET(Data!$A$1,MATCH($D320,Data!$CG:$CG,0)-1,MATCH($E320&amp;"/"&amp;N$1,Data!$1:$1,0)-1)))</f>
        <v/>
      </c>
      <c r="O320" s="252" t="str">
        <f ca="1">IF(ISERROR(OFFSET(Data!$A$1,MATCH($D320,Data!$CG:$CG,0)-1,MATCH($E320&amp;"/"&amp;O$1,Data!$1:$1,0)-1))=TRUE,"",IF(OFFSET(Data!$A$1,MATCH($D320,Data!$CG:$CG,0)-1,MATCH($E320&amp;"/"&amp;O$1,Data!$1:$1,0)-1)=0,"",OFFSET(Data!$A$1,MATCH($D320,Data!$CG:$CG,0)-1,MATCH($E320&amp;"/"&amp;O$1,Data!$1:$1,0)-1)))</f>
        <v/>
      </c>
      <c r="P320" s="252" t="str">
        <f ca="1">IF(ISERROR(OFFSET(Data!$A$1,MATCH($D320,Data!$CG:$CG,0)-1,MATCH($E320&amp;"/"&amp;P$1,Data!$1:$1,0)-1))=TRUE,"",IF(OFFSET(Data!$A$1,MATCH($D320,Data!$CG:$CG,0)-1,MATCH($E320&amp;"/"&amp;P$1,Data!$1:$1,0)-1)=0,"",OFFSET(Data!$A$1,MATCH($D320,Data!$CG:$CG,0)-1,MATCH($E320&amp;"/"&amp;P$1,Data!$1:$1,0)-1)))</f>
        <v/>
      </c>
      <c r="Q320" s="252" t="str">
        <f ca="1">IF(ISERROR(OFFSET(Data!$A$1,MATCH($D320,Data!$CG:$CG,0)-1,MATCH($E320&amp;"/"&amp;Q$1,Data!$1:$1,0)-1))=TRUE,"",IF(OFFSET(Data!$A$1,MATCH($D320,Data!$CG:$CG,0)-1,MATCH($E320&amp;"/"&amp;Q$1,Data!$1:$1,0)-1)=0,"",OFFSET(Data!$A$1,MATCH($D320,Data!$CG:$CG,0)-1,MATCH($E320&amp;"/"&amp;Q$1,Data!$1:$1,0)-1)))</f>
        <v/>
      </c>
      <c r="R320" s="252" t="str">
        <f ca="1">IF(ISERROR(OFFSET(Data!$A$1,MATCH($D320,Data!$CG:$CG,0)-1,MATCH($E320&amp;"/"&amp;R$1,Data!$1:$1,0)-1))=TRUE,"",IF(OFFSET(Data!$A$1,MATCH($D320,Data!$CG:$CG,0)-1,MATCH($E320&amp;"/"&amp;R$1,Data!$1:$1,0)-1)=0,"",OFFSET(Data!$A$1,MATCH($D320,Data!$CG:$CG,0)-1,MATCH($E320&amp;"/"&amp;R$1,Data!$1:$1,0)-1)))</f>
        <v/>
      </c>
      <c r="S320" s="252" t="str">
        <f ca="1">IF(ISERROR(OFFSET(Data!$A$1,MATCH($D320,Data!$CG:$CG,0)-1,MATCH($E320&amp;"/"&amp;S$1,Data!$1:$1,0)-1))=TRUE,"",IF(OFFSET(Data!$A$1,MATCH($D320,Data!$CG:$CG,0)-1,MATCH($E320&amp;"/"&amp;S$1,Data!$1:$1,0)-1)=0,"",OFFSET(Data!$A$1,MATCH($D320,Data!$CG:$CG,0)-1,MATCH($E320&amp;"/"&amp;S$1,Data!$1:$1,0)-1)))</f>
        <v/>
      </c>
      <c r="T320" s="252" t="str">
        <f ca="1">IF(ISERROR(OFFSET(Data!$A$1,MATCH($D320,Data!$CG:$CG,0)-1,MATCH($E320&amp;"/"&amp;T$1,Data!$1:$1,0)-1))=TRUE,"",IF(OFFSET(Data!$A$1,MATCH($D320,Data!$CG:$CG,0)-1,MATCH($E320&amp;"/"&amp;T$1,Data!$1:$1,0)-1)=0,"",OFFSET(Data!$A$1,MATCH($D320,Data!$CG:$CG,0)-1,MATCH($E320&amp;"/"&amp;T$1,Data!$1:$1,0)-1)))</f>
        <v/>
      </c>
      <c r="U320" s="252" t="str">
        <f ca="1">IF(ISERROR(OFFSET(Data!$A$1,MATCH($D320,Data!$CG:$CG,0)-1,MATCH($E320&amp;"/"&amp;U$1,Data!$1:$1,0)-1))=TRUE,"",IF(OFFSET(Data!$A$1,MATCH($D320,Data!$CG:$CG,0)-1,MATCH($E320&amp;"/"&amp;U$1,Data!$1:$1,0)-1)=0,"",OFFSET(Data!$A$1,MATCH($D320,Data!$CG:$CG,0)-1,MATCH($E320&amp;"/"&amp;U$1,Data!$1:$1,0)-1)))</f>
        <v/>
      </c>
      <c r="V320" s="252" t="str">
        <f ca="1">IF(ISERROR(OFFSET(Data!$A$1,MATCH($D320,Data!$CG:$CG,0)-1,MATCH($E320&amp;"/"&amp;V$1,Data!$1:$1,0)-1))=TRUE,"",IF(OFFSET(Data!$A$1,MATCH($D320,Data!$CG:$CG,0)-1,MATCH($E320&amp;"/"&amp;V$1,Data!$1:$1,0)-1)=0,"",OFFSET(Data!$A$1,MATCH($D320,Data!$CG:$CG,0)-1,MATCH($E320&amp;"/"&amp;V$1,Data!$1:$1,0)-1)))</f>
        <v/>
      </c>
      <c r="W320" s="269" t="str">
        <f ca="1">IF(ISERROR(OFFSET(Data!$A$1,MATCH($D320,Data!$CG:$CG,0)-1,MATCH($E320&amp;"/"&amp;W$1,Data!$1:$1,0)-1))=TRUE,"",IF(OFFSET(Data!$A$1,MATCH($D320,Data!$CG:$CG,0)-1,MATCH($E320&amp;"/"&amp;W$1,Data!$1:$1,0)-1)=0,"",OFFSET(Data!$A$1,MATCH($D320,Data!$CG:$CG,0)-1,MATCH($E320&amp;"/"&amp;W$1,Data!$1:$1,0)-1)))</f>
        <v/>
      </c>
      <c r="X320" s="252" t="str">
        <f ca="1">IF(ISERROR(OFFSET(Data!$A$1,MATCH($D320,Data!$CG:$CG,0)-1,MATCH($E320&amp;"/"&amp;X$1,Data!$1:$1,0)-1))=TRUE,"",IF(OFFSET(Data!$A$1,MATCH($D320,Data!$CG:$CG,0)-1,MATCH($E320&amp;"/"&amp;X$1,Data!$1:$1,0)-1)=0,"",OFFSET(Data!$A$1,MATCH($D320,Data!$CG:$CG,0)-1,MATCH($E320&amp;"/"&amp;X$1,Data!$1:$1,0)-1)))</f>
        <v/>
      </c>
      <c r="Y320" s="252" t="str">
        <f ca="1">IF(ISERROR(OFFSET(Data!$A$1,MATCH($D320,Data!$CG:$CG,0)-1,MATCH($E320&amp;"/"&amp;Y$1,Data!$1:$1,0)-1))=TRUE,"",IF(OFFSET(Data!$A$1,MATCH($D320,Data!$CG:$CG,0)-1,MATCH($E320&amp;"/"&amp;Y$1,Data!$1:$1,0)-1)=0,"",OFFSET(Data!$A$1,MATCH($D320,Data!$CG:$CG,0)-1,MATCH($E320&amp;"/"&amp;Y$1,Data!$1:$1,0)-1)))</f>
        <v/>
      </c>
      <c r="Z320" s="252" t="str">
        <f ca="1">IF(ISERROR(OFFSET(Data!$A$1,MATCH($D320,Data!$CG:$CG,0)-1,MATCH($E320&amp;"/"&amp;Z$1,Data!$1:$1,0)-1))=TRUE,"",IF(OFFSET(Data!$A$1,MATCH($D320,Data!$CG:$CG,0)-1,MATCH($E320&amp;"/"&amp;Z$1,Data!$1:$1,0)-1)=0,"",OFFSET(Data!$A$1,MATCH($D320,Data!$CG:$CG,0)-1,MATCH($E320&amp;"/"&amp;Z$1,Data!$1:$1,0)-1)))</f>
        <v/>
      </c>
      <c r="AA320" s="252" t="str">
        <f ca="1">IF(ISERROR(OFFSET(Data!$A$1,MATCH($D320,Data!$CG:$CG,0)-1,MATCH($E320&amp;"/"&amp;AA$1,Data!$1:$1,0)-1))=TRUE,"",IF(OFFSET(Data!$A$1,MATCH($D320,Data!$CG:$CG,0)-1,MATCH($E320&amp;"/"&amp;AA$1,Data!$1:$1,0)-1)=0,"",OFFSET(Data!$A$1,MATCH($D320,Data!$CG:$CG,0)-1,MATCH($E320&amp;"/"&amp;AA$1,Data!$1:$1,0)-1)))</f>
        <v/>
      </c>
      <c r="AB320" s="252" t="str">
        <f ca="1">IF(ISERROR(OFFSET(Data!$A$1,MATCH($D320,Data!$CG:$CG,0)-1,MATCH($E320&amp;"/"&amp;AB$1,Data!$1:$1,0)-1))=TRUE,"",IF(OFFSET(Data!$A$1,MATCH($D320,Data!$CG:$CG,0)-1,MATCH($E320&amp;"/"&amp;AB$1,Data!$1:$1,0)-1)=0,"",OFFSET(Data!$A$1,MATCH($D320,Data!$CG:$CG,0)-1,MATCH($E320&amp;"/"&amp;AB$1,Data!$1:$1,0)-1)))</f>
        <v/>
      </c>
      <c r="AC320" s="252" t="str">
        <f ca="1">IF(ISERROR(OFFSET(Data!$A$1,MATCH($D320,Data!$CG:$CG,0)-1,MATCH($E320&amp;"/"&amp;AC$1,Data!$1:$1,0)-1))=TRUE,"",IF(OFFSET(Data!$A$1,MATCH($D320,Data!$CG:$CG,0)-1,MATCH($E320&amp;"/"&amp;AC$1,Data!$1:$1,0)-1)=0,"",OFFSET(Data!$A$1,MATCH($D320,Data!$CG:$CG,0)-1,MATCH($E320&amp;"/"&amp;AC$1,Data!$1:$1,0)-1)))</f>
        <v/>
      </c>
      <c r="AD320" s="252" t="str">
        <f ca="1">IF(ISERROR(OFFSET(Data!$A$1,MATCH($D320,Data!$CG:$CG,0)-1,MATCH($E320&amp;"/"&amp;AD$1,Data!$1:$1,0)-1))=TRUE,"",IF(OFFSET(Data!$A$1,MATCH($D320,Data!$CG:$CG,0)-1,MATCH($E320&amp;"/"&amp;AD$1,Data!$1:$1,0)-1)=0,"",OFFSET(Data!$A$1,MATCH($D320,Data!$CG:$CG,0)-1,MATCH($E320&amp;"/"&amp;AD$1,Data!$1:$1,0)-1)))</f>
        <v/>
      </c>
      <c r="AE320" s="252" t="str">
        <f ca="1">IF(ISERROR(OFFSET(Data!$A$1,MATCH($D320,Data!$CG:$CG,0)-1,MATCH($E320&amp;"/"&amp;AE$1,Data!$1:$1,0)-1))=TRUE,"",IF(OFFSET(Data!$A$1,MATCH($D320,Data!$CG:$CG,0)-1,MATCH($E320&amp;"/"&amp;AE$1,Data!$1:$1,0)-1)=0,"",OFFSET(Data!$A$1,MATCH($D320,Data!$CG:$CG,0)-1,MATCH($E320&amp;"/"&amp;AE$1,Data!$1:$1,0)-1)))</f>
        <v/>
      </c>
      <c r="AF320" s="253" t="str">
        <f ca="1">IF(ISERROR(OFFSET(Data!$A$1,MATCH($D320,Data!$CG:$CG,0)-1,MATCH($E320&amp;"/"&amp;AF$1,Data!$1:$1,0)-1))=TRUE,"",IF(OFFSET(Data!$A$1,MATCH($D320,Data!$CG:$CG,0)-1,MATCH($E320&amp;"/"&amp;AF$1,Data!$1:$1,0)-1)=0,"",OFFSET(Data!$A$1,MATCH($D320,Data!$CG:$CG,0)-1,MATCH($E320&amp;"/"&amp;AF$1,Data!$1:$1,0)-1)))</f>
        <v/>
      </c>
      <c r="AG320" s="212">
        <f t="shared" ca="1" si="9"/>
        <v>0</v>
      </c>
      <c r="AH320" s="213">
        <f ca="1">SUM(AG319:AG320)</f>
        <v>0</v>
      </c>
    </row>
    <row r="321" spans="1:34" ht="15" hidden="1" customHeight="1" x14ac:dyDescent="0.25">
      <c r="A321" s="446"/>
      <c r="B321" s="449"/>
      <c r="C321" s="452"/>
      <c r="D321" s="28" t="e">
        <f>IF(C321&lt;&gt;"",C321,D320)</f>
        <v>#N/A</v>
      </c>
      <c r="E321" s="29" t="s">
        <v>23</v>
      </c>
      <c r="F321" s="254" t="str">
        <f ca="1">IF(ISERROR(OFFSET(Data!$A$1,MATCH($D321,Data!$CG:$CG,0)-1,MATCH($E321&amp;"/"&amp;F$1,Data!$1:$1,0)-1))=TRUE,"",IF(OFFSET(Data!$A$1,MATCH($D321,Data!$CG:$CG,0)-1,MATCH($E321&amp;"/"&amp;F$1,Data!$1:$1,0)-1)=0,"",OFFSET(Data!$A$1,MATCH($D321,Data!$CG:$CG,0)-1,MATCH($E321&amp;"/"&amp;F$1,Data!$1:$1,0)-1)))</f>
        <v/>
      </c>
      <c r="G321" s="252" t="str">
        <f ca="1">IF(ISERROR(OFFSET(Data!$A$1,MATCH($D321,Data!$CG:$CG,0)-1,MATCH($E321&amp;"/"&amp;G$1,Data!$1:$1,0)-1))=TRUE,"",IF(OFFSET(Data!$A$1,MATCH($D321,Data!$CG:$CG,0)-1,MATCH($E321&amp;"/"&amp;G$1,Data!$1:$1,0)-1)=0,"",OFFSET(Data!$A$1,MATCH($D321,Data!$CG:$CG,0)-1,MATCH($E321&amp;"/"&amp;G$1,Data!$1:$1,0)-1)))</f>
        <v/>
      </c>
      <c r="H321" s="252" t="str">
        <f ca="1">IF(ISERROR(OFFSET(Data!$A$1,MATCH($D321,Data!$CG:$CG,0)-1,MATCH($E321&amp;"/"&amp;H$1,Data!$1:$1,0)-1))=TRUE,"",IF(OFFSET(Data!$A$1,MATCH($D321,Data!$CG:$CG,0)-1,MATCH($E321&amp;"/"&amp;H$1,Data!$1:$1,0)-1)=0,"",OFFSET(Data!$A$1,MATCH($D321,Data!$CG:$CG,0)-1,MATCH($E321&amp;"/"&amp;H$1,Data!$1:$1,0)-1)))</f>
        <v/>
      </c>
      <c r="I321" s="252" t="str">
        <f ca="1">IF(ISERROR(OFFSET(Data!$A$1,MATCH($D321,Data!$CG:$CG,0)-1,MATCH($E321&amp;"/"&amp;I$1,Data!$1:$1,0)-1))=TRUE,"",IF(OFFSET(Data!$A$1,MATCH($D321,Data!$CG:$CG,0)-1,MATCH($E321&amp;"/"&amp;I$1,Data!$1:$1,0)-1)=0,"",OFFSET(Data!$A$1,MATCH($D321,Data!$CG:$CG,0)-1,MATCH($E321&amp;"/"&amp;I$1,Data!$1:$1,0)-1)))</f>
        <v/>
      </c>
      <c r="J321" s="252" t="str">
        <f ca="1">IF(ISERROR(OFFSET(Data!$A$1,MATCH($D321,Data!$CG:$CG,0)-1,MATCH($E321&amp;"/"&amp;J$1,Data!$1:$1,0)-1))=TRUE,"",IF(OFFSET(Data!$A$1,MATCH($D321,Data!$CG:$CG,0)-1,MATCH($E321&amp;"/"&amp;J$1,Data!$1:$1,0)-1)=0,"",OFFSET(Data!$A$1,MATCH($D321,Data!$CG:$CG,0)-1,MATCH($E321&amp;"/"&amp;J$1,Data!$1:$1,0)-1)))</f>
        <v/>
      </c>
      <c r="K321" s="252" t="str">
        <f ca="1">IF(ISERROR(OFFSET(Data!$A$1,MATCH($D321,Data!$CG:$CG,0)-1,MATCH($E321&amp;"/"&amp;K$1,Data!$1:$1,0)-1))=TRUE,"",IF(OFFSET(Data!$A$1,MATCH($D321,Data!$CG:$CG,0)-1,MATCH($E321&amp;"/"&amp;K$1,Data!$1:$1,0)-1)=0,"",OFFSET(Data!$A$1,MATCH($D321,Data!$CG:$CG,0)-1,MATCH($E321&amp;"/"&amp;K$1,Data!$1:$1,0)-1)))</f>
        <v/>
      </c>
      <c r="L321" s="252" t="str">
        <f ca="1">IF(ISERROR(OFFSET(Data!$A$1,MATCH($D321,Data!$CG:$CG,0)-1,MATCH($E321&amp;"/"&amp;L$1,Data!$1:$1,0)-1))=TRUE,"",IF(OFFSET(Data!$A$1,MATCH($D321,Data!$CG:$CG,0)-1,MATCH($E321&amp;"/"&amp;L$1,Data!$1:$1,0)-1)=0,"",OFFSET(Data!$A$1,MATCH($D321,Data!$CG:$CG,0)-1,MATCH($E321&amp;"/"&amp;L$1,Data!$1:$1,0)-1)))</f>
        <v/>
      </c>
      <c r="M321" s="252" t="str">
        <f ca="1">IF(ISERROR(OFFSET(Data!$A$1,MATCH($D321,Data!$CG:$CG,0)-1,MATCH($E321&amp;"/"&amp;M$1,Data!$1:$1,0)-1))=TRUE,"",IF(OFFSET(Data!$A$1,MATCH($D321,Data!$CG:$CG,0)-1,MATCH($E321&amp;"/"&amp;M$1,Data!$1:$1,0)-1)=0,"",OFFSET(Data!$A$1,MATCH($D321,Data!$CG:$CG,0)-1,MATCH($E321&amp;"/"&amp;M$1,Data!$1:$1,0)-1)))</f>
        <v/>
      </c>
      <c r="N321" s="252" t="str">
        <f ca="1">IF(ISERROR(OFFSET(Data!$A$1,MATCH($D321,Data!$CG:$CG,0)-1,MATCH($E321&amp;"/"&amp;N$1,Data!$1:$1,0)-1))=TRUE,"",IF(OFFSET(Data!$A$1,MATCH($D321,Data!$CG:$CG,0)-1,MATCH($E321&amp;"/"&amp;N$1,Data!$1:$1,0)-1)=0,"",OFFSET(Data!$A$1,MATCH($D321,Data!$CG:$CG,0)-1,MATCH($E321&amp;"/"&amp;N$1,Data!$1:$1,0)-1)))</f>
        <v/>
      </c>
      <c r="O321" s="252" t="str">
        <f ca="1">IF(ISERROR(OFFSET(Data!$A$1,MATCH($D321,Data!$CG:$CG,0)-1,MATCH($E321&amp;"/"&amp;O$1,Data!$1:$1,0)-1))=TRUE,"",IF(OFFSET(Data!$A$1,MATCH($D321,Data!$CG:$CG,0)-1,MATCH($E321&amp;"/"&amp;O$1,Data!$1:$1,0)-1)=0,"",OFFSET(Data!$A$1,MATCH($D321,Data!$CG:$CG,0)-1,MATCH($E321&amp;"/"&amp;O$1,Data!$1:$1,0)-1)))</f>
        <v/>
      </c>
      <c r="P321" s="252" t="str">
        <f ca="1">IF(ISERROR(OFFSET(Data!$A$1,MATCH($D321,Data!$CG:$CG,0)-1,MATCH($E321&amp;"/"&amp;P$1,Data!$1:$1,0)-1))=TRUE,"",IF(OFFSET(Data!$A$1,MATCH($D321,Data!$CG:$CG,0)-1,MATCH($E321&amp;"/"&amp;P$1,Data!$1:$1,0)-1)=0,"",OFFSET(Data!$A$1,MATCH($D321,Data!$CG:$CG,0)-1,MATCH($E321&amp;"/"&amp;P$1,Data!$1:$1,0)-1)))</f>
        <v/>
      </c>
      <c r="Q321" s="252" t="str">
        <f ca="1">IF(ISERROR(OFFSET(Data!$A$1,MATCH($D321,Data!$CG:$CG,0)-1,MATCH($E321&amp;"/"&amp;Q$1,Data!$1:$1,0)-1))=TRUE,"",IF(OFFSET(Data!$A$1,MATCH($D321,Data!$CG:$CG,0)-1,MATCH($E321&amp;"/"&amp;Q$1,Data!$1:$1,0)-1)=0,"",OFFSET(Data!$A$1,MATCH($D321,Data!$CG:$CG,0)-1,MATCH($E321&amp;"/"&amp;Q$1,Data!$1:$1,0)-1)))</f>
        <v/>
      </c>
      <c r="R321" s="252" t="str">
        <f ca="1">IF(ISERROR(OFFSET(Data!$A$1,MATCH($D321,Data!$CG:$CG,0)-1,MATCH($E321&amp;"/"&amp;R$1,Data!$1:$1,0)-1))=TRUE,"",IF(OFFSET(Data!$A$1,MATCH($D321,Data!$CG:$CG,0)-1,MATCH($E321&amp;"/"&amp;R$1,Data!$1:$1,0)-1)=0,"",OFFSET(Data!$A$1,MATCH($D321,Data!$CG:$CG,0)-1,MATCH($E321&amp;"/"&amp;R$1,Data!$1:$1,0)-1)))</f>
        <v/>
      </c>
      <c r="S321" s="252" t="str">
        <f ca="1">IF(ISERROR(OFFSET(Data!$A$1,MATCH($D321,Data!$CG:$CG,0)-1,MATCH($E321&amp;"/"&amp;S$1,Data!$1:$1,0)-1))=TRUE,"",IF(OFFSET(Data!$A$1,MATCH($D321,Data!$CG:$CG,0)-1,MATCH($E321&amp;"/"&amp;S$1,Data!$1:$1,0)-1)=0,"",OFFSET(Data!$A$1,MATCH($D321,Data!$CG:$CG,0)-1,MATCH($E321&amp;"/"&amp;S$1,Data!$1:$1,0)-1)))</f>
        <v/>
      </c>
      <c r="T321" s="252" t="str">
        <f ca="1">IF(ISERROR(OFFSET(Data!$A$1,MATCH($D321,Data!$CG:$CG,0)-1,MATCH($E321&amp;"/"&amp;T$1,Data!$1:$1,0)-1))=TRUE,"",IF(OFFSET(Data!$A$1,MATCH($D321,Data!$CG:$CG,0)-1,MATCH($E321&amp;"/"&amp;T$1,Data!$1:$1,0)-1)=0,"",OFFSET(Data!$A$1,MATCH($D321,Data!$CG:$CG,0)-1,MATCH($E321&amp;"/"&amp;T$1,Data!$1:$1,0)-1)))</f>
        <v/>
      </c>
      <c r="U321" s="252" t="str">
        <f ca="1">IF(ISERROR(OFFSET(Data!$A$1,MATCH($D321,Data!$CG:$CG,0)-1,MATCH($E321&amp;"/"&amp;U$1,Data!$1:$1,0)-1))=TRUE,"",IF(OFFSET(Data!$A$1,MATCH($D321,Data!$CG:$CG,0)-1,MATCH($E321&amp;"/"&amp;U$1,Data!$1:$1,0)-1)=0,"",OFFSET(Data!$A$1,MATCH($D321,Data!$CG:$CG,0)-1,MATCH($E321&amp;"/"&amp;U$1,Data!$1:$1,0)-1)))</f>
        <v/>
      </c>
      <c r="V321" s="252" t="str">
        <f ca="1">IF(ISERROR(OFFSET(Data!$A$1,MATCH($D321,Data!$CG:$CG,0)-1,MATCH($E321&amp;"/"&amp;V$1,Data!$1:$1,0)-1))=TRUE,"",IF(OFFSET(Data!$A$1,MATCH($D321,Data!$CG:$CG,0)-1,MATCH($E321&amp;"/"&amp;V$1,Data!$1:$1,0)-1)=0,"",OFFSET(Data!$A$1,MATCH($D321,Data!$CG:$CG,0)-1,MATCH($E321&amp;"/"&amp;V$1,Data!$1:$1,0)-1)))</f>
        <v/>
      </c>
      <c r="W321" s="269" t="str">
        <f ca="1">IF(ISERROR(OFFSET(Data!$A$1,MATCH($D321,Data!$CG:$CG,0)-1,MATCH($E321&amp;"/"&amp;W$1,Data!$1:$1,0)-1))=TRUE,"",IF(OFFSET(Data!$A$1,MATCH($D321,Data!$CG:$CG,0)-1,MATCH($E321&amp;"/"&amp;W$1,Data!$1:$1,0)-1)=0,"",OFFSET(Data!$A$1,MATCH($D321,Data!$CG:$CG,0)-1,MATCH($E321&amp;"/"&amp;W$1,Data!$1:$1,0)-1)))</f>
        <v/>
      </c>
      <c r="X321" s="252" t="str">
        <f ca="1">IF(ISERROR(OFFSET(Data!$A$1,MATCH($D321,Data!$CG:$CG,0)-1,MATCH($E321&amp;"/"&amp;X$1,Data!$1:$1,0)-1))=TRUE,"",IF(OFFSET(Data!$A$1,MATCH($D321,Data!$CG:$CG,0)-1,MATCH($E321&amp;"/"&amp;X$1,Data!$1:$1,0)-1)=0,"",OFFSET(Data!$A$1,MATCH($D321,Data!$CG:$CG,0)-1,MATCH($E321&amp;"/"&amp;X$1,Data!$1:$1,0)-1)))</f>
        <v/>
      </c>
      <c r="Y321" s="252" t="str">
        <f ca="1">IF(ISERROR(OFFSET(Data!$A$1,MATCH($D321,Data!$CG:$CG,0)-1,MATCH($E321&amp;"/"&amp;Y$1,Data!$1:$1,0)-1))=TRUE,"",IF(OFFSET(Data!$A$1,MATCH($D321,Data!$CG:$CG,0)-1,MATCH($E321&amp;"/"&amp;Y$1,Data!$1:$1,0)-1)=0,"",OFFSET(Data!$A$1,MATCH($D321,Data!$CG:$CG,0)-1,MATCH($E321&amp;"/"&amp;Y$1,Data!$1:$1,0)-1)))</f>
        <v/>
      </c>
      <c r="Z321" s="252" t="str">
        <f ca="1">IF(ISERROR(OFFSET(Data!$A$1,MATCH($D321,Data!$CG:$CG,0)-1,MATCH($E321&amp;"/"&amp;Z$1,Data!$1:$1,0)-1))=TRUE,"",IF(OFFSET(Data!$A$1,MATCH($D321,Data!$CG:$CG,0)-1,MATCH($E321&amp;"/"&amp;Z$1,Data!$1:$1,0)-1)=0,"",OFFSET(Data!$A$1,MATCH($D321,Data!$CG:$CG,0)-1,MATCH($E321&amp;"/"&amp;Z$1,Data!$1:$1,0)-1)))</f>
        <v/>
      </c>
      <c r="AA321" s="252" t="str">
        <f ca="1">IF(ISERROR(OFFSET(Data!$A$1,MATCH($D321,Data!$CG:$CG,0)-1,MATCH($E321&amp;"/"&amp;AA$1,Data!$1:$1,0)-1))=TRUE,"",IF(OFFSET(Data!$A$1,MATCH($D321,Data!$CG:$CG,0)-1,MATCH($E321&amp;"/"&amp;AA$1,Data!$1:$1,0)-1)=0,"",OFFSET(Data!$A$1,MATCH($D321,Data!$CG:$CG,0)-1,MATCH($E321&amp;"/"&amp;AA$1,Data!$1:$1,0)-1)))</f>
        <v/>
      </c>
      <c r="AB321" s="252" t="str">
        <f ca="1">IF(ISERROR(OFFSET(Data!$A$1,MATCH($D321,Data!$CG:$CG,0)-1,MATCH($E321&amp;"/"&amp;AB$1,Data!$1:$1,0)-1))=TRUE,"",IF(OFFSET(Data!$A$1,MATCH($D321,Data!$CG:$CG,0)-1,MATCH($E321&amp;"/"&amp;AB$1,Data!$1:$1,0)-1)=0,"",OFFSET(Data!$A$1,MATCH($D321,Data!$CG:$CG,0)-1,MATCH($E321&amp;"/"&amp;AB$1,Data!$1:$1,0)-1)))</f>
        <v/>
      </c>
      <c r="AC321" s="252" t="str">
        <f ca="1">IF(ISERROR(OFFSET(Data!$A$1,MATCH($D321,Data!$CG:$CG,0)-1,MATCH($E321&amp;"/"&amp;AC$1,Data!$1:$1,0)-1))=TRUE,"",IF(OFFSET(Data!$A$1,MATCH($D321,Data!$CG:$CG,0)-1,MATCH($E321&amp;"/"&amp;AC$1,Data!$1:$1,0)-1)=0,"",OFFSET(Data!$A$1,MATCH($D321,Data!$CG:$CG,0)-1,MATCH($E321&amp;"/"&amp;AC$1,Data!$1:$1,0)-1)))</f>
        <v/>
      </c>
      <c r="AD321" s="252" t="str">
        <f ca="1">IF(ISERROR(OFFSET(Data!$A$1,MATCH($D321,Data!$CG:$CG,0)-1,MATCH($E321&amp;"/"&amp;AD$1,Data!$1:$1,0)-1))=TRUE,"",IF(OFFSET(Data!$A$1,MATCH($D321,Data!$CG:$CG,0)-1,MATCH($E321&amp;"/"&amp;AD$1,Data!$1:$1,0)-1)=0,"",OFFSET(Data!$A$1,MATCH($D321,Data!$CG:$CG,0)-1,MATCH($E321&amp;"/"&amp;AD$1,Data!$1:$1,0)-1)))</f>
        <v/>
      </c>
      <c r="AE321" s="252" t="str">
        <f ca="1">IF(ISERROR(OFFSET(Data!$A$1,MATCH($D321,Data!$CG:$CG,0)-1,MATCH($E321&amp;"/"&amp;AE$1,Data!$1:$1,0)-1))=TRUE,"",IF(OFFSET(Data!$A$1,MATCH($D321,Data!$CG:$CG,0)-1,MATCH($E321&amp;"/"&amp;AE$1,Data!$1:$1,0)-1)=0,"",OFFSET(Data!$A$1,MATCH($D321,Data!$CG:$CG,0)-1,MATCH($E321&amp;"/"&amp;AE$1,Data!$1:$1,0)-1)))</f>
        <v/>
      </c>
      <c r="AF321" s="253" t="str">
        <f ca="1">IF(ISERROR(OFFSET(Data!$A$1,MATCH($D321,Data!$CG:$CG,0)-1,MATCH($E321&amp;"/"&amp;AF$1,Data!$1:$1,0)-1))=TRUE,"",IF(OFFSET(Data!$A$1,MATCH($D321,Data!$CG:$CG,0)-1,MATCH($E321&amp;"/"&amp;AF$1,Data!$1:$1,0)-1)=0,"",OFFSET(Data!$A$1,MATCH($D321,Data!$CG:$CG,0)-1,MATCH($E321&amp;"/"&amp;AF$1,Data!$1:$1,0)-1)))</f>
        <v/>
      </c>
      <c r="AG321" s="212">
        <f t="shared" ca="1" si="9"/>
        <v>0</v>
      </c>
      <c r="AH321" s="213">
        <f ca="1">SUM(AG319:AG321)</f>
        <v>0</v>
      </c>
    </row>
    <row r="322" spans="1:34" ht="15.75" hidden="1" customHeight="1" x14ac:dyDescent="0.25">
      <c r="A322" s="446"/>
      <c r="B322" s="449"/>
      <c r="C322" s="452"/>
      <c r="D322" s="28" t="e">
        <f>IF(C322&lt;&gt;"",C322,D321)</f>
        <v>#N/A</v>
      </c>
      <c r="E322" s="29" t="s">
        <v>24</v>
      </c>
      <c r="F322" s="254" t="str">
        <f ca="1">IF(ISERROR(OFFSET(Data!$A$1,MATCH($D322,Data!$CG:$CG,0)-1,MATCH($E322&amp;"/"&amp;F$1,Data!$1:$1,0)-1))=TRUE,"",IF(OFFSET(Data!$A$1,MATCH($D322,Data!$CG:$CG,0)-1,MATCH($E322&amp;"/"&amp;F$1,Data!$1:$1,0)-1)=0,"",OFFSET(Data!$A$1,MATCH($D322,Data!$CG:$CG,0)-1,MATCH($E322&amp;"/"&amp;F$1,Data!$1:$1,0)-1)))</f>
        <v/>
      </c>
      <c r="G322" s="252" t="str">
        <f ca="1">IF(ISERROR(OFFSET(Data!$A$1,MATCH($D322,Data!$CG:$CG,0)-1,MATCH($E322&amp;"/"&amp;G$1,Data!$1:$1,0)-1))=TRUE,"",IF(OFFSET(Data!$A$1,MATCH($D322,Data!$CG:$CG,0)-1,MATCH($E322&amp;"/"&amp;G$1,Data!$1:$1,0)-1)=0,"",OFFSET(Data!$A$1,MATCH($D322,Data!$CG:$CG,0)-1,MATCH($E322&amp;"/"&amp;G$1,Data!$1:$1,0)-1)))</f>
        <v/>
      </c>
      <c r="H322" s="252" t="str">
        <f ca="1">IF(ISERROR(OFFSET(Data!$A$1,MATCH($D322,Data!$CG:$CG,0)-1,MATCH($E322&amp;"/"&amp;H$1,Data!$1:$1,0)-1))=TRUE,"",IF(OFFSET(Data!$A$1,MATCH($D322,Data!$CG:$CG,0)-1,MATCH($E322&amp;"/"&amp;H$1,Data!$1:$1,0)-1)=0,"",OFFSET(Data!$A$1,MATCH($D322,Data!$CG:$CG,0)-1,MATCH($E322&amp;"/"&amp;H$1,Data!$1:$1,0)-1)))</f>
        <v/>
      </c>
      <c r="I322" s="252" t="str">
        <f ca="1">IF(ISERROR(OFFSET(Data!$A$1,MATCH($D322,Data!$CG:$CG,0)-1,MATCH($E322&amp;"/"&amp;I$1,Data!$1:$1,0)-1))=TRUE,"",IF(OFFSET(Data!$A$1,MATCH($D322,Data!$CG:$CG,0)-1,MATCH($E322&amp;"/"&amp;I$1,Data!$1:$1,0)-1)=0,"",OFFSET(Data!$A$1,MATCH($D322,Data!$CG:$CG,0)-1,MATCH($E322&amp;"/"&amp;I$1,Data!$1:$1,0)-1)))</f>
        <v/>
      </c>
      <c r="J322" s="252" t="str">
        <f ca="1">IF(ISERROR(OFFSET(Data!$A$1,MATCH($D322,Data!$CG:$CG,0)-1,MATCH($E322&amp;"/"&amp;J$1,Data!$1:$1,0)-1))=TRUE,"",IF(OFFSET(Data!$A$1,MATCH($D322,Data!$CG:$CG,0)-1,MATCH($E322&amp;"/"&amp;J$1,Data!$1:$1,0)-1)=0,"",OFFSET(Data!$A$1,MATCH($D322,Data!$CG:$CG,0)-1,MATCH($E322&amp;"/"&amp;J$1,Data!$1:$1,0)-1)))</f>
        <v/>
      </c>
      <c r="K322" s="252" t="str">
        <f ca="1">IF(ISERROR(OFFSET(Data!$A$1,MATCH($D322,Data!$CG:$CG,0)-1,MATCH($E322&amp;"/"&amp;K$1,Data!$1:$1,0)-1))=TRUE,"",IF(OFFSET(Data!$A$1,MATCH($D322,Data!$CG:$CG,0)-1,MATCH($E322&amp;"/"&amp;K$1,Data!$1:$1,0)-1)=0,"",OFFSET(Data!$A$1,MATCH($D322,Data!$CG:$CG,0)-1,MATCH($E322&amp;"/"&amp;K$1,Data!$1:$1,0)-1)))</f>
        <v/>
      </c>
      <c r="L322" s="252" t="str">
        <f ca="1">IF(ISERROR(OFFSET(Data!$A$1,MATCH($D322,Data!$CG:$CG,0)-1,MATCH($E322&amp;"/"&amp;L$1,Data!$1:$1,0)-1))=TRUE,"",IF(OFFSET(Data!$A$1,MATCH($D322,Data!$CG:$CG,0)-1,MATCH($E322&amp;"/"&amp;L$1,Data!$1:$1,0)-1)=0,"",OFFSET(Data!$A$1,MATCH($D322,Data!$CG:$CG,0)-1,MATCH($E322&amp;"/"&amp;L$1,Data!$1:$1,0)-1)))</f>
        <v/>
      </c>
      <c r="M322" s="252" t="str">
        <f ca="1">IF(ISERROR(OFFSET(Data!$A$1,MATCH($D322,Data!$CG:$CG,0)-1,MATCH($E322&amp;"/"&amp;M$1,Data!$1:$1,0)-1))=TRUE,"",IF(OFFSET(Data!$A$1,MATCH($D322,Data!$CG:$CG,0)-1,MATCH($E322&amp;"/"&amp;M$1,Data!$1:$1,0)-1)=0,"",OFFSET(Data!$A$1,MATCH($D322,Data!$CG:$CG,0)-1,MATCH($E322&amp;"/"&amp;M$1,Data!$1:$1,0)-1)))</f>
        <v/>
      </c>
      <c r="N322" s="252" t="str">
        <f ca="1">IF(ISERROR(OFFSET(Data!$A$1,MATCH($D322,Data!$CG:$CG,0)-1,MATCH($E322&amp;"/"&amp;N$1,Data!$1:$1,0)-1))=TRUE,"",IF(OFFSET(Data!$A$1,MATCH($D322,Data!$CG:$CG,0)-1,MATCH($E322&amp;"/"&amp;N$1,Data!$1:$1,0)-1)=0,"",OFFSET(Data!$A$1,MATCH($D322,Data!$CG:$CG,0)-1,MATCH($E322&amp;"/"&amp;N$1,Data!$1:$1,0)-1)))</f>
        <v/>
      </c>
      <c r="O322" s="252" t="str">
        <f ca="1">IF(ISERROR(OFFSET(Data!$A$1,MATCH($D322,Data!$CG:$CG,0)-1,MATCH($E322&amp;"/"&amp;O$1,Data!$1:$1,0)-1))=TRUE,"",IF(OFFSET(Data!$A$1,MATCH($D322,Data!$CG:$CG,0)-1,MATCH($E322&amp;"/"&amp;O$1,Data!$1:$1,0)-1)=0,"",OFFSET(Data!$A$1,MATCH($D322,Data!$CG:$CG,0)-1,MATCH($E322&amp;"/"&amp;O$1,Data!$1:$1,0)-1)))</f>
        <v/>
      </c>
      <c r="P322" s="252" t="str">
        <f ca="1">IF(ISERROR(OFFSET(Data!$A$1,MATCH($D322,Data!$CG:$CG,0)-1,MATCH($E322&amp;"/"&amp;P$1,Data!$1:$1,0)-1))=TRUE,"",IF(OFFSET(Data!$A$1,MATCH($D322,Data!$CG:$CG,0)-1,MATCH($E322&amp;"/"&amp;P$1,Data!$1:$1,0)-1)=0,"",OFFSET(Data!$A$1,MATCH($D322,Data!$CG:$CG,0)-1,MATCH($E322&amp;"/"&amp;P$1,Data!$1:$1,0)-1)))</f>
        <v/>
      </c>
      <c r="Q322" s="252" t="str">
        <f ca="1">IF(ISERROR(OFFSET(Data!$A$1,MATCH($D322,Data!$CG:$CG,0)-1,MATCH($E322&amp;"/"&amp;Q$1,Data!$1:$1,0)-1))=TRUE,"",IF(OFFSET(Data!$A$1,MATCH($D322,Data!$CG:$CG,0)-1,MATCH($E322&amp;"/"&amp;Q$1,Data!$1:$1,0)-1)=0,"",OFFSET(Data!$A$1,MATCH($D322,Data!$CG:$CG,0)-1,MATCH($E322&amp;"/"&amp;Q$1,Data!$1:$1,0)-1)))</f>
        <v/>
      </c>
      <c r="R322" s="252" t="str">
        <f ca="1">IF(ISERROR(OFFSET(Data!$A$1,MATCH($D322,Data!$CG:$CG,0)-1,MATCH($E322&amp;"/"&amp;R$1,Data!$1:$1,0)-1))=TRUE,"",IF(OFFSET(Data!$A$1,MATCH($D322,Data!$CG:$CG,0)-1,MATCH($E322&amp;"/"&amp;R$1,Data!$1:$1,0)-1)=0,"",OFFSET(Data!$A$1,MATCH($D322,Data!$CG:$CG,0)-1,MATCH($E322&amp;"/"&amp;R$1,Data!$1:$1,0)-1)))</f>
        <v/>
      </c>
      <c r="S322" s="252" t="str">
        <f ca="1">IF(ISERROR(OFFSET(Data!$A$1,MATCH($D322,Data!$CG:$CG,0)-1,MATCH($E322&amp;"/"&amp;S$1,Data!$1:$1,0)-1))=TRUE,"",IF(OFFSET(Data!$A$1,MATCH($D322,Data!$CG:$CG,0)-1,MATCH($E322&amp;"/"&amp;S$1,Data!$1:$1,0)-1)=0,"",OFFSET(Data!$A$1,MATCH($D322,Data!$CG:$CG,0)-1,MATCH($E322&amp;"/"&amp;S$1,Data!$1:$1,0)-1)))</f>
        <v/>
      </c>
      <c r="T322" s="252" t="str">
        <f ca="1">IF(ISERROR(OFFSET(Data!$A$1,MATCH($D322,Data!$CG:$CG,0)-1,MATCH($E322&amp;"/"&amp;T$1,Data!$1:$1,0)-1))=TRUE,"",IF(OFFSET(Data!$A$1,MATCH($D322,Data!$CG:$CG,0)-1,MATCH($E322&amp;"/"&amp;T$1,Data!$1:$1,0)-1)=0,"",OFFSET(Data!$A$1,MATCH($D322,Data!$CG:$CG,0)-1,MATCH($E322&amp;"/"&amp;T$1,Data!$1:$1,0)-1)))</f>
        <v/>
      </c>
      <c r="U322" s="252" t="str">
        <f ca="1">IF(ISERROR(OFFSET(Data!$A$1,MATCH($D322,Data!$CG:$CG,0)-1,MATCH($E322&amp;"/"&amp;U$1,Data!$1:$1,0)-1))=TRUE,"",IF(OFFSET(Data!$A$1,MATCH($D322,Data!$CG:$CG,0)-1,MATCH($E322&amp;"/"&amp;U$1,Data!$1:$1,0)-1)=0,"",OFFSET(Data!$A$1,MATCH($D322,Data!$CG:$CG,0)-1,MATCH($E322&amp;"/"&amp;U$1,Data!$1:$1,0)-1)))</f>
        <v/>
      </c>
      <c r="V322" s="252" t="str">
        <f ca="1">IF(ISERROR(OFFSET(Data!$A$1,MATCH($D322,Data!$CG:$CG,0)-1,MATCH($E322&amp;"/"&amp;V$1,Data!$1:$1,0)-1))=TRUE,"",IF(OFFSET(Data!$A$1,MATCH($D322,Data!$CG:$CG,0)-1,MATCH($E322&amp;"/"&amp;V$1,Data!$1:$1,0)-1)=0,"",OFFSET(Data!$A$1,MATCH($D322,Data!$CG:$CG,0)-1,MATCH($E322&amp;"/"&amp;V$1,Data!$1:$1,0)-1)))</f>
        <v/>
      </c>
      <c r="W322" s="269" t="str">
        <f ca="1">IF(ISERROR(OFFSET(Data!$A$1,MATCH($D322,Data!$CG:$CG,0)-1,MATCH($E322&amp;"/"&amp;W$1,Data!$1:$1,0)-1))=TRUE,"",IF(OFFSET(Data!$A$1,MATCH($D322,Data!$CG:$CG,0)-1,MATCH($E322&amp;"/"&amp;W$1,Data!$1:$1,0)-1)=0,"",OFFSET(Data!$A$1,MATCH($D322,Data!$CG:$CG,0)-1,MATCH($E322&amp;"/"&amp;W$1,Data!$1:$1,0)-1)))</f>
        <v/>
      </c>
      <c r="X322" s="252" t="str">
        <f ca="1">IF(ISERROR(OFFSET(Data!$A$1,MATCH($D322,Data!$CG:$CG,0)-1,MATCH($E322&amp;"/"&amp;X$1,Data!$1:$1,0)-1))=TRUE,"",IF(OFFSET(Data!$A$1,MATCH($D322,Data!$CG:$CG,0)-1,MATCH($E322&amp;"/"&amp;X$1,Data!$1:$1,0)-1)=0,"",OFFSET(Data!$A$1,MATCH($D322,Data!$CG:$CG,0)-1,MATCH($E322&amp;"/"&amp;X$1,Data!$1:$1,0)-1)))</f>
        <v/>
      </c>
      <c r="Y322" s="252" t="str">
        <f ca="1">IF(ISERROR(OFFSET(Data!$A$1,MATCH($D322,Data!$CG:$CG,0)-1,MATCH($E322&amp;"/"&amp;Y$1,Data!$1:$1,0)-1))=TRUE,"",IF(OFFSET(Data!$A$1,MATCH($D322,Data!$CG:$CG,0)-1,MATCH($E322&amp;"/"&amp;Y$1,Data!$1:$1,0)-1)=0,"",OFFSET(Data!$A$1,MATCH($D322,Data!$CG:$CG,0)-1,MATCH($E322&amp;"/"&amp;Y$1,Data!$1:$1,0)-1)))</f>
        <v/>
      </c>
      <c r="Z322" s="252" t="str">
        <f ca="1">IF(ISERROR(OFFSET(Data!$A$1,MATCH($D322,Data!$CG:$CG,0)-1,MATCH($E322&amp;"/"&amp;Z$1,Data!$1:$1,0)-1))=TRUE,"",IF(OFFSET(Data!$A$1,MATCH($D322,Data!$CG:$CG,0)-1,MATCH($E322&amp;"/"&amp;Z$1,Data!$1:$1,0)-1)=0,"",OFFSET(Data!$A$1,MATCH($D322,Data!$CG:$CG,0)-1,MATCH($E322&amp;"/"&amp;Z$1,Data!$1:$1,0)-1)))</f>
        <v/>
      </c>
      <c r="AA322" s="252" t="str">
        <f ca="1">IF(ISERROR(OFFSET(Data!$A$1,MATCH($D322,Data!$CG:$CG,0)-1,MATCH($E322&amp;"/"&amp;AA$1,Data!$1:$1,0)-1))=TRUE,"",IF(OFFSET(Data!$A$1,MATCH($D322,Data!$CG:$CG,0)-1,MATCH($E322&amp;"/"&amp;AA$1,Data!$1:$1,0)-1)=0,"",OFFSET(Data!$A$1,MATCH($D322,Data!$CG:$CG,0)-1,MATCH($E322&amp;"/"&amp;AA$1,Data!$1:$1,0)-1)))</f>
        <v/>
      </c>
      <c r="AB322" s="252" t="str">
        <f ca="1">IF(ISERROR(OFFSET(Data!$A$1,MATCH($D322,Data!$CG:$CG,0)-1,MATCH($E322&amp;"/"&amp;AB$1,Data!$1:$1,0)-1))=TRUE,"",IF(OFFSET(Data!$A$1,MATCH($D322,Data!$CG:$CG,0)-1,MATCH($E322&amp;"/"&amp;AB$1,Data!$1:$1,0)-1)=0,"",OFFSET(Data!$A$1,MATCH($D322,Data!$CG:$CG,0)-1,MATCH($E322&amp;"/"&amp;AB$1,Data!$1:$1,0)-1)))</f>
        <v/>
      </c>
      <c r="AC322" s="252" t="str">
        <f ca="1">IF(ISERROR(OFFSET(Data!$A$1,MATCH($D322,Data!$CG:$CG,0)-1,MATCH($E322&amp;"/"&amp;AC$1,Data!$1:$1,0)-1))=TRUE,"",IF(OFFSET(Data!$A$1,MATCH($D322,Data!$CG:$CG,0)-1,MATCH($E322&amp;"/"&amp;AC$1,Data!$1:$1,0)-1)=0,"",OFFSET(Data!$A$1,MATCH($D322,Data!$CG:$CG,0)-1,MATCH($E322&amp;"/"&amp;AC$1,Data!$1:$1,0)-1)))</f>
        <v/>
      </c>
      <c r="AD322" s="252" t="str">
        <f ca="1">IF(ISERROR(OFFSET(Data!$A$1,MATCH($D322,Data!$CG:$CG,0)-1,MATCH($E322&amp;"/"&amp;AD$1,Data!$1:$1,0)-1))=TRUE,"",IF(OFFSET(Data!$A$1,MATCH($D322,Data!$CG:$CG,0)-1,MATCH($E322&amp;"/"&amp;AD$1,Data!$1:$1,0)-1)=0,"",OFFSET(Data!$A$1,MATCH($D322,Data!$CG:$CG,0)-1,MATCH($E322&amp;"/"&amp;AD$1,Data!$1:$1,0)-1)))</f>
        <v/>
      </c>
      <c r="AE322" s="252" t="str">
        <f ca="1">IF(ISERROR(OFFSET(Data!$A$1,MATCH($D322,Data!$CG:$CG,0)-1,MATCH($E322&amp;"/"&amp;AE$1,Data!$1:$1,0)-1))=TRUE,"",IF(OFFSET(Data!$A$1,MATCH($D322,Data!$CG:$CG,0)-1,MATCH($E322&amp;"/"&amp;AE$1,Data!$1:$1,0)-1)=0,"",OFFSET(Data!$A$1,MATCH($D322,Data!$CG:$CG,0)-1,MATCH($E322&amp;"/"&amp;AE$1,Data!$1:$1,0)-1)))</f>
        <v/>
      </c>
      <c r="AF322" s="253" t="str">
        <f ca="1">IF(ISERROR(OFFSET(Data!$A$1,MATCH($D322,Data!$CG:$CG,0)-1,MATCH($E322&amp;"/"&amp;AF$1,Data!$1:$1,0)-1))=TRUE,"",IF(OFFSET(Data!$A$1,MATCH($D322,Data!$CG:$CG,0)-1,MATCH($E322&amp;"/"&amp;AF$1,Data!$1:$1,0)-1)=0,"",OFFSET(Data!$A$1,MATCH($D322,Data!$CG:$CG,0)-1,MATCH($E322&amp;"/"&amp;AF$1,Data!$1:$1,0)-1)))</f>
        <v/>
      </c>
      <c r="AG322" s="212">
        <f t="shared" ca="1" si="9"/>
        <v>0</v>
      </c>
      <c r="AH322" s="213">
        <f ca="1">SUM(AG319:AG322)</f>
        <v>0</v>
      </c>
    </row>
    <row r="323" spans="1:34" ht="15.75" hidden="1" customHeight="1" thickBot="1" x14ac:dyDescent="0.3">
      <c r="A323" s="447"/>
      <c r="B323" s="450"/>
      <c r="C323" s="453"/>
      <c r="D323" s="30" t="e">
        <f>IF(C323&lt;&gt;"",C323,D322)</f>
        <v>#N/A</v>
      </c>
      <c r="E323" s="31" t="s">
        <v>25</v>
      </c>
      <c r="F323" s="255" t="str">
        <f ca="1">IF(ISERROR(OFFSET(Data!$A$1,MATCH($D323,Data!$CG:$CG,0)-1,MATCH($E323&amp;"/"&amp;F$1,Data!$1:$1,0)-1))=TRUE,"",IF(OFFSET(Data!$A$1,MATCH($D323,Data!$CG:$CG,0)-1,MATCH($E323&amp;"/"&amp;F$1,Data!$1:$1,0)-1)=0,"",OFFSET(Data!$A$1,MATCH($D323,Data!$CG:$CG,0)-1,MATCH($E323&amp;"/"&amp;F$1,Data!$1:$1,0)-1)))</f>
        <v/>
      </c>
      <c r="G323" s="256" t="str">
        <f ca="1">IF(ISERROR(OFFSET(Data!$A$1,MATCH($D323,Data!$CG:$CG,0)-1,MATCH($E323&amp;"/"&amp;G$1,Data!$1:$1,0)-1))=TRUE,"",IF(OFFSET(Data!$A$1,MATCH($D323,Data!$CG:$CG,0)-1,MATCH($E323&amp;"/"&amp;G$1,Data!$1:$1,0)-1)=0,"",OFFSET(Data!$A$1,MATCH($D323,Data!$CG:$CG,0)-1,MATCH($E323&amp;"/"&amp;G$1,Data!$1:$1,0)-1)))</f>
        <v/>
      </c>
      <c r="H323" s="256" t="str">
        <f ca="1">IF(ISERROR(OFFSET(Data!$A$1,MATCH($D323,Data!$CG:$CG,0)-1,MATCH($E323&amp;"/"&amp;H$1,Data!$1:$1,0)-1))=TRUE,"",IF(OFFSET(Data!$A$1,MATCH($D323,Data!$CG:$CG,0)-1,MATCH($E323&amp;"/"&amp;H$1,Data!$1:$1,0)-1)=0,"",OFFSET(Data!$A$1,MATCH($D323,Data!$CG:$CG,0)-1,MATCH($E323&amp;"/"&amp;H$1,Data!$1:$1,0)-1)))</f>
        <v/>
      </c>
      <c r="I323" s="256" t="str">
        <f ca="1">IF(ISERROR(OFFSET(Data!$A$1,MATCH($D323,Data!$CG:$CG,0)-1,MATCH($E323&amp;"/"&amp;I$1,Data!$1:$1,0)-1))=TRUE,"",IF(OFFSET(Data!$A$1,MATCH($D323,Data!$CG:$CG,0)-1,MATCH($E323&amp;"/"&amp;I$1,Data!$1:$1,0)-1)=0,"",OFFSET(Data!$A$1,MATCH($D323,Data!$CG:$CG,0)-1,MATCH($E323&amp;"/"&amp;I$1,Data!$1:$1,0)-1)))</f>
        <v/>
      </c>
      <c r="J323" s="256" t="str">
        <f ca="1">IF(ISERROR(OFFSET(Data!$A$1,MATCH($D323,Data!$CG:$CG,0)-1,MATCH($E323&amp;"/"&amp;J$1,Data!$1:$1,0)-1))=TRUE,"",IF(OFFSET(Data!$A$1,MATCH($D323,Data!$CG:$CG,0)-1,MATCH($E323&amp;"/"&amp;J$1,Data!$1:$1,0)-1)=0,"",OFFSET(Data!$A$1,MATCH($D323,Data!$CG:$CG,0)-1,MATCH($E323&amp;"/"&amp;J$1,Data!$1:$1,0)-1)))</f>
        <v/>
      </c>
      <c r="K323" s="256" t="str">
        <f ca="1">IF(ISERROR(OFFSET(Data!$A$1,MATCH($D323,Data!$CG:$CG,0)-1,MATCH($E323&amp;"/"&amp;K$1,Data!$1:$1,0)-1))=TRUE,"",IF(OFFSET(Data!$A$1,MATCH($D323,Data!$CG:$CG,0)-1,MATCH($E323&amp;"/"&amp;K$1,Data!$1:$1,0)-1)=0,"",OFFSET(Data!$A$1,MATCH($D323,Data!$CG:$CG,0)-1,MATCH($E323&amp;"/"&amp;K$1,Data!$1:$1,0)-1)))</f>
        <v/>
      </c>
      <c r="L323" s="256" t="str">
        <f ca="1">IF(ISERROR(OFFSET(Data!$A$1,MATCH($D323,Data!$CG:$CG,0)-1,MATCH($E323&amp;"/"&amp;L$1,Data!$1:$1,0)-1))=TRUE,"",IF(OFFSET(Data!$A$1,MATCH($D323,Data!$CG:$CG,0)-1,MATCH($E323&amp;"/"&amp;L$1,Data!$1:$1,0)-1)=0,"",OFFSET(Data!$A$1,MATCH($D323,Data!$CG:$CG,0)-1,MATCH($E323&amp;"/"&amp;L$1,Data!$1:$1,0)-1)))</f>
        <v/>
      </c>
      <c r="M323" s="256" t="str">
        <f ca="1">IF(ISERROR(OFFSET(Data!$A$1,MATCH($D323,Data!$CG:$CG,0)-1,MATCH($E323&amp;"/"&amp;M$1,Data!$1:$1,0)-1))=TRUE,"",IF(OFFSET(Data!$A$1,MATCH($D323,Data!$CG:$CG,0)-1,MATCH($E323&amp;"/"&amp;M$1,Data!$1:$1,0)-1)=0,"",OFFSET(Data!$A$1,MATCH($D323,Data!$CG:$CG,0)-1,MATCH($E323&amp;"/"&amp;M$1,Data!$1:$1,0)-1)))</f>
        <v/>
      </c>
      <c r="N323" s="256" t="str">
        <f ca="1">IF(ISERROR(OFFSET(Data!$A$1,MATCH($D323,Data!$CG:$CG,0)-1,MATCH($E323&amp;"/"&amp;N$1,Data!$1:$1,0)-1))=TRUE,"",IF(OFFSET(Data!$A$1,MATCH($D323,Data!$CG:$CG,0)-1,MATCH($E323&amp;"/"&amp;N$1,Data!$1:$1,0)-1)=0,"",OFFSET(Data!$A$1,MATCH($D323,Data!$CG:$CG,0)-1,MATCH($E323&amp;"/"&amp;N$1,Data!$1:$1,0)-1)))</f>
        <v/>
      </c>
      <c r="O323" s="256" t="str">
        <f ca="1">IF(ISERROR(OFFSET(Data!$A$1,MATCH($D323,Data!$CG:$CG,0)-1,MATCH($E323&amp;"/"&amp;O$1,Data!$1:$1,0)-1))=TRUE,"",IF(OFFSET(Data!$A$1,MATCH($D323,Data!$CG:$CG,0)-1,MATCH($E323&amp;"/"&amp;O$1,Data!$1:$1,0)-1)=0,"",OFFSET(Data!$A$1,MATCH($D323,Data!$CG:$CG,0)-1,MATCH($E323&amp;"/"&amp;O$1,Data!$1:$1,0)-1)))</f>
        <v/>
      </c>
      <c r="P323" s="256" t="str">
        <f ca="1">IF(ISERROR(OFFSET(Data!$A$1,MATCH($D323,Data!$CG:$CG,0)-1,MATCH($E323&amp;"/"&amp;P$1,Data!$1:$1,0)-1))=TRUE,"",IF(OFFSET(Data!$A$1,MATCH($D323,Data!$CG:$CG,0)-1,MATCH($E323&amp;"/"&amp;P$1,Data!$1:$1,0)-1)=0,"",OFFSET(Data!$A$1,MATCH($D323,Data!$CG:$CG,0)-1,MATCH($E323&amp;"/"&amp;P$1,Data!$1:$1,0)-1)))</f>
        <v/>
      </c>
      <c r="Q323" s="256" t="str">
        <f ca="1">IF(ISERROR(OFFSET(Data!$A$1,MATCH($D323,Data!$CG:$CG,0)-1,MATCH($E323&amp;"/"&amp;Q$1,Data!$1:$1,0)-1))=TRUE,"",IF(OFFSET(Data!$A$1,MATCH($D323,Data!$CG:$CG,0)-1,MATCH($E323&amp;"/"&amp;Q$1,Data!$1:$1,0)-1)=0,"",OFFSET(Data!$A$1,MATCH($D323,Data!$CG:$CG,0)-1,MATCH($E323&amp;"/"&amp;Q$1,Data!$1:$1,0)-1)))</f>
        <v/>
      </c>
      <c r="R323" s="256" t="str">
        <f ca="1">IF(ISERROR(OFFSET(Data!$A$1,MATCH($D323,Data!$CG:$CG,0)-1,MATCH($E323&amp;"/"&amp;R$1,Data!$1:$1,0)-1))=TRUE,"",IF(OFFSET(Data!$A$1,MATCH($D323,Data!$CG:$CG,0)-1,MATCH($E323&amp;"/"&amp;R$1,Data!$1:$1,0)-1)=0,"",OFFSET(Data!$A$1,MATCH($D323,Data!$CG:$CG,0)-1,MATCH($E323&amp;"/"&amp;R$1,Data!$1:$1,0)-1)))</f>
        <v/>
      </c>
      <c r="S323" s="256" t="str">
        <f ca="1">IF(ISERROR(OFFSET(Data!$A$1,MATCH($D323,Data!$CG:$CG,0)-1,MATCH($E323&amp;"/"&amp;S$1,Data!$1:$1,0)-1))=TRUE,"",IF(OFFSET(Data!$A$1,MATCH($D323,Data!$CG:$CG,0)-1,MATCH($E323&amp;"/"&amp;S$1,Data!$1:$1,0)-1)=0,"",OFFSET(Data!$A$1,MATCH($D323,Data!$CG:$CG,0)-1,MATCH($E323&amp;"/"&amp;S$1,Data!$1:$1,0)-1)))</f>
        <v/>
      </c>
      <c r="T323" s="256" t="str">
        <f ca="1">IF(ISERROR(OFFSET(Data!$A$1,MATCH($D323,Data!$CG:$CG,0)-1,MATCH($E323&amp;"/"&amp;T$1,Data!$1:$1,0)-1))=TRUE,"",IF(OFFSET(Data!$A$1,MATCH($D323,Data!$CG:$CG,0)-1,MATCH($E323&amp;"/"&amp;T$1,Data!$1:$1,0)-1)=0,"",OFFSET(Data!$A$1,MATCH($D323,Data!$CG:$CG,0)-1,MATCH($E323&amp;"/"&amp;T$1,Data!$1:$1,0)-1)))</f>
        <v/>
      </c>
      <c r="U323" s="256" t="str">
        <f ca="1">IF(ISERROR(OFFSET(Data!$A$1,MATCH($D323,Data!$CG:$CG,0)-1,MATCH($E323&amp;"/"&amp;U$1,Data!$1:$1,0)-1))=TRUE,"",IF(OFFSET(Data!$A$1,MATCH($D323,Data!$CG:$CG,0)-1,MATCH($E323&amp;"/"&amp;U$1,Data!$1:$1,0)-1)=0,"",OFFSET(Data!$A$1,MATCH($D323,Data!$CG:$CG,0)-1,MATCH($E323&amp;"/"&amp;U$1,Data!$1:$1,0)-1)))</f>
        <v/>
      </c>
      <c r="V323" s="256" t="str">
        <f ca="1">IF(ISERROR(OFFSET(Data!$A$1,MATCH($D323,Data!$CG:$CG,0)-1,MATCH($E323&amp;"/"&amp;V$1,Data!$1:$1,0)-1))=TRUE,"",IF(OFFSET(Data!$A$1,MATCH($D323,Data!$CG:$CG,0)-1,MATCH($E323&amp;"/"&amp;V$1,Data!$1:$1,0)-1)=0,"",OFFSET(Data!$A$1,MATCH($D323,Data!$CG:$CG,0)-1,MATCH($E323&amp;"/"&amp;V$1,Data!$1:$1,0)-1)))</f>
        <v/>
      </c>
      <c r="W323" s="257" t="str">
        <f ca="1">IF(ISERROR(OFFSET(Data!$A$1,MATCH($D323,Data!$CG:$CG,0)-1,MATCH($E323&amp;"/"&amp;W$1,Data!$1:$1,0)-1))=TRUE,"",IF(OFFSET(Data!$A$1,MATCH($D323,Data!$CG:$CG,0)-1,MATCH($E323&amp;"/"&amp;W$1,Data!$1:$1,0)-1)=0,"",OFFSET(Data!$A$1,MATCH($D323,Data!$CG:$CG,0)-1,MATCH($E323&amp;"/"&amp;W$1,Data!$1:$1,0)-1)))</f>
        <v/>
      </c>
      <c r="X323" s="256" t="str">
        <f ca="1">IF(ISERROR(OFFSET(Data!$A$1,MATCH($D323,Data!$CG:$CG,0)-1,MATCH($E323&amp;"/"&amp;X$1,Data!$1:$1,0)-1))=TRUE,"",IF(OFFSET(Data!$A$1,MATCH($D323,Data!$CG:$CG,0)-1,MATCH($E323&amp;"/"&amp;X$1,Data!$1:$1,0)-1)=0,"",OFFSET(Data!$A$1,MATCH($D323,Data!$CG:$CG,0)-1,MATCH($E323&amp;"/"&amp;X$1,Data!$1:$1,0)-1)))</f>
        <v/>
      </c>
      <c r="Y323" s="256" t="str">
        <f ca="1">IF(ISERROR(OFFSET(Data!$A$1,MATCH($D323,Data!$CG:$CG,0)-1,MATCH($E323&amp;"/"&amp;Y$1,Data!$1:$1,0)-1))=TRUE,"",IF(OFFSET(Data!$A$1,MATCH($D323,Data!$CG:$CG,0)-1,MATCH($E323&amp;"/"&amp;Y$1,Data!$1:$1,0)-1)=0,"",OFFSET(Data!$A$1,MATCH($D323,Data!$CG:$CG,0)-1,MATCH($E323&amp;"/"&amp;Y$1,Data!$1:$1,0)-1)))</f>
        <v/>
      </c>
      <c r="Z323" s="256" t="str">
        <f ca="1">IF(ISERROR(OFFSET(Data!$A$1,MATCH($D323,Data!$CG:$CG,0)-1,MATCH($E323&amp;"/"&amp;Z$1,Data!$1:$1,0)-1))=TRUE,"",IF(OFFSET(Data!$A$1,MATCH($D323,Data!$CG:$CG,0)-1,MATCH($E323&amp;"/"&amp;Z$1,Data!$1:$1,0)-1)=0,"",OFFSET(Data!$A$1,MATCH($D323,Data!$CG:$CG,0)-1,MATCH($E323&amp;"/"&amp;Z$1,Data!$1:$1,0)-1)))</f>
        <v/>
      </c>
      <c r="AA323" s="256" t="str">
        <f ca="1">IF(ISERROR(OFFSET(Data!$A$1,MATCH($D323,Data!$CG:$CG,0)-1,MATCH($E323&amp;"/"&amp;AA$1,Data!$1:$1,0)-1))=TRUE,"",IF(OFFSET(Data!$A$1,MATCH($D323,Data!$CG:$CG,0)-1,MATCH($E323&amp;"/"&amp;AA$1,Data!$1:$1,0)-1)=0,"",OFFSET(Data!$A$1,MATCH($D323,Data!$CG:$CG,0)-1,MATCH($E323&amp;"/"&amp;AA$1,Data!$1:$1,0)-1)))</f>
        <v/>
      </c>
      <c r="AB323" s="256" t="str">
        <f ca="1">IF(ISERROR(OFFSET(Data!$A$1,MATCH($D323,Data!$CG:$CG,0)-1,MATCH($E323&amp;"/"&amp;AB$1,Data!$1:$1,0)-1))=TRUE,"",IF(OFFSET(Data!$A$1,MATCH($D323,Data!$CG:$CG,0)-1,MATCH($E323&amp;"/"&amp;AB$1,Data!$1:$1,0)-1)=0,"",OFFSET(Data!$A$1,MATCH($D323,Data!$CG:$CG,0)-1,MATCH($E323&amp;"/"&amp;AB$1,Data!$1:$1,0)-1)))</f>
        <v/>
      </c>
      <c r="AC323" s="256" t="str">
        <f ca="1">IF(ISERROR(OFFSET(Data!$A$1,MATCH($D323,Data!$CG:$CG,0)-1,MATCH($E323&amp;"/"&amp;AC$1,Data!$1:$1,0)-1))=TRUE,"",IF(OFFSET(Data!$A$1,MATCH($D323,Data!$CG:$CG,0)-1,MATCH($E323&amp;"/"&amp;AC$1,Data!$1:$1,0)-1)=0,"",OFFSET(Data!$A$1,MATCH($D323,Data!$CG:$CG,0)-1,MATCH($E323&amp;"/"&amp;AC$1,Data!$1:$1,0)-1)))</f>
        <v/>
      </c>
      <c r="AD323" s="256" t="str">
        <f ca="1">IF(ISERROR(OFFSET(Data!$A$1,MATCH($D323,Data!$CG:$CG,0)-1,MATCH($E323&amp;"/"&amp;AD$1,Data!$1:$1,0)-1))=TRUE,"",IF(OFFSET(Data!$A$1,MATCH($D323,Data!$CG:$CG,0)-1,MATCH($E323&amp;"/"&amp;AD$1,Data!$1:$1,0)-1)=0,"",OFFSET(Data!$A$1,MATCH($D323,Data!$CG:$CG,0)-1,MATCH($E323&amp;"/"&amp;AD$1,Data!$1:$1,0)-1)))</f>
        <v/>
      </c>
      <c r="AE323" s="256" t="str">
        <f ca="1">IF(ISERROR(OFFSET(Data!$A$1,MATCH($D323,Data!$CG:$CG,0)-1,MATCH($E323&amp;"/"&amp;AE$1,Data!$1:$1,0)-1))=TRUE,"",IF(OFFSET(Data!$A$1,MATCH($D323,Data!$CG:$CG,0)-1,MATCH($E323&amp;"/"&amp;AE$1,Data!$1:$1,0)-1)=0,"",OFFSET(Data!$A$1,MATCH($D323,Data!$CG:$CG,0)-1,MATCH($E323&amp;"/"&amp;AE$1,Data!$1:$1,0)-1)))</f>
        <v/>
      </c>
      <c r="AF323" s="258" t="str">
        <f ca="1">IF(ISERROR(OFFSET(Data!$A$1,MATCH($D323,Data!$CG:$CG,0)-1,MATCH($E323&amp;"/"&amp;AF$1,Data!$1:$1,0)-1))=TRUE,"",IF(OFFSET(Data!$A$1,MATCH($D323,Data!$CG:$CG,0)-1,MATCH($E323&amp;"/"&amp;AF$1,Data!$1:$1,0)-1)=0,"",OFFSET(Data!$A$1,MATCH($D323,Data!$CG:$CG,0)-1,MATCH($E323&amp;"/"&amp;AF$1,Data!$1:$1,0)-1)))</f>
        <v/>
      </c>
      <c r="AG323" s="214">
        <f t="shared" ca="1" si="9"/>
        <v>0</v>
      </c>
      <c r="AH323" s="215">
        <f ca="1">SUM(AG319:AG323)</f>
        <v>0</v>
      </c>
    </row>
    <row r="324" spans="1:34" ht="15" hidden="1" customHeight="1" x14ac:dyDescent="0.25">
      <c r="A324" s="445">
        <v>64</v>
      </c>
      <c r="B324" s="448" t="e">
        <f>INDEX(Data!CI:CI,MATCH("W"&amp;A324,Data!A:A,0))</f>
        <v>#N/A</v>
      </c>
      <c r="C324" s="451" t="e">
        <f>INDEX(Data!CG:CG,MATCH("W"&amp;A324,Data!A:A,0))</f>
        <v>#N/A</v>
      </c>
      <c r="D324" s="26" t="e">
        <f>IF(C324&lt;&gt;"",C324,#REF!)</f>
        <v>#N/A</v>
      </c>
      <c r="E324" s="27" t="s">
        <v>21</v>
      </c>
      <c r="F324" s="271" t="str">
        <f ca="1">IF(ISERROR(OFFSET(Data!$A$1,MATCH($D324,Data!$CG:$CG,0)-1,MATCH($E324&amp;"/"&amp;F$1,Data!$1:$1,0)-1))=TRUE,"",IF(OFFSET(Data!$A$1,MATCH($D324,Data!$CG:$CG,0)-1,MATCH($E324&amp;"/"&amp;F$1,Data!$1:$1,0)-1)=0,"",OFFSET(Data!$A$1,MATCH($D324,Data!$CG:$CG,0)-1,MATCH($E324&amp;"/"&amp;F$1,Data!$1:$1,0)-1)))</f>
        <v/>
      </c>
      <c r="G324" s="250" t="str">
        <f ca="1">IF(ISERROR(OFFSET(Data!$A$1,MATCH($D324,Data!$CG:$CG,0)-1,MATCH($E324&amp;"/"&amp;G$1,Data!$1:$1,0)-1))=TRUE,"",IF(OFFSET(Data!$A$1,MATCH($D324,Data!$CG:$CG,0)-1,MATCH($E324&amp;"/"&amp;G$1,Data!$1:$1,0)-1)=0,"",OFFSET(Data!$A$1,MATCH($D324,Data!$CG:$CG,0)-1,MATCH($E324&amp;"/"&amp;G$1,Data!$1:$1,0)-1)))</f>
        <v/>
      </c>
      <c r="H324" s="250" t="str">
        <f ca="1">IF(ISERROR(OFFSET(Data!$A$1,MATCH($D324,Data!$CG:$CG,0)-1,MATCH($E324&amp;"/"&amp;H$1,Data!$1:$1,0)-1))=TRUE,"",IF(OFFSET(Data!$A$1,MATCH($D324,Data!$CG:$CG,0)-1,MATCH($E324&amp;"/"&amp;H$1,Data!$1:$1,0)-1)=0,"",OFFSET(Data!$A$1,MATCH($D324,Data!$CG:$CG,0)-1,MATCH($E324&amp;"/"&amp;H$1,Data!$1:$1,0)-1)))</f>
        <v/>
      </c>
      <c r="I324" s="250" t="str">
        <f ca="1">IF(ISERROR(OFFSET(Data!$A$1,MATCH($D324,Data!$CG:$CG,0)-1,MATCH($E324&amp;"/"&amp;I$1,Data!$1:$1,0)-1))=TRUE,"",IF(OFFSET(Data!$A$1,MATCH($D324,Data!$CG:$CG,0)-1,MATCH($E324&amp;"/"&amp;I$1,Data!$1:$1,0)-1)=0,"",OFFSET(Data!$A$1,MATCH($D324,Data!$CG:$CG,0)-1,MATCH($E324&amp;"/"&amp;I$1,Data!$1:$1,0)-1)))</f>
        <v/>
      </c>
      <c r="J324" s="250" t="str">
        <f ca="1">IF(ISERROR(OFFSET(Data!$A$1,MATCH($D324,Data!$CG:$CG,0)-1,MATCH($E324&amp;"/"&amp;J$1,Data!$1:$1,0)-1))=TRUE,"",IF(OFFSET(Data!$A$1,MATCH($D324,Data!$CG:$CG,0)-1,MATCH($E324&amp;"/"&amp;J$1,Data!$1:$1,0)-1)=0,"",OFFSET(Data!$A$1,MATCH($D324,Data!$CG:$CG,0)-1,MATCH($E324&amp;"/"&amp;J$1,Data!$1:$1,0)-1)))</f>
        <v/>
      </c>
      <c r="K324" s="250" t="str">
        <f ca="1">IF(ISERROR(OFFSET(Data!$A$1,MATCH($D324,Data!$CG:$CG,0)-1,MATCH($E324&amp;"/"&amp;K$1,Data!$1:$1,0)-1))=TRUE,"",IF(OFFSET(Data!$A$1,MATCH($D324,Data!$CG:$CG,0)-1,MATCH($E324&amp;"/"&amp;K$1,Data!$1:$1,0)-1)=0,"",OFFSET(Data!$A$1,MATCH($D324,Data!$CG:$CG,0)-1,MATCH($E324&amp;"/"&amp;K$1,Data!$1:$1,0)-1)))</f>
        <v/>
      </c>
      <c r="L324" s="250" t="str">
        <f ca="1">IF(ISERROR(OFFSET(Data!$A$1,MATCH($D324,Data!$CG:$CG,0)-1,MATCH($E324&amp;"/"&amp;L$1,Data!$1:$1,0)-1))=TRUE,"",IF(OFFSET(Data!$A$1,MATCH($D324,Data!$CG:$CG,0)-1,MATCH($E324&amp;"/"&amp;L$1,Data!$1:$1,0)-1)=0,"",OFFSET(Data!$A$1,MATCH($D324,Data!$CG:$CG,0)-1,MATCH($E324&amp;"/"&amp;L$1,Data!$1:$1,0)-1)))</f>
        <v/>
      </c>
      <c r="M324" s="250" t="str">
        <f ca="1">IF(ISERROR(OFFSET(Data!$A$1,MATCH($D324,Data!$CG:$CG,0)-1,MATCH($E324&amp;"/"&amp;M$1,Data!$1:$1,0)-1))=TRUE,"",IF(OFFSET(Data!$A$1,MATCH($D324,Data!$CG:$CG,0)-1,MATCH($E324&amp;"/"&amp;M$1,Data!$1:$1,0)-1)=0,"",OFFSET(Data!$A$1,MATCH($D324,Data!$CG:$CG,0)-1,MATCH($E324&amp;"/"&amp;M$1,Data!$1:$1,0)-1)))</f>
        <v/>
      </c>
      <c r="N324" s="250" t="str">
        <f ca="1">IF(ISERROR(OFFSET(Data!$A$1,MATCH($D324,Data!$CG:$CG,0)-1,MATCH($E324&amp;"/"&amp;N$1,Data!$1:$1,0)-1))=TRUE,"",IF(OFFSET(Data!$A$1,MATCH($D324,Data!$CG:$CG,0)-1,MATCH($E324&amp;"/"&amp;N$1,Data!$1:$1,0)-1)=0,"",OFFSET(Data!$A$1,MATCH($D324,Data!$CG:$CG,0)-1,MATCH($E324&amp;"/"&amp;N$1,Data!$1:$1,0)-1)))</f>
        <v/>
      </c>
      <c r="O324" s="250" t="str">
        <f ca="1">IF(ISERROR(OFFSET(Data!$A$1,MATCH($D324,Data!$CG:$CG,0)-1,MATCH($E324&amp;"/"&amp;O$1,Data!$1:$1,0)-1))=TRUE,"",IF(OFFSET(Data!$A$1,MATCH($D324,Data!$CG:$CG,0)-1,MATCH($E324&amp;"/"&amp;O$1,Data!$1:$1,0)-1)=0,"",OFFSET(Data!$A$1,MATCH($D324,Data!$CG:$CG,0)-1,MATCH($E324&amp;"/"&amp;O$1,Data!$1:$1,0)-1)))</f>
        <v/>
      </c>
      <c r="P324" s="250" t="str">
        <f ca="1">IF(ISERROR(OFFSET(Data!$A$1,MATCH($D324,Data!$CG:$CG,0)-1,MATCH($E324&amp;"/"&amp;P$1,Data!$1:$1,0)-1))=TRUE,"",IF(OFFSET(Data!$A$1,MATCH($D324,Data!$CG:$CG,0)-1,MATCH($E324&amp;"/"&amp;P$1,Data!$1:$1,0)-1)=0,"",OFFSET(Data!$A$1,MATCH($D324,Data!$CG:$CG,0)-1,MATCH($E324&amp;"/"&amp;P$1,Data!$1:$1,0)-1)))</f>
        <v/>
      </c>
      <c r="Q324" s="250" t="str">
        <f ca="1">IF(ISERROR(OFFSET(Data!$A$1,MATCH($D324,Data!$CG:$CG,0)-1,MATCH($E324&amp;"/"&amp;Q$1,Data!$1:$1,0)-1))=TRUE,"",IF(OFFSET(Data!$A$1,MATCH($D324,Data!$CG:$CG,0)-1,MATCH($E324&amp;"/"&amp;Q$1,Data!$1:$1,0)-1)=0,"",OFFSET(Data!$A$1,MATCH($D324,Data!$CG:$CG,0)-1,MATCH($E324&amp;"/"&amp;Q$1,Data!$1:$1,0)-1)))</f>
        <v/>
      </c>
      <c r="R324" s="250" t="str">
        <f ca="1">IF(ISERROR(OFFSET(Data!$A$1,MATCH($D324,Data!$CG:$CG,0)-1,MATCH($E324&amp;"/"&amp;R$1,Data!$1:$1,0)-1))=TRUE,"",IF(OFFSET(Data!$A$1,MATCH($D324,Data!$CG:$CG,0)-1,MATCH($E324&amp;"/"&amp;R$1,Data!$1:$1,0)-1)=0,"",OFFSET(Data!$A$1,MATCH($D324,Data!$CG:$CG,0)-1,MATCH($E324&amp;"/"&amp;R$1,Data!$1:$1,0)-1)))</f>
        <v/>
      </c>
      <c r="S324" s="250" t="str">
        <f ca="1">IF(ISERROR(OFFSET(Data!$A$1,MATCH($D324,Data!$CG:$CG,0)-1,MATCH($E324&amp;"/"&amp;S$1,Data!$1:$1,0)-1))=TRUE,"",IF(OFFSET(Data!$A$1,MATCH($D324,Data!$CG:$CG,0)-1,MATCH($E324&amp;"/"&amp;S$1,Data!$1:$1,0)-1)=0,"",OFFSET(Data!$A$1,MATCH($D324,Data!$CG:$CG,0)-1,MATCH($E324&amp;"/"&amp;S$1,Data!$1:$1,0)-1)))</f>
        <v/>
      </c>
      <c r="T324" s="250" t="str">
        <f ca="1">IF(ISERROR(OFFSET(Data!$A$1,MATCH($D324,Data!$CG:$CG,0)-1,MATCH($E324&amp;"/"&amp;T$1,Data!$1:$1,0)-1))=TRUE,"",IF(OFFSET(Data!$A$1,MATCH($D324,Data!$CG:$CG,0)-1,MATCH($E324&amp;"/"&amp;T$1,Data!$1:$1,0)-1)=0,"",OFFSET(Data!$A$1,MATCH($D324,Data!$CG:$CG,0)-1,MATCH($E324&amp;"/"&amp;T$1,Data!$1:$1,0)-1)))</f>
        <v/>
      </c>
      <c r="U324" s="250" t="str">
        <f ca="1">IF(ISERROR(OFFSET(Data!$A$1,MATCH($D324,Data!$CG:$CG,0)-1,MATCH($E324&amp;"/"&amp;U$1,Data!$1:$1,0)-1))=TRUE,"",IF(OFFSET(Data!$A$1,MATCH($D324,Data!$CG:$CG,0)-1,MATCH($E324&amp;"/"&amp;U$1,Data!$1:$1,0)-1)=0,"",OFFSET(Data!$A$1,MATCH($D324,Data!$CG:$CG,0)-1,MATCH($E324&amp;"/"&amp;U$1,Data!$1:$1,0)-1)))</f>
        <v/>
      </c>
      <c r="V324" s="250" t="str">
        <f ca="1">IF(ISERROR(OFFSET(Data!$A$1,MATCH($D324,Data!$CG:$CG,0)-1,MATCH($E324&amp;"/"&amp;V$1,Data!$1:$1,0)-1))=TRUE,"",IF(OFFSET(Data!$A$1,MATCH($D324,Data!$CG:$CG,0)-1,MATCH($E324&amp;"/"&amp;V$1,Data!$1:$1,0)-1)=0,"",OFFSET(Data!$A$1,MATCH($D324,Data!$CG:$CG,0)-1,MATCH($E324&amp;"/"&amp;V$1,Data!$1:$1,0)-1)))</f>
        <v/>
      </c>
      <c r="W324" s="272" t="str">
        <f ca="1">IF(ISERROR(OFFSET(Data!$A$1,MATCH($D324,Data!$CG:$CG,0)-1,MATCH($E324&amp;"/"&amp;W$1,Data!$1:$1,0)-1))=TRUE,"",IF(OFFSET(Data!$A$1,MATCH($D324,Data!$CG:$CG,0)-1,MATCH($E324&amp;"/"&amp;W$1,Data!$1:$1,0)-1)=0,"",OFFSET(Data!$A$1,MATCH($D324,Data!$CG:$CG,0)-1,MATCH($E324&amp;"/"&amp;W$1,Data!$1:$1,0)-1)))</f>
        <v/>
      </c>
      <c r="X324" s="250" t="str">
        <f ca="1">IF(ISERROR(OFFSET(Data!$A$1,MATCH($D324,Data!$CG:$CG,0)-1,MATCH($E324&amp;"/"&amp;X$1,Data!$1:$1,0)-1))=TRUE,"",IF(OFFSET(Data!$A$1,MATCH($D324,Data!$CG:$CG,0)-1,MATCH($E324&amp;"/"&amp;X$1,Data!$1:$1,0)-1)=0,"",OFFSET(Data!$A$1,MATCH($D324,Data!$CG:$CG,0)-1,MATCH($E324&amp;"/"&amp;X$1,Data!$1:$1,0)-1)))</f>
        <v/>
      </c>
      <c r="Y324" s="250" t="str">
        <f ca="1">IF(ISERROR(OFFSET(Data!$A$1,MATCH($D324,Data!$CG:$CG,0)-1,MATCH($E324&amp;"/"&amp;Y$1,Data!$1:$1,0)-1))=TRUE,"",IF(OFFSET(Data!$A$1,MATCH($D324,Data!$CG:$CG,0)-1,MATCH($E324&amp;"/"&amp;Y$1,Data!$1:$1,0)-1)=0,"",OFFSET(Data!$A$1,MATCH($D324,Data!$CG:$CG,0)-1,MATCH($E324&amp;"/"&amp;Y$1,Data!$1:$1,0)-1)))</f>
        <v/>
      </c>
      <c r="Z324" s="250" t="str">
        <f ca="1">IF(ISERROR(OFFSET(Data!$A$1,MATCH($D324,Data!$CG:$CG,0)-1,MATCH($E324&amp;"/"&amp;Z$1,Data!$1:$1,0)-1))=TRUE,"",IF(OFFSET(Data!$A$1,MATCH($D324,Data!$CG:$CG,0)-1,MATCH($E324&amp;"/"&amp;Z$1,Data!$1:$1,0)-1)=0,"",OFFSET(Data!$A$1,MATCH($D324,Data!$CG:$CG,0)-1,MATCH($E324&amp;"/"&amp;Z$1,Data!$1:$1,0)-1)))</f>
        <v/>
      </c>
      <c r="AA324" s="250" t="str">
        <f ca="1">IF(ISERROR(OFFSET(Data!$A$1,MATCH($D324,Data!$CG:$CG,0)-1,MATCH($E324&amp;"/"&amp;AA$1,Data!$1:$1,0)-1))=TRUE,"",IF(OFFSET(Data!$A$1,MATCH($D324,Data!$CG:$CG,0)-1,MATCH($E324&amp;"/"&amp;AA$1,Data!$1:$1,0)-1)=0,"",OFFSET(Data!$A$1,MATCH($D324,Data!$CG:$CG,0)-1,MATCH($E324&amp;"/"&amp;AA$1,Data!$1:$1,0)-1)))</f>
        <v/>
      </c>
      <c r="AB324" s="250" t="str">
        <f ca="1">IF(ISERROR(OFFSET(Data!$A$1,MATCH($D324,Data!$CG:$CG,0)-1,MATCH($E324&amp;"/"&amp;AB$1,Data!$1:$1,0)-1))=TRUE,"",IF(OFFSET(Data!$A$1,MATCH($D324,Data!$CG:$CG,0)-1,MATCH($E324&amp;"/"&amp;AB$1,Data!$1:$1,0)-1)=0,"",OFFSET(Data!$A$1,MATCH($D324,Data!$CG:$CG,0)-1,MATCH($E324&amp;"/"&amp;AB$1,Data!$1:$1,0)-1)))</f>
        <v/>
      </c>
      <c r="AC324" s="250" t="str">
        <f ca="1">IF(ISERROR(OFFSET(Data!$A$1,MATCH($D324,Data!$CG:$CG,0)-1,MATCH($E324&amp;"/"&amp;AC$1,Data!$1:$1,0)-1))=TRUE,"",IF(OFFSET(Data!$A$1,MATCH($D324,Data!$CG:$CG,0)-1,MATCH($E324&amp;"/"&amp;AC$1,Data!$1:$1,0)-1)=0,"",OFFSET(Data!$A$1,MATCH($D324,Data!$CG:$CG,0)-1,MATCH($E324&amp;"/"&amp;AC$1,Data!$1:$1,0)-1)))</f>
        <v/>
      </c>
      <c r="AD324" s="250" t="str">
        <f ca="1">IF(ISERROR(OFFSET(Data!$A$1,MATCH($D324,Data!$CG:$CG,0)-1,MATCH($E324&amp;"/"&amp;AD$1,Data!$1:$1,0)-1))=TRUE,"",IF(OFFSET(Data!$A$1,MATCH($D324,Data!$CG:$CG,0)-1,MATCH($E324&amp;"/"&amp;AD$1,Data!$1:$1,0)-1)=0,"",OFFSET(Data!$A$1,MATCH($D324,Data!$CG:$CG,0)-1,MATCH($E324&amp;"/"&amp;AD$1,Data!$1:$1,0)-1)))</f>
        <v/>
      </c>
      <c r="AE324" s="250" t="str">
        <f ca="1">IF(ISERROR(OFFSET(Data!$A$1,MATCH($D324,Data!$CG:$CG,0)-1,MATCH($E324&amp;"/"&amp;AE$1,Data!$1:$1,0)-1))=TRUE,"",IF(OFFSET(Data!$A$1,MATCH($D324,Data!$CG:$CG,0)-1,MATCH($E324&amp;"/"&amp;AE$1,Data!$1:$1,0)-1)=0,"",OFFSET(Data!$A$1,MATCH($D324,Data!$CG:$CG,0)-1,MATCH($E324&amp;"/"&amp;AE$1,Data!$1:$1,0)-1)))</f>
        <v/>
      </c>
      <c r="AF324" s="251" t="str">
        <f ca="1">IF(ISERROR(OFFSET(Data!$A$1,MATCH($D324,Data!$CG:$CG,0)-1,MATCH($E324&amp;"/"&amp;AF$1,Data!$1:$1,0)-1))=TRUE,"",IF(OFFSET(Data!$A$1,MATCH($D324,Data!$CG:$CG,0)-1,MATCH($E324&amp;"/"&amp;AF$1,Data!$1:$1,0)-1)=0,"",OFFSET(Data!$A$1,MATCH($D324,Data!$CG:$CG,0)-1,MATCH($E324&amp;"/"&amp;AF$1,Data!$1:$1,0)-1)))</f>
        <v/>
      </c>
      <c r="AG324" s="210">
        <f t="shared" ca="1" si="9"/>
        <v>0</v>
      </c>
      <c r="AH324" s="211">
        <f ca="1">AG324</f>
        <v>0</v>
      </c>
    </row>
    <row r="325" spans="1:34" ht="15" hidden="1" customHeight="1" thickBot="1" x14ac:dyDescent="0.3">
      <c r="A325" s="446"/>
      <c r="B325" s="449"/>
      <c r="C325" s="452"/>
      <c r="D325" s="28" t="e">
        <f>IF(C325&lt;&gt;"",C325,D324)</f>
        <v>#N/A</v>
      </c>
      <c r="E325" s="29" t="s">
        <v>22</v>
      </c>
      <c r="F325" s="254" t="str">
        <f ca="1">IF(ISERROR(OFFSET(Data!$A$1,MATCH($D325,Data!$CG:$CG,0)-1,MATCH($E325&amp;"/"&amp;F$1,Data!$1:$1,0)-1))=TRUE,"",IF(OFFSET(Data!$A$1,MATCH($D325,Data!$CG:$CG,0)-1,MATCH($E325&amp;"/"&amp;F$1,Data!$1:$1,0)-1)=0,"",OFFSET(Data!$A$1,MATCH($D325,Data!$CG:$CG,0)-1,MATCH($E325&amp;"/"&amp;F$1,Data!$1:$1,0)-1)))</f>
        <v/>
      </c>
      <c r="G325" s="252" t="str">
        <f ca="1">IF(ISERROR(OFFSET(Data!$A$1,MATCH($D325,Data!$CG:$CG,0)-1,MATCH($E325&amp;"/"&amp;G$1,Data!$1:$1,0)-1))=TRUE,"",IF(OFFSET(Data!$A$1,MATCH($D325,Data!$CG:$CG,0)-1,MATCH($E325&amp;"/"&amp;G$1,Data!$1:$1,0)-1)=0,"",OFFSET(Data!$A$1,MATCH($D325,Data!$CG:$CG,0)-1,MATCH($E325&amp;"/"&amp;G$1,Data!$1:$1,0)-1)))</f>
        <v/>
      </c>
      <c r="H325" s="252" t="str">
        <f ca="1">IF(ISERROR(OFFSET(Data!$A$1,MATCH($D325,Data!$CG:$CG,0)-1,MATCH($E325&amp;"/"&amp;H$1,Data!$1:$1,0)-1))=TRUE,"",IF(OFFSET(Data!$A$1,MATCH($D325,Data!$CG:$CG,0)-1,MATCH($E325&amp;"/"&amp;H$1,Data!$1:$1,0)-1)=0,"",OFFSET(Data!$A$1,MATCH($D325,Data!$CG:$CG,0)-1,MATCH($E325&amp;"/"&amp;H$1,Data!$1:$1,0)-1)))</f>
        <v/>
      </c>
      <c r="I325" s="252" t="str">
        <f ca="1">IF(ISERROR(OFFSET(Data!$A$1,MATCH($D325,Data!$CG:$CG,0)-1,MATCH($E325&amp;"/"&amp;I$1,Data!$1:$1,0)-1))=TRUE,"",IF(OFFSET(Data!$A$1,MATCH($D325,Data!$CG:$CG,0)-1,MATCH($E325&amp;"/"&amp;I$1,Data!$1:$1,0)-1)=0,"",OFFSET(Data!$A$1,MATCH($D325,Data!$CG:$CG,0)-1,MATCH($E325&amp;"/"&amp;I$1,Data!$1:$1,0)-1)))</f>
        <v/>
      </c>
      <c r="J325" s="252" t="str">
        <f ca="1">IF(ISERROR(OFFSET(Data!$A$1,MATCH($D325,Data!$CG:$CG,0)-1,MATCH($E325&amp;"/"&amp;J$1,Data!$1:$1,0)-1))=TRUE,"",IF(OFFSET(Data!$A$1,MATCH($D325,Data!$CG:$CG,0)-1,MATCH($E325&amp;"/"&amp;J$1,Data!$1:$1,0)-1)=0,"",OFFSET(Data!$A$1,MATCH($D325,Data!$CG:$CG,0)-1,MATCH($E325&amp;"/"&amp;J$1,Data!$1:$1,0)-1)))</f>
        <v/>
      </c>
      <c r="K325" s="252" t="str">
        <f ca="1">IF(ISERROR(OFFSET(Data!$A$1,MATCH($D325,Data!$CG:$CG,0)-1,MATCH($E325&amp;"/"&amp;K$1,Data!$1:$1,0)-1))=TRUE,"",IF(OFFSET(Data!$A$1,MATCH($D325,Data!$CG:$CG,0)-1,MATCH($E325&amp;"/"&amp;K$1,Data!$1:$1,0)-1)=0,"",OFFSET(Data!$A$1,MATCH($D325,Data!$CG:$CG,0)-1,MATCH($E325&amp;"/"&amp;K$1,Data!$1:$1,0)-1)))</f>
        <v/>
      </c>
      <c r="L325" s="252" t="str">
        <f ca="1">IF(ISERROR(OFFSET(Data!$A$1,MATCH($D325,Data!$CG:$CG,0)-1,MATCH($E325&amp;"/"&amp;L$1,Data!$1:$1,0)-1))=TRUE,"",IF(OFFSET(Data!$A$1,MATCH($D325,Data!$CG:$CG,0)-1,MATCH($E325&amp;"/"&amp;L$1,Data!$1:$1,0)-1)=0,"",OFFSET(Data!$A$1,MATCH($D325,Data!$CG:$CG,0)-1,MATCH($E325&amp;"/"&amp;L$1,Data!$1:$1,0)-1)))</f>
        <v/>
      </c>
      <c r="M325" s="252" t="str">
        <f ca="1">IF(ISERROR(OFFSET(Data!$A$1,MATCH($D325,Data!$CG:$CG,0)-1,MATCH($E325&amp;"/"&amp;M$1,Data!$1:$1,0)-1))=TRUE,"",IF(OFFSET(Data!$A$1,MATCH($D325,Data!$CG:$CG,0)-1,MATCH($E325&amp;"/"&amp;M$1,Data!$1:$1,0)-1)=0,"",OFFSET(Data!$A$1,MATCH($D325,Data!$CG:$CG,0)-1,MATCH($E325&amp;"/"&amp;M$1,Data!$1:$1,0)-1)))</f>
        <v/>
      </c>
      <c r="N325" s="252" t="str">
        <f ca="1">IF(ISERROR(OFFSET(Data!$A$1,MATCH($D325,Data!$CG:$CG,0)-1,MATCH($E325&amp;"/"&amp;N$1,Data!$1:$1,0)-1))=TRUE,"",IF(OFFSET(Data!$A$1,MATCH($D325,Data!$CG:$CG,0)-1,MATCH($E325&amp;"/"&amp;N$1,Data!$1:$1,0)-1)=0,"",OFFSET(Data!$A$1,MATCH($D325,Data!$CG:$CG,0)-1,MATCH($E325&amp;"/"&amp;N$1,Data!$1:$1,0)-1)))</f>
        <v/>
      </c>
      <c r="O325" s="252" t="str">
        <f ca="1">IF(ISERROR(OFFSET(Data!$A$1,MATCH($D325,Data!$CG:$CG,0)-1,MATCH($E325&amp;"/"&amp;O$1,Data!$1:$1,0)-1))=TRUE,"",IF(OFFSET(Data!$A$1,MATCH($D325,Data!$CG:$CG,0)-1,MATCH($E325&amp;"/"&amp;O$1,Data!$1:$1,0)-1)=0,"",OFFSET(Data!$A$1,MATCH($D325,Data!$CG:$CG,0)-1,MATCH($E325&amp;"/"&amp;O$1,Data!$1:$1,0)-1)))</f>
        <v/>
      </c>
      <c r="P325" s="252" t="str">
        <f ca="1">IF(ISERROR(OFFSET(Data!$A$1,MATCH($D325,Data!$CG:$CG,0)-1,MATCH($E325&amp;"/"&amp;P$1,Data!$1:$1,0)-1))=TRUE,"",IF(OFFSET(Data!$A$1,MATCH($D325,Data!$CG:$CG,0)-1,MATCH($E325&amp;"/"&amp;P$1,Data!$1:$1,0)-1)=0,"",OFFSET(Data!$A$1,MATCH($D325,Data!$CG:$CG,0)-1,MATCH($E325&amp;"/"&amp;P$1,Data!$1:$1,0)-1)))</f>
        <v/>
      </c>
      <c r="Q325" s="252" t="str">
        <f ca="1">IF(ISERROR(OFFSET(Data!$A$1,MATCH($D325,Data!$CG:$CG,0)-1,MATCH($E325&amp;"/"&amp;Q$1,Data!$1:$1,0)-1))=TRUE,"",IF(OFFSET(Data!$A$1,MATCH($D325,Data!$CG:$CG,0)-1,MATCH($E325&amp;"/"&amp;Q$1,Data!$1:$1,0)-1)=0,"",OFFSET(Data!$A$1,MATCH($D325,Data!$CG:$CG,0)-1,MATCH($E325&amp;"/"&amp;Q$1,Data!$1:$1,0)-1)))</f>
        <v/>
      </c>
      <c r="R325" s="252" t="str">
        <f ca="1">IF(ISERROR(OFFSET(Data!$A$1,MATCH($D325,Data!$CG:$CG,0)-1,MATCH($E325&amp;"/"&amp;R$1,Data!$1:$1,0)-1))=TRUE,"",IF(OFFSET(Data!$A$1,MATCH($D325,Data!$CG:$CG,0)-1,MATCH($E325&amp;"/"&amp;R$1,Data!$1:$1,0)-1)=0,"",OFFSET(Data!$A$1,MATCH($D325,Data!$CG:$CG,0)-1,MATCH($E325&amp;"/"&amp;R$1,Data!$1:$1,0)-1)))</f>
        <v/>
      </c>
      <c r="S325" s="252" t="str">
        <f ca="1">IF(ISERROR(OFFSET(Data!$A$1,MATCH($D325,Data!$CG:$CG,0)-1,MATCH($E325&amp;"/"&amp;S$1,Data!$1:$1,0)-1))=TRUE,"",IF(OFFSET(Data!$A$1,MATCH($D325,Data!$CG:$CG,0)-1,MATCH($E325&amp;"/"&amp;S$1,Data!$1:$1,0)-1)=0,"",OFFSET(Data!$A$1,MATCH($D325,Data!$CG:$CG,0)-1,MATCH($E325&amp;"/"&amp;S$1,Data!$1:$1,0)-1)))</f>
        <v/>
      </c>
      <c r="T325" s="252" t="str">
        <f ca="1">IF(ISERROR(OFFSET(Data!$A$1,MATCH($D325,Data!$CG:$CG,0)-1,MATCH($E325&amp;"/"&amp;T$1,Data!$1:$1,0)-1))=TRUE,"",IF(OFFSET(Data!$A$1,MATCH($D325,Data!$CG:$CG,0)-1,MATCH($E325&amp;"/"&amp;T$1,Data!$1:$1,0)-1)=0,"",OFFSET(Data!$A$1,MATCH($D325,Data!$CG:$CG,0)-1,MATCH($E325&amp;"/"&amp;T$1,Data!$1:$1,0)-1)))</f>
        <v/>
      </c>
      <c r="U325" s="252" t="str">
        <f ca="1">IF(ISERROR(OFFSET(Data!$A$1,MATCH($D325,Data!$CG:$CG,0)-1,MATCH($E325&amp;"/"&amp;U$1,Data!$1:$1,0)-1))=TRUE,"",IF(OFFSET(Data!$A$1,MATCH($D325,Data!$CG:$CG,0)-1,MATCH($E325&amp;"/"&amp;U$1,Data!$1:$1,0)-1)=0,"",OFFSET(Data!$A$1,MATCH($D325,Data!$CG:$CG,0)-1,MATCH($E325&amp;"/"&amp;U$1,Data!$1:$1,0)-1)))</f>
        <v/>
      </c>
      <c r="V325" s="252" t="str">
        <f ca="1">IF(ISERROR(OFFSET(Data!$A$1,MATCH($D325,Data!$CG:$CG,0)-1,MATCH($E325&amp;"/"&amp;V$1,Data!$1:$1,0)-1))=TRUE,"",IF(OFFSET(Data!$A$1,MATCH($D325,Data!$CG:$CG,0)-1,MATCH($E325&amp;"/"&amp;V$1,Data!$1:$1,0)-1)=0,"",OFFSET(Data!$A$1,MATCH($D325,Data!$CG:$CG,0)-1,MATCH($E325&amp;"/"&amp;V$1,Data!$1:$1,0)-1)))</f>
        <v/>
      </c>
      <c r="W325" s="269" t="str">
        <f ca="1">IF(ISERROR(OFFSET(Data!$A$1,MATCH($D325,Data!$CG:$CG,0)-1,MATCH($E325&amp;"/"&amp;W$1,Data!$1:$1,0)-1))=TRUE,"",IF(OFFSET(Data!$A$1,MATCH($D325,Data!$CG:$CG,0)-1,MATCH($E325&amp;"/"&amp;W$1,Data!$1:$1,0)-1)=0,"",OFFSET(Data!$A$1,MATCH($D325,Data!$CG:$CG,0)-1,MATCH($E325&amp;"/"&amp;W$1,Data!$1:$1,0)-1)))</f>
        <v/>
      </c>
      <c r="X325" s="252" t="str">
        <f ca="1">IF(ISERROR(OFFSET(Data!$A$1,MATCH($D325,Data!$CG:$CG,0)-1,MATCH($E325&amp;"/"&amp;X$1,Data!$1:$1,0)-1))=TRUE,"",IF(OFFSET(Data!$A$1,MATCH($D325,Data!$CG:$CG,0)-1,MATCH($E325&amp;"/"&amp;X$1,Data!$1:$1,0)-1)=0,"",OFFSET(Data!$A$1,MATCH($D325,Data!$CG:$CG,0)-1,MATCH($E325&amp;"/"&amp;X$1,Data!$1:$1,0)-1)))</f>
        <v/>
      </c>
      <c r="Y325" s="252" t="str">
        <f ca="1">IF(ISERROR(OFFSET(Data!$A$1,MATCH($D325,Data!$CG:$CG,0)-1,MATCH($E325&amp;"/"&amp;Y$1,Data!$1:$1,0)-1))=TRUE,"",IF(OFFSET(Data!$A$1,MATCH($D325,Data!$CG:$CG,0)-1,MATCH($E325&amp;"/"&amp;Y$1,Data!$1:$1,0)-1)=0,"",OFFSET(Data!$A$1,MATCH($D325,Data!$CG:$CG,0)-1,MATCH($E325&amp;"/"&amp;Y$1,Data!$1:$1,0)-1)))</f>
        <v/>
      </c>
      <c r="Z325" s="252" t="str">
        <f ca="1">IF(ISERROR(OFFSET(Data!$A$1,MATCH($D325,Data!$CG:$CG,0)-1,MATCH($E325&amp;"/"&amp;Z$1,Data!$1:$1,0)-1))=TRUE,"",IF(OFFSET(Data!$A$1,MATCH($D325,Data!$CG:$CG,0)-1,MATCH($E325&amp;"/"&amp;Z$1,Data!$1:$1,0)-1)=0,"",OFFSET(Data!$A$1,MATCH($D325,Data!$CG:$CG,0)-1,MATCH($E325&amp;"/"&amp;Z$1,Data!$1:$1,0)-1)))</f>
        <v/>
      </c>
      <c r="AA325" s="252" t="str">
        <f ca="1">IF(ISERROR(OFFSET(Data!$A$1,MATCH($D325,Data!$CG:$CG,0)-1,MATCH($E325&amp;"/"&amp;AA$1,Data!$1:$1,0)-1))=TRUE,"",IF(OFFSET(Data!$A$1,MATCH($D325,Data!$CG:$CG,0)-1,MATCH($E325&amp;"/"&amp;AA$1,Data!$1:$1,0)-1)=0,"",OFFSET(Data!$A$1,MATCH($D325,Data!$CG:$CG,0)-1,MATCH($E325&amp;"/"&amp;AA$1,Data!$1:$1,0)-1)))</f>
        <v/>
      </c>
      <c r="AB325" s="252" t="str">
        <f ca="1">IF(ISERROR(OFFSET(Data!$A$1,MATCH($D325,Data!$CG:$CG,0)-1,MATCH($E325&amp;"/"&amp;AB$1,Data!$1:$1,0)-1))=TRUE,"",IF(OFFSET(Data!$A$1,MATCH($D325,Data!$CG:$CG,0)-1,MATCH($E325&amp;"/"&amp;AB$1,Data!$1:$1,0)-1)=0,"",OFFSET(Data!$A$1,MATCH($D325,Data!$CG:$CG,0)-1,MATCH($E325&amp;"/"&amp;AB$1,Data!$1:$1,0)-1)))</f>
        <v/>
      </c>
      <c r="AC325" s="252" t="str">
        <f ca="1">IF(ISERROR(OFFSET(Data!$A$1,MATCH($D325,Data!$CG:$CG,0)-1,MATCH($E325&amp;"/"&amp;AC$1,Data!$1:$1,0)-1))=TRUE,"",IF(OFFSET(Data!$A$1,MATCH($D325,Data!$CG:$CG,0)-1,MATCH($E325&amp;"/"&amp;AC$1,Data!$1:$1,0)-1)=0,"",OFFSET(Data!$A$1,MATCH($D325,Data!$CG:$CG,0)-1,MATCH($E325&amp;"/"&amp;AC$1,Data!$1:$1,0)-1)))</f>
        <v/>
      </c>
      <c r="AD325" s="252" t="str">
        <f ca="1">IF(ISERROR(OFFSET(Data!$A$1,MATCH($D325,Data!$CG:$CG,0)-1,MATCH($E325&amp;"/"&amp;AD$1,Data!$1:$1,0)-1))=TRUE,"",IF(OFFSET(Data!$A$1,MATCH($D325,Data!$CG:$CG,0)-1,MATCH($E325&amp;"/"&amp;AD$1,Data!$1:$1,0)-1)=0,"",OFFSET(Data!$A$1,MATCH($D325,Data!$CG:$CG,0)-1,MATCH($E325&amp;"/"&amp;AD$1,Data!$1:$1,0)-1)))</f>
        <v/>
      </c>
      <c r="AE325" s="252" t="str">
        <f ca="1">IF(ISERROR(OFFSET(Data!$A$1,MATCH($D325,Data!$CG:$CG,0)-1,MATCH($E325&amp;"/"&amp;AE$1,Data!$1:$1,0)-1))=TRUE,"",IF(OFFSET(Data!$A$1,MATCH($D325,Data!$CG:$CG,0)-1,MATCH($E325&amp;"/"&amp;AE$1,Data!$1:$1,0)-1)=0,"",OFFSET(Data!$A$1,MATCH($D325,Data!$CG:$CG,0)-1,MATCH($E325&amp;"/"&amp;AE$1,Data!$1:$1,0)-1)))</f>
        <v/>
      </c>
      <c r="AF325" s="253" t="str">
        <f ca="1">IF(ISERROR(OFFSET(Data!$A$1,MATCH($D325,Data!$CG:$CG,0)-1,MATCH($E325&amp;"/"&amp;AF$1,Data!$1:$1,0)-1))=TRUE,"",IF(OFFSET(Data!$A$1,MATCH($D325,Data!$CG:$CG,0)-1,MATCH($E325&amp;"/"&amp;AF$1,Data!$1:$1,0)-1)=0,"",OFFSET(Data!$A$1,MATCH($D325,Data!$CG:$CG,0)-1,MATCH($E325&amp;"/"&amp;AF$1,Data!$1:$1,0)-1)))</f>
        <v/>
      </c>
      <c r="AG325" s="212">
        <f t="shared" ca="1" si="9"/>
        <v>0</v>
      </c>
      <c r="AH325" s="213">
        <f ca="1">SUM(AG324:AG325)</f>
        <v>0</v>
      </c>
    </row>
    <row r="326" spans="1:34" ht="15" hidden="1" customHeight="1" x14ac:dyDescent="0.25">
      <c r="A326" s="446"/>
      <c r="B326" s="449"/>
      <c r="C326" s="452"/>
      <c r="D326" s="28" t="e">
        <f>IF(C326&lt;&gt;"",C326,D325)</f>
        <v>#N/A</v>
      </c>
      <c r="E326" s="29" t="s">
        <v>23</v>
      </c>
      <c r="F326" s="254" t="str">
        <f ca="1">IF(ISERROR(OFFSET(Data!$A$1,MATCH($D326,Data!$CG:$CG,0)-1,MATCH($E326&amp;"/"&amp;F$1,Data!$1:$1,0)-1))=TRUE,"",IF(OFFSET(Data!$A$1,MATCH($D326,Data!$CG:$CG,0)-1,MATCH($E326&amp;"/"&amp;F$1,Data!$1:$1,0)-1)=0,"",OFFSET(Data!$A$1,MATCH($D326,Data!$CG:$CG,0)-1,MATCH($E326&amp;"/"&amp;F$1,Data!$1:$1,0)-1)))</f>
        <v/>
      </c>
      <c r="G326" s="252" t="str">
        <f ca="1">IF(ISERROR(OFFSET(Data!$A$1,MATCH($D326,Data!$CG:$CG,0)-1,MATCH($E326&amp;"/"&amp;G$1,Data!$1:$1,0)-1))=TRUE,"",IF(OFFSET(Data!$A$1,MATCH($D326,Data!$CG:$CG,0)-1,MATCH($E326&amp;"/"&amp;G$1,Data!$1:$1,0)-1)=0,"",OFFSET(Data!$A$1,MATCH($D326,Data!$CG:$CG,0)-1,MATCH($E326&amp;"/"&amp;G$1,Data!$1:$1,0)-1)))</f>
        <v/>
      </c>
      <c r="H326" s="252" t="str">
        <f ca="1">IF(ISERROR(OFFSET(Data!$A$1,MATCH($D326,Data!$CG:$CG,0)-1,MATCH($E326&amp;"/"&amp;H$1,Data!$1:$1,0)-1))=TRUE,"",IF(OFFSET(Data!$A$1,MATCH($D326,Data!$CG:$CG,0)-1,MATCH($E326&amp;"/"&amp;H$1,Data!$1:$1,0)-1)=0,"",OFFSET(Data!$A$1,MATCH($D326,Data!$CG:$CG,0)-1,MATCH($E326&amp;"/"&amp;H$1,Data!$1:$1,0)-1)))</f>
        <v/>
      </c>
      <c r="I326" s="252" t="str">
        <f ca="1">IF(ISERROR(OFFSET(Data!$A$1,MATCH($D326,Data!$CG:$CG,0)-1,MATCH($E326&amp;"/"&amp;I$1,Data!$1:$1,0)-1))=TRUE,"",IF(OFFSET(Data!$A$1,MATCH($D326,Data!$CG:$CG,0)-1,MATCH($E326&amp;"/"&amp;I$1,Data!$1:$1,0)-1)=0,"",OFFSET(Data!$A$1,MATCH($D326,Data!$CG:$CG,0)-1,MATCH($E326&amp;"/"&amp;I$1,Data!$1:$1,0)-1)))</f>
        <v/>
      </c>
      <c r="J326" s="252" t="str">
        <f ca="1">IF(ISERROR(OFFSET(Data!$A$1,MATCH($D326,Data!$CG:$CG,0)-1,MATCH($E326&amp;"/"&amp;J$1,Data!$1:$1,0)-1))=TRUE,"",IF(OFFSET(Data!$A$1,MATCH($D326,Data!$CG:$CG,0)-1,MATCH($E326&amp;"/"&amp;J$1,Data!$1:$1,0)-1)=0,"",OFFSET(Data!$A$1,MATCH($D326,Data!$CG:$CG,0)-1,MATCH($E326&amp;"/"&amp;J$1,Data!$1:$1,0)-1)))</f>
        <v/>
      </c>
      <c r="K326" s="252" t="str">
        <f ca="1">IF(ISERROR(OFFSET(Data!$A$1,MATCH($D326,Data!$CG:$CG,0)-1,MATCH($E326&amp;"/"&amp;K$1,Data!$1:$1,0)-1))=TRUE,"",IF(OFFSET(Data!$A$1,MATCH($D326,Data!$CG:$CG,0)-1,MATCH($E326&amp;"/"&amp;K$1,Data!$1:$1,0)-1)=0,"",OFFSET(Data!$A$1,MATCH($D326,Data!$CG:$CG,0)-1,MATCH($E326&amp;"/"&amp;K$1,Data!$1:$1,0)-1)))</f>
        <v/>
      </c>
      <c r="L326" s="252" t="str">
        <f ca="1">IF(ISERROR(OFFSET(Data!$A$1,MATCH($D326,Data!$CG:$CG,0)-1,MATCH($E326&amp;"/"&amp;L$1,Data!$1:$1,0)-1))=TRUE,"",IF(OFFSET(Data!$A$1,MATCH($D326,Data!$CG:$CG,0)-1,MATCH($E326&amp;"/"&amp;L$1,Data!$1:$1,0)-1)=0,"",OFFSET(Data!$A$1,MATCH($D326,Data!$CG:$CG,0)-1,MATCH($E326&amp;"/"&amp;L$1,Data!$1:$1,0)-1)))</f>
        <v/>
      </c>
      <c r="M326" s="252" t="str">
        <f ca="1">IF(ISERROR(OFFSET(Data!$A$1,MATCH($D326,Data!$CG:$CG,0)-1,MATCH($E326&amp;"/"&amp;M$1,Data!$1:$1,0)-1))=TRUE,"",IF(OFFSET(Data!$A$1,MATCH($D326,Data!$CG:$CG,0)-1,MATCH($E326&amp;"/"&amp;M$1,Data!$1:$1,0)-1)=0,"",OFFSET(Data!$A$1,MATCH($D326,Data!$CG:$CG,0)-1,MATCH($E326&amp;"/"&amp;M$1,Data!$1:$1,0)-1)))</f>
        <v/>
      </c>
      <c r="N326" s="252" t="str">
        <f ca="1">IF(ISERROR(OFFSET(Data!$A$1,MATCH($D326,Data!$CG:$CG,0)-1,MATCH($E326&amp;"/"&amp;N$1,Data!$1:$1,0)-1))=TRUE,"",IF(OFFSET(Data!$A$1,MATCH($D326,Data!$CG:$CG,0)-1,MATCH($E326&amp;"/"&amp;N$1,Data!$1:$1,0)-1)=0,"",OFFSET(Data!$A$1,MATCH($D326,Data!$CG:$CG,0)-1,MATCH($E326&amp;"/"&amp;N$1,Data!$1:$1,0)-1)))</f>
        <v/>
      </c>
      <c r="O326" s="252" t="str">
        <f ca="1">IF(ISERROR(OFFSET(Data!$A$1,MATCH($D326,Data!$CG:$CG,0)-1,MATCH($E326&amp;"/"&amp;O$1,Data!$1:$1,0)-1))=TRUE,"",IF(OFFSET(Data!$A$1,MATCH($D326,Data!$CG:$CG,0)-1,MATCH($E326&amp;"/"&amp;O$1,Data!$1:$1,0)-1)=0,"",OFFSET(Data!$A$1,MATCH($D326,Data!$CG:$CG,0)-1,MATCH($E326&amp;"/"&amp;O$1,Data!$1:$1,0)-1)))</f>
        <v/>
      </c>
      <c r="P326" s="252" t="str">
        <f ca="1">IF(ISERROR(OFFSET(Data!$A$1,MATCH($D326,Data!$CG:$CG,0)-1,MATCH($E326&amp;"/"&amp;P$1,Data!$1:$1,0)-1))=TRUE,"",IF(OFFSET(Data!$A$1,MATCH($D326,Data!$CG:$CG,0)-1,MATCH($E326&amp;"/"&amp;P$1,Data!$1:$1,0)-1)=0,"",OFFSET(Data!$A$1,MATCH($D326,Data!$CG:$CG,0)-1,MATCH($E326&amp;"/"&amp;P$1,Data!$1:$1,0)-1)))</f>
        <v/>
      </c>
      <c r="Q326" s="252" t="str">
        <f ca="1">IF(ISERROR(OFFSET(Data!$A$1,MATCH($D326,Data!$CG:$CG,0)-1,MATCH($E326&amp;"/"&amp;Q$1,Data!$1:$1,0)-1))=TRUE,"",IF(OFFSET(Data!$A$1,MATCH($D326,Data!$CG:$CG,0)-1,MATCH($E326&amp;"/"&amp;Q$1,Data!$1:$1,0)-1)=0,"",OFFSET(Data!$A$1,MATCH($D326,Data!$CG:$CG,0)-1,MATCH($E326&amp;"/"&amp;Q$1,Data!$1:$1,0)-1)))</f>
        <v/>
      </c>
      <c r="R326" s="252" t="str">
        <f ca="1">IF(ISERROR(OFFSET(Data!$A$1,MATCH($D326,Data!$CG:$CG,0)-1,MATCH($E326&amp;"/"&amp;R$1,Data!$1:$1,0)-1))=TRUE,"",IF(OFFSET(Data!$A$1,MATCH($D326,Data!$CG:$CG,0)-1,MATCH($E326&amp;"/"&amp;R$1,Data!$1:$1,0)-1)=0,"",OFFSET(Data!$A$1,MATCH($D326,Data!$CG:$CG,0)-1,MATCH($E326&amp;"/"&amp;R$1,Data!$1:$1,0)-1)))</f>
        <v/>
      </c>
      <c r="S326" s="252" t="str">
        <f ca="1">IF(ISERROR(OFFSET(Data!$A$1,MATCH($D326,Data!$CG:$CG,0)-1,MATCH($E326&amp;"/"&amp;S$1,Data!$1:$1,0)-1))=TRUE,"",IF(OFFSET(Data!$A$1,MATCH($D326,Data!$CG:$CG,0)-1,MATCH($E326&amp;"/"&amp;S$1,Data!$1:$1,0)-1)=0,"",OFFSET(Data!$A$1,MATCH($D326,Data!$CG:$CG,0)-1,MATCH($E326&amp;"/"&amp;S$1,Data!$1:$1,0)-1)))</f>
        <v/>
      </c>
      <c r="T326" s="252" t="str">
        <f ca="1">IF(ISERROR(OFFSET(Data!$A$1,MATCH($D326,Data!$CG:$CG,0)-1,MATCH($E326&amp;"/"&amp;T$1,Data!$1:$1,0)-1))=TRUE,"",IF(OFFSET(Data!$A$1,MATCH($D326,Data!$CG:$CG,0)-1,MATCH($E326&amp;"/"&amp;T$1,Data!$1:$1,0)-1)=0,"",OFFSET(Data!$A$1,MATCH($D326,Data!$CG:$CG,0)-1,MATCH($E326&amp;"/"&amp;T$1,Data!$1:$1,0)-1)))</f>
        <v/>
      </c>
      <c r="U326" s="252" t="str">
        <f ca="1">IF(ISERROR(OFFSET(Data!$A$1,MATCH($D326,Data!$CG:$CG,0)-1,MATCH($E326&amp;"/"&amp;U$1,Data!$1:$1,0)-1))=TRUE,"",IF(OFFSET(Data!$A$1,MATCH($D326,Data!$CG:$CG,0)-1,MATCH($E326&amp;"/"&amp;U$1,Data!$1:$1,0)-1)=0,"",OFFSET(Data!$A$1,MATCH($D326,Data!$CG:$CG,0)-1,MATCH($E326&amp;"/"&amp;U$1,Data!$1:$1,0)-1)))</f>
        <v/>
      </c>
      <c r="V326" s="252" t="str">
        <f ca="1">IF(ISERROR(OFFSET(Data!$A$1,MATCH($D326,Data!$CG:$CG,0)-1,MATCH($E326&amp;"/"&amp;V$1,Data!$1:$1,0)-1))=TRUE,"",IF(OFFSET(Data!$A$1,MATCH($D326,Data!$CG:$CG,0)-1,MATCH($E326&amp;"/"&amp;V$1,Data!$1:$1,0)-1)=0,"",OFFSET(Data!$A$1,MATCH($D326,Data!$CG:$CG,0)-1,MATCH($E326&amp;"/"&amp;V$1,Data!$1:$1,0)-1)))</f>
        <v/>
      </c>
      <c r="W326" s="269" t="str">
        <f ca="1">IF(ISERROR(OFFSET(Data!$A$1,MATCH($D326,Data!$CG:$CG,0)-1,MATCH($E326&amp;"/"&amp;W$1,Data!$1:$1,0)-1))=TRUE,"",IF(OFFSET(Data!$A$1,MATCH($D326,Data!$CG:$CG,0)-1,MATCH($E326&amp;"/"&amp;W$1,Data!$1:$1,0)-1)=0,"",OFFSET(Data!$A$1,MATCH($D326,Data!$CG:$CG,0)-1,MATCH($E326&amp;"/"&amp;W$1,Data!$1:$1,0)-1)))</f>
        <v/>
      </c>
      <c r="X326" s="252" t="str">
        <f ca="1">IF(ISERROR(OFFSET(Data!$A$1,MATCH($D326,Data!$CG:$CG,0)-1,MATCH($E326&amp;"/"&amp;X$1,Data!$1:$1,0)-1))=TRUE,"",IF(OFFSET(Data!$A$1,MATCH($D326,Data!$CG:$CG,0)-1,MATCH($E326&amp;"/"&amp;X$1,Data!$1:$1,0)-1)=0,"",OFFSET(Data!$A$1,MATCH($D326,Data!$CG:$CG,0)-1,MATCH($E326&amp;"/"&amp;X$1,Data!$1:$1,0)-1)))</f>
        <v/>
      </c>
      <c r="Y326" s="252" t="str">
        <f ca="1">IF(ISERROR(OFFSET(Data!$A$1,MATCH($D326,Data!$CG:$CG,0)-1,MATCH($E326&amp;"/"&amp;Y$1,Data!$1:$1,0)-1))=TRUE,"",IF(OFFSET(Data!$A$1,MATCH($D326,Data!$CG:$CG,0)-1,MATCH($E326&amp;"/"&amp;Y$1,Data!$1:$1,0)-1)=0,"",OFFSET(Data!$A$1,MATCH($D326,Data!$CG:$CG,0)-1,MATCH($E326&amp;"/"&amp;Y$1,Data!$1:$1,0)-1)))</f>
        <v/>
      </c>
      <c r="Z326" s="252" t="str">
        <f ca="1">IF(ISERROR(OFFSET(Data!$A$1,MATCH($D326,Data!$CG:$CG,0)-1,MATCH($E326&amp;"/"&amp;Z$1,Data!$1:$1,0)-1))=TRUE,"",IF(OFFSET(Data!$A$1,MATCH($D326,Data!$CG:$CG,0)-1,MATCH($E326&amp;"/"&amp;Z$1,Data!$1:$1,0)-1)=0,"",OFFSET(Data!$A$1,MATCH($D326,Data!$CG:$CG,0)-1,MATCH($E326&amp;"/"&amp;Z$1,Data!$1:$1,0)-1)))</f>
        <v/>
      </c>
      <c r="AA326" s="252" t="str">
        <f ca="1">IF(ISERROR(OFFSET(Data!$A$1,MATCH($D326,Data!$CG:$CG,0)-1,MATCH($E326&amp;"/"&amp;AA$1,Data!$1:$1,0)-1))=TRUE,"",IF(OFFSET(Data!$A$1,MATCH($D326,Data!$CG:$CG,0)-1,MATCH($E326&amp;"/"&amp;AA$1,Data!$1:$1,0)-1)=0,"",OFFSET(Data!$A$1,MATCH($D326,Data!$CG:$CG,0)-1,MATCH($E326&amp;"/"&amp;AA$1,Data!$1:$1,0)-1)))</f>
        <v/>
      </c>
      <c r="AB326" s="252" t="str">
        <f ca="1">IF(ISERROR(OFFSET(Data!$A$1,MATCH($D326,Data!$CG:$CG,0)-1,MATCH($E326&amp;"/"&amp;AB$1,Data!$1:$1,0)-1))=TRUE,"",IF(OFFSET(Data!$A$1,MATCH($D326,Data!$CG:$CG,0)-1,MATCH($E326&amp;"/"&amp;AB$1,Data!$1:$1,0)-1)=0,"",OFFSET(Data!$A$1,MATCH($D326,Data!$CG:$CG,0)-1,MATCH($E326&amp;"/"&amp;AB$1,Data!$1:$1,0)-1)))</f>
        <v/>
      </c>
      <c r="AC326" s="252" t="str">
        <f ca="1">IF(ISERROR(OFFSET(Data!$A$1,MATCH($D326,Data!$CG:$CG,0)-1,MATCH($E326&amp;"/"&amp;AC$1,Data!$1:$1,0)-1))=TRUE,"",IF(OFFSET(Data!$A$1,MATCH($D326,Data!$CG:$CG,0)-1,MATCH($E326&amp;"/"&amp;AC$1,Data!$1:$1,0)-1)=0,"",OFFSET(Data!$A$1,MATCH($D326,Data!$CG:$CG,0)-1,MATCH($E326&amp;"/"&amp;AC$1,Data!$1:$1,0)-1)))</f>
        <v/>
      </c>
      <c r="AD326" s="252" t="str">
        <f ca="1">IF(ISERROR(OFFSET(Data!$A$1,MATCH($D326,Data!$CG:$CG,0)-1,MATCH($E326&amp;"/"&amp;AD$1,Data!$1:$1,0)-1))=TRUE,"",IF(OFFSET(Data!$A$1,MATCH($D326,Data!$CG:$CG,0)-1,MATCH($E326&amp;"/"&amp;AD$1,Data!$1:$1,0)-1)=0,"",OFFSET(Data!$A$1,MATCH($D326,Data!$CG:$CG,0)-1,MATCH($E326&amp;"/"&amp;AD$1,Data!$1:$1,0)-1)))</f>
        <v/>
      </c>
      <c r="AE326" s="252" t="str">
        <f ca="1">IF(ISERROR(OFFSET(Data!$A$1,MATCH($D326,Data!$CG:$CG,0)-1,MATCH($E326&amp;"/"&amp;AE$1,Data!$1:$1,0)-1))=TRUE,"",IF(OFFSET(Data!$A$1,MATCH($D326,Data!$CG:$CG,0)-1,MATCH($E326&amp;"/"&amp;AE$1,Data!$1:$1,0)-1)=0,"",OFFSET(Data!$A$1,MATCH($D326,Data!$CG:$CG,0)-1,MATCH($E326&amp;"/"&amp;AE$1,Data!$1:$1,0)-1)))</f>
        <v/>
      </c>
      <c r="AF326" s="253" t="str">
        <f ca="1">IF(ISERROR(OFFSET(Data!$A$1,MATCH($D326,Data!$CG:$CG,0)-1,MATCH($E326&amp;"/"&amp;AF$1,Data!$1:$1,0)-1))=TRUE,"",IF(OFFSET(Data!$A$1,MATCH($D326,Data!$CG:$CG,0)-1,MATCH($E326&amp;"/"&amp;AF$1,Data!$1:$1,0)-1)=0,"",OFFSET(Data!$A$1,MATCH($D326,Data!$CG:$CG,0)-1,MATCH($E326&amp;"/"&amp;AF$1,Data!$1:$1,0)-1)))</f>
        <v/>
      </c>
      <c r="AG326" s="212">
        <f t="shared" ca="1" si="9"/>
        <v>0</v>
      </c>
      <c r="AH326" s="213">
        <f ca="1">SUM(AG324:AG326)</f>
        <v>0</v>
      </c>
    </row>
    <row r="327" spans="1:34" ht="15.75" hidden="1" customHeight="1" x14ac:dyDescent="0.25">
      <c r="A327" s="446"/>
      <c r="B327" s="449"/>
      <c r="C327" s="452"/>
      <c r="D327" s="28" t="e">
        <f>IF(C327&lt;&gt;"",C327,D326)</f>
        <v>#N/A</v>
      </c>
      <c r="E327" s="29" t="s">
        <v>24</v>
      </c>
      <c r="F327" s="254" t="str">
        <f ca="1">IF(ISERROR(OFFSET(Data!$A$1,MATCH($D327,Data!$CG:$CG,0)-1,MATCH($E327&amp;"/"&amp;F$1,Data!$1:$1,0)-1))=TRUE,"",IF(OFFSET(Data!$A$1,MATCH($D327,Data!$CG:$CG,0)-1,MATCH($E327&amp;"/"&amp;F$1,Data!$1:$1,0)-1)=0,"",OFFSET(Data!$A$1,MATCH($D327,Data!$CG:$CG,0)-1,MATCH($E327&amp;"/"&amp;F$1,Data!$1:$1,0)-1)))</f>
        <v/>
      </c>
      <c r="G327" s="252" t="str">
        <f ca="1">IF(ISERROR(OFFSET(Data!$A$1,MATCH($D327,Data!$CG:$CG,0)-1,MATCH($E327&amp;"/"&amp;G$1,Data!$1:$1,0)-1))=TRUE,"",IF(OFFSET(Data!$A$1,MATCH($D327,Data!$CG:$CG,0)-1,MATCH($E327&amp;"/"&amp;G$1,Data!$1:$1,0)-1)=0,"",OFFSET(Data!$A$1,MATCH($D327,Data!$CG:$CG,0)-1,MATCH($E327&amp;"/"&amp;G$1,Data!$1:$1,0)-1)))</f>
        <v/>
      </c>
      <c r="H327" s="252" t="str">
        <f ca="1">IF(ISERROR(OFFSET(Data!$A$1,MATCH($D327,Data!$CG:$CG,0)-1,MATCH($E327&amp;"/"&amp;H$1,Data!$1:$1,0)-1))=TRUE,"",IF(OFFSET(Data!$A$1,MATCH($D327,Data!$CG:$CG,0)-1,MATCH($E327&amp;"/"&amp;H$1,Data!$1:$1,0)-1)=0,"",OFFSET(Data!$A$1,MATCH($D327,Data!$CG:$CG,0)-1,MATCH($E327&amp;"/"&amp;H$1,Data!$1:$1,0)-1)))</f>
        <v/>
      </c>
      <c r="I327" s="252" t="str">
        <f ca="1">IF(ISERROR(OFFSET(Data!$A$1,MATCH($D327,Data!$CG:$CG,0)-1,MATCH($E327&amp;"/"&amp;I$1,Data!$1:$1,0)-1))=TRUE,"",IF(OFFSET(Data!$A$1,MATCH($D327,Data!$CG:$CG,0)-1,MATCH($E327&amp;"/"&amp;I$1,Data!$1:$1,0)-1)=0,"",OFFSET(Data!$A$1,MATCH($D327,Data!$CG:$CG,0)-1,MATCH($E327&amp;"/"&amp;I$1,Data!$1:$1,0)-1)))</f>
        <v/>
      </c>
      <c r="J327" s="252" t="str">
        <f ca="1">IF(ISERROR(OFFSET(Data!$A$1,MATCH($D327,Data!$CG:$CG,0)-1,MATCH($E327&amp;"/"&amp;J$1,Data!$1:$1,0)-1))=TRUE,"",IF(OFFSET(Data!$A$1,MATCH($D327,Data!$CG:$CG,0)-1,MATCH($E327&amp;"/"&amp;J$1,Data!$1:$1,0)-1)=0,"",OFFSET(Data!$A$1,MATCH($D327,Data!$CG:$CG,0)-1,MATCH($E327&amp;"/"&amp;J$1,Data!$1:$1,0)-1)))</f>
        <v/>
      </c>
      <c r="K327" s="252" t="str">
        <f ca="1">IF(ISERROR(OFFSET(Data!$A$1,MATCH($D327,Data!$CG:$CG,0)-1,MATCH($E327&amp;"/"&amp;K$1,Data!$1:$1,0)-1))=TRUE,"",IF(OFFSET(Data!$A$1,MATCH($D327,Data!$CG:$CG,0)-1,MATCH($E327&amp;"/"&amp;K$1,Data!$1:$1,0)-1)=0,"",OFFSET(Data!$A$1,MATCH($D327,Data!$CG:$CG,0)-1,MATCH($E327&amp;"/"&amp;K$1,Data!$1:$1,0)-1)))</f>
        <v/>
      </c>
      <c r="L327" s="252" t="str">
        <f ca="1">IF(ISERROR(OFFSET(Data!$A$1,MATCH($D327,Data!$CG:$CG,0)-1,MATCH($E327&amp;"/"&amp;L$1,Data!$1:$1,0)-1))=TRUE,"",IF(OFFSET(Data!$A$1,MATCH($D327,Data!$CG:$CG,0)-1,MATCH($E327&amp;"/"&amp;L$1,Data!$1:$1,0)-1)=0,"",OFFSET(Data!$A$1,MATCH($D327,Data!$CG:$CG,0)-1,MATCH($E327&amp;"/"&amp;L$1,Data!$1:$1,0)-1)))</f>
        <v/>
      </c>
      <c r="M327" s="252" t="str">
        <f ca="1">IF(ISERROR(OFFSET(Data!$A$1,MATCH($D327,Data!$CG:$CG,0)-1,MATCH($E327&amp;"/"&amp;M$1,Data!$1:$1,0)-1))=TRUE,"",IF(OFFSET(Data!$A$1,MATCH($D327,Data!$CG:$CG,0)-1,MATCH($E327&amp;"/"&amp;M$1,Data!$1:$1,0)-1)=0,"",OFFSET(Data!$A$1,MATCH($D327,Data!$CG:$CG,0)-1,MATCH($E327&amp;"/"&amp;M$1,Data!$1:$1,0)-1)))</f>
        <v/>
      </c>
      <c r="N327" s="252" t="str">
        <f ca="1">IF(ISERROR(OFFSET(Data!$A$1,MATCH($D327,Data!$CG:$CG,0)-1,MATCH($E327&amp;"/"&amp;N$1,Data!$1:$1,0)-1))=TRUE,"",IF(OFFSET(Data!$A$1,MATCH($D327,Data!$CG:$CG,0)-1,MATCH($E327&amp;"/"&amp;N$1,Data!$1:$1,0)-1)=0,"",OFFSET(Data!$A$1,MATCH($D327,Data!$CG:$CG,0)-1,MATCH($E327&amp;"/"&amp;N$1,Data!$1:$1,0)-1)))</f>
        <v/>
      </c>
      <c r="O327" s="252" t="str">
        <f ca="1">IF(ISERROR(OFFSET(Data!$A$1,MATCH($D327,Data!$CG:$CG,0)-1,MATCH($E327&amp;"/"&amp;O$1,Data!$1:$1,0)-1))=TRUE,"",IF(OFFSET(Data!$A$1,MATCH($D327,Data!$CG:$CG,0)-1,MATCH($E327&amp;"/"&amp;O$1,Data!$1:$1,0)-1)=0,"",OFFSET(Data!$A$1,MATCH($D327,Data!$CG:$CG,0)-1,MATCH($E327&amp;"/"&amp;O$1,Data!$1:$1,0)-1)))</f>
        <v/>
      </c>
      <c r="P327" s="252" t="str">
        <f ca="1">IF(ISERROR(OFFSET(Data!$A$1,MATCH($D327,Data!$CG:$CG,0)-1,MATCH($E327&amp;"/"&amp;P$1,Data!$1:$1,0)-1))=TRUE,"",IF(OFFSET(Data!$A$1,MATCH($D327,Data!$CG:$CG,0)-1,MATCH($E327&amp;"/"&amp;P$1,Data!$1:$1,0)-1)=0,"",OFFSET(Data!$A$1,MATCH($D327,Data!$CG:$CG,0)-1,MATCH($E327&amp;"/"&amp;P$1,Data!$1:$1,0)-1)))</f>
        <v/>
      </c>
      <c r="Q327" s="252" t="str">
        <f ca="1">IF(ISERROR(OFFSET(Data!$A$1,MATCH($D327,Data!$CG:$CG,0)-1,MATCH($E327&amp;"/"&amp;Q$1,Data!$1:$1,0)-1))=TRUE,"",IF(OFFSET(Data!$A$1,MATCH($D327,Data!$CG:$CG,0)-1,MATCH($E327&amp;"/"&amp;Q$1,Data!$1:$1,0)-1)=0,"",OFFSET(Data!$A$1,MATCH($D327,Data!$CG:$CG,0)-1,MATCH($E327&amp;"/"&amp;Q$1,Data!$1:$1,0)-1)))</f>
        <v/>
      </c>
      <c r="R327" s="252" t="str">
        <f ca="1">IF(ISERROR(OFFSET(Data!$A$1,MATCH($D327,Data!$CG:$CG,0)-1,MATCH($E327&amp;"/"&amp;R$1,Data!$1:$1,0)-1))=TRUE,"",IF(OFFSET(Data!$A$1,MATCH($D327,Data!$CG:$CG,0)-1,MATCH($E327&amp;"/"&amp;R$1,Data!$1:$1,0)-1)=0,"",OFFSET(Data!$A$1,MATCH($D327,Data!$CG:$CG,0)-1,MATCH($E327&amp;"/"&amp;R$1,Data!$1:$1,0)-1)))</f>
        <v/>
      </c>
      <c r="S327" s="252" t="str">
        <f ca="1">IF(ISERROR(OFFSET(Data!$A$1,MATCH($D327,Data!$CG:$CG,0)-1,MATCH($E327&amp;"/"&amp;S$1,Data!$1:$1,0)-1))=TRUE,"",IF(OFFSET(Data!$A$1,MATCH($D327,Data!$CG:$CG,0)-1,MATCH($E327&amp;"/"&amp;S$1,Data!$1:$1,0)-1)=0,"",OFFSET(Data!$A$1,MATCH($D327,Data!$CG:$CG,0)-1,MATCH($E327&amp;"/"&amp;S$1,Data!$1:$1,0)-1)))</f>
        <v/>
      </c>
      <c r="T327" s="252" t="str">
        <f ca="1">IF(ISERROR(OFFSET(Data!$A$1,MATCH($D327,Data!$CG:$CG,0)-1,MATCH($E327&amp;"/"&amp;T$1,Data!$1:$1,0)-1))=TRUE,"",IF(OFFSET(Data!$A$1,MATCH($D327,Data!$CG:$CG,0)-1,MATCH($E327&amp;"/"&amp;T$1,Data!$1:$1,0)-1)=0,"",OFFSET(Data!$A$1,MATCH($D327,Data!$CG:$CG,0)-1,MATCH($E327&amp;"/"&amp;T$1,Data!$1:$1,0)-1)))</f>
        <v/>
      </c>
      <c r="U327" s="252" t="str">
        <f ca="1">IF(ISERROR(OFFSET(Data!$A$1,MATCH($D327,Data!$CG:$CG,0)-1,MATCH($E327&amp;"/"&amp;U$1,Data!$1:$1,0)-1))=TRUE,"",IF(OFFSET(Data!$A$1,MATCH($D327,Data!$CG:$CG,0)-1,MATCH($E327&amp;"/"&amp;U$1,Data!$1:$1,0)-1)=0,"",OFFSET(Data!$A$1,MATCH($D327,Data!$CG:$CG,0)-1,MATCH($E327&amp;"/"&amp;U$1,Data!$1:$1,0)-1)))</f>
        <v/>
      </c>
      <c r="V327" s="252" t="str">
        <f ca="1">IF(ISERROR(OFFSET(Data!$A$1,MATCH($D327,Data!$CG:$CG,0)-1,MATCH($E327&amp;"/"&amp;V$1,Data!$1:$1,0)-1))=TRUE,"",IF(OFFSET(Data!$A$1,MATCH($D327,Data!$CG:$CG,0)-1,MATCH($E327&amp;"/"&amp;V$1,Data!$1:$1,0)-1)=0,"",OFFSET(Data!$A$1,MATCH($D327,Data!$CG:$CG,0)-1,MATCH($E327&amp;"/"&amp;V$1,Data!$1:$1,0)-1)))</f>
        <v/>
      </c>
      <c r="W327" s="269" t="str">
        <f ca="1">IF(ISERROR(OFFSET(Data!$A$1,MATCH($D327,Data!$CG:$CG,0)-1,MATCH($E327&amp;"/"&amp;W$1,Data!$1:$1,0)-1))=TRUE,"",IF(OFFSET(Data!$A$1,MATCH($D327,Data!$CG:$CG,0)-1,MATCH($E327&amp;"/"&amp;W$1,Data!$1:$1,0)-1)=0,"",OFFSET(Data!$A$1,MATCH($D327,Data!$CG:$CG,0)-1,MATCH($E327&amp;"/"&amp;W$1,Data!$1:$1,0)-1)))</f>
        <v/>
      </c>
      <c r="X327" s="252" t="str">
        <f ca="1">IF(ISERROR(OFFSET(Data!$A$1,MATCH($D327,Data!$CG:$CG,0)-1,MATCH($E327&amp;"/"&amp;X$1,Data!$1:$1,0)-1))=TRUE,"",IF(OFFSET(Data!$A$1,MATCH($D327,Data!$CG:$CG,0)-1,MATCH($E327&amp;"/"&amp;X$1,Data!$1:$1,0)-1)=0,"",OFFSET(Data!$A$1,MATCH($D327,Data!$CG:$CG,0)-1,MATCH($E327&amp;"/"&amp;X$1,Data!$1:$1,0)-1)))</f>
        <v/>
      </c>
      <c r="Y327" s="252" t="str">
        <f ca="1">IF(ISERROR(OFFSET(Data!$A$1,MATCH($D327,Data!$CG:$CG,0)-1,MATCH($E327&amp;"/"&amp;Y$1,Data!$1:$1,0)-1))=TRUE,"",IF(OFFSET(Data!$A$1,MATCH($D327,Data!$CG:$CG,0)-1,MATCH($E327&amp;"/"&amp;Y$1,Data!$1:$1,0)-1)=0,"",OFFSET(Data!$A$1,MATCH($D327,Data!$CG:$CG,0)-1,MATCH($E327&amp;"/"&amp;Y$1,Data!$1:$1,0)-1)))</f>
        <v/>
      </c>
      <c r="Z327" s="252" t="str">
        <f ca="1">IF(ISERROR(OFFSET(Data!$A$1,MATCH($D327,Data!$CG:$CG,0)-1,MATCH($E327&amp;"/"&amp;Z$1,Data!$1:$1,0)-1))=TRUE,"",IF(OFFSET(Data!$A$1,MATCH($D327,Data!$CG:$CG,0)-1,MATCH($E327&amp;"/"&amp;Z$1,Data!$1:$1,0)-1)=0,"",OFFSET(Data!$A$1,MATCH($D327,Data!$CG:$CG,0)-1,MATCH($E327&amp;"/"&amp;Z$1,Data!$1:$1,0)-1)))</f>
        <v/>
      </c>
      <c r="AA327" s="252" t="str">
        <f ca="1">IF(ISERROR(OFFSET(Data!$A$1,MATCH($D327,Data!$CG:$CG,0)-1,MATCH($E327&amp;"/"&amp;AA$1,Data!$1:$1,0)-1))=TRUE,"",IF(OFFSET(Data!$A$1,MATCH($D327,Data!$CG:$CG,0)-1,MATCH($E327&amp;"/"&amp;AA$1,Data!$1:$1,0)-1)=0,"",OFFSET(Data!$A$1,MATCH($D327,Data!$CG:$CG,0)-1,MATCH($E327&amp;"/"&amp;AA$1,Data!$1:$1,0)-1)))</f>
        <v/>
      </c>
      <c r="AB327" s="252" t="str">
        <f ca="1">IF(ISERROR(OFFSET(Data!$A$1,MATCH($D327,Data!$CG:$CG,0)-1,MATCH($E327&amp;"/"&amp;AB$1,Data!$1:$1,0)-1))=TRUE,"",IF(OFFSET(Data!$A$1,MATCH($D327,Data!$CG:$CG,0)-1,MATCH($E327&amp;"/"&amp;AB$1,Data!$1:$1,0)-1)=0,"",OFFSET(Data!$A$1,MATCH($D327,Data!$CG:$CG,0)-1,MATCH($E327&amp;"/"&amp;AB$1,Data!$1:$1,0)-1)))</f>
        <v/>
      </c>
      <c r="AC327" s="252" t="str">
        <f ca="1">IF(ISERROR(OFFSET(Data!$A$1,MATCH($D327,Data!$CG:$CG,0)-1,MATCH($E327&amp;"/"&amp;AC$1,Data!$1:$1,0)-1))=TRUE,"",IF(OFFSET(Data!$A$1,MATCH($D327,Data!$CG:$CG,0)-1,MATCH($E327&amp;"/"&amp;AC$1,Data!$1:$1,0)-1)=0,"",OFFSET(Data!$A$1,MATCH($D327,Data!$CG:$CG,0)-1,MATCH($E327&amp;"/"&amp;AC$1,Data!$1:$1,0)-1)))</f>
        <v/>
      </c>
      <c r="AD327" s="252" t="str">
        <f ca="1">IF(ISERROR(OFFSET(Data!$A$1,MATCH($D327,Data!$CG:$CG,0)-1,MATCH($E327&amp;"/"&amp;AD$1,Data!$1:$1,0)-1))=TRUE,"",IF(OFFSET(Data!$A$1,MATCH($D327,Data!$CG:$CG,0)-1,MATCH($E327&amp;"/"&amp;AD$1,Data!$1:$1,0)-1)=0,"",OFFSET(Data!$A$1,MATCH($D327,Data!$CG:$CG,0)-1,MATCH($E327&amp;"/"&amp;AD$1,Data!$1:$1,0)-1)))</f>
        <v/>
      </c>
      <c r="AE327" s="252" t="str">
        <f ca="1">IF(ISERROR(OFFSET(Data!$A$1,MATCH($D327,Data!$CG:$CG,0)-1,MATCH($E327&amp;"/"&amp;AE$1,Data!$1:$1,0)-1))=TRUE,"",IF(OFFSET(Data!$A$1,MATCH($D327,Data!$CG:$CG,0)-1,MATCH($E327&amp;"/"&amp;AE$1,Data!$1:$1,0)-1)=0,"",OFFSET(Data!$A$1,MATCH($D327,Data!$CG:$CG,0)-1,MATCH($E327&amp;"/"&amp;AE$1,Data!$1:$1,0)-1)))</f>
        <v/>
      </c>
      <c r="AF327" s="253" t="str">
        <f ca="1">IF(ISERROR(OFFSET(Data!$A$1,MATCH($D327,Data!$CG:$CG,0)-1,MATCH($E327&amp;"/"&amp;AF$1,Data!$1:$1,0)-1))=TRUE,"",IF(OFFSET(Data!$A$1,MATCH($D327,Data!$CG:$CG,0)-1,MATCH($E327&amp;"/"&amp;AF$1,Data!$1:$1,0)-1)=0,"",OFFSET(Data!$A$1,MATCH($D327,Data!$CG:$CG,0)-1,MATCH($E327&amp;"/"&amp;AF$1,Data!$1:$1,0)-1)))</f>
        <v/>
      </c>
      <c r="AG327" s="212">
        <f t="shared" ca="1" si="9"/>
        <v>0</v>
      </c>
      <c r="AH327" s="213">
        <f ca="1">SUM(AG324:AG327)</f>
        <v>0</v>
      </c>
    </row>
    <row r="328" spans="1:34" ht="15.75" hidden="1" customHeight="1" thickBot="1" x14ac:dyDescent="0.3">
      <c r="A328" s="447"/>
      <c r="B328" s="450"/>
      <c r="C328" s="453"/>
      <c r="D328" s="30" t="e">
        <f>IF(C328&lt;&gt;"",C328,D327)</f>
        <v>#N/A</v>
      </c>
      <c r="E328" s="31" t="s">
        <v>25</v>
      </c>
      <c r="F328" s="255" t="str">
        <f ca="1">IF(ISERROR(OFFSET(Data!$A$1,MATCH($D328,Data!$CG:$CG,0)-1,MATCH($E328&amp;"/"&amp;F$1,Data!$1:$1,0)-1))=TRUE,"",IF(OFFSET(Data!$A$1,MATCH($D328,Data!$CG:$CG,0)-1,MATCH($E328&amp;"/"&amp;F$1,Data!$1:$1,0)-1)=0,"",OFFSET(Data!$A$1,MATCH($D328,Data!$CG:$CG,0)-1,MATCH($E328&amp;"/"&amp;F$1,Data!$1:$1,0)-1)))</f>
        <v/>
      </c>
      <c r="G328" s="256" t="str">
        <f ca="1">IF(ISERROR(OFFSET(Data!$A$1,MATCH($D328,Data!$CG:$CG,0)-1,MATCH($E328&amp;"/"&amp;G$1,Data!$1:$1,0)-1))=TRUE,"",IF(OFFSET(Data!$A$1,MATCH($D328,Data!$CG:$CG,0)-1,MATCH($E328&amp;"/"&amp;G$1,Data!$1:$1,0)-1)=0,"",OFFSET(Data!$A$1,MATCH($D328,Data!$CG:$CG,0)-1,MATCH($E328&amp;"/"&amp;G$1,Data!$1:$1,0)-1)))</f>
        <v/>
      </c>
      <c r="H328" s="256" t="str">
        <f ca="1">IF(ISERROR(OFFSET(Data!$A$1,MATCH($D328,Data!$CG:$CG,0)-1,MATCH($E328&amp;"/"&amp;H$1,Data!$1:$1,0)-1))=TRUE,"",IF(OFFSET(Data!$A$1,MATCH($D328,Data!$CG:$CG,0)-1,MATCH($E328&amp;"/"&amp;H$1,Data!$1:$1,0)-1)=0,"",OFFSET(Data!$A$1,MATCH($D328,Data!$CG:$CG,0)-1,MATCH($E328&amp;"/"&amp;H$1,Data!$1:$1,0)-1)))</f>
        <v/>
      </c>
      <c r="I328" s="256" t="str">
        <f ca="1">IF(ISERROR(OFFSET(Data!$A$1,MATCH($D328,Data!$CG:$CG,0)-1,MATCH($E328&amp;"/"&amp;I$1,Data!$1:$1,0)-1))=TRUE,"",IF(OFFSET(Data!$A$1,MATCH($D328,Data!$CG:$CG,0)-1,MATCH($E328&amp;"/"&amp;I$1,Data!$1:$1,0)-1)=0,"",OFFSET(Data!$A$1,MATCH($D328,Data!$CG:$CG,0)-1,MATCH($E328&amp;"/"&amp;I$1,Data!$1:$1,0)-1)))</f>
        <v/>
      </c>
      <c r="J328" s="256" t="str">
        <f ca="1">IF(ISERROR(OFFSET(Data!$A$1,MATCH($D328,Data!$CG:$CG,0)-1,MATCH($E328&amp;"/"&amp;J$1,Data!$1:$1,0)-1))=TRUE,"",IF(OFFSET(Data!$A$1,MATCH($D328,Data!$CG:$CG,0)-1,MATCH($E328&amp;"/"&amp;J$1,Data!$1:$1,0)-1)=0,"",OFFSET(Data!$A$1,MATCH($D328,Data!$CG:$CG,0)-1,MATCH($E328&amp;"/"&amp;J$1,Data!$1:$1,0)-1)))</f>
        <v/>
      </c>
      <c r="K328" s="256" t="str">
        <f ca="1">IF(ISERROR(OFFSET(Data!$A$1,MATCH($D328,Data!$CG:$CG,0)-1,MATCH($E328&amp;"/"&amp;K$1,Data!$1:$1,0)-1))=TRUE,"",IF(OFFSET(Data!$A$1,MATCH($D328,Data!$CG:$CG,0)-1,MATCH($E328&amp;"/"&amp;K$1,Data!$1:$1,0)-1)=0,"",OFFSET(Data!$A$1,MATCH($D328,Data!$CG:$CG,0)-1,MATCH($E328&amp;"/"&amp;K$1,Data!$1:$1,0)-1)))</f>
        <v/>
      </c>
      <c r="L328" s="256" t="str">
        <f ca="1">IF(ISERROR(OFFSET(Data!$A$1,MATCH($D328,Data!$CG:$CG,0)-1,MATCH($E328&amp;"/"&amp;L$1,Data!$1:$1,0)-1))=TRUE,"",IF(OFFSET(Data!$A$1,MATCH($D328,Data!$CG:$CG,0)-1,MATCH($E328&amp;"/"&amp;L$1,Data!$1:$1,0)-1)=0,"",OFFSET(Data!$A$1,MATCH($D328,Data!$CG:$CG,0)-1,MATCH($E328&amp;"/"&amp;L$1,Data!$1:$1,0)-1)))</f>
        <v/>
      </c>
      <c r="M328" s="256" t="str">
        <f ca="1">IF(ISERROR(OFFSET(Data!$A$1,MATCH($D328,Data!$CG:$CG,0)-1,MATCH($E328&amp;"/"&amp;M$1,Data!$1:$1,0)-1))=TRUE,"",IF(OFFSET(Data!$A$1,MATCH($D328,Data!$CG:$CG,0)-1,MATCH($E328&amp;"/"&amp;M$1,Data!$1:$1,0)-1)=0,"",OFFSET(Data!$A$1,MATCH($D328,Data!$CG:$CG,0)-1,MATCH($E328&amp;"/"&amp;M$1,Data!$1:$1,0)-1)))</f>
        <v/>
      </c>
      <c r="N328" s="256" t="str">
        <f ca="1">IF(ISERROR(OFFSET(Data!$A$1,MATCH($D328,Data!$CG:$CG,0)-1,MATCH($E328&amp;"/"&amp;N$1,Data!$1:$1,0)-1))=TRUE,"",IF(OFFSET(Data!$A$1,MATCH($D328,Data!$CG:$CG,0)-1,MATCH($E328&amp;"/"&amp;N$1,Data!$1:$1,0)-1)=0,"",OFFSET(Data!$A$1,MATCH($D328,Data!$CG:$CG,0)-1,MATCH($E328&amp;"/"&amp;N$1,Data!$1:$1,0)-1)))</f>
        <v/>
      </c>
      <c r="O328" s="256" t="str">
        <f ca="1">IF(ISERROR(OFFSET(Data!$A$1,MATCH($D328,Data!$CG:$CG,0)-1,MATCH($E328&amp;"/"&amp;O$1,Data!$1:$1,0)-1))=TRUE,"",IF(OFFSET(Data!$A$1,MATCH($D328,Data!$CG:$CG,0)-1,MATCH($E328&amp;"/"&amp;O$1,Data!$1:$1,0)-1)=0,"",OFFSET(Data!$A$1,MATCH($D328,Data!$CG:$CG,0)-1,MATCH($E328&amp;"/"&amp;O$1,Data!$1:$1,0)-1)))</f>
        <v/>
      </c>
      <c r="P328" s="256" t="str">
        <f ca="1">IF(ISERROR(OFFSET(Data!$A$1,MATCH($D328,Data!$CG:$CG,0)-1,MATCH($E328&amp;"/"&amp;P$1,Data!$1:$1,0)-1))=TRUE,"",IF(OFFSET(Data!$A$1,MATCH($D328,Data!$CG:$CG,0)-1,MATCH($E328&amp;"/"&amp;P$1,Data!$1:$1,0)-1)=0,"",OFFSET(Data!$A$1,MATCH($D328,Data!$CG:$CG,0)-1,MATCH($E328&amp;"/"&amp;P$1,Data!$1:$1,0)-1)))</f>
        <v/>
      </c>
      <c r="Q328" s="256" t="str">
        <f ca="1">IF(ISERROR(OFFSET(Data!$A$1,MATCH($D328,Data!$CG:$CG,0)-1,MATCH($E328&amp;"/"&amp;Q$1,Data!$1:$1,0)-1))=TRUE,"",IF(OFFSET(Data!$A$1,MATCH($D328,Data!$CG:$CG,0)-1,MATCH($E328&amp;"/"&amp;Q$1,Data!$1:$1,0)-1)=0,"",OFFSET(Data!$A$1,MATCH($D328,Data!$CG:$CG,0)-1,MATCH($E328&amp;"/"&amp;Q$1,Data!$1:$1,0)-1)))</f>
        <v/>
      </c>
      <c r="R328" s="256" t="str">
        <f ca="1">IF(ISERROR(OFFSET(Data!$A$1,MATCH($D328,Data!$CG:$CG,0)-1,MATCH($E328&amp;"/"&amp;R$1,Data!$1:$1,0)-1))=TRUE,"",IF(OFFSET(Data!$A$1,MATCH($D328,Data!$CG:$CG,0)-1,MATCH($E328&amp;"/"&amp;R$1,Data!$1:$1,0)-1)=0,"",OFFSET(Data!$A$1,MATCH($D328,Data!$CG:$CG,0)-1,MATCH($E328&amp;"/"&amp;R$1,Data!$1:$1,0)-1)))</f>
        <v/>
      </c>
      <c r="S328" s="256" t="str">
        <f ca="1">IF(ISERROR(OFFSET(Data!$A$1,MATCH($D328,Data!$CG:$CG,0)-1,MATCH($E328&amp;"/"&amp;S$1,Data!$1:$1,0)-1))=TRUE,"",IF(OFFSET(Data!$A$1,MATCH($D328,Data!$CG:$CG,0)-1,MATCH($E328&amp;"/"&amp;S$1,Data!$1:$1,0)-1)=0,"",OFFSET(Data!$A$1,MATCH($D328,Data!$CG:$CG,0)-1,MATCH($E328&amp;"/"&amp;S$1,Data!$1:$1,0)-1)))</f>
        <v/>
      </c>
      <c r="T328" s="256" t="str">
        <f ca="1">IF(ISERROR(OFFSET(Data!$A$1,MATCH($D328,Data!$CG:$CG,0)-1,MATCH($E328&amp;"/"&amp;T$1,Data!$1:$1,0)-1))=TRUE,"",IF(OFFSET(Data!$A$1,MATCH($D328,Data!$CG:$CG,0)-1,MATCH($E328&amp;"/"&amp;T$1,Data!$1:$1,0)-1)=0,"",OFFSET(Data!$A$1,MATCH($D328,Data!$CG:$CG,0)-1,MATCH($E328&amp;"/"&amp;T$1,Data!$1:$1,0)-1)))</f>
        <v/>
      </c>
      <c r="U328" s="256" t="str">
        <f ca="1">IF(ISERROR(OFFSET(Data!$A$1,MATCH($D328,Data!$CG:$CG,0)-1,MATCH($E328&amp;"/"&amp;U$1,Data!$1:$1,0)-1))=TRUE,"",IF(OFFSET(Data!$A$1,MATCH($D328,Data!$CG:$CG,0)-1,MATCH($E328&amp;"/"&amp;U$1,Data!$1:$1,0)-1)=0,"",OFFSET(Data!$A$1,MATCH($D328,Data!$CG:$CG,0)-1,MATCH($E328&amp;"/"&amp;U$1,Data!$1:$1,0)-1)))</f>
        <v/>
      </c>
      <c r="V328" s="256" t="str">
        <f ca="1">IF(ISERROR(OFFSET(Data!$A$1,MATCH($D328,Data!$CG:$CG,0)-1,MATCH($E328&amp;"/"&amp;V$1,Data!$1:$1,0)-1))=TRUE,"",IF(OFFSET(Data!$A$1,MATCH($D328,Data!$CG:$CG,0)-1,MATCH($E328&amp;"/"&amp;V$1,Data!$1:$1,0)-1)=0,"",OFFSET(Data!$A$1,MATCH($D328,Data!$CG:$CG,0)-1,MATCH($E328&amp;"/"&amp;V$1,Data!$1:$1,0)-1)))</f>
        <v/>
      </c>
      <c r="W328" s="257" t="str">
        <f ca="1">IF(ISERROR(OFFSET(Data!$A$1,MATCH($D328,Data!$CG:$CG,0)-1,MATCH($E328&amp;"/"&amp;W$1,Data!$1:$1,0)-1))=TRUE,"",IF(OFFSET(Data!$A$1,MATCH($D328,Data!$CG:$CG,0)-1,MATCH($E328&amp;"/"&amp;W$1,Data!$1:$1,0)-1)=0,"",OFFSET(Data!$A$1,MATCH($D328,Data!$CG:$CG,0)-1,MATCH($E328&amp;"/"&amp;W$1,Data!$1:$1,0)-1)))</f>
        <v/>
      </c>
      <c r="X328" s="256" t="str">
        <f ca="1">IF(ISERROR(OFFSET(Data!$A$1,MATCH($D328,Data!$CG:$CG,0)-1,MATCH($E328&amp;"/"&amp;X$1,Data!$1:$1,0)-1))=TRUE,"",IF(OFFSET(Data!$A$1,MATCH($D328,Data!$CG:$CG,0)-1,MATCH($E328&amp;"/"&amp;X$1,Data!$1:$1,0)-1)=0,"",OFFSET(Data!$A$1,MATCH($D328,Data!$CG:$CG,0)-1,MATCH($E328&amp;"/"&amp;X$1,Data!$1:$1,0)-1)))</f>
        <v/>
      </c>
      <c r="Y328" s="256" t="str">
        <f ca="1">IF(ISERROR(OFFSET(Data!$A$1,MATCH($D328,Data!$CG:$CG,0)-1,MATCH($E328&amp;"/"&amp;Y$1,Data!$1:$1,0)-1))=TRUE,"",IF(OFFSET(Data!$A$1,MATCH($D328,Data!$CG:$CG,0)-1,MATCH($E328&amp;"/"&amp;Y$1,Data!$1:$1,0)-1)=0,"",OFFSET(Data!$A$1,MATCH($D328,Data!$CG:$CG,0)-1,MATCH($E328&amp;"/"&amp;Y$1,Data!$1:$1,0)-1)))</f>
        <v/>
      </c>
      <c r="Z328" s="256" t="str">
        <f ca="1">IF(ISERROR(OFFSET(Data!$A$1,MATCH($D328,Data!$CG:$CG,0)-1,MATCH($E328&amp;"/"&amp;Z$1,Data!$1:$1,0)-1))=TRUE,"",IF(OFFSET(Data!$A$1,MATCH($D328,Data!$CG:$CG,0)-1,MATCH($E328&amp;"/"&amp;Z$1,Data!$1:$1,0)-1)=0,"",OFFSET(Data!$A$1,MATCH($D328,Data!$CG:$CG,0)-1,MATCH($E328&amp;"/"&amp;Z$1,Data!$1:$1,0)-1)))</f>
        <v/>
      </c>
      <c r="AA328" s="256" t="str">
        <f ca="1">IF(ISERROR(OFFSET(Data!$A$1,MATCH($D328,Data!$CG:$CG,0)-1,MATCH($E328&amp;"/"&amp;AA$1,Data!$1:$1,0)-1))=TRUE,"",IF(OFFSET(Data!$A$1,MATCH($D328,Data!$CG:$CG,0)-1,MATCH($E328&amp;"/"&amp;AA$1,Data!$1:$1,0)-1)=0,"",OFFSET(Data!$A$1,MATCH($D328,Data!$CG:$CG,0)-1,MATCH($E328&amp;"/"&amp;AA$1,Data!$1:$1,0)-1)))</f>
        <v/>
      </c>
      <c r="AB328" s="256" t="str">
        <f ca="1">IF(ISERROR(OFFSET(Data!$A$1,MATCH($D328,Data!$CG:$CG,0)-1,MATCH($E328&amp;"/"&amp;AB$1,Data!$1:$1,0)-1))=TRUE,"",IF(OFFSET(Data!$A$1,MATCH($D328,Data!$CG:$CG,0)-1,MATCH($E328&amp;"/"&amp;AB$1,Data!$1:$1,0)-1)=0,"",OFFSET(Data!$A$1,MATCH($D328,Data!$CG:$CG,0)-1,MATCH($E328&amp;"/"&amp;AB$1,Data!$1:$1,0)-1)))</f>
        <v/>
      </c>
      <c r="AC328" s="256" t="str">
        <f ca="1">IF(ISERROR(OFFSET(Data!$A$1,MATCH($D328,Data!$CG:$CG,0)-1,MATCH($E328&amp;"/"&amp;AC$1,Data!$1:$1,0)-1))=TRUE,"",IF(OFFSET(Data!$A$1,MATCH($D328,Data!$CG:$CG,0)-1,MATCH($E328&amp;"/"&amp;AC$1,Data!$1:$1,0)-1)=0,"",OFFSET(Data!$A$1,MATCH($D328,Data!$CG:$CG,0)-1,MATCH($E328&amp;"/"&amp;AC$1,Data!$1:$1,0)-1)))</f>
        <v/>
      </c>
      <c r="AD328" s="256" t="str">
        <f ca="1">IF(ISERROR(OFFSET(Data!$A$1,MATCH($D328,Data!$CG:$CG,0)-1,MATCH($E328&amp;"/"&amp;AD$1,Data!$1:$1,0)-1))=TRUE,"",IF(OFFSET(Data!$A$1,MATCH($D328,Data!$CG:$CG,0)-1,MATCH($E328&amp;"/"&amp;AD$1,Data!$1:$1,0)-1)=0,"",OFFSET(Data!$A$1,MATCH($D328,Data!$CG:$CG,0)-1,MATCH($E328&amp;"/"&amp;AD$1,Data!$1:$1,0)-1)))</f>
        <v/>
      </c>
      <c r="AE328" s="256" t="str">
        <f ca="1">IF(ISERROR(OFFSET(Data!$A$1,MATCH($D328,Data!$CG:$CG,0)-1,MATCH($E328&amp;"/"&amp;AE$1,Data!$1:$1,0)-1))=TRUE,"",IF(OFFSET(Data!$A$1,MATCH($D328,Data!$CG:$CG,0)-1,MATCH($E328&amp;"/"&amp;AE$1,Data!$1:$1,0)-1)=0,"",OFFSET(Data!$A$1,MATCH($D328,Data!$CG:$CG,0)-1,MATCH($E328&amp;"/"&amp;AE$1,Data!$1:$1,0)-1)))</f>
        <v/>
      </c>
      <c r="AF328" s="258" t="str">
        <f ca="1">IF(ISERROR(OFFSET(Data!$A$1,MATCH($D328,Data!$CG:$CG,0)-1,MATCH($E328&amp;"/"&amp;AF$1,Data!$1:$1,0)-1))=TRUE,"",IF(OFFSET(Data!$A$1,MATCH($D328,Data!$CG:$CG,0)-1,MATCH($E328&amp;"/"&amp;AF$1,Data!$1:$1,0)-1)=0,"",OFFSET(Data!$A$1,MATCH($D328,Data!$CG:$CG,0)-1,MATCH($E328&amp;"/"&amp;AF$1,Data!$1:$1,0)-1)))</f>
        <v/>
      </c>
      <c r="AG328" s="214">
        <f t="shared" ca="1" si="9"/>
        <v>0</v>
      </c>
      <c r="AH328" s="215">
        <f ca="1">SUM(AG324:AG328)</f>
        <v>0</v>
      </c>
    </row>
    <row r="329" spans="1:34" ht="15" hidden="1" customHeight="1" x14ac:dyDescent="0.25">
      <c r="A329" s="445">
        <v>65</v>
      </c>
      <c r="B329" s="448" t="e">
        <f>INDEX(Data!CI:CI,MATCH("W"&amp;A329,Data!A:A,0))</f>
        <v>#N/A</v>
      </c>
      <c r="C329" s="451" t="e">
        <f>INDEX(Data!CG:CG,MATCH("W"&amp;A329,Data!A:A,0))</f>
        <v>#N/A</v>
      </c>
      <c r="D329" s="26" t="e">
        <f>IF(C329&lt;&gt;"",C329,#REF!)</f>
        <v>#N/A</v>
      </c>
      <c r="E329" s="27" t="s">
        <v>21</v>
      </c>
      <c r="F329" s="271" t="str">
        <f ca="1">IF(ISERROR(OFFSET(Data!$A$1,MATCH($D329,Data!$CG:$CG,0)-1,MATCH($E329&amp;"/"&amp;F$1,Data!$1:$1,0)-1))=TRUE,"",IF(OFFSET(Data!$A$1,MATCH($D329,Data!$CG:$CG,0)-1,MATCH($E329&amp;"/"&amp;F$1,Data!$1:$1,0)-1)=0,"",OFFSET(Data!$A$1,MATCH($D329,Data!$CG:$CG,0)-1,MATCH($E329&amp;"/"&amp;F$1,Data!$1:$1,0)-1)))</f>
        <v/>
      </c>
      <c r="G329" s="250" t="str">
        <f ca="1">IF(ISERROR(OFFSET(Data!$A$1,MATCH($D329,Data!$CG:$CG,0)-1,MATCH($E329&amp;"/"&amp;G$1,Data!$1:$1,0)-1))=TRUE,"",IF(OFFSET(Data!$A$1,MATCH($D329,Data!$CG:$CG,0)-1,MATCH($E329&amp;"/"&amp;G$1,Data!$1:$1,0)-1)=0,"",OFFSET(Data!$A$1,MATCH($D329,Data!$CG:$CG,0)-1,MATCH($E329&amp;"/"&amp;G$1,Data!$1:$1,0)-1)))</f>
        <v/>
      </c>
      <c r="H329" s="250" t="str">
        <f ca="1">IF(ISERROR(OFFSET(Data!$A$1,MATCH($D329,Data!$CG:$CG,0)-1,MATCH($E329&amp;"/"&amp;H$1,Data!$1:$1,0)-1))=TRUE,"",IF(OFFSET(Data!$A$1,MATCH($D329,Data!$CG:$CG,0)-1,MATCH($E329&amp;"/"&amp;H$1,Data!$1:$1,0)-1)=0,"",OFFSET(Data!$A$1,MATCH($D329,Data!$CG:$CG,0)-1,MATCH($E329&amp;"/"&amp;H$1,Data!$1:$1,0)-1)))</f>
        <v/>
      </c>
      <c r="I329" s="250" t="str">
        <f ca="1">IF(ISERROR(OFFSET(Data!$A$1,MATCH($D329,Data!$CG:$CG,0)-1,MATCH($E329&amp;"/"&amp;I$1,Data!$1:$1,0)-1))=TRUE,"",IF(OFFSET(Data!$A$1,MATCH($D329,Data!$CG:$CG,0)-1,MATCH($E329&amp;"/"&amp;I$1,Data!$1:$1,0)-1)=0,"",OFFSET(Data!$A$1,MATCH($D329,Data!$CG:$CG,0)-1,MATCH($E329&amp;"/"&amp;I$1,Data!$1:$1,0)-1)))</f>
        <v/>
      </c>
      <c r="J329" s="250" t="str">
        <f ca="1">IF(ISERROR(OFFSET(Data!$A$1,MATCH($D329,Data!$CG:$CG,0)-1,MATCH($E329&amp;"/"&amp;J$1,Data!$1:$1,0)-1))=TRUE,"",IF(OFFSET(Data!$A$1,MATCH($D329,Data!$CG:$CG,0)-1,MATCH($E329&amp;"/"&amp;J$1,Data!$1:$1,0)-1)=0,"",OFFSET(Data!$A$1,MATCH($D329,Data!$CG:$CG,0)-1,MATCH($E329&amp;"/"&amp;J$1,Data!$1:$1,0)-1)))</f>
        <v/>
      </c>
      <c r="K329" s="250" t="str">
        <f ca="1">IF(ISERROR(OFFSET(Data!$A$1,MATCH($D329,Data!$CG:$CG,0)-1,MATCH($E329&amp;"/"&amp;K$1,Data!$1:$1,0)-1))=TRUE,"",IF(OFFSET(Data!$A$1,MATCH($D329,Data!$CG:$CG,0)-1,MATCH($E329&amp;"/"&amp;K$1,Data!$1:$1,0)-1)=0,"",OFFSET(Data!$A$1,MATCH($D329,Data!$CG:$CG,0)-1,MATCH($E329&amp;"/"&amp;K$1,Data!$1:$1,0)-1)))</f>
        <v/>
      </c>
      <c r="L329" s="250" t="str">
        <f ca="1">IF(ISERROR(OFFSET(Data!$A$1,MATCH($D329,Data!$CG:$CG,0)-1,MATCH($E329&amp;"/"&amp;L$1,Data!$1:$1,0)-1))=TRUE,"",IF(OFFSET(Data!$A$1,MATCH($D329,Data!$CG:$CG,0)-1,MATCH($E329&amp;"/"&amp;L$1,Data!$1:$1,0)-1)=0,"",OFFSET(Data!$A$1,MATCH($D329,Data!$CG:$CG,0)-1,MATCH($E329&amp;"/"&amp;L$1,Data!$1:$1,0)-1)))</f>
        <v/>
      </c>
      <c r="M329" s="250" t="str">
        <f ca="1">IF(ISERROR(OFFSET(Data!$A$1,MATCH($D329,Data!$CG:$CG,0)-1,MATCH($E329&amp;"/"&amp;M$1,Data!$1:$1,0)-1))=TRUE,"",IF(OFFSET(Data!$A$1,MATCH($D329,Data!$CG:$CG,0)-1,MATCH($E329&amp;"/"&amp;M$1,Data!$1:$1,0)-1)=0,"",OFFSET(Data!$A$1,MATCH($D329,Data!$CG:$CG,0)-1,MATCH($E329&amp;"/"&amp;M$1,Data!$1:$1,0)-1)))</f>
        <v/>
      </c>
      <c r="N329" s="250" t="str">
        <f ca="1">IF(ISERROR(OFFSET(Data!$A$1,MATCH($D329,Data!$CG:$CG,0)-1,MATCH($E329&amp;"/"&amp;N$1,Data!$1:$1,0)-1))=TRUE,"",IF(OFFSET(Data!$A$1,MATCH($D329,Data!$CG:$CG,0)-1,MATCH($E329&amp;"/"&amp;N$1,Data!$1:$1,0)-1)=0,"",OFFSET(Data!$A$1,MATCH($D329,Data!$CG:$CG,0)-1,MATCH($E329&amp;"/"&amp;N$1,Data!$1:$1,0)-1)))</f>
        <v/>
      </c>
      <c r="O329" s="250" t="str">
        <f ca="1">IF(ISERROR(OFFSET(Data!$A$1,MATCH($D329,Data!$CG:$CG,0)-1,MATCH($E329&amp;"/"&amp;O$1,Data!$1:$1,0)-1))=TRUE,"",IF(OFFSET(Data!$A$1,MATCH($D329,Data!$CG:$CG,0)-1,MATCH($E329&amp;"/"&amp;O$1,Data!$1:$1,0)-1)=0,"",OFFSET(Data!$A$1,MATCH($D329,Data!$CG:$CG,0)-1,MATCH($E329&amp;"/"&amp;O$1,Data!$1:$1,0)-1)))</f>
        <v/>
      </c>
      <c r="P329" s="250" t="str">
        <f ca="1">IF(ISERROR(OFFSET(Data!$A$1,MATCH($D329,Data!$CG:$CG,0)-1,MATCH($E329&amp;"/"&amp;P$1,Data!$1:$1,0)-1))=TRUE,"",IF(OFFSET(Data!$A$1,MATCH($D329,Data!$CG:$CG,0)-1,MATCH($E329&amp;"/"&amp;P$1,Data!$1:$1,0)-1)=0,"",OFFSET(Data!$A$1,MATCH($D329,Data!$CG:$CG,0)-1,MATCH($E329&amp;"/"&amp;P$1,Data!$1:$1,0)-1)))</f>
        <v/>
      </c>
      <c r="Q329" s="250" t="str">
        <f ca="1">IF(ISERROR(OFFSET(Data!$A$1,MATCH($D329,Data!$CG:$CG,0)-1,MATCH($E329&amp;"/"&amp;Q$1,Data!$1:$1,0)-1))=TRUE,"",IF(OFFSET(Data!$A$1,MATCH($D329,Data!$CG:$CG,0)-1,MATCH($E329&amp;"/"&amp;Q$1,Data!$1:$1,0)-1)=0,"",OFFSET(Data!$A$1,MATCH($D329,Data!$CG:$CG,0)-1,MATCH($E329&amp;"/"&amp;Q$1,Data!$1:$1,0)-1)))</f>
        <v/>
      </c>
      <c r="R329" s="250" t="str">
        <f ca="1">IF(ISERROR(OFFSET(Data!$A$1,MATCH($D329,Data!$CG:$CG,0)-1,MATCH($E329&amp;"/"&amp;R$1,Data!$1:$1,0)-1))=TRUE,"",IF(OFFSET(Data!$A$1,MATCH($D329,Data!$CG:$CG,0)-1,MATCH($E329&amp;"/"&amp;R$1,Data!$1:$1,0)-1)=0,"",OFFSET(Data!$A$1,MATCH($D329,Data!$CG:$CG,0)-1,MATCH($E329&amp;"/"&amp;R$1,Data!$1:$1,0)-1)))</f>
        <v/>
      </c>
      <c r="S329" s="250" t="str">
        <f ca="1">IF(ISERROR(OFFSET(Data!$A$1,MATCH($D329,Data!$CG:$CG,0)-1,MATCH($E329&amp;"/"&amp;S$1,Data!$1:$1,0)-1))=TRUE,"",IF(OFFSET(Data!$A$1,MATCH($D329,Data!$CG:$CG,0)-1,MATCH($E329&amp;"/"&amp;S$1,Data!$1:$1,0)-1)=0,"",OFFSET(Data!$A$1,MATCH($D329,Data!$CG:$CG,0)-1,MATCH($E329&amp;"/"&amp;S$1,Data!$1:$1,0)-1)))</f>
        <v/>
      </c>
      <c r="T329" s="250" t="str">
        <f ca="1">IF(ISERROR(OFFSET(Data!$A$1,MATCH($D329,Data!$CG:$CG,0)-1,MATCH($E329&amp;"/"&amp;T$1,Data!$1:$1,0)-1))=TRUE,"",IF(OFFSET(Data!$A$1,MATCH($D329,Data!$CG:$CG,0)-1,MATCH($E329&amp;"/"&amp;T$1,Data!$1:$1,0)-1)=0,"",OFFSET(Data!$A$1,MATCH($D329,Data!$CG:$CG,0)-1,MATCH($E329&amp;"/"&amp;T$1,Data!$1:$1,0)-1)))</f>
        <v/>
      </c>
      <c r="U329" s="250" t="str">
        <f ca="1">IF(ISERROR(OFFSET(Data!$A$1,MATCH($D329,Data!$CG:$CG,0)-1,MATCH($E329&amp;"/"&amp;U$1,Data!$1:$1,0)-1))=TRUE,"",IF(OFFSET(Data!$A$1,MATCH($D329,Data!$CG:$CG,0)-1,MATCH($E329&amp;"/"&amp;U$1,Data!$1:$1,0)-1)=0,"",OFFSET(Data!$A$1,MATCH($D329,Data!$CG:$CG,0)-1,MATCH($E329&amp;"/"&amp;U$1,Data!$1:$1,0)-1)))</f>
        <v/>
      </c>
      <c r="V329" s="250" t="str">
        <f ca="1">IF(ISERROR(OFFSET(Data!$A$1,MATCH($D329,Data!$CG:$CG,0)-1,MATCH($E329&amp;"/"&amp;V$1,Data!$1:$1,0)-1))=TRUE,"",IF(OFFSET(Data!$A$1,MATCH($D329,Data!$CG:$CG,0)-1,MATCH($E329&amp;"/"&amp;V$1,Data!$1:$1,0)-1)=0,"",OFFSET(Data!$A$1,MATCH($D329,Data!$CG:$CG,0)-1,MATCH($E329&amp;"/"&amp;V$1,Data!$1:$1,0)-1)))</f>
        <v/>
      </c>
      <c r="W329" s="272" t="str">
        <f ca="1">IF(ISERROR(OFFSET(Data!$A$1,MATCH($D329,Data!$CG:$CG,0)-1,MATCH($E329&amp;"/"&amp;W$1,Data!$1:$1,0)-1))=TRUE,"",IF(OFFSET(Data!$A$1,MATCH($D329,Data!$CG:$CG,0)-1,MATCH($E329&amp;"/"&amp;W$1,Data!$1:$1,0)-1)=0,"",OFFSET(Data!$A$1,MATCH($D329,Data!$CG:$CG,0)-1,MATCH($E329&amp;"/"&amp;W$1,Data!$1:$1,0)-1)))</f>
        <v/>
      </c>
      <c r="X329" s="250" t="str">
        <f ca="1">IF(ISERROR(OFFSET(Data!$A$1,MATCH($D329,Data!$CG:$CG,0)-1,MATCH($E329&amp;"/"&amp;X$1,Data!$1:$1,0)-1))=TRUE,"",IF(OFFSET(Data!$A$1,MATCH($D329,Data!$CG:$CG,0)-1,MATCH($E329&amp;"/"&amp;X$1,Data!$1:$1,0)-1)=0,"",OFFSET(Data!$A$1,MATCH($D329,Data!$CG:$CG,0)-1,MATCH($E329&amp;"/"&amp;X$1,Data!$1:$1,0)-1)))</f>
        <v/>
      </c>
      <c r="Y329" s="250" t="str">
        <f ca="1">IF(ISERROR(OFFSET(Data!$A$1,MATCH($D329,Data!$CG:$CG,0)-1,MATCH($E329&amp;"/"&amp;Y$1,Data!$1:$1,0)-1))=TRUE,"",IF(OFFSET(Data!$A$1,MATCH($D329,Data!$CG:$CG,0)-1,MATCH($E329&amp;"/"&amp;Y$1,Data!$1:$1,0)-1)=0,"",OFFSET(Data!$A$1,MATCH($D329,Data!$CG:$CG,0)-1,MATCH($E329&amp;"/"&amp;Y$1,Data!$1:$1,0)-1)))</f>
        <v/>
      </c>
      <c r="Z329" s="250" t="str">
        <f ca="1">IF(ISERROR(OFFSET(Data!$A$1,MATCH($D329,Data!$CG:$CG,0)-1,MATCH($E329&amp;"/"&amp;Z$1,Data!$1:$1,0)-1))=TRUE,"",IF(OFFSET(Data!$A$1,MATCH($D329,Data!$CG:$CG,0)-1,MATCH($E329&amp;"/"&amp;Z$1,Data!$1:$1,0)-1)=0,"",OFFSET(Data!$A$1,MATCH($D329,Data!$CG:$CG,0)-1,MATCH($E329&amp;"/"&amp;Z$1,Data!$1:$1,0)-1)))</f>
        <v/>
      </c>
      <c r="AA329" s="250" t="str">
        <f ca="1">IF(ISERROR(OFFSET(Data!$A$1,MATCH($D329,Data!$CG:$CG,0)-1,MATCH($E329&amp;"/"&amp;AA$1,Data!$1:$1,0)-1))=TRUE,"",IF(OFFSET(Data!$A$1,MATCH($D329,Data!$CG:$CG,0)-1,MATCH($E329&amp;"/"&amp;AA$1,Data!$1:$1,0)-1)=0,"",OFFSET(Data!$A$1,MATCH($D329,Data!$CG:$CG,0)-1,MATCH($E329&amp;"/"&amp;AA$1,Data!$1:$1,0)-1)))</f>
        <v/>
      </c>
      <c r="AB329" s="250" t="str">
        <f ca="1">IF(ISERROR(OFFSET(Data!$A$1,MATCH($D329,Data!$CG:$CG,0)-1,MATCH($E329&amp;"/"&amp;AB$1,Data!$1:$1,0)-1))=TRUE,"",IF(OFFSET(Data!$A$1,MATCH($D329,Data!$CG:$CG,0)-1,MATCH($E329&amp;"/"&amp;AB$1,Data!$1:$1,0)-1)=0,"",OFFSET(Data!$A$1,MATCH($D329,Data!$CG:$CG,0)-1,MATCH($E329&amp;"/"&amp;AB$1,Data!$1:$1,0)-1)))</f>
        <v/>
      </c>
      <c r="AC329" s="250" t="str">
        <f ca="1">IF(ISERROR(OFFSET(Data!$A$1,MATCH($D329,Data!$CG:$CG,0)-1,MATCH($E329&amp;"/"&amp;AC$1,Data!$1:$1,0)-1))=TRUE,"",IF(OFFSET(Data!$A$1,MATCH($D329,Data!$CG:$CG,0)-1,MATCH($E329&amp;"/"&amp;AC$1,Data!$1:$1,0)-1)=0,"",OFFSET(Data!$A$1,MATCH($D329,Data!$CG:$CG,0)-1,MATCH($E329&amp;"/"&amp;AC$1,Data!$1:$1,0)-1)))</f>
        <v/>
      </c>
      <c r="AD329" s="250" t="str">
        <f ca="1">IF(ISERROR(OFFSET(Data!$A$1,MATCH($D329,Data!$CG:$CG,0)-1,MATCH($E329&amp;"/"&amp;AD$1,Data!$1:$1,0)-1))=TRUE,"",IF(OFFSET(Data!$A$1,MATCH($D329,Data!$CG:$CG,0)-1,MATCH($E329&amp;"/"&amp;AD$1,Data!$1:$1,0)-1)=0,"",OFFSET(Data!$A$1,MATCH($D329,Data!$CG:$CG,0)-1,MATCH($E329&amp;"/"&amp;AD$1,Data!$1:$1,0)-1)))</f>
        <v/>
      </c>
      <c r="AE329" s="250" t="str">
        <f ca="1">IF(ISERROR(OFFSET(Data!$A$1,MATCH($D329,Data!$CG:$CG,0)-1,MATCH($E329&amp;"/"&amp;AE$1,Data!$1:$1,0)-1))=TRUE,"",IF(OFFSET(Data!$A$1,MATCH($D329,Data!$CG:$CG,0)-1,MATCH($E329&amp;"/"&amp;AE$1,Data!$1:$1,0)-1)=0,"",OFFSET(Data!$A$1,MATCH($D329,Data!$CG:$CG,0)-1,MATCH($E329&amp;"/"&amp;AE$1,Data!$1:$1,0)-1)))</f>
        <v/>
      </c>
      <c r="AF329" s="251" t="str">
        <f ca="1">IF(ISERROR(OFFSET(Data!$A$1,MATCH($D329,Data!$CG:$CG,0)-1,MATCH($E329&amp;"/"&amp;AF$1,Data!$1:$1,0)-1))=TRUE,"",IF(OFFSET(Data!$A$1,MATCH($D329,Data!$CG:$CG,0)-1,MATCH($E329&amp;"/"&amp;AF$1,Data!$1:$1,0)-1)=0,"",OFFSET(Data!$A$1,MATCH($D329,Data!$CG:$CG,0)-1,MATCH($E329&amp;"/"&amp;AF$1,Data!$1:$1,0)-1)))</f>
        <v/>
      </c>
      <c r="AG329" s="210">
        <f t="shared" ca="1" si="9"/>
        <v>0</v>
      </c>
      <c r="AH329" s="211">
        <f ca="1">AG329</f>
        <v>0</v>
      </c>
    </row>
    <row r="330" spans="1:34" ht="15" hidden="1" customHeight="1" thickBot="1" x14ac:dyDescent="0.3">
      <c r="A330" s="446"/>
      <c r="B330" s="449"/>
      <c r="C330" s="452"/>
      <c r="D330" s="28" t="e">
        <f>IF(C330&lt;&gt;"",C330,D329)</f>
        <v>#N/A</v>
      </c>
      <c r="E330" s="29" t="s">
        <v>22</v>
      </c>
      <c r="F330" s="254" t="str">
        <f ca="1">IF(ISERROR(OFFSET(Data!$A$1,MATCH($D330,Data!$CG:$CG,0)-1,MATCH($E330&amp;"/"&amp;F$1,Data!$1:$1,0)-1))=TRUE,"",IF(OFFSET(Data!$A$1,MATCH($D330,Data!$CG:$CG,0)-1,MATCH($E330&amp;"/"&amp;F$1,Data!$1:$1,0)-1)=0,"",OFFSET(Data!$A$1,MATCH($D330,Data!$CG:$CG,0)-1,MATCH($E330&amp;"/"&amp;F$1,Data!$1:$1,0)-1)))</f>
        <v/>
      </c>
      <c r="G330" s="252" t="str">
        <f ca="1">IF(ISERROR(OFFSET(Data!$A$1,MATCH($D330,Data!$CG:$CG,0)-1,MATCH($E330&amp;"/"&amp;G$1,Data!$1:$1,0)-1))=TRUE,"",IF(OFFSET(Data!$A$1,MATCH($D330,Data!$CG:$CG,0)-1,MATCH($E330&amp;"/"&amp;G$1,Data!$1:$1,0)-1)=0,"",OFFSET(Data!$A$1,MATCH($D330,Data!$CG:$CG,0)-1,MATCH($E330&amp;"/"&amp;G$1,Data!$1:$1,0)-1)))</f>
        <v/>
      </c>
      <c r="H330" s="252" t="str">
        <f ca="1">IF(ISERROR(OFFSET(Data!$A$1,MATCH($D330,Data!$CG:$CG,0)-1,MATCH($E330&amp;"/"&amp;H$1,Data!$1:$1,0)-1))=TRUE,"",IF(OFFSET(Data!$A$1,MATCH($D330,Data!$CG:$CG,0)-1,MATCH($E330&amp;"/"&amp;H$1,Data!$1:$1,0)-1)=0,"",OFFSET(Data!$A$1,MATCH($D330,Data!$CG:$CG,0)-1,MATCH($E330&amp;"/"&amp;H$1,Data!$1:$1,0)-1)))</f>
        <v/>
      </c>
      <c r="I330" s="252" t="str">
        <f ca="1">IF(ISERROR(OFFSET(Data!$A$1,MATCH($D330,Data!$CG:$CG,0)-1,MATCH($E330&amp;"/"&amp;I$1,Data!$1:$1,0)-1))=TRUE,"",IF(OFFSET(Data!$A$1,MATCH($D330,Data!$CG:$CG,0)-1,MATCH($E330&amp;"/"&amp;I$1,Data!$1:$1,0)-1)=0,"",OFFSET(Data!$A$1,MATCH($D330,Data!$CG:$CG,0)-1,MATCH($E330&amp;"/"&amp;I$1,Data!$1:$1,0)-1)))</f>
        <v/>
      </c>
      <c r="J330" s="252" t="str">
        <f ca="1">IF(ISERROR(OFFSET(Data!$A$1,MATCH($D330,Data!$CG:$CG,0)-1,MATCH($E330&amp;"/"&amp;J$1,Data!$1:$1,0)-1))=TRUE,"",IF(OFFSET(Data!$A$1,MATCH($D330,Data!$CG:$CG,0)-1,MATCH($E330&amp;"/"&amp;J$1,Data!$1:$1,0)-1)=0,"",OFFSET(Data!$A$1,MATCH($D330,Data!$CG:$CG,0)-1,MATCH($E330&amp;"/"&amp;J$1,Data!$1:$1,0)-1)))</f>
        <v/>
      </c>
      <c r="K330" s="252" t="str">
        <f ca="1">IF(ISERROR(OFFSET(Data!$A$1,MATCH($D330,Data!$CG:$CG,0)-1,MATCH($E330&amp;"/"&amp;K$1,Data!$1:$1,0)-1))=TRUE,"",IF(OFFSET(Data!$A$1,MATCH($D330,Data!$CG:$CG,0)-1,MATCH($E330&amp;"/"&amp;K$1,Data!$1:$1,0)-1)=0,"",OFFSET(Data!$A$1,MATCH($D330,Data!$CG:$CG,0)-1,MATCH($E330&amp;"/"&amp;K$1,Data!$1:$1,0)-1)))</f>
        <v/>
      </c>
      <c r="L330" s="252" t="str">
        <f ca="1">IF(ISERROR(OFFSET(Data!$A$1,MATCH($D330,Data!$CG:$CG,0)-1,MATCH($E330&amp;"/"&amp;L$1,Data!$1:$1,0)-1))=TRUE,"",IF(OFFSET(Data!$A$1,MATCH($D330,Data!$CG:$CG,0)-1,MATCH($E330&amp;"/"&amp;L$1,Data!$1:$1,0)-1)=0,"",OFFSET(Data!$A$1,MATCH($D330,Data!$CG:$CG,0)-1,MATCH($E330&amp;"/"&amp;L$1,Data!$1:$1,0)-1)))</f>
        <v/>
      </c>
      <c r="M330" s="252" t="str">
        <f ca="1">IF(ISERROR(OFFSET(Data!$A$1,MATCH($D330,Data!$CG:$CG,0)-1,MATCH($E330&amp;"/"&amp;M$1,Data!$1:$1,0)-1))=TRUE,"",IF(OFFSET(Data!$A$1,MATCH($D330,Data!$CG:$CG,0)-1,MATCH($E330&amp;"/"&amp;M$1,Data!$1:$1,0)-1)=0,"",OFFSET(Data!$A$1,MATCH($D330,Data!$CG:$CG,0)-1,MATCH($E330&amp;"/"&amp;M$1,Data!$1:$1,0)-1)))</f>
        <v/>
      </c>
      <c r="N330" s="252" t="str">
        <f ca="1">IF(ISERROR(OFFSET(Data!$A$1,MATCH($D330,Data!$CG:$CG,0)-1,MATCH($E330&amp;"/"&amp;N$1,Data!$1:$1,0)-1))=TRUE,"",IF(OFFSET(Data!$A$1,MATCH($D330,Data!$CG:$CG,0)-1,MATCH($E330&amp;"/"&amp;N$1,Data!$1:$1,0)-1)=0,"",OFFSET(Data!$A$1,MATCH($D330,Data!$CG:$CG,0)-1,MATCH($E330&amp;"/"&amp;N$1,Data!$1:$1,0)-1)))</f>
        <v/>
      </c>
      <c r="O330" s="252" t="str">
        <f ca="1">IF(ISERROR(OFFSET(Data!$A$1,MATCH($D330,Data!$CG:$CG,0)-1,MATCH($E330&amp;"/"&amp;O$1,Data!$1:$1,0)-1))=TRUE,"",IF(OFFSET(Data!$A$1,MATCH($D330,Data!$CG:$CG,0)-1,MATCH($E330&amp;"/"&amp;O$1,Data!$1:$1,0)-1)=0,"",OFFSET(Data!$A$1,MATCH($D330,Data!$CG:$CG,0)-1,MATCH($E330&amp;"/"&amp;O$1,Data!$1:$1,0)-1)))</f>
        <v/>
      </c>
      <c r="P330" s="252" t="str">
        <f ca="1">IF(ISERROR(OFFSET(Data!$A$1,MATCH($D330,Data!$CG:$CG,0)-1,MATCH($E330&amp;"/"&amp;P$1,Data!$1:$1,0)-1))=TRUE,"",IF(OFFSET(Data!$A$1,MATCH($D330,Data!$CG:$CG,0)-1,MATCH($E330&amp;"/"&amp;P$1,Data!$1:$1,0)-1)=0,"",OFFSET(Data!$A$1,MATCH($D330,Data!$CG:$CG,0)-1,MATCH($E330&amp;"/"&amp;P$1,Data!$1:$1,0)-1)))</f>
        <v/>
      </c>
      <c r="Q330" s="252" t="str">
        <f ca="1">IF(ISERROR(OFFSET(Data!$A$1,MATCH($D330,Data!$CG:$CG,0)-1,MATCH($E330&amp;"/"&amp;Q$1,Data!$1:$1,0)-1))=TRUE,"",IF(OFFSET(Data!$A$1,MATCH($D330,Data!$CG:$CG,0)-1,MATCH($E330&amp;"/"&amp;Q$1,Data!$1:$1,0)-1)=0,"",OFFSET(Data!$A$1,MATCH($D330,Data!$CG:$CG,0)-1,MATCH($E330&amp;"/"&amp;Q$1,Data!$1:$1,0)-1)))</f>
        <v/>
      </c>
      <c r="R330" s="252" t="str">
        <f ca="1">IF(ISERROR(OFFSET(Data!$A$1,MATCH($D330,Data!$CG:$CG,0)-1,MATCH($E330&amp;"/"&amp;R$1,Data!$1:$1,0)-1))=TRUE,"",IF(OFFSET(Data!$A$1,MATCH($D330,Data!$CG:$CG,0)-1,MATCH($E330&amp;"/"&amp;R$1,Data!$1:$1,0)-1)=0,"",OFFSET(Data!$A$1,MATCH($D330,Data!$CG:$CG,0)-1,MATCH($E330&amp;"/"&amp;R$1,Data!$1:$1,0)-1)))</f>
        <v/>
      </c>
      <c r="S330" s="252" t="str">
        <f ca="1">IF(ISERROR(OFFSET(Data!$A$1,MATCH($D330,Data!$CG:$CG,0)-1,MATCH($E330&amp;"/"&amp;S$1,Data!$1:$1,0)-1))=TRUE,"",IF(OFFSET(Data!$A$1,MATCH($D330,Data!$CG:$CG,0)-1,MATCH($E330&amp;"/"&amp;S$1,Data!$1:$1,0)-1)=0,"",OFFSET(Data!$A$1,MATCH($D330,Data!$CG:$CG,0)-1,MATCH($E330&amp;"/"&amp;S$1,Data!$1:$1,0)-1)))</f>
        <v/>
      </c>
      <c r="T330" s="252" t="str">
        <f ca="1">IF(ISERROR(OFFSET(Data!$A$1,MATCH($D330,Data!$CG:$CG,0)-1,MATCH($E330&amp;"/"&amp;T$1,Data!$1:$1,0)-1))=TRUE,"",IF(OFFSET(Data!$A$1,MATCH($D330,Data!$CG:$CG,0)-1,MATCH($E330&amp;"/"&amp;T$1,Data!$1:$1,0)-1)=0,"",OFFSET(Data!$A$1,MATCH($D330,Data!$CG:$CG,0)-1,MATCH($E330&amp;"/"&amp;T$1,Data!$1:$1,0)-1)))</f>
        <v/>
      </c>
      <c r="U330" s="252" t="str">
        <f ca="1">IF(ISERROR(OFFSET(Data!$A$1,MATCH($D330,Data!$CG:$CG,0)-1,MATCH($E330&amp;"/"&amp;U$1,Data!$1:$1,0)-1))=TRUE,"",IF(OFFSET(Data!$A$1,MATCH($D330,Data!$CG:$CG,0)-1,MATCH($E330&amp;"/"&amp;U$1,Data!$1:$1,0)-1)=0,"",OFFSET(Data!$A$1,MATCH($D330,Data!$CG:$CG,0)-1,MATCH($E330&amp;"/"&amp;U$1,Data!$1:$1,0)-1)))</f>
        <v/>
      </c>
      <c r="V330" s="252" t="str">
        <f ca="1">IF(ISERROR(OFFSET(Data!$A$1,MATCH($D330,Data!$CG:$CG,0)-1,MATCH($E330&amp;"/"&amp;V$1,Data!$1:$1,0)-1))=TRUE,"",IF(OFFSET(Data!$A$1,MATCH($D330,Data!$CG:$CG,0)-1,MATCH($E330&amp;"/"&amp;V$1,Data!$1:$1,0)-1)=0,"",OFFSET(Data!$A$1,MATCH($D330,Data!$CG:$CG,0)-1,MATCH($E330&amp;"/"&amp;V$1,Data!$1:$1,0)-1)))</f>
        <v/>
      </c>
      <c r="W330" s="269" t="str">
        <f ca="1">IF(ISERROR(OFFSET(Data!$A$1,MATCH($D330,Data!$CG:$CG,0)-1,MATCH($E330&amp;"/"&amp;W$1,Data!$1:$1,0)-1))=TRUE,"",IF(OFFSET(Data!$A$1,MATCH($D330,Data!$CG:$CG,0)-1,MATCH($E330&amp;"/"&amp;W$1,Data!$1:$1,0)-1)=0,"",OFFSET(Data!$A$1,MATCH($D330,Data!$CG:$CG,0)-1,MATCH($E330&amp;"/"&amp;W$1,Data!$1:$1,0)-1)))</f>
        <v/>
      </c>
      <c r="X330" s="252" t="str">
        <f ca="1">IF(ISERROR(OFFSET(Data!$A$1,MATCH($D330,Data!$CG:$CG,0)-1,MATCH($E330&amp;"/"&amp;X$1,Data!$1:$1,0)-1))=TRUE,"",IF(OFFSET(Data!$A$1,MATCH($D330,Data!$CG:$CG,0)-1,MATCH($E330&amp;"/"&amp;X$1,Data!$1:$1,0)-1)=0,"",OFFSET(Data!$A$1,MATCH($D330,Data!$CG:$CG,0)-1,MATCH($E330&amp;"/"&amp;X$1,Data!$1:$1,0)-1)))</f>
        <v/>
      </c>
      <c r="Y330" s="252" t="str">
        <f ca="1">IF(ISERROR(OFFSET(Data!$A$1,MATCH($D330,Data!$CG:$CG,0)-1,MATCH($E330&amp;"/"&amp;Y$1,Data!$1:$1,0)-1))=TRUE,"",IF(OFFSET(Data!$A$1,MATCH($D330,Data!$CG:$CG,0)-1,MATCH($E330&amp;"/"&amp;Y$1,Data!$1:$1,0)-1)=0,"",OFFSET(Data!$A$1,MATCH($D330,Data!$CG:$CG,0)-1,MATCH($E330&amp;"/"&amp;Y$1,Data!$1:$1,0)-1)))</f>
        <v/>
      </c>
      <c r="Z330" s="252" t="str">
        <f ca="1">IF(ISERROR(OFFSET(Data!$A$1,MATCH($D330,Data!$CG:$CG,0)-1,MATCH($E330&amp;"/"&amp;Z$1,Data!$1:$1,0)-1))=TRUE,"",IF(OFFSET(Data!$A$1,MATCH($D330,Data!$CG:$CG,0)-1,MATCH($E330&amp;"/"&amp;Z$1,Data!$1:$1,0)-1)=0,"",OFFSET(Data!$A$1,MATCH($D330,Data!$CG:$CG,0)-1,MATCH($E330&amp;"/"&amp;Z$1,Data!$1:$1,0)-1)))</f>
        <v/>
      </c>
      <c r="AA330" s="252" t="str">
        <f ca="1">IF(ISERROR(OFFSET(Data!$A$1,MATCH($D330,Data!$CG:$CG,0)-1,MATCH($E330&amp;"/"&amp;AA$1,Data!$1:$1,0)-1))=TRUE,"",IF(OFFSET(Data!$A$1,MATCH($D330,Data!$CG:$CG,0)-1,MATCH($E330&amp;"/"&amp;AA$1,Data!$1:$1,0)-1)=0,"",OFFSET(Data!$A$1,MATCH($D330,Data!$CG:$CG,0)-1,MATCH($E330&amp;"/"&amp;AA$1,Data!$1:$1,0)-1)))</f>
        <v/>
      </c>
      <c r="AB330" s="252" t="str">
        <f ca="1">IF(ISERROR(OFFSET(Data!$A$1,MATCH($D330,Data!$CG:$CG,0)-1,MATCH($E330&amp;"/"&amp;AB$1,Data!$1:$1,0)-1))=TRUE,"",IF(OFFSET(Data!$A$1,MATCH($D330,Data!$CG:$CG,0)-1,MATCH($E330&amp;"/"&amp;AB$1,Data!$1:$1,0)-1)=0,"",OFFSET(Data!$A$1,MATCH($D330,Data!$CG:$CG,0)-1,MATCH($E330&amp;"/"&amp;AB$1,Data!$1:$1,0)-1)))</f>
        <v/>
      </c>
      <c r="AC330" s="252" t="str">
        <f ca="1">IF(ISERROR(OFFSET(Data!$A$1,MATCH($D330,Data!$CG:$CG,0)-1,MATCH($E330&amp;"/"&amp;AC$1,Data!$1:$1,0)-1))=TRUE,"",IF(OFFSET(Data!$A$1,MATCH($D330,Data!$CG:$CG,0)-1,MATCH($E330&amp;"/"&amp;AC$1,Data!$1:$1,0)-1)=0,"",OFFSET(Data!$A$1,MATCH($D330,Data!$CG:$CG,0)-1,MATCH($E330&amp;"/"&amp;AC$1,Data!$1:$1,0)-1)))</f>
        <v/>
      </c>
      <c r="AD330" s="252" t="str">
        <f ca="1">IF(ISERROR(OFFSET(Data!$A$1,MATCH($D330,Data!$CG:$CG,0)-1,MATCH($E330&amp;"/"&amp;AD$1,Data!$1:$1,0)-1))=TRUE,"",IF(OFFSET(Data!$A$1,MATCH($D330,Data!$CG:$CG,0)-1,MATCH($E330&amp;"/"&amp;AD$1,Data!$1:$1,0)-1)=0,"",OFFSET(Data!$A$1,MATCH($D330,Data!$CG:$CG,0)-1,MATCH($E330&amp;"/"&amp;AD$1,Data!$1:$1,0)-1)))</f>
        <v/>
      </c>
      <c r="AE330" s="252" t="str">
        <f ca="1">IF(ISERROR(OFFSET(Data!$A$1,MATCH($D330,Data!$CG:$CG,0)-1,MATCH($E330&amp;"/"&amp;AE$1,Data!$1:$1,0)-1))=TRUE,"",IF(OFFSET(Data!$A$1,MATCH($D330,Data!$CG:$CG,0)-1,MATCH($E330&amp;"/"&amp;AE$1,Data!$1:$1,0)-1)=0,"",OFFSET(Data!$A$1,MATCH($D330,Data!$CG:$CG,0)-1,MATCH($E330&amp;"/"&amp;AE$1,Data!$1:$1,0)-1)))</f>
        <v/>
      </c>
      <c r="AF330" s="253" t="str">
        <f ca="1">IF(ISERROR(OFFSET(Data!$A$1,MATCH($D330,Data!$CG:$CG,0)-1,MATCH($E330&amp;"/"&amp;AF$1,Data!$1:$1,0)-1))=TRUE,"",IF(OFFSET(Data!$A$1,MATCH($D330,Data!$CG:$CG,0)-1,MATCH($E330&amp;"/"&amp;AF$1,Data!$1:$1,0)-1)=0,"",OFFSET(Data!$A$1,MATCH($D330,Data!$CG:$CG,0)-1,MATCH($E330&amp;"/"&amp;AF$1,Data!$1:$1,0)-1)))</f>
        <v/>
      </c>
      <c r="AG330" s="212">
        <f t="shared" ref="AG330:AG393" ca="1" si="10">SUM(F330:AF330)</f>
        <v>0</v>
      </c>
      <c r="AH330" s="213">
        <f ca="1">SUM(AG329:AG330)</f>
        <v>0</v>
      </c>
    </row>
    <row r="331" spans="1:34" ht="15" hidden="1" customHeight="1" x14ac:dyDescent="0.25">
      <c r="A331" s="446"/>
      <c r="B331" s="449"/>
      <c r="C331" s="452"/>
      <c r="D331" s="28" t="e">
        <f>IF(C331&lt;&gt;"",C331,D330)</f>
        <v>#N/A</v>
      </c>
      <c r="E331" s="29" t="s">
        <v>23</v>
      </c>
      <c r="F331" s="254" t="str">
        <f ca="1">IF(ISERROR(OFFSET(Data!$A$1,MATCH($D331,Data!$CG:$CG,0)-1,MATCH($E331&amp;"/"&amp;F$1,Data!$1:$1,0)-1))=TRUE,"",IF(OFFSET(Data!$A$1,MATCH($D331,Data!$CG:$CG,0)-1,MATCH($E331&amp;"/"&amp;F$1,Data!$1:$1,0)-1)=0,"",OFFSET(Data!$A$1,MATCH($D331,Data!$CG:$CG,0)-1,MATCH($E331&amp;"/"&amp;F$1,Data!$1:$1,0)-1)))</f>
        <v/>
      </c>
      <c r="G331" s="252" t="str">
        <f ca="1">IF(ISERROR(OFFSET(Data!$A$1,MATCH($D331,Data!$CG:$CG,0)-1,MATCH($E331&amp;"/"&amp;G$1,Data!$1:$1,0)-1))=TRUE,"",IF(OFFSET(Data!$A$1,MATCH($D331,Data!$CG:$CG,0)-1,MATCH($E331&amp;"/"&amp;G$1,Data!$1:$1,0)-1)=0,"",OFFSET(Data!$A$1,MATCH($D331,Data!$CG:$CG,0)-1,MATCH($E331&amp;"/"&amp;G$1,Data!$1:$1,0)-1)))</f>
        <v/>
      </c>
      <c r="H331" s="252" t="str">
        <f ca="1">IF(ISERROR(OFFSET(Data!$A$1,MATCH($D331,Data!$CG:$CG,0)-1,MATCH($E331&amp;"/"&amp;H$1,Data!$1:$1,0)-1))=TRUE,"",IF(OFFSET(Data!$A$1,MATCH($D331,Data!$CG:$CG,0)-1,MATCH($E331&amp;"/"&amp;H$1,Data!$1:$1,0)-1)=0,"",OFFSET(Data!$A$1,MATCH($D331,Data!$CG:$CG,0)-1,MATCH($E331&amp;"/"&amp;H$1,Data!$1:$1,0)-1)))</f>
        <v/>
      </c>
      <c r="I331" s="252" t="str">
        <f ca="1">IF(ISERROR(OFFSET(Data!$A$1,MATCH($D331,Data!$CG:$CG,0)-1,MATCH($E331&amp;"/"&amp;I$1,Data!$1:$1,0)-1))=TRUE,"",IF(OFFSET(Data!$A$1,MATCH($D331,Data!$CG:$CG,0)-1,MATCH($E331&amp;"/"&amp;I$1,Data!$1:$1,0)-1)=0,"",OFFSET(Data!$A$1,MATCH($D331,Data!$CG:$CG,0)-1,MATCH($E331&amp;"/"&amp;I$1,Data!$1:$1,0)-1)))</f>
        <v/>
      </c>
      <c r="J331" s="252" t="str">
        <f ca="1">IF(ISERROR(OFFSET(Data!$A$1,MATCH($D331,Data!$CG:$CG,0)-1,MATCH($E331&amp;"/"&amp;J$1,Data!$1:$1,0)-1))=TRUE,"",IF(OFFSET(Data!$A$1,MATCH($D331,Data!$CG:$CG,0)-1,MATCH($E331&amp;"/"&amp;J$1,Data!$1:$1,0)-1)=0,"",OFFSET(Data!$A$1,MATCH($D331,Data!$CG:$CG,0)-1,MATCH($E331&amp;"/"&amp;J$1,Data!$1:$1,0)-1)))</f>
        <v/>
      </c>
      <c r="K331" s="252" t="str">
        <f ca="1">IF(ISERROR(OFFSET(Data!$A$1,MATCH($D331,Data!$CG:$CG,0)-1,MATCH($E331&amp;"/"&amp;K$1,Data!$1:$1,0)-1))=TRUE,"",IF(OFFSET(Data!$A$1,MATCH($D331,Data!$CG:$CG,0)-1,MATCH($E331&amp;"/"&amp;K$1,Data!$1:$1,0)-1)=0,"",OFFSET(Data!$A$1,MATCH($D331,Data!$CG:$CG,0)-1,MATCH($E331&amp;"/"&amp;K$1,Data!$1:$1,0)-1)))</f>
        <v/>
      </c>
      <c r="L331" s="252" t="str">
        <f ca="1">IF(ISERROR(OFFSET(Data!$A$1,MATCH($D331,Data!$CG:$CG,0)-1,MATCH($E331&amp;"/"&amp;L$1,Data!$1:$1,0)-1))=TRUE,"",IF(OFFSET(Data!$A$1,MATCH($D331,Data!$CG:$CG,0)-1,MATCH($E331&amp;"/"&amp;L$1,Data!$1:$1,0)-1)=0,"",OFFSET(Data!$A$1,MATCH($D331,Data!$CG:$CG,0)-1,MATCH($E331&amp;"/"&amp;L$1,Data!$1:$1,0)-1)))</f>
        <v/>
      </c>
      <c r="M331" s="252" t="str">
        <f ca="1">IF(ISERROR(OFFSET(Data!$A$1,MATCH($D331,Data!$CG:$CG,0)-1,MATCH($E331&amp;"/"&amp;M$1,Data!$1:$1,0)-1))=TRUE,"",IF(OFFSET(Data!$A$1,MATCH($D331,Data!$CG:$CG,0)-1,MATCH($E331&amp;"/"&amp;M$1,Data!$1:$1,0)-1)=0,"",OFFSET(Data!$A$1,MATCH($D331,Data!$CG:$CG,0)-1,MATCH($E331&amp;"/"&amp;M$1,Data!$1:$1,0)-1)))</f>
        <v/>
      </c>
      <c r="N331" s="252" t="str">
        <f ca="1">IF(ISERROR(OFFSET(Data!$A$1,MATCH($D331,Data!$CG:$CG,0)-1,MATCH($E331&amp;"/"&amp;N$1,Data!$1:$1,0)-1))=TRUE,"",IF(OFFSET(Data!$A$1,MATCH($D331,Data!$CG:$CG,0)-1,MATCH($E331&amp;"/"&amp;N$1,Data!$1:$1,0)-1)=0,"",OFFSET(Data!$A$1,MATCH($D331,Data!$CG:$CG,0)-1,MATCH($E331&amp;"/"&amp;N$1,Data!$1:$1,0)-1)))</f>
        <v/>
      </c>
      <c r="O331" s="252" t="str">
        <f ca="1">IF(ISERROR(OFFSET(Data!$A$1,MATCH($D331,Data!$CG:$CG,0)-1,MATCH($E331&amp;"/"&amp;O$1,Data!$1:$1,0)-1))=TRUE,"",IF(OFFSET(Data!$A$1,MATCH($D331,Data!$CG:$CG,0)-1,MATCH($E331&amp;"/"&amp;O$1,Data!$1:$1,0)-1)=0,"",OFFSET(Data!$A$1,MATCH($D331,Data!$CG:$CG,0)-1,MATCH($E331&amp;"/"&amp;O$1,Data!$1:$1,0)-1)))</f>
        <v/>
      </c>
      <c r="P331" s="252" t="str">
        <f ca="1">IF(ISERROR(OFFSET(Data!$A$1,MATCH($D331,Data!$CG:$CG,0)-1,MATCH($E331&amp;"/"&amp;P$1,Data!$1:$1,0)-1))=TRUE,"",IF(OFFSET(Data!$A$1,MATCH($D331,Data!$CG:$CG,0)-1,MATCH($E331&amp;"/"&amp;P$1,Data!$1:$1,0)-1)=0,"",OFFSET(Data!$A$1,MATCH($D331,Data!$CG:$CG,0)-1,MATCH($E331&amp;"/"&amp;P$1,Data!$1:$1,0)-1)))</f>
        <v/>
      </c>
      <c r="Q331" s="252" t="str">
        <f ca="1">IF(ISERROR(OFFSET(Data!$A$1,MATCH($D331,Data!$CG:$CG,0)-1,MATCH($E331&amp;"/"&amp;Q$1,Data!$1:$1,0)-1))=TRUE,"",IF(OFFSET(Data!$A$1,MATCH($D331,Data!$CG:$CG,0)-1,MATCH($E331&amp;"/"&amp;Q$1,Data!$1:$1,0)-1)=0,"",OFFSET(Data!$A$1,MATCH($D331,Data!$CG:$CG,0)-1,MATCH($E331&amp;"/"&amp;Q$1,Data!$1:$1,0)-1)))</f>
        <v/>
      </c>
      <c r="R331" s="252" t="str">
        <f ca="1">IF(ISERROR(OFFSET(Data!$A$1,MATCH($D331,Data!$CG:$CG,0)-1,MATCH($E331&amp;"/"&amp;R$1,Data!$1:$1,0)-1))=TRUE,"",IF(OFFSET(Data!$A$1,MATCH($D331,Data!$CG:$CG,0)-1,MATCH($E331&amp;"/"&amp;R$1,Data!$1:$1,0)-1)=0,"",OFFSET(Data!$A$1,MATCH($D331,Data!$CG:$CG,0)-1,MATCH($E331&amp;"/"&amp;R$1,Data!$1:$1,0)-1)))</f>
        <v/>
      </c>
      <c r="S331" s="252" t="str">
        <f ca="1">IF(ISERROR(OFFSET(Data!$A$1,MATCH($D331,Data!$CG:$CG,0)-1,MATCH($E331&amp;"/"&amp;S$1,Data!$1:$1,0)-1))=TRUE,"",IF(OFFSET(Data!$A$1,MATCH($D331,Data!$CG:$CG,0)-1,MATCH($E331&amp;"/"&amp;S$1,Data!$1:$1,0)-1)=0,"",OFFSET(Data!$A$1,MATCH($D331,Data!$CG:$CG,0)-1,MATCH($E331&amp;"/"&amp;S$1,Data!$1:$1,0)-1)))</f>
        <v/>
      </c>
      <c r="T331" s="252" t="str">
        <f ca="1">IF(ISERROR(OFFSET(Data!$A$1,MATCH($D331,Data!$CG:$CG,0)-1,MATCH($E331&amp;"/"&amp;T$1,Data!$1:$1,0)-1))=TRUE,"",IF(OFFSET(Data!$A$1,MATCH($D331,Data!$CG:$CG,0)-1,MATCH($E331&amp;"/"&amp;T$1,Data!$1:$1,0)-1)=0,"",OFFSET(Data!$A$1,MATCH($D331,Data!$CG:$CG,0)-1,MATCH($E331&amp;"/"&amp;T$1,Data!$1:$1,0)-1)))</f>
        <v/>
      </c>
      <c r="U331" s="252" t="str">
        <f ca="1">IF(ISERROR(OFFSET(Data!$A$1,MATCH($D331,Data!$CG:$CG,0)-1,MATCH($E331&amp;"/"&amp;U$1,Data!$1:$1,0)-1))=TRUE,"",IF(OFFSET(Data!$A$1,MATCH($D331,Data!$CG:$CG,0)-1,MATCH($E331&amp;"/"&amp;U$1,Data!$1:$1,0)-1)=0,"",OFFSET(Data!$A$1,MATCH($D331,Data!$CG:$CG,0)-1,MATCH($E331&amp;"/"&amp;U$1,Data!$1:$1,0)-1)))</f>
        <v/>
      </c>
      <c r="V331" s="252" t="str">
        <f ca="1">IF(ISERROR(OFFSET(Data!$A$1,MATCH($D331,Data!$CG:$CG,0)-1,MATCH($E331&amp;"/"&amp;V$1,Data!$1:$1,0)-1))=TRUE,"",IF(OFFSET(Data!$A$1,MATCH($D331,Data!$CG:$CG,0)-1,MATCH($E331&amp;"/"&amp;V$1,Data!$1:$1,0)-1)=0,"",OFFSET(Data!$A$1,MATCH($D331,Data!$CG:$CG,0)-1,MATCH($E331&amp;"/"&amp;V$1,Data!$1:$1,0)-1)))</f>
        <v/>
      </c>
      <c r="W331" s="269" t="str">
        <f ca="1">IF(ISERROR(OFFSET(Data!$A$1,MATCH($D331,Data!$CG:$CG,0)-1,MATCH($E331&amp;"/"&amp;W$1,Data!$1:$1,0)-1))=TRUE,"",IF(OFFSET(Data!$A$1,MATCH($D331,Data!$CG:$CG,0)-1,MATCH($E331&amp;"/"&amp;W$1,Data!$1:$1,0)-1)=0,"",OFFSET(Data!$A$1,MATCH($D331,Data!$CG:$CG,0)-1,MATCH($E331&amp;"/"&amp;W$1,Data!$1:$1,0)-1)))</f>
        <v/>
      </c>
      <c r="X331" s="252" t="str">
        <f ca="1">IF(ISERROR(OFFSET(Data!$A$1,MATCH($D331,Data!$CG:$CG,0)-1,MATCH($E331&amp;"/"&amp;X$1,Data!$1:$1,0)-1))=TRUE,"",IF(OFFSET(Data!$A$1,MATCH($D331,Data!$CG:$CG,0)-1,MATCH($E331&amp;"/"&amp;X$1,Data!$1:$1,0)-1)=0,"",OFFSET(Data!$A$1,MATCH($D331,Data!$CG:$CG,0)-1,MATCH($E331&amp;"/"&amp;X$1,Data!$1:$1,0)-1)))</f>
        <v/>
      </c>
      <c r="Y331" s="252" t="str">
        <f ca="1">IF(ISERROR(OFFSET(Data!$A$1,MATCH($D331,Data!$CG:$CG,0)-1,MATCH($E331&amp;"/"&amp;Y$1,Data!$1:$1,0)-1))=TRUE,"",IF(OFFSET(Data!$A$1,MATCH($D331,Data!$CG:$CG,0)-1,MATCH($E331&amp;"/"&amp;Y$1,Data!$1:$1,0)-1)=0,"",OFFSET(Data!$A$1,MATCH($D331,Data!$CG:$CG,0)-1,MATCH($E331&amp;"/"&amp;Y$1,Data!$1:$1,0)-1)))</f>
        <v/>
      </c>
      <c r="Z331" s="252" t="str">
        <f ca="1">IF(ISERROR(OFFSET(Data!$A$1,MATCH($D331,Data!$CG:$CG,0)-1,MATCH($E331&amp;"/"&amp;Z$1,Data!$1:$1,0)-1))=TRUE,"",IF(OFFSET(Data!$A$1,MATCH($D331,Data!$CG:$CG,0)-1,MATCH($E331&amp;"/"&amp;Z$1,Data!$1:$1,0)-1)=0,"",OFFSET(Data!$A$1,MATCH($D331,Data!$CG:$CG,0)-1,MATCH($E331&amp;"/"&amp;Z$1,Data!$1:$1,0)-1)))</f>
        <v/>
      </c>
      <c r="AA331" s="252" t="str">
        <f ca="1">IF(ISERROR(OFFSET(Data!$A$1,MATCH($D331,Data!$CG:$CG,0)-1,MATCH($E331&amp;"/"&amp;AA$1,Data!$1:$1,0)-1))=TRUE,"",IF(OFFSET(Data!$A$1,MATCH($D331,Data!$CG:$CG,0)-1,MATCH($E331&amp;"/"&amp;AA$1,Data!$1:$1,0)-1)=0,"",OFFSET(Data!$A$1,MATCH($D331,Data!$CG:$CG,0)-1,MATCH($E331&amp;"/"&amp;AA$1,Data!$1:$1,0)-1)))</f>
        <v/>
      </c>
      <c r="AB331" s="252" t="str">
        <f ca="1">IF(ISERROR(OFFSET(Data!$A$1,MATCH($D331,Data!$CG:$CG,0)-1,MATCH($E331&amp;"/"&amp;AB$1,Data!$1:$1,0)-1))=TRUE,"",IF(OFFSET(Data!$A$1,MATCH($D331,Data!$CG:$CG,0)-1,MATCH($E331&amp;"/"&amp;AB$1,Data!$1:$1,0)-1)=0,"",OFFSET(Data!$A$1,MATCH($D331,Data!$CG:$CG,0)-1,MATCH($E331&amp;"/"&amp;AB$1,Data!$1:$1,0)-1)))</f>
        <v/>
      </c>
      <c r="AC331" s="252" t="str">
        <f ca="1">IF(ISERROR(OFFSET(Data!$A$1,MATCH($D331,Data!$CG:$CG,0)-1,MATCH($E331&amp;"/"&amp;AC$1,Data!$1:$1,0)-1))=TRUE,"",IF(OFFSET(Data!$A$1,MATCH($D331,Data!$CG:$CG,0)-1,MATCH($E331&amp;"/"&amp;AC$1,Data!$1:$1,0)-1)=0,"",OFFSET(Data!$A$1,MATCH($D331,Data!$CG:$CG,0)-1,MATCH($E331&amp;"/"&amp;AC$1,Data!$1:$1,0)-1)))</f>
        <v/>
      </c>
      <c r="AD331" s="252" t="str">
        <f ca="1">IF(ISERROR(OFFSET(Data!$A$1,MATCH($D331,Data!$CG:$CG,0)-1,MATCH($E331&amp;"/"&amp;AD$1,Data!$1:$1,0)-1))=TRUE,"",IF(OFFSET(Data!$A$1,MATCH($D331,Data!$CG:$CG,0)-1,MATCH($E331&amp;"/"&amp;AD$1,Data!$1:$1,0)-1)=0,"",OFFSET(Data!$A$1,MATCH($D331,Data!$CG:$CG,0)-1,MATCH($E331&amp;"/"&amp;AD$1,Data!$1:$1,0)-1)))</f>
        <v/>
      </c>
      <c r="AE331" s="252" t="str">
        <f ca="1">IF(ISERROR(OFFSET(Data!$A$1,MATCH($D331,Data!$CG:$CG,0)-1,MATCH($E331&amp;"/"&amp;AE$1,Data!$1:$1,0)-1))=TRUE,"",IF(OFFSET(Data!$A$1,MATCH($D331,Data!$CG:$CG,0)-1,MATCH($E331&amp;"/"&amp;AE$1,Data!$1:$1,0)-1)=0,"",OFFSET(Data!$A$1,MATCH($D331,Data!$CG:$CG,0)-1,MATCH($E331&amp;"/"&amp;AE$1,Data!$1:$1,0)-1)))</f>
        <v/>
      </c>
      <c r="AF331" s="253" t="str">
        <f ca="1">IF(ISERROR(OFFSET(Data!$A$1,MATCH($D331,Data!$CG:$CG,0)-1,MATCH($E331&amp;"/"&amp;AF$1,Data!$1:$1,0)-1))=TRUE,"",IF(OFFSET(Data!$A$1,MATCH($D331,Data!$CG:$CG,0)-1,MATCH($E331&amp;"/"&amp;AF$1,Data!$1:$1,0)-1)=0,"",OFFSET(Data!$A$1,MATCH($D331,Data!$CG:$CG,0)-1,MATCH($E331&amp;"/"&amp;AF$1,Data!$1:$1,0)-1)))</f>
        <v/>
      </c>
      <c r="AG331" s="212">
        <f t="shared" ca="1" si="10"/>
        <v>0</v>
      </c>
      <c r="AH331" s="213">
        <f ca="1">SUM(AG329:AG331)</f>
        <v>0</v>
      </c>
    </row>
    <row r="332" spans="1:34" ht="15.75" hidden="1" customHeight="1" x14ac:dyDescent="0.25">
      <c r="A332" s="446"/>
      <c r="B332" s="449"/>
      <c r="C332" s="452"/>
      <c r="D332" s="28" t="e">
        <f>IF(C332&lt;&gt;"",C332,D331)</f>
        <v>#N/A</v>
      </c>
      <c r="E332" s="29" t="s">
        <v>24</v>
      </c>
      <c r="F332" s="254" t="str">
        <f ca="1">IF(ISERROR(OFFSET(Data!$A$1,MATCH($D332,Data!$CG:$CG,0)-1,MATCH($E332&amp;"/"&amp;F$1,Data!$1:$1,0)-1))=TRUE,"",IF(OFFSET(Data!$A$1,MATCH($D332,Data!$CG:$CG,0)-1,MATCH($E332&amp;"/"&amp;F$1,Data!$1:$1,0)-1)=0,"",OFFSET(Data!$A$1,MATCH($D332,Data!$CG:$CG,0)-1,MATCH($E332&amp;"/"&amp;F$1,Data!$1:$1,0)-1)))</f>
        <v/>
      </c>
      <c r="G332" s="252" t="str">
        <f ca="1">IF(ISERROR(OFFSET(Data!$A$1,MATCH($D332,Data!$CG:$CG,0)-1,MATCH($E332&amp;"/"&amp;G$1,Data!$1:$1,0)-1))=TRUE,"",IF(OFFSET(Data!$A$1,MATCH($D332,Data!$CG:$CG,0)-1,MATCH($E332&amp;"/"&amp;G$1,Data!$1:$1,0)-1)=0,"",OFFSET(Data!$A$1,MATCH($D332,Data!$CG:$CG,0)-1,MATCH($E332&amp;"/"&amp;G$1,Data!$1:$1,0)-1)))</f>
        <v/>
      </c>
      <c r="H332" s="252" t="str">
        <f ca="1">IF(ISERROR(OFFSET(Data!$A$1,MATCH($D332,Data!$CG:$CG,0)-1,MATCH($E332&amp;"/"&amp;H$1,Data!$1:$1,0)-1))=TRUE,"",IF(OFFSET(Data!$A$1,MATCH($D332,Data!$CG:$CG,0)-1,MATCH($E332&amp;"/"&amp;H$1,Data!$1:$1,0)-1)=0,"",OFFSET(Data!$A$1,MATCH($D332,Data!$CG:$CG,0)-1,MATCH($E332&amp;"/"&amp;H$1,Data!$1:$1,0)-1)))</f>
        <v/>
      </c>
      <c r="I332" s="252" t="str">
        <f ca="1">IF(ISERROR(OFFSET(Data!$A$1,MATCH($D332,Data!$CG:$CG,0)-1,MATCH($E332&amp;"/"&amp;I$1,Data!$1:$1,0)-1))=TRUE,"",IF(OFFSET(Data!$A$1,MATCH($D332,Data!$CG:$CG,0)-1,MATCH($E332&amp;"/"&amp;I$1,Data!$1:$1,0)-1)=0,"",OFFSET(Data!$A$1,MATCH($D332,Data!$CG:$CG,0)-1,MATCH($E332&amp;"/"&amp;I$1,Data!$1:$1,0)-1)))</f>
        <v/>
      </c>
      <c r="J332" s="252" t="str">
        <f ca="1">IF(ISERROR(OFFSET(Data!$A$1,MATCH($D332,Data!$CG:$CG,0)-1,MATCH($E332&amp;"/"&amp;J$1,Data!$1:$1,0)-1))=TRUE,"",IF(OFFSET(Data!$A$1,MATCH($D332,Data!$CG:$CG,0)-1,MATCH($E332&amp;"/"&amp;J$1,Data!$1:$1,0)-1)=0,"",OFFSET(Data!$A$1,MATCH($D332,Data!$CG:$CG,0)-1,MATCH($E332&amp;"/"&amp;J$1,Data!$1:$1,0)-1)))</f>
        <v/>
      </c>
      <c r="K332" s="252" t="str">
        <f ca="1">IF(ISERROR(OFFSET(Data!$A$1,MATCH($D332,Data!$CG:$CG,0)-1,MATCH($E332&amp;"/"&amp;K$1,Data!$1:$1,0)-1))=TRUE,"",IF(OFFSET(Data!$A$1,MATCH($D332,Data!$CG:$CG,0)-1,MATCH($E332&amp;"/"&amp;K$1,Data!$1:$1,0)-1)=0,"",OFFSET(Data!$A$1,MATCH($D332,Data!$CG:$CG,0)-1,MATCH($E332&amp;"/"&amp;K$1,Data!$1:$1,0)-1)))</f>
        <v/>
      </c>
      <c r="L332" s="252" t="str">
        <f ca="1">IF(ISERROR(OFFSET(Data!$A$1,MATCH($D332,Data!$CG:$CG,0)-1,MATCH($E332&amp;"/"&amp;L$1,Data!$1:$1,0)-1))=TRUE,"",IF(OFFSET(Data!$A$1,MATCH($D332,Data!$CG:$CG,0)-1,MATCH($E332&amp;"/"&amp;L$1,Data!$1:$1,0)-1)=0,"",OFFSET(Data!$A$1,MATCH($D332,Data!$CG:$CG,0)-1,MATCH($E332&amp;"/"&amp;L$1,Data!$1:$1,0)-1)))</f>
        <v/>
      </c>
      <c r="M332" s="252" t="str">
        <f ca="1">IF(ISERROR(OFFSET(Data!$A$1,MATCH($D332,Data!$CG:$CG,0)-1,MATCH($E332&amp;"/"&amp;M$1,Data!$1:$1,0)-1))=TRUE,"",IF(OFFSET(Data!$A$1,MATCH($D332,Data!$CG:$CG,0)-1,MATCH($E332&amp;"/"&amp;M$1,Data!$1:$1,0)-1)=0,"",OFFSET(Data!$A$1,MATCH($D332,Data!$CG:$CG,0)-1,MATCH($E332&amp;"/"&amp;M$1,Data!$1:$1,0)-1)))</f>
        <v/>
      </c>
      <c r="N332" s="252" t="str">
        <f ca="1">IF(ISERROR(OFFSET(Data!$A$1,MATCH($D332,Data!$CG:$CG,0)-1,MATCH($E332&amp;"/"&amp;N$1,Data!$1:$1,0)-1))=TRUE,"",IF(OFFSET(Data!$A$1,MATCH($D332,Data!$CG:$CG,0)-1,MATCH($E332&amp;"/"&amp;N$1,Data!$1:$1,0)-1)=0,"",OFFSET(Data!$A$1,MATCH($D332,Data!$CG:$CG,0)-1,MATCH($E332&amp;"/"&amp;N$1,Data!$1:$1,0)-1)))</f>
        <v/>
      </c>
      <c r="O332" s="252" t="str">
        <f ca="1">IF(ISERROR(OFFSET(Data!$A$1,MATCH($D332,Data!$CG:$CG,0)-1,MATCH($E332&amp;"/"&amp;O$1,Data!$1:$1,0)-1))=TRUE,"",IF(OFFSET(Data!$A$1,MATCH($D332,Data!$CG:$CG,0)-1,MATCH($E332&amp;"/"&amp;O$1,Data!$1:$1,0)-1)=0,"",OFFSET(Data!$A$1,MATCH($D332,Data!$CG:$CG,0)-1,MATCH($E332&amp;"/"&amp;O$1,Data!$1:$1,0)-1)))</f>
        <v/>
      </c>
      <c r="P332" s="252" t="str">
        <f ca="1">IF(ISERROR(OFFSET(Data!$A$1,MATCH($D332,Data!$CG:$CG,0)-1,MATCH($E332&amp;"/"&amp;P$1,Data!$1:$1,0)-1))=TRUE,"",IF(OFFSET(Data!$A$1,MATCH($D332,Data!$CG:$CG,0)-1,MATCH($E332&amp;"/"&amp;P$1,Data!$1:$1,0)-1)=0,"",OFFSET(Data!$A$1,MATCH($D332,Data!$CG:$CG,0)-1,MATCH($E332&amp;"/"&amp;P$1,Data!$1:$1,0)-1)))</f>
        <v/>
      </c>
      <c r="Q332" s="252" t="str">
        <f ca="1">IF(ISERROR(OFFSET(Data!$A$1,MATCH($D332,Data!$CG:$CG,0)-1,MATCH($E332&amp;"/"&amp;Q$1,Data!$1:$1,0)-1))=TRUE,"",IF(OFFSET(Data!$A$1,MATCH($D332,Data!$CG:$CG,0)-1,MATCH($E332&amp;"/"&amp;Q$1,Data!$1:$1,0)-1)=0,"",OFFSET(Data!$A$1,MATCH($D332,Data!$CG:$CG,0)-1,MATCH($E332&amp;"/"&amp;Q$1,Data!$1:$1,0)-1)))</f>
        <v/>
      </c>
      <c r="R332" s="252" t="str">
        <f ca="1">IF(ISERROR(OFFSET(Data!$A$1,MATCH($D332,Data!$CG:$CG,0)-1,MATCH($E332&amp;"/"&amp;R$1,Data!$1:$1,0)-1))=TRUE,"",IF(OFFSET(Data!$A$1,MATCH($D332,Data!$CG:$CG,0)-1,MATCH($E332&amp;"/"&amp;R$1,Data!$1:$1,0)-1)=0,"",OFFSET(Data!$A$1,MATCH($D332,Data!$CG:$CG,0)-1,MATCH($E332&amp;"/"&amp;R$1,Data!$1:$1,0)-1)))</f>
        <v/>
      </c>
      <c r="S332" s="252" t="str">
        <f ca="1">IF(ISERROR(OFFSET(Data!$A$1,MATCH($D332,Data!$CG:$CG,0)-1,MATCH($E332&amp;"/"&amp;S$1,Data!$1:$1,0)-1))=TRUE,"",IF(OFFSET(Data!$A$1,MATCH($D332,Data!$CG:$CG,0)-1,MATCH($E332&amp;"/"&amp;S$1,Data!$1:$1,0)-1)=0,"",OFFSET(Data!$A$1,MATCH($D332,Data!$CG:$CG,0)-1,MATCH($E332&amp;"/"&amp;S$1,Data!$1:$1,0)-1)))</f>
        <v/>
      </c>
      <c r="T332" s="252" t="str">
        <f ca="1">IF(ISERROR(OFFSET(Data!$A$1,MATCH($D332,Data!$CG:$CG,0)-1,MATCH($E332&amp;"/"&amp;T$1,Data!$1:$1,0)-1))=TRUE,"",IF(OFFSET(Data!$A$1,MATCH($D332,Data!$CG:$CG,0)-1,MATCH($E332&amp;"/"&amp;T$1,Data!$1:$1,0)-1)=0,"",OFFSET(Data!$A$1,MATCH($D332,Data!$CG:$CG,0)-1,MATCH($E332&amp;"/"&amp;T$1,Data!$1:$1,0)-1)))</f>
        <v/>
      </c>
      <c r="U332" s="252" t="str">
        <f ca="1">IF(ISERROR(OFFSET(Data!$A$1,MATCH($D332,Data!$CG:$CG,0)-1,MATCH($E332&amp;"/"&amp;U$1,Data!$1:$1,0)-1))=TRUE,"",IF(OFFSET(Data!$A$1,MATCH($D332,Data!$CG:$CG,0)-1,MATCH($E332&amp;"/"&amp;U$1,Data!$1:$1,0)-1)=0,"",OFFSET(Data!$A$1,MATCH($D332,Data!$CG:$CG,0)-1,MATCH($E332&amp;"/"&amp;U$1,Data!$1:$1,0)-1)))</f>
        <v/>
      </c>
      <c r="V332" s="252" t="str">
        <f ca="1">IF(ISERROR(OFFSET(Data!$A$1,MATCH($D332,Data!$CG:$CG,0)-1,MATCH($E332&amp;"/"&amp;V$1,Data!$1:$1,0)-1))=TRUE,"",IF(OFFSET(Data!$A$1,MATCH($D332,Data!$CG:$CG,0)-1,MATCH($E332&amp;"/"&amp;V$1,Data!$1:$1,0)-1)=0,"",OFFSET(Data!$A$1,MATCH($D332,Data!$CG:$CG,0)-1,MATCH($E332&amp;"/"&amp;V$1,Data!$1:$1,0)-1)))</f>
        <v/>
      </c>
      <c r="W332" s="269" t="str">
        <f ca="1">IF(ISERROR(OFFSET(Data!$A$1,MATCH($D332,Data!$CG:$CG,0)-1,MATCH($E332&amp;"/"&amp;W$1,Data!$1:$1,0)-1))=TRUE,"",IF(OFFSET(Data!$A$1,MATCH($D332,Data!$CG:$CG,0)-1,MATCH($E332&amp;"/"&amp;W$1,Data!$1:$1,0)-1)=0,"",OFFSET(Data!$A$1,MATCH($D332,Data!$CG:$CG,0)-1,MATCH($E332&amp;"/"&amp;W$1,Data!$1:$1,0)-1)))</f>
        <v/>
      </c>
      <c r="X332" s="252" t="str">
        <f ca="1">IF(ISERROR(OFFSET(Data!$A$1,MATCH($D332,Data!$CG:$CG,0)-1,MATCH($E332&amp;"/"&amp;X$1,Data!$1:$1,0)-1))=TRUE,"",IF(OFFSET(Data!$A$1,MATCH($D332,Data!$CG:$CG,0)-1,MATCH($E332&amp;"/"&amp;X$1,Data!$1:$1,0)-1)=0,"",OFFSET(Data!$A$1,MATCH($D332,Data!$CG:$CG,0)-1,MATCH($E332&amp;"/"&amp;X$1,Data!$1:$1,0)-1)))</f>
        <v/>
      </c>
      <c r="Y332" s="252" t="str">
        <f ca="1">IF(ISERROR(OFFSET(Data!$A$1,MATCH($D332,Data!$CG:$CG,0)-1,MATCH($E332&amp;"/"&amp;Y$1,Data!$1:$1,0)-1))=TRUE,"",IF(OFFSET(Data!$A$1,MATCH($D332,Data!$CG:$CG,0)-1,MATCH($E332&amp;"/"&amp;Y$1,Data!$1:$1,0)-1)=0,"",OFFSET(Data!$A$1,MATCH($D332,Data!$CG:$CG,0)-1,MATCH($E332&amp;"/"&amp;Y$1,Data!$1:$1,0)-1)))</f>
        <v/>
      </c>
      <c r="Z332" s="252" t="str">
        <f ca="1">IF(ISERROR(OFFSET(Data!$A$1,MATCH($D332,Data!$CG:$CG,0)-1,MATCH($E332&amp;"/"&amp;Z$1,Data!$1:$1,0)-1))=TRUE,"",IF(OFFSET(Data!$A$1,MATCH($D332,Data!$CG:$CG,0)-1,MATCH($E332&amp;"/"&amp;Z$1,Data!$1:$1,0)-1)=0,"",OFFSET(Data!$A$1,MATCH($D332,Data!$CG:$CG,0)-1,MATCH($E332&amp;"/"&amp;Z$1,Data!$1:$1,0)-1)))</f>
        <v/>
      </c>
      <c r="AA332" s="252" t="str">
        <f ca="1">IF(ISERROR(OFFSET(Data!$A$1,MATCH($D332,Data!$CG:$CG,0)-1,MATCH($E332&amp;"/"&amp;AA$1,Data!$1:$1,0)-1))=TRUE,"",IF(OFFSET(Data!$A$1,MATCH($D332,Data!$CG:$CG,0)-1,MATCH($E332&amp;"/"&amp;AA$1,Data!$1:$1,0)-1)=0,"",OFFSET(Data!$A$1,MATCH($D332,Data!$CG:$CG,0)-1,MATCH($E332&amp;"/"&amp;AA$1,Data!$1:$1,0)-1)))</f>
        <v/>
      </c>
      <c r="AB332" s="252" t="str">
        <f ca="1">IF(ISERROR(OFFSET(Data!$A$1,MATCH($D332,Data!$CG:$CG,0)-1,MATCH($E332&amp;"/"&amp;AB$1,Data!$1:$1,0)-1))=TRUE,"",IF(OFFSET(Data!$A$1,MATCH($D332,Data!$CG:$CG,0)-1,MATCH($E332&amp;"/"&amp;AB$1,Data!$1:$1,0)-1)=0,"",OFFSET(Data!$A$1,MATCH($D332,Data!$CG:$CG,0)-1,MATCH($E332&amp;"/"&amp;AB$1,Data!$1:$1,0)-1)))</f>
        <v/>
      </c>
      <c r="AC332" s="252" t="str">
        <f ca="1">IF(ISERROR(OFFSET(Data!$A$1,MATCH($D332,Data!$CG:$CG,0)-1,MATCH($E332&amp;"/"&amp;AC$1,Data!$1:$1,0)-1))=TRUE,"",IF(OFFSET(Data!$A$1,MATCH($D332,Data!$CG:$CG,0)-1,MATCH($E332&amp;"/"&amp;AC$1,Data!$1:$1,0)-1)=0,"",OFFSET(Data!$A$1,MATCH($D332,Data!$CG:$CG,0)-1,MATCH($E332&amp;"/"&amp;AC$1,Data!$1:$1,0)-1)))</f>
        <v/>
      </c>
      <c r="AD332" s="252" t="str">
        <f ca="1">IF(ISERROR(OFFSET(Data!$A$1,MATCH($D332,Data!$CG:$CG,0)-1,MATCH($E332&amp;"/"&amp;AD$1,Data!$1:$1,0)-1))=TRUE,"",IF(OFFSET(Data!$A$1,MATCH($D332,Data!$CG:$CG,0)-1,MATCH($E332&amp;"/"&amp;AD$1,Data!$1:$1,0)-1)=0,"",OFFSET(Data!$A$1,MATCH($D332,Data!$CG:$CG,0)-1,MATCH($E332&amp;"/"&amp;AD$1,Data!$1:$1,0)-1)))</f>
        <v/>
      </c>
      <c r="AE332" s="252" t="str">
        <f ca="1">IF(ISERROR(OFFSET(Data!$A$1,MATCH($D332,Data!$CG:$CG,0)-1,MATCH($E332&amp;"/"&amp;AE$1,Data!$1:$1,0)-1))=TRUE,"",IF(OFFSET(Data!$A$1,MATCH($D332,Data!$CG:$CG,0)-1,MATCH($E332&amp;"/"&amp;AE$1,Data!$1:$1,0)-1)=0,"",OFFSET(Data!$A$1,MATCH($D332,Data!$CG:$CG,0)-1,MATCH($E332&amp;"/"&amp;AE$1,Data!$1:$1,0)-1)))</f>
        <v/>
      </c>
      <c r="AF332" s="253" t="str">
        <f ca="1">IF(ISERROR(OFFSET(Data!$A$1,MATCH($D332,Data!$CG:$CG,0)-1,MATCH($E332&amp;"/"&amp;AF$1,Data!$1:$1,0)-1))=TRUE,"",IF(OFFSET(Data!$A$1,MATCH($D332,Data!$CG:$CG,0)-1,MATCH($E332&amp;"/"&amp;AF$1,Data!$1:$1,0)-1)=0,"",OFFSET(Data!$A$1,MATCH($D332,Data!$CG:$CG,0)-1,MATCH($E332&amp;"/"&amp;AF$1,Data!$1:$1,0)-1)))</f>
        <v/>
      </c>
      <c r="AG332" s="212">
        <f t="shared" ca="1" si="10"/>
        <v>0</v>
      </c>
      <c r="AH332" s="213">
        <f ca="1">SUM(AG329:AG332)</f>
        <v>0</v>
      </c>
    </row>
    <row r="333" spans="1:34" ht="15.75" hidden="1" customHeight="1" thickBot="1" x14ac:dyDescent="0.3">
      <c r="A333" s="447"/>
      <c r="B333" s="450"/>
      <c r="C333" s="453"/>
      <c r="D333" s="30" t="e">
        <f>IF(C333&lt;&gt;"",C333,D332)</f>
        <v>#N/A</v>
      </c>
      <c r="E333" s="31" t="s">
        <v>25</v>
      </c>
      <c r="F333" s="255" t="str">
        <f ca="1">IF(ISERROR(OFFSET(Data!$A$1,MATCH($D333,Data!$CG:$CG,0)-1,MATCH($E333&amp;"/"&amp;F$1,Data!$1:$1,0)-1))=TRUE,"",IF(OFFSET(Data!$A$1,MATCH($D333,Data!$CG:$CG,0)-1,MATCH($E333&amp;"/"&amp;F$1,Data!$1:$1,0)-1)=0,"",OFFSET(Data!$A$1,MATCH($D333,Data!$CG:$CG,0)-1,MATCH($E333&amp;"/"&amp;F$1,Data!$1:$1,0)-1)))</f>
        <v/>
      </c>
      <c r="G333" s="256" t="str">
        <f ca="1">IF(ISERROR(OFFSET(Data!$A$1,MATCH($D333,Data!$CG:$CG,0)-1,MATCH($E333&amp;"/"&amp;G$1,Data!$1:$1,0)-1))=TRUE,"",IF(OFFSET(Data!$A$1,MATCH($D333,Data!$CG:$CG,0)-1,MATCH($E333&amp;"/"&amp;G$1,Data!$1:$1,0)-1)=0,"",OFFSET(Data!$A$1,MATCH($D333,Data!$CG:$CG,0)-1,MATCH($E333&amp;"/"&amp;G$1,Data!$1:$1,0)-1)))</f>
        <v/>
      </c>
      <c r="H333" s="256" t="str">
        <f ca="1">IF(ISERROR(OFFSET(Data!$A$1,MATCH($D333,Data!$CG:$CG,0)-1,MATCH($E333&amp;"/"&amp;H$1,Data!$1:$1,0)-1))=TRUE,"",IF(OFFSET(Data!$A$1,MATCH($D333,Data!$CG:$CG,0)-1,MATCH($E333&amp;"/"&amp;H$1,Data!$1:$1,0)-1)=0,"",OFFSET(Data!$A$1,MATCH($D333,Data!$CG:$CG,0)-1,MATCH($E333&amp;"/"&amp;H$1,Data!$1:$1,0)-1)))</f>
        <v/>
      </c>
      <c r="I333" s="256" t="str">
        <f ca="1">IF(ISERROR(OFFSET(Data!$A$1,MATCH($D333,Data!$CG:$CG,0)-1,MATCH($E333&amp;"/"&amp;I$1,Data!$1:$1,0)-1))=TRUE,"",IF(OFFSET(Data!$A$1,MATCH($D333,Data!$CG:$CG,0)-1,MATCH($E333&amp;"/"&amp;I$1,Data!$1:$1,0)-1)=0,"",OFFSET(Data!$A$1,MATCH($D333,Data!$CG:$CG,0)-1,MATCH($E333&amp;"/"&amp;I$1,Data!$1:$1,0)-1)))</f>
        <v/>
      </c>
      <c r="J333" s="256" t="str">
        <f ca="1">IF(ISERROR(OFFSET(Data!$A$1,MATCH($D333,Data!$CG:$CG,0)-1,MATCH($E333&amp;"/"&amp;J$1,Data!$1:$1,0)-1))=TRUE,"",IF(OFFSET(Data!$A$1,MATCH($D333,Data!$CG:$CG,0)-1,MATCH($E333&amp;"/"&amp;J$1,Data!$1:$1,0)-1)=0,"",OFFSET(Data!$A$1,MATCH($D333,Data!$CG:$CG,0)-1,MATCH($E333&amp;"/"&amp;J$1,Data!$1:$1,0)-1)))</f>
        <v/>
      </c>
      <c r="K333" s="256" t="str">
        <f ca="1">IF(ISERROR(OFFSET(Data!$A$1,MATCH($D333,Data!$CG:$CG,0)-1,MATCH($E333&amp;"/"&amp;K$1,Data!$1:$1,0)-1))=TRUE,"",IF(OFFSET(Data!$A$1,MATCH($D333,Data!$CG:$CG,0)-1,MATCH($E333&amp;"/"&amp;K$1,Data!$1:$1,0)-1)=0,"",OFFSET(Data!$A$1,MATCH($D333,Data!$CG:$CG,0)-1,MATCH($E333&amp;"/"&amp;K$1,Data!$1:$1,0)-1)))</f>
        <v/>
      </c>
      <c r="L333" s="256" t="str">
        <f ca="1">IF(ISERROR(OFFSET(Data!$A$1,MATCH($D333,Data!$CG:$CG,0)-1,MATCH($E333&amp;"/"&amp;L$1,Data!$1:$1,0)-1))=TRUE,"",IF(OFFSET(Data!$A$1,MATCH($D333,Data!$CG:$CG,0)-1,MATCH($E333&amp;"/"&amp;L$1,Data!$1:$1,0)-1)=0,"",OFFSET(Data!$A$1,MATCH($D333,Data!$CG:$CG,0)-1,MATCH($E333&amp;"/"&amp;L$1,Data!$1:$1,0)-1)))</f>
        <v/>
      </c>
      <c r="M333" s="256" t="str">
        <f ca="1">IF(ISERROR(OFFSET(Data!$A$1,MATCH($D333,Data!$CG:$CG,0)-1,MATCH($E333&amp;"/"&amp;M$1,Data!$1:$1,0)-1))=TRUE,"",IF(OFFSET(Data!$A$1,MATCH($D333,Data!$CG:$CG,0)-1,MATCH($E333&amp;"/"&amp;M$1,Data!$1:$1,0)-1)=0,"",OFFSET(Data!$A$1,MATCH($D333,Data!$CG:$CG,0)-1,MATCH($E333&amp;"/"&amp;M$1,Data!$1:$1,0)-1)))</f>
        <v/>
      </c>
      <c r="N333" s="256" t="str">
        <f ca="1">IF(ISERROR(OFFSET(Data!$A$1,MATCH($D333,Data!$CG:$CG,0)-1,MATCH($E333&amp;"/"&amp;N$1,Data!$1:$1,0)-1))=TRUE,"",IF(OFFSET(Data!$A$1,MATCH($D333,Data!$CG:$CG,0)-1,MATCH($E333&amp;"/"&amp;N$1,Data!$1:$1,0)-1)=0,"",OFFSET(Data!$A$1,MATCH($D333,Data!$CG:$CG,0)-1,MATCH($E333&amp;"/"&amp;N$1,Data!$1:$1,0)-1)))</f>
        <v/>
      </c>
      <c r="O333" s="256" t="str">
        <f ca="1">IF(ISERROR(OFFSET(Data!$A$1,MATCH($D333,Data!$CG:$CG,0)-1,MATCH($E333&amp;"/"&amp;O$1,Data!$1:$1,0)-1))=TRUE,"",IF(OFFSET(Data!$A$1,MATCH($D333,Data!$CG:$CG,0)-1,MATCH($E333&amp;"/"&amp;O$1,Data!$1:$1,0)-1)=0,"",OFFSET(Data!$A$1,MATCH($D333,Data!$CG:$CG,0)-1,MATCH($E333&amp;"/"&amp;O$1,Data!$1:$1,0)-1)))</f>
        <v/>
      </c>
      <c r="P333" s="256" t="str">
        <f ca="1">IF(ISERROR(OFFSET(Data!$A$1,MATCH($D333,Data!$CG:$CG,0)-1,MATCH($E333&amp;"/"&amp;P$1,Data!$1:$1,0)-1))=TRUE,"",IF(OFFSET(Data!$A$1,MATCH($D333,Data!$CG:$CG,0)-1,MATCH($E333&amp;"/"&amp;P$1,Data!$1:$1,0)-1)=0,"",OFFSET(Data!$A$1,MATCH($D333,Data!$CG:$CG,0)-1,MATCH($E333&amp;"/"&amp;P$1,Data!$1:$1,0)-1)))</f>
        <v/>
      </c>
      <c r="Q333" s="256" t="str">
        <f ca="1">IF(ISERROR(OFFSET(Data!$A$1,MATCH($D333,Data!$CG:$CG,0)-1,MATCH($E333&amp;"/"&amp;Q$1,Data!$1:$1,0)-1))=TRUE,"",IF(OFFSET(Data!$A$1,MATCH($D333,Data!$CG:$CG,0)-1,MATCH($E333&amp;"/"&amp;Q$1,Data!$1:$1,0)-1)=0,"",OFFSET(Data!$A$1,MATCH($D333,Data!$CG:$CG,0)-1,MATCH($E333&amp;"/"&amp;Q$1,Data!$1:$1,0)-1)))</f>
        <v/>
      </c>
      <c r="R333" s="256" t="str">
        <f ca="1">IF(ISERROR(OFFSET(Data!$A$1,MATCH($D333,Data!$CG:$CG,0)-1,MATCH($E333&amp;"/"&amp;R$1,Data!$1:$1,0)-1))=TRUE,"",IF(OFFSET(Data!$A$1,MATCH($D333,Data!$CG:$CG,0)-1,MATCH($E333&amp;"/"&amp;R$1,Data!$1:$1,0)-1)=0,"",OFFSET(Data!$A$1,MATCH($D333,Data!$CG:$CG,0)-1,MATCH($E333&amp;"/"&amp;R$1,Data!$1:$1,0)-1)))</f>
        <v/>
      </c>
      <c r="S333" s="256" t="str">
        <f ca="1">IF(ISERROR(OFFSET(Data!$A$1,MATCH($D333,Data!$CG:$CG,0)-1,MATCH($E333&amp;"/"&amp;S$1,Data!$1:$1,0)-1))=TRUE,"",IF(OFFSET(Data!$A$1,MATCH($D333,Data!$CG:$CG,0)-1,MATCH($E333&amp;"/"&amp;S$1,Data!$1:$1,0)-1)=0,"",OFFSET(Data!$A$1,MATCH($D333,Data!$CG:$CG,0)-1,MATCH($E333&amp;"/"&amp;S$1,Data!$1:$1,0)-1)))</f>
        <v/>
      </c>
      <c r="T333" s="256" t="str">
        <f ca="1">IF(ISERROR(OFFSET(Data!$A$1,MATCH($D333,Data!$CG:$CG,0)-1,MATCH($E333&amp;"/"&amp;T$1,Data!$1:$1,0)-1))=TRUE,"",IF(OFFSET(Data!$A$1,MATCH($D333,Data!$CG:$CG,0)-1,MATCH($E333&amp;"/"&amp;T$1,Data!$1:$1,0)-1)=0,"",OFFSET(Data!$A$1,MATCH($D333,Data!$CG:$CG,0)-1,MATCH($E333&amp;"/"&amp;T$1,Data!$1:$1,0)-1)))</f>
        <v/>
      </c>
      <c r="U333" s="256" t="str">
        <f ca="1">IF(ISERROR(OFFSET(Data!$A$1,MATCH($D333,Data!$CG:$CG,0)-1,MATCH($E333&amp;"/"&amp;U$1,Data!$1:$1,0)-1))=TRUE,"",IF(OFFSET(Data!$A$1,MATCH($D333,Data!$CG:$CG,0)-1,MATCH($E333&amp;"/"&amp;U$1,Data!$1:$1,0)-1)=0,"",OFFSET(Data!$A$1,MATCH($D333,Data!$CG:$CG,0)-1,MATCH($E333&amp;"/"&amp;U$1,Data!$1:$1,0)-1)))</f>
        <v/>
      </c>
      <c r="V333" s="256" t="str">
        <f ca="1">IF(ISERROR(OFFSET(Data!$A$1,MATCH($D333,Data!$CG:$CG,0)-1,MATCH($E333&amp;"/"&amp;V$1,Data!$1:$1,0)-1))=TRUE,"",IF(OFFSET(Data!$A$1,MATCH($D333,Data!$CG:$CG,0)-1,MATCH($E333&amp;"/"&amp;V$1,Data!$1:$1,0)-1)=0,"",OFFSET(Data!$A$1,MATCH($D333,Data!$CG:$CG,0)-1,MATCH($E333&amp;"/"&amp;V$1,Data!$1:$1,0)-1)))</f>
        <v/>
      </c>
      <c r="W333" s="257" t="str">
        <f ca="1">IF(ISERROR(OFFSET(Data!$A$1,MATCH($D333,Data!$CG:$CG,0)-1,MATCH($E333&amp;"/"&amp;W$1,Data!$1:$1,0)-1))=TRUE,"",IF(OFFSET(Data!$A$1,MATCH($D333,Data!$CG:$CG,0)-1,MATCH($E333&amp;"/"&amp;W$1,Data!$1:$1,0)-1)=0,"",OFFSET(Data!$A$1,MATCH($D333,Data!$CG:$CG,0)-1,MATCH($E333&amp;"/"&amp;W$1,Data!$1:$1,0)-1)))</f>
        <v/>
      </c>
      <c r="X333" s="256" t="str">
        <f ca="1">IF(ISERROR(OFFSET(Data!$A$1,MATCH($D333,Data!$CG:$CG,0)-1,MATCH($E333&amp;"/"&amp;X$1,Data!$1:$1,0)-1))=TRUE,"",IF(OFFSET(Data!$A$1,MATCH($D333,Data!$CG:$CG,0)-1,MATCH($E333&amp;"/"&amp;X$1,Data!$1:$1,0)-1)=0,"",OFFSET(Data!$A$1,MATCH($D333,Data!$CG:$CG,0)-1,MATCH($E333&amp;"/"&amp;X$1,Data!$1:$1,0)-1)))</f>
        <v/>
      </c>
      <c r="Y333" s="256" t="str">
        <f ca="1">IF(ISERROR(OFFSET(Data!$A$1,MATCH($D333,Data!$CG:$CG,0)-1,MATCH($E333&amp;"/"&amp;Y$1,Data!$1:$1,0)-1))=TRUE,"",IF(OFFSET(Data!$A$1,MATCH($D333,Data!$CG:$CG,0)-1,MATCH($E333&amp;"/"&amp;Y$1,Data!$1:$1,0)-1)=0,"",OFFSET(Data!$A$1,MATCH($D333,Data!$CG:$CG,0)-1,MATCH($E333&amp;"/"&amp;Y$1,Data!$1:$1,0)-1)))</f>
        <v/>
      </c>
      <c r="Z333" s="256" t="str">
        <f ca="1">IF(ISERROR(OFFSET(Data!$A$1,MATCH($D333,Data!$CG:$CG,0)-1,MATCH($E333&amp;"/"&amp;Z$1,Data!$1:$1,0)-1))=TRUE,"",IF(OFFSET(Data!$A$1,MATCH($D333,Data!$CG:$CG,0)-1,MATCH($E333&amp;"/"&amp;Z$1,Data!$1:$1,0)-1)=0,"",OFFSET(Data!$A$1,MATCH($D333,Data!$CG:$CG,0)-1,MATCH($E333&amp;"/"&amp;Z$1,Data!$1:$1,0)-1)))</f>
        <v/>
      </c>
      <c r="AA333" s="256" t="str">
        <f ca="1">IF(ISERROR(OFFSET(Data!$A$1,MATCH($D333,Data!$CG:$CG,0)-1,MATCH($E333&amp;"/"&amp;AA$1,Data!$1:$1,0)-1))=TRUE,"",IF(OFFSET(Data!$A$1,MATCH($D333,Data!$CG:$CG,0)-1,MATCH($E333&amp;"/"&amp;AA$1,Data!$1:$1,0)-1)=0,"",OFFSET(Data!$A$1,MATCH($D333,Data!$CG:$CG,0)-1,MATCH($E333&amp;"/"&amp;AA$1,Data!$1:$1,0)-1)))</f>
        <v/>
      </c>
      <c r="AB333" s="256" t="str">
        <f ca="1">IF(ISERROR(OFFSET(Data!$A$1,MATCH($D333,Data!$CG:$CG,0)-1,MATCH($E333&amp;"/"&amp;AB$1,Data!$1:$1,0)-1))=TRUE,"",IF(OFFSET(Data!$A$1,MATCH($D333,Data!$CG:$CG,0)-1,MATCH($E333&amp;"/"&amp;AB$1,Data!$1:$1,0)-1)=0,"",OFFSET(Data!$A$1,MATCH($D333,Data!$CG:$CG,0)-1,MATCH($E333&amp;"/"&amp;AB$1,Data!$1:$1,0)-1)))</f>
        <v/>
      </c>
      <c r="AC333" s="256" t="str">
        <f ca="1">IF(ISERROR(OFFSET(Data!$A$1,MATCH($D333,Data!$CG:$CG,0)-1,MATCH($E333&amp;"/"&amp;AC$1,Data!$1:$1,0)-1))=TRUE,"",IF(OFFSET(Data!$A$1,MATCH($D333,Data!$CG:$CG,0)-1,MATCH($E333&amp;"/"&amp;AC$1,Data!$1:$1,0)-1)=0,"",OFFSET(Data!$A$1,MATCH($D333,Data!$CG:$CG,0)-1,MATCH($E333&amp;"/"&amp;AC$1,Data!$1:$1,0)-1)))</f>
        <v/>
      </c>
      <c r="AD333" s="256" t="str">
        <f ca="1">IF(ISERROR(OFFSET(Data!$A$1,MATCH($D333,Data!$CG:$CG,0)-1,MATCH($E333&amp;"/"&amp;AD$1,Data!$1:$1,0)-1))=TRUE,"",IF(OFFSET(Data!$A$1,MATCH($D333,Data!$CG:$CG,0)-1,MATCH($E333&amp;"/"&amp;AD$1,Data!$1:$1,0)-1)=0,"",OFFSET(Data!$A$1,MATCH($D333,Data!$CG:$CG,0)-1,MATCH($E333&amp;"/"&amp;AD$1,Data!$1:$1,0)-1)))</f>
        <v/>
      </c>
      <c r="AE333" s="256" t="str">
        <f ca="1">IF(ISERROR(OFFSET(Data!$A$1,MATCH($D333,Data!$CG:$CG,0)-1,MATCH($E333&amp;"/"&amp;AE$1,Data!$1:$1,0)-1))=TRUE,"",IF(OFFSET(Data!$A$1,MATCH($D333,Data!$CG:$CG,0)-1,MATCH($E333&amp;"/"&amp;AE$1,Data!$1:$1,0)-1)=0,"",OFFSET(Data!$A$1,MATCH($D333,Data!$CG:$CG,0)-1,MATCH($E333&amp;"/"&amp;AE$1,Data!$1:$1,0)-1)))</f>
        <v/>
      </c>
      <c r="AF333" s="258" t="str">
        <f ca="1">IF(ISERROR(OFFSET(Data!$A$1,MATCH($D333,Data!$CG:$CG,0)-1,MATCH($E333&amp;"/"&amp;AF$1,Data!$1:$1,0)-1))=TRUE,"",IF(OFFSET(Data!$A$1,MATCH($D333,Data!$CG:$CG,0)-1,MATCH($E333&amp;"/"&amp;AF$1,Data!$1:$1,0)-1)=0,"",OFFSET(Data!$A$1,MATCH($D333,Data!$CG:$CG,0)-1,MATCH($E333&amp;"/"&amp;AF$1,Data!$1:$1,0)-1)))</f>
        <v/>
      </c>
      <c r="AG333" s="214">
        <f t="shared" ca="1" si="10"/>
        <v>0</v>
      </c>
      <c r="AH333" s="215">
        <f ca="1">SUM(AG329:AG333)</f>
        <v>0</v>
      </c>
    </row>
    <row r="334" spans="1:34" ht="15" hidden="1" customHeight="1" x14ac:dyDescent="0.25">
      <c r="A334" s="445">
        <v>66</v>
      </c>
      <c r="B334" s="448" t="e">
        <f>INDEX(Data!CI:CI,MATCH("W"&amp;A334,Data!A:A,0))</f>
        <v>#N/A</v>
      </c>
      <c r="C334" s="451" t="e">
        <f>INDEX(Data!CG:CG,MATCH("W"&amp;A334,Data!A:A,0))</f>
        <v>#N/A</v>
      </c>
      <c r="D334" s="26" t="e">
        <f>IF(C334&lt;&gt;"",C334,#REF!)</f>
        <v>#N/A</v>
      </c>
      <c r="E334" s="27" t="s">
        <v>21</v>
      </c>
      <c r="F334" s="271" t="str">
        <f ca="1">IF(ISERROR(OFFSET(Data!$A$1,MATCH($D334,Data!$CG:$CG,0)-1,MATCH($E334&amp;"/"&amp;F$1,Data!$1:$1,0)-1))=TRUE,"",IF(OFFSET(Data!$A$1,MATCH($D334,Data!$CG:$CG,0)-1,MATCH($E334&amp;"/"&amp;F$1,Data!$1:$1,0)-1)=0,"",OFFSET(Data!$A$1,MATCH($D334,Data!$CG:$CG,0)-1,MATCH($E334&amp;"/"&amp;F$1,Data!$1:$1,0)-1)))</f>
        <v/>
      </c>
      <c r="G334" s="250" t="str">
        <f ca="1">IF(ISERROR(OFFSET(Data!$A$1,MATCH($D334,Data!$CG:$CG,0)-1,MATCH($E334&amp;"/"&amp;G$1,Data!$1:$1,0)-1))=TRUE,"",IF(OFFSET(Data!$A$1,MATCH($D334,Data!$CG:$CG,0)-1,MATCH($E334&amp;"/"&amp;G$1,Data!$1:$1,0)-1)=0,"",OFFSET(Data!$A$1,MATCH($D334,Data!$CG:$CG,0)-1,MATCH($E334&amp;"/"&amp;G$1,Data!$1:$1,0)-1)))</f>
        <v/>
      </c>
      <c r="H334" s="250" t="str">
        <f ca="1">IF(ISERROR(OFFSET(Data!$A$1,MATCH($D334,Data!$CG:$CG,0)-1,MATCH($E334&amp;"/"&amp;H$1,Data!$1:$1,0)-1))=TRUE,"",IF(OFFSET(Data!$A$1,MATCH($D334,Data!$CG:$CG,0)-1,MATCH($E334&amp;"/"&amp;H$1,Data!$1:$1,0)-1)=0,"",OFFSET(Data!$A$1,MATCH($D334,Data!$CG:$CG,0)-1,MATCH($E334&amp;"/"&amp;H$1,Data!$1:$1,0)-1)))</f>
        <v/>
      </c>
      <c r="I334" s="250" t="str">
        <f ca="1">IF(ISERROR(OFFSET(Data!$A$1,MATCH($D334,Data!$CG:$CG,0)-1,MATCH($E334&amp;"/"&amp;I$1,Data!$1:$1,0)-1))=TRUE,"",IF(OFFSET(Data!$A$1,MATCH($D334,Data!$CG:$CG,0)-1,MATCH($E334&amp;"/"&amp;I$1,Data!$1:$1,0)-1)=0,"",OFFSET(Data!$A$1,MATCH($D334,Data!$CG:$CG,0)-1,MATCH($E334&amp;"/"&amp;I$1,Data!$1:$1,0)-1)))</f>
        <v/>
      </c>
      <c r="J334" s="250" t="str">
        <f ca="1">IF(ISERROR(OFFSET(Data!$A$1,MATCH($D334,Data!$CG:$CG,0)-1,MATCH($E334&amp;"/"&amp;J$1,Data!$1:$1,0)-1))=TRUE,"",IF(OFFSET(Data!$A$1,MATCH($D334,Data!$CG:$CG,0)-1,MATCH($E334&amp;"/"&amp;J$1,Data!$1:$1,0)-1)=0,"",OFFSET(Data!$A$1,MATCH($D334,Data!$CG:$CG,0)-1,MATCH($E334&amp;"/"&amp;J$1,Data!$1:$1,0)-1)))</f>
        <v/>
      </c>
      <c r="K334" s="250" t="str">
        <f ca="1">IF(ISERROR(OFFSET(Data!$A$1,MATCH($D334,Data!$CG:$CG,0)-1,MATCH($E334&amp;"/"&amp;K$1,Data!$1:$1,0)-1))=TRUE,"",IF(OFFSET(Data!$A$1,MATCH($D334,Data!$CG:$CG,0)-1,MATCH($E334&amp;"/"&amp;K$1,Data!$1:$1,0)-1)=0,"",OFFSET(Data!$A$1,MATCH($D334,Data!$CG:$CG,0)-1,MATCH($E334&amp;"/"&amp;K$1,Data!$1:$1,0)-1)))</f>
        <v/>
      </c>
      <c r="L334" s="250" t="str">
        <f ca="1">IF(ISERROR(OFFSET(Data!$A$1,MATCH($D334,Data!$CG:$CG,0)-1,MATCH($E334&amp;"/"&amp;L$1,Data!$1:$1,0)-1))=TRUE,"",IF(OFFSET(Data!$A$1,MATCH($D334,Data!$CG:$CG,0)-1,MATCH($E334&amp;"/"&amp;L$1,Data!$1:$1,0)-1)=0,"",OFFSET(Data!$A$1,MATCH($D334,Data!$CG:$CG,0)-1,MATCH($E334&amp;"/"&amp;L$1,Data!$1:$1,0)-1)))</f>
        <v/>
      </c>
      <c r="M334" s="250" t="str">
        <f ca="1">IF(ISERROR(OFFSET(Data!$A$1,MATCH($D334,Data!$CG:$CG,0)-1,MATCH($E334&amp;"/"&amp;M$1,Data!$1:$1,0)-1))=TRUE,"",IF(OFFSET(Data!$A$1,MATCH($D334,Data!$CG:$CG,0)-1,MATCH($E334&amp;"/"&amp;M$1,Data!$1:$1,0)-1)=0,"",OFFSET(Data!$A$1,MATCH($D334,Data!$CG:$CG,0)-1,MATCH($E334&amp;"/"&amp;M$1,Data!$1:$1,0)-1)))</f>
        <v/>
      </c>
      <c r="N334" s="250" t="str">
        <f ca="1">IF(ISERROR(OFFSET(Data!$A$1,MATCH($D334,Data!$CG:$CG,0)-1,MATCH($E334&amp;"/"&amp;N$1,Data!$1:$1,0)-1))=TRUE,"",IF(OFFSET(Data!$A$1,MATCH($D334,Data!$CG:$CG,0)-1,MATCH($E334&amp;"/"&amp;N$1,Data!$1:$1,0)-1)=0,"",OFFSET(Data!$A$1,MATCH($D334,Data!$CG:$CG,0)-1,MATCH($E334&amp;"/"&amp;N$1,Data!$1:$1,0)-1)))</f>
        <v/>
      </c>
      <c r="O334" s="250" t="str">
        <f ca="1">IF(ISERROR(OFFSET(Data!$A$1,MATCH($D334,Data!$CG:$CG,0)-1,MATCH($E334&amp;"/"&amp;O$1,Data!$1:$1,0)-1))=TRUE,"",IF(OFFSET(Data!$A$1,MATCH($D334,Data!$CG:$CG,0)-1,MATCH($E334&amp;"/"&amp;O$1,Data!$1:$1,0)-1)=0,"",OFFSET(Data!$A$1,MATCH($D334,Data!$CG:$CG,0)-1,MATCH($E334&amp;"/"&amp;O$1,Data!$1:$1,0)-1)))</f>
        <v/>
      </c>
      <c r="P334" s="250" t="str">
        <f ca="1">IF(ISERROR(OFFSET(Data!$A$1,MATCH($D334,Data!$CG:$CG,0)-1,MATCH($E334&amp;"/"&amp;P$1,Data!$1:$1,0)-1))=TRUE,"",IF(OFFSET(Data!$A$1,MATCH($D334,Data!$CG:$CG,0)-1,MATCH($E334&amp;"/"&amp;P$1,Data!$1:$1,0)-1)=0,"",OFFSET(Data!$A$1,MATCH($D334,Data!$CG:$CG,0)-1,MATCH($E334&amp;"/"&amp;P$1,Data!$1:$1,0)-1)))</f>
        <v/>
      </c>
      <c r="Q334" s="250" t="str">
        <f ca="1">IF(ISERROR(OFFSET(Data!$A$1,MATCH($D334,Data!$CG:$CG,0)-1,MATCH($E334&amp;"/"&amp;Q$1,Data!$1:$1,0)-1))=TRUE,"",IF(OFFSET(Data!$A$1,MATCH($D334,Data!$CG:$CG,0)-1,MATCH($E334&amp;"/"&amp;Q$1,Data!$1:$1,0)-1)=0,"",OFFSET(Data!$A$1,MATCH($D334,Data!$CG:$CG,0)-1,MATCH($E334&amp;"/"&amp;Q$1,Data!$1:$1,0)-1)))</f>
        <v/>
      </c>
      <c r="R334" s="250" t="str">
        <f ca="1">IF(ISERROR(OFFSET(Data!$A$1,MATCH($D334,Data!$CG:$CG,0)-1,MATCH($E334&amp;"/"&amp;R$1,Data!$1:$1,0)-1))=TRUE,"",IF(OFFSET(Data!$A$1,MATCH($D334,Data!$CG:$CG,0)-1,MATCH($E334&amp;"/"&amp;R$1,Data!$1:$1,0)-1)=0,"",OFFSET(Data!$A$1,MATCH($D334,Data!$CG:$CG,0)-1,MATCH($E334&amp;"/"&amp;R$1,Data!$1:$1,0)-1)))</f>
        <v/>
      </c>
      <c r="S334" s="250" t="str">
        <f ca="1">IF(ISERROR(OFFSET(Data!$A$1,MATCH($D334,Data!$CG:$CG,0)-1,MATCH($E334&amp;"/"&amp;S$1,Data!$1:$1,0)-1))=TRUE,"",IF(OFFSET(Data!$A$1,MATCH($D334,Data!$CG:$CG,0)-1,MATCH($E334&amp;"/"&amp;S$1,Data!$1:$1,0)-1)=0,"",OFFSET(Data!$A$1,MATCH($D334,Data!$CG:$CG,0)-1,MATCH($E334&amp;"/"&amp;S$1,Data!$1:$1,0)-1)))</f>
        <v/>
      </c>
      <c r="T334" s="250" t="str">
        <f ca="1">IF(ISERROR(OFFSET(Data!$A$1,MATCH($D334,Data!$CG:$CG,0)-1,MATCH($E334&amp;"/"&amp;T$1,Data!$1:$1,0)-1))=TRUE,"",IF(OFFSET(Data!$A$1,MATCH($D334,Data!$CG:$CG,0)-1,MATCH($E334&amp;"/"&amp;T$1,Data!$1:$1,0)-1)=0,"",OFFSET(Data!$A$1,MATCH($D334,Data!$CG:$CG,0)-1,MATCH($E334&amp;"/"&amp;T$1,Data!$1:$1,0)-1)))</f>
        <v/>
      </c>
      <c r="U334" s="250" t="str">
        <f ca="1">IF(ISERROR(OFFSET(Data!$A$1,MATCH($D334,Data!$CG:$CG,0)-1,MATCH($E334&amp;"/"&amp;U$1,Data!$1:$1,0)-1))=TRUE,"",IF(OFFSET(Data!$A$1,MATCH($D334,Data!$CG:$CG,0)-1,MATCH($E334&amp;"/"&amp;U$1,Data!$1:$1,0)-1)=0,"",OFFSET(Data!$A$1,MATCH($D334,Data!$CG:$CG,0)-1,MATCH($E334&amp;"/"&amp;U$1,Data!$1:$1,0)-1)))</f>
        <v/>
      </c>
      <c r="V334" s="250" t="str">
        <f ca="1">IF(ISERROR(OFFSET(Data!$A$1,MATCH($D334,Data!$CG:$CG,0)-1,MATCH($E334&amp;"/"&amp;V$1,Data!$1:$1,0)-1))=TRUE,"",IF(OFFSET(Data!$A$1,MATCH($D334,Data!$CG:$CG,0)-1,MATCH($E334&amp;"/"&amp;V$1,Data!$1:$1,0)-1)=0,"",OFFSET(Data!$A$1,MATCH($D334,Data!$CG:$CG,0)-1,MATCH($E334&amp;"/"&amp;V$1,Data!$1:$1,0)-1)))</f>
        <v/>
      </c>
      <c r="W334" s="272" t="str">
        <f ca="1">IF(ISERROR(OFFSET(Data!$A$1,MATCH($D334,Data!$CG:$CG,0)-1,MATCH($E334&amp;"/"&amp;W$1,Data!$1:$1,0)-1))=TRUE,"",IF(OFFSET(Data!$A$1,MATCH($D334,Data!$CG:$CG,0)-1,MATCH($E334&amp;"/"&amp;W$1,Data!$1:$1,0)-1)=0,"",OFFSET(Data!$A$1,MATCH($D334,Data!$CG:$CG,0)-1,MATCH($E334&amp;"/"&amp;W$1,Data!$1:$1,0)-1)))</f>
        <v/>
      </c>
      <c r="X334" s="250" t="str">
        <f ca="1">IF(ISERROR(OFFSET(Data!$A$1,MATCH($D334,Data!$CG:$CG,0)-1,MATCH($E334&amp;"/"&amp;X$1,Data!$1:$1,0)-1))=TRUE,"",IF(OFFSET(Data!$A$1,MATCH($D334,Data!$CG:$CG,0)-1,MATCH($E334&amp;"/"&amp;X$1,Data!$1:$1,0)-1)=0,"",OFFSET(Data!$A$1,MATCH($D334,Data!$CG:$CG,0)-1,MATCH($E334&amp;"/"&amp;X$1,Data!$1:$1,0)-1)))</f>
        <v/>
      </c>
      <c r="Y334" s="250" t="str">
        <f ca="1">IF(ISERROR(OFFSET(Data!$A$1,MATCH($D334,Data!$CG:$CG,0)-1,MATCH($E334&amp;"/"&amp;Y$1,Data!$1:$1,0)-1))=TRUE,"",IF(OFFSET(Data!$A$1,MATCH($D334,Data!$CG:$CG,0)-1,MATCH($E334&amp;"/"&amp;Y$1,Data!$1:$1,0)-1)=0,"",OFFSET(Data!$A$1,MATCH($D334,Data!$CG:$CG,0)-1,MATCH($E334&amp;"/"&amp;Y$1,Data!$1:$1,0)-1)))</f>
        <v/>
      </c>
      <c r="Z334" s="250" t="str">
        <f ca="1">IF(ISERROR(OFFSET(Data!$A$1,MATCH($D334,Data!$CG:$CG,0)-1,MATCH($E334&amp;"/"&amp;Z$1,Data!$1:$1,0)-1))=TRUE,"",IF(OFFSET(Data!$A$1,MATCH($D334,Data!$CG:$CG,0)-1,MATCH($E334&amp;"/"&amp;Z$1,Data!$1:$1,0)-1)=0,"",OFFSET(Data!$A$1,MATCH($D334,Data!$CG:$CG,0)-1,MATCH($E334&amp;"/"&amp;Z$1,Data!$1:$1,0)-1)))</f>
        <v/>
      </c>
      <c r="AA334" s="250" t="str">
        <f ca="1">IF(ISERROR(OFFSET(Data!$A$1,MATCH($D334,Data!$CG:$CG,0)-1,MATCH($E334&amp;"/"&amp;AA$1,Data!$1:$1,0)-1))=TRUE,"",IF(OFFSET(Data!$A$1,MATCH($D334,Data!$CG:$CG,0)-1,MATCH($E334&amp;"/"&amp;AA$1,Data!$1:$1,0)-1)=0,"",OFFSET(Data!$A$1,MATCH($D334,Data!$CG:$CG,0)-1,MATCH($E334&amp;"/"&amp;AA$1,Data!$1:$1,0)-1)))</f>
        <v/>
      </c>
      <c r="AB334" s="250" t="str">
        <f ca="1">IF(ISERROR(OFFSET(Data!$A$1,MATCH($D334,Data!$CG:$CG,0)-1,MATCH($E334&amp;"/"&amp;AB$1,Data!$1:$1,0)-1))=TRUE,"",IF(OFFSET(Data!$A$1,MATCH($D334,Data!$CG:$CG,0)-1,MATCH($E334&amp;"/"&amp;AB$1,Data!$1:$1,0)-1)=0,"",OFFSET(Data!$A$1,MATCH($D334,Data!$CG:$CG,0)-1,MATCH($E334&amp;"/"&amp;AB$1,Data!$1:$1,0)-1)))</f>
        <v/>
      </c>
      <c r="AC334" s="250" t="str">
        <f ca="1">IF(ISERROR(OFFSET(Data!$A$1,MATCH($D334,Data!$CG:$CG,0)-1,MATCH($E334&amp;"/"&amp;AC$1,Data!$1:$1,0)-1))=TRUE,"",IF(OFFSET(Data!$A$1,MATCH($D334,Data!$CG:$CG,0)-1,MATCH($E334&amp;"/"&amp;AC$1,Data!$1:$1,0)-1)=0,"",OFFSET(Data!$A$1,MATCH($D334,Data!$CG:$CG,0)-1,MATCH($E334&amp;"/"&amp;AC$1,Data!$1:$1,0)-1)))</f>
        <v/>
      </c>
      <c r="AD334" s="250" t="str">
        <f ca="1">IF(ISERROR(OFFSET(Data!$A$1,MATCH($D334,Data!$CG:$CG,0)-1,MATCH($E334&amp;"/"&amp;AD$1,Data!$1:$1,0)-1))=TRUE,"",IF(OFFSET(Data!$A$1,MATCH($D334,Data!$CG:$CG,0)-1,MATCH($E334&amp;"/"&amp;AD$1,Data!$1:$1,0)-1)=0,"",OFFSET(Data!$A$1,MATCH($D334,Data!$CG:$CG,0)-1,MATCH($E334&amp;"/"&amp;AD$1,Data!$1:$1,0)-1)))</f>
        <v/>
      </c>
      <c r="AE334" s="250" t="str">
        <f ca="1">IF(ISERROR(OFFSET(Data!$A$1,MATCH($D334,Data!$CG:$CG,0)-1,MATCH($E334&amp;"/"&amp;AE$1,Data!$1:$1,0)-1))=TRUE,"",IF(OFFSET(Data!$A$1,MATCH($D334,Data!$CG:$CG,0)-1,MATCH($E334&amp;"/"&amp;AE$1,Data!$1:$1,0)-1)=0,"",OFFSET(Data!$A$1,MATCH($D334,Data!$CG:$CG,0)-1,MATCH($E334&amp;"/"&amp;AE$1,Data!$1:$1,0)-1)))</f>
        <v/>
      </c>
      <c r="AF334" s="251" t="str">
        <f ca="1">IF(ISERROR(OFFSET(Data!$A$1,MATCH($D334,Data!$CG:$CG,0)-1,MATCH($E334&amp;"/"&amp;AF$1,Data!$1:$1,0)-1))=TRUE,"",IF(OFFSET(Data!$A$1,MATCH($D334,Data!$CG:$CG,0)-1,MATCH($E334&amp;"/"&amp;AF$1,Data!$1:$1,0)-1)=0,"",OFFSET(Data!$A$1,MATCH($D334,Data!$CG:$CG,0)-1,MATCH($E334&amp;"/"&amp;AF$1,Data!$1:$1,0)-1)))</f>
        <v/>
      </c>
      <c r="AG334" s="210">
        <f t="shared" ca="1" si="10"/>
        <v>0</v>
      </c>
      <c r="AH334" s="211">
        <f ca="1">AG334</f>
        <v>0</v>
      </c>
    </row>
    <row r="335" spans="1:34" ht="15" hidden="1" customHeight="1" thickBot="1" x14ac:dyDescent="0.3">
      <c r="A335" s="446"/>
      <c r="B335" s="449"/>
      <c r="C335" s="452"/>
      <c r="D335" s="28" t="e">
        <f>IF(C335&lt;&gt;"",C335,D334)</f>
        <v>#N/A</v>
      </c>
      <c r="E335" s="29" t="s">
        <v>22</v>
      </c>
      <c r="F335" s="254" t="str">
        <f ca="1">IF(ISERROR(OFFSET(Data!$A$1,MATCH($D335,Data!$CG:$CG,0)-1,MATCH($E335&amp;"/"&amp;F$1,Data!$1:$1,0)-1))=TRUE,"",IF(OFFSET(Data!$A$1,MATCH($D335,Data!$CG:$CG,0)-1,MATCH($E335&amp;"/"&amp;F$1,Data!$1:$1,0)-1)=0,"",OFFSET(Data!$A$1,MATCH($D335,Data!$CG:$CG,0)-1,MATCH($E335&amp;"/"&amp;F$1,Data!$1:$1,0)-1)))</f>
        <v/>
      </c>
      <c r="G335" s="252" t="str">
        <f ca="1">IF(ISERROR(OFFSET(Data!$A$1,MATCH($D335,Data!$CG:$CG,0)-1,MATCH($E335&amp;"/"&amp;G$1,Data!$1:$1,0)-1))=TRUE,"",IF(OFFSET(Data!$A$1,MATCH($D335,Data!$CG:$CG,0)-1,MATCH($E335&amp;"/"&amp;G$1,Data!$1:$1,0)-1)=0,"",OFFSET(Data!$A$1,MATCH($D335,Data!$CG:$CG,0)-1,MATCH($E335&amp;"/"&amp;G$1,Data!$1:$1,0)-1)))</f>
        <v/>
      </c>
      <c r="H335" s="252" t="str">
        <f ca="1">IF(ISERROR(OFFSET(Data!$A$1,MATCH($D335,Data!$CG:$CG,0)-1,MATCH($E335&amp;"/"&amp;H$1,Data!$1:$1,0)-1))=TRUE,"",IF(OFFSET(Data!$A$1,MATCH($D335,Data!$CG:$CG,0)-1,MATCH($E335&amp;"/"&amp;H$1,Data!$1:$1,0)-1)=0,"",OFFSET(Data!$A$1,MATCH($D335,Data!$CG:$CG,0)-1,MATCH($E335&amp;"/"&amp;H$1,Data!$1:$1,0)-1)))</f>
        <v/>
      </c>
      <c r="I335" s="252" t="str">
        <f ca="1">IF(ISERROR(OFFSET(Data!$A$1,MATCH($D335,Data!$CG:$CG,0)-1,MATCH($E335&amp;"/"&amp;I$1,Data!$1:$1,0)-1))=TRUE,"",IF(OFFSET(Data!$A$1,MATCH($D335,Data!$CG:$CG,0)-1,MATCH($E335&amp;"/"&amp;I$1,Data!$1:$1,0)-1)=0,"",OFFSET(Data!$A$1,MATCH($D335,Data!$CG:$CG,0)-1,MATCH($E335&amp;"/"&amp;I$1,Data!$1:$1,0)-1)))</f>
        <v/>
      </c>
      <c r="J335" s="252" t="str">
        <f ca="1">IF(ISERROR(OFFSET(Data!$A$1,MATCH($D335,Data!$CG:$CG,0)-1,MATCH($E335&amp;"/"&amp;J$1,Data!$1:$1,0)-1))=TRUE,"",IF(OFFSET(Data!$A$1,MATCH($D335,Data!$CG:$CG,0)-1,MATCH($E335&amp;"/"&amp;J$1,Data!$1:$1,0)-1)=0,"",OFFSET(Data!$A$1,MATCH($D335,Data!$CG:$CG,0)-1,MATCH($E335&amp;"/"&amp;J$1,Data!$1:$1,0)-1)))</f>
        <v/>
      </c>
      <c r="K335" s="252" t="str">
        <f ca="1">IF(ISERROR(OFFSET(Data!$A$1,MATCH($D335,Data!$CG:$CG,0)-1,MATCH($E335&amp;"/"&amp;K$1,Data!$1:$1,0)-1))=TRUE,"",IF(OFFSET(Data!$A$1,MATCH($D335,Data!$CG:$CG,0)-1,MATCH($E335&amp;"/"&amp;K$1,Data!$1:$1,0)-1)=0,"",OFFSET(Data!$A$1,MATCH($D335,Data!$CG:$CG,0)-1,MATCH($E335&amp;"/"&amp;K$1,Data!$1:$1,0)-1)))</f>
        <v/>
      </c>
      <c r="L335" s="252" t="str">
        <f ca="1">IF(ISERROR(OFFSET(Data!$A$1,MATCH($D335,Data!$CG:$CG,0)-1,MATCH($E335&amp;"/"&amp;L$1,Data!$1:$1,0)-1))=TRUE,"",IF(OFFSET(Data!$A$1,MATCH($D335,Data!$CG:$CG,0)-1,MATCH($E335&amp;"/"&amp;L$1,Data!$1:$1,0)-1)=0,"",OFFSET(Data!$A$1,MATCH($D335,Data!$CG:$CG,0)-1,MATCH($E335&amp;"/"&amp;L$1,Data!$1:$1,0)-1)))</f>
        <v/>
      </c>
      <c r="M335" s="252" t="str">
        <f ca="1">IF(ISERROR(OFFSET(Data!$A$1,MATCH($D335,Data!$CG:$CG,0)-1,MATCH($E335&amp;"/"&amp;M$1,Data!$1:$1,0)-1))=TRUE,"",IF(OFFSET(Data!$A$1,MATCH($D335,Data!$CG:$CG,0)-1,MATCH($E335&amp;"/"&amp;M$1,Data!$1:$1,0)-1)=0,"",OFFSET(Data!$A$1,MATCH($D335,Data!$CG:$CG,0)-1,MATCH($E335&amp;"/"&amp;M$1,Data!$1:$1,0)-1)))</f>
        <v/>
      </c>
      <c r="N335" s="252" t="str">
        <f ca="1">IF(ISERROR(OFFSET(Data!$A$1,MATCH($D335,Data!$CG:$CG,0)-1,MATCH($E335&amp;"/"&amp;N$1,Data!$1:$1,0)-1))=TRUE,"",IF(OFFSET(Data!$A$1,MATCH($D335,Data!$CG:$CG,0)-1,MATCH($E335&amp;"/"&amp;N$1,Data!$1:$1,0)-1)=0,"",OFFSET(Data!$A$1,MATCH($D335,Data!$CG:$CG,0)-1,MATCH($E335&amp;"/"&amp;N$1,Data!$1:$1,0)-1)))</f>
        <v/>
      </c>
      <c r="O335" s="252" t="str">
        <f ca="1">IF(ISERROR(OFFSET(Data!$A$1,MATCH($D335,Data!$CG:$CG,0)-1,MATCH($E335&amp;"/"&amp;O$1,Data!$1:$1,0)-1))=TRUE,"",IF(OFFSET(Data!$A$1,MATCH($D335,Data!$CG:$CG,0)-1,MATCH($E335&amp;"/"&amp;O$1,Data!$1:$1,0)-1)=0,"",OFFSET(Data!$A$1,MATCH($D335,Data!$CG:$CG,0)-1,MATCH($E335&amp;"/"&amp;O$1,Data!$1:$1,0)-1)))</f>
        <v/>
      </c>
      <c r="P335" s="252" t="str">
        <f ca="1">IF(ISERROR(OFFSET(Data!$A$1,MATCH($D335,Data!$CG:$CG,0)-1,MATCH($E335&amp;"/"&amp;P$1,Data!$1:$1,0)-1))=TRUE,"",IF(OFFSET(Data!$A$1,MATCH($D335,Data!$CG:$CG,0)-1,MATCH($E335&amp;"/"&amp;P$1,Data!$1:$1,0)-1)=0,"",OFFSET(Data!$A$1,MATCH($D335,Data!$CG:$CG,0)-1,MATCH($E335&amp;"/"&amp;P$1,Data!$1:$1,0)-1)))</f>
        <v/>
      </c>
      <c r="Q335" s="252" t="str">
        <f ca="1">IF(ISERROR(OFFSET(Data!$A$1,MATCH($D335,Data!$CG:$CG,0)-1,MATCH($E335&amp;"/"&amp;Q$1,Data!$1:$1,0)-1))=TRUE,"",IF(OFFSET(Data!$A$1,MATCH($D335,Data!$CG:$CG,0)-1,MATCH($E335&amp;"/"&amp;Q$1,Data!$1:$1,0)-1)=0,"",OFFSET(Data!$A$1,MATCH($D335,Data!$CG:$CG,0)-1,MATCH($E335&amp;"/"&amp;Q$1,Data!$1:$1,0)-1)))</f>
        <v/>
      </c>
      <c r="R335" s="252" t="str">
        <f ca="1">IF(ISERROR(OFFSET(Data!$A$1,MATCH($D335,Data!$CG:$CG,0)-1,MATCH($E335&amp;"/"&amp;R$1,Data!$1:$1,0)-1))=TRUE,"",IF(OFFSET(Data!$A$1,MATCH($D335,Data!$CG:$CG,0)-1,MATCH($E335&amp;"/"&amp;R$1,Data!$1:$1,0)-1)=0,"",OFFSET(Data!$A$1,MATCH($D335,Data!$CG:$CG,0)-1,MATCH($E335&amp;"/"&amp;R$1,Data!$1:$1,0)-1)))</f>
        <v/>
      </c>
      <c r="S335" s="252" t="str">
        <f ca="1">IF(ISERROR(OFFSET(Data!$A$1,MATCH($D335,Data!$CG:$CG,0)-1,MATCH($E335&amp;"/"&amp;S$1,Data!$1:$1,0)-1))=TRUE,"",IF(OFFSET(Data!$A$1,MATCH($D335,Data!$CG:$CG,0)-1,MATCH($E335&amp;"/"&amp;S$1,Data!$1:$1,0)-1)=0,"",OFFSET(Data!$A$1,MATCH($D335,Data!$CG:$CG,0)-1,MATCH($E335&amp;"/"&amp;S$1,Data!$1:$1,0)-1)))</f>
        <v/>
      </c>
      <c r="T335" s="252" t="str">
        <f ca="1">IF(ISERROR(OFFSET(Data!$A$1,MATCH($D335,Data!$CG:$CG,0)-1,MATCH($E335&amp;"/"&amp;T$1,Data!$1:$1,0)-1))=TRUE,"",IF(OFFSET(Data!$A$1,MATCH($D335,Data!$CG:$CG,0)-1,MATCH($E335&amp;"/"&amp;T$1,Data!$1:$1,0)-1)=0,"",OFFSET(Data!$A$1,MATCH($D335,Data!$CG:$CG,0)-1,MATCH($E335&amp;"/"&amp;T$1,Data!$1:$1,0)-1)))</f>
        <v/>
      </c>
      <c r="U335" s="252" t="str">
        <f ca="1">IF(ISERROR(OFFSET(Data!$A$1,MATCH($D335,Data!$CG:$CG,0)-1,MATCH($E335&amp;"/"&amp;U$1,Data!$1:$1,0)-1))=TRUE,"",IF(OFFSET(Data!$A$1,MATCH($D335,Data!$CG:$CG,0)-1,MATCH($E335&amp;"/"&amp;U$1,Data!$1:$1,0)-1)=0,"",OFFSET(Data!$A$1,MATCH($D335,Data!$CG:$CG,0)-1,MATCH($E335&amp;"/"&amp;U$1,Data!$1:$1,0)-1)))</f>
        <v/>
      </c>
      <c r="V335" s="252" t="str">
        <f ca="1">IF(ISERROR(OFFSET(Data!$A$1,MATCH($D335,Data!$CG:$CG,0)-1,MATCH($E335&amp;"/"&amp;V$1,Data!$1:$1,0)-1))=TRUE,"",IF(OFFSET(Data!$A$1,MATCH($D335,Data!$CG:$CG,0)-1,MATCH($E335&amp;"/"&amp;V$1,Data!$1:$1,0)-1)=0,"",OFFSET(Data!$A$1,MATCH($D335,Data!$CG:$CG,0)-1,MATCH($E335&amp;"/"&amp;V$1,Data!$1:$1,0)-1)))</f>
        <v/>
      </c>
      <c r="W335" s="269" t="str">
        <f ca="1">IF(ISERROR(OFFSET(Data!$A$1,MATCH($D335,Data!$CG:$CG,0)-1,MATCH($E335&amp;"/"&amp;W$1,Data!$1:$1,0)-1))=TRUE,"",IF(OFFSET(Data!$A$1,MATCH($D335,Data!$CG:$CG,0)-1,MATCH($E335&amp;"/"&amp;W$1,Data!$1:$1,0)-1)=0,"",OFFSET(Data!$A$1,MATCH($D335,Data!$CG:$CG,0)-1,MATCH($E335&amp;"/"&amp;W$1,Data!$1:$1,0)-1)))</f>
        <v/>
      </c>
      <c r="X335" s="252" t="str">
        <f ca="1">IF(ISERROR(OFFSET(Data!$A$1,MATCH($D335,Data!$CG:$CG,0)-1,MATCH($E335&amp;"/"&amp;X$1,Data!$1:$1,0)-1))=TRUE,"",IF(OFFSET(Data!$A$1,MATCH($D335,Data!$CG:$CG,0)-1,MATCH($E335&amp;"/"&amp;X$1,Data!$1:$1,0)-1)=0,"",OFFSET(Data!$A$1,MATCH($D335,Data!$CG:$CG,0)-1,MATCH($E335&amp;"/"&amp;X$1,Data!$1:$1,0)-1)))</f>
        <v/>
      </c>
      <c r="Y335" s="252" t="str">
        <f ca="1">IF(ISERROR(OFFSET(Data!$A$1,MATCH($D335,Data!$CG:$CG,0)-1,MATCH($E335&amp;"/"&amp;Y$1,Data!$1:$1,0)-1))=TRUE,"",IF(OFFSET(Data!$A$1,MATCH($D335,Data!$CG:$CG,0)-1,MATCH($E335&amp;"/"&amp;Y$1,Data!$1:$1,0)-1)=0,"",OFFSET(Data!$A$1,MATCH($D335,Data!$CG:$CG,0)-1,MATCH($E335&amp;"/"&amp;Y$1,Data!$1:$1,0)-1)))</f>
        <v/>
      </c>
      <c r="Z335" s="252" t="str">
        <f ca="1">IF(ISERROR(OFFSET(Data!$A$1,MATCH($D335,Data!$CG:$CG,0)-1,MATCH($E335&amp;"/"&amp;Z$1,Data!$1:$1,0)-1))=TRUE,"",IF(OFFSET(Data!$A$1,MATCH($D335,Data!$CG:$CG,0)-1,MATCH($E335&amp;"/"&amp;Z$1,Data!$1:$1,0)-1)=0,"",OFFSET(Data!$A$1,MATCH($D335,Data!$CG:$CG,0)-1,MATCH($E335&amp;"/"&amp;Z$1,Data!$1:$1,0)-1)))</f>
        <v/>
      </c>
      <c r="AA335" s="252" t="str">
        <f ca="1">IF(ISERROR(OFFSET(Data!$A$1,MATCH($D335,Data!$CG:$CG,0)-1,MATCH($E335&amp;"/"&amp;AA$1,Data!$1:$1,0)-1))=TRUE,"",IF(OFFSET(Data!$A$1,MATCH($D335,Data!$CG:$CG,0)-1,MATCH($E335&amp;"/"&amp;AA$1,Data!$1:$1,0)-1)=0,"",OFFSET(Data!$A$1,MATCH($D335,Data!$CG:$CG,0)-1,MATCH($E335&amp;"/"&amp;AA$1,Data!$1:$1,0)-1)))</f>
        <v/>
      </c>
      <c r="AB335" s="252" t="str">
        <f ca="1">IF(ISERROR(OFFSET(Data!$A$1,MATCH($D335,Data!$CG:$CG,0)-1,MATCH($E335&amp;"/"&amp;AB$1,Data!$1:$1,0)-1))=TRUE,"",IF(OFFSET(Data!$A$1,MATCH($D335,Data!$CG:$CG,0)-1,MATCH($E335&amp;"/"&amp;AB$1,Data!$1:$1,0)-1)=0,"",OFFSET(Data!$A$1,MATCH($D335,Data!$CG:$CG,0)-1,MATCH($E335&amp;"/"&amp;AB$1,Data!$1:$1,0)-1)))</f>
        <v/>
      </c>
      <c r="AC335" s="252" t="str">
        <f ca="1">IF(ISERROR(OFFSET(Data!$A$1,MATCH($D335,Data!$CG:$CG,0)-1,MATCH($E335&amp;"/"&amp;AC$1,Data!$1:$1,0)-1))=TRUE,"",IF(OFFSET(Data!$A$1,MATCH($D335,Data!$CG:$CG,0)-1,MATCH($E335&amp;"/"&amp;AC$1,Data!$1:$1,0)-1)=0,"",OFFSET(Data!$A$1,MATCH($D335,Data!$CG:$CG,0)-1,MATCH($E335&amp;"/"&amp;AC$1,Data!$1:$1,0)-1)))</f>
        <v/>
      </c>
      <c r="AD335" s="252" t="str">
        <f ca="1">IF(ISERROR(OFFSET(Data!$A$1,MATCH($D335,Data!$CG:$CG,0)-1,MATCH($E335&amp;"/"&amp;AD$1,Data!$1:$1,0)-1))=TRUE,"",IF(OFFSET(Data!$A$1,MATCH($D335,Data!$CG:$CG,0)-1,MATCH($E335&amp;"/"&amp;AD$1,Data!$1:$1,0)-1)=0,"",OFFSET(Data!$A$1,MATCH($D335,Data!$CG:$CG,0)-1,MATCH($E335&amp;"/"&amp;AD$1,Data!$1:$1,0)-1)))</f>
        <v/>
      </c>
      <c r="AE335" s="252" t="str">
        <f ca="1">IF(ISERROR(OFFSET(Data!$A$1,MATCH($D335,Data!$CG:$CG,0)-1,MATCH($E335&amp;"/"&amp;AE$1,Data!$1:$1,0)-1))=TRUE,"",IF(OFFSET(Data!$A$1,MATCH($D335,Data!$CG:$CG,0)-1,MATCH($E335&amp;"/"&amp;AE$1,Data!$1:$1,0)-1)=0,"",OFFSET(Data!$A$1,MATCH($D335,Data!$CG:$CG,0)-1,MATCH($E335&amp;"/"&amp;AE$1,Data!$1:$1,0)-1)))</f>
        <v/>
      </c>
      <c r="AF335" s="253" t="str">
        <f ca="1">IF(ISERROR(OFFSET(Data!$A$1,MATCH($D335,Data!$CG:$CG,0)-1,MATCH($E335&amp;"/"&amp;AF$1,Data!$1:$1,0)-1))=TRUE,"",IF(OFFSET(Data!$A$1,MATCH($D335,Data!$CG:$CG,0)-1,MATCH($E335&amp;"/"&amp;AF$1,Data!$1:$1,0)-1)=0,"",OFFSET(Data!$A$1,MATCH($D335,Data!$CG:$CG,0)-1,MATCH($E335&amp;"/"&amp;AF$1,Data!$1:$1,0)-1)))</f>
        <v/>
      </c>
      <c r="AG335" s="212">
        <f t="shared" ca="1" si="10"/>
        <v>0</v>
      </c>
      <c r="AH335" s="213">
        <f ca="1">SUM(AG334:AG335)</f>
        <v>0</v>
      </c>
    </row>
    <row r="336" spans="1:34" ht="15" hidden="1" customHeight="1" x14ac:dyDescent="0.25">
      <c r="A336" s="446"/>
      <c r="B336" s="449"/>
      <c r="C336" s="452"/>
      <c r="D336" s="28" t="e">
        <f>IF(C336&lt;&gt;"",C336,D335)</f>
        <v>#N/A</v>
      </c>
      <c r="E336" s="29" t="s">
        <v>23</v>
      </c>
      <c r="F336" s="254" t="str">
        <f ca="1">IF(ISERROR(OFFSET(Data!$A$1,MATCH($D336,Data!$CG:$CG,0)-1,MATCH($E336&amp;"/"&amp;F$1,Data!$1:$1,0)-1))=TRUE,"",IF(OFFSET(Data!$A$1,MATCH($D336,Data!$CG:$CG,0)-1,MATCH($E336&amp;"/"&amp;F$1,Data!$1:$1,0)-1)=0,"",OFFSET(Data!$A$1,MATCH($D336,Data!$CG:$CG,0)-1,MATCH($E336&amp;"/"&amp;F$1,Data!$1:$1,0)-1)))</f>
        <v/>
      </c>
      <c r="G336" s="252" t="str">
        <f ca="1">IF(ISERROR(OFFSET(Data!$A$1,MATCH($D336,Data!$CG:$CG,0)-1,MATCH($E336&amp;"/"&amp;G$1,Data!$1:$1,0)-1))=TRUE,"",IF(OFFSET(Data!$A$1,MATCH($D336,Data!$CG:$CG,0)-1,MATCH($E336&amp;"/"&amp;G$1,Data!$1:$1,0)-1)=0,"",OFFSET(Data!$A$1,MATCH($D336,Data!$CG:$CG,0)-1,MATCH($E336&amp;"/"&amp;G$1,Data!$1:$1,0)-1)))</f>
        <v/>
      </c>
      <c r="H336" s="252" t="str">
        <f ca="1">IF(ISERROR(OFFSET(Data!$A$1,MATCH($D336,Data!$CG:$CG,0)-1,MATCH($E336&amp;"/"&amp;H$1,Data!$1:$1,0)-1))=TRUE,"",IF(OFFSET(Data!$A$1,MATCH($D336,Data!$CG:$CG,0)-1,MATCH($E336&amp;"/"&amp;H$1,Data!$1:$1,0)-1)=0,"",OFFSET(Data!$A$1,MATCH($D336,Data!$CG:$CG,0)-1,MATCH($E336&amp;"/"&amp;H$1,Data!$1:$1,0)-1)))</f>
        <v/>
      </c>
      <c r="I336" s="252" t="str">
        <f ca="1">IF(ISERROR(OFFSET(Data!$A$1,MATCH($D336,Data!$CG:$CG,0)-1,MATCH($E336&amp;"/"&amp;I$1,Data!$1:$1,0)-1))=TRUE,"",IF(OFFSET(Data!$A$1,MATCH($D336,Data!$CG:$CG,0)-1,MATCH($E336&amp;"/"&amp;I$1,Data!$1:$1,0)-1)=0,"",OFFSET(Data!$A$1,MATCH($D336,Data!$CG:$CG,0)-1,MATCH($E336&amp;"/"&amp;I$1,Data!$1:$1,0)-1)))</f>
        <v/>
      </c>
      <c r="J336" s="252" t="str">
        <f ca="1">IF(ISERROR(OFFSET(Data!$A$1,MATCH($D336,Data!$CG:$CG,0)-1,MATCH($E336&amp;"/"&amp;J$1,Data!$1:$1,0)-1))=TRUE,"",IF(OFFSET(Data!$A$1,MATCH($D336,Data!$CG:$CG,0)-1,MATCH($E336&amp;"/"&amp;J$1,Data!$1:$1,0)-1)=0,"",OFFSET(Data!$A$1,MATCH($D336,Data!$CG:$CG,0)-1,MATCH($E336&amp;"/"&amp;J$1,Data!$1:$1,0)-1)))</f>
        <v/>
      </c>
      <c r="K336" s="252" t="str">
        <f ca="1">IF(ISERROR(OFFSET(Data!$A$1,MATCH($D336,Data!$CG:$CG,0)-1,MATCH($E336&amp;"/"&amp;K$1,Data!$1:$1,0)-1))=TRUE,"",IF(OFFSET(Data!$A$1,MATCH($D336,Data!$CG:$CG,0)-1,MATCH($E336&amp;"/"&amp;K$1,Data!$1:$1,0)-1)=0,"",OFFSET(Data!$A$1,MATCH($D336,Data!$CG:$CG,0)-1,MATCH($E336&amp;"/"&amp;K$1,Data!$1:$1,0)-1)))</f>
        <v/>
      </c>
      <c r="L336" s="252" t="str">
        <f ca="1">IF(ISERROR(OFFSET(Data!$A$1,MATCH($D336,Data!$CG:$CG,0)-1,MATCH($E336&amp;"/"&amp;L$1,Data!$1:$1,0)-1))=TRUE,"",IF(OFFSET(Data!$A$1,MATCH($D336,Data!$CG:$CG,0)-1,MATCH($E336&amp;"/"&amp;L$1,Data!$1:$1,0)-1)=0,"",OFFSET(Data!$A$1,MATCH($D336,Data!$CG:$CG,0)-1,MATCH($E336&amp;"/"&amp;L$1,Data!$1:$1,0)-1)))</f>
        <v/>
      </c>
      <c r="M336" s="252" t="str">
        <f ca="1">IF(ISERROR(OFFSET(Data!$A$1,MATCH($D336,Data!$CG:$CG,0)-1,MATCH($E336&amp;"/"&amp;M$1,Data!$1:$1,0)-1))=TRUE,"",IF(OFFSET(Data!$A$1,MATCH($D336,Data!$CG:$CG,0)-1,MATCH($E336&amp;"/"&amp;M$1,Data!$1:$1,0)-1)=0,"",OFFSET(Data!$A$1,MATCH($D336,Data!$CG:$CG,0)-1,MATCH($E336&amp;"/"&amp;M$1,Data!$1:$1,0)-1)))</f>
        <v/>
      </c>
      <c r="N336" s="252" t="str">
        <f ca="1">IF(ISERROR(OFFSET(Data!$A$1,MATCH($D336,Data!$CG:$CG,0)-1,MATCH($E336&amp;"/"&amp;N$1,Data!$1:$1,0)-1))=TRUE,"",IF(OFFSET(Data!$A$1,MATCH($D336,Data!$CG:$CG,0)-1,MATCH($E336&amp;"/"&amp;N$1,Data!$1:$1,0)-1)=0,"",OFFSET(Data!$A$1,MATCH($D336,Data!$CG:$CG,0)-1,MATCH($E336&amp;"/"&amp;N$1,Data!$1:$1,0)-1)))</f>
        <v/>
      </c>
      <c r="O336" s="252" t="str">
        <f ca="1">IF(ISERROR(OFFSET(Data!$A$1,MATCH($D336,Data!$CG:$CG,0)-1,MATCH($E336&amp;"/"&amp;O$1,Data!$1:$1,0)-1))=TRUE,"",IF(OFFSET(Data!$A$1,MATCH($D336,Data!$CG:$CG,0)-1,MATCH($E336&amp;"/"&amp;O$1,Data!$1:$1,0)-1)=0,"",OFFSET(Data!$A$1,MATCH($D336,Data!$CG:$CG,0)-1,MATCH($E336&amp;"/"&amp;O$1,Data!$1:$1,0)-1)))</f>
        <v/>
      </c>
      <c r="P336" s="252" t="str">
        <f ca="1">IF(ISERROR(OFFSET(Data!$A$1,MATCH($D336,Data!$CG:$CG,0)-1,MATCH($E336&amp;"/"&amp;P$1,Data!$1:$1,0)-1))=TRUE,"",IF(OFFSET(Data!$A$1,MATCH($D336,Data!$CG:$CG,0)-1,MATCH($E336&amp;"/"&amp;P$1,Data!$1:$1,0)-1)=0,"",OFFSET(Data!$A$1,MATCH($D336,Data!$CG:$CG,0)-1,MATCH($E336&amp;"/"&amp;P$1,Data!$1:$1,0)-1)))</f>
        <v/>
      </c>
      <c r="Q336" s="252" t="str">
        <f ca="1">IF(ISERROR(OFFSET(Data!$A$1,MATCH($D336,Data!$CG:$CG,0)-1,MATCH($E336&amp;"/"&amp;Q$1,Data!$1:$1,0)-1))=TRUE,"",IF(OFFSET(Data!$A$1,MATCH($D336,Data!$CG:$CG,0)-1,MATCH($E336&amp;"/"&amp;Q$1,Data!$1:$1,0)-1)=0,"",OFFSET(Data!$A$1,MATCH($D336,Data!$CG:$CG,0)-1,MATCH($E336&amp;"/"&amp;Q$1,Data!$1:$1,0)-1)))</f>
        <v/>
      </c>
      <c r="R336" s="252" t="str">
        <f ca="1">IF(ISERROR(OFFSET(Data!$A$1,MATCH($D336,Data!$CG:$CG,0)-1,MATCH($E336&amp;"/"&amp;R$1,Data!$1:$1,0)-1))=TRUE,"",IF(OFFSET(Data!$A$1,MATCH($D336,Data!$CG:$CG,0)-1,MATCH($E336&amp;"/"&amp;R$1,Data!$1:$1,0)-1)=0,"",OFFSET(Data!$A$1,MATCH($D336,Data!$CG:$CG,0)-1,MATCH($E336&amp;"/"&amp;R$1,Data!$1:$1,0)-1)))</f>
        <v/>
      </c>
      <c r="S336" s="252" t="str">
        <f ca="1">IF(ISERROR(OFFSET(Data!$A$1,MATCH($D336,Data!$CG:$CG,0)-1,MATCH($E336&amp;"/"&amp;S$1,Data!$1:$1,0)-1))=TRUE,"",IF(OFFSET(Data!$A$1,MATCH($D336,Data!$CG:$CG,0)-1,MATCH($E336&amp;"/"&amp;S$1,Data!$1:$1,0)-1)=0,"",OFFSET(Data!$A$1,MATCH($D336,Data!$CG:$CG,0)-1,MATCH($E336&amp;"/"&amp;S$1,Data!$1:$1,0)-1)))</f>
        <v/>
      </c>
      <c r="T336" s="252" t="str">
        <f ca="1">IF(ISERROR(OFFSET(Data!$A$1,MATCH($D336,Data!$CG:$CG,0)-1,MATCH($E336&amp;"/"&amp;T$1,Data!$1:$1,0)-1))=TRUE,"",IF(OFFSET(Data!$A$1,MATCH($D336,Data!$CG:$CG,0)-1,MATCH($E336&amp;"/"&amp;T$1,Data!$1:$1,0)-1)=0,"",OFFSET(Data!$A$1,MATCH($D336,Data!$CG:$CG,0)-1,MATCH($E336&amp;"/"&amp;T$1,Data!$1:$1,0)-1)))</f>
        <v/>
      </c>
      <c r="U336" s="252" t="str">
        <f ca="1">IF(ISERROR(OFFSET(Data!$A$1,MATCH($D336,Data!$CG:$CG,0)-1,MATCH($E336&amp;"/"&amp;U$1,Data!$1:$1,0)-1))=TRUE,"",IF(OFFSET(Data!$A$1,MATCH($D336,Data!$CG:$CG,0)-1,MATCH($E336&amp;"/"&amp;U$1,Data!$1:$1,0)-1)=0,"",OFFSET(Data!$A$1,MATCH($D336,Data!$CG:$CG,0)-1,MATCH($E336&amp;"/"&amp;U$1,Data!$1:$1,0)-1)))</f>
        <v/>
      </c>
      <c r="V336" s="252" t="str">
        <f ca="1">IF(ISERROR(OFFSET(Data!$A$1,MATCH($D336,Data!$CG:$CG,0)-1,MATCH($E336&amp;"/"&amp;V$1,Data!$1:$1,0)-1))=TRUE,"",IF(OFFSET(Data!$A$1,MATCH($D336,Data!$CG:$CG,0)-1,MATCH($E336&amp;"/"&amp;V$1,Data!$1:$1,0)-1)=0,"",OFFSET(Data!$A$1,MATCH($D336,Data!$CG:$CG,0)-1,MATCH($E336&amp;"/"&amp;V$1,Data!$1:$1,0)-1)))</f>
        <v/>
      </c>
      <c r="W336" s="269" t="str">
        <f ca="1">IF(ISERROR(OFFSET(Data!$A$1,MATCH($D336,Data!$CG:$CG,0)-1,MATCH($E336&amp;"/"&amp;W$1,Data!$1:$1,0)-1))=TRUE,"",IF(OFFSET(Data!$A$1,MATCH($D336,Data!$CG:$CG,0)-1,MATCH($E336&amp;"/"&amp;W$1,Data!$1:$1,0)-1)=0,"",OFFSET(Data!$A$1,MATCH($D336,Data!$CG:$CG,0)-1,MATCH($E336&amp;"/"&amp;W$1,Data!$1:$1,0)-1)))</f>
        <v/>
      </c>
      <c r="X336" s="252" t="str">
        <f ca="1">IF(ISERROR(OFFSET(Data!$A$1,MATCH($D336,Data!$CG:$CG,0)-1,MATCH($E336&amp;"/"&amp;X$1,Data!$1:$1,0)-1))=TRUE,"",IF(OFFSET(Data!$A$1,MATCH($D336,Data!$CG:$CG,0)-1,MATCH($E336&amp;"/"&amp;X$1,Data!$1:$1,0)-1)=0,"",OFFSET(Data!$A$1,MATCH($D336,Data!$CG:$CG,0)-1,MATCH($E336&amp;"/"&amp;X$1,Data!$1:$1,0)-1)))</f>
        <v/>
      </c>
      <c r="Y336" s="252" t="str">
        <f ca="1">IF(ISERROR(OFFSET(Data!$A$1,MATCH($D336,Data!$CG:$CG,0)-1,MATCH($E336&amp;"/"&amp;Y$1,Data!$1:$1,0)-1))=TRUE,"",IF(OFFSET(Data!$A$1,MATCH($D336,Data!$CG:$CG,0)-1,MATCH($E336&amp;"/"&amp;Y$1,Data!$1:$1,0)-1)=0,"",OFFSET(Data!$A$1,MATCH($D336,Data!$CG:$CG,0)-1,MATCH($E336&amp;"/"&amp;Y$1,Data!$1:$1,0)-1)))</f>
        <v/>
      </c>
      <c r="Z336" s="252" t="str">
        <f ca="1">IF(ISERROR(OFFSET(Data!$A$1,MATCH($D336,Data!$CG:$CG,0)-1,MATCH($E336&amp;"/"&amp;Z$1,Data!$1:$1,0)-1))=TRUE,"",IF(OFFSET(Data!$A$1,MATCH($D336,Data!$CG:$CG,0)-1,MATCH($E336&amp;"/"&amp;Z$1,Data!$1:$1,0)-1)=0,"",OFFSET(Data!$A$1,MATCH($D336,Data!$CG:$CG,0)-1,MATCH($E336&amp;"/"&amp;Z$1,Data!$1:$1,0)-1)))</f>
        <v/>
      </c>
      <c r="AA336" s="252" t="str">
        <f ca="1">IF(ISERROR(OFFSET(Data!$A$1,MATCH($D336,Data!$CG:$CG,0)-1,MATCH($E336&amp;"/"&amp;AA$1,Data!$1:$1,0)-1))=TRUE,"",IF(OFFSET(Data!$A$1,MATCH($D336,Data!$CG:$CG,0)-1,MATCH($E336&amp;"/"&amp;AA$1,Data!$1:$1,0)-1)=0,"",OFFSET(Data!$A$1,MATCH($D336,Data!$CG:$CG,0)-1,MATCH($E336&amp;"/"&amp;AA$1,Data!$1:$1,0)-1)))</f>
        <v/>
      </c>
      <c r="AB336" s="252" t="str">
        <f ca="1">IF(ISERROR(OFFSET(Data!$A$1,MATCH($D336,Data!$CG:$CG,0)-1,MATCH($E336&amp;"/"&amp;AB$1,Data!$1:$1,0)-1))=TRUE,"",IF(OFFSET(Data!$A$1,MATCH($D336,Data!$CG:$CG,0)-1,MATCH($E336&amp;"/"&amp;AB$1,Data!$1:$1,0)-1)=0,"",OFFSET(Data!$A$1,MATCH($D336,Data!$CG:$CG,0)-1,MATCH($E336&amp;"/"&amp;AB$1,Data!$1:$1,0)-1)))</f>
        <v/>
      </c>
      <c r="AC336" s="252" t="str">
        <f ca="1">IF(ISERROR(OFFSET(Data!$A$1,MATCH($D336,Data!$CG:$CG,0)-1,MATCH($E336&amp;"/"&amp;AC$1,Data!$1:$1,0)-1))=TRUE,"",IF(OFFSET(Data!$A$1,MATCH($D336,Data!$CG:$CG,0)-1,MATCH($E336&amp;"/"&amp;AC$1,Data!$1:$1,0)-1)=0,"",OFFSET(Data!$A$1,MATCH($D336,Data!$CG:$CG,0)-1,MATCH($E336&amp;"/"&amp;AC$1,Data!$1:$1,0)-1)))</f>
        <v/>
      </c>
      <c r="AD336" s="252" t="str">
        <f ca="1">IF(ISERROR(OFFSET(Data!$A$1,MATCH($D336,Data!$CG:$CG,0)-1,MATCH($E336&amp;"/"&amp;AD$1,Data!$1:$1,0)-1))=TRUE,"",IF(OFFSET(Data!$A$1,MATCH($D336,Data!$CG:$CG,0)-1,MATCH($E336&amp;"/"&amp;AD$1,Data!$1:$1,0)-1)=0,"",OFFSET(Data!$A$1,MATCH($D336,Data!$CG:$CG,0)-1,MATCH($E336&amp;"/"&amp;AD$1,Data!$1:$1,0)-1)))</f>
        <v/>
      </c>
      <c r="AE336" s="252" t="str">
        <f ca="1">IF(ISERROR(OFFSET(Data!$A$1,MATCH($D336,Data!$CG:$CG,0)-1,MATCH($E336&amp;"/"&amp;AE$1,Data!$1:$1,0)-1))=TRUE,"",IF(OFFSET(Data!$A$1,MATCH($D336,Data!$CG:$CG,0)-1,MATCH($E336&amp;"/"&amp;AE$1,Data!$1:$1,0)-1)=0,"",OFFSET(Data!$A$1,MATCH($D336,Data!$CG:$CG,0)-1,MATCH($E336&amp;"/"&amp;AE$1,Data!$1:$1,0)-1)))</f>
        <v/>
      </c>
      <c r="AF336" s="253" t="str">
        <f ca="1">IF(ISERROR(OFFSET(Data!$A$1,MATCH($D336,Data!$CG:$CG,0)-1,MATCH($E336&amp;"/"&amp;AF$1,Data!$1:$1,0)-1))=TRUE,"",IF(OFFSET(Data!$A$1,MATCH($D336,Data!$CG:$CG,0)-1,MATCH($E336&amp;"/"&amp;AF$1,Data!$1:$1,0)-1)=0,"",OFFSET(Data!$A$1,MATCH($D336,Data!$CG:$CG,0)-1,MATCH($E336&amp;"/"&amp;AF$1,Data!$1:$1,0)-1)))</f>
        <v/>
      </c>
      <c r="AG336" s="212">
        <f t="shared" ca="1" si="10"/>
        <v>0</v>
      </c>
      <c r="AH336" s="213">
        <f ca="1">SUM(AG334:AG336)</f>
        <v>0</v>
      </c>
    </row>
    <row r="337" spans="1:34" ht="15.75" hidden="1" customHeight="1" x14ac:dyDescent="0.25">
      <c r="A337" s="446"/>
      <c r="B337" s="449"/>
      <c r="C337" s="452"/>
      <c r="D337" s="28" t="e">
        <f>IF(C337&lt;&gt;"",C337,D336)</f>
        <v>#N/A</v>
      </c>
      <c r="E337" s="29" t="s">
        <v>24</v>
      </c>
      <c r="F337" s="254" t="str">
        <f ca="1">IF(ISERROR(OFFSET(Data!$A$1,MATCH($D337,Data!$CG:$CG,0)-1,MATCH($E337&amp;"/"&amp;F$1,Data!$1:$1,0)-1))=TRUE,"",IF(OFFSET(Data!$A$1,MATCH($D337,Data!$CG:$CG,0)-1,MATCH($E337&amp;"/"&amp;F$1,Data!$1:$1,0)-1)=0,"",OFFSET(Data!$A$1,MATCH($D337,Data!$CG:$CG,0)-1,MATCH($E337&amp;"/"&amp;F$1,Data!$1:$1,0)-1)))</f>
        <v/>
      </c>
      <c r="G337" s="252" t="str">
        <f ca="1">IF(ISERROR(OFFSET(Data!$A$1,MATCH($D337,Data!$CG:$CG,0)-1,MATCH($E337&amp;"/"&amp;G$1,Data!$1:$1,0)-1))=TRUE,"",IF(OFFSET(Data!$A$1,MATCH($D337,Data!$CG:$CG,0)-1,MATCH($E337&amp;"/"&amp;G$1,Data!$1:$1,0)-1)=0,"",OFFSET(Data!$A$1,MATCH($D337,Data!$CG:$CG,0)-1,MATCH($E337&amp;"/"&amp;G$1,Data!$1:$1,0)-1)))</f>
        <v/>
      </c>
      <c r="H337" s="252" t="str">
        <f ca="1">IF(ISERROR(OFFSET(Data!$A$1,MATCH($D337,Data!$CG:$CG,0)-1,MATCH($E337&amp;"/"&amp;H$1,Data!$1:$1,0)-1))=TRUE,"",IF(OFFSET(Data!$A$1,MATCH($D337,Data!$CG:$CG,0)-1,MATCH($E337&amp;"/"&amp;H$1,Data!$1:$1,0)-1)=0,"",OFFSET(Data!$A$1,MATCH($D337,Data!$CG:$CG,0)-1,MATCH($E337&amp;"/"&amp;H$1,Data!$1:$1,0)-1)))</f>
        <v/>
      </c>
      <c r="I337" s="252" t="str">
        <f ca="1">IF(ISERROR(OFFSET(Data!$A$1,MATCH($D337,Data!$CG:$CG,0)-1,MATCH($E337&amp;"/"&amp;I$1,Data!$1:$1,0)-1))=TRUE,"",IF(OFFSET(Data!$A$1,MATCH($D337,Data!$CG:$CG,0)-1,MATCH($E337&amp;"/"&amp;I$1,Data!$1:$1,0)-1)=0,"",OFFSET(Data!$A$1,MATCH($D337,Data!$CG:$CG,0)-1,MATCH($E337&amp;"/"&amp;I$1,Data!$1:$1,0)-1)))</f>
        <v/>
      </c>
      <c r="J337" s="252" t="str">
        <f ca="1">IF(ISERROR(OFFSET(Data!$A$1,MATCH($D337,Data!$CG:$CG,0)-1,MATCH($E337&amp;"/"&amp;J$1,Data!$1:$1,0)-1))=TRUE,"",IF(OFFSET(Data!$A$1,MATCH($D337,Data!$CG:$CG,0)-1,MATCH($E337&amp;"/"&amp;J$1,Data!$1:$1,0)-1)=0,"",OFFSET(Data!$A$1,MATCH($D337,Data!$CG:$CG,0)-1,MATCH($E337&amp;"/"&amp;J$1,Data!$1:$1,0)-1)))</f>
        <v/>
      </c>
      <c r="K337" s="252" t="str">
        <f ca="1">IF(ISERROR(OFFSET(Data!$A$1,MATCH($D337,Data!$CG:$CG,0)-1,MATCH($E337&amp;"/"&amp;K$1,Data!$1:$1,0)-1))=TRUE,"",IF(OFFSET(Data!$A$1,MATCH($D337,Data!$CG:$CG,0)-1,MATCH($E337&amp;"/"&amp;K$1,Data!$1:$1,0)-1)=0,"",OFFSET(Data!$A$1,MATCH($D337,Data!$CG:$CG,0)-1,MATCH($E337&amp;"/"&amp;K$1,Data!$1:$1,0)-1)))</f>
        <v/>
      </c>
      <c r="L337" s="252" t="str">
        <f ca="1">IF(ISERROR(OFFSET(Data!$A$1,MATCH($D337,Data!$CG:$CG,0)-1,MATCH($E337&amp;"/"&amp;L$1,Data!$1:$1,0)-1))=TRUE,"",IF(OFFSET(Data!$A$1,MATCH($D337,Data!$CG:$CG,0)-1,MATCH($E337&amp;"/"&amp;L$1,Data!$1:$1,0)-1)=0,"",OFFSET(Data!$A$1,MATCH($D337,Data!$CG:$CG,0)-1,MATCH($E337&amp;"/"&amp;L$1,Data!$1:$1,0)-1)))</f>
        <v/>
      </c>
      <c r="M337" s="252" t="str">
        <f ca="1">IF(ISERROR(OFFSET(Data!$A$1,MATCH($D337,Data!$CG:$CG,0)-1,MATCH($E337&amp;"/"&amp;M$1,Data!$1:$1,0)-1))=TRUE,"",IF(OFFSET(Data!$A$1,MATCH($D337,Data!$CG:$CG,0)-1,MATCH($E337&amp;"/"&amp;M$1,Data!$1:$1,0)-1)=0,"",OFFSET(Data!$A$1,MATCH($D337,Data!$CG:$CG,0)-1,MATCH($E337&amp;"/"&amp;M$1,Data!$1:$1,0)-1)))</f>
        <v/>
      </c>
      <c r="N337" s="252" t="str">
        <f ca="1">IF(ISERROR(OFFSET(Data!$A$1,MATCH($D337,Data!$CG:$CG,0)-1,MATCH($E337&amp;"/"&amp;N$1,Data!$1:$1,0)-1))=TRUE,"",IF(OFFSET(Data!$A$1,MATCH($D337,Data!$CG:$CG,0)-1,MATCH($E337&amp;"/"&amp;N$1,Data!$1:$1,0)-1)=0,"",OFFSET(Data!$A$1,MATCH($D337,Data!$CG:$CG,0)-1,MATCH($E337&amp;"/"&amp;N$1,Data!$1:$1,0)-1)))</f>
        <v/>
      </c>
      <c r="O337" s="252" t="str">
        <f ca="1">IF(ISERROR(OFFSET(Data!$A$1,MATCH($D337,Data!$CG:$CG,0)-1,MATCH($E337&amp;"/"&amp;O$1,Data!$1:$1,0)-1))=TRUE,"",IF(OFFSET(Data!$A$1,MATCH($D337,Data!$CG:$CG,0)-1,MATCH($E337&amp;"/"&amp;O$1,Data!$1:$1,0)-1)=0,"",OFFSET(Data!$A$1,MATCH($D337,Data!$CG:$CG,0)-1,MATCH($E337&amp;"/"&amp;O$1,Data!$1:$1,0)-1)))</f>
        <v/>
      </c>
      <c r="P337" s="252" t="str">
        <f ca="1">IF(ISERROR(OFFSET(Data!$A$1,MATCH($D337,Data!$CG:$CG,0)-1,MATCH($E337&amp;"/"&amp;P$1,Data!$1:$1,0)-1))=TRUE,"",IF(OFFSET(Data!$A$1,MATCH($D337,Data!$CG:$CG,0)-1,MATCH($E337&amp;"/"&amp;P$1,Data!$1:$1,0)-1)=0,"",OFFSET(Data!$A$1,MATCH($D337,Data!$CG:$CG,0)-1,MATCH($E337&amp;"/"&amp;P$1,Data!$1:$1,0)-1)))</f>
        <v/>
      </c>
      <c r="Q337" s="252" t="str">
        <f ca="1">IF(ISERROR(OFFSET(Data!$A$1,MATCH($D337,Data!$CG:$CG,0)-1,MATCH($E337&amp;"/"&amp;Q$1,Data!$1:$1,0)-1))=TRUE,"",IF(OFFSET(Data!$A$1,MATCH($D337,Data!$CG:$CG,0)-1,MATCH($E337&amp;"/"&amp;Q$1,Data!$1:$1,0)-1)=0,"",OFFSET(Data!$A$1,MATCH($D337,Data!$CG:$CG,0)-1,MATCH($E337&amp;"/"&amp;Q$1,Data!$1:$1,0)-1)))</f>
        <v/>
      </c>
      <c r="R337" s="252" t="str">
        <f ca="1">IF(ISERROR(OFFSET(Data!$A$1,MATCH($D337,Data!$CG:$CG,0)-1,MATCH($E337&amp;"/"&amp;R$1,Data!$1:$1,0)-1))=TRUE,"",IF(OFFSET(Data!$A$1,MATCH($D337,Data!$CG:$CG,0)-1,MATCH($E337&amp;"/"&amp;R$1,Data!$1:$1,0)-1)=0,"",OFFSET(Data!$A$1,MATCH($D337,Data!$CG:$CG,0)-1,MATCH($E337&amp;"/"&amp;R$1,Data!$1:$1,0)-1)))</f>
        <v/>
      </c>
      <c r="S337" s="252" t="str">
        <f ca="1">IF(ISERROR(OFFSET(Data!$A$1,MATCH($D337,Data!$CG:$CG,0)-1,MATCH($E337&amp;"/"&amp;S$1,Data!$1:$1,0)-1))=TRUE,"",IF(OFFSET(Data!$A$1,MATCH($D337,Data!$CG:$CG,0)-1,MATCH($E337&amp;"/"&amp;S$1,Data!$1:$1,0)-1)=0,"",OFFSET(Data!$A$1,MATCH($D337,Data!$CG:$CG,0)-1,MATCH($E337&amp;"/"&amp;S$1,Data!$1:$1,0)-1)))</f>
        <v/>
      </c>
      <c r="T337" s="252" t="str">
        <f ca="1">IF(ISERROR(OFFSET(Data!$A$1,MATCH($D337,Data!$CG:$CG,0)-1,MATCH($E337&amp;"/"&amp;T$1,Data!$1:$1,0)-1))=TRUE,"",IF(OFFSET(Data!$A$1,MATCH($D337,Data!$CG:$CG,0)-1,MATCH($E337&amp;"/"&amp;T$1,Data!$1:$1,0)-1)=0,"",OFFSET(Data!$A$1,MATCH($D337,Data!$CG:$CG,0)-1,MATCH($E337&amp;"/"&amp;T$1,Data!$1:$1,0)-1)))</f>
        <v/>
      </c>
      <c r="U337" s="252" t="str">
        <f ca="1">IF(ISERROR(OFFSET(Data!$A$1,MATCH($D337,Data!$CG:$CG,0)-1,MATCH($E337&amp;"/"&amp;U$1,Data!$1:$1,0)-1))=TRUE,"",IF(OFFSET(Data!$A$1,MATCH($D337,Data!$CG:$CG,0)-1,MATCH($E337&amp;"/"&amp;U$1,Data!$1:$1,0)-1)=0,"",OFFSET(Data!$A$1,MATCH($D337,Data!$CG:$CG,0)-1,MATCH($E337&amp;"/"&amp;U$1,Data!$1:$1,0)-1)))</f>
        <v/>
      </c>
      <c r="V337" s="252" t="str">
        <f ca="1">IF(ISERROR(OFFSET(Data!$A$1,MATCH($D337,Data!$CG:$CG,0)-1,MATCH($E337&amp;"/"&amp;V$1,Data!$1:$1,0)-1))=TRUE,"",IF(OFFSET(Data!$A$1,MATCH($D337,Data!$CG:$CG,0)-1,MATCH($E337&amp;"/"&amp;V$1,Data!$1:$1,0)-1)=0,"",OFFSET(Data!$A$1,MATCH($D337,Data!$CG:$CG,0)-1,MATCH($E337&amp;"/"&amp;V$1,Data!$1:$1,0)-1)))</f>
        <v/>
      </c>
      <c r="W337" s="269" t="str">
        <f ca="1">IF(ISERROR(OFFSET(Data!$A$1,MATCH($D337,Data!$CG:$CG,0)-1,MATCH($E337&amp;"/"&amp;W$1,Data!$1:$1,0)-1))=TRUE,"",IF(OFFSET(Data!$A$1,MATCH($D337,Data!$CG:$CG,0)-1,MATCH($E337&amp;"/"&amp;W$1,Data!$1:$1,0)-1)=0,"",OFFSET(Data!$A$1,MATCH($D337,Data!$CG:$CG,0)-1,MATCH($E337&amp;"/"&amp;W$1,Data!$1:$1,0)-1)))</f>
        <v/>
      </c>
      <c r="X337" s="252" t="str">
        <f ca="1">IF(ISERROR(OFFSET(Data!$A$1,MATCH($D337,Data!$CG:$CG,0)-1,MATCH($E337&amp;"/"&amp;X$1,Data!$1:$1,0)-1))=TRUE,"",IF(OFFSET(Data!$A$1,MATCH($D337,Data!$CG:$CG,0)-1,MATCH($E337&amp;"/"&amp;X$1,Data!$1:$1,0)-1)=0,"",OFFSET(Data!$A$1,MATCH($D337,Data!$CG:$CG,0)-1,MATCH($E337&amp;"/"&amp;X$1,Data!$1:$1,0)-1)))</f>
        <v/>
      </c>
      <c r="Y337" s="252" t="str">
        <f ca="1">IF(ISERROR(OFFSET(Data!$A$1,MATCH($D337,Data!$CG:$CG,0)-1,MATCH($E337&amp;"/"&amp;Y$1,Data!$1:$1,0)-1))=TRUE,"",IF(OFFSET(Data!$A$1,MATCH($D337,Data!$CG:$CG,0)-1,MATCH($E337&amp;"/"&amp;Y$1,Data!$1:$1,0)-1)=0,"",OFFSET(Data!$A$1,MATCH($D337,Data!$CG:$CG,0)-1,MATCH($E337&amp;"/"&amp;Y$1,Data!$1:$1,0)-1)))</f>
        <v/>
      </c>
      <c r="Z337" s="252" t="str">
        <f ca="1">IF(ISERROR(OFFSET(Data!$A$1,MATCH($D337,Data!$CG:$CG,0)-1,MATCH($E337&amp;"/"&amp;Z$1,Data!$1:$1,0)-1))=TRUE,"",IF(OFFSET(Data!$A$1,MATCH($D337,Data!$CG:$CG,0)-1,MATCH($E337&amp;"/"&amp;Z$1,Data!$1:$1,0)-1)=0,"",OFFSET(Data!$A$1,MATCH($D337,Data!$CG:$CG,0)-1,MATCH($E337&amp;"/"&amp;Z$1,Data!$1:$1,0)-1)))</f>
        <v/>
      </c>
      <c r="AA337" s="252" t="str">
        <f ca="1">IF(ISERROR(OFFSET(Data!$A$1,MATCH($D337,Data!$CG:$CG,0)-1,MATCH($E337&amp;"/"&amp;AA$1,Data!$1:$1,0)-1))=TRUE,"",IF(OFFSET(Data!$A$1,MATCH($D337,Data!$CG:$CG,0)-1,MATCH($E337&amp;"/"&amp;AA$1,Data!$1:$1,0)-1)=0,"",OFFSET(Data!$A$1,MATCH($D337,Data!$CG:$CG,0)-1,MATCH($E337&amp;"/"&amp;AA$1,Data!$1:$1,0)-1)))</f>
        <v/>
      </c>
      <c r="AB337" s="252" t="str">
        <f ca="1">IF(ISERROR(OFFSET(Data!$A$1,MATCH($D337,Data!$CG:$CG,0)-1,MATCH($E337&amp;"/"&amp;AB$1,Data!$1:$1,0)-1))=TRUE,"",IF(OFFSET(Data!$A$1,MATCH($D337,Data!$CG:$CG,0)-1,MATCH($E337&amp;"/"&amp;AB$1,Data!$1:$1,0)-1)=0,"",OFFSET(Data!$A$1,MATCH($D337,Data!$CG:$CG,0)-1,MATCH($E337&amp;"/"&amp;AB$1,Data!$1:$1,0)-1)))</f>
        <v/>
      </c>
      <c r="AC337" s="252" t="str">
        <f ca="1">IF(ISERROR(OFFSET(Data!$A$1,MATCH($D337,Data!$CG:$CG,0)-1,MATCH($E337&amp;"/"&amp;AC$1,Data!$1:$1,0)-1))=TRUE,"",IF(OFFSET(Data!$A$1,MATCH($D337,Data!$CG:$CG,0)-1,MATCH($E337&amp;"/"&amp;AC$1,Data!$1:$1,0)-1)=0,"",OFFSET(Data!$A$1,MATCH($D337,Data!$CG:$CG,0)-1,MATCH($E337&amp;"/"&amp;AC$1,Data!$1:$1,0)-1)))</f>
        <v/>
      </c>
      <c r="AD337" s="252" t="str">
        <f ca="1">IF(ISERROR(OFFSET(Data!$A$1,MATCH($D337,Data!$CG:$CG,0)-1,MATCH($E337&amp;"/"&amp;AD$1,Data!$1:$1,0)-1))=TRUE,"",IF(OFFSET(Data!$A$1,MATCH($D337,Data!$CG:$CG,0)-1,MATCH($E337&amp;"/"&amp;AD$1,Data!$1:$1,0)-1)=0,"",OFFSET(Data!$A$1,MATCH($D337,Data!$CG:$CG,0)-1,MATCH($E337&amp;"/"&amp;AD$1,Data!$1:$1,0)-1)))</f>
        <v/>
      </c>
      <c r="AE337" s="252" t="str">
        <f ca="1">IF(ISERROR(OFFSET(Data!$A$1,MATCH($D337,Data!$CG:$CG,0)-1,MATCH($E337&amp;"/"&amp;AE$1,Data!$1:$1,0)-1))=TRUE,"",IF(OFFSET(Data!$A$1,MATCH($D337,Data!$CG:$CG,0)-1,MATCH($E337&amp;"/"&amp;AE$1,Data!$1:$1,0)-1)=0,"",OFFSET(Data!$A$1,MATCH($D337,Data!$CG:$CG,0)-1,MATCH($E337&amp;"/"&amp;AE$1,Data!$1:$1,0)-1)))</f>
        <v/>
      </c>
      <c r="AF337" s="253" t="str">
        <f ca="1">IF(ISERROR(OFFSET(Data!$A$1,MATCH($D337,Data!$CG:$CG,0)-1,MATCH($E337&amp;"/"&amp;AF$1,Data!$1:$1,0)-1))=TRUE,"",IF(OFFSET(Data!$A$1,MATCH($D337,Data!$CG:$CG,0)-1,MATCH($E337&amp;"/"&amp;AF$1,Data!$1:$1,0)-1)=0,"",OFFSET(Data!$A$1,MATCH($D337,Data!$CG:$CG,0)-1,MATCH($E337&amp;"/"&amp;AF$1,Data!$1:$1,0)-1)))</f>
        <v/>
      </c>
      <c r="AG337" s="212">
        <f t="shared" ca="1" si="10"/>
        <v>0</v>
      </c>
      <c r="AH337" s="213">
        <f ca="1">SUM(AG334:AG337)</f>
        <v>0</v>
      </c>
    </row>
    <row r="338" spans="1:34" ht="15.75" hidden="1" customHeight="1" thickBot="1" x14ac:dyDescent="0.3">
      <c r="A338" s="447"/>
      <c r="B338" s="450"/>
      <c r="C338" s="453"/>
      <c r="D338" s="30" t="e">
        <f>IF(C338&lt;&gt;"",C338,D337)</f>
        <v>#N/A</v>
      </c>
      <c r="E338" s="31" t="s">
        <v>25</v>
      </c>
      <c r="F338" s="255" t="str">
        <f ca="1">IF(ISERROR(OFFSET(Data!$A$1,MATCH($D338,Data!$CG:$CG,0)-1,MATCH($E338&amp;"/"&amp;F$1,Data!$1:$1,0)-1))=TRUE,"",IF(OFFSET(Data!$A$1,MATCH($D338,Data!$CG:$CG,0)-1,MATCH($E338&amp;"/"&amp;F$1,Data!$1:$1,0)-1)=0,"",OFFSET(Data!$A$1,MATCH($D338,Data!$CG:$CG,0)-1,MATCH($E338&amp;"/"&amp;F$1,Data!$1:$1,0)-1)))</f>
        <v/>
      </c>
      <c r="G338" s="256" t="str">
        <f ca="1">IF(ISERROR(OFFSET(Data!$A$1,MATCH($D338,Data!$CG:$CG,0)-1,MATCH($E338&amp;"/"&amp;G$1,Data!$1:$1,0)-1))=TRUE,"",IF(OFFSET(Data!$A$1,MATCH($D338,Data!$CG:$CG,0)-1,MATCH($E338&amp;"/"&amp;G$1,Data!$1:$1,0)-1)=0,"",OFFSET(Data!$A$1,MATCH($D338,Data!$CG:$CG,0)-1,MATCH($E338&amp;"/"&amp;G$1,Data!$1:$1,0)-1)))</f>
        <v/>
      </c>
      <c r="H338" s="256" t="str">
        <f ca="1">IF(ISERROR(OFFSET(Data!$A$1,MATCH($D338,Data!$CG:$CG,0)-1,MATCH($E338&amp;"/"&amp;H$1,Data!$1:$1,0)-1))=TRUE,"",IF(OFFSET(Data!$A$1,MATCH($D338,Data!$CG:$CG,0)-1,MATCH($E338&amp;"/"&amp;H$1,Data!$1:$1,0)-1)=0,"",OFFSET(Data!$A$1,MATCH($D338,Data!$CG:$CG,0)-1,MATCH($E338&amp;"/"&amp;H$1,Data!$1:$1,0)-1)))</f>
        <v/>
      </c>
      <c r="I338" s="256" t="str">
        <f ca="1">IF(ISERROR(OFFSET(Data!$A$1,MATCH($D338,Data!$CG:$CG,0)-1,MATCH($E338&amp;"/"&amp;I$1,Data!$1:$1,0)-1))=TRUE,"",IF(OFFSET(Data!$A$1,MATCH($D338,Data!$CG:$CG,0)-1,MATCH($E338&amp;"/"&amp;I$1,Data!$1:$1,0)-1)=0,"",OFFSET(Data!$A$1,MATCH($D338,Data!$CG:$CG,0)-1,MATCH($E338&amp;"/"&amp;I$1,Data!$1:$1,0)-1)))</f>
        <v/>
      </c>
      <c r="J338" s="256" t="str">
        <f ca="1">IF(ISERROR(OFFSET(Data!$A$1,MATCH($D338,Data!$CG:$CG,0)-1,MATCH($E338&amp;"/"&amp;J$1,Data!$1:$1,0)-1))=TRUE,"",IF(OFFSET(Data!$A$1,MATCH($D338,Data!$CG:$CG,0)-1,MATCH($E338&amp;"/"&amp;J$1,Data!$1:$1,0)-1)=0,"",OFFSET(Data!$A$1,MATCH($D338,Data!$CG:$CG,0)-1,MATCH($E338&amp;"/"&amp;J$1,Data!$1:$1,0)-1)))</f>
        <v/>
      </c>
      <c r="K338" s="256" t="str">
        <f ca="1">IF(ISERROR(OFFSET(Data!$A$1,MATCH($D338,Data!$CG:$CG,0)-1,MATCH($E338&amp;"/"&amp;K$1,Data!$1:$1,0)-1))=TRUE,"",IF(OFFSET(Data!$A$1,MATCH($D338,Data!$CG:$CG,0)-1,MATCH($E338&amp;"/"&amp;K$1,Data!$1:$1,0)-1)=0,"",OFFSET(Data!$A$1,MATCH($D338,Data!$CG:$CG,0)-1,MATCH($E338&amp;"/"&amp;K$1,Data!$1:$1,0)-1)))</f>
        <v/>
      </c>
      <c r="L338" s="256" t="str">
        <f ca="1">IF(ISERROR(OFFSET(Data!$A$1,MATCH($D338,Data!$CG:$CG,0)-1,MATCH($E338&amp;"/"&amp;L$1,Data!$1:$1,0)-1))=TRUE,"",IF(OFFSET(Data!$A$1,MATCH($D338,Data!$CG:$CG,0)-1,MATCH($E338&amp;"/"&amp;L$1,Data!$1:$1,0)-1)=0,"",OFFSET(Data!$A$1,MATCH($D338,Data!$CG:$CG,0)-1,MATCH($E338&amp;"/"&amp;L$1,Data!$1:$1,0)-1)))</f>
        <v/>
      </c>
      <c r="M338" s="256" t="str">
        <f ca="1">IF(ISERROR(OFFSET(Data!$A$1,MATCH($D338,Data!$CG:$CG,0)-1,MATCH($E338&amp;"/"&amp;M$1,Data!$1:$1,0)-1))=TRUE,"",IF(OFFSET(Data!$A$1,MATCH($D338,Data!$CG:$CG,0)-1,MATCH($E338&amp;"/"&amp;M$1,Data!$1:$1,0)-1)=0,"",OFFSET(Data!$A$1,MATCH($D338,Data!$CG:$CG,0)-1,MATCH($E338&amp;"/"&amp;M$1,Data!$1:$1,0)-1)))</f>
        <v/>
      </c>
      <c r="N338" s="256" t="str">
        <f ca="1">IF(ISERROR(OFFSET(Data!$A$1,MATCH($D338,Data!$CG:$CG,0)-1,MATCH($E338&amp;"/"&amp;N$1,Data!$1:$1,0)-1))=TRUE,"",IF(OFFSET(Data!$A$1,MATCH($D338,Data!$CG:$CG,0)-1,MATCH($E338&amp;"/"&amp;N$1,Data!$1:$1,0)-1)=0,"",OFFSET(Data!$A$1,MATCH($D338,Data!$CG:$CG,0)-1,MATCH($E338&amp;"/"&amp;N$1,Data!$1:$1,0)-1)))</f>
        <v/>
      </c>
      <c r="O338" s="256" t="str">
        <f ca="1">IF(ISERROR(OFFSET(Data!$A$1,MATCH($D338,Data!$CG:$CG,0)-1,MATCH($E338&amp;"/"&amp;O$1,Data!$1:$1,0)-1))=TRUE,"",IF(OFFSET(Data!$A$1,MATCH($D338,Data!$CG:$CG,0)-1,MATCH($E338&amp;"/"&amp;O$1,Data!$1:$1,0)-1)=0,"",OFFSET(Data!$A$1,MATCH($D338,Data!$CG:$CG,0)-1,MATCH($E338&amp;"/"&amp;O$1,Data!$1:$1,0)-1)))</f>
        <v/>
      </c>
      <c r="P338" s="256" t="str">
        <f ca="1">IF(ISERROR(OFFSET(Data!$A$1,MATCH($D338,Data!$CG:$CG,0)-1,MATCH($E338&amp;"/"&amp;P$1,Data!$1:$1,0)-1))=TRUE,"",IF(OFFSET(Data!$A$1,MATCH($D338,Data!$CG:$CG,0)-1,MATCH($E338&amp;"/"&amp;P$1,Data!$1:$1,0)-1)=0,"",OFFSET(Data!$A$1,MATCH($D338,Data!$CG:$CG,0)-1,MATCH($E338&amp;"/"&amp;P$1,Data!$1:$1,0)-1)))</f>
        <v/>
      </c>
      <c r="Q338" s="256" t="str">
        <f ca="1">IF(ISERROR(OFFSET(Data!$A$1,MATCH($D338,Data!$CG:$CG,0)-1,MATCH($E338&amp;"/"&amp;Q$1,Data!$1:$1,0)-1))=TRUE,"",IF(OFFSET(Data!$A$1,MATCH($D338,Data!$CG:$CG,0)-1,MATCH($E338&amp;"/"&amp;Q$1,Data!$1:$1,0)-1)=0,"",OFFSET(Data!$A$1,MATCH($D338,Data!$CG:$CG,0)-1,MATCH($E338&amp;"/"&amp;Q$1,Data!$1:$1,0)-1)))</f>
        <v/>
      </c>
      <c r="R338" s="256" t="str">
        <f ca="1">IF(ISERROR(OFFSET(Data!$A$1,MATCH($D338,Data!$CG:$CG,0)-1,MATCH($E338&amp;"/"&amp;R$1,Data!$1:$1,0)-1))=TRUE,"",IF(OFFSET(Data!$A$1,MATCH($D338,Data!$CG:$CG,0)-1,MATCH($E338&amp;"/"&amp;R$1,Data!$1:$1,0)-1)=0,"",OFFSET(Data!$A$1,MATCH($D338,Data!$CG:$CG,0)-1,MATCH($E338&amp;"/"&amp;R$1,Data!$1:$1,0)-1)))</f>
        <v/>
      </c>
      <c r="S338" s="256" t="str">
        <f ca="1">IF(ISERROR(OFFSET(Data!$A$1,MATCH($D338,Data!$CG:$CG,0)-1,MATCH($E338&amp;"/"&amp;S$1,Data!$1:$1,0)-1))=TRUE,"",IF(OFFSET(Data!$A$1,MATCH($D338,Data!$CG:$CG,0)-1,MATCH($E338&amp;"/"&amp;S$1,Data!$1:$1,0)-1)=0,"",OFFSET(Data!$A$1,MATCH($D338,Data!$CG:$CG,0)-1,MATCH($E338&amp;"/"&amp;S$1,Data!$1:$1,0)-1)))</f>
        <v/>
      </c>
      <c r="T338" s="256" t="str">
        <f ca="1">IF(ISERROR(OFFSET(Data!$A$1,MATCH($D338,Data!$CG:$CG,0)-1,MATCH($E338&amp;"/"&amp;T$1,Data!$1:$1,0)-1))=TRUE,"",IF(OFFSET(Data!$A$1,MATCH($D338,Data!$CG:$CG,0)-1,MATCH($E338&amp;"/"&amp;T$1,Data!$1:$1,0)-1)=0,"",OFFSET(Data!$A$1,MATCH($D338,Data!$CG:$CG,0)-1,MATCH($E338&amp;"/"&amp;T$1,Data!$1:$1,0)-1)))</f>
        <v/>
      </c>
      <c r="U338" s="256" t="str">
        <f ca="1">IF(ISERROR(OFFSET(Data!$A$1,MATCH($D338,Data!$CG:$CG,0)-1,MATCH($E338&amp;"/"&amp;U$1,Data!$1:$1,0)-1))=TRUE,"",IF(OFFSET(Data!$A$1,MATCH($D338,Data!$CG:$CG,0)-1,MATCH($E338&amp;"/"&amp;U$1,Data!$1:$1,0)-1)=0,"",OFFSET(Data!$A$1,MATCH($D338,Data!$CG:$CG,0)-1,MATCH($E338&amp;"/"&amp;U$1,Data!$1:$1,0)-1)))</f>
        <v/>
      </c>
      <c r="V338" s="256" t="str">
        <f ca="1">IF(ISERROR(OFFSET(Data!$A$1,MATCH($D338,Data!$CG:$CG,0)-1,MATCH($E338&amp;"/"&amp;V$1,Data!$1:$1,0)-1))=TRUE,"",IF(OFFSET(Data!$A$1,MATCH($D338,Data!$CG:$CG,0)-1,MATCH($E338&amp;"/"&amp;V$1,Data!$1:$1,0)-1)=0,"",OFFSET(Data!$A$1,MATCH($D338,Data!$CG:$CG,0)-1,MATCH($E338&amp;"/"&amp;V$1,Data!$1:$1,0)-1)))</f>
        <v/>
      </c>
      <c r="W338" s="257" t="str">
        <f ca="1">IF(ISERROR(OFFSET(Data!$A$1,MATCH($D338,Data!$CG:$CG,0)-1,MATCH($E338&amp;"/"&amp;W$1,Data!$1:$1,0)-1))=TRUE,"",IF(OFFSET(Data!$A$1,MATCH($D338,Data!$CG:$CG,0)-1,MATCH($E338&amp;"/"&amp;W$1,Data!$1:$1,0)-1)=0,"",OFFSET(Data!$A$1,MATCH($D338,Data!$CG:$CG,0)-1,MATCH($E338&amp;"/"&amp;W$1,Data!$1:$1,0)-1)))</f>
        <v/>
      </c>
      <c r="X338" s="256" t="str">
        <f ca="1">IF(ISERROR(OFFSET(Data!$A$1,MATCH($D338,Data!$CG:$CG,0)-1,MATCH($E338&amp;"/"&amp;X$1,Data!$1:$1,0)-1))=TRUE,"",IF(OFFSET(Data!$A$1,MATCH($D338,Data!$CG:$CG,0)-1,MATCH($E338&amp;"/"&amp;X$1,Data!$1:$1,0)-1)=0,"",OFFSET(Data!$A$1,MATCH($D338,Data!$CG:$CG,0)-1,MATCH($E338&amp;"/"&amp;X$1,Data!$1:$1,0)-1)))</f>
        <v/>
      </c>
      <c r="Y338" s="256" t="str">
        <f ca="1">IF(ISERROR(OFFSET(Data!$A$1,MATCH($D338,Data!$CG:$CG,0)-1,MATCH($E338&amp;"/"&amp;Y$1,Data!$1:$1,0)-1))=TRUE,"",IF(OFFSET(Data!$A$1,MATCH($D338,Data!$CG:$CG,0)-1,MATCH($E338&amp;"/"&amp;Y$1,Data!$1:$1,0)-1)=0,"",OFFSET(Data!$A$1,MATCH($D338,Data!$CG:$CG,0)-1,MATCH($E338&amp;"/"&amp;Y$1,Data!$1:$1,0)-1)))</f>
        <v/>
      </c>
      <c r="Z338" s="256" t="str">
        <f ca="1">IF(ISERROR(OFFSET(Data!$A$1,MATCH($D338,Data!$CG:$CG,0)-1,MATCH($E338&amp;"/"&amp;Z$1,Data!$1:$1,0)-1))=TRUE,"",IF(OFFSET(Data!$A$1,MATCH($D338,Data!$CG:$CG,0)-1,MATCH($E338&amp;"/"&amp;Z$1,Data!$1:$1,0)-1)=0,"",OFFSET(Data!$A$1,MATCH($D338,Data!$CG:$CG,0)-1,MATCH($E338&amp;"/"&amp;Z$1,Data!$1:$1,0)-1)))</f>
        <v/>
      </c>
      <c r="AA338" s="256" t="str">
        <f ca="1">IF(ISERROR(OFFSET(Data!$A$1,MATCH($D338,Data!$CG:$CG,0)-1,MATCH($E338&amp;"/"&amp;AA$1,Data!$1:$1,0)-1))=TRUE,"",IF(OFFSET(Data!$A$1,MATCH($D338,Data!$CG:$CG,0)-1,MATCH($E338&amp;"/"&amp;AA$1,Data!$1:$1,0)-1)=0,"",OFFSET(Data!$A$1,MATCH($D338,Data!$CG:$CG,0)-1,MATCH($E338&amp;"/"&amp;AA$1,Data!$1:$1,0)-1)))</f>
        <v/>
      </c>
      <c r="AB338" s="256" t="str">
        <f ca="1">IF(ISERROR(OFFSET(Data!$A$1,MATCH($D338,Data!$CG:$CG,0)-1,MATCH($E338&amp;"/"&amp;AB$1,Data!$1:$1,0)-1))=TRUE,"",IF(OFFSET(Data!$A$1,MATCH($D338,Data!$CG:$CG,0)-1,MATCH($E338&amp;"/"&amp;AB$1,Data!$1:$1,0)-1)=0,"",OFFSET(Data!$A$1,MATCH($D338,Data!$CG:$CG,0)-1,MATCH($E338&amp;"/"&amp;AB$1,Data!$1:$1,0)-1)))</f>
        <v/>
      </c>
      <c r="AC338" s="256" t="str">
        <f ca="1">IF(ISERROR(OFFSET(Data!$A$1,MATCH($D338,Data!$CG:$CG,0)-1,MATCH($E338&amp;"/"&amp;AC$1,Data!$1:$1,0)-1))=TRUE,"",IF(OFFSET(Data!$A$1,MATCH($D338,Data!$CG:$CG,0)-1,MATCH($E338&amp;"/"&amp;AC$1,Data!$1:$1,0)-1)=0,"",OFFSET(Data!$A$1,MATCH($D338,Data!$CG:$CG,0)-1,MATCH($E338&amp;"/"&amp;AC$1,Data!$1:$1,0)-1)))</f>
        <v/>
      </c>
      <c r="AD338" s="256" t="str">
        <f ca="1">IF(ISERROR(OFFSET(Data!$A$1,MATCH($D338,Data!$CG:$CG,0)-1,MATCH($E338&amp;"/"&amp;AD$1,Data!$1:$1,0)-1))=TRUE,"",IF(OFFSET(Data!$A$1,MATCH($D338,Data!$CG:$CG,0)-1,MATCH($E338&amp;"/"&amp;AD$1,Data!$1:$1,0)-1)=0,"",OFFSET(Data!$A$1,MATCH($D338,Data!$CG:$CG,0)-1,MATCH($E338&amp;"/"&amp;AD$1,Data!$1:$1,0)-1)))</f>
        <v/>
      </c>
      <c r="AE338" s="256" t="str">
        <f ca="1">IF(ISERROR(OFFSET(Data!$A$1,MATCH($D338,Data!$CG:$CG,0)-1,MATCH($E338&amp;"/"&amp;AE$1,Data!$1:$1,0)-1))=TRUE,"",IF(OFFSET(Data!$A$1,MATCH($D338,Data!$CG:$CG,0)-1,MATCH($E338&amp;"/"&amp;AE$1,Data!$1:$1,0)-1)=0,"",OFFSET(Data!$A$1,MATCH($D338,Data!$CG:$CG,0)-1,MATCH($E338&amp;"/"&amp;AE$1,Data!$1:$1,0)-1)))</f>
        <v/>
      </c>
      <c r="AF338" s="258" t="str">
        <f ca="1">IF(ISERROR(OFFSET(Data!$A$1,MATCH($D338,Data!$CG:$CG,0)-1,MATCH($E338&amp;"/"&amp;AF$1,Data!$1:$1,0)-1))=TRUE,"",IF(OFFSET(Data!$A$1,MATCH($D338,Data!$CG:$CG,0)-1,MATCH($E338&amp;"/"&amp;AF$1,Data!$1:$1,0)-1)=0,"",OFFSET(Data!$A$1,MATCH($D338,Data!$CG:$CG,0)-1,MATCH($E338&amp;"/"&amp;AF$1,Data!$1:$1,0)-1)))</f>
        <v/>
      </c>
      <c r="AG338" s="214">
        <f t="shared" ca="1" si="10"/>
        <v>0</v>
      </c>
      <c r="AH338" s="215">
        <f ca="1">SUM(AG334:AG338)</f>
        <v>0</v>
      </c>
    </row>
    <row r="339" spans="1:34" ht="15" hidden="1" customHeight="1" x14ac:dyDescent="0.25">
      <c r="A339" s="445">
        <v>67</v>
      </c>
      <c r="B339" s="448" t="e">
        <f>INDEX(Data!CI:CI,MATCH("W"&amp;A339,Data!A:A,0))</f>
        <v>#N/A</v>
      </c>
      <c r="C339" s="451" t="e">
        <f>INDEX(Data!CG:CG,MATCH("W"&amp;A339,Data!A:A,0))</f>
        <v>#N/A</v>
      </c>
      <c r="D339" s="26" t="e">
        <f>IF(C339&lt;&gt;"",C339,#REF!)</f>
        <v>#N/A</v>
      </c>
      <c r="E339" s="27" t="s">
        <v>21</v>
      </c>
      <c r="F339" s="271" t="str">
        <f ca="1">IF(ISERROR(OFFSET(Data!$A$1,MATCH($D339,Data!$CG:$CG,0)-1,MATCH($E339&amp;"/"&amp;F$1,Data!$1:$1,0)-1))=TRUE,"",IF(OFFSET(Data!$A$1,MATCH($D339,Data!$CG:$CG,0)-1,MATCH($E339&amp;"/"&amp;F$1,Data!$1:$1,0)-1)=0,"",OFFSET(Data!$A$1,MATCH($D339,Data!$CG:$CG,0)-1,MATCH($E339&amp;"/"&amp;F$1,Data!$1:$1,0)-1)))</f>
        <v/>
      </c>
      <c r="G339" s="250" t="str">
        <f ca="1">IF(ISERROR(OFFSET(Data!$A$1,MATCH($D339,Data!$CG:$CG,0)-1,MATCH($E339&amp;"/"&amp;G$1,Data!$1:$1,0)-1))=TRUE,"",IF(OFFSET(Data!$A$1,MATCH($D339,Data!$CG:$CG,0)-1,MATCH($E339&amp;"/"&amp;G$1,Data!$1:$1,0)-1)=0,"",OFFSET(Data!$A$1,MATCH($D339,Data!$CG:$CG,0)-1,MATCH($E339&amp;"/"&amp;G$1,Data!$1:$1,0)-1)))</f>
        <v/>
      </c>
      <c r="H339" s="250" t="str">
        <f ca="1">IF(ISERROR(OFFSET(Data!$A$1,MATCH($D339,Data!$CG:$CG,0)-1,MATCH($E339&amp;"/"&amp;H$1,Data!$1:$1,0)-1))=TRUE,"",IF(OFFSET(Data!$A$1,MATCH($D339,Data!$CG:$CG,0)-1,MATCH($E339&amp;"/"&amp;H$1,Data!$1:$1,0)-1)=0,"",OFFSET(Data!$A$1,MATCH($D339,Data!$CG:$CG,0)-1,MATCH($E339&amp;"/"&amp;H$1,Data!$1:$1,0)-1)))</f>
        <v/>
      </c>
      <c r="I339" s="250" t="str">
        <f ca="1">IF(ISERROR(OFFSET(Data!$A$1,MATCH($D339,Data!$CG:$CG,0)-1,MATCH($E339&amp;"/"&amp;I$1,Data!$1:$1,0)-1))=TRUE,"",IF(OFFSET(Data!$A$1,MATCH($D339,Data!$CG:$CG,0)-1,MATCH($E339&amp;"/"&amp;I$1,Data!$1:$1,0)-1)=0,"",OFFSET(Data!$A$1,MATCH($D339,Data!$CG:$CG,0)-1,MATCH($E339&amp;"/"&amp;I$1,Data!$1:$1,0)-1)))</f>
        <v/>
      </c>
      <c r="J339" s="250" t="str">
        <f ca="1">IF(ISERROR(OFFSET(Data!$A$1,MATCH($D339,Data!$CG:$CG,0)-1,MATCH($E339&amp;"/"&amp;J$1,Data!$1:$1,0)-1))=TRUE,"",IF(OFFSET(Data!$A$1,MATCH($D339,Data!$CG:$CG,0)-1,MATCH($E339&amp;"/"&amp;J$1,Data!$1:$1,0)-1)=0,"",OFFSET(Data!$A$1,MATCH($D339,Data!$CG:$CG,0)-1,MATCH($E339&amp;"/"&amp;J$1,Data!$1:$1,0)-1)))</f>
        <v/>
      </c>
      <c r="K339" s="250" t="str">
        <f ca="1">IF(ISERROR(OFFSET(Data!$A$1,MATCH($D339,Data!$CG:$CG,0)-1,MATCH($E339&amp;"/"&amp;K$1,Data!$1:$1,0)-1))=TRUE,"",IF(OFFSET(Data!$A$1,MATCH($D339,Data!$CG:$CG,0)-1,MATCH($E339&amp;"/"&amp;K$1,Data!$1:$1,0)-1)=0,"",OFFSET(Data!$A$1,MATCH($D339,Data!$CG:$CG,0)-1,MATCH($E339&amp;"/"&amp;K$1,Data!$1:$1,0)-1)))</f>
        <v/>
      </c>
      <c r="L339" s="250" t="str">
        <f ca="1">IF(ISERROR(OFFSET(Data!$A$1,MATCH($D339,Data!$CG:$CG,0)-1,MATCH($E339&amp;"/"&amp;L$1,Data!$1:$1,0)-1))=TRUE,"",IF(OFFSET(Data!$A$1,MATCH($D339,Data!$CG:$CG,0)-1,MATCH($E339&amp;"/"&amp;L$1,Data!$1:$1,0)-1)=0,"",OFFSET(Data!$A$1,MATCH($D339,Data!$CG:$CG,0)-1,MATCH($E339&amp;"/"&amp;L$1,Data!$1:$1,0)-1)))</f>
        <v/>
      </c>
      <c r="M339" s="250" t="str">
        <f ca="1">IF(ISERROR(OFFSET(Data!$A$1,MATCH($D339,Data!$CG:$CG,0)-1,MATCH($E339&amp;"/"&amp;M$1,Data!$1:$1,0)-1))=TRUE,"",IF(OFFSET(Data!$A$1,MATCH($D339,Data!$CG:$CG,0)-1,MATCH($E339&amp;"/"&amp;M$1,Data!$1:$1,0)-1)=0,"",OFFSET(Data!$A$1,MATCH($D339,Data!$CG:$CG,0)-1,MATCH($E339&amp;"/"&amp;M$1,Data!$1:$1,0)-1)))</f>
        <v/>
      </c>
      <c r="N339" s="250" t="str">
        <f ca="1">IF(ISERROR(OFFSET(Data!$A$1,MATCH($D339,Data!$CG:$CG,0)-1,MATCH($E339&amp;"/"&amp;N$1,Data!$1:$1,0)-1))=TRUE,"",IF(OFFSET(Data!$A$1,MATCH($D339,Data!$CG:$CG,0)-1,MATCH($E339&amp;"/"&amp;N$1,Data!$1:$1,0)-1)=0,"",OFFSET(Data!$A$1,MATCH($D339,Data!$CG:$CG,0)-1,MATCH($E339&amp;"/"&amp;N$1,Data!$1:$1,0)-1)))</f>
        <v/>
      </c>
      <c r="O339" s="250" t="str">
        <f ca="1">IF(ISERROR(OFFSET(Data!$A$1,MATCH($D339,Data!$CG:$CG,0)-1,MATCH($E339&amp;"/"&amp;O$1,Data!$1:$1,0)-1))=TRUE,"",IF(OFFSET(Data!$A$1,MATCH($D339,Data!$CG:$CG,0)-1,MATCH($E339&amp;"/"&amp;O$1,Data!$1:$1,0)-1)=0,"",OFFSET(Data!$A$1,MATCH($D339,Data!$CG:$CG,0)-1,MATCH($E339&amp;"/"&amp;O$1,Data!$1:$1,0)-1)))</f>
        <v/>
      </c>
      <c r="P339" s="250" t="str">
        <f ca="1">IF(ISERROR(OFFSET(Data!$A$1,MATCH($D339,Data!$CG:$CG,0)-1,MATCH($E339&amp;"/"&amp;P$1,Data!$1:$1,0)-1))=TRUE,"",IF(OFFSET(Data!$A$1,MATCH($D339,Data!$CG:$CG,0)-1,MATCH($E339&amp;"/"&amp;P$1,Data!$1:$1,0)-1)=0,"",OFFSET(Data!$A$1,MATCH($D339,Data!$CG:$CG,0)-1,MATCH($E339&amp;"/"&amp;P$1,Data!$1:$1,0)-1)))</f>
        <v/>
      </c>
      <c r="Q339" s="250" t="str">
        <f ca="1">IF(ISERROR(OFFSET(Data!$A$1,MATCH($D339,Data!$CG:$CG,0)-1,MATCH($E339&amp;"/"&amp;Q$1,Data!$1:$1,0)-1))=TRUE,"",IF(OFFSET(Data!$A$1,MATCH($D339,Data!$CG:$CG,0)-1,MATCH($E339&amp;"/"&amp;Q$1,Data!$1:$1,0)-1)=0,"",OFFSET(Data!$A$1,MATCH($D339,Data!$CG:$CG,0)-1,MATCH($E339&amp;"/"&amp;Q$1,Data!$1:$1,0)-1)))</f>
        <v/>
      </c>
      <c r="R339" s="250" t="str">
        <f ca="1">IF(ISERROR(OFFSET(Data!$A$1,MATCH($D339,Data!$CG:$CG,0)-1,MATCH($E339&amp;"/"&amp;R$1,Data!$1:$1,0)-1))=TRUE,"",IF(OFFSET(Data!$A$1,MATCH($D339,Data!$CG:$CG,0)-1,MATCH($E339&amp;"/"&amp;R$1,Data!$1:$1,0)-1)=0,"",OFFSET(Data!$A$1,MATCH($D339,Data!$CG:$CG,0)-1,MATCH($E339&amp;"/"&amp;R$1,Data!$1:$1,0)-1)))</f>
        <v/>
      </c>
      <c r="S339" s="250" t="str">
        <f ca="1">IF(ISERROR(OFFSET(Data!$A$1,MATCH($D339,Data!$CG:$CG,0)-1,MATCH($E339&amp;"/"&amp;S$1,Data!$1:$1,0)-1))=TRUE,"",IF(OFFSET(Data!$A$1,MATCH($D339,Data!$CG:$CG,0)-1,MATCH($E339&amp;"/"&amp;S$1,Data!$1:$1,0)-1)=0,"",OFFSET(Data!$A$1,MATCH($D339,Data!$CG:$CG,0)-1,MATCH($E339&amp;"/"&amp;S$1,Data!$1:$1,0)-1)))</f>
        <v/>
      </c>
      <c r="T339" s="250" t="str">
        <f ca="1">IF(ISERROR(OFFSET(Data!$A$1,MATCH($D339,Data!$CG:$CG,0)-1,MATCH($E339&amp;"/"&amp;T$1,Data!$1:$1,0)-1))=TRUE,"",IF(OFFSET(Data!$A$1,MATCH($D339,Data!$CG:$CG,0)-1,MATCH($E339&amp;"/"&amp;T$1,Data!$1:$1,0)-1)=0,"",OFFSET(Data!$A$1,MATCH($D339,Data!$CG:$CG,0)-1,MATCH($E339&amp;"/"&amp;T$1,Data!$1:$1,0)-1)))</f>
        <v/>
      </c>
      <c r="U339" s="250" t="str">
        <f ca="1">IF(ISERROR(OFFSET(Data!$A$1,MATCH($D339,Data!$CG:$CG,0)-1,MATCH($E339&amp;"/"&amp;U$1,Data!$1:$1,0)-1))=TRUE,"",IF(OFFSET(Data!$A$1,MATCH($D339,Data!$CG:$CG,0)-1,MATCH($E339&amp;"/"&amp;U$1,Data!$1:$1,0)-1)=0,"",OFFSET(Data!$A$1,MATCH($D339,Data!$CG:$CG,0)-1,MATCH($E339&amp;"/"&amp;U$1,Data!$1:$1,0)-1)))</f>
        <v/>
      </c>
      <c r="V339" s="250" t="str">
        <f ca="1">IF(ISERROR(OFFSET(Data!$A$1,MATCH($D339,Data!$CG:$CG,0)-1,MATCH($E339&amp;"/"&amp;V$1,Data!$1:$1,0)-1))=TRUE,"",IF(OFFSET(Data!$A$1,MATCH($D339,Data!$CG:$CG,0)-1,MATCH($E339&amp;"/"&amp;V$1,Data!$1:$1,0)-1)=0,"",OFFSET(Data!$A$1,MATCH($D339,Data!$CG:$CG,0)-1,MATCH($E339&amp;"/"&amp;V$1,Data!$1:$1,0)-1)))</f>
        <v/>
      </c>
      <c r="W339" s="272" t="str">
        <f ca="1">IF(ISERROR(OFFSET(Data!$A$1,MATCH($D339,Data!$CG:$CG,0)-1,MATCH($E339&amp;"/"&amp;W$1,Data!$1:$1,0)-1))=TRUE,"",IF(OFFSET(Data!$A$1,MATCH($D339,Data!$CG:$CG,0)-1,MATCH($E339&amp;"/"&amp;W$1,Data!$1:$1,0)-1)=0,"",OFFSET(Data!$A$1,MATCH($D339,Data!$CG:$CG,0)-1,MATCH($E339&amp;"/"&amp;W$1,Data!$1:$1,0)-1)))</f>
        <v/>
      </c>
      <c r="X339" s="250" t="str">
        <f ca="1">IF(ISERROR(OFFSET(Data!$A$1,MATCH($D339,Data!$CG:$CG,0)-1,MATCH($E339&amp;"/"&amp;X$1,Data!$1:$1,0)-1))=TRUE,"",IF(OFFSET(Data!$A$1,MATCH($D339,Data!$CG:$CG,0)-1,MATCH($E339&amp;"/"&amp;X$1,Data!$1:$1,0)-1)=0,"",OFFSET(Data!$A$1,MATCH($D339,Data!$CG:$CG,0)-1,MATCH($E339&amp;"/"&amp;X$1,Data!$1:$1,0)-1)))</f>
        <v/>
      </c>
      <c r="Y339" s="250" t="str">
        <f ca="1">IF(ISERROR(OFFSET(Data!$A$1,MATCH($D339,Data!$CG:$CG,0)-1,MATCH($E339&amp;"/"&amp;Y$1,Data!$1:$1,0)-1))=TRUE,"",IF(OFFSET(Data!$A$1,MATCH($D339,Data!$CG:$CG,0)-1,MATCH($E339&amp;"/"&amp;Y$1,Data!$1:$1,0)-1)=0,"",OFFSET(Data!$A$1,MATCH($D339,Data!$CG:$CG,0)-1,MATCH($E339&amp;"/"&amp;Y$1,Data!$1:$1,0)-1)))</f>
        <v/>
      </c>
      <c r="Z339" s="250" t="str">
        <f ca="1">IF(ISERROR(OFFSET(Data!$A$1,MATCH($D339,Data!$CG:$CG,0)-1,MATCH($E339&amp;"/"&amp;Z$1,Data!$1:$1,0)-1))=TRUE,"",IF(OFFSET(Data!$A$1,MATCH($D339,Data!$CG:$CG,0)-1,MATCH($E339&amp;"/"&amp;Z$1,Data!$1:$1,0)-1)=0,"",OFFSET(Data!$A$1,MATCH($D339,Data!$CG:$CG,0)-1,MATCH($E339&amp;"/"&amp;Z$1,Data!$1:$1,0)-1)))</f>
        <v/>
      </c>
      <c r="AA339" s="250" t="str">
        <f ca="1">IF(ISERROR(OFFSET(Data!$A$1,MATCH($D339,Data!$CG:$CG,0)-1,MATCH($E339&amp;"/"&amp;AA$1,Data!$1:$1,0)-1))=TRUE,"",IF(OFFSET(Data!$A$1,MATCH($D339,Data!$CG:$CG,0)-1,MATCH($E339&amp;"/"&amp;AA$1,Data!$1:$1,0)-1)=0,"",OFFSET(Data!$A$1,MATCH($D339,Data!$CG:$CG,0)-1,MATCH($E339&amp;"/"&amp;AA$1,Data!$1:$1,0)-1)))</f>
        <v/>
      </c>
      <c r="AB339" s="250" t="str">
        <f ca="1">IF(ISERROR(OFFSET(Data!$A$1,MATCH($D339,Data!$CG:$CG,0)-1,MATCH($E339&amp;"/"&amp;AB$1,Data!$1:$1,0)-1))=TRUE,"",IF(OFFSET(Data!$A$1,MATCH($D339,Data!$CG:$CG,0)-1,MATCH($E339&amp;"/"&amp;AB$1,Data!$1:$1,0)-1)=0,"",OFFSET(Data!$A$1,MATCH($D339,Data!$CG:$CG,0)-1,MATCH($E339&amp;"/"&amp;AB$1,Data!$1:$1,0)-1)))</f>
        <v/>
      </c>
      <c r="AC339" s="250" t="str">
        <f ca="1">IF(ISERROR(OFFSET(Data!$A$1,MATCH($D339,Data!$CG:$CG,0)-1,MATCH($E339&amp;"/"&amp;AC$1,Data!$1:$1,0)-1))=TRUE,"",IF(OFFSET(Data!$A$1,MATCH($D339,Data!$CG:$CG,0)-1,MATCH($E339&amp;"/"&amp;AC$1,Data!$1:$1,0)-1)=0,"",OFFSET(Data!$A$1,MATCH($D339,Data!$CG:$CG,0)-1,MATCH($E339&amp;"/"&amp;AC$1,Data!$1:$1,0)-1)))</f>
        <v/>
      </c>
      <c r="AD339" s="250" t="str">
        <f ca="1">IF(ISERROR(OFFSET(Data!$A$1,MATCH($D339,Data!$CG:$CG,0)-1,MATCH($E339&amp;"/"&amp;AD$1,Data!$1:$1,0)-1))=TRUE,"",IF(OFFSET(Data!$A$1,MATCH($D339,Data!$CG:$CG,0)-1,MATCH($E339&amp;"/"&amp;AD$1,Data!$1:$1,0)-1)=0,"",OFFSET(Data!$A$1,MATCH($D339,Data!$CG:$CG,0)-1,MATCH($E339&amp;"/"&amp;AD$1,Data!$1:$1,0)-1)))</f>
        <v/>
      </c>
      <c r="AE339" s="250" t="str">
        <f ca="1">IF(ISERROR(OFFSET(Data!$A$1,MATCH($D339,Data!$CG:$CG,0)-1,MATCH($E339&amp;"/"&amp;AE$1,Data!$1:$1,0)-1))=TRUE,"",IF(OFFSET(Data!$A$1,MATCH($D339,Data!$CG:$CG,0)-1,MATCH($E339&amp;"/"&amp;AE$1,Data!$1:$1,0)-1)=0,"",OFFSET(Data!$A$1,MATCH($D339,Data!$CG:$CG,0)-1,MATCH($E339&amp;"/"&amp;AE$1,Data!$1:$1,0)-1)))</f>
        <v/>
      </c>
      <c r="AF339" s="251" t="str">
        <f ca="1">IF(ISERROR(OFFSET(Data!$A$1,MATCH($D339,Data!$CG:$CG,0)-1,MATCH($E339&amp;"/"&amp;AF$1,Data!$1:$1,0)-1))=TRUE,"",IF(OFFSET(Data!$A$1,MATCH($D339,Data!$CG:$CG,0)-1,MATCH($E339&amp;"/"&amp;AF$1,Data!$1:$1,0)-1)=0,"",OFFSET(Data!$A$1,MATCH($D339,Data!$CG:$CG,0)-1,MATCH($E339&amp;"/"&amp;AF$1,Data!$1:$1,0)-1)))</f>
        <v/>
      </c>
      <c r="AG339" s="210">
        <f t="shared" ca="1" si="10"/>
        <v>0</v>
      </c>
      <c r="AH339" s="211">
        <f ca="1">AG339</f>
        <v>0</v>
      </c>
    </row>
    <row r="340" spans="1:34" ht="15" hidden="1" customHeight="1" thickBot="1" x14ac:dyDescent="0.3">
      <c r="A340" s="446"/>
      <c r="B340" s="449"/>
      <c r="C340" s="452"/>
      <c r="D340" s="28" t="e">
        <f>IF(C340&lt;&gt;"",C340,D339)</f>
        <v>#N/A</v>
      </c>
      <c r="E340" s="29" t="s">
        <v>22</v>
      </c>
      <c r="F340" s="254" t="str">
        <f ca="1">IF(ISERROR(OFFSET(Data!$A$1,MATCH($D340,Data!$CG:$CG,0)-1,MATCH($E340&amp;"/"&amp;F$1,Data!$1:$1,0)-1))=TRUE,"",IF(OFFSET(Data!$A$1,MATCH($D340,Data!$CG:$CG,0)-1,MATCH($E340&amp;"/"&amp;F$1,Data!$1:$1,0)-1)=0,"",OFFSET(Data!$A$1,MATCH($D340,Data!$CG:$CG,0)-1,MATCH($E340&amp;"/"&amp;F$1,Data!$1:$1,0)-1)))</f>
        <v/>
      </c>
      <c r="G340" s="252" t="str">
        <f ca="1">IF(ISERROR(OFFSET(Data!$A$1,MATCH($D340,Data!$CG:$CG,0)-1,MATCH($E340&amp;"/"&amp;G$1,Data!$1:$1,0)-1))=TRUE,"",IF(OFFSET(Data!$A$1,MATCH($D340,Data!$CG:$CG,0)-1,MATCH($E340&amp;"/"&amp;G$1,Data!$1:$1,0)-1)=0,"",OFFSET(Data!$A$1,MATCH($D340,Data!$CG:$CG,0)-1,MATCH($E340&amp;"/"&amp;G$1,Data!$1:$1,0)-1)))</f>
        <v/>
      </c>
      <c r="H340" s="252" t="str">
        <f ca="1">IF(ISERROR(OFFSET(Data!$A$1,MATCH($D340,Data!$CG:$CG,0)-1,MATCH($E340&amp;"/"&amp;H$1,Data!$1:$1,0)-1))=TRUE,"",IF(OFFSET(Data!$A$1,MATCH($D340,Data!$CG:$CG,0)-1,MATCH($E340&amp;"/"&amp;H$1,Data!$1:$1,0)-1)=0,"",OFFSET(Data!$A$1,MATCH($D340,Data!$CG:$CG,0)-1,MATCH($E340&amp;"/"&amp;H$1,Data!$1:$1,0)-1)))</f>
        <v/>
      </c>
      <c r="I340" s="252" t="str">
        <f ca="1">IF(ISERROR(OFFSET(Data!$A$1,MATCH($D340,Data!$CG:$CG,0)-1,MATCH($E340&amp;"/"&amp;I$1,Data!$1:$1,0)-1))=TRUE,"",IF(OFFSET(Data!$A$1,MATCH($D340,Data!$CG:$CG,0)-1,MATCH($E340&amp;"/"&amp;I$1,Data!$1:$1,0)-1)=0,"",OFFSET(Data!$A$1,MATCH($D340,Data!$CG:$CG,0)-1,MATCH($E340&amp;"/"&amp;I$1,Data!$1:$1,0)-1)))</f>
        <v/>
      </c>
      <c r="J340" s="252" t="str">
        <f ca="1">IF(ISERROR(OFFSET(Data!$A$1,MATCH($D340,Data!$CG:$CG,0)-1,MATCH($E340&amp;"/"&amp;J$1,Data!$1:$1,0)-1))=TRUE,"",IF(OFFSET(Data!$A$1,MATCH($D340,Data!$CG:$CG,0)-1,MATCH($E340&amp;"/"&amp;J$1,Data!$1:$1,0)-1)=0,"",OFFSET(Data!$A$1,MATCH($D340,Data!$CG:$CG,0)-1,MATCH($E340&amp;"/"&amp;J$1,Data!$1:$1,0)-1)))</f>
        <v/>
      </c>
      <c r="K340" s="252" t="str">
        <f ca="1">IF(ISERROR(OFFSET(Data!$A$1,MATCH($D340,Data!$CG:$CG,0)-1,MATCH($E340&amp;"/"&amp;K$1,Data!$1:$1,0)-1))=TRUE,"",IF(OFFSET(Data!$A$1,MATCH($D340,Data!$CG:$CG,0)-1,MATCH($E340&amp;"/"&amp;K$1,Data!$1:$1,0)-1)=0,"",OFFSET(Data!$A$1,MATCH($D340,Data!$CG:$CG,0)-1,MATCH($E340&amp;"/"&amp;K$1,Data!$1:$1,0)-1)))</f>
        <v/>
      </c>
      <c r="L340" s="252" t="str">
        <f ca="1">IF(ISERROR(OFFSET(Data!$A$1,MATCH($D340,Data!$CG:$CG,0)-1,MATCH($E340&amp;"/"&amp;L$1,Data!$1:$1,0)-1))=TRUE,"",IF(OFFSET(Data!$A$1,MATCH($D340,Data!$CG:$CG,0)-1,MATCH($E340&amp;"/"&amp;L$1,Data!$1:$1,0)-1)=0,"",OFFSET(Data!$A$1,MATCH($D340,Data!$CG:$CG,0)-1,MATCH($E340&amp;"/"&amp;L$1,Data!$1:$1,0)-1)))</f>
        <v/>
      </c>
      <c r="M340" s="252" t="str">
        <f ca="1">IF(ISERROR(OFFSET(Data!$A$1,MATCH($D340,Data!$CG:$CG,0)-1,MATCH($E340&amp;"/"&amp;M$1,Data!$1:$1,0)-1))=TRUE,"",IF(OFFSET(Data!$A$1,MATCH($D340,Data!$CG:$CG,0)-1,MATCH($E340&amp;"/"&amp;M$1,Data!$1:$1,0)-1)=0,"",OFFSET(Data!$A$1,MATCH($D340,Data!$CG:$CG,0)-1,MATCH($E340&amp;"/"&amp;M$1,Data!$1:$1,0)-1)))</f>
        <v/>
      </c>
      <c r="N340" s="252" t="str">
        <f ca="1">IF(ISERROR(OFFSET(Data!$A$1,MATCH($D340,Data!$CG:$CG,0)-1,MATCH($E340&amp;"/"&amp;N$1,Data!$1:$1,0)-1))=TRUE,"",IF(OFFSET(Data!$A$1,MATCH($D340,Data!$CG:$CG,0)-1,MATCH($E340&amp;"/"&amp;N$1,Data!$1:$1,0)-1)=0,"",OFFSET(Data!$A$1,MATCH($D340,Data!$CG:$CG,0)-1,MATCH($E340&amp;"/"&amp;N$1,Data!$1:$1,0)-1)))</f>
        <v/>
      </c>
      <c r="O340" s="252" t="str">
        <f ca="1">IF(ISERROR(OFFSET(Data!$A$1,MATCH($D340,Data!$CG:$CG,0)-1,MATCH($E340&amp;"/"&amp;O$1,Data!$1:$1,0)-1))=TRUE,"",IF(OFFSET(Data!$A$1,MATCH($D340,Data!$CG:$CG,0)-1,MATCH($E340&amp;"/"&amp;O$1,Data!$1:$1,0)-1)=0,"",OFFSET(Data!$A$1,MATCH($D340,Data!$CG:$CG,0)-1,MATCH($E340&amp;"/"&amp;O$1,Data!$1:$1,0)-1)))</f>
        <v/>
      </c>
      <c r="P340" s="252" t="str">
        <f ca="1">IF(ISERROR(OFFSET(Data!$A$1,MATCH($D340,Data!$CG:$CG,0)-1,MATCH($E340&amp;"/"&amp;P$1,Data!$1:$1,0)-1))=TRUE,"",IF(OFFSET(Data!$A$1,MATCH($D340,Data!$CG:$CG,0)-1,MATCH($E340&amp;"/"&amp;P$1,Data!$1:$1,0)-1)=0,"",OFFSET(Data!$A$1,MATCH($D340,Data!$CG:$CG,0)-1,MATCH($E340&amp;"/"&amp;P$1,Data!$1:$1,0)-1)))</f>
        <v/>
      </c>
      <c r="Q340" s="252" t="str">
        <f ca="1">IF(ISERROR(OFFSET(Data!$A$1,MATCH($D340,Data!$CG:$CG,0)-1,MATCH($E340&amp;"/"&amp;Q$1,Data!$1:$1,0)-1))=TRUE,"",IF(OFFSET(Data!$A$1,MATCH($D340,Data!$CG:$CG,0)-1,MATCH($E340&amp;"/"&amp;Q$1,Data!$1:$1,0)-1)=0,"",OFFSET(Data!$A$1,MATCH($D340,Data!$CG:$CG,0)-1,MATCH($E340&amp;"/"&amp;Q$1,Data!$1:$1,0)-1)))</f>
        <v/>
      </c>
      <c r="R340" s="252" t="str">
        <f ca="1">IF(ISERROR(OFFSET(Data!$A$1,MATCH($D340,Data!$CG:$CG,0)-1,MATCH($E340&amp;"/"&amp;R$1,Data!$1:$1,0)-1))=TRUE,"",IF(OFFSET(Data!$A$1,MATCH($D340,Data!$CG:$CG,0)-1,MATCH($E340&amp;"/"&amp;R$1,Data!$1:$1,0)-1)=0,"",OFFSET(Data!$A$1,MATCH($D340,Data!$CG:$CG,0)-1,MATCH($E340&amp;"/"&amp;R$1,Data!$1:$1,0)-1)))</f>
        <v/>
      </c>
      <c r="S340" s="252" t="str">
        <f ca="1">IF(ISERROR(OFFSET(Data!$A$1,MATCH($D340,Data!$CG:$CG,0)-1,MATCH($E340&amp;"/"&amp;S$1,Data!$1:$1,0)-1))=TRUE,"",IF(OFFSET(Data!$A$1,MATCH($D340,Data!$CG:$CG,0)-1,MATCH($E340&amp;"/"&amp;S$1,Data!$1:$1,0)-1)=0,"",OFFSET(Data!$A$1,MATCH($D340,Data!$CG:$CG,0)-1,MATCH($E340&amp;"/"&amp;S$1,Data!$1:$1,0)-1)))</f>
        <v/>
      </c>
      <c r="T340" s="252" t="str">
        <f ca="1">IF(ISERROR(OFFSET(Data!$A$1,MATCH($D340,Data!$CG:$CG,0)-1,MATCH($E340&amp;"/"&amp;T$1,Data!$1:$1,0)-1))=TRUE,"",IF(OFFSET(Data!$A$1,MATCH($D340,Data!$CG:$CG,0)-1,MATCH($E340&amp;"/"&amp;T$1,Data!$1:$1,0)-1)=0,"",OFFSET(Data!$A$1,MATCH($D340,Data!$CG:$CG,0)-1,MATCH($E340&amp;"/"&amp;T$1,Data!$1:$1,0)-1)))</f>
        <v/>
      </c>
      <c r="U340" s="252" t="str">
        <f ca="1">IF(ISERROR(OFFSET(Data!$A$1,MATCH($D340,Data!$CG:$CG,0)-1,MATCH($E340&amp;"/"&amp;U$1,Data!$1:$1,0)-1))=TRUE,"",IF(OFFSET(Data!$A$1,MATCH($D340,Data!$CG:$CG,0)-1,MATCH($E340&amp;"/"&amp;U$1,Data!$1:$1,0)-1)=0,"",OFFSET(Data!$A$1,MATCH($D340,Data!$CG:$CG,0)-1,MATCH($E340&amp;"/"&amp;U$1,Data!$1:$1,0)-1)))</f>
        <v/>
      </c>
      <c r="V340" s="252" t="str">
        <f ca="1">IF(ISERROR(OFFSET(Data!$A$1,MATCH($D340,Data!$CG:$CG,0)-1,MATCH($E340&amp;"/"&amp;V$1,Data!$1:$1,0)-1))=TRUE,"",IF(OFFSET(Data!$A$1,MATCH($D340,Data!$CG:$CG,0)-1,MATCH($E340&amp;"/"&amp;V$1,Data!$1:$1,0)-1)=0,"",OFFSET(Data!$A$1,MATCH($D340,Data!$CG:$CG,0)-1,MATCH($E340&amp;"/"&amp;V$1,Data!$1:$1,0)-1)))</f>
        <v/>
      </c>
      <c r="W340" s="269" t="str">
        <f ca="1">IF(ISERROR(OFFSET(Data!$A$1,MATCH($D340,Data!$CG:$CG,0)-1,MATCH($E340&amp;"/"&amp;W$1,Data!$1:$1,0)-1))=TRUE,"",IF(OFFSET(Data!$A$1,MATCH($D340,Data!$CG:$CG,0)-1,MATCH($E340&amp;"/"&amp;W$1,Data!$1:$1,0)-1)=0,"",OFFSET(Data!$A$1,MATCH($D340,Data!$CG:$CG,0)-1,MATCH($E340&amp;"/"&amp;W$1,Data!$1:$1,0)-1)))</f>
        <v/>
      </c>
      <c r="X340" s="252" t="str">
        <f ca="1">IF(ISERROR(OFFSET(Data!$A$1,MATCH($D340,Data!$CG:$CG,0)-1,MATCH($E340&amp;"/"&amp;X$1,Data!$1:$1,0)-1))=TRUE,"",IF(OFFSET(Data!$A$1,MATCH($D340,Data!$CG:$CG,0)-1,MATCH($E340&amp;"/"&amp;X$1,Data!$1:$1,0)-1)=0,"",OFFSET(Data!$A$1,MATCH($D340,Data!$CG:$CG,0)-1,MATCH($E340&amp;"/"&amp;X$1,Data!$1:$1,0)-1)))</f>
        <v/>
      </c>
      <c r="Y340" s="252" t="str">
        <f ca="1">IF(ISERROR(OFFSET(Data!$A$1,MATCH($D340,Data!$CG:$CG,0)-1,MATCH($E340&amp;"/"&amp;Y$1,Data!$1:$1,0)-1))=TRUE,"",IF(OFFSET(Data!$A$1,MATCH($D340,Data!$CG:$CG,0)-1,MATCH($E340&amp;"/"&amp;Y$1,Data!$1:$1,0)-1)=0,"",OFFSET(Data!$A$1,MATCH($D340,Data!$CG:$CG,0)-1,MATCH($E340&amp;"/"&amp;Y$1,Data!$1:$1,0)-1)))</f>
        <v/>
      </c>
      <c r="Z340" s="252" t="str">
        <f ca="1">IF(ISERROR(OFFSET(Data!$A$1,MATCH($D340,Data!$CG:$CG,0)-1,MATCH($E340&amp;"/"&amp;Z$1,Data!$1:$1,0)-1))=TRUE,"",IF(OFFSET(Data!$A$1,MATCH($D340,Data!$CG:$CG,0)-1,MATCH($E340&amp;"/"&amp;Z$1,Data!$1:$1,0)-1)=0,"",OFFSET(Data!$A$1,MATCH($D340,Data!$CG:$CG,0)-1,MATCH($E340&amp;"/"&amp;Z$1,Data!$1:$1,0)-1)))</f>
        <v/>
      </c>
      <c r="AA340" s="252" t="str">
        <f ca="1">IF(ISERROR(OFFSET(Data!$A$1,MATCH($D340,Data!$CG:$CG,0)-1,MATCH($E340&amp;"/"&amp;AA$1,Data!$1:$1,0)-1))=TRUE,"",IF(OFFSET(Data!$A$1,MATCH($D340,Data!$CG:$CG,0)-1,MATCH($E340&amp;"/"&amp;AA$1,Data!$1:$1,0)-1)=0,"",OFFSET(Data!$A$1,MATCH($D340,Data!$CG:$CG,0)-1,MATCH($E340&amp;"/"&amp;AA$1,Data!$1:$1,0)-1)))</f>
        <v/>
      </c>
      <c r="AB340" s="252" t="str">
        <f ca="1">IF(ISERROR(OFFSET(Data!$A$1,MATCH($D340,Data!$CG:$CG,0)-1,MATCH($E340&amp;"/"&amp;AB$1,Data!$1:$1,0)-1))=TRUE,"",IF(OFFSET(Data!$A$1,MATCH($D340,Data!$CG:$CG,0)-1,MATCH($E340&amp;"/"&amp;AB$1,Data!$1:$1,0)-1)=0,"",OFFSET(Data!$A$1,MATCH($D340,Data!$CG:$CG,0)-1,MATCH($E340&amp;"/"&amp;AB$1,Data!$1:$1,0)-1)))</f>
        <v/>
      </c>
      <c r="AC340" s="252" t="str">
        <f ca="1">IF(ISERROR(OFFSET(Data!$A$1,MATCH($D340,Data!$CG:$CG,0)-1,MATCH($E340&amp;"/"&amp;AC$1,Data!$1:$1,0)-1))=TRUE,"",IF(OFFSET(Data!$A$1,MATCH($D340,Data!$CG:$CG,0)-1,MATCH($E340&amp;"/"&amp;AC$1,Data!$1:$1,0)-1)=0,"",OFFSET(Data!$A$1,MATCH($D340,Data!$CG:$CG,0)-1,MATCH($E340&amp;"/"&amp;AC$1,Data!$1:$1,0)-1)))</f>
        <v/>
      </c>
      <c r="AD340" s="252" t="str">
        <f ca="1">IF(ISERROR(OFFSET(Data!$A$1,MATCH($D340,Data!$CG:$CG,0)-1,MATCH($E340&amp;"/"&amp;AD$1,Data!$1:$1,0)-1))=TRUE,"",IF(OFFSET(Data!$A$1,MATCH($D340,Data!$CG:$CG,0)-1,MATCH($E340&amp;"/"&amp;AD$1,Data!$1:$1,0)-1)=0,"",OFFSET(Data!$A$1,MATCH($D340,Data!$CG:$CG,0)-1,MATCH($E340&amp;"/"&amp;AD$1,Data!$1:$1,0)-1)))</f>
        <v/>
      </c>
      <c r="AE340" s="252" t="str">
        <f ca="1">IF(ISERROR(OFFSET(Data!$A$1,MATCH($D340,Data!$CG:$CG,0)-1,MATCH($E340&amp;"/"&amp;AE$1,Data!$1:$1,0)-1))=TRUE,"",IF(OFFSET(Data!$A$1,MATCH($D340,Data!$CG:$CG,0)-1,MATCH($E340&amp;"/"&amp;AE$1,Data!$1:$1,0)-1)=0,"",OFFSET(Data!$A$1,MATCH($D340,Data!$CG:$CG,0)-1,MATCH($E340&amp;"/"&amp;AE$1,Data!$1:$1,0)-1)))</f>
        <v/>
      </c>
      <c r="AF340" s="253" t="str">
        <f ca="1">IF(ISERROR(OFFSET(Data!$A$1,MATCH($D340,Data!$CG:$CG,0)-1,MATCH($E340&amp;"/"&amp;AF$1,Data!$1:$1,0)-1))=TRUE,"",IF(OFFSET(Data!$A$1,MATCH($D340,Data!$CG:$CG,0)-1,MATCH($E340&amp;"/"&amp;AF$1,Data!$1:$1,0)-1)=0,"",OFFSET(Data!$A$1,MATCH($D340,Data!$CG:$CG,0)-1,MATCH($E340&amp;"/"&amp;AF$1,Data!$1:$1,0)-1)))</f>
        <v/>
      </c>
      <c r="AG340" s="212">
        <f t="shared" ca="1" si="10"/>
        <v>0</v>
      </c>
      <c r="AH340" s="213">
        <f ca="1">SUM(AG339:AG340)</f>
        <v>0</v>
      </c>
    </row>
    <row r="341" spans="1:34" ht="15" hidden="1" customHeight="1" x14ac:dyDescent="0.25">
      <c r="A341" s="446"/>
      <c r="B341" s="449"/>
      <c r="C341" s="452"/>
      <c r="D341" s="28" t="e">
        <f>IF(C341&lt;&gt;"",C341,D340)</f>
        <v>#N/A</v>
      </c>
      <c r="E341" s="29" t="s">
        <v>23</v>
      </c>
      <c r="F341" s="254" t="str">
        <f ca="1">IF(ISERROR(OFFSET(Data!$A$1,MATCH($D341,Data!$CG:$CG,0)-1,MATCH($E341&amp;"/"&amp;F$1,Data!$1:$1,0)-1))=TRUE,"",IF(OFFSET(Data!$A$1,MATCH($D341,Data!$CG:$CG,0)-1,MATCH($E341&amp;"/"&amp;F$1,Data!$1:$1,0)-1)=0,"",OFFSET(Data!$A$1,MATCH($D341,Data!$CG:$CG,0)-1,MATCH($E341&amp;"/"&amp;F$1,Data!$1:$1,0)-1)))</f>
        <v/>
      </c>
      <c r="G341" s="252" t="str">
        <f ca="1">IF(ISERROR(OFFSET(Data!$A$1,MATCH($D341,Data!$CG:$CG,0)-1,MATCH($E341&amp;"/"&amp;G$1,Data!$1:$1,0)-1))=TRUE,"",IF(OFFSET(Data!$A$1,MATCH($D341,Data!$CG:$CG,0)-1,MATCH($E341&amp;"/"&amp;G$1,Data!$1:$1,0)-1)=0,"",OFFSET(Data!$A$1,MATCH($D341,Data!$CG:$CG,0)-1,MATCH($E341&amp;"/"&amp;G$1,Data!$1:$1,0)-1)))</f>
        <v/>
      </c>
      <c r="H341" s="252" t="str">
        <f ca="1">IF(ISERROR(OFFSET(Data!$A$1,MATCH($D341,Data!$CG:$CG,0)-1,MATCH($E341&amp;"/"&amp;H$1,Data!$1:$1,0)-1))=TRUE,"",IF(OFFSET(Data!$A$1,MATCH($D341,Data!$CG:$CG,0)-1,MATCH($E341&amp;"/"&amp;H$1,Data!$1:$1,0)-1)=0,"",OFFSET(Data!$A$1,MATCH($D341,Data!$CG:$CG,0)-1,MATCH($E341&amp;"/"&amp;H$1,Data!$1:$1,0)-1)))</f>
        <v/>
      </c>
      <c r="I341" s="252" t="str">
        <f ca="1">IF(ISERROR(OFFSET(Data!$A$1,MATCH($D341,Data!$CG:$CG,0)-1,MATCH($E341&amp;"/"&amp;I$1,Data!$1:$1,0)-1))=TRUE,"",IF(OFFSET(Data!$A$1,MATCH($D341,Data!$CG:$CG,0)-1,MATCH($E341&amp;"/"&amp;I$1,Data!$1:$1,0)-1)=0,"",OFFSET(Data!$A$1,MATCH($D341,Data!$CG:$CG,0)-1,MATCH($E341&amp;"/"&amp;I$1,Data!$1:$1,0)-1)))</f>
        <v/>
      </c>
      <c r="J341" s="252" t="str">
        <f ca="1">IF(ISERROR(OFFSET(Data!$A$1,MATCH($D341,Data!$CG:$CG,0)-1,MATCH($E341&amp;"/"&amp;J$1,Data!$1:$1,0)-1))=TRUE,"",IF(OFFSET(Data!$A$1,MATCH($D341,Data!$CG:$CG,0)-1,MATCH($E341&amp;"/"&amp;J$1,Data!$1:$1,0)-1)=0,"",OFFSET(Data!$A$1,MATCH($D341,Data!$CG:$CG,0)-1,MATCH($E341&amp;"/"&amp;J$1,Data!$1:$1,0)-1)))</f>
        <v/>
      </c>
      <c r="K341" s="252" t="str">
        <f ca="1">IF(ISERROR(OFFSET(Data!$A$1,MATCH($D341,Data!$CG:$CG,0)-1,MATCH($E341&amp;"/"&amp;K$1,Data!$1:$1,0)-1))=TRUE,"",IF(OFFSET(Data!$A$1,MATCH($D341,Data!$CG:$CG,0)-1,MATCH($E341&amp;"/"&amp;K$1,Data!$1:$1,0)-1)=0,"",OFFSET(Data!$A$1,MATCH($D341,Data!$CG:$CG,0)-1,MATCH($E341&amp;"/"&amp;K$1,Data!$1:$1,0)-1)))</f>
        <v/>
      </c>
      <c r="L341" s="252" t="str">
        <f ca="1">IF(ISERROR(OFFSET(Data!$A$1,MATCH($D341,Data!$CG:$CG,0)-1,MATCH($E341&amp;"/"&amp;L$1,Data!$1:$1,0)-1))=TRUE,"",IF(OFFSET(Data!$A$1,MATCH($D341,Data!$CG:$CG,0)-1,MATCH($E341&amp;"/"&amp;L$1,Data!$1:$1,0)-1)=0,"",OFFSET(Data!$A$1,MATCH($D341,Data!$CG:$CG,0)-1,MATCH($E341&amp;"/"&amp;L$1,Data!$1:$1,0)-1)))</f>
        <v/>
      </c>
      <c r="M341" s="252" t="str">
        <f ca="1">IF(ISERROR(OFFSET(Data!$A$1,MATCH($D341,Data!$CG:$CG,0)-1,MATCH($E341&amp;"/"&amp;M$1,Data!$1:$1,0)-1))=TRUE,"",IF(OFFSET(Data!$A$1,MATCH($D341,Data!$CG:$CG,0)-1,MATCH($E341&amp;"/"&amp;M$1,Data!$1:$1,0)-1)=0,"",OFFSET(Data!$A$1,MATCH($D341,Data!$CG:$CG,0)-1,MATCH($E341&amp;"/"&amp;M$1,Data!$1:$1,0)-1)))</f>
        <v/>
      </c>
      <c r="N341" s="252" t="str">
        <f ca="1">IF(ISERROR(OFFSET(Data!$A$1,MATCH($D341,Data!$CG:$CG,0)-1,MATCH($E341&amp;"/"&amp;N$1,Data!$1:$1,0)-1))=TRUE,"",IF(OFFSET(Data!$A$1,MATCH($D341,Data!$CG:$CG,0)-1,MATCH($E341&amp;"/"&amp;N$1,Data!$1:$1,0)-1)=0,"",OFFSET(Data!$A$1,MATCH($D341,Data!$CG:$CG,0)-1,MATCH($E341&amp;"/"&amp;N$1,Data!$1:$1,0)-1)))</f>
        <v/>
      </c>
      <c r="O341" s="252" t="str">
        <f ca="1">IF(ISERROR(OFFSET(Data!$A$1,MATCH($D341,Data!$CG:$CG,0)-1,MATCH($E341&amp;"/"&amp;O$1,Data!$1:$1,0)-1))=TRUE,"",IF(OFFSET(Data!$A$1,MATCH($D341,Data!$CG:$CG,0)-1,MATCH($E341&amp;"/"&amp;O$1,Data!$1:$1,0)-1)=0,"",OFFSET(Data!$A$1,MATCH($D341,Data!$CG:$CG,0)-1,MATCH($E341&amp;"/"&amp;O$1,Data!$1:$1,0)-1)))</f>
        <v/>
      </c>
      <c r="P341" s="252" t="str">
        <f ca="1">IF(ISERROR(OFFSET(Data!$A$1,MATCH($D341,Data!$CG:$CG,0)-1,MATCH($E341&amp;"/"&amp;P$1,Data!$1:$1,0)-1))=TRUE,"",IF(OFFSET(Data!$A$1,MATCH($D341,Data!$CG:$CG,0)-1,MATCH($E341&amp;"/"&amp;P$1,Data!$1:$1,0)-1)=0,"",OFFSET(Data!$A$1,MATCH($D341,Data!$CG:$CG,0)-1,MATCH($E341&amp;"/"&amp;P$1,Data!$1:$1,0)-1)))</f>
        <v/>
      </c>
      <c r="Q341" s="252" t="str">
        <f ca="1">IF(ISERROR(OFFSET(Data!$A$1,MATCH($D341,Data!$CG:$CG,0)-1,MATCH($E341&amp;"/"&amp;Q$1,Data!$1:$1,0)-1))=TRUE,"",IF(OFFSET(Data!$A$1,MATCH($D341,Data!$CG:$CG,0)-1,MATCH($E341&amp;"/"&amp;Q$1,Data!$1:$1,0)-1)=0,"",OFFSET(Data!$A$1,MATCH($D341,Data!$CG:$CG,0)-1,MATCH($E341&amp;"/"&amp;Q$1,Data!$1:$1,0)-1)))</f>
        <v/>
      </c>
      <c r="R341" s="252" t="str">
        <f ca="1">IF(ISERROR(OFFSET(Data!$A$1,MATCH($D341,Data!$CG:$CG,0)-1,MATCH($E341&amp;"/"&amp;R$1,Data!$1:$1,0)-1))=TRUE,"",IF(OFFSET(Data!$A$1,MATCH($D341,Data!$CG:$CG,0)-1,MATCH($E341&amp;"/"&amp;R$1,Data!$1:$1,0)-1)=0,"",OFFSET(Data!$A$1,MATCH($D341,Data!$CG:$CG,0)-1,MATCH($E341&amp;"/"&amp;R$1,Data!$1:$1,0)-1)))</f>
        <v/>
      </c>
      <c r="S341" s="252" t="str">
        <f ca="1">IF(ISERROR(OFFSET(Data!$A$1,MATCH($D341,Data!$CG:$CG,0)-1,MATCH($E341&amp;"/"&amp;S$1,Data!$1:$1,0)-1))=TRUE,"",IF(OFFSET(Data!$A$1,MATCH($D341,Data!$CG:$CG,0)-1,MATCH($E341&amp;"/"&amp;S$1,Data!$1:$1,0)-1)=0,"",OFFSET(Data!$A$1,MATCH($D341,Data!$CG:$CG,0)-1,MATCH($E341&amp;"/"&amp;S$1,Data!$1:$1,0)-1)))</f>
        <v/>
      </c>
      <c r="T341" s="252" t="str">
        <f ca="1">IF(ISERROR(OFFSET(Data!$A$1,MATCH($D341,Data!$CG:$CG,0)-1,MATCH($E341&amp;"/"&amp;T$1,Data!$1:$1,0)-1))=TRUE,"",IF(OFFSET(Data!$A$1,MATCH($D341,Data!$CG:$CG,0)-1,MATCH($E341&amp;"/"&amp;T$1,Data!$1:$1,0)-1)=0,"",OFFSET(Data!$A$1,MATCH($D341,Data!$CG:$CG,0)-1,MATCH($E341&amp;"/"&amp;T$1,Data!$1:$1,0)-1)))</f>
        <v/>
      </c>
      <c r="U341" s="252" t="str">
        <f ca="1">IF(ISERROR(OFFSET(Data!$A$1,MATCH($D341,Data!$CG:$CG,0)-1,MATCH($E341&amp;"/"&amp;U$1,Data!$1:$1,0)-1))=TRUE,"",IF(OFFSET(Data!$A$1,MATCH($D341,Data!$CG:$CG,0)-1,MATCH($E341&amp;"/"&amp;U$1,Data!$1:$1,0)-1)=0,"",OFFSET(Data!$A$1,MATCH($D341,Data!$CG:$CG,0)-1,MATCH($E341&amp;"/"&amp;U$1,Data!$1:$1,0)-1)))</f>
        <v/>
      </c>
      <c r="V341" s="252" t="str">
        <f ca="1">IF(ISERROR(OFFSET(Data!$A$1,MATCH($D341,Data!$CG:$CG,0)-1,MATCH($E341&amp;"/"&amp;V$1,Data!$1:$1,0)-1))=TRUE,"",IF(OFFSET(Data!$A$1,MATCH($D341,Data!$CG:$CG,0)-1,MATCH($E341&amp;"/"&amp;V$1,Data!$1:$1,0)-1)=0,"",OFFSET(Data!$A$1,MATCH($D341,Data!$CG:$CG,0)-1,MATCH($E341&amp;"/"&amp;V$1,Data!$1:$1,0)-1)))</f>
        <v/>
      </c>
      <c r="W341" s="269" t="str">
        <f ca="1">IF(ISERROR(OFFSET(Data!$A$1,MATCH($D341,Data!$CG:$CG,0)-1,MATCH($E341&amp;"/"&amp;W$1,Data!$1:$1,0)-1))=TRUE,"",IF(OFFSET(Data!$A$1,MATCH($D341,Data!$CG:$CG,0)-1,MATCH($E341&amp;"/"&amp;W$1,Data!$1:$1,0)-1)=0,"",OFFSET(Data!$A$1,MATCH($D341,Data!$CG:$CG,0)-1,MATCH($E341&amp;"/"&amp;W$1,Data!$1:$1,0)-1)))</f>
        <v/>
      </c>
      <c r="X341" s="252" t="str">
        <f ca="1">IF(ISERROR(OFFSET(Data!$A$1,MATCH($D341,Data!$CG:$CG,0)-1,MATCH($E341&amp;"/"&amp;X$1,Data!$1:$1,0)-1))=TRUE,"",IF(OFFSET(Data!$A$1,MATCH($D341,Data!$CG:$CG,0)-1,MATCH($E341&amp;"/"&amp;X$1,Data!$1:$1,0)-1)=0,"",OFFSET(Data!$A$1,MATCH($D341,Data!$CG:$CG,0)-1,MATCH($E341&amp;"/"&amp;X$1,Data!$1:$1,0)-1)))</f>
        <v/>
      </c>
      <c r="Y341" s="252" t="str">
        <f ca="1">IF(ISERROR(OFFSET(Data!$A$1,MATCH($D341,Data!$CG:$CG,0)-1,MATCH($E341&amp;"/"&amp;Y$1,Data!$1:$1,0)-1))=TRUE,"",IF(OFFSET(Data!$A$1,MATCH($D341,Data!$CG:$CG,0)-1,MATCH($E341&amp;"/"&amp;Y$1,Data!$1:$1,0)-1)=0,"",OFFSET(Data!$A$1,MATCH($D341,Data!$CG:$CG,0)-1,MATCH($E341&amp;"/"&amp;Y$1,Data!$1:$1,0)-1)))</f>
        <v/>
      </c>
      <c r="Z341" s="252" t="str">
        <f ca="1">IF(ISERROR(OFFSET(Data!$A$1,MATCH($D341,Data!$CG:$CG,0)-1,MATCH($E341&amp;"/"&amp;Z$1,Data!$1:$1,0)-1))=TRUE,"",IF(OFFSET(Data!$A$1,MATCH($D341,Data!$CG:$CG,0)-1,MATCH($E341&amp;"/"&amp;Z$1,Data!$1:$1,0)-1)=0,"",OFFSET(Data!$A$1,MATCH($D341,Data!$CG:$CG,0)-1,MATCH($E341&amp;"/"&amp;Z$1,Data!$1:$1,0)-1)))</f>
        <v/>
      </c>
      <c r="AA341" s="252" t="str">
        <f ca="1">IF(ISERROR(OFFSET(Data!$A$1,MATCH($D341,Data!$CG:$CG,0)-1,MATCH($E341&amp;"/"&amp;AA$1,Data!$1:$1,0)-1))=TRUE,"",IF(OFFSET(Data!$A$1,MATCH($D341,Data!$CG:$CG,0)-1,MATCH($E341&amp;"/"&amp;AA$1,Data!$1:$1,0)-1)=0,"",OFFSET(Data!$A$1,MATCH($D341,Data!$CG:$CG,0)-1,MATCH($E341&amp;"/"&amp;AA$1,Data!$1:$1,0)-1)))</f>
        <v/>
      </c>
      <c r="AB341" s="252" t="str">
        <f ca="1">IF(ISERROR(OFFSET(Data!$A$1,MATCH($D341,Data!$CG:$CG,0)-1,MATCH($E341&amp;"/"&amp;AB$1,Data!$1:$1,0)-1))=TRUE,"",IF(OFFSET(Data!$A$1,MATCH($D341,Data!$CG:$CG,0)-1,MATCH($E341&amp;"/"&amp;AB$1,Data!$1:$1,0)-1)=0,"",OFFSET(Data!$A$1,MATCH($D341,Data!$CG:$CG,0)-1,MATCH($E341&amp;"/"&amp;AB$1,Data!$1:$1,0)-1)))</f>
        <v/>
      </c>
      <c r="AC341" s="252" t="str">
        <f ca="1">IF(ISERROR(OFFSET(Data!$A$1,MATCH($D341,Data!$CG:$CG,0)-1,MATCH($E341&amp;"/"&amp;AC$1,Data!$1:$1,0)-1))=TRUE,"",IF(OFFSET(Data!$A$1,MATCH($D341,Data!$CG:$CG,0)-1,MATCH($E341&amp;"/"&amp;AC$1,Data!$1:$1,0)-1)=0,"",OFFSET(Data!$A$1,MATCH($D341,Data!$CG:$CG,0)-1,MATCH($E341&amp;"/"&amp;AC$1,Data!$1:$1,0)-1)))</f>
        <v/>
      </c>
      <c r="AD341" s="252" t="str">
        <f ca="1">IF(ISERROR(OFFSET(Data!$A$1,MATCH($D341,Data!$CG:$CG,0)-1,MATCH($E341&amp;"/"&amp;AD$1,Data!$1:$1,0)-1))=TRUE,"",IF(OFFSET(Data!$A$1,MATCH($D341,Data!$CG:$CG,0)-1,MATCH($E341&amp;"/"&amp;AD$1,Data!$1:$1,0)-1)=0,"",OFFSET(Data!$A$1,MATCH($D341,Data!$CG:$CG,0)-1,MATCH($E341&amp;"/"&amp;AD$1,Data!$1:$1,0)-1)))</f>
        <v/>
      </c>
      <c r="AE341" s="252" t="str">
        <f ca="1">IF(ISERROR(OFFSET(Data!$A$1,MATCH($D341,Data!$CG:$CG,0)-1,MATCH($E341&amp;"/"&amp;AE$1,Data!$1:$1,0)-1))=TRUE,"",IF(OFFSET(Data!$A$1,MATCH($D341,Data!$CG:$CG,0)-1,MATCH($E341&amp;"/"&amp;AE$1,Data!$1:$1,0)-1)=0,"",OFFSET(Data!$A$1,MATCH($D341,Data!$CG:$CG,0)-1,MATCH($E341&amp;"/"&amp;AE$1,Data!$1:$1,0)-1)))</f>
        <v/>
      </c>
      <c r="AF341" s="253" t="str">
        <f ca="1">IF(ISERROR(OFFSET(Data!$A$1,MATCH($D341,Data!$CG:$CG,0)-1,MATCH($E341&amp;"/"&amp;AF$1,Data!$1:$1,0)-1))=TRUE,"",IF(OFFSET(Data!$A$1,MATCH($D341,Data!$CG:$CG,0)-1,MATCH($E341&amp;"/"&amp;AF$1,Data!$1:$1,0)-1)=0,"",OFFSET(Data!$A$1,MATCH($D341,Data!$CG:$CG,0)-1,MATCH($E341&amp;"/"&amp;AF$1,Data!$1:$1,0)-1)))</f>
        <v/>
      </c>
      <c r="AG341" s="212">
        <f t="shared" ca="1" si="10"/>
        <v>0</v>
      </c>
      <c r="AH341" s="213">
        <f ca="1">SUM(AG339:AG341)</f>
        <v>0</v>
      </c>
    </row>
    <row r="342" spans="1:34" ht="15.75" hidden="1" customHeight="1" x14ac:dyDescent="0.25">
      <c r="A342" s="446"/>
      <c r="B342" s="449"/>
      <c r="C342" s="452"/>
      <c r="D342" s="28" t="e">
        <f>IF(C342&lt;&gt;"",C342,D341)</f>
        <v>#N/A</v>
      </c>
      <c r="E342" s="29" t="s">
        <v>24</v>
      </c>
      <c r="F342" s="254" t="str">
        <f ca="1">IF(ISERROR(OFFSET(Data!$A$1,MATCH($D342,Data!$CG:$CG,0)-1,MATCH($E342&amp;"/"&amp;F$1,Data!$1:$1,0)-1))=TRUE,"",IF(OFFSET(Data!$A$1,MATCH($D342,Data!$CG:$CG,0)-1,MATCH($E342&amp;"/"&amp;F$1,Data!$1:$1,0)-1)=0,"",OFFSET(Data!$A$1,MATCH($D342,Data!$CG:$CG,0)-1,MATCH($E342&amp;"/"&amp;F$1,Data!$1:$1,0)-1)))</f>
        <v/>
      </c>
      <c r="G342" s="252" t="str">
        <f ca="1">IF(ISERROR(OFFSET(Data!$A$1,MATCH($D342,Data!$CG:$CG,0)-1,MATCH($E342&amp;"/"&amp;G$1,Data!$1:$1,0)-1))=TRUE,"",IF(OFFSET(Data!$A$1,MATCH($D342,Data!$CG:$CG,0)-1,MATCH($E342&amp;"/"&amp;G$1,Data!$1:$1,0)-1)=0,"",OFFSET(Data!$A$1,MATCH($D342,Data!$CG:$CG,0)-1,MATCH($E342&amp;"/"&amp;G$1,Data!$1:$1,0)-1)))</f>
        <v/>
      </c>
      <c r="H342" s="252" t="str">
        <f ca="1">IF(ISERROR(OFFSET(Data!$A$1,MATCH($D342,Data!$CG:$CG,0)-1,MATCH($E342&amp;"/"&amp;H$1,Data!$1:$1,0)-1))=TRUE,"",IF(OFFSET(Data!$A$1,MATCH($D342,Data!$CG:$CG,0)-1,MATCH($E342&amp;"/"&amp;H$1,Data!$1:$1,0)-1)=0,"",OFFSET(Data!$A$1,MATCH($D342,Data!$CG:$CG,0)-1,MATCH($E342&amp;"/"&amp;H$1,Data!$1:$1,0)-1)))</f>
        <v/>
      </c>
      <c r="I342" s="252" t="str">
        <f ca="1">IF(ISERROR(OFFSET(Data!$A$1,MATCH($D342,Data!$CG:$CG,0)-1,MATCH($E342&amp;"/"&amp;I$1,Data!$1:$1,0)-1))=TRUE,"",IF(OFFSET(Data!$A$1,MATCH($D342,Data!$CG:$CG,0)-1,MATCH($E342&amp;"/"&amp;I$1,Data!$1:$1,0)-1)=0,"",OFFSET(Data!$A$1,MATCH($D342,Data!$CG:$CG,0)-1,MATCH($E342&amp;"/"&amp;I$1,Data!$1:$1,0)-1)))</f>
        <v/>
      </c>
      <c r="J342" s="252" t="str">
        <f ca="1">IF(ISERROR(OFFSET(Data!$A$1,MATCH($D342,Data!$CG:$CG,0)-1,MATCH($E342&amp;"/"&amp;J$1,Data!$1:$1,0)-1))=TRUE,"",IF(OFFSET(Data!$A$1,MATCH($D342,Data!$CG:$CG,0)-1,MATCH($E342&amp;"/"&amp;J$1,Data!$1:$1,0)-1)=0,"",OFFSET(Data!$A$1,MATCH($D342,Data!$CG:$CG,0)-1,MATCH($E342&amp;"/"&amp;J$1,Data!$1:$1,0)-1)))</f>
        <v/>
      </c>
      <c r="K342" s="252" t="str">
        <f ca="1">IF(ISERROR(OFFSET(Data!$A$1,MATCH($D342,Data!$CG:$CG,0)-1,MATCH($E342&amp;"/"&amp;K$1,Data!$1:$1,0)-1))=TRUE,"",IF(OFFSET(Data!$A$1,MATCH($D342,Data!$CG:$CG,0)-1,MATCH($E342&amp;"/"&amp;K$1,Data!$1:$1,0)-1)=0,"",OFFSET(Data!$A$1,MATCH($D342,Data!$CG:$CG,0)-1,MATCH($E342&amp;"/"&amp;K$1,Data!$1:$1,0)-1)))</f>
        <v/>
      </c>
      <c r="L342" s="252" t="str">
        <f ca="1">IF(ISERROR(OFFSET(Data!$A$1,MATCH($D342,Data!$CG:$CG,0)-1,MATCH($E342&amp;"/"&amp;L$1,Data!$1:$1,0)-1))=TRUE,"",IF(OFFSET(Data!$A$1,MATCH($D342,Data!$CG:$CG,0)-1,MATCH($E342&amp;"/"&amp;L$1,Data!$1:$1,0)-1)=0,"",OFFSET(Data!$A$1,MATCH($D342,Data!$CG:$CG,0)-1,MATCH($E342&amp;"/"&amp;L$1,Data!$1:$1,0)-1)))</f>
        <v/>
      </c>
      <c r="M342" s="252" t="str">
        <f ca="1">IF(ISERROR(OFFSET(Data!$A$1,MATCH($D342,Data!$CG:$CG,0)-1,MATCH($E342&amp;"/"&amp;M$1,Data!$1:$1,0)-1))=TRUE,"",IF(OFFSET(Data!$A$1,MATCH($D342,Data!$CG:$CG,0)-1,MATCH($E342&amp;"/"&amp;M$1,Data!$1:$1,0)-1)=0,"",OFFSET(Data!$A$1,MATCH($D342,Data!$CG:$CG,0)-1,MATCH($E342&amp;"/"&amp;M$1,Data!$1:$1,0)-1)))</f>
        <v/>
      </c>
      <c r="N342" s="252" t="str">
        <f ca="1">IF(ISERROR(OFFSET(Data!$A$1,MATCH($D342,Data!$CG:$CG,0)-1,MATCH($E342&amp;"/"&amp;N$1,Data!$1:$1,0)-1))=TRUE,"",IF(OFFSET(Data!$A$1,MATCH($D342,Data!$CG:$CG,0)-1,MATCH($E342&amp;"/"&amp;N$1,Data!$1:$1,0)-1)=0,"",OFFSET(Data!$A$1,MATCH($D342,Data!$CG:$CG,0)-1,MATCH($E342&amp;"/"&amp;N$1,Data!$1:$1,0)-1)))</f>
        <v/>
      </c>
      <c r="O342" s="252" t="str">
        <f ca="1">IF(ISERROR(OFFSET(Data!$A$1,MATCH($D342,Data!$CG:$CG,0)-1,MATCH($E342&amp;"/"&amp;O$1,Data!$1:$1,0)-1))=TRUE,"",IF(OFFSET(Data!$A$1,MATCH($D342,Data!$CG:$CG,0)-1,MATCH($E342&amp;"/"&amp;O$1,Data!$1:$1,0)-1)=0,"",OFFSET(Data!$A$1,MATCH($D342,Data!$CG:$CG,0)-1,MATCH($E342&amp;"/"&amp;O$1,Data!$1:$1,0)-1)))</f>
        <v/>
      </c>
      <c r="P342" s="252" t="str">
        <f ca="1">IF(ISERROR(OFFSET(Data!$A$1,MATCH($D342,Data!$CG:$CG,0)-1,MATCH($E342&amp;"/"&amp;P$1,Data!$1:$1,0)-1))=TRUE,"",IF(OFFSET(Data!$A$1,MATCH($D342,Data!$CG:$CG,0)-1,MATCH($E342&amp;"/"&amp;P$1,Data!$1:$1,0)-1)=0,"",OFFSET(Data!$A$1,MATCH($D342,Data!$CG:$CG,0)-1,MATCH($E342&amp;"/"&amp;P$1,Data!$1:$1,0)-1)))</f>
        <v/>
      </c>
      <c r="Q342" s="252" t="str">
        <f ca="1">IF(ISERROR(OFFSET(Data!$A$1,MATCH($D342,Data!$CG:$CG,0)-1,MATCH($E342&amp;"/"&amp;Q$1,Data!$1:$1,0)-1))=TRUE,"",IF(OFFSET(Data!$A$1,MATCH($D342,Data!$CG:$CG,0)-1,MATCH($E342&amp;"/"&amp;Q$1,Data!$1:$1,0)-1)=0,"",OFFSET(Data!$A$1,MATCH($D342,Data!$CG:$CG,0)-1,MATCH($E342&amp;"/"&amp;Q$1,Data!$1:$1,0)-1)))</f>
        <v/>
      </c>
      <c r="R342" s="252" t="str">
        <f ca="1">IF(ISERROR(OFFSET(Data!$A$1,MATCH($D342,Data!$CG:$CG,0)-1,MATCH($E342&amp;"/"&amp;R$1,Data!$1:$1,0)-1))=TRUE,"",IF(OFFSET(Data!$A$1,MATCH($D342,Data!$CG:$CG,0)-1,MATCH($E342&amp;"/"&amp;R$1,Data!$1:$1,0)-1)=0,"",OFFSET(Data!$A$1,MATCH($D342,Data!$CG:$CG,0)-1,MATCH($E342&amp;"/"&amp;R$1,Data!$1:$1,0)-1)))</f>
        <v/>
      </c>
      <c r="S342" s="252" t="str">
        <f ca="1">IF(ISERROR(OFFSET(Data!$A$1,MATCH($D342,Data!$CG:$CG,0)-1,MATCH($E342&amp;"/"&amp;S$1,Data!$1:$1,0)-1))=TRUE,"",IF(OFFSET(Data!$A$1,MATCH($D342,Data!$CG:$CG,0)-1,MATCH($E342&amp;"/"&amp;S$1,Data!$1:$1,0)-1)=0,"",OFFSET(Data!$A$1,MATCH($D342,Data!$CG:$CG,0)-1,MATCH($E342&amp;"/"&amp;S$1,Data!$1:$1,0)-1)))</f>
        <v/>
      </c>
      <c r="T342" s="252" t="str">
        <f ca="1">IF(ISERROR(OFFSET(Data!$A$1,MATCH($D342,Data!$CG:$CG,0)-1,MATCH($E342&amp;"/"&amp;T$1,Data!$1:$1,0)-1))=TRUE,"",IF(OFFSET(Data!$A$1,MATCH($D342,Data!$CG:$CG,0)-1,MATCH($E342&amp;"/"&amp;T$1,Data!$1:$1,0)-1)=0,"",OFFSET(Data!$A$1,MATCH($D342,Data!$CG:$CG,0)-1,MATCH($E342&amp;"/"&amp;T$1,Data!$1:$1,0)-1)))</f>
        <v/>
      </c>
      <c r="U342" s="252" t="str">
        <f ca="1">IF(ISERROR(OFFSET(Data!$A$1,MATCH($D342,Data!$CG:$CG,0)-1,MATCH($E342&amp;"/"&amp;U$1,Data!$1:$1,0)-1))=TRUE,"",IF(OFFSET(Data!$A$1,MATCH($D342,Data!$CG:$CG,0)-1,MATCH($E342&amp;"/"&amp;U$1,Data!$1:$1,0)-1)=0,"",OFFSET(Data!$A$1,MATCH($D342,Data!$CG:$CG,0)-1,MATCH($E342&amp;"/"&amp;U$1,Data!$1:$1,0)-1)))</f>
        <v/>
      </c>
      <c r="V342" s="252" t="str">
        <f ca="1">IF(ISERROR(OFFSET(Data!$A$1,MATCH($D342,Data!$CG:$CG,0)-1,MATCH($E342&amp;"/"&amp;V$1,Data!$1:$1,0)-1))=TRUE,"",IF(OFFSET(Data!$A$1,MATCH($D342,Data!$CG:$CG,0)-1,MATCH($E342&amp;"/"&amp;V$1,Data!$1:$1,0)-1)=0,"",OFFSET(Data!$A$1,MATCH($D342,Data!$CG:$CG,0)-1,MATCH($E342&amp;"/"&amp;V$1,Data!$1:$1,0)-1)))</f>
        <v/>
      </c>
      <c r="W342" s="269" t="str">
        <f ca="1">IF(ISERROR(OFFSET(Data!$A$1,MATCH($D342,Data!$CG:$CG,0)-1,MATCH($E342&amp;"/"&amp;W$1,Data!$1:$1,0)-1))=TRUE,"",IF(OFFSET(Data!$A$1,MATCH($D342,Data!$CG:$CG,0)-1,MATCH($E342&amp;"/"&amp;W$1,Data!$1:$1,0)-1)=0,"",OFFSET(Data!$A$1,MATCH($D342,Data!$CG:$CG,0)-1,MATCH($E342&amp;"/"&amp;W$1,Data!$1:$1,0)-1)))</f>
        <v/>
      </c>
      <c r="X342" s="252" t="str">
        <f ca="1">IF(ISERROR(OFFSET(Data!$A$1,MATCH($D342,Data!$CG:$CG,0)-1,MATCH($E342&amp;"/"&amp;X$1,Data!$1:$1,0)-1))=TRUE,"",IF(OFFSET(Data!$A$1,MATCH($D342,Data!$CG:$CG,0)-1,MATCH($E342&amp;"/"&amp;X$1,Data!$1:$1,0)-1)=0,"",OFFSET(Data!$A$1,MATCH($D342,Data!$CG:$CG,0)-1,MATCH($E342&amp;"/"&amp;X$1,Data!$1:$1,0)-1)))</f>
        <v/>
      </c>
      <c r="Y342" s="252" t="str">
        <f ca="1">IF(ISERROR(OFFSET(Data!$A$1,MATCH($D342,Data!$CG:$CG,0)-1,MATCH($E342&amp;"/"&amp;Y$1,Data!$1:$1,0)-1))=TRUE,"",IF(OFFSET(Data!$A$1,MATCH($D342,Data!$CG:$CG,0)-1,MATCH($E342&amp;"/"&amp;Y$1,Data!$1:$1,0)-1)=0,"",OFFSET(Data!$A$1,MATCH($D342,Data!$CG:$CG,0)-1,MATCH($E342&amp;"/"&amp;Y$1,Data!$1:$1,0)-1)))</f>
        <v/>
      </c>
      <c r="Z342" s="252" t="str">
        <f ca="1">IF(ISERROR(OFFSET(Data!$A$1,MATCH($D342,Data!$CG:$CG,0)-1,MATCH($E342&amp;"/"&amp;Z$1,Data!$1:$1,0)-1))=TRUE,"",IF(OFFSET(Data!$A$1,MATCH($D342,Data!$CG:$CG,0)-1,MATCH($E342&amp;"/"&amp;Z$1,Data!$1:$1,0)-1)=0,"",OFFSET(Data!$A$1,MATCH($D342,Data!$CG:$CG,0)-1,MATCH($E342&amp;"/"&amp;Z$1,Data!$1:$1,0)-1)))</f>
        <v/>
      </c>
      <c r="AA342" s="252" t="str">
        <f ca="1">IF(ISERROR(OFFSET(Data!$A$1,MATCH($D342,Data!$CG:$CG,0)-1,MATCH($E342&amp;"/"&amp;AA$1,Data!$1:$1,0)-1))=TRUE,"",IF(OFFSET(Data!$A$1,MATCH($D342,Data!$CG:$CG,0)-1,MATCH($E342&amp;"/"&amp;AA$1,Data!$1:$1,0)-1)=0,"",OFFSET(Data!$A$1,MATCH($D342,Data!$CG:$CG,0)-1,MATCH($E342&amp;"/"&amp;AA$1,Data!$1:$1,0)-1)))</f>
        <v/>
      </c>
      <c r="AB342" s="252" t="str">
        <f ca="1">IF(ISERROR(OFFSET(Data!$A$1,MATCH($D342,Data!$CG:$CG,0)-1,MATCH($E342&amp;"/"&amp;AB$1,Data!$1:$1,0)-1))=TRUE,"",IF(OFFSET(Data!$A$1,MATCH($D342,Data!$CG:$CG,0)-1,MATCH($E342&amp;"/"&amp;AB$1,Data!$1:$1,0)-1)=0,"",OFFSET(Data!$A$1,MATCH($D342,Data!$CG:$CG,0)-1,MATCH($E342&amp;"/"&amp;AB$1,Data!$1:$1,0)-1)))</f>
        <v/>
      </c>
      <c r="AC342" s="252" t="str">
        <f ca="1">IF(ISERROR(OFFSET(Data!$A$1,MATCH($D342,Data!$CG:$CG,0)-1,MATCH($E342&amp;"/"&amp;AC$1,Data!$1:$1,0)-1))=TRUE,"",IF(OFFSET(Data!$A$1,MATCH($D342,Data!$CG:$CG,0)-1,MATCH($E342&amp;"/"&amp;AC$1,Data!$1:$1,0)-1)=0,"",OFFSET(Data!$A$1,MATCH($D342,Data!$CG:$CG,0)-1,MATCH($E342&amp;"/"&amp;AC$1,Data!$1:$1,0)-1)))</f>
        <v/>
      </c>
      <c r="AD342" s="252" t="str">
        <f ca="1">IF(ISERROR(OFFSET(Data!$A$1,MATCH($D342,Data!$CG:$CG,0)-1,MATCH($E342&amp;"/"&amp;AD$1,Data!$1:$1,0)-1))=TRUE,"",IF(OFFSET(Data!$A$1,MATCH($D342,Data!$CG:$CG,0)-1,MATCH($E342&amp;"/"&amp;AD$1,Data!$1:$1,0)-1)=0,"",OFFSET(Data!$A$1,MATCH($D342,Data!$CG:$CG,0)-1,MATCH($E342&amp;"/"&amp;AD$1,Data!$1:$1,0)-1)))</f>
        <v/>
      </c>
      <c r="AE342" s="252" t="str">
        <f ca="1">IF(ISERROR(OFFSET(Data!$A$1,MATCH($D342,Data!$CG:$CG,0)-1,MATCH($E342&amp;"/"&amp;AE$1,Data!$1:$1,0)-1))=TRUE,"",IF(OFFSET(Data!$A$1,MATCH($D342,Data!$CG:$CG,0)-1,MATCH($E342&amp;"/"&amp;AE$1,Data!$1:$1,0)-1)=0,"",OFFSET(Data!$A$1,MATCH($D342,Data!$CG:$CG,0)-1,MATCH($E342&amp;"/"&amp;AE$1,Data!$1:$1,0)-1)))</f>
        <v/>
      </c>
      <c r="AF342" s="253" t="str">
        <f ca="1">IF(ISERROR(OFFSET(Data!$A$1,MATCH($D342,Data!$CG:$CG,0)-1,MATCH($E342&amp;"/"&amp;AF$1,Data!$1:$1,0)-1))=TRUE,"",IF(OFFSET(Data!$A$1,MATCH($D342,Data!$CG:$CG,0)-1,MATCH($E342&amp;"/"&amp;AF$1,Data!$1:$1,0)-1)=0,"",OFFSET(Data!$A$1,MATCH($D342,Data!$CG:$CG,0)-1,MATCH($E342&amp;"/"&amp;AF$1,Data!$1:$1,0)-1)))</f>
        <v/>
      </c>
      <c r="AG342" s="212">
        <f t="shared" ca="1" si="10"/>
        <v>0</v>
      </c>
      <c r="AH342" s="213">
        <f ca="1">SUM(AG339:AG342)</f>
        <v>0</v>
      </c>
    </row>
    <row r="343" spans="1:34" ht="15.75" hidden="1" customHeight="1" thickBot="1" x14ac:dyDescent="0.3">
      <c r="A343" s="447"/>
      <c r="B343" s="450"/>
      <c r="C343" s="453"/>
      <c r="D343" s="30" t="e">
        <f>IF(C343&lt;&gt;"",C343,D342)</f>
        <v>#N/A</v>
      </c>
      <c r="E343" s="31" t="s">
        <v>25</v>
      </c>
      <c r="F343" s="255" t="str">
        <f ca="1">IF(ISERROR(OFFSET(Data!$A$1,MATCH($D343,Data!$CG:$CG,0)-1,MATCH($E343&amp;"/"&amp;F$1,Data!$1:$1,0)-1))=TRUE,"",IF(OFFSET(Data!$A$1,MATCH($D343,Data!$CG:$CG,0)-1,MATCH($E343&amp;"/"&amp;F$1,Data!$1:$1,0)-1)=0,"",OFFSET(Data!$A$1,MATCH($D343,Data!$CG:$CG,0)-1,MATCH($E343&amp;"/"&amp;F$1,Data!$1:$1,0)-1)))</f>
        <v/>
      </c>
      <c r="G343" s="256" t="str">
        <f ca="1">IF(ISERROR(OFFSET(Data!$A$1,MATCH($D343,Data!$CG:$CG,0)-1,MATCH($E343&amp;"/"&amp;G$1,Data!$1:$1,0)-1))=TRUE,"",IF(OFFSET(Data!$A$1,MATCH($D343,Data!$CG:$CG,0)-1,MATCH($E343&amp;"/"&amp;G$1,Data!$1:$1,0)-1)=0,"",OFFSET(Data!$A$1,MATCH($D343,Data!$CG:$CG,0)-1,MATCH($E343&amp;"/"&amp;G$1,Data!$1:$1,0)-1)))</f>
        <v/>
      </c>
      <c r="H343" s="256" t="str">
        <f ca="1">IF(ISERROR(OFFSET(Data!$A$1,MATCH($D343,Data!$CG:$CG,0)-1,MATCH($E343&amp;"/"&amp;H$1,Data!$1:$1,0)-1))=TRUE,"",IF(OFFSET(Data!$A$1,MATCH($D343,Data!$CG:$CG,0)-1,MATCH($E343&amp;"/"&amp;H$1,Data!$1:$1,0)-1)=0,"",OFFSET(Data!$A$1,MATCH($D343,Data!$CG:$CG,0)-1,MATCH($E343&amp;"/"&amp;H$1,Data!$1:$1,0)-1)))</f>
        <v/>
      </c>
      <c r="I343" s="256" t="str">
        <f ca="1">IF(ISERROR(OFFSET(Data!$A$1,MATCH($D343,Data!$CG:$CG,0)-1,MATCH($E343&amp;"/"&amp;I$1,Data!$1:$1,0)-1))=TRUE,"",IF(OFFSET(Data!$A$1,MATCH($D343,Data!$CG:$CG,0)-1,MATCH($E343&amp;"/"&amp;I$1,Data!$1:$1,0)-1)=0,"",OFFSET(Data!$A$1,MATCH($D343,Data!$CG:$CG,0)-1,MATCH($E343&amp;"/"&amp;I$1,Data!$1:$1,0)-1)))</f>
        <v/>
      </c>
      <c r="J343" s="256" t="str">
        <f ca="1">IF(ISERROR(OFFSET(Data!$A$1,MATCH($D343,Data!$CG:$CG,0)-1,MATCH($E343&amp;"/"&amp;J$1,Data!$1:$1,0)-1))=TRUE,"",IF(OFFSET(Data!$A$1,MATCH($D343,Data!$CG:$CG,0)-1,MATCH($E343&amp;"/"&amp;J$1,Data!$1:$1,0)-1)=0,"",OFFSET(Data!$A$1,MATCH($D343,Data!$CG:$CG,0)-1,MATCH($E343&amp;"/"&amp;J$1,Data!$1:$1,0)-1)))</f>
        <v/>
      </c>
      <c r="K343" s="256" t="str">
        <f ca="1">IF(ISERROR(OFFSET(Data!$A$1,MATCH($D343,Data!$CG:$CG,0)-1,MATCH($E343&amp;"/"&amp;K$1,Data!$1:$1,0)-1))=TRUE,"",IF(OFFSET(Data!$A$1,MATCH($D343,Data!$CG:$CG,0)-1,MATCH($E343&amp;"/"&amp;K$1,Data!$1:$1,0)-1)=0,"",OFFSET(Data!$A$1,MATCH($D343,Data!$CG:$CG,0)-1,MATCH($E343&amp;"/"&amp;K$1,Data!$1:$1,0)-1)))</f>
        <v/>
      </c>
      <c r="L343" s="256" t="str">
        <f ca="1">IF(ISERROR(OFFSET(Data!$A$1,MATCH($D343,Data!$CG:$CG,0)-1,MATCH($E343&amp;"/"&amp;L$1,Data!$1:$1,0)-1))=TRUE,"",IF(OFFSET(Data!$A$1,MATCH($D343,Data!$CG:$CG,0)-1,MATCH($E343&amp;"/"&amp;L$1,Data!$1:$1,0)-1)=0,"",OFFSET(Data!$A$1,MATCH($D343,Data!$CG:$CG,0)-1,MATCH($E343&amp;"/"&amp;L$1,Data!$1:$1,0)-1)))</f>
        <v/>
      </c>
      <c r="M343" s="256" t="str">
        <f ca="1">IF(ISERROR(OFFSET(Data!$A$1,MATCH($D343,Data!$CG:$CG,0)-1,MATCH($E343&amp;"/"&amp;M$1,Data!$1:$1,0)-1))=TRUE,"",IF(OFFSET(Data!$A$1,MATCH($D343,Data!$CG:$CG,0)-1,MATCH($E343&amp;"/"&amp;M$1,Data!$1:$1,0)-1)=0,"",OFFSET(Data!$A$1,MATCH($D343,Data!$CG:$CG,0)-1,MATCH($E343&amp;"/"&amp;M$1,Data!$1:$1,0)-1)))</f>
        <v/>
      </c>
      <c r="N343" s="256" t="str">
        <f ca="1">IF(ISERROR(OFFSET(Data!$A$1,MATCH($D343,Data!$CG:$CG,0)-1,MATCH($E343&amp;"/"&amp;N$1,Data!$1:$1,0)-1))=TRUE,"",IF(OFFSET(Data!$A$1,MATCH($D343,Data!$CG:$CG,0)-1,MATCH($E343&amp;"/"&amp;N$1,Data!$1:$1,0)-1)=0,"",OFFSET(Data!$A$1,MATCH($D343,Data!$CG:$CG,0)-1,MATCH($E343&amp;"/"&amp;N$1,Data!$1:$1,0)-1)))</f>
        <v/>
      </c>
      <c r="O343" s="256" t="str">
        <f ca="1">IF(ISERROR(OFFSET(Data!$A$1,MATCH($D343,Data!$CG:$CG,0)-1,MATCH($E343&amp;"/"&amp;O$1,Data!$1:$1,0)-1))=TRUE,"",IF(OFFSET(Data!$A$1,MATCH($D343,Data!$CG:$CG,0)-1,MATCH($E343&amp;"/"&amp;O$1,Data!$1:$1,0)-1)=0,"",OFFSET(Data!$A$1,MATCH($D343,Data!$CG:$CG,0)-1,MATCH($E343&amp;"/"&amp;O$1,Data!$1:$1,0)-1)))</f>
        <v/>
      </c>
      <c r="P343" s="256" t="str">
        <f ca="1">IF(ISERROR(OFFSET(Data!$A$1,MATCH($D343,Data!$CG:$CG,0)-1,MATCH($E343&amp;"/"&amp;P$1,Data!$1:$1,0)-1))=TRUE,"",IF(OFFSET(Data!$A$1,MATCH($D343,Data!$CG:$CG,0)-1,MATCH($E343&amp;"/"&amp;P$1,Data!$1:$1,0)-1)=0,"",OFFSET(Data!$A$1,MATCH($D343,Data!$CG:$CG,0)-1,MATCH($E343&amp;"/"&amp;P$1,Data!$1:$1,0)-1)))</f>
        <v/>
      </c>
      <c r="Q343" s="256" t="str">
        <f ca="1">IF(ISERROR(OFFSET(Data!$A$1,MATCH($D343,Data!$CG:$CG,0)-1,MATCH($E343&amp;"/"&amp;Q$1,Data!$1:$1,0)-1))=TRUE,"",IF(OFFSET(Data!$A$1,MATCH($D343,Data!$CG:$CG,0)-1,MATCH($E343&amp;"/"&amp;Q$1,Data!$1:$1,0)-1)=0,"",OFFSET(Data!$A$1,MATCH($D343,Data!$CG:$CG,0)-1,MATCH($E343&amp;"/"&amp;Q$1,Data!$1:$1,0)-1)))</f>
        <v/>
      </c>
      <c r="R343" s="256" t="str">
        <f ca="1">IF(ISERROR(OFFSET(Data!$A$1,MATCH($D343,Data!$CG:$CG,0)-1,MATCH($E343&amp;"/"&amp;R$1,Data!$1:$1,0)-1))=TRUE,"",IF(OFFSET(Data!$A$1,MATCH($D343,Data!$CG:$CG,0)-1,MATCH($E343&amp;"/"&amp;R$1,Data!$1:$1,0)-1)=0,"",OFFSET(Data!$A$1,MATCH($D343,Data!$CG:$CG,0)-1,MATCH($E343&amp;"/"&amp;R$1,Data!$1:$1,0)-1)))</f>
        <v/>
      </c>
      <c r="S343" s="256" t="str">
        <f ca="1">IF(ISERROR(OFFSET(Data!$A$1,MATCH($D343,Data!$CG:$CG,0)-1,MATCH($E343&amp;"/"&amp;S$1,Data!$1:$1,0)-1))=TRUE,"",IF(OFFSET(Data!$A$1,MATCH($D343,Data!$CG:$CG,0)-1,MATCH($E343&amp;"/"&amp;S$1,Data!$1:$1,0)-1)=0,"",OFFSET(Data!$A$1,MATCH($D343,Data!$CG:$CG,0)-1,MATCH($E343&amp;"/"&amp;S$1,Data!$1:$1,0)-1)))</f>
        <v/>
      </c>
      <c r="T343" s="256" t="str">
        <f ca="1">IF(ISERROR(OFFSET(Data!$A$1,MATCH($D343,Data!$CG:$CG,0)-1,MATCH($E343&amp;"/"&amp;T$1,Data!$1:$1,0)-1))=TRUE,"",IF(OFFSET(Data!$A$1,MATCH($D343,Data!$CG:$CG,0)-1,MATCH($E343&amp;"/"&amp;T$1,Data!$1:$1,0)-1)=0,"",OFFSET(Data!$A$1,MATCH($D343,Data!$CG:$CG,0)-1,MATCH($E343&amp;"/"&amp;T$1,Data!$1:$1,0)-1)))</f>
        <v/>
      </c>
      <c r="U343" s="256" t="str">
        <f ca="1">IF(ISERROR(OFFSET(Data!$A$1,MATCH($D343,Data!$CG:$CG,0)-1,MATCH($E343&amp;"/"&amp;U$1,Data!$1:$1,0)-1))=TRUE,"",IF(OFFSET(Data!$A$1,MATCH($D343,Data!$CG:$CG,0)-1,MATCH($E343&amp;"/"&amp;U$1,Data!$1:$1,0)-1)=0,"",OFFSET(Data!$A$1,MATCH($D343,Data!$CG:$CG,0)-1,MATCH($E343&amp;"/"&amp;U$1,Data!$1:$1,0)-1)))</f>
        <v/>
      </c>
      <c r="V343" s="256" t="str">
        <f ca="1">IF(ISERROR(OFFSET(Data!$A$1,MATCH($D343,Data!$CG:$CG,0)-1,MATCH($E343&amp;"/"&amp;V$1,Data!$1:$1,0)-1))=TRUE,"",IF(OFFSET(Data!$A$1,MATCH($D343,Data!$CG:$CG,0)-1,MATCH($E343&amp;"/"&amp;V$1,Data!$1:$1,0)-1)=0,"",OFFSET(Data!$A$1,MATCH($D343,Data!$CG:$CG,0)-1,MATCH($E343&amp;"/"&amp;V$1,Data!$1:$1,0)-1)))</f>
        <v/>
      </c>
      <c r="W343" s="257" t="str">
        <f ca="1">IF(ISERROR(OFFSET(Data!$A$1,MATCH($D343,Data!$CG:$CG,0)-1,MATCH($E343&amp;"/"&amp;W$1,Data!$1:$1,0)-1))=TRUE,"",IF(OFFSET(Data!$A$1,MATCH($D343,Data!$CG:$CG,0)-1,MATCH($E343&amp;"/"&amp;W$1,Data!$1:$1,0)-1)=0,"",OFFSET(Data!$A$1,MATCH($D343,Data!$CG:$CG,0)-1,MATCH($E343&amp;"/"&amp;W$1,Data!$1:$1,0)-1)))</f>
        <v/>
      </c>
      <c r="X343" s="256" t="str">
        <f ca="1">IF(ISERROR(OFFSET(Data!$A$1,MATCH($D343,Data!$CG:$CG,0)-1,MATCH($E343&amp;"/"&amp;X$1,Data!$1:$1,0)-1))=TRUE,"",IF(OFFSET(Data!$A$1,MATCH($D343,Data!$CG:$CG,0)-1,MATCH($E343&amp;"/"&amp;X$1,Data!$1:$1,0)-1)=0,"",OFFSET(Data!$A$1,MATCH($D343,Data!$CG:$CG,0)-1,MATCH($E343&amp;"/"&amp;X$1,Data!$1:$1,0)-1)))</f>
        <v/>
      </c>
      <c r="Y343" s="256" t="str">
        <f ca="1">IF(ISERROR(OFFSET(Data!$A$1,MATCH($D343,Data!$CG:$CG,0)-1,MATCH($E343&amp;"/"&amp;Y$1,Data!$1:$1,0)-1))=TRUE,"",IF(OFFSET(Data!$A$1,MATCH($D343,Data!$CG:$CG,0)-1,MATCH($E343&amp;"/"&amp;Y$1,Data!$1:$1,0)-1)=0,"",OFFSET(Data!$A$1,MATCH($D343,Data!$CG:$CG,0)-1,MATCH($E343&amp;"/"&amp;Y$1,Data!$1:$1,0)-1)))</f>
        <v/>
      </c>
      <c r="Z343" s="256" t="str">
        <f ca="1">IF(ISERROR(OFFSET(Data!$A$1,MATCH($D343,Data!$CG:$CG,0)-1,MATCH($E343&amp;"/"&amp;Z$1,Data!$1:$1,0)-1))=TRUE,"",IF(OFFSET(Data!$A$1,MATCH($D343,Data!$CG:$CG,0)-1,MATCH($E343&amp;"/"&amp;Z$1,Data!$1:$1,0)-1)=0,"",OFFSET(Data!$A$1,MATCH($D343,Data!$CG:$CG,0)-1,MATCH($E343&amp;"/"&amp;Z$1,Data!$1:$1,0)-1)))</f>
        <v/>
      </c>
      <c r="AA343" s="256" t="str">
        <f ca="1">IF(ISERROR(OFFSET(Data!$A$1,MATCH($D343,Data!$CG:$CG,0)-1,MATCH($E343&amp;"/"&amp;AA$1,Data!$1:$1,0)-1))=TRUE,"",IF(OFFSET(Data!$A$1,MATCH($D343,Data!$CG:$CG,0)-1,MATCH($E343&amp;"/"&amp;AA$1,Data!$1:$1,0)-1)=0,"",OFFSET(Data!$A$1,MATCH($D343,Data!$CG:$CG,0)-1,MATCH($E343&amp;"/"&amp;AA$1,Data!$1:$1,0)-1)))</f>
        <v/>
      </c>
      <c r="AB343" s="256" t="str">
        <f ca="1">IF(ISERROR(OFFSET(Data!$A$1,MATCH($D343,Data!$CG:$CG,0)-1,MATCH($E343&amp;"/"&amp;AB$1,Data!$1:$1,0)-1))=TRUE,"",IF(OFFSET(Data!$A$1,MATCH($D343,Data!$CG:$CG,0)-1,MATCH($E343&amp;"/"&amp;AB$1,Data!$1:$1,0)-1)=0,"",OFFSET(Data!$A$1,MATCH($D343,Data!$CG:$CG,0)-1,MATCH($E343&amp;"/"&amp;AB$1,Data!$1:$1,0)-1)))</f>
        <v/>
      </c>
      <c r="AC343" s="256" t="str">
        <f ca="1">IF(ISERROR(OFFSET(Data!$A$1,MATCH($D343,Data!$CG:$CG,0)-1,MATCH($E343&amp;"/"&amp;AC$1,Data!$1:$1,0)-1))=TRUE,"",IF(OFFSET(Data!$A$1,MATCH($D343,Data!$CG:$CG,0)-1,MATCH($E343&amp;"/"&amp;AC$1,Data!$1:$1,0)-1)=0,"",OFFSET(Data!$A$1,MATCH($D343,Data!$CG:$CG,0)-1,MATCH($E343&amp;"/"&amp;AC$1,Data!$1:$1,0)-1)))</f>
        <v/>
      </c>
      <c r="AD343" s="256" t="str">
        <f ca="1">IF(ISERROR(OFFSET(Data!$A$1,MATCH($D343,Data!$CG:$CG,0)-1,MATCH($E343&amp;"/"&amp;AD$1,Data!$1:$1,0)-1))=TRUE,"",IF(OFFSET(Data!$A$1,MATCH($D343,Data!$CG:$CG,0)-1,MATCH($E343&amp;"/"&amp;AD$1,Data!$1:$1,0)-1)=0,"",OFFSET(Data!$A$1,MATCH($D343,Data!$CG:$CG,0)-1,MATCH($E343&amp;"/"&amp;AD$1,Data!$1:$1,0)-1)))</f>
        <v/>
      </c>
      <c r="AE343" s="256" t="str">
        <f ca="1">IF(ISERROR(OFFSET(Data!$A$1,MATCH($D343,Data!$CG:$CG,0)-1,MATCH($E343&amp;"/"&amp;AE$1,Data!$1:$1,0)-1))=TRUE,"",IF(OFFSET(Data!$A$1,MATCH($D343,Data!$CG:$CG,0)-1,MATCH($E343&amp;"/"&amp;AE$1,Data!$1:$1,0)-1)=0,"",OFFSET(Data!$A$1,MATCH($D343,Data!$CG:$CG,0)-1,MATCH($E343&amp;"/"&amp;AE$1,Data!$1:$1,0)-1)))</f>
        <v/>
      </c>
      <c r="AF343" s="258" t="str">
        <f ca="1">IF(ISERROR(OFFSET(Data!$A$1,MATCH($D343,Data!$CG:$CG,0)-1,MATCH($E343&amp;"/"&amp;AF$1,Data!$1:$1,0)-1))=TRUE,"",IF(OFFSET(Data!$A$1,MATCH($D343,Data!$CG:$CG,0)-1,MATCH($E343&amp;"/"&amp;AF$1,Data!$1:$1,0)-1)=0,"",OFFSET(Data!$A$1,MATCH($D343,Data!$CG:$CG,0)-1,MATCH($E343&amp;"/"&amp;AF$1,Data!$1:$1,0)-1)))</f>
        <v/>
      </c>
      <c r="AG343" s="214">
        <f t="shared" ca="1" si="10"/>
        <v>0</v>
      </c>
      <c r="AH343" s="215">
        <f ca="1">SUM(AG339:AG343)</f>
        <v>0</v>
      </c>
    </row>
    <row r="344" spans="1:34" ht="15" hidden="1" customHeight="1" x14ac:dyDescent="0.25">
      <c r="A344" s="445">
        <v>68</v>
      </c>
      <c r="B344" s="448" t="e">
        <f>INDEX(Data!CI:CI,MATCH("W"&amp;A344,Data!A:A,0))</f>
        <v>#N/A</v>
      </c>
      <c r="C344" s="451" t="e">
        <f>INDEX(Data!CG:CG,MATCH("W"&amp;A344,Data!A:A,0))</f>
        <v>#N/A</v>
      </c>
      <c r="D344" s="26" t="e">
        <f>IF(C344&lt;&gt;"",C344,#REF!)</f>
        <v>#N/A</v>
      </c>
      <c r="E344" s="27" t="s">
        <v>21</v>
      </c>
      <c r="F344" s="271" t="str">
        <f ca="1">IF(ISERROR(OFFSET(Data!$A$1,MATCH($D344,Data!$CG:$CG,0)-1,MATCH($E344&amp;"/"&amp;F$1,Data!$1:$1,0)-1))=TRUE,"",IF(OFFSET(Data!$A$1,MATCH($D344,Data!$CG:$CG,0)-1,MATCH($E344&amp;"/"&amp;F$1,Data!$1:$1,0)-1)=0,"",OFFSET(Data!$A$1,MATCH($D344,Data!$CG:$CG,0)-1,MATCH($E344&amp;"/"&amp;F$1,Data!$1:$1,0)-1)))</f>
        <v/>
      </c>
      <c r="G344" s="250" t="str">
        <f ca="1">IF(ISERROR(OFFSET(Data!$A$1,MATCH($D344,Data!$CG:$CG,0)-1,MATCH($E344&amp;"/"&amp;G$1,Data!$1:$1,0)-1))=TRUE,"",IF(OFFSET(Data!$A$1,MATCH($D344,Data!$CG:$CG,0)-1,MATCH($E344&amp;"/"&amp;G$1,Data!$1:$1,0)-1)=0,"",OFFSET(Data!$A$1,MATCH($D344,Data!$CG:$CG,0)-1,MATCH($E344&amp;"/"&amp;G$1,Data!$1:$1,0)-1)))</f>
        <v/>
      </c>
      <c r="H344" s="250" t="str">
        <f ca="1">IF(ISERROR(OFFSET(Data!$A$1,MATCH($D344,Data!$CG:$CG,0)-1,MATCH($E344&amp;"/"&amp;H$1,Data!$1:$1,0)-1))=TRUE,"",IF(OFFSET(Data!$A$1,MATCH($D344,Data!$CG:$CG,0)-1,MATCH($E344&amp;"/"&amp;H$1,Data!$1:$1,0)-1)=0,"",OFFSET(Data!$A$1,MATCH($D344,Data!$CG:$CG,0)-1,MATCH($E344&amp;"/"&amp;H$1,Data!$1:$1,0)-1)))</f>
        <v/>
      </c>
      <c r="I344" s="250" t="str">
        <f ca="1">IF(ISERROR(OFFSET(Data!$A$1,MATCH($D344,Data!$CG:$CG,0)-1,MATCH($E344&amp;"/"&amp;I$1,Data!$1:$1,0)-1))=TRUE,"",IF(OFFSET(Data!$A$1,MATCH($D344,Data!$CG:$CG,0)-1,MATCH($E344&amp;"/"&amp;I$1,Data!$1:$1,0)-1)=0,"",OFFSET(Data!$A$1,MATCH($D344,Data!$CG:$CG,0)-1,MATCH($E344&amp;"/"&amp;I$1,Data!$1:$1,0)-1)))</f>
        <v/>
      </c>
      <c r="J344" s="250" t="str">
        <f ca="1">IF(ISERROR(OFFSET(Data!$A$1,MATCH($D344,Data!$CG:$CG,0)-1,MATCH($E344&amp;"/"&amp;J$1,Data!$1:$1,0)-1))=TRUE,"",IF(OFFSET(Data!$A$1,MATCH($D344,Data!$CG:$CG,0)-1,MATCH($E344&amp;"/"&amp;J$1,Data!$1:$1,0)-1)=0,"",OFFSET(Data!$A$1,MATCH($D344,Data!$CG:$CG,0)-1,MATCH($E344&amp;"/"&amp;J$1,Data!$1:$1,0)-1)))</f>
        <v/>
      </c>
      <c r="K344" s="250" t="str">
        <f ca="1">IF(ISERROR(OFFSET(Data!$A$1,MATCH($D344,Data!$CG:$CG,0)-1,MATCH($E344&amp;"/"&amp;K$1,Data!$1:$1,0)-1))=TRUE,"",IF(OFFSET(Data!$A$1,MATCH($D344,Data!$CG:$CG,0)-1,MATCH($E344&amp;"/"&amp;K$1,Data!$1:$1,0)-1)=0,"",OFFSET(Data!$A$1,MATCH($D344,Data!$CG:$CG,0)-1,MATCH($E344&amp;"/"&amp;K$1,Data!$1:$1,0)-1)))</f>
        <v/>
      </c>
      <c r="L344" s="250" t="str">
        <f ca="1">IF(ISERROR(OFFSET(Data!$A$1,MATCH($D344,Data!$CG:$CG,0)-1,MATCH($E344&amp;"/"&amp;L$1,Data!$1:$1,0)-1))=TRUE,"",IF(OFFSET(Data!$A$1,MATCH($D344,Data!$CG:$CG,0)-1,MATCH($E344&amp;"/"&amp;L$1,Data!$1:$1,0)-1)=0,"",OFFSET(Data!$A$1,MATCH($D344,Data!$CG:$CG,0)-1,MATCH($E344&amp;"/"&amp;L$1,Data!$1:$1,0)-1)))</f>
        <v/>
      </c>
      <c r="M344" s="250" t="str">
        <f ca="1">IF(ISERROR(OFFSET(Data!$A$1,MATCH($D344,Data!$CG:$CG,0)-1,MATCH($E344&amp;"/"&amp;M$1,Data!$1:$1,0)-1))=TRUE,"",IF(OFFSET(Data!$A$1,MATCH($D344,Data!$CG:$CG,0)-1,MATCH($E344&amp;"/"&amp;M$1,Data!$1:$1,0)-1)=0,"",OFFSET(Data!$A$1,MATCH($D344,Data!$CG:$CG,0)-1,MATCH($E344&amp;"/"&amp;M$1,Data!$1:$1,0)-1)))</f>
        <v/>
      </c>
      <c r="N344" s="250" t="str">
        <f ca="1">IF(ISERROR(OFFSET(Data!$A$1,MATCH($D344,Data!$CG:$CG,0)-1,MATCH($E344&amp;"/"&amp;N$1,Data!$1:$1,0)-1))=TRUE,"",IF(OFFSET(Data!$A$1,MATCH($D344,Data!$CG:$CG,0)-1,MATCH($E344&amp;"/"&amp;N$1,Data!$1:$1,0)-1)=0,"",OFFSET(Data!$A$1,MATCH($D344,Data!$CG:$CG,0)-1,MATCH($E344&amp;"/"&amp;N$1,Data!$1:$1,0)-1)))</f>
        <v/>
      </c>
      <c r="O344" s="250" t="str">
        <f ca="1">IF(ISERROR(OFFSET(Data!$A$1,MATCH($D344,Data!$CG:$CG,0)-1,MATCH($E344&amp;"/"&amp;O$1,Data!$1:$1,0)-1))=TRUE,"",IF(OFFSET(Data!$A$1,MATCH($D344,Data!$CG:$CG,0)-1,MATCH($E344&amp;"/"&amp;O$1,Data!$1:$1,0)-1)=0,"",OFFSET(Data!$A$1,MATCH($D344,Data!$CG:$CG,0)-1,MATCH($E344&amp;"/"&amp;O$1,Data!$1:$1,0)-1)))</f>
        <v/>
      </c>
      <c r="P344" s="250" t="str">
        <f ca="1">IF(ISERROR(OFFSET(Data!$A$1,MATCH($D344,Data!$CG:$CG,0)-1,MATCH($E344&amp;"/"&amp;P$1,Data!$1:$1,0)-1))=TRUE,"",IF(OFFSET(Data!$A$1,MATCH($D344,Data!$CG:$CG,0)-1,MATCH($E344&amp;"/"&amp;P$1,Data!$1:$1,0)-1)=0,"",OFFSET(Data!$A$1,MATCH($D344,Data!$CG:$CG,0)-1,MATCH($E344&amp;"/"&amp;P$1,Data!$1:$1,0)-1)))</f>
        <v/>
      </c>
      <c r="Q344" s="250" t="str">
        <f ca="1">IF(ISERROR(OFFSET(Data!$A$1,MATCH($D344,Data!$CG:$CG,0)-1,MATCH($E344&amp;"/"&amp;Q$1,Data!$1:$1,0)-1))=TRUE,"",IF(OFFSET(Data!$A$1,MATCH($D344,Data!$CG:$CG,0)-1,MATCH($E344&amp;"/"&amp;Q$1,Data!$1:$1,0)-1)=0,"",OFFSET(Data!$A$1,MATCH($D344,Data!$CG:$CG,0)-1,MATCH($E344&amp;"/"&amp;Q$1,Data!$1:$1,0)-1)))</f>
        <v/>
      </c>
      <c r="R344" s="250" t="str">
        <f ca="1">IF(ISERROR(OFFSET(Data!$A$1,MATCH($D344,Data!$CG:$CG,0)-1,MATCH($E344&amp;"/"&amp;R$1,Data!$1:$1,0)-1))=TRUE,"",IF(OFFSET(Data!$A$1,MATCH($D344,Data!$CG:$CG,0)-1,MATCH($E344&amp;"/"&amp;R$1,Data!$1:$1,0)-1)=0,"",OFFSET(Data!$A$1,MATCH($D344,Data!$CG:$CG,0)-1,MATCH($E344&amp;"/"&amp;R$1,Data!$1:$1,0)-1)))</f>
        <v/>
      </c>
      <c r="S344" s="250" t="str">
        <f ca="1">IF(ISERROR(OFFSET(Data!$A$1,MATCH($D344,Data!$CG:$CG,0)-1,MATCH($E344&amp;"/"&amp;S$1,Data!$1:$1,0)-1))=TRUE,"",IF(OFFSET(Data!$A$1,MATCH($D344,Data!$CG:$CG,0)-1,MATCH($E344&amp;"/"&amp;S$1,Data!$1:$1,0)-1)=0,"",OFFSET(Data!$A$1,MATCH($D344,Data!$CG:$CG,0)-1,MATCH($E344&amp;"/"&amp;S$1,Data!$1:$1,0)-1)))</f>
        <v/>
      </c>
      <c r="T344" s="250" t="str">
        <f ca="1">IF(ISERROR(OFFSET(Data!$A$1,MATCH($D344,Data!$CG:$CG,0)-1,MATCH($E344&amp;"/"&amp;T$1,Data!$1:$1,0)-1))=TRUE,"",IF(OFFSET(Data!$A$1,MATCH($D344,Data!$CG:$CG,0)-1,MATCH($E344&amp;"/"&amp;T$1,Data!$1:$1,0)-1)=0,"",OFFSET(Data!$A$1,MATCH($D344,Data!$CG:$CG,0)-1,MATCH($E344&amp;"/"&amp;T$1,Data!$1:$1,0)-1)))</f>
        <v/>
      </c>
      <c r="U344" s="250" t="str">
        <f ca="1">IF(ISERROR(OFFSET(Data!$A$1,MATCH($D344,Data!$CG:$CG,0)-1,MATCH($E344&amp;"/"&amp;U$1,Data!$1:$1,0)-1))=TRUE,"",IF(OFFSET(Data!$A$1,MATCH($D344,Data!$CG:$CG,0)-1,MATCH($E344&amp;"/"&amp;U$1,Data!$1:$1,0)-1)=0,"",OFFSET(Data!$A$1,MATCH($D344,Data!$CG:$CG,0)-1,MATCH($E344&amp;"/"&amp;U$1,Data!$1:$1,0)-1)))</f>
        <v/>
      </c>
      <c r="V344" s="250" t="str">
        <f ca="1">IF(ISERROR(OFFSET(Data!$A$1,MATCH($D344,Data!$CG:$CG,0)-1,MATCH($E344&amp;"/"&amp;V$1,Data!$1:$1,0)-1))=TRUE,"",IF(OFFSET(Data!$A$1,MATCH($D344,Data!$CG:$CG,0)-1,MATCH($E344&amp;"/"&amp;V$1,Data!$1:$1,0)-1)=0,"",OFFSET(Data!$A$1,MATCH($D344,Data!$CG:$CG,0)-1,MATCH($E344&amp;"/"&amp;V$1,Data!$1:$1,0)-1)))</f>
        <v/>
      </c>
      <c r="W344" s="272" t="str">
        <f ca="1">IF(ISERROR(OFFSET(Data!$A$1,MATCH($D344,Data!$CG:$CG,0)-1,MATCH($E344&amp;"/"&amp;W$1,Data!$1:$1,0)-1))=TRUE,"",IF(OFFSET(Data!$A$1,MATCH($D344,Data!$CG:$CG,0)-1,MATCH($E344&amp;"/"&amp;W$1,Data!$1:$1,0)-1)=0,"",OFFSET(Data!$A$1,MATCH($D344,Data!$CG:$CG,0)-1,MATCH($E344&amp;"/"&amp;W$1,Data!$1:$1,0)-1)))</f>
        <v/>
      </c>
      <c r="X344" s="250" t="str">
        <f ca="1">IF(ISERROR(OFFSET(Data!$A$1,MATCH($D344,Data!$CG:$CG,0)-1,MATCH($E344&amp;"/"&amp;X$1,Data!$1:$1,0)-1))=TRUE,"",IF(OFFSET(Data!$A$1,MATCH($D344,Data!$CG:$CG,0)-1,MATCH($E344&amp;"/"&amp;X$1,Data!$1:$1,0)-1)=0,"",OFFSET(Data!$A$1,MATCH($D344,Data!$CG:$CG,0)-1,MATCH($E344&amp;"/"&amp;X$1,Data!$1:$1,0)-1)))</f>
        <v/>
      </c>
      <c r="Y344" s="250" t="str">
        <f ca="1">IF(ISERROR(OFFSET(Data!$A$1,MATCH($D344,Data!$CG:$CG,0)-1,MATCH($E344&amp;"/"&amp;Y$1,Data!$1:$1,0)-1))=TRUE,"",IF(OFFSET(Data!$A$1,MATCH($D344,Data!$CG:$CG,0)-1,MATCH($E344&amp;"/"&amp;Y$1,Data!$1:$1,0)-1)=0,"",OFFSET(Data!$A$1,MATCH($D344,Data!$CG:$CG,0)-1,MATCH($E344&amp;"/"&amp;Y$1,Data!$1:$1,0)-1)))</f>
        <v/>
      </c>
      <c r="Z344" s="250" t="str">
        <f ca="1">IF(ISERROR(OFFSET(Data!$A$1,MATCH($D344,Data!$CG:$CG,0)-1,MATCH($E344&amp;"/"&amp;Z$1,Data!$1:$1,0)-1))=TRUE,"",IF(OFFSET(Data!$A$1,MATCH($D344,Data!$CG:$CG,0)-1,MATCH($E344&amp;"/"&amp;Z$1,Data!$1:$1,0)-1)=0,"",OFFSET(Data!$A$1,MATCH($D344,Data!$CG:$CG,0)-1,MATCH($E344&amp;"/"&amp;Z$1,Data!$1:$1,0)-1)))</f>
        <v/>
      </c>
      <c r="AA344" s="250" t="str">
        <f ca="1">IF(ISERROR(OFFSET(Data!$A$1,MATCH($D344,Data!$CG:$CG,0)-1,MATCH($E344&amp;"/"&amp;AA$1,Data!$1:$1,0)-1))=TRUE,"",IF(OFFSET(Data!$A$1,MATCH($D344,Data!$CG:$CG,0)-1,MATCH($E344&amp;"/"&amp;AA$1,Data!$1:$1,0)-1)=0,"",OFFSET(Data!$A$1,MATCH($D344,Data!$CG:$CG,0)-1,MATCH($E344&amp;"/"&amp;AA$1,Data!$1:$1,0)-1)))</f>
        <v/>
      </c>
      <c r="AB344" s="250" t="str">
        <f ca="1">IF(ISERROR(OFFSET(Data!$A$1,MATCH($D344,Data!$CG:$CG,0)-1,MATCH($E344&amp;"/"&amp;AB$1,Data!$1:$1,0)-1))=TRUE,"",IF(OFFSET(Data!$A$1,MATCH($D344,Data!$CG:$CG,0)-1,MATCH($E344&amp;"/"&amp;AB$1,Data!$1:$1,0)-1)=0,"",OFFSET(Data!$A$1,MATCH($D344,Data!$CG:$CG,0)-1,MATCH($E344&amp;"/"&amp;AB$1,Data!$1:$1,0)-1)))</f>
        <v/>
      </c>
      <c r="AC344" s="250" t="str">
        <f ca="1">IF(ISERROR(OFFSET(Data!$A$1,MATCH($D344,Data!$CG:$CG,0)-1,MATCH($E344&amp;"/"&amp;AC$1,Data!$1:$1,0)-1))=TRUE,"",IF(OFFSET(Data!$A$1,MATCH($D344,Data!$CG:$CG,0)-1,MATCH($E344&amp;"/"&amp;AC$1,Data!$1:$1,0)-1)=0,"",OFFSET(Data!$A$1,MATCH($D344,Data!$CG:$CG,0)-1,MATCH($E344&amp;"/"&amp;AC$1,Data!$1:$1,0)-1)))</f>
        <v/>
      </c>
      <c r="AD344" s="250" t="str">
        <f ca="1">IF(ISERROR(OFFSET(Data!$A$1,MATCH($D344,Data!$CG:$CG,0)-1,MATCH($E344&amp;"/"&amp;AD$1,Data!$1:$1,0)-1))=TRUE,"",IF(OFFSET(Data!$A$1,MATCH($D344,Data!$CG:$CG,0)-1,MATCH($E344&amp;"/"&amp;AD$1,Data!$1:$1,0)-1)=0,"",OFFSET(Data!$A$1,MATCH($D344,Data!$CG:$CG,0)-1,MATCH($E344&amp;"/"&amp;AD$1,Data!$1:$1,0)-1)))</f>
        <v/>
      </c>
      <c r="AE344" s="250" t="str">
        <f ca="1">IF(ISERROR(OFFSET(Data!$A$1,MATCH($D344,Data!$CG:$CG,0)-1,MATCH($E344&amp;"/"&amp;AE$1,Data!$1:$1,0)-1))=TRUE,"",IF(OFFSET(Data!$A$1,MATCH($D344,Data!$CG:$CG,0)-1,MATCH($E344&amp;"/"&amp;AE$1,Data!$1:$1,0)-1)=0,"",OFFSET(Data!$A$1,MATCH($D344,Data!$CG:$CG,0)-1,MATCH($E344&amp;"/"&amp;AE$1,Data!$1:$1,0)-1)))</f>
        <v/>
      </c>
      <c r="AF344" s="251" t="str">
        <f ca="1">IF(ISERROR(OFFSET(Data!$A$1,MATCH($D344,Data!$CG:$CG,0)-1,MATCH($E344&amp;"/"&amp;AF$1,Data!$1:$1,0)-1))=TRUE,"",IF(OFFSET(Data!$A$1,MATCH($D344,Data!$CG:$CG,0)-1,MATCH($E344&amp;"/"&amp;AF$1,Data!$1:$1,0)-1)=0,"",OFFSET(Data!$A$1,MATCH($D344,Data!$CG:$CG,0)-1,MATCH($E344&amp;"/"&amp;AF$1,Data!$1:$1,0)-1)))</f>
        <v/>
      </c>
      <c r="AG344" s="210">
        <f t="shared" ca="1" si="10"/>
        <v>0</v>
      </c>
      <c r="AH344" s="211">
        <f ca="1">AG344</f>
        <v>0</v>
      </c>
    </row>
    <row r="345" spans="1:34" ht="15" hidden="1" customHeight="1" thickBot="1" x14ac:dyDescent="0.3">
      <c r="A345" s="446"/>
      <c r="B345" s="449"/>
      <c r="C345" s="452"/>
      <c r="D345" s="28" t="e">
        <f>IF(C345&lt;&gt;"",C345,D344)</f>
        <v>#N/A</v>
      </c>
      <c r="E345" s="29" t="s">
        <v>22</v>
      </c>
      <c r="F345" s="254" t="str">
        <f ca="1">IF(ISERROR(OFFSET(Data!$A$1,MATCH($D345,Data!$CG:$CG,0)-1,MATCH($E345&amp;"/"&amp;F$1,Data!$1:$1,0)-1))=TRUE,"",IF(OFFSET(Data!$A$1,MATCH($D345,Data!$CG:$CG,0)-1,MATCH($E345&amp;"/"&amp;F$1,Data!$1:$1,0)-1)=0,"",OFFSET(Data!$A$1,MATCH($D345,Data!$CG:$CG,0)-1,MATCH($E345&amp;"/"&amp;F$1,Data!$1:$1,0)-1)))</f>
        <v/>
      </c>
      <c r="G345" s="252" t="str">
        <f ca="1">IF(ISERROR(OFFSET(Data!$A$1,MATCH($D345,Data!$CG:$CG,0)-1,MATCH($E345&amp;"/"&amp;G$1,Data!$1:$1,0)-1))=TRUE,"",IF(OFFSET(Data!$A$1,MATCH($D345,Data!$CG:$CG,0)-1,MATCH($E345&amp;"/"&amp;G$1,Data!$1:$1,0)-1)=0,"",OFFSET(Data!$A$1,MATCH($D345,Data!$CG:$CG,0)-1,MATCH($E345&amp;"/"&amp;G$1,Data!$1:$1,0)-1)))</f>
        <v/>
      </c>
      <c r="H345" s="252" t="str">
        <f ca="1">IF(ISERROR(OFFSET(Data!$A$1,MATCH($D345,Data!$CG:$CG,0)-1,MATCH($E345&amp;"/"&amp;H$1,Data!$1:$1,0)-1))=TRUE,"",IF(OFFSET(Data!$A$1,MATCH($D345,Data!$CG:$CG,0)-1,MATCH($E345&amp;"/"&amp;H$1,Data!$1:$1,0)-1)=0,"",OFFSET(Data!$A$1,MATCH($D345,Data!$CG:$CG,0)-1,MATCH($E345&amp;"/"&amp;H$1,Data!$1:$1,0)-1)))</f>
        <v/>
      </c>
      <c r="I345" s="252" t="str">
        <f ca="1">IF(ISERROR(OFFSET(Data!$A$1,MATCH($D345,Data!$CG:$CG,0)-1,MATCH($E345&amp;"/"&amp;I$1,Data!$1:$1,0)-1))=TRUE,"",IF(OFFSET(Data!$A$1,MATCH($D345,Data!$CG:$CG,0)-1,MATCH($E345&amp;"/"&amp;I$1,Data!$1:$1,0)-1)=0,"",OFFSET(Data!$A$1,MATCH($D345,Data!$CG:$CG,0)-1,MATCH($E345&amp;"/"&amp;I$1,Data!$1:$1,0)-1)))</f>
        <v/>
      </c>
      <c r="J345" s="252" t="str">
        <f ca="1">IF(ISERROR(OFFSET(Data!$A$1,MATCH($D345,Data!$CG:$CG,0)-1,MATCH($E345&amp;"/"&amp;J$1,Data!$1:$1,0)-1))=TRUE,"",IF(OFFSET(Data!$A$1,MATCH($D345,Data!$CG:$CG,0)-1,MATCH($E345&amp;"/"&amp;J$1,Data!$1:$1,0)-1)=0,"",OFFSET(Data!$A$1,MATCH($D345,Data!$CG:$CG,0)-1,MATCH($E345&amp;"/"&amp;J$1,Data!$1:$1,0)-1)))</f>
        <v/>
      </c>
      <c r="K345" s="252" t="str">
        <f ca="1">IF(ISERROR(OFFSET(Data!$A$1,MATCH($D345,Data!$CG:$CG,0)-1,MATCH($E345&amp;"/"&amp;K$1,Data!$1:$1,0)-1))=TRUE,"",IF(OFFSET(Data!$A$1,MATCH($D345,Data!$CG:$CG,0)-1,MATCH($E345&amp;"/"&amp;K$1,Data!$1:$1,0)-1)=0,"",OFFSET(Data!$A$1,MATCH($D345,Data!$CG:$CG,0)-1,MATCH($E345&amp;"/"&amp;K$1,Data!$1:$1,0)-1)))</f>
        <v/>
      </c>
      <c r="L345" s="252" t="str">
        <f ca="1">IF(ISERROR(OFFSET(Data!$A$1,MATCH($D345,Data!$CG:$CG,0)-1,MATCH($E345&amp;"/"&amp;L$1,Data!$1:$1,0)-1))=TRUE,"",IF(OFFSET(Data!$A$1,MATCH($D345,Data!$CG:$CG,0)-1,MATCH($E345&amp;"/"&amp;L$1,Data!$1:$1,0)-1)=0,"",OFFSET(Data!$A$1,MATCH($D345,Data!$CG:$CG,0)-1,MATCH($E345&amp;"/"&amp;L$1,Data!$1:$1,0)-1)))</f>
        <v/>
      </c>
      <c r="M345" s="252" t="str">
        <f ca="1">IF(ISERROR(OFFSET(Data!$A$1,MATCH($D345,Data!$CG:$CG,0)-1,MATCH($E345&amp;"/"&amp;M$1,Data!$1:$1,0)-1))=TRUE,"",IF(OFFSET(Data!$A$1,MATCH($D345,Data!$CG:$CG,0)-1,MATCH($E345&amp;"/"&amp;M$1,Data!$1:$1,0)-1)=0,"",OFFSET(Data!$A$1,MATCH($D345,Data!$CG:$CG,0)-1,MATCH($E345&amp;"/"&amp;M$1,Data!$1:$1,0)-1)))</f>
        <v/>
      </c>
      <c r="N345" s="252" t="str">
        <f ca="1">IF(ISERROR(OFFSET(Data!$A$1,MATCH($D345,Data!$CG:$CG,0)-1,MATCH($E345&amp;"/"&amp;N$1,Data!$1:$1,0)-1))=TRUE,"",IF(OFFSET(Data!$A$1,MATCH($D345,Data!$CG:$CG,0)-1,MATCH($E345&amp;"/"&amp;N$1,Data!$1:$1,0)-1)=0,"",OFFSET(Data!$A$1,MATCH($D345,Data!$CG:$CG,0)-1,MATCH($E345&amp;"/"&amp;N$1,Data!$1:$1,0)-1)))</f>
        <v/>
      </c>
      <c r="O345" s="252" t="str">
        <f ca="1">IF(ISERROR(OFFSET(Data!$A$1,MATCH($D345,Data!$CG:$CG,0)-1,MATCH($E345&amp;"/"&amp;O$1,Data!$1:$1,0)-1))=TRUE,"",IF(OFFSET(Data!$A$1,MATCH($D345,Data!$CG:$CG,0)-1,MATCH($E345&amp;"/"&amp;O$1,Data!$1:$1,0)-1)=0,"",OFFSET(Data!$A$1,MATCH($D345,Data!$CG:$CG,0)-1,MATCH($E345&amp;"/"&amp;O$1,Data!$1:$1,0)-1)))</f>
        <v/>
      </c>
      <c r="P345" s="252" t="str">
        <f ca="1">IF(ISERROR(OFFSET(Data!$A$1,MATCH($D345,Data!$CG:$CG,0)-1,MATCH($E345&amp;"/"&amp;P$1,Data!$1:$1,0)-1))=TRUE,"",IF(OFFSET(Data!$A$1,MATCH($D345,Data!$CG:$CG,0)-1,MATCH($E345&amp;"/"&amp;P$1,Data!$1:$1,0)-1)=0,"",OFFSET(Data!$A$1,MATCH($D345,Data!$CG:$CG,0)-1,MATCH($E345&amp;"/"&amp;P$1,Data!$1:$1,0)-1)))</f>
        <v/>
      </c>
      <c r="Q345" s="252" t="str">
        <f ca="1">IF(ISERROR(OFFSET(Data!$A$1,MATCH($D345,Data!$CG:$CG,0)-1,MATCH($E345&amp;"/"&amp;Q$1,Data!$1:$1,0)-1))=TRUE,"",IF(OFFSET(Data!$A$1,MATCH($D345,Data!$CG:$CG,0)-1,MATCH($E345&amp;"/"&amp;Q$1,Data!$1:$1,0)-1)=0,"",OFFSET(Data!$A$1,MATCH($D345,Data!$CG:$CG,0)-1,MATCH($E345&amp;"/"&amp;Q$1,Data!$1:$1,0)-1)))</f>
        <v/>
      </c>
      <c r="R345" s="252" t="str">
        <f ca="1">IF(ISERROR(OFFSET(Data!$A$1,MATCH($D345,Data!$CG:$CG,0)-1,MATCH($E345&amp;"/"&amp;R$1,Data!$1:$1,0)-1))=TRUE,"",IF(OFFSET(Data!$A$1,MATCH($D345,Data!$CG:$CG,0)-1,MATCH($E345&amp;"/"&amp;R$1,Data!$1:$1,0)-1)=0,"",OFFSET(Data!$A$1,MATCH($D345,Data!$CG:$CG,0)-1,MATCH($E345&amp;"/"&amp;R$1,Data!$1:$1,0)-1)))</f>
        <v/>
      </c>
      <c r="S345" s="252" t="str">
        <f ca="1">IF(ISERROR(OFFSET(Data!$A$1,MATCH($D345,Data!$CG:$CG,0)-1,MATCH($E345&amp;"/"&amp;S$1,Data!$1:$1,0)-1))=TRUE,"",IF(OFFSET(Data!$A$1,MATCH($D345,Data!$CG:$CG,0)-1,MATCH($E345&amp;"/"&amp;S$1,Data!$1:$1,0)-1)=0,"",OFFSET(Data!$A$1,MATCH($D345,Data!$CG:$CG,0)-1,MATCH($E345&amp;"/"&amp;S$1,Data!$1:$1,0)-1)))</f>
        <v/>
      </c>
      <c r="T345" s="252" t="str">
        <f ca="1">IF(ISERROR(OFFSET(Data!$A$1,MATCH($D345,Data!$CG:$CG,0)-1,MATCH($E345&amp;"/"&amp;T$1,Data!$1:$1,0)-1))=TRUE,"",IF(OFFSET(Data!$A$1,MATCH($D345,Data!$CG:$CG,0)-1,MATCH($E345&amp;"/"&amp;T$1,Data!$1:$1,0)-1)=0,"",OFFSET(Data!$A$1,MATCH($D345,Data!$CG:$CG,0)-1,MATCH($E345&amp;"/"&amp;T$1,Data!$1:$1,0)-1)))</f>
        <v/>
      </c>
      <c r="U345" s="252" t="str">
        <f ca="1">IF(ISERROR(OFFSET(Data!$A$1,MATCH($D345,Data!$CG:$CG,0)-1,MATCH($E345&amp;"/"&amp;U$1,Data!$1:$1,0)-1))=TRUE,"",IF(OFFSET(Data!$A$1,MATCH($D345,Data!$CG:$CG,0)-1,MATCH($E345&amp;"/"&amp;U$1,Data!$1:$1,0)-1)=0,"",OFFSET(Data!$A$1,MATCH($D345,Data!$CG:$CG,0)-1,MATCH($E345&amp;"/"&amp;U$1,Data!$1:$1,0)-1)))</f>
        <v/>
      </c>
      <c r="V345" s="252" t="str">
        <f ca="1">IF(ISERROR(OFFSET(Data!$A$1,MATCH($D345,Data!$CG:$CG,0)-1,MATCH($E345&amp;"/"&amp;V$1,Data!$1:$1,0)-1))=TRUE,"",IF(OFFSET(Data!$A$1,MATCH($D345,Data!$CG:$CG,0)-1,MATCH($E345&amp;"/"&amp;V$1,Data!$1:$1,0)-1)=0,"",OFFSET(Data!$A$1,MATCH($D345,Data!$CG:$CG,0)-1,MATCH($E345&amp;"/"&amp;V$1,Data!$1:$1,0)-1)))</f>
        <v/>
      </c>
      <c r="W345" s="269" t="str">
        <f ca="1">IF(ISERROR(OFFSET(Data!$A$1,MATCH($D345,Data!$CG:$CG,0)-1,MATCH($E345&amp;"/"&amp;W$1,Data!$1:$1,0)-1))=TRUE,"",IF(OFFSET(Data!$A$1,MATCH($D345,Data!$CG:$CG,0)-1,MATCH($E345&amp;"/"&amp;W$1,Data!$1:$1,0)-1)=0,"",OFFSET(Data!$A$1,MATCH($D345,Data!$CG:$CG,0)-1,MATCH($E345&amp;"/"&amp;W$1,Data!$1:$1,0)-1)))</f>
        <v/>
      </c>
      <c r="X345" s="252" t="str">
        <f ca="1">IF(ISERROR(OFFSET(Data!$A$1,MATCH($D345,Data!$CG:$CG,0)-1,MATCH($E345&amp;"/"&amp;X$1,Data!$1:$1,0)-1))=TRUE,"",IF(OFFSET(Data!$A$1,MATCH($D345,Data!$CG:$CG,0)-1,MATCH($E345&amp;"/"&amp;X$1,Data!$1:$1,0)-1)=0,"",OFFSET(Data!$A$1,MATCH($D345,Data!$CG:$CG,0)-1,MATCH($E345&amp;"/"&amp;X$1,Data!$1:$1,0)-1)))</f>
        <v/>
      </c>
      <c r="Y345" s="252" t="str">
        <f ca="1">IF(ISERROR(OFFSET(Data!$A$1,MATCH($D345,Data!$CG:$CG,0)-1,MATCH($E345&amp;"/"&amp;Y$1,Data!$1:$1,0)-1))=TRUE,"",IF(OFFSET(Data!$A$1,MATCH($D345,Data!$CG:$CG,0)-1,MATCH($E345&amp;"/"&amp;Y$1,Data!$1:$1,0)-1)=0,"",OFFSET(Data!$A$1,MATCH($D345,Data!$CG:$CG,0)-1,MATCH($E345&amp;"/"&amp;Y$1,Data!$1:$1,0)-1)))</f>
        <v/>
      </c>
      <c r="Z345" s="252" t="str">
        <f ca="1">IF(ISERROR(OFFSET(Data!$A$1,MATCH($D345,Data!$CG:$CG,0)-1,MATCH($E345&amp;"/"&amp;Z$1,Data!$1:$1,0)-1))=TRUE,"",IF(OFFSET(Data!$A$1,MATCH($D345,Data!$CG:$CG,0)-1,MATCH($E345&amp;"/"&amp;Z$1,Data!$1:$1,0)-1)=0,"",OFFSET(Data!$A$1,MATCH($D345,Data!$CG:$CG,0)-1,MATCH($E345&amp;"/"&amp;Z$1,Data!$1:$1,0)-1)))</f>
        <v/>
      </c>
      <c r="AA345" s="252" t="str">
        <f ca="1">IF(ISERROR(OFFSET(Data!$A$1,MATCH($D345,Data!$CG:$CG,0)-1,MATCH($E345&amp;"/"&amp;AA$1,Data!$1:$1,0)-1))=TRUE,"",IF(OFFSET(Data!$A$1,MATCH($D345,Data!$CG:$CG,0)-1,MATCH($E345&amp;"/"&amp;AA$1,Data!$1:$1,0)-1)=0,"",OFFSET(Data!$A$1,MATCH($D345,Data!$CG:$CG,0)-1,MATCH($E345&amp;"/"&amp;AA$1,Data!$1:$1,0)-1)))</f>
        <v/>
      </c>
      <c r="AB345" s="252" t="str">
        <f ca="1">IF(ISERROR(OFFSET(Data!$A$1,MATCH($D345,Data!$CG:$CG,0)-1,MATCH($E345&amp;"/"&amp;AB$1,Data!$1:$1,0)-1))=TRUE,"",IF(OFFSET(Data!$A$1,MATCH($D345,Data!$CG:$CG,0)-1,MATCH($E345&amp;"/"&amp;AB$1,Data!$1:$1,0)-1)=0,"",OFFSET(Data!$A$1,MATCH($D345,Data!$CG:$CG,0)-1,MATCH($E345&amp;"/"&amp;AB$1,Data!$1:$1,0)-1)))</f>
        <v/>
      </c>
      <c r="AC345" s="252" t="str">
        <f ca="1">IF(ISERROR(OFFSET(Data!$A$1,MATCH($D345,Data!$CG:$CG,0)-1,MATCH($E345&amp;"/"&amp;AC$1,Data!$1:$1,0)-1))=TRUE,"",IF(OFFSET(Data!$A$1,MATCH($D345,Data!$CG:$CG,0)-1,MATCH($E345&amp;"/"&amp;AC$1,Data!$1:$1,0)-1)=0,"",OFFSET(Data!$A$1,MATCH($D345,Data!$CG:$CG,0)-1,MATCH($E345&amp;"/"&amp;AC$1,Data!$1:$1,0)-1)))</f>
        <v/>
      </c>
      <c r="AD345" s="252" t="str">
        <f ca="1">IF(ISERROR(OFFSET(Data!$A$1,MATCH($D345,Data!$CG:$CG,0)-1,MATCH($E345&amp;"/"&amp;AD$1,Data!$1:$1,0)-1))=TRUE,"",IF(OFFSET(Data!$A$1,MATCH($D345,Data!$CG:$CG,0)-1,MATCH($E345&amp;"/"&amp;AD$1,Data!$1:$1,0)-1)=0,"",OFFSET(Data!$A$1,MATCH($D345,Data!$CG:$CG,0)-1,MATCH($E345&amp;"/"&amp;AD$1,Data!$1:$1,0)-1)))</f>
        <v/>
      </c>
      <c r="AE345" s="252" t="str">
        <f ca="1">IF(ISERROR(OFFSET(Data!$A$1,MATCH($D345,Data!$CG:$CG,0)-1,MATCH($E345&amp;"/"&amp;AE$1,Data!$1:$1,0)-1))=TRUE,"",IF(OFFSET(Data!$A$1,MATCH($D345,Data!$CG:$CG,0)-1,MATCH($E345&amp;"/"&amp;AE$1,Data!$1:$1,0)-1)=0,"",OFFSET(Data!$A$1,MATCH($D345,Data!$CG:$CG,0)-1,MATCH($E345&amp;"/"&amp;AE$1,Data!$1:$1,0)-1)))</f>
        <v/>
      </c>
      <c r="AF345" s="253" t="str">
        <f ca="1">IF(ISERROR(OFFSET(Data!$A$1,MATCH($D345,Data!$CG:$CG,0)-1,MATCH($E345&amp;"/"&amp;AF$1,Data!$1:$1,0)-1))=TRUE,"",IF(OFFSET(Data!$A$1,MATCH($D345,Data!$CG:$CG,0)-1,MATCH($E345&amp;"/"&amp;AF$1,Data!$1:$1,0)-1)=0,"",OFFSET(Data!$A$1,MATCH($D345,Data!$CG:$CG,0)-1,MATCH($E345&amp;"/"&amp;AF$1,Data!$1:$1,0)-1)))</f>
        <v/>
      </c>
      <c r="AG345" s="212">
        <f t="shared" ca="1" si="10"/>
        <v>0</v>
      </c>
      <c r="AH345" s="213">
        <f ca="1">SUM(AG344:AG345)</f>
        <v>0</v>
      </c>
    </row>
    <row r="346" spans="1:34" ht="15" hidden="1" customHeight="1" x14ac:dyDescent="0.25">
      <c r="A346" s="446"/>
      <c r="B346" s="449"/>
      <c r="C346" s="452"/>
      <c r="D346" s="28" t="e">
        <f>IF(C346&lt;&gt;"",C346,D345)</f>
        <v>#N/A</v>
      </c>
      <c r="E346" s="29" t="s">
        <v>23</v>
      </c>
      <c r="F346" s="254" t="str">
        <f ca="1">IF(ISERROR(OFFSET(Data!$A$1,MATCH($D346,Data!$CG:$CG,0)-1,MATCH($E346&amp;"/"&amp;F$1,Data!$1:$1,0)-1))=TRUE,"",IF(OFFSET(Data!$A$1,MATCH($D346,Data!$CG:$CG,0)-1,MATCH($E346&amp;"/"&amp;F$1,Data!$1:$1,0)-1)=0,"",OFFSET(Data!$A$1,MATCH($D346,Data!$CG:$CG,0)-1,MATCH($E346&amp;"/"&amp;F$1,Data!$1:$1,0)-1)))</f>
        <v/>
      </c>
      <c r="G346" s="252" t="str">
        <f ca="1">IF(ISERROR(OFFSET(Data!$A$1,MATCH($D346,Data!$CG:$CG,0)-1,MATCH($E346&amp;"/"&amp;G$1,Data!$1:$1,0)-1))=TRUE,"",IF(OFFSET(Data!$A$1,MATCH($D346,Data!$CG:$CG,0)-1,MATCH($E346&amp;"/"&amp;G$1,Data!$1:$1,0)-1)=0,"",OFFSET(Data!$A$1,MATCH($D346,Data!$CG:$CG,0)-1,MATCH($E346&amp;"/"&amp;G$1,Data!$1:$1,0)-1)))</f>
        <v/>
      </c>
      <c r="H346" s="252" t="str">
        <f ca="1">IF(ISERROR(OFFSET(Data!$A$1,MATCH($D346,Data!$CG:$CG,0)-1,MATCH($E346&amp;"/"&amp;H$1,Data!$1:$1,0)-1))=TRUE,"",IF(OFFSET(Data!$A$1,MATCH($D346,Data!$CG:$CG,0)-1,MATCH($E346&amp;"/"&amp;H$1,Data!$1:$1,0)-1)=0,"",OFFSET(Data!$A$1,MATCH($D346,Data!$CG:$CG,0)-1,MATCH($E346&amp;"/"&amp;H$1,Data!$1:$1,0)-1)))</f>
        <v/>
      </c>
      <c r="I346" s="252" t="str">
        <f ca="1">IF(ISERROR(OFFSET(Data!$A$1,MATCH($D346,Data!$CG:$CG,0)-1,MATCH($E346&amp;"/"&amp;I$1,Data!$1:$1,0)-1))=TRUE,"",IF(OFFSET(Data!$A$1,MATCH($D346,Data!$CG:$CG,0)-1,MATCH($E346&amp;"/"&amp;I$1,Data!$1:$1,0)-1)=0,"",OFFSET(Data!$A$1,MATCH($D346,Data!$CG:$CG,0)-1,MATCH($E346&amp;"/"&amp;I$1,Data!$1:$1,0)-1)))</f>
        <v/>
      </c>
      <c r="J346" s="252" t="str">
        <f ca="1">IF(ISERROR(OFFSET(Data!$A$1,MATCH($D346,Data!$CG:$CG,0)-1,MATCH($E346&amp;"/"&amp;J$1,Data!$1:$1,0)-1))=TRUE,"",IF(OFFSET(Data!$A$1,MATCH($D346,Data!$CG:$CG,0)-1,MATCH($E346&amp;"/"&amp;J$1,Data!$1:$1,0)-1)=0,"",OFFSET(Data!$A$1,MATCH($D346,Data!$CG:$CG,0)-1,MATCH($E346&amp;"/"&amp;J$1,Data!$1:$1,0)-1)))</f>
        <v/>
      </c>
      <c r="K346" s="252" t="str">
        <f ca="1">IF(ISERROR(OFFSET(Data!$A$1,MATCH($D346,Data!$CG:$CG,0)-1,MATCH($E346&amp;"/"&amp;K$1,Data!$1:$1,0)-1))=TRUE,"",IF(OFFSET(Data!$A$1,MATCH($D346,Data!$CG:$CG,0)-1,MATCH($E346&amp;"/"&amp;K$1,Data!$1:$1,0)-1)=0,"",OFFSET(Data!$A$1,MATCH($D346,Data!$CG:$CG,0)-1,MATCH($E346&amp;"/"&amp;K$1,Data!$1:$1,0)-1)))</f>
        <v/>
      </c>
      <c r="L346" s="252" t="str">
        <f ca="1">IF(ISERROR(OFFSET(Data!$A$1,MATCH($D346,Data!$CG:$CG,0)-1,MATCH($E346&amp;"/"&amp;L$1,Data!$1:$1,0)-1))=TRUE,"",IF(OFFSET(Data!$A$1,MATCH($D346,Data!$CG:$CG,0)-1,MATCH($E346&amp;"/"&amp;L$1,Data!$1:$1,0)-1)=0,"",OFFSET(Data!$A$1,MATCH($D346,Data!$CG:$CG,0)-1,MATCH($E346&amp;"/"&amp;L$1,Data!$1:$1,0)-1)))</f>
        <v/>
      </c>
      <c r="M346" s="252" t="str">
        <f ca="1">IF(ISERROR(OFFSET(Data!$A$1,MATCH($D346,Data!$CG:$CG,0)-1,MATCH($E346&amp;"/"&amp;M$1,Data!$1:$1,0)-1))=TRUE,"",IF(OFFSET(Data!$A$1,MATCH($D346,Data!$CG:$CG,0)-1,MATCH($E346&amp;"/"&amp;M$1,Data!$1:$1,0)-1)=0,"",OFFSET(Data!$A$1,MATCH($D346,Data!$CG:$CG,0)-1,MATCH($E346&amp;"/"&amp;M$1,Data!$1:$1,0)-1)))</f>
        <v/>
      </c>
      <c r="N346" s="252" t="str">
        <f ca="1">IF(ISERROR(OFFSET(Data!$A$1,MATCH($D346,Data!$CG:$CG,0)-1,MATCH($E346&amp;"/"&amp;N$1,Data!$1:$1,0)-1))=TRUE,"",IF(OFFSET(Data!$A$1,MATCH($D346,Data!$CG:$CG,0)-1,MATCH($E346&amp;"/"&amp;N$1,Data!$1:$1,0)-1)=0,"",OFFSET(Data!$A$1,MATCH($D346,Data!$CG:$CG,0)-1,MATCH($E346&amp;"/"&amp;N$1,Data!$1:$1,0)-1)))</f>
        <v/>
      </c>
      <c r="O346" s="252" t="str">
        <f ca="1">IF(ISERROR(OFFSET(Data!$A$1,MATCH($D346,Data!$CG:$CG,0)-1,MATCH($E346&amp;"/"&amp;O$1,Data!$1:$1,0)-1))=TRUE,"",IF(OFFSET(Data!$A$1,MATCH($D346,Data!$CG:$CG,0)-1,MATCH($E346&amp;"/"&amp;O$1,Data!$1:$1,0)-1)=0,"",OFFSET(Data!$A$1,MATCH($D346,Data!$CG:$CG,0)-1,MATCH($E346&amp;"/"&amp;O$1,Data!$1:$1,0)-1)))</f>
        <v/>
      </c>
      <c r="P346" s="252" t="str">
        <f ca="1">IF(ISERROR(OFFSET(Data!$A$1,MATCH($D346,Data!$CG:$CG,0)-1,MATCH($E346&amp;"/"&amp;P$1,Data!$1:$1,0)-1))=TRUE,"",IF(OFFSET(Data!$A$1,MATCH($D346,Data!$CG:$CG,0)-1,MATCH($E346&amp;"/"&amp;P$1,Data!$1:$1,0)-1)=0,"",OFFSET(Data!$A$1,MATCH($D346,Data!$CG:$CG,0)-1,MATCH($E346&amp;"/"&amp;P$1,Data!$1:$1,0)-1)))</f>
        <v/>
      </c>
      <c r="Q346" s="252" t="str">
        <f ca="1">IF(ISERROR(OFFSET(Data!$A$1,MATCH($D346,Data!$CG:$CG,0)-1,MATCH($E346&amp;"/"&amp;Q$1,Data!$1:$1,0)-1))=TRUE,"",IF(OFFSET(Data!$A$1,MATCH($D346,Data!$CG:$CG,0)-1,MATCH($E346&amp;"/"&amp;Q$1,Data!$1:$1,0)-1)=0,"",OFFSET(Data!$A$1,MATCH($D346,Data!$CG:$CG,0)-1,MATCH($E346&amp;"/"&amp;Q$1,Data!$1:$1,0)-1)))</f>
        <v/>
      </c>
      <c r="R346" s="252" t="str">
        <f ca="1">IF(ISERROR(OFFSET(Data!$A$1,MATCH($D346,Data!$CG:$CG,0)-1,MATCH($E346&amp;"/"&amp;R$1,Data!$1:$1,0)-1))=TRUE,"",IF(OFFSET(Data!$A$1,MATCH($D346,Data!$CG:$CG,0)-1,MATCH($E346&amp;"/"&amp;R$1,Data!$1:$1,0)-1)=0,"",OFFSET(Data!$A$1,MATCH($D346,Data!$CG:$CG,0)-1,MATCH($E346&amp;"/"&amp;R$1,Data!$1:$1,0)-1)))</f>
        <v/>
      </c>
      <c r="S346" s="252" t="str">
        <f ca="1">IF(ISERROR(OFFSET(Data!$A$1,MATCH($D346,Data!$CG:$CG,0)-1,MATCH($E346&amp;"/"&amp;S$1,Data!$1:$1,0)-1))=TRUE,"",IF(OFFSET(Data!$A$1,MATCH($D346,Data!$CG:$CG,0)-1,MATCH($E346&amp;"/"&amp;S$1,Data!$1:$1,0)-1)=0,"",OFFSET(Data!$A$1,MATCH($D346,Data!$CG:$CG,0)-1,MATCH($E346&amp;"/"&amp;S$1,Data!$1:$1,0)-1)))</f>
        <v/>
      </c>
      <c r="T346" s="252" t="str">
        <f ca="1">IF(ISERROR(OFFSET(Data!$A$1,MATCH($D346,Data!$CG:$CG,0)-1,MATCH($E346&amp;"/"&amp;T$1,Data!$1:$1,0)-1))=TRUE,"",IF(OFFSET(Data!$A$1,MATCH($D346,Data!$CG:$CG,0)-1,MATCH($E346&amp;"/"&amp;T$1,Data!$1:$1,0)-1)=0,"",OFFSET(Data!$A$1,MATCH($D346,Data!$CG:$CG,0)-1,MATCH($E346&amp;"/"&amp;T$1,Data!$1:$1,0)-1)))</f>
        <v/>
      </c>
      <c r="U346" s="252" t="str">
        <f ca="1">IF(ISERROR(OFFSET(Data!$A$1,MATCH($D346,Data!$CG:$CG,0)-1,MATCH($E346&amp;"/"&amp;U$1,Data!$1:$1,0)-1))=TRUE,"",IF(OFFSET(Data!$A$1,MATCH($D346,Data!$CG:$CG,0)-1,MATCH($E346&amp;"/"&amp;U$1,Data!$1:$1,0)-1)=0,"",OFFSET(Data!$A$1,MATCH($D346,Data!$CG:$CG,0)-1,MATCH($E346&amp;"/"&amp;U$1,Data!$1:$1,0)-1)))</f>
        <v/>
      </c>
      <c r="V346" s="252" t="str">
        <f ca="1">IF(ISERROR(OFFSET(Data!$A$1,MATCH($D346,Data!$CG:$CG,0)-1,MATCH($E346&amp;"/"&amp;V$1,Data!$1:$1,0)-1))=TRUE,"",IF(OFFSET(Data!$A$1,MATCH($D346,Data!$CG:$CG,0)-1,MATCH($E346&amp;"/"&amp;V$1,Data!$1:$1,0)-1)=0,"",OFFSET(Data!$A$1,MATCH($D346,Data!$CG:$CG,0)-1,MATCH($E346&amp;"/"&amp;V$1,Data!$1:$1,0)-1)))</f>
        <v/>
      </c>
      <c r="W346" s="269" t="str">
        <f ca="1">IF(ISERROR(OFFSET(Data!$A$1,MATCH($D346,Data!$CG:$CG,0)-1,MATCH($E346&amp;"/"&amp;W$1,Data!$1:$1,0)-1))=TRUE,"",IF(OFFSET(Data!$A$1,MATCH($D346,Data!$CG:$CG,0)-1,MATCH($E346&amp;"/"&amp;W$1,Data!$1:$1,0)-1)=0,"",OFFSET(Data!$A$1,MATCH($D346,Data!$CG:$CG,0)-1,MATCH($E346&amp;"/"&amp;W$1,Data!$1:$1,0)-1)))</f>
        <v/>
      </c>
      <c r="X346" s="252" t="str">
        <f ca="1">IF(ISERROR(OFFSET(Data!$A$1,MATCH($D346,Data!$CG:$CG,0)-1,MATCH($E346&amp;"/"&amp;X$1,Data!$1:$1,0)-1))=TRUE,"",IF(OFFSET(Data!$A$1,MATCH($D346,Data!$CG:$CG,0)-1,MATCH($E346&amp;"/"&amp;X$1,Data!$1:$1,0)-1)=0,"",OFFSET(Data!$A$1,MATCH($D346,Data!$CG:$CG,0)-1,MATCH($E346&amp;"/"&amp;X$1,Data!$1:$1,0)-1)))</f>
        <v/>
      </c>
      <c r="Y346" s="252" t="str">
        <f ca="1">IF(ISERROR(OFFSET(Data!$A$1,MATCH($D346,Data!$CG:$CG,0)-1,MATCH($E346&amp;"/"&amp;Y$1,Data!$1:$1,0)-1))=TRUE,"",IF(OFFSET(Data!$A$1,MATCH($D346,Data!$CG:$CG,0)-1,MATCH($E346&amp;"/"&amp;Y$1,Data!$1:$1,0)-1)=0,"",OFFSET(Data!$A$1,MATCH($D346,Data!$CG:$CG,0)-1,MATCH($E346&amp;"/"&amp;Y$1,Data!$1:$1,0)-1)))</f>
        <v/>
      </c>
      <c r="Z346" s="252" t="str">
        <f ca="1">IF(ISERROR(OFFSET(Data!$A$1,MATCH($D346,Data!$CG:$CG,0)-1,MATCH($E346&amp;"/"&amp;Z$1,Data!$1:$1,0)-1))=TRUE,"",IF(OFFSET(Data!$A$1,MATCH($D346,Data!$CG:$CG,0)-1,MATCH($E346&amp;"/"&amp;Z$1,Data!$1:$1,0)-1)=0,"",OFFSET(Data!$A$1,MATCH($D346,Data!$CG:$CG,0)-1,MATCH($E346&amp;"/"&amp;Z$1,Data!$1:$1,0)-1)))</f>
        <v/>
      </c>
      <c r="AA346" s="252" t="str">
        <f ca="1">IF(ISERROR(OFFSET(Data!$A$1,MATCH($D346,Data!$CG:$CG,0)-1,MATCH($E346&amp;"/"&amp;AA$1,Data!$1:$1,0)-1))=TRUE,"",IF(OFFSET(Data!$A$1,MATCH($D346,Data!$CG:$CG,0)-1,MATCH($E346&amp;"/"&amp;AA$1,Data!$1:$1,0)-1)=0,"",OFFSET(Data!$A$1,MATCH($D346,Data!$CG:$CG,0)-1,MATCH($E346&amp;"/"&amp;AA$1,Data!$1:$1,0)-1)))</f>
        <v/>
      </c>
      <c r="AB346" s="252" t="str">
        <f ca="1">IF(ISERROR(OFFSET(Data!$A$1,MATCH($D346,Data!$CG:$CG,0)-1,MATCH($E346&amp;"/"&amp;AB$1,Data!$1:$1,0)-1))=TRUE,"",IF(OFFSET(Data!$A$1,MATCH($D346,Data!$CG:$CG,0)-1,MATCH($E346&amp;"/"&amp;AB$1,Data!$1:$1,0)-1)=0,"",OFFSET(Data!$A$1,MATCH($D346,Data!$CG:$CG,0)-1,MATCH($E346&amp;"/"&amp;AB$1,Data!$1:$1,0)-1)))</f>
        <v/>
      </c>
      <c r="AC346" s="252" t="str">
        <f ca="1">IF(ISERROR(OFFSET(Data!$A$1,MATCH($D346,Data!$CG:$CG,0)-1,MATCH($E346&amp;"/"&amp;AC$1,Data!$1:$1,0)-1))=TRUE,"",IF(OFFSET(Data!$A$1,MATCH($D346,Data!$CG:$CG,0)-1,MATCH($E346&amp;"/"&amp;AC$1,Data!$1:$1,0)-1)=0,"",OFFSET(Data!$A$1,MATCH($D346,Data!$CG:$CG,0)-1,MATCH($E346&amp;"/"&amp;AC$1,Data!$1:$1,0)-1)))</f>
        <v/>
      </c>
      <c r="AD346" s="252" t="str">
        <f ca="1">IF(ISERROR(OFFSET(Data!$A$1,MATCH($D346,Data!$CG:$CG,0)-1,MATCH($E346&amp;"/"&amp;AD$1,Data!$1:$1,0)-1))=TRUE,"",IF(OFFSET(Data!$A$1,MATCH($D346,Data!$CG:$CG,0)-1,MATCH($E346&amp;"/"&amp;AD$1,Data!$1:$1,0)-1)=0,"",OFFSET(Data!$A$1,MATCH($D346,Data!$CG:$CG,0)-1,MATCH($E346&amp;"/"&amp;AD$1,Data!$1:$1,0)-1)))</f>
        <v/>
      </c>
      <c r="AE346" s="252" t="str">
        <f ca="1">IF(ISERROR(OFFSET(Data!$A$1,MATCH($D346,Data!$CG:$CG,0)-1,MATCH($E346&amp;"/"&amp;AE$1,Data!$1:$1,0)-1))=TRUE,"",IF(OFFSET(Data!$A$1,MATCH($D346,Data!$CG:$CG,0)-1,MATCH($E346&amp;"/"&amp;AE$1,Data!$1:$1,0)-1)=0,"",OFFSET(Data!$A$1,MATCH($D346,Data!$CG:$CG,0)-1,MATCH($E346&amp;"/"&amp;AE$1,Data!$1:$1,0)-1)))</f>
        <v/>
      </c>
      <c r="AF346" s="253" t="str">
        <f ca="1">IF(ISERROR(OFFSET(Data!$A$1,MATCH($D346,Data!$CG:$CG,0)-1,MATCH($E346&amp;"/"&amp;AF$1,Data!$1:$1,0)-1))=TRUE,"",IF(OFFSET(Data!$A$1,MATCH($D346,Data!$CG:$CG,0)-1,MATCH($E346&amp;"/"&amp;AF$1,Data!$1:$1,0)-1)=0,"",OFFSET(Data!$A$1,MATCH($D346,Data!$CG:$CG,0)-1,MATCH($E346&amp;"/"&amp;AF$1,Data!$1:$1,0)-1)))</f>
        <v/>
      </c>
      <c r="AG346" s="212">
        <f t="shared" ca="1" si="10"/>
        <v>0</v>
      </c>
      <c r="AH346" s="213">
        <f ca="1">SUM(AG344:AG346)</f>
        <v>0</v>
      </c>
    </row>
    <row r="347" spans="1:34" ht="15.75" hidden="1" customHeight="1" x14ac:dyDescent="0.25">
      <c r="A347" s="446"/>
      <c r="B347" s="449"/>
      <c r="C347" s="452"/>
      <c r="D347" s="28" t="e">
        <f>IF(C347&lt;&gt;"",C347,D346)</f>
        <v>#N/A</v>
      </c>
      <c r="E347" s="29" t="s">
        <v>24</v>
      </c>
      <c r="F347" s="254" t="str">
        <f ca="1">IF(ISERROR(OFFSET(Data!$A$1,MATCH($D347,Data!$CG:$CG,0)-1,MATCH($E347&amp;"/"&amp;F$1,Data!$1:$1,0)-1))=TRUE,"",IF(OFFSET(Data!$A$1,MATCH($D347,Data!$CG:$CG,0)-1,MATCH($E347&amp;"/"&amp;F$1,Data!$1:$1,0)-1)=0,"",OFFSET(Data!$A$1,MATCH($D347,Data!$CG:$CG,0)-1,MATCH($E347&amp;"/"&amp;F$1,Data!$1:$1,0)-1)))</f>
        <v/>
      </c>
      <c r="G347" s="252" t="str">
        <f ca="1">IF(ISERROR(OFFSET(Data!$A$1,MATCH($D347,Data!$CG:$CG,0)-1,MATCH($E347&amp;"/"&amp;G$1,Data!$1:$1,0)-1))=TRUE,"",IF(OFFSET(Data!$A$1,MATCH($D347,Data!$CG:$CG,0)-1,MATCH($E347&amp;"/"&amp;G$1,Data!$1:$1,0)-1)=0,"",OFFSET(Data!$A$1,MATCH($D347,Data!$CG:$CG,0)-1,MATCH($E347&amp;"/"&amp;G$1,Data!$1:$1,0)-1)))</f>
        <v/>
      </c>
      <c r="H347" s="252" t="str">
        <f ca="1">IF(ISERROR(OFFSET(Data!$A$1,MATCH($D347,Data!$CG:$CG,0)-1,MATCH($E347&amp;"/"&amp;H$1,Data!$1:$1,0)-1))=TRUE,"",IF(OFFSET(Data!$A$1,MATCH($D347,Data!$CG:$CG,0)-1,MATCH($E347&amp;"/"&amp;H$1,Data!$1:$1,0)-1)=0,"",OFFSET(Data!$A$1,MATCH($D347,Data!$CG:$CG,0)-1,MATCH($E347&amp;"/"&amp;H$1,Data!$1:$1,0)-1)))</f>
        <v/>
      </c>
      <c r="I347" s="252" t="str">
        <f ca="1">IF(ISERROR(OFFSET(Data!$A$1,MATCH($D347,Data!$CG:$CG,0)-1,MATCH($E347&amp;"/"&amp;I$1,Data!$1:$1,0)-1))=TRUE,"",IF(OFFSET(Data!$A$1,MATCH($D347,Data!$CG:$CG,0)-1,MATCH($E347&amp;"/"&amp;I$1,Data!$1:$1,0)-1)=0,"",OFFSET(Data!$A$1,MATCH($D347,Data!$CG:$CG,0)-1,MATCH($E347&amp;"/"&amp;I$1,Data!$1:$1,0)-1)))</f>
        <v/>
      </c>
      <c r="J347" s="252" t="str">
        <f ca="1">IF(ISERROR(OFFSET(Data!$A$1,MATCH($D347,Data!$CG:$CG,0)-1,MATCH($E347&amp;"/"&amp;J$1,Data!$1:$1,0)-1))=TRUE,"",IF(OFFSET(Data!$A$1,MATCH($D347,Data!$CG:$CG,0)-1,MATCH($E347&amp;"/"&amp;J$1,Data!$1:$1,0)-1)=0,"",OFFSET(Data!$A$1,MATCH($D347,Data!$CG:$CG,0)-1,MATCH($E347&amp;"/"&amp;J$1,Data!$1:$1,0)-1)))</f>
        <v/>
      </c>
      <c r="K347" s="252" t="str">
        <f ca="1">IF(ISERROR(OFFSET(Data!$A$1,MATCH($D347,Data!$CG:$CG,0)-1,MATCH($E347&amp;"/"&amp;K$1,Data!$1:$1,0)-1))=TRUE,"",IF(OFFSET(Data!$A$1,MATCH($D347,Data!$CG:$CG,0)-1,MATCH($E347&amp;"/"&amp;K$1,Data!$1:$1,0)-1)=0,"",OFFSET(Data!$A$1,MATCH($D347,Data!$CG:$CG,0)-1,MATCH($E347&amp;"/"&amp;K$1,Data!$1:$1,0)-1)))</f>
        <v/>
      </c>
      <c r="L347" s="252" t="str">
        <f ca="1">IF(ISERROR(OFFSET(Data!$A$1,MATCH($D347,Data!$CG:$CG,0)-1,MATCH($E347&amp;"/"&amp;L$1,Data!$1:$1,0)-1))=TRUE,"",IF(OFFSET(Data!$A$1,MATCH($D347,Data!$CG:$CG,0)-1,MATCH($E347&amp;"/"&amp;L$1,Data!$1:$1,0)-1)=0,"",OFFSET(Data!$A$1,MATCH($D347,Data!$CG:$CG,0)-1,MATCH($E347&amp;"/"&amp;L$1,Data!$1:$1,0)-1)))</f>
        <v/>
      </c>
      <c r="M347" s="252" t="str">
        <f ca="1">IF(ISERROR(OFFSET(Data!$A$1,MATCH($D347,Data!$CG:$CG,0)-1,MATCH($E347&amp;"/"&amp;M$1,Data!$1:$1,0)-1))=TRUE,"",IF(OFFSET(Data!$A$1,MATCH($D347,Data!$CG:$CG,0)-1,MATCH($E347&amp;"/"&amp;M$1,Data!$1:$1,0)-1)=0,"",OFFSET(Data!$A$1,MATCH($D347,Data!$CG:$CG,0)-1,MATCH($E347&amp;"/"&amp;M$1,Data!$1:$1,0)-1)))</f>
        <v/>
      </c>
      <c r="N347" s="252" t="str">
        <f ca="1">IF(ISERROR(OFFSET(Data!$A$1,MATCH($D347,Data!$CG:$CG,0)-1,MATCH($E347&amp;"/"&amp;N$1,Data!$1:$1,0)-1))=TRUE,"",IF(OFFSET(Data!$A$1,MATCH($D347,Data!$CG:$CG,0)-1,MATCH($E347&amp;"/"&amp;N$1,Data!$1:$1,0)-1)=0,"",OFFSET(Data!$A$1,MATCH($D347,Data!$CG:$CG,0)-1,MATCH($E347&amp;"/"&amp;N$1,Data!$1:$1,0)-1)))</f>
        <v/>
      </c>
      <c r="O347" s="252" t="str">
        <f ca="1">IF(ISERROR(OFFSET(Data!$A$1,MATCH($D347,Data!$CG:$CG,0)-1,MATCH($E347&amp;"/"&amp;O$1,Data!$1:$1,0)-1))=TRUE,"",IF(OFFSET(Data!$A$1,MATCH($D347,Data!$CG:$CG,0)-1,MATCH($E347&amp;"/"&amp;O$1,Data!$1:$1,0)-1)=0,"",OFFSET(Data!$A$1,MATCH($D347,Data!$CG:$CG,0)-1,MATCH($E347&amp;"/"&amp;O$1,Data!$1:$1,0)-1)))</f>
        <v/>
      </c>
      <c r="P347" s="252" t="str">
        <f ca="1">IF(ISERROR(OFFSET(Data!$A$1,MATCH($D347,Data!$CG:$CG,0)-1,MATCH($E347&amp;"/"&amp;P$1,Data!$1:$1,0)-1))=TRUE,"",IF(OFFSET(Data!$A$1,MATCH($D347,Data!$CG:$CG,0)-1,MATCH($E347&amp;"/"&amp;P$1,Data!$1:$1,0)-1)=0,"",OFFSET(Data!$A$1,MATCH($D347,Data!$CG:$CG,0)-1,MATCH($E347&amp;"/"&amp;P$1,Data!$1:$1,0)-1)))</f>
        <v/>
      </c>
      <c r="Q347" s="252" t="str">
        <f ca="1">IF(ISERROR(OFFSET(Data!$A$1,MATCH($D347,Data!$CG:$CG,0)-1,MATCH($E347&amp;"/"&amp;Q$1,Data!$1:$1,0)-1))=TRUE,"",IF(OFFSET(Data!$A$1,MATCH($D347,Data!$CG:$CG,0)-1,MATCH($E347&amp;"/"&amp;Q$1,Data!$1:$1,0)-1)=0,"",OFFSET(Data!$A$1,MATCH($D347,Data!$CG:$CG,0)-1,MATCH($E347&amp;"/"&amp;Q$1,Data!$1:$1,0)-1)))</f>
        <v/>
      </c>
      <c r="R347" s="252" t="str">
        <f ca="1">IF(ISERROR(OFFSET(Data!$A$1,MATCH($D347,Data!$CG:$CG,0)-1,MATCH($E347&amp;"/"&amp;R$1,Data!$1:$1,0)-1))=TRUE,"",IF(OFFSET(Data!$A$1,MATCH($D347,Data!$CG:$CG,0)-1,MATCH($E347&amp;"/"&amp;R$1,Data!$1:$1,0)-1)=0,"",OFFSET(Data!$A$1,MATCH($D347,Data!$CG:$CG,0)-1,MATCH($E347&amp;"/"&amp;R$1,Data!$1:$1,0)-1)))</f>
        <v/>
      </c>
      <c r="S347" s="252" t="str">
        <f ca="1">IF(ISERROR(OFFSET(Data!$A$1,MATCH($D347,Data!$CG:$CG,0)-1,MATCH($E347&amp;"/"&amp;S$1,Data!$1:$1,0)-1))=TRUE,"",IF(OFFSET(Data!$A$1,MATCH($D347,Data!$CG:$CG,0)-1,MATCH($E347&amp;"/"&amp;S$1,Data!$1:$1,0)-1)=0,"",OFFSET(Data!$A$1,MATCH($D347,Data!$CG:$CG,0)-1,MATCH($E347&amp;"/"&amp;S$1,Data!$1:$1,0)-1)))</f>
        <v/>
      </c>
      <c r="T347" s="252" t="str">
        <f ca="1">IF(ISERROR(OFFSET(Data!$A$1,MATCH($D347,Data!$CG:$CG,0)-1,MATCH($E347&amp;"/"&amp;T$1,Data!$1:$1,0)-1))=TRUE,"",IF(OFFSET(Data!$A$1,MATCH($D347,Data!$CG:$CG,0)-1,MATCH($E347&amp;"/"&amp;T$1,Data!$1:$1,0)-1)=0,"",OFFSET(Data!$A$1,MATCH($D347,Data!$CG:$CG,0)-1,MATCH($E347&amp;"/"&amp;T$1,Data!$1:$1,0)-1)))</f>
        <v/>
      </c>
      <c r="U347" s="252" t="str">
        <f ca="1">IF(ISERROR(OFFSET(Data!$A$1,MATCH($D347,Data!$CG:$CG,0)-1,MATCH($E347&amp;"/"&amp;U$1,Data!$1:$1,0)-1))=TRUE,"",IF(OFFSET(Data!$A$1,MATCH($D347,Data!$CG:$CG,0)-1,MATCH($E347&amp;"/"&amp;U$1,Data!$1:$1,0)-1)=0,"",OFFSET(Data!$A$1,MATCH($D347,Data!$CG:$CG,0)-1,MATCH($E347&amp;"/"&amp;U$1,Data!$1:$1,0)-1)))</f>
        <v/>
      </c>
      <c r="V347" s="252" t="str">
        <f ca="1">IF(ISERROR(OFFSET(Data!$A$1,MATCH($D347,Data!$CG:$CG,0)-1,MATCH($E347&amp;"/"&amp;V$1,Data!$1:$1,0)-1))=TRUE,"",IF(OFFSET(Data!$A$1,MATCH($D347,Data!$CG:$CG,0)-1,MATCH($E347&amp;"/"&amp;V$1,Data!$1:$1,0)-1)=0,"",OFFSET(Data!$A$1,MATCH($D347,Data!$CG:$CG,0)-1,MATCH($E347&amp;"/"&amp;V$1,Data!$1:$1,0)-1)))</f>
        <v/>
      </c>
      <c r="W347" s="269" t="str">
        <f ca="1">IF(ISERROR(OFFSET(Data!$A$1,MATCH($D347,Data!$CG:$CG,0)-1,MATCH($E347&amp;"/"&amp;W$1,Data!$1:$1,0)-1))=TRUE,"",IF(OFFSET(Data!$A$1,MATCH($D347,Data!$CG:$CG,0)-1,MATCH($E347&amp;"/"&amp;W$1,Data!$1:$1,0)-1)=0,"",OFFSET(Data!$A$1,MATCH($D347,Data!$CG:$CG,0)-1,MATCH($E347&amp;"/"&amp;W$1,Data!$1:$1,0)-1)))</f>
        <v/>
      </c>
      <c r="X347" s="252" t="str">
        <f ca="1">IF(ISERROR(OFFSET(Data!$A$1,MATCH($D347,Data!$CG:$CG,0)-1,MATCH($E347&amp;"/"&amp;X$1,Data!$1:$1,0)-1))=TRUE,"",IF(OFFSET(Data!$A$1,MATCH($D347,Data!$CG:$CG,0)-1,MATCH($E347&amp;"/"&amp;X$1,Data!$1:$1,0)-1)=0,"",OFFSET(Data!$A$1,MATCH($D347,Data!$CG:$CG,0)-1,MATCH($E347&amp;"/"&amp;X$1,Data!$1:$1,0)-1)))</f>
        <v/>
      </c>
      <c r="Y347" s="252" t="str">
        <f ca="1">IF(ISERROR(OFFSET(Data!$A$1,MATCH($D347,Data!$CG:$CG,0)-1,MATCH($E347&amp;"/"&amp;Y$1,Data!$1:$1,0)-1))=TRUE,"",IF(OFFSET(Data!$A$1,MATCH($D347,Data!$CG:$CG,0)-1,MATCH($E347&amp;"/"&amp;Y$1,Data!$1:$1,0)-1)=0,"",OFFSET(Data!$A$1,MATCH($D347,Data!$CG:$CG,0)-1,MATCH($E347&amp;"/"&amp;Y$1,Data!$1:$1,0)-1)))</f>
        <v/>
      </c>
      <c r="Z347" s="252" t="str">
        <f ca="1">IF(ISERROR(OFFSET(Data!$A$1,MATCH($D347,Data!$CG:$CG,0)-1,MATCH($E347&amp;"/"&amp;Z$1,Data!$1:$1,0)-1))=TRUE,"",IF(OFFSET(Data!$A$1,MATCH($D347,Data!$CG:$CG,0)-1,MATCH($E347&amp;"/"&amp;Z$1,Data!$1:$1,0)-1)=0,"",OFFSET(Data!$A$1,MATCH($D347,Data!$CG:$CG,0)-1,MATCH($E347&amp;"/"&amp;Z$1,Data!$1:$1,0)-1)))</f>
        <v/>
      </c>
      <c r="AA347" s="252" t="str">
        <f ca="1">IF(ISERROR(OFFSET(Data!$A$1,MATCH($D347,Data!$CG:$CG,0)-1,MATCH($E347&amp;"/"&amp;AA$1,Data!$1:$1,0)-1))=TRUE,"",IF(OFFSET(Data!$A$1,MATCH($D347,Data!$CG:$CG,0)-1,MATCH($E347&amp;"/"&amp;AA$1,Data!$1:$1,0)-1)=0,"",OFFSET(Data!$A$1,MATCH($D347,Data!$CG:$CG,0)-1,MATCH($E347&amp;"/"&amp;AA$1,Data!$1:$1,0)-1)))</f>
        <v/>
      </c>
      <c r="AB347" s="252" t="str">
        <f ca="1">IF(ISERROR(OFFSET(Data!$A$1,MATCH($D347,Data!$CG:$CG,0)-1,MATCH($E347&amp;"/"&amp;AB$1,Data!$1:$1,0)-1))=TRUE,"",IF(OFFSET(Data!$A$1,MATCH($D347,Data!$CG:$CG,0)-1,MATCH($E347&amp;"/"&amp;AB$1,Data!$1:$1,0)-1)=0,"",OFFSET(Data!$A$1,MATCH($D347,Data!$CG:$CG,0)-1,MATCH($E347&amp;"/"&amp;AB$1,Data!$1:$1,0)-1)))</f>
        <v/>
      </c>
      <c r="AC347" s="252" t="str">
        <f ca="1">IF(ISERROR(OFFSET(Data!$A$1,MATCH($D347,Data!$CG:$CG,0)-1,MATCH($E347&amp;"/"&amp;AC$1,Data!$1:$1,0)-1))=TRUE,"",IF(OFFSET(Data!$A$1,MATCH($D347,Data!$CG:$CG,0)-1,MATCH($E347&amp;"/"&amp;AC$1,Data!$1:$1,0)-1)=0,"",OFFSET(Data!$A$1,MATCH($D347,Data!$CG:$CG,0)-1,MATCH($E347&amp;"/"&amp;AC$1,Data!$1:$1,0)-1)))</f>
        <v/>
      </c>
      <c r="AD347" s="252" t="str">
        <f ca="1">IF(ISERROR(OFFSET(Data!$A$1,MATCH($D347,Data!$CG:$CG,0)-1,MATCH($E347&amp;"/"&amp;AD$1,Data!$1:$1,0)-1))=TRUE,"",IF(OFFSET(Data!$A$1,MATCH($D347,Data!$CG:$CG,0)-1,MATCH($E347&amp;"/"&amp;AD$1,Data!$1:$1,0)-1)=0,"",OFFSET(Data!$A$1,MATCH($D347,Data!$CG:$CG,0)-1,MATCH($E347&amp;"/"&amp;AD$1,Data!$1:$1,0)-1)))</f>
        <v/>
      </c>
      <c r="AE347" s="252" t="str">
        <f ca="1">IF(ISERROR(OFFSET(Data!$A$1,MATCH($D347,Data!$CG:$CG,0)-1,MATCH($E347&amp;"/"&amp;AE$1,Data!$1:$1,0)-1))=TRUE,"",IF(OFFSET(Data!$A$1,MATCH($D347,Data!$CG:$CG,0)-1,MATCH($E347&amp;"/"&amp;AE$1,Data!$1:$1,0)-1)=0,"",OFFSET(Data!$A$1,MATCH($D347,Data!$CG:$CG,0)-1,MATCH($E347&amp;"/"&amp;AE$1,Data!$1:$1,0)-1)))</f>
        <v/>
      </c>
      <c r="AF347" s="253" t="str">
        <f ca="1">IF(ISERROR(OFFSET(Data!$A$1,MATCH($D347,Data!$CG:$CG,0)-1,MATCH($E347&amp;"/"&amp;AF$1,Data!$1:$1,0)-1))=TRUE,"",IF(OFFSET(Data!$A$1,MATCH($D347,Data!$CG:$CG,0)-1,MATCH($E347&amp;"/"&amp;AF$1,Data!$1:$1,0)-1)=0,"",OFFSET(Data!$A$1,MATCH($D347,Data!$CG:$CG,0)-1,MATCH($E347&amp;"/"&amp;AF$1,Data!$1:$1,0)-1)))</f>
        <v/>
      </c>
      <c r="AG347" s="212">
        <f t="shared" ca="1" si="10"/>
        <v>0</v>
      </c>
      <c r="AH347" s="213">
        <f ca="1">SUM(AG344:AG347)</f>
        <v>0</v>
      </c>
    </row>
    <row r="348" spans="1:34" ht="15.75" hidden="1" customHeight="1" thickBot="1" x14ac:dyDescent="0.3">
      <c r="A348" s="447"/>
      <c r="B348" s="450"/>
      <c r="C348" s="453"/>
      <c r="D348" s="30" t="e">
        <f>IF(C348&lt;&gt;"",C348,D347)</f>
        <v>#N/A</v>
      </c>
      <c r="E348" s="31" t="s">
        <v>25</v>
      </c>
      <c r="F348" s="255" t="str">
        <f ca="1">IF(ISERROR(OFFSET(Data!$A$1,MATCH($D348,Data!$CG:$CG,0)-1,MATCH($E348&amp;"/"&amp;F$1,Data!$1:$1,0)-1))=TRUE,"",IF(OFFSET(Data!$A$1,MATCH($D348,Data!$CG:$CG,0)-1,MATCH($E348&amp;"/"&amp;F$1,Data!$1:$1,0)-1)=0,"",OFFSET(Data!$A$1,MATCH($D348,Data!$CG:$CG,0)-1,MATCH($E348&amp;"/"&amp;F$1,Data!$1:$1,0)-1)))</f>
        <v/>
      </c>
      <c r="G348" s="256" t="str">
        <f ca="1">IF(ISERROR(OFFSET(Data!$A$1,MATCH($D348,Data!$CG:$CG,0)-1,MATCH($E348&amp;"/"&amp;G$1,Data!$1:$1,0)-1))=TRUE,"",IF(OFFSET(Data!$A$1,MATCH($D348,Data!$CG:$CG,0)-1,MATCH($E348&amp;"/"&amp;G$1,Data!$1:$1,0)-1)=0,"",OFFSET(Data!$A$1,MATCH($D348,Data!$CG:$CG,0)-1,MATCH($E348&amp;"/"&amp;G$1,Data!$1:$1,0)-1)))</f>
        <v/>
      </c>
      <c r="H348" s="256" t="str">
        <f ca="1">IF(ISERROR(OFFSET(Data!$A$1,MATCH($D348,Data!$CG:$CG,0)-1,MATCH($E348&amp;"/"&amp;H$1,Data!$1:$1,0)-1))=TRUE,"",IF(OFFSET(Data!$A$1,MATCH($D348,Data!$CG:$CG,0)-1,MATCH($E348&amp;"/"&amp;H$1,Data!$1:$1,0)-1)=0,"",OFFSET(Data!$A$1,MATCH($D348,Data!$CG:$CG,0)-1,MATCH($E348&amp;"/"&amp;H$1,Data!$1:$1,0)-1)))</f>
        <v/>
      </c>
      <c r="I348" s="256" t="str">
        <f ca="1">IF(ISERROR(OFFSET(Data!$A$1,MATCH($D348,Data!$CG:$CG,0)-1,MATCH($E348&amp;"/"&amp;I$1,Data!$1:$1,0)-1))=TRUE,"",IF(OFFSET(Data!$A$1,MATCH($D348,Data!$CG:$CG,0)-1,MATCH($E348&amp;"/"&amp;I$1,Data!$1:$1,0)-1)=0,"",OFFSET(Data!$A$1,MATCH($D348,Data!$CG:$CG,0)-1,MATCH($E348&amp;"/"&amp;I$1,Data!$1:$1,0)-1)))</f>
        <v/>
      </c>
      <c r="J348" s="256" t="str">
        <f ca="1">IF(ISERROR(OFFSET(Data!$A$1,MATCH($D348,Data!$CG:$CG,0)-1,MATCH($E348&amp;"/"&amp;J$1,Data!$1:$1,0)-1))=TRUE,"",IF(OFFSET(Data!$A$1,MATCH($D348,Data!$CG:$CG,0)-1,MATCH($E348&amp;"/"&amp;J$1,Data!$1:$1,0)-1)=0,"",OFFSET(Data!$A$1,MATCH($D348,Data!$CG:$CG,0)-1,MATCH($E348&amp;"/"&amp;J$1,Data!$1:$1,0)-1)))</f>
        <v/>
      </c>
      <c r="K348" s="256" t="str">
        <f ca="1">IF(ISERROR(OFFSET(Data!$A$1,MATCH($D348,Data!$CG:$CG,0)-1,MATCH($E348&amp;"/"&amp;K$1,Data!$1:$1,0)-1))=TRUE,"",IF(OFFSET(Data!$A$1,MATCH($D348,Data!$CG:$CG,0)-1,MATCH($E348&amp;"/"&amp;K$1,Data!$1:$1,0)-1)=0,"",OFFSET(Data!$A$1,MATCH($D348,Data!$CG:$CG,0)-1,MATCH($E348&amp;"/"&amp;K$1,Data!$1:$1,0)-1)))</f>
        <v/>
      </c>
      <c r="L348" s="256" t="str">
        <f ca="1">IF(ISERROR(OFFSET(Data!$A$1,MATCH($D348,Data!$CG:$CG,0)-1,MATCH($E348&amp;"/"&amp;L$1,Data!$1:$1,0)-1))=TRUE,"",IF(OFFSET(Data!$A$1,MATCH($D348,Data!$CG:$CG,0)-1,MATCH($E348&amp;"/"&amp;L$1,Data!$1:$1,0)-1)=0,"",OFFSET(Data!$A$1,MATCH($D348,Data!$CG:$CG,0)-1,MATCH($E348&amp;"/"&amp;L$1,Data!$1:$1,0)-1)))</f>
        <v/>
      </c>
      <c r="M348" s="256" t="str">
        <f ca="1">IF(ISERROR(OFFSET(Data!$A$1,MATCH($D348,Data!$CG:$CG,0)-1,MATCH($E348&amp;"/"&amp;M$1,Data!$1:$1,0)-1))=TRUE,"",IF(OFFSET(Data!$A$1,MATCH($D348,Data!$CG:$CG,0)-1,MATCH($E348&amp;"/"&amp;M$1,Data!$1:$1,0)-1)=0,"",OFFSET(Data!$A$1,MATCH($D348,Data!$CG:$CG,0)-1,MATCH($E348&amp;"/"&amp;M$1,Data!$1:$1,0)-1)))</f>
        <v/>
      </c>
      <c r="N348" s="256" t="str">
        <f ca="1">IF(ISERROR(OFFSET(Data!$A$1,MATCH($D348,Data!$CG:$CG,0)-1,MATCH($E348&amp;"/"&amp;N$1,Data!$1:$1,0)-1))=TRUE,"",IF(OFFSET(Data!$A$1,MATCH($D348,Data!$CG:$CG,0)-1,MATCH($E348&amp;"/"&amp;N$1,Data!$1:$1,0)-1)=0,"",OFFSET(Data!$A$1,MATCH($D348,Data!$CG:$CG,0)-1,MATCH($E348&amp;"/"&amp;N$1,Data!$1:$1,0)-1)))</f>
        <v/>
      </c>
      <c r="O348" s="256" t="str">
        <f ca="1">IF(ISERROR(OFFSET(Data!$A$1,MATCH($D348,Data!$CG:$CG,0)-1,MATCH($E348&amp;"/"&amp;O$1,Data!$1:$1,0)-1))=TRUE,"",IF(OFFSET(Data!$A$1,MATCH($D348,Data!$CG:$CG,0)-1,MATCH($E348&amp;"/"&amp;O$1,Data!$1:$1,0)-1)=0,"",OFFSET(Data!$A$1,MATCH($D348,Data!$CG:$CG,0)-1,MATCH($E348&amp;"/"&amp;O$1,Data!$1:$1,0)-1)))</f>
        <v/>
      </c>
      <c r="P348" s="256" t="str">
        <f ca="1">IF(ISERROR(OFFSET(Data!$A$1,MATCH($D348,Data!$CG:$CG,0)-1,MATCH($E348&amp;"/"&amp;P$1,Data!$1:$1,0)-1))=TRUE,"",IF(OFFSET(Data!$A$1,MATCH($D348,Data!$CG:$CG,0)-1,MATCH($E348&amp;"/"&amp;P$1,Data!$1:$1,0)-1)=0,"",OFFSET(Data!$A$1,MATCH($D348,Data!$CG:$CG,0)-1,MATCH($E348&amp;"/"&amp;P$1,Data!$1:$1,0)-1)))</f>
        <v/>
      </c>
      <c r="Q348" s="256" t="str">
        <f ca="1">IF(ISERROR(OFFSET(Data!$A$1,MATCH($D348,Data!$CG:$CG,0)-1,MATCH($E348&amp;"/"&amp;Q$1,Data!$1:$1,0)-1))=TRUE,"",IF(OFFSET(Data!$A$1,MATCH($D348,Data!$CG:$CG,0)-1,MATCH($E348&amp;"/"&amp;Q$1,Data!$1:$1,0)-1)=0,"",OFFSET(Data!$A$1,MATCH($D348,Data!$CG:$CG,0)-1,MATCH($E348&amp;"/"&amp;Q$1,Data!$1:$1,0)-1)))</f>
        <v/>
      </c>
      <c r="R348" s="256" t="str">
        <f ca="1">IF(ISERROR(OFFSET(Data!$A$1,MATCH($D348,Data!$CG:$CG,0)-1,MATCH($E348&amp;"/"&amp;R$1,Data!$1:$1,0)-1))=TRUE,"",IF(OFFSET(Data!$A$1,MATCH($D348,Data!$CG:$CG,0)-1,MATCH($E348&amp;"/"&amp;R$1,Data!$1:$1,0)-1)=0,"",OFFSET(Data!$A$1,MATCH($D348,Data!$CG:$CG,0)-1,MATCH($E348&amp;"/"&amp;R$1,Data!$1:$1,0)-1)))</f>
        <v/>
      </c>
      <c r="S348" s="256" t="str">
        <f ca="1">IF(ISERROR(OFFSET(Data!$A$1,MATCH($D348,Data!$CG:$CG,0)-1,MATCH($E348&amp;"/"&amp;S$1,Data!$1:$1,0)-1))=TRUE,"",IF(OFFSET(Data!$A$1,MATCH($D348,Data!$CG:$CG,0)-1,MATCH($E348&amp;"/"&amp;S$1,Data!$1:$1,0)-1)=0,"",OFFSET(Data!$A$1,MATCH($D348,Data!$CG:$CG,0)-1,MATCH($E348&amp;"/"&amp;S$1,Data!$1:$1,0)-1)))</f>
        <v/>
      </c>
      <c r="T348" s="256" t="str">
        <f ca="1">IF(ISERROR(OFFSET(Data!$A$1,MATCH($D348,Data!$CG:$CG,0)-1,MATCH($E348&amp;"/"&amp;T$1,Data!$1:$1,0)-1))=TRUE,"",IF(OFFSET(Data!$A$1,MATCH($D348,Data!$CG:$CG,0)-1,MATCH($E348&amp;"/"&amp;T$1,Data!$1:$1,0)-1)=0,"",OFFSET(Data!$A$1,MATCH($D348,Data!$CG:$CG,0)-1,MATCH($E348&amp;"/"&amp;T$1,Data!$1:$1,0)-1)))</f>
        <v/>
      </c>
      <c r="U348" s="256" t="str">
        <f ca="1">IF(ISERROR(OFFSET(Data!$A$1,MATCH($D348,Data!$CG:$CG,0)-1,MATCH($E348&amp;"/"&amp;U$1,Data!$1:$1,0)-1))=TRUE,"",IF(OFFSET(Data!$A$1,MATCH($D348,Data!$CG:$CG,0)-1,MATCH($E348&amp;"/"&amp;U$1,Data!$1:$1,0)-1)=0,"",OFFSET(Data!$A$1,MATCH($D348,Data!$CG:$CG,0)-1,MATCH($E348&amp;"/"&amp;U$1,Data!$1:$1,0)-1)))</f>
        <v/>
      </c>
      <c r="V348" s="256" t="str">
        <f ca="1">IF(ISERROR(OFFSET(Data!$A$1,MATCH($D348,Data!$CG:$CG,0)-1,MATCH($E348&amp;"/"&amp;V$1,Data!$1:$1,0)-1))=TRUE,"",IF(OFFSET(Data!$A$1,MATCH($D348,Data!$CG:$CG,0)-1,MATCH($E348&amp;"/"&amp;V$1,Data!$1:$1,0)-1)=0,"",OFFSET(Data!$A$1,MATCH($D348,Data!$CG:$CG,0)-1,MATCH($E348&amp;"/"&amp;V$1,Data!$1:$1,0)-1)))</f>
        <v/>
      </c>
      <c r="W348" s="257" t="str">
        <f ca="1">IF(ISERROR(OFFSET(Data!$A$1,MATCH($D348,Data!$CG:$CG,0)-1,MATCH($E348&amp;"/"&amp;W$1,Data!$1:$1,0)-1))=TRUE,"",IF(OFFSET(Data!$A$1,MATCH($D348,Data!$CG:$CG,0)-1,MATCH($E348&amp;"/"&amp;W$1,Data!$1:$1,0)-1)=0,"",OFFSET(Data!$A$1,MATCH($D348,Data!$CG:$CG,0)-1,MATCH($E348&amp;"/"&amp;W$1,Data!$1:$1,0)-1)))</f>
        <v/>
      </c>
      <c r="X348" s="256" t="str">
        <f ca="1">IF(ISERROR(OFFSET(Data!$A$1,MATCH($D348,Data!$CG:$CG,0)-1,MATCH($E348&amp;"/"&amp;X$1,Data!$1:$1,0)-1))=TRUE,"",IF(OFFSET(Data!$A$1,MATCH($D348,Data!$CG:$CG,0)-1,MATCH($E348&amp;"/"&amp;X$1,Data!$1:$1,0)-1)=0,"",OFFSET(Data!$A$1,MATCH($D348,Data!$CG:$CG,0)-1,MATCH($E348&amp;"/"&amp;X$1,Data!$1:$1,0)-1)))</f>
        <v/>
      </c>
      <c r="Y348" s="256" t="str">
        <f ca="1">IF(ISERROR(OFFSET(Data!$A$1,MATCH($D348,Data!$CG:$CG,0)-1,MATCH($E348&amp;"/"&amp;Y$1,Data!$1:$1,0)-1))=TRUE,"",IF(OFFSET(Data!$A$1,MATCH($D348,Data!$CG:$CG,0)-1,MATCH($E348&amp;"/"&amp;Y$1,Data!$1:$1,0)-1)=0,"",OFFSET(Data!$A$1,MATCH($D348,Data!$CG:$CG,0)-1,MATCH($E348&amp;"/"&amp;Y$1,Data!$1:$1,0)-1)))</f>
        <v/>
      </c>
      <c r="Z348" s="256" t="str">
        <f ca="1">IF(ISERROR(OFFSET(Data!$A$1,MATCH($D348,Data!$CG:$CG,0)-1,MATCH($E348&amp;"/"&amp;Z$1,Data!$1:$1,0)-1))=TRUE,"",IF(OFFSET(Data!$A$1,MATCH($D348,Data!$CG:$CG,0)-1,MATCH($E348&amp;"/"&amp;Z$1,Data!$1:$1,0)-1)=0,"",OFFSET(Data!$A$1,MATCH($D348,Data!$CG:$CG,0)-1,MATCH($E348&amp;"/"&amp;Z$1,Data!$1:$1,0)-1)))</f>
        <v/>
      </c>
      <c r="AA348" s="256" t="str">
        <f ca="1">IF(ISERROR(OFFSET(Data!$A$1,MATCH($D348,Data!$CG:$CG,0)-1,MATCH($E348&amp;"/"&amp;AA$1,Data!$1:$1,0)-1))=TRUE,"",IF(OFFSET(Data!$A$1,MATCH($D348,Data!$CG:$CG,0)-1,MATCH($E348&amp;"/"&amp;AA$1,Data!$1:$1,0)-1)=0,"",OFFSET(Data!$A$1,MATCH($D348,Data!$CG:$CG,0)-1,MATCH($E348&amp;"/"&amp;AA$1,Data!$1:$1,0)-1)))</f>
        <v/>
      </c>
      <c r="AB348" s="256" t="str">
        <f ca="1">IF(ISERROR(OFFSET(Data!$A$1,MATCH($D348,Data!$CG:$CG,0)-1,MATCH($E348&amp;"/"&amp;AB$1,Data!$1:$1,0)-1))=TRUE,"",IF(OFFSET(Data!$A$1,MATCH($D348,Data!$CG:$CG,0)-1,MATCH($E348&amp;"/"&amp;AB$1,Data!$1:$1,0)-1)=0,"",OFFSET(Data!$A$1,MATCH($D348,Data!$CG:$CG,0)-1,MATCH($E348&amp;"/"&amp;AB$1,Data!$1:$1,0)-1)))</f>
        <v/>
      </c>
      <c r="AC348" s="256" t="str">
        <f ca="1">IF(ISERROR(OFFSET(Data!$A$1,MATCH($D348,Data!$CG:$CG,0)-1,MATCH($E348&amp;"/"&amp;AC$1,Data!$1:$1,0)-1))=TRUE,"",IF(OFFSET(Data!$A$1,MATCH($D348,Data!$CG:$CG,0)-1,MATCH($E348&amp;"/"&amp;AC$1,Data!$1:$1,0)-1)=0,"",OFFSET(Data!$A$1,MATCH($D348,Data!$CG:$CG,0)-1,MATCH($E348&amp;"/"&amp;AC$1,Data!$1:$1,0)-1)))</f>
        <v/>
      </c>
      <c r="AD348" s="256" t="str">
        <f ca="1">IF(ISERROR(OFFSET(Data!$A$1,MATCH($D348,Data!$CG:$CG,0)-1,MATCH($E348&amp;"/"&amp;AD$1,Data!$1:$1,0)-1))=TRUE,"",IF(OFFSET(Data!$A$1,MATCH($D348,Data!$CG:$CG,0)-1,MATCH($E348&amp;"/"&amp;AD$1,Data!$1:$1,0)-1)=0,"",OFFSET(Data!$A$1,MATCH($D348,Data!$CG:$CG,0)-1,MATCH($E348&amp;"/"&amp;AD$1,Data!$1:$1,0)-1)))</f>
        <v/>
      </c>
      <c r="AE348" s="256" t="str">
        <f ca="1">IF(ISERROR(OFFSET(Data!$A$1,MATCH($D348,Data!$CG:$CG,0)-1,MATCH($E348&amp;"/"&amp;AE$1,Data!$1:$1,0)-1))=TRUE,"",IF(OFFSET(Data!$A$1,MATCH($D348,Data!$CG:$CG,0)-1,MATCH($E348&amp;"/"&amp;AE$1,Data!$1:$1,0)-1)=0,"",OFFSET(Data!$A$1,MATCH($D348,Data!$CG:$CG,0)-1,MATCH($E348&amp;"/"&amp;AE$1,Data!$1:$1,0)-1)))</f>
        <v/>
      </c>
      <c r="AF348" s="258" t="str">
        <f ca="1">IF(ISERROR(OFFSET(Data!$A$1,MATCH($D348,Data!$CG:$CG,0)-1,MATCH($E348&amp;"/"&amp;AF$1,Data!$1:$1,0)-1))=TRUE,"",IF(OFFSET(Data!$A$1,MATCH($D348,Data!$CG:$CG,0)-1,MATCH($E348&amp;"/"&amp;AF$1,Data!$1:$1,0)-1)=0,"",OFFSET(Data!$A$1,MATCH($D348,Data!$CG:$CG,0)-1,MATCH($E348&amp;"/"&amp;AF$1,Data!$1:$1,0)-1)))</f>
        <v/>
      </c>
      <c r="AG348" s="214">
        <f t="shared" ca="1" si="10"/>
        <v>0</v>
      </c>
      <c r="AH348" s="215">
        <f ca="1">SUM(AG344:AG348)</f>
        <v>0</v>
      </c>
    </row>
    <row r="349" spans="1:34" ht="15" hidden="1" customHeight="1" x14ac:dyDescent="0.25">
      <c r="A349" s="445">
        <v>69</v>
      </c>
      <c r="B349" s="448" t="e">
        <f>INDEX(Data!CI:CI,MATCH("W"&amp;A349,Data!A:A,0))</f>
        <v>#N/A</v>
      </c>
      <c r="C349" s="451" t="e">
        <f>INDEX(Data!CG:CG,MATCH("W"&amp;A349,Data!A:A,0))</f>
        <v>#N/A</v>
      </c>
      <c r="D349" s="26" t="e">
        <f>IF(C349&lt;&gt;"",C349,#REF!)</f>
        <v>#N/A</v>
      </c>
      <c r="E349" s="27" t="s">
        <v>21</v>
      </c>
      <c r="F349" s="271" t="str">
        <f ca="1">IF(ISERROR(OFFSET(Data!$A$1,MATCH($D349,Data!$CG:$CG,0)-1,MATCH($E349&amp;"/"&amp;F$1,Data!$1:$1,0)-1))=TRUE,"",IF(OFFSET(Data!$A$1,MATCH($D349,Data!$CG:$CG,0)-1,MATCH($E349&amp;"/"&amp;F$1,Data!$1:$1,0)-1)=0,"",OFFSET(Data!$A$1,MATCH($D349,Data!$CG:$CG,0)-1,MATCH($E349&amp;"/"&amp;F$1,Data!$1:$1,0)-1)))</f>
        <v/>
      </c>
      <c r="G349" s="250" t="str">
        <f ca="1">IF(ISERROR(OFFSET(Data!$A$1,MATCH($D349,Data!$CG:$CG,0)-1,MATCH($E349&amp;"/"&amp;G$1,Data!$1:$1,0)-1))=TRUE,"",IF(OFFSET(Data!$A$1,MATCH($D349,Data!$CG:$CG,0)-1,MATCH($E349&amp;"/"&amp;G$1,Data!$1:$1,0)-1)=0,"",OFFSET(Data!$A$1,MATCH($D349,Data!$CG:$CG,0)-1,MATCH($E349&amp;"/"&amp;G$1,Data!$1:$1,0)-1)))</f>
        <v/>
      </c>
      <c r="H349" s="250" t="str">
        <f ca="1">IF(ISERROR(OFFSET(Data!$A$1,MATCH($D349,Data!$CG:$CG,0)-1,MATCH($E349&amp;"/"&amp;H$1,Data!$1:$1,0)-1))=TRUE,"",IF(OFFSET(Data!$A$1,MATCH($D349,Data!$CG:$CG,0)-1,MATCH($E349&amp;"/"&amp;H$1,Data!$1:$1,0)-1)=0,"",OFFSET(Data!$A$1,MATCH($D349,Data!$CG:$CG,0)-1,MATCH($E349&amp;"/"&amp;H$1,Data!$1:$1,0)-1)))</f>
        <v/>
      </c>
      <c r="I349" s="250" t="str">
        <f ca="1">IF(ISERROR(OFFSET(Data!$A$1,MATCH($D349,Data!$CG:$CG,0)-1,MATCH($E349&amp;"/"&amp;I$1,Data!$1:$1,0)-1))=TRUE,"",IF(OFFSET(Data!$A$1,MATCH($D349,Data!$CG:$CG,0)-1,MATCH($E349&amp;"/"&amp;I$1,Data!$1:$1,0)-1)=0,"",OFFSET(Data!$A$1,MATCH($D349,Data!$CG:$CG,0)-1,MATCH($E349&amp;"/"&amp;I$1,Data!$1:$1,0)-1)))</f>
        <v/>
      </c>
      <c r="J349" s="250" t="str">
        <f ca="1">IF(ISERROR(OFFSET(Data!$A$1,MATCH($D349,Data!$CG:$CG,0)-1,MATCH($E349&amp;"/"&amp;J$1,Data!$1:$1,0)-1))=TRUE,"",IF(OFFSET(Data!$A$1,MATCH($D349,Data!$CG:$CG,0)-1,MATCH($E349&amp;"/"&amp;J$1,Data!$1:$1,0)-1)=0,"",OFFSET(Data!$A$1,MATCH($D349,Data!$CG:$CG,0)-1,MATCH($E349&amp;"/"&amp;J$1,Data!$1:$1,0)-1)))</f>
        <v/>
      </c>
      <c r="K349" s="250" t="str">
        <f ca="1">IF(ISERROR(OFFSET(Data!$A$1,MATCH($D349,Data!$CG:$CG,0)-1,MATCH($E349&amp;"/"&amp;K$1,Data!$1:$1,0)-1))=TRUE,"",IF(OFFSET(Data!$A$1,MATCH($D349,Data!$CG:$CG,0)-1,MATCH($E349&amp;"/"&amp;K$1,Data!$1:$1,0)-1)=0,"",OFFSET(Data!$A$1,MATCH($D349,Data!$CG:$CG,0)-1,MATCH($E349&amp;"/"&amp;K$1,Data!$1:$1,0)-1)))</f>
        <v/>
      </c>
      <c r="L349" s="250" t="str">
        <f ca="1">IF(ISERROR(OFFSET(Data!$A$1,MATCH($D349,Data!$CG:$CG,0)-1,MATCH($E349&amp;"/"&amp;L$1,Data!$1:$1,0)-1))=TRUE,"",IF(OFFSET(Data!$A$1,MATCH($D349,Data!$CG:$CG,0)-1,MATCH($E349&amp;"/"&amp;L$1,Data!$1:$1,0)-1)=0,"",OFFSET(Data!$A$1,MATCH($D349,Data!$CG:$CG,0)-1,MATCH($E349&amp;"/"&amp;L$1,Data!$1:$1,0)-1)))</f>
        <v/>
      </c>
      <c r="M349" s="250" t="str">
        <f ca="1">IF(ISERROR(OFFSET(Data!$A$1,MATCH($D349,Data!$CG:$CG,0)-1,MATCH($E349&amp;"/"&amp;M$1,Data!$1:$1,0)-1))=TRUE,"",IF(OFFSET(Data!$A$1,MATCH($D349,Data!$CG:$CG,0)-1,MATCH($E349&amp;"/"&amp;M$1,Data!$1:$1,0)-1)=0,"",OFFSET(Data!$A$1,MATCH($D349,Data!$CG:$CG,0)-1,MATCH($E349&amp;"/"&amp;M$1,Data!$1:$1,0)-1)))</f>
        <v/>
      </c>
      <c r="N349" s="250" t="str">
        <f ca="1">IF(ISERROR(OFFSET(Data!$A$1,MATCH($D349,Data!$CG:$CG,0)-1,MATCH($E349&amp;"/"&amp;N$1,Data!$1:$1,0)-1))=TRUE,"",IF(OFFSET(Data!$A$1,MATCH($D349,Data!$CG:$CG,0)-1,MATCH($E349&amp;"/"&amp;N$1,Data!$1:$1,0)-1)=0,"",OFFSET(Data!$A$1,MATCH($D349,Data!$CG:$CG,0)-1,MATCH($E349&amp;"/"&amp;N$1,Data!$1:$1,0)-1)))</f>
        <v/>
      </c>
      <c r="O349" s="250" t="str">
        <f ca="1">IF(ISERROR(OFFSET(Data!$A$1,MATCH($D349,Data!$CG:$CG,0)-1,MATCH($E349&amp;"/"&amp;O$1,Data!$1:$1,0)-1))=TRUE,"",IF(OFFSET(Data!$A$1,MATCH($D349,Data!$CG:$CG,0)-1,MATCH($E349&amp;"/"&amp;O$1,Data!$1:$1,0)-1)=0,"",OFFSET(Data!$A$1,MATCH($D349,Data!$CG:$CG,0)-1,MATCH($E349&amp;"/"&amp;O$1,Data!$1:$1,0)-1)))</f>
        <v/>
      </c>
      <c r="P349" s="250" t="str">
        <f ca="1">IF(ISERROR(OFFSET(Data!$A$1,MATCH($D349,Data!$CG:$CG,0)-1,MATCH($E349&amp;"/"&amp;P$1,Data!$1:$1,0)-1))=TRUE,"",IF(OFFSET(Data!$A$1,MATCH($D349,Data!$CG:$CG,0)-1,MATCH($E349&amp;"/"&amp;P$1,Data!$1:$1,0)-1)=0,"",OFFSET(Data!$A$1,MATCH($D349,Data!$CG:$CG,0)-1,MATCH($E349&amp;"/"&amp;P$1,Data!$1:$1,0)-1)))</f>
        <v/>
      </c>
      <c r="Q349" s="250" t="str">
        <f ca="1">IF(ISERROR(OFFSET(Data!$A$1,MATCH($D349,Data!$CG:$CG,0)-1,MATCH($E349&amp;"/"&amp;Q$1,Data!$1:$1,0)-1))=TRUE,"",IF(OFFSET(Data!$A$1,MATCH($D349,Data!$CG:$CG,0)-1,MATCH($E349&amp;"/"&amp;Q$1,Data!$1:$1,0)-1)=0,"",OFFSET(Data!$A$1,MATCH($D349,Data!$CG:$CG,0)-1,MATCH($E349&amp;"/"&amp;Q$1,Data!$1:$1,0)-1)))</f>
        <v/>
      </c>
      <c r="R349" s="250" t="str">
        <f ca="1">IF(ISERROR(OFFSET(Data!$A$1,MATCH($D349,Data!$CG:$CG,0)-1,MATCH($E349&amp;"/"&amp;R$1,Data!$1:$1,0)-1))=TRUE,"",IF(OFFSET(Data!$A$1,MATCH($D349,Data!$CG:$CG,0)-1,MATCH($E349&amp;"/"&amp;R$1,Data!$1:$1,0)-1)=0,"",OFFSET(Data!$A$1,MATCH($D349,Data!$CG:$CG,0)-1,MATCH($E349&amp;"/"&amp;R$1,Data!$1:$1,0)-1)))</f>
        <v/>
      </c>
      <c r="S349" s="250" t="str">
        <f ca="1">IF(ISERROR(OFFSET(Data!$A$1,MATCH($D349,Data!$CG:$CG,0)-1,MATCH($E349&amp;"/"&amp;S$1,Data!$1:$1,0)-1))=TRUE,"",IF(OFFSET(Data!$A$1,MATCH($D349,Data!$CG:$CG,0)-1,MATCH($E349&amp;"/"&amp;S$1,Data!$1:$1,0)-1)=0,"",OFFSET(Data!$A$1,MATCH($D349,Data!$CG:$CG,0)-1,MATCH($E349&amp;"/"&amp;S$1,Data!$1:$1,0)-1)))</f>
        <v/>
      </c>
      <c r="T349" s="250" t="str">
        <f ca="1">IF(ISERROR(OFFSET(Data!$A$1,MATCH($D349,Data!$CG:$CG,0)-1,MATCH($E349&amp;"/"&amp;T$1,Data!$1:$1,0)-1))=TRUE,"",IF(OFFSET(Data!$A$1,MATCH($D349,Data!$CG:$CG,0)-1,MATCH($E349&amp;"/"&amp;T$1,Data!$1:$1,0)-1)=0,"",OFFSET(Data!$A$1,MATCH($D349,Data!$CG:$CG,0)-1,MATCH($E349&amp;"/"&amp;T$1,Data!$1:$1,0)-1)))</f>
        <v/>
      </c>
      <c r="U349" s="250" t="str">
        <f ca="1">IF(ISERROR(OFFSET(Data!$A$1,MATCH($D349,Data!$CG:$CG,0)-1,MATCH($E349&amp;"/"&amp;U$1,Data!$1:$1,0)-1))=TRUE,"",IF(OFFSET(Data!$A$1,MATCH($D349,Data!$CG:$CG,0)-1,MATCH($E349&amp;"/"&amp;U$1,Data!$1:$1,0)-1)=0,"",OFFSET(Data!$A$1,MATCH($D349,Data!$CG:$CG,0)-1,MATCH($E349&amp;"/"&amp;U$1,Data!$1:$1,0)-1)))</f>
        <v/>
      </c>
      <c r="V349" s="250" t="str">
        <f ca="1">IF(ISERROR(OFFSET(Data!$A$1,MATCH($D349,Data!$CG:$CG,0)-1,MATCH($E349&amp;"/"&amp;V$1,Data!$1:$1,0)-1))=TRUE,"",IF(OFFSET(Data!$A$1,MATCH($D349,Data!$CG:$CG,0)-1,MATCH($E349&amp;"/"&amp;V$1,Data!$1:$1,0)-1)=0,"",OFFSET(Data!$A$1,MATCH($D349,Data!$CG:$CG,0)-1,MATCH($E349&amp;"/"&amp;V$1,Data!$1:$1,0)-1)))</f>
        <v/>
      </c>
      <c r="W349" s="272" t="str">
        <f ca="1">IF(ISERROR(OFFSET(Data!$A$1,MATCH($D349,Data!$CG:$CG,0)-1,MATCH($E349&amp;"/"&amp;W$1,Data!$1:$1,0)-1))=TRUE,"",IF(OFFSET(Data!$A$1,MATCH($D349,Data!$CG:$CG,0)-1,MATCH($E349&amp;"/"&amp;W$1,Data!$1:$1,0)-1)=0,"",OFFSET(Data!$A$1,MATCH($D349,Data!$CG:$CG,0)-1,MATCH($E349&amp;"/"&amp;W$1,Data!$1:$1,0)-1)))</f>
        <v/>
      </c>
      <c r="X349" s="250" t="str">
        <f ca="1">IF(ISERROR(OFFSET(Data!$A$1,MATCH($D349,Data!$CG:$CG,0)-1,MATCH($E349&amp;"/"&amp;X$1,Data!$1:$1,0)-1))=TRUE,"",IF(OFFSET(Data!$A$1,MATCH($D349,Data!$CG:$CG,0)-1,MATCH($E349&amp;"/"&amp;X$1,Data!$1:$1,0)-1)=0,"",OFFSET(Data!$A$1,MATCH($D349,Data!$CG:$CG,0)-1,MATCH($E349&amp;"/"&amp;X$1,Data!$1:$1,0)-1)))</f>
        <v/>
      </c>
      <c r="Y349" s="250" t="str">
        <f ca="1">IF(ISERROR(OFFSET(Data!$A$1,MATCH($D349,Data!$CG:$CG,0)-1,MATCH($E349&amp;"/"&amp;Y$1,Data!$1:$1,0)-1))=TRUE,"",IF(OFFSET(Data!$A$1,MATCH($D349,Data!$CG:$CG,0)-1,MATCH($E349&amp;"/"&amp;Y$1,Data!$1:$1,0)-1)=0,"",OFFSET(Data!$A$1,MATCH($D349,Data!$CG:$CG,0)-1,MATCH($E349&amp;"/"&amp;Y$1,Data!$1:$1,0)-1)))</f>
        <v/>
      </c>
      <c r="Z349" s="250" t="str">
        <f ca="1">IF(ISERROR(OFFSET(Data!$A$1,MATCH($D349,Data!$CG:$CG,0)-1,MATCH($E349&amp;"/"&amp;Z$1,Data!$1:$1,0)-1))=TRUE,"",IF(OFFSET(Data!$A$1,MATCH($D349,Data!$CG:$CG,0)-1,MATCH($E349&amp;"/"&amp;Z$1,Data!$1:$1,0)-1)=0,"",OFFSET(Data!$A$1,MATCH($D349,Data!$CG:$CG,0)-1,MATCH($E349&amp;"/"&amp;Z$1,Data!$1:$1,0)-1)))</f>
        <v/>
      </c>
      <c r="AA349" s="250" t="str">
        <f ca="1">IF(ISERROR(OFFSET(Data!$A$1,MATCH($D349,Data!$CG:$CG,0)-1,MATCH($E349&amp;"/"&amp;AA$1,Data!$1:$1,0)-1))=TRUE,"",IF(OFFSET(Data!$A$1,MATCH($D349,Data!$CG:$CG,0)-1,MATCH($E349&amp;"/"&amp;AA$1,Data!$1:$1,0)-1)=0,"",OFFSET(Data!$A$1,MATCH($D349,Data!$CG:$CG,0)-1,MATCH($E349&amp;"/"&amp;AA$1,Data!$1:$1,0)-1)))</f>
        <v/>
      </c>
      <c r="AB349" s="250" t="str">
        <f ca="1">IF(ISERROR(OFFSET(Data!$A$1,MATCH($D349,Data!$CG:$CG,0)-1,MATCH($E349&amp;"/"&amp;AB$1,Data!$1:$1,0)-1))=TRUE,"",IF(OFFSET(Data!$A$1,MATCH($D349,Data!$CG:$CG,0)-1,MATCH($E349&amp;"/"&amp;AB$1,Data!$1:$1,0)-1)=0,"",OFFSET(Data!$A$1,MATCH($D349,Data!$CG:$CG,0)-1,MATCH($E349&amp;"/"&amp;AB$1,Data!$1:$1,0)-1)))</f>
        <v/>
      </c>
      <c r="AC349" s="250" t="str">
        <f ca="1">IF(ISERROR(OFFSET(Data!$A$1,MATCH($D349,Data!$CG:$CG,0)-1,MATCH($E349&amp;"/"&amp;AC$1,Data!$1:$1,0)-1))=TRUE,"",IF(OFFSET(Data!$A$1,MATCH($D349,Data!$CG:$CG,0)-1,MATCH($E349&amp;"/"&amp;AC$1,Data!$1:$1,0)-1)=0,"",OFFSET(Data!$A$1,MATCH($D349,Data!$CG:$CG,0)-1,MATCH($E349&amp;"/"&amp;AC$1,Data!$1:$1,0)-1)))</f>
        <v/>
      </c>
      <c r="AD349" s="250" t="str">
        <f ca="1">IF(ISERROR(OFFSET(Data!$A$1,MATCH($D349,Data!$CG:$CG,0)-1,MATCH($E349&amp;"/"&amp;AD$1,Data!$1:$1,0)-1))=TRUE,"",IF(OFFSET(Data!$A$1,MATCH($D349,Data!$CG:$CG,0)-1,MATCH($E349&amp;"/"&amp;AD$1,Data!$1:$1,0)-1)=0,"",OFFSET(Data!$A$1,MATCH($D349,Data!$CG:$CG,0)-1,MATCH($E349&amp;"/"&amp;AD$1,Data!$1:$1,0)-1)))</f>
        <v/>
      </c>
      <c r="AE349" s="250" t="str">
        <f ca="1">IF(ISERROR(OFFSET(Data!$A$1,MATCH($D349,Data!$CG:$CG,0)-1,MATCH($E349&amp;"/"&amp;AE$1,Data!$1:$1,0)-1))=TRUE,"",IF(OFFSET(Data!$A$1,MATCH($D349,Data!$CG:$CG,0)-1,MATCH($E349&amp;"/"&amp;AE$1,Data!$1:$1,0)-1)=0,"",OFFSET(Data!$A$1,MATCH($D349,Data!$CG:$CG,0)-1,MATCH($E349&amp;"/"&amp;AE$1,Data!$1:$1,0)-1)))</f>
        <v/>
      </c>
      <c r="AF349" s="251" t="str">
        <f ca="1">IF(ISERROR(OFFSET(Data!$A$1,MATCH($D349,Data!$CG:$CG,0)-1,MATCH($E349&amp;"/"&amp;AF$1,Data!$1:$1,0)-1))=TRUE,"",IF(OFFSET(Data!$A$1,MATCH($D349,Data!$CG:$CG,0)-1,MATCH($E349&amp;"/"&amp;AF$1,Data!$1:$1,0)-1)=0,"",OFFSET(Data!$A$1,MATCH($D349,Data!$CG:$CG,0)-1,MATCH($E349&amp;"/"&amp;AF$1,Data!$1:$1,0)-1)))</f>
        <v/>
      </c>
      <c r="AG349" s="210">
        <f t="shared" ca="1" si="10"/>
        <v>0</v>
      </c>
      <c r="AH349" s="211">
        <f ca="1">AG349</f>
        <v>0</v>
      </c>
    </row>
    <row r="350" spans="1:34" ht="15" hidden="1" customHeight="1" thickBot="1" x14ac:dyDescent="0.3">
      <c r="A350" s="446"/>
      <c r="B350" s="449"/>
      <c r="C350" s="452"/>
      <c r="D350" s="28" t="e">
        <f>IF(C350&lt;&gt;"",C350,D349)</f>
        <v>#N/A</v>
      </c>
      <c r="E350" s="29" t="s">
        <v>22</v>
      </c>
      <c r="F350" s="254" t="str">
        <f ca="1">IF(ISERROR(OFFSET(Data!$A$1,MATCH($D350,Data!$CG:$CG,0)-1,MATCH($E350&amp;"/"&amp;F$1,Data!$1:$1,0)-1))=TRUE,"",IF(OFFSET(Data!$A$1,MATCH($D350,Data!$CG:$CG,0)-1,MATCH($E350&amp;"/"&amp;F$1,Data!$1:$1,0)-1)=0,"",OFFSET(Data!$A$1,MATCH($D350,Data!$CG:$CG,0)-1,MATCH($E350&amp;"/"&amp;F$1,Data!$1:$1,0)-1)))</f>
        <v/>
      </c>
      <c r="G350" s="252" t="str">
        <f ca="1">IF(ISERROR(OFFSET(Data!$A$1,MATCH($D350,Data!$CG:$CG,0)-1,MATCH($E350&amp;"/"&amp;G$1,Data!$1:$1,0)-1))=TRUE,"",IF(OFFSET(Data!$A$1,MATCH($D350,Data!$CG:$CG,0)-1,MATCH($E350&amp;"/"&amp;G$1,Data!$1:$1,0)-1)=0,"",OFFSET(Data!$A$1,MATCH($D350,Data!$CG:$CG,0)-1,MATCH($E350&amp;"/"&amp;G$1,Data!$1:$1,0)-1)))</f>
        <v/>
      </c>
      <c r="H350" s="252" t="str">
        <f ca="1">IF(ISERROR(OFFSET(Data!$A$1,MATCH($D350,Data!$CG:$CG,0)-1,MATCH($E350&amp;"/"&amp;H$1,Data!$1:$1,0)-1))=TRUE,"",IF(OFFSET(Data!$A$1,MATCH($D350,Data!$CG:$CG,0)-1,MATCH($E350&amp;"/"&amp;H$1,Data!$1:$1,0)-1)=0,"",OFFSET(Data!$A$1,MATCH($D350,Data!$CG:$CG,0)-1,MATCH($E350&amp;"/"&amp;H$1,Data!$1:$1,0)-1)))</f>
        <v/>
      </c>
      <c r="I350" s="252" t="str">
        <f ca="1">IF(ISERROR(OFFSET(Data!$A$1,MATCH($D350,Data!$CG:$CG,0)-1,MATCH($E350&amp;"/"&amp;I$1,Data!$1:$1,0)-1))=TRUE,"",IF(OFFSET(Data!$A$1,MATCH($D350,Data!$CG:$CG,0)-1,MATCH($E350&amp;"/"&amp;I$1,Data!$1:$1,0)-1)=0,"",OFFSET(Data!$A$1,MATCH($D350,Data!$CG:$CG,0)-1,MATCH($E350&amp;"/"&amp;I$1,Data!$1:$1,0)-1)))</f>
        <v/>
      </c>
      <c r="J350" s="252" t="str">
        <f ca="1">IF(ISERROR(OFFSET(Data!$A$1,MATCH($D350,Data!$CG:$CG,0)-1,MATCH($E350&amp;"/"&amp;J$1,Data!$1:$1,0)-1))=TRUE,"",IF(OFFSET(Data!$A$1,MATCH($D350,Data!$CG:$CG,0)-1,MATCH($E350&amp;"/"&amp;J$1,Data!$1:$1,0)-1)=0,"",OFFSET(Data!$A$1,MATCH($D350,Data!$CG:$CG,0)-1,MATCH($E350&amp;"/"&amp;J$1,Data!$1:$1,0)-1)))</f>
        <v/>
      </c>
      <c r="K350" s="252" t="str">
        <f ca="1">IF(ISERROR(OFFSET(Data!$A$1,MATCH($D350,Data!$CG:$CG,0)-1,MATCH($E350&amp;"/"&amp;K$1,Data!$1:$1,0)-1))=TRUE,"",IF(OFFSET(Data!$A$1,MATCH($D350,Data!$CG:$CG,0)-1,MATCH($E350&amp;"/"&amp;K$1,Data!$1:$1,0)-1)=0,"",OFFSET(Data!$A$1,MATCH($D350,Data!$CG:$CG,0)-1,MATCH($E350&amp;"/"&amp;K$1,Data!$1:$1,0)-1)))</f>
        <v/>
      </c>
      <c r="L350" s="252" t="str">
        <f ca="1">IF(ISERROR(OFFSET(Data!$A$1,MATCH($D350,Data!$CG:$CG,0)-1,MATCH($E350&amp;"/"&amp;L$1,Data!$1:$1,0)-1))=TRUE,"",IF(OFFSET(Data!$A$1,MATCH($D350,Data!$CG:$CG,0)-1,MATCH($E350&amp;"/"&amp;L$1,Data!$1:$1,0)-1)=0,"",OFFSET(Data!$A$1,MATCH($D350,Data!$CG:$CG,0)-1,MATCH($E350&amp;"/"&amp;L$1,Data!$1:$1,0)-1)))</f>
        <v/>
      </c>
      <c r="M350" s="252" t="str">
        <f ca="1">IF(ISERROR(OFFSET(Data!$A$1,MATCH($D350,Data!$CG:$CG,0)-1,MATCH($E350&amp;"/"&amp;M$1,Data!$1:$1,0)-1))=TRUE,"",IF(OFFSET(Data!$A$1,MATCH($D350,Data!$CG:$CG,0)-1,MATCH($E350&amp;"/"&amp;M$1,Data!$1:$1,0)-1)=0,"",OFFSET(Data!$A$1,MATCH($D350,Data!$CG:$CG,0)-1,MATCH($E350&amp;"/"&amp;M$1,Data!$1:$1,0)-1)))</f>
        <v/>
      </c>
      <c r="N350" s="252" t="str">
        <f ca="1">IF(ISERROR(OFFSET(Data!$A$1,MATCH($D350,Data!$CG:$CG,0)-1,MATCH($E350&amp;"/"&amp;N$1,Data!$1:$1,0)-1))=TRUE,"",IF(OFFSET(Data!$A$1,MATCH($D350,Data!$CG:$CG,0)-1,MATCH($E350&amp;"/"&amp;N$1,Data!$1:$1,0)-1)=0,"",OFFSET(Data!$A$1,MATCH($D350,Data!$CG:$CG,0)-1,MATCH($E350&amp;"/"&amp;N$1,Data!$1:$1,0)-1)))</f>
        <v/>
      </c>
      <c r="O350" s="252" t="str">
        <f ca="1">IF(ISERROR(OFFSET(Data!$A$1,MATCH($D350,Data!$CG:$CG,0)-1,MATCH($E350&amp;"/"&amp;O$1,Data!$1:$1,0)-1))=TRUE,"",IF(OFFSET(Data!$A$1,MATCH($D350,Data!$CG:$CG,0)-1,MATCH($E350&amp;"/"&amp;O$1,Data!$1:$1,0)-1)=0,"",OFFSET(Data!$A$1,MATCH($D350,Data!$CG:$CG,0)-1,MATCH($E350&amp;"/"&amp;O$1,Data!$1:$1,0)-1)))</f>
        <v/>
      </c>
      <c r="P350" s="252" t="str">
        <f ca="1">IF(ISERROR(OFFSET(Data!$A$1,MATCH($D350,Data!$CG:$CG,0)-1,MATCH($E350&amp;"/"&amp;P$1,Data!$1:$1,0)-1))=TRUE,"",IF(OFFSET(Data!$A$1,MATCH($D350,Data!$CG:$CG,0)-1,MATCH($E350&amp;"/"&amp;P$1,Data!$1:$1,0)-1)=0,"",OFFSET(Data!$A$1,MATCH($D350,Data!$CG:$CG,0)-1,MATCH($E350&amp;"/"&amp;P$1,Data!$1:$1,0)-1)))</f>
        <v/>
      </c>
      <c r="Q350" s="252" t="str">
        <f ca="1">IF(ISERROR(OFFSET(Data!$A$1,MATCH($D350,Data!$CG:$CG,0)-1,MATCH($E350&amp;"/"&amp;Q$1,Data!$1:$1,0)-1))=TRUE,"",IF(OFFSET(Data!$A$1,MATCH($D350,Data!$CG:$CG,0)-1,MATCH($E350&amp;"/"&amp;Q$1,Data!$1:$1,0)-1)=0,"",OFFSET(Data!$A$1,MATCH($D350,Data!$CG:$CG,0)-1,MATCH($E350&amp;"/"&amp;Q$1,Data!$1:$1,0)-1)))</f>
        <v/>
      </c>
      <c r="R350" s="252" t="str">
        <f ca="1">IF(ISERROR(OFFSET(Data!$A$1,MATCH($D350,Data!$CG:$CG,0)-1,MATCH($E350&amp;"/"&amp;R$1,Data!$1:$1,0)-1))=TRUE,"",IF(OFFSET(Data!$A$1,MATCH($D350,Data!$CG:$CG,0)-1,MATCH($E350&amp;"/"&amp;R$1,Data!$1:$1,0)-1)=0,"",OFFSET(Data!$A$1,MATCH($D350,Data!$CG:$CG,0)-1,MATCH($E350&amp;"/"&amp;R$1,Data!$1:$1,0)-1)))</f>
        <v/>
      </c>
      <c r="S350" s="252" t="str">
        <f ca="1">IF(ISERROR(OFFSET(Data!$A$1,MATCH($D350,Data!$CG:$CG,0)-1,MATCH($E350&amp;"/"&amp;S$1,Data!$1:$1,0)-1))=TRUE,"",IF(OFFSET(Data!$A$1,MATCH($D350,Data!$CG:$CG,0)-1,MATCH($E350&amp;"/"&amp;S$1,Data!$1:$1,0)-1)=0,"",OFFSET(Data!$A$1,MATCH($D350,Data!$CG:$CG,0)-1,MATCH($E350&amp;"/"&amp;S$1,Data!$1:$1,0)-1)))</f>
        <v/>
      </c>
      <c r="T350" s="252" t="str">
        <f ca="1">IF(ISERROR(OFFSET(Data!$A$1,MATCH($D350,Data!$CG:$CG,0)-1,MATCH($E350&amp;"/"&amp;T$1,Data!$1:$1,0)-1))=TRUE,"",IF(OFFSET(Data!$A$1,MATCH($D350,Data!$CG:$CG,0)-1,MATCH($E350&amp;"/"&amp;T$1,Data!$1:$1,0)-1)=0,"",OFFSET(Data!$A$1,MATCH($D350,Data!$CG:$CG,0)-1,MATCH($E350&amp;"/"&amp;T$1,Data!$1:$1,0)-1)))</f>
        <v/>
      </c>
      <c r="U350" s="252" t="str">
        <f ca="1">IF(ISERROR(OFFSET(Data!$A$1,MATCH($D350,Data!$CG:$CG,0)-1,MATCH($E350&amp;"/"&amp;U$1,Data!$1:$1,0)-1))=TRUE,"",IF(OFFSET(Data!$A$1,MATCH($D350,Data!$CG:$CG,0)-1,MATCH($E350&amp;"/"&amp;U$1,Data!$1:$1,0)-1)=0,"",OFFSET(Data!$A$1,MATCH($D350,Data!$CG:$CG,0)-1,MATCH($E350&amp;"/"&amp;U$1,Data!$1:$1,0)-1)))</f>
        <v/>
      </c>
      <c r="V350" s="252" t="str">
        <f ca="1">IF(ISERROR(OFFSET(Data!$A$1,MATCH($D350,Data!$CG:$CG,0)-1,MATCH($E350&amp;"/"&amp;V$1,Data!$1:$1,0)-1))=TRUE,"",IF(OFFSET(Data!$A$1,MATCH($D350,Data!$CG:$CG,0)-1,MATCH($E350&amp;"/"&amp;V$1,Data!$1:$1,0)-1)=0,"",OFFSET(Data!$A$1,MATCH($D350,Data!$CG:$CG,0)-1,MATCH($E350&amp;"/"&amp;V$1,Data!$1:$1,0)-1)))</f>
        <v/>
      </c>
      <c r="W350" s="269" t="str">
        <f ca="1">IF(ISERROR(OFFSET(Data!$A$1,MATCH($D350,Data!$CG:$CG,0)-1,MATCH($E350&amp;"/"&amp;W$1,Data!$1:$1,0)-1))=TRUE,"",IF(OFFSET(Data!$A$1,MATCH($D350,Data!$CG:$CG,0)-1,MATCH($E350&amp;"/"&amp;W$1,Data!$1:$1,0)-1)=0,"",OFFSET(Data!$A$1,MATCH($D350,Data!$CG:$CG,0)-1,MATCH($E350&amp;"/"&amp;W$1,Data!$1:$1,0)-1)))</f>
        <v/>
      </c>
      <c r="X350" s="252" t="str">
        <f ca="1">IF(ISERROR(OFFSET(Data!$A$1,MATCH($D350,Data!$CG:$CG,0)-1,MATCH($E350&amp;"/"&amp;X$1,Data!$1:$1,0)-1))=TRUE,"",IF(OFFSET(Data!$A$1,MATCH($D350,Data!$CG:$CG,0)-1,MATCH($E350&amp;"/"&amp;X$1,Data!$1:$1,0)-1)=0,"",OFFSET(Data!$A$1,MATCH($D350,Data!$CG:$CG,0)-1,MATCH($E350&amp;"/"&amp;X$1,Data!$1:$1,0)-1)))</f>
        <v/>
      </c>
      <c r="Y350" s="252" t="str">
        <f ca="1">IF(ISERROR(OFFSET(Data!$A$1,MATCH($D350,Data!$CG:$CG,0)-1,MATCH($E350&amp;"/"&amp;Y$1,Data!$1:$1,0)-1))=TRUE,"",IF(OFFSET(Data!$A$1,MATCH($D350,Data!$CG:$CG,0)-1,MATCH($E350&amp;"/"&amp;Y$1,Data!$1:$1,0)-1)=0,"",OFFSET(Data!$A$1,MATCH($D350,Data!$CG:$CG,0)-1,MATCH($E350&amp;"/"&amp;Y$1,Data!$1:$1,0)-1)))</f>
        <v/>
      </c>
      <c r="Z350" s="252" t="str">
        <f ca="1">IF(ISERROR(OFFSET(Data!$A$1,MATCH($D350,Data!$CG:$CG,0)-1,MATCH($E350&amp;"/"&amp;Z$1,Data!$1:$1,0)-1))=TRUE,"",IF(OFFSET(Data!$A$1,MATCH($D350,Data!$CG:$CG,0)-1,MATCH($E350&amp;"/"&amp;Z$1,Data!$1:$1,0)-1)=0,"",OFFSET(Data!$A$1,MATCH($D350,Data!$CG:$CG,0)-1,MATCH($E350&amp;"/"&amp;Z$1,Data!$1:$1,0)-1)))</f>
        <v/>
      </c>
      <c r="AA350" s="252" t="str">
        <f ca="1">IF(ISERROR(OFFSET(Data!$A$1,MATCH($D350,Data!$CG:$CG,0)-1,MATCH($E350&amp;"/"&amp;AA$1,Data!$1:$1,0)-1))=TRUE,"",IF(OFFSET(Data!$A$1,MATCH($D350,Data!$CG:$CG,0)-1,MATCH($E350&amp;"/"&amp;AA$1,Data!$1:$1,0)-1)=0,"",OFFSET(Data!$A$1,MATCH($D350,Data!$CG:$CG,0)-1,MATCH($E350&amp;"/"&amp;AA$1,Data!$1:$1,0)-1)))</f>
        <v/>
      </c>
      <c r="AB350" s="252" t="str">
        <f ca="1">IF(ISERROR(OFFSET(Data!$A$1,MATCH($D350,Data!$CG:$CG,0)-1,MATCH($E350&amp;"/"&amp;AB$1,Data!$1:$1,0)-1))=TRUE,"",IF(OFFSET(Data!$A$1,MATCH($D350,Data!$CG:$CG,0)-1,MATCH($E350&amp;"/"&amp;AB$1,Data!$1:$1,0)-1)=0,"",OFFSET(Data!$A$1,MATCH($D350,Data!$CG:$CG,0)-1,MATCH($E350&amp;"/"&amp;AB$1,Data!$1:$1,0)-1)))</f>
        <v/>
      </c>
      <c r="AC350" s="252" t="str">
        <f ca="1">IF(ISERROR(OFFSET(Data!$A$1,MATCH($D350,Data!$CG:$CG,0)-1,MATCH($E350&amp;"/"&amp;AC$1,Data!$1:$1,0)-1))=TRUE,"",IF(OFFSET(Data!$A$1,MATCH($D350,Data!$CG:$CG,0)-1,MATCH($E350&amp;"/"&amp;AC$1,Data!$1:$1,0)-1)=0,"",OFFSET(Data!$A$1,MATCH($D350,Data!$CG:$CG,0)-1,MATCH($E350&amp;"/"&amp;AC$1,Data!$1:$1,0)-1)))</f>
        <v/>
      </c>
      <c r="AD350" s="252" t="str">
        <f ca="1">IF(ISERROR(OFFSET(Data!$A$1,MATCH($D350,Data!$CG:$CG,0)-1,MATCH($E350&amp;"/"&amp;AD$1,Data!$1:$1,0)-1))=TRUE,"",IF(OFFSET(Data!$A$1,MATCH($D350,Data!$CG:$CG,0)-1,MATCH($E350&amp;"/"&amp;AD$1,Data!$1:$1,0)-1)=0,"",OFFSET(Data!$A$1,MATCH($D350,Data!$CG:$CG,0)-1,MATCH($E350&amp;"/"&amp;AD$1,Data!$1:$1,0)-1)))</f>
        <v/>
      </c>
      <c r="AE350" s="252" t="str">
        <f ca="1">IF(ISERROR(OFFSET(Data!$A$1,MATCH($D350,Data!$CG:$CG,0)-1,MATCH($E350&amp;"/"&amp;AE$1,Data!$1:$1,0)-1))=TRUE,"",IF(OFFSET(Data!$A$1,MATCH($D350,Data!$CG:$CG,0)-1,MATCH($E350&amp;"/"&amp;AE$1,Data!$1:$1,0)-1)=0,"",OFFSET(Data!$A$1,MATCH($D350,Data!$CG:$CG,0)-1,MATCH($E350&amp;"/"&amp;AE$1,Data!$1:$1,0)-1)))</f>
        <v/>
      </c>
      <c r="AF350" s="253" t="str">
        <f ca="1">IF(ISERROR(OFFSET(Data!$A$1,MATCH($D350,Data!$CG:$CG,0)-1,MATCH($E350&amp;"/"&amp;AF$1,Data!$1:$1,0)-1))=TRUE,"",IF(OFFSET(Data!$A$1,MATCH($D350,Data!$CG:$CG,0)-1,MATCH($E350&amp;"/"&amp;AF$1,Data!$1:$1,0)-1)=0,"",OFFSET(Data!$A$1,MATCH($D350,Data!$CG:$CG,0)-1,MATCH($E350&amp;"/"&amp;AF$1,Data!$1:$1,0)-1)))</f>
        <v/>
      </c>
      <c r="AG350" s="212">
        <f t="shared" ca="1" si="10"/>
        <v>0</v>
      </c>
      <c r="AH350" s="213">
        <f ca="1">SUM(AG349:AG350)</f>
        <v>0</v>
      </c>
    </row>
    <row r="351" spans="1:34" ht="15" hidden="1" customHeight="1" x14ac:dyDescent="0.25">
      <c r="A351" s="446"/>
      <c r="B351" s="449"/>
      <c r="C351" s="452"/>
      <c r="D351" s="28" t="e">
        <f>IF(C351&lt;&gt;"",C351,D350)</f>
        <v>#N/A</v>
      </c>
      <c r="E351" s="29" t="s">
        <v>23</v>
      </c>
      <c r="F351" s="254" t="str">
        <f ca="1">IF(ISERROR(OFFSET(Data!$A$1,MATCH($D351,Data!$CG:$CG,0)-1,MATCH($E351&amp;"/"&amp;F$1,Data!$1:$1,0)-1))=TRUE,"",IF(OFFSET(Data!$A$1,MATCH($D351,Data!$CG:$CG,0)-1,MATCH($E351&amp;"/"&amp;F$1,Data!$1:$1,0)-1)=0,"",OFFSET(Data!$A$1,MATCH($D351,Data!$CG:$CG,0)-1,MATCH($E351&amp;"/"&amp;F$1,Data!$1:$1,0)-1)))</f>
        <v/>
      </c>
      <c r="G351" s="252" t="str">
        <f ca="1">IF(ISERROR(OFFSET(Data!$A$1,MATCH($D351,Data!$CG:$CG,0)-1,MATCH($E351&amp;"/"&amp;G$1,Data!$1:$1,0)-1))=TRUE,"",IF(OFFSET(Data!$A$1,MATCH($D351,Data!$CG:$CG,0)-1,MATCH($E351&amp;"/"&amp;G$1,Data!$1:$1,0)-1)=0,"",OFFSET(Data!$A$1,MATCH($D351,Data!$CG:$CG,0)-1,MATCH($E351&amp;"/"&amp;G$1,Data!$1:$1,0)-1)))</f>
        <v/>
      </c>
      <c r="H351" s="252" t="str">
        <f ca="1">IF(ISERROR(OFFSET(Data!$A$1,MATCH($D351,Data!$CG:$CG,0)-1,MATCH($E351&amp;"/"&amp;H$1,Data!$1:$1,0)-1))=TRUE,"",IF(OFFSET(Data!$A$1,MATCH($D351,Data!$CG:$CG,0)-1,MATCH($E351&amp;"/"&amp;H$1,Data!$1:$1,0)-1)=0,"",OFFSET(Data!$A$1,MATCH($D351,Data!$CG:$CG,0)-1,MATCH($E351&amp;"/"&amp;H$1,Data!$1:$1,0)-1)))</f>
        <v/>
      </c>
      <c r="I351" s="252" t="str">
        <f ca="1">IF(ISERROR(OFFSET(Data!$A$1,MATCH($D351,Data!$CG:$CG,0)-1,MATCH($E351&amp;"/"&amp;I$1,Data!$1:$1,0)-1))=TRUE,"",IF(OFFSET(Data!$A$1,MATCH($D351,Data!$CG:$CG,0)-1,MATCH($E351&amp;"/"&amp;I$1,Data!$1:$1,0)-1)=0,"",OFFSET(Data!$A$1,MATCH($D351,Data!$CG:$CG,0)-1,MATCH($E351&amp;"/"&amp;I$1,Data!$1:$1,0)-1)))</f>
        <v/>
      </c>
      <c r="J351" s="252" t="str">
        <f ca="1">IF(ISERROR(OFFSET(Data!$A$1,MATCH($D351,Data!$CG:$CG,0)-1,MATCH($E351&amp;"/"&amp;J$1,Data!$1:$1,0)-1))=TRUE,"",IF(OFFSET(Data!$A$1,MATCH($D351,Data!$CG:$CG,0)-1,MATCH($E351&amp;"/"&amp;J$1,Data!$1:$1,0)-1)=0,"",OFFSET(Data!$A$1,MATCH($D351,Data!$CG:$CG,0)-1,MATCH($E351&amp;"/"&amp;J$1,Data!$1:$1,0)-1)))</f>
        <v/>
      </c>
      <c r="K351" s="252" t="str">
        <f ca="1">IF(ISERROR(OFFSET(Data!$A$1,MATCH($D351,Data!$CG:$CG,0)-1,MATCH($E351&amp;"/"&amp;K$1,Data!$1:$1,0)-1))=TRUE,"",IF(OFFSET(Data!$A$1,MATCH($D351,Data!$CG:$CG,0)-1,MATCH($E351&amp;"/"&amp;K$1,Data!$1:$1,0)-1)=0,"",OFFSET(Data!$A$1,MATCH($D351,Data!$CG:$CG,0)-1,MATCH($E351&amp;"/"&amp;K$1,Data!$1:$1,0)-1)))</f>
        <v/>
      </c>
      <c r="L351" s="252" t="str">
        <f ca="1">IF(ISERROR(OFFSET(Data!$A$1,MATCH($D351,Data!$CG:$CG,0)-1,MATCH($E351&amp;"/"&amp;L$1,Data!$1:$1,0)-1))=TRUE,"",IF(OFFSET(Data!$A$1,MATCH($D351,Data!$CG:$CG,0)-1,MATCH($E351&amp;"/"&amp;L$1,Data!$1:$1,0)-1)=0,"",OFFSET(Data!$A$1,MATCH($D351,Data!$CG:$CG,0)-1,MATCH($E351&amp;"/"&amp;L$1,Data!$1:$1,0)-1)))</f>
        <v/>
      </c>
      <c r="M351" s="252" t="str">
        <f ca="1">IF(ISERROR(OFFSET(Data!$A$1,MATCH($D351,Data!$CG:$CG,0)-1,MATCH($E351&amp;"/"&amp;M$1,Data!$1:$1,0)-1))=TRUE,"",IF(OFFSET(Data!$A$1,MATCH($D351,Data!$CG:$CG,0)-1,MATCH($E351&amp;"/"&amp;M$1,Data!$1:$1,0)-1)=0,"",OFFSET(Data!$A$1,MATCH($D351,Data!$CG:$CG,0)-1,MATCH($E351&amp;"/"&amp;M$1,Data!$1:$1,0)-1)))</f>
        <v/>
      </c>
      <c r="N351" s="252" t="str">
        <f ca="1">IF(ISERROR(OFFSET(Data!$A$1,MATCH($D351,Data!$CG:$CG,0)-1,MATCH($E351&amp;"/"&amp;N$1,Data!$1:$1,0)-1))=TRUE,"",IF(OFFSET(Data!$A$1,MATCH($D351,Data!$CG:$CG,0)-1,MATCH($E351&amp;"/"&amp;N$1,Data!$1:$1,0)-1)=0,"",OFFSET(Data!$A$1,MATCH($D351,Data!$CG:$CG,0)-1,MATCH($E351&amp;"/"&amp;N$1,Data!$1:$1,0)-1)))</f>
        <v/>
      </c>
      <c r="O351" s="252" t="str">
        <f ca="1">IF(ISERROR(OFFSET(Data!$A$1,MATCH($D351,Data!$CG:$CG,0)-1,MATCH($E351&amp;"/"&amp;O$1,Data!$1:$1,0)-1))=TRUE,"",IF(OFFSET(Data!$A$1,MATCH($D351,Data!$CG:$CG,0)-1,MATCH($E351&amp;"/"&amp;O$1,Data!$1:$1,0)-1)=0,"",OFFSET(Data!$A$1,MATCH($D351,Data!$CG:$CG,0)-1,MATCH($E351&amp;"/"&amp;O$1,Data!$1:$1,0)-1)))</f>
        <v/>
      </c>
      <c r="P351" s="252" t="str">
        <f ca="1">IF(ISERROR(OFFSET(Data!$A$1,MATCH($D351,Data!$CG:$CG,0)-1,MATCH($E351&amp;"/"&amp;P$1,Data!$1:$1,0)-1))=TRUE,"",IF(OFFSET(Data!$A$1,MATCH($D351,Data!$CG:$CG,0)-1,MATCH($E351&amp;"/"&amp;P$1,Data!$1:$1,0)-1)=0,"",OFFSET(Data!$A$1,MATCH($D351,Data!$CG:$CG,0)-1,MATCH($E351&amp;"/"&amp;P$1,Data!$1:$1,0)-1)))</f>
        <v/>
      </c>
      <c r="Q351" s="252" t="str">
        <f ca="1">IF(ISERROR(OFFSET(Data!$A$1,MATCH($D351,Data!$CG:$CG,0)-1,MATCH($E351&amp;"/"&amp;Q$1,Data!$1:$1,0)-1))=TRUE,"",IF(OFFSET(Data!$A$1,MATCH($D351,Data!$CG:$CG,0)-1,MATCH($E351&amp;"/"&amp;Q$1,Data!$1:$1,0)-1)=0,"",OFFSET(Data!$A$1,MATCH($D351,Data!$CG:$CG,0)-1,MATCH($E351&amp;"/"&amp;Q$1,Data!$1:$1,0)-1)))</f>
        <v/>
      </c>
      <c r="R351" s="252" t="str">
        <f ca="1">IF(ISERROR(OFFSET(Data!$A$1,MATCH($D351,Data!$CG:$CG,0)-1,MATCH($E351&amp;"/"&amp;R$1,Data!$1:$1,0)-1))=TRUE,"",IF(OFFSET(Data!$A$1,MATCH($D351,Data!$CG:$CG,0)-1,MATCH($E351&amp;"/"&amp;R$1,Data!$1:$1,0)-1)=0,"",OFFSET(Data!$A$1,MATCH($D351,Data!$CG:$CG,0)-1,MATCH($E351&amp;"/"&amp;R$1,Data!$1:$1,0)-1)))</f>
        <v/>
      </c>
      <c r="S351" s="252" t="str">
        <f ca="1">IF(ISERROR(OFFSET(Data!$A$1,MATCH($D351,Data!$CG:$CG,0)-1,MATCH($E351&amp;"/"&amp;S$1,Data!$1:$1,0)-1))=TRUE,"",IF(OFFSET(Data!$A$1,MATCH($D351,Data!$CG:$CG,0)-1,MATCH($E351&amp;"/"&amp;S$1,Data!$1:$1,0)-1)=0,"",OFFSET(Data!$A$1,MATCH($D351,Data!$CG:$CG,0)-1,MATCH($E351&amp;"/"&amp;S$1,Data!$1:$1,0)-1)))</f>
        <v/>
      </c>
      <c r="T351" s="252" t="str">
        <f ca="1">IF(ISERROR(OFFSET(Data!$A$1,MATCH($D351,Data!$CG:$CG,0)-1,MATCH($E351&amp;"/"&amp;T$1,Data!$1:$1,0)-1))=TRUE,"",IF(OFFSET(Data!$A$1,MATCH($D351,Data!$CG:$CG,0)-1,MATCH($E351&amp;"/"&amp;T$1,Data!$1:$1,0)-1)=0,"",OFFSET(Data!$A$1,MATCH($D351,Data!$CG:$CG,0)-1,MATCH($E351&amp;"/"&amp;T$1,Data!$1:$1,0)-1)))</f>
        <v/>
      </c>
      <c r="U351" s="252" t="str">
        <f ca="1">IF(ISERROR(OFFSET(Data!$A$1,MATCH($D351,Data!$CG:$CG,0)-1,MATCH($E351&amp;"/"&amp;U$1,Data!$1:$1,0)-1))=TRUE,"",IF(OFFSET(Data!$A$1,MATCH($D351,Data!$CG:$CG,0)-1,MATCH($E351&amp;"/"&amp;U$1,Data!$1:$1,0)-1)=0,"",OFFSET(Data!$A$1,MATCH($D351,Data!$CG:$CG,0)-1,MATCH($E351&amp;"/"&amp;U$1,Data!$1:$1,0)-1)))</f>
        <v/>
      </c>
      <c r="V351" s="252" t="str">
        <f ca="1">IF(ISERROR(OFFSET(Data!$A$1,MATCH($D351,Data!$CG:$CG,0)-1,MATCH($E351&amp;"/"&amp;V$1,Data!$1:$1,0)-1))=TRUE,"",IF(OFFSET(Data!$A$1,MATCH($D351,Data!$CG:$CG,0)-1,MATCH($E351&amp;"/"&amp;V$1,Data!$1:$1,0)-1)=0,"",OFFSET(Data!$A$1,MATCH($D351,Data!$CG:$CG,0)-1,MATCH($E351&amp;"/"&amp;V$1,Data!$1:$1,0)-1)))</f>
        <v/>
      </c>
      <c r="W351" s="269" t="str">
        <f ca="1">IF(ISERROR(OFFSET(Data!$A$1,MATCH($D351,Data!$CG:$CG,0)-1,MATCH($E351&amp;"/"&amp;W$1,Data!$1:$1,0)-1))=TRUE,"",IF(OFFSET(Data!$A$1,MATCH($D351,Data!$CG:$CG,0)-1,MATCH($E351&amp;"/"&amp;W$1,Data!$1:$1,0)-1)=0,"",OFFSET(Data!$A$1,MATCH($D351,Data!$CG:$CG,0)-1,MATCH($E351&amp;"/"&amp;W$1,Data!$1:$1,0)-1)))</f>
        <v/>
      </c>
      <c r="X351" s="252" t="str">
        <f ca="1">IF(ISERROR(OFFSET(Data!$A$1,MATCH($D351,Data!$CG:$CG,0)-1,MATCH($E351&amp;"/"&amp;X$1,Data!$1:$1,0)-1))=TRUE,"",IF(OFFSET(Data!$A$1,MATCH($D351,Data!$CG:$CG,0)-1,MATCH($E351&amp;"/"&amp;X$1,Data!$1:$1,0)-1)=0,"",OFFSET(Data!$A$1,MATCH($D351,Data!$CG:$CG,0)-1,MATCH($E351&amp;"/"&amp;X$1,Data!$1:$1,0)-1)))</f>
        <v/>
      </c>
      <c r="Y351" s="252" t="str">
        <f ca="1">IF(ISERROR(OFFSET(Data!$A$1,MATCH($D351,Data!$CG:$CG,0)-1,MATCH($E351&amp;"/"&amp;Y$1,Data!$1:$1,0)-1))=TRUE,"",IF(OFFSET(Data!$A$1,MATCH($D351,Data!$CG:$CG,0)-1,MATCH($E351&amp;"/"&amp;Y$1,Data!$1:$1,0)-1)=0,"",OFFSET(Data!$A$1,MATCH($D351,Data!$CG:$CG,0)-1,MATCH($E351&amp;"/"&amp;Y$1,Data!$1:$1,0)-1)))</f>
        <v/>
      </c>
      <c r="Z351" s="252" t="str">
        <f ca="1">IF(ISERROR(OFFSET(Data!$A$1,MATCH($D351,Data!$CG:$CG,0)-1,MATCH($E351&amp;"/"&amp;Z$1,Data!$1:$1,0)-1))=TRUE,"",IF(OFFSET(Data!$A$1,MATCH($D351,Data!$CG:$CG,0)-1,MATCH($E351&amp;"/"&amp;Z$1,Data!$1:$1,0)-1)=0,"",OFFSET(Data!$A$1,MATCH($D351,Data!$CG:$CG,0)-1,MATCH($E351&amp;"/"&amp;Z$1,Data!$1:$1,0)-1)))</f>
        <v/>
      </c>
      <c r="AA351" s="252" t="str">
        <f ca="1">IF(ISERROR(OFFSET(Data!$A$1,MATCH($D351,Data!$CG:$CG,0)-1,MATCH($E351&amp;"/"&amp;AA$1,Data!$1:$1,0)-1))=TRUE,"",IF(OFFSET(Data!$A$1,MATCH($D351,Data!$CG:$CG,0)-1,MATCH($E351&amp;"/"&amp;AA$1,Data!$1:$1,0)-1)=0,"",OFFSET(Data!$A$1,MATCH($D351,Data!$CG:$CG,0)-1,MATCH($E351&amp;"/"&amp;AA$1,Data!$1:$1,0)-1)))</f>
        <v/>
      </c>
      <c r="AB351" s="252" t="str">
        <f ca="1">IF(ISERROR(OFFSET(Data!$A$1,MATCH($D351,Data!$CG:$CG,0)-1,MATCH($E351&amp;"/"&amp;AB$1,Data!$1:$1,0)-1))=TRUE,"",IF(OFFSET(Data!$A$1,MATCH($D351,Data!$CG:$CG,0)-1,MATCH($E351&amp;"/"&amp;AB$1,Data!$1:$1,0)-1)=0,"",OFFSET(Data!$A$1,MATCH($D351,Data!$CG:$CG,0)-1,MATCH($E351&amp;"/"&amp;AB$1,Data!$1:$1,0)-1)))</f>
        <v/>
      </c>
      <c r="AC351" s="252" t="str">
        <f ca="1">IF(ISERROR(OFFSET(Data!$A$1,MATCH($D351,Data!$CG:$CG,0)-1,MATCH($E351&amp;"/"&amp;AC$1,Data!$1:$1,0)-1))=TRUE,"",IF(OFFSET(Data!$A$1,MATCH($D351,Data!$CG:$CG,0)-1,MATCH($E351&amp;"/"&amp;AC$1,Data!$1:$1,0)-1)=0,"",OFFSET(Data!$A$1,MATCH($D351,Data!$CG:$CG,0)-1,MATCH($E351&amp;"/"&amp;AC$1,Data!$1:$1,0)-1)))</f>
        <v/>
      </c>
      <c r="AD351" s="252" t="str">
        <f ca="1">IF(ISERROR(OFFSET(Data!$A$1,MATCH($D351,Data!$CG:$CG,0)-1,MATCH($E351&amp;"/"&amp;AD$1,Data!$1:$1,0)-1))=TRUE,"",IF(OFFSET(Data!$A$1,MATCH($D351,Data!$CG:$CG,0)-1,MATCH($E351&amp;"/"&amp;AD$1,Data!$1:$1,0)-1)=0,"",OFFSET(Data!$A$1,MATCH($D351,Data!$CG:$CG,0)-1,MATCH($E351&amp;"/"&amp;AD$1,Data!$1:$1,0)-1)))</f>
        <v/>
      </c>
      <c r="AE351" s="252" t="str">
        <f ca="1">IF(ISERROR(OFFSET(Data!$A$1,MATCH($D351,Data!$CG:$CG,0)-1,MATCH($E351&amp;"/"&amp;AE$1,Data!$1:$1,0)-1))=TRUE,"",IF(OFFSET(Data!$A$1,MATCH($D351,Data!$CG:$CG,0)-1,MATCH($E351&amp;"/"&amp;AE$1,Data!$1:$1,0)-1)=0,"",OFFSET(Data!$A$1,MATCH($D351,Data!$CG:$CG,0)-1,MATCH($E351&amp;"/"&amp;AE$1,Data!$1:$1,0)-1)))</f>
        <v/>
      </c>
      <c r="AF351" s="253" t="str">
        <f ca="1">IF(ISERROR(OFFSET(Data!$A$1,MATCH($D351,Data!$CG:$CG,0)-1,MATCH($E351&amp;"/"&amp;AF$1,Data!$1:$1,0)-1))=TRUE,"",IF(OFFSET(Data!$A$1,MATCH($D351,Data!$CG:$CG,0)-1,MATCH($E351&amp;"/"&amp;AF$1,Data!$1:$1,0)-1)=0,"",OFFSET(Data!$A$1,MATCH($D351,Data!$CG:$CG,0)-1,MATCH($E351&amp;"/"&amp;AF$1,Data!$1:$1,0)-1)))</f>
        <v/>
      </c>
      <c r="AG351" s="212">
        <f t="shared" ca="1" si="10"/>
        <v>0</v>
      </c>
      <c r="AH351" s="213">
        <f ca="1">SUM(AG349:AG351)</f>
        <v>0</v>
      </c>
    </row>
    <row r="352" spans="1:34" ht="15.75" hidden="1" customHeight="1" x14ac:dyDescent="0.25">
      <c r="A352" s="446"/>
      <c r="B352" s="449"/>
      <c r="C352" s="452"/>
      <c r="D352" s="28" t="e">
        <f>IF(C352&lt;&gt;"",C352,D351)</f>
        <v>#N/A</v>
      </c>
      <c r="E352" s="29" t="s">
        <v>24</v>
      </c>
      <c r="F352" s="254" t="str">
        <f ca="1">IF(ISERROR(OFFSET(Data!$A$1,MATCH($D352,Data!$CG:$CG,0)-1,MATCH($E352&amp;"/"&amp;F$1,Data!$1:$1,0)-1))=TRUE,"",IF(OFFSET(Data!$A$1,MATCH($D352,Data!$CG:$CG,0)-1,MATCH($E352&amp;"/"&amp;F$1,Data!$1:$1,0)-1)=0,"",OFFSET(Data!$A$1,MATCH($D352,Data!$CG:$CG,0)-1,MATCH($E352&amp;"/"&amp;F$1,Data!$1:$1,0)-1)))</f>
        <v/>
      </c>
      <c r="G352" s="252" t="str">
        <f ca="1">IF(ISERROR(OFFSET(Data!$A$1,MATCH($D352,Data!$CG:$CG,0)-1,MATCH($E352&amp;"/"&amp;G$1,Data!$1:$1,0)-1))=TRUE,"",IF(OFFSET(Data!$A$1,MATCH($D352,Data!$CG:$CG,0)-1,MATCH($E352&amp;"/"&amp;G$1,Data!$1:$1,0)-1)=0,"",OFFSET(Data!$A$1,MATCH($D352,Data!$CG:$CG,0)-1,MATCH($E352&amp;"/"&amp;G$1,Data!$1:$1,0)-1)))</f>
        <v/>
      </c>
      <c r="H352" s="252" t="str">
        <f ca="1">IF(ISERROR(OFFSET(Data!$A$1,MATCH($D352,Data!$CG:$CG,0)-1,MATCH($E352&amp;"/"&amp;H$1,Data!$1:$1,0)-1))=TRUE,"",IF(OFFSET(Data!$A$1,MATCH($D352,Data!$CG:$CG,0)-1,MATCH($E352&amp;"/"&amp;H$1,Data!$1:$1,0)-1)=0,"",OFFSET(Data!$A$1,MATCH($D352,Data!$CG:$CG,0)-1,MATCH($E352&amp;"/"&amp;H$1,Data!$1:$1,0)-1)))</f>
        <v/>
      </c>
      <c r="I352" s="252" t="str">
        <f ca="1">IF(ISERROR(OFFSET(Data!$A$1,MATCH($D352,Data!$CG:$CG,0)-1,MATCH($E352&amp;"/"&amp;I$1,Data!$1:$1,0)-1))=TRUE,"",IF(OFFSET(Data!$A$1,MATCH($D352,Data!$CG:$CG,0)-1,MATCH($E352&amp;"/"&amp;I$1,Data!$1:$1,0)-1)=0,"",OFFSET(Data!$A$1,MATCH($D352,Data!$CG:$CG,0)-1,MATCH($E352&amp;"/"&amp;I$1,Data!$1:$1,0)-1)))</f>
        <v/>
      </c>
      <c r="J352" s="252" t="str">
        <f ca="1">IF(ISERROR(OFFSET(Data!$A$1,MATCH($D352,Data!$CG:$CG,0)-1,MATCH($E352&amp;"/"&amp;J$1,Data!$1:$1,0)-1))=TRUE,"",IF(OFFSET(Data!$A$1,MATCH($D352,Data!$CG:$CG,0)-1,MATCH($E352&amp;"/"&amp;J$1,Data!$1:$1,0)-1)=0,"",OFFSET(Data!$A$1,MATCH($D352,Data!$CG:$CG,0)-1,MATCH($E352&amp;"/"&amp;J$1,Data!$1:$1,0)-1)))</f>
        <v/>
      </c>
      <c r="K352" s="252" t="str">
        <f ca="1">IF(ISERROR(OFFSET(Data!$A$1,MATCH($D352,Data!$CG:$CG,0)-1,MATCH($E352&amp;"/"&amp;K$1,Data!$1:$1,0)-1))=TRUE,"",IF(OFFSET(Data!$A$1,MATCH($D352,Data!$CG:$CG,0)-1,MATCH($E352&amp;"/"&amp;K$1,Data!$1:$1,0)-1)=0,"",OFFSET(Data!$A$1,MATCH($D352,Data!$CG:$CG,0)-1,MATCH($E352&amp;"/"&amp;K$1,Data!$1:$1,0)-1)))</f>
        <v/>
      </c>
      <c r="L352" s="252" t="str">
        <f ca="1">IF(ISERROR(OFFSET(Data!$A$1,MATCH($D352,Data!$CG:$CG,0)-1,MATCH($E352&amp;"/"&amp;L$1,Data!$1:$1,0)-1))=TRUE,"",IF(OFFSET(Data!$A$1,MATCH($D352,Data!$CG:$CG,0)-1,MATCH($E352&amp;"/"&amp;L$1,Data!$1:$1,0)-1)=0,"",OFFSET(Data!$A$1,MATCH($D352,Data!$CG:$CG,0)-1,MATCH($E352&amp;"/"&amp;L$1,Data!$1:$1,0)-1)))</f>
        <v/>
      </c>
      <c r="M352" s="252" t="str">
        <f ca="1">IF(ISERROR(OFFSET(Data!$A$1,MATCH($D352,Data!$CG:$CG,0)-1,MATCH($E352&amp;"/"&amp;M$1,Data!$1:$1,0)-1))=TRUE,"",IF(OFFSET(Data!$A$1,MATCH($D352,Data!$CG:$CG,0)-1,MATCH($E352&amp;"/"&amp;M$1,Data!$1:$1,0)-1)=0,"",OFFSET(Data!$A$1,MATCH($D352,Data!$CG:$CG,0)-1,MATCH($E352&amp;"/"&amp;M$1,Data!$1:$1,0)-1)))</f>
        <v/>
      </c>
      <c r="N352" s="252" t="str">
        <f ca="1">IF(ISERROR(OFFSET(Data!$A$1,MATCH($D352,Data!$CG:$CG,0)-1,MATCH($E352&amp;"/"&amp;N$1,Data!$1:$1,0)-1))=TRUE,"",IF(OFFSET(Data!$A$1,MATCH($D352,Data!$CG:$CG,0)-1,MATCH($E352&amp;"/"&amp;N$1,Data!$1:$1,0)-1)=0,"",OFFSET(Data!$A$1,MATCH($D352,Data!$CG:$CG,0)-1,MATCH($E352&amp;"/"&amp;N$1,Data!$1:$1,0)-1)))</f>
        <v/>
      </c>
      <c r="O352" s="252" t="str">
        <f ca="1">IF(ISERROR(OFFSET(Data!$A$1,MATCH($D352,Data!$CG:$CG,0)-1,MATCH($E352&amp;"/"&amp;O$1,Data!$1:$1,0)-1))=TRUE,"",IF(OFFSET(Data!$A$1,MATCH($D352,Data!$CG:$CG,0)-1,MATCH($E352&amp;"/"&amp;O$1,Data!$1:$1,0)-1)=0,"",OFFSET(Data!$A$1,MATCH($D352,Data!$CG:$CG,0)-1,MATCH($E352&amp;"/"&amp;O$1,Data!$1:$1,0)-1)))</f>
        <v/>
      </c>
      <c r="P352" s="252" t="str">
        <f ca="1">IF(ISERROR(OFFSET(Data!$A$1,MATCH($D352,Data!$CG:$CG,0)-1,MATCH($E352&amp;"/"&amp;P$1,Data!$1:$1,0)-1))=TRUE,"",IF(OFFSET(Data!$A$1,MATCH($D352,Data!$CG:$CG,0)-1,MATCH($E352&amp;"/"&amp;P$1,Data!$1:$1,0)-1)=0,"",OFFSET(Data!$A$1,MATCH($D352,Data!$CG:$CG,0)-1,MATCH($E352&amp;"/"&amp;P$1,Data!$1:$1,0)-1)))</f>
        <v/>
      </c>
      <c r="Q352" s="252" t="str">
        <f ca="1">IF(ISERROR(OFFSET(Data!$A$1,MATCH($D352,Data!$CG:$CG,0)-1,MATCH($E352&amp;"/"&amp;Q$1,Data!$1:$1,0)-1))=TRUE,"",IF(OFFSET(Data!$A$1,MATCH($D352,Data!$CG:$CG,0)-1,MATCH($E352&amp;"/"&amp;Q$1,Data!$1:$1,0)-1)=0,"",OFFSET(Data!$A$1,MATCH($D352,Data!$CG:$CG,0)-1,MATCH($E352&amp;"/"&amp;Q$1,Data!$1:$1,0)-1)))</f>
        <v/>
      </c>
      <c r="R352" s="252" t="str">
        <f ca="1">IF(ISERROR(OFFSET(Data!$A$1,MATCH($D352,Data!$CG:$CG,0)-1,MATCH($E352&amp;"/"&amp;R$1,Data!$1:$1,0)-1))=TRUE,"",IF(OFFSET(Data!$A$1,MATCH($D352,Data!$CG:$CG,0)-1,MATCH($E352&amp;"/"&amp;R$1,Data!$1:$1,0)-1)=0,"",OFFSET(Data!$A$1,MATCH($D352,Data!$CG:$CG,0)-1,MATCH($E352&amp;"/"&amp;R$1,Data!$1:$1,0)-1)))</f>
        <v/>
      </c>
      <c r="S352" s="252" t="str">
        <f ca="1">IF(ISERROR(OFFSET(Data!$A$1,MATCH($D352,Data!$CG:$CG,0)-1,MATCH($E352&amp;"/"&amp;S$1,Data!$1:$1,0)-1))=TRUE,"",IF(OFFSET(Data!$A$1,MATCH($D352,Data!$CG:$CG,0)-1,MATCH($E352&amp;"/"&amp;S$1,Data!$1:$1,0)-1)=0,"",OFFSET(Data!$A$1,MATCH($D352,Data!$CG:$CG,0)-1,MATCH($E352&amp;"/"&amp;S$1,Data!$1:$1,0)-1)))</f>
        <v/>
      </c>
      <c r="T352" s="252" t="str">
        <f ca="1">IF(ISERROR(OFFSET(Data!$A$1,MATCH($D352,Data!$CG:$CG,0)-1,MATCH($E352&amp;"/"&amp;T$1,Data!$1:$1,0)-1))=TRUE,"",IF(OFFSET(Data!$A$1,MATCH($D352,Data!$CG:$CG,0)-1,MATCH($E352&amp;"/"&amp;T$1,Data!$1:$1,0)-1)=0,"",OFFSET(Data!$A$1,MATCH($D352,Data!$CG:$CG,0)-1,MATCH($E352&amp;"/"&amp;T$1,Data!$1:$1,0)-1)))</f>
        <v/>
      </c>
      <c r="U352" s="252" t="str">
        <f ca="1">IF(ISERROR(OFFSET(Data!$A$1,MATCH($D352,Data!$CG:$CG,0)-1,MATCH($E352&amp;"/"&amp;U$1,Data!$1:$1,0)-1))=TRUE,"",IF(OFFSET(Data!$A$1,MATCH($D352,Data!$CG:$CG,0)-1,MATCH($E352&amp;"/"&amp;U$1,Data!$1:$1,0)-1)=0,"",OFFSET(Data!$A$1,MATCH($D352,Data!$CG:$CG,0)-1,MATCH($E352&amp;"/"&amp;U$1,Data!$1:$1,0)-1)))</f>
        <v/>
      </c>
      <c r="V352" s="252" t="str">
        <f ca="1">IF(ISERROR(OFFSET(Data!$A$1,MATCH($D352,Data!$CG:$CG,0)-1,MATCH($E352&amp;"/"&amp;V$1,Data!$1:$1,0)-1))=TRUE,"",IF(OFFSET(Data!$A$1,MATCH($D352,Data!$CG:$CG,0)-1,MATCH($E352&amp;"/"&amp;V$1,Data!$1:$1,0)-1)=0,"",OFFSET(Data!$A$1,MATCH($D352,Data!$CG:$CG,0)-1,MATCH($E352&amp;"/"&amp;V$1,Data!$1:$1,0)-1)))</f>
        <v/>
      </c>
      <c r="W352" s="269" t="str">
        <f ca="1">IF(ISERROR(OFFSET(Data!$A$1,MATCH($D352,Data!$CG:$CG,0)-1,MATCH($E352&amp;"/"&amp;W$1,Data!$1:$1,0)-1))=TRUE,"",IF(OFFSET(Data!$A$1,MATCH($D352,Data!$CG:$CG,0)-1,MATCH($E352&amp;"/"&amp;W$1,Data!$1:$1,0)-1)=0,"",OFFSET(Data!$A$1,MATCH($D352,Data!$CG:$CG,0)-1,MATCH($E352&amp;"/"&amp;W$1,Data!$1:$1,0)-1)))</f>
        <v/>
      </c>
      <c r="X352" s="252" t="str">
        <f ca="1">IF(ISERROR(OFFSET(Data!$A$1,MATCH($D352,Data!$CG:$CG,0)-1,MATCH($E352&amp;"/"&amp;X$1,Data!$1:$1,0)-1))=TRUE,"",IF(OFFSET(Data!$A$1,MATCH($D352,Data!$CG:$CG,0)-1,MATCH($E352&amp;"/"&amp;X$1,Data!$1:$1,0)-1)=0,"",OFFSET(Data!$A$1,MATCH($D352,Data!$CG:$CG,0)-1,MATCH($E352&amp;"/"&amp;X$1,Data!$1:$1,0)-1)))</f>
        <v/>
      </c>
      <c r="Y352" s="252" t="str">
        <f ca="1">IF(ISERROR(OFFSET(Data!$A$1,MATCH($D352,Data!$CG:$CG,0)-1,MATCH($E352&amp;"/"&amp;Y$1,Data!$1:$1,0)-1))=TRUE,"",IF(OFFSET(Data!$A$1,MATCH($D352,Data!$CG:$CG,0)-1,MATCH($E352&amp;"/"&amp;Y$1,Data!$1:$1,0)-1)=0,"",OFFSET(Data!$A$1,MATCH($D352,Data!$CG:$CG,0)-1,MATCH($E352&amp;"/"&amp;Y$1,Data!$1:$1,0)-1)))</f>
        <v/>
      </c>
      <c r="Z352" s="252" t="str">
        <f ca="1">IF(ISERROR(OFFSET(Data!$A$1,MATCH($D352,Data!$CG:$CG,0)-1,MATCH($E352&amp;"/"&amp;Z$1,Data!$1:$1,0)-1))=TRUE,"",IF(OFFSET(Data!$A$1,MATCH($D352,Data!$CG:$CG,0)-1,MATCH($E352&amp;"/"&amp;Z$1,Data!$1:$1,0)-1)=0,"",OFFSET(Data!$A$1,MATCH($D352,Data!$CG:$CG,0)-1,MATCH($E352&amp;"/"&amp;Z$1,Data!$1:$1,0)-1)))</f>
        <v/>
      </c>
      <c r="AA352" s="252" t="str">
        <f ca="1">IF(ISERROR(OFFSET(Data!$A$1,MATCH($D352,Data!$CG:$CG,0)-1,MATCH($E352&amp;"/"&amp;AA$1,Data!$1:$1,0)-1))=TRUE,"",IF(OFFSET(Data!$A$1,MATCH($D352,Data!$CG:$CG,0)-1,MATCH($E352&amp;"/"&amp;AA$1,Data!$1:$1,0)-1)=0,"",OFFSET(Data!$A$1,MATCH($D352,Data!$CG:$CG,0)-1,MATCH($E352&amp;"/"&amp;AA$1,Data!$1:$1,0)-1)))</f>
        <v/>
      </c>
      <c r="AB352" s="252" t="str">
        <f ca="1">IF(ISERROR(OFFSET(Data!$A$1,MATCH($D352,Data!$CG:$CG,0)-1,MATCH($E352&amp;"/"&amp;AB$1,Data!$1:$1,0)-1))=TRUE,"",IF(OFFSET(Data!$A$1,MATCH($D352,Data!$CG:$CG,0)-1,MATCH($E352&amp;"/"&amp;AB$1,Data!$1:$1,0)-1)=0,"",OFFSET(Data!$A$1,MATCH($D352,Data!$CG:$CG,0)-1,MATCH($E352&amp;"/"&amp;AB$1,Data!$1:$1,0)-1)))</f>
        <v/>
      </c>
      <c r="AC352" s="252" t="str">
        <f ca="1">IF(ISERROR(OFFSET(Data!$A$1,MATCH($D352,Data!$CG:$CG,0)-1,MATCH($E352&amp;"/"&amp;AC$1,Data!$1:$1,0)-1))=TRUE,"",IF(OFFSET(Data!$A$1,MATCH($D352,Data!$CG:$CG,0)-1,MATCH($E352&amp;"/"&amp;AC$1,Data!$1:$1,0)-1)=0,"",OFFSET(Data!$A$1,MATCH($D352,Data!$CG:$CG,0)-1,MATCH($E352&amp;"/"&amp;AC$1,Data!$1:$1,0)-1)))</f>
        <v/>
      </c>
      <c r="AD352" s="252" t="str">
        <f ca="1">IF(ISERROR(OFFSET(Data!$A$1,MATCH($D352,Data!$CG:$CG,0)-1,MATCH($E352&amp;"/"&amp;AD$1,Data!$1:$1,0)-1))=TRUE,"",IF(OFFSET(Data!$A$1,MATCH($D352,Data!$CG:$CG,0)-1,MATCH($E352&amp;"/"&amp;AD$1,Data!$1:$1,0)-1)=0,"",OFFSET(Data!$A$1,MATCH($D352,Data!$CG:$CG,0)-1,MATCH($E352&amp;"/"&amp;AD$1,Data!$1:$1,0)-1)))</f>
        <v/>
      </c>
      <c r="AE352" s="252" t="str">
        <f ca="1">IF(ISERROR(OFFSET(Data!$A$1,MATCH($D352,Data!$CG:$CG,0)-1,MATCH($E352&amp;"/"&amp;AE$1,Data!$1:$1,0)-1))=TRUE,"",IF(OFFSET(Data!$A$1,MATCH($D352,Data!$CG:$CG,0)-1,MATCH($E352&amp;"/"&amp;AE$1,Data!$1:$1,0)-1)=0,"",OFFSET(Data!$A$1,MATCH($D352,Data!$CG:$CG,0)-1,MATCH($E352&amp;"/"&amp;AE$1,Data!$1:$1,0)-1)))</f>
        <v/>
      </c>
      <c r="AF352" s="253" t="str">
        <f ca="1">IF(ISERROR(OFFSET(Data!$A$1,MATCH($D352,Data!$CG:$CG,0)-1,MATCH($E352&amp;"/"&amp;AF$1,Data!$1:$1,0)-1))=TRUE,"",IF(OFFSET(Data!$A$1,MATCH($D352,Data!$CG:$CG,0)-1,MATCH($E352&amp;"/"&amp;AF$1,Data!$1:$1,0)-1)=0,"",OFFSET(Data!$A$1,MATCH($D352,Data!$CG:$CG,0)-1,MATCH($E352&amp;"/"&amp;AF$1,Data!$1:$1,0)-1)))</f>
        <v/>
      </c>
      <c r="AG352" s="212">
        <f t="shared" ca="1" si="10"/>
        <v>0</v>
      </c>
      <c r="AH352" s="213">
        <f ca="1">SUM(AG349:AG352)</f>
        <v>0</v>
      </c>
    </row>
    <row r="353" spans="1:34" ht="15.75" hidden="1" customHeight="1" thickBot="1" x14ac:dyDescent="0.3">
      <c r="A353" s="447"/>
      <c r="B353" s="450"/>
      <c r="C353" s="453"/>
      <c r="D353" s="30" t="e">
        <f>IF(C353&lt;&gt;"",C353,D352)</f>
        <v>#N/A</v>
      </c>
      <c r="E353" s="31" t="s">
        <v>25</v>
      </c>
      <c r="F353" s="255" t="str">
        <f ca="1">IF(ISERROR(OFFSET(Data!$A$1,MATCH($D353,Data!$CG:$CG,0)-1,MATCH($E353&amp;"/"&amp;F$1,Data!$1:$1,0)-1))=TRUE,"",IF(OFFSET(Data!$A$1,MATCH($D353,Data!$CG:$CG,0)-1,MATCH($E353&amp;"/"&amp;F$1,Data!$1:$1,0)-1)=0,"",OFFSET(Data!$A$1,MATCH($D353,Data!$CG:$CG,0)-1,MATCH($E353&amp;"/"&amp;F$1,Data!$1:$1,0)-1)))</f>
        <v/>
      </c>
      <c r="G353" s="256" t="str">
        <f ca="1">IF(ISERROR(OFFSET(Data!$A$1,MATCH($D353,Data!$CG:$CG,0)-1,MATCH($E353&amp;"/"&amp;G$1,Data!$1:$1,0)-1))=TRUE,"",IF(OFFSET(Data!$A$1,MATCH($D353,Data!$CG:$CG,0)-1,MATCH($E353&amp;"/"&amp;G$1,Data!$1:$1,0)-1)=0,"",OFFSET(Data!$A$1,MATCH($D353,Data!$CG:$CG,0)-1,MATCH($E353&amp;"/"&amp;G$1,Data!$1:$1,0)-1)))</f>
        <v/>
      </c>
      <c r="H353" s="256" t="str">
        <f ca="1">IF(ISERROR(OFFSET(Data!$A$1,MATCH($D353,Data!$CG:$CG,0)-1,MATCH($E353&amp;"/"&amp;H$1,Data!$1:$1,0)-1))=TRUE,"",IF(OFFSET(Data!$A$1,MATCH($D353,Data!$CG:$CG,0)-1,MATCH($E353&amp;"/"&amp;H$1,Data!$1:$1,0)-1)=0,"",OFFSET(Data!$A$1,MATCH($D353,Data!$CG:$CG,0)-1,MATCH($E353&amp;"/"&amp;H$1,Data!$1:$1,0)-1)))</f>
        <v/>
      </c>
      <c r="I353" s="256" t="str">
        <f ca="1">IF(ISERROR(OFFSET(Data!$A$1,MATCH($D353,Data!$CG:$CG,0)-1,MATCH($E353&amp;"/"&amp;I$1,Data!$1:$1,0)-1))=TRUE,"",IF(OFFSET(Data!$A$1,MATCH($D353,Data!$CG:$CG,0)-1,MATCH($E353&amp;"/"&amp;I$1,Data!$1:$1,0)-1)=0,"",OFFSET(Data!$A$1,MATCH($D353,Data!$CG:$CG,0)-1,MATCH($E353&amp;"/"&amp;I$1,Data!$1:$1,0)-1)))</f>
        <v/>
      </c>
      <c r="J353" s="256" t="str">
        <f ca="1">IF(ISERROR(OFFSET(Data!$A$1,MATCH($D353,Data!$CG:$CG,0)-1,MATCH($E353&amp;"/"&amp;J$1,Data!$1:$1,0)-1))=TRUE,"",IF(OFFSET(Data!$A$1,MATCH($D353,Data!$CG:$CG,0)-1,MATCH($E353&amp;"/"&amp;J$1,Data!$1:$1,0)-1)=0,"",OFFSET(Data!$A$1,MATCH($D353,Data!$CG:$CG,0)-1,MATCH($E353&amp;"/"&amp;J$1,Data!$1:$1,0)-1)))</f>
        <v/>
      </c>
      <c r="K353" s="256" t="str">
        <f ca="1">IF(ISERROR(OFFSET(Data!$A$1,MATCH($D353,Data!$CG:$CG,0)-1,MATCH($E353&amp;"/"&amp;K$1,Data!$1:$1,0)-1))=TRUE,"",IF(OFFSET(Data!$A$1,MATCH($D353,Data!$CG:$CG,0)-1,MATCH($E353&amp;"/"&amp;K$1,Data!$1:$1,0)-1)=0,"",OFFSET(Data!$A$1,MATCH($D353,Data!$CG:$CG,0)-1,MATCH($E353&amp;"/"&amp;K$1,Data!$1:$1,0)-1)))</f>
        <v/>
      </c>
      <c r="L353" s="256" t="str">
        <f ca="1">IF(ISERROR(OFFSET(Data!$A$1,MATCH($D353,Data!$CG:$CG,0)-1,MATCH($E353&amp;"/"&amp;L$1,Data!$1:$1,0)-1))=TRUE,"",IF(OFFSET(Data!$A$1,MATCH($D353,Data!$CG:$CG,0)-1,MATCH($E353&amp;"/"&amp;L$1,Data!$1:$1,0)-1)=0,"",OFFSET(Data!$A$1,MATCH($D353,Data!$CG:$CG,0)-1,MATCH($E353&amp;"/"&amp;L$1,Data!$1:$1,0)-1)))</f>
        <v/>
      </c>
      <c r="M353" s="256" t="str">
        <f ca="1">IF(ISERROR(OFFSET(Data!$A$1,MATCH($D353,Data!$CG:$CG,0)-1,MATCH($E353&amp;"/"&amp;M$1,Data!$1:$1,0)-1))=TRUE,"",IF(OFFSET(Data!$A$1,MATCH($D353,Data!$CG:$CG,0)-1,MATCH($E353&amp;"/"&amp;M$1,Data!$1:$1,0)-1)=0,"",OFFSET(Data!$A$1,MATCH($D353,Data!$CG:$CG,0)-1,MATCH($E353&amp;"/"&amp;M$1,Data!$1:$1,0)-1)))</f>
        <v/>
      </c>
      <c r="N353" s="256" t="str">
        <f ca="1">IF(ISERROR(OFFSET(Data!$A$1,MATCH($D353,Data!$CG:$CG,0)-1,MATCH($E353&amp;"/"&amp;N$1,Data!$1:$1,0)-1))=TRUE,"",IF(OFFSET(Data!$A$1,MATCH($D353,Data!$CG:$CG,0)-1,MATCH($E353&amp;"/"&amp;N$1,Data!$1:$1,0)-1)=0,"",OFFSET(Data!$A$1,MATCH($D353,Data!$CG:$CG,0)-1,MATCH($E353&amp;"/"&amp;N$1,Data!$1:$1,0)-1)))</f>
        <v/>
      </c>
      <c r="O353" s="256" t="str">
        <f ca="1">IF(ISERROR(OFFSET(Data!$A$1,MATCH($D353,Data!$CG:$CG,0)-1,MATCH($E353&amp;"/"&amp;O$1,Data!$1:$1,0)-1))=TRUE,"",IF(OFFSET(Data!$A$1,MATCH($D353,Data!$CG:$CG,0)-1,MATCH($E353&amp;"/"&amp;O$1,Data!$1:$1,0)-1)=0,"",OFFSET(Data!$A$1,MATCH($D353,Data!$CG:$CG,0)-1,MATCH($E353&amp;"/"&amp;O$1,Data!$1:$1,0)-1)))</f>
        <v/>
      </c>
      <c r="P353" s="256" t="str">
        <f ca="1">IF(ISERROR(OFFSET(Data!$A$1,MATCH($D353,Data!$CG:$CG,0)-1,MATCH($E353&amp;"/"&amp;P$1,Data!$1:$1,0)-1))=TRUE,"",IF(OFFSET(Data!$A$1,MATCH($D353,Data!$CG:$CG,0)-1,MATCH($E353&amp;"/"&amp;P$1,Data!$1:$1,0)-1)=0,"",OFFSET(Data!$A$1,MATCH($D353,Data!$CG:$CG,0)-1,MATCH($E353&amp;"/"&amp;P$1,Data!$1:$1,0)-1)))</f>
        <v/>
      </c>
      <c r="Q353" s="256" t="str">
        <f ca="1">IF(ISERROR(OFFSET(Data!$A$1,MATCH($D353,Data!$CG:$CG,0)-1,MATCH($E353&amp;"/"&amp;Q$1,Data!$1:$1,0)-1))=TRUE,"",IF(OFFSET(Data!$A$1,MATCH($D353,Data!$CG:$CG,0)-1,MATCH($E353&amp;"/"&amp;Q$1,Data!$1:$1,0)-1)=0,"",OFFSET(Data!$A$1,MATCH($D353,Data!$CG:$CG,0)-1,MATCH($E353&amp;"/"&amp;Q$1,Data!$1:$1,0)-1)))</f>
        <v/>
      </c>
      <c r="R353" s="256" t="str">
        <f ca="1">IF(ISERROR(OFFSET(Data!$A$1,MATCH($D353,Data!$CG:$CG,0)-1,MATCH($E353&amp;"/"&amp;R$1,Data!$1:$1,0)-1))=TRUE,"",IF(OFFSET(Data!$A$1,MATCH($D353,Data!$CG:$CG,0)-1,MATCH($E353&amp;"/"&amp;R$1,Data!$1:$1,0)-1)=0,"",OFFSET(Data!$A$1,MATCH($D353,Data!$CG:$CG,0)-1,MATCH($E353&amp;"/"&amp;R$1,Data!$1:$1,0)-1)))</f>
        <v/>
      </c>
      <c r="S353" s="256" t="str">
        <f ca="1">IF(ISERROR(OFFSET(Data!$A$1,MATCH($D353,Data!$CG:$CG,0)-1,MATCH($E353&amp;"/"&amp;S$1,Data!$1:$1,0)-1))=TRUE,"",IF(OFFSET(Data!$A$1,MATCH($D353,Data!$CG:$CG,0)-1,MATCH($E353&amp;"/"&amp;S$1,Data!$1:$1,0)-1)=0,"",OFFSET(Data!$A$1,MATCH($D353,Data!$CG:$CG,0)-1,MATCH($E353&amp;"/"&amp;S$1,Data!$1:$1,0)-1)))</f>
        <v/>
      </c>
      <c r="T353" s="256" t="str">
        <f ca="1">IF(ISERROR(OFFSET(Data!$A$1,MATCH($D353,Data!$CG:$CG,0)-1,MATCH($E353&amp;"/"&amp;T$1,Data!$1:$1,0)-1))=TRUE,"",IF(OFFSET(Data!$A$1,MATCH($D353,Data!$CG:$CG,0)-1,MATCH($E353&amp;"/"&amp;T$1,Data!$1:$1,0)-1)=0,"",OFFSET(Data!$A$1,MATCH($D353,Data!$CG:$CG,0)-1,MATCH($E353&amp;"/"&amp;T$1,Data!$1:$1,0)-1)))</f>
        <v/>
      </c>
      <c r="U353" s="256" t="str">
        <f ca="1">IF(ISERROR(OFFSET(Data!$A$1,MATCH($D353,Data!$CG:$CG,0)-1,MATCH($E353&amp;"/"&amp;U$1,Data!$1:$1,0)-1))=TRUE,"",IF(OFFSET(Data!$A$1,MATCH($D353,Data!$CG:$CG,0)-1,MATCH($E353&amp;"/"&amp;U$1,Data!$1:$1,0)-1)=0,"",OFFSET(Data!$A$1,MATCH($D353,Data!$CG:$CG,0)-1,MATCH($E353&amp;"/"&amp;U$1,Data!$1:$1,0)-1)))</f>
        <v/>
      </c>
      <c r="V353" s="256" t="str">
        <f ca="1">IF(ISERROR(OFFSET(Data!$A$1,MATCH($D353,Data!$CG:$CG,0)-1,MATCH($E353&amp;"/"&amp;V$1,Data!$1:$1,0)-1))=TRUE,"",IF(OFFSET(Data!$A$1,MATCH($D353,Data!$CG:$CG,0)-1,MATCH($E353&amp;"/"&amp;V$1,Data!$1:$1,0)-1)=0,"",OFFSET(Data!$A$1,MATCH($D353,Data!$CG:$CG,0)-1,MATCH($E353&amp;"/"&amp;V$1,Data!$1:$1,0)-1)))</f>
        <v/>
      </c>
      <c r="W353" s="257" t="str">
        <f ca="1">IF(ISERROR(OFFSET(Data!$A$1,MATCH($D353,Data!$CG:$CG,0)-1,MATCH($E353&amp;"/"&amp;W$1,Data!$1:$1,0)-1))=TRUE,"",IF(OFFSET(Data!$A$1,MATCH($D353,Data!$CG:$CG,0)-1,MATCH($E353&amp;"/"&amp;W$1,Data!$1:$1,0)-1)=0,"",OFFSET(Data!$A$1,MATCH($D353,Data!$CG:$CG,0)-1,MATCH($E353&amp;"/"&amp;W$1,Data!$1:$1,0)-1)))</f>
        <v/>
      </c>
      <c r="X353" s="256" t="str">
        <f ca="1">IF(ISERROR(OFFSET(Data!$A$1,MATCH($D353,Data!$CG:$CG,0)-1,MATCH($E353&amp;"/"&amp;X$1,Data!$1:$1,0)-1))=TRUE,"",IF(OFFSET(Data!$A$1,MATCH($D353,Data!$CG:$CG,0)-1,MATCH($E353&amp;"/"&amp;X$1,Data!$1:$1,0)-1)=0,"",OFFSET(Data!$A$1,MATCH($D353,Data!$CG:$CG,0)-1,MATCH($E353&amp;"/"&amp;X$1,Data!$1:$1,0)-1)))</f>
        <v/>
      </c>
      <c r="Y353" s="256" t="str">
        <f ca="1">IF(ISERROR(OFFSET(Data!$A$1,MATCH($D353,Data!$CG:$CG,0)-1,MATCH($E353&amp;"/"&amp;Y$1,Data!$1:$1,0)-1))=TRUE,"",IF(OFFSET(Data!$A$1,MATCH($D353,Data!$CG:$CG,0)-1,MATCH($E353&amp;"/"&amp;Y$1,Data!$1:$1,0)-1)=0,"",OFFSET(Data!$A$1,MATCH($D353,Data!$CG:$CG,0)-1,MATCH($E353&amp;"/"&amp;Y$1,Data!$1:$1,0)-1)))</f>
        <v/>
      </c>
      <c r="Z353" s="256" t="str">
        <f ca="1">IF(ISERROR(OFFSET(Data!$A$1,MATCH($D353,Data!$CG:$CG,0)-1,MATCH($E353&amp;"/"&amp;Z$1,Data!$1:$1,0)-1))=TRUE,"",IF(OFFSET(Data!$A$1,MATCH($D353,Data!$CG:$CG,0)-1,MATCH($E353&amp;"/"&amp;Z$1,Data!$1:$1,0)-1)=0,"",OFFSET(Data!$A$1,MATCH($D353,Data!$CG:$CG,0)-1,MATCH($E353&amp;"/"&amp;Z$1,Data!$1:$1,0)-1)))</f>
        <v/>
      </c>
      <c r="AA353" s="256" t="str">
        <f ca="1">IF(ISERROR(OFFSET(Data!$A$1,MATCH($D353,Data!$CG:$CG,0)-1,MATCH($E353&amp;"/"&amp;AA$1,Data!$1:$1,0)-1))=TRUE,"",IF(OFFSET(Data!$A$1,MATCH($D353,Data!$CG:$CG,0)-1,MATCH($E353&amp;"/"&amp;AA$1,Data!$1:$1,0)-1)=0,"",OFFSET(Data!$A$1,MATCH($D353,Data!$CG:$CG,0)-1,MATCH($E353&amp;"/"&amp;AA$1,Data!$1:$1,0)-1)))</f>
        <v/>
      </c>
      <c r="AB353" s="256" t="str">
        <f ca="1">IF(ISERROR(OFFSET(Data!$A$1,MATCH($D353,Data!$CG:$CG,0)-1,MATCH($E353&amp;"/"&amp;AB$1,Data!$1:$1,0)-1))=TRUE,"",IF(OFFSET(Data!$A$1,MATCH($D353,Data!$CG:$CG,0)-1,MATCH($E353&amp;"/"&amp;AB$1,Data!$1:$1,0)-1)=0,"",OFFSET(Data!$A$1,MATCH($D353,Data!$CG:$CG,0)-1,MATCH($E353&amp;"/"&amp;AB$1,Data!$1:$1,0)-1)))</f>
        <v/>
      </c>
      <c r="AC353" s="256" t="str">
        <f ca="1">IF(ISERROR(OFFSET(Data!$A$1,MATCH($D353,Data!$CG:$CG,0)-1,MATCH($E353&amp;"/"&amp;AC$1,Data!$1:$1,0)-1))=TRUE,"",IF(OFFSET(Data!$A$1,MATCH($D353,Data!$CG:$CG,0)-1,MATCH($E353&amp;"/"&amp;AC$1,Data!$1:$1,0)-1)=0,"",OFFSET(Data!$A$1,MATCH($D353,Data!$CG:$CG,0)-1,MATCH($E353&amp;"/"&amp;AC$1,Data!$1:$1,0)-1)))</f>
        <v/>
      </c>
      <c r="AD353" s="256" t="str">
        <f ca="1">IF(ISERROR(OFFSET(Data!$A$1,MATCH($D353,Data!$CG:$CG,0)-1,MATCH($E353&amp;"/"&amp;AD$1,Data!$1:$1,0)-1))=TRUE,"",IF(OFFSET(Data!$A$1,MATCH($D353,Data!$CG:$CG,0)-1,MATCH($E353&amp;"/"&amp;AD$1,Data!$1:$1,0)-1)=0,"",OFFSET(Data!$A$1,MATCH($D353,Data!$CG:$CG,0)-1,MATCH($E353&amp;"/"&amp;AD$1,Data!$1:$1,0)-1)))</f>
        <v/>
      </c>
      <c r="AE353" s="256" t="str">
        <f ca="1">IF(ISERROR(OFFSET(Data!$A$1,MATCH($D353,Data!$CG:$CG,0)-1,MATCH($E353&amp;"/"&amp;AE$1,Data!$1:$1,0)-1))=TRUE,"",IF(OFFSET(Data!$A$1,MATCH($D353,Data!$CG:$CG,0)-1,MATCH($E353&amp;"/"&amp;AE$1,Data!$1:$1,0)-1)=0,"",OFFSET(Data!$A$1,MATCH($D353,Data!$CG:$CG,0)-1,MATCH($E353&amp;"/"&amp;AE$1,Data!$1:$1,0)-1)))</f>
        <v/>
      </c>
      <c r="AF353" s="258" t="str">
        <f ca="1">IF(ISERROR(OFFSET(Data!$A$1,MATCH($D353,Data!$CG:$CG,0)-1,MATCH($E353&amp;"/"&amp;AF$1,Data!$1:$1,0)-1))=TRUE,"",IF(OFFSET(Data!$A$1,MATCH($D353,Data!$CG:$CG,0)-1,MATCH($E353&amp;"/"&amp;AF$1,Data!$1:$1,0)-1)=0,"",OFFSET(Data!$A$1,MATCH($D353,Data!$CG:$CG,0)-1,MATCH($E353&amp;"/"&amp;AF$1,Data!$1:$1,0)-1)))</f>
        <v/>
      </c>
      <c r="AG353" s="214">
        <f t="shared" ca="1" si="10"/>
        <v>0</v>
      </c>
      <c r="AH353" s="215">
        <f ca="1">SUM(AG349:AG353)</f>
        <v>0</v>
      </c>
    </row>
    <row r="354" spans="1:34" ht="15" hidden="1" customHeight="1" x14ac:dyDescent="0.25">
      <c r="A354" s="445">
        <v>70</v>
      </c>
      <c r="B354" s="448" t="e">
        <f>INDEX(Data!CI:CI,MATCH("W"&amp;A354,Data!A:A,0))</f>
        <v>#N/A</v>
      </c>
      <c r="C354" s="451" t="e">
        <f>INDEX(Data!CG:CG,MATCH("W"&amp;A354,Data!A:A,0))</f>
        <v>#N/A</v>
      </c>
      <c r="D354" s="26" t="e">
        <f>IF(C354&lt;&gt;"",C354,#REF!)</f>
        <v>#N/A</v>
      </c>
      <c r="E354" s="27" t="s">
        <v>21</v>
      </c>
      <c r="F354" s="271" t="str">
        <f ca="1">IF(ISERROR(OFFSET(Data!$A$1,MATCH($D354,Data!$CG:$CG,0)-1,MATCH($E354&amp;"/"&amp;F$1,Data!$1:$1,0)-1))=TRUE,"",IF(OFFSET(Data!$A$1,MATCH($D354,Data!$CG:$CG,0)-1,MATCH($E354&amp;"/"&amp;F$1,Data!$1:$1,0)-1)=0,"",OFFSET(Data!$A$1,MATCH($D354,Data!$CG:$CG,0)-1,MATCH($E354&amp;"/"&amp;F$1,Data!$1:$1,0)-1)))</f>
        <v/>
      </c>
      <c r="G354" s="250" t="str">
        <f ca="1">IF(ISERROR(OFFSET(Data!$A$1,MATCH($D354,Data!$CG:$CG,0)-1,MATCH($E354&amp;"/"&amp;G$1,Data!$1:$1,0)-1))=TRUE,"",IF(OFFSET(Data!$A$1,MATCH($D354,Data!$CG:$CG,0)-1,MATCH($E354&amp;"/"&amp;G$1,Data!$1:$1,0)-1)=0,"",OFFSET(Data!$A$1,MATCH($D354,Data!$CG:$CG,0)-1,MATCH($E354&amp;"/"&amp;G$1,Data!$1:$1,0)-1)))</f>
        <v/>
      </c>
      <c r="H354" s="250" t="str">
        <f ca="1">IF(ISERROR(OFFSET(Data!$A$1,MATCH($D354,Data!$CG:$CG,0)-1,MATCH($E354&amp;"/"&amp;H$1,Data!$1:$1,0)-1))=TRUE,"",IF(OFFSET(Data!$A$1,MATCH($D354,Data!$CG:$CG,0)-1,MATCH($E354&amp;"/"&amp;H$1,Data!$1:$1,0)-1)=0,"",OFFSET(Data!$A$1,MATCH($D354,Data!$CG:$CG,0)-1,MATCH($E354&amp;"/"&amp;H$1,Data!$1:$1,0)-1)))</f>
        <v/>
      </c>
      <c r="I354" s="250" t="str">
        <f ca="1">IF(ISERROR(OFFSET(Data!$A$1,MATCH($D354,Data!$CG:$CG,0)-1,MATCH($E354&amp;"/"&amp;I$1,Data!$1:$1,0)-1))=TRUE,"",IF(OFFSET(Data!$A$1,MATCH($D354,Data!$CG:$CG,0)-1,MATCH($E354&amp;"/"&amp;I$1,Data!$1:$1,0)-1)=0,"",OFFSET(Data!$A$1,MATCH($D354,Data!$CG:$CG,0)-1,MATCH($E354&amp;"/"&amp;I$1,Data!$1:$1,0)-1)))</f>
        <v/>
      </c>
      <c r="J354" s="250" t="str">
        <f ca="1">IF(ISERROR(OFFSET(Data!$A$1,MATCH($D354,Data!$CG:$CG,0)-1,MATCH($E354&amp;"/"&amp;J$1,Data!$1:$1,0)-1))=TRUE,"",IF(OFFSET(Data!$A$1,MATCH($D354,Data!$CG:$CG,0)-1,MATCH($E354&amp;"/"&amp;J$1,Data!$1:$1,0)-1)=0,"",OFFSET(Data!$A$1,MATCH($D354,Data!$CG:$CG,0)-1,MATCH($E354&amp;"/"&amp;J$1,Data!$1:$1,0)-1)))</f>
        <v/>
      </c>
      <c r="K354" s="250" t="str">
        <f ca="1">IF(ISERROR(OFFSET(Data!$A$1,MATCH($D354,Data!$CG:$CG,0)-1,MATCH($E354&amp;"/"&amp;K$1,Data!$1:$1,0)-1))=TRUE,"",IF(OFFSET(Data!$A$1,MATCH($D354,Data!$CG:$CG,0)-1,MATCH($E354&amp;"/"&amp;K$1,Data!$1:$1,0)-1)=0,"",OFFSET(Data!$A$1,MATCH($D354,Data!$CG:$CG,0)-1,MATCH($E354&amp;"/"&amp;K$1,Data!$1:$1,0)-1)))</f>
        <v/>
      </c>
      <c r="L354" s="250" t="str">
        <f ca="1">IF(ISERROR(OFFSET(Data!$A$1,MATCH($D354,Data!$CG:$CG,0)-1,MATCH($E354&amp;"/"&amp;L$1,Data!$1:$1,0)-1))=TRUE,"",IF(OFFSET(Data!$A$1,MATCH($D354,Data!$CG:$CG,0)-1,MATCH($E354&amp;"/"&amp;L$1,Data!$1:$1,0)-1)=0,"",OFFSET(Data!$A$1,MATCH($D354,Data!$CG:$CG,0)-1,MATCH($E354&amp;"/"&amp;L$1,Data!$1:$1,0)-1)))</f>
        <v/>
      </c>
      <c r="M354" s="250" t="str">
        <f ca="1">IF(ISERROR(OFFSET(Data!$A$1,MATCH($D354,Data!$CG:$CG,0)-1,MATCH($E354&amp;"/"&amp;M$1,Data!$1:$1,0)-1))=TRUE,"",IF(OFFSET(Data!$A$1,MATCH($D354,Data!$CG:$CG,0)-1,MATCH($E354&amp;"/"&amp;M$1,Data!$1:$1,0)-1)=0,"",OFFSET(Data!$A$1,MATCH($D354,Data!$CG:$CG,0)-1,MATCH($E354&amp;"/"&amp;M$1,Data!$1:$1,0)-1)))</f>
        <v/>
      </c>
      <c r="N354" s="250" t="str">
        <f ca="1">IF(ISERROR(OFFSET(Data!$A$1,MATCH($D354,Data!$CG:$CG,0)-1,MATCH($E354&amp;"/"&amp;N$1,Data!$1:$1,0)-1))=TRUE,"",IF(OFFSET(Data!$A$1,MATCH($D354,Data!$CG:$CG,0)-1,MATCH($E354&amp;"/"&amp;N$1,Data!$1:$1,0)-1)=0,"",OFFSET(Data!$A$1,MATCH($D354,Data!$CG:$CG,0)-1,MATCH($E354&amp;"/"&amp;N$1,Data!$1:$1,0)-1)))</f>
        <v/>
      </c>
      <c r="O354" s="250" t="str">
        <f ca="1">IF(ISERROR(OFFSET(Data!$A$1,MATCH($D354,Data!$CG:$CG,0)-1,MATCH($E354&amp;"/"&amp;O$1,Data!$1:$1,0)-1))=TRUE,"",IF(OFFSET(Data!$A$1,MATCH($D354,Data!$CG:$CG,0)-1,MATCH($E354&amp;"/"&amp;O$1,Data!$1:$1,0)-1)=0,"",OFFSET(Data!$A$1,MATCH($D354,Data!$CG:$CG,0)-1,MATCH($E354&amp;"/"&amp;O$1,Data!$1:$1,0)-1)))</f>
        <v/>
      </c>
      <c r="P354" s="250" t="str">
        <f ca="1">IF(ISERROR(OFFSET(Data!$A$1,MATCH($D354,Data!$CG:$CG,0)-1,MATCH($E354&amp;"/"&amp;P$1,Data!$1:$1,0)-1))=TRUE,"",IF(OFFSET(Data!$A$1,MATCH($D354,Data!$CG:$CG,0)-1,MATCH($E354&amp;"/"&amp;P$1,Data!$1:$1,0)-1)=0,"",OFFSET(Data!$A$1,MATCH($D354,Data!$CG:$CG,0)-1,MATCH($E354&amp;"/"&amp;P$1,Data!$1:$1,0)-1)))</f>
        <v/>
      </c>
      <c r="Q354" s="250" t="str">
        <f ca="1">IF(ISERROR(OFFSET(Data!$A$1,MATCH($D354,Data!$CG:$CG,0)-1,MATCH($E354&amp;"/"&amp;Q$1,Data!$1:$1,0)-1))=TRUE,"",IF(OFFSET(Data!$A$1,MATCH($D354,Data!$CG:$CG,0)-1,MATCH($E354&amp;"/"&amp;Q$1,Data!$1:$1,0)-1)=0,"",OFFSET(Data!$A$1,MATCH($D354,Data!$CG:$CG,0)-1,MATCH($E354&amp;"/"&amp;Q$1,Data!$1:$1,0)-1)))</f>
        <v/>
      </c>
      <c r="R354" s="250" t="str">
        <f ca="1">IF(ISERROR(OFFSET(Data!$A$1,MATCH($D354,Data!$CG:$CG,0)-1,MATCH($E354&amp;"/"&amp;R$1,Data!$1:$1,0)-1))=TRUE,"",IF(OFFSET(Data!$A$1,MATCH($D354,Data!$CG:$CG,0)-1,MATCH($E354&amp;"/"&amp;R$1,Data!$1:$1,0)-1)=0,"",OFFSET(Data!$A$1,MATCH($D354,Data!$CG:$CG,0)-1,MATCH($E354&amp;"/"&amp;R$1,Data!$1:$1,0)-1)))</f>
        <v/>
      </c>
      <c r="S354" s="250" t="str">
        <f ca="1">IF(ISERROR(OFFSET(Data!$A$1,MATCH($D354,Data!$CG:$CG,0)-1,MATCH($E354&amp;"/"&amp;S$1,Data!$1:$1,0)-1))=TRUE,"",IF(OFFSET(Data!$A$1,MATCH($D354,Data!$CG:$CG,0)-1,MATCH($E354&amp;"/"&amp;S$1,Data!$1:$1,0)-1)=0,"",OFFSET(Data!$A$1,MATCH($D354,Data!$CG:$CG,0)-1,MATCH($E354&amp;"/"&amp;S$1,Data!$1:$1,0)-1)))</f>
        <v/>
      </c>
      <c r="T354" s="250" t="str">
        <f ca="1">IF(ISERROR(OFFSET(Data!$A$1,MATCH($D354,Data!$CG:$CG,0)-1,MATCH($E354&amp;"/"&amp;T$1,Data!$1:$1,0)-1))=TRUE,"",IF(OFFSET(Data!$A$1,MATCH($D354,Data!$CG:$CG,0)-1,MATCH($E354&amp;"/"&amp;T$1,Data!$1:$1,0)-1)=0,"",OFFSET(Data!$A$1,MATCH($D354,Data!$CG:$CG,0)-1,MATCH($E354&amp;"/"&amp;T$1,Data!$1:$1,0)-1)))</f>
        <v/>
      </c>
      <c r="U354" s="250" t="str">
        <f ca="1">IF(ISERROR(OFFSET(Data!$A$1,MATCH($D354,Data!$CG:$CG,0)-1,MATCH($E354&amp;"/"&amp;U$1,Data!$1:$1,0)-1))=TRUE,"",IF(OFFSET(Data!$A$1,MATCH($D354,Data!$CG:$CG,0)-1,MATCH($E354&amp;"/"&amp;U$1,Data!$1:$1,0)-1)=0,"",OFFSET(Data!$A$1,MATCH($D354,Data!$CG:$CG,0)-1,MATCH($E354&amp;"/"&amp;U$1,Data!$1:$1,0)-1)))</f>
        <v/>
      </c>
      <c r="V354" s="250" t="str">
        <f ca="1">IF(ISERROR(OFFSET(Data!$A$1,MATCH($D354,Data!$CG:$CG,0)-1,MATCH($E354&amp;"/"&amp;V$1,Data!$1:$1,0)-1))=TRUE,"",IF(OFFSET(Data!$A$1,MATCH($D354,Data!$CG:$CG,0)-1,MATCH($E354&amp;"/"&amp;V$1,Data!$1:$1,0)-1)=0,"",OFFSET(Data!$A$1,MATCH($D354,Data!$CG:$CG,0)-1,MATCH($E354&amp;"/"&amp;V$1,Data!$1:$1,0)-1)))</f>
        <v/>
      </c>
      <c r="W354" s="272" t="str">
        <f ca="1">IF(ISERROR(OFFSET(Data!$A$1,MATCH($D354,Data!$CG:$CG,0)-1,MATCH($E354&amp;"/"&amp;W$1,Data!$1:$1,0)-1))=TRUE,"",IF(OFFSET(Data!$A$1,MATCH($D354,Data!$CG:$CG,0)-1,MATCH($E354&amp;"/"&amp;W$1,Data!$1:$1,0)-1)=0,"",OFFSET(Data!$A$1,MATCH($D354,Data!$CG:$CG,0)-1,MATCH($E354&amp;"/"&amp;W$1,Data!$1:$1,0)-1)))</f>
        <v/>
      </c>
      <c r="X354" s="250" t="str">
        <f ca="1">IF(ISERROR(OFFSET(Data!$A$1,MATCH($D354,Data!$CG:$CG,0)-1,MATCH($E354&amp;"/"&amp;X$1,Data!$1:$1,0)-1))=TRUE,"",IF(OFFSET(Data!$A$1,MATCH($D354,Data!$CG:$CG,0)-1,MATCH($E354&amp;"/"&amp;X$1,Data!$1:$1,0)-1)=0,"",OFFSET(Data!$A$1,MATCH($D354,Data!$CG:$CG,0)-1,MATCH($E354&amp;"/"&amp;X$1,Data!$1:$1,0)-1)))</f>
        <v/>
      </c>
      <c r="Y354" s="250" t="str">
        <f ca="1">IF(ISERROR(OFFSET(Data!$A$1,MATCH($D354,Data!$CG:$CG,0)-1,MATCH($E354&amp;"/"&amp;Y$1,Data!$1:$1,0)-1))=TRUE,"",IF(OFFSET(Data!$A$1,MATCH($D354,Data!$CG:$CG,0)-1,MATCH($E354&amp;"/"&amp;Y$1,Data!$1:$1,0)-1)=0,"",OFFSET(Data!$A$1,MATCH($D354,Data!$CG:$CG,0)-1,MATCH($E354&amp;"/"&amp;Y$1,Data!$1:$1,0)-1)))</f>
        <v/>
      </c>
      <c r="Z354" s="250" t="str">
        <f ca="1">IF(ISERROR(OFFSET(Data!$A$1,MATCH($D354,Data!$CG:$CG,0)-1,MATCH($E354&amp;"/"&amp;Z$1,Data!$1:$1,0)-1))=TRUE,"",IF(OFFSET(Data!$A$1,MATCH($D354,Data!$CG:$CG,0)-1,MATCH($E354&amp;"/"&amp;Z$1,Data!$1:$1,0)-1)=0,"",OFFSET(Data!$A$1,MATCH($D354,Data!$CG:$CG,0)-1,MATCH($E354&amp;"/"&amp;Z$1,Data!$1:$1,0)-1)))</f>
        <v/>
      </c>
      <c r="AA354" s="250" t="str">
        <f ca="1">IF(ISERROR(OFFSET(Data!$A$1,MATCH($D354,Data!$CG:$CG,0)-1,MATCH($E354&amp;"/"&amp;AA$1,Data!$1:$1,0)-1))=TRUE,"",IF(OFFSET(Data!$A$1,MATCH($D354,Data!$CG:$CG,0)-1,MATCH($E354&amp;"/"&amp;AA$1,Data!$1:$1,0)-1)=0,"",OFFSET(Data!$A$1,MATCH($D354,Data!$CG:$CG,0)-1,MATCH($E354&amp;"/"&amp;AA$1,Data!$1:$1,0)-1)))</f>
        <v/>
      </c>
      <c r="AB354" s="250" t="str">
        <f ca="1">IF(ISERROR(OFFSET(Data!$A$1,MATCH($D354,Data!$CG:$CG,0)-1,MATCH($E354&amp;"/"&amp;AB$1,Data!$1:$1,0)-1))=TRUE,"",IF(OFFSET(Data!$A$1,MATCH($D354,Data!$CG:$CG,0)-1,MATCH($E354&amp;"/"&amp;AB$1,Data!$1:$1,0)-1)=0,"",OFFSET(Data!$A$1,MATCH($D354,Data!$CG:$CG,0)-1,MATCH($E354&amp;"/"&amp;AB$1,Data!$1:$1,0)-1)))</f>
        <v/>
      </c>
      <c r="AC354" s="250" t="str">
        <f ca="1">IF(ISERROR(OFFSET(Data!$A$1,MATCH($D354,Data!$CG:$CG,0)-1,MATCH($E354&amp;"/"&amp;AC$1,Data!$1:$1,0)-1))=TRUE,"",IF(OFFSET(Data!$A$1,MATCH($D354,Data!$CG:$CG,0)-1,MATCH($E354&amp;"/"&amp;AC$1,Data!$1:$1,0)-1)=0,"",OFFSET(Data!$A$1,MATCH($D354,Data!$CG:$CG,0)-1,MATCH($E354&amp;"/"&amp;AC$1,Data!$1:$1,0)-1)))</f>
        <v/>
      </c>
      <c r="AD354" s="250" t="str">
        <f ca="1">IF(ISERROR(OFFSET(Data!$A$1,MATCH($D354,Data!$CG:$CG,0)-1,MATCH($E354&amp;"/"&amp;AD$1,Data!$1:$1,0)-1))=TRUE,"",IF(OFFSET(Data!$A$1,MATCH($D354,Data!$CG:$CG,0)-1,MATCH($E354&amp;"/"&amp;AD$1,Data!$1:$1,0)-1)=0,"",OFFSET(Data!$A$1,MATCH($D354,Data!$CG:$CG,0)-1,MATCH($E354&amp;"/"&amp;AD$1,Data!$1:$1,0)-1)))</f>
        <v/>
      </c>
      <c r="AE354" s="250" t="str">
        <f ca="1">IF(ISERROR(OFFSET(Data!$A$1,MATCH($D354,Data!$CG:$CG,0)-1,MATCH($E354&amp;"/"&amp;AE$1,Data!$1:$1,0)-1))=TRUE,"",IF(OFFSET(Data!$A$1,MATCH($D354,Data!$CG:$CG,0)-1,MATCH($E354&amp;"/"&amp;AE$1,Data!$1:$1,0)-1)=0,"",OFFSET(Data!$A$1,MATCH($D354,Data!$CG:$CG,0)-1,MATCH($E354&amp;"/"&amp;AE$1,Data!$1:$1,0)-1)))</f>
        <v/>
      </c>
      <c r="AF354" s="251" t="str">
        <f ca="1">IF(ISERROR(OFFSET(Data!$A$1,MATCH($D354,Data!$CG:$CG,0)-1,MATCH($E354&amp;"/"&amp;AF$1,Data!$1:$1,0)-1))=TRUE,"",IF(OFFSET(Data!$A$1,MATCH($D354,Data!$CG:$CG,0)-1,MATCH($E354&amp;"/"&amp;AF$1,Data!$1:$1,0)-1)=0,"",OFFSET(Data!$A$1,MATCH($D354,Data!$CG:$CG,0)-1,MATCH($E354&amp;"/"&amp;AF$1,Data!$1:$1,0)-1)))</f>
        <v/>
      </c>
      <c r="AG354" s="210">
        <f t="shared" ca="1" si="10"/>
        <v>0</v>
      </c>
      <c r="AH354" s="211">
        <f ca="1">AG354</f>
        <v>0</v>
      </c>
    </row>
    <row r="355" spans="1:34" ht="15" hidden="1" customHeight="1" thickBot="1" x14ac:dyDescent="0.3">
      <c r="A355" s="446"/>
      <c r="B355" s="449"/>
      <c r="C355" s="452"/>
      <c r="D355" s="28" t="e">
        <f>IF(C355&lt;&gt;"",C355,D354)</f>
        <v>#N/A</v>
      </c>
      <c r="E355" s="29" t="s">
        <v>22</v>
      </c>
      <c r="F355" s="254" t="str">
        <f ca="1">IF(ISERROR(OFFSET(Data!$A$1,MATCH($D355,Data!$CG:$CG,0)-1,MATCH($E355&amp;"/"&amp;F$1,Data!$1:$1,0)-1))=TRUE,"",IF(OFFSET(Data!$A$1,MATCH($D355,Data!$CG:$CG,0)-1,MATCH($E355&amp;"/"&amp;F$1,Data!$1:$1,0)-1)=0,"",OFFSET(Data!$A$1,MATCH($D355,Data!$CG:$CG,0)-1,MATCH($E355&amp;"/"&amp;F$1,Data!$1:$1,0)-1)))</f>
        <v/>
      </c>
      <c r="G355" s="252" t="str">
        <f ca="1">IF(ISERROR(OFFSET(Data!$A$1,MATCH($D355,Data!$CG:$CG,0)-1,MATCH($E355&amp;"/"&amp;G$1,Data!$1:$1,0)-1))=TRUE,"",IF(OFFSET(Data!$A$1,MATCH($D355,Data!$CG:$CG,0)-1,MATCH($E355&amp;"/"&amp;G$1,Data!$1:$1,0)-1)=0,"",OFFSET(Data!$A$1,MATCH($D355,Data!$CG:$CG,0)-1,MATCH($E355&amp;"/"&amp;G$1,Data!$1:$1,0)-1)))</f>
        <v/>
      </c>
      <c r="H355" s="252" t="str">
        <f ca="1">IF(ISERROR(OFFSET(Data!$A$1,MATCH($D355,Data!$CG:$CG,0)-1,MATCH($E355&amp;"/"&amp;H$1,Data!$1:$1,0)-1))=TRUE,"",IF(OFFSET(Data!$A$1,MATCH($D355,Data!$CG:$CG,0)-1,MATCH($E355&amp;"/"&amp;H$1,Data!$1:$1,0)-1)=0,"",OFFSET(Data!$A$1,MATCH($D355,Data!$CG:$CG,0)-1,MATCH($E355&amp;"/"&amp;H$1,Data!$1:$1,0)-1)))</f>
        <v/>
      </c>
      <c r="I355" s="252" t="str">
        <f ca="1">IF(ISERROR(OFFSET(Data!$A$1,MATCH($D355,Data!$CG:$CG,0)-1,MATCH($E355&amp;"/"&amp;I$1,Data!$1:$1,0)-1))=TRUE,"",IF(OFFSET(Data!$A$1,MATCH($D355,Data!$CG:$CG,0)-1,MATCH($E355&amp;"/"&amp;I$1,Data!$1:$1,0)-1)=0,"",OFFSET(Data!$A$1,MATCH($D355,Data!$CG:$CG,0)-1,MATCH($E355&amp;"/"&amp;I$1,Data!$1:$1,0)-1)))</f>
        <v/>
      </c>
      <c r="J355" s="252" t="str">
        <f ca="1">IF(ISERROR(OFFSET(Data!$A$1,MATCH($D355,Data!$CG:$CG,0)-1,MATCH($E355&amp;"/"&amp;J$1,Data!$1:$1,0)-1))=TRUE,"",IF(OFFSET(Data!$A$1,MATCH($D355,Data!$CG:$CG,0)-1,MATCH($E355&amp;"/"&amp;J$1,Data!$1:$1,0)-1)=0,"",OFFSET(Data!$A$1,MATCH($D355,Data!$CG:$CG,0)-1,MATCH($E355&amp;"/"&amp;J$1,Data!$1:$1,0)-1)))</f>
        <v/>
      </c>
      <c r="K355" s="252" t="str">
        <f ca="1">IF(ISERROR(OFFSET(Data!$A$1,MATCH($D355,Data!$CG:$CG,0)-1,MATCH($E355&amp;"/"&amp;K$1,Data!$1:$1,0)-1))=TRUE,"",IF(OFFSET(Data!$A$1,MATCH($D355,Data!$CG:$CG,0)-1,MATCH($E355&amp;"/"&amp;K$1,Data!$1:$1,0)-1)=0,"",OFFSET(Data!$A$1,MATCH($D355,Data!$CG:$CG,0)-1,MATCH($E355&amp;"/"&amp;K$1,Data!$1:$1,0)-1)))</f>
        <v/>
      </c>
      <c r="L355" s="252" t="str">
        <f ca="1">IF(ISERROR(OFFSET(Data!$A$1,MATCH($D355,Data!$CG:$CG,0)-1,MATCH($E355&amp;"/"&amp;L$1,Data!$1:$1,0)-1))=TRUE,"",IF(OFFSET(Data!$A$1,MATCH($D355,Data!$CG:$CG,0)-1,MATCH($E355&amp;"/"&amp;L$1,Data!$1:$1,0)-1)=0,"",OFFSET(Data!$A$1,MATCH($D355,Data!$CG:$CG,0)-1,MATCH($E355&amp;"/"&amp;L$1,Data!$1:$1,0)-1)))</f>
        <v/>
      </c>
      <c r="M355" s="252" t="str">
        <f ca="1">IF(ISERROR(OFFSET(Data!$A$1,MATCH($D355,Data!$CG:$CG,0)-1,MATCH($E355&amp;"/"&amp;M$1,Data!$1:$1,0)-1))=TRUE,"",IF(OFFSET(Data!$A$1,MATCH($D355,Data!$CG:$CG,0)-1,MATCH($E355&amp;"/"&amp;M$1,Data!$1:$1,0)-1)=0,"",OFFSET(Data!$A$1,MATCH($D355,Data!$CG:$CG,0)-1,MATCH($E355&amp;"/"&amp;M$1,Data!$1:$1,0)-1)))</f>
        <v/>
      </c>
      <c r="N355" s="252" t="str">
        <f ca="1">IF(ISERROR(OFFSET(Data!$A$1,MATCH($D355,Data!$CG:$CG,0)-1,MATCH($E355&amp;"/"&amp;N$1,Data!$1:$1,0)-1))=TRUE,"",IF(OFFSET(Data!$A$1,MATCH($D355,Data!$CG:$CG,0)-1,MATCH($E355&amp;"/"&amp;N$1,Data!$1:$1,0)-1)=0,"",OFFSET(Data!$A$1,MATCH($D355,Data!$CG:$CG,0)-1,MATCH($E355&amp;"/"&amp;N$1,Data!$1:$1,0)-1)))</f>
        <v/>
      </c>
      <c r="O355" s="252" t="str">
        <f ca="1">IF(ISERROR(OFFSET(Data!$A$1,MATCH($D355,Data!$CG:$CG,0)-1,MATCH($E355&amp;"/"&amp;O$1,Data!$1:$1,0)-1))=TRUE,"",IF(OFFSET(Data!$A$1,MATCH($D355,Data!$CG:$CG,0)-1,MATCH($E355&amp;"/"&amp;O$1,Data!$1:$1,0)-1)=0,"",OFFSET(Data!$A$1,MATCH($D355,Data!$CG:$CG,0)-1,MATCH($E355&amp;"/"&amp;O$1,Data!$1:$1,0)-1)))</f>
        <v/>
      </c>
      <c r="P355" s="252" t="str">
        <f ca="1">IF(ISERROR(OFFSET(Data!$A$1,MATCH($D355,Data!$CG:$CG,0)-1,MATCH($E355&amp;"/"&amp;P$1,Data!$1:$1,0)-1))=TRUE,"",IF(OFFSET(Data!$A$1,MATCH($D355,Data!$CG:$CG,0)-1,MATCH($E355&amp;"/"&amp;P$1,Data!$1:$1,0)-1)=0,"",OFFSET(Data!$A$1,MATCH($D355,Data!$CG:$CG,0)-1,MATCH($E355&amp;"/"&amp;P$1,Data!$1:$1,0)-1)))</f>
        <v/>
      </c>
      <c r="Q355" s="252" t="str">
        <f ca="1">IF(ISERROR(OFFSET(Data!$A$1,MATCH($D355,Data!$CG:$CG,0)-1,MATCH($E355&amp;"/"&amp;Q$1,Data!$1:$1,0)-1))=TRUE,"",IF(OFFSET(Data!$A$1,MATCH($D355,Data!$CG:$CG,0)-1,MATCH($E355&amp;"/"&amp;Q$1,Data!$1:$1,0)-1)=0,"",OFFSET(Data!$A$1,MATCH($D355,Data!$CG:$CG,0)-1,MATCH($E355&amp;"/"&amp;Q$1,Data!$1:$1,0)-1)))</f>
        <v/>
      </c>
      <c r="R355" s="252" t="str">
        <f ca="1">IF(ISERROR(OFFSET(Data!$A$1,MATCH($D355,Data!$CG:$CG,0)-1,MATCH($E355&amp;"/"&amp;R$1,Data!$1:$1,0)-1))=TRUE,"",IF(OFFSET(Data!$A$1,MATCH($D355,Data!$CG:$CG,0)-1,MATCH($E355&amp;"/"&amp;R$1,Data!$1:$1,0)-1)=0,"",OFFSET(Data!$A$1,MATCH($D355,Data!$CG:$CG,0)-1,MATCH($E355&amp;"/"&amp;R$1,Data!$1:$1,0)-1)))</f>
        <v/>
      </c>
      <c r="S355" s="252" t="str">
        <f ca="1">IF(ISERROR(OFFSET(Data!$A$1,MATCH($D355,Data!$CG:$CG,0)-1,MATCH($E355&amp;"/"&amp;S$1,Data!$1:$1,0)-1))=TRUE,"",IF(OFFSET(Data!$A$1,MATCH($D355,Data!$CG:$CG,0)-1,MATCH($E355&amp;"/"&amp;S$1,Data!$1:$1,0)-1)=0,"",OFFSET(Data!$A$1,MATCH($D355,Data!$CG:$CG,0)-1,MATCH($E355&amp;"/"&amp;S$1,Data!$1:$1,0)-1)))</f>
        <v/>
      </c>
      <c r="T355" s="252" t="str">
        <f ca="1">IF(ISERROR(OFFSET(Data!$A$1,MATCH($D355,Data!$CG:$CG,0)-1,MATCH($E355&amp;"/"&amp;T$1,Data!$1:$1,0)-1))=TRUE,"",IF(OFFSET(Data!$A$1,MATCH($D355,Data!$CG:$CG,0)-1,MATCH($E355&amp;"/"&amp;T$1,Data!$1:$1,0)-1)=0,"",OFFSET(Data!$A$1,MATCH($D355,Data!$CG:$CG,0)-1,MATCH($E355&amp;"/"&amp;T$1,Data!$1:$1,0)-1)))</f>
        <v/>
      </c>
      <c r="U355" s="252" t="str">
        <f ca="1">IF(ISERROR(OFFSET(Data!$A$1,MATCH($D355,Data!$CG:$CG,0)-1,MATCH($E355&amp;"/"&amp;U$1,Data!$1:$1,0)-1))=TRUE,"",IF(OFFSET(Data!$A$1,MATCH($D355,Data!$CG:$CG,0)-1,MATCH($E355&amp;"/"&amp;U$1,Data!$1:$1,0)-1)=0,"",OFFSET(Data!$A$1,MATCH($D355,Data!$CG:$CG,0)-1,MATCH($E355&amp;"/"&amp;U$1,Data!$1:$1,0)-1)))</f>
        <v/>
      </c>
      <c r="V355" s="252" t="str">
        <f ca="1">IF(ISERROR(OFFSET(Data!$A$1,MATCH($D355,Data!$CG:$CG,0)-1,MATCH($E355&amp;"/"&amp;V$1,Data!$1:$1,0)-1))=TRUE,"",IF(OFFSET(Data!$A$1,MATCH($D355,Data!$CG:$CG,0)-1,MATCH($E355&amp;"/"&amp;V$1,Data!$1:$1,0)-1)=0,"",OFFSET(Data!$A$1,MATCH($D355,Data!$CG:$CG,0)-1,MATCH($E355&amp;"/"&amp;V$1,Data!$1:$1,0)-1)))</f>
        <v/>
      </c>
      <c r="W355" s="269" t="str">
        <f ca="1">IF(ISERROR(OFFSET(Data!$A$1,MATCH($D355,Data!$CG:$CG,0)-1,MATCH($E355&amp;"/"&amp;W$1,Data!$1:$1,0)-1))=TRUE,"",IF(OFFSET(Data!$A$1,MATCH($D355,Data!$CG:$CG,0)-1,MATCH($E355&amp;"/"&amp;W$1,Data!$1:$1,0)-1)=0,"",OFFSET(Data!$A$1,MATCH($D355,Data!$CG:$CG,0)-1,MATCH($E355&amp;"/"&amp;W$1,Data!$1:$1,0)-1)))</f>
        <v/>
      </c>
      <c r="X355" s="252" t="str">
        <f ca="1">IF(ISERROR(OFFSET(Data!$A$1,MATCH($D355,Data!$CG:$CG,0)-1,MATCH($E355&amp;"/"&amp;X$1,Data!$1:$1,0)-1))=TRUE,"",IF(OFFSET(Data!$A$1,MATCH($D355,Data!$CG:$CG,0)-1,MATCH($E355&amp;"/"&amp;X$1,Data!$1:$1,0)-1)=0,"",OFFSET(Data!$A$1,MATCH($D355,Data!$CG:$CG,0)-1,MATCH($E355&amp;"/"&amp;X$1,Data!$1:$1,0)-1)))</f>
        <v/>
      </c>
      <c r="Y355" s="252" t="str">
        <f ca="1">IF(ISERROR(OFFSET(Data!$A$1,MATCH($D355,Data!$CG:$CG,0)-1,MATCH($E355&amp;"/"&amp;Y$1,Data!$1:$1,0)-1))=TRUE,"",IF(OFFSET(Data!$A$1,MATCH($D355,Data!$CG:$CG,0)-1,MATCH($E355&amp;"/"&amp;Y$1,Data!$1:$1,0)-1)=0,"",OFFSET(Data!$A$1,MATCH($D355,Data!$CG:$CG,0)-1,MATCH($E355&amp;"/"&amp;Y$1,Data!$1:$1,0)-1)))</f>
        <v/>
      </c>
      <c r="Z355" s="252" t="str">
        <f ca="1">IF(ISERROR(OFFSET(Data!$A$1,MATCH($D355,Data!$CG:$CG,0)-1,MATCH($E355&amp;"/"&amp;Z$1,Data!$1:$1,0)-1))=TRUE,"",IF(OFFSET(Data!$A$1,MATCH($D355,Data!$CG:$CG,0)-1,MATCH($E355&amp;"/"&amp;Z$1,Data!$1:$1,0)-1)=0,"",OFFSET(Data!$A$1,MATCH($D355,Data!$CG:$CG,0)-1,MATCH($E355&amp;"/"&amp;Z$1,Data!$1:$1,0)-1)))</f>
        <v/>
      </c>
      <c r="AA355" s="252" t="str">
        <f ca="1">IF(ISERROR(OFFSET(Data!$A$1,MATCH($D355,Data!$CG:$CG,0)-1,MATCH($E355&amp;"/"&amp;AA$1,Data!$1:$1,0)-1))=TRUE,"",IF(OFFSET(Data!$A$1,MATCH($D355,Data!$CG:$CG,0)-1,MATCH($E355&amp;"/"&amp;AA$1,Data!$1:$1,0)-1)=0,"",OFFSET(Data!$A$1,MATCH($D355,Data!$CG:$CG,0)-1,MATCH($E355&amp;"/"&amp;AA$1,Data!$1:$1,0)-1)))</f>
        <v/>
      </c>
      <c r="AB355" s="252" t="str">
        <f ca="1">IF(ISERROR(OFFSET(Data!$A$1,MATCH($D355,Data!$CG:$CG,0)-1,MATCH($E355&amp;"/"&amp;AB$1,Data!$1:$1,0)-1))=TRUE,"",IF(OFFSET(Data!$A$1,MATCH($D355,Data!$CG:$CG,0)-1,MATCH($E355&amp;"/"&amp;AB$1,Data!$1:$1,0)-1)=0,"",OFFSET(Data!$A$1,MATCH($D355,Data!$CG:$CG,0)-1,MATCH($E355&amp;"/"&amp;AB$1,Data!$1:$1,0)-1)))</f>
        <v/>
      </c>
      <c r="AC355" s="252" t="str">
        <f ca="1">IF(ISERROR(OFFSET(Data!$A$1,MATCH($D355,Data!$CG:$CG,0)-1,MATCH($E355&amp;"/"&amp;AC$1,Data!$1:$1,0)-1))=TRUE,"",IF(OFFSET(Data!$A$1,MATCH($D355,Data!$CG:$CG,0)-1,MATCH($E355&amp;"/"&amp;AC$1,Data!$1:$1,0)-1)=0,"",OFFSET(Data!$A$1,MATCH($D355,Data!$CG:$CG,0)-1,MATCH($E355&amp;"/"&amp;AC$1,Data!$1:$1,0)-1)))</f>
        <v/>
      </c>
      <c r="AD355" s="252" t="str">
        <f ca="1">IF(ISERROR(OFFSET(Data!$A$1,MATCH($D355,Data!$CG:$CG,0)-1,MATCH($E355&amp;"/"&amp;AD$1,Data!$1:$1,0)-1))=TRUE,"",IF(OFFSET(Data!$A$1,MATCH($D355,Data!$CG:$CG,0)-1,MATCH($E355&amp;"/"&amp;AD$1,Data!$1:$1,0)-1)=0,"",OFFSET(Data!$A$1,MATCH($D355,Data!$CG:$CG,0)-1,MATCH($E355&amp;"/"&amp;AD$1,Data!$1:$1,0)-1)))</f>
        <v/>
      </c>
      <c r="AE355" s="252" t="str">
        <f ca="1">IF(ISERROR(OFFSET(Data!$A$1,MATCH($D355,Data!$CG:$CG,0)-1,MATCH($E355&amp;"/"&amp;AE$1,Data!$1:$1,0)-1))=TRUE,"",IF(OFFSET(Data!$A$1,MATCH($D355,Data!$CG:$CG,0)-1,MATCH($E355&amp;"/"&amp;AE$1,Data!$1:$1,0)-1)=0,"",OFFSET(Data!$A$1,MATCH($D355,Data!$CG:$CG,0)-1,MATCH($E355&amp;"/"&amp;AE$1,Data!$1:$1,0)-1)))</f>
        <v/>
      </c>
      <c r="AF355" s="253" t="str">
        <f ca="1">IF(ISERROR(OFFSET(Data!$A$1,MATCH($D355,Data!$CG:$CG,0)-1,MATCH($E355&amp;"/"&amp;AF$1,Data!$1:$1,0)-1))=TRUE,"",IF(OFFSET(Data!$A$1,MATCH($D355,Data!$CG:$CG,0)-1,MATCH($E355&amp;"/"&amp;AF$1,Data!$1:$1,0)-1)=0,"",OFFSET(Data!$A$1,MATCH($D355,Data!$CG:$CG,0)-1,MATCH($E355&amp;"/"&amp;AF$1,Data!$1:$1,0)-1)))</f>
        <v/>
      </c>
      <c r="AG355" s="212">
        <f t="shared" ca="1" si="10"/>
        <v>0</v>
      </c>
      <c r="AH355" s="213">
        <f ca="1">SUM(AG354:AG355)</f>
        <v>0</v>
      </c>
    </row>
    <row r="356" spans="1:34" ht="15" hidden="1" customHeight="1" x14ac:dyDescent="0.25">
      <c r="A356" s="446"/>
      <c r="B356" s="449"/>
      <c r="C356" s="452"/>
      <c r="D356" s="28" t="e">
        <f>IF(C356&lt;&gt;"",C356,D355)</f>
        <v>#N/A</v>
      </c>
      <c r="E356" s="29" t="s">
        <v>23</v>
      </c>
      <c r="F356" s="254" t="str">
        <f ca="1">IF(ISERROR(OFFSET(Data!$A$1,MATCH($D356,Data!$CG:$CG,0)-1,MATCH($E356&amp;"/"&amp;F$1,Data!$1:$1,0)-1))=TRUE,"",IF(OFFSET(Data!$A$1,MATCH($D356,Data!$CG:$CG,0)-1,MATCH($E356&amp;"/"&amp;F$1,Data!$1:$1,0)-1)=0,"",OFFSET(Data!$A$1,MATCH($D356,Data!$CG:$CG,0)-1,MATCH($E356&amp;"/"&amp;F$1,Data!$1:$1,0)-1)))</f>
        <v/>
      </c>
      <c r="G356" s="252" t="str">
        <f ca="1">IF(ISERROR(OFFSET(Data!$A$1,MATCH($D356,Data!$CG:$CG,0)-1,MATCH($E356&amp;"/"&amp;G$1,Data!$1:$1,0)-1))=TRUE,"",IF(OFFSET(Data!$A$1,MATCH($D356,Data!$CG:$CG,0)-1,MATCH($E356&amp;"/"&amp;G$1,Data!$1:$1,0)-1)=0,"",OFFSET(Data!$A$1,MATCH($D356,Data!$CG:$CG,0)-1,MATCH($E356&amp;"/"&amp;G$1,Data!$1:$1,0)-1)))</f>
        <v/>
      </c>
      <c r="H356" s="252" t="str">
        <f ca="1">IF(ISERROR(OFFSET(Data!$A$1,MATCH($D356,Data!$CG:$CG,0)-1,MATCH($E356&amp;"/"&amp;H$1,Data!$1:$1,0)-1))=TRUE,"",IF(OFFSET(Data!$A$1,MATCH($D356,Data!$CG:$CG,0)-1,MATCH($E356&amp;"/"&amp;H$1,Data!$1:$1,0)-1)=0,"",OFFSET(Data!$A$1,MATCH($D356,Data!$CG:$CG,0)-1,MATCH($E356&amp;"/"&amp;H$1,Data!$1:$1,0)-1)))</f>
        <v/>
      </c>
      <c r="I356" s="252" t="str">
        <f ca="1">IF(ISERROR(OFFSET(Data!$A$1,MATCH($D356,Data!$CG:$CG,0)-1,MATCH($E356&amp;"/"&amp;I$1,Data!$1:$1,0)-1))=TRUE,"",IF(OFFSET(Data!$A$1,MATCH($D356,Data!$CG:$CG,0)-1,MATCH($E356&amp;"/"&amp;I$1,Data!$1:$1,0)-1)=0,"",OFFSET(Data!$A$1,MATCH($D356,Data!$CG:$CG,0)-1,MATCH($E356&amp;"/"&amp;I$1,Data!$1:$1,0)-1)))</f>
        <v/>
      </c>
      <c r="J356" s="252" t="str">
        <f ca="1">IF(ISERROR(OFFSET(Data!$A$1,MATCH($D356,Data!$CG:$CG,0)-1,MATCH($E356&amp;"/"&amp;J$1,Data!$1:$1,0)-1))=TRUE,"",IF(OFFSET(Data!$A$1,MATCH($D356,Data!$CG:$CG,0)-1,MATCH($E356&amp;"/"&amp;J$1,Data!$1:$1,0)-1)=0,"",OFFSET(Data!$A$1,MATCH($D356,Data!$CG:$CG,0)-1,MATCH($E356&amp;"/"&amp;J$1,Data!$1:$1,0)-1)))</f>
        <v/>
      </c>
      <c r="K356" s="252" t="str">
        <f ca="1">IF(ISERROR(OFFSET(Data!$A$1,MATCH($D356,Data!$CG:$CG,0)-1,MATCH($E356&amp;"/"&amp;K$1,Data!$1:$1,0)-1))=TRUE,"",IF(OFFSET(Data!$A$1,MATCH($D356,Data!$CG:$CG,0)-1,MATCH($E356&amp;"/"&amp;K$1,Data!$1:$1,0)-1)=0,"",OFFSET(Data!$A$1,MATCH($D356,Data!$CG:$CG,0)-1,MATCH($E356&amp;"/"&amp;K$1,Data!$1:$1,0)-1)))</f>
        <v/>
      </c>
      <c r="L356" s="252" t="str">
        <f ca="1">IF(ISERROR(OFFSET(Data!$A$1,MATCH($D356,Data!$CG:$CG,0)-1,MATCH($E356&amp;"/"&amp;L$1,Data!$1:$1,0)-1))=TRUE,"",IF(OFFSET(Data!$A$1,MATCH($D356,Data!$CG:$CG,0)-1,MATCH($E356&amp;"/"&amp;L$1,Data!$1:$1,0)-1)=0,"",OFFSET(Data!$A$1,MATCH($D356,Data!$CG:$CG,0)-1,MATCH($E356&amp;"/"&amp;L$1,Data!$1:$1,0)-1)))</f>
        <v/>
      </c>
      <c r="M356" s="252" t="str">
        <f ca="1">IF(ISERROR(OFFSET(Data!$A$1,MATCH($D356,Data!$CG:$CG,0)-1,MATCH($E356&amp;"/"&amp;M$1,Data!$1:$1,0)-1))=TRUE,"",IF(OFFSET(Data!$A$1,MATCH($D356,Data!$CG:$CG,0)-1,MATCH($E356&amp;"/"&amp;M$1,Data!$1:$1,0)-1)=0,"",OFFSET(Data!$A$1,MATCH($D356,Data!$CG:$CG,0)-1,MATCH($E356&amp;"/"&amp;M$1,Data!$1:$1,0)-1)))</f>
        <v/>
      </c>
      <c r="N356" s="252" t="str">
        <f ca="1">IF(ISERROR(OFFSET(Data!$A$1,MATCH($D356,Data!$CG:$CG,0)-1,MATCH($E356&amp;"/"&amp;N$1,Data!$1:$1,0)-1))=TRUE,"",IF(OFFSET(Data!$A$1,MATCH($D356,Data!$CG:$CG,0)-1,MATCH($E356&amp;"/"&amp;N$1,Data!$1:$1,0)-1)=0,"",OFFSET(Data!$A$1,MATCH($D356,Data!$CG:$CG,0)-1,MATCH($E356&amp;"/"&amp;N$1,Data!$1:$1,0)-1)))</f>
        <v/>
      </c>
      <c r="O356" s="252" t="str">
        <f ca="1">IF(ISERROR(OFFSET(Data!$A$1,MATCH($D356,Data!$CG:$CG,0)-1,MATCH($E356&amp;"/"&amp;O$1,Data!$1:$1,0)-1))=TRUE,"",IF(OFFSET(Data!$A$1,MATCH($D356,Data!$CG:$CG,0)-1,MATCH($E356&amp;"/"&amp;O$1,Data!$1:$1,0)-1)=0,"",OFFSET(Data!$A$1,MATCH($D356,Data!$CG:$CG,0)-1,MATCH($E356&amp;"/"&amp;O$1,Data!$1:$1,0)-1)))</f>
        <v/>
      </c>
      <c r="P356" s="252" t="str">
        <f ca="1">IF(ISERROR(OFFSET(Data!$A$1,MATCH($D356,Data!$CG:$CG,0)-1,MATCH($E356&amp;"/"&amp;P$1,Data!$1:$1,0)-1))=TRUE,"",IF(OFFSET(Data!$A$1,MATCH($D356,Data!$CG:$CG,0)-1,MATCH($E356&amp;"/"&amp;P$1,Data!$1:$1,0)-1)=0,"",OFFSET(Data!$A$1,MATCH($D356,Data!$CG:$CG,0)-1,MATCH($E356&amp;"/"&amp;P$1,Data!$1:$1,0)-1)))</f>
        <v/>
      </c>
      <c r="Q356" s="252" t="str">
        <f ca="1">IF(ISERROR(OFFSET(Data!$A$1,MATCH($D356,Data!$CG:$CG,0)-1,MATCH($E356&amp;"/"&amp;Q$1,Data!$1:$1,0)-1))=TRUE,"",IF(OFFSET(Data!$A$1,MATCH($D356,Data!$CG:$CG,0)-1,MATCH($E356&amp;"/"&amp;Q$1,Data!$1:$1,0)-1)=0,"",OFFSET(Data!$A$1,MATCH($D356,Data!$CG:$CG,0)-1,MATCH($E356&amp;"/"&amp;Q$1,Data!$1:$1,0)-1)))</f>
        <v/>
      </c>
      <c r="R356" s="252" t="str">
        <f ca="1">IF(ISERROR(OFFSET(Data!$A$1,MATCH($D356,Data!$CG:$CG,0)-1,MATCH($E356&amp;"/"&amp;R$1,Data!$1:$1,0)-1))=TRUE,"",IF(OFFSET(Data!$A$1,MATCH($D356,Data!$CG:$CG,0)-1,MATCH($E356&amp;"/"&amp;R$1,Data!$1:$1,0)-1)=0,"",OFFSET(Data!$A$1,MATCH($D356,Data!$CG:$CG,0)-1,MATCH($E356&amp;"/"&amp;R$1,Data!$1:$1,0)-1)))</f>
        <v/>
      </c>
      <c r="S356" s="252" t="str">
        <f ca="1">IF(ISERROR(OFFSET(Data!$A$1,MATCH($D356,Data!$CG:$CG,0)-1,MATCH($E356&amp;"/"&amp;S$1,Data!$1:$1,0)-1))=TRUE,"",IF(OFFSET(Data!$A$1,MATCH($D356,Data!$CG:$CG,0)-1,MATCH($E356&amp;"/"&amp;S$1,Data!$1:$1,0)-1)=0,"",OFFSET(Data!$A$1,MATCH($D356,Data!$CG:$CG,0)-1,MATCH($E356&amp;"/"&amp;S$1,Data!$1:$1,0)-1)))</f>
        <v/>
      </c>
      <c r="T356" s="252" t="str">
        <f ca="1">IF(ISERROR(OFFSET(Data!$A$1,MATCH($D356,Data!$CG:$CG,0)-1,MATCH($E356&amp;"/"&amp;T$1,Data!$1:$1,0)-1))=TRUE,"",IF(OFFSET(Data!$A$1,MATCH($D356,Data!$CG:$CG,0)-1,MATCH($E356&amp;"/"&amp;T$1,Data!$1:$1,0)-1)=0,"",OFFSET(Data!$A$1,MATCH($D356,Data!$CG:$CG,0)-1,MATCH($E356&amp;"/"&amp;T$1,Data!$1:$1,0)-1)))</f>
        <v/>
      </c>
      <c r="U356" s="252" t="str">
        <f ca="1">IF(ISERROR(OFFSET(Data!$A$1,MATCH($D356,Data!$CG:$CG,0)-1,MATCH($E356&amp;"/"&amp;U$1,Data!$1:$1,0)-1))=TRUE,"",IF(OFFSET(Data!$A$1,MATCH($D356,Data!$CG:$CG,0)-1,MATCH($E356&amp;"/"&amp;U$1,Data!$1:$1,0)-1)=0,"",OFFSET(Data!$A$1,MATCH($D356,Data!$CG:$CG,0)-1,MATCH($E356&amp;"/"&amp;U$1,Data!$1:$1,0)-1)))</f>
        <v/>
      </c>
      <c r="V356" s="252" t="str">
        <f ca="1">IF(ISERROR(OFFSET(Data!$A$1,MATCH($D356,Data!$CG:$CG,0)-1,MATCH($E356&amp;"/"&amp;V$1,Data!$1:$1,0)-1))=TRUE,"",IF(OFFSET(Data!$A$1,MATCH($D356,Data!$CG:$CG,0)-1,MATCH($E356&amp;"/"&amp;V$1,Data!$1:$1,0)-1)=0,"",OFFSET(Data!$A$1,MATCH($D356,Data!$CG:$CG,0)-1,MATCH($E356&amp;"/"&amp;V$1,Data!$1:$1,0)-1)))</f>
        <v/>
      </c>
      <c r="W356" s="269" t="str">
        <f ca="1">IF(ISERROR(OFFSET(Data!$A$1,MATCH($D356,Data!$CG:$CG,0)-1,MATCH($E356&amp;"/"&amp;W$1,Data!$1:$1,0)-1))=TRUE,"",IF(OFFSET(Data!$A$1,MATCH($D356,Data!$CG:$CG,0)-1,MATCH($E356&amp;"/"&amp;W$1,Data!$1:$1,0)-1)=0,"",OFFSET(Data!$A$1,MATCH($D356,Data!$CG:$CG,0)-1,MATCH($E356&amp;"/"&amp;W$1,Data!$1:$1,0)-1)))</f>
        <v/>
      </c>
      <c r="X356" s="252" t="str">
        <f ca="1">IF(ISERROR(OFFSET(Data!$A$1,MATCH($D356,Data!$CG:$CG,0)-1,MATCH($E356&amp;"/"&amp;X$1,Data!$1:$1,0)-1))=TRUE,"",IF(OFFSET(Data!$A$1,MATCH($D356,Data!$CG:$CG,0)-1,MATCH($E356&amp;"/"&amp;X$1,Data!$1:$1,0)-1)=0,"",OFFSET(Data!$A$1,MATCH($D356,Data!$CG:$CG,0)-1,MATCH($E356&amp;"/"&amp;X$1,Data!$1:$1,0)-1)))</f>
        <v/>
      </c>
      <c r="Y356" s="252" t="str">
        <f ca="1">IF(ISERROR(OFFSET(Data!$A$1,MATCH($D356,Data!$CG:$CG,0)-1,MATCH($E356&amp;"/"&amp;Y$1,Data!$1:$1,0)-1))=TRUE,"",IF(OFFSET(Data!$A$1,MATCH($D356,Data!$CG:$CG,0)-1,MATCH($E356&amp;"/"&amp;Y$1,Data!$1:$1,0)-1)=0,"",OFFSET(Data!$A$1,MATCH($D356,Data!$CG:$CG,0)-1,MATCH($E356&amp;"/"&amp;Y$1,Data!$1:$1,0)-1)))</f>
        <v/>
      </c>
      <c r="Z356" s="252" t="str">
        <f ca="1">IF(ISERROR(OFFSET(Data!$A$1,MATCH($D356,Data!$CG:$CG,0)-1,MATCH($E356&amp;"/"&amp;Z$1,Data!$1:$1,0)-1))=TRUE,"",IF(OFFSET(Data!$A$1,MATCH($D356,Data!$CG:$CG,0)-1,MATCH($E356&amp;"/"&amp;Z$1,Data!$1:$1,0)-1)=0,"",OFFSET(Data!$A$1,MATCH($D356,Data!$CG:$CG,0)-1,MATCH($E356&amp;"/"&amp;Z$1,Data!$1:$1,0)-1)))</f>
        <v/>
      </c>
      <c r="AA356" s="252" t="str">
        <f ca="1">IF(ISERROR(OFFSET(Data!$A$1,MATCH($D356,Data!$CG:$CG,0)-1,MATCH($E356&amp;"/"&amp;AA$1,Data!$1:$1,0)-1))=TRUE,"",IF(OFFSET(Data!$A$1,MATCH($D356,Data!$CG:$CG,0)-1,MATCH($E356&amp;"/"&amp;AA$1,Data!$1:$1,0)-1)=0,"",OFFSET(Data!$A$1,MATCH($D356,Data!$CG:$CG,0)-1,MATCH($E356&amp;"/"&amp;AA$1,Data!$1:$1,0)-1)))</f>
        <v/>
      </c>
      <c r="AB356" s="252" t="str">
        <f ca="1">IF(ISERROR(OFFSET(Data!$A$1,MATCH($D356,Data!$CG:$CG,0)-1,MATCH($E356&amp;"/"&amp;AB$1,Data!$1:$1,0)-1))=TRUE,"",IF(OFFSET(Data!$A$1,MATCH($D356,Data!$CG:$CG,0)-1,MATCH($E356&amp;"/"&amp;AB$1,Data!$1:$1,0)-1)=0,"",OFFSET(Data!$A$1,MATCH($D356,Data!$CG:$CG,0)-1,MATCH($E356&amp;"/"&amp;AB$1,Data!$1:$1,0)-1)))</f>
        <v/>
      </c>
      <c r="AC356" s="252" t="str">
        <f ca="1">IF(ISERROR(OFFSET(Data!$A$1,MATCH($D356,Data!$CG:$CG,0)-1,MATCH($E356&amp;"/"&amp;AC$1,Data!$1:$1,0)-1))=TRUE,"",IF(OFFSET(Data!$A$1,MATCH($D356,Data!$CG:$CG,0)-1,MATCH($E356&amp;"/"&amp;AC$1,Data!$1:$1,0)-1)=0,"",OFFSET(Data!$A$1,MATCH($D356,Data!$CG:$CG,0)-1,MATCH($E356&amp;"/"&amp;AC$1,Data!$1:$1,0)-1)))</f>
        <v/>
      </c>
      <c r="AD356" s="252" t="str">
        <f ca="1">IF(ISERROR(OFFSET(Data!$A$1,MATCH($D356,Data!$CG:$CG,0)-1,MATCH($E356&amp;"/"&amp;AD$1,Data!$1:$1,0)-1))=TRUE,"",IF(OFFSET(Data!$A$1,MATCH($D356,Data!$CG:$CG,0)-1,MATCH($E356&amp;"/"&amp;AD$1,Data!$1:$1,0)-1)=0,"",OFFSET(Data!$A$1,MATCH($D356,Data!$CG:$CG,0)-1,MATCH($E356&amp;"/"&amp;AD$1,Data!$1:$1,0)-1)))</f>
        <v/>
      </c>
      <c r="AE356" s="252" t="str">
        <f ca="1">IF(ISERROR(OFFSET(Data!$A$1,MATCH($D356,Data!$CG:$CG,0)-1,MATCH($E356&amp;"/"&amp;AE$1,Data!$1:$1,0)-1))=TRUE,"",IF(OFFSET(Data!$A$1,MATCH($D356,Data!$CG:$CG,0)-1,MATCH($E356&amp;"/"&amp;AE$1,Data!$1:$1,0)-1)=0,"",OFFSET(Data!$A$1,MATCH($D356,Data!$CG:$CG,0)-1,MATCH($E356&amp;"/"&amp;AE$1,Data!$1:$1,0)-1)))</f>
        <v/>
      </c>
      <c r="AF356" s="253" t="str">
        <f ca="1">IF(ISERROR(OFFSET(Data!$A$1,MATCH($D356,Data!$CG:$CG,0)-1,MATCH($E356&amp;"/"&amp;AF$1,Data!$1:$1,0)-1))=TRUE,"",IF(OFFSET(Data!$A$1,MATCH($D356,Data!$CG:$CG,0)-1,MATCH($E356&amp;"/"&amp;AF$1,Data!$1:$1,0)-1)=0,"",OFFSET(Data!$A$1,MATCH($D356,Data!$CG:$CG,0)-1,MATCH($E356&amp;"/"&amp;AF$1,Data!$1:$1,0)-1)))</f>
        <v/>
      </c>
      <c r="AG356" s="212">
        <f t="shared" ca="1" si="10"/>
        <v>0</v>
      </c>
      <c r="AH356" s="213">
        <f ca="1">SUM(AG354:AG356)</f>
        <v>0</v>
      </c>
    </row>
    <row r="357" spans="1:34" ht="15.75" hidden="1" customHeight="1" x14ac:dyDescent="0.25">
      <c r="A357" s="446"/>
      <c r="B357" s="449"/>
      <c r="C357" s="452"/>
      <c r="D357" s="28" t="e">
        <f>IF(C357&lt;&gt;"",C357,D356)</f>
        <v>#N/A</v>
      </c>
      <c r="E357" s="29" t="s">
        <v>24</v>
      </c>
      <c r="F357" s="254" t="str">
        <f ca="1">IF(ISERROR(OFFSET(Data!$A$1,MATCH($D357,Data!$CG:$CG,0)-1,MATCH($E357&amp;"/"&amp;F$1,Data!$1:$1,0)-1))=TRUE,"",IF(OFFSET(Data!$A$1,MATCH($D357,Data!$CG:$CG,0)-1,MATCH($E357&amp;"/"&amp;F$1,Data!$1:$1,0)-1)=0,"",OFFSET(Data!$A$1,MATCH($D357,Data!$CG:$CG,0)-1,MATCH($E357&amp;"/"&amp;F$1,Data!$1:$1,0)-1)))</f>
        <v/>
      </c>
      <c r="G357" s="252" t="str">
        <f ca="1">IF(ISERROR(OFFSET(Data!$A$1,MATCH($D357,Data!$CG:$CG,0)-1,MATCH($E357&amp;"/"&amp;G$1,Data!$1:$1,0)-1))=TRUE,"",IF(OFFSET(Data!$A$1,MATCH($D357,Data!$CG:$CG,0)-1,MATCH($E357&amp;"/"&amp;G$1,Data!$1:$1,0)-1)=0,"",OFFSET(Data!$A$1,MATCH($D357,Data!$CG:$CG,0)-1,MATCH($E357&amp;"/"&amp;G$1,Data!$1:$1,0)-1)))</f>
        <v/>
      </c>
      <c r="H357" s="252" t="str">
        <f ca="1">IF(ISERROR(OFFSET(Data!$A$1,MATCH($D357,Data!$CG:$CG,0)-1,MATCH($E357&amp;"/"&amp;H$1,Data!$1:$1,0)-1))=TRUE,"",IF(OFFSET(Data!$A$1,MATCH($D357,Data!$CG:$CG,0)-1,MATCH($E357&amp;"/"&amp;H$1,Data!$1:$1,0)-1)=0,"",OFFSET(Data!$A$1,MATCH($D357,Data!$CG:$CG,0)-1,MATCH($E357&amp;"/"&amp;H$1,Data!$1:$1,0)-1)))</f>
        <v/>
      </c>
      <c r="I357" s="252" t="str">
        <f ca="1">IF(ISERROR(OFFSET(Data!$A$1,MATCH($D357,Data!$CG:$CG,0)-1,MATCH($E357&amp;"/"&amp;I$1,Data!$1:$1,0)-1))=TRUE,"",IF(OFFSET(Data!$A$1,MATCH($D357,Data!$CG:$CG,0)-1,MATCH($E357&amp;"/"&amp;I$1,Data!$1:$1,0)-1)=0,"",OFFSET(Data!$A$1,MATCH($D357,Data!$CG:$CG,0)-1,MATCH($E357&amp;"/"&amp;I$1,Data!$1:$1,0)-1)))</f>
        <v/>
      </c>
      <c r="J357" s="252" t="str">
        <f ca="1">IF(ISERROR(OFFSET(Data!$A$1,MATCH($D357,Data!$CG:$CG,0)-1,MATCH($E357&amp;"/"&amp;J$1,Data!$1:$1,0)-1))=TRUE,"",IF(OFFSET(Data!$A$1,MATCH($D357,Data!$CG:$CG,0)-1,MATCH($E357&amp;"/"&amp;J$1,Data!$1:$1,0)-1)=0,"",OFFSET(Data!$A$1,MATCH($D357,Data!$CG:$CG,0)-1,MATCH($E357&amp;"/"&amp;J$1,Data!$1:$1,0)-1)))</f>
        <v/>
      </c>
      <c r="K357" s="252" t="str">
        <f ca="1">IF(ISERROR(OFFSET(Data!$A$1,MATCH($D357,Data!$CG:$CG,0)-1,MATCH($E357&amp;"/"&amp;K$1,Data!$1:$1,0)-1))=TRUE,"",IF(OFFSET(Data!$A$1,MATCH($D357,Data!$CG:$CG,0)-1,MATCH($E357&amp;"/"&amp;K$1,Data!$1:$1,0)-1)=0,"",OFFSET(Data!$A$1,MATCH($D357,Data!$CG:$CG,0)-1,MATCH($E357&amp;"/"&amp;K$1,Data!$1:$1,0)-1)))</f>
        <v/>
      </c>
      <c r="L357" s="252" t="str">
        <f ca="1">IF(ISERROR(OFFSET(Data!$A$1,MATCH($D357,Data!$CG:$CG,0)-1,MATCH($E357&amp;"/"&amp;L$1,Data!$1:$1,0)-1))=TRUE,"",IF(OFFSET(Data!$A$1,MATCH($D357,Data!$CG:$CG,0)-1,MATCH($E357&amp;"/"&amp;L$1,Data!$1:$1,0)-1)=0,"",OFFSET(Data!$A$1,MATCH($D357,Data!$CG:$CG,0)-1,MATCH($E357&amp;"/"&amp;L$1,Data!$1:$1,0)-1)))</f>
        <v/>
      </c>
      <c r="M357" s="252" t="str">
        <f ca="1">IF(ISERROR(OFFSET(Data!$A$1,MATCH($D357,Data!$CG:$CG,0)-1,MATCH($E357&amp;"/"&amp;M$1,Data!$1:$1,0)-1))=TRUE,"",IF(OFFSET(Data!$A$1,MATCH($D357,Data!$CG:$CG,0)-1,MATCH($E357&amp;"/"&amp;M$1,Data!$1:$1,0)-1)=0,"",OFFSET(Data!$A$1,MATCH($D357,Data!$CG:$CG,0)-1,MATCH($E357&amp;"/"&amp;M$1,Data!$1:$1,0)-1)))</f>
        <v/>
      </c>
      <c r="N357" s="252" t="str">
        <f ca="1">IF(ISERROR(OFFSET(Data!$A$1,MATCH($D357,Data!$CG:$CG,0)-1,MATCH($E357&amp;"/"&amp;N$1,Data!$1:$1,0)-1))=TRUE,"",IF(OFFSET(Data!$A$1,MATCH($D357,Data!$CG:$CG,0)-1,MATCH($E357&amp;"/"&amp;N$1,Data!$1:$1,0)-1)=0,"",OFFSET(Data!$A$1,MATCH($D357,Data!$CG:$CG,0)-1,MATCH($E357&amp;"/"&amp;N$1,Data!$1:$1,0)-1)))</f>
        <v/>
      </c>
      <c r="O357" s="252" t="str">
        <f ca="1">IF(ISERROR(OFFSET(Data!$A$1,MATCH($D357,Data!$CG:$CG,0)-1,MATCH($E357&amp;"/"&amp;O$1,Data!$1:$1,0)-1))=TRUE,"",IF(OFFSET(Data!$A$1,MATCH($D357,Data!$CG:$CG,0)-1,MATCH($E357&amp;"/"&amp;O$1,Data!$1:$1,0)-1)=0,"",OFFSET(Data!$A$1,MATCH($D357,Data!$CG:$CG,0)-1,MATCH($E357&amp;"/"&amp;O$1,Data!$1:$1,0)-1)))</f>
        <v/>
      </c>
      <c r="P357" s="252" t="str">
        <f ca="1">IF(ISERROR(OFFSET(Data!$A$1,MATCH($D357,Data!$CG:$CG,0)-1,MATCH($E357&amp;"/"&amp;P$1,Data!$1:$1,0)-1))=TRUE,"",IF(OFFSET(Data!$A$1,MATCH($D357,Data!$CG:$CG,0)-1,MATCH($E357&amp;"/"&amp;P$1,Data!$1:$1,0)-1)=0,"",OFFSET(Data!$A$1,MATCH($D357,Data!$CG:$CG,0)-1,MATCH($E357&amp;"/"&amp;P$1,Data!$1:$1,0)-1)))</f>
        <v/>
      </c>
      <c r="Q357" s="252" t="str">
        <f ca="1">IF(ISERROR(OFFSET(Data!$A$1,MATCH($D357,Data!$CG:$CG,0)-1,MATCH($E357&amp;"/"&amp;Q$1,Data!$1:$1,0)-1))=TRUE,"",IF(OFFSET(Data!$A$1,MATCH($D357,Data!$CG:$CG,0)-1,MATCH($E357&amp;"/"&amp;Q$1,Data!$1:$1,0)-1)=0,"",OFFSET(Data!$A$1,MATCH($D357,Data!$CG:$CG,0)-1,MATCH($E357&amp;"/"&amp;Q$1,Data!$1:$1,0)-1)))</f>
        <v/>
      </c>
      <c r="R357" s="252" t="str">
        <f ca="1">IF(ISERROR(OFFSET(Data!$A$1,MATCH($D357,Data!$CG:$CG,0)-1,MATCH($E357&amp;"/"&amp;R$1,Data!$1:$1,0)-1))=TRUE,"",IF(OFFSET(Data!$A$1,MATCH($D357,Data!$CG:$CG,0)-1,MATCH($E357&amp;"/"&amp;R$1,Data!$1:$1,0)-1)=0,"",OFFSET(Data!$A$1,MATCH($D357,Data!$CG:$CG,0)-1,MATCH($E357&amp;"/"&amp;R$1,Data!$1:$1,0)-1)))</f>
        <v/>
      </c>
      <c r="S357" s="252" t="str">
        <f ca="1">IF(ISERROR(OFFSET(Data!$A$1,MATCH($D357,Data!$CG:$CG,0)-1,MATCH($E357&amp;"/"&amp;S$1,Data!$1:$1,0)-1))=TRUE,"",IF(OFFSET(Data!$A$1,MATCH($D357,Data!$CG:$CG,0)-1,MATCH($E357&amp;"/"&amp;S$1,Data!$1:$1,0)-1)=0,"",OFFSET(Data!$A$1,MATCH($D357,Data!$CG:$CG,0)-1,MATCH($E357&amp;"/"&amp;S$1,Data!$1:$1,0)-1)))</f>
        <v/>
      </c>
      <c r="T357" s="252" t="str">
        <f ca="1">IF(ISERROR(OFFSET(Data!$A$1,MATCH($D357,Data!$CG:$CG,0)-1,MATCH($E357&amp;"/"&amp;T$1,Data!$1:$1,0)-1))=TRUE,"",IF(OFFSET(Data!$A$1,MATCH($D357,Data!$CG:$CG,0)-1,MATCH($E357&amp;"/"&amp;T$1,Data!$1:$1,0)-1)=0,"",OFFSET(Data!$A$1,MATCH($D357,Data!$CG:$CG,0)-1,MATCH($E357&amp;"/"&amp;T$1,Data!$1:$1,0)-1)))</f>
        <v/>
      </c>
      <c r="U357" s="252" t="str">
        <f ca="1">IF(ISERROR(OFFSET(Data!$A$1,MATCH($D357,Data!$CG:$CG,0)-1,MATCH($E357&amp;"/"&amp;U$1,Data!$1:$1,0)-1))=TRUE,"",IF(OFFSET(Data!$A$1,MATCH($D357,Data!$CG:$CG,0)-1,MATCH($E357&amp;"/"&amp;U$1,Data!$1:$1,0)-1)=0,"",OFFSET(Data!$A$1,MATCH($D357,Data!$CG:$CG,0)-1,MATCH($E357&amp;"/"&amp;U$1,Data!$1:$1,0)-1)))</f>
        <v/>
      </c>
      <c r="V357" s="252" t="str">
        <f ca="1">IF(ISERROR(OFFSET(Data!$A$1,MATCH($D357,Data!$CG:$CG,0)-1,MATCH($E357&amp;"/"&amp;V$1,Data!$1:$1,0)-1))=TRUE,"",IF(OFFSET(Data!$A$1,MATCH($D357,Data!$CG:$CG,0)-1,MATCH($E357&amp;"/"&amp;V$1,Data!$1:$1,0)-1)=0,"",OFFSET(Data!$A$1,MATCH($D357,Data!$CG:$CG,0)-1,MATCH($E357&amp;"/"&amp;V$1,Data!$1:$1,0)-1)))</f>
        <v/>
      </c>
      <c r="W357" s="269" t="str">
        <f ca="1">IF(ISERROR(OFFSET(Data!$A$1,MATCH($D357,Data!$CG:$CG,0)-1,MATCH($E357&amp;"/"&amp;W$1,Data!$1:$1,0)-1))=TRUE,"",IF(OFFSET(Data!$A$1,MATCH($D357,Data!$CG:$CG,0)-1,MATCH($E357&amp;"/"&amp;W$1,Data!$1:$1,0)-1)=0,"",OFFSET(Data!$A$1,MATCH($D357,Data!$CG:$CG,0)-1,MATCH($E357&amp;"/"&amp;W$1,Data!$1:$1,0)-1)))</f>
        <v/>
      </c>
      <c r="X357" s="252" t="str">
        <f ca="1">IF(ISERROR(OFFSET(Data!$A$1,MATCH($D357,Data!$CG:$CG,0)-1,MATCH($E357&amp;"/"&amp;X$1,Data!$1:$1,0)-1))=TRUE,"",IF(OFFSET(Data!$A$1,MATCH($D357,Data!$CG:$CG,0)-1,MATCH($E357&amp;"/"&amp;X$1,Data!$1:$1,0)-1)=0,"",OFFSET(Data!$A$1,MATCH($D357,Data!$CG:$CG,0)-1,MATCH($E357&amp;"/"&amp;X$1,Data!$1:$1,0)-1)))</f>
        <v/>
      </c>
      <c r="Y357" s="252" t="str">
        <f ca="1">IF(ISERROR(OFFSET(Data!$A$1,MATCH($D357,Data!$CG:$CG,0)-1,MATCH($E357&amp;"/"&amp;Y$1,Data!$1:$1,0)-1))=TRUE,"",IF(OFFSET(Data!$A$1,MATCH($D357,Data!$CG:$CG,0)-1,MATCH($E357&amp;"/"&amp;Y$1,Data!$1:$1,0)-1)=0,"",OFFSET(Data!$A$1,MATCH($D357,Data!$CG:$CG,0)-1,MATCH($E357&amp;"/"&amp;Y$1,Data!$1:$1,0)-1)))</f>
        <v/>
      </c>
      <c r="Z357" s="252" t="str">
        <f ca="1">IF(ISERROR(OFFSET(Data!$A$1,MATCH($D357,Data!$CG:$CG,0)-1,MATCH($E357&amp;"/"&amp;Z$1,Data!$1:$1,0)-1))=TRUE,"",IF(OFFSET(Data!$A$1,MATCH($D357,Data!$CG:$CG,0)-1,MATCH($E357&amp;"/"&amp;Z$1,Data!$1:$1,0)-1)=0,"",OFFSET(Data!$A$1,MATCH($D357,Data!$CG:$CG,0)-1,MATCH($E357&amp;"/"&amp;Z$1,Data!$1:$1,0)-1)))</f>
        <v/>
      </c>
      <c r="AA357" s="252" t="str">
        <f ca="1">IF(ISERROR(OFFSET(Data!$A$1,MATCH($D357,Data!$CG:$CG,0)-1,MATCH($E357&amp;"/"&amp;AA$1,Data!$1:$1,0)-1))=TRUE,"",IF(OFFSET(Data!$A$1,MATCH($D357,Data!$CG:$CG,0)-1,MATCH($E357&amp;"/"&amp;AA$1,Data!$1:$1,0)-1)=0,"",OFFSET(Data!$A$1,MATCH($D357,Data!$CG:$CG,0)-1,MATCH($E357&amp;"/"&amp;AA$1,Data!$1:$1,0)-1)))</f>
        <v/>
      </c>
      <c r="AB357" s="252" t="str">
        <f ca="1">IF(ISERROR(OFFSET(Data!$A$1,MATCH($D357,Data!$CG:$CG,0)-1,MATCH($E357&amp;"/"&amp;AB$1,Data!$1:$1,0)-1))=TRUE,"",IF(OFFSET(Data!$A$1,MATCH($D357,Data!$CG:$CG,0)-1,MATCH($E357&amp;"/"&amp;AB$1,Data!$1:$1,0)-1)=0,"",OFFSET(Data!$A$1,MATCH($D357,Data!$CG:$CG,0)-1,MATCH($E357&amp;"/"&amp;AB$1,Data!$1:$1,0)-1)))</f>
        <v/>
      </c>
      <c r="AC357" s="252" t="str">
        <f ca="1">IF(ISERROR(OFFSET(Data!$A$1,MATCH($D357,Data!$CG:$CG,0)-1,MATCH($E357&amp;"/"&amp;AC$1,Data!$1:$1,0)-1))=TRUE,"",IF(OFFSET(Data!$A$1,MATCH($D357,Data!$CG:$CG,0)-1,MATCH($E357&amp;"/"&amp;AC$1,Data!$1:$1,0)-1)=0,"",OFFSET(Data!$A$1,MATCH($D357,Data!$CG:$CG,0)-1,MATCH($E357&amp;"/"&amp;AC$1,Data!$1:$1,0)-1)))</f>
        <v/>
      </c>
      <c r="AD357" s="252" t="str">
        <f ca="1">IF(ISERROR(OFFSET(Data!$A$1,MATCH($D357,Data!$CG:$CG,0)-1,MATCH($E357&amp;"/"&amp;AD$1,Data!$1:$1,0)-1))=TRUE,"",IF(OFFSET(Data!$A$1,MATCH($D357,Data!$CG:$CG,0)-1,MATCH($E357&amp;"/"&amp;AD$1,Data!$1:$1,0)-1)=0,"",OFFSET(Data!$A$1,MATCH($D357,Data!$CG:$CG,0)-1,MATCH($E357&amp;"/"&amp;AD$1,Data!$1:$1,0)-1)))</f>
        <v/>
      </c>
      <c r="AE357" s="252" t="str">
        <f ca="1">IF(ISERROR(OFFSET(Data!$A$1,MATCH($D357,Data!$CG:$CG,0)-1,MATCH($E357&amp;"/"&amp;AE$1,Data!$1:$1,0)-1))=TRUE,"",IF(OFFSET(Data!$A$1,MATCH($D357,Data!$CG:$CG,0)-1,MATCH($E357&amp;"/"&amp;AE$1,Data!$1:$1,0)-1)=0,"",OFFSET(Data!$A$1,MATCH($D357,Data!$CG:$CG,0)-1,MATCH($E357&amp;"/"&amp;AE$1,Data!$1:$1,0)-1)))</f>
        <v/>
      </c>
      <c r="AF357" s="253" t="str">
        <f ca="1">IF(ISERROR(OFFSET(Data!$A$1,MATCH($D357,Data!$CG:$CG,0)-1,MATCH($E357&amp;"/"&amp;AF$1,Data!$1:$1,0)-1))=TRUE,"",IF(OFFSET(Data!$A$1,MATCH($D357,Data!$CG:$CG,0)-1,MATCH($E357&amp;"/"&amp;AF$1,Data!$1:$1,0)-1)=0,"",OFFSET(Data!$A$1,MATCH($D357,Data!$CG:$CG,0)-1,MATCH($E357&amp;"/"&amp;AF$1,Data!$1:$1,0)-1)))</f>
        <v/>
      </c>
      <c r="AG357" s="212">
        <f t="shared" ca="1" si="10"/>
        <v>0</v>
      </c>
      <c r="AH357" s="213">
        <f ca="1">SUM(AG354:AG357)</f>
        <v>0</v>
      </c>
    </row>
    <row r="358" spans="1:34" ht="15.75" hidden="1" customHeight="1" thickBot="1" x14ac:dyDescent="0.3">
      <c r="A358" s="447"/>
      <c r="B358" s="450"/>
      <c r="C358" s="453"/>
      <c r="D358" s="30" t="e">
        <f>IF(C358&lt;&gt;"",C358,D357)</f>
        <v>#N/A</v>
      </c>
      <c r="E358" s="31" t="s">
        <v>25</v>
      </c>
      <c r="F358" s="255" t="str">
        <f ca="1">IF(ISERROR(OFFSET(Data!$A$1,MATCH($D358,Data!$CG:$CG,0)-1,MATCH($E358&amp;"/"&amp;F$1,Data!$1:$1,0)-1))=TRUE,"",IF(OFFSET(Data!$A$1,MATCH($D358,Data!$CG:$CG,0)-1,MATCH($E358&amp;"/"&amp;F$1,Data!$1:$1,0)-1)=0,"",OFFSET(Data!$A$1,MATCH($D358,Data!$CG:$CG,0)-1,MATCH($E358&amp;"/"&amp;F$1,Data!$1:$1,0)-1)))</f>
        <v/>
      </c>
      <c r="G358" s="256" t="str">
        <f ca="1">IF(ISERROR(OFFSET(Data!$A$1,MATCH($D358,Data!$CG:$CG,0)-1,MATCH($E358&amp;"/"&amp;G$1,Data!$1:$1,0)-1))=TRUE,"",IF(OFFSET(Data!$A$1,MATCH($D358,Data!$CG:$CG,0)-1,MATCH($E358&amp;"/"&amp;G$1,Data!$1:$1,0)-1)=0,"",OFFSET(Data!$A$1,MATCH($D358,Data!$CG:$CG,0)-1,MATCH($E358&amp;"/"&amp;G$1,Data!$1:$1,0)-1)))</f>
        <v/>
      </c>
      <c r="H358" s="256" t="str">
        <f ca="1">IF(ISERROR(OFFSET(Data!$A$1,MATCH($D358,Data!$CG:$CG,0)-1,MATCH($E358&amp;"/"&amp;H$1,Data!$1:$1,0)-1))=TRUE,"",IF(OFFSET(Data!$A$1,MATCH($D358,Data!$CG:$CG,0)-1,MATCH($E358&amp;"/"&amp;H$1,Data!$1:$1,0)-1)=0,"",OFFSET(Data!$A$1,MATCH($D358,Data!$CG:$CG,0)-1,MATCH($E358&amp;"/"&amp;H$1,Data!$1:$1,0)-1)))</f>
        <v/>
      </c>
      <c r="I358" s="256" t="str">
        <f ca="1">IF(ISERROR(OFFSET(Data!$A$1,MATCH($D358,Data!$CG:$CG,0)-1,MATCH($E358&amp;"/"&amp;I$1,Data!$1:$1,0)-1))=TRUE,"",IF(OFFSET(Data!$A$1,MATCH($D358,Data!$CG:$CG,0)-1,MATCH($E358&amp;"/"&amp;I$1,Data!$1:$1,0)-1)=0,"",OFFSET(Data!$A$1,MATCH($D358,Data!$CG:$CG,0)-1,MATCH($E358&amp;"/"&amp;I$1,Data!$1:$1,0)-1)))</f>
        <v/>
      </c>
      <c r="J358" s="256" t="str">
        <f ca="1">IF(ISERROR(OFFSET(Data!$A$1,MATCH($D358,Data!$CG:$CG,0)-1,MATCH($E358&amp;"/"&amp;J$1,Data!$1:$1,0)-1))=TRUE,"",IF(OFFSET(Data!$A$1,MATCH($D358,Data!$CG:$CG,0)-1,MATCH($E358&amp;"/"&amp;J$1,Data!$1:$1,0)-1)=0,"",OFFSET(Data!$A$1,MATCH($D358,Data!$CG:$CG,0)-1,MATCH($E358&amp;"/"&amp;J$1,Data!$1:$1,0)-1)))</f>
        <v/>
      </c>
      <c r="K358" s="256" t="str">
        <f ca="1">IF(ISERROR(OFFSET(Data!$A$1,MATCH($D358,Data!$CG:$CG,0)-1,MATCH($E358&amp;"/"&amp;K$1,Data!$1:$1,0)-1))=TRUE,"",IF(OFFSET(Data!$A$1,MATCH($D358,Data!$CG:$CG,0)-1,MATCH($E358&amp;"/"&amp;K$1,Data!$1:$1,0)-1)=0,"",OFFSET(Data!$A$1,MATCH($D358,Data!$CG:$CG,0)-1,MATCH($E358&amp;"/"&amp;K$1,Data!$1:$1,0)-1)))</f>
        <v/>
      </c>
      <c r="L358" s="256" t="str">
        <f ca="1">IF(ISERROR(OFFSET(Data!$A$1,MATCH($D358,Data!$CG:$CG,0)-1,MATCH($E358&amp;"/"&amp;L$1,Data!$1:$1,0)-1))=TRUE,"",IF(OFFSET(Data!$A$1,MATCH($D358,Data!$CG:$CG,0)-1,MATCH($E358&amp;"/"&amp;L$1,Data!$1:$1,0)-1)=0,"",OFFSET(Data!$A$1,MATCH($D358,Data!$CG:$CG,0)-1,MATCH($E358&amp;"/"&amp;L$1,Data!$1:$1,0)-1)))</f>
        <v/>
      </c>
      <c r="M358" s="256" t="str">
        <f ca="1">IF(ISERROR(OFFSET(Data!$A$1,MATCH($D358,Data!$CG:$CG,0)-1,MATCH($E358&amp;"/"&amp;M$1,Data!$1:$1,0)-1))=TRUE,"",IF(OFFSET(Data!$A$1,MATCH($D358,Data!$CG:$CG,0)-1,MATCH($E358&amp;"/"&amp;M$1,Data!$1:$1,0)-1)=0,"",OFFSET(Data!$A$1,MATCH($D358,Data!$CG:$CG,0)-1,MATCH($E358&amp;"/"&amp;M$1,Data!$1:$1,0)-1)))</f>
        <v/>
      </c>
      <c r="N358" s="256" t="str">
        <f ca="1">IF(ISERROR(OFFSET(Data!$A$1,MATCH($D358,Data!$CG:$CG,0)-1,MATCH($E358&amp;"/"&amp;N$1,Data!$1:$1,0)-1))=TRUE,"",IF(OFFSET(Data!$A$1,MATCH($D358,Data!$CG:$CG,0)-1,MATCH($E358&amp;"/"&amp;N$1,Data!$1:$1,0)-1)=0,"",OFFSET(Data!$A$1,MATCH($D358,Data!$CG:$CG,0)-1,MATCH($E358&amp;"/"&amp;N$1,Data!$1:$1,0)-1)))</f>
        <v/>
      </c>
      <c r="O358" s="256" t="str">
        <f ca="1">IF(ISERROR(OFFSET(Data!$A$1,MATCH($D358,Data!$CG:$CG,0)-1,MATCH($E358&amp;"/"&amp;O$1,Data!$1:$1,0)-1))=TRUE,"",IF(OFFSET(Data!$A$1,MATCH($D358,Data!$CG:$CG,0)-1,MATCH($E358&amp;"/"&amp;O$1,Data!$1:$1,0)-1)=0,"",OFFSET(Data!$A$1,MATCH($D358,Data!$CG:$CG,0)-1,MATCH($E358&amp;"/"&amp;O$1,Data!$1:$1,0)-1)))</f>
        <v/>
      </c>
      <c r="P358" s="256" t="str">
        <f ca="1">IF(ISERROR(OFFSET(Data!$A$1,MATCH($D358,Data!$CG:$CG,0)-1,MATCH($E358&amp;"/"&amp;P$1,Data!$1:$1,0)-1))=TRUE,"",IF(OFFSET(Data!$A$1,MATCH($D358,Data!$CG:$CG,0)-1,MATCH($E358&amp;"/"&amp;P$1,Data!$1:$1,0)-1)=0,"",OFFSET(Data!$A$1,MATCH($D358,Data!$CG:$CG,0)-1,MATCH($E358&amp;"/"&amp;P$1,Data!$1:$1,0)-1)))</f>
        <v/>
      </c>
      <c r="Q358" s="256" t="str">
        <f ca="1">IF(ISERROR(OFFSET(Data!$A$1,MATCH($D358,Data!$CG:$CG,0)-1,MATCH($E358&amp;"/"&amp;Q$1,Data!$1:$1,0)-1))=TRUE,"",IF(OFFSET(Data!$A$1,MATCH($D358,Data!$CG:$CG,0)-1,MATCH($E358&amp;"/"&amp;Q$1,Data!$1:$1,0)-1)=0,"",OFFSET(Data!$A$1,MATCH($D358,Data!$CG:$CG,0)-1,MATCH($E358&amp;"/"&amp;Q$1,Data!$1:$1,0)-1)))</f>
        <v/>
      </c>
      <c r="R358" s="256" t="str">
        <f ca="1">IF(ISERROR(OFFSET(Data!$A$1,MATCH($D358,Data!$CG:$CG,0)-1,MATCH($E358&amp;"/"&amp;R$1,Data!$1:$1,0)-1))=TRUE,"",IF(OFFSET(Data!$A$1,MATCH($D358,Data!$CG:$CG,0)-1,MATCH($E358&amp;"/"&amp;R$1,Data!$1:$1,0)-1)=0,"",OFFSET(Data!$A$1,MATCH($D358,Data!$CG:$CG,0)-1,MATCH($E358&amp;"/"&amp;R$1,Data!$1:$1,0)-1)))</f>
        <v/>
      </c>
      <c r="S358" s="256" t="str">
        <f ca="1">IF(ISERROR(OFFSET(Data!$A$1,MATCH($D358,Data!$CG:$CG,0)-1,MATCH($E358&amp;"/"&amp;S$1,Data!$1:$1,0)-1))=TRUE,"",IF(OFFSET(Data!$A$1,MATCH($D358,Data!$CG:$CG,0)-1,MATCH($E358&amp;"/"&amp;S$1,Data!$1:$1,0)-1)=0,"",OFFSET(Data!$A$1,MATCH($D358,Data!$CG:$CG,0)-1,MATCH($E358&amp;"/"&amp;S$1,Data!$1:$1,0)-1)))</f>
        <v/>
      </c>
      <c r="T358" s="256" t="str">
        <f ca="1">IF(ISERROR(OFFSET(Data!$A$1,MATCH($D358,Data!$CG:$CG,0)-1,MATCH($E358&amp;"/"&amp;T$1,Data!$1:$1,0)-1))=TRUE,"",IF(OFFSET(Data!$A$1,MATCH($D358,Data!$CG:$CG,0)-1,MATCH($E358&amp;"/"&amp;T$1,Data!$1:$1,0)-1)=0,"",OFFSET(Data!$A$1,MATCH($D358,Data!$CG:$CG,0)-1,MATCH($E358&amp;"/"&amp;T$1,Data!$1:$1,0)-1)))</f>
        <v/>
      </c>
      <c r="U358" s="256" t="str">
        <f ca="1">IF(ISERROR(OFFSET(Data!$A$1,MATCH($D358,Data!$CG:$CG,0)-1,MATCH($E358&amp;"/"&amp;U$1,Data!$1:$1,0)-1))=TRUE,"",IF(OFFSET(Data!$A$1,MATCH($D358,Data!$CG:$CG,0)-1,MATCH($E358&amp;"/"&amp;U$1,Data!$1:$1,0)-1)=0,"",OFFSET(Data!$A$1,MATCH($D358,Data!$CG:$CG,0)-1,MATCH($E358&amp;"/"&amp;U$1,Data!$1:$1,0)-1)))</f>
        <v/>
      </c>
      <c r="V358" s="256" t="str">
        <f ca="1">IF(ISERROR(OFFSET(Data!$A$1,MATCH($D358,Data!$CG:$CG,0)-1,MATCH($E358&amp;"/"&amp;V$1,Data!$1:$1,0)-1))=TRUE,"",IF(OFFSET(Data!$A$1,MATCH($D358,Data!$CG:$CG,0)-1,MATCH($E358&amp;"/"&amp;V$1,Data!$1:$1,0)-1)=0,"",OFFSET(Data!$A$1,MATCH($D358,Data!$CG:$CG,0)-1,MATCH($E358&amp;"/"&amp;V$1,Data!$1:$1,0)-1)))</f>
        <v/>
      </c>
      <c r="W358" s="257" t="str">
        <f ca="1">IF(ISERROR(OFFSET(Data!$A$1,MATCH($D358,Data!$CG:$CG,0)-1,MATCH($E358&amp;"/"&amp;W$1,Data!$1:$1,0)-1))=TRUE,"",IF(OFFSET(Data!$A$1,MATCH($D358,Data!$CG:$CG,0)-1,MATCH($E358&amp;"/"&amp;W$1,Data!$1:$1,0)-1)=0,"",OFFSET(Data!$A$1,MATCH($D358,Data!$CG:$CG,0)-1,MATCH($E358&amp;"/"&amp;W$1,Data!$1:$1,0)-1)))</f>
        <v/>
      </c>
      <c r="X358" s="256" t="str">
        <f ca="1">IF(ISERROR(OFFSET(Data!$A$1,MATCH($D358,Data!$CG:$CG,0)-1,MATCH($E358&amp;"/"&amp;X$1,Data!$1:$1,0)-1))=TRUE,"",IF(OFFSET(Data!$A$1,MATCH($D358,Data!$CG:$CG,0)-1,MATCH($E358&amp;"/"&amp;X$1,Data!$1:$1,0)-1)=0,"",OFFSET(Data!$A$1,MATCH($D358,Data!$CG:$CG,0)-1,MATCH($E358&amp;"/"&amp;X$1,Data!$1:$1,0)-1)))</f>
        <v/>
      </c>
      <c r="Y358" s="256" t="str">
        <f ca="1">IF(ISERROR(OFFSET(Data!$A$1,MATCH($D358,Data!$CG:$CG,0)-1,MATCH($E358&amp;"/"&amp;Y$1,Data!$1:$1,0)-1))=TRUE,"",IF(OFFSET(Data!$A$1,MATCH($D358,Data!$CG:$CG,0)-1,MATCH($E358&amp;"/"&amp;Y$1,Data!$1:$1,0)-1)=0,"",OFFSET(Data!$A$1,MATCH($D358,Data!$CG:$CG,0)-1,MATCH($E358&amp;"/"&amp;Y$1,Data!$1:$1,0)-1)))</f>
        <v/>
      </c>
      <c r="Z358" s="256" t="str">
        <f ca="1">IF(ISERROR(OFFSET(Data!$A$1,MATCH($D358,Data!$CG:$CG,0)-1,MATCH($E358&amp;"/"&amp;Z$1,Data!$1:$1,0)-1))=TRUE,"",IF(OFFSET(Data!$A$1,MATCH($D358,Data!$CG:$CG,0)-1,MATCH($E358&amp;"/"&amp;Z$1,Data!$1:$1,0)-1)=0,"",OFFSET(Data!$A$1,MATCH($D358,Data!$CG:$CG,0)-1,MATCH($E358&amp;"/"&amp;Z$1,Data!$1:$1,0)-1)))</f>
        <v/>
      </c>
      <c r="AA358" s="256" t="str">
        <f ca="1">IF(ISERROR(OFFSET(Data!$A$1,MATCH($D358,Data!$CG:$CG,0)-1,MATCH($E358&amp;"/"&amp;AA$1,Data!$1:$1,0)-1))=TRUE,"",IF(OFFSET(Data!$A$1,MATCH($D358,Data!$CG:$CG,0)-1,MATCH($E358&amp;"/"&amp;AA$1,Data!$1:$1,0)-1)=0,"",OFFSET(Data!$A$1,MATCH($D358,Data!$CG:$CG,0)-1,MATCH($E358&amp;"/"&amp;AA$1,Data!$1:$1,0)-1)))</f>
        <v/>
      </c>
      <c r="AB358" s="256" t="str">
        <f ca="1">IF(ISERROR(OFFSET(Data!$A$1,MATCH($D358,Data!$CG:$CG,0)-1,MATCH($E358&amp;"/"&amp;AB$1,Data!$1:$1,0)-1))=TRUE,"",IF(OFFSET(Data!$A$1,MATCH($D358,Data!$CG:$CG,0)-1,MATCH($E358&amp;"/"&amp;AB$1,Data!$1:$1,0)-1)=0,"",OFFSET(Data!$A$1,MATCH($D358,Data!$CG:$CG,0)-1,MATCH($E358&amp;"/"&amp;AB$1,Data!$1:$1,0)-1)))</f>
        <v/>
      </c>
      <c r="AC358" s="256" t="str">
        <f ca="1">IF(ISERROR(OFFSET(Data!$A$1,MATCH($D358,Data!$CG:$CG,0)-1,MATCH($E358&amp;"/"&amp;AC$1,Data!$1:$1,0)-1))=TRUE,"",IF(OFFSET(Data!$A$1,MATCH($D358,Data!$CG:$CG,0)-1,MATCH($E358&amp;"/"&amp;AC$1,Data!$1:$1,0)-1)=0,"",OFFSET(Data!$A$1,MATCH($D358,Data!$CG:$CG,0)-1,MATCH($E358&amp;"/"&amp;AC$1,Data!$1:$1,0)-1)))</f>
        <v/>
      </c>
      <c r="AD358" s="256" t="str">
        <f ca="1">IF(ISERROR(OFFSET(Data!$A$1,MATCH($D358,Data!$CG:$CG,0)-1,MATCH($E358&amp;"/"&amp;AD$1,Data!$1:$1,0)-1))=TRUE,"",IF(OFFSET(Data!$A$1,MATCH($D358,Data!$CG:$CG,0)-1,MATCH($E358&amp;"/"&amp;AD$1,Data!$1:$1,0)-1)=0,"",OFFSET(Data!$A$1,MATCH($D358,Data!$CG:$CG,0)-1,MATCH($E358&amp;"/"&amp;AD$1,Data!$1:$1,0)-1)))</f>
        <v/>
      </c>
      <c r="AE358" s="256" t="str">
        <f ca="1">IF(ISERROR(OFFSET(Data!$A$1,MATCH($D358,Data!$CG:$CG,0)-1,MATCH($E358&amp;"/"&amp;AE$1,Data!$1:$1,0)-1))=TRUE,"",IF(OFFSET(Data!$A$1,MATCH($D358,Data!$CG:$CG,0)-1,MATCH($E358&amp;"/"&amp;AE$1,Data!$1:$1,0)-1)=0,"",OFFSET(Data!$A$1,MATCH($D358,Data!$CG:$CG,0)-1,MATCH($E358&amp;"/"&amp;AE$1,Data!$1:$1,0)-1)))</f>
        <v/>
      </c>
      <c r="AF358" s="258" t="str">
        <f ca="1">IF(ISERROR(OFFSET(Data!$A$1,MATCH($D358,Data!$CG:$CG,0)-1,MATCH($E358&amp;"/"&amp;AF$1,Data!$1:$1,0)-1))=TRUE,"",IF(OFFSET(Data!$A$1,MATCH($D358,Data!$CG:$CG,0)-1,MATCH($E358&amp;"/"&amp;AF$1,Data!$1:$1,0)-1)=0,"",OFFSET(Data!$A$1,MATCH($D358,Data!$CG:$CG,0)-1,MATCH($E358&amp;"/"&amp;AF$1,Data!$1:$1,0)-1)))</f>
        <v/>
      </c>
      <c r="AG358" s="214">
        <f t="shared" ca="1" si="10"/>
        <v>0</v>
      </c>
      <c r="AH358" s="215">
        <f ca="1">SUM(AG354:AG358)</f>
        <v>0</v>
      </c>
    </row>
    <row r="359" spans="1:34" ht="15" hidden="1" customHeight="1" x14ac:dyDescent="0.25">
      <c r="A359" s="445">
        <v>71</v>
      </c>
      <c r="B359" s="448" t="e">
        <f>INDEX(Data!CI:CI,MATCH("W"&amp;A359,Data!A:A,0))</f>
        <v>#N/A</v>
      </c>
      <c r="C359" s="451" t="e">
        <f>INDEX(Data!CG:CG,MATCH("W"&amp;A359,Data!A:A,0))</f>
        <v>#N/A</v>
      </c>
      <c r="D359" s="26" t="e">
        <f>IF(C359&lt;&gt;"",C359,#REF!)</f>
        <v>#N/A</v>
      </c>
      <c r="E359" s="27" t="s">
        <v>21</v>
      </c>
      <c r="F359" s="271" t="str">
        <f ca="1">IF(ISERROR(OFFSET(Data!$A$1,MATCH($D359,Data!$CG:$CG,0)-1,MATCH($E359&amp;"/"&amp;F$1,Data!$1:$1,0)-1))=TRUE,"",IF(OFFSET(Data!$A$1,MATCH($D359,Data!$CG:$CG,0)-1,MATCH($E359&amp;"/"&amp;F$1,Data!$1:$1,0)-1)=0,"",OFFSET(Data!$A$1,MATCH($D359,Data!$CG:$CG,0)-1,MATCH($E359&amp;"/"&amp;F$1,Data!$1:$1,0)-1)))</f>
        <v/>
      </c>
      <c r="G359" s="250" t="str">
        <f ca="1">IF(ISERROR(OFFSET(Data!$A$1,MATCH($D359,Data!$CG:$CG,0)-1,MATCH($E359&amp;"/"&amp;G$1,Data!$1:$1,0)-1))=TRUE,"",IF(OFFSET(Data!$A$1,MATCH($D359,Data!$CG:$CG,0)-1,MATCH($E359&amp;"/"&amp;G$1,Data!$1:$1,0)-1)=0,"",OFFSET(Data!$A$1,MATCH($D359,Data!$CG:$CG,0)-1,MATCH($E359&amp;"/"&amp;G$1,Data!$1:$1,0)-1)))</f>
        <v/>
      </c>
      <c r="H359" s="250" t="str">
        <f ca="1">IF(ISERROR(OFFSET(Data!$A$1,MATCH($D359,Data!$CG:$CG,0)-1,MATCH($E359&amp;"/"&amp;H$1,Data!$1:$1,0)-1))=TRUE,"",IF(OFFSET(Data!$A$1,MATCH($D359,Data!$CG:$CG,0)-1,MATCH($E359&amp;"/"&amp;H$1,Data!$1:$1,0)-1)=0,"",OFFSET(Data!$A$1,MATCH($D359,Data!$CG:$CG,0)-1,MATCH($E359&amp;"/"&amp;H$1,Data!$1:$1,0)-1)))</f>
        <v/>
      </c>
      <c r="I359" s="250" t="str">
        <f ca="1">IF(ISERROR(OFFSET(Data!$A$1,MATCH($D359,Data!$CG:$CG,0)-1,MATCH($E359&amp;"/"&amp;I$1,Data!$1:$1,0)-1))=TRUE,"",IF(OFFSET(Data!$A$1,MATCH($D359,Data!$CG:$CG,0)-1,MATCH($E359&amp;"/"&amp;I$1,Data!$1:$1,0)-1)=0,"",OFFSET(Data!$A$1,MATCH($D359,Data!$CG:$CG,0)-1,MATCH($E359&amp;"/"&amp;I$1,Data!$1:$1,0)-1)))</f>
        <v/>
      </c>
      <c r="J359" s="250" t="str">
        <f ca="1">IF(ISERROR(OFFSET(Data!$A$1,MATCH($D359,Data!$CG:$CG,0)-1,MATCH($E359&amp;"/"&amp;J$1,Data!$1:$1,0)-1))=TRUE,"",IF(OFFSET(Data!$A$1,MATCH($D359,Data!$CG:$CG,0)-1,MATCH($E359&amp;"/"&amp;J$1,Data!$1:$1,0)-1)=0,"",OFFSET(Data!$A$1,MATCH($D359,Data!$CG:$CG,0)-1,MATCH($E359&amp;"/"&amp;J$1,Data!$1:$1,0)-1)))</f>
        <v/>
      </c>
      <c r="K359" s="250" t="str">
        <f ca="1">IF(ISERROR(OFFSET(Data!$A$1,MATCH($D359,Data!$CG:$CG,0)-1,MATCH($E359&amp;"/"&amp;K$1,Data!$1:$1,0)-1))=TRUE,"",IF(OFFSET(Data!$A$1,MATCH($D359,Data!$CG:$CG,0)-1,MATCH($E359&amp;"/"&amp;K$1,Data!$1:$1,0)-1)=0,"",OFFSET(Data!$A$1,MATCH($D359,Data!$CG:$CG,0)-1,MATCH($E359&amp;"/"&amp;K$1,Data!$1:$1,0)-1)))</f>
        <v/>
      </c>
      <c r="L359" s="250" t="str">
        <f ca="1">IF(ISERROR(OFFSET(Data!$A$1,MATCH($D359,Data!$CG:$CG,0)-1,MATCH($E359&amp;"/"&amp;L$1,Data!$1:$1,0)-1))=TRUE,"",IF(OFFSET(Data!$A$1,MATCH($D359,Data!$CG:$CG,0)-1,MATCH($E359&amp;"/"&amp;L$1,Data!$1:$1,0)-1)=0,"",OFFSET(Data!$A$1,MATCH($D359,Data!$CG:$CG,0)-1,MATCH($E359&amp;"/"&amp;L$1,Data!$1:$1,0)-1)))</f>
        <v/>
      </c>
      <c r="M359" s="250" t="str">
        <f ca="1">IF(ISERROR(OFFSET(Data!$A$1,MATCH($D359,Data!$CG:$CG,0)-1,MATCH($E359&amp;"/"&amp;M$1,Data!$1:$1,0)-1))=TRUE,"",IF(OFFSET(Data!$A$1,MATCH($D359,Data!$CG:$CG,0)-1,MATCH($E359&amp;"/"&amp;M$1,Data!$1:$1,0)-1)=0,"",OFFSET(Data!$A$1,MATCH($D359,Data!$CG:$CG,0)-1,MATCH($E359&amp;"/"&amp;M$1,Data!$1:$1,0)-1)))</f>
        <v/>
      </c>
      <c r="N359" s="250" t="str">
        <f ca="1">IF(ISERROR(OFFSET(Data!$A$1,MATCH($D359,Data!$CG:$CG,0)-1,MATCH($E359&amp;"/"&amp;N$1,Data!$1:$1,0)-1))=TRUE,"",IF(OFFSET(Data!$A$1,MATCH($D359,Data!$CG:$CG,0)-1,MATCH($E359&amp;"/"&amp;N$1,Data!$1:$1,0)-1)=0,"",OFFSET(Data!$A$1,MATCH($D359,Data!$CG:$CG,0)-1,MATCH($E359&amp;"/"&amp;N$1,Data!$1:$1,0)-1)))</f>
        <v/>
      </c>
      <c r="O359" s="250" t="str">
        <f ca="1">IF(ISERROR(OFFSET(Data!$A$1,MATCH($D359,Data!$CG:$CG,0)-1,MATCH($E359&amp;"/"&amp;O$1,Data!$1:$1,0)-1))=TRUE,"",IF(OFFSET(Data!$A$1,MATCH($D359,Data!$CG:$CG,0)-1,MATCH($E359&amp;"/"&amp;O$1,Data!$1:$1,0)-1)=0,"",OFFSET(Data!$A$1,MATCH($D359,Data!$CG:$CG,0)-1,MATCH($E359&amp;"/"&amp;O$1,Data!$1:$1,0)-1)))</f>
        <v/>
      </c>
      <c r="P359" s="250" t="str">
        <f ca="1">IF(ISERROR(OFFSET(Data!$A$1,MATCH($D359,Data!$CG:$CG,0)-1,MATCH($E359&amp;"/"&amp;P$1,Data!$1:$1,0)-1))=TRUE,"",IF(OFFSET(Data!$A$1,MATCH($D359,Data!$CG:$CG,0)-1,MATCH($E359&amp;"/"&amp;P$1,Data!$1:$1,0)-1)=0,"",OFFSET(Data!$A$1,MATCH($D359,Data!$CG:$CG,0)-1,MATCH($E359&amp;"/"&amp;P$1,Data!$1:$1,0)-1)))</f>
        <v/>
      </c>
      <c r="Q359" s="250" t="str">
        <f ca="1">IF(ISERROR(OFFSET(Data!$A$1,MATCH($D359,Data!$CG:$CG,0)-1,MATCH($E359&amp;"/"&amp;Q$1,Data!$1:$1,0)-1))=TRUE,"",IF(OFFSET(Data!$A$1,MATCH($D359,Data!$CG:$CG,0)-1,MATCH($E359&amp;"/"&amp;Q$1,Data!$1:$1,0)-1)=0,"",OFFSET(Data!$A$1,MATCH($D359,Data!$CG:$CG,0)-1,MATCH($E359&amp;"/"&amp;Q$1,Data!$1:$1,0)-1)))</f>
        <v/>
      </c>
      <c r="R359" s="250" t="str">
        <f ca="1">IF(ISERROR(OFFSET(Data!$A$1,MATCH($D359,Data!$CG:$CG,0)-1,MATCH($E359&amp;"/"&amp;R$1,Data!$1:$1,0)-1))=TRUE,"",IF(OFFSET(Data!$A$1,MATCH($D359,Data!$CG:$CG,0)-1,MATCH($E359&amp;"/"&amp;R$1,Data!$1:$1,0)-1)=0,"",OFFSET(Data!$A$1,MATCH($D359,Data!$CG:$CG,0)-1,MATCH($E359&amp;"/"&amp;R$1,Data!$1:$1,0)-1)))</f>
        <v/>
      </c>
      <c r="S359" s="250" t="str">
        <f ca="1">IF(ISERROR(OFFSET(Data!$A$1,MATCH($D359,Data!$CG:$CG,0)-1,MATCH($E359&amp;"/"&amp;S$1,Data!$1:$1,0)-1))=TRUE,"",IF(OFFSET(Data!$A$1,MATCH($D359,Data!$CG:$CG,0)-1,MATCH($E359&amp;"/"&amp;S$1,Data!$1:$1,0)-1)=0,"",OFFSET(Data!$A$1,MATCH($D359,Data!$CG:$CG,0)-1,MATCH($E359&amp;"/"&amp;S$1,Data!$1:$1,0)-1)))</f>
        <v/>
      </c>
      <c r="T359" s="250" t="str">
        <f ca="1">IF(ISERROR(OFFSET(Data!$A$1,MATCH($D359,Data!$CG:$CG,0)-1,MATCH($E359&amp;"/"&amp;T$1,Data!$1:$1,0)-1))=TRUE,"",IF(OFFSET(Data!$A$1,MATCH($D359,Data!$CG:$CG,0)-1,MATCH($E359&amp;"/"&amp;T$1,Data!$1:$1,0)-1)=0,"",OFFSET(Data!$A$1,MATCH($D359,Data!$CG:$CG,0)-1,MATCH($E359&amp;"/"&amp;T$1,Data!$1:$1,0)-1)))</f>
        <v/>
      </c>
      <c r="U359" s="250" t="str">
        <f ca="1">IF(ISERROR(OFFSET(Data!$A$1,MATCH($D359,Data!$CG:$CG,0)-1,MATCH($E359&amp;"/"&amp;U$1,Data!$1:$1,0)-1))=TRUE,"",IF(OFFSET(Data!$A$1,MATCH($D359,Data!$CG:$CG,0)-1,MATCH($E359&amp;"/"&amp;U$1,Data!$1:$1,0)-1)=0,"",OFFSET(Data!$A$1,MATCH($D359,Data!$CG:$CG,0)-1,MATCH($E359&amp;"/"&amp;U$1,Data!$1:$1,0)-1)))</f>
        <v/>
      </c>
      <c r="V359" s="250" t="str">
        <f ca="1">IF(ISERROR(OFFSET(Data!$A$1,MATCH($D359,Data!$CG:$CG,0)-1,MATCH($E359&amp;"/"&amp;V$1,Data!$1:$1,0)-1))=TRUE,"",IF(OFFSET(Data!$A$1,MATCH($D359,Data!$CG:$CG,0)-1,MATCH($E359&amp;"/"&amp;V$1,Data!$1:$1,0)-1)=0,"",OFFSET(Data!$A$1,MATCH($D359,Data!$CG:$CG,0)-1,MATCH($E359&amp;"/"&amp;V$1,Data!$1:$1,0)-1)))</f>
        <v/>
      </c>
      <c r="W359" s="272" t="str">
        <f ca="1">IF(ISERROR(OFFSET(Data!$A$1,MATCH($D359,Data!$CG:$CG,0)-1,MATCH($E359&amp;"/"&amp;W$1,Data!$1:$1,0)-1))=TRUE,"",IF(OFFSET(Data!$A$1,MATCH($D359,Data!$CG:$CG,0)-1,MATCH($E359&amp;"/"&amp;W$1,Data!$1:$1,0)-1)=0,"",OFFSET(Data!$A$1,MATCH($D359,Data!$CG:$CG,0)-1,MATCH($E359&amp;"/"&amp;W$1,Data!$1:$1,0)-1)))</f>
        <v/>
      </c>
      <c r="X359" s="250" t="str">
        <f ca="1">IF(ISERROR(OFFSET(Data!$A$1,MATCH($D359,Data!$CG:$CG,0)-1,MATCH($E359&amp;"/"&amp;X$1,Data!$1:$1,0)-1))=TRUE,"",IF(OFFSET(Data!$A$1,MATCH($D359,Data!$CG:$CG,0)-1,MATCH($E359&amp;"/"&amp;X$1,Data!$1:$1,0)-1)=0,"",OFFSET(Data!$A$1,MATCH($D359,Data!$CG:$CG,0)-1,MATCH($E359&amp;"/"&amp;X$1,Data!$1:$1,0)-1)))</f>
        <v/>
      </c>
      <c r="Y359" s="250" t="str">
        <f ca="1">IF(ISERROR(OFFSET(Data!$A$1,MATCH($D359,Data!$CG:$CG,0)-1,MATCH($E359&amp;"/"&amp;Y$1,Data!$1:$1,0)-1))=TRUE,"",IF(OFFSET(Data!$A$1,MATCH($D359,Data!$CG:$CG,0)-1,MATCH($E359&amp;"/"&amp;Y$1,Data!$1:$1,0)-1)=0,"",OFFSET(Data!$A$1,MATCH($D359,Data!$CG:$CG,0)-1,MATCH($E359&amp;"/"&amp;Y$1,Data!$1:$1,0)-1)))</f>
        <v/>
      </c>
      <c r="Z359" s="250" t="str">
        <f ca="1">IF(ISERROR(OFFSET(Data!$A$1,MATCH($D359,Data!$CG:$CG,0)-1,MATCH($E359&amp;"/"&amp;Z$1,Data!$1:$1,0)-1))=TRUE,"",IF(OFFSET(Data!$A$1,MATCH($D359,Data!$CG:$CG,0)-1,MATCH($E359&amp;"/"&amp;Z$1,Data!$1:$1,0)-1)=0,"",OFFSET(Data!$A$1,MATCH($D359,Data!$CG:$CG,0)-1,MATCH($E359&amp;"/"&amp;Z$1,Data!$1:$1,0)-1)))</f>
        <v/>
      </c>
      <c r="AA359" s="250" t="str">
        <f ca="1">IF(ISERROR(OFFSET(Data!$A$1,MATCH($D359,Data!$CG:$CG,0)-1,MATCH($E359&amp;"/"&amp;AA$1,Data!$1:$1,0)-1))=TRUE,"",IF(OFFSET(Data!$A$1,MATCH($D359,Data!$CG:$CG,0)-1,MATCH($E359&amp;"/"&amp;AA$1,Data!$1:$1,0)-1)=0,"",OFFSET(Data!$A$1,MATCH($D359,Data!$CG:$CG,0)-1,MATCH($E359&amp;"/"&amp;AA$1,Data!$1:$1,0)-1)))</f>
        <v/>
      </c>
      <c r="AB359" s="250" t="str">
        <f ca="1">IF(ISERROR(OFFSET(Data!$A$1,MATCH($D359,Data!$CG:$CG,0)-1,MATCH($E359&amp;"/"&amp;AB$1,Data!$1:$1,0)-1))=TRUE,"",IF(OFFSET(Data!$A$1,MATCH($D359,Data!$CG:$CG,0)-1,MATCH($E359&amp;"/"&amp;AB$1,Data!$1:$1,0)-1)=0,"",OFFSET(Data!$A$1,MATCH($D359,Data!$CG:$CG,0)-1,MATCH($E359&amp;"/"&amp;AB$1,Data!$1:$1,0)-1)))</f>
        <v/>
      </c>
      <c r="AC359" s="250" t="str">
        <f ca="1">IF(ISERROR(OFFSET(Data!$A$1,MATCH($D359,Data!$CG:$CG,0)-1,MATCH($E359&amp;"/"&amp;AC$1,Data!$1:$1,0)-1))=TRUE,"",IF(OFFSET(Data!$A$1,MATCH($D359,Data!$CG:$CG,0)-1,MATCH($E359&amp;"/"&amp;AC$1,Data!$1:$1,0)-1)=0,"",OFFSET(Data!$A$1,MATCH($D359,Data!$CG:$CG,0)-1,MATCH($E359&amp;"/"&amp;AC$1,Data!$1:$1,0)-1)))</f>
        <v/>
      </c>
      <c r="AD359" s="250" t="str">
        <f ca="1">IF(ISERROR(OFFSET(Data!$A$1,MATCH($D359,Data!$CG:$CG,0)-1,MATCH($E359&amp;"/"&amp;AD$1,Data!$1:$1,0)-1))=TRUE,"",IF(OFFSET(Data!$A$1,MATCH($D359,Data!$CG:$CG,0)-1,MATCH($E359&amp;"/"&amp;AD$1,Data!$1:$1,0)-1)=0,"",OFFSET(Data!$A$1,MATCH($D359,Data!$CG:$CG,0)-1,MATCH($E359&amp;"/"&amp;AD$1,Data!$1:$1,0)-1)))</f>
        <v/>
      </c>
      <c r="AE359" s="250" t="str">
        <f ca="1">IF(ISERROR(OFFSET(Data!$A$1,MATCH($D359,Data!$CG:$CG,0)-1,MATCH($E359&amp;"/"&amp;AE$1,Data!$1:$1,0)-1))=TRUE,"",IF(OFFSET(Data!$A$1,MATCH($D359,Data!$CG:$CG,0)-1,MATCH($E359&amp;"/"&amp;AE$1,Data!$1:$1,0)-1)=0,"",OFFSET(Data!$A$1,MATCH($D359,Data!$CG:$CG,0)-1,MATCH($E359&amp;"/"&amp;AE$1,Data!$1:$1,0)-1)))</f>
        <v/>
      </c>
      <c r="AF359" s="251" t="str">
        <f ca="1">IF(ISERROR(OFFSET(Data!$A$1,MATCH($D359,Data!$CG:$CG,0)-1,MATCH($E359&amp;"/"&amp;AF$1,Data!$1:$1,0)-1))=TRUE,"",IF(OFFSET(Data!$A$1,MATCH($D359,Data!$CG:$CG,0)-1,MATCH($E359&amp;"/"&amp;AF$1,Data!$1:$1,0)-1)=0,"",OFFSET(Data!$A$1,MATCH($D359,Data!$CG:$CG,0)-1,MATCH($E359&amp;"/"&amp;AF$1,Data!$1:$1,0)-1)))</f>
        <v/>
      </c>
      <c r="AG359" s="210">
        <f t="shared" ca="1" si="10"/>
        <v>0</v>
      </c>
      <c r="AH359" s="211">
        <f ca="1">AG359</f>
        <v>0</v>
      </c>
    </row>
    <row r="360" spans="1:34" ht="15" hidden="1" customHeight="1" thickBot="1" x14ac:dyDescent="0.3">
      <c r="A360" s="446"/>
      <c r="B360" s="449"/>
      <c r="C360" s="452"/>
      <c r="D360" s="28" t="e">
        <f>IF(C360&lt;&gt;"",C360,D359)</f>
        <v>#N/A</v>
      </c>
      <c r="E360" s="29" t="s">
        <v>22</v>
      </c>
      <c r="F360" s="254" t="str">
        <f ca="1">IF(ISERROR(OFFSET(Data!$A$1,MATCH($D360,Data!$CG:$CG,0)-1,MATCH($E360&amp;"/"&amp;F$1,Data!$1:$1,0)-1))=TRUE,"",IF(OFFSET(Data!$A$1,MATCH($D360,Data!$CG:$CG,0)-1,MATCH($E360&amp;"/"&amp;F$1,Data!$1:$1,0)-1)=0,"",OFFSET(Data!$A$1,MATCH($D360,Data!$CG:$CG,0)-1,MATCH($E360&amp;"/"&amp;F$1,Data!$1:$1,0)-1)))</f>
        <v/>
      </c>
      <c r="G360" s="252" t="str">
        <f ca="1">IF(ISERROR(OFFSET(Data!$A$1,MATCH($D360,Data!$CG:$CG,0)-1,MATCH($E360&amp;"/"&amp;G$1,Data!$1:$1,0)-1))=TRUE,"",IF(OFFSET(Data!$A$1,MATCH($D360,Data!$CG:$CG,0)-1,MATCH($E360&amp;"/"&amp;G$1,Data!$1:$1,0)-1)=0,"",OFFSET(Data!$A$1,MATCH($D360,Data!$CG:$CG,0)-1,MATCH($E360&amp;"/"&amp;G$1,Data!$1:$1,0)-1)))</f>
        <v/>
      </c>
      <c r="H360" s="252" t="str">
        <f ca="1">IF(ISERROR(OFFSET(Data!$A$1,MATCH($D360,Data!$CG:$CG,0)-1,MATCH($E360&amp;"/"&amp;H$1,Data!$1:$1,0)-1))=TRUE,"",IF(OFFSET(Data!$A$1,MATCH($D360,Data!$CG:$CG,0)-1,MATCH($E360&amp;"/"&amp;H$1,Data!$1:$1,0)-1)=0,"",OFFSET(Data!$A$1,MATCH($D360,Data!$CG:$CG,0)-1,MATCH($E360&amp;"/"&amp;H$1,Data!$1:$1,0)-1)))</f>
        <v/>
      </c>
      <c r="I360" s="252" t="str">
        <f ca="1">IF(ISERROR(OFFSET(Data!$A$1,MATCH($D360,Data!$CG:$CG,0)-1,MATCH($E360&amp;"/"&amp;I$1,Data!$1:$1,0)-1))=TRUE,"",IF(OFFSET(Data!$A$1,MATCH($D360,Data!$CG:$CG,0)-1,MATCH($E360&amp;"/"&amp;I$1,Data!$1:$1,0)-1)=0,"",OFFSET(Data!$A$1,MATCH($D360,Data!$CG:$CG,0)-1,MATCH($E360&amp;"/"&amp;I$1,Data!$1:$1,0)-1)))</f>
        <v/>
      </c>
      <c r="J360" s="252" t="str">
        <f ca="1">IF(ISERROR(OFFSET(Data!$A$1,MATCH($D360,Data!$CG:$CG,0)-1,MATCH($E360&amp;"/"&amp;J$1,Data!$1:$1,0)-1))=TRUE,"",IF(OFFSET(Data!$A$1,MATCH($D360,Data!$CG:$CG,0)-1,MATCH($E360&amp;"/"&amp;J$1,Data!$1:$1,0)-1)=0,"",OFFSET(Data!$A$1,MATCH($D360,Data!$CG:$CG,0)-1,MATCH($E360&amp;"/"&amp;J$1,Data!$1:$1,0)-1)))</f>
        <v/>
      </c>
      <c r="K360" s="252" t="str">
        <f ca="1">IF(ISERROR(OFFSET(Data!$A$1,MATCH($D360,Data!$CG:$CG,0)-1,MATCH($E360&amp;"/"&amp;K$1,Data!$1:$1,0)-1))=TRUE,"",IF(OFFSET(Data!$A$1,MATCH($D360,Data!$CG:$CG,0)-1,MATCH($E360&amp;"/"&amp;K$1,Data!$1:$1,0)-1)=0,"",OFFSET(Data!$A$1,MATCH($D360,Data!$CG:$CG,0)-1,MATCH($E360&amp;"/"&amp;K$1,Data!$1:$1,0)-1)))</f>
        <v/>
      </c>
      <c r="L360" s="252" t="str">
        <f ca="1">IF(ISERROR(OFFSET(Data!$A$1,MATCH($D360,Data!$CG:$CG,0)-1,MATCH($E360&amp;"/"&amp;L$1,Data!$1:$1,0)-1))=TRUE,"",IF(OFFSET(Data!$A$1,MATCH($D360,Data!$CG:$CG,0)-1,MATCH($E360&amp;"/"&amp;L$1,Data!$1:$1,0)-1)=0,"",OFFSET(Data!$A$1,MATCH($D360,Data!$CG:$CG,0)-1,MATCH($E360&amp;"/"&amp;L$1,Data!$1:$1,0)-1)))</f>
        <v/>
      </c>
      <c r="M360" s="252" t="str">
        <f ca="1">IF(ISERROR(OFFSET(Data!$A$1,MATCH($D360,Data!$CG:$CG,0)-1,MATCH($E360&amp;"/"&amp;M$1,Data!$1:$1,0)-1))=TRUE,"",IF(OFFSET(Data!$A$1,MATCH($D360,Data!$CG:$CG,0)-1,MATCH($E360&amp;"/"&amp;M$1,Data!$1:$1,0)-1)=0,"",OFFSET(Data!$A$1,MATCH($D360,Data!$CG:$CG,0)-1,MATCH($E360&amp;"/"&amp;M$1,Data!$1:$1,0)-1)))</f>
        <v/>
      </c>
      <c r="N360" s="252" t="str">
        <f ca="1">IF(ISERROR(OFFSET(Data!$A$1,MATCH($D360,Data!$CG:$CG,0)-1,MATCH($E360&amp;"/"&amp;N$1,Data!$1:$1,0)-1))=TRUE,"",IF(OFFSET(Data!$A$1,MATCH($D360,Data!$CG:$CG,0)-1,MATCH($E360&amp;"/"&amp;N$1,Data!$1:$1,0)-1)=0,"",OFFSET(Data!$A$1,MATCH($D360,Data!$CG:$CG,0)-1,MATCH($E360&amp;"/"&amp;N$1,Data!$1:$1,0)-1)))</f>
        <v/>
      </c>
      <c r="O360" s="252" t="str">
        <f ca="1">IF(ISERROR(OFFSET(Data!$A$1,MATCH($D360,Data!$CG:$CG,0)-1,MATCH($E360&amp;"/"&amp;O$1,Data!$1:$1,0)-1))=TRUE,"",IF(OFFSET(Data!$A$1,MATCH($D360,Data!$CG:$CG,0)-1,MATCH($E360&amp;"/"&amp;O$1,Data!$1:$1,0)-1)=0,"",OFFSET(Data!$A$1,MATCH($D360,Data!$CG:$CG,0)-1,MATCH($E360&amp;"/"&amp;O$1,Data!$1:$1,0)-1)))</f>
        <v/>
      </c>
      <c r="P360" s="252" t="str">
        <f ca="1">IF(ISERROR(OFFSET(Data!$A$1,MATCH($D360,Data!$CG:$CG,0)-1,MATCH($E360&amp;"/"&amp;P$1,Data!$1:$1,0)-1))=TRUE,"",IF(OFFSET(Data!$A$1,MATCH($D360,Data!$CG:$CG,0)-1,MATCH($E360&amp;"/"&amp;P$1,Data!$1:$1,0)-1)=0,"",OFFSET(Data!$A$1,MATCH($D360,Data!$CG:$CG,0)-1,MATCH($E360&amp;"/"&amp;P$1,Data!$1:$1,0)-1)))</f>
        <v/>
      </c>
      <c r="Q360" s="252" t="str">
        <f ca="1">IF(ISERROR(OFFSET(Data!$A$1,MATCH($D360,Data!$CG:$CG,0)-1,MATCH($E360&amp;"/"&amp;Q$1,Data!$1:$1,0)-1))=TRUE,"",IF(OFFSET(Data!$A$1,MATCH($D360,Data!$CG:$CG,0)-1,MATCH($E360&amp;"/"&amp;Q$1,Data!$1:$1,0)-1)=0,"",OFFSET(Data!$A$1,MATCH($D360,Data!$CG:$CG,0)-1,MATCH($E360&amp;"/"&amp;Q$1,Data!$1:$1,0)-1)))</f>
        <v/>
      </c>
      <c r="R360" s="252" t="str">
        <f ca="1">IF(ISERROR(OFFSET(Data!$A$1,MATCH($D360,Data!$CG:$CG,0)-1,MATCH($E360&amp;"/"&amp;R$1,Data!$1:$1,0)-1))=TRUE,"",IF(OFFSET(Data!$A$1,MATCH($D360,Data!$CG:$CG,0)-1,MATCH($E360&amp;"/"&amp;R$1,Data!$1:$1,0)-1)=0,"",OFFSET(Data!$A$1,MATCH($D360,Data!$CG:$CG,0)-1,MATCH($E360&amp;"/"&amp;R$1,Data!$1:$1,0)-1)))</f>
        <v/>
      </c>
      <c r="S360" s="252" t="str">
        <f ca="1">IF(ISERROR(OFFSET(Data!$A$1,MATCH($D360,Data!$CG:$CG,0)-1,MATCH($E360&amp;"/"&amp;S$1,Data!$1:$1,0)-1))=TRUE,"",IF(OFFSET(Data!$A$1,MATCH($D360,Data!$CG:$CG,0)-1,MATCH($E360&amp;"/"&amp;S$1,Data!$1:$1,0)-1)=0,"",OFFSET(Data!$A$1,MATCH($D360,Data!$CG:$CG,0)-1,MATCH($E360&amp;"/"&amp;S$1,Data!$1:$1,0)-1)))</f>
        <v/>
      </c>
      <c r="T360" s="252" t="str">
        <f ca="1">IF(ISERROR(OFFSET(Data!$A$1,MATCH($D360,Data!$CG:$CG,0)-1,MATCH($E360&amp;"/"&amp;T$1,Data!$1:$1,0)-1))=TRUE,"",IF(OFFSET(Data!$A$1,MATCH($D360,Data!$CG:$CG,0)-1,MATCH($E360&amp;"/"&amp;T$1,Data!$1:$1,0)-1)=0,"",OFFSET(Data!$A$1,MATCH($D360,Data!$CG:$CG,0)-1,MATCH($E360&amp;"/"&amp;T$1,Data!$1:$1,0)-1)))</f>
        <v/>
      </c>
      <c r="U360" s="252" t="str">
        <f ca="1">IF(ISERROR(OFFSET(Data!$A$1,MATCH($D360,Data!$CG:$CG,0)-1,MATCH($E360&amp;"/"&amp;U$1,Data!$1:$1,0)-1))=TRUE,"",IF(OFFSET(Data!$A$1,MATCH($D360,Data!$CG:$CG,0)-1,MATCH($E360&amp;"/"&amp;U$1,Data!$1:$1,0)-1)=0,"",OFFSET(Data!$A$1,MATCH($D360,Data!$CG:$CG,0)-1,MATCH($E360&amp;"/"&amp;U$1,Data!$1:$1,0)-1)))</f>
        <v/>
      </c>
      <c r="V360" s="252" t="str">
        <f ca="1">IF(ISERROR(OFFSET(Data!$A$1,MATCH($D360,Data!$CG:$CG,0)-1,MATCH($E360&amp;"/"&amp;V$1,Data!$1:$1,0)-1))=TRUE,"",IF(OFFSET(Data!$A$1,MATCH($D360,Data!$CG:$CG,0)-1,MATCH($E360&amp;"/"&amp;V$1,Data!$1:$1,0)-1)=0,"",OFFSET(Data!$A$1,MATCH($D360,Data!$CG:$CG,0)-1,MATCH($E360&amp;"/"&amp;V$1,Data!$1:$1,0)-1)))</f>
        <v/>
      </c>
      <c r="W360" s="269" t="str">
        <f ca="1">IF(ISERROR(OFFSET(Data!$A$1,MATCH($D360,Data!$CG:$CG,0)-1,MATCH($E360&amp;"/"&amp;W$1,Data!$1:$1,0)-1))=TRUE,"",IF(OFFSET(Data!$A$1,MATCH($D360,Data!$CG:$CG,0)-1,MATCH($E360&amp;"/"&amp;W$1,Data!$1:$1,0)-1)=0,"",OFFSET(Data!$A$1,MATCH($D360,Data!$CG:$CG,0)-1,MATCH($E360&amp;"/"&amp;W$1,Data!$1:$1,0)-1)))</f>
        <v/>
      </c>
      <c r="X360" s="252" t="str">
        <f ca="1">IF(ISERROR(OFFSET(Data!$A$1,MATCH($D360,Data!$CG:$CG,0)-1,MATCH($E360&amp;"/"&amp;X$1,Data!$1:$1,0)-1))=TRUE,"",IF(OFFSET(Data!$A$1,MATCH($D360,Data!$CG:$CG,0)-1,MATCH($E360&amp;"/"&amp;X$1,Data!$1:$1,0)-1)=0,"",OFFSET(Data!$A$1,MATCH($D360,Data!$CG:$CG,0)-1,MATCH($E360&amp;"/"&amp;X$1,Data!$1:$1,0)-1)))</f>
        <v/>
      </c>
      <c r="Y360" s="252" t="str">
        <f ca="1">IF(ISERROR(OFFSET(Data!$A$1,MATCH($D360,Data!$CG:$CG,0)-1,MATCH($E360&amp;"/"&amp;Y$1,Data!$1:$1,0)-1))=TRUE,"",IF(OFFSET(Data!$A$1,MATCH($D360,Data!$CG:$CG,0)-1,MATCH($E360&amp;"/"&amp;Y$1,Data!$1:$1,0)-1)=0,"",OFFSET(Data!$A$1,MATCH($D360,Data!$CG:$CG,0)-1,MATCH($E360&amp;"/"&amp;Y$1,Data!$1:$1,0)-1)))</f>
        <v/>
      </c>
      <c r="Z360" s="252" t="str">
        <f ca="1">IF(ISERROR(OFFSET(Data!$A$1,MATCH($D360,Data!$CG:$CG,0)-1,MATCH($E360&amp;"/"&amp;Z$1,Data!$1:$1,0)-1))=TRUE,"",IF(OFFSET(Data!$A$1,MATCH($D360,Data!$CG:$CG,0)-1,MATCH($E360&amp;"/"&amp;Z$1,Data!$1:$1,0)-1)=0,"",OFFSET(Data!$A$1,MATCH($D360,Data!$CG:$CG,0)-1,MATCH($E360&amp;"/"&amp;Z$1,Data!$1:$1,0)-1)))</f>
        <v/>
      </c>
      <c r="AA360" s="252" t="str">
        <f ca="1">IF(ISERROR(OFFSET(Data!$A$1,MATCH($D360,Data!$CG:$CG,0)-1,MATCH($E360&amp;"/"&amp;AA$1,Data!$1:$1,0)-1))=TRUE,"",IF(OFFSET(Data!$A$1,MATCH($D360,Data!$CG:$CG,0)-1,MATCH($E360&amp;"/"&amp;AA$1,Data!$1:$1,0)-1)=0,"",OFFSET(Data!$A$1,MATCH($D360,Data!$CG:$CG,0)-1,MATCH($E360&amp;"/"&amp;AA$1,Data!$1:$1,0)-1)))</f>
        <v/>
      </c>
      <c r="AB360" s="252" t="str">
        <f ca="1">IF(ISERROR(OFFSET(Data!$A$1,MATCH($D360,Data!$CG:$CG,0)-1,MATCH($E360&amp;"/"&amp;AB$1,Data!$1:$1,0)-1))=TRUE,"",IF(OFFSET(Data!$A$1,MATCH($D360,Data!$CG:$CG,0)-1,MATCH($E360&amp;"/"&amp;AB$1,Data!$1:$1,0)-1)=0,"",OFFSET(Data!$A$1,MATCH($D360,Data!$CG:$CG,0)-1,MATCH($E360&amp;"/"&amp;AB$1,Data!$1:$1,0)-1)))</f>
        <v/>
      </c>
      <c r="AC360" s="252" t="str">
        <f ca="1">IF(ISERROR(OFFSET(Data!$A$1,MATCH($D360,Data!$CG:$CG,0)-1,MATCH($E360&amp;"/"&amp;AC$1,Data!$1:$1,0)-1))=TRUE,"",IF(OFFSET(Data!$A$1,MATCH($D360,Data!$CG:$CG,0)-1,MATCH($E360&amp;"/"&amp;AC$1,Data!$1:$1,0)-1)=0,"",OFFSET(Data!$A$1,MATCH($D360,Data!$CG:$CG,0)-1,MATCH($E360&amp;"/"&amp;AC$1,Data!$1:$1,0)-1)))</f>
        <v/>
      </c>
      <c r="AD360" s="252" t="str">
        <f ca="1">IF(ISERROR(OFFSET(Data!$A$1,MATCH($D360,Data!$CG:$CG,0)-1,MATCH($E360&amp;"/"&amp;AD$1,Data!$1:$1,0)-1))=TRUE,"",IF(OFFSET(Data!$A$1,MATCH($D360,Data!$CG:$CG,0)-1,MATCH($E360&amp;"/"&amp;AD$1,Data!$1:$1,0)-1)=0,"",OFFSET(Data!$A$1,MATCH($D360,Data!$CG:$CG,0)-1,MATCH($E360&amp;"/"&amp;AD$1,Data!$1:$1,0)-1)))</f>
        <v/>
      </c>
      <c r="AE360" s="252" t="str">
        <f ca="1">IF(ISERROR(OFFSET(Data!$A$1,MATCH($D360,Data!$CG:$CG,0)-1,MATCH($E360&amp;"/"&amp;AE$1,Data!$1:$1,0)-1))=TRUE,"",IF(OFFSET(Data!$A$1,MATCH($D360,Data!$CG:$CG,0)-1,MATCH($E360&amp;"/"&amp;AE$1,Data!$1:$1,0)-1)=0,"",OFFSET(Data!$A$1,MATCH($D360,Data!$CG:$CG,0)-1,MATCH($E360&amp;"/"&amp;AE$1,Data!$1:$1,0)-1)))</f>
        <v/>
      </c>
      <c r="AF360" s="253" t="str">
        <f ca="1">IF(ISERROR(OFFSET(Data!$A$1,MATCH($D360,Data!$CG:$CG,0)-1,MATCH($E360&amp;"/"&amp;AF$1,Data!$1:$1,0)-1))=TRUE,"",IF(OFFSET(Data!$A$1,MATCH($D360,Data!$CG:$CG,0)-1,MATCH($E360&amp;"/"&amp;AF$1,Data!$1:$1,0)-1)=0,"",OFFSET(Data!$A$1,MATCH($D360,Data!$CG:$CG,0)-1,MATCH($E360&amp;"/"&amp;AF$1,Data!$1:$1,0)-1)))</f>
        <v/>
      </c>
      <c r="AG360" s="212">
        <f t="shared" ca="1" si="10"/>
        <v>0</v>
      </c>
      <c r="AH360" s="213">
        <f ca="1">SUM(AG359:AG360)</f>
        <v>0</v>
      </c>
    </row>
    <row r="361" spans="1:34" ht="15" hidden="1" customHeight="1" x14ac:dyDescent="0.25">
      <c r="A361" s="446"/>
      <c r="B361" s="449"/>
      <c r="C361" s="452"/>
      <c r="D361" s="28" t="e">
        <f>IF(C361&lt;&gt;"",C361,D360)</f>
        <v>#N/A</v>
      </c>
      <c r="E361" s="29" t="s">
        <v>23</v>
      </c>
      <c r="F361" s="254" t="str">
        <f ca="1">IF(ISERROR(OFFSET(Data!$A$1,MATCH($D361,Data!$CG:$CG,0)-1,MATCH($E361&amp;"/"&amp;F$1,Data!$1:$1,0)-1))=TRUE,"",IF(OFFSET(Data!$A$1,MATCH($D361,Data!$CG:$CG,0)-1,MATCH($E361&amp;"/"&amp;F$1,Data!$1:$1,0)-1)=0,"",OFFSET(Data!$A$1,MATCH($D361,Data!$CG:$CG,0)-1,MATCH($E361&amp;"/"&amp;F$1,Data!$1:$1,0)-1)))</f>
        <v/>
      </c>
      <c r="G361" s="252" t="str">
        <f ca="1">IF(ISERROR(OFFSET(Data!$A$1,MATCH($D361,Data!$CG:$CG,0)-1,MATCH($E361&amp;"/"&amp;G$1,Data!$1:$1,0)-1))=TRUE,"",IF(OFFSET(Data!$A$1,MATCH($D361,Data!$CG:$CG,0)-1,MATCH($E361&amp;"/"&amp;G$1,Data!$1:$1,0)-1)=0,"",OFFSET(Data!$A$1,MATCH($D361,Data!$CG:$CG,0)-1,MATCH($E361&amp;"/"&amp;G$1,Data!$1:$1,0)-1)))</f>
        <v/>
      </c>
      <c r="H361" s="252" t="str">
        <f ca="1">IF(ISERROR(OFFSET(Data!$A$1,MATCH($D361,Data!$CG:$CG,0)-1,MATCH($E361&amp;"/"&amp;H$1,Data!$1:$1,0)-1))=TRUE,"",IF(OFFSET(Data!$A$1,MATCH($D361,Data!$CG:$CG,0)-1,MATCH($E361&amp;"/"&amp;H$1,Data!$1:$1,0)-1)=0,"",OFFSET(Data!$A$1,MATCH($D361,Data!$CG:$CG,0)-1,MATCH($E361&amp;"/"&amp;H$1,Data!$1:$1,0)-1)))</f>
        <v/>
      </c>
      <c r="I361" s="252" t="str">
        <f ca="1">IF(ISERROR(OFFSET(Data!$A$1,MATCH($D361,Data!$CG:$CG,0)-1,MATCH($E361&amp;"/"&amp;I$1,Data!$1:$1,0)-1))=TRUE,"",IF(OFFSET(Data!$A$1,MATCH($D361,Data!$CG:$CG,0)-1,MATCH($E361&amp;"/"&amp;I$1,Data!$1:$1,0)-1)=0,"",OFFSET(Data!$A$1,MATCH($D361,Data!$CG:$CG,0)-1,MATCH($E361&amp;"/"&amp;I$1,Data!$1:$1,0)-1)))</f>
        <v/>
      </c>
      <c r="J361" s="252" t="str">
        <f ca="1">IF(ISERROR(OFFSET(Data!$A$1,MATCH($D361,Data!$CG:$CG,0)-1,MATCH($E361&amp;"/"&amp;J$1,Data!$1:$1,0)-1))=TRUE,"",IF(OFFSET(Data!$A$1,MATCH($D361,Data!$CG:$CG,0)-1,MATCH($E361&amp;"/"&amp;J$1,Data!$1:$1,0)-1)=0,"",OFFSET(Data!$A$1,MATCH($D361,Data!$CG:$CG,0)-1,MATCH($E361&amp;"/"&amp;J$1,Data!$1:$1,0)-1)))</f>
        <v/>
      </c>
      <c r="K361" s="252" t="str">
        <f ca="1">IF(ISERROR(OFFSET(Data!$A$1,MATCH($D361,Data!$CG:$CG,0)-1,MATCH($E361&amp;"/"&amp;K$1,Data!$1:$1,0)-1))=TRUE,"",IF(OFFSET(Data!$A$1,MATCH($D361,Data!$CG:$CG,0)-1,MATCH($E361&amp;"/"&amp;K$1,Data!$1:$1,0)-1)=0,"",OFFSET(Data!$A$1,MATCH($D361,Data!$CG:$CG,0)-1,MATCH($E361&amp;"/"&amp;K$1,Data!$1:$1,0)-1)))</f>
        <v/>
      </c>
      <c r="L361" s="252" t="str">
        <f ca="1">IF(ISERROR(OFFSET(Data!$A$1,MATCH($D361,Data!$CG:$CG,0)-1,MATCH($E361&amp;"/"&amp;L$1,Data!$1:$1,0)-1))=TRUE,"",IF(OFFSET(Data!$A$1,MATCH($D361,Data!$CG:$CG,0)-1,MATCH($E361&amp;"/"&amp;L$1,Data!$1:$1,0)-1)=0,"",OFFSET(Data!$A$1,MATCH($D361,Data!$CG:$CG,0)-1,MATCH($E361&amp;"/"&amp;L$1,Data!$1:$1,0)-1)))</f>
        <v/>
      </c>
      <c r="M361" s="252" t="str">
        <f ca="1">IF(ISERROR(OFFSET(Data!$A$1,MATCH($D361,Data!$CG:$CG,0)-1,MATCH($E361&amp;"/"&amp;M$1,Data!$1:$1,0)-1))=TRUE,"",IF(OFFSET(Data!$A$1,MATCH($D361,Data!$CG:$CG,0)-1,MATCH($E361&amp;"/"&amp;M$1,Data!$1:$1,0)-1)=0,"",OFFSET(Data!$A$1,MATCH($D361,Data!$CG:$CG,0)-1,MATCH($E361&amp;"/"&amp;M$1,Data!$1:$1,0)-1)))</f>
        <v/>
      </c>
      <c r="N361" s="252" t="str">
        <f ca="1">IF(ISERROR(OFFSET(Data!$A$1,MATCH($D361,Data!$CG:$CG,0)-1,MATCH($E361&amp;"/"&amp;N$1,Data!$1:$1,0)-1))=TRUE,"",IF(OFFSET(Data!$A$1,MATCH($D361,Data!$CG:$CG,0)-1,MATCH($E361&amp;"/"&amp;N$1,Data!$1:$1,0)-1)=0,"",OFFSET(Data!$A$1,MATCH($D361,Data!$CG:$CG,0)-1,MATCH($E361&amp;"/"&amp;N$1,Data!$1:$1,0)-1)))</f>
        <v/>
      </c>
      <c r="O361" s="252" t="str">
        <f ca="1">IF(ISERROR(OFFSET(Data!$A$1,MATCH($D361,Data!$CG:$CG,0)-1,MATCH($E361&amp;"/"&amp;O$1,Data!$1:$1,0)-1))=TRUE,"",IF(OFFSET(Data!$A$1,MATCH($D361,Data!$CG:$CG,0)-1,MATCH($E361&amp;"/"&amp;O$1,Data!$1:$1,0)-1)=0,"",OFFSET(Data!$A$1,MATCH($D361,Data!$CG:$CG,0)-1,MATCH($E361&amp;"/"&amp;O$1,Data!$1:$1,0)-1)))</f>
        <v/>
      </c>
      <c r="P361" s="252" t="str">
        <f ca="1">IF(ISERROR(OFFSET(Data!$A$1,MATCH($D361,Data!$CG:$CG,0)-1,MATCH($E361&amp;"/"&amp;P$1,Data!$1:$1,0)-1))=TRUE,"",IF(OFFSET(Data!$A$1,MATCH($D361,Data!$CG:$CG,0)-1,MATCH($E361&amp;"/"&amp;P$1,Data!$1:$1,0)-1)=0,"",OFFSET(Data!$A$1,MATCH($D361,Data!$CG:$CG,0)-1,MATCH($E361&amp;"/"&amp;P$1,Data!$1:$1,0)-1)))</f>
        <v/>
      </c>
      <c r="Q361" s="252" t="str">
        <f ca="1">IF(ISERROR(OFFSET(Data!$A$1,MATCH($D361,Data!$CG:$CG,0)-1,MATCH($E361&amp;"/"&amp;Q$1,Data!$1:$1,0)-1))=TRUE,"",IF(OFFSET(Data!$A$1,MATCH($D361,Data!$CG:$CG,0)-1,MATCH($E361&amp;"/"&amp;Q$1,Data!$1:$1,0)-1)=0,"",OFFSET(Data!$A$1,MATCH($D361,Data!$CG:$CG,0)-1,MATCH($E361&amp;"/"&amp;Q$1,Data!$1:$1,0)-1)))</f>
        <v/>
      </c>
      <c r="R361" s="252" t="str">
        <f ca="1">IF(ISERROR(OFFSET(Data!$A$1,MATCH($D361,Data!$CG:$CG,0)-1,MATCH($E361&amp;"/"&amp;R$1,Data!$1:$1,0)-1))=TRUE,"",IF(OFFSET(Data!$A$1,MATCH($D361,Data!$CG:$CG,0)-1,MATCH($E361&amp;"/"&amp;R$1,Data!$1:$1,0)-1)=0,"",OFFSET(Data!$A$1,MATCH($D361,Data!$CG:$CG,0)-1,MATCH($E361&amp;"/"&amp;R$1,Data!$1:$1,0)-1)))</f>
        <v/>
      </c>
      <c r="S361" s="252" t="str">
        <f ca="1">IF(ISERROR(OFFSET(Data!$A$1,MATCH($D361,Data!$CG:$CG,0)-1,MATCH($E361&amp;"/"&amp;S$1,Data!$1:$1,0)-1))=TRUE,"",IF(OFFSET(Data!$A$1,MATCH($D361,Data!$CG:$CG,0)-1,MATCH($E361&amp;"/"&amp;S$1,Data!$1:$1,0)-1)=0,"",OFFSET(Data!$A$1,MATCH($D361,Data!$CG:$CG,0)-1,MATCH($E361&amp;"/"&amp;S$1,Data!$1:$1,0)-1)))</f>
        <v/>
      </c>
      <c r="T361" s="252" t="str">
        <f ca="1">IF(ISERROR(OFFSET(Data!$A$1,MATCH($D361,Data!$CG:$CG,0)-1,MATCH($E361&amp;"/"&amp;T$1,Data!$1:$1,0)-1))=TRUE,"",IF(OFFSET(Data!$A$1,MATCH($D361,Data!$CG:$CG,0)-1,MATCH($E361&amp;"/"&amp;T$1,Data!$1:$1,0)-1)=0,"",OFFSET(Data!$A$1,MATCH($D361,Data!$CG:$CG,0)-1,MATCH($E361&amp;"/"&amp;T$1,Data!$1:$1,0)-1)))</f>
        <v/>
      </c>
      <c r="U361" s="252" t="str">
        <f ca="1">IF(ISERROR(OFFSET(Data!$A$1,MATCH($D361,Data!$CG:$CG,0)-1,MATCH($E361&amp;"/"&amp;U$1,Data!$1:$1,0)-1))=TRUE,"",IF(OFFSET(Data!$A$1,MATCH($D361,Data!$CG:$CG,0)-1,MATCH($E361&amp;"/"&amp;U$1,Data!$1:$1,0)-1)=0,"",OFFSET(Data!$A$1,MATCH($D361,Data!$CG:$CG,0)-1,MATCH($E361&amp;"/"&amp;U$1,Data!$1:$1,0)-1)))</f>
        <v/>
      </c>
      <c r="V361" s="252" t="str">
        <f ca="1">IF(ISERROR(OFFSET(Data!$A$1,MATCH($D361,Data!$CG:$CG,0)-1,MATCH($E361&amp;"/"&amp;V$1,Data!$1:$1,0)-1))=TRUE,"",IF(OFFSET(Data!$A$1,MATCH($D361,Data!$CG:$CG,0)-1,MATCH($E361&amp;"/"&amp;V$1,Data!$1:$1,0)-1)=0,"",OFFSET(Data!$A$1,MATCH($D361,Data!$CG:$CG,0)-1,MATCH($E361&amp;"/"&amp;V$1,Data!$1:$1,0)-1)))</f>
        <v/>
      </c>
      <c r="W361" s="269" t="str">
        <f ca="1">IF(ISERROR(OFFSET(Data!$A$1,MATCH($D361,Data!$CG:$CG,0)-1,MATCH($E361&amp;"/"&amp;W$1,Data!$1:$1,0)-1))=TRUE,"",IF(OFFSET(Data!$A$1,MATCH($D361,Data!$CG:$CG,0)-1,MATCH($E361&amp;"/"&amp;W$1,Data!$1:$1,0)-1)=0,"",OFFSET(Data!$A$1,MATCH($D361,Data!$CG:$CG,0)-1,MATCH($E361&amp;"/"&amp;W$1,Data!$1:$1,0)-1)))</f>
        <v/>
      </c>
      <c r="X361" s="252" t="str">
        <f ca="1">IF(ISERROR(OFFSET(Data!$A$1,MATCH($D361,Data!$CG:$CG,0)-1,MATCH($E361&amp;"/"&amp;X$1,Data!$1:$1,0)-1))=TRUE,"",IF(OFFSET(Data!$A$1,MATCH($D361,Data!$CG:$CG,0)-1,MATCH($E361&amp;"/"&amp;X$1,Data!$1:$1,0)-1)=0,"",OFFSET(Data!$A$1,MATCH($D361,Data!$CG:$CG,0)-1,MATCH($E361&amp;"/"&amp;X$1,Data!$1:$1,0)-1)))</f>
        <v/>
      </c>
      <c r="Y361" s="252" t="str">
        <f ca="1">IF(ISERROR(OFFSET(Data!$A$1,MATCH($D361,Data!$CG:$CG,0)-1,MATCH($E361&amp;"/"&amp;Y$1,Data!$1:$1,0)-1))=TRUE,"",IF(OFFSET(Data!$A$1,MATCH($D361,Data!$CG:$CG,0)-1,MATCH($E361&amp;"/"&amp;Y$1,Data!$1:$1,0)-1)=0,"",OFFSET(Data!$A$1,MATCH($D361,Data!$CG:$CG,0)-1,MATCH($E361&amp;"/"&amp;Y$1,Data!$1:$1,0)-1)))</f>
        <v/>
      </c>
      <c r="Z361" s="252" t="str">
        <f ca="1">IF(ISERROR(OFFSET(Data!$A$1,MATCH($D361,Data!$CG:$CG,0)-1,MATCH($E361&amp;"/"&amp;Z$1,Data!$1:$1,0)-1))=TRUE,"",IF(OFFSET(Data!$A$1,MATCH($D361,Data!$CG:$CG,0)-1,MATCH($E361&amp;"/"&amp;Z$1,Data!$1:$1,0)-1)=0,"",OFFSET(Data!$A$1,MATCH($D361,Data!$CG:$CG,0)-1,MATCH($E361&amp;"/"&amp;Z$1,Data!$1:$1,0)-1)))</f>
        <v/>
      </c>
      <c r="AA361" s="252" t="str">
        <f ca="1">IF(ISERROR(OFFSET(Data!$A$1,MATCH($D361,Data!$CG:$CG,0)-1,MATCH($E361&amp;"/"&amp;AA$1,Data!$1:$1,0)-1))=TRUE,"",IF(OFFSET(Data!$A$1,MATCH($D361,Data!$CG:$CG,0)-1,MATCH($E361&amp;"/"&amp;AA$1,Data!$1:$1,0)-1)=0,"",OFFSET(Data!$A$1,MATCH($D361,Data!$CG:$CG,0)-1,MATCH($E361&amp;"/"&amp;AA$1,Data!$1:$1,0)-1)))</f>
        <v/>
      </c>
      <c r="AB361" s="252" t="str">
        <f ca="1">IF(ISERROR(OFFSET(Data!$A$1,MATCH($D361,Data!$CG:$CG,0)-1,MATCH($E361&amp;"/"&amp;AB$1,Data!$1:$1,0)-1))=TRUE,"",IF(OFFSET(Data!$A$1,MATCH($D361,Data!$CG:$CG,0)-1,MATCH($E361&amp;"/"&amp;AB$1,Data!$1:$1,0)-1)=0,"",OFFSET(Data!$A$1,MATCH($D361,Data!$CG:$CG,0)-1,MATCH($E361&amp;"/"&amp;AB$1,Data!$1:$1,0)-1)))</f>
        <v/>
      </c>
      <c r="AC361" s="252" t="str">
        <f ca="1">IF(ISERROR(OFFSET(Data!$A$1,MATCH($D361,Data!$CG:$CG,0)-1,MATCH($E361&amp;"/"&amp;AC$1,Data!$1:$1,0)-1))=TRUE,"",IF(OFFSET(Data!$A$1,MATCH($D361,Data!$CG:$CG,0)-1,MATCH($E361&amp;"/"&amp;AC$1,Data!$1:$1,0)-1)=0,"",OFFSET(Data!$A$1,MATCH($D361,Data!$CG:$CG,0)-1,MATCH($E361&amp;"/"&amp;AC$1,Data!$1:$1,0)-1)))</f>
        <v/>
      </c>
      <c r="AD361" s="252" t="str">
        <f ca="1">IF(ISERROR(OFFSET(Data!$A$1,MATCH($D361,Data!$CG:$CG,0)-1,MATCH($E361&amp;"/"&amp;AD$1,Data!$1:$1,0)-1))=TRUE,"",IF(OFFSET(Data!$A$1,MATCH($D361,Data!$CG:$CG,0)-1,MATCH($E361&amp;"/"&amp;AD$1,Data!$1:$1,0)-1)=0,"",OFFSET(Data!$A$1,MATCH($D361,Data!$CG:$CG,0)-1,MATCH($E361&amp;"/"&amp;AD$1,Data!$1:$1,0)-1)))</f>
        <v/>
      </c>
      <c r="AE361" s="252" t="str">
        <f ca="1">IF(ISERROR(OFFSET(Data!$A$1,MATCH($D361,Data!$CG:$CG,0)-1,MATCH($E361&amp;"/"&amp;AE$1,Data!$1:$1,0)-1))=TRUE,"",IF(OFFSET(Data!$A$1,MATCH($D361,Data!$CG:$CG,0)-1,MATCH($E361&amp;"/"&amp;AE$1,Data!$1:$1,0)-1)=0,"",OFFSET(Data!$A$1,MATCH($D361,Data!$CG:$CG,0)-1,MATCH($E361&amp;"/"&amp;AE$1,Data!$1:$1,0)-1)))</f>
        <v/>
      </c>
      <c r="AF361" s="253" t="str">
        <f ca="1">IF(ISERROR(OFFSET(Data!$A$1,MATCH($D361,Data!$CG:$CG,0)-1,MATCH($E361&amp;"/"&amp;AF$1,Data!$1:$1,0)-1))=TRUE,"",IF(OFFSET(Data!$A$1,MATCH($D361,Data!$CG:$CG,0)-1,MATCH($E361&amp;"/"&amp;AF$1,Data!$1:$1,0)-1)=0,"",OFFSET(Data!$A$1,MATCH($D361,Data!$CG:$CG,0)-1,MATCH($E361&amp;"/"&amp;AF$1,Data!$1:$1,0)-1)))</f>
        <v/>
      </c>
      <c r="AG361" s="212">
        <f t="shared" ca="1" si="10"/>
        <v>0</v>
      </c>
      <c r="AH361" s="213">
        <f ca="1">SUM(AG359:AG361)</f>
        <v>0</v>
      </c>
    </row>
    <row r="362" spans="1:34" ht="15.75" hidden="1" customHeight="1" x14ac:dyDescent="0.25">
      <c r="A362" s="446"/>
      <c r="B362" s="449"/>
      <c r="C362" s="452"/>
      <c r="D362" s="28" t="e">
        <f>IF(C362&lt;&gt;"",C362,D361)</f>
        <v>#N/A</v>
      </c>
      <c r="E362" s="29" t="s">
        <v>24</v>
      </c>
      <c r="F362" s="254" t="str">
        <f ca="1">IF(ISERROR(OFFSET(Data!$A$1,MATCH($D362,Data!$CG:$CG,0)-1,MATCH($E362&amp;"/"&amp;F$1,Data!$1:$1,0)-1))=TRUE,"",IF(OFFSET(Data!$A$1,MATCH($D362,Data!$CG:$CG,0)-1,MATCH($E362&amp;"/"&amp;F$1,Data!$1:$1,0)-1)=0,"",OFFSET(Data!$A$1,MATCH($D362,Data!$CG:$CG,0)-1,MATCH($E362&amp;"/"&amp;F$1,Data!$1:$1,0)-1)))</f>
        <v/>
      </c>
      <c r="G362" s="252" t="str">
        <f ca="1">IF(ISERROR(OFFSET(Data!$A$1,MATCH($D362,Data!$CG:$CG,0)-1,MATCH($E362&amp;"/"&amp;G$1,Data!$1:$1,0)-1))=TRUE,"",IF(OFFSET(Data!$A$1,MATCH($D362,Data!$CG:$CG,0)-1,MATCH($E362&amp;"/"&amp;G$1,Data!$1:$1,0)-1)=0,"",OFFSET(Data!$A$1,MATCH($D362,Data!$CG:$CG,0)-1,MATCH($E362&amp;"/"&amp;G$1,Data!$1:$1,0)-1)))</f>
        <v/>
      </c>
      <c r="H362" s="252" t="str">
        <f ca="1">IF(ISERROR(OFFSET(Data!$A$1,MATCH($D362,Data!$CG:$CG,0)-1,MATCH($E362&amp;"/"&amp;H$1,Data!$1:$1,0)-1))=TRUE,"",IF(OFFSET(Data!$A$1,MATCH($D362,Data!$CG:$CG,0)-1,MATCH($E362&amp;"/"&amp;H$1,Data!$1:$1,0)-1)=0,"",OFFSET(Data!$A$1,MATCH($D362,Data!$CG:$CG,0)-1,MATCH($E362&amp;"/"&amp;H$1,Data!$1:$1,0)-1)))</f>
        <v/>
      </c>
      <c r="I362" s="252" t="str">
        <f ca="1">IF(ISERROR(OFFSET(Data!$A$1,MATCH($D362,Data!$CG:$CG,0)-1,MATCH($E362&amp;"/"&amp;I$1,Data!$1:$1,0)-1))=TRUE,"",IF(OFFSET(Data!$A$1,MATCH($D362,Data!$CG:$CG,0)-1,MATCH($E362&amp;"/"&amp;I$1,Data!$1:$1,0)-1)=0,"",OFFSET(Data!$A$1,MATCH($D362,Data!$CG:$CG,0)-1,MATCH($E362&amp;"/"&amp;I$1,Data!$1:$1,0)-1)))</f>
        <v/>
      </c>
      <c r="J362" s="252" t="str">
        <f ca="1">IF(ISERROR(OFFSET(Data!$A$1,MATCH($D362,Data!$CG:$CG,0)-1,MATCH($E362&amp;"/"&amp;J$1,Data!$1:$1,0)-1))=TRUE,"",IF(OFFSET(Data!$A$1,MATCH($D362,Data!$CG:$CG,0)-1,MATCH($E362&amp;"/"&amp;J$1,Data!$1:$1,0)-1)=0,"",OFFSET(Data!$A$1,MATCH($D362,Data!$CG:$CG,0)-1,MATCH($E362&amp;"/"&amp;J$1,Data!$1:$1,0)-1)))</f>
        <v/>
      </c>
      <c r="K362" s="252" t="str">
        <f ca="1">IF(ISERROR(OFFSET(Data!$A$1,MATCH($D362,Data!$CG:$CG,0)-1,MATCH($E362&amp;"/"&amp;K$1,Data!$1:$1,0)-1))=TRUE,"",IF(OFFSET(Data!$A$1,MATCH($D362,Data!$CG:$CG,0)-1,MATCH($E362&amp;"/"&amp;K$1,Data!$1:$1,0)-1)=0,"",OFFSET(Data!$A$1,MATCH($D362,Data!$CG:$CG,0)-1,MATCH($E362&amp;"/"&amp;K$1,Data!$1:$1,0)-1)))</f>
        <v/>
      </c>
      <c r="L362" s="252" t="str">
        <f ca="1">IF(ISERROR(OFFSET(Data!$A$1,MATCH($D362,Data!$CG:$CG,0)-1,MATCH($E362&amp;"/"&amp;L$1,Data!$1:$1,0)-1))=TRUE,"",IF(OFFSET(Data!$A$1,MATCH($D362,Data!$CG:$CG,0)-1,MATCH($E362&amp;"/"&amp;L$1,Data!$1:$1,0)-1)=0,"",OFFSET(Data!$A$1,MATCH($D362,Data!$CG:$CG,0)-1,MATCH($E362&amp;"/"&amp;L$1,Data!$1:$1,0)-1)))</f>
        <v/>
      </c>
      <c r="M362" s="252" t="str">
        <f ca="1">IF(ISERROR(OFFSET(Data!$A$1,MATCH($D362,Data!$CG:$CG,0)-1,MATCH($E362&amp;"/"&amp;M$1,Data!$1:$1,0)-1))=TRUE,"",IF(OFFSET(Data!$A$1,MATCH($D362,Data!$CG:$CG,0)-1,MATCH($E362&amp;"/"&amp;M$1,Data!$1:$1,0)-1)=0,"",OFFSET(Data!$A$1,MATCH($D362,Data!$CG:$CG,0)-1,MATCH($E362&amp;"/"&amp;M$1,Data!$1:$1,0)-1)))</f>
        <v/>
      </c>
      <c r="N362" s="252" t="str">
        <f ca="1">IF(ISERROR(OFFSET(Data!$A$1,MATCH($D362,Data!$CG:$CG,0)-1,MATCH($E362&amp;"/"&amp;N$1,Data!$1:$1,0)-1))=TRUE,"",IF(OFFSET(Data!$A$1,MATCH($D362,Data!$CG:$CG,0)-1,MATCH($E362&amp;"/"&amp;N$1,Data!$1:$1,0)-1)=0,"",OFFSET(Data!$A$1,MATCH($D362,Data!$CG:$CG,0)-1,MATCH($E362&amp;"/"&amp;N$1,Data!$1:$1,0)-1)))</f>
        <v/>
      </c>
      <c r="O362" s="252" t="str">
        <f ca="1">IF(ISERROR(OFFSET(Data!$A$1,MATCH($D362,Data!$CG:$CG,0)-1,MATCH($E362&amp;"/"&amp;O$1,Data!$1:$1,0)-1))=TRUE,"",IF(OFFSET(Data!$A$1,MATCH($D362,Data!$CG:$CG,0)-1,MATCH($E362&amp;"/"&amp;O$1,Data!$1:$1,0)-1)=0,"",OFFSET(Data!$A$1,MATCH($D362,Data!$CG:$CG,0)-1,MATCH($E362&amp;"/"&amp;O$1,Data!$1:$1,0)-1)))</f>
        <v/>
      </c>
      <c r="P362" s="252" t="str">
        <f ca="1">IF(ISERROR(OFFSET(Data!$A$1,MATCH($D362,Data!$CG:$CG,0)-1,MATCH($E362&amp;"/"&amp;P$1,Data!$1:$1,0)-1))=TRUE,"",IF(OFFSET(Data!$A$1,MATCH($D362,Data!$CG:$CG,0)-1,MATCH($E362&amp;"/"&amp;P$1,Data!$1:$1,0)-1)=0,"",OFFSET(Data!$A$1,MATCH($D362,Data!$CG:$CG,0)-1,MATCH($E362&amp;"/"&amp;P$1,Data!$1:$1,0)-1)))</f>
        <v/>
      </c>
      <c r="Q362" s="252" t="str">
        <f ca="1">IF(ISERROR(OFFSET(Data!$A$1,MATCH($D362,Data!$CG:$CG,0)-1,MATCH($E362&amp;"/"&amp;Q$1,Data!$1:$1,0)-1))=TRUE,"",IF(OFFSET(Data!$A$1,MATCH($D362,Data!$CG:$CG,0)-1,MATCH($E362&amp;"/"&amp;Q$1,Data!$1:$1,0)-1)=0,"",OFFSET(Data!$A$1,MATCH($D362,Data!$CG:$CG,0)-1,MATCH($E362&amp;"/"&amp;Q$1,Data!$1:$1,0)-1)))</f>
        <v/>
      </c>
      <c r="R362" s="252" t="str">
        <f ca="1">IF(ISERROR(OFFSET(Data!$A$1,MATCH($D362,Data!$CG:$CG,0)-1,MATCH($E362&amp;"/"&amp;R$1,Data!$1:$1,0)-1))=TRUE,"",IF(OFFSET(Data!$A$1,MATCH($D362,Data!$CG:$CG,0)-1,MATCH($E362&amp;"/"&amp;R$1,Data!$1:$1,0)-1)=0,"",OFFSET(Data!$A$1,MATCH($D362,Data!$CG:$CG,0)-1,MATCH($E362&amp;"/"&amp;R$1,Data!$1:$1,0)-1)))</f>
        <v/>
      </c>
      <c r="S362" s="252" t="str">
        <f ca="1">IF(ISERROR(OFFSET(Data!$A$1,MATCH($D362,Data!$CG:$CG,0)-1,MATCH($E362&amp;"/"&amp;S$1,Data!$1:$1,0)-1))=TRUE,"",IF(OFFSET(Data!$A$1,MATCH($D362,Data!$CG:$CG,0)-1,MATCH($E362&amp;"/"&amp;S$1,Data!$1:$1,0)-1)=0,"",OFFSET(Data!$A$1,MATCH($D362,Data!$CG:$CG,0)-1,MATCH($E362&amp;"/"&amp;S$1,Data!$1:$1,0)-1)))</f>
        <v/>
      </c>
      <c r="T362" s="252" t="str">
        <f ca="1">IF(ISERROR(OFFSET(Data!$A$1,MATCH($D362,Data!$CG:$CG,0)-1,MATCH($E362&amp;"/"&amp;T$1,Data!$1:$1,0)-1))=TRUE,"",IF(OFFSET(Data!$A$1,MATCH($D362,Data!$CG:$CG,0)-1,MATCH($E362&amp;"/"&amp;T$1,Data!$1:$1,0)-1)=0,"",OFFSET(Data!$A$1,MATCH($D362,Data!$CG:$CG,0)-1,MATCH($E362&amp;"/"&amp;T$1,Data!$1:$1,0)-1)))</f>
        <v/>
      </c>
      <c r="U362" s="252" t="str">
        <f ca="1">IF(ISERROR(OFFSET(Data!$A$1,MATCH($D362,Data!$CG:$CG,0)-1,MATCH($E362&amp;"/"&amp;U$1,Data!$1:$1,0)-1))=TRUE,"",IF(OFFSET(Data!$A$1,MATCH($D362,Data!$CG:$CG,0)-1,MATCH($E362&amp;"/"&amp;U$1,Data!$1:$1,0)-1)=0,"",OFFSET(Data!$A$1,MATCH($D362,Data!$CG:$CG,0)-1,MATCH($E362&amp;"/"&amp;U$1,Data!$1:$1,0)-1)))</f>
        <v/>
      </c>
      <c r="V362" s="252" t="str">
        <f ca="1">IF(ISERROR(OFFSET(Data!$A$1,MATCH($D362,Data!$CG:$CG,0)-1,MATCH($E362&amp;"/"&amp;V$1,Data!$1:$1,0)-1))=TRUE,"",IF(OFFSET(Data!$A$1,MATCH($D362,Data!$CG:$CG,0)-1,MATCH($E362&amp;"/"&amp;V$1,Data!$1:$1,0)-1)=0,"",OFFSET(Data!$A$1,MATCH($D362,Data!$CG:$CG,0)-1,MATCH($E362&amp;"/"&amp;V$1,Data!$1:$1,0)-1)))</f>
        <v/>
      </c>
      <c r="W362" s="269" t="str">
        <f ca="1">IF(ISERROR(OFFSET(Data!$A$1,MATCH($D362,Data!$CG:$CG,0)-1,MATCH($E362&amp;"/"&amp;W$1,Data!$1:$1,0)-1))=TRUE,"",IF(OFFSET(Data!$A$1,MATCH($D362,Data!$CG:$CG,0)-1,MATCH($E362&amp;"/"&amp;W$1,Data!$1:$1,0)-1)=0,"",OFFSET(Data!$A$1,MATCH($D362,Data!$CG:$CG,0)-1,MATCH($E362&amp;"/"&amp;W$1,Data!$1:$1,0)-1)))</f>
        <v/>
      </c>
      <c r="X362" s="252" t="str">
        <f ca="1">IF(ISERROR(OFFSET(Data!$A$1,MATCH($D362,Data!$CG:$CG,0)-1,MATCH($E362&amp;"/"&amp;X$1,Data!$1:$1,0)-1))=TRUE,"",IF(OFFSET(Data!$A$1,MATCH($D362,Data!$CG:$CG,0)-1,MATCH($E362&amp;"/"&amp;X$1,Data!$1:$1,0)-1)=0,"",OFFSET(Data!$A$1,MATCH($D362,Data!$CG:$CG,0)-1,MATCH($E362&amp;"/"&amp;X$1,Data!$1:$1,0)-1)))</f>
        <v/>
      </c>
      <c r="Y362" s="252" t="str">
        <f ca="1">IF(ISERROR(OFFSET(Data!$A$1,MATCH($D362,Data!$CG:$CG,0)-1,MATCH($E362&amp;"/"&amp;Y$1,Data!$1:$1,0)-1))=TRUE,"",IF(OFFSET(Data!$A$1,MATCH($D362,Data!$CG:$CG,0)-1,MATCH($E362&amp;"/"&amp;Y$1,Data!$1:$1,0)-1)=0,"",OFFSET(Data!$A$1,MATCH($D362,Data!$CG:$CG,0)-1,MATCH($E362&amp;"/"&amp;Y$1,Data!$1:$1,0)-1)))</f>
        <v/>
      </c>
      <c r="Z362" s="252" t="str">
        <f ca="1">IF(ISERROR(OFFSET(Data!$A$1,MATCH($D362,Data!$CG:$CG,0)-1,MATCH($E362&amp;"/"&amp;Z$1,Data!$1:$1,0)-1))=TRUE,"",IF(OFFSET(Data!$A$1,MATCH($D362,Data!$CG:$CG,0)-1,MATCH($E362&amp;"/"&amp;Z$1,Data!$1:$1,0)-1)=0,"",OFFSET(Data!$A$1,MATCH($D362,Data!$CG:$CG,0)-1,MATCH($E362&amp;"/"&amp;Z$1,Data!$1:$1,0)-1)))</f>
        <v/>
      </c>
      <c r="AA362" s="252" t="str">
        <f ca="1">IF(ISERROR(OFFSET(Data!$A$1,MATCH($D362,Data!$CG:$CG,0)-1,MATCH($E362&amp;"/"&amp;AA$1,Data!$1:$1,0)-1))=TRUE,"",IF(OFFSET(Data!$A$1,MATCH($D362,Data!$CG:$CG,0)-1,MATCH($E362&amp;"/"&amp;AA$1,Data!$1:$1,0)-1)=0,"",OFFSET(Data!$A$1,MATCH($D362,Data!$CG:$CG,0)-1,MATCH($E362&amp;"/"&amp;AA$1,Data!$1:$1,0)-1)))</f>
        <v/>
      </c>
      <c r="AB362" s="252" t="str">
        <f ca="1">IF(ISERROR(OFFSET(Data!$A$1,MATCH($D362,Data!$CG:$CG,0)-1,MATCH($E362&amp;"/"&amp;AB$1,Data!$1:$1,0)-1))=TRUE,"",IF(OFFSET(Data!$A$1,MATCH($D362,Data!$CG:$CG,0)-1,MATCH($E362&amp;"/"&amp;AB$1,Data!$1:$1,0)-1)=0,"",OFFSET(Data!$A$1,MATCH($D362,Data!$CG:$CG,0)-1,MATCH($E362&amp;"/"&amp;AB$1,Data!$1:$1,0)-1)))</f>
        <v/>
      </c>
      <c r="AC362" s="252" t="str">
        <f ca="1">IF(ISERROR(OFFSET(Data!$A$1,MATCH($D362,Data!$CG:$CG,0)-1,MATCH($E362&amp;"/"&amp;AC$1,Data!$1:$1,0)-1))=TRUE,"",IF(OFFSET(Data!$A$1,MATCH($D362,Data!$CG:$CG,0)-1,MATCH($E362&amp;"/"&amp;AC$1,Data!$1:$1,0)-1)=0,"",OFFSET(Data!$A$1,MATCH($D362,Data!$CG:$CG,0)-1,MATCH($E362&amp;"/"&amp;AC$1,Data!$1:$1,0)-1)))</f>
        <v/>
      </c>
      <c r="AD362" s="252" t="str">
        <f ca="1">IF(ISERROR(OFFSET(Data!$A$1,MATCH($D362,Data!$CG:$CG,0)-1,MATCH($E362&amp;"/"&amp;AD$1,Data!$1:$1,0)-1))=TRUE,"",IF(OFFSET(Data!$A$1,MATCH($D362,Data!$CG:$CG,0)-1,MATCH($E362&amp;"/"&amp;AD$1,Data!$1:$1,0)-1)=0,"",OFFSET(Data!$A$1,MATCH($D362,Data!$CG:$CG,0)-1,MATCH($E362&amp;"/"&amp;AD$1,Data!$1:$1,0)-1)))</f>
        <v/>
      </c>
      <c r="AE362" s="252" t="str">
        <f ca="1">IF(ISERROR(OFFSET(Data!$A$1,MATCH($D362,Data!$CG:$CG,0)-1,MATCH($E362&amp;"/"&amp;AE$1,Data!$1:$1,0)-1))=TRUE,"",IF(OFFSET(Data!$A$1,MATCH($D362,Data!$CG:$CG,0)-1,MATCH($E362&amp;"/"&amp;AE$1,Data!$1:$1,0)-1)=0,"",OFFSET(Data!$A$1,MATCH($D362,Data!$CG:$CG,0)-1,MATCH($E362&amp;"/"&amp;AE$1,Data!$1:$1,0)-1)))</f>
        <v/>
      </c>
      <c r="AF362" s="253" t="str">
        <f ca="1">IF(ISERROR(OFFSET(Data!$A$1,MATCH($D362,Data!$CG:$CG,0)-1,MATCH($E362&amp;"/"&amp;AF$1,Data!$1:$1,0)-1))=TRUE,"",IF(OFFSET(Data!$A$1,MATCH($D362,Data!$CG:$CG,0)-1,MATCH($E362&amp;"/"&amp;AF$1,Data!$1:$1,0)-1)=0,"",OFFSET(Data!$A$1,MATCH($D362,Data!$CG:$CG,0)-1,MATCH($E362&amp;"/"&amp;AF$1,Data!$1:$1,0)-1)))</f>
        <v/>
      </c>
      <c r="AG362" s="212">
        <f t="shared" ca="1" si="10"/>
        <v>0</v>
      </c>
      <c r="AH362" s="213">
        <f ca="1">SUM(AG359:AG362)</f>
        <v>0</v>
      </c>
    </row>
    <row r="363" spans="1:34" ht="15.75" hidden="1" customHeight="1" thickBot="1" x14ac:dyDescent="0.3">
      <c r="A363" s="447"/>
      <c r="B363" s="450"/>
      <c r="C363" s="453"/>
      <c r="D363" s="30" t="e">
        <f>IF(C363&lt;&gt;"",C363,D362)</f>
        <v>#N/A</v>
      </c>
      <c r="E363" s="31" t="s">
        <v>25</v>
      </c>
      <c r="F363" s="255" t="str">
        <f ca="1">IF(ISERROR(OFFSET(Data!$A$1,MATCH($D363,Data!$CG:$CG,0)-1,MATCH($E363&amp;"/"&amp;F$1,Data!$1:$1,0)-1))=TRUE,"",IF(OFFSET(Data!$A$1,MATCH($D363,Data!$CG:$CG,0)-1,MATCH($E363&amp;"/"&amp;F$1,Data!$1:$1,0)-1)=0,"",OFFSET(Data!$A$1,MATCH($D363,Data!$CG:$CG,0)-1,MATCH($E363&amp;"/"&amp;F$1,Data!$1:$1,0)-1)))</f>
        <v/>
      </c>
      <c r="G363" s="256" t="str">
        <f ca="1">IF(ISERROR(OFFSET(Data!$A$1,MATCH($D363,Data!$CG:$CG,0)-1,MATCH($E363&amp;"/"&amp;G$1,Data!$1:$1,0)-1))=TRUE,"",IF(OFFSET(Data!$A$1,MATCH($D363,Data!$CG:$CG,0)-1,MATCH($E363&amp;"/"&amp;G$1,Data!$1:$1,0)-1)=0,"",OFFSET(Data!$A$1,MATCH($D363,Data!$CG:$CG,0)-1,MATCH($E363&amp;"/"&amp;G$1,Data!$1:$1,0)-1)))</f>
        <v/>
      </c>
      <c r="H363" s="256" t="str">
        <f ca="1">IF(ISERROR(OFFSET(Data!$A$1,MATCH($D363,Data!$CG:$CG,0)-1,MATCH($E363&amp;"/"&amp;H$1,Data!$1:$1,0)-1))=TRUE,"",IF(OFFSET(Data!$A$1,MATCH($D363,Data!$CG:$CG,0)-1,MATCH($E363&amp;"/"&amp;H$1,Data!$1:$1,0)-1)=0,"",OFFSET(Data!$A$1,MATCH($D363,Data!$CG:$CG,0)-1,MATCH($E363&amp;"/"&amp;H$1,Data!$1:$1,0)-1)))</f>
        <v/>
      </c>
      <c r="I363" s="256" t="str">
        <f ca="1">IF(ISERROR(OFFSET(Data!$A$1,MATCH($D363,Data!$CG:$CG,0)-1,MATCH($E363&amp;"/"&amp;I$1,Data!$1:$1,0)-1))=TRUE,"",IF(OFFSET(Data!$A$1,MATCH($D363,Data!$CG:$CG,0)-1,MATCH($E363&amp;"/"&amp;I$1,Data!$1:$1,0)-1)=0,"",OFFSET(Data!$A$1,MATCH($D363,Data!$CG:$CG,0)-1,MATCH($E363&amp;"/"&amp;I$1,Data!$1:$1,0)-1)))</f>
        <v/>
      </c>
      <c r="J363" s="256" t="str">
        <f ca="1">IF(ISERROR(OFFSET(Data!$A$1,MATCH($D363,Data!$CG:$CG,0)-1,MATCH($E363&amp;"/"&amp;J$1,Data!$1:$1,0)-1))=TRUE,"",IF(OFFSET(Data!$A$1,MATCH($D363,Data!$CG:$CG,0)-1,MATCH($E363&amp;"/"&amp;J$1,Data!$1:$1,0)-1)=0,"",OFFSET(Data!$A$1,MATCH($D363,Data!$CG:$CG,0)-1,MATCH($E363&amp;"/"&amp;J$1,Data!$1:$1,0)-1)))</f>
        <v/>
      </c>
      <c r="K363" s="256" t="str">
        <f ca="1">IF(ISERROR(OFFSET(Data!$A$1,MATCH($D363,Data!$CG:$CG,0)-1,MATCH($E363&amp;"/"&amp;K$1,Data!$1:$1,0)-1))=TRUE,"",IF(OFFSET(Data!$A$1,MATCH($D363,Data!$CG:$CG,0)-1,MATCH($E363&amp;"/"&amp;K$1,Data!$1:$1,0)-1)=0,"",OFFSET(Data!$A$1,MATCH($D363,Data!$CG:$CG,0)-1,MATCH($E363&amp;"/"&amp;K$1,Data!$1:$1,0)-1)))</f>
        <v/>
      </c>
      <c r="L363" s="256" t="str">
        <f ca="1">IF(ISERROR(OFFSET(Data!$A$1,MATCH($D363,Data!$CG:$CG,0)-1,MATCH($E363&amp;"/"&amp;L$1,Data!$1:$1,0)-1))=TRUE,"",IF(OFFSET(Data!$A$1,MATCH($D363,Data!$CG:$CG,0)-1,MATCH($E363&amp;"/"&amp;L$1,Data!$1:$1,0)-1)=0,"",OFFSET(Data!$A$1,MATCH($D363,Data!$CG:$CG,0)-1,MATCH($E363&amp;"/"&amp;L$1,Data!$1:$1,0)-1)))</f>
        <v/>
      </c>
      <c r="M363" s="256" t="str">
        <f ca="1">IF(ISERROR(OFFSET(Data!$A$1,MATCH($D363,Data!$CG:$CG,0)-1,MATCH($E363&amp;"/"&amp;M$1,Data!$1:$1,0)-1))=TRUE,"",IF(OFFSET(Data!$A$1,MATCH($D363,Data!$CG:$CG,0)-1,MATCH($E363&amp;"/"&amp;M$1,Data!$1:$1,0)-1)=0,"",OFFSET(Data!$A$1,MATCH($D363,Data!$CG:$CG,0)-1,MATCH($E363&amp;"/"&amp;M$1,Data!$1:$1,0)-1)))</f>
        <v/>
      </c>
      <c r="N363" s="256" t="str">
        <f ca="1">IF(ISERROR(OFFSET(Data!$A$1,MATCH($D363,Data!$CG:$CG,0)-1,MATCH($E363&amp;"/"&amp;N$1,Data!$1:$1,0)-1))=TRUE,"",IF(OFFSET(Data!$A$1,MATCH($D363,Data!$CG:$CG,0)-1,MATCH($E363&amp;"/"&amp;N$1,Data!$1:$1,0)-1)=0,"",OFFSET(Data!$A$1,MATCH($D363,Data!$CG:$CG,0)-1,MATCH($E363&amp;"/"&amp;N$1,Data!$1:$1,0)-1)))</f>
        <v/>
      </c>
      <c r="O363" s="256" t="str">
        <f ca="1">IF(ISERROR(OFFSET(Data!$A$1,MATCH($D363,Data!$CG:$CG,0)-1,MATCH($E363&amp;"/"&amp;O$1,Data!$1:$1,0)-1))=TRUE,"",IF(OFFSET(Data!$A$1,MATCH($D363,Data!$CG:$CG,0)-1,MATCH($E363&amp;"/"&amp;O$1,Data!$1:$1,0)-1)=0,"",OFFSET(Data!$A$1,MATCH($D363,Data!$CG:$CG,0)-1,MATCH($E363&amp;"/"&amp;O$1,Data!$1:$1,0)-1)))</f>
        <v/>
      </c>
      <c r="P363" s="256" t="str">
        <f ca="1">IF(ISERROR(OFFSET(Data!$A$1,MATCH($D363,Data!$CG:$CG,0)-1,MATCH($E363&amp;"/"&amp;P$1,Data!$1:$1,0)-1))=TRUE,"",IF(OFFSET(Data!$A$1,MATCH($D363,Data!$CG:$CG,0)-1,MATCH($E363&amp;"/"&amp;P$1,Data!$1:$1,0)-1)=0,"",OFFSET(Data!$A$1,MATCH($D363,Data!$CG:$CG,0)-1,MATCH($E363&amp;"/"&amp;P$1,Data!$1:$1,0)-1)))</f>
        <v/>
      </c>
      <c r="Q363" s="256" t="str">
        <f ca="1">IF(ISERROR(OFFSET(Data!$A$1,MATCH($D363,Data!$CG:$CG,0)-1,MATCH($E363&amp;"/"&amp;Q$1,Data!$1:$1,0)-1))=TRUE,"",IF(OFFSET(Data!$A$1,MATCH($D363,Data!$CG:$CG,0)-1,MATCH($E363&amp;"/"&amp;Q$1,Data!$1:$1,0)-1)=0,"",OFFSET(Data!$A$1,MATCH($D363,Data!$CG:$CG,0)-1,MATCH($E363&amp;"/"&amp;Q$1,Data!$1:$1,0)-1)))</f>
        <v/>
      </c>
      <c r="R363" s="256" t="str">
        <f ca="1">IF(ISERROR(OFFSET(Data!$A$1,MATCH($D363,Data!$CG:$CG,0)-1,MATCH($E363&amp;"/"&amp;R$1,Data!$1:$1,0)-1))=TRUE,"",IF(OFFSET(Data!$A$1,MATCH($D363,Data!$CG:$CG,0)-1,MATCH($E363&amp;"/"&amp;R$1,Data!$1:$1,0)-1)=0,"",OFFSET(Data!$A$1,MATCH($D363,Data!$CG:$CG,0)-1,MATCH($E363&amp;"/"&amp;R$1,Data!$1:$1,0)-1)))</f>
        <v/>
      </c>
      <c r="S363" s="256" t="str">
        <f ca="1">IF(ISERROR(OFFSET(Data!$A$1,MATCH($D363,Data!$CG:$CG,0)-1,MATCH($E363&amp;"/"&amp;S$1,Data!$1:$1,0)-1))=TRUE,"",IF(OFFSET(Data!$A$1,MATCH($D363,Data!$CG:$CG,0)-1,MATCH($E363&amp;"/"&amp;S$1,Data!$1:$1,0)-1)=0,"",OFFSET(Data!$A$1,MATCH($D363,Data!$CG:$CG,0)-1,MATCH($E363&amp;"/"&amp;S$1,Data!$1:$1,0)-1)))</f>
        <v/>
      </c>
      <c r="T363" s="256" t="str">
        <f ca="1">IF(ISERROR(OFFSET(Data!$A$1,MATCH($D363,Data!$CG:$CG,0)-1,MATCH($E363&amp;"/"&amp;T$1,Data!$1:$1,0)-1))=TRUE,"",IF(OFFSET(Data!$A$1,MATCH($D363,Data!$CG:$CG,0)-1,MATCH($E363&amp;"/"&amp;T$1,Data!$1:$1,0)-1)=0,"",OFFSET(Data!$A$1,MATCH($D363,Data!$CG:$CG,0)-1,MATCH($E363&amp;"/"&amp;T$1,Data!$1:$1,0)-1)))</f>
        <v/>
      </c>
      <c r="U363" s="256" t="str">
        <f ca="1">IF(ISERROR(OFFSET(Data!$A$1,MATCH($D363,Data!$CG:$CG,0)-1,MATCH($E363&amp;"/"&amp;U$1,Data!$1:$1,0)-1))=TRUE,"",IF(OFFSET(Data!$A$1,MATCH($D363,Data!$CG:$CG,0)-1,MATCH($E363&amp;"/"&amp;U$1,Data!$1:$1,0)-1)=0,"",OFFSET(Data!$A$1,MATCH($D363,Data!$CG:$CG,0)-1,MATCH($E363&amp;"/"&amp;U$1,Data!$1:$1,0)-1)))</f>
        <v/>
      </c>
      <c r="V363" s="256" t="str">
        <f ca="1">IF(ISERROR(OFFSET(Data!$A$1,MATCH($D363,Data!$CG:$CG,0)-1,MATCH($E363&amp;"/"&amp;V$1,Data!$1:$1,0)-1))=TRUE,"",IF(OFFSET(Data!$A$1,MATCH($D363,Data!$CG:$CG,0)-1,MATCH($E363&amp;"/"&amp;V$1,Data!$1:$1,0)-1)=0,"",OFFSET(Data!$A$1,MATCH($D363,Data!$CG:$CG,0)-1,MATCH($E363&amp;"/"&amp;V$1,Data!$1:$1,0)-1)))</f>
        <v/>
      </c>
      <c r="W363" s="257" t="str">
        <f ca="1">IF(ISERROR(OFFSET(Data!$A$1,MATCH($D363,Data!$CG:$CG,0)-1,MATCH($E363&amp;"/"&amp;W$1,Data!$1:$1,0)-1))=TRUE,"",IF(OFFSET(Data!$A$1,MATCH($D363,Data!$CG:$CG,0)-1,MATCH($E363&amp;"/"&amp;W$1,Data!$1:$1,0)-1)=0,"",OFFSET(Data!$A$1,MATCH($D363,Data!$CG:$CG,0)-1,MATCH($E363&amp;"/"&amp;W$1,Data!$1:$1,0)-1)))</f>
        <v/>
      </c>
      <c r="X363" s="256" t="str">
        <f ca="1">IF(ISERROR(OFFSET(Data!$A$1,MATCH($D363,Data!$CG:$CG,0)-1,MATCH($E363&amp;"/"&amp;X$1,Data!$1:$1,0)-1))=TRUE,"",IF(OFFSET(Data!$A$1,MATCH($D363,Data!$CG:$CG,0)-1,MATCH($E363&amp;"/"&amp;X$1,Data!$1:$1,0)-1)=0,"",OFFSET(Data!$A$1,MATCH($D363,Data!$CG:$CG,0)-1,MATCH($E363&amp;"/"&amp;X$1,Data!$1:$1,0)-1)))</f>
        <v/>
      </c>
      <c r="Y363" s="256" t="str">
        <f ca="1">IF(ISERROR(OFFSET(Data!$A$1,MATCH($D363,Data!$CG:$CG,0)-1,MATCH($E363&amp;"/"&amp;Y$1,Data!$1:$1,0)-1))=TRUE,"",IF(OFFSET(Data!$A$1,MATCH($D363,Data!$CG:$CG,0)-1,MATCH($E363&amp;"/"&amp;Y$1,Data!$1:$1,0)-1)=0,"",OFFSET(Data!$A$1,MATCH($D363,Data!$CG:$CG,0)-1,MATCH($E363&amp;"/"&amp;Y$1,Data!$1:$1,0)-1)))</f>
        <v/>
      </c>
      <c r="Z363" s="256" t="str">
        <f ca="1">IF(ISERROR(OFFSET(Data!$A$1,MATCH($D363,Data!$CG:$CG,0)-1,MATCH($E363&amp;"/"&amp;Z$1,Data!$1:$1,0)-1))=TRUE,"",IF(OFFSET(Data!$A$1,MATCH($D363,Data!$CG:$CG,0)-1,MATCH($E363&amp;"/"&amp;Z$1,Data!$1:$1,0)-1)=0,"",OFFSET(Data!$A$1,MATCH($D363,Data!$CG:$CG,0)-1,MATCH($E363&amp;"/"&amp;Z$1,Data!$1:$1,0)-1)))</f>
        <v/>
      </c>
      <c r="AA363" s="256" t="str">
        <f ca="1">IF(ISERROR(OFFSET(Data!$A$1,MATCH($D363,Data!$CG:$CG,0)-1,MATCH($E363&amp;"/"&amp;AA$1,Data!$1:$1,0)-1))=TRUE,"",IF(OFFSET(Data!$A$1,MATCH($D363,Data!$CG:$CG,0)-1,MATCH($E363&amp;"/"&amp;AA$1,Data!$1:$1,0)-1)=0,"",OFFSET(Data!$A$1,MATCH($D363,Data!$CG:$CG,0)-1,MATCH($E363&amp;"/"&amp;AA$1,Data!$1:$1,0)-1)))</f>
        <v/>
      </c>
      <c r="AB363" s="256" t="str">
        <f ca="1">IF(ISERROR(OFFSET(Data!$A$1,MATCH($D363,Data!$CG:$CG,0)-1,MATCH($E363&amp;"/"&amp;AB$1,Data!$1:$1,0)-1))=TRUE,"",IF(OFFSET(Data!$A$1,MATCH($D363,Data!$CG:$CG,0)-1,MATCH($E363&amp;"/"&amp;AB$1,Data!$1:$1,0)-1)=0,"",OFFSET(Data!$A$1,MATCH($D363,Data!$CG:$CG,0)-1,MATCH($E363&amp;"/"&amp;AB$1,Data!$1:$1,0)-1)))</f>
        <v/>
      </c>
      <c r="AC363" s="256" t="str">
        <f ca="1">IF(ISERROR(OFFSET(Data!$A$1,MATCH($D363,Data!$CG:$CG,0)-1,MATCH($E363&amp;"/"&amp;AC$1,Data!$1:$1,0)-1))=TRUE,"",IF(OFFSET(Data!$A$1,MATCH($D363,Data!$CG:$CG,0)-1,MATCH($E363&amp;"/"&amp;AC$1,Data!$1:$1,0)-1)=0,"",OFFSET(Data!$A$1,MATCH($D363,Data!$CG:$CG,0)-1,MATCH($E363&amp;"/"&amp;AC$1,Data!$1:$1,0)-1)))</f>
        <v/>
      </c>
      <c r="AD363" s="256" t="str">
        <f ca="1">IF(ISERROR(OFFSET(Data!$A$1,MATCH($D363,Data!$CG:$CG,0)-1,MATCH($E363&amp;"/"&amp;AD$1,Data!$1:$1,0)-1))=TRUE,"",IF(OFFSET(Data!$A$1,MATCH($D363,Data!$CG:$CG,0)-1,MATCH($E363&amp;"/"&amp;AD$1,Data!$1:$1,0)-1)=0,"",OFFSET(Data!$A$1,MATCH($D363,Data!$CG:$CG,0)-1,MATCH($E363&amp;"/"&amp;AD$1,Data!$1:$1,0)-1)))</f>
        <v/>
      </c>
      <c r="AE363" s="256" t="str">
        <f ca="1">IF(ISERROR(OFFSET(Data!$A$1,MATCH($D363,Data!$CG:$CG,0)-1,MATCH($E363&amp;"/"&amp;AE$1,Data!$1:$1,0)-1))=TRUE,"",IF(OFFSET(Data!$A$1,MATCH($D363,Data!$CG:$CG,0)-1,MATCH($E363&amp;"/"&amp;AE$1,Data!$1:$1,0)-1)=0,"",OFFSET(Data!$A$1,MATCH($D363,Data!$CG:$CG,0)-1,MATCH($E363&amp;"/"&amp;AE$1,Data!$1:$1,0)-1)))</f>
        <v/>
      </c>
      <c r="AF363" s="258" t="str">
        <f ca="1">IF(ISERROR(OFFSET(Data!$A$1,MATCH($D363,Data!$CG:$CG,0)-1,MATCH($E363&amp;"/"&amp;AF$1,Data!$1:$1,0)-1))=TRUE,"",IF(OFFSET(Data!$A$1,MATCH($D363,Data!$CG:$CG,0)-1,MATCH($E363&amp;"/"&amp;AF$1,Data!$1:$1,0)-1)=0,"",OFFSET(Data!$A$1,MATCH($D363,Data!$CG:$CG,0)-1,MATCH($E363&amp;"/"&amp;AF$1,Data!$1:$1,0)-1)))</f>
        <v/>
      </c>
      <c r="AG363" s="214">
        <f t="shared" ca="1" si="10"/>
        <v>0</v>
      </c>
      <c r="AH363" s="215">
        <f ca="1">SUM(AG359:AG363)</f>
        <v>0</v>
      </c>
    </row>
    <row r="364" spans="1:34" ht="15" hidden="1" customHeight="1" x14ac:dyDescent="0.25">
      <c r="A364" s="445">
        <v>72</v>
      </c>
      <c r="B364" s="448" t="e">
        <f>INDEX(Data!CI:CI,MATCH("W"&amp;A364,Data!A:A,0))</f>
        <v>#N/A</v>
      </c>
      <c r="C364" s="451" t="e">
        <f>INDEX(Data!CG:CG,MATCH("W"&amp;A364,Data!A:A,0))</f>
        <v>#N/A</v>
      </c>
      <c r="D364" s="26" t="e">
        <f>IF(C364&lt;&gt;"",C364,#REF!)</f>
        <v>#N/A</v>
      </c>
      <c r="E364" s="27" t="s">
        <v>21</v>
      </c>
      <c r="F364" s="271" t="str">
        <f ca="1">IF(ISERROR(OFFSET(Data!$A$1,MATCH($D364,Data!$CG:$CG,0)-1,MATCH($E364&amp;"/"&amp;F$1,Data!$1:$1,0)-1))=TRUE,"",IF(OFFSET(Data!$A$1,MATCH($D364,Data!$CG:$CG,0)-1,MATCH($E364&amp;"/"&amp;F$1,Data!$1:$1,0)-1)=0,"",OFFSET(Data!$A$1,MATCH($D364,Data!$CG:$CG,0)-1,MATCH($E364&amp;"/"&amp;F$1,Data!$1:$1,0)-1)))</f>
        <v/>
      </c>
      <c r="G364" s="250" t="str">
        <f ca="1">IF(ISERROR(OFFSET(Data!$A$1,MATCH($D364,Data!$CG:$CG,0)-1,MATCH($E364&amp;"/"&amp;G$1,Data!$1:$1,0)-1))=TRUE,"",IF(OFFSET(Data!$A$1,MATCH($D364,Data!$CG:$CG,0)-1,MATCH($E364&amp;"/"&amp;G$1,Data!$1:$1,0)-1)=0,"",OFFSET(Data!$A$1,MATCH($D364,Data!$CG:$CG,0)-1,MATCH($E364&amp;"/"&amp;G$1,Data!$1:$1,0)-1)))</f>
        <v/>
      </c>
      <c r="H364" s="250" t="str">
        <f ca="1">IF(ISERROR(OFFSET(Data!$A$1,MATCH($D364,Data!$CG:$CG,0)-1,MATCH($E364&amp;"/"&amp;H$1,Data!$1:$1,0)-1))=TRUE,"",IF(OFFSET(Data!$A$1,MATCH($D364,Data!$CG:$CG,0)-1,MATCH($E364&amp;"/"&amp;H$1,Data!$1:$1,0)-1)=0,"",OFFSET(Data!$A$1,MATCH($D364,Data!$CG:$CG,0)-1,MATCH($E364&amp;"/"&amp;H$1,Data!$1:$1,0)-1)))</f>
        <v/>
      </c>
      <c r="I364" s="250" t="str">
        <f ca="1">IF(ISERROR(OFFSET(Data!$A$1,MATCH($D364,Data!$CG:$CG,0)-1,MATCH($E364&amp;"/"&amp;I$1,Data!$1:$1,0)-1))=TRUE,"",IF(OFFSET(Data!$A$1,MATCH($D364,Data!$CG:$CG,0)-1,MATCH($E364&amp;"/"&amp;I$1,Data!$1:$1,0)-1)=0,"",OFFSET(Data!$A$1,MATCH($D364,Data!$CG:$CG,0)-1,MATCH($E364&amp;"/"&amp;I$1,Data!$1:$1,0)-1)))</f>
        <v/>
      </c>
      <c r="J364" s="250" t="str">
        <f ca="1">IF(ISERROR(OFFSET(Data!$A$1,MATCH($D364,Data!$CG:$CG,0)-1,MATCH($E364&amp;"/"&amp;J$1,Data!$1:$1,0)-1))=TRUE,"",IF(OFFSET(Data!$A$1,MATCH($D364,Data!$CG:$CG,0)-1,MATCH($E364&amp;"/"&amp;J$1,Data!$1:$1,0)-1)=0,"",OFFSET(Data!$A$1,MATCH($D364,Data!$CG:$CG,0)-1,MATCH($E364&amp;"/"&amp;J$1,Data!$1:$1,0)-1)))</f>
        <v/>
      </c>
      <c r="K364" s="250" t="str">
        <f ca="1">IF(ISERROR(OFFSET(Data!$A$1,MATCH($D364,Data!$CG:$CG,0)-1,MATCH($E364&amp;"/"&amp;K$1,Data!$1:$1,0)-1))=TRUE,"",IF(OFFSET(Data!$A$1,MATCH($D364,Data!$CG:$CG,0)-1,MATCH($E364&amp;"/"&amp;K$1,Data!$1:$1,0)-1)=0,"",OFFSET(Data!$A$1,MATCH($D364,Data!$CG:$CG,0)-1,MATCH($E364&amp;"/"&amp;K$1,Data!$1:$1,0)-1)))</f>
        <v/>
      </c>
      <c r="L364" s="250" t="str">
        <f ca="1">IF(ISERROR(OFFSET(Data!$A$1,MATCH($D364,Data!$CG:$CG,0)-1,MATCH($E364&amp;"/"&amp;L$1,Data!$1:$1,0)-1))=TRUE,"",IF(OFFSET(Data!$A$1,MATCH($D364,Data!$CG:$CG,0)-1,MATCH($E364&amp;"/"&amp;L$1,Data!$1:$1,0)-1)=0,"",OFFSET(Data!$A$1,MATCH($D364,Data!$CG:$CG,0)-1,MATCH($E364&amp;"/"&amp;L$1,Data!$1:$1,0)-1)))</f>
        <v/>
      </c>
      <c r="M364" s="250" t="str">
        <f ca="1">IF(ISERROR(OFFSET(Data!$A$1,MATCH($D364,Data!$CG:$CG,0)-1,MATCH($E364&amp;"/"&amp;M$1,Data!$1:$1,0)-1))=TRUE,"",IF(OFFSET(Data!$A$1,MATCH($D364,Data!$CG:$CG,0)-1,MATCH($E364&amp;"/"&amp;M$1,Data!$1:$1,0)-1)=0,"",OFFSET(Data!$A$1,MATCH($D364,Data!$CG:$CG,0)-1,MATCH($E364&amp;"/"&amp;M$1,Data!$1:$1,0)-1)))</f>
        <v/>
      </c>
      <c r="N364" s="250" t="str">
        <f ca="1">IF(ISERROR(OFFSET(Data!$A$1,MATCH($D364,Data!$CG:$CG,0)-1,MATCH($E364&amp;"/"&amp;N$1,Data!$1:$1,0)-1))=TRUE,"",IF(OFFSET(Data!$A$1,MATCH($D364,Data!$CG:$CG,0)-1,MATCH($E364&amp;"/"&amp;N$1,Data!$1:$1,0)-1)=0,"",OFFSET(Data!$A$1,MATCH($D364,Data!$CG:$CG,0)-1,MATCH($E364&amp;"/"&amp;N$1,Data!$1:$1,0)-1)))</f>
        <v/>
      </c>
      <c r="O364" s="250" t="str">
        <f ca="1">IF(ISERROR(OFFSET(Data!$A$1,MATCH($D364,Data!$CG:$CG,0)-1,MATCH($E364&amp;"/"&amp;O$1,Data!$1:$1,0)-1))=TRUE,"",IF(OFFSET(Data!$A$1,MATCH($D364,Data!$CG:$CG,0)-1,MATCH($E364&amp;"/"&amp;O$1,Data!$1:$1,0)-1)=0,"",OFFSET(Data!$A$1,MATCH($D364,Data!$CG:$CG,0)-1,MATCH($E364&amp;"/"&amp;O$1,Data!$1:$1,0)-1)))</f>
        <v/>
      </c>
      <c r="P364" s="250" t="str">
        <f ca="1">IF(ISERROR(OFFSET(Data!$A$1,MATCH($D364,Data!$CG:$CG,0)-1,MATCH($E364&amp;"/"&amp;P$1,Data!$1:$1,0)-1))=TRUE,"",IF(OFFSET(Data!$A$1,MATCH($D364,Data!$CG:$CG,0)-1,MATCH($E364&amp;"/"&amp;P$1,Data!$1:$1,0)-1)=0,"",OFFSET(Data!$A$1,MATCH($D364,Data!$CG:$CG,0)-1,MATCH($E364&amp;"/"&amp;P$1,Data!$1:$1,0)-1)))</f>
        <v/>
      </c>
      <c r="Q364" s="250" t="str">
        <f ca="1">IF(ISERROR(OFFSET(Data!$A$1,MATCH($D364,Data!$CG:$CG,0)-1,MATCH($E364&amp;"/"&amp;Q$1,Data!$1:$1,0)-1))=TRUE,"",IF(OFFSET(Data!$A$1,MATCH($D364,Data!$CG:$CG,0)-1,MATCH($E364&amp;"/"&amp;Q$1,Data!$1:$1,0)-1)=0,"",OFFSET(Data!$A$1,MATCH($D364,Data!$CG:$CG,0)-1,MATCH($E364&amp;"/"&amp;Q$1,Data!$1:$1,0)-1)))</f>
        <v/>
      </c>
      <c r="R364" s="250" t="str">
        <f ca="1">IF(ISERROR(OFFSET(Data!$A$1,MATCH($D364,Data!$CG:$CG,0)-1,MATCH($E364&amp;"/"&amp;R$1,Data!$1:$1,0)-1))=TRUE,"",IF(OFFSET(Data!$A$1,MATCH($D364,Data!$CG:$CG,0)-1,MATCH($E364&amp;"/"&amp;R$1,Data!$1:$1,0)-1)=0,"",OFFSET(Data!$A$1,MATCH($D364,Data!$CG:$CG,0)-1,MATCH($E364&amp;"/"&amp;R$1,Data!$1:$1,0)-1)))</f>
        <v/>
      </c>
      <c r="S364" s="250" t="str">
        <f ca="1">IF(ISERROR(OFFSET(Data!$A$1,MATCH($D364,Data!$CG:$CG,0)-1,MATCH($E364&amp;"/"&amp;S$1,Data!$1:$1,0)-1))=TRUE,"",IF(OFFSET(Data!$A$1,MATCH($D364,Data!$CG:$CG,0)-1,MATCH($E364&amp;"/"&amp;S$1,Data!$1:$1,0)-1)=0,"",OFFSET(Data!$A$1,MATCH($D364,Data!$CG:$CG,0)-1,MATCH($E364&amp;"/"&amp;S$1,Data!$1:$1,0)-1)))</f>
        <v/>
      </c>
      <c r="T364" s="250" t="str">
        <f ca="1">IF(ISERROR(OFFSET(Data!$A$1,MATCH($D364,Data!$CG:$CG,0)-1,MATCH($E364&amp;"/"&amp;T$1,Data!$1:$1,0)-1))=TRUE,"",IF(OFFSET(Data!$A$1,MATCH($D364,Data!$CG:$CG,0)-1,MATCH($E364&amp;"/"&amp;T$1,Data!$1:$1,0)-1)=0,"",OFFSET(Data!$A$1,MATCH($D364,Data!$CG:$CG,0)-1,MATCH($E364&amp;"/"&amp;T$1,Data!$1:$1,0)-1)))</f>
        <v/>
      </c>
      <c r="U364" s="250" t="str">
        <f ca="1">IF(ISERROR(OFFSET(Data!$A$1,MATCH($D364,Data!$CG:$CG,0)-1,MATCH($E364&amp;"/"&amp;U$1,Data!$1:$1,0)-1))=TRUE,"",IF(OFFSET(Data!$A$1,MATCH($D364,Data!$CG:$CG,0)-1,MATCH($E364&amp;"/"&amp;U$1,Data!$1:$1,0)-1)=0,"",OFFSET(Data!$A$1,MATCH($D364,Data!$CG:$CG,0)-1,MATCH($E364&amp;"/"&amp;U$1,Data!$1:$1,0)-1)))</f>
        <v/>
      </c>
      <c r="V364" s="250" t="str">
        <f ca="1">IF(ISERROR(OFFSET(Data!$A$1,MATCH($D364,Data!$CG:$CG,0)-1,MATCH($E364&amp;"/"&amp;V$1,Data!$1:$1,0)-1))=TRUE,"",IF(OFFSET(Data!$A$1,MATCH($D364,Data!$CG:$CG,0)-1,MATCH($E364&amp;"/"&amp;V$1,Data!$1:$1,0)-1)=0,"",OFFSET(Data!$A$1,MATCH($D364,Data!$CG:$CG,0)-1,MATCH($E364&amp;"/"&amp;V$1,Data!$1:$1,0)-1)))</f>
        <v/>
      </c>
      <c r="W364" s="272" t="str">
        <f ca="1">IF(ISERROR(OFFSET(Data!$A$1,MATCH($D364,Data!$CG:$CG,0)-1,MATCH($E364&amp;"/"&amp;W$1,Data!$1:$1,0)-1))=TRUE,"",IF(OFFSET(Data!$A$1,MATCH($D364,Data!$CG:$CG,0)-1,MATCH($E364&amp;"/"&amp;W$1,Data!$1:$1,0)-1)=0,"",OFFSET(Data!$A$1,MATCH($D364,Data!$CG:$CG,0)-1,MATCH($E364&amp;"/"&amp;W$1,Data!$1:$1,0)-1)))</f>
        <v/>
      </c>
      <c r="X364" s="250" t="str">
        <f ca="1">IF(ISERROR(OFFSET(Data!$A$1,MATCH($D364,Data!$CG:$CG,0)-1,MATCH($E364&amp;"/"&amp;X$1,Data!$1:$1,0)-1))=TRUE,"",IF(OFFSET(Data!$A$1,MATCH($D364,Data!$CG:$CG,0)-1,MATCH($E364&amp;"/"&amp;X$1,Data!$1:$1,0)-1)=0,"",OFFSET(Data!$A$1,MATCH($D364,Data!$CG:$CG,0)-1,MATCH($E364&amp;"/"&amp;X$1,Data!$1:$1,0)-1)))</f>
        <v/>
      </c>
      <c r="Y364" s="250" t="str">
        <f ca="1">IF(ISERROR(OFFSET(Data!$A$1,MATCH($D364,Data!$CG:$CG,0)-1,MATCH($E364&amp;"/"&amp;Y$1,Data!$1:$1,0)-1))=TRUE,"",IF(OFFSET(Data!$A$1,MATCH($D364,Data!$CG:$CG,0)-1,MATCH($E364&amp;"/"&amp;Y$1,Data!$1:$1,0)-1)=0,"",OFFSET(Data!$A$1,MATCH($D364,Data!$CG:$CG,0)-1,MATCH($E364&amp;"/"&amp;Y$1,Data!$1:$1,0)-1)))</f>
        <v/>
      </c>
      <c r="Z364" s="250" t="str">
        <f ca="1">IF(ISERROR(OFFSET(Data!$A$1,MATCH($D364,Data!$CG:$CG,0)-1,MATCH($E364&amp;"/"&amp;Z$1,Data!$1:$1,0)-1))=TRUE,"",IF(OFFSET(Data!$A$1,MATCH($D364,Data!$CG:$CG,0)-1,MATCH($E364&amp;"/"&amp;Z$1,Data!$1:$1,0)-1)=0,"",OFFSET(Data!$A$1,MATCH($D364,Data!$CG:$CG,0)-1,MATCH($E364&amp;"/"&amp;Z$1,Data!$1:$1,0)-1)))</f>
        <v/>
      </c>
      <c r="AA364" s="250" t="str">
        <f ca="1">IF(ISERROR(OFFSET(Data!$A$1,MATCH($D364,Data!$CG:$CG,0)-1,MATCH($E364&amp;"/"&amp;AA$1,Data!$1:$1,0)-1))=TRUE,"",IF(OFFSET(Data!$A$1,MATCH($D364,Data!$CG:$CG,0)-1,MATCH($E364&amp;"/"&amp;AA$1,Data!$1:$1,0)-1)=0,"",OFFSET(Data!$A$1,MATCH($D364,Data!$CG:$CG,0)-1,MATCH($E364&amp;"/"&amp;AA$1,Data!$1:$1,0)-1)))</f>
        <v/>
      </c>
      <c r="AB364" s="250" t="str">
        <f ca="1">IF(ISERROR(OFFSET(Data!$A$1,MATCH($D364,Data!$CG:$CG,0)-1,MATCH($E364&amp;"/"&amp;AB$1,Data!$1:$1,0)-1))=TRUE,"",IF(OFFSET(Data!$A$1,MATCH($D364,Data!$CG:$CG,0)-1,MATCH($E364&amp;"/"&amp;AB$1,Data!$1:$1,0)-1)=0,"",OFFSET(Data!$A$1,MATCH($D364,Data!$CG:$CG,0)-1,MATCH($E364&amp;"/"&amp;AB$1,Data!$1:$1,0)-1)))</f>
        <v/>
      </c>
      <c r="AC364" s="250" t="str">
        <f ca="1">IF(ISERROR(OFFSET(Data!$A$1,MATCH($D364,Data!$CG:$CG,0)-1,MATCH($E364&amp;"/"&amp;AC$1,Data!$1:$1,0)-1))=TRUE,"",IF(OFFSET(Data!$A$1,MATCH($D364,Data!$CG:$CG,0)-1,MATCH($E364&amp;"/"&amp;AC$1,Data!$1:$1,0)-1)=0,"",OFFSET(Data!$A$1,MATCH($D364,Data!$CG:$CG,0)-1,MATCH($E364&amp;"/"&amp;AC$1,Data!$1:$1,0)-1)))</f>
        <v/>
      </c>
      <c r="AD364" s="250" t="str">
        <f ca="1">IF(ISERROR(OFFSET(Data!$A$1,MATCH($D364,Data!$CG:$CG,0)-1,MATCH($E364&amp;"/"&amp;AD$1,Data!$1:$1,0)-1))=TRUE,"",IF(OFFSET(Data!$A$1,MATCH($D364,Data!$CG:$CG,0)-1,MATCH($E364&amp;"/"&amp;AD$1,Data!$1:$1,0)-1)=0,"",OFFSET(Data!$A$1,MATCH($D364,Data!$CG:$CG,0)-1,MATCH($E364&amp;"/"&amp;AD$1,Data!$1:$1,0)-1)))</f>
        <v/>
      </c>
      <c r="AE364" s="250" t="str">
        <f ca="1">IF(ISERROR(OFFSET(Data!$A$1,MATCH($D364,Data!$CG:$CG,0)-1,MATCH($E364&amp;"/"&amp;AE$1,Data!$1:$1,0)-1))=TRUE,"",IF(OFFSET(Data!$A$1,MATCH($D364,Data!$CG:$CG,0)-1,MATCH($E364&amp;"/"&amp;AE$1,Data!$1:$1,0)-1)=0,"",OFFSET(Data!$A$1,MATCH($D364,Data!$CG:$CG,0)-1,MATCH($E364&amp;"/"&amp;AE$1,Data!$1:$1,0)-1)))</f>
        <v/>
      </c>
      <c r="AF364" s="251" t="str">
        <f ca="1">IF(ISERROR(OFFSET(Data!$A$1,MATCH($D364,Data!$CG:$CG,0)-1,MATCH($E364&amp;"/"&amp;AF$1,Data!$1:$1,0)-1))=TRUE,"",IF(OFFSET(Data!$A$1,MATCH($D364,Data!$CG:$CG,0)-1,MATCH($E364&amp;"/"&amp;AF$1,Data!$1:$1,0)-1)=0,"",OFFSET(Data!$A$1,MATCH($D364,Data!$CG:$CG,0)-1,MATCH($E364&amp;"/"&amp;AF$1,Data!$1:$1,0)-1)))</f>
        <v/>
      </c>
      <c r="AG364" s="210">
        <f t="shared" ca="1" si="10"/>
        <v>0</v>
      </c>
      <c r="AH364" s="211">
        <f ca="1">AG364</f>
        <v>0</v>
      </c>
    </row>
    <row r="365" spans="1:34" ht="15" hidden="1" customHeight="1" thickBot="1" x14ac:dyDescent="0.3">
      <c r="A365" s="446"/>
      <c r="B365" s="449"/>
      <c r="C365" s="452"/>
      <c r="D365" s="28" t="e">
        <f>IF(C365&lt;&gt;"",C365,D364)</f>
        <v>#N/A</v>
      </c>
      <c r="E365" s="29" t="s">
        <v>22</v>
      </c>
      <c r="F365" s="254" t="str">
        <f ca="1">IF(ISERROR(OFFSET(Data!$A$1,MATCH($D365,Data!$CG:$CG,0)-1,MATCH($E365&amp;"/"&amp;F$1,Data!$1:$1,0)-1))=TRUE,"",IF(OFFSET(Data!$A$1,MATCH($D365,Data!$CG:$CG,0)-1,MATCH($E365&amp;"/"&amp;F$1,Data!$1:$1,0)-1)=0,"",OFFSET(Data!$A$1,MATCH($D365,Data!$CG:$CG,0)-1,MATCH($E365&amp;"/"&amp;F$1,Data!$1:$1,0)-1)))</f>
        <v/>
      </c>
      <c r="G365" s="252" t="str">
        <f ca="1">IF(ISERROR(OFFSET(Data!$A$1,MATCH($D365,Data!$CG:$CG,0)-1,MATCH($E365&amp;"/"&amp;G$1,Data!$1:$1,0)-1))=TRUE,"",IF(OFFSET(Data!$A$1,MATCH($D365,Data!$CG:$CG,0)-1,MATCH($E365&amp;"/"&amp;G$1,Data!$1:$1,0)-1)=0,"",OFFSET(Data!$A$1,MATCH($D365,Data!$CG:$CG,0)-1,MATCH($E365&amp;"/"&amp;G$1,Data!$1:$1,0)-1)))</f>
        <v/>
      </c>
      <c r="H365" s="252" t="str">
        <f ca="1">IF(ISERROR(OFFSET(Data!$A$1,MATCH($D365,Data!$CG:$CG,0)-1,MATCH($E365&amp;"/"&amp;H$1,Data!$1:$1,0)-1))=TRUE,"",IF(OFFSET(Data!$A$1,MATCH($D365,Data!$CG:$CG,0)-1,MATCH($E365&amp;"/"&amp;H$1,Data!$1:$1,0)-1)=0,"",OFFSET(Data!$A$1,MATCH($D365,Data!$CG:$CG,0)-1,MATCH($E365&amp;"/"&amp;H$1,Data!$1:$1,0)-1)))</f>
        <v/>
      </c>
      <c r="I365" s="252" t="str">
        <f ca="1">IF(ISERROR(OFFSET(Data!$A$1,MATCH($D365,Data!$CG:$CG,0)-1,MATCH($E365&amp;"/"&amp;I$1,Data!$1:$1,0)-1))=TRUE,"",IF(OFFSET(Data!$A$1,MATCH($D365,Data!$CG:$CG,0)-1,MATCH($E365&amp;"/"&amp;I$1,Data!$1:$1,0)-1)=0,"",OFFSET(Data!$A$1,MATCH($D365,Data!$CG:$CG,0)-1,MATCH($E365&amp;"/"&amp;I$1,Data!$1:$1,0)-1)))</f>
        <v/>
      </c>
      <c r="J365" s="252" t="str">
        <f ca="1">IF(ISERROR(OFFSET(Data!$A$1,MATCH($D365,Data!$CG:$CG,0)-1,MATCH($E365&amp;"/"&amp;J$1,Data!$1:$1,0)-1))=TRUE,"",IF(OFFSET(Data!$A$1,MATCH($D365,Data!$CG:$CG,0)-1,MATCH($E365&amp;"/"&amp;J$1,Data!$1:$1,0)-1)=0,"",OFFSET(Data!$A$1,MATCH($D365,Data!$CG:$CG,0)-1,MATCH($E365&amp;"/"&amp;J$1,Data!$1:$1,0)-1)))</f>
        <v/>
      </c>
      <c r="K365" s="252" t="str">
        <f ca="1">IF(ISERROR(OFFSET(Data!$A$1,MATCH($D365,Data!$CG:$CG,0)-1,MATCH($E365&amp;"/"&amp;K$1,Data!$1:$1,0)-1))=TRUE,"",IF(OFFSET(Data!$A$1,MATCH($D365,Data!$CG:$CG,0)-1,MATCH($E365&amp;"/"&amp;K$1,Data!$1:$1,0)-1)=0,"",OFFSET(Data!$A$1,MATCH($D365,Data!$CG:$CG,0)-1,MATCH($E365&amp;"/"&amp;K$1,Data!$1:$1,0)-1)))</f>
        <v/>
      </c>
      <c r="L365" s="252" t="str">
        <f ca="1">IF(ISERROR(OFFSET(Data!$A$1,MATCH($D365,Data!$CG:$CG,0)-1,MATCH($E365&amp;"/"&amp;L$1,Data!$1:$1,0)-1))=TRUE,"",IF(OFFSET(Data!$A$1,MATCH($D365,Data!$CG:$CG,0)-1,MATCH($E365&amp;"/"&amp;L$1,Data!$1:$1,0)-1)=0,"",OFFSET(Data!$A$1,MATCH($D365,Data!$CG:$CG,0)-1,MATCH($E365&amp;"/"&amp;L$1,Data!$1:$1,0)-1)))</f>
        <v/>
      </c>
      <c r="M365" s="252" t="str">
        <f ca="1">IF(ISERROR(OFFSET(Data!$A$1,MATCH($D365,Data!$CG:$CG,0)-1,MATCH($E365&amp;"/"&amp;M$1,Data!$1:$1,0)-1))=TRUE,"",IF(OFFSET(Data!$A$1,MATCH($D365,Data!$CG:$CG,0)-1,MATCH($E365&amp;"/"&amp;M$1,Data!$1:$1,0)-1)=0,"",OFFSET(Data!$A$1,MATCH($D365,Data!$CG:$CG,0)-1,MATCH($E365&amp;"/"&amp;M$1,Data!$1:$1,0)-1)))</f>
        <v/>
      </c>
      <c r="N365" s="252" t="str">
        <f ca="1">IF(ISERROR(OFFSET(Data!$A$1,MATCH($D365,Data!$CG:$CG,0)-1,MATCH($E365&amp;"/"&amp;N$1,Data!$1:$1,0)-1))=TRUE,"",IF(OFFSET(Data!$A$1,MATCH($D365,Data!$CG:$CG,0)-1,MATCH($E365&amp;"/"&amp;N$1,Data!$1:$1,0)-1)=0,"",OFFSET(Data!$A$1,MATCH($D365,Data!$CG:$CG,0)-1,MATCH($E365&amp;"/"&amp;N$1,Data!$1:$1,0)-1)))</f>
        <v/>
      </c>
      <c r="O365" s="252" t="str">
        <f ca="1">IF(ISERROR(OFFSET(Data!$A$1,MATCH($D365,Data!$CG:$CG,0)-1,MATCH($E365&amp;"/"&amp;O$1,Data!$1:$1,0)-1))=TRUE,"",IF(OFFSET(Data!$A$1,MATCH($D365,Data!$CG:$CG,0)-1,MATCH($E365&amp;"/"&amp;O$1,Data!$1:$1,0)-1)=0,"",OFFSET(Data!$A$1,MATCH($D365,Data!$CG:$CG,0)-1,MATCH($E365&amp;"/"&amp;O$1,Data!$1:$1,0)-1)))</f>
        <v/>
      </c>
      <c r="P365" s="252" t="str">
        <f ca="1">IF(ISERROR(OFFSET(Data!$A$1,MATCH($D365,Data!$CG:$CG,0)-1,MATCH($E365&amp;"/"&amp;P$1,Data!$1:$1,0)-1))=TRUE,"",IF(OFFSET(Data!$A$1,MATCH($D365,Data!$CG:$CG,0)-1,MATCH($E365&amp;"/"&amp;P$1,Data!$1:$1,0)-1)=0,"",OFFSET(Data!$A$1,MATCH($D365,Data!$CG:$CG,0)-1,MATCH($E365&amp;"/"&amp;P$1,Data!$1:$1,0)-1)))</f>
        <v/>
      </c>
      <c r="Q365" s="252" t="str">
        <f ca="1">IF(ISERROR(OFFSET(Data!$A$1,MATCH($D365,Data!$CG:$CG,0)-1,MATCH($E365&amp;"/"&amp;Q$1,Data!$1:$1,0)-1))=TRUE,"",IF(OFFSET(Data!$A$1,MATCH($D365,Data!$CG:$CG,0)-1,MATCH($E365&amp;"/"&amp;Q$1,Data!$1:$1,0)-1)=0,"",OFFSET(Data!$A$1,MATCH($D365,Data!$CG:$CG,0)-1,MATCH($E365&amp;"/"&amp;Q$1,Data!$1:$1,0)-1)))</f>
        <v/>
      </c>
      <c r="R365" s="252" t="str">
        <f ca="1">IF(ISERROR(OFFSET(Data!$A$1,MATCH($D365,Data!$CG:$CG,0)-1,MATCH($E365&amp;"/"&amp;R$1,Data!$1:$1,0)-1))=TRUE,"",IF(OFFSET(Data!$A$1,MATCH($D365,Data!$CG:$CG,0)-1,MATCH($E365&amp;"/"&amp;R$1,Data!$1:$1,0)-1)=0,"",OFFSET(Data!$A$1,MATCH($D365,Data!$CG:$CG,0)-1,MATCH($E365&amp;"/"&amp;R$1,Data!$1:$1,0)-1)))</f>
        <v/>
      </c>
      <c r="S365" s="252" t="str">
        <f ca="1">IF(ISERROR(OFFSET(Data!$A$1,MATCH($D365,Data!$CG:$CG,0)-1,MATCH($E365&amp;"/"&amp;S$1,Data!$1:$1,0)-1))=TRUE,"",IF(OFFSET(Data!$A$1,MATCH($D365,Data!$CG:$CG,0)-1,MATCH($E365&amp;"/"&amp;S$1,Data!$1:$1,0)-1)=0,"",OFFSET(Data!$A$1,MATCH($D365,Data!$CG:$CG,0)-1,MATCH($E365&amp;"/"&amp;S$1,Data!$1:$1,0)-1)))</f>
        <v/>
      </c>
      <c r="T365" s="252" t="str">
        <f ca="1">IF(ISERROR(OFFSET(Data!$A$1,MATCH($D365,Data!$CG:$CG,0)-1,MATCH($E365&amp;"/"&amp;T$1,Data!$1:$1,0)-1))=TRUE,"",IF(OFFSET(Data!$A$1,MATCH($D365,Data!$CG:$CG,0)-1,MATCH($E365&amp;"/"&amp;T$1,Data!$1:$1,0)-1)=0,"",OFFSET(Data!$A$1,MATCH($D365,Data!$CG:$CG,0)-1,MATCH($E365&amp;"/"&amp;T$1,Data!$1:$1,0)-1)))</f>
        <v/>
      </c>
      <c r="U365" s="252" t="str">
        <f ca="1">IF(ISERROR(OFFSET(Data!$A$1,MATCH($D365,Data!$CG:$CG,0)-1,MATCH($E365&amp;"/"&amp;U$1,Data!$1:$1,0)-1))=TRUE,"",IF(OFFSET(Data!$A$1,MATCH($D365,Data!$CG:$CG,0)-1,MATCH($E365&amp;"/"&amp;U$1,Data!$1:$1,0)-1)=0,"",OFFSET(Data!$A$1,MATCH($D365,Data!$CG:$CG,0)-1,MATCH($E365&amp;"/"&amp;U$1,Data!$1:$1,0)-1)))</f>
        <v/>
      </c>
      <c r="V365" s="252" t="str">
        <f ca="1">IF(ISERROR(OFFSET(Data!$A$1,MATCH($D365,Data!$CG:$CG,0)-1,MATCH($E365&amp;"/"&amp;V$1,Data!$1:$1,0)-1))=TRUE,"",IF(OFFSET(Data!$A$1,MATCH($D365,Data!$CG:$CG,0)-1,MATCH($E365&amp;"/"&amp;V$1,Data!$1:$1,0)-1)=0,"",OFFSET(Data!$A$1,MATCH($D365,Data!$CG:$CG,0)-1,MATCH($E365&amp;"/"&amp;V$1,Data!$1:$1,0)-1)))</f>
        <v/>
      </c>
      <c r="W365" s="269" t="str">
        <f ca="1">IF(ISERROR(OFFSET(Data!$A$1,MATCH($D365,Data!$CG:$CG,0)-1,MATCH($E365&amp;"/"&amp;W$1,Data!$1:$1,0)-1))=TRUE,"",IF(OFFSET(Data!$A$1,MATCH($D365,Data!$CG:$CG,0)-1,MATCH($E365&amp;"/"&amp;W$1,Data!$1:$1,0)-1)=0,"",OFFSET(Data!$A$1,MATCH($D365,Data!$CG:$CG,0)-1,MATCH($E365&amp;"/"&amp;W$1,Data!$1:$1,0)-1)))</f>
        <v/>
      </c>
      <c r="X365" s="252" t="str">
        <f ca="1">IF(ISERROR(OFFSET(Data!$A$1,MATCH($D365,Data!$CG:$CG,0)-1,MATCH($E365&amp;"/"&amp;X$1,Data!$1:$1,0)-1))=TRUE,"",IF(OFFSET(Data!$A$1,MATCH($D365,Data!$CG:$CG,0)-1,MATCH($E365&amp;"/"&amp;X$1,Data!$1:$1,0)-1)=0,"",OFFSET(Data!$A$1,MATCH($D365,Data!$CG:$CG,0)-1,MATCH($E365&amp;"/"&amp;X$1,Data!$1:$1,0)-1)))</f>
        <v/>
      </c>
      <c r="Y365" s="252" t="str">
        <f ca="1">IF(ISERROR(OFFSET(Data!$A$1,MATCH($D365,Data!$CG:$CG,0)-1,MATCH($E365&amp;"/"&amp;Y$1,Data!$1:$1,0)-1))=TRUE,"",IF(OFFSET(Data!$A$1,MATCH($D365,Data!$CG:$CG,0)-1,MATCH($E365&amp;"/"&amp;Y$1,Data!$1:$1,0)-1)=0,"",OFFSET(Data!$A$1,MATCH($D365,Data!$CG:$CG,0)-1,MATCH($E365&amp;"/"&amp;Y$1,Data!$1:$1,0)-1)))</f>
        <v/>
      </c>
      <c r="Z365" s="252" t="str">
        <f ca="1">IF(ISERROR(OFFSET(Data!$A$1,MATCH($D365,Data!$CG:$CG,0)-1,MATCH($E365&amp;"/"&amp;Z$1,Data!$1:$1,0)-1))=TRUE,"",IF(OFFSET(Data!$A$1,MATCH($D365,Data!$CG:$CG,0)-1,MATCH($E365&amp;"/"&amp;Z$1,Data!$1:$1,0)-1)=0,"",OFFSET(Data!$A$1,MATCH($D365,Data!$CG:$CG,0)-1,MATCH($E365&amp;"/"&amp;Z$1,Data!$1:$1,0)-1)))</f>
        <v/>
      </c>
      <c r="AA365" s="252" t="str">
        <f ca="1">IF(ISERROR(OFFSET(Data!$A$1,MATCH($D365,Data!$CG:$CG,0)-1,MATCH($E365&amp;"/"&amp;AA$1,Data!$1:$1,0)-1))=TRUE,"",IF(OFFSET(Data!$A$1,MATCH($D365,Data!$CG:$CG,0)-1,MATCH($E365&amp;"/"&amp;AA$1,Data!$1:$1,0)-1)=0,"",OFFSET(Data!$A$1,MATCH($D365,Data!$CG:$CG,0)-1,MATCH($E365&amp;"/"&amp;AA$1,Data!$1:$1,0)-1)))</f>
        <v/>
      </c>
      <c r="AB365" s="252" t="str">
        <f ca="1">IF(ISERROR(OFFSET(Data!$A$1,MATCH($D365,Data!$CG:$CG,0)-1,MATCH($E365&amp;"/"&amp;AB$1,Data!$1:$1,0)-1))=TRUE,"",IF(OFFSET(Data!$A$1,MATCH($D365,Data!$CG:$CG,0)-1,MATCH($E365&amp;"/"&amp;AB$1,Data!$1:$1,0)-1)=0,"",OFFSET(Data!$A$1,MATCH($D365,Data!$CG:$CG,0)-1,MATCH($E365&amp;"/"&amp;AB$1,Data!$1:$1,0)-1)))</f>
        <v/>
      </c>
      <c r="AC365" s="252" t="str">
        <f ca="1">IF(ISERROR(OFFSET(Data!$A$1,MATCH($D365,Data!$CG:$CG,0)-1,MATCH($E365&amp;"/"&amp;AC$1,Data!$1:$1,0)-1))=TRUE,"",IF(OFFSET(Data!$A$1,MATCH($D365,Data!$CG:$CG,0)-1,MATCH($E365&amp;"/"&amp;AC$1,Data!$1:$1,0)-1)=0,"",OFFSET(Data!$A$1,MATCH($D365,Data!$CG:$CG,0)-1,MATCH($E365&amp;"/"&amp;AC$1,Data!$1:$1,0)-1)))</f>
        <v/>
      </c>
      <c r="AD365" s="252" t="str">
        <f ca="1">IF(ISERROR(OFFSET(Data!$A$1,MATCH($D365,Data!$CG:$CG,0)-1,MATCH($E365&amp;"/"&amp;AD$1,Data!$1:$1,0)-1))=TRUE,"",IF(OFFSET(Data!$A$1,MATCH($D365,Data!$CG:$CG,0)-1,MATCH($E365&amp;"/"&amp;AD$1,Data!$1:$1,0)-1)=0,"",OFFSET(Data!$A$1,MATCH($D365,Data!$CG:$CG,0)-1,MATCH($E365&amp;"/"&amp;AD$1,Data!$1:$1,0)-1)))</f>
        <v/>
      </c>
      <c r="AE365" s="252" t="str">
        <f ca="1">IF(ISERROR(OFFSET(Data!$A$1,MATCH($D365,Data!$CG:$CG,0)-1,MATCH($E365&amp;"/"&amp;AE$1,Data!$1:$1,0)-1))=TRUE,"",IF(OFFSET(Data!$A$1,MATCH($D365,Data!$CG:$CG,0)-1,MATCH($E365&amp;"/"&amp;AE$1,Data!$1:$1,0)-1)=0,"",OFFSET(Data!$A$1,MATCH($D365,Data!$CG:$CG,0)-1,MATCH($E365&amp;"/"&amp;AE$1,Data!$1:$1,0)-1)))</f>
        <v/>
      </c>
      <c r="AF365" s="253" t="str">
        <f ca="1">IF(ISERROR(OFFSET(Data!$A$1,MATCH($D365,Data!$CG:$CG,0)-1,MATCH($E365&amp;"/"&amp;AF$1,Data!$1:$1,0)-1))=TRUE,"",IF(OFFSET(Data!$A$1,MATCH($D365,Data!$CG:$CG,0)-1,MATCH($E365&amp;"/"&amp;AF$1,Data!$1:$1,0)-1)=0,"",OFFSET(Data!$A$1,MATCH($D365,Data!$CG:$CG,0)-1,MATCH($E365&amp;"/"&amp;AF$1,Data!$1:$1,0)-1)))</f>
        <v/>
      </c>
      <c r="AG365" s="212">
        <f t="shared" ca="1" si="10"/>
        <v>0</v>
      </c>
      <c r="AH365" s="213">
        <f ca="1">SUM(AG364:AG365)</f>
        <v>0</v>
      </c>
    </row>
    <row r="366" spans="1:34" ht="15" hidden="1" customHeight="1" x14ac:dyDescent="0.25">
      <c r="A366" s="446"/>
      <c r="B366" s="449"/>
      <c r="C366" s="452"/>
      <c r="D366" s="28" t="e">
        <f>IF(C366&lt;&gt;"",C366,D365)</f>
        <v>#N/A</v>
      </c>
      <c r="E366" s="29" t="s">
        <v>23</v>
      </c>
      <c r="F366" s="254" t="str">
        <f ca="1">IF(ISERROR(OFFSET(Data!$A$1,MATCH($D366,Data!$CG:$CG,0)-1,MATCH($E366&amp;"/"&amp;F$1,Data!$1:$1,0)-1))=TRUE,"",IF(OFFSET(Data!$A$1,MATCH($D366,Data!$CG:$CG,0)-1,MATCH($E366&amp;"/"&amp;F$1,Data!$1:$1,0)-1)=0,"",OFFSET(Data!$A$1,MATCH($D366,Data!$CG:$CG,0)-1,MATCH($E366&amp;"/"&amp;F$1,Data!$1:$1,0)-1)))</f>
        <v/>
      </c>
      <c r="G366" s="252" t="str">
        <f ca="1">IF(ISERROR(OFFSET(Data!$A$1,MATCH($D366,Data!$CG:$CG,0)-1,MATCH($E366&amp;"/"&amp;G$1,Data!$1:$1,0)-1))=TRUE,"",IF(OFFSET(Data!$A$1,MATCH($D366,Data!$CG:$CG,0)-1,MATCH($E366&amp;"/"&amp;G$1,Data!$1:$1,0)-1)=0,"",OFFSET(Data!$A$1,MATCH($D366,Data!$CG:$CG,0)-1,MATCH($E366&amp;"/"&amp;G$1,Data!$1:$1,0)-1)))</f>
        <v/>
      </c>
      <c r="H366" s="252" t="str">
        <f ca="1">IF(ISERROR(OFFSET(Data!$A$1,MATCH($D366,Data!$CG:$CG,0)-1,MATCH($E366&amp;"/"&amp;H$1,Data!$1:$1,0)-1))=TRUE,"",IF(OFFSET(Data!$A$1,MATCH($D366,Data!$CG:$CG,0)-1,MATCH($E366&amp;"/"&amp;H$1,Data!$1:$1,0)-1)=0,"",OFFSET(Data!$A$1,MATCH($D366,Data!$CG:$CG,0)-1,MATCH($E366&amp;"/"&amp;H$1,Data!$1:$1,0)-1)))</f>
        <v/>
      </c>
      <c r="I366" s="252" t="str">
        <f ca="1">IF(ISERROR(OFFSET(Data!$A$1,MATCH($D366,Data!$CG:$CG,0)-1,MATCH($E366&amp;"/"&amp;I$1,Data!$1:$1,0)-1))=TRUE,"",IF(OFFSET(Data!$A$1,MATCH($D366,Data!$CG:$CG,0)-1,MATCH($E366&amp;"/"&amp;I$1,Data!$1:$1,0)-1)=0,"",OFFSET(Data!$A$1,MATCH($D366,Data!$CG:$CG,0)-1,MATCH($E366&amp;"/"&amp;I$1,Data!$1:$1,0)-1)))</f>
        <v/>
      </c>
      <c r="J366" s="252" t="str">
        <f ca="1">IF(ISERROR(OFFSET(Data!$A$1,MATCH($D366,Data!$CG:$CG,0)-1,MATCH($E366&amp;"/"&amp;J$1,Data!$1:$1,0)-1))=TRUE,"",IF(OFFSET(Data!$A$1,MATCH($D366,Data!$CG:$CG,0)-1,MATCH($E366&amp;"/"&amp;J$1,Data!$1:$1,0)-1)=0,"",OFFSET(Data!$A$1,MATCH($D366,Data!$CG:$CG,0)-1,MATCH($E366&amp;"/"&amp;J$1,Data!$1:$1,0)-1)))</f>
        <v/>
      </c>
      <c r="K366" s="252" t="str">
        <f ca="1">IF(ISERROR(OFFSET(Data!$A$1,MATCH($D366,Data!$CG:$CG,0)-1,MATCH($E366&amp;"/"&amp;K$1,Data!$1:$1,0)-1))=TRUE,"",IF(OFFSET(Data!$A$1,MATCH($D366,Data!$CG:$CG,0)-1,MATCH($E366&amp;"/"&amp;K$1,Data!$1:$1,0)-1)=0,"",OFFSET(Data!$A$1,MATCH($D366,Data!$CG:$CG,0)-1,MATCH($E366&amp;"/"&amp;K$1,Data!$1:$1,0)-1)))</f>
        <v/>
      </c>
      <c r="L366" s="252" t="str">
        <f ca="1">IF(ISERROR(OFFSET(Data!$A$1,MATCH($D366,Data!$CG:$CG,0)-1,MATCH($E366&amp;"/"&amp;L$1,Data!$1:$1,0)-1))=TRUE,"",IF(OFFSET(Data!$A$1,MATCH($D366,Data!$CG:$CG,0)-1,MATCH($E366&amp;"/"&amp;L$1,Data!$1:$1,0)-1)=0,"",OFFSET(Data!$A$1,MATCH($D366,Data!$CG:$CG,0)-1,MATCH($E366&amp;"/"&amp;L$1,Data!$1:$1,0)-1)))</f>
        <v/>
      </c>
      <c r="M366" s="252" t="str">
        <f ca="1">IF(ISERROR(OFFSET(Data!$A$1,MATCH($D366,Data!$CG:$CG,0)-1,MATCH($E366&amp;"/"&amp;M$1,Data!$1:$1,0)-1))=TRUE,"",IF(OFFSET(Data!$A$1,MATCH($D366,Data!$CG:$CG,0)-1,MATCH($E366&amp;"/"&amp;M$1,Data!$1:$1,0)-1)=0,"",OFFSET(Data!$A$1,MATCH($D366,Data!$CG:$CG,0)-1,MATCH($E366&amp;"/"&amp;M$1,Data!$1:$1,0)-1)))</f>
        <v/>
      </c>
      <c r="N366" s="252" t="str">
        <f ca="1">IF(ISERROR(OFFSET(Data!$A$1,MATCH($D366,Data!$CG:$CG,0)-1,MATCH($E366&amp;"/"&amp;N$1,Data!$1:$1,0)-1))=TRUE,"",IF(OFFSET(Data!$A$1,MATCH($D366,Data!$CG:$CG,0)-1,MATCH($E366&amp;"/"&amp;N$1,Data!$1:$1,0)-1)=0,"",OFFSET(Data!$A$1,MATCH($D366,Data!$CG:$CG,0)-1,MATCH($E366&amp;"/"&amp;N$1,Data!$1:$1,0)-1)))</f>
        <v/>
      </c>
      <c r="O366" s="252" t="str">
        <f ca="1">IF(ISERROR(OFFSET(Data!$A$1,MATCH($D366,Data!$CG:$CG,0)-1,MATCH($E366&amp;"/"&amp;O$1,Data!$1:$1,0)-1))=TRUE,"",IF(OFFSET(Data!$A$1,MATCH($D366,Data!$CG:$CG,0)-1,MATCH($E366&amp;"/"&amp;O$1,Data!$1:$1,0)-1)=0,"",OFFSET(Data!$A$1,MATCH($D366,Data!$CG:$CG,0)-1,MATCH($E366&amp;"/"&amp;O$1,Data!$1:$1,0)-1)))</f>
        <v/>
      </c>
      <c r="P366" s="252" t="str">
        <f ca="1">IF(ISERROR(OFFSET(Data!$A$1,MATCH($D366,Data!$CG:$CG,0)-1,MATCH($E366&amp;"/"&amp;P$1,Data!$1:$1,0)-1))=TRUE,"",IF(OFFSET(Data!$A$1,MATCH($D366,Data!$CG:$CG,0)-1,MATCH($E366&amp;"/"&amp;P$1,Data!$1:$1,0)-1)=0,"",OFFSET(Data!$A$1,MATCH($D366,Data!$CG:$CG,0)-1,MATCH($E366&amp;"/"&amp;P$1,Data!$1:$1,0)-1)))</f>
        <v/>
      </c>
      <c r="Q366" s="252" t="str">
        <f ca="1">IF(ISERROR(OFFSET(Data!$A$1,MATCH($D366,Data!$CG:$CG,0)-1,MATCH($E366&amp;"/"&amp;Q$1,Data!$1:$1,0)-1))=TRUE,"",IF(OFFSET(Data!$A$1,MATCH($D366,Data!$CG:$CG,0)-1,MATCH($E366&amp;"/"&amp;Q$1,Data!$1:$1,0)-1)=0,"",OFFSET(Data!$A$1,MATCH($D366,Data!$CG:$CG,0)-1,MATCH($E366&amp;"/"&amp;Q$1,Data!$1:$1,0)-1)))</f>
        <v/>
      </c>
      <c r="R366" s="252" t="str">
        <f ca="1">IF(ISERROR(OFFSET(Data!$A$1,MATCH($D366,Data!$CG:$CG,0)-1,MATCH($E366&amp;"/"&amp;R$1,Data!$1:$1,0)-1))=TRUE,"",IF(OFFSET(Data!$A$1,MATCH($D366,Data!$CG:$CG,0)-1,MATCH($E366&amp;"/"&amp;R$1,Data!$1:$1,0)-1)=0,"",OFFSET(Data!$A$1,MATCH($D366,Data!$CG:$CG,0)-1,MATCH($E366&amp;"/"&amp;R$1,Data!$1:$1,0)-1)))</f>
        <v/>
      </c>
      <c r="S366" s="252" t="str">
        <f ca="1">IF(ISERROR(OFFSET(Data!$A$1,MATCH($D366,Data!$CG:$CG,0)-1,MATCH($E366&amp;"/"&amp;S$1,Data!$1:$1,0)-1))=TRUE,"",IF(OFFSET(Data!$A$1,MATCH($D366,Data!$CG:$CG,0)-1,MATCH($E366&amp;"/"&amp;S$1,Data!$1:$1,0)-1)=0,"",OFFSET(Data!$A$1,MATCH($D366,Data!$CG:$CG,0)-1,MATCH($E366&amp;"/"&amp;S$1,Data!$1:$1,0)-1)))</f>
        <v/>
      </c>
      <c r="T366" s="252" t="str">
        <f ca="1">IF(ISERROR(OFFSET(Data!$A$1,MATCH($D366,Data!$CG:$CG,0)-1,MATCH($E366&amp;"/"&amp;T$1,Data!$1:$1,0)-1))=TRUE,"",IF(OFFSET(Data!$A$1,MATCH($D366,Data!$CG:$CG,0)-1,MATCH($E366&amp;"/"&amp;T$1,Data!$1:$1,0)-1)=0,"",OFFSET(Data!$A$1,MATCH($D366,Data!$CG:$CG,0)-1,MATCH($E366&amp;"/"&amp;T$1,Data!$1:$1,0)-1)))</f>
        <v/>
      </c>
      <c r="U366" s="252" t="str">
        <f ca="1">IF(ISERROR(OFFSET(Data!$A$1,MATCH($D366,Data!$CG:$CG,0)-1,MATCH($E366&amp;"/"&amp;U$1,Data!$1:$1,0)-1))=TRUE,"",IF(OFFSET(Data!$A$1,MATCH($D366,Data!$CG:$CG,0)-1,MATCH($E366&amp;"/"&amp;U$1,Data!$1:$1,0)-1)=0,"",OFFSET(Data!$A$1,MATCH($D366,Data!$CG:$CG,0)-1,MATCH($E366&amp;"/"&amp;U$1,Data!$1:$1,0)-1)))</f>
        <v/>
      </c>
      <c r="V366" s="252" t="str">
        <f ca="1">IF(ISERROR(OFFSET(Data!$A$1,MATCH($D366,Data!$CG:$CG,0)-1,MATCH($E366&amp;"/"&amp;V$1,Data!$1:$1,0)-1))=TRUE,"",IF(OFFSET(Data!$A$1,MATCH($D366,Data!$CG:$CG,0)-1,MATCH($E366&amp;"/"&amp;V$1,Data!$1:$1,0)-1)=0,"",OFFSET(Data!$A$1,MATCH($D366,Data!$CG:$CG,0)-1,MATCH($E366&amp;"/"&amp;V$1,Data!$1:$1,0)-1)))</f>
        <v/>
      </c>
      <c r="W366" s="269" t="str">
        <f ca="1">IF(ISERROR(OFFSET(Data!$A$1,MATCH($D366,Data!$CG:$CG,0)-1,MATCH($E366&amp;"/"&amp;W$1,Data!$1:$1,0)-1))=TRUE,"",IF(OFFSET(Data!$A$1,MATCH($D366,Data!$CG:$CG,0)-1,MATCH($E366&amp;"/"&amp;W$1,Data!$1:$1,0)-1)=0,"",OFFSET(Data!$A$1,MATCH($D366,Data!$CG:$CG,0)-1,MATCH($E366&amp;"/"&amp;W$1,Data!$1:$1,0)-1)))</f>
        <v/>
      </c>
      <c r="X366" s="252" t="str">
        <f ca="1">IF(ISERROR(OFFSET(Data!$A$1,MATCH($D366,Data!$CG:$CG,0)-1,MATCH($E366&amp;"/"&amp;X$1,Data!$1:$1,0)-1))=TRUE,"",IF(OFFSET(Data!$A$1,MATCH($D366,Data!$CG:$CG,0)-1,MATCH($E366&amp;"/"&amp;X$1,Data!$1:$1,0)-1)=0,"",OFFSET(Data!$A$1,MATCH($D366,Data!$CG:$CG,0)-1,MATCH($E366&amp;"/"&amp;X$1,Data!$1:$1,0)-1)))</f>
        <v/>
      </c>
      <c r="Y366" s="252" t="str">
        <f ca="1">IF(ISERROR(OFFSET(Data!$A$1,MATCH($D366,Data!$CG:$CG,0)-1,MATCH($E366&amp;"/"&amp;Y$1,Data!$1:$1,0)-1))=TRUE,"",IF(OFFSET(Data!$A$1,MATCH($D366,Data!$CG:$CG,0)-1,MATCH($E366&amp;"/"&amp;Y$1,Data!$1:$1,0)-1)=0,"",OFFSET(Data!$A$1,MATCH($D366,Data!$CG:$CG,0)-1,MATCH($E366&amp;"/"&amp;Y$1,Data!$1:$1,0)-1)))</f>
        <v/>
      </c>
      <c r="Z366" s="252" t="str">
        <f ca="1">IF(ISERROR(OFFSET(Data!$A$1,MATCH($D366,Data!$CG:$CG,0)-1,MATCH($E366&amp;"/"&amp;Z$1,Data!$1:$1,0)-1))=TRUE,"",IF(OFFSET(Data!$A$1,MATCH($D366,Data!$CG:$CG,0)-1,MATCH($E366&amp;"/"&amp;Z$1,Data!$1:$1,0)-1)=0,"",OFFSET(Data!$A$1,MATCH($D366,Data!$CG:$CG,0)-1,MATCH($E366&amp;"/"&amp;Z$1,Data!$1:$1,0)-1)))</f>
        <v/>
      </c>
      <c r="AA366" s="252" t="str">
        <f ca="1">IF(ISERROR(OFFSET(Data!$A$1,MATCH($D366,Data!$CG:$CG,0)-1,MATCH($E366&amp;"/"&amp;AA$1,Data!$1:$1,0)-1))=TRUE,"",IF(OFFSET(Data!$A$1,MATCH($D366,Data!$CG:$CG,0)-1,MATCH($E366&amp;"/"&amp;AA$1,Data!$1:$1,0)-1)=0,"",OFFSET(Data!$A$1,MATCH($D366,Data!$CG:$CG,0)-1,MATCH($E366&amp;"/"&amp;AA$1,Data!$1:$1,0)-1)))</f>
        <v/>
      </c>
      <c r="AB366" s="252" t="str">
        <f ca="1">IF(ISERROR(OFFSET(Data!$A$1,MATCH($D366,Data!$CG:$CG,0)-1,MATCH($E366&amp;"/"&amp;AB$1,Data!$1:$1,0)-1))=TRUE,"",IF(OFFSET(Data!$A$1,MATCH($D366,Data!$CG:$CG,0)-1,MATCH($E366&amp;"/"&amp;AB$1,Data!$1:$1,0)-1)=0,"",OFFSET(Data!$A$1,MATCH($D366,Data!$CG:$CG,0)-1,MATCH($E366&amp;"/"&amp;AB$1,Data!$1:$1,0)-1)))</f>
        <v/>
      </c>
      <c r="AC366" s="252" t="str">
        <f ca="1">IF(ISERROR(OFFSET(Data!$A$1,MATCH($D366,Data!$CG:$CG,0)-1,MATCH($E366&amp;"/"&amp;AC$1,Data!$1:$1,0)-1))=TRUE,"",IF(OFFSET(Data!$A$1,MATCH($D366,Data!$CG:$CG,0)-1,MATCH($E366&amp;"/"&amp;AC$1,Data!$1:$1,0)-1)=0,"",OFFSET(Data!$A$1,MATCH($D366,Data!$CG:$CG,0)-1,MATCH($E366&amp;"/"&amp;AC$1,Data!$1:$1,0)-1)))</f>
        <v/>
      </c>
      <c r="AD366" s="252" t="str">
        <f ca="1">IF(ISERROR(OFFSET(Data!$A$1,MATCH($D366,Data!$CG:$CG,0)-1,MATCH($E366&amp;"/"&amp;AD$1,Data!$1:$1,0)-1))=TRUE,"",IF(OFFSET(Data!$A$1,MATCH($D366,Data!$CG:$CG,0)-1,MATCH($E366&amp;"/"&amp;AD$1,Data!$1:$1,0)-1)=0,"",OFFSET(Data!$A$1,MATCH($D366,Data!$CG:$CG,0)-1,MATCH($E366&amp;"/"&amp;AD$1,Data!$1:$1,0)-1)))</f>
        <v/>
      </c>
      <c r="AE366" s="252" t="str">
        <f ca="1">IF(ISERROR(OFFSET(Data!$A$1,MATCH($D366,Data!$CG:$CG,0)-1,MATCH($E366&amp;"/"&amp;AE$1,Data!$1:$1,0)-1))=TRUE,"",IF(OFFSET(Data!$A$1,MATCH($D366,Data!$CG:$CG,0)-1,MATCH($E366&amp;"/"&amp;AE$1,Data!$1:$1,0)-1)=0,"",OFFSET(Data!$A$1,MATCH($D366,Data!$CG:$CG,0)-1,MATCH($E366&amp;"/"&amp;AE$1,Data!$1:$1,0)-1)))</f>
        <v/>
      </c>
      <c r="AF366" s="253" t="str">
        <f ca="1">IF(ISERROR(OFFSET(Data!$A$1,MATCH($D366,Data!$CG:$CG,0)-1,MATCH($E366&amp;"/"&amp;AF$1,Data!$1:$1,0)-1))=TRUE,"",IF(OFFSET(Data!$A$1,MATCH($D366,Data!$CG:$CG,0)-1,MATCH($E366&amp;"/"&amp;AF$1,Data!$1:$1,0)-1)=0,"",OFFSET(Data!$A$1,MATCH($D366,Data!$CG:$CG,0)-1,MATCH($E366&amp;"/"&amp;AF$1,Data!$1:$1,0)-1)))</f>
        <v/>
      </c>
      <c r="AG366" s="212">
        <f t="shared" ca="1" si="10"/>
        <v>0</v>
      </c>
      <c r="AH366" s="213">
        <f ca="1">SUM(AG364:AG366)</f>
        <v>0</v>
      </c>
    </row>
    <row r="367" spans="1:34" ht="15.75" hidden="1" customHeight="1" x14ac:dyDescent="0.25">
      <c r="A367" s="446"/>
      <c r="B367" s="449"/>
      <c r="C367" s="452"/>
      <c r="D367" s="28" t="e">
        <f>IF(C367&lt;&gt;"",C367,D366)</f>
        <v>#N/A</v>
      </c>
      <c r="E367" s="29" t="s">
        <v>24</v>
      </c>
      <c r="F367" s="254" t="str">
        <f ca="1">IF(ISERROR(OFFSET(Data!$A$1,MATCH($D367,Data!$CG:$CG,0)-1,MATCH($E367&amp;"/"&amp;F$1,Data!$1:$1,0)-1))=TRUE,"",IF(OFFSET(Data!$A$1,MATCH($D367,Data!$CG:$CG,0)-1,MATCH($E367&amp;"/"&amp;F$1,Data!$1:$1,0)-1)=0,"",OFFSET(Data!$A$1,MATCH($D367,Data!$CG:$CG,0)-1,MATCH($E367&amp;"/"&amp;F$1,Data!$1:$1,0)-1)))</f>
        <v/>
      </c>
      <c r="G367" s="252" t="str">
        <f ca="1">IF(ISERROR(OFFSET(Data!$A$1,MATCH($D367,Data!$CG:$CG,0)-1,MATCH($E367&amp;"/"&amp;G$1,Data!$1:$1,0)-1))=TRUE,"",IF(OFFSET(Data!$A$1,MATCH($D367,Data!$CG:$CG,0)-1,MATCH($E367&amp;"/"&amp;G$1,Data!$1:$1,0)-1)=0,"",OFFSET(Data!$A$1,MATCH($D367,Data!$CG:$CG,0)-1,MATCH($E367&amp;"/"&amp;G$1,Data!$1:$1,0)-1)))</f>
        <v/>
      </c>
      <c r="H367" s="252" t="str">
        <f ca="1">IF(ISERROR(OFFSET(Data!$A$1,MATCH($D367,Data!$CG:$CG,0)-1,MATCH($E367&amp;"/"&amp;H$1,Data!$1:$1,0)-1))=TRUE,"",IF(OFFSET(Data!$A$1,MATCH($D367,Data!$CG:$CG,0)-1,MATCH($E367&amp;"/"&amp;H$1,Data!$1:$1,0)-1)=0,"",OFFSET(Data!$A$1,MATCH($D367,Data!$CG:$CG,0)-1,MATCH($E367&amp;"/"&amp;H$1,Data!$1:$1,0)-1)))</f>
        <v/>
      </c>
      <c r="I367" s="252" t="str">
        <f ca="1">IF(ISERROR(OFFSET(Data!$A$1,MATCH($D367,Data!$CG:$CG,0)-1,MATCH($E367&amp;"/"&amp;I$1,Data!$1:$1,0)-1))=TRUE,"",IF(OFFSET(Data!$A$1,MATCH($D367,Data!$CG:$CG,0)-1,MATCH($E367&amp;"/"&amp;I$1,Data!$1:$1,0)-1)=0,"",OFFSET(Data!$A$1,MATCH($D367,Data!$CG:$CG,0)-1,MATCH($E367&amp;"/"&amp;I$1,Data!$1:$1,0)-1)))</f>
        <v/>
      </c>
      <c r="J367" s="252" t="str">
        <f ca="1">IF(ISERROR(OFFSET(Data!$A$1,MATCH($D367,Data!$CG:$CG,0)-1,MATCH($E367&amp;"/"&amp;J$1,Data!$1:$1,0)-1))=TRUE,"",IF(OFFSET(Data!$A$1,MATCH($D367,Data!$CG:$CG,0)-1,MATCH($E367&amp;"/"&amp;J$1,Data!$1:$1,0)-1)=0,"",OFFSET(Data!$A$1,MATCH($D367,Data!$CG:$CG,0)-1,MATCH($E367&amp;"/"&amp;J$1,Data!$1:$1,0)-1)))</f>
        <v/>
      </c>
      <c r="K367" s="252" t="str">
        <f ca="1">IF(ISERROR(OFFSET(Data!$A$1,MATCH($D367,Data!$CG:$CG,0)-1,MATCH($E367&amp;"/"&amp;K$1,Data!$1:$1,0)-1))=TRUE,"",IF(OFFSET(Data!$A$1,MATCH($D367,Data!$CG:$CG,0)-1,MATCH($E367&amp;"/"&amp;K$1,Data!$1:$1,0)-1)=0,"",OFFSET(Data!$A$1,MATCH($D367,Data!$CG:$CG,0)-1,MATCH($E367&amp;"/"&amp;K$1,Data!$1:$1,0)-1)))</f>
        <v/>
      </c>
      <c r="L367" s="252" t="str">
        <f ca="1">IF(ISERROR(OFFSET(Data!$A$1,MATCH($D367,Data!$CG:$CG,0)-1,MATCH($E367&amp;"/"&amp;L$1,Data!$1:$1,0)-1))=TRUE,"",IF(OFFSET(Data!$A$1,MATCH($D367,Data!$CG:$CG,0)-1,MATCH($E367&amp;"/"&amp;L$1,Data!$1:$1,0)-1)=0,"",OFFSET(Data!$A$1,MATCH($D367,Data!$CG:$CG,0)-1,MATCH($E367&amp;"/"&amp;L$1,Data!$1:$1,0)-1)))</f>
        <v/>
      </c>
      <c r="M367" s="252" t="str">
        <f ca="1">IF(ISERROR(OFFSET(Data!$A$1,MATCH($D367,Data!$CG:$CG,0)-1,MATCH($E367&amp;"/"&amp;M$1,Data!$1:$1,0)-1))=TRUE,"",IF(OFFSET(Data!$A$1,MATCH($D367,Data!$CG:$CG,0)-1,MATCH($E367&amp;"/"&amp;M$1,Data!$1:$1,0)-1)=0,"",OFFSET(Data!$A$1,MATCH($D367,Data!$CG:$CG,0)-1,MATCH($E367&amp;"/"&amp;M$1,Data!$1:$1,0)-1)))</f>
        <v/>
      </c>
      <c r="N367" s="252" t="str">
        <f ca="1">IF(ISERROR(OFFSET(Data!$A$1,MATCH($D367,Data!$CG:$CG,0)-1,MATCH($E367&amp;"/"&amp;N$1,Data!$1:$1,0)-1))=TRUE,"",IF(OFFSET(Data!$A$1,MATCH($D367,Data!$CG:$CG,0)-1,MATCH($E367&amp;"/"&amp;N$1,Data!$1:$1,0)-1)=0,"",OFFSET(Data!$A$1,MATCH($D367,Data!$CG:$CG,0)-1,MATCH($E367&amp;"/"&amp;N$1,Data!$1:$1,0)-1)))</f>
        <v/>
      </c>
      <c r="O367" s="252" t="str">
        <f ca="1">IF(ISERROR(OFFSET(Data!$A$1,MATCH($D367,Data!$CG:$CG,0)-1,MATCH($E367&amp;"/"&amp;O$1,Data!$1:$1,0)-1))=TRUE,"",IF(OFFSET(Data!$A$1,MATCH($D367,Data!$CG:$CG,0)-1,MATCH($E367&amp;"/"&amp;O$1,Data!$1:$1,0)-1)=0,"",OFFSET(Data!$A$1,MATCH($D367,Data!$CG:$CG,0)-1,MATCH($E367&amp;"/"&amp;O$1,Data!$1:$1,0)-1)))</f>
        <v/>
      </c>
      <c r="P367" s="252" t="str">
        <f ca="1">IF(ISERROR(OFFSET(Data!$A$1,MATCH($D367,Data!$CG:$CG,0)-1,MATCH($E367&amp;"/"&amp;P$1,Data!$1:$1,0)-1))=TRUE,"",IF(OFFSET(Data!$A$1,MATCH($D367,Data!$CG:$CG,0)-1,MATCH($E367&amp;"/"&amp;P$1,Data!$1:$1,0)-1)=0,"",OFFSET(Data!$A$1,MATCH($D367,Data!$CG:$CG,0)-1,MATCH($E367&amp;"/"&amp;P$1,Data!$1:$1,0)-1)))</f>
        <v/>
      </c>
      <c r="Q367" s="252" t="str">
        <f ca="1">IF(ISERROR(OFFSET(Data!$A$1,MATCH($D367,Data!$CG:$CG,0)-1,MATCH($E367&amp;"/"&amp;Q$1,Data!$1:$1,0)-1))=TRUE,"",IF(OFFSET(Data!$A$1,MATCH($D367,Data!$CG:$CG,0)-1,MATCH($E367&amp;"/"&amp;Q$1,Data!$1:$1,0)-1)=0,"",OFFSET(Data!$A$1,MATCH($D367,Data!$CG:$CG,0)-1,MATCH($E367&amp;"/"&amp;Q$1,Data!$1:$1,0)-1)))</f>
        <v/>
      </c>
      <c r="R367" s="252" t="str">
        <f ca="1">IF(ISERROR(OFFSET(Data!$A$1,MATCH($D367,Data!$CG:$CG,0)-1,MATCH($E367&amp;"/"&amp;R$1,Data!$1:$1,0)-1))=TRUE,"",IF(OFFSET(Data!$A$1,MATCH($D367,Data!$CG:$CG,0)-1,MATCH($E367&amp;"/"&amp;R$1,Data!$1:$1,0)-1)=0,"",OFFSET(Data!$A$1,MATCH($D367,Data!$CG:$CG,0)-1,MATCH($E367&amp;"/"&amp;R$1,Data!$1:$1,0)-1)))</f>
        <v/>
      </c>
      <c r="S367" s="252" t="str">
        <f ca="1">IF(ISERROR(OFFSET(Data!$A$1,MATCH($D367,Data!$CG:$CG,0)-1,MATCH($E367&amp;"/"&amp;S$1,Data!$1:$1,0)-1))=TRUE,"",IF(OFFSET(Data!$A$1,MATCH($D367,Data!$CG:$CG,0)-1,MATCH($E367&amp;"/"&amp;S$1,Data!$1:$1,0)-1)=0,"",OFFSET(Data!$A$1,MATCH($D367,Data!$CG:$CG,0)-1,MATCH($E367&amp;"/"&amp;S$1,Data!$1:$1,0)-1)))</f>
        <v/>
      </c>
      <c r="T367" s="252" t="str">
        <f ca="1">IF(ISERROR(OFFSET(Data!$A$1,MATCH($D367,Data!$CG:$CG,0)-1,MATCH($E367&amp;"/"&amp;T$1,Data!$1:$1,0)-1))=TRUE,"",IF(OFFSET(Data!$A$1,MATCH($D367,Data!$CG:$CG,0)-1,MATCH($E367&amp;"/"&amp;T$1,Data!$1:$1,0)-1)=0,"",OFFSET(Data!$A$1,MATCH($D367,Data!$CG:$CG,0)-1,MATCH($E367&amp;"/"&amp;T$1,Data!$1:$1,0)-1)))</f>
        <v/>
      </c>
      <c r="U367" s="252" t="str">
        <f ca="1">IF(ISERROR(OFFSET(Data!$A$1,MATCH($D367,Data!$CG:$CG,0)-1,MATCH($E367&amp;"/"&amp;U$1,Data!$1:$1,0)-1))=TRUE,"",IF(OFFSET(Data!$A$1,MATCH($D367,Data!$CG:$CG,0)-1,MATCH($E367&amp;"/"&amp;U$1,Data!$1:$1,0)-1)=0,"",OFFSET(Data!$A$1,MATCH($D367,Data!$CG:$CG,0)-1,MATCH($E367&amp;"/"&amp;U$1,Data!$1:$1,0)-1)))</f>
        <v/>
      </c>
      <c r="V367" s="252" t="str">
        <f ca="1">IF(ISERROR(OFFSET(Data!$A$1,MATCH($D367,Data!$CG:$CG,0)-1,MATCH($E367&amp;"/"&amp;V$1,Data!$1:$1,0)-1))=TRUE,"",IF(OFFSET(Data!$A$1,MATCH($D367,Data!$CG:$CG,0)-1,MATCH($E367&amp;"/"&amp;V$1,Data!$1:$1,0)-1)=0,"",OFFSET(Data!$A$1,MATCH($D367,Data!$CG:$CG,0)-1,MATCH($E367&amp;"/"&amp;V$1,Data!$1:$1,0)-1)))</f>
        <v/>
      </c>
      <c r="W367" s="269" t="str">
        <f ca="1">IF(ISERROR(OFFSET(Data!$A$1,MATCH($D367,Data!$CG:$CG,0)-1,MATCH($E367&amp;"/"&amp;W$1,Data!$1:$1,0)-1))=TRUE,"",IF(OFFSET(Data!$A$1,MATCH($D367,Data!$CG:$CG,0)-1,MATCH($E367&amp;"/"&amp;W$1,Data!$1:$1,0)-1)=0,"",OFFSET(Data!$A$1,MATCH($D367,Data!$CG:$CG,0)-1,MATCH($E367&amp;"/"&amp;W$1,Data!$1:$1,0)-1)))</f>
        <v/>
      </c>
      <c r="X367" s="252" t="str">
        <f ca="1">IF(ISERROR(OFFSET(Data!$A$1,MATCH($D367,Data!$CG:$CG,0)-1,MATCH($E367&amp;"/"&amp;X$1,Data!$1:$1,0)-1))=TRUE,"",IF(OFFSET(Data!$A$1,MATCH($D367,Data!$CG:$CG,0)-1,MATCH($E367&amp;"/"&amp;X$1,Data!$1:$1,0)-1)=0,"",OFFSET(Data!$A$1,MATCH($D367,Data!$CG:$CG,0)-1,MATCH($E367&amp;"/"&amp;X$1,Data!$1:$1,0)-1)))</f>
        <v/>
      </c>
      <c r="Y367" s="252" t="str">
        <f ca="1">IF(ISERROR(OFFSET(Data!$A$1,MATCH($D367,Data!$CG:$CG,0)-1,MATCH($E367&amp;"/"&amp;Y$1,Data!$1:$1,0)-1))=TRUE,"",IF(OFFSET(Data!$A$1,MATCH($D367,Data!$CG:$CG,0)-1,MATCH($E367&amp;"/"&amp;Y$1,Data!$1:$1,0)-1)=0,"",OFFSET(Data!$A$1,MATCH($D367,Data!$CG:$CG,0)-1,MATCH($E367&amp;"/"&amp;Y$1,Data!$1:$1,0)-1)))</f>
        <v/>
      </c>
      <c r="Z367" s="252" t="str">
        <f ca="1">IF(ISERROR(OFFSET(Data!$A$1,MATCH($D367,Data!$CG:$CG,0)-1,MATCH($E367&amp;"/"&amp;Z$1,Data!$1:$1,0)-1))=TRUE,"",IF(OFFSET(Data!$A$1,MATCH($D367,Data!$CG:$CG,0)-1,MATCH($E367&amp;"/"&amp;Z$1,Data!$1:$1,0)-1)=0,"",OFFSET(Data!$A$1,MATCH($D367,Data!$CG:$CG,0)-1,MATCH($E367&amp;"/"&amp;Z$1,Data!$1:$1,0)-1)))</f>
        <v/>
      </c>
      <c r="AA367" s="252" t="str">
        <f ca="1">IF(ISERROR(OFFSET(Data!$A$1,MATCH($D367,Data!$CG:$CG,0)-1,MATCH($E367&amp;"/"&amp;AA$1,Data!$1:$1,0)-1))=TRUE,"",IF(OFFSET(Data!$A$1,MATCH($D367,Data!$CG:$CG,0)-1,MATCH($E367&amp;"/"&amp;AA$1,Data!$1:$1,0)-1)=0,"",OFFSET(Data!$A$1,MATCH($D367,Data!$CG:$CG,0)-1,MATCH($E367&amp;"/"&amp;AA$1,Data!$1:$1,0)-1)))</f>
        <v/>
      </c>
      <c r="AB367" s="252" t="str">
        <f ca="1">IF(ISERROR(OFFSET(Data!$A$1,MATCH($D367,Data!$CG:$CG,0)-1,MATCH($E367&amp;"/"&amp;AB$1,Data!$1:$1,0)-1))=TRUE,"",IF(OFFSET(Data!$A$1,MATCH($D367,Data!$CG:$CG,0)-1,MATCH($E367&amp;"/"&amp;AB$1,Data!$1:$1,0)-1)=0,"",OFFSET(Data!$A$1,MATCH($D367,Data!$CG:$CG,0)-1,MATCH($E367&amp;"/"&amp;AB$1,Data!$1:$1,0)-1)))</f>
        <v/>
      </c>
      <c r="AC367" s="252" t="str">
        <f ca="1">IF(ISERROR(OFFSET(Data!$A$1,MATCH($D367,Data!$CG:$CG,0)-1,MATCH($E367&amp;"/"&amp;AC$1,Data!$1:$1,0)-1))=TRUE,"",IF(OFFSET(Data!$A$1,MATCH($D367,Data!$CG:$CG,0)-1,MATCH($E367&amp;"/"&amp;AC$1,Data!$1:$1,0)-1)=0,"",OFFSET(Data!$A$1,MATCH($D367,Data!$CG:$CG,0)-1,MATCH($E367&amp;"/"&amp;AC$1,Data!$1:$1,0)-1)))</f>
        <v/>
      </c>
      <c r="AD367" s="252" t="str">
        <f ca="1">IF(ISERROR(OFFSET(Data!$A$1,MATCH($D367,Data!$CG:$CG,0)-1,MATCH($E367&amp;"/"&amp;AD$1,Data!$1:$1,0)-1))=TRUE,"",IF(OFFSET(Data!$A$1,MATCH($D367,Data!$CG:$CG,0)-1,MATCH($E367&amp;"/"&amp;AD$1,Data!$1:$1,0)-1)=0,"",OFFSET(Data!$A$1,MATCH($D367,Data!$CG:$CG,0)-1,MATCH($E367&amp;"/"&amp;AD$1,Data!$1:$1,0)-1)))</f>
        <v/>
      </c>
      <c r="AE367" s="252" t="str">
        <f ca="1">IF(ISERROR(OFFSET(Data!$A$1,MATCH($D367,Data!$CG:$CG,0)-1,MATCH($E367&amp;"/"&amp;AE$1,Data!$1:$1,0)-1))=TRUE,"",IF(OFFSET(Data!$A$1,MATCH($D367,Data!$CG:$CG,0)-1,MATCH($E367&amp;"/"&amp;AE$1,Data!$1:$1,0)-1)=0,"",OFFSET(Data!$A$1,MATCH($D367,Data!$CG:$CG,0)-1,MATCH($E367&amp;"/"&amp;AE$1,Data!$1:$1,0)-1)))</f>
        <v/>
      </c>
      <c r="AF367" s="253" t="str">
        <f ca="1">IF(ISERROR(OFFSET(Data!$A$1,MATCH($D367,Data!$CG:$CG,0)-1,MATCH($E367&amp;"/"&amp;AF$1,Data!$1:$1,0)-1))=TRUE,"",IF(OFFSET(Data!$A$1,MATCH($D367,Data!$CG:$CG,0)-1,MATCH($E367&amp;"/"&amp;AF$1,Data!$1:$1,0)-1)=0,"",OFFSET(Data!$A$1,MATCH($D367,Data!$CG:$CG,0)-1,MATCH($E367&amp;"/"&amp;AF$1,Data!$1:$1,0)-1)))</f>
        <v/>
      </c>
      <c r="AG367" s="212">
        <f t="shared" ca="1" si="10"/>
        <v>0</v>
      </c>
      <c r="AH367" s="213">
        <f ca="1">SUM(AG364:AG367)</f>
        <v>0</v>
      </c>
    </row>
    <row r="368" spans="1:34" ht="15.75" hidden="1" customHeight="1" thickBot="1" x14ac:dyDescent="0.3">
      <c r="A368" s="447"/>
      <c r="B368" s="450"/>
      <c r="C368" s="453"/>
      <c r="D368" s="30" t="e">
        <f>IF(C368&lt;&gt;"",C368,D367)</f>
        <v>#N/A</v>
      </c>
      <c r="E368" s="31" t="s">
        <v>25</v>
      </c>
      <c r="F368" s="255" t="str">
        <f ca="1">IF(ISERROR(OFFSET(Data!$A$1,MATCH($D368,Data!$CG:$CG,0)-1,MATCH($E368&amp;"/"&amp;F$1,Data!$1:$1,0)-1))=TRUE,"",IF(OFFSET(Data!$A$1,MATCH($D368,Data!$CG:$CG,0)-1,MATCH($E368&amp;"/"&amp;F$1,Data!$1:$1,0)-1)=0,"",OFFSET(Data!$A$1,MATCH($D368,Data!$CG:$CG,0)-1,MATCH($E368&amp;"/"&amp;F$1,Data!$1:$1,0)-1)))</f>
        <v/>
      </c>
      <c r="G368" s="256" t="str">
        <f ca="1">IF(ISERROR(OFFSET(Data!$A$1,MATCH($D368,Data!$CG:$CG,0)-1,MATCH($E368&amp;"/"&amp;G$1,Data!$1:$1,0)-1))=TRUE,"",IF(OFFSET(Data!$A$1,MATCH($D368,Data!$CG:$CG,0)-1,MATCH($E368&amp;"/"&amp;G$1,Data!$1:$1,0)-1)=0,"",OFFSET(Data!$A$1,MATCH($D368,Data!$CG:$CG,0)-1,MATCH($E368&amp;"/"&amp;G$1,Data!$1:$1,0)-1)))</f>
        <v/>
      </c>
      <c r="H368" s="256" t="str">
        <f ca="1">IF(ISERROR(OFFSET(Data!$A$1,MATCH($D368,Data!$CG:$CG,0)-1,MATCH($E368&amp;"/"&amp;H$1,Data!$1:$1,0)-1))=TRUE,"",IF(OFFSET(Data!$A$1,MATCH($D368,Data!$CG:$CG,0)-1,MATCH($E368&amp;"/"&amp;H$1,Data!$1:$1,0)-1)=0,"",OFFSET(Data!$A$1,MATCH($D368,Data!$CG:$CG,0)-1,MATCH($E368&amp;"/"&amp;H$1,Data!$1:$1,0)-1)))</f>
        <v/>
      </c>
      <c r="I368" s="256" t="str">
        <f ca="1">IF(ISERROR(OFFSET(Data!$A$1,MATCH($D368,Data!$CG:$CG,0)-1,MATCH($E368&amp;"/"&amp;I$1,Data!$1:$1,0)-1))=TRUE,"",IF(OFFSET(Data!$A$1,MATCH($D368,Data!$CG:$CG,0)-1,MATCH($E368&amp;"/"&amp;I$1,Data!$1:$1,0)-1)=0,"",OFFSET(Data!$A$1,MATCH($D368,Data!$CG:$CG,0)-1,MATCH($E368&amp;"/"&amp;I$1,Data!$1:$1,0)-1)))</f>
        <v/>
      </c>
      <c r="J368" s="256" t="str">
        <f ca="1">IF(ISERROR(OFFSET(Data!$A$1,MATCH($D368,Data!$CG:$CG,0)-1,MATCH($E368&amp;"/"&amp;J$1,Data!$1:$1,0)-1))=TRUE,"",IF(OFFSET(Data!$A$1,MATCH($D368,Data!$CG:$CG,0)-1,MATCH($E368&amp;"/"&amp;J$1,Data!$1:$1,0)-1)=0,"",OFFSET(Data!$A$1,MATCH($D368,Data!$CG:$CG,0)-1,MATCH($E368&amp;"/"&amp;J$1,Data!$1:$1,0)-1)))</f>
        <v/>
      </c>
      <c r="K368" s="256" t="str">
        <f ca="1">IF(ISERROR(OFFSET(Data!$A$1,MATCH($D368,Data!$CG:$CG,0)-1,MATCH($E368&amp;"/"&amp;K$1,Data!$1:$1,0)-1))=TRUE,"",IF(OFFSET(Data!$A$1,MATCH($D368,Data!$CG:$CG,0)-1,MATCH($E368&amp;"/"&amp;K$1,Data!$1:$1,0)-1)=0,"",OFFSET(Data!$A$1,MATCH($D368,Data!$CG:$CG,0)-1,MATCH($E368&amp;"/"&amp;K$1,Data!$1:$1,0)-1)))</f>
        <v/>
      </c>
      <c r="L368" s="256" t="str">
        <f ca="1">IF(ISERROR(OFFSET(Data!$A$1,MATCH($D368,Data!$CG:$CG,0)-1,MATCH($E368&amp;"/"&amp;L$1,Data!$1:$1,0)-1))=TRUE,"",IF(OFFSET(Data!$A$1,MATCH($D368,Data!$CG:$CG,0)-1,MATCH($E368&amp;"/"&amp;L$1,Data!$1:$1,0)-1)=0,"",OFFSET(Data!$A$1,MATCH($D368,Data!$CG:$CG,0)-1,MATCH($E368&amp;"/"&amp;L$1,Data!$1:$1,0)-1)))</f>
        <v/>
      </c>
      <c r="M368" s="256" t="str">
        <f ca="1">IF(ISERROR(OFFSET(Data!$A$1,MATCH($D368,Data!$CG:$CG,0)-1,MATCH($E368&amp;"/"&amp;M$1,Data!$1:$1,0)-1))=TRUE,"",IF(OFFSET(Data!$A$1,MATCH($D368,Data!$CG:$CG,0)-1,MATCH($E368&amp;"/"&amp;M$1,Data!$1:$1,0)-1)=0,"",OFFSET(Data!$A$1,MATCH($D368,Data!$CG:$CG,0)-1,MATCH($E368&amp;"/"&amp;M$1,Data!$1:$1,0)-1)))</f>
        <v/>
      </c>
      <c r="N368" s="256" t="str">
        <f ca="1">IF(ISERROR(OFFSET(Data!$A$1,MATCH($D368,Data!$CG:$CG,0)-1,MATCH($E368&amp;"/"&amp;N$1,Data!$1:$1,0)-1))=TRUE,"",IF(OFFSET(Data!$A$1,MATCH($D368,Data!$CG:$CG,0)-1,MATCH($E368&amp;"/"&amp;N$1,Data!$1:$1,0)-1)=0,"",OFFSET(Data!$A$1,MATCH($D368,Data!$CG:$CG,0)-1,MATCH($E368&amp;"/"&amp;N$1,Data!$1:$1,0)-1)))</f>
        <v/>
      </c>
      <c r="O368" s="256" t="str">
        <f ca="1">IF(ISERROR(OFFSET(Data!$A$1,MATCH($D368,Data!$CG:$CG,0)-1,MATCH($E368&amp;"/"&amp;O$1,Data!$1:$1,0)-1))=TRUE,"",IF(OFFSET(Data!$A$1,MATCH($D368,Data!$CG:$CG,0)-1,MATCH($E368&amp;"/"&amp;O$1,Data!$1:$1,0)-1)=0,"",OFFSET(Data!$A$1,MATCH($D368,Data!$CG:$CG,0)-1,MATCH($E368&amp;"/"&amp;O$1,Data!$1:$1,0)-1)))</f>
        <v/>
      </c>
      <c r="P368" s="256" t="str">
        <f ca="1">IF(ISERROR(OFFSET(Data!$A$1,MATCH($D368,Data!$CG:$CG,0)-1,MATCH($E368&amp;"/"&amp;P$1,Data!$1:$1,0)-1))=TRUE,"",IF(OFFSET(Data!$A$1,MATCH($D368,Data!$CG:$CG,0)-1,MATCH($E368&amp;"/"&amp;P$1,Data!$1:$1,0)-1)=0,"",OFFSET(Data!$A$1,MATCH($D368,Data!$CG:$CG,0)-1,MATCH($E368&amp;"/"&amp;P$1,Data!$1:$1,0)-1)))</f>
        <v/>
      </c>
      <c r="Q368" s="256" t="str">
        <f ca="1">IF(ISERROR(OFFSET(Data!$A$1,MATCH($D368,Data!$CG:$CG,0)-1,MATCH($E368&amp;"/"&amp;Q$1,Data!$1:$1,0)-1))=TRUE,"",IF(OFFSET(Data!$A$1,MATCH($D368,Data!$CG:$CG,0)-1,MATCH($E368&amp;"/"&amp;Q$1,Data!$1:$1,0)-1)=0,"",OFFSET(Data!$A$1,MATCH($D368,Data!$CG:$CG,0)-1,MATCH($E368&amp;"/"&amp;Q$1,Data!$1:$1,0)-1)))</f>
        <v/>
      </c>
      <c r="R368" s="256" t="str">
        <f ca="1">IF(ISERROR(OFFSET(Data!$A$1,MATCH($D368,Data!$CG:$CG,0)-1,MATCH($E368&amp;"/"&amp;R$1,Data!$1:$1,0)-1))=TRUE,"",IF(OFFSET(Data!$A$1,MATCH($D368,Data!$CG:$CG,0)-1,MATCH($E368&amp;"/"&amp;R$1,Data!$1:$1,0)-1)=0,"",OFFSET(Data!$A$1,MATCH($D368,Data!$CG:$CG,0)-1,MATCH($E368&amp;"/"&amp;R$1,Data!$1:$1,0)-1)))</f>
        <v/>
      </c>
      <c r="S368" s="256" t="str">
        <f ca="1">IF(ISERROR(OFFSET(Data!$A$1,MATCH($D368,Data!$CG:$CG,0)-1,MATCH($E368&amp;"/"&amp;S$1,Data!$1:$1,0)-1))=TRUE,"",IF(OFFSET(Data!$A$1,MATCH($D368,Data!$CG:$CG,0)-1,MATCH($E368&amp;"/"&amp;S$1,Data!$1:$1,0)-1)=0,"",OFFSET(Data!$A$1,MATCH($D368,Data!$CG:$CG,0)-1,MATCH($E368&amp;"/"&amp;S$1,Data!$1:$1,0)-1)))</f>
        <v/>
      </c>
      <c r="T368" s="256" t="str">
        <f ca="1">IF(ISERROR(OFFSET(Data!$A$1,MATCH($D368,Data!$CG:$CG,0)-1,MATCH($E368&amp;"/"&amp;T$1,Data!$1:$1,0)-1))=TRUE,"",IF(OFFSET(Data!$A$1,MATCH($D368,Data!$CG:$CG,0)-1,MATCH($E368&amp;"/"&amp;T$1,Data!$1:$1,0)-1)=0,"",OFFSET(Data!$A$1,MATCH($D368,Data!$CG:$CG,0)-1,MATCH($E368&amp;"/"&amp;T$1,Data!$1:$1,0)-1)))</f>
        <v/>
      </c>
      <c r="U368" s="256" t="str">
        <f ca="1">IF(ISERROR(OFFSET(Data!$A$1,MATCH($D368,Data!$CG:$CG,0)-1,MATCH($E368&amp;"/"&amp;U$1,Data!$1:$1,0)-1))=TRUE,"",IF(OFFSET(Data!$A$1,MATCH($D368,Data!$CG:$CG,0)-1,MATCH($E368&amp;"/"&amp;U$1,Data!$1:$1,0)-1)=0,"",OFFSET(Data!$A$1,MATCH($D368,Data!$CG:$CG,0)-1,MATCH($E368&amp;"/"&amp;U$1,Data!$1:$1,0)-1)))</f>
        <v/>
      </c>
      <c r="V368" s="256" t="str">
        <f ca="1">IF(ISERROR(OFFSET(Data!$A$1,MATCH($D368,Data!$CG:$CG,0)-1,MATCH($E368&amp;"/"&amp;V$1,Data!$1:$1,0)-1))=TRUE,"",IF(OFFSET(Data!$A$1,MATCH($D368,Data!$CG:$CG,0)-1,MATCH($E368&amp;"/"&amp;V$1,Data!$1:$1,0)-1)=0,"",OFFSET(Data!$A$1,MATCH($D368,Data!$CG:$CG,0)-1,MATCH($E368&amp;"/"&amp;V$1,Data!$1:$1,0)-1)))</f>
        <v/>
      </c>
      <c r="W368" s="257" t="str">
        <f ca="1">IF(ISERROR(OFFSET(Data!$A$1,MATCH($D368,Data!$CG:$CG,0)-1,MATCH($E368&amp;"/"&amp;W$1,Data!$1:$1,0)-1))=TRUE,"",IF(OFFSET(Data!$A$1,MATCH($D368,Data!$CG:$CG,0)-1,MATCH($E368&amp;"/"&amp;W$1,Data!$1:$1,0)-1)=0,"",OFFSET(Data!$A$1,MATCH($D368,Data!$CG:$CG,0)-1,MATCH($E368&amp;"/"&amp;W$1,Data!$1:$1,0)-1)))</f>
        <v/>
      </c>
      <c r="X368" s="256" t="str">
        <f ca="1">IF(ISERROR(OFFSET(Data!$A$1,MATCH($D368,Data!$CG:$CG,0)-1,MATCH($E368&amp;"/"&amp;X$1,Data!$1:$1,0)-1))=TRUE,"",IF(OFFSET(Data!$A$1,MATCH($D368,Data!$CG:$CG,0)-1,MATCH($E368&amp;"/"&amp;X$1,Data!$1:$1,0)-1)=0,"",OFFSET(Data!$A$1,MATCH($D368,Data!$CG:$CG,0)-1,MATCH($E368&amp;"/"&amp;X$1,Data!$1:$1,0)-1)))</f>
        <v/>
      </c>
      <c r="Y368" s="256" t="str">
        <f ca="1">IF(ISERROR(OFFSET(Data!$A$1,MATCH($D368,Data!$CG:$CG,0)-1,MATCH($E368&amp;"/"&amp;Y$1,Data!$1:$1,0)-1))=TRUE,"",IF(OFFSET(Data!$A$1,MATCH($D368,Data!$CG:$CG,0)-1,MATCH($E368&amp;"/"&amp;Y$1,Data!$1:$1,0)-1)=0,"",OFFSET(Data!$A$1,MATCH($D368,Data!$CG:$CG,0)-1,MATCH($E368&amp;"/"&amp;Y$1,Data!$1:$1,0)-1)))</f>
        <v/>
      </c>
      <c r="Z368" s="256" t="str">
        <f ca="1">IF(ISERROR(OFFSET(Data!$A$1,MATCH($D368,Data!$CG:$CG,0)-1,MATCH($E368&amp;"/"&amp;Z$1,Data!$1:$1,0)-1))=TRUE,"",IF(OFFSET(Data!$A$1,MATCH($D368,Data!$CG:$CG,0)-1,MATCH($E368&amp;"/"&amp;Z$1,Data!$1:$1,0)-1)=0,"",OFFSET(Data!$A$1,MATCH($D368,Data!$CG:$CG,0)-1,MATCH($E368&amp;"/"&amp;Z$1,Data!$1:$1,0)-1)))</f>
        <v/>
      </c>
      <c r="AA368" s="256" t="str">
        <f ca="1">IF(ISERROR(OFFSET(Data!$A$1,MATCH($D368,Data!$CG:$CG,0)-1,MATCH($E368&amp;"/"&amp;AA$1,Data!$1:$1,0)-1))=TRUE,"",IF(OFFSET(Data!$A$1,MATCH($D368,Data!$CG:$CG,0)-1,MATCH($E368&amp;"/"&amp;AA$1,Data!$1:$1,0)-1)=0,"",OFFSET(Data!$A$1,MATCH($D368,Data!$CG:$CG,0)-1,MATCH($E368&amp;"/"&amp;AA$1,Data!$1:$1,0)-1)))</f>
        <v/>
      </c>
      <c r="AB368" s="256" t="str">
        <f ca="1">IF(ISERROR(OFFSET(Data!$A$1,MATCH($D368,Data!$CG:$CG,0)-1,MATCH($E368&amp;"/"&amp;AB$1,Data!$1:$1,0)-1))=TRUE,"",IF(OFFSET(Data!$A$1,MATCH($D368,Data!$CG:$CG,0)-1,MATCH($E368&amp;"/"&amp;AB$1,Data!$1:$1,0)-1)=0,"",OFFSET(Data!$A$1,MATCH($D368,Data!$CG:$CG,0)-1,MATCH($E368&amp;"/"&amp;AB$1,Data!$1:$1,0)-1)))</f>
        <v/>
      </c>
      <c r="AC368" s="256" t="str">
        <f ca="1">IF(ISERROR(OFFSET(Data!$A$1,MATCH($D368,Data!$CG:$CG,0)-1,MATCH($E368&amp;"/"&amp;AC$1,Data!$1:$1,0)-1))=TRUE,"",IF(OFFSET(Data!$A$1,MATCH($D368,Data!$CG:$CG,0)-1,MATCH($E368&amp;"/"&amp;AC$1,Data!$1:$1,0)-1)=0,"",OFFSET(Data!$A$1,MATCH($D368,Data!$CG:$CG,0)-1,MATCH($E368&amp;"/"&amp;AC$1,Data!$1:$1,0)-1)))</f>
        <v/>
      </c>
      <c r="AD368" s="256" t="str">
        <f ca="1">IF(ISERROR(OFFSET(Data!$A$1,MATCH($D368,Data!$CG:$CG,0)-1,MATCH($E368&amp;"/"&amp;AD$1,Data!$1:$1,0)-1))=TRUE,"",IF(OFFSET(Data!$A$1,MATCH($D368,Data!$CG:$CG,0)-1,MATCH($E368&amp;"/"&amp;AD$1,Data!$1:$1,0)-1)=0,"",OFFSET(Data!$A$1,MATCH($D368,Data!$CG:$CG,0)-1,MATCH($E368&amp;"/"&amp;AD$1,Data!$1:$1,0)-1)))</f>
        <v/>
      </c>
      <c r="AE368" s="256" t="str">
        <f ca="1">IF(ISERROR(OFFSET(Data!$A$1,MATCH($D368,Data!$CG:$CG,0)-1,MATCH($E368&amp;"/"&amp;AE$1,Data!$1:$1,0)-1))=TRUE,"",IF(OFFSET(Data!$A$1,MATCH($D368,Data!$CG:$CG,0)-1,MATCH($E368&amp;"/"&amp;AE$1,Data!$1:$1,0)-1)=0,"",OFFSET(Data!$A$1,MATCH($D368,Data!$CG:$CG,0)-1,MATCH($E368&amp;"/"&amp;AE$1,Data!$1:$1,0)-1)))</f>
        <v/>
      </c>
      <c r="AF368" s="258" t="str">
        <f ca="1">IF(ISERROR(OFFSET(Data!$A$1,MATCH($D368,Data!$CG:$CG,0)-1,MATCH($E368&amp;"/"&amp;AF$1,Data!$1:$1,0)-1))=TRUE,"",IF(OFFSET(Data!$A$1,MATCH($D368,Data!$CG:$CG,0)-1,MATCH($E368&amp;"/"&amp;AF$1,Data!$1:$1,0)-1)=0,"",OFFSET(Data!$A$1,MATCH($D368,Data!$CG:$CG,0)-1,MATCH($E368&amp;"/"&amp;AF$1,Data!$1:$1,0)-1)))</f>
        <v/>
      </c>
      <c r="AG368" s="214">
        <f t="shared" ca="1" si="10"/>
        <v>0</v>
      </c>
      <c r="AH368" s="215">
        <f ca="1">SUM(AG364:AG368)</f>
        <v>0</v>
      </c>
    </row>
    <row r="369" spans="1:34" ht="15" hidden="1" customHeight="1" x14ac:dyDescent="0.25">
      <c r="A369" s="445">
        <v>73</v>
      </c>
      <c r="B369" s="448" t="e">
        <f>INDEX(Data!CI:CI,MATCH("W"&amp;A369,Data!A:A,0))</f>
        <v>#N/A</v>
      </c>
      <c r="C369" s="451" t="e">
        <f>INDEX(Data!CG:CG,MATCH("W"&amp;A369,Data!A:A,0))</f>
        <v>#N/A</v>
      </c>
      <c r="D369" s="26" t="e">
        <f>IF(C369&lt;&gt;"",C369,#REF!)</f>
        <v>#N/A</v>
      </c>
      <c r="E369" s="27" t="s">
        <v>21</v>
      </c>
      <c r="F369" s="271" t="str">
        <f ca="1">IF(ISERROR(OFFSET(Data!$A$1,MATCH($D369,Data!$CG:$CG,0)-1,MATCH($E369&amp;"/"&amp;F$1,Data!$1:$1,0)-1))=TRUE,"",IF(OFFSET(Data!$A$1,MATCH($D369,Data!$CG:$CG,0)-1,MATCH($E369&amp;"/"&amp;F$1,Data!$1:$1,0)-1)=0,"",OFFSET(Data!$A$1,MATCH($D369,Data!$CG:$CG,0)-1,MATCH($E369&amp;"/"&amp;F$1,Data!$1:$1,0)-1)))</f>
        <v/>
      </c>
      <c r="G369" s="250" t="str">
        <f ca="1">IF(ISERROR(OFFSET(Data!$A$1,MATCH($D369,Data!$CG:$CG,0)-1,MATCH($E369&amp;"/"&amp;G$1,Data!$1:$1,0)-1))=TRUE,"",IF(OFFSET(Data!$A$1,MATCH($D369,Data!$CG:$CG,0)-1,MATCH($E369&amp;"/"&amp;G$1,Data!$1:$1,0)-1)=0,"",OFFSET(Data!$A$1,MATCH($D369,Data!$CG:$CG,0)-1,MATCH($E369&amp;"/"&amp;G$1,Data!$1:$1,0)-1)))</f>
        <v/>
      </c>
      <c r="H369" s="250" t="str">
        <f ca="1">IF(ISERROR(OFFSET(Data!$A$1,MATCH($D369,Data!$CG:$CG,0)-1,MATCH($E369&amp;"/"&amp;H$1,Data!$1:$1,0)-1))=TRUE,"",IF(OFFSET(Data!$A$1,MATCH($D369,Data!$CG:$CG,0)-1,MATCH($E369&amp;"/"&amp;H$1,Data!$1:$1,0)-1)=0,"",OFFSET(Data!$A$1,MATCH($D369,Data!$CG:$CG,0)-1,MATCH($E369&amp;"/"&amp;H$1,Data!$1:$1,0)-1)))</f>
        <v/>
      </c>
      <c r="I369" s="250" t="str">
        <f ca="1">IF(ISERROR(OFFSET(Data!$A$1,MATCH($D369,Data!$CG:$CG,0)-1,MATCH($E369&amp;"/"&amp;I$1,Data!$1:$1,0)-1))=TRUE,"",IF(OFFSET(Data!$A$1,MATCH($D369,Data!$CG:$CG,0)-1,MATCH($E369&amp;"/"&amp;I$1,Data!$1:$1,0)-1)=0,"",OFFSET(Data!$A$1,MATCH($D369,Data!$CG:$CG,0)-1,MATCH($E369&amp;"/"&amp;I$1,Data!$1:$1,0)-1)))</f>
        <v/>
      </c>
      <c r="J369" s="250" t="str">
        <f ca="1">IF(ISERROR(OFFSET(Data!$A$1,MATCH($D369,Data!$CG:$CG,0)-1,MATCH($E369&amp;"/"&amp;J$1,Data!$1:$1,0)-1))=TRUE,"",IF(OFFSET(Data!$A$1,MATCH($D369,Data!$CG:$CG,0)-1,MATCH($E369&amp;"/"&amp;J$1,Data!$1:$1,0)-1)=0,"",OFFSET(Data!$A$1,MATCH($D369,Data!$CG:$CG,0)-1,MATCH($E369&amp;"/"&amp;J$1,Data!$1:$1,0)-1)))</f>
        <v/>
      </c>
      <c r="K369" s="250" t="str">
        <f ca="1">IF(ISERROR(OFFSET(Data!$A$1,MATCH($D369,Data!$CG:$CG,0)-1,MATCH($E369&amp;"/"&amp;K$1,Data!$1:$1,0)-1))=TRUE,"",IF(OFFSET(Data!$A$1,MATCH($D369,Data!$CG:$CG,0)-1,MATCH($E369&amp;"/"&amp;K$1,Data!$1:$1,0)-1)=0,"",OFFSET(Data!$A$1,MATCH($D369,Data!$CG:$CG,0)-1,MATCH($E369&amp;"/"&amp;K$1,Data!$1:$1,0)-1)))</f>
        <v/>
      </c>
      <c r="L369" s="250" t="str">
        <f ca="1">IF(ISERROR(OFFSET(Data!$A$1,MATCH($D369,Data!$CG:$CG,0)-1,MATCH($E369&amp;"/"&amp;L$1,Data!$1:$1,0)-1))=TRUE,"",IF(OFFSET(Data!$A$1,MATCH($D369,Data!$CG:$CG,0)-1,MATCH($E369&amp;"/"&amp;L$1,Data!$1:$1,0)-1)=0,"",OFFSET(Data!$A$1,MATCH($D369,Data!$CG:$CG,0)-1,MATCH($E369&amp;"/"&amp;L$1,Data!$1:$1,0)-1)))</f>
        <v/>
      </c>
      <c r="M369" s="250" t="str">
        <f ca="1">IF(ISERROR(OFFSET(Data!$A$1,MATCH($D369,Data!$CG:$CG,0)-1,MATCH($E369&amp;"/"&amp;M$1,Data!$1:$1,0)-1))=TRUE,"",IF(OFFSET(Data!$A$1,MATCH($D369,Data!$CG:$CG,0)-1,MATCH($E369&amp;"/"&amp;M$1,Data!$1:$1,0)-1)=0,"",OFFSET(Data!$A$1,MATCH($D369,Data!$CG:$CG,0)-1,MATCH($E369&amp;"/"&amp;M$1,Data!$1:$1,0)-1)))</f>
        <v/>
      </c>
      <c r="N369" s="250" t="str">
        <f ca="1">IF(ISERROR(OFFSET(Data!$A$1,MATCH($D369,Data!$CG:$CG,0)-1,MATCH($E369&amp;"/"&amp;N$1,Data!$1:$1,0)-1))=TRUE,"",IF(OFFSET(Data!$A$1,MATCH($D369,Data!$CG:$CG,0)-1,MATCH($E369&amp;"/"&amp;N$1,Data!$1:$1,0)-1)=0,"",OFFSET(Data!$A$1,MATCH($D369,Data!$CG:$CG,0)-1,MATCH($E369&amp;"/"&amp;N$1,Data!$1:$1,0)-1)))</f>
        <v/>
      </c>
      <c r="O369" s="250" t="str">
        <f ca="1">IF(ISERROR(OFFSET(Data!$A$1,MATCH($D369,Data!$CG:$CG,0)-1,MATCH($E369&amp;"/"&amp;O$1,Data!$1:$1,0)-1))=TRUE,"",IF(OFFSET(Data!$A$1,MATCH($D369,Data!$CG:$CG,0)-1,MATCH($E369&amp;"/"&amp;O$1,Data!$1:$1,0)-1)=0,"",OFFSET(Data!$A$1,MATCH($D369,Data!$CG:$CG,0)-1,MATCH($E369&amp;"/"&amp;O$1,Data!$1:$1,0)-1)))</f>
        <v/>
      </c>
      <c r="P369" s="250" t="str">
        <f ca="1">IF(ISERROR(OFFSET(Data!$A$1,MATCH($D369,Data!$CG:$CG,0)-1,MATCH($E369&amp;"/"&amp;P$1,Data!$1:$1,0)-1))=TRUE,"",IF(OFFSET(Data!$A$1,MATCH($D369,Data!$CG:$CG,0)-1,MATCH($E369&amp;"/"&amp;P$1,Data!$1:$1,0)-1)=0,"",OFFSET(Data!$A$1,MATCH($D369,Data!$CG:$CG,0)-1,MATCH($E369&amp;"/"&amp;P$1,Data!$1:$1,0)-1)))</f>
        <v/>
      </c>
      <c r="Q369" s="250" t="str">
        <f ca="1">IF(ISERROR(OFFSET(Data!$A$1,MATCH($D369,Data!$CG:$CG,0)-1,MATCH($E369&amp;"/"&amp;Q$1,Data!$1:$1,0)-1))=TRUE,"",IF(OFFSET(Data!$A$1,MATCH($D369,Data!$CG:$CG,0)-1,MATCH($E369&amp;"/"&amp;Q$1,Data!$1:$1,0)-1)=0,"",OFFSET(Data!$A$1,MATCH($D369,Data!$CG:$CG,0)-1,MATCH($E369&amp;"/"&amp;Q$1,Data!$1:$1,0)-1)))</f>
        <v/>
      </c>
      <c r="R369" s="250" t="str">
        <f ca="1">IF(ISERROR(OFFSET(Data!$A$1,MATCH($D369,Data!$CG:$CG,0)-1,MATCH($E369&amp;"/"&amp;R$1,Data!$1:$1,0)-1))=TRUE,"",IF(OFFSET(Data!$A$1,MATCH($D369,Data!$CG:$CG,0)-1,MATCH($E369&amp;"/"&amp;R$1,Data!$1:$1,0)-1)=0,"",OFFSET(Data!$A$1,MATCH($D369,Data!$CG:$CG,0)-1,MATCH($E369&amp;"/"&amp;R$1,Data!$1:$1,0)-1)))</f>
        <v/>
      </c>
      <c r="S369" s="250" t="str">
        <f ca="1">IF(ISERROR(OFFSET(Data!$A$1,MATCH($D369,Data!$CG:$CG,0)-1,MATCH($E369&amp;"/"&amp;S$1,Data!$1:$1,0)-1))=TRUE,"",IF(OFFSET(Data!$A$1,MATCH($D369,Data!$CG:$CG,0)-1,MATCH($E369&amp;"/"&amp;S$1,Data!$1:$1,0)-1)=0,"",OFFSET(Data!$A$1,MATCH($D369,Data!$CG:$CG,0)-1,MATCH($E369&amp;"/"&amp;S$1,Data!$1:$1,0)-1)))</f>
        <v/>
      </c>
      <c r="T369" s="250" t="str">
        <f ca="1">IF(ISERROR(OFFSET(Data!$A$1,MATCH($D369,Data!$CG:$CG,0)-1,MATCH($E369&amp;"/"&amp;T$1,Data!$1:$1,0)-1))=TRUE,"",IF(OFFSET(Data!$A$1,MATCH($D369,Data!$CG:$CG,0)-1,MATCH($E369&amp;"/"&amp;T$1,Data!$1:$1,0)-1)=0,"",OFFSET(Data!$A$1,MATCH($D369,Data!$CG:$CG,0)-1,MATCH($E369&amp;"/"&amp;T$1,Data!$1:$1,0)-1)))</f>
        <v/>
      </c>
      <c r="U369" s="250" t="str">
        <f ca="1">IF(ISERROR(OFFSET(Data!$A$1,MATCH($D369,Data!$CG:$CG,0)-1,MATCH($E369&amp;"/"&amp;U$1,Data!$1:$1,0)-1))=TRUE,"",IF(OFFSET(Data!$A$1,MATCH($D369,Data!$CG:$CG,0)-1,MATCH($E369&amp;"/"&amp;U$1,Data!$1:$1,0)-1)=0,"",OFFSET(Data!$A$1,MATCH($D369,Data!$CG:$CG,0)-1,MATCH($E369&amp;"/"&amp;U$1,Data!$1:$1,0)-1)))</f>
        <v/>
      </c>
      <c r="V369" s="250" t="str">
        <f ca="1">IF(ISERROR(OFFSET(Data!$A$1,MATCH($D369,Data!$CG:$CG,0)-1,MATCH($E369&amp;"/"&amp;V$1,Data!$1:$1,0)-1))=TRUE,"",IF(OFFSET(Data!$A$1,MATCH($D369,Data!$CG:$CG,0)-1,MATCH($E369&amp;"/"&amp;V$1,Data!$1:$1,0)-1)=0,"",OFFSET(Data!$A$1,MATCH($D369,Data!$CG:$CG,0)-1,MATCH($E369&amp;"/"&amp;V$1,Data!$1:$1,0)-1)))</f>
        <v/>
      </c>
      <c r="W369" s="272" t="str">
        <f ca="1">IF(ISERROR(OFFSET(Data!$A$1,MATCH($D369,Data!$CG:$CG,0)-1,MATCH($E369&amp;"/"&amp;W$1,Data!$1:$1,0)-1))=TRUE,"",IF(OFFSET(Data!$A$1,MATCH($D369,Data!$CG:$CG,0)-1,MATCH($E369&amp;"/"&amp;W$1,Data!$1:$1,0)-1)=0,"",OFFSET(Data!$A$1,MATCH($D369,Data!$CG:$CG,0)-1,MATCH($E369&amp;"/"&amp;W$1,Data!$1:$1,0)-1)))</f>
        <v/>
      </c>
      <c r="X369" s="250" t="str">
        <f ca="1">IF(ISERROR(OFFSET(Data!$A$1,MATCH($D369,Data!$CG:$CG,0)-1,MATCH($E369&amp;"/"&amp;X$1,Data!$1:$1,0)-1))=TRUE,"",IF(OFFSET(Data!$A$1,MATCH($D369,Data!$CG:$CG,0)-1,MATCH($E369&amp;"/"&amp;X$1,Data!$1:$1,0)-1)=0,"",OFFSET(Data!$A$1,MATCH($D369,Data!$CG:$CG,0)-1,MATCH($E369&amp;"/"&amp;X$1,Data!$1:$1,0)-1)))</f>
        <v/>
      </c>
      <c r="Y369" s="250" t="str">
        <f ca="1">IF(ISERROR(OFFSET(Data!$A$1,MATCH($D369,Data!$CG:$CG,0)-1,MATCH($E369&amp;"/"&amp;Y$1,Data!$1:$1,0)-1))=TRUE,"",IF(OFFSET(Data!$A$1,MATCH($D369,Data!$CG:$CG,0)-1,MATCH($E369&amp;"/"&amp;Y$1,Data!$1:$1,0)-1)=0,"",OFFSET(Data!$A$1,MATCH($D369,Data!$CG:$CG,0)-1,MATCH($E369&amp;"/"&amp;Y$1,Data!$1:$1,0)-1)))</f>
        <v/>
      </c>
      <c r="Z369" s="250" t="str">
        <f ca="1">IF(ISERROR(OFFSET(Data!$A$1,MATCH($D369,Data!$CG:$CG,0)-1,MATCH($E369&amp;"/"&amp;Z$1,Data!$1:$1,0)-1))=TRUE,"",IF(OFFSET(Data!$A$1,MATCH($D369,Data!$CG:$CG,0)-1,MATCH($E369&amp;"/"&amp;Z$1,Data!$1:$1,0)-1)=0,"",OFFSET(Data!$A$1,MATCH($D369,Data!$CG:$CG,0)-1,MATCH($E369&amp;"/"&amp;Z$1,Data!$1:$1,0)-1)))</f>
        <v/>
      </c>
      <c r="AA369" s="250" t="str">
        <f ca="1">IF(ISERROR(OFFSET(Data!$A$1,MATCH($D369,Data!$CG:$CG,0)-1,MATCH($E369&amp;"/"&amp;AA$1,Data!$1:$1,0)-1))=TRUE,"",IF(OFFSET(Data!$A$1,MATCH($D369,Data!$CG:$CG,0)-1,MATCH($E369&amp;"/"&amp;AA$1,Data!$1:$1,0)-1)=0,"",OFFSET(Data!$A$1,MATCH($D369,Data!$CG:$CG,0)-1,MATCH($E369&amp;"/"&amp;AA$1,Data!$1:$1,0)-1)))</f>
        <v/>
      </c>
      <c r="AB369" s="250" t="str">
        <f ca="1">IF(ISERROR(OFFSET(Data!$A$1,MATCH($D369,Data!$CG:$CG,0)-1,MATCH($E369&amp;"/"&amp;AB$1,Data!$1:$1,0)-1))=TRUE,"",IF(OFFSET(Data!$A$1,MATCH($D369,Data!$CG:$CG,0)-1,MATCH($E369&amp;"/"&amp;AB$1,Data!$1:$1,0)-1)=0,"",OFFSET(Data!$A$1,MATCH($D369,Data!$CG:$CG,0)-1,MATCH($E369&amp;"/"&amp;AB$1,Data!$1:$1,0)-1)))</f>
        <v/>
      </c>
      <c r="AC369" s="250" t="str">
        <f ca="1">IF(ISERROR(OFFSET(Data!$A$1,MATCH($D369,Data!$CG:$CG,0)-1,MATCH($E369&amp;"/"&amp;AC$1,Data!$1:$1,0)-1))=TRUE,"",IF(OFFSET(Data!$A$1,MATCH($D369,Data!$CG:$CG,0)-1,MATCH($E369&amp;"/"&amp;AC$1,Data!$1:$1,0)-1)=0,"",OFFSET(Data!$A$1,MATCH($D369,Data!$CG:$CG,0)-1,MATCH($E369&amp;"/"&amp;AC$1,Data!$1:$1,0)-1)))</f>
        <v/>
      </c>
      <c r="AD369" s="250" t="str">
        <f ca="1">IF(ISERROR(OFFSET(Data!$A$1,MATCH($D369,Data!$CG:$CG,0)-1,MATCH($E369&amp;"/"&amp;AD$1,Data!$1:$1,0)-1))=TRUE,"",IF(OFFSET(Data!$A$1,MATCH($D369,Data!$CG:$CG,0)-1,MATCH($E369&amp;"/"&amp;AD$1,Data!$1:$1,0)-1)=0,"",OFFSET(Data!$A$1,MATCH($D369,Data!$CG:$CG,0)-1,MATCH($E369&amp;"/"&amp;AD$1,Data!$1:$1,0)-1)))</f>
        <v/>
      </c>
      <c r="AE369" s="250" t="str">
        <f ca="1">IF(ISERROR(OFFSET(Data!$A$1,MATCH($D369,Data!$CG:$CG,0)-1,MATCH($E369&amp;"/"&amp;AE$1,Data!$1:$1,0)-1))=TRUE,"",IF(OFFSET(Data!$A$1,MATCH($D369,Data!$CG:$CG,0)-1,MATCH($E369&amp;"/"&amp;AE$1,Data!$1:$1,0)-1)=0,"",OFFSET(Data!$A$1,MATCH($D369,Data!$CG:$CG,0)-1,MATCH($E369&amp;"/"&amp;AE$1,Data!$1:$1,0)-1)))</f>
        <v/>
      </c>
      <c r="AF369" s="251" t="str">
        <f ca="1">IF(ISERROR(OFFSET(Data!$A$1,MATCH($D369,Data!$CG:$CG,0)-1,MATCH($E369&amp;"/"&amp;AF$1,Data!$1:$1,0)-1))=TRUE,"",IF(OFFSET(Data!$A$1,MATCH($D369,Data!$CG:$CG,0)-1,MATCH($E369&amp;"/"&amp;AF$1,Data!$1:$1,0)-1)=0,"",OFFSET(Data!$A$1,MATCH($D369,Data!$CG:$CG,0)-1,MATCH($E369&amp;"/"&amp;AF$1,Data!$1:$1,0)-1)))</f>
        <v/>
      </c>
      <c r="AG369" s="210">
        <f t="shared" ca="1" si="10"/>
        <v>0</v>
      </c>
      <c r="AH369" s="211">
        <f ca="1">AG369</f>
        <v>0</v>
      </c>
    </row>
    <row r="370" spans="1:34" ht="15" hidden="1" customHeight="1" thickBot="1" x14ac:dyDescent="0.3">
      <c r="A370" s="446"/>
      <c r="B370" s="449"/>
      <c r="C370" s="452"/>
      <c r="D370" s="28" t="e">
        <f>IF(C370&lt;&gt;"",C370,D369)</f>
        <v>#N/A</v>
      </c>
      <c r="E370" s="29" t="s">
        <v>22</v>
      </c>
      <c r="F370" s="254" t="str">
        <f ca="1">IF(ISERROR(OFFSET(Data!$A$1,MATCH($D370,Data!$CG:$CG,0)-1,MATCH($E370&amp;"/"&amp;F$1,Data!$1:$1,0)-1))=TRUE,"",IF(OFFSET(Data!$A$1,MATCH($D370,Data!$CG:$CG,0)-1,MATCH($E370&amp;"/"&amp;F$1,Data!$1:$1,0)-1)=0,"",OFFSET(Data!$A$1,MATCH($D370,Data!$CG:$CG,0)-1,MATCH($E370&amp;"/"&amp;F$1,Data!$1:$1,0)-1)))</f>
        <v/>
      </c>
      <c r="G370" s="252" t="str">
        <f ca="1">IF(ISERROR(OFFSET(Data!$A$1,MATCH($D370,Data!$CG:$CG,0)-1,MATCH($E370&amp;"/"&amp;G$1,Data!$1:$1,0)-1))=TRUE,"",IF(OFFSET(Data!$A$1,MATCH($D370,Data!$CG:$CG,0)-1,MATCH($E370&amp;"/"&amp;G$1,Data!$1:$1,0)-1)=0,"",OFFSET(Data!$A$1,MATCH($D370,Data!$CG:$CG,0)-1,MATCH($E370&amp;"/"&amp;G$1,Data!$1:$1,0)-1)))</f>
        <v/>
      </c>
      <c r="H370" s="252" t="str">
        <f ca="1">IF(ISERROR(OFFSET(Data!$A$1,MATCH($D370,Data!$CG:$CG,0)-1,MATCH($E370&amp;"/"&amp;H$1,Data!$1:$1,0)-1))=TRUE,"",IF(OFFSET(Data!$A$1,MATCH($D370,Data!$CG:$CG,0)-1,MATCH($E370&amp;"/"&amp;H$1,Data!$1:$1,0)-1)=0,"",OFFSET(Data!$A$1,MATCH($D370,Data!$CG:$CG,0)-1,MATCH($E370&amp;"/"&amp;H$1,Data!$1:$1,0)-1)))</f>
        <v/>
      </c>
      <c r="I370" s="252" t="str">
        <f ca="1">IF(ISERROR(OFFSET(Data!$A$1,MATCH($D370,Data!$CG:$CG,0)-1,MATCH($E370&amp;"/"&amp;I$1,Data!$1:$1,0)-1))=TRUE,"",IF(OFFSET(Data!$A$1,MATCH($D370,Data!$CG:$CG,0)-1,MATCH($E370&amp;"/"&amp;I$1,Data!$1:$1,0)-1)=0,"",OFFSET(Data!$A$1,MATCH($D370,Data!$CG:$CG,0)-1,MATCH($E370&amp;"/"&amp;I$1,Data!$1:$1,0)-1)))</f>
        <v/>
      </c>
      <c r="J370" s="252" t="str">
        <f ca="1">IF(ISERROR(OFFSET(Data!$A$1,MATCH($D370,Data!$CG:$CG,0)-1,MATCH($E370&amp;"/"&amp;J$1,Data!$1:$1,0)-1))=TRUE,"",IF(OFFSET(Data!$A$1,MATCH($D370,Data!$CG:$CG,0)-1,MATCH($E370&amp;"/"&amp;J$1,Data!$1:$1,0)-1)=0,"",OFFSET(Data!$A$1,MATCH($D370,Data!$CG:$CG,0)-1,MATCH($E370&amp;"/"&amp;J$1,Data!$1:$1,0)-1)))</f>
        <v/>
      </c>
      <c r="K370" s="252" t="str">
        <f ca="1">IF(ISERROR(OFFSET(Data!$A$1,MATCH($D370,Data!$CG:$CG,0)-1,MATCH($E370&amp;"/"&amp;K$1,Data!$1:$1,0)-1))=TRUE,"",IF(OFFSET(Data!$A$1,MATCH($D370,Data!$CG:$CG,0)-1,MATCH($E370&amp;"/"&amp;K$1,Data!$1:$1,0)-1)=0,"",OFFSET(Data!$A$1,MATCH($D370,Data!$CG:$CG,0)-1,MATCH($E370&amp;"/"&amp;K$1,Data!$1:$1,0)-1)))</f>
        <v/>
      </c>
      <c r="L370" s="252" t="str">
        <f ca="1">IF(ISERROR(OFFSET(Data!$A$1,MATCH($D370,Data!$CG:$CG,0)-1,MATCH($E370&amp;"/"&amp;L$1,Data!$1:$1,0)-1))=TRUE,"",IF(OFFSET(Data!$A$1,MATCH($D370,Data!$CG:$CG,0)-1,MATCH($E370&amp;"/"&amp;L$1,Data!$1:$1,0)-1)=0,"",OFFSET(Data!$A$1,MATCH($D370,Data!$CG:$CG,0)-1,MATCH($E370&amp;"/"&amp;L$1,Data!$1:$1,0)-1)))</f>
        <v/>
      </c>
      <c r="M370" s="252" t="str">
        <f ca="1">IF(ISERROR(OFFSET(Data!$A$1,MATCH($D370,Data!$CG:$CG,0)-1,MATCH($E370&amp;"/"&amp;M$1,Data!$1:$1,0)-1))=TRUE,"",IF(OFFSET(Data!$A$1,MATCH($D370,Data!$CG:$CG,0)-1,MATCH($E370&amp;"/"&amp;M$1,Data!$1:$1,0)-1)=0,"",OFFSET(Data!$A$1,MATCH($D370,Data!$CG:$CG,0)-1,MATCH($E370&amp;"/"&amp;M$1,Data!$1:$1,0)-1)))</f>
        <v/>
      </c>
      <c r="N370" s="252" t="str">
        <f ca="1">IF(ISERROR(OFFSET(Data!$A$1,MATCH($D370,Data!$CG:$CG,0)-1,MATCH($E370&amp;"/"&amp;N$1,Data!$1:$1,0)-1))=TRUE,"",IF(OFFSET(Data!$A$1,MATCH($D370,Data!$CG:$CG,0)-1,MATCH($E370&amp;"/"&amp;N$1,Data!$1:$1,0)-1)=0,"",OFFSET(Data!$A$1,MATCH($D370,Data!$CG:$CG,0)-1,MATCH($E370&amp;"/"&amp;N$1,Data!$1:$1,0)-1)))</f>
        <v/>
      </c>
      <c r="O370" s="252" t="str">
        <f ca="1">IF(ISERROR(OFFSET(Data!$A$1,MATCH($D370,Data!$CG:$CG,0)-1,MATCH($E370&amp;"/"&amp;O$1,Data!$1:$1,0)-1))=TRUE,"",IF(OFFSET(Data!$A$1,MATCH($D370,Data!$CG:$CG,0)-1,MATCH($E370&amp;"/"&amp;O$1,Data!$1:$1,0)-1)=0,"",OFFSET(Data!$A$1,MATCH($D370,Data!$CG:$CG,0)-1,MATCH($E370&amp;"/"&amp;O$1,Data!$1:$1,0)-1)))</f>
        <v/>
      </c>
      <c r="P370" s="252" t="str">
        <f ca="1">IF(ISERROR(OFFSET(Data!$A$1,MATCH($D370,Data!$CG:$CG,0)-1,MATCH($E370&amp;"/"&amp;P$1,Data!$1:$1,0)-1))=TRUE,"",IF(OFFSET(Data!$A$1,MATCH($D370,Data!$CG:$CG,0)-1,MATCH($E370&amp;"/"&amp;P$1,Data!$1:$1,0)-1)=0,"",OFFSET(Data!$A$1,MATCH($D370,Data!$CG:$CG,0)-1,MATCH($E370&amp;"/"&amp;P$1,Data!$1:$1,0)-1)))</f>
        <v/>
      </c>
      <c r="Q370" s="252" t="str">
        <f ca="1">IF(ISERROR(OFFSET(Data!$A$1,MATCH($D370,Data!$CG:$CG,0)-1,MATCH($E370&amp;"/"&amp;Q$1,Data!$1:$1,0)-1))=TRUE,"",IF(OFFSET(Data!$A$1,MATCH($D370,Data!$CG:$CG,0)-1,MATCH($E370&amp;"/"&amp;Q$1,Data!$1:$1,0)-1)=0,"",OFFSET(Data!$A$1,MATCH($D370,Data!$CG:$CG,0)-1,MATCH($E370&amp;"/"&amp;Q$1,Data!$1:$1,0)-1)))</f>
        <v/>
      </c>
      <c r="R370" s="252" t="str">
        <f ca="1">IF(ISERROR(OFFSET(Data!$A$1,MATCH($D370,Data!$CG:$CG,0)-1,MATCH($E370&amp;"/"&amp;R$1,Data!$1:$1,0)-1))=TRUE,"",IF(OFFSET(Data!$A$1,MATCH($D370,Data!$CG:$CG,0)-1,MATCH($E370&amp;"/"&amp;R$1,Data!$1:$1,0)-1)=0,"",OFFSET(Data!$A$1,MATCH($D370,Data!$CG:$CG,0)-1,MATCH($E370&amp;"/"&amp;R$1,Data!$1:$1,0)-1)))</f>
        <v/>
      </c>
      <c r="S370" s="252" t="str">
        <f ca="1">IF(ISERROR(OFFSET(Data!$A$1,MATCH($D370,Data!$CG:$CG,0)-1,MATCH($E370&amp;"/"&amp;S$1,Data!$1:$1,0)-1))=TRUE,"",IF(OFFSET(Data!$A$1,MATCH($D370,Data!$CG:$CG,0)-1,MATCH($E370&amp;"/"&amp;S$1,Data!$1:$1,0)-1)=0,"",OFFSET(Data!$A$1,MATCH($D370,Data!$CG:$CG,0)-1,MATCH($E370&amp;"/"&amp;S$1,Data!$1:$1,0)-1)))</f>
        <v/>
      </c>
      <c r="T370" s="252" t="str">
        <f ca="1">IF(ISERROR(OFFSET(Data!$A$1,MATCH($D370,Data!$CG:$CG,0)-1,MATCH($E370&amp;"/"&amp;T$1,Data!$1:$1,0)-1))=TRUE,"",IF(OFFSET(Data!$A$1,MATCH($D370,Data!$CG:$CG,0)-1,MATCH($E370&amp;"/"&amp;T$1,Data!$1:$1,0)-1)=0,"",OFFSET(Data!$A$1,MATCH($D370,Data!$CG:$CG,0)-1,MATCH($E370&amp;"/"&amp;T$1,Data!$1:$1,0)-1)))</f>
        <v/>
      </c>
      <c r="U370" s="252" t="str">
        <f ca="1">IF(ISERROR(OFFSET(Data!$A$1,MATCH($D370,Data!$CG:$CG,0)-1,MATCH($E370&amp;"/"&amp;U$1,Data!$1:$1,0)-1))=TRUE,"",IF(OFFSET(Data!$A$1,MATCH($D370,Data!$CG:$CG,0)-1,MATCH($E370&amp;"/"&amp;U$1,Data!$1:$1,0)-1)=0,"",OFFSET(Data!$A$1,MATCH($D370,Data!$CG:$CG,0)-1,MATCH($E370&amp;"/"&amp;U$1,Data!$1:$1,0)-1)))</f>
        <v/>
      </c>
      <c r="V370" s="252" t="str">
        <f ca="1">IF(ISERROR(OFFSET(Data!$A$1,MATCH($D370,Data!$CG:$CG,0)-1,MATCH($E370&amp;"/"&amp;V$1,Data!$1:$1,0)-1))=TRUE,"",IF(OFFSET(Data!$A$1,MATCH($D370,Data!$CG:$CG,0)-1,MATCH($E370&amp;"/"&amp;V$1,Data!$1:$1,0)-1)=0,"",OFFSET(Data!$A$1,MATCH($D370,Data!$CG:$CG,0)-1,MATCH($E370&amp;"/"&amp;V$1,Data!$1:$1,0)-1)))</f>
        <v/>
      </c>
      <c r="W370" s="269" t="str">
        <f ca="1">IF(ISERROR(OFFSET(Data!$A$1,MATCH($D370,Data!$CG:$CG,0)-1,MATCH($E370&amp;"/"&amp;W$1,Data!$1:$1,0)-1))=TRUE,"",IF(OFFSET(Data!$A$1,MATCH($D370,Data!$CG:$CG,0)-1,MATCH($E370&amp;"/"&amp;W$1,Data!$1:$1,0)-1)=0,"",OFFSET(Data!$A$1,MATCH($D370,Data!$CG:$CG,0)-1,MATCH($E370&amp;"/"&amp;W$1,Data!$1:$1,0)-1)))</f>
        <v/>
      </c>
      <c r="X370" s="252" t="str">
        <f ca="1">IF(ISERROR(OFFSET(Data!$A$1,MATCH($D370,Data!$CG:$CG,0)-1,MATCH($E370&amp;"/"&amp;X$1,Data!$1:$1,0)-1))=TRUE,"",IF(OFFSET(Data!$A$1,MATCH($D370,Data!$CG:$CG,0)-1,MATCH($E370&amp;"/"&amp;X$1,Data!$1:$1,0)-1)=0,"",OFFSET(Data!$A$1,MATCH($D370,Data!$CG:$CG,0)-1,MATCH($E370&amp;"/"&amp;X$1,Data!$1:$1,0)-1)))</f>
        <v/>
      </c>
      <c r="Y370" s="252" t="str">
        <f ca="1">IF(ISERROR(OFFSET(Data!$A$1,MATCH($D370,Data!$CG:$CG,0)-1,MATCH($E370&amp;"/"&amp;Y$1,Data!$1:$1,0)-1))=TRUE,"",IF(OFFSET(Data!$A$1,MATCH($D370,Data!$CG:$CG,0)-1,MATCH($E370&amp;"/"&amp;Y$1,Data!$1:$1,0)-1)=0,"",OFFSET(Data!$A$1,MATCH($D370,Data!$CG:$CG,0)-1,MATCH($E370&amp;"/"&amp;Y$1,Data!$1:$1,0)-1)))</f>
        <v/>
      </c>
      <c r="Z370" s="252" t="str">
        <f ca="1">IF(ISERROR(OFFSET(Data!$A$1,MATCH($D370,Data!$CG:$CG,0)-1,MATCH($E370&amp;"/"&amp;Z$1,Data!$1:$1,0)-1))=TRUE,"",IF(OFFSET(Data!$A$1,MATCH($D370,Data!$CG:$CG,0)-1,MATCH($E370&amp;"/"&amp;Z$1,Data!$1:$1,0)-1)=0,"",OFFSET(Data!$A$1,MATCH($D370,Data!$CG:$CG,0)-1,MATCH($E370&amp;"/"&amp;Z$1,Data!$1:$1,0)-1)))</f>
        <v/>
      </c>
      <c r="AA370" s="252" t="str">
        <f ca="1">IF(ISERROR(OFFSET(Data!$A$1,MATCH($D370,Data!$CG:$CG,0)-1,MATCH($E370&amp;"/"&amp;AA$1,Data!$1:$1,0)-1))=TRUE,"",IF(OFFSET(Data!$A$1,MATCH($D370,Data!$CG:$CG,0)-1,MATCH($E370&amp;"/"&amp;AA$1,Data!$1:$1,0)-1)=0,"",OFFSET(Data!$A$1,MATCH($D370,Data!$CG:$CG,0)-1,MATCH($E370&amp;"/"&amp;AA$1,Data!$1:$1,0)-1)))</f>
        <v/>
      </c>
      <c r="AB370" s="252" t="str">
        <f ca="1">IF(ISERROR(OFFSET(Data!$A$1,MATCH($D370,Data!$CG:$CG,0)-1,MATCH($E370&amp;"/"&amp;AB$1,Data!$1:$1,0)-1))=TRUE,"",IF(OFFSET(Data!$A$1,MATCH($D370,Data!$CG:$CG,0)-1,MATCH($E370&amp;"/"&amp;AB$1,Data!$1:$1,0)-1)=0,"",OFFSET(Data!$A$1,MATCH($D370,Data!$CG:$CG,0)-1,MATCH($E370&amp;"/"&amp;AB$1,Data!$1:$1,0)-1)))</f>
        <v/>
      </c>
      <c r="AC370" s="252" t="str">
        <f ca="1">IF(ISERROR(OFFSET(Data!$A$1,MATCH($D370,Data!$CG:$CG,0)-1,MATCH($E370&amp;"/"&amp;AC$1,Data!$1:$1,0)-1))=TRUE,"",IF(OFFSET(Data!$A$1,MATCH($D370,Data!$CG:$CG,0)-1,MATCH($E370&amp;"/"&amp;AC$1,Data!$1:$1,0)-1)=0,"",OFFSET(Data!$A$1,MATCH($D370,Data!$CG:$CG,0)-1,MATCH($E370&amp;"/"&amp;AC$1,Data!$1:$1,0)-1)))</f>
        <v/>
      </c>
      <c r="AD370" s="252" t="str">
        <f ca="1">IF(ISERROR(OFFSET(Data!$A$1,MATCH($D370,Data!$CG:$CG,0)-1,MATCH($E370&amp;"/"&amp;AD$1,Data!$1:$1,0)-1))=TRUE,"",IF(OFFSET(Data!$A$1,MATCH($D370,Data!$CG:$CG,0)-1,MATCH($E370&amp;"/"&amp;AD$1,Data!$1:$1,0)-1)=0,"",OFFSET(Data!$A$1,MATCH($D370,Data!$CG:$CG,0)-1,MATCH($E370&amp;"/"&amp;AD$1,Data!$1:$1,0)-1)))</f>
        <v/>
      </c>
      <c r="AE370" s="252" t="str">
        <f ca="1">IF(ISERROR(OFFSET(Data!$A$1,MATCH($D370,Data!$CG:$CG,0)-1,MATCH($E370&amp;"/"&amp;AE$1,Data!$1:$1,0)-1))=TRUE,"",IF(OFFSET(Data!$A$1,MATCH($D370,Data!$CG:$CG,0)-1,MATCH($E370&amp;"/"&amp;AE$1,Data!$1:$1,0)-1)=0,"",OFFSET(Data!$A$1,MATCH($D370,Data!$CG:$CG,0)-1,MATCH($E370&amp;"/"&amp;AE$1,Data!$1:$1,0)-1)))</f>
        <v/>
      </c>
      <c r="AF370" s="253" t="str">
        <f ca="1">IF(ISERROR(OFFSET(Data!$A$1,MATCH($D370,Data!$CG:$CG,0)-1,MATCH($E370&amp;"/"&amp;AF$1,Data!$1:$1,0)-1))=TRUE,"",IF(OFFSET(Data!$A$1,MATCH($D370,Data!$CG:$CG,0)-1,MATCH($E370&amp;"/"&amp;AF$1,Data!$1:$1,0)-1)=0,"",OFFSET(Data!$A$1,MATCH($D370,Data!$CG:$CG,0)-1,MATCH($E370&amp;"/"&amp;AF$1,Data!$1:$1,0)-1)))</f>
        <v/>
      </c>
      <c r="AG370" s="212">
        <f t="shared" ca="1" si="10"/>
        <v>0</v>
      </c>
      <c r="AH370" s="213">
        <f ca="1">SUM(AG369:AG370)</f>
        <v>0</v>
      </c>
    </row>
    <row r="371" spans="1:34" ht="15" hidden="1" customHeight="1" x14ac:dyDescent="0.25">
      <c r="A371" s="446"/>
      <c r="B371" s="449"/>
      <c r="C371" s="452"/>
      <c r="D371" s="28" t="e">
        <f>IF(C371&lt;&gt;"",C371,D370)</f>
        <v>#N/A</v>
      </c>
      <c r="E371" s="29" t="s">
        <v>23</v>
      </c>
      <c r="F371" s="254" t="str">
        <f ca="1">IF(ISERROR(OFFSET(Data!$A$1,MATCH($D371,Data!$CG:$CG,0)-1,MATCH($E371&amp;"/"&amp;F$1,Data!$1:$1,0)-1))=TRUE,"",IF(OFFSET(Data!$A$1,MATCH($D371,Data!$CG:$CG,0)-1,MATCH($E371&amp;"/"&amp;F$1,Data!$1:$1,0)-1)=0,"",OFFSET(Data!$A$1,MATCH($D371,Data!$CG:$CG,0)-1,MATCH($E371&amp;"/"&amp;F$1,Data!$1:$1,0)-1)))</f>
        <v/>
      </c>
      <c r="G371" s="252" t="str">
        <f ca="1">IF(ISERROR(OFFSET(Data!$A$1,MATCH($D371,Data!$CG:$CG,0)-1,MATCH($E371&amp;"/"&amp;G$1,Data!$1:$1,0)-1))=TRUE,"",IF(OFFSET(Data!$A$1,MATCH($D371,Data!$CG:$CG,0)-1,MATCH($E371&amp;"/"&amp;G$1,Data!$1:$1,0)-1)=0,"",OFFSET(Data!$A$1,MATCH($D371,Data!$CG:$CG,0)-1,MATCH($E371&amp;"/"&amp;G$1,Data!$1:$1,0)-1)))</f>
        <v/>
      </c>
      <c r="H371" s="252" t="str">
        <f ca="1">IF(ISERROR(OFFSET(Data!$A$1,MATCH($D371,Data!$CG:$CG,0)-1,MATCH($E371&amp;"/"&amp;H$1,Data!$1:$1,0)-1))=TRUE,"",IF(OFFSET(Data!$A$1,MATCH($D371,Data!$CG:$CG,0)-1,MATCH($E371&amp;"/"&amp;H$1,Data!$1:$1,0)-1)=0,"",OFFSET(Data!$A$1,MATCH($D371,Data!$CG:$CG,0)-1,MATCH($E371&amp;"/"&amp;H$1,Data!$1:$1,0)-1)))</f>
        <v/>
      </c>
      <c r="I371" s="252" t="str">
        <f ca="1">IF(ISERROR(OFFSET(Data!$A$1,MATCH($D371,Data!$CG:$CG,0)-1,MATCH($E371&amp;"/"&amp;I$1,Data!$1:$1,0)-1))=TRUE,"",IF(OFFSET(Data!$A$1,MATCH($D371,Data!$CG:$CG,0)-1,MATCH($E371&amp;"/"&amp;I$1,Data!$1:$1,0)-1)=0,"",OFFSET(Data!$A$1,MATCH($D371,Data!$CG:$CG,0)-1,MATCH($E371&amp;"/"&amp;I$1,Data!$1:$1,0)-1)))</f>
        <v/>
      </c>
      <c r="J371" s="252" t="str">
        <f ca="1">IF(ISERROR(OFFSET(Data!$A$1,MATCH($D371,Data!$CG:$CG,0)-1,MATCH($E371&amp;"/"&amp;J$1,Data!$1:$1,0)-1))=TRUE,"",IF(OFFSET(Data!$A$1,MATCH($D371,Data!$CG:$CG,0)-1,MATCH($E371&amp;"/"&amp;J$1,Data!$1:$1,0)-1)=0,"",OFFSET(Data!$A$1,MATCH($D371,Data!$CG:$CG,0)-1,MATCH($E371&amp;"/"&amp;J$1,Data!$1:$1,0)-1)))</f>
        <v/>
      </c>
      <c r="K371" s="252" t="str">
        <f ca="1">IF(ISERROR(OFFSET(Data!$A$1,MATCH($D371,Data!$CG:$CG,0)-1,MATCH($E371&amp;"/"&amp;K$1,Data!$1:$1,0)-1))=TRUE,"",IF(OFFSET(Data!$A$1,MATCH($D371,Data!$CG:$CG,0)-1,MATCH($E371&amp;"/"&amp;K$1,Data!$1:$1,0)-1)=0,"",OFFSET(Data!$A$1,MATCH($D371,Data!$CG:$CG,0)-1,MATCH($E371&amp;"/"&amp;K$1,Data!$1:$1,0)-1)))</f>
        <v/>
      </c>
      <c r="L371" s="252" t="str">
        <f ca="1">IF(ISERROR(OFFSET(Data!$A$1,MATCH($D371,Data!$CG:$CG,0)-1,MATCH($E371&amp;"/"&amp;L$1,Data!$1:$1,0)-1))=TRUE,"",IF(OFFSET(Data!$A$1,MATCH($D371,Data!$CG:$CG,0)-1,MATCH($E371&amp;"/"&amp;L$1,Data!$1:$1,0)-1)=0,"",OFFSET(Data!$A$1,MATCH($D371,Data!$CG:$CG,0)-1,MATCH($E371&amp;"/"&amp;L$1,Data!$1:$1,0)-1)))</f>
        <v/>
      </c>
      <c r="M371" s="252" t="str">
        <f ca="1">IF(ISERROR(OFFSET(Data!$A$1,MATCH($D371,Data!$CG:$CG,0)-1,MATCH($E371&amp;"/"&amp;M$1,Data!$1:$1,0)-1))=TRUE,"",IF(OFFSET(Data!$A$1,MATCH($D371,Data!$CG:$CG,0)-1,MATCH($E371&amp;"/"&amp;M$1,Data!$1:$1,0)-1)=0,"",OFFSET(Data!$A$1,MATCH($D371,Data!$CG:$CG,0)-1,MATCH($E371&amp;"/"&amp;M$1,Data!$1:$1,0)-1)))</f>
        <v/>
      </c>
      <c r="N371" s="252" t="str">
        <f ca="1">IF(ISERROR(OFFSET(Data!$A$1,MATCH($D371,Data!$CG:$CG,0)-1,MATCH($E371&amp;"/"&amp;N$1,Data!$1:$1,0)-1))=TRUE,"",IF(OFFSET(Data!$A$1,MATCH($D371,Data!$CG:$CG,0)-1,MATCH($E371&amp;"/"&amp;N$1,Data!$1:$1,0)-1)=0,"",OFFSET(Data!$A$1,MATCH($D371,Data!$CG:$CG,0)-1,MATCH($E371&amp;"/"&amp;N$1,Data!$1:$1,0)-1)))</f>
        <v/>
      </c>
      <c r="O371" s="252" t="str">
        <f ca="1">IF(ISERROR(OFFSET(Data!$A$1,MATCH($D371,Data!$CG:$CG,0)-1,MATCH($E371&amp;"/"&amp;O$1,Data!$1:$1,0)-1))=TRUE,"",IF(OFFSET(Data!$A$1,MATCH($D371,Data!$CG:$CG,0)-1,MATCH($E371&amp;"/"&amp;O$1,Data!$1:$1,0)-1)=0,"",OFFSET(Data!$A$1,MATCH($D371,Data!$CG:$CG,0)-1,MATCH($E371&amp;"/"&amp;O$1,Data!$1:$1,0)-1)))</f>
        <v/>
      </c>
      <c r="P371" s="252" t="str">
        <f ca="1">IF(ISERROR(OFFSET(Data!$A$1,MATCH($D371,Data!$CG:$CG,0)-1,MATCH($E371&amp;"/"&amp;P$1,Data!$1:$1,0)-1))=TRUE,"",IF(OFFSET(Data!$A$1,MATCH($D371,Data!$CG:$CG,0)-1,MATCH($E371&amp;"/"&amp;P$1,Data!$1:$1,0)-1)=0,"",OFFSET(Data!$A$1,MATCH($D371,Data!$CG:$CG,0)-1,MATCH($E371&amp;"/"&amp;P$1,Data!$1:$1,0)-1)))</f>
        <v/>
      </c>
      <c r="Q371" s="252" t="str">
        <f ca="1">IF(ISERROR(OFFSET(Data!$A$1,MATCH($D371,Data!$CG:$CG,0)-1,MATCH($E371&amp;"/"&amp;Q$1,Data!$1:$1,0)-1))=TRUE,"",IF(OFFSET(Data!$A$1,MATCH($D371,Data!$CG:$CG,0)-1,MATCH($E371&amp;"/"&amp;Q$1,Data!$1:$1,0)-1)=0,"",OFFSET(Data!$A$1,MATCH($D371,Data!$CG:$CG,0)-1,MATCH($E371&amp;"/"&amp;Q$1,Data!$1:$1,0)-1)))</f>
        <v/>
      </c>
      <c r="R371" s="252" t="str">
        <f ca="1">IF(ISERROR(OFFSET(Data!$A$1,MATCH($D371,Data!$CG:$CG,0)-1,MATCH($E371&amp;"/"&amp;R$1,Data!$1:$1,0)-1))=TRUE,"",IF(OFFSET(Data!$A$1,MATCH($D371,Data!$CG:$CG,0)-1,MATCH($E371&amp;"/"&amp;R$1,Data!$1:$1,0)-1)=0,"",OFFSET(Data!$A$1,MATCH($D371,Data!$CG:$CG,0)-1,MATCH($E371&amp;"/"&amp;R$1,Data!$1:$1,0)-1)))</f>
        <v/>
      </c>
      <c r="S371" s="252" t="str">
        <f ca="1">IF(ISERROR(OFFSET(Data!$A$1,MATCH($D371,Data!$CG:$CG,0)-1,MATCH($E371&amp;"/"&amp;S$1,Data!$1:$1,0)-1))=TRUE,"",IF(OFFSET(Data!$A$1,MATCH($D371,Data!$CG:$CG,0)-1,MATCH($E371&amp;"/"&amp;S$1,Data!$1:$1,0)-1)=0,"",OFFSET(Data!$A$1,MATCH($D371,Data!$CG:$CG,0)-1,MATCH($E371&amp;"/"&amp;S$1,Data!$1:$1,0)-1)))</f>
        <v/>
      </c>
      <c r="T371" s="252" t="str">
        <f ca="1">IF(ISERROR(OFFSET(Data!$A$1,MATCH($D371,Data!$CG:$CG,0)-1,MATCH($E371&amp;"/"&amp;T$1,Data!$1:$1,0)-1))=TRUE,"",IF(OFFSET(Data!$A$1,MATCH($D371,Data!$CG:$CG,0)-1,MATCH($E371&amp;"/"&amp;T$1,Data!$1:$1,0)-1)=0,"",OFFSET(Data!$A$1,MATCH($D371,Data!$CG:$CG,0)-1,MATCH($E371&amp;"/"&amp;T$1,Data!$1:$1,0)-1)))</f>
        <v/>
      </c>
      <c r="U371" s="252" t="str">
        <f ca="1">IF(ISERROR(OFFSET(Data!$A$1,MATCH($D371,Data!$CG:$CG,0)-1,MATCH($E371&amp;"/"&amp;U$1,Data!$1:$1,0)-1))=TRUE,"",IF(OFFSET(Data!$A$1,MATCH($D371,Data!$CG:$CG,0)-1,MATCH($E371&amp;"/"&amp;U$1,Data!$1:$1,0)-1)=0,"",OFFSET(Data!$A$1,MATCH($D371,Data!$CG:$CG,0)-1,MATCH($E371&amp;"/"&amp;U$1,Data!$1:$1,0)-1)))</f>
        <v/>
      </c>
      <c r="V371" s="252" t="str">
        <f ca="1">IF(ISERROR(OFFSET(Data!$A$1,MATCH($D371,Data!$CG:$CG,0)-1,MATCH($E371&amp;"/"&amp;V$1,Data!$1:$1,0)-1))=TRUE,"",IF(OFFSET(Data!$A$1,MATCH($D371,Data!$CG:$CG,0)-1,MATCH($E371&amp;"/"&amp;V$1,Data!$1:$1,0)-1)=0,"",OFFSET(Data!$A$1,MATCH($D371,Data!$CG:$CG,0)-1,MATCH($E371&amp;"/"&amp;V$1,Data!$1:$1,0)-1)))</f>
        <v/>
      </c>
      <c r="W371" s="269" t="str">
        <f ca="1">IF(ISERROR(OFFSET(Data!$A$1,MATCH($D371,Data!$CG:$CG,0)-1,MATCH($E371&amp;"/"&amp;W$1,Data!$1:$1,0)-1))=TRUE,"",IF(OFFSET(Data!$A$1,MATCH($D371,Data!$CG:$CG,0)-1,MATCH($E371&amp;"/"&amp;W$1,Data!$1:$1,0)-1)=0,"",OFFSET(Data!$A$1,MATCH($D371,Data!$CG:$CG,0)-1,MATCH($E371&amp;"/"&amp;W$1,Data!$1:$1,0)-1)))</f>
        <v/>
      </c>
      <c r="X371" s="252" t="str">
        <f ca="1">IF(ISERROR(OFFSET(Data!$A$1,MATCH($D371,Data!$CG:$CG,0)-1,MATCH($E371&amp;"/"&amp;X$1,Data!$1:$1,0)-1))=TRUE,"",IF(OFFSET(Data!$A$1,MATCH($D371,Data!$CG:$CG,0)-1,MATCH($E371&amp;"/"&amp;X$1,Data!$1:$1,0)-1)=0,"",OFFSET(Data!$A$1,MATCH($D371,Data!$CG:$CG,0)-1,MATCH($E371&amp;"/"&amp;X$1,Data!$1:$1,0)-1)))</f>
        <v/>
      </c>
      <c r="Y371" s="252" t="str">
        <f ca="1">IF(ISERROR(OFFSET(Data!$A$1,MATCH($D371,Data!$CG:$CG,0)-1,MATCH($E371&amp;"/"&amp;Y$1,Data!$1:$1,0)-1))=TRUE,"",IF(OFFSET(Data!$A$1,MATCH($D371,Data!$CG:$CG,0)-1,MATCH($E371&amp;"/"&amp;Y$1,Data!$1:$1,0)-1)=0,"",OFFSET(Data!$A$1,MATCH($D371,Data!$CG:$CG,0)-1,MATCH($E371&amp;"/"&amp;Y$1,Data!$1:$1,0)-1)))</f>
        <v/>
      </c>
      <c r="Z371" s="252" t="str">
        <f ca="1">IF(ISERROR(OFFSET(Data!$A$1,MATCH($D371,Data!$CG:$CG,0)-1,MATCH($E371&amp;"/"&amp;Z$1,Data!$1:$1,0)-1))=TRUE,"",IF(OFFSET(Data!$A$1,MATCH($D371,Data!$CG:$CG,0)-1,MATCH($E371&amp;"/"&amp;Z$1,Data!$1:$1,0)-1)=0,"",OFFSET(Data!$A$1,MATCH($D371,Data!$CG:$CG,0)-1,MATCH($E371&amp;"/"&amp;Z$1,Data!$1:$1,0)-1)))</f>
        <v/>
      </c>
      <c r="AA371" s="252" t="str">
        <f ca="1">IF(ISERROR(OFFSET(Data!$A$1,MATCH($D371,Data!$CG:$CG,0)-1,MATCH($E371&amp;"/"&amp;AA$1,Data!$1:$1,0)-1))=TRUE,"",IF(OFFSET(Data!$A$1,MATCH($D371,Data!$CG:$CG,0)-1,MATCH($E371&amp;"/"&amp;AA$1,Data!$1:$1,0)-1)=0,"",OFFSET(Data!$A$1,MATCH($D371,Data!$CG:$CG,0)-1,MATCH($E371&amp;"/"&amp;AA$1,Data!$1:$1,0)-1)))</f>
        <v/>
      </c>
      <c r="AB371" s="252" t="str">
        <f ca="1">IF(ISERROR(OFFSET(Data!$A$1,MATCH($D371,Data!$CG:$CG,0)-1,MATCH($E371&amp;"/"&amp;AB$1,Data!$1:$1,0)-1))=TRUE,"",IF(OFFSET(Data!$A$1,MATCH($D371,Data!$CG:$CG,0)-1,MATCH($E371&amp;"/"&amp;AB$1,Data!$1:$1,0)-1)=0,"",OFFSET(Data!$A$1,MATCH($D371,Data!$CG:$CG,0)-1,MATCH($E371&amp;"/"&amp;AB$1,Data!$1:$1,0)-1)))</f>
        <v/>
      </c>
      <c r="AC371" s="252" t="str">
        <f ca="1">IF(ISERROR(OFFSET(Data!$A$1,MATCH($D371,Data!$CG:$CG,0)-1,MATCH($E371&amp;"/"&amp;AC$1,Data!$1:$1,0)-1))=TRUE,"",IF(OFFSET(Data!$A$1,MATCH($D371,Data!$CG:$CG,0)-1,MATCH($E371&amp;"/"&amp;AC$1,Data!$1:$1,0)-1)=0,"",OFFSET(Data!$A$1,MATCH($D371,Data!$CG:$CG,0)-1,MATCH($E371&amp;"/"&amp;AC$1,Data!$1:$1,0)-1)))</f>
        <v/>
      </c>
      <c r="AD371" s="252" t="str">
        <f ca="1">IF(ISERROR(OFFSET(Data!$A$1,MATCH($D371,Data!$CG:$CG,0)-1,MATCH($E371&amp;"/"&amp;AD$1,Data!$1:$1,0)-1))=TRUE,"",IF(OFFSET(Data!$A$1,MATCH($D371,Data!$CG:$CG,0)-1,MATCH($E371&amp;"/"&amp;AD$1,Data!$1:$1,0)-1)=0,"",OFFSET(Data!$A$1,MATCH($D371,Data!$CG:$CG,0)-1,MATCH($E371&amp;"/"&amp;AD$1,Data!$1:$1,0)-1)))</f>
        <v/>
      </c>
      <c r="AE371" s="252" t="str">
        <f ca="1">IF(ISERROR(OFFSET(Data!$A$1,MATCH($D371,Data!$CG:$CG,0)-1,MATCH($E371&amp;"/"&amp;AE$1,Data!$1:$1,0)-1))=TRUE,"",IF(OFFSET(Data!$A$1,MATCH($D371,Data!$CG:$CG,0)-1,MATCH($E371&amp;"/"&amp;AE$1,Data!$1:$1,0)-1)=0,"",OFFSET(Data!$A$1,MATCH($D371,Data!$CG:$CG,0)-1,MATCH($E371&amp;"/"&amp;AE$1,Data!$1:$1,0)-1)))</f>
        <v/>
      </c>
      <c r="AF371" s="253" t="str">
        <f ca="1">IF(ISERROR(OFFSET(Data!$A$1,MATCH($D371,Data!$CG:$CG,0)-1,MATCH($E371&amp;"/"&amp;AF$1,Data!$1:$1,0)-1))=TRUE,"",IF(OFFSET(Data!$A$1,MATCH($D371,Data!$CG:$CG,0)-1,MATCH($E371&amp;"/"&amp;AF$1,Data!$1:$1,0)-1)=0,"",OFFSET(Data!$A$1,MATCH($D371,Data!$CG:$CG,0)-1,MATCH($E371&amp;"/"&amp;AF$1,Data!$1:$1,0)-1)))</f>
        <v/>
      </c>
      <c r="AG371" s="212">
        <f t="shared" ca="1" si="10"/>
        <v>0</v>
      </c>
      <c r="AH371" s="213">
        <f ca="1">SUM(AG369:AG371)</f>
        <v>0</v>
      </c>
    </row>
    <row r="372" spans="1:34" ht="15.75" hidden="1" customHeight="1" x14ac:dyDescent="0.25">
      <c r="A372" s="446"/>
      <c r="B372" s="449"/>
      <c r="C372" s="452"/>
      <c r="D372" s="28" t="e">
        <f>IF(C372&lt;&gt;"",C372,D371)</f>
        <v>#N/A</v>
      </c>
      <c r="E372" s="29" t="s">
        <v>24</v>
      </c>
      <c r="F372" s="254" t="str">
        <f ca="1">IF(ISERROR(OFFSET(Data!$A$1,MATCH($D372,Data!$CG:$CG,0)-1,MATCH($E372&amp;"/"&amp;F$1,Data!$1:$1,0)-1))=TRUE,"",IF(OFFSET(Data!$A$1,MATCH($D372,Data!$CG:$CG,0)-1,MATCH($E372&amp;"/"&amp;F$1,Data!$1:$1,0)-1)=0,"",OFFSET(Data!$A$1,MATCH($D372,Data!$CG:$CG,0)-1,MATCH($E372&amp;"/"&amp;F$1,Data!$1:$1,0)-1)))</f>
        <v/>
      </c>
      <c r="G372" s="252" t="str">
        <f ca="1">IF(ISERROR(OFFSET(Data!$A$1,MATCH($D372,Data!$CG:$CG,0)-1,MATCH($E372&amp;"/"&amp;G$1,Data!$1:$1,0)-1))=TRUE,"",IF(OFFSET(Data!$A$1,MATCH($D372,Data!$CG:$CG,0)-1,MATCH($E372&amp;"/"&amp;G$1,Data!$1:$1,0)-1)=0,"",OFFSET(Data!$A$1,MATCH($D372,Data!$CG:$CG,0)-1,MATCH($E372&amp;"/"&amp;G$1,Data!$1:$1,0)-1)))</f>
        <v/>
      </c>
      <c r="H372" s="252" t="str">
        <f ca="1">IF(ISERROR(OFFSET(Data!$A$1,MATCH($D372,Data!$CG:$CG,0)-1,MATCH($E372&amp;"/"&amp;H$1,Data!$1:$1,0)-1))=TRUE,"",IF(OFFSET(Data!$A$1,MATCH($D372,Data!$CG:$CG,0)-1,MATCH($E372&amp;"/"&amp;H$1,Data!$1:$1,0)-1)=0,"",OFFSET(Data!$A$1,MATCH($D372,Data!$CG:$CG,0)-1,MATCH($E372&amp;"/"&amp;H$1,Data!$1:$1,0)-1)))</f>
        <v/>
      </c>
      <c r="I372" s="252" t="str">
        <f ca="1">IF(ISERROR(OFFSET(Data!$A$1,MATCH($D372,Data!$CG:$CG,0)-1,MATCH($E372&amp;"/"&amp;I$1,Data!$1:$1,0)-1))=TRUE,"",IF(OFFSET(Data!$A$1,MATCH($D372,Data!$CG:$CG,0)-1,MATCH($E372&amp;"/"&amp;I$1,Data!$1:$1,0)-1)=0,"",OFFSET(Data!$A$1,MATCH($D372,Data!$CG:$CG,0)-1,MATCH($E372&amp;"/"&amp;I$1,Data!$1:$1,0)-1)))</f>
        <v/>
      </c>
      <c r="J372" s="252" t="str">
        <f ca="1">IF(ISERROR(OFFSET(Data!$A$1,MATCH($D372,Data!$CG:$CG,0)-1,MATCH($E372&amp;"/"&amp;J$1,Data!$1:$1,0)-1))=TRUE,"",IF(OFFSET(Data!$A$1,MATCH($D372,Data!$CG:$CG,0)-1,MATCH($E372&amp;"/"&amp;J$1,Data!$1:$1,0)-1)=0,"",OFFSET(Data!$A$1,MATCH($D372,Data!$CG:$CG,0)-1,MATCH($E372&amp;"/"&amp;J$1,Data!$1:$1,0)-1)))</f>
        <v/>
      </c>
      <c r="K372" s="252" t="str">
        <f ca="1">IF(ISERROR(OFFSET(Data!$A$1,MATCH($D372,Data!$CG:$CG,0)-1,MATCH($E372&amp;"/"&amp;K$1,Data!$1:$1,0)-1))=TRUE,"",IF(OFFSET(Data!$A$1,MATCH($D372,Data!$CG:$CG,0)-1,MATCH($E372&amp;"/"&amp;K$1,Data!$1:$1,0)-1)=0,"",OFFSET(Data!$A$1,MATCH($D372,Data!$CG:$CG,0)-1,MATCH($E372&amp;"/"&amp;K$1,Data!$1:$1,0)-1)))</f>
        <v/>
      </c>
      <c r="L372" s="252" t="str">
        <f ca="1">IF(ISERROR(OFFSET(Data!$A$1,MATCH($D372,Data!$CG:$CG,0)-1,MATCH($E372&amp;"/"&amp;L$1,Data!$1:$1,0)-1))=TRUE,"",IF(OFFSET(Data!$A$1,MATCH($D372,Data!$CG:$CG,0)-1,MATCH($E372&amp;"/"&amp;L$1,Data!$1:$1,0)-1)=0,"",OFFSET(Data!$A$1,MATCH($D372,Data!$CG:$CG,0)-1,MATCH($E372&amp;"/"&amp;L$1,Data!$1:$1,0)-1)))</f>
        <v/>
      </c>
      <c r="M372" s="252" t="str">
        <f ca="1">IF(ISERROR(OFFSET(Data!$A$1,MATCH($D372,Data!$CG:$CG,0)-1,MATCH($E372&amp;"/"&amp;M$1,Data!$1:$1,0)-1))=TRUE,"",IF(OFFSET(Data!$A$1,MATCH($D372,Data!$CG:$CG,0)-1,MATCH($E372&amp;"/"&amp;M$1,Data!$1:$1,0)-1)=0,"",OFFSET(Data!$A$1,MATCH($D372,Data!$CG:$CG,0)-1,MATCH($E372&amp;"/"&amp;M$1,Data!$1:$1,0)-1)))</f>
        <v/>
      </c>
      <c r="N372" s="252" t="str">
        <f ca="1">IF(ISERROR(OFFSET(Data!$A$1,MATCH($D372,Data!$CG:$CG,0)-1,MATCH($E372&amp;"/"&amp;N$1,Data!$1:$1,0)-1))=TRUE,"",IF(OFFSET(Data!$A$1,MATCH($D372,Data!$CG:$CG,0)-1,MATCH($E372&amp;"/"&amp;N$1,Data!$1:$1,0)-1)=0,"",OFFSET(Data!$A$1,MATCH($D372,Data!$CG:$CG,0)-1,MATCH($E372&amp;"/"&amp;N$1,Data!$1:$1,0)-1)))</f>
        <v/>
      </c>
      <c r="O372" s="252" t="str">
        <f ca="1">IF(ISERROR(OFFSET(Data!$A$1,MATCH($D372,Data!$CG:$CG,0)-1,MATCH($E372&amp;"/"&amp;O$1,Data!$1:$1,0)-1))=TRUE,"",IF(OFFSET(Data!$A$1,MATCH($D372,Data!$CG:$CG,0)-1,MATCH($E372&amp;"/"&amp;O$1,Data!$1:$1,0)-1)=0,"",OFFSET(Data!$A$1,MATCH($D372,Data!$CG:$CG,0)-1,MATCH($E372&amp;"/"&amp;O$1,Data!$1:$1,0)-1)))</f>
        <v/>
      </c>
      <c r="P372" s="252" t="str">
        <f ca="1">IF(ISERROR(OFFSET(Data!$A$1,MATCH($D372,Data!$CG:$CG,0)-1,MATCH($E372&amp;"/"&amp;P$1,Data!$1:$1,0)-1))=TRUE,"",IF(OFFSET(Data!$A$1,MATCH($D372,Data!$CG:$CG,0)-1,MATCH($E372&amp;"/"&amp;P$1,Data!$1:$1,0)-1)=0,"",OFFSET(Data!$A$1,MATCH($D372,Data!$CG:$CG,0)-1,MATCH($E372&amp;"/"&amp;P$1,Data!$1:$1,0)-1)))</f>
        <v/>
      </c>
      <c r="Q372" s="252" t="str">
        <f ca="1">IF(ISERROR(OFFSET(Data!$A$1,MATCH($D372,Data!$CG:$CG,0)-1,MATCH($E372&amp;"/"&amp;Q$1,Data!$1:$1,0)-1))=TRUE,"",IF(OFFSET(Data!$A$1,MATCH($D372,Data!$CG:$CG,0)-1,MATCH($E372&amp;"/"&amp;Q$1,Data!$1:$1,0)-1)=0,"",OFFSET(Data!$A$1,MATCH($D372,Data!$CG:$CG,0)-1,MATCH($E372&amp;"/"&amp;Q$1,Data!$1:$1,0)-1)))</f>
        <v/>
      </c>
      <c r="R372" s="252" t="str">
        <f ca="1">IF(ISERROR(OFFSET(Data!$A$1,MATCH($D372,Data!$CG:$CG,0)-1,MATCH($E372&amp;"/"&amp;R$1,Data!$1:$1,0)-1))=TRUE,"",IF(OFFSET(Data!$A$1,MATCH($D372,Data!$CG:$CG,0)-1,MATCH($E372&amp;"/"&amp;R$1,Data!$1:$1,0)-1)=0,"",OFFSET(Data!$A$1,MATCH($D372,Data!$CG:$CG,0)-1,MATCH($E372&amp;"/"&amp;R$1,Data!$1:$1,0)-1)))</f>
        <v/>
      </c>
      <c r="S372" s="252" t="str">
        <f ca="1">IF(ISERROR(OFFSET(Data!$A$1,MATCH($D372,Data!$CG:$CG,0)-1,MATCH($E372&amp;"/"&amp;S$1,Data!$1:$1,0)-1))=TRUE,"",IF(OFFSET(Data!$A$1,MATCH($D372,Data!$CG:$CG,0)-1,MATCH($E372&amp;"/"&amp;S$1,Data!$1:$1,0)-1)=0,"",OFFSET(Data!$A$1,MATCH($D372,Data!$CG:$CG,0)-1,MATCH($E372&amp;"/"&amp;S$1,Data!$1:$1,0)-1)))</f>
        <v/>
      </c>
      <c r="T372" s="252" t="str">
        <f ca="1">IF(ISERROR(OFFSET(Data!$A$1,MATCH($D372,Data!$CG:$CG,0)-1,MATCH($E372&amp;"/"&amp;T$1,Data!$1:$1,0)-1))=TRUE,"",IF(OFFSET(Data!$A$1,MATCH($D372,Data!$CG:$CG,0)-1,MATCH($E372&amp;"/"&amp;T$1,Data!$1:$1,0)-1)=0,"",OFFSET(Data!$A$1,MATCH($D372,Data!$CG:$CG,0)-1,MATCH($E372&amp;"/"&amp;T$1,Data!$1:$1,0)-1)))</f>
        <v/>
      </c>
      <c r="U372" s="252" t="str">
        <f ca="1">IF(ISERROR(OFFSET(Data!$A$1,MATCH($D372,Data!$CG:$CG,0)-1,MATCH($E372&amp;"/"&amp;U$1,Data!$1:$1,0)-1))=TRUE,"",IF(OFFSET(Data!$A$1,MATCH($D372,Data!$CG:$CG,0)-1,MATCH($E372&amp;"/"&amp;U$1,Data!$1:$1,0)-1)=0,"",OFFSET(Data!$A$1,MATCH($D372,Data!$CG:$CG,0)-1,MATCH($E372&amp;"/"&amp;U$1,Data!$1:$1,0)-1)))</f>
        <v/>
      </c>
      <c r="V372" s="252" t="str">
        <f ca="1">IF(ISERROR(OFFSET(Data!$A$1,MATCH($D372,Data!$CG:$CG,0)-1,MATCH($E372&amp;"/"&amp;V$1,Data!$1:$1,0)-1))=TRUE,"",IF(OFFSET(Data!$A$1,MATCH($D372,Data!$CG:$CG,0)-1,MATCH($E372&amp;"/"&amp;V$1,Data!$1:$1,0)-1)=0,"",OFFSET(Data!$A$1,MATCH($D372,Data!$CG:$CG,0)-1,MATCH($E372&amp;"/"&amp;V$1,Data!$1:$1,0)-1)))</f>
        <v/>
      </c>
      <c r="W372" s="269" t="str">
        <f ca="1">IF(ISERROR(OFFSET(Data!$A$1,MATCH($D372,Data!$CG:$CG,0)-1,MATCH($E372&amp;"/"&amp;W$1,Data!$1:$1,0)-1))=TRUE,"",IF(OFFSET(Data!$A$1,MATCH($D372,Data!$CG:$CG,0)-1,MATCH($E372&amp;"/"&amp;W$1,Data!$1:$1,0)-1)=0,"",OFFSET(Data!$A$1,MATCH($D372,Data!$CG:$CG,0)-1,MATCH($E372&amp;"/"&amp;W$1,Data!$1:$1,0)-1)))</f>
        <v/>
      </c>
      <c r="X372" s="252" t="str">
        <f ca="1">IF(ISERROR(OFFSET(Data!$A$1,MATCH($D372,Data!$CG:$CG,0)-1,MATCH($E372&amp;"/"&amp;X$1,Data!$1:$1,0)-1))=TRUE,"",IF(OFFSET(Data!$A$1,MATCH($D372,Data!$CG:$CG,0)-1,MATCH($E372&amp;"/"&amp;X$1,Data!$1:$1,0)-1)=0,"",OFFSET(Data!$A$1,MATCH($D372,Data!$CG:$CG,0)-1,MATCH($E372&amp;"/"&amp;X$1,Data!$1:$1,0)-1)))</f>
        <v/>
      </c>
      <c r="Y372" s="252" t="str">
        <f ca="1">IF(ISERROR(OFFSET(Data!$A$1,MATCH($D372,Data!$CG:$CG,0)-1,MATCH($E372&amp;"/"&amp;Y$1,Data!$1:$1,0)-1))=TRUE,"",IF(OFFSET(Data!$A$1,MATCH($D372,Data!$CG:$CG,0)-1,MATCH($E372&amp;"/"&amp;Y$1,Data!$1:$1,0)-1)=0,"",OFFSET(Data!$A$1,MATCH($D372,Data!$CG:$CG,0)-1,MATCH($E372&amp;"/"&amp;Y$1,Data!$1:$1,0)-1)))</f>
        <v/>
      </c>
      <c r="Z372" s="252" t="str">
        <f ca="1">IF(ISERROR(OFFSET(Data!$A$1,MATCH($D372,Data!$CG:$CG,0)-1,MATCH($E372&amp;"/"&amp;Z$1,Data!$1:$1,0)-1))=TRUE,"",IF(OFFSET(Data!$A$1,MATCH($D372,Data!$CG:$CG,0)-1,MATCH($E372&amp;"/"&amp;Z$1,Data!$1:$1,0)-1)=0,"",OFFSET(Data!$A$1,MATCH($D372,Data!$CG:$CG,0)-1,MATCH($E372&amp;"/"&amp;Z$1,Data!$1:$1,0)-1)))</f>
        <v/>
      </c>
      <c r="AA372" s="252" t="str">
        <f ca="1">IF(ISERROR(OFFSET(Data!$A$1,MATCH($D372,Data!$CG:$CG,0)-1,MATCH($E372&amp;"/"&amp;AA$1,Data!$1:$1,0)-1))=TRUE,"",IF(OFFSET(Data!$A$1,MATCH($D372,Data!$CG:$CG,0)-1,MATCH($E372&amp;"/"&amp;AA$1,Data!$1:$1,0)-1)=0,"",OFFSET(Data!$A$1,MATCH($D372,Data!$CG:$CG,0)-1,MATCH($E372&amp;"/"&amp;AA$1,Data!$1:$1,0)-1)))</f>
        <v/>
      </c>
      <c r="AB372" s="252" t="str">
        <f ca="1">IF(ISERROR(OFFSET(Data!$A$1,MATCH($D372,Data!$CG:$CG,0)-1,MATCH($E372&amp;"/"&amp;AB$1,Data!$1:$1,0)-1))=TRUE,"",IF(OFFSET(Data!$A$1,MATCH($D372,Data!$CG:$CG,0)-1,MATCH($E372&amp;"/"&amp;AB$1,Data!$1:$1,0)-1)=0,"",OFFSET(Data!$A$1,MATCH($D372,Data!$CG:$CG,0)-1,MATCH($E372&amp;"/"&amp;AB$1,Data!$1:$1,0)-1)))</f>
        <v/>
      </c>
      <c r="AC372" s="252" t="str">
        <f ca="1">IF(ISERROR(OFFSET(Data!$A$1,MATCH($D372,Data!$CG:$CG,0)-1,MATCH($E372&amp;"/"&amp;AC$1,Data!$1:$1,0)-1))=TRUE,"",IF(OFFSET(Data!$A$1,MATCH($D372,Data!$CG:$CG,0)-1,MATCH($E372&amp;"/"&amp;AC$1,Data!$1:$1,0)-1)=0,"",OFFSET(Data!$A$1,MATCH($D372,Data!$CG:$CG,0)-1,MATCH($E372&amp;"/"&amp;AC$1,Data!$1:$1,0)-1)))</f>
        <v/>
      </c>
      <c r="AD372" s="252" t="str">
        <f ca="1">IF(ISERROR(OFFSET(Data!$A$1,MATCH($D372,Data!$CG:$CG,0)-1,MATCH($E372&amp;"/"&amp;AD$1,Data!$1:$1,0)-1))=TRUE,"",IF(OFFSET(Data!$A$1,MATCH($D372,Data!$CG:$CG,0)-1,MATCH($E372&amp;"/"&amp;AD$1,Data!$1:$1,0)-1)=0,"",OFFSET(Data!$A$1,MATCH($D372,Data!$CG:$CG,0)-1,MATCH($E372&amp;"/"&amp;AD$1,Data!$1:$1,0)-1)))</f>
        <v/>
      </c>
      <c r="AE372" s="252" t="str">
        <f ca="1">IF(ISERROR(OFFSET(Data!$A$1,MATCH($D372,Data!$CG:$CG,0)-1,MATCH($E372&amp;"/"&amp;AE$1,Data!$1:$1,0)-1))=TRUE,"",IF(OFFSET(Data!$A$1,MATCH($D372,Data!$CG:$CG,0)-1,MATCH($E372&amp;"/"&amp;AE$1,Data!$1:$1,0)-1)=0,"",OFFSET(Data!$A$1,MATCH($D372,Data!$CG:$CG,0)-1,MATCH($E372&amp;"/"&amp;AE$1,Data!$1:$1,0)-1)))</f>
        <v/>
      </c>
      <c r="AF372" s="253" t="str">
        <f ca="1">IF(ISERROR(OFFSET(Data!$A$1,MATCH($D372,Data!$CG:$CG,0)-1,MATCH($E372&amp;"/"&amp;AF$1,Data!$1:$1,0)-1))=TRUE,"",IF(OFFSET(Data!$A$1,MATCH($D372,Data!$CG:$CG,0)-1,MATCH($E372&amp;"/"&amp;AF$1,Data!$1:$1,0)-1)=0,"",OFFSET(Data!$A$1,MATCH($D372,Data!$CG:$CG,0)-1,MATCH($E372&amp;"/"&amp;AF$1,Data!$1:$1,0)-1)))</f>
        <v/>
      </c>
      <c r="AG372" s="212">
        <f t="shared" ca="1" si="10"/>
        <v>0</v>
      </c>
      <c r="AH372" s="213">
        <f ca="1">SUM(AG369:AG372)</f>
        <v>0</v>
      </c>
    </row>
    <row r="373" spans="1:34" ht="15.75" hidden="1" customHeight="1" thickBot="1" x14ac:dyDescent="0.3">
      <c r="A373" s="447"/>
      <c r="B373" s="450"/>
      <c r="C373" s="453"/>
      <c r="D373" s="30" t="e">
        <f>IF(C373&lt;&gt;"",C373,D372)</f>
        <v>#N/A</v>
      </c>
      <c r="E373" s="31" t="s">
        <v>25</v>
      </c>
      <c r="F373" s="255" t="str">
        <f ca="1">IF(ISERROR(OFFSET(Data!$A$1,MATCH($D373,Data!$CG:$CG,0)-1,MATCH($E373&amp;"/"&amp;F$1,Data!$1:$1,0)-1))=TRUE,"",IF(OFFSET(Data!$A$1,MATCH($D373,Data!$CG:$CG,0)-1,MATCH($E373&amp;"/"&amp;F$1,Data!$1:$1,0)-1)=0,"",OFFSET(Data!$A$1,MATCH($D373,Data!$CG:$CG,0)-1,MATCH($E373&amp;"/"&amp;F$1,Data!$1:$1,0)-1)))</f>
        <v/>
      </c>
      <c r="G373" s="256" t="str">
        <f ca="1">IF(ISERROR(OFFSET(Data!$A$1,MATCH($D373,Data!$CG:$CG,0)-1,MATCH($E373&amp;"/"&amp;G$1,Data!$1:$1,0)-1))=TRUE,"",IF(OFFSET(Data!$A$1,MATCH($D373,Data!$CG:$CG,0)-1,MATCH($E373&amp;"/"&amp;G$1,Data!$1:$1,0)-1)=0,"",OFFSET(Data!$A$1,MATCH($D373,Data!$CG:$CG,0)-1,MATCH($E373&amp;"/"&amp;G$1,Data!$1:$1,0)-1)))</f>
        <v/>
      </c>
      <c r="H373" s="256" t="str">
        <f ca="1">IF(ISERROR(OFFSET(Data!$A$1,MATCH($D373,Data!$CG:$CG,0)-1,MATCH($E373&amp;"/"&amp;H$1,Data!$1:$1,0)-1))=TRUE,"",IF(OFFSET(Data!$A$1,MATCH($D373,Data!$CG:$CG,0)-1,MATCH($E373&amp;"/"&amp;H$1,Data!$1:$1,0)-1)=0,"",OFFSET(Data!$A$1,MATCH($D373,Data!$CG:$CG,0)-1,MATCH($E373&amp;"/"&amp;H$1,Data!$1:$1,0)-1)))</f>
        <v/>
      </c>
      <c r="I373" s="256" t="str">
        <f ca="1">IF(ISERROR(OFFSET(Data!$A$1,MATCH($D373,Data!$CG:$CG,0)-1,MATCH($E373&amp;"/"&amp;I$1,Data!$1:$1,0)-1))=TRUE,"",IF(OFFSET(Data!$A$1,MATCH($D373,Data!$CG:$CG,0)-1,MATCH($E373&amp;"/"&amp;I$1,Data!$1:$1,0)-1)=0,"",OFFSET(Data!$A$1,MATCH($D373,Data!$CG:$CG,0)-1,MATCH($E373&amp;"/"&amp;I$1,Data!$1:$1,0)-1)))</f>
        <v/>
      </c>
      <c r="J373" s="256" t="str">
        <f ca="1">IF(ISERROR(OFFSET(Data!$A$1,MATCH($D373,Data!$CG:$CG,0)-1,MATCH($E373&amp;"/"&amp;J$1,Data!$1:$1,0)-1))=TRUE,"",IF(OFFSET(Data!$A$1,MATCH($D373,Data!$CG:$CG,0)-1,MATCH($E373&amp;"/"&amp;J$1,Data!$1:$1,0)-1)=0,"",OFFSET(Data!$A$1,MATCH($D373,Data!$CG:$CG,0)-1,MATCH($E373&amp;"/"&amp;J$1,Data!$1:$1,0)-1)))</f>
        <v/>
      </c>
      <c r="K373" s="256" t="str">
        <f ca="1">IF(ISERROR(OFFSET(Data!$A$1,MATCH($D373,Data!$CG:$CG,0)-1,MATCH($E373&amp;"/"&amp;K$1,Data!$1:$1,0)-1))=TRUE,"",IF(OFFSET(Data!$A$1,MATCH($D373,Data!$CG:$CG,0)-1,MATCH($E373&amp;"/"&amp;K$1,Data!$1:$1,0)-1)=0,"",OFFSET(Data!$A$1,MATCH($D373,Data!$CG:$CG,0)-1,MATCH($E373&amp;"/"&amp;K$1,Data!$1:$1,0)-1)))</f>
        <v/>
      </c>
      <c r="L373" s="256" t="str">
        <f ca="1">IF(ISERROR(OFFSET(Data!$A$1,MATCH($D373,Data!$CG:$CG,0)-1,MATCH($E373&amp;"/"&amp;L$1,Data!$1:$1,0)-1))=TRUE,"",IF(OFFSET(Data!$A$1,MATCH($D373,Data!$CG:$CG,0)-1,MATCH($E373&amp;"/"&amp;L$1,Data!$1:$1,0)-1)=0,"",OFFSET(Data!$A$1,MATCH($D373,Data!$CG:$CG,0)-1,MATCH($E373&amp;"/"&amp;L$1,Data!$1:$1,0)-1)))</f>
        <v/>
      </c>
      <c r="M373" s="256" t="str">
        <f ca="1">IF(ISERROR(OFFSET(Data!$A$1,MATCH($D373,Data!$CG:$CG,0)-1,MATCH($E373&amp;"/"&amp;M$1,Data!$1:$1,0)-1))=TRUE,"",IF(OFFSET(Data!$A$1,MATCH($D373,Data!$CG:$CG,0)-1,MATCH($E373&amp;"/"&amp;M$1,Data!$1:$1,0)-1)=0,"",OFFSET(Data!$A$1,MATCH($D373,Data!$CG:$CG,0)-1,MATCH($E373&amp;"/"&amp;M$1,Data!$1:$1,0)-1)))</f>
        <v/>
      </c>
      <c r="N373" s="256" t="str">
        <f ca="1">IF(ISERROR(OFFSET(Data!$A$1,MATCH($D373,Data!$CG:$CG,0)-1,MATCH($E373&amp;"/"&amp;N$1,Data!$1:$1,0)-1))=TRUE,"",IF(OFFSET(Data!$A$1,MATCH($D373,Data!$CG:$CG,0)-1,MATCH($E373&amp;"/"&amp;N$1,Data!$1:$1,0)-1)=0,"",OFFSET(Data!$A$1,MATCH($D373,Data!$CG:$CG,0)-1,MATCH($E373&amp;"/"&amp;N$1,Data!$1:$1,0)-1)))</f>
        <v/>
      </c>
      <c r="O373" s="256" t="str">
        <f ca="1">IF(ISERROR(OFFSET(Data!$A$1,MATCH($D373,Data!$CG:$CG,0)-1,MATCH($E373&amp;"/"&amp;O$1,Data!$1:$1,0)-1))=TRUE,"",IF(OFFSET(Data!$A$1,MATCH($D373,Data!$CG:$CG,0)-1,MATCH($E373&amp;"/"&amp;O$1,Data!$1:$1,0)-1)=0,"",OFFSET(Data!$A$1,MATCH($D373,Data!$CG:$CG,0)-1,MATCH($E373&amp;"/"&amp;O$1,Data!$1:$1,0)-1)))</f>
        <v/>
      </c>
      <c r="P373" s="256" t="str">
        <f ca="1">IF(ISERROR(OFFSET(Data!$A$1,MATCH($D373,Data!$CG:$CG,0)-1,MATCH($E373&amp;"/"&amp;P$1,Data!$1:$1,0)-1))=TRUE,"",IF(OFFSET(Data!$A$1,MATCH($D373,Data!$CG:$CG,0)-1,MATCH($E373&amp;"/"&amp;P$1,Data!$1:$1,0)-1)=0,"",OFFSET(Data!$A$1,MATCH($D373,Data!$CG:$CG,0)-1,MATCH($E373&amp;"/"&amp;P$1,Data!$1:$1,0)-1)))</f>
        <v/>
      </c>
      <c r="Q373" s="256" t="str">
        <f ca="1">IF(ISERROR(OFFSET(Data!$A$1,MATCH($D373,Data!$CG:$CG,0)-1,MATCH($E373&amp;"/"&amp;Q$1,Data!$1:$1,0)-1))=TRUE,"",IF(OFFSET(Data!$A$1,MATCH($D373,Data!$CG:$CG,0)-1,MATCH($E373&amp;"/"&amp;Q$1,Data!$1:$1,0)-1)=0,"",OFFSET(Data!$A$1,MATCH($D373,Data!$CG:$CG,0)-1,MATCH($E373&amp;"/"&amp;Q$1,Data!$1:$1,0)-1)))</f>
        <v/>
      </c>
      <c r="R373" s="256" t="str">
        <f ca="1">IF(ISERROR(OFFSET(Data!$A$1,MATCH($D373,Data!$CG:$CG,0)-1,MATCH($E373&amp;"/"&amp;R$1,Data!$1:$1,0)-1))=TRUE,"",IF(OFFSET(Data!$A$1,MATCH($D373,Data!$CG:$CG,0)-1,MATCH($E373&amp;"/"&amp;R$1,Data!$1:$1,0)-1)=0,"",OFFSET(Data!$A$1,MATCH($D373,Data!$CG:$CG,0)-1,MATCH($E373&amp;"/"&amp;R$1,Data!$1:$1,0)-1)))</f>
        <v/>
      </c>
      <c r="S373" s="256" t="str">
        <f ca="1">IF(ISERROR(OFFSET(Data!$A$1,MATCH($D373,Data!$CG:$CG,0)-1,MATCH($E373&amp;"/"&amp;S$1,Data!$1:$1,0)-1))=TRUE,"",IF(OFFSET(Data!$A$1,MATCH($D373,Data!$CG:$CG,0)-1,MATCH($E373&amp;"/"&amp;S$1,Data!$1:$1,0)-1)=0,"",OFFSET(Data!$A$1,MATCH($D373,Data!$CG:$CG,0)-1,MATCH($E373&amp;"/"&amp;S$1,Data!$1:$1,0)-1)))</f>
        <v/>
      </c>
      <c r="T373" s="256" t="str">
        <f ca="1">IF(ISERROR(OFFSET(Data!$A$1,MATCH($D373,Data!$CG:$CG,0)-1,MATCH($E373&amp;"/"&amp;T$1,Data!$1:$1,0)-1))=TRUE,"",IF(OFFSET(Data!$A$1,MATCH($D373,Data!$CG:$CG,0)-1,MATCH($E373&amp;"/"&amp;T$1,Data!$1:$1,0)-1)=0,"",OFFSET(Data!$A$1,MATCH($D373,Data!$CG:$CG,0)-1,MATCH($E373&amp;"/"&amp;T$1,Data!$1:$1,0)-1)))</f>
        <v/>
      </c>
      <c r="U373" s="256" t="str">
        <f ca="1">IF(ISERROR(OFFSET(Data!$A$1,MATCH($D373,Data!$CG:$CG,0)-1,MATCH($E373&amp;"/"&amp;U$1,Data!$1:$1,0)-1))=TRUE,"",IF(OFFSET(Data!$A$1,MATCH($D373,Data!$CG:$CG,0)-1,MATCH($E373&amp;"/"&amp;U$1,Data!$1:$1,0)-1)=0,"",OFFSET(Data!$A$1,MATCH($D373,Data!$CG:$CG,0)-1,MATCH($E373&amp;"/"&amp;U$1,Data!$1:$1,0)-1)))</f>
        <v/>
      </c>
      <c r="V373" s="256" t="str">
        <f ca="1">IF(ISERROR(OFFSET(Data!$A$1,MATCH($D373,Data!$CG:$CG,0)-1,MATCH($E373&amp;"/"&amp;V$1,Data!$1:$1,0)-1))=TRUE,"",IF(OFFSET(Data!$A$1,MATCH($D373,Data!$CG:$CG,0)-1,MATCH($E373&amp;"/"&amp;V$1,Data!$1:$1,0)-1)=0,"",OFFSET(Data!$A$1,MATCH($D373,Data!$CG:$CG,0)-1,MATCH($E373&amp;"/"&amp;V$1,Data!$1:$1,0)-1)))</f>
        <v/>
      </c>
      <c r="W373" s="257" t="str">
        <f ca="1">IF(ISERROR(OFFSET(Data!$A$1,MATCH($D373,Data!$CG:$CG,0)-1,MATCH($E373&amp;"/"&amp;W$1,Data!$1:$1,0)-1))=TRUE,"",IF(OFFSET(Data!$A$1,MATCH($D373,Data!$CG:$CG,0)-1,MATCH($E373&amp;"/"&amp;W$1,Data!$1:$1,0)-1)=0,"",OFFSET(Data!$A$1,MATCH($D373,Data!$CG:$CG,0)-1,MATCH($E373&amp;"/"&amp;W$1,Data!$1:$1,0)-1)))</f>
        <v/>
      </c>
      <c r="X373" s="256" t="str">
        <f ca="1">IF(ISERROR(OFFSET(Data!$A$1,MATCH($D373,Data!$CG:$CG,0)-1,MATCH($E373&amp;"/"&amp;X$1,Data!$1:$1,0)-1))=TRUE,"",IF(OFFSET(Data!$A$1,MATCH($D373,Data!$CG:$CG,0)-1,MATCH($E373&amp;"/"&amp;X$1,Data!$1:$1,0)-1)=0,"",OFFSET(Data!$A$1,MATCH($D373,Data!$CG:$CG,0)-1,MATCH($E373&amp;"/"&amp;X$1,Data!$1:$1,0)-1)))</f>
        <v/>
      </c>
      <c r="Y373" s="256" t="str">
        <f ca="1">IF(ISERROR(OFFSET(Data!$A$1,MATCH($D373,Data!$CG:$CG,0)-1,MATCH($E373&amp;"/"&amp;Y$1,Data!$1:$1,0)-1))=TRUE,"",IF(OFFSET(Data!$A$1,MATCH($D373,Data!$CG:$CG,0)-1,MATCH($E373&amp;"/"&amp;Y$1,Data!$1:$1,0)-1)=0,"",OFFSET(Data!$A$1,MATCH($D373,Data!$CG:$CG,0)-1,MATCH($E373&amp;"/"&amp;Y$1,Data!$1:$1,0)-1)))</f>
        <v/>
      </c>
      <c r="Z373" s="256" t="str">
        <f ca="1">IF(ISERROR(OFFSET(Data!$A$1,MATCH($D373,Data!$CG:$CG,0)-1,MATCH($E373&amp;"/"&amp;Z$1,Data!$1:$1,0)-1))=TRUE,"",IF(OFFSET(Data!$A$1,MATCH($D373,Data!$CG:$CG,0)-1,MATCH($E373&amp;"/"&amp;Z$1,Data!$1:$1,0)-1)=0,"",OFFSET(Data!$A$1,MATCH($D373,Data!$CG:$CG,0)-1,MATCH($E373&amp;"/"&amp;Z$1,Data!$1:$1,0)-1)))</f>
        <v/>
      </c>
      <c r="AA373" s="256" t="str">
        <f ca="1">IF(ISERROR(OFFSET(Data!$A$1,MATCH($D373,Data!$CG:$CG,0)-1,MATCH($E373&amp;"/"&amp;AA$1,Data!$1:$1,0)-1))=TRUE,"",IF(OFFSET(Data!$A$1,MATCH($D373,Data!$CG:$CG,0)-1,MATCH($E373&amp;"/"&amp;AA$1,Data!$1:$1,0)-1)=0,"",OFFSET(Data!$A$1,MATCH($D373,Data!$CG:$CG,0)-1,MATCH($E373&amp;"/"&amp;AA$1,Data!$1:$1,0)-1)))</f>
        <v/>
      </c>
      <c r="AB373" s="256" t="str">
        <f ca="1">IF(ISERROR(OFFSET(Data!$A$1,MATCH($D373,Data!$CG:$CG,0)-1,MATCH($E373&amp;"/"&amp;AB$1,Data!$1:$1,0)-1))=TRUE,"",IF(OFFSET(Data!$A$1,MATCH($D373,Data!$CG:$CG,0)-1,MATCH($E373&amp;"/"&amp;AB$1,Data!$1:$1,0)-1)=0,"",OFFSET(Data!$A$1,MATCH($D373,Data!$CG:$CG,0)-1,MATCH($E373&amp;"/"&amp;AB$1,Data!$1:$1,0)-1)))</f>
        <v/>
      </c>
      <c r="AC373" s="256" t="str">
        <f ca="1">IF(ISERROR(OFFSET(Data!$A$1,MATCH($D373,Data!$CG:$CG,0)-1,MATCH($E373&amp;"/"&amp;AC$1,Data!$1:$1,0)-1))=TRUE,"",IF(OFFSET(Data!$A$1,MATCH($D373,Data!$CG:$CG,0)-1,MATCH($E373&amp;"/"&amp;AC$1,Data!$1:$1,0)-1)=0,"",OFFSET(Data!$A$1,MATCH($D373,Data!$CG:$CG,0)-1,MATCH($E373&amp;"/"&amp;AC$1,Data!$1:$1,0)-1)))</f>
        <v/>
      </c>
      <c r="AD373" s="256" t="str">
        <f ca="1">IF(ISERROR(OFFSET(Data!$A$1,MATCH($D373,Data!$CG:$CG,0)-1,MATCH($E373&amp;"/"&amp;AD$1,Data!$1:$1,0)-1))=TRUE,"",IF(OFFSET(Data!$A$1,MATCH($D373,Data!$CG:$CG,0)-1,MATCH($E373&amp;"/"&amp;AD$1,Data!$1:$1,0)-1)=0,"",OFFSET(Data!$A$1,MATCH($D373,Data!$CG:$CG,0)-1,MATCH($E373&amp;"/"&amp;AD$1,Data!$1:$1,0)-1)))</f>
        <v/>
      </c>
      <c r="AE373" s="256" t="str">
        <f ca="1">IF(ISERROR(OFFSET(Data!$A$1,MATCH($D373,Data!$CG:$CG,0)-1,MATCH($E373&amp;"/"&amp;AE$1,Data!$1:$1,0)-1))=TRUE,"",IF(OFFSET(Data!$A$1,MATCH($D373,Data!$CG:$CG,0)-1,MATCH($E373&amp;"/"&amp;AE$1,Data!$1:$1,0)-1)=0,"",OFFSET(Data!$A$1,MATCH($D373,Data!$CG:$CG,0)-1,MATCH($E373&amp;"/"&amp;AE$1,Data!$1:$1,0)-1)))</f>
        <v/>
      </c>
      <c r="AF373" s="258" t="str">
        <f ca="1">IF(ISERROR(OFFSET(Data!$A$1,MATCH($D373,Data!$CG:$CG,0)-1,MATCH($E373&amp;"/"&amp;AF$1,Data!$1:$1,0)-1))=TRUE,"",IF(OFFSET(Data!$A$1,MATCH($D373,Data!$CG:$CG,0)-1,MATCH($E373&amp;"/"&amp;AF$1,Data!$1:$1,0)-1)=0,"",OFFSET(Data!$A$1,MATCH($D373,Data!$CG:$CG,0)-1,MATCH($E373&amp;"/"&amp;AF$1,Data!$1:$1,0)-1)))</f>
        <v/>
      </c>
      <c r="AG373" s="214">
        <f t="shared" ca="1" si="10"/>
        <v>0</v>
      </c>
      <c r="AH373" s="215">
        <f ca="1">SUM(AG369:AG373)</f>
        <v>0</v>
      </c>
    </row>
    <row r="374" spans="1:34" ht="15" hidden="1" customHeight="1" x14ac:dyDescent="0.25">
      <c r="A374" s="445">
        <v>74</v>
      </c>
      <c r="B374" s="448" t="e">
        <f>INDEX(Data!CI:CI,MATCH("W"&amp;A374,Data!A:A,0))</f>
        <v>#N/A</v>
      </c>
      <c r="C374" s="451" t="e">
        <f>INDEX(Data!CG:CG,MATCH("W"&amp;A374,Data!A:A,0))</f>
        <v>#N/A</v>
      </c>
      <c r="D374" s="26" t="e">
        <f>IF(C374&lt;&gt;"",C374,#REF!)</f>
        <v>#N/A</v>
      </c>
      <c r="E374" s="27" t="s">
        <v>21</v>
      </c>
      <c r="F374" s="271" t="str">
        <f ca="1">IF(ISERROR(OFFSET(Data!$A$1,MATCH($D374,Data!$CG:$CG,0)-1,MATCH($E374&amp;"/"&amp;F$1,Data!$1:$1,0)-1))=TRUE,"",IF(OFFSET(Data!$A$1,MATCH($D374,Data!$CG:$CG,0)-1,MATCH($E374&amp;"/"&amp;F$1,Data!$1:$1,0)-1)=0,"",OFFSET(Data!$A$1,MATCH($D374,Data!$CG:$CG,0)-1,MATCH($E374&amp;"/"&amp;F$1,Data!$1:$1,0)-1)))</f>
        <v/>
      </c>
      <c r="G374" s="250" t="str">
        <f ca="1">IF(ISERROR(OFFSET(Data!$A$1,MATCH($D374,Data!$CG:$CG,0)-1,MATCH($E374&amp;"/"&amp;G$1,Data!$1:$1,0)-1))=TRUE,"",IF(OFFSET(Data!$A$1,MATCH($D374,Data!$CG:$CG,0)-1,MATCH($E374&amp;"/"&amp;G$1,Data!$1:$1,0)-1)=0,"",OFFSET(Data!$A$1,MATCH($D374,Data!$CG:$CG,0)-1,MATCH($E374&amp;"/"&amp;G$1,Data!$1:$1,0)-1)))</f>
        <v/>
      </c>
      <c r="H374" s="250" t="str">
        <f ca="1">IF(ISERROR(OFFSET(Data!$A$1,MATCH($D374,Data!$CG:$CG,0)-1,MATCH($E374&amp;"/"&amp;H$1,Data!$1:$1,0)-1))=TRUE,"",IF(OFFSET(Data!$A$1,MATCH($D374,Data!$CG:$CG,0)-1,MATCH($E374&amp;"/"&amp;H$1,Data!$1:$1,0)-1)=0,"",OFFSET(Data!$A$1,MATCH($D374,Data!$CG:$CG,0)-1,MATCH($E374&amp;"/"&amp;H$1,Data!$1:$1,0)-1)))</f>
        <v/>
      </c>
      <c r="I374" s="250" t="str">
        <f ca="1">IF(ISERROR(OFFSET(Data!$A$1,MATCH($D374,Data!$CG:$CG,0)-1,MATCH($E374&amp;"/"&amp;I$1,Data!$1:$1,0)-1))=TRUE,"",IF(OFFSET(Data!$A$1,MATCH($D374,Data!$CG:$CG,0)-1,MATCH($E374&amp;"/"&amp;I$1,Data!$1:$1,0)-1)=0,"",OFFSET(Data!$A$1,MATCH($D374,Data!$CG:$CG,0)-1,MATCH($E374&amp;"/"&amp;I$1,Data!$1:$1,0)-1)))</f>
        <v/>
      </c>
      <c r="J374" s="250" t="str">
        <f ca="1">IF(ISERROR(OFFSET(Data!$A$1,MATCH($D374,Data!$CG:$CG,0)-1,MATCH($E374&amp;"/"&amp;J$1,Data!$1:$1,0)-1))=TRUE,"",IF(OFFSET(Data!$A$1,MATCH($D374,Data!$CG:$CG,0)-1,MATCH($E374&amp;"/"&amp;J$1,Data!$1:$1,0)-1)=0,"",OFFSET(Data!$A$1,MATCH($D374,Data!$CG:$CG,0)-1,MATCH($E374&amp;"/"&amp;J$1,Data!$1:$1,0)-1)))</f>
        <v/>
      </c>
      <c r="K374" s="250" t="str">
        <f ca="1">IF(ISERROR(OFFSET(Data!$A$1,MATCH($D374,Data!$CG:$CG,0)-1,MATCH($E374&amp;"/"&amp;K$1,Data!$1:$1,0)-1))=TRUE,"",IF(OFFSET(Data!$A$1,MATCH($D374,Data!$CG:$CG,0)-1,MATCH($E374&amp;"/"&amp;K$1,Data!$1:$1,0)-1)=0,"",OFFSET(Data!$A$1,MATCH($D374,Data!$CG:$CG,0)-1,MATCH($E374&amp;"/"&amp;K$1,Data!$1:$1,0)-1)))</f>
        <v/>
      </c>
      <c r="L374" s="250" t="str">
        <f ca="1">IF(ISERROR(OFFSET(Data!$A$1,MATCH($D374,Data!$CG:$CG,0)-1,MATCH($E374&amp;"/"&amp;L$1,Data!$1:$1,0)-1))=TRUE,"",IF(OFFSET(Data!$A$1,MATCH($D374,Data!$CG:$CG,0)-1,MATCH($E374&amp;"/"&amp;L$1,Data!$1:$1,0)-1)=0,"",OFFSET(Data!$A$1,MATCH($D374,Data!$CG:$CG,0)-1,MATCH($E374&amp;"/"&amp;L$1,Data!$1:$1,0)-1)))</f>
        <v/>
      </c>
      <c r="M374" s="250" t="str">
        <f ca="1">IF(ISERROR(OFFSET(Data!$A$1,MATCH($D374,Data!$CG:$CG,0)-1,MATCH($E374&amp;"/"&amp;M$1,Data!$1:$1,0)-1))=TRUE,"",IF(OFFSET(Data!$A$1,MATCH($D374,Data!$CG:$CG,0)-1,MATCH($E374&amp;"/"&amp;M$1,Data!$1:$1,0)-1)=0,"",OFFSET(Data!$A$1,MATCH($D374,Data!$CG:$CG,0)-1,MATCH($E374&amp;"/"&amp;M$1,Data!$1:$1,0)-1)))</f>
        <v/>
      </c>
      <c r="N374" s="250" t="str">
        <f ca="1">IF(ISERROR(OFFSET(Data!$A$1,MATCH($D374,Data!$CG:$CG,0)-1,MATCH($E374&amp;"/"&amp;N$1,Data!$1:$1,0)-1))=TRUE,"",IF(OFFSET(Data!$A$1,MATCH($D374,Data!$CG:$CG,0)-1,MATCH($E374&amp;"/"&amp;N$1,Data!$1:$1,0)-1)=0,"",OFFSET(Data!$A$1,MATCH($D374,Data!$CG:$CG,0)-1,MATCH($E374&amp;"/"&amp;N$1,Data!$1:$1,0)-1)))</f>
        <v/>
      </c>
      <c r="O374" s="250" t="str">
        <f ca="1">IF(ISERROR(OFFSET(Data!$A$1,MATCH($D374,Data!$CG:$CG,0)-1,MATCH($E374&amp;"/"&amp;O$1,Data!$1:$1,0)-1))=TRUE,"",IF(OFFSET(Data!$A$1,MATCH($D374,Data!$CG:$CG,0)-1,MATCH($E374&amp;"/"&amp;O$1,Data!$1:$1,0)-1)=0,"",OFFSET(Data!$A$1,MATCH($D374,Data!$CG:$CG,0)-1,MATCH($E374&amp;"/"&amp;O$1,Data!$1:$1,0)-1)))</f>
        <v/>
      </c>
      <c r="P374" s="250" t="str">
        <f ca="1">IF(ISERROR(OFFSET(Data!$A$1,MATCH($D374,Data!$CG:$CG,0)-1,MATCH($E374&amp;"/"&amp;P$1,Data!$1:$1,0)-1))=TRUE,"",IF(OFFSET(Data!$A$1,MATCH($D374,Data!$CG:$CG,0)-1,MATCH($E374&amp;"/"&amp;P$1,Data!$1:$1,0)-1)=0,"",OFFSET(Data!$A$1,MATCH($D374,Data!$CG:$CG,0)-1,MATCH($E374&amp;"/"&amp;P$1,Data!$1:$1,0)-1)))</f>
        <v/>
      </c>
      <c r="Q374" s="250" t="str">
        <f ca="1">IF(ISERROR(OFFSET(Data!$A$1,MATCH($D374,Data!$CG:$CG,0)-1,MATCH($E374&amp;"/"&amp;Q$1,Data!$1:$1,0)-1))=TRUE,"",IF(OFFSET(Data!$A$1,MATCH($D374,Data!$CG:$CG,0)-1,MATCH($E374&amp;"/"&amp;Q$1,Data!$1:$1,0)-1)=0,"",OFFSET(Data!$A$1,MATCH($D374,Data!$CG:$CG,0)-1,MATCH($E374&amp;"/"&amp;Q$1,Data!$1:$1,0)-1)))</f>
        <v/>
      </c>
      <c r="R374" s="250" t="str">
        <f ca="1">IF(ISERROR(OFFSET(Data!$A$1,MATCH($D374,Data!$CG:$CG,0)-1,MATCH($E374&amp;"/"&amp;R$1,Data!$1:$1,0)-1))=TRUE,"",IF(OFFSET(Data!$A$1,MATCH($D374,Data!$CG:$CG,0)-1,MATCH($E374&amp;"/"&amp;R$1,Data!$1:$1,0)-1)=0,"",OFFSET(Data!$A$1,MATCH($D374,Data!$CG:$CG,0)-1,MATCH($E374&amp;"/"&amp;R$1,Data!$1:$1,0)-1)))</f>
        <v/>
      </c>
      <c r="S374" s="250" t="str">
        <f ca="1">IF(ISERROR(OFFSET(Data!$A$1,MATCH($D374,Data!$CG:$CG,0)-1,MATCH($E374&amp;"/"&amp;S$1,Data!$1:$1,0)-1))=TRUE,"",IF(OFFSET(Data!$A$1,MATCH($D374,Data!$CG:$CG,0)-1,MATCH($E374&amp;"/"&amp;S$1,Data!$1:$1,0)-1)=0,"",OFFSET(Data!$A$1,MATCH($D374,Data!$CG:$CG,0)-1,MATCH($E374&amp;"/"&amp;S$1,Data!$1:$1,0)-1)))</f>
        <v/>
      </c>
      <c r="T374" s="250" t="str">
        <f ca="1">IF(ISERROR(OFFSET(Data!$A$1,MATCH($D374,Data!$CG:$CG,0)-1,MATCH($E374&amp;"/"&amp;T$1,Data!$1:$1,0)-1))=TRUE,"",IF(OFFSET(Data!$A$1,MATCH($D374,Data!$CG:$CG,0)-1,MATCH($E374&amp;"/"&amp;T$1,Data!$1:$1,0)-1)=0,"",OFFSET(Data!$A$1,MATCH($D374,Data!$CG:$CG,0)-1,MATCH($E374&amp;"/"&amp;T$1,Data!$1:$1,0)-1)))</f>
        <v/>
      </c>
      <c r="U374" s="250" t="str">
        <f ca="1">IF(ISERROR(OFFSET(Data!$A$1,MATCH($D374,Data!$CG:$CG,0)-1,MATCH($E374&amp;"/"&amp;U$1,Data!$1:$1,0)-1))=TRUE,"",IF(OFFSET(Data!$A$1,MATCH($D374,Data!$CG:$CG,0)-1,MATCH($E374&amp;"/"&amp;U$1,Data!$1:$1,0)-1)=0,"",OFFSET(Data!$A$1,MATCH($D374,Data!$CG:$CG,0)-1,MATCH($E374&amp;"/"&amp;U$1,Data!$1:$1,0)-1)))</f>
        <v/>
      </c>
      <c r="V374" s="250" t="str">
        <f ca="1">IF(ISERROR(OFFSET(Data!$A$1,MATCH($D374,Data!$CG:$CG,0)-1,MATCH($E374&amp;"/"&amp;V$1,Data!$1:$1,0)-1))=TRUE,"",IF(OFFSET(Data!$A$1,MATCH($D374,Data!$CG:$CG,0)-1,MATCH($E374&amp;"/"&amp;V$1,Data!$1:$1,0)-1)=0,"",OFFSET(Data!$A$1,MATCH($D374,Data!$CG:$CG,0)-1,MATCH($E374&amp;"/"&amp;V$1,Data!$1:$1,0)-1)))</f>
        <v/>
      </c>
      <c r="W374" s="272" t="str">
        <f ca="1">IF(ISERROR(OFFSET(Data!$A$1,MATCH($D374,Data!$CG:$CG,0)-1,MATCH($E374&amp;"/"&amp;W$1,Data!$1:$1,0)-1))=TRUE,"",IF(OFFSET(Data!$A$1,MATCH($D374,Data!$CG:$CG,0)-1,MATCH($E374&amp;"/"&amp;W$1,Data!$1:$1,0)-1)=0,"",OFFSET(Data!$A$1,MATCH($D374,Data!$CG:$CG,0)-1,MATCH($E374&amp;"/"&amp;W$1,Data!$1:$1,0)-1)))</f>
        <v/>
      </c>
      <c r="X374" s="250" t="str">
        <f ca="1">IF(ISERROR(OFFSET(Data!$A$1,MATCH($D374,Data!$CG:$CG,0)-1,MATCH($E374&amp;"/"&amp;X$1,Data!$1:$1,0)-1))=TRUE,"",IF(OFFSET(Data!$A$1,MATCH($D374,Data!$CG:$CG,0)-1,MATCH($E374&amp;"/"&amp;X$1,Data!$1:$1,0)-1)=0,"",OFFSET(Data!$A$1,MATCH($D374,Data!$CG:$CG,0)-1,MATCH($E374&amp;"/"&amp;X$1,Data!$1:$1,0)-1)))</f>
        <v/>
      </c>
      <c r="Y374" s="250" t="str">
        <f ca="1">IF(ISERROR(OFFSET(Data!$A$1,MATCH($D374,Data!$CG:$CG,0)-1,MATCH($E374&amp;"/"&amp;Y$1,Data!$1:$1,0)-1))=TRUE,"",IF(OFFSET(Data!$A$1,MATCH($D374,Data!$CG:$CG,0)-1,MATCH($E374&amp;"/"&amp;Y$1,Data!$1:$1,0)-1)=0,"",OFFSET(Data!$A$1,MATCH($D374,Data!$CG:$CG,0)-1,MATCH($E374&amp;"/"&amp;Y$1,Data!$1:$1,0)-1)))</f>
        <v/>
      </c>
      <c r="Z374" s="250" t="str">
        <f ca="1">IF(ISERROR(OFFSET(Data!$A$1,MATCH($D374,Data!$CG:$CG,0)-1,MATCH($E374&amp;"/"&amp;Z$1,Data!$1:$1,0)-1))=TRUE,"",IF(OFFSET(Data!$A$1,MATCH($D374,Data!$CG:$CG,0)-1,MATCH($E374&amp;"/"&amp;Z$1,Data!$1:$1,0)-1)=0,"",OFFSET(Data!$A$1,MATCH($D374,Data!$CG:$CG,0)-1,MATCH($E374&amp;"/"&amp;Z$1,Data!$1:$1,0)-1)))</f>
        <v/>
      </c>
      <c r="AA374" s="250" t="str">
        <f ca="1">IF(ISERROR(OFFSET(Data!$A$1,MATCH($D374,Data!$CG:$CG,0)-1,MATCH($E374&amp;"/"&amp;AA$1,Data!$1:$1,0)-1))=TRUE,"",IF(OFFSET(Data!$A$1,MATCH($D374,Data!$CG:$CG,0)-1,MATCH($E374&amp;"/"&amp;AA$1,Data!$1:$1,0)-1)=0,"",OFFSET(Data!$A$1,MATCH($D374,Data!$CG:$CG,0)-1,MATCH($E374&amp;"/"&amp;AA$1,Data!$1:$1,0)-1)))</f>
        <v/>
      </c>
      <c r="AB374" s="250" t="str">
        <f ca="1">IF(ISERROR(OFFSET(Data!$A$1,MATCH($D374,Data!$CG:$CG,0)-1,MATCH($E374&amp;"/"&amp;AB$1,Data!$1:$1,0)-1))=TRUE,"",IF(OFFSET(Data!$A$1,MATCH($D374,Data!$CG:$CG,0)-1,MATCH($E374&amp;"/"&amp;AB$1,Data!$1:$1,0)-1)=0,"",OFFSET(Data!$A$1,MATCH($D374,Data!$CG:$CG,0)-1,MATCH($E374&amp;"/"&amp;AB$1,Data!$1:$1,0)-1)))</f>
        <v/>
      </c>
      <c r="AC374" s="250" t="str">
        <f ca="1">IF(ISERROR(OFFSET(Data!$A$1,MATCH($D374,Data!$CG:$CG,0)-1,MATCH($E374&amp;"/"&amp;AC$1,Data!$1:$1,0)-1))=TRUE,"",IF(OFFSET(Data!$A$1,MATCH($D374,Data!$CG:$CG,0)-1,MATCH($E374&amp;"/"&amp;AC$1,Data!$1:$1,0)-1)=0,"",OFFSET(Data!$A$1,MATCH($D374,Data!$CG:$CG,0)-1,MATCH($E374&amp;"/"&amp;AC$1,Data!$1:$1,0)-1)))</f>
        <v/>
      </c>
      <c r="AD374" s="250" t="str">
        <f ca="1">IF(ISERROR(OFFSET(Data!$A$1,MATCH($D374,Data!$CG:$CG,0)-1,MATCH($E374&amp;"/"&amp;AD$1,Data!$1:$1,0)-1))=TRUE,"",IF(OFFSET(Data!$A$1,MATCH($D374,Data!$CG:$CG,0)-1,MATCH($E374&amp;"/"&amp;AD$1,Data!$1:$1,0)-1)=0,"",OFFSET(Data!$A$1,MATCH($D374,Data!$CG:$CG,0)-1,MATCH($E374&amp;"/"&amp;AD$1,Data!$1:$1,0)-1)))</f>
        <v/>
      </c>
      <c r="AE374" s="250" t="str">
        <f ca="1">IF(ISERROR(OFFSET(Data!$A$1,MATCH($D374,Data!$CG:$CG,0)-1,MATCH($E374&amp;"/"&amp;AE$1,Data!$1:$1,0)-1))=TRUE,"",IF(OFFSET(Data!$A$1,MATCH($D374,Data!$CG:$CG,0)-1,MATCH($E374&amp;"/"&amp;AE$1,Data!$1:$1,0)-1)=0,"",OFFSET(Data!$A$1,MATCH($D374,Data!$CG:$CG,0)-1,MATCH($E374&amp;"/"&amp;AE$1,Data!$1:$1,0)-1)))</f>
        <v/>
      </c>
      <c r="AF374" s="251" t="str">
        <f ca="1">IF(ISERROR(OFFSET(Data!$A$1,MATCH($D374,Data!$CG:$CG,0)-1,MATCH($E374&amp;"/"&amp;AF$1,Data!$1:$1,0)-1))=TRUE,"",IF(OFFSET(Data!$A$1,MATCH($D374,Data!$CG:$CG,0)-1,MATCH($E374&amp;"/"&amp;AF$1,Data!$1:$1,0)-1)=0,"",OFFSET(Data!$A$1,MATCH($D374,Data!$CG:$CG,0)-1,MATCH($E374&amp;"/"&amp;AF$1,Data!$1:$1,0)-1)))</f>
        <v/>
      </c>
      <c r="AG374" s="210">
        <f t="shared" ca="1" si="10"/>
        <v>0</v>
      </c>
      <c r="AH374" s="211">
        <f ca="1">AG374</f>
        <v>0</v>
      </c>
    </row>
    <row r="375" spans="1:34" ht="15" hidden="1" customHeight="1" thickBot="1" x14ac:dyDescent="0.3">
      <c r="A375" s="446"/>
      <c r="B375" s="449"/>
      <c r="C375" s="452"/>
      <c r="D375" s="28" t="e">
        <f>IF(C375&lt;&gt;"",C375,D374)</f>
        <v>#N/A</v>
      </c>
      <c r="E375" s="29" t="s">
        <v>22</v>
      </c>
      <c r="F375" s="254" t="str">
        <f ca="1">IF(ISERROR(OFFSET(Data!$A$1,MATCH($D375,Data!$CG:$CG,0)-1,MATCH($E375&amp;"/"&amp;F$1,Data!$1:$1,0)-1))=TRUE,"",IF(OFFSET(Data!$A$1,MATCH($D375,Data!$CG:$CG,0)-1,MATCH($E375&amp;"/"&amp;F$1,Data!$1:$1,0)-1)=0,"",OFFSET(Data!$A$1,MATCH($D375,Data!$CG:$CG,0)-1,MATCH($E375&amp;"/"&amp;F$1,Data!$1:$1,0)-1)))</f>
        <v/>
      </c>
      <c r="G375" s="252" t="str">
        <f ca="1">IF(ISERROR(OFFSET(Data!$A$1,MATCH($D375,Data!$CG:$CG,0)-1,MATCH($E375&amp;"/"&amp;G$1,Data!$1:$1,0)-1))=TRUE,"",IF(OFFSET(Data!$A$1,MATCH($D375,Data!$CG:$CG,0)-1,MATCH($E375&amp;"/"&amp;G$1,Data!$1:$1,0)-1)=0,"",OFFSET(Data!$A$1,MATCH($D375,Data!$CG:$CG,0)-1,MATCH($E375&amp;"/"&amp;G$1,Data!$1:$1,0)-1)))</f>
        <v/>
      </c>
      <c r="H375" s="252" t="str">
        <f ca="1">IF(ISERROR(OFFSET(Data!$A$1,MATCH($D375,Data!$CG:$CG,0)-1,MATCH($E375&amp;"/"&amp;H$1,Data!$1:$1,0)-1))=TRUE,"",IF(OFFSET(Data!$A$1,MATCH($D375,Data!$CG:$CG,0)-1,MATCH($E375&amp;"/"&amp;H$1,Data!$1:$1,0)-1)=0,"",OFFSET(Data!$A$1,MATCH($D375,Data!$CG:$CG,0)-1,MATCH($E375&amp;"/"&amp;H$1,Data!$1:$1,0)-1)))</f>
        <v/>
      </c>
      <c r="I375" s="252" t="str">
        <f ca="1">IF(ISERROR(OFFSET(Data!$A$1,MATCH($D375,Data!$CG:$CG,0)-1,MATCH($E375&amp;"/"&amp;I$1,Data!$1:$1,0)-1))=TRUE,"",IF(OFFSET(Data!$A$1,MATCH($D375,Data!$CG:$CG,0)-1,MATCH($E375&amp;"/"&amp;I$1,Data!$1:$1,0)-1)=0,"",OFFSET(Data!$A$1,MATCH($D375,Data!$CG:$CG,0)-1,MATCH($E375&amp;"/"&amp;I$1,Data!$1:$1,0)-1)))</f>
        <v/>
      </c>
      <c r="J375" s="252" t="str">
        <f ca="1">IF(ISERROR(OFFSET(Data!$A$1,MATCH($D375,Data!$CG:$CG,0)-1,MATCH($E375&amp;"/"&amp;J$1,Data!$1:$1,0)-1))=TRUE,"",IF(OFFSET(Data!$A$1,MATCH($D375,Data!$CG:$CG,0)-1,MATCH($E375&amp;"/"&amp;J$1,Data!$1:$1,0)-1)=0,"",OFFSET(Data!$A$1,MATCH($D375,Data!$CG:$CG,0)-1,MATCH($E375&amp;"/"&amp;J$1,Data!$1:$1,0)-1)))</f>
        <v/>
      </c>
      <c r="K375" s="252" t="str">
        <f ca="1">IF(ISERROR(OFFSET(Data!$A$1,MATCH($D375,Data!$CG:$CG,0)-1,MATCH($E375&amp;"/"&amp;K$1,Data!$1:$1,0)-1))=TRUE,"",IF(OFFSET(Data!$A$1,MATCH($D375,Data!$CG:$CG,0)-1,MATCH($E375&amp;"/"&amp;K$1,Data!$1:$1,0)-1)=0,"",OFFSET(Data!$A$1,MATCH($D375,Data!$CG:$CG,0)-1,MATCH($E375&amp;"/"&amp;K$1,Data!$1:$1,0)-1)))</f>
        <v/>
      </c>
      <c r="L375" s="252" t="str">
        <f ca="1">IF(ISERROR(OFFSET(Data!$A$1,MATCH($D375,Data!$CG:$CG,0)-1,MATCH($E375&amp;"/"&amp;L$1,Data!$1:$1,0)-1))=TRUE,"",IF(OFFSET(Data!$A$1,MATCH($D375,Data!$CG:$CG,0)-1,MATCH($E375&amp;"/"&amp;L$1,Data!$1:$1,0)-1)=0,"",OFFSET(Data!$A$1,MATCH($D375,Data!$CG:$CG,0)-1,MATCH($E375&amp;"/"&amp;L$1,Data!$1:$1,0)-1)))</f>
        <v/>
      </c>
      <c r="M375" s="252" t="str">
        <f ca="1">IF(ISERROR(OFFSET(Data!$A$1,MATCH($D375,Data!$CG:$CG,0)-1,MATCH($E375&amp;"/"&amp;M$1,Data!$1:$1,0)-1))=TRUE,"",IF(OFFSET(Data!$A$1,MATCH($D375,Data!$CG:$CG,0)-1,MATCH($E375&amp;"/"&amp;M$1,Data!$1:$1,0)-1)=0,"",OFFSET(Data!$A$1,MATCH($D375,Data!$CG:$CG,0)-1,MATCH($E375&amp;"/"&amp;M$1,Data!$1:$1,0)-1)))</f>
        <v/>
      </c>
      <c r="N375" s="252" t="str">
        <f ca="1">IF(ISERROR(OFFSET(Data!$A$1,MATCH($D375,Data!$CG:$CG,0)-1,MATCH($E375&amp;"/"&amp;N$1,Data!$1:$1,0)-1))=TRUE,"",IF(OFFSET(Data!$A$1,MATCH($D375,Data!$CG:$CG,0)-1,MATCH($E375&amp;"/"&amp;N$1,Data!$1:$1,0)-1)=0,"",OFFSET(Data!$A$1,MATCH($D375,Data!$CG:$CG,0)-1,MATCH($E375&amp;"/"&amp;N$1,Data!$1:$1,0)-1)))</f>
        <v/>
      </c>
      <c r="O375" s="252" t="str">
        <f ca="1">IF(ISERROR(OFFSET(Data!$A$1,MATCH($D375,Data!$CG:$CG,0)-1,MATCH($E375&amp;"/"&amp;O$1,Data!$1:$1,0)-1))=TRUE,"",IF(OFFSET(Data!$A$1,MATCH($D375,Data!$CG:$CG,0)-1,MATCH($E375&amp;"/"&amp;O$1,Data!$1:$1,0)-1)=0,"",OFFSET(Data!$A$1,MATCH($D375,Data!$CG:$CG,0)-1,MATCH($E375&amp;"/"&amp;O$1,Data!$1:$1,0)-1)))</f>
        <v/>
      </c>
      <c r="P375" s="252" t="str">
        <f ca="1">IF(ISERROR(OFFSET(Data!$A$1,MATCH($D375,Data!$CG:$CG,0)-1,MATCH($E375&amp;"/"&amp;P$1,Data!$1:$1,0)-1))=TRUE,"",IF(OFFSET(Data!$A$1,MATCH($D375,Data!$CG:$CG,0)-1,MATCH($E375&amp;"/"&amp;P$1,Data!$1:$1,0)-1)=0,"",OFFSET(Data!$A$1,MATCH($D375,Data!$CG:$CG,0)-1,MATCH($E375&amp;"/"&amp;P$1,Data!$1:$1,0)-1)))</f>
        <v/>
      </c>
      <c r="Q375" s="252" t="str">
        <f ca="1">IF(ISERROR(OFFSET(Data!$A$1,MATCH($D375,Data!$CG:$CG,0)-1,MATCH($E375&amp;"/"&amp;Q$1,Data!$1:$1,0)-1))=TRUE,"",IF(OFFSET(Data!$A$1,MATCH($D375,Data!$CG:$CG,0)-1,MATCH($E375&amp;"/"&amp;Q$1,Data!$1:$1,0)-1)=0,"",OFFSET(Data!$A$1,MATCH($D375,Data!$CG:$CG,0)-1,MATCH($E375&amp;"/"&amp;Q$1,Data!$1:$1,0)-1)))</f>
        <v/>
      </c>
      <c r="R375" s="252" t="str">
        <f ca="1">IF(ISERROR(OFFSET(Data!$A$1,MATCH($D375,Data!$CG:$CG,0)-1,MATCH($E375&amp;"/"&amp;R$1,Data!$1:$1,0)-1))=TRUE,"",IF(OFFSET(Data!$A$1,MATCH($D375,Data!$CG:$CG,0)-1,MATCH($E375&amp;"/"&amp;R$1,Data!$1:$1,0)-1)=0,"",OFFSET(Data!$A$1,MATCH($D375,Data!$CG:$CG,0)-1,MATCH($E375&amp;"/"&amp;R$1,Data!$1:$1,0)-1)))</f>
        <v/>
      </c>
      <c r="S375" s="252" t="str">
        <f ca="1">IF(ISERROR(OFFSET(Data!$A$1,MATCH($D375,Data!$CG:$CG,0)-1,MATCH($E375&amp;"/"&amp;S$1,Data!$1:$1,0)-1))=TRUE,"",IF(OFFSET(Data!$A$1,MATCH($D375,Data!$CG:$CG,0)-1,MATCH($E375&amp;"/"&amp;S$1,Data!$1:$1,0)-1)=0,"",OFFSET(Data!$A$1,MATCH($D375,Data!$CG:$CG,0)-1,MATCH($E375&amp;"/"&amp;S$1,Data!$1:$1,0)-1)))</f>
        <v/>
      </c>
      <c r="T375" s="252" t="str">
        <f ca="1">IF(ISERROR(OFFSET(Data!$A$1,MATCH($D375,Data!$CG:$CG,0)-1,MATCH($E375&amp;"/"&amp;T$1,Data!$1:$1,0)-1))=TRUE,"",IF(OFFSET(Data!$A$1,MATCH($D375,Data!$CG:$CG,0)-1,MATCH($E375&amp;"/"&amp;T$1,Data!$1:$1,0)-1)=0,"",OFFSET(Data!$A$1,MATCH($D375,Data!$CG:$CG,0)-1,MATCH($E375&amp;"/"&amp;T$1,Data!$1:$1,0)-1)))</f>
        <v/>
      </c>
      <c r="U375" s="252" t="str">
        <f ca="1">IF(ISERROR(OFFSET(Data!$A$1,MATCH($D375,Data!$CG:$CG,0)-1,MATCH($E375&amp;"/"&amp;U$1,Data!$1:$1,0)-1))=TRUE,"",IF(OFFSET(Data!$A$1,MATCH($D375,Data!$CG:$CG,0)-1,MATCH($E375&amp;"/"&amp;U$1,Data!$1:$1,0)-1)=0,"",OFFSET(Data!$A$1,MATCH($D375,Data!$CG:$CG,0)-1,MATCH($E375&amp;"/"&amp;U$1,Data!$1:$1,0)-1)))</f>
        <v/>
      </c>
      <c r="V375" s="252" t="str">
        <f ca="1">IF(ISERROR(OFFSET(Data!$A$1,MATCH($D375,Data!$CG:$CG,0)-1,MATCH($E375&amp;"/"&amp;V$1,Data!$1:$1,0)-1))=TRUE,"",IF(OFFSET(Data!$A$1,MATCH($D375,Data!$CG:$CG,0)-1,MATCH($E375&amp;"/"&amp;V$1,Data!$1:$1,0)-1)=0,"",OFFSET(Data!$A$1,MATCH($D375,Data!$CG:$CG,0)-1,MATCH($E375&amp;"/"&amp;V$1,Data!$1:$1,0)-1)))</f>
        <v/>
      </c>
      <c r="W375" s="269" t="str">
        <f ca="1">IF(ISERROR(OFFSET(Data!$A$1,MATCH($D375,Data!$CG:$CG,0)-1,MATCH($E375&amp;"/"&amp;W$1,Data!$1:$1,0)-1))=TRUE,"",IF(OFFSET(Data!$A$1,MATCH($D375,Data!$CG:$CG,0)-1,MATCH($E375&amp;"/"&amp;W$1,Data!$1:$1,0)-1)=0,"",OFFSET(Data!$A$1,MATCH($D375,Data!$CG:$CG,0)-1,MATCH($E375&amp;"/"&amp;W$1,Data!$1:$1,0)-1)))</f>
        <v/>
      </c>
      <c r="X375" s="252" t="str">
        <f ca="1">IF(ISERROR(OFFSET(Data!$A$1,MATCH($D375,Data!$CG:$CG,0)-1,MATCH($E375&amp;"/"&amp;X$1,Data!$1:$1,0)-1))=TRUE,"",IF(OFFSET(Data!$A$1,MATCH($D375,Data!$CG:$CG,0)-1,MATCH($E375&amp;"/"&amp;X$1,Data!$1:$1,0)-1)=0,"",OFFSET(Data!$A$1,MATCH($D375,Data!$CG:$CG,0)-1,MATCH($E375&amp;"/"&amp;X$1,Data!$1:$1,0)-1)))</f>
        <v/>
      </c>
      <c r="Y375" s="252" t="str">
        <f ca="1">IF(ISERROR(OFFSET(Data!$A$1,MATCH($D375,Data!$CG:$CG,0)-1,MATCH($E375&amp;"/"&amp;Y$1,Data!$1:$1,0)-1))=TRUE,"",IF(OFFSET(Data!$A$1,MATCH($D375,Data!$CG:$CG,0)-1,MATCH($E375&amp;"/"&amp;Y$1,Data!$1:$1,0)-1)=0,"",OFFSET(Data!$A$1,MATCH($D375,Data!$CG:$CG,0)-1,MATCH($E375&amp;"/"&amp;Y$1,Data!$1:$1,0)-1)))</f>
        <v/>
      </c>
      <c r="Z375" s="252" t="str">
        <f ca="1">IF(ISERROR(OFFSET(Data!$A$1,MATCH($D375,Data!$CG:$CG,0)-1,MATCH($E375&amp;"/"&amp;Z$1,Data!$1:$1,0)-1))=TRUE,"",IF(OFFSET(Data!$A$1,MATCH($D375,Data!$CG:$CG,0)-1,MATCH($E375&amp;"/"&amp;Z$1,Data!$1:$1,0)-1)=0,"",OFFSET(Data!$A$1,MATCH($D375,Data!$CG:$CG,0)-1,MATCH($E375&amp;"/"&amp;Z$1,Data!$1:$1,0)-1)))</f>
        <v/>
      </c>
      <c r="AA375" s="252" t="str">
        <f ca="1">IF(ISERROR(OFFSET(Data!$A$1,MATCH($D375,Data!$CG:$CG,0)-1,MATCH($E375&amp;"/"&amp;AA$1,Data!$1:$1,0)-1))=TRUE,"",IF(OFFSET(Data!$A$1,MATCH($D375,Data!$CG:$CG,0)-1,MATCH($E375&amp;"/"&amp;AA$1,Data!$1:$1,0)-1)=0,"",OFFSET(Data!$A$1,MATCH($D375,Data!$CG:$CG,0)-1,MATCH($E375&amp;"/"&amp;AA$1,Data!$1:$1,0)-1)))</f>
        <v/>
      </c>
      <c r="AB375" s="252" t="str">
        <f ca="1">IF(ISERROR(OFFSET(Data!$A$1,MATCH($D375,Data!$CG:$CG,0)-1,MATCH($E375&amp;"/"&amp;AB$1,Data!$1:$1,0)-1))=TRUE,"",IF(OFFSET(Data!$A$1,MATCH($D375,Data!$CG:$CG,0)-1,MATCH($E375&amp;"/"&amp;AB$1,Data!$1:$1,0)-1)=0,"",OFFSET(Data!$A$1,MATCH($D375,Data!$CG:$CG,0)-1,MATCH($E375&amp;"/"&amp;AB$1,Data!$1:$1,0)-1)))</f>
        <v/>
      </c>
      <c r="AC375" s="252" t="str">
        <f ca="1">IF(ISERROR(OFFSET(Data!$A$1,MATCH($D375,Data!$CG:$CG,0)-1,MATCH($E375&amp;"/"&amp;AC$1,Data!$1:$1,0)-1))=TRUE,"",IF(OFFSET(Data!$A$1,MATCH($D375,Data!$CG:$CG,0)-1,MATCH($E375&amp;"/"&amp;AC$1,Data!$1:$1,0)-1)=0,"",OFFSET(Data!$A$1,MATCH($D375,Data!$CG:$CG,0)-1,MATCH($E375&amp;"/"&amp;AC$1,Data!$1:$1,0)-1)))</f>
        <v/>
      </c>
      <c r="AD375" s="252" t="str">
        <f ca="1">IF(ISERROR(OFFSET(Data!$A$1,MATCH($D375,Data!$CG:$CG,0)-1,MATCH($E375&amp;"/"&amp;AD$1,Data!$1:$1,0)-1))=TRUE,"",IF(OFFSET(Data!$A$1,MATCH($D375,Data!$CG:$CG,0)-1,MATCH($E375&amp;"/"&amp;AD$1,Data!$1:$1,0)-1)=0,"",OFFSET(Data!$A$1,MATCH($D375,Data!$CG:$CG,0)-1,MATCH($E375&amp;"/"&amp;AD$1,Data!$1:$1,0)-1)))</f>
        <v/>
      </c>
      <c r="AE375" s="252" t="str">
        <f ca="1">IF(ISERROR(OFFSET(Data!$A$1,MATCH($D375,Data!$CG:$CG,0)-1,MATCH($E375&amp;"/"&amp;AE$1,Data!$1:$1,0)-1))=TRUE,"",IF(OFFSET(Data!$A$1,MATCH($D375,Data!$CG:$CG,0)-1,MATCH($E375&amp;"/"&amp;AE$1,Data!$1:$1,0)-1)=0,"",OFFSET(Data!$A$1,MATCH($D375,Data!$CG:$CG,0)-1,MATCH($E375&amp;"/"&amp;AE$1,Data!$1:$1,0)-1)))</f>
        <v/>
      </c>
      <c r="AF375" s="253" t="str">
        <f ca="1">IF(ISERROR(OFFSET(Data!$A$1,MATCH($D375,Data!$CG:$CG,0)-1,MATCH($E375&amp;"/"&amp;AF$1,Data!$1:$1,0)-1))=TRUE,"",IF(OFFSET(Data!$A$1,MATCH($D375,Data!$CG:$CG,0)-1,MATCH($E375&amp;"/"&amp;AF$1,Data!$1:$1,0)-1)=0,"",OFFSET(Data!$A$1,MATCH($D375,Data!$CG:$CG,0)-1,MATCH($E375&amp;"/"&amp;AF$1,Data!$1:$1,0)-1)))</f>
        <v/>
      </c>
      <c r="AG375" s="212">
        <f t="shared" ca="1" si="10"/>
        <v>0</v>
      </c>
      <c r="AH375" s="213">
        <f ca="1">SUM(AG374:AG375)</f>
        <v>0</v>
      </c>
    </row>
    <row r="376" spans="1:34" ht="15" hidden="1" customHeight="1" x14ac:dyDescent="0.25">
      <c r="A376" s="446"/>
      <c r="B376" s="449"/>
      <c r="C376" s="452"/>
      <c r="D376" s="28" t="e">
        <f>IF(C376&lt;&gt;"",C376,D375)</f>
        <v>#N/A</v>
      </c>
      <c r="E376" s="29" t="s">
        <v>23</v>
      </c>
      <c r="F376" s="254" t="str">
        <f ca="1">IF(ISERROR(OFFSET(Data!$A$1,MATCH($D376,Data!$CG:$CG,0)-1,MATCH($E376&amp;"/"&amp;F$1,Data!$1:$1,0)-1))=TRUE,"",IF(OFFSET(Data!$A$1,MATCH($D376,Data!$CG:$CG,0)-1,MATCH($E376&amp;"/"&amp;F$1,Data!$1:$1,0)-1)=0,"",OFFSET(Data!$A$1,MATCH($D376,Data!$CG:$CG,0)-1,MATCH($E376&amp;"/"&amp;F$1,Data!$1:$1,0)-1)))</f>
        <v/>
      </c>
      <c r="G376" s="252" t="str">
        <f ca="1">IF(ISERROR(OFFSET(Data!$A$1,MATCH($D376,Data!$CG:$CG,0)-1,MATCH($E376&amp;"/"&amp;G$1,Data!$1:$1,0)-1))=TRUE,"",IF(OFFSET(Data!$A$1,MATCH($D376,Data!$CG:$CG,0)-1,MATCH($E376&amp;"/"&amp;G$1,Data!$1:$1,0)-1)=0,"",OFFSET(Data!$A$1,MATCH($D376,Data!$CG:$CG,0)-1,MATCH($E376&amp;"/"&amp;G$1,Data!$1:$1,0)-1)))</f>
        <v/>
      </c>
      <c r="H376" s="252" t="str">
        <f ca="1">IF(ISERROR(OFFSET(Data!$A$1,MATCH($D376,Data!$CG:$CG,0)-1,MATCH($E376&amp;"/"&amp;H$1,Data!$1:$1,0)-1))=TRUE,"",IF(OFFSET(Data!$A$1,MATCH($D376,Data!$CG:$CG,0)-1,MATCH($E376&amp;"/"&amp;H$1,Data!$1:$1,0)-1)=0,"",OFFSET(Data!$A$1,MATCH($D376,Data!$CG:$CG,0)-1,MATCH($E376&amp;"/"&amp;H$1,Data!$1:$1,0)-1)))</f>
        <v/>
      </c>
      <c r="I376" s="252" t="str">
        <f ca="1">IF(ISERROR(OFFSET(Data!$A$1,MATCH($D376,Data!$CG:$CG,0)-1,MATCH($E376&amp;"/"&amp;I$1,Data!$1:$1,0)-1))=TRUE,"",IF(OFFSET(Data!$A$1,MATCH($D376,Data!$CG:$CG,0)-1,MATCH($E376&amp;"/"&amp;I$1,Data!$1:$1,0)-1)=0,"",OFFSET(Data!$A$1,MATCH($D376,Data!$CG:$CG,0)-1,MATCH($E376&amp;"/"&amp;I$1,Data!$1:$1,0)-1)))</f>
        <v/>
      </c>
      <c r="J376" s="252" t="str">
        <f ca="1">IF(ISERROR(OFFSET(Data!$A$1,MATCH($D376,Data!$CG:$CG,0)-1,MATCH($E376&amp;"/"&amp;J$1,Data!$1:$1,0)-1))=TRUE,"",IF(OFFSET(Data!$A$1,MATCH($D376,Data!$CG:$CG,0)-1,MATCH($E376&amp;"/"&amp;J$1,Data!$1:$1,0)-1)=0,"",OFFSET(Data!$A$1,MATCH($D376,Data!$CG:$CG,0)-1,MATCH($E376&amp;"/"&amp;J$1,Data!$1:$1,0)-1)))</f>
        <v/>
      </c>
      <c r="K376" s="252" t="str">
        <f ca="1">IF(ISERROR(OFFSET(Data!$A$1,MATCH($D376,Data!$CG:$CG,0)-1,MATCH($E376&amp;"/"&amp;K$1,Data!$1:$1,0)-1))=TRUE,"",IF(OFFSET(Data!$A$1,MATCH($D376,Data!$CG:$CG,0)-1,MATCH($E376&amp;"/"&amp;K$1,Data!$1:$1,0)-1)=0,"",OFFSET(Data!$A$1,MATCH($D376,Data!$CG:$CG,0)-1,MATCH($E376&amp;"/"&amp;K$1,Data!$1:$1,0)-1)))</f>
        <v/>
      </c>
      <c r="L376" s="252" t="str">
        <f ca="1">IF(ISERROR(OFFSET(Data!$A$1,MATCH($D376,Data!$CG:$CG,0)-1,MATCH($E376&amp;"/"&amp;L$1,Data!$1:$1,0)-1))=TRUE,"",IF(OFFSET(Data!$A$1,MATCH($D376,Data!$CG:$CG,0)-1,MATCH($E376&amp;"/"&amp;L$1,Data!$1:$1,0)-1)=0,"",OFFSET(Data!$A$1,MATCH($D376,Data!$CG:$CG,0)-1,MATCH($E376&amp;"/"&amp;L$1,Data!$1:$1,0)-1)))</f>
        <v/>
      </c>
      <c r="M376" s="252" t="str">
        <f ca="1">IF(ISERROR(OFFSET(Data!$A$1,MATCH($D376,Data!$CG:$CG,0)-1,MATCH($E376&amp;"/"&amp;M$1,Data!$1:$1,0)-1))=TRUE,"",IF(OFFSET(Data!$A$1,MATCH($D376,Data!$CG:$CG,0)-1,MATCH($E376&amp;"/"&amp;M$1,Data!$1:$1,0)-1)=0,"",OFFSET(Data!$A$1,MATCH($D376,Data!$CG:$CG,0)-1,MATCH($E376&amp;"/"&amp;M$1,Data!$1:$1,0)-1)))</f>
        <v/>
      </c>
      <c r="N376" s="252" t="str">
        <f ca="1">IF(ISERROR(OFFSET(Data!$A$1,MATCH($D376,Data!$CG:$CG,0)-1,MATCH($E376&amp;"/"&amp;N$1,Data!$1:$1,0)-1))=TRUE,"",IF(OFFSET(Data!$A$1,MATCH($D376,Data!$CG:$CG,0)-1,MATCH($E376&amp;"/"&amp;N$1,Data!$1:$1,0)-1)=0,"",OFFSET(Data!$A$1,MATCH($D376,Data!$CG:$CG,0)-1,MATCH($E376&amp;"/"&amp;N$1,Data!$1:$1,0)-1)))</f>
        <v/>
      </c>
      <c r="O376" s="252" t="str">
        <f ca="1">IF(ISERROR(OFFSET(Data!$A$1,MATCH($D376,Data!$CG:$CG,0)-1,MATCH($E376&amp;"/"&amp;O$1,Data!$1:$1,0)-1))=TRUE,"",IF(OFFSET(Data!$A$1,MATCH($D376,Data!$CG:$CG,0)-1,MATCH($E376&amp;"/"&amp;O$1,Data!$1:$1,0)-1)=0,"",OFFSET(Data!$A$1,MATCH($D376,Data!$CG:$CG,0)-1,MATCH($E376&amp;"/"&amp;O$1,Data!$1:$1,0)-1)))</f>
        <v/>
      </c>
      <c r="P376" s="252" t="str">
        <f ca="1">IF(ISERROR(OFFSET(Data!$A$1,MATCH($D376,Data!$CG:$CG,0)-1,MATCH($E376&amp;"/"&amp;P$1,Data!$1:$1,0)-1))=TRUE,"",IF(OFFSET(Data!$A$1,MATCH($D376,Data!$CG:$CG,0)-1,MATCH($E376&amp;"/"&amp;P$1,Data!$1:$1,0)-1)=0,"",OFFSET(Data!$A$1,MATCH($D376,Data!$CG:$CG,0)-1,MATCH($E376&amp;"/"&amp;P$1,Data!$1:$1,0)-1)))</f>
        <v/>
      </c>
      <c r="Q376" s="252" t="str">
        <f ca="1">IF(ISERROR(OFFSET(Data!$A$1,MATCH($D376,Data!$CG:$CG,0)-1,MATCH($E376&amp;"/"&amp;Q$1,Data!$1:$1,0)-1))=TRUE,"",IF(OFFSET(Data!$A$1,MATCH($D376,Data!$CG:$CG,0)-1,MATCH($E376&amp;"/"&amp;Q$1,Data!$1:$1,0)-1)=0,"",OFFSET(Data!$A$1,MATCH($D376,Data!$CG:$CG,0)-1,MATCH($E376&amp;"/"&amp;Q$1,Data!$1:$1,0)-1)))</f>
        <v/>
      </c>
      <c r="R376" s="252" t="str">
        <f ca="1">IF(ISERROR(OFFSET(Data!$A$1,MATCH($D376,Data!$CG:$CG,0)-1,MATCH($E376&amp;"/"&amp;R$1,Data!$1:$1,0)-1))=TRUE,"",IF(OFFSET(Data!$A$1,MATCH($D376,Data!$CG:$CG,0)-1,MATCH($E376&amp;"/"&amp;R$1,Data!$1:$1,0)-1)=0,"",OFFSET(Data!$A$1,MATCH($D376,Data!$CG:$CG,0)-1,MATCH($E376&amp;"/"&amp;R$1,Data!$1:$1,0)-1)))</f>
        <v/>
      </c>
      <c r="S376" s="252" t="str">
        <f ca="1">IF(ISERROR(OFFSET(Data!$A$1,MATCH($D376,Data!$CG:$CG,0)-1,MATCH($E376&amp;"/"&amp;S$1,Data!$1:$1,0)-1))=TRUE,"",IF(OFFSET(Data!$A$1,MATCH($D376,Data!$CG:$CG,0)-1,MATCH($E376&amp;"/"&amp;S$1,Data!$1:$1,0)-1)=0,"",OFFSET(Data!$A$1,MATCH($D376,Data!$CG:$CG,0)-1,MATCH($E376&amp;"/"&amp;S$1,Data!$1:$1,0)-1)))</f>
        <v/>
      </c>
      <c r="T376" s="252" t="str">
        <f ca="1">IF(ISERROR(OFFSET(Data!$A$1,MATCH($D376,Data!$CG:$CG,0)-1,MATCH($E376&amp;"/"&amp;T$1,Data!$1:$1,0)-1))=TRUE,"",IF(OFFSET(Data!$A$1,MATCH($D376,Data!$CG:$CG,0)-1,MATCH($E376&amp;"/"&amp;T$1,Data!$1:$1,0)-1)=0,"",OFFSET(Data!$A$1,MATCH($D376,Data!$CG:$CG,0)-1,MATCH($E376&amp;"/"&amp;T$1,Data!$1:$1,0)-1)))</f>
        <v/>
      </c>
      <c r="U376" s="252" t="str">
        <f ca="1">IF(ISERROR(OFFSET(Data!$A$1,MATCH($D376,Data!$CG:$CG,0)-1,MATCH($E376&amp;"/"&amp;U$1,Data!$1:$1,0)-1))=TRUE,"",IF(OFFSET(Data!$A$1,MATCH($D376,Data!$CG:$CG,0)-1,MATCH($E376&amp;"/"&amp;U$1,Data!$1:$1,0)-1)=0,"",OFFSET(Data!$A$1,MATCH($D376,Data!$CG:$CG,0)-1,MATCH($E376&amp;"/"&amp;U$1,Data!$1:$1,0)-1)))</f>
        <v/>
      </c>
      <c r="V376" s="252" t="str">
        <f ca="1">IF(ISERROR(OFFSET(Data!$A$1,MATCH($D376,Data!$CG:$CG,0)-1,MATCH($E376&amp;"/"&amp;V$1,Data!$1:$1,0)-1))=TRUE,"",IF(OFFSET(Data!$A$1,MATCH($D376,Data!$CG:$CG,0)-1,MATCH($E376&amp;"/"&amp;V$1,Data!$1:$1,0)-1)=0,"",OFFSET(Data!$A$1,MATCH($D376,Data!$CG:$CG,0)-1,MATCH($E376&amp;"/"&amp;V$1,Data!$1:$1,0)-1)))</f>
        <v/>
      </c>
      <c r="W376" s="269" t="str">
        <f ca="1">IF(ISERROR(OFFSET(Data!$A$1,MATCH($D376,Data!$CG:$CG,0)-1,MATCH($E376&amp;"/"&amp;W$1,Data!$1:$1,0)-1))=TRUE,"",IF(OFFSET(Data!$A$1,MATCH($D376,Data!$CG:$CG,0)-1,MATCH($E376&amp;"/"&amp;W$1,Data!$1:$1,0)-1)=0,"",OFFSET(Data!$A$1,MATCH($D376,Data!$CG:$CG,0)-1,MATCH($E376&amp;"/"&amp;W$1,Data!$1:$1,0)-1)))</f>
        <v/>
      </c>
      <c r="X376" s="252" t="str">
        <f ca="1">IF(ISERROR(OFFSET(Data!$A$1,MATCH($D376,Data!$CG:$CG,0)-1,MATCH($E376&amp;"/"&amp;X$1,Data!$1:$1,0)-1))=TRUE,"",IF(OFFSET(Data!$A$1,MATCH($D376,Data!$CG:$CG,0)-1,MATCH($E376&amp;"/"&amp;X$1,Data!$1:$1,0)-1)=0,"",OFFSET(Data!$A$1,MATCH($D376,Data!$CG:$CG,0)-1,MATCH($E376&amp;"/"&amp;X$1,Data!$1:$1,0)-1)))</f>
        <v/>
      </c>
      <c r="Y376" s="252" t="str">
        <f ca="1">IF(ISERROR(OFFSET(Data!$A$1,MATCH($D376,Data!$CG:$CG,0)-1,MATCH($E376&amp;"/"&amp;Y$1,Data!$1:$1,0)-1))=TRUE,"",IF(OFFSET(Data!$A$1,MATCH($D376,Data!$CG:$CG,0)-1,MATCH($E376&amp;"/"&amp;Y$1,Data!$1:$1,0)-1)=0,"",OFFSET(Data!$A$1,MATCH($D376,Data!$CG:$CG,0)-1,MATCH($E376&amp;"/"&amp;Y$1,Data!$1:$1,0)-1)))</f>
        <v/>
      </c>
      <c r="Z376" s="252" t="str">
        <f ca="1">IF(ISERROR(OFFSET(Data!$A$1,MATCH($D376,Data!$CG:$CG,0)-1,MATCH($E376&amp;"/"&amp;Z$1,Data!$1:$1,0)-1))=TRUE,"",IF(OFFSET(Data!$A$1,MATCH($D376,Data!$CG:$CG,0)-1,MATCH($E376&amp;"/"&amp;Z$1,Data!$1:$1,0)-1)=0,"",OFFSET(Data!$A$1,MATCH($D376,Data!$CG:$CG,0)-1,MATCH($E376&amp;"/"&amp;Z$1,Data!$1:$1,0)-1)))</f>
        <v/>
      </c>
      <c r="AA376" s="252" t="str">
        <f ca="1">IF(ISERROR(OFFSET(Data!$A$1,MATCH($D376,Data!$CG:$CG,0)-1,MATCH($E376&amp;"/"&amp;AA$1,Data!$1:$1,0)-1))=TRUE,"",IF(OFFSET(Data!$A$1,MATCH($D376,Data!$CG:$CG,0)-1,MATCH($E376&amp;"/"&amp;AA$1,Data!$1:$1,0)-1)=0,"",OFFSET(Data!$A$1,MATCH($D376,Data!$CG:$CG,0)-1,MATCH($E376&amp;"/"&amp;AA$1,Data!$1:$1,0)-1)))</f>
        <v/>
      </c>
      <c r="AB376" s="252" t="str">
        <f ca="1">IF(ISERROR(OFFSET(Data!$A$1,MATCH($D376,Data!$CG:$CG,0)-1,MATCH($E376&amp;"/"&amp;AB$1,Data!$1:$1,0)-1))=TRUE,"",IF(OFFSET(Data!$A$1,MATCH($D376,Data!$CG:$CG,0)-1,MATCH($E376&amp;"/"&amp;AB$1,Data!$1:$1,0)-1)=0,"",OFFSET(Data!$A$1,MATCH($D376,Data!$CG:$CG,0)-1,MATCH($E376&amp;"/"&amp;AB$1,Data!$1:$1,0)-1)))</f>
        <v/>
      </c>
      <c r="AC376" s="252" t="str">
        <f ca="1">IF(ISERROR(OFFSET(Data!$A$1,MATCH($D376,Data!$CG:$CG,0)-1,MATCH($E376&amp;"/"&amp;AC$1,Data!$1:$1,0)-1))=TRUE,"",IF(OFFSET(Data!$A$1,MATCH($D376,Data!$CG:$CG,0)-1,MATCH($E376&amp;"/"&amp;AC$1,Data!$1:$1,0)-1)=0,"",OFFSET(Data!$A$1,MATCH($D376,Data!$CG:$CG,0)-1,MATCH($E376&amp;"/"&amp;AC$1,Data!$1:$1,0)-1)))</f>
        <v/>
      </c>
      <c r="AD376" s="252" t="str">
        <f ca="1">IF(ISERROR(OFFSET(Data!$A$1,MATCH($D376,Data!$CG:$CG,0)-1,MATCH($E376&amp;"/"&amp;AD$1,Data!$1:$1,0)-1))=TRUE,"",IF(OFFSET(Data!$A$1,MATCH($D376,Data!$CG:$CG,0)-1,MATCH($E376&amp;"/"&amp;AD$1,Data!$1:$1,0)-1)=0,"",OFFSET(Data!$A$1,MATCH($D376,Data!$CG:$CG,0)-1,MATCH($E376&amp;"/"&amp;AD$1,Data!$1:$1,0)-1)))</f>
        <v/>
      </c>
      <c r="AE376" s="252" t="str">
        <f ca="1">IF(ISERROR(OFFSET(Data!$A$1,MATCH($D376,Data!$CG:$CG,0)-1,MATCH($E376&amp;"/"&amp;AE$1,Data!$1:$1,0)-1))=TRUE,"",IF(OFFSET(Data!$A$1,MATCH($D376,Data!$CG:$CG,0)-1,MATCH($E376&amp;"/"&amp;AE$1,Data!$1:$1,0)-1)=0,"",OFFSET(Data!$A$1,MATCH($D376,Data!$CG:$CG,0)-1,MATCH($E376&amp;"/"&amp;AE$1,Data!$1:$1,0)-1)))</f>
        <v/>
      </c>
      <c r="AF376" s="253" t="str">
        <f ca="1">IF(ISERROR(OFFSET(Data!$A$1,MATCH($D376,Data!$CG:$CG,0)-1,MATCH($E376&amp;"/"&amp;AF$1,Data!$1:$1,0)-1))=TRUE,"",IF(OFFSET(Data!$A$1,MATCH($D376,Data!$CG:$CG,0)-1,MATCH($E376&amp;"/"&amp;AF$1,Data!$1:$1,0)-1)=0,"",OFFSET(Data!$A$1,MATCH($D376,Data!$CG:$CG,0)-1,MATCH($E376&amp;"/"&amp;AF$1,Data!$1:$1,0)-1)))</f>
        <v/>
      </c>
      <c r="AG376" s="212">
        <f t="shared" ca="1" si="10"/>
        <v>0</v>
      </c>
      <c r="AH376" s="213">
        <f ca="1">SUM(AG374:AG376)</f>
        <v>0</v>
      </c>
    </row>
    <row r="377" spans="1:34" ht="15.75" hidden="1" customHeight="1" x14ac:dyDescent="0.25">
      <c r="A377" s="446"/>
      <c r="B377" s="449"/>
      <c r="C377" s="452"/>
      <c r="D377" s="28" t="e">
        <f>IF(C377&lt;&gt;"",C377,D376)</f>
        <v>#N/A</v>
      </c>
      <c r="E377" s="29" t="s">
        <v>24</v>
      </c>
      <c r="F377" s="254" t="str">
        <f ca="1">IF(ISERROR(OFFSET(Data!$A$1,MATCH($D377,Data!$CG:$CG,0)-1,MATCH($E377&amp;"/"&amp;F$1,Data!$1:$1,0)-1))=TRUE,"",IF(OFFSET(Data!$A$1,MATCH($D377,Data!$CG:$CG,0)-1,MATCH($E377&amp;"/"&amp;F$1,Data!$1:$1,0)-1)=0,"",OFFSET(Data!$A$1,MATCH($D377,Data!$CG:$CG,0)-1,MATCH($E377&amp;"/"&amp;F$1,Data!$1:$1,0)-1)))</f>
        <v/>
      </c>
      <c r="G377" s="252" t="str">
        <f ca="1">IF(ISERROR(OFFSET(Data!$A$1,MATCH($D377,Data!$CG:$CG,0)-1,MATCH($E377&amp;"/"&amp;G$1,Data!$1:$1,0)-1))=TRUE,"",IF(OFFSET(Data!$A$1,MATCH($D377,Data!$CG:$CG,0)-1,MATCH($E377&amp;"/"&amp;G$1,Data!$1:$1,0)-1)=0,"",OFFSET(Data!$A$1,MATCH($D377,Data!$CG:$CG,0)-1,MATCH($E377&amp;"/"&amp;G$1,Data!$1:$1,0)-1)))</f>
        <v/>
      </c>
      <c r="H377" s="252" t="str">
        <f ca="1">IF(ISERROR(OFFSET(Data!$A$1,MATCH($D377,Data!$CG:$CG,0)-1,MATCH($E377&amp;"/"&amp;H$1,Data!$1:$1,0)-1))=TRUE,"",IF(OFFSET(Data!$A$1,MATCH($D377,Data!$CG:$CG,0)-1,MATCH($E377&amp;"/"&amp;H$1,Data!$1:$1,0)-1)=0,"",OFFSET(Data!$A$1,MATCH($D377,Data!$CG:$CG,0)-1,MATCH($E377&amp;"/"&amp;H$1,Data!$1:$1,0)-1)))</f>
        <v/>
      </c>
      <c r="I377" s="252" t="str">
        <f ca="1">IF(ISERROR(OFFSET(Data!$A$1,MATCH($D377,Data!$CG:$CG,0)-1,MATCH($E377&amp;"/"&amp;I$1,Data!$1:$1,0)-1))=TRUE,"",IF(OFFSET(Data!$A$1,MATCH($D377,Data!$CG:$CG,0)-1,MATCH($E377&amp;"/"&amp;I$1,Data!$1:$1,0)-1)=0,"",OFFSET(Data!$A$1,MATCH($D377,Data!$CG:$CG,0)-1,MATCH($E377&amp;"/"&amp;I$1,Data!$1:$1,0)-1)))</f>
        <v/>
      </c>
      <c r="J377" s="252" t="str">
        <f ca="1">IF(ISERROR(OFFSET(Data!$A$1,MATCH($D377,Data!$CG:$CG,0)-1,MATCH($E377&amp;"/"&amp;J$1,Data!$1:$1,0)-1))=TRUE,"",IF(OFFSET(Data!$A$1,MATCH($D377,Data!$CG:$CG,0)-1,MATCH($E377&amp;"/"&amp;J$1,Data!$1:$1,0)-1)=0,"",OFFSET(Data!$A$1,MATCH($D377,Data!$CG:$CG,0)-1,MATCH($E377&amp;"/"&amp;J$1,Data!$1:$1,0)-1)))</f>
        <v/>
      </c>
      <c r="K377" s="252" t="str">
        <f ca="1">IF(ISERROR(OFFSET(Data!$A$1,MATCH($D377,Data!$CG:$CG,0)-1,MATCH($E377&amp;"/"&amp;K$1,Data!$1:$1,0)-1))=TRUE,"",IF(OFFSET(Data!$A$1,MATCH($D377,Data!$CG:$CG,0)-1,MATCH($E377&amp;"/"&amp;K$1,Data!$1:$1,0)-1)=0,"",OFFSET(Data!$A$1,MATCH($D377,Data!$CG:$CG,0)-1,MATCH($E377&amp;"/"&amp;K$1,Data!$1:$1,0)-1)))</f>
        <v/>
      </c>
      <c r="L377" s="252" t="str">
        <f ca="1">IF(ISERROR(OFFSET(Data!$A$1,MATCH($D377,Data!$CG:$CG,0)-1,MATCH($E377&amp;"/"&amp;L$1,Data!$1:$1,0)-1))=TRUE,"",IF(OFFSET(Data!$A$1,MATCH($D377,Data!$CG:$CG,0)-1,MATCH($E377&amp;"/"&amp;L$1,Data!$1:$1,0)-1)=0,"",OFFSET(Data!$A$1,MATCH($D377,Data!$CG:$CG,0)-1,MATCH($E377&amp;"/"&amp;L$1,Data!$1:$1,0)-1)))</f>
        <v/>
      </c>
      <c r="M377" s="252" t="str">
        <f ca="1">IF(ISERROR(OFFSET(Data!$A$1,MATCH($D377,Data!$CG:$CG,0)-1,MATCH($E377&amp;"/"&amp;M$1,Data!$1:$1,0)-1))=TRUE,"",IF(OFFSET(Data!$A$1,MATCH($D377,Data!$CG:$CG,0)-1,MATCH($E377&amp;"/"&amp;M$1,Data!$1:$1,0)-1)=0,"",OFFSET(Data!$A$1,MATCH($D377,Data!$CG:$CG,0)-1,MATCH($E377&amp;"/"&amp;M$1,Data!$1:$1,0)-1)))</f>
        <v/>
      </c>
      <c r="N377" s="252" t="str">
        <f ca="1">IF(ISERROR(OFFSET(Data!$A$1,MATCH($D377,Data!$CG:$CG,0)-1,MATCH($E377&amp;"/"&amp;N$1,Data!$1:$1,0)-1))=TRUE,"",IF(OFFSET(Data!$A$1,MATCH($D377,Data!$CG:$CG,0)-1,MATCH($E377&amp;"/"&amp;N$1,Data!$1:$1,0)-1)=0,"",OFFSET(Data!$A$1,MATCH($D377,Data!$CG:$CG,0)-1,MATCH($E377&amp;"/"&amp;N$1,Data!$1:$1,0)-1)))</f>
        <v/>
      </c>
      <c r="O377" s="252" t="str">
        <f ca="1">IF(ISERROR(OFFSET(Data!$A$1,MATCH($D377,Data!$CG:$CG,0)-1,MATCH($E377&amp;"/"&amp;O$1,Data!$1:$1,0)-1))=TRUE,"",IF(OFFSET(Data!$A$1,MATCH($D377,Data!$CG:$CG,0)-1,MATCH($E377&amp;"/"&amp;O$1,Data!$1:$1,0)-1)=0,"",OFFSET(Data!$A$1,MATCH($D377,Data!$CG:$CG,0)-1,MATCH($E377&amp;"/"&amp;O$1,Data!$1:$1,0)-1)))</f>
        <v/>
      </c>
      <c r="P377" s="252" t="str">
        <f ca="1">IF(ISERROR(OFFSET(Data!$A$1,MATCH($D377,Data!$CG:$CG,0)-1,MATCH($E377&amp;"/"&amp;P$1,Data!$1:$1,0)-1))=TRUE,"",IF(OFFSET(Data!$A$1,MATCH($D377,Data!$CG:$CG,0)-1,MATCH($E377&amp;"/"&amp;P$1,Data!$1:$1,0)-1)=0,"",OFFSET(Data!$A$1,MATCH($D377,Data!$CG:$CG,0)-1,MATCH($E377&amp;"/"&amp;P$1,Data!$1:$1,0)-1)))</f>
        <v/>
      </c>
      <c r="Q377" s="252" t="str">
        <f ca="1">IF(ISERROR(OFFSET(Data!$A$1,MATCH($D377,Data!$CG:$CG,0)-1,MATCH($E377&amp;"/"&amp;Q$1,Data!$1:$1,0)-1))=TRUE,"",IF(OFFSET(Data!$A$1,MATCH($D377,Data!$CG:$CG,0)-1,MATCH($E377&amp;"/"&amp;Q$1,Data!$1:$1,0)-1)=0,"",OFFSET(Data!$A$1,MATCH($D377,Data!$CG:$CG,0)-1,MATCH($E377&amp;"/"&amp;Q$1,Data!$1:$1,0)-1)))</f>
        <v/>
      </c>
      <c r="R377" s="252" t="str">
        <f ca="1">IF(ISERROR(OFFSET(Data!$A$1,MATCH($D377,Data!$CG:$CG,0)-1,MATCH($E377&amp;"/"&amp;R$1,Data!$1:$1,0)-1))=TRUE,"",IF(OFFSET(Data!$A$1,MATCH($D377,Data!$CG:$CG,0)-1,MATCH($E377&amp;"/"&amp;R$1,Data!$1:$1,0)-1)=0,"",OFFSET(Data!$A$1,MATCH($D377,Data!$CG:$CG,0)-1,MATCH($E377&amp;"/"&amp;R$1,Data!$1:$1,0)-1)))</f>
        <v/>
      </c>
      <c r="S377" s="252" t="str">
        <f ca="1">IF(ISERROR(OFFSET(Data!$A$1,MATCH($D377,Data!$CG:$CG,0)-1,MATCH($E377&amp;"/"&amp;S$1,Data!$1:$1,0)-1))=TRUE,"",IF(OFFSET(Data!$A$1,MATCH($D377,Data!$CG:$CG,0)-1,MATCH($E377&amp;"/"&amp;S$1,Data!$1:$1,0)-1)=0,"",OFFSET(Data!$A$1,MATCH($D377,Data!$CG:$CG,0)-1,MATCH($E377&amp;"/"&amp;S$1,Data!$1:$1,0)-1)))</f>
        <v/>
      </c>
      <c r="T377" s="252" t="str">
        <f ca="1">IF(ISERROR(OFFSET(Data!$A$1,MATCH($D377,Data!$CG:$CG,0)-1,MATCH($E377&amp;"/"&amp;T$1,Data!$1:$1,0)-1))=TRUE,"",IF(OFFSET(Data!$A$1,MATCH($D377,Data!$CG:$CG,0)-1,MATCH($E377&amp;"/"&amp;T$1,Data!$1:$1,0)-1)=0,"",OFFSET(Data!$A$1,MATCH($D377,Data!$CG:$CG,0)-1,MATCH($E377&amp;"/"&amp;T$1,Data!$1:$1,0)-1)))</f>
        <v/>
      </c>
      <c r="U377" s="252" t="str">
        <f ca="1">IF(ISERROR(OFFSET(Data!$A$1,MATCH($D377,Data!$CG:$CG,0)-1,MATCH($E377&amp;"/"&amp;U$1,Data!$1:$1,0)-1))=TRUE,"",IF(OFFSET(Data!$A$1,MATCH($D377,Data!$CG:$CG,0)-1,MATCH($E377&amp;"/"&amp;U$1,Data!$1:$1,0)-1)=0,"",OFFSET(Data!$A$1,MATCH($D377,Data!$CG:$CG,0)-1,MATCH($E377&amp;"/"&amp;U$1,Data!$1:$1,0)-1)))</f>
        <v/>
      </c>
      <c r="V377" s="252" t="str">
        <f ca="1">IF(ISERROR(OFFSET(Data!$A$1,MATCH($D377,Data!$CG:$CG,0)-1,MATCH($E377&amp;"/"&amp;V$1,Data!$1:$1,0)-1))=TRUE,"",IF(OFFSET(Data!$A$1,MATCH($D377,Data!$CG:$CG,0)-1,MATCH($E377&amp;"/"&amp;V$1,Data!$1:$1,0)-1)=0,"",OFFSET(Data!$A$1,MATCH($D377,Data!$CG:$CG,0)-1,MATCH($E377&amp;"/"&amp;V$1,Data!$1:$1,0)-1)))</f>
        <v/>
      </c>
      <c r="W377" s="269" t="str">
        <f ca="1">IF(ISERROR(OFFSET(Data!$A$1,MATCH($D377,Data!$CG:$CG,0)-1,MATCH($E377&amp;"/"&amp;W$1,Data!$1:$1,0)-1))=TRUE,"",IF(OFFSET(Data!$A$1,MATCH($D377,Data!$CG:$CG,0)-1,MATCH($E377&amp;"/"&amp;W$1,Data!$1:$1,0)-1)=0,"",OFFSET(Data!$A$1,MATCH($D377,Data!$CG:$CG,0)-1,MATCH($E377&amp;"/"&amp;W$1,Data!$1:$1,0)-1)))</f>
        <v/>
      </c>
      <c r="X377" s="252" t="str">
        <f ca="1">IF(ISERROR(OFFSET(Data!$A$1,MATCH($D377,Data!$CG:$CG,0)-1,MATCH($E377&amp;"/"&amp;X$1,Data!$1:$1,0)-1))=TRUE,"",IF(OFFSET(Data!$A$1,MATCH($D377,Data!$CG:$CG,0)-1,MATCH($E377&amp;"/"&amp;X$1,Data!$1:$1,0)-1)=0,"",OFFSET(Data!$A$1,MATCH($D377,Data!$CG:$CG,0)-1,MATCH($E377&amp;"/"&amp;X$1,Data!$1:$1,0)-1)))</f>
        <v/>
      </c>
      <c r="Y377" s="252" t="str">
        <f ca="1">IF(ISERROR(OFFSET(Data!$A$1,MATCH($D377,Data!$CG:$CG,0)-1,MATCH($E377&amp;"/"&amp;Y$1,Data!$1:$1,0)-1))=TRUE,"",IF(OFFSET(Data!$A$1,MATCH($D377,Data!$CG:$CG,0)-1,MATCH($E377&amp;"/"&amp;Y$1,Data!$1:$1,0)-1)=0,"",OFFSET(Data!$A$1,MATCH($D377,Data!$CG:$CG,0)-1,MATCH($E377&amp;"/"&amp;Y$1,Data!$1:$1,0)-1)))</f>
        <v/>
      </c>
      <c r="Z377" s="252" t="str">
        <f ca="1">IF(ISERROR(OFFSET(Data!$A$1,MATCH($D377,Data!$CG:$CG,0)-1,MATCH($E377&amp;"/"&amp;Z$1,Data!$1:$1,0)-1))=TRUE,"",IF(OFFSET(Data!$A$1,MATCH($D377,Data!$CG:$CG,0)-1,MATCH($E377&amp;"/"&amp;Z$1,Data!$1:$1,0)-1)=0,"",OFFSET(Data!$A$1,MATCH($D377,Data!$CG:$CG,0)-1,MATCH($E377&amp;"/"&amp;Z$1,Data!$1:$1,0)-1)))</f>
        <v/>
      </c>
      <c r="AA377" s="252" t="str">
        <f ca="1">IF(ISERROR(OFFSET(Data!$A$1,MATCH($D377,Data!$CG:$CG,0)-1,MATCH($E377&amp;"/"&amp;AA$1,Data!$1:$1,0)-1))=TRUE,"",IF(OFFSET(Data!$A$1,MATCH($D377,Data!$CG:$CG,0)-1,MATCH($E377&amp;"/"&amp;AA$1,Data!$1:$1,0)-1)=0,"",OFFSET(Data!$A$1,MATCH($D377,Data!$CG:$CG,0)-1,MATCH($E377&amp;"/"&amp;AA$1,Data!$1:$1,0)-1)))</f>
        <v/>
      </c>
      <c r="AB377" s="252" t="str">
        <f ca="1">IF(ISERROR(OFFSET(Data!$A$1,MATCH($D377,Data!$CG:$CG,0)-1,MATCH($E377&amp;"/"&amp;AB$1,Data!$1:$1,0)-1))=TRUE,"",IF(OFFSET(Data!$A$1,MATCH($D377,Data!$CG:$CG,0)-1,MATCH($E377&amp;"/"&amp;AB$1,Data!$1:$1,0)-1)=0,"",OFFSET(Data!$A$1,MATCH($D377,Data!$CG:$CG,0)-1,MATCH($E377&amp;"/"&amp;AB$1,Data!$1:$1,0)-1)))</f>
        <v/>
      </c>
      <c r="AC377" s="252" t="str">
        <f ca="1">IF(ISERROR(OFFSET(Data!$A$1,MATCH($D377,Data!$CG:$CG,0)-1,MATCH($E377&amp;"/"&amp;AC$1,Data!$1:$1,0)-1))=TRUE,"",IF(OFFSET(Data!$A$1,MATCH($D377,Data!$CG:$CG,0)-1,MATCH($E377&amp;"/"&amp;AC$1,Data!$1:$1,0)-1)=0,"",OFFSET(Data!$A$1,MATCH($D377,Data!$CG:$CG,0)-1,MATCH($E377&amp;"/"&amp;AC$1,Data!$1:$1,0)-1)))</f>
        <v/>
      </c>
      <c r="AD377" s="252" t="str">
        <f ca="1">IF(ISERROR(OFFSET(Data!$A$1,MATCH($D377,Data!$CG:$CG,0)-1,MATCH($E377&amp;"/"&amp;AD$1,Data!$1:$1,0)-1))=TRUE,"",IF(OFFSET(Data!$A$1,MATCH($D377,Data!$CG:$CG,0)-1,MATCH($E377&amp;"/"&amp;AD$1,Data!$1:$1,0)-1)=0,"",OFFSET(Data!$A$1,MATCH($D377,Data!$CG:$CG,0)-1,MATCH($E377&amp;"/"&amp;AD$1,Data!$1:$1,0)-1)))</f>
        <v/>
      </c>
      <c r="AE377" s="252" t="str">
        <f ca="1">IF(ISERROR(OFFSET(Data!$A$1,MATCH($D377,Data!$CG:$CG,0)-1,MATCH($E377&amp;"/"&amp;AE$1,Data!$1:$1,0)-1))=TRUE,"",IF(OFFSET(Data!$A$1,MATCH($D377,Data!$CG:$CG,0)-1,MATCH($E377&amp;"/"&amp;AE$1,Data!$1:$1,0)-1)=0,"",OFFSET(Data!$A$1,MATCH($D377,Data!$CG:$CG,0)-1,MATCH($E377&amp;"/"&amp;AE$1,Data!$1:$1,0)-1)))</f>
        <v/>
      </c>
      <c r="AF377" s="253" t="str">
        <f ca="1">IF(ISERROR(OFFSET(Data!$A$1,MATCH($D377,Data!$CG:$CG,0)-1,MATCH($E377&amp;"/"&amp;AF$1,Data!$1:$1,0)-1))=TRUE,"",IF(OFFSET(Data!$A$1,MATCH($D377,Data!$CG:$CG,0)-1,MATCH($E377&amp;"/"&amp;AF$1,Data!$1:$1,0)-1)=0,"",OFFSET(Data!$A$1,MATCH($D377,Data!$CG:$CG,0)-1,MATCH($E377&amp;"/"&amp;AF$1,Data!$1:$1,0)-1)))</f>
        <v/>
      </c>
      <c r="AG377" s="212">
        <f t="shared" ca="1" si="10"/>
        <v>0</v>
      </c>
      <c r="AH377" s="213">
        <f ca="1">SUM(AG374:AG377)</f>
        <v>0</v>
      </c>
    </row>
    <row r="378" spans="1:34" ht="15.75" hidden="1" customHeight="1" thickBot="1" x14ac:dyDescent="0.3">
      <c r="A378" s="447"/>
      <c r="B378" s="450"/>
      <c r="C378" s="453"/>
      <c r="D378" s="30" t="e">
        <f>IF(C378&lt;&gt;"",C378,D377)</f>
        <v>#N/A</v>
      </c>
      <c r="E378" s="31" t="s">
        <v>25</v>
      </c>
      <c r="F378" s="255" t="str">
        <f ca="1">IF(ISERROR(OFFSET(Data!$A$1,MATCH($D378,Data!$CG:$CG,0)-1,MATCH($E378&amp;"/"&amp;F$1,Data!$1:$1,0)-1))=TRUE,"",IF(OFFSET(Data!$A$1,MATCH($D378,Data!$CG:$CG,0)-1,MATCH($E378&amp;"/"&amp;F$1,Data!$1:$1,0)-1)=0,"",OFFSET(Data!$A$1,MATCH($D378,Data!$CG:$CG,0)-1,MATCH($E378&amp;"/"&amp;F$1,Data!$1:$1,0)-1)))</f>
        <v/>
      </c>
      <c r="G378" s="256" t="str">
        <f ca="1">IF(ISERROR(OFFSET(Data!$A$1,MATCH($D378,Data!$CG:$CG,0)-1,MATCH($E378&amp;"/"&amp;G$1,Data!$1:$1,0)-1))=TRUE,"",IF(OFFSET(Data!$A$1,MATCH($D378,Data!$CG:$CG,0)-1,MATCH($E378&amp;"/"&amp;G$1,Data!$1:$1,0)-1)=0,"",OFFSET(Data!$A$1,MATCH($D378,Data!$CG:$CG,0)-1,MATCH($E378&amp;"/"&amp;G$1,Data!$1:$1,0)-1)))</f>
        <v/>
      </c>
      <c r="H378" s="256" t="str">
        <f ca="1">IF(ISERROR(OFFSET(Data!$A$1,MATCH($D378,Data!$CG:$CG,0)-1,MATCH($E378&amp;"/"&amp;H$1,Data!$1:$1,0)-1))=TRUE,"",IF(OFFSET(Data!$A$1,MATCH($D378,Data!$CG:$CG,0)-1,MATCH($E378&amp;"/"&amp;H$1,Data!$1:$1,0)-1)=0,"",OFFSET(Data!$A$1,MATCH($D378,Data!$CG:$CG,0)-1,MATCH($E378&amp;"/"&amp;H$1,Data!$1:$1,0)-1)))</f>
        <v/>
      </c>
      <c r="I378" s="256" t="str">
        <f ca="1">IF(ISERROR(OFFSET(Data!$A$1,MATCH($D378,Data!$CG:$CG,0)-1,MATCH($E378&amp;"/"&amp;I$1,Data!$1:$1,0)-1))=TRUE,"",IF(OFFSET(Data!$A$1,MATCH($D378,Data!$CG:$CG,0)-1,MATCH($E378&amp;"/"&amp;I$1,Data!$1:$1,0)-1)=0,"",OFFSET(Data!$A$1,MATCH($D378,Data!$CG:$CG,0)-1,MATCH($E378&amp;"/"&amp;I$1,Data!$1:$1,0)-1)))</f>
        <v/>
      </c>
      <c r="J378" s="256" t="str">
        <f ca="1">IF(ISERROR(OFFSET(Data!$A$1,MATCH($D378,Data!$CG:$CG,0)-1,MATCH($E378&amp;"/"&amp;J$1,Data!$1:$1,0)-1))=TRUE,"",IF(OFFSET(Data!$A$1,MATCH($D378,Data!$CG:$CG,0)-1,MATCH($E378&amp;"/"&amp;J$1,Data!$1:$1,0)-1)=0,"",OFFSET(Data!$A$1,MATCH($D378,Data!$CG:$CG,0)-1,MATCH($E378&amp;"/"&amp;J$1,Data!$1:$1,0)-1)))</f>
        <v/>
      </c>
      <c r="K378" s="256" t="str">
        <f ca="1">IF(ISERROR(OFFSET(Data!$A$1,MATCH($D378,Data!$CG:$CG,0)-1,MATCH($E378&amp;"/"&amp;K$1,Data!$1:$1,0)-1))=TRUE,"",IF(OFFSET(Data!$A$1,MATCH($D378,Data!$CG:$CG,0)-1,MATCH($E378&amp;"/"&amp;K$1,Data!$1:$1,0)-1)=0,"",OFFSET(Data!$A$1,MATCH($D378,Data!$CG:$CG,0)-1,MATCH($E378&amp;"/"&amp;K$1,Data!$1:$1,0)-1)))</f>
        <v/>
      </c>
      <c r="L378" s="256" t="str">
        <f ca="1">IF(ISERROR(OFFSET(Data!$A$1,MATCH($D378,Data!$CG:$CG,0)-1,MATCH($E378&amp;"/"&amp;L$1,Data!$1:$1,0)-1))=TRUE,"",IF(OFFSET(Data!$A$1,MATCH($D378,Data!$CG:$CG,0)-1,MATCH($E378&amp;"/"&amp;L$1,Data!$1:$1,0)-1)=0,"",OFFSET(Data!$A$1,MATCH($D378,Data!$CG:$CG,0)-1,MATCH($E378&amp;"/"&amp;L$1,Data!$1:$1,0)-1)))</f>
        <v/>
      </c>
      <c r="M378" s="256" t="str">
        <f ca="1">IF(ISERROR(OFFSET(Data!$A$1,MATCH($D378,Data!$CG:$CG,0)-1,MATCH($E378&amp;"/"&amp;M$1,Data!$1:$1,0)-1))=TRUE,"",IF(OFFSET(Data!$A$1,MATCH($D378,Data!$CG:$CG,0)-1,MATCH($E378&amp;"/"&amp;M$1,Data!$1:$1,0)-1)=0,"",OFFSET(Data!$A$1,MATCH($D378,Data!$CG:$CG,0)-1,MATCH($E378&amp;"/"&amp;M$1,Data!$1:$1,0)-1)))</f>
        <v/>
      </c>
      <c r="N378" s="256" t="str">
        <f ca="1">IF(ISERROR(OFFSET(Data!$A$1,MATCH($D378,Data!$CG:$CG,0)-1,MATCH($E378&amp;"/"&amp;N$1,Data!$1:$1,0)-1))=TRUE,"",IF(OFFSET(Data!$A$1,MATCH($D378,Data!$CG:$CG,0)-1,MATCH($E378&amp;"/"&amp;N$1,Data!$1:$1,0)-1)=0,"",OFFSET(Data!$A$1,MATCH($D378,Data!$CG:$CG,0)-1,MATCH($E378&amp;"/"&amp;N$1,Data!$1:$1,0)-1)))</f>
        <v/>
      </c>
      <c r="O378" s="256" t="str">
        <f ca="1">IF(ISERROR(OFFSET(Data!$A$1,MATCH($D378,Data!$CG:$CG,0)-1,MATCH($E378&amp;"/"&amp;O$1,Data!$1:$1,0)-1))=TRUE,"",IF(OFFSET(Data!$A$1,MATCH($D378,Data!$CG:$CG,0)-1,MATCH($E378&amp;"/"&amp;O$1,Data!$1:$1,0)-1)=0,"",OFFSET(Data!$A$1,MATCH($D378,Data!$CG:$CG,0)-1,MATCH($E378&amp;"/"&amp;O$1,Data!$1:$1,0)-1)))</f>
        <v/>
      </c>
      <c r="P378" s="256" t="str">
        <f ca="1">IF(ISERROR(OFFSET(Data!$A$1,MATCH($D378,Data!$CG:$CG,0)-1,MATCH($E378&amp;"/"&amp;P$1,Data!$1:$1,0)-1))=TRUE,"",IF(OFFSET(Data!$A$1,MATCH($D378,Data!$CG:$CG,0)-1,MATCH($E378&amp;"/"&amp;P$1,Data!$1:$1,0)-1)=0,"",OFFSET(Data!$A$1,MATCH($D378,Data!$CG:$CG,0)-1,MATCH($E378&amp;"/"&amp;P$1,Data!$1:$1,0)-1)))</f>
        <v/>
      </c>
      <c r="Q378" s="256" t="str">
        <f ca="1">IF(ISERROR(OFFSET(Data!$A$1,MATCH($D378,Data!$CG:$CG,0)-1,MATCH($E378&amp;"/"&amp;Q$1,Data!$1:$1,0)-1))=TRUE,"",IF(OFFSET(Data!$A$1,MATCH($D378,Data!$CG:$CG,0)-1,MATCH($E378&amp;"/"&amp;Q$1,Data!$1:$1,0)-1)=0,"",OFFSET(Data!$A$1,MATCH($D378,Data!$CG:$CG,0)-1,MATCH($E378&amp;"/"&amp;Q$1,Data!$1:$1,0)-1)))</f>
        <v/>
      </c>
      <c r="R378" s="256" t="str">
        <f ca="1">IF(ISERROR(OFFSET(Data!$A$1,MATCH($D378,Data!$CG:$CG,0)-1,MATCH($E378&amp;"/"&amp;R$1,Data!$1:$1,0)-1))=TRUE,"",IF(OFFSET(Data!$A$1,MATCH($D378,Data!$CG:$CG,0)-1,MATCH($E378&amp;"/"&amp;R$1,Data!$1:$1,0)-1)=0,"",OFFSET(Data!$A$1,MATCH($D378,Data!$CG:$CG,0)-1,MATCH($E378&amp;"/"&amp;R$1,Data!$1:$1,0)-1)))</f>
        <v/>
      </c>
      <c r="S378" s="256" t="str">
        <f ca="1">IF(ISERROR(OFFSET(Data!$A$1,MATCH($D378,Data!$CG:$CG,0)-1,MATCH($E378&amp;"/"&amp;S$1,Data!$1:$1,0)-1))=TRUE,"",IF(OFFSET(Data!$A$1,MATCH($D378,Data!$CG:$CG,0)-1,MATCH($E378&amp;"/"&amp;S$1,Data!$1:$1,0)-1)=0,"",OFFSET(Data!$A$1,MATCH($D378,Data!$CG:$CG,0)-1,MATCH($E378&amp;"/"&amp;S$1,Data!$1:$1,0)-1)))</f>
        <v/>
      </c>
      <c r="T378" s="256" t="str">
        <f ca="1">IF(ISERROR(OFFSET(Data!$A$1,MATCH($D378,Data!$CG:$CG,0)-1,MATCH($E378&amp;"/"&amp;T$1,Data!$1:$1,0)-1))=TRUE,"",IF(OFFSET(Data!$A$1,MATCH($D378,Data!$CG:$CG,0)-1,MATCH($E378&amp;"/"&amp;T$1,Data!$1:$1,0)-1)=0,"",OFFSET(Data!$A$1,MATCH($D378,Data!$CG:$CG,0)-1,MATCH($E378&amp;"/"&amp;T$1,Data!$1:$1,0)-1)))</f>
        <v/>
      </c>
      <c r="U378" s="256" t="str">
        <f ca="1">IF(ISERROR(OFFSET(Data!$A$1,MATCH($D378,Data!$CG:$CG,0)-1,MATCH($E378&amp;"/"&amp;U$1,Data!$1:$1,0)-1))=TRUE,"",IF(OFFSET(Data!$A$1,MATCH($D378,Data!$CG:$CG,0)-1,MATCH($E378&amp;"/"&amp;U$1,Data!$1:$1,0)-1)=0,"",OFFSET(Data!$A$1,MATCH($D378,Data!$CG:$CG,0)-1,MATCH($E378&amp;"/"&amp;U$1,Data!$1:$1,0)-1)))</f>
        <v/>
      </c>
      <c r="V378" s="256" t="str">
        <f ca="1">IF(ISERROR(OFFSET(Data!$A$1,MATCH($D378,Data!$CG:$CG,0)-1,MATCH($E378&amp;"/"&amp;V$1,Data!$1:$1,0)-1))=TRUE,"",IF(OFFSET(Data!$A$1,MATCH($D378,Data!$CG:$CG,0)-1,MATCH($E378&amp;"/"&amp;V$1,Data!$1:$1,0)-1)=0,"",OFFSET(Data!$A$1,MATCH($D378,Data!$CG:$CG,0)-1,MATCH($E378&amp;"/"&amp;V$1,Data!$1:$1,0)-1)))</f>
        <v/>
      </c>
      <c r="W378" s="257" t="str">
        <f ca="1">IF(ISERROR(OFFSET(Data!$A$1,MATCH($D378,Data!$CG:$CG,0)-1,MATCH($E378&amp;"/"&amp;W$1,Data!$1:$1,0)-1))=TRUE,"",IF(OFFSET(Data!$A$1,MATCH($D378,Data!$CG:$CG,0)-1,MATCH($E378&amp;"/"&amp;W$1,Data!$1:$1,0)-1)=0,"",OFFSET(Data!$A$1,MATCH($D378,Data!$CG:$CG,0)-1,MATCH($E378&amp;"/"&amp;W$1,Data!$1:$1,0)-1)))</f>
        <v/>
      </c>
      <c r="X378" s="256" t="str">
        <f ca="1">IF(ISERROR(OFFSET(Data!$A$1,MATCH($D378,Data!$CG:$CG,0)-1,MATCH($E378&amp;"/"&amp;X$1,Data!$1:$1,0)-1))=TRUE,"",IF(OFFSET(Data!$A$1,MATCH($D378,Data!$CG:$CG,0)-1,MATCH($E378&amp;"/"&amp;X$1,Data!$1:$1,0)-1)=0,"",OFFSET(Data!$A$1,MATCH($D378,Data!$CG:$CG,0)-1,MATCH($E378&amp;"/"&amp;X$1,Data!$1:$1,0)-1)))</f>
        <v/>
      </c>
      <c r="Y378" s="256" t="str">
        <f ca="1">IF(ISERROR(OFFSET(Data!$A$1,MATCH($D378,Data!$CG:$CG,0)-1,MATCH($E378&amp;"/"&amp;Y$1,Data!$1:$1,0)-1))=TRUE,"",IF(OFFSET(Data!$A$1,MATCH($D378,Data!$CG:$CG,0)-1,MATCH($E378&amp;"/"&amp;Y$1,Data!$1:$1,0)-1)=0,"",OFFSET(Data!$A$1,MATCH($D378,Data!$CG:$CG,0)-1,MATCH($E378&amp;"/"&amp;Y$1,Data!$1:$1,0)-1)))</f>
        <v/>
      </c>
      <c r="Z378" s="256" t="str">
        <f ca="1">IF(ISERROR(OFFSET(Data!$A$1,MATCH($D378,Data!$CG:$CG,0)-1,MATCH($E378&amp;"/"&amp;Z$1,Data!$1:$1,0)-1))=TRUE,"",IF(OFFSET(Data!$A$1,MATCH($D378,Data!$CG:$CG,0)-1,MATCH($E378&amp;"/"&amp;Z$1,Data!$1:$1,0)-1)=0,"",OFFSET(Data!$A$1,MATCH($D378,Data!$CG:$CG,0)-1,MATCH($E378&amp;"/"&amp;Z$1,Data!$1:$1,0)-1)))</f>
        <v/>
      </c>
      <c r="AA378" s="256" t="str">
        <f ca="1">IF(ISERROR(OFFSET(Data!$A$1,MATCH($D378,Data!$CG:$CG,0)-1,MATCH($E378&amp;"/"&amp;AA$1,Data!$1:$1,0)-1))=TRUE,"",IF(OFFSET(Data!$A$1,MATCH($D378,Data!$CG:$CG,0)-1,MATCH($E378&amp;"/"&amp;AA$1,Data!$1:$1,0)-1)=0,"",OFFSET(Data!$A$1,MATCH($D378,Data!$CG:$CG,0)-1,MATCH($E378&amp;"/"&amp;AA$1,Data!$1:$1,0)-1)))</f>
        <v/>
      </c>
      <c r="AB378" s="256" t="str">
        <f ca="1">IF(ISERROR(OFFSET(Data!$A$1,MATCH($D378,Data!$CG:$CG,0)-1,MATCH($E378&amp;"/"&amp;AB$1,Data!$1:$1,0)-1))=TRUE,"",IF(OFFSET(Data!$A$1,MATCH($D378,Data!$CG:$CG,0)-1,MATCH($E378&amp;"/"&amp;AB$1,Data!$1:$1,0)-1)=0,"",OFFSET(Data!$A$1,MATCH($D378,Data!$CG:$CG,0)-1,MATCH($E378&amp;"/"&amp;AB$1,Data!$1:$1,0)-1)))</f>
        <v/>
      </c>
      <c r="AC378" s="256" t="str">
        <f ca="1">IF(ISERROR(OFFSET(Data!$A$1,MATCH($D378,Data!$CG:$CG,0)-1,MATCH($E378&amp;"/"&amp;AC$1,Data!$1:$1,0)-1))=TRUE,"",IF(OFFSET(Data!$A$1,MATCH($D378,Data!$CG:$CG,0)-1,MATCH($E378&amp;"/"&amp;AC$1,Data!$1:$1,0)-1)=0,"",OFFSET(Data!$A$1,MATCH($D378,Data!$CG:$CG,0)-1,MATCH($E378&amp;"/"&amp;AC$1,Data!$1:$1,0)-1)))</f>
        <v/>
      </c>
      <c r="AD378" s="256" t="str">
        <f ca="1">IF(ISERROR(OFFSET(Data!$A$1,MATCH($D378,Data!$CG:$CG,0)-1,MATCH($E378&amp;"/"&amp;AD$1,Data!$1:$1,0)-1))=TRUE,"",IF(OFFSET(Data!$A$1,MATCH($D378,Data!$CG:$CG,0)-1,MATCH($E378&amp;"/"&amp;AD$1,Data!$1:$1,0)-1)=0,"",OFFSET(Data!$A$1,MATCH($D378,Data!$CG:$CG,0)-1,MATCH($E378&amp;"/"&amp;AD$1,Data!$1:$1,0)-1)))</f>
        <v/>
      </c>
      <c r="AE378" s="256" t="str">
        <f ca="1">IF(ISERROR(OFFSET(Data!$A$1,MATCH($D378,Data!$CG:$CG,0)-1,MATCH($E378&amp;"/"&amp;AE$1,Data!$1:$1,0)-1))=TRUE,"",IF(OFFSET(Data!$A$1,MATCH($D378,Data!$CG:$CG,0)-1,MATCH($E378&amp;"/"&amp;AE$1,Data!$1:$1,0)-1)=0,"",OFFSET(Data!$A$1,MATCH($D378,Data!$CG:$CG,0)-1,MATCH($E378&amp;"/"&amp;AE$1,Data!$1:$1,0)-1)))</f>
        <v/>
      </c>
      <c r="AF378" s="258" t="str">
        <f ca="1">IF(ISERROR(OFFSET(Data!$A$1,MATCH($D378,Data!$CG:$CG,0)-1,MATCH($E378&amp;"/"&amp;AF$1,Data!$1:$1,0)-1))=TRUE,"",IF(OFFSET(Data!$A$1,MATCH($D378,Data!$CG:$CG,0)-1,MATCH($E378&amp;"/"&amp;AF$1,Data!$1:$1,0)-1)=0,"",OFFSET(Data!$A$1,MATCH($D378,Data!$CG:$CG,0)-1,MATCH($E378&amp;"/"&amp;AF$1,Data!$1:$1,0)-1)))</f>
        <v/>
      </c>
      <c r="AG378" s="214">
        <f t="shared" ca="1" si="10"/>
        <v>0</v>
      </c>
      <c r="AH378" s="215">
        <f ca="1">SUM(AG374:AG378)</f>
        <v>0</v>
      </c>
    </row>
    <row r="379" spans="1:34" ht="15" hidden="1" customHeight="1" x14ac:dyDescent="0.25">
      <c r="A379" s="445">
        <v>75</v>
      </c>
      <c r="B379" s="448" t="e">
        <f>INDEX(Data!CI:CI,MATCH("W"&amp;A379,Data!A:A,0))</f>
        <v>#N/A</v>
      </c>
      <c r="C379" s="451" t="e">
        <f>INDEX(Data!CG:CG,MATCH("W"&amp;A379,Data!A:A,0))</f>
        <v>#N/A</v>
      </c>
      <c r="D379" s="26" t="e">
        <f>IF(C379&lt;&gt;"",C379,#REF!)</f>
        <v>#N/A</v>
      </c>
      <c r="E379" s="27" t="s">
        <v>21</v>
      </c>
      <c r="F379" s="271" t="str">
        <f ca="1">IF(ISERROR(OFFSET(Data!$A$1,MATCH($D379,Data!$CG:$CG,0)-1,MATCH($E379&amp;"/"&amp;F$1,Data!$1:$1,0)-1))=TRUE,"",IF(OFFSET(Data!$A$1,MATCH($D379,Data!$CG:$CG,0)-1,MATCH($E379&amp;"/"&amp;F$1,Data!$1:$1,0)-1)=0,"",OFFSET(Data!$A$1,MATCH($D379,Data!$CG:$CG,0)-1,MATCH($E379&amp;"/"&amp;F$1,Data!$1:$1,0)-1)))</f>
        <v/>
      </c>
      <c r="G379" s="250" t="str">
        <f ca="1">IF(ISERROR(OFFSET(Data!$A$1,MATCH($D379,Data!$CG:$CG,0)-1,MATCH($E379&amp;"/"&amp;G$1,Data!$1:$1,0)-1))=TRUE,"",IF(OFFSET(Data!$A$1,MATCH($D379,Data!$CG:$CG,0)-1,MATCH($E379&amp;"/"&amp;G$1,Data!$1:$1,0)-1)=0,"",OFFSET(Data!$A$1,MATCH($D379,Data!$CG:$CG,0)-1,MATCH($E379&amp;"/"&amp;G$1,Data!$1:$1,0)-1)))</f>
        <v/>
      </c>
      <c r="H379" s="250" t="str">
        <f ca="1">IF(ISERROR(OFFSET(Data!$A$1,MATCH($D379,Data!$CG:$CG,0)-1,MATCH($E379&amp;"/"&amp;H$1,Data!$1:$1,0)-1))=TRUE,"",IF(OFFSET(Data!$A$1,MATCH($D379,Data!$CG:$CG,0)-1,MATCH($E379&amp;"/"&amp;H$1,Data!$1:$1,0)-1)=0,"",OFFSET(Data!$A$1,MATCH($D379,Data!$CG:$CG,0)-1,MATCH($E379&amp;"/"&amp;H$1,Data!$1:$1,0)-1)))</f>
        <v/>
      </c>
      <c r="I379" s="250" t="str">
        <f ca="1">IF(ISERROR(OFFSET(Data!$A$1,MATCH($D379,Data!$CG:$CG,0)-1,MATCH($E379&amp;"/"&amp;I$1,Data!$1:$1,0)-1))=TRUE,"",IF(OFFSET(Data!$A$1,MATCH($D379,Data!$CG:$CG,0)-1,MATCH($E379&amp;"/"&amp;I$1,Data!$1:$1,0)-1)=0,"",OFFSET(Data!$A$1,MATCH($D379,Data!$CG:$CG,0)-1,MATCH($E379&amp;"/"&amp;I$1,Data!$1:$1,0)-1)))</f>
        <v/>
      </c>
      <c r="J379" s="250" t="str">
        <f ca="1">IF(ISERROR(OFFSET(Data!$A$1,MATCH($D379,Data!$CG:$CG,0)-1,MATCH($E379&amp;"/"&amp;J$1,Data!$1:$1,0)-1))=TRUE,"",IF(OFFSET(Data!$A$1,MATCH($D379,Data!$CG:$CG,0)-1,MATCH($E379&amp;"/"&amp;J$1,Data!$1:$1,0)-1)=0,"",OFFSET(Data!$A$1,MATCH($D379,Data!$CG:$CG,0)-1,MATCH($E379&amp;"/"&amp;J$1,Data!$1:$1,0)-1)))</f>
        <v/>
      </c>
      <c r="K379" s="250" t="str">
        <f ca="1">IF(ISERROR(OFFSET(Data!$A$1,MATCH($D379,Data!$CG:$CG,0)-1,MATCH($E379&amp;"/"&amp;K$1,Data!$1:$1,0)-1))=TRUE,"",IF(OFFSET(Data!$A$1,MATCH($D379,Data!$CG:$CG,0)-1,MATCH($E379&amp;"/"&amp;K$1,Data!$1:$1,0)-1)=0,"",OFFSET(Data!$A$1,MATCH($D379,Data!$CG:$CG,0)-1,MATCH($E379&amp;"/"&amp;K$1,Data!$1:$1,0)-1)))</f>
        <v/>
      </c>
      <c r="L379" s="250" t="str">
        <f ca="1">IF(ISERROR(OFFSET(Data!$A$1,MATCH($D379,Data!$CG:$CG,0)-1,MATCH($E379&amp;"/"&amp;L$1,Data!$1:$1,0)-1))=TRUE,"",IF(OFFSET(Data!$A$1,MATCH($D379,Data!$CG:$CG,0)-1,MATCH($E379&amp;"/"&amp;L$1,Data!$1:$1,0)-1)=0,"",OFFSET(Data!$A$1,MATCH($D379,Data!$CG:$CG,0)-1,MATCH($E379&amp;"/"&amp;L$1,Data!$1:$1,0)-1)))</f>
        <v/>
      </c>
      <c r="M379" s="250" t="str">
        <f ca="1">IF(ISERROR(OFFSET(Data!$A$1,MATCH($D379,Data!$CG:$CG,0)-1,MATCH($E379&amp;"/"&amp;M$1,Data!$1:$1,0)-1))=TRUE,"",IF(OFFSET(Data!$A$1,MATCH($D379,Data!$CG:$CG,0)-1,MATCH($E379&amp;"/"&amp;M$1,Data!$1:$1,0)-1)=0,"",OFFSET(Data!$A$1,MATCH($D379,Data!$CG:$CG,0)-1,MATCH($E379&amp;"/"&amp;M$1,Data!$1:$1,0)-1)))</f>
        <v/>
      </c>
      <c r="N379" s="250" t="str">
        <f ca="1">IF(ISERROR(OFFSET(Data!$A$1,MATCH($D379,Data!$CG:$CG,0)-1,MATCH($E379&amp;"/"&amp;N$1,Data!$1:$1,0)-1))=TRUE,"",IF(OFFSET(Data!$A$1,MATCH($D379,Data!$CG:$CG,0)-1,MATCH($E379&amp;"/"&amp;N$1,Data!$1:$1,0)-1)=0,"",OFFSET(Data!$A$1,MATCH($D379,Data!$CG:$CG,0)-1,MATCH($E379&amp;"/"&amp;N$1,Data!$1:$1,0)-1)))</f>
        <v/>
      </c>
      <c r="O379" s="250" t="str">
        <f ca="1">IF(ISERROR(OFFSET(Data!$A$1,MATCH($D379,Data!$CG:$CG,0)-1,MATCH($E379&amp;"/"&amp;O$1,Data!$1:$1,0)-1))=TRUE,"",IF(OFFSET(Data!$A$1,MATCH($D379,Data!$CG:$CG,0)-1,MATCH($E379&amp;"/"&amp;O$1,Data!$1:$1,0)-1)=0,"",OFFSET(Data!$A$1,MATCH($D379,Data!$CG:$CG,0)-1,MATCH($E379&amp;"/"&amp;O$1,Data!$1:$1,0)-1)))</f>
        <v/>
      </c>
      <c r="P379" s="250" t="str">
        <f ca="1">IF(ISERROR(OFFSET(Data!$A$1,MATCH($D379,Data!$CG:$CG,0)-1,MATCH($E379&amp;"/"&amp;P$1,Data!$1:$1,0)-1))=TRUE,"",IF(OFFSET(Data!$A$1,MATCH($D379,Data!$CG:$CG,0)-1,MATCH($E379&amp;"/"&amp;P$1,Data!$1:$1,0)-1)=0,"",OFFSET(Data!$A$1,MATCH($D379,Data!$CG:$CG,0)-1,MATCH($E379&amp;"/"&amp;P$1,Data!$1:$1,0)-1)))</f>
        <v/>
      </c>
      <c r="Q379" s="250" t="str">
        <f ca="1">IF(ISERROR(OFFSET(Data!$A$1,MATCH($D379,Data!$CG:$CG,0)-1,MATCH($E379&amp;"/"&amp;Q$1,Data!$1:$1,0)-1))=TRUE,"",IF(OFFSET(Data!$A$1,MATCH($D379,Data!$CG:$CG,0)-1,MATCH($E379&amp;"/"&amp;Q$1,Data!$1:$1,0)-1)=0,"",OFFSET(Data!$A$1,MATCH($D379,Data!$CG:$CG,0)-1,MATCH($E379&amp;"/"&amp;Q$1,Data!$1:$1,0)-1)))</f>
        <v/>
      </c>
      <c r="R379" s="250" t="str">
        <f ca="1">IF(ISERROR(OFFSET(Data!$A$1,MATCH($D379,Data!$CG:$CG,0)-1,MATCH($E379&amp;"/"&amp;R$1,Data!$1:$1,0)-1))=TRUE,"",IF(OFFSET(Data!$A$1,MATCH($D379,Data!$CG:$CG,0)-1,MATCH($E379&amp;"/"&amp;R$1,Data!$1:$1,0)-1)=0,"",OFFSET(Data!$A$1,MATCH($D379,Data!$CG:$CG,0)-1,MATCH($E379&amp;"/"&amp;R$1,Data!$1:$1,0)-1)))</f>
        <v/>
      </c>
      <c r="S379" s="250" t="str">
        <f ca="1">IF(ISERROR(OFFSET(Data!$A$1,MATCH($D379,Data!$CG:$CG,0)-1,MATCH($E379&amp;"/"&amp;S$1,Data!$1:$1,0)-1))=TRUE,"",IF(OFFSET(Data!$A$1,MATCH($D379,Data!$CG:$CG,0)-1,MATCH($E379&amp;"/"&amp;S$1,Data!$1:$1,0)-1)=0,"",OFFSET(Data!$A$1,MATCH($D379,Data!$CG:$CG,0)-1,MATCH($E379&amp;"/"&amp;S$1,Data!$1:$1,0)-1)))</f>
        <v/>
      </c>
      <c r="T379" s="250" t="str">
        <f ca="1">IF(ISERROR(OFFSET(Data!$A$1,MATCH($D379,Data!$CG:$CG,0)-1,MATCH($E379&amp;"/"&amp;T$1,Data!$1:$1,0)-1))=TRUE,"",IF(OFFSET(Data!$A$1,MATCH($D379,Data!$CG:$CG,0)-1,MATCH($E379&amp;"/"&amp;T$1,Data!$1:$1,0)-1)=0,"",OFFSET(Data!$A$1,MATCH($D379,Data!$CG:$CG,0)-1,MATCH($E379&amp;"/"&amp;T$1,Data!$1:$1,0)-1)))</f>
        <v/>
      </c>
      <c r="U379" s="250" t="str">
        <f ca="1">IF(ISERROR(OFFSET(Data!$A$1,MATCH($D379,Data!$CG:$CG,0)-1,MATCH($E379&amp;"/"&amp;U$1,Data!$1:$1,0)-1))=TRUE,"",IF(OFFSET(Data!$A$1,MATCH($D379,Data!$CG:$CG,0)-1,MATCH($E379&amp;"/"&amp;U$1,Data!$1:$1,0)-1)=0,"",OFFSET(Data!$A$1,MATCH($D379,Data!$CG:$CG,0)-1,MATCH($E379&amp;"/"&amp;U$1,Data!$1:$1,0)-1)))</f>
        <v/>
      </c>
      <c r="V379" s="250" t="str">
        <f ca="1">IF(ISERROR(OFFSET(Data!$A$1,MATCH($D379,Data!$CG:$CG,0)-1,MATCH($E379&amp;"/"&amp;V$1,Data!$1:$1,0)-1))=TRUE,"",IF(OFFSET(Data!$A$1,MATCH($D379,Data!$CG:$CG,0)-1,MATCH($E379&amp;"/"&amp;V$1,Data!$1:$1,0)-1)=0,"",OFFSET(Data!$A$1,MATCH($D379,Data!$CG:$CG,0)-1,MATCH($E379&amp;"/"&amp;V$1,Data!$1:$1,0)-1)))</f>
        <v/>
      </c>
      <c r="W379" s="272" t="str">
        <f ca="1">IF(ISERROR(OFFSET(Data!$A$1,MATCH($D379,Data!$CG:$CG,0)-1,MATCH($E379&amp;"/"&amp;W$1,Data!$1:$1,0)-1))=TRUE,"",IF(OFFSET(Data!$A$1,MATCH($D379,Data!$CG:$CG,0)-1,MATCH($E379&amp;"/"&amp;W$1,Data!$1:$1,0)-1)=0,"",OFFSET(Data!$A$1,MATCH($D379,Data!$CG:$CG,0)-1,MATCH($E379&amp;"/"&amp;W$1,Data!$1:$1,0)-1)))</f>
        <v/>
      </c>
      <c r="X379" s="250" t="str">
        <f ca="1">IF(ISERROR(OFFSET(Data!$A$1,MATCH($D379,Data!$CG:$CG,0)-1,MATCH($E379&amp;"/"&amp;X$1,Data!$1:$1,0)-1))=TRUE,"",IF(OFFSET(Data!$A$1,MATCH($D379,Data!$CG:$CG,0)-1,MATCH($E379&amp;"/"&amp;X$1,Data!$1:$1,0)-1)=0,"",OFFSET(Data!$A$1,MATCH($D379,Data!$CG:$CG,0)-1,MATCH($E379&amp;"/"&amp;X$1,Data!$1:$1,0)-1)))</f>
        <v/>
      </c>
      <c r="Y379" s="250" t="str">
        <f ca="1">IF(ISERROR(OFFSET(Data!$A$1,MATCH($D379,Data!$CG:$CG,0)-1,MATCH($E379&amp;"/"&amp;Y$1,Data!$1:$1,0)-1))=TRUE,"",IF(OFFSET(Data!$A$1,MATCH($D379,Data!$CG:$CG,0)-1,MATCH($E379&amp;"/"&amp;Y$1,Data!$1:$1,0)-1)=0,"",OFFSET(Data!$A$1,MATCH($D379,Data!$CG:$CG,0)-1,MATCH($E379&amp;"/"&amp;Y$1,Data!$1:$1,0)-1)))</f>
        <v/>
      </c>
      <c r="Z379" s="250" t="str">
        <f ca="1">IF(ISERROR(OFFSET(Data!$A$1,MATCH($D379,Data!$CG:$CG,0)-1,MATCH($E379&amp;"/"&amp;Z$1,Data!$1:$1,0)-1))=TRUE,"",IF(OFFSET(Data!$A$1,MATCH($D379,Data!$CG:$CG,0)-1,MATCH($E379&amp;"/"&amp;Z$1,Data!$1:$1,0)-1)=0,"",OFFSET(Data!$A$1,MATCH($D379,Data!$CG:$CG,0)-1,MATCH($E379&amp;"/"&amp;Z$1,Data!$1:$1,0)-1)))</f>
        <v/>
      </c>
      <c r="AA379" s="250" t="str">
        <f ca="1">IF(ISERROR(OFFSET(Data!$A$1,MATCH($D379,Data!$CG:$CG,0)-1,MATCH($E379&amp;"/"&amp;AA$1,Data!$1:$1,0)-1))=TRUE,"",IF(OFFSET(Data!$A$1,MATCH($D379,Data!$CG:$CG,0)-1,MATCH($E379&amp;"/"&amp;AA$1,Data!$1:$1,0)-1)=0,"",OFFSET(Data!$A$1,MATCH($D379,Data!$CG:$CG,0)-1,MATCH($E379&amp;"/"&amp;AA$1,Data!$1:$1,0)-1)))</f>
        <v/>
      </c>
      <c r="AB379" s="250" t="str">
        <f ca="1">IF(ISERROR(OFFSET(Data!$A$1,MATCH($D379,Data!$CG:$CG,0)-1,MATCH($E379&amp;"/"&amp;AB$1,Data!$1:$1,0)-1))=TRUE,"",IF(OFFSET(Data!$A$1,MATCH($D379,Data!$CG:$CG,0)-1,MATCH($E379&amp;"/"&amp;AB$1,Data!$1:$1,0)-1)=0,"",OFFSET(Data!$A$1,MATCH($D379,Data!$CG:$CG,0)-1,MATCH($E379&amp;"/"&amp;AB$1,Data!$1:$1,0)-1)))</f>
        <v/>
      </c>
      <c r="AC379" s="250" t="str">
        <f ca="1">IF(ISERROR(OFFSET(Data!$A$1,MATCH($D379,Data!$CG:$CG,0)-1,MATCH($E379&amp;"/"&amp;AC$1,Data!$1:$1,0)-1))=TRUE,"",IF(OFFSET(Data!$A$1,MATCH($D379,Data!$CG:$CG,0)-1,MATCH($E379&amp;"/"&amp;AC$1,Data!$1:$1,0)-1)=0,"",OFFSET(Data!$A$1,MATCH($D379,Data!$CG:$CG,0)-1,MATCH($E379&amp;"/"&amp;AC$1,Data!$1:$1,0)-1)))</f>
        <v/>
      </c>
      <c r="AD379" s="250" t="str">
        <f ca="1">IF(ISERROR(OFFSET(Data!$A$1,MATCH($D379,Data!$CG:$CG,0)-1,MATCH($E379&amp;"/"&amp;AD$1,Data!$1:$1,0)-1))=TRUE,"",IF(OFFSET(Data!$A$1,MATCH($D379,Data!$CG:$CG,0)-1,MATCH($E379&amp;"/"&amp;AD$1,Data!$1:$1,0)-1)=0,"",OFFSET(Data!$A$1,MATCH($D379,Data!$CG:$CG,0)-1,MATCH($E379&amp;"/"&amp;AD$1,Data!$1:$1,0)-1)))</f>
        <v/>
      </c>
      <c r="AE379" s="250" t="str">
        <f ca="1">IF(ISERROR(OFFSET(Data!$A$1,MATCH($D379,Data!$CG:$CG,0)-1,MATCH($E379&amp;"/"&amp;AE$1,Data!$1:$1,0)-1))=TRUE,"",IF(OFFSET(Data!$A$1,MATCH($D379,Data!$CG:$CG,0)-1,MATCH($E379&amp;"/"&amp;AE$1,Data!$1:$1,0)-1)=0,"",OFFSET(Data!$A$1,MATCH($D379,Data!$CG:$CG,0)-1,MATCH($E379&amp;"/"&amp;AE$1,Data!$1:$1,0)-1)))</f>
        <v/>
      </c>
      <c r="AF379" s="251" t="str">
        <f ca="1">IF(ISERROR(OFFSET(Data!$A$1,MATCH($D379,Data!$CG:$CG,0)-1,MATCH($E379&amp;"/"&amp;AF$1,Data!$1:$1,0)-1))=TRUE,"",IF(OFFSET(Data!$A$1,MATCH($D379,Data!$CG:$CG,0)-1,MATCH($E379&amp;"/"&amp;AF$1,Data!$1:$1,0)-1)=0,"",OFFSET(Data!$A$1,MATCH($D379,Data!$CG:$CG,0)-1,MATCH($E379&amp;"/"&amp;AF$1,Data!$1:$1,0)-1)))</f>
        <v/>
      </c>
      <c r="AG379" s="210">
        <f t="shared" ca="1" si="10"/>
        <v>0</v>
      </c>
      <c r="AH379" s="211">
        <f ca="1">AG379</f>
        <v>0</v>
      </c>
    </row>
    <row r="380" spans="1:34" ht="15" hidden="1" customHeight="1" thickBot="1" x14ac:dyDescent="0.3">
      <c r="A380" s="446"/>
      <c r="B380" s="449"/>
      <c r="C380" s="452"/>
      <c r="D380" s="28" t="e">
        <f>IF(C380&lt;&gt;"",C380,D379)</f>
        <v>#N/A</v>
      </c>
      <c r="E380" s="29" t="s">
        <v>22</v>
      </c>
      <c r="F380" s="254" t="str">
        <f ca="1">IF(ISERROR(OFFSET(Data!$A$1,MATCH($D380,Data!$CG:$CG,0)-1,MATCH($E380&amp;"/"&amp;F$1,Data!$1:$1,0)-1))=TRUE,"",IF(OFFSET(Data!$A$1,MATCH($D380,Data!$CG:$CG,0)-1,MATCH($E380&amp;"/"&amp;F$1,Data!$1:$1,0)-1)=0,"",OFFSET(Data!$A$1,MATCH($D380,Data!$CG:$CG,0)-1,MATCH($E380&amp;"/"&amp;F$1,Data!$1:$1,0)-1)))</f>
        <v/>
      </c>
      <c r="G380" s="252" t="str">
        <f ca="1">IF(ISERROR(OFFSET(Data!$A$1,MATCH($D380,Data!$CG:$CG,0)-1,MATCH($E380&amp;"/"&amp;G$1,Data!$1:$1,0)-1))=TRUE,"",IF(OFFSET(Data!$A$1,MATCH($D380,Data!$CG:$CG,0)-1,MATCH($E380&amp;"/"&amp;G$1,Data!$1:$1,0)-1)=0,"",OFFSET(Data!$A$1,MATCH($D380,Data!$CG:$CG,0)-1,MATCH($E380&amp;"/"&amp;G$1,Data!$1:$1,0)-1)))</f>
        <v/>
      </c>
      <c r="H380" s="252" t="str">
        <f ca="1">IF(ISERROR(OFFSET(Data!$A$1,MATCH($D380,Data!$CG:$CG,0)-1,MATCH($E380&amp;"/"&amp;H$1,Data!$1:$1,0)-1))=TRUE,"",IF(OFFSET(Data!$A$1,MATCH($D380,Data!$CG:$CG,0)-1,MATCH($E380&amp;"/"&amp;H$1,Data!$1:$1,0)-1)=0,"",OFFSET(Data!$A$1,MATCH($D380,Data!$CG:$CG,0)-1,MATCH($E380&amp;"/"&amp;H$1,Data!$1:$1,0)-1)))</f>
        <v/>
      </c>
      <c r="I380" s="252" t="str">
        <f ca="1">IF(ISERROR(OFFSET(Data!$A$1,MATCH($D380,Data!$CG:$CG,0)-1,MATCH($E380&amp;"/"&amp;I$1,Data!$1:$1,0)-1))=TRUE,"",IF(OFFSET(Data!$A$1,MATCH($D380,Data!$CG:$CG,0)-1,MATCH($E380&amp;"/"&amp;I$1,Data!$1:$1,0)-1)=0,"",OFFSET(Data!$A$1,MATCH($D380,Data!$CG:$CG,0)-1,MATCH($E380&amp;"/"&amp;I$1,Data!$1:$1,0)-1)))</f>
        <v/>
      </c>
      <c r="J380" s="252" t="str">
        <f ca="1">IF(ISERROR(OFFSET(Data!$A$1,MATCH($D380,Data!$CG:$CG,0)-1,MATCH($E380&amp;"/"&amp;J$1,Data!$1:$1,0)-1))=TRUE,"",IF(OFFSET(Data!$A$1,MATCH($D380,Data!$CG:$CG,0)-1,MATCH($E380&amp;"/"&amp;J$1,Data!$1:$1,0)-1)=0,"",OFFSET(Data!$A$1,MATCH($D380,Data!$CG:$CG,0)-1,MATCH($E380&amp;"/"&amp;J$1,Data!$1:$1,0)-1)))</f>
        <v/>
      </c>
      <c r="K380" s="252" t="str">
        <f ca="1">IF(ISERROR(OFFSET(Data!$A$1,MATCH($D380,Data!$CG:$CG,0)-1,MATCH($E380&amp;"/"&amp;K$1,Data!$1:$1,0)-1))=TRUE,"",IF(OFFSET(Data!$A$1,MATCH($D380,Data!$CG:$CG,0)-1,MATCH($E380&amp;"/"&amp;K$1,Data!$1:$1,0)-1)=0,"",OFFSET(Data!$A$1,MATCH($D380,Data!$CG:$CG,0)-1,MATCH($E380&amp;"/"&amp;K$1,Data!$1:$1,0)-1)))</f>
        <v/>
      </c>
      <c r="L380" s="252" t="str">
        <f ca="1">IF(ISERROR(OFFSET(Data!$A$1,MATCH($D380,Data!$CG:$CG,0)-1,MATCH($E380&amp;"/"&amp;L$1,Data!$1:$1,0)-1))=TRUE,"",IF(OFFSET(Data!$A$1,MATCH($D380,Data!$CG:$CG,0)-1,MATCH($E380&amp;"/"&amp;L$1,Data!$1:$1,0)-1)=0,"",OFFSET(Data!$A$1,MATCH($D380,Data!$CG:$CG,0)-1,MATCH($E380&amp;"/"&amp;L$1,Data!$1:$1,0)-1)))</f>
        <v/>
      </c>
      <c r="M380" s="252" t="str">
        <f ca="1">IF(ISERROR(OFFSET(Data!$A$1,MATCH($D380,Data!$CG:$CG,0)-1,MATCH($E380&amp;"/"&amp;M$1,Data!$1:$1,0)-1))=TRUE,"",IF(OFFSET(Data!$A$1,MATCH($D380,Data!$CG:$CG,0)-1,MATCH($E380&amp;"/"&amp;M$1,Data!$1:$1,0)-1)=0,"",OFFSET(Data!$A$1,MATCH($D380,Data!$CG:$CG,0)-1,MATCH($E380&amp;"/"&amp;M$1,Data!$1:$1,0)-1)))</f>
        <v/>
      </c>
      <c r="N380" s="252" t="str">
        <f ca="1">IF(ISERROR(OFFSET(Data!$A$1,MATCH($D380,Data!$CG:$CG,0)-1,MATCH($E380&amp;"/"&amp;N$1,Data!$1:$1,0)-1))=TRUE,"",IF(OFFSET(Data!$A$1,MATCH($D380,Data!$CG:$CG,0)-1,MATCH($E380&amp;"/"&amp;N$1,Data!$1:$1,0)-1)=0,"",OFFSET(Data!$A$1,MATCH($D380,Data!$CG:$CG,0)-1,MATCH($E380&amp;"/"&amp;N$1,Data!$1:$1,0)-1)))</f>
        <v/>
      </c>
      <c r="O380" s="252" t="str">
        <f ca="1">IF(ISERROR(OFFSET(Data!$A$1,MATCH($D380,Data!$CG:$CG,0)-1,MATCH($E380&amp;"/"&amp;O$1,Data!$1:$1,0)-1))=TRUE,"",IF(OFFSET(Data!$A$1,MATCH($D380,Data!$CG:$CG,0)-1,MATCH($E380&amp;"/"&amp;O$1,Data!$1:$1,0)-1)=0,"",OFFSET(Data!$A$1,MATCH($D380,Data!$CG:$CG,0)-1,MATCH($E380&amp;"/"&amp;O$1,Data!$1:$1,0)-1)))</f>
        <v/>
      </c>
      <c r="P380" s="252" t="str">
        <f ca="1">IF(ISERROR(OFFSET(Data!$A$1,MATCH($D380,Data!$CG:$CG,0)-1,MATCH($E380&amp;"/"&amp;P$1,Data!$1:$1,0)-1))=TRUE,"",IF(OFFSET(Data!$A$1,MATCH($D380,Data!$CG:$CG,0)-1,MATCH($E380&amp;"/"&amp;P$1,Data!$1:$1,0)-1)=0,"",OFFSET(Data!$A$1,MATCH($D380,Data!$CG:$CG,0)-1,MATCH($E380&amp;"/"&amp;P$1,Data!$1:$1,0)-1)))</f>
        <v/>
      </c>
      <c r="Q380" s="252" t="str">
        <f ca="1">IF(ISERROR(OFFSET(Data!$A$1,MATCH($D380,Data!$CG:$CG,0)-1,MATCH($E380&amp;"/"&amp;Q$1,Data!$1:$1,0)-1))=TRUE,"",IF(OFFSET(Data!$A$1,MATCH($D380,Data!$CG:$CG,0)-1,MATCH($E380&amp;"/"&amp;Q$1,Data!$1:$1,0)-1)=0,"",OFFSET(Data!$A$1,MATCH($D380,Data!$CG:$CG,0)-1,MATCH($E380&amp;"/"&amp;Q$1,Data!$1:$1,0)-1)))</f>
        <v/>
      </c>
      <c r="R380" s="252" t="str">
        <f ca="1">IF(ISERROR(OFFSET(Data!$A$1,MATCH($D380,Data!$CG:$CG,0)-1,MATCH($E380&amp;"/"&amp;R$1,Data!$1:$1,0)-1))=TRUE,"",IF(OFFSET(Data!$A$1,MATCH($D380,Data!$CG:$CG,0)-1,MATCH($E380&amp;"/"&amp;R$1,Data!$1:$1,0)-1)=0,"",OFFSET(Data!$A$1,MATCH($D380,Data!$CG:$CG,0)-1,MATCH($E380&amp;"/"&amp;R$1,Data!$1:$1,0)-1)))</f>
        <v/>
      </c>
      <c r="S380" s="252" t="str">
        <f ca="1">IF(ISERROR(OFFSET(Data!$A$1,MATCH($D380,Data!$CG:$CG,0)-1,MATCH($E380&amp;"/"&amp;S$1,Data!$1:$1,0)-1))=TRUE,"",IF(OFFSET(Data!$A$1,MATCH($D380,Data!$CG:$CG,0)-1,MATCH($E380&amp;"/"&amp;S$1,Data!$1:$1,0)-1)=0,"",OFFSET(Data!$A$1,MATCH($D380,Data!$CG:$CG,0)-1,MATCH($E380&amp;"/"&amp;S$1,Data!$1:$1,0)-1)))</f>
        <v/>
      </c>
      <c r="T380" s="252" t="str">
        <f ca="1">IF(ISERROR(OFFSET(Data!$A$1,MATCH($D380,Data!$CG:$CG,0)-1,MATCH($E380&amp;"/"&amp;T$1,Data!$1:$1,0)-1))=TRUE,"",IF(OFFSET(Data!$A$1,MATCH($D380,Data!$CG:$CG,0)-1,MATCH($E380&amp;"/"&amp;T$1,Data!$1:$1,0)-1)=0,"",OFFSET(Data!$A$1,MATCH($D380,Data!$CG:$CG,0)-1,MATCH($E380&amp;"/"&amp;T$1,Data!$1:$1,0)-1)))</f>
        <v/>
      </c>
      <c r="U380" s="252" t="str">
        <f ca="1">IF(ISERROR(OFFSET(Data!$A$1,MATCH($D380,Data!$CG:$CG,0)-1,MATCH($E380&amp;"/"&amp;U$1,Data!$1:$1,0)-1))=TRUE,"",IF(OFFSET(Data!$A$1,MATCH($D380,Data!$CG:$CG,0)-1,MATCH($E380&amp;"/"&amp;U$1,Data!$1:$1,0)-1)=0,"",OFFSET(Data!$A$1,MATCH($D380,Data!$CG:$CG,0)-1,MATCH($E380&amp;"/"&amp;U$1,Data!$1:$1,0)-1)))</f>
        <v/>
      </c>
      <c r="V380" s="252" t="str">
        <f ca="1">IF(ISERROR(OFFSET(Data!$A$1,MATCH($D380,Data!$CG:$CG,0)-1,MATCH($E380&amp;"/"&amp;V$1,Data!$1:$1,0)-1))=TRUE,"",IF(OFFSET(Data!$A$1,MATCH($D380,Data!$CG:$CG,0)-1,MATCH($E380&amp;"/"&amp;V$1,Data!$1:$1,0)-1)=0,"",OFFSET(Data!$A$1,MATCH($D380,Data!$CG:$CG,0)-1,MATCH($E380&amp;"/"&amp;V$1,Data!$1:$1,0)-1)))</f>
        <v/>
      </c>
      <c r="W380" s="269" t="str">
        <f ca="1">IF(ISERROR(OFFSET(Data!$A$1,MATCH($D380,Data!$CG:$CG,0)-1,MATCH($E380&amp;"/"&amp;W$1,Data!$1:$1,0)-1))=TRUE,"",IF(OFFSET(Data!$A$1,MATCH($D380,Data!$CG:$CG,0)-1,MATCH($E380&amp;"/"&amp;W$1,Data!$1:$1,0)-1)=0,"",OFFSET(Data!$A$1,MATCH($D380,Data!$CG:$CG,0)-1,MATCH($E380&amp;"/"&amp;W$1,Data!$1:$1,0)-1)))</f>
        <v/>
      </c>
      <c r="X380" s="252" t="str">
        <f ca="1">IF(ISERROR(OFFSET(Data!$A$1,MATCH($D380,Data!$CG:$CG,0)-1,MATCH($E380&amp;"/"&amp;X$1,Data!$1:$1,0)-1))=TRUE,"",IF(OFFSET(Data!$A$1,MATCH($D380,Data!$CG:$CG,0)-1,MATCH($E380&amp;"/"&amp;X$1,Data!$1:$1,0)-1)=0,"",OFFSET(Data!$A$1,MATCH($D380,Data!$CG:$CG,0)-1,MATCH($E380&amp;"/"&amp;X$1,Data!$1:$1,0)-1)))</f>
        <v/>
      </c>
      <c r="Y380" s="252" t="str">
        <f ca="1">IF(ISERROR(OFFSET(Data!$A$1,MATCH($D380,Data!$CG:$CG,0)-1,MATCH($E380&amp;"/"&amp;Y$1,Data!$1:$1,0)-1))=TRUE,"",IF(OFFSET(Data!$A$1,MATCH($D380,Data!$CG:$CG,0)-1,MATCH($E380&amp;"/"&amp;Y$1,Data!$1:$1,0)-1)=0,"",OFFSET(Data!$A$1,MATCH($D380,Data!$CG:$CG,0)-1,MATCH($E380&amp;"/"&amp;Y$1,Data!$1:$1,0)-1)))</f>
        <v/>
      </c>
      <c r="Z380" s="252" t="str">
        <f ca="1">IF(ISERROR(OFFSET(Data!$A$1,MATCH($D380,Data!$CG:$CG,0)-1,MATCH($E380&amp;"/"&amp;Z$1,Data!$1:$1,0)-1))=TRUE,"",IF(OFFSET(Data!$A$1,MATCH($D380,Data!$CG:$CG,0)-1,MATCH($E380&amp;"/"&amp;Z$1,Data!$1:$1,0)-1)=0,"",OFFSET(Data!$A$1,MATCH($D380,Data!$CG:$CG,0)-1,MATCH($E380&amp;"/"&amp;Z$1,Data!$1:$1,0)-1)))</f>
        <v/>
      </c>
      <c r="AA380" s="252" t="str">
        <f ca="1">IF(ISERROR(OFFSET(Data!$A$1,MATCH($D380,Data!$CG:$CG,0)-1,MATCH($E380&amp;"/"&amp;AA$1,Data!$1:$1,0)-1))=TRUE,"",IF(OFFSET(Data!$A$1,MATCH($D380,Data!$CG:$CG,0)-1,MATCH($E380&amp;"/"&amp;AA$1,Data!$1:$1,0)-1)=0,"",OFFSET(Data!$A$1,MATCH($D380,Data!$CG:$CG,0)-1,MATCH($E380&amp;"/"&amp;AA$1,Data!$1:$1,0)-1)))</f>
        <v/>
      </c>
      <c r="AB380" s="252" t="str">
        <f ca="1">IF(ISERROR(OFFSET(Data!$A$1,MATCH($D380,Data!$CG:$CG,0)-1,MATCH($E380&amp;"/"&amp;AB$1,Data!$1:$1,0)-1))=TRUE,"",IF(OFFSET(Data!$A$1,MATCH($D380,Data!$CG:$CG,0)-1,MATCH($E380&amp;"/"&amp;AB$1,Data!$1:$1,0)-1)=0,"",OFFSET(Data!$A$1,MATCH($D380,Data!$CG:$CG,0)-1,MATCH($E380&amp;"/"&amp;AB$1,Data!$1:$1,0)-1)))</f>
        <v/>
      </c>
      <c r="AC380" s="252" t="str">
        <f ca="1">IF(ISERROR(OFFSET(Data!$A$1,MATCH($D380,Data!$CG:$CG,0)-1,MATCH($E380&amp;"/"&amp;AC$1,Data!$1:$1,0)-1))=TRUE,"",IF(OFFSET(Data!$A$1,MATCH($D380,Data!$CG:$CG,0)-1,MATCH($E380&amp;"/"&amp;AC$1,Data!$1:$1,0)-1)=0,"",OFFSET(Data!$A$1,MATCH($D380,Data!$CG:$CG,0)-1,MATCH($E380&amp;"/"&amp;AC$1,Data!$1:$1,0)-1)))</f>
        <v/>
      </c>
      <c r="AD380" s="252" t="str">
        <f ca="1">IF(ISERROR(OFFSET(Data!$A$1,MATCH($D380,Data!$CG:$CG,0)-1,MATCH($E380&amp;"/"&amp;AD$1,Data!$1:$1,0)-1))=TRUE,"",IF(OFFSET(Data!$A$1,MATCH($D380,Data!$CG:$CG,0)-1,MATCH($E380&amp;"/"&amp;AD$1,Data!$1:$1,0)-1)=0,"",OFFSET(Data!$A$1,MATCH($D380,Data!$CG:$CG,0)-1,MATCH($E380&amp;"/"&amp;AD$1,Data!$1:$1,0)-1)))</f>
        <v/>
      </c>
      <c r="AE380" s="252" t="str">
        <f ca="1">IF(ISERROR(OFFSET(Data!$A$1,MATCH($D380,Data!$CG:$CG,0)-1,MATCH($E380&amp;"/"&amp;AE$1,Data!$1:$1,0)-1))=TRUE,"",IF(OFFSET(Data!$A$1,MATCH($D380,Data!$CG:$CG,0)-1,MATCH($E380&amp;"/"&amp;AE$1,Data!$1:$1,0)-1)=0,"",OFFSET(Data!$A$1,MATCH($D380,Data!$CG:$CG,0)-1,MATCH($E380&amp;"/"&amp;AE$1,Data!$1:$1,0)-1)))</f>
        <v/>
      </c>
      <c r="AF380" s="253" t="str">
        <f ca="1">IF(ISERROR(OFFSET(Data!$A$1,MATCH($D380,Data!$CG:$CG,0)-1,MATCH($E380&amp;"/"&amp;AF$1,Data!$1:$1,0)-1))=TRUE,"",IF(OFFSET(Data!$A$1,MATCH($D380,Data!$CG:$CG,0)-1,MATCH($E380&amp;"/"&amp;AF$1,Data!$1:$1,0)-1)=0,"",OFFSET(Data!$A$1,MATCH($D380,Data!$CG:$CG,0)-1,MATCH($E380&amp;"/"&amp;AF$1,Data!$1:$1,0)-1)))</f>
        <v/>
      </c>
      <c r="AG380" s="212">
        <f t="shared" ca="1" si="10"/>
        <v>0</v>
      </c>
      <c r="AH380" s="213">
        <f ca="1">SUM(AG379:AG380)</f>
        <v>0</v>
      </c>
    </row>
    <row r="381" spans="1:34" ht="15" hidden="1" customHeight="1" x14ac:dyDescent="0.25">
      <c r="A381" s="446"/>
      <c r="B381" s="449"/>
      <c r="C381" s="452"/>
      <c r="D381" s="28" t="e">
        <f>IF(C381&lt;&gt;"",C381,D380)</f>
        <v>#N/A</v>
      </c>
      <c r="E381" s="29" t="s">
        <v>23</v>
      </c>
      <c r="F381" s="254" t="str">
        <f ca="1">IF(ISERROR(OFFSET(Data!$A$1,MATCH($D381,Data!$CG:$CG,0)-1,MATCH($E381&amp;"/"&amp;F$1,Data!$1:$1,0)-1))=TRUE,"",IF(OFFSET(Data!$A$1,MATCH($D381,Data!$CG:$CG,0)-1,MATCH($E381&amp;"/"&amp;F$1,Data!$1:$1,0)-1)=0,"",OFFSET(Data!$A$1,MATCH($D381,Data!$CG:$CG,0)-1,MATCH($E381&amp;"/"&amp;F$1,Data!$1:$1,0)-1)))</f>
        <v/>
      </c>
      <c r="G381" s="252" t="str">
        <f ca="1">IF(ISERROR(OFFSET(Data!$A$1,MATCH($D381,Data!$CG:$CG,0)-1,MATCH($E381&amp;"/"&amp;G$1,Data!$1:$1,0)-1))=TRUE,"",IF(OFFSET(Data!$A$1,MATCH($D381,Data!$CG:$CG,0)-1,MATCH($E381&amp;"/"&amp;G$1,Data!$1:$1,0)-1)=0,"",OFFSET(Data!$A$1,MATCH($D381,Data!$CG:$CG,0)-1,MATCH($E381&amp;"/"&amp;G$1,Data!$1:$1,0)-1)))</f>
        <v/>
      </c>
      <c r="H381" s="252" t="str">
        <f ca="1">IF(ISERROR(OFFSET(Data!$A$1,MATCH($D381,Data!$CG:$CG,0)-1,MATCH($E381&amp;"/"&amp;H$1,Data!$1:$1,0)-1))=TRUE,"",IF(OFFSET(Data!$A$1,MATCH($D381,Data!$CG:$CG,0)-1,MATCH($E381&amp;"/"&amp;H$1,Data!$1:$1,0)-1)=0,"",OFFSET(Data!$A$1,MATCH($D381,Data!$CG:$CG,0)-1,MATCH($E381&amp;"/"&amp;H$1,Data!$1:$1,0)-1)))</f>
        <v/>
      </c>
      <c r="I381" s="252" t="str">
        <f ca="1">IF(ISERROR(OFFSET(Data!$A$1,MATCH($D381,Data!$CG:$CG,0)-1,MATCH($E381&amp;"/"&amp;I$1,Data!$1:$1,0)-1))=TRUE,"",IF(OFFSET(Data!$A$1,MATCH($D381,Data!$CG:$CG,0)-1,MATCH($E381&amp;"/"&amp;I$1,Data!$1:$1,0)-1)=0,"",OFFSET(Data!$A$1,MATCH($D381,Data!$CG:$CG,0)-1,MATCH($E381&amp;"/"&amp;I$1,Data!$1:$1,0)-1)))</f>
        <v/>
      </c>
      <c r="J381" s="252" t="str">
        <f ca="1">IF(ISERROR(OFFSET(Data!$A$1,MATCH($D381,Data!$CG:$CG,0)-1,MATCH($E381&amp;"/"&amp;J$1,Data!$1:$1,0)-1))=TRUE,"",IF(OFFSET(Data!$A$1,MATCH($D381,Data!$CG:$CG,0)-1,MATCH($E381&amp;"/"&amp;J$1,Data!$1:$1,0)-1)=0,"",OFFSET(Data!$A$1,MATCH($D381,Data!$CG:$CG,0)-1,MATCH($E381&amp;"/"&amp;J$1,Data!$1:$1,0)-1)))</f>
        <v/>
      </c>
      <c r="K381" s="252" t="str">
        <f ca="1">IF(ISERROR(OFFSET(Data!$A$1,MATCH($D381,Data!$CG:$CG,0)-1,MATCH($E381&amp;"/"&amp;K$1,Data!$1:$1,0)-1))=TRUE,"",IF(OFFSET(Data!$A$1,MATCH($D381,Data!$CG:$CG,0)-1,MATCH($E381&amp;"/"&amp;K$1,Data!$1:$1,0)-1)=0,"",OFFSET(Data!$A$1,MATCH($D381,Data!$CG:$CG,0)-1,MATCH($E381&amp;"/"&amp;K$1,Data!$1:$1,0)-1)))</f>
        <v/>
      </c>
      <c r="L381" s="252" t="str">
        <f ca="1">IF(ISERROR(OFFSET(Data!$A$1,MATCH($D381,Data!$CG:$CG,0)-1,MATCH($E381&amp;"/"&amp;L$1,Data!$1:$1,0)-1))=TRUE,"",IF(OFFSET(Data!$A$1,MATCH($D381,Data!$CG:$CG,0)-1,MATCH($E381&amp;"/"&amp;L$1,Data!$1:$1,0)-1)=0,"",OFFSET(Data!$A$1,MATCH($D381,Data!$CG:$CG,0)-1,MATCH($E381&amp;"/"&amp;L$1,Data!$1:$1,0)-1)))</f>
        <v/>
      </c>
      <c r="M381" s="252" t="str">
        <f ca="1">IF(ISERROR(OFFSET(Data!$A$1,MATCH($D381,Data!$CG:$CG,0)-1,MATCH($E381&amp;"/"&amp;M$1,Data!$1:$1,0)-1))=TRUE,"",IF(OFFSET(Data!$A$1,MATCH($D381,Data!$CG:$CG,0)-1,MATCH($E381&amp;"/"&amp;M$1,Data!$1:$1,0)-1)=0,"",OFFSET(Data!$A$1,MATCH($D381,Data!$CG:$CG,0)-1,MATCH($E381&amp;"/"&amp;M$1,Data!$1:$1,0)-1)))</f>
        <v/>
      </c>
      <c r="N381" s="252" t="str">
        <f ca="1">IF(ISERROR(OFFSET(Data!$A$1,MATCH($D381,Data!$CG:$CG,0)-1,MATCH($E381&amp;"/"&amp;N$1,Data!$1:$1,0)-1))=TRUE,"",IF(OFFSET(Data!$A$1,MATCH($D381,Data!$CG:$CG,0)-1,MATCH($E381&amp;"/"&amp;N$1,Data!$1:$1,0)-1)=0,"",OFFSET(Data!$A$1,MATCH($D381,Data!$CG:$CG,0)-1,MATCH($E381&amp;"/"&amp;N$1,Data!$1:$1,0)-1)))</f>
        <v/>
      </c>
      <c r="O381" s="252" t="str">
        <f ca="1">IF(ISERROR(OFFSET(Data!$A$1,MATCH($D381,Data!$CG:$CG,0)-1,MATCH($E381&amp;"/"&amp;O$1,Data!$1:$1,0)-1))=TRUE,"",IF(OFFSET(Data!$A$1,MATCH($D381,Data!$CG:$CG,0)-1,MATCH($E381&amp;"/"&amp;O$1,Data!$1:$1,0)-1)=0,"",OFFSET(Data!$A$1,MATCH($D381,Data!$CG:$CG,0)-1,MATCH($E381&amp;"/"&amp;O$1,Data!$1:$1,0)-1)))</f>
        <v/>
      </c>
      <c r="P381" s="252" t="str">
        <f ca="1">IF(ISERROR(OFFSET(Data!$A$1,MATCH($D381,Data!$CG:$CG,0)-1,MATCH($E381&amp;"/"&amp;P$1,Data!$1:$1,0)-1))=TRUE,"",IF(OFFSET(Data!$A$1,MATCH($D381,Data!$CG:$CG,0)-1,MATCH($E381&amp;"/"&amp;P$1,Data!$1:$1,0)-1)=0,"",OFFSET(Data!$A$1,MATCH($D381,Data!$CG:$CG,0)-1,MATCH($E381&amp;"/"&amp;P$1,Data!$1:$1,0)-1)))</f>
        <v/>
      </c>
      <c r="Q381" s="252" t="str">
        <f ca="1">IF(ISERROR(OFFSET(Data!$A$1,MATCH($D381,Data!$CG:$CG,0)-1,MATCH($E381&amp;"/"&amp;Q$1,Data!$1:$1,0)-1))=TRUE,"",IF(OFFSET(Data!$A$1,MATCH($D381,Data!$CG:$CG,0)-1,MATCH($E381&amp;"/"&amp;Q$1,Data!$1:$1,0)-1)=0,"",OFFSET(Data!$A$1,MATCH($D381,Data!$CG:$CG,0)-1,MATCH($E381&amp;"/"&amp;Q$1,Data!$1:$1,0)-1)))</f>
        <v/>
      </c>
      <c r="R381" s="252" t="str">
        <f ca="1">IF(ISERROR(OFFSET(Data!$A$1,MATCH($D381,Data!$CG:$CG,0)-1,MATCH($E381&amp;"/"&amp;R$1,Data!$1:$1,0)-1))=TRUE,"",IF(OFFSET(Data!$A$1,MATCH($D381,Data!$CG:$CG,0)-1,MATCH($E381&amp;"/"&amp;R$1,Data!$1:$1,0)-1)=0,"",OFFSET(Data!$A$1,MATCH($D381,Data!$CG:$CG,0)-1,MATCH($E381&amp;"/"&amp;R$1,Data!$1:$1,0)-1)))</f>
        <v/>
      </c>
      <c r="S381" s="252" t="str">
        <f ca="1">IF(ISERROR(OFFSET(Data!$A$1,MATCH($D381,Data!$CG:$CG,0)-1,MATCH($E381&amp;"/"&amp;S$1,Data!$1:$1,0)-1))=TRUE,"",IF(OFFSET(Data!$A$1,MATCH($D381,Data!$CG:$CG,0)-1,MATCH($E381&amp;"/"&amp;S$1,Data!$1:$1,0)-1)=0,"",OFFSET(Data!$A$1,MATCH($D381,Data!$CG:$CG,0)-1,MATCH($E381&amp;"/"&amp;S$1,Data!$1:$1,0)-1)))</f>
        <v/>
      </c>
      <c r="T381" s="252" t="str">
        <f ca="1">IF(ISERROR(OFFSET(Data!$A$1,MATCH($D381,Data!$CG:$CG,0)-1,MATCH($E381&amp;"/"&amp;T$1,Data!$1:$1,0)-1))=TRUE,"",IF(OFFSET(Data!$A$1,MATCH($D381,Data!$CG:$CG,0)-1,MATCH($E381&amp;"/"&amp;T$1,Data!$1:$1,0)-1)=0,"",OFFSET(Data!$A$1,MATCH($D381,Data!$CG:$CG,0)-1,MATCH($E381&amp;"/"&amp;T$1,Data!$1:$1,0)-1)))</f>
        <v/>
      </c>
      <c r="U381" s="252" t="str">
        <f ca="1">IF(ISERROR(OFFSET(Data!$A$1,MATCH($D381,Data!$CG:$CG,0)-1,MATCH($E381&amp;"/"&amp;U$1,Data!$1:$1,0)-1))=TRUE,"",IF(OFFSET(Data!$A$1,MATCH($D381,Data!$CG:$CG,0)-1,MATCH($E381&amp;"/"&amp;U$1,Data!$1:$1,0)-1)=0,"",OFFSET(Data!$A$1,MATCH($D381,Data!$CG:$CG,0)-1,MATCH($E381&amp;"/"&amp;U$1,Data!$1:$1,0)-1)))</f>
        <v/>
      </c>
      <c r="V381" s="252" t="str">
        <f ca="1">IF(ISERROR(OFFSET(Data!$A$1,MATCH($D381,Data!$CG:$CG,0)-1,MATCH($E381&amp;"/"&amp;V$1,Data!$1:$1,0)-1))=TRUE,"",IF(OFFSET(Data!$A$1,MATCH($D381,Data!$CG:$CG,0)-1,MATCH($E381&amp;"/"&amp;V$1,Data!$1:$1,0)-1)=0,"",OFFSET(Data!$A$1,MATCH($D381,Data!$CG:$CG,0)-1,MATCH($E381&amp;"/"&amp;V$1,Data!$1:$1,0)-1)))</f>
        <v/>
      </c>
      <c r="W381" s="269" t="str">
        <f ca="1">IF(ISERROR(OFFSET(Data!$A$1,MATCH($D381,Data!$CG:$CG,0)-1,MATCH($E381&amp;"/"&amp;W$1,Data!$1:$1,0)-1))=TRUE,"",IF(OFFSET(Data!$A$1,MATCH($D381,Data!$CG:$CG,0)-1,MATCH($E381&amp;"/"&amp;W$1,Data!$1:$1,0)-1)=0,"",OFFSET(Data!$A$1,MATCH($D381,Data!$CG:$CG,0)-1,MATCH($E381&amp;"/"&amp;W$1,Data!$1:$1,0)-1)))</f>
        <v/>
      </c>
      <c r="X381" s="252" t="str">
        <f ca="1">IF(ISERROR(OFFSET(Data!$A$1,MATCH($D381,Data!$CG:$CG,0)-1,MATCH($E381&amp;"/"&amp;X$1,Data!$1:$1,0)-1))=TRUE,"",IF(OFFSET(Data!$A$1,MATCH($D381,Data!$CG:$CG,0)-1,MATCH($E381&amp;"/"&amp;X$1,Data!$1:$1,0)-1)=0,"",OFFSET(Data!$A$1,MATCH($D381,Data!$CG:$CG,0)-1,MATCH($E381&amp;"/"&amp;X$1,Data!$1:$1,0)-1)))</f>
        <v/>
      </c>
      <c r="Y381" s="252" t="str">
        <f ca="1">IF(ISERROR(OFFSET(Data!$A$1,MATCH($D381,Data!$CG:$CG,0)-1,MATCH($E381&amp;"/"&amp;Y$1,Data!$1:$1,0)-1))=TRUE,"",IF(OFFSET(Data!$A$1,MATCH($D381,Data!$CG:$CG,0)-1,MATCH($E381&amp;"/"&amp;Y$1,Data!$1:$1,0)-1)=0,"",OFFSET(Data!$A$1,MATCH($D381,Data!$CG:$CG,0)-1,MATCH($E381&amp;"/"&amp;Y$1,Data!$1:$1,0)-1)))</f>
        <v/>
      </c>
      <c r="Z381" s="252" t="str">
        <f ca="1">IF(ISERROR(OFFSET(Data!$A$1,MATCH($D381,Data!$CG:$CG,0)-1,MATCH($E381&amp;"/"&amp;Z$1,Data!$1:$1,0)-1))=TRUE,"",IF(OFFSET(Data!$A$1,MATCH($D381,Data!$CG:$CG,0)-1,MATCH($E381&amp;"/"&amp;Z$1,Data!$1:$1,0)-1)=0,"",OFFSET(Data!$A$1,MATCH($D381,Data!$CG:$CG,0)-1,MATCH($E381&amp;"/"&amp;Z$1,Data!$1:$1,0)-1)))</f>
        <v/>
      </c>
      <c r="AA381" s="252" t="str">
        <f ca="1">IF(ISERROR(OFFSET(Data!$A$1,MATCH($D381,Data!$CG:$CG,0)-1,MATCH($E381&amp;"/"&amp;AA$1,Data!$1:$1,0)-1))=TRUE,"",IF(OFFSET(Data!$A$1,MATCH($D381,Data!$CG:$CG,0)-1,MATCH($E381&amp;"/"&amp;AA$1,Data!$1:$1,0)-1)=0,"",OFFSET(Data!$A$1,MATCH($D381,Data!$CG:$CG,0)-1,MATCH($E381&amp;"/"&amp;AA$1,Data!$1:$1,0)-1)))</f>
        <v/>
      </c>
      <c r="AB381" s="252" t="str">
        <f ca="1">IF(ISERROR(OFFSET(Data!$A$1,MATCH($D381,Data!$CG:$CG,0)-1,MATCH($E381&amp;"/"&amp;AB$1,Data!$1:$1,0)-1))=TRUE,"",IF(OFFSET(Data!$A$1,MATCH($D381,Data!$CG:$CG,0)-1,MATCH($E381&amp;"/"&amp;AB$1,Data!$1:$1,0)-1)=0,"",OFFSET(Data!$A$1,MATCH($D381,Data!$CG:$CG,0)-1,MATCH($E381&amp;"/"&amp;AB$1,Data!$1:$1,0)-1)))</f>
        <v/>
      </c>
      <c r="AC381" s="252" t="str">
        <f ca="1">IF(ISERROR(OFFSET(Data!$A$1,MATCH($D381,Data!$CG:$CG,0)-1,MATCH($E381&amp;"/"&amp;AC$1,Data!$1:$1,0)-1))=TRUE,"",IF(OFFSET(Data!$A$1,MATCH($D381,Data!$CG:$CG,0)-1,MATCH($E381&amp;"/"&amp;AC$1,Data!$1:$1,0)-1)=0,"",OFFSET(Data!$A$1,MATCH($D381,Data!$CG:$CG,0)-1,MATCH($E381&amp;"/"&amp;AC$1,Data!$1:$1,0)-1)))</f>
        <v/>
      </c>
      <c r="AD381" s="252" t="str">
        <f ca="1">IF(ISERROR(OFFSET(Data!$A$1,MATCH($D381,Data!$CG:$CG,0)-1,MATCH($E381&amp;"/"&amp;AD$1,Data!$1:$1,0)-1))=TRUE,"",IF(OFFSET(Data!$A$1,MATCH($D381,Data!$CG:$CG,0)-1,MATCH($E381&amp;"/"&amp;AD$1,Data!$1:$1,0)-1)=0,"",OFFSET(Data!$A$1,MATCH($D381,Data!$CG:$CG,0)-1,MATCH($E381&amp;"/"&amp;AD$1,Data!$1:$1,0)-1)))</f>
        <v/>
      </c>
      <c r="AE381" s="252" t="str">
        <f ca="1">IF(ISERROR(OFFSET(Data!$A$1,MATCH($D381,Data!$CG:$CG,0)-1,MATCH($E381&amp;"/"&amp;AE$1,Data!$1:$1,0)-1))=TRUE,"",IF(OFFSET(Data!$A$1,MATCH($D381,Data!$CG:$CG,0)-1,MATCH($E381&amp;"/"&amp;AE$1,Data!$1:$1,0)-1)=0,"",OFFSET(Data!$A$1,MATCH($D381,Data!$CG:$CG,0)-1,MATCH($E381&amp;"/"&amp;AE$1,Data!$1:$1,0)-1)))</f>
        <v/>
      </c>
      <c r="AF381" s="253" t="str">
        <f ca="1">IF(ISERROR(OFFSET(Data!$A$1,MATCH($D381,Data!$CG:$CG,0)-1,MATCH($E381&amp;"/"&amp;AF$1,Data!$1:$1,0)-1))=TRUE,"",IF(OFFSET(Data!$A$1,MATCH($D381,Data!$CG:$CG,0)-1,MATCH($E381&amp;"/"&amp;AF$1,Data!$1:$1,0)-1)=0,"",OFFSET(Data!$A$1,MATCH($D381,Data!$CG:$CG,0)-1,MATCH($E381&amp;"/"&amp;AF$1,Data!$1:$1,0)-1)))</f>
        <v/>
      </c>
      <c r="AG381" s="212">
        <f t="shared" ca="1" si="10"/>
        <v>0</v>
      </c>
      <c r="AH381" s="213">
        <f ca="1">SUM(AG379:AG381)</f>
        <v>0</v>
      </c>
    </row>
    <row r="382" spans="1:34" ht="15.75" hidden="1" customHeight="1" x14ac:dyDescent="0.25">
      <c r="A382" s="446"/>
      <c r="B382" s="449"/>
      <c r="C382" s="452"/>
      <c r="D382" s="28" t="e">
        <f>IF(C382&lt;&gt;"",C382,D381)</f>
        <v>#N/A</v>
      </c>
      <c r="E382" s="29" t="s">
        <v>24</v>
      </c>
      <c r="F382" s="254" t="str">
        <f ca="1">IF(ISERROR(OFFSET(Data!$A$1,MATCH($D382,Data!$CG:$CG,0)-1,MATCH($E382&amp;"/"&amp;F$1,Data!$1:$1,0)-1))=TRUE,"",IF(OFFSET(Data!$A$1,MATCH($D382,Data!$CG:$CG,0)-1,MATCH($E382&amp;"/"&amp;F$1,Data!$1:$1,0)-1)=0,"",OFFSET(Data!$A$1,MATCH($D382,Data!$CG:$CG,0)-1,MATCH($E382&amp;"/"&amp;F$1,Data!$1:$1,0)-1)))</f>
        <v/>
      </c>
      <c r="G382" s="252" t="str">
        <f ca="1">IF(ISERROR(OFFSET(Data!$A$1,MATCH($D382,Data!$CG:$CG,0)-1,MATCH($E382&amp;"/"&amp;G$1,Data!$1:$1,0)-1))=TRUE,"",IF(OFFSET(Data!$A$1,MATCH($D382,Data!$CG:$CG,0)-1,MATCH($E382&amp;"/"&amp;G$1,Data!$1:$1,0)-1)=0,"",OFFSET(Data!$A$1,MATCH($D382,Data!$CG:$CG,0)-1,MATCH($E382&amp;"/"&amp;G$1,Data!$1:$1,0)-1)))</f>
        <v/>
      </c>
      <c r="H382" s="252" t="str">
        <f ca="1">IF(ISERROR(OFFSET(Data!$A$1,MATCH($D382,Data!$CG:$CG,0)-1,MATCH($E382&amp;"/"&amp;H$1,Data!$1:$1,0)-1))=TRUE,"",IF(OFFSET(Data!$A$1,MATCH($D382,Data!$CG:$CG,0)-1,MATCH($E382&amp;"/"&amp;H$1,Data!$1:$1,0)-1)=0,"",OFFSET(Data!$A$1,MATCH($D382,Data!$CG:$CG,0)-1,MATCH($E382&amp;"/"&amp;H$1,Data!$1:$1,0)-1)))</f>
        <v/>
      </c>
      <c r="I382" s="252" t="str">
        <f ca="1">IF(ISERROR(OFFSET(Data!$A$1,MATCH($D382,Data!$CG:$CG,0)-1,MATCH($E382&amp;"/"&amp;I$1,Data!$1:$1,0)-1))=TRUE,"",IF(OFFSET(Data!$A$1,MATCH($D382,Data!$CG:$CG,0)-1,MATCH($E382&amp;"/"&amp;I$1,Data!$1:$1,0)-1)=0,"",OFFSET(Data!$A$1,MATCH($D382,Data!$CG:$CG,0)-1,MATCH($E382&amp;"/"&amp;I$1,Data!$1:$1,0)-1)))</f>
        <v/>
      </c>
      <c r="J382" s="252" t="str">
        <f ca="1">IF(ISERROR(OFFSET(Data!$A$1,MATCH($D382,Data!$CG:$CG,0)-1,MATCH($E382&amp;"/"&amp;J$1,Data!$1:$1,0)-1))=TRUE,"",IF(OFFSET(Data!$A$1,MATCH($D382,Data!$CG:$CG,0)-1,MATCH($E382&amp;"/"&amp;J$1,Data!$1:$1,0)-1)=0,"",OFFSET(Data!$A$1,MATCH($D382,Data!$CG:$CG,0)-1,MATCH($E382&amp;"/"&amp;J$1,Data!$1:$1,0)-1)))</f>
        <v/>
      </c>
      <c r="K382" s="252" t="str">
        <f ca="1">IF(ISERROR(OFFSET(Data!$A$1,MATCH($D382,Data!$CG:$CG,0)-1,MATCH($E382&amp;"/"&amp;K$1,Data!$1:$1,0)-1))=TRUE,"",IF(OFFSET(Data!$A$1,MATCH($D382,Data!$CG:$CG,0)-1,MATCH($E382&amp;"/"&amp;K$1,Data!$1:$1,0)-1)=0,"",OFFSET(Data!$A$1,MATCH($D382,Data!$CG:$CG,0)-1,MATCH($E382&amp;"/"&amp;K$1,Data!$1:$1,0)-1)))</f>
        <v/>
      </c>
      <c r="L382" s="252" t="str">
        <f ca="1">IF(ISERROR(OFFSET(Data!$A$1,MATCH($D382,Data!$CG:$CG,0)-1,MATCH($E382&amp;"/"&amp;L$1,Data!$1:$1,0)-1))=TRUE,"",IF(OFFSET(Data!$A$1,MATCH($D382,Data!$CG:$CG,0)-1,MATCH($E382&amp;"/"&amp;L$1,Data!$1:$1,0)-1)=0,"",OFFSET(Data!$A$1,MATCH($D382,Data!$CG:$CG,0)-1,MATCH($E382&amp;"/"&amp;L$1,Data!$1:$1,0)-1)))</f>
        <v/>
      </c>
      <c r="M382" s="252" t="str">
        <f ca="1">IF(ISERROR(OFFSET(Data!$A$1,MATCH($D382,Data!$CG:$CG,0)-1,MATCH($E382&amp;"/"&amp;M$1,Data!$1:$1,0)-1))=TRUE,"",IF(OFFSET(Data!$A$1,MATCH($D382,Data!$CG:$CG,0)-1,MATCH($E382&amp;"/"&amp;M$1,Data!$1:$1,0)-1)=0,"",OFFSET(Data!$A$1,MATCH($D382,Data!$CG:$CG,0)-1,MATCH($E382&amp;"/"&amp;M$1,Data!$1:$1,0)-1)))</f>
        <v/>
      </c>
      <c r="N382" s="252" t="str">
        <f ca="1">IF(ISERROR(OFFSET(Data!$A$1,MATCH($D382,Data!$CG:$CG,0)-1,MATCH($E382&amp;"/"&amp;N$1,Data!$1:$1,0)-1))=TRUE,"",IF(OFFSET(Data!$A$1,MATCH($D382,Data!$CG:$CG,0)-1,MATCH($E382&amp;"/"&amp;N$1,Data!$1:$1,0)-1)=0,"",OFFSET(Data!$A$1,MATCH($D382,Data!$CG:$CG,0)-1,MATCH($E382&amp;"/"&amp;N$1,Data!$1:$1,0)-1)))</f>
        <v/>
      </c>
      <c r="O382" s="252" t="str">
        <f ca="1">IF(ISERROR(OFFSET(Data!$A$1,MATCH($D382,Data!$CG:$CG,0)-1,MATCH($E382&amp;"/"&amp;O$1,Data!$1:$1,0)-1))=TRUE,"",IF(OFFSET(Data!$A$1,MATCH($D382,Data!$CG:$CG,0)-1,MATCH($E382&amp;"/"&amp;O$1,Data!$1:$1,0)-1)=0,"",OFFSET(Data!$A$1,MATCH($D382,Data!$CG:$CG,0)-1,MATCH($E382&amp;"/"&amp;O$1,Data!$1:$1,0)-1)))</f>
        <v/>
      </c>
      <c r="P382" s="252" t="str">
        <f ca="1">IF(ISERROR(OFFSET(Data!$A$1,MATCH($D382,Data!$CG:$CG,0)-1,MATCH($E382&amp;"/"&amp;P$1,Data!$1:$1,0)-1))=TRUE,"",IF(OFFSET(Data!$A$1,MATCH($D382,Data!$CG:$CG,0)-1,MATCH($E382&amp;"/"&amp;P$1,Data!$1:$1,0)-1)=0,"",OFFSET(Data!$A$1,MATCH($D382,Data!$CG:$CG,0)-1,MATCH($E382&amp;"/"&amp;P$1,Data!$1:$1,0)-1)))</f>
        <v/>
      </c>
      <c r="Q382" s="252" t="str">
        <f ca="1">IF(ISERROR(OFFSET(Data!$A$1,MATCH($D382,Data!$CG:$CG,0)-1,MATCH($E382&amp;"/"&amp;Q$1,Data!$1:$1,0)-1))=TRUE,"",IF(OFFSET(Data!$A$1,MATCH($D382,Data!$CG:$CG,0)-1,MATCH($E382&amp;"/"&amp;Q$1,Data!$1:$1,0)-1)=0,"",OFFSET(Data!$A$1,MATCH($D382,Data!$CG:$CG,0)-1,MATCH($E382&amp;"/"&amp;Q$1,Data!$1:$1,0)-1)))</f>
        <v/>
      </c>
      <c r="R382" s="252" t="str">
        <f ca="1">IF(ISERROR(OFFSET(Data!$A$1,MATCH($D382,Data!$CG:$CG,0)-1,MATCH($E382&amp;"/"&amp;R$1,Data!$1:$1,0)-1))=TRUE,"",IF(OFFSET(Data!$A$1,MATCH($D382,Data!$CG:$CG,0)-1,MATCH($E382&amp;"/"&amp;R$1,Data!$1:$1,0)-1)=0,"",OFFSET(Data!$A$1,MATCH($D382,Data!$CG:$CG,0)-1,MATCH($E382&amp;"/"&amp;R$1,Data!$1:$1,0)-1)))</f>
        <v/>
      </c>
      <c r="S382" s="252" t="str">
        <f ca="1">IF(ISERROR(OFFSET(Data!$A$1,MATCH($D382,Data!$CG:$CG,0)-1,MATCH($E382&amp;"/"&amp;S$1,Data!$1:$1,0)-1))=TRUE,"",IF(OFFSET(Data!$A$1,MATCH($D382,Data!$CG:$CG,0)-1,MATCH($E382&amp;"/"&amp;S$1,Data!$1:$1,0)-1)=0,"",OFFSET(Data!$A$1,MATCH($D382,Data!$CG:$CG,0)-1,MATCH($E382&amp;"/"&amp;S$1,Data!$1:$1,0)-1)))</f>
        <v/>
      </c>
      <c r="T382" s="252" t="str">
        <f ca="1">IF(ISERROR(OFFSET(Data!$A$1,MATCH($D382,Data!$CG:$CG,0)-1,MATCH($E382&amp;"/"&amp;T$1,Data!$1:$1,0)-1))=TRUE,"",IF(OFFSET(Data!$A$1,MATCH($D382,Data!$CG:$CG,0)-1,MATCH($E382&amp;"/"&amp;T$1,Data!$1:$1,0)-1)=0,"",OFFSET(Data!$A$1,MATCH($D382,Data!$CG:$CG,0)-1,MATCH($E382&amp;"/"&amp;T$1,Data!$1:$1,0)-1)))</f>
        <v/>
      </c>
      <c r="U382" s="252" t="str">
        <f ca="1">IF(ISERROR(OFFSET(Data!$A$1,MATCH($D382,Data!$CG:$CG,0)-1,MATCH($E382&amp;"/"&amp;U$1,Data!$1:$1,0)-1))=TRUE,"",IF(OFFSET(Data!$A$1,MATCH($D382,Data!$CG:$CG,0)-1,MATCH($E382&amp;"/"&amp;U$1,Data!$1:$1,0)-1)=0,"",OFFSET(Data!$A$1,MATCH($D382,Data!$CG:$CG,0)-1,MATCH($E382&amp;"/"&amp;U$1,Data!$1:$1,0)-1)))</f>
        <v/>
      </c>
      <c r="V382" s="252" t="str">
        <f ca="1">IF(ISERROR(OFFSET(Data!$A$1,MATCH($D382,Data!$CG:$CG,0)-1,MATCH($E382&amp;"/"&amp;V$1,Data!$1:$1,0)-1))=TRUE,"",IF(OFFSET(Data!$A$1,MATCH($D382,Data!$CG:$CG,0)-1,MATCH($E382&amp;"/"&amp;V$1,Data!$1:$1,0)-1)=0,"",OFFSET(Data!$A$1,MATCH($D382,Data!$CG:$CG,0)-1,MATCH($E382&amp;"/"&amp;V$1,Data!$1:$1,0)-1)))</f>
        <v/>
      </c>
      <c r="W382" s="269" t="str">
        <f ca="1">IF(ISERROR(OFFSET(Data!$A$1,MATCH($D382,Data!$CG:$CG,0)-1,MATCH($E382&amp;"/"&amp;W$1,Data!$1:$1,0)-1))=TRUE,"",IF(OFFSET(Data!$A$1,MATCH($D382,Data!$CG:$CG,0)-1,MATCH($E382&amp;"/"&amp;W$1,Data!$1:$1,0)-1)=0,"",OFFSET(Data!$A$1,MATCH($D382,Data!$CG:$CG,0)-1,MATCH($E382&amp;"/"&amp;W$1,Data!$1:$1,0)-1)))</f>
        <v/>
      </c>
      <c r="X382" s="252" t="str">
        <f ca="1">IF(ISERROR(OFFSET(Data!$A$1,MATCH($D382,Data!$CG:$CG,0)-1,MATCH($E382&amp;"/"&amp;X$1,Data!$1:$1,0)-1))=TRUE,"",IF(OFFSET(Data!$A$1,MATCH($D382,Data!$CG:$CG,0)-1,MATCH($E382&amp;"/"&amp;X$1,Data!$1:$1,0)-1)=0,"",OFFSET(Data!$A$1,MATCH($D382,Data!$CG:$CG,0)-1,MATCH($E382&amp;"/"&amp;X$1,Data!$1:$1,0)-1)))</f>
        <v/>
      </c>
      <c r="Y382" s="252" t="str">
        <f ca="1">IF(ISERROR(OFFSET(Data!$A$1,MATCH($D382,Data!$CG:$CG,0)-1,MATCH($E382&amp;"/"&amp;Y$1,Data!$1:$1,0)-1))=TRUE,"",IF(OFFSET(Data!$A$1,MATCH($D382,Data!$CG:$CG,0)-1,MATCH($E382&amp;"/"&amp;Y$1,Data!$1:$1,0)-1)=0,"",OFFSET(Data!$A$1,MATCH($D382,Data!$CG:$CG,0)-1,MATCH($E382&amp;"/"&amp;Y$1,Data!$1:$1,0)-1)))</f>
        <v/>
      </c>
      <c r="Z382" s="252" t="str">
        <f ca="1">IF(ISERROR(OFFSET(Data!$A$1,MATCH($D382,Data!$CG:$CG,0)-1,MATCH($E382&amp;"/"&amp;Z$1,Data!$1:$1,0)-1))=TRUE,"",IF(OFFSET(Data!$A$1,MATCH($D382,Data!$CG:$CG,0)-1,MATCH($E382&amp;"/"&amp;Z$1,Data!$1:$1,0)-1)=0,"",OFFSET(Data!$A$1,MATCH($D382,Data!$CG:$CG,0)-1,MATCH($E382&amp;"/"&amp;Z$1,Data!$1:$1,0)-1)))</f>
        <v/>
      </c>
      <c r="AA382" s="252" t="str">
        <f ca="1">IF(ISERROR(OFFSET(Data!$A$1,MATCH($D382,Data!$CG:$CG,0)-1,MATCH($E382&amp;"/"&amp;AA$1,Data!$1:$1,0)-1))=TRUE,"",IF(OFFSET(Data!$A$1,MATCH($D382,Data!$CG:$CG,0)-1,MATCH($E382&amp;"/"&amp;AA$1,Data!$1:$1,0)-1)=0,"",OFFSET(Data!$A$1,MATCH($D382,Data!$CG:$CG,0)-1,MATCH($E382&amp;"/"&amp;AA$1,Data!$1:$1,0)-1)))</f>
        <v/>
      </c>
      <c r="AB382" s="252" t="str">
        <f ca="1">IF(ISERROR(OFFSET(Data!$A$1,MATCH($D382,Data!$CG:$CG,0)-1,MATCH($E382&amp;"/"&amp;AB$1,Data!$1:$1,0)-1))=TRUE,"",IF(OFFSET(Data!$A$1,MATCH($D382,Data!$CG:$CG,0)-1,MATCH($E382&amp;"/"&amp;AB$1,Data!$1:$1,0)-1)=0,"",OFFSET(Data!$A$1,MATCH($D382,Data!$CG:$CG,0)-1,MATCH($E382&amp;"/"&amp;AB$1,Data!$1:$1,0)-1)))</f>
        <v/>
      </c>
      <c r="AC382" s="252" t="str">
        <f ca="1">IF(ISERROR(OFFSET(Data!$A$1,MATCH($D382,Data!$CG:$CG,0)-1,MATCH($E382&amp;"/"&amp;AC$1,Data!$1:$1,0)-1))=TRUE,"",IF(OFFSET(Data!$A$1,MATCH($D382,Data!$CG:$CG,0)-1,MATCH($E382&amp;"/"&amp;AC$1,Data!$1:$1,0)-1)=0,"",OFFSET(Data!$A$1,MATCH($D382,Data!$CG:$CG,0)-1,MATCH($E382&amp;"/"&amp;AC$1,Data!$1:$1,0)-1)))</f>
        <v/>
      </c>
      <c r="AD382" s="252" t="str">
        <f ca="1">IF(ISERROR(OFFSET(Data!$A$1,MATCH($D382,Data!$CG:$CG,0)-1,MATCH($E382&amp;"/"&amp;AD$1,Data!$1:$1,0)-1))=TRUE,"",IF(OFFSET(Data!$A$1,MATCH($D382,Data!$CG:$CG,0)-1,MATCH($E382&amp;"/"&amp;AD$1,Data!$1:$1,0)-1)=0,"",OFFSET(Data!$A$1,MATCH($D382,Data!$CG:$CG,0)-1,MATCH($E382&amp;"/"&amp;AD$1,Data!$1:$1,0)-1)))</f>
        <v/>
      </c>
      <c r="AE382" s="252" t="str">
        <f ca="1">IF(ISERROR(OFFSET(Data!$A$1,MATCH($D382,Data!$CG:$CG,0)-1,MATCH($E382&amp;"/"&amp;AE$1,Data!$1:$1,0)-1))=TRUE,"",IF(OFFSET(Data!$A$1,MATCH($D382,Data!$CG:$CG,0)-1,MATCH($E382&amp;"/"&amp;AE$1,Data!$1:$1,0)-1)=0,"",OFFSET(Data!$A$1,MATCH($D382,Data!$CG:$CG,0)-1,MATCH($E382&amp;"/"&amp;AE$1,Data!$1:$1,0)-1)))</f>
        <v/>
      </c>
      <c r="AF382" s="253" t="str">
        <f ca="1">IF(ISERROR(OFFSET(Data!$A$1,MATCH($D382,Data!$CG:$CG,0)-1,MATCH($E382&amp;"/"&amp;AF$1,Data!$1:$1,0)-1))=TRUE,"",IF(OFFSET(Data!$A$1,MATCH($D382,Data!$CG:$CG,0)-1,MATCH($E382&amp;"/"&amp;AF$1,Data!$1:$1,0)-1)=0,"",OFFSET(Data!$A$1,MATCH($D382,Data!$CG:$CG,0)-1,MATCH($E382&amp;"/"&amp;AF$1,Data!$1:$1,0)-1)))</f>
        <v/>
      </c>
      <c r="AG382" s="212">
        <f t="shared" ca="1" si="10"/>
        <v>0</v>
      </c>
      <c r="AH382" s="213">
        <f ca="1">SUM(AG379:AG382)</f>
        <v>0</v>
      </c>
    </row>
    <row r="383" spans="1:34" ht="15.75" hidden="1" customHeight="1" thickBot="1" x14ac:dyDescent="0.3">
      <c r="A383" s="447"/>
      <c r="B383" s="450"/>
      <c r="C383" s="453"/>
      <c r="D383" s="30" t="e">
        <f>IF(C383&lt;&gt;"",C383,D382)</f>
        <v>#N/A</v>
      </c>
      <c r="E383" s="31" t="s">
        <v>25</v>
      </c>
      <c r="F383" s="255" t="str">
        <f ca="1">IF(ISERROR(OFFSET(Data!$A$1,MATCH($D383,Data!$CG:$CG,0)-1,MATCH($E383&amp;"/"&amp;F$1,Data!$1:$1,0)-1))=TRUE,"",IF(OFFSET(Data!$A$1,MATCH($D383,Data!$CG:$CG,0)-1,MATCH($E383&amp;"/"&amp;F$1,Data!$1:$1,0)-1)=0,"",OFFSET(Data!$A$1,MATCH($D383,Data!$CG:$CG,0)-1,MATCH($E383&amp;"/"&amp;F$1,Data!$1:$1,0)-1)))</f>
        <v/>
      </c>
      <c r="G383" s="256" t="str">
        <f ca="1">IF(ISERROR(OFFSET(Data!$A$1,MATCH($D383,Data!$CG:$CG,0)-1,MATCH($E383&amp;"/"&amp;G$1,Data!$1:$1,0)-1))=TRUE,"",IF(OFFSET(Data!$A$1,MATCH($D383,Data!$CG:$CG,0)-1,MATCH($E383&amp;"/"&amp;G$1,Data!$1:$1,0)-1)=0,"",OFFSET(Data!$A$1,MATCH($D383,Data!$CG:$CG,0)-1,MATCH($E383&amp;"/"&amp;G$1,Data!$1:$1,0)-1)))</f>
        <v/>
      </c>
      <c r="H383" s="256" t="str">
        <f ca="1">IF(ISERROR(OFFSET(Data!$A$1,MATCH($D383,Data!$CG:$CG,0)-1,MATCH($E383&amp;"/"&amp;H$1,Data!$1:$1,0)-1))=TRUE,"",IF(OFFSET(Data!$A$1,MATCH($D383,Data!$CG:$CG,0)-1,MATCH($E383&amp;"/"&amp;H$1,Data!$1:$1,0)-1)=0,"",OFFSET(Data!$A$1,MATCH($D383,Data!$CG:$CG,0)-1,MATCH($E383&amp;"/"&amp;H$1,Data!$1:$1,0)-1)))</f>
        <v/>
      </c>
      <c r="I383" s="256" t="str">
        <f ca="1">IF(ISERROR(OFFSET(Data!$A$1,MATCH($D383,Data!$CG:$CG,0)-1,MATCH($E383&amp;"/"&amp;I$1,Data!$1:$1,0)-1))=TRUE,"",IF(OFFSET(Data!$A$1,MATCH($D383,Data!$CG:$CG,0)-1,MATCH($E383&amp;"/"&amp;I$1,Data!$1:$1,0)-1)=0,"",OFFSET(Data!$A$1,MATCH($D383,Data!$CG:$CG,0)-1,MATCH($E383&amp;"/"&amp;I$1,Data!$1:$1,0)-1)))</f>
        <v/>
      </c>
      <c r="J383" s="256" t="str">
        <f ca="1">IF(ISERROR(OFFSET(Data!$A$1,MATCH($D383,Data!$CG:$CG,0)-1,MATCH($E383&amp;"/"&amp;J$1,Data!$1:$1,0)-1))=TRUE,"",IF(OFFSET(Data!$A$1,MATCH($D383,Data!$CG:$CG,0)-1,MATCH($E383&amp;"/"&amp;J$1,Data!$1:$1,0)-1)=0,"",OFFSET(Data!$A$1,MATCH($D383,Data!$CG:$CG,0)-1,MATCH($E383&amp;"/"&amp;J$1,Data!$1:$1,0)-1)))</f>
        <v/>
      </c>
      <c r="K383" s="256" t="str">
        <f ca="1">IF(ISERROR(OFFSET(Data!$A$1,MATCH($D383,Data!$CG:$CG,0)-1,MATCH($E383&amp;"/"&amp;K$1,Data!$1:$1,0)-1))=TRUE,"",IF(OFFSET(Data!$A$1,MATCH($D383,Data!$CG:$CG,0)-1,MATCH($E383&amp;"/"&amp;K$1,Data!$1:$1,0)-1)=0,"",OFFSET(Data!$A$1,MATCH($D383,Data!$CG:$CG,0)-1,MATCH($E383&amp;"/"&amp;K$1,Data!$1:$1,0)-1)))</f>
        <v/>
      </c>
      <c r="L383" s="256" t="str">
        <f ca="1">IF(ISERROR(OFFSET(Data!$A$1,MATCH($D383,Data!$CG:$CG,0)-1,MATCH($E383&amp;"/"&amp;L$1,Data!$1:$1,0)-1))=TRUE,"",IF(OFFSET(Data!$A$1,MATCH($D383,Data!$CG:$CG,0)-1,MATCH($E383&amp;"/"&amp;L$1,Data!$1:$1,0)-1)=0,"",OFFSET(Data!$A$1,MATCH($D383,Data!$CG:$CG,0)-1,MATCH($E383&amp;"/"&amp;L$1,Data!$1:$1,0)-1)))</f>
        <v/>
      </c>
      <c r="M383" s="256" t="str">
        <f ca="1">IF(ISERROR(OFFSET(Data!$A$1,MATCH($D383,Data!$CG:$CG,0)-1,MATCH($E383&amp;"/"&amp;M$1,Data!$1:$1,0)-1))=TRUE,"",IF(OFFSET(Data!$A$1,MATCH($D383,Data!$CG:$CG,0)-1,MATCH($E383&amp;"/"&amp;M$1,Data!$1:$1,0)-1)=0,"",OFFSET(Data!$A$1,MATCH($D383,Data!$CG:$CG,0)-1,MATCH($E383&amp;"/"&amp;M$1,Data!$1:$1,0)-1)))</f>
        <v/>
      </c>
      <c r="N383" s="256" t="str">
        <f ca="1">IF(ISERROR(OFFSET(Data!$A$1,MATCH($D383,Data!$CG:$CG,0)-1,MATCH($E383&amp;"/"&amp;N$1,Data!$1:$1,0)-1))=TRUE,"",IF(OFFSET(Data!$A$1,MATCH($D383,Data!$CG:$CG,0)-1,MATCH($E383&amp;"/"&amp;N$1,Data!$1:$1,0)-1)=0,"",OFFSET(Data!$A$1,MATCH($D383,Data!$CG:$CG,0)-1,MATCH($E383&amp;"/"&amp;N$1,Data!$1:$1,0)-1)))</f>
        <v/>
      </c>
      <c r="O383" s="256" t="str">
        <f ca="1">IF(ISERROR(OFFSET(Data!$A$1,MATCH($D383,Data!$CG:$CG,0)-1,MATCH($E383&amp;"/"&amp;O$1,Data!$1:$1,0)-1))=TRUE,"",IF(OFFSET(Data!$A$1,MATCH($D383,Data!$CG:$CG,0)-1,MATCH($E383&amp;"/"&amp;O$1,Data!$1:$1,0)-1)=0,"",OFFSET(Data!$A$1,MATCH($D383,Data!$CG:$CG,0)-1,MATCH($E383&amp;"/"&amp;O$1,Data!$1:$1,0)-1)))</f>
        <v/>
      </c>
      <c r="P383" s="256" t="str">
        <f ca="1">IF(ISERROR(OFFSET(Data!$A$1,MATCH($D383,Data!$CG:$CG,0)-1,MATCH($E383&amp;"/"&amp;P$1,Data!$1:$1,0)-1))=TRUE,"",IF(OFFSET(Data!$A$1,MATCH($D383,Data!$CG:$CG,0)-1,MATCH($E383&amp;"/"&amp;P$1,Data!$1:$1,0)-1)=0,"",OFFSET(Data!$A$1,MATCH($D383,Data!$CG:$CG,0)-1,MATCH($E383&amp;"/"&amp;P$1,Data!$1:$1,0)-1)))</f>
        <v/>
      </c>
      <c r="Q383" s="256" t="str">
        <f ca="1">IF(ISERROR(OFFSET(Data!$A$1,MATCH($D383,Data!$CG:$CG,0)-1,MATCH($E383&amp;"/"&amp;Q$1,Data!$1:$1,0)-1))=TRUE,"",IF(OFFSET(Data!$A$1,MATCH($D383,Data!$CG:$CG,0)-1,MATCH($E383&amp;"/"&amp;Q$1,Data!$1:$1,0)-1)=0,"",OFFSET(Data!$A$1,MATCH($D383,Data!$CG:$CG,0)-1,MATCH($E383&amp;"/"&amp;Q$1,Data!$1:$1,0)-1)))</f>
        <v/>
      </c>
      <c r="R383" s="256" t="str">
        <f ca="1">IF(ISERROR(OFFSET(Data!$A$1,MATCH($D383,Data!$CG:$CG,0)-1,MATCH($E383&amp;"/"&amp;R$1,Data!$1:$1,0)-1))=TRUE,"",IF(OFFSET(Data!$A$1,MATCH($D383,Data!$CG:$CG,0)-1,MATCH($E383&amp;"/"&amp;R$1,Data!$1:$1,0)-1)=0,"",OFFSET(Data!$A$1,MATCH($D383,Data!$CG:$CG,0)-1,MATCH($E383&amp;"/"&amp;R$1,Data!$1:$1,0)-1)))</f>
        <v/>
      </c>
      <c r="S383" s="256" t="str">
        <f ca="1">IF(ISERROR(OFFSET(Data!$A$1,MATCH($D383,Data!$CG:$CG,0)-1,MATCH($E383&amp;"/"&amp;S$1,Data!$1:$1,0)-1))=TRUE,"",IF(OFFSET(Data!$A$1,MATCH($D383,Data!$CG:$CG,0)-1,MATCH($E383&amp;"/"&amp;S$1,Data!$1:$1,0)-1)=0,"",OFFSET(Data!$A$1,MATCH($D383,Data!$CG:$CG,0)-1,MATCH($E383&amp;"/"&amp;S$1,Data!$1:$1,0)-1)))</f>
        <v/>
      </c>
      <c r="T383" s="256" t="str">
        <f ca="1">IF(ISERROR(OFFSET(Data!$A$1,MATCH($D383,Data!$CG:$CG,0)-1,MATCH($E383&amp;"/"&amp;T$1,Data!$1:$1,0)-1))=TRUE,"",IF(OFFSET(Data!$A$1,MATCH($D383,Data!$CG:$CG,0)-1,MATCH($E383&amp;"/"&amp;T$1,Data!$1:$1,0)-1)=0,"",OFFSET(Data!$A$1,MATCH($D383,Data!$CG:$CG,0)-1,MATCH($E383&amp;"/"&amp;T$1,Data!$1:$1,0)-1)))</f>
        <v/>
      </c>
      <c r="U383" s="256" t="str">
        <f ca="1">IF(ISERROR(OFFSET(Data!$A$1,MATCH($D383,Data!$CG:$CG,0)-1,MATCH($E383&amp;"/"&amp;U$1,Data!$1:$1,0)-1))=TRUE,"",IF(OFFSET(Data!$A$1,MATCH($D383,Data!$CG:$CG,0)-1,MATCH($E383&amp;"/"&amp;U$1,Data!$1:$1,0)-1)=0,"",OFFSET(Data!$A$1,MATCH($D383,Data!$CG:$CG,0)-1,MATCH($E383&amp;"/"&amp;U$1,Data!$1:$1,0)-1)))</f>
        <v/>
      </c>
      <c r="V383" s="256" t="str">
        <f ca="1">IF(ISERROR(OFFSET(Data!$A$1,MATCH($D383,Data!$CG:$CG,0)-1,MATCH($E383&amp;"/"&amp;V$1,Data!$1:$1,0)-1))=TRUE,"",IF(OFFSET(Data!$A$1,MATCH($D383,Data!$CG:$CG,0)-1,MATCH($E383&amp;"/"&amp;V$1,Data!$1:$1,0)-1)=0,"",OFFSET(Data!$A$1,MATCH($D383,Data!$CG:$CG,0)-1,MATCH($E383&amp;"/"&amp;V$1,Data!$1:$1,0)-1)))</f>
        <v/>
      </c>
      <c r="W383" s="257" t="str">
        <f ca="1">IF(ISERROR(OFFSET(Data!$A$1,MATCH($D383,Data!$CG:$CG,0)-1,MATCH($E383&amp;"/"&amp;W$1,Data!$1:$1,0)-1))=TRUE,"",IF(OFFSET(Data!$A$1,MATCH($D383,Data!$CG:$CG,0)-1,MATCH($E383&amp;"/"&amp;W$1,Data!$1:$1,0)-1)=0,"",OFFSET(Data!$A$1,MATCH($D383,Data!$CG:$CG,0)-1,MATCH($E383&amp;"/"&amp;W$1,Data!$1:$1,0)-1)))</f>
        <v/>
      </c>
      <c r="X383" s="256" t="str">
        <f ca="1">IF(ISERROR(OFFSET(Data!$A$1,MATCH($D383,Data!$CG:$CG,0)-1,MATCH($E383&amp;"/"&amp;X$1,Data!$1:$1,0)-1))=TRUE,"",IF(OFFSET(Data!$A$1,MATCH($D383,Data!$CG:$CG,0)-1,MATCH($E383&amp;"/"&amp;X$1,Data!$1:$1,0)-1)=0,"",OFFSET(Data!$A$1,MATCH($D383,Data!$CG:$CG,0)-1,MATCH($E383&amp;"/"&amp;X$1,Data!$1:$1,0)-1)))</f>
        <v/>
      </c>
      <c r="Y383" s="256" t="str">
        <f ca="1">IF(ISERROR(OFFSET(Data!$A$1,MATCH($D383,Data!$CG:$CG,0)-1,MATCH($E383&amp;"/"&amp;Y$1,Data!$1:$1,0)-1))=TRUE,"",IF(OFFSET(Data!$A$1,MATCH($D383,Data!$CG:$CG,0)-1,MATCH($E383&amp;"/"&amp;Y$1,Data!$1:$1,0)-1)=0,"",OFFSET(Data!$A$1,MATCH($D383,Data!$CG:$CG,0)-1,MATCH($E383&amp;"/"&amp;Y$1,Data!$1:$1,0)-1)))</f>
        <v/>
      </c>
      <c r="Z383" s="256" t="str">
        <f ca="1">IF(ISERROR(OFFSET(Data!$A$1,MATCH($D383,Data!$CG:$CG,0)-1,MATCH($E383&amp;"/"&amp;Z$1,Data!$1:$1,0)-1))=TRUE,"",IF(OFFSET(Data!$A$1,MATCH($D383,Data!$CG:$CG,0)-1,MATCH($E383&amp;"/"&amp;Z$1,Data!$1:$1,0)-1)=0,"",OFFSET(Data!$A$1,MATCH($D383,Data!$CG:$CG,0)-1,MATCH($E383&amp;"/"&amp;Z$1,Data!$1:$1,0)-1)))</f>
        <v/>
      </c>
      <c r="AA383" s="256" t="str">
        <f ca="1">IF(ISERROR(OFFSET(Data!$A$1,MATCH($D383,Data!$CG:$CG,0)-1,MATCH($E383&amp;"/"&amp;AA$1,Data!$1:$1,0)-1))=TRUE,"",IF(OFFSET(Data!$A$1,MATCH($D383,Data!$CG:$CG,0)-1,MATCH($E383&amp;"/"&amp;AA$1,Data!$1:$1,0)-1)=0,"",OFFSET(Data!$A$1,MATCH($D383,Data!$CG:$CG,0)-1,MATCH($E383&amp;"/"&amp;AA$1,Data!$1:$1,0)-1)))</f>
        <v/>
      </c>
      <c r="AB383" s="256" t="str">
        <f ca="1">IF(ISERROR(OFFSET(Data!$A$1,MATCH($D383,Data!$CG:$CG,0)-1,MATCH($E383&amp;"/"&amp;AB$1,Data!$1:$1,0)-1))=TRUE,"",IF(OFFSET(Data!$A$1,MATCH($D383,Data!$CG:$CG,0)-1,MATCH($E383&amp;"/"&amp;AB$1,Data!$1:$1,0)-1)=0,"",OFFSET(Data!$A$1,MATCH($D383,Data!$CG:$CG,0)-1,MATCH($E383&amp;"/"&amp;AB$1,Data!$1:$1,0)-1)))</f>
        <v/>
      </c>
      <c r="AC383" s="256" t="str">
        <f ca="1">IF(ISERROR(OFFSET(Data!$A$1,MATCH($D383,Data!$CG:$CG,0)-1,MATCH($E383&amp;"/"&amp;AC$1,Data!$1:$1,0)-1))=TRUE,"",IF(OFFSET(Data!$A$1,MATCH($D383,Data!$CG:$CG,0)-1,MATCH($E383&amp;"/"&amp;AC$1,Data!$1:$1,0)-1)=0,"",OFFSET(Data!$A$1,MATCH($D383,Data!$CG:$CG,0)-1,MATCH($E383&amp;"/"&amp;AC$1,Data!$1:$1,0)-1)))</f>
        <v/>
      </c>
      <c r="AD383" s="256" t="str">
        <f ca="1">IF(ISERROR(OFFSET(Data!$A$1,MATCH($D383,Data!$CG:$CG,0)-1,MATCH($E383&amp;"/"&amp;AD$1,Data!$1:$1,0)-1))=TRUE,"",IF(OFFSET(Data!$A$1,MATCH($D383,Data!$CG:$CG,0)-1,MATCH($E383&amp;"/"&amp;AD$1,Data!$1:$1,0)-1)=0,"",OFFSET(Data!$A$1,MATCH($D383,Data!$CG:$CG,0)-1,MATCH($E383&amp;"/"&amp;AD$1,Data!$1:$1,0)-1)))</f>
        <v/>
      </c>
      <c r="AE383" s="256" t="str">
        <f ca="1">IF(ISERROR(OFFSET(Data!$A$1,MATCH($D383,Data!$CG:$CG,0)-1,MATCH($E383&amp;"/"&amp;AE$1,Data!$1:$1,0)-1))=TRUE,"",IF(OFFSET(Data!$A$1,MATCH($D383,Data!$CG:$CG,0)-1,MATCH($E383&amp;"/"&amp;AE$1,Data!$1:$1,0)-1)=0,"",OFFSET(Data!$A$1,MATCH($D383,Data!$CG:$CG,0)-1,MATCH($E383&amp;"/"&amp;AE$1,Data!$1:$1,0)-1)))</f>
        <v/>
      </c>
      <c r="AF383" s="258" t="str">
        <f ca="1">IF(ISERROR(OFFSET(Data!$A$1,MATCH($D383,Data!$CG:$CG,0)-1,MATCH($E383&amp;"/"&amp;AF$1,Data!$1:$1,0)-1))=TRUE,"",IF(OFFSET(Data!$A$1,MATCH($D383,Data!$CG:$CG,0)-1,MATCH($E383&amp;"/"&amp;AF$1,Data!$1:$1,0)-1)=0,"",OFFSET(Data!$A$1,MATCH($D383,Data!$CG:$CG,0)-1,MATCH($E383&amp;"/"&amp;AF$1,Data!$1:$1,0)-1)))</f>
        <v/>
      </c>
      <c r="AG383" s="214">
        <f t="shared" ca="1" si="10"/>
        <v>0</v>
      </c>
      <c r="AH383" s="215">
        <f ca="1">SUM(AG379:AG383)</f>
        <v>0</v>
      </c>
    </row>
    <row r="384" spans="1:34" ht="15" hidden="1" customHeight="1" x14ac:dyDescent="0.25">
      <c r="A384" s="445">
        <v>76</v>
      </c>
      <c r="B384" s="448" t="e">
        <f>INDEX(Data!CI:CI,MATCH("W"&amp;A384,Data!A:A,0))</f>
        <v>#N/A</v>
      </c>
      <c r="C384" s="451" t="e">
        <f>INDEX(Data!CG:CG,MATCH("W"&amp;A384,Data!A:A,0))</f>
        <v>#N/A</v>
      </c>
      <c r="D384" s="26" t="e">
        <f>IF(C384&lt;&gt;"",C384,#REF!)</f>
        <v>#N/A</v>
      </c>
      <c r="E384" s="27" t="s">
        <v>21</v>
      </c>
      <c r="F384" s="271" t="str">
        <f ca="1">IF(ISERROR(OFFSET(Data!$A$1,MATCH($D384,Data!$CG:$CG,0)-1,MATCH($E384&amp;"/"&amp;F$1,Data!$1:$1,0)-1))=TRUE,"",IF(OFFSET(Data!$A$1,MATCH($D384,Data!$CG:$CG,0)-1,MATCH($E384&amp;"/"&amp;F$1,Data!$1:$1,0)-1)=0,"",OFFSET(Data!$A$1,MATCH($D384,Data!$CG:$CG,0)-1,MATCH($E384&amp;"/"&amp;F$1,Data!$1:$1,0)-1)))</f>
        <v/>
      </c>
      <c r="G384" s="250" t="str">
        <f ca="1">IF(ISERROR(OFFSET(Data!$A$1,MATCH($D384,Data!$CG:$CG,0)-1,MATCH($E384&amp;"/"&amp;G$1,Data!$1:$1,0)-1))=TRUE,"",IF(OFFSET(Data!$A$1,MATCH($D384,Data!$CG:$CG,0)-1,MATCH($E384&amp;"/"&amp;G$1,Data!$1:$1,0)-1)=0,"",OFFSET(Data!$A$1,MATCH($D384,Data!$CG:$CG,0)-1,MATCH($E384&amp;"/"&amp;G$1,Data!$1:$1,0)-1)))</f>
        <v/>
      </c>
      <c r="H384" s="250" t="str">
        <f ca="1">IF(ISERROR(OFFSET(Data!$A$1,MATCH($D384,Data!$CG:$CG,0)-1,MATCH($E384&amp;"/"&amp;H$1,Data!$1:$1,0)-1))=TRUE,"",IF(OFFSET(Data!$A$1,MATCH($D384,Data!$CG:$CG,0)-1,MATCH($E384&amp;"/"&amp;H$1,Data!$1:$1,0)-1)=0,"",OFFSET(Data!$A$1,MATCH($D384,Data!$CG:$CG,0)-1,MATCH($E384&amp;"/"&amp;H$1,Data!$1:$1,0)-1)))</f>
        <v/>
      </c>
      <c r="I384" s="250" t="str">
        <f ca="1">IF(ISERROR(OFFSET(Data!$A$1,MATCH($D384,Data!$CG:$CG,0)-1,MATCH($E384&amp;"/"&amp;I$1,Data!$1:$1,0)-1))=TRUE,"",IF(OFFSET(Data!$A$1,MATCH($D384,Data!$CG:$CG,0)-1,MATCH($E384&amp;"/"&amp;I$1,Data!$1:$1,0)-1)=0,"",OFFSET(Data!$A$1,MATCH($D384,Data!$CG:$CG,0)-1,MATCH($E384&amp;"/"&amp;I$1,Data!$1:$1,0)-1)))</f>
        <v/>
      </c>
      <c r="J384" s="250" t="str">
        <f ca="1">IF(ISERROR(OFFSET(Data!$A$1,MATCH($D384,Data!$CG:$CG,0)-1,MATCH($E384&amp;"/"&amp;J$1,Data!$1:$1,0)-1))=TRUE,"",IF(OFFSET(Data!$A$1,MATCH($D384,Data!$CG:$CG,0)-1,MATCH($E384&amp;"/"&amp;J$1,Data!$1:$1,0)-1)=0,"",OFFSET(Data!$A$1,MATCH($D384,Data!$CG:$CG,0)-1,MATCH($E384&amp;"/"&amp;J$1,Data!$1:$1,0)-1)))</f>
        <v/>
      </c>
      <c r="K384" s="250" t="str">
        <f ca="1">IF(ISERROR(OFFSET(Data!$A$1,MATCH($D384,Data!$CG:$CG,0)-1,MATCH($E384&amp;"/"&amp;K$1,Data!$1:$1,0)-1))=TRUE,"",IF(OFFSET(Data!$A$1,MATCH($D384,Data!$CG:$CG,0)-1,MATCH($E384&amp;"/"&amp;K$1,Data!$1:$1,0)-1)=0,"",OFFSET(Data!$A$1,MATCH($D384,Data!$CG:$CG,0)-1,MATCH($E384&amp;"/"&amp;K$1,Data!$1:$1,0)-1)))</f>
        <v/>
      </c>
      <c r="L384" s="250" t="str">
        <f ca="1">IF(ISERROR(OFFSET(Data!$A$1,MATCH($D384,Data!$CG:$CG,0)-1,MATCH($E384&amp;"/"&amp;L$1,Data!$1:$1,0)-1))=TRUE,"",IF(OFFSET(Data!$A$1,MATCH($D384,Data!$CG:$CG,0)-1,MATCH($E384&amp;"/"&amp;L$1,Data!$1:$1,0)-1)=0,"",OFFSET(Data!$A$1,MATCH($D384,Data!$CG:$CG,0)-1,MATCH($E384&amp;"/"&amp;L$1,Data!$1:$1,0)-1)))</f>
        <v/>
      </c>
      <c r="M384" s="250" t="str">
        <f ca="1">IF(ISERROR(OFFSET(Data!$A$1,MATCH($D384,Data!$CG:$CG,0)-1,MATCH($E384&amp;"/"&amp;M$1,Data!$1:$1,0)-1))=TRUE,"",IF(OFFSET(Data!$A$1,MATCH($D384,Data!$CG:$CG,0)-1,MATCH($E384&amp;"/"&amp;M$1,Data!$1:$1,0)-1)=0,"",OFFSET(Data!$A$1,MATCH($D384,Data!$CG:$CG,0)-1,MATCH($E384&amp;"/"&amp;M$1,Data!$1:$1,0)-1)))</f>
        <v/>
      </c>
      <c r="N384" s="250" t="str">
        <f ca="1">IF(ISERROR(OFFSET(Data!$A$1,MATCH($D384,Data!$CG:$CG,0)-1,MATCH($E384&amp;"/"&amp;N$1,Data!$1:$1,0)-1))=TRUE,"",IF(OFFSET(Data!$A$1,MATCH($D384,Data!$CG:$CG,0)-1,MATCH($E384&amp;"/"&amp;N$1,Data!$1:$1,0)-1)=0,"",OFFSET(Data!$A$1,MATCH($D384,Data!$CG:$CG,0)-1,MATCH($E384&amp;"/"&amp;N$1,Data!$1:$1,0)-1)))</f>
        <v/>
      </c>
      <c r="O384" s="250" t="str">
        <f ca="1">IF(ISERROR(OFFSET(Data!$A$1,MATCH($D384,Data!$CG:$CG,0)-1,MATCH($E384&amp;"/"&amp;O$1,Data!$1:$1,0)-1))=TRUE,"",IF(OFFSET(Data!$A$1,MATCH($D384,Data!$CG:$CG,0)-1,MATCH($E384&amp;"/"&amp;O$1,Data!$1:$1,0)-1)=0,"",OFFSET(Data!$A$1,MATCH($D384,Data!$CG:$CG,0)-1,MATCH($E384&amp;"/"&amp;O$1,Data!$1:$1,0)-1)))</f>
        <v/>
      </c>
      <c r="P384" s="250" t="str">
        <f ca="1">IF(ISERROR(OFFSET(Data!$A$1,MATCH($D384,Data!$CG:$CG,0)-1,MATCH($E384&amp;"/"&amp;P$1,Data!$1:$1,0)-1))=TRUE,"",IF(OFFSET(Data!$A$1,MATCH($D384,Data!$CG:$CG,0)-1,MATCH($E384&amp;"/"&amp;P$1,Data!$1:$1,0)-1)=0,"",OFFSET(Data!$A$1,MATCH($D384,Data!$CG:$CG,0)-1,MATCH($E384&amp;"/"&amp;P$1,Data!$1:$1,0)-1)))</f>
        <v/>
      </c>
      <c r="Q384" s="250" t="str">
        <f ca="1">IF(ISERROR(OFFSET(Data!$A$1,MATCH($D384,Data!$CG:$CG,0)-1,MATCH($E384&amp;"/"&amp;Q$1,Data!$1:$1,0)-1))=TRUE,"",IF(OFFSET(Data!$A$1,MATCH($D384,Data!$CG:$CG,0)-1,MATCH($E384&amp;"/"&amp;Q$1,Data!$1:$1,0)-1)=0,"",OFFSET(Data!$A$1,MATCH($D384,Data!$CG:$CG,0)-1,MATCH($E384&amp;"/"&amp;Q$1,Data!$1:$1,0)-1)))</f>
        <v/>
      </c>
      <c r="R384" s="250" t="str">
        <f ca="1">IF(ISERROR(OFFSET(Data!$A$1,MATCH($D384,Data!$CG:$CG,0)-1,MATCH($E384&amp;"/"&amp;R$1,Data!$1:$1,0)-1))=TRUE,"",IF(OFFSET(Data!$A$1,MATCH($D384,Data!$CG:$CG,0)-1,MATCH($E384&amp;"/"&amp;R$1,Data!$1:$1,0)-1)=0,"",OFFSET(Data!$A$1,MATCH($D384,Data!$CG:$CG,0)-1,MATCH($E384&amp;"/"&amp;R$1,Data!$1:$1,0)-1)))</f>
        <v/>
      </c>
      <c r="S384" s="250" t="str">
        <f ca="1">IF(ISERROR(OFFSET(Data!$A$1,MATCH($D384,Data!$CG:$CG,0)-1,MATCH($E384&amp;"/"&amp;S$1,Data!$1:$1,0)-1))=TRUE,"",IF(OFFSET(Data!$A$1,MATCH($D384,Data!$CG:$CG,0)-1,MATCH($E384&amp;"/"&amp;S$1,Data!$1:$1,0)-1)=0,"",OFFSET(Data!$A$1,MATCH($D384,Data!$CG:$CG,0)-1,MATCH($E384&amp;"/"&amp;S$1,Data!$1:$1,0)-1)))</f>
        <v/>
      </c>
      <c r="T384" s="250" t="str">
        <f ca="1">IF(ISERROR(OFFSET(Data!$A$1,MATCH($D384,Data!$CG:$CG,0)-1,MATCH($E384&amp;"/"&amp;T$1,Data!$1:$1,0)-1))=TRUE,"",IF(OFFSET(Data!$A$1,MATCH($D384,Data!$CG:$CG,0)-1,MATCH($E384&amp;"/"&amp;T$1,Data!$1:$1,0)-1)=0,"",OFFSET(Data!$A$1,MATCH($D384,Data!$CG:$CG,0)-1,MATCH($E384&amp;"/"&amp;T$1,Data!$1:$1,0)-1)))</f>
        <v/>
      </c>
      <c r="U384" s="250" t="str">
        <f ca="1">IF(ISERROR(OFFSET(Data!$A$1,MATCH($D384,Data!$CG:$CG,0)-1,MATCH($E384&amp;"/"&amp;U$1,Data!$1:$1,0)-1))=TRUE,"",IF(OFFSET(Data!$A$1,MATCH($D384,Data!$CG:$CG,0)-1,MATCH($E384&amp;"/"&amp;U$1,Data!$1:$1,0)-1)=0,"",OFFSET(Data!$A$1,MATCH($D384,Data!$CG:$CG,0)-1,MATCH($E384&amp;"/"&amp;U$1,Data!$1:$1,0)-1)))</f>
        <v/>
      </c>
      <c r="V384" s="250" t="str">
        <f ca="1">IF(ISERROR(OFFSET(Data!$A$1,MATCH($D384,Data!$CG:$CG,0)-1,MATCH($E384&amp;"/"&amp;V$1,Data!$1:$1,0)-1))=TRUE,"",IF(OFFSET(Data!$A$1,MATCH($D384,Data!$CG:$CG,0)-1,MATCH($E384&amp;"/"&amp;V$1,Data!$1:$1,0)-1)=0,"",OFFSET(Data!$A$1,MATCH($D384,Data!$CG:$CG,0)-1,MATCH($E384&amp;"/"&amp;V$1,Data!$1:$1,0)-1)))</f>
        <v/>
      </c>
      <c r="W384" s="272" t="str">
        <f ca="1">IF(ISERROR(OFFSET(Data!$A$1,MATCH($D384,Data!$CG:$CG,0)-1,MATCH($E384&amp;"/"&amp;W$1,Data!$1:$1,0)-1))=TRUE,"",IF(OFFSET(Data!$A$1,MATCH($D384,Data!$CG:$CG,0)-1,MATCH($E384&amp;"/"&amp;W$1,Data!$1:$1,0)-1)=0,"",OFFSET(Data!$A$1,MATCH($D384,Data!$CG:$CG,0)-1,MATCH($E384&amp;"/"&amp;W$1,Data!$1:$1,0)-1)))</f>
        <v/>
      </c>
      <c r="X384" s="250" t="str">
        <f ca="1">IF(ISERROR(OFFSET(Data!$A$1,MATCH($D384,Data!$CG:$CG,0)-1,MATCH($E384&amp;"/"&amp;X$1,Data!$1:$1,0)-1))=TRUE,"",IF(OFFSET(Data!$A$1,MATCH($D384,Data!$CG:$CG,0)-1,MATCH($E384&amp;"/"&amp;X$1,Data!$1:$1,0)-1)=0,"",OFFSET(Data!$A$1,MATCH($D384,Data!$CG:$CG,0)-1,MATCH($E384&amp;"/"&amp;X$1,Data!$1:$1,0)-1)))</f>
        <v/>
      </c>
      <c r="Y384" s="250" t="str">
        <f ca="1">IF(ISERROR(OFFSET(Data!$A$1,MATCH($D384,Data!$CG:$CG,0)-1,MATCH($E384&amp;"/"&amp;Y$1,Data!$1:$1,0)-1))=TRUE,"",IF(OFFSET(Data!$A$1,MATCH($D384,Data!$CG:$CG,0)-1,MATCH($E384&amp;"/"&amp;Y$1,Data!$1:$1,0)-1)=0,"",OFFSET(Data!$A$1,MATCH($D384,Data!$CG:$CG,0)-1,MATCH($E384&amp;"/"&amp;Y$1,Data!$1:$1,0)-1)))</f>
        <v/>
      </c>
      <c r="Z384" s="250" t="str">
        <f ca="1">IF(ISERROR(OFFSET(Data!$A$1,MATCH($D384,Data!$CG:$CG,0)-1,MATCH($E384&amp;"/"&amp;Z$1,Data!$1:$1,0)-1))=TRUE,"",IF(OFFSET(Data!$A$1,MATCH($D384,Data!$CG:$CG,0)-1,MATCH($E384&amp;"/"&amp;Z$1,Data!$1:$1,0)-1)=0,"",OFFSET(Data!$A$1,MATCH($D384,Data!$CG:$CG,0)-1,MATCH($E384&amp;"/"&amp;Z$1,Data!$1:$1,0)-1)))</f>
        <v/>
      </c>
      <c r="AA384" s="250" t="str">
        <f ca="1">IF(ISERROR(OFFSET(Data!$A$1,MATCH($D384,Data!$CG:$CG,0)-1,MATCH($E384&amp;"/"&amp;AA$1,Data!$1:$1,0)-1))=TRUE,"",IF(OFFSET(Data!$A$1,MATCH($D384,Data!$CG:$CG,0)-1,MATCH($E384&amp;"/"&amp;AA$1,Data!$1:$1,0)-1)=0,"",OFFSET(Data!$A$1,MATCH($D384,Data!$CG:$CG,0)-1,MATCH($E384&amp;"/"&amp;AA$1,Data!$1:$1,0)-1)))</f>
        <v/>
      </c>
      <c r="AB384" s="250" t="str">
        <f ca="1">IF(ISERROR(OFFSET(Data!$A$1,MATCH($D384,Data!$CG:$CG,0)-1,MATCH($E384&amp;"/"&amp;AB$1,Data!$1:$1,0)-1))=TRUE,"",IF(OFFSET(Data!$A$1,MATCH($D384,Data!$CG:$CG,0)-1,MATCH($E384&amp;"/"&amp;AB$1,Data!$1:$1,0)-1)=0,"",OFFSET(Data!$A$1,MATCH($D384,Data!$CG:$CG,0)-1,MATCH($E384&amp;"/"&amp;AB$1,Data!$1:$1,0)-1)))</f>
        <v/>
      </c>
      <c r="AC384" s="250" t="str">
        <f ca="1">IF(ISERROR(OFFSET(Data!$A$1,MATCH($D384,Data!$CG:$CG,0)-1,MATCH($E384&amp;"/"&amp;AC$1,Data!$1:$1,0)-1))=TRUE,"",IF(OFFSET(Data!$A$1,MATCH($D384,Data!$CG:$CG,0)-1,MATCH($E384&amp;"/"&amp;AC$1,Data!$1:$1,0)-1)=0,"",OFFSET(Data!$A$1,MATCH($D384,Data!$CG:$CG,0)-1,MATCH($E384&amp;"/"&amp;AC$1,Data!$1:$1,0)-1)))</f>
        <v/>
      </c>
      <c r="AD384" s="250" t="str">
        <f ca="1">IF(ISERROR(OFFSET(Data!$A$1,MATCH($D384,Data!$CG:$CG,0)-1,MATCH($E384&amp;"/"&amp;AD$1,Data!$1:$1,0)-1))=TRUE,"",IF(OFFSET(Data!$A$1,MATCH($D384,Data!$CG:$CG,0)-1,MATCH($E384&amp;"/"&amp;AD$1,Data!$1:$1,0)-1)=0,"",OFFSET(Data!$A$1,MATCH($D384,Data!$CG:$CG,0)-1,MATCH($E384&amp;"/"&amp;AD$1,Data!$1:$1,0)-1)))</f>
        <v/>
      </c>
      <c r="AE384" s="250" t="str">
        <f ca="1">IF(ISERROR(OFFSET(Data!$A$1,MATCH($D384,Data!$CG:$CG,0)-1,MATCH($E384&amp;"/"&amp;AE$1,Data!$1:$1,0)-1))=TRUE,"",IF(OFFSET(Data!$A$1,MATCH($D384,Data!$CG:$CG,0)-1,MATCH($E384&amp;"/"&amp;AE$1,Data!$1:$1,0)-1)=0,"",OFFSET(Data!$A$1,MATCH($D384,Data!$CG:$CG,0)-1,MATCH($E384&amp;"/"&amp;AE$1,Data!$1:$1,0)-1)))</f>
        <v/>
      </c>
      <c r="AF384" s="251" t="str">
        <f ca="1">IF(ISERROR(OFFSET(Data!$A$1,MATCH($D384,Data!$CG:$CG,0)-1,MATCH($E384&amp;"/"&amp;AF$1,Data!$1:$1,0)-1))=TRUE,"",IF(OFFSET(Data!$A$1,MATCH($D384,Data!$CG:$CG,0)-1,MATCH($E384&amp;"/"&amp;AF$1,Data!$1:$1,0)-1)=0,"",OFFSET(Data!$A$1,MATCH($D384,Data!$CG:$CG,0)-1,MATCH($E384&amp;"/"&amp;AF$1,Data!$1:$1,0)-1)))</f>
        <v/>
      </c>
      <c r="AG384" s="210">
        <f t="shared" ca="1" si="10"/>
        <v>0</v>
      </c>
      <c r="AH384" s="211">
        <f ca="1">AG384</f>
        <v>0</v>
      </c>
    </row>
    <row r="385" spans="1:34" ht="15" hidden="1" customHeight="1" thickBot="1" x14ac:dyDescent="0.3">
      <c r="A385" s="446"/>
      <c r="B385" s="449"/>
      <c r="C385" s="452"/>
      <c r="D385" s="28" t="e">
        <f>IF(C385&lt;&gt;"",C385,D384)</f>
        <v>#N/A</v>
      </c>
      <c r="E385" s="29" t="s">
        <v>22</v>
      </c>
      <c r="F385" s="254" t="str">
        <f ca="1">IF(ISERROR(OFFSET(Data!$A$1,MATCH($D385,Data!$CG:$CG,0)-1,MATCH($E385&amp;"/"&amp;F$1,Data!$1:$1,0)-1))=TRUE,"",IF(OFFSET(Data!$A$1,MATCH($D385,Data!$CG:$CG,0)-1,MATCH($E385&amp;"/"&amp;F$1,Data!$1:$1,0)-1)=0,"",OFFSET(Data!$A$1,MATCH($D385,Data!$CG:$CG,0)-1,MATCH($E385&amp;"/"&amp;F$1,Data!$1:$1,0)-1)))</f>
        <v/>
      </c>
      <c r="G385" s="252" t="str">
        <f ca="1">IF(ISERROR(OFFSET(Data!$A$1,MATCH($D385,Data!$CG:$CG,0)-1,MATCH($E385&amp;"/"&amp;G$1,Data!$1:$1,0)-1))=TRUE,"",IF(OFFSET(Data!$A$1,MATCH($D385,Data!$CG:$CG,0)-1,MATCH($E385&amp;"/"&amp;G$1,Data!$1:$1,0)-1)=0,"",OFFSET(Data!$A$1,MATCH($D385,Data!$CG:$CG,0)-1,MATCH($E385&amp;"/"&amp;G$1,Data!$1:$1,0)-1)))</f>
        <v/>
      </c>
      <c r="H385" s="252" t="str">
        <f ca="1">IF(ISERROR(OFFSET(Data!$A$1,MATCH($D385,Data!$CG:$CG,0)-1,MATCH($E385&amp;"/"&amp;H$1,Data!$1:$1,0)-1))=TRUE,"",IF(OFFSET(Data!$A$1,MATCH($D385,Data!$CG:$CG,0)-1,MATCH($E385&amp;"/"&amp;H$1,Data!$1:$1,0)-1)=0,"",OFFSET(Data!$A$1,MATCH($D385,Data!$CG:$CG,0)-1,MATCH($E385&amp;"/"&amp;H$1,Data!$1:$1,0)-1)))</f>
        <v/>
      </c>
      <c r="I385" s="252" t="str">
        <f ca="1">IF(ISERROR(OFFSET(Data!$A$1,MATCH($D385,Data!$CG:$CG,0)-1,MATCH($E385&amp;"/"&amp;I$1,Data!$1:$1,0)-1))=TRUE,"",IF(OFFSET(Data!$A$1,MATCH($D385,Data!$CG:$CG,0)-1,MATCH($E385&amp;"/"&amp;I$1,Data!$1:$1,0)-1)=0,"",OFFSET(Data!$A$1,MATCH($D385,Data!$CG:$CG,0)-1,MATCH($E385&amp;"/"&amp;I$1,Data!$1:$1,0)-1)))</f>
        <v/>
      </c>
      <c r="J385" s="252" t="str">
        <f ca="1">IF(ISERROR(OFFSET(Data!$A$1,MATCH($D385,Data!$CG:$CG,0)-1,MATCH($E385&amp;"/"&amp;J$1,Data!$1:$1,0)-1))=TRUE,"",IF(OFFSET(Data!$A$1,MATCH($D385,Data!$CG:$CG,0)-1,MATCH($E385&amp;"/"&amp;J$1,Data!$1:$1,0)-1)=0,"",OFFSET(Data!$A$1,MATCH($D385,Data!$CG:$CG,0)-1,MATCH($E385&amp;"/"&amp;J$1,Data!$1:$1,0)-1)))</f>
        <v/>
      </c>
      <c r="K385" s="252" t="str">
        <f ca="1">IF(ISERROR(OFFSET(Data!$A$1,MATCH($D385,Data!$CG:$CG,0)-1,MATCH($E385&amp;"/"&amp;K$1,Data!$1:$1,0)-1))=TRUE,"",IF(OFFSET(Data!$A$1,MATCH($D385,Data!$CG:$CG,0)-1,MATCH($E385&amp;"/"&amp;K$1,Data!$1:$1,0)-1)=0,"",OFFSET(Data!$A$1,MATCH($D385,Data!$CG:$CG,0)-1,MATCH($E385&amp;"/"&amp;K$1,Data!$1:$1,0)-1)))</f>
        <v/>
      </c>
      <c r="L385" s="252" t="str">
        <f ca="1">IF(ISERROR(OFFSET(Data!$A$1,MATCH($D385,Data!$CG:$CG,0)-1,MATCH($E385&amp;"/"&amp;L$1,Data!$1:$1,0)-1))=TRUE,"",IF(OFFSET(Data!$A$1,MATCH($D385,Data!$CG:$CG,0)-1,MATCH($E385&amp;"/"&amp;L$1,Data!$1:$1,0)-1)=0,"",OFFSET(Data!$A$1,MATCH($D385,Data!$CG:$CG,0)-1,MATCH($E385&amp;"/"&amp;L$1,Data!$1:$1,0)-1)))</f>
        <v/>
      </c>
      <c r="M385" s="252" t="str">
        <f ca="1">IF(ISERROR(OFFSET(Data!$A$1,MATCH($D385,Data!$CG:$CG,0)-1,MATCH($E385&amp;"/"&amp;M$1,Data!$1:$1,0)-1))=TRUE,"",IF(OFFSET(Data!$A$1,MATCH($D385,Data!$CG:$CG,0)-1,MATCH($E385&amp;"/"&amp;M$1,Data!$1:$1,0)-1)=0,"",OFFSET(Data!$A$1,MATCH($D385,Data!$CG:$CG,0)-1,MATCH($E385&amp;"/"&amp;M$1,Data!$1:$1,0)-1)))</f>
        <v/>
      </c>
      <c r="N385" s="252" t="str">
        <f ca="1">IF(ISERROR(OFFSET(Data!$A$1,MATCH($D385,Data!$CG:$CG,0)-1,MATCH($E385&amp;"/"&amp;N$1,Data!$1:$1,0)-1))=TRUE,"",IF(OFFSET(Data!$A$1,MATCH($D385,Data!$CG:$CG,0)-1,MATCH($E385&amp;"/"&amp;N$1,Data!$1:$1,0)-1)=0,"",OFFSET(Data!$A$1,MATCH($D385,Data!$CG:$CG,0)-1,MATCH($E385&amp;"/"&amp;N$1,Data!$1:$1,0)-1)))</f>
        <v/>
      </c>
      <c r="O385" s="252" t="str">
        <f ca="1">IF(ISERROR(OFFSET(Data!$A$1,MATCH($D385,Data!$CG:$CG,0)-1,MATCH($E385&amp;"/"&amp;O$1,Data!$1:$1,0)-1))=TRUE,"",IF(OFFSET(Data!$A$1,MATCH($D385,Data!$CG:$CG,0)-1,MATCH($E385&amp;"/"&amp;O$1,Data!$1:$1,0)-1)=0,"",OFFSET(Data!$A$1,MATCH($D385,Data!$CG:$CG,0)-1,MATCH($E385&amp;"/"&amp;O$1,Data!$1:$1,0)-1)))</f>
        <v/>
      </c>
      <c r="P385" s="252" t="str">
        <f ca="1">IF(ISERROR(OFFSET(Data!$A$1,MATCH($D385,Data!$CG:$CG,0)-1,MATCH($E385&amp;"/"&amp;P$1,Data!$1:$1,0)-1))=TRUE,"",IF(OFFSET(Data!$A$1,MATCH($D385,Data!$CG:$CG,0)-1,MATCH($E385&amp;"/"&amp;P$1,Data!$1:$1,0)-1)=0,"",OFFSET(Data!$A$1,MATCH($D385,Data!$CG:$CG,0)-1,MATCH($E385&amp;"/"&amp;P$1,Data!$1:$1,0)-1)))</f>
        <v/>
      </c>
      <c r="Q385" s="252" t="str">
        <f ca="1">IF(ISERROR(OFFSET(Data!$A$1,MATCH($D385,Data!$CG:$CG,0)-1,MATCH($E385&amp;"/"&amp;Q$1,Data!$1:$1,0)-1))=TRUE,"",IF(OFFSET(Data!$A$1,MATCH($D385,Data!$CG:$CG,0)-1,MATCH($E385&amp;"/"&amp;Q$1,Data!$1:$1,0)-1)=0,"",OFFSET(Data!$A$1,MATCH($D385,Data!$CG:$CG,0)-1,MATCH($E385&amp;"/"&amp;Q$1,Data!$1:$1,0)-1)))</f>
        <v/>
      </c>
      <c r="R385" s="252" t="str">
        <f ca="1">IF(ISERROR(OFFSET(Data!$A$1,MATCH($D385,Data!$CG:$CG,0)-1,MATCH($E385&amp;"/"&amp;R$1,Data!$1:$1,0)-1))=TRUE,"",IF(OFFSET(Data!$A$1,MATCH($D385,Data!$CG:$CG,0)-1,MATCH($E385&amp;"/"&amp;R$1,Data!$1:$1,0)-1)=0,"",OFFSET(Data!$A$1,MATCH($D385,Data!$CG:$CG,0)-1,MATCH($E385&amp;"/"&amp;R$1,Data!$1:$1,0)-1)))</f>
        <v/>
      </c>
      <c r="S385" s="252" t="str">
        <f ca="1">IF(ISERROR(OFFSET(Data!$A$1,MATCH($D385,Data!$CG:$CG,0)-1,MATCH($E385&amp;"/"&amp;S$1,Data!$1:$1,0)-1))=TRUE,"",IF(OFFSET(Data!$A$1,MATCH($D385,Data!$CG:$CG,0)-1,MATCH($E385&amp;"/"&amp;S$1,Data!$1:$1,0)-1)=0,"",OFFSET(Data!$A$1,MATCH($D385,Data!$CG:$CG,0)-1,MATCH($E385&amp;"/"&amp;S$1,Data!$1:$1,0)-1)))</f>
        <v/>
      </c>
      <c r="T385" s="252" t="str">
        <f ca="1">IF(ISERROR(OFFSET(Data!$A$1,MATCH($D385,Data!$CG:$CG,0)-1,MATCH($E385&amp;"/"&amp;T$1,Data!$1:$1,0)-1))=TRUE,"",IF(OFFSET(Data!$A$1,MATCH($D385,Data!$CG:$CG,0)-1,MATCH($E385&amp;"/"&amp;T$1,Data!$1:$1,0)-1)=0,"",OFFSET(Data!$A$1,MATCH($D385,Data!$CG:$CG,0)-1,MATCH($E385&amp;"/"&amp;T$1,Data!$1:$1,0)-1)))</f>
        <v/>
      </c>
      <c r="U385" s="252" t="str">
        <f ca="1">IF(ISERROR(OFFSET(Data!$A$1,MATCH($D385,Data!$CG:$CG,0)-1,MATCH($E385&amp;"/"&amp;U$1,Data!$1:$1,0)-1))=TRUE,"",IF(OFFSET(Data!$A$1,MATCH($D385,Data!$CG:$CG,0)-1,MATCH($E385&amp;"/"&amp;U$1,Data!$1:$1,0)-1)=0,"",OFFSET(Data!$A$1,MATCH($D385,Data!$CG:$CG,0)-1,MATCH($E385&amp;"/"&amp;U$1,Data!$1:$1,0)-1)))</f>
        <v/>
      </c>
      <c r="V385" s="252" t="str">
        <f ca="1">IF(ISERROR(OFFSET(Data!$A$1,MATCH($D385,Data!$CG:$CG,0)-1,MATCH($E385&amp;"/"&amp;V$1,Data!$1:$1,0)-1))=TRUE,"",IF(OFFSET(Data!$A$1,MATCH($D385,Data!$CG:$CG,0)-1,MATCH($E385&amp;"/"&amp;V$1,Data!$1:$1,0)-1)=0,"",OFFSET(Data!$A$1,MATCH($D385,Data!$CG:$CG,0)-1,MATCH($E385&amp;"/"&amp;V$1,Data!$1:$1,0)-1)))</f>
        <v/>
      </c>
      <c r="W385" s="269" t="str">
        <f ca="1">IF(ISERROR(OFFSET(Data!$A$1,MATCH($D385,Data!$CG:$CG,0)-1,MATCH($E385&amp;"/"&amp;W$1,Data!$1:$1,0)-1))=TRUE,"",IF(OFFSET(Data!$A$1,MATCH($D385,Data!$CG:$CG,0)-1,MATCH($E385&amp;"/"&amp;W$1,Data!$1:$1,0)-1)=0,"",OFFSET(Data!$A$1,MATCH($D385,Data!$CG:$CG,0)-1,MATCH($E385&amp;"/"&amp;W$1,Data!$1:$1,0)-1)))</f>
        <v/>
      </c>
      <c r="X385" s="252" t="str">
        <f ca="1">IF(ISERROR(OFFSET(Data!$A$1,MATCH($D385,Data!$CG:$CG,0)-1,MATCH($E385&amp;"/"&amp;X$1,Data!$1:$1,0)-1))=TRUE,"",IF(OFFSET(Data!$A$1,MATCH($D385,Data!$CG:$CG,0)-1,MATCH($E385&amp;"/"&amp;X$1,Data!$1:$1,0)-1)=0,"",OFFSET(Data!$A$1,MATCH($D385,Data!$CG:$CG,0)-1,MATCH($E385&amp;"/"&amp;X$1,Data!$1:$1,0)-1)))</f>
        <v/>
      </c>
      <c r="Y385" s="252" t="str">
        <f ca="1">IF(ISERROR(OFFSET(Data!$A$1,MATCH($D385,Data!$CG:$CG,0)-1,MATCH($E385&amp;"/"&amp;Y$1,Data!$1:$1,0)-1))=TRUE,"",IF(OFFSET(Data!$A$1,MATCH($D385,Data!$CG:$CG,0)-1,MATCH($E385&amp;"/"&amp;Y$1,Data!$1:$1,0)-1)=0,"",OFFSET(Data!$A$1,MATCH($D385,Data!$CG:$CG,0)-1,MATCH($E385&amp;"/"&amp;Y$1,Data!$1:$1,0)-1)))</f>
        <v/>
      </c>
      <c r="Z385" s="252" t="str">
        <f ca="1">IF(ISERROR(OFFSET(Data!$A$1,MATCH($D385,Data!$CG:$CG,0)-1,MATCH($E385&amp;"/"&amp;Z$1,Data!$1:$1,0)-1))=TRUE,"",IF(OFFSET(Data!$A$1,MATCH($D385,Data!$CG:$CG,0)-1,MATCH($E385&amp;"/"&amp;Z$1,Data!$1:$1,0)-1)=0,"",OFFSET(Data!$A$1,MATCH($D385,Data!$CG:$CG,0)-1,MATCH($E385&amp;"/"&amp;Z$1,Data!$1:$1,0)-1)))</f>
        <v/>
      </c>
      <c r="AA385" s="252" t="str">
        <f ca="1">IF(ISERROR(OFFSET(Data!$A$1,MATCH($D385,Data!$CG:$CG,0)-1,MATCH($E385&amp;"/"&amp;AA$1,Data!$1:$1,0)-1))=TRUE,"",IF(OFFSET(Data!$A$1,MATCH($D385,Data!$CG:$CG,0)-1,MATCH($E385&amp;"/"&amp;AA$1,Data!$1:$1,0)-1)=0,"",OFFSET(Data!$A$1,MATCH($D385,Data!$CG:$CG,0)-1,MATCH($E385&amp;"/"&amp;AA$1,Data!$1:$1,0)-1)))</f>
        <v/>
      </c>
      <c r="AB385" s="252" t="str">
        <f ca="1">IF(ISERROR(OFFSET(Data!$A$1,MATCH($D385,Data!$CG:$CG,0)-1,MATCH($E385&amp;"/"&amp;AB$1,Data!$1:$1,0)-1))=TRUE,"",IF(OFFSET(Data!$A$1,MATCH($D385,Data!$CG:$CG,0)-1,MATCH($E385&amp;"/"&amp;AB$1,Data!$1:$1,0)-1)=0,"",OFFSET(Data!$A$1,MATCH($D385,Data!$CG:$CG,0)-1,MATCH($E385&amp;"/"&amp;AB$1,Data!$1:$1,0)-1)))</f>
        <v/>
      </c>
      <c r="AC385" s="252" t="str">
        <f ca="1">IF(ISERROR(OFFSET(Data!$A$1,MATCH($D385,Data!$CG:$CG,0)-1,MATCH($E385&amp;"/"&amp;AC$1,Data!$1:$1,0)-1))=TRUE,"",IF(OFFSET(Data!$A$1,MATCH($D385,Data!$CG:$CG,0)-1,MATCH($E385&amp;"/"&amp;AC$1,Data!$1:$1,0)-1)=0,"",OFFSET(Data!$A$1,MATCH($D385,Data!$CG:$CG,0)-1,MATCH($E385&amp;"/"&amp;AC$1,Data!$1:$1,0)-1)))</f>
        <v/>
      </c>
      <c r="AD385" s="252" t="str">
        <f ca="1">IF(ISERROR(OFFSET(Data!$A$1,MATCH($D385,Data!$CG:$CG,0)-1,MATCH($E385&amp;"/"&amp;AD$1,Data!$1:$1,0)-1))=TRUE,"",IF(OFFSET(Data!$A$1,MATCH($D385,Data!$CG:$CG,0)-1,MATCH($E385&amp;"/"&amp;AD$1,Data!$1:$1,0)-1)=0,"",OFFSET(Data!$A$1,MATCH($D385,Data!$CG:$CG,0)-1,MATCH($E385&amp;"/"&amp;AD$1,Data!$1:$1,0)-1)))</f>
        <v/>
      </c>
      <c r="AE385" s="252" t="str">
        <f ca="1">IF(ISERROR(OFFSET(Data!$A$1,MATCH($D385,Data!$CG:$CG,0)-1,MATCH($E385&amp;"/"&amp;AE$1,Data!$1:$1,0)-1))=TRUE,"",IF(OFFSET(Data!$A$1,MATCH($D385,Data!$CG:$CG,0)-1,MATCH($E385&amp;"/"&amp;AE$1,Data!$1:$1,0)-1)=0,"",OFFSET(Data!$A$1,MATCH($D385,Data!$CG:$CG,0)-1,MATCH($E385&amp;"/"&amp;AE$1,Data!$1:$1,0)-1)))</f>
        <v/>
      </c>
      <c r="AF385" s="253" t="str">
        <f ca="1">IF(ISERROR(OFFSET(Data!$A$1,MATCH($D385,Data!$CG:$CG,0)-1,MATCH($E385&amp;"/"&amp;AF$1,Data!$1:$1,0)-1))=TRUE,"",IF(OFFSET(Data!$A$1,MATCH($D385,Data!$CG:$CG,0)-1,MATCH($E385&amp;"/"&amp;AF$1,Data!$1:$1,0)-1)=0,"",OFFSET(Data!$A$1,MATCH($D385,Data!$CG:$CG,0)-1,MATCH($E385&amp;"/"&amp;AF$1,Data!$1:$1,0)-1)))</f>
        <v/>
      </c>
      <c r="AG385" s="212">
        <f t="shared" ca="1" si="10"/>
        <v>0</v>
      </c>
      <c r="AH385" s="213">
        <f ca="1">SUM(AG384:AG385)</f>
        <v>0</v>
      </c>
    </row>
    <row r="386" spans="1:34" ht="15" hidden="1" customHeight="1" x14ac:dyDescent="0.25">
      <c r="A386" s="446"/>
      <c r="B386" s="449"/>
      <c r="C386" s="452"/>
      <c r="D386" s="28" t="e">
        <f>IF(C386&lt;&gt;"",C386,D385)</f>
        <v>#N/A</v>
      </c>
      <c r="E386" s="29" t="s">
        <v>23</v>
      </c>
      <c r="F386" s="254" t="str">
        <f ca="1">IF(ISERROR(OFFSET(Data!$A$1,MATCH($D386,Data!$CG:$CG,0)-1,MATCH($E386&amp;"/"&amp;F$1,Data!$1:$1,0)-1))=TRUE,"",IF(OFFSET(Data!$A$1,MATCH($D386,Data!$CG:$CG,0)-1,MATCH($E386&amp;"/"&amp;F$1,Data!$1:$1,0)-1)=0,"",OFFSET(Data!$A$1,MATCH($D386,Data!$CG:$CG,0)-1,MATCH($E386&amp;"/"&amp;F$1,Data!$1:$1,0)-1)))</f>
        <v/>
      </c>
      <c r="G386" s="252" t="str">
        <f ca="1">IF(ISERROR(OFFSET(Data!$A$1,MATCH($D386,Data!$CG:$CG,0)-1,MATCH($E386&amp;"/"&amp;G$1,Data!$1:$1,0)-1))=TRUE,"",IF(OFFSET(Data!$A$1,MATCH($D386,Data!$CG:$CG,0)-1,MATCH($E386&amp;"/"&amp;G$1,Data!$1:$1,0)-1)=0,"",OFFSET(Data!$A$1,MATCH($D386,Data!$CG:$CG,0)-1,MATCH($E386&amp;"/"&amp;G$1,Data!$1:$1,0)-1)))</f>
        <v/>
      </c>
      <c r="H386" s="252" t="str">
        <f ca="1">IF(ISERROR(OFFSET(Data!$A$1,MATCH($D386,Data!$CG:$CG,0)-1,MATCH($E386&amp;"/"&amp;H$1,Data!$1:$1,0)-1))=TRUE,"",IF(OFFSET(Data!$A$1,MATCH($D386,Data!$CG:$CG,0)-1,MATCH($E386&amp;"/"&amp;H$1,Data!$1:$1,0)-1)=0,"",OFFSET(Data!$A$1,MATCH($D386,Data!$CG:$CG,0)-1,MATCH($E386&amp;"/"&amp;H$1,Data!$1:$1,0)-1)))</f>
        <v/>
      </c>
      <c r="I386" s="252" t="str">
        <f ca="1">IF(ISERROR(OFFSET(Data!$A$1,MATCH($D386,Data!$CG:$CG,0)-1,MATCH($E386&amp;"/"&amp;I$1,Data!$1:$1,0)-1))=TRUE,"",IF(OFFSET(Data!$A$1,MATCH($D386,Data!$CG:$CG,0)-1,MATCH($E386&amp;"/"&amp;I$1,Data!$1:$1,0)-1)=0,"",OFFSET(Data!$A$1,MATCH($D386,Data!$CG:$CG,0)-1,MATCH($E386&amp;"/"&amp;I$1,Data!$1:$1,0)-1)))</f>
        <v/>
      </c>
      <c r="J386" s="252" t="str">
        <f ca="1">IF(ISERROR(OFFSET(Data!$A$1,MATCH($D386,Data!$CG:$CG,0)-1,MATCH($E386&amp;"/"&amp;J$1,Data!$1:$1,0)-1))=TRUE,"",IF(OFFSET(Data!$A$1,MATCH($D386,Data!$CG:$CG,0)-1,MATCH($E386&amp;"/"&amp;J$1,Data!$1:$1,0)-1)=0,"",OFFSET(Data!$A$1,MATCH($D386,Data!$CG:$CG,0)-1,MATCH($E386&amp;"/"&amp;J$1,Data!$1:$1,0)-1)))</f>
        <v/>
      </c>
      <c r="K386" s="252" t="str">
        <f ca="1">IF(ISERROR(OFFSET(Data!$A$1,MATCH($D386,Data!$CG:$CG,0)-1,MATCH($E386&amp;"/"&amp;K$1,Data!$1:$1,0)-1))=TRUE,"",IF(OFFSET(Data!$A$1,MATCH($D386,Data!$CG:$CG,0)-1,MATCH($E386&amp;"/"&amp;K$1,Data!$1:$1,0)-1)=0,"",OFFSET(Data!$A$1,MATCH($D386,Data!$CG:$CG,0)-1,MATCH($E386&amp;"/"&amp;K$1,Data!$1:$1,0)-1)))</f>
        <v/>
      </c>
      <c r="L386" s="252" t="str">
        <f ca="1">IF(ISERROR(OFFSET(Data!$A$1,MATCH($D386,Data!$CG:$CG,0)-1,MATCH($E386&amp;"/"&amp;L$1,Data!$1:$1,0)-1))=TRUE,"",IF(OFFSET(Data!$A$1,MATCH($D386,Data!$CG:$CG,0)-1,MATCH($E386&amp;"/"&amp;L$1,Data!$1:$1,0)-1)=0,"",OFFSET(Data!$A$1,MATCH($D386,Data!$CG:$CG,0)-1,MATCH($E386&amp;"/"&amp;L$1,Data!$1:$1,0)-1)))</f>
        <v/>
      </c>
      <c r="M386" s="252" t="str">
        <f ca="1">IF(ISERROR(OFFSET(Data!$A$1,MATCH($D386,Data!$CG:$CG,0)-1,MATCH($E386&amp;"/"&amp;M$1,Data!$1:$1,0)-1))=TRUE,"",IF(OFFSET(Data!$A$1,MATCH($D386,Data!$CG:$CG,0)-1,MATCH($E386&amp;"/"&amp;M$1,Data!$1:$1,0)-1)=0,"",OFFSET(Data!$A$1,MATCH($D386,Data!$CG:$CG,0)-1,MATCH($E386&amp;"/"&amp;M$1,Data!$1:$1,0)-1)))</f>
        <v/>
      </c>
      <c r="N386" s="252" t="str">
        <f ca="1">IF(ISERROR(OFFSET(Data!$A$1,MATCH($D386,Data!$CG:$CG,0)-1,MATCH($E386&amp;"/"&amp;N$1,Data!$1:$1,0)-1))=TRUE,"",IF(OFFSET(Data!$A$1,MATCH($D386,Data!$CG:$CG,0)-1,MATCH($E386&amp;"/"&amp;N$1,Data!$1:$1,0)-1)=0,"",OFFSET(Data!$A$1,MATCH($D386,Data!$CG:$CG,0)-1,MATCH($E386&amp;"/"&amp;N$1,Data!$1:$1,0)-1)))</f>
        <v/>
      </c>
      <c r="O386" s="252" t="str">
        <f ca="1">IF(ISERROR(OFFSET(Data!$A$1,MATCH($D386,Data!$CG:$CG,0)-1,MATCH($E386&amp;"/"&amp;O$1,Data!$1:$1,0)-1))=TRUE,"",IF(OFFSET(Data!$A$1,MATCH($D386,Data!$CG:$CG,0)-1,MATCH($E386&amp;"/"&amp;O$1,Data!$1:$1,0)-1)=0,"",OFFSET(Data!$A$1,MATCH($D386,Data!$CG:$CG,0)-1,MATCH($E386&amp;"/"&amp;O$1,Data!$1:$1,0)-1)))</f>
        <v/>
      </c>
      <c r="P386" s="252" t="str">
        <f ca="1">IF(ISERROR(OFFSET(Data!$A$1,MATCH($D386,Data!$CG:$CG,0)-1,MATCH($E386&amp;"/"&amp;P$1,Data!$1:$1,0)-1))=TRUE,"",IF(OFFSET(Data!$A$1,MATCH($D386,Data!$CG:$CG,0)-1,MATCH($E386&amp;"/"&amp;P$1,Data!$1:$1,0)-1)=0,"",OFFSET(Data!$A$1,MATCH($D386,Data!$CG:$CG,0)-1,MATCH($E386&amp;"/"&amp;P$1,Data!$1:$1,0)-1)))</f>
        <v/>
      </c>
      <c r="Q386" s="252" t="str">
        <f ca="1">IF(ISERROR(OFFSET(Data!$A$1,MATCH($D386,Data!$CG:$CG,0)-1,MATCH($E386&amp;"/"&amp;Q$1,Data!$1:$1,0)-1))=TRUE,"",IF(OFFSET(Data!$A$1,MATCH($D386,Data!$CG:$CG,0)-1,MATCH($E386&amp;"/"&amp;Q$1,Data!$1:$1,0)-1)=0,"",OFFSET(Data!$A$1,MATCH($D386,Data!$CG:$CG,0)-1,MATCH($E386&amp;"/"&amp;Q$1,Data!$1:$1,0)-1)))</f>
        <v/>
      </c>
      <c r="R386" s="252" t="str">
        <f ca="1">IF(ISERROR(OFFSET(Data!$A$1,MATCH($D386,Data!$CG:$CG,0)-1,MATCH($E386&amp;"/"&amp;R$1,Data!$1:$1,0)-1))=TRUE,"",IF(OFFSET(Data!$A$1,MATCH($D386,Data!$CG:$CG,0)-1,MATCH($E386&amp;"/"&amp;R$1,Data!$1:$1,0)-1)=0,"",OFFSET(Data!$A$1,MATCH($D386,Data!$CG:$CG,0)-1,MATCH($E386&amp;"/"&amp;R$1,Data!$1:$1,0)-1)))</f>
        <v/>
      </c>
      <c r="S386" s="252" t="str">
        <f ca="1">IF(ISERROR(OFFSET(Data!$A$1,MATCH($D386,Data!$CG:$CG,0)-1,MATCH($E386&amp;"/"&amp;S$1,Data!$1:$1,0)-1))=TRUE,"",IF(OFFSET(Data!$A$1,MATCH($D386,Data!$CG:$CG,0)-1,MATCH($E386&amp;"/"&amp;S$1,Data!$1:$1,0)-1)=0,"",OFFSET(Data!$A$1,MATCH($D386,Data!$CG:$CG,0)-1,MATCH($E386&amp;"/"&amp;S$1,Data!$1:$1,0)-1)))</f>
        <v/>
      </c>
      <c r="T386" s="252" t="str">
        <f ca="1">IF(ISERROR(OFFSET(Data!$A$1,MATCH($D386,Data!$CG:$CG,0)-1,MATCH($E386&amp;"/"&amp;T$1,Data!$1:$1,0)-1))=TRUE,"",IF(OFFSET(Data!$A$1,MATCH($D386,Data!$CG:$CG,0)-1,MATCH($E386&amp;"/"&amp;T$1,Data!$1:$1,0)-1)=0,"",OFFSET(Data!$A$1,MATCH($D386,Data!$CG:$CG,0)-1,MATCH($E386&amp;"/"&amp;T$1,Data!$1:$1,0)-1)))</f>
        <v/>
      </c>
      <c r="U386" s="252" t="str">
        <f ca="1">IF(ISERROR(OFFSET(Data!$A$1,MATCH($D386,Data!$CG:$CG,0)-1,MATCH($E386&amp;"/"&amp;U$1,Data!$1:$1,0)-1))=TRUE,"",IF(OFFSET(Data!$A$1,MATCH($D386,Data!$CG:$CG,0)-1,MATCH($E386&amp;"/"&amp;U$1,Data!$1:$1,0)-1)=0,"",OFFSET(Data!$A$1,MATCH($D386,Data!$CG:$CG,0)-1,MATCH($E386&amp;"/"&amp;U$1,Data!$1:$1,0)-1)))</f>
        <v/>
      </c>
      <c r="V386" s="252" t="str">
        <f ca="1">IF(ISERROR(OFFSET(Data!$A$1,MATCH($D386,Data!$CG:$CG,0)-1,MATCH($E386&amp;"/"&amp;V$1,Data!$1:$1,0)-1))=TRUE,"",IF(OFFSET(Data!$A$1,MATCH($D386,Data!$CG:$CG,0)-1,MATCH($E386&amp;"/"&amp;V$1,Data!$1:$1,0)-1)=0,"",OFFSET(Data!$A$1,MATCH($D386,Data!$CG:$CG,0)-1,MATCH($E386&amp;"/"&amp;V$1,Data!$1:$1,0)-1)))</f>
        <v/>
      </c>
      <c r="W386" s="269" t="str">
        <f ca="1">IF(ISERROR(OFFSET(Data!$A$1,MATCH($D386,Data!$CG:$CG,0)-1,MATCH($E386&amp;"/"&amp;W$1,Data!$1:$1,0)-1))=TRUE,"",IF(OFFSET(Data!$A$1,MATCH($D386,Data!$CG:$CG,0)-1,MATCH($E386&amp;"/"&amp;W$1,Data!$1:$1,0)-1)=0,"",OFFSET(Data!$A$1,MATCH($D386,Data!$CG:$CG,0)-1,MATCH($E386&amp;"/"&amp;W$1,Data!$1:$1,0)-1)))</f>
        <v/>
      </c>
      <c r="X386" s="252" t="str">
        <f ca="1">IF(ISERROR(OFFSET(Data!$A$1,MATCH($D386,Data!$CG:$CG,0)-1,MATCH($E386&amp;"/"&amp;X$1,Data!$1:$1,0)-1))=TRUE,"",IF(OFFSET(Data!$A$1,MATCH($D386,Data!$CG:$CG,0)-1,MATCH($E386&amp;"/"&amp;X$1,Data!$1:$1,0)-1)=0,"",OFFSET(Data!$A$1,MATCH($D386,Data!$CG:$CG,0)-1,MATCH($E386&amp;"/"&amp;X$1,Data!$1:$1,0)-1)))</f>
        <v/>
      </c>
      <c r="Y386" s="252" t="str">
        <f ca="1">IF(ISERROR(OFFSET(Data!$A$1,MATCH($D386,Data!$CG:$CG,0)-1,MATCH($E386&amp;"/"&amp;Y$1,Data!$1:$1,0)-1))=TRUE,"",IF(OFFSET(Data!$A$1,MATCH($D386,Data!$CG:$CG,0)-1,MATCH($E386&amp;"/"&amp;Y$1,Data!$1:$1,0)-1)=0,"",OFFSET(Data!$A$1,MATCH($D386,Data!$CG:$CG,0)-1,MATCH($E386&amp;"/"&amp;Y$1,Data!$1:$1,0)-1)))</f>
        <v/>
      </c>
      <c r="Z386" s="252" t="str">
        <f ca="1">IF(ISERROR(OFFSET(Data!$A$1,MATCH($D386,Data!$CG:$CG,0)-1,MATCH($E386&amp;"/"&amp;Z$1,Data!$1:$1,0)-1))=TRUE,"",IF(OFFSET(Data!$A$1,MATCH($D386,Data!$CG:$CG,0)-1,MATCH($E386&amp;"/"&amp;Z$1,Data!$1:$1,0)-1)=0,"",OFFSET(Data!$A$1,MATCH($D386,Data!$CG:$CG,0)-1,MATCH($E386&amp;"/"&amp;Z$1,Data!$1:$1,0)-1)))</f>
        <v/>
      </c>
      <c r="AA386" s="252" t="str">
        <f ca="1">IF(ISERROR(OFFSET(Data!$A$1,MATCH($D386,Data!$CG:$CG,0)-1,MATCH($E386&amp;"/"&amp;AA$1,Data!$1:$1,0)-1))=TRUE,"",IF(OFFSET(Data!$A$1,MATCH($D386,Data!$CG:$CG,0)-1,MATCH($E386&amp;"/"&amp;AA$1,Data!$1:$1,0)-1)=0,"",OFFSET(Data!$A$1,MATCH($D386,Data!$CG:$CG,0)-1,MATCH($E386&amp;"/"&amp;AA$1,Data!$1:$1,0)-1)))</f>
        <v/>
      </c>
      <c r="AB386" s="252" t="str">
        <f ca="1">IF(ISERROR(OFFSET(Data!$A$1,MATCH($D386,Data!$CG:$CG,0)-1,MATCH($E386&amp;"/"&amp;AB$1,Data!$1:$1,0)-1))=TRUE,"",IF(OFFSET(Data!$A$1,MATCH($D386,Data!$CG:$CG,0)-1,MATCH($E386&amp;"/"&amp;AB$1,Data!$1:$1,0)-1)=0,"",OFFSET(Data!$A$1,MATCH($D386,Data!$CG:$CG,0)-1,MATCH($E386&amp;"/"&amp;AB$1,Data!$1:$1,0)-1)))</f>
        <v/>
      </c>
      <c r="AC386" s="252" t="str">
        <f ca="1">IF(ISERROR(OFFSET(Data!$A$1,MATCH($D386,Data!$CG:$CG,0)-1,MATCH($E386&amp;"/"&amp;AC$1,Data!$1:$1,0)-1))=TRUE,"",IF(OFFSET(Data!$A$1,MATCH($D386,Data!$CG:$CG,0)-1,MATCH($E386&amp;"/"&amp;AC$1,Data!$1:$1,0)-1)=0,"",OFFSET(Data!$A$1,MATCH($D386,Data!$CG:$CG,0)-1,MATCH($E386&amp;"/"&amp;AC$1,Data!$1:$1,0)-1)))</f>
        <v/>
      </c>
      <c r="AD386" s="252" t="str">
        <f ca="1">IF(ISERROR(OFFSET(Data!$A$1,MATCH($D386,Data!$CG:$CG,0)-1,MATCH($E386&amp;"/"&amp;AD$1,Data!$1:$1,0)-1))=TRUE,"",IF(OFFSET(Data!$A$1,MATCH($D386,Data!$CG:$CG,0)-1,MATCH($E386&amp;"/"&amp;AD$1,Data!$1:$1,0)-1)=0,"",OFFSET(Data!$A$1,MATCH($D386,Data!$CG:$CG,0)-1,MATCH($E386&amp;"/"&amp;AD$1,Data!$1:$1,0)-1)))</f>
        <v/>
      </c>
      <c r="AE386" s="252" t="str">
        <f ca="1">IF(ISERROR(OFFSET(Data!$A$1,MATCH($D386,Data!$CG:$CG,0)-1,MATCH($E386&amp;"/"&amp;AE$1,Data!$1:$1,0)-1))=TRUE,"",IF(OFFSET(Data!$A$1,MATCH($D386,Data!$CG:$CG,0)-1,MATCH($E386&amp;"/"&amp;AE$1,Data!$1:$1,0)-1)=0,"",OFFSET(Data!$A$1,MATCH($D386,Data!$CG:$CG,0)-1,MATCH($E386&amp;"/"&amp;AE$1,Data!$1:$1,0)-1)))</f>
        <v/>
      </c>
      <c r="AF386" s="253" t="str">
        <f ca="1">IF(ISERROR(OFFSET(Data!$A$1,MATCH($D386,Data!$CG:$CG,0)-1,MATCH($E386&amp;"/"&amp;AF$1,Data!$1:$1,0)-1))=TRUE,"",IF(OFFSET(Data!$A$1,MATCH($D386,Data!$CG:$CG,0)-1,MATCH($E386&amp;"/"&amp;AF$1,Data!$1:$1,0)-1)=0,"",OFFSET(Data!$A$1,MATCH($D386,Data!$CG:$CG,0)-1,MATCH($E386&amp;"/"&amp;AF$1,Data!$1:$1,0)-1)))</f>
        <v/>
      </c>
      <c r="AG386" s="212">
        <f t="shared" ca="1" si="10"/>
        <v>0</v>
      </c>
      <c r="AH386" s="213">
        <f ca="1">SUM(AG384:AG386)</f>
        <v>0</v>
      </c>
    </row>
    <row r="387" spans="1:34" ht="15.75" hidden="1" customHeight="1" x14ac:dyDescent="0.25">
      <c r="A387" s="446"/>
      <c r="B387" s="449"/>
      <c r="C387" s="452"/>
      <c r="D387" s="28" t="e">
        <f>IF(C387&lt;&gt;"",C387,D386)</f>
        <v>#N/A</v>
      </c>
      <c r="E387" s="29" t="s">
        <v>24</v>
      </c>
      <c r="F387" s="254" t="str">
        <f ca="1">IF(ISERROR(OFFSET(Data!$A$1,MATCH($D387,Data!$CG:$CG,0)-1,MATCH($E387&amp;"/"&amp;F$1,Data!$1:$1,0)-1))=TRUE,"",IF(OFFSET(Data!$A$1,MATCH($D387,Data!$CG:$CG,0)-1,MATCH($E387&amp;"/"&amp;F$1,Data!$1:$1,0)-1)=0,"",OFFSET(Data!$A$1,MATCH($D387,Data!$CG:$CG,0)-1,MATCH($E387&amp;"/"&amp;F$1,Data!$1:$1,0)-1)))</f>
        <v/>
      </c>
      <c r="G387" s="252" t="str">
        <f ca="1">IF(ISERROR(OFFSET(Data!$A$1,MATCH($D387,Data!$CG:$CG,0)-1,MATCH($E387&amp;"/"&amp;G$1,Data!$1:$1,0)-1))=TRUE,"",IF(OFFSET(Data!$A$1,MATCH($D387,Data!$CG:$CG,0)-1,MATCH($E387&amp;"/"&amp;G$1,Data!$1:$1,0)-1)=0,"",OFFSET(Data!$A$1,MATCH($D387,Data!$CG:$CG,0)-1,MATCH($E387&amp;"/"&amp;G$1,Data!$1:$1,0)-1)))</f>
        <v/>
      </c>
      <c r="H387" s="252" t="str">
        <f ca="1">IF(ISERROR(OFFSET(Data!$A$1,MATCH($D387,Data!$CG:$CG,0)-1,MATCH($E387&amp;"/"&amp;H$1,Data!$1:$1,0)-1))=TRUE,"",IF(OFFSET(Data!$A$1,MATCH($D387,Data!$CG:$CG,0)-1,MATCH($E387&amp;"/"&amp;H$1,Data!$1:$1,0)-1)=0,"",OFFSET(Data!$A$1,MATCH($D387,Data!$CG:$CG,0)-1,MATCH($E387&amp;"/"&amp;H$1,Data!$1:$1,0)-1)))</f>
        <v/>
      </c>
      <c r="I387" s="252" t="str">
        <f ca="1">IF(ISERROR(OFFSET(Data!$A$1,MATCH($D387,Data!$CG:$CG,0)-1,MATCH($E387&amp;"/"&amp;I$1,Data!$1:$1,0)-1))=TRUE,"",IF(OFFSET(Data!$A$1,MATCH($D387,Data!$CG:$CG,0)-1,MATCH($E387&amp;"/"&amp;I$1,Data!$1:$1,0)-1)=0,"",OFFSET(Data!$A$1,MATCH($D387,Data!$CG:$CG,0)-1,MATCH($E387&amp;"/"&amp;I$1,Data!$1:$1,0)-1)))</f>
        <v/>
      </c>
      <c r="J387" s="252" t="str">
        <f ca="1">IF(ISERROR(OFFSET(Data!$A$1,MATCH($D387,Data!$CG:$CG,0)-1,MATCH($E387&amp;"/"&amp;J$1,Data!$1:$1,0)-1))=TRUE,"",IF(OFFSET(Data!$A$1,MATCH($D387,Data!$CG:$CG,0)-1,MATCH($E387&amp;"/"&amp;J$1,Data!$1:$1,0)-1)=0,"",OFFSET(Data!$A$1,MATCH($D387,Data!$CG:$CG,0)-1,MATCH($E387&amp;"/"&amp;J$1,Data!$1:$1,0)-1)))</f>
        <v/>
      </c>
      <c r="K387" s="252" t="str">
        <f ca="1">IF(ISERROR(OFFSET(Data!$A$1,MATCH($D387,Data!$CG:$CG,0)-1,MATCH($E387&amp;"/"&amp;K$1,Data!$1:$1,0)-1))=TRUE,"",IF(OFFSET(Data!$A$1,MATCH($D387,Data!$CG:$CG,0)-1,MATCH($E387&amp;"/"&amp;K$1,Data!$1:$1,0)-1)=0,"",OFFSET(Data!$A$1,MATCH($D387,Data!$CG:$CG,0)-1,MATCH($E387&amp;"/"&amp;K$1,Data!$1:$1,0)-1)))</f>
        <v/>
      </c>
      <c r="L387" s="252" t="str">
        <f ca="1">IF(ISERROR(OFFSET(Data!$A$1,MATCH($D387,Data!$CG:$CG,0)-1,MATCH($E387&amp;"/"&amp;L$1,Data!$1:$1,0)-1))=TRUE,"",IF(OFFSET(Data!$A$1,MATCH($D387,Data!$CG:$CG,0)-1,MATCH($E387&amp;"/"&amp;L$1,Data!$1:$1,0)-1)=0,"",OFFSET(Data!$A$1,MATCH($D387,Data!$CG:$CG,0)-1,MATCH($E387&amp;"/"&amp;L$1,Data!$1:$1,0)-1)))</f>
        <v/>
      </c>
      <c r="M387" s="252" t="str">
        <f ca="1">IF(ISERROR(OFFSET(Data!$A$1,MATCH($D387,Data!$CG:$CG,0)-1,MATCH($E387&amp;"/"&amp;M$1,Data!$1:$1,0)-1))=TRUE,"",IF(OFFSET(Data!$A$1,MATCH($D387,Data!$CG:$CG,0)-1,MATCH($E387&amp;"/"&amp;M$1,Data!$1:$1,0)-1)=0,"",OFFSET(Data!$A$1,MATCH($D387,Data!$CG:$CG,0)-1,MATCH($E387&amp;"/"&amp;M$1,Data!$1:$1,0)-1)))</f>
        <v/>
      </c>
      <c r="N387" s="252" t="str">
        <f ca="1">IF(ISERROR(OFFSET(Data!$A$1,MATCH($D387,Data!$CG:$CG,0)-1,MATCH($E387&amp;"/"&amp;N$1,Data!$1:$1,0)-1))=TRUE,"",IF(OFFSET(Data!$A$1,MATCH($D387,Data!$CG:$CG,0)-1,MATCH($E387&amp;"/"&amp;N$1,Data!$1:$1,0)-1)=0,"",OFFSET(Data!$A$1,MATCH($D387,Data!$CG:$CG,0)-1,MATCH($E387&amp;"/"&amp;N$1,Data!$1:$1,0)-1)))</f>
        <v/>
      </c>
      <c r="O387" s="252" t="str">
        <f ca="1">IF(ISERROR(OFFSET(Data!$A$1,MATCH($D387,Data!$CG:$CG,0)-1,MATCH($E387&amp;"/"&amp;O$1,Data!$1:$1,0)-1))=TRUE,"",IF(OFFSET(Data!$A$1,MATCH($D387,Data!$CG:$CG,0)-1,MATCH($E387&amp;"/"&amp;O$1,Data!$1:$1,0)-1)=0,"",OFFSET(Data!$A$1,MATCH($D387,Data!$CG:$CG,0)-1,MATCH($E387&amp;"/"&amp;O$1,Data!$1:$1,0)-1)))</f>
        <v/>
      </c>
      <c r="P387" s="252" t="str">
        <f ca="1">IF(ISERROR(OFFSET(Data!$A$1,MATCH($D387,Data!$CG:$CG,0)-1,MATCH($E387&amp;"/"&amp;P$1,Data!$1:$1,0)-1))=TRUE,"",IF(OFFSET(Data!$A$1,MATCH($D387,Data!$CG:$CG,0)-1,MATCH($E387&amp;"/"&amp;P$1,Data!$1:$1,0)-1)=0,"",OFFSET(Data!$A$1,MATCH($D387,Data!$CG:$CG,0)-1,MATCH($E387&amp;"/"&amp;P$1,Data!$1:$1,0)-1)))</f>
        <v/>
      </c>
      <c r="Q387" s="252" t="str">
        <f ca="1">IF(ISERROR(OFFSET(Data!$A$1,MATCH($D387,Data!$CG:$CG,0)-1,MATCH($E387&amp;"/"&amp;Q$1,Data!$1:$1,0)-1))=TRUE,"",IF(OFFSET(Data!$A$1,MATCH($D387,Data!$CG:$CG,0)-1,MATCH($E387&amp;"/"&amp;Q$1,Data!$1:$1,0)-1)=0,"",OFFSET(Data!$A$1,MATCH($D387,Data!$CG:$CG,0)-1,MATCH($E387&amp;"/"&amp;Q$1,Data!$1:$1,0)-1)))</f>
        <v/>
      </c>
      <c r="R387" s="252" t="str">
        <f ca="1">IF(ISERROR(OFFSET(Data!$A$1,MATCH($D387,Data!$CG:$CG,0)-1,MATCH($E387&amp;"/"&amp;R$1,Data!$1:$1,0)-1))=TRUE,"",IF(OFFSET(Data!$A$1,MATCH($D387,Data!$CG:$CG,0)-1,MATCH($E387&amp;"/"&amp;R$1,Data!$1:$1,0)-1)=0,"",OFFSET(Data!$A$1,MATCH($D387,Data!$CG:$CG,0)-1,MATCH($E387&amp;"/"&amp;R$1,Data!$1:$1,0)-1)))</f>
        <v/>
      </c>
      <c r="S387" s="252" t="str">
        <f ca="1">IF(ISERROR(OFFSET(Data!$A$1,MATCH($D387,Data!$CG:$CG,0)-1,MATCH($E387&amp;"/"&amp;S$1,Data!$1:$1,0)-1))=TRUE,"",IF(OFFSET(Data!$A$1,MATCH($D387,Data!$CG:$CG,0)-1,MATCH($E387&amp;"/"&amp;S$1,Data!$1:$1,0)-1)=0,"",OFFSET(Data!$A$1,MATCH($D387,Data!$CG:$CG,0)-1,MATCH($E387&amp;"/"&amp;S$1,Data!$1:$1,0)-1)))</f>
        <v/>
      </c>
      <c r="T387" s="252" t="str">
        <f ca="1">IF(ISERROR(OFFSET(Data!$A$1,MATCH($D387,Data!$CG:$CG,0)-1,MATCH($E387&amp;"/"&amp;T$1,Data!$1:$1,0)-1))=TRUE,"",IF(OFFSET(Data!$A$1,MATCH($D387,Data!$CG:$CG,0)-1,MATCH($E387&amp;"/"&amp;T$1,Data!$1:$1,0)-1)=0,"",OFFSET(Data!$A$1,MATCH($D387,Data!$CG:$CG,0)-1,MATCH($E387&amp;"/"&amp;T$1,Data!$1:$1,0)-1)))</f>
        <v/>
      </c>
      <c r="U387" s="252" t="str">
        <f ca="1">IF(ISERROR(OFFSET(Data!$A$1,MATCH($D387,Data!$CG:$CG,0)-1,MATCH($E387&amp;"/"&amp;U$1,Data!$1:$1,0)-1))=TRUE,"",IF(OFFSET(Data!$A$1,MATCH($D387,Data!$CG:$CG,0)-1,MATCH($E387&amp;"/"&amp;U$1,Data!$1:$1,0)-1)=0,"",OFFSET(Data!$A$1,MATCH($D387,Data!$CG:$CG,0)-1,MATCH($E387&amp;"/"&amp;U$1,Data!$1:$1,0)-1)))</f>
        <v/>
      </c>
      <c r="V387" s="252" t="str">
        <f ca="1">IF(ISERROR(OFFSET(Data!$A$1,MATCH($D387,Data!$CG:$CG,0)-1,MATCH($E387&amp;"/"&amp;V$1,Data!$1:$1,0)-1))=TRUE,"",IF(OFFSET(Data!$A$1,MATCH($D387,Data!$CG:$CG,0)-1,MATCH($E387&amp;"/"&amp;V$1,Data!$1:$1,0)-1)=0,"",OFFSET(Data!$A$1,MATCH($D387,Data!$CG:$CG,0)-1,MATCH($E387&amp;"/"&amp;V$1,Data!$1:$1,0)-1)))</f>
        <v/>
      </c>
      <c r="W387" s="269" t="str">
        <f ca="1">IF(ISERROR(OFFSET(Data!$A$1,MATCH($D387,Data!$CG:$CG,0)-1,MATCH($E387&amp;"/"&amp;W$1,Data!$1:$1,0)-1))=TRUE,"",IF(OFFSET(Data!$A$1,MATCH($D387,Data!$CG:$CG,0)-1,MATCH($E387&amp;"/"&amp;W$1,Data!$1:$1,0)-1)=0,"",OFFSET(Data!$A$1,MATCH($D387,Data!$CG:$CG,0)-1,MATCH($E387&amp;"/"&amp;W$1,Data!$1:$1,0)-1)))</f>
        <v/>
      </c>
      <c r="X387" s="252" t="str">
        <f ca="1">IF(ISERROR(OFFSET(Data!$A$1,MATCH($D387,Data!$CG:$CG,0)-1,MATCH($E387&amp;"/"&amp;X$1,Data!$1:$1,0)-1))=TRUE,"",IF(OFFSET(Data!$A$1,MATCH($D387,Data!$CG:$CG,0)-1,MATCH($E387&amp;"/"&amp;X$1,Data!$1:$1,0)-1)=0,"",OFFSET(Data!$A$1,MATCH($D387,Data!$CG:$CG,0)-1,MATCH($E387&amp;"/"&amp;X$1,Data!$1:$1,0)-1)))</f>
        <v/>
      </c>
      <c r="Y387" s="252" t="str">
        <f ca="1">IF(ISERROR(OFFSET(Data!$A$1,MATCH($D387,Data!$CG:$CG,0)-1,MATCH($E387&amp;"/"&amp;Y$1,Data!$1:$1,0)-1))=TRUE,"",IF(OFFSET(Data!$A$1,MATCH($D387,Data!$CG:$CG,0)-1,MATCH($E387&amp;"/"&amp;Y$1,Data!$1:$1,0)-1)=0,"",OFFSET(Data!$A$1,MATCH($D387,Data!$CG:$CG,0)-1,MATCH($E387&amp;"/"&amp;Y$1,Data!$1:$1,0)-1)))</f>
        <v/>
      </c>
      <c r="Z387" s="252" t="str">
        <f ca="1">IF(ISERROR(OFFSET(Data!$A$1,MATCH($D387,Data!$CG:$CG,0)-1,MATCH($E387&amp;"/"&amp;Z$1,Data!$1:$1,0)-1))=TRUE,"",IF(OFFSET(Data!$A$1,MATCH($D387,Data!$CG:$CG,0)-1,MATCH($E387&amp;"/"&amp;Z$1,Data!$1:$1,0)-1)=0,"",OFFSET(Data!$A$1,MATCH($D387,Data!$CG:$CG,0)-1,MATCH($E387&amp;"/"&amp;Z$1,Data!$1:$1,0)-1)))</f>
        <v/>
      </c>
      <c r="AA387" s="252" t="str">
        <f ca="1">IF(ISERROR(OFFSET(Data!$A$1,MATCH($D387,Data!$CG:$CG,0)-1,MATCH($E387&amp;"/"&amp;AA$1,Data!$1:$1,0)-1))=TRUE,"",IF(OFFSET(Data!$A$1,MATCH($D387,Data!$CG:$CG,0)-1,MATCH($E387&amp;"/"&amp;AA$1,Data!$1:$1,0)-1)=0,"",OFFSET(Data!$A$1,MATCH($D387,Data!$CG:$CG,0)-1,MATCH($E387&amp;"/"&amp;AA$1,Data!$1:$1,0)-1)))</f>
        <v/>
      </c>
      <c r="AB387" s="252" t="str">
        <f ca="1">IF(ISERROR(OFFSET(Data!$A$1,MATCH($D387,Data!$CG:$CG,0)-1,MATCH($E387&amp;"/"&amp;AB$1,Data!$1:$1,0)-1))=TRUE,"",IF(OFFSET(Data!$A$1,MATCH($D387,Data!$CG:$CG,0)-1,MATCH($E387&amp;"/"&amp;AB$1,Data!$1:$1,0)-1)=0,"",OFFSET(Data!$A$1,MATCH($D387,Data!$CG:$CG,0)-1,MATCH($E387&amp;"/"&amp;AB$1,Data!$1:$1,0)-1)))</f>
        <v/>
      </c>
      <c r="AC387" s="252" t="str">
        <f ca="1">IF(ISERROR(OFFSET(Data!$A$1,MATCH($D387,Data!$CG:$CG,0)-1,MATCH($E387&amp;"/"&amp;AC$1,Data!$1:$1,0)-1))=TRUE,"",IF(OFFSET(Data!$A$1,MATCH($D387,Data!$CG:$CG,0)-1,MATCH($E387&amp;"/"&amp;AC$1,Data!$1:$1,0)-1)=0,"",OFFSET(Data!$A$1,MATCH($D387,Data!$CG:$CG,0)-1,MATCH($E387&amp;"/"&amp;AC$1,Data!$1:$1,0)-1)))</f>
        <v/>
      </c>
      <c r="AD387" s="252" t="str">
        <f ca="1">IF(ISERROR(OFFSET(Data!$A$1,MATCH($D387,Data!$CG:$CG,0)-1,MATCH($E387&amp;"/"&amp;AD$1,Data!$1:$1,0)-1))=TRUE,"",IF(OFFSET(Data!$A$1,MATCH($D387,Data!$CG:$CG,0)-1,MATCH($E387&amp;"/"&amp;AD$1,Data!$1:$1,0)-1)=0,"",OFFSET(Data!$A$1,MATCH($D387,Data!$CG:$CG,0)-1,MATCH($E387&amp;"/"&amp;AD$1,Data!$1:$1,0)-1)))</f>
        <v/>
      </c>
      <c r="AE387" s="252" t="str">
        <f ca="1">IF(ISERROR(OFFSET(Data!$A$1,MATCH($D387,Data!$CG:$CG,0)-1,MATCH($E387&amp;"/"&amp;AE$1,Data!$1:$1,0)-1))=TRUE,"",IF(OFFSET(Data!$A$1,MATCH($D387,Data!$CG:$CG,0)-1,MATCH($E387&amp;"/"&amp;AE$1,Data!$1:$1,0)-1)=0,"",OFFSET(Data!$A$1,MATCH($D387,Data!$CG:$CG,0)-1,MATCH($E387&amp;"/"&amp;AE$1,Data!$1:$1,0)-1)))</f>
        <v/>
      </c>
      <c r="AF387" s="253" t="str">
        <f ca="1">IF(ISERROR(OFFSET(Data!$A$1,MATCH($D387,Data!$CG:$CG,0)-1,MATCH($E387&amp;"/"&amp;AF$1,Data!$1:$1,0)-1))=TRUE,"",IF(OFFSET(Data!$A$1,MATCH($D387,Data!$CG:$CG,0)-1,MATCH($E387&amp;"/"&amp;AF$1,Data!$1:$1,0)-1)=0,"",OFFSET(Data!$A$1,MATCH($D387,Data!$CG:$CG,0)-1,MATCH($E387&amp;"/"&amp;AF$1,Data!$1:$1,0)-1)))</f>
        <v/>
      </c>
      <c r="AG387" s="212">
        <f t="shared" ca="1" si="10"/>
        <v>0</v>
      </c>
      <c r="AH387" s="213">
        <f ca="1">SUM(AG384:AG387)</f>
        <v>0</v>
      </c>
    </row>
    <row r="388" spans="1:34" ht="15.75" hidden="1" customHeight="1" thickBot="1" x14ac:dyDescent="0.3">
      <c r="A388" s="447"/>
      <c r="B388" s="450"/>
      <c r="C388" s="453"/>
      <c r="D388" s="30" t="e">
        <f>IF(C388&lt;&gt;"",C388,D387)</f>
        <v>#N/A</v>
      </c>
      <c r="E388" s="31" t="s">
        <v>25</v>
      </c>
      <c r="F388" s="255" t="str">
        <f ca="1">IF(ISERROR(OFFSET(Data!$A$1,MATCH($D388,Data!$CG:$CG,0)-1,MATCH($E388&amp;"/"&amp;F$1,Data!$1:$1,0)-1))=TRUE,"",IF(OFFSET(Data!$A$1,MATCH($D388,Data!$CG:$CG,0)-1,MATCH($E388&amp;"/"&amp;F$1,Data!$1:$1,0)-1)=0,"",OFFSET(Data!$A$1,MATCH($D388,Data!$CG:$CG,0)-1,MATCH($E388&amp;"/"&amp;F$1,Data!$1:$1,0)-1)))</f>
        <v/>
      </c>
      <c r="G388" s="256" t="str">
        <f ca="1">IF(ISERROR(OFFSET(Data!$A$1,MATCH($D388,Data!$CG:$CG,0)-1,MATCH($E388&amp;"/"&amp;G$1,Data!$1:$1,0)-1))=TRUE,"",IF(OFFSET(Data!$A$1,MATCH($D388,Data!$CG:$CG,0)-1,MATCH($E388&amp;"/"&amp;G$1,Data!$1:$1,0)-1)=0,"",OFFSET(Data!$A$1,MATCH($D388,Data!$CG:$CG,0)-1,MATCH($E388&amp;"/"&amp;G$1,Data!$1:$1,0)-1)))</f>
        <v/>
      </c>
      <c r="H388" s="256" t="str">
        <f ca="1">IF(ISERROR(OFFSET(Data!$A$1,MATCH($D388,Data!$CG:$CG,0)-1,MATCH($E388&amp;"/"&amp;H$1,Data!$1:$1,0)-1))=TRUE,"",IF(OFFSET(Data!$A$1,MATCH($D388,Data!$CG:$CG,0)-1,MATCH($E388&amp;"/"&amp;H$1,Data!$1:$1,0)-1)=0,"",OFFSET(Data!$A$1,MATCH($D388,Data!$CG:$CG,0)-1,MATCH($E388&amp;"/"&amp;H$1,Data!$1:$1,0)-1)))</f>
        <v/>
      </c>
      <c r="I388" s="256" t="str">
        <f ca="1">IF(ISERROR(OFFSET(Data!$A$1,MATCH($D388,Data!$CG:$CG,0)-1,MATCH($E388&amp;"/"&amp;I$1,Data!$1:$1,0)-1))=TRUE,"",IF(OFFSET(Data!$A$1,MATCH($D388,Data!$CG:$CG,0)-1,MATCH($E388&amp;"/"&amp;I$1,Data!$1:$1,0)-1)=0,"",OFFSET(Data!$A$1,MATCH($D388,Data!$CG:$CG,0)-1,MATCH($E388&amp;"/"&amp;I$1,Data!$1:$1,0)-1)))</f>
        <v/>
      </c>
      <c r="J388" s="256" t="str">
        <f ca="1">IF(ISERROR(OFFSET(Data!$A$1,MATCH($D388,Data!$CG:$CG,0)-1,MATCH($E388&amp;"/"&amp;J$1,Data!$1:$1,0)-1))=TRUE,"",IF(OFFSET(Data!$A$1,MATCH($D388,Data!$CG:$CG,0)-1,MATCH($E388&amp;"/"&amp;J$1,Data!$1:$1,0)-1)=0,"",OFFSET(Data!$A$1,MATCH($D388,Data!$CG:$CG,0)-1,MATCH($E388&amp;"/"&amp;J$1,Data!$1:$1,0)-1)))</f>
        <v/>
      </c>
      <c r="K388" s="256" t="str">
        <f ca="1">IF(ISERROR(OFFSET(Data!$A$1,MATCH($D388,Data!$CG:$CG,0)-1,MATCH($E388&amp;"/"&amp;K$1,Data!$1:$1,0)-1))=TRUE,"",IF(OFFSET(Data!$A$1,MATCH($D388,Data!$CG:$CG,0)-1,MATCH($E388&amp;"/"&amp;K$1,Data!$1:$1,0)-1)=0,"",OFFSET(Data!$A$1,MATCH($D388,Data!$CG:$CG,0)-1,MATCH($E388&amp;"/"&amp;K$1,Data!$1:$1,0)-1)))</f>
        <v/>
      </c>
      <c r="L388" s="256" t="str">
        <f ca="1">IF(ISERROR(OFFSET(Data!$A$1,MATCH($D388,Data!$CG:$CG,0)-1,MATCH($E388&amp;"/"&amp;L$1,Data!$1:$1,0)-1))=TRUE,"",IF(OFFSET(Data!$A$1,MATCH($D388,Data!$CG:$CG,0)-1,MATCH($E388&amp;"/"&amp;L$1,Data!$1:$1,0)-1)=0,"",OFFSET(Data!$A$1,MATCH($D388,Data!$CG:$CG,0)-1,MATCH($E388&amp;"/"&amp;L$1,Data!$1:$1,0)-1)))</f>
        <v/>
      </c>
      <c r="M388" s="256" t="str">
        <f ca="1">IF(ISERROR(OFFSET(Data!$A$1,MATCH($D388,Data!$CG:$CG,0)-1,MATCH($E388&amp;"/"&amp;M$1,Data!$1:$1,0)-1))=TRUE,"",IF(OFFSET(Data!$A$1,MATCH($D388,Data!$CG:$CG,0)-1,MATCH($E388&amp;"/"&amp;M$1,Data!$1:$1,0)-1)=0,"",OFFSET(Data!$A$1,MATCH($D388,Data!$CG:$CG,0)-1,MATCH($E388&amp;"/"&amp;M$1,Data!$1:$1,0)-1)))</f>
        <v/>
      </c>
      <c r="N388" s="256" t="str">
        <f ca="1">IF(ISERROR(OFFSET(Data!$A$1,MATCH($D388,Data!$CG:$CG,0)-1,MATCH($E388&amp;"/"&amp;N$1,Data!$1:$1,0)-1))=TRUE,"",IF(OFFSET(Data!$A$1,MATCH($D388,Data!$CG:$CG,0)-1,MATCH($E388&amp;"/"&amp;N$1,Data!$1:$1,0)-1)=0,"",OFFSET(Data!$A$1,MATCH($D388,Data!$CG:$CG,0)-1,MATCH($E388&amp;"/"&amp;N$1,Data!$1:$1,0)-1)))</f>
        <v/>
      </c>
      <c r="O388" s="256" t="str">
        <f ca="1">IF(ISERROR(OFFSET(Data!$A$1,MATCH($D388,Data!$CG:$CG,0)-1,MATCH($E388&amp;"/"&amp;O$1,Data!$1:$1,0)-1))=TRUE,"",IF(OFFSET(Data!$A$1,MATCH($D388,Data!$CG:$CG,0)-1,MATCH($E388&amp;"/"&amp;O$1,Data!$1:$1,0)-1)=0,"",OFFSET(Data!$A$1,MATCH($D388,Data!$CG:$CG,0)-1,MATCH($E388&amp;"/"&amp;O$1,Data!$1:$1,0)-1)))</f>
        <v/>
      </c>
      <c r="P388" s="256" t="str">
        <f ca="1">IF(ISERROR(OFFSET(Data!$A$1,MATCH($D388,Data!$CG:$CG,0)-1,MATCH($E388&amp;"/"&amp;P$1,Data!$1:$1,0)-1))=TRUE,"",IF(OFFSET(Data!$A$1,MATCH($D388,Data!$CG:$CG,0)-1,MATCH($E388&amp;"/"&amp;P$1,Data!$1:$1,0)-1)=0,"",OFFSET(Data!$A$1,MATCH($D388,Data!$CG:$CG,0)-1,MATCH($E388&amp;"/"&amp;P$1,Data!$1:$1,0)-1)))</f>
        <v/>
      </c>
      <c r="Q388" s="256" t="str">
        <f ca="1">IF(ISERROR(OFFSET(Data!$A$1,MATCH($D388,Data!$CG:$CG,0)-1,MATCH($E388&amp;"/"&amp;Q$1,Data!$1:$1,0)-1))=TRUE,"",IF(OFFSET(Data!$A$1,MATCH($D388,Data!$CG:$CG,0)-1,MATCH($E388&amp;"/"&amp;Q$1,Data!$1:$1,0)-1)=0,"",OFFSET(Data!$A$1,MATCH($D388,Data!$CG:$CG,0)-1,MATCH($E388&amp;"/"&amp;Q$1,Data!$1:$1,0)-1)))</f>
        <v/>
      </c>
      <c r="R388" s="256" t="str">
        <f ca="1">IF(ISERROR(OFFSET(Data!$A$1,MATCH($D388,Data!$CG:$CG,0)-1,MATCH($E388&amp;"/"&amp;R$1,Data!$1:$1,0)-1))=TRUE,"",IF(OFFSET(Data!$A$1,MATCH($D388,Data!$CG:$CG,0)-1,MATCH($E388&amp;"/"&amp;R$1,Data!$1:$1,0)-1)=0,"",OFFSET(Data!$A$1,MATCH($D388,Data!$CG:$CG,0)-1,MATCH($E388&amp;"/"&amp;R$1,Data!$1:$1,0)-1)))</f>
        <v/>
      </c>
      <c r="S388" s="256" t="str">
        <f ca="1">IF(ISERROR(OFFSET(Data!$A$1,MATCH($D388,Data!$CG:$CG,0)-1,MATCH($E388&amp;"/"&amp;S$1,Data!$1:$1,0)-1))=TRUE,"",IF(OFFSET(Data!$A$1,MATCH($D388,Data!$CG:$CG,0)-1,MATCH($E388&amp;"/"&amp;S$1,Data!$1:$1,0)-1)=0,"",OFFSET(Data!$A$1,MATCH($D388,Data!$CG:$CG,0)-1,MATCH($E388&amp;"/"&amp;S$1,Data!$1:$1,0)-1)))</f>
        <v/>
      </c>
      <c r="T388" s="256" t="str">
        <f ca="1">IF(ISERROR(OFFSET(Data!$A$1,MATCH($D388,Data!$CG:$CG,0)-1,MATCH($E388&amp;"/"&amp;T$1,Data!$1:$1,0)-1))=TRUE,"",IF(OFFSET(Data!$A$1,MATCH($D388,Data!$CG:$CG,0)-1,MATCH($E388&amp;"/"&amp;T$1,Data!$1:$1,0)-1)=0,"",OFFSET(Data!$A$1,MATCH($D388,Data!$CG:$CG,0)-1,MATCH($E388&amp;"/"&amp;T$1,Data!$1:$1,0)-1)))</f>
        <v/>
      </c>
      <c r="U388" s="256" t="str">
        <f ca="1">IF(ISERROR(OFFSET(Data!$A$1,MATCH($D388,Data!$CG:$CG,0)-1,MATCH($E388&amp;"/"&amp;U$1,Data!$1:$1,0)-1))=TRUE,"",IF(OFFSET(Data!$A$1,MATCH($D388,Data!$CG:$CG,0)-1,MATCH($E388&amp;"/"&amp;U$1,Data!$1:$1,0)-1)=0,"",OFFSET(Data!$A$1,MATCH($D388,Data!$CG:$CG,0)-1,MATCH($E388&amp;"/"&amp;U$1,Data!$1:$1,0)-1)))</f>
        <v/>
      </c>
      <c r="V388" s="256" t="str">
        <f ca="1">IF(ISERROR(OFFSET(Data!$A$1,MATCH($D388,Data!$CG:$CG,0)-1,MATCH($E388&amp;"/"&amp;V$1,Data!$1:$1,0)-1))=TRUE,"",IF(OFFSET(Data!$A$1,MATCH($D388,Data!$CG:$CG,0)-1,MATCH($E388&amp;"/"&amp;V$1,Data!$1:$1,0)-1)=0,"",OFFSET(Data!$A$1,MATCH($D388,Data!$CG:$CG,0)-1,MATCH($E388&amp;"/"&amp;V$1,Data!$1:$1,0)-1)))</f>
        <v/>
      </c>
      <c r="W388" s="257" t="str">
        <f ca="1">IF(ISERROR(OFFSET(Data!$A$1,MATCH($D388,Data!$CG:$CG,0)-1,MATCH($E388&amp;"/"&amp;W$1,Data!$1:$1,0)-1))=TRUE,"",IF(OFFSET(Data!$A$1,MATCH($D388,Data!$CG:$CG,0)-1,MATCH($E388&amp;"/"&amp;W$1,Data!$1:$1,0)-1)=0,"",OFFSET(Data!$A$1,MATCH($D388,Data!$CG:$CG,0)-1,MATCH($E388&amp;"/"&amp;W$1,Data!$1:$1,0)-1)))</f>
        <v/>
      </c>
      <c r="X388" s="256" t="str">
        <f ca="1">IF(ISERROR(OFFSET(Data!$A$1,MATCH($D388,Data!$CG:$CG,0)-1,MATCH($E388&amp;"/"&amp;X$1,Data!$1:$1,0)-1))=TRUE,"",IF(OFFSET(Data!$A$1,MATCH($D388,Data!$CG:$CG,0)-1,MATCH($E388&amp;"/"&amp;X$1,Data!$1:$1,0)-1)=0,"",OFFSET(Data!$A$1,MATCH($D388,Data!$CG:$CG,0)-1,MATCH($E388&amp;"/"&amp;X$1,Data!$1:$1,0)-1)))</f>
        <v/>
      </c>
      <c r="Y388" s="256" t="str">
        <f ca="1">IF(ISERROR(OFFSET(Data!$A$1,MATCH($D388,Data!$CG:$CG,0)-1,MATCH($E388&amp;"/"&amp;Y$1,Data!$1:$1,0)-1))=TRUE,"",IF(OFFSET(Data!$A$1,MATCH($D388,Data!$CG:$CG,0)-1,MATCH($E388&amp;"/"&amp;Y$1,Data!$1:$1,0)-1)=0,"",OFFSET(Data!$A$1,MATCH($D388,Data!$CG:$CG,0)-1,MATCH($E388&amp;"/"&amp;Y$1,Data!$1:$1,0)-1)))</f>
        <v/>
      </c>
      <c r="Z388" s="256" t="str">
        <f ca="1">IF(ISERROR(OFFSET(Data!$A$1,MATCH($D388,Data!$CG:$CG,0)-1,MATCH($E388&amp;"/"&amp;Z$1,Data!$1:$1,0)-1))=TRUE,"",IF(OFFSET(Data!$A$1,MATCH($D388,Data!$CG:$CG,0)-1,MATCH($E388&amp;"/"&amp;Z$1,Data!$1:$1,0)-1)=0,"",OFFSET(Data!$A$1,MATCH($D388,Data!$CG:$CG,0)-1,MATCH($E388&amp;"/"&amp;Z$1,Data!$1:$1,0)-1)))</f>
        <v/>
      </c>
      <c r="AA388" s="256" t="str">
        <f ca="1">IF(ISERROR(OFFSET(Data!$A$1,MATCH($D388,Data!$CG:$CG,0)-1,MATCH($E388&amp;"/"&amp;AA$1,Data!$1:$1,0)-1))=TRUE,"",IF(OFFSET(Data!$A$1,MATCH($D388,Data!$CG:$CG,0)-1,MATCH($E388&amp;"/"&amp;AA$1,Data!$1:$1,0)-1)=0,"",OFFSET(Data!$A$1,MATCH($D388,Data!$CG:$CG,0)-1,MATCH($E388&amp;"/"&amp;AA$1,Data!$1:$1,0)-1)))</f>
        <v/>
      </c>
      <c r="AB388" s="256" t="str">
        <f ca="1">IF(ISERROR(OFFSET(Data!$A$1,MATCH($D388,Data!$CG:$CG,0)-1,MATCH($E388&amp;"/"&amp;AB$1,Data!$1:$1,0)-1))=TRUE,"",IF(OFFSET(Data!$A$1,MATCH($D388,Data!$CG:$CG,0)-1,MATCH($E388&amp;"/"&amp;AB$1,Data!$1:$1,0)-1)=0,"",OFFSET(Data!$A$1,MATCH($D388,Data!$CG:$CG,0)-1,MATCH($E388&amp;"/"&amp;AB$1,Data!$1:$1,0)-1)))</f>
        <v/>
      </c>
      <c r="AC388" s="256" t="str">
        <f ca="1">IF(ISERROR(OFFSET(Data!$A$1,MATCH($D388,Data!$CG:$CG,0)-1,MATCH($E388&amp;"/"&amp;AC$1,Data!$1:$1,0)-1))=TRUE,"",IF(OFFSET(Data!$A$1,MATCH($D388,Data!$CG:$CG,0)-1,MATCH($E388&amp;"/"&amp;AC$1,Data!$1:$1,0)-1)=0,"",OFFSET(Data!$A$1,MATCH($D388,Data!$CG:$CG,0)-1,MATCH($E388&amp;"/"&amp;AC$1,Data!$1:$1,0)-1)))</f>
        <v/>
      </c>
      <c r="AD388" s="256" t="str">
        <f ca="1">IF(ISERROR(OFFSET(Data!$A$1,MATCH($D388,Data!$CG:$CG,0)-1,MATCH($E388&amp;"/"&amp;AD$1,Data!$1:$1,0)-1))=TRUE,"",IF(OFFSET(Data!$A$1,MATCH($D388,Data!$CG:$CG,0)-1,MATCH($E388&amp;"/"&amp;AD$1,Data!$1:$1,0)-1)=0,"",OFFSET(Data!$A$1,MATCH($D388,Data!$CG:$CG,0)-1,MATCH($E388&amp;"/"&amp;AD$1,Data!$1:$1,0)-1)))</f>
        <v/>
      </c>
      <c r="AE388" s="256" t="str">
        <f ca="1">IF(ISERROR(OFFSET(Data!$A$1,MATCH($D388,Data!$CG:$CG,0)-1,MATCH($E388&amp;"/"&amp;AE$1,Data!$1:$1,0)-1))=TRUE,"",IF(OFFSET(Data!$A$1,MATCH($D388,Data!$CG:$CG,0)-1,MATCH($E388&amp;"/"&amp;AE$1,Data!$1:$1,0)-1)=0,"",OFFSET(Data!$A$1,MATCH($D388,Data!$CG:$CG,0)-1,MATCH($E388&amp;"/"&amp;AE$1,Data!$1:$1,0)-1)))</f>
        <v/>
      </c>
      <c r="AF388" s="258" t="str">
        <f ca="1">IF(ISERROR(OFFSET(Data!$A$1,MATCH($D388,Data!$CG:$CG,0)-1,MATCH($E388&amp;"/"&amp;AF$1,Data!$1:$1,0)-1))=TRUE,"",IF(OFFSET(Data!$A$1,MATCH($D388,Data!$CG:$CG,0)-1,MATCH($E388&amp;"/"&amp;AF$1,Data!$1:$1,0)-1)=0,"",OFFSET(Data!$A$1,MATCH($D388,Data!$CG:$CG,0)-1,MATCH($E388&amp;"/"&amp;AF$1,Data!$1:$1,0)-1)))</f>
        <v/>
      </c>
      <c r="AG388" s="214">
        <f t="shared" ca="1" si="10"/>
        <v>0</v>
      </c>
      <c r="AH388" s="215">
        <f ca="1">SUM(AG384:AG388)</f>
        <v>0</v>
      </c>
    </row>
    <row r="389" spans="1:34" ht="15" hidden="1" customHeight="1" x14ac:dyDescent="0.25">
      <c r="A389" s="445">
        <v>77</v>
      </c>
      <c r="B389" s="448" t="e">
        <f>INDEX(Data!CI:CI,MATCH("W"&amp;A389,Data!A:A,0))</f>
        <v>#N/A</v>
      </c>
      <c r="C389" s="451" t="e">
        <f>INDEX(Data!CG:CG,MATCH("W"&amp;A389,Data!A:A,0))</f>
        <v>#N/A</v>
      </c>
      <c r="D389" s="26" t="e">
        <f>IF(C389&lt;&gt;"",C389,#REF!)</f>
        <v>#N/A</v>
      </c>
      <c r="E389" s="27" t="s">
        <v>21</v>
      </c>
      <c r="F389" s="271" t="str">
        <f ca="1">IF(ISERROR(OFFSET(Data!$A$1,MATCH($D389,Data!$CG:$CG,0)-1,MATCH($E389&amp;"/"&amp;F$1,Data!$1:$1,0)-1))=TRUE,"",IF(OFFSET(Data!$A$1,MATCH($D389,Data!$CG:$CG,0)-1,MATCH($E389&amp;"/"&amp;F$1,Data!$1:$1,0)-1)=0,"",OFFSET(Data!$A$1,MATCH($D389,Data!$CG:$CG,0)-1,MATCH($E389&amp;"/"&amp;F$1,Data!$1:$1,0)-1)))</f>
        <v/>
      </c>
      <c r="G389" s="250" t="str">
        <f ca="1">IF(ISERROR(OFFSET(Data!$A$1,MATCH($D389,Data!$CG:$CG,0)-1,MATCH($E389&amp;"/"&amp;G$1,Data!$1:$1,0)-1))=TRUE,"",IF(OFFSET(Data!$A$1,MATCH($D389,Data!$CG:$CG,0)-1,MATCH($E389&amp;"/"&amp;G$1,Data!$1:$1,0)-1)=0,"",OFFSET(Data!$A$1,MATCH($D389,Data!$CG:$CG,0)-1,MATCH($E389&amp;"/"&amp;G$1,Data!$1:$1,0)-1)))</f>
        <v/>
      </c>
      <c r="H389" s="250" t="str">
        <f ca="1">IF(ISERROR(OFFSET(Data!$A$1,MATCH($D389,Data!$CG:$CG,0)-1,MATCH($E389&amp;"/"&amp;H$1,Data!$1:$1,0)-1))=TRUE,"",IF(OFFSET(Data!$A$1,MATCH($D389,Data!$CG:$CG,0)-1,MATCH($E389&amp;"/"&amp;H$1,Data!$1:$1,0)-1)=0,"",OFFSET(Data!$A$1,MATCH($D389,Data!$CG:$CG,0)-1,MATCH($E389&amp;"/"&amp;H$1,Data!$1:$1,0)-1)))</f>
        <v/>
      </c>
      <c r="I389" s="250" t="str">
        <f ca="1">IF(ISERROR(OFFSET(Data!$A$1,MATCH($D389,Data!$CG:$CG,0)-1,MATCH($E389&amp;"/"&amp;I$1,Data!$1:$1,0)-1))=TRUE,"",IF(OFFSET(Data!$A$1,MATCH($D389,Data!$CG:$CG,0)-1,MATCH($E389&amp;"/"&amp;I$1,Data!$1:$1,0)-1)=0,"",OFFSET(Data!$A$1,MATCH($D389,Data!$CG:$CG,0)-1,MATCH($E389&amp;"/"&amp;I$1,Data!$1:$1,0)-1)))</f>
        <v/>
      </c>
      <c r="J389" s="250" t="str">
        <f ca="1">IF(ISERROR(OFFSET(Data!$A$1,MATCH($D389,Data!$CG:$CG,0)-1,MATCH($E389&amp;"/"&amp;J$1,Data!$1:$1,0)-1))=TRUE,"",IF(OFFSET(Data!$A$1,MATCH($D389,Data!$CG:$CG,0)-1,MATCH($E389&amp;"/"&amp;J$1,Data!$1:$1,0)-1)=0,"",OFFSET(Data!$A$1,MATCH($D389,Data!$CG:$CG,0)-1,MATCH($E389&amp;"/"&amp;J$1,Data!$1:$1,0)-1)))</f>
        <v/>
      </c>
      <c r="K389" s="250" t="str">
        <f ca="1">IF(ISERROR(OFFSET(Data!$A$1,MATCH($D389,Data!$CG:$CG,0)-1,MATCH($E389&amp;"/"&amp;K$1,Data!$1:$1,0)-1))=TRUE,"",IF(OFFSET(Data!$A$1,MATCH($D389,Data!$CG:$CG,0)-1,MATCH($E389&amp;"/"&amp;K$1,Data!$1:$1,0)-1)=0,"",OFFSET(Data!$A$1,MATCH($D389,Data!$CG:$CG,0)-1,MATCH($E389&amp;"/"&amp;K$1,Data!$1:$1,0)-1)))</f>
        <v/>
      </c>
      <c r="L389" s="250" t="str">
        <f ca="1">IF(ISERROR(OFFSET(Data!$A$1,MATCH($D389,Data!$CG:$CG,0)-1,MATCH($E389&amp;"/"&amp;L$1,Data!$1:$1,0)-1))=TRUE,"",IF(OFFSET(Data!$A$1,MATCH($D389,Data!$CG:$CG,0)-1,MATCH($E389&amp;"/"&amp;L$1,Data!$1:$1,0)-1)=0,"",OFFSET(Data!$A$1,MATCH($D389,Data!$CG:$CG,0)-1,MATCH($E389&amp;"/"&amp;L$1,Data!$1:$1,0)-1)))</f>
        <v/>
      </c>
      <c r="M389" s="250" t="str">
        <f ca="1">IF(ISERROR(OFFSET(Data!$A$1,MATCH($D389,Data!$CG:$CG,0)-1,MATCH($E389&amp;"/"&amp;M$1,Data!$1:$1,0)-1))=TRUE,"",IF(OFFSET(Data!$A$1,MATCH($D389,Data!$CG:$CG,0)-1,MATCH($E389&amp;"/"&amp;M$1,Data!$1:$1,0)-1)=0,"",OFFSET(Data!$A$1,MATCH($D389,Data!$CG:$CG,0)-1,MATCH($E389&amp;"/"&amp;M$1,Data!$1:$1,0)-1)))</f>
        <v/>
      </c>
      <c r="N389" s="250" t="str">
        <f ca="1">IF(ISERROR(OFFSET(Data!$A$1,MATCH($D389,Data!$CG:$CG,0)-1,MATCH($E389&amp;"/"&amp;N$1,Data!$1:$1,0)-1))=TRUE,"",IF(OFFSET(Data!$A$1,MATCH($D389,Data!$CG:$CG,0)-1,MATCH($E389&amp;"/"&amp;N$1,Data!$1:$1,0)-1)=0,"",OFFSET(Data!$A$1,MATCH($D389,Data!$CG:$CG,0)-1,MATCH($E389&amp;"/"&amp;N$1,Data!$1:$1,0)-1)))</f>
        <v/>
      </c>
      <c r="O389" s="250" t="str">
        <f ca="1">IF(ISERROR(OFFSET(Data!$A$1,MATCH($D389,Data!$CG:$CG,0)-1,MATCH($E389&amp;"/"&amp;O$1,Data!$1:$1,0)-1))=TRUE,"",IF(OFFSET(Data!$A$1,MATCH($D389,Data!$CG:$CG,0)-1,MATCH($E389&amp;"/"&amp;O$1,Data!$1:$1,0)-1)=0,"",OFFSET(Data!$A$1,MATCH($D389,Data!$CG:$CG,0)-1,MATCH($E389&amp;"/"&amp;O$1,Data!$1:$1,0)-1)))</f>
        <v/>
      </c>
      <c r="P389" s="250" t="str">
        <f ca="1">IF(ISERROR(OFFSET(Data!$A$1,MATCH($D389,Data!$CG:$CG,0)-1,MATCH($E389&amp;"/"&amp;P$1,Data!$1:$1,0)-1))=TRUE,"",IF(OFFSET(Data!$A$1,MATCH($D389,Data!$CG:$CG,0)-1,MATCH($E389&amp;"/"&amp;P$1,Data!$1:$1,0)-1)=0,"",OFFSET(Data!$A$1,MATCH($D389,Data!$CG:$CG,0)-1,MATCH($E389&amp;"/"&amp;P$1,Data!$1:$1,0)-1)))</f>
        <v/>
      </c>
      <c r="Q389" s="250" t="str">
        <f ca="1">IF(ISERROR(OFFSET(Data!$A$1,MATCH($D389,Data!$CG:$CG,0)-1,MATCH($E389&amp;"/"&amp;Q$1,Data!$1:$1,0)-1))=TRUE,"",IF(OFFSET(Data!$A$1,MATCH($D389,Data!$CG:$CG,0)-1,MATCH($E389&amp;"/"&amp;Q$1,Data!$1:$1,0)-1)=0,"",OFFSET(Data!$A$1,MATCH($D389,Data!$CG:$CG,0)-1,MATCH($E389&amp;"/"&amp;Q$1,Data!$1:$1,0)-1)))</f>
        <v/>
      </c>
      <c r="R389" s="250" t="str">
        <f ca="1">IF(ISERROR(OFFSET(Data!$A$1,MATCH($D389,Data!$CG:$CG,0)-1,MATCH($E389&amp;"/"&amp;R$1,Data!$1:$1,0)-1))=TRUE,"",IF(OFFSET(Data!$A$1,MATCH($D389,Data!$CG:$CG,0)-1,MATCH($E389&amp;"/"&amp;R$1,Data!$1:$1,0)-1)=0,"",OFFSET(Data!$A$1,MATCH($D389,Data!$CG:$CG,0)-1,MATCH($E389&amp;"/"&amp;R$1,Data!$1:$1,0)-1)))</f>
        <v/>
      </c>
      <c r="S389" s="250" t="str">
        <f ca="1">IF(ISERROR(OFFSET(Data!$A$1,MATCH($D389,Data!$CG:$CG,0)-1,MATCH($E389&amp;"/"&amp;S$1,Data!$1:$1,0)-1))=TRUE,"",IF(OFFSET(Data!$A$1,MATCH($D389,Data!$CG:$CG,0)-1,MATCH($E389&amp;"/"&amp;S$1,Data!$1:$1,0)-1)=0,"",OFFSET(Data!$A$1,MATCH($D389,Data!$CG:$CG,0)-1,MATCH($E389&amp;"/"&amp;S$1,Data!$1:$1,0)-1)))</f>
        <v/>
      </c>
      <c r="T389" s="250" t="str">
        <f ca="1">IF(ISERROR(OFFSET(Data!$A$1,MATCH($D389,Data!$CG:$CG,0)-1,MATCH($E389&amp;"/"&amp;T$1,Data!$1:$1,0)-1))=TRUE,"",IF(OFFSET(Data!$A$1,MATCH($D389,Data!$CG:$CG,0)-1,MATCH($E389&amp;"/"&amp;T$1,Data!$1:$1,0)-1)=0,"",OFFSET(Data!$A$1,MATCH($D389,Data!$CG:$CG,0)-1,MATCH($E389&amp;"/"&amp;T$1,Data!$1:$1,0)-1)))</f>
        <v/>
      </c>
      <c r="U389" s="250" t="str">
        <f ca="1">IF(ISERROR(OFFSET(Data!$A$1,MATCH($D389,Data!$CG:$CG,0)-1,MATCH($E389&amp;"/"&amp;U$1,Data!$1:$1,0)-1))=TRUE,"",IF(OFFSET(Data!$A$1,MATCH($D389,Data!$CG:$CG,0)-1,MATCH($E389&amp;"/"&amp;U$1,Data!$1:$1,0)-1)=0,"",OFFSET(Data!$A$1,MATCH($D389,Data!$CG:$CG,0)-1,MATCH($E389&amp;"/"&amp;U$1,Data!$1:$1,0)-1)))</f>
        <v/>
      </c>
      <c r="V389" s="250" t="str">
        <f ca="1">IF(ISERROR(OFFSET(Data!$A$1,MATCH($D389,Data!$CG:$CG,0)-1,MATCH($E389&amp;"/"&amp;V$1,Data!$1:$1,0)-1))=TRUE,"",IF(OFFSET(Data!$A$1,MATCH($D389,Data!$CG:$CG,0)-1,MATCH($E389&amp;"/"&amp;V$1,Data!$1:$1,0)-1)=0,"",OFFSET(Data!$A$1,MATCH($D389,Data!$CG:$CG,0)-1,MATCH($E389&amp;"/"&amp;V$1,Data!$1:$1,0)-1)))</f>
        <v/>
      </c>
      <c r="W389" s="272" t="str">
        <f ca="1">IF(ISERROR(OFFSET(Data!$A$1,MATCH($D389,Data!$CG:$CG,0)-1,MATCH($E389&amp;"/"&amp;W$1,Data!$1:$1,0)-1))=TRUE,"",IF(OFFSET(Data!$A$1,MATCH($D389,Data!$CG:$CG,0)-1,MATCH($E389&amp;"/"&amp;W$1,Data!$1:$1,0)-1)=0,"",OFFSET(Data!$A$1,MATCH($D389,Data!$CG:$CG,0)-1,MATCH($E389&amp;"/"&amp;W$1,Data!$1:$1,0)-1)))</f>
        <v/>
      </c>
      <c r="X389" s="250" t="str">
        <f ca="1">IF(ISERROR(OFFSET(Data!$A$1,MATCH($D389,Data!$CG:$CG,0)-1,MATCH($E389&amp;"/"&amp;X$1,Data!$1:$1,0)-1))=TRUE,"",IF(OFFSET(Data!$A$1,MATCH($D389,Data!$CG:$CG,0)-1,MATCH($E389&amp;"/"&amp;X$1,Data!$1:$1,0)-1)=0,"",OFFSET(Data!$A$1,MATCH($D389,Data!$CG:$CG,0)-1,MATCH($E389&amp;"/"&amp;X$1,Data!$1:$1,0)-1)))</f>
        <v/>
      </c>
      <c r="Y389" s="250" t="str">
        <f ca="1">IF(ISERROR(OFFSET(Data!$A$1,MATCH($D389,Data!$CG:$CG,0)-1,MATCH($E389&amp;"/"&amp;Y$1,Data!$1:$1,0)-1))=TRUE,"",IF(OFFSET(Data!$A$1,MATCH($D389,Data!$CG:$CG,0)-1,MATCH($E389&amp;"/"&amp;Y$1,Data!$1:$1,0)-1)=0,"",OFFSET(Data!$A$1,MATCH($D389,Data!$CG:$CG,0)-1,MATCH($E389&amp;"/"&amp;Y$1,Data!$1:$1,0)-1)))</f>
        <v/>
      </c>
      <c r="Z389" s="250" t="str">
        <f ca="1">IF(ISERROR(OFFSET(Data!$A$1,MATCH($D389,Data!$CG:$CG,0)-1,MATCH($E389&amp;"/"&amp;Z$1,Data!$1:$1,0)-1))=TRUE,"",IF(OFFSET(Data!$A$1,MATCH($D389,Data!$CG:$CG,0)-1,MATCH($E389&amp;"/"&amp;Z$1,Data!$1:$1,0)-1)=0,"",OFFSET(Data!$A$1,MATCH($D389,Data!$CG:$CG,0)-1,MATCH($E389&amp;"/"&amp;Z$1,Data!$1:$1,0)-1)))</f>
        <v/>
      </c>
      <c r="AA389" s="250" t="str">
        <f ca="1">IF(ISERROR(OFFSET(Data!$A$1,MATCH($D389,Data!$CG:$CG,0)-1,MATCH($E389&amp;"/"&amp;AA$1,Data!$1:$1,0)-1))=TRUE,"",IF(OFFSET(Data!$A$1,MATCH($D389,Data!$CG:$CG,0)-1,MATCH($E389&amp;"/"&amp;AA$1,Data!$1:$1,0)-1)=0,"",OFFSET(Data!$A$1,MATCH($D389,Data!$CG:$CG,0)-1,MATCH($E389&amp;"/"&amp;AA$1,Data!$1:$1,0)-1)))</f>
        <v/>
      </c>
      <c r="AB389" s="250" t="str">
        <f ca="1">IF(ISERROR(OFFSET(Data!$A$1,MATCH($D389,Data!$CG:$CG,0)-1,MATCH($E389&amp;"/"&amp;AB$1,Data!$1:$1,0)-1))=TRUE,"",IF(OFFSET(Data!$A$1,MATCH($D389,Data!$CG:$CG,0)-1,MATCH($E389&amp;"/"&amp;AB$1,Data!$1:$1,0)-1)=0,"",OFFSET(Data!$A$1,MATCH($D389,Data!$CG:$CG,0)-1,MATCH($E389&amp;"/"&amp;AB$1,Data!$1:$1,0)-1)))</f>
        <v/>
      </c>
      <c r="AC389" s="250" t="str">
        <f ca="1">IF(ISERROR(OFFSET(Data!$A$1,MATCH($D389,Data!$CG:$CG,0)-1,MATCH($E389&amp;"/"&amp;AC$1,Data!$1:$1,0)-1))=TRUE,"",IF(OFFSET(Data!$A$1,MATCH($D389,Data!$CG:$CG,0)-1,MATCH($E389&amp;"/"&amp;AC$1,Data!$1:$1,0)-1)=0,"",OFFSET(Data!$A$1,MATCH($D389,Data!$CG:$CG,0)-1,MATCH($E389&amp;"/"&amp;AC$1,Data!$1:$1,0)-1)))</f>
        <v/>
      </c>
      <c r="AD389" s="250" t="str">
        <f ca="1">IF(ISERROR(OFFSET(Data!$A$1,MATCH($D389,Data!$CG:$CG,0)-1,MATCH($E389&amp;"/"&amp;AD$1,Data!$1:$1,0)-1))=TRUE,"",IF(OFFSET(Data!$A$1,MATCH($D389,Data!$CG:$CG,0)-1,MATCH($E389&amp;"/"&amp;AD$1,Data!$1:$1,0)-1)=0,"",OFFSET(Data!$A$1,MATCH($D389,Data!$CG:$CG,0)-1,MATCH($E389&amp;"/"&amp;AD$1,Data!$1:$1,0)-1)))</f>
        <v/>
      </c>
      <c r="AE389" s="250" t="str">
        <f ca="1">IF(ISERROR(OFFSET(Data!$A$1,MATCH($D389,Data!$CG:$CG,0)-1,MATCH($E389&amp;"/"&amp;AE$1,Data!$1:$1,0)-1))=TRUE,"",IF(OFFSET(Data!$A$1,MATCH($D389,Data!$CG:$CG,0)-1,MATCH($E389&amp;"/"&amp;AE$1,Data!$1:$1,0)-1)=0,"",OFFSET(Data!$A$1,MATCH($D389,Data!$CG:$CG,0)-1,MATCH($E389&amp;"/"&amp;AE$1,Data!$1:$1,0)-1)))</f>
        <v/>
      </c>
      <c r="AF389" s="251" t="str">
        <f ca="1">IF(ISERROR(OFFSET(Data!$A$1,MATCH($D389,Data!$CG:$CG,0)-1,MATCH($E389&amp;"/"&amp;AF$1,Data!$1:$1,0)-1))=TRUE,"",IF(OFFSET(Data!$A$1,MATCH($D389,Data!$CG:$CG,0)-1,MATCH($E389&amp;"/"&amp;AF$1,Data!$1:$1,0)-1)=0,"",OFFSET(Data!$A$1,MATCH($D389,Data!$CG:$CG,0)-1,MATCH($E389&amp;"/"&amp;AF$1,Data!$1:$1,0)-1)))</f>
        <v/>
      </c>
      <c r="AG389" s="210">
        <f t="shared" ca="1" si="10"/>
        <v>0</v>
      </c>
      <c r="AH389" s="211">
        <f ca="1">AG389</f>
        <v>0</v>
      </c>
    </row>
    <row r="390" spans="1:34" ht="15" hidden="1" customHeight="1" thickBot="1" x14ac:dyDescent="0.3">
      <c r="A390" s="446"/>
      <c r="B390" s="449"/>
      <c r="C390" s="452"/>
      <c r="D390" s="28" t="e">
        <f>IF(C390&lt;&gt;"",C390,D389)</f>
        <v>#N/A</v>
      </c>
      <c r="E390" s="29" t="s">
        <v>22</v>
      </c>
      <c r="F390" s="254" t="str">
        <f ca="1">IF(ISERROR(OFFSET(Data!$A$1,MATCH($D390,Data!$CG:$CG,0)-1,MATCH($E390&amp;"/"&amp;F$1,Data!$1:$1,0)-1))=TRUE,"",IF(OFFSET(Data!$A$1,MATCH($D390,Data!$CG:$CG,0)-1,MATCH($E390&amp;"/"&amp;F$1,Data!$1:$1,0)-1)=0,"",OFFSET(Data!$A$1,MATCH($D390,Data!$CG:$CG,0)-1,MATCH($E390&amp;"/"&amp;F$1,Data!$1:$1,0)-1)))</f>
        <v/>
      </c>
      <c r="G390" s="252" t="str">
        <f ca="1">IF(ISERROR(OFFSET(Data!$A$1,MATCH($D390,Data!$CG:$CG,0)-1,MATCH($E390&amp;"/"&amp;G$1,Data!$1:$1,0)-1))=TRUE,"",IF(OFFSET(Data!$A$1,MATCH($D390,Data!$CG:$CG,0)-1,MATCH($E390&amp;"/"&amp;G$1,Data!$1:$1,0)-1)=0,"",OFFSET(Data!$A$1,MATCH($D390,Data!$CG:$CG,0)-1,MATCH($E390&amp;"/"&amp;G$1,Data!$1:$1,0)-1)))</f>
        <v/>
      </c>
      <c r="H390" s="252" t="str">
        <f ca="1">IF(ISERROR(OFFSET(Data!$A$1,MATCH($D390,Data!$CG:$CG,0)-1,MATCH($E390&amp;"/"&amp;H$1,Data!$1:$1,0)-1))=TRUE,"",IF(OFFSET(Data!$A$1,MATCH($D390,Data!$CG:$CG,0)-1,MATCH($E390&amp;"/"&amp;H$1,Data!$1:$1,0)-1)=0,"",OFFSET(Data!$A$1,MATCH($D390,Data!$CG:$CG,0)-1,MATCH($E390&amp;"/"&amp;H$1,Data!$1:$1,0)-1)))</f>
        <v/>
      </c>
      <c r="I390" s="252" t="str">
        <f ca="1">IF(ISERROR(OFFSET(Data!$A$1,MATCH($D390,Data!$CG:$CG,0)-1,MATCH($E390&amp;"/"&amp;I$1,Data!$1:$1,0)-1))=TRUE,"",IF(OFFSET(Data!$A$1,MATCH($D390,Data!$CG:$CG,0)-1,MATCH($E390&amp;"/"&amp;I$1,Data!$1:$1,0)-1)=0,"",OFFSET(Data!$A$1,MATCH($D390,Data!$CG:$CG,0)-1,MATCH($E390&amp;"/"&amp;I$1,Data!$1:$1,0)-1)))</f>
        <v/>
      </c>
      <c r="J390" s="252" t="str">
        <f ca="1">IF(ISERROR(OFFSET(Data!$A$1,MATCH($D390,Data!$CG:$CG,0)-1,MATCH($E390&amp;"/"&amp;J$1,Data!$1:$1,0)-1))=TRUE,"",IF(OFFSET(Data!$A$1,MATCH($D390,Data!$CG:$CG,0)-1,MATCH($E390&amp;"/"&amp;J$1,Data!$1:$1,0)-1)=0,"",OFFSET(Data!$A$1,MATCH($D390,Data!$CG:$CG,0)-1,MATCH($E390&amp;"/"&amp;J$1,Data!$1:$1,0)-1)))</f>
        <v/>
      </c>
      <c r="K390" s="252" t="str">
        <f ca="1">IF(ISERROR(OFFSET(Data!$A$1,MATCH($D390,Data!$CG:$CG,0)-1,MATCH($E390&amp;"/"&amp;K$1,Data!$1:$1,0)-1))=TRUE,"",IF(OFFSET(Data!$A$1,MATCH($D390,Data!$CG:$CG,0)-1,MATCH($E390&amp;"/"&amp;K$1,Data!$1:$1,0)-1)=0,"",OFFSET(Data!$A$1,MATCH($D390,Data!$CG:$CG,0)-1,MATCH($E390&amp;"/"&amp;K$1,Data!$1:$1,0)-1)))</f>
        <v/>
      </c>
      <c r="L390" s="252" t="str">
        <f ca="1">IF(ISERROR(OFFSET(Data!$A$1,MATCH($D390,Data!$CG:$CG,0)-1,MATCH($E390&amp;"/"&amp;L$1,Data!$1:$1,0)-1))=TRUE,"",IF(OFFSET(Data!$A$1,MATCH($D390,Data!$CG:$CG,0)-1,MATCH($E390&amp;"/"&amp;L$1,Data!$1:$1,0)-1)=0,"",OFFSET(Data!$A$1,MATCH($D390,Data!$CG:$CG,0)-1,MATCH($E390&amp;"/"&amp;L$1,Data!$1:$1,0)-1)))</f>
        <v/>
      </c>
      <c r="M390" s="252" t="str">
        <f ca="1">IF(ISERROR(OFFSET(Data!$A$1,MATCH($D390,Data!$CG:$CG,0)-1,MATCH($E390&amp;"/"&amp;M$1,Data!$1:$1,0)-1))=TRUE,"",IF(OFFSET(Data!$A$1,MATCH($D390,Data!$CG:$CG,0)-1,MATCH($E390&amp;"/"&amp;M$1,Data!$1:$1,0)-1)=0,"",OFFSET(Data!$A$1,MATCH($D390,Data!$CG:$CG,0)-1,MATCH($E390&amp;"/"&amp;M$1,Data!$1:$1,0)-1)))</f>
        <v/>
      </c>
      <c r="N390" s="252" t="str">
        <f ca="1">IF(ISERROR(OFFSET(Data!$A$1,MATCH($D390,Data!$CG:$CG,0)-1,MATCH($E390&amp;"/"&amp;N$1,Data!$1:$1,0)-1))=TRUE,"",IF(OFFSET(Data!$A$1,MATCH($D390,Data!$CG:$CG,0)-1,MATCH($E390&amp;"/"&amp;N$1,Data!$1:$1,0)-1)=0,"",OFFSET(Data!$A$1,MATCH($D390,Data!$CG:$CG,0)-1,MATCH($E390&amp;"/"&amp;N$1,Data!$1:$1,0)-1)))</f>
        <v/>
      </c>
      <c r="O390" s="252" t="str">
        <f ca="1">IF(ISERROR(OFFSET(Data!$A$1,MATCH($D390,Data!$CG:$CG,0)-1,MATCH($E390&amp;"/"&amp;O$1,Data!$1:$1,0)-1))=TRUE,"",IF(OFFSET(Data!$A$1,MATCH($D390,Data!$CG:$CG,0)-1,MATCH($E390&amp;"/"&amp;O$1,Data!$1:$1,0)-1)=0,"",OFFSET(Data!$A$1,MATCH($D390,Data!$CG:$CG,0)-1,MATCH($E390&amp;"/"&amp;O$1,Data!$1:$1,0)-1)))</f>
        <v/>
      </c>
      <c r="P390" s="252" t="str">
        <f ca="1">IF(ISERROR(OFFSET(Data!$A$1,MATCH($D390,Data!$CG:$CG,0)-1,MATCH($E390&amp;"/"&amp;P$1,Data!$1:$1,0)-1))=TRUE,"",IF(OFFSET(Data!$A$1,MATCH($D390,Data!$CG:$CG,0)-1,MATCH($E390&amp;"/"&amp;P$1,Data!$1:$1,0)-1)=0,"",OFFSET(Data!$A$1,MATCH($D390,Data!$CG:$CG,0)-1,MATCH($E390&amp;"/"&amp;P$1,Data!$1:$1,0)-1)))</f>
        <v/>
      </c>
      <c r="Q390" s="252" t="str">
        <f ca="1">IF(ISERROR(OFFSET(Data!$A$1,MATCH($D390,Data!$CG:$CG,0)-1,MATCH($E390&amp;"/"&amp;Q$1,Data!$1:$1,0)-1))=TRUE,"",IF(OFFSET(Data!$A$1,MATCH($D390,Data!$CG:$CG,0)-1,MATCH($E390&amp;"/"&amp;Q$1,Data!$1:$1,0)-1)=0,"",OFFSET(Data!$A$1,MATCH($D390,Data!$CG:$CG,0)-1,MATCH($E390&amp;"/"&amp;Q$1,Data!$1:$1,0)-1)))</f>
        <v/>
      </c>
      <c r="R390" s="252" t="str">
        <f ca="1">IF(ISERROR(OFFSET(Data!$A$1,MATCH($D390,Data!$CG:$CG,0)-1,MATCH($E390&amp;"/"&amp;R$1,Data!$1:$1,0)-1))=TRUE,"",IF(OFFSET(Data!$A$1,MATCH($D390,Data!$CG:$CG,0)-1,MATCH($E390&amp;"/"&amp;R$1,Data!$1:$1,0)-1)=0,"",OFFSET(Data!$A$1,MATCH($D390,Data!$CG:$CG,0)-1,MATCH($E390&amp;"/"&amp;R$1,Data!$1:$1,0)-1)))</f>
        <v/>
      </c>
      <c r="S390" s="252" t="str">
        <f ca="1">IF(ISERROR(OFFSET(Data!$A$1,MATCH($D390,Data!$CG:$CG,0)-1,MATCH($E390&amp;"/"&amp;S$1,Data!$1:$1,0)-1))=TRUE,"",IF(OFFSET(Data!$A$1,MATCH($D390,Data!$CG:$CG,0)-1,MATCH($E390&amp;"/"&amp;S$1,Data!$1:$1,0)-1)=0,"",OFFSET(Data!$A$1,MATCH($D390,Data!$CG:$CG,0)-1,MATCH($E390&amp;"/"&amp;S$1,Data!$1:$1,0)-1)))</f>
        <v/>
      </c>
      <c r="T390" s="252" t="str">
        <f ca="1">IF(ISERROR(OFFSET(Data!$A$1,MATCH($D390,Data!$CG:$CG,0)-1,MATCH($E390&amp;"/"&amp;T$1,Data!$1:$1,0)-1))=TRUE,"",IF(OFFSET(Data!$A$1,MATCH($D390,Data!$CG:$CG,0)-1,MATCH($E390&amp;"/"&amp;T$1,Data!$1:$1,0)-1)=0,"",OFFSET(Data!$A$1,MATCH($D390,Data!$CG:$CG,0)-1,MATCH($E390&amp;"/"&amp;T$1,Data!$1:$1,0)-1)))</f>
        <v/>
      </c>
      <c r="U390" s="252" t="str">
        <f ca="1">IF(ISERROR(OFFSET(Data!$A$1,MATCH($D390,Data!$CG:$CG,0)-1,MATCH($E390&amp;"/"&amp;U$1,Data!$1:$1,0)-1))=TRUE,"",IF(OFFSET(Data!$A$1,MATCH($D390,Data!$CG:$CG,0)-1,MATCH($E390&amp;"/"&amp;U$1,Data!$1:$1,0)-1)=0,"",OFFSET(Data!$A$1,MATCH($D390,Data!$CG:$CG,0)-1,MATCH($E390&amp;"/"&amp;U$1,Data!$1:$1,0)-1)))</f>
        <v/>
      </c>
      <c r="V390" s="252" t="str">
        <f ca="1">IF(ISERROR(OFFSET(Data!$A$1,MATCH($D390,Data!$CG:$CG,0)-1,MATCH($E390&amp;"/"&amp;V$1,Data!$1:$1,0)-1))=TRUE,"",IF(OFFSET(Data!$A$1,MATCH($D390,Data!$CG:$CG,0)-1,MATCH($E390&amp;"/"&amp;V$1,Data!$1:$1,0)-1)=0,"",OFFSET(Data!$A$1,MATCH($D390,Data!$CG:$CG,0)-1,MATCH($E390&amp;"/"&amp;V$1,Data!$1:$1,0)-1)))</f>
        <v/>
      </c>
      <c r="W390" s="269" t="str">
        <f ca="1">IF(ISERROR(OFFSET(Data!$A$1,MATCH($D390,Data!$CG:$CG,0)-1,MATCH($E390&amp;"/"&amp;W$1,Data!$1:$1,0)-1))=TRUE,"",IF(OFFSET(Data!$A$1,MATCH($D390,Data!$CG:$CG,0)-1,MATCH($E390&amp;"/"&amp;W$1,Data!$1:$1,0)-1)=0,"",OFFSET(Data!$A$1,MATCH($D390,Data!$CG:$CG,0)-1,MATCH($E390&amp;"/"&amp;W$1,Data!$1:$1,0)-1)))</f>
        <v/>
      </c>
      <c r="X390" s="252" t="str">
        <f ca="1">IF(ISERROR(OFFSET(Data!$A$1,MATCH($D390,Data!$CG:$CG,0)-1,MATCH($E390&amp;"/"&amp;X$1,Data!$1:$1,0)-1))=TRUE,"",IF(OFFSET(Data!$A$1,MATCH($D390,Data!$CG:$CG,0)-1,MATCH($E390&amp;"/"&amp;X$1,Data!$1:$1,0)-1)=0,"",OFFSET(Data!$A$1,MATCH($D390,Data!$CG:$CG,0)-1,MATCH($E390&amp;"/"&amp;X$1,Data!$1:$1,0)-1)))</f>
        <v/>
      </c>
      <c r="Y390" s="252" t="str">
        <f ca="1">IF(ISERROR(OFFSET(Data!$A$1,MATCH($D390,Data!$CG:$CG,0)-1,MATCH($E390&amp;"/"&amp;Y$1,Data!$1:$1,0)-1))=TRUE,"",IF(OFFSET(Data!$A$1,MATCH($D390,Data!$CG:$CG,0)-1,MATCH($E390&amp;"/"&amp;Y$1,Data!$1:$1,0)-1)=0,"",OFFSET(Data!$A$1,MATCH($D390,Data!$CG:$CG,0)-1,MATCH($E390&amp;"/"&amp;Y$1,Data!$1:$1,0)-1)))</f>
        <v/>
      </c>
      <c r="Z390" s="252" t="str">
        <f ca="1">IF(ISERROR(OFFSET(Data!$A$1,MATCH($D390,Data!$CG:$CG,0)-1,MATCH($E390&amp;"/"&amp;Z$1,Data!$1:$1,0)-1))=TRUE,"",IF(OFFSET(Data!$A$1,MATCH($D390,Data!$CG:$CG,0)-1,MATCH($E390&amp;"/"&amp;Z$1,Data!$1:$1,0)-1)=0,"",OFFSET(Data!$A$1,MATCH($D390,Data!$CG:$CG,0)-1,MATCH($E390&amp;"/"&amp;Z$1,Data!$1:$1,0)-1)))</f>
        <v/>
      </c>
      <c r="AA390" s="252" t="str">
        <f ca="1">IF(ISERROR(OFFSET(Data!$A$1,MATCH($D390,Data!$CG:$CG,0)-1,MATCH($E390&amp;"/"&amp;AA$1,Data!$1:$1,0)-1))=TRUE,"",IF(OFFSET(Data!$A$1,MATCH($D390,Data!$CG:$CG,0)-1,MATCH($E390&amp;"/"&amp;AA$1,Data!$1:$1,0)-1)=0,"",OFFSET(Data!$A$1,MATCH($D390,Data!$CG:$CG,0)-1,MATCH($E390&amp;"/"&amp;AA$1,Data!$1:$1,0)-1)))</f>
        <v/>
      </c>
      <c r="AB390" s="252" t="str">
        <f ca="1">IF(ISERROR(OFFSET(Data!$A$1,MATCH($D390,Data!$CG:$CG,0)-1,MATCH($E390&amp;"/"&amp;AB$1,Data!$1:$1,0)-1))=TRUE,"",IF(OFFSET(Data!$A$1,MATCH($D390,Data!$CG:$CG,0)-1,MATCH($E390&amp;"/"&amp;AB$1,Data!$1:$1,0)-1)=0,"",OFFSET(Data!$A$1,MATCH($D390,Data!$CG:$CG,0)-1,MATCH($E390&amp;"/"&amp;AB$1,Data!$1:$1,0)-1)))</f>
        <v/>
      </c>
      <c r="AC390" s="252" t="str">
        <f ca="1">IF(ISERROR(OFFSET(Data!$A$1,MATCH($D390,Data!$CG:$CG,0)-1,MATCH($E390&amp;"/"&amp;AC$1,Data!$1:$1,0)-1))=TRUE,"",IF(OFFSET(Data!$A$1,MATCH($D390,Data!$CG:$CG,0)-1,MATCH($E390&amp;"/"&amp;AC$1,Data!$1:$1,0)-1)=0,"",OFFSET(Data!$A$1,MATCH($D390,Data!$CG:$CG,0)-1,MATCH($E390&amp;"/"&amp;AC$1,Data!$1:$1,0)-1)))</f>
        <v/>
      </c>
      <c r="AD390" s="252" t="str">
        <f ca="1">IF(ISERROR(OFFSET(Data!$A$1,MATCH($D390,Data!$CG:$CG,0)-1,MATCH($E390&amp;"/"&amp;AD$1,Data!$1:$1,0)-1))=TRUE,"",IF(OFFSET(Data!$A$1,MATCH($D390,Data!$CG:$CG,0)-1,MATCH($E390&amp;"/"&amp;AD$1,Data!$1:$1,0)-1)=0,"",OFFSET(Data!$A$1,MATCH($D390,Data!$CG:$CG,0)-1,MATCH($E390&amp;"/"&amp;AD$1,Data!$1:$1,0)-1)))</f>
        <v/>
      </c>
      <c r="AE390" s="252" t="str">
        <f ca="1">IF(ISERROR(OFFSET(Data!$A$1,MATCH($D390,Data!$CG:$CG,0)-1,MATCH($E390&amp;"/"&amp;AE$1,Data!$1:$1,0)-1))=TRUE,"",IF(OFFSET(Data!$A$1,MATCH($D390,Data!$CG:$CG,0)-1,MATCH($E390&amp;"/"&amp;AE$1,Data!$1:$1,0)-1)=0,"",OFFSET(Data!$A$1,MATCH($D390,Data!$CG:$CG,0)-1,MATCH($E390&amp;"/"&amp;AE$1,Data!$1:$1,0)-1)))</f>
        <v/>
      </c>
      <c r="AF390" s="253" t="str">
        <f ca="1">IF(ISERROR(OFFSET(Data!$A$1,MATCH($D390,Data!$CG:$CG,0)-1,MATCH($E390&amp;"/"&amp;AF$1,Data!$1:$1,0)-1))=TRUE,"",IF(OFFSET(Data!$A$1,MATCH($D390,Data!$CG:$CG,0)-1,MATCH($E390&amp;"/"&amp;AF$1,Data!$1:$1,0)-1)=0,"",OFFSET(Data!$A$1,MATCH($D390,Data!$CG:$CG,0)-1,MATCH($E390&amp;"/"&amp;AF$1,Data!$1:$1,0)-1)))</f>
        <v/>
      </c>
      <c r="AG390" s="212">
        <f t="shared" ca="1" si="10"/>
        <v>0</v>
      </c>
      <c r="AH390" s="213">
        <f ca="1">SUM(AG389:AG390)</f>
        <v>0</v>
      </c>
    </row>
    <row r="391" spans="1:34" ht="15" hidden="1" customHeight="1" x14ac:dyDescent="0.25">
      <c r="A391" s="446"/>
      <c r="B391" s="449"/>
      <c r="C391" s="452"/>
      <c r="D391" s="28" t="e">
        <f>IF(C391&lt;&gt;"",C391,D390)</f>
        <v>#N/A</v>
      </c>
      <c r="E391" s="29" t="s">
        <v>23</v>
      </c>
      <c r="F391" s="254" t="str">
        <f ca="1">IF(ISERROR(OFFSET(Data!$A$1,MATCH($D391,Data!$CG:$CG,0)-1,MATCH($E391&amp;"/"&amp;F$1,Data!$1:$1,0)-1))=TRUE,"",IF(OFFSET(Data!$A$1,MATCH($D391,Data!$CG:$CG,0)-1,MATCH($E391&amp;"/"&amp;F$1,Data!$1:$1,0)-1)=0,"",OFFSET(Data!$A$1,MATCH($D391,Data!$CG:$CG,0)-1,MATCH($E391&amp;"/"&amp;F$1,Data!$1:$1,0)-1)))</f>
        <v/>
      </c>
      <c r="G391" s="252" t="str">
        <f ca="1">IF(ISERROR(OFFSET(Data!$A$1,MATCH($D391,Data!$CG:$CG,0)-1,MATCH($E391&amp;"/"&amp;G$1,Data!$1:$1,0)-1))=TRUE,"",IF(OFFSET(Data!$A$1,MATCH($D391,Data!$CG:$CG,0)-1,MATCH($E391&amp;"/"&amp;G$1,Data!$1:$1,0)-1)=0,"",OFFSET(Data!$A$1,MATCH($D391,Data!$CG:$CG,0)-1,MATCH($E391&amp;"/"&amp;G$1,Data!$1:$1,0)-1)))</f>
        <v/>
      </c>
      <c r="H391" s="252" t="str">
        <f ca="1">IF(ISERROR(OFFSET(Data!$A$1,MATCH($D391,Data!$CG:$CG,0)-1,MATCH($E391&amp;"/"&amp;H$1,Data!$1:$1,0)-1))=TRUE,"",IF(OFFSET(Data!$A$1,MATCH($D391,Data!$CG:$CG,0)-1,MATCH($E391&amp;"/"&amp;H$1,Data!$1:$1,0)-1)=0,"",OFFSET(Data!$A$1,MATCH($D391,Data!$CG:$CG,0)-1,MATCH($E391&amp;"/"&amp;H$1,Data!$1:$1,0)-1)))</f>
        <v/>
      </c>
      <c r="I391" s="252" t="str">
        <f ca="1">IF(ISERROR(OFFSET(Data!$A$1,MATCH($D391,Data!$CG:$CG,0)-1,MATCH($E391&amp;"/"&amp;I$1,Data!$1:$1,0)-1))=TRUE,"",IF(OFFSET(Data!$A$1,MATCH($D391,Data!$CG:$CG,0)-1,MATCH($E391&amp;"/"&amp;I$1,Data!$1:$1,0)-1)=0,"",OFFSET(Data!$A$1,MATCH($D391,Data!$CG:$CG,0)-1,MATCH($E391&amp;"/"&amp;I$1,Data!$1:$1,0)-1)))</f>
        <v/>
      </c>
      <c r="J391" s="252" t="str">
        <f ca="1">IF(ISERROR(OFFSET(Data!$A$1,MATCH($D391,Data!$CG:$CG,0)-1,MATCH($E391&amp;"/"&amp;J$1,Data!$1:$1,0)-1))=TRUE,"",IF(OFFSET(Data!$A$1,MATCH($D391,Data!$CG:$CG,0)-1,MATCH($E391&amp;"/"&amp;J$1,Data!$1:$1,0)-1)=0,"",OFFSET(Data!$A$1,MATCH($D391,Data!$CG:$CG,0)-1,MATCH($E391&amp;"/"&amp;J$1,Data!$1:$1,0)-1)))</f>
        <v/>
      </c>
      <c r="K391" s="252" t="str">
        <f ca="1">IF(ISERROR(OFFSET(Data!$A$1,MATCH($D391,Data!$CG:$CG,0)-1,MATCH($E391&amp;"/"&amp;K$1,Data!$1:$1,0)-1))=TRUE,"",IF(OFFSET(Data!$A$1,MATCH($D391,Data!$CG:$CG,0)-1,MATCH($E391&amp;"/"&amp;K$1,Data!$1:$1,0)-1)=0,"",OFFSET(Data!$A$1,MATCH($D391,Data!$CG:$CG,0)-1,MATCH($E391&amp;"/"&amp;K$1,Data!$1:$1,0)-1)))</f>
        <v/>
      </c>
      <c r="L391" s="252" t="str">
        <f ca="1">IF(ISERROR(OFFSET(Data!$A$1,MATCH($D391,Data!$CG:$CG,0)-1,MATCH($E391&amp;"/"&amp;L$1,Data!$1:$1,0)-1))=TRUE,"",IF(OFFSET(Data!$A$1,MATCH($D391,Data!$CG:$CG,0)-1,MATCH($E391&amp;"/"&amp;L$1,Data!$1:$1,0)-1)=0,"",OFFSET(Data!$A$1,MATCH($D391,Data!$CG:$CG,0)-1,MATCH($E391&amp;"/"&amp;L$1,Data!$1:$1,0)-1)))</f>
        <v/>
      </c>
      <c r="M391" s="252" t="str">
        <f ca="1">IF(ISERROR(OFFSET(Data!$A$1,MATCH($D391,Data!$CG:$CG,0)-1,MATCH($E391&amp;"/"&amp;M$1,Data!$1:$1,0)-1))=TRUE,"",IF(OFFSET(Data!$A$1,MATCH($D391,Data!$CG:$CG,0)-1,MATCH($E391&amp;"/"&amp;M$1,Data!$1:$1,0)-1)=0,"",OFFSET(Data!$A$1,MATCH($D391,Data!$CG:$CG,0)-1,MATCH($E391&amp;"/"&amp;M$1,Data!$1:$1,0)-1)))</f>
        <v/>
      </c>
      <c r="N391" s="252" t="str">
        <f ca="1">IF(ISERROR(OFFSET(Data!$A$1,MATCH($D391,Data!$CG:$CG,0)-1,MATCH($E391&amp;"/"&amp;N$1,Data!$1:$1,0)-1))=TRUE,"",IF(OFFSET(Data!$A$1,MATCH($D391,Data!$CG:$CG,0)-1,MATCH($E391&amp;"/"&amp;N$1,Data!$1:$1,0)-1)=0,"",OFFSET(Data!$A$1,MATCH($D391,Data!$CG:$CG,0)-1,MATCH($E391&amp;"/"&amp;N$1,Data!$1:$1,0)-1)))</f>
        <v/>
      </c>
      <c r="O391" s="252" t="str">
        <f ca="1">IF(ISERROR(OFFSET(Data!$A$1,MATCH($D391,Data!$CG:$CG,0)-1,MATCH($E391&amp;"/"&amp;O$1,Data!$1:$1,0)-1))=TRUE,"",IF(OFFSET(Data!$A$1,MATCH($D391,Data!$CG:$CG,0)-1,MATCH($E391&amp;"/"&amp;O$1,Data!$1:$1,0)-1)=0,"",OFFSET(Data!$A$1,MATCH($D391,Data!$CG:$CG,0)-1,MATCH($E391&amp;"/"&amp;O$1,Data!$1:$1,0)-1)))</f>
        <v/>
      </c>
      <c r="P391" s="252" t="str">
        <f ca="1">IF(ISERROR(OFFSET(Data!$A$1,MATCH($D391,Data!$CG:$CG,0)-1,MATCH($E391&amp;"/"&amp;P$1,Data!$1:$1,0)-1))=TRUE,"",IF(OFFSET(Data!$A$1,MATCH($D391,Data!$CG:$CG,0)-1,MATCH($E391&amp;"/"&amp;P$1,Data!$1:$1,0)-1)=0,"",OFFSET(Data!$A$1,MATCH($D391,Data!$CG:$CG,0)-1,MATCH($E391&amp;"/"&amp;P$1,Data!$1:$1,0)-1)))</f>
        <v/>
      </c>
      <c r="Q391" s="252" t="str">
        <f ca="1">IF(ISERROR(OFFSET(Data!$A$1,MATCH($D391,Data!$CG:$CG,0)-1,MATCH($E391&amp;"/"&amp;Q$1,Data!$1:$1,0)-1))=TRUE,"",IF(OFFSET(Data!$A$1,MATCH($D391,Data!$CG:$CG,0)-1,MATCH($E391&amp;"/"&amp;Q$1,Data!$1:$1,0)-1)=0,"",OFFSET(Data!$A$1,MATCH($D391,Data!$CG:$CG,0)-1,MATCH($E391&amp;"/"&amp;Q$1,Data!$1:$1,0)-1)))</f>
        <v/>
      </c>
      <c r="R391" s="252" t="str">
        <f ca="1">IF(ISERROR(OFFSET(Data!$A$1,MATCH($D391,Data!$CG:$CG,0)-1,MATCH($E391&amp;"/"&amp;R$1,Data!$1:$1,0)-1))=TRUE,"",IF(OFFSET(Data!$A$1,MATCH($D391,Data!$CG:$CG,0)-1,MATCH($E391&amp;"/"&amp;R$1,Data!$1:$1,0)-1)=0,"",OFFSET(Data!$A$1,MATCH($D391,Data!$CG:$CG,0)-1,MATCH($E391&amp;"/"&amp;R$1,Data!$1:$1,0)-1)))</f>
        <v/>
      </c>
      <c r="S391" s="252" t="str">
        <f ca="1">IF(ISERROR(OFFSET(Data!$A$1,MATCH($D391,Data!$CG:$CG,0)-1,MATCH($E391&amp;"/"&amp;S$1,Data!$1:$1,0)-1))=TRUE,"",IF(OFFSET(Data!$A$1,MATCH($D391,Data!$CG:$CG,0)-1,MATCH($E391&amp;"/"&amp;S$1,Data!$1:$1,0)-1)=0,"",OFFSET(Data!$A$1,MATCH($D391,Data!$CG:$CG,0)-1,MATCH($E391&amp;"/"&amp;S$1,Data!$1:$1,0)-1)))</f>
        <v/>
      </c>
      <c r="T391" s="252" t="str">
        <f ca="1">IF(ISERROR(OFFSET(Data!$A$1,MATCH($D391,Data!$CG:$CG,0)-1,MATCH($E391&amp;"/"&amp;T$1,Data!$1:$1,0)-1))=TRUE,"",IF(OFFSET(Data!$A$1,MATCH($D391,Data!$CG:$CG,0)-1,MATCH($E391&amp;"/"&amp;T$1,Data!$1:$1,0)-1)=0,"",OFFSET(Data!$A$1,MATCH($D391,Data!$CG:$CG,0)-1,MATCH($E391&amp;"/"&amp;T$1,Data!$1:$1,0)-1)))</f>
        <v/>
      </c>
      <c r="U391" s="252" t="str">
        <f ca="1">IF(ISERROR(OFFSET(Data!$A$1,MATCH($D391,Data!$CG:$CG,0)-1,MATCH($E391&amp;"/"&amp;U$1,Data!$1:$1,0)-1))=TRUE,"",IF(OFFSET(Data!$A$1,MATCH($D391,Data!$CG:$CG,0)-1,MATCH($E391&amp;"/"&amp;U$1,Data!$1:$1,0)-1)=0,"",OFFSET(Data!$A$1,MATCH($D391,Data!$CG:$CG,0)-1,MATCH($E391&amp;"/"&amp;U$1,Data!$1:$1,0)-1)))</f>
        <v/>
      </c>
      <c r="V391" s="252" t="str">
        <f ca="1">IF(ISERROR(OFFSET(Data!$A$1,MATCH($D391,Data!$CG:$CG,0)-1,MATCH($E391&amp;"/"&amp;V$1,Data!$1:$1,0)-1))=TRUE,"",IF(OFFSET(Data!$A$1,MATCH($D391,Data!$CG:$CG,0)-1,MATCH($E391&amp;"/"&amp;V$1,Data!$1:$1,0)-1)=0,"",OFFSET(Data!$A$1,MATCH($D391,Data!$CG:$CG,0)-1,MATCH($E391&amp;"/"&amp;V$1,Data!$1:$1,0)-1)))</f>
        <v/>
      </c>
      <c r="W391" s="269" t="str">
        <f ca="1">IF(ISERROR(OFFSET(Data!$A$1,MATCH($D391,Data!$CG:$CG,0)-1,MATCH($E391&amp;"/"&amp;W$1,Data!$1:$1,0)-1))=TRUE,"",IF(OFFSET(Data!$A$1,MATCH($D391,Data!$CG:$CG,0)-1,MATCH($E391&amp;"/"&amp;W$1,Data!$1:$1,0)-1)=0,"",OFFSET(Data!$A$1,MATCH($D391,Data!$CG:$CG,0)-1,MATCH($E391&amp;"/"&amp;W$1,Data!$1:$1,0)-1)))</f>
        <v/>
      </c>
      <c r="X391" s="252" t="str">
        <f ca="1">IF(ISERROR(OFFSET(Data!$A$1,MATCH($D391,Data!$CG:$CG,0)-1,MATCH($E391&amp;"/"&amp;X$1,Data!$1:$1,0)-1))=TRUE,"",IF(OFFSET(Data!$A$1,MATCH($D391,Data!$CG:$CG,0)-1,MATCH($E391&amp;"/"&amp;X$1,Data!$1:$1,0)-1)=0,"",OFFSET(Data!$A$1,MATCH($D391,Data!$CG:$CG,0)-1,MATCH($E391&amp;"/"&amp;X$1,Data!$1:$1,0)-1)))</f>
        <v/>
      </c>
      <c r="Y391" s="252" t="str">
        <f ca="1">IF(ISERROR(OFFSET(Data!$A$1,MATCH($D391,Data!$CG:$CG,0)-1,MATCH($E391&amp;"/"&amp;Y$1,Data!$1:$1,0)-1))=TRUE,"",IF(OFFSET(Data!$A$1,MATCH($D391,Data!$CG:$CG,0)-1,MATCH($E391&amp;"/"&amp;Y$1,Data!$1:$1,0)-1)=0,"",OFFSET(Data!$A$1,MATCH($D391,Data!$CG:$CG,0)-1,MATCH($E391&amp;"/"&amp;Y$1,Data!$1:$1,0)-1)))</f>
        <v/>
      </c>
      <c r="Z391" s="252" t="str">
        <f ca="1">IF(ISERROR(OFFSET(Data!$A$1,MATCH($D391,Data!$CG:$CG,0)-1,MATCH($E391&amp;"/"&amp;Z$1,Data!$1:$1,0)-1))=TRUE,"",IF(OFFSET(Data!$A$1,MATCH($D391,Data!$CG:$CG,0)-1,MATCH($E391&amp;"/"&amp;Z$1,Data!$1:$1,0)-1)=0,"",OFFSET(Data!$A$1,MATCH($D391,Data!$CG:$CG,0)-1,MATCH($E391&amp;"/"&amp;Z$1,Data!$1:$1,0)-1)))</f>
        <v/>
      </c>
      <c r="AA391" s="252" t="str">
        <f ca="1">IF(ISERROR(OFFSET(Data!$A$1,MATCH($D391,Data!$CG:$CG,0)-1,MATCH($E391&amp;"/"&amp;AA$1,Data!$1:$1,0)-1))=TRUE,"",IF(OFFSET(Data!$A$1,MATCH($D391,Data!$CG:$CG,0)-1,MATCH($E391&amp;"/"&amp;AA$1,Data!$1:$1,0)-1)=0,"",OFFSET(Data!$A$1,MATCH($D391,Data!$CG:$CG,0)-1,MATCH($E391&amp;"/"&amp;AA$1,Data!$1:$1,0)-1)))</f>
        <v/>
      </c>
      <c r="AB391" s="252" t="str">
        <f ca="1">IF(ISERROR(OFFSET(Data!$A$1,MATCH($D391,Data!$CG:$CG,0)-1,MATCH($E391&amp;"/"&amp;AB$1,Data!$1:$1,0)-1))=TRUE,"",IF(OFFSET(Data!$A$1,MATCH($D391,Data!$CG:$CG,0)-1,MATCH($E391&amp;"/"&amp;AB$1,Data!$1:$1,0)-1)=0,"",OFFSET(Data!$A$1,MATCH($D391,Data!$CG:$CG,0)-1,MATCH($E391&amp;"/"&amp;AB$1,Data!$1:$1,0)-1)))</f>
        <v/>
      </c>
      <c r="AC391" s="252" t="str">
        <f ca="1">IF(ISERROR(OFFSET(Data!$A$1,MATCH($D391,Data!$CG:$CG,0)-1,MATCH($E391&amp;"/"&amp;AC$1,Data!$1:$1,0)-1))=TRUE,"",IF(OFFSET(Data!$A$1,MATCH($D391,Data!$CG:$CG,0)-1,MATCH($E391&amp;"/"&amp;AC$1,Data!$1:$1,0)-1)=0,"",OFFSET(Data!$A$1,MATCH($D391,Data!$CG:$CG,0)-1,MATCH($E391&amp;"/"&amp;AC$1,Data!$1:$1,0)-1)))</f>
        <v/>
      </c>
      <c r="AD391" s="252" t="str">
        <f ca="1">IF(ISERROR(OFFSET(Data!$A$1,MATCH($D391,Data!$CG:$CG,0)-1,MATCH($E391&amp;"/"&amp;AD$1,Data!$1:$1,0)-1))=TRUE,"",IF(OFFSET(Data!$A$1,MATCH($D391,Data!$CG:$CG,0)-1,MATCH($E391&amp;"/"&amp;AD$1,Data!$1:$1,0)-1)=0,"",OFFSET(Data!$A$1,MATCH($D391,Data!$CG:$CG,0)-1,MATCH($E391&amp;"/"&amp;AD$1,Data!$1:$1,0)-1)))</f>
        <v/>
      </c>
      <c r="AE391" s="252" t="str">
        <f ca="1">IF(ISERROR(OFFSET(Data!$A$1,MATCH($D391,Data!$CG:$CG,0)-1,MATCH($E391&amp;"/"&amp;AE$1,Data!$1:$1,0)-1))=TRUE,"",IF(OFFSET(Data!$A$1,MATCH($D391,Data!$CG:$CG,0)-1,MATCH($E391&amp;"/"&amp;AE$1,Data!$1:$1,0)-1)=0,"",OFFSET(Data!$A$1,MATCH($D391,Data!$CG:$CG,0)-1,MATCH($E391&amp;"/"&amp;AE$1,Data!$1:$1,0)-1)))</f>
        <v/>
      </c>
      <c r="AF391" s="253" t="str">
        <f ca="1">IF(ISERROR(OFFSET(Data!$A$1,MATCH($D391,Data!$CG:$CG,0)-1,MATCH($E391&amp;"/"&amp;AF$1,Data!$1:$1,0)-1))=TRUE,"",IF(OFFSET(Data!$A$1,MATCH($D391,Data!$CG:$CG,0)-1,MATCH($E391&amp;"/"&amp;AF$1,Data!$1:$1,0)-1)=0,"",OFFSET(Data!$A$1,MATCH($D391,Data!$CG:$CG,0)-1,MATCH($E391&amp;"/"&amp;AF$1,Data!$1:$1,0)-1)))</f>
        <v/>
      </c>
      <c r="AG391" s="212">
        <f t="shared" ca="1" si="10"/>
        <v>0</v>
      </c>
      <c r="AH391" s="213">
        <f ca="1">SUM(AG389:AG391)</f>
        <v>0</v>
      </c>
    </row>
    <row r="392" spans="1:34" ht="15.75" hidden="1" customHeight="1" x14ac:dyDescent="0.25">
      <c r="A392" s="446"/>
      <c r="B392" s="449"/>
      <c r="C392" s="452"/>
      <c r="D392" s="28" t="e">
        <f>IF(C392&lt;&gt;"",C392,D391)</f>
        <v>#N/A</v>
      </c>
      <c r="E392" s="29" t="s">
        <v>24</v>
      </c>
      <c r="F392" s="254" t="str">
        <f ca="1">IF(ISERROR(OFFSET(Data!$A$1,MATCH($D392,Data!$CG:$CG,0)-1,MATCH($E392&amp;"/"&amp;F$1,Data!$1:$1,0)-1))=TRUE,"",IF(OFFSET(Data!$A$1,MATCH($D392,Data!$CG:$CG,0)-1,MATCH($E392&amp;"/"&amp;F$1,Data!$1:$1,0)-1)=0,"",OFFSET(Data!$A$1,MATCH($D392,Data!$CG:$CG,0)-1,MATCH($E392&amp;"/"&amp;F$1,Data!$1:$1,0)-1)))</f>
        <v/>
      </c>
      <c r="G392" s="252" t="str">
        <f ca="1">IF(ISERROR(OFFSET(Data!$A$1,MATCH($D392,Data!$CG:$CG,0)-1,MATCH($E392&amp;"/"&amp;G$1,Data!$1:$1,0)-1))=TRUE,"",IF(OFFSET(Data!$A$1,MATCH($D392,Data!$CG:$CG,0)-1,MATCH($E392&amp;"/"&amp;G$1,Data!$1:$1,0)-1)=0,"",OFFSET(Data!$A$1,MATCH($D392,Data!$CG:$CG,0)-1,MATCH($E392&amp;"/"&amp;G$1,Data!$1:$1,0)-1)))</f>
        <v/>
      </c>
      <c r="H392" s="252" t="str">
        <f ca="1">IF(ISERROR(OFFSET(Data!$A$1,MATCH($D392,Data!$CG:$CG,0)-1,MATCH($E392&amp;"/"&amp;H$1,Data!$1:$1,0)-1))=TRUE,"",IF(OFFSET(Data!$A$1,MATCH($D392,Data!$CG:$CG,0)-1,MATCH($E392&amp;"/"&amp;H$1,Data!$1:$1,0)-1)=0,"",OFFSET(Data!$A$1,MATCH($D392,Data!$CG:$CG,0)-1,MATCH($E392&amp;"/"&amp;H$1,Data!$1:$1,0)-1)))</f>
        <v/>
      </c>
      <c r="I392" s="252" t="str">
        <f ca="1">IF(ISERROR(OFFSET(Data!$A$1,MATCH($D392,Data!$CG:$CG,0)-1,MATCH($E392&amp;"/"&amp;I$1,Data!$1:$1,0)-1))=TRUE,"",IF(OFFSET(Data!$A$1,MATCH($D392,Data!$CG:$CG,0)-1,MATCH($E392&amp;"/"&amp;I$1,Data!$1:$1,0)-1)=0,"",OFFSET(Data!$A$1,MATCH($D392,Data!$CG:$CG,0)-1,MATCH($E392&amp;"/"&amp;I$1,Data!$1:$1,0)-1)))</f>
        <v/>
      </c>
      <c r="J392" s="252" t="str">
        <f ca="1">IF(ISERROR(OFFSET(Data!$A$1,MATCH($D392,Data!$CG:$CG,0)-1,MATCH($E392&amp;"/"&amp;J$1,Data!$1:$1,0)-1))=TRUE,"",IF(OFFSET(Data!$A$1,MATCH($D392,Data!$CG:$CG,0)-1,MATCH($E392&amp;"/"&amp;J$1,Data!$1:$1,0)-1)=0,"",OFFSET(Data!$A$1,MATCH($D392,Data!$CG:$CG,0)-1,MATCH($E392&amp;"/"&amp;J$1,Data!$1:$1,0)-1)))</f>
        <v/>
      </c>
      <c r="K392" s="252" t="str">
        <f ca="1">IF(ISERROR(OFFSET(Data!$A$1,MATCH($D392,Data!$CG:$CG,0)-1,MATCH($E392&amp;"/"&amp;K$1,Data!$1:$1,0)-1))=TRUE,"",IF(OFFSET(Data!$A$1,MATCH($D392,Data!$CG:$CG,0)-1,MATCH($E392&amp;"/"&amp;K$1,Data!$1:$1,0)-1)=0,"",OFFSET(Data!$A$1,MATCH($D392,Data!$CG:$CG,0)-1,MATCH($E392&amp;"/"&amp;K$1,Data!$1:$1,0)-1)))</f>
        <v/>
      </c>
      <c r="L392" s="252" t="str">
        <f ca="1">IF(ISERROR(OFFSET(Data!$A$1,MATCH($D392,Data!$CG:$CG,0)-1,MATCH($E392&amp;"/"&amp;L$1,Data!$1:$1,0)-1))=TRUE,"",IF(OFFSET(Data!$A$1,MATCH($D392,Data!$CG:$CG,0)-1,MATCH($E392&amp;"/"&amp;L$1,Data!$1:$1,0)-1)=0,"",OFFSET(Data!$A$1,MATCH($D392,Data!$CG:$CG,0)-1,MATCH($E392&amp;"/"&amp;L$1,Data!$1:$1,0)-1)))</f>
        <v/>
      </c>
      <c r="M392" s="252" t="str">
        <f ca="1">IF(ISERROR(OFFSET(Data!$A$1,MATCH($D392,Data!$CG:$CG,0)-1,MATCH($E392&amp;"/"&amp;M$1,Data!$1:$1,0)-1))=TRUE,"",IF(OFFSET(Data!$A$1,MATCH($D392,Data!$CG:$CG,0)-1,MATCH($E392&amp;"/"&amp;M$1,Data!$1:$1,0)-1)=0,"",OFFSET(Data!$A$1,MATCH($D392,Data!$CG:$CG,0)-1,MATCH($E392&amp;"/"&amp;M$1,Data!$1:$1,0)-1)))</f>
        <v/>
      </c>
      <c r="N392" s="252" t="str">
        <f ca="1">IF(ISERROR(OFFSET(Data!$A$1,MATCH($D392,Data!$CG:$CG,0)-1,MATCH($E392&amp;"/"&amp;N$1,Data!$1:$1,0)-1))=TRUE,"",IF(OFFSET(Data!$A$1,MATCH($D392,Data!$CG:$CG,0)-1,MATCH($E392&amp;"/"&amp;N$1,Data!$1:$1,0)-1)=0,"",OFFSET(Data!$A$1,MATCH($D392,Data!$CG:$CG,0)-1,MATCH($E392&amp;"/"&amp;N$1,Data!$1:$1,0)-1)))</f>
        <v/>
      </c>
      <c r="O392" s="252" t="str">
        <f ca="1">IF(ISERROR(OFFSET(Data!$A$1,MATCH($D392,Data!$CG:$CG,0)-1,MATCH($E392&amp;"/"&amp;O$1,Data!$1:$1,0)-1))=TRUE,"",IF(OFFSET(Data!$A$1,MATCH($D392,Data!$CG:$CG,0)-1,MATCH($E392&amp;"/"&amp;O$1,Data!$1:$1,0)-1)=0,"",OFFSET(Data!$A$1,MATCH($D392,Data!$CG:$CG,0)-1,MATCH($E392&amp;"/"&amp;O$1,Data!$1:$1,0)-1)))</f>
        <v/>
      </c>
      <c r="P392" s="252" t="str">
        <f ca="1">IF(ISERROR(OFFSET(Data!$A$1,MATCH($D392,Data!$CG:$CG,0)-1,MATCH($E392&amp;"/"&amp;P$1,Data!$1:$1,0)-1))=TRUE,"",IF(OFFSET(Data!$A$1,MATCH($D392,Data!$CG:$CG,0)-1,MATCH($E392&amp;"/"&amp;P$1,Data!$1:$1,0)-1)=0,"",OFFSET(Data!$A$1,MATCH($D392,Data!$CG:$CG,0)-1,MATCH($E392&amp;"/"&amp;P$1,Data!$1:$1,0)-1)))</f>
        <v/>
      </c>
      <c r="Q392" s="252" t="str">
        <f ca="1">IF(ISERROR(OFFSET(Data!$A$1,MATCH($D392,Data!$CG:$CG,0)-1,MATCH($E392&amp;"/"&amp;Q$1,Data!$1:$1,0)-1))=TRUE,"",IF(OFFSET(Data!$A$1,MATCH($D392,Data!$CG:$CG,0)-1,MATCH($E392&amp;"/"&amp;Q$1,Data!$1:$1,0)-1)=0,"",OFFSET(Data!$A$1,MATCH($D392,Data!$CG:$CG,0)-1,MATCH($E392&amp;"/"&amp;Q$1,Data!$1:$1,0)-1)))</f>
        <v/>
      </c>
      <c r="R392" s="252" t="str">
        <f ca="1">IF(ISERROR(OFFSET(Data!$A$1,MATCH($D392,Data!$CG:$CG,0)-1,MATCH($E392&amp;"/"&amp;R$1,Data!$1:$1,0)-1))=TRUE,"",IF(OFFSET(Data!$A$1,MATCH($D392,Data!$CG:$CG,0)-1,MATCH($E392&amp;"/"&amp;R$1,Data!$1:$1,0)-1)=0,"",OFFSET(Data!$A$1,MATCH($D392,Data!$CG:$CG,0)-1,MATCH($E392&amp;"/"&amp;R$1,Data!$1:$1,0)-1)))</f>
        <v/>
      </c>
      <c r="S392" s="252" t="str">
        <f ca="1">IF(ISERROR(OFFSET(Data!$A$1,MATCH($D392,Data!$CG:$CG,0)-1,MATCH($E392&amp;"/"&amp;S$1,Data!$1:$1,0)-1))=TRUE,"",IF(OFFSET(Data!$A$1,MATCH($D392,Data!$CG:$CG,0)-1,MATCH($E392&amp;"/"&amp;S$1,Data!$1:$1,0)-1)=0,"",OFFSET(Data!$A$1,MATCH($D392,Data!$CG:$CG,0)-1,MATCH($E392&amp;"/"&amp;S$1,Data!$1:$1,0)-1)))</f>
        <v/>
      </c>
      <c r="T392" s="252" t="str">
        <f ca="1">IF(ISERROR(OFFSET(Data!$A$1,MATCH($D392,Data!$CG:$CG,0)-1,MATCH($E392&amp;"/"&amp;T$1,Data!$1:$1,0)-1))=TRUE,"",IF(OFFSET(Data!$A$1,MATCH($D392,Data!$CG:$CG,0)-1,MATCH($E392&amp;"/"&amp;T$1,Data!$1:$1,0)-1)=0,"",OFFSET(Data!$A$1,MATCH($D392,Data!$CG:$CG,0)-1,MATCH($E392&amp;"/"&amp;T$1,Data!$1:$1,0)-1)))</f>
        <v/>
      </c>
      <c r="U392" s="252" t="str">
        <f ca="1">IF(ISERROR(OFFSET(Data!$A$1,MATCH($D392,Data!$CG:$CG,0)-1,MATCH($E392&amp;"/"&amp;U$1,Data!$1:$1,0)-1))=TRUE,"",IF(OFFSET(Data!$A$1,MATCH($D392,Data!$CG:$CG,0)-1,MATCH($E392&amp;"/"&amp;U$1,Data!$1:$1,0)-1)=0,"",OFFSET(Data!$A$1,MATCH($D392,Data!$CG:$CG,0)-1,MATCH($E392&amp;"/"&amp;U$1,Data!$1:$1,0)-1)))</f>
        <v/>
      </c>
      <c r="V392" s="252" t="str">
        <f ca="1">IF(ISERROR(OFFSET(Data!$A$1,MATCH($D392,Data!$CG:$CG,0)-1,MATCH($E392&amp;"/"&amp;V$1,Data!$1:$1,0)-1))=TRUE,"",IF(OFFSET(Data!$A$1,MATCH($D392,Data!$CG:$CG,0)-1,MATCH($E392&amp;"/"&amp;V$1,Data!$1:$1,0)-1)=0,"",OFFSET(Data!$A$1,MATCH($D392,Data!$CG:$CG,0)-1,MATCH($E392&amp;"/"&amp;V$1,Data!$1:$1,0)-1)))</f>
        <v/>
      </c>
      <c r="W392" s="269" t="str">
        <f ca="1">IF(ISERROR(OFFSET(Data!$A$1,MATCH($D392,Data!$CG:$CG,0)-1,MATCH($E392&amp;"/"&amp;W$1,Data!$1:$1,0)-1))=TRUE,"",IF(OFFSET(Data!$A$1,MATCH($D392,Data!$CG:$CG,0)-1,MATCH($E392&amp;"/"&amp;W$1,Data!$1:$1,0)-1)=0,"",OFFSET(Data!$A$1,MATCH($D392,Data!$CG:$CG,0)-1,MATCH($E392&amp;"/"&amp;W$1,Data!$1:$1,0)-1)))</f>
        <v/>
      </c>
      <c r="X392" s="252" t="str">
        <f ca="1">IF(ISERROR(OFFSET(Data!$A$1,MATCH($D392,Data!$CG:$CG,0)-1,MATCH($E392&amp;"/"&amp;X$1,Data!$1:$1,0)-1))=TRUE,"",IF(OFFSET(Data!$A$1,MATCH($D392,Data!$CG:$CG,0)-1,MATCH($E392&amp;"/"&amp;X$1,Data!$1:$1,0)-1)=0,"",OFFSET(Data!$A$1,MATCH($D392,Data!$CG:$CG,0)-1,MATCH($E392&amp;"/"&amp;X$1,Data!$1:$1,0)-1)))</f>
        <v/>
      </c>
      <c r="Y392" s="252" t="str">
        <f ca="1">IF(ISERROR(OFFSET(Data!$A$1,MATCH($D392,Data!$CG:$CG,0)-1,MATCH($E392&amp;"/"&amp;Y$1,Data!$1:$1,0)-1))=TRUE,"",IF(OFFSET(Data!$A$1,MATCH($D392,Data!$CG:$CG,0)-1,MATCH($E392&amp;"/"&amp;Y$1,Data!$1:$1,0)-1)=0,"",OFFSET(Data!$A$1,MATCH($D392,Data!$CG:$CG,0)-1,MATCH($E392&amp;"/"&amp;Y$1,Data!$1:$1,0)-1)))</f>
        <v/>
      </c>
      <c r="Z392" s="252" t="str">
        <f ca="1">IF(ISERROR(OFFSET(Data!$A$1,MATCH($D392,Data!$CG:$CG,0)-1,MATCH($E392&amp;"/"&amp;Z$1,Data!$1:$1,0)-1))=TRUE,"",IF(OFFSET(Data!$A$1,MATCH($D392,Data!$CG:$CG,0)-1,MATCH($E392&amp;"/"&amp;Z$1,Data!$1:$1,0)-1)=0,"",OFFSET(Data!$A$1,MATCH($D392,Data!$CG:$CG,0)-1,MATCH($E392&amp;"/"&amp;Z$1,Data!$1:$1,0)-1)))</f>
        <v/>
      </c>
      <c r="AA392" s="252" t="str">
        <f ca="1">IF(ISERROR(OFFSET(Data!$A$1,MATCH($D392,Data!$CG:$CG,0)-1,MATCH($E392&amp;"/"&amp;AA$1,Data!$1:$1,0)-1))=TRUE,"",IF(OFFSET(Data!$A$1,MATCH($D392,Data!$CG:$CG,0)-1,MATCH($E392&amp;"/"&amp;AA$1,Data!$1:$1,0)-1)=0,"",OFFSET(Data!$A$1,MATCH($D392,Data!$CG:$CG,0)-1,MATCH($E392&amp;"/"&amp;AA$1,Data!$1:$1,0)-1)))</f>
        <v/>
      </c>
      <c r="AB392" s="252" t="str">
        <f ca="1">IF(ISERROR(OFFSET(Data!$A$1,MATCH($D392,Data!$CG:$CG,0)-1,MATCH($E392&amp;"/"&amp;AB$1,Data!$1:$1,0)-1))=TRUE,"",IF(OFFSET(Data!$A$1,MATCH($D392,Data!$CG:$CG,0)-1,MATCH($E392&amp;"/"&amp;AB$1,Data!$1:$1,0)-1)=0,"",OFFSET(Data!$A$1,MATCH($D392,Data!$CG:$CG,0)-1,MATCH($E392&amp;"/"&amp;AB$1,Data!$1:$1,0)-1)))</f>
        <v/>
      </c>
      <c r="AC392" s="252" t="str">
        <f ca="1">IF(ISERROR(OFFSET(Data!$A$1,MATCH($D392,Data!$CG:$CG,0)-1,MATCH($E392&amp;"/"&amp;AC$1,Data!$1:$1,0)-1))=TRUE,"",IF(OFFSET(Data!$A$1,MATCH($D392,Data!$CG:$CG,0)-1,MATCH($E392&amp;"/"&amp;AC$1,Data!$1:$1,0)-1)=0,"",OFFSET(Data!$A$1,MATCH($D392,Data!$CG:$CG,0)-1,MATCH($E392&amp;"/"&amp;AC$1,Data!$1:$1,0)-1)))</f>
        <v/>
      </c>
      <c r="AD392" s="252" t="str">
        <f ca="1">IF(ISERROR(OFFSET(Data!$A$1,MATCH($D392,Data!$CG:$CG,0)-1,MATCH($E392&amp;"/"&amp;AD$1,Data!$1:$1,0)-1))=TRUE,"",IF(OFFSET(Data!$A$1,MATCH($D392,Data!$CG:$CG,0)-1,MATCH($E392&amp;"/"&amp;AD$1,Data!$1:$1,0)-1)=0,"",OFFSET(Data!$A$1,MATCH($D392,Data!$CG:$CG,0)-1,MATCH($E392&amp;"/"&amp;AD$1,Data!$1:$1,0)-1)))</f>
        <v/>
      </c>
      <c r="AE392" s="252" t="str">
        <f ca="1">IF(ISERROR(OFFSET(Data!$A$1,MATCH($D392,Data!$CG:$CG,0)-1,MATCH($E392&amp;"/"&amp;AE$1,Data!$1:$1,0)-1))=TRUE,"",IF(OFFSET(Data!$A$1,MATCH($D392,Data!$CG:$CG,0)-1,MATCH($E392&amp;"/"&amp;AE$1,Data!$1:$1,0)-1)=0,"",OFFSET(Data!$A$1,MATCH($D392,Data!$CG:$CG,0)-1,MATCH($E392&amp;"/"&amp;AE$1,Data!$1:$1,0)-1)))</f>
        <v/>
      </c>
      <c r="AF392" s="253" t="str">
        <f ca="1">IF(ISERROR(OFFSET(Data!$A$1,MATCH($D392,Data!$CG:$CG,0)-1,MATCH($E392&amp;"/"&amp;AF$1,Data!$1:$1,0)-1))=TRUE,"",IF(OFFSET(Data!$A$1,MATCH($D392,Data!$CG:$CG,0)-1,MATCH($E392&amp;"/"&amp;AF$1,Data!$1:$1,0)-1)=0,"",OFFSET(Data!$A$1,MATCH($D392,Data!$CG:$CG,0)-1,MATCH($E392&amp;"/"&amp;AF$1,Data!$1:$1,0)-1)))</f>
        <v/>
      </c>
      <c r="AG392" s="212">
        <f t="shared" ca="1" si="10"/>
        <v>0</v>
      </c>
      <c r="AH392" s="213">
        <f ca="1">SUM(AG389:AG392)</f>
        <v>0</v>
      </c>
    </row>
    <row r="393" spans="1:34" ht="15.75" hidden="1" customHeight="1" thickBot="1" x14ac:dyDescent="0.3">
      <c r="A393" s="447"/>
      <c r="B393" s="450"/>
      <c r="C393" s="453"/>
      <c r="D393" s="30" t="e">
        <f>IF(C393&lt;&gt;"",C393,D392)</f>
        <v>#N/A</v>
      </c>
      <c r="E393" s="31" t="s">
        <v>25</v>
      </c>
      <c r="F393" s="255" t="str">
        <f ca="1">IF(ISERROR(OFFSET(Data!$A$1,MATCH($D393,Data!$CG:$CG,0)-1,MATCH($E393&amp;"/"&amp;F$1,Data!$1:$1,0)-1))=TRUE,"",IF(OFFSET(Data!$A$1,MATCH($D393,Data!$CG:$CG,0)-1,MATCH($E393&amp;"/"&amp;F$1,Data!$1:$1,0)-1)=0,"",OFFSET(Data!$A$1,MATCH($D393,Data!$CG:$CG,0)-1,MATCH($E393&amp;"/"&amp;F$1,Data!$1:$1,0)-1)))</f>
        <v/>
      </c>
      <c r="G393" s="256" t="str">
        <f ca="1">IF(ISERROR(OFFSET(Data!$A$1,MATCH($D393,Data!$CG:$CG,0)-1,MATCH($E393&amp;"/"&amp;G$1,Data!$1:$1,0)-1))=TRUE,"",IF(OFFSET(Data!$A$1,MATCH($D393,Data!$CG:$CG,0)-1,MATCH($E393&amp;"/"&amp;G$1,Data!$1:$1,0)-1)=0,"",OFFSET(Data!$A$1,MATCH($D393,Data!$CG:$CG,0)-1,MATCH($E393&amp;"/"&amp;G$1,Data!$1:$1,0)-1)))</f>
        <v/>
      </c>
      <c r="H393" s="256" t="str">
        <f ca="1">IF(ISERROR(OFFSET(Data!$A$1,MATCH($D393,Data!$CG:$CG,0)-1,MATCH($E393&amp;"/"&amp;H$1,Data!$1:$1,0)-1))=TRUE,"",IF(OFFSET(Data!$A$1,MATCH($D393,Data!$CG:$CG,0)-1,MATCH($E393&amp;"/"&amp;H$1,Data!$1:$1,0)-1)=0,"",OFFSET(Data!$A$1,MATCH($D393,Data!$CG:$CG,0)-1,MATCH($E393&amp;"/"&amp;H$1,Data!$1:$1,0)-1)))</f>
        <v/>
      </c>
      <c r="I393" s="256" t="str">
        <f ca="1">IF(ISERROR(OFFSET(Data!$A$1,MATCH($D393,Data!$CG:$CG,0)-1,MATCH($E393&amp;"/"&amp;I$1,Data!$1:$1,0)-1))=TRUE,"",IF(OFFSET(Data!$A$1,MATCH($D393,Data!$CG:$CG,0)-1,MATCH($E393&amp;"/"&amp;I$1,Data!$1:$1,0)-1)=0,"",OFFSET(Data!$A$1,MATCH($D393,Data!$CG:$CG,0)-1,MATCH($E393&amp;"/"&amp;I$1,Data!$1:$1,0)-1)))</f>
        <v/>
      </c>
      <c r="J393" s="256" t="str">
        <f ca="1">IF(ISERROR(OFFSET(Data!$A$1,MATCH($D393,Data!$CG:$CG,0)-1,MATCH($E393&amp;"/"&amp;J$1,Data!$1:$1,0)-1))=TRUE,"",IF(OFFSET(Data!$A$1,MATCH($D393,Data!$CG:$CG,0)-1,MATCH($E393&amp;"/"&amp;J$1,Data!$1:$1,0)-1)=0,"",OFFSET(Data!$A$1,MATCH($D393,Data!$CG:$CG,0)-1,MATCH($E393&amp;"/"&amp;J$1,Data!$1:$1,0)-1)))</f>
        <v/>
      </c>
      <c r="K393" s="256" t="str">
        <f ca="1">IF(ISERROR(OFFSET(Data!$A$1,MATCH($D393,Data!$CG:$CG,0)-1,MATCH($E393&amp;"/"&amp;K$1,Data!$1:$1,0)-1))=TRUE,"",IF(OFFSET(Data!$A$1,MATCH($D393,Data!$CG:$CG,0)-1,MATCH($E393&amp;"/"&amp;K$1,Data!$1:$1,0)-1)=0,"",OFFSET(Data!$A$1,MATCH($D393,Data!$CG:$CG,0)-1,MATCH($E393&amp;"/"&amp;K$1,Data!$1:$1,0)-1)))</f>
        <v/>
      </c>
      <c r="L393" s="256" t="str">
        <f ca="1">IF(ISERROR(OFFSET(Data!$A$1,MATCH($D393,Data!$CG:$CG,0)-1,MATCH($E393&amp;"/"&amp;L$1,Data!$1:$1,0)-1))=TRUE,"",IF(OFFSET(Data!$A$1,MATCH($D393,Data!$CG:$CG,0)-1,MATCH($E393&amp;"/"&amp;L$1,Data!$1:$1,0)-1)=0,"",OFFSET(Data!$A$1,MATCH($D393,Data!$CG:$CG,0)-1,MATCH($E393&amp;"/"&amp;L$1,Data!$1:$1,0)-1)))</f>
        <v/>
      </c>
      <c r="M393" s="256" t="str">
        <f ca="1">IF(ISERROR(OFFSET(Data!$A$1,MATCH($D393,Data!$CG:$CG,0)-1,MATCH($E393&amp;"/"&amp;M$1,Data!$1:$1,0)-1))=TRUE,"",IF(OFFSET(Data!$A$1,MATCH($D393,Data!$CG:$CG,0)-1,MATCH($E393&amp;"/"&amp;M$1,Data!$1:$1,0)-1)=0,"",OFFSET(Data!$A$1,MATCH($D393,Data!$CG:$CG,0)-1,MATCH($E393&amp;"/"&amp;M$1,Data!$1:$1,0)-1)))</f>
        <v/>
      </c>
      <c r="N393" s="256" t="str">
        <f ca="1">IF(ISERROR(OFFSET(Data!$A$1,MATCH($D393,Data!$CG:$CG,0)-1,MATCH($E393&amp;"/"&amp;N$1,Data!$1:$1,0)-1))=TRUE,"",IF(OFFSET(Data!$A$1,MATCH($D393,Data!$CG:$CG,0)-1,MATCH($E393&amp;"/"&amp;N$1,Data!$1:$1,0)-1)=0,"",OFFSET(Data!$A$1,MATCH($D393,Data!$CG:$CG,0)-1,MATCH($E393&amp;"/"&amp;N$1,Data!$1:$1,0)-1)))</f>
        <v/>
      </c>
      <c r="O393" s="256" t="str">
        <f ca="1">IF(ISERROR(OFFSET(Data!$A$1,MATCH($D393,Data!$CG:$CG,0)-1,MATCH($E393&amp;"/"&amp;O$1,Data!$1:$1,0)-1))=TRUE,"",IF(OFFSET(Data!$A$1,MATCH($D393,Data!$CG:$CG,0)-1,MATCH($E393&amp;"/"&amp;O$1,Data!$1:$1,0)-1)=0,"",OFFSET(Data!$A$1,MATCH($D393,Data!$CG:$CG,0)-1,MATCH($E393&amp;"/"&amp;O$1,Data!$1:$1,0)-1)))</f>
        <v/>
      </c>
      <c r="P393" s="256" t="str">
        <f ca="1">IF(ISERROR(OFFSET(Data!$A$1,MATCH($D393,Data!$CG:$CG,0)-1,MATCH($E393&amp;"/"&amp;P$1,Data!$1:$1,0)-1))=TRUE,"",IF(OFFSET(Data!$A$1,MATCH($D393,Data!$CG:$CG,0)-1,MATCH($E393&amp;"/"&amp;P$1,Data!$1:$1,0)-1)=0,"",OFFSET(Data!$A$1,MATCH($D393,Data!$CG:$CG,0)-1,MATCH($E393&amp;"/"&amp;P$1,Data!$1:$1,0)-1)))</f>
        <v/>
      </c>
      <c r="Q393" s="256" t="str">
        <f ca="1">IF(ISERROR(OFFSET(Data!$A$1,MATCH($D393,Data!$CG:$CG,0)-1,MATCH($E393&amp;"/"&amp;Q$1,Data!$1:$1,0)-1))=TRUE,"",IF(OFFSET(Data!$A$1,MATCH($D393,Data!$CG:$CG,0)-1,MATCH($E393&amp;"/"&amp;Q$1,Data!$1:$1,0)-1)=0,"",OFFSET(Data!$A$1,MATCH($D393,Data!$CG:$CG,0)-1,MATCH($E393&amp;"/"&amp;Q$1,Data!$1:$1,0)-1)))</f>
        <v/>
      </c>
      <c r="R393" s="256" t="str">
        <f ca="1">IF(ISERROR(OFFSET(Data!$A$1,MATCH($D393,Data!$CG:$CG,0)-1,MATCH($E393&amp;"/"&amp;R$1,Data!$1:$1,0)-1))=TRUE,"",IF(OFFSET(Data!$A$1,MATCH($D393,Data!$CG:$CG,0)-1,MATCH($E393&amp;"/"&amp;R$1,Data!$1:$1,0)-1)=0,"",OFFSET(Data!$A$1,MATCH($D393,Data!$CG:$CG,0)-1,MATCH($E393&amp;"/"&amp;R$1,Data!$1:$1,0)-1)))</f>
        <v/>
      </c>
      <c r="S393" s="256" t="str">
        <f ca="1">IF(ISERROR(OFFSET(Data!$A$1,MATCH($D393,Data!$CG:$CG,0)-1,MATCH($E393&amp;"/"&amp;S$1,Data!$1:$1,0)-1))=TRUE,"",IF(OFFSET(Data!$A$1,MATCH($D393,Data!$CG:$CG,0)-1,MATCH($E393&amp;"/"&amp;S$1,Data!$1:$1,0)-1)=0,"",OFFSET(Data!$A$1,MATCH($D393,Data!$CG:$CG,0)-1,MATCH($E393&amp;"/"&amp;S$1,Data!$1:$1,0)-1)))</f>
        <v/>
      </c>
      <c r="T393" s="256" t="str">
        <f ca="1">IF(ISERROR(OFFSET(Data!$A$1,MATCH($D393,Data!$CG:$CG,0)-1,MATCH($E393&amp;"/"&amp;T$1,Data!$1:$1,0)-1))=TRUE,"",IF(OFFSET(Data!$A$1,MATCH($D393,Data!$CG:$CG,0)-1,MATCH($E393&amp;"/"&amp;T$1,Data!$1:$1,0)-1)=0,"",OFFSET(Data!$A$1,MATCH($D393,Data!$CG:$CG,0)-1,MATCH($E393&amp;"/"&amp;T$1,Data!$1:$1,0)-1)))</f>
        <v/>
      </c>
      <c r="U393" s="256" t="str">
        <f ca="1">IF(ISERROR(OFFSET(Data!$A$1,MATCH($D393,Data!$CG:$CG,0)-1,MATCH($E393&amp;"/"&amp;U$1,Data!$1:$1,0)-1))=TRUE,"",IF(OFFSET(Data!$A$1,MATCH($D393,Data!$CG:$CG,0)-1,MATCH($E393&amp;"/"&amp;U$1,Data!$1:$1,0)-1)=0,"",OFFSET(Data!$A$1,MATCH($D393,Data!$CG:$CG,0)-1,MATCH($E393&amp;"/"&amp;U$1,Data!$1:$1,0)-1)))</f>
        <v/>
      </c>
      <c r="V393" s="256" t="str">
        <f ca="1">IF(ISERROR(OFFSET(Data!$A$1,MATCH($D393,Data!$CG:$CG,0)-1,MATCH($E393&amp;"/"&amp;V$1,Data!$1:$1,0)-1))=TRUE,"",IF(OFFSET(Data!$A$1,MATCH($D393,Data!$CG:$CG,0)-1,MATCH($E393&amp;"/"&amp;V$1,Data!$1:$1,0)-1)=0,"",OFFSET(Data!$A$1,MATCH($D393,Data!$CG:$CG,0)-1,MATCH($E393&amp;"/"&amp;V$1,Data!$1:$1,0)-1)))</f>
        <v/>
      </c>
      <c r="W393" s="257" t="str">
        <f ca="1">IF(ISERROR(OFFSET(Data!$A$1,MATCH($D393,Data!$CG:$CG,0)-1,MATCH($E393&amp;"/"&amp;W$1,Data!$1:$1,0)-1))=TRUE,"",IF(OFFSET(Data!$A$1,MATCH($D393,Data!$CG:$CG,0)-1,MATCH($E393&amp;"/"&amp;W$1,Data!$1:$1,0)-1)=0,"",OFFSET(Data!$A$1,MATCH($D393,Data!$CG:$CG,0)-1,MATCH($E393&amp;"/"&amp;W$1,Data!$1:$1,0)-1)))</f>
        <v/>
      </c>
      <c r="X393" s="256" t="str">
        <f ca="1">IF(ISERROR(OFFSET(Data!$A$1,MATCH($D393,Data!$CG:$CG,0)-1,MATCH($E393&amp;"/"&amp;X$1,Data!$1:$1,0)-1))=TRUE,"",IF(OFFSET(Data!$A$1,MATCH($D393,Data!$CG:$CG,0)-1,MATCH($E393&amp;"/"&amp;X$1,Data!$1:$1,0)-1)=0,"",OFFSET(Data!$A$1,MATCH($D393,Data!$CG:$CG,0)-1,MATCH($E393&amp;"/"&amp;X$1,Data!$1:$1,0)-1)))</f>
        <v/>
      </c>
      <c r="Y393" s="256" t="str">
        <f ca="1">IF(ISERROR(OFFSET(Data!$A$1,MATCH($D393,Data!$CG:$CG,0)-1,MATCH($E393&amp;"/"&amp;Y$1,Data!$1:$1,0)-1))=TRUE,"",IF(OFFSET(Data!$A$1,MATCH($D393,Data!$CG:$CG,0)-1,MATCH($E393&amp;"/"&amp;Y$1,Data!$1:$1,0)-1)=0,"",OFFSET(Data!$A$1,MATCH($D393,Data!$CG:$CG,0)-1,MATCH($E393&amp;"/"&amp;Y$1,Data!$1:$1,0)-1)))</f>
        <v/>
      </c>
      <c r="Z393" s="256" t="str">
        <f ca="1">IF(ISERROR(OFFSET(Data!$A$1,MATCH($D393,Data!$CG:$CG,0)-1,MATCH($E393&amp;"/"&amp;Z$1,Data!$1:$1,0)-1))=TRUE,"",IF(OFFSET(Data!$A$1,MATCH($D393,Data!$CG:$CG,0)-1,MATCH($E393&amp;"/"&amp;Z$1,Data!$1:$1,0)-1)=0,"",OFFSET(Data!$A$1,MATCH($D393,Data!$CG:$CG,0)-1,MATCH($E393&amp;"/"&amp;Z$1,Data!$1:$1,0)-1)))</f>
        <v/>
      </c>
      <c r="AA393" s="256" t="str">
        <f ca="1">IF(ISERROR(OFFSET(Data!$A$1,MATCH($D393,Data!$CG:$CG,0)-1,MATCH($E393&amp;"/"&amp;AA$1,Data!$1:$1,0)-1))=TRUE,"",IF(OFFSET(Data!$A$1,MATCH($D393,Data!$CG:$CG,0)-1,MATCH($E393&amp;"/"&amp;AA$1,Data!$1:$1,0)-1)=0,"",OFFSET(Data!$A$1,MATCH($D393,Data!$CG:$CG,0)-1,MATCH($E393&amp;"/"&amp;AA$1,Data!$1:$1,0)-1)))</f>
        <v/>
      </c>
      <c r="AB393" s="256" t="str">
        <f ca="1">IF(ISERROR(OFFSET(Data!$A$1,MATCH($D393,Data!$CG:$CG,0)-1,MATCH($E393&amp;"/"&amp;AB$1,Data!$1:$1,0)-1))=TRUE,"",IF(OFFSET(Data!$A$1,MATCH($D393,Data!$CG:$CG,0)-1,MATCH($E393&amp;"/"&amp;AB$1,Data!$1:$1,0)-1)=0,"",OFFSET(Data!$A$1,MATCH($D393,Data!$CG:$CG,0)-1,MATCH($E393&amp;"/"&amp;AB$1,Data!$1:$1,0)-1)))</f>
        <v/>
      </c>
      <c r="AC393" s="256" t="str">
        <f ca="1">IF(ISERROR(OFFSET(Data!$A$1,MATCH($D393,Data!$CG:$CG,0)-1,MATCH($E393&amp;"/"&amp;AC$1,Data!$1:$1,0)-1))=TRUE,"",IF(OFFSET(Data!$A$1,MATCH($D393,Data!$CG:$CG,0)-1,MATCH($E393&amp;"/"&amp;AC$1,Data!$1:$1,0)-1)=0,"",OFFSET(Data!$A$1,MATCH($D393,Data!$CG:$CG,0)-1,MATCH($E393&amp;"/"&amp;AC$1,Data!$1:$1,0)-1)))</f>
        <v/>
      </c>
      <c r="AD393" s="256" t="str">
        <f ca="1">IF(ISERROR(OFFSET(Data!$A$1,MATCH($D393,Data!$CG:$CG,0)-1,MATCH($E393&amp;"/"&amp;AD$1,Data!$1:$1,0)-1))=TRUE,"",IF(OFFSET(Data!$A$1,MATCH($D393,Data!$CG:$CG,0)-1,MATCH($E393&amp;"/"&amp;AD$1,Data!$1:$1,0)-1)=0,"",OFFSET(Data!$A$1,MATCH($D393,Data!$CG:$CG,0)-1,MATCH($E393&amp;"/"&amp;AD$1,Data!$1:$1,0)-1)))</f>
        <v/>
      </c>
      <c r="AE393" s="256" t="str">
        <f ca="1">IF(ISERROR(OFFSET(Data!$A$1,MATCH($D393,Data!$CG:$CG,0)-1,MATCH($E393&amp;"/"&amp;AE$1,Data!$1:$1,0)-1))=TRUE,"",IF(OFFSET(Data!$A$1,MATCH($D393,Data!$CG:$CG,0)-1,MATCH($E393&amp;"/"&amp;AE$1,Data!$1:$1,0)-1)=0,"",OFFSET(Data!$A$1,MATCH($D393,Data!$CG:$CG,0)-1,MATCH($E393&amp;"/"&amp;AE$1,Data!$1:$1,0)-1)))</f>
        <v/>
      </c>
      <c r="AF393" s="258" t="str">
        <f ca="1">IF(ISERROR(OFFSET(Data!$A$1,MATCH($D393,Data!$CG:$CG,0)-1,MATCH($E393&amp;"/"&amp;AF$1,Data!$1:$1,0)-1))=TRUE,"",IF(OFFSET(Data!$A$1,MATCH($D393,Data!$CG:$CG,0)-1,MATCH($E393&amp;"/"&amp;AF$1,Data!$1:$1,0)-1)=0,"",OFFSET(Data!$A$1,MATCH($D393,Data!$CG:$CG,0)-1,MATCH($E393&amp;"/"&amp;AF$1,Data!$1:$1,0)-1)))</f>
        <v/>
      </c>
      <c r="AG393" s="214">
        <f t="shared" ca="1" si="10"/>
        <v>0</v>
      </c>
      <c r="AH393" s="215">
        <f ca="1">SUM(AG389:AG393)</f>
        <v>0</v>
      </c>
    </row>
    <row r="394" spans="1:34" ht="15" hidden="1" customHeight="1" x14ac:dyDescent="0.25">
      <c r="A394" s="445">
        <v>78</v>
      </c>
      <c r="B394" s="448" t="e">
        <f>INDEX(Data!CI:CI,MATCH("W"&amp;A394,Data!A:A,0))</f>
        <v>#N/A</v>
      </c>
      <c r="C394" s="451" t="e">
        <f>INDEX(Data!CG:CG,MATCH("W"&amp;A394,Data!A:A,0))</f>
        <v>#N/A</v>
      </c>
      <c r="D394" s="26" t="e">
        <f>IF(C394&lt;&gt;"",C394,#REF!)</f>
        <v>#N/A</v>
      </c>
      <c r="E394" s="27" t="s">
        <v>21</v>
      </c>
      <c r="F394" s="271" t="str">
        <f ca="1">IF(ISERROR(OFFSET(Data!$A$1,MATCH($D394,Data!$CG:$CG,0)-1,MATCH($E394&amp;"/"&amp;F$1,Data!$1:$1,0)-1))=TRUE,"",IF(OFFSET(Data!$A$1,MATCH($D394,Data!$CG:$CG,0)-1,MATCH($E394&amp;"/"&amp;F$1,Data!$1:$1,0)-1)=0,"",OFFSET(Data!$A$1,MATCH($D394,Data!$CG:$CG,0)-1,MATCH($E394&amp;"/"&amp;F$1,Data!$1:$1,0)-1)))</f>
        <v/>
      </c>
      <c r="G394" s="250" t="str">
        <f ca="1">IF(ISERROR(OFFSET(Data!$A$1,MATCH($D394,Data!$CG:$CG,0)-1,MATCH($E394&amp;"/"&amp;G$1,Data!$1:$1,0)-1))=TRUE,"",IF(OFFSET(Data!$A$1,MATCH($D394,Data!$CG:$CG,0)-1,MATCH($E394&amp;"/"&amp;G$1,Data!$1:$1,0)-1)=0,"",OFFSET(Data!$A$1,MATCH($D394,Data!$CG:$CG,0)-1,MATCH($E394&amp;"/"&amp;G$1,Data!$1:$1,0)-1)))</f>
        <v/>
      </c>
      <c r="H394" s="250" t="str">
        <f ca="1">IF(ISERROR(OFFSET(Data!$A$1,MATCH($D394,Data!$CG:$CG,0)-1,MATCH($E394&amp;"/"&amp;H$1,Data!$1:$1,0)-1))=TRUE,"",IF(OFFSET(Data!$A$1,MATCH($D394,Data!$CG:$CG,0)-1,MATCH($E394&amp;"/"&amp;H$1,Data!$1:$1,0)-1)=0,"",OFFSET(Data!$A$1,MATCH($D394,Data!$CG:$CG,0)-1,MATCH($E394&amp;"/"&amp;H$1,Data!$1:$1,0)-1)))</f>
        <v/>
      </c>
      <c r="I394" s="250" t="str">
        <f ca="1">IF(ISERROR(OFFSET(Data!$A$1,MATCH($D394,Data!$CG:$CG,0)-1,MATCH($E394&amp;"/"&amp;I$1,Data!$1:$1,0)-1))=TRUE,"",IF(OFFSET(Data!$A$1,MATCH($D394,Data!$CG:$CG,0)-1,MATCH($E394&amp;"/"&amp;I$1,Data!$1:$1,0)-1)=0,"",OFFSET(Data!$A$1,MATCH($D394,Data!$CG:$CG,0)-1,MATCH($E394&amp;"/"&amp;I$1,Data!$1:$1,0)-1)))</f>
        <v/>
      </c>
      <c r="J394" s="250" t="str">
        <f ca="1">IF(ISERROR(OFFSET(Data!$A$1,MATCH($D394,Data!$CG:$CG,0)-1,MATCH($E394&amp;"/"&amp;J$1,Data!$1:$1,0)-1))=TRUE,"",IF(OFFSET(Data!$A$1,MATCH($D394,Data!$CG:$CG,0)-1,MATCH($E394&amp;"/"&amp;J$1,Data!$1:$1,0)-1)=0,"",OFFSET(Data!$A$1,MATCH($D394,Data!$CG:$CG,0)-1,MATCH($E394&amp;"/"&amp;J$1,Data!$1:$1,0)-1)))</f>
        <v/>
      </c>
      <c r="K394" s="250" t="str">
        <f ca="1">IF(ISERROR(OFFSET(Data!$A$1,MATCH($D394,Data!$CG:$CG,0)-1,MATCH($E394&amp;"/"&amp;K$1,Data!$1:$1,0)-1))=TRUE,"",IF(OFFSET(Data!$A$1,MATCH($D394,Data!$CG:$CG,0)-1,MATCH($E394&amp;"/"&amp;K$1,Data!$1:$1,0)-1)=0,"",OFFSET(Data!$A$1,MATCH($D394,Data!$CG:$CG,0)-1,MATCH($E394&amp;"/"&amp;K$1,Data!$1:$1,0)-1)))</f>
        <v/>
      </c>
      <c r="L394" s="250" t="str">
        <f ca="1">IF(ISERROR(OFFSET(Data!$A$1,MATCH($D394,Data!$CG:$CG,0)-1,MATCH($E394&amp;"/"&amp;L$1,Data!$1:$1,0)-1))=TRUE,"",IF(OFFSET(Data!$A$1,MATCH($D394,Data!$CG:$CG,0)-1,MATCH($E394&amp;"/"&amp;L$1,Data!$1:$1,0)-1)=0,"",OFFSET(Data!$A$1,MATCH($D394,Data!$CG:$CG,0)-1,MATCH($E394&amp;"/"&amp;L$1,Data!$1:$1,0)-1)))</f>
        <v/>
      </c>
      <c r="M394" s="250" t="str">
        <f ca="1">IF(ISERROR(OFFSET(Data!$A$1,MATCH($D394,Data!$CG:$CG,0)-1,MATCH($E394&amp;"/"&amp;M$1,Data!$1:$1,0)-1))=TRUE,"",IF(OFFSET(Data!$A$1,MATCH($D394,Data!$CG:$CG,0)-1,MATCH($E394&amp;"/"&amp;M$1,Data!$1:$1,0)-1)=0,"",OFFSET(Data!$A$1,MATCH($D394,Data!$CG:$CG,0)-1,MATCH($E394&amp;"/"&amp;M$1,Data!$1:$1,0)-1)))</f>
        <v/>
      </c>
      <c r="N394" s="250" t="str">
        <f ca="1">IF(ISERROR(OFFSET(Data!$A$1,MATCH($D394,Data!$CG:$CG,0)-1,MATCH($E394&amp;"/"&amp;N$1,Data!$1:$1,0)-1))=TRUE,"",IF(OFFSET(Data!$A$1,MATCH($D394,Data!$CG:$CG,0)-1,MATCH($E394&amp;"/"&amp;N$1,Data!$1:$1,0)-1)=0,"",OFFSET(Data!$A$1,MATCH($D394,Data!$CG:$CG,0)-1,MATCH($E394&amp;"/"&amp;N$1,Data!$1:$1,0)-1)))</f>
        <v/>
      </c>
      <c r="O394" s="250" t="str">
        <f ca="1">IF(ISERROR(OFFSET(Data!$A$1,MATCH($D394,Data!$CG:$CG,0)-1,MATCH($E394&amp;"/"&amp;O$1,Data!$1:$1,0)-1))=TRUE,"",IF(OFFSET(Data!$A$1,MATCH($D394,Data!$CG:$CG,0)-1,MATCH($E394&amp;"/"&amp;O$1,Data!$1:$1,0)-1)=0,"",OFFSET(Data!$A$1,MATCH($D394,Data!$CG:$CG,0)-1,MATCH($E394&amp;"/"&amp;O$1,Data!$1:$1,0)-1)))</f>
        <v/>
      </c>
      <c r="P394" s="250" t="str">
        <f ca="1">IF(ISERROR(OFFSET(Data!$A$1,MATCH($D394,Data!$CG:$CG,0)-1,MATCH($E394&amp;"/"&amp;P$1,Data!$1:$1,0)-1))=TRUE,"",IF(OFFSET(Data!$A$1,MATCH($D394,Data!$CG:$CG,0)-1,MATCH($E394&amp;"/"&amp;P$1,Data!$1:$1,0)-1)=0,"",OFFSET(Data!$A$1,MATCH($D394,Data!$CG:$CG,0)-1,MATCH($E394&amp;"/"&amp;P$1,Data!$1:$1,0)-1)))</f>
        <v/>
      </c>
      <c r="Q394" s="250" t="str">
        <f ca="1">IF(ISERROR(OFFSET(Data!$A$1,MATCH($D394,Data!$CG:$CG,0)-1,MATCH($E394&amp;"/"&amp;Q$1,Data!$1:$1,0)-1))=TRUE,"",IF(OFFSET(Data!$A$1,MATCH($D394,Data!$CG:$CG,0)-1,MATCH($E394&amp;"/"&amp;Q$1,Data!$1:$1,0)-1)=0,"",OFFSET(Data!$A$1,MATCH($D394,Data!$CG:$CG,0)-1,MATCH($E394&amp;"/"&amp;Q$1,Data!$1:$1,0)-1)))</f>
        <v/>
      </c>
      <c r="R394" s="250" t="str">
        <f ca="1">IF(ISERROR(OFFSET(Data!$A$1,MATCH($D394,Data!$CG:$CG,0)-1,MATCH($E394&amp;"/"&amp;R$1,Data!$1:$1,0)-1))=TRUE,"",IF(OFFSET(Data!$A$1,MATCH($D394,Data!$CG:$CG,0)-1,MATCH($E394&amp;"/"&amp;R$1,Data!$1:$1,0)-1)=0,"",OFFSET(Data!$A$1,MATCH($D394,Data!$CG:$CG,0)-1,MATCH($E394&amp;"/"&amp;R$1,Data!$1:$1,0)-1)))</f>
        <v/>
      </c>
      <c r="S394" s="250" t="str">
        <f ca="1">IF(ISERROR(OFFSET(Data!$A$1,MATCH($D394,Data!$CG:$CG,0)-1,MATCH($E394&amp;"/"&amp;S$1,Data!$1:$1,0)-1))=TRUE,"",IF(OFFSET(Data!$A$1,MATCH($D394,Data!$CG:$CG,0)-1,MATCH($E394&amp;"/"&amp;S$1,Data!$1:$1,0)-1)=0,"",OFFSET(Data!$A$1,MATCH($D394,Data!$CG:$CG,0)-1,MATCH($E394&amp;"/"&amp;S$1,Data!$1:$1,0)-1)))</f>
        <v/>
      </c>
      <c r="T394" s="250" t="str">
        <f ca="1">IF(ISERROR(OFFSET(Data!$A$1,MATCH($D394,Data!$CG:$CG,0)-1,MATCH($E394&amp;"/"&amp;T$1,Data!$1:$1,0)-1))=TRUE,"",IF(OFFSET(Data!$A$1,MATCH($D394,Data!$CG:$CG,0)-1,MATCH($E394&amp;"/"&amp;T$1,Data!$1:$1,0)-1)=0,"",OFFSET(Data!$A$1,MATCH($D394,Data!$CG:$CG,0)-1,MATCH($E394&amp;"/"&amp;T$1,Data!$1:$1,0)-1)))</f>
        <v/>
      </c>
      <c r="U394" s="250" t="str">
        <f ca="1">IF(ISERROR(OFFSET(Data!$A$1,MATCH($D394,Data!$CG:$CG,0)-1,MATCH($E394&amp;"/"&amp;U$1,Data!$1:$1,0)-1))=TRUE,"",IF(OFFSET(Data!$A$1,MATCH($D394,Data!$CG:$CG,0)-1,MATCH($E394&amp;"/"&amp;U$1,Data!$1:$1,0)-1)=0,"",OFFSET(Data!$A$1,MATCH($D394,Data!$CG:$CG,0)-1,MATCH($E394&amp;"/"&amp;U$1,Data!$1:$1,0)-1)))</f>
        <v/>
      </c>
      <c r="V394" s="250" t="str">
        <f ca="1">IF(ISERROR(OFFSET(Data!$A$1,MATCH($D394,Data!$CG:$CG,0)-1,MATCH($E394&amp;"/"&amp;V$1,Data!$1:$1,0)-1))=TRUE,"",IF(OFFSET(Data!$A$1,MATCH($D394,Data!$CG:$CG,0)-1,MATCH($E394&amp;"/"&amp;V$1,Data!$1:$1,0)-1)=0,"",OFFSET(Data!$A$1,MATCH($D394,Data!$CG:$CG,0)-1,MATCH($E394&amp;"/"&amp;V$1,Data!$1:$1,0)-1)))</f>
        <v/>
      </c>
      <c r="W394" s="272" t="str">
        <f ca="1">IF(ISERROR(OFFSET(Data!$A$1,MATCH($D394,Data!$CG:$CG,0)-1,MATCH($E394&amp;"/"&amp;W$1,Data!$1:$1,0)-1))=TRUE,"",IF(OFFSET(Data!$A$1,MATCH($D394,Data!$CG:$CG,0)-1,MATCH($E394&amp;"/"&amp;W$1,Data!$1:$1,0)-1)=0,"",OFFSET(Data!$A$1,MATCH($D394,Data!$CG:$CG,0)-1,MATCH($E394&amp;"/"&amp;W$1,Data!$1:$1,0)-1)))</f>
        <v/>
      </c>
      <c r="X394" s="250" t="str">
        <f ca="1">IF(ISERROR(OFFSET(Data!$A$1,MATCH($D394,Data!$CG:$CG,0)-1,MATCH($E394&amp;"/"&amp;X$1,Data!$1:$1,0)-1))=TRUE,"",IF(OFFSET(Data!$A$1,MATCH($D394,Data!$CG:$CG,0)-1,MATCH($E394&amp;"/"&amp;X$1,Data!$1:$1,0)-1)=0,"",OFFSET(Data!$A$1,MATCH($D394,Data!$CG:$CG,0)-1,MATCH($E394&amp;"/"&amp;X$1,Data!$1:$1,0)-1)))</f>
        <v/>
      </c>
      <c r="Y394" s="250" t="str">
        <f ca="1">IF(ISERROR(OFFSET(Data!$A$1,MATCH($D394,Data!$CG:$CG,0)-1,MATCH($E394&amp;"/"&amp;Y$1,Data!$1:$1,0)-1))=TRUE,"",IF(OFFSET(Data!$A$1,MATCH($D394,Data!$CG:$CG,0)-1,MATCH($E394&amp;"/"&amp;Y$1,Data!$1:$1,0)-1)=0,"",OFFSET(Data!$A$1,MATCH($D394,Data!$CG:$CG,0)-1,MATCH($E394&amp;"/"&amp;Y$1,Data!$1:$1,0)-1)))</f>
        <v/>
      </c>
      <c r="Z394" s="250" t="str">
        <f ca="1">IF(ISERROR(OFFSET(Data!$A$1,MATCH($D394,Data!$CG:$CG,0)-1,MATCH($E394&amp;"/"&amp;Z$1,Data!$1:$1,0)-1))=TRUE,"",IF(OFFSET(Data!$A$1,MATCH($D394,Data!$CG:$CG,0)-1,MATCH($E394&amp;"/"&amp;Z$1,Data!$1:$1,0)-1)=0,"",OFFSET(Data!$A$1,MATCH($D394,Data!$CG:$CG,0)-1,MATCH($E394&amp;"/"&amp;Z$1,Data!$1:$1,0)-1)))</f>
        <v/>
      </c>
      <c r="AA394" s="250" t="str">
        <f ca="1">IF(ISERROR(OFFSET(Data!$A$1,MATCH($D394,Data!$CG:$CG,0)-1,MATCH($E394&amp;"/"&amp;AA$1,Data!$1:$1,0)-1))=TRUE,"",IF(OFFSET(Data!$A$1,MATCH($D394,Data!$CG:$CG,0)-1,MATCH($E394&amp;"/"&amp;AA$1,Data!$1:$1,0)-1)=0,"",OFFSET(Data!$A$1,MATCH($D394,Data!$CG:$CG,0)-1,MATCH($E394&amp;"/"&amp;AA$1,Data!$1:$1,0)-1)))</f>
        <v/>
      </c>
      <c r="AB394" s="250" t="str">
        <f ca="1">IF(ISERROR(OFFSET(Data!$A$1,MATCH($D394,Data!$CG:$CG,0)-1,MATCH($E394&amp;"/"&amp;AB$1,Data!$1:$1,0)-1))=TRUE,"",IF(OFFSET(Data!$A$1,MATCH($D394,Data!$CG:$CG,0)-1,MATCH($E394&amp;"/"&amp;AB$1,Data!$1:$1,0)-1)=0,"",OFFSET(Data!$A$1,MATCH($D394,Data!$CG:$CG,0)-1,MATCH($E394&amp;"/"&amp;AB$1,Data!$1:$1,0)-1)))</f>
        <v/>
      </c>
      <c r="AC394" s="250" t="str">
        <f ca="1">IF(ISERROR(OFFSET(Data!$A$1,MATCH($D394,Data!$CG:$CG,0)-1,MATCH($E394&amp;"/"&amp;AC$1,Data!$1:$1,0)-1))=TRUE,"",IF(OFFSET(Data!$A$1,MATCH($D394,Data!$CG:$CG,0)-1,MATCH($E394&amp;"/"&amp;AC$1,Data!$1:$1,0)-1)=0,"",OFFSET(Data!$A$1,MATCH($D394,Data!$CG:$CG,0)-1,MATCH($E394&amp;"/"&amp;AC$1,Data!$1:$1,0)-1)))</f>
        <v/>
      </c>
      <c r="AD394" s="250" t="str">
        <f ca="1">IF(ISERROR(OFFSET(Data!$A$1,MATCH($D394,Data!$CG:$CG,0)-1,MATCH($E394&amp;"/"&amp;AD$1,Data!$1:$1,0)-1))=TRUE,"",IF(OFFSET(Data!$A$1,MATCH($D394,Data!$CG:$CG,0)-1,MATCH($E394&amp;"/"&amp;AD$1,Data!$1:$1,0)-1)=0,"",OFFSET(Data!$A$1,MATCH($D394,Data!$CG:$CG,0)-1,MATCH($E394&amp;"/"&amp;AD$1,Data!$1:$1,0)-1)))</f>
        <v/>
      </c>
      <c r="AE394" s="250" t="str">
        <f ca="1">IF(ISERROR(OFFSET(Data!$A$1,MATCH($D394,Data!$CG:$CG,0)-1,MATCH($E394&amp;"/"&amp;AE$1,Data!$1:$1,0)-1))=TRUE,"",IF(OFFSET(Data!$A$1,MATCH($D394,Data!$CG:$CG,0)-1,MATCH($E394&amp;"/"&amp;AE$1,Data!$1:$1,0)-1)=0,"",OFFSET(Data!$A$1,MATCH($D394,Data!$CG:$CG,0)-1,MATCH($E394&amp;"/"&amp;AE$1,Data!$1:$1,0)-1)))</f>
        <v/>
      </c>
      <c r="AF394" s="251" t="str">
        <f ca="1">IF(ISERROR(OFFSET(Data!$A$1,MATCH($D394,Data!$CG:$CG,0)-1,MATCH($E394&amp;"/"&amp;AF$1,Data!$1:$1,0)-1))=TRUE,"",IF(OFFSET(Data!$A$1,MATCH($D394,Data!$CG:$CG,0)-1,MATCH($E394&amp;"/"&amp;AF$1,Data!$1:$1,0)-1)=0,"",OFFSET(Data!$A$1,MATCH($D394,Data!$CG:$CG,0)-1,MATCH($E394&amp;"/"&amp;AF$1,Data!$1:$1,0)-1)))</f>
        <v/>
      </c>
      <c r="AG394" s="210">
        <f t="shared" ref="AG394:AG447" ca="1" si="11">SUM(F394:AF394)</f>
        <v>0</v>
      </c>
      <c r="AH394" s="211">
        <f ca="1">AG394</f>
        <v>0</v>
      </c>
    </row>
    <row r="395" spans="1:34" ht="15" hidden="1" customHeight="1" thickBot="1" x14ac:dyDescent="0.3">
      <c r="A395" s="446"/>
      <c r="B395" s="449"/>
      <c r="C395" s="452"/>
      <c r="D395" s="28" t="e">
        <f>IF(C395&lt;&gt;"",C395,D394)</f>
        <v>#N/A</v>
      </c>
      <c r="E395" s="29" t="s">
        <v>22</v>
      </c>
      <c r="F395" s="254" t="str">
        <f ca="1">IF(ISERROR(OFFSET(Data!$A$1,MATCH($D395,Data!$CG:$CG,0)-1,MATCH($E395&amp;"/"&amp;F$1,Data!$1:$1,0)-1))=TRUE,"",IF(OFFSET(Data!$A$1,MATCH($D395,Data!$CG:$CG,0)-1,MATCH($E395&amp;"/"&amp;F$1,Data!$1:$1,0)-1)=0,"",OFFSET(Data!$A$1,MATCH($D395,Data!$CG:$CG,0)-1,MATCH($E395&amp;"/"&amp;F$1,Data!$1:$1,0)-1)))</f>
        <v/>
      </c>
      <c r="G395" s="252" t="str">
        <f ca="1">IF(ISERROR(OFFSET(Data!$A$1,MATCH($D395,Data!$CG:$CG,0)-1,MATCH($E395&amp;"/"&amp;G$1,Data!$1:$1,0)-1))=TRUE,"",IF(OFFSET(Data!$A$1,MATCH($D395,Data!$CG:$CG,0)-1,MATCH($E395&amp;"/"&amp;G$1,Data!$1:$1,0)-1)=0,"",OFFSET(Data!$A$1,MATCH($D395,Data!$CG:$CG,0)-1,MATCH($E395&amp;"/"&amp;G$1,Data!$1:$1,0)-1)))</f>
        <v/>
      </c>
      <c r="H395" s="252" t="str">
        <f ca="1">IF(ISERROR(OFFSET(Data!$A$1,MATCH($D395,Data!$CG:$CG,0)-1,MATCH($E395&amp;"/"&amp;H$1,Data!$1:$1,0)-1))=TRUE,"",IF(OFFSET(Data!$A$1,MATCH($D395,Data!$CG:$CG,0)-1,MATCH($E395&amp;"/"&amp;H$1,Data!$1:$1,0)-1)=0,"",OFFSET(Data!$A$1,MATCH($D395,Data!$CG:$CG,0)-1,MATCH($E395&amp;"/"&amp;H$1,Data!$1:$1,0)-1)))</f>
        <v/>
      </c>
      <c r="I395" s="252" t="str">
        <f ca="1">IF(ISERROR(OFFSET(Data!$A$1,MATCH($D395,Data!$CG:$CG,0)-1,MATCH($E395&amp;"/"&amp;I$1,Data!$1:$1,0)-1))=TRUE,"",IF(OFFSET(Data!$A$1,MATCH($D395,Data!$CG:$CG,0)-1,MATCH($E395&amp;"/"&amp;I$1,Data!$1:$1,0)-1)=0,"",OFFSET(Data!$A$1,MATCH($D395,Data!$CG:$CG,0)-1,MATCH($E395&amp;"/"&amp;I$1,Data!$1:$1,0)-1)))</f>
        <v/>
      </c>
      <c r="J395" s="252" t="str">
        <f ca="1">IF(ISERROR(OFFSET(Data!$A$1,MATCH($D395,Data!$CG:$CG,0)-1,MATCH($E395&amp;"/"&amp;J$1,Data!$1:$1,0)-1))=TRUE,"",IF(OFFSET(Data!$A$1,MATCH($D395,Data!$CG:$CG,0)-1,MATCH($E395&amp;"/"&amp;J$1,Data!$1:$1,0)-1)=0,"",OFFSET(Data!$A$1,MATCH($D395,Data!$CG:$CG,0)-1,MATCH($E395&amp;"/"&amp;J$1,Data!$1:$1,0)-1)))</f>
        <v/>
      </c>
      <c r="K395" s="252" t="str">
        <f ca="1">IF(ISERROR(OFFSET(Data!$A$1,MATCH($D395,Data!$CG:$CG,0)-1,MATCH($E395&amp;"/"&amp;K$1,Data!$1:$1,0)-1))=TRUE,"",IF(OFFSET(Data!$A$1,MATCH($D395,Data!$CG:$CG,0)-1,MATCH($E395&amp;"/"&amp;K$1,Data!$1:$1,0)-1)=0,"",OFFSET(Data!$A$1,MATCH($D395,Data!$CG:$CG,0)-1,MATCH($E395&amp;"/"&amp;K$1,Data!$1:$1,0)-1)))</f>
        <v/>
      </c>
      <c r="L395" s="252" t="str">
        <f ca="1">IF(ISERROR(OFFSET(Data!$A$1,MATCH($D395,Data!$CG:$CG,0)-1,MATCH($E395&amp;"/"&amp;L$1,Data!$1:$1,0)-1))=TRUE,"",IF(OFFSET(Data!$A$1,MATCH($D395,Data!$CG:$CG,0)-1,MATCH($E395&amp;"/"&amp;L$1,Data!$1:$1,0)-1)=0,"",OFFSET(Data!$A$1,MATCH($D395,Data!$CG:$CG,0)-1,MATCH($E395&amp;"/"&amp;L$1,Data!$1:$1,0)-1)))</f>
        <v/>
      </c>
      <c r="M395" s="252" t="str">
        <f ca="1">IF(ISERROR(OFFSET(Data!$A$1,MATCH($D395,Data!$CG:$CG,0)-1,MATCH($E395&amp;"/"&amp;M$1,Data!$1:$1,0)-1))=TRUE,"",IF(OFFSET(Data!$A$1,MATCH($D395,Data!$CG:$CG,0)-1,MATCH($E395&amp;"/"&amp;M$1,Data!$1:$1,0)-1)=0,"",OFFSET(Data!$A$1,MATCH($D395,Data!$CG:$CG,0)-1,MATCH($E395&amp;"/"&amp;M$1,Data!$1:$1,0)-1)))</f>
        <v/>
      </c>
      <c r="N395" s="252" t="str">
        <f ca="1">IF(ISERROR(OFFSET(Data!$A$1,MATCH($D395,Data!$CG:$CG,0)-1,MATCH($E395&amp;"/"&amp;N$1,Data!$1:$1,0)-1))=TRUE,"",IF(OFFSET(Data!$A$1,MATCH($D395,Data!$CG:$CG,0)-1,MATCH($E395&amp;"/"&amp;N$1,Data!$1:$1,0)-1)=0,"",OFFSET(Data!$A$1,MATCH($D395,Data!$CG:$CG,0)-1,MATCH($E395&amp;"/"&amp;N$1,Data!$1:$1,0)-1)))</f>
        <v/>
      </c>
      <c r="O395" s="252" t="str">
        <f ca="1">IF(ISERROR(OFFSET(Data!$A$1,MATCH($D395,Data!$CG:$CG,0)-1,MATCH($E395&amp;"/"&amp;O$1,Data!$1:$1,0)-1))=TRUE,"",IF(OFFSET(Data!$A$1,MATCH($D395,Data!$CG:$CG,0)-1,MATCH($E395&amp;"/"&amp;O$1,Data!$1:$1,0)-1)=0,"",OFFSET(Data!$A$1,MATCH($D395,Data!$CG:$CG,0)-1,MATCH($E395&amp;"/"&amp;O$1,Data!$1:$1,0)-1)))</f>
        <v/>
      </c>
      <c r="P395" s="252" t="str">
        <f ca="1">IF(ISERROR(OFFSET(Data!$A$1,MATCH($D395,Data!$CG:$CG,0)-1,MATCH($E395&amp;"/"&amp;P$1,Data!$1:$1,0)-1))=TRUE,"",IF(OFFSET(Data!$A$1,MATCH($D395,Data!$CG:$CG,0)-1,MATCH($E395&amp;"/"&amp;P$1,Data!$1:$1,0)-1)=0,"",OFFSET(Data!$A$1,MATCH($D395,Data!$CG:$CG,0)-1,MATCH($E395&amp;"/"&amp;P$1,Data!$1:$1,0)-1)))</f>
        <v/>
      </c>
      <c r="Q395" s="252" t="str">
        <f ca="1">IF(ISERROR(OFFSET(Data!$A$1,MATCH($D395,Data!$CG:$CG,0)-1,MATCH($E395&amp;"/"&amp;Q$1,Data!$1:$1,0)-1))=TRUE,"",IF(OFFSET(Data!$A$1,MATCH($D395,Data!$CG:$CG,0)-1,MATCH($E395&amp;"/"&amp;Q$1,Data!$1:$1,0)-1)=0,"",OFFSET(Data!$A$1,MATCH($D395,Data!$CG:$CG,0)-1,MATCH($E395&amp;"/"&amp;Q$1,Data!$1:$1,0)-1)))</f>
        <v/>
      </c>
      <c r="R395" s="252" t="str">
        <f ca="1">IF(ISERROR(OFFSET(Data!$A$1,MATCH($D395,Data!$CG:$CG,0)-1,MATCH($E395&amp;"/"&amp;R$1,Data!$1:$1,0)-1))=TRUE,"",IF(OFFSET(Data!$A$1,MATCH($D395,Data!$CG:$CG,0)-1,MATCH($E395&amp;"/"&amp;R$1,Data!$1:$1,0)-1)=0,"",OFFSET(Data!$A$1,MATCH($D395,Data!$CG:$CG,0)-1,MATCH($E395&amp;"/"&amp;R$1,Data!$1:$1,0)-1)))</f>
        <v/>
      </c>
      <c r="S395" s="252" t="str">
        <f ca="1">IF(ISERROR(OFFSET(Data!$A$1,MATCH($D395,Data!$CG:$CG,0)-1,MATCH($E395&amp;"/"&amp;S$1,Data!$1:$1,0)-1))=TRUE,"",IF(OFFSET(Data!$A$1,MATCH($D395,Data!$CG:$CG,0)-1,MATCH($E395&amp;"/"&amp;S$1,Data!$1:$1,0)-1)=0,"",OFFSET(Data!$A$1,MATCH($D395,Data!$CG:$CG,0)-1,MATCH($E395&amp;"/"&amp;S$1,Data!$1:$1,0)-1)))</f>
        <v/>
      </c>
      <c r="T395" s="252" t="str">
        <f ca="1">IF(ISERROR(OFFSET(Data!$A$1,MATCH($D395,Data!$CG:$CG,0)-1,MATCH($E395&amp;"/"&amp;T$1,Data!$1:$1,0)-1))=TRUE,"",IF(OFFSET(Data!$A$1,MATCH($D395,Data!$CG:$CG,0)-1,MATCH($E395&amp;"/"&amp;T$1,Data!$1:$1,0)-1)=0,"",OFFSET(Data!$A$1,MATCH($D395,Data!$CG:$CG,0)-1,MATCH($E395&amp;"/"&amp;T$1,Data!$1:$1,0)-1)))</f>
        <v/>
      </c>
      <c r="U395" s="252" t="str">
        <f ca="1">IF(ISERROR(OFFSET(Data!$A$1,MATCH($D395,Data!$CG:$CG,0)-1,MATCH($E395&amp;"/"&amp;U$1,Data!$1:$1,0)-1))=TRUE,"",IF(OFFSET(Data!$A$1,MATCH($D395,Data!$CG:$CG,0)-1,MATCH($E395&amp;"/"&amp;U$1,Data!$1:$1,0)-1)=0,"",OFFSET(Data!$A$1,MATCH($D395,Data!$CG:$CG,0)-1,MATCH($E395&amp;"/"&amp;U$1,Data!$1:$1,0)-1)))</f>
        <v/>
      </c>
      <c r="V395" s="252" t="str">
        <f ca="1">IF(ISERROR(OFFSET(Data!$A$1,MATCH($D395,Data!$CG:$CG,0)-1,MATCH($E395&amp;"/"&amp;V$1,Data!$1:$1,0)-1))=TRUE,"",IF(OFFSET(Data!$A$1,MATCH($D395,Data!$CG:$CG,0)-1,MATCH($E395&amp;"/"&amp;V$1,Data!$1:$1,0)-1)=0,"",OFFSET(Data!$A$1,MATCH($D395,Data!$CG:$CG,0)-1,MATCH($E395&amp;"/"&amp;V$1,Data!$1:$1,0)-1)))</f>
        <v/>
      </c>
      <c r="W395" s="269" t="str">
        <f ca="1">IF(ISERROR(OFFSET(Data!$A$1,MATCH($D395,Data!$CG:$CG,0)-1,MATCH($E395&amp;"/"&amp;W$1,Data!$1:$1,0)-1))=TRUE,"",IF(OFFSET(Data!$A$1,MATCH($D395,Data!$CG:$CG,0)-1,MATCH($E395&amp;"/"&amp;W$1,Data!$1:$1,0)-1)=0,"",OFFSET(Data!$A$1,MATCH($D395,Data!$CG:$CG,0)-1,MATCH($E395&amp;"/"&amp;W$1,Data!$1:$1,0)-1)))</f>
        <v/>
      </c>
      <c r="X395" s="252" t="str">
        <f ca="1">IF(ISERROR(OFFSET(Data!$A$1,MATCH($D395,Data!$CG:$CG,0)-1,MATCH($E395&amp;"/"&amp;X$1,Data!$1:$1,0)-1))=TRUE,"",IF(OFFSET(Data!$A$1,MATCH($D395,Data!$CG:$CG,0)-1,MATCH($E395&amp;"/"&amp;X$1,Data!$1:$1,0)-1)=0,"",OFFSET(Data!$A$1,MATCH($D395,Data!$CG:$CG,0)-1,MATCH($E395&amp;"/"&amp;X$1,Data!$1:$1,0)-1)))</f>
        <v/>
      </c>
      <c r="Y395" s="252" t="str">
        <f ca="1">IF(ISERROR(OFFSET(Data!$A$1,MATCH($D395,Data!$CG:$CG,0)-1,MATCH($E395&amp;"/"&amp;Y$1,Data!$1:$1,0)-1))=TRUE,"",IF(OFFSET(Data!$A$1,MATCH($D395,Data!$CG:$CG,0)-1,MATCH($E395&amp;"/"&amp;Y$1,Data!$1:$1,0)-1)=0,"",OFFSET(Data!$A$1,MATCH($D395,Data!$CG:$CG,0)-1,MATCH($E395&amp;"/"&amp;Y$1,Data!$1:$1,0)-1)))</f>
        <v/>
      </c>
      <c r="Z395" s="252" t="str">
        <f ca="1">IF(ISERROR(OFFSET(Data!$A$1,MATCH($D395,Data!$CG:$CG,0)-1,MATCH($E395&amp;"/"&amp;Z$1,Data!$1:$1,0)-1))=TRUE,"",IF(OFFSET(Data!$A$1,MATCH($D395,Data!$CG:$CG,0)-1,MATCH($E395&amp;"/"&amp;Z$1,Data!$1:$1,0)-1)=0,"",OFFSET(Data!$A$1,MATCH($D395,Data!$CG:$CG,0)-1,MATCH($E395&amp;"/"&amp;Z$1,Data!$1:$1,0)-1)))</f>
        <v/>
      </c>
      <c r="AA395" s="252" t="str">
        <f ca="1">IF(ISERROR(OFFSET(Data!$A$1,MATCH($D395,Data!$CG:$CG,0)-1,MATCH($E395&amp;"/"&amp;AA$1,Data!$1:$1,0)-1))=TRUE,"",IF(OFFSET(Data!$A$1,MATCH($D395,Data!$CG:$CG,0)-1,MATCH($E395&amp;"/"&amp;AA$1,Data!$1:$1,0)-1)=0,"",OFFSET(Data!$A$1,MATCH($D395,Data!$CG:$CG,0)-1,MATCH($E395&amp;"/"&amp;AA$1,Data!$1:$1,0)-1)))</f>
        <v/>
      </c>
      <c r="AB395" s="252" t="str">
        <f ca="1">IF(ISERROR(OFFSET(Data!$A$1,MATCH($D395,Data!$CG:$CG,0)-1,MATCH($E395&amp;"/"&amp;AB$1,Data!$1:$1,0)-1))=TRUE,"",IF(OFFSET(Data!$A$1,MATCH($D395,Data!$CG:$CG,0)-1,MATCH($E395&amp;"/"&amp;AB$1,Data!$1:$1,0)-1)=0,"",OFFSET(Data!$A$1,MATCH($D395,Data!$CG:$CG,0)-1,MATCH($E395&amp;"/"&amp;AB$1,Data!$1:$1,0)-1)))</f>
        <v/>
      </c>
      <c r="AC395" s="252" t="str">
        <f ca="1">IF(ISERROR(OFFSET(Data!$A$1,MATCH($D395,Data!$CG:$CG,0)-1,MATCH($E395&amp;"/"&amp;AC$1,Data!$1:$1,0)-1))=TRUE,"",IF(OFFSET(Data!$A$1,MATCH($D395,Data!$CG:$CG,0)-1,MATCH($E395&amp;"/"&amp;AC$1,Data!$1:$1,0)-1)=0,"",OFFSET(Data!$A$1,MATCH($D395,Data!$CG:$CG,0)-1,MATCH($E395&amp;"/"&amp;AC$1,Data!$1:$1,0)-1)))</f>
        <v/>
      </c>
      <c r="AD395" s="252" t="str">
        <f ca="1">IF(ISERROR(OFFSET(Data!$A$1,MATCH($D395,Data!$CG:$CG,0)-1,MATCH($E395&amp;"/"&amp;AD$1,Data!$1:$1,0)-1))=TRUE,"",IF(OFFSET(Data!$A$1,MATCH($D395,Data!$CG:$CG,0)-1,MATCH($E395&amp;"/"&amp;AD$1,Data!$1:$1,0)-1)=0,"",OFFSET(Data!$A$1,MATCH($D395,Data!$CG:$CG,0)-1,MATCH($E395&amp;"/"&amp;AD$1,Data!$1:$1,0)-1)))</f>
        <v/>
      </c>
      <c r="AE395" s="252" t="str">
        <f ca="1">IF(ISERROR(OFFSET(Data!$A$1,MATCH($D395,Data!$CG:$CG,0)-1,MATCH($E395&amp;"/"&amp;AE$1,Data!$1:$1,0)-1))=TRUE,"",IF(OFFSET(Data!$A$1,MATCH($D395,Data!$CG:$CG,0)-1,MATCH($E395&amp;"/"&amp;AE$1,Data!$1:$1,0)-1)=0,"",OFFSET(Data!$A$1,MATCH($D395,Data!$CG:$CG,0)-1,MATCH($E395&amp;"/"&amp;AE$1,Data!$1:$1,0)-1)))</f>
        <v/>
      </c>
      <c r="AF395" s="253" t="str">
        <f ca="1">IF(ISERROR(OFFSET(Data!$A$1,MATCH($D395,Data!$CG:$CG,0)-1,MATCH($E395&amp;"/"&amp;AF$1,Data!$1:$1,0)-1))=TRUE,"",IF(OFFSET(Data!$A$1,MATCH($D395,Data!$CG:$CG,0)-1,MATCH($E395&amp;"/"&amp;AF$1,Data!$1:$1,0)-1)=0,"",OFFSET(Data!$A$1,MATCH($D395,Data!$CG:$CG,0)-1,MATCH($E395&amp;"/"&amp;AF$1,Data!$1:$1,0)-1)))</f>
        <v/>
      </c>
      <c r="AG395" s="212">
        <f t="shared" ca="1" si="11"/>
        <v>0</v>
      </c>
      <c r="AH395" s="213">
        <f ca="1">SUM(AG394:AG395)</f>
        <v>0</v>
      </c>
    </row>
    <row r="396" spans="1:34" ht="15" hidden="1" customHeight="1" x14ac:dyDescent="0.25">
      <c r="A396" s="446"/>
      <c r="B396" s="449"/>
      <c r="C396" s="452"/>
      <c r="D396" s="28" t="e">
        <f>IF(C396&lt;&gt;"",C396,D395)</f>
        <v>#N/A</v>
      </c>
      <c r="E396" s="29" t="s">
        <v>23</v>
      </c>
      <c r="F396" s="254" t="str">
        <f ca="1">IF(ISERROR(OFFSET(Data!$A$1,MATCH($D396,Data!$CG:$CG,0)-1,MATCH($E396&amp;"/"&amp;F$1,Data!$1:$1,0)-1))=TRUE,"",IF(OFFSET(Data!$A$1,MATCH($D396,Data!$CG:$CG,0)-1,MATCH($E396&amp;"/"&amp;F$1,Data!$1:$1,0)-1)=0,"",OFFSET(Data!$A$1,MATCH($D396,Data!$CG:$CG,0)-1,MATCH($E396&amp;"/"&amp;F$1,Data!$1:$1,0)-1)))</f>
        <v/>
      </c>
      <c r="G396" s="252" t="str">
        <f ca="1">IF(ISERROR(OFFSET(Data!$A$1,MATCH($D396,Data!$CG:$CG,0)-1,MATCH($E396&amp;"/"&amp;G$1,Data!$1:$1,0)-1))=TRUE,"",IF(OFFSET(Data!$A$1,MATCH($D396,Data!$CG:$CG,0)-1,MATCH($E396&amp;"/"&amp;G$1,Data!$1:$1,0)-1)=0,"",OFFSET(Data!$A$1,MATCH($D396,Data!$CG:$CG,0)-1,MATCH($E396&amp;"/"&amp;G$1,Data!$1:$1,0)-1)))</f>
        <v/>
      </c>
      <c r="H396" s="252" t="str">
        <f ca="1">IF(ISERROR(OFFSET(Data!$A$1,MATCH($D396,Data!$CG:$CG,0)-1,MATCH($E396&amp;"/"&amp;H$1,Data!$1:$1,0)-1))=TRUE,"",IF(OFFSET(Data!$A$1,MATCH($D396,Data!$CG:$CG,0)-1,MATCH($E396&amp;"/"&amp;H$1,Data!$1:$1,0)-1)=0,"",OFFSET(Data!$A$1,MATCH($D396,Data!$CG:$CG,0)-1,MATCH($E396&amp;"/"&amp;H$1,Data!$1:$1,0)-1)))</f>
        <v/>
      </c>
      <c r="I396" s="252" t="str">
        <f ca="1">IF(ISERROR(OFFSET(Data!$A$1,MATCH($D396,Data!$CG:$CG,0)-1,MATCH($E396&amp;"/"&amp;I$1,Data!$1:$1,0)-1))=TRUE,"",IF(OFFSET(Data!$A$1,MATCH($D396,Data!$CG:$CG,0)-1,MATCH($E396&amp;"/"&amp;I$1,Data!$1:$1,0)-1)=0,"",OFFSET(Data!$A$1,MATCH($D396,Data!$CG:$CG,0)-1,MATCH($E396&amp;"/"&amp;I$1,Data!$1:$1,0)-1)))</f>
        <v/>
      </c>
      <c r="J396" s="252" t="str">
        <f ca="1">IF(ISERROR(OFFSET(Data!$A$1,MATCH($D396,Data!$CG:$CG,0)-1,MATCH($E396&amp;"/"&amp;J$1,Data!$1:$1,0)-1))=TRUE,"",IF(OFFSET(Data!$A$1,MATCH($D396,Data!$CG:$CG,0)-1,MATCH($E396&amp;"/"&amp;J$1,Data!$1:$1,0)-1)=0,"",OFFSET(Data!$A$1,MATCH($D396,Data!$CG:$CG,0)-1,MATCH($E396&amp;"/"&amp;J$1,Data!$1:$1,0)-1)))</f>
        <v/>
      </c>
      <c r="K396" s="252" t="str">
        <f ca="1">IF(ISERROR(OFFSET(Data!$A$1,MATCH($D396,Data!$CG:$CG,0)-1,MATCH($E396&amp;"/"&amp;K$1,Data!$1:$1,0)-1))=TRUE,"",IF(OFFSET(Data!$A$1,MATCH($D396,Data!$CG:$CG,0)-1,MATCH($E396&amp;"/"&amp;K$1,Data!$1:$1,0)-1)=0,"",OFFSET(Data!$A$1,MATCH($D396,Data!$CG:$CG,0)-1,MATCH($E396&amp;"/"&amp;K$1,Data!$1:$1,0)-1)))</f>
        <v/>
      </c>
      <c r="L396" s="252" t="str">
        <f ca="1">IF(ISERROR(OFFSET(Data!$A$1,MATCH($D396,Data!$CG:$CG,0)-1,MATCH($E396&amp;"/"&amp;L$1,Data!$1:$1,0)-1))=TRUE,"",IF(OFFSET(Data!$A$1,MATCH($D396,Data!$CG:$CG,0)-1,MATCH($E396&amp;"/"&amp;L$1,Data!$1:$1,0)-1)=0,"",OFFSET(Data!$A$1,MATCH($D396,Data!$CG:$CG,0)-1,MATCH($E396&amp;"/"&amp;L$1,Data!$1:$1,0)-1)))</f>
        <v/>
      </c>
      <c r="M396" s="252" t="str">
        <f ca="1">IF(ISERROR(OFFSET(Data!$A$1,MATCH($D396,Data!$CG:$CG,0)-1,MATCH($E396&amp;"/"&amp;M$1,Data!$1:$1,0)-1))=TRUE,"",IF(OFFSET(Data!$A$1,MATCH($D396,Data!$CG:$CG,0)-1,MATCH($E396&amp;"/"&amp;M$1,Data!$1:$1,0)-1)=0,"",OFFSET(Data!$A$1,MATCH($D396,Data!$CG:$CG,0)-1,MATCH($E396&amp;"/"&amp;M$1,Data!$1:$1,0)-1)))</f>
        <v/>
      </c>
      <c r="N396" s="252" t="str">
        <f ca="1">IF(ISERROR(OFFSET(Data!$A$1,MATCH($D396,Data!$CG:$CG,0)-1,MATCH($E396&amp;"/"&amp;N$1,Data!$1:$1,0)-1))=TRUE,"",IF(OFFSET(Data!$A$1,MATCH($D396,Data!$CG:$CG,0)-1,MATCH($E396&amp;"/"&amp;N$1,Data!$1:$1,0)-1)=0,"",OFFSET(Data!$A$1,MATCH($D396,Data!$CG:$CG,0)-1,MATCH($E396&amp;"/"&amp;N$1,Data!$1:$1,0)-1)))</f>
        <v/>
      </c>
      <c r="O396" s="252" t="str">
        <f ca="1">IF(ISERROR(OFFSET(Data!$A$1,MATCH($D396,Data!$CG:$CG,0)-1,MATCH($E396&amp;"/"&amp;O$1,Data!$1:$1,0)-1))=TRUE,"",IF(OFFSET(Data!$A$1,MATCH($D396,Data!$CG:$CG,0)-1,MATCH($E396&amp;"/"&amp;O$1,Data!$1:$1,0)-1)=0,"",OFFSET(Data!$A$1,MATCH($D396,Data!$CG:$CG,0)-1,MATCH($E396&amp;"/"&amp;O$1,Data!$1:$1,0)-1)))</f>
        <v/>
      </c>
      <c r="P396" s="252" t="str">
        <f ca="1">IF(ISERROR(OFFSET(Data!$A$1,MATCH($D396,Data!$CG:$CG,0)-1,MATCH($E396&amp;"/"&amp;P$1,Data!$1:$1,0)-1))=TRUE,"",IF(OFFSET(Data!$A$1,MATCH($D396,Data!$CG:$CG,0)-1,MATCH($E396&amp;"/"&amp;P$1,Data!$1:$1,0)-1)=0,"",OFFSET(Data!$A$1,MATCH($D396,Data!$CG:$CG,0)-1,MATCH($E396&amp;"/"&amp;P$1,Data!$1:$1,0)-1)))</f>
        <v/>
      </c>
      <c r="Q396" s="252" t="str">
        <f ca="1">IF(ISERROR(OFFSET(Data!$A$1,MATCH($D396,Data!$CG:$CG,0)-1,MATCH($E396&amp;"/"&amp;Q$1,Data!$1:$1,0)-1))=TRUE,"",IF(OFFSET(Data!$A$1,MATCH($D396,Data!$CG:$CG,0)-1,MATCH($E396&amp;"/"&amp;Q$1,Data!$1:$1,0)-1)=0,"",OFFSET(Data!$A$1,MATCH($D396,Data!$CG:$CG,0)-1,MATCH($E396&amp;"/"&amp;Q$1,Data!$1:$1,0)-1)))</f>
        <v/>
      </c>
      <c r="R396" s="252" t="str">
        <f ca="1">IF(ISERROR(OFFSET(Data!$A$1,MATCH($D396,Data!$CG:$CG,0)-1,MATCH($E396&amp;"/"&amp;R$1,Data!$1:$1,0)-1))=TRUE,"",IF(OFFSET(Data!$A$1,MATCH($D396,Data!$CG:$CG,0)-1,MATCH($E396&amp;"/"&amp;R$1,Data!$1:$1,0)-1)=0,"",OFFSET(Data!$A$1,MATCH($D396,Data!$CG:$CG,0)-1,MATCH($E396&amp;"/"&amp;R$1,Data!$1:$1,0)-1)))</f>
        <v/>
      </c>
      <c r="S396" s="252" t="str">
        <f ca="1">IF(ISERROR(OFFSET(Data!$A$1,MATCH($D396,Data!$CG:$CG,0)-1,MATCH($E396&amp;"/"&amp;S$1,Data!$1:$1,0)-1))=TRUE,"",IF(OFFSET(Data!$A$1,MATCH($D396,Data!$CG:$CG,0)-1,MATCH($E396&amp;"/"&amp;S$1,Data!$1:$1,0)-1)=0,"",OFFSET(Data!$A$1,MATCH($D396,Data!$CG:$CG,0)-1,MATCH($E396&amp;"/"&amp;S$1,Data!$1:$1,0)-1)))</f>
        <v/>
      </c>
      <c r="T396" s="252" t="str">
        <f ca="1">IF(ISERROR(OFFSET(Data!$A$1,MATCH($D396,Data!$CG:$CG,0)-1,MATCH($E396&amp;"/"&amp;T$1,Data!$1:$1,0)-1))=TRUE,"",IF(OFFSET(Data!$A$1,MATCH($D396,Data!$CG:$CG,0)-1,MATCH($E396&amp;"/"&amp;T$1,Data!$1:$1,0)-1)=0,"",OFFSET(Data!$A$1,MATCH($D396,Data!$CG:$CG,0)-1,MATCH($E396&amp;"/"&amp;T$1,Data!$1:$1,0)-1)))</f>
        <v/>
      </c>
      <c r="U396" s="252" t="str">
        <f ca="1">IF(ISERROR(OFFSET(Data!$A$1,MATCH($D396,Data!$CG:$CG,0)-1,MATCH($E396&amp;"/"&amp;U$1,Data!$1:$1,0)-1))=TRUE,"",IF(OFFSET(Data!$A$1,MATCH($D396,Data!$CG:$CG,0)-1,MATCH($E396&amp;"/"&amp;U$1,Data!$1:$1,0)-1)=0,"",OFFSET(Data!$A$1,MATCH($D396,Data!$CG:$CG,0)-1,MATCH($E396&amp;"/"&amp;U$1,Data!$1:$1,0)-1)))</f>
        <v/>
      </c>
      <c r="V396" s="252" t="str">
        <f ca="1">IF(ISERROR(OFFSET(Data!$A$1,MATCH($D396,Data!$CG:$CG,0)-1,MATCH($E396&amp;"/"&amp;V$1,Data!$1:$1,0)-1))=TRUE,"",IF(OFFSET(Data!$A$1,MATCH($D396,Data!$CG:$CG,0)-1,MATCH($E396&amp;"/"&amp;V$1,Data!$1:$1,0)-1)=0,"",OFFSET(Data!$A$1,MATCH($D396,Data!$CG:$CG,0)-1,MATCH($E396&amp;"/"&amp;V$1,Data!$1:$1,0)-1)))</f>
        <v/>
      </c>
      <c r="W396" s="269" t="str">
        <f ca="1">IF(ISERROR(OFFSET(Data!$A$1,MATCH($D396,Data!$CG:$CG,0)-1,MATCH($E396&amp;"/"&amp;W$1,Data!$1:$1,0)-1))=TRUE,"",IF(OFFSET(Data!$A$1,MATCH($D396,Data!$CG:$CG,0)-1,MATCH($E396&amp;"/"&amp;W$1,Data!$1:$1,0)-1)=0,"",OFFSET(Data!$A$1,MATCH($D396,Data!$CG:$CG,0)-1,MATCH($E396&amp;"/"&amp;W$1,Data!$1:$1,0)-1)))</f>
        <v/>
      </c>
      <c r="X396" s="252" t="str">
        <f ca="1">IF(ISERROR(OFFSET(Data!$A$1,MATCH($D396,Data!$CG:$CG,0)-1,MATCH($E396&amp;"/"&amp;X$1,Data!$1:$1,0)-1))=TRUE,"",IF(OFFSET(Data!$A$1,MATCH($D396,Data!$CG:$CG,0)-1,MATCH($E396&amp;"/"&amp;X$1,Data!$1:$1,0)-1)=0,"",OFFSET(Data!$A$1,MATCH($D396,Data!$CG:$CG,0)-1,MATCH($E396&amp;"/"&amp;X$1,Data!$1:$1,0)-1)))</f>
        <v/>
      </c>
      <c r="Y396" s="252" t="str">
        <f ca="1">IF(ISERROR(OFFSET(Data!$A$1,MATCH($D396,Data!$CG:$CG,0)-1,MATCH($E396&amp;"/"&amp;Y$1,Data!$1:$1,0)-1))=TRUE,"",IF(OFFSET(Data!$A$1,MATCH($D396,Data!$CG:$CG,0)-1,MATCH($E396&amp;"/"&amp;Y$1,Data!$1:$1,0)-1)=0,"",OFFSET(Data!$A$1,MATCH($D396,Data!$CG:$CG,0)-1,MATCH($E396&amp;"/"&amp;Y$1,Data!$1:$1,0)-1)))</f>
        <v/>
      </c>
      <c r="Z396" s="252" t="str">
        <f ca="1">IF(ISERROR(OFFSET(Data!$A$1,MATCH($D396,Data!$CG:$CG,0)-1,MATCH($E396&amp;"/"&amp;Z$1,Data!$1:$1,0)-1))=TRUE,"",IF(OFFSET(Data!$A$1,MATCH($D396,Data!$CG:$CG,0)-1,MATCH($E396&amp;"/"&amp;Z$1,Data!$1:$1,0)-1)=0,"",OFFSET(Data!$A$1,MATCH($D396,Data!$CG:$CG,0)-1,MATCH($E396&amp;"/"&amp;Z$1,Data!$1:$1,0)-1)))</f>
        <v/>
      </c>
      <c r="AA396" s="252" t="str">
        <f ca="1">IF(ISERROR(OFFSET(Data!$A$1,MATCH($D396,Data!$CG:$CG,0)-1,MATCH($E396&amp;"/"&amp;AA$1,Data!$1:$1,0)-1))=TRUE,"",IF(OFFSET(Data!$A$1,MATCH($D396,Data!$CG:$CG,0)-1,MATCH($E396&amp;"/"&amp;AA$1,Data!$1:$1,0)-1)=0,"",OFFSET(Data!$A$1,MATCH($D396,Data!$CG:$CG,0)-1,MATCH($E396&amp;"/"&amp;AA$1,Data!$1:$1,0)-1)))</f>
        <v/>
      </c>
      <c r="AB396" s="252" t="str">
        <f ca="1">IF(ISERROR(OFFSET(Data!$A$1,MATCH($D396,Data!$CG:$CG,0)-1,MATCH($E396&amp;"/"&amp;AB$1,Data!$1:$1,0)-1))=TRUE,"",IF(OFFSET(Data!$A$1,MATCH($D396,Data!$CG:$CG,0)-1,MATCH($E396&amp;"/"&amp;AB$1,Data!$1:$1,0)-1)=0,"",OFFSET(Data!$A$1,MATCH($D396,Data!$CG:$CG,0)-1,MATCH($E396&amp;"/"&amp;AB$1,Data!$1:$1,0)-1)))</f>
        <v/>
      </c>
      <c r="AC396" s="252" t="str">
        <f ca="1">IF(ISERROR(OFFSET(Data!$A$1,MATCH($D396,Data!$CG:$CG,0)-1,MATCH($E396&amp;"/"&amp;AC$1,Data!$1:$1,0)-1))=TRUE,"",IF(OFFSET(Data!$A$1,MATCH($D396,Data!$CG:$CG,0)-1,MATCH($E396&amp;"/"&amp;AC$1,Data!$1:$1,0)-1)=0,"",OFFSET(Data!$A$1,MATCH($D396,Data!$CG:$CG,0)-1,MATCH($E396&amp;"/"&amp;AC$1,Data!$1:$1,0)-1)))</f>
        <v/>
      </c>
      <c r="AD396" s="252" t="str">
        <f ca="1">IF(ISERROR(OFFSET(Data!$A$1,MATCH($D396,Data!$CG:$CG,0)-1,MATCH($E396&amp;"/"&amp;AD$1,Data!$1:$1,0)-1))=TRUE,"",IF(OFFSET(Data!$A$1,MATCH($D396,Data!$CG:$CG,0)-1,MATCH($E396&amp;"/"&amp;AD$1,Data!$1:$1,0)-1)=0,"",OFFSET(Data!$A$1,MATCH($D396,Data!$CG:$CG,0)-1,MATCH($E396&amp;"/"&amp;AD$1,Data!$1:$1,0)-1)))</f>
        <v/>
      </c>
      <c r="AE396" s="252" t="str">
        <f ca="1">IF(ISERROR(OFFSET(Data!$A$1,MATCH($D396,Data!$CG:$CG,0)-1,MATCH($E396&amp;"/"&amp;AE$1,Data!$1:$1,0)-1))=TRUE,"",IF(OFFSET(Data!$A$1,MATCH($D396,Data!$CG:$CG,0)-1,MATCH($E396&amp;"/"&amp;AE$1,Data!$1:$1,0)-1)=0,"",OFFSET(Data!$A$1,MATCH($D396,Data!$CG:$CG,0)-1,MATCH($E396&amp;"/"&amp;AE$1,Data!$1:$1,0)-1)))</f>
        <v/>
      </c>
      <c r="AF396" s="253" t="str">
        <f ca="1">IF(ISERROR(OFFSET(Data!$A$1,MATCH($D396,Data!$CG:$CG,0)-1,MATCH($E396&amp;"/"&amp;AF$1,Data!$1:$1,0)-1))=TRUE,"",IF(OFFSET(Data!$A$1,MATCH($D396,Data!$CG:$CG,0)-1,MATCH($E396&amp;"/"&amp;AF$1,Data!$1:$1,0)-1)=0,"",OFFSET(Data!$A$1,MATCH($D396,Data!$CG:$CG,0)-1,MATCH($E396&amp;"/"&amp;AF$1,Data!$1:$1,0)-1)))</f>
        <v/>
      </c>
      <c r="AG396" s="212">
        <f t="shared" ca="1" si="11"/>
        <v>0</v>
      </c>
      <c r="AH396" s="213">
        <f ca="1">SUM(AG394:AG396)</f>
        <v>0</v>
      </c>
    </row>
    <row r="397" spans="1:34" ht="15.75" hidden="1" customHeight="1" x14ac:dyDescent="0.25">
      <c r="A397" s="446"/>
      <c r="B397" s="449"/>
      <c r="C397" s="452"/>
      <c r="D397" s="28" t="e">
        <f>IF(C397&lt;&gt;"",C397,D396)</f>
        <v>#N/A</v>
      </c>
      <c r="E397" s="29" t="s">
        <v>24</v>
      </c>
      <c r="F397" s="254" t="str">
        <f ca="1">IF(ISERROR(OFFSET(Data!$A$1,MATCH($D397,Data!$CG:$CG,0)-1,MATCH($E397&amp;"/"&amp;F$1,Data!$1:$1,0)-1))=TRUE,"",IF(OFFSET(Data!$A$1,MATCH($D397,Data!$CG:$CG,0)-1,MATCH($E397&amp;"/"&amp;F$1,Data!$1:$1,0)-1)=0,"",OFFSET(Data!$A$1,MATCH($D397,Data!$CG:$CG,0)-1,MATCH($E397&amp;"/"&amp;F$1,Data!$1:$1,0)-1)))</f>
        <v/>
      </c>
      <c r="G397" s="252" t="str">
        <f ca="1">IF(ISERROR(OFFSET(Data!$A$1,MATCH($D397,Data!$CG:$CG,0)-1,MATCH($E397&amp;"/"&amp;G$1,Data!$1:$1,0)-1))=TRUE,"",IF(OFFSET(Data!$A$1,MATCH($D397,Data!$CG:$CG,0)-1,MATCH($E397&amp;"/"&amp;G$1,Data!$1:$1,0)-1)=0,"",OFFSET(Data!$A$1,MATCH($D397,Data!$CG:$CG,0)-1,MATCH($E397&amp;"/"&amp;G$1,Data!$1:$1,0)-1)))</f>
        <v/>
      </c>
      <c r="H397" s="252" t="str">
        <f ca="1">IF(ISERROR(OFFSET(Data!$A$1,MATCH($D397,Data!$CG:$CG,0)-1,MATCH($E397&amp;"/"&amp;H$1,Data!$1:$1,0)-1))=TRUE,"",IF(OFFSET(Data!$A$1,MATCH($D397,Data!$CG:$CG,0)-1,MATCH($E397&amp;"/"&amp;H$1,Data!$1:$1,0)-1)=0,"",OFFSET(Data!$A$1,MATCH($D397,Data!$CG:$CG,0)-1,MATCH($E397&amp;"/"&amp;H$1,Data!$1:$1,0)-1)))</f>
        <v/>
      </c>
      <c r="I397" s="252" t="str">
        <f ca="1">IF(ISERROR(OFFSET(Data!$A$1,MATCH($D397,Data!$CG:$CG,0)-1,MATCH($E397&amp;"/"&amp;I$1,Data!$1:$1,0)-1))=TRUE,"",IF(OFFSET(Data!$A$1,MATCH($D397,Data!$CG:$CG,0)-1,MATCH($E397&amp;"/"&amp;I$1,Data!$1:$1,0)-1)=0,"",OFFSET(Data!$A$1,MATCH($D397,Data!$CG:$CG,0)-1,MATCH($E397&amp;"/"&amp;I$1,Data!$1:$1,0)-1)))</f>
        <v/>
      </c>
      <c r="J397" s="252" t="str">
        <f ca="1">IF(ISERROR(OFFSET(Data!$A$1,MATCH($D397,Data!$CG:$CG,0)-1,MATCH($E397&amp;"/"&amp;J$1,Data!$1:$1,0)-1))=TRUE,"",IF(OFFSET(Data!$A$1,MATCH($D397,Data!$CG:$CG,0)-1,MATCH($E397&amp;"/"&amp;J$1,Data!$1:$1,0)-1)=0,"",OFFSET(Data!$A$1,MATCH($D397,Data!$CG:$CG,0)-1,MATCH($E397&amp;"/"&amp;J$1,Data!$1:$1,0)-1)))</f>
        <v/>
      </c>
      <c r="K397" s="252" t="str">
        <f ca="1">IF(ISERROR(OFFSET(Data!$A$1,MATCH($D397,Data!$CG:$CG,0)-1,MATCH($E397&amp;"/"&amp;K$1,Data!$1:$1,0)-1))=TRUE,"",IF(OFFSET(Data!$A$1,MATCH($D397,Data!$CG:$CG,0)-1,MATCH($E397&amp;"/"&amp;K$1,Data!$1:$1,0)-1)=0,"",OFFSET(Data!$A$1,MATCH($D397,Data!$CG:$CG,0)-1,MATCH($E397&amp;"/"&amp;K$1,Data!$1:$1,0)-1)))</f>
        <v/>
      </c>
      <c r="L397" s="252" t="str">
        <f ca="1">IF(ISERROR(OFFSET(Data!$A$1,MATCH($D397,Data!$CG:$CG,0)-1,MATCH($E397&amp;"/"&amp;L$1,Data!$1:$1,0)-1))=TRUE,"",IF(OFFSET(Data!$A$1,MATCH($D397,Data!$CG:$CG,0)-1,MATCH($E397&amp;"/"&amp;L$1,Data!$1:$1,0)-1)=0,"",OFFSET(Data!$A$1,MATCH($D397,Data!$CG:$CG,0)-1,MATCH($E397&amp;"/"&amp;L$1,Data!$1:$1,0)-1)))</f>
        <v/>
      </c>
      <c r="M397" s="252" t="str">
        <f ca="1">IF(ISERROR(OFFSET(Data!$A$1,MATCH($D397,Data!$CG:$CG,0)-1,MATCH($E397&amp;"/"&amp;M$1,Data!$1:$1,0)-1))=TRUE,"",IF(OFFSET(Data!$A$1,MATCH($D397,Data!$CG:$CG,0)-1,MATCH($E397&amp;"/"&amp;M$1,Data!$1:$1,0)-1)=0,"",OFFSET(Data!$A$1,MATCH($D397,Data!$CG:$CG,0)-1,MATCH($E397&amp;"/"&amp;M$1,Data!$1:$1,0)-1)))</f>
        <v/>
      </c>
      <c r="N397" s="252" t="str">
        <f ca="1">IF(ISERROR(OFFSET(Data!$A$1,MATCH($D397,Data!$CG:$CG,0)-1,MATCH($E397&amp;"/"&amp;N$1,Data!$1:$1,0)-1))=TRUE,"",IF(OFFSET(Data!$A$1,MATCH($D397,Data!$CG:$CG,0)-1,MATCH($E397&amp;"/"&amp;N$1,Data!$1:$1,0)-1)=0,"",OFFSET(Data!$A$1,MATCH($D397,Data!$CG:$CG,0)-1,MATCH($E397&amp;"/"&amp;N$1,Data!$1:$1,0)-1)))</f>
        <v/>
      </c>
      <c r="O397" s="252" t="str">
        <f ca="1">IF(ISERROR(OFFSET(Data!$A$1,MATCH($D397,Data!$CG:$CG,0)-1,MATCH($E397&amp;"/"&amp;O$1,Data!$1:$1,0)-1))=TRUE,"",IF(OFFSET(Data!$A$1,MATCH($D397,Data!$CG:$CG,0)-1,MATCH($E397&amp;"/"&amp;O$1,Data!$1:$1,0)-1)=0,"",OFFSET(Data!$A$1,MATCH($D397,Data!$CG:$CG,0)-1,MATCH($E397&amp;"/"&amp;O$1,Data!$1:$1,0)-1)))</f>
        <v/>
      </c>
      <c r="P397" s="252" t="str">
        <f ca="1">IF(ISERROR(OFFSET(Data!$A$1,MATCH($D397,Data!$CG:$CG,0)-1,MATCH($E397&amp;"/"&amp;P$1,Data!$1:$1,0)-1))=TRUE,"",IF(OFFSET(Data!$A$1,MATCH($D397,Data!$CG:$CG,0)-1,MATCH($E397&amp;"/"&amp;P$1,Data!$1:$1,0)-1)=0,"",OFFSET(Data!$A$1,MATCH($D397,Data!$CG:$CG,0)-1,MATCH($E397&amp;"/"&amp;P$1,Data!$1:$1,0)-1)))</f>
        <v/>
      </c>
      <c r="Q397" s="252" t="str">
        <f ca="1">IF(ISERROR(OFFSET(Data!$A$1,MATCH($D397,Data!$CG:$CG,0)-1,MATCH($E397&amp;"/"&amp;Q$1,Data!$1:$1,0)-1))=TRUE,"",IF(OFFSET(Data!$A$1,MATCH($D397,Data!$CG:$CG,0)-1,MATCH($E397&amp;"/"&amp;Q$1,Data!$1:$1,0)-1)=0,"",OFFSET(Data!$A$1,MATCH($D397,Data!$CG:$CG,0)-1,MATCH($E397&amp;"/"&amp;Q$1,Data!$1:$1,0)-1)))</f>
        <v/>
      </c>
      <c r="R397" s="252" t="str">
        <f ca="1">IF(ISERROR(OFFSET(Data!$A$1,MATCH($D397,Data!$CG:$CG,0)-1,MATCH($E397&amp;"/"&amp;R$1,Data!$1:$1,0)-1))=TRUE,"",IF(OFFSET(Data!$A$1,MATCH($D397,Data!$CG:$CG,0)-1,MATCH($E397&amp;"/"&amp;R$1,Data!$1:$1,0)-1)=0,"",OFFSET(Data!$A$1,MATCH($D397,Data!$CG:$CG,0)-1,MATCH($E397&amp;"/"&amp;R$1,Data!$1:$1,0)-1)))</f>
        <v/>
      </c>
      <c r="S397" s="252" t="str">
        <f ca="1">IF(ISERROR(OFFSET(Data!$A$1,MATCH($D397,Data!$CG:$CG,0)-1,MATCH($E397&amp;"/"&amp;S$1,Data!$1:$1,0)-1))=TRUE,"",IF(OFFSET(Data!$A$1,MATCH($D397,Data!$CG:$CG,0)-1,MATCH($E397&amp;"/"&amp;S$1,Data!$1:$1,0)-1)=0,"",OFFSET(Data!$A$1,MATCH($D397,Data!$CG:$CG,0)-1,MATCH($E397&amp;"/"&amp;S$1,Data!$1:$1,0)-1)))</f>
        <v/>
      </c>
      <c r="T397" s="252" t="str">
        <f ca="1">IF(ISERROR(OFFSET(Data!$A$1,MATCH($D397,Data!$CG:$CG,0)-1,MATCH($E397&amp;"/"&amp;T$1,Data!$1:$1,0)-1))=TRUE,"",IF(OFFSET(Data!$A$1,MATCH($D397,Data!$CG:$CG,0)-1,MATCH($E397&amp;"/"&amp;T$1,Data!$1:$1,0)-1)=0,"",OFFSET(Data!$A$1,MATCH($D397,Data!$CG:$CG,0)-1,MATCH($E397&amp;"/"&amp;T$1,Data!$1:$1,0)-1)))</f>
        <v/>
      </c>
      <c r="U397" s="252" t="str">
        <f ca="1">IF(ISERROR(OFFSET(Data!$A$1,MATCH($D397,Data!$CG:$CG,0)-1,MATCH($E397&amp;"/"&amp;U$1,Data!$1:$1,0)-1))=TRUE,"",IF(OFFSET(Data!$A$1,MATCH($D397,Data!$CG:$CG,0)-1,MATCH($E397&amp;"/"&amp;U$1,Data!$1:$1,0)-1)=0,"",OFFSET(Data!$A$1,MATCH($D397,Data!$CG:$CG,0)-1,MATCH($E397&amp;"/"&amp;U$1,Data!$1:$1,0)-1)))</f>
        <v/>
      </c>
      <c r="V397" s="252" t="str">
        <f ca="1">IF(ISERROR(OFFSET(Data!$A$1,MATCH($D397,Data!$CG:$CG,0)-1,MATCH($E397&amp;"/"&amp;V$1,Data!$1:$1,0)-1))=TRUE,"",IF(OFFSET(Data!$A$1,MATCH($D397,Data!$CG:$CG,0)-1,MATCH($E397&amp;"/"&amp;V$1,Data!$1:$1,0)-1)=0,"",OFFSET(Data!$A$1,MATCH($D397,Data!$CG:$CG,0)-1,MATCH($E397&amp;"/"&amp;V$1,Data!$1:$1,0)-1)))</f>
        <v/>
      </c>
      <c r="W397" s="269" t="str">
        <f ca="1">IF(ISERROR(OFFSET(Data!$A$1,MATCH($D397,Data!$CG:$CG,0)-1,MATCH($E397&amp;"/"&amp;W$1,Data!$1:$1,0)-1))=TRUE,"",IF(OFFSET(Data!$A$1,MATCH($D397,Data!$CG:$CG,0)-1,MATCH($E397&amp;"/"&amp;W$1,Data!$1:$1,0)-1)=0,"",OFFSET(Data!$A$1,MATCH($D397,Data!$CG:$CG,0)-1,MATCH($E397&amp;"/"&amp;W$1,Data!$1:$1,0)-1)))</f>
        <v/>
      </c>
      <c r="X397" s="252" t="str">
        <f ca="1">IF(ISERROR(OFFSET(Data!$A$1,MATCH($D397,Data!$CG:$CG,0)-1,MATCH($E397&amp;"/"&amp;X$1,Data!$1:$1,0)-1))=TRUE,"",IF(OFFSET(Data!$A$1,MATCH($D397,Data!$CG:$CG,0)-1,MATCH($E397&amp;"/"&amp;X$1,Data!$1:$1,0)-1)=0,"",OFFSET(Data!$A$1,MATCH($D397,Data!$CG:$CG,0)-1,MATCH($E397&amp;"/"&amp;X$1,Data!$1:$1,0)-1)))</f>
        <v/>
      </c>
      <c r="Y397" s="252" t="str">
        <f ca="1">IF(ISERROR(OFFSET(Data!$A$1,MATCH($D397,Data!$CG:$CG,0)-1,MATCH($E397&amp;"/"&amp;Y$1,Data!$1:$1,0)-1))=TRUE,"",IF(OFFSET(Data!$A$1,MATCH($D397,Data!$CG:$CG,0)-1,MATCH($E397&amp;"/"&amp;Y$1,Data!$1:$1,0)-1)=0,"",OFFSET(Data!$A$1,MATCH($D397,Data!$CG:$CG,0)-1,MATCH($E397&amp;"/"&amp;Y$1,Data!$1:$1,0)-1)))</f>
        <v/>
      </c>
      <c r="Z397" s="252" t="str">
        <f ca="1">IF(ISERROR(OFFSET(Data!$A$1,MATCH($D397,Data!$CG:$CG,0)-1,MATCH($E397&amp;"/"&amp;Z$1,Data!$1:$1,0)-1))=TRUE,"",IF(OFFSET(Data!$A$1,MATCH($D397,Data!$CG:$CG,0)-1,MATCH($E397&amp;"/"&amp;Z$1,Data!$1:$1,0)-1)=0,"",OFFSET(Data!$A$1,MATCH($D397,Data!$CG:$CG,0)-1,MATCH($E397&amp;"/"&amp;Z$1,Data!$1:$1,0)-1)))</f>
        <v/>
      </c>
      <c r="AA397" s="252" t="str">
        <f ca="1">IF(ISERROR(OFFSET(Data!$A$1,MATCH($D397,Data!$CG:$CG,0)-1,MATCH($E397&amp;"/"&amp;AA$1,Data!$1:$1,0)-1))=TRUE,"",IF(OFFSET(Data!$A$1,MATCH($D397,Data!$CG:$CG,0)-1,MATCH($E397&amp;"/"&amp;AA$1,Data!$1:$1,0)-1)=0,"",OFFSET(Data!$A$1,MATCH($D397,Data!$CG:$CG,0)-1,MATCH($E397&amp;"/"&amp;AA$1,Data!$1:$1,0)-1)))</f>
        <v/>
      </c>
      <c r="AB397" s="252" t="str">
        <f ca="1">IF(ISERROR(OFFSET(Data!$A$1,MATCH($D397,Data!$CG:$CG,0)-1,MATCH($E397&amp;"/"&amp;AB$1,Data!$1:$1,0)-1))=TRUE,"",IF(OFFSET(Data!$A$1,MATCH($D397,Data!$CG:$CG,0)-1,MATCH($E397&amp;"/"&amp;AB$1,Data!$1:$1,0)-1)=0,"",OFFSET(Data!$A$1,MATCH($D397,Data!$CG:$CG,0)-1,MATCH($E397&amp;"/"&amp;AB$1,Data!$1:$1,0)-1)))</f>
        <v/>
      </c>
      <c r="AC397" s="252" t="str">
        <f ca="1">IF(ISERROR(OFFSET(Data!$A$1,MATCH($D397,Data!$CG:$CG,0)-1,MATCH($E397&amp;"/"&amp;AC$1,Data!$1:$1,0)-1))=TRUE,"",IF(OFFSET(Data!$A$1,MATCH($D397,Data!$CG:$CG,0)-1,MATCH($E397&amp;"/"&amp;AC$1,Data!$1:$1,0)-1)=0,"",OFFSET(Data!$A$1,MATCH($D397,Data!$CG:$CG,0)-1,MATCH($E397&amp;"/"&amp;AC$1,Data!$1:$1,0)-1)))</f>
        <v/>
      </c>
      <c r="AD397" s="252" t="str">
        <f ca="1">IF(ISERROR(OFFSET(Data!$A$1,MATCH($D397,Data!$CG:$CG,0)-1,MATCH($E397&amp;"/"&amp;AD$1,Data!$1:$1,0)-1))=TRUE,"",IF(OFFSET(Data!$A$1,MATCH($D397,Data!$CG:$CG,0)-1,MATCH($E397&amp;"/"&amp;AD$1,Data!$1:$1,0)-1)=0,"",OFFSET(Data!$A$1,MATCH($D397,Data!$CG:$CG,0)-1,MATCH($E397&amp;"/"&amp;AD$1,Data!$1:$1,0)-1)))</f>
        <v/>
      </c>
      <c r="AE397" s="252" t="str">
        <f ca="1">IF(ISERROR(OFFSET(Data!$A$1,MATCH($D397,Data!$CG:$CG,0)-1,MATCH($E397&amp;"/"&amp;AE$1,Data!$1:$1,0)-1))=TRUE,"",IF(OFFSET(Data!$A$1,MATCH($D397,Data!$CG:$CG,0)-1,MATCH($E397&amp;"/"&amp;AE$1,Data!$1:$1,0)-1)=0,"",OFFSET(Data!$A$1,MATCH($D397,Data!$CG:$CG,0)-1,MATCH($E397&amp;"/"&amp;AE$1,Data!$1:$1,0)-1)))</f>
        <v/>
      </c>
      <c r="AF397" s="253" t="str">
        <f ca="1">IF(ISERROR(OFFSET(Data!$A$1,MATCH($D397,Data!$CG:$CG,0)-1,MATCH($E397&amp;"/"&amp;AF$1,Data!$1:$1,0)-1))=TRUE,"",IF(OFFSET(Data!$A$1,MATCH($D397,Data!$CG:$CG,0)-1,MATCH($E397&amp;"/"&amp;AF$1,Data!$1:$1,0)-1)=0,"",OFFSET(Data!$A$1,MATCH($D397,Data!$CG:$CG,0)-1,MATCH($E397&amp;"/"&amp;AF$1,Data!$1:$1,0)-1)))</f>
        <v/>
      </c>
      <c r="AG397" s="212">
        <f t="shared" ca="1" si="11"/>
        <v>0</v>
      </c>
      <c r="AH397" s="213">
        <f ca="1">SUM(AG394:AG397)</f>
        <v>0</v>
      </c>
    </row>
    <row r="398" spans="1:34" ht="15.75" hidden="1" customHeight="1" thickBot="1" x14ac:dyDescent="0.3">
      <c r="A398" s="447"/>
      <c r="B398" s="450"/>
      <c r="C398" s="453"/>
      <c r="D398" s="30" t="e">
        <f>IF(C398&lt;&gt;"",C398,D397)</f>
        <v>#N/A</v>
      </c>
      <c r="E398" s="31" t="s">
        <v>25</v>
      </c>
      <c r="F398" s="255" t="str">
        <f ca="1">IF(ISERROR(OFFSET(Data!$A$1,MATCH($D398,Data!$CG:$CG,0)-1,MATCH($E398&amp;"/"&amp;F$1,Data!$1:$1,0)-1))=TRUE,"",IF(OFFSET(Data!$A$1,MATCH($D398,Data!$CG:$CG,0)-1,MATCH($E398&amp;"/"&amp;F$1,Data!$1:$1,0)-1)=0,"",OFFSET(Data!$A$1,MATCH($D398,Data!$CG:$CG,0)-1,MATCH($E398&amp;"/"&amp;F$1,Data!$1:$1,0)-1)))</f>
        <v/>
      </c>
      <c r="G398" s="256" t="str">
        <f ca="1">IF(ISERROR(OFFSET(Data!$A$1,MATCH($D398,Data!$CG:$CG,0)-1,MATCH($E398&amp;"/"&amp;G$1,Data!$1:$1,0)-1))=TRUE,"",IF(OFFSET(Data!$A$1,MATCH($D398,Data!$CG:$CG,0)-1,MATCH($E398&amp;"/"&amp;G$1,Data!$1:$1,0)-1)=0,"",OFFSET(Data!$A$1,MATCH($D398,Data!$CG:$CG,0)-1,MATCH($E398&amp;"/"&amp;G$1,Data!$1:$1,0)-1)))</f>
        <v/>
      </c>
      <c r="H398" s="256" t="str">
        <f ca="1">IF(ISERROR(OFFSET(Data!$A$1,MATCH($D398,Data!$CG:$CG,0)-1,MATCH($E398&amp;"/"&amp;H$1,Data!$1:$1,0)-1))=TRUE,"",IF(OFFSET(Data!$A$1,MATCH($D398,Data!$CG:$CG,0)-1,MATCH($E398&amp;"/"&amp;H$1,Data!$1:$1,0)-1)=0,"",OFFSET(Data!$A$1,MATCH($D398,Data!$CG:$CG,0)-1,MATCH($E398&amp;"/"&amp;H$1,Data!$1:$1,0)-1)))</f>
        <v/>
      </c>
      <c r="I398" s="256" t="str">
        <f ca="1">IF(ISERROR(OFFSET(Data!$A$1,MATCH($D398,Data!$CG:$CG,0)-1,MATCH($E398&amp;"/"&amp;I$1,Data!$1:$1,0)-1))=TRUE,"",IF(OFFSET(Data!$A$1,MATCH($D398,Data!$CG:$CG,0)-1,MATCH($E398&amp;"/"&amp;I$1,Data!$1:$1,0)-1)=0,"",OFFSET(Data!$A$1,MATCH($D398,Data!$CG:$CG,0)-1,MATCH($E398&amp;"/"&amp;I$1,Data!$1:$1,0)-1)))</f>
        <v/>
      </c>
      <c r="J398" s="256" t="str">
        <f ca="1">IF(ISERROR(OFFSET(Data!$A$1,MATCH($D398,Data!$CG:$CG,0)-1,MATCH($E398&amp;"/"&amp;J$1,Data!$1:$1,0)-1))=TRUE,"",IF(OFFSET(Data!$A$1,MATCH($D398,Data!$CG:$CG,0)-1,MATCH($E398&amp;"/"&amp;J$1,Data!$1:$1,0)-1)=0,"",OFFSET(Data!$A$1,MATCH($D398,Data!$CG:$CG,0)-1,MATCH($E398&amp;"/"&amp;J$1,Data!$1:$1,0)-1)))</f>
        <v/>
      </c>
      <c r="K398" s="256" t="str">
        <f ca="1">IF(ISERROR(OFFSET(Data!$A$1,MATCH($D398,Data!$CG:$CG,0)-1,MATCH($E398&amp;"/"&amp;K$1,Data!$1:$1,0)-1))=TRUE,"",IF(OFFSET(Data!$A$1,MATCH($D398,Data!$CG:$CG,0)-1,MATCH($E398&amp;"/"&amp;K$1,Data!$1:$1,0)-1)=0,"",OFFSET(Data!$A$1,MATCH($D398,Data!$CG:$CG,0)-1,MATCH($E398&amp;"/"&amp;K$1,Data!$1:$1,0)-1)))</f>
        <v/>
      </c>
      <c r="L398" s="256" t="str">
        <f ca="1">IF(ISERROR(OFFSET(Data!$A$1,MATCH($D398,Data!$CG:$CG,0)-1,MATCH($E398&amp;"/"&amp;L$1,Data!$1:$1,0)-1))=TRUE,"",IF(OFFSET(Data!$A$1,MATCH($D398,Data!$CG:$CG,0)-1,MATCH($E398&amp;"/"&amp;L$1,Data!$1:$1,0)-1)=0,"",OFFSET(Data!$A$1,MATCH($D398,Data!$CG:$CG,0)-1,MATCH($E398&amp;"/"&amp;L$1,Data!$1:$1,0)-1)))</f>
        <v/>
      </c>
      <c r="M398" s="256" t="str">
        <f ca="1">IF(ISERROR(OFFSET(Data!$A$1,MATCH($D398,Data!$CG:$CG,0)-1,MATCH($E398&amp;"/"&amp;M$1,Data!$1:$1,0)-1))=TRUE,"",IF(OFFSET(Data!$A$1,MATCH($D398,Data!$CG:$CG,0)-1,MATCH($E398&amp;"/"&amp;M$1,Data!$1:$1,0)-1)=0,"",OFFSET(Data!$A$1,MATCH($D398,Data!$CG:$CG,0)-1,MATCH($E398&amp;"/"&amp;M$1,Data!$1:$1,0)-1)))</f>
        <v/>
      </c>
      <c r="N398" s="256" t="str">
        <f ca="1">IF(ISERROR(OFFSET(Data!$A$1,MATCH($D398,Data!$CG:$CG,0)-1,MATCH($E398&amp;"/"&amp;N$1,Data!$1:$1,0)-1))=TRUE,"",IF(OFFSET(Data!$A$1,MATCH($D398,Data!$CG:$CG,0)-1,MATCH($E398&amp;"/"&amp;N$1,Data!$1:$1,0)-1)=0,"",OFFSET(Data!$A$1,MATCH($D398,Data!$CG:$CG,0)-1,MATCH($E398&amp;"/"&amp;N$1,Data!$1:$1,0)-1)))</f>
        <v/>
      </c>
      <c r="O398" s="256" t="str">
        <f ca="1">IF(ISERROR(OFFSET(Data!$A$1,MATCH($D398,Data!$CG:$CG,0)-1,MATCH($E398&amp;"/"&amp;O$1,Data!$1:$1,0)-1))=TRUE,"",IF(OFFSET(Data!$A$1,MATCH($D398,Data!$CG:$CG,0)-1,MATCH($E398&amp;"/"&amp;O$1,Data!$1:$1,0)-1)=0,"",OFFSET(Data!$A$1,MATCH($D398,Data!$CG:$CG,0)-1,MATCH($E398&amp;"/"&amp;O$1,Data!$1:$1,0)-1)))</f>
        <v/>
      </c>
      <c r="P398" s="256" t="str">
        <f ca="1">IF(ISERROR(OFFSET(Data!$A$1,MATCH($D398,Data!$CG:$CG,0)-1,MATCH($E398&amp;"/"&amp;P$1,Data!$1:$1,0)-1))=TRUE,"",IF(OFFSET(Data!$A$1,MATCH($D398,Data!$CG:$CG,0)-1,MATCH($E398&amp;"/"&amp;P$1,Data!$1:$1,0)-1)=0,"",OFFSET(Data!$A$1,MATCH($D398,Data!$CG:$CG,0)-1,MATCH($E398&amp;"/"&amp;P$1,Data!$1:$1,0)-1)))</f>
        <v/>
      </c>
      <c r="Q398" s="256" t="str">
        <f ca="1">IF(ISERROR(OFFSET(Data!$A$1,MATCH($D398,Data!$CG:$CG,0)-1,MATCH($E398&amp;"/"&amp;Q$1,Data!$1:$1,0)-1))=TRUE,"",IF(OFFSET(Data!$A$1,MATCH($D398,Data!$CG:$CG,0)-1,MATCH($E398&amp;"/"&amp;Q$1,Data!$1:$1,0)-1)=0,"",OFFSET(Data!$A$1,MATCH($D398,Data!$CG:$CG,0)-1,MATCH($E398&amp;"/"&amp;Q$1,Data!$1:$1,0)-1)))</f>
        <v/>
      </c>
      <c r="R398" s="256" t="str">
        <f ca="1">IF(ISERROR(OFFSET(Data!$A$1,MATCH($D398,Data!$CG:$CG,0)-1,MATCH($E398&amp;"/"&amp;R$1,Data!$1:$1,0)-1))=TRUE,"",IF(OFFSET(Data!$A$1,MATCH($D398,Data!$CG:$CG,0)-1,MATCH($E398&amp;"/"&amp;R$1,Data!$1:$1,0)-1)=0,"",OFFSET(Data!$A$1,MATCH($D398,Data!$CG:$CG,0)-1,MATCH($E398&amp;"/"&amp;R$1,Data!$1:$1,0)-1)))</f>
        <v/>
      </c>
      <c r="S398" s="256" t="str">
        <f ca="1">IF(ISERROR(OFFSET(Data!$A$1,MATCH($D398,Data!$CG:$CG,0)-1,MATCH($E398&amp;"/"&amp;S$1,Data!$1:$1,0)-1))=TRUE,"",IF(OFFSET(Data!$A$1,MATCH($D398,Data!$CG:$CG,0)-1,MATCH($E398&amp;"/"&amp;S$1,Data!$1:$1,0)-1)=0,"",OFFSET(Data!$A$1,MATCH($D398,Data!$CG:$CG,0)-1,MATCH($E398&amp;"/"&amp;S$1,Data!$1:$1,0)-1)))</f>
        <v/>
      </c>
      <c r="T398" s="256" t="str">
        <f ca="1">IF(ISERROR(OFFSET(Data!$A$1,MATCH($D398,Data!$CG:$CG,0)-1,MATCH($E398&amp;"/"&amp;T$1,Data!$1:$1,0)-1))=TRUE,"",IF(OFFSET(Data!$A$1,MATCH($D398,Data!$CG:$CG,0)-1,MATCH($E398&amp;"/"&amp;T$1,Data!$1:$1,0)-1)=0,"",OFFSET(Data!$A$1,MATCH($D398,Data!$CG:$CG,0)-1,MATCH($E398&amp;"/"&amp;T$1,Data!$1:$1,0)-1)))</f>
        <v/>
      </c>
      <c r="U398" s="256" t="str">
        <f ca="1">IF(ISERROR(OFFSET(Data!$A$1,MATCH($D398,Data!$CG:$CG,0)-1,MATCH($E398&amp;"/"&amp;U$1,Data!$1:$1,0)-1))=TRUE,"",IF(OFFSET(Data!$A$1,MATCH($D398,Data!$CG:$CG,0)-1,MATCH($E398&amp;"/"&amp;U$1,Data!$1:$1,0)-1)=0,"",OFFSET(Data!$A$1,MATCH($D398,Data!$CG:$CG,0)-1,MATCH($E398&amp;"/"&amp;U$1,Data!$1:$1,0)-1)))</f>
        <v/>
      </c>
      <c r="V398" s="256" t="str">
        <f ca="1">IF(ISERROR(OFFSET(Data!$A$1,MATCH($D398,Data!$CG:$CG,0)-1,MATCH($E398&amp;"/"&amp;V$1,Data!$1:$1,0)-1))=TRUE,"",IF(OFFSET(Data!$A$1,MATCH($D398,Data!$CG:$CG,0)-1,MATCH($E398&amp;"/"&amp;V$1,Data!$1:$1,0)-1)=0,"",OFFSET(Data!$A$1,MATCH($D398,Data!$CG:$CG,0)-1,MATCH($E398&amp;"/"&amp;V$1,Data!$1:$1,0)-1)))</f>
        <v/>
      </c>
      <c r="W398" s="257" t="str">
        <f ca="1">IF(ISERROR(OFFSET(Data!$A$1,MATCH($D398,Data!$CG:$CG,0)-1,MATCH($E398&amp;"/"&amp;W$1,Data!$1:$1,0)-1))=TRUE,"",IF(OFFSET(Data!$A$1,MATCH($D398,Data!$CG:$CG,0)-1,MATCH($E398&amp;"/"&amp;W$1,Data!$1:$1,0)-1)=0,"",OFFSET(Data!$A$1,MATCH($D398,Data!$CG:$CG,0)-1,MATCH($E398&amp;"/"&amp;W$1,Data!$1:$1,0)-1)))</f>
        <v/>
      </c>
      <c r="X398" s="256" t="str">
        <f ca="1">IF(ISERROR(OFFSET(Data!$A$1,MATCH($D398,Data!$CG:$CG,0)-1,MATCH($E398&amp;"/"&amp;X$1,Data!$1:$1,0)-1))=TRUE,"",IF(OFFSET(Data!$A$1,MATCH($D398,Data!$CG:$CG,0)-1,MATCH($E398&amp;"/"&amp;X$1,Data!$1:$1,0)-1)=0,"",OFFSET(Data!$A$1,MATCH($D398,Data!$CG:$CG,0)-1,MATCH($E398&amp;"/"&amp;X$1,Data!$1:$1,0)-1)))</f>
        <v/>
      </c>
      <c r="Y398" s="256" t="str">
        <f ca="1">IF(ISERROR(OFFSET(Data!$A$1,MATCH($D398,Data!$CG:$CG,0)-1,MATCH($E398&amp;"/"&amp;Y$1,Data!$1:$1,0)-1))=TRUE,"",IF(OFFSET(Data!$A$1,MATCH($D398,Data!$CG:$CG,0)-1,MATCH($E398&amp;"/"&amp;Y$1,Data!$1:$1,0)-1)=0,"",OFFSET(Data!$A$1,MATCH($D398,Data!$CG:$CG,0)-1,MATCH($E398&amp;"/"&amp;Y$1,Data!$1:$1,0)-1)))</f>
        <v/>
      </c>
      <c r="Z398" s="256" t="str">
        <f ca="1">IF(ISERROR(OFFSET(Data!$A$1,MATCH($D398,Data!$CG:$CG,0)-1,MATCH($E398&amp;"/"&amp;Z$1,Data!$1:$1,0)-1))=TRUE,"",IF(OFFSET(Data!$A$1,MATCH($D398,Data!$CG:$CG,0)-1,MATCH($E398&amp;"/"&amp;Z$1,Data!$1:$1,0)-1)=0,"",OFFSET(Data!$A$1,MATCH($D398,Data!$CG:$CG,0)-1,MATCH($E398&amp;"/"&amp;Z$1,Data!$1:$1,0)-1)))</f>
        <v/>
      </c>
      <c r="AA398" s="256" t="str">
        <f ca="1">IF(ISERROR(OFFSET(Data!$A$1,MATCH($D398,Data!$CG:$CG,0)-1,MATCH($E398&amp;"/"&amp;AA$1,Data!$1:$1,0)-1))=TRUE,"",IF(OFFSET(Data!$A$1,MATCH($D398,Data!$CG:$CG,0)-1,MATCH($E398&amp;"/"&amp;AA$1,Data!$1:$1,0)-1)=0,"",OFFSET(Data!$A$1,MATCH($D398,Data!$CG:$CG,0)-1,MATCH($E398&amp;"/"&amp;AA$1,Data!$1:$1,0)-1)))</f>
        <v/>
      </c>
      <c r="AB398" s="256" t="str">
        <f ca="1">IF(ISERROR(OFFSET(Data!$A$1,MATCH($D398,Data!$CG:$CG,0)-1,MATCH($E398&amp;"/"&amp;AB$1,Data!$1:$1,0)-1))=TRUE,"",IF(OFFSET(Data!$A$1,MATCH($D398,Data!$CG:$CG,0)-1,MATCH($E398&amp;"/"&amp;AB$1,Data!$1:$1,0)-1)=0,"",OFFSET(Data!$A$1,MATCH($D398,Data!$CG:$CG,0)-1,MATCH($E398&amp;"/"&amp;AB$1,Data!$1:$1,0)-1)))</f>
        <v/>
      </c>
      <c r="AC398" s="256" t="str">
        <f ca="1">IF(ISERROR(OFFSET(Data!$A$1,MATCH($D398,Data!$CG:$CG,0)-1,MATCH($E398&amp;"/"&amp;AC$1,Data!$1:$1,0)-1))=TRUE,"",IF(OFFSET(Data!$A$1,MATCH($D398,Data!$CG:$CG,0)-1,MATCH($E398&amp;"/"&amp;AC$1,Data!$1:$1,0)-1)=0,"",OFFSET(Data!$A$1,MATCH($D398,Data!$CG:$CG,0)-1,MATCH($E398&amp;"/"&amp;AC$1,Data!$1:$1,0)-1)))</f>
        <v/>
      </c>
      <c r="AD398" s="256" t="str">
        <f ca="1">IF(ISERROR(OFFSET(Data!$A$1,MATCH($D398,Data!$CG:$CG,0)-1,MATCH($E398&amp;"/"&amp;AD$1,Data!$1:$1,0)-1))=TRUE,"",IF(OFFSET(Data!$A$1,MATCH($D398,Data!$CG:$CG,0)-1,MATCH($E398&amp;"/"&amp;AD$1,Data!$1:$1,0)-1)=0,"",OFFSET(Data!$A$1,MATCH($D398,Data!$CG:$CG,0)-1,MATCH($E398&amp;"/"&amp;AD$1,Data!$1:$1,0)-1)))</f>
        <v/>
      </c>
      <c r="AE398" s="256" t="str">
        <f ca="1">IF(ISERROR(OFFSET(Data!$A$1,MATCH($D398,Data!$CG:$CG,0)-1,MATCH($E398&amp;"/"&amp;AE$1,Data!$1:$1,0)-1))=TRUE,"",IF(OFFSET(Data!$A$1,MATCH($D398,Data!$CG:$CG,0)-1,MATCH($E398&amp;"/"&amp;AE$1,Data!$1:$1,0)-1)=0,"",OFFSET(Data!$A$1,MATCH($D398,Data!$CG:$CG,0)-1,MATCH($E398&amp;"/"&amp;AE$1,Data!$1:$1,0)-1)))</f>
        <v/>
      </c>
      <c r="AF398" s="258" t="str">
        <f ca="1">IF(ISERROR(OFFSET(Data!$A$1,MATCH($D398,Data!$CG:$CG,0)-1,MATCH($E398&amp;"/"&amp;AF$1,Data!$1:$1,0)-1))=TRUE,"",IF(OFFSET(Data!$A$1,MATCH($D398,Data!$CG:$CG,0)-1,MATCH($E398&amp;"/"&amp;AF$1,Data!$1:$1,0)-1)=0,"",OFFSET(Data!$A$1,MATCH($D398,Data!$CG:$CG,0)-1,MATCH($E398&amp;"/"&amp;AF$1,Data!$1:$1,0)-1)))</f>
        <v/>
      </c>
      <c r="AG398" s="214">
        <f t="shared" ca="1" si="11"/>
        <v>0</v>
      </c>
      <c r="AH398" s="215">
        <f ca="1">SUM(AG394:AG398)</f>
        <v>0</v>
      </c>
    </row>
    <row r="399" spans="1:34" ht="15" hidden="1" customHeight="1" x14ac:dyDescent="0.25">
      <c r="A399" s="445">
        <v>79</v>
      </c>
      <c r="B399" s="448" t="e">
        <f>INDEX(Data!CI:CI,MATCH("W"&amp;A399,Data!A:A,0))</f>
        <v>#N/A</v>
      </c>
      <c r="C399" s="451" t="e">
        <f>INDEX(Data!CG:CG,MATCH("W"&amp;A399,Data!A:A,0))</f>
        <v>#N/A</v>
      </c>
      <c r="D399" s="26" t="e">
        <f>IF(C399&lt;&gt;"",C399,#REF!)</f>
        <v>#N/A</v>
      </c>
      <c r="E399" s="27" t="s">
        <v>21</v>
      </c>
      <c r="F399" s="271" t="str">
        <f ca="1">IF(ISERROR(OFFSET(Data!$A$1,MATCH($D399,Data!$CG:$CG,0)-1,MATCH($E399&amp;"/"&amp;F$1,Data!$1:$1,0)-1))=TRUE,"",IF(OFFSET(Data!$A$1,MATCH($D399,Data!$CG:$CG,0)-1,MATCH($E399&amp;"/"&amp;F$1,Data!$1:$1,0)-1)=0,"",OFFSET(Data!$A$1,MATCH($D399,Data!$CG:$CG,0)-1,MATCH($E399&amp;"/"&amp;F$1,Data!$1:$1,0)-1)))</f>
        <v/>
      </c>
      <c r="G399" s="250" t="str">
        <f ca="1">IF(ISERROR(OFFSET(Data!$A$1,MATCH($D399,Data!$CG:$CG,0)-1,MATCH($E399&amp;"/"&amp;G$1,Data!$1:$1,0)-1))=TRUE,"",IF(OFFSET(Data!$A$1,MATCH($D399,Data!$CG:$CG,0)-1,MATCH($E399&amp;"/"&amp;G$1,Data!$1:$1,0)-1)=0,"",OFFSET(Data!$A$1,MATCH($D399,Data!$CG:$CG,0)-1,MATCH($E399&amp;"/"&amp;G$1,Data!$1:$1,0)-1)))</f>
        <v/>
      </c>
      <c r="H399" s="250" t="str">
        <f ca="1">IF(ISERROR(OFFSET(Data!$A$1,MATCH($D399,Data!$CG:$CG,0)-1,MATCH($E399&amp;"/"&amp;H$1,Data!$1:$1,0)-1))=TRUE,"",IF(OFFSET(Data!$A$1,MATCH($D399,Data!$CG:$CG,0)-1,MATCH($E399&amp;"/"&amp;H$1,Data!$1:$1,0)-1)=0,"",OFFSET(Data!$A$1,MATCH($D399,Data!$CG:$CG,0)-1,MATCH($E399&amp;"/"&amp;H$1,Data!$1:$1,0)-1)))</f>
        <v/>
      </c>
      <c r="I399" s="250" t="str">
        <f ca="1">IF(ISERROR(OFFSET(Data!$A$1,MATCH($D399,Data!$CG:$CG,0)-1,MATCH($E399&amp;"/"&amp;I$1,Data!$1:$1,0)-1))=TRUE,"",IF(OFFSET(Data!$A$1,MATCH($D399,Data!$CG:$CG,0)-1,MATCH($E399&amp;"/"&amp;I$1,Data!$1:$1,0)-1)=0,"",OFFSET(Data!$A$1,MATCH($D399,Data!$CG:$CG,0)-1,MATCH($E399&amp;"/"&amp;I$1,Data!$1:$1,0)-1)))</f>
        <v/>
      </c>
      <c r="J399" s="250" t="str">
        <f ca="1">IF(ISERROR(OFFSET(Data!$A$1,MATCH($D399,Data!$CG:$CG,0)-1,MATCH($E399&amp;"/"&amp;J$1,Data!$1:$1,0)-1))=TRUE,"",IF(OFFSET(Data!$A$1,MATCH($D399,Data!$CG:$CG,0)-1,MATCH($E399&amp;"/"&amp;J$1,Data!$1:$1,0)-1)=0,"",OFFSET(Data!$A$1,MATCH($D399,Data!$CG:$CG,0)-1,MATCH($E399&amp;"/"&amp;J$1,Data!$1:$1,0)-1)))</f>
        <v/>
      </c>
      <c r="K399" s="250" t="str">
        <f ca="1">IF(ISERROR(OFFSET(Data!$A$1,MATCH($D399,Data!$CG:$CG,0)-1,MATCH($E399&amp;"/"&amp;K$1,Data!$1:$1,0)-1))=TRUE,"",IF(OFFSET(Data!$A$1,MATCH($D399,Data!$CG:$CG,0)-1,MATCH($E399&amp;"/"&amp;K$1,Data!$1:$1,0)-1)=0,"",OFFSET(Data!$A$1,MATCH($D399,Data!$CG:$CG,0)-1,MATCH($E399&amp;"/"&amp;K$1,Data!$1:$1,0)-1)))</f>
        <v/>
      </c>
      <c r="L399" s="250" t="str">
        <f ca="1">IF(ISERROR(OFFSET(Data!$A$1,MATCH($D399,Data!$CG:$CG,0)-1,MATCH($E399&amp;"/"&amp;L$1,Data!$1:$1,0)-1))=TRUE,"",IF(OFFSET(Data!$A$1,MATCH($D399,Data!$CG:$CG,0)-1,MATCH($E399&amp;"/"&amp;L$1,Data!$1:$1,0)-1)=0,"",OFFSET(Data!$A$1,MATCH($D399,Data!$CG:$CG,0)-1,MATCH($E399&amp;"/"&amp;L$1,Data!$1:$1,0)-1)))</f>
        <v/>
      </c>
      <c r="M399" s="250" t="str">
        <f ca="1">IF(ISERROR(OFFSET(Data!$A$1,MATCH($D399,Data!$CG:$CG,0)-1,MATCH($E399&amp;"/"&amp;M$1,Data!$1:$1,0)-1))=TRUE,"",IF(OFFSET(Data!$A$1,MATCH($D399,Data!$CG:$CG,0)-1,MATCH($E399&amp;"/"&amp;M$1,Data!$1:$1,0)-1)=0,"",OFFSET(Data!$A$1,MATCH($D399,Data!$CG:$CG,0)-1,MATCH($E399&amp;"/"&amp;M$1,Data!$1:$1,0)-1)))</f>
        <v/>
      </c>
      <c r="N399" s="250" t="str">
        <f ca="1">IF(ISERROR(OFFSET(Data!$A$1,MATCH($D399,Data!$CG:$CG,0)-1,MATCH($E399&amp;"/"&amp;N$1,Data!$1:$1,0)-1))=TRUE,"",IF(OFFSET(Data!$A$1,MATCH($D399,Data!$CG:$CG,0)-1,MATCH($E399&amp;"/"&amp;N$1,Data!$1:$1,0)-1)=0,"",OFFSET(Data!$A$1,MATCH($D399,Data!$CG:$CG,0)-1,MATCH($E399&amp;"/"&amp;N$1,Data!$1:$1,0)-1)))</f>
        <v/>
      </c>
      <c r="O399" s="250" t="str">
        <f ca="1">IF(ISERROR(OFFSET(Data!$A$1,MATCH($D399,Data!$CG:$CG,0)-1,MATCH($E399&amp;"/"&amp;O$1,Data!$1:$1,0)-1))=TRUE,"",IF(OFFSET(Data!$A$1,MATCH($D399,Data!$CG:$CG,0)-1,MATCH($E399&amp;"/"&amp;O$1,Data!$1:$1,0)-1)=0,"",OFFSET(Data!$A$1,MATCH($D399,Data!$CG:$CG,0)-1,MATCH($E399&amp;"/"&amp;O$1,Data!$1:$1,0)-1)))</f>
        <v/>
      </c>
      <c r="P399" s="250" t="str">
        <f ca="1">IF(ISERROR(OFFSET(Data!$A$1,MATCH($D399,Data!$CG:$CG,0)-1,MATCH($E399&amp;"/"&amp;P$1,Data!$1:$1,0)-1))=TRUE,"",IF(OFFSET(Data!$A$1,MATCH($D399,Data!$CG:$CG,0)-1,MATCH($E399&amp;"/"&amp;P$1,Data!$1:$1,0)-1)=0,"",OFFSET(Data!$A$1,MATCH($D399,Data!$CG:$CG,0)-1,MATCH($E399&amp;"/"&amp;P$1,Data!$1:$1,0)-1)))</f>
        <v/>
      </c>
      <c r="Q399" s="250" t="str">
        <f ca="1">IF(ISERROR(OFFSET(Data!$A$1,MATCH($D399,Data!$CG:$CG,0)-1,MATCH($E399&amp;"/"&amp;Q$1,Data!$1:$1,0)-1))=TRUE,"",IF(OFFSET(Data!$A$1,MATCH($D399,Data!$CG:$CG,0)-1,MATCH($E399&amp;"/"&amp;Q$1,Data!$1:$1,0)-1)=0,"",OFFSET(Data!$A$1,MATCH($D399,Data!$CG:$CG,0)-1,MATCH($E399&amp;"/"&amp;Q$1,Data!$1:$1,0)-1)))</f>
        <v/>
      </c>
      <c r="R399" s="250" t="str">
        <f ca="1">IF(ISERROR(OFFSET(Data!$A$1,MATCH($D399,Data!$CG:$CG,0)-1,MATCH($E399&amp;"/"&amp;R$1,Data!$1:$1,0)-1))=TRUE,"",IF(OFFSET(Data!$A$1,MATCH($D399,Data!$CG:$CG,0)-1,MATCH($E399&amp;"/"&amp;R$1,Data!$1:$1,0)-1)=0,"",OFFSET(Data!$A$1,MATCH($D399,Data!$CG:$CG,0)-1,MATCH($E399&amp;"/"&amp;R$1,Data!$1:$1,0)-1)))</f>
        <v/>
      </c>
      <c r="S399" s="250" t="str">
        <f ca="1">IF(ISERROR(OFFSET(Data!$A$1,MATCH($D399,Data!$CG:$CG,0)-1,MATCH($E399&amp;"/"&amp;S$1,Data!$1:$1,0)-1))=TRUE,"",IF(OFFSET(Data!$A$1,MATCH($D399,Data!$CG:$CG,0)-1,MATCH($E399&amp;"/"&amp;S$1,Data!$1:$1,0)-1)=0,"",OFFSET(Data!$A$1,MATCH($D399,Data!$CG:$CG,0)-1,MATCH($E399&amp;"/"&amp;S$1,Data!$1:$1,0)-1)))</f>
        <v/>
      </c>
      <c r="T399" s="250" t="str">
        <f ca="1">IF(ISERROR(OFFSET(Data!$A$1,MATCH($D399,Data!$CG:$CG,0)-1,MATCH($E399&amp;"/"&amp;T$1,Data!$1:$1,0)-1))=TRUE,"",IF(OFFSET(Data!$A$1,MATCH($D399,Data!$CG:$CG,0)-1,MATCH($E399&amp;"/"&amp;T$1,Data!$1:$1,0)-1)=0,"",OFFSET(Data!$A$1,MATCH($D399,Data!$CG:$CG,0)-1,MATCH($E399&amp;"/"&amp;T$1,Data!$1:$1,0)-1)))</f>
        <v/>
      </c>
      <c r="U399" s="250" t="str">
        <f ca="1">IF(ISERROR(OFFSET(Data!$A$1,MATCH($D399,Data!$CG:$CG,0)-1,MATCH($E399&amp;"/"&amp;U$1,Data!$1:$1,0)-1))=TRUE,"",IF(OFFSET(Data!$A$1,MATCH($D399,Data!$CG:$CG,0)-1,MATCH($E399&amp;"/"&amp;U$1,Data!$1:$1,0)-1)=0,"",OFFSET(Data!$A$1,MATCH($D399,Data!$CG:$CG,0)-1,MATCH($E399&amp;"/"&amp;U$1,Data!$1:$1,0)-1)))</f>
        <v/>
      </c>
      <c r="V399" s="250" t="str">
        <f ca="1">IF(ISERROR(OFFSET(Data!$A$1,MATCH($D399,Data!$CG:$CG,0)-1,MATCH($E399&amp;"/"&amp;V$1,Data!$1:$1,0)-1))=TRUE,"",IF(OFFSET(Data!$A$1,MATCH($D399,Data!$CG:$CG,0)-1,MATCH($E399&amp;"/"&amp;V$1,Data!$1:$1,0)-1)=0,"",OFFSET(Data!$A$1,MATCH($D399,Data!$CG:$CG,0)-1,MATCH($E399&amp;"/"&amp;V$1,Data!$1:$1,0)-1)))</f>
        <v/>
      </c>
      <c r="W399" s="272" t="str">
        <f ca="1">IF(ISERROR(OFFSET(Data!$A$1,MATCH($D399,Data!$CG:$CG,0)-1,MATCH($E399&amp;"/"&amp;W$1,Data!$1:$1,0)-1))=TRUE,"",IF(OFFSET(Data!$A$1,MATCH($D399,Data!$CG:$CG,0)-1,MATCH($E399&amp;"/"&amp;W$1,Data!$1:$1,0)-1)=0,"",OFFSET(Data!$A$1,MATCH($D399,Data!$CG:$CG,0)-1,MATCH($E399&amp;"/"&amp;W$1,Data!$1:$1,0)-1)))</f>
        <v/>
      </c>
      <c r="X399" s="250" t="str">
        <f ca="1">IF(ISERROR(OFFSET(Data!$A$1,MATCH($D399,Data!$CG:$CG,0)-1,MATCH($E399&amp;"/"&amp;X$1,Data!$1:$1,0)-1))=TRUE,"",IF(OFFSET(Data!$A$1,MATCH($D399,Data!$CG:$CG,0)-1,MATCH($E399&amp;"/"&amp;X$1,Data!$1:$1,0)-1)=0,"",OFFSET(Data!$A$1,MATCH($D399,Data!$CG:$CG,0)-1,MATCH($E399&amp;"/"&amp;X$1,Data!$1:$1,0)-1)))</f>
        <v/>
      </c>
      <c r="Y399" s="250" t="str">
        <f ca="1">IF(ISERROR(OFFSET(Data!$A$1,MATCH($D399,Data!$CG:$CG,0)-1,MATCH($E399&amp;"/"&amp;Y$1,Data!$1:$1,0)-1))=TRUE,"",IF(OFFSET(Data!$A$1,MATCH($D399,Data!$CG:$CG,0)-1,MATCH($E399&amp;"/"&amp;Y$1,Data!$1:$1,0)-1)=0,"",OFFSET(Data!$A$1,MATCH($D399,Data!$CG:$CG,0)-1,MATCH($E399&amp;"/"&amp;Y$1,Data!$1:$1,0)-1)))</f>
        <v/>
      </c>
      <c r="Z399" s="250" t="str">
        <f ca="1">IF(ISERROR(OFFSET(Data!$A$1,MATCH($D399,Data!$CG:$CG,0)-1,MATCH($E399&amp;"/"&amp;Z$1,Data!$1:$1,0)-1))=TRUE,"",IF(OFFSET(Data!$A$1,MATCH($D399,Data!$CG:$CG,0)-1,MATCH($E399&amp;"/"&amp;Z$1,Data!$1:$1,0)-1)=0,"",OFFSET(Data!$A$1,MATCH($D399,Data!$CG:$CG,0)-1,MATCH($E399&amp;"/"&amp;Z$1,Data!$1:$1,0)-1)))</f>
        <v/>
      </c>
      <c r="AA399" s="250" t="str">
        <f ca="1">IF(ISERROR(OFFSET(Data!$A$1,MATCH($D399,Data!$CG:$CG,0)-1,MATCH($E399&amp;"/"&amp;AA$1,Data!$1:$1,0)-1))=TRUE,"",IF(OFFSET(Data!$A$1,MATCH($D399,Data!$CG:$CG,0)-1,MATCH($E399&amp;"/"&amp;AA$1,Data!$1:$1,0)-1)=0,"",OFFSET(Data!$A$1,MATCH($D399,Data!$CG:$CG,0)-1,MATCH($E399&amp;"/"&amp;AA$1,Data!$1:$1,0)-1)))</f>
        <v/>
      </c>
      <c r="AB399" s="250" t="str">
        <f ca="1">IF(ISERROR(OFFSET(Data!$A$1,MATCH($D399,Data!$CG:$CG,0)-1,MATCH($E399&amp;"/"&amp;AB$1,Data!$1:$1,0)-1))=TRUE,"",IF(OFFSET(Data!$A$1,MATCH($D399,Data!$CG:$CG,0)-1,MATCH($E399&amp;"/"&amp;AB$1,Data!$1:$1,0)-1)=0,"",OFFSET(Data!$A$1,MATCH($D399,Data!$CG:$CG,0)-1,MATCH($E399&amp;"/"&amp;AB$1,Data!$1:$1,0)-1)))</f>
        <v/>
      </c>
      <c r="AC399" s="250" t="str">
        <f ca="1">IF(ISERROR(OFFSET(Data!$A$1,MATCH($D399,Data!$CG:$CG,0)-1,MATCH($E399&amp;"/"&amp;AC$1,Data!$1:$1,0)-1))=TRUE,"",IF(OFFSET(Data!$A$1,MATCH($D399,Data!$CG:$CG,0)-1,MATCH($E399&amp;"/"&amp;AC$1,Data!$1:$1,0)-1)=0,"",OFFSET(Data!$A$1,MATCH($D399,Data!$CG:$CG,0)-1,MATCH($E399&amp;"/"&amp;AC$1,Data!$1:$1,0)-1)))</f>
        <v/>
      </c>
      <c r="AD399" s="250" t="str">
        <f ca="1">IF(ISERROR(OFFSET(Data!$A$1,MATCH($D399,Data!$CG:$CG,0)-1,MATCH($E399&amp;"/"&amp;AD$1,Data!$1:$1,0)-1))=TRUE,"",IF(OFFSET(Data!$A$1,MATCH($D399,Data!$CG:$CG,0)-1,MATCH($E399&amp;"/"&amp;AD$1,Data!$1:$1,0)-1)=0,"",OFFSET(Data!$A$1,MATCH($D399,Data!$CG:$CG,0)-1,MATCH($E399&amp;"/"&amp;AD$1,Data!$1:$1,0)-1)))</f>
        <v/>
      </c>
      <c r="AE399" s="250" t="str">
        <f ca="1">IF(ISERROR(OFFSET(Data!$A$1,MATCH($D399,Data!$CG:$CG,0)-1,MATCH($E399&amp;"/"&amp;AE$1,Data!$1:$1,0)-1))=TRUE,"",IF(OFFSET(Data!$A$1,MATCH($D399,Data!$CG:$CG,0)-1,MATCH($E399&amp;"/"&amp;AE$1,Data!$1:$1,0)-1)=0,"",OFFSET(Data!$A$1,MATCH($D399,Data!$CG:$CG,0)-1,MATCH($E399&amp;"/"&amp;AE$1,Data!$1:$1,0)-1)))</f>
        <v/>
      </c>
      <c r="AF399" s="251" t="str">
        <f ca="1">IF(ISERROR(OFFSET(Data!$A$1,MATCH($D399,Data!$CG:$CG,0)-1,MATCH($E399&amp;"/"&amp;AF$1,Data!$1:$1,0)-1))=TRUE,"",IF(OFFSET(Data!$A$1,MATCH($D399,Data!$CG:$CG,0)-1,MATCH($E399&amp;"/"&amp;AF$1,Data!$1:$1,0)-1)=0,"",OFFSET(Data!$A$1,MATCH($D399,Data!$CG:$CG,0)-1,MATCH($E399&amp;"/"&amp;AF$1,Data!$1:$1,0)-1)))</f>
        <v/>
      </c>
      <c r="AG399" s="210">
        <f t="shared" ca="1" si="11"/>
        <v>0</v>
      </c>
      <c r="AH399" s="211">
        <f ca="1">AG399</f>
        <v>0</v>
      </c>
    </row>
    <row r="400" spans="1:34" ht="15" hidden="1" customHeight="1" thickBot="1" x14ac:dyDescent="0.3">
      <c r="A400" s="446"/>
      <c r="B400" s="449"/>
      <c r="C400" s="452"/>
      <c r="D400" s="28" t="e">
        <f>IF(C400&lt;&gt;"",C400,D399)</f>
        <v>#N/A</v>
      </c>
      <c r="E400" s="29" t="s">
        <v>22</v>
      </c>
      <c r="F400" s="254" t="str">
        <f ca="1">IF(ISERROR(OFFSET(Data!$A$1,MATCH($D400,Data!$CG:$CG,0)-1,MATCH($E400&amp;"/"&amp;F$1,Data!$1:$1,0)-1))=TRUE,"",IF(OFFSET(Data!$A$1,MATCH($D400,Data!$CG:$CG,0)-1,MATCH($E400&amp;"/"&amp;F$1,Data!$1:$1,0)-1)=0,"",OFFSET(Data!$A$1,MATCH($D400,Data!$CG:$CG,0)-1,MATCH($E400&amp;"/"&amp;F$1,Data!$1:$1,0)-1)))</f>
        <v/>
      </c>
      <c r="G400" s="252" t="str">
        <f ca="1">IF(ISERROR(OFFSET(Data!$A$1,MATCH($D400,Data!$CG:$CG,0)-1,MATCH($E400&amp;"/"&amp;G$1,Data!$1:$1,0)-1))=TRUE,"",IF(OFFSET(Data!$A$1,MATCH($D400,Data!$CG:$CG,0)-1,MATCH($E400&amp;"/"&amp;G$1,Data!$1:$1,0)-1)=0,"",OFFSET(Data!$A$1,MATCH($D400,Data!$CG:$CG,0)-1,MATCH($E400&amp;"/"&amp;G$1,Data!$1:$1,0)-1)))</f>
        <v/>
      </c>
      <c r="H400" s="252" t="str">
        <f ca="1">IF(ISERROR(OFFSET(Data!$A$1,MATCH($D400,Data!$CG:$CG,0)-1,MATCH($E400&amp;"/"&amp;H$1,Data!$1:$1,0)-1))=TRUE,"",IF(OFFSET(Data!$A$1,MATCH($D400,Data!$CG:$CG,0)-1,MATCH($E400&amp;"/"&amp;H$1,Data!$1:$1,0)-1)=0,"",OFFSET(Data!$A$1,MATCH($D400,Data!$CG:$CG,0)-1,MATCH($E400&amp;"/"&amp;H$1,Data!$1:$1,0)-1)))</f>
        <v/>
      </c>
      <c r="I400" s="252" t="str">
        <f ca="1">IF(ISERROR(OFFSET(Data!$A$1,MATCH($D400,Data!$CG:$CG,0)-1,MATCH($E400&amp;"/"&amp;I$1,Data!$1:$1,0)-1))=TRUE,"",IF(OFFSET(Data!$A$1,MATCH($D400,Data!$CG:$CG,0)-1,MATCH($E400&amp;"/"&amp;I$1,Data!$1:$1,0)-1)=0,"",OFFSET(Data!$A$1,MATCH($D400,Data!$CG:$CG,0)-1,MATCH($E400&amp;"/"&amp;I$1,Data!$1:$1,0)-1)))</f>
        <v/>
      </c>
      <c r="J400" s="252" t="str">
        <f ca="1">IF(ISERROR(OFFSET(Data!$A$1,MATCH($D400,Data!$CG:$CG,0)-1,MATCH($E400&amp;"/"&amp;J$1,Data!$1:$1,0)-1))=TRUE,"",IF(OFFSET(Data!$A$1,MATCH($D400,Data!$CG:$CG,0)-1,MATCH($E400&amp;"/"&amp;J$1,Data!$1:$1,0)-1)=0,"",OFFSET(Data!$A$1,MATCH($D400,Data!$CG:$CG,0)-1,MATCH($E400&amp;"/"&amp;J$1,Data!$1:$1,0)-1)))</f>
        <v/>
      </c>
      <c r="K400" s="252" t="str">
        <f ca="1">IF(ISERROR(OFFSET(Data!$A$1,MATCH($D400,Data!$CG:$CG,0)-1,MATCH($E400&amp;"/"&amp;K$1,Data!$1:$1,0)-1))=TRUE,"",IF(OFFSET(Data!$A$1,MATCH($D400,Data!$CG:$CG,0)-1,MATCH($E400&amp;"/"&amp;K$1,Data!$1:$1,0)-1)=0,"",OFFSET(Data!$A$1,MATCH($D400,Data!$CG:$CG,0)-1,MATCH($E400&amp;"/"&amp;K$1,Data!$1:$1,0)-1)))</f>
        <v/>
      </c>
      <c r="L400" s="252" t="str">
        <f ca="1">IF(ISERROR(OFFSET(Data!$A$1,MATCH($D400,Data!$CG:$CG,0)-1,MATCH($E400&amp;"/"&amp;L$1,Data!$1:$1,0)-1))=TRUE,"",IF(OFFSET(Data!$A$1,MATCH($D400,Data!$CG:$CG,0)-1,MATCH($E400&amp;"/"&amp;L$1,Data!$1:$1,0)-1)=0,"",OFFSET(Data!$A$1,MATCH($D400,Data!$CG:$CG,0)-1,MATCH($E400&amp;"/"&amp;L$1,Data!$1:$1,0)-1)))</f>
        <v/>
      </c>
      <c r="M400" s="252" t="str">
        <f ca="1">IF(ISERROR(OFFSET(Data!$A$1,MATCH($D400,Data!$CG:$CG,0)-1,MATCH($E400&amp;"/"&amp;M$1,Data!$1:$1,0)-1))=TRUE,"",IF(OFFSET(Data!$A$1,MATCH($D400,Data!$CG:$CG,0)-1,MATCH($E400&amp;"/"&amp;M$1,Data!$1:$1,0)-1)=0,"",OFFSET(Data!$A$1,MATCH($D400,Data!$CG:$CG,0)-1,MATCH($E400&amp;"/"&amp;M$1,Data!$1:$1,0)-1)))</f>
        <v/>
      </c>
      <c r="N400" s="252" t="str">
        <f ca="1">IF(ISERROR(OFFSET(Data!$A$1,MATCH($D400,Data!$CG:$CG,0)-1,MATCH($E400&amp;"/"&amp;N$1,Data!$1:$1,0)-1))=TRUE,"",IF(OFFSET(Data!$A$1,MATCH($D400,Data!$CG:$CG,0)-1,MATCH($E400&amp;"/"&amp;N$1,Data!$1:$1,0)-1)=0,"",OFFSET(Data!$A$1,MATCH($D400,Data!$CG:$CG,0)-1,MATCH($E400&amp;"/"&amp;N$1,Data!$1:$1,0)-1)))</f>
        <v/>
      </c>
      <c r="O400" s="252" t="str">
        <f ca="1">IF(ISERROR(OFFSET(Data!$A$1,MATCH($D400,Data!$CG:$CG,0)-1,MATCH($E400&amp;"/"&amp;O$1,Data!$1:$1,0)-1))=TRUE,"",IF(OFFSET(Data!$A$1,MATCH($D400,Data!$CG:$CG,0)-1,MATCH($E400&amp;"/"&amp;O$1,Data!$1:$1,0)-1)=0,"",OFFSET(Data!$A$1,MATCH($D400,Data!$CG:$CG,0)-1,MATCH($E400&amp;"/"&amp;O$1,Data!$1:$1,0)-1)))</f>
        <v/>
      </c>
      <c r="P400" s="252" t="str">
        <f ca="1">IF(ISERROR(OFFSET(Data!$A$1,MATCH($D400,Data!$CG:$CG,0)-1,MATCH($E400&amp;"/"&amp;P$1,Data!$1:$1,0)-1))=TRUE,"",IF(OFFSET(Data!$A$1,MATCH($D400,Data!$CG:$CG,0)-1,MATCH($E400&amp;"/"&amp;P$1,Data!$1:$1,0)-1)=0,"",OFFSET(Data!$A$1,MATCH($D400,Data!$CG:$CG,0)-1,MATCH($E400&amp;"/"&amp;P$1,Data!$1:$1,0)-1)))</f>
        <v/>
      </c>
      <c r="Q400" s="252" t="str">
        <f ca="1">IF(ISERROR(OFFSET(Data!$A$1,MATCH($D400,Data!$CG:$CG,0)-1,MATCH($E400&amp;"/"&amp;Q$1,Data!$1:$1,0)-1))=TRUE,"",IF(OFFSET(Data!$A$1,MATCH($D400,Data!$CG:$CG,0)-1,MATCH($E400&amp;"/"&amp;Q$1,Data!$1:$1,0)-1)=0,"",OFFSET(Data!$A$1,MATCH($D400,Data!$CG:$CG,0)-1,MATCH($E400&amp;"/"&amp;Q$1,Data!$1:$1,0)-1)))</f>
        <v/>
      </c>
      <c r="R400" s="252" t="str">
        <f ca="1">IF(ISERROR(OFFSET(Data!$A$1,MATCH($D400,Data!$CG:$CG,0)-1,MATCH($E400&amp;"/"&amp;R$1,Data!$1:$1,0)-1))=TRUE,"",IF(OFFSET(Data!$A$1,MATCH($D400,Data!$CG:$CG,0)-1,MATCH($E400&amp;"/"&amp;R$1,Data!$1:$1,0)-1)=0,"",OFFSET(Data!$A$1,MATCH($D400,Data!$CG:$CG,0)-1,MATCH($E400&amp;"/"&amp;R$1,Data!$1:$1,0)-1)))</f>
        <v/>
      </c>
      <c r="S400" s="252" t="str">
        <f ca="1">IF(ISERROR(OFFSET(Data!$A$1,MATCH($D400,Data!$CG:$CG,0)-1,MATCH($E400&amp;"/"&amp;S$1,Data!$1:$1,0)-1))=TRUE,"",IF(OFFSET(Data!$A$1,MATCH($D400,Data!$CG:$CG,0)-1,MATCH($E400&amp;"/"&amp;S$1,Data!$1:$1,0)-1)=0,"",OFFSET(Data!$A$1,MATCH($D400,Data!$CG:$CG,0)-1,MATCH($E400&amp;"/"&amp;S$1,Data!$1:$1,0)-1)))</f>
        <v/>
      </c>
      <c r="T400" s="252" t="str">
        <f ca="1">IF(ISERROR(OFFSET(Data!$A$1,MATCH($D400,Data!$CG:$CG,0)-1,MATCH($E400&amp;"/"&amp;T$1,Data!$1:$1,0)-1))=TRUE,"",IF(OFFSET(Data!$A$1,MATCH($D400,Data!$CG:$CG,0)-1,MATCH($E400&amp;"/"&amp;T$1,Data!$1:$1,0)-1)=0,"",OFFSET(Data!$A$1,MATCH($D400,Data!$CG:$CG,0)-1,MATCH($E400&amp;"/"&amp;T$1,Data!$1:$1,0)-1)))</f>
        <v/>
      </c>
      <c r="U400" s="252" t="str">
        <f ca="1">IF(ISERROR(OFFSET(Data!$A$1,MATCH($D400,Data!$CG:$CG,0)-1,MATCH($E400&amp;"/"&amp;U$1,Data!$1:$1,0)-1))=TRUE,"",IF(OFFSET(Data!$A$1,MATCH($D400,Data!$CG:$CG,0)-1,MATCH($E400&amp;"/"&amp;U$1,Data!$1:$1,0)-1)=0,"",OFFSET(Data!$A$1,MATCH($D400,Data!$CG:$CG,0)-1,MATCH($E400&amp;"/"&amp;U$1,Data!$1:$1,0)-1)))</f>
        <v/>
      </c>
      <c r="V400" s="252" t="str">
        <f ca="1">IF(ISERROR(OFFSET(Data!$A$1,MATCH($D400,Data!$CG:$CG,0)-1,MATCH($E400&amp;"/"&amp;V$1,Data!$1:$1,0)-1))=TRUE,"",IF(OFFSET(Data!$A$1,MATCH($D400,Data!$CG:$CG,0)-1,MATCH($E400&amp;"/"&amp;V$1,Data!$1:$1,0)-1)=0,"",OFFSET(Data!$A$1,MATCH($D400,Data!$CG:$CG,0)-1,MATCH($E400&amp;"/"&amp;V$1,Data!$1:$1,0)-1)))</f>
        <v/>
      </c>
      <c r="W400" s="269" t="str">
        <f ca="1">IF(ISERROR(OFFSET(Data!$A$1,MATCH($D400,Data!$CG:$CG,0)-1,MATCH($E400&amp;"/"&amp;W$1,Data!$1:$1,0)-1))=TRUE,"",IF(OFFSET(Data!$A$1,MATCH($D400,Data!$CG:$CG,0)-1,MATCH($E400&amp;"/"&amp;W$1,Data!$1:$1,0)-1)=0,"",OFFSET(Data!$A$1,MATCH($D400,Data!$CG:$CG,0)-1,MATCH($E400&amp;"/"&amp;W$1,Data!$1:$1,0)-1)))</f>
        <v/>
      </c>
      <c r="X400" s="252" t="str">
        <f ca="1">IF(ISERROR(OFFSET(Data!$A$1,MATCH($D400,Data!$CG:$CG,0)-1,MATCH($E400&amp;"/"&amp;X$1,Data!$1:$1,0)-1))=TRUE,"",IF(OFFSET(Data!$A$1,MATCH($D400,Data!$CG:$CG,0)-1,MATCH($E400&amp;"/"&amp;X$1,Data!$1:$1,0)-1)=0,"",OFFSET(Data!$A$1,MATCH($D400,Data!$CG:$CG,0)-1,MATCH($E400&amp;"/"&amp;X$1,Data!$1:$1,0)-1)))</f>
        <v/>
      </c>
      <c r="Y400" s="252" t="str">
        <f ca="1">IF(ISERROR(OFFSET(Data!$A$1,MATCH($D400,Data!$CG:$CG,0)-1,MATCH($E400&amp;"/"&amp;Y$1,Data!$1:$1,0)-1))=TRUE,"",IF(OFFSET(Data!$A$1,MATCH($D400,Data!$CG:$CG,0)-1,MATCH($E400&amp;"/"&amp;Y$1,Data!$1:$1,0)-1)=0,"",OFFSET(Data!$A$1,MATCH($D400,Data!$CG:$CG,0)-1,MATCH($E400&amp;"/"&amp;Y$1,Data!$1:$1,0)-1)))</f>
        <v/>
      </c>
      <c r="Z400" s="252" t="str">
        <f ca="1">IF(ISERROR(OFFSET(Data!$A$1,MATCH($D400,Data!$CG:$CG,0)-1,MATCH($E400&amp;"/"&amp;Z$1,Data!$1:$1,0)-1))=TRUE,"",IF(OFFSET(Data!$A$1,MATCH($D400,Data!$CG:$CG,0)-1,MATCH($E400&amp;"/"&amp;Z$1,Data!$1:$1,0)-1)=0,"",OFFSET(Data!$A$1,MATCH($D400,Data!$CG:$CG,0)-1,MATCH($E400&amp;"/"&amp;Z$1,Data!$1:$1,0)-1)))</f>
        <v/>
      </c>
      <c r="AA400" s="252" t="str">
        <f ca="1">IF(ISERROR(OFFSET(Data!$A$1,MATCH($D400,Data!$CG:$CG,0)-1,MATCH($E400&amp;"/"&amp;AA$1,Data!$1:$1,0)-1))=TRUE,"",IF(OFFSET(Data!$A$1,MATCH($D400,Data!$CG:$CG,0)-1,MATCH($E400&amp;"/"&amp;AA$1,Data!$1:$1,0)-1)=0,"",OFFSET(Data!$A$1,MATCH($D400,Data!$CG:$CG,0)-1,MATCH($E400&amp;"/"&amp;AA$1,Data!$1:$1,0)-1)))</f>
        <v/>
      </c>
      <c r="AB400" s="252" t="str">
        <f ca="1">IF(ISERROR(OFFSET(Data!$A$1,MATCH($D400,Data!$CG:$CG,0)-1,MATCH($E400&amp;"/"&amp;AB$1,Data!$1:$1,0)-1))=TRUE,"",IF(OFFSET(Data!$A$1,MATCH($D400,Data!$CG:$CG,0)-1,MATCH($E400&amp;"/"&amp;AB$1,Data!$1:$1,0)-1)=0,"",OFFSET(Data!$A$1,MATCH($D400,Data!$CG:$CG,0)-1,MATCH($E400&amp;"/"&amp;AB$1,Data!$1:$1,0)-1)))</f>
        <v/>
      </c>
      <c r="AC400" s="252" t="str">
        <f ca="1">IF(ISERROR(OFFSET(Data!$A$1,MATCH($D400,Data!$CG:$CG,0)-1,MATCH($E400&amp;"/"&amp;AC$1,Data!$1:$1,0)-1))=TRUE,"",IF(OFFSET(Data!$A$1,MATCH($D400,Data!$CG:$CG,0)-1,MATCH($E400&amp;"/"&amp;AC$1,Data!$1:$1,0)-1)=0,"",OFFSET(Data!$A$1,MATCH($D400,Data!$CG:$CG,0)-1,MATCH($E400&amp;"/"&amp;AC$1,Data!$1:$1,0)-1)))</f>
        <v/>
      </c>
      <c r="AD400" s="252" t="str">
        <f ca="1">IF(ISERROR(OFFSET(Data!$A$1,MATCH($D400,Data!$CG:$CG,0)-1,MATCH($E400&amp;"/"&amp;AD$1,Data!$1:$1,0)-1))=TRUE,"",IF(OFFSET(Data!$A$1,MATCH($D400,Data!$CG:$CG,0)-1,MATCH($E400&amp;"/"&amp;AD$1,Data!$1:$1,0)-1)=0,"",OFFSET(Data!$A$1,MATCH($D400,Data!$CG:$CG,0)-1,MATCH($E400&amp;"/"&amp;AD$1,Data!$1:$1,0)-1)))</f>
        <v/>
      </c>
      <c r="AE400" s="252" t="str">
        <f ca="1">IF(ISERROR(OFFSET(Data!$A$1,MATCH($D400,Data!$CG:$CG,0)-1,MATCH($E400&amp;"/"&amp;AE$1,Data!$1:$1,0)-1))=TRUE,"",IF(OFFSET(Data!$A$1,MATCH($D400,Data!$CG:$CG,0)-1,MATCH($E400&amp;"/"&amp;AE$1,Data!$1:$1,0)-1)=0,"",OFFSET(Data!$A$1,MATCH($D400,Data!$CG:$CG,0)-1,MATCH($E400&amp;"/"&amp;AE$1,Data!$1:$1,0)-1)))</f>
        <v/>
      </c>
      <c r="AF400" s="253" t="str">
        <f ca="1">IF(ISERROR(OFFSET(Data!$A$1,MATCH($D400,Data!$CG:$CG,0)-1,MATCH($E400&amp;"/"&amp;AF$1,Data!$1:$1,0)-1))=TRUE,"",IF(OFFSET(Data!$A$1,MATCH($D400,Data!$CG:$CG,0)-1,MATCH($E400&amp;"/"&amp;AF$1,Data!$1:$1,0)-1)=0,"",OFFSET(Data!$A$1,MATCH($D400,Data!$CG:$CG,0)-1,MATCH($E400&amp;"/"&amp;AF$1,Data!$1:$1,0)-1)))</f>
        <v/>
      </c>
      <c r="AG400" s="212">
        <f t="shared" ca="1" si="11"/>
        <v>0</v>
      </c>
      <c r="AH400" s="213">
        <f ca="1">SUM(AG399:AG400)</f>
        <v>0</v>
      </c>
    </row>
    <row r="401" spans="1:34" ht="15" hidden="1" customHeight="1" x14ac:dyDescent="0.25">
      <c r="A401" s="446"/>
      <c r="B401" s="449"/>
      <c r="C401" s="452"/>
      <c r="D401" s="28" t="e">
        <f>IF(C401&lt;&gt;"",C401,D400)</f>
        <v>#N/A</v>
      </c>
      <c r="E401" s="29" t="s">
        <v>23</v>
      </c>
      <c r="F401" s="254" t="str">
        <f ca="1">IF(ISERROR(OFFSET(Data!$A$1,MATCH($D401,Data!$CG:$CG,0)-1,MATCH($E401&amp;"/"&amp;F$1,Data!$1:$1,0)-1))=TRUE,"",IF(OFFSET(Data!$A$1,MATCH($D401,Data!$CG:$CG,0)-1,MATCH($E401&amp;"/"&amp;F$1,Data!$1:$1,0)-1)=0,"",OFFSET(Data!$A$1,MATCH($D401,Data!$CG:$CG,0)-1,MATCH($E401&amp;"/"&amp;F$1,Data!$1:$1,0)-1)))</f>
        <v/>
      </c>
      <c r="G401" s="252" t="str">
        <f ca="1">IF(ISERROR(OFFSET(Data!$A$1,MATCH($D401,Data!$CG:$CG,0)-1,MATCH($E401&amp;"/"&amp;G$1,Data!$1:$1,0)-1))=TRUE,"",IF(OFFSET(Data!$A$1,MATCH($D401,Data!$CG:$CG,0)-1,MATCH($E401&amp;"/"&amp;G$1,Data!$1:$1,0)-1)=0,"",OFFSET(Data!$A$1,MATCH($D401,Data!$CG:$CG,0)-1,MATCH($E401&amp;"/"&amp;G$1,Data!$1:$1,0)-1)))</f>
        <v/>
      </c>
      <c r="H401" s="252" t="str">
        <f ca="1">IF(ISERROR(OFFSET(Data!$A$1,MATCH($D401,Data!$CG:$CG,0)-1,MATCH($E401&amp;"/"&amp;H$1,Data!$1:$1,0)-1))=TRUE,"",IF(OFFSET(Data!$A$1,MATCH($D401,Data!$CG:$CG,0)-1,MATCH($E401&amp;"/"&amp;H$1,Data!$1:$1,0)-1)=0,"",OFFSET(Data!$A$1,MATCH($D401,Data!$CG:$CG,0)-1,MATCH($E401&amp;"/"&amp;H$1,Data!$1:$1,0)-1)))</f>
        <v/>
      </c>
      <c r="I401" s="252" t="str">
        <f ca="1">IF(ISERROR(OFFSET(Data!$A$1,MATCH($D401,Data!$CG:$CG,0)-1,MATCH($E401&amp;"/"&amp;I$1,Data!$1:$1,0)-1))=TRUE,"",IF(OFFSET(Data!$A$1,MATCH($D401,Data!$CG:$CG,0)-1,MATCH($E401&amp;"/"&amp;I$1,Data!$1:$1,0)-1)=0,"",OFFSET(Data!$A$1,MATCH($D401,Data!$CG:$CG,0)-1,MATCH($E401&amp;"/"&amp;I$1,Data!$1:$1,0)-1)))</f>
        <v/>
      </c>
      <c r="J401" s="252" t="str">
        <f ca="1">IF(ISERROR(OFFSET(Data!$A$1,MATCH($D401,Data!$CG:$CG,0)-1,MATCH($E401&amp;"/"&amp;J$1,Data!$1:$1,0)-1))=TRUE,"",IF(OFFSET(Data!$A$1,MATCH($D401,Data!$CG:$CG,0)-1,MATCH($E401&amp;"/"&amp;J$1,Data!$1:$1,0)-1)=0,"",OFFSET(Data!$A$1,MATCH($D401,Data!$CG:$CG,0)-1,MATCH($E401&amp;"/"&amp;J$1,Data!$1:$1,0)-1)))</f>
        <v/>
      </c>
      <c r="K401" s="252" t="str">
        <f ca="1">IF(ISERROR(OFFSET(Data!$A$1,MATCH($D401,Data!$CG:$CG,0)-1,MATCH($E401&amp;"/"&amp;K$1,Data!$1:$1,0)-1))=TRUE,"",IF(OFFSET(Data!$A$1,MATCH($D401,Data!$CG:$CG,0)-1,MATCH($E401&amp;"/"&amp;K$1,Data!$1:$1,0)-1)=0,"",OFFSET(Data!$A$1,MATCH($D401,Data!$CG:$CG,0)-1,MATCH($E401&amp;"/"&amp;K$1,Data!$1:$1,0)-1)))</f>
        <v/>
      </c>
      <c r="L401" s="252" t="str">
        <f ca="1">IF(ISERROR(OFFSET(Data!$A$1,MATCH($D401,Data!$CG:$CG,0)-1,MATCH($E401&amp;"/"&amp;L$1,Data!$1:$1,0)-1))=TRUE,"",IF(OFFSET(Data!$A$1,MATCH($D401,Data!$CG:$CG,0)-1,MATCH($E401&amp;"/"&amp;L$1,Data!$1:$1,0)-1)=0,"",OFFSET(Data!$A$1,MATCH($D401,Data!$CG:$CG,0)-1,MATCH($E401&amp;"/"&amp;L$1,Data!$1:$1,0)-1)))</f>
        <v/>
      </c>
      <c r="M401" s="252" t="str">
        <f ca="1">IF(ISERROR(OFFSET(Data!$A$1,MATCH($D401,Data!$CG:$CG,0)-1,MATCH($E401&amp;"/"&amp;M$1,Data!$1:$1,0)-1))=TRUE,"",IF(OFFSET(Data!$A$1,MATCH($D401,Data!$CG:$CG,0)-1,MATCH($E401&amp;"/"&amp;M$1,Data!$1:$1,0)-1)=0,"",OFFSET(Data!$A$1,MATCH($D401,Data!$CG:$CG,0)-1,MATCH($E401&amp;"/"&amp;M$1,Data!$1:$1,0)-1)))</f>
        <v/>
      </c>
      <c r="N401" s="252" t="str">
        <f ca="1">IF(ISERROR(OFFSET(Data!$A$1,MATCH($D401,Data!$CG:$CG,0)-1,MATCH($E401&amp;"/"&amp;N$1,Data!$1:$1,0)-1))=TRUE,"",IF(OFFSET(Data!$A$1,MATCH($D401,Data!$CG:$CG,0)-1,MATCH($E401&amp;"/"&amp;N$1,Data!$1:$1,0)-1)=0,"",OFFSET(Data!$A$1,MATCH($D401,Data!$CG:$CG,0)-1,MATCH($E401&amp;"/"&amp;N$1,Data!$1:$1,0)-1)))</f>
        <v/>
      </c>
      <c r="O401" s="252" t="str">
        <f ca="1">IF(ISERROR(OFFSET(Data!$A$1,MATCH($D401,Data!$CG:$CG,0)-1,MATCH($E401&amp;"/"&amp;O$1,Data!$1:$1,0)-1))=TRUE,"",IF(OFFSET(Data!$A$1,MATCH($D401,Data!$CG:$CG,0)-1,MATCH($E401&amp;"/"&amp;O$1,Data!$1:$1,0)-1)=0,"",OFFSET(Data!$A$1,MATCH($D401,Data!$CG:$CG,0)-1,MATCH($E401&amp;"/"&amp;O$1,Data!$1:$1,0)-1)))</f>
        <v/>
      </c>
      <c r="P401" s="252" t="str">
        <f ca="1">IF(ISERROR(OFFSET(Data!$A$1,MATCH($D401,Data!$CG:$CG,0)-1,MATCH($E401&amp;"/"&amp;P$1,Data!$1:$1,0)-1))=TRUE,"",IF(OFFSET(Data!$A$1,MATCH($D401,Data!$CG:$CG,0)-1,MATCH($E401&amp;"/"&amp;P$1,Data!$1:$1,0)-1)=0,"",OFFSET(Data!$A$1,MATCH($D401,Data!$CG:$CG,0)-1,MATCH($E401&amp;"/"&amp;P$1,Data!$1:$1,0)-1)))</f>
        <v/>
      </c>
      <c r="Q401" s="252" t="str">
        <f ca="1">IF(ISERROR(OFFSET(Data!$A$1,MATCH($D401,Data!$CG:$CG,0)-1,MATCH($E401&amp;"/"&amp;Q$1,Data!$1:$1,0)-1))=TRUE,"",IF(OFFSET(Data!$A$1,MATCH($D401,Data!$CG:$CG,0)-1,MATCH($E401&amp;"/"&amp;Q$1,Data!$1:$1,0)-1)=0,"",OFFSET(Data!$A$1,MATCH($D401,Data!$CG:$CG,0)-1,MATCH($E401&amp;"/"&amp;Q$1,Data!$1:$1,0)-1)))</f>
        <v/>
      </c>
      <c r="R401" s="252" t="str">
        <f ca="1">IF(ISERROR(OFFSET(Data!$A$1,MATCH($D401,Data!$CG:$CG,0)-1,MATCH($E401&amp;"/"&amp;R$1,Data!$1:$1,0)-1))=TRUE,"",IF(OFFSET(Data!$A$1,MATCH($D401,Data!$CG:$CG,0)-1,MATCH($E401&amp;"/"&amp;R$1,Data!$1:$1,0)-1)=0,"",OFFSET(Data!$A$1,MATCH($D401,Data!$CG:$CG,0)-1,MATCH($E401&amp;"/"&amp;R$1,Data!$1:$1,0)-1)))</f>
        <v/>
      </c>
      <c r="S401" s="252" t="str">
        <f ca="1">IF(ISERROR(OFFSET(Data!$A$1,MATCH($D401,Data!$CG:$CG,0)-1,MATCH($E401&amp;"/"&amp;S$1,Data!$1:$1,0)-1))=TRUE,"",IF(OFFSET(Data!$A$1,MATCH($D401,Data!$CG:$CG,0)-1,MATCH($E401&amp;"/"&amp;S$1,Data!$1:$1,0)-1)=0,"",OFFSET(Data!$A$1,MATCH($D401,Data!$CG:$CG,0)-1,MATCH($E401&amp;"/"&amp;S$1,Data!$1:$1,0)-1)))</f>
        <v/>
      </c>
      <c r="T401" s="252" t="str">
        <f ca="1">IF(ISERROR(OFFSET(Data!$A$1,MATCH($D401,Data!$CG:$CG,0)-1,MATCH($E401&amp;"/"&amp;T$1,Data!$1:$1,0)-1))=TRUE,"",IF(OFFSET(Data!$A$1,MATCH($D401,Data!$CG:$CG,0)-1,MATCH($E401&amp;"/"&amp;T$1,Data!$1:$1,0)-1)=0,"",OFFSET(Data!$A$1,MATCH($D401,Data!$CG:$CG,0)-1,MATCH($E401&amp;"/"&amp;T$1,Data!$1:$1,0)-1)))</f>
        <v/>
      </c>
      <c r="U401" s="252" t="str">
        <f ca="1">IF(ISERROR(OFFSET(Data!$A$1,MATCH($D401,Data!$CG:$CG,0)-1,MATCH($E401&amp;"/"&amp;U$1,Data!$1:$1,0)-1))=TRUE,"",IF(OFFSET(Data!$A$1,MATCH($D401,Data!$CG:$CG,0)-1,MATCH($E401&amp;"/"&amp;U$1,Data!$1:$1,0)-1)=0,"",OFFSET(Data!$A$1,MATCH($D401,Data!$CG:$CG,0)-1,MATCH($E401&amp;"/"&amp;U$1,Data!$1:$1,0)-1)))</f>
        <v/>
      </c>
      <c r="V401" s="252" t="str">
        <f ca="1">IF(ISERROR(OFFSET(Data!$A$1,MATCH($D401,Data!$CG:$CG,0)-1,MATCH($E401&amp;"/"&amp;V$1,Data!$1:$1,0)-1))=TRUE,"",IF(OFFSET(Data!$A$1,MATCH($D401,Data!$CG:$CG,0)-1,MATCH($E401&amp;"/"&amp;V$1,Data!$1:$1,0)-1)=0,"",OFFSET(Data!$A$1,MATCH($D401,Data!$CG:$CG,0)-1,MATCH($E401&amp;"/"&amp;V$1,Data!$1:$1,0)-1)))</f>
        <v/>
      </c>
      <c r="W401" s="269" t="str">
        <f ca="1">IF(ISERROR(OFFSET(Data!$A$1,MATCH($D401,Data!$CG:$CG,0)-1,MATCH($E401&amp;"/"&amp;W$1,Data!$1:$1,0)-1))=TRUE,"",IF(OFFSET(Data!$A$1,MATCH($D401,Data!$CG:$CG,0)-1,MATCH($E401&amp;"/"&amp;W$1,Data!$1:$1,0)-1)=0,"",OFFSET(Data!$A$1,MATCH($D401,Data!$CG:$CG,0)-1,MATCH($E401&amp;"/"&amp;W$1,Data!$1:$1,0)-1)))</f>
        <v/>
      </c>
      <c r="X401" s="252" t="str">
        <f ca="1">IF(ISERROR(OFFSET(Data!$A$1,MATCH($D401,Data!$CG:$CG,0)-1,MATCH($E401&amp;"/"&amp;X$1,Data!$1:$1,0)-1))=TRUE,"",IF(OFFSET(Data!$A$1,MATCH($D401,Data!$CG:$CG,0)-1,MATCH($E401&amp;"/"&amp;X$1,Data!$1:$1,0)-1)=0,"",OFFSET(Data!$A$1,MATCH($D401,Data!$CG:$CG,0)-1,MATCH($E401&amp;"/"&amp;X$1,Data!$1:$1,0)-1)))</f>
        <v/>
      </c>
      <c r="Y401" s="252" t="str">
        <f ca="1">IF(ISERROR(OFFSET(Data!$A$1,MATCH($D401,Data!$CG:$CG,0)-1,MATCH($E401&amp;"/"&amp;Y$1,Data!$1:$1,0)-1))=TRUE,"",IF(OFFSET(Data!$A$1,MATCH($D401,Data!$CG:$CG,0)-1,MATCH($E401&amp;"/"&amp;Y$1,Data!$1:$1,0)-1)=0,"",OFFSET(Data!$A$1,MATCH($D401,Data!$CG:$CG,0)-1,MATCH($E401&amp;"/"&amp;Y$1,Data!$1:$1,0)-1)))</f>
        <v/>
      </c>
      <c r="Z401" s="252" t="str">
        <f ca="1">IF(ISERROR(OFFSET(Data!$A$1,MATCH($D401,Data!$CG:$CG,0)-1,MATCH($E401&amp;"/"&amp;Z$1,Data!$1:$1,0)-1))=TRUE,"",IF(OFFSET(Data!$A$1,MATCH($D401,Data!$CG:$CG,0)-1,MATCH($E401&amp;"/"&amp;Z$1,Data!$1:$1,0)-1)=0,"",OFFSET(Data!$A$1,MATCH($D401,Data!$CG:$CG,0)-1,MATCH($E401&amp;"/"&amp;Z$1,Data!$1:$1,0)-1)))</f>
        <v/>
      </c>
      <c r="AA401" s="252" t="str">
        <f ca="1">IF(ISERROR(OFFSET(Data!$A$1,MATCH($D401,Data!$CG:$CG,0)-1,MATCH($E401&amp;"/"&amp;AA$1,Data!$1:$1,0)-1))=TRUE,"",IF(OFFSET(Data!$A$1,MATCH($D401,Data!$CG:$CG,0)-1,MATCH($E401&amp;"/"&amp;AA$1,Data!$1:$1,0)-1)=0,"",OFFSET(Data!$A$1,MATCH($D401,Data!$CG:$CG,0)-1,MATCH($E401&amp;"/"&amp;AA$1,Data!$1:$1,0)-1)))</f>
        <v/>
      </c>
      <c r="AB401" s="252" t="str">
        <f ca="1">IF(ISERROR(OFFSET(Data!$A$1,MATCH($D401,Data!$CG:$CG,0)-1,MATCH($E401&amp;"/"&amp;AB$1,Data!$1:$1,0)-1))=TRUE,"",IF(OFFSET(Data!$A$1,MATCH($D401,Data!$CG:$CG,0)-1,MATCH($E401&amp;"/"&amp;AB$1,Data!$1:$1,0)-1)=0,"",OFFSET(Data!$A$1,MATCH($D401,Data!$CG:$CG,0)-1,MATCH($E401&amp;"/"&amp;AB$1,Data!$1:$1,0)-1)))</f>
        <v/>
      </c>
      <c r="AC401" s="252" t="str">
        <f ca="1">IF(ISERROR(OFFSET(Data!$A$1,MATCH($D401,Data!$CG:$CG,0)-1,MATCH($E401&amp;"/"&amp;AC$1,Data!$1:$1,0)-1))=TRUE,"",IF(OFFSET(Data!$A$1,MATCH($D401,Data!$CG:$CG,0)-1,MATCH($E401&amp;"/"&amp;AC$1,Data!$1:$1,0)-1)=0,"",OFFSET(Data!$A$1,MATCH($D401,Data!$CG:$CG,0)-1,MATCH($E401&amp;"/"&amp;AC$1,Data!$1:$1,0)-1)))</f>
        <v/>
      </c>
      <c r="AD401" s="252" t="str">
        <f ca="1">IF(ISERROR(OFFSET(Data!$A$1,MATCH($D401,Data!$CG:$CG,0)-1,MATCH($E401&amp;"/"&amp;AD$1,Data!$1:$1,0)-1))=TRUE,"",IF(OFFSET(Data!$A$1,MATCH($D401,Data!$CG:$CG,0)-1,MATCH($E401&amp;"/"&amp;AD$1,Data!$1:$1,0)-1)=0,"",OFFSET(Data!$A$1,MATCH($D401,Data!$CG:$CG,0)-1,MATCH($E401&amp;"/"&amp;AD$1,Data!$1:$1,0)-1)))</f>
        <v/>
      </c>
      <c r="AE401" s="252" t="str">
        <f ca="1">IF(ISERROR(OFFSET(Data!$A$1,MATCH($D401,Data!$CG:$CG,0)-1,MATCH($E401&amp;"/"&amp;AE$1,Data!$1:$1,0)-1))=TRUE,"",IF(OFFSET(Data!$A$1,MATCH($D401,Data!$CG:$CG,0)-1,MATCH($E401&amp;"/"&amp;AE$1,Data!$1:$1,0)-1)=0,"",OFFSET(Data!$A$1,MATCH($D401,Data!$CG:$CG,0)-1,MATCH($E401&amp;"/"&amp;AE$1,Data!$1:$1,0)-1)))</f>
        <v/>
      </c>
      <c r="AF401" s="253" t="str">
        <f ca="1">IF(ISERROR(OFFSET(Data!$A$1,MATCH($D401,Data!$CG:$CG,0)-1,MATCH($E401&amp;"/"&amp;AF$1,Data!$1:$1,0)-1))=TRUE,"",IF(OFFSET(Data!$A$1,MATCH($D401,Data!$CG:$CG,0)-1,MATCH($E401&amp;"/"&amp;AF$1,Data!$1:$1,0)-1)=0,"",OFFSET(Data!$A$1,MATCH($D401,Data!$CG:$CG,0)-1,MATCH($E401&amp;"/"&amp;AF$1,Data!$1:$1,0)-1)))</f>
        <v/>
      </c>
      <c r="AG401" s="212">
        <f t="shared" ca="1" si="11"/>
        <v>0</v>
      </c>
      <c r="AH401" s="213">
        <f ca="1">SUM(AG399:AG401)</f>
        <v>0</v>
      </c>
    </row>
    <row r="402" spans="1:34" ht="15.75" hidden="1" customHeight="1" x14ac:dyDescent="0.25">
      <c r="A402" s="446"/>
      <c r="B402" s="449"/>
      <c r="C402" s="452"/>
      <c r="D402" s="28" t="e">
        <f>IF(C402&lt;&gt;"",C402,D401)</f>
        <v>#N/A</v>
      </c>
      <c r="E402" s="29" t="s">
        <v>24</v>
      </c>
      <c r="F402" s="254" t="str">
        <f ca="1">IF(ISERROR(OFFSET(Data!$A$1,MATCH($D402,Data!$CG:$CG,0)-1,MATCH($E402&amp;"/"&amp;F$1,Data!$1:$1,0)-1))=TRUE,"",IF(OFFSET(Data!$A$1,MATCH($D402,Data!$CG:$CG,0)-1,MATCH($E402&amp;"/"&amp;F$1,Data!$1:$1,0)-1)=0,"",OFFSET(Data!$A$1,MATCH($D402,Data!$CG:$CG,0)-1,MATCH($E402&amp;"/"&amp;F$1,Data!$1:$1,0)-1)))</f>
        <v/>
      </c>
      <c r="G402" s="252" t="str">
        <f ca="1">IF(ISERROR(OFFSET(Data!$A$1,MATCH($D402,Data!$CG:$CG,0)-1,MATCH($E402&amp;"/"&amp;G$1,Data!$1:$1,0)-1))=TRUE,"",IF(OFFSET(Data!$A$1,MATCH($D402,Data!$CG:$CG,0)-1,MATCH($E402&amp;"/"&amp;G$1,Data!$1:$1,0)-1)=0,"",OFFSET(Data!$A$1,MATCH($D402,Data!$CG:$CG,0)-1,MATCH($E402&amp;"/"&amp;G$1,Data!$1:$1,0)-1)))</f>
        <v/>
      </c>
      <c r="H402" s="252" t="str">
        <f ca="1">IF(ISERROR(OFFSET(Data!$A$1,MATCH($D402,Data!$CG:$CG,0)-1,MATCH($E402&amp;"/"&amp;H$1,Data!$1:$1,0)-1))=TRUE,"",IF(OFFSET(Data!$A$1,MATCH($D402,Data!$CG:$CG,0)-1,MATCH($E402&amp;"/"&amp;H$1,Data!$1:$1,0)-1)=0,"",OFFSET(Data!$A$1,MATCH($D402,Data!$CG:$CG,0)-1,MATCH($E402&amp;"/"&amp;H$1,Data!$1:$1,0)-1)))</f>
        <v/>
      </c>
      <c r="I402" s="252" t="str">
        <f ca="1">IF(ISERROR(OFFSET(Data!$A$1,MATCH($D402,Data!$CG:$CG,0)-1,MATCH($E402&amp;"/"&amp;I$1,Data!$1:$1,0)-1))=TRUE,"",IF(OFFSET(Data!$A$1,MATCH($D402,Data!$CG:$CG,0)-1,MATCH($E402&amp;"/"&amp;I$1,Data!$1:$1,0)-1)=0,"",OFFSET(Data!$A$1,MATCH($D402,Data!$CG:$CG,0)-1,MATCH($E402&amp;"/"&amp;I$1,Data!$1:$1,0)-1)))</f>
        <v/>
      </c>
      <c r="J402" s="252" t="str">
        <f ca="1">IF(ISERROR(OFFSET(Data!$A$1,MATCH($D402,Data!$CG:$CG,0)-1,MATCH($E402&amp;"/"&amp;J$1,Data!$1:$1,0)-1))=TRUE,"",IF(OFFSET(Data!$A$1,MATCH($D402,Data!$CG:$CG,0)-1,MATCH($E402&amp;"/"&amp;J$1,Data!$1:$1,0)-1)=0,"",OFFSET(Data!$A$1,MATCH($D402,Data!$CG:$CG,0)-1,MATCH($E402&amp;"/"&amp;J$1,Data!$1:$1,0)-1)))</f>
        <v/>
      </c>
      <c r="K402" s="252" t="str">
        <f ca="1">IF(ISERROR(OFFSET(Data!$A$1,MATCH($D402,Data!$CG:$CG,0)-1,MATCH($E402&amp;"/"&amp;K$1,Data!$1:$1,0)-1))=TRUE,"",IF(OFFSET(Data!$A$1,MATCH($D402,Data!$CG:$CG,0)-1,MATCH($E402&amp;"/"&amp;K$1,Data!$1:$1,0)-1)=0,"",OFFSET(Data!$A$1,MATCH($D402,Data!$CG:$CG,0)-1,MATCH($E402&amp;"/"&amp;K$1,Data!$1:$1,0)-1)))</f>
        <v/>
      </c>
      <c r="L402" s="252" t="str">
        <f ca="1">IF(ISERROR(OFFSET(Data!$A$1,MATCH($D402,Data!$CG:$CG,0)-1,MATCH($E402&amp;"/"&amp;L$1,Data!$1:$1,0)-1))=TRUE,"",IF(OFFSET(Data!$A$1,MATCH($D402,Data!$CG:$CG,0)-1,MATCH($E402&amp;"/"&amp;L$1,Data!$1:$1,0)-1)=0,"",OFFSET(Data!$A$1,MATCH($D402,Data!$CG:$CG,0)-1,MATCH($E402&amp;"/"&amp;L$1,Data!$1:$1,0)-1)))</f>
        <v/>
      </c>
      <c r="M402" s="252" t="str">
        <f ca="1">IF(ISERROR(OFFSET(Data!$A$1,MATCH($D402,Data!$CG:$CG,0)-1,MATCH($E402&amp;"/"&amp;M$1,Data!$1:$1,0)-1))=TRUE,"",IF(OFFSET(Data!$A$1,MATCH($D402,Data!$CG:$CG,0)-1,MATCH($E402&amp;"/"&amp;M$1,Data!$1:$1,0)-1)=0,"",OFFSET(Data!$A$1,MATCH($D402,Data!$CG:$CG,0)-1,MATCH($E402&amp;"/"&amp;M$1,Data!$1:$1,0)-1)))</f>
        <v/>
      </c>
      <c r="N402" s="252" t="str">
        <f ca="1">IF(ISERROR(OFFSET(Data!$A$1,MATCH($D402,Data!$CG:$CG,0)-1,MATCH($E402&amp;"/"&amp;N$1,Data!$1:$1,0)-1))=TRUE,"",IF(OFFSET(Data!$A$1,MATCH($D402,Data!$CG:$CG,0)-1,MATCH($E402&amp;"/"&amp;N$1,Data!$1:$1,0)-1)=0,"",OFFSET(Data!$A$1,MATCH($D402,Data!$CG:$CG,0)-1,MATCH($E402&amp;"/"&amp;N$1,Data!$1:$1,0)-1)))</f>
        <v/>
      </c>
      <c r="O402" s="252" t="str">
        <f ca="1">IF(ISERROR(OFFSET(Data!$A$1,MATCH($D402,Data!$CG:$CG,0)-1,MATCH($E402&amp;"/"&amp;O$1,Data!$1:$1,0)-1))=TRUE,"",IF(OFFSET(Data!$A$1,MATCH($D402,Data!$CG:$CG,0)-1,MATCH($E402&amp;"/"&amp;O$1,Data!$1:$1,0)-1)=0,"",OFFSET(Data!$A$1,MATCH($D402,Data!$CG:$CG,0)-1,MATCH($E402&amp;"/"&amp;O$1,Data!$1:$1,0)-1)))</f>
        <v/>
      </c>
      <c r="P402" s="252" t="str">
        <f ca="1">IF(ISERROR(OFFSET(Data!$A$1,MATCH($D402,Data!$CG:$CG,0)-1,MATCH($E402&amp;"/"&amp;P$1,Data!$1:$1,0)-1))=TRUE,"",IF(OFFSET(Data!$A$1,MATCH($D402,Data!$CG:$CG,0)-1,MATCH($E402&amp;"/"&amp;P$1,Data!$1:$1,0)-1)=0,"",OFFSET(Data!$A$1,MATCH($D402,Data!$CG:$CG,0)-1,MATCH($E402&amp;"/"&amp;P$1,Data!$1:$1,0)-1)))</f>
        <v/>
      </c>
      <c r="Q402" s="252" t="str">
        <f ca="1">IF(ISERROR(OFFSET(Data!$A$1,MATCH($D402,Data!$CG:$CG,0)-1,MATCH($E402&amp;"/"&amp;Q$1,Data!$1:$1,0)-1))=TRUE,"",IF(OFFSET(Data!$A$1,MATCH($D402,Data!$CG:$CG,0)-1,MATCH($E402&amp;"/"&amp;Q$1,Data!$1:$1,0)-1)=0,"",OFFSET(Data!$A$1,MATCH($D402,Data!$CG:$CG,0)-1,MATCH($E402&amp;"/"&amp;Q$1,Data!$1:$1,0)-1)))</f>
        <v/>
      </c>
      <c r="R402" s="252" t="str">
        <f ca="1">IF(ISERROR(OFFSET(Data!$A$1,MATCH($D402,Data!$CG:$CG,0)-1,MATCH($E402&amp;"/"&amp;R$1,Data!$1:$1,0)-1))=TRUE,"",IF(OFFSET(Data!$A$1,MATCH($D402,Data!$CG:$CG,0)-1,MATCH($E402&amp;"/"&amp;R$1,Data!$1:$1,0)-1)=0,"",OFFSET(Data!$A$1,MATCH($D402,Data!$CG:$CG,0)-1,MATCH($E402&amp;"/"&amp;R$1,Data!$1:$1,0)-1)))</f>
        <v/>
      </c>
      <c r="S402" s="252" t="str">
        <f ca="1">IF(ISERROR(OFFSET(Data!$A$1,MATCH($D402,Data!$CG:$CG,0)-1,MATCH($E402&amp;"/"&amp;S$1,Data!$1:$1,0)-1))=TRUE,"",IF(OFFSET(Data!$A$1,MATCH($D402,Data!$CG:$CG,0)-1,MATCH($E402&amp;"/"&amp;S$1,Data!$1:$1,0)-1)=0,"",OFFSET(Data!$A$1,MATCH($D402,Data!$CG:$CG,0)-1,MATCH($E402&amp;"/"&amp;S$1,Data!$1:$1,0)-1)))</f>
        <v/>
      </c>
      <c r="T402" s="252" t="str">
        <f ca="1">IF(ISERROR(OFFSET(Data!$A$1,MATCH($D402,Data!$CG:$CG,0)-1,MATCH($E402&amp;"/"&amp;T$1,Data!$1:$1,0)-1))=TRUE,"",IF(OFFSET(Data!$A$1,MATCH($D402,Data!$CG:$CG,0)-1,MATCH($E402&amp;"/"&amp;T$1,Data!$1:$1,0)-1)=0,"",OFFSET(Data!$A$1,MATCH($D402,Data!$CG:$CG,0)-1,MATCH($E402&amp;"/"&amp;T$1,Data!$1:$1,0)-1)))</f>
        <v/>
      </c>
      <c r="U402" s="252" t="str">
        <f ca="1">IF(ISERROR(OFFSET(Data!$A$1,MATCH($D402,Data!$CG:$CG,0)-1,MATCH($E402&amp;"/"&amp;U$1,Data!$1:$1,0)-1))=TRUE,"",IF(OFFSET(Data!$A$1,MATCH($D402,Data!$CG:$CG,0)-1,MATCH($E402&amp;"/"&amp;U$1,Data!$1:$1,0)-1)=0,"",OFFSET(Data!$A$1,MATCH($D402,Data!$CG:$CG,0)-1,MATCH($E402&amp;"/"&amp;U$1,Data!$1:$1,0)-1)))</f>
        <v/>
      </c>
      <c r="V402" s="252" t="str">
        <f ca="1">IF(ISERROR(OFFSET(Data!$A$1,MATCH($D402,Data!$CG:$CG,0)-1,MATCH($E402&amp;"/"&amp;V$1,Data!$1:$1,0)-1))=TRUE,"",IF(OFFSET(Data!$A$1,MATCH($D402,Data!$CG:$CG,0)-1,MATCH($E402&amp;"/"&amp;V$1,Data!$1:$1,0)-1)=0,"",OFFSET(Data!$A$1,MATCH($D402,Data!$CG:$CG,0)-1,MATCH($E402&amp;"/"&amp;V$1,Data!$1:$1,0)-1)))</f>
        <v/>
      </c>
      <c r="W402" s="269" t="str">
        <f ca="1">IF(ISERROR(OFFSET(Data!$A$1,MATCH($D402,Data!$CG:$CG,0)-1,MATCH($E402&amp;"/"&amp;W$1,Data!$1:$1,0)-1))=TRUE,"",IF(OFFSET(Data!$A$1,MATCH($D402,Data!$CG:$CG,0)-1,MATCH($E402&amp;"/"&amp;W$1,Data!$1:$1,0)-1)=0,"",OFFSET(Data!$A$1,MATCH($D402,Data!$CG:$CG,0)-1,MATCH($E402&amp;"/"&amp;W$1,Data!$1:$1,0)-1)))</f>
        <v/>
      </c>
      <c r="X402" s="252" t="str">
        <f ca="1">IF(ISERROR(OFFSET(Data!$A$1,MATCH($D402,Data!$CG:$CG,0)-1,MATCH($E402&amp;"/"&amp;X$1,Data!$1:$1,0)-1))=TRUE,"",IF(OFFSET(Data!$A$1,MATCH($D402,Data!$CG:$CG,0)-1,MATCH($E402&amp;"/"&amp;X$1,Data!$1:$1,0)-1)=0,"",OFFSET(Data!$A$1,MATCH($D402,Data!$CG:$CG,0)-1,MATCH($E402&amp;"/"&amp;X$1,Data!$1:$1,0)-1)))</f>
        <v/>
      </c>
      <c r="Y402" s="252" t="str">
        <f ca="1">IF(ISERROR(OFFSET(Data!$A$1,MATCH($D402,Data!$CG:$CG,0)-1,MATCH($E402&amp;"/"&amp;Y$1,Data!$1:$1,0)-1))=TRUE,"",IF(OFFSET(Data!$A$1,MATCH($D402,Data!$CG:$CG,0)-1,MATCH($E402&amp;"/"&amp;Y$1,Data!$1:$1,0)-1)=0,"",OFFSET(Data!$A$1,MATCH($D402,Data!$CG:$CG,0)-1,MATCH($E402&amp;"/"&amp;Y$1,Data!$1:$1,0)-1)))</f>
        <v/>
      </c>
      <c r="Z402" s="252" t="str">
        <f ca="1">IF(ISERROR(OFFSET(Data!$A$1,MATCH($D402,Data!$CG:$CG,0)-1,MATCH($E402&amp;"/"&amp;Z$1,Data!$1:$1,0)-1))=TRUE,"",IF(OFFSET(Data!$A$1,MATCH($D402,Data!$CG:$CG,0)-1,MATCH($E402&amp;"/"&amp;Z$1,Data!$1:$1,0)-1)=0,"",OFFSET(Data!$A$1,MATCH($D402,Data!$CG:$CG,0)-1,MATCH($E402&amp;"/"&amp;Z$1,Data!$1:$1,0)-1)))</f>
        <v/>
      </c>
      <c r="AA402" s="252" t="str">
        <f ca="1">IF(ISERROR(OFFSET(Data!$A$1,MATCH($D402,Data!$CG:$CG,0)-1,MATCH($E402&amp;"/"&amp;AA$1,Data!$1:$1,0)-1))=TRUE,"",IF(OFFSET(Data!$A$1,MATCH($D402,Data!$CG:$CG,0)-1,MATCH($E402&amp;"/"&amp;AA$1,Data!$1:$1,0)-1)=0,"",OFFSET(Data!$A$1,MATCH($D402,Data!$CG:$CG,0)-1,MATCH($E402&amp;"/"&amp;AA$1,Data!$1:$1,0)-1)))</f>
        <v/>
      </c>
      <c r="AB402" s="252" t="str">
        <f ca="1">IF(ISERROR(OFFSET(Data!$A$1,MATCH($D402,Data!$CG:$CG,0)-1,MATCH($E402&amp;"/"&amp;AB$1,Data!$1:$1,0)-1))=TRUE,"",IF(OFFSET(Data!$A$1,MATCH($D402,Data!$CG:$CG,0)-1,MATCH($E402&amp;"/"&amp;AB$1,Data!$1:$1,0)-1)=0,"",OFFSET(Data!$A$1,MATCH($D402,Data!$CG:$CG,0)-1,MATCH($E402&amp;"/"&amp;AB$1,Data!$1:$1,0)-1)))</f>
        <v/>
      </c>
      <c r="AC402" s="252" t="str">
        <f ca="1">IF(ISERROR(OFFSET(Data!$A$1,MATCH($D402,Data!$CG:$CG,0)-1,MATCH($E402&amp;"/"&amp;AC$1,Data!$1:$1,0)-1))=TRUE,"",IF(OFFSET(Data!$A$1,MATCH($D402,Data!$CG:$CG,0)-1,MATCH($E402&amp;"/"&amp;AC$1,Data!$1:$1,0)-1)=0,"",OFFSET(Data!$A$1,MATCH($D402,Data!$CG:$CG,0)-1,MATCH($E402&amp;"/"&amp;AC$1,Data!$1:$1,0)-1)))</f>
        <v/>
      </c>
      <c r="AD402" s="252" t="str">
        <f ca="1">IF(ISERROR(OFFSET(Data!$A$1,MATCH($D402,Data!$CG:$CG,0)-1,MATCH($E402&amp;"/"&amp;AD$1,Data!$1:$1,0)-1))=TRUE,"",IF(OFFSET(Data!$A$1,MATCH($D402,Data!$CG:$CG,0)-1,MATCH($E402&amp;"/"&amp;AD$1,Data!$1:$1,0)-1)=0,"",OFFSET(Data!$A$1,MATCH($D402,Data!$CG:$CG,0)-1,MATCH($E402&amp;"/"&amp;AD$1,Data!$1:$1,0)-1)))</f>
        <v/>
      </c>
      <c r="AE402" s="252" t="str">
        <f ca="1">IF(ISERROR(OFFSET(Data!$A$1,MATCH($D402,Data!$CG:$CG,0)-1,MATCH($E402&amp;"/"&amp;AE$1,Data!$1:$1,0)-1))=TRUE,"",IF(OFFSET(Data!$A$1,MATCH($D402,Data!$CG:$CG,0)-1,MATCH($E402&amp;"/"&amp;AE$1,Data!$1:$1,0)-1)=0,"",OFFSET(Data!$A$1,MATCH($D402,Data!$CG:$CG,0)-1,MATCH($E402&amp;"/"&amp;AE$1,Data!$1:$1,0)-1)))</f>
        <v/>
      </c>
      <c r="AF402" s="253" t="str">
        <f ca="1">IF(ISERROR(OFFSET(Data!$A$1,MATCH($D402,Data!$CG:$CG,0)-1,MATCH($E402&amp;"/"&amp;AF$1,Data!$1:$1,0)-1))=TRUE,"",IF(OFFSET(Data!$A$1,MATCH($D402,Data!$CG:$CG,0)-1,MATCH($E402&amp;"/"&amp;AF$1,Data!$1:$1,0)-1)=0,"",OFFSET(Data!$A$1,MATCH($D402,Data!$CG:$CG,0)-1,MATCH($E402&amp;"/"&amp;AF$1,Data!$1:$1,0)-1)))</f>
        <v/>
      </c>
      <c r="AG402" s="212">
        <f t="shared" ca="1" si="11"/>
        <v>0</v>
      </c>
      <c r="AH402" s="213">
        <f ca="1">SUM(AG399:AG402)</f>
        <v>0</v>
      </c>
    </row>
    <row r="403" spans="1:34" ht="15.75" hidden="1" customHeight="1" thickBot="1" x14ac:dyDescent="0.3">
      <c r="A403" s="447"/>
      <c r="B403" s="450"/>
      <c r="C403" s="453"/>
      <c r="D403" s="30" t="e">
        <f>IF(C403&lt;&gt;"",C403,D402)</f>
        <v>#N/A</v>
      </c>
      <c r="E403" s="31" t="s">
        <v>25</v>
      </c>
      <c r="F403" s="255" t="str">
        <f ca="1">IF(ISERROR(OFFSET(Data!$A$1,MATCH($D403,Data!$CG:$CG,0)-1,MATCH($E403&amp;"/"&amp;F$1,Data!$1:$1,0)-1))=TRUE,"",IF(OFFSET(Data!$A$1,MATCH($D403,Data!$CG:$CG,0)-1,MATCH($E403&amp;"/"&amp;F$1,Data!$1:$1,0)-1)=0,"",OFFSET(Data!$A$1,MATCH($D403,Data!$CG:$CG,0)-1,MATCH($E403&amp;"/"&amp;F$1,Data!$1:$1,0)-1)))</f>
        <v/>
      </c>
      <c r="G403" s="256" t="str">
        <f ca="1">IF(ISERROR(OFFSET(Data!$A$1,MATCH($D403,Data!$CG:$CG,0)-1,MATCH($E403&amp;"/"&amp;G$1,Data!$1:$1,0)-1))=TRUE,"",IF(OFFSET(Data!$A$1,MATCH($D403,Data!$CG:$CG,0)-1,MATCH($E403&amp;"/"&amp;G$1,Data!$1:$1,0)-1)=0,"",OFFSET(Data!$A$1,MATCH($D403,Data!$CG:$CG,0)-1,MATCH($E403&amp;"/"&amp;G$1,Data!$1:$1,0)-1)))</f>
        <v/>
      </c>
      <c r="H403" s="256" t="str">
        <f ca="1">IF(ISERROR(OFFSET(Data!$A$1,MATCH($D403,Data!$CG:$CG,0)-1,MATCH($E403&amp;"/"&amp;H$1,Data!$1:$1,0)-1))=TRUE,"",IF(OFFSET(Data!$A$1,MATCH($D403,Data!$CG:$CG,0)-1,MATCH($E403&amp;"/"&amp;H$1,Data!$1:$1,0)-1)=0,"",OFFSET(Data!$A$1,MATCH($D403,Data!$CG:$CG,0)-1,MATCH($E403&amp;"/"&amp;H$1,Data!$1:$1,0)-1)))</f>
        <v/>
      </c>
      <c r="I403" s="256" t="str">
        <f ca="1">IF(ISERROR(OFFSET(Data!$A$1,MATCH($D403,Data!$CG:$CG,0)-1,MATCH($E403&amp;"/"&amp;I$1,Data!$1:$1,0)-1))=TRUE,"",IF(OFFSET(Data!$A$1,MATCH($D403,Data!$CG:$CG,0)-1,MATCH($E403&amp;"/"&amp;I$1,Data!$1:$1,0)-1)=0,"",OFFSET(Data!$A$1,MATCH($D403,Data!$CG:$CG,0)-1,MATCH($E403&amp;"/"&amp;I$1,Data!$1:$1,0)-1)))</f>
        <v/>
      </c>
      <c r="J403" s="256" t="str">
        <f ca="1">IF(ISERROR(OFFSET(Data!$A$1,MATCH($D403,Data!$CG:$CG,0)-1,MATCH($E403&amp;"/"&amp;J$1,Data!$1:$1,0)-1))=TRUE,"",IF(OFFSET(Data!$A$1,MATCH($D403,Data!$CG:$CG,0)-1,MATCH($E403&amp;"/"&amp;J$1,Data!$1:$1,0)-1)=0,"",OFFSET(Data!$A$1,MATCH($D403,Data!$CG:$CG,0)-1,MATCH($E403&amp;"/"&amp;J$1,Data!$1:$1,0)-1)))</f>
        <v/>
      </c>
      <c r="K403" s="256" t="str">
        <f ca="1">IF(ISERROR(OFFSET(Data!$A$1,MATCH($D403,Data!$CG:$CG,0)-1,MATCH($E403&amp;"/"&amp;K$1,Data!$1:$1,0)-1))=TRUE,"",IF(OFFSET(Data!$A$1,MATCH($D403,Data!$CG:$CG,0)-1,MATCH($E403&amp;"/"&amp;K$1,Data!$1:$1,0)-1)=0,"",OFFSET(Data!$A$1,MATCH($D403,Data!$CG:$CG,0)-1,MATCH($E403&amp;"/"&amp;K$1,Data!$1:$1,0)-1)))</f>
        <v/>
      </c>
      <c r="L403" s="256" t="str">
        <f ca="1">IF(ISERROR(OFFSET(Data!$A$1,MATCH($D403,Data!$CG:$CG,0)-1,MATCH($E403&amp;"/"&amp;L$1,Data!$1:$1,0)-1))=TRUE,"",IF(OFFSET(Data!$A$1,MATCH($D403,Data!$CG:$CG,0)-1,MATCH($E403&amp;"/"&amp;L$1,Data!$1:$1,0)-1)=0,"",OFFSET(Data!$A$1,MATCH($D403,Data!$CG:$CG,0)-1,MATCH($E403&amp;"/"&amp;L$1,Data!$1:$1,0)-1)))</f>
        <v/>
      </c>
      <c r="M403" s="256" t="str">
        <f ca="1">IF(ISERROR(OFFSET(Data!$A$1,MATCH($D403,Data!$CG:$CG,0)-1,MATCH($E403&amp;"/"&amp;M$1,Data!$1:$1,0)-1))=TRUE,"",IF(OFFSET(Data!$A$1,MATCH($D403,Data!$CG:$CG,0)-1,MATCH($E403&amp;"/"&amp;M$1,Data!$1:$1,0)-1)=0,"",OFFSET(Data!$A$1,MATCH($D403,Data!$CG:$CG,0)-1,MATCH($E403&amp;"/"&amp;M$1,Data!$1:$1,0)-1)))</f>
        <v/>
      </c>
      <c r="N403" s="256" t="str">
        <f ca="1">IF(ISERROR(OFFSET(Data!$A$1,MATCH($D403,Data!$CG:$CG,0)-1,MATCH($E403&amp;"/"&amp;N$1,Data!$1:$1,0)-1))=TRUE,"",IF(OFFSET(Data!$A$1,MATCH($D403,Data!$CG:$CG,0)-1,MATCH($E403&amp;"/"&amp;N$1,Data!$1:$1,0)-1)=0,"",OFFSET(Data!$A$1,MATCH($D403,Data!$CG:$CG,0)-1,MATCH($E403&amp;"/"&amp;N$1,Data!$1:$1,0)-1)))</f>
        <v/>
      </c>
      <c r="O403" s="256" t="str">
        <f ca="1">IF(ISERROR(OFFSET(Data!$A$1,MATCH($D403,Data!$CG:$CG,0)-1,MATCH($E403&amp;"/"&amp;O$1,Data!$1:$1,0)-1))=TRUE,"",IF(OFFSET(Data!$A$1,MATCH($D403,Data!$CG:$CG,0)-1,MATCH($E403&amp;"/"&amp;O$1,Data!$1:$1,0)-1)=0,"",OFFSET(Data!$A$1,MATCH($D403,Data!$CG:$CG,0)-1,MATCH($E403&amp;"/"&amp;O$1,Data!$1:$1,0)-1)))</f>
        <v/>
      </c>
      <c r="P403" s="256" t="str">
        <f ca="1">IF(ISERROR(OFFSET(Data!$A$1,MATCH($D403,Data!$CG:$CG,0)-1,MATCH($E403&amp;"/"&amp;P$1,Data!$1:$1,0)-1))=TRUE,"",IF(OFFSET(Data!$A$1,MATCH($D403,Data!$CG:$CG,0)-1,MATCH($E403&amp;"/"&amp;P$1,Data!$1:$1,0)-1)=0,"",OFFSET(Data!$A$1,MATCH($D403,Data!$CG:$CG,0)-1,MATCH($E403&amp;"/"&amp;P$1,Data!$1:$1,0)-1)))</f>
        <v/>
      </c>
      <c r="Q403" s="256" t="str">
        <f ca="1">IF(ISERROR(OFFSET(Data!$A$1,MATCH($D403,Data!$CG:$CG,0)-1,MATCH($E403&amp;"/"&amp;Q$1,Data!$1:$1,0)-1))=TRUE,"",IF(OFFSET(Data!$A$1,MATCH($D403,Data!$CG:$CG,0)-1,MATCH($E403&amp;"/"&amp;Q$1,Data!$1:$1,0)-1)=0,"",OFFSET(Data!$A$1,MATCH($D403,Data!$CG:$CG,0)-1,MATCH($E403&amp;"/"&amp;Q$1,Data!$1:$1,0)-1)))</f>
        <v/>
      </c>
      <c r="R403" s="256" t="str">
        <f ca="1">IF(ISERROR(OFFSET(Data!$A$1,MATCH($D403,Data!$CG:$CG,0)-1,MATCH($E403&amp;"/"&amp;R$1,Data!$1:$1,0)-1))=TRUE,"",IF(OFFSET(Data!$A$1,MATCH($D403,Data!$CG:$CG,0)-1,MATCH($E403&amp;"/"&amp;R$1,Data!$1:$1,0)-1)=0,"",OFFSET(Data!$A$1,MATCH($D403,Data!$CG:$CG,0)-1,MATCH($E403&amp;"/"&amp;R$1,Data!$1:$1,0)-1)))</f>
        <v/>
      </c>
      <c r="S403" s="256" t="str">
        <f ca="1">IF(ISERROR(OFFSET(Data!$A$1,MATCH($D403,Data!$CG:$CG,0)-1,MATCH($E403&amp;"/"&amp;S$1,Data!$1:$1,0)-1))=TRUE,"",IF(OFFSET(Data!$A$1,MATCH($D403,Data!$CG:$CG,0)-1,MATCH($E403&amp;"/"&amp;S$1,Data!$1:$1,0)-1)=0,"",OFFSET(Data!$A$1,MATCH($D403,Data!$CG:$CG,0)-1,MATCH($E403&amp;"/"&amp;S$1,Data!$1:$1,0)-1)))</f>
        <v/>
      </c>
      <c r="T403" s="256" t="str">
        <f ca="1">IF(ISERROR(OFFSET(Data!$A$1,MATCH($D403,Data!$CG:$CG,0)-1,MATCH($E403&amp;"/"&amp;T$1,Data!$1:$1,0)-1))=TRUE,"",IF(OFFSET(Data!$A$1,MATCH($D403,Data!$CG:$CG,0)-1,MATCH($E403&amp;"/"&amp;T$1,Data!$1:$1,0)-1)=0,"",OFFSET(Data!$A$1,MATCH($D403,Data!$CG:$CG,0)-1,MATCH($E403&amp;"/"&amp;T$1,Data!$1:$1,0)-1)))</f>
        <v/>
      </c>
      <c r="U403" s="256" t="str">
        <f ca="1">IF(ISERROR(OFFSET(Data!$A$1,MATCH($D403,Data!$CG:$CG,0)-1,MATCH($E403&amp;"/"&amp;U$1,Data!$1:$1,0)-1))=TRUE,"",IF(OFFSET(Data!$A$1,MATCH($D403,Data!$CG:$CG,0)-1,MATCH($E403&amp;"/"&amp;U$1,Data!$1:$1,0)-1)=0,"",OFFSET(Data!$A$1,MATCH($D403,Data!$CG:$CG,0)-1,MATCH($E403&amp;"/"&amp;U$1,Data!$1:$1,0)-1)))</f>
        <v/>
      </c>
      <c r="V403" s="256" t="str">
        <f ca="1">IF(ISERROR(OFFSET(Data!$A$1,MATCH($D403,Data!$CG:$CG,0)-1,MATCH($E403&amp;"/"&amp;V$1,Data!$1:$1,0)-1))=TRUE,"",IF(OFFSET(Data!$A$1,MATCH($D403,Data!$CG:$CG,0)-1,MATCH($E403&amp;"/"&amp;V$1,Data!$1:$1,0)-1)=0,"",OFFSET(Data!$A$1,MATCH($D403,Data!$CG:$CG,0)-1,MATCH($E403&amp;"/"&amp;V$1,Data!$1:$1,0)-1)))</f>
        <v/>
      </c>
      <c r="W403" s="257" t="str">
        <f ca="1">IF(ISERROR(OFFSET(Data!$A$1,MATCH($D403,Data!$CG:$CG,0)-1,MATCH($E403&amp;"/"&amp;W$1,Data!$1:$1,0)-1))=TRUE,"",IF(OFFSET(Data!$A$1,MATCH($D403,Data!$CG:$CG,0)-1,MATCH($E403&amp;"/"&amp;W$1,Data!$1:$1,0)-1)=0,"",OFFSET(Data!$A$1,MATCH($D403,Data!$CG:$CG,0)-1,MATCH($E403&amp;"/"&amp;W$1,Data!$1:$1,0)-1)))</f>
        <v/>
      </c>
      <c r="X403" s="256" t="str">
        <f ca="1">IF(ISERROR(OFFSET(Data!$A$1,MATCH($D403,Data!$CG:$CG,0)-1,MATCH($E403&amp;"/"&amp;X$1,Data!$1:$1,0)-1))=TRUE,"",IF(OFFSET(Data!$A$1,MATCH($D403,Data!$CG:$CG,0)-1,MATCH($E403&amp;"/"&amp;X$1,Data!$1:$1,0)-1)=0,"",OFFSET(Data!$A$1,MATCH($D403,Data!$CG:$CG,0)-1,MATCH($E403&amp;"/"&amp;X$1,Data!$1:$1,0)-1)))</f>
        <v/>
      </c>
      <c r="Y403" s="256" t="str">
        <f ca="1">IF(ISERROR(OFFSET(Data!$A$1,MATCH($D403,Data!$CG:$CG,0)-1,MATCH($E403&amp;"/"&amp;Y$1,Data!$1:$1,0)-1))=TRUE,"",IF(OFFSET(Data!$A$1,MATCH($D403,Data!$CG:$CG,0)-1,MATCH($E403&amp;"/"&amp;Y$1,Data!$1:$1,0)-1)=0,"",OFFSET(Data!$A$1,MATCH($D403,Data!$CG:$CG,0)-1,MATCH($E403&amp;"/"&amp;Y$1,Data!$1:$1,0)-1)))</f>
        <v/>
      </c>
      <c r="Z403" s="256" t="str">
        <f ca="1">IF(ISERROR(OFFSET(Data!$A$1,MATCH($D403,Data!$CG:$CG,0)-1,MATCH($E403&amp;"/"&amp;Z$1,Data!$1:$1,0)-1))=TRUE,"",IF(OFFSET(Data!$A$1,MATCH($D403,Data!$CG:$CG,0)-1,MATCH($E403&amp;"/"&amp;Z$1,Data!$1:$1,0)-1)=0,"",OFFSET(Data!$A$1,MATCH($D403,Data!$CG:$CG,0)-1,MATCH($E403&amp;"/"&amp;Z$1,Data!$1:$1,0)-1)))</f>
        <v/>
      </c>
      <c r="AA403" s="256" t="str">
        <f ca="1">IF(ISERROR(OFFSET(Data!$A$1,MATCH($D403,Data!$CG:$CG,0)-1,MATCH($E403&amp;"/"&amp;AA$1,Data!$1:$1,0)-1))=TRUE,"",IF(OFFSET(Data!$A$1,MATCH($D403,Data!$CG:$CG,0)-1,MATCH($E403&amp;"/"&amp;AA$1,Data!$1:$1,0)-1)=0,"",OFFSET(Data!$A$1,MATCH($D403,Data!$CG:$CG,0)-1,MATCH($E403&amp;"/"&amp;AA$1,Data!$1:$1,0)-1)))</f>
        <v/>
      </c>
      <c r="AB403" s="256" t="str">
        <f ca="1">IF(ISERROR(OFFSET(Data!$A$1,MATCH($D403,Data!$CG:$CG,0)-1,MATCH($E403&amp;"/"&amp;AB$1,Data!$1:$1,0)-1))=TRUE,"",IF(OFFSET(Data!$A$1,MATCH($D403,Data!$CG:$CG,0)-1,MATCH($E403&amp;"/"&amp;AB$1,Data!$1:$1,0)-1)=0,"",OFFSET(Data!$A$1,MATCH($D403,Data!$CG:$CG,0)-1,MATCH($E403&amp;"/"&amp;AB$1,Data!$1:$1,0)-1)))</f>
        <v/>
      </c>
      <c r="AC403" s="256" t="str">
        <f ca="1">IF(ISERROR(OFFSET(Data!$A$1,MATCH($D403,Data!$CG:$CG,0)-1,MATCH($E403&amp;"/"&amp;AC$1,Data!$1:$1,0)-1))=TRUE,"",IF(OFFSET(Data!$A$1,MATCH($D403,Data!$CG:$CG,0)-1,MATCH($E403&amp;"/"&amp;AC$1,Data!$1:$1,0)-1)=0,"",OFFSET(Data!$A$1,MATCH($D403,Data!$CG:$CG,0)-1,MATCH($E403&amp;"/"&amp;AC$1,Data!$1:$1,0)-1)))</f>
        <v/>
      </c>
      <c r="AD403" s="256" t="str">
        <f ca="1">IF(ISERROR(OFFSET(Data!$A$1,MATCH($D403,Data!$CG:$CG,0)-1,MATCH($E403&amp;"/"&amp;AD$1,Data!$1:$1,0)-1))=TRUE,"",IF(OFFSET(Data!$A$1,MATCH($D403,Data!$CG:$CG,0)-1,MATCH($E403&amp;"/"&amp;AD$1,Data!$1:$1,0)-1)=0,"",OFFSET(Data!$A$1,MATCH($D403,Data!$CG:$CG,0)-1,MATCH($E403&amp;"/"&amp;AD$1,Data!$1:$1,0)-1)))</f>
        <v/>
      </c>
      <c r="AE403" s="256" t="str">
        <f ca="1">IF(ISERROR(OFFSET(Data!$A$1,MATCH($D403,Data!$CG:$CG,0)-1,MATCH($E403&amp;"/"&amp;AE$1,Data!$1:$1,0)-1))=TRUE,"",IF(OFFSET(Data!$A$1,MATCH($D403,Data!$CG:$CG,0)-1,MATCH($E403&amp;"/"&amp;AE$1,Data!$1:$1,0)-1)=0,"",OFFSET(Data!$A$1,MATCH($D403,Data!$CG:$CG,0)-1,MATCH($E403&amp;"/"&amp;AE$1,Data!$1:$1,0)-1)))</f>
        <v/>
      </c>
      <c r="AF403" s="258" t="str">
        <f ca="1">IF(ISERROR(OFFSET(Data!$A$1,MATCH($D403,Data!$CG:$CG,0)-1,MATCH($E403&amp;"/"&amp;AF$1,Data!$1:$1,0)-1))=TRUE,"",IF(OFFSET(Data!$A$1,MATCH($D403,Data!$CG:$CG,0)-1,MATCH($E403&amp;"/"&amp;AF$1,Data!$1:$1,0)-1)=0,"",OFFSET(Data!$A$1,MATCH($D403,Data!$CG:$CG,0)-1,MATCH($E403&amp;"/"&amp;AF$1,Data!$1:$1,0)-1)))</f>
        <v/>
      </c>
      <c r="AG403" s="214">
        <f t="shared" ca="1" si="11"/>
        <v>0</v>
      </c>
      <c r="AH403" s="215">
        <f ca="1">SUM(AG399:AG403)</f>
        <v>0</v>
      </c>
    </row>
    <row r="404" spans="1:34" ht="15" hidden="1" customHeight="1" x14ac:dyDescent="0.25">
      <c r="A404" s="445">
        <v>80</v>
      </c>
      <c r="B404" s="448" t="e">
        <f>INDEX(Data!CI:CI,MATCH("W"&amp;A404,Data!A:A,0))</f>
        <v>#N/A</v>
      </c>
      <c r="C404" s="451" t="e">
        <f>INDEX(Data!CG:CG,MATCH("W"&amp;A404,Data!A:A,0))</f>
        <v>#N/A</v>
      </c>
      <c r="D404" s="26" t="e">
        <f>IF(C404&lt;&gt;"",C404,#REF!)</f>
        <v>#N/A</v>
      </c>
      <c r="E404" s="27" t="s">
        <v>21</v>
      </c>
      <c r="F404" s="271" t="str">
        <f ca="1">IF(ISERROR(OFFSET(Data!$A$1,MATCH($D404,Data!$CG:$CG,0)-1,MATCH($E404&amp;"/"&amp;F$1,Data!$1:$1,0)-1))=TRUE,"",IF(OFFSET(Data!$A$1,MATCH($D404,Data!$CG:$CG,0)-1,MATCH($E404&amp;"/"&amp;F$1,Data!$1:$1,0)-1)=0,"",OFFSET(Data!$A$1,MATCH($D404,Data!$CG:$CG,0)-1,MATCH($E404&amp;"/"&amp;F$1,Data!$1:$1,0)-1)))</f>
        <v/>
      </c>
      <c r="G404" s="250" t="str">
        <f ca="1">IF(ISERROR(OFFSET(Data!$A$1,MATCH($D404,Data!$CG:$CG,0)-1,MATCH($E404&amp;"/"&amp;G$1,Data!$1:$1,0)-1))=TRUE,"",IF(OFFSET(Data!$A$1,MATCH($D404,Data!$CG:$CG,0)-1,MATCH($E404&amp;"/"&amp;G$1,Data!$1:$1,0)-1)=0,"",OFFSET(Data!$A$1,MATCH($D404,Data!$CG:$CG,0)-1,MATCH($E404&amp;"/"&amp;G$1,Data!$1:$1,0)-1)))</f>
        <v/>
      </c>
      <c r="H404" s="250" t="str">
        <f ca="1">IF(ISERROR(OFFSET(Data!$A$1,MATCH($D404,Data!$CG:$CG,0)-1,MATCH($E404&amp;"/"&amp;H$1,Data!$1:$1,0)-1))=TRUE,"",IF(OFFSET(Data!$A$1,MATCH($D404,Data!$CG:$CG,0)-1,MATCH($E404&amp;"/"&amp;H$1,Data!$1:$1,0)-1)=0,"",OFFSET(Data!$A$1,MATCH($D404,Data!$CG:$CG,0)-1,MATCH($E404&amp;"/"&amp;H$1,Data!$1:$1,0)-1)))</f>
        <v/>
      </c>
      <c r="I404" s="250" t="str">
        <f ca="1">IF(ISERROR(OFFSET(Data!$A$1,MATCH($D404,Data!$CG:$CG,0)-1,MATCH($E404&amp;"/"&amp;I$1,Data!$1:$1,0)-1))=TRUE,"",IF(OFFSET(Data!$A$1,MATCH($D404,Data!$CG:$CG,0)-1,MATCH($E404&amp;"/"&amp;I$1,Data!$1:$1,0)-1)=0,"",OFFSET(Data!$A$1,MATCH($D404,Data!$CG:$CG,0)-1,MATCH($E404&amp;"/"&amp;I$1,Data!$1:$1,0)-1)))</f>
        <v/>
      </c>
      <c r="J404" s="250" t="str">
        <f ca="1">IF(ISERROR(OFFSET(Data!$A$1,MATCH($D404,Data!$CG:$CG,0)-1,MATCH($E404&amp;"/"&amp;J$1,Data!$1:$1,0)-1))=TRUE,"",IF(OFFSET(Data!$A$1,MATCH($D404,Data!$CG:$CG,0)-1,MATCH($E404&amp;"/"&amp;J$1,Data!$1:$1,0)-1)=0,"",OFFSET(Data!$A$1,MATCH($D404,Data!$CG:$CG,0)-1,MATCH($E404&amp;"/"&amp;J$1,Data!$1:$1,0)-1)))</f>
        <v/>
      </c>
      <c r="K404" s="250" t="str">
        <f ca="1">IF(ISERROR(OFFSET(Data!$A$1,MATCH($D404,Data!$CG:$CG,0)-1,MATCH($E404&amp;"/"&amp;K$1,Data!$1:$1,0)-1))=TRUE,"",IF(OFFSET(Data!$A$1,MATCH($D404,Data!$CG:$CG,0)-1,MATCH($E404&amp;"/"&amp;K$1,Data!$1:$1,0)-1)=0,"",OFFSET(Data!$A$1,MATCH($D404,Data!$CG:$CG,0)-1,MATCH($E404&amp;"/"&amp;K$1,Data!$1:$1,0)-1)))</f>
        <v/>
      </c>
      <c r="L404" s="250" t="str">
        <f ca="1">IF(ISERROR(OFFSET(Data!$A$1,MATCH($D404,Data!$CG:$CG,0)-1,MATCH($E404&amp;"/"&amp;L$1,Data!$1:$1,0)-1))=TRUE,"",IF(OFFSET(Data!$A$1,MATCH($D404,Data!$CG:$CG,0)-1,MATCH($E404&amp;"/"&amp;L$1,Data!$1:$1,0)-1)=0,"",OFFSET(Data!$A$1,MATCH($D404,Data!$CG:$CG,0)-1,MATCH($E404&amp;"/"&amp;L$1,Data!$1:$1,0)-1)))</f>
        <v/>
      </c>
      <c r="M404" s="250" t="str">
        <f ca="1">IF(ISERROR(OFFSET(Data!$A$1,MATCH($D404,Data!$CG:$CG,0)-1,MATCH($E404&amp;"/"&amp;M$1,Data!$1:$1,0)-1))=TRUE,"",IF(OFFSET(Data!$A$1,MATCH($D404,Data!$CG:$CG,0)-1,MATCH($E404&amp;"/"&amp;M$1,Data!$1:$1,0)-1)=0,"",OFFSET(Data!$A$1,MATCH($D404,Data!$CG:$CG,0)-1,MATCH($E404&amp;"/"&amp;M$1,Data!$1:$1,0)-1)))</f>
        <v/>
      </c>
      <c r="N404" s="250" t="str">
        <f ca="1">IF(ISERROR(OFFSET(Data!$A$1,MATCH($D404,Data!$CG:$CG,0)-1,MATCH($E404&amp;"/"&amp;N$1,Data!$1:$1,0)-1))=TRUE,"",IF(OFFSET(Data!$A$1,MATCH($D404,Data!$CG:$CG,0)-1,MATCH($E404&amp;"/"&amp;N$1,Data!$1:$1,0)-1)=0,"",OFFSET(Data!$A$1,MATCH($D404,Data!$CG:$CG,0)-1,MATCH($E404&amp;"/"&amp;N$1,Data!$1:$1,0)-1)))</f>
        <v/>
      </c>
      <c r="O404" s="250" t="str">
        <f ca="1">IF(ISERROR(OFFSET(Data!$A$1,MATCH($D404,Data!$CG:$CG,0)-1,MATCH($E404&amp;"/"&amp;O$1,Data!$1:$1,0)-1))=TRUE,"",IF(OFFSET(Data!$A$1,MATCH($D404,Data!$CG:$CG,0)-1,MATCH($E404&amp;"/"&amp;O$1,Data!$1:$1,0)-1)=0,"",OFFSET(Data!$A$1,MATCH($D404,Data!$CG:$CG,0)-1,MATCH($E404&amp;"/"&amp;O$1,Data!$1:$1,0)-1)))</f>
        <v/>
      </c>
      <c r="P404" s="250" t="str">
        <f ca="1">IF(ISERROR(OFFSET(Data!$A$1,MATCH($D404,Data!$CG:$CG,0)-1,MATCH($E404&amp;"/"&amp;P$1,Data!$1:$1,0)-1))=TRUE,"",IF(OFFSET(Data!$A$1,MATCH($D404,Data!$CG:$CG,0)-1,MATCH($E404&amp;"/"&amp;P$1,Data!$1:$1,0)-1)=0,"",OFFSET(Data!$A$1,MATCH($D404,Data!$CG:$CG,0)-1,MATCH($E404&amp;"/"&amp;P$1,Data!$1:$1,0)-1)))</f>
        <v/>
      </c>
      <c r="Q404" s="250" t="str">
        <f ca="1">IF(ISERROR(OFFSET(Data!$A$1,MATCH($D404,Data!$CG:$CG,0)-1,MATCH($E404&amp;"/"&amp;Q$1,Data!$1:$1,0)-1))=TRUE,"",IF(OFFSET(Data!$A$1,MATCH($D404,Data!$CG:$CG,0)-1,MATCH($E404&amp;"/"&amp;Q$1,Data!$1:$1,0)-1)=0,"",OFFSET(Data!$A$1,MATCH($D404,Data!$CG:$CG,0)-1,MATCH($E404&amp;"/"&amp;Q$1,Data!$1:$1,0)-1)))</f>
        <v/>
      </c>
      <c r="R404" s="250" t="str">
        <f ca="1">IF(ISERROR(OFFSET(Data!$A$1,MATCH($D404,Data!$CG:$CG,0)-1,MATCH($E404&amp;"/"&amp;R$1,Data!$1:$1,0)-1))=TRUE,"",IF(OFFSET(Data!$A$1,MATCH($D404,Data!$CG:$CG,0)-1,MATCH($E404&amp;"/"&amp;R$1,Data!$1:$1,0)-1)=0,"",OFFSET(Data!$A$1,MATCH($D404,Data!$CG:$CG,0)-1,MATCH($E404&amp;"/"&amp;R$1,Data!$1:$1,0)-1)))</f>
        <v/>
      </c>
      <c r="S404" s="250" t="str">
        <f ca="1">IF(ISERROR(OFFSET(Data!$A$1,MATCH($D404,Data!$CG:$CG,0)-1,MATCH($E404&amp;"/"&amp;S$1,Data!$1:$1,0)-1))=TRUE,"",IF(OFFSET(Data!$A$1,MATCH($D404,Data!$CG:$CG,0)-1,MATCH($E404&amp;"/"&amp;S$1,Data!$1:$1,0)-1)=0,"",OFFSET(Data!$A$1,MATCH($D404,Data!$CG:$CG,0)-1,MATCH($E404&amp;"/"&amp;S$1,Data!$1:$1,0)-1)))</f>
        <v/>
      </c>
      <c r="T404" s="250" t="str">
        <f ca="1">IF(ISERROR(OFFSET(Data!$A$1,MATCH($D404,Data!$CG:$CG,0)-1,MATCH($E404&amp;"/"&amp;T$1,Data!$1:$1,0)-1))=TRUE,"",IF(OFFSET(Data!$A$1,MATCH($D404,Data!$CG:$CG,0)-1,MATCH($E404&amp;"/"&amp;T$1,Data!$1:$1,0)-1)=0,"",OFFSET(Data!$A$1,MATCH($D404,Data!$CG:$CG,0)-1,MATCH($E404&amp;"/"&amp;T$1,Data!$1:$1,0)-1)))</f>
        <v/>
      </c>
      <c r="U404" s="250" t="str">
        <f ca="1">IF(ISERROR(OFFSET(Data!$A$1,MATCH($D404,Data!$CG:$CG,0)-1,MATCH($E404&amp;"/"&amp;U$1,Data!$1:$1,0)-1))=TRUE,"",IF(OFFSET(Data!$A$1,MATCH($D404,Data!$CG:$CG,0)-1,MATCH($E404&amp;"/"&amp;U$1,Data!$1:$1,0)-1)=0,"",OFFSET(Data!$A$1,MATCH($D404,Data!$CG:$CG,0)-1,MATCH($E404&amp;"/"&amp;U$1,Data!$1:$1,0)-1)))</f>
        <v/>
      </c>
      <c r="V404" s="250" t="str">
        <f ca="1">IF(ISERROR(OFFSET(Data!$A$1,MATCH($D404,Data!$CG:$CG,0)-1,MATCH($E404&amp;"/"&amp;V$1,Data!$1:$1,0)-1))=TRUE,"",IF(OFFSET(Data!$A$1,MATCH($D404,Data!$CG:$CG,0)-1,MATCH($E404&amp;"/"&amp;V$1,Data!$1:$1,0)-1)=0,"",OFFSET(Data!$A$1,MATCH($D404,Data!$CG:$CG,0)-1,MATCH($E404&amp;"/"&amp;V$1,Data!$1:$1,0)-1)))</f>
        <v/>
      </c>
      <c r="W404" s="272" t="str">
        <f ca="1">IF(ISERROR(OFFSET(Data!$A$1,MATCH($D404,Data!$CG:$CG,0)-1,MATCH($E404&amp;"/"&amp;W$1,Data!$1:$1,0)-1))=TRUE,"",IF(OFFSET(Data!$A$1,MATCH($D404,Data!$CG:$CG,0)-1,MATCH($E404&amp;"/"&amp;W$1,Data!$1:$1,0)-1)=0,"",OFFSET(Data!$A$1,MATCH($D404,Data!$CG:$CG,0)-1,MATCH($E404&amp;"/"&amp;W$1,Data!$1:$1,0)-1)))</f>
        <v/>
      </c>
      <c r="X404" s="250" t="str">
        <f ca="1">IF(ISERROR(OFFSET(Data!$A$1,MATCH($D404,Data!$CG:$CG,0)-1,MATCH($E404&amp;"/"&amp;X$1,Data!$1:$1,0)-1))=TRUE,"",IF(OFFSET(Data!$A$1,MATCH($D404,Data!$CG:$CG,0)-1,MATCH($E404&amp;"/"&amp;X$1,Data!$1:$1,0)-1)=0,"",OFFSET(Data!$A$1,MATCH($D404,Data!$CG:$CG,0)-1,MATCH($E404&amp;"/"&amp;X$1,Data!$1:$1,0)-1)))</f>
        <v/>
      </c>
      <c r="Y404" s="250" t="str">
        <f ca="1">IF(ISERROR(OFFSET(Data!$A$1,MATCH($D404,Data!$CG:$CG,0)-1,MATCH($E404&amp;"/"&amp;Y$1,Data!$1:$1,0)-1))=TRUE,"",IF(OFFSET(Data!$A$1,MATCH($D404,Data!$CG:$CG,0)-1,MATCH($E404&amp;"/"&amp;Y$1,Data!$1:$1,0)-1)=0,"",OFFSET(Data!$A$1,MATCH($D404,Data!$CG:$CG,0)-1,MATCH($E404&amp;"/"&amp;Y$1,Data!$1:$1,0)-1)))</f>
        <v/>
      </c>
      <c r="Z404" s="250" t="str">
        <f ca="1">IF(ISERROR(OFFSET(Data!$A$1,MATCH($D404,Data!$CG:$CG,0)-1,MATCH($E404&amp;"/"&amp;Z$1,Data!$1:$1,0)-1))=TRUE,"",IF(OFFSET(Data!$A$1,MATCH($D404,Data!$CG:$CG,0)-1,MATCH($E404&amp;"/"&amp;Z$1,Data!$1:$1,0)-1)=0,"",OFFSET(Data!$A$1,MATCH($D404,Data!$CG:$CG,0)-1,MATCH($E404&amp;"/"&amp;Z$1,Data!$1:$1,0)-1)))</f>
        <v/>
      </c>
      <c r="AA404" s="250" t="str">
        <f ca="1">IF(ISERROR(OFFSET(Data!$A$1,MATCH($D404,Data!$CG:$CG,0)-1,MATCH($E404&amp;"/"&amp;AA$1,Data!$1:$1,0)-1))=TRUE,"",IF(OFFSET(Data!$A$1,MATCH($D404,Data!$CG:$CG,0)-1,MATCH($E404&amp;"/"&amp;AA$1,Data!$1:$1,0)-1)=0,"",OFFSET(Data!$A$1,MATCH($D404,Data!$CG:$CG,0)-1,MATCH($E404&amp;"/"&amp;AA$1,Data!$1:$1,0)-1)))</f>
        <v/>
      </c>
      <c r="AB404" s="250" t="str">
        <f ca="1">IF(ISERROR(OFFSET(Data!$A$1,MATCH($D404,Data!$CG:$CG,0)-1,MATCH($E404&amp;"/"&amp;AB$1,Data!$1:$1,0)-1))=TRUE,"",IF(OFFSET(Data!$A$1,MATCH($D404,Data!$CG:$CG,0)-1,MATCH($E404&amp;"/"&amp;AB$1,Data!$1:$1,0)-1)=0,"",OFFSET(Data!$A$1,MATCH($D404,Data!$CG:$CG,0)-1,MATCH($E404&amp;"/"&amp;AB$1,Data!$1:$1,0)-1)))</f>
        <v/>
      </c>
      <c r="AC404" s="250" t="str">
        <f ca="1">IF(ISERROR(OFFSET(Data!$A$1,MATCH($D404,Data!$CG:$CG,0)-1,MATCH($E404&amp;"/"&amp;AC$1,Data!$1:$1,0)-1))=TRUE,"",IF(OFFSET(Data!$A$1,MATCH($D404,Data!$CG:$CG,0)-1,MATCH($E404&amp;"/"&amp;AC$1,Data!$1:$1,0)-1)=0,"",OFFSET(Data!$A$1,MATCH($D404,Data!$CG:$CG,0)-1,MATCH($E404&amp;"/"&amp;AC$1,Data!$1:$1,0)-1)))</f>
        <v/>
      </c>
      <c r="AD404" s="250" t="str">
        <f ca="1">IF(ISERROR(OFFSET(Data!$A$1,MATCH($D404,Data!$CG:$CG,0)-1,MATCH($E404&amp;"/"&amp;AD$1,Data!$1:$1,0)-1))=TRUE,"",IF(OFFSET(Data!$A$1,MATCH($D404,Data!$CG:$CG,0)-1,MATCH($E404&amp;"/"&amp;AD$1,Data!$1:$1,0)-1)=0,"",OFFSET(Data!$A$1,MATCH($D404,Data!$CG:$CG,0)-1,MATCH($E404&amp;"/"&amp;AD$1,Data!$1:$1,0)-1)))</f>
        <v/>
      </c>
      <c r="AE404" s="250" t="str">
        <f ca="1">IF(ISERROR(OFFSET(Data!$A$1,MATCH($D404,Data!$CG:$CG,0)-1,MATCH($E404&amp;"/"&amp;AE$1,Data!$1:$1,0)-1))=TRUE,"",IF(OFFSET(Data!$A$1,MATCH($D404,Data!$CG:$CG,0)-1,MATCH($E404&amp;"/"&amp;AE$1,Data!$1:$1,0)-1)=0,"",OFFSET(Data!$A$1,MATCH($D404,Data!$CG:$CG,0)-1,MATCH($E404&amp;"/"&amp;AE$1,Data!$1:$1,0)-1)))</f>
        <v/>
      </c>
      <c r="AF404" s="251" t="str">
        <f ca="1">IF(ISERROR(OFFSET(Data!$A$1,MATCH($D404,Data!$CG:$CG,0)-1,MATCH($E404&amp;"/"&amp;AF$1,Data!$1:$1,0)-1))=TRUE,"",IF(OFFSET(Data!$A$1,MATCH($D404,Data!$CG:$CG,0)-1,MATCH($E404&amp;"/"&amp;AF$1,Data!$1:$1,0)-1)=0,"",OFFSET(Data!$A$1,MATCH($D404,Data!$CG:$CG,0)-1,MATCH($E404&amp;"/"&amp;AF$1,Data!$1:$1,0)-1)))</f>
        <v/>
      </c>
      <c r="AG404" s="210">
        <f t="shared" ca="1" si="11"/>
        <v>0</v>
      </c>
      <c r="AH404" s="211">
        <f ca="1">AG404</f>
        <v>0</v>
      </c>
    </row>
    <row r="405" spans="1:34" ht="15" hidden="1" customHeight="1" thickBot="1" x14ac:dyDescent="0.3">
      <c r="A405" s="446"/>
      <c r="B405" s="449"/>
      <c r="C405" s="452"/>
      <c r="D405" s="28" t="e">
        <f>IF(C405&lt;&gt;"",C405,D404)</f>
        <v>#N/A</v>
      </c>
      <c r="E405" s="29" t="s">
        <v>22</v>
      </c>
      <c r="F405" s="254" t="str">
        <f ca="1">IF(ISERROR(OFFSET(Data!$A$1,MATCH($D405,Data!$CG:$CG,0)-1,MATCH($E405&amp;"/"&amp;F$1,Data!$1:$1,0)-1))=TRUE,"",IF(OFFSET(Data!$A$1,MATCH($D405,Data!$CG:$CG,0)-1,MATCH($E405&amp;"/"&amp;F$1,Data!$1:$1,0)-1)=0,"",OFFSET(Data!$A$1,MATCH($D405,Data!$CG:$CG,0)-1,MATCH($E405&amp;"/"&amp;F$1,Data!$1:$1,0)-1)))</f>
        <v/>
      </c>
      <c r="G405" s="252" t="str">
        <f ca="1">IF(ISERROR(OFFSET(Data!$A$1,MATCH($D405,Data!$CG:$CG,0)-1,MATCH($E405&amp;"/"&amp;G$1,Data!$1:$1,0)-1))=TRUE,"",IF(OFFSET(Data!$A$1,MATCH($D405,Data!$CG:$CG,0)-1,MATCH($E405&amp;"/"&amp;G$1,Data!$1:$1,0)-1)=0,"",OFFSET(Data!$A$1,MATCH($D405,Data!$CG:$CG,0)-1,MATCH($E405&amp;"/"&amp;G$1,Data!$1:$1,0)-1)))</f>
        <v/>
      </c>
      <c r="H405" s="252" t="str">
        <f ca="1">IF(ISERROR(OFFSET(Data!$A$1,MATCH($D405,Data!$CG:$CG,0)-1,MATCH($E405&amp;"/"&amp;H$1,Data!$1:$1,0)-1))=TRUE,"",IF(OFFSET(Data!$A$1,MATCH($D405,Data!$CG:$CG,0)-1,MATCH($E405&amp;"/"&amp;H$1,Data!$1:$1,0)-1)=0,"",OFFSET(Data!$A$1,MATCH($D405,Data!$CG:$CG,0)-1,MATCH($E405&amp;"/"&amp;H$1,Data!$1:$1,0)-1)))</f>
        <v/>
      </c>
      <c r="I405" s="252" t="str">
        <f ca="1">IF(ISERROR(OFFSET(Data!$A$1,MATCH($D405,Data!$CG:$CG,0)-1,MATCH($E405&amp;"/"&amp;I$1,Data!$1:$1,0)-1))=TRUE,"",IF(OFFSET(Data!$A$1,MATCH($D405,Data!$CG:$CG,0)-1,MATCH($E405&amp;"/"&amp;I$1,Data!$1:$1,0)-1)=0,"",OFFSET(Data!$A$1,MATCH($D405,Data!$CG:$CG,0)-1,MATCH($E405&amp;"/"&amp;I$1,Data!$1:$1,0)-1)))</f>
        <v/>
      </c>
      <c r="J405" s="252" t="str">
        <f ca="1">IF(ISERROR(OFFSET(Data!$A$1,MATCH($D405,Data!$CG:$CG,0)-1,MATCH($E405&amp;"/"&amp;J$1,Data!$1:$1,0)-1))=TRUE,"",IF(OFFSET(Data!$A$1,MATCH($D405,Data!$CG:$CG,0)-1,MATCH($E405&amp;"/"&amp;J$1,Data!$1:$1,0)-1)=0,"",OFFSET(Data!$A$1,MATCH($D405,Data!$CG:$CG,0)-1,MATCH($E405&amp;"/"&amp;J$1,Data!$1:$1,0)-1)))</f>
        <v/>
      </c>
      <c r="K405" s="252" t="str">
        <f ca="1">IF(ISERROR(OFFSET(Data!$A$1,MATCH($D405,Data!$CG:$CG,0)-1,MATCH($E405&amp;"/"&amp;K$1,Data!$1:$1,0)-1))=TRUE,"",IF(OFFSET(Data!$A$1,MATCH($D405,Data!$CG:$CG,0)-1,MATCH($E405&amp;"/"&amp;K$1,Data!$1:$1,0)-1)=0,"",OFFSET(Data!$A$1,MATCH($D405,Data!$CG:$CG,0)-1,MATCH($E405&amp;"/"&amp;K$1,Data!$1:$1,0)-1)))</f>
        <v/>
      </c>
      <c r="L405" s="252" t="str">
        <f ca="1">IF(ISERROR(OFFSET(Data!$A$1,MATCH($D405,Data!$CG:$CG,0)-1,MATCH($E405&amp;"/"&amp;L$1,Data!$1:$1,0)-1))=TRUE,"",IF(OFFSET(Data!$A$1,MATCH($D405,Data!$CG:$CG,0)-1,MATCH($E405&amp;"/"&amp;L$1,Data!$1:$1,0)-1)=0,"",OFFSET(Data!$A$1,MATCH($D405,Data!$CG:$CG,0)-1,MATCH($E405&amp;"/"&amp;L$1,Data!$1:$1,0)-1)))</f>
        <v/>
      </c>
      <c r="M405" s="252" t="str">
        <f ca="1">IF(ISERROR(OFFSET(Data!$A$1,MATCH($D405,Data!$CG:$CG,0)-1,MATCH($E405&amp;"/"&amp;M$1,Data!$1:$1,0)-1))=TRUE,"",IF(OFFSET(Data!$A$1,MATCH($D405,Data!$CG:$CG,0)-1,MATCH($E405&amp;"/"&amp;M$1,Data!$1:$1,0)-1)=0,"",OFFSET(Data!$A$1,MATCH($D405,Data!$CG:$CG,0)-1,MATCH($E405&amp;"/"&amp;M$1,Data!$1:$1,0)-1)))</f>
        <v/>
      </c>
      <c r="N405" s="252" t="str">
        <f ca="1">IF(ISERROR(OFFSET(Data!$A$1,MATCH($D405,Data!$CG:$CG,0)-1,MATCH($E405&amp;"/"&amp;N$1,Data!$1:$1,0)-1))=TRUE,"",IF(OFFSET(Data!$A$1,MATCH($D405,Data!$CG:$CG,0)-1,MATCH($E405&amp;"/"&amp;N$1,Data!$1:$1,0)-1)=0,"",OFFSET(Data!$A$1,MATCH($D405,Data!$CG:$CG,0)-1,MATCH($E405&amp;"/"&amp;N$1,Data!$1:$1,0)-1)))</f>
        <v/>
      </c>
      <c r="O405" s="252" t="str">
        <f ca="1">IF(ISERROR(OFFSET(Data!$A$1,MATCH($D405,Data!$CG:$CG,0)-1,MATCH($E405&amp;"/"&amp;O$1,Data!$1:$1,0)-1))=TRUE,"",IF(OFFSET(Data!$A$1,MATCH($D405,Data!$CG:$CG,0)-1,MATCH($E405&amp;"/"&amp;O$1,Data!$1:$1,0)-1)=0,"",OFFSET(Data!$A$1,MATCH($D405,Data!$CG:$CG,0)-1,MATCH($E405&amp;"/"&amp;O$1,Data!$1:$1,0)-1)))</f>
        <v/>
      </c>
      <c r="P405" s="252" t="str">
        <f ca="1">IF(ISERROR(OFFSET(Data!$A$1,MATCH($D405,Data!$CG:$CG,0)-1,MATCH($E405&amp;"/"&amp;P$1,Data!$1:$1,0)-1))=TRUE,"",IF(OFFSET(Data!$A$1,MATCH($D405,Data!$CG:$CG,0)-1,MATCH($E405&amp;"/"&amp;P$1,Data!$1:$1,0)-1)=0,"",OFFSET(Data!$A$1,MATCH($D405,Data!$CG:$CG,0)-1,MATCH($E405&amp;"/"&amp;P$1,Data!$1:$1,0)-1)))</f>
        <v/>
      </c>
      <c r="Q405" s="252" t="str">
        <f ca="1">IF(ISERROR(OFFSET(Data!$A$1,MATCH($D405,Data!$CG:$CG,0)-1,MATCH($E405&amp;"/"&amp;Q$1,Data!$1:$1,0)-1))=TRUE,"",IF(OFFSET(Data!$A$1,MATCH($D405,Data!$CG:$CG,0)-1,MATCH($E405&amp;"/"&amp;Q$1,Data!$1:$1,0)-1)=0,"",OFFSET(Data!$A$1,MATCH($D405,Data!$CG:$CG,0)-1,MATCH($E405&amp;"/"&amp;Q$1,Data!$1:$1,0)-1)))</f>
        <v/>
      </c>
      <c r="R405" s="252" t="str">
        <f ca="1">IF(ISERROR(OFFSET(Data!$A$1,MATCH($D405,Data!$CG:$CG,0)-1,MATCH($E405&amp;"/"&amp;R$1,Data!$1:$1,0)-1))=TRUE,"",IF(OFFSET(Data!$A$1,MATCH($D405,Data!$CG:$CG,0)-1,MATCH($E405&amp;"/"&amp;R$1,Data!$1:$1,0)-1)=0,"",OFFSET(Data!$A$1,MATCH($D405,Data!$CG:$CG,0)-1,MATCH($E405&amp;"/"&amp;R$1,Data!$1:$1,0)-1)))</f>
        <v/>
      </c>
      <c r="S405" s="252" t="str">
        <f ca="1">IF(ISERROR(OFFSET(Data!$A$1,MATCH($D405,Data!$CG:$CG,0)-1,MATCH($E405&amp;"/"&amp;S$1,Data!$1:$1,0)-1))=TRUE,"",IF(OFFSET(Data!$A$1,MATCH($D405,Data!$CG:$CG,0)-1,MATCH($E405&amp;"/"&amp;S$1,Data!$1:$1,0)-1)=0,"",OFFSET(Data!$A$1,MATCH($D405,Data!$CG:$CG,0)-1,MATCH($E405&amp;"/"&amp;S$1,Data!$1:$1,0)-1)))</f>
        <v/>
      </c>
      <c r="T405" s="252" t="str">
        <f ca="1">IF(ISERROR(OFFSET(Data!$A$1,MATCH($D405,Data!$CG:$CG,0)-1,MATCH($E405&amp;"/"&amp;T$1,Data!$1:$1,0)-1))=TRUE,"",IF(OFFSET(Data!$A$1,MATCH($D405,Data!$CG:$CG,0)-1,MATCH($E405&amp;"/"&amp;T$1,Data!$1:$1,0)-1)=0,"",OFFSET(Data!$A$1,MATCH($D405,Data!$CG:$CG,0)-1,MATCH($E405&amp;"/"&amp;T$1,Data!$1:$1,0)-1)))</f>
        <v/>
      </c>
      <c r="U405" s="252" t="str">
        <f ca="1">IF(ISERROR(OFFSET(Data!$A$1,MATCH($D405,Data!$CG:$CG,0)-1,MATCH($E405&amp;"/"&amp;U$1,Data!$1:$1,0)-1))=TRUE,"",IF(OFFSET(Data!$A$1,MATCH($D405,Data!$CG:$CG,0)-1,MATCH($E405&amp;"/"&amp;U$1,Data!$1:$1,0)-1)=0,"",OFFSET(Data!$A$1,MATCH($D405,Data!$CG:$CG,0)-1,MATCH($E405&amp;"/"&amp;U$1,Data!$1:$1,0)-1)))</f>
        <v/>
      </c>
      <c r="V405" s="252" t="str">
        <f ca="1">IF(ISERROR(OFFSET(Data!$A$1,MATCH($D405,Data!$CG:$CG,0)-1,MATCH($E405&amp;"/"&amp;V$1,Data!$1:$1,0)-1))=TRUE,"",IF(OFFSET(Data!$A$1,MATCH($D405,Data!$CG:$CG,0)-1,MATCH($E405&amp;"/"&amp;V$1,Data!$1:$1,0)-1)=0,"",OFFSET(Data!$A$1,MATCH($D405,Data!$CG:$CG,0)-1,MATCH($E405&amp;"/"&amp;V$1,Data!$1:$1,0)-1)))</f>
        <v/>
      </c>
      <c r="W405" s="269" t="str">
        <f ca="1">IF(ISERROR(OFFSET(Data!$A$1,MATCH($D405,Data!$CG:$CG,0)-1,MATCH($E405&amp;"/"&amp;W$1,Data!$1:$1,0)-1))=TRUE,"",IF(OFFSET(Data!$A$1,MATCH($D405,Data!$CG:$CG,0)-1,MATCH($E405&amp;"/"&amp;W$1,Data!$1:$1,0)-1)=0,"",OFFSET(Data!$A$1,MATCH($D405,Data!$CG:$CG,0)-1,MATCH($E405&amp;"/"&amp;W$1,Data!$1:$1,0)-1)))</f>
        <v/>
      </c>
      <c r="X405" s="252" t="str">
        <f ca="1">IF(ISERROR(OFFSET(Data!$A$1,MATCH($D405,Data!$CG:$CG,0)-1,MATCH($E405&amp;"/"&amp;X$1,Data!$1:$1,0)-1))=TRUE,"",IF(OFFSET(Data!$A$1,MATCH($D405,Data!$CG:$CG,0)-1,MATCH($E405&amp;"/"&amp;X$1,Data!$1:$1,0)-1)=0,"",OFFSET(Data!$A$1,MATCH($D405,Data!$CG:$CG,0)-1,MATCH($E405&amp;"/"&amp;X$1,Data!$1:$1,0)-1)))</f>
        <v/>
      </c>
      <c r="Y405" s="252" t="str">
        <f ca="1">IF(ISERROR(OFFSET(Data!$A$1,MATCH($D405,Data!$CG:$CG,0)-1,MATCH($E405&amp;"/"&amp;Y$1,Data!$1:$1,0)-1))=TRUE,"",IF(OFFSET(Data!$A$1,MATCH($D405,Data!$CG:$CG,0)-1,MATCH($E405&amp;"/"&amp;Y$1,Data!$1:$1,0)-1)=0,"",OFFSET(Data!$A$1,MATCH($D405,Data!$CG:$CG,0)-1,MATCH($E405&amp;"/"&amp;Y$1,Data!$1:$1,0)-1)))</f>
        <v/>
      </c>
      <c r="Z405" s="252" t="str">
        <f ca="1">IF(ISERROR(OFFSET(Data!$A$1,MATCH($D405,Data!$CG:$CG,0)-1,MATCH($E405&amp;"/"&amp;Z$1,Data!$1:$1,0)-1))=TRUE,"",IF(OFFSET(Data!$A$1,MATCH($D405,Data!$CG:$CG,0)-1,MATCH($E405&amp;"/"&amp;Z$1,Data!$1:$1,0)-1)=0,"",OFFSET(Data!$A$1,MATCH($D405,Data!$CG:$CG,0)-1,MATCH($E405&amp;"/"&amp;Z$1,Data!$1:$1,0)-1)))</f>
        <v/>
      </c>
      <c r="AA405" s="252" t="str">
        <f ca="1">IF(ISERROR(OFFSET(Data!$A$1,MATCH($D405,Data!$CG:$CG,0)-1,MATCH($E405&amp;"/"&amp;AA$1,Data!$1:$1,0)-1))=TRUE,"",IF(OFFSET(Data!$A$1,MATCH($D405,Data!$CG:$CG,0)-1,MATCH($E405&amp;"/"&amp;AA$1,Data!$1:$1,0)-1)=0,"",OFFSET(Data!$A$1,MATCH($D405,Data!$CG:$CG,0)-1,MATCH($E405&amp;"/"&amp;AA$1,Data!$1:$1,0)-1)))</f>
        <v/>
      </c>
      <c r="AB405" s="252" t="str">
        <f ca="1">IF(ISERROR(OFFSET(Data!$A$1,MATCH($D405,Data!$CG:$CG,0)-1,MATCH($E405&amp;"/"&amp;AB$1,Data!$1:$1,0)-1))=TRUE,"",IF(OFFSET(Data!$A$1,MATCH($D405,Data!$CG:$CG,0)-1,MATCH($E405&amp;"/"&amp;AB$1,Data!$1:$1,0)-1)=0,"",OFFSET(Data!$A$1,MATCH($D405,Data!$CG:$CG,0)-1,MATCH($E405&amp;"/"&amp;AB$1,Data!$1:$1,0)-1)))</f>
        <v/>
      </c>
      <c r="AC405" s="252" t="str">
        <f ca="1">IF(ISERROR(OFFSET(Data!$A$1,MATCH($D405,Data!$CG:$CG,0)-1,MATCH($E405&amp;"/"&amp;AC$1,Data!$1:$1,0)-1))=TRUE,"",IF(OFFSET(Data!$A$1,MATCH($D405,Data!$CG:$CG,0)-1,MATCH($E405&amp;"/"&amp;AC$1,Data!$1:$1,0)-1)=0,"",OFFSET(Data!$A$1,MATCH($D405,Data!$CG:$CG,0)-1,MATCH($E405&amp;"/"&amp;AC$1,Data!$1:$1,0)-1)))</f>
        <v/>
      </c>
      <c r="AD405" s="252" t="str">
        <f ca="1">IF(ISERROR(OFFSET(Data!$A$1,MATCH($D405,Data!$CG:$CG,0)-1,MATCH($E405&amp;"/"&amp;AD$1,Data!$1:$1,0)-1))=TRUE,"",IF(OFFSET(Data!$A$1,MATCH($D405,Data!$CG:$CG,0)-1,MATCH($E405&amp;"/"&amp;AD$1,Data!$1:$1,0)-1)=0,"",OFFSET(Data!$A$1,MATCH($D405,Data!$CG:$CG,0)-1,MATCH($E405&amp;"/"&amp;AD$1,Data!$1:$1,0)-1)))</f>
        <v/>
      </c>
      <c r="AE405" s="252" t="str">
        <f ca="1">IF(ISERROR(OFFSET(Data!$A$1,MATCH($D405,Data!$CG:$CG,0)-1,MATCH($E405&amp;"/"&amp;AE$1,Data!$1:$1,0)-1))=TRUE,"",IF(OFFSET(Data!$A$1,MATCH($D405,Data!$CG:$CG,0)-1,MATCH($E405&amp;"/"&amp;AE$1,Data!$1:$1,0)-1)=0,"",OFFSET(Data!$A$1,MATCH($D405,Data!$CG:$CG,0)-1,MATCH($E405&amp;"/"&amp;AE$1,Data!$1:$1,0)-1)))</f>
        <v/>
      </c>
      <c r="AF405" s="253" t="str">
        <f ca="1">IF(ISERROR(OFFSET(Data!$A$1,MATCH($D405,Data!$CG:$CG,0)-1,MATCH($E405&amp;"/"&amp;AF$1,Data!$1:$1,0)-1))=TRUE,"",IF(OFFSET(Data!$A$1,MATCH($D405,Data!$CG:$CG,0)-1,MATCH($E405&amp;"/"&amp;AF$1,Data!$1:$1,0)-1)=0,"",OFFSET(Data!$A$1,MATCH($D405,Data!$CG:$CG,0)-1,MATCH($E405&amp;"/"&amp;AF$1,Data!$1:$1,0)-1)))</f>
        <v/>
      </c>
      <c r="AG405" s="212">
        <f t="shared" ca="1" si="11"/>
        <v>0</v>
      </c>
      <c r="AH405" s="213">
        <f ca="1">SUM(AG404:AG405)</f>
        <v>0</v>
      </c>
    </row>
    <row r="406" spans="1:34" ht="15" hidden="1" customHeight="1" x14ac:dyDescent="0.25">
      <c r="A406" s="446"/>
      <c r="B406" s="449"/>
      <c r="C406" s="452"/>
      <c r="D406" s="28" t="e">
        <f>IF(C406&lt;&gt;"",C406,D405)</f>
        <v>#N/A</v>
      </c>
      <c r="E406" s="29" t="s">
        <v>23</v>
      </c>
      <c r="F406" s="254" t="str">
        <f ca="1">IF(ISERROR(OFFSET(Data!$A$1,MATCH($D406,Data!$CG:$CG,0)-1,MATCH($E406&amp;"/"&amp;F$1,Data!$1:$1,0)-1))=TRUE,"",IF(OFFSET(Data!$A$1,MATCH($D406,Data!$CG:$CG,0)-1,MATCH($E406&amp;"/"&amp;F$1,Data!$1:$1,0)-1)=0,"",OFFSET(Data!$A$1,MATCH($D406,Data!$CG:$CG,0)-1,MATCH($E406&amp;"/"&amp;F$1,Data!$1:$1,0)-1)))</f>
        <v/>
      </c>
      <c r="G406" s="252" t="str">
        <f ca="1">IF(ISERROR(OFFSET(Data!$A$1,MATCH($D406,Data!$CG:$CG,0)-1,MATCH($E406&amp;"/"&amp;G$1,Data!$1:$1,0)-1))=TRUE,"",IF(OFFSET(Data!$A$1,MATCH($D406,Data!$CG:$CG,0)-1,MATCH($E406&amp;"/"&amp;G$1,Data!$1:$1,0)-1)=0,"",OFFSET(Data!$A$1,MATCH($D406,Data!$CG:$CG,0)-1,MATCH($E406&amp;"/"&amp;G$1,Data!$1:$1,0)-1)))</f>
        <v/>
      </c>
      <c r="H406" s="252" t="str">
        <f ca="1">IF(ISERROR(OFFSET(Data!$A$1,MATCH($D406,Data!$CG:$CG,0)-1,MATCH($E406&amp;"/"&amp;H$1,Data!$1:$1,0)-1))=TRUE,"",IF(OFFSET(Data!$A$1,MATCH($D406,Data!$CG:$CG,0)-1,MATCH($E406&amp;"/"&amp;H$1,Data!$1:$1,0)-1)=0,"",OFFSET(Data!$A$1,MATCH($D406,Data!$CG:$CG,0)-1,MATCH($E406&amp;"/"&amp;H$1,Data!$1:$1,0)-1)))</f>
        <v/>
      </c>
      <c r="I406" s="252" t="str">
        <f ca="1">IF(ISERROR(OFFSET(Data!$A$1,MATCH($D406,Data!$CG:$CG,0)-1,MATCH($E406&amp;"/"&amp;I$1,Data!$1:$1,0)-1))=TRUE,"",IF(OFFSET(Data!$A$1,MATCH($D406,Data!$CG:$CG,0)-1,MATCH($E406&amp;"/"&amp;I$1,Data!$1:$1,0)-1)=0,"",OFFSET(Data!$A$1,MATCH($D406,Data!$CG:$CG,0)-1,MATCH($E406&amp;"/"&amp;I$1,Data!$1:$1,0)-1)))</f>
        <v/>
      </c>
      <c r="J406" s="252" t="str">
        <f ca="1">IF(ISERROR(OFFSET(Data!$A$1,MATCH($D406,Data!$CG:$CG,0)-1,MATCH($E406&amp;"/"&amp;J$1,Data!$1:$1,0)-1))=TRUE,"",IF(OFFSET(Data!$A$1,MATCH($D406,Data!$CG:$CG,0)-1,MATCH($E406&amp;"/"&amp;J$1,Data!$1:$1,0)-1)=0,"",OFFSET(Data!$A$1,MATCH($D406,Data!$CG:$CG,0)-1,MATCH($E406&amp;"/"&amp;J$1,Data!$1:$1,0)-1)))</f>
        <v/>
      </c>
      <c r="K406" s="252" t="str">
        <f ca="1">IF(ISERROR(OFFSET(Data!$A$1,MATCH($D406,Data!$CG:$CG,0)-1,MATCH($E406&amp;"/"&amp;K$1,Data!$1:$1,0)-1))=TRUE,"",IF(OFFSET(Data!$A$1,MATCH($D406,Data!$CG:$CG,0)-1,MATCH($E406&amp;"/"&amp;K$1,Data!$1:$1,0)-1)=0,"",OFFSET(Data!$A$1,MATCH($D406,Data!$CG:$CG,0)-1,MATCH($E406&amp;"/"&amp;K$1,Data!$1:$1,0)-1)))</f>
        <v/>
      </c>
      <c r="L406" s="252" t="str">
        <f ca="1">IF(ISERROR(OFFSET(Data!$A$1,MATCH($D406,Data!$CG:$CG,0)-1,MATCH($E406&amp;"/"&amp;L$1,Data!$1:$1,0)-1))=TRUE,"",IF(OFFSET(Data!$A$1,MATCH($D406,Data!$CG:$CG,0)-1,MATCH($E406&amp;"/"&amp;L$1,Data!$1:$1,0)-1)=0,"",OFFSET(Data!$A$1,MATCH($D406,Data!$CG:$CG,0)-1,MATCH($E406&amp;"/"&amp;L$1,Data!$1:$1,0)-1)))</f>
        <v/>
      </c>
      <c r="M406" s="252" t="str">
        <f ca="1">IF(ISERROR(OFFSET(Data!$A$1,MATCH($D406,Data!$CG:$CG,0)-1,MATCH($E406&amp;"/"&amp;M$1,Data!$1:$1,0)-1))=TRUE,"",IF(OFFSET(Data!$A$1,MATCH($D406,Data!$CG:$CG,0)-1,MATCH($E406&amp;"/"&amp;M$1,Data!$1:$1,0)-1)=0,"",OFFSET(Data!$A$1,MATCH($D406,Data!$CG:$CG,0)-1,MATCH($E406&amp;"/"&amp;M$1,Data!$1:$1,0)-1)))</f>
        <v/>
      </c>
      <c r="N406" s="252" t="str">
        <f ca="1">IF(ISERROR(OFFSET(Data!$A$1,MATCH($D406,Data!$CG:$CG,0)-1,MATCH($E406&amp;"/"&amp;N$1,Data!$1:$1,0)-1))=TRUE,"",IF(OFFSET(Data!$A$1,MATCH($D406,Data!$CG:$CG,0)-1,MATCH($E406&amp;"/"&amp;N$1,Data!$1:$1,0)-1)=0,"",OFFSET(Data!$A$1,MATCH($D406,Data!$CG:$CG,0)-1,MATCH($E406&amp;"/"&amp;N$1,Data!$1:$1,0)-1)))</f>
        <v/>
      </c>
      <c r="O406" s="252" t="str">
        <f ca="1">IF(ISERROR(OFFSET(Data!$A$1,MATCH($D406,Data!$CG:$CG,0)-1,MATCH($E406&amp;"/"&amp;O$1,Data!$1:$1,0)-1))=TRUE,"",IF(OFFSET(Data!$A$1,MATCH($D406,Data!$CG:$CG,0)-1,MATCH($E406&amp;"/"&amp;O$1,Data!$1:$1,0)-1)=0,"",OFFSET(Data!$A$1,MATCH($D406,Data!$CG:$CG,0)-1,MATCH($E406&amp;"/"&amp;O$1,Data!$1:$1,0)-1)))</f>
        <v/>
      </c>
      <c r="P406" s="252" t="str">
        <f ca="1">IF(ISERROR(OFFSET(Data!$A$1,MATCH($D406,Data!$CG:$CG,0)-1,MATCH($E406&amp;"/"&amp;P$1,Data!$1:$1,0)-1))=TRUE,"",IF(OFFSET(Data!$A$1,MATCH($D406,Data!$CG:$CG,0)-1,MATCH($E406&amp;"/"&amp;P$1,Data!$1:$1,0)-1)=0,"",OFFSET(Data!$A$1,MATCH($D406,Data!$CG:$CG,0)-1,MATCH($E406&amp;"/"&amp;P$1,Data!$1:$1,0)-1)))</f>
        <v/>
      </c>
      <c r="Q406" s="252" t="str">
        <f ca="1">IF(ISERROR(OFFSET(Data!$A$1,MATCH($D406,Data!$CG:$CG,0)-1,MATCH($E406&amp;"/"&amp;Q$1,Data!$1:$1,0)-1))=TRUE,"",IF(OFFSET(Data!$A$1,MATCH($D406,Data!$CG:$CG,0)-1,MATCH($E406&amp;"/"&amp;Q$1,Data!$1:$1,0)-1)=0,"",OFFSET(Data!$A$1,MATCH($D406,Data!$CG:$CG,0)-1,MATCH($E406&amp;"/"&amp;Q$1,Data!$1:$1,0)-1)))</f>
        <v/>
      </c>
      <c r="R406" s="252" t="str">
        <f ca="1">IF(ISERROR(OFFSET(Data!$A$1,MATCH($D406,Data!$CG:$CG,0)-1,MATCH($E406&amp;"/"&amp;R$1,Data!$1:$1,0)-1))=TRUE,"",IF(OFFSET(Data!$A$1,MATCH($D406,Data!$CG:$CG,0)-1,MATCH($E406&amp;"/"&amp;R$1,Data!$1:$1,0)-1)=0,"",OFFSET(Data!$A$1,MATCH($D406,Data!$CG:$CG,0)-1,MATCH($E406&amp;"/"&amp;R$1,Data!$1:$1,0)-1)))</f>
        <v/>
      </c>
      <c r="S406" s="252" t="str">
        <f ca="1">IF(ISERROR(OFFSET(Data!$A$1,MATCH($D406,Data!$CG:$CG,0)-1,MATCH($E406&amp;"/"&amp;S$1,Data!$1:$1,0)-1))=TRUE,"",IF(OFFSET(Data!$A$1,MATCH($D406,Data!$CG:$CG,0)-1,MATCH($E406&amp;"/"&amp;S$1,Data!$1:$1,0)-1)=0,"",OFFSET(Data!$A$1,MATCH($D406,Data!$CG:$CG,0)-1,MATCH($E406&amp;"/"&amp;S$1,Data!$1:$1,0)-1)))</f>
        <v/>
      </c>
      <c r="T406" s="252" t="str">
        <f ca="1">IF(ISERROR(OFFSET(Data!$A$1,MATCH($D406,Data!$CG:$CG,0)-1,MATCH($E406&amp;"/"&amp;T$1,Data!$1:$1,0)-1))=TRUE,"",IF(OFFSET(Data!$A$1,MATCH($D406,Data!$CG:$CG,0)-1,MATCH($E406&amp;"/"&amp;T$1,Data!$1:$1,0)-1)=0,"",OFFSET(Data!$A$1,MATCH($D406,Data!$CG:$CG,0)-1,MATCH($E406&amp;"/"&amp;T$1,Data!$1:$1,0)-1)))</f>
        <v/>
      </c>
      <c r="U406" s="252" t="str">
        <f ca="1">IF(ISERROR(OFFSET(Data!$A$1,MATCH($D406,Data!$CG:$CG,0)-1,MATCH($E406&amp;"/"&amp;U$1,Data!$1:$1,0)-1))=TRUE,"",IF(OFFSET(Data!$A$1,MATCH($D406,Data!$CG:$CG,0)-1,MATCH($E406&amp;"/"&amp;U$1,Data!$1:$1,0)-1)=0,"",OFFSET(Data!$A$1,MATCH($D406,Data!$CG:$CG,0)-1,MATCH($E406&amp;"/"&amp;U$1,Data!$1:$1,0)-1)))</f>
        <v/>
      </c>
      <c r="V406" s="252" t="str">
        <f ca="1">IF(ISERROR(OFFSET(Data!$A$1,MATCH($D406,Data!$CG:$CG,0)-1,MATCH($E406&amp;"/"&amp;V$1,Data!$1:$1,0)-1))=TRUE,"",IF(OFFSET(Data!$A$1,MATCH($D406,Data!$CG:$CG,0)-1,MATCH($E406&amp;"/"&amp;V$1,Data!$1:$1,0)-1)=0,"",OFFSET(Data!$A$1,MATCH($D406,Data!$CG:$CG,0)-1,MATCH($E406&amp;"/"&amp;V$1,Data!$1:$1,0)-1)))</f>
        <v/>
      </c>
      <c r="W406" s="269" t="str">
        <f ca="1">IF(ISERROR(OFFSET(Data!$A$1,MATCH($D406,Data!$CG:$CG,0)-1,MATCH($E406&amp;"/"&amp;W$1,Data!$1:$1,0)-1))=TRUE,"",IF(OFFSET(Data!$A$1,MATCH($D406,Data!$CG:$CG,0)-1,MATCH($E406&amp;"/"&amp;W$1,Data!$1:$1,0)-1)=0,"",OFFSET(Data!$A$1,MATCH($D406,Data!$CG:$CG,0)-1,MATCH($E406&amp;"/"&amp;W$1,Data!$1:$1,0)-1)))</f>
        <v/>
      </c>
      <c r="X406" s="252" t="str">
        <f ca="1">IF(ISERROR(OFFSET(Data!$A$1,MATCH($D406,Data!$CG:$CG,0)-1,MATCH($E406&amp;"/"&amp;X$1,Data!$1:$1,0)-1))=TRUE,"",IF(OFFSET(Data!$A$1,MATCH($D406,Data!$CG:$CG,0)-1,MATCH($E406&amp;"/"&amp;X$1,Data!$1:$1,0)-1)=0,"",OFFSET(Data!$A$1,MATCH($D406,Data!$CG:$CG,0)-1,MATCH($E406&amp;"/"&amp;X$1,Data!$1:$1,0)-1)))</f>
        <v/>
      </c>
      <c r="Y406" s="252" t="str">
        <f ca="1">IF(ISERROR(OFFSET(Data!$A$1,MATCH($D406,Data!$CG:$CG,0)-1,MATCH($E406&amp;"/"&amp;Y$1,Data!$1:$1,0)-1))=TRUE,"",IF(OFFSET(Data!$A$1,MATCH($D406,Data!$CG:$CG,0)-1,MATCH($E406&amp;"/"&amp;Y$1,Data!$1:$1,0)-1)=0,"",OFFSET(Data!$A$1,MATCH($D406,Data!$CG:$CG,0)-1,MATCH($E406&amp;"/"&amp;Y$1,Data!$1:$1,0)-1)))</f>
        <v/>
      </c>
      <c r="Z406" s="252" t="str">
        <f ca="1">IF(ISERROR(OFFSET(Data!$A$1,MATCH($D406,Data!$CG:$CG,0)-1,MATCH($E406&amp;"/"&amp;Z$1,Data!$1:$1,0)-1))=TRUE,"",IF(OFFSET(Data!$A$1,MATCH($D406,Data!$CG:$CG,0)-1,MATCH($E406&amp;"/"&amp;Z$1,Data!$1:$1,0)-1)=0,"",OFFSET(Data!$A$1,MATCH($D406,Data!$CG:$CG,0)-1,MATCH($E406&amp;"/"&amp;Z$1,Data!$1:$1,0)-1)))</f>
        <v/>
      </c>
      <c r="AA406" s="252" t="str">
        <f ca="1">IF(ISERROR(OFFSET(Data!$A$1,MATCH($D406,Data!$CG:$CG,0)-1,MATCH($E406&amp;"/"&amp;AA$1,Data!$1:$1,0)-1))=TRUE,"",IF(OFFSET(Data!$A$1,MATCH($D406,Data!$CG:$CG,0)-1,MATCH($E406&amp;"/"&amp;AA$1,Data!$1:$1,0)-1)=0,"",OFFSET(Data!$A$1,MATCH($D406,Data!$CG:$CG,0)-1,MATCH($E406&amp;"/"&amp;AA$1,Data!$1:$1,0)-1)))</f>
        <v/>
      </c>
      <c r="AB406" s="252" t="str">
        <f ca="1">IF(ISERROR(OFFSET(Data!$A$1,MATCH($D406,Data!$CG:$CG,0)-1,MATCH($E406&amp;"/"&amp;AB$1,Data!$1:$1,0)-1))=TRUE,"",IF(OFFSET(Data!$A$1,MATCH($D406,Data!$CG:$CG,0)-1,MATCH($E406&amp;"/"&amp;AB$1,Data!$1:$1,0)-1)=0,"",OFFSET(Data!$A$1,MATCH($D406,Data!$CG:$CG,0)-1,MATCH($E406&amp;"/"&amp;AB$1,Data!$1:$1,0)-1)))</f>
        <v/>
      </c>
      <c r="AC406" s="252" t="str">
        <f ca="1">IF(ISERROR(OFFSET(Data!$A$1,MATCH($D406,Data!$CG:$CG,0)-1,MATCH($E406&amp;"/"&amp;AC$1,Data!$1:$1,0)-1))=TRUE,"",IF(OFFSET(Data!$A$1,MATCH($D406,Data!$CG:$CG,0)-1,MATCH($E406&amp;"/"&amp;AC$1,Data!$1:$1,0)-1)=0,"",OFFSET(Data!$A$1,MATCH($D406,Data!$CG:$CG,0)-1,MATCH($E406&amp;"/"&amp;AC$1,Data!$1:$1,0)-1)))</f>
        <v/>
      </c>
      <c r="AD406" s="252" t="str">
        <f ca="1">IF(ISERROR(OFFSET(Data!$A$1,MATCH($D406,Data!$CG:$CG,0)-1,MATCH($E406&amp;"/"&amp;AD$1,Data!$1:$1,0)-1))=TRUE,"",IF(OFFSET(Data!$A$1,MATCH($D406,Data!$CG:$CG,0)-1,MATCH($E406&amp;"/"&amp;AD$1,Data!$1:$1,0)-1)=0,"",OFFSET(Data!$A$1,MATCH($D406,Data!$CG:$CG,0)-1,MATCH($E406&amp;"/"&amp;AD$1,Data!$1:$1,0)-1)))</f>
        <v/>
      </c>
      <c r="AE406" s="252" t="str">
        <f ca="1">IF(ISERROR(OFFSET(Data!$A$1,MATCH($D406,Data!$CG:$CG,0)-1,MATCH($E406&amp;"/"&amp;AE$1,Data!$1:$1,0)-1))=TRUE,"",IF(OFFSET(Data!$A$1,MATCH($D406,Data!$CG:$CG,0)-1,MATCH($E406&amp;"/"&amp;AE$1,Data!$1:$1,0)-1)=0,"",OFFSET(Data!$A$1,MATCH($D406,Data!$CG:$CG,0)-1,MATCH($E406&amp;"/"&amp;AE$1,Data!$1:$1,0)-1)))</f>
        <v/>
      </c>
      <c r="AF406" s="253" t="str">
        <f ca="1">IF(ISERROR(OFFSET(Data!$A$1,MATCH($D406,Data!$CG:$CG,0)-1,MATCH($E406&amp;"/"&amp;AF$1,Data!$1:$1,0)-1))=TRUE,"",IF(OFFSET(Data!$A$1,MATCH($D406,Data!$CG:$CG,0)-1,MATCH($E406&amp;"/"&amp;AF$1,Data!$1:$1,0)-1)=0,"",OFFSET(Data!$A$1,MATCH($D406,Data!$CG:$CG,0)-1,MATCH($E406&amp;"/"&amp;AF$1,Data!$1:$1,0)-1)))</f>
        <v/>
      </c>
      <c r="AG406" s="212">
        <f t="shared" ca="1" si="11"/>
        <v>0</v>
      </c>
      <c r="AH406" s="213">
        <f ca="1">SUM(AG404:AG406)</f>
        <v>0</v>
      </c>
    </row>
    <row r="407" spans="1:34" ht="15.75" hidden="1" customHeight="1" x14ac:dyDescent="0.25">
      <c r="A407" s="446"/>
      <c r="B407" s="449"/>
      <c r="C407" s="452"/>
      <c r="D407" s="28" t="e">
        <f>IF(C407&lt;&gt;"",C407,D406)</f>
        <v>#N/A</v>
      </c>
      <c r="E407" s="29" t="s">
        <v>24</v>
      </c>
      <c r="F407" s="254" t="str">
        <f ca="1">IF(ISERROR(OFFSET(Data!$A$1,MATCH($D407,Data!$CG:$CG,0)-1,MATCH($E407&amp;"/"&amp;F$1,Data!$1:$1,0)-1))=TRUE,"",IF(OFFSET(Data!$A$1,MATCH($D407,Data!$CG:$CG,0)-1,MATCH($E407&amp;"/"&amp;F$1,Data!$1:$1,0)-1)=0,"",OFFSET(Data!$A$1,MATCH($D407,Data!$CG:$CG,0)-1,MATCH($E407&amp;"/"&amp;F$1,Data!$1:$1,0)-1)))</f>
        <v/>
      </c>
      <c r="G407" s="252" t="str">
        <f ca="1">IF(ISERROR(OFFSET(Data!$A$1,MATCH($D407,Data!$CG:$CG,0)-1,MATCH($E407&amp;"/"&amp;G$1,Data!$1:$1,0)-1))=TRUE,"",IF(OFFSET(Data!$A$1,MATCH($D407,Data!$CG:$CG,0)-1,MATCH($E407&amp;"/"&amp;G$1,Data!$1:$1,0)-1)=0,"",OFFSET(Data!$A$1,MATCH($D407,Data!$CG:$CG,0)-1,MATCH($E407&amp;"/"&amp;G$1,Data!$1:$1,0)-1)))</f>
        <v/>
      </c>
      <c r="H407" s="252" t="str">
        <f ca="1">IF(ISERROR(OFFSET(Data!$A$1,MATCH($D407,Data!$CG:$CG,0)-1,MATCH($E407&amp;"/"&amp;H$1,Data!$1:$1,0)-1))=TRUE,"",IF(OFFSET(Data!$A$1,MATCH($D407,Data!$CG:$CG,0)-1,MATCH($E407&amp;"/"&amp;H$1,Data!$1:$1,0)-1)=0,"",OFFSET(Data!$A$1,MATCH($D407,Data!$CG:$CG,0)-1,MATCH($E407&amp;"/"&amp;H$1,Data!$1:$1,0)-1)))</f>
        <v/>
      </c>
      <c r="I407" s="252" t="str">
        <f ca="1">IF(ISERROR(OFFSET(Data!$A$1,MATCH($D407,Data!$CG:$CG,0)-1,MATCH($E407&amp;"/"&amp;I$1,Data!$1:$1,0)-1))=TRUE,"",IF(OFFSET(Data!$A$1,MATCH($D407,Data!$CG:$CG,0)-1,MATCH($E407&amp;"/"&amp;I$1,Data!$1:$1,0)-1)=0,"",OFFSET(Data!$A$1,MATCH($D407,Data!$CG:$CG,0)-1,MATCH($E407&amp;"/"&amp;I$1,Data!$1:$1,0)-1)))</f>
        <v/>
      </c>
      <c r="J407" s="252" t="str">
        <f ca="1">IF(ISERROR(OFFSET(Data!$A$1,MATCH($D407,Data!$CG:$CG,0)-1,MATCH($E407&amp;"/"&amp;J$1,Data!$1:$1,0)-1))=TRUE,"",IF(OFFSET(Data!$A$1,MATCH($D407,Data!$CG:$CG,0)-1,MATCH($E407&amp;"/"&amp;J$1,Data!$1:$1,0)-1)=0,"",OFFSET(Data!$A$1,MATCH($D407,Data!$CG:$CG,0)-1,MATCH($E407&amp;"/"&amp;J$1,Data!$1:$1,0)-1)))</f>
        <v/>
      </c>
      <c r="K407" s="252" t="str">
        <f ca="1">IF(ISERROR(OFFSET(Data!$A$1,MATCH($D407,Data!$CG:$CG,0)-1,MATCH($E407&amp;"/"&amp;K$1,Data!$1:$1,0)-1))=TRUE,"",IF(OFFSET(Data!$A$1,MATCH($D407,Data!$CG:$CG,0)-1,MATCH($E407&amp;"/"&amp;K$1,Data!$1:$1,0)-1)=0,"",OFFSET(Data!$A$1,MATCH($D407,Data!$CG:$CG,0)-1,MATCH($E407&amp;"/"&amp;K$1,Data!$1:$1,0)-1)))</f>
        <v/>
      </c>
      <c r="L407" s="252" t="str">
        <f ca="1">IF(ISERROR(OFFSET(Data!$A$1,MATCH($D407,Data!$CG:$CG,0)-1,MATCH($E407&amp;"/"&amp;L$1,Data!$1:$1,0)-1))=TRUE,"",IF(OFFSET(Data!$A$1,MATCH($D407,Data!$CG:$CG,0)-1,MATCH($E407&amp;"/"&amp;L$1,Data!$1:$1,0)-1)=0,"",OFFSET(Data!$A$1,MATCH($D407,Data!$CG:$CG,0)-1,MATCH($E407&amp;"/"&amp;L$1,Data!$1:$1,0)-1)))</f>
        <v/>
      </c>
      <c r="M407" s="252" t="str">
        <f ca="1">IF(ISERROR(OFFSET(Data!$A$1,MATCH($D407,Data!$CG:$CG,0)-1,MATCH($E407&amp;"/"&amp;M$1,Data!$1:$1,0)-1))=TRUE,"",IF(OFFSET(Data!$A$1,MATCH($D407,Data!$CG:$CG,0)-1,MATCH($E407&amp;"/"&amp;M$1,Data!$1:$1,0)-1)=0,"",OFFSET(Data!$A$1,MATCH($D407,Data!$CG:$CG,0)-1,MATCH($E407&amp;"/"&amp;M$1,Data!$1:$1,0)-1)))</f>
        <v/>
      </c>
      <c r="N407" s="252" t="str">
        <f ca="1">IF(ISERROR(OFFSET(Data!$A$1,MATCH($D407,Data!$CG:$CG,0)-1,MATCH($E407&amp;"/"&amp;N$1,Data!$1:$1,0)-1))=TRUE,"",IF(OFFSET(Data!$A$1,MATCH($D407,Data!$CG:$CG,0)-1,MATCH($E407&amp;"/"&amp;N$1,Data!$1:$1,0)-1)=0,"",OFFSET(Data!$A$1,MATCH($D407,Data!$CG:$CG,0)-1,MATCH($E407&amp;"/"&amp;N$1,Data!$1:$1,0)-1)))</f>
        <v/>
      </c>
      <c r="O407" s="252" t="str">
        <f ca="1">IF(ISERROR(OFFSET(Data!$A$1,MATCH($D407,Data!$CG:$CG,0)-1,MATCH($E407&amp;"/"&amp;O$1,Data!$1:$1,0)-1))=TRUE,"",IF(OFFSET(Data!$A$1,MATCH($D407,Data!$CG:$CG,0)-1,MATCH($E407&amp;"/"&amp;O$1,Data!$1:$1,0)-1)=0,"",OFFSET(Data!$A$1,MATCH($D407,Data!$CG:$CG,0)-1,MATCH($E407&amp;"/"&amp;O$1,Data!$1:$1,0)-1)))</f>
        <v/>
      </c>
      <c r="P407" s="252" t="str">
        <f ca="1">IF(ISERROR(OFFSET(Data!$A$1,MATCH($D407,Data!$CG:$CG,0)-1,MATCH($E407&amp;"/"&amp;P$1,Data!$1:$1,0)-1))=TRUE,"",IF(OFFSET(Data!$A$1,MATCH($D407,Data!$CG:$CG,0)-1,MATCH($E407&amp;"/"&amp;P$1,Data!$1:$1,0)-1)=0,"",OFFSET(Data!$A$1,MATCH($D407,Data!$CG:$CG,0)-1,MATCH($E407&amp;"/"&amp;P$1,Data!$1:$1,0)-1)))</f>
        <v/>
      </c>
      <c r="Q407" s="252" t="str">
        <f ca="1">IF(ISERROR(OFFSET(Data!$A$1,MATCH($D407,Data!$CG:$CG,0)-1,MATCH($E407&amp;"/"&amp;Q$1,Data!$1:$1,0)-1))=TRUE,"",IF(OFFSET(Data!$A$1,MATCH($D407,Data!$CG:$CG,0)-1,MATCH($E407&amp;"/"&amp;Q$1,Data!$1:$1,0)-1)=0,"",OFFSET(Data!$A$1,MATCH($D407,Data!$CG:$CG,0)-1,MATCH($E407&amp;"/"&amp;Q$1,Data!$1:$1,0)-1)))</f>
        <v/>
      </c>
      <c r="R407" s="252" t="str">
        <f ca="1">IF(ISERROR(OFFSET(Data!$A$1,MATCH($D407,Data!$CG:$CG,0)-1,MATCH($E407&amp;"/"&amp;R$1,Data!$1:$1,0)-1))=TRUE,"",IF(OFFSET(Data!$A$1,MATCH($D407,Data!$CG:$CG,0)-1,MATCH($E407&amp;"/"&amp;R$1,Data!$1:$1,0)-1)=0,"",OFFSET(Data!$A$1,MATCH($D407,Data!$CG:$CG,0)-1,MATCH($E407&amp;"/"&amp;R$1,Data!$1:$1,0)-1)))</f>
        <v/>
      </c>
      <c r="S407" s="252" t="str">
        <f ca="1">IF(ISERROR(OFFSET(Data!$A$1,MATCH($D407,Data!$CG:$CG,0)-1,MATCH($E407&amp;"/"&amp;S$1,Data!$1:$1,0)-1))=TRUE,"",IF(OFFSET(Data!$A$1,MATCH($D407,Data!$CG:$CG,0)-1,MATCH($E407&amp;"/"&amp;S$1,Data!$1:$1,0)-1)=0,"",OFFSET(Data!$A$1,MATCH($D407,Data!$CG:$CG,0)-1,MATCH($E407&amp;"/"&amp;S$1,Data!$1:$1,0)-1)))</f>
        <v/>
      </c>
      <c r="T407" s="252" t="str">
        <f ca="1">IF(ISERROR(OFFSET(Data!$A$1,MATCH($D407,Data!$CG:$CG,0)-1,MATCH($E407&amp;"/"&amp;T$1,Data!$1:$1,0)-1))=TRUE,"",IF(OFFSET(Data!$A$1,MATCH($D407,Data!$CG:$CG,0)-1,MATCH($E407&amp;"/"&amp;T$1,Data!$1:$1,0)-1)=0,"",OFFSET(Data!$A$1,MATCH($D407,Data!$CG:$CG,0)-1,MATCH($E407&amp;"/"&amp;T$1,Data!$1:$1,0)-1)))</f>
        <v/>
      </c>
      <c r="U407" s="252" t="str">
        <f ca="1">IF(ISERROR(OFFSET(Data!$A$1,MATCH($D407,Data!$CG:$CG,0)-1,MATCH($E407&amp;"/"&amp;U$1,Data!$1:$1,0)-1))=TRUE,"",IF(OFFSET(Data!$A$1,MATCH($D407,Data!$CG:$CG,0)-1,MATCH($E407&amp;"/"&amp;U$1,Data!$1:$1,0)-1)=0,"",OFFSET(Data!$A$1,MATCH($D407,Data!$CG:$CG,0)-1,MATCH($E407&amp;"/"&amp;U$1,Data!$1:$1,0)-1)))</f>
        <v/>
      </c>
      <c r="V407" s="252" t="str">
        <f ca="1">IF(ISERROR(OFFSET(Data!$A$1,MATCH($D407,Data!$CG:$CG,0)-1,MATCH($E407&amp;"/"&amp;V$1,Data!$1:$1,0)-1))=TRUE,"",IF(OFFSET(Data!$A$1,MATCH($D407,Data!$CG:$CG,0)-1,MATCH($E407&amp;"/"&amp;V$1,Data!$1:$1,0)-1)=0,"",OFFSET(Data!$A$1,MATCH($D407,Data!$CG:$CG,0)-1,MATCH($E407&amp;"/"&amp;V$1,Data!$1:$1,0)-1)))</f>
        <v/>
      </c>
      <c r="W407" s="269" t="str">
        <f ca="1">IF(ISERROR(OFFSET(Data!$A$1,MATCH($D407,Data!$CG:$CG,0)-1,MATCH($E407&amp;"/"&amp;W$1,Data!$1:$1,0)-1))=TRUE,"",IF(OFFSET(Data!$A$1,MATCH($D407,Data!$CG:$CG,0)-1,MATCH($E407&amp;"/"&amp;W$1,Data!$1:$1,0)-1)=0,"",OFFSET(Data!$A$1,MATCH($D407,Data!$CG:$CG,0)-1,MATCH($E407&amp;"/"&amp;W$1,Data!$1:$1,0)-1)))</f>
        <v/>
      </c>
      <c r="X407" s="252" t="str">
        <f ca="1">IF(ISERROR(OFFSET(Data!$A$1,MATCH($D407,Data!$CG:$CG,0)-1,MATCH($E407&amp;"/"&amp;X$1,Data!$1:$1,0)-1))=TRUE,"",IF(OFFSET(Data!$A$1,MATCH($D407,Data!$CG:$CG,0)-1,MATCH($E407&amp;"/"&amp;X$1,Data!$1:$1,0)-1)=0,"",OFFSET(Data!$A$1,MATCH($D407,Data!$CG:$CG,0)-1,MATCH($E407&amp;"/"&amp;X$1,Data!$1:$1,0)-1)))</f>
        <v/>
      </c>
      <c r="Y407" s="252" t="str">
        <f ca="1">IF(ISERROR(OFFSET(Data!$A$1,MATCH($D407,Data!$CG:$CG,0)-1,MATCH($E407&amp;"/"&amp;Y$1,Data!$1:$1,0)-1))=TRUE,"",IF(OFFSET(Data!$A$1,MATCH($D407,Data!$CG:$CG,0)-1,MATCH($E407&amp;"/"&amp;Y$1,Data!$1:$1,0)-1)=0,"",OFFSET(Data!$A$1,MATCH($D407,Data!$CG:$CG,0)-1,MATCH($E407&amp;"/"&amp;Y$1,Data!$1:$1,0)-1)))</f>
        <v/>
      </c>
      <c r="Z407" s="252" t="str">
        <f ca="1">IF(ISERROR(OFFSET(Data!$A$1,MATCH($D407,Data!$CG:$CG,0)-1,MATCH($E407&amp;"/"&amp;Z$1,Data!$1:$1,0)-1))=TRUE,"",IF(OFFSET(Data!$A$1,MATCH($D407,Data!$CG:$CG,0)-1,MATCH($E407&amp;"/"&amp;Z$1,Data!$1:$1,0)-1)=0,"",OFFSET(Data!$A$1,MATCH($D407,Data!$CG:$CG,0)-1,MATCH($E407&amp;"/"&amp;Z$1,Data!$1:$1,0)-1)))</f>
        <v/>
      </c>
      <c r="AA407" s="252" t="str">
        <f ca="1">IF(ISERROR(OFFSET(Data!$A$1,MATCH($D407,Data!$CG:$CG,0)-1,MATCH($E407&amp;"/"&amp;AA$1,Data!$1:$1,0)-1))=TRUE,"",IF(OFFSET(Data!$A$1,MATCH($D407,Data!$CG:$CG,0)-1,MATCH($E407&amp;"/"&amp;AA$1,Data!$1:$1,0)-1)=0,"",OFFSET(Data!$A$1,MATCH($D407,Data!$CG:$CG,0)-1,MATCH($E407&amp;"/"&amp;AA$1,Data!$1:$1,0)-1)))</f>
        <v/>
      </c>
      <c r="AB407" s="252" t="str">
        <f ca="1">IF(ISERROR(OFFSET(Data!$A$1,MATCH($D407,Data!$CG:$CG,0)-1,MATCH($E407&amp;"/"&amp;AB$1,Data!$1:$1,0)-1))=TRUE,"",IF(OFFSET(Data!$A$1,MATCH($D407,Data!$CG:$CG,0)-1,MATCH($E407&amp;"/"&amp;AB$1,Data!$1:$1,0)-1)=0,"",OFFSET(Data!$A$1,MATCH($D407,Data!$CG:$CG,0)-1,MATCH($E407&amp;"/"&amp;AB$1,Data!$1:$1,0)-1)))</f>
        <v/>
      </c>
      <c r="AC407" s="252" t="str">
        <f ca="1">IF(ISERROR(OFFSET(Data!$A$1,MATCH($D407,Data!$CG:$CG,0)-1,MATCH($E407&amp;"/"&amp;AC$1,Data!$1:$1,0)-1))=TRUE,"",IF(OFFSET(Data!$A$1,MATCH($D407,Data!$CG:$CG,0)-1,MATCH($E407&amp;"/"&amp;AC$1,Data!$1:$1,0)-1)=0,"",OFFSET(Data!$A$1,MATCH($D407,Data!$CG:$CG,0)-1,MATCH($E407&amp;"/"&amp;AC$1,Data!$1:$1,0)-1)))</f>
        <v/>
      </c>
      <c r="AD407" s="252" t="str">
        <f ca="1">IF(ISERROR(OFFSET(Data!$A$1,MATCH($D407,Data!$CG:$CG,0)-1,MATCH($E407&amp;"/"&amp;AD$1,Data!$1:$1,0)-1))=TRUE,"",IF(OFFSET(Data!$A$1,MATCH($D407,Data!$CG:$CG,0)-1,MATCH($E407&amp;"/"&amp;AD$1,Data!$1:$1,0)-1)=0,"",OFFSET(Data!$A$1,MATCH($D407,Data!$CG:$CG,0)-1,MATCH($E407&amp;"/"&amp;AD$1,Data!$1:$1,0)-1)))</f>
        <v/>
      </c>
      <c r="AE407" s="252" t="str">
        <f ca="1">IF(ISERROR(OFFSET(Data!$A$1,MATCH($D407,Data!$CG:$CG,0)-1,MATCH($E407&amp;"/"&amp;AE$1,Data!$1:$1,0)-1))=TRUE,"",IF(OFFSET(Data!$A$1,MATCH($D407,Data!$CG:$CG,0)-1,MATCH($E407&amp;"/"&amp;AE$1,Data!$1:$1,0)-1)=0,"",OFFSET(Data!$A$1,MATCH($D407,Data!$CG:$CG,0)-1,MATCH($E407&amp;"/"&amp;AE$1,Data!$1:$1,0)-1)))</f>
        <v/>
      </c>
      <c r="AF407" s="253" t="str">
        <f ca="1">IF(ISERROR(OFFSET(Data!$A$1,MATCH($D407,Data!$CG:$CG,0)-1,MATCH($E407&amp;"/"&amp;AF$1,Data!$1:$1,0)-1))=TRUE,"",IF(OFFSET(Data!$A$1,MATCH($D407,Data!$CG:$CG,0)-1,MATCH($E407&amp;"/"&amp;AF$1,Data!$1:$1,0)-1)=0,"",OFFSET(Data!$A$1,MATCH($D407,Data!$CG:$CG,0)-1,MATCH($E407&amp;"/"&amp;AF$1,Data!$1:$1,0)-1)))</f>
        <v/>
      </c>
      <c r="AG407" s="212">
        <f t="shared" ca="1" si="11"/>
        <v>0</v>
      </c>
      <c r="AH407" s="213">
        <f ca="1">SUM(AG404:AG407)</f>
        <v>0</v>
      </c>
    </row>
    <row r="408" spans="1:34" ht="15.75" hidden="1" customHeight="1" thickBot="1" x14ac:dyDescent="0.3">
      <c r="A408" s="447"/>
      <c r="B408" s="450"/>
      <c r="C408" s="453"/>
      <c r="D408" s="30" t="e">
        <f>IF(C408&lt;&gt;"",C408,D407)</f>
        <v>#N/A</v>
      </c>
      <c r="E408" s="31" t="s">
        <v>25</v>
      </c>
      <c r="F408" s="255" t="str">
        <f ca="1">IF(ISERROR(OFFSET(Data!$A$1,MATCH($D408,Data!$CG:$CG,0)-1,MATCH($E408&amp;"/"&amp;F$1,Data!$1:$1,0)-1))=TRUE,"",IF(OFFSET(Data!$A$1,MATCH($D408,Data!$CG:$CG,0)-1,MATCH($E408&amp;"/"&amp;F$1,Data!$1:$1,0)-1)=0,"",OFFSET(Data!$A$1,MATCH($D408,Data!$CG:$CG,0)-1,MATCH($E408&amp;"/"&amp;F$1,Data!$1:$1,0)-1)))</f>
        <v/>
      </c>
      <c r="G408" s="256" t="str">
        <f ca="1">IF(ISERROR(OFFSET(Data!$A$1,MATCH($D408,Data!$CG:$CG,0)-1,MATCH($E408&amp;"/"&amp;G$1,Data!$1:$1,0)-1))=TRUE,"",IF(OFFSET(Data!$A$1,MATCH($D408,Data!$CG:$CG,0)-1,MATCH($E408&amp;"/"&amp;G$1,Data!$1:$1,0)-1)=0,"",OFFSET(Data!$A$1,MATCH($D408,Data!$CG:$CG,0)-1,MATCH($E408&amp;"/"&amp;G$1,Data!$1:$1,0)-1)))</f>
        <v/>
      </c>
      <c r="H408" s="256" t="str">
        <f ca="1">IF(ISERROR(OFFSET(Data!$A$1,MATCH($D408,Data!$CG:$CG,0)-1,MATCH($E408&amp;"/"&amp;H$1,Data!$1:$1,0)-1))=TRUE,"",IF(OFFSET(Data!$A$1,MATCH($D408,Data!$CG:$CG,0)-1,MATCH($E408&amp;"/"&amp;H$1,Data!$1:$1,0)-1)=0,"",OFFSET(Data!$A$1,MATCH($D408,Data!$CG:$CG,0)-1,MATCH($E408&amp;"/"&amp;H$1,Data!$1:$1,0)-1)))</f>
        <v/>
      </c>
      <c r="I408" s="256" t="str">
        <f ca="1">IF(ISERROR(OFFSET(Data!$A$1,MATCH($D408,Data!$CG:$CG,0)-1,MATCH($E408&amp;"/"&amp;I$1,Data!$1:$1,0)-1))=TRUE,"",IF(OFFSET(Data!$A$1,MATCH($D408,Data!$CG:$CG,0)-1,MATCH($E408&amp;"/"&amp;I$1,Data!$1:$1,0)-1)=0,"",OFFSET(Data!$A$1,MATCH($D408,Data!$CG:$CG,0)-1,MATCH($E408&amp;"/"&amp;I$1,Data!$1:$1,0)-1)))</f>
        <v/>
      </c>
      <c r="J408" s="256" t="str">
        <f ca="1">IF(ISERROR(OFFSET(Data!$A$1,MATCH($D408,Data!$CG:$CG,0)-1,MATCH($E408&amp;"/"&amp;J$1,Data!$1:$1,0)-1))=TRUE,"",IF(OFFSET(Data!$A$1,MATCH($D408,Data!$CG:$CG,0)-1,MATCH($E408&amp;"/"&amp;J$1,Data!$1:$1,0)-1)=0,"",OFFSET(Data!$A$1,MATCH($D408,Data!$CG:$CG,0)-1,MATCH($E408&amp;"/"&amp;J$1,Data!$1:$1,0)-1)))</f>
        <v/>
      </c>
      <c r="K408" s="256" t="str">
        <f ca="1">IF(ISERROR(OFFSET(Data!$A$1,MATCH($D408,Data!$CG:$CG,0)-1,MATCH($E408&amp;"/"&amp;K$1,Data!$1:$1,0)-1))=TRUE,"",IF(OFFSET(Data!$A$1,MATCH($D408,Data!$CG:$CG,0)-1,MATCH($E408&amp;"/"&amp;K$1,Data!$1:$1,0)-1)=0,"",OFFSET(Data!$A$1,MATCH($D408,Data!$CG:$CG,0)-1,MATCH($E408&amp;"/"&amp;K$1,Data!$1:$1,0)-1)))</f>
        <v/>
      </c>
      <c r="L408" s="256" t="str">
        <f ca="1">IF(ISERROR(OFFSET(Data!$A$1,MATCH($D408,Data!$CG:$CG,0)-1,MATCH($E408&amp;"/"&amp;L$1,Data!$1:$1,0)-1))=TRUE,"",IF(OFFSET(Data!$A$1,MATCH($D408,Data!$CG:$CG,0)-1,MATCH($E408&amp;"/"&amp;L$1,Data!$1:$1,0)-1)=0,"",OFFSET(Data!$A$1,MATCH($D408,Data!$CG:$CG,0)-1,MATCH($E408&amp;"/"&amp;L$1,Data!$1:$1,0)-1)))</f>
        <v/>
      </c>
      <c r="M408" s="256" t="str">
        <f ca="1">IF(ISERROR(OFFSET(Data!$A$1,MATCH($D408,Data!$CG:$CG,0)-1,MATCH($E408&amp;"/"&amp;M$1,Data!$1:$1,0)-1))=TRUE,"",IF(OFFSET(Data!$A$1,MATCH($D408,Data!$CG:$CG,0)-1,MATCH($E408&amp;"/"&amp;M$1,Data!$1:$1,0)-1)=0,"",OFFSET(Data!$A$1,MATCH($D408,Data!$CG:$CG,0)-1,MATCH($E408&amp;"/"&amp;M$1,Data!$1:$1,0)-1)))</f>
        <v/>
      </c>
      <c r="N408" s="256" t="str">
        <f ca="1">IF(ISERROR(OFFSET(Data!$A$1,MATCH($D408,Data!$CG:$CG,0)-1,MATCH($E408&amp;"/"&amp;N$1,Data!$1:$1,0)-1))=TRUE,"",IF(OFFSET(Data!$A$1,MATCH($D408,Data!$CG:$CG,0)-1,MATCH($E408&amp;"/"&amp;N$1,Data!$1:$1,0)-1)=0,"",OFFSET(Data!$A$1,MATCH($D408,Data!$CG:$CG,0)-1,MATCH($E408&amp;"/"&amp;N$1,Data!$1:$1,0)-1)))</f>
        <v/>
      </c>
      <c r="O408" s="256" t="str">
        <f ca="1">IF(ISERROR(OFFSET(Data!$A$1,MATCH($D408,Data!$CG:$CG,0)-1,MATCH($E408&amp;"/"&amp;O$1,Data!$1:$1,0)-1))=TRUE,"",IF(OFFSET(Data!$A$1,MATCH($D408,Data!$CG:$CG,0)-1,MATCH($E408&amp;"/"&amp;O$1,Data!$1:$1,0)-1)=0,"",OFFSET(Data!$A$1,MATCH($D408,Data!$CG:$CG,0)-1,MATCH($E408&amp;"/"&amp;O$1,Data!$1:$1,0)-1)))</f>
        <v/>
      </c>
      <c r="P408" s="256" t="str">
        <f ca="1">IF(ISERROR(OFFSET(Data!$A$1,MATCH($D408,Data!$CG:$CG,0)-1,MATCH($E408&amp;"/"&amp;P$1,Data!$1:$1,0)-1))=TRUE,"",IF(OFFSET(Data!$A$1,MATCH($D408,Data!$CG:$CG,0)-1,MATCH($E408&amp;"/"&amp;P$1,Data!$1:$1,0)-1)=0,"",OFFSET(Data!$A$1,MATCH($D408,Data!$CG:$CG,0)-1,MATCH($E408&amp;"/"&amp;P$1,Data!$1:$1,0)-1)))</f>
        <v/>
      </c>
      <c r="Q408" s="256" t="str">
        <f ca="1">IF(ISERROR(OFFSET(Data!$A$1,MATCH($D408,Data!$CG:$CG,0)-1,MATCH($E408&amp;"/"&amp;Q$1,Data!$1:$1,0)-1))=TRUE,"",IF(OFFSET(Data!$A$1,MATCH($D408,Data!$CG:$CG,0)-1,MATCH($E408&amp;"/"&amp;Q$1,Data!$1:$1,0)-1)=0,"",OFFSET(Data!$A$1,MATCH($D408,Data!$CG:$CG,0)-1,MATCH($E408&amp;"/"&amp;Q$1,Data!$1:$1,0)-1)))</f>
        <v/>
      </c>
      <c r="R408" s="256" t="str">
        <f ca="1">IF(ISERROR(OFFSET(Data!$A$1,MATCH($D408,Data!$CG:$CG,0)-1,MATCH($E408&amp;"/"&amp;R$1,Data!$1:$1,0)-1))=TRUE,"",IF(OFFSET(Data!$A$1,MATCH($D408,Data!$CG:$CG,0)-1,MATCH($E408&amp;"/"&amp;R$1,Data!$1:$1,0)-1)=0,"",OFFSET(Data!$A$1,MATCH($D408,Data!$CG:$CG,0)-1,MATCH($E408&amp;"/"&amp;R$1,Data!$1:$1,0)-1)))</f>
        <v/>
      </c>
      <c r="S408" s="256" t="str">
        <f ca="1">IF(ISERROR(OFFSET(Data!$A$1,MATCH($D408,Data!$CG:$CG,0)-1,MATCH($E408&amp;"/"&amp;S$1,Data!$1:$1,0)-1))=TRUE,"",IF(OFFSET(Data!$A$1,MATCH($D408,Data!$CG:$CG,0)-1,MATCH($E408&amp;"/"&amp;S$1,Data!$1:$1,0)-1)=0,"",OFFSET(Data!$A$1,MATCH($D408,Data!$CG:$CG,0)-1,MATCH($E408&amp;"/"&amp;S$1,Data!$1:$1,0)-1)))</f>
        <v/>
      </c>
      <c r="T408" s="256" t="str">
        <f ca="1">IF(ISERROR(OFFSET(Data!$A$1,MATCH($D408,Data!$CG:$CG,0)-1,MATCH($E408&amp;"/"&amp;T$1,Data!$1:$1,0)-1))=TRUE,"",IF(OFFSET(Data!$A$1,MATCH($D408,Data!$CG:$CG,0)-1,MATCH($E408&amp;"/"&amp;T$1,Data!$1:$1,0)-1)=0,"",OFFSET(Data!$A$1,MATCH($D408,Data!$CG:$CG,0)-1,MATCH($E408&amp;"/"&amp;T$1,Data!$1:$1,0)-1)))</f>
        <v/>
      </c>
      <c r="U408" s="256" t="str">
        <f ca="1">IF(ISERROR(OFFSET(Data!$A$1,MATCH($D408,Data!$CG:$CG,0)-1,MATCH($E408&amp;"/"&amp;U$1,Data!$1:$1,0)-1))=TRUE,"",IF(OFFSET(Data!$A$1,MATCH($D408,Data!$CG:$CG,0)-1,MATCH($E408&amp;"/"&amp;U$1,Data!$1:$1,0)-1)=0,"",OFFSET(Data!$A$1,MATCH($D408,Data!$CG:$CG,0)-1,MATCH($E408&amp;"/"&amp;U$1,Data!$1:$1,0)-1)))</f>
        <v/>
      </c>
      <c r="V408" s="256" t="str">
        <f ca="1">IF(ISERROR(OFFSET(Data!$A$1,MATCH($D408,Data!$CG:$CG,0)-1,MATCH($E408&amp;"/"&amp;V$1,Data!$1:$1,0)-1))=TRUE,"",IF(OFFSET(Data!$A$1,MATCH($D408,Data!$CG:$CG,0)-1,MATCH($E408&amp;"/"&amp;V$1,Data!$1:$1,0)-1)=0,"",OFFSET(Data!$A$1,MATCH($D408,Data!$CG:$CG,0)-1,MATCH($E408&amp;"/"&amp;V$1,Data!$1:$1,0)-1)))</f>
        <v/>
      </c>
      <c r="W408" s="257" t="str">
        <f ca="1">IF(ISERROR(OFFSET(Data!$A$1,MATCH($D408,Data!$CG:$CG,0)-1,MATCH($E408&amp;"/"&amp;W$1,Data!$1:$1,0)-1))=TRUE,"",IF(OFFSET(Data!$A$1,MATCH($D408,Data!$CG:$CG,0)-1,MATCH($E408&amp;"/"&amp;W$1,Data!$1:$1,0)-1)=0,"",OFFSET(Data!$A$1,MATCH($D408,Data!$CG:$CG,0)-1,MATCH($E408&amp;"/"&amp;W$1,Data!$1:$1,0)-1)))</f>
        <v/>
      </c>
      <c r="X408" s="256" t="str">
        <f ca="1">IF(ISERROR(OFFSET(Data!$A$1,MATCH($D408,Data!$CG:$CG,0)-1,MATCH($E408&amp;"/"&amp;X$1,Data!$1:$1,0)-1))=TRUE,"",IF(OFFSET(Data!$A$1,MATCH($D408,Data!$CG:$CG,0)-1,MATCH($E408&amp;"/"&amp;X$1,Data!$1:$1,0)-1)=0,"",OFFSET(Data!$A$1,MATCH($D408,Data!$CG:$CG,0)-1,MATCH($E408&amp;"/"&amp;X$1,Data!$1:$1,0)-1)))</f>
        <v/>
      </c>
      <c r="Y408" s="256" t="str">
        <f ca="1">IF(ISERROR(OFFSET(Data!$A$1,MATCH($D408,Data!$CG:$CG,0)-1,MATCH($E408&amp;"/"&amp;Y$1,Data!$1:$1,0)-1))=TRUE,"",IF(OFFSET(Data!$A$1,MATCH($D408,Data!$CG:$CG,0)-1,MATCH($E408&amp;"/"&amp;Y$1,Data!$1:$1,0)-1)=0,"",OFFSET(Data!$A$1,MATCH($D408,Data!$CG:$CG,0)-1,MATCH($E408&amp;"/"&amp;Y$1,Data!$1:$1,0)-1)))</f>
        <v/>
      </c>
      <c r="Z408" s="256" t="str">
        <f ca="1">IF(ISERROR(OFFSET(Data!$A$1,MATCH($D408,Data!$CG:$CG,0)-1,MATCH($E408&amp;"/"&amp;Z$1,Data!$1:$1,0)-1))=TRUE,"",IF(OFFSET(Data!$A$1,MATCH($D408,Data!$CG:$CG,0)-1,MATCH($E408&amp;"/"&amp;Z$1,Data!$1:$1,0)-1)=0,"",OFFSET(Data!$A$1,MATCH($D408,Data!$CG:$CG,0)-1,MATCH($E408&amp;"/"&amp;Z$1,Data!$1:$1,0)-1)))</f>
        <v/>
      </c>
      <c r="AA408" s="256" t="str">
        <f ca="1">IF(ISERROR(OFFSET(Data!$A$1,MATCH($D408,Data!$CG:$CG,0)-1,MATCH($E408&amp;"/"&amp;AA$1,Data!$1:$1,0)-1))=TRUE,"",IF(OFFSET(Data!$A$1,MATCH($D408,Data!$CG:$CG,0)-1,MATCH($E408&amp;"/"&amp;AA$1,Data!$1:$1,0)-1)=0,"",OFFSET(Data!$A$1,MATCH($D408,Data!$CG:$CG,0)-1,MATCH($E408&amp;"/"&amp;AA$1,Data!$1:$1,0)-1)))</f>
        <v/>
      </c>
      <c r="AB408" s="256" t="str">
        <f ca="1">IF(ISERROR(OFFSET(Data!$A$1,MATCH($D408,Data!$CG:$CG,0)-1,MATCH($E408&amp;"/"&amp;AB$1,Data!$1:$1,0)-1))=TRUE,"",IF(OFFSET(Data!$A$1,MATCH($D408,Data!$CG:$CG,0)-1,MATCH($E408&amp;"/"&amp;AB$1,Data!$1:$1,0)-1)=0,"",OFFSET(Data!$A$1,MATCH($D408,Data!$CG:$CG,0)-1,MATCH($E408&amp;"/"&amp;AB$1,Data!$1:$1,0)-1)))</f>
        <v/>
      </c>
      <c r="AC408" s="256" t="str">
        <f ca="1">IF(ISERROR(OFFSET(Data!$A$1,MATCH($D408,Data!$CG:$CG,0)-1,MATCH($E408&amp;"/"&amp;AC$1,Data!$1:$1,0)-1))=TRUE,"",IF(OFFSET(Data!$A$1,MATCH($D408,Data!$CG:$CG,0)-1,MATCH($E408&amp;"/"&amp;AC$1,Data!$1:$1,0)-1)=0,"",OFFSET(Data!$A$1,MATCH($D408,Data!$CG:$CG,0)-1,MATCH($E408&amp;"/"&amp;AC$1,Data!$1:$1,0)-1)))</f>
        <v/>
      </c>
      <c r="AD408" s="256" t="str">
        <f ca="1">IF(ISERROR(OFFSET(Data!$A$1,MATCH($D408,Data!$CG:$CG,0)-1,MATCH($E408&amp;"/"&amp;AD$1,Data!$1:$1,0)-1))=TRUE,"",IF(OFFSET(Data!$A$1,MATCH($D408,Data!$CG:$CG,0)-1,MATCH($E408&amp;"/"&amp;AD$1,Data!$1:$1,0)-1)=0,"",OFFSET(Data!$A$1,MATCH($D408,Data!$CG:$CG,0)-1,MATCH($E408&amp;"/"&amp;AD$1,Data!$1:$1,0)-1)))</f>
        <v/>
      </c>
      <c r="AE408" s="256" t="str">
        <f ca="1">IF(ISERROR(OFFSET(Data!$A$1,MATCH($D408,Data!$CG:$CG,0)-1,MATCH($E408&amp;"/"&amp;AE$1,Data!$1:$1,0)-1))=TRUE,"",IF(OFFSET(Data!$A$1,MATCH($D408,Data!$CG:$CG,0)-1,MATCH($E408&amp;"/"&amp;AE$1,Data!$1:$1,0)-1)=0,"",OFFSET(Data!$A$1,MATCH($D408,Data!$CG:$CG,0)-1,MATCH($E408&amp;"/"&amp;AE$1,Data!$1:$1,0)-1)))</f>
        <v/>
      </c>
      <c r="AF408" s="258" t="str">
        <f ca="1">IF(ISERROR(OFFSET(Data!$A$1,MATCH($D408,Data!$CG:$CG,0)-1,MATCH($E408&amp;"/"&amp;AF$1,Data!$1:$1,0)-1))=TRUE,"",IF(OFFSET(Data!$A$1,MATCH($D408,Data!$CG:$CG,0)-1,MATCH($E408&amp;"/"&amp;AF$1,Data!$1:$1,0)-1)=0,"",OFFSET(Data!$A$1,MATCH($D408,Data!$CG:$CG,0)-1,MATCH($E408&amp;"/"&amp;AF$1,Data!$1:$1,0)-1)))</f>
        <v/>
      </c>
      <c r="AG408" s="214">
        <f t="shared" ca="1" si="11"/>
        <v>0</v>
      </c>
      <c r="AH408" s="215">
        <f ca="1">SUM(AG404:AG408)</f>
        <v>0</v>
      </c>
    </row>
    <row r="409" spans="1:34" ht="15" hidden="1" customHeight="1" x14ac:dyDescent="0.25">
      <c r="A409" s="445" t="s">
        <v>29</v>
      </c>
      <c r="B409" s="448" t="e">
        <f>INDEX(Data!CI:CI,MATCH("W"&amp;A409,Data!A:A,0))</f>
        <v>#N/A</v>
      </c>
      <c r="C409" s="451" t="e">
        <f>INDEX(Data!CG:CG,MATCH("W"&amp;A409,Data!A:A,0))</f>
        <v>#N/A</v>
      </c>
      <c r="D409" s="26" t="e">
        <f>IF(C409&lt;&gt;"",C409,#REF!)</f>
        <v>#N/A</v>
      </c>
      <c r="E409" s="27" t="s">
        <v>21</v>
      </c>
      <c r="F409" s="271" t="str">
        <f ca="1">IF(ISERROR(OFFSET(Data!$A$1,MATCH($D409,Data!$CG:$CG,0)-1,MATCH($E409&amp;"/"&amp;F$1,Data!$1:$1,0)-1))=TRUE,"",IF(OFFSET(Data!$A$1,MATCH($D409,Data!$CG:$CG,0)-1,MATCH($E409&amp;"/"&amp;F$1,Data!$1:$1,0)-1)=0,"",OFFSET(Data!$A$1,MATCH($D409,Data!$CG:$CG,0)-1,MATCH($E409&amp;"/"&amp;F$1,Data!$1:$1,0)-1)))</f>
        <v/>
      </c>
      <c r="G409" s="250" t="str">
        <f ca="1">IF(ISERROR(OFFSET(Data!$A$1,MATCH($D409,Data!$CG:$CG,0)-1,MATCH($E409&amp;"/"&amp;G$1,Data!$1:$1,0)-1))=TRUE,"",IF(OFFSET(Data!$A$1,MATCH($D409,Data!$CG:$CG,0)-1,MATCH($E409&amp;"/"&amp;G$1,Data!$1:$1,0)-1)=0,"",OFFSET(Data!$A$1,MATCH($D409,Data!$CG:$CG,0)-1,MATCH($E409&amp;"/"&amp;G$1,Data!$1:$1,0)-1)))</f>
        <v/>
      </c>
      <c r="H409" s="250" t="str">
        <f ca="1">IF(ISERROR(OFFSET(Data!$A$1,MATCH($D409,Data!$CG:$CG,0)-1,MATCH($E409&amp;"/"&amp;H$1,Data!$1:$1,0)-1))=TRUE,"",IF(OFFSET(Data!$A$1,MATCH($D409,Data!$CG:$CG,0)-1,MATCH($E409&amp;"/"&amp;H$1,Data!$1:$1,0)-1)=0,"",OFFSET(Data!$A$1,MATCH($D409,Data!$CG:$CG,0)-1,MATCH($E409&amp;"/"&amp;H$1,Data!$1:$1,0)-1)))</f>
        <v/>
      </c>
      <c r="I409" s="250" t="str">
        <f ca="1">IF(ISERROR(OFFSET(Data!$A$1,MATCH($D409,Data!$CG:$CG,0)-1,MATCH($E409&amp;"/"&amp;I$1,Data!$1:$1,0)-1))=TRUE,"",IF(OFFSET(Data!$A$1,MATCH($D409,Data!$CG:$CG,0)-1,MATCH($E409&amp;"/"&amp;I$1,Data!$1:$1,0)-1)=0,"",OFFSET(Data!$A$1,MATCH($D409,Data!$CG:$CG,0)-1,MATCH($E409&amp;"/"&amp;I$1,Data!$1:$1,0)-1)))</f>
        <v/>
      </c>
      <c r="J409" s="250" t="str">
        <f ca="1">IF(ISERROR(OFFSET(Data!$A$1,MATCH($D409,Data!$CG:$CG,0)-1,MATCH($E409&amp;"/"&amp;J$1,Data!$1:$1,0)-1))=TRUE,"",IF(OFFSET(Data!$A$1,MATCH($D409,Data!$CG:$CG,0)-1,MATCH($E409&amp;"/"&amp;J$1,Data!$1:$1,0)-1)=0,"",OFFSET(Data!$A$1,MATCH($D409,Data!$CG:$CG,0)-1,MATCH($E409&amp;"/"&amp;J$1,Data!$1:$1,0)-1)))</f>
        <v/>
      </c>
      <c r="K409" s="250" t="str">
        <f ca="1">IF(ISERROR(OFFSET(Data!$A$1,MATCH($D409,Data!$CG:$CG,0)-1,MATCH($E409&amp;"/"&amp;K$1,Data!$1:$1,0)-1))=TRUE,"",IF(OFFSET(Data!$A$1,MATCH($D409,Data!$CG:$CG,0)-1,MATCH($E409&amp;"/"&amp;K$1,Data!$1:$1,0)-1)=0,"",OFFSET(Data!$A$1,MATCH($D409,Data!$CG:$CG,0)-1,MATCH($E409&amp;"/"&amp;K$1,Data!$1:$1,0)-1)))</f>
        <v/>
      </c>
      <c r="L409" s="250" t="str">
        <f ca="1">IF(ISERROR(OFFSET(Data!$A$1,MATCH($D409,Data!$CG:$CG,0)-1,MATCH($E409&amp;"/"&amp;L$1,Data!$1:$1,0)-1))=TRUE,"",IF(OFFSET(Data!$A$1,MATCH($D409,Data!$CG:$CG,0)-1,MATCH($E409&amp;"/"&amp;L$1,Data!$1:$1,0)-1)=0,"",OFFSET(Data!$A$1,MATCH($D409,Data!$CG:$CG,0)-1,MATCH($E409&amp;"/"&amp;L$1,Data!$1:$1,0)-1)))</f>
        <v/>
      </c>
      <c r="M409" s="250" t="str">
        <f ca="1">IF(ISERROR(OFFSET(Data!$A$1,MATCH($D409,Data!$CG:$CG,0)-1,MATCH($E409&amp;"/"&amp;M$1,Data!$1:$1,0)-1))=TRUE,"",IF(OFFSET(Data!$A$1,MATCH($D409,Data!$CG:$CG,0)-1,MATCH($E409&amp;"/"&amp;M$1,Data!$1:$1,0)-1)=0,"",OFFSET(Data!$A$1,MATCH($D409,Data!$CG:$CG,0)-1,MATCH($E409&amp;"/"&amp;M$1,Data!$1:$1,0)-1)))</f>
        <v/>
      </c>
      <c r="N409" s="250" t="str">
        <f ca="1">IF(ISERROR(OFFSET(Data!$A$1,MATCH($D409,Data!$CG:$CG,0)-1,MATCH($E409&amp;"/"&amp;N$1,Data!$1:$1,0)-1))=TRUE,"",IF(OFFSET(Data!$A$1,MATCH($D409,Data!$CG:$CG,0)-1,MATCH($E409&amp;"/"&amp;N$1,Data!$1:$1,0)-1)=0,"",OFFSET(Data!$A$1,MATCH($D409,Data!$CG:$CG,0)-1,MATCH($E409&amp;"/"&amp;N$1,Data!$1:$1,0)-1)))</f>
        <v/>
      </c>
      <c r="O409" s="250" t="str">
        <f ca="1">IF(ISERROR(OFFSET(Data!$A$1,MATCH($D409,Data!$CG:$CG,0)-1,MATCH($E409&amp;"/"&amp;O$1,Data!$1:$1,0)-1))=TRUE,"",IF(OFFSET(Data!$A$1,MATCH($D409,Data!$CG:$CG,0)-1,MATCH($E409&amp;"/"&amp;O$1,Data!$1:$1,0)-1)=0,"",OFFSET(Data!$A$1,MATCH($D409,Data!$CG:$CG,0)-1,MATCH($E409&amp;"/"&amp;O$1,Data!$1:$1,0)-1)))</f>
        <v/>
      </c>
      <c r="P409" s="250" t="str">
        <f ca="1">IF(ISERROR(OFFSET(Data!$A$1,MATCH($D409,Data!$CG:$CG,0)-1,MATCH($E409&amp;"/"&amp;P$1,Data!$1:$1,0)-1))=TRUE,"",IF(OFFSET(Data!$A$1,MATCH($D409,Data!$CG:$CG,0)-1,MATCH($E409&amp;"/"&amp;P$1,Data!$1:$1,0)-1)=0,"",OFFSET(Data!$A$1,MATCH($D409,Data!$CG:$CG,0)-1,MATCH($E409&amp;"/"&amp;P$1,Data!$1:$1,0)-1)))</f>
        <v/>
      </c>
      <c r="Q409" s="250" t="str">
        <f ca="1">IF(ISERROR(OFFSET(Data!$A$1,MATCH($D409,Data!$CG:$CG,0)-1,MATCH($E409&amp;"/"&amp;Q$1,Data!$1:$1,0)-1))=TRUE,"",IF(OFFSET(Data!$A$1,MATCH($D409,Data!$CG:$CG,0)-1,MATCH($E409&amp;"/"&amp;Q$1,Data!$1:$1,0)-1)=0,"",OFFSET(Data!$A$1,MATCH($D409,Data!$CG:$CG,0)-1,MATCH($E409&amp;"/"&amp;Q$1,Data!$1:$1,0)-1)))</f>
        <v/>
      </c>
      <c r="R409" s="250" t="str">
        <f ca="1">IF(ISERROR(OFFSET(Data!$A$1,MATCH($D409,Data!$CG:$CG,0)-1,MATCH($E409&amp;"/"&amp;R$1,Data!$1:$1,0)-1))=TRUE,"",IF(OFFSET(Data!$A$1,MATCH($D409,Data!$CG:$CG,0)-1,MATCH($E409&amp;"/"&amp;R$1,Data!$1:$1,0)-1)=0,"",OFFSET(Data!$A$1,MATCH($D409,Data!$CG:$CG,0)-1,MATCH($E409&amp;"/"&amp;R$1,Data!$1:$1,0)-1)))</f>
        <v/>
      </c>
      <c r="S409" s="250" t="str">
        <f ca="1">IF(ISERROR(OFFSET(Data!$A$1,MATCH($D409,Data!$CG:$CG,0)-1,MATCH($E409&amp;"/"&amp;S$1,Data!$1:$1,0)-1))=TRUE,"",IF(OFFSET(Data!$A$1,MATCH($D409,Data!$CG:$CG,0)-1,MATCH($E409&amp;"/"&amp;S$1,Data!$1:$1,0)-1)=0,"",OFFSET(Data!$A$1,MATCH($D409,Data!$CG:$CG,0)-1,MATCH($E409&amp;"/"&amp;S$1,Data!$1:$1,0)-1)))</f>
        <v/>
      </c>
      <c r="T409" s="250" t="str">
        <f ca="1">IF(ISERROR(OFFSET(Data!$A$1,MATCH($D409,Data!$CG:$CG,0)-1,MATCH($E409&amp;"/"&amp;T$1,Data!$1:$1,0)-1))=TRUE,"",IF(OFFSET(Data!$A$1,MATCH($D409,Data!$CG:$CG,0)-1,MATCH($E409&amp;"/"&amp;T$1,Data!$1:$1,0)-1)=0,"",OFFSET(Data!$A$1,MATCH($D409,Data!$CG:$CG,0)-1,MATCH($E409&amp;"/"&amp;T$1,Data!$1:$1,0)-1)))</f>
        <v/>
      </c>
      <c r="U409" s="250" t="str">
        <f ca="1">IF(ISERROR(OFFSET(Data!$A$1,MATCH($D409,Data!$CG:$CG,0)-1,MATCH($E409&amp;"/"&amp;U$1,Data!$1:$1,0)-1))=TRUE,"",IF(OFFSET(Data!$A$1,MATCH($D409,Data!$CG:$CG,0)-1,MATCH($E409&amp;"/"&amp;U$1,Data!$1:$1,0)-1)=0,"",OFFSET(Data!$A$1,MATCH($D409,Data!$CG:$CG,0)-1,MATCH($E409&amp;"/"&amp;U$1,Data!$1:$1,0)-1)))</f>
        <v/>
      </c>
      <c r="V409" s="250" t="str">
        <f ca="1">IF(ISERROR(OFFSET(Data!$A$1,MATCH($D409,Data!$CG:$CG,0)-1,MATCH($E409&amp;"/"&amp;V$1,Data!$1:$1,0)-1))=TRUE,"",IF(OFFSET(Data!$A$1,MATCH($D409,Data!$CG:$CG,0)-1,MATCH($E409&amp;"/"&amp;V$1,Data!$1:$1,0)-1)=0,"",OFFSET(Data!$A$1,MATCH($D409,Data!$CG:$CG,0)-1,MATCH($E409&amp;"/"&amp;V$1,Data!$1:$1,0)-1)))</f>
        <v/>
      </c>
      <c r="W409" s="272" t="str">
        <f ca="1">IF(ISERROR(OFFSET(Data!$A$1,MATCH($D409,Data!$CG:$CG,0)-1,MATCH($E409&amp;"/"&amp;W$1,Data!$1:$1,0)-1))=TRUE,"",IF(OFFSET(Data!$A$1,MATCH($D409,Data!$CG:$CG,0)-1,MATCH($E409&amp;"/"&amp;W$1,Data!$1:$1,0)-1)=0,"",OFFSET(Data!$A$1,MATCH($D409,Data!$CG:$CG,0)-1,MATCH($E409&amp;"/"&amp;W$1,Data!$1:$1,0)-1)))</f>
        <v/>
      </c>
      <c r="X409" s="250" t="str">
        <f ca="1">IF(ISERROR(OFFSET(Data!$A$1,MATCH($D409,Data!$CG:$CG,0)-1,MATCH($E409&amp;"/"&amp;X$1,Data!$1:$1,0)-1))=TRUE,"",IF(OFFSET(Data!$A$1,MATCH($D409,Data!$CG:$CG,0)-1,MATCH($E409&amp;"/"&amp;X$1,Data!$1:$1,0)-1)=0,"",OFFSET(Data!$A$1,MATCH($D409,Data!$CG:$CG,0)-1,MATCH($E409&amp;"/"&amp;X$1,Data!$1:$1,0)-1)))</f>
        <v/>
      </c>
      <c r="Y409" s="250" t="str">
        <f ca="1">IF(ISERROR(OFFSET(Data!$A$1,MATCH($D409,Data!$CG:$CG,0)-1,MATCH($E409&amp;"/"&amp;Y$1,Data!$1:$1,0)-1))=TRUE,"",IF(OFFSET(Data!$A$1,MATCH($D409,Data!$CG:$CG,0)-1,MATCH($E409&amp;"/"&amp;Y$1,Data!$1:$1,0)-1)=0,"",OFFSET(Data!$A$1,MATCH($D409,Data!$CG:$CG,0)-1,MATCH($E409&amp;"/"&amp;Y$1,Data!$1:$1,0)-1)))</f>
        <v/>
      </c>
      <c r="Z409" s="250" t="str">
        <f ca="1">IF(ISERROR(OFFSET(Data!$A$1,MATCH($D409,Data!$CG:$CG,0)-1,MATCH($E409&amp;"/"&amp;Z$1,Data!$1:$1,0)-1))=TRUE,"",IF(OFFSET(Data!$A$1,MATCH($D409,Data!$CG:$CG,0)-1,MATCH($E409&amp;"/"&amp;Z$1,Data!$1:$1,0)-1)=0,"",OFFSET(Data!$A$1,MATCH($D409,Data!$CG:$CG,0)-1,MATCH($E409&amp;"/"&amp;Z$1,Data!$1:$1,0)-1)))</f>
        <v/>
      </c>
      <c r="AA409" s="250" t="str">
        <f ca="1">IF(ISERROR(OFFSET(Data!$A$1,MATCH($D409,Data!$CG:$CG,0)-1,MATCH($E409&amp;"/"&amp;AA$1,Data!$1:$1,0)-1))=TRUE,"",IF(OFFSET(Data!$A$1,MATCH($D409,Data!$CG:$CG,0)-1,MATCH($E409&amp;"/"&amp;AA$1,Data!$1:$1,0)-1)=0,"",OFFSET(Data!$A$1,MATCH($D409,Data!$CG:$CG,0)-1,MATCH($E409&amp;"/"&amp;AA$1,Data!$1:$1,0)-1)))</f>
        <v/>
      </c>
      <c r="AB409" s="250" t="str">
        <f ca="1">IF(ISERROR(OFFSET(Data!$A$1,MATCH($D409,Data!$CG:$CG,0)-1,MATCH($E409&amp;"/"&amp;AB$1,Data!$1:$1,0)-1))=TRUE,"",IF(OFFSET(Data!$A$1,MATCH($D409,Data!$CG:$CG,0)-1,MATCH($E409&amp;"/"&amp;AB$1,Data!$1:$1,0)-1)=0,"",OFFSET(Data!$A$1,MATCH($D409,Data!$CG:$CG,0)-1,MATCH($E409&amp;"/"&amp;AB$1,Data!$1:$1,0)-1)))</f>
        <v/>
      </c>
      <c r="AC409" s="250" t="str">
        <f ca="1">IF(ISERROR(OFFSET(Data!$A$1,MATCH($D409,Data!$CG:$CG,0)-1,MATCH($E409&amp;"/"&amp;AC$1,Data!$1:$1,0)-1))=TRUE,"",IF(OFFSET(Data!$A$1,MATCH($D409,Data!$CG:$CG,0)-1,MATCH($E409&amp;"/"&amp;AC$1,Data!$1:$1,0)-1)=0,"",OFFSET(Data!$A$1,MATCH($D409,Data!$CG:$CG,0)-1,MATCH($E409&amp;"/"&amp;AC$1,Data!$1:$1,0)-1)))</f>
        <v/>
      </c>
      <c r="AD409" s="250" t="str">
        <f ca="1">IF(ISERROR(OFFSET(Data!$A$1,MATCH($D409,Data!$CG:$CG,0)-1,MATCH($E409&amp;"/"&amp;AD$1,Data!$1:$1,0)-1))=TRUE,"",IF(OFFSET(Data!$A$1,MATCH($D409,Data!$CG:$CG,0)-1,MATCH($E409&amp;"/"&amp;AD$1,Data!$1:$1,0)-1)=0,"",OFFSET(Data!$A$1,MATCH($D409,Data!$CG:$CG,0)-1,MATCH($E409&amp;"/"&amp;AD$1,Data!$1:$1,0)-1)))</f>
        <v/>
      </c>
      <c r="AE409" s="250" t="str">
        <f ca="1">IF(ISERROR(OFFSET(Data!$A$1,MATCH($D409,Data!$CG:$CG,0)-1,MATCH($E409&amp;"/"&amp;AE$1,Data!$1:$1,0)-1))=TRUE,"",IF(OFFSET(Data!$A$1,MATCH($D409,Data!$CG:$CG,0)-1,MATCH($E409&amp;"/"&amp;AE$1,Data!$1:$1,0)-1)=0,"",OFFSET(Data!$A$1,MATCH($D409,Data!$CG:$CG,0)-1,MATCH($E409&amp;"/"&amp;AE$1,Data!$1:$1,0)-1)))</f>
        <v/>
      </c>
      <c r="AF409" s="251" t="str">
        <f ca="1">IF(ISERROR(OFFSET(Data!$A$1,MATCH($D409,Data!$CG:$CG,0)-1,MATCH($E409&amp;"/"&amp;AF$1,Data!$1:$1,0)-1))=TRUE,"",IF(OFFSET(Data!$A$1,MATCH($D409,Data!$CG:$CG,0)-1,MATCH($E409&amp;"/"&amp;AF$1,Data!$1:$1,0)-1)=0,"",OFFSET(Data!$A$1,MATCH($D409,Data!$CG:$CG,0)-1,MATCH($E409&amp;"/"&amp;AF$1,Data!$1:$1,0)-1)))</f>
        <v/>
      </c>
      <c r="AG409" s="210">
        <f t="shared" ca="1" si="11"/>
        <v>0</v>
      </c>
      <c r="AH409" s="211">
        <f ca="1">AG409</f>
        <v>0</v>
      </c>
    </row>
    <row r="410" spans="1:34" ht="15" hidden="1" customHeight="1" thickBot="1" x14ac:dyDescent="0.3">
      <c r="A410" s="446"/>
      <c r="B410" s="449"/>
      <c r="C410" s="452"/>
      <c r="D410" s="28" t="e">
        <f>IF(C410&lt;&gt;"",C410,D409)</f>
        <v>#N/A</v>
      </c>
      <c r="E410" s="29" t="s">
        <v>22</v>
      </c>
      <c r="F410" s="254" t="str">
        <f ca="1">IF(ISERROR(OFFSET(Data!$A$1,MATCH($D410,Data!$CG:$CG,0)-1,MATCH($E410&amp;"/"&amp;F$1,Data!$1:$1,0)-1))=TRUE,"",IF(OFFSET(Data!$A$1,MATCH($D410,Data!$CG:$CG,0)-1,MATCH($E410&amp;"/"&amp;F$1,Data!$1:$1,0)-1)=0,"",OFFSET(Data!$A$1,MATCH($D410,Data!$CG:$CG,0)-1,MATCH($E410&amp;"/"&amp;F$1,Data!$1:$1,0)-1)))</f>
        <v/>
      </c>
      <c r="G410" s="252" t="str">
        <f ca="1">IF(ISERROR(OFFSET(Data!$A$1,MATCH($D410,Data!$CG:$CG,0)-1,MATCH($E410&amp;"/"&amp;G$1,Data!$1:$1,0)-1))=TRUE,"",IF(OFFSET(Data!$A$1,MATCH($D410,Data!$CG:$CG,0)-1,MATCH($E410&amp;"/"&amp;G$1,Data!$1:$1,0)-1)=0,"",OFFSET(Data!$A$1,MATCH($D410,Data!$CG:$CG,0)-1,MATCH($E410&amp;"/"&amp;G$1,Data!$1:$1,0)-1)))</f>
        <v/>
      </c>
      <c r="H410" s="252" t="str">
        <f ca="1">IF(ISERROR(OFFSET(Data!$A$1,MATCH($D410,Data!$CG:$CG,0)-1,MATCH($E410&amp;"/"&amp;H$1,Data!$1:$1,0)-1))=TRUE,"",IF(OFFSET(Data!$A$1,MATCH($D410,Data!$CG:$CG,0)-1,MATCH($E410&amp;"/"&amp;H$1,Data!$1:$1,0)-1)=0,"",OFFSET(Data!$A$1,MATCH($D410,Data!$CG:$CG,0)-1,MATCH($E410&amp;"/"&amp;H$1,Data!$1:$1,0)-1)))</f>
        <v/>
      </c>
      <c r="I410" s="252" t="str">
        <f ca="1">IF(ISERROR(OFFSET(Data!$A$1,MATCH($D410,Data!$CG:$CG,0)-1,MATCH($E410&amp;"/"&amp;I$1,Data!$1:$1,0)-1))=TRUE,"",IF(OFFSET(Data!$A$1,MATCH($D410,Data!$CG:$CG,0)-1,MATCH($E410&amp;"/"&amp;I$1,Data!$1:$1,0)-1)=0,"",OFFSET(Data!$A$1,MATCH($D410,Data!$CG:$CG,0)-1,MATCH($E410&amp;"/"&amp;I$1,Data!$1:$1,0)-1)))</f>
        <v/>
      </c>
      <c r="J410" s="252" t="str">
        <f ca="1">IF(ISERROR(OFFSET(Data!$A$1,MATCH($D410,Data!$CG:$CG,0)-1,MATCH($E410&amp;"/"&amp;J$1,Data!$1:$1,0)-1))=TRUE,"",IF(OFFSET(Data!$A$1,MATCH($D410,Data!$CG:$CG,0)-1,MATCH($E410&amp;"/"&amp;J$1,Data!$1:$1,0)-1)=0,"",OFFSET(Data!$A$1,MATCH($D410,Data!$CG:$CG,0)-1,MATCH($E410&amp;"/"&amp;J$1,Data!$1:$1,0)-1)))</f>
        <v/>
      </c>
      <c r="K410" s="252" t="str">
        <f ca="1">IF(ISERROR(OFFSET(Data!$A$1,MATCH($D410,Data!$CG:$CG,0)-1,MATCH($E410&amp;"/"&amp;K$1,Data!$1:$1,0)-1))=TRUE,"",IF(OFFSET(Data!$A$1,MATCH($D410,Data!$CG:$CG,0)-1,MATCH($E410&amp;"/"&amp;K$1,Data!$1:$1,0)-1)=0,"",OFFSET(Data!$A$1,MATCH($D410,Data!$CG:$CG,0)-1,MATCH($E410&amp;"/"&amp;K$1,Data!$1:$1,0)-1)))</f>
        <v/>
      </c>
      <c r="L410" s="252" t="str">
        <f ca="1">IF(ISERROR(OFFSET(Data!$A$1,MATCH($D410,Data!$CG:$CG,0)-1,MATCH($E410&amp;"/"&amp;L$1,Data!$1:$1,0)-1))=TRUE,"",IF(OFFSET(Data!$A$1,MATCH($D410,Data!$CG:$CG,0)-1,MATCH($E410&amp;"/"&amp;L$1,Data!$1:$1,0)-1)=0,"",OFFSET(Data!$A$1,MATCH($D410,Data!$CG:$CG,0)-1,MATCH($E410&amp;"/"&amp;L$1,Data!$1:$1,0)-1)))</f>
        <v/>
      </c>
      <c r="M410" s="252" t="str">
        <f ca="1">IF(ISERROR(OFFSET(Data!$A$1,MATCH($D410,Data!$CG:$CG,0)-1,MATCH($E410&amp;"/"&amp;M$1,Data!$1:$1,0)-1))=TRUE,"",IF(OFFSET(Data!$A$1,MATCH($D410,Data!$CG:$CG,0)-1,MATCH($E410&amp;"/"&amp;M$1,Data!$1:$1,0)-1)=0,"",OFFSET(Data!$A$1,MATCH($D410,Data!$CG:$CG,0)-1,MATCH($E410&amp;"/"&amp;M$1,Data!$1:$1,0)-1)))</f>
        <v/>
      </c>
      <c r="N410" s="252" t="str">
        <f ca="1">IF(ISERROR(OFFSET(Data!$A$1,MATCH($D410,Data!$CG:$CG,0)-1,MATCH($E410&amp;"/"&amp;N$1,Data!$1:$1,0)-1))=TRUE,"",IF(OFFSET(Data!$A$1,MATCH($D410,Data!$CG:$CG,0)-1,MATCH($E410&amp;"/"&amp;N$1,Data!$1:$1,0)-1)=0,"",OFFSET(Data!$A$1,MATCH($D410,Data!$CG:$CG,0)-1,MATCH($E410&amp;"/"&amp;N$1,Data!$1:$1,0)-1)))</f>
        <v/>
      </c>
      <c r="O410" s="252" t="str">
        <f ca="1">IF(ISERROR(OFFSET(Data!$A$1,MATCH($D410,Data!$CG:$CG,0)-1,MATCH($E410&amp;"/"&amp;O$1,Data!$1:$1,0)-1))=TRUE,"",IF(OFFSET(Data!$A$1,MATCH($D410,Data!$CG:$CG,0)-1,MATCH($E410&amp;"/"&amp;O$1,Data!$1:$1,0)-1)=0,"",OFFSET(Data!$A$1,MATCH($D410,Data!$CG:$CG,0)-1,MATCH($E410&amp;"/"&amp;O$1,Data!$1:$1,0)-1)))</f>
        <v/>
      </c>
      <c r="P410" s="252" t="str">
        <f ca="1">IF(ISERROR(OFFSET(Data!$A$1,MATCH($D410,Data!$CG:$CG,0)-1,MATCH($E410&amp;"/"&amp;P$1,Data!$1:$1,0)-1))=TRUE,"",IF(OFFSET(Data!$A$1,MATCH($D410,Data!$CG:$CG,0)-1,MATCH($E410&amp;"/"&amp;P$1,Data!$1:$1,0)-1)=0,"",OFFSET(Data!$A$1,MATCH($D410,Data!$CG:$CG,0)-1,MATCH($E410&amp;"/"&amp;P$1,Data!$1:$1,0)-1)))</f>
        <v/>
      </c>
      <c r="Q410" s="252" t="str">
        <f ca="1">IF(ISERROR(OFFSET(Data!$A$1,MATCH($D410,Data!$CG:$CG,0)-1,MATCH($E410&amp;"/"&amp;Q$1,Data!$1:$1,0)-1))=TRUE,"",IF(OFFSET(Data!$A$1,MATCH($D410,Data!$CG:$CG,0)-1,MATCH($E410&amp;"/"&amp;Q$1,Data!$1:$1,0)-1)=0,"",OFFSET(Data!$A$1,MATCH($D410,Data!$CG:$CG,0)-1,MATCH($E410&amp;"/"&amp;Q$1,Data!$1:$1,0)-1)))</f>
        <v/>
      </c>
      <c r="R410" s="252" t="str">
        <f ca="1">IF(ISERROR(OFFSET(Data!$A$1,MATCH($D410,Data!$CG:$CG,0)-1,MATCH($E410&amp;"/"&amp;R$1,Data!$1:$1,0)-1))=TRUE,"",IF(OFFSET(Data!$A$1,MATCH($D410,Data!$CG:$CG,0)-1,MATCH($E410&amp;"/"&amp;R$1,Data!$1:$1,0)-1)=0,"",OFFSET(Data!$A$1,MATCH($D410,Data!$CG:$CG,0)-1,MATCH($E410&amp;"/"&amp;R$1,Data!$1:$1,0)-1)))</f>
        <v/>
      </c>
      <c r="S410" s="252" t="str">
        <f ca="1">IF(ISERROR(OFFSET(Data!$A$1,MATCH($D410,Data!$CG:$CG,0)-1,MATCH($E410&amp;"/"&amp;S$1,Data!$1:$1,0)-1))=TRUE,"",IF(OFFSET(Data!$A$1,MATCH($D410,Data!$CG:$CG,0)-1,MATCH($E410&amp;"/"&amp;S$1,Data!$1:$1,0)-1)=0,"",OFFSET(Data!$A$1,MATCH($D410,Data!$CG:$CG,0)-1,MATCH($E410&amp;"/"&amp;S$1,Data!$1:$1,0)-1)))</f>
        <v/>
      </c>
      <c r="T410" s="252" t="str">
        <f ca="1">IF(ISERROR(OFFSET(Data!$A$1,MATCH($D410,Data!$CG:$CG,0)-1,MATCH($E410&amp;"/"&amp;T$1,Data!$1:$1,0)-1))=TRUE,"",IF(OFFSET(Data!$A$1,MATCH($D410,Data!$CG:$CG,0)-1,MATCH($E410&amp;"/"&amp;T$1,Data!$1:$1,0)-1)=0,"",OFFSET(Data!$A$1,MATCH($D410,Data!$CG:$CG,0)-1,MATCH($E410&amp;"/"&amp;T$1,Data!$1:$1,0)-1)))</f>
        <v/>
      </c>
      <c r="U410" s="252" t="str">
        <f ca="1">IF(ISERROR(OFFSET(Data!$A$1,MATCH($D410,Data!$CG:$CG,0)-1,MATCH($E410&amp;"/"&amp;U$1,Data!$1:$1,0)-1))=TRUE,"",IF(OFFSET(Data!$A$1,MATCH($D410,Data!$CG:$CG,0)-1,MATCH($E410&amp;"/"&amp;U$1,Data!$1:$1,0)-1)=0,"",OFFSET(Data!$A$1,MATCH($D410,Data!$CG:$CG,0)-1,MATCH($E410&amp;"/"&amp;U$1,Data!$1:$1,0)-1)))</f>
        <v/>
      </c>
      <c r="V410" s="252" t="str">
        <f ca="1">IF(ISERROR(OFFSET(Data!$A$1,MATCH($D410,Data!$CG:$CG,0)-1,MATCH($E410&amp;"/"&amp;V$1,Data!$1:$1,0)-1))=TRUE,"",IF(OFFSET(Data!$A$1,MATCH($D410,Data!$CG:$CG,0)-1,MATCH($E410&amp;"/"&amp;V$1,Data!$1:$1,0)-1)=0,"",OFFSET(Data!$A$1,MATCH($D410,Data!$CG:$CG,0)-1,MATCH($E410&amp;"/"&amp;V$1,Data!$1:$1,0)-1)))</f>
        <v/>
      </c>
      <c r="W410" s="269" t="str">
        <f ca="1">IF(ISERROR(OFFSET(Data!$A$1,MATCH($D410,Data!$CG:$CG,0)-1,MATCH($E410&amp;"/"&amp;W$1,Data!$1:$1,0)-1))=TRUE,"",IF(OFFSET(Data!$A$1,MATCH($D410,Data!$CG:$CG,0)-1,MATCH($E410&amp;"/"&amp;W$1,Data!$1:$1,0)-1)=0,"",OFFSET(Data!$A$1,MATCH($D410,Data!$CG:$CG,0)-1,MATCH($E410&amp;"/"&amp;W$1,Data!$1:$1,0)-1)))</f>
        <v/>
      </c>
      <c r="X410" s="252" t="str">
        <f ca="1">IF(ISERROR(OFFSET(Data!$A$1,MATCH($D410,Data!$CG:$CG,0)-1,MATCH($E410&amp;"/"&amp;X$1,Data!$1:$1,0)-1))=TRUE,"",IF(OFFSET(Data!$A$1,MATCH($D410,Data!$CG:$CG,0)-1,MATCH($E410&amp;"/"&amp;X$1,Data!$1:$1,0)-1)=0,"",OFFSET(Data!$A$1,MATCH($D410,Data!$CG:$CG,0)-1,MATCH($E410&amp;"/"&amp;X$1,Data!$1:$1,0)-1)))</f>
        <v/>
      </c>
      <c r="Y410" s="252" t="str">
        <f ca="1">IF(ISERROR(OFFSET(Data!$A$1,MATCH($D410,Data!$CG:$CG,0)-1,MATCH($E410&amp;"/"&amp;Y$1,Data!$1:$1,0)-1))=TRUE,"",IF(OFFSET(Data!$A$1,MATCH($D410,Data!$CG:$CG,0)-1,MATCH($E410&amp;"/"&amp;Y$1,Data!$1:$1,0)-1)=0,"",OFFSET(Data!$A$1,MATCH($D410,Data!$CG:$CG,0)-1,MATCH($E410&amp;"/"&amp;Y$1,Data!$1:$1,0)-1)))</f>
        <v/>
      </c>
      <c r="Z410" s="252" t="str">
        <f ca="1">IF(ISERROR(OFFSET(Data!$A$1,MATCH($D410,Data!$CG:$CG,0)-1,MATCH($E410&amp;"/"&amp;Z$1,Data!$1:$1,0)-1))=TRUE,"",IF(OFFSET(Data!$A$1,MATCH($D410,Data!$CG:$CG,0)-1,MATCH($E410&amp;"/"&amp;Z$1,Data!$1:$1,0)-1)=0,"",OFFSET(Data!$A$1,MATCH($D410,Data!$CG:$CG,0)-1,MATCH($E410&amp;"/"&amp;Z$1,Data!$1:$1,0)-1)))</f>
        <v/>
      </c>
      <c r="AA410" s="252" t="str">
        <f ca="1">IF(ISERROR(OFFSET(Data!$A$1,MATCH($D410,Data!$CG:$CG,0)-1,MATCH($E410&amp;"/"&amp;AA$1,Data!$1:$1,0)-1))=TRUE,"",IF(OFFSET(Data!$A$1,MATCH($D410,Data!$CG:$CG,0)-1,MATCH($E410&amp;"/"&amp;AA$1,Data!$1:$1,0)-1)=0,"",OFFSET(Data!$A$1,MATCH($D410,Data!$CG:$CG,0)-1,MATCH($E410&amp;"/"&amp;AA$1,Data!$1:$1,0)-1)))</f>
        <v/>
      </c>
      <c r="AB410" s="252" t="str">
        <f ca="1">IF(ISERROR(OFFSET(Data!$A$1,MATCH($D410,Data!$CG:$CG,0)-1,MATCH($E410&amp;"/"&amp;AB$1,Data!$1:$1,0)-1))=TRUE,"",IF(OFFSET(Data!$A$1,MATCH($D410,Data!$CG:$CG,0)-1,MATCH($E410&amp;"/"&amp;AB$1,Data!$1:$1,0)-1)=0,"",OFFSET(Data!$A$1,MATCH($D410,Data!$CG:$CG,0)-1,MATCH($E410&amp;"/"&amp;AB$1,Data!$1:$1,0)-1)))</f>
        <v/>
      </c>
      <c r="AC410" s="252" t="str">
        <f ca="1">IF(ISERROR(OFFSET(Data!$A$1,MATCH($D410,Data!$CG:$CG,0)-1,MATCH($E410&amp;"/"&amp;AC$1,Data!$1:$1,0)-1))=TRUE,"",IF(OFFSET(Data!$A$1,MATCH($D410,Data!$CG:$CG,0)-1,MATCH($E410&amp;"/"&amp;AC$1,Data!$1:$1,0)-1)=0,"",OFFSET(Data!$A$1,MATCH($D410,Data!$CG:$CG,0)-1,MATCH($E410&amp;"/"&amp;AC$1,Data!$1:$1,0)-1)))</f>
        <v/>
      </c>
      <c r="AD410" s="252" t="str">
        <f ca="1">IF(ISERROR(OFFSET(Data!$A$1,MATCH($D410,Data!$CG:$CG,0)-1,MATCH($E410&amp;"/"&amp;AD$1,Data!$1:$1,0)-1))=TRUE,"",IF(OFFSET(Data!$A$1,MATCH($D410,Data!$CG:$CG,0)-1,MATCH($E410&amp;"/"&amp;AD$1,Data!$1:$1,0)-1)=0,"",OFFSET(Data!$A$1,MATCH($D410,Data!$CG:$CG,0)-1,MATCH($E410&amp;"/"&amp;AD$1,Data!$1:$1,0)-1)))</f>
        <v/>
      </c>
      <c r="AE410" s="252" t="str">
        <f ca="1">IF(ISERROR(OFFSET(Data!$A$1,MATCH($D410,Data!$CG:$CG,0)-1,MATCH($E410&amp;"/"&amp;AE$1,Data!$1:$1,0)-1))=TRUE,"",IF(OFFSET(Data!$A$1,MATCH($D410,Data!$CG:$CG,0)-1,MATCH($E410&amp;"/"&amp;AE$1,Data!$1:$1,0)-1)=0,"",OFFSET(Data!$A$1,MATCH($D410,Data!$CG:$CG,0)-1,MATCH($E410&amp;"/"&amp;AE$1,Data!$1:$1,0)-1)))</f>
        <v/>
      </c>
      <c r="AF410" s="253" t="str">
        <f ca="1">IF(ISERROR(OFFSET(Data!$A$1,MATCH($D410,Data!$CG:$CG,0)-1,MATCH($E410&amp;"/"&amp;AF$1,Data!$1:$1,0)-1))=TRUE,"",IF(OFFSET(Data!$A$1,MATCH($D410,Data!$CG:$CG,0)-1,MATCH($E410&amp;"/"&amp;AF$1,Data!$1:$1,0)-1)=0,"",OFFSET(Data!$A$1,MATCH($D410,Data!$CG:$CG,0)-1,MATCH($E410&amp;"/"&amp;AF$1,Data!$1:$1,0)-1)))</f>
        <v/>
      </c>
      <c r="AG410" s="212">
        <f t="shared" ca="1" si="11"/>
        <v>0</v>
      </c>
      <c r="AH410" s="213">
        <f ca="1">SUM(AG409:AG410)</f>
        <v>0</v>
      </c>
    </row>
    <row r="411" spans="1:34" ht="15" hidden="1" customHeight="1" x14ac:dyDescent="0.25">
      <c r="A411" s="446"/>
      <c r="B411" s="449"/>
      <c r="C411" s="452"/>
      <c r="D411" s="28" t="e">
        <f>IF(C411&lt;&gt;"",C411,D410)</f>
        <v>#N/A</v>
      </c>
      <c r="E411" s="29" t="s">
        <v>23</v>
      </c>
      <c r="F411" s="254" t="str">
        <f ca="1">IF(ISERROR(OFFSET(Data!$A$1,MATCH($D411,Data!$CG:$CG,0)-1,MATCH($E411&amp;"/"&amp;F$1,Data!$1:$1,0)-1))=TRUE,"",IF(OFFSET(Data!$A$1,MATCH($D411,Data!$CG:$CG,0)-1,MATCH($E411&amp;"/"&amp;F$1,Data!$1:$1,0)-1)=0,"",OFFSET(Data!$A$1,MATCH($D411,Data!$CG:$CG,0)-1,MATCH($E411&amp;"/"&amp;F$1,Data!$1:$1,0)-1)))</f>
        <v/>
      </c>
      <c r="G411" s="252" t="str">
        <f ca="1">IF(ISERROR(OFFSET(Data!$A$1,MATCH($D411,Data!$CG:$CG,0)-1,MATCH($E411&amp;"/"&amp;G$1,Data!$1:$1,0)-1))=TRUE,"",IF(OFFSET(Data!$A$1,MATCH($D411,Data!$CG:$CG,0)-1,MATCH($E411&amp;"/"&amp;G$1,Data!$1:$1,0)-1)=0,"",OFFSET(Data!$A$1,MATCH($D411,Data!$CG:$CG,0)-1,MATCH($E411&amp;"/"&amp;G$1,Data!$1:$1,0)-1)))</f>
        <v/>
      </c>
      <c r="H411" s="252" t="str">
        <f ca="1">IF(ISERROR(OFFSET(Data!$A$1,MATCH($D411,Data!$CG:$CG,0)-1,MATCH($E411&amp;"/"&amp;H$1,Data!$1:$1,0)-1))=TRUE,"",IF(OFFSET(Data!$A$1,MATCH($D411,Data!$CG:$CG,0)-1,MATCH($E411&amp;"/"&amp;H$1,Data!$1:$1,0)-1)=0,"",OFFSET(Data!$A$1,MATCH($D411,Data!$CG:$CG,0)-1,MATCH($E411&amp;"/"&amp;H$1,Data!$1:$1,0)-1)))</f>
        <v/>
      </c>
      <c r="I411" s="252" t="str">
        <f ca="1">IF(ISERROR(OFFSET(Data!$A$1,MATCH($D411,Data!$CG:$CG,0)-1,MATCH($E411&amp;"/"&amp;I$1,Data!$1:$1,0)-1))=TRUE,"",IF(OFFSET(Data!$A$1,MATCH($D411,Data!$CG:$CG,0)-1,MATCH($E411&amp;"/"&amp;I$1,Data!$1:$1,0)-1)=0,"",OFFSET(Data!$A$1,MATCH($D411,Data!$CG:$CG,0)-1,MATCH($E411&amp;"/"&amp;I$1,Data!$1:$1,0)-1)))</f>
        <v/>
      </c>
      <c r="J411" s="252" t="str">
        <f ca="1">IF(ISERROR(OFFSET(Data!$A$1,MATCH($D411,Data!$CG:$CG,0)-1,MATCH($E411&amp;"/"&amp;J$1,Data!$1:$1,0)-1))=TRUE,"",IF(OFFSET(Data!$A$1,MATCH($D411,Data!$CG:$CG,0)-1,MATCH($E411&amp;"/"&amp;J$1,Data!$1:$1,0)-1)=0,"",OFFSET(Data!$A$1,MATCH($D411,Data!$CG:$CG,0)-1,MATCH($E411&amp;"/"&amp;J$1,Data!$1:$1,0)-1)))</f>
        <v/>
      </c>
      <c r="K411" s="252" t="str">
        <f ca="1">IF(ISERROR(OFFSET(Data!$A$1,MATCH($D411,Data!$CG:$CG,0)-1,MATCH($E411&amp;"/"&amp;K$1,Data!$1:$1,0)-1))=TRUE,"",IF(OFFSET(Data!$A$1,MATCH($D411,Data!$CG:$CG,0)-1,MATCH($E411&amp;"/"&amp;K$1,Data!$1:$1,0)-1)=0,"",OFFSET(Data!$A$1,MATCH($D411,Data!$CG:$CG,0)-1,MATCH($E411&amp;"/"&amp;K$1,Data!$1:$1,0)-1)))</f>
        <v/>
      </c>
      <c r="L411" s="252" t="str">
        <f ca="1">IF(ISERROR(OFFSET(Data!$A$1,MATCH($D411,Data!$CG:$CG,0)-1,MATCH($E411&amp;"/"&amp;L$1,Data!$1:$1,0)-1))=TRUE,"",IF(OFFSET(Data!$A$1,MATCH($D411,Data!$CG:$CG,0)-1,MATCH($E411&amp;"/"&amp;L$1,Data!$1:$1,0)-1)=0,"",OFFSET(Data!$A$1,MATCH($D411,Data!$CG:$CG,0)-1,MATCH($E411&amp;"/"&amp;L$1,Data!$1:$1,0)-1)))</f>
        <v/>
      </c>
      <c r="M411" s="252" t="str">
        <f ca="1">IF(ISERROR(OFFSET(Data!$A$1,MATCH($D411,Data!$CG:$CG,0)-1,MATCH($E411&amp;"/"&amp;M$1,Data!$1:$1,0)-1))=TRUE,"",IF(OFFSET(Data!$A$1,MATCH($D411,Data!$CG:$CG,0)-1,MATCH($E411&amp;"/"&amp;M$1,Data!$1:$1,0)-1)=0,"",OFFSET(Data!$A$1,MATCH($D411,Data!$CG:$CG,0)-1,MATCH($E411&amp;"/"&amp;M$1,Data!$1:$1,0)-1)))</f>
        <v/>
      </c>
      <c r="N411" s="252" t="str">
        <f ca="1">IF(ISERROR(OFFSET(Data!$A$1,MATCH($D411,Data!$CG:$CG,0)-1,MATCH($E411&amp;"/"&amp;N$1,Data!$1:$1,0)-1))=TRUE,"",IF(OFFSET(Data!$A$1,MATCH($D411,Data!$CG:$CG,0)-1,MATCH($E411&amp;"/"&amp;N$1,Data!$1:$1,0)-1)=0,"",OFFSET(Data!$A$1,MATCH($D411,Data!$CG:$CG,0)-1,MATCH($E411&amp;"/"&amp;N$1,Data!$1:$1,0)-1)))</f>
        <v/>
      </c>
      <c r="O411" s="252" t="str">
        <f ca="1">IF(ISERROR(OFFSET(Data!$A$1,MATCH($D411,Data!$CG:$CG,0)-1,MATCH($E411&amp;"/"&amp;O$1,Data!$1:$1,0)-1))=TRUE,"",IF(OFFSET(Data!$A$1,MATCH($D411,Data!$CG:$CG,0)-1,MATCH($E411&amp;"/"&amp;O$1,Data!$1:$1,0)-1)=0,"",OFFSET(Data!$A$1,MATCH($D411,Data!$CG:$CG,0)-1,MATCH($E411&amp;"/"&amp;O$1,Data!$1:$1,0)-1)))</f>
        <v/>
      </c>
      <c r="P411" s="252" t="str">
        <f ca="1">IF(ISERROR(OFFSET(Data!$A$1,MATCH($D411,Data!$CG:$CG,0)-1,MATCH($E411&amp;"/"&amp;P$1,Data!$1:$1,0)-1))=TRUE,"",IF(OFFSET(Data!$A$1,MATCH($D411,Data!$CG:$CG,0)-1,MATCH($E411&amp;"/"&amp;P$1,Data!$1:$1,0)-1)=0,"",OFFSET(Data!$A$1,MATCH($D411,Data!$CG:$CG,0)-1,MATCH($E411&amp;"/"&amp;P$1,Data!$1:$1,0)-1)))</f>
        <v/>
      </c>
      <c r="Q411" s="252" t="str">
        <f ca="1">IF(ISERROR(OFFSET(Data!$A$1,MATCH($D411,Data!$CG:$CG,0)-1,MATCH($E411&amp;"/"&amp;Q$1,Data!$1:$1,0)-1))=TRUE,"",IF(OFFSET(Data!$A$1,MATCH($D411,Data!$CG:$CG,0)-1,MATCH($E411&amp;"/"&amp;Q$1,Data!$1:$1,0)-1)=0,"",OFFSET(Data!$A$1,MATCH($D411,Data!$CG:$CG,0)-1,MATCH($E411&amp;"/"&amp;Q$1,Data!$1:$1,0)-1)))</f>
        <v/>
      </c>
      <c r="R411" s="252" t="str">
        <f ca="1">IF(ISERROR(OFFSET(Data!$A$1,MATCH($D411,Data!$CG:$CG,0)-1,MATCH($E411&amp;"/"&amp;R$1,Data!$1:$1,0)-1))=TRUE,"",IF(OFFSET(Data!$A$1,MATCH($D411,Data!$CG:$CG,0)-1,MATCH($E411&amp;"/"&amp;R$1,Data!$1:$1,0)-1)=0,"",OFFSET(Data!$A$1,MATCH($D411,Data!$CG:$CG,0)-1,MATCH($E411&amp;"/"&amp;R$1,Data!$1:$1,0)-1)))</f>
        <v/>
      </c>
      <c r="S411" s="252" t="str">
        <f ca="1">IF(ISERROR(OFFSET(Data!$A$1,MATCH($D411,Data!$CG:$CG,0)-1,MATCH($E411&amp;"/"&amp;S$1,Data!$1:$1,0)-1))=TRUE,"",IF(OFFSET(Data!$A$1,MATCH($D411,Data!$CG:$CG,0)-1,MATCH($E411&amp;"/"&amp;S$1,Data!$1:$1,0)-1)=0,"",OFFSET(Data!$A$1,MATCH($D411,Data!$CG:$CG,0)-1,MATCH($E411&amp;"/"&amp;S$1,Data!$1:$1,0)-1)))</f>
        <v/>
      </c>
      <c r="T411" s="252" t="str">
        <f ca="1">IF(ISERROR(OFFSET(Data!$A$1,MATCH($D411,Data!$CG:$CG,0)-1,MATCH($E411&amp;"/"&amp;T$1,Data!$1:$1,0)-1))=TRUE,"",IF(OFFSET(Data!$A$1,MATCH($D411,Data!$CG:$CG,0)-1,MATCH($E411&amp;"/"&amp;T$1,Data!$1:$1,0)-1)=0,"",OFFSET(Data!$A$1,MATCH($D411,Data!$CG:$CG,0)-1,MATCH($E411&amp;"/"&amp;T$1,Data!$1:$1,0)-1)))</f>
        <v/>
      </c>
      <c r="U411" s="252" t="str">
        <f ca="1">IF(ISERROR(OFFSET(Data!$A$1,MATCH($D411,Data!$CG:$CG,0)-1,MATCH($E411&amp;"/"&amp;U$1,Data!$1:$1,0)-1))=TRUE,"",IF(OFFSET(Data!$A$1,MATCH($D411,Data!$CG:$CG,0)-1,MATCH($E411&amp;"/"&amp;U$1,Data!$1:$1,0)-1)=0,"",OFFSET(Data!$A$1,MATCH($D411,Data!$CG:$CG,0)-1,MATCH($E411&amp;"/"&amp;U$1,Data!$1:$1,0)-1)))</f>
        <v/>
      </c>
      <c r="V411" s="252" t="str">
        <f ca="1">IF(ISERROR(OFFSET(Data!$A$1,MATCH($D411,Data!$CG:$CG,0)-1,MATCH($E411&amp;"/"&amp;V$1,Data!$1:$1,0)-1))=TRUE,"",IF(OFFSET(Data!$A$1,MATCH($D411,Data!$CG:$CG,0)-1,MATCH($E411&amp;"/"&amp;V$1,Data!$1:$1,0)-1)=0,"",OFFSET(Data!$A$1,MATCH($D411,Data!$CG:$CG,0)-1,MATCH($E411&amp;"/"&amp;V$1,Data!$1:$1,0)-1)))</f>
        <v/>
      </c>
      <c r="W411" s="269" t="str">
        <f ca="1">IF(ISERROR(OFFSET(Data!$A$1,MATCH($D411,Data!$CG:$CG,0)-1,MATCH($E411&amp;"/"&amp;W$1,Data!$1:$1,0)-1))=TRUE,"",IF(OFFSET(Data!$A$1,MATCH($D411,Data!$CG:$CG,0)-1,MATCH($E411&amp;"/"&amp;W$1,Data!$1:$1,0)-1)=0,"",OFFSET(Data!$A$1,MATCH($D411,Data!$CG:$CG,0)-1,MATCH($E411&amp;"/"&amp;W$1,Data!$1:$1,0)-1)))</f>
        <v/>
      </c>
      <c r="X411" s="252" t="str">
        <f ca="1">IF(ISERROR(OFFSET(Data!$A$1,MATCH($D411,Data!$CG:$CG,0)-1,MATCH($E411&amp;"/"&amp;X$1,Data!$1:$1,0)-1))=TRUE,"",IF(OFFSET(Data!$A$1,MATCH($D411,Data!$CG:$CG,0)-1,MATCH($E411&amp;"/"&amp;X$1,Data!$1:$1,0)-1)=0,"",OFFSET(Data!$A$1,MATCH($D411,Data!$CG:$CG,0)-1,MATCH($E411&amp;"/"&amp;X$1,Data!$1:$1,0)-1)))</f>
        <v/>
      </c>
      <c r="Y411" s="252" t="str">
        <f ca="1">IF(ISERROR(OFFSET(Data!$A$1,MATCH($D411,Data!$CG:$CG,0)-1,MATCH($E411&amp;"/"&amp;Y$1,Data!$1:$1,0)-1))=TRUE,"",IF(OFFSET(Data!$A$1,MATCH($D411,Data!$CG:$CG,0)-1,MATCH($E411&amp;"/"&amp;Y$1,Data!$1:$1,0)-1)=0,"",OFFSET(Data!$A$1,MATCH($D411,Data!$CG:$CG,0)-1,MATCH($E411&amp;"/"&amp;Y$1,Data!$1:$1,0)-1)))</f>
        <v/>
      </c>
      <c r="Z411" s="252" t="str">
        <f ca="1">IF(ISERROR(OFFSET(Data!$A$1,MATCH($D411,Data!$CG:$CG,0)-1,MATCH($E411&amp;"/"&amp;Z$1,Data!$1:$1,0)-1))=TRUE,"",IF(OFFSET(Data!$A$1,MATCH($D411,Data!$CG:$CG,0)-1,MATCH($E411&amp;"/"&amp;Z$1,Data!$1:$1,0)-1)=0,"",OFFSET(Data!$A$1,MATCH($D411,Data!$CG:$CG,0)-1,MATCH($E411&amp;"/"&amp;Z$1,Data!$1:$1,0)-1)))</f>
        <v/>
      </c>
      <c r="AA411" s="252" t="str">
        <f ca="1">IF(ISERROR(OFFSET(Data!$A$1,MATCH($D411,Data!$CG:$CG,0)-1,MATCH($E411&amp;"/"&amp;AA$1,Data!$1:$1,0)-1))=TRUE,"",IF(OFFSET(Data!$A$1,MATCH($D411,Data!$CG:$CG,0)-1,MATCH($E411&amp;"/"&amp;AA$1,Data!$1:$1,0)-1)=0,"",OFFSET(Data!$A$1,MATCH($D411,Data!$CG:$CG,0)-1,MATCH($E411&amp;"/"&amp;AA$1,Data!$1:$1,0)-1)))</f>
        <v/>
      </c>
      <c r="AB411" s="252" t="str">
        <f ca="1">IF(ISERROR(OFFSET(Data!$A$1,MATCH($D411,Data!$CG:$CG,0)-1,MATCH($E411&amp;"/"&amp;AB$1,Data!$1:$1,0)-1))=TRUE,"",IF(OFFSET(Data!$A$1,MATCH($D411,Data!$CG:$CG,0)-1,MATCH($E411&amp;"/"&amp;AB$1,Data!$1:$1,0)-1)=0,"",OFFSET(Data!$A$1,MATCH($D411,Data!$CG:$CG,0)-1,MATCH($E411&amp;"/"&amp;AB$1,Data!$1:$1,0)-1)))</f>
        <v/>
      </c>
      <c r="AC411" s="252" t="str">
        <f ca="1">IF(ISERROR(OFFSET(Data!$A$1,MATCH($D411,Data!$CG:$CG,0)-1,MATCH($E411&amp;"/"&amp;AC$1,Data!$1:$1,0)-1))=TRUE,"",IF(OFFSET(Data!$A$1,MATCH($D411,Data!$CG:$CG,0)-1,MATCH($E411&amp;"/"&amp;AC$1,Data!$1:$1,0)-1)=0,"",OFFSET(Data!$A$1,MATCH($D411,Data!$CG:$CG,0)-1,MATCH($E411&amp;"/"&amp;AC$1,Data!$1:$1,0)-1)))</f>
        <v/>
      </c>
      <c r="AD411" s="252" t="str">
        <f ca="1">IF(ISERROR(OFFSET(Data!$A$1,MATCH($D411,Data!$CG:$CG,0)-1,MATCH($E411&amp;"/"&amp;AD$1,Data!$1:$1,0)-1))=TRUE,"",IF(OFFSET(Data!$A$1,MATCH($D411,Data!$CG:$CG,0)-1,MATCH($E411&amp;"/"&amp;AD$1,Data!$1:$1,0)-1)=0,"",OFFSET(Data!$A$1,MATCH($D411,Data!$CG:$CG,0)-1,MATCH($E411&amp;"/"&amp;AD$1,Data!$1:$1,0)-1)))</f>
        <v/>
      </c>
      <c r="AE411" s="252" t="str">
        <f ca="1">IF(ISERROR(OFFSET(Data!$A$1,MATCH($D411,Data!$CG:$CG,0)-1,MATCH($E411&amp;"/"&amp;AE$1,Data!$1:$1,0)-1))=TRUE,"",IF(OFFSET(Data!$A$1,MATCH($D411,Data!$CG:$CG,0)-1,MATCH($E411&amp;"/"&amp;AE$1,Data!$1:$1,0)-1)=0,"",OFFSET(Data!$A$1,MATCH($D411,Data!$CG:$CG,0)-1,MATCH($E411&amp;"/"&amp;AE$1,Data!$1:$1,0)-1)))</f>
        <v/>
      </c>
      <c r="AF411" s="253" t="str">
        <f ca="1">IF(ISERROR(OFFSET(Data!$A$1,MATCH($D411,Data!$CG:$CG,0)-1,MATCH($E411&amp;"/"&amp;AF$1,Data!$1:$1,0)-1))=TRUE,"",IF(OFFSET(Data!$A$1,MATCH($D411,Data!$CG:$CG,0)-1,MATCH($E411&amp;"/"&amp;AF$1,Data!$1:$1,0)-1)=0,"",OFFSET(Data!$A$1,MATCH($D411,Data!$CG:$CG,0)-1,MATCH($E411&amp;"/"&amp;AF$1,Data!$1:$1,0)-1)))</f>
        <v/>
      </c>
      <c r="AG411" s="212">
        <f t="shared" ca="1" si="11"/>
        <v>0</v>
      </c>
      <c r="AH411" s="213">
        <f ca="1">SUM(AG409:AG411)</f>
        <v>0</v>
      </c>
    </row>
    <row r="412" spans="1:34" ht="15.75" hidden="1" customHeight="1" x14ac:dyDescent="0.25">
      <c r="A412" s="446"/>
      <c r="B412" s="449"/>
      <c r="C412" s="452"/>
      <c r="D412" s="28" t="e">
        <f>IF(C412&lt;&gt;"",C412,D411)</f>
        <v>#N/A</v>
      </c>
      <c r="E412" s="29" t="s">
        <v>24</v>
      </c>
      <c r="F412" s="254" t="str">
        <f ca="1">IF(ISERROR(OFFSET(Data!$A$1,MATCH($D412,Data!$CG:$CG,0)-1,MATCH($E412&amp;"/"&amp;F$1,Data!$1:$1,0)-1))=TRUE,"",IF(OFFSET(Data!$A$1,MATCH($D412,Data!$CG:$CG,0)-1,MATCH($E412&amp;"/"&amp;F$1,Data!$1:$1,0)-1)=0,"",OFFSET(Data!$A$1,MATCH($D412,Data!$CG:$CG,0)-1,MATCH($E412&amp;"/"&amp;F$1,Data!$1:$1,0)-1)))</f>
        <v/>
      </c>
      <c r="G412" s="252" t="str">
        <f ca="1">IF(ISERROR(OFFSET(Data!$A$1,MATCH($D412,Data!$CG:$CG,0)-1,MATCH($E412&amp;"/"&amp;G$1,Data!$1:$1,0)-1))=TRUE,"",IF(OFFSET(Data!$A$1,MATCH($D412,Data!$CG:$CG,0)-1,MATCH($E412&amp;"/"&amp;G$1,Data!$1:$1,0)-1)=0,"",OFFSET(Data!$A$1,MATCH($D412,Data!$CG:$CG,0)-1,MATCH($E412&amp;"/"&amp;G$1,Data!$1:$1,0)-1)))</f>
        <v/>
      </c>
      <c r="H412" s="252" t="str">
        <f ca="1">IF(ISERROR(OFFSET(Data!$A$1,MATCH($D412,Data!$CG:$CG,0)-1,MATCH($E412&amp;"/"&amp;H$1,Data!$1:$1,0)-1))=TRUE,"",IF(OFFSET(Data!$A$1,MATCH($D412,Data!$CG:$CG,0)-1,MATCH($E412&amp;"/"&amp;H$1,Data!$1:$1,0)-1)=0,"",OFFSET(Data!$A$1,MATCH($D412,Data!$CG:$CG,0)-1,MATCH($E412&amp;"/"&amp;H$1,Data!$1:$1,0)-1)))</f>
        <v/>
      </c>
      <c r="I412" s="252" t="str">
        <f ca="1">IF(ISERROR(OFFSET(Data!$A$1,MATCH($D412,Data!$CG:$CG,0)-1,MATCH($E412&amp;"/"&amp;I$1,Data!$1:$1,0)-1))=TRUE,"",IF(OFFSET(Data!$A$1,MATCH($D412,Data!$CG:$CG,0)-1,MATCH($E412&amp;"/"&amp;I$1,Data!$1:$1,0)-1)=0,"",OFFSET(Data!$A$1,MATCH($D412,Data!$CG:$CG,0)-1,MATCH($E412&amp;"/"&amp;I$1,Data!$1:$1,0)-1)))</f>
        <v/>
      </c>
      <c r="J412" s="252" t="str">
        <f ca="1">IF(ISERROR(OFFSET(Data!$A$1,MATCH($D412,Data!$CG:$CG,0)-1,MATCH($E412&amp;"/"&amp;J$1,Data!$1:$1,0)-1))=TRUE,"",IF(OFFSET(Data!$A$1,MATCH($D412,Data!$CG:$CG,0)-1,MATCH($E412&amp;"/"&amp;J$1,Data!$1:$1,0)-1)=0,"",OFFSET(Data!$A$1,MATCH($D412,Data!$CG:$CG,0)-1,MATCH($E412&amp;"/"&amp;J$1,Data!$1:$1,0)-1)))</f>
        <v/>
      </c>
      <c r="K412" s="252" t="str">
        <f ca="1">IF(ISERROR(OFFSET(Data!$A$1,MATCH($D412,Data!$CG:$CG,0)-1,MATCH($E412&amp;"/"&amp;K$1,Data!$1:$1,0)-1))=TRUE,"",IF(OFFSET(Data!$A$1,MATCH($D412,Data!$CG:$CG,0)-1,MATCH($E412&amp;"/"&amp;K$1,Data!$1:$1,0)-1)=0,"",OFFSET(Data!$A$1,MATCH($D412,Data!$CG:$CG,0)-1,MATCH($E412&amp;"/"&amp;K$1,Data!$1:$1,0)-1)))</f>
        <v/>
      </c>
      <c r="L412" s="252" t="str">
        <f ca="1">IF(ISERROR(OFFSET(Data!$A$1,MATCH($D412,Data!$CG:$CG,0)-1,MATCH($E412&amp;"/"&amp;L$1,Data!$1:$1,0)-1))=TRUE,"",IF(OFFSET(Data!$A$1,MATCH($D412,Data!$CG:$CG,0)-1,MATCH($E412&amp;"/"&amp;L$1,Data!$1:$1,0)-1)=0,"",OFFSET(Data!$A$1,MATCH($D412,Data!$CG:$CG,0)-1,MATCH($E412&amp;"/"&amp;L$1,Data!$1:$1,0)-1)))</f>
        <v/>
      </c>
      <c r="M412" s="252" t="str">
        <f ca="1">IF(ISERROR(OFFSET(Data!$A$1,MATCH($D412,Data!$CG:$CG,0)-1,MATCH($E412&amp;"/"&amp;M$1,Data!$1:$1,0)-1))=TRUE,"",IF(OFFSET(Data!$A$1,MATCH($D412,Data!$CG:$CG,0)-1,MATCH($E412&amp;"/"&amp;M$1,Data!$1:$1,0)-1)=0,"",OFFSET(Data!$A$1,MATCH($D412,Data!$CG:$CG,0)-1,MATCH($E412&amp;"/"&amp;M$1,Data!$1:$1,0)-1)))</f>
        <v/>
      </c>
      <c r="N412" s="252" t="str">
        <f ca="1">IF(ISERROR(OFFSET(Data!$A$1,MATCH($D412,Data!$CG:$CG,0)-1,MATCH($E412&amp;"/"&amp;N$1,Data!$1:$1,0)-1))=TRUE,"",IF(OFFSET(Data!$A$1,MATCH($D412,Data!$CG:$CG,0)-1,MATCH($E412&amp;"/"&amp;N$1,Data!$1:$1,0)-1)=0,"",OFFSET(Data!$A$1,MATCH($D412,Data!$CG:$CG,0)-1,MATCH($E412&amp;"/"&amp;N$1,Data!$1:$1,0)-1)))</f>
        <v/>
      </c>
      <c r="O412" s="252" t="str">
        <f ca="1">IF(ISERROR(OFFSET(Data!$A$1,MATCH($D412,Data!$CG:$CG,0)-1,MATCH($E412&amp;"/"&amp;O$1,Data!$1:$1,0)-1))=TRUE,"",IF(OFFSET(Data!$A$1,MATCH($D412,Data!$CG:$CG,0)-1,MATCH($E412&amp;"/"&amp;O$1,Data!$1:$1,0)-1)=0,"",OFFSET(Data!$A$1,MATCH($D412,Data!$CG:$CG,0)-1,MATCH($E412&amp;"/"&amp;O$1,Data!$1:$1,0)-1)))</f>
        <v/>
      </c>
      <c r="P412" s="252" t="str">
        <f ca="1">IF(ISERROR(OFFSET(Data!$A$1,MATCH($D412,Data!$CG:$CG,0)-1,MATCH($E412&amp;"/"&amp;P$1,Data!$1:$1,0)-1))=TRUE,"",IF(OFFSET(Data!$A$1,MATCH($D412,Data!$CG:$CG,0)-1,MATCH($E412&amp;"/"&amp;P$1,Data!$1:$1,0)-1)=0,"",OFFSET(Data!$A$1,MATCH($D412,Data!$CG:$CG,0)-1,MATCH($E412&amp;"/"&amp;P$1,Data!$1:$1,0)-1)))</f>
        <v/>
      </c>
      <c r="Q412" s="252" t="str">
        <f ca="1">IF(ISERROR(OFFSET(Data!$A$1,MATCH($D412,Data!$CG:$CG,0)-1,MATCH($E412&amp;"/"&amp;Q$1,Data!$1:$1,0)-1))=TRUE,"",IF(OFFSET(Data!$A$1,MATCH($D412,Data!$CG:$CG,0)-1,MATCH($E412&amp;"/"&amp;Q$1,Data!$1:$1,0)-1)=0,"",OFFSET(Data!$A$1,MATCH($D412,Data!$CG:$CG,0)-1,MATCH($E412&amp;"/"&amp;Q$1,Data!$1:$1,0)-1)))</f>
        <v/>
      </c>
      <c r="R412" s="252" t="str">
        <f ca="1">IF(ISERROR(OFFSET(Data!$A$1,MATCH($D412,Data!$CG:$CG,0)-1,MATCH($E412&amp;"/"&amp;R$1,Data!$1:$1,0)-1))=TRUE,"",IF(OFFSET(Data!$A$1,MATCH($D412,Data!$CG:$CG,0)-1,MATCH($E412&amp;"/"&amp;R$1,Data!$1:$1,0)-1)=0,"",OFFSET(Data!$A$1,MATCH($D412,Data!$CG:$CG,0)-1,MATCH($E412&amp;"/"&amp;R$1,Data!$1:$1,0)-1)))</f>
        <v/>
      </c>
      <c r="S412" s="252" t="str">
        <f ca="1">IF(ISERROR(OFFSET(Data!$A$1,MATCH($D412,Data!$CG:$CG,0)-1,MATCH($E412&amp;"/"&amp;S$1,Data!$1:$1,0)-1))=TRUE,"",IF(OFFSET(Data!$A$1,MATCH($D412,Data!$CG:$CG,0)-1,MATCH($E412&amp;"/"&amp;S$1,Data!$1:$1,0)-1)=0,"",OFFSET(Data!$A$1,MATCH($D412,Data!$CG:$CG,0)-1,MATCH($E412&amp;"/"&amp;S$1,Data!$1:$1,0)-1)))</f>
        <v/>
      </c>
      <c r="T412" s="252" t="str">
        <f ca="1">IF(ISERROR(OFFSET(Data!$A$1,MATCH($D412,Data!$CG:$CG,0)-1,MATCH($E412&amp;"/"&amp;T$1,Data!$1:$1,0)-1))=TRUE,"",IF(OFFSET(Data!$A$1,MATCH($D412,Data!$CG:$CG,0)-1,MATCH($E412&amp;"/"&amp;T$1,Data!$1:$1,0)-1)=0,"",OFFSET(Data!$A$1,MATCH($D412,Data!$CG:$CG,0)-1,MATCH($E412&amp;"/"&amp;T$1,Data!$1:$1,0)-1)))</f>
        <v/>
      </c>
      <c r="U412" s="252" t="str">
        <f ca="1">IF(ISERROR(OFFSET(Data!$A$1,MATCH($D412,Data!$CG:$CG,0)-1,MATCH($E412&amp;"/"&amp;U$1,Data!$1:$1,0)-1))=TRUE,"",IF(OFFSET(Data!$A$1,MATCH($D412,Data!$CG:$CG,0)-1,MATCH($E412&amp;"/"&amp;U$1,Data!$1:$1,0)-1)=0,"",OFFSET(Data!$A$1,MATCH($D412,Data!$CG:$CG,0)-1,MATCH($E412&amp;"/"&amp;U$1,Data!$1:$1,0)-1)))</f>
        <v/>
      </c>
      <c r="V412" s="252" t="str">
        <f ca="1">IF(ISERROR(OFFSET(Data!$A$1,MATCH($D412,Data!$CG:$CG,0)-1,MATCH($E412&amp;"/"&amp;V$1,Data!$1:$1,0)-1))=TRUE,"",IF(OFFSET(Data!$A$1,MATCH($D412,Data!$CG:$CG,0)-1,MATCH($E412&amp;"/"&amp;V$1,Data!$1:$1,0)-1)=0,"",OFFSET(Data!$A$1,MATCH($D412,Data!$CG:$CG,0)-1,MATCH($E412&amp;"/"&amp;V$1,Data!$1:$1,0)-1)))</f>
        <v/>
      </c>
      <c r="W412" s="269" t="str">
        <f ca="1">IF(ISERROR(OFFSET(Data!$A$1,MATCH($D412,Data!$CG:$CG,0)-1,MATCH($E412&amp;"/"&amp;W$1,Data!$1:$1,0)-1))=TRUE,"",IF(OFFSET(Data!$A$1,MATCH($D412,Data!$CG:$CG,0)-1,MATCH($E412&amp;"/"&amp;W$1,Data!$1:$1,0)-1)=0,"",OFFSET(Data!$A$1,MATCH($D412,Data!$CG:$CG,0)-1,MATCH($E412&amp;"/"&amp;W$1,Data!$1:$1,0)-1)))</f>
        <v/>
      </c>
      <c r="X412" s="252" t="str">
        <f ca="1">IF(ISERROR(OFFSET(Data!$A$1,MATCH($D412,Data!$CG:$CG,0)-1,MATCH($E412&amp;"/"&amp;X$1,Data!$1:$1,0)-1))=TRUE,"",IF(OFFSET(Data!$A$1,MATCH($D412,Data!$CG:$CG,0)-1,MATCH($E412&amp;"/"&amp;X$1,Data!$1:$1,0)-1)=0,"",OFFSET(Data!$A$1,MATCH($D412,Data!$CG:$CG,0)-1,MATCH($E412&amp;"/"&amp;X$1,Data!$1:$1,0)-1)))</f>
        <v/>
      </c>
      <c r="Y412" s="252" t="str">
        <f ca="1">IF(ISERROR(OFFSET(Data!$A$1,MATCH($D412,Data!$CG:$CG,0)-1,MATCH($E412&amp;"/"&amp;Y$1,Data!$1:$1,0)-1))=TRUE,"",IF(OFFSET(Data!$A$1,MATCH($D412,Data!$CG:$CG,0)-1,MATCH($E412&amp;"/"&amp;Y$1,Data!$1:$1,0)-1)=0,"",OFFSET(Data!$A$1,MATCH($D412,Data!$CG:$CG,0)-1,MATCH($E412&amp;"/"&amp;Y$1,Data!$1:$1,0)-1)))</f>
        <v/>
      </c>
      <c r="Z412" s="252" t="str">
        <f ca="1">IF(ISERROR(OFFSET(Data!$A$1,MATCH($D412,Data!$CG:$CG,0)-1,MATCH($E412&amp;"/"&amp;Z$1,Data!$1:$1,0)-1))=TRUE,"",IF(OFFSET(Data!$A$1,MATCH($D412,Data!$CG:$CG,0)-1,MATCH($E412&amp;"/"&amp;Z$1,Data!$1:$1,0)-1)=0,"",OFFSET(Data!$A$1,MATCH($D412,Data!$CG:$CG,0)-1,MATCH($E412&amp;"/"&amp;Z$1,Data!$1:$1,0)-1)))</f>
        <v/>
      </c>
      <c r="AA412" s="252" t="str">
        <f ca="1">IF(ISERROR(OFFSET(Data!$A$1,MATCH($D412,Data!$CG:$CG,0)-1,MATCH($E412&amp;"/"&amp;AA$1,Data!$1:$1,0)-1))=TRUE,"",IF(OFFSET(Data!$A$1,MATCH($D412,Data!$CG:$CG,0)-1,MATCH($E412&amp;"/"&amp;AA$1,Data!$1:$1,0)-1)=0,"",OFFSET(Data!$A$1,MATCH($D412,Data!$CG:$CG,0)-1,MATCH($E412&amp;"/"&amp;AA$1,Data!$1:$1,0)-1)))</f>
        <v/>
      </c>
      <c r="AB412" s="252" t="str">
        <f ca="1">IF(ISERROR(OFFSET(Data!$A$1,MATCH($D412,Data!$CG:$CG,0)-1,MATCH($E412&amp;"/"&amp;AB$1,Data!$1:$1,0)-1))=TRUE,"",IF(OFFSET(Data!$A$1,MATCH($D412,Data!$CG:$CG,0)-1,MATCH($E412&amp;"/"&amp;AB$1,Data!$1:$1,0)-1)=0,"",OFFSET(Data!$A$1,MATCH($D412,Data!$CG:$CG,0)-1,MATCH($E412&amp;"/"&amp;AB$1,Data!$1:$1,0)-1)))</f>
        <v/>
      </c>
      <c r="AC412" s="252" t="str">
        <f ca="1">IF(ISERROR(OFFSET(Data!$A$1,MATCH($D412,Data!$CG:$CG,0)-1,MATCH($E412&amp;"/"&amp;AC$1,Data!$1:$1,0)-1))=TRUE,"",IF(OFFSET(Data!$A$1,MATCH($D412,Data!$CG:$CG,0)-1,MATCH($E412&amp;"/"&amp;AC$1,Data!$1:$1,0)-1)=0,"",OFFSET(Data!$A$1,MATCH($D412,Data!$CG:$CG,0)-1,MATCH($E412&amp;"/"&amp;AC$1,Data!$1:$1,0)-1)))</f>
        <v/>
      </c>
      <c r="AD412" s="252" t="str">
        <f ca="1">IF(ISERROR(OFFSET(Data!$A$1,MATCH($D412,Data!$CG:$CG,0)-1,MATCH($E412&amp;"/"&amp;AD$1,Data!$1:$1,0)-1))=TRUE,"",IF(OFFSET(Data!$A$1,MATCH($D412,Data!$CG:$CG,0)-1,MATCH($E412&amp;"/"&amp;AD$1,Data!$1:$1,0)-1)=0,"",OFFSET(Data!$A$1,MATCH($D412,Data!$CG:$CG,0)-1,MATCH($E412&amp;"/"&amp;AD$1,Data!$1:$1,0)-1)))</f>
        <v/>
      </c>
      <c r="AE412" s="252" t="str">
        <f ca="1">IF(ISERROR(OFFSET(Data!$A$1,MATCH($D412,Data!$CG:$CG,0)-1,MATCH($E412&amp;"/"&amp;AE$1,Data!$1:$1,0)-1))=TRUE,"",IF(OFFSET(Data!$A$1,MATCH($D412,Data!$CG:$CG,0)-1,MATCH($E412&amp;"/"&amp;AE$1,Data!$1:$1,0)-1)=0,"",OFFSET(Data!$A$1,MATCH($D412,Data!$CG:$CG,0)-1,MATCH($E412&amp;"/"&amp;AE$1,Data!$1:$1,0)-1)))</f>
        <v/>
      </c>
      <c r="AF412" s="253" t="str">
        <f ca="1">IF(ISERROR(OFFSET(Data!$A$1,MATCH($D412,Data!$CG:$CG,0)-1,MATCH($E412&amp;"/"&amp;AF$1,Data!$1:$1,0)-1))=TRUE,"",IF(OFFSET(Data!$A$1,MATCH($D412,Data!$CG:$CG,0)-1,MATCH($E412&amp;"/"&amp;AF$1,Data!$1:$1,0)-1)=0,"",OFFSET(Data!$A$1,MATCH($D412,Data!$CG:$CG,0)-1,MATCH($E412&amp;"/"&amp;AF$1,Data!$1:$1,0)-1)))</f>
        <v/>
      </c>
      <c r="AG412" s="212">
        <f t="shared" ca="1" si="11"/>
        <v>0</v>
      </c>
      <c r="AH412" s="213">
        <f ca="1">SUM(AG409:AG412)</f>
        <v>0</v>
      </c>
    </row>
    <row r="413" spans="1:34" ht="15.75" hidden="1" customHeight="1" thickBot="1" x14ac:dyDescent="0.3">
      <c r="A413" s="447"/>
      <c r="B413" s="450"/>
      <c r="C413" s="453"/>
      <c r="D413" s="30" t="e">
        <f>IF(C413&lt;&gt;"",C413,D412)</f>
        <v>#N/A</v>
      </c>
      <c r="E413" s="31" t="s">
        <v>25</v>
      </c>
      <c r="F413" s="255" t="str">
        <f ca="1">IF(ISERROR(OFFSET(Data!$A$1,MATCH($D413,Data!$CG:$CG,0)-1,MATCH($E413&amp;"/"&amp;F$1,Data!$1:$1,0)-1))=TRUE,"",IF(OFFSET(Data!$A$1,MATCH($D413,Data!$CG:$CG,0)-1,MATCH($E413&amp;"/"&amp;F$1,Data!$1:$1,0)-1)=0,"",OFFSET(Data!$A$1,MATCH($D413,Data!$CG:$CG,0)-1,MATCH($E413&amp;"/"&amp;F$1,Data!$1:$1,0)-1)))</f>
        <v/>
      </c>
      <c r="G413" s="256" t="str">
        <f ca="1">IF(ISERROR(OFFSET(Data!$A$1,MATCH($D413,Data!$CG:$CG,0)-1,MATCH($E413&amp;"/"&amp;G$1,Data!$1:$1,0)-1))=TRUE,"",IF(OFFSET(Data!$A$1,MATCH($D413,Data!$CG:$CG,0)-1,MATCH($E413&amp;"/"&amp;G$1,Data!$1:$1,0)-1)=0,"",OFFSET(Data!$A$1,MATCH($D413,Data!$CG:$CG,0)-1,MATCH($E413&amp;"/"&amp;G$1,Data!$1:$1,0)-1)))</f>
        <v/>
      </c>
      <c r="H413" s="256" t="str">
        <f ca="1">IF(ISERROR(OFFSET(Data!$A$1,MATCH($D413,Data!$CG:$CG,0)-1,MATCH($E413&amp;"/"&amp;H$1,Data!$1:$1,0)-1))=TRUE,"",IF(OFFSET(Data!$A$1,MATCH($D413,Data!$CG:$CG,0)-1,MATCH($E413&amp;"/"&amp;H$1,Data!$1:$1,0)-1)=0,"",OFFSET(Data!$A$1,MATCH($D413,Data!$CG:$CG,0)-1,MATCH($E413&amp;"/"&amp;H$1,Data!$1:$1,0)-1)))</f>
        <v/>
      </c>
      <c r="I413" s="256" t="str">
        <f ca="1">IF(ISERROR(OFFSET(Data!$A$1,MATCH($D413,Data!$CG:$CG,0)-1,MATCH($E413&amp;"/"&amp;I$1,Data!$1:$1,0)-1))=TRUE,"",IF(OFFSET(Data!$A$1,MATCH($D413,Data!$CG:$CG,0)-1,MATCH($E413&amp;"/"&amp;I$1,Data!$1:$1,0)-1)=0,"",OFFSET(Data!$A$1,MATCH($D413,Data!$CG:$CG,0)-1,MATCH($E413&amp;"/"&amp;I$1,Data!$1:$1,0)-1)))</f>
        <v/>
      </c>
      <c r="J413" s="256" t="str">
        <f ca="1">IF(ISERROR(OFFSET(Data!$A$1,MATCH($D413,Data!$CG:$CG,0)-1,MATCH($E413&amp;"/"&amp;J$1,Data!$1:$1,0)-1))=TRUE,"",IF(OFFSET(Data!$A$1,MATCH($D413,Data!$CG:$CG,0)-1,MATCH($E413&amp;"/"&amp;J$1,Data!$1:$1,0)-1)=0,"",OFFSET(Data!$A$1,MATCH($D413,Data!$CG:$CG,0)-1,MATCH($E413&amp;"/"&amp;J$1,Data!$1:$1,0)-1)))</f>
        <v/>
      </c>
      <c r="K413" s="256" t="str">
        <f ca="1">IF(ISERROR(OFFSET(Data!$A$1,MATCH($D413,Data!$CG:$CG,0)-1,MATCH($E413&amp;"/"&amp;K$1,Data!$1:$1,0)-1))=TRUE,"",IF(OFFSET(Data!$A$1,MATCH($D413,Data!$CG:$CG,0)-1,MATCH($E413&amp;"/"&amp;K$1,Data!$1:$1,0)-1)=0,"",OFFSET(Data!$A$1,MATCH($D413,Data!$CG:$CG,0)-1,MATCH($E413&amp;"/"&amp;K$1,Data!$1:$1,0)-1)))</f>
        <v/>
      </c>
      <c r="L413" s="256" t="str">
        <f ca="1">IF(ISERROR(OFFSET(Data!$A$1,MATCH($D413,Data!$CG:$CG,0)-1,MATCH($E413&amp;"/"&amp;L$1,Data!$1:$1,0)-1))=TRUE,"",IF(OFFSET(Data!$A$1,MATCH($D413,Data!$CG:$CG,0)-1,MATCH($E413&amp;"/"&amp;L$1,Data!$1:$1,0)-1)=0,"",OFFSET(Data!$A$1,MATCH($D413,Data!$CG:$CG,0)-1,MATCH($E413&amp;"/"&amp;L$1,Data!$1:$1,0)-1)))</f>
        <v/>
      </c>
      <c r="M413" s="256" t="str">
        <f ca="1">IF(ISERROR(OFFSET(Data!$A$1,MATCH($D413,Data!$CG:$CG,0)-1,MATCH($E413&amp;"/"&amp;M$1,Data!$1:$1,0)-1))=TRUE,"",IF(OFFSET(Data!$A$1,MATCH($D413,Data!$CG:$CG,0)-1,MATCH($E413&amp;"/"&amp;M$1,Data!$1:$1,0)-1)=0,"",OFFSET(Data!$A$1,MATCH($D413,Data!$CG:$CG,0)-1,MATCH($E413&amp;"/"&amp;M$1,Data!$1:$1,0)-1)))</f>
        <v/>
      </c>
      <c r="N413" s="256" t="str">
        <f ca="1">IF(ISERROR(OFFSET(Data!$A$1,MATCH($D413,Data!$CG:$CG,0)-1,MATCH($E413&amp;"/"&amp;N$1,Data!$1:$1,0)-1))=TRUE,"",IF(OFFSET(Data!$A$1,MATCH($D413,Data!$CG:$CG,0)-1,MATCH($E413&amp;"/"&amp;N$1,Data!$1:$1,0)-1)=0,"",OFFSET(Data!$A$1,MATCH($D413,Data!$CG:$CG,0)-1,MATCH($E413&amp;"/"&amp;N$1,Data!$1:$1,0)-1)))</f>
        <v/>
      </c>
      <c r="O413" s="256" t="str">
        <f ca="1">IF(ISERROR(OFFSET(Data!$A$1,MATCH($D413,Data!$CG:$CG,0)-1,MATCH($E413&amp;"/"&amp;O$1,Data!$1:$1,0)-1))=TRUE,"",IF(OFFSET(Data!$A$1,MATCH($D413,Data!$CG:$CG,0)-1,MATCH($E413&amp;"/"&amp;O$1,Data!$1:$1,0)-1)=0,"",OFFSET(Data!$A$1,MATCH($D413,Data!$CG:$CG,0)-1,MATCH($E413&amp;"/"&amp;O$1,Data!$1:$1,0)-1)))</f>
        <v/>
      </c>
      <c r="P413" s="256" t="str">
        <f ca="1">IF(ISERROR(OFFSET(Data!$A$1,MATCH($D413,Data!$CG:$CG,0)-1,MATCH($E413&amp;"/"&amp;P$1,Data!$1:$1,0)-1))=TRUE,"",IF(OFFSET(Data!$A$1,MATCH($D413,Data!$CG:$CG,0)-1,MATCH($E413&amp;"/"&amp;P$1,Data!$1:$1,0)-1)=0,"",OFFSET(Data!$A$1,MATCH($D413,Data!$CG:$CG,0)-1,MATCH($E413&amp;"/"&amp;P$1,Data!$1:$1,0)-1)))</f>
        <v/>
      </c>
      <c r="Q413" s="256" t="str">
        <f ca="1">IF(ISERROR(OFFSET(Data!$A$1,MATCH($D413,Data!$CG:$CG,0)-1,MATCH($E413&amp;"/"&amp;Q$1,Data!$1:$1,0)-1))=TRUE,"",IF(OFFSET(Data!$A$1,MATCH($D413,Data!$CG:$CG,0)-1,MATCH($E413&amp;"/"&amp;Q$1,Data!$1:$1,0)-1)=0,"",OFFSET(Data!$A$1,MATCH($D413,Data!$CG:$CG,0)-1,MATCH($E413&amp;"/"&amp;Q$1,Data!$1:$1,0)-1)))</f>
        <v/>
      </c>
      <c r="R413" s="256" t="str">
        <f ca="1">IF(ISERROR(OFFSET(Data!$A$1,MATCH($D413,Data!$CG:$CG,0)-1,MATCH($E413&amp;"/"&amp;R$1,Data!$1:$1,0)-1))=TRUE,"",IF(OFFSET(Data!$A$1,MATCH($D413,Data!$CG:$CG,0)-1,MATCH($E413&amp;"/"&amp;R$1,Data!$1:$1,0)-1)=0,"",OFFSET(Data!$A$1,MATCH($D413,Data!$CG:$CG,0)-1,MATCH($E413&amp;"/"&amp;R$1,Data!$1:$1,0)-1)))</f>
        <v/>
      </c>
      <c r="S413" s="256" t="str">
        <f ca="1">IF(ISERROR(OFFSET(Data!$A$1,MATCH($D413,Data!$CG:$CG,0)-1,MATCH($E413&amp;"/"&amp;S$1,Data!$1:$1,0)-1))=TRUE,"",IF(OFFSET(Data!$A$1,MATCH($D413,Data!$CG:$CG,0)-1,MATCH($E413&amp;"/"&amp;S$1,Data!$1:$1,0)-1)=0,"",OFFSET(Data!$A$1,MATCH($D413,Data!$CG:$CG,0)-1,MATCH($E413&amp;"/"&amp;S$1,Data!$1:$1,0)-1)))</f>
        <v/>
      </c>
      <c r="T413" s="256" t="str">
        <f ca="1">IF(ISERROR(OFFSET(Data!$A$1,MATCH($D413,Data!$CG:$CG,0)-1,MATCH($E413&amp;"/"&amp;T$1,Data!$1:$1,0)-1))=TRUE,"",IF(OFFSET(Data!$A$1,MATCH($D413,Data!$CG:$CG,0)-1,MATCH($E413&amp;"/"&amp;T$1,Data!$1:$1,0)-1)=0,"",OFFSET(Data!$A$1,MATCH($D413,Data!$CG:$CG,0)-1,MATCH($E413&amp;"/"&amp;T$1,Data!$1:$1,0)-1)))</f>
        <v/>
      </c>
      <c r="U413" s="256" t="str">
        <f ca="1">IF(ISERROR(OFFSET(Data!$A$1,MATCH($D413,Data!$CG:$CG,0)-1,MATCH($E413&amp;"/"&amp;U$1,Data!$1:$1,0)-1))=TRUE,"",IF(OFFSET(Data!$A$1,MATCH($D413,Data!$CG:$CG,0)-1,MATCH($E413&amp;"/"&amp;U$1,Data!$1:$1,0)-1)=0,"",OFFSET(Data!$A$1,MATCH($D413,Data!$CG:$CG,0)-1,MATCH($E413&amp;"/"&amp;U$1,Data!$1:$1,0)-1)))</f>
        <v/>
      </c>
      <c r="V413" s="256" t="str">
        <f ca="1">IF(ISERROR(OFFSET(Data!$A$1,MATCH($D413,Data!$CG:$CG,0)-1,MATCH($E413&amp;"/"&amp;V$1,Data!$1:$1,0)-1))=TRUE,"",IF(OFFSET(Data!$A$1,MATCH($D413,Data!$CG:$CG,0)-1,MATCH($E413&amp;"/"&amp;V$1,Data!$1:$1,0)-1)=0,"",OFFSET(Data!$A$1,MATCH($D413,Data!$CG:$CG,0)-1,MATCH($E413&amp;"/"&amp;V$1,Data!$1:$1,0)-1)))</f>
        <v/>
      </c>
      <c r="W413" s="257" t="str">
        <f ca="1">IF(ISERROR(OFFSET(Data!$A$1,MATCH($D413,Data!$CG:$CG,0)-1,MATCH($E413&amp;"/"&amp;W$1,Data!$1:$1,0)-1))=TRUE,"",IF(OFFSET(Data!$A$1,MATCH($D413,Data!$CG:$CG,0)-1,MATCH($E413&amp;"/"&amp;W$1,Data!$1:$1,0)-1)=0,"",OFFSET(Data!$A$1,MATCH($D413,Data!$CG:$CG,0)-1,MATCH($E413&amp;"/"&amp;W$1,Data!$1:$1,0)-1)))</f>
        <v/>
      </c>
      <c r="X413" s="256" t="str">
        <f ca="1">IF(ISERROR(OFFSET(Data!$A$1,MATCH($D413,Data!$CG:$CG,0)-1,MATCH($E413&amp;"/"&amp;X$1,Data!$1:$1,0)-1))=TRUE,"",IF(OFFSET(Data!$A$1,MATCH($D413,Data!$CG:$CG,0)-1,MATCH($E413&amp;"/"&amp;X$1,Data!$1:$1,0)-1)=0,"",OFFSET(Data!$A$1,MATCH($D413,Data!$CG:$CG,0)-1,MATCH($E413&amp;"/"&amp;X$1,Data!$1:$1,0)-1)))</f>
        <v/>
      </c>
      <c r="Y413" s="256" t="str">
        <f ca="1">IF(ISERROR(OFFSET(Data!$A$1,MATCH($D413,Data!$CG:$CG,0)-1,MATCH($E413&amp;"/"&amp;Y$1,Data!$1:$1,0)-1))=TRUE,"",IF(OFFSET(Data!$A$1,MATCH($D413,Data!$CG:$CG,0)-1,MATCH($E413&amp;"/"&amp;Y$1,Data!$1:$1,0)-1)=0,"",OFFSET(Data!$A$1,MATCH($D413,Data!$CG:$CG,0)-1,MATCH($E413&amp;"/"&amp;Y$1,Data!$1:$1,0)-1)))</f>
        <v/>
      </c>
      <c r="Z413" s="256" t="str">
        <f ca="1">IF(ISERROR(OFFSET(Data!$A$1,MATCH($D413,Data!$CG:$CG,0)-1,MATCH($E413&amp;"/"&amp;Z$1,Data!$1:$1,0)-1))=TRUE,"",IF(OFFSET(Data!$A$1,MATCH($D413,Data!$CG:$CG,0)-1,MATCH($E413&amp;"/"&amp;Z$1,Data!$1:$1,0)-1)=0,"",OFFSET(Data!$A$1,MATCH($D413,Data!$CG:$CG,0)-1,MATCH($E413&amp;"/"&amp;Z$1,Data!$1:$1,0)-1)))</f>
        <v/>
      </c>
      <c r="AA413" s="256" t="str">
        <f ca="1">IF(ISERROR(OFFSET(Data!$A$1,MATCH($D413,Data!$CG:$CG,0)-1,MATCH($E413&amp;"/"&amp;AA$1,Data!$1:$1,0)-1))=TRUE,"",IF(OFFSET(Data!$A$1,MATCH($D413,Data!$CG:$CG,0)-1,MATCH($E413&amp;"/"&amp;AA$1,Data!$1:$1,0)-1)=0,"",OFFSET(Data!$A$1,MATCH($D413,Data!$CG:$CG,0)-1,MATCH($E413&amp;"/"&amp;AA$1,Data!$1:$1,0)-1)))</f>
        <v/>
      </c>
      <c r="AB413" s="256" t="str">
        <f ca="1">IF(ISERROR(OFFSET(Data!$A$1,MATCH($D413,Data!$CG:$CG,0)-1,MATCH($E413&amp;"/"&amp;AB$1,Data!$1:$1,0)-1))=TRUE,"",IF(OFFSET(Data!$A$1,MATCH($D413,Data!$CG:$CG,0)-1,MATCH($E413&amp;"/"&amp;AB$1,Data!$1:$1,0)-1)=0,"",OFFSET(Data!$A$1,MATCH($D413,Data!$CG:$CG,0)-1,MATCH($E413&amp;"/"&amp;AB$1,Data!$1:$1,0)-1)))</f>
        <v/>
      </c>
      <c r="AC413" s="256" t="str">
        <f ca="1">IF(ISERROR(OFFSET(Data!$A$1,MATCH($D413,Data!$CG:$CG,0)-1,MATCH($E413&amp;"/"&amp;AC$1,Data!$1:$1,0)-1))=TRUE,"",IF(OFFSET(Data!$A$1,MATCH($D413,Data!$CG:$CG,0)-1,MATCH($E413&amp;"/"&amp;AC$1,Data!$1:$1,0)-1)=0,"",OFFSET(Data!$A$1,MATCH($D413,Data!$CG:$CG,0)-1,MATCH($E413&amp;"/"&amp;AC$1,Data!$1:$1,0)-1)))</f>
        <v/>
      </c>
      <c r="AD413" s="256" t="str">
        <f ca="1">IF(ISERROR(OFFSET(Data!$A$1,MATCH($D413,Data!$CG:$CG,0)-1,MATCH($E413&amp;"/"&amp;AD$1,Data!$1:$1,0)-1))=TRUE,"",IF(OFFSET(Data!$A$1,MATCH($D413,Data!$CG:$CG,0)-1,MATCH($E413&amp;"/"&amp;AD$1,Data!$1:$1,0)-1)=0,"",OFFSET(Data!$A$1,MATCH($D413,Data!$CG:$CG,0)-1,MATCH($E413&amp;"/"&amp;AD$1,Data!$1:$1,0)-1)))</f>
        <v/>
      </c>
      <c r="AE413" s="256" t="str">
        <f ca="1">IF(ISERROR(OFFSET(Data!$A$1,MATCH($D413,Data!$CG:$CG,0)-1,MATCH($E413&amp;"/"&amp;AE$1,Data!$1:$1,0)-1))=TRUE,"",IF(OFFSET(Data!$A$1,MATCH($D413,Data!$CG:$CG,0)-1,MATCH($E413&amp;"/"&amp;AE$1,Data!$1:$1,0)-1)=0,"",OFFSET(Data!$A$1,MATCH($D413,Data!$CG:$CG,0)-1,MATCH($E413&amp;"/"&amp;AE$1,Data!$1:$1,0)-1)))</f>
        <v/>
      </c>
      <c r="AF413" s="258" t="str">
        <f ca="1">IF(ISERROR(OFFSET(Data!$A$1,MATCH($D413,Data!$CG:$CG,0)-1,MATCH($E413&amp;"/"&amp;AF$1,Data!$1:$1,0)-1))=TRUE,"",IF(OFFSET(Data!$A$1,MATCH($D413,Data!$CG:$CG,0)-1,MATCH($E413&amp;"/"&amp;AF$1,Data!$1:$1,0)-1)=0,"",OFFSET(Data!$A$1,MATCH($D413,Data!$CG:$CG,0)-1,MATCH($E413&amp;"/"&amp;AF$1,Data!$1:$1,0)-1)))</f>
        <v/>
      </c>
      <c r="AG413" s="214">
        <f t="shared" ca="1" si="11"/>
        <v>0</v>
      </c>
      <c r="AH413" s="215">
        <f ca="1">SUM(AG409:AG413)</f>
        <v>0</v>
      </c>
    </row>
    <row r="414" spans="1:34" ht="15" hidden="1" customHeight="1" x14ac:dyDescent="0.25">
      <c r="A414" s="445" t="s">
        <v>30</v>
      </c>
      <c r="B414" s="448" t="e">
        <f>INDEX(Data!CI:CI,MATCH("W"&amp;A414,Data!A:A,0))</f>
        <v>#N/A</v>
      </c>
      <c r="C414" s="451" t="e">
        <f>INDEX(Data!CG:CG,MATCH("W"&amp;A414,Data!A:A,0))</f>
        <v>#N/A</v>
      </c>
      <c r="D414" s="26" t="e">
        <f>IF(C414&lt;&gt;"",C414,#REF!)</f>
        <v>#N/A</v>
      </c>
      <c r="E414" s="27" t="s">
        <v>21</v>
      </c>
      <c r="F414" s="271" t="str">
        <f ca="1">IF(ISERROR(OFFSET(Data!$A$1,MATCH($D414,Data!$CG:$CG,0)-1,MATCH($E414&amp;"/"&amp;F$1,Data!$1:$1,0)-1))=TRUE,"",IF(OFFSET(Data!$A$1,MATCH($D414,Data!$CG:$CG,0)-1,MATCH($E414&amp;"/"&amp;F$1,Data!$1:$1,0)-1)=0,"",OFFSET(Data!$A$1,MATCH($D414,Data!$CG:$CG,0)-1,MATCH($E414&amp;"/"&amp;F$1,Data!$1:$1,0)-1)))</f>
        <v/>
      </c>
      <c r="G414" s="250" t="str">
        <f ca="1">IF(ISERROR(OFFSET(Data!$A$1,MATCH($D414,Data!$CG:$CG,0)-1,MATCH($E414&amp;"/"&amp;G$1,Data!$1:$1,0)-1))=TRUE,"",IF(OFFSET(Data!$A$1,MATCH($D414,Data!$CG:$CG,0)-1,MATCH($E414&amp;"/"&amp;G$1,Data!$1:$1,0)-1)=0,"",OFFSET(Data!$A$1,MATCH($D414,Data!$CG:$CG,0)-1,MATCH($E414&amp;"/"&amp;G$1,Data!$1:$1,0)-1)))</f>
        <v/>
      </c>
      <c r="H414" s="250" t="str">
        <f ca="1">IF(ISERROR(OFFSET(Data!$A$1,MATCH($D414,Data!$CG:$CG,0)-1,MATCH($E414&amp;"/"&amp;H$1,Data!$1:$1,0)-1))=TRUE,"",IF(OFFSET(Data!$A$1,MATCH($D414,Data!$CG:$CG,0)-1,MATCH($E414&amp;"/"&amp;H$1,Data!$1:$1,0)-1)=0,"",OFFSET(Data!$A$1,MATCH($D414,Data!$CG:$CG,0)-1,MATCH($E414&amp;"/"&amp;H$1,Data!$1:$1,0)-1)))</f>
        <v/>
      </c>
      <c r="I414" s="250" t="str">
        <f ca="1">IF(ISERROR(OFFSET(Data!$A$1,MATCH($D414,Data!$CG:$CG,0)-1,MATCH($E414&amp;"/"&amp;I$1,Data!$1:$1,0)-1))=TRUE,"",IF(OFFSET(Data!$A$1,MATCH($D414,Data!$CG:$CG,0)-1,MATCH($E414&amp;"/"&amp;I$1,Data!$1:$1,0)-1)=0,"",OFFSET(Data!$A$1,MATCH($D414,Data!$CG:$CG,0)-1,MATCH($E414&amp;"/"&amp;I$1,Data!$1:$1,0)-1)))</f>
        <v/>
      </c>
      <c r="J414" s="250" t="str">
        <f ca="1">IF(ISERROR(OFFSET(Data!$A$1,MATCH($D414,Data!$CG:$CG,0)-1,MATCH($E414&amp;"/"&amp;J$1,Data!$1:$1,0)-1))=TRUE,"",IF(OFFSET(Data!$A$1,MATCH($D414,Data!$CG:$CG,0)-1,MATCH($E414&amp;"/"&amp;J$1,Data!$1:$1,0)-1)=0,"",OFFSET(Data!$A$1,MATCH($D414,Data!$CG:$CG,0)-1,MATCH($E414&amp;"/"&amp;J$1,Data!$1:$1,0)-1)))</f>
        <v/>
      </c>
      <c r="K414" s="250" t="str">
        <f ca="1">IF(ISERROR(OFFSET(Data!$A$1,MATCH($D414,Data!$CG:$CG,0)-1,MATCH($E414&amp;"/"&amp;K$1,Data!$1:$1,0)-1))=TRUE,"",IF(OFFSET(Data!$A$1,MATCH($D414,Data!$CG:$CG,0)-1,MATCH($E414&amp;"/"&amp;K$1,Data!$1:$1,0)-1)=0,"",OFFSET(Data!$A$1,MATCH($D414,Data!$CG:$CG,0)-1,MATCH($E414&amp;"/"&amp;K$1,Data!$1:$1,0)-1)))</f>
        <v/>
      </c>
      <c r="L414" s="250" t="str">
        <f ca="1">IF(ISERROR(OFFSET(Data!$A$1,MATCH($D414,Data!$CG:$CG,0)-1,MATCH($E414&amp;"/"&amp;L$1,Data!$1:$1,0)-1))=TRUE,"",IF(OFFSET(Data!$A$1,MATCH($D414,Data!$CG:$CG,0)-1,MATCH($E414&amp;"/"&amp;L$1,Data!$1:$1,0)-1)=0,"",OFFSET(Data!$A$1,MATCH($D414,Data!$CG:$CG,0)-1,MATCH($E414&amp;"/"&amp;L$1,Data!$1:$1,0)-1)))</f>
        <v/>
      </c>
      <c r="M414" s="250" t="str">
        <f ca="1">IF(ISERROR(OFFSET(Data!$A$1,MATCH($D414,Data!$CG:$CG,0)-1,MATCH($E414&amp;"/"&amp;M$1,Data!$1:$1,0)-1))=TRUE,"",IF(OFFSET(Data!$A$1,MATCH($D414,Data!$CG:$CG,0)-1,MATCH($E414&amp;"/"&amp;M$1,Data!$1:$1,0)-1)=0,"",OFFSET(Data!$A$1,MATCH($D414,Data!$CG:$CG,0)-1,MATCH($E414&amp;"/"&amp;M$1,Data!$1:$1,0)-1)))</f>
        <v/>
      </c>
      <c r="N414" s="250" t="str">
        <f ca="1">IF(ISERROR(OFFSET(Data!$A$1,MATCH($D414,Data!$CG:$CG,0)-1,MATCH($E414&amp;"/"&amp;N$1,Data!$1:$1,0)-1))=TRUE,"",IF(OFFSET(Data!$A$1,MATCH($D414,Data!$CG:$CG,0)-1,MATCH($E414&amp;"/"&amp;N$1,Data!$1:$1,0)-1)=0,"",OFFSET(Data!$A$1,MATCH($D414,Data!$CG:$CG,0)-1,MATCH($E414&amp;"/"&amp;N$1,Data!$1:$1,0)-1)))</f>
        <v/>
      </c>
      <c r="O414" s="250" t="str">
        <f ca="1">IF(ISERROR(OFFSET(Data!$A$1,MATCH($D414,Data!$CG:$CG,0)-1,MATCH($E414&amp;"/"&amp;O$1,Data!$1:$1,0)-1))=TRUE,"",IF(OFFSET(Data!$A$1,MATCH($D414,Data!$CG:$CG,0)-1,MATCH($E414&amp;"/"&amp;O$1,Data!$1:$1,0)-1)=0,"",OFFSET(Data!$A$1,MATCH($D414,Data!$CG:$CG,0)-1,MATCH($E414&amp;"/"&amp;O$1,Data!$1:$1,0)-1)))</f>
        <v/>
      </c>
      <c r="P414" s="250" t="str">
        <f ca="1">IF(ISERROR(OFFSET(Data!$A$1,MATCH($D414,Data!$CG:$CG,0)-1,MATCH($E414&amp;"/"&amp;P$1,Data!$1:$1,0)-1))=TRUE,"",IF(OFFSET(Data!$A$1,MATCH($D414,Data!$CG:$CG,0)-1,MATCH($E414&amp;"/"&amp;P$1,Data!$1:$1,0)-1)=0,"",OFFSET(Data!$A$1,MATCH($D414,Data!$CG:$CG,0)-1,MATCH($E414&amp;"/"&amp;P$1,Data!$1:$1,0)-1)))</f>
        <v/>
      </c>
      <c r="Q414" s="250" t="str">
        <f ca="1">IF(ISERROR(OFFSET(Data!$A$1,MATCH($D414,Data!$CG:$CG,0)-1,MATCH($E414&amp;"/"&amp;Q$1,Data!$1:$1,0)-1))=TRUE,"",IF(OFFSET(Data!$A$1,MATCH($D414,Data!$CG:$CG,0)-1,MATCH($E414&amp;"/"&amp;Q$1,Data!$1:$1,0)-1)=0,"",OFFSET(Data!$A$1,MATCH($D414,Data!$CG:$CG,0)-1,MATCH($E414&amp;"/"&amp;Q$1,Data!$1:$1,0)-1)))</f>
        <v/>
      </c>
      <c r="R414" s="250" t="str">
        <f ca="1">IF(ISERROR(OFFSET(Data!$A$1,MATCH($D414,Data!$CG:$CG,0)-1,MATCH($E414&amp;"/"&amp;R$1,Data!$1:$1,0)-1))=TRUE,"",IF(OFFSET(Data!$A$1,MATCH($D414,Data!$CG:$CG,0)-1,MATCH($E414&amp;"/"&amp;R$1,Data!$1:$1,0)-1)=0,"",OFFSET(Data!$A$1,MATCH($D414,Data!$CG:$CG,0)-1,MATCH($E414&amp;"/"&amp;R$1,Data!$1:$1,0)-1)))</f>
        <v/>
      </c>
      <c r="S414" s="250" t="str">
        <f ca="1">IF(ISERROR(OFFSET(Data!$A$1,MATCH($D414,Data!$CG:$CG,0)-1,MATCH($E414&amp;"/"&amp;S$1,Data!$1:$1,0)-1))=TRUE,"",IF(OFFSET(Data!$A$1,MATCH($D414,Data!$CG:$CG,0)-1,MATCH($E414&amp;"/"&amp;S$1,Data!$1:$1,0)-1)=0,"",OFFSET(Data!$A$1,MATCH($D414,Data!$CG:$CG,0)-1,MATCH($E414&amp;"/"&amp;S$1,Data!$1:$1,0)-1)))</f>
        <v/>
      </c>
      <c r="T414" s="250" t="str">
        <f ca="1">IF(ISERROR(OFFSET(Data!$A$1,MATCH($D414,Data!$CG:$CG,0)-1,MATCH($E414&amp;"/"&amp;T$1,Data!$1:$1,0)-1))=TRUE,"",IF(OFFSET(Data!$A$1,MATCH($D414,Data!$CG:$CG,0)-1,MATCH($E414&amp;"/"&amp;T$1,Data!$1:$1,0)-1)=0,"",OFFSET(Data!$A$1,MATCH($D414,Data!$CG:$CG,0)-1,MATCH($E414&amp;"/"&amp;T$1,Data!$1:$1,0)-1)))</f>
        <v/>
      </c>
      <c r="U414" s="250" t="str">
        <f ca="1">IF(ISERROR(OFFSET(Data!$A$1,MATCH($D414,Data!$CG:$CG,0)-1,MATCH($E414&amp;"/"&amp;U$1,Data!$1:$1,0)-1))=TRUE,"",IF(OFFSET(Data!$A$1,MATCH($D414,Data!$CG:$CG,0)-1,MATCH($E414&amp;"/"&amp;U$1,Data!$1:$1,0)-1)=0,"",OFFSET(Data!$A$1,MATCH($D414,Data!$CG:$CG,0)-1,MATCH($E414&amp;"/"&amp;U$1,Data!$1:$1,0)-1)))</f>
        <v/>
      </c>
      <c r="V414" s="250" t="str">
        <f ca="1">IF(ISERROR(OFFSET(Data!$A$1,MATCH($D414,Data!$CG:$CG,0)-1,MATCH($E414&amp;"/"&amp;V$1,Data!$1:$1,0)-1))=TRUE,"",IF(OFFSET(Data!$A$1,MATCH($D414,Data!$CG:$CG,0)-1,MATCH($E414&amp;"/"&amp;V$1,Data!$1:$1,0)-1)=0,"",OFFSET(Data!$A$1,MATCH($D414,Data!$CG:$CG,0)-1,MATCH($E414&amp;"/"&amp;V$1,Data!$1:$1,0)-1)))</f>
        <v/>
      </c>
      <c r="W414" s="272" t="str">
        <f ca="1">IF(ISERROR(OFFSET(Data!$A$1,MATCH($D414,Data!$CG:$CG,0)-1,MATCH($E414&amp;"/"&amp;W$1,Data!$1:$1,0)-1))=TRUE,"",IF(OFFSET(Data!$A$1,MATCH($D414,Data!$CG:$CG,0)-1,MATCH($E414&amp;"/"&amp;W$1,Data!$1:$1,0)-1)=0,"",OFFSET(Data!$A$1,MATCH($D414,Data!$CG:$CG,0)-1,MATCH($E414&amp;"/"&amp;W$1,Data!$1:$1,0)-1)))</f>
        <v/>
      </c>
      <c r="X414" s="250" t="str">
        <f ca="1">IF(ISERROR(OFFSET(Data!$A$1,MATCH($D414,Data!$CG:$CG,0)-1,MATCH($E414&amp;"/"&amp;X$1,Data!$1:$1,0)-1))=TRUE,"",IF(OFFSET(Data!$A$1,MATCH($D414,Data!$CG:$CG,0)-1,MATCH($E414&amp;"/"&amp;X$1,Data!$1:$1,0)-1)=0,"",OFFSET(Data!$A$1,MATCH($D414,Data!$CG:$CG,0)-1,MATCH($E414&amp;"/"&amp;X$1,Data!$1:$1,0)-1)))</f>
        <v/>
      </c>
      <c r="Y414" s="250" t="str">
        <f ca="1">IF(ISERROR(OFFSET(Data!$A$1,MATCH($D414,Data!$CG:$CG,0)-1,MATCH($E414&amp;"/"&amp;Y$1,Data!$1:$1,0)-1))=TRUE,"",IF(OFFSET(Data!$A$1,MATCH($D414,Data!$CG:$CG,0)-1,MATCH($E414&amp;"/"&amp;Y$1,Data!$1:$1,0)-1)=0,"",OFFSET(Data!$A$1,MATCH($D414,Data!$CG:$CG,0)-1,MATCH($E414&amp;"/"&amp;Y$1,Data!$1:$1,0)-1)))</f>
        <v/>
      </c>
      <c r="Z414" s="250" t="str">
        <f ca="1">IF(ISERROR(OFFSET(Data!$A$1,MATCH($D414,Data!$CG:$CG,0)-1,MATCH($E414&amp;"/"&amp;Z$1,Data!$1:$1,0)-1))=TRUE,"",IF(OFFSET(Data!$A$1,MATCH($D414,Data!$CG:$CG,0)-1,MATCH($E414&amp;"/"&amp;Z$1,Data!$1:$1,0)-1)=0,"",OFFSET(Data!$A$1,MATCH($D414,Data!$CG:$CG,0)-1,MATCH($E414&amp;"/"&amp;Z$1,Data!$1:$1,0)-1)))</f>
        <v/>
      </c>
      <c r="AA414" s="250" t="str">
        <f ca="1">IF(ISERROR(OFFSET(Data!$A$1,MATCH($D414,Data!$CG:$CG,0)-1,MATCH($E414&amp;"/"&amp;AA$1,Data!$1:$1,0)-1))=TRUE,"",IF(OFFSET(Data!$A$1,MATCH($D414,Data!$CG:$CG,0)-1,MATCH($E414&amp;"/"&amp;AA$1,Data!$1:$1,0)-1)=0,"",OFFSET(Data!$A$1,MATCH($D414,Data!$CG:$CG,0)-1,MATCH($E414&amp;"/"&amp;AA$1,Data!$1:$1,0)-1)))</f>
        <v/>
      </c>
      <c r="AB414" s="250" t="str">
        <f ca="1">IF(ISERROR(OFFSET(Data!$A$1,MATCH($D414,Data!$CG:$CG,0)-1,MATCH($E414&amp;"/"&amp;AB$1,Data!$1:$1,0)-1))=TRUE,"",IF(OFFSET(Data!$A$1,MATCH($D414,Data!$CG:$CG,0)-1,MATCH($E414&amp;"/"&amp;AB$1,Data!$1:$1,0)-1)=0,"",OFFSET(Data!$A$1,MATCH($D414,Data!$CG:$CG,0)-1,MATCH($E414&amp;"/"&amp;AB$1,Data!$1:$1,0)-1)))</f>
        <v/>
      </c>
      <c r="AC414" s="250" t="str">
        <f ca="1">IF(ISERROR(OFFSET(Data!$A$1,MATCH($D414,Data!$CG:$CG,0)-1,MATCH($E414&amp;"/"&amp;AC$1,Data!$1:$1,0)-1))=TRUE,"",IF(OFFSET(Data!$A$1,MATCH($D414,Data!$CG:$CG,0)-1,MATCH($E414&amp;"/"&amp;AC$1,Data!$1:$1,0)-1)=0,"",OFFSET(Data!$A$1,MATCH($D414,Data!$CG:$CG,0)-1,MATCH($E414&amp;"/"&amp;AC$1,Data!$1:$1,0)-1)))</f>
        <v/>
      </c>
      <c r="AD414" s="250" t="str">
        <f ca="1">IF(ISERROR(OFFSET(Data!$A$1,MATCH($D414,Data!$CG:$CG,0)-1,MATCH($E414&amp;"/"&amp;AD$1,Data!$1:$1,0)-1))=TRUE,"",IF(OFFSET(Data!$A$1,MATCH($D414,Data!$CG:$CG,0)-1,MATCH($E414&amp;"/"&amp;AD$1,Data!$1:$1,0)-1)=0,"",OFFSET(Data!$A$1,MATCH($D414,Data!$CG:$CG,0)-1,MATCH($E414&amp;"/"&amp;AD$1,Data!$1:$1,0)-1)))</f>
        <v/>
      </c>
      <c r="AE414" s="250" t="str">
        <f ca="1">IF(ISERROR(OFFSET(Data!$A$1,MATCH($D414,Data!$CG:$CG,0)-1,MATCH($E414&amp;"/"&amp;AE$1,Data!$1:$1,0)-1))=TRUE,"",IF(OFFSET(Data!$A$1,MATCH($D414,Data!$CG:$CG,0)-1,MATCH($E414&amp;"/"&amp;AE$1,Data!$1:$1,0)-1)=0,"",OFFSET(Data!$A$1,MATCH($D414,Data!$CG:$CG,0)-1,MATCH($E414&amp;"/"&amp;AE$1,Data!$1:$1,0)-1)))</f>
        <v/>
      </c>
      <c r="AF414" s="251" t="str">
        <f ca="1">IF(ISERROR(OFFSET(Data!$A$1,MATCH($D414,Data!$CG:$CG,0)-1,MATCH($E414&amp;"/"&amp;AF$1,Data!$1:$1,0)-1))=TRUE,"",IF(OFFSET(Data!$A$1,MATCH($D414,Data!$CG:$CG,0)-1,MATCH($E414&amp;"/"&amp;AF$1,Data!$1:$1,0)-1)=0,"",OFFSET(Data!$A$1,MATCH($D414,Data!$CG:$CG,0)-1,MATCH($E414&amp;"/"&amp;AF$1,Data!$1:$1,0)-1)))</f>
        <v/>
      </c>
      <c r="AG414" s="210">
        <f t="shared" ca="1" si="11"/>
        <v>0</v>
      </c>
      <c r="AH414" s="211">
        <f ca="1">AG414</f>
        <v>0</v>
      </c>
    </row>
    <row r="415" spans="1:34" ht="15" hidden="1" customHeight="1" thickBot="1" x14ac:dyDescent="0.3">
      <c r="A415" s="446"/>
      <c r="B415" s="449"/>
      <c r="C415" s="452"/>
      <c r="D415" s="28" t="e">
        <f>IF(C415&lt;&gt;"",C415,D414)</f>
        <v>#N/A</v>
      </c>
      <c r="E415" s="29" t="s">
        <v>22</v>
      </c>
      <c r="F415" s="254" t="str">
        <f ca="1">IF(ISERROR(OFFSET(Data!$A$1,MATCH($D415,Data!$CG:$CG,0)-1,MATCH($E415&amp;"/"&amp;F$1,Data!$1:$1,0)-1))=TRUE,"",IF(OFFSET(Data!$A$1,MATCH($D415,Data!$CG:$CG,0)-1,MATCH($E415&amp;"/"&amp;F$1,Data!$1:$1,0)-1)=0,"",OFFSET(Data!$A$1,MATCH($D415,Data!$CG:$CG,0)-1,MATCH($E415&amp;"/"&amp;F$1,Data!$1:$1,0)-1)))</f>
        <v/>
      </c>
      <c r="G415" s="252" t="str">
        <f ca="1">IF(ISERROR(OFFSET(Data!$A$1,MATCH($D415,Data!$CG:$CG,0)-1,MATCH($E415&amp;"/"&amp;G$1,Data!$1:$1,0)-1))=TRUE,"",IF(OFFSET(Data!$A$1,MATCH($D415,Data!$CG:$CG,0)-1,MATCH($E415&amp;"/"&amp;G$1,Data!$1:$1,0)-1)=0,"",OFFSET(Data!$A$1,MATCH($D415,Data!$CG:$CG,0)-1,MATCH($E415&amp;"/"&amp;G$1,Data!$1:$1,0)-1)))</f>
        <v/>
      </c>
      <c r="H415" s="252" t="str">
        <f ca="1">IF(ISERROR(OFFSET(Data!$A$1,MATCH($D415,Data!$CG:$CG,0)-1,MATCH($E415&amp;"/"&amp;H$1,Data!$1:$1,0)-1))=TRUE,"",IF(OFFSET(Data!$A$1,MATCH($D415,Data!$CG:$CG,0)-1,MATCH($E415&amp;"/"&amp;H$1,Data!$1:$1,0)-1)=0,"",OFFSET(Data!$A$1,MATCH($D415,Data!$CG:$CG,0)-1,MATCH($E415&amp;"/"&amp;H$1,Data!$1:$1,0)-1)))</f>
        <v/>
      </c>
      <c r="I415" s="252" t="str">
        <f ca="1">IF(ISERROR(OFFSET(Data!$A$1,MATCH($D415,Data!$CG:$CG,0)-1,MATCH($E415&amp;"/"&amp;I$1,Data!$1:$1,0)-1))=TRUE,"",IF(OFFSET(Data!$A$1,MATCH($D415,Data!$CG:$CG,0)-1,MATCH($E415&amp;"/"&amp;I$1,Data!$1:$1,0)-1)=0,"",OFFSET(Data!$A$1,MATCH($D415,Data!$CG:$CG,0)-1,MATCH($E415&amp;"/"&amp;I$1,Data!$1:$1,0)-1)))</f>
        <v/>
      </c>
      <c r="J415" s="252" t="str">
        <f ca="1">IF(ISERROR(OFFSET(Data!$A$1,MATCH($D415,Data!$CG:$CG,0)-1,MATCH($E415&amp;"/"&amp;J$1,Data!$1:$1,0)-1))=TRUE,"",IF(OFFSET(Data!$A$1,MATCH($D415,Data!$CG:$CG,0)-1,MATCH($E415&amp;"/"&amp;J$1,Data!$1:$1,0)-1)=0,"",OFFSET(Data!$A$1,MATCH($D415,Data!$CG:$CG,0)-1,MATCH($E415&amp;"/"&amp;J$1,Data!$1:$1,0)-1)))</f>
        <v/>
      </c>
      <c r="K415" s="252" t="str">
        <f ca="1">IF(ISERROR(OFFSET(Data!$A$1,MATCH($D415,Data!$CG:$CG,0)-1,MATCH($E415&amp;"/"&amp;K$1,Data!$1:$1,0)-1))=TRUE,"",IF(OFFSET(Data!$A$1,MATCH($D415,Data!$CG:$CG,0)-1,MATCH($E415&amp;"/"&amp;K$1,Data!$1:$1,0)-1)=0,"",OFFSET(Data!$A$1,MATCH($D415,Data!$CG:$CG,0)-1,MATCH($E415&amp;"/"&amp;K$1,Data!$1:$1,0)-1)))</f>
        <v/>
      </c>
      <c r="L415" s="252" t="str">
        <f ca="1">IF(ISERROR(OFFSET(Data!$A$1,MATCH($D415,Data!$CG:$CG,0)-1,MATCH($E415&amp;"/"&amp;L$1,Data!$1:$1,0)-1))=TRUE,"",IF(OFFSET(Data!$A$1,MATCH($D415,Data!$CG:$CG,0)-1,MATCH($E415&amp;"/"&amp;L$1,Data!$1:$1,0)-1)=0,"",OFFSET(Data!$A$1,MATCH($D415,Data!$CG:$CG,0)-1,MATCH($E415&amp;"/"&amp;L$1,Data!$1:$1,0)-1)))</f>
        <v/>
      </c>
      <c r="M415" s="252" t="str">
        <f ca="1">IF(ISERROR(OFFSET(Data!$A$1,MATCH($D415,Data!$CG:$CG,0)-1,MATCH($E415&amp;"/"&amp;M$1,Data!$1:$1,0)-1))=TRUE,"",IF(OFFSET(Data!$A$1,MATCH($D415,Data!$CG:$CG,0)-1,MATCH($E415&amp;"/"&amp;M$1,Data!$1:$1,0)-1)=0,"",OFFSET(Data!$A$1,MATCH($D415,Data!$CG:$CG,0)-1,MATCH($E415&amp;"/"&amp;M$1,Data!$1:$1,0)-1)))</f>
        <v/>
      </c>
      <c r="N415" s="252" t="str">
        <f ca="1">IF(ISERROR(OFFSET(Data!$A$1,MATCH($D415,Data!$CG:$CG,0)-1,MATCH($E415&amp;"/"&amp;N$1,Data!$1:$1,0)-1))=TRUE,"",IF(OFFSET(Data!$A$1,MATCH($D415,Data!$CG:$CG,0)-1,MATCH($E415&amp;"/"&amp;N$1,Data!$1:$1,0)-1)=0,"",OFFSET(Data!$A$1,MATCH($D415,Data!$CG:$CG,0)-1,MATCH($E415&amp;"/"&amp;N$1,Data!$1:$1,0)-1)))</f>
        <v/>
      </c>
      <c r="O415" s="252" t="str">
        <f ca="1">IF(ISERROR(OFFSET(Data!$A$1,MATCH($D415,Data!$CG:$CG,0)-1,MATCH($E415&amp;"/"&amp;O$1,Data!$1:$1,0)-1))=TRUE,"",IF(OFFSET(Data!$A$1,MATCH($D415,Data!$CG:$CG,0)-1,MATCH($E415&amp;"/"&amp;O$1,Data!$1:$1,0)-1)=0,"",OFFSET(Data!$A$1,MATCH($D415,Data!$CG:$CG,0)-1,MATCH($E415&amp;"/"&amp;O$1,Data!$1:$1,0)-1)))</f>
        <v/>
      </c>
      <c r="P415" s="252" t="str">
        <f ca="1">IF(ISERROR(OFFSET(Data!$A$1,MATCH($D415,Data!$CG:$CG,0)-1,MATCH($E415&amp;"/"&amp;P$1,Data!$1:$1,0)-1))=TRUE,"",IF(OFFSET(Data!$A$1,MATCH($D415,Data!$CG:$CG,0)-1,MATCH($E415&amp;"/"&amp;P$1,Data!$1:$1,0)-1)=0,"",OFFSET(Data!$A$1,MATCH($D415,Data!$CG:$CG,0)-1,MATCH($E415&amp;"/"&amp;P$1,Data!$1:$1,0)-1)))</f>
        <v/>
      </c>
      <c r="Q415" s="252" t="str">
        <f ca="1">IF(ISERROR(OFFSET(Data!$A$1,MATCH($D415,Data!$CG:$CG,0)-1,MATCH($E415&amp;"/"&amp;Q$1,Data!$1:$1,0)-1))=TRUE,"",IF(OFFSET(Data!$A$1,MATCH($D415,Data!$CG:$CG,0)-1,MATCH($E415&amp;"/"&amp;Q$1,Data!$1:$1,0)-1)=0,"",OFFSET(Data!$A$1,MATCH($D415,Data!$CG:$CG,0)-1,MATCH($E415&amp;"/"&amp;Q$1,Data!$1:$1,0)-1)))</f>
        <v/>
      </c>
      <c r="R415" s="252" t="str">
        <f ca="1">IF(ISERROR(OFFSET(Data!$A$1,MATCH($D415,Data!$CG:$CG,0)-1,MATCH($E415&amp;"/"&amp;R$1,Data!$1:$1,0)-1))=TRUE,"",IF(OFFSET(Data!$A$1,MATCH($D415,Data!$CG:$CG,0)-1,MATCH($E415&amp;"/"&amp;R$1,Data!$1:$1,0)-1)=0,"",OFFSET(Data!$A$1,MATCH($D415,Data!$CG:$CG,0)-1,MATCH($E415&amp;"/"&amp;R$1,Data!$1:$1,0)-1)))</f>
        <v/>
      </c>
      <c r="S415" s="252" t="str">
        <f ca="1">IF(ISERROR(OFFSET(Data!$A$1,MATCH($D415,Data!$CG:$CG,0)-1,MATCH($E415&amp;"/"&amp;S$1,Data!$1:$1,0)-1))=TRUE,"",IF(OFFSET(Data!$A$1,MATCH($D415,Data!$CG:$CG,0)-1,MATCH($E415&amp;"/"&amp;S$1,Data!$1:$1,0)-1)=0,"",OFFSET(Data!$A$1,MATCH($D415,Data!$CG:$CG,0)-1,MATCH($E415&amp;"/"&amp;S$1,Data!$1:$1,0)-1)))</f>
        <v/>
      </c>
      <c r="T415" s="252" t="str">
        <f ca="1">IF(ISERROR(OFFSET(Data!$A$1,MATCH($D415,Data!$CG:$CG,0)-1,MATCH($E415&amp;"/"&amp;T$1,Data!$1:$1,0)-1))=TRUE,"",IF(OFFSET(Data!$A$1,MATCH($D415,Data!$CG:$CG,0)-1,MATCH($E415&amp;"/"&amp;T$1,Data!$1:$1,0)-1)=0,"",OFFSET(Data!$A$1,MATCH($D415,Data!$CG:$CG,0)-1,MATCH($E415&amp;"/"&amp;T$1,Data!$1:$1,0)-1)))</f>
        <v/>
      </c>
      <c r="U415" s="252" t="str">
        <f ca="1">IF(ISERROR(OFFSET(Data!$A$1,MATCH($D415,Data!$CG:$CG,0)-1,MATCH($E415&amp;"/"&amp;U$1,Data!$1:$1,0)-1))=TRUE,"",IF(OFFSET(Data!$A$1,MATCH($D415,Data!$CG:$CG,0)-1,MATCH($E415&amp;"/"&amp;U$1,Data!$1:$1,0)-1)=0,"",OFFSET(Data!$A$1,MATCH($D415,Data!$CG:$CG,0)-1,MATCH($E415&amp;"/"&amp;U$1,Data!$1:$1,0)-1)))</f>
        <v/>
      </c>
      <c r="V415" s="252" t="str">
        <f ca="1">IF(ISERROR(OFFSET(Data!$A$1,MATCH($D415,Data!$CG:$CG,0)-1,MATCH($E415&amp;"/"&amp;V$1,Data!$1:$1,0)-1))=TRUE,"",IF(OFFSET(Data!$A$1,MATCH($D415,Data!$CG:$CG,0)-1,MATCH($E415&amp;"/"&amp;V$1,Data!$1:$1,0)-1)=0,"",OFFSET(Data!$A$1,MATCH($D415,Data!$CG:$CG,0)-1,MATCH($E415&amp;"/"&amp;V$1,Data!$1:$1,0)-1)))</f>
        <v/>
      </c>
      <c r="W415" s="269" t="str">
        <f ca="1">IF(ISERROR(OFFSET(Data!$A$1,MATCH($D415,Data!$CG:$CG,0)-1,MATCH($E415&amp;"/"&amp;W$1,Data!$1:$1,0)-1))=TRUE,"",IF(OFFSET(Data!$A$1,MATCH($D415,Data!$CG:$CG,0)-1,MATCH($E415&amp;"/"&amp;W$1,Data!$1:$1,0)-1)=0,"",OFFSET(Data!$A$1,MATCH($D415,Data!$CG:$CG,0)-1,MATCH($E415&amp;"/"&amp;W$1,Data!$1:$1,0)-1)))</f>
        <v/>
      </c>
      <c r="X415" s="252" t="str">
        <f ca="1">IF(ISERROR(OFFSET(Data!$A$1,MATCH($D415,Data!$CG:$CG,0)-1,MATCH($E415&amp;"/"&amp;X$1,Data!$1:$1,0)-1))=TRUE,"",IF(OFFSET(Data!$A$1,MATCH($D415,Data!$CG:$CG,0)-1,MATCH($E415&amp;"/"&amp;X$1,Data!$1:$1,0)-1)=0,"",OFFSET(Data!$A$1,MATCH($D415,Data!$CG:$CG,0)-1,MATCH($E415&amp;"/"&amp;X$1,Data!$1:$1,0)-1)))</f>
        <v/>
      </c>
      <c r="Y415" s="252" t="str">
        <f ca="1">IF(ISERROR(OFFSET(Data!$A$1,MATCH($D415,Data!$CG:$CG,0)-1,MATCH($E415&amp;"/"&amp;Y$1,Data!$1:$1,0)-1))=TRUE,"",IF(OFFSET(Data!$A$1,MATCH($D415,Data!$CG:$CG,0)-1,MATCH($E415&amp;"/"&amp;Y$1,Data!$1:$1,0)-1)=0,"",OFFSET(Data!$A$1,MATCH($D415,Data!$CG:$CG,0)-1,MATCH($E415&amp;"/"&amp;Y$1,Data!$1:$1,0)-1)))</f>
        <v/>
      </c>
      <c r="Z415" s="252" t="str">
        <f ca="1">IF(ISERROR(OFFSET(Data!$A$1,MATCH($D415,Data!$CG:$CG,0)-1,MATCH($E415&amp;"/"&amp;Z$1,Data!$1:$1,0)-1))=TRUE,"",IF(OFFSET(Data!$A$1,MATCH($D415,Data!$CG:$CG,0)-1,MATCH($E415&amp;"/"&amp;Z$1,Data!$1:$1,0)-1)=0,"",OFFSET(Data!$A$1,MATCH($D415,Data!$CG:$CG,0)-1,MATCH($E415&amp;"/"&amp;Z$1,Data!$1:$1,0)-1)))</f>
        <v/>
      </c>
      <c r="AA415" s="252" t="str">
        <f ca="1">IF(ISERROR(OFFSET(Data!$A$1,MATCH($D415,Data!$CG:$CG,0)-1,MATCH($E415&amp;"/"&amp;AA$1,Data!$1:$1,0)-1))=TRUE,"",IF(OFFSET(Data!$A$1,MATCH($D415,Data!$CG:$CG,0)-1,MATCH($E415&amp;"/"&amp;AA$1,Data!$1:$1,0)-1)=0,"",OFFSET(Data!$A$1,MATCH($D415,Data!$CG:$CG,0)-1,MATCH($E415&amp;"/"&amp;AA$1,Data!$1:$1,0)-1)))</f>
        <v/>
      </c>
      <c r="AB415" s="252" t="str">
        <f ca="1">IF(ISERROR(OFFSET(Data!$A$1,MATCH($D415,Data!$CG:$CG,0)-1,MATCH($E415&amp;"/"&amp;AB$1,Data!$1:$1,0)-1))=TRUE,"",IF(OFFSET(Data!$A$1,MATCH($D415,Data!$CG:$CG,0)-1,MATCH($E415&amp;"/"&amp;AB$1,Data!$1:$1,0)-1)=0,"",OFFSET(Data!$A$1,MATCH($D415,Data!$CG:$CG,0)-1,MATCH($E415&amp;"/"&amp;AB$1,Data!$1:$1,0)-1)))</f>
        <v/>
      </c>
      <c r="AC415" s="252" t="str">
        <f ca="1">IF(ISERROR(OFFSET(Data!$A$1,MATCH($D415,Data!$CG:$CG,0)-1,MATCH($E415&amp;"/"&amp;AC$1,Data!$1:$1,0)-1))=TRUE,"",IF(OFFSET(Data!$A$1,MATCH($D415,Data!$CG:$CG,0)-1,MATCH($E415&amp;"/"&amp;AC$1,Data!$1:$1,0)-1)=0,"",OFFSET(Data!$A$1,MATCH($D415,Data!$CG:$CG,0)-1,MATCH($E415&amp;"/"&amp;AC$1,Data!$1:$1,0)-1)))</f>
        <v/>
      </c>
      <c r="AD415" s="252" t="str">
        <f ca="1">IF(ISERROR(OFFSET(Data!$A$1,MATCH($D415,Data!$CG:$CG,0)-1,MATCH($E415&amp;"/"&amp;AD$1,Data!$1:$1,0)-1))=TRUE,"",IF(OFFSET(Data!$A$1,MATCH($D415,Data!$CG:$CG,0)-1,MATCH($E415&amp;"/"&amp;AD$1,Data!$1:$1,0)-1)=0,"",OFFSET(Data!$A$1,MATCH($D415,Data!$CG:$CG,0)-1,MATCH($E415&amp;"/"&amp;AD$1,Data!$1:$1,0)-1)))</f>
        <v/>
      </c>
      <c r="AE415" s="252" t="str">
        <f ca="1">IF(ISERROR(OFFSET(Data!$A$1,MATCH($D415,Data!$CG:$CG,0)-1,MATCH($E415&amp;"/"&amp;AE$1,Data!$1:$1,0)-1))=TRUE,"",IF(OFFSET(Data!$A$1,MATCH($D415,Data!$CG:$CG,0)-1,MATCH($E415&amp;"/"&amp;AE$1,Data!$1:$1,0)-1)=0,"",OFFSET(Data!$A$1,MATCH($D415,Data!$CG:$CG,0)-1,MATCH($E415&amp;"/"&amp;AE$1,Data!$1:$1,0)-1)))</f>
        <v/>
      </c>
      <c r="AF415" s="253" t="str">
        <f ca="1">IF(ISERROR(OFFSET(Data!$A$1,MATCH($D415,Data!$CG:$CG,0)-1,MATCH($E415&amp;"/"&amp;AF$1,Data!$1:$1,0)-1))=TRUE,"",IF(OFFSET(Data!$A$1,MATCH($D415,Data!$CG:$CG,0)-1,MATCH($E415&amp;"/"&amp;AF$1,Data!$1:$1,0)-1)=0,"",OFFSET(Data!$A$1,MATCH($D415,Data!$CG:$CG,0)-1,MATCH($E415&amp;"/"&amp;AF$1,Data!$1:$1,0)-1)))</f>
        <v/>
      </c>
      <c r="AG415" s="212">
        <f t="shared" ca="1" si="11"/>
        <v>0</v>
      </c>
      <c r="AH415" s="213">
        <f ca="1">SUM(AG414:AG415)</f>
        <v>0</v>
      </c>
    </row>
    <row r="416" spans="1:34" ht="15" hidden="1" customHeight="1" x14ac:dyDescent="0.25">
      <c r="A416" s="446"/>
      <c r="B416" s="449"/>
      <c r="C416" s="452"/>
      <c r="D416" s="28" t="e">
        <f>IF(C416&lt;&gt;"",C416,D415)</f>
        <v>#N/A</v>
      </c>
      <c r="E416" s="29" t="s">
        <v>23</v>
      </c>
      <c r="F416" s="254" t="str">
        <f ca="1">IF(ISERROR(OFFSET(Data!$A$1,MATCH($D416,Data!$CG:$CG,0)-1,MATCH($E416&amp;"/"&amp;F$1,Data!$1:$1,0)-1))=TRUE,"",IF(OFFSET(Data!$A$1,MATCH($D416,Data!$CG:$CG,0)-1,MATCH($E416&amp;"/"&amp;F$1,Data!$1:$1,0)-1)=0,"",OFFSET(Data!$A$1,MATCH($D416,Data!$CG:$CG,0)-1,MATCH($E416&amp;"/"&amp;F$1,Data!$1:$1,0)-1)))</f>
        <v/>
      </c>
      <c r="G416" s="252" t="str">
        <f ca="1">IF(ISERROR(OFFSET(Data!$A$1,MATCH($D416,Data!$CG:$CG,0)-1,MATCH($E416&amp;"/"&amp;G$1,Data!$1:$1,0)-1))=TRUE,"",IF(OFFSET(Data!$A$1,MATCH($D416,Data!$CG:$CG,0)-1,MATCH($E416&amp;"/"&amp;G$1,Data!$1:$1,0)-1)=0,"",OFFSET(Data!$A$1,MATCH($D416,Data!$CG:$CG,0)-1,MATCH($E416&amp;"/"&amp;G$1,Data!$1:$1,0)-1)))</f>
        <v/>
      </c>
      <c r="H416" s="252" t="str">
        <f ca="1">IF(ISERROR(OFFSET(Data!$A$1,MATCH($D416,Data!$CG:$CG,0)-1,MATCH($E416&amp;"/"&amp;H$1,Data!$1:$1,0)-1))=TRUE,"",IF(OFFSET(Data!$A$1,MATCH($D416,Data!$CG:$CG,0)-1,MATCH($E416&amp;"/"&amp;H$1,Data!$1:$1,0)-1)=0,"",OFFSET(Data!$A$1,MATCH($D416,Data!$CG:$CG,0)-1,MATCH($E416&amp;"/"&amp;H$1,Data!$1:$1,0)-1)))</f>
        <v/>
      </c>
      <c r="I416" s="252" t="str">
        <f ca="1">IF(ISERROR(OFFSET(Data!$A$1,MATCH($D416,Data!$CG:$CG,0)-1,MATCH($E416&amp;"/"&amp;I$1,Data!$1:$1,0)-1))=TRUE,"",IF(OFFSET(Data!$A$1,MATCH($D416,Data!$CG:$CG,0)-1,MATCH($E416&amp;"/"&amp;I$1,Data!$1:$1,0)-1)=0,"",OFFSET(Data!$A$1,MATCH($D416,Data!$CG:$CG,0)-1,MATCH($E416&amp;"/"&amp;I$1,Data!$1:$1,0)-1)))</f>
        <v/>
      </c>
      <c r="J416" s="252" t="str">
        <f ca="1">IF(ISERROR(OFFSET(Data!$A$1,MATCH($D416,Data!$CG:$CG,0)-1,MATCH($E416&amp;"/"&amp;J$1,Data!$1:$1,0)-1))=TRUE,"",IF(OFFSET(Data!$A$1,MATCH($D416,Data!$CG:$CG,0)-1,MATCH($E416&amp;"/"&amp;J$1,Data!$1:$1,0)-1)=0,"",OFFSET(Data!$A$1,MATCH($D416,Data!$CG:$CG,0)-1,MATCH($E416&amp;"/"&amp;J$1,Data!$1:$1,0)-1)))</f>
        <v/>
      </c>
      <c r="K416" s="252" t="str">
        <f ca="1">IF(ISERROR(OFFSET(Data!$A$1,MATCH($D416,Data!$CG:$CG,0)-1,MATCH($E416&amp;"/"&amp;K$1,Data!$1:$1,0)-1))=TRUE,"",IF(OFFSET(Data!$A$1,MATCH($D416,Data!$CG:$CG,0)-1,MATCH($E416&amp;"/"&amp;K$1,Data!$1:$1,0)-1)=0,"",OFFSET(Data!$A$1,MATCH($D416,Data!$CG:$CG,0)-1,MATCH($E416&amp;"/"&amp;K$1,Data!$1:$1,0)-1)))</f>
        <v/>
      </c>
      <c r="L416" s="252" t="str">
        <f ca="1">IF(ISERROR(OFFSET(Data!$A$1,MATCH($D416,Data!$CG:$CG,0)-1,MATCH($E416&amp;"/"&amp;L$1,Data!$1:$1,0)-1))=TRUE,"",IF(OFFSET(Data!$A$1,MATCH($D416,Data!$CG:$CG,0)-1,MATCH($E416&amp;"/"&amp;L$1,Data!$1:$1,0)-1)=0,"",OFFSET(Data!$A$1,MATCH($D416,Data!$CG:$CG,0)-1,MATCH($E416&amp;"/"&amp;L$1,Data!$1:$1,0)-1)))</f>
        <v/>
      </c>
      <c r="M416" s="252" t="str">
        <f ca="1">IF(ISERROR(OFFSET(Data!$A$1,MATCH($D416,Data!$CG:$CG,0)-1,MATCH($E416&amp;"/"&amp;M$1,Data!$1:$1,0)-1))=TRUE,"",IF(OFFSET(Data!$A$1,MATCH($D416,Data!$CG:$CG,0)-1,MATCH($E416&amp;"/"&amp;M$1,Data!$1:$1,0)-1)=0,"",OFFSET(Data!$A$1,MATCH($D416,Data!$CG:$CG,0)-1,MATCH($E416&amp;"/"&amp;M$1,Data!$1:$1,0)-1)))</f>
        <v/>
      </c>
      <c r="N416" s="252" t="str">
        <f ca="1">IF(ISERROR(OFFSET(Data!$A$1,MATCH($D416,Data!$CG:$CG,0)-1,MATCH($E416&amp;"/"&amp;N$1,Data!$1:$1,0)-1))=TRUE,"",IF(OFFSET(Data!$A$1,MATCH($D416,Data!$CG:$CG,0)-1,MATCH($E416&amp;"/"&amp;N$1,Data!$1:$1,0)-1)=0,"",OFFSET(Data!$A$1,MATCH($D416,Data!$CG:$CG,0)-1,MATCH($E416&amp;"/"&amp;N$1,Data!$1:$1,0)-1)))</f>
        <v/>
      </c>
      <c r="O416" s="252" t="str">
        <f ca="1">IF(ISERROR(OFFSET(Data!$A$1,MATCH($D416,Data!$CG:$CG,0)-1,MATCH($E416&amp;"/"&amp;O$1,Data!$1:$1,0)-1))=TRUE,"",IF(OFFSET(Data!$A$1,MATCH($D416,Data!$CG:$CG,0)-1,MATCH($E416&amp;"/"&amp;O$1,Data!$1:$1,0)-1)=0,"",OFFSET(Data!$A$1,MATCH($D416,Data!$CG:$CG,0)-1,MATCH($E416&amp;"/"&amp;O$1,Data!$1:$1,0)-1)))</f>
        <v/>
      </c>
      <c r="P416" s="252" t="str">
        <f ca="1">IF(ISERROR(OFFSET(Data!$A$1,MATCH($D416,Data!$CG:$CG,0)-1,MATCH($E416&amp;"/"&amp;P$1,Data!$1:$1,0)-1))=TRUE,"",IF(OFFSET(Data!$A$1,MATCH($D416,Data!$CG:$CG,0)-1,MATCH($E416&amp;"/"&amp;P$1,Data!$1:$1,0)-1)=0,"",OFFSET(Data!$A$1,MATCH($D416,Data!$CG:$CG,0)-1,MATCH($E416&amp;"/"&amp;P$1,Data!$1:$1,0)-1)))</f>
        <v/>
      </c>
      <c r="Q416" s="252" t="str">
        <f ca="1">IF(ISERROR(OFFSET(Data!$A$1,MATCH($D416,Data!$CG:$CG,0)-1,MATCH($E416&amp;"/"&amp;Q$1,Data!$1:$1,0)-1))=TRUE,"",IF(OFFSET(Data!$A$1,MATCH($D416,Data!$CG:$CG,0)-1,MATCH($E416&amp;"/"&amp;Q$1,Data!$1:$1,0)-1)=0,"",OFFSET(Data!$A$1,MATCH($D416,Data!$CG:$CG,0)-1,MATCH($E416&amp;"/"&amp;Q$1,Data!$1:$1,0)-1)))</f>
        <v/>
      </c>
      <c r="R416" s="252" t="str">
        <f ca="1">IF(ISERROR(OFFSET(Data!$A$1,MATCH($D416,Data!$CG:$CG,0)-1,MATCH($E416&amp;"/"&amp;R$1,Data!$1:$1,0)-1))=TRUE,"",IF(OFFSET(Data!$A$1,MATCH($D416,Data!$CG:$CG,0)-1,MATCH($E416&amp;"/"&amp;R$1,Data!$1:$1,0)-1)=0,"",OFFSET(Data!$A$1,MATCH($D416,Data!$CG:$CG,0)-1,MATCH($E416&amp;"/"&amp;R$1,Data!$1:$1,0)-1)))</f>
        <v/>
      </c>
      <c r="S416" s="252" t="str">
        <f ca="1">IF(ISERROR(OFFSET(Data!$A$1,MATCH($D416,Data!$CG:$CG,0)-1,MATCH($E416&amp;"/"&amp;S$1,Data!$1:$1,0)-1))=TRUE,"",IF(OFFSET(Data!$A$1,MATCH($D416,Data!$CG:$CG,0)-1,MATCH($E416&amp;"/"&amp;S$1,Data!$1:$1,0)-1)=0,"",OFFSET(Data!$A$1,MATCH($D416,Data!$CG:$CG,0)-1,MATCH($E416&amp;"/"&amp;S$1,Data!$1:$1,0)-1)))</f>
        <v/>
      </c>
      <c r="T416" s="252" t="str">
        <f ca="1">IF(ISERROR(OFFSET(Data!$A$1,MATCH($D416,Data!$CG:$CG,0)-1,MATCH($E416&amp;"/"&amp;T$1,Data!$1:$1,0)-1))=TRUE,"",IF(OFFSET(Data!$A$1,MATCH($D416,Data!$CG:$CG,0)-1,MATCH($E416&amp;"/"&amp;T$1,Data!$1:$1,0)-1)=0,"",OFFSET(Data!$A$1,MATCH($D416,Data!$CG:$CG,0)-1,MATCH($E416&amp;"/"&amp;T$1,Data!$1:$1,0)-1)))</f>
        <v/>
      </c>
      <c r="U416" s="252" t="str">
        <f ca="1">IF(ISERROR(OFFSET(Data!$A$1,MATCH($D416,Data!$CG:$CG,0)-1,MATCH($E416&amp;"/"&amp;U$1,Data!$1:$1,0)-1))=TRUE,"",IF(OFFSET(Data!$A$1,MATCH($D416,Data!$CG:$CG,0)-1,MATCH($E416&amp;"/"&amp;U$1,Data!$1:$1,0)-1)=0,"",OFFSET(Data!$A$1,MATCH($D416,Data!$CG:$CG,0)-1,MATCH($E416&amp;"/"&amp;U$1,Data!$1:$1,0)-1)))</f>
        <v/>
      </c>
      <c r="V416" s="252" t="str">
        <f ca="1">IF(ISERROR(OFFSET(Data!$A$1,MATCH($D416,Data!$CG:$CG,0)-1,MATCH($E416&amp;"/"&amp;V$1,Data!$1:$1,0)-1))=TRUE,"",IF(OFFSET(Data!$A$1,MATCH($D416,Data!$CG:$CG,0)-1,MATCH($E416&amp;"/"&amp;V$1,Data!$1:$1,0)-1)=0,"",OFFSET(Data!$A$1,MATCH($D416,Data!$CG:$CG,0)-1,MATCH($E416&amp;"/"&amp;V$1,Data!$1:$1,0)-1)))</f>
        <v/>
      </c>
      <c r="W416" s="269" t="str">
        <f ca="1">IF(ISERROR(OFFSET(Data!$A$1,MATCH($D416,Data!$CG:$CG,0)-1,MATCH($E416&amp;"/"&amp;W$1,Data!$1:$1,0)-1))=TRUE,"",IF(OFFSET(Data!$A$1,MATCH($D416,Data!$CG:$CG,0)-1,MATCH($E416&amp;"/"&amp;W$1,Data!$1:$1,0)-1)=0,"",OFFSET(Data!$A$1,MATCH($D416,Data!$CG:$CG,0)-1,MATCH($E416&amp;"/"&amp;W$1,Data!$1:$1,0)-1)))</f>
        <v/>
      </c>
      <c r="X416" s="252" t="str">
        <f ca="1">IF(ISERROR(OFFSET(Data!$A$1,MATCH($D416,Data!$CG:$CG,0)-1,MATCH($E416&amp;"/"&amp;X$1,Data!$1:$1,0)-1))=TRUE,"",IF(OFFSET(Data!$A$1,MATCH($D416,Data!$CG:$CG,0)-1,MATCH($E416&amp;"/"&amp;X$1,Data!$1:$1,0)-1)=0,"",OFFSET(Data!$A$1,MATCH($D416,Data!$CG:$CG,0)-1,MATCH($E416&amp;"/"&amp;X$1,Data!$1:$1,0)-1)))</f>
        <v/>
      </c>
      <c r="Y416" s="252" t="str">
        <f ca="1">IF(ISERROR(OFFSET(Data!$A$1,MATCH($D416,Data!$CG:$CG,0)-1,MATCH($E416&amp;"/"&amp;Y$1,Data!$1:$1,0)-1))=TRUE,"",IF(OFFSET(Data!$A$1,MATCH($D416,Data!$CG:$CG,0)-1,MATCH($E416&amp;"/"&amp;Y$1,Data!$1:$1,0)-1)=0,"",OFFSET(Data!$A$1,MATCH($D416,Data!$CG:$CG,0)-1,MATCH($E416&amp;"/"&amp;Y$1,Data!$1:$1,0)-1)))</f>
        <v/>
      </c>
      <c r="Z416" s="252" t="str">
        <f ca="1">IF(ISERROR(OFFSET(Data!$A$1,MATCH($D416,Data!$CG:$CG,0)-1,MATCH($E416&amp;"/"&amp;Z$1,Data!$1:$1,0)-1))=TRUE,"",IF(OFFSET(Data!$A$1,MATCH($D416,Data!$CG:$CG,0)-1,MATCH($E416&amp;"/"&amp;Z$1,Data!$1:$1,0)-1)=0,"",OFFSET(Data!$A$1,MATCH($D416,Data!$CG:$CG,0)-1,MATCH($E416&amp;"/"&amp;Z$1,Data!$1:$1,0)-1)))</f>
        <v/>
      </c>
      <c r="AA416" s="252" t="str">
        <f ca="1">IF(ISERROR(OFFSET(Data!$A$1,MATCH($D416,Data!$CG:$CG,0)-1,MATCH($E416&amp;"/"&amp;AA$1,Data!$1:$1,0)-1))=TRUE,"",IF(OFFSET(Data!$A$1,MATCH($D416,Data!$CG:$CG,0)-1,MATCH($E416&amp;"/"&amp;AA$1,Data!$1:$1,0)-1)=0,"",OFFSET(Data!$A$1,MATCH($D416,Data!$CG:$CG,0)-1,MATCH($E416&amp;"/"&amp;AA$1,Data!$1:$1,0)-1)))</f>
        <v/>
      </c>
      <c r="AB416" s="252" t="str">
        <f ca="1">IF(ISERROR(OFFSET(Data!$A$1,MATCH($D416,Data!$CG:$CG,0)-1,MATCH($E416&amp;"/"&amp;AB$1,Data!$1:$1,0)-1))=TRUE,"",IF(OFFSET(Data!$A$1,MATCH($D416,Data!$CG:$CG,0)-1,MATCH($E416&amp;"/"&amp;AB$1,Data!$1:$1,0)-1)=0,"",OFFSET(Data!$A$1,MATCH($D416,Data!$CG:$CG,0)-1,MATCH($E416&amp;"/"&amp;AB$1,Data!$1:$1,0)-1)))</f>
        <v/>
      </c>
      <c r="AC416" s="252" t="str">
        <f ca="1">IF(ISERROR(OFFSET(Data!$A$1,MATCH($D416,Data!$CG:$CG,0)-1,MATCH($E416&amp;"/"&amp;AC$1,Data!$1:$1,0)-1))=TRUE,"",IF(OFFSET(Data!$A$1,MATCH($D416,Data!$CG:$CG,0)-1,MATCH($E416&amp;"/"&amp;AC$1,Data!$1:$1,0)-1)=0,"",OFFSET(Data!$A$1,MATCH($D416,Data!$CG:$CG,0)-1,MATCH($E416&amp;"/"&amp;AC$1,Data!$1:$1,0)-1)))</f>
        <v/>
      </c>
      <c r="AD416" s="252" t="str">
        <f ca="1">IF(ISERROR(OFFSET(Data!$A$1,MATCH($D416,Data!$CG:$CG,0)-1,MATCH($E416&amp;"/"&amp;AD$1,Data!$1:$1,0)-1))=TRUE,"",IF(OFFSET(Data!$A$1,MATCH($D416,Data!$CG:$CG,0)-1,MATCH($E416&amp;"/"&amp;AD$1,Data!$1:$1,0)-1)=0,"",OFFSET(Data!$A$1,MATCH($D416,Data!$CG:$CG,0)-1,MATCH($E416&amp;"/"&amp;AD$1,Data!$1:$1,0)-1)))</f>
        <v/>
      </c>
      <c r="AE416" s="252" t="str">
        <f ca="1">IF(ISERROR(OFFSET(Data!$A$1,MATCH($D416,Data!$CG:$CG,0)-1,MATCH($E416&amp;"/"&amp;AE$1,Data!$1:$1,0)-1))=TRUE,"",IF(OFFSET(Data!$A$1,MATCH($D416,Data!$CG:$CG,0)-1,MATCH($E416&amp;"/"&amp;AE$1,Data!$1:$1,0)-1)=0,"",OFFSET(Data!$A$1,MATCH($D416,Data!$CG:$CG,0)-1,MATCH($E416&amp;"/"&amp;AE$1,Data!$1:$1,0)-1)))</f>
        <v/>
      </c>
      <c r="AF416" s="253" t="str">
        <f ca="1">IF(ISERROR(OFFSET(Data!$A$1,MATCH($D416,Data!$CG:$CG,0)-1,MATCH($E416&amp;"/"&amp;AF$1,Data!$1:$1,0)-1))=TRUE,"",IF(OFFSET(Data!$A$1,MATCH($D416,Data!$CG:$CG,0)-1,MATCH($E416&amp;"/"&amp;AF$1,Data!$1:$1,0)-1)=0,"",OFFSET(Data!$A$1,MATCH($D416,Data!$CG:$CG,0)-1,MATCH($E416&amp;"/"&amp;AF$1,Data!$1:$1,0)-1)))</f>
        <v/>
      </c>
      <c r="AG416" s="212">
        <f t="shared" ca="1" si="11"/>
        <v>0</v>
      </c>
      <c r="AH416" s="213">
        <f ca="1">SUM(AG414:AG416)</f>
        <v>0</v>
      </c>
    </row>
    <row r="417" spans="1:34" ht="15.75" hidden="1" customHeight="1" x14ac:dyDescent="0.25">
      <c r="A417" s="446"/>
      <c r="B417" s="449"/>
      <c r="C417" s="452"/>
      <c r="D417" s="28" t="e">
        <f>IF(C417&lt;&gt;"",C417,D416)</f>
        <v>#N/A</v>
      </c>
      <c r="E417" s="29" t="s">
        <v>24</v>
      </c>
      <c r="F417" s="254" t="str">
        <f ca="1">IF(ISERROR(OFFSET(Data!$A$1,MATCH($D417,Data!$CG:$CG,0)-1,MATCH($E417&amp;"/"&amp;F$1,Data!$1:$1,0)-1))=TRUE,"",IF(OFFSET(Data!$A$1,MATCH($D417,Data!$CG:$CG,0)-1,MATCH($E417&amp;"/"&amp;F$1,Data!$1:$1,0)-1)=0,"",OFFSET(Data!$A$1,MATCH($D417,Data!$CG:$CG,0)-1,MATCH($E417&amp;"/"&amp;F$1,Data!$1:$1,0)-1)))</f>
        <v/>
      </c>
      <c r="G417" s="252" t="str">
        <f ca="1">IF(ISERROR(OFFSET(Data!$A$1,MATCH($D417,Data!$CG:$CG,0)-1,MATCH($E417&amp;"/"&amp;G$1,Data!$1:$1,0)-1))=TRUE,"",IF(OFFSET(Data!$A$1,MATCH($D417,Data!$CG:$CG,0)-1,MATCH($E417&amp;"/"&amp;G$1,Data!$1:$1,0)-1)=0,"",OFFSET(Data!$A$1,MATCH($D417,Data!$CG:$CG,0)-1,MATCH($E417&amp;"/"&amp;G$1,Data!$1:$1,0)-1)))</f>
        <v/>
      </c>
      <c r="H417" s="252" t="str">
        <f ca="1">IF(ISERROR(OFFSET(Data!$A$1,MATCH($D417,Data!$CG:$CG,0)-1,MATCH($E417&amp;"/"&amp;H$1,Data!$1:$1,0)-1))=TRUE,"",IF(OFFSET(Data!$A$1,MATCH($D417,Data!$CG:$CG,0)-1,MATCH($E417&amp;"/"&amp;H$1,Data!$1:$1,0)-1)=0,"",OFFSET(Data!$A$1,MATCH($D417,Data!$CG:$CG,0)-1,MATCH($E417&amp;"/"&amp;H$1,Data!$1:$1,0)-1)))</f>
        <v/>
      </c>
      <c r="I417" s="252" t="str">
        <f ca="1">IF(ISERROR(OFFSET(Data!$A$1,MATCH($D417,Data!$CG:$CG,0)-1,MATCH($E417&amp;"/"&amp;I$1,Data!$1:$1,0)-1))=TRUE,"",IF(OFFSET(Data!$A$1,MATCH($D417,Data!$CG:$CG,0)-1,MATCH($E417&amp;"/"&amp;I$1,Data!$1:$1,0)-1)=0,"",OFFSET(Data!$A$1,MATCH($D417,Data!$CG:$CG,0)-1,MATCH($E417&amp;"/"&amp;I$1,Data!$1:$1,0)-1)))</f>
        <v/>
      </c>
      <c r="J417" s="252" t="str">
        <f ca="1">IF(ISERROR(OFFSET(Data!$A$1,MATCH($D417,Data!$CG:$CG,0)-1,MATCH($E417&amp;"/"&amp;J$1,Data!$1:$1,0)-1))=TRUE,"",IF(OFFSET(Data!$A$1,MATCH($D417,Data!$CG:$CG,0)-1,MATCH($E417&amp;"/"&amp;J$1,Data!$1:$1,0)-1)=0,"",OFFSET(Data!$A$1,MATCH($D417,Data!$CG:$CG,0)-1,MATCH($E417&amp;"/"&amp;J$1,Data!$1:$1,0)-1)))</f>
        <v/>
      </c>
      <c r="K417" s="252" t="str">
        <f ca="1">IF(ISERROR(OFFSET(Data!$A$1,MATCH($D417,Data!$CG:$CG,0)-1,MATCH($E417&amp;"/"&amp;K$1,Data!$1:$1,0)-1))=TRUE,"",IF(OFFSET(Data!$A$1,MATCH($D417,Data!$CG:$CG,0)-1,MATCH($E417&amp;"/"&amp;K$1,Data!$1:$1,0)-1)=0,"",OFFSET(Data!$A$1,MATCH($D417,Data!$CG:$CG,0)-1,MATCH($E417&amp;"/"&amp;K$1,Data!$1:$1,0)-1)))</f>
        <v/>
      </c>
      <c r="L417" s="252" t="str">
        <f ca="1">IF(ISERROR(OFFSET(Data!$A$1,MATCH($D417,Data!$CG:$CG,0)-1,MATCH($E417&amp;"/"&amp;L$1,Data!$1:$1,0)-1))=TRUE,"",IF(OFFSET(Data!$A$1,MATCH($D417,Data!$CG:$CG,0)-1,MATCH($E417&amp;"/"&amp;L$1,Data!$1:$1,0)-1)=0,"",OFFSET(Data!$A$1,MATCH($D417,Data!$CG:$CG,0)-1,MATCH($E417&amp;"/"&amp;L$1,Data!$1:$1,0)-1)))</f>
        <v/>
      </c>
      <c r="M417" s="252" t="str">
        <f ca="1">IF(ISERROR(OFFSET(Data!$A$1,MATCH($D417,Data!$CG:$CG,0)-1,MATCH($E417&amp;"/"&amp;M$1,Data!$1:$1,0)-1))=TRUE,"",IF(OFFSET(Data!$A$1,MATCH($D417,Data!$CG:$CG,0)-1,MATCH($E417&amp;"/"&amp;M$1,Data!$1:$1,0)-1)=0,"",OFFSET(Data!$A$1,MATCH($D417,Data!$CG:$CG,0)-1,MATCH($E417&amp;"/"&amp;M$1,Data!$1:$1,0)-1)))</f>
        <v/>
      </c>
      <c r="N417" s="252" t="str">
        <f ca="1">IF(ISERROR(OFFSET(Data!$A$1,MATCH($D417,Data!$CG:$CG,0)-1,MATCH($E417&amp;"/"&amp;N$1,Data!$1:$1,0)-1))=TRUE,"",IF(OFFSET(Data!$A$1,MATCH($D417,Data!$CG:$CG,0)-1,MATCH($E417&amp;"/"&amp;N$1,Data!$1:$1,0)-1)=0,"",OFFSET(Data!$A$1,MATCH($D417,Data!$CG:$CG,0)-1,MATCH($E417&amp;"/"&amp;N$1,Data!$1:$1,0)-1)))</f>
        <v/>
      </c>
      <c r="O417" s="252" t="str">
        <f ca="1">IF(ISERROR(OFFSET(Data!$A$1,MATCH($D417,Data!$CG:$CG,0)-1,MATCH($E417&amp;"/"&amp;O$1,Data!$1:$1,0)-1))=TRUE,"",IF(OFFSET(Data!$A$1,MATCH($D417,Data!$CG:$CG,0)-1,MATCH($E417&amp;"/"&amp;O$1,Data!$1:$1,0)-1)=0,"",OFFSET(Data!$A$1,MATCH($D417,Data!$CG:$CG,0)-1,MATCH($E417&amp;"/"&amp;O$1,Data!$1:$1,0)-1)))</f>
        <v/>
      </c>
      <c r="P417" s="252" t="str">
        <f ca="1">IF(ISERROR(OFFSET(Data!$A$1,MATCH($D417,Data!$CG:$CG,0)-1,MATCH($E417&amp;"/"&amp;P$1,Data!$1:$1,0)-1))=TRUE,"",IF(OFFSET(Data!$A$1,MATCH($D417,Data!$CG:$CG,0)-1,MATCH($E417&amp;"/"&amp;P$1,Data!$1:$1,0)-1)=0,"",OFFSET(Data!$A$1,MATCH($D417,Data!$CG:$CG,0)-1,MATCH($E417&amp;"/"&amp;P$1,Data!$1:$1,0)-1)))</f>
        <v/>
      </c>
      <c r="Q417" s="252" t="str">
        <f ca="1">IF(ISERROR(OFFSET(Data!$A$1,MATCH($D417,Data!$CG:$CG,0)-1,MATCH($E417&amp;"/"&amp;Q$1,Data!$1:$1,0)-1))=TRUE,"",IF(OFFSET(Data!$A$1,MATCH($D417,Data!$CG:$CG,0)-1,MATCH($E417&amp;"/"&amp;Q$1,Data!$1:$1,0)-1)=0,"",OFFSET(Data!$A$1,MATCH($D417,Data!$CG:$CG,0)-1,MATCH($E417&amp;"/"&amp;Q$1,Data!$1:$1,0)-1)))</f>
        <v/>
      </c>
      <c r="R417" s="252" t="str">
        <f ca="1">IF(ISERROR(OFFSET(Data!$A$1,MATCH($D417,Data!$CG:$CG,0)-1,MATCH($E417&amp;"/"&amp;R$1,Data!$1:$1,0)-1))=TRUE,"",IF(OFFSET(Data!$A$1,MATCH($D417,Data!$CG:$CG,0)-1,MATCH($E417&amp;"/"&amp;R$1,Data!$1:$1,0)-1)=0,"",OFFSET(Data!$A$1,MATCH($D417,Data!$CG:$CG,0)-1,MATCH($E417&amp;"/"&amp;R$1,Data!$1:$1,0)-1)))</f>
        <v/>
      </c>
      <c r="S417" s="252" t="str">
        <f ca="1">IF(ISERROR(OFFSET(Data!$A$1,MATCH($D417,Data!$CG:$CG,0)-1,MATCH($E417&amp;"/"&amp;S$1,Data!$1:$1,0)-1))=TRUE,"",IF(OFFSET(Data!$A$1,MATCH($D417,Data!$CG:$CG,0)-1,MATCH($E417&amp;"/"&amp;S$1,Data!$1:$1,0)-1)=0,"",OFFSET(Data!$A$1,MATCH($D417,Data!$CG:$CG,0)-1,MATCH($E417&amp;"/"&amp;S$1,Data!$1:$1,0)-1)))</f>
        <v/>
      </c>
      <c r="T417" s="252" t="str">
        <f ca="1">IF(ISERROR(OFFSET(Data!$A$1,MATCH($D417,Data!$CG:$CG,0)-1,MATCH($E417&amp;"/"&amp;T$1,Data!$1:$1,0)-1))=TRUE,"",IF(OFFSET(Data!$A$1,MATCH($D417,Data!$CG:$CG,0)-1,MATCH($E417&amp;"/"&amp;T$1,Data!$1:$1,0)-1)=0,"",OFFSET(Data!$A$1,MATCH($D417,Data!$CG:$CG,0)-1,MATCH($E417&amp;"/"&amp;T$1,Data!$1:$1,0)-1)))</f>
        <v/>
      </c>
      <c r="U417" s="252" t="str">
        <f ca="1">IF(ISERROR(OFFSET(Data!$A$1,MATCH($D417,Data!$CG:$CG,0)-1,MATCH($E417&amp;"/"&amp;U$1,Data!$1:$1,0)-1))=TRUE,"",IF(OFFSET(Data!$A$1,MATCH($D417,Data!$CG:$CG,0)-1,MATCH($E417&amp;"/"&amp;U$1,Data!$1:$1,0)-1)=0,"",OFFSET(Data!$A$1,MATCH($D417,Data!$CG:$CG,0)-1,MATCH($E417&amp;"/"&amp;U$1,Data!$1:$1,0)-1)))</f>
        <v/>
      </c>
      <c r="V417" s="252" t="str">
        <f ca="1">IF(ISERROR(OFFSET(Data!$A$1,MATCH($D417,Data!$CG:$CG,0)-1,MATCH($E417&amp;"/"&amp;V$1,Data!$1:$1,0)-1))=TRUE,"",IF(OFFSET(Data!$A$1,MATCH($D417,Data!$CG:$CG,0)-1,MATCH($E417&amp;"/"&amp;V$1,Data!$1:$1,0)-1)=0,"",OFFSET(Data!$A$1,MATCH($D417,Data!$CG:$CG,0)-1,MATCH($E417&amp;"/"&amp;V$1,Data!$1:$1,0)-1)))</f>
        <v/>
      </c>
      <c r="W417" s="269" t="str">
        <f ca="1">IF(ISERROR(OFFSET(Data!$A$1,MATCH($D417,Data!$CG:$CG,0)-1,MATCH($E417&amp;"/"&amp;W$1,Data!$1:$1,0)-1))=TRUE,"",IF(OFFSET(Data!$A$1,MATCH($D417,Data!$CG:$CG,0)-1,MATCH($E417&amp;"/"&amp;W$1,Data!$1:$1,0)-1)=0,"",OFFSET(Data!$A$1,MATCH($D417,Data!$CG:$CG,0)-1,MATCH($E417&amp;"/"&amp;W$1,Data!$1:$1,0)-1)))</f>
        <v/>
      </c>
      <c r="X417" s="252" t="str">
        <f ca="1">IF(ISERROR(OFFSET(Data!$A$1,MATCH($D417,Data!$CG:$CG,0)-1,MATCH($E417&amp;"/"&amp;X$1,Data!$1:$1,0)-1))=TRUE,"",IF(OFFSET(Data!$A$1,MATCH($D417,Data!$CG:$CG,0)-1,MATCH($E417&amp;"/"&amp;X$1,Data!$1:$1,0)-1)=0,"",OFFSET(Data!$A$1,MATCH($D417,Data!$CG:$CG,0)-1,MATCH($E417&amp;"/"&amp;X$1,Data!$1:$1,0)-1)))</f>
        <v/>
      </c>
      <c r="Y417" s="252" t="str">
        <f ca="1">IF(ISERROR(OFFSET(Data!$A$1,MATCH($D417,Data!$CG:$CG,0)-1,MATCH($E417&amp;"/"&amp;Y$1,Data!$1:$1,0)-1))=TRUE,"",IF(OFFSET(Data!$A$1,MATCH($D417,Data!$CG:$CG,0)-1,MATCH($E417&amp;"/"&amp;Y$1,Data!$1:$1,0)-1)=0,"",OFFSET(Data!$A$1,MATCH($D417,Data!$CG:$CG,0)-1,MATCH($E417&amp;"/"&amp;Y$1,Data!$1:$1,0)-1)))</f>
        <v/>
      </c>
      <c r="Z417" s="252" t="str">
        <f ca="1">IF(ISERROR(OFFSET(Data!$A$1,MATCH($D417,Data!$CG:$CG,0)-1,MATCH($E417&amp;"/"&amp;Z$1,Data!$1:$1,0)-1))=TRUE,"",IF(OFFSET(Data!$A$1,MATCH($D417,Data!$CG:$CG,0)-1,MATCH($E417&amp;"/"&amp;Z$1,Data!$1:$1,0)-1)=0,"",OFFSET(Data!$A$1,MATCH($D417,Data!$CG:$CG,0)-1,MATCH($E417&amp;"/"&amp;Z$1,Data!$1:$1,0)-1)))</f>
        <v/>
      </c>
      <c r="AA417" s="252" t="str">
        <f ca="1">IF(ISERROR(OFFSET(Data!$A$1,MATCH($D417,Data!$CG:$CG,0)-1,MATCH($E417&amp;"/"&amp;AA$1,Data!$1:$1,0)-1))=TRUE,"",IF(OFFSET(Data!$A$1,MATCH($D417,Data!$CG:$CG,0)-1,MATCH($E417&amp;"/"&amp;AA$1,Data!$1:$1,0)-1)=0,"",OFFSET(Data!$A$1,MATCH($D417,Data!$CG:$CG,0)-1,MATCH($E417&amp;"/"&amp;AA$1,Data!$1:$1,0)-1)))</f>
        <v/>
      </c>
      <c r="AB417" s="252" t="str">
        <f ca="1">IF(ISERROR(OFFSET(Data!$A$1,MATCH($D417,Data!$CG:$CG,0)-1,MATCH($E417&amp;"/"&amp;AB$1,Data!$1:$1,0)-1))=TRUE,"",IF(OFFSET(Data!$A$1,MATCH($D417,Data!$CG:$CG,0)-1,MATCH($E417&amp;"/"&amp;AB$1,Data!$1:$1,0)-1)=0,"",OFFSET(Data!$A$1,MATCH($D417,Data!$CG:$CG,0)-1,MATCH($E417&amp;"/"&amp;AB$1,Data!$1:$1,0)-1)))</f>
        <v/>
      </c>
      <c r="AC417" s="252" t="str">
        <f ca="1">IF(ISERROR(OFFSET(Data!$A$1,MATCH($D417,Data!$CG:$CG,0)-1,MATCH($E417&amp;"/"&amp;AC$1,Data!$1:$1,0)-1))=TRUE,"",IF(OFFSET(Data!$A$1,MATCH($D417,Data!$CG:$CG,0)-1,MATCH($E417&amp;"/"&amp;AC$1,Data!$1:$1,0)-1)=0,"",OFFSET(Data!$A$1,MATCH($D417,Data!$CG:$CG,0)-1,MATCH($E417&amp;"/"&amp;AC$1,Data!$1:$1,0)-1)))</f>
        <v/>
      </c>
      <c r="AD417" s="252" t="str">
        <f ca="1">IF(ISERROR(OFFSET(Data!$A$1,MATCH($D417,Data!$CG:$CG,0)-1,MATCH($E417&amp;"/"&amp;AD$1,Data!$1:$1,0)-1))=TRUE,"",IF(OFFSET(Data!$A$1,MATCH($D417,Data!$CG:$CG,0)-1,MATCH($E417&amp;"/"&amp;AD$1,Data!$1:$1,0)-1)=0,"",OFFSET(Data!$A$1,MATCH($D417,Data!$CG:$CG,0)-1,MATCH($E417&amp;"/"&amp;AD$1,Data!$1:$1,0)-1)))</f>
        <v/>
      </c>
      <c r="AE417" s="252" t="str">
        <f ca="1">IF(ISERROR(OFFSET(Data!$A$1,MATCH($D417,Data!$CG:$CG,0)-1,MATCH($E417&amp;"/"&amp;AE$1,Data!$1:$1,0)-1))=TRUE,"",IF(OFFSET(Data!$A$1,MATCH($D417,Data!$CG:$CG,0)-1,MATCH($E417&amp;"/"&amp;AE$1,Data!$1:$1,0)-1)=0,"",OFFSET(Data!$A$1,MATCH($D417,Data!$CG:$CG,0)-1,MATCH($E417&amp;"/"&amp;AE$1,Data!$1:$1,0)-1)))</f>
        <v/>
      </c>
      <c r="AF417" s="253" t="str">
        <f ca="1">IF(ISERROR(OFFSET(Data!$A$1,MATCH($D417,Data!$CG:$CG,0)-1,MATCH($E417&amp;"/"&amp;AF$1,Data!$1:$1,0)-1))=TRUE,"",IF(OFFSET(Data!$A$1,MATCH($D417,Data!$CG:$CG,0)-1,MATCH($E417&amp;"/"&amp;AF$1,Data!$1:$1,0)-1)=0,"",OFFSET(Data!$A$1,MATCH($D417,Data!$CG:$CG,0)-1,MATCH($E417&amp;"/"&amp;AF$1,Data!$1:$1,0)-1)))</f>
        <v/>
      </c>
      <c r="AG417" s="212">
        <f t="shared" ca="1" si="11"/>
        <v>0</v>
      </c>
      <c r="AH417" s="213">
        <f ca="1">SUM(AG414:AG417)</f>
        <v>0</v>
      </c>
    </row>
    <row r="418" spans="1:34" ht="15.75" hidden="1" customHeight="1" thickBot="1" x14ac:dyDescent="0.3">
      <c r="A418" s="447"/>
      <c r="B418" s="450"/>
      <c r="C418" s="453"/>
      <c r="D418" s="30" t="e">
        <f>IF(C418&lt;&gt;"",C418,D417)</f>
        <v>#N/A</v>
      </c>
      <c r="E418" s="31" t="s">
        <v>25</v>
      </c>
      <c r="F418" s="255" t="str">
        <f ca="1">IF(ISERROR(OFFSET(Data!$A$1,MATCH($D418,Data!$CG:$CG,0)-1,MATCH($E418&amp;"/"&amp;F$1,Data!$1:$1,0)-1))=TRUE,"",IF(OFFSET(Data!$A$1,MATCH($D418,Data!$CG:$CG,0)-1,MATCH($E418&amp;"/"&amp;F$1,Data!$1:$1,0)-1)=0,"",OFFSET(Data!$A$1,MATCH($D418,Data!$CG:$CG,0)-1,MATCH($E418&amp;"/"&amp;F$1,Data!$1:$1,0)-1)))</f>
        <v/>
      </c>
      <c r="G418" s="256" t="str">
        <f ca="1">IF(ISERROR(OFFSET(Data!$A$1,MATCH($D418,Data!$CG:$CG,0)-1,MATCH($E418&amp;"/"&amp;G$1,Data!$1:$1,0)-1))=TRUE,"",IF(OFFSET(Data!$A$1,MATCH($D418,Data!$CG:$CG,0)-1,MATCH($E418&amp;"/"&amp;G$1,Data!$1:$1,0)-1)=0,"",OFFSET(Data!$A$1,MATCH($D418,Data!$CG:$CG,0)-1,MATCH($E418&amp;"/"&amp;G$1,Data!$1:$1,0)-1)))</f>
        <v/>
      </c>
      <c r="H418" s="256" t="str">
        <f ca="1">IF(ISERROR(OFFSET(Data!$A$1,MATCH($D418,Data!$CG:$CG,0)-1,MATCH($E418&amp;"/"&amp;H$1,Data!$1:$1,0)-1))=TRUE,"",IF(OFFSET(Data!$A$1,MATCH($D418,Data!$CG:$CG,0)-1,MATCH($E418&amp;"/"&amp;H$1,Data!$1:$1,0)-1)=0,"",OFFSET(Data!$A$1,MATCH($D418,Data!$CG:$CG,0)-1,MATCH($E418&amp;"/"&amp;H$1,Data!$1:$1,0)-1)))</f>
        <v/>
      </c>
      <c r="I418" s="256" t="str">
        <f ca="1">IF(ISERROR(OFFSET(Data!$A$1,MATCH($D418,Data!$CG:$CG,0)-1,MATCH($E418&amp;"/"&amp;I$1,Data!$1:$1,0)-1))=TRUE,"",IF(OFFSET(Data!$A$1,MATCH($D418,Data!$CG:$CG,0)-1,MATCH($E418&amp;"/"&amp;I$1,Data!$1:$1,0)-1)=0,"",OFFSET(Data!$A$1,MATCH($D418,Data!$CG:$CG,0)-1,MATCH($E418&amp;"/"&amp;I$1,Data!$1:$1,0)-1)))</f>
        <v/>
      </c>
      <c r="J418" s="256" t="str">
        <f ca="1">IF(ISERROR(OFFSET(Data!$A$1,MATCH($D418,Data!$CG:$CG,0)-1,MATCH($E418&amp;"/"&amp;J$1,Data!$1:$1,0)-1))=TRUE,"",IF(OFFSET(Data!$A$1,MATCH($D418,Data!$CG:$CG,0)-1,MATCH($E418&amp;"/"&amp;J$1,Data!$1:$1,0)-1)=0,"",OFFSET(Data!$A$1,MATCH($D418,Data!$CG:$CG,0)-1,MATCH($E418&amp;"/"&amp;J$1,Data!$1:$1,0)-1)))</f>
        <v/>
      </c>
      <c r="K418" s="256" t="str">
        <f ca="1">IF(ISERROR(OFFSET(Data!$A$1,MATCH($D418,Data!$CG:$CG,0)-1,MATCH($E418&amp;"/"&amp;K$1,Data!$1:$1,0)-1))=TRUE,"",IF(OFFSET(Data!$A$1,MATCH($D418,Data!$CG:$CG,0)-1,MATCH($E418&amp;"/"&amp;K$1,Data!$1:$1,0)-1)=0,"",OFFSET(Data!$A$1,MATCH($D418,Data!$CG:$CG,0)-1,MATCH($E418&amp;"/"&amp;K$1,Data!$1:$1,0)-1)))</f>
        <v/>
      </c>
      <c r="L418" s="256" t="str">
        <f ca="1">IF(ISERROR(OFFSET(Data!$A$1,MATCH($D418,Data!$CG:$CG,0)-1,MATCH($E418&amp;"/"&amp;L$1,Data!$1:$1,0)-1))=TRUE,"",IF(OFFSET(Data!$A$1,MATCH($D418,Data!$CG:$CG,0)-1,MATCH($E418&amp;"/"&amp;L$1,Data!$1:$1,0)-1)=0,"",OFFSET(Data!$A$1,MATCH($D418,Data!$CG:$CG,0)-1,MATCH($E418&amp;"/"&amp;L$1,Data!$1:$1,0)-1)))</f>
        <v/>
      </c>
      <c r="M418" s="256" t="str">
        <f ca="1">IF(ISERROR(OFFSET(Data!$A$1,MATCH($D418,Data!$CG:$CG,0)-1,MATCH($E418&amp;"/"&amp;M$1,Data!$1:$1,0)-1))=TRUE,"",IF(OFFSET(Data!$A$1,MATCH($D418,Data!$CG:$CG,0)-1,MATCH($E418&amp;"/"&amp;M$1,Data!$1:$1,0)-1)=0,"",OFFSET(Data!$A$1,MATCH($D418,Data!$CG:$CG,0)-1,MATCH($E418&amp;"/"&amp;M$1,Data!$1:$1,0)-1)))</f>
        <v/>
      </c>
      <c r="N418" s="256" t="str">
        <f ca="1">IF(ISERROR(OFFSET(Data!$A$1,MATCH($D418,Data!$CG:$CG,0)-1,MATCH($E418&amp;"/"&amp;N$1,Data!$1:$1,0)-1))=TRUE,"",IF(OFFSET(Data!$A$1,MATCH($D418,Data!$CG:$CG,0)-1,MATCH($E418&amp;"/"&amp;N$1,Data!$1:$1,0)-1)=0,"",OFFSET(Data!$A$1,MATCH($D418,Data!$CG:$CG,0)-1,MATCH($E418&amp;"/"&amp;N$1,Data!$1:$1,0)-1)))</f>
        <v/>
      </c>
      <c r="O418" s="256" t="str">
        <f ca="1">IF(ISERROR(OFFSET(Data!$A$1,MATCH($D418,Data!$CG:$CG,0)-1,MATCH($E418&amp;"/"&amp;O$1,Data!$1:$1,0)-1))=TRUE,"",IF(OFFSET(Data!$A$1,MATCH($D418,Data!$CG:$CG,0)-1,MATCH($E418&amp;"/"&amp;O$1,Data!$1:$1,0)-1)=0,"",OFFSET(Data!$A$1,MATCH($D418,Data!$CG:$CG,0)-1,MATCH($E418&amp;"/"&amp;O$1,Data!$1:$1,0)-1)))</f>
        <v/>
      </c>
      <c r="P418" s="256" t="str">
        <f ca="1">IF(ISERROR(OFFSET(Data!$A$1,MATCH($D418,Data!$CG:$CG,0)-1,MATCH($E418&amp;"/"&amp;P$1,Data!$1:$1,0)-1))=TRUE,"",IF(OFFSET(Data!$A$1,MATCH($D418,Data!$CG:$CG,0)-1,MATCH($E418&amp;"/"&amp;P$1,Data!$1:$1,0)-1)=0,"",OFFSET(Data!$A$1,MATCH($D418,Data!$CG:$CG,0)-1,MATCH($E418&amp;"/"&amp;P$1,Data!$1:$1,0)-1)))</f>
        <v/>
      </c>
      <c r="Q418" s="256" t="str">
        <f ca="1">IF(ISERROR(OFFSET(Data!$A$1,MATCH($D418,Data!$CG:$CG,0)-1,MATCH($E418&amp;"/"&amp;Q$1,Data!$1:$1,0)-1))=TRUE,"",IF(OFFSET(Data!$A$1,MATCH($D418,Data!$CG:$CG,0)-1,MATCH($E418&amp;"/"&amp;Q$1,Data!$1:$1,0)-1)=0,"",OFFSET(Data!$A$1,MATCH($D418,Data!$CG:$CG,0)-1,MATCH($E418&amp;"/"&amp;Q$1,Data!$1:$1,0)-1)))</f>
        <v/>
      </c>
      <c r="R418" s="256" t="str">
        <f ca="1">IF(ISERROR(OFFSET(Data!$A$1,MATCH($D418,Data!$CG:$CG,0)-1,MATCH($E418&amp;"/"&amp;R$1,Data!$1:$1,0)-1))=TRUE,"",IF(OFFSET(Data!$A$1,MATCH($D418,Data!$CG:$CG,0)-1,MATCH($E418&amp;"/"&amp;R$1,Data!$1:$1,0)-1)=0,"",OFFSET(Data!$A$1,MATCH($D418,Data!$CG:$CG,0)-1,MATCH($E418&amp;"/"&amp;R$1,Data!$1:$1,0)-1)))</f>
        <v/>
      </c>
      <c r="S418" s="256" t="str">
        <f ca="1">IF(ISERROR(OFFSET(Data!$A$1,MATCH($D418,Data!$CG:$CG,0)-1,MATCH($E418&amp;"/"&amp;S$1,Data!$1:$1,0)-1))=TRUE,"",IF(OFFSET(Data!$A$1,MATCH($D418,Data!$CG:$CG,0)-1,MATCH($E418&amp;"/"&amp;S$1,Data!$1:$1,0)-1)=0,"",OFFSET(Data!$A$1,MATCH($D418,Data!$CG:$CG,0)-1,MATCH($E418&amp;"/"&amp;S$1,Data!$1:$1,0)-1)))</f>
        <v/>
      </c>
      <c r="T418" s="256" t="str">
        <f ca="1">IF(ISERROR(OFFSET(Data!$A$1,MATCH($D418,Data!$CG:$CG,0)-1,MATCH($E418&amp;"/"&amp;T$1,Data!$1:$1,0)-1))=TRUE,"",IF(OFFSET(Data!$A$1,MATCH($D418,Data!$CG:$CG,0)-1,MATCH($E418&amp;"/"&amp;T$1,Data!$1:$1,0)-1)=0,"",OFFSET(Data!$A$1,MATCH($D418,Data!$CG:$CG,0)-1,MATCH($E418&amp;"/"&amp;T$1,Data!$1:$1,0)-1)))</f>
        <v/>
      </c>
      <c r="U418" s="256" t="str">
        <f ca="1">IF(ISERROR(OFFSET(Data!$A$1,MATCH($D418,Data!$CG:$CG,0)-1,MATCH($E418&amp;"/"&amp;U$1,Data!$1:$1,0)-1))=TRUE,"",IF(OFFSET(Data!$A$1,MATCH($D418,Data!$CG:$CG,0)-1,MATCH($E418&amp;"/"&amp;U$1,Data!$1:$1,0)-1)=0,"",OFFSET(Data!$A$1,MATCH($D418,Data!$CG:$CG,0)-1,MATCH($E418&amp;"/"&amp;U$1,Data!$1:$1,0)-1)))</f>
        <v/>
      </c>
      <c r="V418" s="256" t="str">
        <f ca="1">IF(ISERROR(OFFSET(Data!$A$1,MATCH($D418,Data!$CG:$CG,0)-1,MATCH($E418&amp;"/"&amp;V$1,Data!$1:$1,0)-1))=TRUE,"",IF(OFFSET(Data!$A$1,MATCH($D418,Data!$CG:$CG,0)-1,MATCH($E418&amp;"/"&amp;V$1,Data!$1:$1,0)-1)=0,"",OFFSET(Data!$A$1,MATCH($D418,Data!$CG:$CG,0)-1,MATCH($E418&amp;"/"&amp;V$1,Data!$1:$1,0)-1)))</f>
        <v/>
      </c>
      <c r="W418" s="257" t="str">
        <f ca="1">IF(ISERROR(OFFSET(Data!$A$1,MATCH($D418,Data!$CG:$CG,0)-1,MATCH($E418&amp;"/"&amp;W$1,Data!$1:$1,0)-1))=TRUE,"",IF(OFFSET(Data!$A$1,MATCH($D418,Data!$CG:$CG,0)-1,MATCH($E418&amp;"/"&amp;W$1,Data!$1:$1,0)-1)=0,"",OFFSET(Data!$A$1,MATCH($D418,Data!$CG:$CG,0)-1,MATCH($E418&amp;"/"&amp;W$1,Data!$1:$1,0)-1)))</f>
        <v/>
      </c>
      <c r="X418" s="256" t="str">
        <f ca="1">IF(ISERROR(OFFSET(Data!$A$1,MATCH($D418,Data!$CG:$CG,0)-1,MATCH($E418&amp;"/"&amp;X$1,Data!$1:$1,0)-1))=TRUE,"",IF(OFFSET(Data!$A$1,MATCH($D418,Data!$CG:$CG,0)-1,MATCH($E418&amp;"/"&amp;X$1,Data!$1:$1,0)-1)=0,"",OFFSET(Data!$A$1,MATCH($D418,Data!$CG:$CG,0)-1,MATCH($E418&amp;"/"&amp;X$1,Data!$1:$1,0)-1)))</f>
        <v/>
      </c>
      <c r="Y418" s="256" t="str">
        <f ca="1">IF(ISERROR(OFFSET(Data!$A$1,MATCH($D418,Data!$CG:$CG,0)-1,MATCH($E418&amp;"/"&amp;Y$1,Data!$1:$1,0)-1))=TRUE,"",IF(OFFSET(Data!$A$1,MATCH($D418,Data!$CG:$CG,0)-1,MATCH($E418&amp;"/"&amp;Y$1,Data!$1:$1,0)-1)=0,"",OFFSET(Data!$A$1,MATCH($D418,Data!$CG:$CG,0)-1,MATCH($E418&amp;"/"&amp;Y$1,Data!$1:$1,0)-1)))</f>
        <v/>
      </c>
      <c r="Z418" s="256" t="str">
        <f ca="1">IF(ISERROR(OFFSET(Data!$A$1,MATCH($D418,Data!$CG:$CG,0)-1,MATCH($E418&amp;"/"&amp;Z$1,Data!$1:$1,0)-1))=TRUE,"",IF(OFFSET(Data!$A$1,MATCH($D418,Data!$CG:$CG,0)-1,MATCH($E418&amp;"/"&amp;Z$1,Data!$1:$1,0)-1)=0,"",OFFSET(Data!$A$1,MATCH($D418,Data!$CG:$CG,0)-1,MATCH($E418&amp;"/"&amp;Z$1,Data!$1:$1,0)-1)))</f>
        <v/>
      </c>
      <c r="AA418" s="256" t="str">
        <f ca="1">IF(ISERROR(OFFSET(Data!$A$1,MATCH($D418,Data!$CG:$CG,0)-1,MATCH($E418&amp;"/"&amp;AA$1,Data!$1:$1,0)-1))=TRUE,"",IF(OFFSET(Data!$A$1,MATCH($D418,Data!$CG:$CG,0)-1,MATCH($E418&amp;"/"&amp;AA$1,Data!$1:$1,0)-1)=0,"",OFFSET(Data!$A$1,MATCH($D418,Data!$CG:$CG,0)-1,MATCH($E418&amp;"/"&amp;AA$1,Data!$1:$1,0)-1)))</f>
        <v/>
      </c>
      <c r="AB418" s="256" t="str">
        <f ca="1">IF(ISERROR(OFFSET(Data!$A$1,MATCH($D418,Data!$CG:$CG,0)-1,MATCH($E418&amp;"/"&amp;AB$1,Data!$1:$1,0)-1))=TRUE,"",IF(OFFSET(Data!$A$1,MATCH($D418,Data!$CG:$CG,0)-1,MATCH($E418&amp;"/"&amp;AB$1,Data!$1:$1,0)-1)=0,"",OFFSET(Data!$A$1,MATCH($D418,Data!$CG:$CG,0)-1,MATCH($E418&amp;"/"&amp;AB$1,Data!$1:$1,0)-1)))</f>
        <v/>
      </c>
      <c r="AC418" s="256" t="str">
        <f ca="1">IF(ISERROR(OFFSET(Data!$A$1,MATCH($D418,Data!$CG:$CG,0)-1,MATCH($E418&amp;"/"&amp;AC$1,Data!$1:$1,0)-1))=TRUE,"",IF(OFFSET(Data!$A$1,MATCH($D418,Data!$CG:$CG,0)-1,MATCH($E418&amp;"/"&amp;AC$1,Data!$1:$1,0)-1)=0,"",OFFSET(Data!$A$1,MATCH($D418,Data!$CG:$CG,0)-1,MATCH($E418&amp;"/"&amp;AC$1,Data!$1:$1,0)-1)))</f>
        <v/>
      </c>
      <c r="AD418" s="256" t="str">
        <f ca="1">IF(ISERROR(OFFSET(Data!$A$1,MATCH($D418,Data!$CG:$CG,0)-1,MATCH($E418&amp;"/"&amp;AD$1,Data!$1:$1,0)-1))=TRUE,"",IF(OFFSET(Data!$A$1,MATCH($D418,Data!$CG:$CG,0)-1,MATCH($E418&amp;"/"&amp;AD$1,Data!$1:$1,0)-1)=0,"",OFFSET(Data!$A$1,MATCH($D418,Data!$CG:$CG,0)-1,MATCH($E418&amp;"/"&amp;AD$1,Data!$1:$1,0)-1)))</f>
        <v/>
      </c>
      <c r="AE418" s="256" t="str">
        <f ca="1">IF(ISERROR(OFFSET(Data!$A$1,MATCH($D418,Data!$CG:$CG,0)-1,MATCH($E418&amp;"/"&amp;AE$1,Data!$1:$1,0)-1))=TRUE,"",IF(OFFSET(Data!$A$1,MATCH($D418,Data!$CG:$CG,0)-1,MATCH($E418&amp;"/"&amp;AE$1,Data!$1:$1,0)-1)=0,"",OFFSET(Data!$A$1,MATCH($D418,Data!$CG:$CG,0)-1,MATCH($E418&amp;"/"&amp;AE$1,Data!$1:$1,0)-1)))</f>
        <v/>
      </c>
      <c r="AF418" s="258" t="str">
        <f ca="1">IF(ISERROR(OFFSET(Data!$A$1,MATCH($D418,Data!$CG:$CG,0)-1,MATCH($E418&amp;"/"&amp;AF$1,Data!$1:$1,0)-1))=TRUE,"",IF(OFFSET(Data!$A$1,MATCH($D418,Data!$CG:$CG,0)-1,MATCH($E418&amp;"/"&amp;AF$1,Data!$1:$1,0)-1)=0,"",OFFSET(Data!$A$1,MATCH($D418,Data!$CG:$CG,0)-1,MATCH($E418&amp;"/"&amp;AF$1,Data!$1:$1,0)-1)))</f>
        <v/>
      </c>
      <c r="AG418" s="214">
        <f t="shared" ca="1" si="11"/>
        <v>0</v>
      </c>
      <c r="AH418" s="215">
        <f ca="1">SUM(AG414:AG418)</f>
        <v>0</v>
      </c>
    </row>
    <row r="419" spans="1:34" ht="15" hidden="1" customHeight="1" x14ac:dyDescent="0.25">
      <c r="A419" s="445" t="s">
        <v>31</v>
      </c>
      <c r="B419" s="448" t="e">
        <f>INDEX(Data!CI:CI,MATCH("W"&amp;A419,Data!A:A,0))</f>
        <v>#N/A</v>
      </c>
      <c r="C419" s="451" t="e">
        <f>INDEX(Data!CG:CG,MATCH("W"&amp;A419,Data!A:A,0))</f>
        <v>#N/A</v>
      </c>
      <c r="D419" s="26" t="e">
        <f>IF(C419&lt;&gt;"",C419,#REF!)</f>
        <v>#N/A</v>
      </c>
      <c r="E419" s="27" t="s">
        <v>21</v>
      </c>
      <c r="F419" s="271" t="str">
        <f ca="1">IF(ISERROR(OFFSET(Data!$A$1,MATCH($D419,Data!$CG:$CG,0)-1,MATCH($E419&amp;"/"&amp;F$1,Data!$1:$1,0)-1))=TRUE,"",IF(OFFSET(Data!$A$1,MATCH($D419,Data!$CG:$CG,0)-1,MATCH($E419&amp;"/"&amp;F$1,Data!$1:$1,0)-1)=0,"",OFFSET(Data!$A$1,MATCH($D419,Data!$CG:$CG,0)-1,MATCH($E419&amp;"/"&amp;F$1,Data!$1:$1,0)-1)))</f>
        <v/>
      </c>
      <c r="G419" s="250" t="str">
        <f ca="1">IF(ISERROR(OFFSET(Data!$A$1,MATCH($D419,Data!$CG:$CG,0)-1,MATCH($E419&amp;"/"&amp;G$1,Data!$1:$1,0)-1))=TRUE,"",IF(OFFSET(Data!$A$1,MATCH($D419,Data!$CG:$CG,0)-1,MATCH($E419&amp;"/"&amp;G$1,Data!$1:$1,0)-1)=0,"",OFFSET(Data!$A$1,MATCH($D419,Data!$CG:$CG,0)-1,MATCH($E419&amp;"/"&amp;G$1,Data!$1:$1,0)-1)))</f>
        <v/>
      </c>
      <c r="H419" s="250" t="str">
        <f ca="1">IF(ISERROR(OFFSET(Data!$A$1,MATCH($D419,Data!$CG:$CG,0)-1,MATCH($E419&amp;"/"&amp;H$1,Data!$1:$1,0)-1))=TRUE,"",IF(OFFSET(Data!$A$1,MATCH($D419,Data!$CG:$CG,0)-1,MATCH($E419&amp;"/"&amp;H$1,Data!$1:$1,0)-1)=0,"",OFFSET(Data!$A$1,MATCH($D419,Data!$CG:$CG,0)-1,MATCH($E419&amp;"/"&amp;H$1,Data!$1:$1,0)-1)))</f>
        <v/>
      </c>
      <c r="I419" s="250" t="str">
        <f ca="1">IF(ISERROR(OFFSET(Data!$A$1,MATCH($D419,Data!$CG:$CG,0)-1,MATCH($E419&amp;"/"&amp;I$1,Data!$1:$1,0)-1))=TRUE,"",IF(OFFSET(Data!$A$1,MATCH($D419,Data!$CG:$CG,0)-1,MATCH($E419&amp;"/"&amp;I$1,Data!$1:$1,0)-1)=0,"",OFFSET(Data!$A$1,MATCH($D419,Data!$CG:$CG,0)-1,MATCH($E419&amp;"/"&amp;I$1,Data!$1:$1,0)-1)))</f>
        <v/>
      </c>
      <c r="J419" s="250" t="str">
        <f ca="1">IF(ISERROR(OFFSET(Data!$A$1,MATCH($D419,Data!$CG:$CG,0)-1,MATCH($E419&amp;"/"&amp;J$1,Data!$1:$1,0)-1))=TRUE,"",IF(OFFSET(Data!$A$1,MATCH($D419,Data!$CG:$CG,0)-1,MATCH($E419&amp;"/"&amp;J$1,Data!$1:$1,0)-1)=0,"",OFFSET(Data!$A$1,MATCH($D419,Data!$CG:$CG,0)-1,MATCH($E419&amp;"/"&amp;J$1,Data!$1:$1,0)-1)))</f>
        <v/>
      </c>
      <c r="K419" s="250" t="str">
        <f ca="1">IF(ISERROR(OFFSET(Data!$A$1,MATCH($D419,Data!$CG:$CG,0)-1,MATCH($E419&amp;"/"&amp;K$1,Data!$1:$1,0)-1))=TRUE,"",IF(OFFSET(Data!$A$1,MATCH($D419,Data!$CG:$CG,0)-1,MATCH($E419&amp;"/"&amp;K$1,Data!$1:$1,0)-1)=0,"",OFFSET(Data!$A$1,MATCH($D419,Data!$CG:$CG,0)-1,MATCH($E419&amp;"/"&amp;K$1,Data!$1:$1,0)-1)))</f>
        <v/>
      </c>
      <c r="L419" s="250" t="str">
        <f ca="1">IF(ISERROR(OFFSET(Data!$A$1,MATCH($D419,Data!$CG:$CG,0)-1,MATCH($E419&amp;"/"&amp;L$1,Data!$1:$1,0)-1))=TRUE,"",IF(OFFSET(Data!$A$1,MATCH($D419,Data!$CG:$CG,0)-1,MATCH($E419&amp;"/"&amp;L$1,Data!$1:$1,0)-1)=0,"",OFFSET(Data!$A$1,MATCH($D419,Data!$CG:$CG,0)-1,MATCH($E419&amp;"/"&amp;L$1,Data!$1:$1,0)-1)))</f>
        <v/>
      </c>
      <c r="M419" s="250" t="str">
        <f ca="1">IF(ISERROR(OFFSET(Data!$A$1,MATCH($D419,Data!$CG:$CG,0)-1,MATCH($E419&amp;"/"&amp;M$1,Data!$1:$1,0)-1))=TRUE,"",IF(OFFSET(Data!$A$1,MATCH($D419,Data!$CG:$CG,0)-1,MATCH($E419&amp;"/"&amp;M$1,Data!$1:$1,0)-1)=0,"",OFFSET(Data!$A$1,MATCH($D419,Data!$CG:$CG,0)-1,MATCH($E419&amp;"/"&amp;M$1,Data!$1:$1,0)-1)))</f>
        <v/>
      </c>
      <c r="N419" s="250" t="str">
        <f ca="1">IF(ISERROR(OFFSET(Data!$A$1,MATCH($D419,Data!$CG:$CG,0)-1,MATCH($E419&amp;"/"&amp;N$1,Data!$1:$1,0)-1))=TRUE,"",IF(OFFSET(Data!$A$1,MATCH($D419,Data!$CG:$CG,0)-1,MATCH($E419&amp;"/"&amp;N$1,Data!$1:$1,0)-1)=0,"",OFFSET(Data!$A$1,MATCH($D419,Data!$CG:$CG,0)-1,MATCH($E419&amp;"/"&amp;N$1,Data!$1:$1,0)-1)))</f>
        <v/>
      </c>
      <c r="O419" s="250" t="str">
        <f ca="1">IF(ISERROR(OFFSET(Data!$A$1,MATCH($D419,Data!$CG:$CG,0)-1,MATCH($E419&amp;"/"&amp;O$1,Data!$1:$1,0)-1))=TRUE,"",IF(OFFSET(Data!$A$1,MATCH($D419,Data!$CG:$CG,0)-1,MATCH($E419&amp;"/"&amp;O$1,Data!$1:$1,0)-1)=0,"",OFFSET(Data!$A$1,MATCH($D419,Data!$CG:$CG,0)-1,MATCH($E419&amp;"/"&amp;O$1,Data!$1:$1,0)-1)))</f>
        <v/>
      </c>
      <c r="P419" s="250" t="str">
        <f ca="1">IF(ISERROR(OFFSET(Data!$A$1,MATCH($D419,Data!$CG:$CG,0)-1,MATCH($E419&amp;"/"&amp;P$1,Data!$1:$1,0)-1))=TRUE,"",IF(OFFSET(Data!$A$1,MATCH($D419,Data!$CG:$CG,0)-1,MATCH($E419&amp;"/"&amp;P$1,Data!$1:$1,0)-1)=0,"",OFFSET(Data!$A$1,MATCH($D419,Data!$CG:$CG,0)-1,MATCH($E419&amp;"/"&amp;P$1,Data!$1:$1,0)-1)))</f>
        <v/>
      </c>
      <c r="Q419" s="250" t="str">
        <f ca="1">IF(ISERROR(OFFSET(Data!$A$1,MATCH($D419,Data!$CG:$CG,0)-1,MATCH($E419&amp;"/"&amp;Q$1,Data!$1:$1,0)-1))=TRUE,"",IF(OFFSET(Data!$A$1,MATCH($D419,Data!$CG:$CG,0)-1,MATCH($E419&amp;"/"&amp;Q$1,Data!$1:$1,0)-1)=0,"",OFFSET(Data!$A$1,MATCH($D419,Data!$CG:$CG,0)-1,MATCH($E419&amp;"/"&amp;Q$1,Data!$1:$1,0)-1)))</f>
        <v/>
      </c>
      <c r="R419" s="250" t="str">
        <f ca="1">IF(ISERROR(OFFSET(Data!$A$1,MATCH($D419,Data!$CG:$CG,0)-1,MATCH($E419&amp;"/"&amp;R$1,Data!$1:$1,0)-1))=TRUE,"",IF(OFFSET(Data!$A$1,MATCH($D419,Data!$CG:$CG,0)-1,MATCH($E419&amp;"/"&amp;R$1,Data!$1:$1,0)-1)=0,"",OFFSET(Data!$A$1,MATCH($D419,Data!$CG:$CG,0)-1,MATCH($E419&amp;"/"&amp;R$1,Data!$1:$1,0)-1)))</f>
        <v/>
      </c>
      <c r="S419" s="250" t="str">
        <f ca="1">IF(ISERROR(OFFSET(Data!$A$1,MATCH($D419,Data!$CG:$CG,0)-1,MATCH($E419&amp;"/"&amp;S$1,Data!$1:$1,0)-1))=TRUE,"",IF(OFFSET(Data!$A$1,MATCH($D419,Data!$CG:$CG,0)-1,MATCH($E419&amp;"/"&amp;S$1,Data!$1:$1,0)-1)=0,"",OFFSET(Data!$A$1,MATCH($D419,Data!$CG:$CG,0)-1,MATCH($E419&amp;"/"&amp;S$1,Data!$1:$1,0)-1)))</f>
        <v/>
      </c>
      <c r="T419" s="250" t="str">
        <f ca="1">IF(ISERROR(OFFSET(Data!$A$1,MATCH($D419,Data!$CG:$CG,0)-1,MATCH($E419&amp;"/"&amp;T$1,Data!$1:$1,0)-1))=TRUE,"",IF(OFFSET(Data!$A$1,MATCH($D419,Data!$CG:$CG,0)-1,MATCH($E419&amp;"/"&amp;T$1,Data!$1:$1,0)-1)=0,"",OFFSET(Data!$A$1,MATCH($D419,Data!$CG:$CG,0)-1,MATCH($E419&amp;"/"&amp;T$1,Data!$1:$1,0)-1)))</f>
        <v/>
      </c>
      <c r="U419" s="250" t="str">
        <f ca="1">IF(ISERROR(OFFSET(Data!$A$1,MATCH($D419,Data!$CG:$CG,0)-1,MATCH($E419&amp;"/"&amp;U$1,Data!$1:$1,0)-1))=TRUE,"",IF(OFFSET(Data!$A$1,MATCH($D419,Data!$CG:$CG,0)-1,MATCH($E419&amp;"/"&amp;U$1,Data!$1:$1,0)-1)=0,"",OFFSET(Data!$A$1,MATCH($D419,Data!$CG:$CG,0)-1,MATCH($E419&amp;"/"&amp;U$1,Data!$1:$1,0)-1)))</f>
        <v/>
      </c>
      <c r="V419" s="250" t="str">
        <f ca="1">IF(ISERROR(OFFSET(Data!$A$1,MATCH($D419,Data!$CG:$CG,0)-1,MATCH($E419&amp;"/"&amp;V$1,Data!$1:$1,0)-1))=TRUE,"",IF(OFFSET(Data!$A$1,MATCH($D419,Data!$CG:$CG,0)-1,MATCH($E419&amp;"/"&amp;V$1,Data!$1:$1,0)-1)=0,"",OFFSET(Data!$A$1,MATCH($D419,Data!$CG:$CG,0)-1,MATCH($E419&amp;"/"&amp;V$1,Data!$1:$1,0)-1)))</f>
        <v/>
      </c>
      <c r="W419" s="272" t="str">
        <f ca="1">IF(ISERROR(OFFSET(Data!$A$1,MATCH($D419,Data!$CG:$CG,0)-1,MATCH($E419&amp;"/"&amp;W$1,Data!$1:$1,0)-1))=TRUE,"",IF(OFFSET(Data!$A$1,MATCH($D419,Data!$CG:$CG,0)-1,MATCH($E419&amp;"/"&amp;W$1,Data!$1:$1,0)-1)=0,"",OFFSET(Data!$A$1,MATCH($D419,Data!$CG:$CG,0)-1,MATCH($E419&amp;"/"&amp;W$1,Data!$1:$1,0)-1)))</f>
        <v/>
      </c>
      <c r="X419" s="250" t="str">
        <f ca="1">IF(ISERROR(OFFSET(Data!$A$1,MATCH($D419,Data!$CG:$CG,0)-1,MATCH($E419&amp;"/"&amp;X$1,Data!$1:$1,0)-1))=TRUE,"",IF(OFFSET(Data!$A$1,MATCH($D419,Data!$CG:$CG,0)-1,MATCH($E419&amp;"/"&amp;X$1,Data!$1:$1,0)-1)=0,"",OFFSET(Data!$A$1,MATCH($D419,Data!$CG:$CG,0)-1,MATCH($E419&amp;"/"&amp;X$1,Data!$1:$1,0)-1)))</f>
        <v/>
      </c>
      <c r="Y419" s="250" t="str">
        <f ca="1">IF(ISERROR(OFFSET(Data!$A$1,MATCH($D419,Data!$CG:$CG,0)-1,MATCH($E419&amp;"/"&amp;Y$1,Data!$1:$1,0)-1))=TRUE,"",IF(OFFSET(Data!$A$1,MATCH($D419,Data!$CG:$CG,0)-1,MATCH($E419&amp;"/"&amp;Y$1,Data!$1:$1,0)-1)=0,"",OFFSET(Data!$A$1,MATCH($D419,Data!$CG:$CG,0)-1,MATCH($E419&amp;"/"&amp;Y$1,Data!$1:$1,0)-1)))</f>
        <v/>
      </c>
      <c r="Z419" s="250" t="str">
        <f ca="1">IF(ISERROR(OFFSET(Data!$A$1,MATCH($D419,Data!$CG:$CG,0)-1,MATCH($E419&amp;"/"&amp;Z$1,Data!$1:$1,0)-1))=TRUE,"",IF(OFFSET(Data!$A$1,MATCH($D419,Data!$CG:$CG,0)-1,MATCH($E419&amp;"/"&amp;Z$1,Data!$1:$1,0)-1)=0,"",OFFSET(Data!$A$1,MATCH($D419,Data!$CG:$CG,0)-1,MATCH($E419&amp;"/"&amp;Z$1,Data!$1:$1,0)-1)))</f>
        <v/>
      </c>
      <c r="AA419" s="250" t="str">
        <f ca="1">IF(ISERROR(OFFSET(Data!$A$1,MATCH($D419,Data!$CG:$CG,0)-1,MATCH($E419&amp;"/"&amp;AA$1,Data!$1:$1,0)-1))=TRUE,"",IF(OFFSET(Data!$A$1,MATCH($D419,Data!$CG:$CG,0)-1,MATCH($E419&amp;"/"&amp;AA$1,Data!$1:$1,0)-1)=0,"",OFFSET(Data!$A$1,MATCH($D419,Data!$CG:$CG,0)-1,MATCH($E419&amp;"/"&amp;AA$1,Data!$1:$1,0)-1)))</f>
        <v/>
      </c>
      <c r="AB419" s="250" t="str">
        <f ca="1">IF(ISERROR(OFFSET(Data!$A$1,MATCH($D419,Data!$CG:$CG,0)-1,MATCH($E419&amp;"/"&amp;AB$1,Data!$1:$1,0)-1))=TRUE,"",IF(OFFSET(Data!$A$1,MATCH($D419,Data!$CG:$CG,0)-1,MATCH($E419&amp;"/"&amp;AB$1,Data!$1:$1,0)-1)=0,"",OFFSET(Data!$A$1,MATCH($D419,Data!$CG:$CG,0)-1,MATCH($E419&amp;"/"&amp;AB$1,Data!$1:$1,0)-1)))</f>
        <v/>
      </c>
      <c r="AC419" s="250" t="str">
        <f ca="1">IF(ISERROR(OFFSET(Data!$A$1,MATCH($D419,Data!$CG:$CG,0)-1,MATCH($E419&amp;"/"&amp;AC$1,Data!$1:$1,0)-1))=TRUE,"",IF(OFFSET(Data!$A$1,MATCH($D419,Data!$CG:$CG,0)-1,MATCH($E419&amp;"/"&amp;AC$1,Data!$1:$1,0)-1)=0,"",OFFSET(Data!$A$1,MATCH($D419,Data!$CG:$CG,0)-1,MATCH($E419&amp;"/"&amp;AC$1,Data!$1:$1,0)-1)))</f>
        <v/>
      </c>
      <c r="AD419" s="250" t="str">
        <f ca="1">IF(ISERROR(OFFSET(Data!$A$1,MATCH($D419,Data!$CG:$CG,0)-1,MATCH($E419&amp;"/"&amp;AD$1,Data!$1:$1,0)-1))=TRUE,"",IF(OFFSET(Data!$A$1,MATCH($D419,Data!$CG:$CG,0)-1,MATCH($E419&amp;"/"&amp;AD$1,Data!$1:$1,0)-1)=0,"",OFFSET(Data!$A$1,MATCH($D419,Data!$CG:$CG,0)-1,MATCH($E419&amp;"/"&amp;AD$1,Data!$1:$1,0)-1)))</f>
        <v/>
      </c>
      <c r="AE419" s="250" t="str">
        <f ca="1">IF(ISERROR(OFFSET(Data!$A$1,MATCH($D419,Data!$CG:$CG,0)-1,MATCH($E419&amp;"/"&amp;AE$1,Data!$1:$1,0)-1))=TRUE,"",IF(OFFSET(Data!$A$1,MATCH($D419,Data!$CG:$CG,0)-1,MATCH($E419&amp;"/"&amp;AE$1,Data!$1:$1,0)-1)=0,"",OFFSET(Data!$A$1,MATCH($D419,Data!$CG:$CG,0)-1,MATCH($E419&amp;"/"&amp;AE$1,Data!$1:$1,0)-1)))</f>
        <v/>
      </c>
      <c r="AF419" s="251" t="str">
        <f ca="1">IF(ISERROR(OFFSET(Data!$A$1,MATCH($D419,Data!$CG:$CG,0)-1,MATCH($E419&amp;"/"&amp;AF$1,Data!$1:$1,0)-1))=TRUE,"",IF(OFFSET(Data!$A$1,MATCH($D419,Data!$CG:$CG,0)-1,MATCH($E419&amp;"/"&amp;AF$1,Data!$1:$1,0)-1)=0,"",OFFSET(Data!$A$1,MATCH($D419,Data!$CG:$CG,0)-1,MATCH($E419&amp;"/"&amp;AF$1,Data!$1:$1,0)-1)))</f>
        <v/>
      </c>
      <c r="AG419" s="210">
        <f t="shared" ca="1" si="11"/>
        <v>0</v>
      </c>
      <c r="AH419" s="211">
        <f ca="1">AG419</f>
        <v>0</v>
      </c>
    </row>
    <row r="420" spans="1:34" ht="15" hidden="1" customHeight="1" thickBot="1" x14ac:dyDescent="0.3">
      <c r="A420" s="446"/>
      <c r="B420" s="449"/>
      <c r="C420" s="452"/>
      <c r="D420" s="28" t="e">
        <f>IF(C420&lt;&gt;"",C420,D419)</f>
        <v>#N/A</v>
      </c>
      <c r="E420" s="29" t="s">
        <v>22</v>
      </c>
      <c r="F420" s="254" t="str">
        <f ca="1">IF(ISERROR(OFFSET(Data!$A$1,MATCH($D420,Data!$CG:$CG,0)-1,MATCH($E420&amp;"/"&amp;F$1,Data!$1:$1,0)-1))=TRUE,"",IF(OFFSET(Data!$A$1,MATCH($D420,Data!$CG:$CG,0)-1,MATCH($E420&amp;"/"&amp;F$1,Data!$1:$1,0)-1)=0,"",OFFSET(Data!$A$1,MATCH($D420,Data!$CG:$CG,0)-1,MATCH($E420&amp;"/"&amp;F$1,Data!$1:$1,0)-1)))</f>
        <v/>
      </c>
      <c r="G420" s="252" t="str">
        <f ca="1">IF(ISERROR(OFFSET(Data!$A$1,MATCH($D420,Data!$CG:$CG,0)-1,MATCH($E420&amp;"/"&amp;G$1,Data!$1:$1,0)-1))=TRUE,"",IF(OFFSET(Data!$A$1,MATCH($D420,Data!$CG:$CG,0)-1,MATCH($E420&amp;"/"&amp;G$1,Data!$1:$1,0)-1)=0,"",OFFSET(Data!$A$1,MATCH($D420,Data!$CG:$CG,0)-1,MATCH($E420&amp;"/"&amp;G$1,Data!$1:$1,0)-1)))</f>
        <v/>
      </c>
      <c r="H420" s="252" t="str">
        <f ca="1">IF(ISERROR(OFFSET(Data!$A$1,MATCH($D420,Data!$CG:$CG,0)-1,MATCH($E420&amp;"/"&amp;H$1,Data!$1:$1,0)-1))=TRUE,"",IF(OFFSET(Data!$A$1,MATCH($D420,Data!$CG:$CG,0)-1,MATCH($E420&amp;"/"&amp;H$1,Data!$1:$1,0)-1)=0,"",OFFSET(Data!$A$1,MATCH($D420,Data!$CG:$CG,0)-1,MATCH($E420&amp;"/"&amp;H$1,Data!$1:$1,0)-1)))</f>
        <v/>
      </c>
      <c r="I420" s="252" t="str">
        <f ca="1">IF(ISERROR(OFFSET(Data!$A$1,MATCH($D420,Data!$CG:$CG,0)-1,MATCH($E420&amp;"/"&amp;I$1,Data!$1:$1,0)-1))=TRUE,"",IF(OFFSET(Data!$A$1,MATCH($D420,Data!$CG:$CG,0)-1,MATCH($E420&amp;"/"&amp;I$1,Data!$1:$1,0)-1)=0,"",OFFSET(Data!$A$1,MATCH($D420,Data!$CG:$CG,0)-1,MATCH($E420&amp;"/"&amp;I$1,Data!$1:$1,0)-1)))</f>
        <v/>
      </c>
      <c r="J420" s="252" t="str">
        <f ca="1">IF(ISERROR(OFFSET(Data!$A$1,MATCH($D420,Data!$CG:$CG,0)-1,MATCH($E420&amp;"/"&amp;J$1,Data!$1:$1,0)-1))=TRUE,"",IF(OFFSET(Data!$A$1,MATCH($D420,Data!$CG:$CG,0)-1,MATCH($E420&amp;"/"&amp;J$1,Data!$1:$1,0)-1)=0,"",OFFSET(Data!$A$1,MATCH($D420,Data!$CG:$CG,0)-1,MATCH($E420&amp;"/"&amp;J$1,Data!$1:$1,0)-1)))</f>
        <v/>
      </c>
      <c r="K420" s="252" t="str">
        <f ca="1">IF(ISERROR(OFFSET(Data!$A$1,MATCH($D420,Data!$CG:$CG,0)-1,MATCH($E420&amp;"/"&amp;K$1,Data!$1:$1,0)-1))=TRUE,"",IF(OFFSET(Data!$A$1,MATCH($D420,Data!$CG:$CG,0)-1,MATCH($E420&amp;"/"&amp;K$1,Data!$1:$1,0)-1)=0,"",OFFSET(Data!$A$1,MATCH($D420,Data!$CG:$CG,0)-1,MATCH($E420&amp;"/"&amp;K$1,Data!$1:$1,0)-1)))</f>
        <v/>
      </c>
      <c r="L420" s="252" t="str">
        <f ca="1">IF(ISERROR(OFFSET(Data!$A$1,MATCH($D420,Data!$CG:$CG,0)-1,MATCH($E420&amp;"/"&amp;L$1,Data!$1:$1,0)-1))=TRUE,"",IF(OFFSET(Data!$A$1,MATCH($D420,Data!$CG:$CG,0)-1,MATCH($E420&amp;"/"&amp;L$1,Data!$1:$1,0)-1)=0,"",OFFSET(Data!$A$1,MATCH($D420,Data!$CG:$CG,0)-1,MATCH($E420&amp;"/"&amp;L$1,Data!$1:$1,0)-1)))</f>
        <v/>
      </c>
      <c r="M420" s="252" t="str">
        <f ca="1">IF(ISERROR(OFFSET(Data!$A$1,MATCH($D420,Data!$CG:$CG,0)-1,MATCH($E420&amp;"/"&amp;M$1,Data!$1:$1,0)-1))=TRUE,"",IF(OFFSET(Data!$A$1,MATCH($D420,Data!$CG:$CG,0)-1,MATCH($E420&amp;"/"&amp;M$1,Data!$1:$1,0)-1)=0,"",OFFSET(Data!$A$1,MATCH($D420,Data!$CG:$CG,0)-1,MATCH($E420&amp;"/"&amp;M$1,Data!$1:$1,0)-1)))</f>
        <v/>
      </c>
      <c r="N420" s="252" t="str">
        <f ca="1">IF(ISERROR(OFFSET(Data!$A$1,MATCH($D420,Data!$CG:$CG,0)-1,MATCH($E420&amp;"/"&amp;N$1,Data!$1:$1,0)-1))=TRUE,"",IF(OFFSET(Data!$A$1,MATCH($D420,Data!$CG:$CG,0)-1,MATCH($E420&amp;"/"&amp;N$1,Data!$1:$1,0)-1)=0,"",OFFSET(Data!$A$1,MATCH($D420,Data!$CG:$CG,0)-1,MATCH($E420&amp;"/"&amp;N$1,Data!$1:$1,0)-1)))</f>
        <v/>
      </c>
      <c r="O420" s="252" t="str">
        <f ca="1">IF(ISERROR(OFFSET(Data!$A$1,MATCH($D420,Data!$CG:$CG,0)-1,MATCH($E420&amp;"/"&amp;O$1,Data!$1:$1,0)-1))=TRUE,"",IF(OFFSET(Data!$A$1,MATCH($D420,Data!$CG:$CG,0)-1,MATCH($E420&amp;"/"&amp;O$1,Data!$1:$1,0)-1)=0,"",OFFSET(Data!$A$1,MATCH($D420,Data!$CG:$CG,0)-1,MATCH($E420&amp;"/"&amp;O$1,Data!$1:$1,0)-1)))</f>
        <v/>
      </c>
      <c r="P420" s="252" t="str">
        <f ca="1">IF(ISERROR(OFFSET(Data!$A$1,MATCH($D420,Data!$CG:$CG,0)-1,MATCH($E420&amp;"/"&amp;P$1,Data!$1:$1,0)-1))=TRUE,"",IF(OFFSET(Data!$A$1,MATCH($D420,Data!$CG:$CG,0)-1,MATCH($E420&amp;"/"&amp;P$1,Data!$1:$1,0)-1)=0,"",OFFSET(Data!$A$1,MATCH($D420,Data!$CG:$CG,0)-1,MATCH($E420&amp;"/"&amp;P$1,Data!$1:$1,0)-1)))</f>
        <v/>
      </c>
      <c r="Q420" s="252" t="str">
        <f ca="1">IF(ISERROR(OFFSET(Data!$A$1,MATCH($D420,Data!$CG:$CG,0)-1,MATCH($E420&amp;"/"&amp;Q$1,Data!$1:$1,0)-1))=TRUE,"",IF(OFFSET(Data!$A$1,MATCH($D420,Data!$CG:$CG,0)-1,MATCH($E420&amp;"/"&amp;Q$1,Data!$1:$1,0)-1)=0,"",OFFSET(Data!$A$1,MATCH($D420,Data!$CG:$CG,0)-1,MATCH($E420&amp;"/"&amp;Q$1,Data!$1:$1,0)-1)))</f>
        <v/>
      </c>
      <c r="R420" s="252" t="str">
        <f ca="1">IF(ISERROR(OFFSET(Data!$A$1,MATCH($D420,Data!$CG:$CG,0)-1,MATCH($E420&amp;"/"&amp;R$1,Data!$1:$1,0)-1))=TRUE,"",IF(OFFSET(Data!$A$1,MATCH($D420,Data!$CG:$CG,0)-1,MATCH($E420&amp;"/"&amp;R$1,Data!$1:$1,0)-1)=0,"",OFFSET(Data!$A$1,MATCH($D420,Data!$CG:$CG,0)-1,MATCH($E420&amp;"/"&amp;R$1,Data!$1:$1,0)-1)))</f>
        <v/>
      </c>
      <c r="S420" s="252" t="str">
        <f ca="1">IF(ISERROR(OFFSET(Data!$A$1,MATCH($D420,Data!$CG:$CG,0)-1,MATCH($E420&amp;"/"&amp;S$1,Data!$1:$1,0)-1))=TRUE,"",IF(OFFSET(Data!$A$1,MATCH($D420,Data!$CG:$CG,0)-1,MATCH($E420&amp;"/"&amp;S$1,Data!$1:$1,0)-1)=0,"",OFFSET(Data!$A$1,MATCH($D420,Data!$CG:$CG,0)-1,MATCH($E420&amp;"/"&amp;S$1,Data!$1:$1,0)-1)))</f>
        <v/>
      </c>
      <c r="T420" s="252" t="str">
        <f ca="1">IF(ISERROR(OFFSET(Data!$A$1,MATCH($D420,Data!$CG:$CG,0)-1,MATCH($E420&amp;"/"&amp;T$1,Data!$1:$1,0)-1))=TRUE,"",IF(OFFSET(Data!$A$1,MATCH($D420,Data!$CG:$CG,0)-1,MATCH($E420&amp;"/"&amp;T$1,Data!$1:$1,0)-1)=0,"",OFFSET(Data!$A$1,MATCH($D420,Data!$CG:$CG,0)-1,MATCH($E420&amp;"/"&amp;T$1,Data!$1:$1,0)-1)))</f>
        <v/>
      </c>
      <c r="U420" s="252" t="str">
        <f ca="1">IF(ISERROR(OFFSET(Data!$A$1,MATCH($D420,Data!$CG:$CG,0)-1,MATCH($E420&amp;"/"&amp;U$1,Data!$1:$1,0)-1))=TRUE,"",IF(OFFSET(Data!$A$1,MATCH($D420,Data!$CG:$CG,0)-1,MATCH($E420&amp;"/"&amp;U$1,Data!$1:$1,0)-1)=0,"",OFFSET(Data!$A$1,MATCH($D420,Data!$CG:$CG,0)-1,MATCH($E420&amp;"/"&amp;U$1,Data!$1:$1,0)-1)))</f>
        <v/>
      </c>
      <c r="V420" s="252" t="str">
        <f ca="1">IF(ISERROR(OFFSET(Data!$A$1,MATCH($D420,Data!$CG:$CG,0)-1,MATCH($E420&amp;"/"&amp;V$1,Data!$1:$1,0)-1))=TRUE,"",IF(OFFSET(Data!$A$1,MATCH($D420,Data!$CG:$CG,0)-1,MATCH($E420&amp;"/"&amp;V$1,Data!$1:$1,0)-1)=0,"",OFFSET(Data!$A$1,MATCH($D420,Data!$CG:$CG,0)-1,MATCH($E420&amp;"/"&amp;V$1,Data!$1:$1,0)-1)))</f>
        <v/>
      </c>
      <c r="W420" s="269" t="str">
        <f ca="1">IF(ISERROR(OFFSET(Data!$A$1,MATCH($D420,Data!$CG:$CG,0)-1,MATCH($E420&amp;"/"&amp;W$1,Data!$1:$1,0)-1))=TRUE,"",IF(OFFSET(Data!$A$1,MATCH($D420,Data!$CG:$CG,0)-1,MATCH($E420&amp;"/"&amp;W$1,Data!$1:$1,0)-1)=0,"",OFFSET(Data!$A$1,MATCH($D420,Data!$CG:$CG,0)-1,MATCH($E420&amp;"/"&amp;W$1,Data!$1:$1,0)-1)))</f>
        <v/>
      </c>
      <c r="X420" s="252" t="str">
        <f ca="1">IF(ISERROR(OFFSET(Data!$A$1,MATCH($D420,Data!$CG:$CG,0)-1,MATCH($E420&amp;"/"&amp;X$1,Data!$1:$1,0)-1))=TRUE,"",IF(OFFSET(Data!$A$1,MATCH($D420,Data!$CG:$CG,0)-1,MATCH($E420&amp;"/"&amp;X$1,Data!$1:$1,0)-1)=0,"",OFFSET(Data!$A$1,MATCH($D420,Data!$CG:$CG,0)-1,MATCH($E420&amp;"/"&amp;X$1,Data!$1:$1,0)-1)))</f>
        <v/>
      </c>
      <c r="Y420" s="252" t="str">
        <f ca="1">IF(ISERROR(OFFSET(Data!$A$1,MATCH($D420,Data!$CG:$CG,0)-1,MATCH($E420&amp;"/"&amp;Y$1,Data!$1:$1,0)-1))=TRUE,"",IF(OFFSET(Data!$A$1,MATCH($D420,Data!$CG:$CG,0)-1,MATCH($E420&amp;"/"&amp;Y$1,Data!$1:$1,0)-1)=0,"",OFFSET(Data!$A$1,MATCH($D420,Data!$CG:$CG,0)-1,MATCH($E420&amp;"/"&amp;Y$1,Data!$1:$1,0)-1)))</f>
        <v/>
      </c>
      <c r="Z420" s="252" t="str">
        <f ca="1">IF(ISERROR(OFFSET(Data!$A$1,MATCH($D420,Data!$CG:$CG,0)-1,MATCH($E420&amp;"/"&amp;Z$1,Data!$1:$1,0)-1))=TRUE,"",IF(OFFSET(Data!$A$1,MATCH($D420,Data!$CG:$CG,0)-1,MATCH($E420&amp;"/"&amp;Z$1,Data!$1:$1,0)-1)=0,"",OFFSET(Data!$A$1,MATCH($D420,Data!$CG:$CG,0)-1,MATCH($E420&amp;"/"&amp;Z$1,Data!$1:$1,0)-1)))</f>
        <v/>
      </c>
      <c r="AA420" s="252" t="str">
        <f ca="1">IF(ISERROR(OFFSET(Data!$A$1,MATCH($D420,Data!$CG:$CG,0)-1,MATCH($E420&amp;"/"&amp;AA$1,Data!$1:$1,0)-1))=TRUE,"",IF(OFFSET(Data!$A$1,MATCH($D420,Data!$CG:$CG,0)-1,MATCH($E420&amp;"/"&amp;AA$1,Data!$1:$1,0)-1)=0,"",OFFSET(Data!$A$1,MATCH($D420,Data!$CG:$CG,0)-1,MATCH($E420&amp;"/"&amp;AA$1,Data!$1:$1,0)-1)))</f>
        <v/>
      </c>
      <c r="AB420" s="252" t="str">
        <f ca="1">IF(ISERROR(OFFSET(Data!$A$1,MATCH($D420,Data!$CG:$CG,0)-1,MATCH($E420&amp;"/"&amp;AB$1,Data!$1:$1,0)-1))=TRUE,"",IF(OFFSET(Data!$A$1,MATCH($D420,Data!$CG:$CG,0)-1,MATCH($E420&amp;"/"&amp;AB$1,Data!$1:$1,0)-1)=0,"",OFFSET(Data!$A$1,MATCH($D420,Data!$CG:$CG,0)-1,MATCH($E420&amp;"/"&amp;AB$1,Data!$1:$1,0)-1)))</f>
        <v/>
      </c>
      <c r="AC420" s="252" t="str">
        <f ca="1">IF(ISERROR(OFFSET(Data!$A$1,MATCH($D420,Data!$CG:$CG,0)-1,MATCH($E420&amp;"/"&amp;AC$1,Data!$1:$1,0)-1))=TRUE,"",IF(OFFSET(Data!$A$1,MATCH($D420,Data!$CG:$CG,0)-1,MATCH($E420&amp;"/"&amp;AC$1,Data!$1:$1,0)-1)=0,"",OFFSET(Data!$A$1,MATCH($D420,Data!$CG:$CG,0)-1,MATCH($E420&amp;"/"&amp;AC$1,Data!$1:$1,0)-1)))</f>
        <v/>
      </c>
      <c r="AD420" s="252" t="str">
        <f ca="1">IF(ISERROR(OFFSET(Data!$A$1,MATCH($D420,Data!$CG:$CG,0)-1,MATCH($E420&amp;"/"&amp;AD$1,Data!$1:$1,0)-1))=TRUE,"",IF(OFFSET(Data!$A$1,MATCH($D420,Data!$CG:$CG,0)-1,MATCH($E420&amp;"/"&amp;AD$1,Data!$1:$1,0)-1)=0,"",OFFSET(Data!$A$1,MATCH($D420,Data!$CG:$CG,0)-1,MATCH($E420&amp;"/"&amp;AD$1,Data!$1:$1,0)-1)))</f>
        <v/>
      </c>
      <c r="AE420" s="252" t="str">
        <f ca="1">IF(ISERROR(OFFSET(Data!$A$1,MATCH($D420,Data!$CG:$CG,0)-1,MATCH($E420&amp;"/"&amp;AE$1,Data!$1:$1,0)-1))=TRUE,"",IF(OFFSET(Data!$A$1,MATCH($D420,Data!$CG:$CG,0)-1,MATCH($E420&amp;"/"&amp;AE$1,Data!$1:$1,0)-1)=0,"",OFFSET(Data!$A$1,MATCH($D420,Data!$CG:$CG,0)-1,MATCH($E420&amp;"/"&amp;AE$1,Data!$1:$1,0)-1)))</f>
        <v/>
      </c>
      <c r="AF420" s="253" t="str">
        <f ca="1">IF(ISERROR(OFFSET(Data!$A$1,MATCH($D420,Data!$CG:$CG,0)-1,MATCH($E420&amp;"/"&amp;AF$1,Data!$1:$1,0)-1))=TRUE,"",IF(OFFSET(Data!$A$1,MATCH($D420,Data!$CG:$CG,0)-1,MATCH($E420&amp;"/"&amp;AF$1,Data!$1:$1,0)-1)=0,"",OFFSET(Data!$A$1,MATCH($D420,Data!$CG:$CG,0)-1,MATCH($E420&amp;"/"&amp;AF$1,Data!$1:$1,0)-1)))</f>
        <v/>
      </c>
      <c r="AG420" s="212">
        <f t="shared" ca="1" si="11"/>
        <v>0</v>
      </c>
      <c r="AH420" s="213">
        <f ca="1">SUM(AG419:AG420)</f>
        <v>0</v>
      </c>
    </row>
    <row r="421" spans="1:34" ht="15" hidden="1" customHeight="1" x14ac:dyDescent="0.25">
      <c r="A421" s="446"/>
      <c r="B421" s="449"/>
      <c r="C421" s="452"/>
      <c r="D421" s="28" t="e">
        <f>IF(C421&lt;&gt;"",C421,D420)</f>
        <v>#N/A</v>
      </c>
      <c r="E421" s="29" t="s">
        <v>23</v>
      </c>
      <c r="F421" s="254" t="str">
        <f ca="1">IF(ISERROR(OFFSET(Data!$A$1,MATCH($D421,Data!$CG:$CG,0)-1,MATCH($E421&amp;"/"&amp;F$1,Data!$1:$1,0)-1))=TRUE,"",IF(OFFSET(Data!$A$1,MATCH($D421,Data!$CG:$CG,0)-1,MATCH($E421&amp;"/"&amp;F$1,Data!$1:$1,0)-1)=0,"",OFFSET(Data!$A$1,MATCH($D421,Data!$CG:$CG,0)-1,MATCH($E421&amp;"/"&amp;F$1,Data!$1:$1,0)-1)))</f>
        <v/>
      </c>
      <c r="G421" s="252" t="str">
        <f ca="1">IF(ISERROR(OFFSET(Data!$A$1,MATCH($D421,Data!$CG:$CG,0)-1,MATCH($E421&amp;"/"&amp;G$1,Data!$1:$1,0)-1))=TRUE,"",IF(OFFSET(Data!$A$1,MATCH($D421,Data!$CG:$CG,0)-1,MATCH($E421&amp;"/"&amp;G$1,Data!$1:$1,0)-1)=0,"",OFFSET(Data!$A$1,MATCH($D421,Data!$CG:$CG,0)-1,MATCH($E421&amp;"/"&amp;G$1,Data!$1:$1,0)-1)))</f>
        <v/>
      </c>
      <c r="H421" s="252" t="str">
        <f ca="1">IF(ISERROR(OFFSET(Data!$A$1,MATCH($D421,Data!$CG:$CG,0)-1,MATCH($E421&amp;"/"&amp;H$1,Data!$1:$1,0)-1))=TRUE,"",IF(OFFSET(Data!$A$1,MATCH($D421,Data!$CG:$CG,0)-1,MATCH($E421&amp;"/"&amp;H$1,Data!$1:$1,0)-1)=0,"",OFFSET(Data!$A$1,MATCH($D421,Data!$CG:$CG,0)-1,MATCH($E421&amp;"/"&amp;H$1,Data!$1:$1,0)-1)))</f>
        <v/>
      </c>
      <c r="I421" s="252" t="str">
        <f ca="1">IF(ISERROR(OFFSET(Data!$A$1,MATCH($D421,Data!$CG:$CG,0)-1,MATCH($E421&amp;"/"&amp;I$1,Data!$1:$1,0)-1))=TRUE,"",IF(OFFSET(Data!$A$1,MATCH($D421,Data!$CG:$CG,0)-1,MATCH($E421&amp;"/"&amp;I$1,Data!$1:$1,0)-1)=0,"",OFFSET(Data!$A$1,MATCH($D421,Data!$CG:$CG,0)-1,MATCH($E421&amp;"/"&amp;I$1,Data!$1:$1,0)-1)))</f>
        <v/>
      </c>
      <c r="J421" s="252" t="str">
        <f ca="1">IF(ISERROR(OFFSET(Data!$A$1,MATCH($D421,Data!$CG:$CG,0)-1,MATCH($E421&amp;"/"&amp;J$1,Data!$1:$1,0)-1))=TRUE,"",IF(OFFSET(Data!$A$1,MATCH($D421,Data!$CG:$CG,0)-1,MATCH($E421&amp;"/"&amp;J$1,Data!$1:$1,0)-1)=0,"",OFFSET(Data!$A$1,MATCH($D421,Data!$CG:$CG,0)-1,MATCH($E421&amp;"/"&amp;J$1,Data!$1:$1,0)-1)))</f>
        <v/>
      </c>
      <c r="K421" s="252" t="str">
        <f ca="1">IF(ISERROR(OFFSET(Data!$A$1,MATCH($D421,Data!$CG:$CG,0)-1,MATCH($E421&amp;"/"&amp;K$1,Data!$1:$1,0)-1))=TRUE,"",IF(OFFSET(Data!$A$1,MATCH($D421,Data!$CG:$CG,0)-1,MATCH($E421&amp;"/"&amp;K$1,Data!$1:$1,0)-1)=0,"",OFFSET(Data!$A$1,MATCH($D421,Data!$CG:$CG,0)-1,MATCH($E421&amp;"/"&amp;K$1,Data!$1:$1,0)-1)))</f>
        <v/>
      </c>
      <c r="L421" s="252" t="str">
        <f ca="1">IF(ISERROR(OFFSET(Data!$A$1,MATCH($D421,Data!$CG:$CG,0)-1,MATCH($E421&amp;"/"&amp;L$1,Data!$1:$1,0)-1))=TRUE,"",IF(OFFSET(Data!$A$1,MATCH($D421,Data!$CG:$CG,0)-1,MATCH($E421&amp;"/"&amp;L$1,Data!$1:$1,0)-1)=0,"",OFFSET(Data!$A$1,MATCH($D421,Data!$CG:$CG,0)-1,MATCH($E421&amp;"/"&amp;L$1,Data!$1:$1,0)-1)))</f>
        <v/>
      </c>
      <c r="M421" s="252" t="str">
        <f ca="1">IF(ISERROR(OFFSET(Data!$A$1,MATCH($D421,Data!$CG:$CG,0)-1,MATCH($E421&amp;"/"&amp;M$1,Data!$1:$1,0)-1))=TRUE,"",IF(OFFSET(Data!$A$1,MATCH($D421,Data!$CG:$CG,0)-1,MATCH($E421&amp;"/"&amp;M$1,Data!$1:$1,0)-1)=0,"",OFFSET(Data!$A$1,MATCH($D421,Data!$CG:$CG,0)-1,MATCH($E421&amp;"/"&amp;M$1,Data!$1:$1,0)-1)))</f>
        <v/>
      </c>
      <c r="N421" s="252" t="str">
        <f ca="1">IF(ISERROR(OFFSET(Data!$A$1,MATCH($D421,Data!$CG:$CG,0)-1,MATCH($E421&amp;"/"&amp;N$1,Data!$1:$1,0)-1))=TRUE,"",IF(OFFSET(Data!$A$1,MATCH($D421,Data!$CG:$CG,0)-1,MATCH($E421&amp;"/"&amp;N$1,Data!$1:$1,0)-1)=0,"",OFFSET(Data!$A$1,MATCH($D421,Data!$CG:$CG,0)-1,MATCH($E421&amp;"/"&amp;N$1,Data!$1:$1,0)-1)))</f>
        <v/>
      </c>
      <c r="O421" s="252" t="str">
        <f ca="1">IF(ISERROR(OFFSET(Data!$A$1,MATCH($D421,Data!$CG:$CG,0)-1,MATCH($E421&amp;"/"&amp;O$1,Data!$1:$1,0)-1))=TRUE,"",IF(OFFSET(Data!$A$1,MATCH($D421,Data!$CG:$CG,0)-1,MATCH($E421&amp;"/"&amp;O$1,Data!$1:$1,0)-1)=0,"",OFFSET(Data!$A$1,MATCH($D421,Data!$CG:$CG,0)-1,MATCH($E421&amp;"/"&amp;O$1,Data!$1:$1,0)-1)))</f>
        <v/>
      </c>
      <c r="P421" s="252" t="str">
        <f ca="1">IF(ISERROR(OFFSET(Data!$A$1,MATCH($D421,Data!$CG:$CG,0)-1,MATCH($E421&amp;"/"&amp;P$1,Data!$1:$1,0)-1))=TRUE,"",IF(OFFSET(Data!$A$1,MATCH($D421,Data!$CG:$CG,0)-1,MATCH($E421&amp;"/"&amp;P$1,Data!$1:$1,0)-1)=0,"",OFFSET(Data!$A$1,MATCH($D421,Data!$CG:$CG,0)-1,MATCH($E421&amp;"/"&amp;P$1,Data!$1:$1,0)-1)))</f>
        <v/>
      </c>
      <c r="Q421" s="252" t="str">
        <f ca="1">IF(ISERROR(OFFSET(Data!$A$1,MATCH($D421,Data!$CG:$CG,0)-1,MATCH($E421&amp;"/"&amp;Q$1,Data!$1:$1,0)-1))=TRUE,"",IF(OFFSET(Data!$A$1,MATCH($D421,Data!$CG:$CG,0)-1,MATCH($E421&amp;"/"&amp;Q$1,Data!$1:$1,0)-1)=0,"",OFFSET(Data!$A$1,MATCH($D421,Data!$CG:$CG,0)-1,MATCH($E421&amp;"/"&amp;Q$1,Data!$1:$1,0)-1)))</f>
        <v/>
      </c>
      <c r="R421" s="252" t="str">
        <f ca="1">IF(ISERROR(OFFSET(Data!$A$1,MATCH($D421,Data!$CG:$CG,0)-1,MATCH($E421&amp;"/"&amp;R$1,Data!$1:$1,0)-1))=TRUE,"",IF(OFFSET(Data!$A$1,MATCH($D421,Data!$CG:$CG,0)-1,MATCH($E421&amp;"/"&amp;R$1,Data!$1:$1,0)-1)=0,"",OFFSET(Data!$A$1,MATCH($D421,Data!$CG:$CG,0)-1,MATCH($E421&amp;"/"&amp;R$1,Data!$1:$1,0)-1)))</f>
        <v/>
      </c>
      <c r="S421" s="252" t="str">
        <f ca="1">IF(ISERROR(OFFSET(Data!$A$1,MATCH($D421,Data!$CG:$CG,0)-1,MATCH($E421&amp;"/"&amp;S$1,Data!$1:$1,0)-1))=TRUE,"",IF(OFFSET(Data!$A$1,MATCH($D421,Data!$CG:$CG,0)-1,MATCH($E421&amp;"/"&amp;S$1,Data!$1:$1,0)-1)=0,"",OFFSET(Data!$A$1,MATCH($D421,Data!$CG:$CG,0)-1,MATCH($E421&amp;"/"&amp;S$1,Data!$1:$1,0)-1)))</f>
        <v/>
      </c>
      <c r="T421" s="252" t="str">
        <f ca="1">IF(ISERROR(OFFSET(Data!$A$1,MATCH($D421,Data!$CG:$CG,0)-1,MATCH($E421&amp;"/"&amp;T$1,Data!$1:$1,0)-1))=TRUE,"",IF(OFFSET(Data!$A$1,MATCH($D421,Data!$CG:$CG,0)-1,MATCH($E421&amp;"/"&amp;T$1,Data!$1:$1,0)-1)=0,"",OFFSET(Data!$A$1,MATCH($D421,Data!$CG:$CG,0)-1,MATCH($E421&amp;"/"&amp;T$1,Data!$1:$1,0)-1)))</f>
        <v/>
      </c>
      <c r="U421" s="252" t="str">
        <f ca="1">IF(ISERROR(OFFSET(Data!$A$1,MATCH($D421,Data!$CG:$CG,0)-1,MATCH($E421&amp;"/"&amp;U$1,Data!$1:$1,0)-1))=TRUE,"",IF(OFFSET(Data!$A$1,MATCH($D421,Data!$CG:$CG,0)-1,MATCH($E421&amp;"/"&amp;U$1,Data!$1:$1,0)-1)=0,"",OFFSET(Data!$A$1,MATCH($D421,Data!$CG:$CG,0)-1,MATCH($E421&amp;"/"&amp;U$1,Data!$1:$1,0)-1)))</f>
        <v/>
      </c>
      <c r="V421" s="252" t="str">
        <f ca="1">IF(ISERROR(OFFSET(Data!$A$1,MATCH($D421,Data!$CG:$CG,0)-1,MATCH($E421&amp;"/"&amp;V$1,Data!$1:$1,0)-1))=TRUE,"",IF(OFFSET(Data!$A$1,MATCH($D421,Data!$CG:$CG,0)-1,MATCH($E421&amp;"/"&amp;V$1,Data!$1:$1,0)-1)=0,"",OFFSET(Data!$A$1,MATCH($D421,Data!$CG:$CG,0)-1,MATCH($E421&amp;"/"&amp;V$1,Data!$1:$1,0)-1)))</f>
        <v/>
      </c>
      <c r="W421" s="269" t="str">
        <f ca="1">IF(ISERROR(OFFSET(Data!$A$1,MATCH($D421,Data!$CG:$CG,0)-1,MATCH($E421&amp;"/"&amp;W$1,Data!$1:$1,0)-1))=TRUE,"",IF(OFFSET(Data!$A$1,MATCH($D421,Data!$CG:$CG,0)-1,MATCH($E421&amp;"/"&amp;W$1,Data!$1:$1,0)-1)=0,"",OFFSET(Data!$A$1,MATCH($D421,Data!$CG:$CG,0)-1,MATCH($E421&amp;"/"&amp;W$1,Data!$1:$1,0)-1)))</f>
        <v/>
      </c>
      <c r="X421" s="252" t="str">
        <f ca="1">IF(ISERROR(OFFSET(Data!$A$1,MATCH($D421,Data!$CG:$CG,0)-1,MATCH($E421&amp;"/"&amp;X$1,Data!$1:$1,0)-1))=TRUE,"",IF(OFFSET(Data!$A$1,MATCH($D421,Data!$CG:$CG,0)-1,MATCH($E421&amp;"/"&amp;X$1,Data!$1:$1,0)-1)=0,"",OFFSET(Data!$A$1,MATCH($D421,Data!$CG:$CG,0)-1,MATCH($E421&amp;"/"&amp;X$1,Data!$1:$1,0)-1)))</f>
        <v/>
      </c>
      <c r="Y421" s="252" t="str">
        <f ca="1">IF(ISERROR(OFFSET(Data!$A$1,MATCH($D421,Data!$CG:$CG,0)-1,MATCH($E421&amp;"/"&amp;Y$1,Data!$1:$1,0)-1))=TRUE,"",IF(OFFSET(Data!$A$1,MATCH($D421,Data!$CG:$CG,0)-1,MATCH($E421&amp;"/"&amp;Y$1,Data!$1:$1,0)-1)=0,"",OFFSET(Data!$A$1,MATCH($D421,Data!$CG:$CG,0)-1,MATCH($E421&amp;"/"&amp;Y$1,Data!$1:$1,0)-1)))</f>
        <v/>
      </c>
      <c r="Z421" s="252" t="str">
        <f ca="1">IF(ISERROR(OFFSET(Data!$A$1,MATCH($D421,Data!$CG:$CG,0)-1,MATCH($E421&amp;"/"&amp;Z$1,Data!$1:$1,0)-1))=TRUE,"",IF(OFFSET(Data!$A$1,MATCH($D421,Data!$CG:$CG,0)-1,MATCH($E421&amp;"/"&amp;Z$1,Data!$1:$1,0)-1)=0,"",OFFSET(Data!$A$1,MATCH($D421,Data!$CG:$CG,0)-1,MATCH($E421&amp;"/"&amp;Z$1,Data!$1:$1,0)-1)))</f>
        <v/>
      </c>
      <c r="AA421" s="252" t="str">
        <f ca="1">IF(ISERROR(OFFSET(Data!$A$1,MATCH($D421,Data!$CG:$CG,0)-1,MATCH($E421&amp;"/"&amp;AA$1,Data!$1:$1,0)-1))=TRUE,"",IF(OFFSET(Data!$A$1,MATCH($D421,Data!$CG:$CG,0)-1,MATCH($E421&amp;"/"&amp;AA$1,Data!$1:$1,0)-1)=0,"",OFFSET(Data!$A$1,MATCH($D421,Data!$CG:$CG,0)-1,MATCH($E421&amp;"/"&amp;AA$1,Data!$1:$1,0)-1)))</f>
        <v/>
      </c>
      <c r="AB421" s="252" t="str">
        <f ca="1">IF(ISERROR(OFFSET(Data!$A$1,MATCH($D421,Data!$CG:$CG,0)-1,MATCH($E421&amp;"/"&amp;AB$1,Data!$1:$1,0)-1))=TRUE,"",IF(OFFSET(Data!$A$1,MATCH($D421,Data!$CG:$CG,0)-1,MATCH($E421&amp;"/"&amp;AB$1,Data!$1:$1,0)-1)=0,"",OFFSET(Data!$A$1,MATCH($D421,Data!$CG:$CG,0)-1,MATCH($E421&amp;"/"&amp;AB$1,Data!$1:$1,0)-1)))</f>
        <v/>
      </c>
      <c r="AC421" s="252" t="str">
        <f ca="1">IF(ISERROR(OFFSET(Data!$A$1,MATCH($D421,Data!$CG:$CG,0)-1,MATCH($E421&amp;"/"&amp;AC$1,Data!$1:$1,0)-1))=TRUE,"",IF(OFFSET(Data!$A$1,MATCH($D421,Data!$CG:$CG,0)-1,MATCH($E421&amp;"/"&amp;AC$1,Data!$1:$1,0)-1)=0,"",OFFSET(Data!$A$1,MATCH($D421,Data!$CG:$CG,0)-1,MATCH($E421&amp;"/"&amp;AC$1,Data!$1:$1,0)-1)))</f>
        <v/>
      </c>
      <c r="AD421" s="252" t="str">
        <f ca="1">IF(ISERROR(OFFSET(Data!$A$1,MATCH($D421,Data!$CG:$CG,0)-1,MATCH($E421&amp;"/"&amp;AD$1,Data!$1:$1,0)-1))=TRUE,"",IF(OFFSET(Data!$A$1,MATCH($D421,Data!$CG:$CG,0)-1,MATCH($E421&amp;"/"&amp;AD$1,Data!$1:$1,0)-1)=0,"",OFFSET(Data!$A$1,MATCH($D421,Data!$CG:$CG,0)-1,MATCH($E421&amp;"/"&amp;AD$1,Data!$1:$1,0)-1)))</f>
        <v/>
      </c>
      <c r="AE421" s="252" t="str">
        <f ca="1">IF(ISERROR(OFFSET(Data!$A$1,MATCH($D421,Data!$CG:$CG,0)-1,MATCH($E421&amp;"/"&amp;AE$1,Data!$1:$1,0)-1))=TRUE,"",IF(OFFSET(Data!$A$1,MATCH($D421,Data!$CG:$CG,0)-1,MATCH($E421&amp;"/"&amp;AE$1,Data!$1:$1,0)-1)=0,"",OFFSET(Data!$A$1,MATCH($D421,Data!$CG:$CG,0)-1,MATCH($E421&amp;"/"&amp;AE$1,Data!$1:$1,0)-1)))</f>
        <v/>
      </c>
      <c r="AF421" s="253" t="str">
        <f ca="1">IF(ISERROR(OFFSET(Data!$A$1,MATCH($D421,Data!$CG:$CG,0)-1,MATCH($E421&amp;"/"&amp;AF$1,Data!$1:$1,0)-1))=TRUE,"",IF(OFFSET(Data!$A$1,MATCH($D421,Data!$CG:$CG,0)-1,MATCH($E421&amp;"/"&amp;AF$1,Data!$1:$1,0)-1)=0,"",OFFSET(Data!$A$1,MATCH($D421,Data!$CG:$CG,0)-1,MATCH($E421&amp;"/"&amp;AF$1,Data!$1:$1,0)-1)))</f>
        <v/>
      </c>
      <c r="AG421" s="212">
        <f t="shared" ca="1" si="11"/>
        <v>0</v>
      </c>
      <c r="AH421" s="213">
        <f ca="1">SUM(AG419:AG421)</f>
        <v>0</v>
      </c>
    </row>
    <row r="422" spans="1:34" ht="15.75" hidden="1" customHeight="1" x14ac:dyDescent="0.25">
      <c r="A422" s="446"/>
      <c r="B422" s="449"/>
      <c r="C422" s="452"/>
      <c r="D422" s="28" t="e">
        <f>IF(C422&lt;&gt;"",C422,D421)</f>
        <v>#N/A</v>
      </c>
      <c r="E422" s="29" t="s">
        <v>24</v>
      </c>
      <c r="F422" s="254" t="str">
        <f ca="1">IF(ISERROR(OFFSET(Data!$A$1,MATCH($D422,Data!$CG:$CG,0)-1,MATCH($E422&amp;"/"&amp;F$1,Data!$1:$1,0)-1))=TRUE,"",IF(OFFSET(Data!$A$1,MATCH($D422,Data!$CG:$CG,0)-1,MATCH($E422&amp;"/"&amp;F$1,Data!$1:$1,0)-1)=0,"",OFFSET(Data!$A$1,MATCH($D422,Data!$CG:$CG,0)-1,MATCH($E422&amp;"/"&amp;F$1,Data!$1:$1,0)-1)))</f>
        <v/>
      </c>
      <c r="G422" s="252" t="str">
        <f ca="1">IF(ISERROR(OFFSET(Data!$A$1,MATCH($D422,Data!$CG:$CG,0)-1,MATCH($E422&amp;"/"&amp;G$1,Data!$1:$1,0)-1))=TRUE,"",IF(OFFSET(Data!$A$1,MATCH($D422,Data!$CG:$CG,0)-1,MATCH($E422&amp;"/"&amp;G$1,Data!$1:$1,0)-1)=0,"",OFFSET(Data!$A$1,MATCH($D422,Data!$CG:$CG,0)-1,MATCH($E422&amp;"/"&amp;G$1,Data!$1:$1,0)-1)))</f>
        <v/>
      </c>
      <c r="H422" s="252" t="str">
        <f ca="1">IF(ISERROR(OFFSET(Data!$A$1,MATCH($D422,Data!$CG:$CG,0)-1,MATCH($E422&amp;"/"&amp;H$1,Data!$1:$1,0)-1))=TRUE,"",IF(OFFSET(Data!$A$1,MATCH($D422,Data!$CG:$CG,0)-1,MATCH($E422&amp;"/"&amp;H$1,Data!$1:$1,0)-1)=0,"",OFFSET(Data!$A$1,MATCH($D422,Data!$CG:$CG,0)-1,MATCH($E422&amp;"/"&amp;H$1,Data!$1:$1,0)-1)))</f>
        <v/>
      </c>
      <c r="I422" s="252" t="str">
        <f ca="1">IF(ISERROR(OFFSET(Data!$A$1,MATCH($D422,Data!$CG:$CG,0)-1,MATCH($E422&amp;"/"&amp;I$1,Data!$1:$1,0)-1))=TRUE,"",IF(OFFSET(Data!$A$1,MATCH($D422,Data!$CG:$CG,0)-1,MATCH($E422&amp;"/"&amp;I$1,Data!$1:$1,0)-1)=0,"",OFFSET(Data!$A$1,MATCH($D422,Data!$CG:$CG,0)-1,MATCH($E422&amp;"/"&amp;I$1,Data!$1:$1,0)-1)))</f>
        <v/>
      </c>
      <c r="J422" s="252" t="str">
        <f ca="1">IF(ISERROR(OFFSET(Data!$A$1,MATCH($D422,Data!$CG:$CG,0)-1,MATCH($E422&amp;"/"&amp;J$1,Data!$1:$1,0)-1))=TRUE,"",IF(OFFSET(Data!$A$1,MATCH($D422,Data!$CG:$CG,0)-1,MATCH($E422&amp;"/"&amp;J$1,Data!$1:$1,0)-1)=0,"",OFFSET(Data!$A$1,MATCH($D422,Data!$CG:$CG,0)-1,MATCH($E422&amp;"/"&amp;J$1,Data!$1:$1,0)-1)))</f>
        <v/>
      </c>
      <c r="K422" s="252" t="str">
        <f ca="1">IF(ISERROR(OFFSET(Data!$A$1,MATCH($D422,Data!$CG:$CG,0)-1,MATCH($E422&amp;"/"&amp;K$1,Data!$1:$1,0)-1))=TRUE,"",IF(OFFSET(Data!$A$1,MATCH($D422,Data!$CG:$CG,0)-1,MATCH($E422&amp;"/"&amp;K$1,Data!$1:$1,0)-1)=0,"",OFFSET(Data!$A$1,MATCH($D422,Data!$CG:$CG,0)-1,MATCH($E422&amp;"/"&amp;K$1,Data!$1:$1,0)-1)))</f>
        <v/>
      </c>
      <c r="L422" s="252" t="str">
        <f ca="1">IF(ISERROR(OFFSET(Data!$A$1,MATCH($D422,Data!$CG:$CG,0)-1,MATCH($E422&amp;"/"&amp;L$1,Data!$1:$1,0)-1))=TRUE,"",IF(OFFSET(Data!$A$1,MATCH($D422,Data!$CG:$CG,0)-1,MATCH($E422&amp;"/"&amp;L$1,Data!$1:$1,0)-1)=0,"",OFFSET(Data!$A$1,MATCH($D422,Data!$CG:$CG,0)-1,MATCH($E422&amp;"/"&amp;L$1,Data!$1:$1,0)-1)))</f>
        <v/>
      </c>
      <c r="M422" s="252" t="str">
        <f ca="1">IF(ISERROR(OFFSET(Data!$A$1,MATCH($D422,Data!$CG:$CG,0)-1,MATCH($E422&amp;"/"&amp;M$1,Data!$1:$1,0)-1))=TRUE,"",IF(OFFSET(Data!$A$1,MATCH($D422,Data!$CG:$CG,0)-1,MATCH($E422&amp;"/"&amp;M$1,Data!$1:$1,0)-1)=0,"",OFFSET(Data!$A$1,MATCH($D422,Data!$CG:$CG,0)-1,MATCH($E422&amp;"/"&amp;M$1,Data!$1:$1,0)-1)))</f>
        <v/>
      </c>
      <c r="N422" s="252" t="str">
        <f ca="1">IF(ISERROR(OFFSET(Data!$A$1,MATCH($D422,Data!$CG:$CG,0)-1,MATCH($E422&amp;"/"&amp;N$1,Data!$1:$1,0)-1))=TRUE,"",IF(OFFSET(Data!$A$1,MATCH($D422,Data!$CG:$CG,0)-1,MATCH($E422&amp;"/"&amp;N$1,Data!$1:$1,0)-1)=0,"",OFFSET(Data!$A$1,MATCH($D422,Data!$CG:$CG,0)-1,MATCH($E422&amp;"/"&amp;N$1,Data!$1:$1,0)-1)))</f>
        <v/>
      </c>
      <c r="O422" s="252" t="str">
        <f ca="1">IF(ISERROR(OFFSET(Data!$A$1,MATCH($D422,Data!$CG:$CG,0)-1,MATCH($E422&amp;"/"&amp;O$1,Data!$1:$1,0)-1))=TRUE,"",IF(OFFSET(Data!$A$1,MATCH($D422,Data!$CG:$CG,0)-1,MATCH($E422&amp;"/"&amp;O$1,Data!$1:$1,0)-1)=0,"",OFFSET(Data!$A$1,MATCH($D422,Data!$CG:$CG,0)-1,MATCH($E422&amp;"/"&amp;O$1,Data!$1:$1,0)-1)))</f>
        <v/>
      </c>
      <c r="P422" s="252" t="str">
        <f ca="1">IF(ISERROR(OFFSET(Data!$A$1,MATCH($D422,Data!$CG:$CG,0)-1,MATCH($E422&amp;"/"&amp;P$1,Data!$1:$1,0)-1))=TRUE,"",IF(OFFSET(Data!$A$1,MATCH($D422,Data!$CG:$CG,0)-1,MATCH($E422&amp;"/"&amp;P$1,Data!$1:$1,0)-1)=0,"",OFFSET(Data!$A$1,MATCH($D422,Data!$CG:$CG,0)-1,MATCH($E422&amp;"/"&amp;P$1,Data!$1:$1,0)-1)))</f>
        <v/>
      </c>
      <c r="Q422" s="252" t="str">
        <f ca="1">IF(ISERROR(OFFSET(Data!$A$1,MATCH($D422,Data!$CG:$CG,0)-1,MATCH($E422&amp;"/"&amp;Q$1,Data!$1:$1,0)-1))=TRUE,"",IF(OFFSET(Data!$A$1,MATCH($D422,Data!$CG:$CG,0)-1,MATCH($E422&amp;"/"&amp;Q$1,Data!$1:$1,0)-1)=0,"",OFFSET(Data!$A$1,MATCH($D422,Data!$CG:$CG,0)-1,MATCH($E422&amp;"/"&amp;Q$1,Data!$1:$1,0)-1)))</f>
        <v/>
      </c>
      <c r="R422" s="252" t="str">
        <f ca="1">IF(ISERROR(OFFSET(Data!$A$1,MATCH($D422,Data!$CG:$CG,0)-1,MATCH($E422&amp;"/"&amp;R$1,Data!$1:$1,0)-1))=TRUE,"",IF(OFFSET(Data!$A$1,MATCH($D422,Data!$CG:$CG,0)-1,MATCH($E422&amp;"/"&amp;R$1,Data!$1:$1,0)-1)=0,"",OFFSET(Data!$A$1,MATCH($D422,Data!$CG:$CG,0)-1,MATCH($E422&amp;"/"&amp;R$1,Data!$1:$1,0)-1)))</f>
        <v/>
      </c>
      <c r="S422" s="252" t="str">
        <f ca="1">IF(ISERROR(OFFSET(Data!$A$1,MATCH($D422,Data!$CG:$CG,0)-1,MATCH($E422&amp;"/"&amp;S$1,Data!$1:$1,0)-1))=TRUE,"",IF(OFFSET(Data!$A$1,MATCH($D422,Data!$CG:$CG,0)-1,MATCH($E422&amp;"/"&amp;S$1,Data!$1:$1,0)-1)=0,"",OFFSET(Data!$A$1,MATCH($D422,Data!$CG:$CG,0)-1,MATCH($E422&amp;"/"&amp;S$1,Data!$1:$1,0)-1)))</f>
        <v/>
      </c>
      <c r="T422" s="252" t="str">
        <f ca="1">IF(ISERROR(OFFSET(Data!$A$1,MATCH($D422,Data!$CG:$CG,0)-1,MATCH($E422&amp;"/"&amp;T$1,Data!$1:$1,0)-1))=TRUE,"",IF(OFFSET(Data!$A$1,MATCH($D422,Data!$CG:$CG,0)-1,MATCH($E422&amp;"/"&amp;T$1,Data!$1:$1,0)-1)=0,"",OFFSET(Data!$A$1,MATCH($D422,Data!$CG:$CG,0)-1,MATCH($E422&amp;"/"&amp;T$1,Data!$1:$1,0)-1)))</f>
        <v/>
      </c>
      <c r="U422" s="252" t="str">
        <f ca="1">IF(ISERROR(OFFSET(Data!$A$1,MATCH($D422,Data!$CG:$CG,0)-1,MATCH($E422&amp;"/"&amp;U$1,Data!$1:$1,0)-1))=TRUE,"",IF(OFFSET(Data!$A$1,MATCH($D422,Data!$CG:$CG,0)-1,MATCH($E422&amp;"/"&amp;U$1,Data!$1:$1,0)-1)=0,"",OFFSET(Data!$A$1,MATCH($D422,Data!$CG:$CG,0)-1,MATCH($E422&amp;"/"&amp;U$1,Data!$1:$1,0)-1)))</f>
        <v/>
      </c>
      <c r="V422" s="252" t="str">
        <f ca="1">IF(ISERROR(OFFSET(Data!$A$1,MATCH($D422,Data!$CG:$CG,0)-1,MATCH($E422&amp;"/"&amp;V$1,Data!$1:$1,0)-1))=TRUE,"",IF(OFFSET(Data!$A$1,MATCH($D422,Data!$CG:$CG,0)-1,MATCH($E422&amp;"/"&amp;V$1,Data!$1:$1,0)-1)=0,"",OFFSET(Data!$A$1,MATCH($D422,Data!$CG:$CG,0)-1,MATCH($E422&amp;"/"&amp;V$1,Data!$1:$1,0)-1)))</f>
        <v/>
      </c>
      <c r="W422" s="269" t="str">
        <f ca="1">IF(ISERROR(OFFSET(Data!$A$1,MATCH($D422,Data!$CG:$CG,0)-1,MATCH($E422&amp;"/"&amp;W$1,Data!$1:$1,0)-1))=TRUE,"",IF(OFFSET(Data!$A$1,MATCH($D422,Data!$CG:$CG,0)-1,MATCH($E422&amp;"/"&amp;W$1,Data!$1:$1,0)-1)=0,"",OFFSET(Data!$A$1,MATCH($D422,Data!$CG:$CG,0)-1,MATCH($E422&amp;"/"&amp;W$1,Data!$1:$1,0)-1)))</f>
        <v/>
      </c>
      <c r="X422" s="252" t="str">
        <f ca="1">IF(ISERROR(OFFSET(Data!$A$1,MATCH($D422,Data!$CG:$CG,0)-1,MATCH($E422&amp;"/"&amp;X$1,Data!$1:$1,0)-1))=TRUE,"",IF(OFFSET(Data!$A$1,MATCH($D422,Data!$CG:$CG,0)-1,MATCH($E422&amp;"/"&amp;X$1,Data!$1:$1,0)-1)=0,"",OFFSET(Data!$A$1,MATCH($D422,Data!$CG:$CG,0)-1,MATCH($E422&amp;"/"&amp;X$1,Data!$1:$1,0)-1)))</f>
        <v/>
      </c>
      <c r="Y422" s="252" t="str">
        <f ca="1">IF(ISERROR(OFFSET(Data!$A$1,MATCH($D422,Data!$CG:$CG,0)-1,MATCH($E422&amp;"/"&amp;Y$1,Data!$1:$1,0)-1))=TRUE,"",IF(OFFSET(Data!$A$1,MATCH($D422,Data!$CG:$CG,0)-1,MATCH($E422&amp;"/"&amp;Y$1,Data!$1:$1,0)-1)=0,"",OFFSET(Data!$A$1,MATCH($D422,Data!$CG:$CG,0)-1,MATCH($E422&amp;"/"&amp;Y$1,Data!$1:$1,0)-1)))</f>
        <v/>
      </c>
      <c r="Z422" s="252" t="str">
        <f ca="1">IF(ISERROR(OFFSET(Data!$A$1,MATCH($D422,Data!$CG:$CG,0)-1,MATCH($E422&amp;"/"&amp;Z$1,Data!$1:$1,0)-1))=TRUE,"",IF(OFFSET(Data!$A$1,MATCH($D422,Data!$CG:$CG,0)-1,MATCH($E422&amp;"/"&amp;Z$1,Data!$1:$1,0)-1)=0,"",OFFSET(Data!$A$1,MATCH($D422,Data!$CG:$CG,0)-1,MATCH($E422&amp;"/"&amp;Z$1,Data!$1:$1,0)-1)))</f>
        <v/>
      </c>
      <c r="AA422" s="252" t="str">
        <f ca="1">IF(ISERROR(OFFSET(Data!$A$1,MATCH($D422,Data!$CG:$CG,0)-1,MATCH($E422&amp;"/"&amp;AA$1,Data!$1:$1,0)-1))=TRUE,"",IF(OFFSET(Data!$A$1,MATCH($D422,Data!$CG:$CG,0)-1,MATCH($E422&amp;"/"&amp;AA$1,Data!$1:$1,0)-1)=0,"",OFFSET(Data!$A$1,MATCH($D422,Data!$CG:$CG,0)-1,MATCH($E422&amp;"/"&amp;AA$1,Data!$1:$1,0)-1)))</f>
        <v/>
      </c>
      <c r="AB422" s="252" t="str">
        <f ca="1">IF(ISERROR(OFFSET(Data!$A$1,MATCH($D422,Data!$CG:$CG,0)-1,MATCH($E422&amp;"/"&amp;AB$1,Data!$1:$1,0)-1))=TRUE,"",IF(OFFSET(Data!$A$1,MATCH($D422,Data!$CG:$CG,0)-1,MATCH($E422&amp;"/"&amp;AB$1,Data!$1:$1,0)-1)=0,"",OFFSET(Data!$A$1,MATCH($D422,Data!$CG:$CG,0)-1,MATCH($E422&amp;"/"&amp;AB$1,Data!$1:$1,0)-1)))</f>
        <v/>
      </c>
      <c r="AC422" s="252" t="str">
        <f ca="1">IF(ISERROR(OFFSET(Data!$A$1,MATCH($D422,Data!$CG:$CG,0)-1,MATCH($E422&amp;"/"&amp;AC$1,Data!$1:$1,0)-1))=TRUE,"",IF(OFFSET(Data!$A$1,MATCH($D422,Data!$CG:$CG,0)-1,MATCH($E422&amp;"/"&amp;AC$1,Data!$1:$1,0)-1)=0,"",OFFSET(Data!$A$1,MATCH($D422,Data!$CG:$CG,0)-1,MATCH($E422&amp;"/"&amp;AC$1,Data!$1:$1,0)-1)))</f>
        <v/>
      </c>
      <c r="AD422" s="252" t="str">
        <f ca="1">IF(ISERROR(OFFSET(Data!$A$1,MATCH($D422,Data!$CG:$CG,0)-1,MATCH($E422&amp;"/"&amp;AD$1,Data!$1:$1,0)-1))=TRUE,"",IF(OFFSET(Data!$A$1,MATCH($D422,Data!$CG:$CG,0)-1,MATCH($E422&amp;"/"&amp;AD$1,Data!$1:$1,0)-1)=0,"",OFFSET(Data!$A$1,MATCH($D422,Data!$CG:$CG,0)-1,MATCH($E422&amp;"/"&amp;AD$1,Data!$1:$1,0)-1)))</f>
        <v/>
      </c>
      <c r="AE422" s="252" t="str">
        <f ca="1">IF(ISERROR(OFFSET(Data!$A$1,MATCH($D422,Data!$CG:$CG,0)-1,MATCH($E422&amp;"/"&amp;AE$1,Data!$1:$1,0)-1))=TRUE,"",IF(OFFSET(Data!$A$1,MATCH($D422,Data!$CG:$CG,0)-1,MATCH($E422&amp;"/"&amp;AE$1,Data!$1:$1,0)-1)=0,"",OFFSET(Data!$A$1,MATCH($D422,Data!$CG:$CG,0)-1,MATCH($E422&amp;"/"&amp;AE$1,Data!$1:$1,0)-1)))</f>
        <v/>
      </c>
      <c r="AF422" s="253" t="str">
        <f ca="1">IF(ISERROR(OFFSET(Data!$A$1,MATCH($D422,Data!$CG:$CG,0)-1,MATCH($E422&amp;"/"&amp;AF$1,Data!$1:$1,0)-1))=TRUE,"",IF(OFFSET(Data!$A$1,MATCH($D422,Data!$CG:$CG,0)-1,MATCH($E422&amp;"/"&amp;AF$1,Data!$1:$1,0)-1)=0,"",OFFSET(Data!$A$1,MATCH($D422,Data!$CG:$CG,0)-1,MATCH($E422&amp;"/"&amp;AF$1,Data!$1:$1,0)-1)))</f>
        <v/>
      </c>
      <c r="AG422" s="212">
        <f t="shared" ca="1" si="11"/>
        <v>0</v>
      </c>
      <c r="AH422" s="213">
        <f ca="1">SUM(AG419:AG422)</f>
        <v>0</v>
      </c>
    </row>
    <row r="423" spans="1:34" ht="15.75" hidden="1" customHeight="1" thickBot="1" x14ac:dyDescent="0.3">
      <c r="A423" s="447"/>
      <c r="B423" s="450"/>
      <c r="C423" s="453"/>
      <c r="D423" s="30" t="e">
        <f>IF(C423&lt;&gt;"",C423,D422)</f>
        <v>#N/A</v>
      </c>
      <c r="E423" s="31" t="s">
        <v>25</v>
      </c>
      <c r="F423" s="255" t="str">
        <f ca="1">IF(ISERROR(OFFSET(Data!$A$1,MATCH($D423,Data!$CG:$CG,0)-1,MATCH($E423&amp;"/"&amp;F$1,Data!$1:$1,0)-1))=TRUE,"",IF(OFFSET(Data!$A$1,MATCH($D423,Data!$CG:$CG,0)-1,MATCH($E423&amp;"/"&amp;F$1,Data!$1:$1,0)-1)=0,"",OFFSET(Data!$A$1,MATCH($D423,Data!$CG:$CG,0)-1,MATCH($E423&amp;"/"&amp;F$1,Data!$1:$1,0)-1)))</f>
        <v/>
      </c>
      <c r="G423" s="256" t="str">
        <f ca="1">IF(ISERROR(OFFSET(Data!$A$1,MATCH($D423,Data!$CG:$CG,0)-1,MATCH($E423&amp;"/"&amp;G$1,Data!$1:$1,0)-1))=TRUE,"",IF(OFFSET(Data!$A$1,MATCH($D423,Data!$CG:$CG,0)-1,MATCH($E423&amp;"/"&amp;G$1,Data!$1:$1,0)-1)=0,"",OFFSET(Data!$A$1,MATCH($D423,Data!$CG:$CG,0)-1,MATCH($E423&amp;"/"&amp;G$1,Data!$1:$1,0)-1)))</f>
        <v/>
      </c>
      <c r="H423" s="256" t="str">
        <f ca="1">IF(ISERROR(OFFSET(Data!$A$1,MATCH($D423,Data!$CG:$CG,0)-1,MATCH($E423&amp;"/"&amp;H$1,Data!$1:$1,0)-1))=TRUE,"",IF(OFFSET(Data!$A$1,MATCH($D423,Data!$CG:$CG,0)-1,MATCH($E423&amp;"/"&amp;H$1,Data!$1:$1,0)-1)=0,"",OFFSET(Data!$A$1,MATCH($D423,Data!$CG:$CG,0)-1,MATCH($E423&amp;"/"&amp;H$1,Data!$1:$1,0)-1)))</f>
        <v/>
      </c>
      <c r="I423" s="256" t="str">
        <f ca="1">IF(ISERROR(OFFSET(Data!$A$1,MATCH($D423,Data!$CG:$CG,0)-1,MATCH($E423&amp;"/"&amp;I$1,Data!$1:$1,0)-1))=TRUE,"",IF(OFFSET(Data!$A$1,MATCH($D423,Data!$CG:$CG,0)-1,MATCH($E423&amp;"/"&amp;I$1,Data!$1:$1,0)-1)=0,"",OFFSET(Data!$A$1,MATCH($D423,Data!$CG:$CG,0)-1,MATCH($E423&amp;"/"&amp;I$1,Data!$1:$1,0)-1)))</f>
        <v/>
      </c>
      <c r="J423" s="256" t="str">
        <f ca="1">IF(ISERROR(OFFSET(Data!$A$1,MATCH($D423,Data!$CG:$CG,0)-1,MATCH($E423&amp;"/"&amp;J$1,Data!$1:$1,0)-1))=TRUE,"",IF(OFFSET(Data!$A$1,MATCH($D423,Data!$CG:$CG,0)-1,MATCH($E423&amp;"/"&amp;J$1,Data!$1:$1,0)-1)=0,"",OFFSET(Data!$A$1,MATCH($D423,Data!$CG:$CG,0)-1,MATCH($E423&amp;"/"&amp;J$1,Data!$1:$1,0)-1)))</f>
        <v/>
      </c>
      <c r="K423" s="256" t="str">
        <f ca="1">IF(ISERROR(OFFSET(Data!$A$1,MATCH($D423,Data!$CG:$CG,0)-1,MATCH($E423&amp;"/"&amp;K$1,Data!$1:$1,0)-1))=TRUE,"",IF(OFFSET(Data!$A$1,MATCH($D423,Data!$CG:$CG,0)-1,MATCH($E423&amp;"/"&amp;K$1,Data!$1:$1,0)-1)=0,"",OFFSET(Data!$A$1,MATCH($D423,Data!$CG:$CG,0)-1,MATCH($E423&amp;"/"&amp;K$1,Data!$1:$1,0)-1)))</f>
        <v/>
      </c>
      <c r="L423" s="256" t="str">
        <f ca="1">IF(ISERROR(OFFSET(Data!$A$1,MATCH($D423,Data!$CG:$CG,0)-1,MATCH($E423&amp;"/"&amp;L$1,Data!$1:$1,0)-1))=TRUE,"",IF(OFFSET(Data!$A$1,MATCH($D423,Data!$CG:$CG,0)-1,MATCH($E423&amp;"/"&amp;L$1,Data!$1:$1,0)-1)=0,"",OFFSET(Data!$A$1,MATCH($D423,Data!$CG:$CG,0)-1,MATCH($E423&amp;"/"&amp;L$1,Data!$1:$1,0)-1)))</f>
        <v/>
      </c>
      <c r="M423" s="256" t="str">
        <f ca="1">IF(ISERROR(OFFSET(Data!$A$1,MATCH($D423,Data!$CG:$CG,0)-1,MATCH($E423&amp;"/"&amp;M$1,Data!$1:$1,0)-1))=TRUE,"",IF(OFFSET(Data!$A$1,MATCH($D423,Data!$CG:$CG,0)-1,MATCH($E423&amp;"/"&amp;M$1,Data!$1:$1,0)-1)=0,"",OFFSET(Data!$A$1,MATCH($D423,Data!$CG:$CG,0)-1,MATCH($E423&amp;"/"&amp;M$1,Data!$1:$1,0)-1)))</f>
        <v/>
      </c>
      <c r="N423" s="256" t="str">
        <f ca="1">IF(ISERROR(OFFSET(Data!$A$1,MATCH($D423,Data!$CG:$CG,0)-1,MATCH($E423&amp;"/"&amp;N$1,Data!$1:$1,0)-1))=TRUE,"",IF(OFFSET(Data!$A$1,MATCH($D423,Data!$CG:$CG,0)-1,MATCH($E423&amp;"/"&amp;N$1,Data!$1:$1,0)-1)=0,"",OFFSET(Data!$A$1,MATCH($D423,Data!$CG:$CG,0)-1,MATCH($E423&amp;"/"&amp;N$1,Data!$1:$1,0)-1)))</f>
        <v/>
      </c>
      <c r="O423" s="256" t="str">
        <f ca="1">IF(ISERROR(OFFSET(Data!$A$1,MATCH($D423,Data!$CG:$CG,0)-1,MATCH($E423&amp;"/"&amp;O$1,Data!$1:$1,0)-1))=TRUE,"",IF(OFFSET(Data!$A$1,MATCH($D423,Data!$CG:$CG,0)-1,MATCH($E423&amp;"/"&amp;O$1,Data!$1:$1,0)-1)=0,"",OFFSET(Data!$A$1,MATCH($D423,Data!$CG:$CG,0)-1,MATCH($E423&amp;"/"&amp;O$1,Data!$1:$1,0)-1)))</f>
        <v/>
      </c>
      <c r="P423" s="256" t="str">
        <f ca="1">IF(ISERROR(OFFSET(Data!$A$1,MATCH($D423,Data!$CG:$CG,0)-1,MATCH($E423&amp;"/"&amp;P$1,Data!$1:$1,0)-1))=TRUE,"",IF(OFFSET(Data!$A$1,MATCH($D423,Data!$CG:$CG,0)-1,MATCH($E423&amp;"/"&amp;P$1,Data!$1:$1,0)-1)=0,"",OFFSET(Data!$A$1,MATCH($D423,Data!$CG:$CG,0)-1,MATCH($E423&amp;"/"&amp;P$1,Data!$1:$1,0)-1)))</f>
        <v/>
      </c>
      <c r="Q423" s="256" t="str">
        <f ca="1">IF(ISERROR(OFFSET(Data!$A$1,MATCH($D423,Data!$CG:$CG,0)-1,MATCH($E423&amp;"/"&amp;Q$1,Data!$1:$1,0)-1))=TRUE,"",IF(OFFSET(Data!$A$1,MATCH($D423,Data!$CG:$CG,0)-1,MATCH($E423&amp;"/"&amp;Q$1,Data!$1:$1,0)-1)=0,"",OFFSET(Data!$A$1,MATCH($D423,Data!$CG:$CG,0)-1,MATCH($E423&amp;"/"&amp;Q$1,Data!$1:$1,0)-1)))</f>
        <v/>
      </c>
      <c r="R423" s="256" t="str">
        <f ca="1">IF(ISERROR(OFFSET(Data!$A$1,MATCH($D423,Data!$CG:$CG,0)-1,MATCH($E423&amp;"/"&amp;R$1,Data!$1:$1,0)-1))=TRUE,"",IF(OFFSET(Data!$A$1,MATCH($D423,Data!$CG:$CG,0)-1,MATCH($E423&amp;"/"&amp;R$1,Data!$1:$1,0)-1)=0,"",OFFSET(Data!$A$1,MATCH($D423,Data!$CG:$CG,0)-1,MATCH($E423&amp;"/"&amp;R$1,Data!$1:$1,0)-1)))</f>
        <v/>
      </c>
      <c r="S423" s="256" t="str">
        <f ca="1">IF(ISERROR(OFFSET(Data!$A$1,MATCH($D423,Data!$CG:$CG,0)-1,MATCH($E423&amp;"/"&amp;S$1,Data!$1:$1,0)-1))=TRUE,"",IF(OFFSET(Data!$A$1,MATCH($D423,Data!$CG:$CG,0)-1,MATCH($E423&amp;"/"&amp;S$1,Data!$1:$1,0)-1)=0,"",OFFSET(Data!$A$1,MATCH($D423,Data!$CG:$CG,0)-1,MATCH($E423&amp;"/"&amp;S$1,Data!$1:$1,0)-1)))</f>
        <v/>
      </c>
      <c r="T423" s="256" t="str">
        <f ca="1">IF(ISERROR(OFFSET(Data!$A$1,MATCH($D423,Data!$CG:$CG,0)-1,MATCH($E423&amp;"/"&amp;T$1,Data!$1:$1,0)-1))=TRUE,"",IF(OFFSET(Data!$A$1,MATCH($D423,Data!$CG:$CG,0)-1,MATCH($E423&amp;"/"&amp;T$1,Data!$1:$1,0)-1)=0,"",OFFSET(Data!$A$1,MATCH($D423,Data!$CG:$CG,0)-1,MATCH($E423&amp;"/"&amp;T$1,Data!$1:$1,0)-1)))</f>
        <v/>
      </c>
      <c r="U423" s="256" t="str">
        <f ca="1">IF(ISERROR(OFFSET(Data!$A$1,MATCH($D423,Data!$CG:$CG,0)-1,MATCH($E423&amp;"/"&amp;U$1,Data!$1:$1,0)-1))=TRUE,"",IF(OFFSET(Data!$A$1,MATCH($D423,Data!$CG:$CG,0)-1,MATCH($E423&amp;"/"&amp;U$1,Data!$1:$1,0)-1)=0,"",OFFSET(Data!$A$1,MATCH($D423,Data!$CG:$CG,0)-1,MATCH($E423&amp;"/"&amp;U$1,Data!$1:$1,0)-1)))</f>
        <v/>
      </c>
      <c r="V423" s="256" t="str">
        <f ca="1">IF(ISERROR(OFFSET(Data!$A$1,MATCH($D423,Data!$CG:$CG,0)-1,MATCH($E423&amp;"/"&amp;V$1,Data!$1:$1,0)-1))=TRUE,"",IF(OFFSET(Data!$A$1,MATCH($D423,Data!$CG:$CG,0)-1,MATCH($E423&amp;"/"&amp;V$1,Data!$1:$1,0)-1)=0,"",OFFSET(Data!$A$1,MATCH($D423,Data!$CG:$CG,0)-1,MATCH($E423&amp;"/"&amp;V$1,Data!$1:$1,0)-1)))</f>
        <v/>
      </c>
      <c r="W423" s="257" t="str">
        <f ca="1">IF(ISERROR(OFFSET(Data!$A$1,MATCH($D423,Data!$CG:$CG,0)-1,MATCH($E423&amp;"/"&amp;W$1,Data!$1:$1,0)-1))=TRUE,"",IF(OFFSET(Data!$A$1,MATCH($D423,Data!$CG:$CG,0)-1,MATCH($E423&amp;"/"&amp;W$1,Data!$1:$1,0)-1)=0,"",OFFSET(Data!$A$1,MATCH($D423,Data!$CG:$CG,0)-1,MATCH($E423&amp;"/"&amp;W$1,Data!$1:$1,0)-1)))</f>
        <v/>
      </c>
      <c r="X423" s="256" t="str">
        <f ca="1">IF(ISERROR(OFFSET(Data!$A$1,MATCH($D423,Data!$CG:$CG,0)-1,MATCH($E423&amp;"/"&amp;X$1,Data!$1:$1,0)-1))=TRUE,"",IF(OFFSET(Data!$A$1,MATCH($D423,Data!$CG:$CG,0)-1,MATCH($E423&amp;"/"&amp;X$1,Data!$1:$1,0)-1)=0,"",OFFSET(Data!$A$1,MATCH($D423,Data!$CG:$CG,0)-1,MATCH($E423&amp;"/"&amp;X$1,Data!$1:$1,0)-1)))</f>
        <v/>
      </c>
      <c r="Y423" s="256" t="str">
        <f ca="1">IF(ISERROR(OFFSET(Data!$A$1,MATCH($D423,Data!$CG:$CG,0)-1,MATCH($E423&amp;"/"&amp;Y$1,Data!$1:$1,0)-1))=TRUE,"",IF(OFFSET(Data!$A$1,MATCH($D423,Data!$CG:$CG,0)-1,MATCH($E423&amp;"/"&amp;Y$1,Data!$1:$1,0)-1)=0,"",OFFSET(Data!$A$1,MATCH($D423,Data!$CG:$CG,0)-1,MATCH($E423&amp;"/"&amp;Y$1,Data!$1:$1,0)-1)))</f>
        <v/>
      </c>
      <c r="Z423" s="256" t="str">
        <f ca="1">IF(ISERROR(OFFSET(Data!$A$1,MATCH($D423,Data!$CG:$CG,0)-1,MATCH($E423&amp;"/"&amp;Z$1,Data!$1:$1,0)-1))=TRUE,"",IF(OFFSET(Data!$A$1,MATCH($D423,Data!$CG:$CG,0)-1,MATCH($E423&amp;"/"&amp;Z$1,Data!$1:$1,0)-1)=0,"",OFFSET(Data!$A$1,MATCH($D423,Data!$CG:$CG,0)-1,MATCH($E423&amp;"/"&amp;Z$1,Data!$1:$1,0)-1)))</f>
        <v/>
      </c>
      <c r="AA423" s="256" t="str">
        <f ca="1">IF(ISERROR(OFFSET(Data!$A$1,MATCH($D423,Data!$CG:$CG,0)-1,MATCH($E423&amp;"/"&amp;AA$1,Data!$1:$1,0)-1))=TRUE,"",IF(OFFSET(Data!$A$1,MATCH($D423,Data!$CG:$CG,0)-1,MATCH($E423&amp;"/"&amp;AA$1,Data!$1:$1,0)-1)=0,"",OFFSET(Data!$A$1,MATCH($D423,Data!$CG:$CG,0)-1,MATCH($E423&amp;"/"&amp;AA$1,Data!$1:$1,0)-1)))</f>
        <v/>
      </c>
      <c r="AB423" s="256" t="str">
        <f ca="1">IF(ISERROR(OFFSET(Data!$A$1,MATCH($D423,Data!$CG:$CG,0)-1,MATCH($E423&amp;"/"&amp;AB$1,Data!$1:$1,0)-1))=TRUE,"",IF(OFFSET(Data!$A$1,MATCH($D423,Data!$CG:$CG,0)-1,MATCH($E423&amp;"/"&amp;AB$1,Data!$1:$1,0)-1)=0,"",OFFSET(Data!$A$1,MATCH($D423,Data!$CG:$CG,0)-1,MATCH($E423&amp;"/"&amp;AB$1,Data!$1:$1,0)-1)))</f>
        <v/>
      </c>
      <c r="AC423" s="256" t="str">
        <f ca="1">IF(ISERROR(OFFSET(Data!$A$1,MATCH($D423,Data!$CG:$CG,0)-1,MATCH($E423&amp;"/"&amp;AC$1,Data!$1:$1,0)-1))=TRUE,"",IF(OFFSET(Data!$A$1,MATCH($D423,Data!$CG:$CG,0)-1,MATCH($E423&amp;"/"&amp;AC$1,Data!$1:$1,0)-1)=0,"",OFFSET(Data!$A$1,MATCH($D423,Data!$CG:$CG,0)-1,MATCH($E423&amp;"/"&amp;AC$1,Data!$1:$1,0)-1)))</f>
        <v/>
      </c>
      <c r="AD423" s="256" t="str">
        <f ca="1">IF(ISERROR(OFFSET(Data!$A$1,MATCH($D423,Data!$CG:$CG,0)-1,MATCH($E423&amp;"/"&amp;AD$1,Data!$1:$1,0)-1))=TRUE,"",IF(OFFSET(Data!$A$1,MATCH($D423,Data!$CG:$CG,0)-1,MATCH($E423&amp;"/"&amp;AD$1,Data!$1:$1,0)-1)=0,"",OFFSET(Data!$A$1,MATCH($D423,Data!$CG:$CG,0)-1,MATCH($E423&amp;"/"&amp;AD$1,Data!$1:$1,0)-1)))</f>
        <v/>
      </c>
      <c r="AE423" s="256" t="str">
        <f ca="1">IF(ISERROR(OFFSET(Data!$A$1,MATCH($D423,Data!$CG:$CG,0)-1,MATCH($E423&amp;"/"&amp;AE$1,Data!$1:$1,0)-1))=TRUE,"",IF(OFFSET(Data!$A$1,MATCH($D423,Data!$CG:$CG,0)-1,MATCH($E423&amp;"/"&amp;AE$1,Data!$1:$1,0)-1)=0,"",OFFSET(Data!$A$1,MATCH($D423,Data!$CG:$CG,0)-1,MATCH($E423&amp;"/"&amp;AE$1,Data!$1:$1,0)-1)))</f>
        <v/>
      </c>
      <c r="AF423" s="258" t="str">
        <f ca="1">IF(ISERROR(OFFSET(Data!$A$1,MATCH($D423,Data!$CG:$CG,0)-1,MATCH($E423&amp;"/"&amp;AF$1,Data!$1:$1,0)-1))=TRUE,"",IF(OFFSET(Data!$A$1,MATCH($D423,Data!$CG:$CG,0)-1,MATCH($E423&amp;"/"&amp;AF$1,Data!$1:$1,0)-1)=0,"",OFFSET(Data!$A$1,MATCH($D423,Data!$CG:$CG,0)-1,MATCH($E423&amp;"/"&amp;AF$1,Data!$1:$1,0)-1)))</f>
        <v/>
      </c>
      <c r="AG423" s="214">
        <f t="shared" ca="1" si="11"/>
        <v>0</v>
      </c>
      <c r="AH423" s="215">
        <f ca="1">SUM(AG419:AG423)</f>
        <v>0</v>
      </c>
    </row>
    <row r="424" spans="1:34" ht="15" hidden="1" customHeight="1" x14ac:dyDescent="0.25">
      <c r="A424" s="445" t="s">
        <v>32</v>
      </c>
      <c r="B424" s="448" t="e">
        <f>INDEX(Data!CI:CI,MATCH("W"&amp;A424,Data!A:A,0))</f>
        <v>#N/A</v>
      </c>
      <c r="C424" s="451" t="e">
        <f>INDEX(Data!CG:CG,MATCH("W"&amp;A424,Data!A:A,0))</f>
        <v>#N/A</v>
      </c>
      <c r="D424" s="26" t="e">
        <f>IF(C424&lt;&gt;"",C424,#REF!)</f>
        <v>#N/A</v>
      </c>
      <c r="E424" s="27" t="s">
        <v>21</v>
      </c>
      <c r="F424" s="271" t="str">
        <f ca="1">IF(ISERROR(OFFSET(Data!$A$1,MATCH($D424,Data!$CG:$CG,0)-1,MATCH($E424&amp;"/"&amp;F$1,Data!$1:$1,0)-1))=TRUE,"",IF(OFFSET(Data!$A$1,MATCH($D424,Data!$CG:$CG,0)-1,MATCH($E424&amp;"/"&amp;F$1,Data!$1:$1,0)-1)=0,"",OFFSET(Data!$A$1,MATCH($D424,Data!$CG:$CG,0)-1,MATCH($E424&amp;"/"&amp;F$1,Data!$1:$1,0)-1)))</f>
        <v/>
      </c>
      <c r="G424" s="250" t="str">
        <f ca="1">IF(ISERROR(OFFSET(Data!$A$1,MATCH($D424,Data!$CG:$CG,0)-1,MATCH($E424&amp;"/"&amp;G$1,Data!$1:$1,0)-1))=TRUE,"",IF(OFFSET(Data!$A$1,MATCH($D424,Data!$CG:$CG,0)-1,MATCH($E424&amp;"/"&amp;G$1,Data!$1:$1,0)-1)=0,"",OFFSET(Data!$A$1,MATCH($D424,Data!$CG:$CG,0)-1,MATCH($E424&amp;"/"&amp;G$1,Data!$1:$1,0)-1)))</f>
        <v/>
      </c>
      <c r="H424" s="250" t="str">
        <f ca="1">IF(ISERROR(OFFSET(Data!$A$1,MATCH($D424,Data!$CG:$CG,0)-1,MATCH($E424&amp;"/"&amp;H$1,Data!$1:$1,0)-1))=TRUE,"",IF(OFFSET(Data!$A$1,MATCH($D424,Data!$CG:$CG,0)-1,MATCH($E424&amp;"/"&amp;H$1,Data!$1:$1,0)-1)=0,"",OFFSET(Data!$A$1,MATCH($D424,Data!$CG:$CG,0)-1,MATCH($E424&amp;"/"&amp;H$1,Data!$1:$1,0)-1)))</f>
        <v/>
      </c>
      <c r="I424" s="250" t="str">
        <f ca="1">IF(ISERROR(OFFSET(Data!$A$1,MATCH($D424,Data!$CG:$CG,0)-1,MATCH($E424&amp;"/"&amp;I$1,Data!$1:$1,0)-1))=TRUE,"",IF(OFFSET(Data!$A$1,MATCH($D424,Data!$CG:$CG,0)-1,MATCH($E424&amp;"/"&amp;I$1,Data!$1:$1,0)-1)=0,"",OFFSET(Data!$A$1,MATCH($D424,Data!$CG:$CG,0)-1,MATCH($E424&amp;"/"&amp;I$1,Data!$1:$1,0)-1)))</f>
        <v/>
      </c>
      <c r="J424" s="250" t="str">
        <f ca="1">IF(ISERROR(OFFSET(Data!$A$1,MATCH($D424,Data!$CG:$CG,0)-1,MATCH($E424&amp;"/"&amp;J$1,Data!$1:$1,0)-1))=TRUE,"",IF(OFFSET(Data!$A$1,MATCH($D424,Data!$CG:$CG,0)-1,MATCH($E424&amp;"/"&amp;J$1,Data!$1:$1,0)-1)=0,"",OFFSET(Data!$A$1,MATCH($D424,Data!$CG:$CG,0)-1,MATCH($E424&amp;"/"&amp;J$1,Data!$1:$1,0)-1)))</f>
        <v/>
      </c>
      <c r="K424" s="250" t="str">
        <f ca="1">IF(ISERROR(OFFSET(Data!$A$1,MATCH($D424,Data!$CG:$CG,0)-1,MATCH($E424&amp;"/"&amp;K$1,Data!$1:$1,0)-1))=TRUE,"",IF(OFFSET(Data!$A$1,MATCH($D424,Data!$CG:$CG,0)-1,MATCH($E424&amp;"/"&amp;K$1,Data!$1:$1,0)-1)=0,"",OFFSET(Data!$A$1,MATCH($D424,Data!$CG:$CG,0)-1,MATCH($E424&amp;"/"&amp;K$1,Data!$1:$1,0)-1)))</f>
        <v/>
      </c>
      <c r="L424" s="250" t="str">
        <f ca="1">IF(ISERROR(OFFSET(Data!$A$1,MATCH($D424,Data!$CG:$CG,0)-1,MATCH($E424&amp;"/"&amp;L$1,Data!$1:$1,0)-1))=TRUE,"",IF(OFFSET(Data!$A$1,MATCH($D424,Data!$CG:$CG,0)-1,MATCH($E424&amp;"/"&amp;L$1,Data!$1:$1,0)-1)=0,"",OFFSET(Data!$A$1,MATCH($D424,Data!$CG:$CG,0)-1,MATCH($E424&amp;"/"&amp;L$1,Data!$1:$1,0)-1)))</f>
        <v/>
      </c>
      <c r="M424" s="250" t="str">
        <f ca="1">IF(ISERROR(OFFSET(Data!$A$1,MATCH($D424,Data!$CG:$CG,0)-1,MATCH($E424&amp;"/"&amp;M$1,Data!$1:$1,0)-1))=TRUE,"",IF(OFFSET(Data!$A$1,MATCH($D424,Data!$CG:$CG,0)-1,MATCH($E424&amp;"/"&amp;M$1,Data!$1:$1,0)-1)=0,"",OFFSET(Data!$A$1,MATCH($D424,Data!$CG:$CG,0)-1,MATCH($E424&amp;"/"&amp;M$1,Data!$1:$1,0)-1)))</f>
        <v/>
      </c>
      <c r="N424" s="250" t="str">
        <f ca="1">IF(ISERROR(OFFSET(Data!$A$1,MATCH($D424,Data!$CG:$CG,0)-1,MATCH($E424&amp;"/"&amp;N$1,Data!$1:$1,0)-1))=TRUE,"",IF(OFFSET(Data!$A$1,MATCH($D424,Data!$CG:$CG,0)-1,MATCH($E424&amp;"/"&amp;N$1,Data!$1:$1,0)-1)=0,"",OFFSET(Data!$A$1,MATCH($D424,Data!$CG:$CG,0)-1,MATCH($E424&amp;"/"&amp;N$1,Data!$1:$1,0)-1)))</f>
        <v/>
      </c>
      <c r="O424" s="250" t="str">
        <f ca="1">IF(ISERROR(OFFSET(Data!$A$1,MATCH($D424,Data!$CG:$CG,0)-1,MATCH($E424&amp;"/"&amp;O$1,Data!$1:$1,0)-1))=TRUE,"",IF(OFFSET(Data!$A$1,MATCH($D424,Data!$CG:$CG,0)-1,MATCH($E424&amp;"/"&amp;O$1,Data!$1:$1,0)-1)=0,"",OFFSET(Data!$A$1,MATCH($D424,Data!$CG:$CG,0)-1,MATCH($E424&amp;"/"&amp;O$1,Data!$1:$1,0)-1)))</f>
        <v/>
      </c>
      <c r="P424" s="250" t="str">
        <f ca="1">IF(ISERROR(OFFSET(Data!$A$1,MATCH($D424,Data!$CG:$CG,0)-1,MATCH($E424&amp;"/"&amp;P$1,Data!$1:$1,0)-1))=TRUE,"",IF(OFFSET(Data!$A$1,MATCH($D424,Data!$CG:$CG,0)-1,MATCH($E424&amp;"/"&amp;P$1,Data!$1:$1,0)-1)=0,"",OFFSET(Data!$A$1,MATCH($D424,Data!$CG:$CG,0)-1,MATCH($E424&amp;"/"&amp;P$1,Data!$1:$1,0)-1)))</f>
        <v/>
      </c>
      <c r="Q424" s="250" t="str">
        <f ca="1">IF(ISERROR(OFFSET(Data!$A$1,MATCH($D424,Data!$CG:$CG,0)-1,MATCH($E424&amp;"/"&amp;Q$1,Data!$1:$1,0)-1))=TRUE,"",IF(OFFSET(Data!$A$1,MATCH($D424,Data!$CG:$CG,0)-1,MATCH($E424&amp;"/"&amp;Q$1,Data!$1:$1,0)-1)=0,"",OFFSET(Data!$A$1,MATCH($D424,Data!$CG:$CG,0)-1,MATCH($E424&amp;"/"&amp;Q$1,Data!$1:$1,0)-1)))</f>
        <v/>
      </c>
      <c r="R424" s="250" t="str">
        <f ca="1">IF(ISERROR(OFFSET(Data!$A$1,MATCH($D424,Data!$CG:$CG,0)-1,MATCH($E424&amp;"/"&amp;R$1,Data!$1:$1,0)-1))=TRUE,"",IF(OFFSET(Data!$A$1,MATCH($D424,Data!$CG:$CG,0)-1,MATCH($E424&amp;"/"&amp;R$1,Data!$1:$1,0)-1)=0,"",OFFSET(Data!$A$1,MATCH($D424,Data!$CG:$CG,0)-1,MATCH($E424&amp;"/"&amp;R$1,Data!$1:$1,0)-1)))</f>
        <v/>
      </c>
      <c r="S424" s="250" t="str">
        <f ca="1">IF(ISERROR(OFFSET(Data!$A$1,MATCH($D424,Data!$CG:$CG,0)-1,MATCH($E424&amp;"/"&amp;S$1,Data!$1:$1,0)-1))=TRUE,"",IF(OFFSET(Data!$A$1,MATCH($D424,Data!$CG:$CG,0)-1,MATCH($E424&amp;"/"&amp;S$1,Data!$1:$1,0)-1)=0,"",OFFSET(Data!$A$1,MATCH($D424,Data!$CG:$CG,0)-1,MATCH($E424&amp;"/"&amp;S$1,Data!$1:$1,0)-1)))</f>
        <v/>
      </c>
      <c r="T424" s="250" t="str">
        <f ca="1">IF(ISERROR(OFFSET(Data!$A$1,MATCH($D424,Data!$CG:$CG,0)-1,MATCH($E424&amp;"/"&amp;T$1,Data!$1:$1,0)-1))=TRUE,"",IF(OFFSET(Data!$A$1,MATCH($D424,Data!$CG:$CG,0)-1,MATCH($E424&amp;"/"&amp;T$1,Data!$1:$1,0)-1)=0,"",OFFSET(Data!$A$1,MATCH($D424,Data!$CG:$CG,0)-1,MATCH($E424&amp;"/"&amp;T$1,Data!$1:$1,0)-1)))</f>
        <v/>
      </c>
      <c r="U424" s="250" t="str">
        <f ca="1">IF(ISERROR(OFFSET(Data!$A$1,MATCH($D424,Data!$CG:$CG,0)-1,MATCH($E424&amp;"/"&amp;U$1,Data!$1:$1,0)-1))=TRUE,"",IF(OFFSET(Data!$A$1,MATCH($D424,Data!$CG:$CG,0)-1,MATCH($E424&amp;"/"&amp;U$1,Data!$1:$1,0)-1)=0,"",OFFSET(Data!$A$1,MATCH($D424,Data!$CG:$CG,0)-1,MATCH($E424&amp;"/"&amp;U$1,Data!$1:$1,0)-1)))</f>
        <v/>
      </c>
      <c r="V424" s="250" t="str">
        <f ca="1">IF(ISERROR(OFFSET(Data!$A$1,MATCH($D424,Data!$CG:$CG,0)-1,MATCH($E424&amp;"/"&amp;V$1,Data!$1:$1,0)-1))=TRUE,"",IF(OFFSET(Data!$A$1,MATCH($D424,Data!$CG:$CG,0)-1,MATCH($E424&amp;"/"&amp;V$1,Data!$1:$1,0)-1)=0,"",OFFSET(Data!$A$1,MATCH($D424,Data!$CG:$CG,0)-1,MATCH($E424&amp;"/"&amp;V$1,Data!$1:$1,0)-1)))</f>
        <v/>
      </c>
      <c r="W424" s="272" t="str">
        <f ca="1">IF(ISERROR(OFFSET(Data!$A$1,MATCH($D424,Data!$CG:$CG,0)-1,MATCH($E424&amp;"/"&amp;W$1,Data!$1:$1,0)-1))=TRUE,"",IF(OFFSET(Data!$A$1,MATCH($D424,Data!$CG:$CG,0)-1,MATCH($E424&amp;"/"&amp;W$1,Data!$1:$1,0)-1)=0,"",OFFSET(Data!$A$1,MATCH($D424,Data!$CG:$CG,0)-1,MATCH($E424&amp;"/"&amp;W$1,Data!$1:$1,0)-1)))</f>
        <v/>
      </c>
      <c r="X424" s="250" t="str">
        <f ca="1">IF(ISERROR(OFFSET(Data!$A$1,MATCH($D424,Data!$CG:$CG,0)-1,MATCH($E424&amp;"/"&amp;X$1,Data!$1:$1,0)-1))=TRUE,"",IF(OFFSET(Data!$A$1,MATCH($D424,Data!$CG:$CG,0)-1,MATCH($E424&amp;"/"&amp;X$1,Data!$1:$1,0)-1)=0,"",OFFSET(Data!$A$1,MATCH($D424,Data!$CG:$CG,0)-1,MATCH($E424&amp;"/"&amp;X$1,Data!$1:$1,0)-1)))</f>
        <v/>
      </c>
      <c r="Y424" s="250" t="str">
        <f ca="1">IF(ISERROR(OFFSET(Data!$A$1,MATCH($D424,Data!$CG:$CG,0)-1,MATCH($E424&amp;"/"&amp;Y$1,Data!$1:$1,0)-1))=TRUE,"",IF(OFFSET(Data!$A$1,MATCH($D424,Data!$CG:$CG,0)-1,MATCH($E424&amp;"/"&amp;Y$1,Data!$1:$1,0)-1)=0,"",OFFSET(Data!$A$1,MATCH($D424,Data!$CG:$CG,0)-1,MATCH($E424&amp;"/"&amp;Y$1,Data!$1:$1,0)-1)))</f>
        <v/>
      </c>
      <c r="Z424" s="250" t="str">
        <f ca="1">IF(ISERROR(OFFSET(Data!$A$1,MATCH($D424,Data!$CG:$CG,0)-1,MATCH($E424&amp;"/"&amp;Z$1,Data!$1:$1,0)-1))=TRUE,"",IF(OFFSET(Data!$A$1,MATCH($D424,Data!$CG:$CG,0)-1,MATCH($E424&amp;"/"&amp;Z$1,Data!$1:$1,0)-1)=0,"",OFFSET(Data!$A$1,MATCH($D424,Data!$CG:$CG,0)-1,MATCH($E424&amp;"/"&amp;Z$1,Data!$1:$1,0)-1)))</f>
        <v/>
      </c>
      <c r="AA424" s="250" t="str">
        <f ca="1">IF(ISERROR(OFFSET(Data!$A$1,MATCH($D424,Data!$CG:$CG,0)-1,MATCH($E424&amp;"/"&amp;AA$1,Data!$1:$1,0)-1))=TRUE,"",IF(OFFSET(Data!$A$1,MATCH($D424,Data!$CG:$CG,0)-1,MATCH($E424&amp;"/"&amp;AA$1,Data!$1:$1,0)-1)=0,"",OFFSET(Data!$A$1,MATCH($D424,Data!$CG:$CG,0)-1,MATCH($E424&amp;"/"&amp;AA$1,Data!$1:$1,0)-1)))</f>
        <v/>
      </c>
      <c r="AB424" s="250" t="str">
        <f ca="1">IF(ISERROR(OFFSET(Data!$A$1,MATCH($D424,Data!$CG:$CG,0)-1,MATCH($E424&amp;"/"&amp;AB$1,Data!$1:$1,0)-1))=TRUE,"",IF(OFFSET(Data!$A$1,MATCH($D424,Data!$CG:$CG,0)-1,MATCH($E424&amp;"/"&amp;AB$1,Data!$1:$1,0)-1)=0,"",OFFSET(Data!$A$1,MATCH($D424,Data!$CG:$CG,0)-1,MATCH($E424&amp;"/"&amp;AB$1,Data!$1:$1,0)-1)))</f>
        <v/>
      </c>
      <c r="AC424" s="250" t="str">
        <f ca="1">IF(ISERROR(OFFSET(Data!$A$1,MATCH($D424,Data!$CG:$CG,0)-1,MATCH($E424&amp;"/"&amp;AC$1,Data!$1:$1,0)-1))=TRUE,"",IF(OFFSET(Data!$A$1,MATCH($D424,Data!$CG:$CG,0)-1,MATCH($E424&amp;"/"&amp;AC$1,Data!$1:$1,0)-1)=0,"",OFFSET(Data!$A$1,MATCH($D424,Data!$CG:$CG,0)-1,MATCH($E424&amp;"/"&amp;AC$1,Data!$1:$1,0)-1)))</f>
        <v/>
      </c>
      <c r="AD424" s="250" t="str">
        <f ca="1">IF(ISERROR(OFFSET(Data!$A$1,MATCH($D424,Data!$CG:$CG,0)-1,MATCH($E424&amp;"/"&amp;AD$1,Data!$1:$1,0)-1))=TRUE,"",IF(OFFSET(Data!$A$1,MATCH($D424,Data!$CG:$CG,0)-1,MATCH($E424&amp;"/"&amp;AD$1,Data!$1:$1,0)-1)=0,"",OFFSET(Data!$A$1,MATCH($D424,Data!$CG:$CG,0)-1,MATCH($E424&amp;"/"&amp;AD$1,Data!$1:$1,0)-1)))</f>
        <v/>
      </c>
      <c r="AE424" s="250" t="str">
        <f ca="1">IF(ISERROR(OFFSET(Data!$A$1,MATCH($D424,Data!$CG:$CG,0)-1,MATCH($E424&amp;"/"&amp;AE$1,Data!$1:$1,0)-1))=TRUE,"",IF(OFFSET(Data!$A$1,MATCH($D424,Data!$CG:$CG,0)-1,MATCH($E424&amp;"/"&amp;AE$1,Data!$1:$1,0)-1)=0,"",OFFSET(Data!$A$1,MATCH($D424,Data!$CG:$CG,0)-1,MATCH($E424&amp;"/"&amp;AE$1,Data!$1:$1,0)-1)))</f>
        <v/>
      </c>
      <c r="AF424" s="251" t="str">
        <f ca="1">IF(ISERROR(OFFSET(Data!$A$1,MATCH($D424,Data!$CG:$CG,0)-1,MATCH($E424&amp;"/"&amp;AF$1,Data!$1:$1,0)-1))=TRUE,"",IF(OFFSET(Data!$A$1,MATCH($D424,Data!$CG:$CG,0)-1,MATCH($E424&amp;"/"&amp;AF$1,Data!$1:$1,0)-1)=0,"",OFFSET(Data!$A$1,MATCH($D424,Data!$CG:$CG,0)-1,MATCH($E424&amp;"/"&amp;AF$1,Data!$1:$1,0)-1)))</f>
        <v/>
      </c>
      <c r="AG424" s="210">
        <f t="shared" ca="1" si="11"/>
        <v>0</v>
      </c>
      <c r="AH424" s="211">
        <f ca="1">AG424</f>
        <v>0</v>
      </c>
    </row>
    <row r="425" spans="1:34" ht="15" hidden="1" customHeight="1" thickBot="1" x14ac:dyDescent="0.3">
      <c r="A425" s="446"/>
      <c r="B425" s="449"/>
      <c r="C425" s="452"/>
      <c r="D425" s="28" t="e">
        <f>IF(C425&lt;&gt;"",C425,D424)</f>
        <v>#N/A</v>
      </c>
      <c r="E425" s="29" t="s">
        <v>22</v>
      </c>
      <c r="F425" s="254" t="str">
        <f ca="1">IF(ISERROR(OFFSET(Data!$A$1,MATCH($D425,Data!$CG:$CG,0)-1,MATCH($E425&amp;"/"&amp;F$1,Data!$1:$1,0)-1))=TRUE,"",IF(OFFSET(Data!$A$1,MATCH($D425,Data!$CG:$CG,0)-1,MATCH($E425&amp;"/"&amp;F$1,Data!$1:$1,0)-1)=0,"",OFFSET(Data!$A$1,MATCH($D425,Data!$CG:$CG,0)-1,MATCH($E425&amp;"/"&amp;F$1,Data!$1:$1,0)-1)))</f>
        <v/>
      </c>
      <c r="G425" s="252" t="str">
        <f ca="1">IF(ISERROR(OFFSET(Data!$A$1,MATCH($D425,Data!$CG:$CG,0)-1,MATCH($E425&amp;"/"&amp;G$1,Data!$1:$1,0)-1))=TRUE,"",IF(OFFSET(Data!$A$1,MATCH($D425,Data!$CG:$CG,0)-1,MATCH($E425&amp;"/"&amp;G$1,Data!$1:$1,0)-1)=0,"",OFFSET(Data!$A$1,MATCH($D425,Data!$CG:$CG,0)-1,MATCH($E425&amp;"/"&amp;G$1,Data!$1:$1,0)-1)))</f>
        <v/>
      </c>
      <c r="H425" s="252" t="str">
        <f ca="1">IF(ISERROR(OFFSET(Data!$A$1,MATCH($D425,Data!$CG:$CG,0)-1,MATCH($E425&amp;"/"&amp;H$1,Data!$1:$1,0)-1))=TRUE,"",IF(OFFSET(Data!$A$1,MATCH($D425,Data!$CG:$CG,0)-1,MATCH($E425&amp;"/"&amp;H$1,Data!$1:$1,0)-1)=0,"",OFFSET(Data!$A$1,MATCH($D425,Data!$CG:$CG,0)-1,MATCH($E425&amp;"/"&amp;H$1,Data!$1:$1,0)-1)))</f>
        <v/>
      </c>
      <c r="I425" s="252" t="str">
        <f ca="1">IF(ISERROR(OFFSET(Data!$A$1,MATCH($D425,Data!$CG:$CG,0)-1,MATCH($E425&amp;"/"&amp;I$1,Data!$1:$1,0)-1))=TRUE,"",IF(OFFSET(Data!$A$1,MATCH($D425,Data!$CG:$CG,0)-1,MATCH($E425&amp;"/"&amp;I$1,Data!$1:$1,0)-1)=0,"",OFFSET(Data!$A$1,MATCH($D425,Data!$CG:$CG,0)-1,MATCH($E425&amp;"/"&amp;I$1,Data!$1:$1,0)-1)))</f>
        <v/>
      </c>
      <c r="J425" s="252" t="str">
        <f ca="1">IF(ISERROR(OFFSET(Data!$A$1,MATCH($D425,Data!$CG:$CG,0)-1,MATCH($E425&amp;"/"&amp;J$1,Data!$1:$1,0)-1))=TRUE,"",IF(OFFSET(Data!$A$1,MATCH($D425,Data!$CG:$CG,0)-1,MATCH($E425&amp;"/"&amp;J$1,Data!$1:$1,0)-1)=0,"",OFFSET(Data!$A$1,MATCH($D425,Data!$CG:$CG,0)-1,MATCH($E425&amp;"/"&amp;J$1,Data!$1:$1,0)-1)))</f>
        <v/>
      </c>
      <c r="K425" s="252" t="str">
        <f ca="1">IF(ISERROR(OFFSET(Data!$A$1,MATCH($D425,Data!$CG:$CG,0)-1,MATCH($E425&amp;"/"&amp;K$1,Data!$1:$1,0)-1))=TRUE,"",IF(OFFSET(Data!$A$1,MATCH($D425,Data!$CG:$CG,0)-1,MATCH($E425&amp;"/"&amp;K$1,Data!$1:$1,0)-1)=0,"",OFFSET(Data!$A$1,MATCH($D425,Data!$CG:$CG,0)-1,MATCH($E425&amp;"/"&amp;K$1,Data!$1:$1,0)-1)))</f>
        <v/>
      </c>
      <c r="L425" s="252" t="str">
        <f ca="1">IF(ISERROR(OFFSET(Data!$A$1,MATCH($D425,Data!$CG:$CG,0)-1,MATCH($E425&amp;"/"&amp;L$1,Data!$1:$1,0)-1))=TRUE,"",IF(OFFSET(Data!$A$1,MATCH($D425,Data!$CG:$CG,0)-1,MATCH($E425&amp;"/"&amp;L$1,Data!$1:$1,0)-1)=0,"",OFFSET(Data!$A$1,MATCH($D425,Data!$CG:$CG,0)-1,MATCH($E425&amp;"/"&amp;L$1,Data!$1:$1,0)-1)))</f>
        <v/>
      </c>
      <c r="M425" s="252" t="str">
        <f ca="1">IF(ISERROR(OFFSET(Data!$A$1,MATCH($D425,Data!$CG:$CG,0)-1,MATCH($E425&amp;"/"&amp;M$1,Data!$1:$1,0)-1))=TRUE,"",IF(OFFSET(Data!$A$1,MATCH($D425,Data!$CG:$CG,0)-1,MATCH($E425&amp;"/"&amp;M$1,Data!$1:$1,0)-1)=0,"",OFFSET(Data!$A$1,MATCH($D425,Data!$CG:$CG,0)-1,MATCH($E425&amp;"/"&amp;M$1,Data!$1:$1,0)-1)))</f>
        <v/>
      </c>
      <c r="N425" s="252" t="str">
        <f ca="1">IF(ISERROR(OFFSET(Data!$A$1,MATCH($D425,Data!$CG:$CG,0)-1,MATCH($E425&amp;"/"&amp;N$1,Data!$1:$1,0)-1))=TRUE,"",IF(OFFSET(Data!$A$1,MATCH($D425,Data!$CG:$CG,0)-1,MATCH($E425&amp;"/"&amp;N$1,Data!$1:$1,0)-1)=0,"",OFFSET(Data!$A$1,MATCH($D425,Data!$CG:$CG,0)-1,MATCH($E425&amp;"/"&amp;N$1,Data!$1:$1,0)-1)))</f>
        <v/>
      </c>
      <c r="O425" s="252" t="str">
        <f ca="1">IF(ISERROR(OFFSET(Data!$A$1,MATCH($D425,Data!$CG:$CG,0)-1,MATCH($E425&amp;"/"&amp;O$1,Data!$1:$1,0)-1))=TRUE,"",IF(OFFSET(Data!$A$1,MATCH($D425,Data!$CG:$CG,0)-1,MATCH($E425&amp;"/"&amp;O$1,Data!$1:$1,0)-1)=0,"",OFFSET(Data!$A$1,MATCH($D425,Data!$CG:$CG,0)-1,MATCH($E425&amp;"/"&amp;O$1,Data!$1:$1,0)-1)))</f>
        <v/>
      </c>
      <c r="P425" s="252" t="str">
        <f ca="1">IF(ISERROR(OFFSET(Data!$A$1,MATCH($D425,Data!$CG:$CG,0)-1,MATCH($E425&amp;"/"&amp;P$1,Data!$1:$1,0)-1))=TRUE,"",IF(OFFSET(Data!$A$1,MATCH($D425,Data!$CG:$CG,0)-1,MATCH($E425&amp;"/"&amp;P$1,Data!$1:$1,0)-1)=0,"",OFFSET(Data!$A$1,MATCH($D425,Data!$CG:$CG,0)-1,MATCH($E425&amp;"/"&amp;P$1,Data!$1:$1,0)-1)))</f>
        <v/>
      </c>
      <c r="Q425" s="252" t="str">
        <f ca="1">IF(ISERROR(OFFSET(Data!$A$1,MATCH($D425,Data!$CG:$CG,0)-1,MATCH($E425&amp;"/"&amp;Q$1,Data!$1:$1,0)-1))=TRUE,"",IF(OFFSET(Data!$A$1,MATCH($D425,Data!$CG:$CG,0)-1,MATCH($E425&amp;"/"&amp;Q$1,Data!$1:$1,0)-1)=0,"",OFFSET(Data!$A$1,MATCH($D425,Data!$CG:$CG,0)-1,MATCH($E425&amp;"/"&amp;Q$1,Data!$1:$1,0)-1)))</f>
        <v/>
      </c>
      <c r="R425" s="252" t="str">
        <f ca="1">IF(ISERROR(OFFSET(Data!$A$1,MATCH($D425,Data!$CG:$CG,0)-1,MATCH($E425&amp;"/"&amp;R$1,Data!$1:$1,0)-1))=TRUE,"",IF(OFFSET(Data!$A$1,MATCH($D425,Data!$CG:$CG,0)-1,MATCH($E425&amp;"/"&amp;R$1,Data!$1:$1,0)-1)=0,"",OFFSET(Data!$A$1,MATCH($D425,Data!$CG:$CG,0)-1,MATCH($E425&amp;"/"&amp;R$1,Data!$1:$1,0)-1)))</f>
        <v/>
      </c>
      <c r="S425" s="252" t="str">
        <f ca="1">IF(ISERROR(OFFSET(Data!$A$1,MATCH($D425,Data!$CG:$CG,0)-1,MATCH($E425&amp;"/"&amp;S$1,Data!$1:$1,0)-1))=TRUE,"",IF(OFFSET(Data!$A$1,MATCH($D425,Data!$CG:$CG,0)-1,MATCH($E425&amp;"/"&amp;S$1,Data!$1:$1,0)-1)=0,"",OFFSET(Data!$A$1,MATCH($D425,Data!$CG:$CG,0)-1,MATCH($E425&amp;"/"&amp;S$1,Data!$1:$1,0)-1)))</f>
        <v/>
      </c>
      <c r="T425" s="252" t="str">
        <f ca="1">IF(ISERROR(OFFSET(Data!$A$1,MATCH($D425,Data!$CG:$CG,0)-1,MATCH($E425&amp;"/"&amp;T$1,Data!$1:$1,0)-1))=TRUE,"",IF(OFFSET(Data!$A$1,MATCH($D425,Data!$CG:$CG,0)-1,MATCH($E425&amp;"/"&amp;T$1,Data!$1:$1,0)-1)=0,"",OFFSET(Data!$A$1,MATCH($D425,Data!$CG:$CG,0)-1,MATCH($E425&amp;"/"&amp;T$1,Data!$1:$1,0)-1)))</f>
        <v/>
      </c>
      <c r="U425" s="252" t="str">
        <f ca="1">IF(ISERROR(OFFSET(Data!$A$1,MATCH($D425,Data!$CG:$CG,0)-1,MATCH($E425&amp;"/"&amp;U$1,Data!$1:$1,0)-1))=TRUE,"",IF(OFFSET(Data!$A$1,MATCH($D425,Data!$CG:$CG,0)-1,MATCH($E425&amp;"/"&amp;U$1,Data!$1:$1,0)-1)=0,"",OFFSET(Data!$A$1,MATCH($D425,Data!$CG:$CG,0)-1,MATCH($E425&amp;"/"&amp;U$1,Data!$1:$1,0)-1)))</f>
        <v/>
      </c>
      <c r="V425" s="252" t="str">
        <f ca="1">IF(ISERROR(OFFSET(Data!$A$1,MATCH($D425,Data!$CG:$CG,0)-1,MATCH($E425&amp;"/"&amp;V$1,Data!$1:$1,0)-1))=TRUE,"",IF(OFFSET(Data!$A$1,MATCH($D425,Data!$CG:$CG,0)-1,MATCH($E425&amp;"/"&amp;V$1,Data!$1:$1,0)-1)=0,"",OFFSET(Data!$A$1,MATCH($D425,Data!$CG:$CG,0)-1,MATCH($E425&amp;"/"&amp;V$1,Data!$1:$1,0)-1)))</f>
        <v/>
      </c>
      <c r="W425" s="269" t="str">
        <f ca="1">IF(ISERROR(OFFSET(Data!$A$1,MATCH($D425,Data!$CG:$CG,0)-1,MATCH($E425&amp;"/"&amp;W$1,Data!$1:$1,0)-1))=TRUE,"",IF(OFFSET(Data!$A$1,MATCH($D425,Data!$CG:$CG,0)-1,MATCH($E425&amp;"/"&amp;W$1,Data!$1:$1,0)-1)=0,"",OFFSET(Data!$A$1,MATCH($D425,Data!$CG:$CG,0)-1,MATCH($E425&amp;"/"&amp;W$1,Data!$1:$1,0)-1)))</f>
        <v/>
      </c>
      <c r="X425" s="252" t="str">
        <f ca="1">IF(ISERROR(OFFSET(Data!$A$1,MATCH($D425,Data!$CG:$CG,0)-1,MATCH($E425&amp;"/"&amp;X$1,Data!$1:$1,0)-1))=TRUE,"",IF(OFFSET(Data!$A$1,MATCH($D425,Data!$CG:$CG,0)-1,MATCH($E425&amp;"/"&amp;X$1,Data!$1:$1,0)-1)=0,"",OFFSET(Data!$A$1,MATCH($D425,Data!$CG:$CG,0)-1,MATCH($E425&amp;"/"&amp;X$1,Data!$1:$1,0)-1)))</f>
        <v/>
      </c>
      <c r="Y425" s="252" t="str">
        <f ca="1">IF(ISERROR(OFFSET(Data!$A$1,MATCH($D425,Data!$CG:$CG,0)-1,MATCH($E425&amp;"/"&amp;Y$1,Data!$1:$1,0)-1))=TRUE,"",IF(OFFSET(Data!$A$1,MATCH($D425,Data!$CG:$CG,0)-1,MATCH($E425&amp;"/"&amp;Y$1,Data!$1:$1,0)-1)=0,"",OFFSET(Data!$A$1,MATCH($D425,Data!$CG:$CG,0)-1,MATCH($E425&amp;"/"&amp;Y$1,Data!$1:$1,0)-1)))</f>
        <v/>
      </c>
      <c r="Z425" s="252" t="str">
        <f ca="1">IF(ISERROR(OFFSET(Data!$A$1,MATCH($D425,Data!$CG:$CG,0)-1,MATCH($E425&amp;"/"&amp;Z$1,Data!$1:$1,0)-1))=TRUE,"",IF(OFFSET(Data!$A$1,MATCH($D425,Data!$CG:$CG,0)-1,MATCH($E425&amp;"/"&amp;Z$1,Data!$1:$1,0)-1)=0,"",OFFSET(Data!$A$1,MATCH($D425,Data!$CG:$CG,0)-1,MATCH($E425&amp;"/"&amp;Z$1,Data!$1:$1,0)-1)))</f>
        <v/>
      </c>
      <c r="AA425" s="252" t="str">
        <f ca="1">IF(ISERROR(OFFSET(Data!$A$1,MATCH($D425,Data!$CG:$CG,0)-1,MATCH($E425&amp;"/"&amp;AA$1,Data!$1:$1,0)-1))=TRUE,"",IF(OFFSET(Data!$A$1,MATCH($D425,Data!$CG:$CG,0)-1,MATCH($E425&amp;"/"&amp;AA$1,Data!$1:$1,0)-1)=0,"",OFFSET(Data!$A$1,MATCH($D425,Data!$CG:$CG,0)-1,MATCH($E425&amp;"/"&amp;AA$1,Data!$1:$1,0)-1)))</f>
        <v/>
      </c>
      <c r="AB425" s="252" t="str">
        <f ca="1">IF(ISERROR(OFFSET(Data!$A$1,MATCH($D425,Data!$CG:$CG,0)-1,MATCH($E425&amp;"/"&amp;AB$1,Data!$1:$1,0)-1))=TRUE,"",IF(OFFSET(Data!$A$1,MATCH($D425,Data!$CG:$CG,0)-1,MATCH($E425&amp;"/"&amp;AB$1,Data!$1:$1,0)-1)=0,"",OFFSET(Data!$A$1,MATCH($D425,Data!$CG:$CG,0)-1,MATCH($E425&amp;"/"&amp;AB$1,Data!$1:$1,0)-1)))</f>
        <v/>
      </c>
      <c r="AC425" s="252" t="str">
        <f ca="1">IF(ISERROR(OFFSET(Data!$A$1,MATCH($D425,Data!$CG:$CG,0)-1,MATCH($E425&amp;"/"&amp;AC$1,Data!$1:$1,0)-1))=TRUE,"",IF(OFFSET(Data!$A$1,MATCH($D425,Data!$CG:$CG,0)-1,MATCH($E425&amp;"/"&amp;AC$1,Data!$1:$1,0)-1)=0,"",OFFSET(Data!$A$1,MATCH($D425,Data!$CG:$CG,0)-1,MATCH($E425&amp;"/"&amp;AC$1,Data!$1:$1,0)-1)))</f>
        <v/>
      </c>
      <c r="AD425" s="252" t="str">
        <f ca="1">IF(ISERROR(OFFSET(Data!$A$1,MATCH($D425,Data!$CG:$CG,0)-1,MATCH($E425&amp;"/"&amp;AD$1,Data!$1:$1,0)-1))=TRUE,"",IF(OFFSET(Data!$A$1,MATCH($D425,Data!$CG:$CG,0)-1,MATCH($E425&amp;"/"&amp;AD$1,Data!$1:$1,0)-1)=0,"",OFFSET(Data!$A$1,MATCH($D425,Data!$CG:$CG,0)-1,MATCH($E425&amp;"/"&amp;AD$1,Data!$1:$1,0)-1)))</f>
        <v/>
      </c>
      <c r="AE425" s="252" t="str">
        <f ca="1">IF(ISERROR(OFFSET(Data!$A$1,MATCH($D425,Data!$CG:$CG,0)-1,MATCH($E425&amp;"/"&amp;AE$1,Data!$1:$1,0)-1))=TRUE,"",IF(OFFSET(Data!$A$1,MATCH($D425,Data!$CG:$CG,0)-1,MATCH($E425&amp;"/"&amp;AE$1,Data!$1:$1,0)-1)=0,"",OFFSET(Data!$A$1,MATCH($D425,Data!$CG:$CG,0)-1,MATCH($E425&amp;"/"&amp;AE$1,Data!$1:$1,0)-1)))</f>
        <v/>
      </c>
      <c r="AF425" s="253" t="str">
        <f ca="1">IF(ISERROR(OFFSET(Data!$A$1,MATCH($D425,Data!$CG:$CG,0)-1,MATCH($E425&amp;"/"&amp;AF$1,Data!$1:$1,0)-1))=TRUE,"",IF(OFFSET(Data!$A$1,MATCH($D425,Data!$CG:$CG,0)-1,MATCH($E425&amp;"/"&amp;AF$1,Data!$1:$1,0)-1)=0,"",OFFSET(Data!$A$1,MATCH($D425,Data!$CG:$CG,0)-1,MATCH($E425&amp;"/"&amp;AF$1,Data!$1:$1,0)-1)))</f>
        <v/>
      </c>
      <c r="AG425" s="212">
        <f t="shared" ca="1" si="11"/>
        <v>0</v>
      </c>
      <c r="AH425" s="213">
        <f ca="1">SUM(AG424:AG425)</f>
        <v>0</v>
      </c>
    </row>
    <row r="426" spans="1:34" ht="15" hidden="1" customHeight="1" x14ac:dyDescent="0.25">
      <c r="A426" s="446"/>
      <c r="B426" s="449"/>
      <c r="C426" s="452"/>
      <c r="D426" s="28" t="e">
        <f>IF(C426&lt;&gt;"",C426,D425)</f>
        <v>#N/A</v>
      </c>
      <c r="E426" s="29" t="s">
        <v>23</v>
      </c>
      <c r="F426" s="254" t="str">
        <f ca="1">IF(ISERROR(OFFSET(Data!$A$1,MATCH($D426,Data!$CG:$CG,0)-1,MATCH($E426&amp;"/"&amp;F$1,Data!$1:$1,0)-1))=TRUE,"",IF(OFFSET(Data!$A$1,MATCH($D426,Data!$CG:$CG,0)-1,MATCH($E426&amp;"/"&amp;F$1,Data!$1:$1,0)-1)=0,"",OFFSET(Data!$A$1,MATCH($D426,Data!$CG:$CG,0)-1,MATCH($E426&amp;"/"&amp;F$1,Data!$1:$1,0)-1)))</f>
        <v/>
      </c>
      <c r="G426" s="252" t="str">
        <f ca="1">IF(ISERROR(OFFSET(Data!$A$1,MATCH($D426,Data!$CG:$CG,0)-1,MATCH($E426&amp;"/"&amp;G$1,Data!$1:$1,0)-1))=TRUE,"",IF(OFFSET(Data!$A$1,MATCH($D426,Data!$CG:$CG,0)-1,MATCH($E426&amp;"/"&amp;G$1,Data!$1:$1,0)-1)=0,"",OFFSET(Data!$A$1,MATCH($D426,Data!$CG:$CG,0)-1,MATCH($E426&amp;"/"&amp;G$1,Data!$1:$1,0)-1)))</f>
        <v/>
      </c>
      <c r="H426" s="252" t="str">
        <f ca="1">IF(ISERROR(OFFSET(Data!$A$1,MATCH($D426,Data!$CG:$CG,0)-1,MATCH($E426&amp;"/"&amp;H$1,Data!$1:$1,0)-1))=TRUE,"",IF(OFFSET(Data!$A$1,MATCH($D426,Data!$CG:$CG,0)-1,MATCH($E426&amp;"/"&amp;H$1,Data!$1:$1,0)-1)=0,"",OFFSET(Data!$A$1,MATCH($D426,Data!$CG:$CG,0)-1,MATCH($E426&amp;"/"&amp;H$1,Data!$1:$1,0)-1)))</f>
        <v/>
      </c>
      <c r="I426" s="252" t="str">
        <f ca="1">IF(ISERROR(OFFSET(Data!$A$1,MATCH($D426,Data!$CG:$CG,0)-1,MATCH($E426&amp;"/"&amp;I$1,Data!$1:$1,0)-1))=TRUE,"",IF(OFFSET(Data!$A$1,MATCH($D426,Data!$CG:$CG,0)-1,MATCH($E426&amp;"/"&amp;I$1,Data!$1:$1,0)-1)=0,"",OFFSET(Data!$A$1,MATCH($D426,Data!$CG:$CG,0)-1,MATCH($E426&amp;"/"&amp;I$1,Data!$1:$1,0)-1)))</f>
        <v/>
      </c>
      <c r="J426" s="252" t="str">
        <f ca="1">IF(ISERROR(OFFSET(Data!$A$1,MATCH($D426,Data!$CG:$CG,0)-1,MATCH($E426&amp;"/"&amp;J$1,Data!$1:$1,0)-1))=TRUE,"",IF(OFFSET(Data!$A$1,MATCH($D426,Data!$CG:$CG,0)-1,MATCH($E426&amp;"/"&amp;J$1,Data!$1:$1,0)-1)=0,"",OFFSET(Data!$A$1,MATCH($D426,Data!$CG:$CG,0)-1,MATCH($E426&amp;"/"&amp;J$1,Data!$1:$1,0)-1)))</f>
        <v/>
      </c>
      <c r="K426" s="252" t="str">
        <f ca="1">IF(ISERROR(OFFSET(Data!$A$1,MATCH($D426,Data!$CG:$CG,0)-1,MATCH($E426&amp;"/"&amp;K$1,Data!$1:$1,0)-1))=TRUE,"",IF(OFFSET(Data!$A$1,MATCH($D426,Data!$CG:$CG,0)-1,MATCH($E426&amp;"/"&amp;K$1,Data!$1:$1,0)-1)=0,"",OFFSET(Data!$A$1,MATCH($D426,Data!$CG:$CG,0)-1,MATCH($E426&amp;"/"&amp;K$1,Data!$1:$1,0)-1)))</f>
        <v/>
      </c>
      <c r="L426" s="252" t="str">
        <f ca="1">IF(ISERROR(OFFSET(Data!$A$1,MATCH($D426,Data!$CG:$CG,0)-1,MATCH($E426&amp;"/"&amp;L$1,Data!$1:$1,0)-1))=TRUE,"",IF(OFFSET(Data!$A$1,MATCH($D426,Data!$CG:$CG,0)-1,MATCH($E426&amp;"/"&amp;L$1,Data!$1:$1,0)-1)=0,"",OFFSET(Data!$A$1,MATCH($D426,Data!$CG:$CG,0)-1,MATCH($E426&amp;"/"&amp;L$1,Data!$1:$1,0)-1)))</f>
        <v/>
      </c>
      <c r="M426" s="252" t="str">
        <f ca="1">IF(ISERROR(OFFSET(Data!$A$1,MATCH($D426,Data!$CG:$CG,0)-1,MATCH($E426&amp;"/"&amp;M$1,Data!$1:$1,0)-1))=TRUE,"",IF(OFFSET(Data!$A$1,MATCH($D426,Data!$CG:$CG,0)-1,MATCH($E426&amp;"/"&amp;M$1,Data!$1:$1,0)-1)=0,"",OFFSET(Data!$A$1,MATCH($D426,Data!$CG:$CG,0)-1,MATCH($E426&amp;"/"&amp;M$1,Data!$1:$1,0)-1)))</f>
        <v/>
      </c>
      <c r="N426" s="252" t="str">
        <f ca="1">IF(ISERROR(OFFSET(Data!$A$1,MATCH($D426,Data!$CG:$CG,0)-1,MATCH($E426&amp;"/"&amp;N$1,Data!$1:$1,0)-1))=TRUE,"",IF(OFFSET(Data!$A$1,MATCH($D426,Data!$CG:$CG,0)-1,MATCH($E426&amp;"/"&amp;N$1,Data!$1:$1,0)-1)=0,"",OFFSET(Data!$A$1,MATCH($D426,Data!$CG:$CG,0)-1,MATCH($E426&amp;"/"&amp;N$1,Data!$1:$1,0)-1)))</f>
        <v/>
      </c>
      <c r="O426" s="252" t="str">
        <f ca="1">IF(ISERROR(OFFSET(Data!$A$1,MATCH($D426,Data!$CG:$CG,0)-1,MATCH($E426&amp;"/"&amp;O$1,Data!$1:$1,0)-1))=TRUE,"",IF(OFFSET(Data!$A$1,MATCH($D426,Data!$CG:$CG,0)-1,MATCH($E426&amp;"/"&amp;O$1,Data!$1:$1,0)-1)=0,"",OFFSET(Data!$A$1,MATCH($D426,Data!$CG:$CG,0)-1,MATCH($E426&amp;"/"&amp;O$1,Data!$1:$1,0)-1)))</f>
        <v/>
      </c>
      <c r="P426" s="252" t="str">
        <f ca="1">IF(ISERROR(OFFSET(Data!$A$1,MATCH($D426,Data!$CG:$CG,0)-1,MATCH($E426&amp;"/"&amp;P$1,Data!$1:$1,0)-1))=TRUE,"",IF(OFFSET(Data!$A$1,MATCH($D426,Data!$CG:$CG,0)-1,MATCH($E426&amp;"/"&amp;P$1,Data!$1:$1,0)-1)=0,"",OFFSET(Data!$A$1,MATCH($D426,Data!$CG:$CG,0)-1,MATCH($E426&amp;"/"&amp;P$1,Data!$1:$1,0)-1)))</f>
        <v/>
      </c>
      <c r="Q426" s="252" t="str">
        <f ca="1">IF(ISERROR(OFFSET(Data!$A$1,MATCH($D426,Data!$CG:$CG,0)-1,MATCH($E426&amp;"/"&amp;Q$1,Data!$1:$1,0)-1))=TRUE,"",IF(OFFSET(Data!$A$1,MATCH($D426,Data!$CG:$CG,0)-1,MATCH($E426&amp;"/"&amp;Q$1,Data!$1:$1,0)-1)=0,"",OFFSET(Data!$A$1,MATCH($D426,Data!$CG:$CG,0)-1,MATCH($E426&amp;"/"&amp;Q$1,Data!$1:$1,0)-1)))</f>
        <v/>
      </c>
      <c r="R426" s="252" t="str">
        <f ca="1">IF(ISERROR(OFFSET(Data!$A$1,MATCH($D426,Data!$CG:$CG,0)-1,MATCH($E426&amp;"/"&amp;R$1,Data!$1:$1,0)-1))=TRUE,"",IF(OFFSET(Data!$A$1,MATCH($D426,Data!$CG:$CG,0)-1,MATCH($E426&amp;"/"&amp;R$1,Data!$1:$1,0)-1)=0,"",OFFSET(Data!$A$1,MATCH($D426,Data!$CG:$CG,0)-1,MATCH($E426&amp;"/"&amp;R$1,Data!$1:$1,0)-1)))</f>
        <v/>
      </c>
      <c r="S426" s="252" t="str">
        <f ca="1">IF(ISERROR(OFFSET(Data!$A$1,MATCH($D426,Data!$CG:$CG,0)-1,MATCH($E426&amp;"/"&amp;S$1,Data!$1:$1,0)-1))=TRUE,"",IF(OFFSET(Data!$A$1,MATCH($D426,Data!$CG:$CG,0)-1,MATCH($E426&amp;"/"&amp;S$1,Data!$1:$1,0)-1)=0,"",OFFSET(Data!$A$1,MATCH($D426,Data!$CG:$CG,0)-1,MATCH($E426&amp;"/"&amp;S$1,Data!$1:$1,0)-1)))</f>
        <v/>
      </c>
      <c r="T426" s="252" t="str">
        <f ca="1">IF(ISERROR(OFFSET(Data!$A$1,MATCH($D426,Data!$CG:$CG,0)-1,MATCH($E426&amp;"/"&amp;T$1,Data!$1:$1,0)-1))=TRUE,"",IF(OFFSET(Data!$A$1,MATCH($D426,Data!$CG:$CG,0)-1,MATCH($E426&amp;"/"&amp;T$1,Data!$1:$1,0)-1)=0,"",OFFSET(Data!$A$1,MATCH($D426,Data!$CG:$CG,0)-1,MATCH($E426&amp;"/"&amp;T$1,Data!$1:$1,0)-1)))</f>
        <v/>
      </c>
      <c r="U426" s="252" t="str">
        <f ca="1">IF(ISERROR(OFFSET(Data!$A$1,MATCH($D426,Data!$CG:$CG,0)-1,MATCH($E426&amp;"/"&amp;U$1,Data!$1:$1,0)-1))=TRUE,"",IF(OFFSET(Data!$A$1,MATCH($D426,Data!$CG:$CG,0)-1,MATCH($E426&amp;"/"&amp;U$1,Data!$1:$1,0)-1)=0,"",OFFSET(Data!$A$1,MATCH($D426,Data!$CG:$CG,0)-1,MATCH($E426&amp;"/"&amp;U$1,Data!$1:$1,0)-1)))</f>
        <v/>
      </c>
      <c r="V426" s="252" t="str">
        <f ca="1">IF(ISERROR(OFFSET(Data!$A$1,MATCH($D426,Data!$CG:$CG,0)-1,MATCH($E426&amp;"/"&amp;V$1,Data!$1:$1,0)-1))=TRUE,"",IF(OFFSET(Data!$A$1,MATCH($D426,Data!$CG:$CG,0)-1,MATCH($E426&amp;"/"&amp;V$1,Data!$1:$1,0)-1)=0,"",OFFSET(Data!$A$1,MATCH($D426,Data!$CG:$CG,0)-1,MATCH($E426&amp;"/"&amp;V$1,Data!$1:$1,0)-1)))</f>
        <v/>
      </c>
      <c r="W426" s="269" t="str">
        <f ca="1">IF(ISERROR(OFFSET(Data!$A$1,MATCH($D426,Data!$CG:$CG,0)-1,MATCH($E426&amp;"/"&amp;W$1,Data!$1:$1,0)-1))=TRUE,"",IF(OFFSET(Data!$A$1,MATCH($D426,Data!$CG:$CG,0)-1,MATCH($E426&amp;"/"&amp;W$1,Data!$1:$1,0)-1)=0,"",OFFSET(Data!$A$1,MATCH($D426,Data!$CG:$CG,0)-1,MATCH($E426&amp;"/"&amp;W$1,Data!$1:$1,0)-1)))</f>
        <v/>
      </c>
      <c r="X426" s="252" t="str">
        <f ca="1">IF(ISERROR(OFFSET(Data!$A$1,MATCH($D426,Data!$CG:$CG,0)-1,MATCH($E426&amp;"/"&amp;X$1,Data!$1:$1,0)-1))=TRUE,"",IF(OFFSET(Data!$A$1,MATCH($D426,Data!$CG:$CG,0)-1,MATCH($E426&amp;"/"&amp;X$1,Data!$1:$1,0)-1)=0,"",OFFSET(Data!$A$1,MATCH($D426,Data!$CG:$CG,0)-1,MATCH($E426&amp;"/"&amp;X$1,Data!$1:$1,0)-1)))</f>
        <v/>
      </c>
      <c r="Y426" s="252" t="str">
        <f ca="1">IF(ISERROR(OFFSET(Data!$A$1,MATCH($D426,Data!$CG:$CG,0)-1,MATCH($E426&amp;"/"&amp;Y$1,Data!$1:$1,0)-1))=TRUE,"",IF(OFFSET(Data!$A$1,MATCH($D426,Data!$CG:$CG,0)-1,MATCH($E426&amp;"/"&amp;Y$1,Data!$1:$1,0)-1)=0,"",OFFSET(Data!$A$1,MATCH($D426,Data!$CG:$CG,0)-1,MATCH($E426&amp;"/"&amp;Y$1,Data!$1:$1,0)-1)))</f>
        <v/>
      </c>
      <c r="Z426" s="252" t="str">
        <f ca="1">IF(ISERROR(OFFSET(Data!$A$1,MATCH($D426,Data!$CG:$CG,0)-1,MATCH($E426&amp;"/"&amp;Z$1,Data!$1:$1,0)-1))=TRUE,"",IF(OFFSET(Data!$A$1,MATCH($D426,Data!$CG:$CG,0)-1,MATCH($E426&amp;"/"&amp;Z$1,Data!$1:$1,0)-1)=0,"",OFFSET(Data!$A$1,MATCH($D426,Data!$CG:$CG,0)-1,MATCH($E426&amp;"/"&amp;Z$1,Data!$1:$1,0)-1)))</f>
        <v/>
      </c>
      <c r="AA426" s="252" t="str">
        <f ca="1">IF(ISERROR(OFFSET(Data!$A$1,MATCH($D426,Data!$CG:$CG,0)-1,MATCH($E426&amp;"/"&amp;AA$1,Data!$1:$1,0)-1))=TRUE,"",IF(OFFSET(Data!$A$1,MATCH($D426,Data!$CG:$CG,0)-1,MATCH($E426&amp;"/"&amp;AA$1,Data!$1:$1,0)-1)=0,"",OFFSET(Data!$A$1,MATCH($D426,Data!$CG:$CG,0)-1,MATCH($E426&amp;"/"&amp;AA$1,Data!$1:$1,0)-1)))</f>
        <v/>
      </c>
      <c r="AB426" s="252" t="str">
        <f ca="1">IF(ISERROR(OFFSET(Data!$A$1,MATCH($D426,Data!$CG:$CG,0)-1,MATCH($E426&amp;"/"&amp;AB$1,Data!$1:$1,0)-1))=TRUE,"",IF(OFFSET(Data!$A$1,MATCH($D426,Data!$CG:$CG,0)-1,MATCH($E426&amp;"/"&amp;AB$1,Data!$1:$1,0)-1)=0,"",OFFSET(Data!$A$1,MATCH($D426,Data!$CG:$CG,0)-1,MATCH($E426&amp;"/"&amp;AB$1,Data!$1:$1,0)-1)))</f>
        <v/>
      </c>
      <c r="AC426" s="252" t="str">
        <f ca="1">IF(ISERROR(OFFSET(Data!$A$1,MATCH($D426,Data!$CG:$CG,0)-1,MATCH($E426&amp;"/"&amp;AC$1,Data!$1:$1,0)-1))=TRUE,"",IF(OFFSET(Data!$A$1,MATCH($D426,Data!$CG:$CG,0)-1,MATCH($E426&amp;"/"&amp;AC$1,Data!$1:$1,0)-1)=0,"",OFFSET(Data!$A$1,MATCH($D426,Data!$CG:$CG,0)-1,MATCH($E426&amp;"/"&amp;AC$1,Data!$1:$1,0)-1)))</f>
        <v/>
      </c>
      <c r="AD426" s="252" t="str">
        <f ca="1">IF(ISERROR(OFFSET(Data!$A$1,MATCH($D426,Data!$CG:$CG,0)-1,MATCH($E426&amp;"/"&amp;AD$1,Data!$1:$1,0)-1))=TRUE,"",IF(OFFSET(Data!$A$1,MATCH($D426,Data!$CG:$CG,0)-1,MATCH($E426&amp;"/"&amp;AD$1,Data!$1:$1,0)-1)=0,"",OFFSET(Data!$A$1,MATCH($D426,Data!$CG:$CG,0)-1,MATCH($E426&amp;"/"&amp;AD$1,Data!$1:$1,0)-1)))</f>
        <v/>
      </c>
      <c r="AE426" s="252" t="str">
        <f ca="1">IF(ISERROR(OFFSET(Data!$A$1,MATCH($D426,Data!$CG:$CG,0)-1,MATCH($E426&amp;"/"&amp;AE$1,Data!$1:$1,0)-1))=TRUE,"",IF(OFFSET(Data!$A$1,MATCH($D426,Data!$CG:$CG,0)-1,MATCH($E426&amp;"/"&amp;AE$1,Data!$1:$1,0)-1)=0,"",OFFSET(Data!$A$1,MATCH($D426,Data!$CG:$CG,0)-1,MATCH($E426&amp;"/"&amp;AE$1,Data!$1:$1,0)-1)))</f>
        <v/>
      </c>
      <c r="AF426" s="253" t="str">
        <f ca="1">IF(ISERROR(OFFSET(Data!$A$1,MATCH($D426,Data!$CG:$CG,0)-1,MATCH($E426&amp;"/"&amp;AF$1,Data!$1:$1,0)-1))=TRUE,"",IF(OFFSET(Data!$A$1,MATCH($D426,Data!$CG:$CG,0)-1,MATCH($E426&amp;"/"&amp;AF$1,Data!$1:$1,0)-1)=0,"",OFFSET(Data!$A$1,MATCH($D426,Data!$CG:$CG,0)-1,MATCH($E426&amp;"/"&amp;AF$1,Data!$1:$1,0)-1)))</f>
        <v/>
      </c>
      <c r="AG426" s="212">
        <f t="shared" ca="1" si="11"/>
        <v>0</v>
      </c>
      <c r="AH426" s="213">
        <f ca="1">SUM(AG424:AG426)</f>
        <v>0</v>
      </c>
    </row>
    <row r="427" spans="1:34" ht="15.75" hidden="1" customHeight="1" x14ac:dyDescent="0.25">
      <c r="A427" s="446"/>
      <c r="B427" s="449"/>
      <c r="C427" s="452"/>
      <c r="D427" s="28" t="e">
        <f>IF(C427&lt;&gt;"",C427,D426)</f>
        <v>#N/A</v>
      </c>
      <c r="E427" s="29" t="s">
        <v>24</v>
      </c>
      <c r="F427" s="254" t="str">
        <f ca="1">IF(ISERROR(OFFSET(Data!$A$1,MATCH($D427,Data!$CG:$CG,0)-1,MATCH($E427&amp;"/"&amp;F$1,Data!$1:$1,0)-1))=TRUE,"",IF(OFFSET(Data!$A$1,MATCH($D427,Data!$CG:$CG,0)-1,MATCH($E427&amp;"/"&amp;F$1,Data!$1:$1,0)-1)=0,"",OFFSET(Data!$A$1,MATCH($D427,Data!$CG:$CG,0)-1,MATCH($E427&amp;"/"&amp;F$1,Data!$1:$1,0)-1)))</f>
        <v/>
      </c>
      <c r="G427" s="252" t="str">
        <f ca="1">IF(ISERROR(OFFSET(Data!$A$1,MATCH($D427,Data!$CG:$CG,0)-1,MATCH($E427&amp;"/"&amp;G$1,Data!$1:$1,0)-1))=TRUE,"",IF(OFFSET(Data!$A$1,MATCH($D427,Data!$CG:$CG,0)-1,MATCH($E427&amp;"/"&amp;G$1,Data!$1:$1,0)-1)=0,"",OFFSET(Data!$A$1,MATCH($D427,Data!$CG:$CG,0)-1,MATCH($E427&amp;"/"&amp;G$1,Data!$1:$1,0)-1)))</f>
        <v/>
      </c>
      <c r="H427" s="252" t="str">
        <f ca="1">IF(ISERROR(OFFSET(Data!$A$1,MATCH($D427,Data!$CG:$CG,0)-1,MATCH($E427&amp;"/"&amp;H$1,Data!$1:$1,0)-1))=TRUE,"",IF(OFFSET(Data!$A$1,MATCH($D427,Data!$CG:$CG,0)-1,MATCH($E427&amp;"/"&amp;H$1,Data!$1:$1,0)-1)=0,"",OFFSET(Data!$A$1,MATCH($D427,Data!$CG:$CG,0)-1,MATCH($E427&amp;"/"&amp;H$1,Data!$1:$1,0)-1)))</f>
        <v/>
      </c>
      <c r="I427" s="252" t="str">
        <f ca="1">IF(ISERROR(OFFSET(Data!$A$1,MATCH($D427,Data!$CG:$CG,0)-1,MATCH($E427&amp;"/"&amp;I$1,Data!$1:$1,0)-1))=TRUE,"",IF(OFFSET(Data!$A$1,MATCH($D427,Data!$CG:$CG,0)-1,MATCH($E427&amp;"/"&amp;I$1,Data!$1:$1,0)-1)=0,"",OFFSET(Data!$A$1,MATCH($D427,Data!$CG:$CG,0)-1,MATCH($E427&amp;"/"&amp;I$1,Data!$1:$1,0)-1)))</f>
        <v/>
      </c>
      <c r="J427" s="252" t="str">
        <f ca="1">IF(ISERROR(OFFSET(Data!$A$1,MATCH($D427,Data!$CG:$CG,0)-1,MATCH($E427&amp;"/"&amp;J$1,Data!$1:$1,0)-1))=TRUE,"",IF(OFFSET(Data!$A$1,MATCH($D427,Data!$CG:$CG,0)-1,MATCH($E427&amp;"/"&amp;J$1,Data!$1:$1,0)-1)=0,"",OFFSET(Data!$A$1,MATCH($D427,Data!$CG:$CG,0)-1,MATCH($E427&amp;"/"&amp;J$1,Data!$1:$1,0)-1)))</f>
        <v/>
      </c>
      <c r="K427" s="252" t="str">
        <f ca="1">IF(ISERROR(OFFSET(Data!$A$1,MATCH($D427,Data!$CG:$CG,0)-1,MATCH($E427&amp;"/"&amp;K$1,Data!$1:$1,0)-1))=TRUE,"",IF(OFFSET(Data!$A$1,MATCH($D427,Data!$CG:$CG,0)-1,MATCH($E427&amp;"/"&amp;K$1,Data!$1:$1,0)-1)=0,"",OFFSET(Data!$A$1,MATCH($D427,Data!$CG:$CG,0)-1,MATCH($E427&amp;"/"&amp;K$1,Data!$1:$1,0)-1)))</f>
        <v/>
      </c>
      <c r="L427" s="252" t="str">
        <f ca="1">IF(ISERROR(OFFSET(Data!$A$1,MATCH($D427,Data!$CG:$CG,0)-1,MATCH($E427&amp;"/"&amp;L$1,Data!$1:$1,0)-1))=TRUE,"",IF(OFFSET(Data!$A$1,MATCH($D427,Data!$CG:$CG,0)-1,MATCH($E427&amp;"/"&amp;L$1,Data!$1:$1,0)-1)=0,"",OFFSET(Data!$A$1,MATCH($D427,Data!$CG:$CG,0)-1,MATCH($E427&amp;"/"&amp;L$1,Data!$1:$1,0)-1)))</f>
        <v/>
      </c>
      <c r="M427" s="252" t="str">
        <f ca="1">IF(ISERROR(OFFSET(Data!$A$1,MATCH($D427,Data!$CG:$CG,0)-1,MATCH($E427&amp;"/"&amp;M$1,Data!$1:$1,0)-1))=TRUE,"",IF(OFFSET(Data!$A$1,MATCH($D427,Data!$CG:$CG,0)-1,MATCH($E427&amp;"/"&amp;M$1,Data!$1:$1,0)-1)=0,"",OFFSET(Data!$A$1,MATCH($D427,Data!$CG:$CG,0)-1,MATCH($E427&amp;"/"&amp;M$1,Data!$1:$1,0)-1)))</f>
        <v/>
      </c>
      <c r="N427" s="252" t="str">
        <f ca="1">IF(ISERROR(OFFSET(Data!$A$1,MATCH($D427,Data!$CG:$CG,0)-1,MATCH($E427&amp;"/"&amp;N$1,Data!$1:$1,0)-1))=TRUE,"",IF(OFFSET(Data!$A$1,MATCH($D427,Data!$CG:$CG,0)-1,MATCH($E427&amp;"/"&amp;N$1,Data!$1:$1,0)-1)=0,"",OFFSET(Data!$A$1,MATCH($D427,Data!$CG:$CG,0)-1,MATCH($E427&amp;"/"&amp;N$1,Data!$1:$1,0)-1)))</f>
        <v/>
      </c>
      <c r="O427" s="252" t="str">
        <f ca="1">IF(ISERROR(OFFSET(Data!$A$1,MATCH($D427,Data!$CG:$CG,0)-1,MATCH($E427&amp;"/"&amp;O$1,Data!$1:$1,0)-1))=TRUE,"",IF(OFFSET(Data!$A$1,MATCH($D427,Data!$CG:$CG,0)-1,MATCH($E427&amp;"/"&amp;O$1,Data!$1:$1,0)-1)=0,"",OFFSET(Data!$A$1,MATCH($D427,Data!$CG:$CG,0)-1,MATCH($E427&amp;"/"&amp;O$1,Data!$1:$1,0)-1)))</f>
        <v/>
      </c>
      <c r="P427" s="252" t="str">
        <f ca="1">IF(ISERROR(OFFSET(Data!$A$1,MATCH($D427,Data!$CG:$CG,0)-1,MATCH($E427&amp;"/"&amp;P$1,Data!$1:$1,0)-1))=TRUE,"",IF(OFFSET(Data!$A$1,MATCH($D427,Data!$CG:$CG,0)-1,MATCH($E427&amp;"/"&amp;P$1,Data!$1:$1,0)-1)=0,"",OFFSET(Data!$A$1,MATCH($D427,Data!$CG:$CG,0)-1,MATCH($E427&amp;"/"&amp;P$1,Data!$1:$1,0)-1)))</f>
        <v/>
      </c>
      <c r="Q427" s="252" t="str">
        <f ca="1">IF(ISERROR(OFFSET(Data!$A$1,MATCH($D427,Data!$CG:$CG,0)-1,MATCH($E427&amp;"/"&amp;Q$1,Data!$1:$1,0)-1))=TRUE,"",IF(OFFSET(Data!$A$1,MATCH($D427,Data!$CG:$CG,0)-1,MATCH($E427&amp;"/"&amp;Q$1,Data!$1:$1,0)-1)=0,"",OFFSET(Data!$A$1,MATCH($D427,Data!$CG:$CG,0)-1,MATCH($E427&amp;"/"&amp;Q$1,Data!$1:$1,0)-1)))</f>
        <v/>
      </c>
      <c r="R427" s="252" t="str">
        <f ca="1">IF(ISERROR(OFFSET(Data!$A$1,MATCH($D427,Data!$CG:$CG,0)-1,MATCH($E427&amp;"/"&amp;R$1,Data!$1:$1,0)-1))=TRUE,"",IF(OFFSET(Data!$A$1,MATCH($D427,Data!$CG:$CG,0)-1,MATCH($E427&amp;"/"&amp;R$1,Data!$1:$1,0)-1)=0,"",OFFSET(Data!$A$1,MATCH($D427,Data!$CG:$CG,0)-1,MATCH($E427&amp;"/"&amp;R$1,Data!$1:$1,0)-1)))</f>
        <v/>
      </c>
      <c r="S427" s="252" t="str">
        <f ca="1">IF(ISERROR(OFFSET(Data!$A$1,MATCH($D427,Data!$CG:$CG,0)-1,MATCH($E427&amp;"/"&amp;S$1,Data!$1:$1,0)-1))=TRUE,"",IF(OFFSET(Data!$A$1,MATCH($D427,Data!$CG:$CG,0)-1,MATCH($E427&amp;"/"&amp;S$1,Data!$1:$1,0)-1)=0,"",OFFSET(Data!$A$1,MATCH($D427,Data!$CG:$CG,0)-1,MATCH($E427&amp;"/"&amp;S$1,Data!$1:$1,0)-1)))</f>
        <v/>
      </c>
      <c r="T427" s="252" t="str">
        <f ca="1">IF(ISERROR(OFFSET(Data!$A$1,MATCH($D427,Data!$CG:$CG,0)-1,MATCH($E427&amp;"/"&amp;T$1,Data!$1:$1,0)-1))=TRUE,"",IF(OFFSET(Data!$A$1,MATCH($D427,Data!$CG:$CG,0)-1,MATCH($E427&amp;"/"&amp;T$1,Data!$1:$1,0)-1)=0,"",OFFSET(Data!$A$1,MATCH($D427,Data!$CG:$CG,0)-1,MATCH($E427&amp;"/"&amp;T$1,Data!$1:$1,0)-1)))</f>
        <v/>
      </c>
      <c r="U427" s="252" t="str">
        <f ca="1">IF(ISERROR(OFFSET(Data!$A$1,MATCH($D427,Data!$CG:$CG,0)-1,MATCH($E427&amp;"/"&amp;U$1,Data!$1:$1,0)-1))=TRUE,"",IF(OFFSET(Data!$A$1,MATCH($D427,Data!$CG:$CG,0)-1,MATCH($E427&amp;"/"&amp;U$1,Data!$1:$1,0)-1)=0,"",OFFSET(Data!$A$1,MATCH($D427,Data!$CG:$CG,0)-1,MATCH($E427&amp;"/"&amp;U$1,Data!$1:$1,0)-1)))</f>
        <v/>
      </c>
      <c r="V427" s="252" t="str">
        <f ca="1">IF(ISERROR(OFFSET(Data!$A$1,MATCH($D427,Data!$CG:$CG,0)-1,MATCH($E427&amp;"/"&amp;V$1,Data!$1:$1,0)-1))=TRUE,"",IF(OFFSET(Data!$A$1,MATCH($D427,Data!$CG:$CG,0)-1,MATCH($E427&amp;"/"&amp;V$1,Data!$1:$1,0)-1)=0,"",OFFSET(Data!$A$1,MATCH($D427,Data!$CG:$CG,0)-1,MATCH($E427&amp;"/"&amp;V$1,Data!$1:$1,0)-1)))</f>
        <v/>
      </c>
      <c r="W427" s="269" t="str">
        <f ca="1">IF(ISERROR(OFFSET(Data!$A$1,MATCH($D427,Data!$CG:$CG,0)-1,MATCH($E427&amp;"/"&amp;W$1,Data!$1:$1,0)-1))=TRUE,"",IF(OFFSET(Data!$A$1,MATCH($D427,Data!$CG:$CG,0)-1,MATCH($E427&amp;"/"&amp;W$1,Data!$1:$1,0)-1)=0,"",OFFSET(Data!$A$1,MATCH($D427,Data!$CG:$CG,0)-1,MATCH($E427&amp;"/"&amp;W$1,Data!$1:$1,0)-1)))</f>
        <v/>
      </c>
      <c r="X427" s="252" t="str">
        <f ca="1">IF(ISERROR(OFFSET(Data!$A$1,MATCH($D427,Data!$CG:$CG,0)-1,MATCH($E427&amp;"/"&amp;X$1,Data!$1:$1,0)-1))=TRUE,"",IF(OFFSET(Data!$A$1,MATCH($D427,Data!$CG:$CG,0)-1,MATCH($E427&amp;"/"&amp;X$1,Data!$1:$1,0)-1)=0,"",OFFSET(Data!$A$1,MATCH($D427,Data!$CG:$CG,0)-1,MATCH($E427&amp;"/"&amp;X$1,Data!$1:$1,0)-1)))</f>
        <v/>
      </c>
      <c r="Y427" s="252" t="str">
        <f ca="1">IF(ISERROR(OFFSET(Data!$A$1,MATCH($D427,Data!$CG:$CG,0)-1,MATCH($E427&amp;"/"&amp;Y$1,Data!$1:$1,0)-1))=TRUE,"",IF(OFFSET(Data!$A$1,MATCH($D427,Data!$CG:$CG,0)-1,MATCH($E427&amp;"/"&amp;Y$1,Data!$1:$1,0)-1)=0,"",OFFSET(Data!$A$1,MATCH($D427,Data!$CG:$CG,0)-1,MATCH($E427&amp;"/"&amp;Y$1,Data!$1:$1,0)-1)))</f>
        <v/>
      </c>
      <c r="Z427" s="252" t="str">
        <f ca="1">IF(ISERROR(OFFSET(Data!$A$1,MATCH($D427,Data!$CG:$CG,0)-1,MATCH($E427&amp;"/"&amp;Z$1,Data!$1:$1,0)-1))=TRUE,"",IF(OFFSET(Data!$A$1,MATCH($D427,Data!$CG:$CG,0)-1,MATCH($E427&amp;"/"&amp;Z$1,Data!$1:$1,0)-1)=0,"",OFFSET(Data!$A$1,MATCH($D427,Data!$CG:$CG,0)-1,MATCH($E427&amp;"/"&amp;Z$1,Data!$1:$1,0)-1)))</f>
        <v/>
      </c>
      <c r="AA427" s="252" t="str">
        <f ca="1">IF(ISERROR(OFFSET(Data!$A$1,MATCH($D427,Data!$CG:$CG,0)-1,MATCH($E427&amp;"/"&amp;AA$1,Data!$1:$1,0)-1))=TRUE,"",IF(OFFSET(Data!$A$1,MATCH($D427,Data!$CG:$CG,0)-1,MATCH($E427&amp;"/"&amp;AA$1,Data!$1:$1,0)-1)=0,"",OFFSET(Data!$A$1,MATCH($D427,Data!$CG:$CG,0)-1,MATCH($E427&amp;"/"&amp;AA$1,Data!$1:$1,0)-1)))</f>
        <v/>
      </c>
      <c r="AB427" s="252" t="str">
        <f ca="1">IF(ISERROR(OFFSET(Data!$A$1,MATCH($D427,Data!$CG:$CG,0)-1,MATCH($E427&amp;"/"&amp;AB$1,Data!$1:$1,0)-1))=TRUE,"",IF(OFFSET(Data!$A$1,MATCH($D427,Data!$CG:$CG,0)-1,MATCH($E427&amp;"/"&amp;AB$1,Data!$1:$1,0)-1)=0,"",OFFSET(Data!$A$1,MATCH($D427,Data!$CG:$CG,0)-1,MATCH($E427&amp;"/"&amp;AB$1,Data!$1:$1,0)-1)))</f>
        <v/>
      </c>
      <c r="AC427" s="252" t="str">
        <f ca="1">IF(ISERROR(OFFSET(Data!$A$1,MATCH($D427,Data!$CG:$CG,0)-1,MATCH($E427&amp;"/"&amp;AC$1,Data!$1:$1,0)-1))=TRUE,"",IF(OFFSET(Data!$A$1,MATCH($D427,Data!$CG:$CG,0)-1,MATCH($E427&amp;"/"&amp;AC$1,Data!$1:$1,0)-1)=0,"",OFFSET(Data!$A$1,MATCH($D427,Data!$CG:$CG,0)-1,MATCH($E427&amp;"/"&amp;AC$1,Data!$1:$1,0)-1)))</f>
        <v/>
      </c>
      <c r="AD427" s="252" t="str">
        <f ca="1">IF(ISERROR(OFFSET(Data!$A$1,MATCH($D427,Data!$CG:$CG,0)-1,MATCH($E427&amp;"/"&amp;AD$1,Data!$1:$1,0)-1))=TRUE,"",IF(OFFSET(Data!$A$1,MATCH($D427,Data!$CG:$CG,0)-1,MATCH($E427&amp;"/"&amp;AD$1,Data!$1:$1,0)-1)=0,"",OFFSET(Data!$A$1,MATCH($D427,Data!$CG:$CG,0)-1,MATCH($E427&amp;"/"&amp;AD$1,Data!$1:$1,0)-1)))</f>
        <v/>
      </c>
      <c r="AE427" s="252" t="str">
        <f ca="1">IF(ISERROR(OFFSET(Data!$A$1,MATCH($D427,Data!$CG:$CG,0)-1,MATCH($E427&amp;"/"&amp;AE$1,Data!$1:$1,0)-1))=TRUE,"",IF(OFFSET(Data!$A$1,MATCH($D427,Data!$CG:$CG,0)-1,MATCH($E427&amp;"/"&amp;AE$1,Data!$1:$1,0)-1)=0,"",OFFSET(Data!$A$1,MATCH($D427,Data!$CG:$CG,0)-1,MATCH($E427&amp;"/"&amp;AE$1,Data!$1:$1,0)-1)))</f>
        <v/>
      </c>
      <c r="AF427" s="253" t="str">
        <f ca="1">IF(ISERROR(OFFSET(Data!$A$1,MATCH($D427,Data!$CG:$CG,0)-1,MATCH($E427&amp;"/"&amp;AF$1,Data!$1:$1,0)-1))=TRUE,"",IF(OFFSET(Data!$A$1,MATCH($D427,Data!$CG:$CG,0)-1,MATCH($E427&amp;"/"&amp;AF$1,Data!$1:$1,0)-1)=0,"",OFFSET(Data!$A$1,MATCH($D427,Data!$CG:$CG,0)-1,MATCH($E427&amp;"/"&amp;AF$1,Data!$1:$1,0)-1)))</f>
        <v/>
      </c>
      <c r="AG427" s="212">
        <f t="shared" ca="1" si="11"/>
        <v>0</v>
      </c>
      <c r="AH427" s="213">
        <f ca="1">SUM(AG424:AG427)</f>
        <v>0</v>
      </c>
    </row>
    <row r="428" spans="1:34" ht="15.75" hidden="1" customHeight="1" thickBot="1" x14ac:dyDescent="0.3">
      <c r="A428" s="447"/>
      <c r="B428" s="450"/>
      <c r="C428" s="453"/>
      <c r="D428" s="30" t="e">
        <f>IF(C428&lt;&gt;"",C428,D427)</f>
        <v>#N/A</v>
      </c>
      <c r="E428" s="31" t="s">
        <v>25</v>
      </c>
      <c r="F428" s="255" t="str">
        <f ca="1">IF(ISERROR(OFFSET(Data!$A$1,MATCH($D428,Data!$CG:$CG,0)-1,MATCH($E428&amp;"/"&amp;F$1,Data!$1:$1,0)-1))=TRUE,"",IF(OFFSET(Data!$A$1,MATCH($D428,Data!$CG:$CG,0)-1,MATCH($E428&amp;"/"&amp;F$1,Data!$1:$1,0)-1)=0,"",OFFSET(Data!$A$1,MATCH($D428,Data!$CG:$CG,0)-1,MATCH($E428&amp;"/"&amp;F$1,Data!$1:$1,0)-1)))</f>
        <v/>
      </c>
      <c r="G428" s="256" t="str">
        <f ca="1">IF(ISERROR(OFFSET(Data!$A$1,MATCH($D428,Data!$CG:$CG,0)-1,MATCH($E428&amp;"/"&amp;G$1,Data!$1:$1,0)-1))=TRUE,"",IF(OFFSET(Data!$A$1,MATCH($D428,Data!$CG:$CG,0)-1,MATCH($E428&amp;"/"&amp;G$1,Data!$1:$1,0)-1)=0,"",OFFSET(Data!$A$1,MATCH($D428,Data!$CG:$CG,0)-1,MATCH($E428&amp;"/"&amp;G$1,Data!$1:$1,0)-1)))</f>
        <v/>
      </c>
      <c r="H428" s="256" t="str">
        <f ca="1">IF(ISERROR(OFFSET(Data!$A$1,MATCH($D428,Data!$CG:$CG,0)-1,MATCH($E428&amp;"/"&amp;H$1,Data!$1:$1,0)-1))=TRUE,"",IF(OFFSET(Data!$A$1,MATCH($D428,Data!$CG:$CG,0)-1,MATCH($E428&amp;"/"&amp;H$1,Data!$1:$1,0)-1)=0,"",OFFSET(Data!$A$1,MATCH($D428,Data!$CG:$CG,0)-1,MATCH($E428&amp;"/"&amp;H$1,Data!$1:$1,0)-1)))</f>
        <v/>
      </c>
      <c r="I428" s="256" t="str">
        <f ca="1">IF(ISERROR(OFFSET(Data!$A$1,MATCH($D428,Data!$CG:$CG,0)-1,MATCH($E428&amp;"/"&amp;I$1,Data!$1:$1,0)-1))=TRUE,"",IF(OFFSET(Data!$A$1,MATCH($D428,Data!$CG:$CG,0)-1,MATCH($E428&amp;"/"&amp;I$1,Data!$1:$1,0)-1)=0,"",OFFSET(Data!$A$1,MATCH($D428,Data!$CG:$CG,0)-1,MATCH($E428&amp;"/"&amp;I$1,Data!$1:$1,0)-1)))</f>
        <v/>
      </c>
      <c r="J428" s="256" t="str">
        <f ca="1">IF(ISERROR(OFFSET(Data!$A$1,MATCH($D428,Data!$CG:$CG,0)-1,MATCH($E428&amp;"/"&amp;J$1,Data!$1:$1,0)-1))=TRUE,"",IF(OFFSET(Data!$A$1,MATCH($D428,Data!$CG:$CG,0)-1,MATCH($E428&amp;"/"&amp;J$1,Data!$1:$1,0)-1)=0,"",OFFSET(Data!$A$1,MATCH($D428,Data!$CG:$CG,0)-1,MATCH($E428&amp;"/"&amp;J$1,Data!$1:$1,0)-1)))</f>
        <v/>
      </c>
      <c r="K428" s="256" t="str">
        <f ca="1">IF(ISERROR(OFFSET(Data!$A$1,MATCH($D428,Data!$CG:$CG,0)-1,MATCH($E428&amp;"/"&amp;K$1,Data!$1:$1,0)-1))=TRUE,"",IF(OFFSET(Data!$A$1,MATCH($D428,Data!$CG:$CG,0)-1,MATCH($E428&amp;"/"&amp;K$1,Data!$1:$1,0)-1)=0,"",OFFSET(Data!$A$1,MATCH($D428,Data!$CG:$CG,0)-1,MATCH($E428&amp;"/"&amp;K$1,Data!$1:$1,0)-1)))</f>
        <v/>
      </c>
      <c r="L428" s="256" t="str">
        <f ca="1">IF(ISERROR(OFFSET(Data!$A$1,MATCH($D428,Data!$CG:$CG,0)-1,MATCH($E428&amp;"/"&amp;L$1,Data!$1:$1,0)-1))=TRUE,"",IF(OFFSET(Data!$A$1,MATCH($D428,Data!$CG:$CG,0)-1,MATCH($E428&amp;"/"&amp;L$1,Data!$1:$1,0)-1)=0,"",OFFSET(Data!$A$1,MATCH($D428,Data!$CG:$CG,0)-1,MATCH($E428&amp;"/"&amp;L$1,Data!$1:$1,0)-1)))</f>
        <v/>
      </c>
      <c r="M428" s="256" t="str">
        <f ca="1">IF(ISERROR(OFFSET(Data!$A$1,MATCH($D428,Data!$CG:$CG,0)-1,MATCH($E428&amp;"/"&amp;M$1,Data!$1:$1,0)-1))=TRUE,"",IF(OFFSET(Data!$A$1,MATCH($D428,Data!$CG:$CG,0)-1,MATCH($E428&amp;"/"&amp;M$1,Data!$1:$1,0)-1)=0,"",OFFSET(Data!$A$1,MATCH($D428,Data!$CG:$CG,0)-1,MATCH($E428&amp;"/"&amp;M$1,Data!$1:$1,0)-1)))</f>
        <v/>
      </c>
      <c r="N428" s="256" t="str">
        <f ca="1">IF(ISERROR(OFFSET(Data!$A$1,MATCH($D428,Data!$CG:$CG,0)-1,MATCH($E428&amp;"/"&amp;N$1,Data!$1:$1,0)-1))=TRUE,"",IF(OFFSET(Data!$A$1,MATCH($D428,Data!$CG:$CG,0)-1,MATCH($E428&amp;"/"&amp;N$1,Data!$1:$1,0)-1)=0,"",OFFSET(Data!$A$1,MATCH($D428,Data!$CG:$CG,0)-1,MATCH($E428&amp;"/"&amp;N$1,Data!$1:$1,0)-1)))</f>
        <v/>
      </c>
      <c r="O428" s="256" t="str">
        <f ca="1">IF(ISERROR(OFFSET(Data!$A$1,MATCH($D428,Data!$CG:$CG,0)-1,MATCH($E428&amp;"/"&amp;O$1,Data!$1:$1,0)-1))=TRUE,"",IF(OFFSET(Data!$A$1,MATCH($D428,Data!$CG:$CG,0)-1,MATCH($E428&amp;"/"&amp;O$1,Data!$1:$1,0)-1)=0,"",OFFSET(Data!$A$1,MATCH($D428,Data!$CG:$CG,0)-1,MATCH($E428&amp;"/"&amp;O$1,Data!$1:$1,0)-1)))</f>
        <v/>
      </c>
      <c r="P428" s="256" t="str">
        <f ca="1">IF(ISERROR(OFFSET(Data!$A$1,MATCH($D428,Data!$CG:$CG,0)-1,MATCH($E428&amp;"/"&amp;P$1,Data!$1:$1,0)-1))=TRUE,"",IF(OFFSET(Data!$A$1,MATCH($D428,Data!$CG:$CG,0)-1,MATCH($E428&amp;"/"&amp;P$1,Data!$1:$1,0)-1)=0,"",OFFSET(Data!$A$1,MATCH($D428,Data!$CG:$CG,0)-1,MATCH($E428&amp;"/"&amp;P$1,Data!$1:$1,0)-1)))</f>
        <v/>
      </c>
      <c r="Q428" s="256" t="str">
        <f ca="1">IF(ISERROR(OFFSET(Data!$A$1,MATCH($D428,Data!$CG:$CG,0)-1,MATCH($E428&amp;"/"&amp;Q$1,Data!$1:$1,0)-1))=TRUE,"",IF(OFFSET(Data!$A$1,MATCH($D428,Data!$CG:$CG,0)-1,MATCH($E428&amp;"/"&amp;Q$1,Data!$1:$1,0)-1)=0,"",OFFSET(Data!$A$1,MATCH($D428,Data!$CG:$CG,0)-1,MATCH($E428&amp;"/"&amp;Q$1,Data!$1:$1,0)-1)))</f>
        <v/>
      </c>
      <c r="R428" s="256" t="str">
        <f ca="1">IF(ISERROR(OFFSET(Data!$A$1,MATCH($D428,Data!$CG:$CG,0)-1,MATCH($E428&amp;"/"&amp;R$1,Data!$1:$1,0)-1))=TRUE,"",IF(OFFSET(Data!$A$1,MATCH($D428,Data!$CG:$CG,0)-1,MATCH($E428&amp;"/"&amp;R$1,Data!$1:$1,0)-1)=0,"",OFFSET(Data!$A$1,MATCH($D428,Data!$CG:$CG,0)-1,MATCH($E428&amp;"/"&amp;R$1,Data!$1:$1,0)-1)))</f>
        <v/>
      </c>
      <c r="S428" s="256" t="str">
        <f ca="1">IF(ISERROR(OFFSET(Data!$A$1,MATCH($D428,Data!$CG:$CG,0)-1,MATCH($E428&amp;"/"&amp;S$1,Data!$1:$1,0)-1))=TRUE,"",IF(OFFSET(Data!$A$1,MATCH($D428,Data!$CG:$CG,0)-1,MATCH($E428&amp;"/"&amp;S$1,Data!$1:$1,0)-1)=0,"",OFFSET(Data!$A$1,MATCH($D428,Data!$CG:$CG,0)-1,MATCH($E428&amp;"/"&amp;S$1,Data!$1:$1,0)-1)))</f>
        <v/>
      </c>
      <c r="T428" s="256" t="str">
        <f ca="1">IF(ISERROR(OFFSET(Data!$A$1,MATCH($D428,Data!$CG:$CG,0)-1,MATCH($E428&amp;"/"&amp;T$1,Data!$1:$1,0)-1))=TRUE,"",IF(OFFSET(Data!$A$1,MATCH($D428,Data!$CG:$CG,0)-1,MATCH($E428&amp;"/"&amp;T$1,Data!$1:$1,0)-1)=0,"",OFFSET(Data!$A$1,MATCH($D428,Data!$CG:$CG,0)-1,MATCH($E428&amp;"/"&amp;T$1,Data!$1:$1,0)-1)))</f>
        <v/>
      </c>
      <c r="U428" s="256" t="str">
        <f ca="1">IF(ISERROR(OFFSET(Data!$A$1,MATCH($D428,Data!$CG:$CG,0)-1,MATCH($E428&amp;"/"&amp;U$1,Data!$1:$1,0)-1))=TRUE,"",IF(OFFSET(Data!$A$1,MATCH($D428,Data!$CG:$CG,0)-1,MATCH($E428&amp;"/"&amp;U$1,Data!$1:$1,0)-1)=0,"",OFFSET(Data!$A$1,MATCH($D428,Data!$CG:$CG,0)-1,MATCH($E428&amp;"/"&amp;U$1,Data!$1:$1,0)-1)))</f>
        <v/>
      </c>
      <c r="V428" s="256" t="str">
        <f ca="1">IF(ISERROR(OFFSET(Data!$A$1,MATCH($D428,Data!$CG:$CG,0)-1,MATCH($E428&amp;"/"&amp;V$1,Data!$1:$1,0)-1))=TRUE,"",IF(OFFSET(Data!$A$1,MATCH($D428,Data!$CG:$CG,0)-1,MATCH($E428&amp;"/"&amp;V$1,Data!$1:$1,0)-1)=0,"",OFFSET(Data!$A$1,MATCH($D428,Data!$CG:$CG,0)-1,MATCH($E428&amp;"/"&amp;V$1,Data!$1:$1,0)-1)))</f>
        <v/>
      </c>
      <c r="W428" s="257" t="str">
        <f ca="1">IF(ISERROR(OFFSET(Data!$A$1,MATCH($D428,Data!$CG:$CG,0)-1,MATCH($E428&amp;"/"&amp;W$1,Data!$1:$1,0)-1))=TRUE,"",IF(OFFSET(Data!$A$1,MATCH($D428,Data!$CG:$CG,0)-1,MATCH($E428&amp;"/"&amp;W$1,Data!$1:$1,0)-1)=0,"",OFFSET(Data!$A$1,MATCH($D428,Data!$CG:$CG,0)-1,MATCH($E428&amp;"/"&amp;W$1,Data!$1:$1,0)-1)))</f>
        <v/>
      </c>
      <c r="X428" s="256" t="str">
        <f ca="1">IF(ISERROR(OFFSET(Data!$A$1,MATCH($D428,Data!$CG:$CG,0)-1,MATCH($E428&amp;"/"&amp;X$1,Data!$1:$1,0)-1))=TRUE,"",IF(OFFSET(Data!$A$1,MATCH($D428,Data!$CG:$CG,0)-1,MATCH($E428&amp;"/"&amp;X$1,Data!$1:$1,0)-1)=0,"",OFFSET(Data!$A$1,MATCH($D428,Data!$CG:$CG,0)-1,MATCH($E428&amp;"/"&amp;X$1,Data!$1:$1,0)-1)))</f>
        <v/>
      </c>
      <c r="Y428" s="256" t="str">
        <f ca="1">IF(ISERROR(OFFSET(Data!$A$1,MATCH($D428,Data!$CG:$CG,0)-1,MATCH($E428&amp;"/"&amp;Y$1,Data!$1:$1,0)-1))=TRUE,"",IF(OFFSET(Data!$A$1,MATCH($D428,Data!$CG:$CG,0)-1,MATCH($E428&amp;"/"&amp;Y$1,Data!$1:$1,0)-1)=0,"",OFFSET(Data!$A$1,MATCH($D428,Data!$CG:$CG,0)-1,MATCH($E428&amp;"/"&amp;Y$1,Data!$1:$1,0)-1)))</f>
        <v/>
      </c>
      <c r="Z428" s="256" t="str">
        <f ca="1">IF(ISERROR(OFFSET(Data!$A$1,MATCH($D428,Data!$CG:$CG,0)-1,MATCH($E428&amp;"/"&amp;Z$1,Data!$1:$1,0)-1))=TRUE,"",IF(OFFSET(Data!$A$1,MATCH($D428,Data!$CG:$CG,0)-1,MATCH($E428&amp;"/"&amp;Z$1,Data!$1:$1,0)-1)=0,"",OFFSET(Data!$A$1,MATCH($D428,Data!$CG:$CG,0)-1,MATCH($E428&amp;"/"&amp;Z$1,Data!$1:$1,0)-1)))</f>
        <v/>
      </c>
      <c r="AA428" s="256" t="str">
        <f ca="1">IF(ISERROR(OFFSET(Data!$A$1,MATCH($D428,Data!$CG:$CG,0)-1,MATCH($E428&amp;"/"&amp;AA$1,Data!$1:$1,0)-1))=TRUE,"",IF(OFFSET(Data!$A$1,MATCH($D428,Data!$CG:$CG,0)-1,MATCH($E428&amp;"/"&amp;AA$1,Data!$1:$1,0)-1)=0,"",OFFSET(Data!$A$1,MATCH($D428,Data!$CG:$CG,0)-1,MATCH($E428&amp;"/"&amp;AA$1,Data!$1:$1,0)-1)))</f>
        <v/>
      </c>
      <c r="AB428" s="256" t="str">
        <f ca="1">IF(ISERROR(OFFSET(Data!$A$1,MATCH($D428,Data!$CG:$CG,0)-1,MATCH($E428&amp;"/"&amp;AB$1,Data!$1:$1,0)-1))=TRUE,"",IF(OFFSET(Data!$A$1,MATCH($D428,Data!$CG:$CG,0)-1,MATCH($E428&amp;"/"&amp;AB$1,Data!$1:$1,0)-1)=0,"",OFFSET(Data!$A$1,MATCH($D428,Data!$CG:$CG,0)-1,MATCH($E428&amp;"/"&amp;AB$1,Data!$1:$1,0)-1)))</f>
        <v/>
      </c>
      <c r="AC428" s="256" t="str">
        <f ca="1">IF(ISERROR(OFFSET(Data!$A$1,MATCH($D428,Data!$CG:$CG,0)-1,MATCH($E428&amp;"/"&amp;AC$1,Data!$1:$1,0)-1))=TRUE,"",IF(OFFSET(Data!$A$1,MATCH($D428,Data!$CG:$CG,0)-1,MATCH($E428&amp;"/"&amp;AC$1,Data!$1:$1,0)-1)=0,"",OFFSET(Data!$A$1,MATCH($D428,Data!$CG:$CG,0)-1,MATCH($E428&amp;"/"&amp;AC$1,Data!$1:$1,0)-1)))</f>
        <v/>
      </c>
      <c r="AD428" s="256" t="str">
        <f ca="1">IF(ISERROR(OFFSET(Data!$A$1,MATCH($D428,Data!$CG:$CG,0)-1,MATCH($E428&amp;"/"&amp;AD$1,Data!$1:$1,0)-1))=TRUE,"",IF(OFFSET(Data!$A$1,MATCH($D428,Data!$CG:$CG,0)-1,MATCH($E428&amp;"/"&amp;AD$1,Data!$1:$1,0)-1)=0,"",OFFSET(Data!$A$1,MATCH($D428,Data!$CG:$CG,0)-1,MATCH($E428&amp;"/"&amp;AD$1,Data!$1:$1,0)-1)))</f>
        <v/>
      </c>
      <c r="AE428" s="256" t="str">
        <f ca="1">IF(ISERROR(OFFSET(Data!$A$1,MATCH($D428,Data!$CG:$CG,0)-1,MATCH($E428&amp;"/"&amp;AE$1,Data!$1:$1,0)-1))=TRUE,"",IF(OFFSET(Data!$A$1,MATCH($D428,Data!$CG:$CG,0)-1,MATCH($E428&amp;"/"&amp;AE$1,Data!$1:$1,0)-1)=0,"",OFFSET(Data!$A$1,MATCH($D428,Data!$CG:$CG,0)-1,MATCH($E428&amp;"/"&amp;AE$1,Data!$1:$1,0)-1)))</f>
        <v/>
      </c>
      <c r="AF428" s="258" t="str">
        <f ca="1">IF(ISERROR(OFFSET(Data!$A$1,MATCH($D428,Data!$CG:$CG,0)-1,MATCH($E428&amp;"/"&amp;AF$1,Data!$1:$1,0)-1))=TRUE,"",IF(OFFSET(Data!$A$1,MATCH($D428,Data!$CG:$CG,0)-1,MATCH($E428&amp;"/"&amp;AF$1,Data!$1:$1,0)-1)=0,"",OFFSET(Data!$A$1,MATCH($D428,Data!$CG:$CG,0)-1,MATCH($E428&amp;"/"&amp;AF$1,Data!$1:$1,0)-1)))</f>
        <v/>
      </c>
      <c r="AG428" s="214">
        <f t="shared" ca="1" si="11"/>
        <v>0</v>
      </c>
      <c r="AH428" s="215">
        <f ca="1">SUM(AG424:AG428)</f>
        <v>0</v>
      </c>
    </row>
    <row r="429" spans="1:34" ht="15" hidden="1" customHeight="1" x14ac:dyDescent="0.25">
      <c r="A429" s="445" t="s">
        <v>33</v>
      </c>
      <c r="B429" s="448" t="e">
        <f>INDEX(Data!CI:CI,MATCH("W"&amp;A429,Data!A:A,0))</f>
        <v>#N/A</v>
      </c>
      <c r="C429" s="451" t="e">
        <f>INDEX(Data!CG:CG,MATCH("W"&amp;A429,Data!A:A,0))</f>
        <v>#N/A</v>
      </c>
      <c r="D429" s="26" t="e">
        <f>IF(C429&lt;&gt;"",C429,D8)</f>
        <v>#N/A</v>
      </c>
      <c r="E429" s="27" t="s">
        <v>21</v>
      </c>
      <c r="F429" s="271" t="str">
        <f ca="1">IF(ISERROR(OFFSET(Data!$A$1,MATCH($D429,Data!$CG:$CG,0)-1,MATCH($E429&amp;"/"&amp;F$1,Data!$1:$1,0)-1))=TRUE,"",IF(OFFSET(Data!$A$1,MATCH($D429,Data!$CG:$CG,0)-1,MATCH($E429&amp;"/"&amp;F$1,Data!$1:$1,0)-1)=0,"",OFFSET(Data!$A$1,MATCH($D429,Data!$CG:$CG,0)-1,MATCH($E429&amp;"/"&amp;F$1,Data!$1:$1,0)-1)))</f>
        <v/>
      </c>
      <c r="G429" s="250" t="str">
        <f ca="1">IF(ISERROR(OFFSET(Data!$A$1,MATCH($D429,Data!$CG:$CG,0)-1,MATCH($E429&amp;"/"&amp;G$1,Data!$1:$1,0)-1))=TRUE,"",IF(OFFSET(Data!$A$1,MATCH($D429,Data!$CG:$CG,0)-1,MATCH($E429&amp;"/"&amp;G$1,Data!$1:$1,0)-1)=0,"",OFFSET(Data!$A$1,MATCH($D429,Data!$CG:$CG,0)-1,MATCH($E429&amp;"/"&amp;G$1,Data!$1:$1,0)-1)))</f>
        <v/>
      </c>
      <c r="H429" s="250" t="str">
        <f ca="1">IF(ISERROR(OFFSET(Data!$A$1,MATCH($D429,Data!$CG:$CG,0)-1,MATCH($E429&amp;"/"&amp;H$1,Data!$1:$1,0)-1))=TRUE,"",IF(OFFSET(Data!$A$1,MATCH($D429,Data!$CG:$CG,0)-1,MATCH($E429&amp;"/"&amp;H$1,Data!$1:$1,0)-1)=0,"",OFFSET(Data!$A$1,MATCH($D429,Data!$CG:$CG,0)-1,MATCH($E429&amp;"/"&amp;H$1,Data!$1:$1,0)-1)))</f>
        <v/>
      </c>
      <c r="I429" s="250" t="str">
        <f ca="1">IF(ISERROR(OFFSET(Data!$A$1,MATCH($D429,Data!$CG:$CG,0)-1,MATCH($E429&amp;"/"&amp;I$1,Data!$1:$1,0)-1))=TRUE,"",IF(OFFSET(Data!$A$1,MATCH($D429,Data!$CG:$CG,0)-1,MATCH($E429&amp;"/"&amp;I$1,Data!$1:$1,0)-1)=0,"",OFFSET(Data!$A$1,MATCH($D429,Data!$CG:$CG,0)-1,MATCH($E429&amp;"/"&amp;I$1,Data!$1:$1,0)-1)))</f>
        <v/>
      </c>
      <c r="J429" s="250" t="str">
        <f ca="1">IF(ISERROR(OFFSET(Data!$A$1,MATCH($D429,Data!$CG:$CG,0)-1,MATCH($E429&amp;"/"&amp;J$1,Data!$1:$1,0)-1))=TRUE,"",IF(OFFSET(Data!$A$1,MATCH($D429,Data!$CG:$CG,0)-1,MATCH($E429&amp;"/"&amp;J$1,Data!$1:$1,0)-1)=0,"",OFFSET(Data!$A$1,MATCH($D429,Data!$CG:$CG,0)-1,MATCH($E429&amp;"/"&amp;J$1,Data!$1:$1,0)-1)))</f>
        <v/>
      </c>
      <c r="K429" s="250" t="str">
        <f ca="1">IF(ISERROR(OFFSET(Data!$A$1,MATCH($D429,Data!$CG:$CG,0)-1,MATCH($E429&amp;"/"&amp;K$1,Data!$1:$1,0)-1))=TRUE,"",IF(OFFSET(Data!$A$1,MATCH($D429,Data!$CG:$CG,0)-1,MATCH($E429&amp;"/"&amp;K$1,Data!$1:$1,0)-1)=0,"",OFFSET(Data!$A$1,MATCH($D429,Data!$CG:$CG,0)-1,MATCH($E429&amp;"/"&amp;K$1,Data!$1:$1,0)-1)))</f>
        <v/>
      </c>
      <c r="L429" s="250" t="str">
        <f ca="1">IF(ISERROR(OFFSET(Data!$A$1,MATCH($D429,Data!$CG:$CG,0)-1,MATCH($E429&amp;"/"&amp;L$1,Data!$1:$1,0)-1))=TRUE,"",IF(OFFSET(Data!$A$1,MATCH($D429,Data!$CG:$CG,0)-1,MATCH($E429&amp;"/"&amp;L$1,Data!$1:$1,0)-1)=0,"",OFFSET(Data!$A$1,MATCH($D429,Data!$CG:$CG,0)-1,MATCH($E429&amp;"/"&amp;L$1,Data!$1:$1,0)-1)))</f>
        <v/>
      </c>
      <c r="M429" s="250" t="str">
        <f ca="1">IF(ISERROR(OFFSET(Data!$A$1,MATCH($D429,Data!$CG:$CG,0)-1,MATCH($E429&amp;"/"&amp;M$1,Data!$1:$1,0)-1))=TRUE,"",IF(OFFSET(Data!$A$1,MATCH($D429,Data!$CG:$CG,0)-1,MATCH($E429&amp;"/"&amp;M$1,Data!$1:$1,0)-1)=0,"",OFFSET(Data!$A$1,MATCH($D429,Data!$CG:$CG,0)-1,MATCH($E429&amp;"/"&amp;M$1,Data!$1:$1,0)-1)))</f>
        <v/>
      </c>
      <c r="N429" s="250" t="str">
        <f ca="1">IF(ISERROR(OFFSET(Data!$A$1,MATCH($D429,Data!$CG:$CG,0)-1,MATCH($E429&amp;"/"&amp;N$1,Data!$1:$1,0)-1))=TRUE,"",IF(OFFSET(Data!$A$1,MATCH($D429,Data!$CG:$CG,0)-1,MATCH($E429&amp;"/"&amp;N$1,Data!$1:$1,0)-1)=0,"",OFFSET(Data!$A$1,MATCH($D429,Data!$CG:$CG,0)-1,MATCH($E429&amp;"/"&amp;N$1,Data!$1:$1,0)-1)))</f>
        <v/>
      </c>
      <c r="O429" s="250" t="str">
        <f ca="1">IF(ISERROR(OFFSET(Data!$A$1,MATCH($D429,Data!$CG:$CG,0)-1,MATCH($E429&amp;"/"&amp;O$1,Data!$1:$1,0)-1))=TRUE,"",IF(OFFSET(Data!$A$1,MATCH($D429,Data!$CG:$CG,0)-1,MATCH($E429&amp;"/"&amp;O$1,Data!$1:$1,0)-1)=0,"",OFFSET(Data!$A$1,MATCH($D429,Data!$CG:$CG,0)-1,MATCH($E429&amp;"/"&amp;O$1,Data!$1:$1,0)-1)))</f>
        <v/>
      </c>
      <c r="P429" s="250" t="str">
        <f ca="1">IF(ISERROR(OFFSET(Data!$A$1,MATCH($D429,Data!$CG:$CG,0)-1,MATCH($E429&amp;"/"&amp;P$1,Data!$1:$1,0)-1))=TRUE,"",IF(OFFSET(Data!$A$1,MATCH($D429,Data!$CG:$CG,0)-1,MATCH($E429&amp;"/"&amp;P$1,Data!$1:$1,0)-1)=0,"",OFFSET(Data!$A$1,MATCH($D429,Data!$CG:$CG,0)-1,MATCH($E429&amp;"/"&amp;P$1,Data!$1:$1,0)-1)))</f>
        <v/>
      </c>
      <c r="Q429" s="250" t="str">
        <f ca="1">IF(ISERROR(OFFSET(Data!$A$1,MATCH($D429,Data!$CG:$CG,0)-1,MATCH($E429&amp;"/"&amp;Q$1,Data!$1:$1,0)-1))=TRUE,"",IF(OFFSET(Data!$A$1,MATCH($D429,Data!$CG:$CG,0)-1,MATCH($E429&amp;"/"&amp;Q$1,Data!$1:$1,0)-1)=0,"",OFFSET(Data!$A$1,MATCH($D429,Data!$CG:$CG,0)-1,MATCH($E429&amp;"/"&amp;Q$1,Data!$1:$1,0)-1)))</f>
        <v/>
      </c>
      <c r="R429" s="250" t="str">
        <f ca="1">IF(ISERROR(OFFSET(Data!$A$1,MATCH($D429,Data!$CG:$CG,0)-1,MATCH($E429&amp;"/"&amp;R$1,Data!$1:$1,0)-1))=TRUE,"",IF(OFFSET(Data!$A$1,MATCH($D429,Data!$CG:$CG,0)-1,MATCH($E429&amp;"/"&amp;R$1,Data!$1:$1,0)-1)=0,"",OFFSET(Data!$A$1,MATCH($D429,Data!$CG:$CG,0)-1,MATCH($E429&amp;"/"&amp;R$1,Data!$1:$1,0)-1)))</f>
        <v/>
      </c>
      <c r="S429" s="250" t="str">
        <f ca="1">IF(ISERROR(OFFSET(Data!$A$1,MATCH($D429,Data!$CG:$CG,0)-1,MATCH($E429&amp;"/"&amp;S$1,Data!$1:$1,0)-1))=TRUE,"",IF(OFFSET(Data!$A$1,MATCH($D429,Data!$CG:$CG,0)-1,MATCH($E429&amp;"/"&amp;S$1,Data!$1:$1,0)-1)=0,"",OFFSET(Data!$A$1,MATCH($D429,Data!$CG:$CG,0)-1,MATCH($E429&amp;"/"&amp;S$1,Data!$1:$1,0)-1)))</f>
        <v/>
      </c>
      <c r="T429" s="250" t="str">
        <f ca="1">IF(ISERROR(OFFSET(Data!$A$1,MATCH($D429,Data!$CG:$CG,0)-1,MATCH($E429&amp;"/"&amp;T$1,Data!$1:$1,0)-1))=TRUE,"",IF(OFFSET(Data!$A$1,MATCH($D429,Data!$CG:$CG,0)-1,MATCH($E429&amp;"/"&amp;T$1,Data!$1:$1,0)-1)=0,"",OFFSET(Data!$A$1,MATCH($D429,Data!$CG:$CG,0)-1,MATCH($E429&amp;"/"&amp;T$1,Data!$1:$1,0)-1)))</f>
        <v/>
      </c>
      <c r="U429" s="250" t="str">
        <f ca="1">IF(ISERROR(OFFSET(Data!$A$1,MATCH($D429,Data!$CG:$CG,0)-1,MATCH($E429&amp;"/"&amp;U$1,Data!$1:$1,0)-1))=TRUE,"",IF(OFFSET(Data!$A$1,MATCH($D429,Data!$CG:$CG,0)-1,MATCH($E429&amp;"/"&amp;U$1,Data!$1:$1,0)-1)=0,"",OFFSET(Data!$A$1,MATCH($D429,Data!$CG:$CG,0)-1,MATCH($E429&amp;"/"&amp;U$1,Data!$1:$1,0)-1)))</f>
        <v/>
      </c>
      <c r="V429" s="250" t="str">
        <f ca="1">IF(ISERROR(OFFSET(Data!$A$1,MATCH($D429,Data!$CG:$CG,0)-1,MATCH($E429&amp;"/"&amp;V$1,Data!$1:$1,0)-1))=TRUE,"",IF(OFFSET(Data!$A$1,MATCH($D429,Data!$CG:$CG,0)-1,MATCH($E429&amp;"/"&amp;V$1,Data!$1:$1,0)-1)=0,"",OFFSET(Data!$A$1,MATCH($D429,Data!$CG:$CG,0)-1,MATCH($E429&amp;"/"&amp;V$1,Data!$1:$1,0)-1)))</f>
        <v/>
      </c>
      <c r="W429" s="272" t="str">
        <f ca="1">IF(ISERROR(OFFSET(Data!$A$1,MATCH($D429,Data!$CG:$CG,0)-1,MATCH($E429&amp;"/"&amp;W$1,Data!$1:$1,0)-1))=TRUE,"",IF(OFFSET(Data!$A$1,MATCH($D429,Data!$CG:$CG,0)-1,MATCH($E429&amp;"/"&amp;W$1,Data!$1:$1,0)-1)=0,"",OFFSET(Data!$A$1,MATCH($D429,Data!$CG:$CG,0)-1,MATCH($E429&amp;"/"&amp;W$1,Data!$1:$1,0)-1)))</f>
        <v/>
      </c>
      <c r="X429" s="250" t="str">
        <f ca="1">IF(ISERROR(OFFSET(Data!$A$1,MATCH($D429,Data!$CG:$CG,0)-1,MATCH($E429&amp;"/"&amp;X$1,Data!$1:$1,0)-1))=TRUE,"",IF(OFFSET(Data!$A$1,MATCH($D429,Data!$CG:$CG,0)-1,MATCH($E429&amp;"/"&amp;X$1,Data!$1:$1,0)-1)=0,"",OFFSET(Data!$A$1,MATCH($D429,Data!$CG:$CG,0)-1,MATCH($E429&amp;"/"&amp;X$1,Data!$1:$1,0)-1)))</f>
        <v/>
      </c>
      <c r="Y429" s="250" t="str">
        <f ca="1">IF(ISERROR(OFFSET(Data!$A$1,MATCH($D429,Data!$CG:$CG,0)-1,MATCH($E429&amp;"/"&amp;Y$1,Data!$1:$1,0)-1))=TRUE,"",IF(OFFSET(Data!$A$1,MATCH($D429,Data!$CG:$CG,0)-1,MATCH($E429&amp;"/"&amp;Y$1,Data!$1:$1,0)-1)=0,"",OFFSET(Data!$A$1,MATCH($D429,Data!$CG:$CG,0)-1,MATCH($E429&amp;"/"&amp;Y$1,Data!$1:$1,0)-1)))</f>
        <v/>
      </c>
      <c r="Z429" s="250" t="str">
        <f ca="1">IF(ISERROR(OFFSET(Data!$A$1,MATCH($D429,Data!$CG:$CG,0)-1,MATCH($E429&amp;"/"&amp;Z$1,Data!$1:$1,0)-1))=TRUE,"",IF(OFFSET(Data!$A$1,MATCH($D429,Data!$CG:$CG,0)-1,MATCH($E429&amp;"/"&amp;Z$1,Data!$1:$1,0)-1)=0,"",OFFSET(Data!$A$1,MATCH($D429,Data!$CG:$CG,0)-1,MATCH($E429&amp;"/"&amp;Z$1,Data!$1:$1,0)-1)))</f>
        <v/>
      </c>
      <c r="AA429" s="250" t="str">
        <f ca="1">IF(ISERROR(OFFSET(Data!$A$1,MATCH($D429,Data!$CG:$CG,0)-1,MATCH($E429&amp;"/"&amp;AA$1,Data!$1:$1,0)-1))=TRUE,"",IF(OFFSET(Data!$A$1,MATCH($D429,Data!$CG:$CG,0)-1,MATCH($E429&amp;"/"&amp;AA$1,Data!$1:$1,0)-1)=0,"",OFFSET(Data!$A$1,MATCH($D429,Data!$CG:$CG,0)-1,MATCH($E429&amp;"/"&amp;AA$1,Data!$1:$1,0)-1)))</f>
        <v/>
      </c>
      <c r="AB429" s="250" t="str">
        <f ca="1">IF(ISERROR(OFFSET(Data!$A$1,MATCH($D429,Data!$CG:$CG,0)-1,MATCH($E429&amp;"/"&amp;AB$1,Data!$1:$1,0)-1))=TRUE,"",IF(OFFSET(Data!$A$1,MATCH($D429,Data!$CG:$CG,0)-1,MATCH($E429&amp;"/"&amp;AB$1,Data!$1:$1,0)-1)=0,"",OFFSET(Data!$A$1,MATCH($D429,Data!$CG:$CG,0)-1,MATCH($E429&amp;"/"&amp;AB$1,Data!$1:$1,0)-1)))</f>
        <v/>
      </c>
      <c r="AC429" s="250" t="str">
        <f ca="1">IF(ISERROR(OFFSET(Data!$A$1,MATCH($D429,Data!$CG:$CG,0)-1,MATCH($E429&amp;"/"&amp;AC$1,Data!$1:$1,0)-1))=TRUE,"",IF(OFFSET(Data!$A$1,MATCH($D429,Data!$CG:$CG,0)-1,MATCH($E429&amp;"/"&amp;AC$1,Data!$1:$1,0)-1)=0,"",OFFSET(Data!$A$1,MATCH($D429,Data!$CG:$CG,0)-1,MATCH($E429&amp;"/"&amp;AC$1,Data!$1:$1,0)-1)))</f>
        <v/>
      </c>
      <c r="AD429" s="250" t="str">
        <f ca="1">IF(ISERROR(OFFSET(Data!$A$1,MATCH($D429,Data!$CG:$CG,0)-1,MATCH($E429&amp;"/"&amp;AD$1,Data!$1:$1,0)-1))=TRUE,"",IF(OFFSET(Data!$A$1,MATCH($D429,Data!$CG:$CG,0)-1,MATCH($E429&amp;"/"&amp;AD$1,Data!$1:$1,0)-1)=0,"",OFFSET(Data!$A$1,MATCH($D429,Data!$CG:$CG,0)-1,MATCH($E429&amp;"/"&amp;AD$1,Data!$1:$1,0)-1)))</f>
        <v/>
      </c>
      <c r="AE429" s="250" t="str">
        <f ca="1">IF(ISERROR(OFFSET(Data!$A$1,MATCH($D429,Data!$CG:$CG,0)-1,MATCH($E429&amp;"/"&amp;AE$1,Data!$1:$1,0)-1))=TRUE,"",IF(OFFSET(Data!$A$1,MATCH($D429,Data!$CG:$CG,0)-1,MATCH($E429&amp;"/"&amp;AE$1,Data!$1:$1,0)-1)=0,"",OFFSET(Data!$A$1,MATCH($D429,Data!$CG:$CG,0)-1,MATCH($E429&amp;"/"&amp;AE$1,Data!$1:$1,0)-1)))</f>
        <v/>
      </c>
      <c r="AF429" s="251" t="str">
        <f ca="1">IF(ISERROR(OFFSET(Data!$A$1,MATCH($D429,Data!$CG:$CG,0)-1,MATCH($E429&amp;"/"&amp;AF$1,Data!$1:$1,0)-1))=TRUE,"",IF(OFFSET(Data!$A$1,MATCH($D429,Data!$CG:$CG,0)-1,MATCH($E429&amp;"/"&amp;AF$1,Data!$1:$1,0)-1)=0,"",OFFSET(Data!$A$1,MATCH($D429,Data!$CG:$CG,0)-1,MATCH($E429&amp;"/"&amp;AF$1,Data!$1:$1,0)-1)))</f>
        <v/>
      </c>
      <c r="AG429" s="210">
        <f t="shared" ca="1" si="11"/>
        <v>0</v>
      </c>
      <c r="AH429" s="211">
        <f ca="1">AG429</f>
        <v>0</v>
      </c>
    </row>
    <row r="430" spans="1:34" ht="15" hidden="1" customHeight="1" thickBot="1" x14ac:dyDescent="0.3">
      <c r="A430" s="446"/>
      <c r="B430" s="449"/>
      <c r="C430" s="452"/>
      <c r="D430" s="28" t="e">
        <f>IF(C430&lt;&gt;"",C430,D429)</f>
        <v>#N/A</v>
      </c>
      <c r="E430" s="29" t="s">
        <v>22</v>
      </c>
      <c r="F430" s="254" t="str">
        <f ca="1">IF(ISERROR(OFFSET(Data!$A$1,MATCH($D430,Data!$CG:$CG,0)-1,MATCH($E430&amp;"/"&amp;F$1,Data!$1:$1,0)-1))=TRUE,"",IF(OFFSET(Data!$A$1,MATCH($D430,Data!$CG:$CG,0)-1,MATCH($E430&amp;"/"&amp;F$1,Data!$1:$1,0)-1)=0,"",OFFSET(Data!$A$1,MATCH($D430,Data!$CG:$CG,0)-1,MATCH($E430&amp;"/"&amp;F$1,Data!$1:$1,0)-1)))</f>
        <v/>
      </c>
      <c r="G430" s="252" t="str">
        <f ca="1">IF(ISERROR(OFFSET(Data!$A$1,MATCH($D430,Data!$CG:$CG,0)-1,MATCH($E430&amp;"/"&amp;G$1,Data!$1:$1,0)-1))=TRUE,"",IF(OFFSET(Data!$A$1,MATCH($D430,Data!$CG:$CG,0)-1,MATCH($E430&amp;"/"&amp;G$1,Data!$1:$1,0)-1)=0,"",OFFSET(Data!$A$1,MATCH($D430,Data!$CG:$CG,0)-1,MATCH($E430&amp;"/"&amp;G$1,Data!$1:$1,0)-1)))</f>
        <v/>
      </c>
      <c r="H430" s="252" t="str">
        <f ca="1">IF(ISERROR(OFFSET(Data!$A$1,MATCH($D430,Data!$CG:$CG,0)-1,MATCH($E430&amp;"/"&amp;H$1,Data!$1:$1,0)-1))=TRUE,"",IF(OFFSET(Data!$A$1,MATCH($D430,Data!$CG:$CG,0)-1,MATCH($E430&amp;"/"&amp;H$1,Data!$1:$1,0)-1)=0,"",OFFSET(Data!$A$1,MATCH($D430,Data!$CG:$CG,0)-1,MATCH($E430&amp;"/"&amp;H$1,Data!$1:$1,0)-1)))</f>
        <v/>
      </c>
      <c r="I430" s="252" t="str">
        <f ca="1">IF(ISERROR(OFFSET(Data!$A$1,MATCH($D430,Data!$CG:$CG,0)-1,MATCH($E430&amp;"/"&amp;I$1,Data!$1:$1,0)-1))=TRUE,"",IF(OFFSET(Data!$A$1,MATCH($D430,Data!$CG:$CG,0)-1,MATCH($E430&amp;"/"&amp;I$1,Data!$1:$1,0)-1)=0,"",OFFSET(Data!$A$1,MATCH($D430,Data!$CG:$CG,0)-1,MATCH($E430&amp;"/"&amp;I$1,Data!$1:$1,0)-1)))</f>
        <v/>
      </c>
      <c r="J430" s="252" t="str">
        <f ca="1">IF(ISERROR(OFFSET(Data!$A$1,MATCH($D430,Data!$CG:$CG,0)-1,MATCH($E430&amp;"/"&amp;J$1,Data!$1:$1,0)-1))=TRUE,"",IF(OFFSET(Data!$A$1,MATCH($D430,Data!$CG:$CG,0)-1,MATCH($E430&amp;"/"&amp;J$1,Data!$1:$1,0)-1)=0,"",OFFSET(Data!$A$1,MATCH($D430,Data!$CG:$CG,0)-1,MATCH($E430&amp;"/"&amp;J$1,Data!$1:$1,0)-1)))</f>
        <v/>
      </c>
      <c r="K430" s="252" t="str">
        <f ca="1">IF(ISERROR(OFFSET(Data!$A$1,MATCH($D430,Data!$CG:$CG,0)-1,MATCH($E430&amp;"/"&amp;K$1,Data!$1:$1,0)-1))=TRUE,"",IF(OFFSET(Data!$A$1,MATCH($D430,Data!$CG:$CG,0)-1,MATCH($E430&amp;"/"&amp;K$1,Data!$1:$1,0)-1)=0,"",OFFSET(Data!$A$1,MATCH($D430,Data!$CG:$CG,0)-1,MATCH($E430&amp;"/"&amp;K$1,Data!$1:$1,0)-1)))</f>
        <v/>
      </c>
      <c r="L430" s="252" t="str">
        <f ca="1">IF(ISERROR(OFFSET(Data!$A$1,MATCH($D430,Data!$CG:$CG,0)-1,MATCH($E430&amp;"/"&amp;L$1,Data!$1:$1,0)-1))=TRUE,"",IF(OFFSET(Data!$A$1,MATCH($D430,Data!$CG:$CG,0)-1,MATCH($E430&amp;"/"&amp;L$1,Data!$1:$1,0)-1)=0,"",OFFSET(Data!$A$1,MATCH($D430,Data!$CG:$CG,0)-1,MATCH($E430&amp;"/"&amp;L$1,Data!$1:$1,0)-1)))</f>
        <v/>
      </c>
      <c r="M430" s="252" t="str">
        <f ca="1">IF(ISERROR(OFFSET(Data!$A$1,MATCH($D430,Data!$CG:$CG,0)-1,MATCH($E430&amp;"/"&amp;M$1,Data!$1:$1,0)-1))=TRUE,"",IF(OFFSET(Data!$A$1,MATCH($D430,Data!$CG:$CG,0)-1,MATCH($E430&amp;"/"&amp;M$1,Data!$1:$1,0)-1)=0,"",OFFSET(Data!$A$1,MATCH($D430,Data!$CG:$CG,0)-1,MATCH($E430&amp;"/"&amp;M$1,Data!$1:$1,0)-1)))</f>
        <v/>
      </c>
      <c r="N430" s="252" t="str">
        <f ca="1">IF(ISERROR(OFFSET(Data!$A$1,MATCH($D430,Data!$CG:$CG,0)-1,MATCH($E430&amp;"/"&amp;N$1,Data!$1:$1,0)-1))=TRUE,"",IF(OFFSET(Data!$A$1,MATCH($D430,Data!$CG:$CG,0)-1,MATCH($E430&amp;"/"&amp;N$1,Data!$1:$1,0)-1)=0,"",OFFSET(Data!$A$1,MATCH($D430,Data!$CG:$CG,0)-1,MATCH($E430&amp;"/"&amp;N$1,Data!$1:$1,0)-1)))</f>
        <v/>
      </c>
      <c r="O430" s="252" t="str">
        <f ca="1">IF(ISERROR(OFFSET(Data!$A$1,MATCH($D430,Data!$CG:$CG,0)-1,MATCH($E430&amp;"/"&amp;O$1,Data!$1:$1,0)-1))=TRUE,"",IF(OFFSET(Data!$A$1,MATCH($D430,Data!$CG:$CG,0)-1,MATCH($E430&amp;"/"&amp;O$1,Data!$1:$1,0)-1)=0,"",OFFSET(Data!$A$1,MATCH($D430,Data!$CG:$CG,0)-1,MATCH($E430&amp;"/"&amp;O$1,Data!$1:$1,0)-1)))</f>
        <v/>
      </c>
      <c r="P430" s="252" t="str">
        <f ca="1">IF(ISERROR(OFFSET(Data!$A$1,MATCH($D430,Data!$CG:$CG,0)-1,MATCH($E430&amp;"/"&amp;P$1,Data!$1:$1,0)-1))=TRUE,"",IF(OFFSET(Data!$A$1,MATCH($D430,Data!$CG:$CG,0)-1,MATCH($E430&amp;"/"&amp;P$1,Data!$1:$1,0)-1)=0,"",OFFSET(Data!$A$1,MATCH($D430,Data!$CG:$CG,0)-1,MATCH($E430&amp;"/"&amp;P$1,Data!$1:$1,0)-1)))</f>
        <v/>
      </c>
      <c r="Q430" s="252" t="str">
        <f ca="1">IF(ISERROR(OFFSET(Data!$A$1,MATCH($D430,Data!$CG:$CG,0)-1,MATCH($E430&amp;"/"&amp;Q$1,Data!$1:$1,0)-1))=TRUE,"",IF(OFFSET(Data!$A$1,MATCH($D430,Data!$CG:$CG,0)-1,MATCH($E430&amp;"/"&amp;Q$1,Data!$1:$1,0)-1)=0,"",OFFSET(Data!$A$1,MATCH($D430,Data!$CG:$CG,0)-1,MATCH($E430&amp;"/"&amp;Q$1,Data!$1:$1,0)-1)))</f>
        <v/>
      </c>
      <c r="R430" s="252" t="str">
        <f ca="1">IF(ISERROR(OFFSET(Data!$A$1,MATCH($D430,Data!$CG:$CG,0)-1,MATCH($E430&amp;"/"&amp;R$1,Data!$1:$1,0)-1))=TRUE,"",IF(OFFSET(Data!$A$1,MATCH($D430,Data!$CG:$CG,0)-1,MATCH($E430&amp;"/"&amp;R$1,Data!$1:$1,0)-1)=0,"",OFFSET(Data!$A$1,MATCH($D430,Data!$CG:$CG,0)-1,MATCH($E430&amp;"/"&amp;R$1,Data!$1:$1,0)-1)))</f>
        <v/>
      </c>
      <c r="S430" s="252" t="str">
        <f ca="1">IF(ISERROR(OFFSET(Data!$A$1,MATCH($D430,Data!$CG:$CG,0)-1,MATCH($E430&amp;"/"&amp;S$1,Data!$1:$1,0)-1))=TRUE,"",IF(OFFSET(Data!$A$1,MATCH($D430,Data!$CG:$CG,0)-1,MATCH($E430&amp;"/"&amp;S$1,Data!$1:$1,0)-1)=0,"",OFFSET(Data!$A$1,MATCH($D430,Data!$CG:$CG,0)-1,MATCH($E430&amp;"/"&amp;S$1,Data!$1:$1,0)-1)))</f>
        <v/>
      </c>
      <c r="T430" s="252" t="str">
        <f ca="1">IF(ISERROR(OFFSET(Data!$A$1,MATCH($D430,Data!$CG:$CG,0)-1,MATCH($E430&amp;"/"&amp;T$1,Data!$1:$1,0)-1))=TRUE,"",IF(OFFSET(Data!$A$1,MATCH($D430,Data!$CG:$CG,0)-1,MATCH($E430&amp;"/"&amp;T$1,Data!$1:$1,0)-1)=0,"",OFFSET(Data!$A$1,MATCH($D430,Data!$CG:$CG,0)-1,MATCH($E430&amp;"/"&amp;T$1,Data!$1:$1,0)-1)))</f>
        <v/>
      </c>
      <c r="U430" s="252" t="str">
        <f ca="1">IF(ISERROR(OFFSET(Data!$A$1,MATCH($D430,Data!$CG:$CG,0)-1,MATCH($E430&amp;"/"&amp;U$1,Data!$1:$1,0)-1))=TRUE,"",IF(OFFSET(Data!$A$1,MATCH($D430,Data!$CG:$CG,0)-1,MATCH($E430&amp;"/"&amp;U$1,Data!$1:$1,0)-1)=0,"",OFFSET(Data!$A$1,MATCH($D430,Data!$CG:$CG,0)-1,MATCH($E430&amp;"/"&amp;U$1,Data!$1:$1,0)-1)))</f>
        <v/>
      </c>
      <c r="V430" s="252" t="str">
        <f ca="1">IF(ISERROR(OFFSET(Data!$A$1,MATCH($D430,Data!$CG:$CG,0)-1,MATCH($E430&amp;"/"&amp;V$1,Data!$1:$1,0)-1))=TRUE,"",IF(OFFSET(Data!$A$1,MATCH($D430,Data!$CG:$CG,0)-1,MATCH($E430&amp;"/"&amp;V$1,Data!$1:$1,0)-1)=0,"",OFFSET(Data!$A$1,MATCH($D430,Data!$CG:$CG,0)-1,MATCH($E430&amp;"/"&amp;V$1,Data!$1:$1,0)-1)))</f>
        <v/>
      </c>
      <c r="W430" s="269" t="str">
        <f ca="1">IF(ISERROR(OFFSET(Data!$A$1,MATCH($D430,Data!$CG:$CG,0)-1,MATCH($E430&amp;"/"&amp;W$1,Data!$1:$1,0)-1))=TRUE,"",IF(OFFSET(Data!$A$1,MATCH($D430,Data!$CG:$CG,0)-1,MATCH($E430&amp;"/"&amp;W$1,Data!$1:$1,0)-1)=0,"",OFFSET(Data!$A$1,MATCH($D430,Data!$CG:$CG,0)-1,MATCH($E430&amp;"/"&amp;W$1,Data!$1:$1,0)-1)))</f>
        <v/>
      </c>
      <c r="X430" s="252" t="str">
        <f ca="1">IF(ISERROR(OFFSET(Data!$A$1,MATCH($D430,Data!$CG:$CG,0)-1,MATCH($E430&amp;"/"&amp;X$1,Data!$1:$1,0)-1))=TRUE,"",IF(OFFSET(Data!$A$1,MATCH($D430,Data!$CG:$CG,0)-1,MATCH($E430&amp;"/"&amp;X$1,Data!$1:$1,0)-1)=0,"",OFFSET(Data!$A$1,MATCH($D430,Data!$CG:$CG,0)-1,MATCH($E430&amp;"/"&amp;X$1,Data!$1:$1,0)-1)))</f>
        <v/>
      </c>
      <c r="Y430" s="252" t="str">
        <f ca="1">IF(ISERROR(OFFSET(Data!$A$1,MATCH($D430,Data!$CG:$CG,0)-1,MATCH($E430&amp;"/"&amp;Y$1,Data!$1:$1,0)-1))=TRUE,"",IF(OFFSET(Data!$A$1,MATCH($D430,Data!$CG:$CG,0)-1,MATCH($E430&amp;"/"&amp;Y$1,Data!$1:$1,0)-1)=0,"",OFFSET(Data!$A$1,MATCH($D430,Data!$CG:$CG,0)-1,MATCH($E430&amp;"/"&amp;Y$1,Data!$1:$1,0)-1)))</f>
        <v/>
      </c>
      <c r="Z430" s="252" t="str">
        <f ca="1">IF(ISERROR(OFFSET(Data!$A$1,MATCH($D430,Data!$CG:$CG,0)-1,MATCH($E430&amp;"/"&amp;Z$1,Data!$1:$1,0)-1))=TRUE,"",IF(OFFSET(Data!$A$1,MATCH($D430,Data!$CG:$CG,0)-1,MATCH($E430&amp;"/"&amp;Z$1,Data!$1:$1,0)-1)=0,"",OFFSET(Data!$A$1,MATCH($D430,Data!$CG:$CG,0)-1,MATCH($E430&amp;"/"&amp;Z$1,Data!$1:$1,0)-1)))</f>
        <v/>
      </c>
      <c r="AA430" s="252" t="str">
        <f ca="1">IF(ISERROR(OFFSET(Data!$A$1,MATCH($D430,Data!$CG:$CG,0)-1,MATCH($E430&amp;"/"&amp;AA$1,Data!$1:$1,0)-1))=TRUE,"",IF(OFFSET(Data!$A$1,MATCH($D430,Data!$CG:$CG,0)-1,MATCH($E430&amp;"/"&amp;AA$1,Data!$1:$1,0)-1)=0,"",OFFSET(Data!$A$1,MATCH($D430,Data!$CG:$CG,0)-1,MATCH($E430&amp;"/"&amp;AA$1,Data!$1:$1,0)-1)))</f>
        <v/>
      </c>
      <c r="AB430" s="252" t="str">
        <f ca="1">IF(ISERROR(OFFSET(Data!$A$1,MATCH($D430,Data!$CG:$CG,0)-1,MATCH($E430&amp;"/"&amp;AB$1,Data!$1:$1,0)-1))=TRUE,"",IF(OFFSET(Data!$A$1,MATCH($D430,Data!$CG:$CG,0)-1,MATCH($E430&amp;"/"&amp;AB$1,Data!$1:$1,0)-1)=0,"",OFFSET(Data!$A$1,MATCH($D430,Data!$CG:$CG,0)-1,MATCH($E430&amp;"/"&amp;AB$1,Data!$1:$1,0)-1)))</f>
        <v/>
      </c>
      <c r="AC430" s="252" t="str">
        <f ca="1">IF(ISERROR(OFFSET(Data!$A$1,MATCH($D430,Data!$CG:$CG,0)-1,MATCH($E430&amp;"/"&amp;AC$1,Data!$1:$1,0)-1))=TRUE,"",IF(OFFSET(Data!$A$1,MATCH($D430,Data!$CG:$CG,0)-1,MATCH($E430&amp;"/"&amp;AC$1,Data!$1:$1,0)-1)=0,"",OFFSET(Data!$A$1,MATCH($D430,Data!$CG:$CG,0)-1,MATCH($E430&amp;"/"&amp;AC$1,Data!$1:$1,0)-1)))</f>
        <v/>
      </c>
      <c r="AD430" s="252" t="str">
        <f ca="1">IF(ISERROR(OFFSET(Data!$A$1,MATCH($D430,Data!$CG:$CG,0)-1,MATCH($E430&amp;"/"&amp;AD$1,Data!$1:$1,0)-1))=TRUE,"",IF(OFFSET(Data!$A$1,MATCH($D430,Data!$CG:$CG,0)-1,MATCH($E430&amp;"/"&amp;AD$1,Data!$1:$1,0)-1)=0,"",OFFSET(Data!$A$1,MATCH($D430,Data!$CG:$CG,0)-1,MATCH($E430&amp;"/"&amp;AD$1,Data!$1:$1,0)-1)))</f>
        <v/>
      </c>
      <c r="AE430" s="252" t="str">
        <f ca="1">IF(ISERROR(OFFSET(Data!$A$1,MATCH($D430,Data!$CG:$CG,0)-1,MATCH($E430&amp;"/"&amp;AE$1,Data!$1:$1,0)-1))=TRUE,"",IF(OFFSET(Data!$A$1,MATCH($D430,Data!$CG:$CG,0)-1,MATCH($E430&amp;"/"&amp;AE$1,Data!$1:$1,0)-1)=0,"",OFFSET(Data!$A$1,MATCH($D430,Data!$CG:$CG,0)-1,MATCH($E430&amp;"/"&amp;AE$1,Data!$1:$1,0)-1)))</f>
        <v/>
      </c>
      <c r="AF430" s="253" t="str">
        <f ca="1">IF(ISERROR(OFFSET(Data!$A$1,MATCH($D430,Data!$CG:$CG,0)-1,MATCH($E430&amp;"/"&amp;AF$1,Data!$1:$1,0)-1))=TRUE,"",IF(OFFSET(Data!$A$1,MATCH($D430,Data!$CG:$CG,0)-1,MATCH($E430&amp;"/"&amp;AF$1,Data!$1:$1,0)-1)=0,"",OFFSET(Data!$A$1,MATCH($D430,Data!$CG:$CG,0)-1,MATCH($E430&amp;"/"&amp;AF$1,Data!$1:$1,0)-1)))</f>
        <v/>
      </c>
      <c r="AG430" s="212">
        <f t="shared" ca="1" si="11"/>
        <v>0</v>
      </c>
      <c r="AH430" s="213">
        <f ca="1">SUM(AG429:AG430)</f>
        <v>0</v>
      </c>
    </row>
    <row r="431" spans="1:34" ht="15" hidden="1" customHeight="1" x14ac:dyDescent="0.25">
      <c r="A431" s="446"/>
      <c r="B431" s="449"/>
      <c r="C431" s="452"/>
      <c r="D431" s="28" t="e">
        <f>IF(C431&lt;&gt;"",C431,D430)</f>
        <v>#N/A</v>
      </c>
      <c r="E431" s="29" t="s">
        <v>23</v>
      </c>
      <c r="F431" s="254" t="str">
        <f ca="1">IF(ISERROR(OFFSET(Data!$A$1,MATCH($D431,Data!$CG:$CG,0)-1,MATCH($E431&amp;"/"&amp;F$1,Data!$1:$1,0)-1))=TRUE,"",IF(OFFSET(Data!$A$1,MATCH($D431,Data!$CG:$CG,0)-1,MATCH($E431&amp;"/"&amp;F$1,Data!$1:$1,0)-1)=0,"",OFFSET(Data!$A$1,MATCH($D431,Data!$CG:$CG,0)-1,MATCH($E431&amp;"/"&amp;F$1,Data!$1:$1,0)-1)))</f>
        <v/>
      </c>
      <c r="G431" s="252" t="str">
        <f ca="1">IF(ISERROR(OFFSET(Data!$A$1,MATCH($D431,Data!$CG:$CG,0)-1,MATCH($E431&amp;"/"&amp;G$1,Data!$1:$1,0)-1))=TRUE,"",IF(OFFSET(Data!$A$1,MATCH($D431,Data!$CG:$CG,0)-1,MATCH($E431&amp;"/"&amp;G$1,Data!$1:$1,0)-1)=0,"",OFFSET(Data!$A$1,MATCH($D431,Data!$CG:$CG,0)-1,MATCH($E431&amp;"/"&amp;G$1,Data!$1:$1,0)-1)))</f>
        <v/>
      </c>
      <c r="H431" s="252" t="str">
        <f ca="1">IF(ISERROR(OFFSET(Data!$A$1,MATCH($D431,Data!$CG:$CG,0)-1,MATCH($E431&amp;"/"&amp;H$1,Data!$1:$1,0)-1))=TRUE,"",IF(OFFSET(Data!$A$1,MATCH($D431,Data!$CG:$CG,0)-1,MATCH($E431&amp;"/"&amp;H$1,Data!$1:$1,0)-1)=0,"",OFFSET(Data!$A$1,MATCH($D431,Data!$CG:$CG,0)-1,MATCH($E431&amp;"/"&amp;H$1,Data!$1:$1,0)-1)))</f>
        <v/>
      </c>
      <c r="I431" s="252" t="str">
        <f ca="1">IF(ISERROR(OFFSET(Data!$A$1,MATCH($D431,Data!$CG:$CG,0)-1,MATCH($E431&amp;"/"&amp;I$1,Data!$1:$1,0)-1))=TRUE,"",IF(OFFSET(Data!$A$1,MATCH($D431,Data!$CG:$CG,0)-1,MATCH($E431&amp;"/"&amp;I$1,Data!$1:$1,0)-1)=0,"",OFFSET(Data!$A$1,MATCH($D431,Data!$CG:$CG,0)-1,MATCH($E431&amp;"/"&amp;I$1,Data!$1:$1,0)-1)))</f>
        <v/>
      </c>
      <c r="J431" s="252" t="str">
        <f ca="1">IF(ISERROR(OFFSET(Data!$A$1,MATCH($D431,Data!$CG:$CG,0)-1,MATCH($E431&amp;"/"&amp;J$1,Data!$1:$1,0)-1))=TRUE,"",IF(OFFSET(Data!$A$1,MATCH($D431,Data!$CG:$CG,0)-1,MATCH($E431&amp;"/"&amp;J$1,Data!$1:$1,0)-1)=0,"",OFFSET(Data!$A$1,MATCH($D431,Data!$CG:$CG,0)-1,MATCH($E431&amp;"/"&amp;J$1,Data!$1:$1,0)-1)))</f>
        <v/>
      </c>
      <c r="K431" s="252" t="str">
        <f ca="1">IF(ISERROR(OFFSET(Data!$A$1,MATCH($D431,Data!$CG:$CG,0)-1,MATCH($E431&amp;"/"&amp;K$1,Data!$1:$1,0)-1))=TRUE,"",IF(OFFSET(Data!$A$1,MATCH($D431,Data!$CG:$CG,0)-1,MATCH($E431&amp;"/"&amp;K$1,Data!$1:$1,0)-1)=0,"",OFFSET(Data!$A$1,MATCH($D431,Data!$CG:$CG,0)-1,MATCH($E431&amp;"/"&amp;K$1,Data!$1:$1,0)-1)))</f>
        <v/>
      </c>
      <c r="L431" s="252" t="str">
        <f ca="1">IF(ISERROR(OFFSET(Data!$A$1,MATCH($D431,Data!$CG:$CG,0)-1,MATCH($E431&amp;"/"&amp;L$1,Data!$1:$1,0)-1))=TRUE,"",IF(OFFSET(Data!$A$1,MATCH($D431,Data!$CG:$CG,0)-1,MATCH($E431&amp;"/"&amp;L$1,Data!$1:$1,0)-1)=0,"",OFFSET(Data!$A$1,MATCH($D431,Data!$CG:$CG,0)-1,MATCH($E431&amp;"/"&amp;L$1,Data!$1:$1,0)-1)))</f>
        <v/>
      </c>
      <c r="M431" s="252" t="str">
        <f ca="1">IF(ISERROR(OFFSET(Data!$A$1,MATCH($D431,Data!$CG:$CG,0)-1,MATCH($E431&amp;"/"&amp;M$1,Data!$1:$1,0)-1))=TRUE,"",IF(OFFSET(Data!$A$1,MATCH($D431,Data!$CG:$CG,0)-1,MATCH($E431&amp;"/"&amp;M$1,Data!$1:$1,0)-1)=0,"",OFFSET(Data!$A$1,MATCH($D431,Data!$CG:$CG,0)-1,MATCH($E431&amp;"/"&amp;M$1,Data!$1:$1,0)-1)))</f>
        <v/>
      </c>
      <c r="N431" s="252" t="str">
        <f ca="1">IF(ISERROR(OFFSET(Data!$A$1,MATCH($D431,Data!$CG:$CG,0)-1,MATCH($E431&amp;"/"&amp;N$1,Data!$1:$1,0)-1))=TRUE,"",IF(OFFSET(Data!$A$1,MATCH($D431,Data!$CG:$CG,0)-1,MATCH($E431&amp;"/"&amp;N$1,Data!$1:$1,0)-1)=0,"",OFFSET(Data!$A$1,MATCH($D431,Data!$CG:$CG,0)-1,MATCH($E431&amp;"/"&amp;N$1,Data!$1:$1,0)-1)))</f>
        <v/>
      </c>
      <c r="O431" s="252" t="str">
        <f ca="1">IF(ISERROR(OFFSET(Data!$A$1,MATCH($D431,Data!$CG:$CG,0)-1,MATCH($E431&amp;"/"&amp;O$1,Data!$1:$1,0)-1))=TRUE,"",IF(OFFSET(Data!$A$1,MATCH($D431,Data!$CG:$CG,0)-1,MATCH($E431&amp;"/"&amp;O$1,Data!$1:$1,0)-1)=0,"",OFFSET(Data!$A$1,MATCH($D431,Data!$CG:$CG,0)-1,MATCH($E431&amp;"/"&amp;O$1,Data!$1:$1,0)-1)))</f>
        <v/>
      </c>
      <c r="P431" s="252" t="str">
        <f ca="1">IF(ISERROR(OFFSET(Data!$A$1,MATCH($D431,Data!$CG:$CG,0)-1,MATCH($E431&amp;"/"&amp;P$1,Data!$1:$1,0)-1))=TRUE,"",IF(OFFSET(Data!$A$1,MATCH($D431,Data!$CG:$CG,0)-1,MATCH($E431&amp;"/"&amp;P$1,Data!$1:$1,0)-1)=0,"",OFFSET(Data!$A$1,MATCH($D431,Data!$CG:$CG,0)-1,MATCH($E431&amp;"/"&amp;P$1,Data!$1:$1,0)-1)))</f>
        <v/>
      </c>
      <c r="Q431" s="252" t="str">
        <f ca="1">IF(ISERROR(OFFSET(Data!$A$1,MATCH($D431,Data!$CG:$CG,0)-1,MATCH($E431&amp;"/"&amp;Q$1,Data!$1:$1,0)-1))=TRUE,"",IF(OFFSET(Data!$A$1,MATCH($D431,Data!$CG:$CG,0)-1,MATCH($E431&amp;"/"&amp;Q$1,Data!$1:$1,0)-1)=0,"",OFFSET(Data!$A$1,MATCH($D431,Data!$CG:$CG,0)-1,MATCH($E431&amp;"/"&amp;Q$1,Data!$1:$1,0)-1)))</f>
        <v/>
      </c>
      <c r="R431" s="252" t="str">
        <f ca="1">IF(ISERROR(OFFSET(Data!$A$1,MATCH($D431,Data!$CG:$CG,0)-1,MATCH($E431&amp;"/"&amp;R$1,Data!$1:$1,0)-1))=TRUE,"",IF(OFFSET(Data!$A$1,MATCH($D431,Data!$CG:$CG,0)-1,MATCH($E431&amp;"/"&amp;R$1,Data!$1:$1,0)-1)=0,"",OFFSET(Data!$A$1,MATCH($D431,Data!$CG:$CG,0)-1,MATCH($E431&amp;"/"&amp;R$1,Data!$1:$1,0)-1)))</f>
        <v/>
      </c>
      <c r="S431" s="252" t="str">
        <f ca="1">IF(ISERROR(OFFSET(Data!$A$1,MATCH($D431,Data!$CG:$CG,0)-1,MATCH($E431&amp;"/"&amp;S$1,Data!$1:$1,0)-1))=TRUE,"",IF(OFFSET(Data!$A$1,MATCH($D431,Data!$CG:$CG,0)-1,MATCH($E431&amp;"/"&amp;S$1,Data!$1:$1,0)-1)=0,"",OFFSET(Data!$A$1,MATCH($D431,Data!$CG:$CG,0)-1,MATCH($E431&amp;"/"&amp;S$1,Data!$1:$1,0)-1)))</f>
        <v/>
      </c>
      <c r="T431" s="252" t="str">
        <f ca="1">IF(ISERROR(OFFSET(Data!$A$1,MATCH($D431,Data!$CG:$CG,0)-1,MATCH($E431&amp;"/"&amp;T$1,Data!$1:$1,0)-1))=TRUE,"",IF(OFFSET(Data!$A$1,MATCH($D431,Data!$CG:$CG,0)-1,MATCH($E431&amp;"/"&amp;T$1,Data!$1:$1,0)-1)=0,"",OFFSET(Data!$A$1,MATCH($D431,Data!$CG:$CG,0)-1,MATCH($E431&amp;"/"&amp;T$1,Data!$1:$1,0)-1)))</f>
        <v/>
      </c>
      <c r="U431" s="252" t="str">
        <f ca="1">IF(ISERROR(OFFSET(Data!$A$1,MATCH($D431,Data!$CG:$CG,0)-1,MATCH($E431&amp;"/"&amp;U$1,Data!$1:$1,0)-1))=TRUE,"",IF(OFFSET(Data!$A$1,MATCH($D431,Data!$CG:$CG,0)-1,MATCH($E431&amp;"/"&amp;U$1,Data!$1:$1,0)-1)=0,"",OFFSET(Data!$A$1,MATCH($D431,Data!$CG:$CG,0)-1,MATCH($E431&amp;"/"&amp;U$1,Data!$1:$1,0)-1)))</f>
        <v/>
      </c>
      <c r="V431" s="252" t="str">
        <f ca="1">IF(ISERROR(OFFSET(Data!$A$1,MATCH($D431,Data!$CG:$CG,0)-1,MATCH($E431&amp;"/"&amp;V$1,Data!$1:$1,0)-1))=TRUE,"",IF(OFFSET(Data!$A$1,MATCH($D431,Data!$CG:$CG,0)-1,MATCH($E431&amp;"/"&amp;V$1,Data!$1:$1,0)-1)=0,"",OFFSET(Data!$A$1,MATCH($D431,Data!$CG:$CG,0)-1,MATCH($E431&amp;"/"&amp;V$1,Data!$1:$1,0)-1)))</f>
        <v/>
      </c>
      <c r="W431" s="269" t="str">
        <f ca="1">IF(ISERROR(OFFSET(Data!$A$1,MATCH($D431,Data!$CG:$CG,0)-1,MATCH($E431&amp;"/"&amp;W$1,Data!$1:$1,0)-1))=TRUE,"",IF(OFFSET(Data!$A$1,MATCH($D431,Data!$CG:$CG,0)-1,MATCH($E431&amp;"/"&amp;W$1,Data!$1:$1,0)-1)=0,"",OFFSET(Data!$A$1,MATCH($D431,Data!$CG:$CG,0)-1,MATCH($E431&amp;"/"&amp;W$1,Data!$1:$1,0)-1)))</f>
        <v/>
      </c>
      <c r="X431" s="252" t="str">
        <f ca="1">IF(ISERROR(OFFSET(Data!$A$1,MATCH($D431,Data!$CG:$CG,0)-1,MATCH($E431&amp;"/"&amp;X$1,Data!$1:$1,0)-1))=TRUE,"",IF(OFFSET(Data!$A$1,MATCH($D431,Data!$CG:$CG,0)-1,MATCH($E431&amp;"/"&amp;X$1,Data!$1:$1,0)-1)=0,"",OFFSET(Data!$A$1,MATCH($D431,Data!$CG:$CG,0)-1,MATCH($E431&amp;"/"&amp;X$1,Data!$1:$1,0)-1)))</f>
        <v/>
      </c>
      <c r="Y431" s="252" t="str">
        <f ca="1">IF(ISERROR(OFFSET(Data!$A$1,MATCH($D431,Data!$CG:$CG,0)-1,MATCH($E431&amp;"/"&amp;Y$1,Data!$1:$1,0)-1))=TRUE,"",IF(OFFSET(Data!$A$1,MATCH($D431,Data!$CG:$CG,0)-1,MATCH($E431&amp;"/"&amp;Y$1,Data!$1:$1,0)-1)=0,"",OFFSET(Data!$A$1,MATCH($D431,Data!$CG:$CG,0)-1,MATCH($E431&amp;"/"&amp;Y$1,Data!$1:$1,0)-1)))</f>
        <v/>
      </c>
      <c r="Z431" s="252" t="str">
        <f ca="1">IF(ISERROR(OFFSET(Data!$A$1,MATCH($D431,Data!$CG:$CG,0)-1,MATCH($E431&amp;"/"&amp;Z$1,Data!$1:$1,0)-1))=TRUE,"",IF(OFFSET(Data!$A$1,MATCH($D431,Data!$CG:$CG,0)-1,MATCH($E431&amp;"/"&amp;Z$1,Data!$1:$1,0)-1)=0,"",OFFSET(Data!$A$1,MATCH($D431,Data!$CG:$CG,0)-1,MATCH($E431&amp;"/"&amp;Z$1,Data!$1:$1,0)-1)))</f>
        <v/>
      </c>
      <c r="AA431" s="252" t="str">
        <f ca="1">IF(ISERROR(OFFSET(Data!$A$1,MATCH($D431,Data!$CG:$CG,0)-1,MATCH($E431&amp;"/"&amp;AA$1,Data!$1:$1,0)-1))=TRUE,"",IF(OFFSET(Data!$A$1,MATCH($D431,Data!$CG:$CG,0)-1,MATCH($E431&amp;"/"&amp;AA$1,Data!$1:$1,0)-1)=0,"",OFFSET(Data!$A$1,MATCH($D431,Data!$CG:$CG,0)-1,MATCH($E431&amp;"/"&amp;AA$1,Data!$1:$1,0)-1)))</f>
        <v/>
      </c>
      <c r="AB431" s="252" t="str">
        <f ca="1">IF(ISERROR(OFFSET(Data!$A$1,MATCH($D431,Data!$CG:$CG,0)-1,MATCH($E431&amp;"/"&amp;AB$1,Data!$1:$1,0)-1))=TRUE,"",IF(OFFSET(Data!$A$1,MATCH($D431,Data!$CG:$CG,0)-1,MATCH($E431&amp;"/"&amp;AB$1,Data!$1:$1,0)-1)=0,"",OFFSET(Data!$A$1,MATCH($D431,Data!$CG:$CG,0)-1,MATCH($E431&amp;"/"&amp;AB$1,Data!$1:$1,0)-1)))</f>
        <v/>
      </c>
      <c r="AC431" s="252" t="str">
        <f ca="1">IF(ISERROR(OFFSET(Data!$A$1,MATCH($D431,Data!$CG:$CG,0)-1,MATCH($E431&amp;"/"&amp;AC$1,Data!$1:$1,0)-1))=TRUE,"",IF(OFFSET(Data!$A$1,MATCH($D431,Data!$CG:$CG,0)-1,MATCH($E431&amp;"/"&amp;AC$1,Data!$1:$1,0)-1)=0,"",OFFSET(Data!$A$1,MATCH($D431,Data!$CG:$CG,0)-1,MATCH($E431&amp;"/"&amp;AC$1,Data!$1:$1,0)-1)))</f>
        <v/>
      </c>
      <c r="AD431" s="252" t="str">
        <f ca="1">IF(ISERROR(OFFSET(Data!$A$1,MATCH($D431,Data!$CG:$CG,0)-1,MATCH($E431&amp;"/"&amp;AD$1,Data!$1:$1,0)-1))=TRUE,"",IF(OFFSET(Data!$A$1,MATCH($D431,Data!$CG:$CG,0)-1,MATCH($E431&amp;"/"&amp;AD$1,Data!$1:$1,0)-1)=0,"",OFFSET(Data!$A$1,MATCH($D431,Data!$CG:$CG,0)-1,MATCH($E431&amp;"/"&amp;AD$1,Data!$1:$1,0)-1)))</f>
        <v/>
      </c>
      <c r="AE431" s="252" t="str">
        <f ca="1">IF(ISERROR(OFFSET(Data!$A$1,MATCH($D431,Data!$CG:$CG,0)-1,MATCH($E431&amp;"/"&amp;AE$1,Data!$1:$1,0)-1))=TRUE,"",IF(OFFSET(Data!$A$1,MATCH($D431,Data!$CG:$CG,0)-1,MATCH($E431&amp;"/"&amp;AE$1,Data!$1:$1,0)-1)=0,"",OFFSET(Data!$A$1,MATCH($D431,Data!$CG:$CG,0)-1,MATCH($E431&amp;"/"&amp;AE$1,Data!$1:$1,0)-1)))</f>
        <v/>
      </c>
      <c r="AF431" s="253" t="str">
        <f ca="1">IF(ISERROR(OFFSET(Data!$A$1,MATCH($D431,Data!$CG:$CG,0)-1,MATCH($E431&amp;"/"&amp;AF$1,Data!$1:$1,0)-1))=TRUE,"",IF(OFFSET(Data!$A$1,MATCH($D431,Data!$CG:$CG,0)-1,MATCH($E431&amp;"/"&amp;AF$1,Data!$1:$1,0)-1)=0,"",OFFSET(Data!$A$1,MATCH($D431,Data!$CG:$CG,0)-1,MATCH($E431&amp;"/"&amp;AF$1,Data!$1:$1,0)-1)))</f>
        <v/>
      </c>
      <c r="AG431" s="212">
        <f t="shared" ca="1" si="11"/>
        <v>0</v>
      </c>
      <c r="AH431" s="213">
        <f ca="1">SUM(AG429:AG431)</f>
        <v>0</v>
      </c>
    </row>
    <row r="432" spans="1:34" ht="15.75" hidden="1" customHeight="1" x14ac:dyDescent="0.25">
      <c r="A432" s="446"/>
      <c r="B432" s="449"/>
      <c r="C432" s="452"/>
      <c r="D432" s="28" t="e">
        <f>IF(C432&lt;&gt;"",C432,D431)</f>
        <v>#N/A</v>
      </c>
      <c r="E432" s="29" t="s">
        <v>24</v>
      </c>
      <c r="F432" s="254" t="str">
        <f ca="1">IF(ISERROR(OFFSET(Data!$A$1,MATCH($D432,Data!$CG:$CG,0)-1,MATCH($E432&amp;"/"&amp;F$1,Data!$1:$1,0)-1))=TRUE,"",IF(OFFSET(Data!$A$1,MATCH($D432,Data!$CG:$CG,0)-1,MATCH($E432&amp;"/"&amp;F$1,Data!$1:$1,0)-1)=0,"",OFFSET(Data!$A$1,MATCH($D432,Data!$CG:$CG,0)-1,MATCH($E432&amp;"/"&amp;F$1,Data!$1:$1,0)-1)))</f>
        <v/>
      </c>
      <c r="G432" s="252" t="str">
        <f ca="1">IF(ISERROR(OFFSET(Data!$A$1,MATCH($D432,Data!$CG:$CG,0)-1,MATCH($E432&amp;"/"&amp;G$1,Data!$1:$1,0)-1))=TRUE,"",IF(OFFSET(Data!$A$1,MATCH($D432,Data!$CG:$CG,0)-1,MATCH($E432&amp;"/"&amp;G$1,Data!$1:$1,0)-1)=0,"",OFFSET(Data!$A$1,MATCH($D432,Data!$CG:$CG,0)-1,MATCH($E432&amp;"/"&amp;G$1,Data!$1:$1,0)-1)))</f>
        <v/>
      </c>
      <c r="H432" s="252" t="str">
        <f ca="1">IF(ISERROR(OFFSET(Data!$A$1,MATCH($D432,Data!$CG:$CG,0)-1,MATCH($E432&amp;"/"&amp;H$1,Data!$1:$1,0)-1))=TRUE,"",IF(OFFSET(Data!$A$1,MATCH($D432,Data!$CG:$CG,0)-1,MATCH($E432&amp;"/"&amp;H$1,Data!$1:$1,0)-1)=0,"",OFFSET(Data!$A$1,MATCH($D432,Data!$CG:$CG,0)-1,MATCH($E432&amp;"/"&amp;H$1,Data!$1:$1,0)-1)))</f>
        <v/>
      </c>
      <c r="I432" s="252" t="str">
        <f ca="1">IF(ISERROR(OFFSET(Data!$A$1,MATCH($D432,Data!$CG:$CG,0)-1,MATCH($E432&amp;"/"&amp;I$1,Data!$1:$1,0)-1))=TRUE,"",IF(OFFSET(Data!$A$1,MATCH($D432,Data!$CG:$CG,0)-1,MATCH($E432&amp;"/"&amp;I$1,Data!$1:$1,0)-1)=0,"",OFFSET(Data!$A$1,MATCH($D432,Data!$CG:$CG,0)-1,MATCH($E432&amp;"/"&amp;I$1,Data!$1:$1,0)-1)))</f>
        <v/>
      </c>
      <c r="J432" s="252" t="str">
        <f ca="1">IF(ISERROR(OFFSET(Data!$A$1,MATCH($D432,Data!$CG:$CG,0)-1,MATCH($E432&amp;"/"&amp;J$1,Data!$1:$1,0)-1))=TRUE,"",IF(OFFSET(Data!$A$1,MATCH($D432,Data!$CG:$CG,0)-1,MATCH($E432&amp;"/"&amp;J$1,Data!$1:$1,0)-1)=0,"",OFFSET(Data!$A$1,MATCH($D432,Data!$CG:$CG,0)-1,MATCH($E432&amp;"/"&amp;J$1,Data!$1:$1,0)-1)))</f>
        <v/>
      </c>
      <c r="K432" s="252" t="str">
        <f ca="1">IF(ISERROR(OFFSET(Data!$A$1,MATCH($D432,Data!$CG:$CG,0)-1,MATCH($E432&amp;"/"&amp;K$1,Data!$1:$1,0)-1))=TRUE,"",IF(OFFSET(Data!$A$1,MATCH($D432,Data!$CG:$CG,0)-1,MATCH($E432&amp;"/"&amp;K$1,Data!$1:$1,0)-1)=0,"",OFFSET(Data!$A$1,MATCH($D432,Data!$CG:$CG,0)-1,MATCH($E432&amp;"/"&amp;K$1,Data!$1:$1,0)-1)))</f>
        <v/>
      </c>
      <c r="L432" s="252" t="str">
        <f ca="1">IF(ISERROR(OFFSET(Data!$A$1,MATCH($D432,Data!$CG:$CG,0)-1,MATCH($E432&amp;"/"&amp;L$1,Data!$1:$1,0)-1))=TRUE,"",IF(OFFSET(Data!$A$1,MATCH($D432,Data!$CG:$CG,0)-1,MATCH($E432&amp;"/"&amp;L$1,Data!$1:$1,0)-1)=0,"",OFFSET(Data!$A$1,MATCH($D432,Data!$CG:$CG,0)-1,MATCH($E432&amp;"/"&amp;L$1,Data!$1:$1,0)-1)))</f>
        <v/>
      </c>
      <c r="M432" s="252" t="str">
        <f ca="1">IF(ISERROR(OFFSET(Data!$A$1,MATCH($D432,Data!$CG:$CG,0)-1,MATCH($E432&amp;"/"&amp;M$1,Data!$1:$1,0)-1))=TRUE,"",IF(OFFSET(Data!$A$1,MATCH($D432,Data!$CG:$CG,0)-1,MATCH($E432&amp;"/"&amp;M$1,Data!$1:$1,0)-1)=0,"",OFFSET(Data!$A$1,MATCH($D432,Data!$CG:$CG,0)-1,MATCH($E432&amp;"/"&amp;M$1,Data!$1:$1,0)-1)))</f>
        <v/>
      </c>
      <c r="N432" s="252" t="str">
        <f ca="1">IF(ISERROR(OFFSET(Data!$A$1,MATCH($D432,Data!$CG:$CG,0)-1,MATCH($E432&amp;"/"&amp;N$1,Data!$1:$1,0)-1))=TRUE,"",IF(OFFSET(Data!$A$1,MATCH($D432,Data!$CG:$CG,0)-1,MATCH($E432&amp;"/"&amp;N$1,Data!$1:$1,0)-1)=0,"",OFFSET(Data!$A$1,MATCH($D432,Data!$CG:$CG,0)-1,MATCH($E432&amp;"/"&amp;N$1,Data!$1:$1,0)-1)))</f>
        <v/>
      </c>
      <c r="O432" s="252" t="str">
        <f ca="1">IF(ISERROR(OFFSET(Data!$A$1,MATCH($D432,Data!$CG:$CG,0)-1,MATCH($E432&amp;"/"&amp;O$1,Data!$1:$1,0)-1))=TRUE,"",IF(OFFSET(Data!$A$1,MATCH($D432,Data!$CG:$CG,0)-1,MATCH($E432&amp;"/"&amp;O$1,Data!$1:$1,0)-1)=0,"",OFFSET(Data!$A$1,MATCH($D432,Data!$CG:$CG,0)-1,MATCH($E432&amp;"/"&amp;O$1,Data!$1:$1,0)-1)))</f>
        <v/>
      </c>
      <c r="P432" s="252" t="str">
        <f ca="1">IF(ISERROR(OFFSET(Data!$A$1,MATCH($D432,Data!$CG:$CG,0)-1,MATCH($E432&amp;"/"&amp;P$1,Data!$1:$1,0)-1))=TRUE,"",IF(OFFSET(Data!$A$1,MATCH($D432,Data!$CG:$CG,0)-1,MATCH($E432&amp;"/"&amp;P$1,Data!$1:$1,0)-1)=0,"",OFFSET(Data!$A$1,MATCH($D432,Data!$CG:$CG,0)-1,MATCH($E432&amp;"/"&amp;P$1,Data!$1:$1,0)-1)))</f>
        <v/>
      </c>
      <c r="Q432" s="252" t="str">
        <f ca="1">IF(ISERROR(OFFSET(Data!$A$1,MATCH($D432,Data!$CG:$CG,0)-1,MATCH($E432&amp;"/"&amp;Q$1,Data!$1:$1,0)-1))=TRUE,"",IF(OFFSET(Data!$A$1,MATCH($D432,Data!$CG:$CG,0)-1,MATCH($E432&amp;"/"&amp;Q$1,Data!$1:$1,0)-1)=0,"",OFFSET(Data!$A$1,MATCH($D432,Data!$CG:$CG,0)-1,MATCH($E432&amp;"/"&amp;Q$1,Data!$1:$1,0)-1)))</f>
        <v/>
      </c>
      <c r="R432" s="252" t="str">
        <f ca="1">IF(ISERROR(OFFSET(Data!$A$1,MATCH($D432,Data!$CG:$CG,0)-1,MATCH($E432&amp;"/"&amp;R$1,Data!$1:$1,0)-1))=TRUE,"",IF(OFFSET(Data!$A$1,MATCH($D432,Data!$CG:$CG,0)-1,MATCH($E432&amp;"/"&amp;R$1,Data!$1:$1,0)-1)=0,"",OFFSET(Data!$A$1,MATCH($D432,Data!$CG:$CG,0)-1,MATCH($E432&amp;"/"&amp;R$1,Data!$1:$1,0)-1)))</f>
        <v/>
      </c>
      <c r="S432" s="252" t="str">
        <f ca="1">IF(ISERROR(OFFSET(Data!$A$1,MATCH($D432,Data!$CG:$CG,0)-1,MATCH($E432&amp;"/"&amp;S$1,Data!$1:$1,0)-1))=TRUE,"",IF(OFFSET(Data!$A$1,MATCH($D432,Data!$CG:$CG,0)-1,MATCH($E432&amp;"/"&amp;S$1,Data!$1:$1,0)-1)=0,"",OFFSET(Data!$A$1,MATCH($D432,Data!$CG:$CG,0)-1,MATCH($E432&amp;"/"&amp;S$1,Data!$1:$1,0)-1)))</f>
        <v/>
      </c>
      <c r="T432" s="252" t="str">
        <f ca="1">IF(ISERROR(OFFSET(Data!$A$1,MATCH($D432,Data!$CG:$CG,0)-1,MATCH($E432&amp;"/"&amp;T$1,Data!$1:$1,0)-1))=TRUE,"",IF(OFFSET(Data!$A$1,MATCH($D432,Data!$CG:$CG,0)-1,MATCH($E432&amp;"/"&amp;T$1,Data!$1:$1,0)-1)=0,"",OFFSET(Data!$A$1,MATCH($D432,Data!$CG:$CG,0)-1,MATCH($E432&amp;"/"&amp;T$1,Data!$1:$1,0)-1)))</f>
        <v/>
      </c>
      <c r="U432" s="252" t="str">
        <f ca="1">IF(ISERROR(OFFSET(Data!$A$1,MATCH($D432,Data!$CG:$CG,0)-1,MATCH($E432&amp;"/"&amp;U$1,Data!$1:$1,0)-1))=TRUE,"",IF(OFFSET(Data!$A$1,MATCH($D432,Data!$CG:$CG,0)-1,MATCH($E432&amp;"/"&amp;U$1,Data!$1:$1,0)-1)=0,"",OFFSET(Data!$A$1,MATCH($D432,Data!$CG:$CG,0)-1,MATCH($E432&amp;"/"&amp;U$1,Data!$1:$1,0)-1)))</f>
        <v/>
      </c>
      <c r="V432" s="252" t="str">
        <f ca="1">IF(ISERROR(OFFSET(Data!$A$1,MATCH($D432,Data!$CG:$CG,0)-1,MATCH($E432&amp;"/"&amp;V$1,Data!$1:$1,0)-1))=TRUE,"",IF(OFFSET(Data!$A$1,MATCH($D432,Data!$CG:$CG,0)-1,MATCH($E432&amp;"/"&amp;V$1,Data!$1:$1,0)-1)=0,"",OFFSET(Data!$A$1,MATCH($D432,Data!$CG:$CG,0)-1,MATCH($E432&amp;"/"&amp;V$1,Data!$1:$1,0)-1)))</f>
        <v/>
      </c>
      <c r="W432" s="269" t="str">
        <f ca="1">IF(ISERROR(OFFSET(Data!$A$1,MATCH($D432,Data!$CG:$CG,0)-1,MATCH($E432&amp;"/"&amp;W$1,Data!$1:$1,0)-1))=TRUE,"",IF(OFFSET(Data!$A$1,MATCH($D432,Data!$CG:$CG,0)-1,MATCH($E432&amp;"/"&amp;W$1,Data!$1:$1,0)-1)=0,"",OFFSET(Data!$A$1,MATCH($D432,Data!$CG:$CG,0)-1,MATCH($E432&amp;"/"&amp;W$1,Data!$1:$1,0)-1)))</f>
        <v/>
      </c>
      <c r="X432" s="252" t="str">
        <f ca="1">IF(ISERROR(OFFSET(Data!$A$1,MATCH($D432,Data!$CG:$CG,0)-1,MATCH($E432&amp;"/"&amp;X$1,Data!$1:$1,0)-1))=TRUE,"",IF(OFFSET(Data!$A$1,MATCH($D432,Data!$CG:$CG,0)-1,MATCH($E432&amp;"/"&amp;X$1,Data!$1:$1,0)-1)=0,"",OFFSET(Data!$A$1,MATCH($D432,Data!$CG:$CG,0)-1,MATCH($E432&amp;"/"&amp;X$1,Data!$1:$1,0)-1)))</f>
        <v/>
      </c>
      <c r="Y432" s="252" t="str">
        <f ca="1">IF(ISERROR(OFFSET(Data!$A$1,MATCH($D432,Data!$CG:$CG,0)-1,MATCH($E432&amp;"/"&amp;Y$1,Data!$1:$1,0)-1))=TRUE,"",IF(OFFSET(Data!$A$1,MATCH($D432,Data!$CG:$CG,0)-1,MATCH($E432&amp;"/"&amp;Y$1,Data!$1:$1,0)-1)=0,"",OFFSET(Data!$A$1,MATCH($D432,Data!$CG:$CG,0)-1,MATCH($E432&amp;"/"&amp;Y$1,Data!$1:$1,0)-1)))</f>
        <v/>
      </c>
      <c r="Z432" s="252" t="str">
        <f ca="1">IF(ISERROR(OFFSET(Data!$A$1,MATCH($D432,Data!$CG:$CG,0)-1,MATCH($E432&amp;"/"&amp;Z$1,Data!$1:$1,0)-1))=TRUE,"",IF(OFFSET(Data!$A$1,MATCH($D432,Data!$CG:$CG,0)-1,MATCH($E432&amp;"/"&amp;Z$1,Data!$1:$1,0)-1)=0,"",OFFSET(Data!$A$1,MATCH($D432,Data!$CG:$CG,0)-1,MATCH($E432&amp;"/"&amp;Z$1,Data!$1:$1,0)-1)))</f>
        <v/>
      </c>
      <c r="AA432" s="252" t="str">
        <f ca="1">IF(ISERROR(OFFSET(Data!$A$1,MATCH($D432,Data!$CG:$CG,0)-1,MATCH($E432&amp;"/"&amp;AA$1,Data!$1:$1,0)-1))=TRUE,"",IF(OFFSET(Data!$A$1,MATCH($D432,Data!$CG:$CG,0)-1,MATCH($E432&amp;"/"&amp;AA$1,Data!$1:$1,0)-1)=0,"",OFFSET(Data!$A$1,MATCH($D432,Data!$CG:$CG,0)-1,MATCH($E432&amp;"/"&amp;AA$1,Data!$1:$1,0)-1)))</f>
        <v/>
      </c>
      <c r="AB432" s="252" t="str">
        <f ca="1">IF(ISERROR(OFFSET(Data!$A$1,MATCH($D432,Data!$CG:$CG,0)-1,MATCH($E432&amp;"/"&amp;AB$1,Data!$1:$1,0)-1))=TRUE,"",IF(OFFSET(Data!$A$1,MATCH($D432,Data!$CG:$CG,0)-1,MATCH($E432&amp;"/"&amp;AB$1,Data!$1:$1,0)-1)=0,"",OFFSET(Data!$A$1,MATCH($D432,Data!$CG:$CG,0)-1,MATCH($E432&amp;"/"&amp;AB$1,Data!$1:$1,0)-1)))</f>
        <v/>
      </c>
      <c r="AC432" s="252" t="str">
        <f ca="1">IF(ISERROR(OFFSET(Data!$A$1,MATCH($D432,Data!$CG:$CG,0)-1,MATCH($E432&amp;"/"&amp;AC$1,Data!$1:$1,0)-1))=TRUE,"",IF(OFFSET(Data!$A$1,MATCH($D432,Data!$CG:$CG,0)-1,MATCH($E432&amp;"/"&amp;AC$1,Data!$1:$1,0)-1)=0,"",OFFSET(Data!$A$1,MATCH($D432,Data!$CG:$CG,0)-1,MATCH($E432&amp;"/"&amp;AC$1,Data!$1:$1,0)-1)))</f>
        <v/>
      </c>
      <c r="AD432" s="252" t="str">
        <f ca="1">IF(ISERROR(OFFSET(Data!$A$1,MATCH($D432,Data!$CG:$CG,0)-1,MATCH($E432&amp;"/"&amp;AD$1,Data!$1:$1,0)-1))=TRUE,"",IF(OFFSET(Data!$A$1,MATCH($D432,Data!$CG:$CG,0)-1,MATCH($E432&amp;"/"&amp;AD$1,Data!$1:$1,0)-1)=0,"",OFFSET(Data!$A$1,MATCH($D432,Data!$CG:$CG,0)-1,MATCH($E432&amp;"/"&amp;AD$1,Data!$1:$1,0)-1)))</f>
        <v/>
      </c>
      <c r="AE432" s="252" t="str">
        <f ca="1">IF(ISERROR(OFFSET(Data!$A$1,MATCH($D432,Data!$CG:$CG,0)-1,MATCH($E432&amp;"/"&amp;AE$1,Data!$1:$1,0)-1))=TRUE,"",IF(OFFSET(Data!$A$1,MATCH($D432,Data!$CG:$CG,0)-1,MATCH($E432&amp;"/"&amp;AE$1,Data!$1:$1,0)-1)=0,"",OFFSET(Data!$A$1,MATCH($D432,Data!$CG:$CG,0)-1,MATCH($E432&amp;"/"&amp;AE$1,Data!$1:$1,0)-1)))</f>
        <v/>
      </c>
      <c r="AF432" s="253" t="str">
        <f ca="1">IF(ISERROR(OFFSET(Data!$A$1,MATCH($D432,Data!$CG:$CG,0)-1,MATCH($E432&amp;"/"&amp;AF$1,Data!$1:$1,0)-1))=TRUE,"",IF(OFFSET(Data!$A$1,MATCH($D432,Data!$CG:$CG,0)-1,MATCH($E432&amp;"/"&amp;AF$1,Data!$1:$1,0)-1)=0,"",OFFSET(Data!$A$1,MATCH($D432,Data!$CG:$CG,0)-1,MATCH($E432&amp;"/"&amp;AF$1,Data!$1:$1,0)-1)))</f>
        <v/>
      </c>
      <c r="AG432" s="212">
        <f t="shared" ca="1" si="11"/>
        <v>0</v>
      </c>
      <c r="AH432" s="213">
        <f ca="1">SUM(AG429:AG432)</f>
        <v>0</v>
      </c>
    </row>
    <row r="433" spans="1:34" ht="15.75" hidden="1" customHeight="1" thickBot="1" x14ac:dyDescent="0.3">
      <c r="A433" s="447"/>
      <c r="B433" s="450"/>
      <c r="C433" s="453"/>
      <c r="D433" s="30" t="e">
        <f>IF(C433&lt;&gt;"",C433,D432)</f>
        <v>#N/A</v>
      </c>
      <c r="E433" s="31" t="s">
        <v>25</v>
      </c>
      <c r="F433" s="255" t="str">
        <f ca="1">IF(ISERROR(OFFSET(Data!$A$1,MATCH($D433,Data!$CG:$CG,0)-1,MATCH($E433&amp;"/"&amp;F$1,Data!$1:$1,0)-1))=TRUE,"",IF(OFFSET(Data!$A$1,MATCH($D433,Data!$CG:$CG,0)-1,MATCH($E433&amp;"/"&amp;F$1,Data!$1:$1,0)-1)=0,"",OFFSET(Data!$A$1,MATCH($D433,Data!$CG:$CG,0)-1,MATCH($E433&amp;"/"&amp;F$1,Data!$1:$1,0)-1)))</f>
        <v/>
      </c>
      <c r="G433" s="256" t="str">
        <f ca="1">IF(ISERROR(OFFSET(Data!$A$1,MATCH($D433,Data!$CG:$CG,0)-1,MATCH($E433&amp;"/"&amp;G$1,Data!$1:$1,0)-1))=TRUE,"",IF(OFFSET(Data!$A$1,MATCH($D433,Data!$CG:$CG,0)-1,MATCH($E433&amp;"/"&amp;G$1,Data!$1:$1,0)-1)=0,"",OFFSET(Data!$A$1,MATCH($D433,Data!$CG:$CG,0)-1,MATCH($E433&amp;"/"&amp;G$1,Data!$1:$1,0)-1)))</f>
        <v/>
      </c>
      <c r="H433" s="256" t="str">
        <f ca="1">IF(ISERROR(OFFSET(Data!$A$1,MATCH($D433,Data!$CG:$CG,0)-1,MATCH($E433&amp;"/"&amp;H$1,Data!$1:$1,0)-1))=TRUE,"",IF(OFFSET(Data!$A$1,MATCH($D433,Data!$CG:$CG,0)-1,MATCH($E433&amp;"/"&amp;H$1,Data!$1:$1,0)-1)=0,"",OFFSET(Data!$A$1,MATCH($D433,Data!$CG:$CG,0)-1,MATCH($E433&amp;"/"&amp;H$1,Data!$1:$1,0)-1)))</f>
        <v/>
      </c>
      <c r="I433" s="256" t="str">
        <f ca="1">IF(ISERROR(OFFSET(Data!$A$1,MATCH($D433,Data!$CG:$CG,0)-1,MATCH($E433&amp;"/"&amp;I$1,Data!$1:$1,0)-1))=TRUE,"",IF(OFFSET(Data!$A$1,MATCH($D433,Data!$CG:$CG,0)-1,MATCH($E433&amp;"/"&amp;I$1,Data!$1:$1,0)-1)=0,"",OFFSET(Data!$A$1,MATCH($D433,Data!$CG:$CG,0)-1,MATCH($E433&amp;"/"&amp;I$1,Data!$1:$1,0)-1)))</f>
        <v/>
      </c>
      <c r="J433" s="256" t="str">
        <f ca="1">IF(ISERROR(OFFSET(Data!$A$1,MATCH($D433,Data!$CG:$CG,0)-1,MATCH($E433&amp;"/"&amp;J$1,Data!$1:$1,0)-1))=TRUE,"",IF(OFFSET(Data!$A$1,MATCH($D433,Data!$CG:$CG,0)-1,MATCH($E433&amp;"/"&amp;J$1,Data!$1:$1,0)-1)=0,"",OFFSET(Data!$A$1,MATCH($D433,Data!$CG:$CG,0)-1,MATCH($E433&amp;"/"&amp;J$1,Data!$1:$1,0)-1)))</f>
        <v/>
      </c>
      <c r="K433" s="256" t="str">
        <f ca="1">IF(ISERROR(OFFSET(Data!$A$1,MATCH($D433,Data!$CG:$CG,0)-1,MATCH($E433&amp;"/"&amp;K$1,Data!$1:$1,0)-1))=TRUE,"",IF(OFFSET(Data!$A$1,MATCH($D433,Data!$CG:$CG,0)-1,MATCH($E433&amp;"/"&amp;K$1,Data!$1:$1,0)-1)=0,"",OFFSET(Data!$A$1,MATCH($D433,Data!$CG:$CG,0)-1,MATCH($E433&amp;"/"&amp;K$1,Data!$1:$1,0)-1)))</f>
        <v/>
      </c>
      <c r="L433" s="256" t="str">
        <f ca="1">IF(ISERROR(OFFSET(Data!$A$1,MATCH($D433,Data!$CG:$CG,0)-1,MATCH($E433&amp;"/"&amp;L$1,Data!$1:$1,0)-1))=TRUE,"",IF(OFFSET(Data!$A$1,MATCH($D433,Data!$CG:$CG,0)-1,MATCH($E433&amp;"/"&amp;L$1,Data!$1:$1,0)-1)=0,"",OFFSET(Data!$A$1,MATCH($D433,Data!$CG:$CG,0)-1,MATCH($E433&amp;"/"&amp;L$1,Data!$1:$1,0)-1)))</f>
        <v/>
      </c>
      <c r="M433" s="256" t="str">
        <f ca="1">IF(ISERROR(OFFSET(Data!$A$1,MATCH($D433,Data!$CG:$CG,0)-1,MATCH($E433&amp;"/"&amp;M$1,Data!$1:$1,0)-1))=TRUE,"",IF(OFFSET(Data!$A$1,MATCH($D433,Data!$CG:$CG,0)-1,MATCH($E433&amp;"/"&amp;M$1,Data!$1:$1,0)-1)=0,"",OFFSET(Data!$A$1,MATCH($D433,Data!$CG:$CG,0)-1,MATCH($E433&amp;"/"&amp;M$1,Data!$1:$1,0)-1)))</f>
        <v/>
      </c>
      <c r="N433" s="256" t="str">
        <f ca="1">IF(ISERROR(OFFSET(Data!$A$1,MATCH($D433,Data!$CG:$CG,0)-1,MATCH($E433&amp;"/"&amp;N$1,Data!$1:$1,0)-1))=TRUE,"",IF(OFFSET(Data!$A$1,MATCH($D433,Data!$CG:$CG,0)-1,MATCH($E433&amp;"/"&amp;N$1,Data!$1:$1,0)-1)=0,"",OFFSET(Data!$A$1,MATCH($D433,Data!$CG:$CG,0)-1,MATCH($E433&amp;"/"&amp;N$1,Data!$1:$1,0)-1)))</f>
        <v/>
      </c>
      <c r="O433" s="256" t="str">
        <f ca="1">IF(ISERROR(OFFSET(Data!$A$1,MATCH($D433,Data!$CG:$CG,0)-1,MATCH($E433&amp;"/"&amp;O$1,Data!$1:$1,0)-1))=TRUE,"",IF(OFFSET(Data!$A$1,MATCH($D433,Data!$CG:$CG,0)-1,MATCH($E433&amp;"/"&amp;O$1,Data!$1:$1,0)-1)=0,"",OFFSET(Data!$A$1,MATCH($D433,Data!$CG:$CG,0)-1,MATCH($E433&amp;"/"&amp;O$1,Data!$1:$1,0)-1)))</f>
        <v/>
      </c>
      <c r="P433" s="256" t="str">
        <f ca="1">IF(ISERROR(OFFSET(Data!$A$1,MATCH($D433,Data!$CG:$CG,0)-1,MATCH($E433&amp;"/"&amp;P$1,Data!$1:$1,0)-1))=TRUE,"",IF(OFFSET(Data!$A$1,MATCH($D433,Data!$CG:$CG,0)-1,MATCH($E433&amp;"/"&amp;P$1,Data!$1:$1,0)-1)=0,"",OFFSET(Data!$A$1,MATCH($D433,Data!$CG:$CG,0)-1,MATCH($E433&amp;"/"&amp;P$1,Data!$1:$1,0)-1)))</f>
        <v/>
      </c>
      <c r="Q433" s="256" t="str">
        <f ca="1">IF(ISERROR(OFFSET(Data!$A$1,MATCH($D433,Data!$CG:$CG,0)-1,MATCH($E433&amp;"/"&amp;Q$1,Data!$1:$1,0)-1))=TRUE,"",IF(OFFSET(Data!$A$1,MATCH($D433,Data!$CG:$CG,0)-1,MATCH($E433&amp;"/"&amp;Q$1,Data!$1:$1,0)-1)=0,"",OFFSET(Data!$A$1,MATCH($D433,Data!$CG:$CG,0)-1,MATCH($E433&amp;"/"&amp;Q$1,Data!$1:$1,0)-1)))</f>
        <v/>
      </c>
      <c r="R433" s="256" t="str">
        <f ca="1">IF(ISERROR(OFFSET(Data!$A$1,MATCH($D433,Data!$CG:$CG,0)-1,MATCH($E433&amp;"/"&amp;R$1,Data!$1:$1,0)-1))=TRUE,"",IF(OFFSET(Data!$A$1,MATCH($D433,Data!$CG:$CG,0)-1,MATCH($E433&amp;"/"&amp;R$1,Data!$1:$1,0)-1)=0,"",OFFSET(Data!$A$1,MATCH($D433,Data!$CG:$CG,0)-1,MATCH($E433&amp;"/"&amp;R$1,Data!$1:$1,0)-1)))</f>
        <v/>
      </c>
      <c r="S433" s="256" t="str">
        <f ca="1">IF(ISERROR(OFFSET(Data!$A$1,MATCH($D433,Data!$CG:$CG,0)-1,MATCH($E433&amp;"/"&amp;S$1,Data!$1:$1,0)-1))=TRUE,"",IF(OFFSET(Data!$A$1,MATCH($D433,Data!$CG:$CG,0)-1,MATCH($E433&amp;"/"&amp;S$1,Data!$1:$1,0)-1)=0,"",OFFSET(Data!$A$1,MATCH($D433,Data!$CG:$CG,0)-1,MATCH($E433&amp;"/"&amp;S$1,Data!$1:$1,0)-1)))</f>
        <v/>
      </c>
      <c r="T433" s="256" t="str">
        <f ca="1">IF(ISERROR(OFFSET(Data!$A$1,MATCH($D433,Data!$CG:$CG,0)-1,MATCH($E433&amp;"/"&amp;T$1,Data!$1:$1,0)-1))=TRUE,"",IF(OFFSET(Data!$A$1,MATCH($D433,Data!$CG:$CG,0)-1,MATCH($E433&amp;"/"&amp;T$1,Data!$1:$1,0)-1)=0,"",OFFSET(Data!$A$1,MATCH($D433,Data!$CG:$CG,0)-1,MATCH($E433&amp;"/"&amp;T$1,Data!$1:$1,0)-1)))</f>
        <v/>
      </c>
      <c r="U433" s="256" t="str">
        <f ca="1">IF(ISERROR(OFFSET(Data!$A$1,MATCH($D433,Data!$CG:$CG,0)-1,MATCH($E433&amp;"/"&amp;U$1,Data!$1:$1,0)-1))=TRUE,"",IF(OFFSET(Data!$A$1,MATCH($D433,Data!$CG:$CG,0)-1,MATCH($E433&amp;"/"&amp;U$1,Data!$1:$1,0)-1)=0,"",OFFSET(Data!$A$1,MATCH($D433,Data!$CG:$CG,0)-1,MATCH($E433&amp;"/"&amp;U$1,Data!$1:$1,0)-1)))</f>
        <v/>
      </c>
      <c r="V433" s="256" t="str">
        <f ca="1">IF(ISERROR(OFFSET(Data!$A$1,MATCH($D433,Data!$CG:$CG,0)-1,MATCH($E433&amp;"/"&amp;V$1,Data!$1:$1,0)-1))=TRUE,"",IF(OFFSET(Data!$A$1,MATCH($D433,Data!$CG:$CG,0)-1,MATCH($E433&amp;"/"&amp;V$1,Data!$1:$1,0)-1)=0,"",OFFSET(Data!$A$1,MATCH($D433,Data!$CG:$CG,0)-1,MATCH($E433&amp;"/"&amp;V$1,Data!$1:$1,0)-1)))</f>
        <v/>
      </c>
      <c r="W433" s="257" t="str">
        <f ca="1">IF(ISERROR(OFFSET(Data!$A$1,MATCH($D433,Data!$CG:$CG,0)-1,MATCH($E433&amp;"/"&amp;W$1,Data!$1:$1,0)-1))=TRUE,"",IF(OFFSET(Data!$A$1,MATCH($D433,Data!$CG:$CG,0)-1,MATCH($E433&amp;"/"&amp;W$1,Data!$1:$1,0)-1)=0,"",OFFSET(Data!$A$1,MATCH($D433,Data!$CG:$CG,0)-1,MATCH($E433&amp;"/"&amp;W$1,Data!$1:$1,0)-1)))</f>
        <v/>
      </c>
      <c r="X433" s="256" t="str">
        <f ca="1">IF(ISERROR(OFFSET(Data!$A$1,MATCH($D433,Data!$CG:$CG,0)-1,MATCH($E433&amp;"/"&amp;X$1,Data!$1:$1,0)-1))=TRUE,"",IF(OFFSET(Data!$A$1,MATCH($D433,Data!$CG:$CG,0)-1,MATCH($E433&amp;"/"&amp;X$1,Data!$1:$1,0)-1)=0,"",OFFSET(Data!$A$1,MATCH($D433,Data!$CG:$CG,0)-1,MATCH($E433&amp;"/"&amp;X$1,Data!$1:$1,0)-1)))</f>
        <v/>
      </c>
      <c r="Y433" s="256" t="str">
        <f ca="1">IF(ISERROR(OFFSET(Data!$A$1,MATCH($D433,Data!$CG:$CG,0)-1,MATCH($E433&amp;"/"&amp;Y$1,Data!$1:$1,0)-1))=TRUE,"",IF(OFFSET(Data!$A$1,MATCH($D433,Data!$CG:$CG,0)-1,MATCH($E433&amp;"/"&amp;Y$1,Data!$1:$1,0)-1)=0,"",OFFSET(Data!$A$1,MATCH($D433,Data!$CG:$CG,0)-1,MATCH($E433&amp;"/"&amp;Y$1,Data!$1:$1,0)-1)))</f>
        <v/>
      </c>
      <c r="Z433" s="256" t="str">
        <f ca="1">IF(ISERROR(OFFSET(Data!$A$1,MATCH($D433,Data!$CG:$CG,0)-1,MATCH($E433&amp;"/"&amp;Z$1,Data!$1:$1,0)-1))=TRUE,"",IF(OFFSET(Data!$A$1,MATCH($D433,Data!$CG:$CG,0)-1,MATCH($E433&amp;"/"&amp;Z$1,Data!$1:$1,0)-1)=0,"",OFFSET(Data!$A$1,MATCH($D433,Data!$CG:$CG,0)-1,MATCH($E433&amp;"/"&amp;Z$1,Data!$1:$1,0)-1)))</f>
        <v/>
      </c>
      <c r="AA433" s="256" t="str">
        <f ca="1">IF(ISERROR(OFFSET(Data!$A$1,MATCH($D433,Data!$CG:$CG,0)-1,MATCH($E433&amp;"/"&amp;AA$1,Data!$1:$1,0)-1))=TRUE,"",IF(OFFSET(Data!$A$1,MATCH($D433,Data!$CG:$CG,0)-1,MATCH($E433&amp;"/"&amp;AA$1,Data!$1:$1,0)-1)=0,"",OFFSET(Data!$A$1,MATCH($D433,Data!$CG:$CG,0)-1,MATCH($E433&amp;"/"&amp;AA$1,Data!$1:$1,0)-1)))</f>
        <v/>
      </c>
      <c r="AB433" s="256" t="str">
        <f ca="1">IF(ISERROR(OFFSET(Data!$A$1,MATCH($D433,Data!$CG:$CG,0)-1,MATCH($E433&amp;"/"&amp;AB$1,Data!$1:$1,0)-1))=TRUE,"",IF(OFFSET(Data!$A$1,MATCH($D433,Data!$CG:$CG,0)-1,MATCH($E433&amp;"/"&amp;AB$1,Data!$1:$1,0)-1)=0,"",OFFSET(Data!$A$1,MATCH($D433,Data!$CG:$CG,0)-1,MATCH($E433&amp;"/"&amp;AB$1,Data!$1:$1,0)-1)))</f>
        <v/>
      </c>
      <c r="AC433" s="256" t="str">
        <f ca="1">IF(ISERROR(OFFSET(Data!$A$1,MATCH($D433,Data!$CG:$CG,0)-1,MATCH($E433&amp;"/"&amp;AC$1,Data!$1:$1,0)-1))=TRUE,"",IF(OFFSET(Data!$A$1,MATCH($D433,Data!$CG:$CG,0)-1,MATCH($E433&amp;"/"&amp;AC$1,Data!$1:$1,0)-1)=0,"",OFFSET(Data!$A$1,MATCH($D433,Data!$CG:$CG,0)-1,MATCH($E433&amp;"/"&amp;AC$1,Data!$1:$1,0)-1)))</f>
        <v/>
      </c>
      <c r="AD433" s="256" t="str">
        <f ca="1">IF(ISERROR(OFFSET(Data!$A$1,MATCH($D433,Data!$CG:$CG,0)-1,MATCH($E433&amp;"/"&amp;AD$1,Data!$1:$1,0)-1))=TRUE,"",IF(OFFSET(Data!$A$1,MATCH($D433,Data!$CG:$CG,0)-1,MATCH($E433&amp;"/"&amp;AD$1,Data!$1:$1,0)-1)=0,"",OFFSET(Data!$A$1,MATCH($D433,Data!$CG:$CG,0)-1,MATCH($E433&amp;"/"&amp;AD$1,Data!$1:$1,0)-1)))</f>
        <v/>
      </c>
      <c r="AE433" s="256" t="str">
        <f ca="1">IF(ISERROR(OFFSET(Data!$A$1,MATCH($D433,Data!$CG:$CG,0)-1,MATCH($E433&amp;"/"&amp;AE$1,Data!$1:$1,0)-1))=TRUE,"",IF(OFFSET(Data!$A$1,MATCH($D433,Data!$CG:$CG,0)-1,MATCH($E433&amp;"/"&amp;AE$1,Data!$1:$1,0)-1)=0,"",OFFSET(Data!$A$1,MATCH($D433,Data!$CG:$CG,0)-1,MATCH($E433&amp;"/"&amp;AE$1,Data!$1:$1,0)-1)))</f>
        <v/>
      </c>
      <c r="AF433" s="258" t="str">
        <f ca="1">IF(ISERROR(OFFSET(Data!$A$1,MATCH($D433,Data!$CG:$CG,0)-1,MATCH($E433&amp;"/"&amp;AF$1,Data!$1:$1,0)-1))=TRUE,"",IF(OFFSET(Data!$A$1,MATCH($D433,Data!$CG:$CG,0)-1,MATCH($E433&amp;"/"&amp;AF$1,Data!$1:$1,0)-1)=0,"",OFFSET(Data!$A$1,MATCH($D433,Data!$CG:$CG,0)-1,MATCH($E433&amp;"/"&amp;AF$1,Data!$1:$1,0)-1)))</f>
        <v/>
      </c>
      <c r="AG433" s="214">
        <f t="shared" ca="1" si="11"/>
        <v>0</v>
      </c>
      <c r="AH433" s="215">
        <f ca="1">SUM(AG429:AG433)</f>
        <v>0</v>
      </c>
    </row>
    <row r="434" spans="1:34" ht="15" hidden="1" customHeight="1" x14ac:dyDescent="0.25">
      <c r="A434" s="445" t="s">
        <v>34</v>
      </c>
      <c r="B434" s="448" t="e">
        <f>INDEX(Data!CI:CI,MATCH("W"&amp;A434,Data!A:A,0))</f>
        <v>#N/A</v>
      </c>
      <c r="C434" s="451" t="e">
        <f>INDEX(Data!CG:CG,MATCH("W"&amp;A434,Data!A:A,0))</f>
        <v>#N/A</v>
      </c>
      <c r="D434" s="26" t="e">
        <f>IF(C434&lt;&gt;"",C434,D8)</f>
        <v>#N/A</v>
      </c>
      <c r="E434" s="27" t="s">
        <v>21</v>
      </c>
      <c r="F434" s="271" t="str">
        <f ca="1">IF(ISERROR(OFFSET(Data!$A$1,MATCH($D434,Data!$CG:$CG,0)-1,MATCH($E434&amp;"/"&amp;F$1,Data!$1:$1,0)-1))=TRUE,"",IF(OFFSET(Data!$A$1,MATCH($D434,Data!$CG:$CG,0)-1,MATCH($E434&amp;"/"&amp;F$1,Data!$1:$1,0)-1)=0,"",OFFSET(Data!$A$1,MATCH($D434,Data!$CG:$CG,0)-1,MATCH($E434&amp;"/"&amp;F$1,Data!$1:$1,0)-1)))</f>
        <v/>
      </c>
      <c r="G434" s="250" t="str">
        <f ca="1">IF(ISERROR(OFFSET(Data!$A$1,MATCH($D434,Data!$CG:$CG,0)-1,MATCH($E434&amp;"/"&amp;G$1,Data!$1:$1,0)-1))=TRUE,"",IF(OFFSET(Data!$A$1,MATCH($D434,Data!$CG:$CG,0)-1,MATCH($E434&amp;"/"&amp;G$1,Data!$1:$1,0)-1)=0,"",OFFSET(Data!$A$1,MATCH($D434,Data!$CG:$CG,0)-1,MATCH($E434&amp;"/"&amp;G$1,Data!$1:$1,0)-1)))</f>
        <v/>
      </c>
      <c r="H434" s="250" t="str">
        <f ca="1">IF(ISERROR(OFFSET(Data!$A$1,MATCH($D434,Data!$CG:$CG,0)-1,MATCH($E434&amp;"/"&amp;H$1,Data!$1:$1,0)-1))=TRUE,"",IF(OFFSET(Data!$A$1,MATCH($D434,Data!$CG:$CG,0)-1,MATCH($E434&amp;"/"&amp;H$1,Data!$1:$1,0)-1)=0,"",OFFSET(Data!$A$1,MATCH($D434,Data!$CG:$CG,0)-1,MATCH($E434&amp;"/"&amp;H$1,Data!$1:$1,0)-1)))</f>
        <v/>
      </c>
      <c r="I434" s="250" t="str">
        <f ca="1">IF(ISERROR(OFFSET(Data!$A$1,MATCH($D434,Data!$CG:$CG,0)-1,MATCH($E434&amp;"/"&amp;I$1,Data!$1:$1,0)-1))=TRUE,"",IF(OFFSET(Data!$A$1,MATCH($D434,Data!$CG:$CG,0)-1,MATCH($E434&amp;"/"&amp;I$1,Data!$1:$1,0)-1)=0,"",OFFSET(Data!$A$1,MATCH($D434,Data!$CG:$CG,0)-1,MATCH($E434&amp;"/"&amp;I$1,Data!$1:$1,0)-1)))</f>
        <v/>
      </c>
      <c r="J434" s="250" t="str">
        <f ca="1">IF(ISERROR(OFFSET(Data!$A$1,MATCH($D434,Data!$CG:$CG,0)-1,MATCH($E434&amp;"/"&amp;J$1,Data!$1:$1,0)-1))=TRUE,"",IF(OFFSET(Data!$A$1,MATCH($D434,Data!$CG:$CG,0)-1,MATCH($E434&amp;"/"&amp;J$1,Data!$1:$1,0)-1)=0,"",OFFSET(Data!$A$1,MATCH($D434,Data!$CG:$CG,0)-1,MATCH($E434&amp;"/"&amp;J$1,Data!$1:$1,0)-1)))</f>
        <v/>
      </c>
      <c r="K434" s="250" t="str">
        <f ca="1">IF(ISERROR(OFFSET(Data!$A$1,MATCH($D434,Data!$CG:$CG,0)-1,MATCH($E434&amp;"/"&amp;K$1,Data!$1:$1,0)-1))=TRUE,"",IF(OFFSET(Data!$A$1,MATCH($D434,Data!$CG:$CG,0)-1,MATCH($E434&amp;"/"&amp;K$1,Data!$1:$1,0)-1)=0,"",OFFSET(Data!$A$1,MATCH($D434,Data!$CG:$CG,0)-1,MATCH($E434&amp;"/"&amp;K$1,Data!$1:$1,0)-1)))</f>
        <v/>
      </c>
      <c r="L434" s="250" t="str">
        <f ca="1">IF(ISERROR(OFFSET(Data!$A$1,MATCH($D434,Data!$CG:$CG,0)-1,MATCH($E434&amp;"/"&amp;L$1,Data!$1:$1,0)-1))=TRUE,"",IF(OFFSET(Data!$A$1,MATCH($D434,Data!$CG:$CG,0)-1,MATCH($E434&amp;"/"&amp;L$1,Data!$1:$1,0)-1)=0,"",OFFSET(Data!$A$1,MATCH($D434,Data!$CG:$CG,0)-1,MATCH($E434&amp;"/"&amp;L$1,Data!$1:$1,0)-1)))</f>
        <v/>
      </c>
      <c r="M434" s="250" t="str">
        <f ca="1">IF(ISERROR(OFFSET(Data!$A$1,MATCH($D434,Data!$CG:$CG,0)-1,MATCH($E434&amp;"/"&amp;M$1,Data!$1:$1,0)-1))=TRUE,"",IF(OFFSET(Data!$A$1,MATCH($D434,Data!$CG:$CG,0)-1,MATCH($E434&amp;"/"&amp;M$1,Data!$1:$1,0)-1)=0,"",OFFSET(Data!$A$1,MATCH($D434,Data!$CG:$CG,0)-1,MATCH($E434&amp;"/"&amp;M$1,Data!$1:$1,0)-1)))</f>
        <v/>
      </c>
      <c r="N434" s="250" t="str">
        <f ca="1">IF(ISERROR(OFFSET(Data!$A$1,MATCH($D434,Data!$CG:$CG,0)-1,MATCH($E434&amp;"/"&amp;N$1,Data!$1:$1,0)-1))=TRUE,"",IF(OFFSET(Data!$A$1,MATCH($D434,Data!$CG:$CG,0)-1,MATCH($E434&amp;"/"&amp;N$1,Data!$1:$1,0)-1)=0,"",OFFSET(Data!$A$1,MATCH($D434,Data!$CG:$CG,0)-1,MATCH($E434&amp;"/"&amp;N$1,Data!$1:$1,0)-1)))</f>
        <v/>
      </c>
      <c r="O434" s="250" t="str">
        <f ca="1">IF(ISERROR(OFFSET(Data!$A$1,MATCH($D434,Data!$CG:$CG,0)-1,MATCH($E434&amp;"/"&amp;O$1,Data!$1:$1,0)-1))=TRUE,"",IF(OFFSET(Data!$A$1,MATCH($D434,Data!$CG:$CG,0)-1,MATCH($E434&amp;"/"&amp;O$1,Data!$1:$1,0)-1)=0,"",OFFSET(Data!$A$1,MATCH($D434,Data!$CG:$CG,0)-1,MATCH($E434&amp;"/"&amp;O$1,Data!$1:$1,0)-1)))</f>
        <v/>
      </c>
      <c r="P434" s="250" t="str">
        <f ca="1">IF(ISERROR(OFFSET(Data!$A$1,MATCH($D434,Data!$CG:$CG,0)-1,MATCH($E434&amp;"/"&amp;P$1,Data!$1:$1,0)-1))=TRUE,"",IF(OFFSET(Data!$A$1,MATCH($D434,Data!$CG:$CG,0)-1,MATCH($E434&amp;"/"&amp;P$1,Data!$1:$1,0)-1)=0,"",OFFSET(Data!$A$1,MATCH($D434,Data!$CG:$CG,0)-1,MATCH($E434&amp;"/"&amp;P$1,Data!$1:$1,0)-1)))</f>
        <v/>
      </c>
      <c r="Q434" s="250" t="str">
        <f ca="1">IF(ISERROR(OFFSET(Data!$A$1,MATCH($D434,Data!$CG:$CG,0)-1,MATCH($E434&amp;"/"&amp;Q$1,Data!$1:$1,0)-1))=TRUE,"",IF(OFFSET(Data!$A$1,MATCH($D434,Data!$CG:$CG,0)-1,MATCH($E434&amp;"/"&amp;Q$1,Data!$1:$1,0)-1)=0,"",OFFSET(Data!$A$1,MATCH($D434,Data!$CG:$CG,0)-1,MATCH($E434&amp;"/"&amp;Q$1,Data!$1:$1,0)-1)))</f>
        <v/>
      </c>
      <c r="R434" s="250" t="str">
        <f ca="1">IF(ISERROR(OFFSET(Data!$A$1,MATCH($D434,Data!$CG:$CG,0)-1,MATCH($E434&amp;"/"&amp;R$1,Data!$1:$1,0)-1))=TRUE,"",IF(OFFSET(Data!$A$1,MATCH($D434,Data!$CG:$CG,0)-1,MATCH($E434&amp;"/"&amp;R$1,Data!$1:$1,0)-1)=0,"",OFFSET(Data!$A$1,MATCH($D434,Data!$CG:$CG,0)-1,MATCH($E434&amp;"/"&amp;R$1,Data!$1:$1,0)-1)))</f>
        <v/>
      </c>
      <c r="S434" s="250" t="str">
        <f ca="1">IF(ISERROR(OFFSET(Data!$A$1,MATCH($D434,Data!$CG:$CG,0)-1,MATCH($E434&amp;"/"&amp;S$1,Data!$1:$1,0)-1))=TRUE,"",IF(OFFSET(Data!$A$1,MATCH($D434,Data!$CG:$CG,0)-1,MATCH($E434&amp;"/"&amp;S$1,Data!$1:$1,0)-1)=0,"",OFFSET(Data!$A$1,MATCH($D434,Data!$CG:$CG,0)-1,MATCH($E434&amp;"/"&amp;S$1,Data!$1:$1,0)-1)))</f>
        <v/>
      </c>
      <c r="T434" s="250" t="str">
        <f ca="1">IF(ISERROR(OFFSET(Data!$A$1,MATCH($D434,Data!$CG:$CG,0)-1,MATCH($E434&amp;"/"&amp;T$1,Data!$1:$1,0)-1))=TRUE,"",IF(OFFSET(Data!$A$1,MATCH($D434,Data!$CG:$CG,0)-1,MATCH($E434&amp;"/"&amp;T$1,Data!$1:$1,0)-1)=0,"",OFFSET(Data!$A$1,MATCH($D434,Data!$CG:$CG,0)-1,MATCH($E434&amp;"/"&amp;T$1,Data!$1:$1,0)-1)))</f>
        <v/>
      </c>
      <c r="U434" s="250" t="str">
        <f ca="1">IF(ISERROR(OFFSET(Data!$A$1,MATCH($D434,Data!$CG:$CG,0)-1,MATCH($E434&amp;"/"&amp;U$1,Data!$1:$1,0)-1))=TRUE,"",IF(OFFSET(Data!$A$1,MATCH($D434,Data!$CG:$CG,0)-1,MATCH($E434&amp;"/"&amp;U$1,Data!$1:$1,0)-1)=0,"",OFFSET(Data!$A$1,MATCH($D434,Data!$CG:$CG,0)-1,MATCH($E434&amp;"/"&amp;U$1,Data!$1:$1,0)-1)))</f>
        <v/>
      </c>
      <c r="V434" s="250" t="str">
        <f ca="1">IF(ISERROR(OFFSET(Data!$A$1,MATCH($D434,Data!$CG:$CG,0)-1,MATCH($E434&amp;"/"&amp;V$1,Data!$1:$1,0)-1))=TRUE,"",IF(OFFSET(Data!$A$1,MATCH($D434,Data!$CG:$CG,0)-1,MATCH($E434&amp;"/"&amp;V$1,Data!$1:$1,0)-1)=0,"",OFFSET(Data!$A$1,MATCH($D434,Data!$CG:$CG,0)-1,MATCH($E434&amp;"/"&amp;V$1,Data!$1:$1,0)-1)))</f>
        <v/>
      </c>
      <c r="W434" s="272" t="str">
        <f ca="1">IF(ISERROR(OFFSET(Data!$A$1,MATCH($D434,Data!$CG:$CG,0)-1,MATCH($E434&amp;"/"&amp;W$1,Data!$1:$1,0)-1))=TRUE,"",IF(OFFSET(Data!$A$1,MATCH($D434,Data!$CG:$CG,0)-1,MATCH($E434&amp;"/"&amp;W$1,Data!$1:$1,0)-1)=0,"",OFFSET(Data!$A$1,MATCH($D434,Data!$CG:$CG,0)-1,MATCH($E434&amp;"/"&amp;W$1,Data!$1:$1,0)-1)))</f>
        <v/>
      </c>
      <c r="X434" s="250" t="str">
        <f ca="1">IF(ISERROR(OFFSET(Data!$A$1,MATCH($D434,Data!$CG:$CG,0)-1,MATCH($E434&amp;"/"&amp;X$1,Data!$1:$1,0)-1))=TRUE,"",IF(OFFSET(Data!$A$1,MATCH($D434,Data!$CG:$CG,0)-1,MATCH($E434&amp;"/"&amp;X$1,Data!$1:$1,0)-1)=0,"",OFFSET(Data!$A$1,MATCH($D434,Data!$CG:$CG,0)-1,MATCH($E434&amp;"/"&amp;X$1,Data!$1:$1,0)-1)))</f>
        <v/>
      </c>
      <c r="Y434" s="250" t="str">
        <f ca="1">IF(ISERROR(OFFSET(Data!$A$1,MATCH($D434,Data!$CG:$CG,0)-1,MATCH($E434&amp;"/"&amp;Y$1,Data!$1:$1,0)-1))=TRUE,"",IF(OFFSET(Data!$A$1,MATCH($D434,Data!$CG:$CG,0)-1,MATCH($E434&amp;"/"&amp;Y$1,Data!$1:$1,0)-1)=0,"",OFFSET(Data!$A$1,MATCH($D434,Data!$CG:$CG,0)-1,MATCH($E434&amp;"/"&amp;Y$1,Data!$1:$1,0)-1)))</f>
        <v/>
      </c>
      <c r="Z434" s="250" t="str">
        <f ca="1">IF(ISERROR(OFFSET(Data!$A$1,MATCH($D434,Data!$CG:$CG,0)-1,MATCH($E434&amp;"/"&amp;Z$1,Data!$1:$1,0)-1))=TRUE,"",IF(OFFSET(Data!$A$1,MATCH($D434,Data!$CG:$CG,0)-1,MATCH($E434&amp;"/"&amp;Z$1,Data!$1:$1,0)-1)=0,"",OFFSET(Data!$A$1,MATCH($D434,Data!$CG:$CG,0)-1,MATCH($E434&amp;"/"&amp;Z$1,Data!$1:$1,0)-1)))</f>
        <v/>
      </c>
      <c r="AA434" s="250" t="str">
        <f ca="1">IF(ISERROR(OFFSET(Data!$A$1,MATCH($D434,Data!$CG:$CG,0)-1,MATCH($E434&amp;"/"&amp;AA$1,Data!$1:$1,0)-1))=TRUE,"",IF(OFFSET(Data!$A$1,MATCH($D434,Data!$CG:$CG,0)-1,MATCH($E434&amp;"/"&amp;AA$1,Data!$1:$1,0)-1)=0,"",OFFSET(Data!$A$1,MATCH($D434,Data!$CG:$CG,0)-1,MATCH($E434&amp;"/"&amp;AA$1,Data!$1:$1,0)-1)))</f>
        <v/>
      </c>
      <c r="AB434" s="250" t="str">
        <f ca="1">IF(ISERROR(OFFSET(Data!$A$1,MATCH($D434,Data!$CG:$CG,0)-1,MATCH($E434&amp;"/"&amp;AB$1,Data!$1:$1,0)-1))=TRUE,"",IF(OFFSET(Data!$A$1,MATCH($D434,Data!$CG:$CG,0)-1,MATCH($E434&amp;"/"&amp;AB$1,Data!$1:$1,0)-1)=0,"",OFFSET(Data!$A$1,MATCH($D434,Data!$CG:$CG,0)-1,MATCH($E434&amp;"/"&amp;AB$1,Data!$1:$1,0)-1)))</f>
        <v/>
      </c>
      <c r="AC434" s="250" t="str">
        <f ca="1">IF(ISERROR(OFFSET(Data!$A$1,MATCH($D434,Data!$CG:$CG,0)-1,MATCH($E434&amp;"/"&amp;AC$1,Data!$1:$1,0)-1))=TRUE,"",IF(OFFSET(Data!$A$1,MATCH($D434,Data!$CG:$CG,0)-1,MATCH($E434&amp;"/"&amp;AC$1,Data!$1:$1,0)-1)=0,"",OFFSET(Data!$A$1,MATCH($D434,Data!$CG:$CG,0)-1,MATCH($E434&amp;"/"&amp;AC$1,Data!$1:$1,0)-1)))</f>
        <v/>
      </c>
      <c r="AD434" s="250" t="str">
        <f ca="1">IF(ISERROR(OFFSET(Data!$A$1,MATCH($D434,Data!$CG:$CG,0)-1,MATCH($E434&amp;"/"&amp;AD$1,Data!$1:$1,0)-1))=TRUE,"",IF(OFFSET(Data!$A$1,MATCH($D434,Data!$CG:$CG,0)-1,MATCH($E434&amp;"/"&amp;AD$1,Data!$1:$1,0)-1)=0,"",OFFSET(Data!$A$1,MATCH($D434,Data!$CG:$CG,0)-1,MATCH($E434&amp;"/"&amp;AD$1,Data!$1:$1,0)-1)))</f>
        <v/>
      </c>
      <c r="AE434" s="250" t="str">
        <f ca="1">IF(ISERROR(OFFSET(Data!$A$1,MATCH($D434,Data!$CG:$CG,0)-1,MATCH($E434&amp;"/"&amp;AE$1,Data!$1:$1,0)-1))=TRUE,"",IF(OFFSET(Data!$A$1,MATCH($D434,Data!$CG:$CG,0)-1,MATCH($E434&amp;"/"&amp;AE$1,Data!$1:$1,0)-1)=0,"",OFFSET(Data!$A$1,MATCH($D434,Data!$CG:$CG,0)-1,MATCH($E434&amp;"/"&amp;AE$1,Data!$1:$1,0)-1)))</f>
        <v/>
      </c>
      <c r="AF434" s="251" t="str">
        <f ca="1">IF(ISERROR(OFFSET(Data!$A$1,MATCH($D434,Data!$CG:$CG,0)-1,MATCH($E434&amp;"/"&amp;AF$1,Data!$1:$1,0)-1))=TRUE,"",IF(OFFSET(Data!$A$1,MATCH($D434,Data!$CG:$CG,0)-1,MATCH($E434&amp;"/"&amp;AF$1,Data!$1:$1,0)-1)=0,"",OFFSET(Data!$A$1,MATCH($D434,Data!$CG:$CG,0)-1,MATCH($E434&amp;"/"&amp;AF$1,Data!$1:$1,0)-1)))</f>
        <v/>
      </c>
      <c r="AG434" s="210">
        <f t="shared" ca="1" si="11"/>
        <v>0</v>
      </c>
      <c r="AH434" s="211">
        <f ca="1">AG434</f>
        <v>0</v>
      </c>
    </row>
    <row r="435" spans="1:34" ht="15" hidden="1" customHeight="1" thickBot="1" x14ac:dyDescent="0.3">
      <c r="A435" s="446"/>
      <c r="B435" s="449"/>
      <c r="C435" s="452"/>
      <c r="D435" s="28" t="e">
        <f>IF(C435&lt;&gt;"",C435,D434)</f>
        <v>#N/A</v>
      </c>
      <c r="E435" s="29" t="s">
        <v>22</v>
      </c>
      <c r="F435" s="254" t="str">
        <f ca="1">IF(ISERROR(OFFSET(Data!$A$1,MATCH($D435,Data!$CG:$CG,0)-1,MATCH($E435&amp;"/"&amp;F$1,Data!$1:$1,0)-1))=TRUE,"",IF(OFFSET(Data!$A$1,MATCH($D435,Data!$CG:$CG,0)-1,MATCH($E435&amp;"/"&amp;F$1,Data!$1:$1,0)-1)=0,"",OFFSET(Data!$A$1,MATCH($D435,Data!$CG:$CG,0)-1,MATCH($E435&amp;"/"&amp;F$1,Data!$1:$1,0)-1)))</f>
        <v/>
      </c>
      <c r="G435" s="252" t="str">
        <f ca="1">IF(ISERROR(OFFSET(Data!$A$1,MATCH($D435,Data!$CG:$CG,0)-1,MATCH($E435&amp;"/"&amp;G$1,Data!$1:$1,0)-1))=TRUE,"",IF(OFFSET(Data!$A$1,MATCH($D435,Data!$CG:$CG,0)-1,MATCH($E435&amp;"/"&amp;G$1,Data!$1:$1,0)-1)=0,"",OFFSET(Data!$A$1,MATCH($D435,Data!$CG:$CG,0)-1,MATCH($E435&amp;"/"&amp;G$1,Data!$1:$1,0)-1)))</f>
        <v/>
      </c>
      <c r="H435" s="252" t="str">
        <f ca="1">IF(ISERROR(OFFSET(Data!$A$1,MATCH($D435,Data!$CG:$CG,0)-1,MATCH($E435&amp;"/"&amp;H$1,Data!$1:$1,0)-1))=TRUE,"",IF(OFFSET(Data!$A$1,MATCH($D435,Data!$CG:$CG,0)-1,MATCH($E435&amp;"/"&amp;H$1,Data!$1:$1,0)-1)=0,"",OFFSET(Data!$A$1,MATCH($D435,Data!$CG:$CG,0)-1,MATCH($E435&amp;"/"&amp;H$1,Data!$1:$1,0)-1)))</f>
        <v/>
      </c>
      <c r="I435" s="252" t="str">
        <f ca="1">IF(ISERROR(OFFSET(Data!$A$1,MATCH($D435,Data!$CG:$CG,0)-1,MATCH($E435&amp;"/"&amp;I$1,Data!$1:$1,0)-1))=TRUE,"",IF(OFFSET(Data!$A$1,MATCH($D435,Data!$CG:$CG,0)-1,MATCH($E435&amp;"/"&amp;I$1,Data!$1:$1,0)-1)=0,"",OFFSET(Data!$A$1,MATCH($D435,Data!$CG:$CG,0)-1,MATCH($E435&amp;"/"&amp;I$1,Data!$1:$1,0)-1)))</f>
        <v/>
      </c>
      <c r="J435" s="252" t="str">
        <f ca="1">IF(ISERROR(OFFSET(Data!$A$1,MATCH($D435,Data!$CG:$CG,0)-1,MATCH($E435&amp;"/"&amp;J$1,Data!$1:$1,0)-1))=TRUE,"",IF(OFFSET(Data!$A$1,MATCH($D435,Data!$CG:$CG,0)-1,MATCH($E435&amp;"/"&amp;J$1,Data!$1:$1,0)-1)=0,"",OFFSET(Data!$A$1,MATCH($D435,Data!$CG:$CG,0)-1,MATCH($E435&amp;"/"&amp;J$1,Data!$1:$1,0)-1)))</f>
        <v/>
      </c>
      <c r="K435" s="252" t="str">
        <f ca="1">IF(ISERROR(OFFSET(Data!$A$1,MATCH($D435,Data!$CG:$CG,0)-1,MATCH($E435&amp;"/"&amp;K$1,Data!$1:$1,0)-1))=TRUE,"",IF(OFFSET(Data!$A$1,MATCH($D435,Data!$CG:$CG,0)-1,MATCH($E435&amp;"/"&amp;K$1,Data!$1:$1,0)-1)=0,"",OFFSET(Data!$A$1,MATCH($D435,Data!$CG:$CG,0)-1,MATCH($E435&amp;"/"&amp;K$1,Data!$1:$1,0)-1)))</f>
        <v/>
      </c>
      <c r="L435" s="252" t="str">
        <f ca="1">IF(ISERROR(OFFSET(Data!$A$1,MATCH($D435,Data!$CG:$CG,0)-1,MATCH($E435&amp;"/"&amp;L$1,Data!$1:$1,0)-1))=TRUE,"",IF(OFFSET(Data!$A$1,MATCH($D435,Data!$CG:$CG,0)-1,MATCH($E435&amp;"/"&amp;L$1,Data!$1:$1,0)-1)=0,"",OFFSET(Data!$A$1,MATCH($D435,Data!$CG:$CG,0)-1,MATCH($E435&amp;"/"&amp;L$1,Data!$1:$1,0)-1)))</f>
        <v/>
      </c>
      <c r="M435" s="252" t="str">
        <f ca="1">IF(ISERROR(OFFSET(Data!$A$1,MATCH($D435,Data!$CG:$CG,0)-1,MATCH($E435&amp;"/"&amp;M$1,Data!$1:$1,0)-1))=TRUE,"",IF(OFFSET(Data!$A$1,MATCH($D435,Data!$CG:$CG,0)-1,MATCH($E435&amp;"/"&amp;M$1,Data!$1:$1,0)-1)=0,"",OFFSET(Data!$A$1,MATCH($D435,Data!$CG:$CG,0)-1,MATCH($E435&amp;"/"&amp;M$1,Data!$1:$1,0)-1)))</f>
        <v/>
      </c>
      <c r="N435" s="252" t="str">
        <f ca="1">IF(ISERROR(OFFSET(Data!$A$1,MATCH($D435,Data!$CG:$CG,0)-1,MATCH($E435&amp;"/"&amp;N$1,Data!$1:$1,0)-1))=TRUE,"",IF(OFFSET(Data!$A$1,MATCH($D435,Data!$CG:$CG,0)-1,MATCH($E435&amp;"/"&amp;N$1,Data!$1:$1,0)-1)=0,"",OFFSET(Data!$A$1,MATCH($D435,Data!$CG:$CG,0)-1,MATCH($E435&amp;"/"&amp;N$1,Data!$1:$1,0)-1)))</f>
        <v/>
      </c>
      <c r="O435" s="252" t="str">
        <f ca="1">IF(ISERROR(OFFSET(Data!$A$1,MATCH($D435,Data!$CG:$CG,0)-1,MATCH($E435&amp;"/"&amp;O$1,Data!$1:$1,0)-1))=TRUE,"",IF(OFFSET(Data!$A$1,MATCH($D435,Data!$CG:$CG,0)-1,MATCH($E435&amp;"/"&amp;O$1,Data!$1:$1,0)-1)=0,"",OFFSET(Data!$A$1,MATCH($D435,Data!$CG:$CG,0)-1,MATCH($E435&amp;"/"&amp;O$1,Data!$1:$1,0)-1)))</f>
        <v/>
      </c>
      <c r="P435" s="252" t="str">
        <f ca="1">IF(ISERROR(OFFSET(Data!$A$1,MATCH($D435,Data!$CG:$CG,0)-1,MATCH($E435&amp;"/"&amp;P$1,Data!$1:$1,0)-1))=TRUE,"",IF(OFFSET(Data!$A$1,MATCH($D435,Data!$CG:$CG,0)-1,MATCH($E435&amp;"/"&amp;P$1,Data!$1:$1,0)-1)=0,"",OFFSET(Data!$A$1,MATCH($D435,Data!$CG:$CG,0)-1,MATCH($E435&amp;"/"&amp;P$1,Data!$1:$1,0)-1)))</f>
        <v/>
      </c>
      <c r="Q435" s="252" t="str">
        <f ca="1">IF(ISERROR(OFFSET(Data!$A$1,MATCH($D435,Data!$CG:$CG,0)-1,MATCH($E435&amp;"/"&amp;Q$1,Data!$1:$1,0)-1))=TRUE,"",IF(OFFSET(Data!$A$1,MATCH($D435,Data!$CG:$CG,0)-1,MATCH($E435&amp;"/"&amp;Q$1,Data!$1:$1,0)-1)=0,"",OFFSET(Data!$A$1,MATCH($D435,Data!$CG:$CG,0)-1,MATCH($E435&amp;"/"&amp;Q$1,Data!$1:$1,0)-1)))</f>
        <v/>
      </c>
      <c r="R435" s="252" t="str">
        <f ca="1">IF(ISERROR(OFFSET(Data!$A$1,MATCH($D435,Data!$CG:$CG,0)-1,MATCH($E435&amp;"/"&amp;R$1,Data!$1:$1,0)-1))=TRUE,"",IF(OFFSET(Data!$A$1,MATCH($D435,Data!$CG:$CG,0)-1,MATCH($E435&amp;"/"&amp;R$1,Data!$1:$1,0)-1)=0,"",OFFSET(Data!$A$1,MATCH($D435,Data!$CG:$CG,0)-1,MATCH($E435&amp;"/"&amp;R$1,Data!$1:$1,0)-1)))</f>
        <v/>
      </c>
      <c r="S435" s="252" t="str">
        <f ca="1">IF(ISERROR(OFFSET(Data!$A$1,MATCH($D435,Data!$CG:$CG,0)-1,MATCH($E435&amp;"/"&amp;S$1,Data!$1:$1,0)-1))=TRUE,"",IF(OFFSET(Data!$A$1,MATCH($D435,Data!$CG:$CG,0)-1,MATCH($E435&amp;"/"&amp;S$1,Data!$1:$1,0)-1)=0,"",OFFSET(Data!$A$1,MATCH($D435,Data!$CG:$CG,0)-1,MATCH($E435&amp;"/"&amp;S$1,Data!$1:$1,0)-1)))</f>
        <v/>
      </c>
      <c r="T435" s="252" t="str">
        <f ca="1">IF(ISERROR(OFFSET(Data!$A$1,MATCH($D435,Data!$CG:$CG,0)-1,MATCH($E435&amp;"/"&amp;T$1,Data!$1:$1,0)-1))=TRUE,"",IF(OFFSET(Data!$A$1,MATCH($D435,Data!$CG:$CG,0)-1,MATCH($E435&amp;"/"&amp;T$1,Data!$1:$1,0)-1)=0,"",OFFSET(Data!$A$1,MATCH($D435,Data!$CG:$CG,0)-1,MATCH($E435&amp;"/"&amp;T$1,Data!$1:$1,0)-1)))</f>
        <v/>
      </c>
      <c r="U435" s="252" t="str">
        <f ca="1">IF(ISERROR(OFFSET(Data!$A$1,MATCH($D435,Data!$CG:$CG,0)-1,MATCH($E435&amp;"/"&amp;U$1,Data!$1:$1,0)-1))=TRUE,"",IF(OFFSET(Data!$A$1,MATCH($D435,Data!$CG:$CG,0)-1,MATCH($E435&amp;"/"&amp;U$1,Data!$1:$1,0)-1)=0,"",OFFSET(Data!$A$1,MATCH($D435,Data!$CG:$CG,0)-1,MATCH($E435&amp;"/"&amp;U$1,Data!$1:$1,0)-1)))</f>
        <v/>
      </c>
      <c r="V435" s="252" t="str">
        <f ca="1">IF(ISERROR(OFFSET(Data!$A$1,MATCH($D435,Data!$CG:$CG,0)-1,MATCH($E435&amp;"/"&amp;V$1,Data!$1:$1,0)-1))=TRUE,"",IF(OFFSET(Data!$A$1,MATCH($D435,Data!$CG:$CG,0)-1,MATCH($E435&amp;"/"&amp;V$1,Data!$1:$1,0)-1)=0,"",OFFSET(Data!$A$1,MATCH($D435,Data!$CG:$CG,0)-1,MATCH($E435&amp;"/"&amp;V$1,Data!$1:$1,0)-1)))</f>
        <v/>
      </c>
      <c r="W435" s="269" t="str">
        <f ca="1">IF(ISERROR(OFFSET(Data!$A$1,MATCH($D435,Data!$CG:$CG,0)-1,MATCH($E435&amp;"/"&amp;W$1,Data!$1:$1,0)-1))=TRUE,"",IF(OFFSET(Data!$A$1,MATCH($D435,Data!$CG:$CG,0)-1,MATCH($E435&amp;"/"&amp;W$1,Data!$1:$1,0)-1)=0,"",OFFSET(Data!$A$1,MATCH($D435,Data!$CG:$CG,0)-1,MATCH($E435&amp;"/"&amp;W$1,Data!$1:$1,0)-1)))</f>
        <v/>
      </c>
      <c r="X435" s="252" t="str">
        <f ca="1">IF(ISERROR(OFFSET(Data!$A$1,MATCH($D435,Data!$CG:$CG,0)-1,MATCH($E435&amp;"/"&amp;X$1,Data!$1:$1,0)-1))=TRUE,"",IF(OFFSET(Data!$A$1,MATCH($D435,Data!$CG:$CG,0)-1,MATCH($E435&amp;"/"&amp;X$1,Data!$1:$1,0)-1)=0,"",OFFSET(Data!$A$1,MATCH($D435,Data!$CG:$CG,0)-1,MATCH($E435&amp;"/"&amp;X$1,Data!$1:$1,0)-1)))</f>
        <v/>
      </c>
      <c r="Y435" s="252" t="str">
        <f ca="1">IF(ISERROR(OFFSET(Data!$A$1,MATCH($D435,Data!$CG:$CG,0)-1,MATCH($E435&amp;"/"&amp;Y$1,Data!$1:$1,0)-1))=TRUE,"",IF(OFFSET(Data!$A$1,MATCH($D435,Data!$CG:$CG,0)-1,MATCH($E435&amp;"/"&amp;Y$1,Data!$1:$1,0)-1)=0,"",OFFSET(Data!$A$1,MATCH($D435,Data!$CG:$CG,0)-1,MATCH($E435&amp;"/"&amp;Y$1,Data!$1:$1,0)-1)))</f>
        <v/>
      </c>
      <c r="Z435" s="252" t="str">
        <f ca="1">IF(ISERROR(OFFSET(Data!$A$1,MATCH($D435,Data!$CG:$CG,0)-1,MATCH($E435&amp;"/"&amp;Z$1,Data!$1:$1,0)-1))=TRUE,"",IF(OFFSET(Data!$A$1,MATCH($D435,Data!$CG:$CG,0)-1,MATCH($E435&amp;"/"&amp;Z$1,Data!$1:$1,0)-1)=0,"",OFFSET(Data!$A$1,MATCH($D435,Data!$CG:$CG,0)-1,MATCH($E435&amp;"/"&amp;Z$1,Data!$1:$1,0)-1)))</f>
        <v/>
      </c>
      <c r="AA435" s="252" t="str">
        <f ca="1">IF(ISERROR(OFFSET(Data!$A$1,MATCH($D435,Data!$CG:$CG,0)-1,MATCH($E435&amp;"/"&amp;AA$1,Data!$1:$1,0)-1))=TRUE,"",IF(OFFSET(Data!$A$1,MATCH($D435,Data!$CG:$CG,0)-1,MATCH($E435&amp;"/"&amp;AA$1,Data!$1:$1,0)-1)=0,"",OFFSET(Data!$A$1,MATCH($D435,Data!$CG:$CG,0)-1,MATCH($E435&amp;"/"&amp;AA$1,Data!$1:$1,0)-1)))</f>
        <v/>
      </c>
      <c r="AB435" s="252" t="str">
        <f ca="1">IF(ISERROR(OFFSET(Data!$A$1,MATCH($D435,Data!$CG:$CG,0)-1,MATCH($E435&amp;"/"&amp;AB$1,Data!$1:$1,0)-1))=TRUE,"",IF(OFFSET(Data!$A$1,MATCH($D435,Data!$CG:$CG,0)-1,MATCH($E435&amp;"/"&amp;AB$1,Data!$1:$1,0)-1)=0,"",OFFSET(Data!$A$1,MATCH($D435,Data!$CG:$CG,0)-1,MATCH($E435&amp;"/"&amp;AB$1,Data!$1:$1,0)-1)))</f>
        <v/>
      </c>
      <c r="AC435" s="252" t="str">
        <f ca="1">IF(ISERROR(OFFSET(Data!$A$1,MATCH($D435,Data!$CG:$CG,0)-1,MATCH($E435&amp;"/"&amp;AC$1,Data!$1:$1,0)-1))=TRUE,"",IF(OFFSET(Data!$A$1,MATCH($D435,Data!$CG:$CG,0)-1,MATCH($E435&amp;"/"&amp;AC$1,Data!$1:$1,0)-1)=0,"",OFFSET(Data!$A$1,MATCH($D435,Data!$CG:$CG,0)-1,MATCH($E435&amp;"/"&amp;AC$1,Data!$1:$1,0)-1)))</f>
        <v/>
      </c>
      <c r="AD435" s="252" t="str">
        <f ca="1">IF(ISERROR(OFFSET(Data!$A$1,MATCH($D435,Data!$CG:$CG,0)-1,MATCH($E435&amp;"/"&amp;AD$1,Data!$1:$1,0)-1))=TRUE,"",IF(OFFSET(Data!$A$1,MATCH($D435,Data!$CG:$CG,0)-1,MATCH($E435&amp;"/"&amp;AD$1,Data!$1:$1,0)-1)=0,"",OFFSET(Data!$A$1,MATCH($D435,Data!$CG:$CG,0)-1,MATCH($E435&amp;"/"&amp;AD$1,Data!$1:$1,0)-1)))</f>
        <v/>
      </c>
      <c r="AE435" s="252" t="str">
        <f ca="1">IF(ISERROR(OFFSET(Data!$A$1,MATCH($D435,Data!$CG:$CG,0)-1,MATCH($E435&amp;"/"&amp;AE$1,Data!$1:$1,0)-1))=TRUE,"",IF(OFFSET(Data!$A$1,MATCH($D435,Data!$CG:$CG,0)-1,MATCH($E435&amp;"/"&amp;AE$1,Data!$1:$1,0)-1)=0,"",OFFSET(Data!$A$1,MATCH($D435,Data!$CG:$CG,0)-1,MATCH($E435&amp;"/"&amp;AE$1,Data!$1:$1,0)-1)))</f>
        <v/>
      </c>
      <c r="AF435" s="253" t="str">
        <f ca="1">IF(ISERROR(OFFSET(Data!$A$1,MATCH($D435,Data!$CG:$CG,0)-1,MATCH($E435&amp;"/"&amp;AF$1,Data!$1:$1,0)-1))=TRUE,"",IF(OFFSET(Data!$A$1,MATCH($D435,Data!$CG:$CG,0)-1,MATCH($E435&amp;"/"&amp;AF$1,Data!$1:$1,0)-1)=0,"",OFFSET(Data!$A$1,MATCH($D435,Data!$CG:$CG,0)-1,MATCH($E435&amp;"/"&amp;AF$1,Data!$1:$1,0)-1)))</f>
        <v/>
      </c>
      <c r="AG435" s="212">
        <f t="shared" ca="1" si="11"/>
        <v>0</v>
      </c>
      <c r="AH435" s="213">
        <f ca="1">SUM(AG434:AG435)</f>
        <v>0</v>
      </c>
    </row>
    <row r="436" spans="1:34" ht="15" hidden="1" customHeight="1" x14ac:dyDescent="0.25">
      <c r="A436" s="446"/>
      <c r="B436" s="449"/>
      <c r="C436" s="452"/>
      <c r="D436" s="28" t="e">
        <f>IF(C436&lt;&gt;"",C436,D435)</f>
        <v>#N/A</v>
      </c>
      <c r="E436" s="29" t="s">
        <v>23</v>
      </c>
      <c r="F436" s="254" t="str">
        <f ca="1">IF(ISERROR(OFFSET(Data!$A$1,MATCH($D436,Data!$CG:$CG,0)-1,MATCH($E436&amp;"/"&amp;F$1,Data!$1:$1,0)-1))=TRUE,"",IF(OFFSET(Data!$A$1,MATCH($D436,Data!$CG:$CG,0)-1,MATCH($E436&amp;"/"&amp;F$1,Data!$1:$1,0)-1)=0,"",OFFSET(Data!$A$1,MATCH($D436,Data!$CG:$CG,0)-1,MATCH($E436&amp;"/"&amp;F$1,Data!$1:$1,0)-1)))</f>
        <v/>
      </c>
      <c r="G436" s="252" t="str">
        <f ca="1">IF(ISERROR(OFFSET(Data!$A$1,MATCH($D436,Data!$CG:$CG,0)-1,MATCH($E436&amp;"/"&amp;G$1,Data!$1:$1,0)-1))=TRUE,"",IF(OFFSET(Data!$A$1,MATCH($D436,Data!$CG:$CG,0)-1,MATCH($E436&amp;"/"&amp;G$1,Data!$1:$1,0)-1)=0,"",OFFSET(Data!$A$1,MATCH($D436,Data!$CG:$CG,0)-1,MATCH($E436&amp;"/"&amp;G$1,Data!$1:$1,0)-1)))</f>
        <v/>
      </c>
      <c r="H436" s="252" t="str">
        <f ca="1">IF(ISERROR(OFFSET(Data!$A$1,MATCH($D436,Data!$CG:$CG,0)-1,MATCH($E436&amp;"/"&amp;H$1,Data!$1:$1,0)-1))=TRUE,"",IF(OFFSET(Data!$A$1,MATCH($D436,Data!$CG:$CG,0)-1,MATCH($E436&amp;"/"&amp;H$1,Data!$1:$1,0)-1)=0,"",OFFSET(Data!$A$1,MATCH($D436,Data!$CG:$CG,0)-1,MATCH($E436&amp;"/"&amp;H$1,Data!$1:$1,0)-1)))</f>
        <v/>
      </c>
      <c r="I436" s="252" t="str">
        <f ca="1">IF(ISERROR(OFFSET(Data!$A$1,MATCH($D436,Data!$CG:$CG,0)-1,MATCH($E436&amp;"/"&amp;I$1,Data!$1:$1,0)-1))=TRUE,"",IF(OFFSET(Data!$A$1,MATCH($D436,Data!$CG:$CG,0)-1,MATCH($E436&amp;"/"&amp;I$1,Data!$1:$1,0)-1)=0,"",OFFSET(Data!$A$1,MATCH($D436,Data!$CG:$CG,0)-1,MATCH($E436&amp;"/"&amp;I$1,Data!$1:$1,0)-1)))</f>
        <v/>
      </c>
      <c r="J436" s="252" t="str">
        <f ca="1">IF(ISERROR(OFFSET(Data!$A$1,MATCH($D436,Data!$CG:$CG,0)-1,MATCH($E436&amp;"/"&amp;J$1,Data!$1:$1,0)-1))=TRUE,"",IF(OFFSET(Data!$A$1,MATCH($D436,Data!$CG:$CG,0)-1,MATCH($E436&amp;"/"&amp;J$1,Data!$1:$1,0)-1)=0,"",OFFSET(Data!$A$1,MATCH($D436,Data!$CG:$CG,0)-1,MATCH($E436&amp;"/"&amp;J$1,Data!$1:$1,0)-1)))</f>
        <v/>
      </c>
      <c r="K436" s="252" t="str">
        <f ca="1">IF(ISERROR(OFFSET(Data!$A$1,MATCH($D436,Data!$CG:$CG,0)-1,MATCH($E436&amp;"/"&amp;K$1,Data!$1:$1,0)-1))=TRUE,"",IF(OFFSET(Data!$A$1,MATCH($D436,Data!$CG:$CG,0)-1,MATCH($E436&amp;"/"&amp;K$1,Data!$1:$1,0)-1)=0,"",OFFSET(Data!$A$1,MATCH($D436,Data!$CG:$CG,0)-1,MATCH($E436&amp;"/"&amp;K$1,Data!$1:$1,0)-1)))</f>
        <v/>
      </c>
      <c r="L436" s="252" t="str">
        <f ca="1">IF(ISERROR(OFFSET(Data!$A$1,MATCH($D436,Data!$CG:$CG,0)-1,MATCH($E436&amp;"/"&amp;L$1,Data!$1:$1,0)-1))=TRUE,"",IF(OFFSET(Data!$A$1,MATCH($D436,Data!$CG:$CG,0)-1,MATCH($E436&amp;"/"&amp;L$1,Data!$1:$1,0)-1)=0,"",OFFSET(Data!$A$1,MATCH($D436,Data!$CG:$CG,0)-1,MATCH($E436&amp;"/"&amp;L$1,Data!$1:$1,0)-1)))</f>
        <v/>
      </c>
      <c r="M436" s="252" t="str">
        <f ca="1">IF(ISERROR(OFFSET(Data!$A$1,MATCH($D436,Data!$CG:$CG,0)-1,MATCH($E436&amp;"/"&amp;M$1,Data!$1:$1,0)-1))=TRUE,"",IF(OFFSET(Data!$A$1,MATCH($D436,Data!$CG:$CG,0)-1,MATCH($E436&amp;"/"&amp;M$1,Data!$1:$1,0)-1)=0,"",OFFSET(Data!$A$1,MATCH($D436,Data!$CG:$CG,0)-1,MATCH($E436&amp;"/"&amp;M$1,Data!$1:$1,0)-1)))</f>
        <v/>
      </c>
      <c r="N436" s="252" t="str">
        <f ca="1">IF(ISERROR(OFFSET(Data!$A$1,MATCH($D436,Data!$CG:$CG,0)-1,MATCH($E436&amp;"/"&amp;N$1,Data!$1:$1,0)-1))=TRUE,"",IF(OFFSET(Data!$A$1,MATCH($D436,Data!$CG:$CG,0)-1,MATCH($E436&amp;"/"&amp;N$1,Data!$1:$1,0)-1)=0,"",OFFSET(Data!$A$1,MATCH($D436,Data!$CG:$CG,0)-1,MATCH($E436&amp;"/"&amp;N$1,Data!$1:$1,0)-1)))</f>
        <v/>
      </c>
      <c r="O436" s="252" t="str">
        <f ca="1">IF(ISERROR(OFFSET(Data!$A$1,MATCH($D436,Data!$CG:$CG,0)-1,MATCH($E436&amp;"/"&amp;O$1,Data!$1:$1,0)-1))=TRUE,"",IF(OFFSET(Data!$A$1,MATCH($D436,Data!$CG:$CG,0)-1,MATCH($E436&amp;"/"&amp;O$1,Data!$1:$1,0)-1)=0,"",OFFSET(Data!$A$1,MATCH($D436,Data!$CG:$CG,0)-1,MATCH($E436&amp;"/"&amp;O$1,Data!$1:$1,0)-1)))</f>
        <v/>
      </c>
      <c r="P436" s="252" t="str">
        <f ca="1">IF(ISERROR(OFFSET(Data!$A$1,MATCH($D436,Data!$CG:$CG,0)-1,MATCH($E436&amp;"/"&amp;P$1,Data!$1:$1,0)-1))=TRUE,"",IF(OFFSET(Data!$A$1,MATCH($D436,Data!$CG:$CG,0)-1,MATCH($E436&amp;"/"&amp;P$1,Data!$1:$1,0)-1)=0,"",OFFSET(Data!$A$1,MATCH($D436,Data!$CG:$CG,0)-1,MATCH($E436&amp;"/"&amp;P$1,Data!$1:$1,0)-1)))</f>
        <v/>
      </c>
      <c r="Q436" s="252" t="str">
        <f ca="1">IF(ISERROR(OFFSET(Data!$A$1,MATCH($D436,Data!$CG:$CG,0)-1,MATCH($E436&amp;"/"&amp;Q$1,Data!$1:$1,0)-1))=TRUE,"",IF(OFFSET(Data!$A$1,MATCH($D436,Data!$CG:$CG,0)-1,MATCH($E436&amp;"/"&amp;Q$1,Data!$1:$1,0)-1)=0,"",OFFSET(Data!$A$1,MATCH($D436,Data!$CG:$CG,0)-1,MATCH($E436&amp;"/"&amp;Q$1,Data!$1:$1,0)-1)))</f>
        <v/>
      </c>
      <c r="R436" s="252" t="str">
        <f ca="1">IF(ISERROR(OFFSET(Data!$A$1,MATCH($D436,Data!$CG:$CG,0)-1,MATCH($E436&amp;"/"&amp;R$1,Data!$1:$1,0)-1))=TRUE,"",IF(OFFSET(Data!$A$1,MATCH($D436,Data!$CG:$CG,0)-1,MATCH($E436&amp;"/"&amp;R$1,Data!$1:$1,0)-1)=0,"",OFFSET(Data!$A$1,MATCH($D436,Data!$CG:$CG,0)-1,MATCH($E436&amp;"/"&amp;R$1,Data!$1:$1,0)-1)))</f>
        <v/>
      </c>
      <c r="S436" s="252" t="str">
        <f ca="1">IF(ISERROR(OFFSET(Data!$A$1,MATCH($D436,Data!$CG:$CG,0)-1,MATCH($E436&amp;"/"&amp;S$1,Data!$1:$1,0)-1))=TRUE,"",IF(OFFSET(Data!$A$1,MATCH($D436,Data!$CG:$CG,0)-1,MATCH($E436&amp;"/"&amp;S$1,Data!$1:$1,0)-1)=0,"",OFFSET(Data!$A$1,MATCH($D436,Data!$CG:$CG,0)-1,MATCH($E436&amp;"/"&amp;S$1,Data!$1:$1,0)-1)))</f>
        <v/>
      </c>
      <c r="T436" s="252" t="str">
        <f ca="1">IF(ISERROR(OFFSET(Data!$A$1,MATCH($D436,Data!$CG:$CG,0)-1,MATCH($E436&amp;"/"&amp;T$1,Data!$1:$1,0)-1))=TRUE,"",IF(OFFSET(Data!$A$1,MATCH($D436,Data!$CG:$CG,0)-1,MATCH($E436&amp;"/"&amp;T$1,Data!$1:$1,0)-1)=0,"",OFFSET(Data!$A$1,MATCH($D436,Data!$CG:$CG,0)-1,MATCH($E436&amp;"/"&amp;T$1,Data!$1:$1,0)-1)))</f>
        <v/>
      </c>
      <c r="U436" s="252" t="str">
        <f ca="1">IF(ISERROR(OFFSET(Data!$A$1,MATCH($D436,Data!$CG:$CG,0)-1,MATCH($E436&amp;"/"&amp;U$1,Data!$1:$1,0)-1))=TRUE,"",IF(OFFSET(Data!$A$1,MATCH($D436,Data!$CG:$CG,0)-1,MATCH($E436&amp;"/"&amp;U$1,Data!$1:$1,0)-1)=0,"",OFFSET(Data!$A$1,MATCH($D436,Data!$CG:$CG,0)-1,MATCH($E436&amp;"/"&amp;U$1,Data!$1:$1,0)-1)))</f>
        <v/>
      </c>
      <c r="V436" s="252" t="str">
        <f ca="1">IF(ISERROR(OFFSET(Data!$A$1,MATCH($D436,Data!$CG:$CG,0)-1,MATCH($E436&amp;"/"&amp;V$1,Data!$1:$1,0)-1))=TRUE,"",IF(OFFSET(Data!$A$1,MATCH($D436,Data!$CG:$CG,0)-1,MATCH($E436&amp;"/"&amp;V$1,Data!$1:$1,0)-1)=0,"",OFFSET(Data!$A$1,MATCH($D436,Data!$CG:$CG,0)-1,MATCH($E436&amp;"/"&amp;V$1,Data!$1:$1,0)-1)))</f>
        <v/>
      </c>
      <c r="W436" s="269" t="str">
        <f ca="1">IF(ISERROR(OFFSET(Data!$A$1,MATCH($D436,Data!$CG:$CG,0)-1,MATCH($E436&amp;"/"&amp;W$1,Data!$1:$1,0)-1))=TRUE,"",IF(OFFSET(Data!$A$1,MATCH($D436,Data!$CG:$CG,0)-1,MATCH($E436&amp;"/"&amp;W$1,Data!$1:$1,0)-1)=0,"",OFFSET(Data!$A$1,MATCH($D436,Data!$CG:$CG,0)-1,MATCH($E436&amp;"/"&amp;W$1,Data!$1:$1,0)-1)))</f>
        <v/>
      </c>
      <c r="X436" s="252" t="str">
        <f ca="1">IF(ISERROR(OFFSET(Data!$A$1,MATCH($D436,Data!$CG:$CG,0)-1,MATCH($E436&amp;"/"&amp;X$1,Data!$1:$1,0)-1))=TRUE,"",IF(OFFSET(Data!$A$1,MATCH($D436,Data!$CG:$CG,0)-1,MATCH($E436&amp;"/"&amp;X$1,Data!$1:$1,0)-1)=0,"",OFFSET(Data!$A$1,MATCH($D436,Data!$CG:$CG,0)-1,MATCH($E436&amp;"/"&amp;X$1,Data!$1:$1,0)-1)))</f>
        <v/>
      </c>
      <c r="Y436" s="252" t="str">
        <f ca="1">IF(ISERROR(OFFSET(Data!$A$1,MATCH($D436,Data!$CG:$CG,0)-1,MATCH($E436&amp;"/"&amp;Y$1,Data!$1:$1,0)-1))=TRUE,"",IF(OFFSET(Data!$A$1,MATCH($D436,Data!$CG:$CG,0)-1,MATCH($E436&amp;"/"&amp;Y$1,Data!$1:$1,0)-1)=0,"",OFFSET(Data!$A$1,MATCH($D436,Data!$CG:$CG,0)-1,MATCH($E436&amp;"/"&amp;Y$1,Data!$1:$1,0)-1)))</f>
        <v/>
      </c>
      <c r="Z436" s="252" t="str">
        <f ca="1">IF(ISERROR(OFFSET(Data!$A$1,MATCH($D436,Data!$CG:$CG,0)-1,MATCH($E436&amp;"/"&amp;Z$1,Data!$1:$1,0)-1))=TRUE,"",IF(OFFSET(Data!$A$1,MATCH($D436,Data!$CG:$CG,0)-1,MATCH($E436&amp;"/"&amp;Z$1,Data!$1:$1,0)-1)=0,"",OFFSET(Data!$A$1,MATCH($D436,Data!$CG:$CG,0)-1,MATCH($E436&amp;"/"&amp;Z$1,Data!$1:$1,0)-1)))</f>
        <v/>
      </c>
      <c r="AA436" s="252" t="str">
        <f ca="1">IF(ISERROR(OFFSET(Data!$A$1,MATCH($D436,Data!$CG:$CG,0)-1,MATCH($E436&amp;"/"&amp;AA$1,Data!$1:$1,0)-1))=TRUE,"",IF(OFFSET(Data!$A$1,MATCH($D436,Data!$CG:$CG,0)-1,MATCH($E436&amp;"/"&amp;AA$1,Data!$1:$1,0)-1)=0,"",OFFSET(Data!$A$1,MATCH($D436,Data!$CG:$CG,0)-1,MATCH($E436&amp;"/"&amp;AA$1,Data!$1:$1,0)-1)))</f>
        <v/>
      </c>
      <c r="AB436" s="252" t="str">
        <f ca="1">IF(ISERROR(OFFSET(Data!$A$1,MATCH($D436,Data!$CG:$CG,0)-1,MATCH($E436&amp;"/"&amp;AB$1,Data!$1:$1,0)-1))=TRUE,"",IF(OFFSET(Data!$A$1,MATCH($D436,Data!$CG:$CG,0)-1,MATCH($E436&amp;"/"&amp;AB$1,Data!$1:$1,0)-1)=0,"",OFFSET(Data!$A$1,MATCH($D436,Data!$CG:$CG,0)-1,MATCH($E436&amp;"/"&amp;AB$1,Data!$1:$1,0)-1)))</f>
        <v/>
      </c>
      <c r="AC436" s="252" t="str">
        <f ca="1">IF(ISERROR(OFFSET(Data!$A$1,MATCH($D436,Data!$CG:$CG,0)-1,MATCH($E436&amp;"/"&amp;AC$1,Data!$1:$1,0)-1))=TRUE,"",IF(OFFSET(Data!$A$1,MATCH($D436,Data!$CG:$CG,0)-1,MATCH($E436&amp;"/"&amp;AC$1,Data!$1:$1,0)-1)=0,"",OFFSET(Data!$A$1,MATCH($D436,Data!$CG:$CG,0)-1,MATCH($E436&amp;"/"&amp;AC$1,Data!$1:$1,0)-1)))</f>
        <v/>
      </c>
      <c r="AD436" s="252" t="str">
        <f ca="1">IF(ISERROR(OFFSET(Data!$A$1,MATCH($D436,Data!$CG:$CG,0)-1,MATCH($E436&amp;"/"&amp;AD$1,Data!$1:$1,0)-1))=TRUE,"",IF(OFFSET(Data!$A$1,MATCH($D436,Data!$CG:$CG,0)-1,MATCH($E436&amp;"/"&amp;AD$1,Data!$1:$1,0)-1)=0,"",OFFSET(Data!$A$1,MATCH($D436,Data!$CG:$CG,0)-1,MATCH($E436&amp;"/"&amp;AD$1,Data!$1:$1,0)-1)))</f>
        <v/>
      </c>
      <c r="AE436" s="252" t="str">
        <f ca="1">IF(ISERROR(OFFSET(Data!$A$1,MATCH($D436,Data!$CG:$CG,0)-1,MATCH($E436&amp;"/"&amp;AE$1,Data!$1:$1,0)-1))=TRUE,"",IF(OFFSET(Data!$A$1,MATCH($D436,Data!$CG:$CG,0)-1,MATCH($E436&amp;"/"&amp;AE$1,Data!$1:$1,0)-1)=0,"",OFFSET(Data!$A$1,MATCH($D436,Data!$CG:$CG,0)-1,MATCH($E436&amp;"/"&amp;AE$1,Data!$1:$1,0)-1)))</f>
        <v/>
      </c>
      <c r="AF436" s="253" t="str">
        <f ca="1">IF(ISERROR(OFFSET(Data!$A$1,MATCH($D436,Data!$CG:$CG,0)-1,MATCH($E436&amp;"/"&amp;AF$1,Data!$1:$1,0)-1))=TRUE,"",IF(OFFSET(Data!$A$1,MATCH($D436,Data!$CG:$CG,0)-1,MATCH($E436&amp;"/"&amp;AF$1,Data!$1:$1,0)-1)=0,"",OFFSET(Data!$A$1,MATCH($D436,Data!$CG:$CG,0)-1,MATCH($E436&amp;"/"&amp;AF$1,Data!$1:$1,0)-1)))</f>
        <v/>
      </c>
      <c r="AG436" s="212">
        <f t="shared" ca="1" si="11"/>
        <v>0</v>
      </c>
      <c r="AH436" s="213">
        <f ca="1">SUM(AG434:AG436)</f>
        <v>0</v>
      </c>
    </row>
    <row r="437" spans="1:34" ht="15.75" hidden="1" customHeight="1" x14ac:dyDescent="0.25">
      <c r="A437" s="446"/>
      <c r="B437" s="449"/>
      <c r="C437" s="452"/>
      <c r="D437" s="28" t="e">
        <f>IF(C437&lt;&gt;"",C437,D436)</f>
        <v>#N/A</v>
      </c>
      <c r="E437" s="29" t="s">
        <v>24</v>
      </c>
      <c r="F437" s="254" t="str">
        <f ca="1">IF(ISERROR(OFFSET(Data!$A$1,MATCH($D437,Data!$CG:$CG,0)-1,MATCH($E437&amp;"/"&amp;F$1,Data!$1:$1,0)-1))=TRUE,"",IF(OFFSET(Data!$A$1,MATCH($D437,Data!$CG:$CG,0)-1,MATCH($E437&amp;"/"&amp;F$1,Data!$1:$1,0)-1)=0,"",OFFSET(Data!$A$1,MATCH($D437,Data!$CG:$CG,0)-1,MATCH($E437&amp;"/"&amp;F$1,Data!$1:$1,0)-1)))</f>
        <v/>
      </c>
      <c r="G437" s="252" t="str">
        <f ca="1">IF(ISERROR(OFFSET(Data!$A$1,MATCH($D437,Data!$CG:$CG,0)-1,MATCH($E437&amp;"/"&amp;G$1,Data!$1:$1,0)-1))=TRUE,"",IF(OFFSET(Data!$A$1,MATCH($D437,Data!$CG:$CG,0)-1,MATCH($E437&amp;"/"&amp;G$1,Data!$1:$1,0)-1)=0,"",OFFSET(Data!$A$1,MATCH($D437,Data!$CG:$CG,0)-1,MATCH($E437&amp;"/"&amp;G$1,Data!$1:$1,0)-1)))</f>
        <v/>
      </c>
      <c r="H437" s="252" t="str">
        <f ca="1">IF(ISERROR(OFFSET(Data!$A$1,MATCH($D437,Data!$CG:$CG,0)-1,MATCH($E437&amp;"/"&amp;H$1,Data!$1:$1,0)-1))=TRUE,"",IF(OFFSET(Data!$A$1,MATCH($D437,Data!$CG:$CG,0)-1,MATCH($E437&amp;"/"&amp;H$1,Data!$1:$1,0)-1)=0,"",OFFSET(Data!$A$1,MATCH($D437,Data!$CG:$CG,0)-1,MATCH($E437&amp;"/"&amp;H$1,Data!$1:$1,0)-1)))</f>
        <v/>
      </c>
      <c r="I437" s="252" t="str">
        <f ca="1">IF(ISERROR(OFFSET(Data!$A$1,MATCH($D437,Data!$CG:$CG,0)-1,MATCH($E437&amp;"/"&amp;I$1,Data!$1:$1,0)-1))=TRUE,"",IF(OFFSET(Data!$A$1,MATCH($D437,Data!$CG:$CG,0)-1,MATCH($E437&amp;"/"&amp;I$1,Data!$1:$1,0)-1)=0,"",OFFSET(Data!$A$1,MATCH($D437,Data!$CG:$CG,0)-1,MATCH($E437&amp;"/"&amp;I$1,Data!$1:$1,0)-1)))</f>
        <v/>
      </c>
      <c r="J437" s="252" t="str">
        <f ca="1">IF(ISERROR(OFFSET(Data!$A$1,MATCH($D437,Data!$CG:$CG,0)-1,MATCH($E437&amp;"/"&amp;J$1,Data!$1:$1,0)-1))=TRUE,"",IF(OFFSET(Data!$A$1,MATCH($D437,Data!$CG:$CG,0)-1,MATCH($E437&amp;"/"&amp;J$1,Data!$1:$1,0)-1)=0,"",OFFSET(Data!$A$1,MATCH($D437,Data!$CG:$CG,0)-1,MATCH($E437&amp;"/"&amp;J$1,Data!$1:$1,0)-1)))</f>
        <v/>
      </c>
      <c r="K437" s="252" t="str">
        <f ca="1">IF(ISERROR(OFFSET(Data!$A$1,MATCH($D437,Data!$CG:$CG,0)-1,MATCH($E437&amp;"/"&amp;K$1,Data!$1:$1,0)-1))=TRUE,"",IF(OFFSET(Data!$A$1,MATCH($D437,Data!$CG:$CG,0)-1,MATCH($E437&amp;"/"&amp;K$1,Data!$1:$1,0)-1)=0,"",OFFSET(Data!$A$1,MATCH($D437,Data!$CG:$CG,0)-1,MATCH($E437&amp;"/"&amp;K$1,Data!$1:$1,0)-1)))</f>
        <v/>
      </c>
      <c r="L437" s="252" t="str">
        <f ca="1">IF(ISERROR(OFFSET(Data!$A$1,MATCH($D437,Data!$CG:$CG,0)-1,MATCH($E437&amp;"/"&amp;L$1,Data!$1:$1,0)-1))=TRUE,"",IF(OFFSET(Data!$A$1,MATCH($D437,Data!$CG:$CG,0)-1,MATCH($E437&amp;"/"&amp;L$1,Data!$1:$1,0)-1)=0,"",OFFSET(Data!$A$1,MATCH($D437,Data!$CG:$CG,0)-1,MATCH($E437&amp;"/"&amp;L$1,Data!$1:$1,0)-1)))</f>
        <v/>
      </c>
      <c r="M437" s="252" t="str">
        <f ca="1">IF(ISERROR(OFFSET(Data!$A$1,MATCH($D437,Data!$CG:$CG,0)-1,MATCH($E437&amp;"/"&amp;M$1,Data!$1:$1,0)-1))=TRUE,"",IF(OFFSET(Data!$A$1,MATCH($D437,Data!$CG:$CG,0)-1,MATCH($E437&amp;"/"&amp;M$1,Data!$1:$1,0)-1)=0,"",OFFSET(Data!$A$1,MATCH($D437,Data!$CG:$CG,0)-1,MATCH($E437&amp;"/"&amp;M$1,Data!$1:$1,0)-1)))</f>
        <v/>
      </c>
      <c r="N437" s="252" t="str">
        <f ca="1">IF(ISERROR(OFFSET(Data!$A$1,MATCH($D437,Data!$CG:$CG,0)-1,MATCH($E437&amp;"/"&amp;N$1,Data!$1:$1,0)-1))=TRUE,"",IF(OFFSET(Data!$A$1,MATCH($D437,Data!$CG:$CG,0)-1,MATCH($E437&amp;"/"&amp;N$1,Data!$1:$1,0)-1)=0,"",OFFSET(Data!$A$1,MATCH($D437,Data!$CG:$CG,0)-1,MATCH($E437&amp;"/"&amp;N$1,Data!$1:$1,0)-1)))</f>
        <v/>
      </c>
      <c r="O437" s="252" t="str">
        <f ca="1">IF(ISERROR(OFFSET(Data!$A$1,MATCH($D437,Data!$CG:$CG,0)-1,MATCH($E437&amp;"/"&amp;O$1,Data!$1:$1,0)-1))=TRUE,"",IF(OFFSET(Data!$A$1,MATCH($D437,Data!$CG:$CG,0)-1,MATCH($E437&amp;"/"&amp;O$1,Data!$1:$1,0)-1)=0,"",OFFSET(Data!$A$1,MATCH($D437,Data!$CG:$CG,0)-1,MATCH($E437&amp;"/"&amp;O$1,Data!$1:$1,0)-1)))</f>
        <v/>
      </c>
      <c r="P437" s="252" t="str">
        <f ca="1">IF(ISERROR(OFFSET(Data!$A$1,MATCH($D437,Data!$CG:$CG,0)-1,MATCH($E437&amp;"/"&amp;P$1,Data!$1:$1,0)-1))=TRUE,"",IF(OFFSET(Data!$A$1,MATCH($D437,Data!$CG:$CG,0)-1,MATCH($E437&amp;"/"&amp;P$1,Data!$1:$1,0)-1)=0,"",OFFSET(Data!$A$1,MATCH($D437,Data!$CG:$CG,0)-1,MATCH($E437&amp;"/"&amp;P$1,Data!$1:$1,0)-1)))</f>
        <v/>
      </c>
      <c r="Q437" s="252" t="str">
        <f ca="1">IF(ISERROR(OFFSET(Data!$A$1,MATCH($D437,Data!$CG:$CG,0)-1,MATCH($E437&amp;"/"&amp;Q$1,Data!$1:$1,0)-1))=TRUE,"",IF(OFFSET(Data!$A$1,MATCH($D437,Data!$CG:$CG,0)-1,MATCH($E437&amp;"/"&amp;Q$1,Data!$1:$1,0)-1)=0,"",OFFSET(Data!$A$1,MATCH($D437,Data!$CG:$CG,0)-1,MATCH($E437&amp;"/"&amp;Q$1,Data!$1:$1,0)-1)))</f>
        <v/>
      </c>
      <c r="R437" s="252" t="str">
        <f ca="1">IF(ISERROR(OFFSET(Data!$A$1,MATCH($D437,Data!$CG:$CG,0)-1,MATCH($E437&amp;"/"&amp;R$1,Data!$1:$1,0)-1))=TRUE,"",IF(OFFSET(Data!$A$1,MATCH($D437,Data!$CG:$CG,0)-1,MATCH($E437&amp;"/"&amp;R$1,Data!$1:$1,0)-1)=0,"",OFFSET(Data!$A$1,MATCH($D437,Data!$CG:$CG,0)-1,MATCH($E437&amp;"/"&amp;R$1,Data!$1:$1,0)-1)))</f>
        <v/>
      </c>
      <c r="S437" s="252" t="str">
        <f ca="1">IF(ISERROR(OFFSET(Data!$A$1,MATCH($D437,Data!$CG:$CG,0)-1,MATCH($E437&amp;"/"&amp;S$1,Data!$1:$1,0)-1))=TRUE,"",IF(OFFSET(Data!$A$1,MATCH($D437,Data!$CG:$CG,0)-1,MATCH($E437&amp;"/"&amp;S$1,Data!$1:$1,0)-1)=0,"",OFFSET(Data!$A$1,MATCH($D437,Data!$CG:$CG,0)-1,MATCH($E437&amp;"/"&amp;S$1,Data!$1:$1,0)-1)))</f>
        <v/>
      </c>
      <c r="T437" s="252" t="str">
        <f ca="1">IF(ISERROR(OFFSET(Data!$A$1,MATCH($D437,Data!$CG:$CG,0)-1,MATCH($E437&amp;"/"&amp;T$1,Data!$1:$1,0)-1))=TRUE,"",IF(OFFSET(Data!$A$1,MATCH($D437,Data!$CG:$CG,0)-1,MATCH($E437&amp;"/"&amp;T$1,Data!$1:$1,0)-1)=0,"",OFFSET(Data!$A$1,MATCH($D437,Data!$CG:$CG,0)-1,MATCH($E437&amp;"/"&amp;T$1,Data!$1:$1,0)-1)))</f>
        <v/>
      </c>
      <c r="U437" s="252" t="str">
        <f ca="1">IF(ISERROR(OFFSET(Data!$A$1,MATCH($D437,Data!$CG:$CG,0)-1,MATCH($E437&amp;"/"&amp;U$1,Data!$1:$1,0)-1))=TRUE,"",IF(OFFSET(Data!$A$1,MATCH($D437,Data!$CG:$CG,0)-1,MATCH($E437&amp;"/"&amp;U$1,Data!$1:$1,0)-1)=0,"",OFFSET(Data!$A$1,MATCH($D437,Data!$CG:$CG,0)-1,MATCH($E437&amp;"/"&amp;U$1,Data!$1:$1,0)-1)))</f>
        <v/>
      </c>
      <c r="V437" s="252" t="str">
        <f ca="1">IF(ISERROR(OFFSET(Data!$A$1,MATCH($D437,Data!$CG:$CG,0)-1,MATCH($E437&amp;"/"&amp;V$1,Data!$1:$1,0)-1))=TRUE,"",IF(OFFSET(Data!$A$1,MATCH($D437,Data!$CG:$CG,0)-1,MATCH($E437&amp;"/"&amp;V$1,Data!$1:$1,0)-1)=0,"",OFFSET(Data!$A$1,MATCH($D437,Data!$CG:$CG,0)-1,MATCH($E437&amp;"/"&amp;V$1,Data!$1:$1,0)-1)))</f>
        <v/>
      </c>
      <c r="W437" s="269" t="str">
        <f ca="1">IF(ISERROR(OFFSET(Data!$A$1,MATCH($D437,Data!$CG:$CG,0)-1,MATCH($E437&amp;"/"&amp;W$1,Data!$1:$1,0)-1))=TRUE,"",IF(OFFSET(Data!$A$1,MATCH($D437,Data!$CG:$CG,0)-1,MATCH($E437&amp;"/"&amp;W$1,Data!$1:$1,0)-1)=0,"",OFFSET(Data!$A$1,MATCH($D437,Data!$CG:$CG,0)-1,MATCH($E437&amp;"/"&amp;W$1,Data!$1:$1,0)-1)))</f>
        <v/>
      </c>
      <c r="X437" s="252" t="str">
        <f ca="1">IF(ISERROR(OFFSET(Data!$A$1,MATCH($D437,Data!$CG:$CG,0)-1,MATCH($E437&amp;"/"&amp;X$1,Data!$1:$1,0)-1))=TRUE,"",IF(OFFSET(Data!$A$1,MATCH($D437,Data!$CG:$CG,0)-1,MATCH($E437&amp;"/"&amp;X$1,Data!$1:$1,0)-1)=0,"",OFFSET(Data!$A$1,MATCH($D437,Data!$CG:$CG,0)-1,MATCH($E437&amp;"/"&amp;X$1,Data!$1:$1,0)-1)))</f>
        <v/>
      </c>
      <c r="Y437" s="252" t="str">
        <f ca="1">IF(ISERROR(OFFSET(Data!$A$1,MATCH($D437,Data!$CG:$CG,0)-1,MATCH($E437&amp;"/"&amp;Y$1,Data!$1:$1,0)-1))=TRUE,"",IF(OFFSET(Data!$A$1,MATCH($D437,Data!$CG:$CG,0)-1,MATCH($E437&amp;"/"&amp;Y$1,Data!$1:$1,0)-1)=0,"",OFFSET(Data!$A$1,MATCH($D437,Data!$CG:$CG,0)-1,MATCH($E437&amp;"/"&amp;Y$1,Data!$1:$1,0)-1)))</f>
        <v/>
      </c>
      <c r="Z437" s="252" t="str">
        <f ca="1">IF(ISERROR(OFFSET(Data!$A$1,MATCH($D437,Data!$CG:$CG,0)-1,MATCH($E437&amp;"/"&amp;Z$1,Data!$1:$1,0)-1))=TRUE,"",IF(OFFSET(Data!$A$1,MATCH($D437,Data!$CG:$CG,0)-1,MATCH($E437&amp;"/"&amp;Z$1,Data!$1:$1,0)-1)=0,"",OFFSET(Data!$A$1,MATCH($D437,Data!$CG:$CG,0)-1,MATCH($E437&amp;"/"&amp;Z$1,Data!$1:$1,0)-1)))</f>
        <v/>
      </c>
      <c r="AA437" s="252" t="str">
        <f ca="1">IF(ISERROR(OFFSET(Data!$A$1,MATCH($D437,Data!$CG:$CG,0)-1,MATCH($E437&amp;"/"&amp;AA$1,Data!$1:$1,0)-1))=TRUE,"",IF(OFFSET(Data!$A$1,MATCH($D437,Data!$CG:$CG,0)-1,MATCH($E437&amp;"/"&amp;AA$1,Data!$1:$1,0)-1)=0,"",OFFSET(Data!$A$1,MATCH($D437,Data!$CG:$CG,0)-1,MATCH($E437&amp;"/"&amp;AA$1,Data!$1:$1,0)-1)))</f>
        <v/>
      </c>
      <c r="AB437" s="252" t="str">
        <f ca="1">IF(ISERROR(OFFSET(Data!$A$1,MATCH($D437,Data!$CG:$CG,0)-1,MATCH($E437&amp;"/"&amp;AB$1,Data!$1:$1,0)-1))=TRUE,"",IF(OFFSET(Data!$A$1,MATCH($D437,Data!$CG:$CG,0)-1,MATCH($E437&amp;"/"&amp;AB$1,Data!$1:$1,0)-1)=0,"",OFFSET(Data!$A$1,MATCH($D437,Data!$CG:$CG,0)-1,MATCH($E437&amp;"/"&amp;AB$1,Data!$1:$1,0)-1)))</f>
        <v/>
      </c>
      <c r="AC437" s="252" t="str">
        <f ca="1">IF(ISERROR(OFFSET(Data!$A$1,MATCH($D437,Data!$CG:$CG,0)-1,MATCH($E437&amp;"/"&amp;AC$1,Data!$1:$1,0)-1))=TRUE,"",IF(OFFSET(Data!$A$1,MATCH($D437,Data!$CG:$CG,0)-1,MATCH($E437&amp;"/"&amp;AC$1,Data!$1:$1,0)-1)=0,"",OFFSET(Data!$A$1,MATCH($D437,Data!$CG:$CG,0)-1,MATCH($E437&amp;"/"&amp;AC$1,Data!$1:$1,0)-1)))</f>
        <v/>
      </c>
      <c r="AD437" s="252" t="str">
        <f ca="1">IF(ISERROR(OFFSET(Data!$A$1,MATCH($D437,Data!$CG:$CG,0)-1,MATCH($E437&amp;"/"&amp;AD$1,Data!$1:$1,0)-1))=TRUE,"",IF(OFFSET(Data!$A$1,MATCH($D437,Data!$CG:$CG,0)-1,MATCH($E437&amp;"/"&amp;AD$1,Data!$1:$1,0)-1)=0,"",OFFSET(Data!$A$1,MATCH($D437,Data!$CG:$CG,0)-1,MATCH($E437&amp;"/"&amp;AD$1,Data!$1:$1,0)-1)))</f>
        <v/>
      </c>
      <c r="AE437" s="252" t="str">
        <f ca="1">IF(ISERROR(OFFSET(Data!$A$1,MATCH($D437,Data!$CG:$CG,0)-1,MATCH($E437&amp;"/"&amp;AE$1,Data!$1:$1,0)-1))=TRUE,"",IF(OFFSET(Data!$A$1,MATCH($D437,Data!$CG:$CG,0)-1,MATCH($E437&amp;"/"&amp;AE$1,Data!$1:$1,0)-1)=0,"",OFFSET(Data!$A$1,MATCH($D437,Data!$CG:$CG,0)-1,MATCH($E437&amp;"/"&amp;AE$1,Data!$1:$1,0)-1)))</f>
        <v/>
      </c>
      <c r="AF437" s="253" t="str">
        <f ca="1">IF(ISERROR(OFFSET(Data!$A$1,MATCH($D437,Data!$CG:$CG,0)-1,MATCH($E437&amp;"/"&amp;AF$1,Data!$1:$1,0)-1))=TRUE,"",IF(OFFSET(Data!$A$1,MATCH($D437,Data!$CG:$CG,0)-1,MATCH($E437&amp;"/"&amp;AF$1,Data!$1:$1,0)-1)=0,"",OFFSET(Data!$A$1,MATCH($D437,Data!$CG:$CG,0)-1,MATCH($E437&amp;"/"&amp;AF$1,Data!$1:$1,0)-1)))</f>
        <v/>
      </c>
      <c r="AG437" s="212">
        <f t="shared" ca="1" si="11"/>
        <v>0</v>
      </c>
      <c r="AH437" s="213">
        <f ca="1">SUM(AG434:AG437)</f>
        <v>0</v>
      </c>
    </row>
    <row r="438" spans="1:34" ht="15.75" hidden="1" customHeight="1" thickBot="1" x14ac:dyDescent="0.3">
      <c r="A438" s="447"/>
      <c r="B438" s="450"/>
      <c r="C438" s="453"/>
      <c r="D438" s="30" t="e">
        <f>IF(C438&lt;&gt;"",C438,D437)</f>
        <v>#N/A</v>
      </c>
      <c r="E438" s="31" t="s">
        <v>25</v>
      </c>
      <c r="F438" s="255" t="str">
        <f ca="1">IF(ISERROR(OFFSET(Data!$A$1,MATCH($D438,Data!$CG:$CG,0)-1,MATCH($E438&amp;"/"&amp;F$1,Data!$1:$1,0)-1))=TRUE,"",IF(OFFSET(Data!$A$1,MATCH($D438,Data!$CG:$CG,0)-1,MATCH($E438&amp;"/"&amp;F$1,Data!$1:$1,0)-1)=0,"",OFFSET(Data!$A$1,MATCH($D438,Data!$CG:$CG,0)-1,MATCH($E438&amp;"/"&amp;F$1,Data!$1:$1,0)-1)))</f>
        <v/>
      </c>
      <c r="G438" s="256" t="str">
        <f ca="1">IF(ISERROR(OFFSET(Data!$A$1,MATCH($D438,Data!$CG:$CG,0)-1,MATCH($E438&amp;"/"&amp;G$1,Data!$1:$1,0)-1))=TRUE,"",IF(OFFSET(Data!$A$1,MATCH($D438,Data!$CG:$CG,0)-1,MATCH($E438&amp;"/"&amp;G$1,Data!$1:$1,0)-1)=0,"",OFFSET(Data!$A$1,MATCH($D438,Data!$CG:$CG,0)-1,MATCH($E438&amp;"/"&amp;G$1,Data!$1:$1,0)-1)))</f>
        <v/>
      </c>
      <c r="H438" s="256" t="str">
        <f ca="1">IF(ISERROR(OFFSET(Data!$A$1,MATCH($D438,Data!$CG:$CG,0)-1,MATCH($E438&amp;"/"&amp;H$1,Data!$1:$1,0)-1))=TRUE,"",IF(OFFSET(Data!$A$1,MATCH($D438,Data!$CG:$CG,0)-1,MATCH($E438&amp;"/"&amp;H$1,Data!$1:$1,0)-1)=0,"",OFFSET(Data!$A$1,MATCH($D438,Data!$CG:$CG,0)-1,MATCH($E438&amp;"/"&amp;H$1,Data!$1:$1,0)-1)))</f>
        <v/>
      </c>
      <c r="I438" s="256" t="str">
        <f ca="1">IF(ISERROR(OFFSET(Data!$A$1,MATCH($D438,Data!$CG:$CG,0)-1,MATCH($E438&amp;"/"&amp;I$1,Data!$1:$1,0)-1))=TRUE,"",IF(OFFSET(Data!$A$1,MATCH($D438,Data!$CG:$CG,0)-1,MATCH($E438&amp;"/"&amp;I$1,Data!$1:$1,0)-1)=0,"",OFFSET(Data!$A$1,MATCH($D438,Data!$CG:$CG,0)-1,MATCH($E438&amp;"/"&amp;I$1,Data!$1:$1,0)-1)))</f>
        <v/>
      </c>
      <c r="J438" s="256" t="str">
        <f ca="1">IF(ISERROR(OFFSET(Data!$A$1,MATCH($D438,Data!$CG:$CG,0)-1,MATCH($E438&amp;"/"&amp;J$1,Data!$1:$1,0)-1))=TRUE,"",IF(OFFSET(Data!$A$1,MATCH($D438,Data!$CG:$CG,0)-1,MATCH($E438&amp;"/"&amp;J$1,Data!$1:$1,0)-1)=0,"",OFFSET(Data!$A$1,MATCH($D438,Data!$CG:$CG,0)-1,MATCH($E438&amp;"/"&amp;J$1,Data!$1:$1,0)-1)))</f>
        <v/>
      </c>
      <c r="K438" s="256" t="str">
        <f ca="1">IF(ISERROR(OFFSET(Data!$A$1,MATCH($D438,Data!$CG:$CG,0)-1,MATCH($E438&amp;"/"&amp;K$1,Data!$1:$1,0)-1))=TRUE,"",IF(OFFSET(Data!$A$1,MATCH($D438,Data!$CG:$CG,0)-1,MATCH($E438&amp;"/"&amp;K$1,Data!$1:$1,0)-1)=0,"",OFFSET(Data!$A$1,MATCH($D438,Data!$CG:$CG,0)-1,MATCH($E438&amp;"/"&amp;K$1,Data!$1:$1,0)-1)))</f>
        <v/>
      </c>
      <c r="L438" s="256" t="str">
        <f ca="1">IF(ISERROR(OFFSET(Data!$A$1,MATCH($D438,Data!$CG:$CG,0)-1,MATCH($E438&amp;"/"&amp;L$1,Data!$1:$1,0)-1))=TRUE,"",IF(OFFSET(Data!$A$1,MATCH($D438,Data!$CG:$CG,0)-1,MATCH($E438&amp;"/"&amp;L$1,Data!$1:$1,0)-1)=0,"",OFFSET(Data!$A$1,MATCH($D438,Data!$CG:$CG,0)-1,MATCH($E438&amp;"/"&amp;L$1,Data!$1:$1,0)-1)))</f>
        <v/>
      </c>
      <c r="M438" s="256" t="str">
        <f ca="1">IF(ISERROR(OFFSET(Data!$A$1,MATCH($D438,Data!$CG:$CG,0)-1,MATCH($E438&amp;"/"&amp;M$1,Data!$1:$1,0)-1))=TRUE,"",IF(OFFSET(Data!$A$1,MATCH($D438,Data!$CG:$CG,0)-1,MATCH($E438&amp;"/"&amp;M$1,Data!$1:$1,0)-1)=0,"",OFFSET(Data!$A$1,MATCH($D438,Data!$CG:$CG,0)-1,MATCH($E438&amp;"/"&amp;M$1,Data!$1:$1,0)-1)))</f>
        <v/>
      </c>
      <c r="N438" s="256" t="str">
        <f ca="1">IF(ISERROR(OFFSET(Data!$A$1,MATCH($D438,Data!$CG:$CG,0)-1,MATCH($E438&amp;"/"&amp;N$1,Data!$1:$1,0)-1))=TRUE,"",IF(OFFSET(Data!$A$1,MATCH($D438,Data!$CG:$CG,0)-1,MATCH($E438&amp;"/"&amp;N$1,Data!$1:$1,0)-1)=0,"",OFFSET(Data!$A$1,MATCH($D438,Data!$CG:$CG,0)-1,MATCH($E438&amp;"/"&amp;N$1,Data!$1:$1,0)-1)))</f>
        <v/>
      </c>
      <c r="O438" s="256" t="str">
        <f ca="1">IF(ISERROR(OFFSET(Data!$A$1,MATCH($D438,Data!$CG:$CG,0)-1,MATCH($E438&amp;"/"&amp;O$1,Data!$1:$1,0)-1))=TRUE,"",IF(OFFSET(Data!$A$1,MATCH($D438,Data!$CG:$CG,0)-1,MATCH($E438&amp;"/"&amp;O$1,Data!$1:$1,0)-1)=0,"",OFFSET(Data!$A$1,MATCH($D438,Data!$CG:$CG,0)-1,MATCH($E438&amp;"/"&amp;O$1,Data!$1:$1,0)-1)))</f>
        <v/>
      </c>
      <c r="P438" s="256" t="str">
        <f ca="1">IF(ISERROR(OFFSET(Data!$A$1,MATCH($D438,Data!$CG:$CG,0)-1,MATCH($E438&amp;"/"&amp;P$1,Data!$1:$1,0)-1))=TRUE,"",IF(OFFSET(Data!$A$1,MATCH($D438,Data!$CG:$CG,0)-1,MATCH($E438&amp;"/"&amp;P$1,Data!$1:$1,0)-1)=0,"",OFFSET(Data!$A$1,MATCH($D438,Data!$CG:$CG,0)-1,MATCH($E438&amp;"/"&amp;P$1,Data!$1:$1,0)-1)))</f>
        <v/>
      </c>
      <c r="Q438" s="256" t="str">
        <f ca="1">IF(ISERROR(OFFSET(Data!$A$1,MATCH($D438,Data!$CG:$CG,0)-1,MATCH($E438&amp;"/"&amp;Q$1,Data!$1:$1,0)-1))=TRUE,"",IF(OFFSET(Data!$A$1,MATCH($D438,Data!$CG:$CG,0)-1,MATCH($E438&amp;"/"&amp;Q$1,Data!$1:$1,0)-1)=0,"",OFFSET(Data!$A$1,MATCH($D438,Data!$CG:$CG,0)-1,MATCH($E438&amp;"/"&amp;Q$1,Data!$1:$1,0)-1)))</f>
        <v/>
      </c>
      <c r="R438" s="256" t="str">
        <f ca="1">IF(ISERROR(OFFSET(Data!$A$1,MATCH($D438,Data!$CG:$CG,0)-1,MATCH($E438&amp;"/"&amp;R$1,Data!$1:$1,0)-1))=TRUE,"",IF(OFFSET(Data!$A$1,MATCH($D438,Data!$CG:$CG,0)-1,MATCH($E438&amp;"/"&amp;R$1,Data!$1:$1,0)-1)=0,"",OFFSET(Data!$A$1,MATCH($D438,Data!$CG:$CG,0)-1,MATCH($E438&amp;"/"&amp;R$1,Data!$1:$1,0)-1)))</f>
        <v/>
      </c>
      <c r="S438" s="256" t="str">
        <f ca="1">IF(ISERROR(OFFSET(Data!$A$1,MATCH($D438,Data!$CG:$CG,0)-1,MATCH($E438&amp;"/"&amp;S$1,Data!$1:$1,0)-1))=TRUE,"",IF(OFFSET(Data!$A$1,MATCH($D438,Data!$CG:$CG,0)-1,MATCH($E438&amp;"/"&amp;S$1,Data!$1:$1,0)-1)=0,"",OFFSET(Data!$A$1,MATCH($D438,Data!$CG:$CG,0)-1,MATCH($E438&amp;"/"&amp;S$1,Data!$1:$1,0)-1)))</f>
        <v/>
      </c>
      <c r="T438" s="256" t="str">
        <f ca="1">IF(ISERROR(OFFSET(Data!$A$1,MATCH($D438,Data!$CG:$CG,0)-1,MATCH($E438&amp;"/"&amp;T$1,Data!$1:$1,0)-1))=TRUE,"",IF(OFFSET(Data!$A$1,MATCH($D438,Data!$CG:$CG,0)-1,MATCH($E438&amp;"/"&amp;T$1,Data!$1:$1,0)-1)=0,"",OFFSET(Data!$A$1,MATCH($D438,Data!$CG:$CG,0)-1,MATCH($E438&amp;"/"&amp;T$1,Data!$1:$1,0)-1)))</f>
        <v/>
      </c>
      <c r="U438" s="256" t="str">
        <f ca="1">IF(ISERROR(OFFSET(Data!$A$1,MATCH($D438,Data!$CG:$CG,0)-1,MATCH($E438&amp;"/"&amp;U$1,Data!$1:$1,0)-1))=TRUE,"",IF(OFFSET(Data!$A$1,MATCH($D438,Data!$CG:$CG,0)-1,MATCH($E438&amp;"/"&amp;U$1,Data!$1:$1,0)-1)=0,"",OFFSET(Data!$A$1,MATCH($D438,Data!$CG:$CG,0)-1,MATCH($E438&amp;"/"&amp;U$1,Data!$1:$1,0)-1)))</f>
        <v/>
      </c>
      <c r="V438" s="256" t="str">
        <f ca="1">IF(ISERROR(OFFSET(Data!$A$1,MATCH($D438,Data!$CG:$CG,0)-1,MATCH($E438&amp;"/"&amp;V$1,Data!$1:$1,0)-1))=TRUE,"",IF(OFFSET(Data!$A$1,MATCH($D438,Data!$CG:$CG,0)-1,MATCH($E438&amp;"/"&amp;V$1,Data!$1:$1,0)-1)=0,"",OFFSET(Data!$A$1,MATCH($D438,Data!$CG:$CG,0)-1,MATCH($E438&amp;"/"&amp;V$1,Data!$1:$1,0)-1)))</f>
        <v/>
      </c>
      <c r="W438" s="257" t="str">
        <f ca="1">IF(ISERROR(OFFSET(Data!$A$1,MATCH($D438,Data!$CG:$CG,0)-1,MATCH($E438&amp;"/"&amp;W$1,Data!$1:$1,0)-1))=TRUE,"",IF(OFFSET(Data!$A$1,MATCH($D438,Data!$CG:$CG,0)-1,MATCH($E438&amp;"/"&amp;W$1,Data!$1:$1,0)-1)=0,"",OFFSET(Data!$A$1,MATCH($D438,Data!$CG:$CG,0)-1,MATCH($E438&amp;"/"&amp;W$1,Data!$1:$1,0)-1)))</f>
        <v/>
      </c>
      <c r="X438" s="256" t="str">
        <f ca="1">IF(ISERROR(OFFSET(Data!$A$1,MATCH($D438,Data!$CG:$CG,0)-1,MATCH($E438&amp;"/"&amp;X$1,Data!$1:$1,0)-1))=TRUE,"",IF(OFFSET(Data!$A$1,MATCH($D438,Data!$CG:$CG,0)-1,MATCH($E438&amp;"/"&amp;X$1,Data!$1:$1,0)-1)=0,"",OFFSET(Data!$A$1,MATCH($D438,Data!$CG:$CG,0)-1,MATCH($E438&amp;"/"&amp;X$1,Data!$1:$1,0)-1)))</f>
        <v/>
      </c>
      <c r="Y438" s="256" t="str">
        <f ca="1">IF(ISERROR(OFFSET(Data!$A$1,MATCH($D438,Data!$CG:$CG,0)-1,MATCH($E438&amp;"/"&amp;Y$1,Data!$1:$1,0)-1))=TRUE,"",IF(OFFSET(Data!$A$1,MATCH($D438,Data!$CG:$CG,0)-1,MATCH($E438&amp;"/"&amp;Y$1,Data!$1:$1,0)-1)=0,"",OFFSET(Data!$A$1,MATCH($D438,Data!$CG:$CG,0)-1,MATCH($E438&amp;"/"&amp;Y$1,Data!$1:$1,0)-1)))</f>
        <v/>
      </c>
      <c r="Z438" s="256" t="str">
        <f ca="1">IF(ISERROR(OFFSET(Data!$A$1,MATCH($D438,Data!$CG:$CG,0)-1,MATCH($E438&amp;"/"&amp;Z$1,Data!$1:$1,0)-1))=TRUE,"",IF(OFFSET(Data!$A$1,MATCH($D438,Data!$CG:$CG,0)-1,MATCH($E438&amp;"/"&amp;Z$1,Data!$1:$1,0)-1)=0,"",OFFSET(Data!$A$1,MATCH($D438,Data!$CG:$CG,0)-1,MATCH($E438&amp;"/"&amp;Z$1,Data!$1:$1,0)-1)))</f>
        <v/>
      </c>
      <c r="AA438" s="256" t="str">
        <f ca="1">IF(ISERROR(OFFSET(Data!$A$1,MATCH($D438,Data!$CG:$CG,0)-1,MATCH($E438&amp;"/"&amp;AA$1,Data!$1:$1,0)-1))=TRUE,"",IF(OFFSET(Data!$A$1,MATCH($D438,Data!$CG:$CG,0)-1,MATCH($E438&amp;"/"&amp;AA$1,Data!$1:$1,0)-1)=0,"",OFFSET(Data!$A$1,MATCH($D438,Data!$CG:$CG,0)-1,MATCH($E438&amp;"/"&amp;AA$1,Data!$1:$1,0)-1)))</f>
        <v/>
      </c>
      <c r="AB438" s="256" t="str">
        <f ca="1">IF(ISERROR(OFFSET(Data!$A$1,MATCH($D438,Data!$CG:$CG,0)-1,MATCH($E438&amp;"/"&amp;AB$1,Data!$1:$1,0)-1))=TRUE,"",IF(OFFSET(Data!$A$1,MATCH($D438,Data!$CG:$CG,0)-1,MATCH($E438&amp;"/"&amp;AB$1,Data!$1:$1,0)-1)=0,"",OFFSET(Data!$A$1,MATCH($D438,Data!$CG:$CG,0)-1,MATCH($E438&amp;"/"&amp;AB$1,Data!$1:$1,0)-1)))</f>
        <v/>
      </c>
      <c r="AC438" s="256" t="str">
        <f ca="1">IF(ISERROR(OFFSET(Data!$A$1,MATCH($D438,Data!$CG:$CG,0)-1,MATCH($E438&amp;"/"&amp;AC$1,Data!$1:$1,0)-1))=TRUE,"",IF(OFFSET(Data!$A$1,MATCH($D438,Data!$CG:$CG,0)-1,MATCH($E438&amp;"/"&amp;AC$1,Data!$1:$1,0)-1)=0,"",OFFSET(Data!$A$1,MATCH($D438,Data!$CG:$CG,0)-1,MATCH($E438&amp;"/"&amp;AC$1,Data!$1:$1,0)-1)))</f>
        <v/>
      </c>
      <c r="AD438" s="256" t="str">
        <f ca="1">IF(ISERROR(OFFSET(Data!$A$1,MATCH($D438,Data!$CG:$CG,0)-1,MATCH($E438&amp;"/"&amp;AD$1,Data!$1:$1,0)-1))=TRUE,"",IF(OFFSET(Data!$A$1,MATCH($D438,Data!$CG:$CG,0)-1,MATCH($E438&amp;"/"&amp;AD$1,Data!$1:$1,0)-1)=0,"",OFFSET(Data!$A$1,MATCH($D438,Data!$CG:$CG,0)-1,MATCH($E438&amp;"/"&amp;AD$1,Data!$1:$1,0)-1)))</f>
        <v/>
      </c>
      <c r="AE438" s="256" t="str">
        <f ca="1">IF(ISERROR(OFFSET(Data!$A$1,MATCH($D438,Data!$CG:$CG,0)-1,MATCH($E438&amp;"/"&amp;AE$1,Data!$1:$1,0)-1))=TRUE,"",IF(OFFSET(Data!$A$1,MATCH($D438,Data!$CG:$CG,0)-1,MATCH($E438&amp;"/"&amp;AE$1,Data!$1:$1,0)-1)=0,"",OFFSET(Data!$A$1,MATCH($D438,Data!$CG:$CG,0)-1,MATCH($E438&amp;"/"&amp;AE$1,Data!$1:$1,0)-1)))</f>
        <v/>
      </c>
      <c r="AF438" s="258" t="str">
        <f ca="1">IF(ISERROR(OFFSET(Data!$A$1,MATCH($D438,Data!$CG:$CG,0)-1,MATCH($E438&amp;"/"&amp;AF$1,Data!$1:$1,0)-1))=TRUE,"",IF(OFFSET(Data!$A$1,MATCH($D438,Data!$CG:$CG,0)-1,MATCH($E438&amp;"/"&amp;AF$1,Data!$1:$1,0)-1)=0,"",OFFSET(Data!$A$1,MATCH($D438,Data!$CG:$CG,0)-1,MATCH($E438&amp;"/"&amp;AF$1,Data!$1:$1,0)-1)))</f>
        <v/>
      </c>
      <c r="AG438" s="214">
        <f t="shared" ca="1" si="11"/>
        <v>0</v>
      </c>
      <c r="AH438" s="215">
        <f ca="1">SUM(AG434:AG438)</f>
        <v>0</v>
      </c>
    </row>
    <row r="439" spans="1:34" ht="15" hidden="1" customHeight="1" x14ac:dyDescent="0.25">
      <c r="A439" s="445" t="s">
        <v>35</v>
      </c>
      <c r="B439" s="448" t="e">
        <f>INDEX(Data!CI:CI,MATCH("W"&amp;A439,Data!A:A,0))</f>
        <v>#N/A</v>
      </c>
      <c r="C439" s="451" t="e">
        <f>INDEX(Data!CG:CG,MATCH("W"&amp;A439,Data!A:A,0))</f>
        <v>#N/A</v>
      </c>
      <c r="D439" s="26" t="e">
        <f>IF(C439&lt;&gt;"",C439,#REF!)</f>
        <v>#N/A</v>
      </c>
      <c r="E439" s="27" t="s">
        <v>21</v>
      </c>
      <c r="F439" s="271" t="str">
        <f ca="1">IF(ISERROR(OFFSET(Data!$A$1,MATCH($D439,Data!$CG:$CG,0)-1,MATCH($E439&amp;"/"&amp;F$1,Data!$1:$1,0)-1))=TRUE,"",IF(OFFSET(Data!$A$1,MATCH($D439,Data!$CG:$CG,0)-1,MATCH($E439&amp;"/"&amp;F$1,Data!$1:$1,0)-1)=0,"",OFFSET(Data!$A$1,MATCH($D439,Data!$CG:$CG,0)-1,MATCH($E439&amp;"/"&amp;F$1,Data!$1:$1,0)-1)))</f>
        <v/>
      </c>
      <c r="G439" s="250" t="str">
        <f ca="1">IF(ISERROR(OFFSET(Data!$A$1,MATCH($D439,Data!$CG:$CG,0)-1,MATCH($E439&amp;"/"&amp;G$1,Data!$1:$1,0)-1))=TRUE,"",IF(OFFSET(Data!$A$1,MATCH($D439,Data!$CG:$CG,0)-1,MATCH($E439&amp;"/"&amp;G$1,Data!$1:$1,0)-1)=0,"",OFFSET(Data!$A$1,MATCH($D439,Data!$CG:$CG,0)-1,MATCH($E439&amp;"/"&amp;G$1,Data!$1:$1,0)-1)))</f>
        <v/>
      </c>
      <c r="H439" s="250" t="str">
        <f ca="1">IF(ISERROR(OFFSET(Data!$A$1,MATCH($D439,Data!$CG:$CG,0)-1,MATCH($E439&amp;"/"&amp;H$1,Data!$1:$1,0)-1))=TRUE,"",IF(OFFSET(Data!$A$1,MATCH($D439,Data!$CG:$CG,0)-1,MATCH($E439&amp;"/"&amp;H$1,Data!$1:$1,0)-1)=0,"",OFFSET(Data!$A$1,MATCH($D439,Data!$CG:$CG,0)-1,MATCH($E439&amp;"/"&amp;H$1,Data!$1:$1,0)-1)))</f>
        <v/>
      </c>
      <c r="I439" s="250" t="str">
        <f ca="1">IF(ISERROR(OFFSET(Data!$A$1,MATCH($D439,Data!$CG:$CG,0)-1,MATCH($E439&amp;"/"&amp;I$1,Data!$1:$1,0)-1))=TRUE,"",IF(OFFSET(Data!$A$1,MATCH($D439,Data!$CG:$CG,0)-1,MATCH($E439&amp;"/"&amp;I$1,Data!$1:$1,0)-1)=0,"",OFFSET(Data!$A$1,MATCH($D439,Data!$CG:$CG,0)-1,MATCH($E439&amp;"/"&amp;I$1,Data!$1:$1,0)-1)))</f>
        <v/>
      </c>
      <c r="J439" s="250" t="str">
        <f ca="1">IF(ISERROR(OFFSET(Data!$A$1,MATCH($D439,Data!$CG:$CG,0)-1,MATCH($E439&amp;"/"&amp;J$1,Data!$1:$1,0)-1))=TRUE,"",IF(OFFSET(Data!$A$1,MATCH($D439,Data!$CG:$CG,0)-1,MATCH($E439&amp;"/"&amp;J$1,Data!$1:$1,0)-1)=0,"",OFFSET(Data!$A$1,MATCH($D439,Data!$CG:$CG,0)-1,MATCH($E439&amp;"/"&amp;J$1,Data!$1:$1,0)-1)))</f>
        <v/>
      </c>
      <c r="K439" s="250" t="str">
        <f ca="1">IF(ISERROR(OFFSET(Data!$A$1,MATCH($D439,Data!$CG:$CG,0)-1,MATCH($E439&amp;"/"&amp;K$1,Data!$1:$1,0)-1))=TRUE,"",IF(OFFSET(Data!$A$1,MATCH($D439,Data!$CG:$CG,0)-1,MATCH($E439&amp;"/"&amp;K$1,Data!$1:$1,0)-1)=0,"",OFFSET(Data!$A$1,MATCH($D439,Data!$CG:$CG,0)-1,MATCH($E439&amp;"/"&amp;K$1,Data!$1:$1,0)-1)))</f>
        <v/>
      </c>
      <c r="L439" s="250" t="str">
        <f ca="1">IF(ISERROR(OFFSET(Data!$A$1,MATCH($D439,Data!$CG:$CG,0)-1,MATCH($E439&amp;"/"&amp;L$1,Data!$1:$1,0)-1))=TRUE,"",IF(OFFSET(Data!$A$1,MATCH($D439,Data!$CG:$CG,0)-1,MATCH($E439&amp;"/"&amp;L$1,Data!$1:$1,0)-1)=0,"",OFFSET(Data!$A$1,MATCH($D439,Data!$CG:$CG,0)-1,MATCH($E439&amp;"/"&amp;L$1,Data!$1:$1,0)-1)))</f>
        <v/>
      </c>
      <c r="M439" s="250" t="str">
        <f ca="1">IF(ISERROR(OFFSET(Data!$A$1,MATCH($D439,Data!$CG:$CG,0)-1,MATCH($E439&amp;"/"&amp;M$1,Data!$1:$1,0)-1))=TRUE,"",IF(OFFSET(Data!$A$1,MATCH($D439,Data!$CG:$CG,0)-1,MATCH($E439&amp;"/"&amp;M$1,Data!$1:$1,0)-1)=0,"",OFFSET(Data!$A$1,MATCH($D439,Data!$CG:$CG,0)-1,MATCH($E439&amp;"/"&amp;M$1,Data!$1:$1,0)-1)))</f>
        <v/>
      </c>
      <c r="N439" s="250" t="str">
        <f ca="1">IF(ISERROR(OFFSET(Data!$A$1,MATCH($D439,Data!$CG:$CG,0)-1,MATCH($E439&amp;"/"&amp;N$1,Data!$1:$1,0)-1))=TRUE,"",IF(OFFSET(Data!$A$1,MATCH($D439,Data!$CG:$CG,0)-1,MATCH($E439&amp;"/"&amp;N$1,Data!$1:$1,0)-1)=0,"",OFFSET(Data!$A$1,MATCH($D439,Data!$CG:$CG,0)-1,MATCH($E439&amp;"/"&amp;N$1,Data!$1:$1,0)-1)))</f>
        <v/>
      </c>
      <c r="O439" s="250" t="str">
        <f ca="1">IF(ISERROR(OFFSET(Data!$A$1,MATCH($D439,Data!$CG:$CG,0)-1,MATCH($E439&amp;"/"&amp;O$1,Data!$1:$1,0)-1))=TRUE,"",IF(OFFSET(Data!$A$1,MATCH($D439,Data!$CG:$CG,0)-1,MATCH($E439&amp;"/"&amp;O$1,Data!$1:$1,0)-1)=0,"",OFFSET(Data!$A$1,MATCH($D439,Data!$CG:$CG,0)-1,MATCH($E439&amp;"/"&amp;O$1,Data!$1:$1,0)-1)))</f>
        <v/>
      </c>
      <c r="P439" s="250" t="str">
        <f ca="1">IF(ISERROR(OFFSET(Data!$A$1,MATCH($D439,Data!$CG:$CG,0)-1,MATCH($E439&amp;"/"&amp;P$1,Data!$1:$1,0)-1))=TRUE,"",IF(OFFSET(Data!$A$1,MATCH($D439,Data!$CG:$CG,0)-1,MATCH($E439&amp;"/"&amp;P$1,Data!$1:$1,0)-1)=0,"",OFFSET(Data!$A$1,MATCH($D439,Data!$CG:$CG,0)-1,MATCH($E439&amp;"/"&amp;P$1,Data!$1:$1,0)-1)))</f>
        <v/>
      </c>
      <c r="Q439" s="250" t="str">
        <f ca="1">IF(ISERROR(OFFSET(Data!$A$1,MATCH($D439,Data!$CG:$CG,0)-1,MATCH($E439&amp;"/"&amp;Q$1,Data!$1:$1,0)-1))=TRUE,"",IF(OFFSET(Data!$A$1,MATCH($D439,Data!$CG:$CG,0)-1,MATCH($E439&amp;"/"&amp;Q$1,Data!$1:$1,0)-1)=0,"",OFFSET(Data!$A$1,MATCH($D439,Data!$CG:$CG,0)-1,MATCH($E439&amp;"/"&amp;Q$1,Data!$1:$1,0)-1)))</f>
        <v/>
      </c>
      <c r="R439" s="250" t="str">
        <f ca="1">IF(ISERROR(OFFSET(Data!$A$1,MATCH($D439,Data!$CG:$CG,0)-1,MATCH($E439&amp;"/"&amp;R$1,Data!$1:$1,0)-1))=TRUE,"",IF(OFFSET(Data!$A$1,MATCH($D439,Data!$CG:$CG,0)-1,MATCH($E439&amp;"/"&amp;R$1,Data!$1:$1,0)-1)=0,"",OFFSET(Data!$A$1,MATCH($D439,Data!$CG:$CG,0)-1,MATCH($E439&amp;"/"&amp;R$1,Data!$1:$1,0)-1)))</f>
        <v/>
      </c>
      <c r="S439" s="250" t="str">
        <f ca="1">IF(ISERROR(OFFSET(Data!$A$1,MATCH($D439,Data!$CG:$CG,0)-1,MATCH($E439&amp;"/"&amp;S$1,Data!$1:$1,0)-1))=TRUE,"",IF(OFFSET(Data!$A$1,MATCH($D439,Data!$CG:$CG,0)-1,MATCH($E439&amp;"/"&amp;S$1,Data!$1:$1,0)-1)=0,"",OFFSET(Data!$A$1,MATCH($D439,Data!$CG:$CG,0)-1,MATCH($E439&amp;"/"&amp;S$1,Data!$1:$1,0)-1)))</f>
        <v/>
      </c>
      <c r="T439" s="250" t="str">
        <f ca="1">IF(ISERROR(OFFSET(Data!$A$1,MATCH($D439,Data!$CG:$CG,0)-1,MATCH($E439&amp;"/"&amp;T$1,Data!$1:$1,0)-1))=TRUE,"",IF(OFFSET(Data!$A$1,MATCH($D439,Data!$CG:$CG,0)-1,MATCH($E439&amp;"/"&amp;T$1,Data!$1:$1,0)-1)=0,"",OFFSET(Data!$A$1,MATCH($D439,Data!$CG:$CG,0)-1,MATCH($E439&amp;"/"&amp;T$1,Data!$1:$1,0)-1)))</f>
        <v/>
      </c>
      <c r="U439" s="250" t="str">
        <f ca="1">IF(ISERROR(OFFSET(Data!$A$1,MATCH($D439,Data!$CG:$CG,0)-1,MATCH($E439&amp;"/"&amp;U$1,Data!$1:$1,0)-1))=TRUE,"",IF(OFFSET(Data!$A$1,MATCH($D439,Data!$CG:$CG,0)-1,MATCH($E439&amp;"/"&amp;U$1,Data!$1:$1,0)-1)=0,"",OFFSET(Data!$A$1,MATCH($D439,Data!$CG:$CG,0)-1,MATCH($E439&amp;"/"&amp;U$1,Data!$1:$1,0)-1)))</f>
        <v/>
      </c>
      <c r="V439" s="250" t="str">
        <f ca="1">IF(ISERROR(OFFSET(Data!$A$1,MATCH($D439,Data!$CG:$CG,0)-1,MATCH($E439&amp;"/"&amp;V$1,Data!$1:$1,0)-1))=TRUE,"",IF(OFFSET(Data!$A$1,MATCH($D439,Data!$CG:$CG,0)-1,MATCH($E439&amp;"/"&amp;V$1,Data!$1:$1,0)-1)=0,"",OFFSET(Data!$A$1,MATCH($D439,Data!$CG:$CG,0)-1,MATCH($E439&amp;"/"&amp;V$1,Data!$1:$1,0)-1)))</f>
        <v/>
      </c>
      <c r="W439" s="272" t="str">
        <f ca="1">IF(ISERROR(OFFSET(Data!$A$1,MATCH($D439,Data!$CG:$CG,0)-1,MATCH($E439&amp;"/"&amp;W$1,Data!$1:$1,0)-1))=TRUE,"",IF(OFFSET(Data!$A$1,MATCH($D439,Data!$CG:$CG,0)-1,MATCH($E439&amp;"/"&amp;W$1,Data!$1:$1,0)-1)=0,"",OFFSET(Data!$A$1,MATCH($D439,Data!$CG:$CG,0)-1,MATCH($E439&amp;"/"&amp;W$1,Data!$1:$1,0)-1)))</f>
        <v/>
      </c>
      <c r="X439" s="250" t="str">
        <f ca="1">IF(ISERROR(OFFSET(Data!$A$1,MATCH($D439,Data!$CG:$CG,0)-1,MATCH($E439&amp;"/"&amp;X$1,Data!$1:$1,0)-1))=TRUE,"",IF(OFFSET(Data!$A$1,MATCH($D439,Data!$CG:$CG,0)-1,MATCH($E439&amp;"/"&amp;X$1,Data!$1:$1,0)-1)=0,"",OFFSET(Data!$A$1,MATCH($D439,Data!$CG:$CG,0)-1,MATCH($E439&amp;"/"&amp;X$1,Data!$1:$1,0)-1)))</f>
        <v/>
      </c>
      <c r="Y439" s="250" t="str">
        <f ca="1">IF(ISERROR(OFFSET(Data!$A$1,MATCH($D439,Data!$CG:$CG,0)-1,MATCH($E439&amp;"/"&amp;Y$1,Data!$1:$1,0)-1))=TRUE,"",IF(OFFSET(Data!$A$1,MATCH($D439,Data!$CG:$CG,0)-1,MATCH($E439&amp;"/"&amp;Y$1,Data!$1:$1,0)-1)=0,"",OFFSET(Data!$A$1,MATCH($D439,Data!$CG:$CG,0)-1,MATCH($E439&amp;"/"&amp;Y$1,Data!$1:$1,0)-1)))</f>
        <v/>
      </c>
      <c r="Z439" s="250" t="str">
        <f ca="1">IF(ISERROR(OFFSET(Data!$A$1,MATCH($D439,Data!$CG:$CG,0)-1,MATCH($E439&amp;"/"&amp;Z$1,Data!$1:$1,0)-1))=TRUE,"",IF(OFFSET(Data!$A$1,MATCH($D439,Data!$CG:$CG,0)-1,MATCH($E439&amp;"/"&amp;Z$1,Data!$1:$1,0)-1)=0,"",OFFSET(Data!$A$1,MATCH($D439,Data!$CG:$CG,0)-1,MATCH($E439&amp;"/"&amp;Z$1,Data!$1:$1,0)-1)))</f>
        <v/>
      </c>
      <c r="AA439" s="250" t="str">
        <f ca="1">IF(ISERROR(OFFSET(Data!$A$1,MATCH($D439,Data!$CG:$CG,0)-1,MATCH($E439&amp;"/"&amp;AA$1,Data!$1:$1,0)-1))=TRUE,"",IF(OFFSET(Data!$A$1,MATCH($D439,Data!$CG:$CG,0)-1,MATCH($E439&amp;"/"&amp;AA$1,Data!$1:$1,0)-1)=0,"",OFFSET(Data!$A$1,MATCH($D439,Data!$CG:$CG,0)-1,MATCH($E439&amp;"/"&amp;AA$1,Data!$1:$1,0)-1)))</f>
        <v/>
      </c>
      <c r="AB439" s="250" t="str">
        <f ca="1">IF(ISERROR(OFFSET(Data!$A$1,MATCH($D439,Data!$CG:$CG,0)-1,MATCH($E439&amp;"/"&amp;AB$1,Data!$1:$1,0)-1))=TRUE,"",IF(OFFSET(Data!$A$1,MATCH($D439,Data!$CG:$CG,0)-1,MATCH($E439&amp;"/"&amp;AB$1,Data!$1:$1,0)-1)=0,"",OFFSET(Data!$A$1,MATCH($D439,Data!$CG:$CG,0)-1,MATCH($E439&amp;"/"&amp;AB$1,Data!$1:$1,0)-1)))</f>
        <v/>
      </c>
      <c r="AC439" s="250" t="str">
        <f ca="1">IF(ISERROR(OFFSET(Data!$A$1,MATCH($D439,Data!$CG:$CG,0)-1,MATCH($E439&amp;"/"&amp;AC$1,Data!$1:$1,0)-1))=TRUE,"",IF(OFFSET(Data!$A$1,MATCH($D439,Data!$CG:$CG,0)-1,MATCH($E439&amp;"/"&amp;AC$1,Data!$1:$1,0)-1)=0,"",OFFSET(Data!$A$1,MATCH($D439,Data!$CG:$CG,0)-1,MATCH($E439&amp;"/"&amp;AC$1,Data!$1:$1,0)-1)))</f>
        <v/>
      </c>
      <c r="AD439" s="250" t="str">
        <f ca="1">IF(ISERROR(OFFSET(Data!$A$1,MATCH($D439,Data!$CG:$CG,0)-1,MATCH($E439&amp;"/"&amp;AD$1,Data!$1:$1,0)-1))=TRUE,"",IF(OFFSET(Data!$A$1,MATCH($D439,Data!$CG:$CG,0)-1,MATCH($E439&amp;"/"&amp;AD$1,Data!$1:$1,0)-1)=0,"",OFFSET(Data!$A$1,MATCH($D439,Data!$CG:$CG,0)-1,MATCH($E439&amp;"/"&amp;AD$1,Data!$1:$1,0)-1)))</f>
        <v/>
      </c>
      <c r="AE439" s="250" t="str">
        <f ca="1">IF(ISERROR(OFFSET(Data!$A$1,MATCH($D439,Data!$CG:$CG,0)-1,MATCH($E439&amp;"/"&amp;AE$1,Data!$1:$1,0)-1))=TRUE,"",IF(OFFSET(Data!$A$1,MATCH($D439,Data!$CG:$CG,0)-1,MATCH($E439&amp;"/"&amp;AE$1,Data!$1:$1,0)-1)=0,"",OFFSET(Data!$A$1,MATCH($D439,Data!$CG:$CG,0)-1,MATCH($E439&amp;"/"&amp;AE$1,Data!$1:$1,0)-1)))</f>
        <v/>
      </c>
      <c r="AF439" s="251" t="str">
        <f ca="1">IF(ISERROR(OFFSET(Data!$A$1,MATCH($D439,Data!$CG:$CG,0)-1,MATCH($E439&amp;"/"&amp;AF$1,Data!$1:$1,0)-1))=TRUE,"",IF(OFFSET(Data!$A$1,MATCH($D439,Data!$CG:$CG,0)-1,MATCH($E439&amp;"/"&amp;AF$1,Data!$1:$1,0)-1)=0,"",OFFSET(Data!$A$1,MATCH($D439,Data!$CG:$CG,0)-1,MATCH($E439&amp;"/"&amp;AF$1,Data!$1:$1,0)-1)))</f>
        <v/>
      </c>
      <c r="AG439" s="210">
        <f t="shared" ca="1" si="11"/>
        <v>0</v>
      </c>
      <c r="AH439" s="211">
        <f ca="1">AG439</f>
        <v>0</v>
      </c>
    </row>
    <row r="440" spans="1:34" ht="15" hidden="1" customHeight="1" thickBot="1" x14ac:dyDescent="0.3">
      <c r="A440" s="446"/>
      <c r="B440" s="449"/>
      <c r="C440" s="452"/>
      <c r="D440" s="28" t="e">
        <f>IF(C440&lt;&gt;"",C440,D439)</f>
        <v>#N/A</v>
      </c>
      <c r="E440" s="29" t="s">
        <v>22</v>
      </c>
      <c r="F440" s="254" t="str">
        <f ca="1">IF(ISERROR(OFFSET(Data!$A$1,MATCH($D440,Data!$CG:$CG,0)-1,MATCH($E440&amp;"/"&amp;F$1,Data!$1:$1,0)-1))=TRUE,"",IF(OFFSET(Data!$A$1,MATCH($D440,Data!$CG:$CG,0)-1,MATCH($E440&amp;"/"&amp;F$1,Data!$1:$1,0)-1)=0,"",OFFSET(Data!$A$1,MATCH($D440,Data!$CG:$CG,0)-1,MATCH($E440&amp;"/"&amp;F$1,Data!$1:$1,0)-1)))</f>
        <v/>
      </c>
      <c r="G440" s="252" t="str">
        <f ca="1">IF(ISERROR(OFFSET(Data!$A$1,MATCH($D440,Data!$CG:$CG,0)-1,MATCH($E440&amp;"/"&amp;G$1,Data!$1:$1,0)-1))=TRUE,"",IF(OFFSET(Data!$A$1,MATCH($D440,Data!$CG:$CG,0)-1,MATCH($E440&amp;"/"&amp;G$1,Data!$1:$1,0)-1)=0,"",OFFSET(Data!$A$1,MATCH($D440,Data!$CG:$CG,0)-1,MATCH($E440&amp;"/"&amp;G$1,Data!$1:$1,0)-1)))</f>
        <v/>
      </c>
      <c r="H440" s="252" t="str">
        <f ca="1">IF(ISERROR(OFFSET(Data!$A$1,MATCH($D440,Data!$CG:$CG,0)-1,MATCH($E440&amp;"/"&amp;H$1,Data!$1:$1,0)-1))=TRUE,"",IF(OFFSET(Data!$A$1,MATCH($D440,Data!$CG:$CG,0)-1,MATCH($E440&amp;"/"&amp;H$1,Data!$1:$1,0)-1)=0,"",OFFSET(Data!$A$1,MATCH($D440,Data!$CG:$CG,0)-1,MATCH($E440&amp;"/"&amp;H$1,Data!$1:$1,0)-1)))</f>
        <v/>
      </c>
      <c r="I440" s="252" t="str">
        <f ca="1">IF(ISERROR(OFFSET(Data!$A$1,MATCH($D440,Data!$CG:$CG,0)-1,MATCH($E440&amp;"/"&amp;I$1,Data!$1:$1,0)-1))=TRUE,"",IF(OFFSET(Data!$A$1,MATCH($D440,Data!$CG:$CG,0)-1,MATCH($E440&amp;"/"&amp;I$1,Data!$1:$1,0)-1)=0,"",OFFSET(Data!$A$1,MATCH($D440,Data!$CG:$CG,0)-1,MATCH($E440&amp;"/"&amp;I$1,Data!$1:$1,0)-1)))</f>
        <v/>
      </c>
      <c r="J440" s="252" t="str">
        <f ca="1">IF(ISERROR(OFFSET(Data!$A$1,MATCH($D440,Data!$CG:$CG,0)-1,MATCH($E440&amp;"/"&amp;J$1,Data!$1:$1,0)-1))=TRUE,"",IF(OFFSET(Data!$A$1,MATCH($D440,Data!$CG:$CG,0)-1,MATCH($E440&amp;"/"&amp;J$1,Data!$1:$1,0)-1)=0,"",OFFSET(Data!$A$1,MATCH($D440,Data!$CG:$CG,0)-1,MATCH($E440&amp;"/"&amp;J$1,Data!$1:$1,0)-1)))</f>
        <v/>
      </c>
      <c r="K440" s="252" t="str">
        <f ca="1">IF(ISERROR(OFFSET(Data!$A$1,MATCH($D440,Data!$CG:$CG,0)-1,MATCH($E440&amp;"/"&amp;K$1,Data!$1:$1,0)-1))=TRUE,"",IF(OFFSET(Data!$A$1,MATCH($D440,Data!$CG:$CG,0)-1,MATCH($E440&amp;"/"&amp;K$1,Data!$1:$1,0)-1)=0,"",OFFSET(Data!$A$1,MATCH($D440,Data!$CG:$CG,0)-1,MATCH($E440&amp;"/"&amp;K$1,Data!$1:$1,0)-1)))</f>
        <v/>
      </c>
      <c r="L440" s="252" t="str">
        <f ca="1">IF(ISERROR(OFFSET(Data!$A$1,MATCH($D440,Data!$CG:$CG,0)-1,MATCH($E440&amp;"/"&amp;L$1,Data!$1:$1,0)-1))=TRUE,"",IF(OFFSET(Data!$A$1,MATCH($D440,Data!$CG:$CG,0)-1,MATCH($E440&amp;"/"&amp;L$1,Data!$1:$1,0)-1)=0,"",OFFSET(Data!$A$1,MATCH($D440,Data!$CG:$CG,0)-1,MATCH($E440&amp;"/"&amp;L$1,Data!$1:$1,0)-1)))</f>
        <v/>
      </c>
      <c r="M440" s="252" t="str">
        <f ca="1">IF(ISERROR(OFFSET(Data!$A$1,MATCH($D440,Data!$CG:$CG,0)-1,MATCH($E440&amp;"/"&amp;M$1,Data!$1:$1,0)-1))=TRUE,"",IF(OFFSET(Data!$A$1,MATCH($D440,Data!$CG:$CG,0)-1,MATCH($E440&amp;"/"&amp;M$1,Data!$1:$1,0)-1)=0,"",OFFSET(Data!$A$1,MATCH($D440,Data!$CG:$CG,0)-1,MATCH($E440&amp;"/"&amp;M$1,Data!$1:$1,0)-1)))</f>
        <v/>
      </c>
      <c r="N440" s="252" t="str">
        <f ca="1">IF(ISERROR(OFFSET(Data!$A$1,MATCH($D440,Data!$CG:$CG,0)-1,MATCH($E440&amp;"/"&amp;N$1,Data!$1:$1,0)-1))=TRUE,"",IF(OFFSET(Data!$A$1,MATCH($D440,Data!$CG:$CG,0)-1,MATCH($E440&amp;"/"&amp;N$1,Data!$1:$1,0)-1)=0,"",OFFSET(Data!$A$1,MATCH($D440,Data!$CG:$CG,0)-1,MATCH($E440&amp;"/"&amp;N$1,Data!$1:$1,0)-1)))</f>
        <v/>
      </c>
      <c r="O440" s="252" t="str">
        <f ca="1">IF(ISERROR(OFFSET(Data!$A$1,MATCH($D440,Data!$CG:$CG,0)-1,MATCH($E440&amp;"/"&amp;O$1,Data!$1:$1,0)-1))=TRUE,"",IF(OFFSET(Data!$A$1,MATCH($D440,Data!$CG:$CG,0)-1,MATCH($E440&amp;"/"&amp;O$1,Data!$1:$1,0)-1)=0,"",OFFSET(Data!$A$1,MATCH($D440,Data!$CG:$CG,0)-1,MATCH($E440&amp;"/"&amp;O$1,Data!$1:$1,0)-1)))</f>
        <v/>
      </c>
      <c r="P440" s="252" t="str">
        <f ca="1">IF(ISERROR(OFFSET(Data!$A$1,MATCH($D440,Data!$CG:$CG,0)-1,MATCH($E440&amp;"/"&amp;P$1,Data!$1:$1,0)-1))=TRUE,"",IF(OFFSET(Data!$A$1,MATCH($D440,Data!$CG:$CG,0)-1,MATCH($E440&amp;"/"&amp;P$1,Data!$1:$1,0)-1)=0,"",OFFSET(Data!$A$1,MATCH($D440,Data!$CG:$CG,0)-1,MATCH($E440&amp;"/"&amp;P$1,Data!$1:$1,0)-1)))</f>
        <v/>
      </c>
      <c r="Q440" s="252" t="str">
        <f ca="1">IF(ISERROR(OFFSET(Data!$A$1,MATCH($D440,Data!$CG:$CG,0)-1,MATCH($E440&amp;"/"&amp;Q$1,Data!$1:$1,0)-1))=TRUE,"",IF(OFFSET(Data!$A$1,MATCH($D440,Data!$CG:$CG,0)-1,MATCH($E440&amp;"/"&amp;Q$1,Data!$1:$1,0)-1)=0,"",OFFSET(Data!$A$1,MATCH($D440,Data!$CG:$CG,0)-1,MATCH($E440&amp;"/"&amp;Q$1,Data!$1:$1,0)-1)))</f>
        <v/>
      </c>
      <c r="R440" s="252" t="str">
        <f ca="1">IF(ISERROR(OFFSET(Data!$A$1,MATCH($D440,Data!$CG:$CG,0)-1,MATCH($E440&amp;"/"&amp;R$1,Data!$1:$1,0)-1))=TRUE,"",IF(OFFSET(Data!$A$1,MATCH($D440,Data!$CG:$CG,0)-1,MATCH($E440&amp;"/"&amp;R$1,Data!$1:$1,0)-1)=0,"",OFFSET(Data!$A$1,MATCH($D440,Data!$CG:$CG,0)-1,MATCH($E440&amp;"/"&amp;R$1,Data!$1:$1,0)-1)))</f>
        <v/>
      </c>
      <c r="S440" s="252" t="str">
        <f ca="1">IF(ISERROR(OFFSET(Data!$A$1,MATCH($D440,Data!$CG:$CG,0)-1,MATCH($E440&amp;"/"&amp;S$1,Data!$1:$1,0)-1))=TRUE,"",IF(OFFSET(Data!$A$1,MATCH($D440,Data!$CG:$CG,0)-1,MATCH($E440&amp;"/"&amp;S$1,Data!$1:$1,0)-1)=0,"",OFFSET(Data!$A$1,MATCH($D440,Data!$CG:$CG,0)-1,MATCH($E440&amp;"/"&amp;S$1,Data!$1:$1,0)-1)))</f>
        <v/>
      </c>
      <c r="T440" s="252" t="str">
        <f ca="1">IF(ISERROR(OFFSET(Data!$A$1,MATCH($D440,Data!$CG:$CG,0)-1,MATCH($E440&amp;"/"&amp;T$1,Data!$1:$1,0)-1))=TRUE,"",IF(OFFSET(Data!$A$1,MATCH($D440,Data!$CG:$CG,0)-1,MATCH($E440&amp;"/"&amp;T$1,Data!$1:$1,0)-1)=0,"",OFFSET(Data!$A$1,MATCH($D440,Data!$CG:$CG,0)-1,MATCH($E440&amp;"/"&amp;T$1,Data!$1:$1,0)-1)))</f>
        <v/>
      </c>
      <c r="U440" s="252" t="str">
        <f ca="1">IF(ISERROR(OFFSET(Data!$A$1,MATCH($D440,Data!$CG:$CG,0)-1,MATCH($E440&amp;"/"&amp;U$1,Data!$1:$1,0)-1))=TRUE,"",IF(OFFSET(Data!$A$1,MATCH($D440,Data!$CG:$CG,0)-1,MATCH($E440&amp;"/"&amp;U$1,Data!$1:$1,0)-1)=0,"",OFFSET(Data!$A$1,MATCH($D440,Data!$CG:$CG,0)-1,MATCH($E440&amp;"/"&amp;U$1,Data!$1:$1,0)-1)))</f>
        <v/>
      </c>
      <c r="V440" s="252" t="str">
        <f ca="1">IF(ISERROR(OFFSET(Data!$A$1,MATCH($D440,Data!$CG:$CG,0)-1,MATCH($E440&amp;"/"&amp;V$1,Data!$1:$1,0)-1))=TRUE,"",IF(OFFSET(Data!$A$1,MATCH($D440,Data!$CG:$CG,0)-1,MATCH($E440&amp;"/"&amp;V$1,Data!$1:$1,0)-1)=0,"",OFFSET(Data!$A$1,MATCH($D440,Data!$CG:$CG,0)-1,MATCH($E440&amp;"/"&amp;V$1,Data!$1:$1,0)-1)))</f>
        <v/>
      </c>
      <c r="W440" s="269" t="str">
        <f ca="1">IF(ISERROR(OFFSET(Data!$A$1,MATCH($D440,Data!$CG:$CG,0)-1,MATCH($E440&amp;"/"&amp;W$1,Data!$1:$1,0)-1))=TRUE,"",IF(OFFSET(Data!$A$1,MATCH($D440,Data!$CG:$CG,0)-1,MATCH($E440&amp;"/"&amp;W$1,Data!$1:$1,0)-1)=0,"",OFFSET(Data!$A$1,MATCH($D440,Data!$CG:$CG,0)-1,MATCH($E440&amp;"/"&amp;W$1,Data!$1:$1,0)-1)))</f>
        <v/>
      </c>
      <c r="X440" s="252" t="str">
        <f ca="1">IF(ISERROR(OFFSET(Data!$A$1,MATCH($D440,Data!$CG:$CG,0)-1,MATCH($E440&amp;"/"&amp;X$1,Data!$1:$1,0)-1))=TRUE,"",IF(OFFSET(Data!$A$1,MATCH($D440,Data!$CG:$CG,0)-1,MATCH($E440&amp;"/"&amp;X$1,Data!$1:$1,0)-1)=0,"",OFFSET(Data!$A$1,MATCH($D440,Data!$CG:$CG,0)-1,MATCH($E440&amp;"/"&amp;X$1,Data!$1:$1,0)-1)))</f>
        <v/>
      </c>
      <c r="Y440" s="252" t="str">
        <f ca="1">IF(ISERROR(OFFSET(Data!$A$1,MATCH($D440,Data!$CG:$CG,0)-1,MATCH($E440&amp;"/"&amp;Y$1,Data!$1:$1,0)-1))=TRUE,"",IF(OFFSET(Data!$A$1,MATCH($D440,Data!$CG:$CG,0)-1,MATCH($E440&amp;"/"&amp;Y$1,Data!$1:$1,0)-1)=0,"",OFFSET(Data!$A$1,MATCH($D440,Data!$CG:$CG,0)-1,MATCH($E440&amp;"/"&amp;Y$1,Data!$1:$1,0)-1)))</f>
        <v/>
      </c>
      <c r="Z440" s="252" t="str">
        <f ca="1">IF(ISERROR(OFFSET(Data!$A$1,MATCH($D440,Data!$CG:$CG,0)-1,MATCH($E440&amp;"/"&amp;Z$1,Data!$1:$1,0)-1))=TRUE,"",IF(OFFSET(Data!$A$1,MATCH($D440,Data!$CG:$CG,0)-1,MATCH($E440&amp;"/"&amp;Z$1,Data!$1:$1,0)-1)=0,"",OFFSET(Data!$A$1,MATCH($D440,Data!$CG:$CG,0)-1,MATCH($E440&amp;"/"&amp;Z$1,Data!$1:$1,0)-1)))</f>
        <v/>
      </c>
      <c r="AA440" s="252" t="str">
        <f ca="1">IF(ISERROR(OFFSET(Data!$A$1,MATCH($D440,Data!$CG:$CG,0)-1,MATCH($E440&amp;"/"&amp;AA$1,Data!$1:$1,0)-1))=TRUE,"",IF(OFFSET(Data!$A$1,MATCH($D440,Data!$CG:$CG,0)-1,MATCH($E440&amp;"/"&amp;AA$1,Data!$1:$1,0)-1)=0,"",OFFSET(Data!$A$1,MATCH($D440,Data!$CG:$CG,0)-1,MATCH($E440&amp;"/"&amp;AA$1,Data!$1:$1,0)-1)))</f>
        <v/>
      </c>
      <c r="AB440" s="252" t="str">
        <f ca="1">IF(ISERROR(OFFSET(Data!$A$1,MATCH($D440,Data!$CG:$CG,0)-1,MATCH($E440&amp;"/"&amp;AB$1,Data!$1:$1,0)-1))=TRUE,"",IF(OFFSET(Data!$A$1,MATCH($D440,Data!$CG:$CG,0)-1,MATCH($E440&amp;"/"&amp;AB$1,Data!$1:$1,0)-1)=0,"",OFFSET(Data!$A$1,MATCH($D440,Data!$CG:$CG,0)-1,MATCH($E440&amp;"/"&amp;AB$1,Data!$1:$1,0)-1)))</f>
        <v/>
      </c>
      <c r="AC440" s="252" t="str">
        <f ca="1">IF(ISERROR(OFFSET(Data!$A$1,MATCH($D440,Data!$CG:$CG,0)-1,MATCH($E440&amp;"/"&amp;AC$1,Data!$1:$1,0)-1))=TRUE,"",IF(OFFSET(Data!$A$1,MATCH($D440,Data!$CG:$CG,0)-1,MATCH($E440&amp;"/"&amp;AC$1,Data!$1:$1,0)-1)=0,"",OFFSET(Data!$A$1,MATCH($D440,Data!$CG:$CG,0)-1,MATCH($E440&amp;"/"&amp;AC$1,Data!$1:$1,0)-1)))</f>
        <v/>
      </c>
      <c r="AD440" s="252" t="str">
        <f ca="1">IF(ISERROR(OFFSET(Data!$A$1,MATCH($D440,Data!$CG:$CG,0)-1,MATCH($E440&amp;"/"&amp;AD$1,Data!$1:$1,0)-1))=TRUE,"",IF(OFFSET(Data!$A$1,MATCH($D440,Data!$CG:$CG,0)-1,MATCH($E440&amp;"/"&amp;AD$1,Data!$1:$1,0)-1)=0,"",OFFSET(Data!$A$1,MATCH($D440,Data!$CG:$CG,0)-1,MATCH($E440&amp;"/"&amp;AD$1,Data!$1:$1,0)-1)))</f>
        <v/>
      </c>
      <c r="AE440" s="252" t="str">
        <f ca="1">IF(ISERROR(OFFSET(Data!$A$1,MATCH($D440,Data!$CG:$CG,0)-1,MATCH($E440&amp;"/"&amp;AE$1,Data!$1:$1,0)-1))=TRUE,"",IF(OFFSET(Data!$A$1,MATCH($D440,Data!$CG:$CG,0)-1,MATCH($E440&amp;"/"&amp;AE$1,Data!$1:$1,0)-1)=0,"",OFFSET(Data!$A$1,MATCH($D440,Data!$CG:$CG,0)-1,MATCH($E440&amp;"/"&amp;AE$1,Data!$1:$1,0)-1)))</f>
        <v/>
      </c>
      <c r="AF440" s="253" t="str">
        <f ca="1">IF(ISERROR(OFFSET(Data!$A$1,MATCH($D440,Data!$CG:$CG,0)-1,MATCH($E440&amp;"/"&amp;AF$1,Data!$1:$1,0)-1))=TRUE,"",IF(OFFSET(Data!$A$1,MATCH($D440,Data!$CG:$CG,0)-1,MATCH($E440&amp;"/"&amp;AF$1,Data!$1:$1,0)-1)=0,"",OFFSET(Data!$A$1,MATCH($D440,Data!$CG:$CG,0)-1,MATCH($E440&amp;"/"&amp;AF$1,Data!$1:$1,0)-1)))</f>
        <v/>
      </c>
      <c r="AG440" s="212">
        <f t="shared" ca="1" si="11"/>
        <v>0</v>
      </c>
      <c r="AH440" s="213">
        <f ca="1">SUM(AG439:AG440)</f>
        <v>0</v>
      </c>
    </row>
    <row r="441" spans="1:34" ht="15" hidden="1" customHeight="1" x14ac:dyDescent="0.25">
      <c r="A441" s="446"/>
      <c r="B441" s="449"/>
      <c r="C441" s="452"/>
      <c r="D441" s="28" t="e">
        <f>IF(C441&lt;&gt;"",C441,D440)</f>
        <v>#N/A</v>
      </c>
      <c r="E441" s="29" t="s">
        <v>23</v>
      </c>
      <c r="F441" s="254" t="str">
        <f ca="1">IF(ISERROR(OFFSET(Data!$A$1,MATCH($D441,Data!$CG:$CG,0)-1,MATCH($E441&amp;"/"&amp;F$1,Data!$1:$1,0)-1))=TRUE,"",IF(OFFSET(Data!$A$1,MATCH($D441,Data!$CG:$CG,0)-1,MATCH($E441&amp;"/"&amp;F$1,Data!$1:$1,0)-1)=0,"",OFFSET(Data!$A$1,MATCH($D441,Data!$CG:$CG,0)-1,MATCH($E441&amp;"/"&amp;F$1,Data!$1:$1,0)-1)))</f>
        <v/>
      </c>
      <c r="G441" s="252" t="str">
        <f ca="1">IF(ISERROR(OFFSET(Data!$A$1,MATCH($D441,Data!$CG:$CG,0)-1,MATCH($E441&amp;"/"&amp;G$1,Data!$1:$1,0)-1))=TRUE,"",IF(OFFSET(Data!$A$1,MATCH($D441,Data!$CG:$CG,0)-1,MATCH($E441&amp;"/"&amp;G$1,Data!$1:$1,0)-1)=0,"",OFFSET(Data!$A$1,MATCH($D441,Data!$CG:$CG,0)-1,MATCH($E441&amp;"/"&amp;G$1,Data!$1:$1,0)-1)))</f>
        <v/>
      </c>
      <c r="H441" s="252" t="str">
        <f ca="1">IF(ISERROR(OFFSET(Data!$A$1,MATCH($D441,Data!$CG:$CG,0)-1,MATCH($E441&amp;"/"&amp;H$1,Data!$1:$1,0)-1))=TRUE,"",IF(OFFSET(Data!$A$1,MATCH($D441,Data!$CG:$CG,0)-1,MATCH($E441&amp;"/"&amp;H$1,Data!$1:$1,0)-1)=0,"",OFFSET(Data!$A$1,MATCH($D441,Data!$CG:$CG,0)-1,MATCH($E441&amp;"/"&amp;H$1,Data!$1:$1,0)-1)))</f>
        <v/>
      </c>
      <c r="I441" s="252" t="str">
        <f ca="1">IF(ISERROR(OFFSET(Data!$A$1,MATCH($D441,Data!$CG:$CG,0)-1,MATCH($E441&amp;"/"&amp;I$1,Data!$1:$1,0)-1))=TRUE,"",IF(OFFSET(Data!$A$1,MATCH($D441,Data!$CG:$CG,0)-1,MATCH($E441&amp;"/"&amp;I$1,Data!$1:$1,0)-1)=0,"",OFFSET(Data!$A$1,MATCH($D441,Data!$CG:$CG,0)-1,MATCH($E441&amp;"/"&amp;I$1,Data!$1:$1,0)-1)))</f>
        <v/>
      </c>
      <c r="J441" s="252" t="str">
        <f ca="1">IF(ISERROR(OFFSET(Data!$A$1,MATCH($D441,Data!$CG:$CG,0)-1,MATCH($E441&amp;"/"&amp;J$1,Data!$1:$1,0)-1))=TRUE,"",IF(OFFSET(Data!$A$1,MATCH($D441,Data!$CG:$CG,0)-1,MATCH($E441&amp;"/"&amp;J$1,Data!$1:$1,0)-1)=0,"",OFFSET(Data!$A$1,MATCH($D441,Data!$CG:$CG,0)-1,MATCH($E441&amp;"/"&amp;J$1,Data!$1:$1,0)-1)))</f>
        <v/>
      </c>
      <c r="K441" s="252" t="str">
        <f ca="1">IF(ISERROR(OFFSET(Data!$A$1,MATCH($D441,Data!$CG:$CG,0)-1,MATCH($E441&amp;"/"&amp;K$1,Data!$1:$1,0)-1))=TRUE,"",IF(OFFSET(Data!$A$1,MATCH($D441,Data!$CG:$CG,0)-1,MATCH($E441&amp;"/"&amp;K$1,Data!$1:$1,0)-1)=0,"",OFFSET(Data!$A$1,MATCH($D441,Data!$CG:$CG,0)-1,MATCH($E441&amp;"/"&amp;K$1,Data!$1:$1,0)-1)))</f>
        <v/>
      </c>
      <c r="L441" s="252" t="str">
        <f ca="1">IF(ISERROR(OFFSET(Data!$A$1,MATCH($D441,Data!$CG:$CG,0)-1,MATCH($E441&amp;"/"&amp;L$1,Data!$1:$1,0)-1))=TRUE,"",IF(OFFSET(Data!$A$1,MATCH($D441,Data!$CG:$CG,0)-1,MATCH($E441&amp;"/"&amp;L$1,Data!$1:$1,0)-1)=0,"",OFFSET(Data!$A$1,MATCH($D441,Data!$CG:$CG,0)-1,MATCH($E441&amp;"/"&amp;L$1,Data!$1:$1,0)-1)))</f>
        <v/>
      </c>
      <c r="M441" s="252" t="str">
        <f ca="1">IF(ISERROR(OFFSET(Data!$A$1,MATCH($D441,Data!$CG:$CG,0)-1,MATCH($E441&amp;"/"&amp;M$1,Data!$1:$1,0)-1))=TRUE,"",IF(OFFSET(Data!$A$1,MATCH($D441,Data!$CG:$CG,0)-1,MATCH($E441&amp;"/"&amp;M$1,Data!$1:$1,0)-1)=0,"",OFFSET(Data!$A$1,MATCH($D441,Data!$CG:$CG,0)-1,MATCH($E441&amp;"/"&amp;M$1,Data!$1:$1,0)-1)))</f>
        <v/>
      </c>
      <c r="N441" s="252" t="str">
        <f ca="1">IF(ISERROR(OFFSET(Data!$A$1,MATCH($D441,Data!$CG:$CG,0)-1,MATCH($E441&amp;"/"&amp;N$1,Data!$1:$1,0)-1))=TRUE,"",IF(OFFSET(Data!$A$1,MATCH($D441,Data!$CG:$CG,0)-1,MATCH($E441&amp;"/"&amp;N$1,Data!$1:$1,0)-1)=0,"",OFFSET(Data!$A$1,MATCH($D441,Data!$CG:$CG,0)-1,MATCH($E441&amp;"/"&amp;N$1,Data!$1:$1,0)-1)))</f>
        <v/>
      </c>
      <c r="O441" s="252" t="str">
        <f ca="1">IF(ISERROR(OFFSET(Data!$A$1,MATCH($D441,Data!$CG:$CG,0)-1,MATCH($E441&amp;"/"&amp;O$1,Data!$1:$1,0)-1))=TRUE,"",IF(OFFSET(Data!$A$1,MATCH($D441,Data!$CG:$CG,0)-1,MATCH($E441&amp;"/"&amp;O$1,Data!$1:$1,0)-1)=0,"",OFFSET(Data!$A$1,MATCH($D441,Data!$CG:$CG,0)-1,MATCH($E441&amp;"/"&amp;O$1,Data!$1:$1,0)-1)))</f>
        <v/>
      </c>
      <c r="P441" s="252" t="str">
        <f ca="1">IF(ISERROR(OFFSET(Data!$A$1,MATCH($D441,Data!$CG:$CG,0)-1,MATCH($E441&amp;"/"&amp;P$1,Data!$1:$1,0)-1))=TRUE,"",IF(OFFSET(Data!$A$1,MATCH($D441,Data!$CG:$CG,0)-1,MATCH($E441&amp;"/"&amp;P$1,Data!$1:$1,0)-1)=0,"",OFFSET(Data!$A$1,MATCH($D441,Data!$CG:$CG,0)-1,MATCH($E441&amp;"/"&amp;P$1,Data!$1:$1,0)-1)))</f>
        <v/>
      </c>
      <c r="Q441" s="252" t="str">
        <f ca="1">IF(ISERROR(OFFSET(Data!$A$1,MATCH($D441,Data!$CG:$CG,0)-1,MATCH($E441&amp;"/"&amp;Q$1,Data!$1:$1,0)-1))=TRUE,"",IF(OFFSET(Data!$A$1,MATCH($D441,Data!$CG:$CG,0)-1,MATCH($E441&amp;"/"&amp;Q$1,Data!$1:$1,0)-1)=0,"",OFFSET(Data!$A$1,MATCH($D441,Data!$CG:$CG,0)-1,MATCH($E441&amp;"/"&amp;Q$1,Data!$1:$1,0)-1)))</f>
        <v/>
      </c>
      <c r="R441" s="252" t="str">
        <f ca="1">IF(ISERROR(OFFSET(Data!$A$1,MATCH($D441,Data!$CG:$CG,0)-1,MATCH($E441&amp;"/"&amp;R$1,Data!$1:$1,0)-1))=TRUE,"",IF(OFFSET(Data!$A$1,MATCH($D441,Data!$CG:$CG,0)-1,MATCH($E441&amp;"/"&amp;R$1,Data!$1:$1,0)-1)=0,"",OFFSET(Data!$A$1,MATCH($D441,Data!$CG:$CG,0)-1,MATCH($E441&amp;"/"&amp;R$1,Data!$1:$1,0)-1)))</f>
        <v/>
      </c>
      <c r="S441" s="252" t="str">
        <f ca="1">IF(ISERROR(OFFSET(Data!$A$1,MATCH($D441,Data!$CG:$CG,0)-1,MATCH($E441&amp;"/"&amp;S$1,Data!$1:$1,0)-1))=TRUE,"",IF(OFFSET(Data!$A$1,MATCH($D441,Data!$CG:$CG,0)-1,MATCH($E441&amp;"/"&amp;S$1,Data!$1:$1,0)-1)=0,"",OFFSET(Data!$A$1,MATCH($D441,Data!$CG:$CG,0)-1,MATCH($E441&amp;"/"&amp;S$1,Data!$1:$1,0)-1)))</f>
        <v/>
      </c>
      <c r="T441" s="252" t="str">
        <f ca="1">IF(ISERROR(OFFSET(Data!$A$1,MATCH($D441,Data!$CG:$CG,0)-1,MATCH($E441&amp;"/"&amp;T$1,Data!$1:$1,0)-1))=TRUE,"",IF(OFFSET(Data!$A$1,MATCH($D441,Data!$CG:$CG,0)-1,MATCH($E441&amp;"/"&amp;T$1,Data!$1:$1,0)-1)=0,"",OFFSET(Data!$A$1,MATCH($D441,Data!$CG:$CG,0)-1,MATCH($E441&amp;"/"&amp;T$1,Data!$1:$1,0)-1)))</f>
        <v/>
      </c>
      <c r="U441" s="252" t="str">
        <f ca="1">IF(ISERROR(OFFSET(Data!$A$1,MATCH($D441,Data!$CG:$CG,0)-1,MATCH($E441&amp;"/"&amp;U$1,Data!$1:$1,0)-1))=TRUE,"",IF(OFFSET(Data!$A$1,MATCH($D441,Data!$CG:$CG,0)-1,MATCH($E441&amp;"/"&amp;U$1,Data!$1:$1,0)-1)=0,"",OFFSET(Data!$A$1,MATCH($D441,Data!$CG:$CG,0)-1,MATCH($E441&amp;"/"&amp;U$1,Data!$1:$1,0)-1)))</f>
        <v/>
      </c>
      <c r="V441" s="252" t="str">
        <f ca="1">IF(ISERROR(OFFSET(Data!$A$1,MATCH($D441,Data!$CG:$CG,0)-1,MATCH($E441&amp;"/"&amp;V$1,Data!$1:$1,0)-1))=TRUE,"",IF(OFFSET(Data!$A$1,MATCH($D441,Data!$CG:$CG,0)-1,MATCH($E441&amp;"/"&amp;V$1,Data!$1:$1,0)-1)=0,"",OFFSET(Data!$A$1,MATCH($D441,Data!$CG:$CG,0)-1,MATCH($E441&amp;"/"&amp;V$1,Data!$1:$1,0)-1)))</f>
        <v/>
      </c>
      <c r="W441" s="269" t="str">
        <f ca="1">IF(ISERROR(OFFSET(Data!$A$1,MATCH($D441,Data!$CG:$CG,0)-1,MATCH($E441&amp;"/"&amp;W$1,Data!$1:$1,0)-1))=TRUE,"",IF(OFFSET(Data!$A$1,MATCH($D441,Data!$CG:$CG,0)-1,MATCH($E441&amp;"/"&amp;W$1,Data!$1:$1,0)-1)=0,"",OFFSET(Data!$A$1,MATCH($D441,Data!$CG:$CG,0)-1,MATCH($E441&amp;"/"&amp;W$1,Data!$1:$1,0)-1)))</f>
        <v/>
      </c>
      <c r="X441" s="252" t="str">
        <f ca="1">IF(ISERROR(OFFSET(Data!$A$1,MATCH($D441,Data!$CG:$CG,0)-1,MATCH($E441&amp;"/"&amp;X$1,Data!$1:$1,0)-1))=TRUE,"",IF(OFFSET(Data!$A$1,MATCH($D441,Data!$CG:$CG,0)-1,MATCH($E441&amp;"/"&amp;X$1,Data!$1:$1,0)-1)=0,"",OFFSET(Data!$A$1,MATCH($D441,Data!$CG:$CG,0)-1,MATCH($E441&amp;"/"&amp;X$1,Data!$1:$1,0)-1)))</f>
        <v/>
      </c>
      <c r="Y441" s="252" t="str">
        <f ca="1">IF(ISERROR(OFFSET(Data!$A$1,MATCH($D441,Data!$CG:$CG,0)-1,MATCH($E441&amp;"/"&amp;Y$1,Data!$1:$1,0)-1))=TRUE,"",IF(OFFSET(Data!$A$1,MATCH($D441,Data!$CG:$CG,0)-1,MATCH($E441&amp;"/"&amp;Y$1,Data!$1:$1,0)-1)=0,"",OFFSET(Data!$A$1,MATCH($D441,Data!$CG:$CG,0)-1,MATCH($E441&amp;"/"&amp;Y$1,Data!$1:$1,0)-1)))</f>
        <v/>
      </c>
      <c r="Z441" s="252" t="str">
        <f ca="1">IF(ISERROR(OFFSET(Data!$A$1,MATCH($D441,Data!$CG:$CG,0)-1,MATCH($E441&amp;"/"&amp;Z$1,Data!$1:$1,0)-1))=TRUE,"",IF(OFFSET(Data!$A$1,MATCH($D441,Data!$CG:$CG,0)-1,MATCH($E441&amp;"/"&amp;Z$1,Data!$1:$1,0)-1)=0,"",OFFSET(Data!$A$1,MATCH($D441,Data!$CG:$CG,0)-1,MATCH($E441&amp;"/"&amp;Z$1,Data!$1:$1,0)-1)))</f>
        <v/>
      </c>
      <c r="AA441" s="252" t="str">
        <f ca="1">IF(ISERROR(OFFSET(Data!$A$1,MATCH($D441,Data!$CG:$CG,0)-1,MATCH($E441&amp;"/"&amp;AA$1,Data!$1:$1,0)-1))=TRUE,"",IF(OFFSET(Data!$A$1,MATCH($D441,Data!$CG:$CG,0)-1,MATCH($E441&amp;"/"&amp;AA$1,Data!$1:$1,0)-1)=0,"",OFFSET(Data!$A$1,MATCH($D441,Data!$CG:$CG,0)-1,MATCH($E441&amp;"/"&amp;AA$1,Data!$1:$1,0)-1)))</f>
        <v/>
      </c>
      <c r="AB441" s="252" t="str">
        <f ca="1">IF(ISERROR(OFFSET(Data!$A$1,MATCH($D441,Data!$CG:$CG,0)-1,MATCH($E441&amp;"/"&amp;AB$1,Data!$1:$1,0)-1))=TRUE,"",IF(OFFSET(Data!$A$1,MATCH($D441,Data!$CG:$CG,0)-1,MATCH($E441&amp;"/"&amp;AB$1,Data!$1:$1,0)-1)=0,"",OFFSET(Data!$A$1,MATCH($D441,Data!$CG:$CG,0)-1,MATCH($E441&amp;"/"&amp;AB$1,Data!$1:$1,0)-1)))</f>
        <v/>
      </c>
      <c r="AC441" s="252" t="str">
        <f ca="1">IF(ISERROR(OFFSET(Data!$A$1,MATCH($D441,Data!$CG:$CG,0)-1,MATCH($E441&amp;"/"&amp;AC$1,Data!$1:$1,0)-1))=TRUE,"",IF(OFFSET(Data!$A$1,MATCH($D441,Data!$CG:$CG,0)-1,MATCH($E441&amp;"/"&amp;AC$1,Data!$1:$1,0)-1)=0,"",OFFSET(Data!$A$1,MATCH($D441,Data!$CG:$CG,0)-1,MATCH($E441&amp;"/"&amp;AC$1,Data!$1:$1,0)-1)))</f>
        <v/>
      </c>
      <c r="AD441" s="252" t="str">
        <f ca="1">IF(ISERROR(OFFSET(Data!$A$1,MATCH($D441,Data!$CG:$CG,0)-1,MATCH($E441&amp;"/"&amp;AD$1,Data!$1:$1,0)-1))=TRUE,"",IF(OFFSET(Data!$A$1,MATCH($D441,Data!$CG:$CG,0)-1,MATCH($E441&amp;"/"&amp;AD$1,Data!$1:$1,0)-1)=0,"",OFFSET(Data!$A$1,MATCH($D441,Data!$CG:$CG,0)-1,MATCH($E441&amp;"/"&amp;AD$1,Data!$1:$1,0)-1)))</f>
        <v/>
      </c>
      <c r="AE441" s="252" t="str">
        <f ca="1">IF(ISERROR(OFFSET(Data!$A$1,MATCH($D441,Data!$CG:$CG,0)-1,MATCH($E441&amp;"/"&amp;AE$1,Data!$1:$1,0)-1))=TRUE,"",IF(OFFSET(Data!$A$1,MATCH($D441,Data!$CG:$CG,0)-1,MATCH($E441&amp;"/"&amp;AE$1,Data!$1:$1,0)-1)=0,"",OFFSET(Data!$A$1,MATCH($D441,Data!$CG:$CG,0)-1,MATCH($E441&amp;"/"&amp;AE$1,Data!$1:$1,0)-1)))</f>
        <v/>
      </c>
      <c r="AF441" s="253" t="str">
        <f ca="1">IF(ISERROR(OFFSET(Data!$A$1,MATCH($D441,Data!$CG:$CG,0)-1,MATCH($E441&amp;"/"&amp;AF$1,Data!$1:$1,0)-1))=TRUE,"",IF(OFFSET(Data!$A$1,MATCH($D441,Data!$CG:$CG,0)-1,MATCH($E441&amp;"/"&amp;AF$1,Data!$1:$1,0)-1)=0,"",OFFSET(Data!$A$1,MATCH($D441,Data!$CG:$CG,0)-1,MATCH($E441&amp;"/"&amp;AF$1,Data!$1:$1,0)-1)))</f>
        <v/>
      </c>
      <c r="AG441" s="212">
        <f t="shared" ca="1" si="11"/>
        <v>0</v>
      </c>
      <c r="AH441" s="213">
        <f ca="1">SUM(AG439:AG441)</f>
        <v>0</v>
      </c>
    </row>
    <row r="442" spans="1:34" ht="15.75" hidden="1" customHeight="1" x14ac:dyDescent="0.25">
      <c r="A442" s="446"/>
      <c r="B442" s="449"/>
      <c r="C442" s="452"/>
      <c r="D442" s="28" t="e">
        <f>IF(C442&lt;&gt;"",C442,D441)</f>
        <v>#N/A</v>
      </c>
      <c r="E442" s="29" t="s">
        <v>24</v>
      </c>
      <c r="F442" s="254" t="str">
        <f ca="1">IF(ISERROR(OFFSET(Data!$A$1,MATCH($D442,Data!$CG:$CG,0)-1,MATCH($E442&amp;"/"&amp;F$1,Data!$1:$1,0)-1))=TRUE,"",IF(OFFSET(Data!$A$1,MATCH($D442,Data!$CG:$CG,0)-1,MATCH($E442&amp;"/"&amp;F$1,Data!$1:$1,0)-1)=0,"",OFFSET(Data!$A$1,MATCH($D442,Data!$CG:$CG,0)-1,MATCH($E442&amp;"/"&amp;F$1,Data!$1:$1,0)-1)))</f>
        <v/>
      </c>
      <c r="G442" s="252" t="str">
        <f ca="1">IF(ISERROR(OFFSET(Data!$A$1,MATCH($D442,Data!$CG:$CG,0)-1,MATCH($E442&amp;"/"&amp;G$1,Data!$1:$1,0)-1))=TRUE,"",IF(OFFSET(Data!$A$1,MATCH($D442,Data!$CG:$CG,0)-1,MATCH($E442&amp;"/"&amp;G$1,Data!$1:$1,0)-1)=0,"",OFFSET(Data!$A$1,MATCH($D442,Data!$CG:$CG,0)-1,MATCH($E442&amp;"/"&amp;G$1,Data!$1:$1,0)-1)))</f>
        <v/>
      </c>
      <c r="H442" s="252" t="str">
        <f ca="1">IF(ISERROR(OFFSET(Data!$A$1,MATCH($D442,Data!$CG:$CG,0)-1,MATCH($E442&amp;"/"&amp;H$1,Data!$1:$1,0)-1))=TRUE,"",IF(OFFSET(Data!$A$1,MATCH($D442,Data!$CG:$CG,0)-1,MATCH($E442&amp;"/"&amp;H$1,Data!$1:$1,0)-1)=0,"",OFFSET(Data!$A$1,MATCH($D442,Data!$CG:$CG,0)-1,MATCH($E442&amp;"/"&amp;H$1,Data!$1:$1,0)-1)))</f>
        <v/>
      </c>
      <c r="I442" s="252" t="str">
        <f ca="1">IF(ISERROR(OFFSET(Data!$A$1,MATCH($D442,Data!$CG:$CG,0)-1,MATCH($E442&amp;"/"&amp;I$1,Data!$1:$1,0)-1))=TRUE,"",IF(OFFSET(Data!$A$1,MATCH($D442,Data!$CG:$CG,0)-1,MATCH($E442&amp;"/"&amp;I$1,Data!$1:$1,0)-1)=0,"",OFFSET(Data!$A$1,MATCH($D442,Data!$CG:$CG,0)-1,MATCH($E442&amp;"/"&amp;I$1,Data!$1:$1,0)-1)))</f>
        <v/>
      </c>
      <c r="J442" s="252" t="str">
        <f ca="1">IF(ISERROR(OFFSET(Data!$A$1,MATCH($D442,Data!$CG:$CG,0)-1,MATCH($E442&amp;"/"&amp;J$1,Data!$1:$1,0)-1))=TRUE,"",IF(OFFSET(Data!$A$1,MATCH($D442,Data!$CG:$CG,0)-1,MATCH($E442&amp;"/"&amp;J$1,Data!$1:$1,0)-1)=0,"",OFFSET(Data!$A$1,MATCH($D442,Data!$CG:$CG,0)-1,MATCH($E442&amp;"/"&amp;J$1,Data!$1:$1,0)-1)))</f>
        <v/>
      </c>
      <c r="K442" s="252" t="str">
        <f ca="1">IF(ISERROR(OFFSET(Data!$A$1,MATCH($D442,Data!$CG:$CG,0)-1,MATCH($E442&amp;"/"&amp;K$1,Data!$1:$1,0)-1))=TRUE,"",IF(OFFSET(Data!$A$1,MATCH($D442,Data!$CG:$CG,0)-1,MATCH($E442&amp;"/"&amp;K$1,Data!$1:$1,0)-1)=0,"",OFFSET(Data!$A$1,MATCH($D442,Data!$CG:$CG,0)-1,MATCH($E442&amp;"/"&amp;K$1,Data!$1:$1,0)-1)))</f>
        <v/>
      </c>
      <c r="L442" s="252" t="str">
        <f ca="1">IF(ISERROR(OFFSET(Data!$A$1,MATCH($D442,Data!$CG:$CG,0)-1,MATCH($E442&amp;"/"&amp;L$1,Data!$1:$1,0)-1))=TRUE,"",IF(OFFSET(Data!$A$1,MATCH($D442,Data!$CG:$CG,0)-1,MATCH($E442&amp;"/"&amp;L$1,Data!$1:$1,0)-1)=0,"",OFFSET(Data!$A$1,MATCH($D442,Data!$CG:$CG,0)-1,MATCH($E442&amp;"/"&amp;L$1,Data!$1:$1,0)-1)))</f>
        <v/>
      </c>
      <c r="M442" s="252" t="str">
        <f ca="1">IF(ISERROR(OFFSET(Data!$A$1,MATCH($D442,Data!$CG:$CG,0)-1,MATCH($E442&amp;"/"&amp;M$1,Data!$1:$1,0)-1))=TRUE,"",IF(OFFSET(Data!$A$1,MATCH($D442,Data!$CG:$CG,0)-1,MATCH($E442&amp;"/"&amp;M$1,Data!$1:$1,0)-1)=0,"",OFFSET(Data!$A$1,MATCH($D442,Data!$CG:$CG,0)-1,MATCH($E442&amp;"/"&amp;M$1,Data!$1:$1,0)-1)))</f>
        <v/>
      </c>
      <c r="N442" s="252" t="str">
        <f ca="1">IF(ISERROR(OFFSET(Data!$A$1,MATCH($D442,Data!$CG:$CG,0)-1,MATCH($E442&amp;"/"&amp;N$1,Data!$1:$1,0)-1))=TRUE,"",IF(OFFSET(Data!$A$1,MATCH($D442,Data!$CG:$CG,0)-1,MATCH($E442&amp;"/"&amp;N$1,Data!$1:$1,0)-1)=0,"",OFFSET(Data!$A$1,MATCH($D442,Data!$CG:$CG,0)-1,MATCH($E442&amp;"/"&amp;N$1,Data!$1:$1,0)-1)))</f>
        <v/>
      </c>
      <c r="O442" s="252" t="str">
        <f ca="1">IF(ISERROR(OFFSET(Data!$A$1,MATCH($D442,Data!$CG:$CG,0)-1,MATCH($E442&amp;"/"&amp;O$1,Data!$1:$1,0)-1))=TRUE,"",IF(OFFSET(Data!$A$1,MATCH($D442,Data!$CG:$CG,0)-1,MATCH($E442&amp;"/"&amp;O$1,Data!$1:$1,0)-1)=0,"",OFFSET(Data!$A$1,MATCH($D442,Data!$CG:$CG,0)-1,MATCH($E442&amp;"/"&amp;O$1,Data!$1:$1,0)-1)))</f>
        <v/>
      </c>
      <c r="P442" s="252" t="str">
        <f ca="1">IF(ISERROR(OFFSET(Data!$A$1,MATCH($D442,Data!$CG:$CG,0)-1,MATCH($E442&amp;"/"&amp;P$1,Data!$1:$1,0)-1))=TRUE,"",IF(OFFSET(Data!$A$1,MATCH($D442,Data!$CG:$CG,0)-1,MATCH($E442&amp;"/"&amp;P$1,Data!$1:$1,0)-1)=0,"",OFFSET(Data!$A$1,MATCH($D442,Data!$CG:$CG,0)-1,MATCH($E442&amp;"/"&amp;P$1,Data!$1:$1,0)-1)))</f>
        <v/>
      </c>
      <c r="Q442" s="252" t="str">
        <f ca="1">IF(ISERROR(OFFSET(Data!$A$1,MATCH($D442,Data!$CG:$CG,0)-1,MATCH($E442&amp;"/"&amp;Q$1,Data!$1:$1,0)-1))=TRUE,"",IF(OFFSET(Data!$A$1,MATCH($D442,Data!$CG:$CG,0)-1,MATCH($E442&amp;"/"&amp;Q$1,Data!$1:$1,0)-1)=0,"",OFFSET(Data!$A$1,MATCH($D442,Data!$CG:$CG,0)-1,MATCH($E442&amp;"/"&amp;Q$1,Data!$1:$1,0)-1)))</f>
        <v/>
      </c>
      <c r="R442" s="252" t="str">
        <f ca="1">IF(ISERROR(OFFSET(Data!$A$1,MATCH($D442,Data!$CG:$CG,0)-1,MATCH($E442&amp;"/"&amp;R$1,Data!$1:$1,0)-1))=TRUE,"",IF(OFFSET(Data!$A$1,MATCH($D442,Data!$CG:$CG,0)-1,MATCH($E442&amp;"/"&amp;R$1,Data!$1:$1,0)-1)=0,"",OFFSET(Data!$A$1,MATCH($D442,Data!$CG:$CG,0)-1,MATCH($E442&amp;"/"&amp;R$1,Data!$1:$1,0)-1)))</f>
        <v/>
      </c>
      <c r="S442" s="252" t="str">
        <f ca="1">IF(ISERROR(OFFSET(Data!$A$1,MATCH($D442,Data!$CG:$CG,0)-1,MATCH($E442&amp;"/"&amp;S$1,Data!$1:$1,0)-1))=TRUE,"",IF(OFFSET(Data!$A$1,MATCH($D442,Data!$CG:$CG,0)-1,MATCH($E442&amp;"/"&amp;S$1,Data!$1:$1,0)-1)=0,"",OFFSET(Data!$A$1,MATCH($D442,Data!$CG:$CG,0)-1,MATCH($E442&amp;"/"&amp;S$1,Data!$1:$1,0)-1)))</f>
        <v/>
      </c>
      <c r="T442" s="252" t="str">
        <f ca="1">IF(ISERROR(OFFSET(Data!$A$1,MATCH($D442,Data!$CG:$CG,0)-1,MATCH($E442&amp;"/"&amp;T$1,Data!$1:$1,0)-1))=TRUE,"",IF(OFFSET(Data!$A$1,MATCH($D442,Data!$CG:$CG,0)-1,MATCH($E442&amp;"/"&amp;T$1,Data!$1:$1,0)-1)=0,"",OFFSET(Data!$A$1,MATCH($D442,Data!$CG:$CG,0)-1,MATCH($E442&amp;"/"&amp;T$1,Data!$1:$1,0)-1)))</f>
        <v/>
      </c>
      <c r="U442" s="252" t="str">
        <f ca="1">IF(ISERROR(OFFSET(Data!$A$1,MATCH($D442,Data!$CG:$CG,0)-1,MATCH($E442&amp;"/"&amp;U$1,Data!$1:$1,0)-1))=TRUE,"",IF(OFFSET(Data!$A$1,MATCH($D442,Data!$CG:$CG,0)-1,MATCH($E442&amp;"/"&amp;U$1,Data!$1:$1,0)-1)=0,"",OFFSET(Data!$A$1,MATCH($D442,Data!$CG:$CG,0)-1,MATCH($E442&amp;"/"&amp;U$1,Data!$1:$1,0)-1)))</f>
        <v/>
      </c>
      <c r="V442" s="252" t="str">
        <f ca="1">IF(ISERROR(OFFSET(Data!$A$1,MATCH($D442,Data!$CG:$CG,0)-1,MATCH($E442&amp;"/"&amp;V$1,Data!$1:$1,0)-1))=TRUE,"",IF(OFFSET(Data!$A$1,MATCH($D442,Data!$CG:$CG,0)-1,MATCH($E442&amp;"/"&amp;V$1,Data!$1:$1,0)-1)=0,"",OFFSET(Data!$A$1,MATCH($D442,Data!$CG:$CG,0)-1,MATCH($E442&amp;"/"&amp;V$1,Data!$1:$1,0)-1)))</f>
        <v/>
      </c>
      <c r="W442" s="269" t="str">
        <f ca="1">IF(ISERROR(OFFSET(Data!$A$1,MATCH($D442,Data!$CG:$CG,0)-1,MATCH($E442&amp;"/"&amp;W$1,Data!$1:$1,0)-1))=TRUE,"",IF(OFFSET(Data!$A$1,MATCH($D442,Data!$CG:$CG,0)-1,MATCH($E442&amp;"/"&amp;W$1,Data!$1:$1,0)-1)=0,"",OFFSET(Data!$A$1,MATCH($D442,Data!$CG:$CG,0)-1,MATCH($E442&amp;"/"&amp;W$1,Data!$1:$1,0)-1)))</f>
        <v/>
      </c>
      <c r="X442" s="252" t="str">
        <f ca="1">IF(ISERROR(OFFSET(Data!$A$1,MATCH($D442,Data!$CG:$CG,0)-1,MATCH($E442&amp;"/"&amp;X$1,Data!$1:$1,0)-1))=TRUE,"",IF(OFFSET(Data!$A$1,MATCH($D442,Data!$CG:$CG,0)-1,MATCH($E442&amp;"/"&amp;X$1,Data!$1:$1,0)-1)=0,"",OFFSET(Data!$A$1,MATCH($D442,Data!$CG:$CG,0)-1,MATCH($E442&amp;"/"&amp;X$1,Data!$1:$1,0)-1)))</f>
        <v/>
      </c>
      <c r="Y442" s="252" t="str">
        <f ca="1">IF(ISERROR(OFFSET(Data!$A$1,MATCH($D442,Data!$CG:$CG,0)-1,MATCH($E442&amp;"/"&amp;Y$1,Data!$1:$1,0)-1))=TRUE,"",IF(OFFSET(Data!$A$1,MATCH($D442,Data!$CG:$CG,0)-1,MATCH($E442&amp;"/"&amp;Y$1,Data!$1:$1,0)-1)=0,"",OFFSET(Data!$A$1,MATCH($D442,Data!$CG:$CG,0)-1,MATCH($E442&amp;"/"&amp;Y$1,Data!$1:$1,0)-1)))</f>
        <v/>
      </c>
      <c r="Z442" s="252" t="str">
        <f ca="1">IF(ISERROR(OFFSET(Data!$A$1,MATCH($D442,Data!$CG:$CG,0)-1,MATCH($E442&amp;"/"&amp;Z$1,Data!$1:$1,0)-1))=TRUE,"",IF(OFFSET(Data!$A$1,MATCH($D442,Data!$CG:$CG,0)-1,MATCH($E442&amp;"/"&amp;Z$1,Data!$1:$1,0)-1)=0,"",OFFSET(Data!$A$1,MATCH($D442,Data!$CG:$CG,0)-1,MATCH($E442&amp;"/"&amp;Z$1,Data!$1:$1,0)-1)))</f>
        <v/>
      </c>
      <c r="AA442" s="252" t="str">
        <f ca="1">IF(ISERROR(OFFSET(Data!$A$1,MATCH($D442,Data!$CG:$CG,0)-1,MATCH($E442&amp;"/"&amp;AA$1,Data!$1:$1,0)-1))=TRUE,"",IF(OFFSET(Data!$A$1,MATCH($D442,Data!$CG:$CG,0)-1,MATCH($E442&amp;"/"&amp;AA$1,Data!$1:$1,0)-1)=0,"",OFFSET(Data!$A$1,MATCH($D442,Data!$CG:$CG,0)-1,MATCH($E442&amp;"/"&amp;AA$1,Data!$1:$1,0)-1)))</f>
        <v/>
      </c>
      <c r="AB442" s="252" t="str">
        <f ca="1">IF(ISERROR(OFFSET(Data!$A$1,MATCH($D442,Data!$CG:$CG,0)-1,MATCH($E442&amp;"/"&amp;AB$1,Data!$1:$1,0)-1))=TRUE,"",IF(OFFSET(Data!$A$1,MATCH($D442,Data!$CG:$CG,0)-1,MATCH($E442&amp;"/"&amp;AB$1,Data!$1:$1,0)-1)=0,"",OFFSET(Data!$A$1,MATCH($D442,Data!$CG:$CG,0)-1,MATCH($E442&amp;"/"&amp;AB$1,Data!$1:$1,0)-1)))</f>
        <v/>
      </c>
      <c r="AC442" s="252" t="str">
        <f ca="1">IF(ISERROR(OFFSET(Data!$A$1,MATCH($D442,Data!$CG:$CG,0)-1,MATCH($E442&amp;"/"&amp;AC$1,Data!$1:$1,0)-1))=TRUE,"",IF(OFFSET(Data!$A$1,MATCH($D442,Data!$CG:$CG,0)-1,MATCH($E442&amp;"/"&amp;AC$1,Data!$1:$1,0)-1)=0,"",OFFSET(Data!$A$1,MATCH($D442,Data!$CG:$CG,0)-1,MATCH($E442&amp;"/"&amp;AC$1,Data!$1:$1,0)-1)))</f>
        <v/>
      </c>
      <c r="AD442" s="252" t="str">
        <f ca="1">IF(ISERROR(OFFSET(Data!$A$1,MATCH($D442,Data!$CG:$CG,0)-1,MATCH($E442&amp;"/"&amp;AD$1,Data!$1:$1,0)-1))=TRUE,"",IF(OFFSET(Data!$A$1,MATCH($D442,Data!$CG:$CG,0)-1,MATCH($E442&amp;"/"&amp;AD$1,Data!$1:$1,0)-1)=0,"",OFFSET(Data!$A$1,MATCH($D442,Data!$CG:$CG,0)-1,MATCH($E442&amp;"/"&amp;AD$1,Data!$1:$1,0)-1)))</f>
        <v/>
      </c>
      <c r="AE442" s="252" t="str">
        <f ca="1">IF(ISERROR(OFFSET(Data!$A$1,MATCH($D442,Data!$CG:$CG,0)-1,MATCH($E442&amp;"/"&amp;AE$1,Data!$1:$1,0)-1))=TRUE,"",IF(OFFSET(Data!$A$1,MATCH($D442,Data!$CG:$CG,0)-1,MATCH($E442&amp;"/"&amp;AE$1,Data!$1:$1,0)-1)=0,"",OFFSET(Data!$A$1,MATCH($D442,Data!$CG:$CG,0)-1,MATCH($E442&amp;"/"&amp;AE$1,Data!$1:$1,0)-1)))</f>
        <v/>
      </c>
      <c r="AF442" s="253" t="str">
        <f ca="1">IF(ISERROR(OFFSET(Data!$A$1,MATCH($D442,Data!$CG:$CG,0)-1,MATCH($E442&amp;"/"&amp;AF$1,Data!$1:$1,0)-1))=TRUE,"",IF(OFFSET(Data!$A$1,MATCH($D442,Data!$CG:$CG,0)-1,MATCH($E442&amp;"/"&amp;AF$1,Data!$1:$1,0)-1)=0,"",OFFSET(Data!$A$1,MATCH($D442,Data!$CG:$CG,0)-1,MATCH($E442&amp;"/"&amp;AF$1,Data!$1:$1,0)-1)))</f>
        <v/>
      </c>
      <c r="AG442" s="212">
        <f t="shared" ca="1" si="11"/>
        <v>0</v>
      </c>
      <c r="AH442" s="213">
        <f ca="1">SUM(AG439:AG442)</f>
        <v>0</v>
      </c>
    </row>
    <row r="443" spans="1:34" ht="15.75" hidden="1" customHeight="1" thickBot="1" x14ac:dyDescent="0.3">
      <c r="A443" s="447"/>
      <c r="B443" s="450"/>
      <c r="C443" s="453"/>
      <c r="D443" s="30" t="e">
        <f>IF(C443&lt;&gt;"",C443,D442)</f>
        <v>#N/A</v>
      </c>
      <c r="E443" s="31" t="s">
        <v>25</v>
      </c>
      <c r="F443" s="255" t="str">
        <f ca="1">IF(ISERROR(OFFSET(Data!$A$1,MATCH($D443,Data!$CG:$CG,0)-1,MATCH($E443&amp;"/"&amp;F$1,Data!$1:$1,0)-1))=TRUE,"",IF(OFFSET(Data!$A$1,MATCH($D443,Data!$CG:$CG,0)-1,MATCH($E443&amp;"/"&amp;F$1,Data!$1:$1,0)-1)=0,"",OFFSET(Data!$A$1,MATCH($D443,Data!$CG:$CG,0)-1,MATCH($E443&amp;"/"&amp;F$1,Data!$1:$1,0)-1)))</f>
        <v/>
      </c>
      <c r="G443" s="256" t="str">
        <f ca="1">IF(ISERROR(OFFSET(Data!$A$1,MATCH($D443,Data!$CG:$CG,0)-1,MATCH($E443&amp;"/"&amp;G$1,Data!$1:$1,0)-1))=TRUE,"",IF(OFFSET(Data!$A$1,MATCH($D443,Data!$CG:$CG,0)-1,MATCH($E443&amp;"/"&amp;G$1,Data!$1:$1,0)-1)=0,"",OFFSET(Data!$A$1,MATCH($D443,Data!$CG:$CG,0)-1,MATCH($E443&amp;"/"&amp;G$1,Data!$1:$1,0)-1)))</f>
        <v/>
      </c>
      <c r="H443" s="256" t="str">
        <f ca="1">IF(ISERROR(OFFSET(Data!$A$1,MATCH($D443,Data!$CG:$CG,0)-1,MATCH($E443&amp;"/"&amp;H$1,Data!$1:$1,0)-1))=TRUE,"",IF(OFFSET(Data!$A$1,MATCH($D443,Data!$CG:$CG,0)-1,MATCH($E443&amp;"/"&amp;H$1,Data!$1:$1,0)-1)=0,"",OFFSET(Data!$A$1,MATCH($D443,Data!$CG:$CG,0)-1,MATCH($E443&amp;"/"&amp;H$1,Data!$1:$1,0)-1)))</f>
        <v/>
      </c>
      <c r="I443" s="256" t="str">
        <f ca="1">IF(ISERROR(OFFSET(Data!$A$1,MATCH($D443,Data!$CG:$CG,0)-1,MATCH($E443&amp;"/"&amp;I$1,Data!$1:$1,0)-1))=TRUE,"",IF(OFFSET(Data!$A$1,MATCH($D443,Data!$CG:$CG,0)-1,MATCH($E443&amp;"/"&amp;I$1,Data!$1:$1,0)-1)=0,"",OFFSET(Data!$A$1,MATCH($D443,Data!$CG:$CG,0)-1,MATCH($E443&amp;"/"&amp;I$1,Data!$1:$1,0)-1)))</f>
        <v/>
      </c>
      <c r="J443" s="256" t="str">
        <f ca="1">IF(ISERROR(OFFSET(Data!$A$1,MATCH($D443,Data!$CG:$CG,0)-1,MATCH($E443&amp;"/"&amp;J$1,Data!$1:$1,0)-1))=TRUE,"",IF(OFFSET(Data!$A$1,MATCH($D443,Data!$CG:$CG,0)-1,MATCH($E443&amp;"/"&amp;J$1,Data!$1:$1,0)-1)=0,"",OFFSET(Data!$A$1,MATCH($D443,Data!$CG:$CG,0)-1,MATCH($E443&amp;"/"&amp;J$1,Data!$1:$1,0)-1)))</f>
        <v/>
      </c>
      <c r="K443" s="256" t="str">
        <f ca="1">IF(ISERROR(OFFSET(Data!$A$1,MATCH($D443,Data!$CG:$CG,0)-1,MATCH($E443&amp;"/"&amp;K$1,Data!$1:$1,0)-1))=TRUE,"",IF(OFFSET(Data!$A$1,MATCH($D443,Data!$CG:$CG,0)-1,MATCH($E443&amp;"/"&amp;K$1,Data!$1:$1,0)-1)=0,"",OFFSET(Data!$A$1,MATCH($D443,Data!$CG:$CG,0)-1,MATCH($E443&amp;"/"&amp;K$1,Data!$1:$1,0)-1)))</f>
        <v/>
      </c>
      <c r="L443" s="256" t="str">
        <f ca="1">IF(ISERROR(OFFSET(Data!$A$1,MATCH($D443,Data!$CG:$CG,0)-1,MATCH($E443&amp;"/"&amp;L$1,Data!$1:$1,0)-1))=TRUE,"",IF(OFFSET(Data!$A$1,MATCH($D443,Data!$CG:$CG,0)-1,MATCH($E443&amp;"/"&amp;L$1,Data!$1:$1,0)-1)=0,"",OFFSET(Data!$A$1,MATCH($D443,Data!$CG:$CG,0)-1,MATCH($E443&amp;"/"&amp;L$1,Data!$1:$1,0)-1)))</f>
        <v/>
      </c>
      <c r="M443" s="256" t="str">
        <f ca="1">IF(ISERROR(OFFSET(Data!$A$1,MATCH($D443,Data!$CG:$CG,0)-1,MATCH($E443&amp;"/"&amp;M$1,Data!$1:$1,0)-1))=TRUE,"",IF(OFFSET(Data!$A$1,MATCH($D443,Data!$CG:$CG,0)-1,MATCH($E443&amp;"/"&amp;M$1,Data!$1:$1,0)-1)=0,"",OFFSET(Data!$A$1,MATCH($D443,Data!$CG:$CG,0)-1,MATCH($E443&amp;"/"&amp;M$1,Data!$1:$1,0)-1)))</f>
        <v/>
      </c>
      <c r="N443" s="256" t="str">
        <f ca="1">IF(ISERROR(OFFSET(Data!$A$1,MATCH($D443,Data!$CG:$CG,0)-1,MATCH($E443&amp;"/"&amp;N$1,Data!$1:$1,0)-1))=TRUE,"",IF(OFFSET(Data!$A$1,MATCH($D443,Data!$CG:$CG,0)-1,MATCH($E443&amp;"/"&amp;N$1,Data!$1:$1,0)-1)=0,"",OFFSET(Data!$A$1,MATCH($D443,Data!$CG:$CG,0)-1,MATCH($E443&amp;"/"&amp;N$1,Data!$1:$1,0)-1)))</f>
        <v/>
      </c>
      <c r="O443" s="256" t="str">
        <f ca="1">IF(ISERROR(OFFSET(Data!$A$1,MATCH($D443,Data!$CG:$CG,0)-1,MATCH($E443&amp;"/"&amp;O$1,Data!$1:$1,0)-1))=TRUE,"",IF(OFFSET(Data!$A$1,MATCH($D443,Data!$CG:$CG,0)-1,MATCH($E443&amp;"/"&amp;O$1,Data!$1:$1,0)-1)=0,"",OFFSET(Data!$A$1,MATCH($D443,Data!$CG:$CG,0)-1,MATCH($E443&amp;"/"&amp;O$1,Data!$1:$1,0)-1)))</f>
        <v/>
      </c>
      <c r="P443" s="256" t="str">
        <f ca="1">IF(ISERROR(OFFSET(Data!$A$1,MATCH($D443,Data!$CG:$CG,0)-1,MATCH($E443&amp;"/"&amp;P$1,Data!$1:$1,0)-1))=TRUE,"",IF(OFFSET(Data!$A$1,MATCH($D443,Data!$CG:$CG,0)-1,MATCH($E443&amp;"/"&amp;P$1,Data!$1:$1,0)-1)=0,"",OFFSET(Data!$A$1,MATCH($D443,Data!$CG:$CG,0)-1,MATCH($E443&amp;"/"&amp;P$1,Data!$1:$1,0)-1)))</f>
        <v/>
      </c>
      <c r="Q443" s="256" t="str">
        <f ca="1">IF(ISERROR(OFFSET(Data!$A$1,MATCH($D443,Data!$CG:$CG,0)-1,MATCH($E443&amp;"/"&amp;Q$1,Data!$1:$1,0)-1))=TRUE,"",IF(OFFSET(Data!$A$1,MATCH($D443,Data!$CG:$CG,0)-1,MATCH($E443&amp;"/"&amp;Q$1,Data!$1:$1,0)-1)=0,"",OFFSET(Data!$A$1,MATCH($D443,Data!$CG:$CG,0)-1,MATCH($E443&amp;"/"&amp;Q$1,Data!$1:$1,0)-1)))</f>
        <v/>
      </c>
      <c r="R443" s="256" t="str">
        <f ca="1">IF(ISERROR(OFFSET(Data!$A$1,MATCH($D443,Data!$CG:$CG,0)-1,MATCH($E443&amp;"/"&amp;R$1,Data!$1:$1,0)-1))=TRUE,"",IF(OFFSET(Data!$A$1,MATCH($D443,Data!$CG:$CG,0)-1,MATCH($E443&amp;"/"&amp;R$1,Data!$1:$1,0)-1)=0,"",OFFSET(Data!$A$1,MATCH($D443,Data!$CG:$CG,0)-1,MATCH($E443&amp;"/"&amp;R$1,Data!$1:$1,0)-1)))</f>
        <v/>
      </c>
      <c r="S443" s="256" t="str">
        <f ca="1">IF(ISERROR(OFFSET(Data!$A$1,MATCH($D443,Data!$CG:$CG,0)-1,MATCH($E443&amp;"/"&amp;S$1,Data!$1:$1,0)-1))=TRUE,"",IF(OFFSET(Data!$A$1,MATCH($D443,Data!$CG:$CG,0)-1,MATCH($E443&amp;"/"&amp;S$1,Data!$1:$1,0)-1)=0,"",OFFSET(Data!$A$1,MATCH($D443,Data!$CG:$CG,0)-1,MATCH($E443&amp;"/"&amp;S$1,Data!$1:$1,0)-1)))</f>
        <v/>
      </c>
      <c r="T443" s="256" t="str">
        <f ca="1">IF(ISERROR(OFFSET(Data!$A$1,MATCH($D443,Data!$CG:$CG,0)-1,MATCH($E443&amp;"/"&amp;T$1,Data!$1:$1,0)-1))=TRUE,"",IF(OFFSET(Data!$A$1,MATCH($D443,Data!$CG:$CG,0)-1,MATCH($E443&amp;"/"&amp;T$1,Data!$1:$1,0)-1)=0,"",OFFSET(Data!$A$1,MATCH($D443,Data!$CG:$CG,0)-1,MATCH($E443&amp;"/"&amp;T$1,Data!$1:$1,0)-1)))</f>
        <v/>
      </c>
      <c r="U443" s="256" t="str">
        <f ca="1">IF(ISERROR(OFFSET(Data!$A$1,MATCH($D443,Data!$CG:$CG,0)-1,MATCH($E443&amp;"/"&amp;U$1,Data!$1:$1,0)-1))=TRUE,"",IF(OFFSET(Data!$A$1,MATCH($D443,Data!$CG:$CG,0)-1,MATCH($E443&amp;"/"&amp;U$1,Data!$1:$1,0)-1)=0,"",OFFSET(Data!$A$1,MATCH($D443,Data!$CG:$CG,0)-1,MATCH($E443&amp;"/"&amp;U$1,Data!$1:$1,0)-1)))</f>
        <v/>
      </c>
      <c r="V443" s="256" t="str">
        <f ca="1">IF(ISERROR(OFFSET(Data!$A$1,MATCH($D443,Data!$CG:$CG,0)-1,MATCH($E443&amp;"/"&amp;V$1,Data!$1:$1,0)-1))=TRUE,"",IF(OFFSET(Data!$A$1,MATCH($D443,Data!$CG:$CG,0)-1,MATCH($E443&amp;"/"&amp;V$1,Data!$1:$1,0)-1)=0,"",OFFSET(Data!$A$1,MATCH($D443,Data!$CG:$CG,0)-1,MATCH($E443&amp;"/"&amp;V$1,Data!$1:$1,0)-1)))</f>
        <v/>
      </c>
      <c r="W443" s="257" t="str">
        <f ca="1">IF(ISERROR(OFFSET(Data!$A$1,MATCH($D443,Data!$CG:$CG,0)-1,MATCH($E443&amp;"/"&amp;W$1,Data!$1:$1,0)-1))=TRUE,"",IF(OFFSET(Data!$A$1,MATCH($D443,Data!$CG:$CG,0)-1,MATCH($E443&amp;"/"&amp;W$1,Data!$1:$1,0)-1)=0,"",OFFSET(Data!$A$1,MATCH($D443,Data!$CG:$CG,0)-1,MATCH($E443&amp;"/"&amp;W$1,Data!$1:$1,0)-1)))</f>
        <v/>
      </c>
      <c r="X443" s="256" t="str">
        <f ca="1">IF(ISERROR(OFFSET(Data!$A$1,MATCH($D443,Data!$CG:$CG,0)-1,MATCH($E443&amp;"/"&amp;X$1,Data!$1:$1,0)-1))=TRUE,"",IF(OFFSET(Data!$A$1,MATCH($D443,Data!$CG:$CG,0)-1,MATCH($E443&amp;"/"&amp;X$1,Data!$1:$1,0)-1)=0,"",OFFSET(Data!$A$1,MATCH($D443,Data!$CG:$CG,0)-1,MATCH($E443&amp;"/"&amp;X$1,Data!$1:$1,0)-1)))</f>
        <v/>
      </c>
      <c r="Y443" s="256" t="str">
        <f ca="1">IF(ISERROR(OFFSET(Data!$A$1,MATCH($D443,Data!$CG:$CG,0)-1,MATCH($E443&amp;"/"&amp;Y$1,Data!$1:$1,0)-1))=TRUE,"",IF(OFFSET(Data!$A$1,MATCH($D443,Data!$CG:$CG,0)-1,MATCH($E443&amp;"/"&amp;Y$1,Data!$1:$1,0)-1)=0,"",OFFSET(Data!$A$1,MATCH($D443,Data!$CG:$CG,0)-1,MATCH($E443&amp;"/"&amp;Y$1,Data!$1:$1,0)-1)))</f>
        <v/>
      </c>
      <c r="Z443" s="256" t="str">
        <f ca="1">IF(ISERROR(OFFSET(Data!$A$1,MATCH($D443,Data!$CG:$CG,0)-1,MATCH($E443&amp;"/"&amp;Z$1,Data!$1:$1,0)-1))=TRUE,"",IF(OFFSET(Data!$A$1,MATCH($D443,Data!$CG:$CG,0)-1,MATCH($E443&amp;"/"&amp;Z$1,Data!$1:$1,0)-1)=0,"",OFFSET(Data!$A$1,MATCH($D443,Data!$CG:$CG,0)-1,MATCH($E443&amp;"/"&amp;Z$1,Data!$1:$1,0)-1)))</f>
        <v/>
      </c>
      <c r="AA443" s="256" t="str">
        <f ca="1">IF(ISERROR(OFFSET(Data!$A$1,MATCH($D443,Data!$CG:$CG,0)-1,MATCH($E443&amp;"/"&amp;AA$1,Data!$1:$1,0)-1))=TRUE,"",IF(OFFSET(Data!$A$1,MATCH($D443,Data!$CG:$CG,0)-1,MATCH($E443&amp;"/"&amp;AA$1,Data!$1:$1,0)-1)=0,"",OFFSET(Data!$A$1,MATCH($D443,Data!$CG:$CG,0)-1,MATCH($E443&amp;"/"&amp;AA$1,Data!$1:$1,0)-1)))</f>
        <v/>
      </c>
      <c r="AB443" s="256" t="str">
        <f ca="1">IF(ISERROR(OFFSET(Data!$A$1,MATCH($D443,Data!$CG:$CG,0)-1,MATCH($E443&amp;"/"&amp;AB$1,Data!$1:$1,0)-1))=TRUE,"",IF(OFFSET(Data!$A$1,MATCH($D443,Data!$CG:$CG,0)-1,MATCH($E443&amp;"/"&amp;AB$1,Data!$1:$1,0)-1)=0,"",OFFSET(Data!$A$1,MATCH($D443,Data!$CG:$CG,0)-1,MATCH($E443&amp;"/"&amp;AB$1,Data!$1:$1,0)-1)))</f>
        <v/>
      </c>
      <c r="AC443" s="256" t="str">
        <f ca="1">IF(ISERROR(OFFSET(Data!$A$1,MATCH($D443,Data!$CG:$CG,0)-1,MATCH($E443&amp;"/"&amp;AC$1,Data!$1:$1,0)-1))=TRUE,"",IF(OFFSET(Data!$A$1,MATCH($D443,Data!$CG:$CG,0)-1,MATCH($E443&amp;"/"&amp;AC$1,Data!$1:$1,0)-1)=0,"",OFFSET(Data!$A$1,MATCH($D443,Data!$CG:$CG,0)-1,MATCH($E443&amp;"/"&amp;AC$1,Data!$1:$1,0)-1)))</f>
        <v/>
      </c>
      <c r="AD443" s="256" t="str">
        <f ca="1">IF(ISERROR(OFFSET(Data!$A$1,MATCH($D443,Data!$CG:$CG,0)-1,MATCH($E443&amp;"/"&amp;AD$1,Data!$1:$1,0)-1))=TRUE,"",IF(OFFSET(Data!$A$1,MATCH($D443,Data!$CG:$CG,0)-1,MATCH($E443&amp;"/"&amp;AD$1,Data!$1:$1,0)-1)=0,"",OFFSET(Data!$A$1,MATCH($D443,Data!$CG:$CG,0)-1,MATCH($E443&amp;"/"&amp;AD$1,Data!$1:$1,0)-1)))</f>
        <v/>
      </c>
      <c r="AE443" s="256" t="str">
        <f ca="1">IF(ISERROR(OFFSET(Data!$A$1,MATCH($D443,Data!$CG:$CG,0)-1,MATCH($E443&amp;"/"&amp;AE$1,Data!$1:$1,0)-1))=TRUE,"",IF(OFFSET(Data!$A$1,MATCH($D443,Data!$CG:$CG,0)-1,MATCH($E443&amp;"/"&amp;AE$1,Data!$1:$1,0)-1)=0,"",OFFSET(Data!$A$1,MATCH($D443,Data!$CG:$CG,0)-1,MATCH($E443&amp;"/"&amp;AE$1,Data!$1:$1,0)-1)))</f>
        <v/>
      </c>
      <c r="AF443" s="258" t="str">
        <f ca="1">IF(ISERROR(OFFSET(Data!$A$1,MATCH($D443,Data!$CG:$CG,0)-1,MATCH($E443&amp;"/"&amp;AF$1,Data!$1:$1,0)-1))=TRUE,"",IF(OFFSET(Data!$A$1,MATCH($D443,Data!$CG:$CG,0)-1,MATCH($E443&amp;"/"&amp;AF$1,Data!$1:$1,0)-1)=0,"",OFFSET(Data!$A$1,MATCH($D443,Data!$CG:$CG,0)-1,MATCH($E443&amp;"/"&amp;AF$1,Data!$1:$1,0)-1)))</f>
        <v/>
      </c>
      <c r="AG443" s="214">
        <f t="shared" ca="1" si="11"/>
        <v>0</v>
      </c>
      <c r="AH443" s="215">
        <f ca="1">SUM(AG439:AG443)</f>
        <v>0</v>
      </c>
    </row>
    <row r="444" spans="1:34" ht="15" hidden="1" customHeight="1" x14ac:dyDescent="0.25">
      <c r="A444" s="445" t="s">
        <v>36</v>
      </c>
      <c r="B444" s="448" t="e">
        <f>INDEX(Data!CI:CI,MATCH("W"&amp;A444,Data!A:A,0))</f>
        <v>#N/A</v>
      </c>
      <c r="C444" s="451" t="e">
        <f>INDEX(Data!CG:CG,MATCH("W"&amp;A444,Data!A:A,0))</f>
        <v>#N/A</v>
      </c>
      <c r="D444" s="26" t="e">
        <f>IF(C444&lt;&gt;"",C444,#REF!)</f>
        <v>#N/A</v>
      </c>
      <c r="E444" s="27" t="s">
        <v>21</v>
      </c>
      <c r="F444" s="271" t="str">
        <f ca="1">IF(ISERROR(OFFSET(Data!$A$1,MATCH($D444,Data!$CG:$CG,0)-1,MATCH($E444&amp;"/"&amp;F$1,Data!$1:$1,0)-1))=TRUE,"",IF(OFFSET(Data!$A$1,MATCH($D444,Data!$CG:$CG,0)-1,MATCH($E444&amp;"/"&amp;F$1,Data!$1:$1,0)-1)=0,"",OFFSET(Data!$A$1,MATCH($D444,Data!$CG:$CG,0)-1,MATCH($E444&amp;"/"&amp;F$1,Data!$1:$1,0)-1)))</f>
        <v/>
      </c>
      <c r="G444" s="250" t="str">
        <f ca="1">IF(ISERROR(OFFSET(Data!$A$1,MATCH($D444,Data!$CG:$CG,0)-1,MATCH($E444&amp;"/"&amp;G$1,Data!$1:$1,0)-1))=TRUE,"",IF(OFFSET(Data!$A$1,MATCH($D444,Data!$CG:$CG,0)-1,MATCH($E444&amp;"/"&amp;G$1,Data!$1:$1,0)-1)=0,"",OFFSET(Data!$A$1,MATCH($D444,Data!$CG:$CG,0)-1,MATCH($E444&amp;"/"&amp;G$1,Data!$1:$1,0)-1)))</f>
        <v/>
      </c>
      <c r="H444" s="250" t="str">
        <f ca="1">IF(ISERROR(OFFSET(Data!$A$1,MATCH($D444,Data!$CG:$CG,0)-1,MATCH($E444&amp;"/"&amp;H$1,Data!$1:$1,0)-1))=TRUE,"",IF(OFFSET(Data!$A$1,MATCH($D444,Data!$CG:$CG,0)-1,MATCH($E444&amp;"/"&amp;H$1,Data!$1:$1,0)-1)=0,"",OFFSET(Data!$A$1,MATCH($D444,Data!$CG:$CG,0)-1,MATCH($E444&amp;"/"&amp;H$1,Data!$1:$1,0)-1)))</f>
        <v/>
      </c>
      <c r="I444" s="250" t="str">
        <f ca="1">IF(ISERROR(OFFSET(Data!$A$1,MATCH($D444,Data!$CG:$CG,0)-1,MATCH($E444&amp;"/"&amp;I$1,Data!$1:$1,0)-1))=TRUE,"",IF(OFFSET(Data!$A$1,MATCH($D444,Data!$CG:$CG,0)-1,MATCH($E444&amp;"/"&amp;I$1,Data!$1:$1,0)-1)=0,"",OFFSET(Data!$A$1,MATCH($D444,Data!$CG:$CG,0)-1,MATCH($E444&amp;"/"&amp;I$1,Data!$1:$1,0)-1)))</f>
        <v/>
      </c>
      <c r="J444" s="250" t="str">
        <f ca="1">IF(ISERROR(OFFSET(Data!$A$1,MATCH($D444,Data!$CG:$CG,0)-1,MATCH($E444&amp;"/"&amp;J$1,Data!$1:$1,0)-1))=TRUE,"",IF(OFFSET(Data!$A$1,MATCH($D444,Data!$CG:$CG,0)-1,MATCH($E444&amp;"/"&amp;J$1,Data!$1:$1,0)-1)=0,"",OFFSET(Data!$A$1,MATCH($D444,Data!$CG:$CG,0)-1,MATCH($E444&amp;"/"&amp;J$1,Data!$1:$1,0)-1)))</f>
        <v/>
      </c>
      <c r="K444" s="250" t="str">
        <f ca="1">IF(ISERROR(OFFSET(Data!$A$1,MATCH($D444,Data!$CG:$CG,0)-1,MATCH($E444&amp;"/"&amp;K$1,Data!$1:$1,0)-1))=TRUE,"",IF(OFFSET(Data!$A$1,MATCH($D444,Data!$CG:$CG,0)-1,MATCH($E444&amp;"/"&amp;K$1,Data!$1:$1,0)-1)=0,"",OFFSET(Data!$A$1,MATCH($D444,Data!$CG:$CG,0)-1,MATCH($E444&amp;"/"&amp;K$1,Data!$1:$1,0)-1)))</f>
        <v/>
      </c>
      <c r="L444" s="250" t="str">
        <f ca="1">IF(ISERROR(OFFSET(Data!$A$1,MATCH($D444,Data!$CG:$CG,0)-1,MATCH($E444&amp;"/"&amp;L$1,Data!$1:$1,0)-1))=TRUE,"",IF(OFFSET(Data!$A$1,MATCH($D444,Data!$CG:$CG,0)-1,MATCH($E444&amp;"/"&amp;L$1,Data!$1:$1,0)-1)=0,"",OFFSET(Data!$A$1,MATCH($D444,Data!$CG:$CG,0)-1,MATCH($E444&amp;"/"&amp;L$1,Data!$1:$1,0)-1)))</f>
        <v/>
      </c>
      <c r="M444" s="250" t="str">
        <f ca="1">IF(ISERROR(OFFSET(Data!$A$1,MATCH($D444,Data!$CG:$CG,0)-1,MATCH($E444&amp;"/"&amp;M$1,Data!$1:$1,0)-1))=TRUE,"",IF(OFFSET(Data!$A$1,MATCH($D444,Data!$CG:$CG,0)-1,MATCH($E444&amp;"/"&amp;M$1,Data!$1:$1,0)-1)=0,"",OFFSET(Data!$A$1,MATCH($D444,Data!$CG:$CG,0)-1,MATCH($E444&amp;"/"&amp;M$1,Data!$1:$1,0)-1)))</f>
        <v/>
      </c>
      <c r="N444" s="250" t="str">
        <f ca="1">IF(ISERROR(OFFSET(Data!$A$1,MATCH($D444,Data!$CG:$CG,0)-1,MATCH($E444&amp;"/"&amp;N$1,Data!$1:$1,0)-1))=TRUE,"",IF(OFFSET(Data!$A$1,MATCH($D444,Data!$CG:$CG,0)-1,MATCH($E444&amp;"/"&amp;N$1,Data!$1:$1,0)-1)=0,"",OFFSET(Data!$A$1,MATCH($D444,Data!$CG:$CG,0)-1,MATCH($E444&amp;"/"&amp;N$1,Data!$1:$1,0)-1)))</f>
        <v/>
      </c>
      <c r="O444" s="250" t="str">
        <f ca="1">IF(ISERROR(OFFSET(Data!$A$1,MATCH($D444,Data!$CG:$CG,0)-1,MATCH($E444&amp;"/"&amp;O$1,Data!$1:$1,0)-1))=TRUE,"",IF(OFFSET(Data!$A$1,MATCH($D444,Data!$CG:$CG,0)-1,MATCH($E444&amp;"/"&amp;O$1,Data!$1:$1,0)-1)=0,"",OFFSET(Data!$A$1,MATCH($D444,Data!$CG:$CG,0)-1,MATCH($E444&amp;"/"&amp;O$1,Data!$1:$1,0)-1)))</f>
        <v/>
      </c>
      <c r="P444" s="250" t="str">
        <f ca="1">IF(ISERROR(OFFSET(Data!$A$1,MATCH($D444,Data!$CG:$CG,0)-1,MATCH($E444&amp;"/"&amp;P$1,Data!$1:$1,0)-1))=TRUE,"",IF(OFFSET(Data!$A$1,MATCH($D444,Data!$CG:$CG,0)-1,MATCH($E444&amp;"/"&amp;P$1,Data!$1:$1,0)-1)=0,"",OFFSET(Data!$A$1,MATCH($D444,Data!$CG:$CG,0)-1,MATCH($E444&amp;"/"&amp;P$1,Data!$1:$1,0)-1)))</f>
        <v/>
      </c>
      <c r="Q444" s="250" t="str">
        <f ca="1">IF(ISERROR(OFFSET(Data!$A$1,MATCH($D444,Data!$CG:$CG,0)-1,MATCH($E444&amp;"/"&amp;Q$1,Data!$1:$1,0)-1))=TRUE,"",IF(OFFSET(Data!$A$1,MATCH($D444,Data!$CG:$CG,0)-1,MATCH($E444&amp;"/"&amp;Q$1,Data!$1:$1,0)-1)=0,"",OFFSET(Data!$A$1,MATCH($D444,Data!$CG:$CG,0)-1,MATCH($E444&amp;"/"&amp;Q$1,Data!$1:$1,0)-1)))</f>
        <v/>
      </c>
      <c r="R444" s="250" t="str">
        <f ca="1">IF(ISERROR(OFFSET(Data!$A$1,MATCH($D444,Data!$CG:$CG,0)-1,MATCH($E444&amp;"/"&amp;R$1,Data!$1:$1,0)-1))=TRUE,"",IF(OFFSET(Data!$A$1,MATCH($D444,Data!$CG:$CG,0)-1,MATCH($E444&amp;"/"&amp;R$1,Data!$1:$1,0)-1)=0,"",OFFSET(Data!$A$1,MATCH($D444,Data!$CG:$CG,0)-1,MATCH($E444&amp;"/"&amp;R$1,Data!$1:$1,0)-1)))</f>
        <v/>
      </c>
      <c r="S444" s="250" t="str">
        <f ca="1">IF(ISERROR(OFFSET(Data!$A$1,MATCH($D444,Data!$CG:$CG,0)-1,MATCH($E444&amp;"/"&amp;S$1,Data!$1:$1,0)-1))=TRUE,"",IF(OFFSET(Data!$A$1,MATCH($D444,Data!$CG:$CG,0)-1,MATCH($E444&amp;"/"&amp;S$1,Data!$1:$1,0)-1)=0,"",OFFSET(Data!$A$1,MATCH($D444,Data!$CG:$CG,0)-1,MATCH($E444&amp;"/"&amp;S$1,Data!$1:$1,0)-1)))</f>
        <v/>
      </c>
      <c r="T444" s="250" t="str">
        <f ca="1">IF(ISERROR(OFFSET(Data!$A$1,MATCH($D444,Data!$CG:$CG,0)-1,MATCH($E444&amp;"/"&amp;T$1,Data!$1:$1,0)-1))=TRUE,"",IF(OFFSET(Data!$A$1,MATCH($D444,Data!$CG:$CG,0)-1,MATCH($E444&amp;"/"&amp;T$1,Data!$1:$1,0)-1)=0,"",OFFSET(Data!$A$1,MATCH($D444,Data!$CG:$CG,0)-1,MATCH($E444&amp;"/"&amp;T$1,Data!$1:$1,0)-1)))</f>
        <v/>
      </c>
      <c r="U444" s="250" t="str">
        <f ca="1">IF(ISERROR(OFFSET(Data!$A$1,MATCH($D444,Data!$CG:$CG,0)-1,MATCH($E444&amp;"/"&amp;U$1,Data!$1:$1,0)-1))=TRUE,"",IF(OFFSET(Data!$A$1,MATCH($D444,Data!$CG:$CG,0)-1,MATCH($E444&amp;"/"&amp;U$1,Data!$1:$1,0)-1)=0,"",OFFSET(Data!$A$1,MATCH($D444,Data!$CG:$CG,0)-1,MATCH($E444&amp;"/"&amp;U$1,Data!$1:$1,0)-1)))</f>
        <v/>
      </c>
      <c r="V444" s="250" t="str">
        <f ca="1">IF(ISERROR(OFFSET(Data!$A$1,MATCH($D444,Data!$CG:$CG,0)-1,MATCH($E444&amp;"/"&amp;V$1,Data!$1:$1,0)-1))=TRUE,"",IF(OFFSET(Data!$A$1,MATCH($D444,Data!$CG:$CG,0)-1,MATCH($E444&amp;"/"&amp;V$1,Data!$1:$1,0)-1)=0,"",OFFSET(Data!$A$1,MATCH($D444,Data!$CG:$CG,0)-1,MATCH($E444&amp;"/"&amp;V$1,Data!$1:$1,0)-1)))</f>
        <v/>
      </c>
      <c r="W444" s="272" t="str">
        <f ca="1">IF(ISERROR(OFFSET(Data!$A$1,MATCH($D444,Data!$CG:$CG,0)-1,MATCH($E444&amp;"/"&amp;W$1,Data!$1:$1,0)-1))=TRUE,"",IF(OFFSET(Data!$A$1,MATCH($D444,Data!$CG:$CG,0)-1,MATCH($E444&amp;"/"&amp;W$1,Data!$1:$1,0)-1)=0,"",OFFSET(Data!$A$1,MATCH($D444,Data!$CG:$CG,0)-1,MATCH($E444&amp;"/"&amp;W$1,Data!$1:$1,0)-1)))</f>
        <v/>
      </c>
      <c r="X444" s="250" t="str">
        <f ca="1">IF(ISERROR(OFFSET(Data!$A$1,MATCH($D444,Data!$CG:$CG,0)-1,MATCH($E444&amp;"/"&amp;X$1,Data!$1:$1,0)-1))=TRUE,"",IF(OFFSET(Data!$A$1,MATCH($D444,Data!$CG:$CG,0)-1,MATCH($E444&amp;"/"&amp;X$1,Data!$1:$1,0)-1)=0,"",OFFSET(Data!$A$1,MATCH($D444,Data!$CG:$CG,0)-1,MATCH($E444&amp;"/"&amp;X$1,Data!$1:$1,0)-1)))</f>
        <v/>
      </c>
      <c r="Y444" s="250" t="str">
        <f ca="1">IF(ISERROR(OFFSET(Data!$A$1,MATCH($D444,Data!$CG:$CG,0)-1,MATCH($E444&amp;"/"&amp;Y$1,Data!$1:$1,0)-1))=TRUE,"",IF(OFFSET(Data!$A$1,MATCH($D444,Data!$CG:$CG,0)-1,MATCH($E444&amp;"/"&amp;Y$1,Data!$1:$1,0)-1)=0,"",OFFSET(Data!$A$1,MATCH($D444,Data!$CG:$CG,0)-1,MATCH($E444&amp;"/"&amp;Y$1,Data!$1:$1,0)-1)))</f>
        <v/>
      </c>
      <c r="Z444" s="250" t="str">
        <f ca="1">IF(ISERROR(OFFSET(Data!$A$1,MATCH($D444,Data!$CG:$CG,0)-1,MATCH($E444&amp;"/"&amp;Z$1,Data!$1:$1,0)-1))=TRUE,"",IF(OFFSET(Data!$A$1,MATCH($D444,Data!$CG:$CG,0)-1,MATCH($E444&amp;"/"&amp;Z$1,Data!$1:$1,0)-1)=0,"",OFFSET(Data!$A$1,MATCH($D444,Data!$CG:$CG,0)-1,MATCH($E444&amp;"/"&amp;Z$1,Data!$1:$1,0)-1)))</f>
        <v/>
      </c>
      <c r="AA444" s="250" t="str">
        <f ca="1">IF(ISERROR(OFFSET(Data!$A$1,MATCH($D444,Data!$CG:$CG,0)-1,MATCH($E444&amp;"/"&amp;AA$1,Data!$1:$1,0)-1))=TRUE,"",IF(OFFSET(Data!$A$1,MATCH($D444,Data!$CG:$CG,0)-1,MATCH($E444&amp;"/"&amp;AA$1,Data!$1:$1,0)-1)=0,"",OFFSET(Data!$A$1,MATCH($D444,Data!$CG:$CG,0)-1,MATCH($E444&amp;"/"&amp;AA$1,Data!$1:$1,0)-1)))</f>
        <v/>
      </c>
      <c r="AB444" s="250" t="str">
        <f ca="1">IF(ISERROR(OFFSET(Data!$A$1,MATCH($D444,Data!$CG:$CG,0)-1,MATCH($E444&amp;"/"&amp;AB$1,Data!$1:$1,0)-1))=TRUE,"",IF(OFFSET(Data!$A$1,MATCH($D444,Data!$CG:$CG,0)-1,MATCH($E444&amp;"/"&amp;AB$1,Data!$1:$1,0)-1)=0,"",OFFSET(Data!$A$1,MATCH($D444,Data!$CG:$CG,0)-1,MATCH($E444&amp;"/"&amp;AB$1,Data!$1:$1,0)-1)))</f>
        <v/>
      </c>
      <c r="AC444" s="250" t="str">
        <f ca="1">IF(ISERROR(OFFSET(Data!$A$1,MATCH($D444,Data!$CG:$CG,0)-1,MATCH($E444&amp;"/"&amp;AC$1,Data!$1:$1,0)-1))=TRUE,"",IF(OFFSET(Data!$A$1,MATCH($D444,Data!$CG:$CG,0)-1,MATCH($E444&amp;"/"&amp;AC$1,Data!$1:$1,0)-1)=0,"",OFFSET(Data!$A$1,MATCH($D444,Data!$CG:$CG,0)-1,MATCH($E444&amp;"/"&amp;AC$1,Data!$1:$1,0)-1)))</f>
        <v/>
      </c>
      <c r="AD444" s="250" t="str">
        <f ca="1">IF(ISERROR(OFFSET(Data!$A$1,MATCH($D444,Data!$CG:$CG,0)-1,MATCH($E444&amp;"/"&amp;AD$1,Data!$1:$1,0)-1))=TRUE,"",IF(OFFSET(Data!$A$1,MATCH($D444,Data!$CG:$CG,0)-1,MATCH($E444&amp;"/"&amp;AD$1,Data!$1:$1,0)-1)=0,"",OFFSET(Data!$A$1,MATCH($D444,Data!$CG:$CG,0)-1,MATCH($E444&amp;"/"&amp;AD$1,Data!$1:$1,0)-1)))</f>
        <v/>
      </c>
      <c r="AE444" s="250" t="str">
        <f ca="1">IF(ISERROR(OFFSET(Data!$A$1,MATCH($D444,Data!$CG:$CG,0)-1,MATCH($E444&amp;"/"&amp;AE$1,Data!$1:$1,0)-1))=TRUE,"",IF(OFFSET(Data!$A$1,MATCH($D444,Data!$CG:$CG,0)-1,MATCH($E444&amp;"/"&amp;AE$1,Data!$1:$1,0)-1)=0,"",OFFSET(Data!$A$1,MATCH($D444,Data!$CG:$CG,0)-1,MATCH($E444&amp;"/"&amp;AE$1,Data!$1:$1,0)-1)))</f>
        <v/>
      </c>
      <c r="AF444" s="251" t="str">
        <f ca="1">IF(ISERROR(OFFSET(Data!$A$1,MATCH($D444,Data!$CG:$CG,0)-1,MATCH($E444&amp;"/"&amp;AF$1,Data!$1:$1,0)-1))=TRUE,"",IF(OFFSET(Data!$A$1,MATCH($D444,Data!$CG:$CG,0)-1,MATCH($E444&amp;"/"&amp;AF$1,Data!$1:$1,0)-1)=0,"",OFFSET(Data!$A$1,MATCH($D444,Data!$CG:$CG,0)-1,MATCH($E444&amp;"/"&amp;AF$1,Data!$1:$1,0)-1)))</f>
        <v/>
      </c>
      <c r="AG444" s="210">
        <f t="shared" ca="1" si="11"/>
        <v>0</v>
      </c>
      <c r="AH444" s="211">
        <f ca="1">AG444</f>
        <v>0</v>
      </c>
    </row>
    <row r="445" spans="1:34" ht="15" hidden="1" customHeight="1" thickBot="1" x14ac:dyDescent="0.3">
      <c r="A445" s="446"/>
      <c r="B445" s="449"/>
      <c r="C445" s="452"/>
      <c r="D445" s="28" t="e">
        <f>IF(C445&lt;&gt;"",C445,D444)</f>
        <v>#N/A</v>
      </c>
      <c r="E445" s="29" t="s">
        <v>22</v>
      </c>
      <c r="F445" s="254" t="str">
        <f ca="1">IF(ISERROR(OFFSET(Data!$A$1,MATCH($D445,Data!$CG:$CG,0)-1,MATCH($E445&amp;"/"&amp;F$1,Data!$1:$1,0)-1))=TRUE,"",IF(OFFSET(Data!$A$1,MATCH($D445,Data!$CG:$CG,0)-1,MATCH($E445&amp;"/"&amp;F$1,Data!$1:$1,0)-1)=0,"",OFFSET(Data!$A$1,MATCH($D445,Data!$CG:$CG,0)-1,MATCH($E445&amp;"/"&amp;F$1,Data!$1:$1,0)-1)))</f>
        <v/>
      </c>
      <c r="G445" s="252" t="str">
        <f ca="1">IF(ISERROR(OFFSET(Data!$A$1,MATCH($D445,Data!$CG:$CG,0)-1,MATCH($E445&amp;"/"&amp;G$1,Data!$1:$1,0)-1))=TRUE,"",IF(OFFSET(Data!$A$1,MATCH($D445,Data!$CG:$CG,0)-1,MATCH($E445&amp;"/"&amp;G$1,Data!$1:$1,0)-1)=0,"",OFFSET(Data!$A$1,MATCH($D445,Data!$CG:$CG,0)-1,MATCH($E445&amp;"/"&amp;G$1,Data!$1:$1,0)-1)))</f>
        <v/>
      </c>
      <c r="H445" s="252" t="str">
        <f ca="1">IF(ISERROR(OFFSET(Data!$A$1,MATCH($D445,Data!$CG:$CG,0)-1,MATCH($E445&amp;"/"&amp;H$1,Data!$1:$1,0)-1))=TRUE,"",IF(OFFSET(Data!$A$1,MATCH($D445,Data!$CG:$CG,0)-1,MATCH($E445&amp;"/"&amp;H$1,Data!$1:$1,0)-1)=0,"",OFFSET(Data!$A$1,MATCH($D445,Data!$CG:$CG,0)-1,MATCH($E445&amp;"/"&amp;H$1,Data!$1:$1,0)-1)))</f>
        <v/>
      </c>
      <c r="I445" s="252" t="str">
        <f ca="1">IF(ISERROR(OFFSET(Data!$A$1,MATCH($D445,Data!$CG:$CG,0)-1,MATCH($E445&amp;"/"&amp;I$1,Data!$1:$1,0)-1))=TRUE,"",IF(OFFSET(Data!$A$1,MATCH($D445,Data!$CG:$CG,0)-1,MATCH($E445&amp;"/"&amp;I$1,Data!$1:$1,0)-1)=0,"",OFFSET(Data!$A$1,MATCH($D445,Data!$CG:$CG,0)-1,MATCH($E445&amp;"/"&amp;I$1,Data!$1:$1,0)-1)))</f>
        <v/>
      </c>
      <c r="J445" s="252" t="str">
        <f ca="1">IF(ISERROR(OFFSET(Data!$A$1,MATCH($D445,Data!$CG:$CG,0)-1,MATCH($E445&amp;"/"&amp;J$1,Data!$1:$1,0)-1))=TRUE,"",IF(OFFSET(Data!$A$1,MATCH($D445,Data!$CG:$CG,0)-1,MATCH($E445&amp;"/"&amp;J$1,Data!$1:$1,0)-1)=0,"",OFFSET(Data!$A$1,MATCH($D445,Data!$CG:$CG,0)-1,MATCH($E445&amp;"/"&amp;J$1,Data!$1:$1,0)-1)))</f>
        <v/>
      </c>
      <c r="K445" s="252" t="str">
        <f ca="1">IF(ISERROR(OFFSET(Data!$A$1,MATCH($D445,Data!$CG:$CG,0)-1,MATCH($E445&amp;"/"&amp;K$1,Data!$1:$1,0)-1))=TRUE,"",IF(OFFSET(Data!$A$1,MATCH($D445,Data!$CG:$CG,0)-1,MATCH($E445&amp;"/"&amp;K$1,Data!$1:$1,0)-1)=0,"",OFFSET(Data!$A$1,MATCH($D445,Data!$CG:$CG,0)-1,MATCH($E445&amp;"/"&amp;K$1,Data!$1:$1,0)-1)))</f>
        <v/>
      </c>
      <c r="L445" s="252" t="str">
        <f ca="1">IF(ISERROR(OFFSET(Data!$A$1,MATCH($D445,Data!$CG:$CG,0)-1,MATCH($E445&amp;"/"&amp;L$1,Data!$1:$1,0)-1))=TRUE,"",IF(OFFSET(Data!$A$1,MATCH($D445,Data!$CG:$CG,0)-1,MATCH($E445&amp;"/"&amp;L$1,Data!$1:$1,0)-1)=0,"",OFFSET(Data!$A$1,MATCH($D445,Data!$CG:$CG,0)-1,MATCH($E445&amp;"/"&amp;L$1,Data!$1:$1,0)-1)))</f>
        <v/>
      </c>
      <c r="M445" s="252" t="str">
        <f ca="1">IF(ISERROR(OFFSET(Data!$A$1,MATCH($D445,Data!$CG:$CG,0)-1,MATCH($E445&amp;"/"&amp;M$1,Data!$1:$1,0)-1))=TRUE,"",IF(OFFSET(Data!$A$1,MATCH($D445,Data!$CG:$CG,0)-1,MATCH($E445&amp;"/"&amp;M$1,Data!$1:$1,0)-1)=0,"",OFFSET(Data!$A$1,MATCH($D445,Data!$CG:$CG,0)-1,MATCH($E445&amp;"/"&amp;M$1,Data!$1:$1,0)-1)))</f>
        <v/>
      </c>
      <c r="N445" s="252" t="str">
        <f ca="1">IF(ISERROR(OFFSET(Data!$A$1,MATCH($D445,Data!$CG:$CG,0)-1,MATCH($E445&amp;"/"&amp;N$1,Data!$1:$1,0)-1))=TRUE,"",IF(OFFSET(Data!$A$1,MATCH($D445,Data!$CG:$CG,0)-1,MATCH($E445&amp;"/"&amp;N$1,Data!$1:$1,0)-1)=0,"",OFFSET(Data!$A$1,MATCH($D445,Data!$CG:$CG,0)-1,MATCH($E445&amp;"/"&amp;N$1,Data!$1:$1,0)-1)))</f>
        <v/>
      </c>
      <c r="O445" s="252" t="str">
        <f ca="1">IF(ISERROR(OFFSET(Data!$A$1,MATCH($D445,Data!$CG:$CG,0)-1,MATCH($E445&amp;"/"&amp;O$1,Data!$1:$1,0)-1))=TRUE,"",IF(OFFSET(Data!$A$1,MATCH($D445,Data!$CG:$CG,0)-1,MATCH($E445&amp;"/"&amp;O$1,Data!$1:$1,0)-1)=0,"",OFFSET(Data!$A$1,MATCH($D445,Data!$CG:$CG,0)-1,MATCH($E445&amp;"/"&amp;O$1,Data!$1:$1,0)-1)))</f>
        <v/>
      </c>
      <c r="P445" s="252" t="str">
        <f ca="1">IF(ISERROR(OFFSET(Data!$A$1,MATCH($D445,Data!$CG:$CG,0)-1,MATCH($E445&amp;"/"&amp;P$1,Data!$1:$1,0)-1))=TRUE,"",IF(OFFSET(Data!$A$1,MATCH($D445,Data!$CG:$CG,0)-1,MATCH($E445&amp;"/"&amp;P$1,Data!$1:$1,0)-1)=0,"",OFFSET(Data!$A$1,MATCH($D445,Data!$CG:$CG,0)-1,MATCH($E445&amp;"/"&amp;P$1,Data!$1:$1,0)-1)))</f>
        <v/>
      </c>
      <c r="Q445" s="252" t="str">
        <f ca="1">IF(ISERROR(OFFSET(Data!$A$1,MATCH($D445,Data!$CG:$CG,0)-1,MATCH($E445&amp;"/"&amp;Q$1,Data!$1:$1,0)-1))=TRUE,"",IF(OFFSET(Data!$A$1,MATCH($D445,Data!$CG:$CG,0)-1,MATCH($E445&amp;"/"&amp;Q$1,Data!$1:$1,0)-1)=0,"",OFFSET(Data!$A$1,MATCH($D445,Data!$CG:$CG,0)-1,MATCH($E445&amp;"/"&amp;Q$1,Data!$1:$1,0)-1)))</f>
        <v/>
      </c>
      <c r="R445" s="252" t="str">
        <f ca="1">IF(ISERROR(OFFSET(Data!$A$1,MATCH($D445,Data!$CG:$CG,0)-1,MATCH($E445&amp;"/"&amp;R$1,Data!$1:$1,0)-1))=TRUE,"",IF(OFFSET(Data!$A$1,MATCH($D445,Data!$CG:$CG,0)-1,MATCH($E445&amp;"/"&amp;R$1,Data!$1:$1,0)-1)=0,"",OFFSET(Data!$A$1,MATCH($D445,Data!$CG:$CG,0)-1,MATCH($E445&amp;"/"&amp;R$1,Data!$1:$1,0)-1)))</f>
        <v/>
      </c>
      <c r="S445" s="252" t="str">
        <f ca="1">IF(ISERROR(OFFSET(Data!$A$1,MATCH($D445,Data!$CG:$CG,0)-1,MATCH($E445&amp;"/"&amp;S$1,Data!$1:$1,0)-1))=TRUE,"",IF(OFFSET(Data!$A$1,MATCH($D445,Data!$CG:$CG,0)-1,MATCH($E445&amp;"/"&amp;S$1,Data!$1:$1,0)-1)=0,"",OFFSET(Data!$A$1,MATCH($D445,Data!$CG:$CG,0)-1,MATCH($E445&amp;"/"&amp;S$1,Data!$1:$1,0)-1)))</f>
        <v/>
      </c>
      <c r="T445" s="252" t="str">
        <f ca="1">IF(ISERROR(OFFSET(Data!$A$1,MATCH($D445,Data!$CG:$CG,0)-1,MATCH($E445&amp;"/"&amp;T$1,Data!$1:$1,0)-1))=TRUE,"",IF(OFFSET(Data!$A$1,MATCH($D445,Data!$CG:$CG,0)-1,MATCH($E445&amp;"/"&amp;T$1,Data!$1:$1,0)-1)=0,"",OFFSET(Data!$A$1,MATCH($D445,Data!$CG:$CG,0)-1,MATCH($E445&amp;"/"&amp;T$1,Data!$1:$1,0)-1)))</f>
        <v/>
      </c>
      <c r="U445" s="252" t="str">
        <f ca="1">IF(ISERROR(OFFSET(Data!$A$1,MATCH($D445,Data!$CG:$CG,0)-1,MATCH($E445&amp;"/"&amp;U$1,Data!$1:$1,0)-1))=TRUE,"",IF(OFFSET(Data!$A$1,MATCH($D445,Data!$CG:$CG,0)-1,MATCH($E445&amp;"/"&amp;U$1,Data!$1:$1,0)-1)=0,"",OFFSET(Data!$A$1,MATCH($D445,Data!$CG:$CG,0)-1,MATCH($E445&amp;"/"&amp;U$1,Data!$1:$1,0)-1)))</f>
        <v/>
      </c>
      <c r="V445" s="252" t="str">
        <f ca="1">IF(ISERROR(OFFSET(Data!$A$1,MATCH($D445,Data!$CG:$CG,0)-1,MATCH($E445&amp;"/"&amp;V$1,Data!$1:$1,0)-1))=TRUE,"",IF(OFFSET(Data!$A$1,MATCH($D445,Data!$CG:$CG,0)-1,MATCH($E445&amp;"/"&amp;V$1,Data!$1:$1,0)-1)=0,"",OFFSET(Data!$A$1,MATCH($D445,Data!$CG:$CG,0)-1,MATCH($E445&amp;"/"&amp;V$1,Data!$1:$1,0)-1)))</f>
        <v/>
      </c>
      <c r="W445" s="269" t="str">
        <f ca="1">IF(ISERROR(OFFSET(Data!$A$1,MATCH($D445,Data!$CG:$CG,0)-1,MATCH($E445&amp;"/"&amp;W$1,Data!$1:$1,0)-1))=TRUE,"",IF(OFFSET(Data!$A$1,MATCH($D445,Data!$CG:$CG,0)-1,MATCH($E445&amp;"/"&amp;W$1,Data!$1:$1,0)-1)=0,"",OFFSET(Data!$A$1,MATCH($D445,Data!$CG:$CG,0)-1,MATCH($E445&amp;"/"&amp;W$1,Data!$1:$1,0)-1)))</f>
        <v/>
      </c>
      <c r="X445" s="252" t="str">
        <f ca="1">IF(ISERROR(OFFSET(Data!$A$1,MATCH($D445,Data!$CG:$CG,0)-1,MATCH($E445&amp;"/"&amp;X$1,Data!$1:$1,0)-1))=TRUE,"",IF(OFFSET(Data!$A$1,MATCH($D445,Data!$CG:$CG,0)-1,MATCH($E445&amp;"/"&amp;X$1,Data!$1:$1,0)-1)=0,"",OFFSET(Data!$A$1,MATCH($D445,Data!$CG:$CG,0)-1,MATCH($E445&amp;"/"&amp;X$1,Data!$1:$1,0)-1)))</f>
        <v/>
      </c>
      <c r="Y445" s="252" t="str">
        <f ca="1">IF(ISERROR(OFFSET(Data!$A$1,MATCH($D445,Data!$CG:$CG,0)-1,MATCH($E445&amp;"/"&amp;Y$1,Data!$1:$1,0)-1))=TRUE,"",IF(OFFSET(Data!$A$1,MATCH($D445,Data!$CG:$CG,0)-1,MATCH($E445&amp;"/"&amp;Y$1,Data!$1:$1,0)-1)=0,"",OFFSET(Data!$A$1,MATCH($D445,Data!$CG:$CG,0)-1,MATCH($E445&amp;"/"&amp;Y$1,Data!$1:$1,0)-1)))</f>
        <v/>
      </c>
      <c r="Z445" s="252" t="str">
        <f ca="1">IF(ISERROR(OFFSET(Data!$A$1,MATCH($D445,Data!$CG:$CG,0)-1,MATCH($E445&amp;"/"&amp;Z$1,Data!$1:$1,0)-1))=TRUE,"",IF(OFFSET(Data!$A$1,MATCH($D445,Data!$CG:$CG,0)-1,MATCH($E445&amp;"/"&amp;Z$1,Data!$1:$1,0)-1)=0,"",OFFSET(Data!$A$1,MATCH($D445,Data!$CG:$CG,0)-1,MATCH($E445&amp;"/"&amp;Z$1,Data!$1:$1,0)-1)))</f>
        <v/>
      </c>
      <c r="AA445" s="252" t="str">
        <f ca="1">IF(ISERROR(OFFSET(Data!$A$1,MATCH($D445,Data!$CG:$CG,0)-1,MATCH($E445&amp;"/"&amp;AA$1,Data!$1:$1,0)-1))=TRUE,"",IF(OFFSET(Data!$A$1,MATCH($D445,Data!$CG:$CG,0)-1,MATCH($E445&amp;"/"&amp;AA$1,Data!$1:$1,0)-1)=0,"",OFFSET(Data!$A$1,MATCH($D445,Data!$CG:$CG,0)-1,MATCH($E445&amp;"/"&amp;AA$1,Data!$1:$1,0)-1)))</f>
        <v/>
      </c>
      <c r="AB445" s="252" t="str">
        <f ca="1">IF(ISERROR(OFFSET(Data!$A$1,MATCH($D445,Data!$CG:$CG,0)-1,MATCH($E445&amp;"/"&amp;AB$1,Data!$1:$1,0)-1))=TRUE,"",IF(OFFSET(Data!$A$1,MATCH($D445,Data!$CG:$CG,0)-1,MATCH($E445&amp;"/"&amp;AB$1,Data!$1:$1,0)-1)=0,"",OFFSET(Data!$A$1,MATCH($D445,Data!$CG:$CG,0)-1,MATCH($E445&amp;"/"&amp;AB$1,Data!$1:$1,0)-1)))</f>
        <v/>
      </c>
      <c r="AC445" s="252" t="str">
        <f ca="1">IF(ISERROR(OFFSET(Data!$A$1,MATCH($D445,Data!$CG:$CG,0)-1,MATCH($E445&amp;"/"&amp;AC$1,Data!$1:$1,0)-1))=TRUE,"",IF(OFFSET(Data!$A$1,MATCH($D445,Data!$CG:$CG,0)-1,MATCH($E445&amp;"/"&amp;AC$1,Data!$1:$1,0)-1)=0,"",OFFSET(Data!$A$1,MATCH($D445,Data!$CG:$CG,0)-1,MATCH($E445&amp;"/"&amp;AC$1,Data!$1:$1,0)-1)))</f>
        <v/>
      </c>
      <c r="AD445" s="252" t="str">
        <f ca="1">IF(ISERROR(OFFSET(Data!$A$1,MATCH($D445,Data!$CG:$CG,0)-1,MATCH($E445&amp;"/"&amp;AD$1,Data!$1:$1,0)-1))=TRUE,"",IF(OFFSET(Data!$A$1,MATCH($D445,Data!$CG:$CG,0)-1,MATCH($E445&amp;"/"&amp;AD$1,Data!$1:$1,0)-1)=0,"",OFFSET(Data!$A$1,MATCH($D445,Data!$CG:$CG,0)-1,MATCH($E445&amp;"/"&amp;AD$1,Data!$1:$1,0)-1)))</f>
        <v/>
      </c>
      <c r="AE445" s="252" t="str">
        <f ca="1">IF(ISERROR(OFFSET(Data!$A$1,MATCH($D445,Data!$CG:$CG,0)-1,MATCH($E445&amp;"/"&amp;AE$1,Data!$1:$1,0)-1))=TRUE,"",IF(OFFSET(Data!$A$1,MATCH($D445,Data!$CG:$CG,0)-1,MATCH($E445&amp;"/"&amp;AE$1,Data!$1:$1,0)-1)=0,"",OFFSET(Data!$A$1,MATCH($D445,Data!$CG:$CG,0)-1,MATCH($E445&amp;"/"&amp;AE$1,Data!$1:$1,0)-1)))</f>
        <v/>
      </c>
      <c r="AF445" s="253" t="str">
        <f ca="1">IF(ISERROR(OFFSET(Data!$A$1,MATCH($D445,Data!$CG:$CG,0)-1,MATCH($E445&amp;"/"&amp;AF$1,Data!$1:$1,0)-1))=TRUE,"",IF(OFFSET(Data!$A$1,MATCH($D445,Data!$CG:$CG,0)-1,MATCH($E445&amp;"/"&amp;AF$1,Data!$1:$1,0)-1)=0,"",OFFSET(Data!$A$1,MATCH($D445,Data!$CG:$CG,0)-1,MATCH($E445&amp;"/"&amp;AF$1,Data!$1:$1,0)-1)))</f>
        <v/>
      </c>
      <c r="AG445" s="212">
        <f t="shared" ca="1" si="11"/>
        <v>0</v>
      </c>
      <c r="AH445" s="213">
        <f ca="1">SUM(AG444:AG445)</f>
        <v>0</v>
      </c>
    </row>
    <row r="446" spans="1:34" ht="15" hidden="1" customHeight="1" x14ac:dyDescent="0.25">
      <c r="A446" s="446"/>
      <c r="B446" s="449"/>
      <c r="C446" s="452"/>
      <c r="D446" s="28" t="e">
        <f>IF(C446&lt;&gt;"",C446,D445)</f>
        <v>#N/A</v>
      </c>
      <c r="E446" s="29" t="s">
        <v>23</v>
      </c>
      <c r="F446" s="254" t="str">
        <f ca="1">IF(ISERROR(OFFSET(Data!$A$1,MATCH($D446,Data!$CG:$CG,0)-1,MATCH($E446&amp;"/"&amp;F$1,Data!$1:$1,0)-1))=TRUE,"",IF(OFFSET(Data!$A$1,MATCH($D446,Data!$CG:$CG,0)-1,MATCH($E446&amp;"/"&amp;F$1,Data!$1:$1,0)-1)=0,"",OFFSET(Data!$A$1,MATCH($D446,Data!$CG:$CG,0)-1,MATCH($E446&amp;"/"&amp;F$1,Data!$1:$1,0)-1)))</f>
        <v/>
      </c>
      <c r="G446" s="252" t="str">
        <f ca="1">IF(ISERROR(OFFSET(Data!$A$1,MATCH($D446,Data!$CG:$CG,0)-1,MATCH($E446&amp;"/"&amp;G$1,Data!$1:$1,0)-1))=TRUE,"",IF(OFFSET(Data!$A$1,MATCH($D446,Data!$CG:$CG,0)-1,MATCH($E446&amp;"/"&amp;G$1,Data!$1:$1,0)-1)=0,"",OFFSET(Data!$A$1,MATCH($D446,Data!$CG:$CG,0)-1,MATCH($E446&amp;"/"&amp;G$1,Data!$1:$1,0)-1)))</f>
        <v/>
      </c>
      <c r="H446" s="252" t="str">
        <f ca="1">IF(ISERROR(OFFSET(Data!$A$1,MATCH($D446,Data!$CG:$CG,0)-1,MATCH($E446&amp;"/"&amp;H$1,Data!$1:$1,0)-1))=TRUE,"",IF(OFFSET(Data!$A$1,MATCH($D446,Data!$CG:$CG,0)-1,MATCH($E446&amp;"/"&amp;H$1,Data!$1:$1,0)-1)=0,"",OFFSET(Data!$A$1,MATCH($D446,Data!$CG:$CG,0)-1,MATCH($E446&amp;"/"&amp;H$1,Data!$1:$1,0)-1)))</f>
        <v/>
      </c>
      <c r="I446" s="252" t="str">
        <f ca="1">IF(ISERROR(OFFSET(Data!$A$1,MATCH($D446,Data!$CG:$CG,0)-1,MATCH($E446&amp;"/"&amp;I$1,Data!$1:$1,0)-1))=TRUE,"",IF(OFFSET(Data!$A$1,MATCH($D446,Data!$CG:$CG,0)-1,MATCH($E446&amp;"/"&amp;I$1,Data!$1:$1,0)-1)=0,"",OFFSET(Data!$A$1,MATCH($D446,Data!$CG:$CG,0)-1,MATCH($E446&amp;"/"&amp;I$1,Data!$1:$1,0)-1)))</f>
        <v/>
      </c>
      <c r="J446" s="252" t="str">
        <f ca="1">IF(ISERROR(OFFSET(Data!$A$1,MATCH($D446,Data!$CG:$CG,0)-1,MATCH($E446&amp;"/"&amp;J$1,Data!$1:$1,0)-1))=TRUE,"",IF(OFFSET(Data!$A$1,MATCH($D446,Data!$CG:$CG,0)-1,MATCH($E446&amp;"/"&amp;J$1,Data!$1:$1,0)-1)=0,"",OFFSET(Data!$A$1,MATCH($D446,Data!$CG:$CG,0)-1,MATCH($E446&amp;"/"&amp;J$1,Data!$1:$1,0)-1)))</f>
        <v/>
      </c>
      <c r="K446" s="252" t="str">
        <f ca="1">IF(ISERROR(OFFSET(Data!$A$1,MATCH($D446,Data!$CG:$CG,0)-1,MATCH($E446&amp;"/"&amp;K$1,Data!$1:$1,0)-1))=TRUE,"",IF(OFFSET(Data!$A$1,MATCH($D446,Data!$CG:$CG,0)-1,MATCH($E446&amp;"/"&amp;K$1,Data!$1:$1,0)-1)=0,"",OFFSET(Data!$A$1,MATCH($D446,Data!$CG:$CG,0)-1,MATCH($E446&amp;"/"&amp;K$1,Data!$1:$1,0)-1)))</f>
        <v/>
      </c>
      <c r="L446" s="252" t="str">
        <f ca="1">IF(ISERROR(OFFSET(Data!$A$1,MATCH($D446,Data!$CG:$CG,0)-1,MATCH($E446&amp;"/"&amp;L$1,Data!$1:$1,0)-1))=TRUE,"",IF(OFFSET(Data!$A$1,MATCH($D446,Data!$CG:$CG,0)-1,MATCH($E446&amp;"/"&amp;L$1,Data!$1:$1,0)-1)=0,"",OFFSET(Data!$A$1,MATCH($D446,Data!$CG:$CG,0)-1,MATCH($E446&amp;"/"&amp;L$1,Data!$1:$1,0)-1)))</f>
        <v/>
      </c>
      <c r="M446" s="252" t="str">
        <f ca="1">IF(ISERROR(OFFSET(Data!$A$1,MATCH($D446,Data!$CG:$CG,0)-1,MATCH($E446&amp;"/"&amp;M$1,Data!$1:$1,0)-1))=TRUE,"",IF(OFFSET(Data!$A$1,MATCH($D446,Data!$CG:$CG,0)-1,MATCH($E446&amp;"/"&amp;M$1,Data!$1:$1,0)-1)=0,"",OFFSET(Data!$A$1,MATCH($D446,Data!$CG:$CG,0)-1,MATCH($E446&amp;"/"&amp;M$1,Data!$1:$1,0)-1)))</f>
        <v/>
      </c>
      <c r="N446" s="252" t="str">
        <f ca="1">IF(ISERROR(OFFSET(Data!$A$1,MATCH($D446,Data!$CG:$CG,0)-1,MATCH($E446&amp;"/"&amp;N$1,Data!$1:$1,0)-1))=TRUE,"",IF(OFFSET(Data!$A$1,MATCH($D446,Data!$CG:$CG,0)-1,MATCH($E446&amp;"/"&amp;N$1,Data!$1:$1,0)-1)=0,"",OFFSET(Data!$A$1,MATCH($D446,Data!$CG:$CG,0)-1,MATCH($E446&amp;"/"&amp;N$1,Data!$1:$1,0)-1)))</f>
        <v/>
      </c>
      <c r="O446" s="252" t="str">
        <f ca="1">IF(ISERROR(OFFSET(Data!$A$1,MATCH($D446,Data!$CG:$CG,0)-1,MATCH($E446&amp;"/"&amp;O$1,Data!$1:$1,0)-1))=TRUE,"",IF(OFFSET(Data!$A$1,MATCH($D446,Data!$CG:$CG,0)-1,MATCH($E446&amp;"/"&amp;O$1,Data!$1:$1,0)-1)=0,"",OFFSET(Data!$A$1,MATCH($D446,Data!$CG:$CG,0)-1,MATCH($E446&amp;"/"&amp;O$1,Data!$1:$1,0)-1)))</f>
        <v/>
      </c>
      <c r="P446" s="252" t="str">
        <f ca="1">IF(ISERROR(OFFSET(Data!$A$1,MATCH($D446,Data!$CG:$CG,0)-1,MATCH($E446&amp;"/"&amp;P$1,Data!$1:$1,0)-1))=TRUE,"",IF(OFFSET(Data!$A$1,MATCH($D446,Data!$CG:$CG,0)-1,MATCH($E446&amp;"/"&amp;P$1,Data!$1:$1,0)-1)=0,"",OFFSET(Data!$A$1,MATCH($D446,Data!$CG:$CG,0)-1,MATCH($E446&amp;"/"&amp;P$1,Data!$1:$1,0)-1)))</f>
        <v/>
      </c>
      <c r="Q446" s="252" t="str">
        <f ca="1">IF(ISERROR(OFFSET(Data!$A$1,MATCH($D446,Data!$CG:$CG,0)-1,MATCH($E446&amp;"/"&amp;Q$1,Data!$1:$1,0)-1))=TRUE,"",IF(OFFSET(Data!$A$1,MATCH($D446,Data!$CG:$CG,0)-1,MATCH($E446&amp;"/"&amp;Q$1,Data!$1:$1,0)-1)=0,"",OFFSET(Data!$A$1,MATCH($D446,Data!$CG:$CG,0)-1,MATCH($E446&amp;"/"&amp;Q$1,Data!$1:$1,0)-1)))</f>
        <v/>
      </c>
      <c r="R446" s="252" t="str">
        <f ca="1">IF(ISERROR(OFFSET(Data!$A$1,MATCH($D446,Data!$CG:$CG,0)-1,MATCH($E446&amp;"/"&amp;R$1,Data!$1:$1,0)-1))=TRUE,"",IF(OFFSET(Data!$A$1,MATCH($D446,Data!$CG:$CG,0)-1,MATCH($E446&amp;"/"&amp;R$1,Data!$1:$1,0)-1)=0,"",OFFSET(Data!$A$1,MATCH($D446,Data!$CG:$CG,0)-1,MATCH($E446&amp;"/"&amp;R$1,Data!$1:$1,0)-1)))</f>
        <v/>
      </c>
      <c r="S446" s="252" t="str">
        <f ca="1">IF(ISERROR(OFFSET(Data!$A$1,MATCH($D446,Data!$CG:$CG,0)-1,MATCH($E446&amp;"/"&amp;S$1,Data!$1:$1,0)-1))=TRUE,"",IF(OFFSET(Data!$A$1,MATCH($D446,Data!$CG:$CG,0)-1,MATCH($E446&amp;"/"&amp;S$1,Data!$1:$1,0)-1)=0,"",OFFSET(Data!$A$1,MATCH($D446,Data!$CG:$CG,0)-1,MATCH($E446&amp;"/"&amp;S$1,Data!$1:$1,0)-1)))</f>
        <v/>
      </c>
      <c r="T446" s="252" t="str">
        <f ca="1">IF(ISERROR(OFFSET(Data!$A$1,MATCH($D446,Data!$CG:$CG,0)-1,MATCH($E446&amp;"/"&amp;T$1,Data!$1:$1,0)-1))=TRUE,"",IF(OFFSET(Data!$A$1,MATCH($D446,Data!$CG:$CG,0)-1,MATCH($E446&amp;"/"&amp;T$1,Data!$1:$1,0)-1)=0,"",OFFSET(Data!$A$1,MATCH($D446,Data!$CG:$CG,0)-1,MATCH($E446&amp;"/"&amp;T$1,Data!$1:$1,0)-1)))</f>
        <v/>
      </c>
      <c r="U446" s="252" t="str">
        <f ca="1">IF(ISERROR(OFFSET(Data!$A$1,MATCH($D446,Data!$CG:$CG,0)-1,MATCH($E446&amp;"/"&amp;U$1,Data!$1:$1,0)-1))=TRUE,"",IF(OFFSET(Data!$A$1,MATCH($D446,Data!$CG:$CG,0)-1,MATCH($E446&amp;"/"&amp;U$1,Data!$1:$1,0)-1)=0,"",OFFSET(Data!$A$1,MATCH($D446,Data!$CG:$CG,0)-1,MATCH($E446&amp;"/"&amp;U$1,Data!$1:$1,0)-1)))</f>
        <v/>
      </c>
      <c r="V446" s="252" t="str">
        <f ca="1">IF(ISERROR(OFFSET(Data!$A$1,MATCH($D446,Data!$CG:$CG,0)-1,MATCH($E446&amp;"/"&amp;V$1,Data!$1:$1,0)-1))=TRUE,"",IF(OFFSET(Data!$A$1,MATCH($D446,Data!$CG:$CG,0)-1,MATCH($E446&amp;"/"&amp;V$1,Data!$1:$1,0)-1)=0,"",OFFSET(Data!$A$1,MATCH($D446,Data!$CG:$CG,0)-1,MATCH($E446&amp;"/"&amp;V$1,Data!$1:$1,0)-1)))</f>
        <v/>
      </c>
      <c r="W446" s="269" t="str">
        <f ca="1">IF(ISERROR(OFFSET(Data!$A$1,MATCH($D446,Data!$CG:$CG,0)-1,MATCH($E446&amp;"/"&amp;W$1,Data!$1:$1,0)-1))=TRUE,"",IF(OFFSET(Data!$A$1,MATCH($D446,Data!$CG:$CG,0)-1,MATCH($E446&amp;"/"&amp;W$1,Data!$1:$1,0)-1)=0,"",OFFSET(Data!$A$1,MATCH($D446,Data!$CG:$CG,0)-1,MATCH($E446&amp;"/"&amp;W$1,Data!$1:$1,0)-1)))</f>
        <v/>
      </c>
      <c r="X446" s="252" t="str">
        <f ca="1">IF(ISERROR(OFFSET(Data!$A$1,MATCH($D446,Data!$CG:$CG,0)-1,MATCH($E446&amp;"/"&amp;X$1,Data!$1:$1,0)-1))=TRUE,"",IF(OFFSET(Data!$A$1,MATCH($D446,Data!$CG:$CG,0)-1,MATCH($E446&amp;"/"&amp;X$1,Data!$1:$1,0)-1)=0,"",OFFSET(Data!$A$1,MATCH($D446,Data!$CG:$CG,0)-1,MATCH($E446&amp;"/"&amp;X$1,Data!$1:$1,0)-1)))</f>
        <v/>
      </c>
      <c r="Y446" s="252" t="str">
        <f ca="1">IF(ISERROR(OFFSET(Data!$A$1,MATCH($D446,Data!$CG:$CG,0)-1,MATCH($E446&amp;"/"&amp;Y$1,Data!$1:$1,0)-1))=TRUE,"",IF(OFFSET(Data!$A$1,MATCH($D446,Data!$CG:$CG,0)-1,MATCH($E446&amp;"/"&amp;Y$1,Data!$1:$1,0)-1)=0,"",OFFSET(Data!$A$1,MATCH($D446,Data!$CG:$CG,0)-1,MATCH($E446&amp;"/"&amp;Y$1,Data!$1:$1,0)-1)))</f>
        <v/>
      </c>
      <c r="Z446" s="252" t="str">
        <f ca="1">IF(ISERROR(OFFSET(Data!$A$1,MATCH($D446,Data!$CG:$CG,0)-1,MATCH($E446&amp;"/"&amp;Z$1,Data!$1:$1,0)-1))=TRUE,"",IF(OFFSET(Data!$A$1,MATCH($D446,Data!$CG:$CG,0)-1,MATCH($E446&amp;"/"&amp;Z$1,Data!$1:$1,0)-1)=0,"",OFFSET(Data!$A$1,MATCH($D446,Data!$CG:$CG,0)-1,MATCH($E446&amp;"/"&amp;Z$1,Data!$1:$1,0)-1)))</f>
        <v/>
      </c>
      <c r="AA446" s="252" t="str">
        <f ca="1">IF(ISERROR(OFFSET(Data!$A$1,MATCH($D446,Data!$CG:$CG,0)-1,MATCH($E446&amp;"/"&amp;AA$1,Data!$1:$1,0)-1))=TRUE,"",IF(OFFSET(Data!$A$1,MATCH($D446,Data!$CG:$CG,0)-1,MATCH($E446&amp;"/"&amp;AA$1,Data!$1:$1,0)-1)=0,"",OFFSET(Data!$A$1,MATCH($D446,Data!$CG:$CG,0)-1,MATCH($E446&amp;"/"&amp;AA$1,Data!$1:$1,0)-1)))</f>
        <v/>
      </c>
      <c r="AB446" s="252" t="str">
        <f ca="1">IF(ISERROR(OFFSET(Data!$A$1,MATCH($D446,Data!$CG:$CG,0)-1,MATCH($E446&amp;"/"&amp;AB$1,Data!$1:$1,0)-1))=TRUE,"",IF(OFFSET(Data!$A$1,MATCH($D446,Data!$CG:$CG,0)-1,MATCH($E446&amp;"/"&amp;AB$1,Data!$1:$1,0)-1)=0,"",OFFSET(Data!$A$1,MATCH($D446,Data!$CG:$CG,0)-1,MATCH($E446&amp;"/"&amp;AB$1,Data!$1:$1,0)-1)))</f>
        <v/>
      </c>
      <c r="AC446" s="252" t="str">
        <f ca="1">IF(ISERROR(OFFSET(Data!$A$1,MATCH($D446,Data!$CG:$CG,0)-1,MATCH($E446&amp;"/"&amp;AC$1,Data!$1:$1,0)-1))=TRUE,"",IF(OFFSET(Data!$A$1,MATCH($D446,Data!$CG:$CG,0)-1,MATCH($E446&amp;"/"&amp;AC$1,Data!$1:$1,0)-1)=0,"",OFFSET(Data!$A$1,MATCH($D446,Data!$CG:$CG,0)-1,MATCH($E446&amp;"/"&amp;AC$1,Data!$1:$1,0)-1)))</f>
        <v/>
      </c>
      <c r="AD446" s="252" t="str">
        <f ca="1">IF(ISERROR(OFFSET(Data!$A$1,MATCH($D446,Data!$CG:$CG,0)-1,MATCH($E446&amp;"/"&amp;AD$1,Data!$1:$1,0)-1))=TRUE,"",IF(OFFSET(Data!$A$1,MATCH($D446,Data!$CG:$CG,0)-1,MATCH($E446&amp;"/"&amp;AD$1,Data!$1:$1,0)-1)=0,"",OFFSET(Data!$A$1,MATCH($D446,Data!$CG:$CG,0)-1,MATCH($E446&amp;"/"&amp;AD$1,Data!$1:$1,0)-1)))</f>
        <v/>
      </c>
      <c r="AE446" s="252" t="str">
        <f ca="1">IF(ISERROR(OFFSET(Data!$A$1,MATCH($D446,Data!$CG:$CG,0)-1,MATCH($E446&amp;"/"&amp;AE$1,Data!$1:$1,0)-1))=TRUE,"",IF(OFFSET(Data!$A$1,MATCH($D446,Data!$CG:$CG,0)-1,MATCH($E446&amp;"/"&amp;AE$1,Data!$1:$1,0)-1)=0,"",OFFSET(Data!$A$1,MATCH($D446,Data!$CG:$CG,0)-1,MATCH($E446&amp;"/"&amp;AE$1,Data!$1:$1,0)-1)))</f>
        <v/>
      </c>
      <c r="AF446" s="253" t="str">
        <f ca="1">IF(ISERROR(OFFSET(Data!$A$1,MATCH($D446,Data!$CG:$CG,0)-1,MATCH($E446&amp;"/"&amp;AF$1,Data!$1:$1,0)-1))=TRUE,"",IF(OFFSET(Data!$A$1,MATCH($D446,Data!$CG:$CG,0)-1,MATCH($E446&amp;"/"&amp;AF$1,Data!$1:$1,0)-1)=0,"",OFFSET(Data!$A$1,MATCH($D446,Data!$CG:$CG,0)-1,MATCH($E446&amp;"/"&amp;AF$1,Data!$1:$1,0)-1)))</f>
        <v/>
      </c>
      <c r="AG446" s="212">
        <f t="shared" ca="1" si="11"/>
        <v>0</v>
      </c>
      <c r="AH446" s="213">
        <f ca="1">SUM(AG444:AG446)</f>
        <v>0</v>
      </c>
    </row>
    <row r="447" spans="1:34" ht="15.75" hidden="1" customHeight="1" x14ac:dyDescent="0.25">
      <c r="A447" s="446"/>
      <c r="B447" s="449"/>
      <c r="C447" s="452"/>
      <c r="D447" s="28" t="e">
        <f>IF(C447&lt;&gt;"",C447,D446)</f>
        <v>#N/A</v>
      </c>
      <c r="E447" s="29" t="s">
        <v>24</v>
      </c>
      <c r="F447" s="254" t="str">
        <f ca="1">IF(ISERROR(OFFSET(Data!$A$1,MATCH($D447,Data!$CG:$CG,0)-1,MATCH($E447&amp;"/"&amp;F$1,Data!$1:$1,0)-1))=TRUE,"",IF(OFFSET(Data!$A$1,MATCH($D447,Data!$CG:$CG,0)-1,MATCH($E447&amp;"/"&amp;F$1,Data!$1:$1,0)-1)=0,"",OFFSET(Data!$A$1,MATCH($D447,Data!$CG:$CG,0)-1,MATCH($E447&amp;"/"&amp;F$1,Data!$1:$1,0)-1)))</f>
        <v/>
      </c>
      <c r="G447" s="252" t="str">
        <f ca="1">IF(ISERROR(OFFSET(Data!$A$1,MATCH($D447,Data!$CG:$CG,0)-1,MATCH($E447&amp;"/"&amp;G$1,Data!$1:$1,0)-1))=TRUE,"",IF(OFFSET(Data!$A$1,MATCH($D447,Data!$CG:$CG,0)-1,MATCH($E447&amp;"/"&amp;G$1,Data!$1:$1,0)-1)=0,"",OFFSET(Data!$A$1,MATCH($D447,Data!$CG:$CG,0)-1,MATCH($E447&amp;"/"&amp;G$1,Data!$1:$1,0)-1)))</f>
        <v/>
      </c>
      <c r="H447" s="252" t="str">
        <f ca="1">IF(ISERROR(OFFSET(Data!$A$1,MATCH($D447,Data!$CG:$CG,0)-1,MATCH($E447&amp;"/"&amp;H$1,Data!$1:$1,0)-1))=TRUE,"",IF(OFFSET(Data!$A$1,MATCH($D447,Data!$CG:$CG,0)-1,MATCH($E447&amp;"/"&amp;H$1,Data!$1:$1,0)-1)=0,"",OFFSET(Data!$A$1,MATCH($D447,Data!$CG:$CG,0)-1,MATCH($E447&amp;"/"&amp;H$1,Data!$1:$1,0)-1)))</f>
        <v/>
      </c>
      <c r="I447" s="252" t="str">
        <f ca="1">IF(ISERROR(OFFSET(Data!$A$1,MATCH($D447,Data!$CG:$CG,0)-1,MATCH($E447&amp;"/"&amp;I$1,Data!$1:$1,0)-1))=TRUE,"",IF(OFFSET(Data!$A$1,MATCH($D447,Data!$CG:$CG,0)-1,MATCH($E447&amp;"/"&amp;I$1,Data!$1:$1,0)-1)=0,"",OFFSET(Data!$A$1,MATCH($D447,Data!$CG:$CG,0)-1,MATCH($E447&amp;"/"&amp;I$1,Data!$1:$1,0)-1)))</f>
        <v/>
      </c>
      <c r="J447" s="252" t="str">
        <f ca="1">IF(ISERROR(OFFSET(Data!$A$1,MATCH($D447,Data!$CG:$CG,0)-1,MATCH($E447&amp;"/"&amp;J$1,Data!$1:$1,0)-1))=TRUE,"",IF(OFFSET(Data!$A$1,MATCH($D447,Data!$CG:$CG,0)-1,MATCH($E447&amp;"/"&amp;J$1,Data!$1:$1,0)-1)=0,"",OFFSET(Data!$A$1,MATCH($D447,Data!$CG:$CG,0)-1,MATCH($E447&amp;"/"&amp;J$1,Data!$1:$1,0)-1)))</f>
        <v/>
      </c>
      <c r="K447" s="252" t="str">
        <f ca="1">IF(ISERROR(OFFSET(Data!$A$1,MATCH($D447,Data!$CG:$CG,0)-1,MATCH($E447&amp;"/"&amp;K$1,Data!$1:$1,0)-1))=TRUE,"",IF(OFFSET(Data!$A$1,MATCH($D447,Data!$CG:$CG,0)-1,MATCH($E447&amp;"/"&amp;K$1,Data!$1:$1,0)-1)=0,"",OFFSET(Data!$A$1,MATCH($D447,Data!$CG:$CG,0)-1,MATCH($E447&amp;"/"&amp;K$1,Data!$1:$1,0)-1)))</f>
        <v/>
      </c>
      <c r="L447" s="252" t="str">
        <f ca="1">IF(ISERROR(OFFSET(Data!$A$1,MATCH($D447,Data!$CG:$CG,0)-1,MATCH($E447&amp;"/"&amp;L$1,Data!$1:$1,0)-1))=TRUE,"",IF(OFFSET(Data!$A$1,MATCH($D447,Data!$CG:$CG,0)-1,MATCH($E447&amp;"/"&amp;L$1,Data!$1:$1,0)-1)=0,"",OFFSET(Data!$A$1,MATCH($D447,Data!$CG:$CG,0)-1,MATCH($E447&amp;"/"&amp;L$1,Data!$1:$1,0)-1)))</f>
        <v/>
      </c>
      <c r="M447" s="252" t="str">
        <f ca="1">IF(ISERROR(OFFSET(Data!$A$1,MATCH($D447,Data!$CG:$CG,0)-1,MATCH($E447&amp;"/"&amp;M$1,Data!$1:$1,0)-1))=TRUE,"",IF(OFFSET(Data!$A$1,MATCH($D447,Data!$CG:$CG,0)-1,MATCH($E447&amp;"/"&amp;M$1,Data!$1:$1,0)-1)=0,"",OFFSET(Data!$A$1,MATCH($D447,Data!$CG:$CG,0)-1,MATCH($E447&amp;"/"&amp;M$1,Data!$1:$1,0)-1)))</f>
        <v/>
      </c>
      <c r="N447" s="252" t="str">
        <f ca="1">IF(ISERROR(OFFSET(Data!$A$1,MATCH($D447,Data!$CG:$CG,0)-1,MATCH($E447&amp;"/"&amp;N$1,Data!$1:$1,0)-1))=TRUE,"",IF(OFFSET(Data!$A$1,MATCH($D447,Data!$CG:$CG,0)-1,MATCH($E447&amp;"/"&amp;N$1,Data!$1:$1,0)-1)=0,"",OFFSET(Data!$A$1,MATCH($D447,Data!$CG:$CG,0)-1,MATCH($E447&amp;"/"&amp;N$1,Data!$1:$1,0)-1)))</f>
        <v/>
      </c>
      <c r="O447" s="252" t="str">
        <f ca="1">IF(ISERROR(OFFSET(Data!$A$1,MATCH($D447,Data!$CG:$CG,0)-1,MATCH($E447&amp;"/"&amp;O$1,Data!$1:$1,0)-1))=TRUE,"",IF(OFFSET(Data!$A$1,MATCH($D447,Data!$CG:$CG,0)-1,MATCH($E447&amp;"/"&amp;O$1,Data!$1:$1,0)-1)=0,"",OFFSET(Data!$A$1,MATCH($D447,Data!$CG:$CG,0)-1,MATCH($E447&amp;"/"&amp;O$1,Data!$1:$1,0)-1)))</f>
        <v/>
      </c>
      <c r="P447" s="252" t="str">
        <f ca="1">IF(ISERROR(OFFSET(Data!$A$1,MATCH($D447,Data!$CG:$CG,0)-1,MATCH($E447&amp;"/"&amp;P$1,Data!$1:$1,0)-1))=TRUE,"",IF(OFFSET(Data!$A$1,MATCH($D447,Data!$CG:$CG,0)-1,MATCH($E447&amp;"/"&amp;P$1,Data!$1:$1,0)-1)=0,"",OFFSET(Data!$A$1,MATCH($D447,Data!$CG:$CG,0)-1,MATCH($E447&amp;"/"&amp;P$1,Data!$1:$1,0)-1)))</f>
        <v/>
      </c>
      <c r="Q447" s="252" t="str">
        <f ca="1">IF(ISERROR(OFFSET(Data!$A$1,MATCH($D447,Data!$CG:$CG,0)-1,MATCH($E447&amp;"/"&amp;Q$1,Data!$1:$1,0)-1))=TRUE,"",IF(OFFSET(Data!$A$1,MATCH($D447,Data!$CG:$CG,0)-1,MATCH($E447&amp;"/"&amp;Q$1,Data!$1:$1,0)-1)=0,"",OFFSET(Data!$A$1,MATCH($D447,Data!$CG:$CG,0)-1,MATCH($E447&amp;"/"&amp;Q$1,Data!$1:$1,0)-1)))</f>
        <v/>
      </c>
      <c r="R447" s="252" t="str">
        <f ca="1">IF(ISERROR(OFFSET(Data!$A$1,MATCH($D447,Data!$CG:$CG,0)-1,MATCH($E447&amp;"/"&amp;R$1,Data!$1:$1,0)-1))=TRUE,"",IF(OFFSET(Data!$A$1,MATCH($D447,Data!$CG:$CG,0)-1,MATCH($E447&amp;"/"&amp;R$1,Data!$1:$1,0)-1)=0,"",OFFSET(Data!$A$1,MATCH($D447,Data!$CG:$CG,0)-1,MATCH($E447&amp;"/"&amp;R$1,Data!$1:$1,0)-1)))</f>
        <v/>
      </c>
      <c r="S447" s="252" t="str">
        <f ca="1">IF(ISERROR(OFFSET(Data!$A$1,MATCH($D447,Data!$CG:$CG,0)-1,MATCH($E447&amp;"/"&amp;S$1,Data!$1:$1,0)-1))=TRUE,"",IF(OFFSET(Data!$A$1,MATCH($D447,Data!$CG:$CG,0)-1,MATCH($E447&amp;"/"&amp;S$1,Data!$1:$1,0)-1)=0,"",OFFSET(Data!$A$1,MATCH($D447,Data!$CG:$CG,0)-1,MATCH($E447&amp;"/"&amp;S$1,Data!$1:$1,0)-1)))</f>
        <v/>
      </c>
      <c r="T447" s="252" t="str">
        <f ca="1">IF(ISERROR(OFFSET(Data!$A$1,MATCH($D447,Data!$CG:$CG,0)-1,MATCH($E447&amp;"/"&amp;T$1,Data!$1:$1,0)-1))=TRUE,"",IF(OFFSET(Data!$A$1,MATCH($D447,Data!$CG:$CG,0)-1,MATCH($E447&amp;"/"&amp;T$1,Data!$1:$1,0)-1)=0,"",OFFSET(Data!$A$1,MATCH($D447,Data!$CG:$CG,0)-1,MATCH($E447&amp;"/"&amp;T$1,Data!$1:$1,0)-1)))</f>
        <v/>
      </c>
      <c r="U447" s="252" t="str">
        <f ca="1">IF(ISERROR(OFFSET(Data!$A$1,MATCH($D447,Data!$CG:$CG,0)-1,MATCH($E447&amp;"/"&amp;U$1,Data!$1:$1,0)-1))=TRUE,"",IF(OFFSET(Data!$A$1,MATCH($D447,Data!$CG:$CG,0)-1,MATCH($E447&amp;"/"&amp;U$1,Data!$1:$1,0)-1)=0,"",OFFSET(Data!$A$1,MATCH($D447,Data!$CG:$CG,0)-1,MATCH($E447&amp;"/"&amp;U$1,Data!$1:$1,0)-1)))</f>
        <v/>
      </c>
      <c r="V447" s="252" t="str">
        <f ca="1">IF(ISERROR(OFFSET(Data!$A$1,MATCH($D447,Data!$CG:$CG,0)-1,MATCH($E447&amp;"/"&amp;V$1,Data!$1:$1,0)-1))=TRUE,"",IF(OFFSET(Data!$A$1,MATCH($D447,Data!$CG:$CG,0)-1,MATCH($E447&amp;"/"&amp;V$1,Data!$1:$1,0)-1)=0,"",OFFSET(Data!$A$1,MATCH($D447,Data!$CG:$CG,0)-1,MATCH($E447&amp;"/"&amp;V$1,Data!$1:$1,0)-1)))</f>
        <v/>
      </c>
      <c r="W447" s="269" t="str">
        <f ca="1">IF(ISERROR(OFFSET(Data!$A$1,MATCH($D447,Data!$CG:$CG,0)-1,MATCH($E447&amp;"/"&amp;W$1,Data!$1:$1,0)-1))=TRUE,"",IF(OFFSET(Data!$A$1,MATCH($D447,Data!$CG:$CG,0)-1,MATCH($E447&amp;"/"&amp;W$1,Data!$1:$1,0)-1)=0,"",OFFSET(Data!$A$1,MATCH($D447,Data!$CG:$CG,0)-1,MATCH($E447&amp;"/"&amp;W$1,Data!$1:$1,0)-1)))</f>
        <v/>
      </c>
      <c r="X447" s="252" t="str">
        <f ca="1">IF(ISERROR(OFFSET(Data!$A$1,MATCH($D447,Data!$CG:$CG,0)-1,MATCH($E447&amp;"/"&amp;X$1,Data!$1:$1,0)-1))=TRUE,"",IF(OFFSET(Data!$A$1,MATCH($D447,Data!$CG:$CG,0)-1,MATCH($E447&amp;"/"&amp;X$1,Data!$1:$1,0)-1)=0,"",OFFSET(Data!$A$1,MATCH($D447,Data!$CG:$CG,0)-1,MATCH($E447&amp;"/"&amp;X$1,Data!$1:$1,0)-1)))</f>
        <v/>
      </c>
      <c r="Y447" s="252" t="str">
        <f ca="1">IF(ISERROR(OFFSET(Data!$A$1,MATCH($D447,Data!$CG:$CG,0)-1,MATCH($E447&amp;"/"&amp;Y$1,Data!$1:$1,0)-1))=TRUE,"",IF(OFFSET(Data!$A$1,MATCH($D447,Data!$CG:$CG,0)-1,MATCH($E447&amp;"/"&amp;Y$1,Data!$1:$1,0)-1)=0,"",OFFSET(Data!$A$1,MATCH($D447,Data!$CG:$CG,0)-1,MATCH($E447&amp;"/"&amp;Y$1,Data!$1:$1,0)-1)))</f>
        <v/>
      </c>
      <c r="Z447" s="252" t="str">
        <f ca="1">IF(ISERROR(OFFSET(Data!$A$1,MATCH($D447,Data!$CG:$CG,0)-1,MATCH($E447&amp;"/"&amp;Z$1,Data!$1:$1,0)-1))=TRUE,"",IF(OFFSET(Data!$A$1,MATCH($D447,Data!$CG:$CG,0)-1,MATCH($E447&amp;"/"&amp;Z$1,Data!$1:$1,0)-1)=0,"",OFFSET(Data!$A$1,MATCH($D447,Data!$CG:$CG,0)-1,MATCH($E447&amp;"/"&amp;Z$1,Data!$1:$1,0)-1)))</f>
        <v/>
      </c>
      <c r="AA447" s="252" t="str">
        <f ca="1">IF(ISERROR(OFFSET(Data!$A$1,MATCH($D447,Data!$CG:$CG,0)-1,MATCH($E447&amp;"/"&amp;AA$1,Data!$1:$1,0)-1))=TRUE,"",IF(OFFSET(Data!$A$1,MATCH($D447,Data!$CG:$CG,0)-1,MATCH($E447&amp;"/"&amp;AA$1,Data!$1:$1,0)-1)=0,"",OFFSET(Data!$A$1,MATCH($D447,Data!$CG:$CG,0)-1,MATCH($E447&amp;"/"&amp;AA$1,Data!$1:$1,0)-1)))</f>
        <v/>
      </c>
      <c r="AB447" s="252" t="str">
        <f ca="1">IF(ISERROR(OFFSET(Data!$A$1,MATCH($D447,Data!$CG:$CG,0)-1,MATCH($E447&amp;"/"&amp;AB$1,Data!$1:$1,0)-1))=TRUE,"",IF(OFFSET(Data!$A$1,MATCH($D447,Data!$CG:$CG,0)-1,MATCH($E447&amp;"/"&amp;AB$1,Data!$1:$1,0)-1)=0,"",OFFSET(Data!$A$1,MATCH($D447,Data!$CG:$CG,0)-1,MATCH($E447&amp;"/"&amp;AB$1,Data!$1:$1,0)-1)))</f>
        <v/>
      </c>
      <c r="AC447" s="252" t="str">
        <f ca="1">IF(ISERROR(OFFSET(Data!$A$1,MATCH($D447,Data!$CG:$CG,0)-1,MATCH($E447&amp;"/"&amp;AC$1,Data!$1:$1,0)-1))=TRUE,"",IF(OFFSET(Data!$A$1,MATCH($D447,Data!$CG:$CG,0)-1,MATCH($E447&amp;"/"&amp;AC$1,Data!$1:$1,0)-1)=0,"",OFFSET(Data!$A$1,MATCH($D447,Data!$CG:$CG,0)-1,MATCH($E447&amp;"/"&amp;AC$1,Data!$1:$1,0)-1)))</f>
        <v/>
      </c>
      <c r="AD447" s="252" t="str">
        <f ca="1">IF(ISERROR(OFFSET(Data!$A$1,MATCH($D447,Data!$CG:$CG,0)-1,MATCH($E447&amp;"/"&amp;AD$1,Data!$1:$1,0)-1))=TRUE,"",IF(OFFSET(Data!$A$1,MATCH($D447,Data!$CG:$CG,0)-1,MATCH($E447&amp;"/"&amp;AD$1,Data!$1:$1,0)-1)=0,"",OFFSET(Data!$A$1,MATCH($D447,Data!$CG:$CG,0)-1,MATCH($E447&amp;"/"&amp;AD$1,Data!$1:$1,0)-1)))</f>
        <v/>
      </c>
      <c r="AE447" s="252" t="str">
        <f ca="1">IF(ISERROR(OFFSET(Data!$A$1,MATCH($D447,Data!$CG:$CG,0)-1,MATCH($E447&amp;"/"&amp;AE$1,Data!$1:$1,0)-1))=TRUE,"",IF(OFFSET(Data!$A$1,MATCH($D447,Data!$CG:$CG,0)-1,MATCH($E447&amp;"/"&amp;AE$1,Data!$1:$1,0)-1)=0,"",OFFSET(Data!$A$1,MATCH($D447,Data!$CG:$CG,0)-1,MATCH($E447&amp;"/"&amp;AE$1,Data!$1:$1,0)-1)))</f>
        <v/>
      </c>
      <c r="AF447" s="253" t="str">
        <f ca="1">IF(ISERROR(OFFSET(Data!$A$1,MATCH($D447,Data!$CG:$CG,0)-1,MATCH($E447&amp;"/"&amp;AF$1,Data!$1:$1,0)-1))=TRUE,"",IF(OFFSET(Data!$A$1,MATCH($D447,Data!$CG:$CG,0)-1,MATCH($E447&amp;"/"&amp;AF$1,Data!$1:$1,0)-1)=0,"",OFFSET(Data!$A$1,MATCH($D447,Data!$CG:$CG,0)-1,MATCH($E447&amp;"/"&amp;AF$1,Data!$1:$1,0)-1)))</f>
        <v/>
      </c>
      <c r="AG447" s="212">
        <f t="shared" ca="1" si="11"/>
        <v>0</v>
      </c>
      <c r="AH447" s="213">
        <f ca="1">SUM(AG444:AG447)</f>
        <v>0</v>
      </c>
    </row>
    <row r="448" spans="1:34" ht="15.75" hidden="1" customHeight="1" thickBot="1" x14ac:dyDescent="0.3">
      <c r="A448" s="447"/>
      <c r="B448" s="449"/>
      <c r="C448" s="452"/>
      <c r="D448" s="28" t="e">
        <f>IF(C448&lt;&gt;"",C448,D447)</f>
        <v>#N/A</v>
      </c>
      <c r="E448" s="29" t="s">
        <v>25</v>
      </c>
      <c r="F448" s="254" t="str">
        <f ca="1">IF(ISERROR(OFFSET(Data!$A$1,MATCH($D448,Data!$CG:$CG,0)-1,MATCH($E448&amp;"/"&amp;F$1,Data!$1:$1,0)-1))=TRUE,"",IF(OFFSET(Data!$A$1,MATCH($D448,Data!$CG:$CG,0)-1,MATCH($E448&amp;"/"&amp;F$1,Data!$1:$1,0)-1)=0,"",OFFSET(Data!$A$1,MATCH($D448,Data!$CG:$CG,0)-1,MATCH($E448&amp;"/"&amp;F$1,Data!$1:$1,0)-1)))</f>
        <v/>
      </c>
      <c r="G448" s="252" t="str">
        <f ca="1">IF(ISERROR(OFFSET(Data!$A$1,MATCH($D448,Data!$CG:$CG,0)-1,MATCH($E448&amp;"/"&amp;G$1,Data!$1:$1,0)-1))=TRUE,"",IF(OFFSET(Data!$A$1,MATCH($D448,Data!$CG:$CG,0)-1,MATCH($E448&amp;"/"&amp;G$1,Data!$1:$1,0)-1)=0,"",OFFSET(Data!$A$1,MATCH($D448,Data!$CG:$CG,0)-1,MATCH($E448&amp;"/"&amp;G$1,Data!$1:$1,0)-1)))</f>
        <v/>
      </c>
      <c r="H448" s="252" t="str">
        <f ca="1">IF(ISERROR(OFFSET(Data!$A$1,MATCH($D448,Data!$CG:$CG,0)-1,MATCH($E448&amp;"/"&amp;H$1,Data!$1:$1,0)-1))=TRUE,"",IF(OFFSET(Data!$A$1,MATCH($D448,Data!$CG:$CG,0)-1,MATCH($E448&amp;"/"&amp;H$1,Data!$1:$1,0)-1)=0,"",OFFSET(Data!$A$1,MATCH($D448,Data!$CG:$CG,0)-1,MATCH($E448&amp;"/"&amp;H$1,Data!$1:$1,0)-1)))</f>
        <v/>
      </c>
      <c r="I448" s="252" t="str">
        <f ca="1">IF(ISERROR(OFFSET(Data!$A$1,MATCH($D448,Data!$CG:$CG,0)-1,MATCH($E448&amp;"/"&amp;I$1,Data!$1:$1,0)-1))=TRUE,"",IF(OFFSET(Data!$A$1,MATCH($D448,Data!$CG:$CG,0)-1,MATCH($E448&amp;"/"&amp;I$1,Data!$1:$1,0)-1)=0,"",OFFSET(Data!$A$1,MATCH($D448,Data!$CG:$CG,0)-1,MATCH($E448&amp;"/"&amp;I$1,Data!$1:$1,0)-1)))</f>
        <v/>
      </c>
      <c r="J448" s="252" t="str">
        <f ca="1">IF(ISERROR(OFFSET(Data!$A$1,MATCH($D448,Data!$CG:$CG,0)-1,MATCH($E448&amp;"/"&amp;J$1,Data!$1:$1,0)-1))=TRUE,"",IF(OFFSET(Data!$A$1,MATCH($D448,Data!$CG:$CG,0)-1,MATCH($E448&amp;"/"&amp;J$1,Data!$1:$1,0)-1)=0,"",OFFSET(Data!$A$1,MATCH($D448,Data!$CG:$CG,0)-1,MATCH($E448&amp;"/"&amp;J$1,Data!$1:$1,0)-1)))</f>
        <v/>
      </c>
      <c r="K448" s="252" t="str">
        <f ca="1">IF(ISERROR(OFFSET(Data!$A$1,MATCH($D448,Data!$CG:$CG,0)-1,MATCH($E448&amp;"/"&amp;K$1,Data!$1:$1,0)-1))=TRUE,"",IF(OFFSET(Data!$A$1,MATCH($D448,Data!$CG:$CG,0)-1,MATCH($E448&amp;"/"&amp;K$1,Data!$1:$1,0)-1)=0,"",OFFSET(Data!$A$1,MATCH($D448,Data!$CG:$CG,0)-1,MATCH($E448&amp;"/"&amp;K$1,Data!$1:$1,0)-1)))</f>
        <v/>
      </c>
      <c r="L448" s="252" t="str">
        <f ca="1">IF(ISERROR(OFFSET(Data!$A$1,MATCH($D448,Data!$CG:$CG,0)-1,MATCH($E448&amp;"/"&amp;L$1,Data!$1:$1,0)-1))=TRUE,"",IF(OFFSET(Data!$A$1,MATCH($D448,Data!$CG:$CG,0)-1,MATCH($E448&amp;"/"&amp;L$1,Data!$1:$1,0)-1)=0,"",OFFSET(Data!$A$1,MATCH($D448,Data!$CG:$CG,0)-1,MATCH($E448&amp;"/"&amp;L$1,Data!$1:$1,0)-1)))</f>
        <v/>
      </c>
      <c r="M448" s="252" t="str">
        <f ca="1">IF(ISERROR(OFFSET(Data!$A$1,MATCH($D448,Data!$CG:$CG,0)-1,MATCH($E448&amp;"/"&amp;M$1,Data!$1:$1,0)-1))=TRUE,"",IF(OFFSET(Data!$A$1,MATCH($D448,Data!$CG:$CG,0)-1,MATCH($E448&amp;"/"&amp;M$1,Data!$1:$1,0)-1)=0,"",OFFSET(Data!$A$1,MATCH($D448,Data!$CG:$CG,0)-1,MATCH($E448&amp;"/"&amp;M$1,Data!$1:$1,0)-1)))</f>
        <v/>
      </c>
      <c r="N448" s="252" t="str">
        <f ca="1">IF(ISERROR(OFFSET(Data!$A$1,MATCH($D448,Data!$CG:$CG,0)-1,MATCH($E448&amp;"/"&amp;N$1,Data!$1:$1,0)-1))=TRUE,"",IF(OFFSET(Data!$A$1,MATCH($D448,Data!$CG:$CG,0)-1,MATCH($E448&amp;"/"&amp;N$1,Data!$1:$1,0)-1)=0,"",OFFSET(Data!$A$1,MATCH($D448,Data!$CG:$CG,0)-1,MATCH($E448&amp;"/"&amp;N$1,Data!$1:$1,0)-1)))</f>
        <v/>
      </c>
      <c r="O448" s="252" t="str">
        <f ca="1">IF(ISERROR(OFFSET(Data!$A$1,MATCH($D448,Data!$CG:$CG,0)-1,MATCH($E448&amp;"/"&amp;O$1,Data!$1:$1,0)-1))=TRUE,"",IF(OFFSET(Data!$A$1,MATCH($D448,Data!$CG:$CG,0)-1,MATCH($E448&amp;"/"&amp;O$1,Data!$1:$1,0)-1)=0,"",OFFSET(Data!$A$1,MATCH($D448,Data!$CG:$CG,0)-1,MATCH($E448&amp;"/"&amp;O$1,Data!$1:$1,0)-1)))</f>
        <v/>
      </c>
      <c r="P448" s="252" t="str">
        <f ca="1">IF(ISERROR(OFFSET(Data!$A$1,MATCH($D448,Data!$CG:$CG,0)-1,MATCH($E448&amp;"/"&amp;P$1,Data!$1:$1,0)-1))=TRUE,"",IF(OFFSET(Data!$A$1,MATCH($D448,Data!$CG:$CG,0)-1,MATCH($E448&amp;"/"&amp;P$1,Data!$1:$1,0)-1)=0,"",OFFSET(Data!$A$1,MATCH($D448,Data!$CG:$CG,0)-1,MATCH($E448&amp;"/"&amp;P$1,Data!$1:$1,0)-1)))</f>
        <v/>
      </c>
      <c r="Q448" s="252" t="str">
        <f ca="1">IF(ISERROR(OFFSET(Data!$A$1,MATCH($D448,Data!$CG:$CG,0)-1,MATCH($E448&amp;"/"&amp;Q$1,Data!$1:$1,0)-1))=TRUE,"",IF(OFFSET(Data!$A$1,MATCH($D448,Data!$CG:$CG,0)-1,MATCH($E448&amp;"/"&amp;Q$1,Data!$1:$1,0)-1)=0,"",OFFSET(Data!$A$1,MATCH($D448,Data!$CG:$CG,0)-1,MATCH($E448&amp;"/"&amp;Q$1,Data!$1:$1,0)-1)))</f>
        <v/>
      </c>
      <c r="R448" s="252" t="str">
        <f ca="1">IF(ISERROR(OFFSET(Data!$A$1,MATCH($D448,Data!$CG:$CG,0)-1,MATCH($E448&amp;"/"&amp;R$1,Data!$1:$1,0)-1))=TRUE,"",IF(OFFSET(Data!$A$1,MATCH($D448,Data!$CG:$CG,0)-1,MATCH($E448&amp;"/"&amp;R$1,Data!$1:$1,0)-1)=0,"",OFFSET(Data!$A$1,MATCH($D448,Data!$CG:$CG,0)-1,MATCH($E448&amp;"/"&amp;R$1,Data!$1:$1,0)-1)))</f>
        <v/>
      </c>
      <c r="S448" s="252" t="str">
        <f ca="1">IF(ISERROR(OFFSET(Data!$A$1,MATCH($D448,Data!$CG:$CG,0)-1,MATCH($E448&amp;"/"&amp;S$1,Data!$1:$1,0)-1))=TRUE,"",IF(OFFSET(Data!$A$1,MATCH($D448,Data!$CG:$CG,0)-1,MATCH($E448&amp;"/"&amp;S$1,Data!$1:$1,0)-1)=0,"",OFFSET(Data!$A$1,MATCH($D448,Data!$CG:$CG,0)-1,MATCH($E448&amp;"/"&amp;S$1,Data!$1:$1,0)-1)))</f>
        <v/>
      </c>
      <c r="T448" s="252" t="str">
        <f ca="1">IF(ISERROR(OFFSET(Data!$A$1,MATCH($D448,Data!$CG:$CG,0)-1,MATCH($E448&amp;"/"&amp;T$1,Data!$1:$1,0)-1))=TRUE,"",IF(OFFSET(Data!$A$1,MATCH($D448,Data!$CG:$CG,0)-1,MATCH($E448&amp;"/"&amp;T$1,Data!$1:$1,0)-1)=0,"",OFFSET(Data!$A$1,MATCH($D448,Data!$CG:$CG,0)-1,MATCH($E448&amp;"/"&amp;T$1,Data!$1:$1,0)-1)))</f>
        <v/>
      </c>
      <c r="U448" s="252" t="str">
        <f ca="1">IF(ISERROR(OFFSET(Data!$A$1,MATCH($D448,Data!$CG:$CG,0)-1,MATCH($E448&amp;"/"&amp;U$1,Data!$1:$1,0)-1))=TRUE,"",IF(OFFSET(Data!$A$1,MATCH($D448,Data!$CG:$CG,0)-1,MATCH($E448&amp;"/"&amp;U$1,Data!$1:$1,0)-1)=0,"",OFFSET(Data!$A$1,MATCH($D448,Data!$CG:$CG,0)-1,MATCH($E448&amp;"/"&amp;U$1,Data!$1:$1,0)-1)))</f>
        <v/>
      </c>
      <c r="V448" s="252" t="str">
        <f ca="1">IF(ISERROR(OFFSET(Data!$A$1,MATCH($D448,Data!$CG:$CG,0)-1,MATCH($E448&amp;"/"&amp;V$1,Data!$1:$1,0)-1))=TRUE,"",IF(OFFSET(Data!$A$1,MATCH($D448,Data!$CG:$CG,0)-1,MATCH($E448&amp;"/"&amp;V$1,Data!$1:$1,0)-1)=0,"",OFFSET(Data!$A$1,MATCH($D448,Data!$CG:$CG,0)-1,MATCH($E448&amp;"/"&amp;V$1,Data!$1:$1,0)-1)))</f>
        <v/>
      </c>
      <c r="W448" s="269" t="str">
        <f ca="1">IF(ISERROR(OFFSET(Data!$A$1,MATCH($D448,Data!$CG:$CG,0)-1,MATCH($E448&amp;"/"&amp;W$1,Data!$1:$1,0)-1))=TRUE,"",IF(OFFSET(Data!$A$1,MATCH($D448,Data!$CG:$CG,0)-1,MATCH($E448&amp;"/"&amp;W$1,Data!$1:$1,0)-1)=0,"",OFFSET(Data!$A$1,MATCH($D448,Data!$CG:$CG,0)-1,MATCH($E448&amp;"/"&amp;W$1,Data!$1:$1,0)-1)))</f>
        <v/>
      </c>
      <c r="X448" s="252" t="str">
        <f ca="1">IF(ISERROR(OFFSET(Data!$A$1,MATCH($D448,Data!$CG:$CG,0)-1,MATCH($E448&amp;"/"&amp;X$1,Data!$1:$1,0)-1))=TRUE,"",IF(OFFSET(Data!$A$1,MATCH($D448,Data!$CG:$CG,0)-1,MATCH($E448&amp;"/"&amp;X$1,Data!$1:$1,0)-1)=0,"",OFFSET(Data!$A$1,MATCH($D448,Data!$CG:$CG,0)-1,MATCH($E448&amp;"/"&amp;X$1,Data!$1:$1,0)-1)))</f>
        <v/>
      </c>
      <c r="Y448" s="252" t="str">
        <f ca="1">IF(ISERROR(OFFSET(Data!$A$1,MATCH($D448,Data!$CG:$CG,0)-1,MATCH($E448&amp;"/"&amp;Y$1,Data!$1:$1,0)-1))=TRUE,"",IF(OFFSET(Data!$A$1,MATCH($D448,Data!$CG:$CG,0)-1,MATCH($E448&amp;"/"&amp;Y$1,Data!$1:$1,0)-1)=0,"",OFFSET(Data!$A$1,MATCH($D448,Data!$CG:$CG,0)-1,MATCH($E448&amp;"/"&amp;Y$1,Data!$1:$1,0)-1)))</f>
        <v/>
      </c>
      <c r="Z448" s="252" t="str">
        <f ca="1">IF(ISERROR(OFFSET(Data!$A$1,MATCH($D448,Data!$CG:$CG,0)-1,MATCH($E448&amp;"/"&amp;Z$1,Data!$1:$1,0)-1))=TRUE,"",IF(OFFSET(Data!$A$1,MATCH($D448,Data!$CG:$CG,0)-1,MATCH($E448&amp;"/"&amp;Z$1,Data!$1:$1,0)-1)=0,"",OFFSET(Data!$A$1,MATCH($D448,Data!$CG:$CG,0)-1,MATCH($E448&amp;"/"&amp;Z$1,Data!$1:$1,0)-1)))</f>
        <v/>
      </c>
      <c r="AA448" s="252" t="str">
        <f ca="1">IF(ISERROR(OFFSET(Data!$A$1,MATCH($D448,Data!$CG:$CG,0)-1,MATCH($E448&amp;"/"&amp;AA$1,Data!$1:$1,0)-1))=TRUE,"",IF(OFFSET(Data!$A$1,MATCH($D448,Data!$CG:$CG,0)-1,MATCH($E448&amp;"/"&amp;AA$1,Data!$1:$1,0)-1)=0,"",OFFSET(Data!$A$1,MATCH($D448,Data!$CG:$CG,0)-1,MATCH($E448&amp;"/"&amp;AA$1,Data!$1:$1,0)-1)))</f>
        <v/>
      </c>
      <c r="AB448" s="252" t="str">
        <f ca="1">IF(ISERROR(OFFSET(Data!$A$1,MATCH($D448,Data!$CG:$CG,0)-1,MATCH($E448&amp;"/"&amp;AB$1,Data!$1:$1,0)-1))=TRUE,"",IF(OFFSET(Data!$A$1,MATCH($D448,Data!$CG:$CG,0)-1,MATCH($E448&amp;"/"&amp;AB$1,Data!$1:$1,0)-1)=0,"",OFFSET(Data!$A$1,MATCH($D448,Data!$CG:$CG,0)-1,MATCH($E448&amp;"/"&amp;AB$1,Data!$1:$1,0)-1)))</f>
        <v/>
      </c>
      <c r="AC448" s="252" t="str">
        <f ca="1">IF(ISERROR(OFFSET(Data!$A$1,MATCH($D448,Data!$CG:$CG,0)-1,MATCH($E448&amp;"/"&amp;AC$1,Data!$1:$1,0)-1))=TRUE,"",IF(OFFSET(Data!$A$1,MATCH($D448,Data!$CG:$CG,0)-1,MATCH($E448&amp;"/"&amp;AC$1,Data!$1:$1,0)-1)=0,"",OFFSET(Data!$A$1,MATCH($D448,Data!$CG:$CG,0)-1,MATCH($E448&amp;"/"&amp;AC$1,Data!$1:$1,0)-1)))</f>
        <v/>
      </c>
      <c r="AD448" s="252" t="str">
        <f ca="1">IF(ISERROR(OFFSET(Data!$A$1,MATCH($D448,Data!$CG:$CG,0)-1,MATCH($E448&amp;"/"&amp;AD$1,Data!$1:$1,0)-1))=TRUE,"",IF(OFFSET(Data!$A$1,MATCH($D448,Data!$CG:$CG,0)-1,MATCH($E448&amp;"/"&amp;AD$1,Data!$1:$1,0)-1)=0,"",OFFSET(Data!$A$1,MATCH($D448,Data!$CG:$CG,0)-1,MATCH($E448&amp;"/"&amp;AD$1,Data!$1:$1,0)-1)))</f>
        <v/>
      </c>
      <c r="AE448" s="252" t="str">
        <f ca="1">IF(ISERROR(OFFSET(Data!$A$1,MATCH($D448,Data!$CG:$CG,0)-1,MATCH($E448&amp;"/"&amp;AE$1,Data!$1:$1,0)-1))=TRUE,"",IF(OFFSET(Data!$A$1,MATCH($D448,Data!$CG:$CG,0)-1,MATCH($E448&amp;"/"&amp;AE$1,Data!$1:$1,0)-1)=0,"",OFFSET(Data!$A$1,MATCH($D448,Data!$CG:$CG,0)-1,MATCH($E448&amp;"/"&amp;AE$1,Data!$1:$1,0)-1)))</f>
        <v/>
      </c>
      <c r="AF448" s="253" t="str">
        <f ca="1">IF(ISERROR(OFFSET(Data!$A$1,MATCH($D448,Data!$CG:$CG,0)-1,MATCH($E448&amp;"/"&amp;AF$1,Data!$1:$1,0)-1))=TRUE,"",IF(OFFSET(Data!$A$1,MATCH($D448,Data!$CG:$CG,0)-1,MATCH($E448&amp;"/"&amp;AF$1,Data!$1:$1,0)-1)=0,"",OFFSET(Data!$A$1,MATCH($D448,Data!$CG:$CG,0)-1,MATCH($E448&amp;"/"&amp;AF$1,Data!$1:$1,0)-1)))</f>
        <v/>
      </c>
      <c r="AG448" s="212">
        <f>IF(ISERROR(INDEX(#REF!,MATCH($D448&amp;$E448,#REF!,0)))=TRUE,0,INDEX(#REF!,MATCH($D448&amp;$E448,#REF!,0)))</f>
        <v>0</v>
      </c>
      <c r="AH448" s="213">
        <f ca="1">SUM(AG444:AG448)</f>
        <v>0</v>
      </c>
    </row>
    <row r="449" spans="1:34" s="223" customFormat="1" x14ac:dyDescent="0.25">
      <c r="A449" s="78"/>
      <c r="B449" s="278"/>
      <c r="C449" s="278"/>
      <c r="D449" s="279"/>
      <c r="E449" s="280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25"/>
      <c r="AA449" s="225"/>
      <c r="AB449" s="225"/>
      <c r="AC449" s="225"/>
      <c r="AD449" s="225"/>
      <c r="AE449" s="225"/>
      <c r="AF449" s="225"/>
      <c r="AG449" s="281" t="s">
        <v>20</v>
      </c>
      <c r="AH449" s="282"/>
    </row>
    <row r="450" spans="1:34" s="223" customFormat="1" x14ac:dyDescent="0.25">
      <c r="A450" s="78"/>
      <c r="B450" s="217"/>
      <c r="C450" s="217"/>
      <c r="D450" s="218"/>
      <c r="E450" s="219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78" t="s">
        <v>20</v>
      </c>
    </row>
    <row r="451" spans="1:34" s="223" customFormat="1" x14ac:dyDescent="0.25">
      <c r="A451" s="78"/>
      <c r="B451" s="217"/>
      <c r="C451" s="217"/>
      <c r="D451" s="218"/>
      <c r="E451" s="219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78" t="s">
        <v>20</v>
      </c>
    </row>
    <row r="452" spans="1:34" s="223" customFormat="1" x14ac:dyDescent="0.25">
      <c r="A452" s="78"/>
      <c r="B452" s="217"/>
      <c r="C452" s="217"/>
      <c r="D452" s="218"/>
      <c r="E452" s="219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78" t="s">
        <v>20</v>
      </c>
    </row>
    <row r="453" spans="1:34" s="223" customFormat="1" x14ac:dyDescent="0.25">
      <c r="A453" s="78"/>
      <c r="B453" s="217"/>
      <c r="C453" s="217"/>
      <c r="D453" s="218"/>
      <c r="E453" s="219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  <c r="AE453" s="220"/>
      <c r="AF453" s="220"/>
      <c r="AG453" s="78" t="s">
        <v>20</v>
      </c>
    </row>
    <row r="454" spans="1:34" s="223" customFormat="1" x14ac:dyDescent="0.25">
      <c r="A454" s="78"/>
      <c r="B454" s="217"/>
      <c r="C454" s="217"/>
      <c r="D454" s="218"/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78" t="s">
        <v>20</v>
      </c>
    </row>
    <row r="455" spans="1:34" s="223" customFormat="1" x14ac:dyDescent="0.25">
      <c r="A455" s="78"/>
      <c r="B455" s="217"/>
      <c r="C455" s="217"/>
      <c r="D455" s="218"/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  <c r="AE455" s="220"/>
      <c r="AF455" s="220"/>
      <c r="AG455" s="78" t="s">
        <v>20</v>
      </c>
    </row>
    <row r="456" spans="1:34" s="223" customFormat="1" x14ac:dyDescent="0.25">
      <c r="A456" s="78"/>
      <c r="B456" s="217"/>
      <c r="C456" s="217"/>
      <c r="D456" s="218"/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78" t="s">
        <v>20</v>
      </c>
    </row>
    <row r="457" spans="1:34" s="223" customFormat="1" x14ac:dyDescent="0.25">
      <c r="A457" s="78"/>
      <c r="B457" s="217"/>
      <c r="C457" s="217"/>
      <c r="D457" s="218"/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78" t="s">
        <v>20</v>
      </c>
    </row>
    <row r="458" spans="1:34" s="223" customFormat="1" x14ac:dyDescent="0.25">
      <c r="A458" s="78"/>
      <c r="B458" s="217"/>
      <c r="C458" s="217"/>
      <c r="D458" s="218"/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78" t="s">
        <v>20</v>
      </c>
    </row>
    <row r="459" spans="1:34" s="223" customFormat="1" x14ac:dyDescent="0.25">
      <c r="A459" s="78"/>
      <c r="B459" s="217"/>
      <c r="C459" s="217"/>
      <c r="D459" s="218"/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78" t="s">
        <v>20</v>
      </c>
    </row>
    <row r="460" spans="1:34" s="223" customFormat="1" x14ac:dyDescent="0.25">
      <c r="A460" s="78"/>
      <c r="B460" s="217"/>
      <c r="C460" s="217"/>
      <c r="D460" s="218"/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78" t="s">
        <v>20</v>
      </c>
    </row>
    <row r="461" spans="1:34" s="223" customFormat="1" x14ac:dyDescent="0.25">
      <c r="A461" s="78"/>
      <c r="B461" s="217"/>
      <c r="C461" s="217"/>
      <c r="D461" s="218"/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78" t="s">
        <v>20</v>
      </c>
    </row>
    <row r="462" spans="1:34" s="223" customFormat="1" x14ac:dyDescent="0.25">
      <c r="A462" s="78"/>
      <c r="B462" s="217"/>
      <c r="C462" s="217"/>
      <c r="D462" s="218"/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78" t="s">
        <v>20</v>
      </c>
    </row>
    <row r="463" spans="1:34" s="223" customFormat="1" x14ac:dyDescent="0.25">
      <c r="A463" s="78"/>
      <c r="B463" s="217"/>
      <c r="C463" s="217"/>
      <c r="D463" s="218"/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78" t="s">
        <v>20</v>
      </c>
    </row>
    <row r="464" spans="1:34" s="78" customFormat="1" x14ac:dyDescent="0.25">
      <c r="B464" s="217"/>
      <c r="C464" s="217"/>
      <c r="D464" s="218"/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H464" s="223"/>
    </row>
    <row r="465" spans="2:34" s="78" customFormat="1" x14ac:dyDescent="0.25">
      <c r="B465" s="217"/>
      <c r="C465" s="217"/>
      <c r="D465" s="218"/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H465" s="223"/>
    </row>
    <row r="466" spans="2:34" s="78" customFormat="1" x14ac:dyDescent="0.25">
      <c r="B466" s="217"/>
      <c r="C466" s="217"/>
      <c r="D466" s="218"/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H466" s="223"/>
    </row>
    <row r="467" spans="2:34" s="78" customFormat="1" x14ac:dyDescent="0.25">
      <c r="B467" s="217"/>
      <c r="C467" s="217"/>
      <c r="D467" s="218"/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H467" s="223"/>
    </row>
    <row r="468" spans="2:34" s="78" customFormat="1" x14ac:dyDescent="0.25">
      <c r="B468" s="217"/>
      <c r="C468" s="217"/>
      <c r="D468" s="218"/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H468" s="223"/>
    </row>
    <row r="469" spans="2:34" s="78" customFormat="1" x14ac:dyDescent="0.25">
      <c r="B469" s="217"/>
      <c r="C469" s="217"/>
      <c r="D469" s="218"/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H469" s="223"/>
    </row>
    <row r="470" spans="2:34" s="78" customFormat="1" x14ac:dyDescent="0.25">
      <c r="B470" s="217"/>
      <c r="C470" s="217"/>
      <c r="D470" s="218"/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H470" s="223"/>
    </row>
    <row r="471" spans="2:34" s="78" customFormat="1" x14ac:dyDescent="0.25">
      <c r="B471" s="217"/>
      <c r="C471" s="217"/>
      <c r="D471" s="218"/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H471" s="223"/>
    </row>
    <row r="472" spans="2:34" s="78" customFormat="1" x14ac:dyDescent="0.25">
      <c r="B472" s="217"/>
      <c r="C472" s="217"/>
      <c r="D472" s="218"/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  <c r="AA472" s="220"/>
      <c r="AB472" s="220"/>
      <c r="AC472" s="220"/>
      <c r="AD472" s="220"/>
      <c r="AE472" s="220"/>
      <c r="AF472" s="220"/>
      <c r="AH472" s="223"/>
    </row>
    <row r="473" spans="2:34" s="78" customFormat="1" x14ac:dyDescent="0.25">
      <c r="B473" s="217"/>
      <c r="C473" s="217"/>
      <c r="D473" s="218"/>
      <c r="E473" s="219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  <c r="AA473" s="220"/>
      <c r="AB473" s="220"/>
      <c r="AC473" s="220"/>
      <c r="AD473" s="220"/>
      <c r="AE473" s="220"/>
      <c r="AF473" s="220"/>
      <c r="AH473" s="223"/>
    </row>
    <row r="474" spans="2:34" s="78" customFormat="1" x14ac:dyDescent="0.25">
      <c r="B474" s="217"/>
      <c r="C474" s="217"/>
      <c r="D474" s="218"/>
      <c r="E474" s="219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0"/>
      <c r="AA474" s="220"/>
      <c r="AB474" s="220"/>
      <c r="AC474" s="220"/>
      <c r="AD474" s="220"/>
      <c r="AE474" s="220"/>
      <c r="AF474" s="220"/>
      <c r="AH474" s="223"/>
    </row>
    <row r="475" spans="2:34" s="78" customFormat="1" x14ac:dyDescent="0.25">
      <c r="B475" s="217"/>
      <c r="C475" s="217"/>
      <c r="D475" s="218"/>
      <c r="E475" s="219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0"/>
      <c r="AA475" s="220"/>
      <c r="AB475" s="220"/>
      <c r="AC475" s="220"/>
      <c r="AD475" s="220"/>
      <c r="AE475" s="220"/>
      <c r="AF475" s="220"/>
      <c r="AH475" s="223"/>
    </row>
    <row r="476" spans="2:34" s="78" customFormat="1" x14ac:dyDescent="0.25">
      <c r="B476" s="217"/>
      <c r="C476" s="217"/>
      <c r="D476" s="218"/>
      <c r="E476" s="219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  <c r="AA476" s="220"/>
      <c r="AB476" s="220"/>
      <c r="AC476" s="220"/>
      <c r="AD476" s="220"/>
      <c r="AE476" s="220"/>
      <c r="AF476" s="220"/>
      <c r="AH476" s="223"/>
    </row>
    <row r="477" spans="2:34" s="78" customFormat="1" x14ac:dyDescent="0.25">
      <c r="B477" s="217"/>
      <c r="C477" s="217"/>
      <c r="D477" s="218"/>
      <c r="E477" s="219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0"/>
      <c r="AA477" s="220"/>
      <c r="AB477" s="220"/>
      <c r="AC477" s="220"/>
      <c r="AD477" s="220"/>
      <c r="AE477" s="220"/>
      <c r="AF477" s="220"/>
      <c r="AH477" s="223"/>
    </row>
    <row r="478" spans="2:34" s="78" customFormat="1" x14ac:dyDescent="0.25">
      <c r="B478" s="217"/>
      <c r="C478" s="217"/>
      <c r="D478" s="218"/>
      <c r="E478" s="219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0"/>
      <c r="AA478" s="220"/>
      <c r="AB478" s="220"/>
      <c r="AC478" s="220"/>
      <c r="AD478" s="220"/>
      <c r="AE478" s="220"/>
      <c r="AF478" s="220"/>
      <c r="AH478" s="223"/>
    </row>
    <row r="479" spans="2:34" s="78" customFormat="1" x14ac:dyDescent="0.25">
      <c r="B479" s="217"/>
      <c r="C479" s="217"/>
      <c r="D479" s="218"/>
      <c r="E479" s="219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220"/>
      <c r="AF479" s="220"/>
      <c r="AH479" s="223"/>
    </row>
    <row r="480" spans="2:34" s="78" customFormat="1" x14ac:dyDescent="0.25">
      <c r="B480" s="217"/>
      <c r="C480" s="217"/>
      <c r="D480" s="218"/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H480" s="223"/>
    </row>
    <row r="481" spans="2:34" s="78" customFormat="1" x14ac:dyDescent="0.25">
      <c r="B481" s="217"/>
      <c r="C481" s="217"/>
      <c r="D481" s="218"/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H481" s="223"/>
    </row>
    <row r="482" spans="2:34" s="78" customFormat="1" x14ac:dyDescent="0.25">
      <c r="B482" s="217"/>
      <c r="C482" s="217"/>
      <c r="D482" s="218"/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H482" s="223"/>
    </row>
    <row r="483" spans="2:34" s="78" customFormat="1" x14ac:dyDescent="0.25">
      <c r="B483" s="217"/>
      <c r="C483" s="217"/>
      <c r="D483" s="218"/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H483" s="223"/>
    </row>
    <row r="484" spans="2:34" s="78" customFormat="1" x14ac:dyDescent="0.25">
      <c r="B484" s="217"/>
      <c r="C484" s="217"/>
      <c r="D484" s="218"/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H484" s="223"/>
    </row>
    <row r="485" spans="2:34" s="78" customFormat="1" x14ac:dyDescent="0.25">
      <c r="B485" s="217"/>
      <c r="C485" s="217"/>
      <c r="D485" s="218"/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H485" s="223"/>
    </row>
    <row r="486" spans="2:34" s="78" customFormat="1" x14ac:dyDescent="0.25">
      <c r="B486" s="217"/>
      <c r="C486" s="217"/>
      <c r="D486" s="218"/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H486" s="223"/>
    </row>
    <row r="487" spans="2:34" s="78" customFormat="1" x14ac:dyDescent="0.25">
      <c r="B487" s="217"/>
      <c r="C487" s="217"/>
      <c r="D487" s="218"/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H487" s="223"/>
    </row>
    <row r="488" spans="2:34" s="78" customFormat="1" x14ac:dyDescent="0.25">
      <c r="B488" s="217"/>
      <c r="C488" s="217"/>
      <c r="D488" s="218"/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H488" s="223"/>
    </row>
    <row r="489" spans="2:34" s="78" customFormat="1" x14ac:dyDescent="0.25">
      <c r="B489" s="217"/>
      <c r="C489" s="217"/>
      <c r="D489" s="218"/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  <c r="AE489" s="220"/>
      <c r="AF489" s="220"/>
      <c r="AH489" s="223"/>
    </row>
    <row r="490" spans="2:34" s="78" customFormat="1" x14ac:dyDescent="0.25">
      <c r="B490" s="217"/>
      <c r="C490" s="217"/>
      <c r="D490" s="218"/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  <c r="AA490" s="220"/>
      <c r="AB490" s="220"/>
      <c r="AC490" s="220"/>
      <c r="AD490" s="220"/>
      <c r="AE490" s="220"/>
      <c r="AF490" s="220"/>
      <c r="AH490" s="223"/>
    </row>
    <row r="491" spans="2:34" s="78" customFormat="1" x14ac:dyDescent="0.25">
      <c r="B491" s="217"/>
      <c r="C491" s="217"/>
      <c r="D491" s="218"/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  <c r="AA491" s="220"/>
      <c r="AB491" s="220"/>
      <c r="AC491" s="220"/>
      <c r="AD491" s="220"/>
      <c r="AE491" s="220"/>
      <c r="AF491" s="220"/>
      <c r="AH491" s="223"/>
    </row>
    <row r="492" spans="2:34" s="78" customFormat="1" x14ac:dyDescent="0.25">
      <c r="B492" s="217"/>
      <c r="C492" s="217"/>
      <c r="D492" s="218"/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0"/>
      <c r="AA492" s="220"/>
      <c r="AB492" s="220"/>
      <c r="AC492" s="220"/>
      <c r="AD492" s="220"/>
      <c r="AE492" s="220"/>
      <c r="AF492" s="220"/>
      <c r="AH492" s="223"/>
    </row>
    <row r="493" spans="2:34" s="78" customFormat="1" x14ac:dyDescent="0.25">
      <c r="B493" s="217"/>
      <c r="C493" s="217"/>
      <c r="D493" s="218"/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0"/>
      <c r="AA493" s="220"/>
      <c r="AB493" s="220"/>
      <c r="AC493" s="220"/>
      <c r="AD493" s="220"/>
      <c r="AE493" s="220"/>
      <c r="AF493" s="220"/>
      <c r="AH493" s="223"/>
    </row>
    <row r="494" spans="2:34" s="78" customFormat="1" x14ac:dyDescent="0.25">
      <c r="B494" s="217"/>
      <c r="C494" s="217"/>
      <c r="D494" s="218"/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0"/>
      <c r="AA494" s="220"/>
      <c r="AB494" s="220"/>
      <c r="AC494" s="220"/>
      <c r="AD494" s="220"/>
      <c r="AE494" s="220"/>
      <c r="AF494" s="220"/>
      <c r="AH494" s="223"/>
    </row>
    <row r="495" spans="2:34" s="78" customFormat="1" x14ac:dyDescent="0.25">
      <c r="B495" s="217"/>
      <c r="C495" s="217"/>
      <c r="D495" s="218"/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0"/>
      <c r="AA495" s="220"/>
      <c r="AB495" s="220"/>
      <c r="AC495" s="220"/>
      <c r="AD495" s="220"/>
      <c r="AE495" s="220"/>
      <c r="AF495" s="220"/>
      <c r="AH495" s="223"/>
    </row>
    <row r="496" spans="2:34" s="78" customFormat="1" x14ac:dyDescent="0.25">
      <c r="B496" s="217"/>
      <c r="C496" s="217"/>
      <c r="D496" s="218"/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  <c r="AA496" s="220"/>
      <c r="AB496" s="220"/>
      <c r="AC496" s="220"/>
      <c r="AD496" s="220"/>
      <c r="AE496" s="220"/>
      <c r="AF496" s="220"/>
      <c r="AH496" s="223"/>
    </row>
    <row r="497" spans="2:34" s="78" customFormat="1" x14ac:dyDescent="0.25">
      <c r="B497" s="217"/>
      <c r="C497" s="217"/>
      <c r="D497" s="218"/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H497" s="223"/>
    </row>
    <row r="498" spans="2:34" s="78" customFormat="1" x14ac:dyDescent="0.25">
      <c r="B498" s="217"/>
      <c r="C498" s="217"/>
      <c r="D498" s="218"/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H498" s="223"/>
    </row>
    <row r="499" spans="2:34" s="78" customFormat="1" x14ac:dyDescent="0.25">
      <c r="B499" s="217"/>
      <c r="C499" s="217"/>
      <c r="D499" s="218"/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H499" s="223"/>
    </row>
    <row r="500" spans="2:34" s="78" customFormat="1" x14ac:dyDescent="0.25">
      <c r="B500" s="217"/>
      <c r="C500" s="217"/>
      <c r="D500" s="218"/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H500" s="223"/>
    </row>
    <row r="501" spans="2:34" s="78" customFormat="1" x14ac:dyDescent="0.25">
      <c r="B501" s="217"/>
      <c r="C501" s="217"/>
      <c r="D501" s="218"/>
      <c r="E501" s="219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0"/>
      <c r="AA501" s="220"/>
      <c r="AB501" s="220"/>
      <c r="AC501" s="220"/>
      <c r="AD501" s="220"/>
      <c r="AE501" s="220"/>
      <c r="AF501" s="220"/>
      <c r="AH501" s="223"/>
    </row>
    <row r="502" spans="2:34" s="78" customFormat="1" x14ac:dyDescent="0.25">
      <c r="B502" s="217"/>
      <c r="C502" s="217"/>
      <c r="D502" s="218"/>
      <c r="E502" s="219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0"/>
      <c r="AA502" s="220"/>
      <c r="AB502" s="220"/>
      <c r="AC502" s="220"/>
      <c r="AD502" s="220"/>
      <c r="AE502" s="220"/>
      <c r="AF502" s="220"/>
      <c r="AH502" s="223"/>
    </row>
    <row r="503" spans="2:34" s="78" customFormat="1" x14ac:dyDescent="0.25">
      <c r="B503" s="217"/>
      <c r="C503" s="217"/>
      <c r="D503" s="218"/>
      <c r="E503" s="219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  <c r="AE503" s="220"/>
      <c r="AF503" s="220"/>
      <c r="AH503" s="223"/>
    </row>
    <row r="504" spans="2:34" s="78" customFormat="1" x14ac:dyDescent="0.25">
      <c r="B504" s="217"/>
      <c r="C504" s="217"/>
      <c r="D504" s="218"/>
      <c r="E504" s="219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0"/>
      <c r="AA504" s="220"/>
      <c r="AB504" s="220"/>
      <c r="AC504" s="220"/>
      <c r="AD504" s="220"/>
      <c r="AE504" s="220"/>
      <c r="AF504" s="220"/>
      <c r="AH504" s="223"/>
    </row>
    <row r="505" spans="2:34" s="78" customFormat="1" x14ac:dyDescent="0.25">
      <c r="B505" s="217"/>
      <c r="C505" s="217"/>
      <c r="D505" s="218"/>
      <c r="E505" s="21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0"/>
      <c r="AA505" s="220"/>
      <c r="AB505" s="220"/>
      <c r="AC505" s="220"/>
      <c r="AD505" s="220"/>
      <c r="AE505" s="220"/>
      <c r="AF505" s="220"/>
      <c r="AH505" s="223"/>
    </row>
    <row r="506" spans="2:34" s="78" customFormat="1" x14ac:dyDescent="0.25">
      <c r="B506" s="217"/>
      <c r="C506" s="217"/>
      <c r="D506" s="218"/>
      <c r="E506" s="219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0"/>
      <c r="AA506" s="220"/>
      <c r="AB506" s="220"/>
      <c r="AC506" s="220"/>
      <c r="AD506" s="220"/>
      <c r="AE506" s="220"/>
      <c r="AF506" s="220"/>
      <c r="AH506" s="223"/>
    </row>
    <row r="507" spans="2:34" s="78" customFormat="1" x14ac:dyDescent="0.25">
      <c r="B507" s="217"/>
      <c r="C507" s="217"/>
      <c r="D507" s="218"/>
      <c r="E507" s="219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0"/>
      <c r="AA507" s="220"/>
      <c r="AB507" s="220"/>
      <c r="AC507" s="220"/>
      <c r="AD507" s="220"/>
      <c r="AE507" s="220"/>
      <c r="AF507" s="220"/>
      <c r="AH507" s="223"/>
    </row>
    <row r="508" spans="2:34" s="78" customFormat="1" x14ac:dyDescent="0.25">
      <c r="B508" s="217"/>
      <c r="C508" s="217"/>
      <c r="D508" s="218"/>
      <c r="E508" s="219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0"/>
      <c r="AA508" s="220"/>
      <c r="AB508" s="220"/>
      <c r="AC508" s="220"/>
      <c r="AD508" s="220"/>
      <c r="AE508" s="220"/>
      <c r="AF508" s="220"/>
      <c r="AH508" s="223"/>
    </row>
    <row r="509" spans="2:34" s="78" customFormat="1" x14ac:dyDescent="0.25">
      <c r="B509" s="217"/>
      <c r="C509" s="217"/>
      <c r="D509" s="218"/>
      <c r="E509" s="219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0"/>
      <c r="AA509" s="220"/>
      <c r="AB509" s="220"/>
      <c r="AC509" s="220"/>
      <c r="AD509" s="220"/>
      <c r="AE509" s="220"/>
      <c r="AF509" s="220"/>
      <c r="AH509" s="223"/>
    </row>
    <row r="510" spans="2:34" s="78" customFormat="1" x14ac:dyDescent="0.25">
      <c r="B510" s="217"/>
      <c r="C510" s="217"/>
      <c r="D510" s="218"/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  <c r="AA510" s="220"/>
      <c r="AB510" s="220"/>
      <c r="AC510" s="220"/>
      <c r="AD510" s="220"/>
      <c r="AE510" s="220"/>
      <c r="AF510" s="220"/>
      <c r="AH510" s="223"/>
    </row>
    <row r="511" spans="2:34" s="78" customFormat="1" x14ac:dyDescent="0.25">
      <c r="B511" s="217"/>
      <c r="C511" s="217"/>
      <c r="D511" s="218"/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  <c r="AA511" s="220"/>
      <c r="AB511" s="220"/>
      <c r="AC511" s="220"/>
      <c r="AD511" s="220"/>
      <c r="AE511" s="220"/>
      <c r="AF511" s="220"/>
      <c r="AH511" s="223"/>
    </row>
    <row r="512" spans="2:34" s="78" customFormat="1" x14ac:dyDescent="0.25">
      <c r="B512" s="217"/>
      <c r="C512" s="217"/>
      <c r="D512" s="218"/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  <c r="AA512" s="220"/>
      <c r="AB512" s="220"/>
      <c r="AC512" s="220"/>
      <c r="AD512" s="220"/>
      <c r="AE512" s="220"/>
      <c r="AF512" s="220"/>
      <c r="AH512" s="223"/>
    </row>
    <row r="513" spans="2:34" s="78" customFormat="1" x14ac:dyDescent="0.25">
      <c r="B513" s="217"/>
      <c r="C513" s="217"/>
      <c r="D513" s="218"/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  <c r="AA513" s="220"/>
      <c r="AB513" s="220"/>
      <c r="AC513" s="220"/>
      <c r="AD513" s="220"/>
      <c r="AE513" s="220"/>
      <c r="AF513" s="220"/>
      <c r="AH513" s="223"/>
    </row>
    <row r="514" spans="2:34" s="78" customFormat="1" x14ac:dyDescent="0.25">
      <c r="B514" s="217"/>
      <c r="C514" s="217"/>
      <c r="D514" s="218"/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  <c r="AA514" s="220"/>
      <c r="AB514" s="220"/>
      <c r="AC514" s="220"/>
      <c r="AD514" s="220"/>
      <c r="AE514" s="220"/>
      <c r="AF514" s="220"/>
      <c r="AH514" s="223"/>
    </row>
    <row r="515" spans="2:34" s="78" customFormat="1" x14ac:dyDescent="0.25">
      <c r="B515" s="217"/>
      <c r="C515" s="217"/>
      <c r="D515" s="218"/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  <c r="AA515" s="220"/>
      <c r="AB515" s="220"/>
      <c r="AC515" s="220"/>
      <c r="AD515" s="220"/>
      <c r="AE515" s="220"/>
      <c r="AF515" s="220"/>
      <c r="AH515" s="223"/>
    </row>
    <row r="516" spans="2:34" s="78" customFormat="1" x14ac:dyDescent="0.25">
      <c r="B516" s="217"/>
      <c r="C516" s="217"/>
      <c r="D516" s="218"/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0"/>
      <c r="AA516" s="220"/>
      <c r="AB516" s="220"/>
      <c r="AC516" s="220"/>
      <c r="AD516" s="220"/>
      <c r="AE516" s="220"/>
      <c r="AF516" s="220"/>
      <c r="AH516" s="223"/>
    </row>
    <row r="517" spans="2:34" s="78" customFormat="1" x14ac:dyDescent="0.25">
      <c r="B517" s="217"/>
      <c r="C517" s="217"/>
      <c r="D517" s="218"/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0"/>
      <c r="AA517" s="220"/>
      <c r="AB517" s="220"/>
      <c r="AC517" s="220"/>
      <c r="AD517" s="220"/>
      <c r="AE517" s="220"/>
      <c r="AF517" s="220"/>
      <c r="AH517" s="223"/>
    </row>
    <row r="518" spans="2:34" s="78" customFormat="1" x14ac:dyDescent="0.25">
      <c r="B518" s="217"/>
      <c r="C518" s="217"/>
      <c r="D518" s="218"/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0"/>
      <c r="AA518" s="220"/>
      <c r="AB518" s="220"/>
      <c r="AC518" s="220"/>
      <c r="AD518" s="220"/>
      <c r="AE518" s="220"/>
      <c r="AF518" s="220"/>
      <c r="AH518" s="223"/>
    </row>
    <row r="519" spans="2:34" s="78" customFormat="1" x14ac:dyDescent="0.25">
      <c r="B519" s="217"/>
      <c r="C519" s="217"/>
      <c r="D519" s="218"/>
      <c r="E519" s="219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0"/>
      <c r="AA519" s="220"/>
      <c r="AB519" s="220"/>
      <c r="AC519" s="220"/>
      <c r="AD519" s="220"/>
      <c r="AE519" s="220"/>
      <c r="AF519" s="220"/>
      <c r="AH519" s="223"/>
    </row>
    <row r="520" spans="2:34" s="78" customFormat="1" x14ac:dyDescent="0.25">
      <c r="B520" s="217"/>
      <c r="C520" s="217"/>
      <c r="D520" s="218"/>
      <c r="E520" s="219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0"/>
      <c r="AA520" s="220"/>
      <c r="AB520" s="220"/>
      <c r="AC520" s="220"/>
      <c r="AD520" s="220"/>
      <c r="AE520" s="220"/>
      <c r="AF520" s="220"/>
      <c r="AH520" s="223"/>
    </row>
    <row r="521" spans="2:34" s="78" customFormat="1" x14ac:dyDescent="0.25">
      <c r="B521" s="217"/>
      <c r="C521" s="217"/>
      <c r="D521" s="218"/>
      <c r="E521" s="219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0"/>
      <c r="AA521" s="220"/>
      <c r="AB521" s="220"/>
      <c r="AC521" s="220"/>
      <c r="AD521" s="220"/>
      <c r="AE521" s="220"/>
      <c r="AF521" s="220"/>
      <c r="AH521" s="223"/>
    </row>
    <row r="522" spans="2:34" s="78" customFormat="1" x14ac:dyDescent="0.25">
      <c r="B522" s="217"/>
      <c r="C522" s="217"/>
      <c r="D522" s="218"/>
      <c r="E522" s="219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0"/>
      <c r="AA522" s="220"/>
      <c r="AB522" s="220"/>
      <c r="AC522" s="220"/>
      <c r="AD522" s="220"/>
      <c r="AE522" s="220"/>
      <c r="AF522" s="220"/>
      <c r="AH522" s="223"/>
    </row>
    <row r="523" spans="2:34" s="78" customFormat="1" x14ac:dyDescent="0.25">
      <c r="B523" s="217"/>
      <c r="C523" s="217"/>
      <c r="D523" s="218"/>
      <c r="E523" s="219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0"/>
      <c r="AA523" s="220"/>
      <c r="AB523" s="220"/>
      <c r="AC523" s="220"/>
      <c r="AD523" s="220"/>
      <c r="AE523" s="220"/>
      <c r="AF523" s="220"/>
      <c r="AH523" s="223"/>
    </row>
    <row r="524" spans="2:34" s="78" customFormat="1" x14ac:dyDescent="0.25">
      <c r="B524" s="217"/>
      <c r="C524" s="217"/>
      <c r="D524" s="218"/>
      <c r="E524" s="219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0"/>
      <c r="AA524" s="220"/>
      <c r="AB524" s="220"/>
      <c r="AC524" s="220"/>
      <c r="AD524" s="220"/>
      <c r="AE524" s="220"/>
      <c r="AF524" s="220"/>
      <c r="AH524" s="223"/>
    </row>
    <row r="525" spans="2:34" s="78" customFormat="1" x14ac:dyDescent="0.25">
      <c r="B525" s="217"/>
      <c r="C525" s="217"/>
      <c r="D525" s="218"/>
      <c r="E525" s="219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0"/>
      <c r="AA525" s="220"/>
      <c r="AB525" s="220"/>
      <c r="AC525" s="220"/>
      <c r="AD525" s="220"/>
      <c r="AE525" s="220"/>
      <c r="AF525" s="220"/>
      <c r="AH525" s="223"/>
    </row>
    <row r="526" spans="2:34" s="78" customFormat="1" x14ac:dyDescent="0.25">
      <c r="B526" s="217"/>
      <c r="C526" s="217"/>
      <c r="D526" s="218"/>
      <c r="E526" s="219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0"/>
      <c r="AA526" s="220"/>
      <c r="AB526" s="220"/>
      <c r="AC526" s="220"/>
      <c r="AD526" s="220"/>
      <c r="AE526" s="220"/>
      <c r="AF526" s="220"/>
      <c r="AH526" s="223"/>
    </row>
    <row r="527" spans="2:34" s="78" customFormat="1" x14ac:dyDescent="0.25">
      <c r="B527" s="217"/>
      <c r="C527" s="217"/>
      <c r="D527" s="218"/>
      <c r="E527" s="219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0"/>
      <c r="AA527" s="220"/>
      <c r="AB527" s="220"/>
      <c r="AC527" s="220"/>
      <c r="AD527" s="220"/>
      <c r="AE527" s="220"/>
      <c r="AF527" s="220"/>
      <c r="AH527" s="223"/>
    </row>
    <row r="528" spans="2:34" s="78" customFormat="1" x14ac:dyDescent="0.25">
      <c r="B528" s="217"/>
      <c r="C528" s="217"/>
      <c r="D528" s="218"/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0"/>
      <c r="AA528" s="220"/>
      <c r="AB528" s="220"/>
      <c r="AC528" s="220"/>
      <c r="AD528" s="220"/>
      <c r="AE528" s="220"/>
      <c r="AF528" s="220"/>
      <c r="AH528" s="223"/>
    </row>
    <row r="529" spans="2:34" s="78" customFormat="1" x14ac:dyDescent="0.25">
      <c r="B529" s="217"/>
      <c r="C529" s="217"/>
      <c r="D529" s="218"/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0"/>
      <c r="AA529" s="220"/>
      <c r="AB529" s="220"/>
      <c r="AC529" s="220"/>
      <c r="AD529" s="220"/>
      <c r="AE529" s="220"/>
      <c r="AF529" s="220"/>
      <c r="AH529" s="223"/>
    </row>
    <row r="530" spans="2:34" s="78" customFormat="1" x14ac:dyDescent="0.25">
      <c r="B530" s="217"/>
      <c r="C530" s="217"/>
      <c r="D530" s="218"/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  <c r="AA530" s="220"/>
      <c r="AB530" s="220"/>
      <c r="AC530" s="220"/>
      <c r="AD530" s="220"/>
      <c r="AE530" s="220"/>
      <c r="AF530" s="220"/>
      <c r="AH530" s="223"/>
    </row>
    <row r="531" spans="2:34" s="78" customFormat="1" x14ac:dyDescent="0.25">
      <c r="B531" s="217"/>
      <c r="C531" s="217"/>
      <c r="D531" s="218"/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  <c r="AA531" s="220"/>
      <c r="AB531" s="220"/>
      <c r="AC531" s="220"/>
      <c r="AD531" s="220"/>
      <c r="AE531" s="220"/>
      <c r="AF531" s="220"/>
      <c r="AH531" s="223"/>
    </row>
    <row r="532" spans="2:34" s="78" customFormat="1" x14ac:dyDescent="0.25">
      <c r="B532" s="217"/>
      <c r="C532" s="217"/>
      <c r="D532" s="218"/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0"/>
      <c r="AA532" s="220"/>
      <c r="AB532" s="220"/>
      <c r="AC532" s="220"/>
      <c r="AD532" s="220"/>
      <c r="AE532" s="220"/>
      <c r="AF532" s="220"/>
      <c r="AH532" s="223"/>
    </row>
    <row r="533" spans="2:34" s="78" customFormat="1" x14ac:dyDescent="0.25">
      <c r="B533" s="217"/>
      <c r="C533" s="217"/>
      <c r="D533" s="218"/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0"/>
      <c r="AA533" s="220"/>
      <c r="AB533" s="220"/>
      <c r="AC533" s="220"/>
      <c r="AD533" s="220"/>
      <c r="AE533" s="220"/>
      <c r="AF533" s="220"/>
      <c r="AH533" s="223"/>
    </row>
    <row r="534" spans="2:34" s="78" customFormat="1" x14ac:dyDescent="0.25">
      <c r="B534" s="217"/>
      <c r="C534" s="217"/>
      <c r="D534" s="218"/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  <c r="AA534" s="220"/>
      <c r="AB534" s="220"/>
      <c r="AC534" s="220"/>
      <c r="AD534" s="220"/>
      <c r="AE534" s="220"/>
      <c r="AF534" s="220"/>
      <c r="AH534" s="223"/>
    </row>
    <row r="535" spans="2:34" s="78" customFormat="1" x14ac:dyDescent="0.25">
      <c r="B535" s="217"/>
      <c r="C535" s="217"/>
      <c r="D535" s="218"/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0"/>
      <c r="AA535" s="220"/>
      <c r="AB535" s="220"/>
      <c r="AC535" s="220"/>
      <c r="AD535" s="220"/>
      <c r="AE535" s="220"/>
      <c r="AF535" s="220"/>
      <c r="AH535" s="223"/>
    </row>
    <row r="536" spans="2:34" s="78" customFormat="1" x14ac:dyDescent="0.25">
      <c r="B536" s="217"/>
      <c r="C536" s="217"/>
      <c r="D536" s="218"/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0"/>
      <c r="AA536" s="220"/>
      <c r="AB536" s="220"/>
      <c r="AC536" s="220"/>
      <c r="AD536" s="220"/>
      <c r="AE536" s="220"/>
      <c r="AF536" s="220"/>
      <c r="AH536" s="223"/>
    </row>
    <row r="537" spans="2:34" s="78" customFormat="1" x14ac:dyDescent="0.25">
      <c r="B537" s="217"/>
      <c r="C537" s="217"/>
      <c r="D537" s="218"/>
      <c r="E537" s="219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0"/>
      <c r="AA537" s="220"/>
      <c r="AB537" s="220"/>
      <c r="AC537" s="220"/>
      <c r="AD537" s="220"/>
      <c r="AE537" s="220"/>
      <c r="AF537" s="220"/>
      <c r="AH537" s="223"/>
    </row>
    <row r="538" spans="2:34" s="78" customFormat="1" x14ac:dyDescent="0.25">
      <c r="B538" s="217"/>
      <c r="C538" s="217"/>
      <c r="D538" s="218"/>
      <c r="E538" s="219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0"/>
      <c r="AA538" s="220"/>
      <c r="AB538" s="220"/>
      <c r="AC538" s="220"/>
      <c r="AD538" s="220"/>
      <c r="AE538" s="220"/>
      <c r="AF538" s="220"/>
      <c r="AH538" s="223"/>
    </row>
    <row r="539" spans="2:34" s="78" customFormat="1" x14ac:dyDescent="0.25">
      <c r="B539" s="217"/>
      <c r="C539" s="217"/>
      <c r="D539" s="218"/>
      <c r="E539" s="219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0"/>
      <c r="AA539" s="220"/>
      <c r="AB539" s="220"/>
      <c r="AC539" s="220"/>
      <c r="AD539" s="220"/>
      <c r="AE539" s="220"/>
      <c r="AF539" s="220"/>
      <c r="AH539" s="223"/>
    </row>
    <row r="540" spans="2:34" s="78" customFormat="1" x14ac:dyDescent="0.25">
      <c r="B540" s="217"/>
      <c r="C540" s="217"/>
      <c r="D540" s="218"/>
      <c r="E540" s="219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0"/>
      <c r="AA540" s="220"/>
      <c r="AB540" s="220"/>
      <c r="AC540" s="220"/>
      <c r="AD540" s="220"/>
      <c r="AE540" s="220"/>
      <c r="AF540" s="220"/>
      <c r="AH540" s="223"/>
    </row>
    <row r="541" spans="2:34" s="78" customFormat="1" x14ac:dyDescent="0.25">
      <c r="B541" s="217"/>
      <c r="C541" s="217"/>
      <c r="D541" s="218"/>
      <c r="E541" s="219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0"/>
      <c r="AA541" s="220"/>
      <c r="AB541" s="220"/>
      <c r="AC541" s="220"/>
      <c r="AD541" s="220"/>
      <c r="AE541" s="220"/>
      <c r="AF541" s="220"/>
      <c r="AH541" s="223"/>
    </row>
    <row r="542" spans="2:34" s="78" customFormat="1" x14ac:dyDescent="0.25">
      <c r="B542" s="217"/>
      <c r="C542" s="217"/>
      <c r="D542" s="218"/>
      <c r="E542" s="219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0"/>
      <c r="AA542" s="220"/>
      <c r="AB542" s="220"/>
      <c r="AC542" s="220"/>
      <c r="AD542" s="220"/>
      <c r="AE542" s="220"/>
      <c r="AF542" s="220"/>
      <c r="AH542" s="223"/>
    </row>
    <row r="543" spans="2:34" s="78" customFormat="1" x14ac:dyDescent="0.25">
      <c r="B543" s="217"/>
      <c r="C543" s="217"/>
      <c r="D543" s="218"/>
      <c r="E543" s="219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0"/>
      <c r="AA543" s="220"/>
      <c r="AB543" s="220"/>
      <c r="AC543" s="220"/>
      <c r="AD543" s="220"/>
      <c r="AE543" s="220"/>
      <c r="AF543" s="220"/>
      <c r="AH543" s="223"/>
    </row>
    <row r="544" spans="2:34" s="78" customFormat="1" x14ac:dyDescent="0.25">
      <c r="B544" s="217"/>
      <c r="C544" s="217"/>
      <c r="D544" s="218"/>
      <c r="E544" s="219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0"/>
      <c r="AA544" s="220"/>
      <c r="AB544" s="220"/>
      <c r="AC544" s="220"/>
      <c r="AD544" s="220"/>
      <c r="AE544" s="220"/>
      <c r="AF544" s="220"/>
      <c r="AH544" s="223"/>
    </row>
    <row r="545" spans="2:34" s="78" customFormat="1" x14ac:dyDescent="0.25">
      <c r="B545" s="217"/>
      <c r="C545" s="217"/>
      <c r="D545" s="218"/>
      <c r="E545" s="219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0"/>
      <c r="AA545" s="220"/>
      <c r="AB545" s="220"/>
      <c r="AC545" s="220"/>
      <c r="AD545" s="220"/>
      <c r="AE545" s="220"/>
      <c r="AF545" s="220"/>
      <c r="AH545" s="223"/>
    </row>
    <row r="546" spans="2:34" s="78" customFormat="1" x14ac:dyDescent="0.25">
      <c r="B546" s="217"/>
      <c r="C546" s="217"/>
      <c r="D546" s="218"/>
      <c r="E546" s="219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0"/>
      <c r="AA546" s="220"/>
      <c r="AB546" s="220"/>
      <c r="AC546" s="220"/>
      <c r="AD546" s="220"/>
      <c r="AE546" s="220"/>
      <c r="AF546" s="220"/>
      <c r="AH546" s="223"/>
    </row>
    <row r="547" spans="2:34" s="78" customFormat="1" x14ac:dyDescent="0.25">
      <c r="B547" s="217"/>
      <c r="C547" s="217"/>
      <c r="D547" s="218"/>
      <c r="E547" s="219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0"/>
      <c r="AA547" s="220"/>
      <c r="AB547" s="220"/>
      <c r="AC547" s="220"/>
      <c r="AD547" s="220"/>
      <c r="AE547" s="220"/>
      <c r="AF547" s="220"/>
      <c r="AH547" s="223"/>
    </row>
    <row r="548" spans="2:34" s="78" customFormat="1" x14ac:dyDescent="0.25">
      <c r="B548" s="217"/>
      <c r="C548" s="217"/>
      <c r="D548" s="218"/>
      <c r="E548" s="219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0"/>
      <c r="AA548" s="220"/>
      <c r="AB548" s="220"/>
      <c r="AC548" s="220"/>
      <c r="AD548" s="220"/>
      <c r="AE548" s="220"/>
      <c r="AF548" s="220"/>
      <c r="AH548" s="223"/>
    </row>
    <row r="549" spans="2:34" s="78" customFormat="1" x14ac:dyDescent="0.25">
      <c r="B549" s="217"/>
      <c r="C549" s="217"/>
      <c r="D549" s="218"/>
      <c r="E549" s="219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0"/>
      <c r="AA549" s="220"/>
      <c r="AB549" s="220"/>
      <c r="AC549" s="220"/>
      <c r="AD549" s="220"/>
      <c r="AE549" s="220"/>
      <c r="AF549" s="220"/>
      <c r="AH549" s="223"/>
    </row>
    <row r="550" spans="2:34" s="78" customFormat="1" x14ac:dyDescent="0.25">
      <c r="B550" s="217"/>
      <c r="C550" s="217"/>
      <c r="D550" s="218"/>
      <c r="E550" s="219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0"/>
      <c r="AA550" s="220"/>
      <c r="AB550" s="220"/>
      <c r="AC550" s="220"/>
      <c r="AD550" s="220"/>
      <c r="AE550" s="220"/>
      <c r="AF550" s="220"/>
      <c r="AH550" s="223"/>
    </row>
    <row r="551" spans="2:34" s="78" customFormat="1" x14ac:dyDescent="0.25">
      <c r="B551" s="217"/>
      <c r="C551" s="217"/>
      <c r="D551" s="218"/>
      <c r="E551" s="219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0"/>
      <c r="AA551" s="220"/>
      <c r="AB551" s="220"/>
      <c r="AC551" s="220"/>
      <c r="AD551" s="220"/>
      <c r="AE551" s="220"/>
      <c r="AF551" s="220"/>
      <c r="AH551" s="223"/>
    </row>
    <row r="552" spans="2:34" s="78" customFormat="1" x14ac:dyDescent="0.25">
      <c r="B552" s="217"/>
      <c r="C552" s="217"/>
      <c r="D552" s="218"/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  <c r="AA552" s="220"/>
      <c r="AB552" s="220"/>
      <c r="AC552" s="220"/>
      <c r="AD552" s="220"/>
      <c r="AE552" s="220"/>
      <c r="AF552" s="220"/>
      <c r="AH552" s="223"/>
    </row>
    <row r="553" spans="2:34" s="78" customFormat="1" x14ac:dyDescent="0.25">
      <c r="B553" s="217"/>
      <c r="C553" s="217"/>
      <c r="D553" s="218"/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  <c r="AA553" s="220"/>
      <c r="AB553" s="220"/>
      <c r="AC553" s="220"/>
      <c r="AD553" s="220"/>
      <c r="AE553" s="220"/>
      <c r="AF553" s="220"/>
      <c r="AH553" s="223"/>
    </row>
    <row r="554" spans="2:34" s="78" customFormat="1" x14ac:dyDescent="0.25">
      <c r="B554" s="217"/>
      <c r="C554" s="217"/>
      <c r="D554" s="218"/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  <c r="AA554" s="220"/>
      <c r="AB554" s="220"/>
      <c r="AC554" s="220"/>
      <c r="AD554" s="220"/>
      <c r="AE554" s="220"/>
      <c r="AF554" s="220"/>
      <c r="AH554" s="223"/>
    </row>
    <row r="555" spans="2:34" s="78" customFormat="1" x14ac:dyDescent="0.25">
      <c r="B555" s="217"/>
      <c r="C555" s="217"/>
      <c r="D555" s="218"/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  <c r="AA555" s="220"/>
      <c r="AB555" s="220"/>
      <c r="AC555" s="220"/>
      <c r="AD555" s="220"/>
      <c r="AE555" s="220"/>
      <c r="AF555" s="220"/>
      <c r="AH555" s="223"/>
    </row>
    <row r="556" spans="2:34" s="78" customFormat="1" x14ac:dyDescent="0.25">
      <c r="B556" s="217"/>
      <c r="C556" s="217"/>
      <c r="D556" s="218"/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  <c r="AA556" s="220"/>
      <c r="AB556" s="220"/>
      <c r="AC556" s="220"/>
      <c r="AD556" s="220"/>
      <c r="AE556" s="220"/>
      <c r="AF556" s="220"/>
      <c r="AH556" s="223"/>
    </row>
    <row r="557" spans="2:34" s="78" customFormat="1" x14ac:dyDescent="0.25">
      <c r="B557" s="217"/>
      <c r="C557" s="217"/>
      <c r="D557" s="218"/>
      <c r="E557" s="219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0"/>
      <c r="AA557" s="220"/>
      <c r="AB557" s="220"/>
      <c r="AC557" s="220"/>
      <c r="AD557" s="220"/>
      <c r="AE557" s="220"/>
      <c r="AF557" s="220"/>
      <c r="AH557" s="223"/>
    </row>
    <row r="558" spans="2:34" s="78" customFormat="1" x14ac:dyDescent="0.25">
      <c r="B558" s="217"/>
      <c r="C558" s="217"/>
      <c r="D558" s="218"/>
      <c r="E558" s="219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0"/>
      <c r="AA558" s="220"/>
      <c r="AB558" s="220"/>
      <c r="AC558" s="220"/>
      <c r="AD558" s="220"/>
      <c r="AE558" s="220"/>
      <c r="AF558" s="220"/>
      <c r="AH558" s="223"/>
    </row>
    <row r="559" spans="2:34" s="78" customFormat="1" x14ac:dyDescent="0.25">
      <c r="B559" s="217"/>
      <c r="C559" s="217"/>
      <c r="D559" s="218"/>
      <c r="E559" s="219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0"/>
      <c r="AA559" s="220"/>
      <c r="AB559" s="220"/>
      <c r="AC559" s="220"/>
      <c r="AD559" s="220"/>
      <c r="AE559" s="220"/>
      <c r="AF559" s="220"/>
      <c r="AH559" s="223"/>
    </row>
    <row r="560" spans="2:34" s="78" customFormat="1" x14ac:dyDescent="0.25">
      <c r="B560" s="217"/>
      <c r="C560" s="217"/>
      <c r="D560" s="218"/>
      <c r="E560" s="219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0"/>
      <c r="AA560" s="220"/>
      <c r="AB560" s="220"/>
      <c r="AC560" s="220"/>
      <c r="AD560" s="220"/>
      <c r="AE560" s="220"/>
      <c r="AF560" s="220"/>
      <c r="AH560" s="223"/>
    </row>
    <row r="561" spans="2:34" s="78" customFormat="1" x14ac:dyDescent="0.25">
      <c r="B561" s="217"/>
      <c r="C561" s="217"/>
      <c r="D561" s="218"/>
      <c r="E561" s="219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0"/>
      <c r="AA561" s="220"/>
      <c r="AB561" s="220"/>
      <c r="AC561" s="220"/>
      <c r="AD561" s="220"/>
      <c r="AE561" s="220"/>
      <c r="AF561" s="220"/>
      <c r="AH561" s="223"/>
    </row>
    <row r="562" spans="2:34" s="78" customFormat="1" x14ac:dyDescent="0.25">
      <c r="B562" s="217"/>
      <c r="C562" s="217"/>
      <c r="D562" s="218"/>
      <c r="E562" s="219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0"/>
      <c r="AA562" s="220"/>
      <c r="AB562" s="220"/>
      <c r="AC562" s="220"/>
      <c r="AD562" s="220"/>
      <c r="AE562" s="220"/>
      <c r="AF562" s="220"/>
      <c r="AH562" s="223"/>
    </row>
    <row r="563" spans="2:34" s="78" customFormat="1" x14ac:dyDescent="0.25">
      <c r="B563" s="217"/>
      <c r="C563" s="217"/>
      <c r="D563" s="218"/>
      <c r="E563" s="219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0"/>
      <c r="AA563" s="220"/>
      <c r="AB563" s="220"/>
      <c r="AC563" s="220"/>
      <c r="AD563" s="220"/>
      <c r="AE563" s="220"/>
      <c r="AF563" s="220"/>
      <c r="AH563" s="223"/>
    </row>
    <row r="564" spans="2:34" s="78" customFormat="1" x14ac:dyDescent="0.25">
      <c r="B564" s="217"/>
      <c r="C564" s="217"/>
      <c r="D564" s="218"/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  <c r="AA564" s="220"/>
      <c r="AB564" s="220"/>
      <c r="AC564" s="220"/>
      <c r="AD564" s="220"/>
      <c r="AE564" s="220"/>
      <c r="AF564" s="220"/>
      <c r="AH564" s="223"/>
    </row>
    <row r="565" spans="2:34" s="78" customFormat="1" x14ac:dyDescent="0.25">
      <c r="B565" s="217"/>
      <c r="C565" s="217"/>
      <c r="D565" s="218"/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0"/>
      <c r="AA565" s="220"/>
      <c r="AB565" s="220"/>
      <c r="AC565" s="220"/>
      <c r="AD565" s="220"/>
      <c r="AE565" s="220"/>
      <c r="AF565" s="220"/>
      <c r="AH565" s="223"/>
    </row>
    <row r="566" spans="2:34" s="78" customFormat="1" x14ac:dyDescent="0.25">
      <c r="B566" s="217"/>
      <c r="C566" s="217"/>
      <c r="D566" s="218"/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H566" s="223"/>
    </row>
    <row r="567" spans="2:34" s="78" customFormat="1" x14ac:dyDescent="0.25">
      <c r="B567" s="217"/>
      <c r="C567" s="217"/>
      <c r="D567" s="218"/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H567" s="223"/>
    </row>
    <row r="568" spans="2:34" s="78" customFormat="1" x14ac:dyDescent="0.25">
      <c r="B568" s="217"/>
      <c r="C568" s="217"/>
      <c r="D568" s="218"/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H568" s="223"/>
    </row>
    <row r="569" spans="2:34" s="78" customFormat="1" x14ac:dyDescent="0.25">
      <c r="B569" s="217"/>
      <c r="C569" s="217"/>
      <c r="D569" s="218"/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H569" s="223"/>
    </row>
    <row r="570" spans="2:34" s="78" customFormat="1" x14ac:dyDescent="0.25">
      <c r="B570" s="217"/>
      <c r="C570" s="217"/>
      <c r="D570" s="218"/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H570" s="223"/>
    </row>
    <row r="571" spans="2:34" s="78" customFormat="1" x14ac:dyDescent="0.25">
      <c r="B571" s="217"/>
      <c r="C571" s="217"/>
      <c r="D571" s="218"/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  <c r="AA571" s="220"/>
      <c r="AB571" s="220"/>
      <c r="AC571" s="220"/>
      <c r="AD571" s="220"/>
      <c r="AE571" s="220"/>
      <c r="AF571" s="220"/>
      <c r="AH571" s="223"/>
    </row>
    <row r="572" spans="2:34" s="78" customFormat="1" x14ac:dyDescent="0.25">
      <c r="B572" s="217"/>
      <c r="C572" s="217"/>
      <c r="D572" s="218"/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  <c r="AA572" s="220"/>
      <c r="AB572" s="220"/>
      <c r="AC572" s="220"/>
      <c r="AD572" s="220"/>
      <c r="AE572" s="220"/>
      <c r="AF572" s="220"/>
      <c r="AH572" s="223"/>
    </row>
    <row r="573" spans="2:34" s="78" customFormat="1" x14ac:dyDescent="0.25">
      <c r="B573" s="217"/>
      <c r="C573" s="217"/>
      <c r="D573" s="218"/>
      <c r="E573" s="219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0"/>
      <c r="AA573" s="220"/>
      <c r="AB573" s="220"/>
      <c r="AC573" s="220"/>
      <c r="AD573" s="220"/>
      <c r="AE573" s="220"/>
      <c r="AF573" s="220"/>
      <c r="AH573" s="223"/>
    </row>
    <row r="574" spans="2:34" s="78" customFormat="1" x14ac:dyDescent="0.25">
      <c r="B574" s="217"/>
      <c r="C574" s="217"/>
      <c r="D574" s="218"/>
      <c r="E574" s="219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0"/>
      <c r="AA574" s="220"/>
      <c r="AB574" s="220"/>
      <c r="AC574" s="220"/>
      <c r="AD574" s="220"/>
      <c r="AE574" s="220"/>
      <c r="AF574" s="220"/>
      <c r="AH574" s="223"/>
    </row>
    <row r="575" spans="2:34" s="78" customFormat="1" x14ac:dyDescent="0.25">
      <c r="B575" s="217"/>
      <c r="C575" s="217"/>
      <c r="D575" s="218"/>
      <c r="E575" s="219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0"/>
      <c r="AA575" s="220"/>
      <c r="AB575" s="220"/>
      <c r="AC575" s="220"/>
      <c r="AD575" s="220"/>
      <c r="AE575" s="220"/>
      <c r="AF575" s="220"/>
      <c r="AH575" s="223"/>
    </row>
    <row r="576" spans="2:34" s="78" customFormat="1" x14ac:dyDescent="0.25">
      <c r="B576" s="217"/>
      <c r="C576" s="217"/>
      <c r="D576" s="218"/>
      <c r="E576" s="219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0"/>
      <c r="AA576" s="220"/>
      <c r="AB576" s="220"/>
      <c r="AC576" s="220"/>
      <c r="AD576" s="220"/>
      <c r="AE576" s="220"/>
      <c r="AF576" s="220"/>
      <c r="AH576" s="223"/>
    </row>
    <row r="577" spans="2:34" s="78" customFormat="1" x14ac:dyDescent="0.25">
      <c r="B577" s="217"/>
      <c r="C577" s="217"/>
      <c r="D577" s="218"/>
      <c r="E577" s="219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0"/>
      <c r="AA577" s="220"/>
      <c r="AB577" s="220"/>
      <c r="AC577" s="220"/>
      <c r="AD577" s="220"/>
      <c r="AE577" s="220"/>
      <c r="AF577" s="220"/>
      <c r="AH577" s="223"/>
    </row>
    <row r="578" spans="2:34" s="78" customFormat="1" x14ac:dyDescent="0.25">
      <c r="B578" s="217"/>
      <c r="C578" s="217"/>
      <c r="D578" s="218"/>
      <c r="E578" s="219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0"/>
      <c r="AA578" s="220"/>
      <c r="AB578" s="220"/>
      <c r="AC578" s="220"/>
      <c r="AD578" s="220"/>
      <c r="AE578" s="220"/>
      <c r="AF578" s="220"/>
      <c r="AH578" s="223"/>
    </row>
    <row r="579" spans="2:34" s="78" customFormat="1" x14ac:dyDescent="0.25">
      <c r="B579" s="217"/>
      <c r="C579" s="217"/>
      <c r="D579" s="218"/>
      <c r="E579" s="219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0"/>
      <c r="AA579" s="220"/>
      <c r="AB579" s="220"/>
      <c r="AC579" s="220"/>
      <c r="AD579" s="220"/>
      <c r="AE579" s="220"/>
      <c r="AF579" s="220"/>
      <c r="AH579" s="223"/>
    </row>
    <row r="580" spans="2:34" s="78" customFormat="1" x14ac:dyDescent="0.25">
      <c r="B580" s="217"/>
      <c r="C580" s="217"/>
      <c r="D580" s="218"/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H580" s="223"/>
    </row>
    <row r="581" spans="2:34" s="78" customFormat="1" x14ac:dyDescent="0.25">
      <c r="B581" s="217"/>
      <c r="C581" s="217"/>
      <c r="D581" s="218"/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H581" s="223"/>
    </row>
    <row r="582" spans="2:34" s="78" customFormat="1" x14ac:dyDescent="0.25">
      <c r="B582" s="217"/>
      <c r="C582" s="217"/>
      <c r="D582" s="218"/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H582" s="223"/>
    </row>
    <row r="583" spans="2:34" s="78" customFormat="1" x14ac:dyDescent="0.25">
      <c r="B583" s="217"/>
      <c r="C583" s="217"/>
      <c r="D583" s="218"/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H583" s="223"/>
    </row>
    <row r="584" spans="2:34" s="78" customFormat="1" x14ac:dyDescent="0.25">
      <c r="B584" s="217"/>
      <c r="C584" s="217"/>
      <c r="D584" s="218"/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H584" s="223"/>
    </row>
    <row r="585" spans="2:34" s="78" customFormat="1" x14ac:dyDescent="0.25">
      <c r="B585" s="217"/>
      <c r="C585" s="217"/>
      <c r="D585" s="218"/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0"/>
      <c r="AA585" s="220"/>
      <c r="AB585" s="220"/>
      <c r="AC585" s="220"/>
      <c r="AD585" s="220"/>
      <c r="AE585" s="220"/>
      <c r="AF585" s="220"/>
      <c r="AH585" s="223"/>
    </row>
    <row r="586" spans="2:34" s="78" customFormat="1" x14ac:dyDescent="0.25">
      <c r="B586" s="217"/>
      <c r="C586" s="217"/>
      <c r="D586" s="218"/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0"/>
      <c r="AA586" s="220"/>
      <c r="AB586" s="220"/>
      <c r="AC586" s="220"/>
      <c r="AD586" s="220"/>
      <c r="AE586" s="220"/>
      <c r="AF586" s="220"/>
      <c r="AH586" s="223"/>
    </row>
    <row r="587" spans="2:34" s="78" customFormat="1" x14ac:dyDescent="0.25">
      <c r="B587" s="217"/>
      <c r="C587" s="217"/>
      <c r="D587" s="218"/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0"/>
      <c r="AF587" s="220"/>
      <c r="AH587" s="223"/>
    </row>
    <row r="588" spans="2:34" s="78" customFormat="1" x14ac:dyDescent="0.25">
      <c r="B588" s="217"/>
      <c r="C588" s="217"/>
      <c r="D588" s="218"/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H588" s="223"/>
    </row>
    <row r="589" spans="2:34" s="78" customFormat="1" x14ac:dyDescent="0.25">
      <c r="B589" s="217"/>
      <c r="C589" s="217"/>
      <c r="D589" s="218"/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0"/>
      <c r="AA589" s="220"/>
      <c r="AB589" s="220"/>
      <c r="AC589" s="220"/>
      <c r="AD589" s="220"/>
      <c r="AE589" s="220"/>
      <c r="AF589" s="220"/>
      <c r="AH589" s="223"/>
    </row>
    <row r="590" spans="2:34" s="78" customFormat="1" x14ac:dyDescent="0.25">
      <c r="B590" s="217"/>
      <c r="C590" s="217"/>
      <c r="D590" s="218"/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0"/>
      <c r="AA590" s="220"/>
      <c r="AB590" s="220"/>
      <c r="AC590" s="220"/>
      <c r="AD590" s="220"/>
      <c r="AE590" s="220"/>
      <c r="AF590" s="220"/>
      <c r="AH590" s="223"/>
    </row>
    <row r="591" spans="2:34" s="78" customFormat="1" x14ac:dyDescent="0.25">
      <c r="B591" s="217"/>
      <c r="C591" s="217"/>
      <c r="D591" s="218"/>
      <c r="E591" s="219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0"/>
      <c r="AA591" s="220"/>
      <c r="AB591" s="220"/>
      <c r="AC591" s="220"/>
      <c r="AD591" s="220"/>
      <c r="AE591" s="220"/>
      <c r="AF591" s="220"/>
      <c r="AH591" s="223"/>
    </row>
    <row r="592" spans="2:34" s="78" customFormat="1" x14ac:dyDescent="0.25">
      <c r="B592" s="217"/>
      <c r="C592" s="217"/>
      <c r="D592" s="218"/>
      <c r="E592" s="219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0"/>
      <c r="AA592" s="220"/>
      <c r="AB592" s="220"/>
      <c r="AC592" s="220"/>
      <c r="AD592" s="220"/>
      <c r="AE592" s="220"/>
      <c r="AF592" s="220"/>
      <c r="AH592" s="223"/>
    </row>
    <row r="593" spans="2:34" s="78" customFormat="1" x14ac:dyDescent="0.25">
      <c r="B593" s="217"/>
      <c r="C593" s="217"/>
      <c r="D593" s="218"/>
      <c r="E593" s="219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0"/>
      <c r="AA593" s="220"/>
      <c r="AB593" s="220"/>
      <c r="AC593" s="220"/>
      <c r="AD593" s="220"/>
      <c r="AE593" s="220"/>
      <c r="AF593" s="220"/>
      <c r="AH593" s="223"/>
    </row>
    <row r="594" spans="2:34" s="78" customFormat="1" x14ac:dyDescent="0.25">
      <c r="B594" s="217"/>
      <c r="C594" s="217"/>
      <c r="D594" s="218"/>
      <c r="E594" s="219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0"/>
      <c r="AA594" s="220"/>
      <c r="AB594" s="220"/>
      <c r="AC594" s="220"/>
      <c r="AD594" s="220"/>
      <c r="AE594" s="220"/>
      <c r="AF594" s="220"/>
      <c r="AH594" s="223"/>
    </row>
    <row r="595" spans="2:34" s="78" customFormat="1" x14ac:dyDescent="0.25">
      <c r="B595" s="217"/>
      <c r="C595" s="217"/>
      <c r="D595" s="218"/>
      <c r="E595" s="219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0"/>
      <c r="AA595" s="220"/>
      <c r="AB595" s="220"/>
      <c r="AC595" s="220"/>
      <c r="AD595" s="220"/>
      <c r="AE595" s="220"/>
      <c r="AF595" s="220"/>
      <c r="AH595" s="223"/>
    </row>
    <row r="596" spans="2:34" s="78" customFormat="1" x14ac:dyDescent="0.25">
      <c r="B596" s="217"/>
      <c r="C596" s="217"/>
      <c r="D596" s="218"/>
      <c r="E596" s="219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0"/>
      <c r="AA596" s="220"/>
      <c r="AB596" s="220"/>
      <c r="AC596" s="220"/>
      <c r="AD596" s="220"/>
      <c r="AE596" s="220"/>
      <c r="AF596" s="220"/>
      <c r="AH596" s="223"/>
    </row>
    <row r="597" spans="2:34" s="78" customFormat="1" x14ac:dyDescent="0.25">
      <c r="B597" s="217"/>
      <c r="C597" s="217"/>
      <c r="D597" s="218"/>
      <c r="E597" s="219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0"/>
      <c r="AA597" s="220"/>
      <c r="AB597" s="220"/>
      <c r="AC597" s="220"/>
      <c r="AD597" s="220"/>
      <c r="AE597" s="220"/>
      <c r="AF597" s="220"/>
      <c r="AH597" s="223"/>
    </row>
    <row r="598" spans="2:34" s="78" customFormat="1" x14ac:dyDescent="0.25">
      <c r="B598" s="217"/>
      <c r="C598" s="217"/>
      <c r="D598" s="218"/>
      <c r="E598" s="219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0"/>
      <c r="AA598" s="220"/>
      <c r="AB598" s="220"/>
      <c r="AC598" s="220"/>
      <c r="AD598" s="220"/>
      <c r="AE598" s="220"/>
      <c r="AF598" s="220"/>
      <c r="AH598" s="223"/>
    </row>
    <row r="599" spans="2:34" s="78" customFormat="1" x14ac:dyDescent="0.25">
      <c r="B599" s="217"/>
      <c r="C599" s="217"/>
      <c r="D599" s="218"/>
      <c r="E599" s="219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0"/>
      <c r="AA599" s="220"/>
      <c r="AB599" s="220"/>
      <c r="AC599" s="220"/>
      <c r="AD599" s="220"/>
      <c r="AE599" s="220"/>
      <c r="AF599" s="220"/>
      <c r="AH599" s="223"/>
    </row>
    <row r="600" spans="2:34" s="78" customFormat="1" x14ac:dyDescent="0.25">
      <c r="B600" s="217"/>
      <c r="C600" s="217"/>
      <c r="D600" s="218"/>
      <c r="E600" s="219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0"/>
      <c r="AA600" s="220"/>
      <c r="AB600" s="220"/>
      <c r="AC600" s="220"/>
      <c r="AD600" s="220"/>
      <c r="AE600" s="220"/>
      <c r="AF600" s="220"/>
      <c r="AH600" s="223"/>
    </row>
    <row r="601" spans="2:34" s="78" customFormat="1" x14ac:dyDescent="0.25">
      <c r="B601" s="217"/>
      <c r="C601" s="217"/>
      <c r="D601" s="218"/>
      <c r="E601" s="219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0"/>
      <c r="AA601" s="220"/>
      <c r="AB601" s="220"/>
      <c r="AC601" s="220"/>
      <c r="AD601" s="220"/>
      <c r="AE601" s="220"/>
      <c r="AF601" s="220"/>
      <c r="AH601" s="223"/>
    </row>
    <row r="602" spans="2:34" s="78" customFormat="1" x14ac:dyDescent="0.25">
      <c r="B602" s="217"/>
      <c r="C602" s="217"/>
      <c r="D602" s="218"/>
      <c r="E602" s="219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0"/>
      <c r="AA602" s="220"/>
      <c r="AB602" s="220"/>
      <c r="AC602" s="220"/>
      <c r="AD602" s="220"/>
      <c r="AE602" s="220"/>
      <c r="AF602" s="220"/>
      <c r="AH602" s="223"/>
    </row>
    <row r="603" spans="2:34" s="78" customFormat="1" x14ac:dyDescent="0.25">
      <c r="B603" s="217"/>
      <c r="C603" s="217"/>
      <c r="D603" s="218"/>
      <c r="E603" s="219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0"/>
      <c r="AA603" s="220"/>
      <c r="AB603" s="220"/>
      <c r="AC603" s="220"/>
      <c r="AD603" s="220"/>
      <c r="AE603" s="220"/>
      <c r="AF603" s="220"/>
      <c r="AH603" s="223"/>
    </row>
    <row r="604" spans="2:34" s="78" customFormat="1" x14ac:dyDescent="0.25">
      <c r="B604" s="217"/>
      <c r="C604" s="217"/>
      <c r="D604" s="218"/>
      <c r="E604" s="219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  <c r="AA604" s="220"/>
      <c r="AB604" s="220"/>
      <c r="AC604" s="220"/>
      <c r="AD604" s="220"/>
      <c r="AE604" s="220"/>
      <c r="AF604" s="220"/>
      <c r="AH604" s="223"/>
    </row>
    <row r="605" spans="2:34" s="78" customFormat="1" x14ac:dyDescent="0.25">
      <c r="B605" s="217"/>
      <c r="C605" s="217"/>
      <c r="D605" s="218"/>
      <c r="E605" s="219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0"/>
      <c r="AA605" s="220"/>
      <c r="AB605" s="220"/>
      <c r="AC605" s="220"/>
      <c r="AD605" s="220"/>
      <c r="AE605" s="220"/>
      <c r="AF605" s="220"/>
      <c r="AH605" s="223"/>
    </row>
    <row r="606" spans="2:34" s="78" customFormat="1" x14ac:dyDescent="0.25">
      <c r="B606" s="217"/>
      <c r="C606" s="217"/>
      <c r="D606" s="218"/>
      <c r="E606" s="219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0"/>
      <c r="AA606" s="220"/>
      <c r="AB606" s="220"/>
      <c r="AC606" s="220"/>
      <c r="AD606" s="220"/>
      <c r="AE606" s="220"/>
      <c r="AF606" s="220"/>
      <c r="AH606" s="223"/>
    </row>
    <row r="607" spans="2:34" s="78" customFormat="1" x14ac:dyDescent="0.25">
      <c r="B607" s="217"/>
      <c r="C607" s="217"/>
      <c r="D607" s="218"/>
      <c r="E607" s="219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  <c r="AA607" s="220"/>
      <c r="AB607" s="220"/>
      <c r="AC607" s="220"/>
      <c r="AD607" s="220"/>
      <c r="AE607" s="220"/>
      <c r="AF607" s="220"/>
      <c r="AH607" s="223"/>
    </row>
    <row r="608" spans="2:34" s="78" customFormat="1" x14ac:dyDescent="0.25">
      <c r="B608" s="217"/>
      <c r="C608" s="217"/>
      <c r="D608" s="218"/>
      <c r="E608" s="219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  <c r="AA608" s="220"/>
      <c r="AB608" s="220"/>
      <c r="AC608" s="220"/>
      <c r="AD608" s="220"/>
      <c r="AE608" s="220"/>
      <c r="AF608" s="220"/>
      <c r="AH608" s="223"/>
    </row>
    <row r="609" spans="2:34" s="78" customFormat="1" x14ac:dyDescent="0.25">
      <c r="B609" s="217"/>
      <c r="C609" s="217"/>
      <c r="D609" s="218"/>
      <c r="E609" s="219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  <c r="AA609" s="220"/>
      <c r="AB609" s="220"/>
      <c r="AC609" s="220"/>
      <c r="AD609" s="220"/>
      <c r="AE609" s="220"/>
      <c r="AF609" s="220"/>
      <c r="AH609" s="223"/>
    </row>
    <row r="610" spans="2:34" s="78" customFormat="1" x14ac:dyDescent="0.25">
      <c r="B610" s="217"/>
      <c r="C610" s="217"/>
      <c r="D610" s="218"/>
      <c r="E610" s="219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  <c r="AA610" s="220"/>
      <c r="AB610" s="220"/>
      <c r="AC610" s="220"/>
      <c r="AD610" s="220"/>
      <c r="AE610" s="220"/>
      <c r="AF610" s="220"/>
      <c r="AH610" s="223"/>
    </row>
    <row r="611" spans="2:34" s="78" customFormat="1" x14ac:dyDescent="0.25">
      <c r="B611" s="217"/>
      <c r="C611" s="217"/>
      <c r="D611" s="218"/>
      <c r="E611" s="219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0"/>
      <c r="AA611" s="220"/>
      <c r="AB611" s="220"/>
      <c r="AC611" s="220"/>
      <c r="AD611" s="220"/>
      <c r="AE611" s="220"/>
      <c r="AF611" s="220"/>
      <c r="AH611" s="223"/>
    </row>
    <row r="612" spans="2:34" s="78" customFormat="1" x14ac:dyDescent="0.25">
      <c r="B612" s="217"/>
      <c r="C612" s="217"/>
      <c r="D612" s="218"/>
      <c r="E612" s="219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0"/>
      <c r="AA612" s="220"/>
      <c r="AB612" s="220"/>
      <c r="AC612" s="220"/>
      <c r="AD612" s="220"/>
      <c r="AE612" s="220"/>
      <c r="AF612" s="220"/>
      <c r="AH612" s="223"/>
    </row>
    <row r="613" spans="2:34" s="78" customFormat="1" x14ac:dyDescent="0.25">
      <c r="B613" s="217"/>
      <c r="C613" s="217"/>
      <c r="D613" s="218"/>
      <c r="E613" s="219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0"/>
      <c r="AA613" s="220"/>
      <c r="AB613" s="220"/>
      <c r="AC613" s="220"/>
      <c r="AD613" s="220"/>
      <c r="AE613" s="220"/>
      <c r="AF613" s="220"/>
      <c r="AH613" s="223"/>
    </row>
    <row r="614" spans="2:34" s="78" customFormat="1" x14ac:dyDescent="0.25">
      <c r="B614" s="217"/>
      <c r="C614" s="217"/>
      <c r="D614" s="218"/>
      <c r="E614" s="219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0"/>
      <c r="AA614" s="220"/>
      <c r="AB614" s="220"/>
      <c r="AC614" s="220"/>
      <c r="AD614" s="220"/>
      <c r="AE614" s="220"/>
      <c r="AF614" s="220"/>
      <c r="AH614" s="223"/>
    </row>
    <row r="615" spans="2:34" s="78" customFormat="1" x14ac:dyDescent="0.25">
      <c r="B615" s="217"/>
      <c r="C615" s="217"/>
      <c r="D615" s="218"/>
      <c r="E615" s="219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0"/>
      <c r="AA615" s="220"/>
      <c r="AB615" s="220"/>
      <c r="AC615" s="220"/>
      <c r="AD615" s="220"/>
      <c r="AE615" s="220"/>
      <c r="AF615" s="220"/>
      <c r="AH615" s="223"/>
    </row>
    <row r="616" spans="2:34" s="78" customFormat="1" x14ac:dyDescent="0.25">
      <c r="B616" s="217"/>
      <c r="C616" s="217"/>
      <c r="D616" s="218"/>
      <c r="E616" s="219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0"/>
      <c r="AA616" s="220"/>
      <c r="AB616" s="220"/>
      <c r="AC616" s="220"/>
      <c r="AD616" s="220"/>
      <c r="AE616" s="220"/>
      <c r="AF616" s="220"/>
      <c r="AH616" s="223"/>
    </row>
    <row r="617" spans="2:34" s="78" customFormat="1" x14ac:dyDescent="0.25">
      <c r="B617" s="217"/>
      <c r="C617" s="217"/>
      <c r="D617" s="218"/>
      <c r="E617" s="219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0"/>
      <c r="AA617" s="220"/>
      <c r="AB617" s="220"/>
      <c r="AC617" s="220"/>
      <c r="AD617" s="220"/>
      <c r="AE617" s="220"/>
      <c r="AF617" s="220"/>
      <c r="AH617" s="223"/>
    </row>
    <row r="618" spans="2:34" s="78" customFormat="1" x14ac:dyDescent="0.25">
      <c r="B618" s="217"/>
      <c r="C618" s="217"/>
      <c r="D618" s="218"/>
      <c r="E618" s="219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0"/>
      <c r="AA618" s="220"/>
      <c r="AB618" s="220"/>
      <c r="AC618" s="220"/>
      <c r="AD618" s="220"/>
      <c r="AE618" s="220"/>
      <c r="AF618" s="220"/>
      <c r="AH618" s="223"/>
    </row>
    <row r="619" spans="2:34" s="78" customFormat="1" x14ac:dyDescent="0.25">
      <c r="B619" s="217"/>
      <c r="C619" s="217"/>
      <c r="D619" s="218"/>
      <c r="E619" s="219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  <c r="AA619" s="220"/>
      <c r="AB619" s="220"/>
      <c r="AC619" s="220"/>
      <c r="AD619" s="220"/>
      <c r="AE619" s="220"/>
      <c r="AF619" s="220"/>
      <c r="AH619" s="223"/>
    </row>
    <row r="620" spans="2:34" s="78" customFormat="1" x14ac:dyDescent="0.25">
      <c r="B620" s="217"/>
      <c r="C620" s="217"/>
      <c r="D620" s="218"/>
      <c r="E620" s="219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0"/>
      <c r="AA620" s="220"/>
      <c r="AB620" s="220"/>
      <c r="AC620" s="220"/>
      <c r="AD620" s="220"/>
      <c r="AE620" s="220"/>
      <c r="AF620" s="220"/>
      <c r="AH620" s="223"/>
    </row>
    <row r="621" spans="2:34" s="78" customFormat="1" x14ac:dyDescent="0.25">
      <c r="B621" s="217"/>
      <c r="C621" s="217"/>
      <c r="D621" s="218"/>
      <c r="E621" s="219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0"/>
      <c r="AA621" s="220"/>
      <c r="AB621" s="220"/>
      <c r="AC621" s="220"/>
      <c r="AD621" s="220"/>
      <c r="AE621" s="220"/>
      <c r="AF621" s="220"/>
      <c r="AH621" s="223"/>
    </row>
    <row r="622" spans="2:34" s="78" customFormat="1" x14ac:dyDescent="0.25">
      <c r="B622" s="217"/>
      <c r="C622" s="217"/>
      <c r="D622" s="218"/>
      <c r="E622" s="219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0"/>
      <c r="AA622" s="220"/>
      <c r="AB622" s="220"/>
      <c r="AC622" s="220"/>
      <c r="AD622" s="220"/>
      <c r="AE622" s="220"/>
      <c r="AF622" s="220"/>
      <c r="AH622" s="223"/>
    </row>
    <row r="623" spans="2:34" s="78" customFormat="1" x14ac:dyDescent="0.25">
      <c r="B623" s="217"/>
      <c r="C623" s="217"/>
      <c r="D623" s="218"/>
      <c r="E623" s="219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0"/>
      <c r="AA623" s="220"/>
      <c r="AB623" s="220"/>
      <c r="AC623" s="220"/>
      <c r="AD623" s="220"/>
      <c r="AE623" s="220"/>
      <c r="AF623" s="220"/>
      <c r="AH623" s="223"/>
    </row>
    <row r="624" spans="2:34" s="78" customFormat="1" x14ac:dyDescent="0.25">
      <c r="B624" s="217"/>
      <c r="C624" s="217"/>
      <c r="D624" s="218"/>
      <c r="E624" s="219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0"/>
      <c r="AA624" s="220"/>
      <c r="AB624" s="220"/>
      <c r="AC624" s="220"/>
      <c r="AD624" s="220"/>
      <c r="AE624" s="220"/>
      <c r="AF624" s="220"/>
      <c r="AH624" s="223"/>
    </row>
    <row r="625" spans="2:34" s="78" customFormat="1" x14ac:dyDescent="0.25">
      <c r="B625" s="217"/>
      <c r="C625" s="217"/>
      <c r="D625" s="218"/>
      <c r="E625" s="219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  <c r="AA625" s="220"/>
      <c r="AB625" s="220"/>
      <c r="AC625" s="220"/>
      <c r="AD625" s="220"/>
      <c r="AE625" s="220"/>
      <c r="AF625" s="220"/>
      <c r="AH625" s="223"/>
    </row>
    <row r="626" spans="2:34" s="78" customFormat="1" x14ac:dyDescent="0.25">
      <c r="B626" s="217"/>
      <c r="C626" s="217"/>
      <c r="D626" s="218"/>
      <c r="E626" s="219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  <c r="AA626" s="220"/>
      <c r="AB626" s="220"/>
      <c r="AC626" s="220"/>
      <c r="AD626" s="220"/>
      <c r="AE626" s="220"/>
      <c r="AF626" s="220"/>
      <c r="AH626" s="223"/>
    </row>
    <row r="627" spans="2:34" s="78" customFormat="1" x14ac:dyDescent="0.25">
      <c r="B627" s="217"/>
      <c r="C627" s="217"/>
      <c r="D627" s="218"/>
      <c r="E627" s="219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  <c r="AA627" s="220"/>
      <c r="AB627" s="220"/>
      <c r="AC627" s="220"/>
      <c r="AD627" s="220"/>
      <c r="AE627" s="220"/>
      <c r="AF627" s="220"/>
      <c r="AH627" s="223"/>
    </row>
    <row r="628" spans="2:34" s="78" customFormat="1" x14ac:dyDescent="0.25">
      <c r="B628" s="217"/>
      <c r="C628" s="217"/>
      <c r="D628" s="218"/>
      <c r="E628" s="219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H628" s="223"/>
    </row>
    <row r="629" spans="2:34" s="78" customFormat="1" x14ac:dyDescent="0.25">
      <c r="B629" s="217"/>
      <c r="C629" s="217"/>
      <c r="D629" s="218"/>
      <c r="E629" s="219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H629" s="223"/>
    </row>
    <row r="630" spans="2:34" s="78" customFormat="1" x14ac:dyDescent="0.25">
      <c r="B630" s="217"/>
      <c r="C630" s="217"/>
      <c r="D630" s="218"/>
      <c r="E630" s="219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H630" s="223"/>
    </row>
    <row r="631" spans="2:34" s="78" customFormat="1" x14ac:dyDescent="0.25">
      <c r="B631" s="217"/>
      <c r="C631" s="217"/>
      <c r="D631" s="218"/>
      <c r="E631" s="219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H631" s="223"/>
    </row>
    <row r="632" spans="2:34" s="78" customFormat="1" x14ac:dyDescent="0.25">
      <c r="B632" s="217"/>
      <c r="C632" s="217"/>
      <c r="D632" s="218"/>
      <c r="E632" s="219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H632" s="223"/>
    </row>
    <row r="633" spans="2:34" s="78" customFormat="1" x14ac:dyDescent="0.25">
      <c r="B633" s="217"/>
      <c r="C633" s="217"/>
      <c r="D633" s="218"/>
      <c r="E633" s="219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H633" s="223"/>
    </row>
    <row r="634" spans="2:34" s="78" customFormat="1" x14ac:dyDescent="0.25">
      <c r="B634" s="217"/>
      <c r="C634" s="217"/>
      <c r="D634" s="218"/>
      <c r="E634" s="219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0"/>
      <c r="AA634" s="220"/>
      <c r="AB634" s="220"/>
      <c r="AC634" s="220"/>
      <c r="AD634" s="220"/>
      <c r="AE634" s="220"/>
      <c r="AF634" s="220"/>
      <c r="AH634" s="223"/>
    </row>
    <row r="635" spans="2:34" s="78" customFormat="1" x14ac:dyDescent="0.25">
      <c r="B635" s="217"/>
      <c r="C635" s="217"/>
      <c r="D635" s="218"/>
      <c r="E635" s="219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0"/>
      <c r="AA635" s="220"/>
      <c r="AB635" s="220"/>
      <c r="AC635" s="220"/>
      <c r="AD635" s="220"/>
      <c r="AE635" s="220"/>
      <c r="AF635" s="220"/>
      <c r="AH635" s="223"/>
    </row>
    <row r="636" spans="2:34" s="78" customFormat="1" x14ac:dyDescent="0.25">
      <c r="B636" s="217"/>
      <c r="C636" s="217"/>
      <c r="D636" s="218"/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H636" s="223"/>
    </row>
    <row r="637" spans="2:34" s="78" customFormat="1" x14ac:dyDescent="0.25">
      <c r="B637" s="217"/>
      <c r="C637" s="217"/>
      <c r="D637" s="218"/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  <c r="AA637" s="220"/>
      <c r="AB637" s="220"/>
      <c r="AC637" s="220"/>
      <c r="AD637" s="220"/>
      <c r="AE637" s="220"/>
      <c r="AF637" s="220"/>
      <c r="AH637" s="223"/>
    </row>
    <row r="638" spans="2:34" s="78" customFormat="1" x14ac:dyDescent="0.25">
      <c r="B638" s="217"/>
      <c r="C638" s="217"/>
      <c r="D638" s="218"/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  <c r="AA638" s="220"/>
      <c r="AB638" s="220"/>
      <c r="AC638" s="220"/>
      <c r="AD638" s="220"/>
      <c r="AE638" s="220"/>
      <c r="AF638" s="220"/>
      <c r="AH638" s="223"/>
    </row>
    <row r="639" spans="2:34" s="78" customFormat="1" x14ac:dyDescent="0.25">
      <c r="B639" s="217"/>
      <c r="C639" s="217"/>
      <c r="D639" s="218"/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  <c r="AA639" s="220"/>
      <c r="AB639" s="220"/>
      <c r="AC639" s="220"/>
      <c r="AD639" s="220"/>
      <c r="AE639" s="220"/>
      <c r="AF639" s="220"/>
      <c r="AH639" s="223"/>
    </row>
    <row r="640" spans="2:34" s="78" customFormat="1" x14ac:dyDescent="0.25">
      <c r="B640" s="217"/>
      <c r="C640" s="217"/>
      <c r="D640" s="218"/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  <c r="AA640" s="220"/>
      <c r="AB640" s="220"/>
      <c r="AC640" s="220"/>
      <c r="AD640" s="220"/>
      <c r="AE640" s="220"/>
      <c r="AF640" s="220"/>
      <c r="AH640" s="223"/>
    </row>
    <row r="641" spans="2:34" s="78" customFormat="1" x14ac:dyDescent="0.25">
      <c r="B641" s="217"/>
      <c r="C641" s="217"/>
      <c r="D641" s="218"/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0"/>
      <c r="AA641" s="220"/>
      <c r="AB641" s="220"/>
      <c r="AC641" s="220"/>
      <c r="AD641" s="220"/>
      <c r="AE641" s="220"/>
      <c r="AF641" s="220"/>
      <c r="AH641" s="223"/>
    </row>
    <row r="642" spans="2:34" s="78" customFormat="1" x14ac:dyDescent="0.25">
      <c r="B642" s="217"/>
      <c r="C642" s="217"/>
      <c r="D642" s="218"/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0"/>
      <c r="AA642" s="220"/>
      <c r="AB642" s="220"/>
      <c r="AC642" s="220"/>
      <c r="AD642" s="220"/>
      <c r="AE642" s="220"/>
      <c r="AF642" s="220"/>
      <c r="AH642" s="223"/>
    </row>
    <row r="643" spans="2:34" s="78" customFormat="1" x14ac:dyDescent="0.25">
      <c r="B643" s="217"/>
      <c r="C643" s="217"/>
      <c r="D643" s="218"/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0"/>
      <c r="AA643" s="220"/>
      <c r="AB643" s="220"/>
      <c r="AC643" s="220"/>
      <c r="AD643" s="220"/>
      <c r="AE643" s="220"/>
      <c r="AF643" s="220"/>
      <c r="AH643" s="223"/>
    </row>
    <row r="644" spans="2:34" s="78" customFormat="1" x14ac:dyDescent="0.25">
      <c r="B644" s="217"/>
      <c r="C644" s="217"/>
      <c r="D644" s="218"/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0"/>
      <c r="AA644" s="220"/>
      <c r="AB644" s="220"/>
      <c r="AC644" s="220"/>
      <c r="AD644" s="220"/>
      <c r="AE644" s="220"/>
      <c r="AF644" s="220"/>
      <c r="AH644" s="223"/>
    </row>
    <row r="645" spans="2:34" s="78" customFormat="1" x14ac:dyDescent="0.25">
      <c r="B645" s="217"/>
      <c r="C645" s="217"/>
      <c r="D645" s="218"/>
      <c r="E645" s="219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0"/>
      <c r="AA645" s="220"/>
      <c r="AB645" s="220"/>
      <c r="AC645" s="220"/>
      <c r="AD645" s="220"/>
      <c r="AE645" s="220"/>
      <c r="AF645" s="220"/>
      <c r="AH645" s="223"/>
    </row>
    <row r="646" spans="2:34" s="78" customFormat="1" x14ac:dyDescent="0.25">
      <c r="B646" s="217"/>
      <c r="C646" s="217"/>
      <c r="D646" s="218"/>
      <c r="E646" s="219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0"/>
      <c r="AA646" s="220"/>
      <c r="AB646" s="220"/>
      <c r="AC646" s="220"/>
      <c r="AD646" s="220"/>
      <c r="AE646" s="220"/>
      <c r="AF646" s="220"/>
      <c r="AH646" s="223"/>
    </row>
    <row r="647" spans="2:34" s="78" customFormat="1" x14ac:dyDescent="0.25">
      <c r="B647" s="217"/>
      <c r="C647" s="217"/>
      <c r="D647" s="218"/>
      <c r="E647" s="219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0"/>
      <c r="AA647" s="220"/>
      <c r="AB647" s="220"/>
      <c r="AC647" s="220"/>
      <c r="AD647" s="220"/>
      <c r="AE647" s="220"/>
      <c r="AF647" s="220"/>
      <c r="AH647" s="223"/>
    </row>
    <row r="648" spans="2:34" s="78" customFormat="1" x14ac:dyDescent="0.25">
      <c r="B648" s="217"/>
      <c r="C648" s="217"/>
      <c r="D648" s="218"/>
      <c r="E648" s="219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0"/>
      <c r="AA648" s="220"/>
      <c r="AB648" s="220"/>
      <c r="AC648" s="220"/>
      <c r="AD648" s="220"/>
      <c r="AE648" s="220"/>
      <c r="AF648" s="220"/>
      <c r="AH648" s="223"/>
    </row>
    <row r="649" spans="2:34" s="78" customFormat="1" x14ac:dyDescent="0.25">
      <c r="B649" s="217"/>
      <c r="C649" s="217"/>
      <c r="D649" s="218"/>
      <c r="E649" s="219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0"/>
      <c r="AA649" s="220"/>
      <c r="AB649" s="220"/>
      <c r="AC649" s="220"/>
      <c r="AD649" s="220"/>
      <c r="AE649" s="220"/>
      <c r="AF649" s="220"/>
      <c r="AH649" s="223"/>
    </row>
    <row r="650" spans="2:34" s="78" customFormat="1" x14ac:dyDescent="0.25">
      <c r="B650" s="217"/>
      <c r="C650" s="217"/>
      <c r="D650" s="218"/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H650" s="223"/>
    </row>
    <row r="651" spans="2:34" s="78" customFormat="1" x14ac:dyDescent="0.25">
      <c r="B651" s="217"/>
      <c r="C651" s="217"/>
      <c r="D651" s="218"/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H651" s="223"/>
    </row>
    <row r="652" spans="2:34" s="78" customFormat="1" x14ac:dyDescent="0.25">
      <c r="B652" s="217"/>
      <c r="C652" s="217"/>
      <c r="D652" s="218"/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H652" s="223"/>
    </row>
    <row r="653" spans="2:34" s="78" customFormat="1" x14ac:dyDescent="0.25">
      <c r="B653" s="217"/>
      <c r="C653" s="217"/>
      <c r="D653" s="218"/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H653" s="223"/>
    </row>
    <row r="654" spans="2:34" s="78" customFormat="1" x14ac:dyDescent="0.25">
      <c r="B654" s="217"/>
      <c r="C654" s="217"/>
      <c r="D654" s="218"/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H654" s="223"/>
    </row>
    <row r="655" spans="2:34" s="78" customFormat="1" x14ac:dyDescent="0.25">
      <c r="B655" s="217"/>
      <c r="C655" s="217"/>
      <c r="D655" s="218"/>
      <c r="E655" s="219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0"/>
      <c r="AA655" s="220"/>
      <c r="AB655" s="220"/>
      <c r="AC655" s="220"/>
      <c r="AD655" s="220"/>
      <c r="AE655" s="220"/>
      <c r="AF655" s="220"/>
      <c r="AH655" s="223"/>
    </row>
    <row r="656" spans="2:34" s="78" customFormat="1" x14ac:dyDescent="0.25">
      <c r="B656" s="217"/>
      <c r="C656" s="217"/>
      <c r="D656" s="218"/>
      <c r="E656" s="219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0"/>
      <c r="AA656" s="220"/>
      <c r="AB656" s="220"/>
      <c r="AC656" s="220"/>
      <c r="AD656" s="220"/>
      <c r="AE656" s="220"/>
      <c r="AF656" s="220"/>
      <c r="AH656" s="223"/>
    </row>
    <row r="657" spans="2:34" s="78" customFormat="1" x14ac:dyDescent="0.25">
      <c r="B657" s="217"/>
      <c r="C657" s="217"/>
      <c r="D657" s="218"/>
      <c r="E657" s="219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0"/>
      <c r="AA657" s="220"/>
      <c r="AB657" s="220"/>
      <c r="AC657" s="220"/>
      <c r="AD657" s="220"/>
      <c r="AE657" s="220"/>
      <c r="AF657" s="220"/>
      <c r="AH657" s="223"/>
    </row>
    <row r="658" spans="2:34" s="78" customFormat="1" x14ac:dyDescent="0.25">
      <c r="B658" s="217"/>
      <c r="C658" s="217"/>
      <c r="D658" s="218"/>
      <c r="E658" s="219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0"/>
      <c r="AA658" s="220"/>
      <c r="AB658" s="220"/>
      <c r="AC658" s="220"/>
      <c r="AD658" s="220"/>
      <c r="AE658" s="220"/>
      <c r="AF658" s="220"/>
      <c r="AH658" s="223"/>
    </row>
    <row r="659" spans="2:34" s="78" customFormat="1" x14ac:dyDescent="0.25">
      <c r="B659" s="217"/>
      <c r="C659" s="217"/>
      <c r="D659" s="218"/>
      <c r="E659" s="219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0"/>
      <c r="AA659" s="220"/>
      <c r="AB659" s="220"/>
      <c r="AC659" s="220"/>
      <c r="AD659" s="220"/>
      <c r="AE659" s="220"/>
      <c r="AF659" s="220"/>
      <c r="AH659" s="223"/>
    </row>
    <row r="660" spans="2:34" s="78" customFormat="1" x14ac:dyDescent="0.25">
      <c r="B660" s="217"/>
      <c r="C660" s="217"/>
      <c r="D660" s="218"/>
      <c r="E660" s="219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0"/>
      <c r="AA660" s="220"/>
      <c r="AB660" s="220"/>
      <c r="AC660" s="220"/>
      <c r="AD660" s="220"/>
      <c r="AE660" s="220"/>
      <c r="AF660" s="220"/>
      <c r="AH660" s="223"/>
    </row>
    <row r="661" spans="2:34" s="78" customFormat="1" x14ac:dyDescent="0.25">
      <c r="B661" s="217"/>
      <c r="C661" s="217"/>
      <c r="D661" s="218"/>
      <c r="E661" s="219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0"/>
      <c r="AA661" s="220"/>
      <c r="AB661" s="220"/>
      <c r="AC661" s="220"/>
      <c r="AD661" s="220"/>
      <c r="AE661" s="220"/>
      <c r="AF661" s="220"/>
      <c r="AH661" s="223"/>
    </row>
    <row r="662" spans="2:34" s="78" customFormat="1" x14ac:dyDescent="0.25">
      <c r="B662" s="217"/>
      <c r="C662" s="217"/>
      <c r="D662" s="218"/>
      <c r="E662" s="219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H662" s="223"/>
    </row>
    <row r="663" spans="2:34" s="78" customFormat="1" x14ac:dyDescent="0.25">
      <c r="B663" s="217"/>
      <c r="C663" s="217"/>
      <c r="D663" s="218"/>
      <c r="E663" s="219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0"/>
      <c r="AA663" s="220"/>
      <c r="AB663" s="220"/>
      <c r="AC663" s="220"/>
      <c r="AD663" s="220"/>
      <c r="AE663" s="220"/>
      <c r="AF663" s="220"/>
      <c r="AH663" s="223"/>
    </row>
    <row r="664" spans="2:34" s="78" customFormat="1" x14ac:dyDescent="0.25">
      <c r="B664" s="217"/>
      <c r="C664" s="217"/>
      <c r="D664" s="218"/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H664" s="223"/>
    </row>
    <row r="665" spans="2:34" s="78" customFormat="1" x14ac:dyDescent="0.25">
      <c r="B665" s="217"/>
      <c r="C665" s="217"/>
      <c r="D665" s="218"/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H665" s="223"/>
    </row>
    <row r="666" spans="2:34" s="78" customFormat="1" x14ac:dyDescent="0.25">
      <c r="B666" s="217"/>
      <c r="C666" s="217"/>
      <c r="D666" s="218"/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H666" s="223"/>
    </row>
    <row r="667" spans="2:34" s="78" customFormat="1" x14ac:dyDescent="0.25">
      <c r="B667" s="217"/>
      <c r="C667" s="217"/>
      <c r="D667" s="218"/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H667" s="223"/>
    </row>
    <row r="668" spans="2:34" s="78" customFormat="1" x14ac:dyDescent="0.25">
      <c r="B668" s="217"/>
      <c r="C668" s="217"/>
      <c r="D668" s="218"/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  <c r="AA668" s="220"/>
      <c r="AB668" s="220"/>
      <c r="AC668" s="220"/>
      <c r="AD668" s="220"/>
      <c r="AE668" s="220"/>
      <c r="AF668" s="220"/>
      <c r="AH668" s="223"/>
    </row>
    <row r="669" spans="2:34" s="78" customFormat="1" x14ac:dyDescent="0.25">
      <c r="B669" s="217"/>
      <c r="C669" s="217"/>
      <c r="D669" s="218"/>
      <c r="E669" s="219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0"/>
      <c r="AA669" s="220"/>
      <c r="AB669" s="220"/>
      <c r="AC669" s="220"/>
      <c r="AD669" s="220"/>
      <c r="AE669" s="220"/>
      <c r="AF669" s="220"/>
      <c r="AH669" s="223"/>
    </row>
    <row r="670" spans="2:34" s="78" customFormat="1" x14ac:dyDescent="0.25">
      <c r="B670" s="217"/>
      <c r="C670" s="217"/>
      <c r="D670" s="218"/>
      <c r="E670" s="219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0"/>
      <c r="AA670" s="220"/>
      <c r="AB670" s="220"/>
      <c r="AC670" s="220"/>
      <c r="AD670" s="220"/>
      <c r="AE670" s="220"/>
      <c r="AF670" s="220"/>
      <c r="AH670" s="223"/>
    </row>
    <row r="671" spans="2:34" s="78" customFormat="1" x14ac:dyDescent="0.25">
      <c r="B671" s="217"/>
      <c r="C671" s="217"/>
      <c r="D671" s="218"/>
      <c r="E671" s="219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0"/>
      <c r="AA671" s="220"/>
      <c r="AB671" s="220"/>
      <c r="AC671" s="220"/>
      <c r="AD671" s="220"/>
      <c r="AE671" s="220"/>
      <c r="AF671" s="220"/>
      <c r="AH671" s="223"/>
    </row>
    <row r="672" spans="2:34" s="78" customFormat="1" x14ac:dyDescent="0.25">
      <c r="B672" s="217"/>
      <c r="C672" s="217"/>
      <c r="D672" s="218"/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0"/>
      <c r="AA672" s="220"/>
      <c r="AB672" s="220"/>
      <c r="AC672" s="220"/>
      <c r="AD672" s="220"/>
      <c r="AE672" s="220"/>
      <c r="AF672" s="220"/>
      <c r="AH672" s="223"/>
    </row>
    <row r="673" spans="2:34" s="78" customFormat="1" x14ac:dyDescent="0.25">
      <c r="B673" s="217"/>
      <c r="C673" s="217"/>
      <c r="D673" s="218"/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0"/>
      <c r="AA673" s="220"/>
      <c r="AB673" s="220"/>
      <c r="AC673" s="220"/>
      <c r="AD673" s="220"/>
      <c r="AE673" s="220"/>
      <c r="AF673" s="220"/>
      <c r="AH673" s="223"/>
    </row>
    <row r="674" spans="2:34" s="78" customFormat="1" x14ac:dyDescent="0.25">
      <c r="B674" s="217"/>
      <c r="C674" s="217"/>
      <c r="D674" s="218"/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0"/>
      <c r="AA674" s="220"/>
      <c r="AB674" s="220"/>
      <c r="AC674" s="220"/>
      <c r="AD674" s="220"/>
      <c r="AE674" s="220"/>
      <c r="AF674" s="220"/>
      <c r="AH674" s="223"/>
    </row>
    <row r="675" spans="2:34" s="78" customFormat="1" x14ac:dyDescent="0.25">
      <c r="B675" s="217"/>
      <c r="C675" s="217"/>
      <c r="D675" s="218"/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0"/>
      <c r="AA675" s="220"/>
      <c r="AB675" s="220"/>
      <c r="AC675" s="220"/>
      <c r="AD675" s="220"/>
      <c r="AE675" s="220"/>
      <c r="AF675" s="220"/>
      <c r="AH675" s="223"/>
    </row>
    <row r="676" spans="2:34" s="78" customFormat="1" x14ac:dyDescent="0.25">
      <c r="B676" s="217"/>
      <c r="C676" s="217"/>
      <c r="D676" s="218"/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0"/>
      <c r="AA676" s="220"/>
      <c r="AB676" s="220"/>
      <c r="AC676" s="220"/>
      <c r="AD676" s="220"/>
      <c r="AE676" s="220"/>
      <c r="AF676" s="220"/>
      <c r="AH676" s="223"/>
    </row>
    <row r="677" spans="2:34" s="78" customFormat="1" x14ac:dyDescent="0.25">
      <c r="B677" s="217"/>
      <c r="C677" s="217"/>
      <c r="D677" s="218"/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0"/>
      <c r="AA677" s="220"/>
      <c r="AB677" s="220"/>
      <c r="AC677" s="220"/>
      <c r="AD677" s="220"/>
      <c r="AE677" s="220"/>
      <c r="AF677" s="220"/>
      <c r="AH677" s="223"/>
    </row>
    <row r="678" spans="2:34" s="78" customFormat="1" x14ac:dyDescent="0.25">
      <c r="B678" s="217"/>
      <c r="C678" s="217"/>
      <c r="D678" s="218"/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0"/>
      <c r="AA678" s="220"/>
      <c r="AB678" s="220"/>
      <c r="AC678" s="220"/>
      <c r="AD678" s="220"/>
      <c r="AE678" s="220"/>
      <c r="AF678" s="220"/>
      <c r="AH678" s="223"/>
    </row>
    <row r="679" spans="2:34" s="78" customFormat="1" x14ac:dyDescent="0.25">
      <c r="B679" s="217"/>
      <c r="C679" s="217"/>
      <c r="D679" s="218"/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0"/>
      <c r="AA679" s="220"/>
      <c r="AB679" s="220"/>
      <c r="AC679" s="220"/>
      <c r="AD679" s="220"/>
      <c r="AE679" s="220"/>
      <c r="AF679" s="220"/>
      <c r="AH679" s="223"/>
    </row>
    <row r="680" spans="2:34" s="78" customFormat="1" x14ac:dyDescent="0.25">
      <c r="B680" s="217"/>
      <c r="C680" s="217"/>
      <c r="D680" s="218"/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H680" s="223"/>
    </row>
    <row r="681" spans="2:34" s="78" customFormat="1" x14ac:dyDescent="0.25">
      <c r="B681" s="217"/>
      <c r="C681" s="217"/>
      <c r="D681" s="218"/>
      <c r="E681" s="219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0"/>
      <c r="AA681" s="220"/>
      <c r="AB681" s="220"/>
      <c r="AC681" s="220"/>
      <c r="AD681" s="220"/>
      <c r="AE681" s="220"/>
      <c r="AF681" s="220"/>
      <c r="AH681" s="223"/>
    </row>
    <row r="682" spans="2:34" s="78" customFormat="1" x14ac:dyDescent="0.25">
      <c r="B682" s="217"/>
      <c r="C682" s="217"/>
      <c r="D682" s="218"/>
      <c r="E682" s="219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0"/>
      <c r="AA682" s="220"/>
      <c r="AB682" s="220"/>
      <c r="AC682" s="220"/>
      <c r="AD682" s="220"/>
      <c r="AE682" s="220"/>
      <c r="AF682" s="220"/>
      <c r="AH682" s="223"/>
    </row>
    <row r="683" spans="2:34" s="78" customFormat="1" x14ac:dyDescent="0.25">
      <c r="B683" s="217"/>
      <c r="C683" s="217"/>
      <c r="D683" s="218"/>
      <c r="E683" s="219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0"/>
      <c r="AA683" s="220"/>
      <c r="AB683" s="220"/>
      <c r="AC683" s="220"/>
      <c r="AD683" s="220"/>
      <c r="AE683" s="220"/>
      <c r="AF683" s="220"/>
      <c r="AH683" s="223"/>
    </row>
    <row r="684" spans="2:34" s="78" customFormat="1" x14ac:dyDescent="0.25">
      <c r="B684" s="217"/>
      <c r="C684" s="217"/>
      <c r="D684" s="218"/>
      <c r="E684" s="219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0"/>
      <c r="AA684" s="220"/>
      <c r="AB684" s="220"/>
      <c r="AC684" s="220"/>
      <c r="AD684" s="220"/>
      <c r="AE684" s="220"/>
      <c r="AF684" s="220"/>
      <c r="AH684" s="223"/>
    </row>
    <row r="685" spans="2:34" s="78" customFormat="1" x14ac:dyDescent="0.25">
      <c r="B685" s="217"/>
      <c r="C685" s="217"/>
      <c r="D685" s="218"/>
      <c r="E685" s="219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0"/>
      <c r="AA685" s="220"/>
      <c r="AB685" s="220"/>
      <c r="AC685" s="220"/>
      <c r="AD685" s="220"/>
      <c r="AE685" s="220"/>
      <c r="AF685" s="220"/>
      <c r="AH685" s="223"/>
    </row>
    <row r="686" spans="2:34" s="78" customFormat="1" x14ac:dyDescent="0.25">
      <c r="B686" s="217"/>
      <c r="C686" s="217"/>
      <c r="D686" s="218"/>
      <c r="E686" s="219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0"/>
      <c r="AA686" s="220"/>
      <c r="AB686" s="220"/>
      <c r="AC686" s="220"/>
      <c r="AD686" s="220"/>
      <c r="AE686" s="220"/>
      <c r="AF686" s="220"/>
      <c r="AH686" s="223"/>
    </row>
    <row r="687" spans="2:34" s="78" customFormat="1" x14ac:dyDescent="0.25">
      <c r="B687" s="217"/>
      <c r="C687" s="217"/>
      <c r="D687" s="218"/>
      <c r="E687" s="219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0"/>
      <c r="AA687" s="220"/>
      <c r="AB687" s="220"/>
      <c r="AC687" s="220"/>
      <c r="AD687" s="220"/>
      <c r="AE687" s="220"/>
      <c r="AF687" s="220"/>
      <c r="AH687" s="223"/>
    </row>
    <row r="688" spans="2:34" s="78" customFormat="1" x14ac:dyDescent="0.25">
      <c r="B688" s="217"/>
      <c r="C688" s="217"/>
      <c r="D688" s="218"/>
      <c r="E688" s="219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0"/>
      <c r="AA688" s="220"/>
      <c r="AB688" s="220"/>
      <c r="AC688" s="220"/>
      <c r="AD688" s="220"/>
      <c r="AE688" s="220"/>
      <c r="AF688" s="220"/>
      <c r="AH688" s="223"/>
    </row>
    <row r="689" spans="2:34" s="78" customFormat="1" x14ac:dyDescent="0.25">
      <c r="B689" s="217"/>
      <c r="C689" s="217"/>
      <c r="D689" s="218"/>
      <c r="E689" s="219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0"/>
      <c r="AA689" s="220"/>
      <c r="AB689" s="220"/>
      <c r="AC689" s="220"/>
      <c r="AD689" s="220"/>
      <c r="AE689" s="220"/>
      <c r="AF689" s="220"/>
      <c r="AH689" s="223"/>
    </row>
    <row r="690" spans="2:34" s="78" customFormat="1" x14ac:dyDescent="0.25">
      <c r="B690" s="217"/>
      <c r="C690" s="217"/>
      <c r="D690" s="218"/>
      <c r="E690" s="219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0"/>
      <c r="AA690" s="220"/>
      <c r="AB690" s="220"/>
      <c r="AC690" s="220"/>
      <c r="AD690" s="220"/>
      <c r="AE690" s="220"/>
      <c r="AF690" s="220"/>
      <c r="AH690" s="223"/>
    </row>
    <row r="691" spans="2:34" s="78" customFormat="1" x14ac:dyDescent="0.25">
      <c r="B691" s="217"/>
      <c r="C691" s="217"/>
      <c r="D691" s="218"/>
      <c r="E691" s="219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0"/>
      <c r="AA691" s="220"/>
      <c r="AB691" s="220"/>
      <c r="AC691" s="220"/>
      <c r="AD691" s="220"/>
      <c r="AE691" s="220"/>
      <c r="AF691" s="220"/>
      <c r="AH691" s="223"/>
    </row>
    <row r="692" spans="2:34" s="78" customFormat="1" x14ac:dyDescent="0.25">
      <c r="B692" s="217"/>
      <c r="C692" s="217"/>
      <c r="D692" s="218"/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0"/>
      <c r="AA692" s="220"/>
      <c r="AB692" s="220"/>
      <c r="AC692" s="220"/>
      <c r="AD692" s="220"/>
      <c r="AE692" s="220"/>
      <c r="AF692" s="220"/>
      <c r="AH692" s="223"/>
    </row>
    <row r="693" spans="2:34" s="78" customFormat="1" x14ac:dyDescent="0.25">
      <c r="B693" s="217"/>
      <c r="C693" s="217"/>
      <c r="D693" s="218"/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0"/>
      <c r="AA693" s="220"/>
      <c r="AB693" s="220"/>
      <c r="AC693" s="220"/>
      <c r="AD693" s="220"/>
      <c r="AE693" s="220"/>
      <c r="AF693" s="220"/>
      <c r="AH693" s="223"/>
    </row>
    <row r="694" spans="2:34" s="78" customFormat="1" x14ac:dyDescent="0.25">
      <c r="B694" s="217"/>
      <c r="C694" s="217"/>
      <c r="D694" s="218"/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0"/>
      <c r="AA694" s="220"/>
      <c r="AB694" s="220"/>
      <c r="AC694" s="220"/>
      <c r="AD694" s="220"/>
      <c r="AE694" s="220"/>
      <c r="AF694" s="220"/>
      <c r="AH694" s="223"/>
    </row>
    <row r="695" spans="2:34" s="78" customFormat="1" x14ac:dyDescent="0.25">
      <c r="B695" s="217"/>
      <c r="C695" s="217"/>
      <c r="D695" s="218"/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0"/>
      <c r="AA695" s="220"/>
      <c r="AB695" s="220"/>
      <c r="AC695" s="220"/>
      <c r="AD695" s="220"/>
      <c r="AE695" s="220"/>
      <c r="AF695" s="220"/>
      <c r="AH695" s="223"/>
    </row>
    <row r="696" spans="2:34" s="78" customFormat="1" x14ac:dyDescent="0.25">
      <c r="B696" s="217"/>
      <c r="C696" s="217"/>
      <c r="D696" s="218"/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0"/>
      <c r="AA696" s="220"/>
      <c r="AB696" s="220"/>
      <c r="AC696" s="220"/>
      <c r="AD696" s="220"/>
      <c r="AE696" s="220"/>
      <c r="AF696" s="220"/>
      <c r="AH696" s="223"/>
    </row>
    <row r="697" spans="2:34" s="78" customFormat="1" x14ac:dyDescent="0.25">
      <c r="B697" s="217"/>
      <c r="C697" s="217"/>
      <c r="D697" s="218"/>
      <c r="E697" s="219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0"/>
      <c r="AA697" s="220"/>
      <c r="AB697" s="220"/>
      <c r="AC697" s="220"/>
      <c r="AD697" s="220"/>
      <c r="AE697" s="220"/>
      <c r="AF697" s="220"/>
      <c r="AH697" s="223"/>
    </row>
    <row r="698" spans="2:34" s="78" customFormat="1" x14ac:dyDescent="0.25">
      <c r="B698" s="217"/>
      <c r="C698" s="217"/>
      <c r="D698" s="218"/>
      <c r="E698" s="219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0"/>
      <c r="AA698" s="220"/>
      <c r="AB698" s="220"/>
      <c r="AC698" s="220"/>
      <c r="AD698" s="220"/>
      <c r="AE698" s="220"/>
      <c r="AF698" s="220"/>
      <c r="AH698" s="223"/>
    </row>
    <row r="699" spans="2:34" s="78" customFormat="1" x14ac:dyDescent="0.25">
      <c r="B699" s="217"/>
      <c r="C699" s="217"/>
      <c r="D699" s="218"/>
      <c r="E699" s="219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0"/>
      <c r="AA699" s="220"/>
      <c r="AB699" s="220"/>
      <c r="AC699" s="220"/>
      <c r="AD699" s="220"/>
      <c r="AE699" s="220"/>
      <c r="AF699" s="220"/>
      <c r="AH699" s="223"/>
    </row>
    <row r="700" spans="2:34" s="78" customFormat="1" x14ac:dyDescent="0.25">
      <c r="B700" s="217"/>
      <c r="C700" s="217"/>
      <c r="D700" s="218"/>
      <c r="E700" s="219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0"/>
      <c r="AA700" s="220"/>
      <c r="AB700" s="220"/>
      <c r="AC700" s="220"/>
      <c r="AD700" s="220"/>
      <c r="AE700" s="220"/>
      <c r="AF700" s="220"/>
      <c r="AH700" s="223"/>
    </row>
    <row r="701" spans="2:34" s="78" customFormat="1" x14ac:dyDescent="0.25">
      <c r="B701" s="217"/>
      <c r="C701" s="217"/>
      <c r="D701" s="218"/>
      <c r="E701" s="219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0"/>
      <c r="AA701" s="220"/>
      <c r="AB701" s="220"/>
      <c r="AC701" s="220"/>
      <c r="AD701" s="220"/>
      <c r="AE701" s="220"/>
      <c r="AF701" s="220"/>
      <c r="AH701" s="223"/>
    </row>
    <row r="702" spans="2:34" s="78" customFormat="1" x14ac:dyDescent="0.25">
      <c r="B702" s="217"/>
      <c r="C702" s="217"/>
      <c r="D702" s="218"/>
      <c r="E702" s="219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0"/>
      <c r="AA702" s="220"/>
      <c r="AB702" s="220"/>
      <c r="AC702" s="220"/>
      <c r="AD702" s="220"/>
      <c r="AE702" s="220"/>
      <c r="AF702" s="220"/>
      <c r="AH702" s="223"/>
    </row>
    <row r="703" spans="2:34" s="78" customFormat="1" x14ac:dyDescent="0.25">
      <c r="B703" s="217"/>
      <c r="C703" s="217"/>
      <c r="D703" s="218"/>
      <c r="E703" s="219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0"/>
      <c r="AA703" s="220"/>
      <c r="AB703" s="220"/>
      <c r="AC703" s="220"/>
      <c r="AD703" s="220"/>
      <c r="AE703" s="220"/>
      <c r="AF703" s="220"/>
      <c r="AH703" s="223"/>
    </row>
    <row r="704" spans="2:34" s="78" customFormat="1" x14ac:dyDescent="0.25">
      <c r="B704" s="217"/>
      <c r="C704" s="217"/>
      <c r="D704" s="218"/>
      <c r="E704" s="219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0"/>
      <c r="AA704" s="220"/>
      <c r="AB704" s="220"/>
      <c r="AC704" s="220"/>
      <c r="AD704" s="220"/>
      <c r="AE704" s="220"/>
      <c r="AF704" s="220"/>
      <c r="AH704" s="223"/>
    </row>
    <row r="705" spans="2:34" s="78" customFormat="1" x14ac:dyDescent="0.25">
      <c r="B705" s="217"/>
      <c r="C705" s="217"/>
      <c r="D705" s="218"/>
      <c r="E705" s="219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0"/>
      <c r="AA705" s="220"/>
      <c r="AB705" s="220"/>
      <c r="AC705" s="220"/>
      <c r="AD705" s="220"/>
      <c r="AE705" s="220"/>
      <c r="AF705" s="220"/>
      <c r="AH705" s="223"/>
    </row>
    <row r="706" spans="2:34" s="78" customFormat="1" x14ac:dyDescent="0.25">
      <c r="B706" s="217"/>
      <c r="C706" s="217"/>
      <c r="D706" s="218"/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  <c r="AA706" s="220"/>
      <c r="AB706" s="220"/>
      <c r="AC706" s="220"/>
      <c r="AD706" s="220"/>
      <c r="AE706" s="220"/>
      <c r="AF706" s="220"/>
      <c r="AH706" s="223"/>
    </row>
    <row r="707" spans="2:34" s="78" customFormat="1" x14ac:dyDescent="0.25">
      <c r="B707" s="217"/>
      <c r="C707" s="217"/>
      <c r="D707" s="218"/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  <c r="AA707" s="220"/>
      <c r="AB707" s="220"/>
      <c r="AC707" s="220"/>
      <c r="AD707" s="220"/>
      <c r="AE707" s="220"/>
      <c r="AF707" s="220"/>
      <c r="AH707" s="223"/>
    </row>
    <row r="708" spans="2:34" s="78" customFormat="1" x14ac:dyDescent="0.25">
      <c r="B708" s="217"/>
      <c r="C708" s="217"/>
      <c r="D708" s="218"/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0"/>
      <c r="AA708" s="220"/>
      <c r="AB708" s="220"/>
      <c r="AC708" s="220"/>
      <c r="AD708" s="220"/>
      <c r="AE708" s="220"/>
      <c r="AF708" s="220"/>
      <c r="AH708" s="223"/>
    </row>
    <row r="709" spans="2:34" s="78" customFormat="1" x14ac:dyDescent="0.25">
      <c r="B709" s="217"/>
      <c r="C709" s="217"/>
      <c r="D709" s="218"/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0"/>
      <c r="AA709" s="220"/>
      <c r="AB709" s="220"/>
      <c r="AC709" s="220"/>
      <c r="AD709" s="220"/>
      <c r="AE709" s="220"/>
      <c r="AF709" s="220"/>
      <c r="AH709" s="223"/>
    </row>
    <row r="710" spans="2:34" s="78" customFormat="1" x14ac:dyDescent="0.25">
      <c r="B710" s="217"/>
      <c r="C710" s="217"/>
      <c r="D710" s="218"/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0"/>
      <c r="AA710" s="220"/>
      <c r="AB710" s="220"/>
      <c r="AC710" s="220"/>
      <c r="AD710" s="220"/>
      <c r="AE710" s="220"/>
      <c r="AF710" s="220"/>
      <c r="AH710" s="223"/>
    </row>
    <row r="711" spans="2:34" s="78" customFormat="1" x14ac:dyDescent="0.25">
      <c r="B711" s="217"/>
      <c r="C711" s="217"/>
      <c r="D711" s="218"/>
      <c r="E711" s="219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0"/>
      <c r="AA711" s="220"/>
      <c r="AB711" s="220"/>
      <c r="AC711" s="220"/>
      <c r="AD711" s="220"/>
      <c r="AE711" s="220"/>
      <c r="AF711" s="220"/>
      <c r="AH711" s="223"/>
    </row>
    <row r="712" spans="2:34" s="78" customFormat="1" x14ac:dyDescent="0.25">
      <c r="B712" s="217"/>
      <c r="C712" s="217"/>
      <c r="D712" s="218"/>
      <c r="E712" s="219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0"/>
      <c r="AA712" s="220"/>
      <c r="AB712" s="220"/>
      <c r="AC712" s="220"/>
      <c r="AD712" s="220"/>
      <c r="AE712" s="220"/>
      <c r="AF712" s="220"/>
      <c r="AH712" s="223"/>
    </row>
    <row r="713" spans="2:34" s="78" customFormat="1" x14ac:dyDescent="0.25">
      <c r="B713" s="217"/>
      <c r="C713" s="217"/>
      <c r="D713" s="218"/>
      <c r="E713" s="219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0"/>
      <c r="AA713" s="220"/>
      <c r="AB713" s="220"/>
      <c r="AC713" s="220"/>
      <c r="AD713" s="220"/>
      <c r="AE713" s="220"/>
      <c r="AF713" s="220"/>
      <c r="AH713" s="223"/>
    </row>
    <row r="714" spans="2:34" s="78" customFormat="1" x14ac:dyDescent="0.25">
      <c r="B714" s="217"/>
      <c r="C714" s="217"/>
      <c r="D714" s="218"/>
      <c r="E714" s="219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0"/>
      <c r="AA714" s="220"/>
      <c r="AB714" s="220"/>
      <c r="AC714" s="220"/>
      <c r="AD714" s="220"/>
      <c r="AE714" s="220"/>
      <c r="AF714" s="220"/>
      <c r="AH714" s="223"/>
    </row>
    <row r="715" spans="2:34" s="78" customFormat="1" x14ac:dyDescent="0.25">
      <c r="B715" s="217"/>
      <c r="C715" s="217"/>
      <c r="D715" s="218"/>
      <c r="E715" s="219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0"/>
      <c r="AA715" s="220"/>
      <c r="AB715" s="220"/>
      <c r="AC715" s="220"/>
      <c r="AD715" s="220"/>
      <c r="AE715" s="220"/>
      <c r="AF715" s="220"/>
      <c r="AH715" s="223"/>
    </row>
    <row r="716" spans="2:34" s="78" customFormat="1" x14ac:dyDescent="0.25">
      <c r="B716" s="217"/>
      <c r="C716" s="217"/>
      <c r="D716" s="218"/>
      <c r="E716" s="219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0"/>
      <c r="AA716" s="220"/>
      <c r="AB716" s="220"/>
      <c r="AC716" s="220"/>
      <c r="AD716" s="220"/>
      <c r="AE716" s="220"/>
      <c r="AF716" s="220"/>
      <c r="AH716" s="223"/>
    </row>
    <row r="717" spans="2:34" s="78" customFormat="1" x14ac:dyDescent="0.25">
      <c r="B717" s="217"/>
      <c r="C717" s="217"/>
      <c r="D717" s="218"/>
      <c r="E717" s="219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0"/>
      <c r="AA717" s="220"/>
      <c r="AB717" s="220"/>
      <c r="AC717" s="220"/>
      <c r="AD717" s="220"/>
      <c r="AE717" s="220"/>
      <c r="AF717" s="220"/>
      <c r="AH717" s="223"/>
    </row>
    <row r="718" spans="2:34" s="78" customFormat="1" x14ac:dyDescent="0.25">
      <c r="B718" s="217"/>
      <c r="C718" s="217"/>
      <c r="D718" s="218"/>
      <c r="E718" s="219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0"/>
      <c r="AA718" s="220"/>
      <c r="AB718" s="220"/>
      <c r="AC718" s="220"/>
      <c r="AD718" s="220"/>
      <c r="AE718" s="220"/>
      <c r="AF718" s="220"/>
      <c r="AH718" s="223"/>
    </row>
    <row r="719" spans="2:34" s="78" customFormat="1" x14ac:dyDescent="0.25">
      <c r="B719" s="217"/>
      <c r="C719" s="217"/>
      <c r="D719" s="218"/>
      <c r="E719" s="219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0"/>
      <c r="AA719" s="220"/>
      <c r="AB719" s="220"/>
      <c r="AC719" s="220"/>
      <c r="AD719" s="220"/>
      <c r="AE719" s="220"/>
      <c r="AF719" s="220"/>
      <c r="AH719" s="223"/>
    </row>
    <row r="720" spans="2:34" s="78" customFormat="1" x14ac:dyDescent="0.25">
      <c r="B720" s="217"/>
      <c r="C720" s="217"/>
      <c r="D720" s="218"/>
      <c r="E720" s="219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0"/>
      <c r="AA720" s="220"/>
      <c r="AB720" s="220"/>
      <c r="AC720" s="220"/>
      <c r="AD720" s="220"/>
      <c r="AE720" s="220"/>
      <c r="AF720" s="220"/>
      <c r="AH720" s="223"/>
    </row>
    <row r="721" spans="2:34" s="78" customFormat="1" x14ac:dyDescent="0.25">
      <c r="B721" s="217"/>
      <c r="C721" s="217"/>
      <c r="D721" s="218"/>
      <c r="E721" s="219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0"/>
      <c r="AA721" s="220"/>
      <c r="AB721" s="220"/>
      <c r="AC721" s="220"/>
      <c r="AD721" s="220"/>
      <c r="AE721" s="220"/>
      <c r="AF721" s="220"/>
      <c r="AH721" s="223"/>
    </row>
    <row r="722" spans="2:34" s="78" customFormat="1" x14ac:dyDescent="0.25">
      <c r="B722" s="217"/>
      <c r="C722" s="217"/>
      <c r="D722" s="218"/>
      <c r="E722" s="219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0"/>
      <c r="AA722" s="220"/>
      <c r="AB722" s="220"/>
      <c r="AC722" s="220"/>
      <c r="AD722" s="220"/>
      <c r="AE722" s="220"/>
      <c r="AF722" s="220"/>
      <c r="AH722" s="223"/>
    </row>
    <row r="723" spans="2:34" s="78" customFormat="1" x14ac:dyDescent="0.25">
      <c r="B723" s="217"/>
      <c r="C723" s="217"/>
      <c r="D723" s="218"/>
      <c r="E723" s="219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0"/>
      <c r="AA723" s="220"/>
      <c r="AB723" s="220"/>
      <c r="AC723" s="220"/>
      <c r="AD723" s="220"/>
      <c r="AE723" s="220"/>
      <c r="AF723" s="220"/>
      <c r="AH723" s="223"/>
    </row>
    <row r="724" spans="2:34" s="78" customFormat="1" x14ac:dyDescent="0.25">
      <c r="B724" s="217"/>
      <c r="C724" s="217"/>
      <c r="D724" s="218"/>
      <c r="E724" s="219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0"/>
      <c r="AA724" s="220"/>
      <c r="AB724" s="220"/>
      <c r="AC724" s="220"/>
      <c r="AD724" s="220"/>
      <c r="AE724" s="220"/>
      <c r="AF724" s="220"/>
      <c r="AH724" s="223"/>
    </row>
    <row r="725" spans="2:34" s="78" customFormat="1" x14ac:dyDescent="0.25">
      <c r="B725" s="217"/>
      <c r="C725" s="217"/>
      <c r="D725" s="218"/>
      <c r="E725" s="219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0"/>
      <c r="AA725" s="220"/>
      <c r="AB725" s="220"/>
      <c r="AC725" s="220"/>
      <c r="AD725" s="220"/>
      <c r="AE725" s="220"/>
      <c r="AF725" s="220"/>
      <c r="AH725" s="223"/>
    </row>
    <row r="726" spans="2:34" s="78" customFormat="1" x14ac:dyDescent="0.25">
      <c r="B726" s="217"/>
      <c r="C726" s="217"/>
      <c r="D726" s="218"/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0"/>
      <c r="AA726" s="220"/>
      <c r="AB726" s="220"/>
      <c r="AC726" s="220"/>
      <c r="AD726" s="220"/>
      <c r="AE726" s="220"/>
      <c r="AF726" s="220"/>
      <c r="AH726" s="223"/>
    </row>
    <row r="727" spans="2:34" s="78" customFormat="1" x14ac:dyDescent="0.25">
      <c r="B727" s="217"/>
      <c r="C727" s="217"/>
      <c r="D727" s="218"/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0"/>
      <c r="AA727" s="220"/>
      <c r="AB727" s="220"/>
      <c r="AC727" s="220"/>
      <c r="AD727" s="220"/>
      <c r="AE727" s="220"/>
      <c r="AF727" s="220"/>
      <c r="AH727" s="223"/>
    </row>
    <row r="728" spans="2:34" s="78" customFormat="1" x14ac:dyDescent="0.25">
      <c r="B728" s="217"/>
      <c r="C728" s="217"/>
      <c r="D728" s="218"/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0"/>
      <c r="AA728" s="220"/>
      <c r="AB728" s="220"/>
      <c r="AC728" s="220"/>
      <c r="AD728" s="220"/>
      <c r="AE728" s="220"/>
      <c r="AF728" s="220"/>
      <c r="AH728" s="223"/>
    </row>
    <row r="729" spans="2:34" s="78" customFormat="1" x14ac:dyDescent="0.25">
      <c r="B729" s="217"/>
      <c r="C729" s="217"/>
      <c r="D729" s="218"/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0"/>
      <c r="AA729" s="220"/>
      <c r="AB729" s="220"/>
      <c r="AC729" s="220"/>
      <c r="AD729" s="220"/>
      <c r="AE729" s="220"/>
      <c r="AF729" s="220"/>
      <c r="AH729" s="223"/>
    </row>
    <row r="730" spans="2:34" s="78" customFormat="1" x14ac:dyDescent="0.25">
      <c r="B730" s="217"/>
      <c r="C730" s="217"/>
      <c r="D730" s="218"/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0"/>
      <c r="AA730" s="220"/>
      <c r="AB730" s="220"/>
      <c r="AC730" s="220"/>
      <c r="AD730" s="220"/>
      <c r="AE730" s="220"/>
      <c r="AF730" s="220"/>
      <c r="AH730" s="223"/>
    </row>
    <row r="731" spans="2:34" s="78" customFormat="1" x14ac:dyDescent="0.25">
      <c r="B731" s="217"/>
      <c r="C731" s="217"/>
      <c r="D731" s="218"/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0"/>
      <c r="AA731" s="220"/>
      <c r="AB731" s="220"/>
      <c r="AC731" s="220"/>
      <c r="AD731" s="220"/>
      <c r="AE731" s="220"/>
      <c r="AF731" s="220"/>
      <c r="AH731" s="223"/>
    </row>
    <row r="732" spans="2:34" s="78" customFormat="1" x14ac:dyDescent="0.25">
      <c r="B732" s="217"/>
      <c r="C732" s="217"/>
      <c r="D732" s="218"/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  <c r="AA732" s="220"/>
      <c r="AB732" s="220"/>
      <c r="AC732" s="220"/>
      <c r="AD732" s="220"/>
      <c r="AE732" s="220"/>
      <c r="AF732" s="220"/>
      <c r="AH732" s="223"/>
    </row>
    <row r="733" spans="2:34" s="78" customFormat="1" x14ac:dyDescent="0.25">
      <c r="B733" s="217"/>
      <c r="C733" s="217"/>
      <c r="D733" s="218"/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0"/>
      <c r="AA733" s="220"/>
      <c r="AB733" s="220"/>
      <c r="AC733" s="220"/>
      <c r="AD733" s="220"/>
      <c r="AE733" s="220"/>
      <c r="AF733" s="220"/>
      <c r="AH733" s="223"/>
    </row>
    <row r="734" spans="2:34" s="78" customFormat="1" x14ac:dyDescent="0.25">
      <c r="B734" s="217"/>
      <c r="C734" s="217"/>
      <c r="D734" s="218"/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0"/>
      <c r="AA734" s="220"/>
      <c r="AB734" s="220"/>
      <c r="AC734" s="220"/>
      <c r="AD734" s="220"/>
      <c r="AE734" s="220"/>
      <c r="AF734" s="220"/>
      <c r="AH734" s="223"/>
    </row>
    <row r="735" spans="2:34" s="78" customFormat="1" x14ac:dyDescent="0.25">
      <c r="B735" s="217"/>
      <c r="C735" s="217"/>
      <c r="D735" s="218"/>
      <c r="E735" s="219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0"/>
      <c r="AA735" s="220"/>
      <c r="AB735" s="220"/>
      <c r="AC735" s="220"/>
      <c r="AD735" s="220"/>
      <c r="AE735" s="220"/>
      <c r="AF735" s="220"/>
      <c r="AH735" s="223"/>
    </row>
    <row r="736" spans="2:34" s="78" customFormat="1" x14ac:dyDescent="0.25">
      <c r="B736" s="217"/>
      <c r="C736" s="217"/>
      <c r="D736" s="218"/>
      <c r="E736" s="219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0"/>
      <c r="AA736" s="220"/>
      <c r="AB736" s="220"/>
      <c r="AC736" s="220"/>
      <c r="AD736" s="220"/>
      <c r="AE736" s="220"/>
      <c r="AF736" s="220"/>
      <c r="AH736" s="223"/>
    </row>
    <row r="737" spans="2:34" s="78" customFormat="1" x14ac:dyDescent="0.25">
      <c r="B737" s="217"/>
      <c r="C737" s="217"/>
      <c r="D737" s="218"/>
      <c r="E737" s="219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0"/>
      <c r="AA737" s="220"/>
      <c r="AB737" s="220"/>
      <c r="AC737" s="220"/>
      <c r="AD737" s="220"/>
      <c r="AE737" s="220"/>
      <c r="AF737" s="220"/>
      <c r="AH737" s="223"/>
    </row>
    <row r="738" spans="2:34" s="78" customFormat="1" x14ac:dyDescent="0.25">
      <c r="B738" s="217"/>
      <c r="C738" s="217"/>
      <c r="D738" s="218"/>
      <c r="E738" s="219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0"/>
      <c r="AA738" s="220"/>
      <c r="AB738" s="220"/>
      <c r="AC738" s="220"/>
      <c r="AD738" s="220"/>
      <c r="AE738" s="220"/>
      <c r="AF738" s="220"/>
      <c r="AH738" s="223"/>
    </row>
    <row r="739" spans="2:34" s="78" customFormat="1" x14ac:dyDescent="0.25">
      <c r="B739" s="217"/>
      <c r="C739" s="217"/>
      <c r="D739" s="218"/>
      <c r="E739" s="219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0"/>
      <c r="AA739" s="220"/>
      <c r="AB739" s="220"/>
      <c r="AC739" s="220"/>
      <c r="AD739" s="220"/>
      <c r="AE739" s="220"/>
      <c r="AF739" s="220"/>
      <c r="AH739" s="223"/>
    </row>
    <row r="740" spans="2:34" s="78" customFormat="1" x14ac:dyDescent="0.25">
      <c r="B740" s="217"/>
      <c r="C740" s="217"/>
      <c r="D740" s="218"/>
      <c r="E740" s="219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0"/>
      <c r="AA740" s="220"/>
      <c r="AB740" s="220"/>
      <c r="AC740" s="220"/>
      <c r="AD740" s="220"/>
      <c r="AE740" s="220"/>
      <c r="AF740" s="220"/>
      <c r="AH740" s="223"/>
    </row>
    <row r="741" spans="2:34" s="78" customFormat="1" x14ac:dyDescent="0.25">
      <c r="B741" s="217"/>
      <c r="C741" s="217"/>
      <c r="D741" s="218"/>
      <c r="E741" s="219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0"/>
      <c r="AA741" s="220"/>
      <c r="AB741" s="220"/>
      <c r="AC741" s="220"/>
      <c r="AD741" s="220"/>
      <c r="AE741" s="220"/>
      <c r="AF741" s="220"/>
      <c r="AH741" s="223"/>
    </row>
    <row r="742" spans="2:34" s="78" customFormat="1" x14ac:dyDescent="0.25">
      <c r="B742" s="217"/>
      <c r="C742" s="217"/>
      <c r="D742" s="218"/>
      <c r="E742" s="219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0"/>
      <c r="AA742" s="220"/>
      <c r="AB742" s="220"/>
      <c r="AC742" s="220"/>
      <c r="AD742" s="220"/>
      <c r="AE742" s="220"/>
      <c r="AF742" s="220"/>
      <c r="AH742" s="223"/>
    </row>
    <row r="743" spans="2:34" s="78" customFormat="1" x14ac:dyDescent="0.25">
      <c r="B743" s="217"/>
      <c r="C743" s="217"/>
      <c r="D743" s="218"/>
      <c r="E743" s="219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0"/>
      <c r="AA743" s="220"/>
      <c r="AB743" s="220"/>
      <c r="AC743" s="220"/>
      <c r="AD743" s="220"/>
      <c r="AE743" s="220"/>
      <c r="AF743" s="220"/>
      <c r="AH743" s="223"/>
    </row>
    <row r="744" spans="2:34" s="78" customFormat="1" x14ac:dyDescent="0.25">
      <c r="B744" s="217"/>
      <c r="C744" s="217"/>
      <c r="D744" s="218"/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0"/>
      <c r="AA744" s="220"/>
      <c r="AB744" s="220"/>
      <c r="AC744" s="220"/>
      <c r="AD744" s="220"/>
      <c r="AE744" s="220"/>
      <c r="AF744" s="220"/>
      <c r="AH744" s="223"/>
    </row>
    <row r="745" spans="2:34" s="78" customFormat="1" x14ac:dyDescent="0.25">
      <c r="B745" s="217"/>
      <c r="C745" s="217"/>
      <c r="D745" s="218"/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0"/>
      <c r="AA745" s="220"/>
      <c r="AB745" s="220"/>
      <c r="AC745" s="220"/>
      <c r="AD745" s="220"/>
      <c r="AE745" s="220"/>
      <c r="AF745" s="220"/>
      <c r="AH745" s="223"/>
    </row>
    <row r="746" spans="2:34" s="78" customFormat="1" x14ac:dyDescent="0.25">
      <c r="B746" s="217"/>
      <c r="C746" s="217"/>
      <c r="D746" s="218"/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0"/>
      <c r="AA746" s="220"/>
      <c r="AB746" s="220"/>
      <c r="AC746" s="220"/>
      <c r="AD746" s="220"/>
      <c r="AE746" s="220"/>
      <c r="AF746" s="220"/>
      <c r="AH746" s="223"/>
    </row>
    <row r="747" spans="2:34" s="78" customFormat="1" x14ac:dyDescent="0.25">
      <c r="B747" s="217"/>
      <c r="C747" s="217"/>
      <c r="D747" s="218"/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0"/>
      <c r="AA747" s="220"/>
      <c r="AB747" s="220"/>
      <c r="AC747" s="220"/>
      <c r="AD747" s="220"/>
      <c r="AE747" s="220"/>
      <c r="AF747" s="220"/>
      <c r="AH747" s="223"/>
    </row>
    <row r="748" spans="2:34" s="78" customFormat="1" x14ac:dyDescent="0.25">
      <c r="B748" s="217"/>
      <c r="C748" s="217"/>
      <c r="D748" s="218"/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0"/>
      <c r="AA748" s="220"/>
      <c r="AB748" s="220"/>
      <c r="AC748" s="220"/>
      <c r="AD748" s="220"/>
      <c r="AE748" s="220"/>
      <c r="AF748" s="220"/>
      <c r="AH748" s="223"/>
    </row>
    <row r="749" spans="2:34" s="78" customFormat="1" x14ac:dyDescent="0.25">
      <c r="B749" s="217"/>
      <c r="C749" s="217"/>
      <c r="D749" s="218"/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0"/>
      <c r="AA749" s="220"/>
      <c r="AB749" s="220"/>
      <c r="AC749" s="220"/>
      <c r="AD749" s="220"/>
      <c r="AE749" s="220"/>
      <c r="AF749" s="220"/>
      <c r="AH749" s="223"/>
    </row>
    <row r="750" spans="2:34" s="78" customFormat="1" x14ac:dyDescent="0.25">
      <c r="B750" s="217"/>
      <c r="C750" s="217"/>
      <c r="D750" s="218"/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0"/>
      <c r="AA750" s="220"/>
      <c r="AB750" s="220"/>
      <c r="AC750" s="220"/>
      <c r="AD750" s="220"/>
      <c r="AE750" s="220"/>
      <c r="AF750" s="220"/>
      <c r="AH750" s="223"/>
    </row>
    <row r="751" spans="2:34" s="78" customFormat="1" x14ac:dyDescent="0.25">
      <c r="B751" s="217"/>
      <c r="C751" s="217"/>
      <c r="D751" s="218"/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0"/>
      <c r="AA751" s="220"/>
      <c r="AB751" s="220"/>
      <c r="AC751" s="220"/>
      <c r="AD751" s="220"/>
      <c r="AE751" s="220"/>
      <c r="AF751" s="220"/>
      <c r="AH751" s="223"/>
    </row>
    <row r="752" spans="2:34" s="78" customFormat="1" x14ac:dyDescent="0.25">
      <c r="B752" s="217"/>
      <c r="C752" s="217"/>
      <c r="D752" s="218"/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0"/>
      <c r="AA752" s="220"/>
      <c r="AB752" s="220"/>
      <c r="AC752" s="220"/>
      <c r="AD752" s="220"/>
      <c r="AE752" s="220"/>
      <c r="AF752" s="220"/>
      <c r="AH752" s="223"/>
    </row>
    <row r="753" spans="2:34" s="78" customFormat="1" x14ac:dyDescent="0.25">
      <c r="B753" s="217"/>
      <c r="C753" s="217"/>
      <c r="D753" s="218"/>
      <c r="E753" s="219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0"/>
      <c r="AA753" s="220"/>
      <c r="AB753" s="220"/>
      <c r="AC753" s="220"/>
      <c r="AD753" s="220"/>
      <c r="AE753" s="220"/>
      <c r="AF753" s="220"/>
      <c r="AH753" s="223"/>
    </row>
    <row r="754" spans="2:34" s="78" customFormat="1" x14ac:dyDescent="0.25">
      <c r="B754" s="217"/>
      <c r="C754" s="217"/>
      <c r="D754" s="218"/>
      <c r="E754" s="219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0"/>
      <c r="AA754" s="220"/>
      <c r="AB754" s="220"/>
      <c r="AC754" s="220"/>
      <c r="AD754" s="220"/>
      <c r="AE754" s="220"/>
      <c r="AF754" s="220"/>
      <c r="AH754" s="223"/>
    </row>
    <row r="755" spans="2:34" s="78" customFormat="1" x14ac:dyDescent="0.25">
      <c r="B755" s="217"/>
      <c r="C755" s="217"/>
      <c r="D755" s="218"/>
      <c r="E755" s="219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0"/>
      <c r="AA755" s="220"/>
      <c r="AB755" s="220"/>
      <c r="AC755" s="220"/>
      <c r="AD755" s="220"/>
      <c r="AE755" s="220"/>
      <c r="AF755" s="220"/>
      <c r="AH755" s="223"/>
    </row>
    <row r="756" spans="2:34" s="78" customFormat="1" x14ac:dyDescent="0.25">
      <c r="B756" s="217"/>
      <c r="C756" s="217"/>
      <c r="D756" s="218"/>
      <c r="E756" s="219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0"/>
      <c r="AA756" s="220"/>
      <c r="AB756" s="220"/>
      <c r="AC756" s="220"/>
      <c r="AD756" s="220"/>
      <c r="AE756" s="220"/>
      <c r="AF756" s="220"/>
      <c r="AH756" s="223"/>
    </row>
    <row r="757" spans="2:34" s="78" customFormat="1" x14ac:dyDescent="0.25">
      <c r="B757" s="217"/>
      <c r="C757" s="217"/>
      <c r="D757" s="218"/>
      <c r="E757" s="219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0"/>
      <c r="AA757" s="220"/>
      <c r="AB757" s="220"/>
      <c r="AC757" s="220"/>
      <c r="AD757" s="220"/>
      <c r="AE757" s="220"/>
      <c r="AF757" s="220"/>
      <c r="AH757" s="223"/>
    </row>
    <row r="758" spans="2:34" s="78" customFormat="1" x14ac:dyDescent="0.25">
      <c r="B758" s="217"/>
      <c r="C758" s="217"/>
      <c r="D758" s="218"/>
      <c r="E758" s="219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0"/>
      <c r="AA758" s="220"/>
      <c r="AB758" s="220"/>
      <c r="AC758" s="220"/>
      <c r="AD758" s="220"/>
      <c r="AE758" s="220"/>
      <c r="AF758" s="220"/>
      <c r="AH758" s="223"/>
    </row>
    <row r="759" spans="2:34" s="78" customFormat="1" x14ac:dyDescent="0.25">
      <c r="B759" s="217"/>
      <c r="C759" s="217"/>
      <c r="D759" s="218"/>
      <c r="E759" s="219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0"/>
      <c r="AA759" s="220"/>
      <c r="AB759" s="220"/>
      <c r="AC759" s="220"/>
      <c r="AD759" s="220"/>
      <c r="AE759" s="220"/>
      <c r="AF759" s="220"/>
      <c r="AH759" s="223"/>
    </row>
    <row r="760" spans="2:34" s="78" customFormat="1" x14ac:dyDescent="0.25">
      <c r="B760" s="217"/>
      <c r="C760" s="217"/>
      <c r="D760" s="218"/>
      <c r="E760" s="219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0"/>
      <c r="AA760" s="220"/>
      <c r="AB760" s="220"/>
      <c r="AC760" s="220"/>
      <c r="AD760" s="220"/>
      <c r="AE760" s="220"/>
      <c r="AF760" s="220"/>
      <c r="AH760" s="223"/>
    </row>
    <row r="761" spans="2:34" s="78" customFormat="1" x14ac:dyDescent="0.25">
      <c r="B761" s="217"/>
      <c r="C761" s="217"/>
      <c r="D761" s="218"/>
      <c r="E761" s="219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H761" s="223"/>
    </row>
    <row r="762" spans="2:34" s="78" customFormat="1" x14ac:dyDescent="0.25">
      <c r="B762" s="217"/>
      <c r="C762" s="217"/>
      <c r="D762" s="218"/>
      <c r="E762" s="219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0"/>
      <c r="AA762" s="220"/>
      <c r="AB762" s="220"/>
      <c r="AC762" s="220"/>
      <c r="AD762" s="220"/>
      <c r="AE762" s="220"/>
      <c r="AF762" s="220"/>
      <c r="AH762" s="223"/>
    </row>
    <row r="763" spans="2:34" s="78" customFormat="1" x14ac:dyDescent="0.25">
      <c r="B763" s="217"/>
      <c r="C763" s="217"/>
      <c r="D763" s="218"/>
      <c r="E763" s="219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0"/>
      <c r="AA763" s="220"/>
      <c r="AB763" s="220"/>
      <c r="AC763" s="220"/>
      <c r="AD763" s="220"/>
      <c r="AE763" s="220"/>
      <c r="AF763" s="220"/>
      <c r="AH763" s="223"/>
    </row>
    <row r="764" spans="2:34" s="78" customFormat="1" x14ac:dyDescent="0.25">
      <c r="B764" s="217"/>
      <c r="C764" s="217"/>
      <c r="D764" s="218"/>
      <c r="E764" s="219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0"/>
      <c r="AA764" s="220"/>
      <c r="AB764" s="220"/>
      <c r="AC764" s="220"/>
      <c r="AD764" s="220"/>
      <c r="AE764" s="220"/>
      <c r="AF764" s="220"/>
      <c r="AH764" s="223"/>
    </row>
    <row r="765" spans="2:34" s="78" customFormat="1" x14ac:dyDescent="0.25">
      <c r="B765" s="217"/>
      <c r="C765" s="217"/>
      <c r="D765" s="218"/>
      <c r="E765" s="219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0"/>
      <c r="AA765" s="220"/>
      <c r="AB765" s="220"/>
      <c r="AC765" s="220"/>
      <c r="AD765" s="220"/>
      <c r="AE765" s="220"/>
      <c r="AF765" s="220"/>
      <c r="AH765" s="223"/>
    </row>
    <row r="766" spans="2:34" s="78" customFormat="1" x14ac:dyDescent="0.25">
      <c r="B766" s="217"/>
      <c r="C766" s="217"/>
      <c r="D766" s="218"/>
      <c r="E766" s="219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0"/>
      <c r="AA766" s="220"/>
      <c r="AB766" s="220"/>
      <c r="AC766" s="220"/>
      <c r="AD766" s="220"/>
      <c r="AE766" s="220"/>
      <c r="AF766" s="220"/>
      <c r="AH766" s="223"/>
    </row>
    <row r="767" spans="2:34" s="78" customFormat="1" x14ac:dyDescent="0.25">
      <c r="B767" s="217"/>
      <c r="C767" s="217"/>
      <c r="D767" s="218"/>
      <c r="E767" s="219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0"/>
      <c r="AA767" s="220"/>
      <c r="AB767" s="220"/>
      <c r="AC767" s="220"/>
      <c r="AD767" s="220"/>
      <c r="AE767" s="220"/>
      <c r="AF767" s="220"/>
      <c r="AH767" s="223"/>
    </row>
    <row r="768" spans="2:34" s="78" customFormat="1" x14ac:dyDescent="0.25">
      <c r="B768" s="217"/>
      <c r="C768" s="217"/>
      <c r="D768" s="218"/>
      <c r="E768" s="219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0"/>
      <c r="AA768" s="220"/>
      <c r="AB768" s="220"/>
      <c r="AC768" s="220"/>
      <c r="AD768" s="220"/>
      <c r="AE768" s="220"/>
      <c r="AF768" s="220"/>
      <c r="AH768" s="223"/>
    </row>
    <row r="769" spans="2:34" s="78" customFormat="1" x14ac:dyDescent="0.25">
      <c r="B769" s="217"/>
      <c r="C769" s="217"/>
      <c r="D769" s="218"/>
      <c r="E769" s="219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0"/>
      <c r="AA769" s="220"/>
      <c r="AB769" s="220"/>
      <c r="AC769" s="220"/>
      <c r="AD769" s="220"/>
      <c r="AE769" s="220"/>
      <c r="AF769" s="220"/>
      <c r="AH769" s="223"/>
    </row>
    <row r="770" spans="2:34" s="78" customFormat="1" x14ac:dyDescent="0.25">
      <c r="B770" s="217"/>
      <c r="C770" s="217"/>
      <c r="D770" s="218"/>
      <c r="E770" s="219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0"/>
      <c r="AA770" s="220"/>
      <c r="AB770" s="220"/>
      <c r="AC770" s="220"/>
      <c r="AD770" s="220"/>
      <c r="AE770" s="220"/>
      <c r="AF770" s="220"/>
      <c r="AH770" s="223"/>
    </row>
    <row r="771" spans="2:34" s="78" customFormat="1" x14ac:dyDescent="0.25">
      <c r="B771" s="217"/>
      <c r="C771" s="217"/>
      <c r="D771" s="218"/>
      <c r="E771" s="219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0"/>
      <c r="AA771" s="220"/>
      <c r="AB771" s="220"/>
      <c r="AC771" s="220"/>
      <c r="AD771" s="220"/>
      <c r="AE771" s="220"/>
      <c r="AF771" s="220"/>
      <c r="AH771" s="223"/>
    </row>
    <row r="772" spans="2:34" s="78" customFormat="1" x14ac:dyDescent="0.25">
      <c r="B772" s="217"/>
      <c r="C772" s="217"/>
      <c r="D772" s="218"/>
      <c r="E772" s="219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0"/>
      <c r="AA772" s="220"/>
      <c r="AB772" s="220"/>
      <c r="AC772" s="220"/>
      <c r="AD772" s="220"/>
      <c r="AE772" s="220"/>
      <c r="AF772" s="220"/>
      <c r="AH772" s="223"/>
    </row>
    <row r="773" spans="2:34" s="78" customFormat="1" x14ac:dyDescent="0.25">
      <c r="B773" s="217"/>
      <c r="C773" s="217"/>
      <c r="D773" s="218"/>
      <c r="E773" s="219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0"/>
      <c r="AA773" s="220"/>
      <c r="AB773" s="220"/>
      <c r="AC773" s="220"/>
      <c r="AD773" s="220"/>
      <c r="AE773" s="220"/>
      <c r="AF773" s="220"/>
      <c r="AH773" s="223"/>
    </row>
    <row r="774" spans="2:34" s="78" customFormat="1" x14ac:dyDescent="0.25">
      <c r="B774" s="217"/>
      <c r="C774" s="217"/>
      <c r="D774" s="218"/>
      <c r="E774" s="219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0"/>
      <c r="AA774" s="220"/>
      <c r="AB774" s="220"/>
      <c r="AC774" s="220"/>
      <c r="AD774" s="220"/>
      <c r="AE774" s="220"/>
      <c r="AF774" s="220"/>
      <c r="AH774" s="223"/>
    </row>
    <row r="775" spans="2:34" s="78" customFormat="1" x14ac:dyDescent="0.25">
      <c r="B775" s="217"/>
      <c r="C775" s="217"/>
      <c r="D775" s="218"/>
      <c r="E775" s="219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0"/>
      <c r="AA775" s="220"/>
      <c r="AB775" s="220"/>
      <c r="AC775" s="220"/>
      <c r="AD775" s="220"/>
      <c r="AE775" s="220"/>
      <c r="AF775" s="220"/>
      <c r="AH775" s="223"/>
    </row>
    <row r="776" spans="2:34" s="78" customFormat="1" x14ac:dyDescent="0.25">
      <c r="B776" s="217"/>
      <c r="C776" s="217"/>
      <c r="D776" s="218"/>
      <c r="E776" s="219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0"/>
      <c r="AA776" s="220"/>
      <c r="AB776" s="220"/>
      <c r="AC776" s="220"/>
      <c r="AD776" s="220"/>
      <c r="AE776" s="220"/>
      <c r="AF776" s="220"/>
      <c r="AH776" s="223"/>
    </row>
    <row r="777" spans="2:34" s="78" customFormat="1" x14ac:dyDescent="0.25">
      <c r="B777" s="217"/>
      <c r="C777" s="217"/>
      <c r="D777" s="218"/>
      <c r="E777" s="219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0"/>
      <c r="AA777" s="220"/>
      <c r="AB777" s="220"/>
      <c r="AC777" s="220"/>
      <c r="AD777" s="220"/>
      <c r="AE777" s="220"/>
      <c r="AF777" s="220"/>
      <c r="AH777" s="223"/>
    </row>
    <row r="778" spans="2:34" s="78" customFormat="1" x14ac:dyDescent="0.25">
      <c r="B778" s="217"/>
      <c r="C778" s="217"/>
      <c r="D778" s="218"/>
      <c r="E778" s="219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0"/>
      <c r="AA778" s="220"/>
      <c r="AB778" s="220"/>
      <c r="AC778" s="220"/>
      <c r="AD778" s="220"/>
      <c r="AE778" s="220"/>
      <c r="AF778" s="220"/>
      <c r="AH778" s="223"/>
    </row>
    <row r="779" spans="2:34" s="78" customFormat="1" x14ac:dyDescent="0.25">
      <c r="B779" s="217"/>
      <c r="C779" s="217"/>
      <c r="D779" s="218"/>
      <c r="E779" s="219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0"/>
      <c r="AA779" s="220"/>
      <c r="AB779" s="220"/>
      <c r="AC779" s="220"/>
      <c r="AD779" s="220"/>
      <c r="AE779" s="220"/>
      <c r="AF779" s="220"/>
      <c r="AH779" s="223"/>
    </row>
    <row r="780" spans="2:34" s="78" customFormat="1" x14ac:dyDescent="0.25">
      <c r="B780" s="217"/>
      <c r="C780" s="217"/>
      <c r="D780" s="218"/>
      <c r="E780" s="219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0"/>
      <c r="AA780" s="220"/>
      <c r="AB780" s="220"/>
      <c r="AC780" s="220"/>
      <c r="AD780" s="220"/>
      <c r="AE780" s="220"/>
      <c r="AF780" s="220"/>
      <c r="AH780" s="223"/>
    </row>
    <row r="781" spans="2:34" s="78" customFormat="1" x14ac:dyDescent="0.25">
      <c r="B781" s="217"/>
      <c r="C781" s="217"/>
      <c r="D781" s="218"/>
      <c r="E781" s="219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0"/>
      <c r="AA781" s="220"/>
      <c r="AB781" s="220"/>
      <c r="AC781" s="220"/>
      <c r="AD781" s="220"/>
      <c r="AE781" s="220"/>
      <c r="AF781" s="220"/>
      <c r="AH781" s="223"/>
    </row>
    <row r="782" spans="2:34" s="78" customFormat="1" x14ac:dyDescent="0.25">
      <c r="B782" s="217"/>
      <c r="C782" s="217"/>
      <c r="D782" s="218"/>
      <c r="E782" s="219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0"/>
      <c r="AA782" s="220"/>
      <c r="AB782" s="220"/>
      <c r="AC782" s="220"/>
      <c r="AD782" s="220"/>
      <c r="AE782" s="220"/>
      <c r="AF782" s="220"/>
      <c r="AH782" s="223"/>
    </row>
    <row r="783" spans="2:34" s="78" customFormat="1" x14ac:dyDescent="0.25">
      <c r="B783" s="217"/>
      <c r="C783" s="217"/>
      <c r="D783" s="218"/>
      <c r="E783" s="219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0"/>
      <c r="AA783" s="220"/>
      <c r="AB783" s="220"/>
      <c r="AC783" s="220"/>
      <c r="AD783" s="220"/>
      <c r="AE783" s="220"/>
      <c r="AF783" s="220"/>
      <c r="AH783" s="223"/>
    </row>
    <row r="784" spans="2:34" s="78" customFormat="1" x14ac:dyDescent="0.25">
      <c r="B784" s="217"/>
      <c r="C784" s="217"/>
      <c r="D784" s="218"/>
      <c r="E784" s="219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0"/>
      <c r="AA784" s="220"/>
      <c r="AB784" s="220"/>
      <c r="AC784" s="220"/>
      <c r="AD784" s="220"/>
      <c r="AE784" s="220"/>
      <c r="AF784" s="220"/>
      <c r="AH784" s="223"/>
    </row>
    <row r="785" spans="2:34" s="78" customFormat="1" x14ac:dyDescent="0.25">
      <c r="B785" s="217"/>
      <c r="C785" s="217"/>
      <c r="D785" s="218"/>
      <c r="E785" s="219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0"/>
      <c r="AA785" s="220"/>
      <c r="AB785" s="220"/>
      <c r="AC785" s="220"/>
      <c r="AD785" s="220"/>
      <c r="AE785" s="220"/>
      <c r="AF785" s="220"/>
      <c r="AH785" s="223"/>
    </row>
    <row r="786" spans="2:34" s="78" customFormat="1" x14ac:dyDescent="0.25">
      <c r="B786" s="217"/>
      <c r="C786" s="217"/>
      <c r="D786" s="218"/>
      <c r="E786" s="219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0"/>
      <c r="AA786" s="220"/>
      <c r="AB786" s="220"/>
      <c r="AC786" s="220"/>
      <c r="AD786" s="220"/>
      <c r="AE786" s="220"/>
      <c r="AF786" s="220"/>
      <c r="AH786" s="223"/>
    </row>
    <row r="787" spans="2:34" s="78" customFormat="1" x14ac:dyDescent="0.25">
      <c r="B787" s="217"/>
      <c r="C787" s="217"/>
      <c r="D787" s="218"/>
      <c r="E787" s="219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0"/>
      <c r="AA787" s="220"/>
      <c r="AB787" s="220"/>
      <c r="AC787" s="220"/>
      <c r="AD787" s="220"/>
      <c r="AE787" s="220"/>
      <c r="AF787" s="220"/>
      <c r="AH787" s="223"/>
    </row>
    <row r="788" spans="2:34" s="78" customFormat="1" x14ac:dyDescent="0.25">
      <c r="B788" s="217"/>
      <c r="C788" s="217"/>
      <c r="D788" s="218"/>
      <c r="E788" s="219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0"/>
      <c r="AA788" s="220"/>
      <c r="AB788" s="220"/>
      <c r="AC788" s="220"/>
      <c r="AD788" s="220"/>
      <c r="AE788" s="220"/>
      <c r="AF788" s="220"/>
      <c r="AH788" s="223"/>
    </row>
    <row r="789" spans="2:34" s="78" customFormat="1" x14ac:dyDescent="0.25">
      <c r="B789" s="217"/>
      <c r="C789" s="217"/>
      <c r="D789" s="218"/>
      <c r="E789" s="219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H789" s="223"/>
    </row>
    <row r="790" spans="2:34" s="78" customFormat="1" x14ac:dyDescent="0.25">
      <c r="B790" s="217"/>
      <c r="C790" s="217"/>
      <c r="D790" s="218"/>
      <c r="E790" s="219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H790" s="223"/>
    </row>
    <row r="791" spans="2:34" s="78" customFormat="1" x14ac:dyDescent="0.25">
      <c r="B791" s="217"/>
      <c r="C791" s="217"/>
      <c r="D791" s="218"/>
      <c r="E791" s="219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H791" s="223"/>
    </row>
    <row r="792" spans="2:34" s="78" customFormat="1" x14ac:dyDescent="0.25">
      <c r="B792" s="217"/>
      <c r="C792" s="217"/>
      <c r="D792" s="218"/>
      <c r="E792" s="219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H792" s="223"/>
    </row>
    <row r="793" spans="2:34" s="78" customFormat="1" x14ac:dyDescent="0.25">
      <c r="B793" s="217"/>
      <c r="C793" s="217"/>
      <c r="D793" s="218"/>
      <c r="E793" s="219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H793" s="223"/>
    </row>
    <row r="794" spans="2:34" s="78" customFormat="1" x14ac:dyDescent="0.25">
      <c r="B794" s="217"/>
      <c r="C794" s="217"/>
      <c r="D794" s="218"/>
      <c r="E794" s="219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H794" s="223"/>
    </row>
    <row r="795" spans="2:34" s="78" customFormat="1" x14ac:dyDescent="0.25">
      <c r="B795" s="217"/>
      <c r="C795" s="217"/>
      <c r="D795" s="218"/>
      <c r="E795" s="219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H795" s="223"/>
    </row>
    <row r="796" spans="2:34" s="78" customFormat="1" x14ac:dyDescent="0.25">
      <c r="B796" s="217"/>
      <c r="C796" s="217"/>
      <c r="D796" s="218"/>
      <c r="E796" s="219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H796" s="223"/>
    </row>
    <row r="797" spans="2:34" s="78" customFormat="1" x14ac:dyDescent="0.25">
      <c r="B797" s="217"/>
      <c r="C797" s="217"/>
      <c r="D797" s="218"/>
      <c r="E797" s="219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H797" s="223"/>
    </row>
    <row r="798" spans="2:34" s="78" customFormat="1" x14ac:dyDescent="0.25">
      <c r="B798" s="217"/>
      <c r="C798" s="217"/>
      <c r="D798" s="218"/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0"/>
      <c r="AA798" s="220"/>
      <c r="AB798" s="220"/>
      <c r="AC798" s="220"/>
      <c r="AD798" s="220"/>
      <c r="AE798" s="220"/>
      <c r="AF798" s="220"/>
      <c r="AH798" s="223"/>
    </row>
    <row r="799" spans="2:34" s="78" customFormat="1" x14ac:dyDescent="0.25">
      <c r="B799" s="217"/>
      <c r="C799" s="217"/>
      <c r="D799" s="218"/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0"/>
      <c r="AA799" s="220"/>
      <c r="AB799" s="220"/>
      <c r="AC799" s="220"/>
      <c r="AD799" s="220"/>
      <c r="AE799" s="220"/>
      <c r="AF799" s="220"/>
      <c r="AH799" s="223"/>
    </row>
    <row r="800" spans="2:34" s="78" customFormat="1" x14ac:dyDescent="0.25">
      <c r="B800" s="217"/>
      <c r="C800" s="217"/>
      <c r="D800" s="218"/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0"/>
      <c r="AA800" s="220"/>
      <c r="AB800" s="220"/>
      <c r="AC800" s="220"/>
      <c r="AD800" s="220"/>
      <c r="AE800" s="220"/>
      <c r="AF800" s="220"/>
      <c r="AH800" s="223"/>
    </row>
    <row r="801" spans="2:34" s="78" customFormat="1" x14ac:dyDescent="0.25">
      <c r="B801" s="217"/>
      <c r="C801" s="217"/>
      <c r="D801" s="218"/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0"/>
      <c r="AA801" s="220"/>
      <c r="AB801" s="220"/>
      <c r="AC801" s="220"/>
      <c r="AD801" s="220"/>
      <c r="AE801" s="220"/>
      <c r="AF801" s="220"/>
      <c r="AH801" s="223"/>
    </row>
    <row r="802" spans="2:34" s="78" customFormat="1" x14ac:dyDescent="0.25">
      <c r="B802" s="217"/>
      <c r="C802" s="217"/>
      <c r="D802" s="218"/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0"/>
      <c r="AA802" s="220"/>
      <c r="AB802" s="220"/>
      <c r="AC802" s="220"/>
      <c r="AD802" s="220"/>
      <c r="AE802" s="220"/>
      <c r="AF802" s="220"/>
      <c r="AH802" s="223"/>
    </row>
    <row r="803" spans="2:34" s="78" customFormat="1" x14ac:dyDescent="0.25">
      <c r="B803" s="217"/>
      <c r="C803" s="217"/>
      <c r="D803" s="218"/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0"/>
      <c r="AA803" s="220"/>
      <c r="AB803" s="220"/>
      <c r="AC803" s="220"/>
      <c r="AD803" s="220"/>
      <c r="AE803" s="220"/>
      <c r="AF803" s="220"/>
      <c r="AH803" s="223"/>
    </row>
    <row r="804" spans="2:34" s="78" customFormat="1" x14ac:dyDescent="0.25">
      <c r="B804" s="217"/>
      <c r="C804" s="217"/>
      <c r="D804" s="218"/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  <c r="AA804" s="220"/>
      <c r="AB804" s="220"/>
      <c r="AC804" s="220"/>
      <c r="AD804" s="220"/>
      <c r="AE804" s="220"/>
      <c r="AF804" s="220"/>
      <c r="AH804" s="223"/>
    </row>
    <row r="805" spans="2:34" s="78" customFormat="1" x14ac:dyDescent="0.25">
      <c r="B805" s="217"/>
      <c r="C805" s="217"/>
      <c r="D805" s="218"/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H805" s="223"/>
    </row>
    <row r="806" spans="2:34" s="78" customFormat="1" x14ac:dyDescent="0.25">
      <c r="B806" s="217"/>
      <c r="C806" s="217"/>
      <c r="D806" s="218"/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H806" s="223"/>
    </row>
    <row r="807" spans="2:34" s="78" customFormat="1" x14ac:dyDescent="0.25">
      <c r="B807" s="217"/>
      <c r="C807" s="217"/>
      <c r="D807" s="218"/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H807" s="223"/>
    </row>
    <row r="808" spans="2:34" s="78" customFormat="1" x14ac:dyDescent="0.25">
      <c r="B808" s="217"/>
      <c r="C808" s="217"/>
      <c r="D808" s="218"/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H808" s="223"/>
    </row>
    <row r="809" spans="2:34" s="78" customFormat="1" x14ac:dyDescent="0.25">
      <c r="B809" s="217"/>
      <c r="C809" s="217"/>
      <c r="D809" s="218"/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H809" s="223"/>
    </row>
    <row r="810" spans="2:34" s="78" customFormat="1" x14ac:dyDescent="0.25">
      <c r="B810" s="217"/>
      <c r="C810" s="217"/>
      <c r="D810" s="218"/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H810" s="223"/>
    </row>
    <row r="811" spans="2:34" s="78" customFormat="1" x14ac:dyDescent="0.25">
      <c r="B811" s="217"/>
      <c r="C811" s="217"/>
      <c r="D811" s="218"/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H811" s="223"/>
    </row>
    <row r="812" spans="2:34" s="78" customFormat="1" x14ac:dyDescent="0.25">
      <c r="B812" s="217"/>
      <c r="C812" s="217"/>
      <c r="D812" s="218"/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H812" s="223"/>
    </row>
    <row r="813" spans="2:34" s="78" customFormat="1" x14ac:dyDescent="0.25">
      <c r="B813" s="217"/>
      <c r="C813" s="217"/>
      <c r="D813" s="218"/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H813" s="223"/>
    </row>
    <row r="814" spans="2:34" s="78" customFormat="1" x14ac:dyDescent="0.25">
      <c r="B814" s="217"/>
      <c r="C814" s="217"/>
      <c r="D814" s="218"/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H814" s="223"/>
    </row>
    <row r="815" spans="2:34" s="78" customFormat="1" x14ac:dyDescent="0.25">
      <c r="B815" s="217"/>
      <c r="C815" s="217"/>
      <c r="D815" s="218"/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H815" s="223"/>
    </row>
    <row r="816" spans="2:34" s="78" customFormat="1" x14ac:dyDescent="0.25">
      <c r="B816" s="217"/>
      <c r="C816" s="217"/>
      <c r="D816" s="218"/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0"/>
      <c r="AA816" s="220"/>
      <c r="AB816" s="220"/>
      <c r="AC816" s="220"/>
      <c r="AD816" s="220"/>
      <c r="AE816" s="220"/>
      <c r="AF816" s="220"/>
      <c r="AH816" s="223"/>
    </row>
    <row r="817" spans="2:34" s="78" customFormat="1" x14ac:dyDescent="0.25">
      <c r="B817" s="217"/>
      <c r="C817" s="217"/>
      <c r="D817" s="218"/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0"/>
      <c r="AA817" s="220"/>
      <c r="AB817" s="220"/>
      <c r="AC817" s="220"/>
      <c r="AD817" s="220"/>
      <c r="AE817" s="220"/>
      <c r="AF817" s="220"/>
      <c r="AH817" s="223"/>
    </row>
    <row r="818" spans="2:34" s="78" customFormat="1" x14ac:dyDescent="0.25">
      <c r="B818" s="217"/>
      <c r="C818" s="217"/>
      <c r="D818" s="218"/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0"/>
      <c r="AA818" s="220"/>
      <c r="AB818" s="220"/>
      <c r="AC818" s="220"/>
      <c r="AD818" s="220"/>
      <c r="AE818" s="220"/>
      <c r="AF818" s="220"/>
      <c r="AH818" s="223"/>
    </row>
    <row r="819" spans="2:34" s="78" customFormat="1" x14ac:dyDescent="0.25">
      <c r="B819" s="217"/>
      <c r="C819" s="217"/>
      <c r="D819" s="218"/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0"/>
      <c r="AA819" s="220"/>
      <c r="AB819" s="220"/>
      <c r="AC819" s="220"/>
      <c r="AD819" s="220"/>
      <c r="AE819" s="220"/>
      <c r="AF819" s="220"/>
      <c r="AH819" s="223"/>
    </row>
    <row r="820" spans="2:34" s="78" customFormat="1" x14ac:dyDescent="0.25">
      <c r="B820" s="217"/>
      <c r="C820" s="217"/>
      <c r="D820" s="218"/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0"/>
      <c r="AA820" s="220"/>
      <c r="AB820" s="220"/>
      <c r="AC820" s="220"/>
      <c r="AD820" s="220"/>
      <c r="AE820" s="220"/>
      <c r="AF820" s="220"/>
      <c r="AH820" s="223"/>
    </row>
    <row r="821" spans="2:34" s="78" customFormat="1" x14ac:dyDescent="0.25">
      <c r="B821" s="217"/>
      <c r="C821" s="217"/>
      <c r="D821" s="218"/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0"/>
      <c r="AA821" s="220"/>
      <c r="AB821" s="220"/>
      <c r="AC821" s="220"/>
      <c r="AD821" s="220"/>
      <c r="AE821" s="220"/>
      <c r="AF821" s="220"/>
      <c r="AH821" s="223"/>
    </row>
    <row r="822" spans="2:34" s="78" customFormat="1" x14ac:dyDescent="0.25">
      <c r="B822" s="217"/>
      <c r="C822" s="217"/>
      <c r="D822" s="218"/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  <c r="AA822" s="220"/>
      <c r="AB822" s="220"/>
      <c r="AC822" s="220"/>
      <c r="AD822" s="220"/>
      <c r="AE822" s="220"/>
      <c r="AF822" s="220"/>
      <c r="AH822" s="223"/>
    </row>
    <row r="823" spans="2:34" s="78" customFormat="1" x14ac:dyDescent="0.25">
      <c r="B823" s="217"/>
      <c r="C823" s="217"/>
      <c r="D823" s="218"/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H823" s="223"/>
    </row>
    <row r="824" spans="2:34" s="78" customFormat="1" x14ac:dyDescent="0.25">
      <c r="B824" s="217"/>
      <c r="C824" s="217"/>
      <c r="D824" s="218"/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H824" s="223"/>
    </row>
    <row r="825" spans="2:34" s="78" customFormat="1" x14ac:dyDescent="0.25">
      <c r="B825" s="217"/>
      <c r="C825" s="217"/>
      <c r="D825" s="218"/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H825" s="223"/>
    </row>
    <row r="826" spans="2:34" s="78" customFormat="1" x14ac:dyDescent="0.25">
      <c r="B826" s="217"/>
      <c r="C826" s="217"/>
      <c r="D826" s="218"/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H826" s="223"/>
    </row>
    <row r="827" spans="2:34" s="78" customFormat="1" x14ac:dyDescent="0.25">
      <c r="B827" s="217"/>
      <c r="C827" s="217"/>
      <c r="D827" s="218"/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H827" s="223"/>
    </row>
    <row r="828" spans="2:34" s="78" customFormat="1" x14ac:dyDescent="0.25">
      <c r="B828" s="217"/>
      <c r="C828" s="217"/>
      <c r="D828" s="218"/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H828" s="223"/>
    </row>
    <row r="829" spans="2:34" s="78" customFormat="1" x14ac:dyDescent="0.25">
      <c r="B829" s="217"/>
      <c r="C829" s="217"/>
      <c r="D829" s="218"/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H829" s="223"/>
    </row>
    <row r="830" spans="2:34" s="78" customFormat="1" x14ac:dyDescent="0.25">
      <c r="B830" s="217"/>
      <c r="C830" s="217"/>
      <c r="D830" s="218"/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H830" s="223"/>
    </row>
    <row r="831" spans="2:34" s="78" customFormat="1" x14ac:dyDescent="0.25">
      <c r="B831" s="217"/>
      <c r="C831" s="217"/>
      <c r="D831" s="218"/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H831" s="223"/>
    </row>
    <row r="832" spans="2:34" s="78" customFormat="1" x14ac:dyDescent="0.25">
      <c r="B832" s="217"/>
      <c r="C832" s="217"/>
      <c r="D832" s="218"/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H832" s="223"/>
    </row>
    <row r="833" spans="2:34" s="78" customFormat="1" x14ac:dyDescent="0.25">
      <c r="B833" s="217"/>
      <c r="C833" s="217"/>
      <c r="D833" s="218"/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H833" s="223"/>
    </row>
    <row r="834" spans="2:34" s="78" customFormat="1" x14ac:dyDescent="0.25">
      <c r="B834" s="217"/>
      <c r="C834" s="217"/>
      <c r="D834" s="218"/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0"/>
      <c r="AA834" s="220"/>
      <c r="AB834" s="220"/>
      <c r="AC834" s="220"/>
      <c r="AD834" s="220"/>
      <c r="AE834" s="220"/>
      <c r="AF834" s="220"/>
      <c r="AH834" s="223"/>
    </row>
    <row r="835" spans="2:34" s="78" customFormat="1" x14ac:dyDescent="0.25">
      <c r="B835" s="217"/>
      <c r="C835" s="217"/>
      <c r="D835" s="218"/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0"/>
      <c r="AA835" s="220"/>
      <c r="AB835" s="220"/>
      <c r="AC835" s="220"/>
      <c r="AD835" s="220"/>
      <c r="AE835" s="220"/>
      <c r="AF835" s="220"/>
      <c r="AH835" s="223"/>
    </row>
    <row r="836" spans="2:34" s="78" customFormat="1" x14ac:dyDescent="0.25">
      <c r="B836" s="217"/>
      <c r="C836" s="217"/>
      <c r="D836" s="218"/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0"/>
      <c r="AA836" s="220"/>
      <c r="AB836" s="220"/>
      <c r="AC836" s="220"/>
      <c r="AD836" s="220"/>
      <c r="AE836" s="220"/>
      <c r="AF836" s="220"/>
      <c r="AH836" s="223"/>
    </row>
    <row r="837" spans="2:34" s="78" customFormat="1" x14ac:dyDescent="0.25">
      <c r="B837" s="217"/>
      <c r="C837" s="217"/>
      <c r="D837" s="218"/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0"/>
      <c r="AA837" s="220"/>
      <c r="AB837" s="220"/>
      <c r="AC837" s="220"/>
      <c r="AD837" s="220"/>
      <c r="AE837" s="220"/>
      <c r="AF837" s="220"/>
      <c r="AH837" s="223"/>
    </row>
    <row r="838" spans="2:34" s="78" customFormat="1" x14ac:dyDescent="0.25">
      <c r="B838" s="217"/>
      <c r="C838" s="217"/>
      <c r="D838" s="218"/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0"/>
      <c r="AA838" s="220"/>
      <c r="AB838" s="220"/>
      <c r="AC838" s="220"/>
      <c r="AD838" s="220"/>
      <c r="AE838" s="220"/>
      <c r="AF838" s="220"/>
      <c r="AH838" s="223"/>
    </row>
    <row r="839" spans="2:34" s="78" customFormat="1" x14ac:dyDescent="0.25">
      <c r="B839" s="217"/>
      <c r="C839" s="217"/>
      <c r="D839" s="218"/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0"/>
      <c r="AA839" s="220"/>
      <c r="AB839" s="220"/>
      <c r="AC839" s="220"/>
      <c r="AD839" s="220"/>
      <c r="AE839" s="220"/>
      <c r="AF839" s="220"/>
      <c r="AH839" s="223"/>
    </row>
    <row r="840" spans="2:34" s="78" customFormat="1" x14ac:dyDescent="0.25">
      <c r="B840" s="217"/>
      <c r="C840" s="217"/>
      <c r="D840" s="218"/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0"/>
      <c r="AA840" s="220"/>
      <c r="AB840" s="220"/>
      <c r="AC840" s="220"/>
      <c r="AD840" s="220"/>
      <c r="AE840" s="220"/>
      <c r="AF840" s="220"/>
      <c r="AH840" s="223"/>
    </row>
    <row r="841" spans="2:34" s="78" customFormat="1" x14ac:dyDescent="0.25">
      <c r="B841" s="217"/>
      <c r="C841" s="217"/>
      <c r="D841" s="218"/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0"/>
      <c r="AA841" s="220"/>
      <c r="AB841" s="220"/>
      <c r="AC841" s="220"/>
      <c r="AD841" s="220"/>
      <c r="AE841" s="220"/>
      <c r="AF841" s="220"/>
      <c r="AH841" s="223"/>
    </row>
    <row r="842" spans="2:34" s="78" customFormat="1" x14ac:dyDescent="0.25">
      <c r="B842" s="217"/>
      <c r="C842" s="217"/>
      <c r="D842" s="218"/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0"/>
      <c r="AA842" s="220"/>
      <c r="AB842" s="220"/>
      <c r="AC842" s="220"/>
      <c r="AD842" s="220"/>
      <c r="AE842" s="220"/>
      <c r="AF842" s="220"/>
      <c r="AH842" s="223"/>
    </row>
    <row r="843" spans="2:34" s="78" customFormat="1" x14ac:dyDescent="0.25">
      <c r="B843" s="217"/>
      <c r="C843" s="217"/>
      <c r="D843" s="218"/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H843" s="223"/>
    </row>
    <row r="844" spans="2:34" s="78" customFormat="1" x14ac:dyDescent="0.25">
      <c r="B844" s="217"/>
      <c r="C844" s="217"/>
      <c r="D844" s="218"/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H844" s="223"/>
    </row>
    <row r="845" spans="2:34" s="78" customFormat="1" x14ac:dyDescent="0.25">
      <c r="B845" s="217"/>
      <c r="C845" s="217"/>
      <c r="D845" s="218"/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H845" s="223"/>
    </row>
    <row r="846" spans="2:34" s="78" customFormat="1" x14ac:dyDescent="0.25">
      <c r="B846" s="217"/>
      <c r="C846" s="217"/>
      <c r="D846" s="218"/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H846" s="223"/>
    </row>
    <row r="847" spans="2:34" s="78" customFormat="1" x14ac:dyDescent="0.25">
      <c r="B847" s="217"/>
      <c r="C847" s="217"/>
      <c r="D847" s="218"/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H847" s="223"/>
    </row>
    <row r="848" spans="2:34" s="78" customFormat="1" x14ac:dyDescent="0.25">
      <c r="B848" s="217"/>
      <c r="C848" s="217"/>
      <c r="D848" s="218"/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H848" s="223"/>
    </row>
    <row r="849" spans="2:34" s="78" customFormat="1" x14ac:dyDescent="0.25">
      <c r="B849" s="217"/>
      <c r="C849" s="217"/>
      <c r="D849" s="218"/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H849" s="223"/>
    </row>
    <row r="850" spans="2:34" s="78" customFormat="1" x14ac:dyDescent="0.25">
      <c r="B850" s="217"/>
      <c r="C850" s="217"/>
      <c r="D850" s="218"/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H850" s="223"/>
    </row>
    <row r="851" spans="2:34" s="78" customFormat="1" x14ac:dyDescent="0.25">
      <c r="B851" s="217"/>
      <c r="C851" s="217"/>
      <c r="D851" s="218"/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H851" s="223"/>
    </row>
    <row r="852" spans="2:34" s="78" customFormat="1" x14ac:dyDescent="0.25">
      <c r="B852" s="217"/>
      <c r="C852" s="217"/>
      <c r="D852" s="218"/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0"/>
      <c r="AA852" s="220"/>
      <c r="AB852" s="220"/>
      <c r="AC852" s="220"/>
      <c r="AD852" s="220"/>
      <c r="AE852" s="220"/>
      <c r="AF852" s="220"/>
      <c r="AH852" s="223"/>
    </row>
    <row r="853" spans="2:34" s="78" customFormat="1" x14ac:dyDescent="0.25">
      <c r="B853" s="217"/>
      <c r="C853" s="217"/>
      <c r="D853" s="218"/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0"/>
      <c r="AA853" s="220"/>
      <c r="AB853" s="220"/>
      <c r="AC853" s="220"/>
      <c r="AD853" s="220"/>
      <c r="AE853" s="220"/>
      <c r="AF853" s="220"/>
      <c r="AH853" s="223"/>
    </row>
    <row r="854" spans="2:34" s="78" customFormat="1" x14ac:dyDescent="0.25">
      <c r="B854" s="217"/>
      <c r="C854" s="217"/>
      <c r="D854" s="218"/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0"/>
      <c r="AA854" s="220"/>
      <c r="AB854" s="220"/>
      <c r="AC854" s="220"/>
      <c r="AD854" s="220"/>
      <c r="AE854" s="220"/>
      <c r="AF854" s="220"/>
      <c r="AH854" s="223"/>
    </row>
    <row r="855" spans="2:34" s="78" customFormat="1" x14ac:dyDescent="0.25">
      <c r="B855" s="217"/>
      <c r="C855" s="217"/>
      <c r="D855" s="218"/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0"/>
      <c r="AA855" s="220"/>
      <c r="AB855" s="220"/>
      <c r="AC855" s="220"/>
      <c r="AD855" s="220"/>
      <c r="AE855" s="220"/>
      <c r="AF855" s="220"/>
      <c r="AH855" s="223"/>
    </row>
    <row r="856" spans="2:34" s="78" customFormat="1" x14ac:dyDescent="0.25">
      <c r="B856" s="217"/>
      <c r="C856" s="217"/>
      <c r="D856" s="218"/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0"/>
      <c r="AA856" s="220"/>
      <c r="AB856" s="220"/>
      <c r="AC856" s="220"/>
      <c r="AD856" s="220"/>
      <c r="AE856" s="220"/>
      <c r="AF856" s="220"/>
      <c r="AH856" s="223"/>
    </row>
    <row r="857" spans="2:34" s="78" customFormat="1" x14ac:dyDescent="0.25">
      <c r="B857" s="217"/>
      <c r="C857" s="217"/>
      <c r="D857" s="218"/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0"/>
      <c r="AA857" s="220"/>
      <c r="AB857" s="220"/>
      <c r="AC857" s="220"/>
      <c r="AD857" s="220"/>
      <c r="AE857" s="220"/>
      <c r="AF857" s="220"/>
      <c r="AH857" s="223"/>
    </row>
    <row r="858" spans="2:34" s="78" customFormat="1" x14ac:dyDescent="0.25">
      <c r="B858" s="217"/>
      <c r="C858" s="217"/>
      <c r="D858" s="218"/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0"/>
      <c r="AA858" s="220"/>
      <c r="AB858" s="220"/>
      <c r="AC858" s="220"/>
      <c r="AD858" s="220"/>
      <c r="AE858" s="220"/>
      <c r="AF858" s="220"/>
      <c r="AH858" s="223"/>
    </row>
    <row r="859" spans="2:34" s="78" customFormat="1" x14ac:dyDescent="0.25">
      <c r="B859" s="217"/>
      <c r="C859" s="217"/>
      <c r="D859" s="218"/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0"/>
      <c r="AA859" s="220"/>
      <c r="AB859" s="220"/>
      <c r="AC859" s="220"/>
      <c r="AD859" s="220"/>
      <c r="AE859" s="220"/>
      <c r="AF859" s="220"/>
      <c r="AH859" s="223"/>
    </row>
    <row r="860" spans="2:34" s="78" customFormat="1" x14ac:dyDescent="0.25">
      <c r="B860" s="217"/>
      <c r="C860" s="217"/>
      <c r="D860" s="218"/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0"/>
      <c r="AA860" s="220"/>
      <c r="AB860" s="220"/>
      <c r="AC860" s="220"/>
      <c r="AD860" s="220"/>
      <c r="AE860" s="220"/>
      <c r="AF860" s="220"/>
      <c r="AH860" s="223"/>
    </row>
    <row r="861" spans="2:34" s="78" customFormat="1" x14ac:dyDescent="0.25">
      <c r="B861" s="217"/>
      <c r="C861" s="217"/>
      <c r="D861" s="218"/>
      <c r="E861" s="219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0"/>
      <c r="AA861" s="220"/>
      <c r="AB861" s="220"/>
      <c r="AC861" s="220"/>
      <c r="AD861" s="220"/>
      <c r="AE861" s="220"/>
      <c r="AF861" s="220"/>
      <c r="AH861" s="223"/>
    </row>
    <row r="862" spans="2:34" s="78" customFormat="1" x14ac:dyDescent="0.25">
      <c r="B862" s="217"/>
      <c r="C862" s="217"/>
      <c r="D862" s="218"/>
      <c r="E862" s="219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0"/>
      <c r="AA862" s="220"/>
      <c r="AB862" s="220"/>
      <c r="AC862" s="220"/>
      <c r="AD862" s="220"/>
      <c r="AE862" s="220"/>
      <c r="AF862" s="220"/>
      <c r="AH862" s="223"/>
    </row>
    <row r="863" spans="2:34" s="78" customFormat="1" x14ac:dyDescent="0.25">
      <c r="B863" s="217"/>
      <c r="C863" s="217"/>
      <c r="D863" s="218"/>
      <c r="E863" s="219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0"/>
      <c r="AA863" s="220"/>
      <c r="AB863" s="220"/>
      <c r="AC863" s="220"/>
      <c r="AD863" s="220"/>
      <c r="AE863" s="220"/>
      <c r="AF863" s="220"/>
      <c r="AH863" s="223"/>
    </row>
    <row r="864" spans="2:34" s="78" customFormat="1" x14ac:dyDescent="0.25">
      <c r="B864" s="217"/>
      <c r="C864" s="217"/>
      <c r="D864" s="218"/>
      <c r="E864" s="219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0"/>
      <c r="AA864" s="220"/>
      <c r="AB864" s="220"/>
      <c r="AC864" s="220"/>
      <c r="AD864" s="220"/>
      <c r="AE864" s="220"/>
      <c r="AF864" s="220"/>
      <c r="AH864" s="223"/>
    </row>
    <row r="865" spans="2:34" s="78" customFormat="1" x14ac:dyDescent="0.25">
      <c r="B865" s="217"/>
      <c r="C865" s="217"/>
      <c r="D865" s="218"/>
      <c r="E865" s="219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0"/>
      <c r="AA865" s="220"/>
      <c r="AB865" s="220"/>
      <c r="AC865" s="220"/>
      <c r="AD865" s="220"/>
      <c r="AE865" s="220"/>
      <c r="AF865" s="220"/>
      <c r="AH865" s="223"/>
    </row>
    <row r="866" spans="2:34" s="78" customFormat="1" x14ac:dyDescent="0.25">
      <c r="B866" s="217"/>
      <c r="C866" s="217"/>
      <c r="D866" s="218"/>
      <c r="E866" s="219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0"/>
      <c r="AA866" s="220"/>
      <c r="AB866" s="220"/>
      <c r="AC866" s="220"/>
      <c r="AD866" s="220"/>
      <c r="AE866" s="220"/>
      <c r="AF866" s="220"/>
      <c r="AH866" s="223"/>
    </row>
    <row r="867" spans="2:34" s="78" customFormat="1" x14ac:dyDescent="0.25">
      <c r="B867" s="217"/>
      <c r="C867" s="217"/>
      <c r="D867" s="218"/>
      <c r="E867" s="219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0"/>
      <c r="AA867" s="220"/>
      <c r="AB867" s="220"/>
      <c r="AC867" s="220"/>
      <c r="AD867" s="220"/>
      <c r="AE867" s="220"/>
      <c r="AF867" s="220"/>
      <c r="AH867" s="223"/>
    </row>
    <row r="868" spans="2:34" s="78" customFormat="1" x14ac:dyDescent="0.25">
      <c r="B868" s="217"/>
      <c r="C868" s="217"/>
      <c r="D868" s="218"/>
      <c r="E868" s="219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0"/>
      <c r="AA868" s="220"/>
      <c r="AB868" s="220"/>
      <c r="AC868" s="220"/>
      <c r="AD868" s="220"/>
      <c r="AE868" s="220"/>
      <c r="AF868" s="220"/>
      <c r="AH868" s="223"/>
    </row>
    <row r="869" spans="2:34" s="78" customFormat="1" x14ac:dyDescent="0.25">
      <c r="B869" s="217"/>
      <c r="C869" s="217"/>
      <c r="D869" s="218"/>
      <c r="E869" s="219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0"/>
      <c r="AA869" s="220"/>
      <c r="AB869" s="220"/>
      <c r="AC869" s="220"/>
      <c r="AD869" s="220"/>
      <c r="AE869" s="220"/>
      <c r="AF869" s="220"/>
      <c r="AH869" s="223"/>
    </row>
    <row r="870" spans="2:34" s="78" customFormat="1" x14ac:dyDescent="0.25">
      <c r="B870" s="217"/>
      <c r="C870" s="217"/>
      <c r="D870" s="218"/>
      <c r="E870" s="219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0"/>
      <c r="AA870" s="220"/>
      <c r="AB870" s="220"/>
      <c r="AC870" s="220"/>
      <c r="AD870" s="220"/>
      <c r="AE870" s="220"/>
      <c r="AF870" s="220"/>
      <c r="AH870" s="223"/>
    </row>
    <row r="871" spans="2:34" s="78" customFormat="1" x14ac:dyDescent="0.25">
      <c r="B871" s="217"/>
      <c r="C871" s="217"/>
      <c r="D871" s="218"/>
      <c r="E871" s="219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0"/>
      <c r="AA871" s="220"/>
      <c r="AB871" s="220"/>
      <c r="AC871" s="220"/>
      <c r="AD871" s="220"/>
      <c r="AE871" s="220"/>
      <c r="AF871" s="220"/>
      <c r="AH871" s="223"/>
    </row>
    <row r="872" spans="2:34" s="78" customFormat="1" x14ac:dyDescent="0.25">
      <c r="B872" s="217"/>
      <c r="C872" s="217"/>
      <c r="D872" s="218"/>
      <c r="E872" s="219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0"/>
      <c r="AA872" s="220"/>
      <c r="AB872" s="220"/>
      <c r="AC872" s="220"/>
      <c r="AD872" s="220"/>
      <c r="AE872" s="220"/>
      <c r="AF872" s="220"/>
      <c r="AH872" s="223"/>
    </row>
    <row r="873" spans="2:34" s="78" customFormat="1" x14ac:dyDescent="0.25">
      <c r="B873" s="217"/>
      <c r="C873" s="217"/>
      <c r="D873" s="218"/>
      <c r="E873" s="219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0"/>
      <c r="AA873" s="220"/>
      <c r="AB873" s="220"/>
      <c r="AC873" s="220"/>
      <c r="AD873" s="220"/>
      <c r="AE873" s="220"/>
      <c r="AF873" s="220"/>
      <c r="AH873" s="223"/>
    </row>
    <row r="874" spans="2:34" s="78" customFormat="1" x14ac:dyDescent="0.25">
      <c r="B874" s="217"/>
      <c r="C874" s="217"/>
      <c r="D874" s="218"/>
      <c r="E874" s="219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0"/>
      <c r="AA874" s="220"/>
      <c r="AB874" s="220"/>
      <c r="AC874" s="220"/>
      <c r="AD874" s="220"/>
      <c r="AE874" s="220"/>
      <c r="AF874" s="220"/>
      <c r="AH874" s="223"/>
    </row>
    <row r="875" spans="2:34" s="78" customFormat="1" x14ac:dyDescent="0.25">
      <c r="B875" s="217"/>
      <c r="C875" s="217"/>
      <c r="D875" s="218"/>
      <c r="E875" s="219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0"/>
      <c r="AA875" s="220"/>
      <c r="AB875" s="220"/>
      <c r="AC875" s="220"/>
      <c r="AD875" s="220"/>
      <c r="AE875" s="220"/>
      <c r="AF875" s="220"/>
      <c r="AH875" s="223"/>
    </row>
    <row r="876" spans="2:34" s="78" customFormat="1" x14ac:dyDescent="0.25">
      <c r="B876" s="217"/>
      <c r="C876" s="217"/>
      <c r="D876" s="218"/>
      <c r="E876" s="219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0"/>
      <c r="AA876" s="220"/>
      <c r="AB876" s="220"/>
      <c r="AC876" s="220"/>
      <c r="AD876" s="220"/>
      <c r="AE876" s="220"/>
      <c r="AF876" s="220"/>
      <c r="AH876" s="223"/>
    </row>
    <row r="877" spans="2:34" s="78" customFormat="1" x14ac:dyDescent="0.25">
      <c r="B877" s="217"/>
      <c r="C877" s="217"/>
      <c r="D877" s="218"/>
      <c r="E877" s="219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0"/>
      <c r="AA877" s="220"/>
      <c r="AB877" s="220"/>
      <c r="AC877" s="220"/>
      <c r="AD877" s="220"/>
      <c r="AE877" s="220"/>
      <c r="AF877" s="220"/>
      <c r="AH877" s="223"/>
    </row>
    <row r="878" spans="2:34" s="78" customFormat="1" x14ac:dyDescent="0.25">
      <c r="B878" s="217"/>
      <c r="C878" s="217"/>
      <c r="D878" s="218"/>
      <c r="E878" s="219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0"/>
      <c r="AA878" s="220"/>
      <c r="AB878" s="220"/>
      <c r="AC878" s="220"/>
      <c r="AD878" s="220"/>
      <c r="AE878" s="220"/>
      <c r="AF878" s="220"/>
      <c r="AH878" s="223"/>
    </row>
    <row r="879" spans="2:34" s="78" customFormat="1" x14ac:dyDescent="0.25">
      <c r="B879" s="217"/>
      <c r="C879" s="217"/>
      <c r="D879" s="218"/>
      <c r="E879" s="219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0"/>
      <c r="AA879" s="220"/>
      <c r="AB879" s="220"/>
      <c r="AC879" s="220"/>
      <c r="AD879" s="220"/>
      <c r="AE879" s="220"/>
      <c r="AF879" s="220"/>
      <c r="AH879" s="223"/>
    </row>
    <row r="880" spans="2:34" s="78" customFormat="1" x14ac:dyDescent="0.25">
      <c r="B880" s="217"/>
      <c r="C880" s="217"/>
      <c r="D880" s="218"/>
      <c r="E880" s="219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0"/>
      <c r="AA880" s="220"/>
      <c r="AB880" s="220"/>
      <c r="AC880" s="220"/>
      <c r="AD880" s="220"/>
      <c r="AE880" s="220"/>
      <c r="AF880" s="220"/>
      <c r="AH880" s="223"/>
    </row>
    <row r="881" spans="2:34" s="78" customFormat="1" x14ac:dyDescent="0.25">
      <c r="B881" s="217"/>
      <c r="C881" s="217"/>
      <c r="D881" s="218"/>
      <c r="E881" s="219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0"/>
      <c r="AA881" s="220"/>
      <c r="AB881" s="220"/>
      <c r="AC881" s="220"/>
      <c r="AD881" s="220"/>
      <c r="AE881" s="220"/>
      <c r="AF881" s="220"/>
      <c r="AH881" s="223"/>
    </row>
    <row r="882" spans="2:34" s="78" customFormat="1" x14ac:dyDescent="0.25">
      <c r="B882" s="217"/>
      <c r="C882" s="217"/>
      <c r="D882" s="218"/>
      <c r="E882" s="219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0"/>
      <c r="AA882" s="220"/>
      <c r="AB882" s="220"/>
      <c r="AC882" s="220"/>
      <c r="AD882" s="220"/>
      <c r="AE882" s="220"/>
      <c r="AF882" s="220"/>
      <c r="AH882" s="223"/>
    </row>
    <row r="883" spans="2:34" s="78" customFormat="1" x14ac:dyDescent="0.25">
      <c r="B883" s="217"/>
      <c r="C883" s="217"/>
      <c r="D883" s="218"/>
      <c r="E883" s="219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0"/>
      <c r="AA883" s="220"/>
      <c r="AB883" s="220"/>
      <c r="AC883" s="220"/>
      <c r="AD883" s="220"/>
      <c r="AE883" s="220"/>
      <c r="AF883" s="220"/>
      <c r="AH883" s="223"/>
    </row>
    <row r="884" spans="2:34" s="78" customFormat="1" x14ac:dyDescent="0.25">
      <c r="B884" s="217"/>
      <c r="C884" s="217"/>
      <c r="D884" s="218"/>
      <c r="E884" s="219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0"/>
      <c r="AA884" s="220"/>
      <c r="AB884" s="220"/>
      <c r="AC884" s="220"/>
      <c r="AD884" s="220"/>
      <c r="AE884" s="220"/>
      <c r="AF884" s="220"/>
      <c r="AH884" s="223"/>
    </row>
    <row r="885" spans="2:34" s="78" customFormat="1" x14ac:dyDescent="0.25">
      <c r="B885" s="217"/>
      <c r="C885" s="217"/>
      <c r="D885" s="218"/>
      <c r="E885" s="219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0"/>
      <c r="AA885" s="220"/>
      <c r="AB885" s="220"/>
      <c r="AC885" s="220"/>
      <c r="AD885" s="220"/>
      <c r="AE885" s="220"/>
      <c r="AF885" s="220"/>
      <c r="AH885" s="223"/>
    </row>
    <row r="886" spans="2:34" s="78" customFormat="1" x14ac:dyDescent="0.25">
      <c r="B886" s="217"/>
      <c r="C886" s="217"/>
      <c r="D886" s="218"/>
      <c r="E886" s="219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0"/>
      <c r="AA886" s="220"/>
      <c r="AB886" s="220"/>
      <c r="AC886" s="220"/>
      <c r="AD886" s="220"/>
      <c r="AE886" s="220"/>
      <c r="AF886" s="220"/>
      <c r="AH886" s="223"/>
    </row>
    <row r="887" spans="2:34" s="78" customFormat="1" x14ac:dyDescent="0.25">
      <c r="B887" s="217"/>
      <c r="C887" s="217"/>
      <c r="D887" s="218"/>
      <c r="E887" s="219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0"/>
      <c r="AA887" s="220"/>
      <c r="AB887" s="220"/>
      <c r="AC887" s="220"/>
      <c r="AD887" s="220"/>
      <c r="AE887" s="220"/>
      <c r="AF887" s="220"/>
      <c r="AH887" s="223"/>
    </row>
    <row r="888" spans="2:34" s="78" customFormat="1" x14ac:dyDescent="0.25">
      <c r="B888" s="217"/>
      <c r="C888" s="217"/>
      <c r="D888" s="218"/>
      <c r="E888" s="219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0"/>
      <c r="AA888" s="220"/>
      <c r="AB888" s="220"/>
      <c r="AC888" s="220"/>
      <c r="AD888" s="220"/>
      <c r="AE888" s="220"/>
      <c r="AF888" s="220"/>
      <c r="AH888" s="223"/>
    </row>
    <row r="889" spans="2:34" s="78" customFormat="1" x14ac:dyDescent="0.25">
      <c r="B889" s="217"/>
      <c r="C889" s="217"/>
      <c r="D889" s="218"/>
      <c r="E889" s="219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0"/>
      <c r="AA889" s="220"/>
      <c r="AB889" s="220"/>
      <c r="AC889" s="220"/>
      <c r="AD889" s="220"/>
      <c r="AE889" s="220"/>
      <c r="AF889" s="220"/>
      <c r="AH889" s="223"/>
    </row>
    <row r="890" spans="2:34" s="78" customFormat="1" x14ac:dyDescent="0.25">
      <c r="B890" s="217"/>
      <c r="C890" s="217"/>
      <c r="D890" s="218"/>
      <c r="E890" s="219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0"/>
      <c r="AA890" s="220"/>
      <c r="AB890" s="220"/>
      <c r="AC890" s="220"/>
      <c r="AD890" s="220"/>
      <c r="AE890" s="220"/>
      <c r="AF890" s="220"/>
      <c r="AH890" s="223"/>
    </row>
    <row r="891" spans="2:34" s="78" customFormat="1" x14ac:dyDescent="0.25">
      <c r="B891" s="217"/>
      <c r="C891" s="217"/>
      <c r="D891" s="218"/>
      <c r="E891" s="219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0"/>
      <c r="AA891" s="220"/>
      <c r="AB891" s="220"/>
      <c r="AC891" s="220"/>
      <c r="AD891" s="220"/>
      <c r="AE891" s="220"/>
      <c r="AF891" s="220"/>
      <c r="AH891" s="223"/>
    </row>
    <row r="892" spans="2:34" s="78" customFormat="1" x14ac:dyDescent="0.25">
      <c r="B892" s="217"/>
      <c r="C892" s="217"/>
      <c r="D892" s="218"/>
      <c r="E892" s="219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0"/>
      <c r="AA892" s="220"/>
      <c r="AB892" s="220"/>
      <c r="AC892" s="220"/>
      <c r="AD892" s="220"/>
      <c r="AE892" s="220"/>
      <c r="AF892" s="220"/>
      <c r="AH892" s="223"/>
    </row>
    <row r="893" spans="2:34" s="78" customFormat="1" x14ac:dyDescent="0.25">
      <c r="B893" s="217"/>
      <c r="C893" s="217"/>
      <c r="D893" s="218"/>
      <c r="E893" s="219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0"/>
      <c r="AA893" s="220"/>
      <c r="AB893" s="220"/>
      <c r="AC893" s="220"/>
      <c r="AD893" s="220"/>
      <c r="AE893" s="220"/>
      <c r="AF893" s="220"/>
      <c r="AH893" s="223"/>
    </row>
    <row r="894" spans="2:34" s="78" customFormat="1" x14ac:dyDescent="0.25">
      <c r="B894" s="217"/>
      <c r="C894" s="217"/>
      <c r="D894" s="218"/>
      <c r="E894" s="219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0"/>
      <c r="AA894" s="220"/>
      <c r="AB894" s="220"/>
      <c r="AC894" s="220"/>
      <c r="AD894" s="220"/>
      <c r="AE894" s="220"/>
      <c r="AF894" s="220"/>
      <c r="AH894" s="223"/>
    </row>
    <row r="895" spans="2:34" s="78" customFormat="1" x14ac:dyDescent="0.25">
      <c r="B895" s="217"/>
      <c r="C895" s="217"/>
      <c r="D895" s="218"/>
      <c r="E895" s="219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0"/>
      <c r="AA895" s="220"/>
      <c r="AB895" s="220"/>
      <c r="AC895" s="220"/>
      <c r="AD895" s="220"/>
      <c r="AE895" s="220"/>
      <c r="AF895" s="220"/>
      <c r="AH895" s="223"/>
    </row>
    <row r="896" spans="2:34" s="78" customFormat="1" x14ac:dyDescent="0.25">
      <c r="B896" s="217"/>
      <c r="C896" s="217"/>
      <c r="D896" s="218"/>
      <c r="E896" s="219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0"/>
      <c r="AA896" s="220"/>
      <c r="AB896" s="220"/>
      <c r="AC896" s="220"/>
      <c r="AD896" s="220"/>
      <c r="AE896" s="220"/>
      <c r="AF896" s="220"/>
      <c r="AH896" s="223"/>
    </row>
    <row r="897" spans="2:34" s="78" customFormat="1" x14ac:dyDescent="0.25">
      <c r="B897" s="217"/>
      <c r="C897" s="217"/>
      <c r="D897" s="218"/>
      <c r="E897" s="219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0"/>
      <c r="AA897" s="220"/>
      <c r="AB897" s="220"/>
      <c r="AC897" s="220"/>
      <c r="AD897" s="220"/>
      <c r="AE897" s="220"/>
      <c r="AF897" s="220"/>
      <c r="AH897" s="223"/>
    </row>
    <row r="898" spans="2:34" s="78" customFormat="1" x14ac:dyDescent="0.25">
      <c r="B898" s="217"/>
      <c r="C898" s="217"/>
      <c r="D898" s="218"/>
      <c r="E898" s="219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0"/>
      <c r="AA898" s="220"/>
      <c r="AB898" s="220"/>
      <c r="AC898" s="220"/>
      <c r="AD898" s="220"/>
      <c r="AE898" s="220"/>
      <c r="AF898" s="220"/>
      <c r="AH898" s="223"/>
    </row>
    <row r="899" spans="2:34" s="78" customFormat="1" x14ac:dyDescent="0.25">
      <c r="B899" s="217"/>
      <c r="C899" s="217"/>
      <c r="D899" s="218"/>
      <c r="E899" s="219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0"/>
      <c r="AA899" s="220"/>
      <c r="AB899" s="220"/>
      <c r="AC899" s="220"/>
      <c r="AD899" s="220"/>
      <c r="AE899" s="220"/>
      <c r="AF899" s="220"/>
      <c r="AH899" s="223"/>
    </row>
    <row r="900" spans="2:34" s="78" customFormat="1" x14ac:dyDescent="0.25">
      <c r="B900" s="217"/>
      <c r="C900" s="217"/>
      <c r="D900" s="218"/>
      <c r="E900" s="219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0"/>
      <c r="AA900" s="220"/>
      <c r="AB900" s="220"/>
      <c r="AC900" s="220"/>
      <c r="AD900" s="220"/>
      <c r="AE900" s="220"/>
      <c r="AF900" s="220"/>
      <c r="AH900" s="223"/>
    </row>
    <row r="901" spans="2:34" s="78" customFormat="1" x14ac:dyDescent="0.25">
      <c r="B901" s="217"/>
      <c r="C901" s="217"/>
      <c r="D901" s="218"/>
      <c r="E901" s="219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0"/>
      <c r="AA901" s="220"/>
      <c r="AB901" s="220"/>
      <c r="AC901" s="220"/>
      <c r="AD901" s="220"/>
      <c r="AE901" s="220"/>
      <c r="AF901" s="220"/>
      <c r="AH901" s="223"/>
    </row>
    <row r="902" spans="2:34" s="78" customFormat="1" x14ac:dyDescent="0.25">
      <c r="B902" s="217"/>
      <c r="C902" s="217"/>
      <c r="D902" s="218"/>
      <c r="E902" s="219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0"/>
      <c r="AA902" s="220"/>
      <c r="AB902" s="220"/>
      <c r="AC902" s="220"/>
      <c r="AD902" s="220"/>
      <c r="AE902" s="220"/>
      <c r="AF902" s="220"/>
      <c r="AH902" s="223"/>
    </row>
    <row r="903" spans="2:34" s="78" customFormat="1" x14ac:dyDescent="0.25">
      <c r="B903" s="217"/>
      <c r="C903" s="217"/>
      <c r="D903" s="218"/>
      <c r="E903" s="219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0"/>
      <c r="AA903" s="220"/>
      <c r="AB903" s="220"/>
      <c r="AC903" s="220"/>
      <c r="AD903" s="220"/>
      <c r="AE903" s="220"/>
      <c r="AF903" s="220"/>
      <c r="AH903" s="223"/>
    </row>
    <row r="904" spans="2:34" s="78" customFormat="1" x14ac:dyDescent="0.25">
      <c r="B904" s="217"/>
      <c r="C904" s="217"/>
      <c r="D904" s="218"/>
      <c r="E904" s="219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0"/>
      <c r="AA904" s="220"/>
      <c r="AB904" s="220"/>
      <c r="AC904" s="220"/>
      <c r="AD904" s="220"/>
      <c r="AE904" s="220"/>
      <c r="AF904" s="220"/>
      <c r="AH904" s="223"/>
    </row>
    <row r="905" spans="2:34" s="78" customFormat="1" x14ac:dyDescent="0.25">
      <c r="B905" s="217"/>
      <c r="C905" s="217"/>
      <c r="D905" s="218"/>
      <c r="E905" s="219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0"/>
      <c r="AA905" s="220"/>
      <c r="AB905" s="220"/>
      <c r="AC905" s="220"/>
      <c r="AD905" s="220"/>
      <c r="AE905" s="220"/>
      <c r="AF905" s="220"/>
      <c r="AH905" s="223"/>
    </row>
    <row r="906" spans="2:34" s="78" customFormat="1" x14ac:dyDescent="0.25">
      <c r="B906" s="217"/>
      <c r="C906" s="217"/>
      <c r="D906" s="218"/>
      <c r="E906" s="219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0"/>
      <c r="AA906" s="220"/>
      <c r="AB906" s="220"/>
      <c r="AC906" s="220"/>
      <c r="AD906" s="220"/>
      <c r="AE906" s="220"/>
      <c r="AF906" s="220"/>
      <c r="AH906" s="223"/>
    </row>
    <row r="907" spans="2:34" s="78" customFormat="1" x14ac:dyDescent="0.25">
      <c r="B907" s="217"/>
      <c r="C907" s="217"/>
      <c r="D907" s="218"/>
      <c r="E907" s="219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0"/>
      <c r="AA907" s="220"/>
      <c r="AB907" s="220"/>
      <c r="AC907" s="220"/>
      <c r="AD907" s="220"/>
      <c r="AE907" s="220"/>
      <c r="AF907" s="220"/>
      <c r="AH907" s="223"/>
    </row>
    <row r="908" spans="2:34" s="78" customFormat="1" x14ac:dyDescent="0.25">
      <c r="B908" s="217"/>
      <c r="C908" s="217"/>
      <c r="D908" s="218"/>
      <c r="E908" s="219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0"/>
      <c r="AA908" s="220"/>
      <c r="AB908" s="220"/>
      <c r="AC908" s="220"/>
      <c r="AD908" s="220"/>
      <c r="AE908" s="220"/>
      <c r="AF908" s="220"/>
      <c r="AH908" s="223"/>
    </row>
    <row r="909" spans="2:34" s="78" customFormat="1" x14ac:dyDescent="0.25">
      <c r="B909" s="217"/>
      <c r="C909" s="217"/>
      <c r="D909" s="218"/>
      <c r="E909" s="219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0"/>
      <c r="AA909" s="220"/>
      <c r="AB909" s="220"/>
      <c r="AC909" s="220"/>
      <c r="AD909" s="220"/>
      <c r="AE909" s="220"/>
      <c r="AF909" s="220"/>
      <c r="AH909" s="223"/>
    </row>
    <row r="910" spans="2:34" s="78" customFormat="1" x14ac:dyDescent="0.25">
      <c r="B910" s="217"/>
      <c r="C910" s="217"/>
      <c r="D910" s="218"/>
      <c r="E910" s="219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0"/>
      <c r="AA910" s="220"/>
      <c r="AB910" s="220"/>
      <c r="AC910" s="220"/>
      <c r="AD910" s="220"/>
      <c r="AE910" s="220"/>
      <c r="AF910" s="220"/>
      <c r="AH910" s="223"/>
    </row>
    <row r="911" spans="2:34" s="78" customFormat="1" x14ac:dyDescent="0.25">
      <c r="B911" s="217"/>
      <c r="C911" s="217"/>
      <c r="D911" s="218"/>
      <c r="E911" s="219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0"/>
      <c r="AA911" s="220"/>
      <c r="AB911" s="220"/>
      <c r="AC911" s="220"/>
      <c r="AD911" s="220"/>
      <c r="AE911" s="220"/>
      <c r="AF911" s="220"/>
      <c r="AH911" s="223"/>
    </row>
    <row r="912" spans="2:34" s="78" customFormat="1" x14ac:dyDescent="0.25">
      <c r="B912" s="217"/>
      <c r="C912" s="217"/>
      <c r="D912" s="218"/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0"/>
      <c r="AA912" s="220"/>
      <c r="AB912" s="220"/>
      <c r="AC912" s="220"/>
      <c r="AD912" s="220"/>
      <c r="AE912" s="220"/>
      <c r="AF912" s="220"/>
      <c r="AH912" s="223"/>
    </row>
    <row r="913" spans="2:34" s="78" customFormat="1" x14ac:dyDescent="0.25">
      <c r="B913" s="217"/>
      <c r="C913" s="217"/>
      <c r="D913" s="218"/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0"/>
      <c r="AA913" s="220"/>
      <c r="AB913" s="220"/>
      <c r="AC913" s="220"/>
      <c r="AD913" s="220"/>
      <c r="AE913" s="220"/>
      <c r="AF913" s="220"/>
      <c r="AH913" s="223"/>
    </row>
    <row r="914" spans="2:34" s="78" customFormat="1" x14ac:dyDescent="0.25">
      <c r="B914" s="217"/>
      <c r="C914" s="217"/>
      <c r="D914" s="218"/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0"/>
      <c r="AA914" s="220"/>
      <c r="AB914" s="220"/>
      <c r="AC914" s="220"/>
      <c r="AD914" s="220"/>
      <c r="AE914" s="220"/>
      <c r="AF914" s="220"/>
      <c r="AH914" s="223"/>
    </row>
    <row r="915" spans="2:34" s="78" customFormat="1" x14ac:dyDescent="0.25">
      <c r="B915" s="217"/>
      <c r="C915" s="217"/>
      <c r="D915" s="218"/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H915" s="223"/>
    </row>
    <row r="916" spans="2:34" s="78" customFormat="1" x14ac:dyDescent="0.25">
      <c r="B916" s="217"/>
      <c r="C916" s="217"/>
      <c r="D916" s="218"/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H916" s="223"/>
    </row>
    <row r="917" spans="2:34" s="78" customFormat="1" x14ac:dyDescent="0.25">
      <c r="B917" s="217"/>
      <c r="C917" s="217"/>
      <c r="D917" s="218"/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H917" s="223"/>
    </row>
    <row r="918" spans="2:34" s="78" customFormat="1" x14ac:dyDescent="0.25">
      <c r="B918" s="217"/>
      <c r="C918" s="217"/>
      <c r="D918" s="218"/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H918" s="223"/>
    </row>
    <row r="919" spans="2:34" s="78" customFormat="1" x14ac:dyDescent="0.25">
      <c r="B919" s="217"/>
      <c r="C919" s="217"/>
      <c r="D919" s="218"/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H919" s="223"/>
    </row>
    <row r="920" spans="2:34" s="78" customFormat="1" x14ac:dyDescent="0.25">
      <c r="B920" s="217"/>
      <c r="C920" s="217"/>
      <c r="D920" s="218"/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H920" s="223"/>
    </row>
    <row r="921" spans="2:34" s="78" customFormat="1" x14ac:dyDescent="0.25">
      <c r="B921" s="217"/>
      <c r="C921" s="217"/>
      <c r="D921" s="218"/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H921" s="223"/>
    </row>
    <row r="922" spans="2:34" s="78" customFormat="1" x14ac:dyDescent="0.25">
      <c r="B922" s="217"/>
      <c r="C922" s="217"/>
      <c r="D922" s="218"/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H922" s="223"/>
    </row>
    <row r="923" spans="2:34" s="78" customFormat="1" x14ac:dyDescent="0.25">
      <c r="B923" s="217"/>
      <c r="C923" s="217"/>
      <c r="D923" s="218"/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H923" s="223"/>
    </row>
    <row r="924" spans="2:34" s="78" customFormat="1" x14ac:dyDescent="0.25">
      <c r="B924" s="217"/>
      <c r="C924" s="217"/>
      <c r="D924" s="218"/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0"/>
      <c r="AA924" s="220"/>
      <c r="AB924" s="220"/>
      <c r="AC924" s="220"/>
      <c r="AD924" s="220"/>
      <c r="AE924" s="220"/>
      <c r="AF924" s="220"/>
      <c r="AH924" s="223"/>
    </row>
    <row r="925" spans="2:34" s="78" customFormat="1" x14ac:dyDescent="0.25">
      <c r="B925" s="217"/>
      <c r="C925" s="217"/>
      <c r="D925" s="218"/>
      <c r="E925" s="219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0"/>
      <c r="AA925" s="220"/>
      <c r="AB925" s="220"/>
      <c r="AC925" s="220"/>
      <c r="AD925" s="220"/>
      <c r="AE925" s="220"/>
      <c r="AF925" s="220"/>
      <c r="AH925" s="223"/>
    </row>
    <row r="926" spans="2:34" s="78" customFormat="1" x14ac:dyDescent="0.25">
      <c r="B926" s="217"/>
      <c r="C926" s="217"/>
      <c r="D926" s="218"/>
      <c r="E926" s="219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0"/>
      <c r="AA926" s="220"/>
      <c r="AB926" s="220"/>
      <c r="AC926" s="220"/>
      <c r="AD926" s="220"/>
      <c r="AE926" s="220"/>
      <c r="AF926" s="220"/>
      <c r="AH926" s="223"/>
    </row>
    <row r="927" spans="2:34" s="78" customFormat="1" x14ac:dyDescent="0.25">
      <c r="B927" s="217"/>
      <c r="C927" s="217"/>
      <c r="D927" s="218"/>
      <c r="E927" s="219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0"/>
      <c r="AA927" s="220"/>
      <c r="AB927" s="220"/>
      <c r="AC927" s="220"/>
      <c r="AD927" s="220"/>
      <c r="AE927" s="220"/>
      <c r="AF927" s="220"/>
      <c r="AH927" s="223"/>
    </row>
    <row r="928" spans="2:34" s="78" customFormat="1" x14ac:dyDescent="0.25">
      <c r="B928" s="217"/>
      <c r="C928" s="217"/>
      <c r="D928" s="218"/>
      <c r="E928" s="219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0"/>
      <c r="AA928" s="220"/>
      <c r="AB928" s="220"/>
      <c r="AC928" s="220"/>
      <c r="AD928" s="220"/>
      <c r="AE928" s="220"/>
      <c r="AF928" s="220"/>
      <c r="AH928" s="223"/>
    </row>
    <row r="929" spans="2:34" s="78" customFormat="1" x14ac:dyDescent="0.25">
      <c r="B929" s="217"/>
      <c r="C929" s="217"/>
      <c r="D929" s="218"/>
      <c r="E929" s="219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0"/>
      <c r="AA929" s="220"/>
      <c r="AB929" s="220"/>
      <c r="AC929" s="220"/>
      <c r="AD929" s="220"/>
      <c r="AE929" s="220"/>
      <c r="AF929" s="220"/>
      <c r="AH929" s="223"/>
    </row>
    <row r="930" spans="2:34" s="78" customFormat="1" x14ac:dyDescent="0.25">
      <c r="B930" s="217"/>
      <c r="C930" s="217"/>
      <c r="D930" s="218"/>
      <c r="E930" s="219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0"/>
      <c r="AA930" s="220"/>
      <c r="AB930" s="220"/>
      <c r="AC930" s="220"/>
      <c r="AD930" s="220"/>
      <c r="AE930" s="220"/>
      <c r="AF930" s="220"/>
      <c r="AH930" s="223"/>
    </row>
    <row r="931" spans="2:34" s="78" customFormat="1" x14ac:dyDescent="0.25">
      <c r="B931" s="217"/>
      <c r="C931" s="217"/>
      <c r="D931" s="218"/>
      <c r="E931" s="219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0"/>
      <c r="AA931" s="220"/>
      <c r="AB931" s="220"/>
      <c r="AC931" s="220"/>
      <c r="AD931" s="220"/>
      <c r="AE931" s="220"/>
      <c r="AF931" s="220"/>
      <c r="AH931" s="223"/>
    </row>
    <row r="932" spans="2:34" s="78" customFormat="1" x14ac:dyDescent="0.25">
      <c r="B932" s="217"/>
      <c r="C932" s="217"/>
      <c r="D932" s="218"/>
      <c r="E932" s="219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0"/>
      <c r="AA932" s="220"/>
      <c r="AB932" s="220"/>
      <c r="AC932" s="220"/>
      <c r="AD932" s="220"/>
      <c r="AE932" s="220"/>
      <c r="AF932" s="220"/>
      <c r="AH932" s="223"/>
    </row>
    <row r="933" spans="2:34" s="78" customFormat="1" x14ac:dyDescent="0.25">
      <c r="B933" s="217"/>
      <c r="C933" s="217"/>
      <c r="D933" s="218"/>
      <c r="E933" s="219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0"/>
      <c r="AA933" s="220"/>
      <c r="AB933" s="220"/>
      <c r="AC933" s="220"/>
      <c r="AD933" s="220"/>
      <c r="AE933" s="220"/>
      <c r="AF933" s="220"/>
      <c r="AH933" s="223"/>
    </row>
    <row r="934" spans="2:34" s="78" customFormat="1" x14ac:dyDescent="0.25">
      <c r="B934" s="217"/>
      <c r="C934" s="217"/>
      <c r="D934" s="218"/>
      <c r="E934" s="219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0"/>
      <c r="AA934" s="220"/>
      <c r="AB934" s="220"/>
      <c r="AC934" s="220"/>
      <c r="AD934" s="220"/>
      <c r="AE934" s="220"/>
      <c r="AF934" s="220"/>
      <c r="AH934" s="223"/>
    </row>
    <row r="935" spans="2:34" s="78" customFormat="1" x14ac:dyDescent="0.25">
      <c r="B935" s="217"/>
      <c r="C935" s="217"/>
      <c r="D935" s="218"/>
      <c r="E935" s="219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0"/>
      <c r="AA935" s="220"/>
      <c r="AB935" s="220"/>
      <c r="AC935" s="220"/>
      <c r="AD935" s="220"/>
      <c r="AE935" s="220"/>
      <c r="AF935" s="220"/>
      <c r="AH935" s="223"/>
    </row>
    <row r="936" spans="2:34" s="78" customFormat="1" x14ac:dyDescent="0.25">
      <c r="B936" s="217"/>
      <c r="C936" s="217"/>
      <c r="D936" s="218"/>
      <c r="E936" s="219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0"/>
      <c r="AA936" s="220"/>
      <c r="AB936" s="220"/>
      <c r="AC936" s="220"/>
      <c r="AD936" s="220"/>
      <c r="AE936" s="220"/>
      <c r="AF936" s="220"/>
      <c r="AH936" s="223"/>
    </row>
    <row r="937" spans="2:34" s="78" customFormat="1" x14ac:dyDescent="0.25">
      <c r="B937" s="217"/>
      <c r="C937" s="217"/>
      <c r="D937" s="218"/>
      <c r="E937" s="219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0"/>
      <c r="AA937" s="220"/>
      <c r="AB937" s="220"/>
      <c r="AC937" s="220"/>
      <c r="AD937" s="220"/>
      <c r="AE937" s="220"/>
      <c r="AF937" s="220"/>
      <c r="AH937" s="223"/>
    </row>
    <row r="938" spans="2:34" s="78" customFormat="1" x14ac:dyDescent="0.25">
      <c r="B938" s="217"/>
      <c r="C938" s="217"/>
      <c r="D938" s="218"/>
      <c r="E938" s="219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0"/>
      <c r="AA938" s="220"/>
      <c r="AB938" s="220"/>
      <c r="AC938" s="220"/>
      <c r="AD938" s="220"/>
      <c r="AE938" s="220"/>
      <c r="AF938" s="220"/>
      <c r="AH938" s="223"/>
    </row>
    <row r="939" spans="2:34" s="78" customFormat="1" x14ac:dyDescent="0.25">
      <c r="B939" s="217"/>
      <c r="C939" s="217"/>
      <c r="D939" s="218"/>
      <c r="E939" s="219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0"/>
      <c r="AA939" s="220"/>
      <c r="AB939" s="220"/>
      <c r="AC939" s="220"/>
      <c r="AD939" s="220"/>
      <c r="AE939" s="220"/>
      <c r="AF939" s="220"/>
      <c r="AH939" s="223"/>
    </row>
    <row r="940" spans="2:34" s="78" customFormat="1" x14ac:dyDescent="0.25">
      <c r="B940" s="217"/>
      <c r="C940" s="217"/>
      <c r="D940" s="218"/>
      <c r="E940" s="219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0"/>
      <c r="AA940" s="220"/>
      <c r="AB940" s="220"/>
      <c r="AC940" s="220"/>
      <c r="AD940" s="220"/>
      <c r="AE940" s="220"/>
      <c r="AF940" s="220"/>
      <c r="AH940" s="223"/>
    </row>
    <row r="941" spans="2:34" s="78" customFormat="1" x14ac:dyDescent="0.25">
      <c r="B941" s="217"/>
      <c r="C941" s="217"/>
      <c r="D941" s="218"/>
      <c r="E941" s="219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H941" s="223"/>
    </row>
    <row r="942" spans="2:34" s="78" customFormat="1" x14ac:dyDescent="0.25">
      <c r="B942" s="217"/>
      <c r="C942" s="217"/>
      <c r="D942" s="218"/>
      <c r="E942" s="219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0"/>
      <c r="AA942" s="220"/>
      <c r="AB942" s="220"/>
      <c r="AC942" s="220"/>
      <c r="AD942" s="220"/>
      <c r="AE942" s="220"/>
      <c r="AF942" s="220"/>
      <c r="AH942" s="223"/>
    </row>
    <row r="943" spans="2:34" s="78" customFormat="1" x14ac:dyDescent="0.25">
      <c r="B943" s="217"/>
      <c r="C943" s="217"/>
      <c r="D943" s="218"/>
      <c r="E943" s="219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0"/>
      <c r="AA943" s="220"/>
      <c r="AB943" s="220"/>
      <c r="AC943" s="220"/>
      <c r="AD943" s="220"/>
      <c r="AE943" s="220"/>
      <c r="AF943" s="220"/>
      <c r="AH943" s="223"/>
    </row>
    <row r="944" spans="2:34" s="78" customFormat="1" x14ac:dyDescent="0.25">
      <c r="B944" s="217"/>
      <c r="C944" s="217"/>
      <c r="D944" s="218"/>
      <c r="E944" s="219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0"/>
      <c r="AA944" s="220"/>
      <c r="AB944" s="220"/>
      <c r="AC944" s="220"/>
      <c r="AD944" s="220"/>
      <c r="AE944" s="220"/>
      <c r="AF944" s="220"/>
      <c r="AH944" s="223"/>
    </row>
    <row r="945" spans="2:34" s="78" customFormat="1" x14ac:dyDescent="0.25">
      <c r="B945" s="217"/>
      <c r="C945" s="217"/>
      <c r="D945" s="218"/>
      <c r="E945" s="219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0"/>
      <c r="AA945" s="220"/>
      <c r="AB945" s="220"/>
      <c r="AC945" s="220"/>
      <c r="AD945" s="220"/>
      <c r="AE945" s="220"/>
      <c r="AF945" s="220"/>
      <c r="AH945" s="223"/>
    </row>
    <row r="946" spans="2:34" s="78" customFormat="1" x14ac:dyDescent="0.25">
      <c r="B946" s="217"/>
      <c r="C946" s="217"/>
      <c r="D946" s="218"/>
      <c r="E946" s="219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0"/>
      <c r="AA946" s="220"/>
      <c r="AB946" s="220"/>
      <c r="AC946" s="220"/>
      <c r="AD946" s="220"/>
      <c r="AE946" s="220"/>
      <c r="AF946" s="220"/>
      <c r="AH946" s="223"/>
    </row>
    <row r="947" spans="2:34" s="78" customFormat="1" x14ac:dyDescent="0.25">
      <c r="B947" s="217"/>
      <c r="C947" s="217"/>
      <c r="D947" s="218"/>
      <c r="E947" s="219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0"/>
      <c r="AA947" s="220"/>
      <c r="AB947" s="220"/>
      <c r="AC947" s="220"/>
      <c r="AD947" s="220"/>
      <c r="AE947" s="220"/>
      <c r="AF947" s="220"/>
      <c r="AH947" s="223"/>
    </row>
    <row r="948" spans="2:34" s="78" customFormat="1" x14ac:dyDescent="0.25">
      <c r="B948" s="217"/>
      <c r="C948" s="217"/>
      <c r="D948" s="218"/>
      <c r="E948" s="219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0"/>
      <c r="AA948" s="220"/>
      <c r="AB948" s="220"/>
      <c r="AC948" s="220"/>
      <c r="AD948" s="220"/>
      <c r="AE948" s="220"/>
      <c r="AF948" s="220"/>
      <c r="AH948" s="223"/>
    </row>
    <row r="949" spans="2:34" s="78" customFormat="1" x14ac:dyDescent="0.25">
      <c r="B949" s="217"/>
      <c r="C949" s="217"/>
      <c r="D949" s="218"/>
      <c r="E949" s="219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0"/>
      <c r="AA949" s="220"/>
      <c r="AB949" s="220"/>
      <c r="AC949" s="220"/>
      <c r="AD949" s="220"/>
      <c r="AE949" s="220"/>
      <c r="AF949" s="220"/>
      <c r="AH949" s="223"/>
    </row>
    <row r="950" spans="2:34" s="78" customFormat="1" x14ac:dyDescent="0.25">
      <c r="B950" s="217"/>
      <c r="C950" s="217"/>
      <c r="D950" s="218"/>
      <c r="E950" s="219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0"/>
      <c r="AA950" s="220"/>
      <c r="AB950" s="220"/>
      <c r="AC950" s="220"/>
      <c r="AD950" s="220"/>
      <c r="AE950" s="220"/>
      <c r="AF950" s="220"/>
      <c r="AH950" s="223"/>
    </row>
    <row r="951" spans="2:34" s="78" customFormat="1" x14ac:dyDescent="0.25">
      <c r="B951" s="217"/>
      <c r="C951" s="217"/>
      <c r="D951" s="218"/>
      <c r="E951" s="219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0"/>
      <c r="AA951" s="220"/>
      <c r="AB951" s="220"/>
      <c r="AC951" s="220"/>
      <c r="AD951" s="220"/>
      <c r="AE951" s="220"/>
      <c r="AF951" s="220"/>
      <c r="AH951" s="223"/>
    </row>
    <row r="952" spans="2:34" s="78" customFormat="1" x14ac:dyDescent="0.25">
      <c r="B952" s="217"/>
      <c r="C952" s="217"/>
      <c r="D952" s="218"/>
      <c r="E952" s="219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0"/>
      <c r="AA952" s="220"/>
      <c r="AB952" s="220"/>
      <c r="AC952" s="220"/>
      <c r="AD952" s="220"/>
      <c r="AE952" s="220"/>
      <c r="AF952" s="220"/>
      <c r="AH952" s="223"/>
    </row>
    <row r="953" spans="2:34" s="78" customFormat="1" x14ac:dyDescent="0.25">
      <c r="B953" s="217"/>
      <c r="C953" s="217"/>
      <c r="D953" s="218"/>
      <c r="E953" s="219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0"/>
      <c r="AA953" s="220"/>
      <c r="AB953" s="220"/>
      <c r="AC953" s="220"/>
      <c r="AD953" s="220"/>
      <c r="AE953" s="220"/>
      <c r="AF953" s="220"/>
      <c r="AH953" s="223"/>
    </row>
    <row r="954" spans="2:34" s="78" customFormat="1" x14ac:dyDescent="0.25">
      <c r="B954" s="217"/>
      <c r="C954" s="217"/>
      <c r="D954" s="218"/>
      <c r="E954" s="219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0"/>
      <c r="AA954" s="220"/>
      <c r="AB954" s="220"/>
      <c r="AC954" s="220"/>
      <c r="AD954" s="220"/>
      <c r="AE954" s="220"/>
      <c r="AF954" s="220"/>
      <c r="AH954" s="223"/>
    </row>
    <row r="955" spans="2:34" s="78" customFormat="1" x14ac:dyDescent="0.25">
      <c r="B955" s="217"/>
      <c r="C955" s="217"/>
      <c r="D955" s="218"/>
      <c r="E955" s="219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0"/>
      <c r="AA955" s="220"/>
      <c r="AB955" s="220"/>
      <c r="AC955" s="220"/>
      <c r="AD955" s="220"/>
      <c r="AE955" s="220"/>
      <c r="AF955" s="220"/>
      <c r="AH955" s="223"/>
    </row>
    <row r="956" spans="2:34" s="78" customFormat="1" x14ac:dyDescent="0.25">
      <c r="B956" s="217"/>
      <c r="C956" s="217"/>
      <c r="D956" s="218"/>
      <c r="E956" s="219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0"/>
      <c r="AA956" s="220"/>
      <c r="AB956" s="220"/>
      <c r="AC956" s="220"/>
      <c r="AD956" s="220"/>
      <c r="AE956" s="220"/>
      <c r="AF956" s="220"/>
      <c r="AH956" s="223"/>
    </row>
    <row r="957" spans="2:34" s="78" customFormat="1" x14ac:dyDescent="0.25">
      <c r="B957" s="217"/>
      <c r="C957" s="217"/>
      <c r="D957" s="218"/>
      <c r="E957" s="219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0"/>
      <c r="AA957" s="220"/>
      <c r="AB957" s="220"/>
      <c r="AC957" s="220"/>
      <c r="AD957" s="220"/>
      <c r="AE957" s="220"/>
      <c r="AF957" s="220"/>
      <c r="AH957" s="223"/>
    </row>
    <row r="958" spans="2:34" s="78" customFormat="1" x14ac:dyDescent="0.25">
      <c r="B958" s="217"/>
      <c r="C958" s="217"/>
      <c r="D958" s="218"/>
      <c r="E958" s="219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0"/>
      <c r="AA958" s="220"/>
      <c r="AB958" s="220"/>
      <c r="AC958" s="220"/>
      <c r="AD958" s="220"/>
      <c r="AE958" s="220"/>
      <c r="AF958" s="220"/>
      <c r="AH958" s="223"/>
    </row>
    <row r="959" spans="2:34" s="78" customFormat="1" x14ac:dyDescent="0.25">
      <c r="B959" s="217"/>
      <c r="C959" s="217"/>
      <c r="D959" s="218"/>
      <c r="E959" s="219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0"/>
      <c r="AA959" s="220"/>
      <c r="AB959" s="220"/>
      <c r="AC959" s="220"/>
      <c r="AD959" s="220"/>
      <c r="AE959" s="220"/>
      <c r="AF959" s="220"/>
      <c r="AH959" s="223"/>
    </row>
    <row r="960" spans="2:34" s="78" customFormat="1" x14ac:dyDescent="0.25">
      <c r="B960" s="217"/>
      <c r="C960" s="217"/>
      <c r="D960" s="218"/>
      <c r="E960" s="219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0"/>
      <c r="AA960" s="220"/>
      <c r="AB960" s="220"/>
      <c r="AC960" s="220"/>
      <c r="AD960" s="220"/>
      <c r="AE960" s="220"/>
      <c r="AF960" s="220"/>
      <c r="AH960" s="223"/>
    </row>
    <row r="961" spans="2:34" s="78" customFormat="1" x14ac:dyDescent="0.25">
      <c r="B961" s="217"/>
      <c r="C961" s="217"/>
      <c r="D961" s="218"/>
      <c r="E961" s="219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0"/>
      <c r="AA961" s="220"/>
      <c r="AB961" s="220"/>
      <c r="AC961" s="220"/>
      <c r="AD961" s="220"/>
      <c r="AE961" s="220"/>
      <c r="AF961" s="220"/>
      <c r="AH961" s="223"/>
    </row>
    <row r="962" spans="2:34" s="78" customFormat="1" x14ac:dyDescent="0.25">
      <c r="B962" s="217"/>
      <c r="C962" s="217"/>
      <c r="D962" s="218"/>
      <c r="E962" s="219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0"/>
      <c r="AA962" s="220"/>
      <c r="AB962" s="220"/>
      <c r="AC962" s="220"/>
      <c r="AD962" s="220"/>
      <c r="AE962" s="220"/>
      <c r="AF962" s="220"/>
      <c r="AH962" s="223"/>
    </row>
    <row r="963" spans="2:34" s="78" customFormat="1" x14ac:dyDescent="0.25">
      <c r="B963" s="217"/>
      <c r="C963" s="217"/>
      <c r="D963" s="218"/>
      <c r="E963" s="219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0"/>
      <c r="AA963" s="220"/>
      <c r="AB963" s="220"/>
      <c r="AC963" s="220"/>
      <c r="AD963" s="220"/>
      <c r="AE963" s="220"/>
      <c r="AF963" s="220"/>
      <c r="AH963" s="223"/>
    </row>
    <row r="964" spans="2:34" s="78" customFormat="1" x14ac:dyDescent="0.25">
      <c r="B964" s="217"/>
      <c r="C964" s="217"/>
      <c r="D964" s="218"/>
      <c r="E964" s="219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0"/>
      <c r="AA964" s="220"/>
      <c r="AB964" s="220"/>
      <c r="AC964" s="220"/>
      <c r="AD964" s="220"/>
      <c r="AE964" s="220"/>
      <c r="AF964" s="220"/>
      <c r="AH964" s="223"/>
    </row>
    <row r="965" spans="2:34" s="78" customFormat="1" x14ac:dyDescent="0.25">
      <c r="B965" s="217"/>
      <c r="C965" s="217"/>
      <c r="D965" s="218"/>
      <c r="E965" s="219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0"/>
      <c r="AA965" s="220"/>
      <c r="AB965" s="220"/>
      <c r="AC965" s="220"/>
      <c r="AD965" s="220"/>
      <c r="AE965" s="220"/>
      <c r="AF965" s="220"/>
      <c r="AH965" s="223"/>
    </row>
    <row r="966" spans="2:34" s="78" customFormat="1" x14ac:dyDescent="0.25">
      <c r="B966" s="217"/>
      <c r="C966" s="217"/>
      <c r="D966" s="218"/>
      <c r="E966" s="219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0"/>
      <c r="AA966" s="220"/>
      <c r="AB966" s="220"/>
      <c r="AC966" s="220"/>
      <c r="AD966" s="220"/>
      <c r="AE966" s="220"/>
      <c r="AF966" s="220"/>
      <c r="AH966" s="223"/>
    </row>
    <row r="967" spans="2:34" s="78" customFormat="1" x14ac:dyDescent="0.25">
      <c r="B967" s="217"/>
      <c r="C967" s="217"/>
      <c r="D967" s="218"/>
      <c r="E967" s="219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0"/>
      <c r="AA967" s="220"/>
      <c r="AB967" s="220"/>
      <c r="AC967" s="220"/>
      <c r="AD967" s="220"/>
      <c r="AE967" s="220"/>
      <c r="AF967" s="220"/>
      <c r="AH967" s="223"/>
    </row>
    <row r="968" spans="2:34" s="78" customFormat="1" x14ac:dyDescent="0.25">
      <c r="B968" s="217"/>
      <c r="C968" s="217"/>
      <c r="D968" s="218"/>
      <c r="E968" s="219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0"/>
      <c r="AA968" s="220"/>
      <c r="AB968" s="220"/>
      <c r="AC968" s="220"/>
      <c r="AD968" s="220"/>
      <c r="AE968" s="220"/>
      <c r="AF968" s="220"/>
      <c r="AH968" s="223"/>
    </row>
    <row r="969" spans="2:34" s="78" customFormat="1" x14ac:dyDescent="0.25">
      <c r="B969" s="217"/>
      <c r="C969" s="217"/>
      <c r="D969" s="218"/>
      <c r="E969" s="219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0"/>
      <c r="AA969" s="220"/>
      <c r="AB969" s="220"/>
      <c r="AC969" s="220"/>
      <c r="AD969" s="220"/>
      <c r="AE969" s="220"/>
      <c r="AF969" s="220"/>
      <c r="AH969" s="223"/>
    </row>
    <row r="970" spans="2:34" s="78" customFormat="1" x14ac:dyDescent="0.25">
      <c r="B970" s="217"/>
      <c r="C970" s="217"/>
      <c r="D970" s="218"/>
      <c r="E970" s="219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0"/>
      <c r="AA970" s="220"/>
      <c r="AB970" s="220"/>
      <c r="AC970" s="220"/>
      <c r="AD970" s="220"/>
      <c r="AE970" s="220"/>
      <c r="AF970" s="220"/>
      <c r="AH970" s="223"/>
    </row>
    <row r="971" spans="2:34" s="78" customFormat="1" x14ac:dyDescent="0.25">
      <c r="B971" s="217"/>
      <c r="C971" s="217"/>
      <c r="D971" s="218"/>
      <c r="E971" s="219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0"/>
      <c r="AA971" s="220"/>
      <c r="AB971" s="220"/>
      <c r="AC971" s="220"/>
      <c r="AD971" s="220"/>
      <c r="AE971" s="220"/>
      <c r="AF971" s="220"/>
      <c r="AH971" s="223"/>
    </row>
    <row r="972" spans="2:34" s="78" customFormat="1" x14ac:dyDescent="0.25">
      <c r="B972" s="217"/>
      <c r="C972" s="217"/>
      <c r="D972" s="218"/>
      <c r="E972" s="219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0"/>
      <c r="AA972" s="220"/>
      <c r="AB972" s="220"/>
      <c r="AC972" s="220"/>
      <c r="AD972" s="220"/>
      <c r="AE972" s="220"/>
      <c r="AF972" s="220"/>
      <c r="AH972" s="223"/>
    </row>
    <row r="973" spans="2:34" s="78" customFormat="1" x14ac:dyDescent="0.25">
      <c r="B973" s="217"/>
      <c r="C973" s="217"/>
      <c r="D973" s="218"/>
      <c r="E973" s="219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0"/>
      <c r="AA973" s="220"/>
      <c r="AB973" s="220"/>
      <c r="AC973" s="220"/>
      <c r="AD973" s="220"/>
      <c r="AE973" s="220"/>
      <c r="AF973" s="220"/>
      <c r="AH973" s="223"/>
    </row>
    <row r="974" spans="2:34" s="78" customFormat="1" x14ac:dyDescent="0.25">
      <c r="B974" s="217"/>
      <c r="C974" s="217"/>
      <c r="D974" s="218"/>
      <c r="E974" s="219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0"/>
      <c r="AA974" s="220"/>
      <c r="AB974" s="220"/>
      <c r="AC974" s="220"/>
      <c r="AD974" s="220"/>
      <c r="AE974" s="220"/>
      <c r="AF974" s="220"/>
      <c r="AH974" s="223"/>
    </row>
    <row r="975" spans="2:34" s="78" customFormat="1" x14ac:dyDescent="0.25">
      <c r="B975" s="217"/>
      <c r="C975" s="217"/>
      <c r="D975" s="218"/>
      <c r="E975" s="219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0"/>
      <c r="AA975" s="220"/>
      <c r="AB975" s="220"/>
      <c r="AC975" s="220"/>
      <c r="AD975" s="220"/>
      <c r="AE975" s="220"/>
      <c r="AF975" s="220"/>
      <c r="AH975" s="223"/>
    </row>
    <row r="976" spans="2:34" s="78" customFormat="1" x14ac:dyDescent="0.25">
      <c r="B976" s="217"/>
      <c r="C976" s="217"/>
      <c r="D976" s="218"/>
      <c r="E976" s="219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0"/>
      <c r="AA976" s="220"/>
      <c r="AB976" s="220"/>
      <c r="AC976" s="220"/>
      <c r="AD976" s="220"/>
      <c r="AE976" s="220"/>
      <c r="AF976" s="220"/>
      <c r="AH976" s="223"/>
    </row>
    <row r="977" spans="2:34" s="78" customFormat="1" x14ac:dyDescent="0.25">
      <c r="B977" s="217"/>
      <c r="C977" s="217"/>
      <c r="D977" s="218"/>
      <c r="E977" s="219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0"/>
      <c r="AA977" s="220"/>
      <c r="AB977" s="220"/>
      <c r="AC977" s="220"/>
      <c r="AD977" s="220"/>
      <c r="AE977" s="220"/>
      <c r="AF977" s="220"/>
      <c r="AH977" s="223"/>
    </row>
    <row r="978" spans="2:34" s="78" customFormat="1" x14ac:dyDescent="0.25">
      <c r="B978" s="217"/>
      <c r="C978" s="217"/>
      <c r="D978" s="218"/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0"/>
      <c r="AA978" s="220"/>
      <c r="AB978" s="220"/>
      <c r="AC978" s="220"/>
      <c r="AD978" s="220"/>
      <c r="AE978" s="220"/>
      <c r="AF978" s="220"/>
      <c r="AH978" s="223"/>
    </row>
    <row r="979" spans="2:34" s="78" customFormat="1" x14ac:dyDescent="0.25">
      <c r="B979" s="217"/>
      <c r="C979" s="217"/>
      <c r="D979" s="218"/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0"/>
      <c r="AA979" s="220"/>
      <c r="AB979" s="220"/>
      <c r="AC979" s="220"/>
      <c r="AD979" s="220"/>
      <c r="AE979" s="220"/>
      <c r="AF979" s="220"/>
      <c r="AH979" s="223"/>
    </row>
    <row r="980" spans="2:34" s="78" customFormat="1" x14ac:dyDescent="0.25">
      <c r="B980" s="217"/>
      <c r="C980" s="217"/>
      <c r="D980" s="218"/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0"/>
      <c r="AA980" s="220"/>
      <c r="AB980" s="220"/>
      <c r="AC980" s="220"/>
      <c r="AD980" s="220"/>
      <c r="AE980" s="220"/>
      <c r="AF980" s="220"/>
      <c r="AH980" s="223"/>
    </row>
    <row r="981" spans="2:34" s="78" customFormat="1" x14ac:dyDescent="0.25">
      <c r="B981" s="217"/>
      <c r="C981" s="217"/>
      <c r="D981" s="218"/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0"/>
      <c r="AA981" s="220"/>
      <c r="AB981" s="220"/>
      <c r="AC981" s="220"/>
      <c r="AD981" s="220"/>
      <c r="AE981" s="220"/>
      <c r="AF981" s="220"/>
      <c r="AH981" s="223"/>
    </row>
    <row r="982" spans="2:34" s="78" customFormat="1" x14ac:dyDescent="0.25">
      <c r="B982" s="217"/>
      <c r="C982" s="217"/>
      <c r="D982" s="218"/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0"/>
      <c r="AA982" s="220"/>
      <c r="AB982" s="220"/>
      <c r="AC982" s="220"/>
      <c r="AD982" s="220"/>
      <c r="AE982" s="220"/>
      <c r="AF982" s="220"/>
      <c r="AH982" s="223"/>
    </row>
    <row r="983" spans="2:34" s="78" customFormat="1" x14ac:dyDescent="0.25">
      <c r="B983" s="217"/>
      <c r="C983" s="217"/>
      <c r="D983" s="218"/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0"/>
      <c r="AA983" s="220"/>
      <c r="AB983" s="220"/>
      <c r="AC983" s="220"/>
      <c r="AD983" s="220"/>
      <c r="AE983" s="220"/>
      <c r="AF983" s="220"/>
      <c r="AH983" s="223"/>
    </row>
    <row r="984" spans="2:34" s="78" customFormat="1" x14ac:dyDescent="0.25">
      <c r="B984" s="217"/>
      <c r="C984" s="217"/>
      <c r="D984" s="218"/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0"/>
      <c r="AA984" s="220"/>
      <c r="AB984" s="220"/>
      <c r="AC984" s="220"/>
      <c r="AD984" s="220"/>
      <c r="AE984" s="220"/>
      <c r="AF984" s="220"/>
      <c r="AH984" s="223"/>
    </row>
    <row r="985" spans="2:34" s="78" customFormat="1" x14ac:dyDescent="0.25">
      <c r="B985" s="217"/>
      <c r="C985" s="217"/>
      <c r="D985" s="218"/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0"/>
      <c r="AA985" s="220"/>
      <c r="AB985" s="220"/>
      <c r="AC985" s="220"/>
      <c r="AD985" s="220"/>
      <c r="AE985" s="220"/>
      <c r="AF985" s="220"/>
      <c r="AH985" s="223"/>
    </row>
    <row r="986" spans="2:34" s="78" customFormat="1" x14ac:dyDescent="0.25">
      <c r="B986" s="217"/>
      <c r="C986" s="217"/>
      <c r="D986" s="218"/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0"/>
      <c r="AA986" s="220"/>
      <c r="AB986" s="220"/>
      <c r="AC986" s="220"/>
      <c r="AD986" s="220"/>
      <c r="AE986" s="220"/>
      <c r="AF986" s="220"/>
      <c r="AH986" s="223"/>
    </row>
    <row r="987" spans="2:34" s="78" customFormat="1" x14ac:dyDescent="0.25">
      <c r="B987" s="217"/>
      <c r="C987" s="217"/>
      <c r="D987" s="218"/>
      <c r="E987" s="219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H987" s="223"/>
    </row>
    <row r="988" spans="2:34" s="78" customFormat="1" x14ac:dyDescent="0.25">
      <c r="B988" s="217"/>
      <c r="C988" s="217"/>
      <c r="D988" s="218"/>
      <c r="E988" s="219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H988" s="223"/>
    </row>
    <row r="989" spans="2:34" s="78" customFormat="1" x14ac:dyDescent="0.25">
      <c r="B989" s="217"/>
      <c r="C989" s="217"/>
      <c r="D989" s="218"/>
      <c r="E989" s="219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H989" s="223"/>
    </row>
    <row r="990" spans="2:34" s="78" customFormat="1" x14ac:dyDescent="0.25">
      <c r="B990" s="217"/>
      <c r="C990" s="217"/>
      <c r="D990" s="218"/>
      <c r="E990" s="219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H990" s="223"/>
    </row>
    <row r="991" spans="2:34" s="78" customFormat="1" x14ac:dyDescent="0.25">
      <c r="B991" s="217"/>
      <c r="C991" s="217"/>
      <c r="D991" s="218"/>
      <c r="E991" s="219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H991" s="223"/>
    </row>
    <row r="992" spans="2:34" s="78" customFormat="1" x14ac:dyDescent="0.25">
      <c r="B992" s="217"/>
      <c r="C992" s="217"/>
      <c r="D992" s="218"/>
      <c r="E992" s="219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H992" s="223"/>
    </row>
    <row r="993" spans="2:34" s="78" customFormat="1" x14ac:dyDescent="0.25">
      <c r="B993" s="217"/>
      <c r="C993" s="217"/>
      <c r="D993" s="218"/>
      <c r="E993" s="219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H993" s="223"/>
    </row>
    <row r="994" spans="2:34" s="78" customFormat="1" x14ac:dyDescent="0.25">
      <c r="B994" s="217"/>
      <c r="C994" s="217"/>
      <c r="D994" s="218"/>
      <c r="E994" s="219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H994" s="223"/>
    </row>
    <row r="995" spans="2:34" s="78" customFormat="1" x14ac:dyDescent="0.25">
      <c r="B995" s="217"/>
      <c r="C995" s="217"/>
      <c r="D995" s="218"/>
      <c r="E995" s="219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H995" s="223"/>
    </row>
    <row r="996" spans="2:34" s="78" customFormat="1" x14ac:dyDescent="0.25">
      <c r="B996" s="217"/>
      <c r="C996" s="217"/>
      <c r="D996" s="218"/>
      <c r="E996" s="219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0"/>
      <c r="AA996" s="220"/>
      <c r="AB996" s="220"/>
      <c r="AC996" s="220"/>
      <c r="AD996" s="220"/>
      <c r="AE996" s="220"/>
      <c r="AF996" s="220"/>
      <c r="AH996" s="223"/>
    </row>
    <row r="997" spans="2:34" s="78" customFormat="1" x14ac:dyDescent="0.25">
      <c r="B997" s="217"/>
      <c r="C997" s="217"/>
      <c r="D997" s="218"/>
      <c r="E997" s="219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0"/>
      <c r="AA997" s="220"/>
      <c r="AB997" s="220"/>
      <c r="AC997" s="220"/>
      <c r="AD997" s="220"/>
      <c r="AE997" s="220"/>
      <c r="AF997" s="220"/>
      <c r="AH997" s="223"/>
    </row>
    <row r="998" spans="2:34" s="78" customFormat="1" x14ac:dyDescent="0.25">
      <c r="B998" s="217"/>
      <c r="C998" s="217"/>
      <c r="D998" s="218"/>
      <c r="E998" s="219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0"/>
      <c r="AA998" s="220"/>
      <c r="AB998" s="220"/>
      <c r="AC998" s="220"/>
      <c r="AD998" s="220"/>
      <c r="AE998" s="220"/>
      <c r="AF998" s="220"/>
      <c r="AH998" s="223"/>
    </row>
    <row r="999" spans="2:34" s="78" customFormat="1" x14ac:dyDescent="0.25">
      <c r="B999" s="217"/>
      <c r="C999" s="217"/>
      <c r="D999" s="218"/>
      <c r="E999" s="219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0"/>
      <c r="AA999" s="220"/>
      <c r="AB999" s="220"/>
      <c r="AC999" s="220"/>
      <c r="AD999" s="220"/>
      <c r="AE999" s="220"/>
      <c r="AF999" s="220"/>
      <c r="AH999" s="223"/>
    </row>
    <row r="1000" spans="2:34" s="78" customFormat="1" x14ac:dyDescent="0.25">
      <c r="B1000" s="217"/>
      <c r="C1000" s="217"/>
      <c r="D1000" s="218"/>
      <c r="E1000" s="219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0"/>
      <c r="AA1000" s="220"/>
      <c r="AB1000" s="220"/>
      <c r="AC1000" s="220"/>
      <c r="AD1000" s="220"/>
      <c r="AE1000" s="220"/>
      <c r="AF1000" s="220"/>
      <c r="AH1000" s="223"/>
    </row>
  </sheetData>
  <sheetProtection password="DF65" sheet="1" objects="1" scenarios="1"/>
  <mergeCells count="273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</mergeCells>
  <conditionalFormatting sqref="B9:E448">
    <cfRule type="expression" dxfId="39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18" width="3.7109375" style="3" customWidth="1"/>
    <col min="19" max="23" width="3.7109375" style="3" hidden="1" customWidth="1"/>
    <col min="24" max="31" width="3.7109375" style="63" hidden="1" customWidth="1"/>
    <col min="32" max="32" width="3.7109375" style="64" hidden="1" customWidth="1"/>
    <col min="33" max="33" width="4" style="2" bestFit="1" customWidth="1"/>
    <col min="34" max="34" width="5" style="8" bestFit="1" customWidth="1"/>
    <col min="35" max="37" width="2.85546875" style="78" customWidth="1"/>
    <col min="38" max="38" width="4.28515625" style="78" customWidth="1"/>
    <col min="39" max="52" width="2.85546875" style="78" customWidth="1"/>
    <col min="53" max="78" width="11.42578125" style="78"/>
    <col min="79" max="16384" width="11.42578125" style="2"/>
  </cols>
  <sheetData>
    <row r="1" spans="1:35" ht="15" customHeight="1" thickBot="1" x14ac:dyDescent="0.3">
      <c r="E1" s="38" t="s">
        <v>28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10</v>
      </c>
      <c r="O1" s="18">
        <v>11</v>
      </c>
      <c r="P1" s="18">
        <v>12</v>
      </c>
      <c r="Q1" s="18">
        <v>13</v>
      </c>
      <c r="R1" s="18">
        <v>14</v>
      </c>
      <c r="S1" s="18">
        <v>9</v>
      </c>
      <c r="T1" s="18">
        <v>15</v>
      </c>
      <c r="U1" s="18">
        <v>16</v>
      </c>
      <c r="V1" s="18">
        <v>17</v>
      </c>
      <c r="W1" s="54">
        <v>18</v>
      </c>
      <c r="X1" s="65">
        <v>19</v>
      </c>
      <c r="Y1" s="65">
        <v>20</v>
      </c>
      <c r="Z1" s="65">
        <v>21</v>
      </c>
      <c r="AA1" s="65">
        <v>22</v>
      </c>
      <c r="AB1" s="65">
        <v>23</v>
      </c>
      <c r="AC1" s="65">
        <v>24</v>
      </c>
      <c r="AD1" s="65">
        <v>25</v>
      </c>
      <c r="AE1" s="65">
        <v>26</v>
      </c>
      <c r="AF1" s="66">
        <v>27</v>
      </c>
      <c r="AG1" s="460" t="s">
        <v>14</v>
      </c>
      <c r="AH1" s="461"/>
    </row>
    <row r="2" spans="1:35" ht="15" customHeight="1" x14ac:dyDescent="0.25">
      <c r="A2" s="4" t="s">
        <v>27</v>
      </c>
      <c r="E2" s="37" t="s">
        <v>15</v>
      </c>
      <c r="F2" s="59">
        <f>INDEX(Parameter!$9:$9,,MATCH(F$1,Parameter!$8:$8,0))</f>
        <v>3</v>
      </c>
      <c r="G2" s="60">
        <f>INDEX(Parameter!$9:$9,,MATCH(G$1,Parameter!$8:$8,0))</f>
        <v>3</v>
      </c>
      <c r="H2" s="60">
        <f>INDEX(Parameter!$9:$9,,MATCH(H$1,Parameter!$8:$8,0))</f>
        <v>3</v>
      </c>
      <c r="I2" s="60">
        <f>INDEX(Parameter!$9:$9,,MATCH(I$1,Parameter!$8:$8,0))</f>
        <v>3</v>
      </c>
      <c r="J2" s="60">
        <f>INDEX(Parameter!$9:$9,,MATCH(J$1,Parameter!$8:$8,0))</f>
        <v>3</v>
      </c>
      <c r="K2" s="60">
        <f>INDEX(Parameter!$9:$9,,MATCH(K$1,Parameter!$8:$8,0))</f>
        <v>3</v>
      </c>
      <c r="L2" s="60">
        <f>INDEX(Parameter!$9:$9,,MATCH(L$1,Parameter!$8:$8,0))</f>
        <v>3</v>
      </c>
      <c r="M2" s="60">
        <f>INDEX(Parameter!$9:$9,,MATCH(M$1,Parameter!$8:$8,0))</f>
        <v>3</v>
      </c>
      <c r="N2" s="60">
        <f>INDEX(Parameter!$9:$9,,MATCH(N$1,Parameter!$8:$8,0))</f>
        <v>4</v>
      </c>
      <c r="O2" s="60">
        <f>INDEX(Parameter!$9:$9,,MATCH(O$1,Parameter!$8:$8,0))</f>
        <v>3</v>
      </c>
      <c r="P2" s="60">
        <f>INDEX(Parameter!$9:$9,,MATCH(P$1,Parameter!$8:$8,0))</f>
        <v>3</v>
      </c>
      <c r="Q2" s="60">
        <f>INDEX(Parameter!$9:$9,,MATCH(Q$1,Parameter!$8:$8,0))</f>
        <v>3</v>
      </c>
      <c r="R2" s="60">
        <f>INDEX(Parameter!$9:$9,,MATCH(R$1,Parameter!$8:$8,0))</f>
        <v>4</v>
      </c>
      <c r="S2" s="60" t="str">
        <f>INDEX(Parameter!$9:$9,,MATCH(S$1,Parameter!$8:$8,0))</f>
        <v>no</v>
      </c>
      <c r="T2" s="60" t="str">
        <f>INDEX(Parameter!$9:$9,,MATCH(T$1,Parameter!$8:$8,0))</f>
        <v>no</v>
      </c>
      <c r="U2" s="60" t="str">
        <f>INDEX(Parameter!$9:$9,,MATCH(U$1,Parameter!$8:$8,0))</f>
        <v>no</v>
      </c>
      <c r="V2" s="60" t="str">
        <f>INDEX(Parameter!$9:$9,,MATCH(V$1,Parameter!$8:$8,0))</f>
        <v>no</v>
      </c>
      <c r="W2" s="60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67" t="str">
        <f>INDEX(Parameter!$9:$9,,MATCH(AC$1,Parameter!$8:$8,0))</f>
        <v>no</v>
      </c>
      <c r="AD2" s="67" t="str">
        <f>INDEX(Parameter!$9:$9,,MATCH(AD$1,Parameter!$8:$8,0))</f>
        <v>no</v>
      </c>
      <c r="AE2" s="67" t="str">
        <f>INDEX(Parameter!$9:$9,,MATCH(AE$1,Parameter!$8:$8,0))</f>
        <v>no</v>
      </c>
      <c r="AF2" s="68" t="str">
        <f>INDEX(Parameter!$9:$9,,MATCH(AF$1,Parameter!$8:$8,0))</f>
        <v>no</v>
      </c>
      <c r="AG2" s="462">
        <f>SUM(F2:AF2)</f>
        <v>41</v>
      </c>
      <c r="AH2" s="463" t="e">
        <f>INDEX(#REF!,MATCH($E2&amp;" Women",#REF!,0))</f>
        <v>#REF!</v>
      </c>
    </row>
    <row r="3" spans="1:35" ht="15" customHeight="1" x14ac:dyDescent="0.25">
      <c r="A3" s="4" t="s">
        <v>27</v>
      </c>
      <c r="E3" s="13" t="s">
        <v>16</v>
      </c>
      <c r="F3" s="40">
        <f ca="1">IF(F$2="no","no",SUMIF(F$9:F$500,"&gt;0")/COUNTIF(F$9:F$500,"&gt;0"))</f>
        <v>3.5294117647058822</v>
      </c>
      <c r="G3" s="41">
        <f t="shared" ref="G3:AF3" ca="1" si="0">IF(G$2="no","no",SUMIF(G$9:G$500,"&gt;0")/COUNTIF(G$9:G$500,"&gt;0"))</f>
        <v>3.0196078431372548</v>
      </c>
      <c r="H3" s="41">
        <f t="shared" ca="1" si="0"/>
        <v>4.1568627450980395</v>
      </c>
      <c r="I3" s="41">
        <f t="shared" ca="1" si="0"/>
        <v>3.1764705882352939</v>
      </c>
      <c r="J3" s="41">
        <f t="shared" ca="1" si="0"/>
        <v>3.4313725490196076</v>
      </c>
      <c r="K3" s="41">
        <f t="shared" ca="1" si="0"/>
        <v>4.0588235294117645</v>
      </c>
      <c r="L3" s="41">
        <f t="shared" ca="1" si="0"/>
        <v>3.4509803921568629</v>
      </c>
      <c r="M3" s="41">
        <f t="shared" ca="1" si="0"/>
        <v>3.1960784313725492</v>
      </c>
      <c r="N3" s="41">
        <f t="shared" ca="1" si="0"/>
        <v>4.9215686274509807</v>
      </c>
      <c r="O3" s="41">
        <f t="shared" ca="1" si="0"/>
        <v>4.3529411764705879</v>
      </c>
      <c r="P3" s="41">
        <f t="shared" ca="1" si="0"/>
        <v>3.8039215686274508</v>
      </c>
      <c r="Q3" s="41">
        <f t="shared" ca="1" si="0"/>
        <v>3.9411764705882355</v>
      </c>
      <c r="R3" s="41">
        <f t="shared" ca="1" si="0"/>
        <v>5.0980392156862742</v>
      </c>
      <c r="S3" s="41" t="str">
        <f t="shared" si="0"/>
        <v>no</v>
      </c>
      <c r="T3" s="41" t="str">
        <f t="shared" si="0"/>
        <v>no</v>
      </c>
      <c r="U3" s="41" t="str">
        <f t="shared" si="0"/>
        <v>no</v>
      </c>
      <c r="V3" s="41" t="str">
        <f t="shared" si="0"/>
        <v>no</v>
      </c>
      <c r="W3" s="41" t="str">
        <f t="shared" si="0"/>
        <v>no</v>
      </c>
      <c r="X3" s="41" t="str">
        <f t="shared" si="0"/>
        <v>no</v>
      </c>
      <c r="Y3" s="41" t="str">
        <f t="shared" si="0"/>
        <v>no</v>
      </c>
      <c r="Z3" s="41" t="str">
        <f t="shared" si="0"/>
        <v>no</v>
      </c>
      <c r="AA3" s="41" t="str">
        <f t="shared" si="0"/>
        <v>no</v>
      </c>
      <c r="AB3" s="41" t="str">
        <f t="shared" si="0"/>
        <v>no</v>
      </c>
      <c r="AC3" s="41" t="str">
        <f t="shared" si="0"/>
        <v>no</v>
      </c>
      <c r="AD3" s="41" t="str">
        <f t="shared" si="0"/>
        <v>no</v>
      </c>
      <c r="AE3" s="41" t="str">
        <f t="shared" si="0"/>
        <v>no</v>
      </c>
      <c r="AF3" s="41" t="str">
        <f t="shared" si="0"/>
        <v>no</v>
      </c>
      <c r="AG3" s="464">
        <f ca="1">SUM(F3:AF3)</f>
        <v>50.137254901960773</v>
      </c>
      <c r="AH3" s="465" t="e">
        <f>INDEX(#REF!,MATCH($E3&amp;" Women",#REF!,0))</f>
        <v>#REF!</v>
      </c>
      <c r="AI3" s="216"/>
    </row>
    <row r="4" spans="1:35" ht="15" customHeight="1" x14ac:dyDescent="0.25">
      <c r="A4" s="4" t="s">
        <v>27</v>
      </c>
      <c r="B4" s="454" t="str">
        <f>Parameter!B10</f>
        <v>Iron City Ice Crush 2013</v>
      </c>
      <c r="C4" s="455"/>
      <c r="E4" s="13" t="s">
        <v>39</v>
      </c>
      <c r="F4" s="14">
        <f t="array" aca="1" ref="F4" ca="1">IF(F$2="no","no",SUM((F$9:F$500&lt;F$2-1)*(F$9:F$500&gt;0)))</f>
        <v>0</v>
      </c>
      <c r="G4" s="7">
        <f t="array" aca="1" ref="G4" ca="1">IF(G$2="no","no",SUM((G$9:G$500&lt;G$2-1)*(G$9:G$500&gt;0)))</f>
        <v>0</v>
      </c>
      <c r="H4" s="7">
        <f t="array" aca="1" ref="H4" ca="1">IF(H$2="no","no",SUM((H$9:H$500&lt;H$2-1)*(H$9:H$500&gt;0)))</f>
        <v>0</v>
      </c>
      <c r="I4" s="7">
        <f t="array" aca="1" ref="I4" ca="1">IF(I$2="no","no",SUM((I$9:I$500&lt;I$2-1)*(I$9:I$500&gt;0)))</f>
        <v>0</v>
      </c>
      <c r="J4" s="7">
        <f t="array" aca="1" ref="J4" ca="1">IF(J$2="no","no",SUM((J$9:J$500&lt;J$2-1)*(J$9:J$500&gt;0)))</f>
        <v>0</v>
      </c>
      <c r="K4" s="7">
        <f t="array" aca="1" ref="K4" ca="1">IF(K$2="no","no",SUM((K$9:K$500&lt;K$2-1)*(K$9:K$500&gt;0)))</f>
        <v>0</v>
      </c>
      <c r="L4" s="7">
        <f t="array" aca="1" ref="L4" ca="1">IF(L$2="no","no",SUM((L$9:L$500&lt;L$2-1)*(L$9:L$500&gt;0)))</f>
        <v>0</v>
      </c>
      <c r="M4" s="7">
        <f t="array" aca="1" ref="M4" ca="1">IF(M$2="no","no",SUM((M$9:M$500&lt;M$2-1)*(M$9:M$500&gt;0)))</f>
        <v>0</v>
      </c>
      <c r="N4" s="7">
        <f t="array" aca="1" ref="N4" ca="1">IF(N$2="no","no",SUM((N$9:N$500&lt;N$2-1)*(N$9:N$500&gt;0)))</f>
        <v>0</v>
      </c>
      <c r="O4" s="7">
        <f t="array" aca="1" ref="O4" ca="1">IF(O$2="no","no",SUM((O$9:O$500&lt;O$2-1)*(O$9:O$500&gt;0)))</f>
        <v>0</v>
      </c>
      <c r="P4" s="7">
        <f t="array" aca="1" ref="P4" ca="1">IF(P$2="no","no",SUM((P$9:P$500&lt;P$2-1)*(P$9:P$500&gt;0)))</f>
        <v>0</v>
      </c>
      <c r="Q4" s="7">
        <f t="array" aca="1" ref="Q4" ca="1">IF(Q$2="no","no",SUM((Q$9:Q$500&lt;Q$2-1)*(Q$9:Q$500&gt;0)))</f>
        <v>0</v>
      </c>
      <c r="R4" s="7">
        <f t="array" aca="1" ref="R4" ca="1">IF(R$2="no","no",SUM((R$9:R$500&lt;R$2-1)*(R$9:R$500&gt;0)))</f>
        <v>0</v>
      </c>
      <c r="S4" s="7" t="str">
        <f t="array" ref="S4">IF(S$2="no","no",SUM((S$9:S$500&lt;S$2-1)*(S$9:S$500&gt;0)))</f>
        <v>no</v>
      </c>
      <c r="T4" s="7" t="str">
        <f t="array" ref="T4">IF(T$2="no","no",SUM((T$9:T$500&lt;T$2-1)*(T$9:T$500&gt;0)))</f>
        <v>no</v>
      </c>
      <c r="U4" s="7" t="str">
        <f t="array" ref="U4">IF(U$2="no","no",SUM((U$9:U$500&lt;U$2-1)*(U$9:U$500&gt;0)))</f>
        <v>no</v>
      </c>
      <c r="V4" s="7" t="str">
        <f t="array" ref="V4">IF(V$2="no","no",SUM((V$9:V$500&lt;V$2-1)*(V$9:V$500&gt;0)))</f>
        <v>no</v>
      </c>
      <c r="W4" s="7" t="str">
        <f t="array" ref="W4">IF(W$2="no","no",SUM((W$9:W$500&lt;W$2-1)*(W$9:W$500&gt;0)))</f>
        <v>no</v>
      </c>
      <c r="X4" s="7" t="str">
        <f t="array" ref="X4">IF(X$2="no","no",SUM((X$9:X$500&lt;X$2-1)*(X$9:X$500&gt;0)))</f>
        <v>no</v>
      </c>
      <c r="Y4" s="7" t="str">
        <f t="array" ref="Y4">IF(Y$2="no","no",SUM((Y$9:Y$500&lt;Y$2-1)*(Y$9:Y$500&gt;0)))</f>
        <v>no</v>
      </c>
      <c r="Z4" s="7" t="str">
        <f t="array" ref="Z4">IF(Z$2="no","no",SUM((Z$9:Z$500&lt;Z$2-1)*(Z$9:Z$500&gt;0)))</f>
        <v>no</v>
      </c>
      <c r="AA4" s="7" t="str">
        <f t="array" ref="AA4">IF(AA$2="no","no",SUM((AA$9:AA$500&lt;AA$2-1)*(AA$9:AA$500&gt;0)))</f>
        <v>no</v>
      </c>
      <c r="AB4" s="7" t="str">
        <f t="array" ref="AB4">IF(AB$2="no","no",SUM((AB$9:AB$500&lt;AB$2-1)*(AB$9:AB$500&gt;0)))</f>
        <v>no</v>
      </c>
      <c r="AC4" s="7" t="str">
        <f t="array" ref="AC4">IF(AC$2="no","no",SUM((AC$9:AC$500&lt;AC$2-1)*(AC$9:AC$500&gt;0)))</f>
        <v>no</v>
      </c>
      <c r="AD4" s="7" t="str">
        <f t="array" ref="AD4">IF(AD$2="no","no",SUM((AD$9:AD$500&lt;AD$2-1)*(AD$9:AD$500&gt;0)))</f>
        <v>no</v>
      </c>
      <c r="AE4" s="7" t="str">
        <f t="array" ref="AE4">IF(AE$2="no","no",SUM((AE$9:AE$500&lt;AE$2-1)*(AE$9:AE$500&gt;0)))</f>
        <v>no</v>
      </c>
      <c r="AF4" s="7" t="str">
        <f t="array" ref="AF4">IF(AF$2="no","no",SUM((AF$9:AF$500&lt;AF$2-1)*(AF$9:AF$500&gt;0)))</f>
        <v>no</v>
      </c>
      <c r="AG4" s="464">
        <f ca="1">SUM(F4:W4)</f>
        <v>0</v>
      </c>
      <c r="AH4" s="465" t="e">
        <f>INDEX(#REF!,MATCH($E4&amp;" Women",#REF!,0))</f>
        <v>#REF!</v>
      </c>
      <c r="AI4" s="216"/>
    </row>
    <row r="5" spans="1:35" ht="15" customHeight="1" x14ac:dyDescent="0.25">
      <c r="A5" s="4" t="s">
        <v>27</v>
      </c>
      <c r="B5" s="454"/>
      <c r="C5" s="455"/>
      <c r="E5" s="13" t="s">
        <v>37</v>
      </c>
      <c r="F5" s="14">
        <f ca="1">IF(F$2="no","no",COUNTIF(F$9:F$500,"="&amp;F$2-1))</f>
        <v>1</v>
      </c>
      <c r="G5" s="7">
        <f t="shared" ref="G5:AF5" ca="1" si="1">IF(G$2="no","no",COUNTIF(G$9:G$500,"="&amp;G$2-1))</f>
        <v>9</v>
      </c>
      <c r="H5" s="7">
        <f t="shared" ca="1" si="1"/>
        <v>1</v>
      </c>
      <c r="I5" s="7">
        <f t="shared" ca="1" si="1"/>
        <v>6</v>
      </c>
      <c r="J5" s="7">
        <f t="shared" ca="1" si="1"/>
        <v>5</v>
      </c>
      <c r="K5" s="7">
        <f t="shared" ca="1" si="1"/>
        <v>0</v>
      </c>
      <c r="L5" s="7">
        <f t="shared" ca="1" si="1"/>
        <v>0</v>
      </c>
      <c r="M5" s="7">
        <f t="shared" ca="1" si="1"/>
        <v>5</v>
      </c>
      <c r="N5" s="7">
        <f t="shared" ca="1" si="1"/>
        <v>1</v>
      </c>
      <c r="O5" s="7">
        <f t="shared" ca="1" si="1"/>
        <v>0</v>
      </c>
      <c r="P5" s="7">
        <f t="shared" ca="1" si="1"/>
        <v>1</v>
      </c>
      <c r="Q5" s="7">
        <f t="shared" ca="1" si="1"/>
        <v>2</v>
      </c>
      <c r="R5" s="7">
        <f t="shared" ca="1" si="1"/>
        <v>1</v>
      </c>
      <c r="S5" s="7" t="str">
        <f t="shared" si="1"/>
        <v>no</v>
      </c>
      <c r="T5" s="7" t="str">
        <f t="shared" si="1"/>
        <v>no</v>
      </c>
      <c r="U5" s="7" t="str">
        <f t="shared" si="1"/>
        <v>no</v>
      </c>
      <c r="V5" s="7" t="str">
        <f t="shared" si="1"/>
        <v>no</v>
      </c>
      <c r="W5" s="55" t="str">
        <f t="shared" si="1"/>
        <v>no</v>
      </c>
      <c r="X5" s="69" t="str">
        <f t="shared" si="1"/>
        <v>no</v>
      </c>
      <c r="Y5" s="69" t="str">
        <f t="shared" si="1"/>
        <v>no</v>
      </c>
      <c r="Z5" s="69" t="str">
        <f t="shared" si="1"/>
        <v>no</v>
      </c>
      <c r="AA5" s="69" t="str">
        <f t="shared" si="1"/>
        <v>no</v>
      </c>
      <c r="AB5" s="69" t="str">
        <f t="shared" si="1"/>
        <v>no</v>
      </c>
      <c r="AC5" s="69" t="str">
        <f t="shared" si="1"/>
        <v>no</v>
      </c>
      <c r="AD5" s="69" t="str">
        <f t="shared" si="1"/>
        <v>no</v>
      </c>
      <c r="AE5" s="69" t="str">
        <f t="shared" si="1"/>
        <v>no</v>
      </c>
      <c r="AF5" s="70" t="str">
        <f t="shared" si="1"/>
        <v>no</v>
      </c>
      <c r="AG5" s="464">
        <f ca="1">SUM(F5:W5)</f>
        <v>32</v>
      </c>
      <c r="AH5" s="465" t="e">
        <f>INDEX(#REF!,MATCH($E5&amp;" Women",#REF!,0))</f>
        <v>#REF!</v>
      </c>
    </row>
    <row r="6" spans="1:35" ht="15" customHeight="1" x14ac:dyDescent="0.25">
      <c r="A6" s="4" t="s">
        <v>27</v>
      </c>
      <c r="B6" s="456" t="str">
        <f>Parameter!B11</f>
        <v>(Eisenstadt / 16.2.2013)</v>
      </c>
      <c r="C6" s="457"/>
      <c r="E6" s="13" t="s">
        <v>19</v>
      </c>
      <c r="F6" s="14">
        <f ca="1">IF(F$2="no","no",COUNTIF(F$9:F$500,"="&amp;F$2+1))</f>
        <v>13</v>
      </c>
      <c r="G6" s="7">
        <f t="shared" ref="G6:AF6" ca="1" si="2">IF(G$2="no","no",COUNTIF(G$9:G$500,"="&amp;G$2+1))</f>
        <v>10</v>
      </c>
      <c r="H6" s="7">
        <f t="shared" ca="1" si="2"/>
        <v>20</v>
      </c>
      <c r="I6" s="7">
        <f t="shared" ca="1" si="2"/>
        <v>11</v>
      </c>
      <c r="J6" s="7">
        <f t="shared" ca="1" si="2"/>
        <v>15</v>
      </c>
      <c r="K6" s="7">
        <f t="shared" ca="1" si="2"/>
        <v>22</v>
      </c>
      <c r="L6" s="7">
        <f t="shared" ca="1" si="2"/>
        <v>16</v>
      </c>
      <c r="M6" s="7">
        <f t="shared" ca="1" si="2"/>
        <v>11</v>
      </c>
      <c r="N6" s="7">
        <f t="shared" ca="1" si="2"/>
        <v>20</v>
      </c>
      <c r="O6" s="7">
        <f t="shared" ca="1" si="2"/>
        <v>29</v>
      </c>
      <c r="P6" s="7">
        <f t="shared" ca="1" si="2"/>
        <v>21</v>
      </c>
      <c r="Q6" s="7">
        <f t="shared" ca="1" si="2"/>
        <v>19</v>
      </c>
      <c r="R6" s="7">
        <f t="shared" ca="1" si="2"/>
        <v>17</v>
      </c>
      <c r="S6" s="7" t="str">
        <f t="shared" si="2"/>
        <v>no</v>
      </c>
      <c r="T6" s="7" t="str">
        <f t="shared" si="2"/>
        <v>no</v>
      </c>
      <c r="U6" s="7" t="str">
        <f t="shared" si="2"/>
        <v>no</v>
      </c>
      <c r="V6" s="7" t="str">
        <f t="shared" si="2"/>
        <v>no</v>
      </c>
      <c r="W6" s="55" t="str">
        <f t="shared" si="2"/>
        <v>no</v>
      </c>
      <c r="X6" s="69" t="str">
        <f t="shared" si="2"/>
        <v>no</v>
      </c>
      <c r="Y6" s="69" t="str">
        <f t="shared" si="2"/>
        <v>no</v>
      </c>
      <c r="Z6" s="69" t="str">
        <f t="shared" si="2"/>
        <v>no</v>
      </c>
      <c r="AA6" s="69" t="str">
        <f t="shared" si="2"/>
        <v>no</v>
      </c>
      <c r="AB6" s="69" t="str">
        <f t="shared" si="2"/>
        <v>no</v>
      </c>
      <c r="AC6" s="69" t="str">
        <f t="shared" si="2"/>
        <v>no</v>
      </c>
      <c r="AD6" s="69" t="str">
        <f t="shared" si="2"/>
        <v>no</v>
      </c>
      <c r="AE6" s="69" t="str">
        <f t="shared" si="2"/>
        <v>no</v>
      </c>
      <c r="AF6" s="70" t="str">
        <f t="shared" si="2"/>
        <v>no</v>
      </c>
      <c r="AG6" s="464">
        <f ca="1">SUM(F6:W6)</f>
        <v>224</v>
      </c>
      <c r="AH6" s="465" t="e">
        <f>INDEX(#REF!,MATCH($E6&amp;" Women",#REF!,0))</f>
        <v>#REF!</v>
      </c>
    </row>
    <row r="7" spans="1:35" ht="15" customHeight="1" thickBot="1" x14ac:dyDescent="0.3">
      <c r="A7" s="4" t="s">
        <v>27</v>
      </c>
      <c r="B7" s="458"/>
      <c r="C7" s="459"/>
      <c r="E7" s="33" t="s">
        <v>38</v>
      </c>
      <c r="F7" s="20">
        <f ca="1">IF(F$2="no","no",COUNTIF(F$9:F$500,"&gt;"&amp;F$2+1))</f>
        <v>6</v>
      </c>
      <c r="G7" s="39">
        <f t="shared" ref="G7:AF7" ca="1" si="3">IF(G$2="no","no",COUNTIF(G$9:G$500,"&gt;"&amp;G$2+1))</f>
        <v>0</v>
      </c>
      <c r="H7" s="39">
        <f t="shared" ca="1" si="3"/>
        <v>17</v>
      </c>
      <c r="I7" s="39">
        <f t="shared" ca="1" si="3"/>
        <v>2</v>
      </c>
      <c r="J7" s="39">
        <f t="shared" ca="1" si="3"/>
        <v>5</v>
      </c>
      <c r="K7" s="39">
        <f t="shared" ca="1" si="3"/>
        <v>15</v>
      </c>
      <c r="L7" s="39">
        <f t="shared" ca="1" si="3"/>
        <v>3</v>
      </c>
      <c r="M7" s="39">
        <f t="shared" ca="1" si="3"/>
        <v>2</v>
      </c>
      <c r="N7" s="39">
        <f t="shared" ca="1" si="3"/>
        <v>11</v>
      </c>
      <c r="O7" s="39">
        <f t="shared" ca="1" si="3"/>
        <v>18</v>
      </c>
      <c r="P7" s="39">
        <f t="shared" ca="1" si="3"/>
        <v>10</v>
      </c>
      <c r="Q7" s="39">
        <f t="shared" ca="1" si="3"/>
        <v>13</v>
      </c>
      <c r="R7" s="39">
        <f t="shared" ca="1" si="3"/>
        <v>19</v>
      </c>
      <c r="S7" s="39" t="str">
        <f t="shared" si="3"/>
        <v>no</v>
      </c>
      <c r="T7" s="39" t="str">
        <f t="shared" si="3"/>
        <v>no</v>
      </c>
      <c r="U7" s="39" t="str">
        <f t="shared" si="3"/>
        <v>no</v>
      </c>
      <c r="V7" s="39" t="str">
        <f t="shared" si="3"/>
        <v>no</v>
      </c>
      <c r="W7" s="56" t="str">
        <f t="shared" si="3"/>
        <v>no</v>
      </c>
      <c r="X7" s="71" t="str">
        <f t="shared" si="3"/>
        <v>no</v>
      </c>
      <c r="Y7" s="71" t="str">
        <f t="shared" si="3"/>
        <v>no</v>
      </c>
      <c r="Z7" s="71" t="str">
        <f t="shared" si="3"/>
        <v>no</v>
      </c>
      <c r="AA7" s="71" t="str">
        <f t="shared" si="3"/>
        <v>no</v>
      </c>
      <c r="AB7" s="71" t="str">
        <f t="shared" si="3"/>
        <v>no</v>
      </c>
      <c r="AC7" s="71" t="str">
        <f t="shared" si="3"/>
        <v>no</v>
      </c>
      <c r="AD7" s="71" t="str">
        <f t="shared" si="3"/>
        <v>no</v>
      </c>
      <c r="AE7" s="71" t="str">
        <f t="shared" si="3"/>
        <v>no</v>
      </c>
      <c r="AF7" s="72" t="str">
        <f t="shared" si="3"/>
        <v>no</v>
      </c>
      <c r="AG7" s="466">
        <f ca="1">SUM(F7:W7)</f>
        <v>121</v>
      </c>
      <c r="AH7" s="467" t="e">
        <f>INDEX(#REF!,MATCH($E7&amp;" Women",#REF!,0))</f>
        <v>#REF!</v>
      </c>
    </row>
    <row r="8" spans="1:35" ht="15" customHeight="1" thickBot="1" x14ac:dyDescent="0.3">
      <c r="A8" s="4" t="s">
        <v>27</v>
      </c>
      <c r="B8" s="44" t="s">
        <v>48</v>
      </c>
      <c r="C8" s="45" t="s">
        <v>40</v>
      </c>
      <c r="D8" s="46"/>
      <c r="E8" s="47" t="s">
        <v>26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5" ht="15" customHeight="1" x14ac:dyDescent="0.25">
      <c r="A9" s="445">
        <v>1</v>
      </c>
      <c r="B9" s="468">
        <f>INDEX(Data!CI:CI,MATCH("M"&amp;A9,Data!A:A,0))</f>
        <v>1</v>
      </c>
      <c r="C9" s="471" t="str">
        <f>INDEX(Data!CG:CG,MATCH("M"&amp;A9,Data!A:A,0))</f>
        <v>Harald Neumayr</v>
      </c>
      <c r="D9" s="48" t="str">
        <f>IF(C9&lt;&gt;"",C9,#REF!)</f>
        <v>Harald Neumayr</v>
      </c>
      <c r="E9" s="49" t="s">
        <v>21</v>
      </c>
      <c r="F9" s="247">
        <f ca="1">IF(ISERROR(OFFSET(Data!$A$1,MATCH($D9,Data!$CG:$CG,0)-1,MATCH($E9&amp;"/"&amp;F$1,Data!$1:$1,0)-1))=TRUE,"",IF(OFFSET(Data!$A$1,MATCH($D9,Data!$CG:$CG,0)-1,MATCH($E9&amp;"/"&amp;F$1,Data!$1:$1,0)-1)=0,"",OFFSET(Data!$A$1,MATCH($D9,Data!$CG:$CG,0)-1,MATCH($E9&amp;"/"&amp;F$1,Data!$1:$1,0)-1)))</f>
        <v>3</v>
      </c>
      <c r="G9" s="246">
        <f ca="1">IF(ISERROR(OFFSET(Data!$A$1,MATCH($D9,Data!$CG:$CG,0)-1,MATCH($E9&amp;"/"&amp;G$1,Data!$1:$1,0)-1))=TRUE,"",IF(OFFSET(Data!$A$1,MATCH($D9,Data!$CG:$CG,0)-1,MATCH($E9&amp;"/"&amp;G$1,Data!$1:$1,0)-1)=0,"",OFFSET(Data!$A$1,MATCH($D9,Data!$CG:$CG,0)-1,MATCH($E9&amp;"/"&amp;G$1,Data!$1:$1,0)-1)))</f>
        <v>3</v>
      </c>
      <c r="H9" s="260">
        <f ca="1">IF(ISERROR(OFFSET(Data!$A$1,MATCH($D9,Data!$CG:$CG,0)-1,MATCH($E9&amp;"/"&amp;H$1,Data!$1:$1,0)-1))=TRUE,"",IF(OFFSET(Data!$A$1,MATCH($D9,Data!$CG:$CG,0)-1,MATCH($E9&amp;"/"&amp;H$1,Data!$1:$1,0)-1)=0,"",OFFSET(Data!$A$1,MATCH($D9,Data!$CG:$CG,0)-1,MATCH($E9&amp;"/"&amp;H$1,Data!$1:$1,0)-1)))</f>
        <v>4</v>
      </c>
      <c r="I9" s="246">
        <f ca="1">IF(ISERROR(OFFSET(Data!$A$1,MATCH($D9,Data!$CG:$CG,0)-1,MATCH($E9&amp;"/"&amp;I$1,Data!$1:$1,0)-1))=TRUE,"",IF(OFFSET(Data!$A$1,MATCH($D9,Data!$CG:$CG,0)-1,MATCH($E9&amp;"/"&amp;I$1,Data!$1:$1,0)-1)=0,"",OFFSET(Data!$A$1,MATCH($D9,Data!$CG:$CG,0)-1,MATCH($E9&amp;"/"&amp;I$1,Data!$1:$1,0)-1)))</f>
        <v>3</v>
      </c>
      <c r="J9" s="260">
        <f ca="1">IF(ISERROR(OFFSET(Data!$A$1,MATCH($D9,Data!$CG:$CG,0)-1,MATCH($E9&amp;"/"&amp;J$1,Data!$1:$1,0)-1))=TRUE,"",IF(OFFSET(Data!$A$1,MATCH($D9,Data!$CG:$CG,0)-1,MATCH($E9&amp;"/"&amp;J$1,Data!$1:$1,0)-1)=0,"",OFFSET(Data!$A$1,MATCH($D9,Data!$CG:$CG,0)-1,MATCH($E9&amp;"/"&amp;J$1,Data!$1:$1,0)-1)))</f>
        <v>4</v>
      </c>
      <c r="K9" s="246">
        <f ca="1">IF(ISERROR(OFFSET(Data!$A$1,MATCH($D9,Data!$CG:$CG,0)-1,MATCH($E9&amp;"/"&amp;K$1,Data!$1:$1,0)-1))=TRUE,"",IF(OFFSET(Data!$A$1,MATCH($D9,Data!$CG:$CG,0)-1,MATCH($E9&amp;"/"&amp;K$1,Data!$1:$1,0)-1)=0,"",OFFSET(Data!$A$1,MATCH($D9,Data!$CG:$CG,0)-1,MATCH($E9&amp;"/"&amp;K$1,Data!$1:$1,0)-1)))</f>
        <v>3</v>
      </c>
      <c r="L9" s="246">
        <f ca="1">IF(ISERROR(OFFSET(Data!$A$1,MATCH($D9,Data!$CG:$CG,0)-1,MATCH($E9&amp;"/"&amp;L$1,Data!$1:$1,0)-1))=TRUE,"",IF(OFFSET(Data!$A$1,MATCH($D9,Data!$CG:$CG,0)-1,MATCH($E9&amp;"/"&amp;L$1,Data!$1:$1,0)-1)=0,"",OFFSET(Data!$A$1,MATCH($D9,Data!$CG:$CG,0)-1,MATCH($E9&amp;"/"&amp;L$1,Data!$1:$1,0)-1)))</f>
        <v>3</v>
      </c>
      <c r="M9" s="266">
        <f ca="1">IF(ISERROR(OFFSET(Data!$A$1,MATCH($D9,Data!$CG:$CG,0)-1,MATCH($E9&amp;"/"&amp;M$1,Data!$1:$1,0)-1))=TRUE,"",IF(OFFSET(Data!$A$1,MATCH($D9,Data!$CG:$CG,0)-1,MATCH($E9&amp;"/"&amp;M$1,Data!$1:$1,0)-1)=0,"",OFFSET(Data!$A$1,MATCH($D9,Data!$CG:$CG,0)-1,MATCH($E9&amp;"/"&amp;M$1,Data!$1:$1,0)-1)))</f>
        <v>2</v>
      </c>
      <c r="N9" s="266">
        <f ca="1">IF(ISERROR(OFFSET(Data!$A$1,MATCH($D9,Data!$CG:$CG,0)-1,MATCH($E9&amp;"/"&amp;N$1,Data!$1:$1,0)-1))=TRUE,"",IF(OFFSET(Data!$A$1,MATCH($D9,Data!$CG:$CG,0)-1,MATCH($E9&amp;"/"&amp;N$1,Data!$1:$1,0)-1)=0,"",OFFSET(Data!$A$1,MATCH($D9,Data!$CG:$CG,0)-1,MATCH($E9&amp;"/"&amp;N$1,Data!$1:$1,0)-1)))</f>
        <v>3</v>
      </c>
      <c r="O9" s="246">
        <f ca="1">IF(ISERROR(OFFSET(Data!$A$1,MATCH($D9,Data!$CG:$CG,0)-1,MATCH($E9&amp;"/"&amp;O$1,Data!$1:$1,0)-1))=TRUE,"",IF(OFFSET(Data!$A$1,MATCH($D9,Data!$CG:$CG,0)-1,MATCH($E9&amp;"/"&amp;O$1,Data!$1:$1,0)-1)=0,"",OFFSET(Data!$A$1,MATCH($D9,Data!$CG:$CG,0)-1,MATCH($E9&amp;"/"&amp;O$1,Data!$1:$1,0)-1)))</f>
        <v>3</v>
      </c>
      <c r="P9" s="260">
        <f ca="1">IF(ISERROR(OFFSET(Data!$A$1,MATCH($D9,Data!$CG:$CG,0)-1,MATCH($E9&amp;"/"&amp;P$1,Data!$1:$1,0)-1))=TRUE,"",IF(OFFSET(Data!$A$1,MATCH($D9,Data!$CG:$CG,0)-1,MATCH($E9&amp;"/"&amp;P$1,Data!$1:$1,0)-1)=0,"",OFFSET(Data!$A$1,MATCH($D9,Data!$CG:$CG,0)-1,MATCH($E9&amp;"/"&amp;P$1,Data!$1:$1,0)-1)))</f>
        <v>4</v>
      </c>
      <c r="Q9" s="246">
        <f ca="1">IF(ISERROR(OFFSET(Data!$A$1,MATCH($D9,Data!$CG:$CG,0)-1,MATCH($E9&amp;"/"&amp;Q$1,Data!$1:$1,0)-1))=TRUE,"",IF(OFFSET(Data!$A$1,MATCH($D9,Data!$CG:$CG,0)-1,MATCH($E9&amp;"/"&amp;Q$1,Data!$1:$1,0)-1)=0,"",OFFSET(Data!$A$1,MATCH($D9,Data!$CG:$CG,0)-1,MATCH($E9&amp;"/"&amp;Q$1,Data!$1:$1,0)-1)))</f>
        <v>3</v>
      </c>
      <c r="R9" s="246">
        <f ca="1">IF(ISERROR(OFFSET(Data!$A$1,MATCH($D9,Data!$CG:$CG,0)-1,MATCH($E9&amp;"/"&amp;R$1,Data!$1:$1,0)-1))=TRUE,"",IF(OFFSET(Data!$A$1,MATCH($D9,Data!$CG:$CG,0)-1,MATCH($E9&amp;"/"&amp;R$1,Data!$1:$1,0)-1)=0,"",OFFSET(Data!$A$1,MATCH($D9,Data!$CG:$CG,0)-1,MATCH($E9&amp;"/"&amp;R$1,Data!$1:$1,0)-1)))</f>
        <v>4</v>
      </c>
      <c r="S9" s="250" t="str">
        <f ca="1">IF(ISERROR(OFFSET(Data!$A$1,MATCH($D9,Data!$CG:$CG,0)-1,MATCH($E9&amp;"/"&amp;S$1,Data!$1:$1,0)-1))=TRUE,"",IF(OFFSET(Data!$A$1,MATCH($D9,Data!$CG:$CG,0)-1,MATCH($E9&amp;"/"&amp;S$1,Data!$1:$1,0)-1)=0,"",OFFSET(Data!$A$1,MATCH($D9,Data!$CG:$CG,0)-1,MATCH($E9&amp;"/"&amp;S$1,Data!$1:$1,0)-1)))</f>
        <v/>
      </c>
      <c r="T9" s="250" t="str">
        <f ca="1">IF(ISERROR(OFFSET(Data!$A$1,MATCH($D9,Data!$CG:$CG,0)-1,MATCH($E9&amp;"/"&amp;T$1,Data!$1:$1,0)-1))=TRUE,"",IF(OFFSET(Data!$A$1,MATCH($D9,Data!$CG:$CG,0)-1,MATCH($E9&amp;"/"&amp;T$1,Data!$1:$1,0)-1)=0,"",OFFSET(Data!$A$1,MATCH($D9,Data!$CG:$CG,0)-1,MATCH($E9&amp;"/"&amp;T$1,Data!$1:$1,0)-1)))</f>
        <v/>
      </c>
      <c r="U9" s="250" t="str">
        <f ca="1">IF(ISERROR(OFFSET(Data!$A$1,MATCH($D9,Data!$CG:$CG,0)-1,MATCH($E9&amp;"/"&amp;U$1,Data!$1:$1,0)-1))=TRUE,"",IF(OFFSET(Data!$A$1,MATCH($D9,Data!$CG:$CG,0)-1,MATCH($E9&amp;"/"&amp;U$1,Data!$1:$1,0)-1)=0,"",OFFSET(Data!$A$1,MATCH($D9,Data!$CG:$CG,0)-1,MATCH($E9&amp;"/"&amp;U$1,Data!$1:$1,0)-1)))</f>
        <v/>
      </c>
      <c r="V9" s="250" t="str">
        <f ca="1">IF(ISERROR(OFFSET(Data!$A$1,MATCH($D9,Data!$CG:$CG,0)-1,MATCH($E9&amp;"/"&amp;V$1,Data!$1:$1,0)-1))=TRUE,"",IF(OFFSET(Data!$A$1,MATCH($D9,Data!$CG:$CG,0)-1,MATCH($E9&amp;"/"&amp;V$1,Data!$1:$1,0)-1)=0,"",OFFSET(Data!$A$1,MATCH($D9,Data!$CG:$CG,0)-1,MATCH($E9&amp;"/"&amp;V$1,Data!$1:$1,0)-1)))</f>
        <v/>
      </c>
      <c r="W9" s="272" t="str">
        <f ca="1">IF(ISERROR(OFFSET(Data!$A$1,MATCH($D9,Data!$CG:$CG,0)-1,MATCH($E9&amp;"/"&amp;W$1,Data!$1:$1,0)-1))=TRUE,"",IF(OFFSET(Data!$A$1,MATCH($D9,Data!$CG:$CG,0)-1,MATCH($E9&amp;"/"&amp;W$1,Data!$1:$1,0)-1)=0,"",OFFSET(Data!$A$1,MATCH($D9,Data!$CG:$CG,0)-1,MATCH($E9&amp;"/"&amp;W$1,Data!$1:$1,0)-1)))</f>
        <v/>
      </c>
      <c r="X9" s="250" t="str">
        <f ca="1">IF(ISERROR(OFFSET(Data!$A$1,MATCH($D9,Data!$CG:$CG,0)-1,MATCH($E9&amp;"/"&amp;X$1,Data!$1:$1,0)-1))=TRUE,"",IF(OFFSET(Data!$A$1,MATCH($D9,Data!$CG:$CG,0)-1,MATCH($E9&amp;"/"&amp;X$1,Data!$1:$1,0)-1)=0,"",OFFSET(Data!$A$1,MATCH($D9,Data!$CG:$CG,0)-1,MATCH($E9&amp;"/"&amp;X$1,Data!$1:$1,0)-1)))</f>
        <v/>
      </c>
      <c r="Y9" s="250" t="str">
        <f ca="1">IF(ISERROR(OFFSET(Data!$A$1,MATCH($D9,Data!$CG:$CG,0)-1,MATCH($E9&amp;"/"&amp;Y$1,Data!$1:$1,0)-1))=TRUE,"",IF(OFFSET(Data!$A$1,MATCH($D9,Data!$CG:$CG,0)-1,MATCH($E9&amp;"/"&amp;Y$1,Data!$1:$1,0)-1)=0,"",OFFSET(Data!$A$1,MATCH($D9,Data!$CG:$CG,0)-1,MATCH($E9&amp;"/"&amp;Y$1,Data!$1:$1,0)-1)))</f>
        <v/>
      </c>
      <c r="Z9" s="250" t="str">
        <f ca="1">IF(ISERROR(OFFSET(Data!$A$1,MATCH($D9,Data!$CG:$CG,0)-1,MATCH($E9&amp;"/"&amp;Z$1,Data!$1:$1,0)-1))=TRUE,"",IF(OFFSET(Data!$A$1,MATCH($D9,Data!$CG:$CG,0)-1,MATCH($E9&amp;"/"&amp;Z$1,Data!$1:$1,0)-1)=0,"",OFFSET(Data!$A$1,MATCH($D9,Data!$CG:$CG,0)-1,MATCH($E9&amp;"/"&amp;Z$1,Data!$1:$1,0)-1)))</f>
        <v/>
      </c>
      <c r="AA9" s="250" t="str">
        <f ca="1">IF(ISERROR(OFFSET(Data!$A$1,MATCH($D9,Data!$CG:$CG,0)-1,MATCH($E9&amp;"/"&amp;AA$1,Data!$1:$1,0)-1))=TRUE,"",IF(OFFSET(Data!$A$1,MATCH($D9,Data!$CG:$CG,0)-1,MATCH($E9&amp;"/"&amp;AA$1,Data!$1:$1,0)-1)=0,"",OFFSET(Data!$A$1,MATCH($D9,Data!$CG:$CG,0)-1,MATCH($E9&amp;"/"&amp;AA$1,Data!$1:$1,0)-1)))</f>
        <v/>
      </c>
      <c r="AB9" s="250" t="str">
        <f ca="1">IF(ISERROR(OFFSET(Data!$A$1,MATCH($D9,Data!$CG:$CG,0)-1,MATCH($E9&amp;"/"&amp;AB$1,Data!$1:$1,0)-1))=TRUE,"",IF(OFFSET(Data!$A$1,MATCH($D9,Data!$CG:$CG,0)-1,MATCH($E9&amp;"/"&amp;AB$1,Data!$1:$1,0)-1)=0,"",OFFSET(Data!$A$1,MATCH($D9,Data!$CG:$CG,0)-1,MATCH($E9&amp;"/"&amp;AB$1,Data!$1:$1,0)-1)))</f>
        <v/>
      </c>
      <c r="AC9" s="250" t="str">
        <f ca="1">IF(ISERROR(OFFSET(Data!$A$1,MATCH($D9,Data!$CG:$CG,0)-1,MATCH($E9&amp;"/"&amp;AC$1,Data!$1:$1,0)-1))=TRUE,"",IF(OFFSET(Data!$A$1,MATCH($D9,Data!$CG:$CG,0)-1,MATCH($E9&amp;"/"&amp;AC$1,Data!$1:$1,0)-1)=0,"",OFFSET(Data!$A$1,MATCH($D9,Data!$CG:$CG,0)-1,MATCH($E9&amp;"/"&amp;AC$1,Data!$1:$1,0)-1)))</f>
        <v/>
      </c>
      <c r="AD9" s="250" t="str">
        <f ca="1">IF(ISERROR(OFFSET(Data!$A$1,MATCH($D9,Data!$CG:$CG,0)-1,MATCH($E9&amp;"/"&amp;AD$1,Data!$1:$1,0)-1))=TRUE,"",IF(OFFSET(Data!$A$1,MATCH($D9,Data!$CG:$CG,0)-1,MATCH($E9&amp;"/"&amp;AD$1,Data!$1:$1,0)-1)=0,"",OFFSET(Data!$A$1,MATCH($D9,Data!$CG:$CG,0)-1,MATCH($E9&amp;"/"&amp;AD$1,Data!$1:$1,0)-1)))</f>
        <v/>
      </c>
      <c r="AE9" s="250" t="str">
        <f ca="1">IF(ISERROR(OFFSET(Data!$A$1,MATCH($D9,Data!$CG:$CG,0)-1,MATCH($E9&amp;"/"&amp;AE$1,Data!$1:$1,0)-1))=TRUE,"",IF(OFFSET(Data!$A$1,MATCH($D9,Data!$CG:$CG,0)-1,MATCH($E9&amp;"/"&amp;AE$1,Data!$1:$1,0)-1)=0,"",OFFSET(Data!$A$1,MATCH($D9,Data!$CG:$CG,0)-1,MATCH($E9&amp;"/"&amp;AE$1,Data!$1:$1,0)-1)))</f>
        <v/>
      </c>
      <c r="AF9" s="251" t="str">
        <f ca="1">IF(ISERROR(OFFSET(Data!$A$1,MATCH($D9,Data!$CG:$CG,0)-1,MATCH($E9&amp;"/"&amp;AF$1,Data!$1:$1,0)-1))=TRUE,"",IF(OFFSET(Data!$A$1,MATCH($D9,Data!$CG:$CG,0)-1,MATCH($E9&amp;"/"&amp;AF$1,Data!$1:$1,0)-1)=0,"",OFFSET(Data!$A$1,MATCH($D9,Data!$CG:$CG,0)-1,MATCH($E9&amp;"/"&amp;AF$1,Data!$1:$1,0)-1)))</f>
        <v/>
      </c>
      <c r="AG9" s="206">
        <f ca="1">SUM(F9:AF9)</f>
        <v>42</v>
      </c>
      <c r="AH9" s="207">
        <f ca="1">AG9</f>
        <v>42</v>
      </c>
    </row>
    <row r="10" spans="1:35" ht="15" customHeight="1" thickBot="1" x14ac:dyDescent="0.3">
      <c r="A10" s="446"/>
      <c r="B10" s="469"/>
      <c r="C10" s="472"/>
      <c r="D10" s="50" t="str">
        <f>IF(C10&lt;&gt;"",C10,D9)</f>
        <v>Harald Neumayr</v>
      </c>
      <c r="E10" s="51" t="s">
        <v>22</v>
      </c>
      <c r="F10" s="265">
        <f ca="1">IF(ISERROR(OFFSET(Data!$A$1,MATCH($D10,Data!$CG:$CG,0)-1,MATCH($E10&amp;"/"&amp;F$1,Data!$1:$1,0)-1))=TRUE,"",IF(OFFSET(Data!$A$1,MATCH($D10,Data!$CG:$CG,0)-1,MATCH($E10&amp;"/"&amp;F$1,Data!$1:$1,0)-1)=0,"",OFFSET(Data!$A$1,MATCH($D10,Data!$CG:$CG,0)-1,MATCH($E10&amp;"/"&amp;F$1,Data!$1:$1,0)-1)))</f>
        <v>2</v>
      </c>
      <c r="G10" s="259">
        <f ca="1">IF(ISERROR(OFFSET(Data!$A$1,MATCH($D10,Data!$CG:$CG,0)-1,MATCH($E10&amp;"/"&amp;G$1,Data!$1:$1,0)-1))=TRUE,"",IF(OFFSET(Data!$A$1,MATCH($D10,Data!$CG:$CG,0)-1,MATCH($E10&amp;"/"&amp;G$1,Data!$1:$1,0)-1)=0,"",OFFSET(Data!$A$1,MATCH($D10,Data!$CG:$CG,0)-1,MATCH($E10&amp;"/"&amp;G$1,Data!$1:$1,0)-1)))</f>
        <v>2</v>
      </c>
      <c r="H10" s="261">
        <f ca="1">IF(ISERROR(OFFSET(Data!$A$1,MATCH($D10,Data!$CG:$CG,0)-1,MATCH($E10&amp;"/"&amp;H$1,Data!$1:$1,0)-1))=TRUE,"",IF(OFFSET(Data!$A$1,MATCH($D10,Data!$CG:$CG,0)-1,MATCH($E10&amp;"/"&amp;H$1,Data!$1:$1,0)-1)=0,"",OFFSET(Data!$A$1,MATCH($D10,Data!$CG:$CG,0)-1,MATCH($E10&amp;"/"&amp;H$1,Data!$1:$1,0)-1)))</f>
        <v>4</v>
      </c>
      <c r="I10" s="249">
        <f ca="1">IF(ISERROR(OFFSET(Data!$A$1,MATCH($D10,Data!$CG:$CG,0)-1,MATCH($E10&amp;"/"&amp;I$1,Data!$1:$1,0)-1))=TRUE,"",IF(OFFSET(Data!$A$1,MATCH($D10,Data!$CG:$CG,0)-1,MATCH($E10&amp;"/"&amp;I$1,Data!$1:$1,0)-1)=0,"",OFFSET(Data!$A$1,MATCH($D10,Data!$CG:$CG,0)-1,MATCH($E10&amp;"/"&amp;I$1,Data!$1:$1,0)-1)))</f>
        <v>3</v>
      </c>
      <c r="J10" s="249">
        <f ca="1">IF(ISERROR(OFFSET(Data!$A$1,MATCH($D10,Data!$CG:$CG,0)-1,MATCH($E10&amp;"/"&amp;J$1,Data!$1:$1,0)-1))=TRUE,"",IF(OFFSET(Data!$A$1,MATCH($D10,Data!$CG:$CG,0)-1,MATCH($E10&amp;"/"&amp;J$1,Data!$1:$1,0)-1)=0,"",OFFSET(Data!$A$1,MATCH($D10,Data!$CG:$CG,0)-1,MATCH($E10&amp;"/"&amp;J$1,Data!$1:$1,0)-1)))</f>
        <v>3</v>
      </c>
      <c r="K10" s="261">
        <f ca="1">IF(ISERROR(OFFSET(Data!$A$1,MATCH($D10,Data!$CG:$CG,0)-1,MATCH($E10&amp;"/"&amp;K$1,Data!$1:$1,0)-1))=TRUE,"",IF(OFFSET(Data!$A$1,MATCH($D10,Data!$CG:$CG,0)-1,MATCH($E10&amp;"/"&amp;K$1,Data!$1:$1,0)-1)=0,"",OFFSET(Data!$A$1,MATCH($D10,Data!$CG:$CG,0)-1,MATCH($E10&amp;"/"&amp;K$1,Data!$1:$1,0)-1)))</f>
        <v>4</v>
      </c>
      <c r="L10" s="249">
        <f ca="1">IF(ISERROR(OFFSET(Data!$A$1,MATCH($D10,Data!$CG:$CG,0)-1,MATCH($E10&amp;"/"&amp;L$1,Data!$1:$1,0)-1))=TRUE,"",IF(OFFSET(Data!$A$1,MATCH($D10,Data!$CG:$CG,0)-1,MATCH($E10&amp;"/"&amp;L$1,Data!$1:$1,0)-1)=0,"",OFFSET(Data!$A$1,MATCH($D10,Data!$CG:$CG,0)-1,MATCH($E10&amp;"/"&amp;L$1,Data!$1:$1,0)-1)))</f>
        <v>3</v>
      </c>
      <c r="M10" s="259">
        <f ca="1">IF(ISERROR(OFFSET(Data!$A$1,MATCH($D10,Data!$CG:$CG,0)-1,MATCH($E10&amp;"/"&amp;M$1,Data!$1:$1,0)-1))=TRUE,"",IF(OFFSET(Data!$A$1,MATCH($D10,Data!$CG:$CG,0)-1,MATCH($E10&amp;"/"&amp;M$1,Data!$1:$1,0)-1)=0,"",OFFSET(Data!$A$1,MATCH($D10,Data!$CG:$CG,0)-1,MATCH($E10&amp;"/"&amp;M$1,Data!$1:$1,0)-1)))</f>
        <v>2</v>
      </c>
      <c r="N10" s="264">
        <f ca="1">IF(ISERROR(OFFSET(Data!$A$1,MATCH($D10,Data!$CG:$CG,0)-1,MATCH($E10&amp;"/"&amp;N$1,Data!$1:$1,0)-1))=TRUE,"",IF(OFFSET(Data!$A$1,MATCH($D10,Data!$CG:$CG,0)-1,MATCH($E10&amp;"/"&amp;N$1,Data!$1:$1,0)-1)=0,"",OFFSET(Data!$A$1,MATCH($D10,Data!$CG:$CG,0)-1,MATCH($E10&amp;"/"&amp;N$1,Data!$1:$1,0)-1)))</f>
        <v>6</v>
      </c>
      <c r="O10" s="261">
        <f ca="1">IF(ISERROR(OFFSET(Data!$A$1,MATCH($D10,Data!$CG:$CG,0)-1,MATCH($E10&amp;"/"&amp;O$1,Data!$1:$1,0)-1))=TRUE,"",IF(OFFSET(Data!$A$1,MATCH($D10,Data!$CG:$CG,0)-1,MATCH($E10&amp;"/"&amp;O$1,Data!$1:$1,0)-1)=0,"",OFFSET(Data!$A$1,MATCH($D10,Data!$CG:$CG,0)-1,MATCH($E10&amp;"/"&amp;O$1,Data!$1:$1,0)-1)))</f>
        <v>4</v>
      </c>
      <c r="P10" s="259">
        <f ca="1">IF(ISERROR(OFFSET(Data!$A$1,MATCH($D10,Data!$CG:$CG,0)-1,MATCH($E10&amp;"/"&amp;P$1,Data!$1:$1,0)-1))=TRUE,"",IF(OFFSET(Data!$A$1,MATCH($D10,Data!$CG:$CG,0)-1,MATCH($E10&amp;"/"&amp;P$1,Data!$1:$1,0)-1)=0,"",OFFSET(Data!$A$1,MATCH($D10,Data!$CG:$CG,0)-1,MATCH($E10&amp;"/"&amp;P$1,Data!$1:$1,0)-1)))</f>
        <v>2</v>
      </c>
      <c r="Q10" s="261">
        <f ca="1">IF(ISERROR(OFFSET(Data!$A$1,MATCH($D10,Data!$CG:$CG,0)-1,MATCH($E10&amp;"/"&amp;Q$1,Data!$1:$1,0)-1))=TRUE,"",IF(OFFSET(Data!$A$1,MATCH($D10,Data!$CG:$CG,0)-1,MATCH($E10&amp;"/"&amp;Q$1,Data!$1:$1,0)-1)=0,"",OFFSET(Data!$A$1,MATCH($D10,Data!$CG:$CG,0)-1,MATCH($E10&amp;"/"&amp;Q$1,Data!$1:$1,0)-1)))</f>
        <v>4</v>
      </c>
      <c r="R10" s="249">
        <f ca="1">IF(ISERROR(OFFSET(Data!$A$1,MATCH($D10,Data!$CG:$CG,0)-1,MATCH($E10&amp;"/"&amp;R$1,Data!$1:$1,0)-1))=TRUE,"",IF(OFFSET(Data!$A$1,MATCH($D10,Data!$CG:$CG,0)-1,MATCH($E10&amp;"/"&amp;R$1,Data!$1:$1,0)-1)=0,"",OFFSET(Data!$A$1,MATCH($D10,Data!$CG:$CG,0)-1,MATCH($E10&amp;"/"&amp;R$1,Data!$1:$1,0)-1)))</f>
        <v>4</v>
      </c>
      <c r="S10" s="252" t="str">
        <f ca="1">IF(ISERROR(OFFSET(Data!$A$1,MATCH($D10,Data!$CG:$CG,0)-1,MATCH($E10&amp;"/"&amp;S$1,Data!$1:$1,0)-1))=TRUE,"",IF(OFFSET(Data!$A$1,MATCH($D10,Data!$CG:$CG,0)-1,MATCH($E10&amp;"/"&amp;S$1,Data!$1:$1,0)-1)=0,"",OFFSET(Data!$A$1,MATCH($D10,Data!$CG:$CG,0)-1,MATCH($E10&amp;"/"&amp;S$1,Data!$1:$1,0)-1)))</f>
        <v/>
      </c>
      <c r="T10" s="252" t="str">
        <f ca="1">IF(ISERROR(OFFSET(Data!$A$1,MATCH($D10,Data!$CG:$CG,0)-1,MATCH($E10&amp;"/"&amp;T$1,Data!$1:$1,0)-1))=TRUE,"",IF(OFFSET(Data!$A$1,MATCH($D10,Data!$CG:$CG,0)-1,MATCH($E10&amp;"/"&amp;T$1,Data!$1:$1,0)-1)=0,"",OFFSET(Data!$A$1,MATCH($D10,Data!$CG:$CG,0)-1,MATCH($E10&amp;"/"&amp;T$1,Data!$1:$1,0)-1)))</f>
        <v/>
      </c>
      <c r="U10" s="252" t="str">
        <f ca="1">IF(ISERROR(OFFSET(Data!$A$1,MATCH($D10,Data!$CG:$CG,0)-1,MATCH($E10&amp;"/"&amp;U$1,Data!$1:$1,0)-1))=TRUE,"",IF(OFFSET(Data!$A$1,MATCH($D10,Data!$CG:$CG,0)-1,MATCH($E10&amp;"/"&amp;U$1,Data!$1:$1,0)-1)=0,"",OFFSET(Data!$A$1,MATCH($D10,Data!$CG:$CG,0)-1,MATCH($E10&amp;"/"&amp;U$1,Data!$1:$1,0)-1)))</f>
        <v/>
      </c>
      <c r="V10" s="252" t="str">
        <f ca="1">IF(ISERROR(OFFSET(Data!$A$1,MATCH($D10,Data!$CG:$CG,0)-1,MATCH($E10&amp;"/"&amp;V$1,Data!$1:$1,0)-1))=TRUE,"",IF(OFFSET(Data!$A$1,MATCH($D10,Data!$CG:$CG,0)-1,MATCH($E10&amp;"/"&amp;V$1,Data!$1:$1,0)-1)=0,"",OFFSET(Data!$A$1,MATCH($D10,Data!$CG:$CG,0)-1,MATCH($E10&amp;"/"&amp;V$1,Data!$1:$1,0)-1)))</f>
        <v/>
      </c>
      <c r="W10" s="269" t="str">
        <f ca="1">IF(ISERROR(OFFSET(Data!$A$1,MATCH($D10,Data!$CG:$CG,0)-1,MATCH($E10&amp;"/"&amp;W$1,Data!$1:$1,0)-1))=TRUE,"",IF(OFFSET(Data!$A$1,MATCH($D10,Data!$CG:$CG,0)-1,MATCH($E10&amp;"/"&amp;W$1,Data!$1:$1,0)-1)=0,"",OFFSET(Data!$A$1,MATCH($D10,Data!$CG:$CG,0)-1,MATCH($E10&amp;"/"&amp;W$1,Data!$1:$1,0)-1)))</f>
        <v/>
      </c>
      <c r="X10" s="252" t="str">
        <f ca="1">IF(ISERROR(OFFSET(Data!$A$1,MATCH($D10,Data!$CG:$CG,0)-1,MATCH($E10&amp;"/"&amp;X$1,Data!$1:$1,0)-1))=TRUE,"",IF(OFFSET(Data!$A$1,MATCH($D10,Data!$CG:$CG,0)-1,MATCH($E10&amp;"/"&amp;X$1,Data!$1:$1,0)-1)=0,"",OFFSET(Data!$A$1,MATCH($D10,Data!$CG:$CG,0)-1,MATCH($E10&amp;"/"&amp;X$1,Data!$1:$1,0)-1)))</f>
        <v/>
      </c>
      <c r="Y10" s="252" t="str">
        <f ca="1">IF(ISERROR(OFFSET(Data!$A$1,MATCH($D10,Data!$CG:$CG,0)-1,MATCH($E10&amp;"/"&amp;Y$1,Data!$1:$1,0)-1))=TRUE,"",IF(OFFSET(Data!$A$1,MATCH($D10,Data!$CG:$CG,0)-1,MATCH($E10&amp;"/"&amp;Y$1,Data!$1:$1,0)-1)=0,"",OFFSET(Data!$A$1,MATCH($D10,Data!$CG:$CG,0)-1,MATCH($E10&amp;"/"&amp;Y$1,Data!$1:$1,0)-1)))</f>
        <v/>
      </c>
      <c r="Z10" s="252" t="str">
        <f ca="1">IF(ISERROR(OFFSET(Data!$A$1,MATCH($D10,Data!$CG:$CG,0)-1,MATCH($E10&amp;"/"&amp;Z$1,Data!$1:$1,0)-1))=TRUE,"",IF(OFFSET(Data!$A$1,MATCH($D10,Data!$CG:$CG,0)-1,MATCH($E10&amp;"/"&amp;Z$1,Data!$1:$1,0)-1)=0,"",OFFSET(Data!$A$1,MATCH($D10,Data!$CG:$CG,0)-1,MATCH($E10&amp;"/"&amp;Z$1,Data!$1:$1,0)-1)))</f>
        <v/>
      </c>
      <c r="AA10" s="252" t="str">
        <f ca="1">IF(ISERROR(OFFSET(Data!$A$1,MATCH($D10,Data!$CG:$CG,0)-1,MATCH($E10&amp;"/"&amp;AA$1,Data!$1:$1,0)-1))=TRUE,"",IF(OFFSET(Data!$A$1,MATCH($D10,Data!$CG:$CG,0)-1,MATCH($E10&amp;"/"&amp;AA$1,Data!$1:$1,0)-1)=0,"",OFFSET(Data!$A$1,MATCH($D10,Data!$CG:$CG,0)-1,MATCH($E10&amp;"/"&amp;AA$1,Data!$1:$1,0)-1)))</f>
        <v/>
      </c>
      <c r="AB10" s="252" t="str">
        <f ca="1">IF(ISERROR(OFFSET(Data!$A$1,MATCH($D10,Data!$CG:$CG,0)-1,MATCH($E10&amp;"/"&amp;AB$1,Data!$1:$1,0)-1))=TRUE,"",IF(OFFSET(Data!$A$1,MATCH($D10,Data!$CG:$CG,0)-1,MATCH($E10&amp;"/"&amp;AB$1,Data!$1:$1,0)-1)=0,"",OFFSET(Data!$A$1,MATCH($D10,Data!$CG:$CG,0)-1,MATCH($E10&amp;"/"&amp;AB$1,Data!$1:$1,0)-1)))</f>
        <v/>
      </c>
      <c r="AC10" s="252" t="str">
        <f ca="1">IF(ISERROR(OFFSET(Data!$A$1,MATCH($D10,Data!$CG:$CG,0)-1,MATCH($E10&amp;"/"&amp;AC$1,Data!$1:$1,0)-1))=TRUE,"",IF(OFFSET(Data!$A$1,MATCH($D10,Data!$CG:$CG,0)-1,MATCH($E10&amp;"/"&amp;AC$1,Data!$1:$1,0)-1)=0,"",OFFSET(Data!$A$1,MATCH($D10,Data!$CG:$CG,0)-1,MATCH($E10&amp;"/"&amp;AC$1,Data!$1:$1,0)-1)))</f>
        <v/>
      </c>
      <c r="AD10" s="252" t="str">
        <f ca="1">IF(ISERROR(OFFSET(Data!$A$1,MATCH($D10,Data!$CG:$CG,0)-1,MATCH($E10&amp;"/"&amp;AD$1,Data!$1:$1,0)-1))=TRUE,"",IF(OFFSET(Data!$A$1,MATCH($D10,Data!$CG:$CG,0)-1,MATCH($E10&amp;"/"&amp;AD$1,Data!$1:$1,0)-1)=0,"",OFFSET(Data!$A$1,MATCH($D10,Data!$CG:$CG,0)-1,MATCH($E10&amp;"/"&amp;AD$1,Data!$1:$1,0)-1)))</f>
        <v/>
      </c>
      <c r="AE10" s="252" t="str">
        <f ca="1">IF(ISERROR(OFFSET(Data!$A$1,MATCH($D10,Data!$CG:$CG,0)-1,MATCH($E10&amp;"/"&amp;AE$1,Data!$1:$1,0)-1))=TRUE,"",IF(OFFSET(Data!$A$1,MATCH($D10,Data!$CG:$CG,0)-1,MATCH($E10&amp;"/"&amp;AE$1,Data!$1:$1,0)-1)=0,"",OFFSET(Data!$A$1,MATCH($D10,Data!$CG:$CG,0)-1,MATCH($E10&amp;"/"&amp;AE$1,Data!$1:$1,0)-1)))</f>
        <v/>
      </c>
      <c r="AF10" s="253" t="str">
        <f ca="1">IF(ISERROR(OFFSET(Data!$A$1,MATCH($D10,Data!$CG:$CG,0)-1,MATCH($E10&amp;"/"&amp;AF$1,Data!$1:$1,0)-1))=TRUE,"",IF(OFFSET(Data!$A$1,MATCH($D10,Data!$CG:$CG,0)-1,MATCH($E10&amp;"/"&amp;AF$1,Data!$1:$1,0)-1)=0,"",OFFSET(Data!$A$1,MATCH($D10,Data!$CG:$CG,0)-1,MATCH($E10&amp;"/"&amp;AF$1,Data!$1:$1,0)-1)))</f>
        <v/>
      </c>
      <c r="AG10" s="188">
        <f t="shared" ref="AG10:AG73" ca="1" si="4">SUM(F10:AF10)</f>
        <v>43</v>
      </c>
      <c r="AH10" s="208">
        <f ca="1">SUM(AG9:AG10)</f>
        <v>85</v>
      </c>
    </row>
    <row r="11" spans="1:35" ht="15" hidden="1" customHeight="1" x14ac:dyDescent="0.25">
      <c r="A11" s="446"/>
      <c r="B11" s="469"/>
      <c r="C11" s="472"/>
      <c r="D11" s="50" t="str">
        <f>IF(C11&lt;&gt;"",C11,D10)</f>
        <v>Harald Neumayr</v>
      </c>
      <c r="E11" s="51" t="s">
        <v>23</v>
      </c>
      <c r="F11" s="254" t="str">
        <f ca="1">IF(ISERROR(OFFSET(Data!$A$1,MATCH($D11,Data!$CG:$CG,0)-1,MATCH($E11&amp;"/"&amp;F$1,Data!$1:$1,0)-1))=TRUE,"",IF(OFFSET(Data!$A$1,MATCH($D11,Data!$CG:$CG,0)-1,MATCH($E11&amp;"/"&amp;F$1,Data!$1:$1,0)-1)=0,"",OFFSET(Data!$A$1,MATCH($D11,Data!$CG:$CG,0)-1,MATCH($E11&amp;"/"&amp;F$1,Data!$1:$1,0)-1)))</f>
        <v/>
      </c>
      <c r="G11" s="252" t="str">
        <f ca="1">IF(ISERROR(OFFSET(Data!$A$1,MATCH($D11,Data!$CG:$CG,0)-1,MATCH($E11&amp;"/"&amp;G$1,Data!$1:$1,0)-1))=TRUE,"",IF(OFFSET(Data!$A$1,MATCH($D11,Data!$CG:$CG,0)-1,MATCH($E11&amp;"/"&amp;G$1,Data!$1:$1,0)-1)=0,"",OFFSET(Data!$A$1,MATCH($D11,Data!$CG:$CG,0)-1,MATCH($E11&amp;"/"&amp;G$1,Data!$1:$1,0)-1)))</f>
        <v/>
      </c>
      <c r="H11" s="252" t="str">
        <f ca="1">IF(ISERROR(OFFSET(Data!$A$1,MATCH($D11,Data!$CG:$CG,0)-1,MATCH($E11&amp;"/"&amp;H$1,Data!$1:$1,0)-1))=TRUE,"",IF(OFFSET(Data!$A$1,MATCH($D11,Data!$CG:$CG,0)-1,MATCH($E11&amp;"/"&amp;H$1,Data!$1:$1,0)-1)=0,"",OFFSET(Data!$A$1,MATCH($D11,Data!$CG:$CG,0)-1,MATCH($E11&amp;"/"&amp;H$1,Data!$1:$1,0)-1)))</f>
        <v/>
      </c>
      <c r="I11" s="252" t="str">
        <f ca="1">IF(ISERROR(OFFSET(Data!$A$1,MATCH($D11,Data!$CG:$CG,0)-1,MATCH($E11&amp;"/"&amp;I$1,Data!$1:$1,0)-1))=TRUE,"",IF(OFFSET(Data!$A$1,MATCH($D11,Data!$CG:$CG,0)-1,MATCH($E11&amp;"/"&amp;I$1,Data!$1:$1,0)-1)=0,"",OFFSET(Data!$A$1,MATCH($D11,Data!$CG:$CG,0)-1,MATCH($E11&amp;"/"&amp;I$1,Data!$1:$1,0)-1)))</f>
        <v/>
      </c>
      <c r="J11" s="252" t="str">
        <f ca="1">IF(ISERROR(OFFSET(Data!$A$1,MATCH($D11,Data!$CG:$CG,0)-1,MATCH($E11&amp;"/"&amp;J$1,Data!$1:$1,0)-1))=TRUE,"",IF(OFFSET(Data!$A$1,MATCH($D11,Data!$CG:$CG,0)-1,MATCH($E11&amp;"/"&amp;J$1,Data!$1:$1,0)-1)=0,"",OFFSET(Data!$A$1,MATCH($D11,Data!$CG:$CG,0)-1,MATCH($E11&amp;"/"&amp;J$1,Data!$1:$1,0)-1)))</f>
        <v/>
      </c>
      <c r="K11" s="252" t="str">
        <f ca="1">IF(ISERROR(OFFSET(Data!$A$1,MATCH($D11,Data!$CG:$CG,0)-1,MATCH($E11&amp;"/"&amp;K$1,Data!$1:$1,0)-1))=TRUE,"",IF(OFFSET(Data!$A$1,MATCH($D11,Data!$CG:$CG,0)-1,MATCH($E11&amp;"/"&amp;K$1,Data!$1:$1,0)-1)=0,"",OFFSET(Data!$A$1,MATCH($D11,Data!$CG:$CG,0)-1,MATCH($E11&amp;"/"&amp;K$1,Data!$1:$1,0)-1)))</f>
        <v/>
      </c>
      <c r="L11" s="252" t="str">
        <f ca="1">IF(ISERROR(OFFSET(Data!$A$1,MATCH($D11,Data!$CG:$CG,0)-1,MATCH($E11&amp;"/"&amp;L$1,Data!$1:$1,0)-1))=TRUE,"",IF(OFFSET(Data!$A$1,MATCH($D11,Data!$CG:$CG,0)-1,MATCH($E11&amp;"/"&amp;L$1,Data!$1:$1,0)-1)=0,"",OFFSET(Data!$A$1,MATCH($D11,Data!$CG:$CG,0)-1,MATCH($E11&amp;"/"&amp;L$1,Data!$1:$1,0)-1)))</f>
        <v/>
      </c>
      <c r="M11" s="252" t="str">
        <f ca="1">IF(ISERROR(OFFSET(Data!$A$1,MATCH($D11,Data!$CG:$CG,0)-1,MATCH($E11&amp;"/"&amp;M$1,Data!$1:$1,0)-1))=TRUE,"",IF(OFFSET(Data!$A$1,MATCH($D11,Data!$CG:$CG,0)-1,MATCH($E11&amp;"/"&amp;M$1,Data!$1:$1,0)-1)=0,"",OFFSET(Data!$A$1,MATCH($D11,Data!$CG:$CG,0)-1,MATCH($E11&amp;"/"&amp;M$1,Data!$1:$1,0)-1)))</f>
        <v/>
      </c>
      <c r="N11" s="252" t="str">
        <f ca="1">IF(ISERROR(OFFSET(Data!$A$1,MATCH($D11,Data!$CG:$CG,0)-1,MATCH($E11&amp;"/"&amp;N$1,Data!$1:$1,0)-1))=TRUE,"",IF(OFFSET(Data!$A$1,MATCH($D11,Data!$CG:$CG,0)-1,MATCH($E11&amp;"/"&amp;N$1,Data!$1:$1,0)-1)=0,"",OFFSET(Data!$A$1,MATCH($D11,Data!$CG:$CG,0)-1,MATCH($E11&amp;"/"&amp;N$1,Data!$1:$1,0)-1)))</f>
        <v/>
      </c>
      <c r="O11" s="252" t="str">
        <f ca="1">IF(ISERROR(OFFSET(Data!$A$1,MATCH($D11,Data!$CG:$CG,0)-1,MATCH($E11&amp;"/"&amp;O$1,Data!$1:$1,0)-1))=TRUE,"",IF(OFFSET(Data!$A$1,MATCH($D11,Data!$CG:$CG,0)-1,MATCH($E11&amp;"/"&amp;O$1,Data!$1:$1,0)-1)=0,"",OFFSET(Data!$A$1,MATCH($D11,Data!$CG:$CG,0)-1,MATCH($E11&amp;"/"&amp;O$1,Data!$1:$1,0)-1)))</f>
        <v/>
      </c>
      <c r="P11" s="252" t="str">
        <f ca="1">IF(ISERROR(OFFSET(Data!$A$1,MATCH($D11,Data!$CG:$CG,0)-1,MATCH($E11&amp;"/"&amp;P$1,Data!$1:$1,0)-1))=TRUE,"",IF(OFFSET(Data!$A$1,MATCH($D11,Data!$CG:$CG,0)-1,MATCH($E11&amp;"/"&amp;P$1,Data!$1:$1,0)-1)=0,"",OFFSET(Data!$A$1,MATCH($D11,Data!$CG:$CG,0)-1,MATCH($E11&amp;"/"&amp;P$1,Data!$1:$1,0)-1)))</f>
        <v/>
      </c>
      <c r="Q11" s="252" t="str">
        <f ca="1">IF(ISERROR(OFFSET(Data!$A$1,MATCH($D11,Data!$CG:$CG,0)-1,MATCH($E11&amp;"/"&amp;Q$1,Data!$1:$1,0)-1))=TRUE,"",IF(OFFSET(Data!$A$1,MATCH($D11,Data!$CG:$CG,0)-1,MATCH($E11&amp;"/"&amp;Q$1,Data!$1:$1,0)-1)=0,"",OFFSET(Data!$A$1,MATCH($D11,Data!$CG:$CG,0)-1,MATCH($E11&amp;"/"&amp;Q$1,Data!$1:$1,0)-1)))</f>
        <v/>
      </c>
      <c r="R11" s="252" t="str">
        <f ca="1">IF(ISERROR(OFFSET(Data!$A$1,MATCH($D11,Data!$CG:$CG,0)-1,MATCH($E11&amp;"/"&amp;R$1,Data!$1:$1,0)-1))=TRUE,"",IF(OFFSET(Data!$A$1,MATCH($D11,Data!$CG:$CG,0)-1,MATCH($E11&amp;"/"&amp;R$1,Data!$1:$1,0)-1)=0,"",OFFSET(Data!$A$1,MATCH($D11,Data!$CG:$CG,0)-1,MATCH($E11&amp;"/"&amp;R$1,Data!$1:$1,0)-1)))</f>
        <v/>
      </c>
      <c r="S11" s="252" t="str">
        <f ca="1">IF(ISERROR(OFFSET(Data!$A$1,MATCH($D11,Data!$CG:$CG,0)-1,MATCH($E11&amp;"/"&amp;S$1,Data!$1:$1,0)-1))=TRUE,"",IF(OFFSET(Data!$A$1,MATCH($D11,Data!$CG:$CG,0)-1,MATCH($E11&amp;"/"&amp;S$1,Data!$1:$1,0)-1)=0,"",OFFSET(Data!$A$1,MATCH($D11,Data!$CG:$CG,0)-1,MATCH($E11&amp;"/"&amp;S$1,Data!$1:$1,0)-1)))</f>
        <v/>
      </c>
      <c r="T11" s="252" t="str">
        <f ca="1">IF(ISERROR(OFFSET(Data!$A$1,MATCH($D11,Data!$CG:$CG,0)-1,MATCH($E11&amp;"/"&amp;T$1,Data!$1:$1,0)-1))=TRUE,"",IF(OFFSET(Data!$A$1,MATCH($D11,Data!$CG:$CG,0)-1,MATCH($E11&amp;"/"&amp;T$1,Data!$1:$1,0)-1)=0,"",OFFSET(Data!$A$1,MATCH($D11,Data!$CG:$CG,0)-1,MATCH($E11&amp;"/"&amp;T$1,Data!$1:$1,0)-1)))</f>
        <v/>
      </c>
      <c r="U11" s="252" t="str">
        <f ca="1">IF(ISERROR(OFFSET(Data!$A$1,MATCH($D11,Data!$CG:$CG,0)-1,MATCH($E11&amp;"/"&amp;U$1,Data!$1:$1,0)-1))=TRUE,"",IF(OFFSET(Data!$A$1,MATCH($D11,Data!$CG:$CG,0)-1,MATCH($E11&amp;"/"&amp;U$1,Data!$1:$1,0)-1)=0,"",OFFSET(Data!$A$1,MATCH($D11,Data!$CG:$CG,0)-1,MATCH($E11&amp;"/"&amp;U$1,Data!$1:$1,0)-1)))</f>
        <v/>
      </c>
      <c r="V11" s="252" t="str">
        <f ca="1">IF(ISERROR(OFFSET(Data!$A$1,MATCH($D11,Data!$CG:$CG,0)-1,MATCH($E11&amp;"/"&amp;V$1,Data!$1:$1,0)-1))=TRUE,"",IF(OFFSET(Data!$A$1,MATCH($D11,Data!$CG:$CG,0)-1,MATCH($E11&amp;"/"&amp;V$1,Data!$1:$1,0)-1)=0,"",OFFSET(Data!$A$1,MATCH($D11,Data!$CG:$CG,0)-1,MATCH($E11&amp;"/"&amp;V$1,Data!$1:$1,0)-1)))</f>
        <v/>
      </c>
      <c r="W11" s="269" t="str">
        <f ca="1">IF(ISERROR(OFFSET(Data!$A$1,MATCH($D11,Data!$CG:$CG,0)-1,MATCH($E11&amp;"/"&amp;W$1,Data!$1:$1,0)-1))=TRUE,"",IF(OFFSET(Data!$A$1,MATCH($D11,Data!$CG:$CG,0)-1,MATCH($E11&amp;"/"&amp;W$1,Data!$1:$1,0)-1)=0,"",OFFSET(Data!$A$1,MATCH($D11,Data!$CG:$CG,0)-1,MATCH($E11&amp;"/"&amp;W$1,Data!$1:$1,0)-1)))</f>
        <v/>
      </c>
      <c r="X11" s="252" t="str">
        <f ca="1">IF(ISERROR(OFFSET(Data!$A$1,MATCH($D11,Data!$CG:$CG,0)-1,MATCH($E11&amp;"/"&amp;X$1,Data!$1:$1,0)-1))=TRUE,"",IF(OFFSET(Data!$A$1,MATCH($D11,Data!$CG:$CG,0)-1,MATCH($E11&amp;"/"&amp;X$1,Data!$1:$1,0)-1)=0,"",OFFSET(Data!$A$1,MATCH($D11,Data!$CG:$CG,0)-1,MATCH($E11&amp;"/"&amp;X$1,Data!$1:$1,0)-1)))</f>
        <v/>
      </c>
      <c r="Y11" s="252" t="str">
        <f ca="1">IF(ISERROR(OFFSET(Data!$A$1,MATCH($D11,Data!$CG:$CG,0)-1,MATCH($E11&amp;"/"&amp;Y$1,Data!$1:$1,0)-1))=TRUE,"",IF(OFFSET(Data!$A$1,MATCH($D11,Data!$CG:$CG,0)-1,MATCH($E11&amp;"/"&amp;Y$1,Data!$1:$1,0)-1)=0,"",OFFSET(Data!$A$1,MATCH($D11,Data!$CG:$CG,0)-1,MATCH($E11&amp;"/"&amp;Y$1,Data!$1:$1,0)-1)))</f>
        <v/>
      </c>
      <c r="Z11" s="252" t="str">
        <f ca="1">IF(ISERROR(OFFSET(Data!$A$1,MATCH($D11,Data!$CG:$CG,0)-1,MATCH($E11&amp;"/"&amp;Z$1,Data!$1:$1,0)-1))=TRUE,"",IF(OFFSET(Data!$A$1,MATCH($D11,Data!$CG:$CG,0)-1,MATCH($E11&amp;"/"&amp;Z$1,Data!$1:$1,0)-1)=0,"",OFFSET(Data!$A$1,MATCH($D11,Data!$CG:$CG,0)-1,MATCH($E11&amp;"/"&amp;Z$1,Data!$1:$1,0)-1)))</f>
        <v/>
      </c>
      <c r="AA11" s="252" t="str">
        <f ca="1">IF(ISERROR(OFFSET(Data!$A$1,MATCH($D11,Data!$CG:$CG,0)-1,MATCH($E11&amp;"/"&amp;AA$1,Data!$1:$1,0)-1))=TRUE,"",IF(OFFSET(Data!$A$1,MATCH($D11,Data!$CG:$CG,0)-1,MATCH($E11&amp;"/"&amp;AA$1,Data!$1:$1,0)-1)=0,"",OFFSET(Data!$A$1,MATCH($D11,Data!$CG:$CG,0)-1,MATCH($E11&amp;"/"&amp;AA$1,Data!$1:$1,0)-1)))</f>
        <v/>
      </c>
      <c r="AB11" s="252" t="str">
        <f ca="1">IF(ISERROR(OFFSET(Data!$A$1,MATCH($D11,Data!$CG:$CG,0)-1,MATCH($E11&amp;"/"&amp;AB$1,Data!$1:$1,0)-1))=TRUE,"",IF(OFFSET(Data!$A$1,MATCH($D11,Data!$CG:$CG,0)-1,MATCH($E11&amp;"/"&amp;AB$1,Data!$1:$1,0)-1)=0,"",OFFSET(Data!$A$1,MATCH($D11,Data!$CG:$CG,0)-1,MATCH($E11&amp;"/"&amp;AB$1,Data!$1:$1,0)-1)))</f>
        <v/>
      </c>
      <c r="AC11" s="252" t="str">
        <f ca="1">IF(ISERROR(OFFSET(Data!$A$1,MATCH($D11,Data!$CG:$CG,0)-1,MATCH($E11&amp;"/"&amp;AC$1,Data!$1:$1,0)-1))=TRUE,"",IF(OFFSET(Data!$A$1,MATCH($D11,Data!$CG:$CG,0)-1,MATCH($E11&amp;"/"&amp;AC$1,Data!$1:$1,0)-1)=0,"",OFFSET(Data!$A$1,MATCH($D11,Data!$CG:$CG,0)-1,MATCH($E11&amp;"/"&amp;AC$1,Data!$1:$1,0)-1)))</f>
        <v/>
      </c>
      <c r="AD11" s="252" t="str">
        <f ca="1">IF(ISERROR(OFFSET(Data!$A$1,MATCH($D11,Data!$CG:$CG,0)-1,MATCH($E11&amp;"/"&amp;AD$1,Data!$1:$1,0)-1))=TRUE,"",IF(OFFSET(Data!$A$1,MATCH($D11,Data!$CG:$CG,0)-1,MATCH($E11&amp;"/"&amp;AD$1,Data!$1:$1,0)-1)=0,"",OFFSET(Data!$A$1,MATCH($D11,Data!$CG:$CG,0)-1,MATCH($E11&amp;"/"&amp;AD$1,Data!$1:$1,0)-1)))</f>
        <v/>
      </c>
      <c r="AE11" s="252" t="str">
        <f ca="1">IF(ISERROR(OFFSET(Data!$A$1,MATCH($D11,Data!$CG:$CG,0)-1,MATCH($E11&amp;"/"&amp;AE$1,Data!$1:$1,0)-1))=TRUE,"",IF(OFFSET(Data!$A$1,MATCH($D11,Data!$CG:$CG,0)-1,MATCH($E11&amp;"/"&amp;AE$1,Data!$1:$1,0)-1)=0,"",OFFSET(Data!$A$1,MATCH($D11,Data!$CG:$CG,0)-1,MATCH($E11&amp;"/"&amp;AE$1,Data!$1:$1,0)-1)))</f>
        <v/>
      </c>
      <c r="AF11" s="253" t="str">
        <f ca="1">IF(ISERROR(OFFSET(Data!$A$1,MATCH($D11,Data!$CG:$CG,0)-1,MATCH($E11&amp;"/"&amp;AF$1,Data!$1:$1,0)-1))=TRUE,"",IF(OFFSET(Data!$A$1,MATCH($D11,Data!$CG:$CG,0)-1,MATCH($E11&amp;"/"&amp;AF$1,Data!$1:$1,0)-1)=0,"",OFFSET(Data!$A$1,MATCH($D11,Data!$CG:$CG,0)-1,MATCH($E11&amp;"/"&amp;AF$1,Data!$1:$1,0)-1)))</f>
        <v/>
      </c>
      <c r="AG11" s="188">
        <f t="shared" ca="1" si="4"/>
        <v>0</v>
      </c>
      <c r="AH11" s="208">
        <f ca="1">SUM(AG9:AG11)</f>
        <v>85</v>
      </c>
    </row>
    <row r="12" spans="1:35" ht="15.75" hidden="1" customHeight="1" x14ac:dyDescent="0.25">
      <c r="A12" s="446"/>
      <c r="B12" s="469"/>
      <c r="C12" s="472"/>
      <c r="D12" s="50" t="str">
        <f>IF(C12&lt;&gt;"",C12,D11)</f>
        <v>Harald Neumayr</v>
      </c>
      <c r="E12" s="51" t="s">
        <v>24</v>
      </c>
      <c r="F12" s="254" t="str">
        <f ca="1">IF(ISERROR(OFFSET(Data!$A$1,MATCH($D12,Data!$CG:$CG,0)-1,MATCH($E12&amp;"/"&amp;F$1,Data!$1:$1,0)-1))=TRUE,"",IF(OFFSET(Data!$A$1,MATCH($D12,Data!$CG:$CG,0)-1,MATCH($E12&amp;"/"&amp;F$1,Data!$1:$1,0)-1)=0,"",OFFSET(Data!$A$1,MATCH($D12,Data!$CG:$CG,0)-1,MATCH($E12&amp;"/"&amp;F$1,Data!$1:$1,0)-1)))</f>
        <v/>
      </c>
      <c r="G12" s="252" t="str">
        <f ca="1">IF(ISERROR(OFFSET(Data!$A$1,MATCH($D12,Data!$CG:$CG,0)-1,MATCH($E12&amp;"/"&amp;G$1,Data!$1:$1,0)-1))=TRUE,"",IF(OFFSET(Data!$A$1,MATCH($D12,Data!$CG:$CG,0)-1,MATCH($E12&amp;"/"&amp;G$1,Data!$1:$1,0)-1)=0,"",OFFSET(Data!$A$1,MATCH($D12,Data!$CG:$CG,0)-1,MATCH($E12&amp;"/"&amp;G$1,Data!$1:$1,0)-1)))</f>
        <v/>
      </c>
      <c r="H12" s="252" t="str">
        <f ca="1">IF(ISERROR(OFFSET(Data!$A$1,MATCH($D12,Data!$CG:$CG,0)-1,MATCH($E12&amp;"/"&amp;H$1,Data!$1:$1,0)-1))=TRUE,"",IF(OFFSET(Data!$A$1,MATCH($D12,Data!$CG:$CG,0)-1,MATCH($E12&amp;"/"&amp;H$1,Data!$1:$1,0)-1)=0,"",OFFSET(Data!$A$1,MATCH($D12,Data!$CG:$CG,0)-1,MATCH($E12&amp;"/"&amp;H$1,Data!$1:$1,0)-1)))</f>
        <v/>
      </c>
      <c r="I12" s="252" t="str">
        <f ca="1">IF(ISERROR(OFFSET(Data!$A$1,MATCH($D12,Data!$CG:$CG,0)-1,MATCH($E12&amp;"/"&amp;I$1,Data!$1:$1,0)-1))=TRUE,"",IF(OFFSET(Data!$A$1,MATCH($D12,Data!$CG:$CG,0)-1,MATCH($E12&amp;"/"&amp;I$1,Data!$1:$1,0)-1)=0,"",OFFSET(Data!$A$1,MATCH($D12,Data!$CG:$CG,0)-1,MATCH($E12&amp;"/"&amp;I$1,Data!$1:$1,0)-1)))</f>
        <v/>
      </c>
      <c r="J12" s="252" t="str">
        <f ca="1">IF(ISERROR(OFFSET(Data!$A$1,MATCH($D12,Data!$CG:$CG,0)-1,MATCH($E12&amp;"/"&amp;J$1,Data!$1:$1,0)-1))=TRUE,"",IF(OFFSET(Data!$A$1,MATCH($D12,Data!$CG:$CG,0)-1,MATCH($E12&amp;"/"&amp;J$1,Data!$1:$1,0)-1)=0,"",OFFSET(Data!$A$1,MATCH($D12,Data!$CG:$CG,0)-1,MATCH($E12&amp;"/"&amp;J$1,Data!$1:$1,0)-1)))</f>
        <v/>
      </c>
      <c r="K12" s="252" t="str">
        <f ca="1">IF(ISERROR(OFFSET(Data!$A$1,MATCH($D12,Data!$CG:$CG,0)-1,MATCH($E12&amp;"/"&amp;K$1,Data!$1:$1,0)-1))=TRUE,"",IF(OFFSET(Data!$A$1,MATCH($D12,Data!$CG:$CG,0)-1,MATCH($E12&amp;"/"&amp;K$1,Data!$1:$1,0)-1)=0,"",OFFSET(Data!$A$1,MATCH($D12,Data!$CG:$CG,0)-1,MATCH($E12&amp;"/"&amp;K$1,Data!$1:$1,0)-1)))</f>
        <v/>
      </c>
      <c r="L12" s="252" t="str">
        <f ca="1">IF(ISERROR(OFFSET(Data!$A$1,MATCH($D12,Data!$CG:$CG,0)-1,MATCH($E12&amp;"/"&amp;L$1,Data!$1:$1,0)-1))=TRUE,"",IF(OFFSET(Data!$A$1,MATCH($D12,Data!$CG:$CG,0)-1,MATCH($E12&amp;"/"&amp;L$1,Data!$1:$1,0)-1)=0,"",OFFSET(Data!$A$1,MATCH($D12,Data!$CG:$CG,0)-1,MATCH($E12&amp;"/"&amp;L$1,Data!$1:$1,0)-1)))</f>
        <v/>
      </c>
      <c r="M12" s="252" t="str">
        <f ca="1">IF(ISERROR(OFFSET(Data!$A$1,MATCH($D12,Data!$CG:$CG,0)-1,MATCH($E12&amp;"/"&amp;M$1,Data!$1:$1,0)-1))=TRUE,"",IF(OFFSET(Data!$A$1,MATCH($D12,Data!$CG:$CG,0)-1,MATCH($E12&amp;"/"&amp;M$1,Data!$1:$1,0)-1)=0,"",OFFSET(Data!$A$1,MATCH($D12,Data!$CG:$CG,0)-1,MATCH($E12&amp;"/"&amp;M$1,Data!$1:$1,0)-1)))</f>
        <v/>
      </c>
      <c r="N12" s="252" t="str">
        <f ca="1">IF(ISERROR(OFFSET(Data!$A$1,MATCH($D12,Data!$CG:$CG,0)-1,MATCH($E12&amp;"/"&amp;N$1,Data!$1:$1,0)-1))=TRUE,"",IF(OFFSET(Data!$A$1,MATCH($D12,Data!$CG:$CG,0)-1,MATCH($E12&amp;"/"&amp;N$1,Data!$1:$1,0)-1)=0,"",OFFSET(Data!$A$1,MATCH($D12,Data!$CG:$CG,0)-1,MATCH($E12&amp;"/"&amp;N$1,Data!$1:$1,0)-1)))</f>
        <v/>
      </c>
      <c r="O12" s="252" t="str">
        <f ca="1">IF(ISERROR(OFFSET(Data!$A$1,MATCH($D12,Data!$CG:$CG,0)-1,MATCH($E12&amp;"/"&amp;O$1,Data!$1:$1,0)-1))=TRUE,"",IF(OFFSET(Data!$A$1,MATCH($D12,Data!$CG:$CG,0)-1,MATCH($E12&amp;"/"&amp;O$1,Data!$1:$1,0)-1)=0,"",OFFSET(Data!$A$1,MATCH($D12,Data!$CG:$CG,0)-1,MATCH($E12&amp;"/"&amp;O$1,Data!$1:$1,0)-1)))</f>
        <v/>
      </c>
      <c r="P12" s="252" t="str">
        <f ca="1">IF(ISERROR(OFFSET(Data!$A$1,MATCH($D12,Data!$CG:$CG,0)-1,MATCH($E12&amp;"/"&amp;P$1,Data!$1:$1,0)-1))=TRUE,"",IF(OFFSET(Data!$A$1,MATCH($D12,Data!$CG:$CG,0)-1,MATCH($E12&amp;"/"&amp;P$1,Data!$1:$1,0)-1)=0,"",OFFSET(Data!$A$1,MATCH($D12,Data!$CG:$CG,0)-1,MATCH($E12&amp;"/"&amp;P$1,Data!$1:$1,0)-1)))</f>
        <v/>
      </c>
      <c r="Q12" s="252" t="str">
        <f ca="1">IF(ISERROR(OFFSET(Data!$A$1,MATCH($D12,Data!$CG:$CG,0)-1,MATCH($E12&amp;"/"&amp;Q$1,Data!$1:$1,0)-1))=TRUE,"",IF(OFFSET(Data!$A$1,MATCH($D12,Data!$CG:$CG,0)-1,MATCH($E12&amp;"/"&amp;Q$1,Data!$1:$1,0)-1)=0,"",OFFSET(Data!$A$1,MATCH($D12,Data!$CG:$CG,0)-1,MATCH($E12&amp;"/"&amp;Q$1,Data!$1:$1,0)-1)))</f>
        <v/>
      </c>
      <c r="R12" s="252" t="str">
        <f ca="1">IF(ISERROR(OFFSET(Data!$A$1,MATCH($D12,Data!$CG:$CG,0)-1,MATCH($E12&amp;"/"&amp;R$1,Data!$1:$1,0)-1))=TRUE,"",IF(OFFSET(Data!$A$1,MATCH($D12,Data!$CG:$CG,0)-1,MATCH($E12&amp;"/"&amp;R$1,Data!$1:$1,0)-1)=0,"",OFFSET(Data!$A$1,MATCH($D12,Data!$CG:$CG,0)-1,MATCH($E12&amp;"/"&amp;R$1,Data!$1:$1,0)-1)))</f>
        <v/>
      </c>
      <c r="S12" s="252" t="str">
        <f ca="1">IF(ISERROR(OFFSET(Data!$A$1,MATCH($D12,Data!$CG:$CG,0)-1,MATCH($E12&amp;"/"&amp;S$1,Data!$1:$1,0)-1))=TRUE,"",IF(OFFSET(Data!$A$1,MATCH($D12,Data!$CG:$CG,0)-1,MATCH($E12&amp;"/"&amp;S$1,Data!$1:$1,0)-1)=0,"",OFFSET(Data!$A$1,MATCH($D12,Data!$CG:$CG,0)-1,MATCH($E12&amp;"/"&amp;S$1,Data!$1:$1,0)-1)))</f>
        <v/>
      </c>
      <c r="T12" s="252" t="str">
        <f ca="1">IF(ISERROR(OFFSET(Data!$A$1,MATCH($D12,Data!$CG:$CG,0)-1,MATCH($E12&amp;"/"&amp;T$1,Data!$1:$1,0)-1))=TRUE,"",IF(OFFSET(Data!$A$1,MATCH($D12,Data!$CG:$CG,0)-1,MATCH($E12&amp;"/"&amp;T$1,Data!$1:$1,0)-1)=0,"",OFFSET(Data!$A$1,MATCH($D12,Data!$CG:$CG,0)-1,MATCH($E12&amp;"/"&amp;T$1,Data!$1:$1,0)-1)))</f>
        <v/>
      </c>
      <c r="U12" s="252" t="str">
        <f ca="1">IF(ISERROR(OFFSET(Data!$A$1,MATCH($D12,Data!$CG:$CG,0)-1,MATCH($E12&amp;"/"&amp;U$1,Data!$1:$1,0)-1))=TRUE,"",IF(OFFSET(Data!$A$1,MATCH($D12,Data!$CG:$CG,0)-1,MATCH($E12&amp;"/"&amp;U$1,Data!$1:$1,0)-1)=0,"",OFFSET(Data!$A$1,MATCH($D12,Data!$CG:$CG,0)-1,MATCH($E12&amp;"/"&amp;U$1,Data!$1:$1,0)-1)))</f>
        <v/>
      </c>
      <c r="V12" s="252" t="str">
        <f ca="1">IF(ISERROR(OFFSET(Data!$A$1,MATCH($D12,Data!$CG:$CG,0)-1,MATCH($E12&amp;"/"&amp;V$1,Data!$1:$1,0)-1))=TRUE,"",IF(OFFSET(Data!$A$1,MATCH($D12,Data!$CG:$CG,0)-1,MATCH($E12&amp;"/"&amp;V$1,Data!$1:$1,0)-1)=0,"",OFFSET(Data!$A$1,MATCH($D12,Data!$CG:$CG,0)-1,MATCH($E12&amp;"/"&amp;V$1,Data!$1:$1,0)-1)))</f>
        <v/>
      </c>
      <c r="W12" s="269" t="str">
        <f ca="1">IF(ISERROR(OFFSET(Data!$A$1,MATCH($D12,Data!$CG:$CG,0)-1,MATCH($E12&amp;"/"&amp;W$1,Data!$1:$1,0)-1))=TRUE,"",IF(OFFSET(Data!$A$1,MATCH($D12,Data!$CG:$CG,0)-1,MATCH($E12&amp;"/"&amp;W$1,Data!$1:$1,0)-1)=0,"",OFFSET(Data!$A$1,MATCH($D12,Data!$CG:$CG,0)-1,MATCH($E12&amp;"/"&amp;W$1,Data!$1:$1,0)-1)))</f>
        <v/>
      </c>
      <c r="X12" s="252" t="str">
        <f ca="1">IF(ISERROR(OFFSET(Data!$A$1,MATCH($D12,Data!$CG:$CG,0)-1,MATCH($E12&amp;"/"&amp;X$1,Data!$1:$1,0)-1))=TRUE,"",IF(OFFSET(Data!$A$1,MATCH($D12,Data!$CG:$CG,0)-1,MATCH($E12&amp;"/"&amp;X$1,Data!$1:$1,0)-1)=0,"",OFFSET(Data!$A$1,MATCH($D12,Data!$CG:$CG,0)-1,MATCH($E12&amp;"/"&amp;X$1,Data!$1:$1,0)-1)))</f>
        <v/>
      </c>
      <c r="Y12" s="252" t="str">
        <f ca="1">IF(ISERROR(OFFSET(Data!$A$1,MATCH($D12,Data!$CG:$CG,0)-1,MATCH($E12&amp;"/"&amp;Y$1,Data!$1:$1,0)-1))=TRUE,"",IF(OFFSET(Data!$A$1,MATCH($D12,Data!$CG:$CG,0)-1,MATCH($E12&amp;"/"&amp;Y$1,Data!$1:$1,0)-1)=0,"",OFFSET(Data!$A$1,MATCH($D12,Data!$CG:$CG,0)-1,MATCH($E12&amp;"/"&amp;Y$1,Data!$1:$1,0)-1)))</f>
        <v/>
      </c>
      <c r="Z12" s="252" t="str">
        <f ca="1">IF(ISERROR(OFFSET(Data!$A$1,MATCH($D12,Data!$CG:$CG,0)-1,MATCH($E12&amp;"/"&amp;Z$1,Data!$1:$1,0)-1))=TRUE,"",IF(OFFSET(Data!$A$1,MATCH($D12,Data!$CG:$CG,0)-1,MATCH($E12&amp;"/"&amp;Z$1,Data!$1:$1,0)-1)=0,"",OFFSET(Data!$A$1,MATCH($D12,Data!$CG:$CG,0)-1,MATCH($E12&amp;"/"&amp;Z$1,Data!$1:$1,0)-1)))</f>
        <v/>
      </c>
      <c r="AA12" s="252" t="str">
        <f ca="1">IF(ISERROR(OFFSET(Data!$A$1,MATCH($D12,Data!$CG:$CG,0)-1,MATCH($E12&amp;"/"&amp;AA$1,Data!$1:$1,0)-1))=TRUE,"",IF(OFFSET(Data!$A$1,MATCH($D12,Data!$CG:$CG,0)-1,MATCH($E12&amp;"/"&amp;AA$1,Data!$1:$1,0)-1)=0,"",OFFSET(Data!$A$1,MATCH($D12,Data!$CG:$CG,0)-1,MATCH($E12&amp;"/"&amp;AA$1,Data!$1:$1,0)-1)))</f>
        <v/>
      </c>
      <c r="AB12" s="252" t="str">
        <f ca="1">IF(ISERROR(OFFSET(Data!$A$1,MATCH($D12,Data!$CG:$CG,0)-1,MATCH($E12&amp;"/"&amp;AB$1,Data!$1:$1,0)-1))=TRUE,"",IF(OFFSET(Data!$A$1,MATCH($D12,Data!$CG:$CG,0)-1,MATCH($E12&amp;"/"&amp;AB$1,Data!$1:$1,0)-1)=0,"",OFFSET(Data!$A$1,MATCH($D12,Data!$CG:$CG,0)-1,MATCH($E12&amp;"/"&amp;AB$1,Data!$1:$1,0)-1)))</f>
        <v/>
      </c>
      <c r="AC12" s="252" t="str">
        <f ca="1">IF(ISERROR(OFFSET(Data!$A$1,MATCH($D12,Data!$CG:$CG,0)-1,MATCH($E12&amp;"/"&amp;AC$1,Data!$1:$1,0)-1))=TRUE,"",IF(OFFSET(Data!$A$1,MATCH($D12,Data!$CG:$CG,0)-1,MATCH($E12&amp;"/"&amp;AC$1,Data!$1:$1,0)-1)=0,"",OFFSET(Data!$A$1,MATCH($D12,Data!$CG:$CG,0)-1,MATCH($E12&amp;"/"&amp;AC$1,Data!$1:$1,0)-1)))</f>
        <v/>
      </c>
      <c r="AD12" s="252" t="str">
        <f ca="1">IF(ISERROR(OFFSET(Data!$A$1,MATCH($D12,Data!$CG:$CG,0)-1,MATCH($E12&amp;"/"&amp;AD$1,Data!$1:$1,0)-1))=TRUE,"",IF(OFFSET(Data!$A$1,MATCH($D12,Data!$CG:$CG,0)-1,MATCH($E12&amp;"/"&amp;AD$1,Data!$1:$1,0)-1)=0,"",OFFSET(Data!$A$1,MATCH($D12,Data!$CG:$CG,0)-1,MATCH($E12&amp;"/"&amp;AD$1,Data!$1:$1,0)-1)))</f>
        <v/>
      </c>
      <c r="AE12" s="252" t="str">
        <f ca="1">IF(ISERROR(OFFSET(Data!$A$1,MATCH($D12,Data!$CG:$CG,0)-1,MATCH($E12&amp;"/"&amp;AE$1,Data!$1:$1,0)-1))=TRUE,"",IF(OFFSET(Data!$A$1,MATCH($D12,Data!$CG:$CG,0)-1,MATCH($E12&amp;"/"&amp;AE$1,Data!$1:$1,0)-1)=0,"",OFFSET(Data!$A$1,MATCH($D12,Data!$CG:$CG,0)-1,MATCH($E12&amp;"/"&amp;AE$1,Data!$1:$1,0)-1)))</f>
        <v/>
      </c>
      <c r="AF12" s="253" t="str">
        <f ca="1">IF(ISERROR(OFFSET(Data!$A$1,MATCH($D12,Data!$CG:$CG,0)-1,MATCH($E12&amp;"/"&amp;AF$1,Data!$1:$1,0)-1))=TRUE,"",IF(OFFSET(Data!$A$1,MATCH($D12,Data!$CG:$CG,0)-1,MATCH($E12&amp;"/"&amp;AF$1,Data!$1:$1,0)-1)=0,"",OFFSET(Data!$A$1,MATCH($D12,Data!$CG:$CG,0)-1,MATCH($E12&amp;"/"&amp;AF$1,Data!$1:$1,0)-1)))</f>
        <v/>
      </c>
      <c r="AG12" s="188">
        <f t="shared" ca="1" si="4"/>
        <v>0</v>
      </c>
      <c r="AH12" s="208">
        <f ca="1">SUM(AG9:AG12)</f>
        <v>85</v>
      </c>
    </row>
    <row r="13" spans="1:35" ht="15.75" hidden="1" customHeight="1" thickBot="1" x14ac:dyDescent="0.3">
      <c r="A13" s="447"/>
      <c r="B13" s="470"/>
      <c r="C13" s="473"/>
      <c r="D13" s="52" t="str">
        <f>IF(C13&lt;&gt;"",C13,D12)</f>
        <v>Harald Neumayr</v>
      </c>
      <c r="E13" s="53" t="s">
        <v>25</v>
      </c>
      <c r="F13" s="255" t="str">
        <f ca="1">IF(ISERROR(OFFSET(Data!$A$1,MATCH($D13,Data!$CG:$CG,0)-1,MATCH($E13&amp;"/"&amp;F$1,Data!$1:$1,0)-1))=TRUE,"",IF(OFFSET(Data!$A$1,MATCH($D13,Data!$CG:$CG,0)-1,MATCH($E13&amp;"/"&amp;F$1,Data!$1:$1,0)-1)=0,"",OFFSET(Data!$A$1,MATCH($D13,Data!$CG:$CG,0)-1,MATCH($E13&amp;"/"&amp;F$1,Data!$1:$1,0)-1)))</f>
        <v/>
      </c>
      <c r="G13" s="256" t="str">
        <f ca="1">IF(ISERROR(OFFSET(Data!$A$1,MATCH($D13,Data!$CG:$CG,0)-1,MATCH($E13&amp;"/"&amp;G$1,Data!$1:$1,0)-1))=TRUE,"",IF(OFFSET(Data!$A$1,MATCH($D13,Data!$CG:$CG,0)-1,MATCH($E13&amp;"/"&amp;G$1,Data!$1:$1,0)-1)=0,"",OFFSET(Data!$A$1,MATCH($D13,Data!$CG:$CG,0)-1,MATCH($E13&amp;"/"&amp;G$1,Data!$1:$1,0)-1)))</f>
        <v/>
      </c>
      <c r="H13" s="256" t="str">
        <f ca="1">IF(ISERROR(OFFSET(Data!$A$1,MATCH($D13,Data!$CG:$CG,0)-1,MATCH($E13&amp;"/"&amp;H$1,Data!$1:$1,0)-1))=TRUE,"",IF(OFFSET(Data!$A$1,MATCH($D13,Data!$CG:$CG,0)-1,MATCH($E13&amp;"/"&amp;H$1,Data!$1:$1,0)-1)=0,"",OFFSET(Data!$A$1,MATCH($D13,Data!$CG:$CG,0)-1,MATCH($E13&amp;"/"&amp;H$1,Data!$1:$1,0)-1)))</f>
        <v/>
      </c>
      <c r="I13" s="256" t="str">
        <f ca="1">IF(ISERROR(OFFSET(Data!$A$1,MATCH($D13,Data!$CG:$CG,0)-1,MATCH($E13&amp;"/"&amp;I$1,Data!$1:$1,0)-1))=TRUE,"",IF(OFFSET(Data!$A$1,MATCH($D13,Data!$CG:$CG,0)-1,MATCH($E13&amp;"/"&amp;I$1,Data!$1:$1,0)-1)=0,"",OFFSET(Data!$A$1,MATCH($D13,Data!$CG:$CG,0)-1,MATCH($E13&amp;"/"&amp;I$1,Data!$1:$1,0)-1)))</f>
        <v/>
      </c>
      <c r="J13" s="256" t="str">
        <f ca="1">IF(ISERROR(OFFSET(Data!$A$1,MATCH($D13,Data!$CG:$CG,0)-1,MATCH($E13&amp;"/"&amp;J$1,Data!$1:$1,0)-1))=TRUE,"",IF(OFFSET(Data!$A$1,MATCH($D13,Data!$CG:$CG,0)-1,MATCH($E13&amp;"/"&amp;J$1,Data!$1:$1,0)-1)=0,"",OFFSET(Data!$A$1,MATCH($D13,Data!$CG:$CG,0)-1,MATCH($E13&amp;"/"&amp;J$1,Data!$1:$1,0)-1)))</f>
        <v/>
      </c>
      <c r="K13" s="256" t="str">
        <f ca="1">IF(ISERROR(OFFSET(Data!$A$1,MATCH($D13,Data!$CG:$CG,0)-1,MATCH($E13&amp;"/"&amp;K$1,Data!$1:$1,0)-1))=TRUE,"",IF(OFFSET(Data!$A$1,MATCH($D13,Data!$CG:$CG,0)-1,MATCH($E13&amp;"/"&amp;K$1,Data!$1:$1,0)-1)=0,"",OFFSET(Data!$A$1,MATCH($D13,Data!$CG:$CG,0)-1,MATCH($E13&amp;"/"&amp;K$1,Data!$1:$1,0)-1)))</f>
        <v/>
      </c>
      <c r="L13" s="256" t="str">
        <f ca="1">IF(ISERROR(OFFSET(Data!$A$1,MATCH($D13,Data!$CG:$CG,0)-1,MATCH($E13&amp;"/"&amp;L$1,Data!$1:$1,0)-1))=TRUE,"",IF(OFFSET(Data!$A$1,MATCH($D13,Data!$CG:$CG,0)-1,MATCH($E13&amp;"/"&amp;L$1,Data!$1:$1,0)-1)=0,"",OFFSET(Data!$A$1,MATCH($D13,Data!$CG:$CG,0)-1,MATCH($E13&amp;"/"&amp;L$1,Data!$1:$1,0)-1)))</f>
        <v/>
      </c>
      <c r="M13" s="256" t="str">
        <f ca="1">IF(ISERROR(OFFSET(Data!$A$1,MATCH($D13,Data!$CG:$CG,0)-1,MATCH($E13&amp;"/"&amp;M$1,Data!$1:$1,0)-1))=TRUE,"",IF(OFFSET(Data!$A$1,MATCH($D13,Data!$CG:$CG,0)-1,MATCH($E13&amp;"/"&amp;M$1,Data!$1:$1,0)-1)=0,"",OFFSET(Data!$A$1,MATCH($D13,Data!$CG:$CG,0)-1,MATCH($E13&amp;"/"&amp;M$1,Data!$1:$1,0)-1)))</f>
        <v/>
      </c>
      <c r="N13" s="256" t="str">
        <f ca="1">IF(ISERROR(OFFSET(Data!$A$1,MATCH($D13,Data!$CG:$CG,0)-1,MATCH($E13&amp;"/"&amp;N$1,Data!$1:$1,0)-1))=TRUE,"",IF(OFFSET(Data!$A$1,MATCH($D13,Data!$CG:$CG,0)-1,MATCH($E13&amp;"/"&amp;N$1,Data!$1:$1,0)-1)=0,"",OFFSET(Data!$A$1,MATCH($D13,Data!$CG:$CG,0)-1,MATCH($E13&amp;"/"&amp;N$1,Data!$1:$1,0)-1)))</f>
        <v/>
      </c>
      <c r="O13" s="256" t="str">
        <f ca="1">IF(ISERROR(OFFSET(Data!$A$1,MATCH($D13,Data!$CG:$CG,0)-1,MATCH($E13&amp;"/"&amp;O$1,Data!$1:$1,0)-1))=TRUE,"",IF(OFFSET(Data!$A$1,MATCH($D13,Data!$CG:$CG,0)-1,MATCH($E13&amp;"/"&amp;O$1,Data!$1:$1,0)-1)=0,"",OFFSET(Data!$A$1,MATCH($D13,Data!$CG:$CG,0)-1,MATCH($E13&amp;"/"&amp;O$1,Data!$1:$1,0)-1)))</f>
        <v/>
      </c>
      <c r="P13" s="256" t="str">
        <f ca="1">IF(ISERROR(OFFSET(Data!$A$1,MATCH($D13,Data!$CG:$CG,0)-1,MATCH($E13&amp;"/"&amp;P$1,Data!$1:$1,0)-1))=TRUE,"",IF(OFFSET(Data!$A$1,MATCH($D13,Data!$CG:$CG,0)-1,MATCH($E13&amp;"/"&amp;P$1,Data!$1:$1,0)-1)=0,"",OFFSET(Data!$A$1,MATCH($D13,Data!$CG:$CG,0)-1,MATCH($E13&amp;"/"&amp;P$1,Data!$1:$1,0)-1)))</f>
        <v/>
      </c>
      <c r="Q13" s="256" t="str">
        <f ca="1">IF(ISERROR(OFFSET(Data!$A$1,MATCH($D13,Data!$CG:$CG,0)-1,MATCH($E13&amp;"/"&amp;Q$1,Data!$1:$1,0)-1))=TRUE,"",IF(OFFSET(Data!$A$1,MATCH($D13,Data!$CG:$CG,0)-1,MATCH($E13&amp;"/"&amp;Q$1,Data!$1:$1,0)-1)=0,"",OFFSET(Data!$A$1,MATCH($D13,Data!$CG:$CG,0)-1,MATCH($E13&amp;"/"&amp;Q$1,Data!$1:$1,0)-1)))</f>
        <v/>
      </c>
      <c r="R13" s="256" t="str">
        <f ca="1">IF(ISERROR(OFFSET(Data!$A$1,MATCH($D13,Data!$CG:$CG,0)-1,MATCH($E13&amp;"/"&amp;R$1,Data!$1:$1,0)-1))=TRUE,"",IF(OFFSET(Data!$A$1,MATCH($D13,Data!$CG:$CG,0)-1,MATCH($E13&amp;"/"&amp;R$1,Data!$1:$1,0)-1)=0,"",OFFSET(Data!$A$1,MATCH($D13,Data!$CG:$CG,0)-1,MATCH($E13&amp;"/"&amp;R$1,Data!$1:$1,0)-1)))</f>
        <v/>
      </c>
      <c r="S13" s="256" t="str">
        <f ca="1">IF(ISERROR(OFFSET(Data!$A$1,MATCH($D13,Data!$CG:$CG,0)-1,MATCH($E13&amp;"/"&amp;S$1,Data!$1:$1,0)-1))=TRUE,"",IF(OFFSET(Data!$A$1,MATCH($D13,Data!$CG:$CG,0)-1,MATCH($E13&amp;"/"&amp;S$1,Data!$1:$1,0)-1)=0,"",OFFSET(Data!$A$1,MATCH($D13,Data!$CG:$CG,0)-1,MATCH($E13&amp;"/"&amp;S$1,Data!$1:$1,0)-1)))</f>
        <v/>
      </c>
      <c r="T13" s="256" t="str">
        <f ca="1">IF(ISERROR(OFFSET(Data!$A$1,MATCH($D13,Data!$CG:$CG,0)-1,MATCH($E13&amp;"/"&amp;T$1,Data!$1:$1,0)-1))=TRUE,"",IF(OFFSET(Data!$A$1,MATCH($D13,Data!$CG:$CG,0)-1,MATCH($E13&amp;"/"&amp;T$1,Data!$1:$1,0)-1)=0,"",OFFSET(Data!$A$1,MATCH($D13,Data!$CG:$CG,0)-1,MATCH($E13&amp;"/"&amp;T$1,Data!$1:$1,0)-1)))</f>
        <v/>
      </c>
      <c r="U13" s="256" t="str">
        <f ca="1">IF(ISERROR(OFFSET(Data!$A$1,MATCH($D13,Data!$CG:$CG,0)-1,MATCH($E13&amp;"/"&amp;U$1,Data!$1:$1,0)-1))=TRUE,"",IF(OFFSET(Data!$A$1,MATCH($D13,Data!$CG:$CG,0)-1,MATCH($E13&amp;"/"&amp;U$1,Data!$1:$1,0)-1)=0,"",OFFSET(Data!$A$1,MATCH($D13,Data!$CG:$CG,0)-1,MATCH($E13&amp;"/"&amp;U$1,Data!$1:$1,0)-1)))</f>
        <v/>
      </c>
      <c r="V13" s="256" t="str">
        <f ca="1">IF(ISERROR(OFFSET(Data!$A$1,MATCH($D13,Data!$CG:$CG,0)-1,MATCH($E13&amp;"/"&amp;V$1,Data!$1:$1,0)-1))=TRUE,"",IF(OFFSET(Data!$A$1,MATCH($D13,Data!$CG:$CG,0)-1,MATCH($E13&amp;"/"&amp;V$1,Data!$1:$1,0)-1)=0,"",OFFSET(Data!$A$1,MATCH($D13,Data!$CG:$CG,0)-1,MATCH($E13&amp;"/"&amp;V$1,Data!$1:$1,0)-1)))</f>
        <v/>
      </c>
      <c r="W13" s="257" t="str">
        <f ca="1">IF(ISERROR(OFFSET(Data!$A$1,MATCH($D13,Data!$CG:$CG,0)-1,MATCH($E13&amp;"/"&amp;W$1,Data!$1:$1,0)-1))=TRUE,"",IF(OFFSET(Data!$A$1,MATCH($D13,Data!$CG:$CG,0)-1,MATCH($E13&amp;"/"&amp;W$1,Data!$1:$1,0)-1)=0,"",OFFSET(Data!$A$1,MATCH($D13,Data!$CG:$CG,0)-1,MATCH($E13&amp;"/"&amp;W$1,Data!$1:$1,0)-1)))</f>
        <v/>
      </c>
      <c r="X13" s="256" t="str">
        <f ca="1">IF(ISERROR(OFFSET(Data!$A$1,MATCH($D13,Data!$CG:$CG,0)-1,MATCH($E13&amp;"/"&amp;X$1,Data!$1:$1,0)-1))=TRUE,"",IF(OFFSET(Data!$A$1,MATCH($D13,Data!$CG:$CG,0)-1,MATCH($E13&amp;"/"&amp;X$1,Data!$1:$1,0)-1)=0,"",OFFSET(Data!$A$1,MATCH($D13,Data!$CG:$CG,0)-1,MATCH($E13&amp;"/"&amp;X$1,Data!$1:$1,0)-1)))</f>
        <v/>
      </c>
      <c r="Y13" s="256" t="str">
        <f ca="1">IF(ISERROR(OFFSET(Data!$A$1,MATCH($D13,Data!$CG:$CG,0)-1,MATCH($E13&amp;"/"&amp;Y$1,Data!$1:$1,0)-1))=TRUE,"",IF(OFFSET(Data!$A$1,MATCH($D13,Data!$CG:$CG,0)-1,MATCH($E13&amp;"/"&amp;Y$1,Data!$1:$1,0)-1)=0,"",OFFSET(Data!$A$1,MATCH($D13,Data!$CG:$CG,0)-1,MATCH($E13&amp;"/"&amp;Y$1,Data!$1:$1,0)-1)))</f>
        <v/>
      </c>
      <c r="Z13" s="256" t="str">
        <f ca="1">IF(ISERROR(OFFSET(Data!$A$1,MATCH($D13,Data!$CG:$CG,0)-1,MATCH($E13&amp;"/"&amp;Z$1,Data!$1:$1,0)-1))=TRUE,"",IF(OFFSET(Data!$A$1,MATCH($D13,Data!$CG:$CG,0)-1,MATCH($E13&amp;"/"&amp;Z$1,Data!$1:$1,0)-1)=0,"",OFFSET(Data!$A$1,MATCH($D13,Data!$CG:$CG,0)-1,MATCH($E13&amp;"/"&amp;Z$1,Data!$1:$1,0)-1)))</f>
        <v/>
      </c>
      <c r="AA13" s="256" t="str">
        <f ca="1">IF(ISERROR(OFFSET(Data!$A$1,MATCH($D13,Data!$CG:$CG,0)-1,MATCH($E13&amp;"/"&amp;AA$1,Data!$1:$1,0)-1))=TRUE,"",IF(OFFSET(Data!$A$1,MATCH($D13,Data!$CG:$CG,0)-1,MATCH($E13&amp;"/"&amp;AA$1,Data!$1:$1,0)-1)=0,"",OFFSET(Data!$A$1,MATCH($D13,Data!$CG:$CG,0)-1,MATCH($E13&amp;"/"&amp;AA$1,Data!$1:$1,0)-1)))</f>
        <v/>
      </c>
      <c r="AB13" s="256" t="str">
        <f ca="1">IF(ISERROR(OFFSET(Data!$A$1,MATCH($D13,Data!$CG:$CG,0)-1,MATCH($E13&amp;"/"&amp;AB$1,Data!$1:$1,0)-1))=TRUE,"",IF(OFFSET(Data!$A$1,MATCH($D13,Data!$CG:$CG,0)-1,MATCH($E13&amp;"/"&amp;AB$1,Data!$1:$1,0)-1)=0,"",OFFSET(Data!$A$1,MATCH($D13,Data!$CG:$CG,0)-1,MATCH($E13&amp;"/"&amp;AB$1,Data!$1:$1,0)-1)))</f>
        <v/>
      </c>
      <c r="AC13" s="256" t="str">
        <f ca="1">IF(ISERROR(OFFSET(Data!$A$1,MATCH($D13,Data!$CG:$CG,0)-1,MATCH($E13&amp;"/"&amp;AC$1,Data!$1:$1,0)-1))=TRUE,"",IF(OFFSET(Data!$A$1,MATCH($D13,Data!$CG:$CG,0)-1,MATCH($E13&amp;"/"&amp;AC$1,Data!$1:$1,0)-1)=0,"",OFFSET(Data!$A$1,MATCH($D13,Data!$CG:$CG,0)-1,MATCH($E13&amp;"/"&amp;AC$1,Data!$1:$1,0)-1)))</f>
        <v/>
      </c>
      <c r="AD13" s="256" t="str">
        <f ca="1">IF(ISERROR(OFFSET(Data!$A$1,MATCH($D13,Data!$CG:$CG,0)-1,MATCH($E13&amp;"/"&amp;AD$1,Data!$1:$1,0)-1))=TRUE,"",IF(OFFSET(Data!$A$1,MATCH($D13,Data!$CG:$CG,0)-1,MATCH($E13&amp;"/"&amp;AD$1,Data!$1:$1,0)-1)=0,"",OFFSET(Data!$A$1,MATCH($D13,Data!$CG:$CG,0)-1,MATCH($E13&amp;"/"&amp;AD$1,Data!$1:$1,0)-1)))</f>
        <v/>
      </c>
      <c r="AE13" s="256" t="str">
        <f ca="1">IF(ISERROR(OFFSET(Data!$A$1,MATCH($D13,Data!$CG:$CG,0)-1,MATCH($E13&amp;"/"&amp;AE$1,Data!$1:$1,0)-1))=TRUE,"",IF(OFFSET(Data!$A$1,MATCH($D13,Data!$CG:$CG,0)-1,MATCH($E13&amp;"/"&amp;AE$1,Data!$1:$1,0)-1)=0,"",OFFSET(Data!$A$1,MATCH($D13,Data!$CG:$CG,0)-1,MATCH($E13&amp;"/"&amp;AE$1,Data!$1:$1,0)-1)))</f>
        <v/>
      </c>
      <c r="AF13" s="258" t="str">
        <f ca="1">IF(ISERROR(OFFSET(Data!$A$1,MATCH($D13,Data!$CG:$CG,0)-1,MATCH($E13&amp;"/"&amp;AF$1,Data!$1:$1,0)-1))=TRUE,"",IF(OFFSET(Data!$A$1,MATCH($D13,Data!$CG:$CG,0)-1,MATCH($E13&amp;"/"&amp;AF$1,Data!$1:$1,0)-1)=0,"",OFFSET(Data!$A$1,MATCH($D13,Data!$CG:$CG,0)-1,MATCH($E13&amp;"/"&amp;AF$1,Data!$1:$1,0)-1)))</f>
        <v/>
      </c>
      <c r="AG13" s="197">
        <f>IF(ISERROR(INDEX(#REF!,MATCH($D13&amp;$E13,#REF!,0)))=TRUE,0,INDEX(#REF!,MATCH($D13&amp;$E13,#REF!,0)))</f>
        <v>0</v>
      </c>
      <c r="AH13" s="209">
        <f ca="1">SUM(AG9:AG13)</f>
        <v>85</v>
      </c>
    </row>
    <row r="14" spans="1:35" ht="15" customHeight="1" x14ac:dyDescent="0.25">
      <c r="A14" s="445">
        <v>2</v>
      </c>
      <c r="B14" s="468">
        <f>INDEX(Data!CI:CI,MATCH("M"&amp;A14,Data!A:A,0))</f>
        <v>2</v>
      </c>
      <c r="C14" s="471" t="str">
        <f>INDEX(Data!CG:CG,MATCH("M"&amp;A14,Data!A:A,0))</f>
        <v>Karl Seper</v>
      </c>
      <c r="D14" s="48" t="str">
        <f>IF(C14&lt;&gt;"",C14,#REF!)</f>
        <v>Karl Seper</v>
      </c>
      <c r="E14" s="49" t="s">
        <v>21</v>
      </c>
      <c r="F14" s="247">
        <f ca="1">IF(ISERROR(OFFSET(Data!$A$1,MATCH($D14,Data!$CG:$CG,0)-1,MATCH($E14&amp;"/"&amp;F$1,Data!$1:$1,0)-1))=TRUE,"",IF(OFFSET(Data!$A$1,MATCH($D14,Data!$CG:$CG,0)-1,MATCH($E14&amp;"/"&amp;F$1,Data!$1:$1,0)-1)=0,"",OFFSET(Data!$A$1,MATCH($D14,Data!$CG:$CG,0)-1,MATCH($E14&amp;"/"&amp;F$1,Data!$1:$1,0)-1)))</f>
        <v>3</v>
      </c>
      <c r="G14" s="246">
        <f ca="1">IF(ISERROR(OFFSET(Data!$A$1,MATCH($D14,Data!$CG:$CG,0)-1,MATCH($E14&amp;"/"&amp;G$1,Data!$1:$1,0)-1))=TRUE,"",IF(OFFSET(Data!$A$1,MATCH($D14,Data!$CG:$CG,0)-1,MATCH($E14&amp;"/"&amp;G$1,Data!$1:$1,0)-1)=0,"",OFFSET(Data!$A$1,MATCH($D14,Data!$CG:$CG,0)-1,MATCH($E14&amp;"/"&amp;G$1,Data!$1:$1,0)-1)))</f>
        <v>3</v>
      </c>
      <c r="H14" s="246">
        <f ca="1">IF(ISERROR(OFFSET(Data!$A$1,MATCH($D14,Data!$CG:$CG,0)-1,MATCH($E14&amp;"/"&amp;H$1,Data!$1:$1,0)-1))=TRUE,"",IF(OFFSET(Data!$A$1,MATCH($D14,Data!$CG:$CG,0)-1,MATCH($E14&amp;"/"&amp;H$1,Data!$1:$1,0)-1)=0,"",OFFSET(Data!$A$1,MATCH($D14,Data!$CG:$CG,0)-1,MATCH($E14&amp;"/"&amp;H$1,Data!$1:$1,0)-1)))</f>
        <v>3</v>
      </c>
      <c r="I14" s="246">
        <f ca="1">IF(ISERROR(OFFSET(Data!$A$1,MATCH($D14,Data!$CG:$CG,0)-1,MATCH($E14&amp;"/"&amp;I$1,Data!$1:$1,0)-1))=TRUE,"",IF(OFFSET(Data!$A$1,MATCH($D14,Data!$CG:$CG,0)-1,MATCH($E14&amp;"/"&amp;I$1,Data!$1:$1,0)-1)=0,"",OFFSET(Data!$A$1,MATCH($D14,Data!$CG:$CG,0)-1,MATCH($E14&amp;"/"&amp;I$1,Data!$1:$1,0)-1)))</f>
        <v>3</v>
      </c>
      <c r="J14" s="246">
        <f ca="1">IF(ISERROR(OFFSET(Data!$A$1,MATCH($D14,Data!$CG:$CG,0)-1,MATCH($E14&amp;"/"&amp;J$1,Data!$1:$1,0)-1))=TRUE,"",IF(OFFSET(Data!$A$1,MATCH($D14,Data!$CG:$CG,0)-1,MATCH($E14&amp;"/"&amp;J$1,Data!$1:$1,0)-1)=0,"",OFFSET(Data!$A$1,MATCH($D14,Data!$CG:$CG,0)-1,MATCH($E14&amp;"/"&amp;J$1,Data!$1:$1,0)-1)))</f>
        <v>3</v>
      </c>
      <c r="K14" s="246">
        <f ca="1">IF(ISERROR(OFFSET(Data!$A$1,MATCH($D14,Data!$CG:$CG,0)-1,MATCH($E14&amp;"/"&amp;K$1,Data!$1:$1,0)-1))=TRUE,"",IF(OFFSET(Data!$A$1,MATCH($D14,Data!$CG:$CG,0)-1,MATCH($E14&amp;"/"&amp;K$1,Data!$1:$1,0)-1)=0,"",OFFSET(Data!$A$1,MATCH($D14,Data!$CG:$CG,0)-1,MATCH($E14&amp;"/"&amp;K$1,Data!$1:$1,0)-1)))</f>
        <v>3</v>
      </c>
      <c r="L14" s="246">
        <f ca="1">IF(ISERROR(OFFSET(Data!$A$1,MATCH($D14,Data!$CG:$CG,0)-1,MATCH($E14&amp;"/"&amp;L$1,Data!$1:$1,0)-1))=TRUE,"",IF(OFFSET(Data!$A$1,MATCH($D14,Data!$CG:$CG,0)-1,MATCH($E14&amp;"/"&amp;L$1,Data!$1:$1,0)-1)=0,"",OFFSET(Data!$A$1,MATCH($D14,Data!$CG:$CG,0)-1,MATCH($E14&amp;"/"&amp;L$1,Data!$1:$1,0)-1)))</f>
        <v>3</v>
      </c>
      <c r="M14" s="266">
        <f ca="1">IF(ISERROR(OFFSET(Data!$A$1,MATCH($D14,Data!$CG:$CG,0)-1,MATCH($E14&amp;"/"&amp;M$1,Data!$1:$1,0)-1))=TRUE,"",IF(OFFSET(Data!$A$1,MATCH($D14,Data!$CG:$CG,0)-1,MATCH($E14&amp;"/"&amp;M$1,Data!$1:$1,0)-1)=0,"",OFFSET(Data!$A$1,MATCH($D14,Data!$CG:$CG,0)-1,MATCH($E14&amp;"/"&amp;M$1,Data!$1:$1,0)-1)))</f>
        <v>2</v>
      </c>
      <c r="N14" s="246">
        <f ca="1">IF(ISERROR(OFFSET(Data!$A$1,MATCH($D14,Data!$CG:$CG,0)-1,MATCH($E14&amp;"/"&amp;N$1,Data!$1:$1,0)-1))=TRUE,"",IF(OFFSET(Data!$A$1,MATCH($D14,Data!$CG:$CG,0)-1,MATCH($E14&amp;"/"&amp;N$1,Data!$1:$1,0)-1)=0,"",OFFSET(Data!$A$1,MATCH($D14,Data!$CG:$CG,0)-1,MATCH($E14&amp;"/"&amp;N$1,Data!$1:$1,0)-1)))</f>
        <v>4</v>
      </c>
      <c r="O14" s="260">
        <f ca="1">IF(ISERROR(OFFSET(Data!$A$1,MATCH($D14,Data!$CG:$CG,0)-1,MATCH($E14&amp;"/"&amp;O$1,Data!$1:$1,0)-1))=TRUE,"",IF(OFFSET(Data!$A$1,MATCH($D14,Data!$CG:$CG,0)-1,MATCH($E14&amp;"/"&amp;O$1,Data!$1:$1,0)-1)=0,"",OFFSET(Data!$A$1,MATCH($D14,Data!$CG:$CG,0)-1,MATCH($E14&amp;"/"&amp;O$1,Data!$1:$1,0)-1)))</f>
        <v>4</v>
      </c>
      <c r="P14" s="246">
        <f ca="1">IF(ISERROR(OFFSET(Data!$A$1,MATCH($D14,Data!$CG:$CG,0)-1,MATCH($E14&amp;"/"&amp;P$1,Data!$1:$1,0)-1))=TRUE,"",IF(OFFSET(Data!$A$1,MATCH($D14,Data!$CG:$CG,0)-1,MATCH($E14&amp;"/"&amp;P$1,Data!$1:$1,0)-1)=0,"",OFFSET(Data!$A$1,MATCH($D14,Data!$CG:$CG,0)-1,MATCH($E14&amp;"/"&amp;P$1,Data!$1:$1,0)-1)))</f>
        <v>3</v>
      </c>
      <c r="Q14" s="266">
        <f ca="1">IF(ISERROR(OFFSET(Data!$A$1,MATCH($D14,Data!$CG:$CG,0)-1,MATCH($E14&amp;"/"&amp;Q$1,Data!$1:$1,0)-1))=TRUE,"",IF(OFFSET(Data!$A$1,MATCH($D14,Data!$CG:$CG,0)-1,MATCH($E14&amp;"/"&amp;Q$1,Data!$1:$1,0)-1)=0,"",OFFSET(Data!$A$1,MATCH($D14,Data!$CG:$CG,0)-1,MATCH($E14&amp;"/"&amp;Q$1,Data!$1:$1,0)-1)))</f>
        <v>2</v>
      </c>
      <c r="R14" s="246">
        <f ca="1">IF(ISERROR(OFFSET(Data!$A$1,MATCH($D14,Data!$CG:$CG,0)-1,MATCH($E14&amp;"/"&amp;R$1,Data!$1:$1,0)-1))=TRUE,"",IF(OFFSET(Data!$A$1,MATCH($D14,Data!$CG:$CG,0)-1,MATCH($E14&amp;"/"&amp;R$1,Data!$1:$1,0)-1)=0,"",OFFSET(Data!$A$1,MATCH($D14,Data!$CG:$CG,0)-1,MATCH($E14&amp;"/"&amp;R$1,Data!$1:$1,0)-1)))</f>
        <v>4</v>
      </c>
      <c r="S14" s="250" t="str">
        <f ca="1">IF(ISERROR(OFFSET(Data!$A$1,MATCH($D14,Data!$CG:$CG,0)-1,MATCH($E14&amp;"/"&amp;S$1,Data!$1:$1,0)-1))=TRUE,"",IF(OFFSET(Data!$A$1,MATCH($D14,Data!$CG:$CG,0)-1,MATCH($E14&amp;"/"&amp;S$1,Data!$1:$1,0)-1)=0,"",OFFSET(Data!$A$1,MATCH($D14,Data!$CG:$CG,0)-1,MATCH($E14&amp;"/"&amp;S$1,Data!$1:$1,0)-1)))</f>
        <v/>
      </c>
      <c r="T14" s="250" t="str">
        <f ca="1">IF(ISERROR(OFFSET(Data!$A$1,MATCH($D14,Data!$CG:$CG,0)-1,MATCH($E14&amp;"/"&amp;T$1,Data!$1:$1,0)-1))=TRUE,"",IF(OFFSET(Data!$A$1,MATCH($D14,Data!$CG:$CG,0)-1,MATCH($E14&amp;"/"&amp;T$1,Data!$1:$1,0)-1)=0,"",OFFSET(Data!$A$1,MATCH($D14,Data!$CG:$CG,0)-1,MATCH($E14&amp;"/"&amp;T$1,Data!$1:$1,0)-1)))</f>
        <v/>
      </c>
      <c r="U14" s="250" t="str">
        <f ca="1">IF(ISERROR(OFFSET(Data!$A$1,MATCH($D14,Data!$CG:$CG,0)-1,MATCH($E14&amp;"/"&amp;U$1,Data!$1:$1,0)-1))=TRUE,"",IF(OFFSET(Data!$A$1,MATCH($D14,Data!$CG:$CG,0)-1,MATCH($E14&amp;"/"&amp;U$1,Data!$1:$1,0)-1)=0,"",OFFSET(Data!$A$1,MATCH($D14,Data!$CG:$CG,0)-1,MATCH($E14&amp;"/"&amp;U$1,Data!$1:$1,0)-1)))</f>
        <v/>
      </c>
      <c r="V14" s="250" t="str">
        <f ca="1">IF(ISERROR(OFFSET(Data!$A$1,MATCH($D14,Data!$CG:$CG,0)-1,MATCH($E14&amp;"/"&amp;V$1,Data!$1:$1,0)-1))=TRUE,"",IF(OFFSET(Data!$A$1,MATCH($D14,Data!$CG:$CG,0)-1,MATCH($E14&amp;"/"&amp;V$1,Data!$1:$1,0)-1)=0,"",OFFSET(Data!$A$1,MATCH($D14,Data!$CG:$CG,0)-1,MATCH($E14&amp;"/"&amp;V$1,Data!$1:$1,0)-1)))</f>
        <v/>
      </c>
      <c r="W14" s="272" t="str">
        <f ca="1">IF(ISERROR(OFFSET(Data!$A$1,MATCH($D14,Data!$CG:$CG,0)-1,MATCH($E14&amp;"/"&amp;W$1,Data!$1:$1,0)-1))=TRUE,"",IF(OFFSET(Data!$A$1,MATCH($D14,Data!$CG:$CG,0)-1,MATCH($E14&amp;"/"&amp;W$1,Data!$1:$1,0)-1)=0,"",OFFSET(Data!$A$1,MATCH($D14,Data!$CG:$CG,0)-1,MATCH($E14&amp;"/"&amp;W$1,Data!$1:$1,0)-1)))</f>
        <v/>
      </c>
      <c r="X14" s="250" t="str">
        <f ca="1">IF(ISERROR(OFFSET(Data!$A$1,MATCH($D14,Data!$CG:$CG,0)-1,MATCH($E14&amp;"/"&amp;X$1,Data!$1:$1,0)-1))=TRUE,"",IF(OFFSET(Data!$A$1,MATCH($D14,Data!$CG:$CG,0)-1,MATCH($E14&amp;"/"&amp;X$1,Data!$1:$1,0)-1)=0,"",OFFSET(Data!$A$1,MATCH($D14,Data!$CG:$CG,0)-1,MATCH($E14&amp;"/"&amp;X$1,Data!$1:$1,0)-1)))</f>
        <v/>
      </c>
      <c r="Y14" s="250" t="str">
        <f ca="1">IF(ISERROR(OFFSET(Data!$A$1,MATCH($D14,Data!$CG:$CG,0)-1,MATCH($E14&amp;"/"&amp;Y$1,Data!$1:$1,0)-1))=TRUE,"",IF(OFFSET(Data!$A$1,MATCH($D14,Data!$CG:$CG,0)-1,MATCH($E14&amp;"/"&amp;Y$1,Data!$1:$1,0)-1)=0,"",OFFSET(Data!$A$1,MATCH($D14,Data!$CG:$CG,0)-1,MATCH($E14&amp;"/"&amp;Y$1,Data!$1:$1,0)-1)))</f>
        <v/>
      </c>
      <c r="Z14" s="250" t="str">
        <f ca="1">IF(ISERROR(OFFSET(Data!$A$1,MATCH($D14,Data!$CG:$CG,0)-1,MATCH($E14&amp;"/"&amp;Z$1,Data!$1:$1,0)-1))=TRUE,"",IF(OFFSET(Data!$A$1,MATCH($D14,Data!$CG:$CG,0)-1,MATCH($E14&amp;"/"&amp;Z$1,Data!$1:$1,0)-1)=0,"",OFFSET(Data!$A$1,MATCH($D14,Data!$CG:$CG,0)-1,MATCH($E14&amp;"/"&amp;Z$1,Data!$1:$1,0)-1)))</f>
        <v/>
      </c>
      <c r="AA14" s="250" t="str">
        <f ca="1">IF(ISERROR(OFFSET(Data!$A$1,MATCH($D14,Data!$CG:$CG,0)-1,MATCH($E14&amp;"/"&amp;AA$1,Data!$1:$1,0)-1))=TRUE,"",IF(OFFSET(Data!$A$1,MATCH($D14,Data!$CG:$CG,0)-1,MATCH($E14&amp;"/"&amp;AA$1,Data!$1:$1,0)-1)=0,"",OFFSET(Data!$A$1,MATCH($D14,Data!$CG:$CG,0)-1,MATCH($E14&amp;"/"&amp;AA$1,Data!$1:$1,0)-1)))</f>
        <v/>
      </c>
      <c r="AB14" s="250" t="str">
        <f ca="1">IF(ISERROR(OFFSET(Data!$A$1,MATCH($D14,Data!$CG:$CG,0)-1,MATCH($E14&amp;"/"&amp;AB$1,Data!$1:$1,0)-1))=TRUE,"",IF(OFFSET(Data!$A$1,MATCH($D14,Data!$CG:$CG,0)-1,MATCH($E14&amp;"/"&amp;AB$1,Data!$1:$1,0)-1)=0,"",OFFSET(Data!$A$1,MATCH($D14,Data!$CG:$CG,0)-1,MATCH($E14&amp;"/"&amp;AB$1,Data!$1:$1,0)-1)))</f>
        <v/>
      </c>
      <c r="AC14" s="250" t="str">
        <f ca="1">IF(ISERROR(OFFSET(Data!$A$1,MATCH($D14,Data!$CG:$CG,0)-1,MATCH($E14&amp;"/"&amp;AC$1,Data!$1:$1,0)-1))=TRUE,"",IF(OFFSET(Data!$A$1,MATCH($D14,Data!$CG:$CG,0)-1,MATCH($E14&amp;"/"&amp;AC$1,Data!$1:$1,0)-1)=0,"",OFFSET(Data!$A$1,MATCH($D14,Data!$CG:$CG,0)-1,MATCH($E14&amp;"/"&amp;AC$1,Data!$1:$1,0)-1)))</f>
        <v/>
      </c>
      <c r="AD14" s="250" t="str">
        <f ca="1">IF(ISERROR(OFFSET(Data!$A$1,MATCH($D14,Data!$CG:$CG,0)-1,MATCH($E14&amp;"/"&amp;AD$1,Data!$1:$1,0)-1))=TRUE,"",IF(OFFSET(Data!$A$1,MATCH($D14,Data!$CG:$CG,0)-1,MATCH($E14&amp;"/"&amp;AD$1,Data!$1:$1,0)-1)=0,"",OFFSET(Data!$A$1,MATCH($D14,Data!$CG:$CG,0)-1,MATCH($E14&amp;"/"&amp;AD$1,Data!$1:$1,0)-1)))</f>
        <v/>
      </c>
      <c r="AE14" s="250" t="str">
        <f ca="1">IF(ISERROR(OFFSET(Data!$A$1,MATCH($D14,Data!$CG:$CG,0)-1,MATCH($E14&amp;"/"&amp;AE$1,Data!$1:$1,0)-1))=TRUE,"",IF(OFFSET(Data!$A$1,MATCH($D14,Data!$CG:$CG,0)-1,MATCH($E14&amp;"/"&amp;AE$1,Data!$1:$1,0)-1)=0,"",OFFSET(Data!$A$1,MATCH($D14,Data!$CG:$CG,0)-1,MATCH($E14&amp;"/"&amp;AE$1,Data!$1:$1,0)-1)))</f>
        <v/>
      </c>
      <c r="AF14" s="251" t="str">
        <f ca="1">IF(ISERROR(OFFSET(Data!$A$1,MATCH($D14,Data!$CG:$CG,0)-1,MATCH($E14&amp;"/"&amp;AF$1,Data!$1:$1,0)-1))=TRUE,"",IF(OFFSET(Data!$A$1,MATCH($D14,Data!$CG:$CG,0)-1,MATCH($E14&amp;"/"&amp;AF$1,Data!$1:$1,0)-1)=0,"",OFFSET(Data!$A$1,MATCH($D14,Data!$CG:$CG,0)-1,MATCH($E14&amp;"/"&amp;AF$1,Data!$1:$1,0)-1)))</f>
        <v/>
      </c>
      <c r="AG14" s="206">
        <f t="shared" ca="1" si="4"/>
        <v>40</v>
      </c>
      <c r="AH14" s="207">
        <f ca="1">AG14</f>
        <v>40</v>
      </c>
    </row>
    <row r="15" spans="1:35" ht="15" customHeight="1" thickBot="1" x14ac:dyDescent="0.3">
      <c r="A15" s="446"/>
      <c r="B15" s="469"/>
      <c r="C15" s="472"/>
      <c r="D15" s="50" t="str">
        <f>IF(C15&lt;&gt;"",C15,D14)</f>
        <v>Karl Seper</v>
      </c>
      <c r="E15" s="51" t="s">
        <v>22</v>
      </c>
      <c r="F15" s="248">
        <f ca="1">IF(ISERROR(OFFSET(Data!$A$1,MATCH($D15,Data!$CG:$CG,0)-1,MATCH($E15&amp;"/"&amp;F$1,Data!$1:$1,0)-1))=TRUE,"",IF(OFFSET(Data!$A$1,MATCH($D15,Data!$CG:$CG,0)-1,MATCH($E15&amp;"/"&amp;F$1,Data!$1:$1,0)-1)=0,"",OFFSET(Data!$A$1,MATCH($D15,Data!$CG:$CG,0)-1,MATCH($E15&amp;"/"&amp;F$1,Data!$1:$1,0)-1)))</f>
        <v>3</v>
      </c>
      <c r="G15" s="249">
        <f ca="1">IF(ISERROR(OFFSET(Data!$A$1,MATCH($D15,Data!$CG:$CG,0)-1,MATCH($E15&amp;"/"&amp;G$1,Data!$1:$1,0)-1))=TRUE,"",IF(OFFSET(Data!$A$1,MATCH($D15,Data!$CG:$CG,0)-1,MATCH($E15&amp;"/"&amp;G$1,Data!$1:$1,0)-1)=0,"",OFFSET(Data!$A$1,MATCH($D15,Data!$CG:$CG,0)-1,MATCH($E15&amp;"/"&amp;G$1,Data!$1:$1,0)-1)))</f>
        <v>3</v>
      </c>
      <c r="H15" s="261">
        <f ca="1">IF(ISERROR(OFFSET(Data!$A$1,MATCH($D15,Data!$CG:$CG,0)-1,MATCH($E15&amp;"/"&amp;H$1,Data!$1:$1,0)-1))=TRUE,"",IF(OFFSET(Data!$A$1,MATCH($D15,Data!$CG:$CG,0)-1,MATCH($E15&amp;"/"&amp;H$1,Data!$1:$1,0)-1)=0,"",OFFSET(Data!$A$1,MATCH($D15,Data!$CG:$CG,0)-1,MATCH($E15&amp;"/"&amp;H$1,Data!$1:$1,0)-1)))</f>
        <v>4</v>
      </c>
      <c r="I15" s="261">
        <f ca="1">IF(ISERROR(OFFSET(Data!$A$1,MATCH($D15,Data!$CG:$CG,0)-1,MATCH($E15&amp;"/"&amp;I$1,Data!$1:$1,0)-1))=TRUE,"",IF(OFFSET(Data!$A$1,MATCH($D15,Data!$CG:$CG,0)-1,MATCH($E15&amp;"/"&amp;I$1,Data!$1:$1,0)-1)=0,"",OFFSET(Data!$A$1,MATCH($D15,Data!$CG:$CG,0)-1,MATCH($E15&amp;"/"&amp;I$1,Data!$1:$1,0)-1)))</f>
        <v>4</v>
      </c>
      <c r="J15" s="249">
        <f ca="1">IF(ISERROR(OFFSET(Data!$A$1,MATCH($D15,Data!$CG:$CG,0)-1,MATCH($E15&amp;"/"&amp;J$1,Data!$1:$1,0)-1))=TRUE,"",IF(OFFSET(Data!$A$1,MATCH($D15,Data!$CG:$CG,0)-1,MATCH($E15&amp;"/"&amp;J$1,Data!$1:$1,0)-1)=0,"",OFFSET(Data!$A$1,MATCH($D15,Data!$CG:$CG,0)-1,MATCH($E15&amp;"/"&amp;J$1,Data!$1:$1,0)-1)))</f>
        <v>3</v>
      </c>
      <c r="K15" s="264">
        <f ca="1">IF(ISERROR(OFFSET(Data!$A$1,MATCH($D15,Data!$CG:$CG,0)-1,MATCH($E15&amp;"/"&amp;K$1,Data!$1:$1,0)-1))=TRUE,"",IF(OFFSET(Data!$A$1,MATCH($D15,Data!$CG:$CG,0)-1,MATCH($E15&amp;"/"&amp;K$1,Data!$1:$1,0)-1)=0,"",OFFSET(Data!$A$1,MATCH($D15,Data!$CG:$CG,0)-1,MATCH($E15&amp;"/"&amp;K$1,Data!$1:$1,0)-1)))</f>
        <v>5</v>
      </c>
      <c r="L15" s="249">
        <f ca="1">IF(ISERROR(OFFSET(Data!$A$1,MATCH($D15,Data!$CG:$CG,0)-1,MATCH($E15&amp;"/"&amp;L$1,Data!$1:$1,0)-1))=TRUE,"",IF(OFFSET(Data!$A$1,MATCH($D15,Data!$CG:$CG,0)-1,MATCH($E15&amp;"/"&amp;L$1,Data!$1:$1,0)-1)=0,"",OFFSET(Data!$A$1,MATCH($D15,Data!$CG:$CG,0)-1,MATCH($E15&amp;"/"&amp;L$1,Data!$1:$1,0)-1)))</f>
        <v>3</v>
      </c>
      <c r="M15" s="249">
        <f ca="1">IF(ISERROR(OFFSET(Data!$A$1,MATCH($D15,Data!$CG:$CG,0)-1,MATCH($E15&amp;"/"&amp;M$1,Data!$1:$1,0)-1))=TRUE,"",IF(OFFSET(Data!$A$1,MATCH($D15,Data!$CG:$CG,0)-1,MATCH($E15&amp;"/"&amp;M$1,Data!$1:$1,0)-1)=0,"",OFFSET(Data!$A$1,MATCH($D15,Data!$CG:$CG,0)-1,MATCH($E15&amp;"/"&amp;M$1,Data!$1:$1,0)-1)))</f>
        <v>3</v>
      </c>
      <c r="N15" s="261">
        <f ca="1">IF(ISERROR(OFFSET(Data!$A$1,MATCH($D15,Data!$CG:$CG,0)-1,MATCH($E15&amp;"/"&amp;N$1,Data!$1:$1,0)-1))=TRUE,"",IF(OFFSET(Data!$A$1,MATCH($D15,Data!$CG:$CG,0)-1,MATCH($E15&amp;"/"&amp;N$1,Data!$1:$1,0)-1)=0,"",OFFSET(Data!$A$1,MATCH($D15,Data!$CG:$CG,0)-1,MATCH($E15&amp;"/"&amp;N$1,Data!$1:$1,0)-1)))</f>
        <v>5</v>
      </c>
      <c r="O15" s="261">
        <f ca="1">IF(ISERROR(OFFSET(Data!$A$1,MATCH($D15,Data!$CG:$CG,0)-1,MATCH($E15&amp;"/"&amp;O$1,Data!$1:$1,0)-1))=TRUE,"",IF(OFFSET(Data!$A$1,MATCH($D15,Data!$CG:$CG,0)-1,MATCH($E15&amp;"/"&amp;O$1,Data!$1:$1,0)-1)=0,"",OFFSET(Data!$A$1,MATCH($D15,Data!$CG:$CG,0)-1,MATCH($E15&amp;"/"&amp;O$1,Data!$1:$1,0)-1)))</f>
        <v>4</v>
      </c>
      <c r="P15" s="249">
        <f ca="1">IF(ISERROR(OFFSET(Data!$A$1,MATCH($D15,Data!$CG:$CG,0)-1,MATCH($E15&amp;"/"&amp;P$1,Data!$1:$1,0)-1))=TRUE,"",IF(OFFSET(Data!$A$1,MATCH($D15,Data!$CG:$CG,0)-1,MATCH($E15&amp;"/"&amp;P$1,Data!$1:$1,0)-1)=0,"",OFFSET(Data!$A$1,MATCH($D15,Data!$CG:$CG,0)-1,MATCH($E15&amp;"/"&amp;P$1,Data!$1:$1,0)-1)))</f>
        <v>3</v>
      </c>
      <c r="Q15" s="249">
        <f ca="1">IF(ISERROR(OFFSET(Data!$A$1,MATCH($D15,Data!$CG:$CG,0)-1,MATCH($E15&amp;"/"&amp;Q$1,Data!$1:$1,0)-1))=TRUE,"",IF(OFFSET(Data!$A$1,MATCH($D15,Data!$CG:$CG,0)-1,MATCH($E15&amp;"/"&amp;Q$1,Data!$1:$1,0)-1)=0,"",OFFSET(Data!$A$1,MATCH($D15,Data!$CG:$CG,0)-1,MATCH($E15&amp;"/"&amp;Q$1,Data!$1:$1,0)-1)))</f>
        <v>3</v>
      </c>
      <c r="R15" s="259">
        <f ca="1">IF(ISERROR(OFFSET(Data!$A$1,MATCH($D15,Data!$CG:$CG,0)-1,MATCH($E15&amp;"/"&amp;R$1,Data!$1:$1,0)-1))=TRUE,"",IF(OFFSET(Data!$A$1,MATCH($D15,Data!$CG:$CG,0)-1,MATCH($E15&amp;"/"&amp;R$1,Data!$1:$1,0)-1)=0,"",OFFSET(Data!$A$1,MATCH($D15,Data!$CG:$CG,0)-1,MATCH($E15&amp;"/"&amp;R$1,Data!$1:$1,0)-1)))</f>
        <v>3</v>
      </c>
      <c r="S15" s="252" t="str">
        <f ca="1">IF(ISERROR(OFFSET(Data!$A$1,MATCH($D15,Data!$CG:$CG,0)-1,MATCH($E15&amp;"/"&amp;S$1,Data!$1:$1,0)-1))=TRUE,"",IF(OFFSET(Data!$A$1,MATCH($D15,Data!$CG:$CG,0)-1,MATCH($E15&amp;"/"&amp;S$1,Data!$1:$1,0)-1)=0,"",OFFSET(Data!$A$1,MATCH($D15,Data!$CG:$CG,0)-1,MATCH($E15&amp;"/"&amp;S$1,Data!$1:$1,0)-1)))</f>
        <v/>
      </c>
      <c r="T15" s="252" t="str">
        <f ca="1">IF(ISERROR(OFFSET(Data!$A$1,MATCH($D15,Data!$CG:$CG,0)-1,MATCH($E15&amp;"/"&amp;T$1,Data!$1:$1,0)-1))=TRUE,"",IF(OFFSET(Data!$A$1,MATCH($D15,Data!$CG:$CG,0)-1,MATCH($E15&amp;"/"&amp;T$1,Data!$1:$1,0)-1)=0,"",OFFSET(Data!$A$1,MATCH($D15,Data!$CG:$CG,0)-1,MATCH($E15&amp;"/"&amp;T$1,Data!$1:$1,0)-1)))</f>
        <v/>
      </c>
      <c r="U15" s="252" t="str">
        <f ca="1">IF(ISERROR(OFFSET(Data!$A$1,MATCH($D15,Data!$CG:$CG,0)-1,MATCH($E15&amp;"/"&amp;U$1,Data!$1:$1,0)-1))=TRUE,"",IF(OFFSET(Data!$A$1,MATCH($D15,Data!$CG:$CG,0)-1,MATCH($E15&amp;"/"&amp;U$1,Data!$1:$1,0)-1)=0,"",OFFSET(Data!$A$1,MATCH($D15,Data!$CG:$CG,0)-1,MATCH($E15&amp;"/"&amp;U$1,Data!$1:$1,0)-1)))</f>
        <v/>
      </c>
      <c r="V15" s="252" t="str">
        <f ca="1">IF(ISERROR(OFFSET(Data!$A$1,MATCH($D15,Data!$CG:$CG,0)-1,MATCH($E15&amp;"/"&amp;V$1,Data!$1:$1,0)-1))=TRUE,"",IF(OFFSET(Data!$A$1,MATCH($D15,Data!$CG:$CG,0)-1,MATCH($E15&amp;"/"&amp;V$1,Data!$1:$1,0)-1)=0,"",OFFSET(Data!$A$1,MATCH($D15,Data!$CG:$CG,0)-1,MATCH($E15&amp;"/"&amp;V$1,Data!$1:$1,0)-1)))</f>
        <v/>
      </c>
      <c r="W15" s="269" t="str">
        <f ca="1">IF(ISERROR(OFFSET(Data!$A$1,MATCH($D15,Data!$CG:$CG,0)-1,MATCH($E15&amp;"/"&amp;W$1,Data!$1:$1,0)-1))=TRUE,"",IF(OFFSET(Data!$A$1,MATCH($D15,Data!$CG:$CG,0)-1,MATCH($E15&amp;"/"&amp;W$1,Data!$1:$1,0)-1)=0,"",OFFSET(Data!$A$1,MATCH($D15,Data!$CG:$CG,0)-1,MATCH($E15&amp;"/"&amp;W$1,Data!$1:$1,0)-1)))</f>
        <v/>
      </c>
      <c r="X15" s="252" t="str">
        <f ca="1">IF(ISERROR(OFFSET(Data!$A$1,MATCH($D15,Data!$CG:$CG,0)-1,MATCH($E15&amp;"/"&amp;X$1,Data!$1:$1,0)-1))=TRUE,"",IF(OFFSET(Data!$A$1,MATCH($D15,Data!$CG:$CG,0)-1,MATCH($E15&amp;"/"&amp;X$1,Data!$1:$1,0)-1)=0,"",OFFSET(Data!$A$1,MATCH($D15,Data!$CG:$CG,0)-1,MATCH($E15&amp;"/"&amp;X$1,Data!$1:$1,0)-1)))</f>
        <v/>
      </c>
      <c r="Y15" s="252" t="str">
        <f ca="1">IF(ISERROR(OFFSET(Data!$A$1,MATCH($D15,Data!$CG:$CG,0)-1,MATCH($E15&amp;"/"&amp;Y$1,Data!$1:$1,0)-1))=TRUE,"",IF(OFFSET(Data!$A$1,MATCH($D15,Data!$CG:$CG,0)-1,MATCH($E15&amp;"/"&amp;Y$1,Data!$1:$1,0)-1)=0,"",OFFSET(Data!$A$1,MATCH($D15,Data!$CG:$CG,0)-1,MATCH($E15&amp;"/"&amp;Y$1,Data!$1:$1,0)-1)))</f>
        <v/>
      </c>
      <c r="Z15" s="252" t="str">
        <f ca="1">IF(ISERROR(OFFSET(Data!$A$1,MATCH($D15,Data!$CG:$CG,0)-1,MATCH($E15&amp;"/"&amp;Z$1,Data!$1:$1,0)-1))=TRUE,"",IF(OFFSET(Data!$A$1,MATCH($D15,Data!$CG:$CG,0)-1,MATCH($E15&amp;"/"&amp;Z$1,Data!$1:$1,0)-1)=0,"",OFFSET(Data!$A$1,MATCH($D15,Data!$CG:$CG,0)-1,MATCH($E15&amp;"/"&amp;Z$1,Data!$1:$1,0)-1)))</f>
        <v/>
      </c>
      <c r="AA15" s="252" t="str">
        <f ca="1">IF(ISERROR(OFFSET(Data!$A$1,MATCH($D15,Data!$CG:$CG,0)-1,MATCH($E15&amp;"/"&amp;AA$1,Data!$1:$1,0)-1))=TRUE,"",IF(OFFSET(Data!$A$1,MATCH($D15,Data!$CG:$CG,0)-1,MATCH($E15&amp;"/"&amp;AA$1,Data!$1:$1,0)-1)=0,"",OFFSET(Data!$A$1,MATCH($D15,Data!$CG:$CG,0)-1,MATCH($E15&amp;"/"&amp;AA$1,Data!$1:$1,0)-1)))</f>
        <v/>
      </c>
      <c r="AB15" s="252" t="str">
        <f ca="1">IF(ISERROR(OFFSET(Data!$A$1,MATCH($D15,Data!$CG:$CG,0)-1,MATCH($E15&amp;"/"&amp;AB$1,Data!$1:$1,0)-1))=TRUE,"",IF(OFFSET(Data!$A$1,MATCH($D15,Data!$CG:$CG,0)-1,MATCH($E15&amp;"/"&amp;AB$1,Data!$1:$1,0)-1)=0,"",OFFSET(Data!$A$1,MATCH($D15,Data!$CG:$CG,0)-1,MATCH($E15&amp;"/"&amp;AB$1,Data!$1:$1,0)-1)))</f>
        <v/>
      </c>
      <c r="AC15" s="252" t="str">
        <f ca="1">IF(ISERROR(OFFSET(Data!$A$1,MATCH($D15,Data!$CG:$CG,0)-1,MATCH($E15&amp;"/"&amp;AC$1,Data!$1:$1,0)-1))=TRUE,"",IF(OFFSET(Data!$A$1,MATCH($D15,Data!$CG:$CG,0)-1,MATCH($E15&amp;"/"&amp;AC$1,Data!$1:$1,0)-1)=0,"",OFFSET(Data!$A$1,MATCH($D15,Data!$CG:$CG,0)-1,MATCH($E15&amp;"/"&amp;AC$1,Data!$1:$1,0)-1)))</f>
        <v/>
      </c>
      <c r="AD15" s="252" t="str">
        <f ca="1">IF(ISERROR(OFFSET(Data!$A$1,MATCH($D15,Data!$CG:$CG,0)-1,MATCH($E15&amp;"/"&amp;AD$1,Data!$1:$1,0)-1))=TRUE,"",IF(OFFSET(Data!$A$1,MATCH($D15,Data!$CG:$CG,0)-1,MATCH($E15&amp;"/"&amp;AD$1,Data!$1:$1,0)-1)=0,"",OFFSET(Data!$A$1,MATCH($D15,Data!$CG:$CG,0)-1,MATCH($E15&amp;"/"&amp;AD$1,Data!$1:$1,0)-1)))</f>
        <v/>
      </c>
      <c r="AE15" s="252" t="str">
        <f ca="1">IF(ISERROR(OFFSET(Data!$A$1,MATCH($D15,Data!$CG:$CG,0)-1,MATCH($E15&amp;"/"&amp;AE$1,Data!$1:$1,0)-1))=TRUE,"",IF(OFFSET(Data!$A$1,MATCH($D15,Data!$CG:$CG,0)-1,MATCH($E15&amp;"/"&amp;AE$1,Data!$1:$1,0)-1)=0,"",OFFSET(Data!$A$1,MATCH($D15,Data!$CG:$CG,0)-1,MATCH($E15&amp;"/"&amp;AE$1,Data!$1:$1,0)-1)))</f>
        <v/>
      </c>
      <c r="AF15" s="253" t="str">
        <f ca="1">IF(ISERROR(OFFSET(Data!$A$1,MATCH($D15,Data!$CG:$CG,0)-1,MATCH($E15&amp;"/"&amp;AF$1,Data!$1:$1,0)-1))=TRUE,"",IF(OFFSET(Data!$A$1,MATCH($D15,Data!$CG:$CG,0)-1,MATCH($E15&amp;"/"&amp;AF$1,Data!$1:$1,0)-1)=0,"",OFFSET(Data!$A$1,MATCH($D15,Data!$CG:$CG,0)-1,MATCH($E15&amp;"/"&amp;AF$1,Data!$1:$1,0)-1)))</f>
        <v/>
      </c>
      <c r="AG15" s="188">
        <f t="shared" ca="1" si="4"/>
        <v>46</v>
      </c>
      <c r="AH15" s="208">
        <f ca="1">SUM(AG14:AG15)</f>
        <v>86</v>
      </c>
    </row>
    <row r="16" spans="1:35" ht="15" hidden="1" customHeight="1" x14ac:dyDescent="0.25">
      <c r="A16" s="446"/>
      <c r="B16" s="469"/>
      <c r="C16" s="472"/>
      <c r="D16" s="50" t="str">
        <f>IF(C16&lt;&gt;"",C16,D15)</f>
        <v>Karl Seper</v>
      </c>
      <c r="E16" s="51" t="s">
        <v>23</v>
      </c>
      <c r="F16" s="254" t="str">
        <f ca="1">IF(ISERROR(OFFSET(Data!$A$1,MATCH($D16,Data!$CG:$CG,0)-1,MATCH($E16&amp;"/"&amp;F$1,Data!$1:$1,0)-1))=TRUE,"",IF(OFFSET(Data!$A$1,MATCH($D16,Data!$CG:$CG,0)-1,MATCH($E16&amp;"/"&amp;F$1,Data!$1:$1,0)-1)=0,"",OFFSET(Data!$A$1,MATCH($D16,Data!$CG:$CG,0)-1,MATCH($E16&amp;"/"&amp;F$1,Data!$1:$1,0)-1)))</f>
        <v/>
      </c>
      <c r="G16" s="252" t="str">
        <f ca="1">IF(ISERROR(OFFSET(Data!$A$1,MATCH($D16,Data!$CG:$CG,0)-1,MATCH($E16&amp;"/"&amp;G$1,Data!$1:$1,0)-1))=TRUE,"",IF(OFFSET(Data!$A$1,MATCH($D16,Data!$CG:$CG,0)-1,MATCH($E16&amp;"/"&amp;G$1,Data!$1:$1,0)-1)=0,"",OFFSET(Data!$A$1,MATCH($D16,Data!$CG:$CG,0)-1,MATCH($E16&amp;"/"&amp;G$1,Data!$1:$1,0)-1)))</f>
        <v/>
      </c>
      <c r="H16" s="252" t="str">
        <f ca="1">IF(ISERROR(OFFSET(Data!$A$1,MATCH($D16,Data!$CG:$CG,0)-1,MATCH($E16&amp;"/"&amp;H$1,Data!$1:$1,0)-1))=TRUE,"",IF(OFFSET(Data!$A$1,MATCH($D16,Data!$CG:$CG,0)-1,MATCH($E16&amp;"/"&amp;H$1,Data!$1:$1,0)-1)=0,"",OFFSET(Data!$A$1,MATCH($D16,Data!$CG:$CG,0)-1,MATCH($E16&amp;"/"&amp;H$1,Data!$1:$1,0)-1)))</f>
        <v/>
      </c>
      <c r="I16" s="252" t="str">
        <f ca="1">IF(ISERROR(OFFSET(Data!$A$1,MATCH($D16,Data!$CG:$CG,0)-1,MATCH($E16&amp;"/"&amp;I$1,Data!$1:$1,0)-1))=TRUE,"",IF(OFFSET(Data!$A$1,MATCH($D16,Data!$CG:$CG,0)-1,MATCH($E16&amp;"/"&amp;I$1,Data!$1:$1,0)-1)=0,"",OFFSET(Data!$A$1,MATCH($D16,Data!$CG:$CG,0)-1,MATCH($E16&amp;"/"&amp;I$1,Data!$1:$1,0)-1)))</f>
        <v/>
      </c>
      <c r="J16" s="252" t="str">
        <f ca="1">IF(ISERROR(OFFSET(Data!$A$1,MATCH($D16,Data!$CG:$CG,0)-1,MATCH($E16&amp;"/"&amp;J$1,Data!$1:$1,0)-1))=TRUE,"",IF(OFFSET(Data!$A$1,MATCH($D16,Data!$CG:$CG,0)-1,MATCH($E16&amp;"/"&amp;J$1,Data!$1:$1,0)-1)=0,"",OFFSET(Data!$A$1,MATCH($D16,Data!$CG:$CG,0)-1,MATCH($E16&amp;"/"&amp;J$1,Data!$1:$1,0)-1)))</f>
        <v/>
      </c>
      <c r="K16" s="252" t="str">
        <f ca="1">IF(ISERROR(OFFSET(Data!$A$1,MATCH($D16,Data!$CG:$CG,0)-1,MATCH($E16&amp;"/"&amp;K$1,Data!$1:$1,0)-1))=TRUE,"",IF(OFFSET(Data!$A$1,MATCH($D16,Data!$CG:$CG,0)-1,MATCH($E16&amp;"/"&amp;K$1,Data!$1:$1,0)-1)=0,"",OFFSET(Data!$A$1,MATCH($D16,Data!$CG:$CG,0)-1,MATCH($E16&amp;"/"&amp;K$1,Data!$1:$1,0)-1)))</f>
        <v/>
      </c>
      <c r="L16" s="252" t="str">
        <f ca="1">IF(ISERROR(OFFSET(Data!$A$1,MATCH($D16,Data!$CG:$CG,0)-1,MATCH($E16&amp;"/"&amp;L$1,Data!$1:$1,0)-1))=TRUE,"",IF(OFFSET(Data!$A$1,MATCH($D16,Data!$CG:$CG,0)-1,MATCH($E16&amp;"/"&amp;L$1,Data!$1:$1,0)-1)=0,"",OFFSET(Data!$A$1,MATCH($D16,Data!$CG:$CG,0)-1,MATCH($E16&amp;"/"&amp;L$1,Data!$1:$1,0)-1)))</f>
        <v/>
      </c>
      <c r="M16" s="252" t="str">
        <f ca="1">IF(ISERROR(OFFSET(Data!$A$1,MATCH($D16,Data!$CG:$CG,0)-1,MATCH($E16&amp;"/"&amp;M$1,Data!$1:$1,0)-1))=TRUE,"",IF(OFFSET(Data!$A$1,MATCH($D16,Data!$CG:$CG,0)-1,MATCH($E16&amp;"/"&amp;M$1,Data!$1:$1,0)-1)=0,"",OFFSET(Data!$A$1,MATCH($D16,Data!$CG:$CG,0)-1,MATCH($E16&amp;"/"&amp;M$1,Data!$1:$1,0)-1)))</f>
        <v/>
      </c>
      <c r="N16" s="252" t="str">
        <f ca="1">IF(ISERROR(OFFSET(Data!$A$1,MATCH($D16,Data!$CG:$CG,0)-1,MATCH($E16&amp;"/"&amp;N$1,Data!$1:$1,0)-1))=TRUE,"",IF(OFFSET(Data!$A$1,MATCH($D16,Data!$CG:$CG,0)-1,MATCH($E16&amp;"/"&amp;N$1,Data!$1:$1,0)-1)=0,"",OFFSET(Data!$A$1,MATCH($D16,Data!$CG:$CG,0)-1,MATCH($E16&amp;"/"&amp;N$1,Data!$1:$1,0)-1)))</f>
        <v/>
      </c>
      <c r="O16" s="252" t="str">
        <f ca="1">IF(ISERROR(OFFSET(Data!$A$1,MATCH($D16,Data!$CG:$CG,0)-1,MATCH($E16&amp;"/"&amp;O$1,Data!$1:$1,0)-1))=TRUE,"",IF(OFFSET(Data!$A$1,MATCH($D16,Data!$CG:$CG,0)-1,MATCH($E16&amp;"/"&amp;O$1,Data!$1:$1,0)-1)=0,"",OFFSET(Data!$A$1,MATCH($D16,Data!$CG:$CG,0)-1,MATCH($E16&amp;"/"&amp;O$1,Data!$1:$1,0)-1)))</f>
        <v/>
      </c>
      <c r="P16" s="252" t="str">
        <f ca="1">IF(ISERROR(OFFSET(Data!$A$1,MATCH($D16,Data!$CG:$CG,0)-1,MATCH($E16&amp;"/"&amp;P$1,Data!$1:$1,0)-1))=TRUE,"",IF(OFFSET(Data!$A$1,MATCH($D16,Data!$CG:$CG,0)-1,MATCH($E16&amp;"/"&amp;P$1,Data!$1:$1,0)-1)=0,"",OFFSET(Data!$A$1,MATCH($D16,Data!$CG:$CG,0)-1,MATCH($E16&amp;"/"&amp;P$1,Data!$1:$1,0)-1)))</f>
        <v/>
      </c>
      <c r="Q16" s="252" t="str">
        <f ca="1">IF(ISERROR(OFFSET(Data!$A$1,MATCH($D16,Data!$CG:$CG,0)-1,MATCH($E16&amp;"/"&amp;Q$1,Data!$1:$1,0)-1))=TRUE,"",IF(OFFSET(Data!$A$1,MATCH($D16,Data!$CG:$CG,0)-1,MATCH($E16&amp;"/"&amp;Q$1,Data!$1:$1,0)-1)=0,"",OFFSET(Data!$A$1,MATCH($D16,Data!$CG:$CG,0)-1,MATCH($E16&amp;"/"&amp;Q$1,Data!$1:$1,0)-1)))</f>
        <v/>
      </c>
      <c r="R16" s="252" t="str">
        <f ca="1">IF(ISERROR(OFFSET(Data!$A$1,MATCH($D16,Data!$CG:$CG,0)-1,MATCH($E16&amp;"/"&amp;R$1,Data!$1:$1,0)-1))=TRUE,"",IF(OFFSET(Data!$A$1,MATCH($D16,Data!$CG:$CG,0)-1,MATCH($E16&amp;"/"&amp;R$1,Data!$1:$1,0)-1)=0,"",OFFSET(Data!$A$1,MATCH($D16,Data!$CG:$CG,0)-1,MATCH($E16&amp;"/"&amp;R$1,Data!$1:$1,0)-1)))</f>
        <v/>
      </c>
      <c r="S16" s="252" t="str">
        <f ca="1">IF(ISERROR(OFFSET(Data!$A$1,MATCH($D16,Data!$CG:$CG,0)-1,MATCH($E16&amp;"/"&amp;S$1,Data!$1:$1,0)-1))=TRUE,"",IF(OFFSET(Data!$A$1,MATCH($D16,Data!$CG:$CG,0)-1,MATCH($E16&amp;"/"&amp;S$1,Data!$1:$1,0)-1)=0,"",OFFSET(Data!$A$1,MATCH($D16,Data!$CG:$CG,0)-1,MATCH($E16&amp;"/"&amp;S$1,Data!$1:$1,0)-1)))</f>
        <v/>
      </c>
      <c r="T16" s="252" t="str">
        <f ca="1">IF(ISERROR(OFFSET(Data!$A$1,MATCH($D16,Data!$CG:$CG,0)-1,MATCH($E16&amp;"/"&amp;T$1,Data!$1:$1,0)-1))=TRUE,"",IF(OFFSET(Data!$A$1,MATCH($D16,Data!$CG:$CG,0)-1,MATCH($E16&amp;"/"&amp;T$1,Data!$1:$1,0)-1)=0,"",OFFSET(Data!$A$1,MATCH($D16,Data!$CG:$CG,0)-1,MATCH($E16&amp;"/"&amp;T$1,Data!$1:$1,0)-1)))</f>
        <v/>
      </c>
      <c r="U16" s="252" t="str">
        <f ca="1">IF(ISERROR(OFFSET(Data!$A$1,MATCH($D16,Data!$CG:$CG,0)-1,MATCH($E16&amp;"/"&amp;U$1,Data!$1:$1,0)-1))=TRUE,"",IF(OFFSET(Data!$A$1,MATCH($D16,Data!$CG:$CG,0)-1,MATCH($E16&amp;"/"&amp;U$1,Data!$1:$1,0)-1)=0,"",OFFSET(Data!$A$1,MATCH($D16,Data!$CG:$CG,0)-1,MATCH($E16&amp;"/"&amp;U$1,Data!$1:$1,0)-1)))</f>
        <v/>
      </c>
      <c r="V16" s="252" t="str">
        <f ca="1">IF(ISERROR(OFFSET(Data!$A$1,MATCH($D16,Data!$CG:$CG,0)-1,MATCH($E16&amp;"/"&amp;V$1,Data!$1:$1,0)-1))=TRUE,"",IF(OFFSET(Data!$A$1,MATCH($D16,Data!$CG:$CG,0)-1,MATCH($E16&amp;"/"&amp;V$1,Data!$1:$1,0)-1)=0,"",OFFSET(Data!$A$1,MATCH($D16,Data!$CG:$CG,0)-1,MATCH($E16&amp;"/"&amp;V$1,Data!$1:$1,0)-1)))</f>
        <v/>
      </c>
      <c r="W16" s="269" t="str">
        <f ca="1">IF(ISERROR(OFFSET(Data!$A$1,MATCH($D16,Data!$CG:$CG,0)-1,MATCH($E16&amp;"/"&amp;W$1,Data!$1:$1,0)-1))=TRUE,"",IF(OFFSET(Data!$A$1,MATCH($D16,Data!$CG:$CG,0)-1,MATCH($E16&amp;"/"&amp;W$1,Data!$1:$1,0)-1)=0,"",OFFSET(Data!$A$1,MATCH($D16,Data!$CG:$CG,0)-1,MATCH($E16&amp;"/"&amp;W$1,Data!$1:$1,0)-1)))</f>
        <v/>
      </c>
      <c r="X16" s="252" t="str">
        <f ca="1">IF(ISERROR(OFFSET(Data!$A$1,MATCH($D16,Data!$CG:$CG,0)-1,MATCH($E16&amp;"/"&amp;X$1,Data!$1:$1,0)-1))=TRUE,"",IF(OFFSET(Data!$A$1,MATCH($D16,Data!$CG:$CG,0)-1,MATCH($E16&amp;"/"&amp;X$1,Data!$1:$1,0)-1)=0,"",OFFSET(Data!$A$1,MATCH($D16,Data!$CG:$CG,0)-1,MATCH($E16&amp;"/"&amp;X$1,Data!$1:$1,0)-1)))</f>
        <v/>
      </c>
      <c r="Y16" s="252" t="str">
        <f ca="1">IF(ISERROR(OFFSET(Data!$A$1,MATCH($D16,Data!$CG:$CG,0)-1,MATCH($E16&amp;"/"&amp;Y$1,Data!$1:$1,0)-1))=TRUE,"",IF(OFFSET(Data!$A$1,MATCH($D16,Data!$CG:$CG,0)-1,MATCH($E16&amp;"/"&amp;Y$1,Data!$1:$1,0)-1)=0,"",OFFSET(Data!$A$1,MATCH($D16,Data!$CG:$CG,0)-1,MATCH($E16&amp;"/"&amp;Y$1,Data!$1:$1,0)-1)))</f>
        <v/>
      </c>
      <c r="Z16" s="252" t="str">
        <f ca="1">IF(ISERROR(OFFSET(Data!$A$1,MATCH($D16,Data!$CG:$CG,0)-1,MATCH($E16&amp;"/"&amp;Z$1,Data!$1:$1,0)-1))=TRUE,"",IF(OFFSET(Data!$A$1,MATCH($D16,Data!$CG:$CG,0)-1,MATCH($E16&amp;"/"&amp;Z$1,Data!$1:$1,0)-1)=0,"",OFFSET(Data!$A$1,MATCH($D16,Data!$CG:$CG,0)-1,MATCH($E16&amp;"/"&amp;Z$1,Data!$1:$1,0)-1)))</f>
        <v/>
      </c>
      <c r="AA16" s="252" t="str">
        <f ca="1">IF(ISERROR(OFFSET(Data!$A$1,MATCH($D16,Data!$CG:$CG,0)-1,MATCH($E16&amp;"/"&amp;AA$1,Data!$1:$1,0)-1))=TRUE,"",IF(OFFSET(Data!$A$1,MATCH($D16,Data!$CG:$CG,0)-1,MATCH($E16&amp;"/"&amp;AA$1,Data!$1:$1,0)-1)=0,"",OFFSET(Data!$A$1,MATCH($D16,Data!$CG:$CG,0)-1,MATCH($E16&amp;"/"&amp;AA$1,Data!$1:$1,0)-1)))</f>
        <v/>
      </c>
      <c r="AB16" s="252" t="str">
        <f ca="1">IF(ISERROR(OFFSET(Data!$A$1,MATCH($D16,Data!$CG:$CG,0)-1,MATCH($E16&amp;"/"&amp;AB$1,Data!$1:$1,0)-1))=TRUE,"",IF(OFFSET(Data!$A$1,MATCH($D16,Data!$CG:$CG,0)-1,MATCH($E16&amp;"/"&amp;AB$1,Data!$1:$1,0)-1)=0,"",OFFSET(Data!$A$1,MATCH($D16,Data!$CG:$CG,0)-1,MATCH($E16&amp;"/"&amp;AB$1,Data!$1:$1,0)-1)))</f>
        <v/>
      </c>
      <c r="AC16" s="252" t="str">
        <f ca="1">IF(ISERROR(OFFSET(Data!$A$1,MATCH($D16,Data!$CG:$CG,0)-1,MATCH($E16&amp;"/"&amp;AC$1,Data!$1:$1,0)-1))=TRUE,"",IF(OFFSET(Data!$A$1,MATCH($D16,Data!$CG:$CG,0)-1,MATCH($E16&amp;"/"&amp;AC$1,Data!$1:$1,0)-1)=0,"",OFFSET(Data!$A$1,MATCH($D16,Data!$CG:$CG,0)-1,MATCH($E16&amp;"/"&amp;AC$1,Data!$1:$1,0)-1)))</f>
        <v/>
      </c>
      <c r="AD16" s="252" t="str">
        <f ca="1">IF(ISERROR(OFFSET(Data!$A$1,MATCH($D16,Data!$CG:$CG,0)-1,MATCH($E16&amp;"/"&amp;AD$1,Data!$1:$1,0)-1))=TRUE,"",IF(OFFSET(Data!$A$1,MATCH($D16,Data!$CG:$CG,0)-1,MATCH($E16&amp;"/"&amp;AD$1,Data!$1:$1,0)-1)=0,"",OFFSET(Data!$A$1,MATCH($D16,Data!$CG:$CG,0)-1,MATCH($E16&amp;"/"&amp;AD$1,Data!$1:$1,0)-1)))</f>
        <v/>
      </c>
      <c r="AE16" s="252" t="str">
        <f ca="1">IF(ISERROR(OFFSET(Data!$A$1,MATCH($D16,Data!$CG:$CG,0)-1,MATCH($E16&amp;"/"&amp;AE$1,Data!$1:$1,0)-1))=TRUE,"",IF(OFFSET(Data!$A$1,MATCH($D16,Data!$CG:$CG,0)-1,MATCH($E16&amp;"/"&amp;AE$1,Data!$1:$1,0)-1)=0,"",OFFSET(Data!$A$1,MATCH($D16,Data!$CG:$CG,0)-1,MATCH($E16&amp;"/"&amp;AE$1,Data!$1:$1,0)-1)))</f>
        <v/>
      </c>
      <c r="AF16" s="253" t="str">
        <f ca="1">IF(ISERROR(OFFSET(Data!$A$1,MATCH($D16,Data!$CG:$CG,0)-1,MATCH($E16&amp;"/"&amp;AF$1,Data!$1:$1,0)-1))=TRUE,"",IF(OFFSET(Data!$A$1,MATCH($D16,Data!$CG:$CG,0)-1,MATCH($E16&amp;"/"&amp;AF$1,Data!$1:$1,0)-1)=0,"",OFFSET(Data!$A$1,MATCH($D16,Data!$CG:$CG,0)-1,MATCH($E16&amp;"/"&amp;AF$1,Data!$1:$1,0)-1)))</f>
        <v/>
      </c>
      <c r="AG16" s="188">
        <f t="shared" ca="1" si="4"/>
        <v>0</v>
      </c>
      <c r="AH16" s="208">
        <f ca="1">SUM(AG14:AG16)</f>
        <v>86</v>
      </c>
    </row>
    <row r="17" spans="1:34" ht="15.75" hidden="1" customHeight="1" x14ac:dyDescent="0.25">
      <c r="A17" s="446"/>
      <c r="B17" s="469"/>
      <c r="C17" s="472"/>
      <c r="D17" s="50" t="str">
        <f>IF(C17&lt;&gt;"",C17,D16)</f>
        <v>Karl Seper</v>
      </c>
      <c r="E17" s="51" t="s">
        <v>24</v>
      </c>
      <c r="F17" s="254" t="str">
        <f ca="1">IF(ISERROR(OFFSET(Data!$A$1,MATCH($D17,Data!$CG:$CG,0)-1,MATCH($E17&amp;"/"&amp;F$1,Data!$1:$1,0)-1))=TRUE,"",IF(OFFSET(Data!$A$1,MATCH($D17,Data!$CG:$CG,0)-1,MATCH($E17&amp;"/"&amp;F$1,Data!$1:$1,0)-1)=0,"",OFFSET(Data!$A$1,MATCH($D17,Data!$CG:$CG,0)-1,MATCH($E17&amp;"/"&amp;F$1,Data!$1:$1,0)-1)))</f>
        <v/>
      </c>
      <c r="G17" s="252" t="str">
        <f ca="1">IF(ISERROR(OFFSET(Data!$A$1,MATCH($D17,Data!$CG:$CG,0)-1,MATCH($E17&amp;"/"&amp;G$1,Data!$1:$1,0)-1))=TRUE,"",IF(OFFSET(Data!$A$1,MATCH($D17,Data!$CG:$CG,0)-1,MATCH($E17&amp;"/"&amp;G$1,Data!$1:$1,0)-1)=0,"",OFFSET(Data!$A$1,MATCH($D17,Data!$CG:$CG,0)-1,MATCH($E17&amp;"/"&amp;G$1,Data!$1:$1,0)-1)))</f>
        <v/>
      </c>
      <c r="H17" s="252" t="str">
        <f ca="1">IF(ISERROR(OFFSET(Data!$A$1,MATCH($D17,Data!$CG:$CG,0)-1,MATCH($E17&amp;"/"&amp;H$1,Data!$1:$1,0)-1))=TRUE,"",IF(OFFSET(Data!$A$1,MATCH($D17,Data!$CG:$CG,0)-1,MATCH($E17&amp;"/"&amp;H$1,Data!$1:$1,0)-1)=0,"",OFFSET(Data!$A$1,MATCH($D17,Data!$CG:$CG,0)-1,MATCH($E17&amp;"/"&amp;H$1,Data!$1:$1,0)-1)))</f>
        <v/>
      </c>
      <c r="I17" s="252" t="str">
        <f ca="1">IF(ISERROR(OFFSET(Data!$A$1,MATCH($D17,Data!$CG:$CG,0)-1,MATCH($E17&amp;"/"&amp;I$1,Data!$1:$1,0)-1))=TRUE,"",IF(OFFSET(Data!$A$1,MATCH($D17,Data!$CG:$CG,0)-1,MATCH($E17&amp;"/"&amp;I$1,Data!$1:$1,0)-1)=0,"",OFFSET(Data!$A$1,MATCH($D17,Data!$CG:$CG,0)-1,MATCH($E17&amp;"/"&amp;I$1,Data!$1:$1,0)-1)))</f>
        <v/>
      </c>
      <c r="J17" s="252" t="str">
        <f ca="1">IF(ISERROR(OFFSET(Data!$A$1,MATCH($D17,Data!$CG:$CG,0)-1,MATCH($E17&amp;"/"&amp;J$1,Data!$1:$1,0)-1))=TRUE,"",IF(OFFSET(Data!$A$1,MATCH($D17,Data!$CG:$CG,0)-1,MATCH($E17&amp;"/"&amp;J$1,Data!$1:$1,0)-1)=0,"",OFFSET(Data!$A$1,MATCH($D17,Data!$CG:$CG,0)-1,MATCH($E17&amp;"/"&amp;J$1,Data!$1:$1,0)-1)))</f>
        <v/>
      </c>
      <c r="K17" s="252" t="str">
        <f ca="1">IF(ISERROR(OFFSET(Data!$A$1,MATCH($D17,Data!$CG:$CG,0)-1,MATCH($E17&amp;"/"&amp;K$1,Data!$1:$1,0)-1))=TRUE,"",IF(OFFSET(Data!$A$1,MATCH($D17,Data!$CG:$CG,0)-1,MATCH($E17&amp;"/"&amp;K$1,Data!$1:$1,0)-1)=0,"",OFFSET(Data!$A$1,MATCH($D17,Data!$CG:$CG,0)-1,MATCH($E17&amp;"/"&amp;K$1,Data!$1:$1,0)-1)))</f>
        <v/>
      </c>
      <c r="L17" s="252" t="str">
        <f ca="1">IF(ISERROR(OFFSET(Data!$A$1,MATCH($D17,Data!$CG:$CG,0)-1,MATCH($E17&amp;"/"&amp;L$1,Data!$1:$1,0)-1))=TRUE,"",IF(OFFSET(Data!$A$1,MATCH($D17,Data!$CG:$CG,0)-1,MATCH($E17&amp;"/"&amp;L$1,Data!$1:$1,0)-1)=0,"",OFFSET(Data!$A$1,MATCH($D17,Data!$CG:$CG,0)-1,MATCH($E17&amp;"/"&amp;L$1,Data!$1:$1,0)-1)))</f>
        <v/>
      </c>
      <c r="M17" s="252" t="str">
        <f ca="1">IF(ISERROR(OFFSET(Data!$A$1,MATCH($D17,Data!$CG:$CG,0)-1,MATCH($E17&amp;"/"&amp;M$1,Data!$1:$1,0)-1))=TRUE,"",IF(OFFSET(Data!$A$1,MATCH($D17,Data!$CG:$CG,0)-1,MATCH($E17&amp;"/"&amp;M$1,Data!$1:$1,0)-1)=0,"",OFFSET(Data!$A$1,MATCH($D17,Data!$CG:$CG,0)-1,MATCH($E17&amp;"/"&amp;M$1,Data!$1:$1,0)-1)))</f>
        <v/>
      </c>
      <c r="N17" s="252" t="str">
        <f ca="1">IF(ISERROR(OFFSET(Data!$A$1,MATCH($D17,Data!$CG:$CG,0)-1,MATCH($E17&amp;"/"&amp;N$1,Data!$1:$1,0)-1))=TRUE,"",IF(OFFSET(Data!$A$1,MATCH($D17,Data!$CG:$CG,0)-1,MATCH($E17&amp;"/"&amp;N$1,Data!$1:$1,0)-1)=0,"",OFFSET(Data!$A$1,MATCH($D17,Data!$CG:$CG,0)-1,MATCH($E17&amp;"/"&amp;N$1,Data!$1:$1,0)-1)))</f>
        <v/>
      </c>
      <c r="O17" s="252" t="str">
        <f ca="1">IF(ISERROR(OFFSET(Data!$A$1,MATCH($D17,Data!$CG:$CG,0)-1,MATCH($E17&amp;"/"&amp;O$1,Data!$1:$1,0)-1))=TRUE,"",IF(OFFSET(Data!$A$1,MATCH($D17,Data!$CG:$CG,0)-1,MATCH($E17&amp;"/"&amp;O$1,Data!$1:$1,0)-1)=0,"",OFFSET(Data!$A$1,MATCH($D17,Data!$CG:$CG,0)-1,MATCH($E17&amp;"/"&amp;O$1,Data!$1:$1,0)-1)))</f>
        <v/>
      </c>
      <c r="P17" s="252" t="str">
        <f ca="1">IF(ISERROR(OFFSET(Data!$A$1,MATCH($D17,Data!$CG:$CG,0)-1,MATCH($E17&amp;"/"&amp;P$1,Data!$1:$1,0)-1))=TRUE,"",IF(OFFSET(Data!$A$1,MATCH($D17,Data!$CG:$CG,0)-1,MATCH($E17&amp;"/"&amp;P$1,Data!$1:$1,0)-1)=0,"",OFFSET(Data!$A$1,MATCH($D17,Data!$CG:$CG,0)-1,MATCH($E17&amp;"/"&amp;P$1,Data!$1:$1,0)-1)))</f>
        <v/>
      </c>
      <c r="Q17" s="252" t="str">
        <f ca="1">IF(ISERROR(OFFSET(Data!$A$1,MATCH($D17,Data!$CG:$CG,0)-1,MATCH($E17&amp;"/"&amp;Q$1,Data!$1:$1,0)-1))=TRUE,"",IF(OFFSET(Data!$A$1,MATCH($D17,Data!$CG:$CG,0)-1,MATCH($E17&amp;"/"&amp;Q$1,Data!$1:$1,0)-1)=0,"",OFFSET(Data!$A$1,MATCH($D17,Data!$CG:$CG,0)-1,MATCH($E17&amp;"/"&amp;Q$1,Data!$1:$1,0)-1)))</f>
        <v/>
      </c>
      <c r="R17" s="252" t="str">
        <f ca="1">IF(ISERROR(OFFSET(Data!$A$1,MATCH($D17,Data!$CG:$CG,0)-1,MATCH($E17&amp;"/"&amp;R$1,Data!$1:$1,0)-1))=TRUE,"",IF(OFFSET(Data!$A$1,MATCH($D17,Data!$CG:$CG,0)-1,MATCH($E17&amp;"/"&amp;R$1,Data!$1:$1,0)-1)=0,"",OFFSET(Data!$A$1,MATCH($D17,Data!$CG:$CG,0)-1,MATCH($E17&amp;"/"&amp;R$1,Data!$1:$1,0)-1)))</f>
        <v/>
      </c>
      <c r="S17" s="252" t="str">
        <f ca="1">IF(ISERROR(OFFSET(Data!$A$1,MATCH($D17,Data!$CG:$CG,0)-1,MATCH($E17&amp;"/"&amp;S$1,Data!$1:$1,0)-1))=TRUE,"",IF(OFFSET(Data!$A$1,MATCH($D17,Data!$CG:$CG,0)-1,MATCH($E17&amp;"/"&amp;S$1,Data!$1:$1,0)-1)=0,"",OFFSET(Data!$A$1,MATCH($D17,Data!$CG:$CG,0)-1,MATCH($E17&amp;"/"&amp;S$1,Data!$1:$1,0)-1)))</f>
        <v/>
      </c>
      <c r="T17" s="252" t="str">
        <f ca="1">IF(ISERROR(OFFSET(Data!$A$1,MATCH($D17,Data!$CG:$CG,0)-1,MATCH($E17&amp;"/"&amp;T$1,Data!$1:$1,0)-1))=TRUE,"",IF(OFFSET(Data!$A$1,MATCH($D17,Data!$CG:$CG,0)-1,MATCH($E17&amp;"/"&amp;T$1,Data!$1:$1,0)-1)=0,"",OFFSET(Data!$A$1,MATCH($D17,Data!$CG:$CG,0)-1,MATCH($E17&amp;"/"&amp;T$1,Data!$1:$1,0)-1)))</f>
        <v/>
      </c>
      <c r="U17" s="252" t="str">
        <f ca="1">IF(ISERROR(OFFSET(Data!$A$1,MATCH($D17,Data!$CG:$CG,0)-1,MATCH($E17&amp;"/"&amp;U$1,Data!$1:$1,0)-1))=TRUE,"",IF(OFFSET(Data!$A$1,MATCH($D17,Data!$CG:$CG,0)-1,MATCH($E17&amp;"/"&amp;U$1,Data!$1:$1,0)-1)=0,"",OFFSET(Data!$A$1,MATCH($D17,Data!$CG:$CG,0)-1,MATCH($E17&amp;"/"&amp;U$1,Data!$1:$1,0)-1)))</f>
        <v/>
      </c>
      <c r="V17" s="252" t="str">
        <f ca="1">IF(ISERROR(OFFSET(Data!$A$1,MATCH($D17,Data!$CG:$CG,0)-1,MATCH($E17&amp;"/"&amp;V$1,Data!$1:$1,0)-1))=TRUE,"",IF(OFFSET(Data!$A$1,MATCH($D17,Data!$CG:$CG,0)-1,MATCH($E17&amp;"/"&amp;V$1,Data!$1:$1,0)-1)=0,"",OFFSET(Data!$A$1,MATCH($D17,Data!$CG:$CG,0)-1,MATCH($E17&amp;"/"&amp;V$1,Data!$1:$1,0)-1)))</f>
        <v/>
      </c>
      <c r="W17" s="269" t="str">
        <f ca="1">IF(ISERROR(OFFSET(Data!$A$1,MATCH($D17,Data!$CG:$CG,0)-1,MATCH($E17&amp;"/"&amp;W$1,Data!$1:$1,0)-1))=TRUE,"",IF(OFFSET(Data!$A$1,MATCH($D17,Data!$CG:$CG,0)-1,MATCH($E17&amp;"/"&amp;W$1,Data!$1:$1,0)-1)=0,"",OFFSET(Data!$A$1,MATCH($D17,Data!$CG:$CG,0)-1,MATCH($E17&amp;"/"&amp;W$1,Data!$1:$1,0)-1)))</f>
        <v/>
      </c>
      <c r="X17" s="252" t="str">
        <f ca="1">IF(ISERROR(OFFSET(Data!$A$1,MATCH($D17,Data!$CG:$CG,0)-1,MATCH($E17&amp;"/"&amp;X$1,Data!$1:$1,0)-1))=TRUE,"",IF(OFFSET(Data!$A$1,MATCH($D17,Data!$CG:$CG,0)-1,MATCH($E17&amp;"/"&amp;X$1,Data!$1:$1,0)-1)=0,"",OFFSET(Data!$A$1,MATCH($D17,Data!$CG:$CG,0)-1,MATCH($E17&amp;"/"&amp;X$1,Data!$1:$1,0)-1)))</f>
        <v/>
      </c>
      <c r="Y17" s="252" t="str">
        <f ca="1">IF(ISERROR(OFFSET(Data!$A$1,MATCH($D17,Data!$CG:$CG,0)-1,MATCH($E17&amp;"/"&amp;Y$1,Data!$1:$1,0)-1))=TRUE,"",IF(OFFSET(Data!$A$1,MATCH($D17,Data!$CG:$CG,0)-1,MATCH($E17&amp;"/"&amp;Y$1,Data!$1:$1,0)-1)=0,"",OFFSET(Data!$A$1,MATCH($D17,Data!$CG:$CG,0)-1,MATCH($E17&amp;"/"&amp;Y$1,Data!$1:$1,0)-1)))</f>
        <v/>
      </c>
      <c r="Z17" s="252" t="str">
        <f ca="1">IF(ISERROR(OFFSET(Data!$A$1,MATCH($D17,Data!$CG:$CG,0)-1,MATCH($E17&amp;"/"&amp;Z$1,Data!$1:$1,0)-1))=TRUE,"",IF(OFFSET(Data!$A$1,MATCH($D17,Data!$CG:$CG,0)-1,MATCH($E17&amp;"/"&amp;Z$1,Data!$1:$1,0)-1)=0,"",OFFSET(Data!$A$1,MATCH($D17,Data!$CG:$CG,0)-1,MATCH($E17&amp;"/"&amp;Z$1,Data!$1:$1,0)-1)))</f>
        <v/>
      </c>
      <c r="AA17" s="252" t="str">
        <f ca="1">IF(ISERROR(OFFSET(Data!$A$1,MATCH($D17,Data!$CG:$CG,0)-1,MATCH($E17&amp;"/"&amp;AA$1,Data!$1:$1,0)-1))=TRUE,"",IF(OFFSET(Data!$A$1,MATCH($D17,Data!$CG:$CG,0)-1,MATCH($E17&amp;"/"&amp;AA$1,Data!$1:$1,0)-1)=0,"",OFFSET(Data!$A$1,MATCH($D17,Data!$CG:$CG,0)-1,MATCH($E17&amp;"/"&amp;AA$1,Data!$1:$1,0)-1)))</f>
        <v/>
      </c>
      <c r="AB17" s="252" t="str">
        <f ca="1">IF(ISERROR(OFFSET(Data!$A$1,MATCH($D17,Data!$CG:$CG,0)-1,MATCH($E17&amp;"/"&amp;AB$1,Data!$1:$1,0)-1))=TRUE,"",IF(OFFSET(Data!$A$1,MATCH($D17,Data!$CG:$CG,0)-1,MATCH($E17&amp;"/"&amp;AB$1,Data!$1:$1,0)-1)=0,"",OFFSET(Data!$A$1,MATCH($D17,Data!$CG:$CG,0)-1,MATCH($E17&amp;"/"&amp;AB$1,Data!$1:$1,0)-1)))</f>
        <v/>
      </c>
      <c r="AC17" s="252" t="str">
        <f ca="1">IF(ISERROR(OFFSET(Data!$A$1,MATCH($D17,Data!$CG:$CG,0)-1,MATCH($E17&amp;"/"&amp;AC$1,Data!$1:$1,0)-1))=TRUE,"",IF(OFFSET(Data!$A$1,MATCH($D17,Data!$CG:$CG,0)-1,MATCH($E17&amp;"/"&amp;AC$1,Data!$1:$1,0)-1)=0,"",OFFSET(Data!$A$1,MATCH($D17,Data!$CG:$CG,0)-1,MATCH($E17&amp;"/"&amp;AC$1,Data!$1:$1,0)-1)))</f>
        <v/>
      </c>
      <c r="AD17" s="252" t="str">
        <f ca="1">IF(ISERROR(OFFSET(Data!$A$1,MATCH($D17,Data!$CG:$CG,0)-1,MATCH($E17&amp;"/"&amp;AD$1,Data!$1:$1,0)-1))=TRUE,"",IF(OFFSET(Data!$A$1,MATCH($D17,Data!$CG:$CG,0)-1,MATCH($E17&amp;"/"&amp;AD$1,Data!$1:$1,0)-1)=0,"",OFFSET(Data!$A$1,MATCH($D17,Data!$CG:$CG,0)-1,MATCH($E17&amp;"/"&amp;AD$1,Data!$1:$1,0)-1)))</f>
        <v/>
      </c>
      <c r="AE17" s="252" t="str">
        <f ca="1">IF(ISERROR(OFFSET(Data!$A$1,MATCH($D17,Data!$CG:$CG,0)-1,MATCH($E17&amp;"/"&amp;AE$1,Data!$1:$1,0)-1))=TRUE,"",IF(OFFSET(Data!$A$1,MATCH($D17,Data!$CG:$CG,0)-1,MATCH($E17&amp;"/"&amp;AE$1,Data!$1:$1,0)-1)=0,"",OFFSET(Data!$A$1,MATCH($D17,Data!$CG:$CG,0)-1,MATCH($E17&amp;"/"&amp;AE$1,Data!$1:$1,0)-1)))</f>
        <v/>
      </c>
      <c r="AF17" s="253" t="str">
        <f ca="1">IF(ISERROR(OFFSET(Data!$A$1,MATCH($D17,Data!$CG:$CG,0)-1,MATCH($E17&amp;"/"&amp;AF$1,Data!$1:$1,0)-1))=TRUE,"",IF(OFFSET(Data!$A$1,MATCH($D17,Data!$CG:$CG,0)-1,MATCH($E17&amp;"/"&amp;AF$1,Data!$1:$1,0)-1)=0,"",OFFSET(Data!$A$1,MATCH($D17,Data!$CG:$CG,0)-1,MATCH($E17&amp;"/"&amp;AF$1,Data!$1:$1,0)-1)))</f>
        <v/>
      </c>
      <c r="AG17" s="188">
        <f t="shared" ca="1" si="4"/>
        <v>0</v>
      </c>
      <c r="AH17" s="208">
        <f ca="1">SUM(AG14:AG17)</f>
        <v>86</v>
      </c>
    </row>
    <row r="18" spans="1:34" ht="15.75" hidden="1" customHeight="1" thickBot="1" x14ac:dyDescent="0.3">
      <c r="A18" s="447"/>
      <c r="B18" s="470"/>
      <c r="C18" s="473"/>
      <c r="D18" s="52" t="str">
        <f>IF(C18&lt;&gt;"",C18,D17)</f>
        <v>Karl Seper</v>
      </c>
      <c r="E18" s="53" t="s">
        <v>25</v>
      </c>
      <c r="F18" s="255" t="str">
        <f ca="1">IF(ISERROR(OFFSET(Data!$A$1,MATCH($D18,Data!$CG:$CG,0)-1,MATCH($E18&amp;"/"&amp;F$1,Data!$1:$1,0)-1))=TRUE,"",IF(OFFSET(Data!$A$1,MATCH($D18,Data!$CG:$CG,0)-1,MATCH($E18&amp;"/"&amp;F$1,Data!$1:$1,0)-1)=0,"",OFFSET(Data!$A$1,MATCH($D18,Data!$CG:$CG,0)-1,MATCH($E18&amp;"/"&amp;F$1,Data!$1:$1,0)-1)))</f>
        <v/>
      </c>
      <c r="G18" s="256" t="str">
        <f ca="1">IF(ISERROR(OFFSET(Data!$A$1,MATCH($D18,Data!$CG:$CG,0)-1,MATCH($E18&amp;"/"&amp;G$1,Data!$1:$1,0)-1))=TRUE,"",IF(OFFSET(Data!$A$1,MATCH($D18,Data!$CG:$CG,0)-1,MATCH($E18&amp;"/"&amp;G$1,Data!$1:$1,0)-1)=0,"",OFFSET(Data!$A$1,MATCH($D18,Data!$CG:$CG,0)-1,MATCH($E18&amp;"/"&amp;G$1,Data!$1:$1,0)-1)))</f>
        <v/>
      </c>
      <c r="H18" s="256" t="str">
        <f ca="1">IF(ISERROR(OFFSET(Data!$A$1,MATCH($D18,Data!$CG:$CG,0)-1,MATCH($E18&amp;"/"&amp;H$1,Data!$1:$1,0)-1))=TRUE,"",IF(OFFSET(Data!$A$1,MATCH($D18,Data!$CG:$CG,0)-1,MATCH($E18&amp;"/"&amp;H$1,Data!$1:$1,0)-1)=0,"",OFFSET(Data!$A$1,MATCH($D18,Data!$CG:$CG,0)-1,MATCH($E18&amp;"/"&amp;H$1,Data!$1:$1,0)-1)))</f>
        <v/>
      </c>
      <c r="I18" s="256" t="str">
        <f ca="1">IF(ISERROR(OFFSET(Data!$A$1,MATCH($D18,Data!$CG:$CG,0)-1,MATCH($E18&amp;"/"&amp;I$1,Data!$1:$1,0)-1))=TRUE,"",IF(OFFSET(Data!$A$1,MATCH($D18,Data!$CG:$CG,0)-1,MATCH($E18&amp;"/"&amp;I$1,Data!$1:$1,0)-1)=0,"",OFFSET(Data!$A$1,MATCH($D18,Data!$CG:$CG,0)-1,MATCH($E18&amp;"/"&amp;I$1,Data!$1:$1,0)-1)))</f>
        <v/>
      </c>
      <c r="J18" s="256" t="str">
        <f ca="1">IF(ISERROR(OFFSET(Data!$A$1,MATCH($D18,Data!$CG:$CG,0)-1,MATCH($E18&amp;"/"&amp;J$1,Data!$1:$1,0)-1))=TRUE,"",IF(OFFSET(Data!$A$1,MATCH($D18,Data!$CG:$CG,0)-1,MATCH($E18&amp;"/"&amp;J$1,Data!$1:$1,0)-1)=0,"",OFFSET(Data!$A$1,MATCH($D18,Data!$CG:$CG,0)-1,MATCH($E18&amp;"/"&amp;J$1,Data!$1:$1,0)-1)))</f>
        <v/>
      </c>
      <c r="K18" s="256" t="str">
        <f ca="1">IF(ISERROR(OFFSET(Data!$A$1,MATCH($D18,Data!$CG:$CG,0)-1,MATCH($E18&amp;"/"&amp;K$1,Data!$1:$1,0)-1))=TRUE,"",IF(OFFSET(Data!$A$1,MATCH($D18,Data!$CG:$CG,0)-1,MATCH($E18&amp;"/"&amp;K$1,Data!$1:$1,0)-1)=0,"",OFFSET(Data!$A$1,MATCH($D18,Data!$CG:$CG,0)-1,MATCH($E18&amp;"/"&amp;K$1,Data!$1:$1,0)-1)))</f>
        <v/>
      </c>
      <c r="L18" s="256" t="str">
        <f ca="1">IF(ISERROR(OFFSET(Data!$A$1,MATCH($D18,Data!$CG:$CG,0)-1,MATCH($E18&amp;"/"&amp;L$1,Data!$1:$1,0)-1))=TRUE,"",IF(OFFSET(Data!$A$1,MATCH($D18,Data!$CG:$CG,0)-1,MATCH($E18&amp;"/"&amp;L$1,Data!$1:$1,0)-1)=0,"",OFFSET(Data!$A$1,MATCH($D18,Data!$CG:$CG,0)-1,MATCH($E18&amp;"/"&amp;L$1,Data!$1:$1,0)-1)))</f>
        <v/>
      </c>
      <c r="M18" s="256" t="str">
        <f ca="1">IF(ISERROR(OFFSET(Data!$A$1,MATCH($D18,Data!$CG:$CG,0)-1,MATCH($E18&amp;"/"&amp;M$1,Data!$1:$1,0)-1))=TRUE,"",IF(OFFSET(Data!$A$1,MATCH($D18,Data!$CG:$CG,0)-1,MATCH($E18&amp;"/"&amp;M$1,Data!$1:$1,0)-1)=0,"",OFFSET(Data!$A$1,MATCH($D18,Data!$CG:$CG,0)-1,MATCH($E18&amp;"/"&amp;M$1,Data!$1:$1,0)-1)))</f>
        <v/>
      </c>
      <c r="N18" s="256" t="str">
        <f ca="1">IF(ISERROR(OFFSET(Data!$A$1,MATCH($D18,Data!$CG:$CG,0)-1,MATCH($E18&amp;"/"&amp;N$1,Data!$1:$1,0)-1))=TRUE,"",IF(OFFSET(Data!$A$1,MATCH($D18,Data!$CG:$CG,0)-1,MATCH($E18&amp;"/"&amp;N$1,Data!$1:$1,0)-1)=0,"",OFFSET(Data!$A$1,MATCH($D18,Data!$CG:$CG,0)-1,MATCH($E18&amp;"/"&amp;N$1,Data!$1:$1,0)-1)))</f>
        <v/>
      </c>
      <c r="O18" s="256" t="str">
        <f ca="1">IF(ISERROR(OFFSET(Data!$A$1,MATCH($D18,Data!$CG:$CG,0)-1,MATCH($E18&amp;"/"&amp;O$1,Data!$1:$1,0)-1))=TRUE,"",IF(OFFSET(Data!$A$1,MATCH($D18,Data!$CG:$CG,0)-1,MATCH($E18&amp;"/"&amp;O$1,Data!$1:$1,0)-1)=0,"",OFFSET(Data!$A$1,MATCH($D18,Data!$CG:$CG,0)-1,MATCH($E18&amp;"/"&amp;O$1,Data!$1:$1,0)-1)))</f>
        <v/>
      </c>
      <c r="P18" s="256" t="str">
        <f ca="1">IF(ISERROR(OFFSET(Data!$A$1,MATCH($D18,Data!$CG:$CG,0)-1,MATCH($E18&amp;"/"&amp;P$1,Data!$1:$1,0)-1))=TRUE,"",IF(OFFSET(Data!$A$1,MATCH($D18,Data!$CG:$CG,0)-1,MATCH($E18&amp;"/"&amp;P$1,Data!$1:$1,0)-1)=0,"",OFFSET(Data!$A$1,MATCH($D18,Data!$CG:$CG,0)-1,MATCH($E18&amp;"/"&amp;P$1,Data!$1:$1,0)-1)))</f>
        <v/>
      </c>
      <c r="Q18" s="256" t="str">
        <f ca="1">IF(ISERROR(OFFSET(Data!$A$1,MATCH($D18,Data!$CG:$CG,0)-1,MATCH($E18&amp;"/"&amp;Q$1,Data!$1:$1,0)-1))=TRUE,"",IF(OFFSET(Data!$A$1,MATCH($D18,Data!$CG:$CG,0)-1,MATCH($E18&amp;"/"&amp;Q$1,Data!$1:$1,0)-1)=0,"",OFFSET(Data!$A$1,MATCH($D18,Data!$CG:$CG,0)-1,MATCH($E18&amp;"/"&amp;Q$1,Data!$1:$1,0)-1)))</f>
        <v/>
      </c>
      <c r="R18" s="256" t="str">
        <f ca="1">IF(ISERROR(OFFSET(Data!$A$1,MATCH($D18,Data!$CG:$CG,0)-1,MATCH($E18&amp;"/"&amp;R$1,Data!$1:$1,0)-1))=TRUE,"",IF(OFFSET(Data!$A$1,MATCH($D18,Data!$CG:$CG,0)-1,MATCH($E18&amp;"/"&amp;R$1,Data!$1:$1,0)-1)=0,"",OFFSET(Data!$A$1,MATCH($D18,Data!$CG:$CG,0)-1,MATCH($E18&amp;"/"&amp;R$1,Data!$1:$1,0)-1)))</f>
        <v/>
      </c>
      <c r="S18" s="256" t="str">
        <f ca="1">IF(ISERROR(OFFSET(Data!$A$1,MATCH($D18,Data!$CG:$CG,0)-1,MATCH($E18&amp;"/"&amp;S$1,Data!$1:$1,0)-1))=TRUE,"",IF(OFFSET(Data!$A$1,MATCH($D18,Data!$CG:$CG,0)-1,MATCH($E18&amp;"/"&amp;S$1,Data!$1:$1,0)-1)=0,"",OFFSET(Data!$A$1,MATCH($D18,Data!$CG:$CG,0)-1,MATCH($E18&amp;"/"&amp;S$1,Data!$1:$1,0)-1)))</f>
        <v/>
      </c>
      <c r="T18" s="256" t="str">
        <f ca="1">IF(ISERROR(OFFSET(Data!$A$1,MATCH($D18,Data!$CG:$CG,0)-1,MATCH($E18&amp;"/"&amp;T$1,Data!$1:$1,0)-1))=TRUE,"",IF(OFFSET(Data!$A$1,MATCH($D18,Data!$CG:$CG,0)-1,MATCH($E18&amp;"/"&amp;T$1,Data!$1:$1,0)-1)=0,"",OFFSET(Data!$A$1,MATCH($D18,Data!$CG:$CG,0)-1,MATCH($E18&amp;"/"&amp;T$1,Data!$1:$1,0)-1)))</f>
        <v/>
      </c>
      <c r="U18" s="256" t="str">
        <f ca="1">IF(ISERROR(OFFSET(Data!$A$1,MATCH($D18,Data!$CG:$CG,0)-1,MATCH($E18&amp;"/"&amp;U$1,Data!$1:$1,0)-1))=TRUE,"",IF(OFFSET(Data!$A$1,MATCH($D18,Data!$CG:$CG,0)-1,MATCH($E18&amp;"/"&amp;U$1,Data!$1:$1,0)-1)=0,"",OFFSET(Data!$A$1,MATCH($D18,Data!$CG:$CG,0)-1,MATCH($E18&amp;"/"&amp;U$1,Data!$1:$1,0)-1)))</f>
        <v/>
      </c>
      <c r="V18" s="256" t="str">
        <f ca="1">IF(ISERROR(OFFSET(Data!$A$1,MATCH($D18,Data!$CG:$CG,0)-1,MATCH($E18&amp;"/"&amp;V$1,Data!$1:$1,0)-1))=TRUE,"",IF(OFFSET(Data!$A$1,MATCH($D18,Data!$CG:$CG,0)-1,MATCH($E18&amp;"/"&amp;V$1,Data!$1:$1,0)-1)=0,"",OFFSET(Data!$A$1,MATCH($D18,Data!$CG:$CG,0)-1,MATCH($E18&amp;"/"&amp;V$1,Data!$1:$1,0)-1)))</f>
        <v/>
      </c>
      <c r="W18" s="257" t="str">
        <f ca="1">IF(ISERROR(OFFSET(Data!$A$1,MATCH($D18,Data!$CG:$CG,0)-1,MATCH($E18&amp;"/"&amp;W$1,Data!$1:$1,0)-1))=TRUE,"",IF(OFFSET(Data!$A$1,MATCH($D18,Data!$CG:$CG,0)-1,MATCH($E18&amp;"/"&amp;W$1,Data!$1:$1,0)-1)=0,"",OFFSET(Data!$A$1,MATCH($D18,Data!$CG:$CG,0)-1,MATCH($E18&amp;"/"&amp;W$1,Data!$1:$1,0)-1)))</f>
        <v/>
      </c>
      <c r="X18" s="256" t="str">
        <f ca="1">IF(ISERROR(OFFSET(Data!$A$1,MATCH($D18,Data!$CG:$CG,0)-1,MATCH($E18&amp;"/"&amp;X$1,Data!$1:$1,0)-1))=TRUE,"",IF(OFFSET(Data!$A$1,MATCH($D18,Data!$CG:$CG,0)-1,MATCH($E18&amp;"/"&amp;X$1,Data!$1:$1,0)-1)=0,"",OFFSET(Data!$A$1,MATCH($D18,Data!$CG:$CG,0)-1,MATCH($E18&amp;"/"&amp;X$1,Data!$1:$1,0)-1)))</f>
        <v/>
      </c>
      <c r="Y18" s="256" t="str">
        <f ca="1">IF(ISERROR(OFFSET(Data!$A$1,MATCH($D18,Data!$CG:$CG,0)-1,MATCH($E18&amp;"/"&amp;Y$1,Data!$1:$1,0)-1))=TRUE,"",IF(OFFSET(Data!$A$1,MATCH($D18,Data!$CG:$CG,0)-1,MATCH($E18&amp;"/"&amp;Y$1,Data!$1:$1,0)-1)=0,"",OFFSET(Data!$A$1,MATCH($D18,Data!$CG:$CG,0)-1,MATCH($E18&amp;"/"&amp;Y$1,Data!$1:$1,0)-1)))</f>
        <v/>
      </c>
      <c r="Z18" s="256" t="str">
        <f ca="1">IF(ISERROR(OFFSET(Data!$A$1,MATCH($D18,Data!$CG:$CG,0)-1,MATCH($E18&amp;"/"&amp;Z$1,Data!$1:$1,0)-1))=TRUE,"",IF(OFFSET(Data!$A$1,MATCH($D18,Data!$CG:$CG,0)-1,MATCH($E18&amp;"/"&amp;Z$1,Data!$1:$1,0)-1)=0,"",OFFSET(Data!$A$1,MATCH($D18,Data!$CG:$CG,0)-1,MATCH($E18&amp;"/"&amp;Z$1,Data!$1:$1,0)-1)))</f>
        <v/>
      </c>
      <c r="AA18" s="256" t="str">
        <f ca="1">IF(ISERROR(OFFSET(Data!$A$1,MATCH($D18,Data!$CG:$CG,0)-1,MATCH($E18&amp;"/"&amp;AA$1,Data!$1:$1,0)-1))=TRUE,"",IF(OFFSET(Data!$A$1,MATCH($D18,Data!$CG:$CG,0)-1,MATCH($E18&amp;"/"&amp;AA$1,Data!$1:$1,0)-1)=0,"",OFFSET(Data!$A$1,MATCH($D18,Data!$CG:$CG,0)-1,MATCH($E18&amp;"/"&amp;AA$1,Data!$1:$1,0)-1)))</f>
        <v/>
      </c>
      <c r="AB18" s="256" t="str">
        <f ca="1">IF(ISERROR(OFFSET(Data!$A$1,MATCH($D18,Data!$CG:$CG,0)-1,MATCH($E18&amp;"/"&amp;AB$1,Data!$1:$1,0)-1))=TRUE,"",IF(OFFSET(Data!$A$1,MATCH($D18,Data!$CG:$CG,0)-1,MATCH($E18&amp;"/"&amp;AB$1,Data!$1:$1,0)-1)=0,"",OFFSET(Data!$A$1,MATCH($D18,Data!$CG:$CG,0)-1,MATCH($E18&amp;"/"&amp;AB$1,Data!$1:$1,0)-1)))</f>
        <v/>
      </c>
      <c r="AC18" s="256" t="str">
        <f ca="1">IF(ISERROR(OFFSET(Data!$A$1,MATCH($D18,Data!$CG:$CG,0)-1,MATCH($E18&amp;"/"&amp;AC$1,Data!$1:$1,0)-1))=TRUE,"",IF(OFFSET(Data!$A$1,MATCH($D18,Data!$CG:$CG,0)-1,MATCH($E18&amp;"/"&amp;AC$1,Data!$1:$1,0)-1)=0,"",OFFSET(Data!$A$1,MATCH($D18,Data!$CG:$CG,0)-1,MATCH($E18&amp;"/"&amp;AC$1,Data!$1:$1,0)-1)))</f>
        <v/>
      </c>
      <c r="AD18" s="256" t="str">
        <f ca="1">IF(ISERROR(OFFSET(Data!$A$1,MATCH($D18,Data!$CG:$CG,0)-1,MATCH($E18&amp;"/"&amp;AD$1,Data!$1:$1,0)-1))=TRUE,"",IF(OFFSET(Data!$A$1,MATCH($D18,Data!$CG:$CG,0)-1,MATCH($E18&amp;"/"&amp;AD$1,Data!$1:$1,0)-1)=0,"",OFFSET(Data!$A$1,MATCH($D18,Data!$CG:$CG,0)-1,MATCH($E18&amp;"/"&amp;AD$1,Data!$1:$1,0)-1)))</f>
        <v/>
      </c>
      <c r="AE18" s="256" t="str">
        <f ca="1">IF(ISERROR(OFFSET(Data!$A$1,MATCH($D18,Data!$CG:$CG,0)-1,MATCH($E18&amp;"/"&amp;AE$1,Data!$1:$1,0)-1))=TRUE,"",IF(OFFSET(Data!$A$1,MATCH($D18,Data!$CG:$CG,0)-1,MATCH($E18&amp;"/"&amp;AE$1,Data!$1:$1,0)-1)=0,"",OFFSET(Data!$A$1,MATCH($D18,Data!$CG:$CG,0)-1,MATCH($E18&amp;"/"&amp;AE$1,Data!$1:$1,0)-1)))</f>
        <v/>
      </c>
      <c r="AF18" s="258" t="str">
        <f ca="1">IF(ISERROR(OFFSET(Data!$A$1,MATCH($D18,Data!$CG:$CG,0)-1,MATCH($E18&amp;"/"&amp;AF$1,Data!$1:$1,0)-1))=TRUE,"",IF(OFFSET(Data!$A$1,MATCH($D18,Data!$CG:$CG,0)-1,MATCH($E18&amp;"/"&amp;AF$1,Data!$1:$1,0)-1)=0,"",OFFSET(Data!$A$1,MATCH($D18,Data!$CG:$CG,0)-1,MATCH($E18&amp;"/"&amp;AF$1,Data!$1:$1,0)-1)))</f>
        <v/>
      </c>
      <c r="AG18" s="197">
        <f t="shared" ca="1" si="4"/>
        <v>0</v>
      </c>
      <c r="AH18" s="209">
        <f ca="1">SUM(AG14:AG18)</f>
        <v>86</v>
      </c>
    </row>
    <row r="19" spans="1:34" ht="15" customHeight="1" x14ac:dyDescent="0.25">
      <c r="A19" s="445">
        <v>3</v>
      </c>
      <c r="B19" s="468">
        <f>INDEX(Data!CI:CI,MATCH("M"&amp;A19,Data!A:A,0))</f>
        <v>3</v>
      </c>
      <c r="C19" s="471" t="str">
        <f>INDEX(Data!CG:CG,MATCH("M"&amp;A19,Data!A:A,0))</f>
        <v>Bernd Wender</v>
      </c>
      <c r="D19" s="48" t="str">
        <f>IF(C19&lt;&gt;"",C19,#REF!)</f>
        <v>Bernd Wender</v>
      </c>
      <c r="E19" s="49" t="s">
        <v>21</v>
      </c>
      <c r="F19" s="247">
        <f ca="1">IF(ISERROR(OFFSET(Data!$A$1,MATCH($D19,Data!$CG:$CG,0)-1,MATCH($E19&amp;"/"&amp;F$1,Data!$1:$1,0)-1))=TRUE,"",IF(OFFSET(Data!$A$1,MATCH($D19,Data!$CG:$CG,0)-1,MATCH($E19&amp;"/"&amp;F$1,Data!$1:$1,0)-1)=0,"",OFFSET(Data!$A$1,MATCH($D19,Data!$CG:$CG,0)-1,MATCH($E19&amp;"/"&amp;F$1,Data!$1:$1,0)-1)))</f>
        <v>3</v>
      </c>
      <c r="G19" s="266">
        <f ca="1">IF(ISERROR(OFFSET(Data!$A$1,MATCH($D19,Data!$CG:$CG,0)-1,MATCH($E19&amp;"/"&amp;G$1,Data!$1:$1,0)-1))=TRUE,"",IF(OFFSET(Data!$A$1,MATCH($D19,Data!$CG:$CG,0)-1,MATCH($E19&amp;"/"&amp;G$1,Data!$1:$1,0)-1)=0,"",OFFSET(Data!$A$1,MATCH($D19,Data!$CG:$CG,0)-1,MATCH($E19&amp;"/"&amp;G$1,Data!$1:$1,0)-1)))</f>
        <v>2</v>
      </c>
      <c r="H19" s="260">
        <f ca="1">IF(ISERROR(OFFSET(Data!$A$1,MATCH($D19,Data!$CG:$CG,0)-1,MATCH($E19&amp;"/"&amp;H$1,Data!$1:$1,0)-1))=TRUE,"",IF(OFFSET(Data!$A$1,MATCH($D19,Data!$CG:$CG,0)-1,MATCH($E19&amp;"/"&amp;H$1,Data!$1:$1,0)-1)=0,"",OFFSET(Data!$A$1,MATCH($D19,Data!$CG:$CG,0)-1,MATCH($E19&amp;"/"&amp;H$1,Data!$1:$1,0)-1)))</f>
        <v>4</v>
      </c>
      <c r="I19" s="266">
        <f ca="1">IF(ISERROR(OFFSET(Data!$A$1,MATCH($D19,Data!$CG:$CG,0)-1,MATCH($E19&amp;"/"&amp;I$1,Data!$1:$1,0)-1))=TRUE,"",IF(OFFSET(Data!$A$1,MATCH($D19,Data!$CG:$CG,0)-1,MATCH($E19&amp;"/"&amp;I$1,Data!$1:$1,0)-1)=0,"",OFFSET(Data!$A$1,MATCH($D19,Data!$CG:$CG,0)-1,MATCH($E19&amp;"/"&amp;I$1,Data!$1:$1,0)-1)))</f>
        <v>2</v>
      </c>
      <c r="J19" s="260">
        <f ca="1">IF(ISERROR(OFFSET(Data!$A$1,MATCH($D19,Data!$CG:$CG,0)-1,MATCH($E19&amp;"/"&amp;J$1,Data!$1:$1,0)-1))=TRUE,"",IF(OFFSET(Data!$A$1,MATCH($D19,Data!$CG:$CG,0)-1,MATCH($E19&amp;"/"&amp;J$1,Data!$1:$1,0)-1)=0,"",OFFSET(Data!$A$1,MATCH($D19,Data!$CG:$CG,0)-1,MATCH($E19&amp;"/"&amp;J$1,Data!$1:$1,0)-1)))</f>
        <v>4</v>
      </c>
      <c r="K19" s="260">
        <f ca="1">IF(ISERROR(OFFSET(Data!$A$1,MATCH($D19,Data!$CG:$CG,0)-1,MATCH($E19&amp;"/"&amp;K$1,Data!$1:$1,0)-1))=TRUE,"",IF(OFFSET(Data!$A$1,MATCH($D19,Data!$CG:$CG,0)-1,MATCH($E19&amp;"/"&amp;K$1,Data!$1:$1,0)-1)=0,"",OFFSET(Data!$A$1,MATCH($D19,Data!$CG:$CG,0)-1,MATCH($E19&amp;"/"&amp;K$1,Data!$1:$1,0)-1)))</f>
        <v>4</v>
      </c>
      <c r="L19" s="246">
        <f ca="1">IF(ISERROR(OFFSET(Data!$A$1,MATCH($D19,Data!$CG:$CG,0)-1,MATCH($E19&amp;"/"&amp;L$1,Data!$1:$1,0)-1))=TRUE,"",IF(OFFSET(Data!$A$1,MATCH($D19,Data!$CG:$CG,0)-1,MATCH($E19&amp;"/"&amp;L$1,Data!$1:$1,0)-1)=0,"",OFFSET(Data!$A$1,MATCH($D19,Data!$CG:$CG,0)-1,MATCH($E19&amp;"/"&amp;L$1,Data!$1:$1,0)-1)))</f>
        <v>3</v>
      </c>
      <c r="M19" s="246">
        <f ca="1">IF(ISERROR(OFFSET(Data!$A$1,MATCH($D19,Data!$CG:$CG,0)-1,MATCH($E19&amp;"/"&amp;M$1,Data!$1:$1,0)-1))=TRUE,"",IF(OFFSET(Data!$A$1,MATCH($D19,Data!$CG:$CG,0)-1,MATCH($E19&amp;"/"&amp;M$1,Data!$1:$1,0)-1)=0,"",OFFSET(Data!$A$1,MATCH($D19,Data!$CG:$CG,0)-1,MATCH($E19&amp;"/"&amp;M$1,Data!$1:$1,0)-1)))</f>
        <v>3</v>
      </c>
      <c r="N19" s="246">
        <f ca="1">IF(ISERROR(OFFSET(Data!$A$1,MATCH($D19,Data!$CG:$CG,0)-1,MATCH($E19&amp;"/"&amp;N$1,Data!$1:$1,0)-1))=TRUE,"",IF(OFFSET(Data!$A$1,MATCH($D19,Data!$CG:$CG,0)-1,MATCH($E19&amp;"/"&amp;N$1,Data!$1:$1,0)-1)=0,"",OFFSET(Data!$A$1,MATCH($D19,Data!$CG:$CG,0)-1,MATCH($E19&amp;"/"&amp;N$1,Data!$1:$1,0)-1)))</f>
        <v>4</v>
      </c>
      <c r="O19" s="260">
        <f ca="1">IF(ISERROR(OFFSET(Data!$A$1,MATCH($D19,Data!$CG:$CG,0)-1,MATCH($E19&amp;"/"&amp;O$1,Data!$1:$1,0)-1))=TRUE,"",IF(OFFSET(Data!$A$1,MATCH($D19,Data!$CG:$CG,0)-1,MATCH($E19&amp;"/"&amp;O$1,Data!$1:$1,0)-1)=0,"",OFFSET(Data!$A$1,MATCH($D19,Data!$CG:$CG,0)-1,MATCH($E19&amp;"/"&amp;O$1,Data!$1:$1,0)-1)))</f>
        <v>4</v>
      </c>
      <c r="P19" s="246">
        <f ca="1">IF(ISERROR(OFFSET(Data!$A$1,MATCH($D19,Data!$CG:$CG,0)-1,MATCH($E19&amp;"/"&amp;P$1,Data!$1:$1,0)-1))=TRUE,"",IF(OFFSET(Data!$A$1,MATCH($D19,Data!$CG:$CG,0)-1,MATCH($E19&amp;"/"&amp;P$1,Data!$1:$1,0)-1)=0,"",OFFSET(Data!$A$1,MATCH($D19,Data!$CG:$CG,0)-1,MATCH($E19&amp;"/"&amp;P$1,Data!$1:$1,0)-1)))</f>
        <v>3</v>
      </c>
      <c r="Q19" s="260">
        <f ca="1">IF(ISERROR(OFFSET(Data!$A$1,MATCH($D19,Data!$CG:$CG,0)-1,MATCH($E19&amp;"/"&amp;Q$1,Data!$1:$1,0)-1))=TRUE,"",IF(OFFSET(Data!$A$1,MATCH($D19,Data!$CG:$CG,0)-1,MATCH($E19&amp;"/"&amp;Q$1,Data!$1:$1,0)-1)=0,"",OFFSET(Data!$A$1,MATCH($D19,Data!$CG:$CG,0)-1,MATCH($E19&amp;"/"&amp;Q$1,Data!$1:$1,0)-1)))</f>
        <v>4</v>
      </c>
      <c r="R19" s="260">
        <f ca="1">IF(ISERROR(OFFSET(Data!$A$1,MATCH($D19,Data!$CG:$CG,0)-1,MATCH($E19&amp;"/"&amp;R$1,Data!$1:$1,0)-1))=TRUE,"",IF(OFFSET(Data!$A$1,MATCH($D19,Data!$CG:$CG,0)-1,MATCH($E19&amp;"/"&amp;R$1,Data!$1:$1,0)-1)=0,"",OFFSET(Data!$A$1,MATCH($D19,Data!$CG:$CG,0)-1,MATCH($E19&amp;"/"&amp;R$1,Data!$1:$1,0)-1)))</f>
        <v>5</v>
      </c>
      <c r="S19" s="250" t="str">
        <f ca="1">IF(ISERROR(OFFSET(Data!$A$1,MATCH($D19,Data!$CG:$CG,0)-1,MATCH($E19&amp;"/"&amp;S$1,Data!$1:$1,0)-1))=TRUE,"",IF(OFFSET(Data!$A$1,MATCH($D19,Data!$CG:$CG,0)-1,MATCH($E19&amp;"/"&amp;S$1,Data!$1:$1,0)-1)=0,"",OFFSET(Data!$A$1,MATCH($D19,Data!$CG:$CG,0)-1,MATCH($E19&amp;"/"&amp;S$1,Data!$1:$1,0)-1)))</f>
        <v/>
      </c>
      <c r="T19" s="250" t="str">
        <f ca="1">IF(ISERROR(OFFSET(Data!$A$1,MATCH($D19,Data!$CG:$CG,0)-1,MATCH($E19&amp;"/"&amp;T$1,Data!$1:$1,0)-1))=TRUE,"",IF(OFFSET(Data!$A$1,MATCH($D19,Data!$CG:$CG,0)-1,MATCH($E19&amp;"/"&amp;T$1,Data!$1:$1,0)-1)=0,"",OFFSET(Data!$A$1,MATCH($D19,Data!$CG:$CG,0)-1,MATCH($E19&amp;"/"&amp;T$1,Data!$1:$1,0)-1)))</f>
        <v/>
      </c>
      <c r="U19" s="250" t="str">
        <f ca="1">IF(ISERROR(OFFSET(Data!$A$1,MATCH($D19,Data!$CG:$CG,0)-1,MATCH($E19&amp;"/"&amp;U$1,Data!$1:$1,0)-1))=TRUE,"",IF(OFFSET(Data!$A$1,MATCH($D19,Data!$CG:$CG,0)-1,MATCH($E19&amp;"/"&amp;U$1,Data!$1:$1,0)-1)=0,"",OFFSET(Data!$A$1,MATCH($D19,Data!$CG:$CG,0)-1,MATCH($E19&amp;"/"&amp;U$1,Data!$1:$1,0)-1)))</f>
        <v/>
      </c>
      <c r="V19" s="250" t="str">
        <f ca="1">IF(ISERROR(OFFSET(Data!$A$1,MATCH($D19,Data!$CG:$CG,0)-1,MATCH($E19&amp;"/"&amp;V$1,Data!$1:$1,0)-1))=TRUE,"",IF(OFFSET(Data!$A$1,MATCH($D19,Data!$CG:$CG,0)-1,MATCH($E19&amp;"/"&amp;V$1,Data!$1:$1,0)-1)=0,"",OFFSET(Data!$A$1,MATCH($D19,Data!$CG:$CG,0)-1,MATCH($E19&amp;"/"&amp;V$1,Data!$1:$1,0)-1)))</f>
        <v/>
      </c>
      <c r="W19" s="272" t="str">
        <f ca="1">IF(ISERROR(OFFSET(Data!$A$1,MATCH($D19,Data!$CG:$CG,0)-1,MATCH($E19&amp;"/"&amp;W$1,Data!$1:$1,0)-1))=TRUE,"",IF(OFFSET(Data!$A$1,MATCH($D19,Data!$CG:$CG,0)-1,MATCH($E19&amp;"/"&amp;W$1,Data!$1:$1,0)-1)=0,"",OFFSET(Data!$A$1,MATCH($D19,Data!$CG:$CG,0)-1,MATCH($E19&amp;"/"&amp;W$1,Data!$1:$1,0)-1)))</f>
        <v/>
      </c>
      <c r="X19" s="250" t="str">
        <f ca="1">IF(ISERROR(OFFSET(Data!$A$1,MATCH($D19,Data!$CG:$CG,0)-1,MATCH($E19&amp;"/"&amp;X$1,Data!$1:$1,0)-1))=TRUE,"",IF(OFFSET(Data!$A$1,MATCH($D19,Data!$CG:$CG,0)-1,MATCH($E19&amp;"/"&amp;X$1,Data!$1:$1,0)-1)=0,"",OFFSET(Data!$A$1,MATCH($D19,Data!$CG:$CG,0)-1,MATCH($E19&amp;"/"&amp;X$1,Data!$1:$1,0)-1)))</f>
        <v/>
      </c>
      <c r="Y19" s="250" t="str">
        <f ca="1">IF(ISERROR(OFFSET(Data!$A$1,MATCH($D19,Data!$CG:$CG,0)-1,MATCH($E19&amp;"/"&amp;Y$1,Data!$1:$1,0)-1))=TRUE,"",IF(OFFSET(Data!$A$1,MATCH($D19,Data!$CG:$CG,0)-1,MATCH($E19&amp;"/"&amp;Y$1,Data!$1:$1,0)-1)=0,"",OFFSET(Data!$A$1,MATCH($D19,Data!$CG:$CG,0)-1,MATCH($E19&amp;"/"&amp;Y$1,Data!$1:$1,0)-1)))</f>
        <v/>
      </c>
      <c r="Z19" s="250" t="str">
        <f ca="1">IF(ISERROR(OFFSET(Data!$A$1,MATCH($D19,Data!$CG:$CG,0)-1,MATCH($E19&amp;"/"&amp;Z$1,Data!$1:$1,0)-1))=TRUE,"",IF(OFFSET(Data!$A$1,MATCH($D19,Data!$CG:$CG,0)-1,MATCH($E19&amp;"/"&amp;Z$1,Data!$1:$1,0)-1)=0,"",OFFSET(Data!$A$1,MATCH($D19,Data!$CG:$CG,0)-1,MATCH($E19&amp;"/"&amp;Z$1,Data!$1:$1,0)-1)))</f>
        <v/>
      </c>
      <c r="AA19" s="250" t="str">
        <f ca="1">IF(ISERROR(OFFSET(Data!$A$1,MATCH($D19,Data!$CG:$CG,0)-1,MATCH($E19&amp;"/"&amp;AA$1,Data!$1:$1,0)-1))=TRUE,"",IF(OFFSET(Data!$A$1,MATCH($D19,Data!$CG:$CG,0)-1,MATCH($E19&amp;"/"&amp;AA$1,Data!$1:$1,0)-1)=0,"",OFFSET(Data!$A$1,MATCH($D19,Data!$CG:$CG,0)-1,MATCH($E19&amp;"/"&amp;AA$1,Data!$1:$1,0)-1)))</f>
        <v/>
      </c>
      <c r="AB19" s="250" t="str">
        <f ca="1">IF(ISERROR(OFFSET(Data!$A$1,MATCH($D19,Data!$CG:$CG,0)-1,MATCH($E19&amp;"/"&amp;AB$1,Data!$1:$1,0)-1))=TRUE,"",IF(OFFSET(Data!$A$1,MATCH($D19,Data!$CG:$CG,0)-1,MATCH($E19&amp;"/"&amp;AB$1,Data!$1:$1,0)-1)=0,"",OFFSET(Data!$A$1,MATCH($D19,Data!$CG:$CG,0)-1,MATCH($E19&amp;"/"&amp;AB$1,Data!$1:$1,0)-1)))</f>
        <v/>
      </c>
      <c r="AC19" s="250" t="str">
        <f ca="1">IF(ISERROR(OFFSET(Data!$A$1,MATCH($D19,Data!$CG:$CG,0)-1,MATCH($E19&amp;"/"&amp;AC$1,Data!$1:$1,0)-1))=TRUE,"",IF(OFFSET(Data!$A$1,MATCH($D19,Data!$CG:$CG,0)-1,MATCH($E19&amp;"/"&amp;AC$1,Data!$1:$1,0)-1)=0,"",OFFSET(Data!$A$1,MATCH($D19,Data!$CG:$CG,0)-1,MATCH($E19&amp;"/"&amp;AC$1,Data!$1:$1,0)-1)))</f>
        <v/>
      </c>
      <c r="AD19" s="250" t="str">
        <f ca="1">IF(ISERROR(OFFSET(Data!$A$1,MATCH($D19,Data!$CG:$CG,0)-1,MATCH($E19&amp;"/"&amp;AD$1,Data!$1:$1,0)-1))=TRUE,"",IF(OFFSET(Data!$A$1,MATCH($D19,Data!$CG:$CG,0)-1,MATCH($E19&amp;"/"&amp;AD$1,Data!$1:$1,0)-1)=0,"",OFFSET(Data!$A$1,MATCH($D19,Data!$CG:$CG,0)-1,MATCH($E19&amp;"/"&amp;AD$1,Data!$1:$1,0)-1)))</f>
        <v/>
      </c>
      <c r="AE19" s="250" t="str">
        <f ca="1">IF(ISERROR(OFFSET(Data!$A$1,MATCH($D19,Data!$CG:$CG,0)-1,MATCH($E19&amp;"/"&amp;AE$1,Data!$1:$1,0)-1))=TRUE,"",IF(OFFSET(Data!$A$1,MATCH($D19,Data!$CG:$CG,0)-1,MATCH($E19&amp;"/"&amp;AE$1,Data!$1:$1,0)-1)=0,"",OFFSET(Data!$A$1,MATCH($D19,Data!$CG:$CG,0)-1,MATCH($E19&amp;"/"&amp;AE$1,Data!$1:$1,0)-1)))</f>
        <v/>
      </c>
      <c r="AF19" s="251" t="str">
        <f ca="1">IF(ISERROR(OFFSET(Data!$A$1,MATCH($D19,Data!$CG:$CG,0)-1,MATCH($E19&amp;"/"&amp;AF$1,Data!$1:$1,0)-1))=TRUE,"",IF(OFFSET(Data!$A$1,MATCH($D19,Data!$CG:$CG,0)-1,MATCH($E19&amp;"/"&amp;AF$1,Data!$1:$1,0)-1)=0,"",OFFSET(Data!$A$1,MATCH($D19,Data!$CG:$CG,0)-1,MATCH($E19&amp;"/"&amp;AF$1,Data!$1:$1,0)-1)))</f>
        <v/>
      </c>
      <c r="AG19" s="206">
        <f t="shared" ca="1" si="4"/>
        <v>45</v>
      </c>
      <c r="AH19" s="207">
        <f ca="1">AG19</f>
        <v>45</v>
      </c>
    </row>
    <row r="20" spans="1:34" ht="15" customHeight="1" thickBot="1" x14ac:dyDescent="0.3">
      <c r="A20" s="446"/>
      <c r="B20" s="469"/>
      <c r="C20" s="472"/>
      <c r="D20" s="50" t="str">
        <f>IF(C20&lt;&gt;"",C20,D19)</f>
        <v>Bernd Wender</v>
      </c>
      <c r="E20" s="51" t="s">
        <v>22</v>
      </c>
      <c r="F20" s="248">
        <f ca="1">IF(ISERROR(OFFSET(Data!$A$1,MATCH($D20,Data!$CG:$CG,0)-1,MATCH($E20&amp;"/"&amp;F$1,Data!$1:$1,0)-1))=TRUE,"",IF(OFFSET(Data!$A$1,MATCH($D20,Data!$CG:$CG,0)-1,MATCH($E20&amp;"/"&amp;F$1,Data!$1:$1,0)-1)=0,"",OFFSET(Data!$A$1,MATCH($D20,Data!$CG:$CG,0)-1,MATCH($E20&amp;"/"&amp;F$1,Data!$1:$1,0)-1)))</f>
        <v>3</v>
      </c>
      <c r="G20" s="259">
        <f ca="1">IF(ISERROR(OFFSET(Data!$A$1,MATCH($D20,Data!$CG:$CG,0)-1,MATCH($E20&amp;"/"&amp;G$1,Data!$1:$1,0)-1))=TRUE,"",IF(OFFSET(Data!$A$1,MATCH($D20,Data!$CG:$CG,0)-1,MATCH($E20&amp;"/"&amp;G$1,Data!$1:$1,0)-1)=0,"",OFFSET(Data!$A$1,MATCH($D20,Data!$CG:$CG,0)-1,MATCH($E20&amp;"/"&amp;G$1,Data!$1:$1,0)-1)))</f>
        <v>2</v>
      </c>
      <c r="H20" s="249">
        <f ca="1">IF(ISERROR(OFFSET(Data!$A$1,MATCH($D20,Data!$CG:$CG,0)-1,MATCH($E20&amp;"/"&amp;H$1,Data!$1:$1,0)-1))=TRUE,"",IF(OFFSET(Data!$A$1,MATCH($D20,Data!$CG:$CG,0)-1,MATCH($E20&amp;"/"&amp;H$1,Data!$1:$1,0)-1)=0,"",OFFSET(Data!$A$1,MATCH($D20,Data!$CG:$CG,0)-1,MATCH($E20&amp;"/"&amp;H$1,Data!$1:$1,0)-1)))</f>
        <v>3</v>
      </c>
      <c r="I20" s="249">
        <f ca="1">IF(ISERROR(OFFSET(Data!$A$1,MATCH($D20,Data!$CG:$CG,0)-1,MATCH($E20&amp;"/"&amp;I$1,Data!$1:$1,0)-1))=TRUE,"",IF(OFFSET(Data!$A$1,MATCH($D20,Data!$CG:$CG,0)-1,MATCH($E20&amp;"/"&amp;I$1,Data!$1:$1,0)-1)=0,"",OFFSET(Data!$A$1,MATCH($D20,Data!$CG:$CG,0)-1,MATCH($E20&amp;"/"&amp;I$1,Data!$1:$1,0)-1)))</f>
        <v>3</v>
      </c>
      <c r="J20" s="259">
        <f ca="1">IF(ISERROR(OFFSET(Data!$A$1,MATCH($D20,Data!$CG:$CG,0)-1,MATCH($E20&amp;"/"&amp;J$1,Data!$1:$1,0)-1))=TRUE,"",IF(OFFSET(Data!$A$1,MATCH($D20,Data!$CG:$CG,0)-1,MATCH($E20&amp;"/"&amp;J$1,Data!$1:$1,0)-1)=0,"",OFFSET(Data!$A$1,MATCH($D20,Data!$CG:$CG,0)-1,MATCH($E20&amp;"/"&amp;J$1,Data!$1:$1,0)-1)))</f>
        <v>2</v>
      </c>
      <c r="K20" s="261">
        <f ca="1">IF(ISERROR(OFFSET(Data!$A$1,MATCH($D20,Data!$CG:$CG,0)-1,MATCH($E20&amp;"/"&amp;K$1,Data!$1:$1,0)-1))=TRUE,"",IF(OFFSET(Data!$A$1,MATCH($D20,Data!$CG:$CG,0)-1,MATCH($E20&amp;"/"&amp;K$1,Data!$1:$1,0)-1)=0,"",OFFSET(Data!$A$1,MATCH($D20,Data!$CG:$CG,0)-1,MATCH($E20&amp;"/"&amp;K$1,Data!$1:$1,0)-1)))</f>
        <v>4</v>
      </c>
      <c r="L20" s="261">
        <f ca="1">IF(ISERROR(OFFSET(Data!$A$1,MATCH($D20,Data!$CG:$CG,0)-1,MATCH($E20&amp;"/"&amp;L$1,Data!$1:$1,0)-1))=TRUE,"",IF(OFFSET(Data!$A$1,MATCH($D20,Data!$CG:$CG,0)-1,MATCH($E20&amp;"/"&amp;L$1,Data!$1:$1,0)-1)=0,"",OFFSET(Data!$A$1,MATCH($D20,Data!$CG:$CG,0)-1,MATCH($E20&amp;"/"&amp;L$1,Data!$1:$1,0)-1)))</f>
        <v>4</v>
      </c>
      <c r="M20" s="249">
        <f ca="1">IF(ISERROR(OFFSET(Data!$A$1,MATCH($D20,Data!$CG:$CG,0)-1,MATCH($E20&amp;"/"&amp;M$1,Data!$1:$1,0)-1))=TRUE,"",IF(OFFSET(Data!$A$1,MATCH($D20,Data!$CG:$CG,0)-1,MATCH($E20&amp;"/"&amp;M$1,Data!$1:$1,0)-1)=0,"",OFFSET(Data!$A$1,MATCH($D20,Data!$CG:$CG,0)-1,MATCH($E20&amp;"/"&amp;M$1,Data!$1:$1,0)-1)))</f>
        <v>3</v>
      </c>
      <c r="N20" s="249">
        <f ca="1">IF(ISERROR(OFFSET(Data!$A$1,MATCH($D20,Data!$CG:$CG,0)-1,MATCH($E20&amp;"/"&amp;N$1,Data!$1:$1,0)-1))=TRUE,"",IF(OFFSET(Data!$A$1,MATCH($D20,Data!$CG:$CG,0)-1,MATCH($E20&amp;"/"&amp;N$1,Data!$1:$1,0)-1)=0,"",OFFSET(Data!$A$1,MATCH($D20,Data!$CG:$CG,0)-1,MATCH($E20&amp;"/"&amp;N$1,Data!$1:$1,0)-1)))</f>
        <v>4</v>
      </c>
      <c r="O20" s="261">
        <f ca="1">IF(ISERROR(OFFSET(Data!$A$1,MATCH($D20,Data!$CG:$CG,0)-1,MATCH($E20&amp;"/"&amp;O$1,Data!$1:$1,0)-1))=TRUE,"",IF(OFFSET(Data!$A$1,MATCH($D20,Data!$CG:$CG,0)-1,MATCH($E20&amp;"/"&amp;O$1,Data!$1:$1,0)-1)=0,"",OFFSET(Data!$A$1,MATCH($D20,Data!$CG:$CG,0)-1,MATCH($E20&amp;"/"&amp;O$1,Data!$1:$1,0)-1)))</f>
        <v>4</v>
      </c>
      <c r="P20" s="249">
        <f ca="1">IF(ISERROR(OFFSET(Data!$A$1,MATCH($D20,Data!$CG:$CG,0)-1,MATCH($E20&amp;"/"&amp;P$1,Data!$1:$1,0)-1))=TRUE,"",IF(OFFSET(Data!$A$1,MATCH($D20,Data!$CG:$CG,0)-1,MATCH($E20&amp;"/"&amp;P$1,Data!$1:$1,0)-1)=0,"",OFFSET(Data!$A$1,MATCH($D20,Data!$CG:$CG,0)-1,MATCH($E20&amp;"/"&amp;P$1,Data!$1:$1,0)-1)))</f>
        <v>3</v>
      </c>
      <c r="Q20" s="261">
        <f ca="1">IF(ISERROR(OFFSET(Data!$A$1,MATCH($D20,Data!$CG:$CG,0)-1,MATCH($E20&amp;"/"&amp;Q$1,Data!$1:$1,0)-1))=TRUE,"",IF(OFFSET(Data!$A$1,MATCH($D20,Data!$CG:$CG,0)-1,MATCH($E20&amp;"/"&amp;Q$1,Data!$1:$1,0)-1)=0,"",OFFSET(Data!$A$1,MATCH($D20,Data!$CG:$CG,0)-1,MATCH($E20&amp;"/"&amp;Q$1,Data!$1:$1,0)-1)))</f>
        <v>4</v>
      </c>
      <c r="R20" s="261">
        <f ca="1">IF(ISERROR(OFFSET(Data!$A$1,MATCH($D20,Data!$CG:$CG,0)-1,MATCH($E20&amp;"/"&amp;R$1,Data!$1:$1,0)-1))=TRUE,"",IF(OFFSET(Data!$A$1,MATCH($D20,Data!$CG:$CG,0)-1,MATCH($E20&amp;"/"&amp;R$1,Data!$1:$1,0)-1)=0,"",OFFSET(Data!$A$1,MATCH($D20,Data!$CG:$CG,0)-1,MATCH($E20&amp;"/"&amp;R$1,Data!$1:$1,0)-1)))</f>
        <v>5</v>
      </c>
      <c r="S20" s="252" t="str">
        <f ca="1">IF(ISERROR(OFFSET(Data!$A$1,MATCH($D20,Data!$CG:$CG,0)-1,MATCH($E20&amp;"/"&amp;S$1,Data!$1:$1,0)-1))=TRUE,"",IF(OFFSET(Data!$A$1,MATCH($D20,Data!$CG:$CG,0)-1,MATCH($E20&amp;"/"&amp;S$1,Data!$1:$1,0)-1)=0,"",OFFSET(Data!$A$1,MATCH($D20,Data!$CG:$CG,0)-1,MATCH($E20&amp;"/"&amp;S$1,Data!$1:$1,0)-1)))</f>
        <v/>
      </c>
      <c r="T20" s="252" t="str">
        <f ca="1">IF(ISERROR(OFFSET(Data!$A$1,MATCH($D20,Data!$CG:$CG,0)-1,MATCH($E20&amp;"/"&amp;T$1,Data!$1:$1,0)-1))=TRUE,"",IF(OFFSET(Data!$A$1,MATCH($D20,Data!$CG:$CG,0)-1,MATCH($E20&amp;"/"&amp;T$1,Data!$1:$1,0)-1)=0,"",OFFSET(Data!$A$1,MATCH($D20,Data!$CG:$CG,0)-1,MATCH($E20&amp;"/"&amp;T$1,Data!$1:$1,0)-1)))</f>
        <v/>
      </c>
      <c r="U20" s="252" t="str">
        <f ca="1">IF(ISERROR(OFFSET(Data!$A$1,MATCH($D20,Data!$CG:$CG,0)-1,MATCH($E20&amp;"/"&amp;U$1,Data!$1:$1,0)-1))=TRUE,"",IF(OFFSET(Data!$A$1,MATCH($D20,Data!$CG:$CG,0)-1,MATCH($E20&amp;"/"&amp;U$1,Data!$1:$1,0)-1)=0,"",OFFSET(Data!$A$1,MATCH($D20,Data!$CG:$CG,0)-1,MATCH($E20&amp;"/"&amp;U$1,Data!$1:$1,0)-1)))</f>
        <v/>
      </c>
      <c r="V20" s="252" t="str">
        <f ca="1">IF(ISERROR(OFFSET(Data!$A$1,MATCH($D20,Data!$CG:$CG,0)-1,MATCH($E20&amp;"/"&amp;V$1,Data!$1:$1,0)-1))=TRUE,"",IF(OFFSET(Data!$A$1,MATCH($D20,Data!$CG:$CG,0)-1,MATCH($E20&amp;"/"&amp;V$1,Data!$1:$1,0)-1)=0,"",OFFSET(Data!$A$1,MATCH($D20,Data!$CG:$CG,0)-1,MATCH($E20&amp;"/"&amp;V$1,Data!$1:$1,0)-1)))</f>
        <v/>
      </c>
      <c r="W20" s="269" t="str">
        <f ca="1">IF(ISERROR(OFFSET(Data!$A$1,MATCH($D20,Data!$CG:$CG,0)-1,MATCH($E20&amp;"/"&amp;W$1,Data!$1:$1,0)-1))=TRUE,"",IF(OFFSET(Data!$A$1,MATCH($D20,Data!$CG:$CG,0)-1,MATCH($E20&amp;"/"&amp;W$1,Data!$1:$1,0)-1)=0,"",OFFSET(Data!$A$1,MATCH($D20,Data!$CG:$CG,0)-1,MATCH($E20&amp;"/"&amp;W$1,Data!$1:$1,0)-1)))</f>
        <v/>
      </c>
      <c r="X20" s="252" t="str">
        <f ca="1">IF(ISERROR(OFFSET(Data!$A$1,MATCH($D20,Data!$CG:$CG,0)-1,MATCH($E20&amp;"/"&amp;X$1,Data!$1:$1,0)-1))=TRUE,"",IF(OFFSET(Data!$A$1,MATCH($D20,Data!$CG:$CG,0)-1,MATCH($E20&amp;"/"&amp;X$1,Data!$1:$1,0)-1)=0,"",OFFSET(Data!$A$1,MATCH($D20,Data!$CG:$CG,0)-1,MATCH($E20&amp;"/"&amp;X$1,Data!$1:$1,0)-1)))</f>
        <v/>
      </c>
      <c r="Y20" s="252" t="str">
        <f ca="1">IF(ISERROR(OFFSET(Data!$A$1,MATCH($D20,Data!$CG:$CG,0)-1,MATCH($E20&amp;"/"&amp;Y$1,Data!$1:$1,0)-1))=TRUE,"",IF(OFFSET(Data!$A$1,MATCH($D20,Data!$CG:$CG,0)-1,MATCH($E20&amp;"/"&amp;Y$1,Data!$1:$1,0)-1)=0,"",OFFSET(Data!$A$1,MATCH($D20,Data!$CG:$CG,0)-1,MATCH($E20&amp;"/"&amp;Y$1,Data!$1:$1,0)-1)))</f>
        <v/>
      </c>
      <c r="Z20" s="252" t="str">
        <f ca="1">IF(ISERROR(OFFSET(Data!$A$1,MATCH($D20,Data!$CG:$CG,0)-1,MATCH($E20&amp;"/"&amp;Z$1,Data!$1:$1,0)-1))=TRUE,"",IF(OFFSET(Data!$A$1,MATCH($D20,Data!$CG:$CG,0)-1,MATCH($E20&amp;"/"&amp;Z$1,Data!$1:$1,0)-1)=0,"",OFFSET(Data!$A$1,MATCH($D20,Data!$CG:$CG,0)-1,MATCH($E20&amp;"/"&amp;Z$1,Data!$1:$1,0)-1)))</f>
        <v/>
      </c>
      <c r="AA20" s="252" t="str">
        <f ca="1">IF(ISERROR(OFFSET(Data!$A$1,MATCH($D20,Data!$CG:$CG,0)-1,MATCH($E20&amp;"/"&amp;AA$1,Data!$1:$1,0)-1))=TRUE,"",IF(OFFSET(Data!$A$1,MATCH($D20,Data!$CG:$CG,0)-1,MATCH($E20&amp;"/"&amp;AA$1,Data!$1:$1,0)-1)=0,"",OFFSET(Data!$A$1,MATCH($D20,Data!$CG:$CG,0)-1,MATCH($E20&amp;"/"&amp;AA$1,Data!$1:$1,0)-1)))</f>
        <v/>
      </c>
      <c r="AB20" s="252" t="str">
        <f ca="1">IF(ISERROR(OFFSET(Data!$A$1,MATCH($D20,Data!$CG:$CG,0)-1,MATCH($E20&amp;"/"&amp;AB$1,Data!$1:$1,0)-1))=TRUE,"",IF(OFFSET(Data!$A$1,MATCH($D20,Data!$CG:$CG,0)-1,MATCH($E20&amp;"/"&amp;AB$1,Data!$1:$1,0)-1)=0,"",OFFSET(Data!$A$1,MATCH($D20,Data!$CG:$CG,0)-1,MATCH($E20&amp;"/"&amp;AB$1,Data!$1:$1,0)-1)))</f>
        <v/>
      </c>
      <c r="AC20" s="252" t="str">
        <f ca="1">IF(ISERROR(OFFSET(Data!$A$1,MATCH($D20,Data!$CG:$CG,0)-1,MATCH($E20&amp;"/"&amp;AC$1,Data!$1:$1,0)-1))=TRUE,"",IF(OFFSET(Data!$A$1,MATCH($D20,Data!$CG:$CG,0)-1,MATCH($E20&amp;"/"&amp;AC$1,Data!$1:$1,0)-1)=0,"",OFFSET(Data!$A$1,MATCH($D20,Data!$CG:$CG,0)-1,MATCH($E20&amp;"/"&amp;AC$1,Data!$1:$1,0)-1)))</f>
        <v/>
      </c>
      <c r="AD20" s="252" t="str">
        <f ca="1">IF(ISERROR(OFFSET(Data!$A$1,MATCH($D20,Data!$CG:$CG,0)-1,MATCH($E20&amp;"/"&amp;AD$1,Data!$1:$1,0)-1))=TRUE,"",IF(OFFSET(Data!$A$1,MATCH($D20,Data!$CG:$CG,0)-1,MATCH($E20&amp;"/"&amp;AD$1,Data!$1:$1,0)-1)=0,"",OFFSET(Data!$A$1,MATCH($D20,Data!$CG:$CG,0)-1,MATCH($E20&amp;"/"&amp;AD$1,Data!$1:$1,0)-1)))</f>
        <v/>
      </c>
      <c r="AE20" s="252" t="str">
        <f ca="1">IF(ISERROR(OFFSET(Data!$A$1,MATCH($D20,Data!$CG:$CG,0)-1,MATCH($E20&amp;"/"&amp;AE$1,Data!$1:$1,0)-1))=TRUE,"",IF(OFFSET(Data!$A$1,MATCH($D20,Data!$CG:$CG,0)-1,MATCH($E20&amp;"/"&amp;AE$1,Data!$1:$1,0)-1)=0,"",OFFSET(Data!$A$1,MATCH($D20,Data!$CG:$CG,0)-1,MATCH($E20&amp;"/"&amp;AE$1,Data!$1:$1,0)-1)))</f>
        <v/>
      </c>
      <c r="AF20" s="253" t="str">
        <f ca="1">IF(ISERROR(OFFSET(Data!$A$1,MATCH($D20,Data!$CG:$CG,0)-1,MATCH($E20&amp;"/"&amp;AF$1,Data!$1:$1,0)-1))=TRUE,"",IF(OFFSET(Data!$A$1,MATCH($D20,Data!$CG:$CG,0)-1,MATCH($E20&amp;"/"&amp;AF$1,Data!$1:$1,0)-1)=0,"",OFFSET(Data!$A$1,MATCH($D20,Data!$CG:$CG,0)-1,MATCH($E20&amp;"/"&amp;AF$1,Data!$1:$1,0)-1)))</f>
        <v/>
      </c>
      <c r="AG20" s="188">
        <f t="shared" ca="1" si="4"/>
        <v>44</v>
      </c>
      <c r="AH20" s="208">
        <f ca="1">SUM(AG19:AG20)</f>
        <v>89</v>
      </c>
    </row>
    <row r="21" spans="1:34" ht="15" hidden="1" customHeight="1" x14ac:dyDescent="0.25">
      <c r="A21" s="446"/>
      <c r="B21" s="469"/>
      <c r="C21" s="472"/>
      <c r="D21" s="50" t="str">
        <f>IF(C21&lt;&gt;"",C21,D20)</f>
        <v>Bernd Wender</v>
      </c>
      <c r="E21" s="51" t="s">
        <v>23</v>
      </c>
      <c r="F21" s="254" t="str">
        <f ca="1">IF(ISERROR(OFFSET(Data!$A$1,MATCH($D21,Data!$CG:$CG,0)-1,MATCH($E21&amp;"/"&amp;F$1,Data!$1:$1,0)-1))=TRUE,"",IF(OFFSET(Data!$A$1,MATCH($D21,Data!$CG:$CG,0)-1,MATCH($E21&amp;"/"&amp;F$1,Data!$1:$1,0)-1)=0,"",OFFSET(Data!$A$1,MATCH($D21,Data!$CG:$CG,0)-1,MATCH($E21&amp;"/"&amp;F$1,Data!$1:$1,0)-1)))</f>
        <v/>
      </c>
      <c r="G21" s="252" t="str">
        <f ca="1">IF(ISERROR(OFFSET(Data!$A$1,MATCH($D21,Data!$CG:$CG,0)-1,MATCH($E21&amp;"/"&amp;G$1,Data!$1:$1,0)-1))=TRUE,"",IF(OFFSET(Data!$A$1,MATCH($D21,Data!$CG:$CG,0)-1,MATCH($E21&amp;"/"&amp;G$1,Data!$1:$1,0)-1)=0,"",OFFSET(Data!$A$1,MATCH($D21,Data!$CG:$CG,0)-1,MATCH($E21&amp;"/"&amp;G$1,Data!$1:$1,0)-1)))</f>
        <v/>
      </c>
      <c r="H21" s="252" t="str">
        <f ca="1">IF(ISERROR(OFFSET(Data!$A$1,MATCH($D21,Data!$CG:$CG,0)-1,MATCH($E21&amp;"/"&amp;H$1,Data!$1:$1,0)-1))=TRUE,"",IF(OFFSET(Data!$A$1,MATCH($D21,Data!$CG:$CG,0)-1,MATCH($E21&amp;"/"&amp;H$1,Data!$1:$1,0)-1)=0,"",OFFSET(Data!$A$1,MATCH($D21,Data!$CG:$CG,0)-1,MATCH($E21&amp;"/"&amp;H$1,Data!$1:$1,0)-1)))</f>
        <v/>
      </c>
      <c r="I21" s="252" t="str">
        <f ca="1">IF(ISERROR(OFFSET(Data!$A$1,MATCH($D21,Data!$CG:$CG,0)-1,MATCH($E21&amp;"/"&amp;I$1,Data!$1:$1,0)-1))=TRUE,"",IF(OFFSET(Data!$A$1,MATCH($D21,Data!$CG:$CG,0)-1,MATCH($E21&amp;"/"&amp;I$1,Data!$1:$1,0)-1)=0,"",OFFSET(Data!$A$1,MATCH($D21,Data!$CG:$CG,0)-1,MATCH($E21&amp;"/"&amp;I$1,Data!$1:$1,0)-1)))</f>
        <v/>
      </c>
      <c r="J21" s="252" t="str">
        <f ca="1">IF(ISERROR(OFFSET(Data!$A$1,MATCH($D21,Data!$CG:$CG,0)-1,MATCH($E21&amp;"/"&amp;J$1,Data!$1:$1,0)-1))=TRUE,"",IF(OFFSET(Data!$A$1,MATCH($D21,Data!$CG:$CG,0)-1,MATCH($E21&amp;"/"&amp;J$1,Data!$1:$1,0)-1)=0,"",OFFSET(Data!$A$1,MATCH($D21,Data!$CG:$CG,0)-1,MATCH($E21&amp;"/"&amp;J$1,Data!$1:$1,0)-1)))</f>
        <v/>
      </c>
      <c r="K21" s="252" t="str">
        <f ca="1">IF(ISERROR(OFFSET(Data!$A$1,MATCH($D21,Data!$CG:$CG,0)-1,MATCH($E21&amp;"/"&amp;K$1,Data!$1:$1,0)-1))=TRUE,"",IF(OFFSET(Data!$A$1,MATCH($D21,Data!$CG:$CG,0)-1,MATCH($E21&amp;"/"&amp;K$1,Data!$1:$1,0)-1)=0,"",OFFSET(Data!$A$1,MATCH($D21,Data!$CG:$CG,0)-1,MATCH($E21&amp;"/"&amp;K$1,Data!$1:$1,0)-1)))</f>
        <v/>
      </c>
      <c r="L21" s="252" t="str">
        <f ca="1">IF(ISERROR(OFFSET(Data!$A$1,MATCH($D21,Data!$CG:$CG,0)-1,MATCH($E21&amp;"/"&amp;L$1,Data!$1:$1,0)-1))=TRUE,"",IF(OFFSET(Data!$A$1,MATCH($D21,Data!$CG:$CG,0)-1,MATCH($E21&amp;"/"&amp;L$1,Data!$1:$1,0)-1)=0,"",OFFSET(Data!$A$1,MATCH($D21,Data!$CG:$CG,0)-1,MATCH($E21&amp;"/"&amp;L$1,Data!$1:$1,0)-1)))</f>
        <v/>
      </c>
      <c r="M21" s="252" t="str">
        <f ca="1">IF(ISERROR(OFFSET(Data!$A$1,MATCH($D21,Data!$CG:$CG,0)-1,MATCH($E21&amp;"/"&amp;M$1,Data!$1:$1,0)-1))=TRUE,"",IF(OFFSET(Data!$A$1,MATCH($D21,Data!$CG:$CG,0)-1,MATCH($E21&amp;"/"&amp;M$1,Data!$1:$1,0)-1)=0,"",OFFSET(Data!$A$1,MATCH($D21,Data!$CG:$CG,0)-1,MATCH($E21&amp;"/"&amp;M$1,Data!$1:$1,0)-1)))</f>
        <v/>
      </c>
      <c r="N21" s="252" t="str">
        <f ca="1">IF(ISERROR(OFFSET(Data!$A$1,MATCH($D21,Data!$CG:$CG,0)-1,MATCH($E21&amp;"/"&amp;N$1,Data!$1:$1,0)-1))=TRUE,"",IF(OFFSET(Data!$A$1,MATCH($D21,Data!$CG:$CG,0)-1,MATCH($E21&amp;"/"&amp;N$1,Data!$1:$1,0)-1)=0,"",OFFSET(Data!$A$1,MATCH($D21,Data!$CG:$CG,0)-1,MATCH($E21&amp;"/"&amp;N$1,Data!$1:$1,0)-1)))</f>
        <v/>
      </c>
      <c r="O21" s="252" t="str">
        <f ca="1">IF(ISERROR(OFFSET(Data!$A$1,MATCH($D21,Data!$CG:$CG,0)-1,MATCH($E21&amp;"/"&amp;O$1,Data!$1:$1,0)-1))=TRUE,"",IF(OFFSET(Data!$A$1,MATCH($D21,Data!$CG:$CG,0)-1,MATCH($E21&amp;"/"&amp;O$1,Data!$1:$1,0)-1)=0,"",OFFSET(Data!$A$1,MATCH($D21,Data!$CG:$CG,0)-1,MATCH($E21&amp;"/"&amp;O$1,Data!$1:$1,0)-1)))</f>
        <v/>
      </c>
      <c r="P21" s="252" t="str">
        <f ca="1">IF(ISERROR(OFFSET(Data!$A$1,MATCH($D21,Data!$CG:$CG,0)-1,MATCH($E21&amp;"/"&amp;P$1,Data!$1:$1,0)-1))=TRUE,"",IF(OFFSET(Data!$A$1,MATCH($D21,Data!$CG:$CG,0)-1,MATCH($E21&amp;"/"&amp;P$1,Data!$1:$1,0)-1)=0,"",OFFSET(Data!$A$1,MATCH($D21,Data!$CG:$CG,0)-1,MATCH($E21&amp;"/"&amp;P$1,Data!$1:$1,0)-1)))</f>
        <v/>
      </c>
      <c r="Q21" s="252" t="str">
        <f ca="1">IF(ISERROR(OFFSET(Data!$A$1,MATCH($D21,Data!$CG:$CG,0)-1,MATCH($E21&amp;"/"&amp;Q$1,Data!$1:$1,0)-1))=TRUE,"",IF(OFFSET(Data!$A$1,MATCH($D21,Data!$CG:$CG,0)-1,MATCH($E21&amp;"/"&amp;Q$1,Data!$1:$1,0)-1)=0,"",OFFSET(Data!$A$1,MATCH($D21,Data!$CG:$CG,0)-1,MATCH($E21&amp;"/"&amp;Q$1,Data!$1:$1,0)-1)))</f>
        <v/>
      </c>
      <c r="R21" s="252" t="str">
        <f ca="1">IF(ISERROR(OFFSET(Data!$A$1,MATCH($D21,Data!$CG:$CG,0)-1,MATCH($E21&amp;"/"&amp;R$1,Data!$1:$1,0)-1))=TRUE,"",IF(OFFSET(Data!$A$1,MATCH($D21,Data!$CG:$CG,0)-1,MATCH($E21&amp;"/"&amp;R$1,Data!$1:$1,0)-1)=0,"",OFFSET(Data!$A$1,MATCH($D21,Data!$CG:$CG,0)-1,MATCH($E21&amp;"/"&amp;R$1,Data!$1:$1,0)-1)))</f>
        <v/>
      </c>
      <c r="S21" s="252" t="str">
        <f ca="1">IF(ISERROR(OFFSET(Data!$A$1,MATCH($D21,Data!$CG:$CG,0)-1,MATCH($E21&amp;"/"&amp;S$1,Data!$1:$1,0)-1))=TRUE,"",IF(OFFSET(Data!$A$1,MATCH($D21,Data!$CG:$CG,0)-1,MATCH($E21&amp;"/"&amp;S$1,Data!$1:$1,0)-1)=0,"",OFFSET(Data!$A$1,MATCH($D21,Data!$CG:$CG,0)-1,MATCH($E21&amp;"/"&amp;S$1,Data!$1:$1,0)-1)))</f>
        <v/>
      </c>
      <c r="T21" s="252" t="str">
        <f ca="1">IF(ISERROR(OFFSET(Data!$A$1,MATCH($D21,Data!$CG:$CG,0)-1,MATCH($E21&amp;"/"&amp;T$1,Data!$1:$1,0)-1))=TRUE,"",IF(OFFSET(Data!$A$1,MATCH($D21,Data!$CG:$CG,0)-1,MATCH($E21&amp;"/"&amp;T$1,Data!$1:$1,0)-1)=0,"",OFFSET(Data!$A$1,MATCH($D21,Data!$CG:$CG,0)-1,MATCH($E21&amp;"/"&amp;T$1,Data!$1:$1,0)-1)))</f>
        <v/>
      </c>
      <c r="U21" s="252" t="str">
        <f ca="1">IF(ISERROR(OFFSET(Data!$A$1,MATCH($D21,Data!$CG:$CG,0)-1,MATCH($E21&amp;"/"&amp;U$1,Data!$1:$1,0)-1))=TRUE,"",IF(OFFSET(Data!$A$1,MATCH($D21,Data!$CG:$CG,0)-1,MATCH($E21&amp;"/"&amp;U$1,Data!$1:$1,0)-1)=0,"",OFFSET(Data!$A$1,MATCH($D21,Data!$CG:$CG,0)-1,MATCH($E21&amp;"/"&amp;U$1,Data!$1:$1,0)-1)))</f>
        <v/>
      </c>
      <c r="V21" s="252" t="str">
        <f ca="1">IF(ISERROR(OFFSET(Data!$A$1,MATCH($D21,Data!$CG:$CG,0)-1,MATCH($E21&amp;"/"&amp;V$1,Data!$1:$1,0)-1))=TRUE,"",IF(OFFSET(Data!$A$1,MATCH($D21,Data!$CG:$CG,0)-1,MATCH($E21&amp;"/"&amp;V$1,Data!$1:$1,0)-1)=0,"",OFFSET(Data!$A$1,MATCH($D21,Data!$CG:$CG,0)-1,MATCH($E21&amp;"/"&amp;V$1,Data!$1:$1,0)-1)))</f>
        <v/>
      </c>
      <c r="W21" s="269" t="str">
        <f ca="1">IF(ISERROR(OFFSET(Data!$A$1,MATCH($D21,Data!$CG:$CG,0)-1,MATCH($E21&amp;"/"&amp;W$1,Data!$1:$1,0)-1))=TRUE,"",IF(OFFSET(Data!$A$1,MATCH($D21,Data!$CG:$CG,0)-1,MATCH($E21&amp;"/"&amp;W$1,Data!$1:$1,0)-1)=0,"",OFFSET(Data!$A$1,MATCH($D21,Data!$CG:$CG,0)-1,MATCH($E21&amp;"/"&amp;W$1,Data!$1:$1,0)-1)))</f>
        <v/>
      </c>
      <c r="X21" s="252" t="str">
        <f ca="1">IF(ISERROR(OFFSET(Data!$A$1,MATCH($D21,Data!$CG:$CG,0)-1,MATCH($E21&amp;"/"&amp;X$1,Data!$1:$1,0)-1))=TRUE,"",IF(OFFSET(Data!$A$1,MATCH($D21,Data!$CG:$CG,0)-1,MATCH($E21&amp;"/"&amp;X$1,Data!$1:$1,0)-1)=0,"",OFFSET(Data!$A$1,MATCH($D21,Data!$CG:$CG,0)-1,MATCH($E21&amp;"/"&amp;X$1,Data!$1:$1,0)-1)))</f>
        <v/>
      </c>
      <c r="Y21" s="252" t="str">
        <f ca="1">IF(ISERROR(OFFSET(Data!$A$1,MATCH($D21,Data!$CG:$CG,0)-1,MATCH($E21&amp;"/"&amp;Y$1,Data!$1:$1,0)-1))=TRUE,"",IF(OFFSET(Data!$A$1,MATCH($D21,Data!$CG:$CG,0)-1,MATCH($E21&amp;"/"&amp;Y$1,Data!$1:$1,0)-1)=0,"",OFFSET(Data!$A$1,MATCH($D21,Data!$CG:$CG,0)-1,MATCH($E21&amp;"/"&amp;Y$1,Data!$1:$1,0)-1)))</f>
        <v/>
      </c>
      <c r="Z21" s="252" t="str">
        <f ca="1">IF(ISERROR(OFFSET(Data!$A$1,MATCH($D21,Data!$CG:$CG,0)-1,MATCH($E21&amp;"/"&amp;Z$1,Data!$1:$1,0)-1))=TRUE,"",IF(OFFSET(Data!$A$1,MATCH($D21,Data!$CG:$CG,0)-1,MATCH($E21&amp;"/"&amp;Z$1,Data!$1:$1,0)-1)=0,"",OFFSET(Data!$A$1,MATCH($D21,Data!$CG:$CG,0)-1,MATCH($E21&amp;"/"&amp;Z$1,Data!$1:$1,0)-1)))</f>
        <v/>
      </c>
      <c r="AA21" s="252" t="str">
        <f ca="1">IF(ISERROR(OFFSET(Data!$A$1,MATCH($D21,Data!$CG:$CG,0)-1,MATCH($E21&amp;"/"&amp;AA$1,Data!$1:$1,0)-1))=TRUE,"",IF(OFFSET(Data!$A$1,MATCH($D21,Data!$CG:$CG,0)-1,MATCH($E21&amp;"/"&amp;AA$1,Data!$1:$1,0)-1)=0,"",OFFSET(Data!$A$1,MATCH($D21,Data!$CG:$CG,0)-1,MATCH($E21&amp;"/"&amp;AA$1,Data!$1:$1,0)-1)))</f>
        <v/>
      </c>
      <c r="AB21" s="252" t="str">
        <f ca="1">IF(ISERROR(OFFSET(Data!$A$1,MATCH($D21,Data!$CG:$CG,0)-1,MATCH($E21&amp;"/"&amp;AB$1,Data!$1:$1,0)-1))=TRUE,"",IF(OFFSET(Data!$A$1,MATCH($D21,Data!$CG:$CG,0)-1,MATCH($E21&amp;"/"&amp;AB$1,Data!$1:$1,0)-1)=0,"",OFFSET(Data!$A$1,MATCH($D21,Data!$CG:$CG,0)-1,MATCH($E21&amp;"/"&amp;AB$1,Data!$1:$1,0)-1)))</f>
        <v/>
      </c>
      <c r="AC21" s="252" t="str">
        <f ca="1">IF(ISERROR(OFFSET(Data!$A$1,MATCH($D21,Data!$CG:$CG,0)-1,MATCH($E21&amp;"/"&amp;AC$1,Data!$1:$1,0)-1))=TRUE,"",IF(OFFSET(Data!$A$1,MATCH($D21,Data!$CG:$CG,0)-1,MATCH($E21&amp;"/"&amp;AC$1,Data!$1:$1,0)-1)=0,"",OFFSET(Data!$A$1,MATCH($D21,Data!$CG:$CG,0)-1,MATCH($E21&amp;"/"&amp;AC$1,Data!$1:$1,0)-1)))</f>
        <v/>
      </c>
      <c r="AD21" s="252" t="str">
        <f ca="1">IF(ISERROR(OFFSET(Data!$A$1,MATCH($D21,Data!$CG:$CG,0)-1,MATCH($E21&amp;"/"&amp;AD$1,Data!$1:$1,0)-1))=TRUE,"",IF(OFFSET(Data!$A$1,MATCH($D21,Data!$CG:$CG,0)-1,MATCH($E21&amp;"/"&amp;AD$1,Data!$1:$1,0)-1)=0,"",OFFSET(Data!$A$1,MATCH($D21,Data!$CG:$CG,0)-1,MATCH($E21&amp;"/"&amp;AD$1,Data!$1:$1,0)-1)))</f>
        <v/>
      </c>
      <c r="AE21" s="252" t="str">
        <f ca="1">IF(ISERROR(OFFSET(Data!$A$1,MATCH($D21,Data!$CG:$CG,0)-1,MATCH($E21&amp;"/"&amp;AE$1,Data!$1:$1,0)-1))=TRUE,"",IF(OFFSET(Data!$A$1,MATCH($D21,Data!$CG:$CG,0)-1,MATCH($E21&amp;"/"&amp;AE$1,Data!$1:$1,0)-1)=0,"",OFFSET(Data!$A$1,MATCH($D21,Data!$CG:$CG,0)-1,MATCH($E21&amp;"/"&amp;AE$1,Data!$1:$1,0)-1)))</f>
        <v/>
      </c>
      <c r="AF21" s="253" t="str">
        <f ca="1">IF(ISERROR(OFFSET(Data!$A$1,MATCH($D21,Data!$CG:$CG,0)-1,MATCH($E21&amp;"/"&amp;AF$1,Data!$1:$1,0)-1))=TRUE,"",IF(OFFSET(Data!$A$1,MATCH($D21,Data!$CG:$CG,0)-1,MATCH($E21&amp;"/"&amp;AF$1,Data!$1:$1,0)-1)=0,"",OFFSET(Data!$A$1,MATCH($D21,Data!$CG:$CG,0)-1,MATCH($E21&amp;"/"&amp;AF$1,Data!$1:$1,0)-1)))</f>
        <v/>
      </c>
      <c r="AG21" s="188">
        <f t="shared" ca="1" si="4"/>
        <v>0</v>
      </c>
      <c r="AH21" s="208">
        <f ca="1">SUM(AG19:AG21)</f>
        <v>89</v>
      </c>
    </row>
    <row r="22" spans="1:34" ht="15.75" hidden="1" customHeight="1" x14ac:dyDescent="0.25">
      <c r="A22" s="446"/>
      <c r="B22" s="469"/>
      <c r="C22" s="472"/>
      <c r="D22" s="50" t="str">
        <f>IF(C22&lt;&gt;"",C22,D21)</f>
        <v>Bernd Wender</v>
      </c>
      <c r="E22" s="51" t="s">
        <v>24</v>
      </c>
      <c r="F22" s="254" t="str">
        <f ca="1">IF(ISERROR(OFFSET(Data!$A$1,MATCH($D22,Data!$CG:$CG,0)-1,MATCH($E22&amp;"/"&amp;F$1,Data!$1:$1,0)-1))=TRUE,"",IF(OFFSET(Data!$A$1,MATCH($D22,Data!$CG:$CG,0)-1,MATCH($E22&amp;"/"&amp;F$1,Data!$1:$1,0)-1)=0,"",OFFSET(Data!$A$1,MATCH($D22,Data!$CG:$CG,0)-1,MATCH($E22&amp;"/"&amp;F$1,Data!$1:$1,0)-1)))</f>
        <v/>
      </c>
      <c r="G22" s="252" t="str">
        <f ca="1">IF(ISERROR(OFFSET(Data!$A$1,MATCH($D22,Data!$CG:$CG,0)-1,MATCH($E22&amp;"/"&amp;G$1,Data!$1:$1,0)-1))=TRUE,"",IF(OFFSET(Data!$A$1,MATCH($D22,Data!$CG:$CG,0)-1,MATCH($E22&amp;"/"&amp;G$1,Data!$1:$1,0)-1)=0,"",OFFSET(Data!$A$1,MATCH($D22,Data!$CG:$CG,0)-1,MATCH($E22&amp;"/"&amp;G$1,Data!$1:$1,0)-1)))</f>
        <v/>
      </c>
      <c r="H22" s="252" t="str">
        <f ca="1">IF(ISERROR(OFFSET(Data!$A$1,MATCH($D22,Data!$CG:$CG,0)-1,MATCH($E22&amp;"/"&amp;H$1,Data!$1:$1,0)-1))=TRUE,"",IF(OFFSET(Data!$A$1,MATCH($D22,Data!$CG:$CG,0)-1,MATCH($E22&amp;"/"&amp;H$1,Data!$1:$1,0)-1)=0,"",OFFSET(Data!$A$1,MATCH($D22,Data!$CG:$CG,0)-1,MATCH($E22&amp;"/"&amp;H$1,Data!$1:$1,0)-1)))</f>
        <v/>
      </c>
      <c r="I22" s="252" t="str">
        <f ca="1">IF(ISERROR(OFFSET(Data!$A$1,MATCH($D22,Data!$CG:$CG,0)-1,MATCH($E22&amp;"/"&amp;I$1,Data!$1:$1,0)-1))=TRUE,"",IF(OFFSET(Data!$A$1,MATCH($D22,Data!$CG:$CG,0)-1,MATCH($E22&amp;"/"&amp;I$1,Data!$1:$1,0)-1)=0,"",OFFSET(Data!$A$1,MATCH($D22,Data!$CG:$CG,0)-1,MATCH($E22&amp;"/"&amp;I$1,Data!$1:$1,0)-1)))</f>
        <v/>
      </c>
      <c r="J22" s="252" t="str">
        <f ca="1">IF(ISERROR(OFFSET(Data!$A$1,MATCH($D22,Data!$CG:$CG,0)-1,MATCH($E22&amp;"/"&amp;J$1,Data!$1:$1,0)-1))=TRUE,"",IF(OFFSET(Data!$A$1,MATCH($D22,Data!$CG:$CG,0)-1,MATCH($E22&amp;"/"&amp;J$1,Data!$1:$1,0)-1)=0,"",OFFSET(Data!$A$1,MATCH($D22,Data!$CG:$CG,0)-1,MATCH($E22&amp;"/"&amp;J$1,Data!$1:$1,0)-1)))</f>
        <v/>
      </c>
      <c r="K22" s="252" t="str">
        <f ca="1">IF(ISERROR(OFFSET(Data!$A$1,MATCH($D22,Data!$CG:$CG,0)-1,MATCH($E22&amp;"/"&amp;K$1,Data!$1:$1,0)-1))=TRUE,"",IF(OFFSET(Data!$A$1,MATCH($D22,Data!$CG:$CG,0)-1,MATCH($E22&amp;"/"&amp;K$1,Data!$1:$1,0)-1)=0,"",OFFSET(Data!$A$1,MATCH($D22,Data!$CG:$CG,0)-1,MATCH($E22&amp;"/"&amp;K$1,Data!$1:$1,0)-1)))</f>
        <v/>
      </c>
      <c r="L22" s="252" t="str">
        <f ca="1">IF(ISERROR(OFFSET(Data!$A$1,MATCH($D22,Data!$CG:$CG,0)-1,MATCH($E22&amp;"/"&amp;L$1,Data!$1:$1,0)-1))=TRUE,"",IF(OFFSET(Data!$A$1,MATCH($D22,Data!$CG:$CG,0)-1,MATCH($E22&amp;"/"&amp;L$1,Data!$1:$1,0)-1)=0,"",OFFSET(Data!$A$1,MATCH($D22,Data!$CG:$CG,0)-1,MATCH($E22&amp;"/"&amp;L$1,Data!$1:$1,0)-1)))</f>
        <v/>
      </c>
      <c r="M22" s="252" t="str">
        <f ca="1">IF(ISERROR(OFFSET(Data!$A$1,MATCH($D22,Data!$CG:$CG,0)-1,MATCH($E22&amp;"/"&amp;M$1,Data!$1:$1,0)-1))=TRUE,"",IF(OFFSET(Data!$A$1,MATCH($D22,Data!$CG:$CG,0)-1,MATCH($E22&amp;"/"&amp;M$1,Data!$1:$1,0)-1)=0,"",OFFSET(Data!$A$1,MATCH($D22,Data!$CG:$CG,0)-1,MATCH($E22&amp;"/"&amp;M$1,Data!$1:$1,0)-1)))</f>
        <v/>
      </c>
      <c r="N22" s="252" t="str">
        <f ca="1">IF(ISERROR(OFFSET(Data!$A$1,MATCH($D22,Data!$CG:$CG,0)-1,MATCH($E22&amp;"/"&amp;N$1,Data!$1:$1,0)-1))=TRUE,"",IF(OFFSET(Data!$A$1,MATCH($D22,Data!$CG:$CG,0)-1,MATCH($E22&amp;"/"&amp;N$1,Data!$1:$1,0)-1)=0,"",OFFSET(Data!$A$1,MATCH($D22,Data!$CG:$CG,0)-1,MATCH($E22&amp;"/"&amp;N$1,Data!$1:$1,0)-1)))</f>
        <v/>
      </c>
      <c r="O22" s="252" t="str">
        <f ca="1">IF(ISERROR(OFFSET(Data!$A$1,MATCH($D22,Data!$CG:$CG,0)-1,MATCH($E22&amp;"/"&amp;O$1,Data!$1:$1,0)-1))=TRUE,"",IF(OFFSET(Data!$A$1,MATCH($D22,Data!$CG:$CG,0)-1,MATCH($E22&amp;"/"&amp;O$1,Data!$1:$1,0)-1)=0,"",OFFSET(Data!$A$1,MATCH($D22,Data!$CG:$CG,0)-1,MATCH($E22&amp;"/"&amp;O$1,Data!$1:$1,0)-1)))</f>
        <v/>
      </c>
      <c r="P22" s="252" t="str">
        <f ca="1">IF(ISERROR(OFFSET(Data!$A$1,MATCH($D22,Data!$CG:$CG,0)-1,MATCH($E22&amp;"/"&amp;P$1,Data!$1:$1,0)-1))=TRUE,"",IF(OFFSET(Data!$A$1,MATCH($D22,Data!$CG:$CG,0)-1,MATCH($E22&amp;"/"&amp;P$1,Data!$1:$1,0)-1)=0,"",OFFSET(Data!$A$1,MATCH($D22,Data!$CG:$CG,0)-1,MATCH($E22&amp;"/"&amp;P$1,Data!$1:$1,0)-1)))</f>
        <v/>
      </c>
      <c r="Q22" s="252" t="str">
        <f ca="1">IF(ISERROR(OFFSET(Data!$A$1,MATCH($D22,Data!$CG:$CG,0)-1,MATCH($E22&amp;"/"&amp;Q$1,Data!$1:$1,0)-1))=TRUE,"",IF(OFFSET(Data!$A$1,MATCH($D22,Data!$CG:$CG,0)-1,MATCH($E22&amp;"/"&amp;Q$1,Data!$1:$1,0)-1)=0,"",OFFSET(Data!$A$1,MATCH($D22,Data!$CG:$CG,0)-1,MATCH($E22&amp;"/"&amp;Q$1,Data!$1:$1,0)-1)))</f>
        <v/>
      </c>
      <c r="R22" s="252" t="str">
        <f ca="1">IF(ISERROR(OFFSET(Data!$A$1,MATCH($D22,Data!$CG:$CG,0)-1,MATCH($E22&amp;"/"&amp;R$1,Data!$1:$1,0)-1))=TRUE,"",IF(OFFSET(Data!$A$1,MATCH($D22,Data!$CG:$CG,0)-1,MATCH($E22&amp;"/"&amp;R$1,Data!$1:$1,0)-1)=0,"",OFFSET(Data!$A$1,MATCH($D22,Data!$CG:$CG,0)-1,MATCH($E22&amp;"/"&amp;R$1,Data!$1:$1,0)-1)))</f>
        <v/>
      </c>
      <c r="S22" s="252" t="str">
        <f ca="1">IF(ISERROR(OFFSET(Data!$A$1,MATCH($D22,Data!$CG:$CG,0)-1,MATCH($E22&amp;"/"&amp;S$1,Data!$1:$1,0)-1))=TRUE,"",IF(OFFSET(Data!$A$1,MATCH($D22,Data!$CG:$CG,0)-1,MATCH($E22&amp;"/"&amp;S$1,Data!$1:$1,0)-1)=0,"",OFFSET(Data!$A$1,MATCH($D22,Data!$CG:$CG,0)-1,MATCH($E22&amp;"/"&amp;S$1,Data!$1:$1,0)-1)))</f>
        <v/>
      </c>
      <c r="T22" s="252" t="str">
        <f ca="1">IF(ISERROR(OFFSET(Data!$A$1,MATCH($D22,Data!$CG:$CG,0)-1,MATCH($E22&amp;"/"&amp;T$1,Data!$1:$1,0)-1))=TRUE,"",IF(OFFSET(Data!$A$1,MATCH($D22,Data!$CG:$CG,0)-1,MATCH($E22&amp;"/"&amp;T$1,Data!$1:$1,0)-1)=0,"",OFFSET(Data!$A$1,MATCH($D22,Data!$CG:$CG,0)-1,MATCH($E22&amp;"/"&amp;T$1,Data!$1:$1,0)-1)))</f>
        <v/>
      </c>
      <c r="U22" s="252" t="str">
        <f ca="1">IF(ISERROR(OFFSET(Data!$A$1,MATCH($D22,Data!$CG:$CG,0)-1,MATCH($E22&amp;"/"&amp;U$1,Data!$1:$1,0)-1))=TRUE,"",IF(OFFSET(Data!$A$1,MATCH($D22,Data!$CG:$CG,0)-1,MATCH($E22&amp;"/"&amp;U$1,Data!$1:$1,0)-1)=0,"",OFFSET(Data!$A$1,MATCH($D22,Data!$CG:$CG,0)-1,MATCH($E22&amp;"/"&amp;U$1,Data!$1:$1,0)-1)))</f>
        <v/>
      </c>
      <c r="V22" s="252" t="str">
        <f ca="1">IF(ISERROR(OFFSET(Data!$A$1,MATCH($D22,Data!$CG:$CG,0)-1,MATCH($E22&amp;"/"&amp;V$1,Data!$1:$1,0)-1))=TRUE,"",IF(OFFSET(Data!$A$1,MATCH($D22,Data!$CG:$CG,0)-1,MATCH($E22&amp;"/"&amp;V$1,Data!$1:$1,0)-1)=0,"",OFFSET(Data!$A$1,MATCH($D22,Data!$CG:$CG,0)-1,MATCH($E22&amp;"/"&amp;V$1,Data!$1:$1,0)-1)))</f>
        <v/>
      </c>
      <c r="W22" s="269" t="str">
        <f ca="1">IF(ISERROR(OFFSET(Data!$A$1,MATCH($D22,Data!$CG:$CG,0)-1,MATCH($E22&amp;"/"&amp;W$1,Data!$1:$1,0)-1))=TRUE,"",IF(OFFSET(Data!$A$1,MATCH($D22,Data!$CG:$CG,0)-1,MATCH($E22&amp;"/"&amp;W$1,Data!$1:$1,0)-1)=0,"",OFFSET(Data!$A$1,MATCH($D22,Data!$CG:$CG,0)-1,MATCH($E22&amp;"/"&amp;W$1,Data!$1:$1,0)-1)))</f>
        <v/>
      </c>
      <c r="X22" s="252" t="str">
        <f ca="1">IF(ISERROR(OFFSET(Data!$A$1,MATCH($D22,Data!$CG:$CG,0)-1,MATCH($E22&amp;"/"&amp;X$1,Data!$1:$1,0)-1))=TRUE,"",IF(OFFSET(Data!$A$1,MATCH($D22,Data!$CG:$CG,0)-1,MATCH($E22&amp;"/"&amp;X$1,Data!$1:$1,0)-1)=0,"",OFFSET(Data!$A$1,MATCH($D22,Data!$CG:$CG,0)-1,MATCH($E22&amp;"/"&amp;X$1,Data!$1:$1,0)-1)))</f>
        <v/>
      </c>
      <c r="Y22" s="252" t="str">
        <f ca="1">IF(ISERROR(OFFSET(Data!$A$1,MATCH($D22,Data!$CG:$CG,0)-1,MATCH($E22&amp;"/"&amp;Y$1,Data!$1:$1,0)-1))=TRUE,"",IF(OFFSET(Data!$A$1,MATCH($D22,Data!$CG:$CG,0)-1,MATCH($E22&amp;"/"&amp;Y$1,Data!$1:$1,0)-1)=0,"",OFFSET(Data!$A$1,MATCH($D22,Data!$CG:$CG,0)-1,MATCH($E22&amp;"/"&amp;Y$1,Data!$1:$1,0)-1)))</f>
        <v/>
      </c>
      <c r="Z22" s="252" t="str">
        <f ca="1">IF(ISERROR(OFFSET(Data!$A$1,MATCH($D22,Data!$CG:$CG,0)-1,MATCH($E22&amp;"/"&amp;Z$1,Data!$1:$1,0)-1))=TRUE,"",IF(OFFSET(Data!$A$1,MATCH($D22,Data!$CG:$CG,0)-1,MATCH($E22&amp;"/"&amp;Z$1,Data!$1:$1,0)-1)=0,"",OFFSET(Data!$A$1,MATCH($D22,Data!$CG:$CG,0)-1,MATCH($E22&amp;"/"&amp;Z$1,Data!$1:$1,0)-1)))</f>
        <v/>
      </c>
      <c r="AA22" s="252" t="str">
        <f ca="1">IF(ISERROR(OFFSET(Data!$A$1,MATCH($D22,Data!$CG:$CG,0)-1,MATCH($E22&amp;"/"&amp;AA$1,Data!$1:$1,0)-1))=TRUE,"",IF(OFFSET(Data!$A$1,MATCH($D22,Data!$CG:$CG,0)-1,MATCH($E22&amp;"/"&amp;AA$1,Data!$1:$1,0)-1)=0,"",OFFSET(Data!$A$1,MATCH($D22,Data!$CG:$CG,0)-1,MATCH($E22&amp;"/"&amp;AA$1,Data!$1:$1,0)-1)))</f>
        <v/>
      </c>
      <c r="AB22" s="252" t="str">
        <f ca="1">IF(ISERROR(OFFSET(Data!$A$1,MATCH($D22,Data!$CG:$CG,0)-1,MATCH($E22&amp;"/"&amp;AB$1,Data!$1:$1,0)-1))=TRUE,"",IF(OFFSET(Data!$A$1,MATCH($D22,Data!$CG:$CG,0)-1,MATCH($E22&amp;"/"&amp;AB$1,Data!$1:$1,0)-1)=0,"",OFFSET(Data!$A$1,MATCH($D22,Data!$CG:$CG,0)-1,MATCH($E22&amp;"/"&amp;AB$1,Data!$1:$1,0)-1)))</f>
        <v/>
      </c>
      <c r="AC22" s="252" t="str">
        <f ca="1">IF(ISERROR(OFFSET(Data!$A$1,MATCH($D22,Data!$CG:$CG,0)-1,MATCH($E22&amp;"/"&amp;AC$1,Data!$1:$1,0)-1))=TRUE,"",IF(OFFSET(Data!$A$1,MATCH($D22,Data!$CG:$CG,0)-1,MATCH($E22&amp;"/"&amp;AC$1,Data!$1:$1,0)-1)=0,"",OFFSET(Data!$A$1,MATCH($D22,Data!$CG:$CG,0)-1,MATCH($E22&amp;"/"&amp;AC$1,Data!$1:$1,0)-1)))</f>
        <v/>
      </c>
      <c r="AD22" s="252" t="str">
        <f ca="1">IF(ISERROR(OFFSET(Data!$A$1,MATCH($D22,Data!$CG:$CG,0)-1,MATCH($E22&amp;"/"&amp;AD$1,Data!$1:$1,0)-1))=TRUE,"",IF(OFFSET(Data!$A$1,MATCH($D22,Data!$CG:$CG,0)-1,MATCH($E22&amp;"/"&amp;AD$1,Data!$1:$1,0)-1)=0,"",OFFSET(Data!$A$1,MATCH($D22,Data!$CG:$CG,0)-1,MATCH($E22&amp;"/"&amp;AD$1,Data!$1:$1,0)-1)))</f>
        <v/>
      </c>
      <c r="AE22" s="252" t="str">
        <f ca="1">IF(ISERROR(OFFSET(Data!$A$1,MATCH($D22,Data!$CG:$CG,0)-1,MATCH($E22&amp;"/"&amp;AE$1,Data!$1:$1,0)-1))=TRUE,"",IF(OFFSET(Data!$A$1,MATCH($D22,Data!$CG:$CG,0)-1,MATCH($E22&amp;"/"&amp;AE$1,Data!$1:$1,0)-1)=0,"",OFFSET(Data!$A$1,MATCH($D22,Data!$CG:$CG,0)-1,MATCH($E22&amp;"/"&amp;AE$1,Data!$1:$1,0)-1)))</f>
        <v/>
      </c>
      <c r="AF22" s="253" t="str">
        <f ca="1">IF(ISERROR(OFFSET(Data!$A$1,MATCH($D22,Data!$CG:$CG,0)-1,MATCH($E22&amp;"/"&amp;AF$1,Data!$1:$1,0)-1))=TRUE,"",IF(OFFSET(Data!$A$1,MATCH($D22,Data!$CG:$CG,0)-1,MATCH($E22&amp;"/"&amp;AF$1,Data!$1:$1,0)-1)=0,"",OFFSET(Data!$A$1,MATCH($D22,Data!$CG:$CG,0)-1,MATCH($E22&amp;"/"&amp;AF$1,Data!$1:$1,0)-1)))</f>
        <v/>
      </c>
      <c r="AG22" s="188">
        <f t="shared" ca="1" si="4"/>
        <v>0</v>
      </c>
      <c r="AH22" s="208">
        <f ca="1">SUM(AG19:AG22)</f>
        <v>89</v>
      </c>
    </row>
    <row r="23" spans="1:34" ht="15.75" hidden="1" customHeight="1" thickBot="1" x14ac:dyDescent="0.3">
      <c r="A23" s="447"/>
      <c r="B23" s="470"/>
      <c r="C23" s="473"/>
      <c r="D23" s="52" t="str">
        <f>IF(C23&lt;&gt;"",C23,D22)</f>
        <v>Bernd Wender</v>
      </c>
      <c r="E23" s="53" t="s">
        <v>25</v>
      </c>
      <c r="F23" s="255" t="str">
        <f ca="1">IF(ISERROR(OFFSET(Data!$A$1,MATCH($D23,Data!$CG:$CG,0)-1,MATCH($E23&amp;"/"&amp;F$1,Data!$1:$1,0)-1))=TRUE,"",IF(OFFSET(Data!$A$1,MATCH($D23,Data!$CG:$CG,0)-1,MATCH($E23&amp;"/"&amp;F$1,Data!$1:$1,0)-1)=0,"",OFFSET(Data!$A$1,MATCH($D23,Data!$CG:$CG,0)-1,MATCH($E23&amp;"/"&amp;F$1,Data!$1:$1,0)-1)))</f>
        <v/>
      </c>
      <c r="G23" s="256" t="str">
        <f ca="1">IF(ISERROR(OFFSET(Data!$A$1,MATCH($D23,Data!$CG:$CG,0)-1,MATCH($E23&amp;"/"&amp;G$1,Data!$1:$1,0)-1))=TRUE,"",IF(OFFSET(Data!$A$1,MATCH($D23,Data!$CG:$CG,0)-1,MATCH($E23&amp;"/"&amp;G$1,Data!$1:$1,0)-1)=0,"",OFFSET(Data!$A$1,MATCH($D23,Data!$CG:$CG,0)-1,MATCH($E23&amp;"/"&amp;G$1,Data!$1:$1,0)-1)))</f>
        <v/>
      </c>
      <c r="H23" s="256" t="str">
        <f ca="1">IF(ISERROR(OFFSET(Data!$A$1,MATCH($D23,Data!$CG:$CG,0)-1,MATCH($E23&amp;"/"&amp;H$1,Data!$1:$1,0)-1))=TRUE,"",IF(OFFSET(Data!$A$1,MATCH($D23,Data!$CG:$CG,0)-1,MATCH($E23&amp;"/"&amp;H$1,Data!$1:$1,0)-1)=0,"",OFFSET(Data!$A$1,MATCH($D23,Data!$CG:$CG,0)-1,MATCH($E23&amp;"/"&amp;H$1,Data!$1:$1,0)-1)))</f>
        <v/>
      </c>
      <c r="I23" s="256" t="str">
        <f ca="1">IF(ISERROR(OFFSET(Data!$A$1,MATCH($D23,Data!$CG:$CG,0)-1,MATCH($E23&amp;"/"&amp;I$1,Data!$1:$1,0)-1))=TRUE,"",IF(OFFSET(Data!$A$1,MATCH($D23,Data!$CG:$CG,0)-1,MATCH($E23&amp;"/"&amp;I$1,Data!$1:$1,0)-1)=0,"",OFFSET(Data!$A$1,MATCH($D23,Data!$CG:$CG,0)-1,MATCH($E23&amp;"/"&amp;I$1,Data!$1:$1,0)-1)))</f>
        <v/>
      </c>
      <c r="J23" s="256" t="str">
        <f ca="1">IF(ISERROR(OFFSET(Data!$A$1,MATCH($D23,Data!$CG:$CG,0)-1,MATCH($E23&amp;"/"&amp;J$1,Data!$1:$1,0)-1))=TRUE,"",IF(OFFSET(Data!$A$1,MATCH($D23,Data!$CG:$CG,0)-1,MATCH($E23&amp;"/"&amp;J$1,Data!$1:$1,0)-1)=0,"",OFFSET(Data!$A$1,MATCH($D23,Data!$CG:$CG,0)-1,MATCH($E23&amp;"/"&amp;J$1,Data!$1:$1,0)-1)))</f>
        <v/>
      </c>
      <c r="K23" s="256" t="str">
        <f ca="1">IF(ISERROR(OFFSET(Data!$A$1,MATCH($D23,Data!$CG:$CG,0)-1,MATCH($E23&amp;"/"&amp;K$1,Data!$1:$1,0)-1))=TRUE,"",IF(OFFSET(Data!$A$1,MATCH($D23,Data!$CG:$CG,0)-1,MATCH($E23&amp;"/"&amp;K$1,Data!$1:$1,0)-1)=0,"",OFFSET(Data!$A$1,MATCH($D23,Data!$CG:$CG,0)-1,MATCH($E23&amp;"/"&amp;K$1,Data!$1:$1,0)-1)))</f>
        <v/>
      </c>
      <c r="L23" s="256" t="str">
        <f ca="1">IF(ISERROR(OFFSET(Data!$A$1,MATCH($D23,Data!$CG:$CG,0)-1,MATCH($E23&amp;"/"&amp;L$1,Data!$1:$1,0)-1))=TRUE,"",IF(OFFSET(Data!$A$1,MATCH($D23,Data!$CG:$CG,0)-1,MATCH($E23&amp;"/"&amp;L$1,Data!$1:$1,0)-1)=0,"",OFFSET(Data!$A$1,MATCH($D23,Data!$CG:$CG,0)-1,MATCH($E23&amp;"/"&amp;L$1,Data!$1:$1,0)-1)))</f>
        <v/>
      </c>
      <c r="M23" s="256" t="str">
        <f ca="1">IF(ISERROR(OFFSET(Data!$A$1,MATCH($D23,Data!$CG:$CG,0)-1,MATCH($E23&amp;"/"&amp;M$1,Data!$1:$1,0)-1))=TRUE,"",IF(OFFSET(Data!$A$1,MATCH($D23,Data!$CG:$CG,0)-1,MATCH($E23&amp;"/"&amp;M$1,Data!$1:$1,0)-1)=0,"",OFFSET(Data!$A$1,MATCH($D23,Data!$CG:$CG,0)-1,MATCH($E23&amp;"/"&amp;M$1,Data!$1:$1,0)-1)))</f>
        <v/>
      </c>
      <c r="N23" s="256" t="str">
        <f ca="1">IF(ISERROR(OFFSET(Data!$A$1,MATCH($D23,Data!$CG:$CG,0)-1,MATCH($E23&amp;"/"&amp;N$1,Data!$1:$1,0)-1))=TRUE,"",IF(OFFSET(Data!$A$1,MATCH($D23,Data!$CG:$CG,0)-1,MATCH($E23&amp;"/"&amp;N$1,Data!$1:$1,0)-1)=0,"",OFFSET(Data!$A$1,MATCH($D23,Data!$CG:$CG,0)-1,MATCH($E23&amp;"/"&amp;N$1,Data!$1:$1,0)-1)))</f>
        <v/>
      </c>
      <c r="O23" s="256" t="str">
        <f ca="1">IF(ISERROR(OFFSET(Data!$A$1,MATCH($D23,Data!$CG:$CG,0)-1,MATCH($E23&amp;"/"&amp;O$1,Data!$1:$1,0)-1))=TRUE,"",IF(OFFSET(Data!$A$1,MATCH($D23,Data!$CG:$CG,0)-1,MATCH($E23&amp;"/"&amp;O$1,Data!$1:$1,0)-1)=0,"",OFFSET(Data!$A$1,MATCH($D23,Data!$CG:$CG,0)-1,MATCH($E23&amp;"/"&amp;O$1,Data!$1:$1,0)-1)))</f>
        <v/>
      </c>
      <c r="P23" s="256" t="str">
        <f ca="1">IF(ISERROR(OFFSET(Data!$A$1,MATCH($D23,Data!$CG:$CG,0)-1,MATCH($E23&amp;"/"&amp;P$1,Data!$1:$1,0)-1))=TRUE,"",IF(OFFSET(Data!$A$1,MATCH($D23,Data!$CG:$CG,0)-1,MATCH($E23&amp;"/"&amp;P$1,Data!$1:$1,0)-1)=0,"",OFFSET(Data!$A$1,MATCH($D23,Data!$CG:$CG,0)-1,MATCH($E23&amp;"/"&amp;P$1,Data!$1:$1,0)-1)))</f>
        <v/>
      </c>
      <c r="Q23" s="256" t="str">
        <f ca="1">IF(ISERROR(OFFSET(Data!$A$1,MATCH($D23,Data!$CG:$CG,0)-1,MATCH($E23&amp;"/"&amp;Q$1,Data!$1:$1,0)-1))=TRUE,"",IF(OFFSET(Data!$A$1,MATCH($D23,Data!$CG:$CG,0)-1,MATCH($E23&amp;"/"&amp;Q$1,Data!$1:$1,0)-1)=0,"",OFFSET(Data!$A$1,MATCH($D23,Data!$CG:$CG,0)-1,MATCH($E23&amp;"/"&amp;Q$1,Data!$1:$1,0)-1)))</f>
        <v/>
      </c>
      <c r="R23" s="256" t="str">
        <f ca="1">IF(ISERROR(OFFSET(Data!$A$1,MATCH($D23,Data!$CG:$CG,0)-1,MATCH($E23&amp;"/"&amp;R$1,Data!$1:$1,0)-1))=TRUE,"",IF(OFFSET(Data!$A$1,MATCH($D23,Data!$CG:$CG,0)-1,MATCH($E23&amp;"/"&amp;R$1,Data!$1:$1,0)-1)=0,"",OFFSET(Data!$A$1,MATCH($D23,Data!$CG:$CG,0)-1,MATCH($E23&amp;"/"&amp;R$1,Data!$1:$1,0)-1)))</f>
        <v/>
      </c>
      <c r="S23" s="256" t="str">
        <f ca="1">IF(ISERROR(OFFSET(Data!$A$1,MATCH($D23,Data!$CG:$CG,0)-1,MATCH($E23&amp;"/"&amp;S$1,Data!$1:$1,0)-1))=TRUE,"",IF(OFFSET(Data!$A$1,MATCH($D23,Data!$CG:$CG,0)-1,MATCH($E23&amp;"/"&amp;S$1,Data!$1:$1,0)-1)=0,"",OFFSET(Data!$A$1,MATCH($D23,Data!$CG:$CG,0)-1,MATCH($E23&amp;"/"&amp;S$1,Data!$1:$1,0)-1)))</f>
        <v/>
      </c>
      <c r="T23" s="256" t="str">
        <f ca="1">IF(ISERROR(OFFSET(Data!$A$1,MATCH($D23,Data!$CG:$CG,0)-1,MATCH($E23&amp;"/"&amp;T$1,Data!$1:$1,0)-1))=TRUE,"",IF(OFFSET(Data!$A$1,MATCH($D23,Data!$CG:$CG,0)-1,MATCH($E23&amp;"/"&amp;T$1,Data!$1:$1,0)-1)=0,"",OFFSET(Data!$A$1,MATCH($D23,Data!$CG:$CG,0)-1,MATCH($E23&amp;"/"&amp;T$1,Data!$1:$1,0)-1)))</f>
        <v/>
      </c>
      <c r="U23" s="256" t="str">
        <f ca="1">IF(ISERROR(OFFSET(Data!$A$1,MATCH($D23,Data!$CG:$CG,0)-1,MATCH($E23&amp;"/"&amp;U$1,Data!$1:$1,0)-1))=TRUE,"",IF(OFFSET(Data!$A$1,MATCH($D23,Data!$CG:$CG,0)-1,MATCH($E23&amp;"/"&amp;U$1,Data!$1:$1,0)-1)=0,"",OFFSET(Data!$A$1,MATCH($D23,Data!$CG:$CG,0)-1,MATCH($E23&amp;"/"&amp;U$1,Data!$1:$1,0)-1)))</f>
        <v/>
      </c>
      <c r="V23" s="256" t="str">
        <f ca="1">IF(ISERROR(OFFSET(Data!$A$1,MATCH($D23,Data!$CG:$CG,0)-1,MATCH($E23&amp;"/"&amp;V$1,Data!$1:$1,0)-1))=TRUE,"",IF(OFFSET(Data!$A$1,MATCH($D23,Data!$CG:$CG,0)-1,MATCH($E23&amp;"/"&amp;V$1,Data!$1:$1,0)-1)=0,"",OFFSET(Data!$A$1,MATCH($D23,Data!$CG:$CG,0)-1,MATCH($E23&amp;"/"&amp;V$1,Data!$1:$1,0)-1)))</f>
        <v/>
      </c>
      <c r="W23" s="257" t="str">
        <f ca="1">IF(ISERROR(OFFSET(Data!$A$1,MATCH($D23,Data!$CG:$CG,0)-1,MATCH($E23&amp;"/"&amp;W$1,Data!$1:$1,0)-1))=TRUE,"",IF(OFFSET(Data!$A$1,MATCH($D23,Data!$CG:$CG,0)-1,MATCH($E23&amp;"/"&amp;W$1,Data!$1:$1,0)-1)=0,"",OFFSET(Data!$A$1,MATCH($D23,Data!$CG:$CG,0)-1,MATCH($E23&amp;"/"&amp;W$1,Data!$1:$1,0)-1)))</f>
        <v/>
      </c>
      <c r="X23" s="256" t="str">
        <f ca="1">IF(ISERROR(OFFSET(Data!$A$1,MATCH($D23,Data!$CG:$CG,0)-1,MATCH($E23&amp;"/"&amp;X$1,Data!$1:$1,0)-1))=TRUE,"",IF(OFFSET(Data!$A$1,MATCH($D23,Data!$CG:$CG,0)-1,MATCH($E23&amp;"/"&amp;X$1,Data!$1:$1,0)-1)=0,"",OFFSET(Data!$A$1,MATCH($D23,Data!$CG:$CG,0)-1,MATCH($E23&amp;"/"&amp;X$1,Data!$1:$1,0)-1)))</f>
        <v/>
      </c>
      <c r="Y23" s="256" t="str">
        <f ca="1">IF(ISERROR(OFFSET(Data!$A$1,MATCH($D23,Data!$CG:$CG,0)-1,MATCH($E23&amp;"/"&amp;Y$1,Data!$1:$1,0)-1))=TRUE,"",IF(OFFSET(Data!$A$1,MATCH($D23,Data!$CG:$CG,0)-1,MATCH($E23&amp;"/"&amp;Y$1,Data!$1:$1,0)-1)=0,"",OFFSET(Data!$A$1,MATCH($D23,Data!$CG:$CG,0)-1,MATCH($E23&amp;"/"&amp;Y$1,Data!$1:$1,0)-1)))</f>
        <v/>
      </c>
      <c r="Z23" s="256" t="str">
        <f ca="1">IF(ISERROR(OFFSET(Data!$A$1,MATCH($D23,Data!$CG:$CG,0)-1,MATCH($E23&amp;"/"&amp;Z$1,Data!$1:$1,0)-1))=TRUE,"",IF(OFFSET(Data!$A$1,MATCH($D23,Data!$CG:$CG,0)-1,MATCH($E23&amp;"/"&amp;Z$1,Data!$1:$1,0)-1)=0,"",OFFSET(Data!$A$1,MATCH($D23,Data!$CG:$CG,0)-1,MATCH($E23&amp;"/"&amp;Z$1,Data!$1:$1,0)-1)))</f>
        <v/>
      </c>
      <c r="AA23" s="256" t="str">
        <f ca="1">IF(ISERROR(OFFSET(Data!$A$1,MATCH($D23,Data!$CG:$CG,0)-1,MATCH($E23&amp;"/"&amp;AA$1,Data!$1:$1,0)-1))=TRUE,"",IF(OFFSET(Data!$A$1,MATCH($D23,Data!$CG:$CG,0)-1,MATCH($E23&amp;"/"&amp;AA$1,Data!$1:$1,0)-1)=0,"",OFFSET(Data!$A$1,MATCH($D23,Data!$CG:$CG,0)-1,MATCH($E23&amp;"/"&amp;AA$1,Data!$1:$1,0)-1)))</f>
        <v/>
      </c>
      <c r="AB23" s="256" t="str">
        <f ca="1">IF(ISERROR(OFFSET(Data!$A$1,MATCH($D23,Data!$CG:$CG,0)-1,MATCH($E23&amp;"/"&amp;AB$1,Data!$1:$1,0)-1))=TRUE,"",IF(OFFSET(Data!$A$1,MATCH($D23,Data!$CG:$CG,0)-1,MATCH($E23&amp;"/"&amp;AB$1,Data!$1:$1,0)-1)=0,"",OFFSET(Data!$A$1,MATCH($D23,Data!$CG:$CG,0)-1,MATCH($E23&amp;"/"&amp;AB$1,Data!$1:$1,0)-1)))</f>
        <v/>
      </c>
      <c r="AC23" s="256" t="str">
        <f ca="1">IF(ISERROR(OFFSET(Data!$A$1,MATCH($D23,Data!$CG:$CG,0)-1,MATCH($E23&amp;"/"&amp;AC$1,Data!$1:$1,0)-1))=TRUE,"",IF(OFFSET(Data!$A$1,MATCH($D23,Data!$CG:$CG,0)-1,MATCH($E23&amp;"/"&amp;AC$1,Data!$1:$1,0)-1)=0,"",OFFSET(Data!$A$1,MATCH($D23,Data!$CG:$CG,0)-1,MATCH($E23&amp;"/"&amp;AC$1,Data!$1:$1,0)-1)))</f>
        <v/>
      </c>
      <c r="AD23" s="256" t="str">
        <f ca="1">IF(ISERROR(OFFSET(Data!$A$1,MATCH($D23,Data!$CG:$CG,0)-1,MATCH($E23&amp;"/"&amp;AD$1,Data!$1:$1,0)-1))=TRUE,"",IF(OFFSET(Data!$A$1,MATCH($D23,Data!$CG:$CG,0)-1,MATCH($E23&amp;"/"&amp;AD$1,Data!$1:$1,0)-1)=0,"",OFFSET(Data!$A$1,MATCH($D23,Data!$CG:$CG,0)-1,MATCH($E23&amp;"/"&amp;AD$1,Data!$1:$1,0)-1)))</f>
        <v/>
      </c>
      <c r="AE23" s="256" t="str">
        <f ca="1">IF(ISERROR(OFFSET(Data!$A$1,MATCH($D23,Data!$CG:$CG,0)-1,MATCH($E23&amp;"/"&amp;AE$1,Data!$1:$1,0)-1))=TRUE,"",IF(OFFSET(Data!$A$1,MATCH($D23,Data!$CG:$CG,0)-1,MATCH($E23&amp;"/"&amp;AE$1,Data!$1:$1,0)-1)=0,"",OFFSET(Data!$A$1,MATCH($D23,Data!$CG:$CG,0)-1,MATCH($E23&amp;"/"&amp;AE$1,Data!$1:$1,0)-1)))</f>
        <v/>
      </c>
      <c r="AF23" s="258" t="str">
        <f ca="1">IF(ISERROR(OFFSET(Data!$A$1,MATCH($D23,Data!$CG:$CG,0)-1,MATCH($E23&amp;"/"&amp;AF$1,Data!$1:$1,0)-1))=TRUE,"",IF(OFFSET(Data!$A$1,MATCH($D23,Data!$CG:$CG,0)-1,MATCH($E23&amp;"/"&amp;AF$1,Data!$1:$1,0)-1)=0,"",OFFSET(Data!$A$1,MATCH($D23,Data!$CG:$CG,0)-1,MATCH($E23&amp;"/"&amp;AF$1,Data!$1:$1,0)-1)))</f>
        <v/>
      </c>
      <c r="AG23" s="197">
        <f t="shared" ca="1" si="4"/>
        <v>0</v>
      </c>
      <c r="AH23" s="209">
        <f ca="1">SUM(AG19:AG23)</f>
        <v>89</v>
      </c>
    </row>
    <row r="24" spans="1:34" ht="15" customHeight="1" x14ac:dyDescent="0.25">
      <c r="A24" s="445">
        <v>4</v>
      </c>
      <c r="B24" s="468">
        <f>INDEX(Data!CI:CI,MATCH("M"&amp;A24,Data!A:A,0))</f>
        <v>3</v>
      </c>
      <c r="C24" s="471" t="str">
        <f>INDEX(Data!CG:CG,MATCH("M"&amp;A24,Data!A:A,0))</f>
        <v>David Wojak</v>
      </c>
      <c r="D24" s="48" t="str">
        <f>IF(C24&lt;&gt;"",C24,#REF!)</f>
        <v>David Wojak</v>
      </c>
      <c r="E24" s="49" t="s">
        <v>21</v>
      </c>
      <c r="F24" s="247">
        <f ca="1">IF(ISERROR(OFFSET(Data!$A$1,MATCH($D24,Data!$CG:$CG,0)-1,MATCH($E24&amp;"/"&amp;F$1,Data!$1:$1,0)-1))=TRUE,"",IF(OFFSET(Data!$A$1,MATCH($D24,Data!$CG:$CG,0)-1,MATCH($E24&amp;"/"&amp;F$1,Data!$1:$1,0)-1)=0,"",OFFSET(Data!$A$1,MATCH($D24,Data!$CG:$CG,0)-1,MATCH($E24&amp;"/"&amp;F$1,Data!$1:$1,0)-1)))</f>
        <v>3</v>
      </c>
      <c r="G24" s="246">
        <f ca="1">IF(ISERROR(OFFSET(Data!$A$1,MATCH($D24,Data!$CG:$CG,0)-1,MATCH($E24&amp;"/"&amp;G$1,Data!$1:$1,0)-1))=TRUE,"",IF(OFFSET(Data!$A$1,MATCH($D24,Data!$CG:$CG,0)-1,MATCH($E24&amp;"/"&amp;G$1,Data!$1:$1,0)-1)=0,"",OFFSET(Data!$A$1,MATCH($D24,Data!$CG:$CG,0)-1,MATCH($E24&amp;"/"&amp;G$1,Data!$1:$1,0)-1)))</f>
        <v>3</v>
      </c>
      <c r="H24" s="246">
        <f ca="1">IF(ISERROR(OFFSET(Data!$A$1,MATCH($D24,Data!$CG:$CG,0)-1,MATCH($E24&amp;"/"&amp;H$1,Data!$1:$1,0)-1))=TRUE,"",IF(OFFSET(Data!$A$1,MATCH($D24,Data!$CG:$CG,0)-1,MATCH($E24&amp;"/"&amp;H$1,Data!$1:$1,0)-1)=0,"",OFFSET(Data!$A$1,MATCH($D24,Data!$CG:$CG,0)-1,MATCH($E24&amp;"/"&amp;H$1,Data!$1:$1,0)-1)))</f>
        <v>3</v>
      </c>
      <c r="I24" s="246">
        <f ca="1">IF(ISERROR(OFFSET(Data!$A$1,MATCH($D24,Data!$CG:$CG,0)-1,MATCH($E24&amp;"/"&amp;I$1,Data!$1:$1,0)-1))=TRUE,"",IF(OFFSET(Data!$A$1,MATCH($D24,Data!$CG:$CG,0)-1,MATCH($E24&amp;"/"&amp;I$1,Data!$1:$1,0)-1)=0,"",OFFSET(Data!$A$1,MATCH($D24,Data!$CG:$CG,0)-1,MATCH($E24&amp;"/"&amp;I$1,Data!$1:$1,0)-1)))</f>
        <v>3</v>
      </c>
      <c r="J24" s="260">
        <f ca="1">IF(ISERROR(OFFSET(Data!$A$1,MATCH($D24,Data!$CG:$CG,0)-1,MATCH($E24&amp;"/"&amp;J$1,Data!$1:$1,0)-1))=TRUE,"",IF(OFFSET(Data!$A$1,MATCH($D24,Data!$CG:$CG,0)-1,MATCH($E24&amp;"/"&amp;J$1,Data!$1:$1,0)-1)=0,"",OFFSET(Data!$A$1,MATCH($D24,Data!$CG:$CG,0)-1,MATCH($E24&amp;"/"&amp;J$1,Data!$1:$1,0)-1)))</f>
        <v>4</v>
      </c>
      <c r="K24" s="260">
        <f ca="1">IF(ISERROR(OFFSET(Data!$A$1,MATCH($D24,Data!$CG:$CG,0)-1,MATCH($E24&amp;"/"&amp;K$1,Data!$1:$1,0)-1))=TRUE,"",IF(OFFSET(Data!$A$1,MATCH($D24,Data!$CG:$CG,0)-1,MATCH($E24&amp;"/"&amp;K$1,Data!$1:$1,0)-1)=0,"",OFFSET(Data!$A$1,MATCH($D24,Data!$CG:$CG,0)-1,MATCH($E24&amp;"/"&amp;K$1,Data!$1:$1,0)-1)))</f>
        <v>4</v>
      </c>
      <c r="L24" s="246">
        <f ca="1">IF(ISERROR(OFFSET(Data!$A$1,MATCH($D24,Data!$CG:$CG,0)-1,MATCH($E24&amp;"/"&amp;L$1,Data!$1:$1,0)-1))=TRUE,"",IF(OFFSET(Data!$A$1,MATCH($D24,Data!$CG:$CG,0)-1,MATCH($E24&amp;"/"&amp;L$1,Data!$1:$1,0)-1)=0,"",OFFSET(Data!$A$1,MATCH($D24,Data!$CG:$CG,0)-1,MATCH($E24&amp;"/"&amp;L$1,Data!$1:$1,0)-1)))</f>
        <v>3</v>
      </c>
      <c r="M24" s="246">
        <f ca="1">IF(ISERROR(OFFSET(Data!$A$1,MATCH($D24,Data!$CG:$CG,0)-1,MATCH($E24&amp;"/"&amp;M$1,Data!$1:$1,0)-1))=TRUE,"",IF(OFFSET(Data!$A$1,MATCH($D24,Data!$CG:$CG,0)-1,MATCH($E24&amp;"/"&amp;M$1,Data!$1:$1,0)-1)=0,"",OFFSET(Data!$A$1,MATCH($D24,Data!$CG:$CG,0)-1,MATCH($E24&amp;"/"&amp;M$1,Data!$1:$1,0)-1)))</f>
        <v>3</v>
      </c>
      <c r="N24" s="246">
        <f ca="1">IF(ISERROR(OFFSET(Data!$A$1,MATCH($D24,Data!$CG:$CG,0)-1,MATCH($E24&amp;"/"&amp;N$1,Data!$1:$1,0)-1))=TRUE,"",IF(OFFSET(Data!$A$1,MATCH($D24,Data!$CG:$CG,0)-1,MATCH($E24&amp;"/"&amp;N$1,Data!$1:$1,0)-1)=0,"",OFFSET(Data!$A$1,MATCH($D24,Data!$CG:$CG,0)-1,MATCH($E24&amp;"/"&amp;N$1,Data!$1:$1,0)-1)))</f>
        <v>4</v>
      </c>
      <c r="O24" s="260">
        <f ca="1">IF(ISERROR(OFFSET(Data!$A$1,MATCH($D24,Data!$CG:$CG,0)-1,MATCH($E24&amp;"/"&amp;O$1,Data!$1:$1,0)-1))=TRUE,"",IF(OFFSET(Data!$A$1,MATCH($D24,Data!$CG:$CG,0)-1,MATCH($E24&amp;"/"&amp;O$1,Data!$1:$1,0)-1)=0,"",OFFSET(Data!$A$1,MATCH($D24,Data!$CG:$CG,0)-1,MATCH($E24&amp;"/"&amp;O$1,Data!$1:$1,0)-1)))</f>
        <v>4</v>
      </c>
      <c r="P24" s="260">
        <f ca="1">IF(ISERROR(OFFSET(Data!$A$1,MATCH($D24,Data!$CG:$CG,0)-1,MATCH($E24&amp;"/"&amp;P$1,Data!$1:$1,0)-1))=TRUE,"",IF(OFFSET(Data!$A$1,MATCH($D24,Data!$CG:$CG,0)-1,MATCH($E24&amp;"/"&amp;P$1,Data!$1:$1,0)-1)=0,"",OFFSET(Data!$A$1,MATCH($D24,Data!$CG:$CG,0)-1,MATCH($E24&amp;"/"&amp;P$1,Data!$1:$1,0)-1)))</f>
        <v>4</v>
      </c>
      <c r="Q24" s="266">
        <f ca="1">IF(ISERROR(OFFSET(Data!$A$1,MATCH($D24,Data!$CG:$CG,0)-1,MATCH($E24&amp;"/"&amp;Q$1,Data!$1:$1,0)-1))=TRUE,"",IF(OFFSET(Data!$A$1,MATCH($D24,Data!$CG:$CG,0)-1,MATCH($E24&amp;"/"&amp;Q$1,Data!$1:$1,0)-1)=0,"",OFFSET(Data!$A$1,MATCH($D24,Data!$CG:$CG,0)-1,MATCH($E24&amp;"/"&amp;Q$1,Data!$1:$1,0)-1)))</f>
        <v>2</v>
      </c>
      <c r="R24" s="263">
        <f ca="1">IF(ISERROR(OFFSET(Data!$A$1,MATCH($D24,Data!$CG:$CG,0)-1,MATCH($E24&amp;"/"&amp;R$1,Data!$1:$1,0)-1))=TRUE,"",IF(OFFSET(Data!$A$1,MATCH($D24,Data!$CG:$CG,0)-1,MATCH($E24&amp;"/"&amp;R$1,Data!$1:$1,0)-1)=0,"",OFFSET(Data!$A$1,MATCH($D24,Data!$CG:$CG,0)-1,MATCH($E24&amp;"/"&amp;R$1,Data!$1:$1,0)-1)))</f>
        <v>6</v>
      </c>
      <c r="S24" s="250" t="str">
        <f ca="1">IF(ISERROR(OFFSET(Data!$A$1,MATCH($D24,Data!$CG:$CG,0)-1,MATCH($E24&amp;"/"&amp;S$1,Data!$1:$1,0)-1))=TRUE,"",IF(OFFSET(Data!$A$1,MATCH($D24,Data!$CG:$CG,0)-1,MATCH($E24&amp;"/"&amp;S$1,Data!$1:$1,0)-1)=0,"",OFFSET(Data!$A$1,MATCH($D24,Data!$CG:$CG,0)-1,MATCH($E24&amp;"/"&amp;S$1,Data!$1:$1,0)-1)))</f>
        <v/>
      </c>
      <c r="T24" s="250" t="str">
        <f ca="1">IF(ISERROR(OFFSET(Data!$A$1,MATCH($D24,Data!$CG:$CG,0)-1,MATCH($E24&amp;"/"&amp;T$1,Data!$1:$1,0)-1))=TRUE,"",IF(OFFSET(Data!$A$1,MATCH($D24,Data!$CG:$CG,0)-1,MATCH($E24&amp;"/"&amp;T$1,Data!$1:$1,0)-1)=0,"",OFFSET(Data!$A$1,MATCH($D24,Data!$CG:$CG,0)-1,MATCH($E24&amp;"/"&amp;T$1,Data!$1:$1,0)-1)))</f>
        <v/>
      </c>
      <c r="U24" s="250" t="str">
        <f ca="1">IF(ISERROR(OFFSET(Data!$A$1,MATCH($D24,Data!$CG:$CG,0)-1,MATCH($E24&amp;"/"&amp;U$1,Data!$1:$1,0)-1))=TRUE,"",IF(OFFSET(Data!$A$1,MATCH($D24,Data!$CG:$CG,0)-1,MATCH($E24&amp;"/"&amp;U$1,Data!$1:$1,0)-1)=0,"",OFFSET(Data!$A$1,MATCH($D24,Data!$CG:$CG,0)-1,MATCH($E24&amp;"/"&amp;U$1,Data!$1:$1,0)-1)))</f>
        <v/>
      </c>
      <c r="V24" s="250" t="str">
        <f ca="1">IF(ISERROR(OFFSET(Data!$A$1,MATCH($D24,Data!$CG:$CG,0)-1,MATCH($E24&amp;"/"&amp;V$1,Data!$1:$1,0)-1))=TRUE,"",IF(OFFSET(Data!$A$1,MATCH($D24,Data!$CG:$CG,0)-1,MATCH($E24&amp;"/"&amp;V$1,Data!$1:$1,0)-1)=0,"",OFFSET(Data!$A$1,MATCH($D24,Data!$CG:$CG,0)-1,MATCH($E24&amp;"/"&amp;V$1,Data!$1:$1,0)-1)))</f>
        <v/>
      </c>
      <c r="W24" s="272" t="str">
        <f ca="1">IF(ISERROR(OFFSET(Data!$A$1,MATCH($D24,Data!$CG:$CG,0)-1,MATCH($E24&amp;"/"&amp;W$1,Data!$1:$1,0)-1))=TRUE,"",IF(OFFSET(Data!$A$1,MATCH($D24,Data!$CG:$CG,0)-1,MATCH($E24&amp;"/"&amp;W$1,Data!$1:$1,0)-1)=0,"",OFFSET(Data!$A$1,MATCH($D24,Data!$CG:$CG,0)-1,MATCH($E24&amp;"/"&amp;W$1,Data!$1:$1,0)-1)))</f>
        <v/>
      </c>
      <c r="X24" s="250" t="str">
        <f ca="1">IF(ISERROR(OFFSET(Data!$A$1,MATCH($D24,Data!$CG:$CG,0)-1,MATCH($E24&amp;"/"&amp;X$1,Data!$1:$1,0)-1))=TRUE,"",IF(OFFSET(Data!$A$1,MATCH($D24,Data!$CG:$CG,0)-1,MATCH($E24&amp;"/"&amp;X$1,Data!$1:$1,0)-1)=0,"",OFFSET(Data!$A$1,MATCH($D24,Data!$CG:$CG,0)-1,MATCH($E24&amp;"/"&amp;X$1,Data!$1:$1,0)-1)))</f>
        <v/>
      </c>
      <c r="Y24" s="250" t="str">
        <f ca="1">IF(ISERROR(OFFSET(Data!$A$1,MATCH($D24,Data!$CG:$CG,0)-1,MATCH($E24&amp;"/"&amp;Y$1,Data!$1:$1,0)-1))=TRUE,"",IF(OFFSET(Data!$A$1,MATCH($D24,Data!$CG:$CG,0)-1,MATCH($E24&amp;"/"&amp;Y$1,Data!$1:$1,0)-1)=0,"",OFFSET(Data!$A$1,MATCH($D24,Data!$CG:$CG,0)-1,MATCH($E24&amp;"/"&amp;Y$1,Data!$1:$1,0)-1)))</f>
        <v/>
      </c>
      <c r="Z24" s="250" t="str">
        <f ca="1">IF(ISERROR(OFFSET(Data!$A$1,MATCH($D24,Data!$CG:$CG,0)-1,MATCH($E24&amp;"/"&amp;Z$1,Data!$1:$1,0)-1))=TRUE,"",IF(OFFSET(Data!$A$1,MATCH($D24,Data!$CG:$CG,0)-1,MATCH($E24&amp;"/"&amp;Z$1,Data!$1:$1,0)-1)=0,"",OFFSET(Data!$A$1,MATCH($D24,Data!$CG:$CG,0)-1,MATCH($E24&amp;"/"&amp;Z$1,Data!$1:$1,0)-1)))</f>
        <v/>
      </c>
      <c r="AA24" s="250" t="str">
        <f ca="1">IF(ISERROR(OFFSET(Data!$A$1,MATCH($D24,Data!$CG:$CG,0)-1,MATCH($E24&amp;"/"&amp;AA$1,Data!$1:$1,0)-1))=TRUE,"",IF(OFFSET(Data!$A$1,MATCH($D24,Data!$CG:$CG,0)-1,MATCH($E24&amp;"/"&amp;AA$1,Data!$1:$1,0)-1)=0,"",OFFSET(Data!$A$1,MATCH($D24,Data!$CG:$CG,0)-1,MATCH($E24&amp;"/"&amp;AA$1,Data!$1:$1,0)-1)))</f>
        <v/>
      </c>
      <c r="AB24" s="250" t="str">
        <f ca="1">IF(ISERROR(OFFSET(Data!$A$1,MATCH($D24,Data!$CG:$CG,0)-1,MATCH($E24&amp;"/"&amp;AB$1,Data!$1:$1,0)-1))=TRUE,"",IF(OFFSET(Data!$A$1,MATCH($D24,Data!$CG:$CG,0)-1,MATCH($E24&amp;"/"&amp;AB$1,Data!$1:$1,0)-1)=0,"",OFFSET(Data!$A$1,MATCH($D24,Data!$CG:$CG,0)-1,MATCH($E24&amp;"/"&amp;AB$1,Data!$1:$1,0)-1)))</f>
        <v/>
      </c>
      <c r="AC24" s="250" t="str">
        <f ca="1">IF(ISERROR(OFFSET(Data!$A$1,MATCH($D24,Data!$CG:$CG,0)-1,MATCH($E24&amp;"/"&amp;AC$1,Data!$1:$1,0)-1))=TRUE,"",IF(OFFSET(Data!$A$1,MATCH($D24,Data!$CG:$CG,0)-1,MATCH($E24&amp;"/"&amp;AC$1,Data!$1:$1,0)-1)=0,"",OFFSET(Data!$A$1,MATCH($D24,Data!$CG:$CG,0)-1,MATCH($E24&amp;"/"&amp;AC$1,Data!$1:$1,0)-1)))</f>
        <v/>
      </c>
      <c r="AD24" s="250" t="str">
        <f ca="1">IF(ISERROR(OFFSET(Data!$A$1,MATCH($D24,Data!$CG:$CG,0)-1,MATCH($E24&amp;"/"&amp;AD$1,Data!$1:$1,0)-1))=TRUE,"",IF(OFFSET(Data!$A$1,MATCH($D24,Data!$CG:$CG,0)-1,MATCH($E24&amp;"/"&amp;AD$1,Data!$1:$1,0)-1)=0,"",OFFSET(Data!$A$1,MATCH($D24,Data!$CG:$CG,0)-1,MATCH($E24&amp;"/"&amp;AD$1,Data!$1:$1,0)-1)))</f>
        <v/>
      </c>
      <c r="AE24" s="250" t="str">
        <f ca="1">IF(ISERROR(OFFSET(Data!$A$1,MATCH($D24,Data!$CG:$CG,0)-1,MATCH($E24&amp;"/"&amp;AE$1,Data!$1:$1,0)-1))=TRUE,"",IF(OFFSET(Data!$A$1,MATCH($D24,Data!$CG:$CG,0)-1,MATCH($E24&amp;"/"&amp;AE$1,Data!$1:$1,0)-1)=0,"",OFFSET(Data!$A$1,MATCH($D24,Data!$CG:$CG,0)-1,MATCH($E24&amp;"/"&amp;AE$1,Data!$1:$1,0)-1)))</f>
        <v/>
      </c>
      <c r="AF24" s="251" t="str">
        <f ca="1">IF(ISERROR(OFFSET(Data!$A$1,MATCH($D24,Data!$CG:$CG,0)-1,MATCH($E24&amp;"/"&amp;AF$1,Data!$1:$1,0)-1))=TRUE,"",IF(OFFSET(Data!$A$1,MATCH($D24,Data!$CG:$CG,0)-1,MATCH($E24&amp;"/"&amp;AF$1,Data!$1:$1,0)-1)=0,"",OFFSET(Data!$A$1,MATCH($D24,Data!$CG:$CG,0)-1,MATCH($E24&amp;"/"&amp;AF$1,Data!$1:$1,0)-1)))</f>
        <v/>
      </c>
      <c r="AG24" s="206">
        <f t="shared" ca="1" si="4"/>
        <v>46</v>
      </c>
      <c r="AH24" s="207">
        <f ca="1">AG24</f>
        <v>46</v>
      </c>
    </row>
    <row r="25" spans="1:34" ht="15" customHeight="1" thickBot="1" x14ac:dyDescent="0.3">
      <c r="A25" s="446"/>
      <c r="B25" s="469"/>
      <c r="C25" s="472"/>
      <c r="D25" s="50" t="str">
        <f>IF(C25&lt;&gt;"",C25,D24)</f>
        <v>David Wojak</v>
      </c>
      <c r="E25" s="51" t="s">
        <v>22</v>
      </c>
      <c r="F25" s="248">
        <f ca="1">IF(ISERROR(OFFSET(Data!$A$1,MATCH($D25,Data!$CG:$CG,0)-1,MATCH($E25&amp;"/"&amp;F$1,Data!$1:$1,0)-1))=TRUE,"",IF(OFFSET(Data!$A$1,MATCH($D25,Data!$CG:$CG,0)-1,MATCH($E25&amp;"/"&amp;F$1,Data!$1:$1,0)-1)=0,"",OFFSET(Data!$A$1,MATCH($D25,Data!$CG:$CG,0)-1,MATCH($E25&amp;"/"&amp;F$1,Data!$1:$1,0)-1)))</f>
        <v>3</v>
      </c>
      <c r="G25" s="259">
        <f ca="1">IF(ISERROR(OFFSET(Data!$A$1,MATCH($D25,Data!$CG:$CG,0)-1,MATCH($E25&amp;"/"&amp;G$1,Data!$1:$1,0)-1))=TRUE,"",IF(OFFSET(Data!$A$1,MATCH($D25,Data!$CG:$CG,0)-1,MATCH($E25&amp;"/"&amp;G$1,Data!$1:$1,0)-1)=0,"",OFFSET(Data!$A$1,MATCH($D25,Data!$CG:$CG,0)-1,MATCH($E25&amp;"/"&amp;G$1,Data!$1:$1,0)-1)))</f>
        <v>2</v>
      </c>
      <c r="H25" s="249">
        <f ca="1">IF(ISERROR(OFFSET(Data!$A$1,MATCH($D25,Data!$CG:$CG,0)-1,MATCH($E25&amp;"/"&amp;H$1,Data!$1:$1,0)-1))=TRUE,"",IF(OFFSET(Data!$A$1,MATCH($D25,Data!$CG:$CG,0)-1,MATCH($E25&amp;"/"&amp;H$1,Data!$1:$1,0)-1)=0,"",OFFSET(Data!$A$1,MATCH($D25,Data!$CG:$CG,0)-1,MATCH($E25&amp;"/"&amp;H$1,Data!$1:$1,0)-1)))</f>
        <v>3</v>
      </c>
      <c r="I25" s="249">
        <f ca="1">IF(ISERROR(OFFSET(Data!$A$1,MATCH($D25,Data!$CG:$CG,0)-1,MATCH($E25&amp;"/"&amp;I$1,Data!$1:$1,0)-1))=TRUE,"",IF(OFFSET(Data!$A$1,MATCH($D25,Data!$CG:$CG,0)-1,MATCH($E25&amp;"/"&amp;I$1,Data!$1:$1,0)-1)=0,"",OFFSET(Data!$A$1,MATCH($D25,Data!$CG:$CG,0)-1,MATCH($E25&amp;"/"&amp;I$1,Data!$1:$1,0)-1)))</f>
        <v>3</v>
      </c>
      <c r="J25" s="259">
        <f ca="1">IF(ISERROR(OFFSET(Data!$A$1,MATCH($D25,Data!$CG:$CG,0)-1,MATCH($E25&amp;"/"&amp;J$1,Data!$1:$1,0)-1))=TRUE,"",IF(OFFSET(Data!$A$1,MATCH($D25,Data!$CG:$CG,0)-1,MATCH($E25&amp;"/"&amp;J$1,Data!$1:$1,0)-1)=0,"",OFFSET(Data!$A$1,MATCH($D25,Data!$CG:$CG,0)-1,MATCH($E25&amp;"/"&amp;J$1,Data!$1:$1,0)-1)))</f>
        <v>2</v>
      </c>
      <c r="K25" s="261">
        <f ca="1">IF(ISERROR(OFFSET(Data!$A$1,MATCH($D25,Data!$CG:$CG,0)-1,MATCH($E25&amp;"/"&amp;K$1,Data!$1:$1,0)-1))=TRUE,"",IF(OFFSET(Data!$A$1,MATCH($D25,Data!$CG:$CG,0)-1,MATCH($E25&amp;"/"&amp;K$1,Data!$1:$1,0)-1)=0,"",OFFSET(Data!$A$1,MATCH($D25,Data!$CG:$CG,0)-1,MATCH($E25&amp;"/"&amp;K$1,Data!$1:$1,0)-1)))</f>
        <v>4</v>
      </c>
      <c r="L25" s="249">
        <f ca="1">IF(ISERROR(OFFSET(Data!$A$1,MATCH($D25,Data!$CG:$CG,0)-1,MATCH($E25&amp;"/"&amp;L$1,Data!$1:$1,0)-1))=TRUE,"",IF(OFFSET(Data!$A$1,MATCH($D25,Data!$CG:$CG,0)-1,MATCH($E25&amp;"/"&amp;L$1,Data!$1:$1,0)-1)=0,"",OFFSET(Data!$A$1,MATCH($D25,Data!$CG:$CG,0)-1,MATCH($E25&amp;"/"&amp;L$1,Data!$1:$1,0)-1)))</f>
        <v>3</v>
      </c>
      <c r="M25" s="249">
        <f ca="1">IF(ISERROR(OFFSET(Data!$A$1,MATCH($D25,Data!$CG:$CG,0)-1,MATCH($E25&amp;"/"&amp;M$1,Data!$1:$1,0)-1))=TRUE,"",IF(OFFSET(Data!$A$1,MATCH($D25,Data!$CG:$CG,0)-1,MATCH($E25&amp;"/"&amp;M$1,Data!$1:$1,0)-1)=0,"",OFFSET(Data!$A$1,MATCH($D25,Data!$CG:$CG,0)-1,MATCH($E25&amp;"/"&amp;M$1,Data!$1:$1,0)-1)))</f>
        <v>3</v>
      </c>
      <c r="N25" s="249">
        <f ca="1">IF(ISERROR(OFFSET(Data!$A$1,MATCH($D25,Data!$CG:$CG,0)-1,MATCH($E25&amp;"/"&amp;N$1,Data!$1:$1,0)-1))=TRUE,"",IF(OFFSET(Data!$A$1,MATCH($D25,Data!$CG:$CG,0)-1,MATCH($E25&amp;"/"&amp;N$1,Data!$1:$1,0)-1)=0,"",OFFSET(Data!$A$1,MATCH($D25,Data!$CG:$CG,0)-1,MATCH($E25&amp;"/"&amp;N$1,Data!$1:$1,0)-1)))</f>
        <v>4</v>
      </c>
      <c r="O25" s="264">
        <f ca="1">IF(ISERROR(OFFSET(Data!$A$1,MATCH($D25,Data!$CG:$CG,0)-1,MATCH($E25&amp;"/"&amp;O$1,Data!$1:$1,0)-1))=TRUE,"",IF(OFFSET(Data!$A$1,MATCH($D25,Data!$CG:$CG,0)-1,MATCH($E25&amp;"/"&amp;O$1,Data!$1:$1,0)-1)=0,"",OFFSET(Data!$A$1,MATCH($D25,Data!$CG:$CG,0)-1,MATCH($E25&amp;"/"&amp;O$1,Data!$1:$1,0)-1)))</f>
        <v>5</v>
      </c>
      <c r="P25" s="249">
        <f ca="1">IF(ISERROR(OFFSET(Data!$A$1,MATCH($D25,Data!$CG:$CG,0)-1,MATCH($E25&amp;"/"&amp;P$1,Data!$1:$1,0)-1))=TRUE,"",IF(OFFSET(Data!$A$1,MATCH($D25,Data!$CG:$CG,0)-1,MATCH($E25&amp;"/"&amp;P$1,Data!$1:$1,0)-1)=0,"",OFFSET(Data!$A$1,MATCH($D25,Data!$CG:$CG,0)-1,MATCH($E25&amp;"/"&amp;P$1,Data!$1:$1,0)-1)))</f>
        <v>3</v>
      </c>
      <c r="Q25" s="261">
        <f ca="1">IF(ISERROR(OFFSET(Data!$A$1,MATCH($D25,Data!$CG:$CG,0)-1,MATCH($E25&amp;"/"&amp;Q$1,Data!$1:$1,0)-1))=TRUE,"",IF(OFFSET(Data!$A$1,MATCH($D25,Data!$CG:$CG,0)-1,MATCH($E25&amp;"/"&amp;Q$1,Data!$1:$1,0)-1)=0,"",OFFSET(Data!$A$1,MATCH($D25,Data!$CG:$CG,0)-1,MATCH($E25&amp;"/"&amp;Q$1,Data!$1:$1,0)-1)))</f>
        <v>4</v>
      </c>
      <c r="R25" s="249">
        <f ca="1">IF(ISERROR(OFFSET(Data!$A$1,MATCH($D25,Data!$CG:$CG,0)-1,MATCH($E25&amp;"/"&amp;R$1,Data!$1:$1,0)-1))=TRUE,"",IF(OFFSET(Data!$A$1,MATCH($D25,Data!$CG:$CG,0)-1,MATCH($E25&amp;"/"&amp;R$1,Data!$1:$1,0)-1)=0,"",OFFSET(Data!$A$1,MATCH($D25,Data!$CG:$CG,0)-1,MATCH($E25&amp;"/"&amp;R$1,Data!$1:$1,0)-1)))</f>
        <v>4</v>
      </c>
      <c r="S25" s="252" t="str">
        <f ca="1">IF(ISERROR(OFFSET(Data!$A$1,MATCH($D25,Data!$CG:$CG,0)-1,MATCH($E25&amp;"/"&amp;S$1,Data!$1:$1,0)-1))=TRUE,"",IF(OFFSET(Data!$A$1,MATCH($D25,Data!$CG:$CG,0)-1,MATCH($E25&amp;"/"&amp;S$1,Data!$1:$1,0)-1)=0,"",OFFSET(Data!$A$1,MATCH($D25,Data!$CG:$CG,0)-1,MATCH($E25&amp;"/"&amp;S$1,Data!$1:$1,0)-1)))</f>
        <v/>
      </c>
      <c r="T25" s="252" t="str">
        <f ca="1">IF(ISERROR(OFFSET(Data!$A$1,MATCH($D25,Data!$CG:$CG,0)-1,MATCH($E25&amp;"/"&amp;T$1,Data!$1:$1,0)-1))=TRUE,"",IF(OFFSET(Data!$A$1,MATCH($D25,Data!$CG:$CG,0)-1,MATCH($E25&amp;"/"&amp;T$1,Data!$1:$1,0)-1)=0,"",OFFSET(Data!$A$1,MATCH($D25,Data!$CG:$CG,0)-1,MATCH($E25&amp;"/"&amp;T$1,Data!$1:$1,0)-1)))</f>
        <v/>
      </c>
      <c r="U25" s="252" t="str">
        <f ca="1">IF(ISERROR(OFFSET(Data!$A$1,MATCH($D25,Data!$CG:$CG,0)-1,MATCH($E25&amp;"/"&amp;U$1,Data!$1:$1,0)-1))=TRUE,"",IF(OFFSET(Data!$A$1,MATCH($D25,Data!$CG:$CG,0)-1,MATCH($E25&amp;"/"&amp;U$1,Data!$1:$1,0)-1)=0,"",OFFSET(Data!$A$1,MATCH($D25,Data!$CG:$CG,0)-1,MATCH($E25&amp;"/"&amp;U$1,Data!$1:$1,0)-1)))</f>
        <v/>
      </c>
      <c r="V25" s="252" t="str">
        <f ca="1">IF(ISERROR(OFFSET(Data!$A$1,MATCH($D25,Data!$CG:$CG,0)-1,MATCH($E25&amp;"/"&amp;V$1,Data!$1:$1,0)-1))=TRUE,"",IF(OFFSET(Data!$A$1,MATCH($D25,Data!$CG:$CG,0)-1,MATCH($E25&amp;"/"&amp;V$1,Data!$1:$1,0)-1)=0,"",OFFSET(Data!$A$1,MATCH($D25,Data!$CG:$CG,0)-1,MATCH($E25&amp;"/"&amp;V$1,Data!$1:$1,0)-1)))</f>
        <v/>
      </c>
      <c r="W25" s="269" t="str">
        <f ca="1">IF(ISERROR(OFFSET(Data!$A$1,MATCH($D25,Data!$CG:$CG,0)-1,MATCH($E25&amp;"/"&amp;W$1,Data!$1:$1,0)-1))=TRUE,"",IF(OFFSET(Data!$A$1,MATCH($D25,Data!$CG:$CG,0)-1,MATCH($E25&amp;"/"&amp;W$1,Data!$1:$1,0)-1)=0,"",OFFSET(Data!$A$1,MATCH($D25,Data!$CG:$CG,0)-1,MATCH($E25&amp;"/"&amp;W$1,Data!$1:$1,0)-1)))</f>
        <v/>
      </c>
      <c r="X25" s="252" t="str">
        <f ca="1">IF(ISERROR(OFFSET(Data!$A$1,MATCH($D25,Data!$CG:$CG,0)-1,MATCH($E25&amp;"/"&amp;X$1,Data!$1:$1,0)-1))=TRUE,"",IF(OFFSET(Data!$A$1,MATCH($D25,Data!$CG:$CG,0)-1,MATCH($E25&amp;"/"&amp;X$1,Data!$1:$1,0)-1)=0,"",OFFSET(Data!$A$1,MATCH($D25,Data!$CG:$CG,0)-1,MATCH($E25&amp;"/"&amp;X$1,Data!$1:$1,0)-1)))</f>
        <v/>
      </c>
      <c r="Y25" s="252" t="str">
        <f ca="1">IF(ISERROR(OFFSET(Data!$A$1,MATCH($D25,Data!$CG:$CG,0)-1,MATCH($E25&amp;"/"&amp;Y$1,Data!$1:$1,0)-1))=TRUE,"",IF(OFFSET(Data!$A$1,MATCH($D25,Data!$CG:$CG,0)-1,MATCH($E25&amp;"/"&amp;Y$1,Data!$1:$1,0)-1)=0,"",OFFSET(Data!$A$1,MATCH($D25,Data!$CG:$CG,0)-1,MATCH($E25&amp;"/"&amp;Y$1,Data!$1:$1,0)-1)))</f>
        <v/>
      </c>
      <c r="Z25" s="252" t="str">
        <f ca="1">IF(ISERROR(OFFSET(Data!$A$1,MATCH($D25,Data!$CG:$CG,0)-1,MATCH($E25&amp;"/"&amp;Z$1,Data!$1:$1,0)-1))=TRUE,"",IF(OFFSET(Data!$A$1,MATCH($D25,Data!$CG:$CG,0)-1,MATCH($E25&amp;"/"&amp;Z$1,Data!$1:$1,0)-1)=0,"",OFFSET(Data!$A$1,MATCH($D25,Data!$CG:$CG,0)-1,MATCH($E25&amp;"/"&amp;Z$1,Data!$1:$1,0)-1)))</f>
        <v/>
      </c>
      <c r="AA25" s="252" t="str">
        <f ca="1">IF(ISERROR(OFFSET(Data!$A$1,MATCH($D25,Data!$CG:$CG,0)-1,MATCH($E25&amp;"/"&amp;AA$1,Data!$1:$1,0)-1))=TRUE,"",IF(OFFSET(Data!$A$1,MATCH($D25,Data!$CG:$CG,0)-1,MATCH($E25&amp;"/"&amp;AA$1,Data!$1:$1,0)-1)=0,"",OFFSET(Data!$A$1,MATCH($D25,Data!$CG:$CG,0)-1,MATCH($E25&amp;"/"&amp;AA$1,Data!$1:$1,0)-1)))</f>
        <v/>
      </c>
      <c r="AB25" s="252" t="str">
        <f ca="1">IF(ISERROR(OFFSET(Data!$A$1,MATCH($D25,Data!$CG:$CG,0)-1,MATCH($E25&amp;"/"&amp;AB$1,Data!$1:$1,0)-1))=TRUE,"",IF(OFFSET(Data!$A$1,MATCH($D25,Data!$CG:$CG,0)-1,MATCH($E25&amp;"/"&amp;AB$1,Data!$1:$1,0)-1)=0,"",OFFSET(Data!$A$1,MATCH($D25,Data!$CG:$CG,0)-1,MATCH($E25&amp;"/"&amp;AB$1,Data!$1:$1,0)-1)))</f>
        <v/>
      </c>
      <c r="AC25" s="252" t="str">
        <f ca="1">IF(ISERROR(OFFSET(Data!$A$1,MATCH($D25,Data!$CG:$CG,0)-1,MATCH($E25&amp;"/"&amp;AC$1,Data!$1:$1,0)-1))=TRUE,"",IF(OFFSET(Data!$A$1,MATCH($D25,Data!$CG:$CG,0)-1,MATCH($E25&amp;"/"&amp;AC$1,Data!$1:$1,0)-1)=0,"",OFFSET(Data!$A$1,MATCH($D25,Data!$CG:$CG,0)-1,MATCH($E25&amp;"/"&amp;AC$1,Data!$1:$1,0)-1)))</f>
        <v/>
      </c>
      <c r="AD25" s="252" t="str">
        <f ca="1">IF(ISERROR(OFFSET(Data!$A$1,MATCH($D25,Data!$CG:$CG,0)-1,MATCH($E25&amp;"/"&amp;AD$1,Data!$1:$1,0)-1))=TRUE,"",IF(OFFSET(Data!$A$1,MATCH($D25,Data!$CG:$CG,0)-1,MATCH($E25&amp;"/"&amp;AD$1,Data!$1:$1,0)-1)=0,"",OFFSET(Data!$A$1,MATCH($D25,Data!$CG:$CG,0)-1,MATCH($E25&amp;"/"&amp;AD$1,Data!$1:$1,0)-1)))</f>
        <v/>
      </c>
      <c r="AE25" s="252" t="str">
        <f ca="1">IF(ISERROR(OFFSET(Data!$A$1,MATCH($D25,Data!$CG:$CG,0)-1,MATCH($E25&amp;"/"&amp;AE$1,Data!$1:$1,0)-1))=TRUE,"",IF(OFFSET(Data!$A$1,MATCH($D25,Data!$CG:$CG,0)-1,MATCH($E25&amp;"/"&amp;AE$1,Data!$1:$1,0)-1)=0,"",OFFSET(Data!$A$1,MATCH($D25,Data!$CG:$CG,0)-1,MATCH($E25&amp;"/"&amp;AE$1,Data!$1:$1,0)-1)))</f>
        <v/>
      </c>
      <c r="AF25" s="253" t="str">
        <f ca="1">IF(ISERROR(OFFSET(Data!$A$1,MATCH($D25,Data!$CG:$CG,0)-1,MATCH($E25&amp;"/"&amp;AF$1,Data!$1:$1,0)-1))=TRUE,"",IF(OFFSET(Data!$A$1,MATCH($D25,Data!$CG:$CG,0)-1,MATCH($E25&amp;"/"&amp;AF$1,Data!$1:$1,0)-1)=0,"",OFFSET(Data!$A$1,MATCH($D25,Data!$CG:$CG,0)-1,MATCH($E25&amp;"/"&amp;AF$1,Data!$1:$1,0)-1)))</f>
        <v/>
      </c>
      <c r="AG25" s="188">
        <f t="shared" ca="1" si="4"/>
        <v>43</v>
      </c>
      <c r="AH25" s="208">
        <f ca="1">SUM(AG24:AG25)</f>
        <v>89</v>
      </c>
    </row>
    <row r="26" spans="1:34" ht="15" hidden="1" customHeight="1" x14ac:dyDescent="0.25">
      <c r="A26" s="446"/>
      <c r="B26" s="469"/>
      <c r="C26" s="472"/>
      <c r="D26" s="50" t="str">
        <f>IF(C26&lt;&gt;"",C26,D25)</f>
        <v>David Wojak</v>
      </c>
      <c r="E26" s="51" t="s">
        <v>23</v>
      </c>
      <c r="F26" s="254" t="str">
        <f ca="1">IF(ISERROR(OFFSET(Data!$A$1,MATCH($D26,Data!$CG:$CG,0)-1,MATCH($E26&amp;"/"&amp;F$1,Data!$1:$1,0)-1))=TRUE,"",IF(OFFSET(Data!$A$1,MATCH($D26,Data!$CG:$CG,0)-1,MATCH($E26&amp;"/"&amp;F$1,Data!$1:$1,0)-1)=0,"",OFFSET(Data!$A$1,MATCH($D26,Data!$CG:$CG,0)-1,MATCH($E26&amp;"/"&amp;F$1,Data!$1:$1,0)-1)))</f>
        <v/>
      </c>
      <c r="G26" s="252" t="str">
        <f ca="1">IF(ISERROR(OFFSET(Data!$A$1,MATCH($D26,Data!$CG:$CG,0)-1,MATCH($E26&amp;"/"&amp;G$1,Data!$1:$1,0)-1))=TRUE,"",IF(OFFSET(Data!$A$1,MATCH($D26,Data!$CG:$CG,0)-1,MATCH($E26&amp;"/"&amp;G$1,Data!$1:$1,0)-1)=0,"",OFFSET(Data!$A$1,MATCH($D26,Data!$CG:$CG,0)-1,MATCH($E26&amp;"/"&amp;G$1,Data!$1:$1,0)-1)))</f>
        <v/>
      </c>
      <c r="H26" s="252" t="str">
        <f ca="1">IF(ISERROR(OFFSET(Data!$A$1,MATCH($D26,Data!$CG:$CG,0)-1,MATCH($E26&amp;"/"&amp;H$1,Data!$1:$1,0)-1))=TRUE,"",IF(OFFSET(Data!$A$1,MATCH($D26,Data!$CG:$CG,0)-1,MATCH($E26&amp;"/"&amp;H$1,Data!$1:$1,0)-1)=0,"",OFFSET(Data!$A$1,MATCH($D26,Data!$CG:$CG,0)-1,MATCH($E26&amp;"/"&amp;H$1,Data!$1:$1,0)-1)))</f>
        <v/>
      </c>
      <c r="I26" s="252" t="str">
        <f ca="1">IF(ISERROR(OFFSET(Data!$A$1,MATCH($D26,Data!$CG:$CG,0)-1,MATCH($E26&amp;"/"&amp;I$1,Data!$1:$1,0)-1))=TRUE,"",IF(OFFSET(Data!$A$1,MATCH($D26,Data!$CG:$CG,0)-1,MATCH($E26&amp;"/"&amp;I$1,Data!$1:$1,0)-1)=0,"",OFFSET(Data!$A$1,MATCH($D26,Data!$CG:$CG,0)-1,MATCH($E26&amp;"/"&amp;I$1,Data!$1:$1,0)-1)))</f>
        <v/>
      </c>
      <c r="J26" s="252" t="str">
        <f ca="1">IF(ISERROR(OFFSET(Data!$A$1,MATCH($D26,Data!$CG:$CG,0)-1,MATCH($E26&amp;"/"&amp;J$1,Data!$1:$1,0)-1))=TRUE,"",IF(OFFSET(Data!$A$1,MATCH($D26,Data!$CG:$CG,0)-1,MATCH($E26&amp;"/"&amp;J$1,Data!$1:$1,0)-1)=0,"",OFFSET(Data!$A$1,MATCH($D26,Data!$CG:$CG,0)-1,MATCH($E26&amp;"/"&amp;J$1,Data!$1:$1,0)-1)))</f>
        <v/>
      </c>
      <c r="K26" s="252" t="str">
        <f ca="1">IF(ISERROR(OFFSET(Data!$A$1,MATCH($D26,Data!$CG:$CG,0)-1,MATCH($E26&amp;"/"&amp;K$1,Data!$1:$1,0)-1))=TRUE,"",IF(OFFSET(Data!$A$1,MATCH($D26,Data!$CG:$CG,0)-1,MATCH($E26&amp;"/"&amp;K$1,Data!$1:$1,0)-1)=0,"",OFFSET(Data!$A$1,MATCH($D26,Data!$CG:$CG,0)-1,MATCH($E26&amp;"/"&amp;K$1,Data!$1:$1,0)-1)))</f>
        <v/>
      </c>
      <c r="L26" s="252" t="str">
        <f ca="1">IF(ISERROR(OFFSET(Data!$A$1,MATCH($D26,Data!$CG:$CG,0)-1,MATCH($E26&amp;"/"&amp;L$1,Data!$1:$1,0)-1))=TRUE,"",IF(OFFSET(Data!$A$1,MATCH($D26,Data!$CG:$CG,0)-1,MATCH($E26&amp;"/"&amp;L$1,Data!$1:$1,0)-1)=0,"",OFFSET(Data!$A$1,MATCH($D26,Data!$CG:$CG,0)-1,MATCH($E26&amp;"/"&amp;L$1,Data!$1:$1,0)-1)))</f>
        <v/>
      </c>
      <c r="M26" s="252" t="str">
        <f ca="1">IF(ISERROR(OFFSET(Data!$A$1,MATCH($D26,Data!$CG:$CG,0)-1,MATCH($E26&amp;"/"&amp;M$1,Data!$1:$1,0)-1))=TRUE,"",IF(OFFSET(Data!$A$1,MATCH($D26,Data!$CG:$CG,0)-1,MATCH($E26&amp;"/"&amp;M$1,Data!$1:$1,0)-1)=0,"",OFFSET(Data!$A$1,MATCH($D26,Data!$CG:$CG,0)-1,MATCH($E26&amp;"/"&amp;M$1,Data!$1:$1,0)-1)))</f>
        <v/>
      </c>
      <c r="N26" s="252" t="str">
        <f ca="1">IF(ISERROR(OFFSET(Data!$A$1,MATCH($D26,Data!$CG:$CG,0)-1,MATCH($E26&amp;"/"&amp;N$1,Data!$1:$1,0)-1))=TRUE,"",IF(OFFSET(Data!$A$1,MATCH($D26,Data!$CG:$CG,0)-1,MATCH($E26&amp;"/"&amp;N$1,Data!$1:$1,0)-1)=0,"",OFFSET(Data!$A$1,MATCH($D26,Data!$CG:$CG,0)-1,MATCH($E26&amp;"/"&amp;N$1,Data!$1:$1,0)-1)))</f>
        <v/>
      </c>
      <c r="O26" s="252" t="str">
        <f ca="1">IF(ISERROR(OFFSET(Data!$A$1,MATCH($D26,Data!$CG:$CG,0)-1,MATCH($E26&amp;"/"&amp;O$1,Data!$1:$1,0)-1))=TRUE,"",IF(OFFSET(Data!$A$1,MATCH($D26,Data!$CG:$CG,0)-1,MATCH($E26&amp;"/"&amp;O$1,Data!$1:$1,0)-1)=0,"",OFFSET(Data!$A$1,MATCH($D26,Data!$CG:$CG,0)-1,MATCH($E26&amp;"/"&amp;O$1,Data!$1:$1,0)-1)))</f>
        <v/>
      </c>
      <c r="P26" s="252" t="str">
        <f ca="1">IF(ISERROR(OFFSET(Data!$A$1,MATCH($D26,Data!$CG:$CG,0)-1,MATCH($E26&amp;"/"&amp;P$1,Data!$1:$1,0)-1))=TRUE,"",IF(OFFSET(Data!$A$1,MATCH($D26,Data!$CG:$CG,0)-1,MATCH($E26&amp;"/"&amp;P$1,Data!$1:$1,0)-1)=0,"",OFFSET(Data!$A$1,MATCH($D26,Data!$CG:$CG,0)-1,MATCH($E26&amp;"/"&amp;P$1,Data!$1:$1,0)-1)))</f>
        <v/>
      </c>
      <c r="Q26" s="252" t="str">
        <f ca="1">IF(ISERROR(OFFSET(Data!$A$1,MATCH($D26,Data!$CG:$CG,0)-1,MATCH($E26&amp;"/"&amp;Q$1,Data!$1:$1,0)-1))=TRUE,"",IF(OFFSET(Data!$A$1,MATCH($D26,Data!$CG:$CG,0)-1,MATCH($E26&amp;"/"&amp;Q$1,Data!$1:$1,0)-1)=0,"",OFFSET(Data!$A$1,MATCH($D26,Data!$CG:$CG,0)-1,MATCH($E26&amp;"/"&amp;Q$1,Data!$1:$1,0)-1)))</f>
        <v/>
      </c>
      <c r="R26" s="252" t="str">
        <f ca="1">IF(ISERROR(OFFSET(Data!$A$1,MATCH($D26,Data!$CG:$CG,0)-1,MATCH($E26&amp;"/"&amp;R$1,Data!$1:$1,0)-1))=TRUE,"",IF(OFFSET(Data!$A$1,MATCH($D26,Data!$CG:$CG,0)-1,MATCH($E26&amp;"/"&amp;R$1,Data!$1:$1,0)-1)=0,"",OFFSET(Data!$A$1,MATCH($D26,Data!$CG:$CG,0)-1,MATCH($E26&amp;"/"&amp;R$1,Data!$1:$1,0)-1)))</f>
        <v/>
      </c>
      <c r="S26" s="252" t="str">
        <f ca="1">IF(ISERROR(OFFSET(Data!$A$1,MATCH($D26,Data!$CG:$CG,0)-1,MATCH($E26&amp;"/"&amp;S$1,Data!$1:$1,0)-1))=TRUE,"",IF(OFFSET(Data!$A$1,MATCH($D26,Data!$CG:$CG,0)-1,MATCH($E26&amp;"/"&amp;S$1,Data!$1:$1,0)-1)=0,"",OFFSET(Data!$A$1,MATCH($D26,Data!$CG:$CG,0)-1,MATCH($E26&amp;"/"&amp;S$1,Data!$1:$1,0)-1)))</f>
        <v/>
      </c>
      <c r="T26" s="252" t="str">
        <f ca="1">IF(ISERROR(OFFSET(Data!$A$1,MATCH($D26,Data!$CG:$CG,0)-1,MATCH($E26&amp;"/"&amp;T$1,Data!$1:$1,0)-1))=TRUE,"",IF(OFFSET(Data!$A$1,MATCH($D26,Data!$CG:$CG,0)-1,MATCH($E26&amp;"/"&amp;T$1,Data!$1:$1,0)-1)=0,"",OFFSET(Data!$A$1,MATCH($D26,Data!$CG:$CG,0)-1,MATCH($E26&amp;"/"&amp;T$1,Data!$1:$1,0)-1)))</f>
        <v/>
      </c>
      <c r="U26" s="252" t="str">
        <f ca="1">IF(ISERROR(OFFSET(Data!$A$1,MATCH($D26,Data!$CG:$CG,0)-1,MATCH($E26&amp;"/"&amp;U$1,Data!$1:$1,0)-1))=TRUE,"",IF(OFFSET(Data!$A$1,MATCH($D26,Data!$CG:$CG,0)-1,MATCH($E26&amp;"/"&amp;U$1,Data!$1:$1,0)-1)=0,"",OFFSET(Data!$A$1,MATCH($D26,Data!$CG:$CG,0)-1,MATCH($E26&amp;"/"&amp;U$1,Data!$1:$1,0)-1)))</f>
        <v/>
      </c>
      <c r="V26" s="252" t="str">
        <f ca="1">IF(ISERROR(OFFSET(Data!$A$1,MATCH($D26,Data!$CG:$CG,0)-1,MATCH($E26&amp;"/"&amp;V$1,Data!$1:$1,0)-1))=TRUE,"",IF(OFFSET(Data!$A$1,MATCH($D26,Data!$CG:$CG,0)-1,MATCH($E26&amp;"/"&amp;V$1,Data!$1:$1,0)-1)=0,"",OFFSET(Data!$A$1,MATCH($D26,Data!$CG:$CG,0)-1,MATCH($E26&amp;"/"&amp;V$1,Data!$1:$1,0)-1)))</f>
        <v/>
      </c>
      <c r="W26" s="269" t="str">
        <f ca="1">IF(ISERROR(OFFSET(Data!$A$1,MATCH($D26,Data!$CG:$CG,0)-1,MATCH($E26&amp;"/"&amp;W$1,Data!$1:$1,0)-1))=TRUE,"",IF(OFFSET(Data!$A$1,MATCH($D26,Data!$CG:$CG,0)-1,MATCH($E26&amp;"/"&amp;W$1,Data!$1:$1,0)-1)=0,"",OFFSET(Data!$A$1,MATCH($D26,Data!$CG:$CG,0)-1,MATCH($E26&amp;"/"&amp;W$1,Data!$1:$1,0)-1)))</f>
        <v/>
      </c>
      <c r="X26" s="252" t="str">
        <f ca="1">IF(ISERROR(OFFSET(Data!$A$1,MATCH($D26,Data!$CG:$CG,0)-1,MATCH($E26&amp;"/"&amp;X$1,Data!$1:$1,0)-1))=TRUE,"",IF(OFFSET(Data!$A$1,MATCH($D26,Data!$CG:$CG,0)-1,MATCH($E26&amp;"/"&amp;X$1,Data!$1:$1,0)-1)=0,"",OFFSET(Data!$A$1,MATCH($D26,Data!$CG:$CG,0)-1,MATCH($E26&amp;"/"&amp;X$1,Data!$1:$1,0)-1)))</f>
        <v/>
      </c>
      <c r="Y26" s="252" t="str">
        <f ca="1">IF(ISERROR(OFFSET(Data!$A$1,MATCH($D26,Data!$CG:$CG,0)-1,MATCH($E26&amp;"/"&amp;Y$1,Data!$1:$1,0)-1))=TRUE,"",IF(OFFSET(Data!$A$1,MATCH($D26,Data!$CG:$CG,0)-1,MATCH($E26&amp;"/"&amp;Y$1,Data!$1:$1,0)-1)=0,"",OFFSET(Data!$A$1,MATCH($D26,Data!$CG:$CG,0)-1,MATCH($E26&amp;"/"&amp;Y$1,Data!$1:$1,0)-1)))</f>
        <v/>
      </c>
      <c r="Z26" s="252" t="str">
        <f ca="1">IF(ISERROR(OFFSET(Data!$A$1,MATCH($D26,Data!$CG:$CG,0)-1,MATCH($E26&amp;"/"&amp;Z$1,Data!$1:$1,0)-1))=TRUE,"",IF(OFFSET(Data!$A$1,MATCH($D26,Data!$CG:$CG,0)-1,MATCH($E26&amp;"/"&amp;Z$1,Data!$1:$1,0)-1)=0,"",OFFSET(Data!$A$1,MATCH($D26,Data!$CG:$CG,0)-1,MATCH($E26&amp;"/"&amp;Z$1,Data!$1:$1,0)-1)))</f>
        <v/>
      </c>
      <c r="AA26" s="252" t="str">
        <f ca="1">IF(ISERROR(OFFSET(Data!$A$1,MATCH($D26,Data!$CG:$CG,0)-1,MATCH($E26&amp;"/"&amp;AA$1,Data!$1:$1,0)-1))=TRUE,"",IF(OFFSET(Data!$A$1,MATCH($D26,Data!$CG:$CG,0)-1,MATCH($E26&amp;"/"&amp;AA$1,Data!$1:$1,0)-1)=0,"",OFFSET(Data!$A$1,MATCH($D26,Data!$CG:$CG,0)-1,MATCH($E26&amp;"/"&amp;AA$1,Data!$1:$1,0)-1)))</f>
        <v/>
      </c>
      <c r="AB26" s="252" t="str">
        <f ca="1">IF(ISERROR(OFFSET(Data!$A$1,MATCH($D26,Data!$CG:$CG,0)-1,MATCH($E26&amp;"/"&amp;AB$1,Data!$1:$1,0)-1))=TRUE,"",IF(OFFSET(Data!$A$1,MATCH($D26,Data!$CG:$CG,0)-1,MATCH($E26&amp;"/"&amp;AB$1,Data!$1:$1,0)-1)=0,"",OFFSET(Data!$A$1,MATCH($D26,Data!$CG:$CG,0)-1,MATCH($E26&amp;"/"&amp;AB$1,Data!$1:$1,0)-1)))</f>
        <v/>
      </c>
      <c r="AC26" s="252" t="str">
        <f ca="1">IF(ISERROR(OFFSET(Data!$A$1,MATCH($D26,Data!$CG:$CG,0)-1,MATCH($E26&amp;"/"&amp;AC$1,Data!$1:$1,0)-1))=TRUE,"",IF(OFFSET(Data!$A$1,MATCH($D26,Data!$CG:$CG,0)-1,MATCH($E26&amp;"/"&amp;AC$1,Data!$1:$1,0)-1)=0,"",OFFSET(Data!$A$1,MATCH($D26,Data!$CG:$CG,0)-1,MATCH($E26&amp;"/"&amp;AC$1,Data!$1:$1,0)-1)))</f>
        <v/>
      </c>
      <c r="AD26" s="252" t="str">
        <f ca="1">IF(ISERROR(OFFSET(Data!$A$1,MATCH($D26,Data!$CG:$CG,0)-1,MATCH($E26&amp;"/"&amp;AD$1,Data!$1:$1,0)-1))=TRUE,"",IF(OFFSET(Data!$A$1,MATCH($D26,Data!$CG:$CG,0)-1,MATCH($E26&amp;"/"&amp;AD$1,Data!$1:$1,0)-1)=0,"",OFFSET(Data!$A$1,MATCH($D26,Data!$CG:$CG,0)-1,MATCH($E26&amp;"/"&amp;AD$1,Data!$1:$1,0)-1)))</f>
        <v/>
      </c>
      <c r="AE26" s="252" t="str">
        <f ca="1">IF(ISERROR(OFFSET(Data!$A$1,MATCH($D26,Data!$CG:$CG,0)-1,MATCH($E26&amp;"/"&amp;AE$1,Data!$1:$1,0)-1))=TRUE,"",IF(OFFSET(Data!$A$1,MATCH($D26,Data!$CG:$CG,0)-1,MATCH($E26&amp;"/"&amp;AE$1,Data!$1:$1,0)-1)=0,"",OFFSET(Data!$A$1,MATCH($D26,Data!$CG:$CG,0)-1,MATCH($E26&amp;"/"&amp;AE$1,Data!$1:$1,0)-1)))</f>
        <v/>
      </c>
      <c r="AF26" s="253" t="str">
        <f ca="1">IF(ISERROR(OFFSET(Data!$A$1,MATCH($D26,Data!$CG:$CG,0)-1,MATCH($E26&amp;"/"&amp;AF$1,Data!$1:$1,0)-1))=TRUE,"",IF(OFFSET(Data!$A$1,MATCH($D26,Data!$CG:$CG,0)-1,MATCH($E26&amp;"/"&amp;AF$1,Data!$1:$1,0)-1)=0,"",OFFSET(Data!$A$1,MATCH($D26,Data!$CG:$CG,0)-1,MATCH($E26&amp;"/"&amp;AF$1,Data!$1:$1,0)-1)))</f>
        <v/>
      </c>
      <c r="AG26" s="188">
        <f t="shared" ca="1" si="4"/>
        <v>0</v>
      </c>
      <c r="AH26" s="208">
        <f ca="1">SUM(AG24:AG26)</f>
        <v>89</v>
      </c>
    </row>
    <row r="27" spans="1:34" ht="15.75" hidden="1" customHeight="1" x14ac:dyDescent="0.25">
      <c r="A27" s="446"/>
      <c r="B27" s="469"/>
      <c r="C27" s="472"/>
      <c r="D27" s="50" t="str">
        <f>IF(C27&lt;&gt;"",C27,D26)</f>
        <v>David Wojak</v>
      </c>
      <c r="E27" s="51" t="s">
        <v>24</v>
      </c>
      <c r="F27" s="254" t="str">
        <f ca="1">IF(ISERROR(OFFSET(Data!$A$1,MATCH($D27,Data!$CG:$CG,0)-1,MATCH($E27&amp;"/"&amp;F$1,Data!$1:$1,0)-1))=TRUE,"",IF(OFFSET(Data!$A$1,MATCH($D27,Data!$CG:$CG,0)-1,MATCH($E27&amp;"/"&amp;F$1,Data!$1:$1,0)-1)=0,"",OFFSET(Data!$A$1,MATCH($D27,Data!$CG:$CG,0)-1,MATCH($E27&amp;"/"&amp;F$1,Data!$1:$1,0)-1)))</f>
        <v/>
      </c>
      <c r="G27" s="252" t="str">
        <f ca="1">IF(ISERROR(OFFSET(Data!$A$1,MATCH($D27,Data!$CG:$CG,0)-1,MATCH($E27&amp;"/"&amp;G$1,Data!$1:$1,0)-1))=TRUE,"",IF(OFFSET(Data!$A$1,MATCH($D27,Data!$CG:$CG,0)-1,MATCH($E27&amp;"/"&amp;G$1,Data!$1:$1,0)-1)=0,"",OFFSET(Data!$A$1,MATCH($D27,Data!$CG:$CG,0)-1,MATCH($E27&amp;"/"&amp;G$1,Data!$1:$1,0)-1)))</f>
        <v/>
      </c>
      <c r="H27" s="252" t="str">
        <f ca="1">IF(ISERROR(OFFSET(Data!$A$1,MATCH($D27,Data!$CG:$CG,0)-1,MATCH($E27&amp;"/"&amp;H$1,Data!$1:$1,0)-1))=TRUE,"",IF(OFFSET(Data!$A$1,MATCH($D27,Data!$CG:$CG,0)-1,MATCH($E27&amp;"/"&amp;H$1,Data!$1:$1,0)-1)=0,"",OFFSET(Data!$A$1,MATCH($D27,Data!$CG:$CG,0)-1,MATCH($E27&amp;"/"&amp;H$1,Data!$1:$1,0)-1)))</f>
        <v/>
      </c>
      <c r="I27" s="252" t="str">
        <f ca="1">IF(ISERROR(OFFSET(Data!$A$1,MATCH($D27,Data!$CG:$CG,0)-1,MATCH($E27&amp;"/"&amp;I$1,Data!$1:$1,0)-1))=TRUE,"",IF(OFFSET(Data!$A$1,MATCH($D27,Data!$CG:$CG,0)-1,MATCH($E27&amp;"/"&amp;I$1,Data!$1:$1,0)-1)=0,"",OFFSET(Data!$A$1,MATCH($D27,Data!$CG:$CG,0)-1,MATCH($E27&amp;"/"&amp;I$1,Data!$1:$1,0)-1)))</f>
        <v/>
      </c>
      <c r="J27" s="252" t="str">
        <f ca="1">IF(ISERROR(OFFSET(Data!$A$1,MATCH($D27,Data!$CG:$CG,0)-1,MATCH($E27&amp;"/"&amp;J$1,Data!$1:$1,0)-1))=TRUE,"",IF(OFFSET(Data!$A$1,MATCH($D27,Data!$CG:$CG,0)-1,MATCH($E27&amp;"/"&amp;J$1,Data!$1:$1,0)-1)=0,"",OFFSET(Data!$A$1,MATCH($D27,Data!$CG:$CG,0)-1,MATCH($E27&amp;"/"&amp;J$1,Data!$1:$1,0)-1)))</f>
        <v/>
      </c>
      <c r="K27" s="252" t="str">
        <f ca="1">IF(ISERROR(OFFSET(Data!$A$1,MATCH($D27,Data!$CG:$CG,0)-1,MATCH($E27&amp;"/"&amp;K$1,Data!$1:$1,0)-1))=TRUE,"",IF(OFFSET(Data!$A$1,MATCH($D27,Data!$CG:$CG,0)-1,MATCH($E27&amp;"/"&amp;K$1,Data!$1:$1,0)-1)=0,"",OFFSET(Data!$A$1,MATCH($D27,Data!$CG:$CG,0)-1,MATCH($E27&amp;"/"&amp;K$1,Data!$1:$1,0)-1)))</f>
        <v/>
      </c>
      <c r="L27" s="252" t="str">
        <f ca="1">IF(ISERROR(OFFSET(Data!$A$1,MATCH($D27,Data!$CG:$CG,0)-1,MATCH($E27&amp;"/"&amp;L$1,Data!$1:$1,0)-1))=TRUE,"",IF(OFFSET(Data!$A$1,MATCH($D27,Data!$CG:$CG,0)-1,MATCH($E27&amp;"/"&amp;L$1,Data!$1:$1,0)-1)=0,"",OFFSET(Data!$A$1,MATCH($D27,Data!$CG:$CG,0)-1,MATCH($E27&amp;"/"&amp;L$1,Data!$1:$1,0)-1)))</f>
        <v/>
      </c>
      <c r="M27" s="252" t="str">
        <f ca="1">IF(ISERROR(OFFSET(Data!$A$1,MATCH($D27,Data!$CG:$CG,0)-1,MATCH($E27&amp;"/"&amp;M$1,Data!$1:$1,0)-1))=TRUE,"",IF(OFFSET(Data!$A$1,MATCH($D27,Data!$CG:$CG,0)-1,MATCH($E27&amp;"/"&amp;M$1,Data!$1:$1,0)-1)=0,"",OFFSET(Data!$A$1,MATCH($D27,Data!$CG:$CG,0)-1,MATCH($E27&amp;"/"&amp;M$1,Data!$1:$1,0)-1)))</f>
        <v/>
      </c>
      <c r="N27" s="252" t="str">
        <f ca="1">IF(ISERROR(OFFSET(Data!$A$1,MATCH($D27,Data!$CG:$CG,0)-1,MATCH($E27&amp;"/"&amp;N$1,Data!$1:$1,0)-1))=TRUE,"",IF(OFFSET(Data!$A$1,MATCH($D27,Data!$CG:$CG,0)-1,MATCH($E27&amp;"/"&amp;N$1,Data!$1:$1,0)-1)=0,"",OFFSET(Data!$A$1,MATCH($D27,Data!$CG:$CG,0)-1,MATCH($E27&amp;"/"&amp;N$1,Data!$1:$1,0)-1)))</f>
        <v/>
      </c>
      <c r="O27" s="252" t="str">
        <f ca="1">IF(ISERROR(OFFSET(Data!$A$1,MATCH($D27,Data!$CG:$CG,0)-1,MATCH($E27&amp;"/"&amp;O$1,Data!$1:$1,0)-1))=TRUE,"",IF(OFFSET(Data!$A$1,MATCH($D27,Data!$CG:$CG,0)-1,MATCH($E27&amp;"/"&amp;O$1,Data!$1:$1,0)-1)=0,"",OFFSET(Data!$A$1,MATCH($D27,Data!$CG:$CG,0)-1,MATCH($E27&amp;"/"&amp;O$1,Data!$1:$1,0)-1)))</f>
        <v/>
      </c>
      <c r="P27" s="252" t="str">
        <f ca="1">IF(ISERROR(OFFSET(Data!$A$1,MATCH($D27,Data!$CG:$CG,0)-1,MATCH($E27&amp;"/"&amp;P$1,Data!$1:$1,0)-1))=TRUE,"",IF(OFFSET(Data!$A$1,MATCH($D27,Data!$CG:$CG,0)-1,MATCH($E27&amp;"/"&amp;P$1,Data!$1:$1,0)-1)=0,"",OFFSET(Data!$A$1,MATCH($D27,Data!$CG:$CG,0)-1,MATCH($E27&amp;"/"&amp;P$1,Data!$1:$1,0)-1)))</f>
        <v/>
      </c>
      <c r="Q27" s="252" t="str">
        <f ca="1">IF(ISERROR(OFFSET(Data!$A$1,MATCH($D27,Data!$CG:$CG,0)-1,MATCH($E27&amp;"/"&amp;Q$1,Data!$1:$1,0)-1))=TRUE,"",IF(OFFSET(Data!$A$1,MATCH($D27,Data!$CG:$CG,0)-1,MATCH($E27&amp;"/"&amp;Q$1,Data!$1:$1,0)-1)=0,"",OFFSET(Data!$A$1,MATCH($D27,Data!$CG:$CG,0)-1,MATCH($E27&amp;"/"&amp;Q$1,Data!$1:$1,0)-1)))</f>
        <v/>
      </c>
      <c r="R27" s="252" t="str">
        <f ca="1">IF(ISERROR(OFFSET(Data!$A$1,MATCH($D27,Data!$CG:$CG,0)-1,MATCH($E27&amp;"/"&amp;R$1,Data!$1:$1,0)-1))=TRUE,"",IF(OFFSET(Data!$A$1,MATCH($D27,Data!$CG:$CG,0)-1,MATCH($E27&amp;"/"&amp;R$1,Data!$1:$1,0)-1)=0,"",OFFSET(Data!$A$1,MATCH($D27,Data!$CG:$CG,0)-1,MATCH($E27&amp;"/"&amp;R$1,Data!$1:$1,0)-1)))</f>
        <v/>
      </c>
      <c r="S27" s="252" t="str">
        <f ca="1">IF(ISERROR(OFFSET(Data!$A$1,MATCH($D27,Data!$CG:$CG,0)-1,MATCH($E27&amp;"/"&amp;S$1,Data!$1:$1,0)-1))=TRUE,"",IF(OFFSET(Data!$A$1,MATCH($D27,Data!$CG:$CG,0)-1,MATCH($E27&amp;"/"&amp;S$1,Data!$1:$1,0)-1)=0,"",OFFSET(Data!$A$1,MATCH($D27,Data!$CG:$CG,0)-1,MATCH($E27&amp;"/"&amp;S$1,Data!$1:$1,0)-1)))</f>
        <v/>
      </c>
      <c r="T27" s="252" t="str">
        <f ca="1">IF(ISERROR(OFFSET(Data!$A$1,MATCH($D27,Data!$CG:$CG,0)-1,MATCH($E27&amp;"/"&amp;T$1,Data!$1:$1,0)-1))=TRUE,"",IF(OFFSET(Data!$A$1,MATCH($D27,Data!$CG:$CG,0)-1,MATCH($E27&amp;"/"&amp;T$1,Data!$1:$1,0)-1)=0,"",OFFSET(Data!$A$1,MATCH($D27,Data!$CG:$CG,0)-1,MATCH($E27&amp;"/"&amp;T$1,Data!$1:$1,0)-1)))</f>
        <v/>
      </c>
      <c r="U27" s="252" t="str">
        <f ca="1">IF(ISERROR(OFFSET(Data!$A$1,MATCH($D27,Data!$CG:$CG,0)-1,MATCH($E27&amp;"/"&amp;U$1,Data!$1:$1,0)-1))=TRUE,"",IF(OFFSET(Data!$A$1,MATCH($D27,Data!$CG:$CG,0)-1,MATCH($E27&amp;"/"&amp;U$1,Data!$1:$1,0)-1)=0,"",OFFSET(Data!$A$1,MATCH($D27,Data!$CG:$CG,0)-1,MATCH($E27&amp;"/"&amp;U$1,Data!$1:$1,0)-1)))</f>
        <v/>
      </c>
      <c r="V27" s="252" t="str">
        <f ca="1">IF(ISERROR(OFFSET(Data!$A$1,MATCH($D27,Data!$CG:$CG,0)-1,MATCH($E27&amp;"/"&amp;V$1,Data!$1:$1,0)-1))=TRUE,"",IF(OFFSET(Data!$A$1,MATCH($D27,Data!$CG:$CG,0)-1,MATCH($E27&amp;"/"&amp;V$1,Data!$1:$1,0)-1)=0,"",OFFSET(Data!$A$1,MATCH($D27,Data!$CG:$CG,0)-1,MATCH($E27&amp;"/"&amp;V$1,Data!$1:$1,0)-1)))</f>
        <v/>
      </c>
      <c r="W27" s="269" t="str">
        <f ca="1">IF(ISERROR(OFFSET(Data!$A$1,MATCH($D27,Data!$CG:$CG,0)-1,MATCH($E27&amp;"/"&amp;W$1,Data!$1:$1,0)-1))=TRUE,"",IF(OFFSET(Data!$A$1,MATCH($D27,Data!$CG:$CG,0)-1,MATCH($E27&amp;"/"&amp;W$1,Data!$1:$1,0)-1)=0,"",OFFSET(Data!$A$1,MATCH($D27,Data!$CG:$CG,0)-1,MATCH($E27&amp;"/"&amp;W$1,Data!$1:$1,0)-1)))</f>
        <v/>
      </c>
      <c r="X27" s="252" t="str">
        <f ca="1">IF(ISERROR(OFFSET(Data!$A$1,MATCH($D27,Data!$CG:$CG,0)-1,MATCH($E27&amp;"/"&amp;X$1,Data!$1:$1,0)-1))=TRUE,"",IF(OFFSET(Data!$A$1,MATCH($D27,Data!$CG:$CG,0)-1,MATCH($E27&amp;"/"&amp;X$1,Data!$1:$1,0)-1)=0,"",OFFSET(Data!$A$1,MATCH($D27,Data!$CG:$CG,0)-1,MATCH($E27&amp;"/"&amp;X$1,Data!$1:$1,0)-1)))</f>
        <v/>
      </c>
      <c r="Y27" s="252" t="str">
        <f ca="1">IF(ISERROR(OFFSET(Data!$A$1,MATCH($D27,Data!$CG:$CG,0)-1,MATCH($E27&amp;"/"&amp;Y$1,Data!$1:$1,0)-1))=TRUE,"",IF(OFFSET(Data!$A$1,MATCH($D27,Data!$CG:$CG,0)-1,MATCH($E27&amp;"/"&amp;Y$1,Data!$1:$1,0)-1)=0,"",OFFSET(Data!$A$1,MATCH($D27,Data!$CG:$CG,0)-1,MATCH($E27&amp;"/"&amp;Y$1,Data!$1:$1,0)-1)))</f>
        <v/>
      </c>
      <c r="Z27" s="252" t="str">
        <f ca="1">IF(ISERROR(OFFSET(Data!$A$1,MATCH($D27,Data!$CG:$CG,0)-1,MATCH($E27&amp;"/"&amp;Z$1,Data!$1:$1,0)-1))=TRUE,"",IF(OFFSET(Data!$A$1,MATCH($D27,Data!$CG:$CG,0)-1,MATCH($E27&amp;"/"&amp;Z$1,Data!$1:$1,0)-1)=0,"",OFFSET(Data!$A$1,MATCH($D27,Data!$CG:$CG,0)-1,MATCH($E27&amp;"/"&amp;Z$1,Data!$1:$1,0)-1)))</f>
        <v/>
      </c>
      <c r="AA27" s="252" t="str">
        <f ca="1">IF(ISERROR(OFFSET(Data!$A$1,MATCH($D27,Data!$CG:$CG,0)-1,MATCH($E27&amp;"/"&amp;AA$1,Data!$1:$1,0)-1))=TRUE,"",IF(OFFSET(Data!$A$1,MATCH($D27,Data!$CG:$CG,0)-1,MATCH($E27&amp;"/"&amp;AA$1,Data!$1:$1,0)-1)=0,"",OFFSET(Data!$A$1,MATCH($D27,Data!$CG:$CG,0)-1,MATCH($E27&amp;"/"&amp;AA$1,Data!$1:$1,0)-1)))</f>
        <v/>
      </c>
      <c r="AB27" s="252" t="str">
        <f ca="1">IF(ISERROR(OFFSET(Data!$A$1,MATCH($D27,Data!$CG:$CG,0)-1,MATCH($E27&amp;"/"&amp;AB$1,Data!$1:$1,0)-1))=TRUE,"",IF(OFFSET(Data!$A$1,MATCH($D27,Data!$CG:$CG,0)-1,MATCH($E27&amp;"/"&amp;AB$1,Data!$1:$1,0)-1)=0,"",OFFSET(Data!$A$1,MATCH($D27,Data!$CG:$CG,0)-1,MATCH($E27&amp;"/"&amp;AB$1,Data!$1:$1,0)-1)))</f>
        <v/>
      </c>
      <c r="AC27" s="252" t="str">
        <f ca="1">IF(ISERROR(OFFSET(Data!$A$1,MATCH($D27,Data!$CG:$CG,0)-1,MATCH($E27&amp;"/"&amp;AC$1,Data!$1:$1,0)-1))=TRUE,"",IF(OFFSET(Data!$A$1,MATCH($D27,Data!$CG:$CG,0)-1,MATCH($E27&amp;"/"&amp;AC$1,Data!$1:$1,0)-1)=0,"",OFFSET(Data!$A$1,MATCH($D27,Data!$CG:$CG,0)-1,MATCH($E27&amp;"/"&amp;AC$1,Data!$1:$1,0)-1)))</f>
        <v/>
      </c>
      <c r="AD27" s="252" t="str">
        <f ca="1">IF(ISERROR(OFFSET(Data!$A$1,MATCH($D27,Data!$CG:$CG,0)-1,MATCH($E27&amp;"/"&amp;AD$1,Data!$1:$1,0)-1))=TRUE,"",IF(OFFSET(Data!$A$1,MATCH($D27,Data!$CG:$CG,0)-1,MATCH($E27&amp;"/"&amp;AD$1,Data!$1:$1,0)-1)=0,"",OFFSET(Data!$A$1,MATCH($D27,Data!$CG:$CG,0)-1,MATCH($E27&amp;"/"&amp;AD$1,Data!$1:$1,0)-1)))</f>
        <v/>
      </c>
      <c r="AE27" s="252" t="str">
        <f ca="1">IF(ISERROR(OFFSET(Data!$A$1,MATCH($D27,Data!$CG:$CG,0)-1,MATCH($E27&amp;"/"&amp;AE$1,Data!$1:$1,0)-1))=TRUE,"",IF(OFFSET(Data!$A$1,MATCH($D27,Data!$CG:$CG,0)-1,MATCH($E27&amp;"/"&amp;AE$1,Data!$1:$1,0)-1)=0,"",OFFSET(Data!$A$1,MATCH($D27,Data!$CG:$CG,0)-1,MATCH($E27&amp;"/"&amp;AE$1,Data!$1:$1,0)-1)))</f>
        <v/>
      </c>
      <c r="AF27" s="253" t="str">
        <f ca="1">IF(ISERROR(OFFSET(Data!$A$1,MATCH($D27,Data!$CG:$CG,0)-1,MATCH($E27&amp;"/"&amp;AF$1,Data!$1:$1,0)-1))=TRUE,"",IF(OFFSET(Data!$A$1,MATCH($D27,Data!$CG:$CG,0)-1,MATCH($E27&amp;"/"&amp;AF$1,Data!$1:$1,0)-1)=0,"",OFFSET(Data!$A$1,MATCH($D27,Data!$CG:$CG,0)-1,MATCH($E27&amp;"/"&amp;AF$1,Data!$1:$1,0)-1)))</f>
        <v/>
      </c>
      <c r="AG27" s="188">
        <f t="shared" ca="1" si="4"/>
        <v>0</v>
      </c>
      <c r="AH27" s="208">
        <f ca="1">SUM(AG24:AG27)</f>
        <v>89</v>
      </c>
    </row>
    <row r="28" spans="1:34" ht="15.75" hidden="1" customHeight="1" thickBot="1" x14ac:dyDescent="0.3">
      <c r="A28" s="447"/>
      <c r="B28" s="470"/>
      <c r="C28" s="473"/>
      <c r="D28" s="52" t="str">
        <f>IF(C28&lt;&gt;"",C28,D27)</f>
        <v>David Wojak</v>
      </c>
      <c r="E28" s="53" t="s">
        <v>25</v>
      </c>
      <c r="F28" s="255" t="str">
        <f ca="1">IF(ISERROR(OFFSET(Data!$A$1,MATCH($D28,Data!$CG:$CG,0)-1,MATCH($E28&amp;"/"&amp;F$1,Data!$1:$1,0)-1))=TRUE,"",IF(OFFSET(Data!$A$1,MATCH($D28,Data!$CG:$CG,0)-1,MATCH($E28&amp;"/"&amp;F$1,Data!$1:$1,0)-1)=0,"",OFFSET(Data!$A$1,MATCH($D28,Data!$CG:$CG,0)-1,MATCH($E28&amp;"/"&amp;F$1,Data!$1:$1,0)-1)))</f>
        <v/>
      </c>
      <c r="G28" s="256" t="str">
        <f ca="1">IF(ISERROR(OFFSET(Data!$A$1,MATCH($D28,Data!$CG:$CG,0)-1,MATCH($E28&amp;"/"&amp;G$1,Data!$1:$1,0)-1))=TRUE,"",IF(OFFSET(Data!$A$1,MATCH($D28,Data!$CG:$CG,0)-1,MATCH($E28&amp;"/"&amp;G$1,Data!$1:$1,0)-1)=0,"",OFFSET(Data!$A$1,MATCH($D28,Data!$CG:$CG,0)-1,MATCH($E28&amp;"/"&amp;G$1,Data!$1:$1,0)-1)))</f>
        <v/>
      </c>
      <c r="H28" s="256" t="str">
        <f ca="1">IF(ISERROR(OFFSET(Data!$A$1,MATCH($D28,Data!$CG:$CG,0)-1,MATCH($E28&amp;"/"&amp;H$1,Data!$1:$1,0)-1))=TRUE,"",IF(OFFSET(Data!$A$1,MATCH($D28,Data!$CG:$CG,0)-1,MATCH($E28&amp;"/"&amp;H$1,Data!$1:$1,0)-1)=0,"",OFFSET(Data!$A$1,MATCH($D28,Data!$CG:$CG,0)-1,MATCH($E28&amp;"/"&amp;H$1,Data!$1:$1,0)-1)))</f>
        <v/>
      </c>
      <c r="I28" s="256" t="str">
        <f ca="1">IF(ISERROR(OFFSET(Data!$A$1,MATCH($D28,Data!$CG:$CG,0)-1,MATCH($E28&amp;"/"&amp;I$1,Data!$1:$1,0)-1))=TRUE,"",IF(OFFSET(Data!$A$1,MATCH($D28,Data!$CG:$CG,0)-1,MATCH($E28&amp;"/"&amp;I$1,Data!$1:$1,0)-1)=0,"",OFFSET(Data!$A$1,MATCH($D28,Data!$CG:$CG,0)-1,MATCH($E28&amp;"/"&amp;I$1,Data!$1:$1,0)-1)))</f>
        <v/>
      </c>
      <c r="J28" s="256" t="str">
        <f ca="1">IF(ISERROR(OFFSET(Data!$A$1,MATCH($D28,Data!$CG:$CG,0)-1,MATCH($E28&amp;"/"&amp;J$1,Data!$1:$1,0)-1))=TRUE,"",IF(OFFSET(Data!$A$1,MATCH($D28,Data!$CG:$CG,0)-1,MATCH($E28&amp;"/"&amp;J$1,Data!$1:$1,0)-1)=0,"",OFFSET(Data!$A$1,MATCH($D28,Data!$CG:$CG,0)-1,MATCH($E28&amp;"/"&amp;J$1,Data!$1:$1,0)-1)))</f>
        <v/>
      </c>
      <c r="K28" s="256" t="str">
        <f ca="1">IF(ISERROR(OFFSET(Data!$A$1,MATCH($D28,Data!$CG:$CG,0)-1,MATCH($E28&amp;"/"&amp;K$1,Data!$1:$1,0)-1))=TRUE,"",IF(OFFSET(Data!$A$1,MATCH($D28,Data!$CG:$CG,0)-1,MATCH($E28&amp;"/"&amp;K$1,Data!$1:$1,0)-1)=0,"",OFFSET(Data!$A$1,MATCH($D28,Data!$CG:$CG,0)-1,MATCH($E28&amp;"/"&amp;K$1,Data!$1:$1,0)-1)))</f>
        <v/>
      </c>
      <c r="L28" s="256" t="str">
        <f ca="1">IF(ISERROR(OFFSET(Data!$A$1,MATCH($D28,Data!$CG:$CG,0)-1,MATCH($E28&amp;"/"&amp;L$1,Data!$1:$1,0)-1))=TRUE,"",IF(OFFSET(Data!$A$1,MATCH($D28,Data!$CG:$CG,0)-1,MATCH($E28&amp;"/"&amp;L$1,Data!$1:$1,0)-1)=0,"",OFFSET(Data!$A$1,MATCH($D28,Data!$CG:$CG,0)-1,MATCH($E28&amp;"/"&amp;L$1,Data!$1:$1,0)-1)))</f>
        <v/>
      </c>
      <c r="M28" s="256" t="str">
        <f ca="1">IF(ISERROR(OFFSET(Data!$A$1,MATCH($D28,Data!$CG:$CG,0)-1,MATCH($E28&amp;"/"&amp;M$1,Data!$1:$1,0)-1))=TRUE,"",IF(OFFSET(Data!$A$1,MATCH($D28,Data!$CG:$CG,0)-1,MATCH($E28&amp;"/"&amp;M$1,Data!$1:$1,0)-1)=0,"",OFFSET(Data!$A$1,MATCH($D28,Data!$CG:$CG,0)-1,MATCH($E28&amp;"/"&amp;M$1,Data!$1:$1,0)-1)))</f>
        <v/>
      </c>
      <c r="N28" s="256" t="str">
        <f ca="1">IF(ISERROR(OFFSET(Data!$A$1,MATCH($D28,Data!$CG:$CG,0)-1,MATCH($E28&amp;"/"&amp;N$1,Data!$1:$1,0)-1))=TRUE,"",IF(OFFSET(Data!$A$1,MATCH($D28,Data!$CG:$CG,0)-1,MATCH($E28&amp;"/"&amp;N$1,Data!$1:$1,0)-1)=0,"",OFFSET(Data!$A$1,MATCH($D28,Data!$CG:$CG,0)-1,MATCH($E28&amp;"/"&amp;N$1,Data!$1:$1,0)-1)))</f>
        <v/>
      </c>
      <c r="O28" s="256" t="str">
        <f ca="1">IF(ISERROR(OFFSET(Data!$A$1,MATCH($D28,Data!$CG:$CG,0)-1,MATCH($E28&amp;"/"&amp;O$1,Data!$1:$1,0)-1))=TRUE,"",IF(OFFSET(Data!$A$1,MATCH($D28,Data!$CG:$CG,0)-1,MATCH($E28&amp;"/"&amp;O$1,Data!$1:$1,0)-1)=0,"",OFFSET(Data!$A$1,MATCH($D28,Data!$CG:$CG,0)-1,MATCH($E28&amp;"/"&amp;O$1,Data!$1:$1,0)-1)))</f>
        <v/>
      </c>
      <c r="P28" s="256" t="str">
        <f ca="1">IF(ISERROR(OFFSET(Data!$A$1,MATCH($D28,Data!$CG:$CG,0)-1,MATCH($E28&amp;"/"&amp;P$1,Data!$1:$1,0)-1))=TRUE,"",IF(OFFSET(Data!$A$1,MATCH($D28,Data!$CG:$CG,0)-1,MATCH($E28&amp;"/"&amp;P$1,Data!$1:$1,0)-1)=0,"",OFFSET(Data!$A$1,MATCH($D28,Data!$CG:$CG,0)-1,MATCH($E28&amp;"/"&amp;P$1,Data!$1:$1,0)-1)))</f>
        <v/>
      </c>
      <c r="Q28" s="256" t="str">
        <f ca="1">IF(ISERROR(OFFSET(Data!$A$1,MATCH($D28,Data!$CG:$CG,0)-1,MATCH($E28&amp;"/"&amp;Q$1,Data!$1:$1,0)-1))=TRUE,"",IF(OFFSET(Data!$A$1,MATCH($D28,Data!$CG:$CG,0)-1,MATCH($E28&amp;"/"&amp;Q$1,Data!$1:$1,0)-1)=0,"",OFFSET(Data!$A$1,MATCH($D28,Data!$CG:$CG,0)-1,MATCH($E28&amp;"/"&amp;Q$1,Data!$1:$1,0)-1)))</f>
        <v/>
      </c>
      <c r="R28" s="256" t="str">
        <f ca="1">IF(ISERROR(OFFSET(Data!$A$1,MATCH($D28,Data!$CG:$CG,0)-1,MATCH($E28&amp;"/"&amp;R$1,Data!$1:$1,0)-1))=TRUE,"",IF(OFFSET(Data!$A$1,MATCH($D28,Data!$CG:$CG,0)-1,MATCH($E28&amp;"/"&amp;R$1,Data!$1:$1,0)-1)=0,"",OFFSET(Data!$A$1,MATCH($D28,Data!$CG:$CG,0)-1,MATCH($E28&amp;"/"&amp;R$1,Data!$1:$1,0)-1)))</f>
        <v/>
      </c>
      <c r="S28" s="256" t="str">
        <f ca="1">IF(ISERROR(OFFSET(Data!$A$1,MATCH($D28,Data!$CG:$CG,0)-1,MATCH($E28&amp;"/"&amp;S$1,Data!$1:$1,0)-1))=TRUE,"",IF(OFFSET(Data!$A$1,MATCH($D28,Data!$CG:$CG,0)-1,MATCH($E28&amp;"/"&amp;S$1,Data!$1:$1,0)-1)=0,"",OFFSET(Data!$A$1,MATCH($D28,Data!$CG:$CG,0)-1,MATCH($E28&amp;"/"&amp;S$1,Data!$1:$1,0)-1)))</f>
        <v/>
      </c>
      <c r="T28" s="256" t="str">
        <f ca="1">IF(ISERROR(OFFSET(Data!$A$1,MATCH($D28,Data!$CG:$CG,0)-1,MATCH($E28&amp;"/"&amp;T$1,Data!$1:$1,0)-1))=TRUE,"",IF(OFFSET(Data!$A$1,MATCH($D28,Data!$CG:$CG,0)-1,MATCH($E28&amp;"/"&amp;T$1,Data!$1:$1,0)-1)=0,"",OFFSET(Data!$A$1,MATCH($D28,Data!$CG:$CG,0)-1,MATCH($E28&amp;"/"&amp;T$1,Data!$1:$1,0)-1)))</f>
        <v/>
      </c>
      <c r="U28" s="256" t="str">
        <f ca="1">IF(ISERROR(OFFSET(Data!$A$1,MATCH($D28,Data!$CG:$CG,0)-1,MATCH($E28&amp;"/"&amp;U$1,Data!$1:$1,0)-1))=TRUE,"",IF(OFFSET(Data!$A$1,MATCH($D28,Data!$CG:$CG,0)-1,MATCH($E28&amp;"/"&amp;U$1,Data!$1:$1,0)-1)=0,"",OFFSET(Data!$A$1,MATCH($D28,Data!$CG:$CG,0)-1,MATCH($E28&amp;"/"&amp;U$1,Data!$1:$1,0)-1)))</f>
        <v/>
      </c>
      <c r="V28" s="256" t="str">
        <f ca="1">IF(ISERROR(OFFSET(Data!$A$1,MATCH($D28,Data!$CG:$CG,0)-1,MATCH($E28&amp;"/"&amp;V$1,Data!$1:$1,0)-1))=TRUE,"",IF(OFFSET(Data!$A$1,MATCH($D28,Data!$CG:$CG,0)-1,MATCH($E28&amp;"/"&amp;V$1,Data!$1:$1,0)-1)=0,"",OFFSET(Data!$A$1,MATCH($D28,Data!$CG:$CG,0)-1,MATCH($E28&amp;"/"&amp;V$1,Data!$1:$1,0)-1)))</f>
        <v/>
      </c>
      <c r="W28" s="257" t="str">
        <f ca="1">IF(ISERROR(OFFSET(Data!$A$1,MATCH($D28,Data!$CG:$CG,0)-1,MATCH($E28&amp;"/"&amp;W$1,Data!$1:$1,0)-1))=TRUE,"",IF(OFFSET(Data!$A$1,MATCH($D28,Data!$CG:$CG,0)-1,MATCH($E28&amp;"/"&amp;W$1,Data!$1:$1,0)-1)=0,"",OFFSET(Data!$A$1,MATCH($D28,Data!$CG:$CG,0)-1,MATCH($E28&amp;"/"&amp;W$1,Data!$1:$1,0)-1)))</f>
        <v/>
      </c>
      <c r="X28" s="256" t="str">
        <f ca="1">IF(ISERROR(OFFSET(Data!$A$1,MATCH($D28,Data!$CG:$CG,0)-1,MATCH($E28&amp;"/"&amp;X$1,Data!$1:$1,0)-1))=TRUE,"",IF(OFFSET(Data!$A$1,MATCH($D28,Data!$CG:$CG,0)-1,MATCH($E28&amp;"/"&amp;X$1,Data!$1:$1,0)-1)=0,"",OFFSET(Data!$A$1,MATCH($D28,Data!$CG:$CG,0)-1,MATCH($E28&amp;"/"&amp;X$1,Data!$1:$1,0)-1)))</f>
        <v/>
      </c>
      <c r="Y28" s="256" t="str">
        <f ca="1">IF(ISERROR(OFFSET(Data!$A$1,MATCH($D28,Data!$CG:$CG,0)-1,MATCH($E28&amp;"/"&amp;Y$1,Data!$1:$1,0)-1))=TRUE,"",IF(OFFSET(Data!$A$1,MATCH($D28,Data!$CG:$CG,0)-1,MATCH($E28&amp;"/"&amp;Y$1,Data!$1:$1,0)-1)=0,"",OFFSET(Data!$A$1,MATCH($D28,Data!$CG:$CG,0)-1,MATCH($E28&amp;"/"&amp;Y$1,Data!$1:$1,0)-1)))</f>
        <v/>
      </c>
      <c r="Z28" s="256" t="str">
        <f ca="1">IF(ISERROR(OFFSET(Data!$A$1,MATCH($D28,Data!$CG:$CG,0)-1,MATCH($E28&amp;"/"&amp;Z$1,Data!$1:$1,0)-1))=TRUE,"",IF(OFFSET(Data!$A$1,MATCH($D28,Data!$CG:$CG,0)-1,MATCH($E28&amp;"/"&amp;Z$1,Data!$1:$1,0)-1)=0,"",OFFSET(Data!$A$1,MATCH($D28,Data!$CG:$CG,0)-1,MATCH($E28&amp;"/"&amp;Z$1,Data!$1:$1,0)-1)))</f>
        <v/>
      </c>
      <c r="AA28" s="256" t="str">
        <f ca="1">IF(ISERROR(OFFSET(Data!$A$1,MATCH($D28,Data!$CG:$CG,0)-1,MATCH($E28&amp;"/"&amp;AA$1,Data!$1:$1,0)-1))=TRUE,"",IF(OFFSET(Data!$A$1,MATCH($D28,Data!$CG:$CG,0)-1,MATCH($E28&amp;"/"&amp;AA$1,Data!$1:$1,0)-1)=0,"",OFFSET(Data!$A$1,MATCH($D28,Data!$CG:$CG,0)-1,MATCH($E28&amp;"/"&amp;AA$1,Data!$1:$1,0)-1)))</f>
        <v/>
      </c>
      <c r="AB28" s="256" t="str">
        <f ca="1">IF(ISERROR(OFFSET(Data!$A$1,MATCH($D28,Data!$CG:$CG,0)-1,MATCH($E28&amp;"/"&amp;AB$1,Data!$1:$1,0)-1))=TRUE,"",IF(OFFSET(Data!$A$1,MATCH($D28,Data!$CG:$CG,0)-1,MATCH($E28&amp;"/"&amp;AB$1,Data!$1:$1,0)-1)=0,"",OFFSET(Data!$A$1,MATCH($D28,Data!$CG:$CG,0)-1,MATCH($E28&amp;"/"&amp;AB$1,Data!$1:$1,0)-1)))</f>
        <v/>
      </c>
      <c r="AC28" s="256" t="str">
        <f ca="1">IF(ISERROR(OFFSET(Data!$A$1,MATCH($D28,Data!$CG:$CG,0)-1,MATCH($E28&amp;"/"&amp;AC$1,Data!$1:$1,0)-1))=TRUE,"",IF(OFFSET(Data!$A$1,MATCH($D28,Data!$CG:$CG,0)-1,MATCH($E28&amp;"/"&amp;AC$1,Data!$1:$1,0)-1)=0,"",OFFSET(Data!$A$1,MATCH($D28,Data!$CG:$CG,0)-1,MATCH($E28&amp;"/"&amp;AC$1,Data!$1:$1,0)-1)))</f>
        <v/>
      </c>
      <c r="AD28" s="256" t="str">
        <f ca="1">IF(ISERROR(OFFSET(Data!$A$1,MATCH($D28,Data!$CG:$CG,0)-1,MATCH($E28&amp;"/"&amp;AD$1,Data!$1:$1,0)-1))=TRUE,"",IF(OFFSET(Data!$A$1,MATCH($D28,Data!$CG:$CG,0)-1,MATCH($E28&amp;"/"&amp;AD$1,Data!$1:$1,0)-1)=0,"",OFFSET(Data!$A$1,MATCH($D28,Data!$CG:$CG,0)-1,MATCH($E28&amp;"/"&amp;AD$1,Data!$1:$1,0)-1)))</f>
        <v/>
      </c>
      <c r="AE28" s="256" t="str">
        <f ca="1">IF(ISERROR(OFFSET(Data!$A$1,MATCH($D28,Data!$CG:$CG,0)-1,MATCH($E28&amp;"/"&amp;AE$1,Data!$1:$1,0)-1))=TRUE,"",IF(OFFSET(Data!$A$1,MATCH($D28,Data!$CG:$CG,0)-1,MATCH($E28&amp;"/"&amp;AE$1,Data!$1:$1,0)-1)=0,"",OFFSET(Data!$A$1,MATCH($D28,Data!$CG:$CG,0)-1,MATCH($E28&amp;"/"&amp;AE$1,Data!$1:$1,0)-1)))</f>
        <v/>
      </c>
      <c r="AF28" s="258" t="str">
        <f ca="1">IF(ISERROR(OFFSET(Data!$A$1,MATCH($D28,Data!$CG:$CG,0)-1,MATCH($E28&amp;"/"&amp;AF$1,Data!$1:$1,0)-1))=TRUE,"",IF(OFFSET(Data!$A$1,MATCH($D28,Data!$CG:$CG,0)-1,MATCH($E28&amp;"/"&amp;AF$1,Data!$1:$1,0)-1)=0,"",OFFSET(Data!$A$1,MATCH($D28,Data!$CG:$CG,0)-1,MATCH($E28&amp;"/"&amp;AF$1,Data!$1:$1,0)-1)))</f>
        <v/>
      </c>
      <c r="AG28" s="197">
        <f t="shared" ca="1" si="4"/>
        <v>0</v>
      </c>
      <c r="AH28" s="209">
        <f ca="1">SUM(AG24:AG28)</f>
        <v>89</v>
      </c>
    </row>
    <row r="29" spans="1:34" ht="15" customHeight="1" x14ac:dyDescent="0.25">
      <c r="A29" s="445">
        <v>5</v>
      </c>
      <c r="B29" s="468">
        <f>INDEX(Data!CI:CI,MATCH("M"&amp;A29,Data!A:A,0))</f>
        <v>5</v>
      </c>
      <c r="C29" s="471" t="str">
        <f>INDEX(Data!CG:CG,MATCH("M"&amp;A29,Data!A:A,0))</f>
        <v>Mike Bischof-Horak</v>
      </c>
      <c r="D29" s="48" t="str">
        <f>IF(C29&lt;&gt;"",C29,#REF!)</f>
        <v>Mike Bischof-Horak</v>
      </c>
      <c r="E29" s="49" t="s">
        <v>21</v>
      </c>
      <c r="F29" s="247">
        <f ca="1">IF(ISERROR(OFFSET(Data!$A$1,MATCH($D29,Data!$CG:$CG,0)-1,MATCH($E29&amp;"/"&amp;F$1,Data!$1:$1,0)-1))=TRUE,"",IF(OFFSET(Data!$A$1,MATCH($D29,Data!$CG:$CG,0)-1,MATCH($E29&amp;"/"&amp;F$1,Data!$1:$1,0)-1)=0,"",OFFSET(Data!$A$1,MATCH($D29,Data!$CG:$CG,0)-1,MATCH($E29&amp;"/"&amp;F$1,Data!$1:$1,0)-1)))</f>
        <v>3</v>
      </c>
      <c r="G29" s="266">
        <f ca="1">IF(ISERROR(OFFSET(Data!$A$1,MATCH($D29,Data!$CG:$CG,0)-1,MATCH($E29&amp;"/"&amp;G$1,Data!$1:$1,0)-1))=TRUE,"",IF(OFFSET(Data!$A$1,MATCH($D29,Data!$CG:$CG,0)-1,MATCH($E29&amp;"/"&amp;G$1,Data!$1:$1,0)-1)=0,"",OFFSET(Data!$A$1,MATCH($D29,Data!$CG:$CG,0)-1,MATCH($E29&amp;"/"&amp;G$1,Data!$1:$1,0)-1)))</f>
        <v>2</v>
      </c>
      <c r="H29" s="246">
        <f ca="1">IF(ISERROR(OFFSET(Data!$A$1,MATCH($D29,Data!$CG:$CG,0)-1,MATCH($E29&amp;"/"&amp;H$1,Data!$1:$1,0)-1))=TRUE,"",IF(OFFSET(Data!$A$1,MATCH($D29,Data!$CG:$CG,0)-1,MATCH($E29&amp;"/"&amp;H$1,Data!$1:$1,0)-1)=0,"",OFFSET(Data!$A$1,MATCH($D29,Data!$CG:$CG,0)-1,MATCH($E29&amp;"/"&amp;H$1,Data!$1:$1,0)-1)))</f>
        <v>3</v>
      </c>
      <c r="I29" s="246">
        <f ca="1">IF(ISERROR(OFFSET(Data!$A$1,MATCH($D29,Data!$CG:$CG,0)-1,MATCH($E29&amp;"/"&amp;I$1,Data!$1:$1,0)-1))=TRUE,"",IF(OFFSET(Data!$A$1,MATCH($D29,Data!$CG:$CG,0)-1,MATCH($E29&amp;"/"&amp;I$1,Data!$1:$1,0)-1)=0,"",OFFSET(Data!$A$1,MATCH($D29,Data!$CG:$CG,0)-1,MATCH($E29&amp;"/"&amp;I$1,Data!$1:$1,0)-1)))</f>
        <v>3</v>
      </c>
      <c r="J29" s="246">
        <f ca="1">IF(ISERROR(OFFSET(Data!$A$1,MATCH($D29,Data!$CG:$CG,0)-1,MATCH($E29&amp;"/"&amp;J$1,Data!$1:$1,0)-1))=TRUE,"",IF(OFFSET(Data!$A$1,MATCH($D29,Data!$CG:$CG,0)-1,MATCH($E29&amp;"/"&amp;J$1,Data!$1:$1,0)-1)=0,"",OFFSET(Data!$A$1,MATCH($D29,Data!$CG:$CG,0)-1,MATCH($E29&amp;"/"&amp;J$1,Data!$1:$1,0)-1)))</f>
        <v>3</v>
      </c>
      <c r="K29" s="246">
        <f ca="1">IF(ISERROR(OFFSET(Data!$A$1,MATCH($D29,Data!$CG:$CG,0)-1,MATCH($E29&amp;"/"&amp;K$1,Data!$1:$1,0)-1))=TRUE,"",IF(OFFSET(Data!$A$1,MATCH($D29,Data!$CG:$CG,0)-1,MATCH($E29&amp;"/"&amp;K$1,Data!$1:$1,0)-1)=0,"",OFFSET(Data!$A$1,MATCH($D29,Data!$CG:$CG,0)-1,MATCH($E29&amp;"/"&amp;K$1,Data!$1:$1,0)-1)))</f>
        <v>3</v>
      </c>
      <c r="L29" s="260">
        <f ca="1">IF(ISERROR(OFFSET(Data!$A$1,MATCH($D29,Data!$CG:$CG,0)-1,MATCH($E29&amp;"/"&amp;L$1,Data!$1:$1,0)-1))=TRUE,"",IF(OFFSET(Data!$A$1,MATCH($D29,Data!$CG:$CG,0)-1,MATCH($E29&amp;"/"&amp;L$1,Data!$1:$1,0)-1)=0,"",OFFSET(Data!$A$1,MATCH($D29,Data!$CG:$CG,0)-1,MATCH($E29&amp;"/"&amp;L$1,Data!$1:$1,0)-1)))</f>
        <v>4</v>
      </c>
      <c r="M29" s="246">
        <f ca="1">IF(ISERROR(OFFSET(Data!$A$1,MATCH($D29,Data!$CG:$CG,0)-1,MATCH($E29&amp;"/"&amp;M$1,Data!$1:$1,0)-1))=TRUE,"",IF(OFFSET(Data!$A$1,MATCH($D29,Data!$CG:$CG,0)-1,MATCH($E29&amp;"/"&amp;M$1,Data!$1:$1,0)-1)=0,"",OFFSET(Data!$A$1,MATCH($D29,Data!$CG:$CG,0)-1,MATCH($E29&amp;"/"&amp;M$1,Data!$1:$1,0)-1)))</f>
        <v>3</v>
      </c>
      <c r="N29" s="260">
        <f ca="1">IF(ISERROR(OFFSET(Data!$A$1,MATCH($D29,Data!$CG:$CG,0)-1,MATCH($E29&amp;"/"&amp;N$1,Data!$1:$1,0)-1))=TRUE,"",IF(OFFSET(Data!$A$1,MATCH($D29,Data!$CG:$CG,0)-1,MATCH($E29&amp;"/"&amp;N$1,Data!$1:$1,0)-1)=0,"",OFFSET(Data!$A$1,MATCH($D29,Data!$CG:$CG,0)-1,MATCH($E29&amp;"/"&amp;N$1,Data!$1:$1,0)-1)))</f>
        <v>5</v>
      </c>
      <c r="O29" s="260">
        <f ca="1">IF(ISERROR(OFFSET(Data!$A$1,MATCH($D29,Data!$CG:$CG,0)-1,MATCH($E29&amp;"/"&amp;O$1,Data!$1:$1,0)-1))=TRUE,"",IF(OFFSET(Data!$A$1,MATCH($D29,Data!$CG:$CG,0)-1,MATCH($E29&amp;"/"&amp;O$1,Data!$1:$1,0)-1)=0,"",OFFSET(Data!$A$1,MATCH($D29,Data!$CG:$CG,0)-1,MATCH($E29&amp;"/"&amp;O$1,Data!$1:$1,0)-1)))</f>
        <v>4</v>
      </c>
      <c r="P29" s="246">
        <f ca="1">IF(ISERROR(OFFSET(Data!$A$1,MATCH($D29,Data!$CG:$CG,0)-1,MATCH($E29&amp;"/"&amp;P$1,Data!$1:$1,0)-1))=TRUE,"",IF(OFFSET(Data!$A$1,MATCH($D29,Data!$CG:$CG,0)-1,MATCH($E29&amp;"/"&amp;P$1,Data!$1:$1,0)-1)=0,"",OFFSET(Data!$A$1,MATCH($D29,Data!$CG:$CG,0)-1,MATCH($E29&amp;"/"&amp;P$1,Data!$1:$1,0)-1)))</f>
        <v>3</v>
      </c>
      <c r="Q29" s="260">
        <f ca="1">IF(ISERROR(OFFSET(Data!$A$1,MATCH($D29,Data!$CG:$CG,0)-1,MATCH($E29&amp;"/"&amp;Q$1,Data!$1:$1,0)-1))=TRUE,"",IF(OFFSET(Data!$A$1,MATCH($D29,Data!$CG:$CG,0)-1,MATCH($E29&amp;"/"&amp;Q$1,Data!$1:$1,0)-1)=0,"",OFFSET(Data!$A$1,MATCH($D29,Data!$CG:$CG,0)-1,MATCH($E29&amp;"/"&amp;Q$1,Data!$1:$1,0)-1)))</f>
        <v>4</v>
      </c>
      <c r="R29" s="246">
        <f ca="1">IF(ISERROR(OFFSET(Data!$A$1,MATCH($D29,Data!$CG:$CG,0)-1,MATCH($E29&amp;"/"&amp;R$1,Data!$1:$1,0)-1))=TRUE,"",IF(OFFSET(Data!$A$1,MATCH($D29,Data!$CG:$CG,0)-1,MATCH($E29&amp;"/"&amp;R$1,Data!$1:$1,0)-1)=0,"",OFFSET(Data!$A$1,MATCH($D29,Data!$CG:$CG,0)-1,MATCH($E29&amp;"/"&amp;R$1,Data!$1:$1,0)-1)))</f>
        <v>4</v>
      </c>
      <c r="S29" s="250" t="str">
        <f ca="1">IF(ISERROR(OFFSET(Data!$A$1,MATCH($D29,Data!$CG:$CG,0)-1,MATCH($E29&amp;"/"&amp;S$1,Data!$1:$1,0)-1))=TRUE,"",IF(OFFSET(Data!$A$1,MATCH($D29,Data!$CG:$CG,0)-1,MATCH($E29&amp;"/"&amp;S$1,Data!$1:$1,0)-1)=0,"",OFFSET(Data!$A$1,MATCH($D29,Data!$CG:$CG,0)-1,MATCH($E29&amp;"/"&amp;S$1,Data!$1:$1,0)-1)))</f>
        <v/>
      </c>
      <c r="T29" s="250" t="str">
        <f ca="1">IF(ISERROR(OFFSET(Data!$A$1,MATCH($D29,Data!$CG:$CG,0)-1,MATCH($E29&amp;"/"&amp;T$1,Data!$1:$1,0)-1))=TRUE,"",IF(OFFSET(Data!$A$1,MATCH($D29,Data!$CG:$CG,0)-1,MATCH($E29&amp;"/"&amp;T$1,Data!$1:$1,0)-1)=0,"",OFFSET(Data!$A$1,MATCH($D29,Data!$CG:$CG,0)-1,MATCH($E29&amp;"/"&amp;T$1,Data!$1:$1,0)-1)))</f>
        <v/>
      </c>
      <c r="U29" s="250" t="str">
        <f ca="1">IF(ISERROR(OFFSET(Data!$A$1,MATCH($D29,Data!$CG:$CG,0)-1,MATCH($E29&amp;"/"&amp;U$1,Data!$1:$1,0)-1))=TRUE,"",IF(OFFSET(Data!$A$1,MATCH($D29,Data!$CG:$CG,0)-1,MATCH($E29&amp;"/"&amp;U$1,Data!$1:$1,0)-1)=0,"",OFFSET(Data!$A$1,MATCH($D29,Data!$CG:$CG,0)-1,MATCH($E29&amp;"/"&amp;U$1,Data!$1:$1,0)-1)))</f>
        <v/>
      </c>
      <c r="V29" s="250" t="str">
        <f ca="1">IF(ISERROR(OFFSET(Data!$A$1,MATCH($D29,Data!$CG:$CG,0)-1,MATCH($E29&amp;"/"&amp;V$1,Data!$1:$1,0)-1))=TRUE,"",IF(OFFSET(Data!$A$1,MATCH($D29,Data!$CG:$CG,0)-1,MATCH($E29&amp;"/"&amp;V$1,Data!$1:$1,0)-1)=0,"",OFFSET(Data!$A$1,MATCH($D29,Data!$CG:$CG,0)-1,MATCH($E29&amp;"/"&amp;V$1,Data!$1:$1,0)-1)))</f>
        <v/>
      </c>
      <c r="W29" s="272" t="str">
        <f ca="1">IF(ISERROR(OFFSET(Data!$A$1,MATCH($D29,Data!$CG:$CG,0)-1,MATCH($E29&amp;"/"&amp;W$1,Data!$1:$1,0)-1))=TRUE,"",IF(OFFSET(Data!$A$1,MATCH($D29,Data!$CG:$CG,0)-1,MATCH($E29&amp;"/"&amp;W$1,Data!$1:$1,0)-1)=0,"",OFFSET(Data!$A$1,MATCH($D29,Data!$CG:$CG,0)-1,MATCH($E29&amp;"/"&amp;W$1,Data!$1:$1,0)-1)))</f>
        <v/>
      </c>
      <c r="X29" s="250" t="str">
        <f ca="1">IF(ISERROR(OFFSET(Data!$A$1,MATCH($D29,Data!$CG:$CG,0)-1,MATCH($E29&amp;"/"&amp;X$1,Data!$1:$1,0)-1))=TRUE,"",IF(OFFSET(Data!$A$1,MATCH($D29,Data!$CG:$CG,0)-1,MATCH($E29&amp;"/"&amp;X$1,Data!$1:$1,0)-1)=0,"",OFFSET(Data!$A$1,MATCH($D29,Data!$CG:$CG,0)-1,MATCH($E29&amp;"/"&amp;X$1,Data!$1:$1,0)-1)))</f>
        <v/>
      </c>
      <c r="Y29" s="250" t="str">
        <f ca="1">IF(ISERROR(OFFSET(Data!$A$1,MATCH($D29,Data!$CG:$CG,0)-1,MATCH($E29&amp;"/"&amp;Y$1,Data!$1:$1,0)-1))=TRUE,"",IF(OFFSET(Data!$A$1,MATCH($D29,Data!$CG:$CG,0)-1,MATCH($E29&amp;"/"&amp;Y$1,Data!$1:$1,0)-1)=0,"",OFFSET(Data!$A$1,MATCH($D29,Data!$CG:$CG,0)-1,MATCH($E29&amp;"/"&amp;Y$1,Data!$1:$1,0)-1)))</f>
        <v/>
      </c>
      <c r="Z29" s="250" t="str">
        <f ca="1">IF(ISERROR(OFFSET(Data!$A$1,MATCH($D29,Data!$CG:$CG,0)-1,MATCH($E29&amp;"/"&amp;Z$1,Data!$1:$1,0)-1))=TRUE,"",IF(OFFSET(Data!$A$1,MATCH($D29,Data!$CG:$CG,0)-1,MATCH($E29&amp;"/"&amp;Z$1,Data!$1:$1,0)-1)=0,"",OFFSET(Data!$A$1,MATCH($D29,Data!$CG:$CG,0)-1,MATCH($E29&amp;"/"&amp;Z$1,Data!$1:$1,0)-1)))</f>
        <v/>
      </c>
      <c r="AA29" s="250" t="str">
        <f ca="1">IF(ISERROR(OFFSET(Data!$A$1,MATCH($D29,Data!$CG:$CG,0)-1,MATCH($E29&amp;"/"&amp;AA$1,Data!$1:$1,0)-1))=TRUE,"",IF(OFFSET(Data!$A$1,MATCH($D29,Data!$CG:$CG,0)-1,MATCH($E29&amp;"/"&amp;AA$1,Data!$1:$1,0)-1)=0,"",OFFSET(Data!$A$1,MATCH($D29,Data!$CG:$CG,0)-1,MATCH($E29&amp;"/"&amp;AA$1,Data!$1:$1,0)-1)))</f>
        <v/>
      </c>
      <c r="AB29" s="250" t="str">
        <f ca="1">IF(ISERROR(OFFSET(Data!$A$1,MATCH($D29,Data!$CG:$CG,0)-1,MATCH($E29&amp;"/"&amp;AB$1,Data!$1:$1,0)-1))=TRUE,"",IF(OFFSET(Data!$A$1,MATCH($D29,Data!$CG:$CG,0)-1,MATCH($E29&amp;"/"&amp;AB$1,Data!$1:$1,0)-1)=0,"",OFFSET(Data!$A$1,MATCH($D29,Data!$CG:$CG,0)-1,MATCH($E29&amp;"/"&amp;AB$1,Data!$1:$1,0)-1)))</f>
        <v/>
      </c>
      <c r="AC29" s="250" t="str">
        <f ca="1">IF(ISERROR(OFFSET(Data!$A$1,MATCH($D29,Data!$CG:$CG,0)-1,MATCH($E29&amp;"/"&amp;AC$1,Data!$1:$1,0)-1))=TRUE,"",IF(OFFSET(Data!$A$1,MATCH($D29,Data!$CG:$CG,0)-1,MATCH($E29&amp;"/"&amp;AC$1,Data!$1:$1,0)-1)=0,"",OFFSET(Data!$A$1,MATCH($D29,Data!$CG:$CG,0)-1,MATCH($E29&amp;"/"&amp;AC$1,Data!$1:$1,0)-1)))</f>
        <v/>
      </c>
      <c r="AD29" s="250" t="str">
        <f ca="1">IF(ISERROR(OFFSET(Data!$A$1,MATCH($D29,Data!$CG:$CG,0)-1,MATCH($E29&amp;"/"&amp;AD$1,Data!$1:$1,0)-1))=TRUE,"",IF(OFFSET(Data!$A$1,MATCH($D29,Data!$CG:$CG,0)-1,MATCH($E29&amp;"/"&amp;AD$1,Data!$1:$1,0)-1)=0,"",OFFSET(Data!$A$1,MATCH($D29,Data!$CG:$CG,0)-1,MATCH($E29&amp;"/"&amp;AD$1,Data!$1:$1,0)-1)))</f>
        <v/>
      </c>
      <c r="AE29" s="250" t="str">
        <f ca="1">IF(ISERROR(OFFSET(Data!$A$1,MATCH($D29,Data!$CG:$CG,0)-1,MATCH($E29&amp;"/"&amp;AE$1,Data!$1:$1,0)-1))=TRUE,"",IF(OFFSET(Data!$A$1,MATCH($D29,Data!$CG:$CG,0)-1,MATCH($E29&amp;"/"&amp;AE$1,Data!$1:$1,0)-1)=0,"",OFFSET(Data!$A$1,MATCH($D29,Data!$CG:$CG,0)-1,MATCH($E29&amp;"/"&amp;AE$1,Data!$1:$1,0)-1)))</f>
        <v/>
      </c>
      <c r="AF29" s="251" t="str">
        <f ca="1">IF(ISERROR(OFFSET(Data!$A$1,MATCH($D29,Data!$CG:$CG,0)-1,MATCH($E29&amp;"/"&amp;AF$1,Data!$1:$1,0)-1))=TRUE,"",IF(OFFSET(Data!$A$1,MATCH($D29,Data!$CG:$CG,0)-1,MATCH($E29&amp;"/"&amp;AF$1,Data!$1:$1,0)-1)=0,"",OFFSET(Data!$A$1,MATCH($D29,Data!$CG:$CG,0)-1,MATCH($E29&amp;"/"&amp;AF$1,Data!$1:$1,0)-1)))</f>
        <v/>
      </c>
      <c r="AG29" s="206">
        <f t="shared" ca="1" si="4"/>
        <v>44</v>
      </c>
      <c r="AH29" s="207">
        <f ca="1">AG29</f>
        <v>44</v>
      </c>
    </row>
    <row r="30" spans="1:34" ht="15" customHeight="1" thickBot="1" x14ac:dyDescent="0.3">
      <c r="A30" s="446"/>
      <c r="B30" s="469"/>
      <c r="C30" s="472"/>
      <c r="D30" s="50" t="str">
        <f>IF(C30&lt;&gt;"",C30,D29)</f>
        <v>Mike Bischof-Horak</v>
      </c>
      <c r="E30" s="51" t="s">
        <v>22</v>
      </c>
      <c r="F30" s="248">
        <f ca="1">IF(ISERROR(OFFSET(Data!$A$1,MATCH($D30,Data!$CG:$CG,0)-1,MATCH($E30&amp;"/"&amp;F$1,Data!$1:$1,0)-1))=TRUE,"",IF(OFFSET(Data!$A$1,MATCH($D30,Data!$CG:$CG,0)-1,MATCH($E30&amp;"/"&amp;F$1,Data!$1:$1,0)-1)=0,"",OFFSET(Data!$A$1,MATCH($D30,Data!$CG:$CG,0)-1,MATCH($E30&amp;"/"&amp;F$1,Data!$1:$1,0)-1)))</f>
        <v>3</v>
      </c>
      <c r="G30" s="259">
        <f ca="1">IF(ISERROR(OFFSET(Data!$A$1,MATCH($D30,Data!$CG:$CG,0)-1,MATCH($E30&amp;"/"&amp;G$1,Data!$1:$1,0)-1))=TRUE,"",IF(OFFSET(Data!$A$1,MATCH($D30,Data!$CG:$CG,0)-1,MATCH($E30&amp;"/"&amp;G$1,Data!$1:$1,0)-1)=0,"",OFFSET(Data!$A$1,MATCH($D30,Data!$CG:$CG,0)-1,MATCH($E30&amp;"/"&amp;G$1,Data!$1:$1,0)-1)))</f>
        <v>2</v>
      </c>
      <c r="H30" s="261">
        <f ca="1">IF(ISERROR(OFFSET(Data!$A$1,MATCH($D30,Data!$CG:$CG,0)-1,MATCH($E30&amp;"/"&amp;H$1,Data!$1:$1,0)-1))=TRUE,"",IF(OFFSET(Data!$A$1,MATCH($D30,Data!$CG:$CG,0)-1,MATCH($E30&amp;"/"&amp;H$1,Data!$1:$1,0)-1)=0,"",OFFSET(Data!$A$1,MATCH($D30,Data!$CG:$CG,0)-1,MATCH($E30&amp;"/"&amp;H$1,Data!$1:$1,0)-1)))</f>
        <v>4</v>
      </c>
      <c r="I30" s="249">
        <f ca="1">IF(ISERROR(OFFSET(Data!$A$1,MATCH($D30,Data!$CG:$CG,0)-1,MATCH($E30&amp;"/"&amp;I$1,Data!$1:$1,0)-1))=TRUE,"",IF(OFFSET(Data!$A$1,MATCH($D30,Data!$CG:$CG,0)-1,MATCH($E30&amp;"/"&amp;I$1,Data!$1:$1,0)-1)=0,"",OFFSET(Data!$A$1,MATCH($D30,Data!$CG:$CG,0)-1,MATCH($E30&amp;"/"&amp;I$1,Data!$1:$1,0)-1)))</f>
        <v>3</v>
      </c>
      <c r="J30" s="261">
        <f ca="1">IF(ISERROR(OFFSET(Data!$A$1,MATCH($D30,Data!$CG:$CG,0)-1,MATCH($E30&amp;"/"&amp;J$1,Data!$1:$1,0)-1))=TRUE,"",IF(OFFSET(Data!$A$1,MATCH($D30,Data!$CG:$CG,0)-1,MATCH($E30&amp;"/"&amp;J$1,Data!$1:$1,0)-1)=0,"",OFFSET(Data!$A$1,MATCH($D30,Data!$CG:$CG,0)-1,MATCH($E30&amp;"/"&amp;J$1,Data!$1:$1,0)-1)))</f>
        <v>4</v>
      </c>
      <c r="K30" s="249">
        <f ca="1">IF(ISERROR(OFFSET(Data!$A$1,MATCH($D30,Data!$CG:$CG,0)-1,MATCH($E30&amp;"/"&amp;K$1,Data!$1:$1,0)-1))=TRUE,"",IF(OFFSET(Data!$A$1,MATCH($D30,Data!$CG:$CG,0)-1,MATCH($E30&amp;"/"&amp;K$1,Data!$1:$1,0)-1)=0,"",OFFSET(Data!$A$1,MATCH($D30,Data!$CG:$CG,0)-1,MATCH($E30&amp;"/"&amp;K$1,Data!$1:$1,0)-1)))</f>
        <v>3</v>
      </c>
      <c r="L30" s="249">
        <f ca="1">IF(ISERROR(OFFSET(Data!$A$1,MATCH($D30,Data!$CG:$CG,0)-1,MATCH($E30&amp;"/"&amp;L$1,Data!$1:$1,0)-1))=TRUE,"",IF(OFFSET(Data!$A$1,MATCH($D30,Data!$CG:$CG,0)-1,MATCH($E30&amp;"/"&amp;L$1,Data!$1:$1,0)-1)=0,"",OFFSET(Data!$A$1,MATCH($D30,Data!$CG:$CG,0)-1,MATCH($E30&amp;"/"&amp;L$1,Data!$1:$1,0)-1)))</f>
        <v>3</v>
      </c>
      <c r="M30" s="249">
        <f ca="1">IF(ISERROR(OFFSET(Data!$A$1,MATCH($D30,Data!$CG:$CG,0)-1,MATCH($E30&amp;"/"&amp;M$1,Data!$1:$1,0)-1))=TRUE,"",IF(OFFSET(Data!$A$1,MATCH($D30,Data!$CG:$CG,0)-1,MATCH($E30&amp;"/"&amp;M$1,Data!$1:$1,0)-1)=0,"",OFFSET(Data!$A$1,MATCH($D30,Data!$CG:$CG,0)-1,MATCH($E30&amp;"/"&amp;M$1,Data!$1:$1,0)-1)))</f>
        <v>3</v>
      </c>
      <c r="N30" s="249">
        <f ca="1">IF(ISERROR(OFFSET(Data!$A$1,MATCH($D30,Data!$CG:$CG,0)-1,MATCH($E30&amp;"/"&amp;N$1,Data!$1:$1,0)-1))=TRUE,"",IF(OFFSET(Data!$A$1,MATCH($D30,Data!$CG:$CG,0)-1,MATCH($E30&amp;"/"&amp;N$1,Data!$1:$1,0)-1)=0,"",OFFSET(Data!$A$1,MATCH($D30,Data!$CG:$CG,0)-1,MATCH($E30&amp;"/"&amp;N$1,Data!$1:$1,0)-1)))</f>
        <v>4</v>
      </c>
      <c r="O30" s="261">
        <f ca="1">IF(ISERROR(OFFSET(Data!$A$1,MATCH($D30,Data!$CG:$CG,0)-1,MATCH($E30&amp;"/"&amp;O$1,Data!$1:$1,0)-1))=TRUE,"",IF(OFFSET(Data!$A$1,MATCH($D30,Data!$CG:$CG,0)-1,MATCH($E30&amp;"/"&amp;O$1,Data!$1:$1,0)-1)=0,"",OFFSET(Data!$A$1,MATCH($D30,Data!$CG:$CG,0)-1,MATCH($E30&amp;"/"&amp;O$1,Data!$1:$1,0)-1)))</f>
        <v>4</v>
      </c>
      <c r="P30" s="261">
        <f ca="1">IF(ISERROR(OFFSET(Data!$A$1,MATCH($D30,Data!$CG:$CG,0)-1,MATCH($E30&amp;"/"&amp;P$1,Data!$1:$1,0)-1))=TRUE,"",IF(OFFSET(Data!$A$1,MATCH($D30,Data!$CG:$CG,0)-1,MATCH($E30&amp;"/"&amp;P$1,Data!$1:$1,0)-1)=0,"",OFFSET(Data!$A$1,MATCH($D30,Data!$CG:$CG,0)-1,MATCH($E30&amp;"/"&amp;P$1,Data!$1:$1,0)-1)))</f>
        <v>4</v>
      </c>
      <c r="Q30" s="261">
        <f ca="1">IF(ISERROR(OFFSET(Data!$A$1,MATCH($D30,Data!$CG:$CG,0)-1,MATCH($E30&amp;"/"&amp;Q$1,Data!$1:$1,0)-1))=TRUE,"",IF(OFFSET(Data!$A$1,MATCH($D30,Data!$CG:$CG,0)-1,MATCH($E30&amp;"/"&amp;Q$1,Data!$1:$1,0)-1)=0,"",OFFSET(Data!$A$1,MATCH($D30,Data!$CG:$CG,0)-1,MATCH($E30&amp;"/"&amp;Q$1,Data!$1:$1,0)-1)))</f>
        <v>4</v>
      </c>
      <c r="R30" s="261">
        <f ca="1">IF(ISERROR(OFFSET(Data!$A$1,MATCH($D30,Data!$CG:$CG,0)-1,MATCH($E30&amp;"/"&amp;R$1,Data!$1:$1,0)-1))=TRUE,"",IF(OFFSET(Data!$A$1,MATCH($D30,Data!$CG:$CG,0)-1,MATCH($E30&amp;"/"&amp;R$1,Data!$1:$1,0)-1)=0,"",OFFSET(Data!$A$1,MATCH($D30,Data!$CG:$CG,0)-1,MATCH($E30&amp;"/"&amp;R$1,Data!$1:$1,0)-1)))</f>
        <v>5</v>
      </c>
      <c r="S30" s="252" t="str">
        <f ca="1">IF(ISERROR(OFFSET(Data!$A$1,MATCH($D30,Data!$CG:$CG,0)-1,MATCH($E30&amp;"/"&amp;S$1,Data!$1:$1,0)-1))=TRUE,"",IF(OFFSET(Data!$A$1,MATCH($D30,Data!$CG:$CG,0)-1,MATCH($E30&amp;"/"&amp;S$1,Data!$1:$1,0)-1)=0,"",OFFSET(Data!$A$1,MATCH($D30,Data!$CG:$CG,0)-1,MATCH($E30&amp;"/"&amp;S$1,Data!$1:$1,0)-1)))</f>
        <v/>
      </c>
      <c r="T30" s="252" t="str">
        <f ca="1">IF(ISERROR(OFFSET(Data!$A$1,MATCH($D30,Data!$CG:$CG,0)-1,MATCH($E30&amp;"/"&amp;T$1,Data!$1:$1,0)-1))=TRUE,"",IF(OFFSET(Data!$A$1,MATCH($D30,Data!$CG:$CG,0)-1,MATCH($E30&amp;"/"&amp;T$1,Data!$1:$1,0)-1)=0,"",OFFSET(Data!$A$1,MATCH($D30,Data!$CG:$CG,0)-1,MATCH($E30&amp;"/"&amp;T$1,Data!$1:$1,0)-1)))</f>
        <v/>
      </c>
      <c r="U30" s="252" t="str">
        <f ca="1">IF(ISERROR(OFFSET(Data!$A$1,MATCH($D30,Data!$CG:$CG,0)-1,MATCH($E30&amp;"/"&amp;U$1,Data!$1:$1,0)-1))=TRUE,"",IF(OFFSET(Data!$A$1,MATCH($D30,Data!$CG:$CG,0)-1,MATCH($E30&amp;"/"&amp;U$1,Data!$1:$1,0)-1)=0,"",OFFSET(Data!$A$1,MATCH($D30,Data!$CG:$CG,0)-1,MATCH($E30&amp;"/"&amp;U$1,Data!$1:$1,0)-1)))</f>
        <v/>
      </c>
      <c r="V30" s="252" t="str">
        <f ca="1">IF(ISERROR(OFFSET(Data!$A$1,MATCH($D30,Data!$CG:$CG,0)-1,MATCH($E30&amp;"/"&amp;V$1,Data!$1:$1,0)-1))=TRUE,"",IF(OFFSET(Data!$A$1,MATCH($D30,Data!$CG:$CG,0)-1,MATCH($E30&amp;"/"&amp;V$1,Data!$1:$1,0)-1)=0,"",OFFSET(Data!$A$1,MATCH($D30,Data!$CG:$CG,0)-1,MATCH($E30&amp;"/"&amp;V$1,Data!$1:$1,0)-1)))</f>
        <v/>
      </c>
      <c r="W30" s="269" t="str">
        <f ca="1">IF(ISERROR(OFFSET(Data!$A$1,MATCH($D30,Data!$CG:$CG,0)-1,MATCH($E30&amp;"/"&amp;W$1,Data!$1:$1,0)-1))=TRUE,"",IF(OFFSET(Data!$A$1,MATCH($D30,Data!$CG:$CG,0)-1,MATCH($E30&amp;"/"&amp;W$1,Data!$1:$1,0)-1)=0,"",OFFSET(Data!$A$1,MATCH($D30,Data!$CG:$CG,0)-1,MATCH($E30&amp;"/"&amp;W$1,Data!$1:$1,0)-1)))</f>
        <v/>
      </c>
      <c r="X30" s="252" t="str">
        <f ca="1">IF(ISERROR(OFFSET(Data!$A$1,MATCH($D30,Data!$CG:$CG,0)-1,MATCH($E30&amp;"/"&amp;X$1,Data!$1:$1,0)-1))=TRUE,"",IF(OFFSET(Data!$A$1,MATCH($D30,Data!$CG:$CG,0)-1,MATCH($E30&amp;"/"&amp;X$1,Data!$1:$1,0)-1)=0,"",OFFSET(Data!$A$1,MATCH($D30,Data!$CG:$CG,0)-1,MATCH($E30&amp;"/"&amp;X$1,Data!$1:$1,0)-1)))</f>
        <v/>
      </c>
      <c r="Y30" s="252" t="str">
        <f ca="1">IF(ISERROR(OFFSET(Data!$A$1,MATCH($D30,Data!$CG:$CG,0)-1,MATCH($E30&amp;"/"&amp;Y$1,Data!$1:$1,0)-1))=TRUE,"",IF(OFFSET(Data!$A$1,MATCH($D30,Data!$CG:$CG,0)-1,MATCH($E30&amp;"/"&amp;Y$1,Data!$1:$1,0)-1)=0,"",OFFSET(Data!$A$1,MATCH($D30,Data!$CG:$CG,0)-1,MATCH($E30&amp;"/"&amp;Y$1,Data!$1:$1,0)-1)))</f>
        <v/>
      </c>
      <c r="Z30" s="252" t="str">
        <f ca="1">IF(ISERROR(OFFSET(Data!$A$1,MATCH($D30,Data!$CG:$CG,0)-1,MATCH($E30&amp;"/"&amp;Z$1,Data!$1:$1,0)-1))=TRUE,"",IF(OFFSET(Data!$A$1,MATCH($D30,Data!$CG:$CG,0)-1,MATCH($E30&amp;"/"&amp;Z$1,Data!$1:$1,0)-1)=0,"",OFFSET(Data!$A$1,MATCH($D30,Data!$CG:$CG,0)-1,MATCH($E30&amp;"/"&amp;Z$1,Data!$1:$1,0)-1)))</f>
        <v/>
      </c>
      <c r="AA30" s="252" t="str">
        <f ca="1">IF(ISERROR(OFFSET(Data!$A$1,MATCH($D30,Data!$CG:$CG,0)-1,MATCH($E30&amp;"/"&amp;AA$1,Data!$1:$1,0)-1))=TRUE,"",IF(OFFSET(Data!$A$1,MATCH($D30,Data!$CG:$CG,0)-1,MATCH($E30&amp;"/"&amp;AA$1,Data!$1:$1,0)-1)=0,"",OFFSET(Data!$A$1,MATCH($D30,Data!$CG:$CG,0)-1,MATCH($E30&amp;"/"&amp;AA$1,Data!$1:$1,0)-1)))</f>
        <v/>
      </c>
      <c r="AB30" s="252" t="str">
        <f ca="1">IF(ISERROR(OFFSET(Data!$A$1,MATCH($D30,Data!$CG:$CG,0)-1,MATCH($E30&amp;"/"&amp;AB$1,Data!$1:$1,0)-1))=TRUE,"",IF(OFFSET(Data!$A$1,MATCH($D30,Data!$CG:$CG,0)-1,MATCH($E30&amp;"/"&amp;AB$1,Data!$1:$1,0)-1)=0,"",OFFSET(Data!$A$1,MATCH($D30,Data!$CG:$CG,0)-1,MATCH($E30&amp;"/"&amp;AB$1,Data!$1:$1,0)-1)))</f>
        <v/>
      </c>
      <c r="AC30" s="252" t="str">
        <f ca="1">IF(ISERROR(OFFSET(Data!$A$1,MATCH($D30,Data!$CG:$CG,0)-1,MATCH($E30&amp;"/"&amp;AC$1,Data!$1:$1,0)-1))=TRUE,"",IF(OFFSET(Data!$A$1,MATCH($D30,Data!$CG:$CG,0)-1,MATCH($E30&amp;"/"&amp;AC$1,Data!$1:$1,0)-1)=0,"",OFFSET(Data!$A$1,MATCH($D30,Data!$CG:$CG,0)-1,MATCH($E30&amp;"/"&amp;AC$1,Data!$1:$1,0)-1)))</f>
        <v/>
      </c>
      <c r="AD30" s="252" t="str">
        <f ca="1">IF(ISERROR(OFFSET(Data!$A$1,MATCH($D30,Data!$CG:$CG,0)-1,MATCH($E30&amp;"/"&amp;AD$1,Data!$1:$1,0)-1))=TRUE,"",IF(OFFSET(Data!$A$1,MATCH($D30,Data!$CG:$CG,0)-1,MATCH($E30&amp;"/"&amp;AD$1,Data!$1:$1,0)-1)=0,"",OFFSET(Data!$A$1,MATCH($D30,Data!$CG:$CG,0)-1,MATCH($E30&amp;"/"&amp;AD$1,Data!$1:$1,0)-1)))</f>
        <v/>
      </c>
      <c r="AE30" s="252" t="str">
        <f ca="1">IF(ISERROR(OFFSET(Data!$A$1,MATCH($D30,Data!$CG:$CG,0)-1,MATCH($E30&amp;"/"&amp;AE$1,Data!$1:$1,0)-1))=TRUE,"",IF(OFFSET(Data!$A$1,MATCH($D30,Data!$CG:$CG,0)-1,MATCH($E30&amp;"/"&amp;AE$1,Data!$1:$1,0)-1)=0,"",OFFSET(Data!$A$1,MATCH($D30,Data!$CG:$CG,0)-1,MATCH($E30&amp;"/"&amp;AE$1,Data!$1:$1,0)-1)))</f>
        <v/>
      </c>
      <c r="AF30" s="253" t="str">
        <f ca="1">IF(ISERROR(OFFSET(Data!$A$1,MATCH($D30,Data!$CG:$CG,0)-1,MATCH($E30&amp;"/"&amp;AF$1,Data!$1:$1,0)-1))=TRUE,"",IF(OFFSET(Data!$A$1,MATCH($D30,Data!$CG:$CG,0)-1,MATCH($E30&amp;"/"&amp;AF$1,Data!$1:$1,0)-1)=0,"",OFFSET(Data!$A$1,MATCH($D30,Data!$CG:$CG,0)-1,MATCH($E30&amp;"/"&amp;AF$1,Data!$1:$1,0)-1)))</f>
        <v/>
      </c>
      <c r="AG30" s="188">
        <f t="shared" ca="1" si="4"/>
        <v>46</v>
      </c>
      <c r="AH30" s="208">
        <f ca="1">SUM(AG29:AG30)</f>
        <v>90</v>
      </c>
    </row>
    <row r="31" spans="1:34" ht="15" hidden="1" customHeight="1" x14ac:dyDescent="0.25">
      <c r="A31" s="446"/>
      <c r="B31" s="469"/>
      <c r="C31" s="472"/>
      <c r="D31" s="50" t="str">
        <f>IF(C31&lt;&gt;"",C31,D30)</f>
        <v>Mike Bischof-Horak</v>
      </c>
      <c r="E31" s="51" t="s">
        <v>23</v>
      </c>
      <c r="F31" s="254" t="str">
        <f ca="1">IF(ISERROR(OFFSET(Data!$A$1,MATCH($D31,Data!$CG:$CG,0)-1,MATCH($E31&amp;"/"&amp;F$1,Data!$1:$1,0)-1))=TRUE,"",IF(OFFSET(Data!$A$1,MATCH($D31,Data!$CG:$CG,0)-1,MATCH($E31&amp;"/"&amp;F$1,Data!$1:$1,0)-1)=0,"",OFFSET(Data!$A$1,MATCH($D31,Data!$CG:$CG,0)-1,MATCH($E31&amp;"/"&amp;F$1,Data!$1:$1,0)-1)))</f>
        <v/>
      </c>
      <c r="G31" s="252" t="str">
        <f ca="1">IF(ISERROR(OFFSET(Data!$A$1,MATCH($D31,Data!$CG:$CG,0)-1,MATCH($E31&amp;"/"&amp;G$1,Data!$1:$1,0)-1))=TRUE,"",IF(OFFSET(Data!$A$1,MATCH($D31,Data!$CG:$CG,0)-1,MATCH($E31&amp;"/"&amp;G$1,Data!$1:$1,0)-1)=0,"",OFFSET(Data!$A$1,MATCH($D31,Data!$CG:$CG,0)-1,MATCH($E31&amp;"/"&amp;G$1,Data!$1:$1,0)-1)))</f>
        <v/>
      </c>
      <c r="H31" s="252" t="str">
        <f ca="1">IF(ISERROR(OFFSET(Data!$A$1,MATCH($D31,Data!$CG:$CG,0)-1,MATCH($E31&amp;"/"&amp;H$1,Data!$1:$1,0)-1))=TRUE,"",IF(OFFSET(Data!$A$1,MATCH($D31,Data!$CG:$CG,0)-1,MATCH($E31&amp;"/"&amp;H$1,Data!$1:$1,0)-1)=0,"",OFFSET(Data!$A$1,MATCH($D31,Data!$CG:$CG,0)-1,MATCH($E31&amp;"/"&amp;H$1,Data!$1:$1,0)-1)))</f>
        <v/>
      </c>
      <c r="I31" s="252" t="str">
        <f ca="1">IF(ISERROR(OFFSET(Data!$A$1,MATCH($D31,Data!$CG:$CG,0)-1,MATCH($E31&amp;"/"&amp;I$1,Data!$1:$1,0)-1))=TRUE,"",IF(OFFSET(Data!$A$1,MATCH($D31,Data!$CG:$CG,0)-1,MATCH($E31&amp;"/"&amp;I$1,Data!$1:$1,0)-1)=0,"",OFFSET(Data!$A$1,MATCH($D31,Data!$CG:$CG,0)-1,MATCH($E31&amp;"/"&amp;I$1,Data!$1:$1,0)-1)))</f>
        <v/>
      </c>
      <c r="J31" s="252" t="str">
        <f ca="1">IF(ISERROR(OFFSET(Data!$A$1,MATCH($D31,Data!$CG:$CG,0)-1,MATCH($E31&amp;"/"&amp;J$1,Data!$1:$1,0)-1))=TRUE,"",IF(OFFSET(Data!$A$1,MATCH($D31,Data!$CG:$CG,0)-1,MATCH($E31&amp;"/"&amp;J$1,Data!$1:$1,0)-1)=0,"",OFFSET(Data!$A$1,MATCH($D31,Data!$CG:$CG,0)-1,MATCH($E31&amp;"/"&amp;J$1,Data!$1:$1,0)-1)))</f>
        <v/>
      </c>
      <c r="K31" s="252" t="str">
        <f ca="1">IF(ISERROR(OFFSET(Data!$A$1,MATCH($D31,Data!$CG:$CG,0)-1,MATCH($E31&amp;"/"&amp;K$1,Data!$1:$1,0)-1))=TRUE,"",IF(OFFSET(Data!$A$1,MATCH($D31,Data!$CG:$CG,0)-1,MATCH($E31&amp;"/"&amp;K$1,Data!$1:$1,0)-1)=0,"",OFFSET(Data!$A$1,MATCH($D31,Data!$CG:$CG,0)-1,MATCH($E31&amp;"/"&amp;K$1,Data!$1:$1,0)-1)))</f>
        <v/>
      </c>
      <c r="L31" s="252" t="str">
        <f ca="1">IF(ISERROR(OFFSET(Data!$A$1,MATCH($D31,Data!$CG:$CG,0)-1,MATCH($E31&amp;"/"&amp;L$1,Data!$1:$1,0)-1))=TRUE,"",IF(OFFSET(Data!$A$1,MATCH($D31,Data!$CG:$CG,0)-1,MATCH($E31&amp;"/"&amp;L$1,Data!$1:$1,0)-1)=0,"",OFFSET(Data!$A$1,MATCH($D31,Data!$CG:$CG,0)-1,MATCH($E31&amp;"/"&amp;L$1,Data!$1:$1,0)-1)))</f>
        <v/>
      </c>
      <c r="M31" s="252" t="str">
        <f ca="1">IF(ISERROR(OFFSET(Data!$A$1,MATCH($D31,Data!$CG:$CG,0)-1,MATCH($E31&amp;"/"&amp;M$1,Data!$1:$1,0)-1))=TRUE,"",IF(OFFSET(Data!$A$1,MATCH($D31,Data!$CG:$CG,0)-1,MATCH($E31&amp;"/"&amp;M$1,Data!$1:$1,0)-1)=0,"",OFFSET(Data!$A$1,MATCH($D31,Data!$CG:$CG,0)-1,MATCH($E31&amp;"/"&amp;M$1,Data!$1:$1,0)-1)))</f>
        <v/>
      </c>
      <c r="N31" s="252" t="str">
        <f ca="1">IF(ISERROR(OFFSET(Data!$A$1,MATCH($D31,Data!$CG:$CG,0)-1,MATCH($E31&amp;"/"&amp;N$1,Data!$1:$1,0)-1))=TRUE,"",IF(OFFSET(Data!$A$1,MATCH($D31,Data!$CG:$CG,0)-1,MATCH($E31&amp;"/"&amp;N$1,Data!$1:$1,0)-1)=0,"",OFFSET(Data!$A$1,MATCH($D31,Data!$CG:$CG,0)-1,MATCH($E31&amp;"/"&amp;N$1,Data!$1:$1,0)-1)))</f>
        <v/>
      </c>
      <c r="O31" s="252" t="str">
        <f ca="1">IF(ISERROR(OFFSET(Data!$A$1,MATCH($D31,Data!$CG:$CG,0)-1,MATCH($E31&amp;"/"&amp;O$1,Data!$1:$1,0)-1))=TRUE,"",IF(OFFSET(Data!$A$1,MATCH($D31,Data!$CG:$CG,0)-1,MATCH($E31&amp;"/"&amp;O$1,Data!$1:$1,0)-1)=0,"",OFFSET(Data!$A$1,MATCH($D31,Data!$CG:$CG,0)-1,MATCH($E31&amp;"/"&amp;O$1,Data!$1:$1,0)-1)))</f>
        <v/>
      </c>
      <c r="P31" s="252" t="str">
        <f ca="1">IF(ISERROR(OFFSET(Data!$A$1,MATCH($D31,Data!$CG:$CG,0)-1,MATCH($E31&amp;"/"&amp;P$1,Data!$1:$1,0)-1))=TRUE,"",IF(OFFSET(Data!$A$1,MATCH($D31,Data!$CG:$CG,0)-1,MATCH($E31&amp;"/"&amp;P$1,Data!$1:$1,0)-1)=0,"",OFFSET(Data!$A$1,MATCH($D31,Data!$CG:$CG,0)-1,MATCH($E31&amp;"/"&amp;P$1,Data!$1:$1,0)-1)))</f>
        <v/>
      </c>
      <c r="Q31" s="252" t="str">
        <f ca="1">IF(ISERROR(OFFSET(Data!$A$1,MATCH($D31,Data!$CG:$CG,0)-1,MATCH($E31&amp;"/"&amp;Q$1,Data!$1:$1,0)-1))=TRUE,"",IF(OFFSET(Data!$A$1,MATCH($D31,Data!$CG:$CG,0)-1,MATCH($E31&amp;"/"&amp;Q$1,Data!$1:$1,0)-1)=0,"",OFFSET(Data!$A$1,MATCH($D31,Data!$CG:$CG,0)-1,MATCH($E31&amp;"/"&amp;Q$1,Data!$1:$1,0)-1)))</f>
        <v/>
      </c>
      <c r="R31" s="252" t="str">
        <f ca="1">IF(ISERROR(OFFSET(Data!$A$1,MATCH($D31,Data!$CG:$CG,0)-1,MATCH($E31&amp;"/"&amp;R$1,Data!$1:$1,0)-1))=TRUE,"",IF(OFFSET(Data!$A$1,MATCH($D31,Data!$CG:$CG,0)-1,MATCH($E31&amp;"/"&amp;R$1,Data!$1:$1,0)-1)=0,"",OFFSET(Data!$A$1,MATCH($D31,Data!$CG:$CG,0)-1,MATCH($E31&amp;"/"&amp;R$1,Data!$1:$1,0)-1)))</f>
        <v/>
      </c>
      <c r="S31" s="252" t="str">
        <f ca="1">IF(ISERROR(OFFSET(Data!$A$1,MATCH($D31,Data!$CG:$CG,0)-1,MATCH($E31&amp;"/"&amp;S$1,Data!$1:$1,0)-1))=TRUE,"",IF(OFFSET(Data!$A$1,MATCH($D31,Data!$CG:$CG,0)-1,MATCH($E31&amp;"/"&amp;S$1,Data!$1:$1,0)-1)=0,"",OFFSET(Data!$A$1,MATCH($D31,Data!$CG:$CG,0)-1,MATCH($E31&amp;"/"&amp;S$1,Data!$1:$1,0)-1)))</f>
        <v/>
      </c>
      <c r="T31" s="252" t="str">
        <f ca="1">IF(ISERROR(OFFSET(Data!$A$1,MATCH($D31,Data!$CG:$CG,0)-1,MATCH($E31&amp;"/"&amp;T$1,Data!$1:$1,0)-1))=TRUE,"",IF(OFFSET(Data!$A$1,MATCH($D31,Data!$CG:$CG,0)-1,MATCH($E31&amp;"/"&amp;T$1,Data!$1:$1,0)-1)=0,"",OFFSET(Data!$A$1,MATCH($D31,Data!$CG:$CG,0)-1,MATCH($E31&amp;"/"&amp;T$1,Data!$1:$1,0)-1)))</f>
        <v/>
      </c>
      <c r="U31" s="252" t="str">
        <f ca="1">IF(ISERROR(OFFSET(Data!$A$1,MATCH($D31,Data!$CG:$CG,0)-1,MATCH($E31&amp;"/"&amp;U$1,Data!$1:$1,0)-1))=TRUE,"",IF(OFFSET(Data!$A$1,MATCH($D31,Data!$CG:$CG,0)-1,MATCH($E31&amp;"/"&amp;U$1,Data!$1:$1,0)-1)=0,"",OFFSET(Data!$A$1,MATCH($D31,Data!$CG:$CG,0)-1,MATCH($E31&amp;"/"&amp;U$1,Data!$1:$1,0)-1)))</f>
        <v/>
      </c>
      <c r="V31" s="252" t="str">
        <f ca="1">IF(ISERROR(OFFSET(Data!$A$1,MATCH($D31,Data!$CG:$CG,0)-1,MATCH($E31&amp;"/"&amp;V$1,Data!$1:$1,0)-1))=TRUE,"",IF(OFFSET(Data!$A$1,MATCH($D31,Data!$CG:$CG,0)-1,MATCH($E31&amp;"/"&amp;V$1,Data!$1:$1,0)-1)=0,"",OFFSET(Data!$A$1,MATCH($D31,Data!$CG:$CG,0)-1,MATCH($E31&amp;"/"&amp;V$1,Data!$1:$1,0)-1)))</f>
        <v/>
      </c>
      <c r="W31" s="269" t="str">
        <f ca="1">IF(ISERROR(OFFSET(Data!$A$1,MATCH($D31,Data!$CG:$CG,0)-1,MATCH($E31&amp;"/"&amp;W$1,Data!$1:$1,0)-1))=TRUE,"",IF(OFFSET(Data!$A$1,MATCH($D31,Data!$CG:$CG,0)-1,MATCH($E31&amp;"/"&amp;W$1,Data!$1:$1,0)-1)=0,"",OFFSET(Data!$A$1,MATCH($D31,Data!$CG:$CG,0)-1,MATCH($E31&amp;"/"&amp;W$1,Data!$1:$1,0)-1)))</f>
        <v/>
      </c>
      <c r="X31" s="252" t="str">
        <f ca="1">IF(ISERROR(OFFSET(Data!$A$1,MATCH($D31,Data!$CG:$CG,0)-1,MATCH($E31&amp;"/"&amp;X$1,Data!$1:$1,0)-1))=TRUE,"",IF(OFFSET(Data!$A$1,MATCH($D31,Data!$CG:$CG,0)-1,MATCH($E31&amp;"/"&amp;X$1,Data!$1:$1,0)-1)=0,"",OFFSET(Data!$A$1,MATCH($D31,Data!$CG:$CG,0)-1,MATCH($E31&amp;"/"&amp;X$1,Data!$1:$1,0)-1)))</f>
        <v/>
      </c>
      <c r="Y31" s="252" t="str">
        <f ca="1">IF(ISERROR(OFFSET(Data!$A$1,MATCH($D31,Data!$CG:$CG,0)-1,MATCH($E31&amp;"/"&amp;Y$1,Data!$1:$1,0)-1))=TRUE,"",IF(OFFSET(Data!$A$1,MATCH($D31,Data!$CG:$CG,0)-1,MATCH($E31&amp;"/"&amp;Y$1,Data!$1:$1,0)-1)=0,"",OFFSET(Data!$A$1,MATCH($D31,Data!$CG:$CG,0)-1,MATCH($E31&amp;"/"&amp;Y$1,Data!$1:$1,0)-1)))</f>
        <v/>
      </c>
      <c r="Z31" s="252" t="str">
        <f ca="1">IF(ISERROR(OFFSET(Data!$A$1,MATCH($D31,Data!$CG:$CG,0)-1,MATCH($E31&amp;"/"&amp;Z$1,Data!$1:$1,0)-1))=TRUE,"",IF(OFFSET(Data!$A$1,MATCH($D31,Data!$CG:$CG,0)-1,MATCH($E31&amp;"/"&amp;Z$1,Data!$1:$1,0)-1)=0,"",OFFSET(Data!$A$1,MATCH($D31,Data!$CG:$CG,0)-1,MATCH($E31&amp;"/"&amp;Z$1,Data!$1:$1,0)-1)))</f>
        <v/>
      </c>
      <c r="AA31" s="252" t="str">
        <f ca="1">IF(ISERROR(OFFSET(Data!$A$1,MATCH($D31,Data!$CG:$CG,0)-1,MATCH($E31&amp;"/"&amp;AA$1,Data!$1:$1,0)-1))=TRUE,"",IF(OFFSET(Data!$A$1,MATCH($D31,Data!$CG:$CG,0)-1,MATCH($E31&amp;"/"&amp;AA$1,Data!$1:$1,0)-1)=0,"",OFFSET(Data!$A$1,MATCH($D31,Data!$CG:$CG,0)-1,MATCH($E31&amp;"/"&amp;AA$1,Data!$1:$1,0)-1)))</f>
        <v/>
      </c>
      <c r="AB31" s="252" t="str">
        <f ca="1">IF(ISERROR(OFFSET(Data!$A$1,MATCH($D31,Data!$CG:$CG,0)-1,MATCH($E31&amp;"/"&amp;AB$1,Data!$1:$1,0)-1))=TRUE,"",IF(OFFSET(Data!$A$1,MATCH($D31,Data!$CG:$CG,0)-1,MATCH($E31&amp;"/"&amp;AB$1,Data!$1:$1,0)-1)=0,"",OFFSET(Data!$A$1,MATCH($D31,Data!$CG:$CG,0)-1,MATCH($E31&amp;"/"&amp;AB$1,Data!$1:$1,0)-1)))</f>
        <v/>
      </c>
      <c r="AC31" s="252" t="str">
        <f ca="1">IF(ISERROR(OFFSET(Data!$A$1,MATCH($D31,Data!$CG:$CG,0)-1,MATCH($E31&amp;"/"&amp;AC$1,Data!$1:$1,0)-1))=TRUE,"",IF(OFFSET(Data!$A$1,MATCH($D31,Data!$CG:$CG,0)-1,MATCH($E31&amp;"/"&amp;AC$1,Data!$1:$1,0)-1)=0,"",OFFSET(Data!$A$1,MATCH($D31,Data!$CG:$CG,0)-1,MATCH($E31&amp;"/"&amp;AC$1,Data!$1:$1,0)-1)))</f>
        <v/>
      </c>
      <c r="AD31" s="252" t="str">
        <f ca="1">IF(ISERROR(OFFSET(Data!$A$1,MATCH($D31,Data!$CG:$CG,0)-1,MATCH($E31&amp;"/"&amp;AD$1,Data!$1:$1,0)-1))=TRUE,"",IF(OFFSET(Data!$A$1,MATCH($D31,Data!$CG:$CG,0)-1,MATCH($E31&amp;"/"&amp;AD$1,Data!$1:$1,0)-1)=0,"",OFFSET(Data!$A$1,MATCH($D31,Data!$CG:$CG,0)-1,MATCH($E31&amp;"/"&amp;AD$1,Data!$1:$1,0)-1)))</f>
        <v/>
      </c>
      <c r="AE31" s="252" t="str">
        <f ca="1">IF(ISERROR(OFFSET(Data!$A$1,MATCH($D31,Data!$CG:$CG,0)-1,MATCH($E31&amp;"/"&amp;AE$1,Data!$1:$1,0)-1))=TRUE,"",IF(OFFSET(Data!$A$1,MATCH($D31,Data!$CG:$CG,0)-1,MATCH($E31&amp;"/"&amp;AE$1,Data!$1:$1,0)-1)=0,"",OFFSET(Data!$A$1,MATCH($D31,Data!$CG:$CG,0)-1,MATCH($E31&amp;"/"&amp;AE$1,Data!$1:$1,0)-1)))</f>
        <v/>
      </c>
      <c r="AF31" s="253" t="str">
        <f ca="1">IF(ISERROR(OFFSET(Data!$A$1,MATCH($D31,Data!$CG:$CG,0)-1,MATCH($E31&amp;"/"&amp;AF$1,Data!$1:$1,0)-1))=TRUE,"",IF(OFFSET(Data!$A$1,MATCH($D31,Data!$CG:$CG,0)-1,MATCH($E31&amp;"/"&amp;AF$1,Data!$1:$1,0)-1)=0,"",OFFSET(Data!$A$1,MATCH($D31,Data!$CG:$CG,0)-1,MATCH($E31&amp;"/"&amp;AF$1,Data!$1:$1,0)-1)))</f>
        <v/>
      </c>
      <c r="AG31" s="188">
        <f t="shared" ca="1" si="4"/>
        <v>0</v>
      </c>
      <c r="AH31" s="208">
        <f ca="1">SUM(AG29:AG31)</f>
        <v>90</v>
      </c>
    </row>
    <row r="32" spans="1:34" ht="15.75" hidden="1" customHeight="1" x14ac:dyDescent="0.25">
      <c r="A32" s="446"/>
      <c r="B32" s="469"/>
      <c r="C32" s="472"/>
      <c r="D32" s="50" t="str">
        <f>IF(C32&lt;&gt;"",C32,D31)</f>
        <v>Mike Bischof-Horak</v>
      </c>
      <c r="E32" s="51" t="s">
        <v>24</v>
      </c>
      <c r="F32" s="254" t="str">
        <f ca="1">IF(ISERROR(OFFSET(Data!$A$1,MATCH($D32,Data!$CG:$CG,0)-1,MATCH($E32&amp;"/"&amp;F$1,Data!$1:$1,0)-1))=TRUE,"",IF(OFFSET(Data!$A$1,MATCH($D32,Data!$CG:$CG,0)-1,MATCH($E32&amp;"/"&amp;F$1,Data!$1:$1,0)-1)=0,"",OFFSET(Data!$A$1,MATCH($D32,Data!$CG:$CG,0)-1,MATCH($E32&amp;"/"&amp;F$1,Data!$1:$1,0)-1)))</f>
        <v/>
      </c>
      <c r="G32" s="252" t="str">
        <f ca="1">IF(ISERROR(OFFSET(Data!$A$1,MATCH($D32,Data!$CG:$CG,0)-1,MATCH($E32&amp;"/"&amp;G$1,Data!$1:$1,0)-1))=TRUE,"",IF(OFFSET(Data!$A$1,MATCH($D32,Data!$CG:$CG,0)-1,MATCH($E32&amp;"/"&amp;G$1,Data!$1:$1,0)-1)=0,"",OFFSET(Data!$A$1,MATCH($D32,Data!$CG:$CG,0)-1,MATCH($E32&amp;"/"&amp;G$1,Data!$1:$1,0)-1)))</f>
        <v/>
      </c>
      <c r="H32" s="252" t="str">
        <f ca="1">IF(ISERROR(OFFSET(Data!$A$1,MATCH($D32,Data!$CG:$CG,0)-1,MATCH($E32&amp;"/"&amp;H$1,Data!$1:$1,0)-1))=TRUE,"",IF(OFFSET(Data!$A$1,MATCH($D32,Data!$CG:$CG,0)-1,MATCH($E32&amp;"/"&amp;H$1,Data!$1:$1,0)-1)=0,"",OFFSET(Data!$A$1,MATCH($D32,Data!$CG:$CG,0)-1,MATCH($E32&amp;"/"&amp;H$1,Data!$1:$1,0)-1)))</f>
        <v/>
      </c>
      <c r="I32" s="252" t="str">
        <f ca="1">IF(ISERROR(OFFSET(Data!$A$1,MATCH($D32,Data!$CG:$CG,0)-1,MATCH($E32&amp;"/"&amp;I$1,Data!$1:$1,0)-1))=TRUE,"",IF(OFFSET(Data!$A$1,MATCH($D32,Data!$CG:$CG,0)-1,MATCH($E32&amp;"/"&amp;I$1,Data!$1:$1,0)-1)=0,"",OFFSET(Data!$A$1,MATCH($D32,Data!$CG:$CG,0)-1,MATCH($E32&amp;"/"&amp;I$1,Data!$1:$1,0)-1)))</f>
        <v/>
      </c>
      <c r="J32" s="252" t="str">
        <f ca="1">IF(ISERROR(OFFSET(Data!$A$1,MATCH($D32,Data!$CG:$CG,0)-1,MATCH($E32&amp;"/"&amp;J$1,Data!$1:$1,0)-1))=TRUE,"",IF(OFFSET(Data!$A$1,MATCH($D32,Data!$CG:$CG,0)-1,MATCH($E32&amp;"/"&amp;J$1,Data!$1:$1,0)-1)=0,"",OFFSET(Data!$A$1,MATCH($D32,Data!$CG:$CG,0)-1,MATCH($E32&amp;"/"&amp;J$1,Data!$1:$1,0)-1)))</f>
        <v/>
      </c>
      <c r="K32" s="252" t="str">
        <f ca="1">IF(ISERROR(OFFSET(Data!$A$1,MATCH($D32,Data!$CG:$CG,0)-1,MATCH($E32&amp;"/"&amp;K$1,Data!$1:$1,0)-1))=TRUE,"",IF(OFFSET(Data!$A$1,MATCH($D32,Data!$CG:$CG,0)-1,MATCH($E32&amp;"/"&amp;K$1,Data!$1:$1,0)-1)=0,"",OFFSET(Data!$A$1,MATCH($D32,Data!$CG:$CG,0)-1,MATCH($E32&amp;"/"&amp;K$1,Data!$1:$1,0)-1)))</f>
        <v/>
      </c>
      <c r="L32" s="252" t="str">
        <f ca="1">IF(ISERROR(OFFSET(Data!$A$1,MATCH($D32,Data!$CG:$CG,0)-1,MATCH($E32&amp;"/"&amp;L$1,Data!$1:$1,0)-1))=TRUE,"",IF(OFFSET(Data!$A$1,MATCH($D32,Data!$CG:$CG,0)-1,MATCH($E32&amp;"/"&amp;L$1,Data!$1:$1,0)-1)=0,"",OFFSET(Data!$A$1,MATCH($D32,Data!$CG:$CG,0)-1,MATCH($E32&amp;"/"&amp;L$1,Data!$1:$1,0)-1)))</f>
        <v/>
      </c>
      <c r="M32" s="252" t="str">
        <f ca="1">IF(ISERROR(OFFSET(Data!$A$1,MATCH($D32,Data!$CG:$CG,0)-1,MATCH($E32&amp;"/"&amp;M$1,Data!$1:$1,0)-1))=TRUE,"",IF(OFFSET(Data!$A$1,MATCH($D32,Data!$CG:$CG,0)-1,MATCH($E32&amp;"/"&amp;M$1,Data!$1:$1,0)-1)=0,"",OFFSET(Data!$A$1,MATCH($D32,Data!$CG:$CG,0)-1,MATCH($E32&amp;"/"&amp;M$1,Data!$1:$1,0)-1)))</f>
        <v/>
      </c>
      <c r="N32" s="252" t="str">
        <f ca="1">IF(ISERROR(OFFSET(Data!$A$1,MATCH($D32,Data!$CG:$CG,0)-1,MATCH($E32&amp;"/"&amp;N$1,Data!$1:$1,0)-1))=TRUE,"",IF(OFFSET(Data!$A$1,MATCH($D32,Data!$CG:$CG,0)-1,MATCH($E32&amp;"/"&amp;N$1,Data!$1:$1,0)-1)=0,"",OFFSET(Data!$A$1,MATCH($D32,Data!$CG:$CG,0)-1,MATCH($E32&amp;"/"&amp;N$1,Data!$1:$1,0)-1)))</f>
        <v/>
      </c>
      <c r="O32" s="252" t="str">
        <f ca="1">IF(ISERROR(OFFSET(Data!$A$1,MATCH($D32,Data!$CG:$CG,0)-1,MATCH($E32&amp;"/"&amp;O$1,Data!$1:$1,0)-1))=TRUE,"",IF(OFFSET(Data!$A$1,MATCH($D32,Data!$CG:$CG,0)-1,MATCH($E32&amp;"/"&amp;O$1,Data!$1:$1,0)-1)=0,"",OFFSET(Data!$A$1,MATCH($D32,Data!$CG:$CG,0)-1,MATCH($E32&amp;"/"&amp;O$1,Data!$1:$1,0)-1)))</f>
        <v/>
      </c>
      <c r="P32" s="252" t="str">
        <f ca="1">IF(ISERROR(OFFSET(Data!$A$1,MATCH($D32,Data!$CG:$CG,0)-1,MATCH($E32&amp;"/"&amp;P$1,Data!$1:$1,0)-1))=TRUE,"",IF(OFFSET(Data!$A$1,MATCH($D32,Data!$CG:$CG,0)-1,MATCH($E32&amp;"/"&amp;P$1,Data!$1:$1,0)-1)=0,"",OFFSET(Data!$A$1,MATCH($D32,Data!$CG:$CG,0)-1,MATCH($E32&amp;"/"&amp;P$1,Data!$1:$1,0)-1)))</f>
        <v/>
      </c>
      <c r="Q32" s="252" t="str">
        <f ca="1">IF(ISERROR(OFFSET(Data!$A$1,MATCH($D32,Data!$CG:$CG,0)-1,MATCH($E32&amp;"/"&amp;Q$1,Data!$1:$1,0)-1))=TRUE,"",IF(OFFSET(Data!$A$1,MATCH($D32,Data!$CG:$CG,0)-1,MATCH($E32&amp;"/"&amp;Q$1,Data!$1:$1,0)-1)=0,"",OFFSET(Data!$A$1,MATCH($D32,Data!$CG:$CG,0)-1,MATCH($E32&amp;"/"&amp;Q$1,Data!$1:$1,0)-1)))</f>
        <v/>
      </c>
      <c r="R32" s="252" t="str">
        <f ca="1">IF(ISERROR(OFFSET(Data!$A$1,MATCH($D32,Data!$CG:$CG,0)-1,MATCH($E32&amp;"/"&amp;R$1,Data!$1:$1,0)-1))=TRUE,"",IF(OFFSET(Data!$A$1,MATCH($D32,Data!$CG:$CG,0)-1,MATCH($E32&amp;"/"&amp;R$1,Data!$1:$1,0)-1)=0,"",OFFSET(Data!$A$1,MATCH($D32,Data!$CG:$CG,0)-1,MATCH($E32&amp;"/"&amp;R$1,Data!$1:$1,0)-1)))</f>
        <v/>
      </c>
      <c r="S32" s="252" t="str">
        <f ca="1">IF(ISERROR(OFFSET(Data!$A$1,MATCH($D32,Data!$CG:$CG,0)-1,MATCH($E32&amp;"/"&amp;S$1,Data!$1:$1,0)-1))=TRUE,"",IF(OFFSET(Data!$A$1,MATCH($D32,Data!$CG:$CG,0)-1,MATCH($E32&amp;"/"&amp;S$1,Data!$1:$1,0)-1)=0,"",OFFSET(Data!$A$1,MATCH($D32,Data!$CG:$CG,0)-1,MATCH($E32&amp;"/"&amp;S$1,Data!$1:$1,0)-1)))</f>
        <v/>
      </c>
      <c r="T32" s="252" t="str">
        <f ca="1">IF(ISERROR(OFFSET(Data!$A$1,MATCH($D32,Data!$CG:$CG,0)-1,MATCH($E32&amp;"/"&amp;T$1,Data!$1:$1,0)-1))=TRUE,"",IF(OFFSET(Data!$A$1,MATCH($D32,Data!$CG:$CG,0)-1,MATCH($E32&amp;"/"&amp;T$1,Data!$1:$1,0)-1)=0,"",OFFSET(Data!$A$1,MATCH($D32,Data!$CG:$CG,0)-1,MATCH($E32&amp;"/"&amp;T$1,Data!$1:$1,0)-1)))</f>
        <v/>
      </c>
      <c r="U32" s="252" t="str">
        <f ca="1">IF(ISERROR(OFFSET(Data!$A$1,MATCH($D32,Data!$CG:$CG,0)-1,MATCH($E32&amp;"/"&amp;U$1,Data!$1:$1,0)-1))=TRUE,"",IF(OFFSET(Data!$A$1,MATCH($D32,Data!$CG:$CG,0)-1,MATCH($E32&amp;"/"&amp;U$1,Data!$1:$1,0)-1)=0,"",OFFSET(Data!$A$1,MATCH($D32,Data!$CG:$CG,0)-1,MATCH($E32&amp;"/"&amp;U$1,Data!$1:$1,0)-1)))</f>
        <v/>
      </c>
      <c r="V32" s="252" t="str">
        <f ca="1">IF(ISERROR(OFFSET(Data!$A$1,MATCH($D32,Data!$CG:$CG,0)-1,MATCH($E32&amp;"/"&amp;V$1,Data!$1:$1,0)-1))=TRUE,"",IF(OFFSET(Data!$A$1,MATCH($D32,Data!$CG:$CG,0)-1,MATCH($E32&amp;"/"&amp;V$1,Data!$1:$1,0)-1)=0,"",OFFSET(Data!$A$1,MATCH($D32,Data!$CG:$CG,0)-1,MATCH($E32&amp;"/"&amp;V$1,Data!$1:$1,0)-1)))</f>
        <v/>
      </c>
      <c r="W32" s="269" t="str">
        <f ca="1">IF(ISERROR(OFFSET(Data!$A$1,MATCH($D32,Data!$CG:$CG,0)-1,MATCH($E32&amp;"/"&amp;W$1,Data!$1:$1,0)-1))=TRUE,"",IF(OFFSET(Data!$A$1,MATCH($D32,Data!$CG:$CG,0)-1,MATCH($E32&amp;"/"&amp;W$1,Data!$1:$1,0)-1)=0,"",OFFSET(Data!$A$1,MATCH($D32,Data!$CG:$CG,0)-1,MATCH($E32&amp;"/"&amp;W$1,Data!$1:$1,0)-1)))</f>
        <v/>
      </c>
      <c r="X32" s="252" t="str">
        <f ca="1">IF(ISERROR(OFFSET(Data!$A$1,MATCH($D32,Data!$CG:$CG,0)-1,MATCH($E32&amp;"/"&amp;X$1,Data!$1:$1,0)-1))=TRUE,"",IF(OFFSET(Data!$A$1,MATCH($D32,Data!$CG:$CG,0)-1,MATCH($E32&amp;"/"&amp;X$1,Data!$1:$1,0)-1)=0,"",OFFSET(Data!$A$1,MATCH($D32,Data!$CG:$CG,0)-1,MATCH($E32&amp;"/"&amp;X$1,Data!$1:$1,0)-1)))</f>
        <v/>
      </c>
      <c r="Y32" s="252" t="str">
        <f ca="1">IF(ISERROR(OFFSET(Data!$A$1,MATCH($D32,Data!$CG:$CG,0)-1,MATCH($E32&amp;"/"&amp;Y$1,Data!$1:$1,0)-1))=TRUE,"",IF(OFFSET(Data!$A$1,MATCH($D32,Data!$CG:$CG,0)-1,MATCH($E32&amp;"/"&amp;Y$1,Data!$1:$1,0)-1)=0,"",OFFSET(Data!$A$1,MATCH($D32,Data!$CG:$CG,0)-1,MATCH($E32&amp;"/"&amp;Y$1,Data!$1:$1,0)-1)))</f>
        <v/>
      </c>
      <c r="Z32" s="252" t="str">
        <f ca="1">IF(ISERROR(OFFSET(Data!$A$1,MATCH($D32,Data!$CG:$CG,0)-1,MATCH($E32&amp;"/"&amp;Z$1,Data!$1:$1,0)-1))=TRUE,"",IF(OFFSET(Data!$A$1,MATCH($D32,Data!$CG:$CG,0)-1,MATCH($E32&amp;"/"&amp;Z$1,Data!$1:$1,0)-1)=0,"",OFFSET(Data!$A$1,MATCH($D32,Data!$CG:$CG,0)-1,MATCH($E32&amp;"/"&amp;Z$1,Data!$1:$1,0)-1)))</f>
        <v/>
      </c>
      <c r="AA32" s="252" t="str">
        <f ca="1">IF(ISERROR(OFFSET(Data!$A$1,MATCH($D32,Data!$CG:$CG,0)-1,MATCH($E32&amp;"/"&amp;AA$1,Data!$1:$1,0)-1))=TRUE,"",IF(OFFSET(Data!$A$1,MATCH($D32,Data!$CG:$CG,0)-1,MATCH($E32&amp;"/"&amp;AA$1,Data!$1:$1,0)-1)=0,"",OFFSET(Data!$A$1,MATCH($D32,Data!$CG:$CG,0)-1,MATCH($E32&amp;"/"&amp;AA$1,Data!$1:$1,0)-1)))</f>
        <v/>
      </c>
      <c r="AB32" s="252" t="str">
        <f ca="1">IF(ISERROR(OFFSET(Data!$A$1,MATCH($D32,Data!$CG:$CG,0)-1,MATCH($E32&amp;"/"&amp;AB$1,Data!$1:$1,0)-1))=TRUE,"",IF(OFFSET(Data!$A$1,MATCH($D32,Data!$CG:$CG,0)-1,MATCH($E32&amp;"/"&amp;AB$1,Data!$1:$1,0)-1)=0,"",OFFSET(Data!$A$1,MATCH($D32,Data!$CG:$CG,0)-1,MATCH($E32&amp;"/"&amp;AB$1,Data!$1:$1,0)-1)))</f>
        <v/>
      </c>
      <c r="AC32" s="252" t="str">
        <f ca="1">IF(ISERROR(OFFSET(Data!$A$1,MATCH($D32,Data!$CG:$CG,0)-1,MATCH($E32&amp;"/"&amp;AC$1,Data!$1:$1,0)-1))=TRUE,"",IF(OFFSET(Data!$A$1,MATCH($D32,Data!$CG:$CG,0)-1,MATCH($E32&amp;"/"&amp;AC$1,Data!$1:$1,0)-1)=0,"",OFFSET(Data!$A$1,MATCH($D32,Data!$CG:$CG,0)-1,MATCH($E32&amp;"/"&amp;AC$1,Data!$1:$1,0)-1)))</f>
        <v/>
      </c>
      <c r="AD32" s="252" t="str">
        <f ca="1">IF(ISERROR(OFFSET(Data!$A$1,MATCH($D32,Data!$CG:$CG,0)-1,MATCH($E32&amp;"/"&amp;AD$1,Data!$1:$1,0)-1))=TRUE,"",IF(OFFSET(Data!$A$1,MATCH($D32,Data!$CG:$CG,0)-1,MATCH($E32&amp;"/"&amp;AD$1,Data!$1:$1,0)-1)=0,"",OFFSET(Data!$A$1,MATCH($D32,Data!$CG:$CG,0)-1,MATCH($E32&amp;"/"&amp;AD$1,Data!$1:$1,0)-1)))</f>
        <v/>
      </c>
      <c r="AE32" s="252" t="str">
        <f ca="1">IF(ISERROR(OFFSET(Data!$A$1,MATCH($D32,Data!$CG:$CG,0)-1,MATCH($E32&amp;"/"&amp;AE$1,Data!$1:$1,0)-1))=TRUE,"",IF(OFFSET(Data!$A$1,MATCH($D32,Data!$CG:$CG,0)-1,MATCH($E32&amp;"/"&amp;AE$1,Data!$1:$1,0)-1)=0,"",OFFSET(Data!$A$1,MATCH($D32,Data!$CG:$CG,0)-1,MATCH($E32&amp;"/"&amp;AE$1,Data!$1:$1,0)-1)))</f>
        <v/>
      </c>
      <c r="AF32" s="253" t="str">
        <f ca="1">IF(ISERROR(OFFSET(Data!$A$1,MATCH($D32,Data!$CG:$CG,0)-1,MATCH($E32&amp;"/"&amp;AF$1,Data!$1:$1,0)-1))=TRUE,"",IF(OFFSET(Data!$A$1,MATCH($D32,Data!$CG:$CG,0)-1,MATCH($E32&amp;"/"&amp;AF$1,Data!$1:$1,0)-1)=0,"",OFFSET(Data!$A$1,MATCH($D32,Data!$CG:$CG,0)-1,MATCH($E32&amp;"/"&amp;AF$1,Data!$1:$1,0)-1)))</f>
        <v/>
      </c>
      <c r="AG32" s="188">
        <f t="shared" ca="1" si="4"/>
        <v>0</v>
      </c>
      <c r="AH32" s="208">
        <f ca="1">SUM(AG29:AG32)</f>
        <v>90</v>
      </c>
    </row>
    <row r="33" spans="1:34" ht="15.75" hidden="1" customHeight="1" thickBot="1" x14ac:dyDescent="0.3">
      <c r="A33" s="447"/>
      <c r="B33" s="470"/>
      <c r="C33" s="473"/>
      <c r="D33" s="52" t="str">
        <f>IF(C33&lt;&gt;"",C33,D32)</f>
        <v>Mike Bischof-Horak</v>
      </c>
      <c r="E33" s="53" t="s">
        <v>25</v>
      </c>
      <c r="F33" s="255" t="str">
        <f ca="1">IF(ISERROR(OFFSET(Data!$A$1,MATCH($D33,Data!$CG:$CG,0)-1,MATCH($E33&amp;"/"&amp;F$1,Data!$1:$1,0)-1))=TRUE,"",IF(OFFSET(Data!$A$1,MATCH($D33,Data!$CG:$CG,0)-1,MATCH($E33&amp;"/"&amp;F$1,Data!$1:$1,0)-1)=0,"",OFFSET(Data!$A$1,MATCH($D33,Data!$CG:$CG,0)-1,MATCH($E33&amp;"/"&amp;F$1,Data!$1:$1,0)-1)))</f>
        <v/>
      </c>
      <c r="G33" s="256" t="str">
        <f ca="1">IF(ISERROR(OFFSET(Data!$A$1,MATCH($D33,Data!$CG:$CG,0)-1,MATCH($E33&amp;"/"&amp;G$1,Data!$1:$1,0)-1))=TRUE,"",IF(OFFSET(Data!$A$1,MATCH($D33,Data!$CG:$CG,0)-1,MATCH($E33&amp;"/"&amp;G$1,Data!$1:$1,0)-1)=0,"",OFFSET(Data!$A$1,MATCH($D33,Data!$CG:$CG,0)-1,MATCH($E33&amp;"/"&amp;G$1,Data!$1:$1,0)-1)))</f>
        <v/>
      </c>
      <c r="H33" s="256" t="str">
        <f ca="1">IF(ISERROR(OFFSET(Data!$A$1,MATCH($D33,Data!$CG:$CG,0)-1,MATCH($E33&amp;"/"&amp;H$1,Data!$1:$1,0)-1))=TRUE,"",IF(OFFSET(Data!$A$1,MATCH($D33,Data!$CG:$CG,0)-1,MATCH($E33&amp;"/"&amp;H$1,Data!$1:$1,0)-1)=0,"",OFFSET(Data!$A$1,MATCH($D33,Data!$CG:$CG,0)-1,MATCH($E33&amp;"/"&amp;H$1,Data!$1:$1,0)-1)))</f>
        <v/>
      </c>
      <c r="I33" s="256" t="str">
        <f ca="1">IF(ISERROR(OFFSET(Data!$A$1,MATCH($D33,Data!$CG:$CG,0)-1,MATCH($E33&amp;"/"&amp;I$1,Data!$1:$1,0)-1))=TRUE,"",IF(OFFSET(Data!$A$1,MATCH($D33,Data!$CG:$CG,0)-1,MATCH($E33&amp;"/"&amp;I$1,Data!$1:$1,0)-1)=0,"",OFFSET(Data!$A$1,MATCH($D33,Data!$CG:$CG,0)-1,MATCH($E33&amp;"/"&amp;I$1,Data!$1:$1,0)-1)))</f>
        <v/>
      </c>
      <c r="J33" s="256" t="str">
        <f ca="1">IF(ISERROR(OFFSET(Data!$A$1,MATCH($D33,Data!$CG:$CG,0)-1,MATCH($E33&amp;"/"&amp;J$1,Data!$1:$1,0)-1))=TRUE,"",IF(OFFSET(Data!$A$1,MATCH($D33,Data!$CG:$CG,0)-1,MATCH($E33&amp;"/"&amp;J$1,Data!$1:$1,0)-1)=0,"",OFFSET(Data!$A$1,MATCH($D33,Data!$CG:$CG,0)-1,MATCH($E33&amp;"/"&amp;J$1,Data!$1:$1,0)-1)))</f>
        <v/>
      </c>
      <c r="K33" s="256" t="str">
        <f ca="1">IF(ISERROR(OFFSET(Data!$A$1,MATCH($D33,Data!$CG:$CG,0)-1,MATCH($E33&amp;"/"&amp;K$1,Data!$1:$1,0)-1))=TRUE,"",IF(OFFSET(Data!$A$1,MATCH($D33,Data!$CG:$CG,0)-1,MATCH($E33&amp;"/"&amp;K$1,Data!$1:$1,0)-1)=0,"",OFFSET(Data!$A$1,MATCH($D33,Data!$CG:$CG,0)-1,MATCH($E33&amp;"/"&amp;K$1,Data!$1:$1,0)-1)))</f>
        <v/>
      </c>
      <c r="L33" s="256" t="str">
        <f ca="1">IF(ISERROR(OFFSET(Data!$A$1,MATCH($D33,Data!$CG:$CG,0)-1,MATCH($E33&amp;"/"&amp;L$1,Data!$1:$1,0)-1))=TRUE,"",IF(OFFSET(Data!$A$1,MATCH($D33,Data!$CG:$CG,0)-1,MATCH($E33&amp;"/"&amp;L$1,Data!$1:$1,0)-1)=0,"",OFFSET(Data!$A$1,MATCH($D33,Data!$CG:$CG,0)-1,MATCH($E33&amp;"/"&amp;L$1,Data!$1:$1,0)-1)))</f>
        <v/>
      </c>
      <c r="M33" s="256" t="str">
        <f ca="1">IF(ISERROR(OFFSET(Data!$A$1,MATCH($D33,Data!$CG:$CG,0)-1,MATCH($E33&amp;"/"&amp;M$1,Data!$1:$1,0)-1))=TRUE,"",IF(OFFSET(Data!$A$1,MATCH($D33,Data!$CG:$CG,0)-1,MATCH($E33&amp;"/"&amp;M$1,Data!$1:$1,0)-1)=0,"",OFFSET(Data!$A$1,MATCH($D33,Data!$CG:$CG,0)-1,MATCH($E33&amp;"/"&amp;M$1,Data!$1:$1,0)-1)))</f>
        <v/>
      </c>
      <c r="N33" s="256" t="str">
        <f ca="1">IF(ISERROR(OFFSET(Data!$A$1,MATCH($D33,Data!$CG:$CG,0)-1,MATCH($E33&amp;"/"&amp;N$1,Data!$1:$1,0)-1))=TRUE,"",IF(OFFSET(Data!$A$1,MATCH($D33,Data!$CG:$CG,0)-1,MATCH($E33&amp;"/"&amp;N$1,Data!$1:$1,0)-1)=0,"",OFFSET(Data!$A$1,MATCH($D33,Data!$CG:$CG,0)-1,MATCH($E33&amp;"/"&amp;N$1,Data!$1:$1,0)-1)))</f>
        <v/>
      </c>
      <c r="O33" s="256" t="str">
        <f ca="1">IF(ISERROR(OFFSET(Data!$A$1,MATCH($D33,Data!$CG:$CG,0)-1,MATCH($E33&amp;"/"&amp;O$1,Data!$1:$1,0)-1))=TRUE,"",IF(OFFSET(Data!$A$1,MATCH($D33,Data!$CG:$CG,0)-1,MATCH($E33&amp;"/"&amp;O$1,Data!$1:$1,0)-1)=0,"",OFFSET(Data!$A$1,MATCH($D33,Data!$CG:$CG,0)-1,MATCH($E33&amp;"/"&amp;O$1,Data!$1:$1,0)-1)))</f>
        <v/>
      </c>
      <c r="P33" s="256" t="str">
        <f ca="1">IF(ISERROR(OFFSET(Data!$A$1,MATCH($D33,Data!$CG:$CG,0)-1,MATCH($E33&amp;"/"&amp;P$1,Data!$1:$1,0)-1))=TRUE,"",IF(OFFSET(Data!$A$1,MATCH($D33,Data!$CG:$CG,0)-1,MATCH($E33&amp;"/"&amp;P$1,Data!$1:$1,0)-1)=0,"",OFFSET(Data!$A$1,MATCH($D33,Data!$CG:$CG,0)-1,MATCH($E33&amp;"/"&amp;P$1,Data!$1:$1,0)-1)))</f>
        <v/>
      </c>
      <c r="Q33" s="256" t="str">
        <f ca="1">IF(ISERROR(OFFSET(Data!$A$1,MATCH($D33,Data!$CG:$CG,0)-1,MATCH($E33&amp;"/"&amp;Q$1,Data!$1:$1,0)-1))=TRUE,"",IF(OFFSET(Data!$A$1,MATCH($D33,Data!$CG:$CG,0)-1,MATCH($E33&amp;"/"&amp;Q$1,Data!$1:$1,0)-1)=0,"",OFFSET(Data!$A$1,MATCH($D33,Data!$CG:$CG,0)-1,MATCH($E33&amp;"/"&amp;Q$1,Data!$1:$1,0)-1)))</f>
        <v/>
      </c>
      <c r="R33" s="256" t="str">
        <f ca="1">IF(ISERROR(OFFSET(Data!$A$1,MATCH($D33,Data!$CG:$CG,0)-1,MATCH($E33&amp;"/"&amp;R$1,Data!$1:$1,0)-1))=TRUE,"",IF(OFFSET(Data!$A$1,MATCH($D33,Data!$CG:$CG,0)-1,MATCH($E33&amp;"/"&amp;R$1,Data!$1:$1,0)-1)=0,"",OFFSET(Data!$A$1,MATCH($D33,Data!$CG:$CG,0)-1,MATCH($E33&amp;"/"&amp;R$1,Data!$1:$1,0)-1)))</f>
        <v/>
      </c>
      <c r="S33" s="256" t="str">
        <f ca="1">IF(ISERROR(OFFSET(Data!$A$1,MATCH($D33,Data!$CG:$CG,0)-1,MATCH($E33&amp;"/"&amp;S$1,Data!$1:$1,0)-1))=TRUE,"",IF(OFFSET(Data!$A$1,MATCH($D33,Data!$CG:$CG,0)-1,MATCH($E33&amp;"/"&amp;S$1,Data!$1:$1,0)-1)=0,"",OFFSET(Data!$A$1,MATCH($D33,Data!$CG:$CG,0)-1,MATCH($E33&amp;"/"&amp;S$1,Data!$1:$1,0)-1)))</f>
        <v/>
      </c>
      <c r="T33" s="256" t="str">
        <f ca="1">IF(ISERROR(OFFSET(Data!$A$1,MATCH($D33,Data!$CG:$CG,0)-1,MATCH($E33&amp;"/"&amp;T$1,Data!$1:$1,0)-1))=TRUE,"",IF(OFFSET(Data!$A$1,MATCH($D33,Data!$CG:$CG,0)-1,MATCH($E33&amp;"/"&amp;T$1,Data!$1:$1,0)-1)=0,"",OFFSET(Data!$A$1,MATCH($D33,Data!$CG:$CG,0)-1,MATCH($E33&amp;"/"&amp;T$1,Data!$1:$1,0)-1)))</f>
        <v/>
      </c>
      <c r="U33" s="256" t="str">
        <f ca="1">IF(ISERROR(OFFSET(Data!$A$1,MATCH($D33,Data!$CG:$CG,0)-1,MATCH($E33&amp;"/"&amp;U$1,Data!$1:$1,0)-1))=TRUE,"",IF(OFFSET(Data!$A$1,MATCH($D33,Data!$CG:$CG,0)-1,MATCH($E33&amp;"/"&amp;U$1,Data!$1:$1,0)-1)=0,"",OFFSET(Data!$A$1,MATCH($D33,Data!$CG:$CG,0)-1,MATCH($E33&amp;"/"&amp;U$1,Data!$1:$1,0)-1)))</f>
        <v/>
      </c>
      <c r="V33" s="256" t="str">
        <f ca="1">IF(ISERROR(OFFSET(Data!$A$1,MATCH($D33,Data!$CG:$CG,0)-1,MATCH($E33&amp;"/"&amp;V$1,Data!$1:$1,0)-1))=TRUE,"",IF(OFFSET(Data!$A$1,MATCH($D33,Data!$CG:$CG,0)-1,MATCH($E33&amp;"/"&amp;V$1,Data!$1:$1,0)-1)=0,"",OFFSET(Data!$A$1,MATCH($D33,Data!$CG:$CG,0)-1,MATCH($E33&amp;"/"&amp;V$1,Data!$1:$1,0)-1)))</f>
        <v/>
      </c>
      <c r="W33" s="257" t="str">
        <f ca="1">IF(ISERROR(OFFSET(Data!$A$1,MATCH($D33,Data!$CG:$CG,0)-1,MATCH($E33&amp;"/"&amp;W$1,Data!$1:$1,0)-1))=TRUE,"",IF(OFFSET(Data!$A$1,MATCH($D33,Data!$CG:$CG,0)-1,MATCH($E33&amp;"/"&amp;W$1,Data!$1:$1,0)-1)=0,"",OFFSET(Data!$A$1,MATCH($D33,Data!$CG:$CG,0)-1,MATCH($E33&amp;"/"&amp;W$1,Data!$1:$1,0)-1)))</f>
        <v/>
      </c>
      <c r="X33" s="256" t="str">
        <f ca="1">IF(ISERROR(OFFSET(Data!$A$1,MATCH($D33,Data!$CG:$CG,0)-1,MATCH($E33&amp;"/"&amp;X$1,Data!$1:$1,0)-1))=TRUE,"",IF(OFFSET(Data!$A$1,MATCH($D33,Data!$CG:$CG,0)-1,MATCH($E33&amp;"/"&amp;X$1,Data!$1:$1,0)-1)=0,"",OFFSET(Data!$A$1,MATCH($D33,Data!$CG:$CG,0)-1,MATCH($E33&amp;"/"&amp;X$1,Data!$1:$1,0)-1)))</f>
        <v/>
      </c>
      <c r="Y33" s="256" t="str">
        <f ca="1">IF(ISERROR(OFFSET(Data!$A$1,MATCH($D33,Data!$CG:$CG,0)-1,MATCH($E33&amp;"/"&amp;Y$1,Data!$1:$1,0)-1))=TRUE,"",IF(OFFSET(Data!$A$1,MATCH($D33,Data!$CG:$CG,0)-1,MATCH($E33&amp;"/"&amp;Y$1,Data!$1:$1,0)-1)=0,"",OFFSET(Data!$A$1,MATCH($D33,Data!$CG:$CG,0)-1,MATCH($E33&amp;"/"&amp;Y$1,Data!$1:$1,0)-1)))</f>
        <v/>
      </c>
      <c r="Z33" s="256" t="str">
        <f ca="1">IF(ISERROR(OFFSET(Data!$A$1,MATCH($D33,Data!$CG:$CG,0)-1,MATCH($E33&amp;"/"&amp;Z$1,Data!$1:$1,0)-1))=TRUE,"",IF(OFFSET(Data!$A$1,MATCH($D33,Data!$CG:$CG,0)-1,MATCH($E33&amp;"/"&amp;Z$1,Data!$1:$1,0)-1)=0,"",OFFSET(Data!$A$1,MATCH($D33,Data!$CG:$CG,0)-1,MATCH($E33&amp;"/"&amp;Z$1,Data!$1:$1,0)-1)))</f>
        <v/>
      </c>
      <c r="AA33" s="256" t="str">
        <f ca="1">IF(ISERROR(OFFSET(Data!$A$1,MATCH($D33,Data!$CG:$CG,0)-1,MATCH($E33&amp;"/"&amp;AA$1,Data!$1:$1,0)-1))=TRUE,"",IF(OFFSET(Data!$A$1,MATCH($D33,Data!$CG:$CG,0)-1,MATCH($E33&amp;"/"&amp;AA$1,Data!$1:$1,0)-1)=0,"",OFFSET(Data!$A$1,MATCH($D33,Data!$CG:$CG,0)-1,MATCH($E33&amp;"/"&amp;AA$1,Data!$1:$1,0)-1)))</f>
        <v/>
      </c>
      <c r="AB33" s="256" t="str">
        <f ca="1">IF(ISERROR(OFFSET(Data!$A$1,MATCH($D33,Data!$CG:$CG,0)-1,MATCH($E33&amp;"/"&amp;AB$1,Data!$1:$1,0)-1))=TRUE,"",IF(OFFSET(Data!$A$1,MATCH($D33,Data!$CG:$CG,0)-1,MATCH($E33&amp;"/"&amp;AB$1,Data!$1:$1,0)-1)=0,"",OFFSET(Data!$A$1,MATCH($D33,Data!$CG:$CG,0)-1,MATCH($E33&amp;"/"&amp;AB$1,Data!$1:$1,0)-1)))</f>
        <v/>
      </c>
      <c r="AC33" s="256" t="str">
        <f ca="1">IF(ISERROR(OFFSET(Data!$A$1,MATCH($D33,Data!$CG:$CG,0)-1,MATCH($E33&amp;"/"&amp;AC$1,Data!$1:$1,0)-1))=TRUE,"",IF(OFFSET(Data!$A$1,MATCH($D33,Data!$CG:$CG,0)-1,MATCH($E33&amp;"/"&amp;AC$1,Data!$1:$1,0)-1)=0,"",OFFSET(Data!$A$1,MATCH($D33,Data!$CG:$CG,0)-1,MATCH($E33&amp;"/"&amp;AC$1,Data!$1:$1,0)-1)))</f>
        <v/>
      </c>
      <c r="AD33" s="256" t="str">
        <f ca="1">IF(ISERROR(OFFSET(Data!$A$1,MATCH($D33,Data!$CG:$CG,0)-1,MATCH($E33&amp;"/"&amp;AD$1,Data!$1:$1,0)-1))=TRUE,"",IF(OFFSET(Data!$A$1,MATCH($D33,Data!$CG:$CG,0)-1,MATCH($E33&amp;"/"&amp;AD$1,Data!$1:$1,0)-1)=0,"",OFFSET(Data!$A$1,MATCH($D33,Data!$CG:$CG,0)-1,MATCH($E33&amp;"/"&amp;AD$1,Data!$1:$1,0)-1)))</f>
        <v/>
      </c>
      <c r="AE33" s="256" t="str">
        <f ca="1">IF(ISERROR(OFFSET(Data!$A$1,MATCH($D33,Data!$CG:$CG,0)-1,MATCH($E33&amp;"/"&amp;AE$1,Data!$1:$1,0)-1))=TRUE,"",IF(OFFSET(Data!$A$1,MATCH($D33,Data!$CG:$CG,0)-1,MATCH($E33&amp;"/"&amp;AE$1,Data!$1:$1,0)-1)=0,"",OFFSET(Data!$A$1,MATCH($D33,Data!$CG:$CG,0)-1,MATCH($E33&amp;"/"&amp;AE$1,Data!$1:$1,0)-1)))</f>
        <v/>
      </c>
      <c r="AF33" s="258" t="str">
        <f ca="1">IF(ISERROR(OFFSET(Data!$A$1,MATCH($D33,Data!$CG:$CG,0)-1,MATCH($E33&amp;"/"&amp;AF$1,Data!$1:$1,0)-1))=TRUE,"",IF(OFFSET(Data!$A$1,MATCH($D33,Data!$CG:$CG,0)-1,MATCH($E33&amp;"/"&amp;AF$1,Data!$1:$1,0)-1)=0,"",OFFSET(Data!$A$1,MATCH($D33,Data!$CG:$CG,0)-1,MATCH($E33&amp;"/"&amp;AF$1,Data!$1:$1,0)-1)))</f>
        <v/>
      </c>
      <c r="AG33" s="197">
        <f t="shared" ca="1" si="4"/>
        <v>0</v>
      </c>
      <c r="AH33" s="209">
        <f ca="1">SUM(AG29:AG33)</f>
        <v>90</v>
      </c>
    </row>
    <row r="34" spans="1:34" ht="15" customHeight="1" x14ac:dyDescent="0.25">
      <c r="A34" s="445">
        <v>6</v>
      </c>
      <c r="B34" s="468">
        <f>INDEX(Data!CI:CI,MATCH("M"&amp;A34,Data!A:A,0))</f>
        <v>5</v>
      </c>
      <c r="C34" s="471" t="str">
        <f>INDEX(Data!CG:CG,MATCH("M"&amp;A34,Data!A:A,0))</f>
        <v>Werner Mooshammer</v>
      </c>
      <c r="D34" s="48" t="str">
        <f>IF(C34&lt;&gt;"",C34,#REF!)</f>
        <v>Werner Mooshammer</v>
      </c>
      <c r="E34" s="49" t="s">
        <v>21</v>
      </c>
      <c r="F34" s="268">
        <f ca="1">IF(ISERROR(OFFSET(Data!$A$1,MATCH($D34,Data!$CG:$CG,0)-1,MATCH($E34&amp;"/"&amp;F$1,Data!$1:$1,0)-1))=TRUE,"",IF(OFFSET(Data!$A$1,MATCH($D34,Data!$CG:$CG,0)-1,MATCH($E34&amp;"/"&amp;F$1,Data!$1:$1,0)-1)=0,"",OFFSET(Data!$A$1,MATCH($D34,Data!$CG:$CG,0)-1,MATCH($E34&amp;"/"&amp;F$1,Data!$1:$1,0)-1)))</f>
        <v>4</v>
      </c>
      <c r="G34" s="246">
        <f ca="1">IF(ISERROR(OFFSET(Data!$A$1,MATCH($D34,Data!$CG:$CG,0)-1,MATCH($E34&amp;"/"&amp;G$1,Data!$1:$1,0)-1))=TRUE,"",IF(OFFSET(Data!$A$1,MATCH($D34,Data!$CG:$CG,0)-1,MATCH($E34&amp;"/"&amp;G$1,Data!$1:$1,0)-1)=0,"",OFFSET(Data!$A$1,MATCH($D34,Data!$CG:$CG,0)-1,MATCH($E34&amp;"/"&amp;G$1,Data!$1:$1,0)-1)))</f>
        <v>3</v>
      </c>
      <c r="H34" s="246">
        <f ca="1">IF(ISERROR(OFFSET(Data!$A$1,MATCH($D34,Data!$CG:$CG,0)-1,MATCH($E34&amp;"/"&amp;H$1,Data!$1:$1,0)-1))=TRUE,"",IF(OFFSET(Data!$A$1,MATCH($D34,Data!$CG:$CG,0)-1,MATCH($E34&amp;"/"&amp;H$1,Data!$1:$1,0)-1)=0,"",OFFSET(Data!$A$1,MATCH($D34,Data!$CG:$CG,0)-1,MATCH($E34&amp;"/"&amp;H$1,Data!$1:$1,0)-1)))</f>
        <v>3</v>
      </c>
      <c r="I34" s="263">
        <f ca="1">IF(ISERROR(OFFSET(Data!$A$1,MATCH($D34,Data!$CG:$CG,0)-1,MATCH($E34&amp;"/"&amp;I$1,Data!$1:$1,0)-1))=TRUE,"",IF(OFFSET(Data!$A$1,MATCH($D34,Data!$CG:$CG,0)-1,MATCH($E34&amp;"/"&amp;I$1,Data!$1:$1,0)-1)=0,"",OFFSET(Data!$A$1,MATCH($D34,Data!$CG:$CG,0)-1,MATCH($E34&amp;"/"&amp;I$1,Data!$1:$1,0)-1)))</f>
        <v>5</v>
      </c>
      <c r="J34" s="266">
        <f ca="1">IF(ISERROR(OFFSET(Data!$A$1,MATCH($D34,Data!$CG:$CG,0)-1,MATCH($E34&amp;"/"&amp;J$1,Data!$1:$1,0)-1))=TRUE,"",IF(OFFSET(Data!$A$1,MATCH($D34,Data!$CG:$CG,0)-1,MATCH($E34&amp;"/"&amp;J$1,Data!$1:$1,0)-1)=0,"",OFFSET(Data!$A$1,MATCH($D34,Data!$CG:$CG,0)-1,MATCH($E34&amp;"/"&amp;J$1,Data!$1:$1,0)-1)))</f>
        <v>2</v>
      </c>
      <c r="K34" s="263">
        <f ca="1">IF(ISERROR(OFFSET(Data!$A$1,MATCH($D34,Data!$CG:$CG,0)-1,MATCH($E34&amp;"/"&amp;K$1,Data!$1:$1,0)-1))=TRUE,"",IF(OFFSET(Data!$A$1,MATCH($D34,Data!$CG:$CG,0)-1,MATCH($E34&amp;"/"&amp;K$1,Data!$1:$1,0)-1)=0,"",OFFSET(Data!$A$1,MATCH($D34,Data!$CG:$CG,0)-1,MATCH($E34&amp;"/"&amp;K$1,Data!$1:$1,0)-1)))</f>
        <v>5</v>
      </c>
      <c r="L34" s="260">
        <f ca="1">IF(ISERROR(OFFSET(Data!$A$1,MATCH($D34,Data!$CG:$CG,0)-1,MATCH($E34&amp;"/"&amp;L$1,Data!$1:$1,0)-1))=TRUE,"",IF(OFFSET(Data!$A$1,MATCH($D34,Data!$CG:$CG,0)-1,MATCH($E34&amp;"/"&amp;L$1,Data!$1:$1,0)-1)=0,"",OFFSET(Data!$A$1,MATCH($D34,Data!$CG:$CG,0)-1,MATCH($E34&amp;"/"&amp;L$1,Data!$1:$1,0)-1)))</f>
        <v>4</v>
      </c>
      <c r="M34" s="246">
        <f ca="1">IF(ISERROR(OFFSET(Data!$A$1,MATCH($D34,Data!$CG:$CG,0)-1,MATCH($E34&amp;"/"&amp;M$1,Data!$1:$1,0)-1))=TRUE,"",IF(OFFSET(Data!$A$1,MATCH($D34,Data!$CG:$CG,0)-1,MATCH($E34&amp;"/"&amp;M$1,Data!$1:$1,0)-1)=0,"",OFFSET(Data!$A$1,MATCH($D34,Data!$CG:$CG,0)-1,MATCH($E34&amp;"/"&amp;M$1,Data!$1:$1,0)-1)))</f>
        <v>3</v>
      </c>
      <c r="N34" s="260">
        <f ca="1">IF(ISERROR(OFFSET(Data!$A$1,MATCH($D34,Data!$CG:$CG,0)-1,MATCH($E34&amp;"/"&amp;N$1,Data!$1:$1,0)-1))=TRUE,"",IF(OFFSET(Data!$A$1,MATCH($D34,Data!$CG:$CG,0)-1,MATCH($E34&amp;"/"&amp;N$1,Data!$1:$1,0)-1)=0,"",OFFSET(Data!$A$1,MATCH($D34,Data!$CG:$CG,0)-1,MATCH($E34&amp;"/"&amp;N$1,Data!$1:$1,0)-1)))</f>
        <v>5</v>
      </c>
      <c r="O34" s="246">
        <f ca="1">IF(ISERROR(OFFSET(Data!$A$1,MATCH($D34,Data!$CG:$CG,0)-1,MATCH($E34&amp;"/"&amp;O$1,Data!$1:$1,0)-1))=TRUE,"",IF(OFFSET(Data!$A$1,MATCH($D34,Data!$CG:$CG,0)-1,MATCH($E34&amp;"/"&amp;O$1,Data!$1:$1,0)-1)=0,"",OFFSET(Data!$A$1,MATCH($D34,Data!$CG:$CG,0)-1,MATCH($E34&amp;"/"&amp;O$1,Data!$1:$1,0)-1)))</f>
        <v>3</v>
      </c>
      <c r="P34" s="246">
        <f ca="1">IF(ISERROR(OFFSET(Data!$A$1,MATCH($D34,Data!$CG:$CG,0)-1,MATCH($E34&amp;"/"&amp;P$1,Data!$1:$1,0)-1))=TRUE,"",IF(OFFSET(Data!$A$1,MATCH($D34,Data!$CG:$CG,0)-1,MATCH($E34&amp;"/"&amp;P$1,Data!$1:$1,0)-1)=0,"",OFFSET(Data!$A$1,MATCH($D34,Data!$CG:$CG,0)-1,MATCH($E34&amp;"/"&amp;P$1,Data!$1:$1,0)-1)))</f>
        <v>3</v>
      </c>
      <c r="Q34" s="246">
        <f ca="1">IF(ISERROR(OFFSET(Data!$A$1,MATCH($D34,Data!$CG:$CG,0)-1,MATCH($E34&amp;"/"&amp;Q$1,Data!$1:$1,0)-1))=TRUE,"",IF(OFFSET(Data!$A$1,MATCH($D34,Data!$CG:$CG,0)-1,MATCH($E34&amp;"/"&amp;Q$1,Data!$1:$1,0)-1)=0,"",OFFSET(Data!$A$1,MATCH($D34,Data!$CG:$CG,0)-1,MATCH($E34&amp;"/"&amp;Q$1,Data!$1:$1,0)-1)))</f>
        <v>3</v>
      </c>
      <c r="R34" s="246">
        <f ca="1">IF(ISERROR(OFFSET(Data!$A$1,MATCH($D34,Data!$CG:$CG,0)-1,MATCH($E34&amp;"/"&amp;R$1,Data!$1:$1,0)-1))=TRUE,"",IF(OFFSET(Data!$A$1,MATCH($D34,Data!$CG:$CG,0)-1,MATCH($E34&amp;"/"&amp;R$1,Data!$1:$1,0)-1)=0,"",OFFSET(Data!$A$1,MATCH($D34,Data!$CG:$CG,0)-1,MATCH($E34&amp;"/"&amp;R$1,Data!$1:$1,0)-1)))</f>
        <v>4</v>
      </c>
      <c r="S34" s="250" t="str">
        <f ca="1">IF(ISERROR(OFFSET(Data!$A$1,MATCH($D34,Data!$CG:$CG,0)-1,MATCH($E34&amp;"/"&amp;S$1,Data!$1:$1,0)-1))=TRUE,"",IF(OFFSET(Data!$A$1,MATCH($D34,Data!$CG:$CG,0)-1,MATCH($E34&amp;"/"&amp;S$1,Data!$1:$1,0)-1)=0,"",OFFSET(Data!$A$1,MATCH($D34,Data!$CG:$CG,0)-1,MATCH($E34&amp;"/"&amp;S$1,Data!$1:$1,0)-1)))</f>
        <v/>
      </c>
      <c r="T34" s="250" t="str">
        <f ca="1">IF(ISERROR(OFFSET(Data!$A$1,MATCH($D34,Data!$CG:$CG,0)-1,MATCH($E34&amp;"/"&amp;T$1,Data!$1:$1,0)-1))=TRUE,"",IF(OFFSET(Data!$A$1,MATCH($D34,Data!$CG:$CG,0)-1,MATCH($E34&amp;"/"&amp;T$1,Data!$1:$1,0)-1)=0,"",OFFSET(Data!$A$1,MATCH($D34,Data!$CG:$CG,0)-1,MATCH($E34&amp;"/"&amp;T$1,Data!$1:$1,0)-1)))</f>
        <v/>
      </c>
      <c r="U34" s="250" t="str">
        <f ca="1">IF(ISERROR(OFFSET(Data!$A$1,MATCH($D34,Data!$CG:$CG,0)-1,MATCH($E34&amp;"/"&amp;U$1,Data!$1:$1,0)-1))=TRUE,"",IF(OFFSET(Data!$A$1,MATCH($D34,Data!$CG:$CG,0)-1,MATCH($E34&amp;"/"&amp;U$1,Data!$1:$1,0)-1)=0,"",OFFSET(Data!$A$1,MATCH($D34,Data!$CG:$CG,0)-1,MATCH($E34&amp;"/"&amp;U$1,Data!$1:$1,0)-1)))</f>
        <v/>
      </c>
      <c r="V34" s="250" t="str">
        <f ca="1">IF(ISERROR(OFFSET(Data!$A$1,MATCH($D34,Data!$CG:$CG,0)-1,MATCH($E34&amp;"/"&amp;V$1,Data!$1:$1,0)-1))=TRUE,"",IF(OFFSET(Data!$A$1,MATCH($D34,Data!$CG:$CG,0)-1,MATCH($E34&amp;"/"&amp;V$1,Data!$1:$1,0)-1)=0,"",OFFSET(Data!$A$1,MATCH($D34,Data!$CG:$CG,0)-1,MATCH($E34&amp;"/"&amp;V$1,Data!$1:$1,0)-1)))</f>
        <v/>
      </c>
      <c r="W34" s="272" t="str">
        <f ca="1">IF(ISERROR(OFFSET(Data!$A$1,MATCH($D34,Data!$CG:$CG,0)-1,MATCH($E34&amp;"/"&amp;W$1,Data!$1:$1,0)-1))=TRUE,"",IF(OFFSET(Data!$A$1,MATCH($D34,Data!$CG:$CG,0)-1,MATCH($E34&amp;"/"&amp;W$1,Data!$1:$1,0)-1)=0,"",OFFSET(Data!$A$1,MATCH($D34,Data!$CG:$CG,0)-1,MATCH($E34&amp;"/"&amp;W$1,Data!$1:$1,0)-1)))</f>
        <v/>
      </c>
      <c r="X34" s="250" t="str">
        <f ca="1">IF(ISERROR(OFFSET(Data!$A$1,MATCH($D34,Data!$CG:$CG,0)-1,MATCH($E34&amp;"/"&amp;X$1,Data!$1:$1,0)-1))=TRUE,"",IF(OFFSET(Data!$A$1,MATCH($D34,Data!$CG:$CG,0)-1,MATCH($E34&amp;"/"&amp;X$1,Data!$1:$1,0)-1)=0,"",OFFSET(Data!$A$1,MATCH($D34,Data!$CG:$CG,0)-1,MATCH($E34&amp;"/"&amp;X$1,Data!$1:$1,0)-1)))</f>
        <v/>
      </c>
      <c r="Y34" s="250" t="str">
        <f ca="1">IF(ISERROR(OFFSET(Data!$A$1,MATCH($D34,Data!$CG:$CG,0)-1,MATCH($E34&amp;"/"&amp;Y$1,Data!$1:$1,0)-1))=TRUE,"",IF(OFFSET(Data!$A$1,MATCH($D34,Data!$CG:$CG,0)-1,MATCH($E34&amp;"/"&amp;Y$1,Data!$1:$1,0)-1)=0,"",OFFSET(Data!$A$1,MATCH($D34,Data!$CG:$CG,0)-1,MATCH($E34&amp;"/"&amp;Y$1,Data!$1:$1,0)-1)))</f>
        <v/>
      </c>
      <c r="Z34" s="250" t="str">
        <f ca="1">IF(ISERROR(OFFSET(Data!$A$1,MATCH($D34,Data!$CG:$CG,0)-1,MATCH($E34&amp;"/"&amp;Z$1,Data!$1:$1,0)-1))=TRUE,"",IF(OFFSET(Data!$A$1,MATCH($D34,Data!$CG:$CG,0)-1,MATCH($E34&amp;"/"&amp;Z$1,Data!$1:$1,0)-1)=0,"",OFFSET(Data!$A$1,MATCH($D34,Data!$CG:$CG,0)-1,MATCH($E34&amp;"/"&amp;Z$1,Data!$1:$1,0)-1)))</f>
        <v/>
      </c>
      <c r="AA34" s="250" t="str">
        <f ca="1">IF(ISERROR(OFFSET(Data!$A$1,MATCH($D34,Data!$CG:$CG,0)-1,MATCH($E34&amp;"/"&amp;AA$1,Data!$1:$1,0)-1))=TRUE,"",IF(OFFSET(Data!$A$1,MATCH($D34,Data!$CG:$CG,0)-1,MATCH($E34&amp;"/"&amp;AA$1,Data!$1:$1,0)-1)=0,"",OFFSET(Data!$A$1,MATCH($D34,Data!$CG:$CG,0)-1,MATCH($E34&amp;"/"&amp;AA$1,Data!$1:$1,0)-1)))</f>
        <v/>
      </c>
      <c r="AB34" s="250" t="str">
        <f ca="1">IF(ISERROR(OFFSET(Data!$A$1,MATCH($D34,Data!$CG:$CG,0)-1,MATCH($E34&amp;"/"&amp;AB$1,Data!$1:$1,0)-1))=TRUE,"",IF(OFFSET(Data!$A$1,MATCH($D34,Data!$CG:$CG,0)-1,MATCH($E34&amp;"/"&amp;AB$1,Data!$1:$1,0)-1)=0,"",OFFSET(Data!$A$1,MATCH($D34,Data!$CG:$CG,0)-1,MATCH($E34&amp;"/"&amp;AB$1,Data!$1:$1,0)-1)))</f>
        <v/>
      </c>
      <c r="AC34" s="250" t="str">
        <f ca="1">IF(ISERROR(OFFSET(Data!$A$1,MATCH($D34,Data!$CG:$CG,0)-1,MATCH($E34&amp;"/"&amp;AC$1,Data!$1:$1,0)-1))=TRUE,"",IF(OFFSET(Data!$A$1,MATCH($D34,Data!$CG:$CG,0)-1,MATCH($E34&amp;"/"&amp;AC$1,Data!$1:$1,0)-1)=0,"",OFFSET(Data!$A$1,MATCH($D34,Data!$CG:$CG,0)-1,MATCH($E34&amp;"/"&amp;AC$1,Data!$1:$1,0)-1)))</f>
        <v/>
      </c>
      <c r="AD34" s="250" t="str">
        <f ca="1">IF(ISERROR(OFFSET(Data!$A$1,MATCH($D34,Data!$CG:$CG,0)-1,MATCH($E34&amp;"/"&amp;AD$1,Data!$1:$1,0)-1))=TRUE,"",IF(OFFSET(Data!$A$1,MATCH($D34,Data!$CG:$CG,0)-1,MATCH($E34&amp;"/"&amp;AD$1,Data!$1:$1,0)-1)=0,"",OFFSET(Data!$A$1,MATCH($D34,Data!$CG:$CG,0)-1,MATCH($E34&amp;"/"&amp;AD$1,Data!$1:$1,0)-1)))</f>
        <v/>
      </c>
      <c r="AE34" s="250" t="str">
        <f ca="1">IF(ISERROR(OFFSET(Data!$A$1,MATCH($D34,Data!$CG:$CG,0)-1,MATCH($E34&amp;"/"&amp;AE$1,Data!$1:$1,0)-1))=TRUE,"",IF(OFFSET(Data!$A$1,MATCH($D34,Data!$CG:$CG,0)-1,MATCH($E34&amp;"/"&amp;AE$1,Data!$1:$1,0)-1)=0,"",OFFSET(Data!$A$1,MATCH($D34,Data!$CG:$CG,0)-1,MATCH($E34&amp;"/"&amp;AE$1,Data!$1:$1,0)-1)))</f>
        <v/>
      </c>
      <c r="AF34" s="251" t="str">
        <f ca="1">IF(ISERROR(OFFSET(Data!$A$1,MATCH($D34,Data!$CG:$CG,0)-1,MATCH($E34&amp;"/"&amp;AF$1,Data!$1:$1,0)-1))=TRUE,"",IF(OFFSET(Data!$A$1,MATCH($D34,Data!$CG:$CG,0)-1,MATCH($E34&amp;"/"&amp;AF$1,Data!$1:$1,0)-1)=0,"",OFFSET(Data!$A$1,MATCH($D34,Data!$CG:$CG,0)-1,MATCH($E34&amp;"/"&amp;AF$1,Data!$1:$1,0)-1)))</f>
        <v/>
      </c>
      <c r="AG34" s="206">
        <f t="shared" ca="1" si="4"/>
        <v>47</v>
      </c>
      <c r="AH34" s="207">
        <f ca="1">AG34</f>
        <v>47</v>
      </c>
    </row>
    <row r="35" spans="1:34" ht="15" customHeight="1" thickBot="1" x14ac:dyDescent="0.3">
      <c r="A35" s="446"/>
      <c r="B35" s="469"/>
      <c r="C35" s="472"/>
      <c r="D35" s="50" t="str">
        <f>IF(C35&lt;&gt;"",C35,D34)</f>
        <v>Werner Mooshammer</v>
      </c>
      <c r="E35" s="51" t="s">
        <v>22</v>
      </c>
      <c r="F35" s="248">
        <f ca="1">IF(ISERROR(OFFSET(Data!$A$1,MATCH($D35,Data!$CG:$CG,0)-1,MATCH($E35&amp;"/"&amp;F$1,Data!$1:$1,0)-1))=TRUE,"",IF(OFFSET(Data!$A$1,MATCH($D35,Data!$CG:$CG,0)-1,MATCH($E35&amp;"/"&amp;F$1,Data!$1:$1,0)-1)=0,"",OFFSET(Data!$A$1,MATCH($D35,Data!$CG:$CG,0)-1,MATCH($E35&amp;"/"&amp;F$1,Data!$1:$1,0)-1)))</f>
        <v>3</v>
      </c>
      <c r="G35" s="249">
        <f ca="1">IF(ISERROR(OFFSET(Data!$A$1,MATCH($D35,Data!$CG:$CG,0)-1,MATCH($E35&amp;"/"&amp;G$1,Data!$1:$1,0)-1))=TRUE,"",IF(OFFSET(Data!$A$1,MATCH($D35,Data!$CG:$CG,0)-1,MATCH($E35&amp;"/"&amp;G$1,Data!$1:$1,0)-1)=0,"",OFFSET(Data!$A$1,MATCH($D35,Data!$CG:$CG,0)-1,MATCH($E35&amp;"/"&amp;G$1,Data!$1:$1,0)-1)))</f>
        <v>3</v>
      </c>
      <c r="H35" s="259">
        <f ca="1">IF(ISERROR(OFFSET(Data!$A$1,MATCH($D35,Data!$CG:$CG,0)-1,MATCH($E35&amp;"/"&amp;H$1,Data!$1:$1,0)-1))=TRUE,"",IF(OFFSET(Data!$A$1,MATCH($D35,Data!$CG:$CG,0)-1,MATCH($E35&amp;"/"&amp;H$1,Data!$1:$1,0)-1)=0,"",OFFSET(Data!$A$1,MATCH($D35,Data!$CG:$CG,0)-1,MATCH($E35&amp;"/"&amp;H$1,Data!$1:$1,0)-1)))</f>
        <v>2</v>
      </c>
      <c r="I35" s="259">
        <f ca="1">IF(ISERROR(OFFSET(Data!$A$1,MATCH($D35,Data!$CG:$CG,0)-1,MATCH($E35&amp;"/"&amp;I$1,Data!$1:$1,0)-1))=TRUE,"",IF(OFFSET(Data!$A$1,MATCH($D35,Data!$CG:$CG,0)-1,MATCH($E35&amp;"/"&amp;I$1,Data!$1:$1,0)-1)=0,"",OFFSET(Data!$A$1,MATCH($D35,Data!$CG:$CG,0)-1,MATCH($E35&amp;"/"&amp;I$1,Data!$1:$1,0)-1)))</f>
        <v>2</v>
      </c>
      <c r="J35" s="249">
        <f ca="1">IF(ISERROR(OFFSET(Data!$A$1,MATCH($D35,Data!$CG:$CG,0)-1,MATCH($E35&amp;"/"&amp;J$1,Data!$1:$1,0)-1))=TRUE,"",IF(OFFSET(Data!$A$1,MATCH($D35,Data!$CG:$CG,0)-1,MATCH($E35&amp;"/"&amp;J$1,Data!$1:$1,0)-1)=0,"",OFFSET(Data!$A$1,MATCH($D35,Data!$CG:$CG,0)-1,MATCH($E35&amp;"/"&amp;J$1,Data!$1:$1,0)-1)))</f>
        <v>3</v>
      </c>
      <c r="K35" s="249">
        <f ca="1">IF(ISERROR(OFFSET(Data!$A$1,MATCH($D35,Data!$CG:$CG,0)-1,MATCH($E35&amp;"/"&amp;K$1,Data!$1:$1,0)-1))=TRUE,"",IF(OFFSET(Data!$A$1,MATCH($D35,Data!$CG:$CG,0)-1,MATCH($E35&amp;"/"&amp;K$1,Data!$1:$1,0)-1)=0,"",OFFSET(Data!$A$1,MATCH($D35,Data!$CG:$CG,0)-1,MATCH($E35&amp;"/"&amp;K$1,Data!$1:$1,0)-1)))</f>
        <v>3</v>
      </c>
      <c r="L35" s="261">
        <f ca="1">IF(ISERROR(OFFSET(Data!$A$1,MATCH($D35,Data!$CG:$CG,0)-1,MATCH($E35&amp;"/"&amp;L$1,Data!$1:$1,0)-1))=TRUE,"",IF(OFFSET(Data!$A$1,MATCH($D35,Data!$CG:$CG,0)-1,MATCH($E35&amp;"/"&amp;L$1,Data!$1:$1,0)-1)=0,"",OFFSET(Data!$A$1,MATCH($D35,Data!$CG:$CG,0)-1,MATCH($E35&amp;"/"&amp;L$1,Data!$1:$1,0)-1)))</f>
        <v>4</v>
      </c>
      <c r="M35" s="249">
        <f ca="1">IF(ISERROR(OFFSET(Data!$A$1,MATCH($D35,Data!$CG:$CG,0)-1,MATCH($E35&amp;"/"&amp;M$1,Data!$1:$1,0)-1))=TRUE,"",IF(OFFSET(Data!$A$1,MATCH($D35,Data!$CG:$CG,0)-1,MATCH($E35&amp;"/"&amp;M$1,Data!$1:$1,0)-1)=0,"",OFFSET(Data!$A$1,MATCH($D35,Data!$CG:$CG,0)-1,MATCH($E35&amp;"/"&amp;M$1,Data!$1:$1,0)-1)))</f>
        <v>3</v>
      </c>
      <c r="N35" s="249">
        <f ca="1">IF(ISERROR(OFFSET(Data!$A$1,MATCH($D35,Data!$CG:$CG,0)-1,MATCH($E35&amp;"/"&amp;N$1,Data!$1:$1,0)-1))=TRUE,"",IF(OFFSET(Data!$A$1,MATCH($D35,Data!$CG:$CG,0)-1,MATCH($E35&amp;"/"&amp;N$1,Data!$1:$1,0)-1)=0,"",OFFSET(Data!$A$1,MATCH($D35,Data!$CG:$CG,0)-1,MATCH($E35&amp;"/"&amp;N$1,Data!$1:$1,0)-1)))</f>
        <v>4</v>
      </c>
      <c r="O35" s="264">
        <f ca="1">IF(ISERROR(OFFSET(Data!$A$1,MATCH($D35,Data!$CG:$CG,0)-1,MATCH($E35&amp;"/"&amp;O$1,Data!$1:$1,0)-1))=TRUE,"",IF(OFFSET(Data!$A$1,MATCH($D35,Data!$CG:$CG,0)-1,MATCH($E35&amp;"/"&amp;O$1,Data!$1:$1,0)-1)=0,"",OFFSET(Data!$A$1,MATCH($D35,Data!$CG:$CG,0)-1,MATCH($E35&amp;"/"&amp;O$1,Data!$1:$1,0)-1)))</f>
        <v>5</v>
      </c>
      <c r="P35" s="249">
        <f ca="1">IF(ISERROR(OFFSET(Data!$A$1,MATCH($D35,Data!$CG:$CG,0)-1,MATCH($E35&amp;"/"&amp;P$1,Data!$1:$1,0)-1))=TRUE,"",IF(OFFSET(Data!$A$1,MATCH($D35,Data!$CG:$CG,0)-1,MATCH($E35&amp;"/"&amp;P$1,Data!$1:$1,0)-1)=0,"",OFFSET(Data!$A$1,MATCH($D35,Data!$CG:$CG,0)-1,MATCH($E35&amp;"/"&amp;P$1,Data!$1:$1,0)-1)))</f>
        <v>3</v>
      </c>
      <c r="Q35" s="261">
        <f ca="1">IF(ISERROR(OFFSET(Data!$A$1,MATCH($D35,Data!$CG:$CG,0)-1,MATCH($E35&amp;"/"&amp;Q$1,Data!$1:$1,0)-1))=TRUE,"",IF(OFFSET(Data!$A$1,MATCH($D35,Data!$CG:$CG,0)-1,MATCH($E35&amp;"/"&amp;Q$1,Data!$1:$1,0)-1)=0,"",OFFSET(Data!$A$1,MATCH($D35,Data!$CG:$CG,0)-1,MATCH($E35&amp;"/"&amp;Q$1,Data!$1:$1,0)-1)))</f>
        <v>4</v>
      </c>
      <c r="R35" s="249">
        <f ca="1">IF(ISERROR(OFFSET(Data!$A$1,MATCH($D35,Data!$CG:$CG,0)-1,MATCH($E35&amp;"/"&amp;R$1,Data!$1:$1,0)-1))=TRUE,"",IF(OFFSET(Data!$A$1,MATCH($D35,Data!$CG:$CG,0)-1,MATCH($E35&amp;"/"&amp;R$1,Data!$1:$1,0)-1)=0,"",OFFSET(Data!$A$1,MATCH($D35,Data!$CG:$CG,0)-1,MATCH($E35&amp;"/"&amp;R$1,Data!$1:$1,0)-1)))</f>
        <v>4</v>
      </c>
      <c r="S35" s="252" t="str">
        <f ca="1">IF(ISERROR(OFFSET(Data!$A$1,MATCH($D35,Data!$CG:$CG,0)-1,MATCH($E35&amp;"/"&amp;S$1,Data!$1:$1,0)-1))=TRUE,"",IF(OFFSET(Data!$A$1,MATCH($D35,Data!$CG:$CG,0)-1,MATCH($E35&amp;"/"&amp;S$1,Data!$1:$1,0)-1)=0,"",OFFSET(Data!$A$1,MATCH($D35,Data!$CG:$CG,0)-1,MATCH($E35&amp;"/"&amp;S$1,Data!$1:$1,0)-1)))</f>
        <v/>
      </c>
      <c r="T35" s="252" t="str">
        <f ca="1">IF(ISERROR(OFFSET(Data!$A$1,MATCH($D35,Data!$CG:$CG,0)-1,MATCH($E35&amp;"/"&amp;T$1,Data!$1:$1,0)-1))=TRUE,"",IF(OFFSET(Data!$A$1,MATCH($D35,Data!$CG:$CG,0)-1,MATCH($E35&amp;"/"&amp;T$1,Data!$1:$1,0)-1)=0,"",OFFSET(Data!$A$1,MATCH($D35,Data!$CG:$CG,0)-1,MATCH($E35&amp;"/"&amp;T$1,Data!$1:$1,0)-1)))</f>
        <v/>
      </c>
      <c r="U35" s="252" t="str">
        <f ca="1">IF(ISERROR(OFFSET(Data!$A$1,MATCH($D35,Data!$CG:$CG,0)-1,MATCH($E35&amp;"/"&amp;U$1,Data!$1:$1,0)-1))=TRUE,"",IF(OFFSET(Data!$A$1,MATCH($D35,Data!$CG:$CG,0)-1,MATCH($E35&amp;"/"&amp;U$1,Data!$1:$1,0)-1)=0,"",OFFSET(Data!$A$1,MATCH($D35,Data!$CG:$CG,0)-1,MATCH($E35&amp;"/"&amp;U$1,Data!$1:$1,0)-1)))</f>
        <v/>
      </c>
      <c r="V35" s="252" t="str">
        <f ca="1">IF(ISERROR(OFFSET(Data!$A$1,MATCH($D35,Data!$CG:$CG,0)-1,MATCH($E35&amp;"/"&amp;V$1,Data!$1:$1,0)-1))=TRUE,"",IF(OFFSET(Data!$A$1,MATCH($D35,Data!$CG:$CG,0)-1,MATCH($E35&amp;"/"&amp;V$1,Data!$1:$1,0)-1)=0,"",OFFSET(Data!$A$1,MATCH($D35,Data!$CG:$CG,0)-1,MATCH($E35&amp;"/"&amp;V$1,Data!$1:$1,0)-1)))</f>
        <v/>
      </c>
      <c r="W35" s="269" t="str">
        <f ca="1">IF(ISERROR(OFFSET(Data!$A$1,MATCH($D35,Data!$CG:$CG,0)-1,MATCH($E35&amp;"/"&amp;W$1,Data!$1:$1,0)-1))=TRUE,"",IF(OFFSET(Data!$A$1,MATCH($D35,Data!$CG:$CG,0)-1,MATCH($E35&amp;"/"&amp;W$1,Data!$1:$1,0)-1)=0,"",OFFSET(Data!$A$1,MATCH($D35,Data!$CG:$CG,0)-1,MATCH($E35&amp;"/"&amp;W$1,Data!$1:$1,0)-1)))</f>
        <v/>
      </c>
      <c r="X35" s="252" t="str">
        <f ca="1">IF(ISERROR(OFFSET(Data!$A$1,MATCH($D35,Data!$CG:$CG,0)-1,MATCH($E35&amp;"/"&amp;X$1,Data!$1:$1,0)-1))=TRUE,"",IF(OFFSET(Data!$A$1,MATCH($D35,Data!$CG:$CG,0)-1,MATCH($E35&amp;"/"&amp;X$1,Data!$1:$1,0)-1)=0,"",OFFSET(Data!$A$1,MATCH($D35,Data!$CG:$CG,0)-1,MATCH($E35&amp;"/"&amp;X$1,Data!$1:$1,0)-1)))</f>
        <v/>
      </c>
      <c r="Y35" s="252" t="str">
        <f ca="1">IF(ISERROR(OFFSET(Data!$A$1,MATCH($D35,Data!$CG:$CG,0)-1,MATCH($E35&amp;"/"&amp;Y$1,Data!$1:$1,0)-1))=TRUE,"",IF(OFFSET(Data!$A$1,MATCH($D35,Data!$CG:$CG,0)-1,MATCH($E35&amp;"/"&amp;Y$1,Data!$1:$1,0)-1)=0,"",OFFSET(Data!$A$1,MATCH($D35,Data!$CG:$CG,0)-1,MATCH($E35&amp;"/"&amp;Y$1,Data!$1:$1,0)-1)))</f>
        <v/>
      </c>
      <c r="Z35" s="252" t="str">
        <f ca="1">IF(ISERROR(OFFSET(Data!$A$1,MATCH($D35,Data!$CG:$CG,0)-1,MATCH($E35&amp;"/"&amp;Z$1,Data!$1:$1,0)-1))=TRUE,"",IF(OFFSET(Data!$A$1,MATCH($D35,Data!$CG:$CG,0)-1,MATCH($E35&amp;"/"&amp;Z$1,Data!$1:$1,0)-1)=0,"",OFFSET(Data!$A$1,MATCH($D35,Data!$CG:$CG,0)-1,MATCH($E35&amp;"/"&amp;Z$1,Data!$1:$1,0)-1)))</f>
        <v/>
      </c>
      <c r="AA35" s="252" t="str">
        <f ca="1">IF(ISERROR(OFFSET(Data!$A$1,MATCH($D35,Data!$CG:$CG,0)-1,MATCH($E35&amp;"/"&amp;AA$1,Data!$1:$1,0)-1))=TRUE,"",IF(OFFSET(Data!$A$1,MATCH($D35,Data!$CG:$CG,0)-1,MATCH($E35&amp;"/"&amp;AA$1,Data!$1:$1,0)-1)=0,"",OFFSET(Data!$A$1,MATCH($D35,Data!$CG:$CG,0)-1,MATCH($E35&amp;"/"&amp;AA$1,Data!$1:$1,0)-1)))</f>
        <v/>
      </c>
      <c r="AB35" s="252" t="str">
        <f ca="1">IF(ISERROR(OFFSET(Data!$A$1,MATCH($D35,Data!$CG:$CG,0)-1,MATCH($E35&amp;"/"&amp;AB$1,Data!$1:$1,0)-1))=TRUE,"",IF(OFFSET(Data!$A$1,MATCH($D35,Data!$CG:$CG,0)-1,MATCH($E35&amp;"/"&amp;AB$1,Data!$1:$1,0)-1)=0,"",OFFSET(Data!$A$1,MATCH($D35,Data!$CG:$CG,0)-1,MATCH($E35&amp;"/"&amp;AB$1,Data!$1:$1,0)-1)))</f>
        <v/>
      </c>
      <c r="AC35" s="252" t="str">
        <f ca="1">IF(ISERROR(OFFSET(Data!$A$1,MATCH($D35,Data!$CG:$CG,0)-1,MATCH($E35&amp;"/"&amp;AC$1,Data!$1:$1,0)-1))=TRUE,"",IF(OFFSET(Data!$A$1,MATCH($D35,Data!$CG:$CG,0)-1,MATCH($E35&amp;"/"&amp;AC$1,Data!$1:$1,0)-1)=0,"",OFFSET(Data!$A$1,MATCH($D35,Data!$CG:$CG,0)-1,MATCH($E35&amp;"/"&amp;AC$1,Data!$1:$1,0)-1)))</f>
        <v/>
      </c>
      <c r="AD35" s="252" t="str">
        <f ca="1">IF(ISERROR(OFFSET(Data!$A$1,MATCH($D35,Data!$CG:$CG,0)-1,MATCH($E35&amp;"/"&amp;AD$1,Data!$1:$1,0)-1))=TRUE,"",IF(OFFSET(Data!$A$1,MATCH($D35,Data!$CG:$CG,0)-1,MATCH($E35&amp;"/"&amp;AD$1,Data!$1:$1,0)-1)=0,"",OFFSET(Data!$A$1,MATCH($D35,Data!$CG:$CG,0)-1,MATCH($E35&amp;"/"&amp;AD$1,Data!$1:$1,0)-1)))</f>
        <v/>
      </c>
      <c r="AE35" s="252" t="str">
        <f ca="1">IF(ISERROR(OFFSET(Data!$A$1,MATCH($D35,Data!$CG:$CG,0)-1,MATCH($E35&amp;"/"&amp;AE$1,Data!$1:$1,0)-1))=TRUE,"",IF(OFFSET(Data!$A$1,MATCH($D35,Data!$CG:$CG,0)-1,MATCH($E35&amp;"/"&amp;AE$1,Data!$1:$1,0)-1)=0,"",OFFSET(Data!$A$1,MATCH($D35,Data!$CG:$CG,0)-1,MATCH($E35&amp;"/"&amp;AE$1,Data!$1:$1,0)-1)))</f>
        <v/>
      </c>
      <c r="AF35" s="253" t="str">
        <f ca="1">IF(ISERROR(OFFSET(Data!$A$1,MATCH($D35,Data!$CG:$CG,0)-1,MATCH($E35&amp;"/"&amp;AF$1,Data!$1:$1,0)-1))=TRUE,"",IF(OFFSET(Data!$A$1,MATCH($D35,Data!$CG:$CG,0)-1,MATCH($E35&amp;"/"&amp;AF$1,Data!$1:$1,0)-1)=0,"",OFFSET(Data!$A$1,MATCH($D35,Data!$CG:$CG,0)-1,MATCH($E35&amp;"/"&amp;AF$1,Data!$1:$1,0)-1)))</f>
        <v/>
      </c>
      <c r="AG35" s="188">
        <f t="shared" ca="1" si="4"/>
        <v>43</v>
      </c>
      <c r="AH35" s="208">
        <f ca="1">SUM(AG34:AG35)</f>
        <v>90</v>
      </c>
    </row>
    <row r="36" spans="1:34" ht="15" hidden="1" customHeight="1" x14ac:dyDescent="0.25">
      <c r="A36" s="446"/>
      <c r="B36" s="469"/>
      <c r="C36" s="472"/>
      <c r="D36" s="50" t="str">
        <f>IF(C36&lt;&gt;"",C36,D35)</f>
        <v>Werner Mooshammer</v>
      </c>
      <c r="E36" s="51" t="s">
        <v>23</v>
      </c>
      <c r="F36" s="254" t="str">
        <f ca="1">IF(ISERROR(OFFSET(Data!$A$1,MATCH($D36,Data!$CG:$CG,0)-1,MATCH($E36&amp;"/"&amp;F$1,Data!$1:$1,0)-1))=TRUE,"",IF(OFFSET(Data!$A$1,MATCH($D36,Data!$CG:$CG,0)-1,MATCH($E36&amp;"/"&amp;F$1,Data!$1:$1,0)-1)=0,"",OFFSET(Data!$A$1,MATCH($D36,Data!$CG:$CG,0)-1,MATCH($E36&amp;"/"&amp;F$1,Data!$1:$1,0)-1)))</f>
        <v/>
      </c>
      <c r="G36" s="252" t="str">
        <f ca="1">IF(ISERROR(OFFSET(Data!$A$1,MATCH($D36,Data!$CG:$CG,0)-1,MATCH($E36&amp;"/"&amp;G$1,Data!$1:$1,0)-1))=TRUE,"",IF(OFFSET(Data!$A$1,MATCH($D36,Data!$CG:$CG,0)-1,MATCH($E36&amp;"/"&amp;G$1,Data!$1:$1,0)-1)=0,"",OFFSET(Data!$A$1,MATCH($D36,Data!$CG:$CG,0)-1,MATCH($E36&amp;"/"&amp;G$1,Data!$1:$1,0)-1)))</f>
        <v/>
      </c>
      <c r="H36" s="252" t="str">
        <f ca="1">IF(ISERROR(OFFSET(Data!$A$1,MATCH($D36,Data!$CG:$CG,0)-1,MATCH($E36&amp;"/"&amp;H$1,Data!$1:$1,0)-1))=TRUE,"",IF(OFFSET(Data!$A$1,MATCH($D36,Data!$CG:$CG,0)-1,MATCH($E36&amp;"/"&amp;H$1,Data!$1:$1,0)-1)=0,"",OFFSET(Data!$A$1,MATCH($D36,Data!$CG:$CG,0)-1,MATCH($E36&amp;"/"&amp;H$1,Data!$1:$1,0)-1)))</f>
        <v/>
      </c>
      <c r="I36" s="252" t="str">
        <f ca="1">IF(ISERROR(OFFSET(Data!$A$1,MATCH($D36,Data!$CG:$CG,0)-1,MATCH($E36&amp;"/"&amp;I$1,Data!$1:$1,0)-1))=TRUE,"",IF(OFFSET(Data!$A$1,MATCH($D36,Data!$CG:$CG,0)-1,MATCH($E36&amp;"/"&amp;I$1,Data!$1:$1,0)-1)=0,"",OFFSET(Data!$A$1,MATCH($D36,Data!$CG:$CG,0)-1,MATCH($E36&amp;"/"&amp;I$1,Data!$1:$1,0)-1)))</f>
        <v/>
      </c>
      <c r="J36" s="252" t="str">
        <f ca="1">IF(ISERROR(OFFSET(Data!$A$1,MATCH($D36,Data!$CG:$CG,0)-1,MATCH($E36&amp;"/"&amp;J$1,Data!$1:$1,0)-1))=TRUE,"",IF(OFFSET(Data!$A$1,MATCH($D36,Data!$CG:$CG,0)-1,MATCH($E36&amp;"/"&amp;J$1,Data!$1:$1,0)-1)=0,"",OFFSET(Data!$A$1,MATCH($D36,Data!$CG:$CG,0)-1,MATCH($E36&amp;"/"&amp;J$1,Data!$1:$1,0)-1)))</f>
        <v/>
      </c>
      <c r="K36" s="252" t="str">
        <f ca="1">IF(ISERROR(OFFSET(Data!$A$1,MATCH($D36,Data!$CG:$CG,0)-1,MATCH($E36&amp;"/"&amp;K$1,Data!$1:$1,0)-1))=TRUE,"",IF(OFFSET(Data!$A$1,MATCH($D36,Data!$CG:$CG,0)-1,MATCH($E36&amp;"/"&amp;K$1,Data!$1:$1,0)-1)=0,"",OFFSET(Data!$A$1,MATCH($D36,Data!$CG:$CG,0)-1,MATCH($E36&amp;"/"&amp;K$1,Data!$1:$1,0)-1)))</f>
        <v/>
      </c>
      <c r="L36" s="252" t="str">
        <f ca="1">IF(ISERROR(OFFSET(Data!$A$1,MATCH($D36,Data!$CG:$CG,0)-1,MATCH($E36&amp;"/"&amp;L$1,Data!$1:$1,0)-1))=TRUE,"",IF(OFFSET(Data!$A$1,MATCH($D36,Data!$CG:$CG,0)-1,MATCH($E36&amp;"/"&amp;L$1,Data!$1:$1,0)-1)=0,"",OFFSET(Data!$A$1,MATCH($D36,Data!$CG:$CG,0)-1,MATCH($E36&amp;"/"&amp;L$1,Data!$1:$1,0)-1)))</f>
        <v/>
      </c>
      <c r="M36" s="252" t="str">
        <f ca="1">IF(ISERROR(OFFSET(Data!$A$1,MATCH($D36,Data!$CG:$CG,0)-1,MATCH($E36&amp;"/"&amp;M$1,Data!$1:$1,0)-1))=TRUE,"",IF(OFFSET(Data!$A$1,MATCH($D36,Data!$CG:$CG,0)-1,MATCH($E36&amp;"/"&amp;M$1,Data!$1:$1,0)-1)=0,"",OFFSET(Data!$A$1,MATCH($D36,Data!$CG:$CG,0)-1,MATCH($E36&amp;"/"&amp;M$1,Data!$1:$1,0)-1)))</f>
        <v/>
      </c>
      <c r="N36" s="252" t="str">
        <f ca="1">IF(ISERROR(OFFSET(Data!$A$1,MATCH($D36,Data!$CG:$CG,0)-1,MATCH($E36&amp;"/"&amp;N$1,Data!$1:$1,0)-1))=TRUE,"",IF(OFFSET(Data!$A$1,MATCH($D36,Data!$CG:$CG,0)-1,MATCH($E36&amp;"/"&amp;N$1,Data!$1:$1,0)-1)=0,"",OFFSET(Data!$A$1,MATCH($D36,Data!$CG:$CG,0)-1,MATCH($E36&amp;"/"&amp;N$1,Data!$1:$1,0)-1)))</f>
        <v/>
      </c>
      <c r="O36" s="252" t="str">
        <f ca="1">IF(ISERROR(OFFSET(Data!$A$1,MATCH($D36,Data!$CG:$CG,0)-1,MATCH($E36&amp;"/"&amp;O$1,Data!$1:$1,0)-1))=TRUE,"",IF(OFFSET(Data!$A$1,MATCH($D36,Data!$CG:$CG,0)-1,MATCH($E36&amp;"/"&amp;O$1,Data!$1:$1,0)-1)=0,"",OFFSET(Data!$A$1,MATCH($D36,Data!$CG:$CG,0)-1,MATCH($E36&amp;"/"&amp;O$1,Data!$1:$1,0)-1)))</f>
        <v/>
      </c>
      <c r="P36" s="252" t="str">
        <f ca="1">IF(ISERROR(OFFSET(Data!$A$1,MATCH($D36,Data!$CG:$CG,0)-1,MATCH($E36&amp;"/"&amp;P$1,Data!$1:$1,0)-1))=TRUE,"",IF(OFFSET(Data!$A$1,MATCH($D36,Data!$CG:$CG,0)-1,MATCH($E36&amp;"/"&amp;P$1,Data!$1:$1,0)-1)=0,"",OFFSET(Data!$A$1,MATCH($D36,Data!$CG:$CG,0)-1,MATCH($E36&amp;"/"&amp;P$1,Data!$1:$1,0)-1)))</f>
        <v/>
      </c>
      <c r="Q36" s="252" t="str">
        <f ca="1">IF(ISERROR(OFFSET(Data!$A$1,MATCH($D36,Data!$CG:$CG,0)-1,MATCH($E36&amp;"/"&amp;Q$1,Data!$1:$1,0)-1))=TRUE,"",IF(OFFSET(Data!$A$1,MATCH($D36,Data!$CG:$CG,0)-1,MATCH($E36&amp;"/"&amp;Q$1,Data!$1:$1,0)-1)=0,"",OFFSET(Data!$A$1,MATCH($D36,Data!$CG:$CG,0)-1,MATCH($E36&amp;"/"&amp;Q$1,Data!$1:$1,0)-1)))</f>
        <v/>
      </c>
      <c r="R36" s="252" t="str">
        <f ca="1">IF(ISERROR(OFFSET(Data!$A$1,MATCH($D36,Data!$CG:$CG,0)-1,MATCH($E36&amp;"/"&amp;R$1,Data!$1:$1,0)-1))=TRUE,"",IF(OFFSET(Data!$A$1,MATCH($D36,Data!$CG:$CG,0)-1,MATCH($E36&amp;"/"&amp;R$1,Data!$1:$1,0)-1)=0,"",OFFSET(Data!$A$1,MATCH($D36,Data!$CG:$CG,0)-1,MATCH($E36&amp;"/"&amp;R$1,Data!$1:$1,0)-1)))</f>
        <v/>
      </c>
      <c r="S36" s="252" t="str">
        <f ca="1">IF(ISERROR(OFFSET(Data!$A$1,MATCH($D36,Data!$CG:$CG,0)-1,MATCH($E36&amp;"/"&amp;S$1,Data!$1:$1,0)-1))=TRUE,"",IF(OFFSET(Data!$A$1,MATCH($D36,Data!$CG:$CG,0)-1,MATCH($E36&amp;"/"&amp;S$1,Data!$1:$1,0)-1)=0,"",OFFSET(Data!$A$1,MATCH($D36,Data!$CG:$CG,0)-1,MATCH($E36&amp;"/"&amp;S$1,Data!$1:$1,0)-1)))</f>
        <v/>
      </c>
      <c r="T36" s="252" t="str">
        <f ca="1">IF(ISERROR(OFFSET(Data!$A$1,MATCH($D36,Data!$CG:$CG,0)-1,MATCH($E36&amp;"/"&amp;T$1,Data!$1:$1,0)-1))=TRUE,"",IF(OFFSET(Data!$A$1,MATCH($D36,Data!$CG:$CG,0)-1,MATCH($E36&amp;"/"&amp;T$1,Data!$1:$1,0)-1)=0,"",OFFSET(Data!$A$1,MATCH($D36,Data!$CG:$CG,0)-1,MATCH($E36&amp;"/"&amp;T$1,Data!$1:$1,0)-1)))</f>
        <v/>
      </c>
      <c r="U36" s="252" t="str">
        <f ca="1">IF(ISERROR(OFFSET(Data!$A$1,MATCH($D36,Data!$CG:$CG,0)-1,MATCH($E36&amp;"/"&amp;U$1,Data!$1:$1,0)-1))=TRUE,"",IF(OFFSET(Data!$A$1,MATCH($D36,Data!$CG:$CG,0)-1,MATCH($E36&amp;"/"&amp;U$1,Data!$1:$1,0)-1)=0,"",OFFSET(Data!$A$1,MATCH($D36,Data!$CG:$CG,0)-1,MATCH($E36&amp;"/"&amp;U$1,Data!$1:$1,0)-1)))</f>
        <v/>
      </c>
      <c r="V36" s="252" t="str">
        <f ca="1">IF(ISERROR(OFFSET(Data!$A$1,MATCH($D36,Data!$CG:$CG,0)-1,MATCH($E36&amp;"/"&amp;V$1,Data!$1:$1,0)-1))=TRUE,"",IF(OFFSET(Data!$A$1,MATCH($D36,Data!$CG:$CG,0)-1,MATCH($E36&amp;"/"&amp;V$1,Data!$1:$1,0)-1)=0,"",OFFSET(Data!$A$1,MATCH($D36,Data!$CG:$CG,0)-1,MATCH($E36&amp;"/"&amp;V$1,Data!$1:$1,0)-1)))</f>
        <v/>
      </c>
      <c r="W36" s="269" t="str">
        <f ca="1">IF(ISERROR(OFFSET(Data!$A$1,MATCH($D36,Data!$CG:$CG,0)-1,MATCH($E36&amp;"/"&amp;W$1,Data!$1:$1,0)-1))=TRUE,"",IF(OFFSET(Data!$A$1,MATCH($D36,Data!$CG:$CG,0)-1,MATCH($E36&amp;"/"&amp;W$1,Data!$1:$1,0)-1)=0,"",OFFSET(Data!$A$1,MATCH($D36,Data!$CG:$CG,0)-1,MATCH($E36&amp;"/"&amp;W$1,Data!$1:$1,0)-1)))</f>
        <v/>
      </c>
      <c r="X36" s="252" t="str">
        <f ca="1">IF(ISERROR(OFFSET(Data!$A$1,MATCH($D36,Data!$CG:$CG,0)-1,MATCH($E36&amp;"/"&amp;X$1,Data!$1:$1,0)-1))=TRUE,"",IF(OFFSET(Data!$A$1,MATCH($D36,Data!$CG:$CG,0)-1,MATCH($E36&amp;"/"&amp;X$1,Data!$1:$1,0)-1)=0,"",OFFSET(Data!$A$1,MATCH($D36,Data!$CG:$CG,0)-1,MATCH($E36&amp;"/"&amp;X$1,Data!$1:$1,0)-1)))</f>
        <v/>
      </c>
      <c r="Y36" s="252" t="str">
        <f ca="1">IF(ISERROR(OFFSET(Data!$A$1,MATCH($D36,Data!$CG:$CG,0)-1,MATCH($E36&amp;"/"&amp;Y$1,Data!$1:$1,0)-1))=TRUE,"",IF(OFFSET(Data!$A$1,MATCH($D36,Data!$CG:$CG,0)-1,MATCH($E36&amp;"/"&amp;Y$1,Data!$1:$1,0)-1)=0,"",OFFSET(Data!$A$1,MATCH($D36,Data!$CG:$CG,0)-1,MATCH($E36&amp;"/"&amp;Y$1,Data!$1:$1,0)-1)))</f>
        <v/>
      </c>
      <c r="Z36" s="252" t="str">
        <f ca="1">IF(ISERROR(OFFSET(Data!$A$1,MATCH($D36,Data!$CG:$CG,0)-1,MATCH($E36&amp;"/"&amp;Z$1,Data!$1:$1,0)-1))=TRUE,"",IF(OFFSET(Data!$A$1,MATCH($D36,Data!$CG:$CG,0)-1,MATCH($E36&amp;"/"&amp;Z$1,Data!$1:$1,0)-1)=0,"",OFFSET(Data!$A$1,MATCH($D36,Data!$CG:$CG,0)-1,MATCH($E36&amp;"/"&amp;Z$1,Data!$1:$1,0)-1)))</f>
        <v/>
      </c>
      <c r="AA36" s="252" t="str">
        <f ca="1">IF(ISERROR(OFFSET(Data!$A$1,MATCH($D36,Data!$CG:$CG,0)-1,MATCH($E36&amp;"/"&amp;AA$1,Data!$1:$1,0)-1))=TRUE,"",IF(OFFSET(Data!$A$1,MATCH($D36,Data!$CG:$CG,0)-1,MATCH($E36&amp;"/"&amp;AA$1,Data!$1:$1,0)-1)=0,"",OFFSET(Data!$A$1,MATCH($D36,Data!$CG:$CG,0)-1,MATCH($E36&amp;"/"&amp;AA$1,Data!$1:$1,0)-1)))</f>
        <v/>
      </c>
      <c r="AB36" s="252" t="str">
        <f ca="1">IF(ISERROR(OFFSET(Data!$A$1,MATCH($D36,Data!$CG:$CG,0)-1,MATCH($E36&amp;"/"&amp;AB$1,Data!$1:$1,0)-1))=TRUE,"",IF(OFFSET(Data!$A$1,MATCH($D36,Data!$CG:$CG,0)-1,MATCH($E36&amp;"/"&amp;AB$1,Data!$1:$1,0)-1)=0,"",OFFSET(Data!$A$1,MATCH($D36,Data!$CG:$CG,0)-1,MATCH($E36&amp;"/"&amp;AB$1,Data!$1:$1,0)-1)))</f>
        <v/>
      </c>
      <c r="AC36" s="252" t="str">
        <f ca="1">IF(ISERROR(OFFSET(Data!$A$1,MATCH($D36,Data!$CG:$CG,0)-1,MATCH($E36&amp;"/"&amp;AC$1,Data!$1:$1,0)-1))=TRUE,"",IF(OFFSET(Data!$A$1,MATCH($D36,Data!$CG:$CG,0)-1,MATCH($E36&amp;"/"&amp;AC$1,Data!$1:$1,0)-1)=0,"",OFFSET(Data!$A$1,MATCH($D36,Data!$CG:$CG,0)-1,MATCH($E36&amp;"/"&amp;AC$1,Data!$1:$1,0)-1)))</f>
        <v/>
      </c>
      <c r="AD36" s="252" t="str">
        <f ca="1">IF(ISERROR(OFFSET(Data!$A$1,MATCH($D36,Data!$CG:$CG,0)-1,MATCH($E36&amp;"/"&amp;AD$1,Data!$1:$1,0)-1))=TRUE,"",IF(OFFSET(Data!$A$1,MATCH($D36,Data!$CG:$CG,0)-1,MATCH($E36&amp;"/"&amp;AD$1,Data!$1:$1,0)-1)=0,"",OFFSET(Data!$A$1,MATCH($D36,Data!$CG:$CG,0)-1,MATCH($E36&amp;"/"&amp;AD$1,Data!$1:$1,0)-1)))</f>
        <v/>
      </c>
      <c r="AE36" s="252" t="str">
        <f ca="1">IF(ISERROR(OFFSET(Data!$A$1,MATCH($D36,Data!$CG:$CG,0)-1,MATCH($E36&amp;"/"&amp;AE$1,Data!$1:$1,0)-1))=TRUE,"",IF(OFFSET(Data!$A$1,MATCH($D36,Data!$CG:$CG,0)-1,MATCH($E36&amp;"/"&amp;AE$1,Data!$1:$1,0)-1)=0,"",OFFSET(Data!$A$1,MATCH($D36,Data!$CG:$CG,0)-1,MATCH($E36&amp;"/"&amp;AE$1,Data!$1:$1,0)-1)))</f>
        <v/>
      </c>
      <c r="AF36" s="253" t="str">
        <f ca="1">IF(ISERROR(OFFSET(Data!$A$1,MATCH($D36,Data!$CG:$CG,0)-1,MATCH($E36&amp;"/"&amp;AF$1,Data!$1:$1,0)-1))=TRUE,"",IF(OFFSET(Data!$A$1,MATCH($D36,Data!$CG:$CG,0)-1,MATCH($E36&amp;"/"&amp;AF$1,Data!$1:$1,0)-1)=0,"",OFFSET(Data!$A$1,MATCH($D36,Data!$CG:$CG,0)-1,MATCH($E36&amp;"/"&amp;AF$1,Data!$1:$1,0)-1)))</f>
        <v/>
      </c>
      <c r="AG36" s="188">
        <f t="shared" ca="1" si="4"/>
        <v>0</v>
      </c>
      <c r="AH36" s="208">
        <f ca="1">SUM(AG34:AG36)</f>
        <v>90</v>
      </c>
    </row>
    <row r="37" spans="1:34" ht="15.75" hidden="1" customHeight="1" x14ac:dyDescent="0.25">
      <c r="A37" s="446"/>
      <c r="B37" s="469"/>
      <c r="C37" s="472"/>
      <c r="D37" s="50" t="str">
        <f>IF(C37&lt;&gt;"",C37,D36)</f>
        <v>Werner Mooshammer</v>
      </c>
      <c r="E37" s="51" t="s">
        <v>24</v>
      </c>
      <c r="F37" s="254" t="str">
        <f ca="1">IF(ISERROR(OFFSET(Data!$A$1,MATCH($D37,Data!$CG:$CG,0)-1,MATCH($E37&amp;"/"&amp;F$1,Data!$1:$1,0)-1))=TRUE,"",IF(OFFSET(Data!$A$1,MATCH($D37,Data!$CG:$CG,0)-1,MATCH($E37&amp;"/"&amp;F$1,Data!$1:$1,0)-1)=0,"",OFFSET(Data!$A$1,MATCH($D37,Data!$CG:$CG,0)-1,MATCH($E37&amp;"/"&amp;F$1,Data!$1:$1,0)-1)))</f>
        <v/>
      </c>
      <c r="G37" s="252" t="str">
        <f ca="1">IF(ISERROR(OFFSET(Data!$A$1,MATCH($D37,Data!$CG:$CG,0)-1,MATCH($E37&amp;"/"&amp;G$1,Data!$1:$1,0)-1))=TRUE,"",IF(OFFSET(Data!$A$1,MATCH($D37,Data!$CG:$CG,0)-1,MATCH($E37&amp;"/"&amp;G$1,Data!$1:$1,0)-1)=0,"",OFFSET(Data!$A$1,MATCH($D37,Data!$CG:$CG,0)-1,MATCH($E37&amp;"/"&amp;G$1,Data!$1:$1,0)-1)))</f>
        <v/>
      </c>
      <c r="H37" s="252" t="str">
        <f ca="1">IF(ISERROR(OFFSET(Data!$A$1,MATCH($D37,Data!$CG:$CG,0)-1,MATCH($E37&amp;"/"&amp;H$1,Data!$1:$1,0)-1))=TRUE,"",IF(OFFSET(Data!$A$1,MATCH($D37,Data!$CG:$CG,0)-1,MATCH($E37&amp;"/"&amp;H$1,Data!$1:$1,0)-1)=0,"",OFFSET(Data!$A$1,MATCH($D37,Data!$CG:$CG,0)-1,MATCH($E37&amp;"/"&amp;H$1,Data!$1:$1,0)-1)))</f>
        <v/>
      </c>
      <c r="I37" s="252" t="str">
        <f ca="1">IF(ISERROR(OFFSET(Data!$A$1,MATCH($D37,Data!$CG:$CG,0)-1,MATCH($E37&amp;"/"&amp;I$1,Data!$1:$1,0)-1))=TRUE,"",IF(OFFSET(Data!$A$1,MATCH($D37,Data!$CG:$CG,0)-1,MATCH($E37&amp;"/"&amp;I$1,Data!$1:$1,0)-1)=0,"",OFFSET(Data!$A$1,MATCH($D37,Data!$CG:$CG,0)-1,MATCH($E37&amp;"/"&amp;I$1,Data!$1:$1,0)-1)))</f>
        <v/>
      </c>
      <c r="J37" s="252" t="str">
        <f ca="1">IF(ISERROR(OFFSET(Data!$A$1,MATCH($D37,Data!$CG:$CG,0)-1,MATCH($E37&amp;"/"&amp;J$1,Data!$1:$1,0)-1))=TRUE,"",IF(OFFSET(Data!$A$1,MATCH($D37,Data!$CG:$CG,0)-1,MATCH($E37&amp;"/"&amp;J$1,Data!$1:$1,0)-1)=0,"",OFFSET(Data!$A$1,MATCH($D37,Data!$CG:$CG,0)-1,MATCH($E37&amp;"/"&amp;J$1,Data!$1:$1,0)-1)))</f>
        <v/>
      </c>
      <c r="K37" s="252" t="str">
        <f ca="1">IF(ISERROR(OFFSET(Data!$A$1,MATCH($D37,Data!$CG:$CG,0)-1,MATCH($E37&amp;"/"&amp;K$1,Data!$1:$1,0)-1))=TRUE,"",IF(OFFSET(Data!$A$1,MATCH($D37,Data!$CG:$CG,0)-1,MATCH($E37&amp;"/"&amp;K$1,Data!$1:$1,0)-1)=0,"",OFFSET(Data!$A$1,MATCH($D37,Data!$CG:$CG,0)-1,MATCH($E37&amp;"/"&amp;K$1,Data!$1:$1,0)-1)))</f>
        <v/>
      </c>
      <c r="L37" s="252" t="str">
        <f ca="1">IF(ISERROR(OFFSET(Data!$A$1,MATCH($D37,Data!$CG:$CG,0)-1,MATCH($E37&amp;"/"&amp;L$1,Data!$1:$1,0)-1))=TRUE,"",IF(OFFSET(Data!$A$1,MATCH($D37,Data!$CG:$CG,0)-1,MATCH($E37&amp;"/"&amp;L$1,Data!$1:$1,0)-1)=0,"",OFFSET(Data!$A$1,MATCH($D37,Data!$CG:$CG,0)-1,MATCH($E37&amp;"/"&amp;L$1,Data!$1:$1,0)-1)))</f>
        <v/>
      </c>
      <c r="M37" s="252" t="str">
        <f ca="1">IF(ISERROR(OFFSET(Data!$A$1,MATCH($D37,Data!$CG:$CG,0)-1,MATCH($E37&amp;"/"&amp;M$1,Data!$1:$1,0)-1))=TRUE,"",IF(OFFSET(Data!$A$1,MATCH($D37,Data!$CG:$CG,0)-1,MATCH($E37&amp;"/"&amp;M$1,Data!$1:$1,0)-1)=0,"",OFFSET(Data!$A$1,MATCH($D37,Data!$CG:$CG,0)-1,MATCH($E37&amp;"/"&amp;M$1,Data!$1:$1,0)-1)))</f>
        <v/>
      </c>
      <c r="N37" s="252" t="str">
        <f ca="1">IF(ISERROR(OFFSET(Data!$A$1,MATCH($D37,Data!$CG:$CG,0)-1,MATCH($E37&amp;"/"&amp;N$1,Data!$1:$1,0)-1))=TRUE,"",IF(OFFSET(Data!$A$1,MATCH($D37,Data!$CG:$CG,0)-1,MATCH($E37&amp;"/"&amp;N$1,Data!$1:$1,0)-1)=0,"",OFFSET(Data!$A$1,MATCH($D37,Data!$CG:$CG,0)-1,MATCH($E37&amp;"/"&amp;N$1,Data!$1:$1,0)-1)))</f>
        <v/>
      </c>
      <c r="O37" s="252" t="str">
        <f ca="1">IF(ISERROR(OFFSET(Data!$A$1,MATCH($D37,Data!$CG:$CG,0)-1,MATCH($E37&amp;"/"&amp;O$1,Data!$1:$1,0)-1))=TRUE,"",IF(OFFSET(Data!$A$1,MATCH($D37,Data!$CG:$CG,0)-1,MATCH($E37&amp;"/"&amp;O$1,Data!$1:$1,0)-1)=0,"",OFFSET(Data!$A$1,MATCH($D37,Data!$CG:$CG,0)-1,MATCH($E37&amp;"/"&amp;O$1,Data!$1:$1,0)-1)))</f>
        <v/>
      </c>
      <c r="P37" s="252" t="str">
        <f ca="1">IF(ISERROR(OFFSET(Data!$A$1,MATCH($D37,Data!$CG:$CG,0)-1,MATCH($E37&amp;"/"&amp;P$1,Data!$1:$1,0)-1))=TRUE,"",IF(OFFSET(Data!$A$1,MATCH($D37,Data!$CG:$CG,0)-1,MATCH($E37&amp;"/"&amp;P$1,Data!$1:$1,0)-1)=0,"",OFFSET(Data!$A$1,MATCH($D37,Data!$CG:$CG,0)-1,MATCH($E37&amp;"/"&amp;P$1,Data!$1:$1,0)-1)))</f>
        <v/>
      </c>
      <c r="Q37" s="252" t="str">
        <f ca="1">IF(ISERROR(OFFSET(Data!$A$1,MATCH($D37,Data!$CG:$CG,0)-1,MATCH($E37&amp;"/"&amp;Q$1,Data!$1:$1,0)-1))=TRUE,"",IF(OFFSET(Data!$A$1,MATCH($D37,Data!$CG:$CG,0)-1,MATCH($E37&amp;"/"&amp;Q$1,Data!$1:$1,0)-1)=0,"",OFFSET(Data!$A$1,MATCH($D37,Data!$CG:$CG,0)-1,MATCH($E37&amp;"/"&amp;Q$1,Data!$1:$1,0)-1)))</f>
        <v/>
      </c>
      <c r="R37" s="252" t="str">
        <f ca="1">IF(ISERROR(OFFSET(Data!$A$1,MATCH($D37,Data!$CG:$CG,0)-1,MATCH($E37&amp;"/"&amp;R$1,Data!$1:$1,0)-1))=TRUE,"",IF(OFFSET(Data!$A$1,MATCH($D37,Data!$CG:$CG,0)-1,MATCH($E37&amp;"/"&amp;R$1,Data!$1:$1,0)-1)=0,"",OFFSET(Data!$A$1,MATCH($D37,Data!$CG:$CG,0)-1,MATCH($E37&amp;"/"&amp;R$1,Data!$1:$1,0)-1)))</f>
        <v/>
      </c>
      <c r="S37" s="252" t="str">
        <f ca="1">IF(ISERROR(OFFSET(Data!$A$1,MATCH($D37,Data!$CG:$CG,0)-1,MATCH($E37&amp;"/"&amp;S$1,Data!$1:$1,0)-1))=TRUE,"",IF(OFFSET(Data!$A$1,MATCH($D37,Data!$CG:$CG,0)-1,MATCH($E37&amp;"/"&amp;S$1,Data!$1:$1,0)-1)=0,"",OFFSET(Data!$A$1,MATCH($D37,Data!$CG:$CG,0)-1,MATCH($E37&amp;"/"&amp;S$1,Data!$1:$1,0)-1)))</f>
        <v/>
      </c>
      <c r="T37" s="252" t="str">
        <f ca="1">IF(ISERROR(OFFSET(Data!$A$1,MATCH($D37,Data!$CG:$CG,0)-1,MATCH($E37&amp;"/"&amp;T$1,Data!$1:$1,0)-1))=TRUE,"",IF(OFFSET(Data!$A$1,MATCH($D37,Data!$CG:$CG,0)-1,MATCH($E37&amp;"/"&amp;T$1,Data!$1:$1,0)-1)=0,"",OFFSET(Data!$A$1,MATCH($D37,Data!$CG:$CG,0)-1,MATCH($E37&amp;"/"&amp;T$1,Data!$1:$1,0)-1)))</f>
        <v/>
      </c>
      <c r="U37" s="252" t="str">
        <f ca="1">IF(ISERROR(OFFSET(Data!$A$1,MATCH($D37,Data!$CG:$CG,0)-1,MATCH($E37&amp;"/"&amp;U$1,Data!$1:$1,0)-1))=TRUE,"",IF(OFFSET(Data!$A$1,MATCH($D37,Data!$CG:$CG,0)-1,MATCH($E37&amp;"/"&amp;U$1,Data!$1:$1,0)-1)=0,"",OFFSET(Data!$A$1,MATCH($D37,Data!$CG:$CG,0)-1,MATCH($E37&amp;"/"&amp;U$1,Data!$1:$1,0)-1)))</f>
        <v/>
      </c>
      <c r="V37" s="252" t="str">
        <f ca="1">IF(ISERROR(OFFSET(Data!$A$1,MATCH($D37,Data!$CG:$CG,0)-1,MATCH($E37&amp;"/"&amp;V$1,Data!$1:$1,0)-1))=TRUE,"",IF(OFFSET(Data!$A$1,MATCH($D37,Data!$CG:$CG,0)-1,MATCH($E37&amp;"/"&amp;V$1,Data!$1:$1,0)-1)=0,"",OFFSET(Data!$A$1,MATCH($D37,Data!$CG:$CG,0)-1,MATCH($E37&amp;"/"&amp;V$1,Data!$1:$1,0)-1)))</f>
        <v/>
      </c>
      <c r="W37" s="269" t="str">
        <f ca="1">IF(ISERROR(OFFSET(Data!$A$1,MATCH($D37,Data!$CG:$CG,0)-1,MATCH($E37&amp;"/"&amp;W$1,Data!$1:$1,0)-1))=TRUE,"",IF(OFFSET(Data!$A$1,MATCH($D37,Data!$CG:$CG,0)-1,MATCH($E37&amp;"/"&amp;W$1,Data!$1:$1,0)-1)=0,"",OFFSET(Data!$A$1,MATCH($D37,Data!$CG:$CG,0)-1,MATCH($E37&amp;"/"&amp;W$1,Data!$1:$1,0)-1)))</f>
        <v/>
      </c>
      <c r="X37" s="252" t="str">
        <f ca="1">IF(ISERROR(OFFSET(Data!$A$1,MATCH($D37,Data!$CG:$CG,0)-1,MATCH($E37&amp;"/"&amp;X$1,Data!$1:$1,0)-1))=TRUE,"",IF(OFFSET(Data!$A$1,MATCH($D37,Data!$CG:$CG,0)-1,MATCH($E37&amp;"/"&amp;X$1,Data!$1:$1,0)-1)=0,"",OFFSET(Data!$A$1,MATCH($D37,Data!$CG:$CG,0)-1,MATCH($E37&amp;"/"&amp;X$1,Data!$1:$1,0)-1)))</f>
        <v/>
      </c>
      <c r="Y37" s="252" t="str">
        <f ca="1">IF(ISERROR(OFFSET(Data!$A$1,MATCH($D37,Data!$CG:$CG,0)-1,MATCH($E37&amp;"/"&amp;Y$1,Data!$1:$1,0)-1))=TRUE,"",IF(OFFSET(Data!$A$1,MATCH($D37,Data!$CG:$CG,0)-1,MATCH($E37&amp;"/"&amp;Y$1,Data!$1:$1,0)-1)=0,"",OFFSET(Data!$A$1,MATCH($D37,Data!$CG:$CG,0)-1,MATCH($E37&amp;"/"&amp;Y$1,Data!$1:$1,0)-1)))</f>
        <v/>
      </c>
      <c r="Z37" s="252" t="str">
        <f ca="1">IF(ISERROR(OFFSET(Data!$A$1,MATCH($D37,Data!$CG:$CG,0)-1,MATCH($E37&amp;"/"&amp;Z$1,Data!$1:$1,0)-1))=TRUE,"",IF(OFFSET(Data!$A$1,MATCH($D37,Data!$CG:$CG,0)-1,MATCH($E37&amp;"/"&amp;Z$1,Data!$1:$1,0)-1)=0,"",OFFSET(Data!$A$1,MATCH($D37,Data!$CG:$CG,0)-1,MATCH($E37&amp;"/"&amp;Z$1,Data!$1:$1,0)-1)))</f>
        <v/>
      </c>
      <c r="AA37" s="252" t="str">
        <f ca="1">IF(ISERROR(OFFSET(Data!$A$1,MATCH($D37,Data!$CG:$CG,0)-1,MATCH($E37&amp;"/"&amp;AA$1,Data!$1:$1,0)-1))=TRUE,"",IF(OFFSET(Data!$A$1,MATCH($D37,Data!$CG:$CG,0)-1,MATCH($E37&amp;"/"&amp;AA$1,Data!$1:$1,0)-1)=0,"",OFFSET(Data!$A$1,MATCH($D37,Data!$CG:$CG,0)-1,MATCH($E37&amp;"/"&amp;AA$1,Data!$1:$1,0)-1)))</f>
        <v/>
      </c>
      <c r="AB37" s="252" t="str">
        <f ca="1">IF(ISERROR(OFFSET(Data!$A$1,MATCH($D37,Data!$CG:$CG,0)-1,MATCH($E37&amp;"/"&amp;AB$1,Data!$1:$1,0)-1))=TRUE,"",IF(OFFSET(Data!$A$1,MATCH($D37,Data!$CG:$CG,0)-1,MATCH($E37&amp;"/"&amp;AB$1,Data!$1:$1,0)-1)=0,"",OFFSET(Data!$A$1,MATCH($D37,Data!$CG:$CG,0)-1,MATCH($E37&amp;"/"&amp;AB$1,Data!$1:$1,0)-1)))</f>
        <v/>
      </c>
      <c r="AC37" s="252" t="str">
        <f ca="1">IF(ISERROR(OFFSET(Data!$A$1,MATCH($D37,Data!$CG:$CG,0)-1,MATCH($E37&amp;"/"&amp;AC$1,Data!$1:$1,0)-1))=TRUE,"",IF(OFFSET(Data!$A$1,MATCH($D37,Data!$CG:$CG,0)-1,MATCH($E37&amp;"/"&amp;AC$1,Data!$1:$1,0)-1)=0,"",OFFSET(Data!$A$1,MATCH($D37,Data!$CG:$CG,0)-1,MATCH($E37&amp;"/"&amp;AC$1,Data!$1:$1,0)-1)))</f>
        <v/>
      </c>
      <c r="AD37" s="252" t="str">
        <f ca="1">IF(ISERROR(OFFSET(Data!$A$1,MATCH($D37,Data!$CG:$CG,0)-1,MATCH($E37&amp;"/"&amp;AD$1,Data!$1:$1,0)-1))=TRUE,"",IF(OFFSET(Data!$A$1,MATCH($D37,Data!$CG:$CG,0)-1,MATCH($E37&amp;"/"&amp;AD$1,Data!$1:$1,0)-1)=0,"",OFFSET(Data!$A$1,MATCH($D37,Data!$CG:$CG,0)-1,MATCH($E37&amp;"/"&amp;AD$1,Data!$1:$1,0)-1)))</f>
        <v/>
      </c>
      <c r="AE37" s="252" t="str">
        <f ca="1">IF(ISERROR(OFFSET(Data!$A$1,MATCH($D37,Data!$CG:$CG,0)-1,MATCH($E37&amp;"/"&amp;AE$1,Data!$1:$1,0)-1))=TRUE,"",IF(OFFSET(Data!$A$1,MATCH($D37,Data!$CG:$CG,0)-1,MATCH($E37&amp;"/"&amp;AE$1,Data!$1:$1,0)-1)=0,"",OFFSET(Data!$A$1,MATCH($D37,Data!$CG:$CG,0)-1,MATCH($E37&amp;"/"&amp;AE$1,Data!$1:$1,0)-1)))</f>
        <v/>
      </c>
      <c r="AF37" s="253" t="str">
        <f ca="1">IF(ISERROR(OFFSET(Data!$A$1,MATCH($D37,Data!$CG:$CG,0)-1,MATCH($E37&amp;"/"&amp;AF$1,Data!$1:$1,0)-1))=TRUE,"",IF(OFFSET(Data!$A$1,MATCH($D37,Data!$CG:$CG,0)-1,MATCH($E37&amp;"/"&amp;AF$1,Data!$1:$1,0)-1)=0,"",OFFSET(Data!$A$1,MATCH($D37,Data!$CG:$CG,0)-1,MATCH($E37&amp;"/"&amp;AF$1,Data!$1:$1,0)-1)))</f>
        <v/>
      </c>
      <c r="AG37" s="188">
        <f t="shared" ca="1" si="4"/>
        <v>0</v>
      </c>
      <c r="AH37" s="208">
        <f ca="1">SUM(AG34:AG37)</f>
        <v>90</v>
      </c>
    </row>
    <row r="38" spans="1:34" ht="15.75" hidden="1" customHeight="1" thickBot="1" x14ac:dyDescent="0.3">
      <c r="A38" s="447"/>
      <c r="B38" s="470"/>
      <c r="C38" s="473"/>
      <c r="D38" s="52" t="str">
        <f>IF(C38&lt;&gt;"",C38,D37)</f>
        <v>Werner Mooshammer</v>
      </c>
      <c r="E38" s="53" t="s">
        <v>25</v>
      </c>
      <c r="F38" s="255" t="str">
        <f ca="1">IF(ISERROR(OFFSET(Data!$A$1,MATCH($D38,Data!$CG:$CG,0)-1,MATCH($E38&amp;"/"&amp;F$1,Data!$1:$1,0)-1))=TRUE,"",IF(OFFSET(Data!$A$1,MATCH($D38,Data!$CG:$CG,0)-1,MATCH($E38&amp;"/"&amp;F$1,Data!$1:$1,0)-1)=0,"",OFFSET(Data!$A$1,MATCH($D38,Data!$CG:$CG,0)-1,MATCH($E38&amp;"/"&amp;F$1,Data!$1:$1,0)-1)))</f>
        <v/>
      </c>
      <c r="G38" s="256" t="str">
        <f ca="1">IF(ISERROR(OFFSET(Data!$A$1,MATCH($D38,Data!$CG:$CG,0)-1,MATCH($E38&amp;"/"&amp;G$1,Data!$1:$1,0)-1))=TRUE,"",IF(OFFSET(Data!$A$1,MATCH($D38,Data!$CG:$CG,0)-1,MATCH($E38&amp;"/"&amp;G$1,Data!$1:$1,0)-1)=0,"",OFFSET(Data!$A$1,MATCH($D38,Data!$CG:$CG,0)-1,MATCH($E38&amp;"/"&amp;G$1,Data!$1:$1,0)-1)))</f>
        <v/>
      </c>
      <c r="H38" s="256" t="str">
        <f ca="1">IF(ISERROR(OFFSET(Data!$A$1,MATCH($D38,Data!$CG:$CG,0)-1,MATCH($E38&amp;"/"&amp;H$1,Data!$1:$1,0)-1))=TRUE,"",IF(OFFSET(Data!$A$1,MATCH($D38,Data!$CG:$CG,0)-1,MATCH($E38&amp;"/"&amp;H$1,Data!$1:$1,0)-1)=0,"",OFFSET(Data!$A$1,MATCH($D38,Data!$CG:$CG,0)-1,MATCH($E38&amp;"/"&amp;H$1,Data!$1:$1,0)-1)))</f>
        <v/>
      </c>
      <c r="I38" s="256" t="str">
        <f ca="1">IF(ISERROR(OFFSET(Data!$A$1,MATCH($D38,Data!$CG:$CG,0)-1,MATCH($E38&amp;"/"&amp;I$1,Data!$1:$1,0)-1))=TRUE,"",IF(OFFSET(Data!$A$1,MATCH($D38,Data!$CG:$CG,0)-1,MATCH($E38&amp;"/"&amp;I$1,Data!$1:$1,0)-1)=0,"",OFFSET(Data!$A$1,MATCH($D38,Data!$CG:$CG,0)-1,MATCH($E38&amp;"/"&amp;I$1,Data!$1:$1,0)-1)))</f>
        <v/>
      </c>
      <c r="J38" s="256" t="str">
        <f ca="1">IF(ISERROR(OFFSET(Data!$A$1,MATCH($D38,Data!$CG:$CG,0)-1,MATCH($E38&amp;"/"&amp;J$1,Data!$1:$1,0)-1))=TRUE,"",IF(OFFSET(Data!$A$1,MATCH($D38,Data!$CG:$CG,0)-1,MATCH($E38&amp;"/"&amp;J$1,Data!$1:$1,0)-1)=0,"",OFFSET(Data!$A$1,MATCH($D38,Data!$CG:$CG,0)-1,MATCH($E38&amp;"/"&amp;J$1,Data!$1:$1,0)-1)))</f>
        <v/>
      </c>
      <c r="K38" s="256" t="str">
        <f ca="1">IF(ISERROR(OFFSET(Data!$A$1,MATCH($D38,Data!$CG:$CG,0)-1,MATCH($E38&amp;"/"&amp;K$1,Data!$1:$1,0)-1))=TRUE,"",IF(OFFSET(Data!$A$1,MATCH($D38,Data!$CG:$CG,0)-1,MATCH($E38&amp;"/"&amp;K$1,Data!$1:$1,0)-1)=0,"",OFFSET(Data!$A$1,MATCH($D38,Data!$CG:$CG,0)-1,MATCH($E38&amp;"/"&amp;K$1,Data!$1:$1,0)-1)))</f>
        <v/>
      </c>
      <c r="L38" s="256" t="str">
        <f ca="1">IF(ISERROR(OFFSET(Data!$A$1,MATCH($D38,Data!$CG:$CG,0)-1,MATCH($E38&amp;"/"&amp;L$1,Data!$1:$1,0)-1))=TRUE,"",IF(OFFSET(Data!$A$1,MATCH($D38,Data!$CG:$CG,0)-1,MATCH($E38&amp;"/"&amp;L$1,Data!$1:$1,0)-1)=0,"",OFFSET(Data!$A$1,MATCH($D38,Data!$CG:$CG,0)-1,MATCH($E38&amp;"/"&amp;L$1,Data!$1:$1,0)-1)))</f>
        <v/>
      </c>
      <c r="M38" s="256" t="str">
        <f ca="1">IF(ISERROR(OFFSET(Data!$A$1,MATCH($D38,Data!$CG:$CG,0)-1,MATCH($E38&amp;"/"&amp;M$1,Data!$1:$1,0)-1))=TRUE,"",IF(OFFSET(Data!$A$1,MATCH($D38,Data!$CG:$CG,0)-1,MATCH($E38&amp;"/"&amp;M$1,Data!$1:$1,0)-1)=0,"",OFFSET(Data!$A$1,MATCH($D38,Data!$CG:$CG,0)-1,MATCH($E38&amp;"/"&amp;M$1,Data!$1:$1,0)-1)))</f>
        <v/>
      </c>
      <c r="N38" s="256" t="str">
        <f ca="1">IF(ISERROR(OFFSET(Data!$A$1,MATCH($D38,Data!$CG:$CG,0)-1,MATCH($E38&amp;"/"&amp;N$1,Data!$1:$1,0)-1))=TRUE,"",IF(OFFSET(Data!$A$1,MATCH($D38,Data!$CG:$CG,0)-1,MATCH($E38&amp;"/"&amp;N$1,Data!$1:$1,0)-1)=0,"",OFFSET(Data!$A$1,MATCH($D38,Data!$CG:$CG,0)-1,MATCH($E38&amp;"/"&amp;N$1,Data!$1:$1,0)-1)))</f>
        <v/>
      </c>
      <c r="O38" s="256" t="str">
        <f ca="1">IF(ISERROR(OFFSET(Data!$A$1,MATCH($D38,Data!$CG:$CG,0)-1,MATCH($E38&amp;"/"&amp;O$1,Data!$1:$1,0)-1))=TRUE,"",IF(OFFSET(Data!$A$1,MATCH($D38,Data!$CG:$CG,0)-1,MATCH($E38&amp;"/"&amp;O$1,Data!$1:$1,0)-1)=0,"",OFFSET(Data!$A$1,MATCH($D38,Data!$CG:$CG,0)-1,MATCH($E38&amp;"/"&amp;O$1,Data!$1:$1,0)-1)))</f>
        <v/>
      </c>
      <c r="P38" s="256" t="str">
        <f ca="1">IF(ISERROR(OFFSET(Data!$A$1,MATCH($D38,Data!$CG:$CG,0)-1,MATCH($E38&amp;"/"&amp;P$1,Data!$1:$1,0)-1))=TRUE,"",IF(OFFSET(Data!$A$1,MATCH($D38,Data!$CG:$CG,0)-1,MATCH($E38&amp;"/"&amp;P$1,Data!$1:$1,0)-1)=0,"",OFFSET(Data!$A$1,MATCH($D38,Data!$CG:$CG,0)-1,MATCH($E38&amp;"/"&amp;P$1,Data!$1:$1,0)-1)))</f>
        <v/>
      </c>
      <c r="Q38" s="256" t="str">
        <f ca="1">IF(ISERROR(OFFSET(Data!$A$1,MATCH($D38,Data!$CG:$CG,0)-1,MATCH($E38&amp;"/"&amp;Q$1,Data!$1:$1,0)-1))=TRUE,"",IF(OFFSET(Data!$A$1,MATCH($D38,Data!$CG:$CG,0)-1,MATCH($E38&amp;"/"&amp;Q$1,Data!$1:$1,0)-1)=0,"",OFFSET(Data!$A$1,MATCH($D38,Data!$CG:$CG,0)-1,MATCH($E38&amp;"/"&amp;Q$1,Data!$1:$1,0)-1)))</f>
        <v/>
      </c>
      <c r="R38" s="256" t="str">
        <f ca="1">IF(ISERROR(OFFSET(Data!$A$1,MATCH($D38,Data!$CG:$CG,0)-1,MATCH($E38&amp;"/"&amp;R$1,Data!$1:$1,0)-1))=TRUE,"",IF(OFFSET(Data!$A$1,MATCH($D38,Data!$CG:$CG,0)-1,MATCH($E38&amp;"/"&amp;R$1,Data!$1:$1,0)-1)=0,"",OFFSET(Data!$A$1,MATCH($D38,Data!$CG:$CG,0)-1,MATCH($E38&amp;"/"&amp;R$1,Data!$1:$1,0)-1)))</f>
        <v/>
      </c>
      <c r="S38" s="256" t="str">
        <f ca="1">IF(ISERROR(OFFSET(Data!$A$1,MATCH($D38,Data!$CG:$CG,0)-1,MATCH($E38&amp;"/"&amp;S$1,Data!$1:$1,0)-1))=TRUE,"",IF(OFFSET(Data!$A$1,MATCH($D38,Data!$CG:$CG,0)-1,MATCH($E38&amp;"/"&amp;S$1,Data!$1:$1,0)-1)=0,"",OFFSET(Data!$A$1,MATCH($D38,Data!$CG:$CG,0)-1,MATCH($E38&amp;"/"&amp;S$1,Data!$1:$1,0)-1)))</f>
        <v/>
      </c>
      <c r="T38" s="256" t="str">
        <f ca="1">IF(ISERROR(OFFSET(Data!$A$1,MATCH($D38,Data!$CG:$CG,0)-1,MATCH($E38&amp;"/"&amp;T$1,Data!$1:$1,0)-1))=TRUE,"",IF(OFFSET(Data!$A$1,MATCH($D38,Data!$CG:$CG,0)-1,MATCH($E38&amp;"/"&amp;T$1,Data!$1:$1,0)-1)=0,"",OFFSET(Data!$A$1,MATCH($D38,Data!$CG:$CG,0)-1,MATCH($E38&amp;"/"&amp;T$1,Data!$1:$1,0)-1)))</f>
        <v/>
      </c>
      <c r="U38" s="256" t="str">
        <f ca="1">IF(ISERROR(OFFSET(Data!$A$1,MATCH($D38,Data!$CG:$CG,0)-1,MATCH($E38&amp;"/"&amp;U$1,Data!$1:$1,0)-1))=TRUE,"",IF(OFFSET(Data!$A$1,MATCH($D38,Data!$CG:$CG,0)-1,MATCH($E38&amp;"/"&amp;U$1,Data!$1:$1,0)-1)=0,"",OFFSET(Data!$A$1,MATCH($D38,Data!$CG:$CG,0)-1,MATCH($E38&amp;"/"&amp;U$1,Data!$1:$1,0)-1)))</f>
        <v/>
      </c>
      <c r="V38" s="256" t="str">
        <f ca="1">IF(ISERROR(OFFSET(Data!$A$1,MATCH($D38,Data!$CG:$CG,0)-1,MATCH($E38&amp;"/"&amp;V$1,Data!$1:$1,0)-1))=TRUE,"",IF(OFFSET(Data!$A$1,MATCH($D38,Data!$CG:$CG,0)-1,MATCH($E38&amp;"/"&amp;V$1,Data!$1:$1,0)-1)=0,"",OFFSET(Data!$A$1,MATCH($D38,Data!$CG:$CG,0)-1,MATCH($E38&amp;"/"&amp;V$1,Data!$1:$1,0)-1)))</f>
        <v/>
      </c>
      <c r="W38" s="257" t="str">
        <f ca="1">IF(ISERROR(OFFSET(Data!$A$1,MATCH($D38,Data!$CG:$CG,0)-1,MATCH($E38&amp;"/"&amp;W$1,Data!$1:$1,0)-1))=TRUE,"",IF(OFFSET(Data!$A$1,MATCH($D38,Data!$CG:$CG,0)-1,MATCH($E38&amp;"/"&amp;W$1,Data!$1:$1,0)-1)=0,"",OFFSET(Data!$A$1,MATCH($D38,Data!$CG:$CG,0)-1,MATCH($E38&amp;"/"&amp;W$1,Data!$1:$1,0)-1)))</f>
        <v/>
      </c>
      <c r="X38" s="256" t="str">
        <f ca="1">IF(ISERROR(OFFSET(Data!$A$1,MATCH($D38,Data!$CG:$CG,0)-1,MATCH($E38&amp;"/"&amp;X$1,Data!$1:$1,0)-1))=TRUE,"",IF(OFFSET(Data!$A$1,MATCH($D38,Data!$CG:$CG,0)-1,MATCH($E38&amp;"/"&amp;X$1,Data!$1:$1,0)-1)=0,"",OFFSET(Data!$A$1,MATCH($D38,Data!$CG:$CG,0)-1,MATCH($E38&amp;"/"&amp;X$1,Data!$1:$1,0)-1)))</f>
        <v/>
      </c>
      <c r="Y38" s="256" t="str">
        <f ca="1">IF(ISERROR(OFFSET(Data!$A$1,MATCH($D38,Data!$CG:$CG,0)-1,MATCH($E38&amp;"/"&amp;Y$1,Data!$1:$1,0)-1))=TRUE,"",IF(OFFSET(Data!$A$1,MATCH($D38,Data!$CG:$CG,0)-1,MATCH($E38&amp;"/"&amp;Y$1,Data!$1:$1,0)-1)=0,"",OFFSET(Data!$A$1,MATCH($D38,Data!$CG:$CG,0)-1,MATCH($E38&amp;"/"&amp;Y$1,Data!$1:$1,0)-1)))</f>
        <v/>
      </c>
      <c r="Z38" s="256" t="str">
        <f ca="1">IF(ISERROR(OFFSET(Data!$A$1,MATCH($D38,Data!$CG:$CG,0)-1,MATCH($E38&amp;"/"&amp;Z$1,Data!$1:$1,0)-1))=TRUE,"",IF(OFFSET(Data!$A$1,MATCH($D38,Data!$CG:$CG,0)-1,MATCH($E38&amp;"/"&amp;Z$1,Data!$1:$1,0)-1)=0,"",OFFSET(Data!$A$1,MATCH($D38,Data!$CG:$CG,0)-1,MATCH($E38&amp;"/"&amp;Z$1,Data!$1:$1,0)-1)))</f>
        <v/>
      </c>
      <c r="AA38" s="256" t="str">
        <f ca="1">IF(ISERROR(OFFSET(Data!$A$1,MATCH($D38,Data!$CG:$CG,0)-1,MATCH($E38&amp;"/"&amp;AA$1,Data!$1:$1,0)-1))=TRUE,"",IF(OFFSET(Data!$A$1,MATCH($D38,Data!$CG:$CG,0)-1,MATCH($E38&amp;"/"&amp;AA$1,Data!$1:$1,0)-1)=0,"",OFFSET(Data!$A$1,MATCH($D38,Data!$CG:$CG,0)-1,MATCH($E38&amp;"/"&amp;AA$1,Data!$1:$1,0)-1)))</f>
        <v/>
      </c>
      <c r="AB38" s="256" t="str">
        <f ca="1">IF(ISERROR(OFFSET(Data!$A$1,MATCH($D38,Data!$CG:$CG,0)-1,MATCH($E38&amp;"/"&amp;AB$1,Data!$1:$1,0)-1))=TRUE,"",IF(OFFSET(Data!$A$1,MATCH($D38,Data!$CG:$CG,0)-1,MATCH($E38&amp;"/"&amp;AB$1,Data!$1:$1,0)-1)=0,"",OFFSET(Data!$A$1,MATCH($D38,Data!$CG:$CG,0)-1,MATCH($E38&amp;"/"&amp;AB$1,Data!$1:$1,0)-1)))</f>
        <v/>
      </c>
      <c r="AC38" s="256" t="str">
        <f ca="1">IF(ISERROR(OFFSET(Data!$A$1,MATCH($D38,Data!$CG:$CG,0)-1,MATCH($E38&amp;"/"&amp;AC$1,Data!$1:$1,0)-1))=TRUE,"",IF(OFFSET(Data!$A$1,MATCH($D38,Data!$CG:$CG,0)-1,MATCH($E38&amp;"/"&amp;AC$1,Data!$1:$1,0)-1)=0,"",OFFSET(Data!$A$1,MATCH($D38,Data!$CG:$CG,0)-1,MATCH($E38&amp;"/"&amp;AC$1,Data!$1:$1,0)-1)))</f>
        <v/>
      </c>
      <c r="AD38" s="256" t="str">
        <f ca="1">IF(ISERROR(OFFSET(Data!$A$1,MATCH($D38,Data!$CG:$CG,0)-1,MATCH($E38&amp;"/"&amp;AD$1,Data!$1:$1,0)-1))=TRUE,"",IF(OFFSET(Data!$A$1,MATCH($D38,Data!$CG:$CG,0)-1,MATCH($E38&amp;"/"&amp;AD$1,Data!$1:$1,0)-1)=0,"",OFFSET(Data!$A$1,MATCH($D38,Data!$CG:$CG,0)-1,MATCH($E38&amp;"/"&amp;AD$1,Data!$1:$1,0)-1)))</f>
        <v/>
      </c>
      <c r="AE38" s="256" t="str">
        <f ca="1">IF(ISERROR(OFFSET(Data!$A$1,MATCH($D38,Data!$CG:$CG,0)-1,MATCH($E38&amp;"/"&amp;AE$1,Data!$1:$1,0)-1))=TRUE,"",IF(OFFSET(Data!$A$1,MATCH($D38,Data!$CG:$CG,0)-1,MATCH($E38&amp;"/"&amp;AE$1,Data!$1:$1,0)-1)=0,"",OFFSET(Data!$A$1,MATCH($D38,Data!$CG:$CG,0)-1,MATCH($E38&amp;"/"&amp;AE$1,Data!$1:$1,0)-1)))</f>
        <v/>
      </c>
      <c r="AF38" s="258" t="str">
        <f ca="1">IF(ISERROR(OFFSET(Data!$A$1,MATCH($D38,Data!$CG:$CG,0)-1,MATCH($E38&amp;"/"&amp;AF$1,Data!$1:$1,0)-1))=TRUE,"",IF(OFFSET(Data!$A$1,MATCH($D38,Data!$CG:$CG,0)-1,MATCH($E38&amp;"/"&amp;AF$1,Data!$1:$1,0)-1)=0,"",OFFSET(Data!$A$1,MATCH($D38,Data!$CG:$CG,0)-1,MATCH($E38&amp;"/"&amp;AF$1,Data!$1:$1,0)-1)))</f>
        <v/>
      </c>
      <c r="AG38" s="197">
        <f t="shared" ca="1" si="4"/>
        <v>0</v>
      </c>
      <c r="AH38" s="209">
        <f ca="1">SUM(AG34:AG38)</f>
        <v>90</v>
      </c>
    </row>
    <row r="39" spans="1:34" ht="15" customHeight="1" x14ac:dyDescent="0.25">
      <c r="A39" s="445">
        <v>7</v>
      </c>
      <c r="B39" s="468">
        <f>INDEX(Data!CI:CI,MATCH("M"&amp;A39,Data!A:A,0))</f>
        <v>7</v>
      </c>
      <c r="C39" s="471" t="str">
        <f>INDEX(Data!CG:CG,MATCH("M"&amp;A39,Data!A:A,0))</f>
        <v>Rudolf Haag</v>
      </c>
      <c r="D39" s="48" t="str">
        <f>IF(C39&lt;&gt;"",C39,#REF!)</f>
        <v>Rudolf Haag</v>
      </c>
      <c r="E39" s="49" t="s">
        <v>21</v>
      </c>
      <c r="F39" s="247">
        <f ca="1">IF(ISERROR(OFFSET(Data!$A$1,MATCH($D39,Data!$CG:$CG,0)-1,MATCH($E39&amp;"/"&amp;F$1,Data!$1:$1,0)-1))=TRUE,"",IF(OFFSET(Data!$A$1,MATCH($D39,Data!$CG:$CG,0)-1,MATCH($E39&amp;"/"&amp;F$1,Data!$1:$1,0)-1)=0,"",OFFSET(Data!$A$1,MATCH($D39,Data!$CG:$CG,0)-1,MATCH($E39&amp;"/"&amp;F$1,Data!$1:$1,0)-1)))</f>
        <v>3</v>
      </c>
      <c r="G39" s="266">
        <f ca="1">IF(ISERROR(OFFSET(Data!$A$1,MATCH($D39,Data!$CG:$CG,0)-1,MATCH($E39&amp;"/"&amp;G$1,Data!$1:$1,0)-1))=TRUE,"",IF(OFFSET(Data!$A$1,MATCH($D39,Data!$CG:$CG,0)-1,MATCH($E39&amp;"/"&amp;G$1,Data!$1:$1,0)-1)=0,"",OFFSET(Data!$A$1,MATCH($D39,Data!$CG:$CG,0)-1,MATCH($E39&amp;"/"&amp;G$1,Data!$1:$1,0)-1)))</f>
        <v>2</v>
      </c>
      <c r="H39" s="260">
        <f ca="1">IF(ISERROR(OFFSET(Data!$A$1,MATCH($D39,Data!$CG:$CG,0)-1,MATCH($E39&amp;"/"&amp;H$1,Data!$1:$1,0)-1))=TRUE,"",IF(OFFSET(Data!$A$1,MATCH($D39,Data!$CG:$CG,0)-1,MATCH($E39&amp;"/"&amp;H$1,Data!$1:$1,0)-1)=0,"",OFFSET(Data!$A$1,MATCH($D39,Data!$CG:$CG,0)-1,MATCH($E39&amp;"/"&amp;H$1,Data!$1:$1,0)-1)))</f>
        <v>4</v>
      </c>
      <c r="I39" s="246">
        <f ca="1">IF(ISERROR(OFFSET(Data!$A$1,MATCH($D39,Data!$CG:$CG,0)-1,MATCH($E39&amp;"/"&amp;I$1,Data!$1:$1,0)-1))=TRUE,"",IF(OFFSET(Data!$A$1,MATCH($D39,Data!$CG:$CG,0)-1,MATCH($E39&amp;"/"&amp;I$1,Data!$1:$1,0)-1)=0,"",OFFSET(Data!$A$1,MATCH($D39,Data!$CG:$CG,0)-1,MATCH($E39&amp;"/"&amp;I$1,Data!$1:$1,0)-1)))</f>
        <v>3</v>
      </c>
      <c r="J39" s="246">
        <f ca="1">IF(ISERROR(OFFSET(Data!$A$1,MATCH($D39,Data!$CG:$CG,0)-1,MATCH($E39&amp;"/"&amp;J$1,Data!$1:$1,0)-1))=TRUE,"",IF(OFFSET(Data!$A$1,MATCH($D39,Data!$CG:$CG,0)-1,MATCH($E39&amp;"/"&amp;J$1,Data!$1:$1,0)-1)=0,"",OFFSET(Data!$A$1,MATCH($D39,Data!$CG:$CG,0)-1,MATCH($E39&amp;"/"&amp;J$1,Data!$1:$1,0)-1)))</f>
        <v>3</v>
      </c>
      <c r="K39" s="246">
        <f ca="1">IF(ISERROR(OFFSET(Data!$A$1,MATCH($D39,Data!$CG:$CG,0)-1,MATCH($E39&amp;"/"&amp;K$1,Data!$1:$1,0)-1))=TRUE,"",IF(OFFSET(Data!$A$1,MATCH($D39,Data!$CG:$CG,0)-1,MATCH($E39&amp;"/"&amp;K$1,Data!$1:$1,0)-1)=0,"",OFFSET(Data!$A$1,MATCH($D39,Data!$CG:$CG,0)-1,MATCH($E39&amp;"/"&amp;K$1,Data!$1:$1,0)-1)))</f>
        <v>3</v>
      </c>
      <c r="L39" s="246">
        <f ca="1">IF(ISERROR(OFFSET(Data!$A$1,MATCH($D39,Data!$CG:$CG,0)-1,MATCH($E39&amp;"/"&amp;L$1,Data!$1:$1,0)-1))=TRUE,"",IF(OFFSET(Data!$A$1,MATCH($D39,Data!$CG:$CG,0)-1,MATCH($E39&amp;"/"&amp;L$1,Data!$1:$1,0)-1)=0,"",OFFSET(Data!$A$1,MATCH($D39,Data!$CG:$CG,0)-1,MATCH($E39&amp;"/"&amp;L$1,Data!$1:$1,0)-1)))</f>
        <v>3</v>
      </c>
      <c r="M39" s="266">
        <f ca="1">IF(ISERROR(OFFSET(Data!$A$1,MATCH($D39,Data!$CG:$CG,0)-1,MATCH($E39&amp;"/"&amp;M$1,Data!$1:$1,0)-1))=TRUE,"",IF(OFFSET(Data!$A$1,MATCH($D39,Data!$CG:$CG,0)-1,MATCH($E39&amp;"/"&amp;M$1,Data!$1:$1,0)-1)=0,"",OFFSET(Data!$A$1,MATCH($D39,Data!$CG:$CG,0)-1,MATCH($E39&amp;"/"&amp;M$1,Data!$1:$1,0)-1)))</f>
        <v>2</v>
      </c>
      <c r="N39" s="260">
        <f ca="1">IF(ISERROR(OFFSET(Data!$A$1,MATCH($D39,Data!$CG:$CG,0)-1,MATCH($E39&amp;"/"&amp;N$1,Data!$1:$1,0)-1))=TRUE,"",IF(OFFSET(Data!$A$1,MATCH($D39,Data!$CG:$CG,0)-1,MATCH($E39&amp;"/"&amp;N$1,Data!$1:$1,0)-1)=0,"",OFFSET(Data!$A$1,MATCH($D39,Data!$CG:$CG,0)-1,MATCH($E39&amp;"/"&amp;N$1,Data!$1:$1,0)-1)))</f>
        <v>5</v>
      </c>
      <c r="O39" s="260">
        <f ca="1">IF(ISERROR(OFFSET(Data!$A$1,MATCH($D39,Data!$CG:$CG,0)-1,MATCH($E39&amp;"/"&amp;O$1,Data!$1:$1,0)-1))=TRUE,"",IF(OFFSET(Data!$A$1,MATCH($D39,Data!$CG:$CG,0)-1,MATCH($E39&amp;"/"&amp;O$1,Data!$1:$1,0)-1)=0,"",OFFSET(Data!$A$1,MATCH($D39,Data!$CG:$CG,0)-1,MATCH($E39&amp;"/"&amp;O$1,Data!$1:$1,0)-1)))</f>
        <v>4</v>
      </c>
      <c r="P39" s="260">
        <f ca="1">IF(ISERROR(OFFSET(Data!$A$1,MATCH($D39,Data!$CG:$CG,0)-1,MATCH($E39&amp;"/"&amp;P$1,Data!$1:$1,0)-1))=TRUE,"",IF(OFFSET(Data!$A$1,MATCH($D39,Data!$CG:$CG,0)-1,MATCH($E39&amp;"/"&amp;P$1,Data!$1:$1,0)-1)=0,"",OFFSET(Data!$A$1,MATCH($D39,Data!$CG:$CG,0)-1,MATCH($E39&amp;"/"&amp;P$1,Data!$1:$1,0)-1)))</f>
        <v>4</v>
      </c>
      <c r="Q39" s="263">
        <f ca="1">IF(ISERROR(OFFSET(Data!$A$1,MATCH($D39,Data!$CG:$CG,0)-1,MATCH($E39&amp;"/"&amp;Q$1,Data!$1:$1,0)-1))=TRUE,"",IF(OFFSET(Data!$A$1,MATCH($D39,Data!$CG:$CG,0)-1,MATCH($E39&amp;"/"&amp;Q$1,Data!$1:$1,0)-1)=0,"",OFFSET(Data!$A$1,MATCH($D39,Data!$CG:$CG,0)-1,MATCH($E39&amp;"/"&amp;Q$1,Data!$1:$1,0)-1)))</f>
        <v>5</v>
      </c>
      <c r="R39" s="263">
        <f ca="1">IF(ISERROR(OFFSET(Data!$A$1,MATCH($D39,Data!$CG:$CG,0)-1,MATCH($E39&amp;"/"&amp;R$1,Data!$1:$1,0)-1))=TRUE,"",IF(OFFSET(Data!$A$1,MATCH($D39,Data!$CG:$CG,0)-1,MATCH($E39&amp;"/"&amp;R$1,Data!$1:$1,0)-1)=0,"",OFFSET(Data!$A$1,MATCH($D39,Data!$CG:$CG,0)-1,MATCH($E39&amp;"/"&amp;R$1,Data!$1:$1,0)-1)))</f>
        <v>6</v>
      </c>
      <c r="S39" s="250" t="str">
        <f ca="1">IF(ISERROR(OFFSET(Data!$A$1,MATCH($D39,Data!$CG:$CG,0)-1,MATCH($E39&amp;"/"&amp;S$1,Data!$1:$1,0)-1))=TRUE,"",IF(OFFSET(Data!$A$1,MATCH($D39,Data!$CG:$CG,0)-1,MATCH($E39&amp;"/"&amp;S$1,Data!$1:$1,0)-1)=0,"",OFFSET(Data!$A$1,MATCH($D39,Data!$CG:$CG,0)-1,MATCH($E39&amp;"/"&amp;S$1,Data!$1:$1,0)-1)))</f>
        <v/>
      </c>
      <c r="T39" s="250" t="str">
        <f ca="1">IF(ISERROR(OFFSET(Data!$A$1,MATCH($D39,Data!$CG:$CG,0)-1,MATCH($E39&amp;"/"&amp;T$1,Data!$1:$1,0)-1))=TRUE,"",IF(OFFSET(Data!$A$1,MATCH($D39,Data!$CG:$CG,0)-1,MATCH($E39&amp;"/"&amp;T$1,Data!$1:$1,0)-1)=0,"",OFFSET(Data!$A$1,MATCH($D39,Data!$CG:$CG,0)-1,MATCH($E39&amp;"/"&amp;T$1,Data!$1:$1,0)-1)))</f>
        <v/>
      </c>
      <c r="U39" s="250" t="str">
        <f ca="1">IF(ISERROR(OFFSET(Data!$A$1,MATCH($D39,Data!$CG:$CG,0)-1,MATCH($E39&amp;"/"&amp;U$1,Data!$1:$1,0)-1))=TRUE,"",IF(OFFSET(Data!$A$1,MATCH($D39,Data!$CG:$CG,0)-1,MATCH($E39&amp;"/"&amp;U$1,Data!$1:$1,0)-1)=0,"",OFFSET(Data!$A$1,MATCH($D39,Data!$CG:$CG,0)-1,MATCH($E39&amp;"/"&amp;U$1,Data!$1:$1,0)-1)))</f>
        <v/>
      </c>
      <c r="V39" s="250" t="str">
        <f ca="1">IF(ISERROR(OFFSET(Data!$A$1,MATCH($D39,Data!$CG:$CG,0)-1,MATCH($E39&amp;"/"&amp;V$1,Data!$1:$1,0)-1))=TRUE,"",IF(OFFSET(Data!$A$1,MATCH($D39,Data!$CG:$CG,0)-1,MATCH($E39&amp;"/"&amp;V$1,Data!$1:$1,0)-1)=0,"",OFFSET(Data!$A$1,MATCH($D39,Data!$CG:$CG,0)-1,MATCH($E39&amp;"/"&amp;V$1,Data!$1:$1,0)-1)))</f>
        <v/>
      </c>
      <c r="W39" s="272" t="str">
        <f ca="1">IF(ISERROR(OFFSET(Data!$A$1,MATCH($D39,Data!$CG:$CG,0)-1,MATCH($E39&amp;"/"&amp;W$1,Data!$1:$1,0)-1))=TRUE,"",IF(OFFSET(Data!$A$1,MATCH($D39,Data!$CG:$CG,0)-1,MATCH($E39&amp;"/"&amp;W$1,Data!$1:$1,0)-1)=0,"",OFFSET(Data!$A$1,MATCH($D39,Data!$CG:$CG,0)-1,MATCH($E39&amp;"/"&amp;W$1,Data!$1:$1,0)-1)))</f>
        <v/>
      </c>
      <c r="X39" s="250" t="str">
        <f ca="1">IF(ISERROR(OFFSET(Data!$A$1,MATCH($D39,Data!$CG:$CG,0)-1,MATCH($E39&amp;"/"&amp;X$1,Data!$1:$1,0)-1))=TRUE,"",IF(OFFSET(Data!$A$1,MATCH($D39,Data!$CG:$CG,0)-1,MATCH($E39&amp;"/"&amp;X$1,Data!$1:$1,0)-1)=0,"",OFFSET(Data!$A$1,MATCH($D39,Data!$CG:$CG,0)-1,MATCH($E39&amp;"/"&amp;X$1,Data!$1:$1,0)-1)))</f>
        <v/>
      </c>
      <c r="Y39" s="250" t="str">
        <f ca="1">IF(ISERROR(OFFSET(Data!$A$1,MATCH($D39,Data!$CG:$CG,0)-1,MATCH($E39&amp;"/"&amp;Y$1,Data!$1:$1,0)-1))=TRUE,"",IF(OFFSET(Data!$A$1,MATCH($D39,Data!$CG:$CG,0)-1,MATCH($E39&amp;"/"&amp;Y$1,Data!$1:$1,0)-1)=0,"",OFFSET(Data!$A$1,MATCH($D39,Data!$CG:$CG,0)-1,MATCH($E39&amp;"/"&amp;Y$1,Data!$1:$1,0)-1)))</f>
        <v/>
      </c>
      <c r="Z39" s="250" t="str">
        <f ca="1">IF(ISERROR(OFFSET(Data!$A$1,MATCH($D39,Data!$CG:$CG,0)-1,MATCH($E39&amp;"/"&amp;Z$1,Data!$1:$1,0)-1))=TRUE,"",IF(OFFSET(Data!$A$1,MATCH($D39,Data!$CG:$CG,0)-1,MATCH($E39&amp;"/"&amp;Z$1,Data!$1:$1,0)-1)=0,"",OFFSET(Data!$A$1,MATCH($D39,Data!$CG:$CG,0)-1,MATCH($E39&amp;"/"&amp;Z$1,Data!$1:$1,0)-1)))</f>
        <v/>
      </c>
      <c r="AA39" s="250" t="str">
        <f ca="1">IF(ISERROR(OFFSET(Data!$A$1,MATCH($D39,Data!$CG:$CG,0)-1,MATCH($E39&amp;"/"&amp;AA$1,Data!$1:$1,0)-1))=TRUE,"",IF(OFFSET(Data!$A$1,MATCH($D39,Data!$CG:$CG,0)-1,MATCH($E39&amp;"/"&amp;AA$1,Data!$1:$1,0)-1)=0,"",OFFSET(Data!$A$1,MATCH($D39,Data!$CG:$CG,0)-1,MATCH($E39&amp;"/"&amp;AA$1,Data!$1:$1,0)-1)))</f>
        <v/>
      </c>
      <c r="AB39" s="250" t="str">
        <f ca="1">IF(ISERROR(OFFSET(Data!$A$1,MATCH($D39,Data!$CG:$CG,0)-1,MATCH($E39&amp;"/"&amp;AB$1,Data!$1:$1,0)-1))=TRUE,"",IF(OFFSET(Data!$A$1,MATCH($D39,Data!$CG:$CG,0)-1,MATCH($E39&amp;"/"&amp;AB$1,Data!$1:$1,0)-1)=0,"",OFFSET(Data!$A$1,MATCH($D39,Data!$CG:$CG,0)-1,MATCH($E39&amp;"/"&amp;AB$1,Data!$1:$1,0)-1)))</f>
        <v/>
      </c>
      <c r="AC39" s="250" t="str">
        <f ca="1">IF(ISERROR(OFFSET(Data!$A$1,MATCH($D39,Data!$CG:$CG,0)-1,MATCH($E39&amp;"/"&amp;AC$1,Data!$1:$1,0)-1))=TRUE,"",IF(OFFSET(Data!$A$1,MATCH($D39,Data!$CG:$CG,0)-1,MATCH($E39&amp;"/"&amp;AC$1,Data!$1:$1,0)-1)=0,"",OFFSET(Data!$A$1,MATCH($D39,Data!$CG:$CG,0)-1,MATCH($E39&amp;"/"&amp;AC$1,Data!$1:$1,0)-1)))</f>
        <v/>
      </c>
      <c r="AD39" s="250" t="str">
        <f ca="1">IF(ISERROR(OFFSET(Data!$A$1,MATCH($D39,Data!$CG:$CG,0)-1,MATCH($E39&amp;"/"&amp;AD$1,Data!$1:$1,0)-1))=TRUE,"",IF(OFFSET(Data!$A$1,MATCH($D39,Data!$CG:$CG,0)-1,MATCH($E39&amp;"/"&amp;AD$1,Data!$1:$1,0)-1)=0,"",OFFSET(Data!$A$1,MATCH($D39,Data!$CG:$CG,0)-1,MATCH($E39&amp;"/"&amp;AD$1,Data!$1:$1,0)-1)))</f>
        <v/>
      </c>
      <c r="AE39" s="250" t="str">
        <f ca="1">IF(ISERROR(OFFSET(Data!$A$1,MATCH($D39,Data!$CG:$CG,0)-1,MATCH($E39&amp;"/"&amp;AE$1,Data!$1:$1,0)-1))=TRUE,"",IF(OFFSET(Data!$A$1,MATCH($D39,Data!$CG:$CG,0)-1,MATCH($E39&amp;"/"&amp;AE$1,Data!$1:$1,0)-1)=0,"",OFFSET(Data!$A$1,MATCH($D39,Data!$CG:$CG,0)-1,MATCH($E39&amp;"/"&amp;AE$1,Data!$1:$1,0)-1)))</f>
        <v/>
      </c>
      <c r="AF39" s="251" t="str">
        <f ca="1">IF(ISERROR(OFFSET(Data!$A$1,MATCH($D39,Data!$CG:$CG,0)-1,MATCH($E39&amp;"/"&amp;AF$1,Data!$1:$1,0)-1))=TRUE,"",IF(OFFSET(Data!$A$1,MATCH($D39,Data!$CG:$CG,0)-1,MATCH($E39&amp;"/"&amp;AF$1,Data!$1:$1,0)-1)=0,"",OFFSET(Data!$A$1,MATCH($D39,Data!$CG:$CG,0)-1,MATCH($E39&amp;"/"&amp;AF$1,Data!$1:$1,0)-1)))</f>
        <v/>
      </c>
      <c r="AG39" s="206">
        <f t="shared" ca="1" si="4"/>
        <v>47</v>
      </c>
      <c r="AH39" s="207">
        <f ca="1">AG39</f>
        <v>47</v>
      </c>
    </row>
    <row r="40" spans="1:34" ht="15" customHeight="1" thickBot="1" x14ac:dyDescent="0.3">
      <c r="A40" s="446"/>
      <c r="B40" s="469"/>
      <c r="C40" s="472"/>
      <c r="D40" s="50" t="str">
        <f>IF(C40&lt;&gt;"",C40,D39)</f>
        <v>Rudolf Haag</v>
      </c>
      <c r="E40" s="51" t="s">
        <v>22</v>
      </c>
      <c r="F40" s="248">
        <f ca="1">IF(ISERROR(OFFSET(Data!$A$1,MATCH($D40,Data!$CG:$CG,0)-1,MATCH($E40&amp;"/"&amp;F$1,Data!$1:$1,0)-1))=TRUE,"",IF(OFFSET(Data!$A$1,MATCH($D40,Data!$CG:$CG,0)-1,MATCH($E40&amp;"/"&amp;F$1,Data!$1:$1,0)-1)=0,"",OFFSET(Data!$A$1,MATCH($D40,Data!$CG:$CG,0)-1,MATCH($E40&amp;"/"&amp;F$1,Data!$1:$1,0)-1)))</f>
        <v>3</v>
      </c>
      <c r="G40" s="249">
        <f ca="1">IF(ISERROR(OFFSET(Data!$A$1,MATCH($D40,Data!$CG:$CG,0)-1,MATCH($E40&amp;"/"&amp;G$1,Data!$1:$1,0)-1))=TRUE,"",IF(OFFSET(Data!$A$1,MATCH($D40,Data!$CG:$CG,0)-1,MATCH($E40&amp;"/"&amp;G$1,Data!$1:$1,0)-1)=0,"",OFFSET(Data!$A$1,MATCH($D40,Data!$CG:$CG,0)-1,MATCH($E40&amp;"/"&amp;G$1,Data!$1:$1,0)-1)))</f>
        <v>3</v>
      </c>
      <c r="H40" s="261">
        <f ca="1">IF(ISERROR(OFFSET(Data!$A$1,MATCH($D40,Data!$CG:$CG,0)-1,MATCH($E40&amp;"/"&amp;H$1,Data!$1:$1,0)-1))=TRUE,"",IF(OFFSET(Data!$A$1,MATCH($D40,Data!$CG:$CG,0)-1,MATCH($E40&amp;"/"&amp;H$1,Data!$1:$1,0)-1)=0,"",OFFSET(Data!$A$1,MATCH($D40,Data!$CG:$CG,0)-1,MATCH($E40&amp;"/"&amp;H$1,Data!$1:$1,0)-1)))</f>
        <v>4</v>
      </c>
      <c r="I40" s="249">
        <f ca="1">IF(ISERROR(OFFSET(Data!$A$1,MATCH($D40,Data!$CG:$CG,0)-1,MATCH($E40&amp;"/"&amp;I$1,Data!$1:$1,0)-1))=TRUE,"",IF(OFFSET(Data!$A$1,MATCH($D40,Data!$CG:$CG,0)-1,MATCH($E40&amp;"/"&amp;I$1,Data!$1:$1,0)-1)=0,"",OFFSET(Data!$A$1,MATCH($D40,Data!$CG:$CG,0)-1,MATCH($E40&amp;"/"&amp;I$1,Data!$1:$1,0)-1)))</f>
        <v>3</v>
      </c>
      <c r="J40" s="249">
        <f ca="1">IF(ISERROR(OFFSET(Data!$A$1,MATCH($D40,Data!$CG:$CG,0)-1,MATCH($E40&amp;"/"&amp;J$1,Data!$1:$1,0)-1))=TRUE,"",IF(OFFSET(Data!$A$1,MATCH($D40,Data!$CG:$CG,0)-1,MATCH($E40&amp;"/"&amp;J$1,Data!$1:$1,0)-1)=0,"",OFFSET(Data!$A$1,MATCH($D40,Data!$CG:$CG,0)-1,MATCH($E40&amp;"/"&amp;J$1,Data!$1:$1,0)-1)))</f>
        <v>3</v>
      </c>
      <c r="K40" s="261">
        <f ca="1">IF(ISERROR(OFFSET(Data!$A$1,MATCH($D40,Data!$CG:$CG,0)-1,MATCH($E40&amp;"/"&amp;K$1,Data!$1:$1,0)-1))=TRUE,"",IF(OFFSET(Data!$A$1,MATCH($D40,Data!$CG:$CG,0)-1,MATCH($E40&amp;"/"&amp;K$1,Data!$1:$1,0)-1)=0,"",OFFSET(Data!$A$1,MATCH($D40,Data!$CG:$CG,0)-1,MATCH($E40&amp;"/"&amp;K$1,Data!$1:$1,0)-1)))</f>
        <v>4</v>
      </c>
      <c r="L40" s="249">
        <f ca="1">IF(ISERROR(OFFSET(Data!$A$1,MATCH($D40,Data!$CG:$CG,0)-1,MATCH($E40&amp;"/"&amp;L$1,Data!$1:$1,0)-1))=TRUE,"",IF(OFFSET(Data!$A$1,MATCH($D40,Data!$CG:$CG,0)-1,MATCH($E40&amp;"/"&amp;L$1,Data!$1:$1,0)-1)=0,"",OFFSET(Data!$A$1,MATCH($D40,Data!$CG:$CG,0)-1,MATCH($E40&amp;"/"&amp;L$1,Data!$1:$1,0)-1)))</f>
        <v>3</v>
      </c>
      <c r="M40" s="249">
        <f ca="1">IF(ISERROR(OFFSET(Data!$A$1,MATCH($D40,Data!$CG:$CG,0)-1,MATCH($E40&amp;"/"&amp;M$1,Data!$1:$1,0)-1))=TRUE,"",IF(OFFSET(Data!$A$1,MATCH($D40,Data!$CG:$CG,0)-1,MATCH($E40&amp;"/"&amp;M$1,Data!$1:$1,0)-1)=0,"",OFFSET(Data!$A$1,MATCH($D40,Data!$CG:$CG,0)-1,MATCH($E40&amp;"/"&amp;M$1,Data!$1:$1,0)-1)))</f>
        <v>3</v>
      </c>
      <c r="N40" s="249">
        <f ca="1">IF(ISERROR(OFFSET(Data!$A$1,MATCH($D40,Data!$CG:$CG,0)-1,MATCH($E40&amp;"/"&amp;N$1,Data!$1:$1,0)-1))=TRUE,"",IF(OFFSET(Data!$A$1,MATCH($D40,Data!$CG:$CG,0)-1,MATCH($E40&amp;"/"&amp;N$1,Data!$1:$1,0)-1)=0,"",OFFSET(Data!$A$1,MATCH($D40,Data!$CG:$CG,0)-1,MATCH($E40&amp;"/"&amp;N$1,Data!$1:$1,0)-1)))</f>
        <v>4</v>
      </c>
      <c r="O40" s="261">
        <f ca="1">IF(ISERROR(OFFSET(Data!$A$1,MATCH($D40,Data!$CG:$CG,0)-1,MATCH($E40&amp;"/"&amp;O$1,Data!$1:$1,0)-1))=TRUE,"",IF(OFFSET(Data!$A$1,MATCH($D40,Data!$CG:$CG,0)-1,MATCH($E40&amp;"/"&amp;O$1,Data!$1:$1,0)-1)=0,"",OFFSET(Data!$A$1,MATCH($D40,Data!$CG:$CG,0)-1,MATCH($E40&amp;"/"&amp;O$1,Data!$1:$1,0)-1)))</f>
        <v>4</v>
      </c>
      <c r="P40" s="249">
        <f ca="1">IF(ISERROR(OFFSET(Data!$A$1,MATCH($D40,Data!$CG:$CG,0)-1,MATCH($E40&amp;"/"&amp;P$1,Data!$1:$1,0)-1))=TRUE,"",IF(OFFSET(Data!$A$1,MATCH($D40,Data!$CG:$CG,0)-1,MATCH($E40&amp;"/"&amp;P$1,Data!$1:$1,0)-1)=0,"",OFFSET(Data!$A$1,MATCH($D40,Data!$CG:$CG,0)-1,MATCH($E40&amp;"/"&amp;P$1,Data!$1:$1,0)-1)))</f>
        <v>3</v>
      </c>
      <c r="Q40" s="249">
        <f ca="1">IF(ISERROR(OFFSET(Data!$A$1,MATCH($D40,Data!$CG:$CG,0)-1,MATCH($E40&amp;"/"&amp;Q$1,Data!$1:$1,0)-1))=TRUE,"",IF(OFFSET(Data!$A$1,MATCH($D40,Data!$CG:$CG,0)-1,MATCH($E40&amp;"/"&amp;Q$1,Data!$1:$1,0)-1)=0,"",OFFSET(Data!$A$1,MATCH($D40,Data!$CG:$CG,0)-1,MATCH($E40&amp;"/"&amp;Q$1,Data!$1:$1,0)-1)))</f>
        <v>3</v>
      </c>
      <c r="R40" s="261">
        <f ca="1">IF(ISERROR(OFFSET(Data!$A$1,MATCH($D40,Data!$CG:$CG,0)-1,MATCH($E40&amp;"/"&amp;R$1,Data!$1:$1,0)-1))=TRUE,"",IF(OFFSET(Data!$A$1,MATCH($D40,Data!$CG:$CG,0)-1,MATCH($E40&amp;"/"&amp;R$1,Data!$1:$1,0)-1)=0,"",OFFSET(Data!$A$1,MATCH($D40,Data!$CG:$CG,0)-1,MATCH($E40&amp;"/"&amp;R$1,Data!$1:$1,0)-1)))</f>
        <v>5</v>
      </c>
      <c r="S40" s="252" t="str">
        <f ca="1">IF(ISERROR(OFFSET(Data!$A$1,MATCH($D40,Data!$CG:$CG,0)-1,MATCH($E40&amp;"/"&amp;S$1,Data!$1:$1,0)-1))=TRUE,"",IF(OFFSET(Data!$A$1,MATCH($D40,Data!$CG:$CG,0)-1,MATCH($E40&amp;"/"&amp;S$1,Data!$1:$1,0)-1)=0,"",OFFSET(Data!$A$1,MATCH($D40,Data!$CG:$CG,0)-1,MATCH($E40&amp;"/"&amp;S$1,Data!$1:$1,0)-1)))</f>
        <v/>
      </c>
      <c r="T40" s="252" t="str">
        <f ca="1">IF(ISERROR(OFFSET(Data!$A$1,MATCH($D40,Data!$CG:$CG,0)-1,MATCH($E40&amp;"/"&amp;T$1,Data!$1:$1,0)-1))=TRUE,"",IF(OFFSET(Data!$A$1,MATCH($D40,Data!$CG:$CG,0)-1,MATCH($E40&amp;"/"&amp;T$1,Data!$1:$1,0)-1)=0,"",OFFSET(Data!$A$1,MATCH($D40,Data!$CG:$CG,0)-1,MATCH($E40&amp;"/"&amp;T$1,Data!$1:$1,0)-1)))</f>
        <v/>
      </c>
      <c r="U40" s="252" t="str">
        <f ca="1">IF(ISERROR(OFFSET(Data!$A$1,MATCH($D40,Data!$CG:$CG,0)-1,MATCH($E40&amp;"/"&amp;U$1,Data!$1:$1,0)-1))=TRUE,"",IF(OFFSET(Data!$A$1,MATCH($D40,Data!$CG:$CG,0)-1,MATCH($E40&amp;"/"&amp;U$1,Data!$1:$1,0)-1)=0,"",OFFSET(Data!$A$1,MATCH($D40,Data!$CG:$CG,0)-1,MATCH($E40&amp;"/"&amp;U$1,Data!$1:$1,0)-1)))</f>
        <v/>
      </c>
      <c r="V40" s="252" t="str">
        <f ca="1">IF(ISERROR(OFFSET(Data!$A$1,MATCH($D40,Data!$CG:$CG,0)-1,MATCH($E40&amp;"/"&amp;V$1,Data!$1:$1,0)-1))=TRUE,"",IF(OFFSET(Data!$A$1,MATCH($D40,Data!$CG:$CG,0)-1,MATCH($E40&amp;"/"&amp;V$1,Data!$1:$1,0)-1)=0,"",OFFSET(Data!$A$1,MATCH($D40,Data!$CG:$CG,0)-1,MATCH($E40&amp;"/"&amp;V$1,Data!$1:$1,0)-1)))</f>
        <v/>
      </c>
      <c r="W40" s="269" t="str">
        <f ca="1">IF(ISERROR(OFFSET(Data!$A$1,MATCH($D40,Data!$CG:$CG,0)-1,MATCH($E40&amp;"/"&amp;W$1,Data!$1:$1,0)-1))=TRUE,"",IF(OFFSET(Data!$A$1,MATCH($D40,Data!$CG:$CG,0)-1,MATCH($E40&amp;"/"&amp;W$1,Data!$1:$1,0)-1)=0,"",OFFSET(Data!$A$1,MATCH($D40,Data!$CG:$CG,0)-1,MATCH($E40&amp;"/"&amp;W$1,Data!$1:$1,0)-1)))</f>
        <v/>
      </c>
      <c r="X40" s="252" t="str">
        <f ca="1">IF(ISERROR(OFFSET(Data!$A$1,MATCH($D40,Data!$CG:$CG,0)-1,MATCH($E40&amp;"/"&amp;X$1,Data!$1:$1,0)-1))=TRUE,"",IF(OFFSET(Data!$A$1,MATCH($D40,Data!$CG:$CG,0)-1,MATCH($E40&amp;"/"&amp;X$1,Data!$1:$1,0)-1)=0,"",OFFSET(Data!$A$1,MATCH($D40,Data!$CG:$CG,0)-1,MATCH($E40&amp;"/"&amp;X$1,Data!$1:$1,0)-1)))</f>
        <v/>
      </c>
      <c r="Y40" s="252" t="str">
        <f ca="1">IF(ISERROR(OFFSET(Data!$A$1,MATCH($D40,Data!$CG:$CG,0)-1,MATCH($E40&amp;"/"&amp;Y$1,Data!$1:$1,0)-1))=TRUE,"",IF(OFFSET(Data!$A$1,MATCH($D40,Data!$CG:$CG,0)-1,MATCH($E40&amp;"/"&amp;Y$1,Data!$1:$1,0)-1)=0,"",OFFSET(Data!$A$1,MATCH($D40,Data!$CG:$CG,0)-1,MATCH($E40&amp;"/"&amp;Y$1,Data!$1:$1,0)-1)))</f>
        <v/>
      </c>
      <c r="Z40" s="252" t="str">
        <f ca="1">IF(ISERROR(OFFSET(Data!$A$1,MATCH($D40,Data!$CG:$CG,0)-1,MATCH($E40&amp;"/"&amp;Z$1,Data!$1:$1,0)-1))=TRUE,"",IF(OFFSET(Data!$A$1,MATCH($D40,Data!$CG:$CG,0)-1,MATCH($E40&amp;"/"&amp;Z$1,Data!$1:$1,0)-1)=0,"",OFFSET(Data!$A$1,MATCH($D40,Data!$CG:$CG,0)-1,MATCH($E40&amp;"/"&amp;Z$1,Data!$1:$1,0)-1)))</f>
        <v/>
      </c>
      <c r="AA40" s="252" t="str">
        <f ca="1">IF(ISERROR(OFFSET(Data!$A$1,MATCH($D40,Data!$CG:$CG,0)-1,MATCH($E40&amp;"/"&amp;AA$1,Data!$1:$1,0)-1))=TRUE,"",IF(OFFSET(Data!$A$1,MATCH($D40,Data!$CG:$CG,0)-1,MATCH($E40&amp;"/"&amp;AA$1,Data!$1:$1,0)-1)=0,"",OFFSET(Data!$A$1,MATCH($D40,Data!$CG:$CG,0)-1,MATCH($E40&amp;"/"&amp;AA$1,Data!$1:$1,0)-1)))</f>
        <v/>
      </c>
      <c r="AB40" s="252" t="str">
        <f ca="1">IF(ISERROR(OFFSET(Data!$A$1,MATCH($D40,Data!$CG:$CG,0)-1,MATCH($E40&amp;"/"&amp;AB$1,Data!$1:$1,0)-1))=TRUE,"",IF(OFFSET(Data!$A$1,MATCH($D40,Data!$CG:$CG,0)-1,MATCH($E40&amp;"/"&amp;AB$1,Data!$1:$1,0)-1)=0,"",OFFSET(Data!$A$1,MATCH($D40,Data!$CG:$CG,0)-1,MATCH($E40&amp;"/"&amp;AB$1,Data!$1:$1,0)-1)))</f>
        <v/>
      </c>
      <c r="AC40" s="252" t="str">
        <f ca="1">IF(ISERROR(OFFSET(Data!$A$1,MATCH($D40,Data!$CG:$CG,0)-1,MATCH($E40&amp;"/"&amp;AC$1,Data!$1:$1,0)-1))=TRUE,"",IF(OFFSET(Data!$A$1,MATCH($D40,Data!$CG:$CG,0)-1,MATCH($E40&amp;"/"&amp;AC$1,Data!$1:$1,0)-1)=0,"",OFFSET(Data!$A$1,MATCH($D40,Data!$CG:$CG,0)-1,MATCH($E40&amp;"/"&amp;AC$1,Data!$1:$1,0)-1)))</f>
        <v/>
      </c>
      <c r="AD40" s="252" t="str">
        <f ca="1">IF(ISERROR(OFFSET(Data!$A$1,MATCH($D40,Data!$CG:$CG,0)-1,MATCH($E40&amp;"/"&amp;AD$1,Data!$1:$1,0)-1))=TRUE,"",IF(OFFSET(Data!$A$1,MATCH($D40,Data!$CG:$CG,0)-1,MATCH($E40&amp;"/"&amp;AD$1,Data!$1:$1,0)-1)=0,"",OFFSET(Data!$A$1,MATCH($D40,Data!$CG:$CG,0)-1,MATCH($E40&amp;"/"&amp;AD$1,Data!$1:$1,0)-1)))</f>
        <v/>
      </c>
      <c r="AE40" s="252" t="str">
        <f ca="1">IF(ISERROR(OFFSET(Data!$A$1,MATCH($D40,Data!$CG:$CG,0)-1,MATCH($E40&amp;"/"&amp;AE$1,Data!$1:$1,0)-1))=TRUE,"",IF(OFFSET(Data!$A$1,MATCH($D40,Data!$CG:$CG,0)-1,MATCH($E40&amp;"/"&amp;AE$1,Data!$1:$1,0)-1)=0,"",OFFSET(Data!$A$1,MATCH($D40,Data!$CG:$CG,0)-1,MATCH($E40&amp;"/"&amp;AE$1,Data!$1:$1,0)-1)))</f>
        <v/>
      </c>
      <c r="AF40" s="253" t="str">
        <f ca="1">IF(ISERROR(OFFSET(Data!$A$1,MATCH($D40,Data!$CG:$CG,0)-1,MATCH($E40&amp;"/"&amp;AF$1,Data!$1:$1,0)-1))=TRUE,"",IF(OFFSET(Data!$A$1,MATCH($D40,Data!$CG:$CG,0)-1,MATCH($E40&amp;"/"&amp;AF$1,Data!$1:$1,0)-1)=0,"",OFFSET(Data!$A$1,MATCH($D40,Data!$CG:$CG,0)-1,MATCH($E40&amp;"/"&amp;AF$1,Data!$1:$1,0)-1)))</f>
        <v/>
      </c>
      <c r="AG40" s="188">
        <f t="shared" ca="1" si="4"/>
        <v>45</v>
      </c>
      <c r="AH40" s="208">
        <f ca="1">SUM(AG39:AG40)</f>
        <v>92</v>
      </c>
    </row>
    <row r="41" spans="1:34" ht="15" hidden="1" customHeight="1" x14ac:dyDescent="0.25">
      <c r="A41" s="446"/>
      <c r="B41" s="469"/>
      <c r="C41" s="472"/>
      <c r="D41" s="50" t="str">
        <f>IF(C41&lt;&gt;"",C41,D40)</f>
        <v>Rudolf Haag</v>
      </c>
      <c r="E41" s="51" t="s">
        <v>23</v>
      </c>
      <c r="F41" s="254" t="str">
        <f ca="1">IF(ISERROR(OFFSET(Data!$A$1,MATCH($D41,Data!$CG:$CG,0)-1,MATCH($E41&amp;"/"&amp;F$1,Data!$1:$1,0)-1))=TRUE,"",IF(OFFSET(Data!$A$1,MATCH($D41,Data!$CG:$CG,0)-1,MATCH($E41&amp;"/"&amp;F$1,Data!$1:$1,0)-1)=0,"",OFFSET(Data!$A$1,MATCH($D41,Data!$CG:$CG,0)-1,MATCH($E41&amp;"/"&amp;F$1,Data!$1:$1,0)-1)))</f>
        <v/>
      </c>
      <c r="G41" s="252" t="str">
        <f ca="1">IF(ISERROR(OFFSET(Data!$A$1,MATCH($D41,Data!$CG:$CG,0)-1,MATCH($E41&amp;"/"&amp;G$1,Data!$1:$1,0)-1))=TRUE,"",IF(OFFSET(Data!$A$1,MATCH($D41,Data!$CG:$CG,0)-1,MATCH($E41&amp;"/"&amp;G$1,Data!$1:$1,0)-1)=0,"",OFFSET(Data!$A$1,MATCH($D41,Data!$CG:$CG,0)-1,MATCH($E41&amp;"/"&amp;G$1,Data!$1:$1,0)-1)))</f>
        <v/>
      </c>
      <c r="H41" s="252" t="str">
        <f ca="1">IF(ISERROR(OFFSET(Data!$A$1,MATCH($D41,Data!$CG:$CG,0)-1,MATCH($E41&amp;"/"&amp;H$1,Data!$1:$1,0)-1))=TRUE,"",IF(OFFSET(Data!$A$1,MATCH($D41,Data!$CG:$CG,0)-1,MATCH($E41&amp;"/"&amp;H$1,Data!$1:$1,0)-1)=0,"",OFFSET(Data!$A$1,MATCH($D41,Data!$CG:$CG,0)-1,MATCH($E41&amp;"/"&amp;H$1,Data!$1:$1,0)-1)))</f>
        <v/>
      </c>
      <c r="I41" s="252" t="str">
        <f ca="1">IF(ISERROR(OFFSET(Data!$A$1,MATCH($D41,Data!$CG:$CG,0)-1,MATCH($E41&amp;"/"&amp;I$1,Data!$1:$1,0)-1))=TRUE,"",IF(OFFSET(Data!$A$1,MATCH($D41,Data!$CG:$CG,0)-1,MATCH($E41&amp;"/"&amp;I$1,Data!$1:$1,0)-1)=0,"",OFFSET(Data!$A$1,MATCH($D41,Data!$CG:$CG,0)-1,MATCH($E41&amp;"/"&amp;I$1,Data!$1:$1,0)-1)))</f>
        <v/>
      </c>
      <c r="J41" s="252" t="str">
        <f ca="1">IF(ISERROR(OFFSET(Data!$A$1,MATCH($D41,Data!$CG:$CG,0)-1,MATCH($E41&amp;"/"&amp;J$1,Data!$1:$1,0)-1))=TRUE,"",IF(OFFSET(Data!$A$1,MATCH($D41,Data!$CG:$CG,0)-1,MATCH($E41&amp;"/"&amp;J$1,Data!$1:$1,0)-1)=0,"",OFFSET(Data!$A$1,MATCH($D41,Data!$CG:$CG,0)-1,MATCH($E41&amp;"/"&amp;J$1,Data!$1:$1,0)-1)))</f>
        <v/>
      </c>
      <c r="K41" s="252" t="str">
        <f ca="1">IF(ISERROR(OFFSET(Data!$A$1,MATCH($D41,Data!$CG:$CG,0)-1,MATCH($E41&amp;"/"&amp;K$1,Data!$1:$1,0)-1))=TRUE,"",IF(OFFSET(Data!$A$1,MATCH($D41,Data!$CG:$CG,0)-1,MATCH($E41&amp;"/"&amp;K$1,Data!$1:$1,0)-1)=0,"",OFFSET(Data!$A$1,MATCH($D41,Data!$CG:$CG,0)-1,MATCH($E41&amp;"/"&amp;K$1,Data!$1:$1,0)-1)))</f>
        <v/>
      </c>
      <c r="L41" s="252" t="str">
        <f ca="1">IF(ISERROR(OFFSET(Data!$A$1,MATCH($D41,Data!$CG:$CG,0)-1,MATCH($E41&amp;"/"&amp;L$1,Data!$1:$1,0)-1))=TRUE,"",IF(OFFSET(Data!$A$1,MATCH($D41,Data!$CG:$CG,0)-1,MATCH($E41&amp;"/"&amp;L$1,Data!$1:$1,0)-1)=0,"",OFFSET(Data!$A$1,MATCH($D41,Data!$CG:$CG,0)-1,MATCH($E41&amp;"/"&amp;L$1,Data!$1:$1,0)-1)))</f>
        <v/>
      </c>
      <c r="M41" s="252" t="str">
        <f ca="1">IF(ISERROR(OFFSET(Data!$A$1,MATCH($D41,Data!$CG:$CG,0)-1,MATCH($E41&amp;"/"&amp;M$1,Data!$1:$1,0)-1))=TRUE,"",IF(OFFSET(Data!$A$1,MATCH($D41,Data!$CG:$CG,0)-1,MATCH($E41&amp;"/"&amp;M$1,Data!$1:$1,0)-1)=0,"",OFFSET(Data!$A$1,MATCH($D41,Data!$CG:$CG,0)-1,MATCH($E41&amp;"/"&amp;M$1,Data!$1:$1,0)-1)))</f>
        <v/>
      </c>
      <c r="N41" s="252" t="str">
        <f ca="1">IF(ISERROR(OFFSET(Data!$A$1,MATCH($D41,Data!$CG:$CG,0)-1,MATCH($E41&amp;"/"&amp;N$1,Data!$1:$1,0)-1))=TRUE,"",IF(OFFSET(Data!$A$1,MATCH($D41,Data!$CG:$CG,0)-1,MATCH($E41&amp;"/"&amp;N$1,Data!$1:$1,0)-1)=0,"",OFFSET(Data!$A$1,MATCH($D41,Data!$CG:$CG,0)-1,MATCH($E41&amp;"/"&amp;N$1,Data!$1:$1,0)-1)))</f>
        <v/>
      </c>
      <c r="O41" s="252" t="str">
        <f ca="1">IF(ISERROR(OFFSET(Data!$A$1,MATCH($D41,Data!$CG:$CG,0)-1,MATCH($E41&amp;"/"&amp;O$1,Data!$1:$1,0)-1))=TRUE,"",IF(OFFSET(Data!$A$1,MATCH($D41,Data!$CG:$CG,0)-1,MATCH($E41&amp;"/"&amp;O$1,Data!$1:$1,0)-1)=0,"",OFFSET(Data!$A$1,MATCH($D41,Data!$CG:$CG,0)-1,MATCH($E41&amp;"/"&amp;O$1,Data!$1:$1,0)-1)))</f>
        <v/>
      </c>
      <c r="P41" s="252" t="str">
        <f ca="1">IF(ISERROR(OFFSET(Data!$A$1,MATCH($D41,Data!$CG:$CG,0)-1,MATCH($E41&amp;"/"&amp;P$1,Data!$1:$1,0)-1))=TRUE,"",IF(OFFSET(Data!$A$1,MATCH($D41,Data!$CG:$CG,0)-1,MATCH($E41&amp;"/"&amp;P$1,Data!$1:$1,0)-1)=0,"",OFFSET(Data!$A$1,MATCH($D41,Data!$CG:$CG,0)-1,MATCH($E41&amp;"/"&amp;P$1,Data!$1:$1,0)-1)))</f>
        <v/>
      </c>
      <c r="Q41" s="252" t="str">
        <f ca="1">IF(ISERROR(OFFSET(Data!$A$1,MATCH($D41,Data!$CG:$CG,0)-1,MATCH($E41&amp;"/"&amp;Q$1,Data!$1:$1,0)-1))=TRUE,"",IF(OFFSET(Data!$A$1,MATCH($D41,Data!$CG:$CG,0)-1,MATCH($E41&amp;"/"&amp;Q$1,Data!$1:$1,0)-1)=0,"",OFFSET(Data!$A$1,MATCH($D41,Data!$CG:$CG,0)-1,MATCH($E41&amp;"/"&amp;Q$1,Data!$1:$1,0)-1)))</f>
        <v/>
      </c>
      <c r="R41" s="252" t="str">
        <f ca="1">IF(ISERROR(OFFSET(Data!$A$1,MATCH($D41,Data!$CG:$CG,0)-1,MATCH($E41&amp;"/"&amp;R$1,Data!$1:$1,0)-1))=TRUE,"",IF(OFFSET(Data!$A$1,MATCH($D41,Data!$CG:$CG,0)-1,MATCH($E41&amp;"/"&amp;R$1,Data!$1:$1,0)-1)=0,"",OFFSET(Data!$A$1,MATCH($D41,Data!$CG:$CG,0)-1,MATCH($E41&amp;"/"&amp;R$1,Data!$1:$1,0)-1)))</f>
        <v/>
      </c>
      <c r="S41" s="252" t="str">
        <f ca="1">IF(ISERROR(OFFSET(Data!$A$1,MATCH($D41,Data!$CG:$CG,0)-1,MATCH($E41&amp;"/"&amp;S$1,Data!$1:$1,0)-1))=TRUE,"",IF(OFFSET(Data!$A$1,MATCH($D41,Data!$CG:$CG,0)-1,MATCH($E41&amp;"/"&amp;S$1,Data!$1:$1,0)-1)=0,"",OFFSET(Data!$A$1,MATCH($D41,Data!$CG:$CG,0)-1,MATCH($E41&amp;"/"&amp;S$1,Data!$1:$1,0)-1)))</f>
        <v/>
      </c>
      <c r="T41" s="252" t="str">
        <f ca="1">IF(ISERROR(OFFSET(Data!$A$1,MATCH($D41,Data!$CG:$CG,0)-1,MATCH($E41&amp;"/"&amp;T$1,Data!$1:$1,0)-1))=TRUE,"",IF(OFFSET(Data!$A$1,MATCH($D41,Data!$CG:$CG,0)-1,MATCH($E41&amp;"/"&amp;T$1,Data!$1:$1,0)-1)=0,"",OFFSET(Data!$A$1,MATCH($D41,Data!$CG:$CG,0)-1,MATCH($E41&amp;"/"&amp;T$1,Data!$1:$1,0)-1)))</f>
        <v/>
      </c>
      <c r="U41" s="252" t="str">
        <f ca="1">IF(ISERROR(OFFSET(Data!$A$1,MATCH($D41,Data!$CG:$CG,0)-1,MATCH($E41&amp;"/"&amp;U$1,Data!$1:$1,0)-1))=TRUE,"",IF(OFFSET(Data!$A$1,MATCH($D41,Data!$CG:$CG,0)-1,MATCH($E41&amp;"/"&amp;U$1,Data!$1:$1,0)-1)=0,"",OFFSET(Data!$A$1,MATCH($D41,Data!$CG:$CG,0)-1,MATCH($E41&amp;"/"&amp;U$1,Data!$1:$1,0)-1)))</f>
        <v/>
      </c>
      <c r="V41" s="252" t="str">
        <f ca="1">IF(ISERROR(OFFSET(Data!$A$1,MATCH($D41,Data!$CG:$CG,0)-1,MATCH($E41&amp;"/"&amp;V$1,Data!$1:$1,0)-1))=TRUE,"",IF(OFFSET(Data!$A$1,MATCH($D41,Data!$CG:$CG,0)-1,MATCH($E41&amp;"/"&amp;V$1,Data!$1:$1,0)-1)=0,"",OFFSET(Data!$A$1,MATCH($D41,Data!$CG:$CG,0)-1,MATCH($E41&amp;"/"&amp;V$1,Data!$1:$1,0)-1)))</f>
        <v/>
      </c>
      <c r="W41" s="269" t="str">
        <f ca="1">IF(ISERROR(OFFSET(Data!$A$1,MATCH($D41,Data!$CG:$CG,0)-1,MATCH($E41&amp;"/"&amp;W$1,Data!$1:$1,0)-1))=TRUE,"",IF(OFFSET(Data!$A$1,MATCH($D41,Data!$CG:$CG,0)-1,MATCH($E41&amp;"/"&amp;W$1,Data!$1:$1,0)-1)=0,"",OFFSET(Data!$A$1,MATCH($D41,Data!$CG:$CG,0)-1,MATCH($E41&amp;"/"&amp;W$1,Data!$1:$1,0)-1)))</f>
        <v/>
      </c>
      <c r="X41" s="252" t="str">
        <f ca="1">IF(ISERROR(OFFSET(Data!$A$1,MATCH($D41,Data!$CG:$CG,0)-1,MATCH($E41&amp;"/"&amp;X$1,Data!$1:$1,0)-1))=TRUE,"",IF(OFFSET(Data!$A$1,MATCH($D41,Data!$CG:$CG,0)-1,MATCH($E41&amp;"/"&amp;X$1,Data!$1:$1,0)-1)=0,"",OFFSET(Data!$A$1,MATCH($D41,Data!$CG:$CG,0)-1,MATCH($E41&amp;"/"&amp;X$1,Data!$1:$1,0)-1)))</f>
        <v/>
      </c>
      <c r="Y41" s="252" t="str">
        <f ca="1">IF(ISERROR(OFFSET(Data!$A$1,MATCH($D41,Data!$CG:$CG,0)-1,MATCH($E41&amp;"/"&amp;Y$1,Data!$1:$1,0)-1))=TRUE,"",IF(OFFSET(Data!$A$1,MATCH($D41,Data!$CG:$CG,0)-1,MATCH($E41&amp;"/"&amp;Y$1,Data!$1:$1,0)-1)=0,"",OFFSET(Data!$A$1,MATCH($D41,Data!$CG:$CG,0)-1,MATCH($E41&amp;"/"&amp;Y$1,Data!$1:$1,0)-1)))</f>
        <v/>
      </c>
      <c r="Z41" s="252" t="str">
        <f ca="1">IF(ISERROR(OFFSET(Data!$A$1,MATCH($D41,Data!$CG:$CG,0)-1,MATCH($E41&amp;"/"&amp;Z$1,Data!$1:$1,0)-1))=TRUE,"",IF(OFFSET(Data!$A$1,MATCH($D41,Data!$CG:$CG,0)-1,MATCH($E41&amp;"/"&amp;Z$1,Data!$1:$1,0)-1)=0,"",OFFSET(Data!$A$1,MATCH($D41,Data!$CG:$CG,0)-1,MATCH($E41&amp;"/"&amp;Z$1,Data!$1:$1,0)-1)))</f>
        <v/>
      </c>
      <c r="AA41" s="252" t="str">
        <f ca="1">IF(ISERROR(OFFSET(Data!$A$1,MATCH($D41,Data!$CG:$CG,0)-1,MATCH($E41&amp;"/"&amp;AA$1,Data!$1:$1,0)-1))=TRUE,"",IF(OFFSET(Data!$A$1,MATCH($D41,Data!$CG:$CG,0)-1,MATCH($E41&amp;"/"&amp;AA$1,Data!$1:$1,0)-1)=0,"",OFFSET(Data!$A$1,MATCH($D41,Data!$CG:$CG,0)-1,MATCH($E41&amp;"/"&amp;AA$1,Data!$1:$1,0)-1)))</f>
        <v/>
      </c>
      <c r="AB41" s="252" t="str">
        <f ca="1">IF(ISERROR(OFFSET(Data!$A$1,MATCH($D41,Data!$CG:$CG,0)-1,MATCH($E41&amp;"/"&amp;AB$1,Data!$1:$1,0)-1))=TRUE,"",IF(OFFSET(Data!$A$1,MATCH($D41,Data!$CG:$CG,0)-1,MATCH($E41&amp;"/"&amp;AB$1,Data!$1:$1,0)-1)=0,"",OFFSET(Data!$A$1,MATCH($D41,Data!$CG:$CG,0)-1,MATCH($E41&amp;"/"&amp;AB$1,Data!$1:$1,0)-1)))</f>
        <v/>
      </c>
      <c r="AC41" s="252" t="str">
        <f ca="1">IF(ISERROR(OFFSET(Data!$A$1,MATCH($D41,Data!$CG:$CG,0)-1,MATCH($E41&amp;"/"&amp;AC$1,Data!$1:$1,0)-1))=TRUE,"",IF(OFFSET(Data!$A$1,MATCH($D41,Data!$CG:$CG,0)-1,MATCH($E41&amp;"/"&amp;AC$1,Data!$1:$1,0)-1)=0,"",OFFSET(Data!$A$1,MATCH($D41,Data!$CG:$CG,0)-1,MATCH($E41&amp;"/"&amp;AC$1,Data!$1:$1,0)-1)))</f>
        <v/>
      </c>
      <c r="AD41" s="252" t="str">
        <f ca="1">IF(ISERROR(OFFSET(Data!$A$1,MATCH($D41,Data!$CG:$CG,0)-1,MATCH($E41&amp;"/"&amp;AD$1,Data!$1:$1,0)-1))=TRUE,"",IF(OFFSET(Data!$A$1,MATCH($D41,Data!$CG:$CG,0)-1,MATCH($E41&amp;"/"&amp;AD$1,Data!$1:$1,0)-1)=0,"",OFFSET(Data!$A$1,MATCH($D41,Data!$CG:$CG,0)-1,MATCH($E41&amp;"/"&amp;AD$1,Data!$1:$1,0)-1)))</f>
        <v/>
      </c>
      <c r="AE41" s="252" t="str">
        <f ca="1">IF(ISERROR(OFFSET(Data!$A$1,MATCH($D41,Data!$CG:$CG,0)-1,MATCH($E41&amp;"/"&amp;AE$1,Data!$1:$1,0)-1))=TRUE,"",IF(OFFSET(Data!$A$1,MATCH($D41,Data!$CG:$CG,0)-1,MATCH($E41&amp;"/"&amp;AE$1,Data!$1:$1,0)-1)=0,"",OFFSET(Data!$A$1,MATCH($D41,Data!$CG:$CG,0)-1,MATCH($E41&amp;"/"&amp;AE$1,Data!$1:$1,0)-1)))</f>
        <v/>
      </c>
      <c r="AF41" s="253" t="str">
        <f ca="1">IF(ISERROR(OFFSET(Data!$A$1,MATCH($D41,Data!$CG:$CG,0)-1,MATCH($E41&amp;"/"&amp;AF$1,Data!$1:$1,0)-1))=TRUE,"",IF(OFFSET(Data!$A$1,MATCH($D41,Data!$CG:$CG,0)-1,MATCH($E41&amp;"/"&amp;AF$1,Data!$1:$1,0)-1)=0,"",OFFSET(Data!$A$1,MATCH($D41,Data!$CG:$CG,0)-1,MATCH($E41&amp;"/"&amp;AF$1,Data!$1:$1,0)-1)))</f>
        <v/>
      </c>
      <c r="AG41" s="188">
        <f t="shared" ca="1" si="4"/>
        <v>0</v>
      </c>
      <c r="AH41" s="208">
        <f ca="1">SUM(AG39:AG41)</f>
        <v>92</v>
      </c>
    </row>
    <row r="42" spans="1:34" ht="15.75" hidden="1" customHeight="1" x14ac:dyDescent="0.25">
      <c r="A42" s="446"/>
      <c r="B42" s="469"/>
      <c r="C42" s="472"/>
      <c r="D42" s="50" t="str">
        <f>IF(C42&lt;&gt;"",C42,D41)</f>
        <v>Rudolf Haag</v>
      </c>
      <c r="E42" s="51" t="s">
        <v>24</v>
      </c>
      <c r="F42" s="254" t="str">
        <f ca="1">IF(ISERROR(OFFSET(Data!$A$1,MATCH($D42,Data!$CG:$CG,0)-1,MATCH($E42&amp;"/"&amp;F$1,Data!$1:$1,0)-1))=TRUE,"",IF(OFFSET(Data!$A$1,MATCH($D42,Data!$CG:$CG,0)-1,MATCH($E42&amp;"/"&amp;F$1,Data!$1:$1,0)-1)=0,"",OFFSET(Data!$A$1,MATCH($D42,Data!$CG:$CG,0)-1,MATCH($E42&amp;"/"&amp;F$1,Data!$1:$1,0)-1)))</f>
        <v/>
      </c>
      <c r="G42" s="252" t="str">
        <f ca="1">IF(ISERROR(OFFSET(Data!$A$1,MATCH($D42,Data!$CG:$CG,0)-1,MATCH($E42&amp;"/"&amp;G$1,Data!$1:$1,0)-1))=TRUE,"",IF(OFFSET(Data!$A$1,MATCH($D42,Data!$CG:$CG,0)-1,MATCH($E42&amp;"/"&amp;G$1,Data!$1:$1,0)-1)=0,"",OFFSET(Data!$A$1,MATCH($D42,Data!$CG:$CG,0)-1,MATCH($E42&amp;"/"&amp;G$1,Data!$1:$1,0)-1)))</f>
        <v/>
      </c>
      <c r="H42" s="252" t="str">
        <f ca="1">IF(ISERROR(OFFSET(Data!$A$1,MATCH($D42,Data!$CG:$CG,0)-1,MATCH($E42&amp;"/"&amp;H$1,Data!$1:$1,0)-1))=TRUE,"",IF(OFFSET(Data!$A$1,MATCH($D42,Data!$CG:$CG,0)-1,MATCH($E42&amp;"/"&amp;H$1,Data!$1:$1,0)-1)=0,"",OFFSET(Data!$A$1,MATCH($D42,Data!$CG:$CG,0)-1,MATCH($E42&amp;"/"&amp;H$1,Data!$1:$1,0)-1)))</f>
        <v/>
      </c>
      <c r="I42" s="252" t="str">
        <f ca="1">IF(ISERROR(OFFSET(Data!$A$1,MATCH($D42,Data!$CG:$CG,0)-1,MATCH($E42&amp;"/"&amp;I$1,Data!$1:$1,0)-1))=TRUE,"",IF(OFFSET(Data!$A$1,MATCH($D42,Data!$CG:$CG,0)-1,MATCH($E42&amp;"/"&amp;I$1,Data!$1:$1,0)-1)=0,"",OFFSET(Data!$A$1,MATCH($D42,Data!$CG:$CG,0)-1,MATCH($E42&amp;"/"&amp;I$1,Data!$1:$1,0)-1)))</f>
        <v/>
      </c>
      <c r="J42" s="252" t="str">
        <f ca="1">IF(ISERROR(OFFSET(Data!$A$1,MATCH($D42,Data!$CG:$CG,0)-1,MATCH($E42&amp;"/"&amp;J$1,Data!$1:$1,0)-1))=TRUE,"",IF(OFFSET(Data!$A$1,MATCH($D42,Data!$CG:$CG,0)-1,MATCH($E42&amp;"/"&amp;J$1,Data!$1:$1,0)-1)=0,"",OFFSET(Data!$A$1,MATCH($D42,Data!$CG:$CG,0)-1,MATCH($E42&amp;"/"&amp;J$1,Data!$1:$1,0)-1)))</f>
        <v/>
      </c>
      <c r="K42" s="252" t="str">
        <f ca="1">IF(ISERROR(OFFSET(Data!$A$1,MATCH($D42,Data!$CG:$CG,0)-1,MATCH($E42&amp;"/"&amp;K$1,Data!$1:$1,0)-1))=TRUE,"",IF(OFFSET(Data!$A$1,MATCH($D42,Data!$CG:$CG,0)-1,MATCH($E42&amp;"/"&amp;K$1,Data!$1:$1,0)-1)=0,"",OFFSET(Data!$A$1,MATCH($D42,Data!$CG:$CG,0)-1,MATCH($E42&amp;"/"&amp;K$1,Data!$1:$1,0)-1)))</f>
        <v/>
      </c>
      <c r="L42" s="252" t="str">
        <f ca="1">IF(ISERROR(OFFSET(Data!$A$1,MATCH($D42,Data!$CG:$CG,0)-1,MATCH($E42&amp;"/"&amp;L$1,Data!$1:$1,0)-1))=TRUE,"",IF(OFFSET(Data!$A$1,MATCH($D42,Data!$CG:$CG,0)-1,MATCH($E42&amp;"/"&amp;L$1,Data!$1:$1,0)-1)=0,"",OFFSET(Data!$A$1,MATCH($D42,Data!$CG:$CG,0)-1,MATCH($E42&amp;"/"&amp;L$1,Data!$1:$1,0)-1)))</f>
        <v/>
      </c>
      <c r="M42" s="252" t="str">
        <f ca="1">IF(ISERROR(OFFSET(Data!$A$1,MATCH($D42,Data!$CG:$CG,0)-1,MATCH($E42&amp;"/"&amp;M$1,Data!$1:$1,0)-1))=TRUE,"",IF(OFFSET(Data!$A$1,MATCH($D42,Data!$CG:$CG,0)-1,MATCH($E42&amp;"/"&amp;M$1,Data!$1:$1,0)-1)=0,"",OFFSET(Data!$A$1,MATCH($D42,Data!$CG:$CG,0)-1,MATCH($E42&amp;"/"&amp;M$1,Data!$1:$1,0)-1)))</f>
        <v/>
      </c>
      <c r="N42" s="252" t="str">
        <f ca="1">IF(ISERROR(OFFSET(Data!$A$1,MATCH($D42,Data!$CG:$CG,0)-1,MATCH($E42&amp;"/"&amp;N$1,Data!$1:$1,0)-1))=TRUE,"",IF(OFFSET(Data!$A$1,MATCH($D42,Data!$CG:$CG,0)-1,MATCH($E42&amp;"/"&amp;N$1,Data!$1:$1,0)-1)=0,"",OFFSET(Data!$A$1,MATCH($D42,Data!$CG:$CG,0)-1,MATCH($E42&amp;"/"&amp;N$1,Data!$1:$1,0)-1)))</f>
        <v/>
      </c>
      <c r="O42" s="252" t="str">
        <f ca="1">IF(ISERROR(OFFSET(Data!$A$1,MATCH($D42,Data!$CG:$CG,0)-1,MATCH($E42&amp;"/"&amp;O$1,Data!$1:$1,0)-1))=TRUE,"",IF(OFFSET(Data!$A$1,MATCH($D42,Data!$CG:$CG,0)-1,MATCH($E42&amp;"/"&amp;O$1,Data!$1:$1,0)-1)=0,"",OFFSET(Data!$A$1,MATCH($D42,Data!$CG:$CG,0)-1,MATCH($E42&amp;"/"&amp;O$1,Data!$1:$1,0)-1)))</f>
        <v/>
      </c>
      <c r="P42" s="252" t="str">
        <f ca="1">IF(ISERROR(OFFSET(Data!$A$1,MATCH($D42,Data!$CG:$CG,0)-1,MATCH($E42&amp;"/"&amp;P$1,Data!$1:$1,0)-1))=TRUE,"",IF(OFFSET(Data!$A$1,MATCH($D42,Data!$CG:$CG,0)-1,MATCH($E42&amp;"/"&amp;P$1,Data!$1:$1,0)-1)=0,"",OFFSET(Data!$A$1,MATCH($D42,Data!$CG:$CG,0)-1,MATCH($E42&amp;"/"&amp;P$1,Data!$1:$1,0)-1)))</f>
        <v/>
      </c>
      <c r="Q42" s="252" t="str">
        <f ca="1">IF(ISERROR(OFFSET(Data!$A$1,MATCH($D42,Data!$CG:$CG,0)-1,MATCH($E42&amp;"/"&amp;Q$1,Data!$1:$1,0)-1))=TRUE,"",IF(OFFSET(Data!$A$1,MATCH($D42,Data!$CG:$CG,0)-1,MATCH($E42&amp;"/"&amp;Q$1,Data!$1:$1,0)-1)=0,"",OFFSET(Data!$A$1,MATCH($D42,Data!$CG:$CG,0)-1,MATCH($E42&amp;"/"&amp;Q$1,Data!$1:$1,0)-1)))</f>
        <v/>
      </c>
      <c r="R42" s="252" t="str">
        <f ca="1">IF(ISERROR(OFFSET(Data!$A$1,MATCH($D42,Data!$CG:$CG,0)-1,MATCH($E42&amp;"/"&amp;R$1,Data!$1:$1,0)-1))=TRUE,"",IF(OFFSET(Data!$A$1,MATCH($D42,Data!$CG:$CG,0)-1,MATCH($E42&amp;"/"&amp;R$1,Data!$1:$1,0)-1)=0,"",OFFSET(Data!$A$1,MATCH($D42,Data!$CG:$CG,0)-1,MATCH($E42&amp;"/"&amp;R$1,Data!$1:$1,0)-1)))</f>
        <v/>
      </c>
      <c r="S42" s="252" t="str">
        <f ca="1">IF(ISERROR(OFFSET(Data!$A$1,MATCH($D42,Data!$CG:$CG,0)-1,MATCH($E42&amp;"/"&amp;S$1,Data!$1:$1,0)-1))=TRUE,"",IF(OFFSET(Data!$A$1,MATCH($D42,Data!$CG:$CG,0)-1,MATCH($E42&amp;"/"&amp;S$1,Data!$1:$1,0)-1)=0,"",OFFSET(Data!$A$1,MATCH($D42,Data!$CG:$CG,0)-1,MATCH($E42&amp;"/"&amp;S$1,Data!$1:$1,0)-1)))</f>
        <v/>
      </c>
      <c r="T42" s="252" t="str">
        <f ca="1">IF(ISERROR(OFFSET(Data!$A$1,MATCH($D42,Data!$CG:$CG,0)-1,MATCH($E42&amp;"/"&amp;T$1,Data!$1:$1,0)-1))=TRUE,"",IF(OFFSET(Data!$A$1,MATCH($D42,Data!$CG:$CG,0)-1,MATCH($E42&amp;"/"&amp;T$1,Data!$1:$1,0)-1)=0,"",OFFSET(Data!$A$1,MATCH($D42,Data!$CG:$CG,0)-1,MATCH($E42&amp;"/"&amp;T$1,Data!$1:$1,0)-1)))</f>
        <v/>
      </c>
      <c r="U42" s="252" t="str">
        <f ca="1">IF(ISERROR(OFFSET(Data!$A$1,MATCH($D42,Data!$CG:$CG,0)-1,MATCH($E42&amp;"/"&amp;U$1,Data!$1:$1,0)-1))=TRUE,"",IF(OFFSET(Data!$A$1,MATCH($D42,Data!$CG:$CG,0)-1,MATCH($E42&amp;"/"&amp;U$1,Data!$1:$1,0)-1)=0,"",OFFSET(Data!$A$1,MATCH($D42,Data!$CG:$CG,0)-1,MATCH($E42&amp;"/"&amp;U$1,Data!$1:$1,0)-1)))</f>
        <v/>
      </c>
      <c r="V42" s="252" t="str">
        <f ca="1">IF(ISERROR(OFFSET(Data!$A$1,MATCH($D42,Data!$CG:$CG,0)-1,MATCH($E42&amp;"/"&amp;V$1,Data!$1:$1,0)-1))=TRUE,"",IF(OFFSET(Data!$A$1,MATCH($D42,Data!$CG:$CG,0)-1,MATCH($E42&amp;"/"&amp;V$1,Data!$1:$1,0)-1)=0,"",OFFSET(Data!$A$1,MATCH($D42,Data!$CG:$CG,0)-1,MATCH($E42&amp;"/"&amp;V$1,Data!$1:$1,0)-1)))</f>
        <v/>
      </c>
      <c r="W42" s="269" t="str">
        <f ca="1">IF(ISERROR(OFFSET(Data!$A$1,MATCH($D42,Data!$CG:$CG,0)-1,MATCH($E42&amp;"/"&amp;W$1,Data!$1:$1,0)-1))=TRUE,"",IF(OFFSET(Data!$A$1,MATCH($D42,Data!$CG:$CG,0)-1,MATCH($E42&amp;"/"&amp;W$1,Data!$1:$1,0)-1)=0,"",OFFSET(Data!$A$1,MATCH($D42,Data!$CG:$CG,0)-1,MATCH($E42&amp;"/"&amp;W$1,Data!$1:$1,0)-1)))</f>
        <v/>
      </c>
      <c r="X42" s="252" t="str">
        <f ca="1">IF(ISERROR(OFFSET(Data!$A$1,MATCH($D42,Data!$CG:$CG,0)-1,MATCH($E42&amp;"/"&amp;X$1,Data!$1:$1,0)-1))=TRUE,"",IF(OFFSET(Data!$A$1,MATCH($D42,Data!$CG:$CG,0)-1,MATCH($E42&amp;"/"&amp;X$1,Data!$1:$1,0)-1)=0,"",OFFSET(Data!$A$1,MATCH($D42,Data!$CG:$CG,0)-1,MATCH($E42&amp;"/"&amp;X$1,Data!$1:$1,0)-1)))</f>
        <v/>
      </c>
      <c r="Y42" s="252" t="str">
        <f ca="1">IF(ISERROR(OFFSET(Data!$A$1,MATCH($D42,Data!$CG:$CG,0)-1,MATCH($E42&amp;"/"&amp;Y$1,Data!$1:$1,0)-1))=TRUE,"",IF(OFFSET(Data!$A$1,MATCH($D42,Data!$CG:$CG,0)-1,MATCH($E42&amp;"/"&amp;Y$1,Data!$1:$1,0)-1)=0,"",OFFSET(Data!$A$1,MATCH($D42,Data!$CG:$CG,0)-1,MATCH($E42&amp;"/"&amp;Y$1,Data!$1:$1,0)-1)))</f>
        <v/>
      </c>
      <c r="Z42" s="252" t="str">
        <f ca="1">IF(ISERROR(OFFSET(Data!$A$1,MATCH($D42,Data!$CG:$CG,0)-1,MATCH($E42&amp;"/"&amp;Z$1,Data!$1:$1,0)-1))=TRUE,"",IF(OFFSET(Data!$A$1,MATCH($D42,Data!$CG:$CG,0)-1,MATCH($E42&amp;"/"&amp;Z$1,Data!$1:$1,0)-1)=0,"",OFFSET(Data!$A$1,MATCH($D42,Data!$CG:$CG,0)-1,MATCH($E42&amp;"/"&amp;Z$1,Data!$1:$1,0)-1)))</f>
        <v/>
      </c>
      <c r="AA42" s="252" t="str">
        <f ca="1">IF(ISERROR(OFFSET(Data!$A$1,MATCH($D42,Data!$CG:$CG,0)-1,MATCH($E42&amp;"/"&amp;AA$1,Data!$1:$1,0)-1))=TRUE,"",IF(OFFSET(Data!$A$1,MATCH($D42,Data!$CG:$CG,0)-1,MATCH($E42&amp;"/"&amp;AA$1,Data!$1:$1,0)-1)=0,"",OFFSET(Data!$A$1,MATCH($D42,Data!$CG:$CG,0)-1,MATCH($E42&amp;"/"&amp;AA$1,Data!$1:$1,0)-1)))</f>
        <v/>
      </c>
      <c r="AB42" s="252" t="str">
        <f ca="1">IF(ISERROR(OFFSET(Data!$A$1,MATCH($D42,Data!$CG:$CG,0)-1,MATCH($E42&amp;"/"&amp;AB$1,Data!$1:$1,0)-1))=TRUE,"",IF(OFFSET(Data!$A$1,MATCH($D42,Data!$CG:$CG,0)-1,MATCH($E42&amp;"/"&amp;AB$1,Data!$1:$1,0)-1)=0,"",OFFSET(Data!$A$1,MATCH($D42,Data!$CG:$CG,0)-1,MATCH($E42&amp;"/"&amp;AB$1,Data!$1:$1,0)-1)))</f>
        <v/>
      </c>
      <c r="AC42" s="252" t="str">
        <f ca="1">IF(ISERROR(OFFSET(Data!$A$1,MATCH($D42,Data!$CG:$CG,0)-1,MATCH($E42&amp;"/"&amp;AC$1,Data!$1:$1,0)-1))=TRUE,"",IF(OFFSET(Data!$A$1,MATCH($D42,Data!$CG:$CG,0)-1,MATCH($E42&amp;"/"&amp;AC$1,Data!$1:$1,0)-1)=0,"",OFFSET(Data!$A$1,MATCH($D42,Data!$CG:$CG,0)-1,MATCH($E42&amp;"/"&amp;AC$1,Data!$1:$1,0)-1)))</f>
        <v/>
      </c>
      <c r="AD42" s="252" t="str">
        <f ca="1">IF(ISERROR(OFFSET(Data!$A$1,MATCH($D42,Data!$CG:$CG,0)-1,MATCH($E42&amp;"/"&amp;AD$1,Data!$1:$1,0)-1))=TRUE,"",IF(OFFSET(Data!$A$1,MATCH($D42,Data!$CG:$CG,0)-1,MATCH($E42&amp;"/"&amp;AD$1,Data!$1:$1,0)-1)=0,"",OFFSET(Data!$A$1,MATCH($D42,Data!$CG:$CG,0)-1,MATCH($E42&amp;"/"&amp;AD$1,Data!$1:$1,0)-1)))</f>
        <v/>
      </c>
      <c r="AE42" s="252" t="str">
        <f ca="1">IF(ISERROR(OFFSET(Data!$A$1,MATCH($D42,Data!$CG:$CG,0)-1,MATCH($E42&amp;"/"&amp;AE$1,Data!$1:$1,0)-1))=TRUE,"",IF(OFFSET(Data!$A$1,MATCH($D42,Data!$CG:$CG,0)-1,MATCH($E42&amp;"/"&amp;AE$1,Data!$1:$1,0)-1)=0,"",OFFSET(Data!$A$1,MATCH($D42,Data!$CG:$CG,0)-1,MATCH($E42&amp;"/"&amp;AE$1,Data!$1:$1,0)-1)))</f>
        <v/>
      </c>
      <c r="AF42" s="253" t="str">
        <f ca="1">IF(ISERROR(OFFSET(Data!$A$1,MATCH($D42,Data!$CG:$CG,0)-1,MATCH($E42&amp;"/"&amp;AF$1,Data!$1:$1,0)-1))=TRUE,"",IF(OFFSET(Data!$A$1,MATCH($D42,Data!$CG:$CG,0)-1,MATCH($E42&amp;"/"&amp;AF$1,Data!$1:$1,0)-1)=0,"",OFFSET(Data!$A$1,MATCH($D42,Data!$CG:$CG,0)-1,MATCH($E42&amp;"/"&amp;AF$1,Data!$1:$1,0)-1)))</f>
        <v/>
      </c>
      <c r="AG42" s="188">
        <f t="shared" ca="1" si="4"/>
        <v>0</v>
      </c>
      <c r="AH42" s="208">
        <f ca="1">SUM(AG39:AG42)</f>
        <v>92</v>
      </c>
    </row>
    <row r="43" spans="1:34" ht="15.75" hidden="1" customHeight="1" thickBot="1" x14ac:dyDescent="0.3">
      <c r="A43" s="447"/>
      <c r="B43" s="470"/>
      <c r="C43" s="473"/>
      <c r="D43" s="52" t="str">
        <f>IF(C43&lt;&gt;"",C43,D42)</f>
        <v>Rudolf Haag</v>
      </c>
      <c r="E43" s="53" t="s">
        <v>25</v>
      </c>
      <c r="F43" s="255" t="str">
        <f ca="1">IF(ISERROR(OFFSET(Data!$A$1,MATCH($D43,Data!$CG:$CG,0)-1,MATCH($E43&amp;"/"&amp;F$1,Data!$1:$1,0)-1))=TRUE,"",IF(OFFSET(Data!$A$1,MATCH($D43,Data!$CG:$CG,0)-1,MATCH($E43&amp;"/"&amp;F$1,Data!$1:$1,0)-1)=0,"",OFFSET(Data!$A$1,MATCH($D43,Data!$CG:$CG,0)-1,MATCH($E43&amp;"/"&amp;F$1,Data!$1:$1,0)-1)))</f>
        <v/>
      </c>
      <c r="G43" s="256" t="str">
        <f ca="1">IF(ISERROR(OFFSET(Data!$A$1,MATCH($D43,Data!$CG:$CG,0)-1,MATCH($E43&amp;"/"&amp;G$1,Data!$1:$1,0)-1))=TRUE,"",IF(OFFSET(Data!$A$1,MATCH($D43,Data!$CG:$CG,0)-1,MATCH($E43&amp;"/"&amp;G$1,Data!$1:$1,0)-1)=0,"",OFFSET(Data!$A$1,MATCH($D43,Data!$CG:$CG,0)-1,MATCH($E43&amp;"/"&amp;G$1,Data!$1:$1,0)-1)))</f>
        <v/>
      </c>
      <c r="H43" s="256" t="str">
        <f ca="1">IF(ISERROR(OFFSET(Data!$A$1,MATCH($D43,Data!$CG:$CG,0)-1,MATCH($E43&amp;"/"&amp;H$1,Data!$1:$1,0)-1))=TRUE,"",IF(OFFSET(Data!$A$1,MATCH($D43,Data!$CG:$CG,0)-1,MATCH($E43&amp;"/"&amp;H$1,Data!$1:$1,0)-1)=0,"",OFFSET(Data!$A$1,MATCH($D43,Data!$CG:$CG,0)-1,MATCH($E43&amp;"/"&amp;H$1,Data!$1:$1,0)-1)))</f>
        <v/>
      </c>
      <c r="I43" s="256" t="str">
        <f ca="1">IF(ISERROR(OFFSET(Data!$A$1,MATCH($D43,Data!$CG:$CG,0)-1,MATCH($E43&amp;"/"&amp;I$1,Data!$1:$1,0)-1))=TRUE,"",IF(OFFSET(Data!$A$1,MATCH($D43,Data!$CG:$CG,0)-1,MATCH($E43&amp;"/"&amp;I$1,Data!$1:$1,0)-1)=0,"",OFFSET(Data!$A$1,MATCH($D43,Data!$CG:$CG,0)-1,MATCH($E43&amp;"/"&amp;I$1,Data!$1:$1,0)-1)))</f>
        <v/>
      </c>
      <c r="J43" s="256" t="str">
        <f ca="1">IF(ISERROR(OFFSET(Data!$A$1,MATCH($D43,Data!$CG:$CG,0)-1,MATCH($E43&amp;"/"&amp;J$1,Data!$1:$1,0)-1))=TRUE,"",IF(OFFSET(Data!$A$1,MATCH($D43,Data!$CG:$CG,0)-1,MATCH($E43&amp;"/"&amp;J$1,Data!$1:$1,0)-1)=0,"",OFFSET(Data!$A$1,MATCH($D43,Data!$CG:$CG,0)-1,MATCH($E43&amp;"/"&amp;J$1,Data!$1:$1,0)-1)))</f>
        <v/>
      </c>
      <c r="K43" s="256" t="str">
        <f ca="1">IF(ISERROR(OFFSET(Data!$A$1,MATCH($D43,Data!$CG:$CG,0)-1,MATCH($E43&amp;"/"&amp;K$1,Data!$1:$1,0)-1))=TRUE,"",IF(OFFSET(Data!$A$1,MATCH($D43,Data!$CG:$CG,0)-1,MATCH($E43&amp;"/"&amp;K$1,Data!$1:$1,0)-1)=0,"",OFFSET(Data!$A$1,MATCH($D43,Data!$CG:$CG,0)-1,MATCH($E43&amp;"/"&amp;K$1,Data!$1:$1,0)-1)))</f>
        <v/>
      </c>
      <c r="L43" s="256" t="str">
        <f ca="1">IF(ISERROR(OFFSET(Data!$A$1,MATCH($D43,Data!$CG:$CG,0)-1,MATCH($E43&amp;"/"&amp;L$1,Data!$1:$1,0)-1))=TRUE,"",IF(OFFSET(Data!$A$1,MATCH($D43,Data!$CG:$CG,0)-1,MATCH($E43&amp;"/"&amp;L$1,Data!$1:$1,0)-1)=0,"",OFFSET(Data!$A$1,MATCH($D43,Data!$CG:$CG,0)-1,MATCH($E43&amp;"/"&amp;L$1,Data!$1:$1,0)-1)))</f>
        <v/>
      </c>
      <c r="M43" s="256" t="str">
        <f ca="1">IF(ISERROR(OFFSET(Data!$A$1,MATCH($D43,Data!$CG:$CG,0)-1,MATCH($E43&amp;"/"&amp;M$1,Data!$1:$1,0)-1))=TRUE,"",IF(OFFSET(Data!$A$1,MATCH($D43,Data!$CG:$CG,0)-1,MATCH($E43&amp;"/"&amp;M$1,Data!$1:$1,0)-1)=0,"",OFFSET(Data!$A$1,MATCH($D43,Data!$CG:$CG,0)-1,MATCH($E43&amp;"/"&amp;M$1,Data!$1:$1,0)-1)))</f>
        <v/>
      </c>
      <c r="N43" s="256" t="str">
        <f ca="1">IF(ISERROR(OFFSET(Data!$A$1,MATCH($D43,Data!$CG:$CG,0)-1,MATCH($E43&amp;"/"&amp;N$1,Data!$1:$1,0)-1))=TRUE,"",IF(OFFSET(Data!$A$1,MATCH($D43,Data!$CG:$CG,0)-1,MATCH($E43&amp;"/"&amp;N$1,Data!$1:$1,0)-1)=0,"",OFFSET(Data!$A$1,MATCH($D43,Data!$CG:$CG,0)-1,MATCH($E43&amp;"/"&amp;N$1,Data!$1:$1,0)-1)))</f>
        <v/>
      </c>
      <c r="O43" s="256" t="str">
        <f ca="1">IF(ISERROR(OFFSET(Data!$A$1,MATCH($D43,Data!$CG:$CG,0)-1,MATCH($E43&amp;"/"&amp;O$1,Data!$1:$1,0)-1))=TRUE,"",IF(OFFSET(Data!$A$1,MATCH($D43,Data!$CG:$CG,0)-1,MATCH($E43&amp;"/"&amp;O$1,Data!$1:$1,0)-1)=0,"",OFFSET(Data!$A$1,MATCH($D43,Data!$CG:$CG,0)-1,MATCH($E43&amp;"/"&amp;O$1,Data!$1:$1,0)-1)))</f>
        <v/>
      </c>
      <c r="P43" s="256" t="str">
        <f ca="1">IF(ISERROR(OFFSET(Data!$A$1,MATCH($D43,Data!$CG:$CG,0)-1,MATCH($E43&amp;"/"&amp;P$1,Data!$1:$1,0)-1))=TRUE,"",IF(OFFSET(Data!$A$1,MATCH($D43,Data!$CG:$CG,0)-1,MATCH($E43&amp;"/"&amp;P$1,Data!$1:$1,0)-1)=0,"",OFFSET(Data!$A$1,MATCH($D43,Data!$CG:$CG,0)-1,MATCH($E43&amp;"/"&amp;P$1,Data!$1:$1,0)-1)))</f>
        <v/>
      </c>
      <c r="Q43" s="256" t="str">
        <f ca="1">IF(ISERROR(OFFSET(Data!$A$1,MATCH($D43,Data!$CG:$CG,0)-1,MATCH($E43&amp;"/"&amp;Q$1,Data!$1:$1,0)-1))=TRUE,"",IF(OFFSET(Data!$A$1,MATCH($D43,Data!$CG:$CG,0)-1,MATCH($E43&amp;"/"&amp;Q$1,Data!$1:$1,0)-1)=0,"",OFFSET(Data!$A$1,MATCH($D43,Data!$CG:$CG,0)-1,MATCH($E43&amp;"/"&amp;Q$1,Data!$1:$1,0)-1)))</f>
        <v/>
      </c>
      <c r="R43" s="256" t="str">
        <f ca="1">IF(ISERROR(OFFSET(Data!$A$1,MATCH($D43,Data!$CG:$CG,0)-1,MATCH($E43&amp;"/"&amp;R$1,Data!$1:$1,0)-1))=TRUE,"",IF(OFFSET(Data!$A$1,MATCH($D43,Data!$CG:$CG,0)-1,MATCH($E43&amp;"/"&amp;R$1,Data!$1:$1,0)-1)=0,"",OFFSET(Data!$A$1,MATCH($D43,Data!$CG:$CG,0)-1,MATCH($E43&amp;"/"&amp;R$1,Data!$1:$1,0)-1)))</f>
        <v/>
      </c>
      <c r="S43" s="256" t="str">
        <f ca="1">IF(ISERROR(OFFSET(Data!$A$1,MATCH($D43,Data!$CG:$CG,0)-1,MATCH($E43&amp;"/"&amp;S$1,Data!$1:$1,0)-1))=TRUE,"",IF(OFFSET(Data!$A$1,MATCH($D43,Data!$CG:$CG,0)-1,MATCH($E43&amp;"/"&amp;S$1,Data!$1:$1,0)-1)=0,"",OFFSET(Data!$A$1,MATCH($D43,Data!$CG:$CG,0)-1,MATCH($E43&amp;"/"&amp;S$1,Data!$1:$1,0)-1)))</f>
        <v/>
      </c>
      <c r="T43" s="256" t="str">
        <f ca="1">IF(ISERROR(OFFSET(Data!$A$1,MATCH($D43,Data!$CG:$CG,0)-1,MATCH($E43&amp;"/"&amp;T$1,Data!$1:$1,0)-1))=TRUE,"",IF(OFFSET(Data!$A$1,MATCH($D43,Data!$CG:$CG,0)-1,MATCH($E43&amp;"/"&amp;T$1,Data!$1:$1,0)-1)=0,"",OFFSET(Data!$A$1,MATCH($D43,Data!$CG:$CG,0)-1,MATCH($E43&amp;"/"&amp;T$1,Data!$1:$1,0)-1)))</f>
        <v/>
      </c>
      <c r="U43" s="256" t="str">
        <f ca="1">IF(ISERROR(OFFSET(Data!$A$1,MATCH($D43,Data!$CG:$CG,0)-1,MATCH($E43&amp;"/"&amp;U$1,Data!$1:$1,0)-1))=TRUE,"",IF(OFFSET(Data!$A$1,MATCH($D43,Data!$CG:$CG,0)-1,MATCH($E43&amp;"/"&amp;U$1,Data!$1:$1,0)-1)=0,"",OFFSET(Data!$A$1,MATCH($D43,Data!$CG:$CG,0)-1,MATCH($E43&amp;"/"&amp;U$1,Data!$1:$1,0)-1)))</f>
        <v/>
      </c>
      <c r="V43" s="256" t="str">
        <f ca="1">IF(ISERROR(OFFSET(Data!$A$1,MATCH($D43,Data!$CG:$CG,0)-1,MATCH($E43&amp;"/"&amp;V$1,Data!$1:$1,0)-1))=TRUE,"",IF(OFFSET(Data!$A$1,MATCH($D43,Data!$CG:$CG,0)-1,MATCH($E43&amp;"/"&amp;V$1,Data!$1:$1,0)-1)=0,"",OFFSET(Data!$A$1,MATCH($D43,Data!$CG:$CG,0)-1,MATCH($E43&amp;"/"&amp;V$1,Data!$1:$1,0)-1)))</f>
        <v/>
      </c>
      <c r="W43" s="257" t="str">
        <f ca="1">IF(ISERROR(OFFSET(Data!$A$1,MATCH($D43,Data!$CG:$CG,0)-1,MATCH($E43&amp;"/"&amp;W$1,Data!$1:$1,0)-1))=TRUE,"",IF(OFFSET(Data!$A$1,MATCH($D43,Data!$CG:$CG,0)-1,MATCH($E43&amp;"/"&amp;W$1,Data!$1:$1,0)-1)=0,"",OFFSET(Data!$A$1,MATCH($D43,Data!$CG:$CG,0)-1,MATCH($E43&amp;"/"&amp;W$1,Data!$1:$1,0)-1)))</f>
        <v/>
      </c>
      <c r="X43" s="256" t="str">
        <f ca="1">IF(ISERROR(OFFSET(Data!$A$1,MATCH($D43,Data!$CG:$CG,0)-1,MATCH($E43&amp;"/"&amp;X$1,Data!$1:$1,0)-1))=TRUE,"",IF(OFFSET(Data!$A$1,MATCH($D43,Data!$CG:$CG,0)-1,MATCH($E43&amp;"/"&amp;X$1,Data!$1:$1,0)-1)=0,"",OFFSET(Data!$A$1,MATCH($D43,Data!$CG:$CG,0)-1,MATCH($E43&amp;"/"&amp;X$1,Data!$1:$1,0)-1)))</f>
        <v/>
      </c>
      <c r="Y43" s="256" t="str">
        <f ca="1">IF(ISERROR(OFFSET(Data!$A$1,MATCH($D43,Data!$CG:$CG,0)-1,MATCH($E43&amp;"/"&amp;Y$1,Data!$1:$1,0)-1))=TRUE,"",IF(OFFSET(Data!$A$1,MATCH($D43,Data!$CG:$CG,0)-1,MATCH($E43&amp;"/"&amp;Y$1,Data!$1:$1,0)-1)=0,"",OFFSET(Data!$A$1,MATCH($D43,Data!$CG:$CG,0)-1,MATCH($E43&amp;"/"&amp;Y$1,Data!$1:$1,0)-1)))</f>
        <v/>
      </c>
      <c r="Z43" s="256" t="str">
        <f ca="1">IF(ISERROR(OFFSET(Data!$A$1,MATCH($D43,Data!$CG:$CG,0)-1,MATCH($E43&amp;"/"&amp;Z$1,Data!$1:$1,0)-1))=TRUE,"",IF(OFFSET(Data!$A$1,MATCH($D43,Data!$CG:$CG,0)-1,MATCH($E43&amp;"/"&amp;Z$1,Data!$1:$1,0)-1)=0,"",OFFSET(Data!$A$1,MATCH($D43,Data!$CG:$CG,0)-1,MATCH($E43&amp;"/"&amp;Z$1,Data!$1:$1,0)-1)))</f>
        <v/>
      </c>
      <c r="AA43" s="256" t="str">
        <f ca="1">IF(ISERROR(OFFSET(Data!$A$1,MATCH($D43,Data!$CG:$CG,0)-1,MATCH($E43&amp;"/"&amp;AA$1,Data!$1:$1,0)-1))=TRUE,"",IF(OFFSET(Data!$A$1,MATCH($D43,Data!$CG:$CG,0)-1,MATCH($E43&amp;"/"&amp;AA$1,Data!$1:$1,0)-1)=0,"",OFFSET(Data!$A$1,MATCH($D43,Data!$CG:$CG,0)-1,MATCH($E43&amp;"/"&amp;AA$1,Data!$1:$1,0)-1)))</f>
        <v/>
      </c>
      <c r="AB43" s="256" t="str">
        <f ca="1">IF(ISERROR(OFFSET(Data!$A$1,MATCH($D43,Data!$CG:$CG,0)-1,MATCH($E43&amp;"/"&amp;AB$1,Data!$1:$1,0)-1))=TRUE,"",IF(OFFSET(Data!$A$1,MATCH($D43,Data!$CG:$CG,0)-1,MATCH($E43&amp;"/"&amp;AB$1,Data!$1:$1,0)-1)=0,"",OFFSET(Data!$A$1,MATCH($D43,Data!$CG:$CG,0)-1,MATCH($E43&amp;"/"&amp;AB$1,Data!$1:$1,0)-1)))</f>
        <v/>
      </c>
      <c r="AC43" s="256" t="str">
        <f ca="1">IF(ISERROR(OFFSET(Data!$A$1,MATCH($D43,Data!$CG:$CG,0)-1,MATCH($E43&amp;"/"&amp;AC$1,Data!$1:$1,0)-1))=TRUE,"",IF(OFFSET(Data!$A$1,MATCH($D43,Data!$CG:$CG,0)-1,MATCH($E43&amp;"/"&amp;AC$1,Data!$1:$1,0)-1)=0,"",OFFSET(Data!$A$1,MATCH($D43,Data!$CG:$CG,0)-1,MATCH($E43&amp;"/"&amp;AC$1,Data!$1:$1,0)-1)))</f>
        <v/>
      </c>
      <c r="AD43" s="256" t="str">
        <f ca="1">IF(ISERROR(OFFSET(Data!$A$1,MATCH($D43,Data!$CG:$CG,0)-1,MATCH($E43&amp;"/"&amp;AD$1,Data!$1:$1,0)-1))=TRUE,"",IF(OFFSET(Data!$A$1,MATCH($D43,Data!$CG:$CG,0)-1,MATCH($E43&amp;"/"&amp;AD$1,Data!$1:$1,0)-1)=0,"",OFFSET(Data!$A$1,MATCH($D43,Data!$CG:$CG,0)-1,MATCH($E43&amp;"/"&amp;AD$1,Data!$1:$1,0)-1)))</f>
        <v/>
      </c>
      <c r="AE43" s="256" t="str">
        <f ca="1">IF(ISERROR(OFFSET(Data!$A$1,MATCH($D43,Data!$CG:$CG,0)-1,MATCH($E43&amp;"/"&amp;AE$1,Data!$1:$1,0)-1))=TRUE,"",IF(OFFSET(Data!$A$1,MATCH($D43,Data!$CG:$CG,0)-1,MATCH($E43&amp;"/"&amp;AE$1,Data!$1:$1,0)-1)=0,"",OFFSET(Data!$A$1,MATCH($D43,Data!$CG:$CG,0)-1,MATCH($E43&amp;"/"&amp;AE$1,Data!$1:$1,0)-1)))</f>
        <v/>
      </c>
      <c r="AF43" s="258" t="str">
        <f ca="1">IF(ISERROR(OFFSET(Data!$A$1,MATCH($D43,Data!$CG:$CG,0)-1,MATCH($E43&amp;"/"&amp;AF$1,Data!$1:$1,0)-1))=TRUE,"",IF(OFFSET(Data!$A$1,MATCH($D43,Data!$CG:$CG,0)-1,MATCH($E43&amp;"/"&amp;AF$1,Data!$1:$1,0)-1)=0,"",OFFSET(Data!$A$1,MATCH($D43,Data!$CG:$CG,0)-1,MATCH($E43&amp;"/"&amp;AF$1,Data!$1:$1,0)-1)))</f>
        <v/>
      </c>
      <c r="AG43" s="197">
        <f t="shared" ca="1" si="4"/>
        <v>0</v>
      </c>
      <c r="AH43" s="209">
        <f ca="1">SUM(AG39:AG43)</f>
        <v>92</v>
      </c>
    </row>
    <row r="44" spans="1:34" ht="15" customHeight="1" x14ac:dyDescent="0.25">
      <c r="A44" s="445">
        <v>8</v>
      </c>
      <c r="B44" s="468">
        <f>INDEX(Data!CI:CI,MATCH("M"&amp;A44,Data!A:A,0))</f>
        <v>7</v>
      </c>
      <c r="C44" s="471" t="str">
        <f>INDEX(Data!CG:CG,MATCH("M"&amp;A44,Data!A:A,0))</f>
        <v>Bernd Kolmanz</v>
      </c>
      <c r="D44" s="48" t="str">
        <f>IF(C44&lt;&gt;"",C44,#REF!)</f>
        <v>Bernd Kolmanz</v>
      </c>
      <c r="E44" s="49" t="s">
        <v>21</v>
      </c>
      <c r="F44" s="247">
        <f ca="1">IF(ISERROR(OFFSET(Data!$A$1,MATCH($D44,Data!$CG:$CG,0)-1,MATCH($E44&amp;"/"&amp;F$1,Data!$1:$1,0)-1))=TRUE,"",IF(OFFSET(Data!$A$1,MATCH($D44,Data!$CG:$CG,0)-1,MATCH($E44&amp;"/"&amp;F$1,Data!$1:$1,0)-1)=0,"",OFFSET(Data!$A$1,MATCH($D44,Data!$CG:$CG,0)-1,MATCH($E44&amp;"/"&amp;F$1,Data!$1:$1,0)-1)))</f>
        <v>3</v>
      </c>
      <c r="G44" s="246">
        <f ca="1">IF(ISERROR(OFFSET(Data!$A$1,MATCH($D44,Data!$CG:$CG,0)-1,MATCH($E44&amp;"/"&amp;G$1,Data!$1:$1,0)-1))=TRUE,"",IF(OFFSET(Data!$A$1,MATCH($D44,Data!$CG:$CG,0)-1,MATCH($E44&amp;"/"&amp;G$1,Data!$1:$1,0)-1)=0,"",OFFSET(Data!$A$1,MATCH($D44,Data!$CG:$CG,0)-1,MATCH($E44&amp;"/"&amp;G$1,Data!$1:$1,0)-1)))</f>
        <v>3</v>
      </c>
      <c r="H44" s="263">
        <f ca="1">IF(ISERROR(OFFSET(Data!$A$1,MATCH($D44,Data!$CG:$CG,0)-1,MATCH($E44&amp;"/"&amp;H$1,Data!$1:$1,0)-1))=TRUE,"",IF(OFFSET(Data!$A$1,MATCH($D44,Data!$CG:$CG,0)-1,MATCH($E44&amp;"/"&amp;H$1,Data!$1:$1,0)-1)=0,"",OFFSET(Data!$A$1,MATCH($D44,Data!$CG:$CG,0)-1,MATCH($E44&amp;"/"&amp;H$1,Data!$1:$1,0)-1)))</f>
        <v>5</v>
      </c>
      <c r="I44" s="246">
        <f ca="1">IF(ISERROR(OFFSET(Data!$A$1,MATCH($D44,Data!$CG:$CG,0)-1,MATCH($E44&amp;"/"&amp;I$1,Data!$1:$1,0)-1))=TRUE,"",IF(OFFSET(Data!$A$1,MATCH($D44,Data!$CG:$CG,0)-1,MATCH($E44&amp;"/"&amp;I$1,Data!$1:$1,0)-1)=0,"",OFFSET(Data!$A$1,MATCH($D44,Data!$CG:$CG,0)-1,MATCH($E44&amp;"/"&amp;I$1,Data!$1:$1,0)-1)))</f>
        <v>3</v>
      </c>
      <c r="J44" s="246">
        <f ca="1">IF(ISERROR(OFFSET(Data!$A$1,MATCH($D44,Data!$CG:$CG,0)-1,MATCH($E44&amp;"/"&amp;J$1,Data!$1:$1,0)-1))=TRUE,"",IF(OFFSET(Data!$A$1,MATCH($D44,Data!$CG:$CG,0)-1,MATCH($E44&amp;"/"&amp;J$1,Data!$1:$1,0)-1)=0,"",OFFSET(Data!$A$1,MATCH($D44,Data!$CG:$CG,0)-1,MATCH($E44&amp;"/"&amp;J$1,Data!$1:$1,0)-1)))</f>
        <v>3</v>
      </c>
      <c r="K44" s="260">
        <f ca="1">IF(ISERROR(OFFSET(Data!$A$1,MATCH($D44,Data!$CG:$CG,0)-1,MATCH($E44&amp;"/"&amp;K$1,Data!$1:$1,0)-1))=TRUE,"",IF(OFFSET(Data!$A$1,MATCH($D44,Data!$CG:$CG,0)-1,MATCH($E44&amp;"/"&amp;K$1,Data!$1:$1,0)-1)=0,"",OFFSET(Data!$A$1,MATCH($D44,Data!$CG:$CG,0)-1,MATCH($E44&amp;"/"&amp;K$1,Data!$1:$1,0)-1)))</f>
        <v>4</v>
      </c>
      <c r="L44" s="246">
        <f ca="1">IF(ISERROR(OFFSET(Data!$A$1,MATCH($D44,Data!$CG:$CG,0)-1,MATCH($E44&amp;"/"&amp;L$1,Data!$1:$1,0)-1))=TRUE,"",IF(OFFSET(Data!$A$1,MATCH($D44,Data!$CG:$CG,0)-1,MATCH($E44&amp;"/"&amp;L$1,Data!$1:$1,0)-1)=0,"",OFFSET(Data!$A$1,MATCH($D44,Data!$CG:$CG,0)-1,MATCH($E44&amp;"/"&amp;L$1,Data!$1:$1,0)-1)))</f>
        <v>3</v>
      </c>
      <c r="M44" s="246">
        <f ca="1">IF(ISERROR(OFFSET(Data!$A$1,MATCH($D44,Data!$CG:$CG,0)-1,MATCH($E44&amp;"/"&amp;M$1,Data!$1:$1,0)-1))=TRUE,"",IF(OFFSET(Data!$A$1,MATCH($D44,Data!$CG:$CG,0)-1,MATCH($E44&amp;"/"&amp;M$1,Data!$1:$1,0)-1)=0,"",OFFSET(Data!$A$1,MATCH($D44,Data!$CG:$CG,0)-1,MATCH($E44&amp;"/"&amp;M$1,Data!$1:$1,0)-1)))</f>
        <v>3</v>
      </c>
      <c r="N44" s="260">
        <f ca="1">IF(ISERROR(OFFSET(Data!$A$1,MATCH($D44,Data!$CG:$CG,0)-1,MATCH($E44&amp;"/"&amp;N$1,Data!$1:$1,0)-1))=TRUE,"",IF(OFFSET(Data!$A$1,MATCH($D44,Data!$CG:$CG,0)-1,MATCH($E44&amp;"/"&amp;N$1,Data!$1:$1,0)-1)=0,"",OFFSET(Data!$A$1,MATCH($D44,Data!$CG:$CG,0)-1,MATCH($E44&amp;"/"&amp;N$1,Data!$1:$1,0)-1)))</f>
        <v>5</v>
      </c>
      <c r="O44" s="246">
        <f ca="1">IF(ISERROR(OFFSET(Data!$A$1,MATCH($D44,Data!$CG:$CG,0)-1,MATCH($E44&amp;"/"&amp;O$1,Data!$1:$1,0)-1))=TRUE,"",IF(OFFSET(Data!$A$1,MATCH($D44,Data!$CG:$CG,0)-1,MATCH($E44&amp;"/"&amp;O$1,Data!$1:$1,0)-1)=0,"",OFFSET(Data!$A$1,MATCH($D44,Data!$CG:$CG,0)-1,MATCH($E44&amp;"/"&amp;O$1,Data!$1:$1,0)-1)))</f>
        <v>3</v>
      </c>
      <c r="P44" s="260">
        <f ca="1">IF(ISERROR(OFFSET(Data!$A$1,MATCH($D44,Data!$CG:$CG,0)-1,MATCH($E44&amp;"/"&amp;P$1,Data!$1:$1,0)-1))=TRUE,"",IF(OFFSET(Data!$A$1,MATCH($D44,Data!$CG:$CG,0)-1,MATCH($E44&amp;"/"&amp;P$1,Data!$1:$1,0)-1)=0,"",OFFSET(Data!$A$1,MATCH($D44,Data!$CG:$CG,0)-1,MATCH($E44&amp;"/"&amp;P$1,Data!$1:$1,0)-1)))</f>
        <v>4</v>
      </c>
      <c r="Q44" s="246">
        <f ca="1">IF(ISERROR(OFFSET(Data!$A$1,MATCH($D44,Data!$CG:$CG,0)-1,MATCH($E44&amp;"/"&amp;Q$1,Data!$1:$1,0)-1))=TRUE,"",IF(OFFSET(Data!$A$1,MATCH($D44,Data!$CG:$CG,0)-1,MATCH($E44&amp;"/"&amp;Q$1,Data!$1:$1,0)-1)=0,"",OFFSET(Data!$A$1,MATCH($D44,Data!$CG:$CG,0)-1,MATCH($E44&amp;"/"&amp;Q$1,Data!$1:$1,0)-1)))</f>
        <v>3</v>
      </c>
      <c r="R44" s="246">
        <f ca="1">IF(ISERROR(OFFSET(Data!$A$1,MATCH($D44,Data!$CG:$CG,0)-1,MATCH($E44&amp;"/"&amp;R$1,Data!$1:$1,0)-1))=TRUE,"",IF(OFFSET(Data!$A$1,MATCH($D44,Data!$CG:$CG,0)-1,MATCH($E44&amp;"/"&amp;R$1,Data!$1:$1,0)-1)=0,"",OFFSET(Data!$A$1,MATCH($D44,Data!$CG:$CG,0)-1,MATCH($E44&amp;"/"&amp;R$1,Data!$1:$1,0)-1)))</f>
        <v>4</v>
      </c>
      <c r="S44" s="250" t="str">
        <f ca="1">IF(ISERROR(OFFSET(Data!$A$1,MATCH($D44,Data!$CG:$CG,0)-1,MATCH($E44&amp;"/"&amp;S$1,Data!$1:$1,0)-1))=TRUE,"",IF(OFFSET(Data!$A$1,MATCH($D44,Data!$CG:$CG,0)-1,MATCH($E44&amp;"/"&amp;S$1,Data!$1:$1,0)-1)=0,"",OFFSET(Data!$A$1,MATCH($D44,Data!$CG:$CG,0)-1,MATCH($E44&amp;"/"&amp;S$1,Data!$1:$1,0)-1)))</f>
        <v/>
      </c>
      <c r="T44" s="250" t="str">
        <f ca="1">IF(ISERROR(OFFSET(Data!$A$1,MATCH($D44,Data!$CG:$CG,0)-1,MATCH($E44&amp;"/"&amp;T$1,Data!$1:$1,0)-1))=TRUE,"",IF(OFFSET(Data!$A$1,MATCH($D44,Data!$CG:$CG,0)-1,MATCH($E44&amp;"/"&amp;T$1,Data!$1:$1,0)-1)=0,"",OFFSET(Data!$A$1,MATCH($D44,Data!$CG:$CG,0)-1,MATCH($E44&amp;"/"&amp;T$1,Data!$1:$1,0)-1)))</f>
        <v/>
      </c>
      <c r="U44" s="250" t="str">
        <f ca="1">IF(ISERROR(OFFSET(Data!$A$1,MATCH($D44,Data!$CG:$CG,0)-1,MATCH($E44&amp;"/"&amp;U$1,Data!$1:$1,0)-1))=TRUE,"",IF(OFFSET(Data!$A$1,MATCH($D44,Data!$CG:$CG,0)-1,MATCH($E44&amp;"/"&amp;U$1,Data!$1:$1,0)-1)=0,"",OFFSET(Data!$A$1,MATCH($D44,Data!$CG:$CG,0)-1,MATCH($E44&amp;"/"&amp;U$1,Data!$1:$1,0)-1)))</f>
        <v/>
      </c>
      <c r="V44" s="250" t="str">
        <f ca="1">IF(ISERROR(OFFSET(Data!$A$1,MATCH($D44,Data!$CG:$CG,0)-1,MATCH($E44&amp;"/"&amp;V$1,Data!$1:$1,0)-1))=TRUE,"",IF(OFFSET(Data!$A$1,MATCH($D44,Data!$CG:$CG,0)-1,MATCH($E44&amp;"/"&amp;V$1,Data!$1:$1,0)-1)=0,"",OFFSET(Data!$A$1,MATCH($D44,Data!$CG:$CG,0)-1,MATCH($E44&amp;"/"&amp;V$1,Data!$1:$1,0)-1)))</f>
        <v/>
      </c>
      <c r="W44" s="272" t="str">
        <f ca="1">IF(ISERROR(OFFSET(Data!$A$1,MATCH($D44,Data!$CG:$CG,0)-1,MATCH($E44&amp;"/"&amp;W$1,Data!$1:$1,0)-1))=TRUE,"",IF(OFFSET(Data!$A$1,MATCH($D44,Data!$CG:$CG,0)-1,MATCH($E44&amp;"/"&amp;W$1,Data!$1:$1,0)-1)=0,"",OFFSET(Data!$A$1,MATCH($D44,Data!$CG:$CG,0)-1,MATCH($E44&amp;"/"&amp;W$1,Data!$1:$1,0)-1)))</f>
        <v/>
      </c>
      <c r="X44" s="250" t="str">
        <f ca="1">IF(ISERROR(OFFSET(Data!$A$1,MATCH($D44,Data!$CG:$CG,0)-1,MATCH($E44&amp;"/"&amp;X$1,Data!$1:$1,0)-1))=TRUE,"",IF(OFFSET(Data!$A$1,MATCH($D44,Data!$CG:$CG,0)-1,MATCH($E44&amp;"/"&amp;X$1,Data!$1:$1,0)-1)=0,"",OFFSET(Data!$A$1,MATCH($D44,Data!$CG:$CG,0)-1,MATCH($E44&amp;"/"&amp;X$1,Data!$1:$1,0)-1)))</f>
        <v/>
      </c>
      <c r="Y44" s="250" t="str">
        <f ca="1">IF(ISERROR(OFFSET(Data!$A$1,MATCH($D44,Data!$CG:$CG,0)-1,MATCH($E44&amp;"/"&amp;Y$1,Data!$1:$1,0)-1))=TRUE,"",IF(OFFSET(Data!$A$1,MATCH($D44,Data!$CG:$CG,0)-1,MATCH($E44&amp;"/"&amp;Y$1,Data!$1:$1,0)-1)=0,"",OFFSET(Data!$A$1,MATCH($D44,Data!$CG:$CG,0)-1,MATCH($E44&amp;"/"&amp;Y$1,Data!$1:$1,0)-1)))</f>
        <v/>
      </c>
      <c r="Z44" s="250" t="str">
        <f ca="1">IF(ISERROR(OFFSET(Data!$A$1,MATCH($D44,Data!$CG:$CG,0)-1,MATCH($E44&amp;"/"&amp;Z$1,Data!$1:$1,0)-1))=TRUE,"",IF(OFFSET(Data!$A$1,MATCH($D44,Data!$CG:$CG,0)-1,MATCH($E44&amp;"/"&amp;Z$1,Data!$1:$1,0)-1)=0,"",OFFSET(Data!$A$1,MATCH($D44,Data!$CG:$CG,0)-1,MATCH($E44&amp;"/"&amp;Z$1,Data!$1:$1,0)-1)))</f>
        <v/>
      </c>
      <c r="AA44" s="250" t="str">
        <f ca="1">IF(ISERROR(OFFSET(Data!$A$1,MATCH($D44,Data!$CG:$CG,0)-1,MATCH($E44&amp;"/"&amp;AA$1,Data!$1:$1,0)-1))=TRUE,"",IF(OFFSET(Data!$A$1,MATCH($D44,Data!$CG:$CG,0)-1,MATCH($E44&amp;"/"&amp;AA$1,Data!$1:$1,0)-1)=0,"",OFFSET(Data!$A$1,MATCH($D44,Data!$CG:$CG,0)-1,MATCH($E44&amp;"/"&amp;AA$1,Data!$1:$1,0)-1)))</f>
        <v/>
      </c>
      <c r="AB44" s="250" t="str">
        <f ca="1">IF(ISERROR(OFFSET(Data!$A$1,MATCH($D44,Data!$CG:$CG,0)-1,MATCH($E44&amp;"/"&amp;AB$1,Data!$1:$1,0)-1))=TRUE,"",IF(OFFSET(Data!$A$1,MATCH($D44,Data!$CG:$CG,0)-1,MATCH($E44&amp;"/"&amp;AB$1,Data!$1:$1,0)-1)=0,"",OFFSET(Data!$A$1,MATCH($D44,Data!$CG:$CG,0)-1,MATCH($E44&amp;"/"&amp;AB$1,Data!$1:$1,0)-1)))</f>
        <v/>
      </c>
      <c r="AC44" s="250" t="str">
        <f ca="1">IF(ISERROR(OFFSET(Data!$A$1,MATCH($D44,Data!$CG:$CG,0)-1,MATCH($E44&amp;"/"&amp;AC$1,Data!$1:$1,0)-1))=TRUE,"",IF(OFFSET(Data!$A$1,MATCH($D44,Data!$CG:$CG,0)-1,MATCH($E44&amp;"/"&amp;AC$1,Data!$1:$1,0)-1)=0,"",OFFSET(Data!$A$1,MATCH($D44,Data!$CG:$CG,0)-1,MATCH($E44&amp;"/"&amp;AC$1,Data!$1:$1,0)-1)))</f>
        <v/>
      </c>
      <c r="AD44" s="250" t="str">
        <f ca="1">IF(ISERROR(OFFSET(Data!$A$1,MATCH($D44,Data!$CG:$CG,0)-1,MATCH($E44&amp;"/"&amp;AD$1,Data!$1:$1,0)-1))=TRUE,"",IF(OFFSET(Data!$A$1,MATCH($D44,Data!$CG:$CG,0)-1,MATCH($E44&amp;"/"&amp;AD$1,Data!$1:$1,0)-1)=0,"",OFFSET(Data!$A$1,MATCH($D44,Data!$CG:$CG,0)-1,MATCH($E44&amp;"/"&amp;AD$1,Data!$1:$1,0)-1)))</f>
        <v/>
      </c>
      <c r="AE44" s="250" t="str">
        <f ca="1">IF(ISERROR(OFFSET(Data!$A$1,MATCH($D44,Data!$CG:$CG,0)-1,MATCH($E44&amp;"/"&amp;AE$1,Data!$1:$1,0)-1))=TRUE,"",IF(OFFSET(Data!$A$1,MATCH($D44,Data!$CG:$CG,0)-1,MATCH($E44&amp;"/"&amp;AE$1,Data!$1:$1,0)-1)=0,"",OFFSET(Data!$A$1,MATCH($D44,Data!$CG:$CG,0)-1,MATCH($E44&amp;"/"&amp;AE$1,Data!$1:$1,0)-1)))</f>
        <v/>
      </c>
      <c r="AF44" s="251" t="str">
        <f ca="1">IF(ISERROR(OFFSET(Data!$A$1,MATCH($D44,Data!$CG:$CG,0)-1,MATCH($E44&amp;"/"&amp;AF$1,Data!$1:$1,0)-1))=TRUE,"",IF(OFFSET(Data!$A$1,MATCH($D44,Data!$CG:$CG,0)-1,MATCH($E44&amp;"/"&amp;AF$1,Data!$1:$1,0)-1)=0,"",OFFSET(Data!$A$1,MATCH($D44,Data!$CG:$CG,0)-1,MATCH($E44&amp;"/"&amp;AF$1,Data!$1:$1,0)-1)))</f>
        <v/>
      </c>
      <c r="AG44" s="206">
        <f t="shared" ca="1" si="4"/>
        <v>46</v>
      </c>
      <c r="AH44" s="207">
        <f ca="1">AG44</f>
        <v>46</v>
      </c>
    </row>
    <row r="45" spans="1:34" ht="15" customHeight="1" thickBot="1" x14ac:dyDescent="0.3">
      <c r="A45" s="446"/>
      <c r="B45" s="469"/>
      <c r="C45" s="472"/>
      <c r="D45" s="50" t="str">
        <f>IF(C45&lt;&gt;"",C45,D44)</f>
        <v>Bernd Kolmanz</v>
      </c>
      <c r="E45" s="51" t="s">
        <v>22</v>
      </c>
      <c r="F45" s="248">
        <f ca="1">IF(ISERROR(OFFSET(Data!$A$1,MATCH($D45,Data!$CG:$CG,0)-1,MATCH($E45&amp;"/"&amp;F$1,Data!$1:$1,0)-1))=TRUE,"",IF(OFFSET(Data!$A$1,MATCH($D45,Data!$CG:$CG,0)-1,MATCH($E45&amp;"/"&amp;F$1,Data!$1:$1,0)-1)=0,"",OFFSET(Data!$A$1,MATCH($D45,Data!$CG:$CG,0)-1,MATCH($E45&amp;"/"&amp;F$1,Data!$1:$1,0)-1)))</f>
        <v>3</v>
      </c>
      <c r="G45" s="249">
        <f ca="1">IF(ISERROR(OFFSET(Data!$A$1,MATCH($D45,Data!$CG:$CG,0)-1,MATCH($E45&amp;"/"&amp;G$1,Data!$1:$1,0)-1))=TRUE,"",IF(OFFSET(Data!$A$1,MATCH($D45,Data!$CG:$CG,0)-1,MATCH($E45&amp;"/"&amp;G$1,Data!$1:$1,0)-1)=0,"",OFFSET(Data!$A$1,MATCH($D45,Data!$CG:$CG,0)-1,MATCH($E45&amp;"/"&amp;G$1,Data!$1:$1,0)-1)))</f>
        <v>3</v>
      </c>
      <c r="H45" s="264">
        <f ca="1">IF(ISERROR(OFFSET(Data!$A$1,MATCH($D45,Data!$CG:$CG,0)-1,MATCH($E45&amp;"/"&amp;H$1,Data!$1:$1,0)-1))=TRUE,"",IF(OFFSET(Data!$A$1,MATCH($D45,Data!$CG:$CG,0)-1,MATCH($E45&amp;"/"&amp;H$1,Data!$1:$1,0)-1)=0,"",OFFSET(Data!$A$1,MATCH($D45,Data!$CG:$CG,0)-1,MATCH($E45&amp;"/"&amp;H$1,Data!$1:$1,0)-1)))</f>
        <v>6</v>
      </c>
      <c r="I45" s="249">
        <f ca="1">IF(ISERROR(OFFSET(Data!$A$1,MATCH($D45,Data!$CG:$CG,0)-1,MATCH($E45&amp;"/"&amp;I$1,Data!$1:$1,0)-1))=TRUE,"",IF(OFFSET(Data!$A$1,MATCH($D45,Data!$CG:$CG,0)-1,MATCH($E45&amp;"/"&amp;I$1,Data!$1:$1,0)-1)=0,"",OFFSET(Data!$A$1,MATCH($D45,Data!$CG:$CG,0)-1,MATCH($E45&amp;"/"&amp;I$1,Data!$1:$1,0)-1)))</f>
        <v>3</v>
      </c>
      <c r="J45" s="249">
        <f ca="1">IF(ISERROR(OFFSET(Data!$A$1,MATCH($D45,Data!$CG:$CG,0)-1,MATCH($E45&amp;"/"&amp;J$1,Data!$1:$1,0)-1))=TRUE,"",IF(OFFSET(Data!$A$1,MATCH($D45,Data!$CG:$CG,0)-1,MATCH($E45&amp;"/"&amp;J$1,Data!$1:$1,0)-1)=0,"",OFFSET(Data!$A$1,MATCH($D45,Data!$CG:$CG,0)-1,MATCH($E45&amp;"/"&amp;J$1,Data!$1:$1,0)-1)))</f>
        <v>3</v>
      </c>
      <c r="K45" s="249">
        <f ca="1">IF(ISERROR(OFFSET(Data!$A$1,MATCH($D45,Data!$CG:$CG,0)-1,MATCH($E45&amp;"/"&amp;K$1,Data!$1:$1,0)-1))=TRUE,"",IF(OFFSET(Data!$A$1,MATCH($D45,Data!$CG:$CG,0)-1,MATCH($E45&amp;"/"&amp;K$1,Data!$1:$1,0)-1)=0,"",OFFSET(Data!$A$1,MATCH($D45,Data!$CG:$CG,0)-1,MATCH($E45&amp;"/"&amp;K$1,Data!$1:$1,0)-1)))</f>
        <v>3</v>
      </c>
      <c r="L45" s="249">
        <f ca="1">IF(ISERROR(OFFSET(Data!$A$1,MATCH($D45,Data!$CG:$CG,0)-1,MATCH($E45&amp;"/"&amp;L$1,Data!$1:$1,0)-1))=TRUE,"",IF(OFFSET(Data!$A$1,MATCH($D45,Data!$CG:$CG,0)-1,MATCH($E45&amp;"/"&amp;L$1,Data!$1:$1,0)-1)=0,"",OFFSET(Data!$A$1,MATCH($D45,Data!$CG:$CG,0)-1,MATCH($E45&amp;"/"&amp;L$1,Data!$1:$1,0)-1)))</f>
        <v>3</v>
      </c>
      <c r="M45" s="249">
        <f ca="1">IF(ISERROR(OFFSET(Data!$A$1,MATCH($D45,Data!$CG:$CG,0)-1,MATCH($E45&amp;"/"&amp;M$1,Data!$1:$1,0)-1))=TRUE,"",IF(OFFSET(Data!$A$1,MATCH($D45,Data!$CG:$CG,0)-1,MATCH($E45&amp;"/"&amp;M$1,Data!$1:$1,0)-1)=0,"",OFFSET(Data!$A$1,MATCH($D45,Data!$CG:$CG,0)-1,MATCH($E45&amp;"/"&amp;M$1,Data!$1:$1,0)-1)))</f>
        <v>3</v>
      </c>
      <c r="N45" s="249">
        <f ca="1">IF(ISERROR(OFFSET(Data!$A$1,MATCH($D45,Data!$CG:$CG,0)-1,MATCH($E45&amp;"/"&amp;N$1,Data!$1:$1,0)-1))=TRUE,"",IF(OFFSET(Data!$A$1,MATCH($D45,Data!$CG:$CG,0)-1,MATCH($E45&amp;"/"&amp;N$1,Data!$1:$1,0)-1)=0,"",OFFSET(Data!$A$1,MATCH($D45,Data!$CG:$CG,0)-1,MATCH($E45&amp;"/"&amp;N$1,Data!$1:$1,0)-1)))</f>
        <v>4</v>
      </c>
      <c r="O45" s="264">
        <f ca="1">IF(ISERROR(OFFSET(Data!$A$1,MATCH($D45,Data!$CG:$CG,0)-1,MATCH($E45&amp;"/"&amp;O$1,Data!$1:$1,0)-1))=TRUE,"",IF(OFFSET(Data!$A$1,MATCH($D45,Data!$CG:$CG,0)-1,MATCH($E45&amp;"/"&amp;O$1,Data!$1:$1,0)-1)=0,"",OFFSET(Data!$A$1,MATCH($D45,Data!$CG:$CG,0)-1,MATCH($E45&amp;"/"&amp;O$1,Data!$1:$1,0)-1)))</f>
        <v>5</v>
      </c>
      <c r="P45" s="249">
        <f ca="1">IF(ISERROR(OFFSET(Data!$A$1,MATCH($D45,Data!$CG:$CG,0)-1,MATCH($E45&amp;"/"&amp;P$1,Data!$1:$1,0)-1))=TRUE,"",IF(OFFSET(Data!$A$1,MATCH($D45,Data!$CG:$CG,0)-1,MATCH($E45&amp;"/"&amp;P$1,Data!$1:$1,0)-1)=0,"",OFFSET(Data!$A$1,MATCH($D45,Data!$CG:$CG,0)-1,MATCH($E45&amp;"/"&amp;P$1,Data!$1:$1,0)-1)))</f>
        <v>3</v>
      </c>
      <c r="Q45" s="249">
        <f ca="1">IF(ISERROR(OFFSET(Data!$A$1,MATCH($D45,Data!$CG:$CG,0)-1,MATCH($E45&amp;"/"&amp;Q$1,Data!$1:$1,0)-1))=TRUE,"",IF(OFFSET(Data!$A$1,MATCH($D45,Data!$CG:$CG,0)-1,MATCH($E45&amp;"/"&amp;Q$1,Data!$1:$1,0)-1)=0,"",OFFSET(Data!$A$1,MATCH($D45,Data!$CG:$CG,0)-1,MATCH($E45&amp;"/"&amp;Q$1,Data!$1:$1,0)-1)))</f>
        <v>3</v>
      </c>
      <c r="R45" s="249">
        <f ca="1">IF(ISERROR(OFFSET(Data!$A$1,MATCH($D45,Data!$CG:$CG,0)-1,MATCH($E45&amp;"/"&amp;R$1,Data!$1:$1,0)-1))=TRUE,"",IF(OFFSET(Data!$A$1,MATCH($D45,Data!$CG:$CG,0)-1,MATCH($E45&amp;"/"&amp;R$1,Data!$1:$1,0)-1)=0,"",OFFSET(Data!$A$1,MATCH($D45,Data!$CG:$CG,0)-1,MATCH($E45&amp;"/"&amp;R$1,Data!$1:$1,0)-1)))</f>
        <v>4</v>
      </c>
      <c r="S45" s="252" t="str">
        <f ca="1">IF(ISERROR(OFFSET(Data!$A$1,MATCH($D45,Data!$CG:$CG,0)-1,MATCH($E45&amp;"/"&amp;S$1,Data!$1:$1,0)-1))=TRUE,"",IF(OFFSET(Data!$A$1,MATCH($D45,Data!$CG:$CG,0)-1,MATCH($E45&amp;"/"&amp;S$1,Data!$1:$1,0)-1)=0,"",OFFSET(Data!$A$1,MATCH($D45,Data!$CG:$CG,0)-1,MATCH($E45&amp;"/"&amp;S$1,Data!$1:$1,0)-1)))</f>
        <v/>
      </c>
      <c r="T45" s="252" t="str">
        <f ca="1">IF(ISERROR(OFFSET(Data!$A$1,MATCH($D45,Data!$CG:$CG,0)-1,MATCH($E45&amp;"/"&amp;T$1,Data!$1:$1,0)-1))=TRUE,"",IF(OFFSET(Data!$A$1,MATCH($D45,Data!$CG:$CG,0)-1,MATCH($E45&amp;"/"&amp;T$1,Data!$1:$1,0)-1)=0,"",OFFSET(Data!$A$1,MATCH($D45,Data!$CG:$CG,0)-1,MATCH($E45&amp;"/"&amp;T$1,Data!$1:$1,0)-1)))</f>
        <v/>
      </c>
      <c r="U45" s="252" t="str">
        <f ca="1">IF(ISERROR(OFFSET(Data!$A$1,MATCH($D45,Data!$CG:$CG,0)-1,MATCH($E45&amp;"/"&amp;U$1,Data!$1:$1,0)-1))=TRUE,"",IF(OFFSET(Data!$A$1,MATCH($D45,Data!$CG:$CG,0)-1,MATCH($E45&amp;"/"&amp;U$1,Data!$1:$1,0)-1)=0,"",OFFSET(Data!$A$1,MATCH($D45,Data!$CG:$CG,0)-1,MATCH($E45&amp;"/"&amp;U$1,Data!$1:$1,0)-1)))</f>
        <v/>
      </c>
      <c r="V45" s="252" t="str">
        <f ca="1">IF(ISERROR(OFFSET(Data!$A$1,MATCH($D45,Data!$CG:$CG,0)-1,MATCH($E45&amp;"/"&amp;V$1,Data!$1:$1,0)-1))=TRUE,"",IF(OFFSET(Data!$A$1,MATCH($D45,Data!$CG:$CG,0)-1,MATCH($E45&amp;"/"&amp;V$1,Data!$1:$1,0)-1)=0,"",OFFSET(Data!$A$1,MATCH($D45,Data!$CG:$CG,0)-1,MATCH($E45&amp;"/"&amp;V$1,Data!$1:$1,0)-1)))</f>
        <v/>
      </c>
      <c r="W45" s="269" t="str">
        <f ca="1">IF(ISERROR(OFFSET(Data!$A$1,MATCH($D45,Data!$CG:$CG,0)-1,MATCH($E45&amp;"/"&amp;W$1,Data!$1:$1,0)-1))=TRUE,"",IF(OFFSET(Data!$A$1,MATCH($D45,Data!$CG:$CG,0)-1,MATCH($E45&amp;"/"&amp;W$1,Data!$1:$1,0)-1)=0,"",OFFSET(Data!$A$1,MATCH($D45,Data!$CG:$CG,0)-1,MATCH($E45&amp;"/"&amp;W$1,Data!$1:$1,0)-1)))</f>
        <v/>
      </c>
      <c r="X45" s="252" t="str">
        <f ca="1">IF(ISERROR(OFFSET(Data!$A$1,MATCH($D45,Data!$CG:$CG,0)-1,MATCH($E45&amp;"/"&amp;X$1,Data!$1:$1,0)-1))=TRUE,"",IF(OFFSET(Data!$A$1,MATCH($D45,Data!$CG:$CG,0)-1,MATCH($E45&amp;"/"&amp;X$1,Data!$1:$1,0)-1)=0,"",OFFSET(Data!$A$1,MATCH($D45,Data!$CG:$CG,0)-1,MATCH($E45&amp;"/"&amp;X$1,Data!$1:$1,0)-1)))</f>
        <v/>
      </c>
      <c r="Y45" s="252" t="str">
        <f ca="1">IF(ISERROR(OFFSET(Data!$A$1,MATCH($D45,Data!$CG:$CG,0)-1,MATCH($E45&amp;"/"&amp;Y$1,Data!$1:$1,0)-1))=TRUE,"",IF(OFFSET(Data!$A$1,MATCH($D45,Data!$CG:$CG,0)-1,MATCH($E45&amp;"/"&amp;Y$1,Data!$1:$1,0)-1)=0,"",OFFSET(Data!$A$1,MATCH($D45,Data!$CG:$CG,0)-1,MATCH($E45&amp;"/"&amp;Y$1,Data!$1:$1,0)-1)))</f>
        <v/>
      </c>
      <c r="Z45" s="252" t="str">
        <f ca="1">IF(ISERROR(OFFSET(Data!$A$1,MATCH($D45,Data!$CG:$CG,0)-1,MATCH($E45&amp;"/"&amp;Z$1,Data!$1:$1,0)-1))=TRUE,"",IF(OFFSET(Data!$A$1,MATCH($D45,Data!$CG:$CG,0)-1,MATCH($E45&amp;"/"&amp;Z$1,Data!$1:$1,0)-1)=0,"",OFFSET(Data!$A$1,MATCH($D45,Data!$CG:$CG,0)-1,MATCH($E45&amp;"/"&amp;Z$1,Data!$1:$1,0)-1)))</f>
        <v/>
      </c>
      <c r="AA45" s="252" t="str">
        <f ca="1">IF(ISERROR(OFFSET(Data!$A$1,MATCH($D45,Data!$CG:$CG,0)-1,MATCH($E45&amp;"/"&amp;AA$1,Data!$1:$1,0)-1))=TRUE,"",IF(OFFSET(Data!$A$1,MATCH($D45,Data!$CG:$CG,0)-1,MATCH($E45&amp;"/"&amp;AA$1,Data!$1:$1,0)-1)=0,"",OFFSET(Data!$A$1,MATCH($D45,Data!$CG:$CG,0)-1,MATCH($E45&amp;"/"&amp;AA$1,Data!$1:$1,0)-1)))</f>
        <v/>
      </c>
      <c r="AB45" s="252" t="str">
        <f ca="1">IF(ISERROR(OFFSET(Data!$A$1,MATCH($D45,Data!$CG:$CG,0)-1,MATCH($E45&amp;"/"&amp;AB$1,Data!$1:$1,0)-1))=TRUE,"",IF(OFFSET(Data!$A$1,MATCH($D45,Data!$CG:$CG,0)-1,MATCH($E45&amp;"/"&amp;AB$1,Data!$1:$1,0)-1)=0,"",OFFSET(Data!$A$1,MATCH($D45,Data!$CG:$CG,0)-1,MATCH($E45&amp;"/"&amp;AB$1,Data!$1:$1,0)-1)))</f>
        <v/>
      </c>
      <c r="AC45" s="252" t="str">
        <f ca="1">IF(ISERROR(OFFSET(Data!$A$1,MATCH($D45,Data!$CG:$CG,0)-1,MATCH($E45&amp;"/"&amp;AC$1,Data!$1:$1,0)-1))=TRUE,"",IF(OFFSET(Data!$A$1,MATCH($D45,Data!$CG:$CG,0)-1,MATCH($E45&amp;"/"&amp;AC$1,Data!$1:$1,0)-1)=0,"",OFFSET(Data!$A$1,MATCH($D45,Data!$CG:$CG,0)-1,MATCH($E45&amp;"/"&amp;AC$1,Data!$1:$1,0)-1)))</f>
        <v/>
      </c>
      <c r="AD45" s="252" t="str">
        <f ca="1">IF(ISERROR(OFFSET(Data!$A$1,MATCH($D45,Data!$CG:$CG,0)-1,MATCH($E45&amp;"/"&amp;AD$1,Data!$1:$1,0)-1))=TRUE,"",IF(OFFSET(Data!$A$1,MATCH($D45,Data!$CG:$CG,0)-1,MATCH($E45&amp;"/"&amp;AD$1,Data!$1:$1,0)-1)=0,"",OFFSET(Data!$A$1,MATCH($D45,Data!$CG:$CG,0)-1,MATCH($E45&amp;"/"&amp;AD$1,Data!$1:$1,0)-1)))</f>
        <v/>
      </c>
      <c r="AE45" s="252" t="str">
        <f ca="1">IF(ISERROR(OFFSET(Data!$A$1,MATCH($D45,Data!$CG:$CG,0)-1,MATCH($E45&amp;"/"&amp;AE$1,Data!$1:$1,0)-1))=TRUE,"",IF(OFFSET(Data!$A$1,MATCH($D45,Data!$CG:$CG,0)-1,MATCH($E45&amp;"/"&amp;AE$1,Data!$1:$1,0)-1)=0,"",OFFSET(Data!$A$1,MATCH($D45,Data!$CG:$CG,0)-1,MATCH($E45&amp;"/"&amp;AE$1,Data!$1:$1,0)-1)))</f>
        <v/>
      </c>
      <c r="AF45" s="253" t="str">
        <f ca="1">IF(ISERROR(OFFSET(Data!$A$1,MATCH($D45,Data!$CG:$CG,0)-1,MATCH($E45&amp;"/"&amp;AF$1,Data!$1:$1,0)-1))=TRUE,"",IF(OFFSET(Data!$A$1,MATCH($D45,Data!$CG:$CG,0)-1,MATCH($E45&amp;"/"&amp;AF$1,Data!$1:$1,0)-1)=0,"",OFFSET(Data!$A$1,MATCH($D45,Data!$CG:$CG,0)-1,MATCH($E45&amp;"/"&amp;AF$1,Data!$1:$1,0)-1)))</f>
        <v/>
      </c>
      <c r="AG45" s="188">
        <f t="shared" ca="1" si="4"/>
        <v>46</v>
      </c>
      <c r="AH45" s="208">
        <f ca="1">SUM(AG44:AG45)</f>
        <v>92</v>
      </c>
    </row>
    <row r="46" spans="1:34" ht="15" hidden="1" customHeight="1" x14ac:dyDescent="0.25">
      <c r="A46" s="446"/>
      <c r="B46" s="469"/>
      <c r="C46" s="472"/>
      <c r="D46" s="50" t="str">
        <f>IF(C46&lt;&gt;"",C46,D45)</f>
        <v>Bernd Kolmanz</v>
      </c>
      <c r="E46" s="51" t="s">
        <v>23</v>
      </c>
      <c r="F46" s="254" t="str">
        <f ca="1">IF(ISERROR(OFFSET(Data!$A$1,MATCH($D46,Data!$CG:$CG,0)-1,MATCH($E46&amp;"/"&amp;F$1,Data!$1:$1,0)-1))=TRUE,"",IF(OFFSET(Data!$A$1,MATCH($D46,Data!$CG:$CG,0)-1,MATCH($E46&amp;"/"&amp;F$1,Data!$1:$1,0)-1)=0,"",OFFSET(Data!$A$1,MATCH($D46,Data!$CG:$CG,0)-1,MATCH($E46&amp;"/"&amp;F$1,Data!$1:$1,0)-1)))</f>
        <v/>
      </c>
      <c r="G46" s="252" t="str">
        <f ca="1">IF(ISERROR(OFFSET(Data!$A$1,MATCH($D46,Data!$CG:$CG,0)-1,MATCH($E46&amp;"/"&amp;G$1,Data!$1:$1,0)-1))=TRUE,"",IF(OFFSET(Data!$A$1,MATCH($D46,Data!$CG:$CG,0)-1,MATCH($E46&amp;"/"&amp;G$1,Data!$1:$1,0)-1)=0,"",OFFSET(Data!$A$1,MATCH($D46,Data!$CG:$CG,0)-1,MATCH($E46&amp;"/"&amp;G$1,Data!$1:$1,0)-1)))</f>
        <v/>
      </c>
      <c r="H46" s="252" t="str">
        <f ca="1">IF(ISERROR(OFFSET(Data!$A$1,MATCH($D46,Data!$CG:$CG,0)-1,MATCH($E46&amp;"/"&amp;H$1,Data!$1:$1,0)-1))=TRUE,"",IF(OFFSET(Data!$A$1,MATCH($D46,Data!$CG:$CG,0)-1,MATCH($E46&amp;"/"&amp;H$1,Data!$1:$1,0)-1)=0,"",OFFSET(Data!$A$1,MATCH($D46,Data!$CG:$CG,0)-1,MATCH($E46&amp;"/"&amp;H$1,Data!$1:$1,0)-1)))</f>
        <v/>
      </c>
      <c r="I46" s="252" t="str">
        <f ca="1">IF(ISERROR(OFFSET(Data!$A$1,MATCH($D46,Data!$CG:$CG,0)-1,MATCH($E46&amp;"/"&amp;I$1,Data!$1:$1,0)-1))=TRUE,"",IF(OFFSET(Data!$A$1,MATCH($D46,Data!$CG:$CG,0)-1,MATCH($E46&amp;"/"&amp;I$1,Data!$1:$1,0)-1)=0,"",OFFSET(Data!$A$1,MATCH($D46,Data!$CG:$CG,0)-1,MATCH($E46&amp;"/"&amp;I$1,Data!$1:$1,0)-1)))</f>
        <v/>
      </c>
      <c r="J46" s="252" t="str">
        <f ca="1">IF(ISERROR(OFFSET(Data!$A$1,MATCH($D46,Data!$CG:$CG,0)-1,MATCH($E46&amp;"/"&amp;J$1,Data!$1:$1,0)-1))=TRUE,"",IF(OFFSET(Data!$A$1,MATCH($D46,Data!$CG:$CG,0)-1,MATCH($E46&amp;"/"&amp;J$1,Data!$1:$1,0)-1)=0,"",OFFSET(Data!$A$1,MATCH($D46,Data!$CG:$CG,0)-1,MATCH($E46&amp;"/"&amp;J$1,Data!$1:$1,0)-1)))</f>
        <v/>
      </c>
      <c r="K46" s="252" t="str">
        <f ca="1">IF(ISERROR(OFFSET(Data!$A$1,MATCH($D46,Data!$CG:$CG,0)-1,MATCH($E46&amp;"/"&amp;K$1,Data!$1:$1,0)-1))=TRUE,"",IF(OFFSET(Data!$A$1,MATCH($D46,Data!$CG:$CG,0)-1,MATCH($E46&amp;"/"&amp;K$1,Data!$1:$1,0)-1)=0,"",OFFSET(Data!$A$1,MATCH($D46,Data!$CG:$CG,0)-1,MATCH($E46&amp;"/"&amp;K$1,Data!$1:$1,0)-1)))</f>
        <v/>
      </c>
      <c r="L46" s="252" t="str">
        <f ca="1">IF(ISERROR(OFFSET(Data!$A$1,MATCH($D46,Data!$CG:$CG,0)-1,MATCH($E46&amp;"/"&amp;L$1,Data!$1:$1,0)-1))=TRUE,"",IF(OFFSET(Data!$A$1,MATCH($D46,Data!$CG:$CG,0)-1,MATCH($E46&amp;"/"&amp;L$1,Data!$1:$1,0)-1)=0,"",OFFSET(Data!$A$1,MATCH($D46,Data!$CG:$CG,0)-1,MATCH($E46&amp;"/"&amp;L$1,Data!$1:$1,0)-1)))</f>
        <v/>
      </c>
      <c r="M46" s="252" t="str">
        <f ca="1">IF(ISERROR(OFFSET(Data!$A$1,MATCH($D46,Data!$CG:$CG,0)-1,MATCH($E46&amp;"/"&amp;M$1,Data!$1:$1,0)-1))=TRUE,"",IF(OFFSET(Data!$A$1,MATCH($D46,Data!$CG:$CG,0)-1,MATCH($E46&amp;"/"&amp;M$1,Data!$1:$1,0)-1)=0,"",OFFSET(Data!$A$1,MATCH($D46,Data!$CG:$CG,0)-1,MATCH($E46&amp;"/"&amp;M$1,Data!$1:$1,0)-1)))</f>
        <v/>
      </c>
      <c r="N46" s="252" t="str">
        <f ca="1">IF(ISERROR(OFFSET(Data!$A$1,MATCH($D46,Data!$CG:$CG,0)-1,MATCH($E46&amp;"/"&amp;N$1,Data!$1:$1,0)-1))=TRUE,"",IF(OFFSET(Data!$A$1,MATCH($D46,Data!$CG:$CG,0)-1,MATCH($E46&amp;"/"&amp;N$1,Data!$1:$1,0)-1)=0,"",OFFSET(Data!$A$1,MATCH($D46,Data!$CG:$CG,0)-1,MATCH($E46&amp;"/"&amp;N$1,Data!$1:$1,0)-1)))</f>
        <v/>
      </c>
      <c r="O46" s="252" t="str">
        <f ca="1">IF(ISERROR(OFFSET(Data!$A$1,MATCH($D46,Data!$CG:$CG,0)-1,MATCH($E46&amp;"/"&amp;O$1,Data!$1:$1,0)-1))=TRUE,"",IF(OFFSET(Data!$A$1,MATCH($D46,Data!$CG:$CG,0)-1,MATCH($E46&amp;"/"&amp;O$1,Data!$1:$1,0)-1)=0,"",OFFSET(Data!$A$1,MATCH($D46,Data!$CG:$CG,0)-1,MATCH($E46&amp;"/"&amp;O$1,Data!$1:$1,0)-1)))</f>
        <v/>
      </c>
      <c r="P46" s="252" t="str">
        <f ca="1">IF(ISERROR(OFFSET(Data!$A$1,MATCH($D46,Data!$CG:$CG,0)-1,MATCH($E46&amp;"/"&amp;P$1,Data!$1:$1,0)-1))=TRUE,"",IF(OFFSET(Data!$A$1,MATCH($D46,Data!$CG:$CG,0)-1,MATCH($E46&amp;"/"&amp;P$1,Data!$1:$1,0)-1)=0,"",OFFSET(Data!$A$1,MATCH($D46,Data!$CG:$CG,0)-1,MATCH($E46&amp;"/"&amp;P$1,Data!$1:$1,0)-1)))</f>
        <v/>
      </c>
      <c r="Q46" s="252" t="str">
        <f ca="1">IF(ISERROR(OFFSET(Data!$A$1,MATCH($D46,Data!$CG:$CG,0)-1,MATCH($E46&amp;"/"&amp;Q$1,Data!$1:$1,0)-1))=TRUE,"",IF(OFFSET(Data!$A$1,MATCH($D46,Data!$CG:$CG,0)-1,MATCH($E46&amp;"/"&amp;Q$1,Data!$1:$1,0)-1)=0,"",OFFSET(Data!$A$1,MATCH($D46,Data!$CG:$CG,0)-1,MATCH($E46&amp;"/"&amp;Q$1,Data!$1:$1,0)-1)))</f>
        <v/>
      </c>
      <c r="R46" s="252" t="str">
        <f ca="1">IF(ISERROR(OFFSET(Data!$A$1,MATCH($D46,Data!$CG:$CG,0)-1,MATCH($E46&amp;"/"&amp;R$1,Data!$1:$1,0)-1))=TRUE,"",IF(OFFSET(Data!$A$1,MATCH($D46,Data!$CG:$CG,0)-1,MATCH($E46&amp;"/"&amp;R$1,Data!$1:$1,0)-1)=0,"",OFFSET(Data!$A$1,MATCH($D46,Data!$CG:$CG,0)-1,MATCH($E46&amp;"/"&amp;R$1,Data!$1:$1,0)-1)))</f>
        <v/>
      </c>
      <c r="S46" s="252" t="str">
        <f ca="1">IF(ISERROR(OFFSET(Data!$A$1,MATCH($D46,Data!$CG:$CG,0)-1,MATCH($E46&amp;"/"&amp;S$1,Data!$1:$1,0)-1))=TRUE,"",IF(OFFSET(Data!$A$1,MATCH($D46,Data!$CG:$CG,0)-1,MATCH($E46&amp;"/"&amp;S$1,Data!$1:$1,0)-1)=0,"",OFFSET(Data!$A$1,MATCH($D46,Data!$CG:$CG,0)-1,MATCH($E46&amp;"/"&amp;S$1,Data!$1:$1,0)-1)))</f>
        <v/>
      </c>
      <c r="T46" s="252" t="str">
        <f ca="1">IF(ISERROR(OFFSET(Data!$A$1,MATCH($D46,Data!$CG:$CG,0)-1,MATCH($E46&amp;"/"&amp;T$1,Data!$1:$1,0)-1))=TRUE,"",IF(OFFSET(Data!$A$1,MATCH($D46,Data!$CG:$CG,0)-1,MATCH($E46&amp;"/"&amp;T$1,Data!$1:$1,0)-1)=0,"",OFFSET(Data!$A$1,MATCH($D46,Data!$CG:$CG,0)-1,MATCH($E46&amp;"/"&amp;T$1,Data!$1:$1,0)-1)))</f>
        <v/>
      </c>
      <c r="U46" s="252" t="str">
        <f ca="1">IF(ISERROR(OFFSET(Data!$A$1,MATCH($D46,Data!$CG:$CG,0)-1,MATCH($E46&amp;"/"&amp;U$1,Data!$1:$1,0)-1))=TRUE,"",IF(OFFSET(Data!$A$1,MATCH($D46,Data!$CG:$CG,0)-1,MATCH($E46&amp;"/"&amp;U$1,Data!$1:$1,0)-1)=0,"",OFFSET(Data!$A$1,MATCH($D46,Data!$CG:$CG,0)-1,MATCH($E46&amp;"/"&amp;U$1,Data!$1:$1,0)-1)))</f>
        <v/>
      </c>
      <c r="V46" s="252" t="str">
        <f ca="1">IF(ISERROR(OFFSET(Data!$A$1,MATCH($D46,Data!$CG:$CG,0)-1,MATCH($E46&amp;"/"&amp;V$1,Data!$1:$1,0)-1))=TRUE,"",IF(OFFSET(Data!$A$1,MATCH($D46,Data!$CG:$CG,0)-1,MATCH($E46&amp;"/"&amp;V$1,Data!$1:$1,0)-1)=0,"",OFFSET(Data!$A$1,MATCH($D46,Data!$CG:$CG,0)-1,MATCH($E46&amp;"/"&amp;V$1,Data!$1:$1,0)-1)))</f>
        <v/>
      </c>
      <c r="W46" s="269" t="str">
        <f ca="1">IF(ISERROR(OFFSET(Data!$A$1,MATCH($D46,Data!$CG:$CG,0)-1,MATCH($E46&amp;"/"&amp;W$1,Data!$1:$1,0)-1))=TRUE,"",IF(OFFSET(Data!$A$1,MATCH($D46,Data!$CG:$CG,0)-1,MATCH($E46&amp;"/"&amp;W$1,Data!$1:$1,0)-1)=0,"",OFFSET(Data!$A$1,MATCH($D46,Data!$CG:$CG,0)-1,MATCH($E46&amp;"/"&amp;W$1,Data!$1:$1,0)-1)))</f>
        <v/>
      </c>
      <c r="X46" s="252" t="str">
        <f ca="1">IF(ISERROR(OFFSET(Data!$A$1,MATCH($D46,Data!$CG:$CG,0)-1,MATCH($E46&amp;"/"&amp;X$1,Data!$1:$1,0)-1))=TRUE,"",IF(OFFSET(Data!$A$1,MATCH($D46,Data!$CG:$CG,0)-1,MATCH($E46&amp;"/"&amp;X$1,Data!$1:$1,0)-1)=0,"",OFFSET(Data!$A$1,MATCH($D46,Data!$CG:$CG,0)-1,MATCH($E46&amp;"/"&amp;X$1,Data!$1:$1,0)-1)))</f>
        <v/>
      </c>
      <c r="Y46" s="252" t="str">
        <f ca="1">IF(ISERROR(OFFSET(Data!$A$1,MATCH($D46,Data!$CG:$CG,0)-1,MATCH($E46&amp;"/"&amp;Y$1,Data!$1:$1,0)-1))=TRUE,"",IF(OFFSET(Data!$A$1,MATCH($D46,Data!$CG:$CG,0)-1,MATCH($E46&amp;"/"&amp;Y$1,Data!$1:$1,0)-1)=0,"",OFFSET(Data!$A$1,MATCH($D46,Data!$CG:$CG,0)-1,MATCH($E46&amp;"/"&amp;Y$1,Data!$1:$1,0)-1)))</f>
        <v/>
      </c>
      <c r="Z46" s="252" t="str">
        <f ca="1">IF(ISERROR(OFFSET(Data!$A$1,MATCH($D46,Data!$CG:$CG,0)-1,MATCH($E46&amp;"/"&amp;Z$1,Data!$1:$1,0)-1))=TRUE,"",IF(OFFSET(Data!$A$1,MATCH($D46,Data!$CG:$CG,0)-1,MATCH($E46&amp;"/"&amp;Z$1,Data!$1:$1,0)-1)=0,"",OFFSET(Data!$A$1,MATCH($D46,Data!$CG:$CG,0)-1,MATCH($E46&amp;"/"&amp;Z$1,Data!$1:$1,0)-1)))</f>
        <v/>
      </c>
      <c r="AA46" s="252" t="str">
        <f ca="1">IF(ISERROR(OFFSET(Data!$A$1,MATCH($D46,Data!$CG:$CG,0)-1,MATCH($E46&amp;"/"&amp;AA$1,Data!$1:$1,0)-1))=TRUE,"",IF(OFFSET(Data!$A$1,MATCH($D46,Data!$CG:$CG,0)-1,MATCH($E46&amp;"/"&amp;AA$1,Data!$1:$1,0)-1)=0,"",OFFSET(Data!$A$1,MATCH($D46,Data!$CG:$CG,0)-1,MATCH($E46&amp;"/"&amp;AA$1,Data!$1:$1,0)-1)))</f>
        <v/>
      </c>
      <c r="AB46" s="252" t="str">
        <f ca="1">IF(ISERROR(OFFSET(Data!$A$1,MATCH($D46,Data!$CG:$CG,0)-1,MATCH($E46&amp;"/"&amp;AB$1,Data!$1:$1,0)-1))=TRUE,"",IF(OFFSET(Data!$A$1,MATCH($D46,Data!$CG:$CG,0)-1,MATCH($E46&amp;"/"&amp;AB$1,Data!$1:$1,0)-1)=0,"",OFFSET(Data!$A$1,MATCH($D46,Data!$CG:$CG,0)-1,MATCH($E46&amp;"/"&amp;AB$1,Data!$1:$1,0)-1)))</f>
        <v/>
      </c>
      <c r="AC46" s="252" t="str">
        <f ca="1">IF(ISERROR(OFFSET(Data!$A$1,MATCH($D46,Data!$CG:$CG,0)-1,MATCH($E46&amp;"/"&amp;AC$1,Data!$1:$1,0)-1))=TRUE,"",IF(OFFSET(Data!$A$1,MATCH($D46,Data!$CG:$CG,0)-1,MATCH($E46&amp;"/"&amp;AC$1,Data!$1:$1,0)-1)=0,"",OFFSET(Data!$A$1,MATCH($D46,Data!$CG:$CG,0)-1,MATCH($E46&amp;"/"&amp;AC$1,Data!$1:$1,0)-1)))</f>
        <v/>
      </c>
      <c r="AD46" s="252" t="str">
        <f ca="1">IF(ISERROR(OFFSET(Data!$A$1,MATCH($D46,Data!$CG:$CG,0)-1,MATCH($E46&amp;"/"&amp;AD$1,Data!$1:$1,0)-1))=TRUE,"",IF(OFFSET(Data!$A$1,MATCH($D46,Data!$CG:$CG,0)-1,MATCH($E46&amp;"/"&amp;AD$1,Data!$1:$1,0)-1)=0,"",OFFSET(Data!$A$1,MATCH($D46,Data!$CG:$CG,0)-1,MATCH($E46&amp;"/"&amp;AD$1,Data!$1:$1,0)-1)))</f>
        <v/>
      </c>
      <c r="AE46" s="252" t="str">
        <f ca="1">IF(ISERROR(OFFSET(Data!$A$1,MATCH($D46,Data!$CG:$CG,0)-1,MATCH($E46&amp;"/"&amp;AE$1,Data!$1:$1,0)-1))=TRUE,"",IF(OFFSET(Data!$A$1,MATCH($D46,Data!$CG:$CG,0)-1,MATCH($E46&amp;"/"&amp;AE$1,Data!$1:$1,0)-1)=0,"",OFFSET(Data!$A$1,MATCH($D46,Data!$CG:$CG,0)-1,MATCH($E46&amp;"/"&amp;AE$1,Data!$1:$1,0)-1)))</f>
        <v/>
      </c>
      <c r="AF46" s="253" t="str">
        <f ca="1">IF(ISERROR(OFFSET(Data!$A$1,MATCH($D46,Data!$CG:$CG,0)-1,MATCH($E46&amp;"/"&amp;AF$1,Data!$1:$1,0)-1))=TRUE,"",IF(OFFSET(Data!$A$1,MATCH($D46,Data!$CG:$CG,0)-1,MATCH($E46&amp;"/"&amp;AF$1,Data!$1:$1,0)-1)=0,"",OFFSET(Data!$A$1,MATCH($D46,Data!$CG:$CG,0)-1,MATCH($E46&amp;"/"&amp;AF$1,Data!$1:$1,0)-1)))</f>
        <v/>
      </c>
      <c r="AG46" s="188">
        <f t="shared" ca="1" si="4"/>
        <v>0</v>
      </c>
      <c r="AH46" s="208">
        <f ca="1">SUM(AG44:AG46)</f>
        <v>92</v>
      </c>
    </row>
    <row r="47" spans="1:34" ht="15.75" hidden="1" customHeight="1" x14ac:dyDescent="0.25">
      <c r="A47" s="446"/>
      <c r="B47" s="469"/>
      <c r="C47" s="472"/>
      <c r="D47" s="50" t="str">
        <f>IF(C47&lt;&gt;"",C47,D46)</f>
        <v>Bernd Kolmanz</v>
      </c>
      <c r="E47" s="51" t="s">
        <v>24</v>
      </c>
      <c r="F47" s="254" t="str">
        <f ca="1">IF(ISERROR(OFFSET(Data!$A$1,MATCH($D47,Data!$CG:$CG,0)-1,MATCH($E47&amp;"/"&amp;F$1,Data!$1:$1,0)-1))=TRUE,"",IF(OFFSET(Data!$A$1,MATCH($D47,Data!$CG:$CG,0)-1,MATCH($E47&amp;"/"&amp;F$1,Data!$1:$1,0)-1)=0,"",OFFSET(Data!$A$1,MATCH($D47,Data!$CG:$CG,0)-1,MATCH($E47&amp;"/"&amp;F$1,Data!$1:$1,0)-1)))</f>
        <v/>
      </c>
      <c r="G47" s="252" t="str">
        <f ca="1">IF(ISERROR(OFFSET(Data!$A$1,MATCH($D47,Data!$CG:$CG,0)-1,MATCH($E47&amp;"/"&amp;G$1,Data!$1:$1,0)-1))=TRUE,"",IF(OFFSET(Data!$A$1,MATCH($D47,Data!$CG:$CG,0)-1,MATCH($E47&amp;"/"&amp;G$1,Data!$1:$1,0)-1)=0,"",OFFSET(Data!$A$1,MATCH($D47,Data!$CG:$CG,0)-1,MATCH($E47&amp;"/"&amp;G$1,Data!$1:$1,0)-1)))</f>
        <v/>
      </c>
      <c r="H47" s="252" t="str">
        <f ca="1">IF(ISERROR(OFFSET(Data!$A$1,MATCH($D47,Data!$CG:$CG,0)-1,MATCH($E47&amp;"/"&amp;H$1,Data!$1:$1,0)-1))=TRUE,"",IF(OFFSET(Data!$A$1,MATCH($D47,Data!$CG:$CG,0)-1,MATCH($E47&amp;"/"&amp;H$1,Data!$1:$1,0)-1)=0,"",OFFSET(Data!$A$1,MATCH($D47,Data!$CG:$CG,0)-1,MATCH($E47&amp;"/"&amp;H$1,Data!$1:$1,0)-1)))</f>
        <v/>
      </c>
      <c r="I47" s="252" t="str">
        <f ca="1">IF(ISERROR(OFFSET(Data!$A$1,MATCH($D47,Data!$CG:$CG,0)-1,MATCH($E47&amp;"/"&amp;I$1,Data!$1:$1,0)-1))=TRUE,"",IF(OFFSET(Data!$A$1,MATCH($D47,Data!$CG:$CG,0)-1,MATCH($E47&amp;"/"&amp;I$1,Data!$1:$1,0)-1)=0,"",OFFSET(Data!$A$1,MATCH($D47,Data!$CG:$CG,0)-1,MATCH($E47&amp;"/"&amp;I$1,Data!$1:$1,0)-1)))</f>
        <v/>
      </c>
      <c r="J47" s="252" t="str">
        <f ca="1">IF(ISERROR(OFFSET(Data!$A$1,MATCH($D47,Data!$CG:$CG,0)-1,MATCH($E47&amp;"/"&amp;J$1,Data!$1:$1,0)-1))=TRUE,"",IF(OFFSET(Data!$A$1,MATCH($D47,Data!$CG:$CG,0)-1,MATCH($E47&amp;"/"&amp;J$1,Data!$1:$1,0)-1)=0,"",OFFSET(Data!$A$1,MATCH($D47,Data!$CG:$CG,0)-1,MATCH($E47&amp;"/"&amp;J$1,Data!$1:$1,0)-1)))</f>
        <v/>
      </c>
      <c r="K47" s="252" t="str">
        <f ca="1">IF(ISERROR(OFFSET(Data!$A$1,MATCH($D47,Data!$CG:$CG,0)-1,MATCH($E47&amp;"/"&amp;K$1,Data!$1:$1,0)-1))=TRUE,"",IF(OFFSET(Data!$A$1,MATCH($D47,Data!$CG:$CG,0)-1,MATCH($E47&amp;"/"&amp;K$1,Data!$1:$1,0)-1)=0,"",OFFSET(Data!$A$1,MATCH($D47,Data!$CG:$CG,0)-1,MATCH($E47&amp;"/"&amp;K$1,Data!$1:$1,0)-1)))</f>
        <v/>
      </c>
      <c r="L47" s="252" t="str">
        <f ca="1">IF(ISERROR(OFFSET(Data!$A$1,MATCH($D47,Data!$CG:$CG,0)-1,MATCH($E47&amp;"/"&amp;L$1,Data!$1:$1,0)-1))=TRUE,"",IF(OFFSET(Data!$A$1,MATCH($D47,Data!$CG:$CG,0)-1,MATCH($E47&amp;"/"&amp;L$1,Data!$1:$1,0)-1)=0,"",OFFSET(Data!$A$1,MATCH($D47,Data!$CG:$CG,0)-1,MATCH($E47&amp;"/"&amp;L$1,Data!$1:$1,0)-1)))</f>
        <v/>
      </c>
      <c r="M47" s="252" t="str">
        <f ca="1">IF(ISERROR(OFFSET(Data!$A$1,MATCH($D47,Data!$CG:$CG,0)-1,MATCH($E47&amp;"/"&amp;M$1,Data!$1:$1,0)-1))=TRUE,"",IF(OFFSET(Data!$A$1,MATCH($D47,Data!$CG:$CG,0)-1,MATCH($E47&amp;"/"&amp;M$1,Data!$1:$1,0)-1)=0,"",OFFSET(Data!$A$1,MATCH($D47,Data!$CG:$CG,0)-1,MATCH($E47&amp;"/"&amp;M$1,Data!$1:$1,0)-1)))</f>
        <v/>
      </c>
      <c r="N47" s="252" t="str">
        <f ca="1">IF(ISERROR(OFFSET(Data!$A$1,MATCH($D47,Data!$CG:$CG,0)-1,MATCH($E47&amp;"/"&amp;N$1,Data!$1:$1,0)-1))=TRUE,"",IF(OFFSET(Data!$A$1,MATCH($D47,Data!$CG:$CG,0)-1,MATCH($E47&amp;"/"&amp;N$1,Data!$1:$1,0)-1)=0,"",OFFSET(Data!$A$1,MATCH($D47,Data!$CG:$CG,0)-1,MATCH($E47&amp;"/"&amp;N$1,Data!$1:$1,0)-1)))</f>
        <v/>
      </c>
      <c r="O47" s="252" t="str">
        <f ca="1">IF(ISERROR(OFFSET(Data!$A$1,MATCH($D47,Data!$CG:$CG,0)-1,MATCH($E47&amp;"/"&amp;O$1,Data!$1:$1,0)-1))=TRUE,"",IF(OFFSET(Data!$A$1,MATCH($D47,Data!$CG:$CG,0)-1,MATCH($E47&amp;"/"&amp;O$1,Data!$1:$1,0)-1)=0,"",OFFSET(Data!$A$1,MATCH($D47,Data!$CG:$CG,0)-1,MATCH($E47&amp;"/"&amp;O$1,Data!$1:$1,0)-1)))</f>
        <v/>
      </c>
      <c r="P47" s="252" t="str">
        <f ca="1">IF(ISERROR(OFFSET(Data!$A$1,MATCH($D47,Data!$CG:$CG,0)-1,MATCH($E47&amp;"/"&amp;P$1,Data!$1:$1,0)-1))=TRUE,"",IF(OFFSET(Data!$A$1,MATCH($D47,Data!$CG:$CG,0)-1,MATCH($E47&amp;"/"&amp;P$1,Data!$1:$1,0)-1)=0,"",OFFSET(Data!$A$1,MATCH($D47,Data!$CG:$CG,0)-1,MATCH($E47&amp;"/"&amp;P$1,Data!$1:$1,0)-1)))</f>
        <v/>
      </c>
      <c r="Q47" s="252" t="str">
        <f ca="1">IF(ISERROR(OFFSET(Data!$A$1,MATCH($D47,Data!$CG:$CG,0)-1,MATCH($E47&amp;"/"&amp;Q$1,Data!$1:$1,0)-1))=TRUE,"",IF(OFFSET(Data!$A$1,MATCH($D47,Data!$CG:$CG,0)-1,MATCH($E47&amp;"/"&amp;Q$1,Data!$1:$1,0)-1)=0,"",OFFSET(Data!$A$1,MATCH($D47,Data!$CG:$CG,0)-1,MATCH($E47&amp;"/"&amp;Q$1,Data!$1:$1,0)-1)))</f>
        <v/>
      </c>
      <c r="R47" s="252" t="str">
        <f ca="1">IF(ISERROR(OFFSET(Data!$A$1,MATCH($D47,Data!$CG:$CG,0)-1,MATCH($E47&amp;"/"&amp;R$1,Data!$1:$1,0)-1))=TRUE,"",IF(OFFSET(Data!$A$1,MATCH($D47,Data!$CG:$CG,0)-1,MATCH($E47&amp;"/"&amp;R$1,Data!$1:$1,0)-1)=0,"",OFFSET(Data!$A$1,MATCH($D47,Data!$CG:$CG,0)-1,MATCH($E47&amp;"/"&amp;R$1,Data!$1:$1,0)-1)))</f>
        <v/>
      </c>
      <c r="S47" s="252" t="str">
        <f ca="1">IF(ISERROR(OFFSET(Data!$A$1,MATCH($D47,Data!$CG:$CG,0)-1,MATCH($E47&amp;"/"&amp;S$1,Data!$1:$1,0)-1))=TRUE,"",IF(OFFSET(Data!$A$1,MATCH($D47,Data!$CG:$CG,0)-1,MATCH($E47&amp;"/"&amp;S$1,Data!$1:$1,0)-1)=0,"",OFFSET(Data!$A$1,MATCH($D47,Data!$CG:$CG,0)-1,MATCH($E47&amp;"/"&amp;S$1,Data!$1:$1,0)-1)))</f>
        <v/>
      </c>
      <c r="T47" s="252" t="str">
        <f ca="1">IF(ISERROR(OFFSET(Data!$A$1,MATCH($D47,Data!$CG:$CG,0)-1,MATCH($E47&amp;"/"&amp;T$1,Data!$1:$1,0)-1))=TRUE,"",IF(OFFSET(Data!$A$1,MATCH($D47,Data!$CG:$CG,0)-1,MATCH($E47&amp;"/"&amp;T$1,Data!$1:$1,0)-1)=0,"",OFFSET(Data!$A$1,MATCH($D47,Data!$CG:$CG,0)-1,MATCH($E47&amp;"/"&amp;T$1,Data!$1:$1,0)-1)))</f>
        <v/>
      </c>
      <c r="U47" s="252" t="str">
        <f ca="1">IF(ISERROR(OFFSET(Data!$A$1,MATCH($D47,Data!$CG:$CG,0)-1,MATCH($E47&amp;"/"&amp;U$1,Data!$1:$1,0)-1))=TRUE,"",IF(OFFSET(Data!$A$1,MATCH($D47,Data!$CG:$CG,0)-1,MATCH($E47&amp;"/"&amp;U$1,Data!$1:$1,0)-1)=0,"",OFFSET(Data!$A$1,MATCH($D47,Data!$CG:$CG,0)-1,MATCH($E47&amp;"/"&amp;U$1,Data!$1:$1,0)-1)))</f>
        <v/>
      </c>
      <c r="V47" s="252" t="str">
        <f ca="1">IF(ISERROR(OFFSET(Data!$A$1,MATCH($D47,Data!$CG:$CG,0)-1,MATCH($E47&amp;"/"&amp;V$1,Data!$1:$1,0)-1))=TRUE,"",IF(OFFSET(Data!$A$1,MATCH($D47,Data!$CG:$CG,0)-1,MATCH($E47&amp;"/"&amp;V$1,Data!$1:$1,0)-1)=0,"",OFFSET(Data!$A$1,MATCH($D47,Data!$CG:$CG,0)-1,MATCH($E47&amp;"/"&amp;V$1,Data!$1:$1,0)-1)))</f>
        <v/>
      </c>
      <c r="W47" s="269" t="str">
        <f ca="1">IF(ISERROR(OFFSET(Data!$A$1,MATCH($D47,Data!$CG:$CG,0)-1,MATCH($E47&amp;"/"&amp;W$1,Data!$1:$1,0)-1))=TRUE,"",IF(OFFSET(Data!$A$1,MATCH($D47,Data!$CG:$CG,0)-1,MATCH($E47&amp;"/"&amp;W$1,Data!$1:$1,0)-1)=0,"",OFFSET(Data!$A$1,MATCH($D47,Data!$CG:$CG,0)-1,MATCH($E47&amp;"/"&amp;W$1,Data!$1:$1,0)-1)))</f>
        <v/>
      </c>
      <c r="X47" s="252" t="str">
        <f ca="1">IF(ISERROR(OFFSET(Data!$A$1,MATCH($D47,Data!$CG:$CG,0)-1,MATCH($E47&amp;"/"&amp;X$1,Data!$1:$1,0)-1))=TRUE,"",IF(OFFSET(Data!$A$1,MATCH($D47,Data!$CG:$CG,0)-1,MATCH($E47&amp;"/"&amp;X$1,Data!$1:$1,0)-1)=0,"",OFFSET(Data!$A$1,MATCH($D47,Data!$CG:$CG,0)-1,MATCH($E47&amp;"/"&amp;X$1,Data!$1:$1,0)-1)))</f>
        <v/>
      </c>
      <c r="Y47" s="252" t="str">
        <f ca="1">IF(ISERROR(OFFSET(Data!$A$1,MATCH($D47,Data!$CG:$CG,0)-1,MATCH($E47&amp;"/"&amp;Y$1,Data!$1:$1,0)-1))=TRUE,"",IF(OFFSET(Data!$A$1,MATCH($D47,Data!$CG:$CG,0)-1,MATCH($E47&amp;"/"&amp;Y$1,Data!$1:$1,0)-1)=0,"",OFFSET(Data!$A$1,MATCH($D47,Data!$CG:$CG,0)-1,MATCH($E47&amp;"/"&amp;Y$1,Data!$1:$1,0)-1)))</f>
        <v/>
      </c>
      <c r="Z47" s="252" t="str">
        <f ca="1">IF(ISERROR(OFFSET(Data!$A$1,MATCH($D47,Data!$CG:$CG,0)-1,MATCH($E47&amp;"/"&amp;Z$1,Data!$1:$1,0)-1))=TRUE,"",IF(OFFSET(Data!$A$1,MATCH($D47,Data!$CG:$CG,0)-1,MATCH($E47&amp;"/"&amp;Z$1,Data!$1:$1,0)-1)=0,"",OFFSET(Data!$A$1,MATCH($D47,Data!$CG:$CG,0)-1,MATCH($E47&amp;"/"&amp;Z$1,Data!$1:$1,0)-1)))</f>
        <v/>
      </c>
      <c r="AA47" s="252" t="str">
        <f ca="1">IF(ISERROR(OFFSET(Data!$A$1,MATCH($D47,Data!$CG:$CG,0)-1,MATCH($E47&amp;"/"&amp;AA$1,Data!$1:$1,0)-1))=TRUE,"",IF(OFFSET(Data!$A$1,MATCH($D47,Data!$CG:$CG,0)-1,MATCH($E47&amp;"/"&amp;AA$1,Data!$1:$1,0)-1)=0,"",OFFSET(Data!$A$1,MATCH($D47,Data!$CG:$CG,0)-1,MATCH($E47&amp;"/"&amp;AA$1,Data!$1:$1,0)-1)))</f>
        <v/>
      </c>
      <c r="AB47" s="252" t="str">
        <f ca="1">IF(ISERROR(OFFSET(Data!$A$1,MATCH($D47,Data!$CG:$CG,0)-1,MATCH($E47&amp;"/"&amp;AB$1,Data!$1:$1,0)-1))=TRUE,"",IF(OFFSET(Data!$A$1,MATCH($D47,Data!$CG:$CG,0)-1,MATCH($E47&amp;"/"&amp;AB$1,Data!$1:$1,0)-1)=0,"",OFFSET(Data!$A$1,MATCH($D47,Data!$CG:$CG,0)-1,MATCH($E47&amp;"/"&amp;AB$1,Data!$1:$1,0)-1)))</f>
        <v/>
      </c>
      <c r="AC47" s="252" t="str">
        <f ca="1">IF(ISERROR(OFFSET(Data!$A$1,MATCH($D47,Data!$CG:$CG,0)-1,MATCH($E47&amp;"/"&amp;AC$1,Data!$1:$1,0)-1))=TRUE,"",IF(OFFSET(Data!$A$1,MATCH($D47,Data!$CG:$CG,0)-1,MATCH($E47&amp;"/"&amp;AC$1,Data!$1:$1,0)-1)=0,"",OFFSET(Data!$A$1,MATCH($D47,Data!$CG:$CG,0)-1,MATCH($E47&amp;"/"&amp;AC$1,Data!$1:$1,0)-1)))</f>
        <v/>
      </c>
      <c r="AD47" s="252" t="str">
        <f ca="1">IF(ISERROR(OFFSET(Data!$A$1,MATCH($D47,Data!$CG:$CG,0)-1,MATCH($E47&amp;"/"&amp;AD$1,Data!$1:$1,0)-1))=TRUE,"",IF(OFFSET(Data!$A$1,MATCH($D47,Data!$CG:$CG,0)-1,MATCH($E47&amp;"/"&amp;AD$1,Data!$1:$1,0)-1)=0,"",OFFSET(Data!$A$1,MATCH($D47,Data!$CG:$CG,0)-1,MATCH($E47&amp;"/"&amp;AD$1,Data!$1:$1,0)-1)))</f>
        <v/>
      </c>
      <c r="AE47" s="252" t="str">
        <f ca="1">IF(ISERROR(OFFSET(Data!$A$1,MATCH($D47,Data!$CG:$CG,0)-1,MATCH($E47&amp;"/"&amp;AE$1,Data!$1:$1,0)-1))=TRUE,"",IF(OFFSET(Data!$A$1,MATCH($D47,Data!$CG:$CG,0)-1,MATCH($E47&amp;"/"&amp;AE$1,Data!$1:$1,0)-1)=0,"",OFFSET(Data!$A$1,MATCH($D47,Data!$CG:$CG,0)-1,MATCH($E47&amp;"/"&amp;AE$1,Data!$1:$1,0)-1)))</f>
        <v/>
      </c>
      <c r="AF47" s="253" t="str">
        <f ca="1">IF(ISERROR(OFFSET(Data!$A$1,MATCH($D47,Data!$CG:$CG,0)-1,MATCH($E47&amp;"/"&amp;AF$1,Data!$1:$1,0)-1))=TRUE,"",IF(OFFSET(Data!$A$1,MATCH($D47,Data!$CG:$CG,0)-1,MATCH($E47&amp;"/"&amp;AF$1,Data!$1:$1,0)-1)=0,"",OFFSET(Data!$A$1,MATCH($D47,Data!$CG:$CG,0)-1,MATCH($E47&amp;"/"&amp;AF$1,Data!$1:$1,0)-1)))</f>
        <v/>
      </c>
      <c r="AG47" s="188">
        <f t="shared" ca="1" si="4"/>
        <v>0</v>
      </c>
      <c r="AH47" s="208">
        <f ca="1">SUM(AG44:AG47)</f>
        <v>92</v>
      </c>
    </row>
    <row r="48" spans="1:34" ht="15.75" hidden="1" customHeight="1" thickBot="1" x14ac:dyDescent="0.3">
      <c r="A48" s="447"/>
      <c r="B48" s="470"/>
      <c r="C48" s="473"/>
      <c r="D48" s="52" t="str">
        <f>IF(C48&lt;&gt;"",C48,D47)</f>
        <v>Bernd Kolmanz</v>
      </c>
      <c r="E48" s="53" t="s">
        <v>25</v>
      </c>
      <c r="F48" s="255" t="str">
        <f ca="1">IF(ISERROR(OFFSET(Data!$A$1,MATCH($D48,Data!$CG:$CG,0)-1,MATCH($E48&amp;"/"&amp;F$1,Data!$1:$1,0)-1))=TRUE,"",IF(OFFSET(Data!$A$1,MATCH($D48,Data!$CG:$CG,0)-1,MATCH($E48&amp;"/"&amp;F$1,Data!$1:$1,0)-1)=0,"",OFFSET(Data!$A$1,MATCH($D48,Data!$CG:$CG,0)-1,MATCH($E48&amp;"/"&amp;F$1,Data!$1:$1,0)-1)))</f>
        <v/>
      </c>
      <c r="G48" s="256" t="str">
        <f ca="1">IF(ISERROR(OFFSET(Data!$A$1,MATCH($D48,Data!$CG:$CG,0)-1,MATCH($E48&amp;"/"&amp;G$1,Data!$1:$1,0)-1))=TRUE,"",IF(OFFSET(Data!$A$1,MATCH($D48,Data!$CG:$CG,0)-1,MATCH($E48&amp;"/"&amp;G$1,Data!$1:$1,0)-1)=0,"",OFFSET(Data!$A$1,MATCH($D48,Data!$CG:$CG,0)-1,MATCH($E48&amp;"/"&amp;G$1,Data!$1:$1,0)-1)))</f>
        <v/>
      </c>
      <c r="H48" s="256" t="str">
        <f ca="1">IF(ISERROR(OFFSET(Data!$A$1,MATCH($D48,Data!$CG:$CG,0)-1,MATCH($E48&amp;"/"&amp;H$1,Data!$1:$1,0)-1))=TRUE,"",IF(OFFSET(Data!$A$1,MATCH($D48,Data!$CG:$CG,0)-1,MATCH($E48&amp;"/"&amp;H$1,Data!$1:$1,0)-1)=0,"",OFFSET(Data!$A$1,MATCH($D48,Data!$CG:$CG,0)-1,MATCH($E48&amp;"/"&amp;H$1,Data!$1:$1,0)-1)))</f>
        <v/>
      </c>
      <c r="I48" s="256" t="str">
        <f ca="1">IF(ISERROR(OFFSET(Data!$A$1,MATCH($D48,Data!$CG:$CG,0)-1,MATCH($E48&amp;"/"&amp;I$1,Data!$1:$1,0)-1))=TRUE,"",IF(OFFSET(Data!$A$1,MATCH($D48,Data!$CG:$CG,0)-1,MATCH($E48&amp;"/"&amp;I$1,Data!$1:$1,0)-1)=0,"",OFFSET(Data!$A$1,MATCH($D48,Data!$CG:$CG,0)-1,MATCH($E48&amp;"/"&amp;I$1,Data!$1:$1,0)-1)))</f>
        <v/>
      </c>
      <c r="J48" s="256" t="str">
        <f ca="1">IF(ISERROR(OFFSET(Data!$A$1,MATCH($D48,Data!$CG:$CG,0)-1,MATCH($E48&amp;"/"&amp;J$1,Data!$1:$1,0)-1))=TRUE,"",IF(OFFSET(Data!$A$1,MATCH($D48,Data!$CG:$CG,0)-1,MATCH($E48&amp;"/"&amp;J$1,Data!$1:$1,0)-1)=0,"",OFFSET(Data!$A$1,MATCH($D48,Data!$CG:$CG,0)-1,MATCH($E48&amp;"/"&amp;J$1,Data!$1:$1,0)-1)))</f>
        <v/>
      </c>
      <c r="K48" s="256" t="str">
        <f ca="1">IF(ISERROR(OFFSET(Data!$A$1,MATCH($D48,Data!$CG:$CG,0)-1,MATCH($E48&amp;"/"&amp;K$1,Data!$1:$1,0)-1))=TRUE,"",IF(OFFSET(Data!$A$1,MATCH($D48,Data!$CG:$CG,0)-1,MATCH($E48&amp;"/"&amp;K$1,Data!$1:$1,0)-1)=0,"",OFFSET(Data!$A$1,MATCH($D48,Data!$CG:$CG,0)-1,MATCH($E48&amp;"/"&amp;K$1,Data!$1:$1,0)-1)))</f>
        <v/>
      </c>
      <c r="L48" s="256" t="str">
        <f ca="1">IF(ISERROR(OFFSET(Data!$A$1,MATCH($D48,Data!$CG:$CG,0)-1,MATCH($E48&amp;"/"&amp;L$1,Data!$1:$1,0)-1))=TRUE,"",IF(OFFSET(Data!$A$1,MATCH($D48,Data!$CG:$CG,0)-1,MATCH($E48&amp;"/"&amp;L$1,Data!$1:$1,0)-1)=0,"",OFFSET(Data!$A$1,MATCH($D48,Data!$CG:$CG,0)-1,MATCH($E48&amp;"/"&amp;L$1,Data!$1:$1,0)-1)))</f>
        <v/>
      </c>
      <c r="M48" s="256" t="str">
        <f ca="1">IF(ISERROR(OFFSET(Data!$A$1,MATCH($D48,Data!$CG:$CG,0)-1,MATCH($E48&amp;"/"&amp;M$1,Data!$1:$1,0)-1))=TRUE,"",IF(OFFSET(Data!$A$1,MATCH($D48,Data!$CG:$CG,0)-1,MATCH($E48&amp;"/"&amp;M$1,Data!$1:$1,0)-1)=0,"",OFFSET(Data!$A$1,MATCH($D48,Data!$CG:$CG,0)-1,MATCH($E48&amp;"/"&amp;M$1,Data!$1:$1,0)-1)))</f>
        <v/>
      </c>
      <c r="N48" s="256" t="str">
        <f ca="1">IF(ISERROR(OFFSET(Data!$A$1,MATCH($D48,Data!$CG:$CG,0)-1,MATCH($E48&amp;"/"&amp;N$1,Data!$1:$1,0)-1))=TRUE,"",IF(OFFSET(Data!$A$1,MATCH($D48,Data!$CG:$CG,0)-1,MATCH($E48&amp;"/"&amp;N$1,Data!$1:$1,0)-1)=0,"",OFFSET(Data!$A$1,MATCH($D48,Data!$CG:$CG,0)-1,MATCH($E48&amp;"/"&amp;N$1,Data!$1:$1,0)-1)))</f>
        <v/>
      </c>
      <c r="O48" s="256" t="str">
        <f ca="1">IF(ISERROR(OFFSET(Data!$A$1,MATCH($D48,Data!$CG:$CG,0)-1,MATCH($E48&amp;"/"&amp;O$1,Data!$1:$1,0)-1))=TRUE,"",IF(OFFSET(Data!$A$1,MATCH($D48,Data!$CG:$CG,0)-1,MATCH($E48&amp;"/"&amp;O$1,Data!$1:$1,0)-1)=0,"",OFFSET(Data!$A$1,MATCH($D48,Data!$CG:$CG,0)-1,MATCH($E48&amp;"/"&amp;O$1,Data!$1:$1,0)-1)))</f>
        <v/>
      </c>
      <c r="P48" s="256" t="str">
        <f ca="1">IF(ISERROR(OFFSET(Data!$A$1,MATCH($D48,Data!$CG:$CG,0)-1,MATCH($E48&amp;"/"&amp;P$1,Data!$1:$1,0)-1))=TRUE,"",IF(OFFSET(Data!$A$1,MATCH($D48,Data!$CG:$CG,0)-1,MATCH($E48&amp;"/"&amp;P$1,Data!$1:$1,0)-1)=0,"",OFFSET(Data!$A$1,MATCH($D48,Data!$CG:$CG,0)-1,MATCH($E48&amp;"/"&amp;P$1,Data!$1:$1,0)-1)))</f>
        <v/>
      </c>
      <c r="Q48" s="256" t="str">
        <f ca="1">IF(ISERROR(OFFSET(Data!$A$1,MATCH($D48,Data!$CG:$CG,0)-1,MATCH($E48&amp;"/"&amp;Q$1,Data!$1:$1,0)-1))=TRUE,"",IF(OFFSET(Data!$A$1,MATCH($D48,Data!$CG:$CG,0)-1,MATCH($E48&amp;"/"&amp;Q$1,Data!$1:$1,0)-1)=0,"",OFFSET(Data!$A$1,MATCH($D48,Data!$CG:$CG,0)-1,MATCH($E48&amp;"/"&amp;Q$1,Data!$1:$1,0)-1)))</f>
        <v/>
      </c>
      <c r="R48" s="256" t="str">
        <f ca="1">IF(ISERROR(OFFSET(Data!$A$1,MATCH($D48,Data!$CG:$CG,0)-1,MATCH($E48&amp;"/"&amp;R$1,Data!$1:$1,0)-1))=TRUE,"",IF(OFFSET(Data!$A$1,MATCH($D48,Data!$CG:$CG,0)-1,MATCH($E48&amp;"/"&amp;R$1,Data!$1:$1,0)-1)=0,"",OFFSET(Data!$A$1,MATCH($D48,Data!$CG:$CG,0)-1,MATCH($E48&amp;"/"&amp;R$1,Data!$1:$1,0)-1)))</f>
        <v/>
      </c>
      <c r="S48" s="256" t="str">
        <f ca="1">IF(ISERROR(OFFSET(Data!$A$1,MATCH($D48,Data!$CG:$CG,0)-1,MATCH($E48&amp;"/"&amp;S$1,Data!$1:$1,0)-1))=TRUE,"",IF(OFFSET(Data!$A$1,MATCH($D48,Data!$CG:$CG,0)-1,MATCH($E48&amp;"/"&amp;S$1,Data!$1:$1,0)-1)=0,"",OFFSET(Data!$A$1,MATCH($D48,Data!$CG:$CG,0)-1,MATCH($E48&amp;"/"&amp;S$1,Data!$1:$1,0)-1)))</f>
        <v/>
      </c>
      <c r="T48" s="256" t="str">
        <f ca="1">IF(ISERROR(OFFSET(Data!$A$1,MATCH($D48,Data!$CG:$CG,0)-1,MATCH($E48&amp;"/"&amp;T$1,Data!$1:$1,0)-1))=TRUE,"",IF(OFFSET(Data!$A$1,MATCH($D48,Data!$CG:$CG,0)-1,MATCH($E48&amp;"/"&amp;T$1,Data!$1:$1,0)-1)=0,"",OFFSET(Data!$A$1,MATCH($D48,Data!$CG:$CG,0)-1,MATCH($E48&amp;"/"&amp;T$1,Data!$1:$1,0)-1)))</f>
        <v/>
      </c>
      <c r="U48" s="256" t="str">
        <f ca="1">IF(ISERROR(OFFSET(Data!$A$1,MATCH($D48,Data!$CG:$CG,0)-1,MATCH($E48&amp;"/"&amp;U$1,Data!$1:$1,0)-1))=TRUE,"",IF(OFFSET(Data!$A$1,MATCH($D48,Data!$CG:$CG,0)-1,MATCH($E48&amp;"/"&amp;U$1,Data!$1:$1,0)-1)=0,"",OFFSET(Data!$A$1,MATCH($D48,Data!$CG:$CG,0)-1,MATCH($E48&amp;"/"&amp;U$1,Data!$1:$1,0)-1)))</f>
        <v/>
      </c>
      <c r="V48" s="256" t="str">
        <f ca="1">IF(ISERROR(OFFSET(Data!$A$1,MATCH($D48,Data!$CG:$CG,0)-1,MATCH($E48&amp;"/"&amp;V$1,Data!$1:$1,0)-1))=TRUE,"",IF(OFFSET(Data!$A$1,MATCH($D48,Data!$CG:$CG,0)-1,MATCH($E48&amp;"/"&amp;V$1,Data!$1:$1,0)-1)=0,"",OFFSET(Data!$A$1,MATCH($D48,Data!$CG:$CG,0)-1,MATCH($E48&amp;"/"&amp;V$1,Data!$1:$1,0)-1)))</f>
        <v/>
      </c>
      <c r="W48" s="257" t="str">
        <f ca="1">IF(ISERROR(OFFSET(Data!$A$1,MATCH($D48,Data!$CG:$CG,0)-1,MATCH($E48&amp;"/"&amp;W$1,Data!$1:$1,0)-1))=TRUE,"",IF(OFFSET(Data!$A$1,MATCH($D48,Data!$CG:$CG,0)-1,MATCH($E48&amp;"/"&amp;W$1,Data!$1:$1,0)-1)=0,"",OFFSET(Data!$A$1,MATCH($D48,Data!$CG:$CG,0)-1,MATCH($E48&amp;"/"&amp;W$1,Data!$1:$1,0)-1)))</f>
        <v/>
      </c>
      <c r="X48" s="256" t="str">
        <f ca="1">IF(ISERROR(OFFSET(Data!$A$1,MATCH($D48,Data!$CG:$CG,0)-1,MATCH($E48&amp;"/"&amp;X$1,Data!$1:$1,0)-1))=TRUE,"",IF(OFFSET(Data!$A$1,MATCH($D48,Data!$CG:$CG,0)-1,MATCH($E48&amp;"/"&amp;X$1,Data!$1:$1,0)-1)=0,"",OFFSET(Data!$A$1,MATCH($D48,Data!$CG:$CG,0)-1,MATCH($E48&amp;"/"&amp;X$1,Data!$1:$1,0)-1)))</f>
        <v/>
      </c>
      <c r="Y48" s="256" t="str">
        <f ca="1">IF(ISERROR(OFFSET(Data!$A$1,MATCH($D48,Data!$CG:$CG,0)-1,MATCH($E48&amp;"/"&amp;Y$1,Data!$1:$1,0)-1))=TRUE,"",IF(OFFSET(Data!$A$1,MATCH($D48,Data!$CG:$CG,0)-1,MATCH($E48&amp;"/"&amp;Y$1,Data!$1:$1,0)-1)=0,"",OFFSET(Data!$A$1,MATCH($D48,Data!$CG:$CG,0)-1,MATCH($E48&amp;"/"&amp;Y$1,Data!$1:$1,0)-1)))</f>
        <v/>
      </c>
      <c r="Z48" s="256" t="str">
        <f ca="1">IF(ISERROR(OFFSET(Data!$A$1,MATCH($D48,Data!$CG:$CG,0)-1,MATCH($E48&amp;"/"&amp;Z$1,Data!$1:$1,0)-1))=TRUE,"",IF(OFFSET(Data!$A$1,MATCH($D48,Data!$CG:$CG,0)-1,MATCH($E48&amp;"/"&amp;Z$1,Data!$1:$1,0)-1)=0,"",OFFSET(Data!$A$1,MATCH($D48,Data!$CG:$CG,0)-1,MATCH($E48&amp;"/"&amp;Z$1,Data!$1:$1,0)-1)))</f>
        <v/>
      </c>
      <c r="AA48" s="256" t="str">
        <f ca="1">IF(ISERROR(OFFSET(Data!$A$1,MATCH($D48,Data!$CG:$CG,0)-1,MATCH($E48&amp;"/"&amp;AA$1,Data!$1:$1,0)-1))=TRUE,"",IF(OFFSET(Data!$A$1,MATCH($D48,Data!$CG:$CG,0)-1,MATCH($E48&amp;"/"&amp;AA$1,Data!$1:$1,0)-1)=0,"",OFFSET(Data!$A$1,MATCH($D48,Data!$CG:$CG,0)-1,MATCH($E48&amp;"/"&amp;AA$1,Data!$1:$1,0)-1)))</f>
        <v/>
      </c>
      <c r="AB48" s="256" t="str">
        <f ca="1">IF(ISERROR(OFFSET(Data!$A$1,MATCH($D48,Data!$CG:$CG,0)-1,MATCH($E48&amp;"/"&amp;AB$1,Data!$1:$1,0)-1))=TRUE,"",IF(OFFSET(Data!$A$1,MATCH($D48,Data!$CG:$CG,0)-1,MATCH($E48&amp;"/"&amp;AB$1,Data!$1:$1,0)-1)=0,"",OFFSET(Data!$A$1,MATCH($D48,Data!$CG:$CG,0)-1,MATCH($E48&amp;"/"&amp;AB$1,Data!$1:$1,0)-1)))</f>
        <v/>
      </c>
      <c r="AC48" s="256" t="str">
        <f ca="1">IF(ISERROR(OFFSET(Data!$A$1,MATCH($D48,Data!$CG:$CG,0)-1,MATCH($E48&amp;"/"&amp;AC$1,Data!$1:$1,0)-1))=TRUE,"",IF(OFFSET(Data!$A$1,MATCH($D48,Data!$CG:$CG,0)-1,MATCH($E48&amp;"/"&amp;AC$1,Data!$1:$1,0)-1)=0,"",OFFSET(Data!$A$1,MATCH($D48,Data!$CG:$CG,0)-1,MATCH($E48&amp;"/"&amp;AC$1,Data!$1:$1,0)-1)))</f>
        <v/>
      </c>
      <c r="AD48" s="256" t="str">
        <f ca="1">IF(ISERROR(OFFSET(Data!$A$1,MATCH($D48,Data!$CG:$CG,0)-1,MATCH($E48&amp;"/"&amp;AD$1,Data!$1:$1,0)-1))=TRUE,"",IF(OFFSET(Data!$A$1,MATCH($D48,Data!$CG:$CG,0)-1,MATCH($E48&amp;"/"&amp;AD$1,Data!$1:$1,0)-1)=0,"",OFFSET(Data!$A$1,MATCH($D48,Data!$CG:$CG,0)-1,MATCH($E48&amp;"/"&amp;AD$1,Data!$1:$1,0)-1)))</f>
        <v/>
      </c>
      <c r="AE48" s="256" t="str">
        <f ca="1">IF(ISERROR(OFFSET(Data!$A$1,MATCH($D48,Data!$CG:$CG,0)-1,MATCH($E48&amp;"/"&amp;AE$1,Data!$1:$1,0)-1))=TRUE,"",IF(OFFSET(Data!$A$1,MATCH($D48,Data!$CG:$CG,0)-1,MATCH($E48&amp;"/"&amp;AE$1,Data!$1:$1,0)-1)=0,"",OFFSET(Data!$A$1,MATCH($D48,Data!$CG:$CG,0)-1,MATCH($E48&amp;"/"&amp;AE$1,Data!$1:$1,0)-1)))</f>
        <v/>
      </c>
      <c r="AF48" s="258" t="str">
        <f ca="1">IF(ISERROR(OFFSET(Data!$A$1,MATCH($D48,Data!$CG:$CG,0)-1,MATCH($E48&amp;"/"&amp;AF$1,Data!$1:$1,0)-1))=TRUE,"",IF(OFFSET(Data!$A$1,MATCH($D48,Data!$CG:$CG,0)-1,MATCH($E48&amp;"/"&amp;AF$1,Data!$1:$1,0)-1)=0,"",OFFSET(Data!$A$1,MATCH($D48,Data!$CG:$CG,0)-1,MATCH($E48&amp;"/"&amp;AF$1,Data!$1:$1,0)-1)))</f>
        <v/>
      </c>
      <c r="AG48" s="197">
        <f t="shared" ca="1" si="4"/>
        <v>0</v>
      </c>
      <c r="AH48" s="209">
        <f ca="1">SUM(AG44:AG48)</f>
        <v>92</v>
      </c>
    </row>
    <row r="49" spans="1:34" ht="15" customHeight="1" x14ac:dyDescent="0.25">
      <c r="A49" s="445">
        <v>9</v>
      </c>
      <c r="B49" s="468">
        <f>INDEX(Data!CI:CI,MATCH("M"&amp;A49,Data!A:A,0))</f>
        <v>9</v>
      </c>
      <c r="C49" s="471" t="str">
        <f>INDEX(Data!CG:CG,MATCH("M"&amp;A49,Data!A:A,0))</f>
        <v>Gerhard Fluch</v>
      </c>
      <c r="D49" s="48" t="str">
        <f>IF(C49&lt;&gt;"",C49,#REF!)</f>
        <v>Gerhard Fluch</v>
      </c>
      <c r="E49" s="49" t="s">
        <v>21</v>
      </c>
      <c r="F49" s="247">
        <f ca="1">IF(ISERROR(OFFSET(Data!$A$1,MATCH($D49,Data!$CG:$CG,0)-1,MATCH($E49&amp;"/"&amp;F$1,Data!$1:$1,0)-1))=TRUE,"",IF(OFFSET(Data!$A$1,MATCH($D49,Data!$CG:$CG,0)-1,MATCH($E49&amp;"/"&amp;F$1,Data!$1:$1,0)-1)=0,"",OFFSET(Data!$A$1,MATCH($D49,Data!$CG:$CG,0)-1,MATCH($E49&amp;"/"&amp;F$1,Data!$1:$1,0)-1)))</f>
        <v>3</v>
      </c>
      <c r="G49" s="246">
        <f ca="1">IF(ISERROR(OFFSET(Data!$A$1,MATCH($D49,Data!$CG:$CG,0)-1,MATCH($E49&amp;"/"&amp;G$1,Data!$1:$1,0)-1))=TRUE,"",IF(OFFSET(Data!$A$1,MATCH($D49,Data!$CG:$CG,0)-1,MATCH($E49&amp;"/"&amp;G$1,Data!$1:$1,0)-1)=0,"",OFFSET(Data!$A$1,MATCH($D49,Data!$CG:$CG,0)-1,MATCH($E49&amp;"/"&amp;G$1,Data!$1:$1,0)-1)))</f>
        <v>3</v>
      </c>
      <c r="H49" s="246">
        <f ca="1">IF(ISERROR(OFFSET(Data!$A$1,MATCH($D49,Data!$CG:$CG,0)-1,MATCH($E49&amp;"/"&amp;H$1,Data!$1:$1,0)-1))=TRUE,"",IF(OFFSET(Data!$A$1,MATCH($D49,Data!$CG:$CG,0)-1,MATCH($E49&amp;"/"&amp;H$1,Data!$1:$1,0)-1)=0,"",OFFSET(Data!$A$1,MATCH($D49,Data!$CG:$CG,0)-1,MATCH($E49&amp;"/"&amp;H$1,Data!$1:$1,0)-1)))</f>
        <v>3</v>
      </c>
      <c r="I49" s="246">
        <f ca="1">IF(ISERROR(OFFSET(Data!$A$1,MATCH($D49,Data!$CG:$CG,0)-1,MATCH($E49&amp;"/"&amp;I$1,Data!$1:$1,0)-1))=TRUE,"",IF(OFFSET(Data!$A$1,MATCH($D49,Data!$CG:$CG,0)-1,MATCH($E49&amp;"/"&amp;I$1,Data!$1:$1,0)-1)=0,"",OFFSET(Data!$A$1,MATCH($D49,Data!$CG:$CG,0)-1,MATCH($E49&amp;"/"&amp;I$1,Data!$1:$1,0)-1)))</f>
        <v>3</v>
      </c>
      <c r="J49" s="246">
        <f ca="1">IF(ISERROR(OFFSET(Data!$A$1,MATCH($D49,Data!$CG:$CG,0)-1,MATCH($E49&amp;"/"&amp;J$1,Data!$1:$1,0)-1))=TRUE,"",IF(OFFSET(Data!$A$1,MATCH($D49,Data!$CG:$CG,0)-1,MATCH($E49&amp;"/"&amp;J$1,Data!$1:$1,0)-1)=0,"",OFFSET(Data!$A$1,MATCH($D49,Data!$CG:$CG,0)-1,MATCH($E49&amp;"/"&amp;J$1,Data!$1:$1,0)-1)))</f>
        <v>3</v>
      </c>
      <c r="K49" s="263">
        <f ca="1">IF(ISERROR(OFFSET(Data!$A$1,MATCH($D49,Data!$CG:$CG,0)-1,MATCH($E49&amp;"/"&amp;K$1,Data!$1:$1,0)-1))=TRUE,"",IF(OFFSET(Data!$A$1,MATCH($D49,Data!$CG:$CG,0)-1,MATCH($E49&amp;"/"&amp;K$1,Data!$1:$1,0)-1)=0,"",OFFSET(Data!$A$1,MATCH($D49,Data!$CG:$CG,0)-1,MATCH($E49&amp;"/"&amp;K$1,Data!$1:$1,0)-1)))</f>
        <v>5</v>
      </c>
      <c r="L49" s="246">
        <f ca="1">IF(ISERROR(OFFSET(Data!$A$1,MATCH($D49,Data!$CG:$CG,0)-1,MATCH($E49&amp;"/"&amp;L$1,Data!$1:$1,0)-1))=TRUE,"",IF(OFFSET(Data!$A$1,MATCH($D49,Data!$CG:$CG,0)-1,MATCH($E49&amp;"/"&amp;L$1,Data!$1:$1,0)-1)=0,"",OFFSET(Data!$A$1,MATCH($D49,Data!$CG:$CG,0)-1,MATCH($E49&amp;"/"&amp;L$1,Data!$1:$1,0)-1)))</f>
        <v>3</v>
      </c>
      <c r="M49" s="260">
        <f ca="1">IF(ISERROR(OFFSET(Data!$A$1,MATCH($D49,Data!$CG:$CG,0)-1,MATCH($E49&amp;"/"&amp;M$1,Data!$1:$1,0)-1))=TRUE,"",IF(OFFSET(Data!$A$1,MATCH($D49,Data!$CG:$CG,0)-1,MATCH($E49&amp;"/"&amp;M$1,Data!$1:$1,0)-1)=0,"",OFFSET(Data!$A$1,MATCH($D49,Data!$CG:$CG,0)-1,MATCH($E49&amp;"/"&amp;M$1,Data!$1:$1,0)-1)))</f>
        <v>4</v>
      </c>
      <c r="N49" s="246">
        <f ca="1">IF(ISERROR(OFFSET(Data!$A$1,MATCH($D49,Data!$CG:$CG,0)-1,MATCH($E49&amp;"/"&amp;N$1,Data!$1:$1,0)-1))=TRUE,"",IF(OFFSET(Data!$A$1,MATCH($D49,Data!$CG:$CG,0)-1,MATCH($E49&amp;"/"&amp;N$1,Data!$1:$1,0)-1)=0,"",OFFSET(Data!$A$1,MATCH($D49,Data!$CG:$CG,0)-1,MATCH($E49&amp;"/"&amp;N$1,Data!$1:$1,0)-1)))</f>
        <v>4</v>
      </c>
      <c r="O49" s="260">
        <f ca="1">IF(ISERROR(OFFSET(Data!$A$1,MATCH($D49,Data!$CG:$CG,0)-1,MATCH($E49&amp;"/"&amp;O$1,Data!$1:$1,0)-1))=TRUE,"",IF(OFFSET(Data!$A$1,MATCH($D49,Data!$CG:$CG,0)-1,MATCH($E49&amp;"/"&amp;O$1,Data!$1:$1,0)-1)=0,"",OFFSET(Data!$A$1,MATCH($D49,Data!$CG:$CG,0)-1,MATCH($E49&amp;"/"&amp;O$1,Data!$1:$1,0)-1)))</f>
        <v>4</v>
      </c>
      <c r="P49" s="260">
        <f ca="1">IF(ISERROR(OFFSET(Data!$A$1,MATCH($D49,Data!$CG:$CG,0)-1,MATCH($E49&amp;"/"&amp;P$1,Data!$1:$1,0)-1))=TRUE,"",IF(OFFSET(Data!$A$1,MATCH($D49,Data!$CG:$CG,0)-1,MATCH($E49&amp;"/"&amp;P$1,Data!$1:$1,0)-1)=0,"",OFFSET(Data!$A$1,MATCH($D49,Data!$CG:$CG,0)-1,MATCH($E49&amp;"/"&amp;P$1,Data!$1:$1,0)-1)))</f>
        <v>4</v>
      </c>
      <c r="Q49" s="246">
        <f ca="1">IF(ISERROR(OFFSET(Data!$A$1,MATCH($D49,Data!$CG:$CG,0)-1,MATCH($E49&amp;"/"&amp;Q$1,Data!$1:$1,0)-1))=TRUE,"",IF(OFFSET(Data!$A$1,MATCH($D49,Data!$CG:$CG,0)-1,MATCH($E49&amp;"/"&amp;Q$1,Data!$1:$1,0)-1)=0,"",OFFSET(Data!$A$1,MATCH($D49,Data!$CG:$CG,0)-1,MATCH($E49&amp;"/"&amp;Q$1,Data!$1:$1,0)-1)))</f>
        <v>3</v>
      </c>
      <c r="R49" s="260">
        <f ca="1">IF(ISERROR(OFFSET(Data!$A$1,MATCH($D49,Data!$CG:$CG,0)-1,MATCH($E49&amp;"/"&amp;R$1,Data!$1:$1,0)-1))=TRUE,"",IF(OFFSET(Data!$A$1,MATCH($D49,Data!$CG:$CG,0)-1,MATCH($E49&amp;"/"&amp;R$1,Data!$1:$1,0)-1)=0,"",OFFSET(Data!$A$1,MATCH($D49,Data!$CG:$CG,0)-1,MATCH($E49&amp;"/"&amp;R$1,Data!$1:$1,0)-1)))</f>
        <v>5</v>
      </c>
      <c r="S49" s="250" t="str">
        <f ca="1">IF(ISERROR(OFFSET(Data!$A$1,MATCH($D49,Data!$CG:$CG,0)-1,MATCH($E49&amp;"/"&amp;S$1,Data!$1:$1,0)-1))=TRUE,"",IF(OFFSET(Data!$A$1,MATCH($D49,Data!$CG:$CG,0)-1,MATCH($E49&amp;"/"&amp;S$1,Data!$1:$1,0)-1)=0,"",OFFSET(Data!$A$1,MATCH($D49,Data!$CG:$CG,0)-1,MATCH($E49&amp;"/"&amp;S$1,Data!$1:$1,0)-1)))</f>
        <v/>
      </c>
      <c r="T49" s="250" t="str">
        <f ca="1">IF(ISERROR(OFFSET(Data!$A$1,MATCH($D49,Data!$CG:$CG,0)-1,MATCH($E49&amp;"/"&amp;T$1,Data!$1:$1,0)-1))=TRUE,"",IF(OFFSET(Data!$A$1,MATCH($D49,Data!$CG:$CG,0)-1,MATCH($E49&amp;"/"&amp;T$1,Data!$1:$1,0)-1)=0,"",OFFSET(Data!$A$1,MATCH($D49,Data!$CG:$CG,0)-1,MATCH($E49&amp;"/"&amp;T$1,Data!$1:$1,0)-1)))</f>
        <v/>
      </c>
      <c r="U49" s="250" t="str">
        <f ca="1">IF(ISERROR(OFFSET(Data!$A$1,MATCH($D49,Data!$CG:$CG,0)-1,MATCH($E49&amp;"/"&amp;U$1,Data!$1:$1,0)-1))=TRUE,"",IF(OFFSET(Data!$A$1,MATCH($D49,Data!$CG:$CG,0)-1,MATCH($E49&amp;"/"&amp;U$1,Data!$1:$1,0)-1)=0,"",OFFSET(Data!$A$1,MATCH($D49,Data!$CG:$CG,0)-1,MATCH($E49&amp;"/"&amp;U$1,Data!$1:$1,0)-1)))</f>
        <v/>
      </c>
      <c r="V49" s="250" t="str">
        <f ca="1">IF(ISERROR(OFFSET(Data!$A$1,MATCH($D49,Data!$CG:$CG,0)-1,MATCH($E49&amp;"/"&amp;V$1,Data!$1:$1,0)-1))=TRUE,"",IF(OFFSET(Data!$A$1,MATCH($D49,Data!$CG:$CG,0)-1,MATCH($E49&amp;"/"&amp;V$1,Data!$1:$1,0)-1)=0,"",OFFSET(Data!$A$1,MATCH($D49,Data!$CG:$CG,0)-1,MATCH($E49&amp;"/"&amp;V$1,Data!$1:$1,0)-1)))</f>
        <v/>
      </c>
      <c r="W49" s="272" t="str">
        <f ca="1">IF(ISERROR(OFFSET(Data!$A$1,MATCH($D49,Data!$CG:$CG,0)-1,MATCH($E49&amp;"/"&amp;W$1,Data!$1:$1,0)-1))=TRUE,"",IF(OFFSET(Data!$A$1,MATCH($D49,Data!$CG:$CG,0)-1,MATCH($E49&amp;"/"&amp;W$1,Data!$1:$1,0)-1)=0,"",OFFSET(Data!$A$1,MATCH($D49,Data!$CG:$CG,0)-1,MATCH($E49&amp;"/"&amp;W$1,Data!$1:$1,0)-1)))</f>
        <v/>
      </c>
      <c r="X49" s="250" t="str">
        <f ca="1">IF(ISERROR(OFFSET(Data!$A$1,MATCH($D49,Data!$CG:$CG,0)-1,MATCH($E49&amp;"/"&amp;X$1,Data!$1:$1,0)-1))=TRUE,"",IF(OFFSET(Data!$A$1,MATCH($D49,Data!$CG:$CG,0)-1,MATCH($E49&amp;"/"&amp;X$1,Data!$1:$1,0)-1)=0,"",OFFSET(Data!$A$1,MATCH($D49,Data!$CG:$CG,0)-1,MATCH($E49&amp;"/"&amp;X$1,Data!$1:$1,0)-1)))</f>
        <v/>
      </c>
      <c r="Y49" s="250" t="str">
        <f ca="1">IF(ISERROR(OFFSET(Data!$A$1,MATCH($D49,Data!$CG:$CG,0)-1,MATCH($E49&amp;"/"&amp;Y$1,Data!$1:$1,0)-1))=TRUE,"",IF(OFFSET(Data!$A$1,MATCH($D49,Data!$CG:$CG,0)-1,MATCH($E49&amp;"/"&amp;Y$1,Data!$1:$1,0)-1)=0,"",OFFSET(Data!$A$1,MATCH($D49,Data!$CG:$CG,0)-1,MATCH($E49&amp;"/"&amp;Y$1,Data!$1:$1,0)-1)))</f>
        <v/>
      </c>
      <c r="Z49" s="250" t="str">
        <f ca="1">IF(ISERROR(OFFSET(Data!$A$1,MATCH($D49,Data!$CG:$CG,0)-1,MATCH($E49&amp;"/"&amp;Z$1,Data!$1:$1,0)-1))=TRUE,"",IF(OFFSET(Data!$A$1,MATCH($D49,Data!$CG:$CG,0)-1,MATCH($E49&amp;"/"&amp;Z$1,Data!$1:$1,0)-1)=0,"",OFFSET(Data!$A$1,MATCH($D49,Data!$CG:$CG,0)-1,MATCH($E49&amp;"/"&amp;Z$1,Data!$1:$1,0)-1)))</f>
        <v/>
      </c>
      <c r="AA49" s="250" t="str">
        <f ca="1">IF(ISERROR(OFFSET(Data!$A$1,MATCH($D49,Data!$CG:$CG,0)-1,MATCH($E49&amp;"/"&amp;AA$1,Data!$1:$1,0)-1))=TRUE,"",IF(OFFSET(Data!$A$1,MATCH($D49,Data!$CG:$CG,0)-1,MATCH($E49&amp;"/"&amp;AA$1,Data!$1:$1,0)-1)=0,"",OFFSET(Data!$A$1,MATCH($D49,Data!$CG:$CG,0)-1,MATCH($E49&amp;"/"&amp;AA$1,Data!$1:$1,0)-1)))</f>
        <v/>
      </c>
      <c r="AB49" s="250" t="str">
        <f ca="1">IF(ISERROR(OFFSET(Data!$A$1,MATCH($D49,Data!$CG:$CG,0)-1,MATCH($E49&amp;"/"&amp;AB$1,Data!$1:$1,0)-1))=TRUE,"",IF(OFFSET(Data!$A$1,MATCH($D49,Data!$CG:$CG,0)-1,MATCH($E49&amp;"/"&amp;AB$1,Data!$1:$1,0)-1)=0,"",OFFSET(Data!$A$1,MATCH($D49,Data!$CG:$CG,0)-1,MATCH($E49&amp;"/"&amp;AB$1,Data!$1:$1,0)-1)))</f>
        <v/>
      </c>
      <c r="AC49" s="250" t="str">
        <f ca="1">IF(ISERROR(OFFSET(Data!$A$1,MATCH($D49,Data!$CG:$CG,0)-1,MATCH($E49&amp;"/"&amp;AC$1,Data!$1:$1,0)-1))=TRUE,"",IF(OFFSET(Data!$A$1,MATCH($D49,Data!$CG:$CG,0)-1,MATCH($E49&amp;"/"&amp;AC$1,Data!$1:$1,0)-1)=0,"",OFFSET(Data!$A$1,MATCH($D49,Data!$CG:$CG,0)-1,MATCH($E49&amp;"/"&amp;AC$1,Data!$1:$1,0)-1)))</f>
        <v/>
      </c>
      <c r="AD49" s="250" t="str">
        <f ca="1">IF(ISERROR(OFFSET(Data!$A$1,MATCH($D49,Data!$CG:$CG,0)-1,MATCH($E49&amp;"/"&amp;AD$1,Data!$1:$1,0)-1))=TRUE,"",IF(OFFSET(Data!$A$1,MATCH($D49,Data!$CG:$CG,0)-1,MATCH($E49&amp;"/"&amp;AD$1,Data!$1:$1,0)-1)=0,"",OFFSET(Data!$A$1,MATCH($D49,Data!$CG:$CG,0)-1,MATCH($E49&amp;"/"&amp;AD$1,Data!$1:$1,0)-1)))</f>
        <v/>
      </c>
      <c r="AE49" s="250" t="str">
        <f ca="1">IF(ISERROR(OFFSET(Data!$A$1,MATCH($D49,Data!$CG:$CG,0)-1,MATCH($E49&amp;"/"&amp;AE$1,Data!$1:$1,0)-1))=TRUE,"",IF(OFFSET(Data!$A$1,MATCH($D49,Data!$CG:$CG,0)-1,MATCH($E49&amp;"/"&amp;AE$1,Data!$1:$1,0)-1)=0,"",OFFSET(Data!$A$1,MATCH($D49,Data!$CG:$CG,0)-1,MATCH($E49&amp;"/"&amp;AE$1,Data!$1:$1,0)-1)))</f>
        <v/>
      </c>
      <c r="AF49" s="251" t="str">
        <f ca="1">IF(ISERROR(OFFSET(Data!$A$1,MATCH($D49,Data!$CG:$CG,0)-1,MATCH($E49&amp;"/"&amp;AF$1,Data!$1:$1,0)-1))=TRUE,"",IF(OFFSET(Data!$A$1,MATCH($D49,Data!$CG:$CG,0)-1,MATCH($E49&amp;"/"&amp;AF$1,Data!$1:$1,0)-1)=0,"",OFFSET(Data!$A$1,MATCH($D49,Data!$CG:$CG,0)-1,MATCH($E49&amp;"/"&amp;AF$1,Data!$1:$1,0)-1)))</f>
        <v/>
      </c>
      <c r="AG49" s="206">
        <f t="shared" ca="1" si="4"/>
        <v>47</v>
      </c>
      <c r="AH49" s="207">
        <f ca="1">AG49</f>
        <v>47</v>
      </c>
    </row>
    <row r="50" spans="1:34" ht="15" customHeight="1" thickBot="1" x14ac:dyDescent="0.3">
      <c r="A50" s="446"/>
      <c r="B50" s="469"/>
      <c r="C50" s="472"/>
      <c r="D50" s="50" t="str">
        <f>IF(C50&lt;&gt;"",C50,D49)</f>
        <v>Gerhard Fluch</v>
      </c>
      <c r="E50" s="51" t="s">
        <v>22</v>
      </c>
      <c r="F50" s="267">
        <f ca="1">IF(ISERROR(OFFSET(Data!$A$1,MATCH($D50,Data!$CG:$CG,0)-1,MATCH($E50&amp;"/"&amp;F$1,Data!$1:$1,0)-1))=TRUE,"",IF(OFFSET(Data!$A$1,MATCH($D50,Data!$CG:$CG,0)-1,MATCH($E50&amp;"/"&amp;F$1,Data!$1:$1,0)-1)=0,"",OFFSET(Data!$A$1,MATCH($D50,Data!$CG:$CG,0)-1,MATCH($E50&amp;"/"&amp;F$1,Data!$1:$1,0)-1)))</f>
        <v>4</v>
      </c>
      <c r="G50" s="249">
        <f ca="1">IF(ISERROR(OFFSET(Data!$A$1,MATCH($D50,Data!$CG:$CG,0)-1,MATCH($E50&amp;"/"&amp;G$1,Data!$1:$1,0)-1))=TRUE,"",IF(OFFSET(Data!$A$1,MATCH($D50,Data!$CG:$CG,0)-1,MATCH($E50&amp;"/"&amp;G$1,Data!$1:$1,0)-1)=0,"",OFFSET(Data!$A$1,MATCH($D50,Data!$CG:$CG,0)-1,MATCH($E50&amp;"/"&amp;G$1,Data!$1:$1,0)-1)))</f>
        <v>3</v>
      </c>
      <c r="H50" s="261">
        <f ca="1">IF(ISERROR(OFFSET(Data!$A$1,MATCH($D50,Data!$CG:$CG,0)-1,MATCH($E50&amp;"/"&amp;H$1,Data!$1:$1,0)-1))=TRUE,"",IF(OFFSET(Data!$A$1,MATCH($D50,Data!$CG:$CG,0)-1,MATCH($E50&amp;"/"&amp;H$1,Data!$1:$1,0)-1)=0,"",OFFSET(Data!$A$1,MATCH($D50,Data!$CG:$CG,0)-1,MATCH($E50&amp;"/"&amp;H$1,Data!$1:$1,0)-1)))</f>
        <v>4</v>
      </c>
      <c r="I50" s="249">
        <f ca="1">IF(ISERROR(OFFSET(Data!$A$1,MATCH($D50,Data!$CG:$CG,0)-1,MATCH($E50&amp;"/"&amp;I$1,Data!$1:$1,0)-1))=TRUE,"",IF(OFFSET(Data!$A$1,MATCH($D50,Data!$CG:$CG,0)-1,MATCH($E50&amp;"/"&amp;I$1,Data!$1:$1,0)-1)=0,"",OFFSET(Data!$A$1,MATCH($D50,Data!$CG:$CG,0)-1,MATCH($E50&amp;"/"&amp;I$1,Data!$1:$1,0)-1)))</f>
        <v>3</v>
      </c>
      <c r="J50" s="249">
        <f ca="1">IF(ISERROR(OFFSET(Data!$A$1,MATCH($D50,Data!$CG:$CG,0)-1,MATCH($E50&amp;"/"&amp;J$1,Data!$1:$1,0)-1))=TRUE,"",IF(OFFSET(Data!$A$1,MATCH($D50,Data!$CG:$CG,0)-1,MATCH($E50&amp;"/"&amp;J$1,Data!$1:$1,0)-1)=0,"",OFFSET(Data!$A$1,MATCH($D50,Data!$CG:$CG,0)-1,MATCH($E50&amp;"/"&amp;J$1,Data!$1:$1,0)-1)))</f>
        <v>3</v>
      </c>
      <c r="K50" s="261">
        <f ca="1">IF(ISERROR(OFFSET(Data!$A$1,MATCH($D50,Data!$CG:$CG,0)-1,MATCH($E50&amp;"/"&amp;K$1,Data!$1:$1,0)-1))=TRUE,"",IF(OFFSET(Data!$A$1,MATCH($D50,Data!$CG:$CG,0)-1,MATCH($E50&amp;"/"&amp;K$1,Data!$1:$1,0)-1)=0,"",OFFSET(Data!$A$1,MATCH($D50,Data!$CG:$CG,0)-1,MATCH($E50&amp;"/"&amp;K$1,Data!$1:$1,0)-1)))</f>
        <v>4</v>
      </c>
      <c r="L50" s="249">
        <f ca="1">IF(ISERROR(OFFSET(Data!$A$1,MATCH($D50,Data!$CG:$CG,0)-1,MATCH($E50&amp;"/"&amp;L$1,Data!$1:$1,0)-1))=TRUE,"",IF(OFFSET(Data!$A$1,MATCH($D50,Data!$CG:$CG,0)-1,MATCH($E50&amp;"/"&amp;L$1,Data!$1:$1,0)-1)=0,"",OFFSET(Data!$A$1,MATCH($D50,Data!$CG:$CG,0)-1,MATCH($E50&amp;"/"&amp;L$1,Data!$1:$1,0)-1)))</f>
        <v>3</v>
      </c>
      <c r="M50" s="249">
        <f ca="1">IF(ISERROR(OFFSET(Data!$A$1,MATCH($D50,Data!$CG:$CG,0)-1,MATCH($E50&amp;"/"&amp;M$1,Data!$1:$1,0)-1))=TRUE,"",IF(OFFSET(Data!$A$1,MATCH($D50,Data!$CG:$CG,0)-1,MATCH($E50&amp;"/"&amp;M$1,Data!$1:$1,0)-1)=0,"",OFFSET(Data!$A$1,MATCH($D50,Data!$CG:$CG,0)-1,MATCH($E50&amp;"/"&amp;M$1,Data!$1:$1,0)-1)))</f>
        <v>3</v>
      </c>
      <c r="N50" s="261">
        <f ca="1">IF(ISERROR(OFFSET(Data!$A$1,MATCH($D50,Data!$CG:$CG,0)-1,MATCH($E50&amp;"/"&amp;N$1,Data!$1:$1,0)-1))=TRUE,"",IF(OFFSET(Data!$A$1,MATCH($D50,Data!$CG:$CG,0)-1,MATCH($E50&amp;"/"&amp;N$1,Data!$1:$1,0)-1)=0,"",OFFSET(Data!$A$1,MATCH($D50,Data!$CG:$CG,0)-1,MATCH($E50&amp;"/"&amp;N$1,Data!$1:$1,0)-1)))</f>
        <v>5</v>
      </c>
      <c r="O50" s="261">
        <f ca="1">IF(ISERROR(OFFSET(Data!$A$1,MATCH($D50,Data!$CG:$CG,0)-1,MATCH($E50&amp;"/"&amp;O$1,Data!$1:$1,0)-1))=TRUE,"",IF(OFFSET(Data!$A$1,MATCH($D50,Data!$CG:$CG,0)-1,MATCH($E50&amp;"/"&amp;O$1,Data!$1:$1,0)-1)=0,"",OFFSET(Data!$A$1,MATCH($D50,Data!$CG:$CG,0)-1,MATCH($E50&amp;"/"&amp;O$1,Data!$1:$1,0)-1)))</f>
        <v>4</v>
      </c>
      <c r="P50" s="249">
        <f ca="1">IF(ISERROR(OFFSET(Data!$A$1,MATCH($D50,Data!$CG:$CG,0)-1,MATCH($E50&amp;"/"&amp;P$1,Data!$1:$1,0)-1))=TRUE,"",IF(OFFSET(Data!$A$1,MATCH($D50,Data!$CG:$CG,0)-1,MATCH($E50&amp;"/"&amp;P$1,Data!$1:$1,0)-1)=0,"",OFFSET(Data!$A$1,MATCH($D50,Data!$CG:$CG,0)-1,MATCH($E50&amp;"/"&amp;P$1,Data!$1:$1,0)-1)))</f>
        <v>3</v>
      </c>
      <c r="Q50" s="261">
        <f ca="1">IF(ISERROR(OFFSET(Data!$A$1,MATCH($D50,Data!$CG:$CG,0)-1,MATCH($E50&amp;"/"&amp;Q$1,Data!$1:$1,0)-1))=TRUE,"",IF(OFFSET(Data!$A$1,MATCH($D50,Data!$CG:$CG,0)-1,MATCH($E50&amp;"/"&amp;Q$1,Data!$1:$1,0)-1)=0,"",OFFSET(Data!$A$1,MATCH($D50,Data!$CG:$CG,0)-1,MATCH($E50&amp;"/"&amp;Q$1,Data!$1:$1,0)-1)))</f>
        <v>4</v>
      </c>
      <c r="R50" s="249">
        <f ca="1">IF(ISERROR(OFFSET(Data!$A$1,MATCH($D50,Data!$CG:$CG,0)-1,MATCH($E50&amp;"/"&amp;R$1,Data!$1:$1,0)-1))=TRUE,"",IF(OFFSET(Data!$A$1,MATCH($D50,Data!$CG:$CG,0)-1,MATCH($E50&amp;"/"&amp;R$1,Data!$1:$1,0)-1)=0,"",OFFSET(Data!$A$1,MATCH($D50,Data!$CG:$CG,0)-1,MATCH($E50&amp;"/"&amp;R$1,Data!$1:$1,0)-1)))</f>
        <v>4</v>
      </c>
      <c r="S50" s="252" t="str">
        <f ca="1">IF(ISERROR(OFFSET(Data!$A$1,MATCH($D50,Data!$CG:$CG,0)-1,MATCH($E50&amp;"/"&amp;S$1,Data!$1:$1,0)-1))=TRUE,"",IF(OFFSET(Data!$A$1,MATCH($D50,Data!$CG:$CG,0)-1,MATCH($E50&amp;"/"&amp;S$1,Data!$1:$1,0)-1)=0,"",OFFSET(Data!$A$1,MATCH($D50,Data!$CG:$CG,0)-1,MATCH($E50&amp;"/"&amp;S$1,Data!$1:$1,0)-1)))</f>
        <v/>
      </c>
      <c r="T50" s="252" t="str">
        <f ca="1">IF(ISERROR(OFFSET(Data!$A$1,MATCH($D50,Data!$CG:$CG,0)-1,MATCH($E50&amp;"/"&amp;T$1,Data!$1:$1,0)-1))=TRUE,"",IF(OFFSET(Data!$A$1,MATCH($D50,Data!$CG:$CG,0)-1,MATCH($E50&amp;"/"&amp;T$1,Data!$1:$1,0)-1)=0,"",OFFSET(Data!$A$1,MATCH($D50,Data!$CG:$CG,0)-1,MATCH($E50&amp;"/"&amp;T$1,Data!$1:$1,0)-1)))</f>
        <v/>
      </c>
      <c r="U50" s="252" t="str">
        <f ca="1">IF(ISERROR(OFFSET(Data!$A$1,MATCH($D50,Data!$CG:$CG,0)-1,MATCH($E50&amp;"/"&amp;U$1,Data!$1:$1,0)-1))=TRUE,"",IF(OFFSET(Data!$A$1,MATCH($D50,Data!$CG:$CG,0)-1,MATCH($E50&amp;"/"&amp;U$1,Data!$1:$1,0)-1)=0,"",OFFSET(Data!$A$1,MATCH($D50,Data!$CG:$CG,0)-1,MATCH($E50&amp;"/"&amp;U$1,Data!$1:$1,0)-1)))</f>
        <v/>
      </c>
      <c r="V50" s="252" t="str">
        <f ca="1">IF(ISERROR(OFFSET(Data!$A$1,MATCH($D50,Data!$CG:$CG,0)-1,MATCH($E50&amp;"/"&amp;V$1,Data!$1:$1,0)-1))=TRUE,"",IF(OFFSET(Data!$A$1,MATCH($D50,Data!$CG:$CG,0)-1,MATCH($E50&amp;"/"&amp;V$1,Data!$1:$1,0)-1)=0,"",OFFSET(Data!$A$1,MATCH($D50,Data!$CG:$CG,0)-1,MATCH($E50&amp;"/"&amp;V$1,Data!$1:$1,0)-1)))</f>
        <v/>
      </c>
      <c r="W50" s="269" t="str">
        <f ca="1">IF(ISERROR(OFFSET(Data!$A$1,MATCH($D50,Data!$CG:$CG,0)-1,MATCH($E50&amp;"/"&amp;W$1,Data!$1:$1,0)-1))=TRUE,"",IF(OFFSET(Data!$A$1,MATCH($D50,Data!$CG:$CG,0)-1,MATCH($E50&amp;"/"&amp;W$1,Data!$1:$1,0)-1)=0,"",OFFSET(Data!$A$1,MATCH($D50,Data!$CG:$CG,0)-1,MATCH($E50&amp;"/"&amp;W$1,Data!$1:$1,0)-1)))</f>
        <v/>
      </c>
      <c r="X50" s="252" t="str">
        <f ca="1">IF(ISERROR(OFFSET(Data!$A$1,MATCH($D50,Data!$CG:$CG,0)-1,MATCH($E50&amp;"/"&amp;X$1,Data!$1:$1,0)-1))=TRUE,"",IF(OFFSET(Data!$A$1,MATCH($D50,Data!$CG:$CG,0)-1,MATCH($E50&amp;"/"&amp;X$1,Data!$1:$1,0)-1)=0,"",OFFSET(Data!$A$1,MATCH($D50,Data!$CG:$CG,0)-1,MATCH($E50&amp;"/"&amp;X$1,Data!$1:$1,0)-1)))</f>
        <v/>
      </c>
      <c r="Y50" s="252" t="str">
        <f ca="1">IF(ISERROR(OFFSET(Data!$A$1,MATCH($D50,Data!$CG:$CG,0)-1,MATCH($E50&amp;"/"&amp;Y$1,Data!$1:$1,0)-1))=TRUE,"",IF(OFFSET(Data!$A$1,MATCH($D50,Data!$CG:$CG,0)-1,MATCH($E50&amp;"/"&amp;Y$1,Data!$1:$1,0)-1)=0,"",OFFSET(Data!$A$1,MATCH($D50,Data!$CG:$CG,0)-1,MATCH($E50&amp;"/"&amp;Y$1,Data!$1:$1,0)-1)))</f>
        <v/>
      </c>
      <c r="Z50" s="252" t="str">
        <f ca="1">IF(ISERROR(OFFSET(Data!$A$1,MATCH($D50,Data!$CG:$CG,0)-1,MATCH($E50&amp;"/"&amp;Z$1,Data!$1:$1,0)-1))=TRUE,"",IF(OFFSET(Data!$A$1,MATCH($D50,Data!$CG:$CG,0)-1,MATCH($E50&amp;"/"&amp;Z$1,Data!$1:$1,0)-1)=0,"",OFFSET(Data!$A$1,MATCH($D50,Data!$CG:$CG,0)-1,MATCH($E50&amp;"/"&amp;Z$1,Data!$1:$1,0)-1)))</f>
        <v/>
      </c>
      <c r="AA50" s="252" t="str">
        <f ca="1">IF(ISERROR(OFFSET(Data!$A$1,MATCH($D50,Data!$CG:$CG,0)-1,MATCH($E50&amp;"/"&amp;AA$1,Data!$1:$1,0)-1))=TRUE,"",IF(OFFSET(Data!$A$1,MATCH($D50,Data!$CG:$CG,0)-1,MATCH($E50&amp;"/"&amp;AA$1,Data!$1:$1,0)-1)=0,"",OFFSET(Data!$A$1,MATCH($D50,Data!$CG:$CG,0)-1,MATCH($E50&amp;"/"&amp;AA$1,Data!$1:$1,0)-1)))</f>
        <v/>
      </c>
      <c r="AB50" s="252" t="str">
        <f ca="1">IF(ISERROR(OFFSET(Data!$A$1,MATCH($D50,Data!$CG:$CG,0)-1,MATCH($E50&amp;"/"&amp;AB$1,Data!$1:$1,0)-1))=TRUE,"",IF(OFFSET(Data!$A$1,MATCH($D50,Data!$CG:$CG,0)-1,MATCH($E50&amp;"/"&amp;AB$1,Data!$1:$1,0)-1)=0,"",OFFSET(Data!$A$1,MATCH($D50,Data!$CG:$CG,0)-1,MATCH($E50&amp;"/"&amp;AB$1,Data!$1:$1,0)-1)))</f>
        <v/>
      </c>
      <c r="AC50" s="252" t="str">
        <f ca="1">IF(ISERROR(OFFSET(Data!$A$1,MATCH($D50,Data!$CG:$CG,0)-1,MATCH($E50&amp;"/"&amp;AC$1,Data!$1:$1,0)-1))=TRUE,"",IF(OFFSET(Data!$A$1,MATCH($D50,Data!$CG:$CG,0)-1,MATCH($E50&amp;"/"&amp;AC$1,Data!$1:$1,0)-1)=0,"",OFFSET(Data!$A$1,MATCH($D50,Data!$CG:$CG,0)-1,MATCH($E50&amp;"/"&amp;AC$1,Data!$1:$1,0)-1)))</f>
        <v/>
      </c>
      <c r="AD50" s="252" t="str">
        <f ca="1">IF(ISERROR(OFFSET(Data!$A$1,MATCH($D50,Data!$CG:$CG,0)-1,MATCH($E50&amp;"/"&amp;AD$1,Data!$1:$1,0)-1))=TRUE,"",IF(OFFSET(Data!$A$1,MATCH($D50,Data!$CG:$CG,0)-1,MATCH($E50&amp;"/"&amp;AD$1,Data!$1:$1,0)-1)=0,"",OFFSET(Data!$A$1,MATCH($D50,Data!$CG:$CG,0)-1,MATCH($E50&amp;"/"&amp;AD$1,Data!$1:$1,0)-1)))</f>
        <v/>
      </c>
      <c r="AE50" s="252" t="str">
        <f ca="1">IF(ISERROR(OFFSET(Data!$A$1,MATCH($D50,Data!$CG:$CG,0)-1,MATCH($E50&amp;"/"&amp;AE$1,Data!$1:$1,0)-1))=TRUE,"",IF(OFFSET(Data!$A$1,MATCH($D50,Data!$CG:$CG,0)-1,MATCH($E50&amp;"/"&amp;AE$1,Data!$1:$1,0)-1)=0,"",OFFSET(Data!$A$1,MATCH($D50,Data!$CG:$CG,0)-1,MATCH($E50&amp;"/"&amp;AE$1,Data!$1:$1,0)-1)))</f>
        <v/>
      </c>
      <c r="AF50" s="253" t="str">
        <f ca="1">IF(ISERROR(OFFSET(Data!$A$1,MATCH($D50,Data!$CG:$CG,0)-1,MATCH($E50&amp;"/"&amp;AF$1,Data!$1:$1,0)-1))=TRUE,"",IF(OFFSET(Data!$A$1,MATCH($D50,Data!$CG:$CG,0)-1,MATCH($E50&amp;"/"&amp;AF$1,Data!$1:$1,0)-1)=0,"",OFFSET(Data!$A$1,MATCH($D50,Data!$CG:$CG,0)-1,MATCH($E50&amp;"/"&amp;AF$1,Data!$1:$1,0)-1)))</f>
        <v/>
      </c>
      <c r="AG50" s="188">
        <f t="shared" ca="1" si="4"/>
        <v>47</v>
      </c>
      <c r="AH50" s="208">
        <f ca="1">SUM(AG49:AG50)</f>
        <v>94</v>
      </c>
    </row>
    <row r="51" spans="1:34" ht="15" hidden="1" customHeight="1" x14ac:dyDescent="0.25">
      <c r="A51" s="446"/>
      <c r="B51" s="469"/>
      <c r="C51" s="472"/>
      <c r="D51" s="50" t="str">
        <f>IF(C51&lt;&gt;"",C51,D50)</f>
        <v>Gerhard Fluch</v>
      </c>
      <c r="E51" s="51" t="s">
        <v>23</v>
      </c>
      <c r="F51" s="254" t="str">
        <f ca="1">IF(ISERROR(OFFSET(Data!$A$1,MATCH($D51,Data!$CG:$CG,0)-1,MATCH($E51&amp;"/"&amp;F$1,Data!$1:$1,0)-1))=TRUE,"",IF(OFFSET(Data!$A$1,MATCH($D51,Data!$CG:$CG,0)-1,MATCH($E51&amp;"/"&amp;F$1,Data!$1:$1,0)-1)=0,"",OFFSET(Data!$A$1,MATCH($D51,Data!$CG:$CG,0)-1,MATCH($E51&amp;"/"&amp;F$1,Data!$1:$1,0)-1)))</f>
        <v/>
      </c>
      <c r="G51" s="252" t="str">
        <f ca="1">IF(ISERROR(OFFSET(Data!$A$1,MATCH($D51,Data!$CG:$CG,0)-1,MATCH($E51&amp;"/"&amp;G$1,Data!$1:$1,0)-1))=TRUE,"",IF(OFFSET(Data!$A$1,MATCH($D51,Data!$CG:$CG,0)-1,MATCH($E51&amp;"/"&amp;G$1,Data!$1:$1,0)-1)=0,"",OFFSET(Data!$A$1,MATCH($D51,Data!$CG:$CG,0)-1,MATCH($E51&amp;"/"&amp;G$1,Data!$1:$1,0)-1)))</f>
        <v/>
      </c>
      <c r="H51" s="252" t="str">
        <f ca="1">IF(ISERROR(OFFSET(Data!$A$1,MATCH($D51,Data!$CG:$CG,0)-1,MATCH($E51&amp;"/"&amp;H$1,Data!$1:$1,0)-1))=TRUE,"",IF(OFFSET(Data!$A$1,MATCH($D51,Data!$CG:$CG,0)-1,MATCH($E51&amp;"/"&amp;H$1,Data!$1:$1,0)-1)=0,"",OFFSET(Data!$A$1,MATCH($D51,Data!$CG:$CG,0)-1,MATCH($E51&amp;"/"&amp;H$1,Data!$1:$1,0)-1)))</f>
        <v/>
      </c>
      <c r="I51" s="252" t="str">
        <f ca="1">IF(ISERROR(OFFSET(Data!$A$1,MATCH($D51,Data!$CG:$CG,0)-1,MATCH($E51&amp;"/"&amp;I$1,Data!$1:$1,0)-1))=TRUE,"",IF(OFFSET(Data!$A$1,MATCH($D51,Data!$CG:$CG,0)-1,MATCH($E51&amp;"/"&amp;I$1,Data!$1:$1,0)-1)=0,"",OFFSET(Data!$A$1,MATCH($D51,Data!$CG:$CG,0)-1,MATCH($E51&amp;"/"&amp;I$1,Data!$1:$1,0)-1)))</f>
        <v/>
      </c>
      <c r="J51" s="252" t="str">
        <f ca="1">IF(ISERROR(OFFSET(Data!$A$1,MATCH($D51,Data!$CG:$CG,0)-1,MATCH($E51&amp;"/"&amp;J$1,Data!$1:$1,0)-1))=TRUE,"",IF(OFFSET(Data!$A$1,MATCH($D51,Data!$CG:$CG,0)-1,MATCH($E51&amp;"/"&amp;J$1,Data!$1:$1,0)-1)=0,"",OFFSET(Data!$A$1,MATCH($D51,Data!$CG:$CG,0)-1,MATCH($E51&amp;"/"&amp;J$1,Data!$1:$1,0)-1)))</f>
        <v/>
      </c>
      <c r="K51" s="252" t="str">
        <f ca="1">IF(ISERROR(OFFSET(Data!$A$1,MATCH($D51,Data!$CG:$CG,0)-1,MATCH($E51&amp;"/"&amp;K$1,Data!$1:$1,0)-1))=TRUE,"",IF(OFFSET(Data!$A$1,MATCH($D51,Data!$CG:$CG,0)-1,MATCH($E51&amp;"/"&amp;K$1,Data!$1:$1,0)-1)=0,"",OFFSET(Data!$A$1,MATCH($D51,Data!$CG:$CG,0)-1,MATCH($E51&amp;"/"&amp;K$1,Data!$1:$1,0)-1)))</f>
        <v/>
      </c>
      <c r="L51" s="252" t="str">
        <f ca="1">IF(ISERROR(OFFSET(Data!$A$1,MATCH($D51,Data!$CG:$CG,0)-1,MATCH($E51&amp;"/"&amp;L$1,Data!$1:$1,0)-1))=TRUE,"",IF(OFFSET(Data!$A$1,MATCH($D51,Data!$CG:$CG,0)-1,MATCH($E51&amp;"/"&amp;L$1,Data!$1:$1,0)-1)=0,"",OFFSET(Data!$A$1,MATCH($D51,Data!$CG:$CG,0)-1,MATCH($E51&amp;"/"&amp;L$1,Data!$1:$1,0)-1)))</f>
        <v/>
      </c>
      <c r="M51" s="252" t="str">
        <f ca="1">IF(ISERROR(OFFSET(Data!$A$1,MATCH($D51,Data!$CG:$CG,0)-1,MATCH($E51&amp;"/"&amp;M$1,Data!$1:$1,0)-1))=TRUE,"",IF(OFFSET(Data!$A$1,MATCH($D51,Data!$CG:$CG,0)-1,MATCH($E51&amp;"/"&amp;M$1,Data!$1:$1,0)-1)=0,"",OFFSET(Data!$A$1,MATCH($D51,Data!$CG:$CG,0)-1,MATCH($E51&amp;"/"&amp;M$1,Data!$1:$1,0)-1)))</f>
        <v/>
      </c>
      <c r="N51" s="252" t="str">
        <f ca="1">IF(ISERROR(OFFSET(Data!$A$1,MATCH($D51,Data!$CG:$CG,0)-1,MATCH($E51&amp;"/"&amp;N$1,Data!$1:$1,0)-1))=TRUE,"",IF(OFFSET(Data!$A$1,MATCH($D51,Data!$CG:$CG,0)-1,MATCH($E51&amp;"/"&amp;N$1,Data!$1:$1,0)-1)=0,"",OFFSET(Data!$A$1,MATCH($D51,Data!$CG:$CG,0)-1,MATCH($E51&amp;"/"&amp;N$1,Data!$1:$1,0)-1)))</f>
        <v/>
      </c>
      <c r="O51" s="252" t="str">
        <f ca="1">IF(ISERROR(OFFSET(Data!$A$1,MATCH($D51,Data!$CG:$CG,0)-1,MATCH($E51&amp;"/"&amp;O$1,Data!$1:$1,0)-1))=TRUE,"",IF(OFFSET(Data!$A$1,MATCH($D51,Data!$CG:$CG,0)-1,MATCH($E51&amp;"/"&amp;O$1,Data!$1:$1,0)-1)=0,"",OFFSET(Data!$A$1,MATCH($D51,Data!$CG:$CG,0)-1,MATCH($E51&amp;"/"&amp;O$1,Data!$1:$1,0)-1)))</f>
        <v/>
      </c>
      <c r="P51" s="252" t="str">
        <f ca="1">IF(ISERROR(OFFSET(Data!$A$1,MATCH($D51,Data!$CG:$CG,0)-1,MATCH($E51&amp;"/"&amp;P$1,Data!$1:$1,0)-1))=TRUE,"",IF(OFFSET(Data!$A$1,MATCH($D51,Data!$CG:$CG,0)-1,MATCH($E51&amp;"/"&amp;P$1,Data!$1:$1,0)-1)=0,"",OFFSET(Data!$A$1,MATCH($D51,Data!$CG:$CG,0)-1,MATCH($E51&amp;"/"&amp;P$1,Data!$1:$1,0)-1)))</f>
        <v/>
      </c>
      <c r="Q51" s="252" t="str">
        <f ca="1">IF(ISERROR(OFFSET(Data!$A$1,MATCH($D51,Data!$CG:$CG,0)-1,MATCH($E51&amp;"/"&amp;Q$1,Data!$1:$1,0)-1))=TRUE,"",IF(OFFSET(Data!$A$1,MATCH($D51,Data!$CG:$CG,0)-1,MATCH($E51&amp;"/"&amp;Q$1,Data!$1:$1,0)-1)=0,"",OFFSET(Data!$A$1,MATCH($D51,Data!$CG:$CG,0)-1,MATCH($E51&amp;"/"&amp;Q$1,Data!$1:$1,0)-1)))</f>
        <v/>
      </c>
      <c r="R51" s="252" t="str">
        <f ca="1">IF(ISERROR(OFFSET(Data!$A$1,MATCH($D51,Data!$CG:$CG,0)-1,MATCH($E51&amp;"/"&amp;R$1,Data!$1:$1,0)-1))=TRUE,"",IF(OFFSET(Data!$A$1,MATCH($D51,Data!$CG:$CG,0)-1,MATCH($E51&amp;"/"&amp;R$1,Data!$1:$1,0)-1)=0,"",OFFSET(Data!$A$1,MATCH($D51,Data!$CG:$CG,0)-1,MATCH($E51&amp;"/"&amp;R$1,Data!$1:$1,0)-1)))</f>
        <v/>
      </c>
      <c r="S51" s="252" t="str">
        <f ca="1">IF(ISERROR(OFFSET(Data!$A$1,MATCH($D51,Data!$CG:$CG,0)-1,MATCH($E51&amp;"/"&amp;S$1,Data!$1:$1,0)-1))=TRUE,"",IF(OFFSET(Data!$A$1,MATCH($D51,Data!$CG:$CG,0)-1,MATCH($E51&amp;"/"&amp;S$1,Data!$1:$1,0)-1)=0,"",OFFSET(Data!$A$1,MATCH($D51,Data!$CG:$CG,0)-1,MATCH($E51&amp;"/"&amp;S$1,Data!$1:$1,0)-1)))</f>
        <v/>
      </c>
      <c r="T51" s="252" t="str">
        <f ca="1">IF(ISERROR(OFFSET(Data!$A$1,MATCH($D51,Data!$CG:$CG,0)-1,MATCH($E51&amp;"/"&amp;T$1,Data!$1:$1,0)-1))=TRUE,"",IF(OFFSET(Data!$A$1,MATCH($D51,Data!$CG:$CG,0)-1,MATCH($E51&amp;"/"&amp;T$1,Data!$1:$1,0)-1)=0,"",OFFSET(Data!$A$1,MATCH($D51,Data!$CG:$CG,0)-1,MATCH($E51&amp;"/"&amp;T$1,Data!$1:$1,0)-1)))</f>
        <v/>
      </c>
      <c r="U51" s="252" t="str">
        <f ca="1">IF(ISERROR(OFFSET(Data!$A$1,MATCH($D51,Data!$CG:$CG,0)-1,MATCH($E51&amp;"/"&amp;U$1,Data!$1:$1,0)-1))=TRUE,"",IF(OFFSET(Data!$A$1,MATCH($D51,Data!$CG:$CG,0)-1,MATCH($E51&amp;"/"&amp;U$1,Data!$1:$1,0)-1)=0,"",OFFSET(Data!$A$1,MATCH($D51,Data!$CG:$CG,0)-1,MATCH($E51&amp;"/"&amp;U$1,Data!$1:$1,0)-1)))</f>
        <v/>
      </c>
      <c r="V51" s="252" t="str">
        <f ca="1">IF(ISERROR(OFFSET(Data!$A$1,MATCH($D51,Data!$CG:$CG,0)-1,MATCH($E51&amp;"/"&amp;V$1,Data!$1:$1,0)-1))=TRUE,"",IF(OFFSET(Data!$A$1,MATCH($D51,Data!$CG:$CG,0)-1,MATCH($E51&amp;"/"&amp;V$1,Data!$1:$1,0)-1)=0,"",OFFSET(Data!$A$1,MATCH($D51,Data!$CG:$CG,0)-1,MATCH($E51&amp;"/"&amp;V$1,Data!$1:$1,0)-1)))</f>
        <v/>
      </c>
      <c r="W51" s="269" t="str">
        <f ca="1">IF(ISERROR(OFFSET(Data!$A$1,MATCH($D51,Data!$CG:$CG,0)-1,MATCH($E51&amp;"/"&amp;W$1,Data!$1:$1,0)-1))=TRUE,"",IF(OFFSET(Data!$A$1,MATCH($D51,Data!$CG:$CG,0)-1,MATCH($E51&amp;"/"&amp;W$1,Data!$1:$1,0)-1)=0,"",OFFSET(Data!$A$1,MATCH($D51,Data!$CG:$CG,0)-1,MATCH($E51&amp;"/"&amp;W$1,Data!$1:$1,0)-1)))</f>
        <v/>
      </c>
      <c r="X51" s="252" t="str">
        <f ca="1">IF(ISERROR(OFFSET(Data!$A$1,MATCH($D51,Data!$CG:$CG,0)-1,MATCH($E51&amp;"/"&amp;X$1,Data!$1:$1,0)-1))=TRUE,"",IF(OFFSET(Data!$A$1,MATCH($D51,Data!$CG:$CG,0)-1,MATCH($E51&amp;"/"&amp;X$1,Data!$1:$1,0)-1)=0,"",OFFSET(Data!$A$1,MATCH($D51,Data!$CG:$CG,0)-1,MATCH($E51&amp;"/"&amp;X$1,Data!$1:$1,0)-1)))</f>
        <v/>
      </c>
      <c r="Y51" s="252" t="str">
        <f ca="1">IF(ISERROR(OFFSET(Data!$A$1,MATCH($D51,Data!$CG:$CG,0)-1,MATCH($E51&amp;"/"&amp;Y$1,Data!$1:$1,0)-1))=TRUE,"",IF(OFFSET(Data!$A$1,MATCH($D51,Data!$CG:$CG,0)-1,MATCH($E51&amp;"/"&amp;Y$1,Data!$1:$1,0)-1)=0,"",OFFSET(Data!$A$1,MATCH($D51,Data!$CG:$CG,0)-1,MATCH($E51&amp;"/"&amp;Y$1,Data!$1:$1,0)-1)))</f>
        <v/>
      </c>
      <c r="Z51" s="252" t="str">
        <f ca="1">IF(ISERROR(OFFSET(Data!$A$1,MATCH($D51,Data!$CG:$CG,0)-1,MATCH($E51&amp;"/"&amp;Z$1,Data!$1:$1,0)-1))=TRUE,"",IF(OFFSET(Data!$A$1,MATCH($D51,Data!$CG:$CG,0)-1,MATCH($E51&amp;"/"&amp;Z$1,Data!$1:$1,0)-1)=0,"",OFFSET(Data!$A$1,MATCH($D51,Data!$CG:$CG,0)-1,MATCH($E51&amp;"/"&amp;Z$1,Data!$1:$1,0)-1)))</f>
        <v/>
      </c>
      <c r="AA51" s="252" t="str">
        <f ca="1">IF(ISERROR(OFFSET(Data!$A$1,MATCH($D51,Data!$CG:$CG,0)-1,MATCH($E51&amp;"/"&amp;AA$1,Data!$1:$1,0)-1))=TRUE,"",IF(OFFSET(Data!$A$1,MATCH($D51,Data!$CG:$CG,0)-1,MATCH($E51&amp;"/"&amp;AA$1,Data!$1:$1,0)-1)=0,"",OFFSET(Data!$A$1,MATCH($D51,Data!$CG:$CG,0)-1,MATCH($E51&amp;"/"&amp;AA$1,Data!$1:$1,0)-1)))</f>
        <v/>
      </c>
      <c r="AB51" s="252" t="str">
        <f ca="1">IF(ISERROR(OFFSET(Data!$A$1,MATCH($D51,Data!$CG:$CG,0)-1,MATCH($E51&amp;"/"&amp;AB$1,Data!$1:$1,0)-1))=TRUE,"",IF(OFFSET(Data!$A$1,MATCH($D51,Data!$CG:$CG,0)-1,MATCH($E51&amp;"/"&amp;AB$1,Data!$1:$1,0)-1)=0,"",OFFSET(Data!$A$1,MATCH($D51,Data!$CG:$CG,0)-1,MATCH($E51&amp;"/"&amp;AB$1,Data!$1:$1,0)-1)))</f>
        <v/>
      </c>
      <c r="AC51" s="252" t="str">
        <f ca="1">IF(ISERROR(OFFSET(Data!$A$1,MATCH($D51,Data!$CG:$CG,0)-1,MATCH($E51&amp;"/"&amp;AC$1,Data!$1:$1,0)-1))=TRUE,"",IF(OFFSET(Data!$A$1,MATCH($D51,Data!$CG:$CG,0)-1,MATCH($E51&amp;"/"&amp;AC$1,Data!$1:$1,0)-1)=0,"",OFFSET(Data!$A$1,MATCH($D51,Data!$CG:$CG,0)-1,MATCH($E51&amp;"/"&amp;AC$1,Data!$1:$1,0)-1)))</f>
        <v/>
      </c>
      <c r="AD51" s="252" t="str">
        <f ca="1">IF(ISERROR(OFFSET(Data!$A$1,MATCH($D51,Data!$CG:$CG,0)-1,MATCH($E51&amp;"/"&amp;AD$1,Data!$1:$1,0)-1))=TRUE,"",IF(OFFSET(Data!$A$1,MATCH($D51,Data!$CG:$CG,0)-1,MATCH($E51&amp;"/"&amp;AD$1,Data!$1:$1,0)-1)=0,"",OFFSET(Data!$A$1,MATCH($D51,Data!$CG:$CG,0)-1,MATCH($E51&amp;"/"&amp;AD$1,Data!$1:$1,0)-1)))</f>
        <v/>
      </c>
      <c r="AE51" s="252" t="str">
        <f ca="1">IF(ISERROR(OFFSET(Data!$A$1,MATCH($D51,Data!$CG:$CG,0)-1,MATCH($E51&amp;"/"&amp;AE$1,Data!$1:$1,0)-1))=TRUE,"",IF(OFFSET(Data!$A$1,MATCH($D51,Data!$CG:$CG,0)-1,MATCH($E51&amp;"/"&amp;AE$1,Data!$1:$1,0)-1)=0,"",OFFSET(Data!$A$1,MATCH($D51,Data!$CG:$CG,0)-1,MATCH($E51&amp;"/"&amp;AE$1,Data!$1:$1,0)-1)))</f>
        <v/>
      </c>
      <c r="AF51" s="253" t="str">
        <f ca="1">IF(ISERROR(OFFSET(Data!$A$1,MATCH($D51,Data!$CG:$CG,0)-1,MATCH($E51&amp;"/"&amp;AF$1,Data!$1:$1,0)-1))=TRUE,"",IF(OFFSET(Data!$A$1,MATCH($D51,Data!$CG:$CG,0)-1,MATCH($E51&amp;"/"&amp;AF$1,Data!$1:$1,0)-1)=0,"",OFFSET(Data!$A$1,MATCH($D51,Data!$CG:$CG,0)-1,MATCH($E51&amp;"/"&amp;AF$1,Data!$1:$1,0)-1)))</f>
        <v/>
      </c>
      <c r="AG51" s="188">
        <f t="shared" ca="1" si="4"/>
        <v>0</v>
      </c>
      <c r="AH51" s="208">
        <f ca="1">SUM(AG49:AG51)</f>
        <v>94</v>
      </c>
    </row>
    <row r="52" spans="1:34" ht="15.75" hidden="1" customHeight="1" x14ac:dyDescent="0.25">
      <c r="A52" s="446"/>
      <c r="B52" s="469"/>
      <c r="C52" s="472"/>
      <c r="D52" s="50" t="str">
        <f>IF(C52&lt;&gt;"",C52,D51)</f>
        <v>Gerhard Fluch</v>
      </c>
      <c r="E52" s="51" t="s">
        <v>24</v>
      </c>
      <c r="F52" s="254" t="str">
        <f ca="1">IF(ISERROR(OFFSET(Data!$A$1,MATCH($D52,Data!$CG:$CG,0)-1,MATCH($E52&amp;"/"&amp;F$1,Data!$1:$1,0)-1))=TRUE,"",IF(OFFSET(Data!$A$1,MATCH($D52,Data!$CG:$CG,0)-1,MATCH($E52&amp;"/"&amp;F$1,Data!$1:$1,0)-1)=0,"",OFFSET(Data!$A$1,MATCH($D52,Data!$CG:$CG,0)-1,MATCH($E52&amp;"/"&amp;F$1,Data!$1:$1,0)-1)))</f>
        <v/>
      </c>
      <c r="G52" s="252" t="str">
        <f ca="1">IF(ISERROR(OFFSET(Data!$A$1,MATCH($D52,Data!$CG:$CG,0)-1,MATCH($E52&amp;"/"&amp;G$1,Data!$1:$1,0)-1))=TRUE,"",IF(OFFSET(Data!$A$1,MATCH($D52,Data!$CG:$CG,0)-1,MATCH($E52&amp;"/"&amp;G$1,Data!$1:$1,0)-1)=0,"",OFFSET(Data!$A$1,MATCH($D52,Data!$CG:$CG,0)-1,MATCH($E52&amp;"/"&amp;G$1,Data!$1:$1,0)-1)))</f>
        <v/>
      </c>
      <c r="H52" s="252" t="str">
        <f ca="1">IF(ISERROR(OFFSET(Data!$A$1,MATCH($D52,Data!$CG:$CG,0)-1,MATCH($E52&amp;"/"&amp;H$1,Data!$1:$1,0)-1))=TRUE,"",IF(OFFSET(Data!$A$1,MATCH($D52,Data!$CG:$CG,0)-1,MATCH($E52&amp;"/"&amp;H$1,Data!$1:$1,0)-1)=0,"",OFFSET(Data!$A$1,MATCH($D52,Data!$CG:$CG,0)-1,MATCH($E52&amp;"/"&amp;H$1,Data!$1:$1,0)-1)))</f>
        <v/>
      </c>
      <c r="I52" s="252" t="str">
        <f ca="1">IF(ISERROR(OFFSET(Data!$A$1,MATCH($D52,Data!$CG:$CG,0)-1,MATCH($E52&amp;"/"&amp;I$1,Data!$1:$1,0)-1))=TRUE,"",IF(OFFSET(Data!$A$1,MATCH($D52,Data!$CG:$CG,0)-1,MATCH($E52&amp;"/"&amp;I$1,Data!$1:$1,0)-1)=0,"",OFFSET(Data!$A$1,MATCH($D52,Data!$CG:$CG,0)-1,MATCH($E52&amp;"/"&amp;I$1,Data!$1:$1,0)-1)))</f>
        <v/>
      </c>
      <c r="J52" s="252" t="str">
        <f ca="1">IF(ISERROR(OFFSET(Data!$A$1,MATCH($D52,Data!$CG:$CG,0)-1,MATCH($E52&amp;"/"&amp;J$1,Data!$1:$1,0)-1))=TRUE,"",IF(OFFSET(Data!$A$1,MATCH($D52,Data!$CG:$CG,0)-1,MATCH($E52&amp;"/"&amp;J$1,Data!$1:$1,0)-1)=0,"",OFFSET(Data!$A$1,MATCH($D52,Data!$CG:$CG,0)-1,MATCH($E52&amp;"/"&amp;J$1,Data!$1:$1,0)-1)))</f>
        <v/>
      </c>
      <c r="K52" s="252" t="str">
        <f ca="1">IF(ISERROR(OFFSET(Data!$A$1,MATCH($D52,Data!$CG:$CG,0)-1,MATCH($E52&amp;"/"&amp;K$1,Data!$1:$1,0)-1))=TRUE,"",IF(OFFSET(Data!$A$1,MATCH($D52,Data!$CG:$CG,0)-1,MATCH($E52&amp;"/"&amp;K$1,Data!$1:$1,0)-1)=0,"",OFFSET(Data!$A$1,MATCH($D52,Data!$CG:$CG,0)-1,MATCH($E52&amp;"/"&amp;K$1,Data!$1:$1,0)-1)))</f>
        <v/>
      </c>
      <c r="L52" s="252" t="str">
        <f ca="1">IF(ISERROR(OFFSET(Data!$A$1,MATCH($D52,Data!$CG:$CG,0)-1,MATCH($E52&amp;"/"&amp;L$1,Data!$1:$1,0)-1))=TRUE,"",IF(OFFSET(Data!$A$1,MATCH($D52,Data!$CG:$CG,0)-1,MATCH($E52&amp;"/"&amp;L$1,Data!$1:$1,0)-1)=0,"",OFFSET(Data!$A$1,MATCH($D52,Data!$CG:$CG,0)-1,MATCH($E52&amp;"/"&amp;L$1,Data!$1:$1,0)-1)))</f>
        <v/>
      </c>
      <c r="M52" s="252" t="str">
        <f ca="1">IF(ISERROR(OFFSET(Data!$A$1,MATCH($D52,Data!$CG:$CG,0)-1,MATCH($E52&amp;"/"&amp;M$1,Data!$1:$1,0)-1))=TRUE,"",IF(OFFSET(Data!$A$1,MATCH($D52,Data!$CG:$CG,0)-1,MATCH($E52&amp;"/"&amp;M$1,Data!$1:$1,0)-1)=0,"",OFFSET(Data!$A$1,MATCH($D52,Data!$CG:$CG,0)-1,MATCH($E52&amp;"/"&amp;M$1,Data!$1:$1,0)-1)))</f>
        <v/>
      </c>
      <c r="N52" s="252" t="str">
        <f ca="1">IF(ISERROR(OFFSET(Data!$A$1,MATCH($D52,Data!$CG:$CG,0)-1,MATCH($E52&amp;"/"&amp;N$1,Data!$1:$1,0)-1))=TRUE,"",IF(OFFSET(Data!$A$1,MATCH($D52,Data!$CG:$CG,0)-1,MATCH($E52&amp;"/"&amp;N$1,Data!$1:$1,0)-1)=0,"",OFFSET(Data!$A$1,MATCH($D52,Data!$CG:$CG,0)-1,MATCH($E52&amp;"/"&amp;N$1,Data!$1:$1,0)-1)))</f>
        <v/>
      </c>
      <c r="O52" s="252" t="str">
        <f ca="1">IF(ISERROR(OFFSET(Data!$A$1,MATCH($D52,Data!$CG:$CG,0)-1,MATCH($E52&amp;"/"&amp;O$1,Data!$1:$1,0)-1))=TRUE,"",IF(OFFSET(Data!$A$1,MATCH($D52,Data!$CG:$CG,0)-1,MATCH($E52&amp;"/"&amp;O$1,Data!$1:$1,0)-1)=0,"",OFFSET(Data!$A$1,MATCH($D52,Data!$CG:$CG,0)-1,MATCH($E52&amp;"/"&amp;O$1,Data!$1:$1,0)-1)))</f>
        <v/>
      </c>
      <c r="P52" s="252" t="str">
        <f ca="1">IF(ISERROR(OFFSET(Data!$A$1,MATCH($D52,Data!$CG:$CG,0)-1,MATCH($E52&amp;"/"&amp;P$1,Data!$1:$1,0)-1))=TRUE,"",IF(OFFSET(Data!$A$1,MATCH($D52,Data!$CG:$CG,0)-1,MATCH($E52&amp;"/"&amp;P$1,Data!$1:$1,0)-1)=0,"",OFFSET(Data!$A$1,MATCH($D52,Data!$CG:$CG,0)-1,MATCH($E52&amp;"/"&amp;P$1,Data!$1:$1,0)-1)))</f>
        <v/>
      </c>
      <c r="Q52" s="252" t="str">
        <f ca="1">IF(ISERROR(OFFSET(Data!$A$1,MATCH($D52,Data!$CG:$CG,0)-1,MATCH($E52&amp;"/"&amp;Q$1,Data!$1:$1,0)-1))=TRUE,"",IF(OFFSET(Data!$A$1,MATCH($D52,Data!$CG:$CG,0)-1,MATCH($E52&amp;"/"&amp;Q$1,Data!$1:$1,0)-1)=0,"",OFFSET(Data!$A$1,MATCH($D52,Data!$CG:$CG,0)-1,MATCH($E52&amp;"/"&amp;Q$1,Data!$1:$1,0)-1)))</f>
        <v/>
      </c>
      <c r="R52" s="252" t="str">
        <f ca="1">IF(ISERROR(OFFSET(Data!$A$1,MATCH($D52,Data!$CG:$CG,0)-1,MATCH($E52&amp;"/"&amp;R$1,Data!$1:$1,0)-1))=TRUE,"",IF(OFFSET(Data!$A$1,MATCH($D52,Data!$CG:$CG,0)-1,MATCH($E52&amp;"/"&amp;R$1,Data!$1:$1,0)-1)=0,"",OFFSET(Data!$A$1,MATCH($D52,Data!$CG:$CG,0)-1,MATCH($E52&amp;"/"&amp;R$1,Data!$1:$1,0)-1)))</f>
        <v/>
      </c>
      <c r="S52" s="252" t="str">
        <f ca="1">IF(ISERROR(OFFSET(Data!$A$1,MATCH($D52,Data!$CG:$CG,0)-1,MATCH($E52&amp;"/"&amp;S$1,Data!$1:$1,0)-1))=TRUE,"",IF(OFFSET(Data!$A$1,MATCH($D52,Data!$CG:$CG,0)-1,MATCH($E52&amp;"/"&amp;S$1,Data!$1:$1,0)-1)=0,"",OFFSET(Data!$A$1,MATCH($D52,Data!$CG:$CG,0)-1,MATCH($E52&amp;"/"&amp;S$1,Data!$1:$1,0)-1)))</f>
        <v/>
      </c>
      <c r="T52" s="252" t="str">
        <f ca="1">IF(ISERROR(OFFSET(Data!$A$1,MATCH($D52,Data!$CG:$CG,0)-1,MATCH($E52&amp;"/"&amp;T$1,Data!$1:$1,0)-1))=TRUE,"",IF(OFFSET(Data!$A$1,MATCH($D52,Data!$CG:$CG,0)-1,MATCH($E52&amp;"/"&amp;T$1,Data!$1:$1,0)-1)=0,"",OFFSET(Data!$A$1,MATCH($D52,Data!$CG:$CG,0)-1,MATCH($E52&amp;"/"&amp;T$1,Data!$1:$1,0)-1)))</f>
        <v/>
      </c>
      <c r="U52" s="252" t="str">
        <f ca="1">IF(ISERROR(OFFSET(Data!$A$1,MATCH($D52,Data!$CG:$CG,0)-1,MATCH($E52&amp;"/"&amp;U$1,Data!$1:$1,0)-1))=TRUE,"",IF(OFFSET(Data!$A$1,MATCH($D52,Data!$CG:$CG,0)-1,MATCH($E52&amp;"/"&amp;U$1,Data!$1:$1,0)-1)=0,"",OFFSET(Data!$A$1,MATCH($D52,Data!$CG:$CG,0)-1,MATCH($E52&amp;"/"&amp;U$1,Data!$1:$1,0)-1)))</f>
        <v/>
      </c>
      <c r="V52" s="252" t="str">
        <f ca="1">IF(ISERROR(OFFSET(Data!$A$1,MATCH($D52,Data!$CG:$CG,0)-1,MATCH($E52&amp;"/"&amp;V$1,Data!$1:$1,0)-1))=TRUE,"",IF(OFFSET(Data!$A$1,MATCH($D52,Data!$CG:$CG,0)-1,MATCH($E52&amp;"/"&amp;V$1,Data!$1:$1,0)-1)=0,"",OFFSET(Data!$A$1,MATCH($D52,Data!$CG:$CG,0)-1,MATCH($E52&amp;"/"&amp;V$1,Data!$1:$1,0)-1)))</f>
        <v/>
      </c>
      <c r="W52" s="269" t="str">
        <f ca="1">IF(ISERROR(OFFSET(Data!$A$1,MATCH($D52,Data!$CG:$CG,0)-1,MATCH($E52&amp;"/"&amp;W$1,Data!$1:$1,0)-1))=TRUE,"",IF(OFFSET(Data!$A$1,MATCH($D52,Data!$CG:$CG,0)-1,MATCH($E52&amp;"/"&amp;W$1,Data!$1:$1,0)-1)=0,"",OFFSET(Data!$A$1,MATCH($D52,Data!$CG:$CG,0)-1,MATCH($E52&amp;"/"&amp;W$1,Data!$1:$1,0)-1)))</f>
        <v/>
      </c>
      <c r="X52" s="252" t="str">
        <f ca="1">IF(ISERROR(OFFSET(Data!$A$1,MATCH($D52,Data!$CG:$CG,0)-1,MATCH($E52&amp;"/"&amp;X$1,Data!$1:$1,0)-1))=TRUE,"",IF(OFFSET(Data!$A$1,MATCH($D52,Data!$CG:$CG,0)-1,MATCH($E52&amp;"/"&amp;X$1,Data!$1:$1,0)-1)=0,"",OFFSET(Data!$A$1,MATCH($D52,Data!$CG:$CG,0)-1,MATCH($E52&amp;"/"&amp;X$1,Data!$1:$1,0)-1)))</f>
        <v/>
      </c>
      <c r="Y52" s="252" t="str">
        <f ca="1">IF(ISERROR(OFFSET(Data!$A$1,MATCH($D52,Data!$CG:$CG,0)-1,MATCH($E52&amp;"/"&amp;Y$1,Data!$1:$1,0)-1))=TRUE,"",IF(OFFSET(Data!$A$1,MATCH($D52,Data!$CG:$CG,0)-1,MATCH($E52&amp;"/"&amp;Y$1,Data!$1:$1,0)-1)=0,"",OFFSET(Data!$A$1,MATCH($D52,Data!$CG:$CG,0)-1,MATCH($E52&amp;"/"&amp;Y$1,Data!$1:$1,0)-1)))</f>
        <v/>
      </c>
      <c r="Z52" s="252" t="str">
        <f ca="1">IF(ISERROR(OFFSET(Data!$A$1,MATCH($D52,Data!$CG:$CG,0)-1,MATCH($E52&amp;"/"&amp;Z$1,Data!$1:$1,0)-1))=TRUE,"",IF(OFFSET(Data!$A$1,MATCH($D52,Data!$CG:$CG,0)-1,MATCH($E52&amp;"/"&amp;Z$1,Data!$1:$1,0)-1)=0,"",OFFSET(Data!$A$1,MATCH($D52,Data!$CG:$CG,0)-1,MATCH($E52&amp;"/"&amp;Z$1,Data!$1:$1,0)-1)))</f>
        <v/>
      </c>
      <c r="AA52" s="252" t="str">
        <f ca="1">IF(ISERROR(OFFSET(Data!$A$1,MATCH($D52,Data!$CG:$CG,0)-1,MATCH($E52&amp;"/"&amp;AA$1,Data!$1:$1,0)-1))=TRUE,"",IF(OFFSET(Data!$A$1,MATCH($D52,Data!$CG:$CG,0)-1,MATCH($E52&amp;"/"&amp;AA$1,Data!$1:$1,0)-1)=0,"",OFFSET(Data!$A$1,MATCH($D52,Data!$CG:$CG,0)-1,MATCH($E52&amp;"/"&amp;AA$1,Data!$1:$1,0)-1)))</f>
        <v/>
      </c>
      <c r="AB52" s="252" t="str">
        <f ca="1">IF(ISERROR(OFFSET(Data!$A$1,MATCH($D52,Data!$CG:$CG,0)-1,MATCH($E52&amp;"/"&amp;AB$1,Data!$1:$1,0)-1))=TRUE,"",IF(OFFSET(Data!$A$1,MATCH($D52,Data!$CG:$CG,0)-1,MATCH($E52&amp;"/"&amp;AB$1,Data!$1:$1,0)-1)=0,"",OFFSET(Data!$A$1,MATCH($D52,Data!$CG:$CG,0)-1,MATCH($E52&amp;"/"&amp;AB$1,Data!$1:$1,0)-1)))</f>
        <v/>
      </c>
      <c r="AC52" s="252" t="str">
        <f ca="1">IF(ISERROR(OFFSET(Data!$A$1,MATCH($D52,Data!$CG:$CG,0)-1,MATCH($E52&amp;"/"&amp;AC$1,Data!$1:$1,0)-1))=TRUE,"",IF(OFFSET(Data!$A$1,MATCH($D52,Data!$CG:$CG,0)-1,MATCH($E52&amp;"/"&amp;AC$1,Data!$1:$1,0)-1)=0,"",OFFSET(Data!$A$1,MATCH($D52,Data!$CG:$CG,0)-1,MATCH($E52&amp;"/"&amp;AC$1,Data!$1:$1,0)-1)))</f>
        <v/>
      </c>
      <c r="AD52" s="252" t="str">
        <f ca="1">IF(ISERROR(OFFSET(Data!$A$1,MATCH($D52,Data!$CG:$CG,0)-1,MATCH($E52&amp;"/"&amp;AD$1,Data!$1:$1,0)-1))=TRUE,"",IF(OFFSET(Data!$A$1,MATCH($D52,Data!$CG:$CG,0)-1,MATCH($E52&amp;"/"&amp;AD$1,Data!$1:$1,0)-1)=0,"",OFFSET(Data!$A$1,MATCH($D52,Data!$CG:$CG,0)-1,MATCH($E52&amp;"/"&amp;AD$1,Data!$1:$1,0)-1)))</f>
        <v/>
      </c>
      <c r="AE52" s="252" t="str">
        <f ca="1">IF(ISERROR(OFFSET(Data!$A$1,MATCH($D52,Data!$CG:$CG,0)-1,MATCH($E52&amp;"/"&amp;AE$1,Data!$1:$1,0)-1))=TRUE,"",IF(OFFSET(Data!$A$1,MATCH($D52,Data!$CG:$CG,0)-1,MATCH($E52&amp;"/"&amp;AE$1,Data!$1:$1,0)-1)=0,"",OFFSET(Data!$A$1,MATCH($D52,Data!$CG:$CG,0)-1,MATCH($E52&amp;"/"&amp;AE$1,Data!$1:$1,0)-1)))</f>
        <v/>
      </c>
      <c r="AF52" s="253" t="str">
        <f ca="1">IF(ISERROR(OFFSET(Data!$A$1,MATCH($D52,Data!$CG:$CG,0)-1,MATCH($E52&amp;"/"&amp;AF$1,Data!$1:$1,0)-1))=TRUE,"",IF(OFFSET(Data!$A$1,MATCH($D52,Data!$CG:$CG,0)-1,MATCH($E52&amp;"/"&amp;AF$1,Data!$1:$1,0)-1)=0,"",OFFSET(Data!$A$1,MATCH($D52,Data!$CG:$CG,0)-1,MATCH($E52&amp;"/"&amp;AF$1,Data!$1:$1,0)-1)))</f>
        <v/>
      </c>
      <c r="AG52" s="188">
        <f t="shared" ca="1" si="4"/>
        <v>0</v>
      </c>
      <c r="AH52" s="208">
        <f ca="1">SUM(AG49:AG52)</f>
        <v>94</v>
      </c>
    </row>
    <row r="53" spans="1:34" ht="15.75" hidden="1" customHeight="1" thickBot="1" x14ac:dyDescent="0.3">
      <c r="A53" s="447"/>
      <c r="B53" s="470"/>
      <c r="C53" s="473"/>
      <c r="D53" s="52" t="str">
        <f>IF(C53&lt;&gt;"",C53,D52)</f>
        <v>Gerhard Fluch</v>
      </c>
      <c r="E53" s="53" t="s">
        <v>25</v>
      </c>
      <c r="F53" s="255" t="str">
        <f ca="1">IF(ISERROR(OFFSET(Data!$A$1,MATCH($D53,Data!$CG:$CG,0)-1,MATCH($E53&amp;"/"&amp;F$1,Data!$1:$1,0)-1))=TRUE,"",IF(OFFSET(Data!$A$1,MATCH($D53,Data!$CG:$CG,0)-1,MATCH($E53&amp;"/"&amp;F$1,Data!$1:$1,0)-1)=0,"",OFFSET(Data!$A$1,MATCH($D53,Data!$CG:$CG,0)-1,MATCH($E53&amp;"/"&amp;F$1,Data!$1:$1,0)-1)))</f>
        <v/>
      </c>
      <c r="G53" s="256" t="str">
        <f ca="1">IF(ISERROR(OFFSET(Data!$A$1,MATCH($D53,Data!$CG:$CG,0)-1,MATCH($E53&amp;"/"&amp;G$1,Data!$1:$1,0)-1))=TRUE,"",IF(OFFSET(Data!$A$1,MATCH($D53,Data!$CG:$CG,0)-1,MATCH($E53&amp;"/"&amp;G$1,Data!$1:$1,0)-1)=0,"",OFFSET(Data!$A$1,MATCH($D53,Data!$CG:$CG,0)-1,MATCH($E53&amp;"/"&amp;G$1,Data!$1:$1,0)-1)))</f>
        <v/>
      </c>
      <c r="H53" s="256" t="str">
        <f ca="1">IF(ISERROR(OFFSET(Data!$A$1,MATCH($D53,Data!$CG:$CG,0)-1,MATCH($E53&amp;"/"&amp;H$1,Data!$1:$1,0)-1))=TRUE,"",IF(OFFSET(Data!$A$1,MATCH($D53,Data!$CG:$CG,0)-1,MATCH($E53&amp;"/"&amp;H$1,Data!$1:$1,0)-1)=0,"",OFFSET(Data!$A$1,MATCH($D53,Data!$CG:$CG,0)-1,MATCH($E53&amp;"/"&amp;H$1,Data!$1:$1,0)-1)))</f>
        <v/>
      </c>
      <c r="I53" s="256" t="str">
        <f ca="1">IF(ISERROR(OFFSET(Data!$A$1,MATCH($D53,Data!$CG:$CG,0)-1,MATCH($E53&amp;"/"&amp;I$1,Data!$1:$1,0)-1))=TRUE,"",IF(OFFSET(Data!$A$1,MATCH($D53,Data!$CG:$CG,0)-1,MATCH($E53&amp;"/"&amp;I$1,Data!$1:$1,0)-1)=0,"",OFFSET(Data!$A$1,MATCH($D53,Data!$CG:$CG,0)-1,MATCH($E53&amp;"/"&amp;I$1,Data!$1:$1,0)-1)))</f>
        <v/>
      </c>
      <c r="J53" s="256" t="str">
        <f ca="1">IF(ISERROR(OFFSET(Data!$A$1,MATCH($D53,Data!$CG:$CG,0)-1,MATCH($E53&amp;"/"&amp;J$1,Data!$1:$1,0)-1))=TRUE,"",IF(OFFSET(Data!$A$1,MATCH($D53,Data!$CG:$CG,0)-1,MATCH($E53&amp;"/"&amp;J$1,Data!$1:$1,0)-1)=0,"",OFFSET(Data!$A$1,MATCH($D53,Data!$CG:$CG,0)-1,MATCH($E53&amp;"/"&amp;J$1,Data!$1:$1,0)-1)))</f>
        <v/>
      </c>
      <c r="K53" s="256" t="str">
        <f ca="1">IF(ISERROR(OFFSET(Data!$A$1,MATCH($D53,Data!$CG:$CG,0)-1,MATCH($E53&amp;"/"&amp;K$1,Data!$1:$1,0)-1))=TRUE,"",IF(OFFSET(Data!$A$1,MATCH($D53,Data!$CG:$CG,0)-1,MATCH($E53&amp;"/"&amp;K$1,Data!$1:$1,0)-1)=0,"",OFFSET(Data!$A$1,MATCH($D53,Data!$CG:$CG,0)-1,MATCH($E53&amp;"/"&amp;K$1,Data!$1:$1,0)-1)))</f>
        <v/>
      </c>
      <c r="L53" s="256" t="str">
        <f ca="1">IF(ISERROR(OFFSET(Data!$A$1,MATCH($D53,Data!$CG:$CG,0)-1,MATCH($E53&amp;"/"&amp;L$1,Data!$1:$1,0)-1))=TRUE,"",IF(OFFSET(Data!$A$1,MATCH($D53,Data!$CG:$CG,0)-1,MATCH($E53&amp;"/"&amp;L$1,Data!$1:$1,0)-1)=0,"",OFFSET(Data!$A$1,MATCH($D53,Data!$CG:$CG,0)-1,MATCH($E53&amp;"/"&amp;L$1,Data!$1:$1,0)-1)))</f>
        <v/>
      </c>
      <c r="M53" s="256" t="str">
        <f ca="1">IF(ISERROR(OFFSET(Data!$A$1,MATCH($D53,Data!$CG:$CG,0)-1,MATCH($E53&amp;"/"&amp;M$1,Data!$1:$1,0)-1))=TRUE,"",IF(OFFSET(Data!$A$1,MATCH($D53,Data!$CG:$CG,0)-1,MATCH($E53&amp;"/"&amp;M$1,Data!$1:$1,0)-1)=0,"",OFFSET(Data!$A$1,MATCH($D53,Data!$CG:$CG,0)-1,MATCH($E53&amp;"/"&amp;M$1,Data!$1:$1,0)-1)))</f>
        <v/>
      </c>
      <c r="N53" s="256" t="str">
        <f ca="1">IF(ISERROR(OFFSET(Data!$A$1,MATCH($D53,Data!$CG:$CG,0)-1,MATCH($E53&amp;"/"&amp;N$1,Data!$1:$1,0)-1))=TRUE,"",IF(OFFSET(Data!$A$1,MATCH($D53,Data!$CG:$CG,0)-1,MATCH($E53&amp;"/"&amp;N$1,Data!$1:$1,0)-1)=0,"",OFFSET(Data!$A$1,MATCH($D53,Data!$CG:$CG,0)-1,MATCH($E53&amp;"/"&amp;N$1,Data!$1:$1,0)-1)))</f>
        <v/>
      </c>
      <c r="O53" s="256" t="str">
        <f ca="1">IF(ISERROR(OFFSET(Data!$A$1,MATCH($D53,Data!$CG:$CG,0)-1,MATCH($E53&amp;"/"&amp;O$1,Data!$1:$1,0)-1))=TRUE,"",IF(OFFSET(Data!$A$1,MATCH($D53,Data!$CG:$CG,0)-1,MATCH($E53&amp;"/"&amp;O$1,Data!$1:$1,0)-1)=0,"",OFFSET(Data!$A$1,MATCH($D53,Data!$CG:$CG,0)-1,MATCH($E53&amp;"/"&amp;O$1,Data!$1:$1,0)-1)))</f>
        <v/>
      </c>
      <c r="P53" s="256" t="str">
        <f ca="1">IF(ISERROR(OFFSET(Data!$A$1,MATCH($D53,Data!$CG:$CG,0)-1,MATCH($E53&amp;"/"&amp;P$1,Data!$1:$1,0)-1))=TRUE,"",IF(OFFSET(Data!$A$1,MATCH($D53,Data!$CG:$CG,0)-1,MATCH($E53&amp;"/"&amp;P$1,Data!$1:$1,0)-1)=0,"",OFFSET(Data!$A$1,MATCH($D53,Data!$CG:$CG,0)-1,MATCH($E53&amp;"/"&amp;P$1,Data!$1:$1,0)-1)))</f>
        <v/>
      </c>
      <c r="Q53" s="256" t="str">
        <f ca="1">IF(ISERROR(OFFSET(Data!$A$1,MATCH($D53,Data!$CG:$CG,0)-1,MATCH($E53&amp;"/"&amp;Q$1,Data!$1:$1,0)-1))=TRUE,"",IF(OFFSET(Data!$A$1,MATCH($D53,Data!$CG:$CG,0)-1,MATCH($E53&amp;"/"&amp;Q$1,Data!$1:$1,0)-1)=0,"",OFFSET(Data!$A$1,MATCH($D53,Data!$CG:$CG,0)-1,MATCH($E53&amp;"/"&amp;Q$1,Data!$1:$1,0)-1)))</f>
        <v/>
      </c>
      <c r="R53" s="256" t="str">
        <f ca="1">IF(ISERROR(OFFSET(Data!$A$1,MATCH($D53,Data!$CG:$CG,0)-1,MATCH($E53&amp;"/"&amp;R$1,Data!$1:$1,0)-1))=TRUE,"",IF(OFFSET(Data!$A$1,MATCH($D53,Data!$CG:$CG,0)-1,MATCH($E53&amp;"/"&amp;R$1,Data!$1:$1,0)-1)=0,"",OFFSET(Data!$A$1,MATCH($D53,Data!$CG:$CG,0)-1,MATCH($E53&amp;"/"&amp;R$1,Data!$1:$1,0)-1)))</f>
        <v/>
      </c>
      <c r="S53" s="256" t="str">
        <f ca="1">IF(ISERROR(OFFSET(Data!$A$1,MATCH($D53,Data!$CG:$CG,0)-1,MATCH($E53&amp;"/"&amp;S$1,Data!$1:$1,0)-1))=TRUE,"",IF(OFFSET(Data!$A$1,MATCH($D53,Data!$CG:$CG,0)-1,MATCH($E53&amp;"/"&amp;S$1,Data!$1:$1,0)-1)=0,"",OFFSET(Data!$A$1,MATCH($D53,Data!$CG:$CG,0)-1,MATCH($E53&amp;"/"&amp;S$1,Data!$1:$1,0)-1)))</f>
        <v/>
      </c>
      <c r="T53" s="256" t="str">
        <f ca="1">IF(ISERROR(OFFSET(Data!$A$1,MATCH($D53,Data!$CG:$CG,0)-1,MATCH($E53&amp;"/"&amp;T$1,Data!$1:$1,0)-1))=TRUE,"",IF(OFFSET(Data!$A$1,MATCH($D53,Data!$CG:$CG,0)-1,MATCH($E53&amp;"/"&amp;T$1,Data!$1:$1,0)-1)=0,"",OFFSET(Data!$A$1,MATCH($D53,Data!$CG:$CG,0)-1,MATCH($E53&amp;"/"&amp;T$1,Data!$1:$1,0)-1)))</f>
        <v/>
      </c>
      <c r="U53" s="256" t="str">
        <f ca="1">IF(ISERROR(OFFSET(Data!$A$1,MATCH($D53,Data!$CG:$CG,0)-1,MATCH($E53&amp;"/"&amp;U$1,Data!$1:$1,0)-1))=TRUE,"",IF(OFFSET(Data!$A$1,MATCH($D53,Data!$CG:$CG,0)-1,MATCH($E53&amp;"/"&amp;U$1,Data!$1:$1,0)-1)=0,"",OFFSET(Data!$A$1,MATCH($D53,Data!$CG:$CG,0)-1,MATCH($E53&amp;"/"&amp;U$1,Data!$1:$1,0)-1)))</f>
        <v/>
      </c>
      <c r="V53" s="256" t="str">
        <f ca="1">IF(ISERROR(OFFSET(Data!$A$1,MATCH($D53,Data!$CG:$CG,0)-1,MATCH($E53&amp;"/"&amp;V$1,Data!$1:$1,0)-1))=TRUE,"",IF(OFFSET(Data!$A$1,MATCH($D53,Data!$CG:$CG,0)-1,MATCH($E53&amp;"/"&amp;V$1,Data!$1:$1,0)-1)=0,"",OFFSET(Data!$A$1,MATCH($D53,Data!$CG:$CG,0)-1,MATCH($E53&amp;"/"&amp;V$1,Data!$1:$1,0)-1)))</f>
        <v/>
      </c>
      <c r="W53" s="257" t="str">
        <f ca="1">IF(ISERROR(OFFSET(Data!$A$1,MATCH($D53,Data!$CG:$CG,0)-1,MATCH($E53&amp;"/"&amp;W$1,Data!$1:$1,0)-1))=TRUE,"",IF(OFFSET(Data!$A$1,MATCH($D53,Data!$CG:$CG,0)-1,MATCH($E53&amp;"/"&amp;W$1,Data!$1:$1,0)-1)=0,"",OFFSET(Data!$A$1,MATCH($D53,Data!$CG:$CG,0)-1,MATCH($E53&amp;"/"&amp;W$1,Data!$1:$1,0)-1)))</f>
        <v/>
      </c>
      <c r="X53" s="256" t="str">
        <f ca="1">IF(ISERROR(OFFSET(Data!$A$1,MATCH($D53,Data!$CG:$CG,0)-1,MATCH($E53&amp;"/"&amp;X$1,Data!$1:$1,0)-1))=TRUE,"",IF(OFFSET(Data!$A$1,MATCH($D53,Data!$CG:$CG,0)-1,MATCH($E53&amp;"/"&amp;X$1,Data!$1:$1,0)-1)=0,"",OFFSET(Data!$A$1,MATCH($D53,Data!$CG:$CG,0)-1,MATCH($E53&amp;"/"&amp;X$1,Data!$1:$1,0)-1)))</f>
        <v/>
      </c>
      <c r="Y53" s="256" t="str">
        <f ca="1">IF(ISERROR(OFFSET(Data!$A$1,MATCH($D53,Data!$CG:$CG,0)-1,MATCH($E53&amp;"/"&amp;Y$1,Data!$1:$1,0)-1))=TRUE,"",IF(OFFSET(Data!$A$1,MATCH($D53,Data!$CG:$CG,0)-1,MATCH($E53&amp;"/"&amp;Y$1,Data!$1:$1,0)-1)=0,"",OFFSET(Data!$A$1,MATCH($D53,Data!$CG:$CG,0)-1,MATCH($E53&amp;"/"&amp;Y$1,Data!$1:$1,0)-1)))</f>
        <v/>
      </c>
      <c r="Z53" s="256" t="str">
        <f ca="1">IF(ISERROR(OFFSET(Data!$A$1,MATCH($D53,Data!$CG:$CG,0)-1,MATCH($E53&amp;"/"&amp;Z$1,Data!$1:$1,0)-1))=TRUE,"",IF(OFFSET(Data!$A$1,MATCH($D53,Data!$CG:$CG,0)-1,MATCH($E53&amp;"/"&amp;Z$1,Data!$1:$1,0)-1)=0,"",OFFSET(Data!$A$1,MATCH($D53,Data!$CG:$CG,0)-1,MATCH($E53&amp;"/"&amp;Z$1,Data!$1:$1,0)-1)))</f>
        <v/>
      </c>
      <c r="AA53" s="256" t="str">
        <f ca="1">IF(ISERROR(OFFSET(Data!$A$1,MATCH($D53,Data!$CG:$CG,0)-1,MATCH($E53&amp;"/"&amp;AA$1,Data!$1:$1,0)-1))=TRUE,"",IF(OFFSET(Data!$A$1,MATCH($D53,Data!$CG:$CG,0)-1,MATCH($E53&amp;"/"&amp;AA$1,Data!$1:$1,0)-1)=0,"",OFFSET(Data!$A$1,MATCH($D53,Data!$CG:$CG,0)-1,MATCH($E53&amp;"/"&amp;AA$1,Data!$1:$1,0)-1)))</f>
        <v/>
      </c>
      <c r="AB53" s="256" t="str">
        <f ca="1">IF(ISERROR(OFFSET(Data!$A$1,MATCH($D53,Data!$CG:$CG,0)-1,MATCH($E53&amp;"/"&amp;AB$1,Data!$1:$1,0)-1))=TRUE,"",IF(OFFSET(Data!$A$1,MATCH($D53,Data!$CG:$CG,0)-1,MATCH($E53&amp;"/"&amp;AB$1,Data!$1:$1,0)-1)=0,"",OFFSET(Data!$A$1,MATCH($D53,Data!$CG:$CG,0)-1,MATCH($E53&amp;"/"&amp;AB$1,Data!$1:$1,0)-1)))</f>
        <v/>
      </c>
      <c r="AC53" s="256" t="str">
        <f ca="1">IF(ISERROR(OFFSET(Data!$A$1,MATCH($D53,Data!$CG:$CG,0)-1,MATCH($E53&amp;"/"&amp;AC$1,Data!$1:$1,0)-1))=TRUE,"",IF(OFFSET(Data!$A$1,MATCH($D53,Data!$CG:$CG,0)-1,MATCH($E53&amp;"/"&amp;AC$1,Data!$1:$1,0)-1)=0,"",OFFSET(Data!$A$1,MATCH($D53,Data!$CG:$CG,0)-1,MATCH($E53&amp;"/"&amp;AC$1,Data!$1:$1,0)-1)))</f>
        <v/>
      </c>
      <c r="AD53" s="256" t="str">
        <f ca="1">IF(ISERROR(OFFSET(Data!$A$1,MATCH($D53,Data!$CG:$CG,0)-1,MATCH($E53&amp;"/"&amp;AD$1,Data!$1:$1,0)-1))=TRUE,"",IF(OFFSET(Data!$A$1,MATCH($D53,Data!$CG:$CG,0)-1,MATCH($E53&amp;"/"&amp;AD$1,Data!$1:$1,0)-1)=0,"",OFFSET(Data!$A$1,MATCH($D53,Data!$CG:$CG,0)-1,MATCH($E53&amp;"/"&amp;AD$1,Data!$1:$1,0)-1)))</f>
        <v/>
      </c>
      <c r="AE53" s="256" t="str">
        <f ca="1">IF(ISERROR(OFFSET(Data!$A$1,MATCH($D53,Data!$CG:$CG,0)-1,MATCH($E53&amp;"/"&amp;AE$1,Data!$1:$1,0)-1))=TRUE,"",IF(OFFSET(Data!$A$1,MATCH($D53,Data!$CG:$CG,0)-1,MATCH($E53&amp;"/"&amp;AE$1,Data!$1:$1,0)-1)=0,"",OFFSET(Data!$A$1,MATCH($D53,Data!$CG:$CG,0)-1,MATCH($E53&amp;"/"&amp;AE$1,Data!$1:$1,0)-1)))</f>
        <v/>
      </c>
      <c r="AF53" s="258" t="str">
        <f ca="1">IF(ISERROR(OFFSET(Data!$A$1,MATCH($D53,Data!$CG:$CG,0)-1,MATCH($E53&amp;"/"&amp;AF$1,Data!$1:$1,0)-1))=TRUE,"",IF(OFFSET(Data!$A$1,MATCH($D53,Data!$CG:$CG,0)-1,MATCH($E53&amp;"/"&amp;AF$1,Data!$1:$1,0)-1)=0,"",OFFSET(Data!$A$1,MATCH($D53,Data!$CG:$CG,0)-1,MATCH($E53&amp;"/"&amp;AF$1,Data!$1:$1,0)-1)))</f>
        <v/>
      </c>
      <c r="AG53" s="197">
        <f t="shared" ca="1" si="4"/>
        <v>0</v>
      </c>
      <c r="AH53" s="209">
        <f ca="1">SUM(AG49:AG53)</f>
        <v>94</v>
      </c>
    </row>
    <row r="54" spans="1:34" ht="15" customHeight="1" x14ac:dyDescent="0.25">
      <c r="A54" s="445">
        <v>10</v>
      </c>
      <c r="B54" s="468">
        <f>INDEX(Data!CI:CI,MATCH("M"&amp;A54,Data!A:A,0))</f>
        <v>9</v>
      </c>
      <c r="C54" s="471" t="str">
        <f>INDEX(Data!CG:CG,MATCH("M"&amp;A54,Data!A:A,0))</f>
        <v>Michael Greilinger</v>
      </c>
      <c r="D54" s="48" t="str">
        <f>IF(C54&lt;&gt;"",C54,#REF!)</f>
        <v>Michael Greilinger</v>
      </c>
      <c r="E54" s="49" t="s">
        <v>21</v>
      </c>
      <c r="F54" s="247">
        <f ca="1">IF(ISERROR(OFFSET(Data!$A$1,MATCH($D54,Data!$CG:$CG,0)-1,MATCH($E54&amp;"/"&amp;F$1,Data!$1:$1,0)-1))=TRUE,"",IF(OFFSET(Data!$A$1,MATCH($D54,Data!$CG:$CG,0)-1,MATCH($E54&amp;"/"&amp;F$1,Data!$1:$1,0)-1)=0,"",OFFSET(Data!$A$1,MATCH($D54,Data!$CG:$CG,0)-1,MATCH($E54&amp;"/"&amp;F$1,Data!$1:$1,0)-1)))</f>
        <v>3</v>
      </c>
      <c r="G54" s="246">
        <f ca="1">IF(ISERROR(OFFSET(Data!$A$1,MATCH($D54,Data!$CG:$CG,0)-1,MATCH($E54&amp;"/"&amp;G$1,Data!$1:$1,0)-1))=TRUE,"",IF(OFFSET(Data!$A$1,MATCH($D54,Data!$CG:$CG,0)-1,MATCH($E54&amp;"/"&amp;G$1,Data!$1:$1,0)-1)=0,"",OFFSET(Data!$A$1,MATCH($D54,Data!$CG:$CG,0)-1,MATCH($E54&amp;"/"&amp;G$1,Data!$1:$1,0)-1)))</f>
        <v>3</v>
      </c>
      <c r="H54" s="246">
        <f ca="1">IF(ISERROR(OFFSET(Data!$A$1,MATCH($D54,Data!$CG:$CG,0)-1,MATCH($E54&amp;"/"&amp;H$1,Data!$1:$1,0)-1))=TRUE,"",IF(OFFSET(Data!$A$1,MATCH($D54,Data!$CG:$CG,0)-1,MATCH($E54&amp;"/"&amp;H$1,Data!$1:$1,0)-1)=0,"",OFFSET(Data!$A$1,MATCH($D54,Data!$CG:$CG,0)-1,MATCH($E54&amp;"/"&amp;H$1,Data!$1:$1,0)-1)))</f>
        <v>3</v>
      </c>
      <c r="I54" s="260">
        <f ca="1">IF(ISERROR(OFFSET(Data!$A$1,MATCH($D54,Data!$CG:$CG,0)-1,MATCH($E54&amp;"/"&amp;I$1,Data!$1:$1,0)-1))=TRUE,"",IF(OFFSET(Data!$A$1,MATCH($D54,Data!$CG:$CG,0)-1,MATCH($E54&amp;"/"&amp;I$1,Data!$1:$1,0)-1)=0,"",OFFSET(Data!$A$1,MATCH($D54,Data!$CG:$CG,0)-1,MATCH($E54&amp;"/"&amp;I$1,Data!$1:$1,0)-1)))</f>
        <v>4</v>
      </c>
      <c r="J54" s="260">
        <f ca="1">IF(ISERROR(OFFSET(Data!$A$1,MATCH($D54,Data!$CG:$CG,0)-1,MATCH($E54&amp;"/"&amp;J$1,Data!$1:$1,0)-1))=TRUE,"",IF(OFFSET(Data!$A$1,MATCH($D54,Data!$CG:$CG,0)-1,MATCH($E54&amp;"/"&amp;J$1,Data!$1:$1,0)-1)=0,"",OFFSET(Data!$A$1,MATCH($D54,Data!$CG:$CG,0)-1,MATCH($E54&amp;"/"&amp;J$1,Data!$1:$1,0)-1)))</f>
        <v>4</v>
      </c>
      <c r="K54" s="260">
        <f ca="1">IF(ISERROR(OFFSET(Data!$A$1,MATCH($D54,Data!$CG:$CG,0)-1,MATCH($E54&amp;"/"&amp;K$1,Data!$1:$1,0)-1))=TRUE,"",IF(OFFSET(Data!$A$1,MATCH($D54,Data!$CG:$CG,0)-1,MATCH($E54&amp;"/"&amp;K$1,Data!$1:$1,0)-1)=0,"",OFFSET(Data!$A$1,MATCH($D54,Data!$CG:$CG,0)-1,MATCH($E54&amp;"/"&amp;K$1,Data!$1:$1,0)-1)))</f>
        <v>4</v>
      </c>
      <c r="L54" s="246">
        <f ca="1">IF(ISERROR(OFFSET(Data!$A$1,MATCH($D54,Data!$CG:$CG,0)-1,MATCH($E54&amp;"/"&amp;L$1,Data!$1:$1,0)-1))=TRUE,"",IF(OFFSET(Data!$A$1,MATCH($D54,Data!$CG:$CG,0)-1,MATCH($E54&amp;"/"&amp;L$1,Data!$1:$1,0)-1)=0,"",OFFSET(Data!$A$1,MATCH($D54,Data!$CG:$CG,0)-1,MATCH($E54&amp;"/"&amp;L$1,Data!$1:$1,0)-1)))</f>
        <v>3</v>
      </c>
      <c r="M54" s="246">
        <f ca="1">IF(ISERROR(OFFSET(Data!$A$1,MATCH($D54,Data!$CG:$CG,0)-1,MATCH($E54&amp;"/"&amp;M$1,Data!$1:$1,0)-1))=TRUE,"",IF(OFFSET(Data!$A$1,MATCH($D54,Data!$CG:$CG,0)-1,MATCH($E54&amp;"/"&amp;M$1,Data!$1:$1,0)-1)=0,"",OFFSET(Data!$A$1,MATCH($D54,Data!$CG:$CG,0)-1,MATCH($E54&amp;"/"&amp;M$1,Data!$1:$1,0)-1)))</f>
        <v>3</v>
      </c>
      <c r="N54" s="246">
        <f ca="1">IF(ISERROR(OFFSET(Data!$A$1,MATCH($D54,Data!$CG:$CG,0)-1,MATCH($E54&amp;"/"&amp;N$1,Data!$1:$1,0)-1))=TRUE,"",IF(OFFSET(Data!$A$1,MATCH($D54,Data!$CG:$CG,0)-1,MATCH($E54&amp;"/"&amp;N$1,Data!$1:$1,0)-1)=0,"",OFFSET(Data!$A$1,MATCH($D54,Data!$CG:$CG,0)-1,MATCH($E54&amp;"/"&amp;N$1,Data!$1:$1,0)-1)))</f>
        <v>4</v>
      </c>
      <c r="O54" s="260">
        <f ca="1">IF(ISERROR(OFFSET(Data!$A$1,MATCH($D54,Data!$CG:$CG,0)-1,MATCH($E54&amp;"/"&amp;O$1,Data!$1:$1,0)-1))=TRUE,"",IF(OFFSET(Data!$A$1,MATCH($D54,Data!$CG:$CG,0)-1,MATCH($E54&amp;"/"&amp;O$1,Data!$1:$1,0)-1)=0,"",OFFSET(Data!$A$1,MATCH($D54,Data!$CG:$CG,0)-1,MATCH($E54&amp;"/"&amp;O$1,Data!$1:$1,0)-1)))</f>
        <v>4</v>
      </c>
      <c r="P54" s="246">
        <f ca="1">IF(ISERROR(OFFSET(Data!$A$1,MATCH($D54,Data!$CG:$CG,0)-1,MATCH($E54&amp;"/"&amp;P$1,Data!$1:$1,0)-1))=TRUE,"",IF(OFFSET(Data!$A$1,MATCH($D54,Data!$CG:$CG,0)-1,MATCH($E54&amp;"/"&amp;P$1,Data!$1:$1,0)-1)=0,"",OFFSET(Data!$A$1,MATCH($D54,Data!$CG:$CG,0)-1,MATCH($E54&amp;"/"&amp;P$1,Data!$1:$1,0)-1)))</f>
        <v>3</v>
      </c>
      <c r="Q54" s="246">
        <f ca="1">IF(ISERROR(OFFSET(Data!$A$1,MATCH($D54,Data!$CG:$CG,0)-1,MATCH($E54&amp;"/"&amp;Q$1,Data!$1:$1,0)-1))=TRUE,"",IF(OFFSET(Data!$A$1,MATCH($D54,Data!$CG:$CG,0)-1,MATCH($E54&amp;"/"&amp;Q$1,Data!$1:$1,0)-1)=0,"",OFFSET(Data!$A$1,MATCH($D54,Data!$CG:$CG,0)-1,MATCH($E54&amp;"/"&amp;Q$1,Data!$1:$1,0)-1)))</f>
        <v>3</v>
      </c>
      <c r="R54" s="263">
        <f ca="1">IF(ISERROR(OFFSET(Data!$A$1,MATCH($D54,Data!$CG:$CG,0)-1,MATCH($E54&amp;"/"&amp;R$1,Data!$1:$1,0)-1))=TRUE,"",IF(OFFSET(Data!$A$1,MATCH($D54,Data!$CG:$CG,0)-1,MATCH($E54&amp;"/"&amp;R$1,Data!$1:$1,0)-1)=0,"",OFFSET(Data!$A$1,MATCH($D54,Data!$CG:$CG,0)-1,MATCH($E54&amp;"/"&amp;R$1,Data!$1:$1,0)-1)))</f>
        <v>6</v>
      </c>
      <c r="S54" s="250" t="str">
        <f ca="1">IF(ISERROR(OFFSET(Data!$A$1,MATCH($D54,Data!$CG:$CG,0)-1,MATCH($E54&amp;"/"&amp;S$1,Data!$1:$1,0)-1))=TRUE,"",IF(OFFSET(Data!$A$1,MATCH($D54,Data!$CG:$CG,0)-1,MATCH($E54&amp;"/"&amp;S$1,Data!$1:$1,0)-1)=0,"",OFFSET(Data!$A$1,MATCH($D54,Data!$CG:$CG,0)-1,MATCH($E54&amp;"/"&amp;S$1,Data!$1:$1,0)-1)))</f>
        <v/>
      </c>
      <c r="T54" s="250" t="str">
        <f ca="1">IF(ISERROR(OFFSET(Data!$A$1,MATCH($D54,Data!$CG:$CG,0)-1,MATCH($E54&amp;"/"&amp;T$1,Data!$1:$1,0)-1))=TRUE,"",IF(OFFSET(Data!$A$1,MATCH($D54,Data!$CG:$CG,0)-1,MATCH($E54&amp;"/"&amp;T$1,Data!$1:$1,0)-1)=0,"",OFFSET(Data!$A$1,MATCH($D54,Data!$CG:$CG,0)-1,MATCH($E54&amp;"/"&amp;T$1,Data!$1:$1,0)-1)))</f>
        <v/>
      </c>
      <c r="U54" s="250" t="str">
        <f ca="1">IF(ISERROR(OFFSET(Data!$A$1,MATCH($D54,Data!$CG:$CG,0)-1,MATCH($E54&amp;"/"&amp;U$1,Data!$1:$1,0)-1))=TRUE,"",IF(OFFSET(Data!$A$1,MATCH($D54,Data!$CG:$CG,0)-1,MATCH($E54&amp;"/"&amp;U$1,Data!$1:$1,0)-1)=0,"",OFFSET(Data!$A$1,MATCH($D54,Data!$CG:$CG,0)-1,MATCH($E54&amp;"/"&amp;U$1,Data!$1:$1,0)-1)))</f>
        <v/>
      </c>
      <c r="V54" s="250" t="str">
        <f ca="1">IF(ISERROR(OFFSET(Data!$A$1,MATCH($D54,Data!$CG:$CG,0)-1,MATCH($E54&amp;"/"&amp;V$1,Data!$1:$1,0)-1))=TRUE,"",IF(OFFSET(Data!$A$1,MATCH($D54,Data!$CG:$CG,0)-1,MATCH($E54&amp;"/"&amp;V$1,Data!$1:$1,0)-1)=0,"",OFFSET(Data!$A$1,MATCH($D54,Data!$CG:$CG,0)-1,MATCH($E54&amp;"/"&amp;V$1,Data!$1:$1,0)-1)))</f>
        <v/>
      </c>
      <c r="W54" s="272" t="str">
        <f ca="1">IF(ISERROR(OFFSET(Data!$A$1,MATCH($D54,Data!$CG:$CG,0)-1,MATCH($E54&amp;"/"&amp;W$1,Data!$1:$1,0)-1))=TRUE,"",IF(OFFSET(Data!$A$1,MATCH($D54,Data!$CG:$CG,0)-1,MATCH($E54&amp;"/"&amp;W$1,Data!$1:$1,0)-1)=0,"",OFFSET(Data!$A$1,MATCH($D54,Data!$CG:$CG,0)-1,MATCH($E54&amp;"/"&amp;W$1,Data!$1:$1,0)-1)))</f>
        <v/>
      </c>
      <c r="X54" s="250" t="str">
        <f ca="1">IF(ISERROR(OFFSET(Data!$A$1,MATCH($D54,Data!$CG:$CG,0)-1,MATCH($E54&amp;"/"&amp;X$1,Data!$1:$1,0)-1))=TRUE,"",IF(OFFSET(Data!$A$1,MATCH($D54,Data!$CG:$CG,0)-1,MATCH($E54&amp;"/"&amp;X$1,Data!$1:$1,0)-1)=0,"",OFFSET(Data!$A$1,MATCH($D54,Data!$CG:$CG,0)-1,MATCH($E54&amp;"/"&amp;X$1,Data!$1:$1,0)-1)))</f>
        <v/>
      </c>
      <c r="Y54" s="250" t="str">
        <f ca="1">IF(ISERROR(OFFSET(Data!$A$1,MATCH($D54,Data!$CG:$CG,0)-1,MATCH($E54&amp;"/"&amp;Y$1,Data!$1:$1,0)-1))=TRUE,"",IF(OFFSET(Data!$A$1,MATCH($D54,Data!$CG:$CG,0)-1,MATCH($E54&amp;"/"&amp;Y$1,Data!$1:$1,0)-1)=0,"",OFFSET(Data!$A$1,MATCH($D54,Data!$CG:$CG,0)-1,MATCH($E54&amp;"/"&amp;Y$1,Data!$1:$1,0)-1)))</f>
        <v/>
      </c>
      <c r="Z54" s="250" t="str">
        <f ca="1">IF(ISERROR(OFFSET(Data!$A$1,MATCH($D54,Data!$CG:$CG,0)-1,MATCH($E54&amp;"/"&amp;Z$1,Data!$1:$1,0)-1))=TRUE,"",IF(OFFSET(Data!$A$1,MATCH($D54,Data!$CG:$CG,0)-1,MATCH($E54&amp;"/"&amp;Z$1,Data!$1:$1,0)-1)=0,"",OFFSET(Data!$A$1,MATCH($D54,Data!$CG:$CG,0)-1,MATCH($E54&amp;"/"&amp;Z$1,Data!$1:$1,0)-1)))</f>
        <v/>
      </c>
      <c r="AA54" s="250" t="str">
        <f ca="1">IF(ISERROR(OFFSET(Data!$A$1,MATCH($D54,Data!$CG:$CG,0)-1,MATCH($E54&amp;"/"&amp;AA$1,Data!$1:$1,0)-1))=TRUE,"",IF(OFFSET(Data!$A$1,MATCH($D54,Data!$CG:$CG,0)-1,MATCH($E54&amp;"/"&amp;AA$1,Data!$1:$1,0)-1)=0,"",OFFSET(Data!$A$1,MATCH($D54,Data!$CG:$CG,0)-1,MATCH($E54&amp;"/"&amp;AA$1,Data!$1:$1,0)-1)))</f>
        <v/>
      </c>
      <c r="AB54" s="250" t="str">
        <f ca="1">IF(ISERROR(OFFSET(Data!$A$1,MATCH($D54,Data!$CG:$CG,0)-1,MATCH($E54&amp;"/"&amp;AB$1,Data!$1:$1,0)-1))=TRUE,"",IF(OFFSET(Data!$A$1,MATCH($D54,Data!$CG:$CG,0)-1,MATCH($E54&amp;"/"&amp;AB$1,Data!$1:$1,0)-1)=0,"",OFFSET(Data!$A$1,MATCH($D54,Data!$CG:$CG,0)-1,MATCH($E54&amp;"/"&amp;AB$1,Data!$1:$1,0)-1)))</f>
        <v/>
      </c>
      <c r="AC54" s="250" t="str">
        <f ca="1">IF(ISERROR(OFFSET(Data!$A$1,MATCH($D54,Data!$CG:$CG,0)-1,MATCH($E54&amp;"/"&amp;AC$1,Data!$1:$1,0)-1))=TRUE,"",IF(OFFSET(Data!$A$1,MATCH($D54,Data!$CG:$CG,0)-1,MATCH($E54&amp;"/"&amp;AC$1,Data!$1:$1,0)-1)=0,"",OFFSET(Data!$A$1,MATCH($D54,Data!$CG:$CG,0)-1,MATCH($E54&amp;"/"&amp;AC$1,Data!$1:$1,0)-1)))</f>
        <v/>
      </c>
      <c r="AD54" s="250" t="str">
        <f ca="1">IF(ISERROR(OFFSET(Data!$A$1,MATCH($D54,Data!$CG:$CG,0)-1,MATCH($E54&amp;"/"&amp;AD$1,Data!$1:$1,0)-1))=TRUE,"",IF(OFFSET(Data!$A$1,MATCH($D54,Data!$CG:$CG,0)-1,MATCH($E54&amp;"/"&amp;AD$1,Data!$1:$1,0)-1)=0,"",OFFSET(Data!$A$1,MATCH($D54,Data!$CG:$CG,0)-1,MATCH($E54&amp;"/"&amp;AD$1,Data!$1:$1,0)-1)))</f>
        <v/>
      </c>
      <c r="AE54" s="250" t="str">
        <f ca="1">IF(ISERROR(OFFSET(Data!$A$1,MATCH($D54,Data!$CG:$CG,0)-1,MATCH($E54&amp;"/"&amp;AE$1,Data!$1:$1,0)-1))=TRUE,"",IF(OFFSET(Data!$A$1,MATCH($D54,Data!$CG:$CG,0)-1,MATCH($E54&amp;"/"&amp;AE$1,Data!$1:$1,0)-1)=0,"",OFFSET(Data!$A$1,MATCH($D54,Data!$CG:$CG,0)-1,MATCH($E54&amp;"/"&amp;AE$1,Data!$1:$1,0)-1)))</f>
        <v/>
      </c>
      <c r="AF54" s="251" t="str">
        <f ca="1">IF(ISERROR(OFFSET(Data!$A$1,MATCH($D54,Data!$CG:$CG,0)-1,MATCH($E54&amp;"/"&amp;AF$1,Data!$1:$1,0)-1))=TRUE,"",IF(OFFSET(Data!$A$1,MATCH($D54,Data!$CG:$CG,0)-1,MATCH($E54&amp;"/"&amp;AF$1,Data!$1:$1,0)-1)=0,"",OFFSET(Data!$A$1,MATCH($D54,Data!$CG:$CG,0)-1,MATCH($E54&amp;"/"&amp;AF$1,Data!$1:$1,0)-1)))</f>
        <v/>
      </c>
      <c r="AG54" s="206">
        <f t="shared" ca="1" si="4"/>
        <v>47</v>
      </c>
      <c r="AH54" s="207">
        <f ca="1">AG54</f>
        <v>47</v>
      </c>
    </row>
    <row r="55" spans="1:34" ht="15" customHeight="1" thickBot="1" x14ac:dyDescent="0.3">
      <c r="A55" s="446"/>
      <c r="B55" s="469"/>
      <c r="C55" s="472"/>
      <c r="D55" s="50" t="str">
        <f>IF(C55&lt;&gt;"",C55,D54)</f>
        <v>Michael Greilinger</v>
      </c>
      <c r="E55" s="51" t="s">
        <v>22</v>
      </c>
      <c r="F55" s="267">
        <f ca="1">IF(ISERROR(OFFSET(Data!$A$1,MATCH($D55,Data!$CG:$CG,0)-1,MATCH($E55&amp;"/"&amp;F$1,Data!$1:$1,0)-1))=TRUE,"",IF(OFFSET(Data!$A$1,MATCH($D55,Data!$CG:$CG,0)-1,MATCH($E55&amp;"/"&amp;F$1,Data!$1:$1,0)-1)=0,"",OFFSET(Data!$A$1,MATCH($D55,Data!$CG:$CG,0)-1,MATCH($E55&amp;"/"&amp;F$1,Data!$1:$1,0)-1)))</f>
        <v>4</v>
      </c>
      <c r="G55" s="259">
        <f ca="1">IF(ISERROR(OFFSET(Data!$A$1,MATCH($D55,Data!$CG:$CG,0)-1,MATCH($E55&amp;"/"&amp;G$1,Data!$1:$1,0)-1))=TRUE,"",IF(OFFSET(Data!$A$1,MATCH($D55,Data!$CG:$CG,0)-1,MATCH($E55&amp;"/"&amp;G$1,Data!$1:$1,0)-1)=0,"",OFFSET(Data!$A$1,MATCH($D55,Data!$CG:$CG,0)-1,MATCH($E55&amp;"/"&amp;G$1,Data!$1:$1,0)-1)))</f>
        <v>2</v>
      </c>
      <c r="H55" s="261">
        <f ca="1">IF(ISERROR(OFFSET(Data!$A$1,MATCH($D55,Data!$CG:$CG,0)-1,MATCH($E55&amp;"/"&amp;H$1,Data!$1:$1,0)-1))=TRUE,"",IF(OFFSET(Data!$A$1,MATCH($D55,Data!$CG:$CG,0)-1,MATCH($E55&amp;"/"&amp;H$1,Data!$1:$1,0)-1)=0,"",OFFSET(Data!$A$1,MATCH($D55,Data!$CG:$CG,0)-1,MATCH($E55&amp;"/"&amp;H$1,Data!$1:$1,0)-1)))</f>
        <v>4</v>
      </c>
      <c r="I55" s="259">
        <f ca="1">IF(ISERROR(OFFSET(Data!$A$1,MATCH($D55,Data!$CG:$CG,0)-1,MATCH($E55&amp;"/"&amp;I$1,Data!$1:$1,0)-1))=TRUE,"",IF(OFFSET(Data!$A$1,MATCH($D55,Data!$CG:$CG,0)-1,MATCH($E55&amp;"/"&amp;I$1,Data!$1:$1,0)-1)=0,"",OFFSET(Data!$A$1,MATCH($D55,Data!$CG:$CG,0)-1,MATCH($E55&amp;"/"&amp;I$1,Data!$1:$1,0)-1)))</f>
        <v>2</v>
      </c>
      <c r="J55" s="249">
        <f ca="1">IF(ISERROR(OFFSET(Data!$A$1,MATCH($D55,Data!$CG:$CG,0)-1,MATCH($E55&amp;"/"&amp;J$1,Data!$1:$1,0)-1))=TRUE,"",IF(OFFSET(Data!$A$1,MATCH($D55,Data!$CG:$CG,0)-1,MATCH($E55&amp;"/"&amp;J$1,Data!$1:$1,0)-1)=0,"",OFFSET(Data!$A$1,MATCH($D55,Data!$CG:$CG,0)-1,MATCH($E55&amp;"/"&amp;J$1,Data!$1:$1,0)-1)))</f>
        <v>3</v>
      </c>
      <c r="K55" s="264">
        <f ca="1">IF(ISERROR(OFFSET(Data!$A$1,MATCH($D55,Data!$CG:$CG,0)-1,MATCH($E55&amp;"/"&amp;K$1,Data!$1:$1,0)-1))=TRUE,"",IF(OFFSET(Data!$A$1,MATCH($D55,Data!$CG:$CG,0)-1,MATCH($E55&amp;"/"&amp;K$1,Data!$1:$1,0)-1)=0,"",OFFSET(Data!$A$1,MATCH($D55,Data!$CG:$CG,0)-1,MATCH($E55&amp;"/"&amp;K$1,Data!$1:$1,0)-1)))</f>
        <v>5</v>
      </c>
      <c r="L55" s="249">
        <f ca="1">IF(ISERROR(OFFSET(Data!$A$1,MATCH($D55,Data!$CG:$CG,0)-1,MATCH($E55&amp;"/"&amp;L$1,Data!$1:$1,0)-1))=TRUE,"",IF(OFFSET(Data!$A$1,MATCH($D55,Data!$CG:$CG,0)-1,MATCH($E55&amp;"/"&amp;L$1,Data!$1:$1,0)-1)=0,"",OFFSET(Data!$A$1,MATCH($D55,Data!$CG:$CG,0)-1,MATCH($E55&amp;"/"&amp;L$1,Data!$1:$1,0)-1)))</f>
        <v>3</v>
      </c>
      <c r="M55" s="249">
        <f ca="1">IF(ISERROR(OFFSET(Data!$A$1,MATCH($D55,Data!$CG:$CG,0)-1,MATCH($E55&amp;"/"&amp;M$1,Data!$1:$1,0)-1))=TRUE,"",IF(OFFSET(Data!$A$1,MATCH($D55,Data!$CG:$CG,0)-1,MATCH($E55&amp;"/"&amp;M$1,Data!$1:$1,0)-1)=0,"",OFFSET(Data!$A$1,MATCH($D55,Data!$CG:$CG,0)-1,MATCH($E55&amp;"/"&amp;M$1,Data!$1:$1,0)-1)))</f>
        <v>3</v>
      </c>
      <c r="N55" s="261">
        <f ca="1">IF(ISERROR(OFFSET(Data!$A$1,MATCH($D55,Data!$CG:$CG,0)-1,MATCH($E55&amp;"/"&amp;N$1,Data!$1:$1,0)-1))=TRUE,"",IF(OFFSET(Data!$A$1,MATCH($D55,Data!$CG:$CG,0)-1,MATCH($E55&amp;"/"&amp;N$1,Data!$1:$1,0)-1)=0,"",OFFSET(Data!$A$1,MATCH($D55,Data!$CG:$CG,0)-1,MATCH($E55&amp;"/"&amp;N$1,Data!$1:$1,0)-1)))</f>
        <v>5</v>
      </c>
      <c r="O55" s="261">
        <f ca="1">IF(ISERROR(OFFSET(Data!$A$1,MATCH($D55,Data!$CG:$CG,0)-1,MATCH($E55&amp;"/"&amp;O$1,Data!$1:$1,0)-1))=TRUE,"",IF(OFFSET(Data!$A$1,MATCH($D55,Data!$CG:$CG,0)-1,MATCH($E55&amp;"/"&amp;O$1,Data!$1:$1,0)-1)=0,"",OFFSET(Data!$A$1,MATCH($D55,Data!$CG:$CG,0)-1,MATCH($E55&amp;"/"&amp;O$1,Data!$1:$1,0)-1)))</f>
        <v>4</v>
      </c>
      <c r="P55" s="249">
        <f ca="1">IF(ISERROR(OFFSET(Data!$A$1,MATCH($D55,Data!$CG:$CG,0)-1,MATCH($E55&amp;"/"&amp;P$1,Data!$1:$1,0)-1))=TRUE,"",IF(OFFSET(Data!$A$1,MATCH($D55,Data!$CG:$CG,0)-1,MATCH($E55&amp;"/"&amp;P$1,Data!$1:$1,0)-1)=0,"",OFFSET(Data!$A$1,MATCH($D55,Data!$CG:$CG,0)-1,MATCH($E55&amp;"/"&amp;P$1,Data!$1:$1,0)-1)))</f>
        <v>3</v>
      </c>
      <c r="Q55" s="249">
        <f ca="1">IF(ISERROR(OFFSET(Data!$A$1,MATCH($D55,Data!$CG:$CG,0)-1,MATCH($E55&amp;"/"&amp;Q$1,Data!$1:$1,0)-1))=TRUE,"",IF(OFFSET(Data!$A$1,MATCH($D55,Data!$CG:$CG,0)-1,MATCH($E55&amp;"/"&amp;Q$1,Data!$1:$1,0)-1)=0,"",OFFSET(Data!$A$1,MATCH($D55,Data!$CG:$CG,0)-1,MATCH($E55&amp;"/"&amp;Q$1,Data!$1:$1,0)-1)))</f>
        <v>3</v>
      </c>
      <c r="R55" s="264">
        <f ca="1">IF(ISERROR(OFFSET(Data!$A$1,MATCH($D55,Data!$CG:$CG,0)-1,MATCH($E55&amp;"/"&amp;R$1,Data!$1:$1,0)-1))=TRUE,"",IF(OFFSET(Data!$A$1,MATCH($D55,Data!$CG:$CG,0)-1,MATCH($E55&amp;"/"&amp;R$1,Data!$1:$1,0)-1)=0,"",OFFSET(Data!$A$1,MATCH($D55,Data!$CG:$CG,0)-1,MATCH($E55&amp;"/"&amp;R$1,Data!$1:$1,0)-1)))</f>
        <v>6</v>
      </c>
      <c r="S55" s="252" t="str">
        <f ca="1">IF(ISERROR(OFFSET(Data!$A$1,MATCH($D55,Data!$CG:$CG,0)-1,MATCH($E55&amp;"/"&amp;S$1,Data!$1:$1,0)-1))=TRUE,"",IF(OFFSET(Data!$A$1,MATCH($D55,Data!$CG:$CG,0)-1,MATCH($E55&amp;"/"&amp;S$1,Data!$1:$1,0)-1)=0,"",OFFSET(Data!$A$1,MATCH($D55,Data!$CG:$CG,0)-1,MATCH($E55&amp;"/"&amp;S$1,Data!$1:$1,0)-1)))</f>
        <v/>
      </c>
      <c r="T55" s="252" t="str">
        <f ca="1">IF(ISERROR(OFFSET(Data!$A$1,MATCH($D55,Data!$CG:$CG,0)-1,MATCH($E55&amp;"/"&amp;T$1,Data!$1:$1,0)-1))=TRUE,"",IF(OFFSET(Data!$A$1,MATCH($D55,Data!$CG:$CG,0)-1,MATCH($E55&amp;"/"&amp;T$1,Data!$1:$1,0)-1)=0,"",OFFSET(Data!$A$1,MATCH($D55,Data!$CG:$CG,0)-1,MATCH($E55&amp;"/"&amp;T$1,Data!$1:$1,0)-1)))</f>
        <v/>
      </c>
      <c r="U55" s="252" t="str">
        <f ca="1">IF(ISERROR(OFFSET(Data!$A$1,MATCH($D55,Data!$CG:$CG,0)-1,MATCH($E55&amp;"/"&amp;U$1,Data!$1:$1,0)-1))=TRUE,"",IF(OFFSET(Data!$A$1,MATCH($D55,Data!$CG:$CG,0)-1,MATCH($E55&amp;"/"&amp;U$1,Data!$1:$1,0)-1)=0,"",OFFSET(Data!$A$1,MATCH($D55,Data!$CG:$CG,0)-1,MATCH($E55&amp;"/"&amp;U$1,Data!$1:$1,0)-1)))</f>
        <v/>
      </c>
      <c r="V55" s="252" t="str">
        <f ca="1">IF(ISERROR(OFFSET(Data!$A$1,MATCH($D55,Data!$CG:$CG,0)-1,MATCH($E55&amp;"/"&amp;V$1,Data!$1:$1,0)-1))=TRUE,"",IF(OFFSET(Data!$A$1,MATCH($D55,Data!$CG:$CG,0)-1,MATCH($E55&amp;"/"&amp;V$1,Data!$1:$1,0)-1)=0,"",OFFSET(Data!$A$1,MATCH($D55,Data!$CG:$CG,0)-1,MATCH($E55&amp;"/"&amp;V$1,Data!$1:$1,0)-1)))</f>
        <v/>
      </c>
      <c r="W55" s="269" t="str">
        <f ca="1">IF(ISERROR(OFFSET(Data!$A$1,MATCH($D55,Data!$CG:$CG,0)-1,MATCH($E55&amp;"/"&amp;W$1,Data!$1:$1,0)-1))=TRUE,"",IF(OFFSET(Data!$A$1,MATCH($D55,Data!$CG:$CG,0)-1,MATCH($E55&amp;"/"&amp;W$1,Data!$1:$1,0)-1)=0,"",OFFSET(Data!$A$1,MATCH($D55,Data!$CG:$CG,0)-1,MATCH($E55&amp;"/"&amp;W$1,Data!$1:$1,0)-1)))</f>
        <v/>
      </c>
      <c r="X55" s="252" t="str">
        <f ca="1">IF(ISERROR(OFFSET(Data!$A$1,MATCH($D55,Data!$CG:$CG,0)-1,MATCH($E55&amp;"/"&amp;X$1,Data!$1:$1,0)-1))=TRUE,"",IF(OFFSET(Data!$A$1,MATCH($D55,Data!$CG:$CG,0)-1,MATCH($E55&amp;"/"&amp;X$1,Data!$1:$1,0)-1)=0,"",OFFSET(Data!$A$1,MATCH($D55,Data!$CG:$CG,0)-1,MATCH($E55&amp;"/"&amp;X$1,Data!$1:$1,0)-1)))</f>
        <v/>
      </c>
      <c r="Y55" s="252" t="str">
        <f ca="1">IF(ISERROR(OFFSET(Data!$A$1,MATCH($D55,Data!$CG:$CG,0)-1,MATCH($E55&amp;"/"&amp;Y$1,Data!$1:$1,0)-1))=TRUE,"",IF(OFFSET(Data!$A$1,MATCH($D55,Data!$CG:$CG,0)-1,MATCH($E55&amp;"/"&amp;Y$1,Data!$1:$1,0)-1)=0,"",OFFSET(Data!$A$1,MATCH($D55,Data!$CG:$CG,0)-1,MATCH($E55&amp;"/"&amp;Y$1,Data!$1:$1,0)-1)))</f>
        <v/>
      </c>
      <c r="Z55" s="252" t="str">
        <f ca="1">IF(ISERROR(OFFSET(Data!$A$1,MATCH($D55,Data!$CG:$CG,0)-1,MATCH($E55&amp;"/"&amp;Z$1,Data!$1:$1,0)-1))=TRUE,"",IF(OFFSET(Data!$A$1,MATCH($D55,Data!$CG:$CG,0)-1,MATCH($E55&amp;"/"&amp;Z$1,Data!$1:$1,0)-1)=0,"",OFFSET(Data!$A$1,MATCH($D55,Data!$CG:$CG,0)-1,MATCH($E55&amp;"/"&amp;Z$1,Data!$1:$1,0)-1)))</f>
        <v/>
      </c>
      <c r="AA55" s="252" t="str">
        <f ca="1">IF(ISERROR(OFFSET(Data!$A$1,MATCH($D55,Data!$CG:$CG,0)-1,MATCH($E55&amp;"/"&amp;AA$1,Data!$1:$1,0)-1))=TRUE,"",IF(OFFSET(Data!$A$1,MATCH($D55,Data!$CG:$CG,0)-1,MATCH($E55&amp;"/"&amp;AA$1,Data!$1:$1,0)-1)=0,"",OFFSET(Data!$A$1,MATCH($D55,Data!$CG:$CG,0)-1,MATCH($E55&amp;"/"&amp;AA$1,Data!$1:$1,0)-1)))</f>
        <v/>
      </c>
      <c r="AB55" s="252" t="str">
        <f ca="1">IF(ISERROR(OFFSET(Data!$A$1,MATCH($D55,Data!$CG:$CG,0)-1,MATCH($E55&amp;"/"&amp;AB$1,Data!$1:$1,0)-1))=TRUE,"",IF(OFFSET(Data!$A$1,MATCH($D55,Data!$CG:$CG,0)-1,MATCH($E55&amp;"/"&amp;AB$1,Data!$1:$1,0)-1)=0,"",OFFSET(Data!$A$1,MATCH($D55,Data!$CG:$CG,0)-1,MATCH($E55&amp;"/"&amp;AB$1,Data!$1:$1,0)-1)))</f>
        <v/>
      </c>
      <c r="AC55" s="252" t="str">
        <f ca="1">IF(ISERROR(OFFSET(Data!$A$1,MATCH($D55,Data!$CG:$CG,0)-1,MATCH($E55&amp;"/"&amp;AC$1,Data!$1:$1,0)-1))=TRUE,"",IF(OFFSET(Data!$A$1,MATCH($D55,Data!$CG:$CG,0)-1,MATCH($E55&amp;"/"&amp;AC$1,Data!$1:$1,0)-1)=0,"",OFFSET(Data!$A$1,MATCH($D55,Data!$CG:$CG,0)-1,MATCH($E55&amp;"/"&amp;AC$1,Data!$1:$1,0)-1)))</f>
        <v/>
      </c>
      <c r="AD55" s="252" t="str">
        <f ca="1">IF(ISERROR(OFFSET(Data!$A$1,MATCH($D55,Data!$CG:$CG,0)-1,MATCH($E55&amp;"/"&amp;AD$1,Data!$1:$1,0)-1))=TRUE,"",IF(OFFSET(Data!$A$1,MATCH($D55,Data!$CG:$CG,0)-1,MATCH($E55&amp;"/"&amp;AD$1,Data!$1:$1,0)-1)=0,"",OFFSET(Data!$A$1,MATCH($D55,Data!$CG:$CG,0)-1,MATCH($E55&amp;"/"&amp;AD$1,Data!$1:$1,0)-1)))</f>
        <v/>
      </c>
      <c r="AE55" s="252" t="str">
        <f ca="1">IF(ISERROR(OFFSET(Data!$A$1,MATCH($D55,Data!$CG:$CG,0)-1,MATCH($E55&amp;"/"&amp;AE$1,Data!$1:$1,0)-1))=TRUE,"",IF(OFFSET(Data!$A$1,MATCH($D55,Data!$CG:$CG,0)-1,MATCH($E55&amp;"/"&amp;AE$1,Data!$1:$1,0)-1)=0,"",OFFSET(Data!$A$1,MATCH($D55,Data!$CG:$CG,0)-1,MATCH($E55&amp;"/"&amp;AE$1,Data!$1:$1,0)-1)))</f>
        <v/>
      </c>
      <c r="AF55" s="253" t="str">
        <f ca="1">IF(ISERROR(OFFSET(Data!$A$1,MATCH($D55,Data!$CG:$CG,0)-1,MATCH($E55&amp;"/"&amp;AF$1,Data!$1:$1,0)-1))=TRUE,"",IF(OFFSET(Data!$A$1,MATCH($D55,Data!$CG:$CG,0)-1,MATCH($E55&amp;"/"&amp;AF$1,Data!$1:$1,0)-1)=0,"",OFFSET(Data!$A$1,MATCH($D55,Data!$CG:$CG,0)-1,MATCH($E55&amp;"/"&amp;AF$1,Data!$1:$1,0)-1)))</f>
        <v/>
      </c>
      <c r="AG55" s="188">
        <f t="shared" ca="1" si="4"/>
        <v>47</v>
      </c>
      <c r="AH55" s="208">
        <f ca="1">SUM(AG54:AG55)</f>
        <v>94</v>
      </c>
    </row>
    <row r="56" spans="1:34" ht="15" hidden="1" customHeight="1" x14ac:dyDescent="0.25">
      <c r="A56" s="446"/>
      <c r="B56" s="469"/>
      <c r="C56" s="472"/>
      <c r="D56" s="50" t="str">
        <f>IF(C56&lt;&gt;"",C56,D55)</f>
        <v>Michael Greilinger</v>
      </c>
      <c r="E56" s="51" t="s">
        <v>23</v>
      </c>
      <c r="F56" s="254" t="str">
        <f ca="1">IF(ISERROR(OFFSET(Data!$A$1,MATCH($D56,Data!$CG:$CG,0)-1,MATCH($E56&amp;"/"&amp;F$1,Data!$1:$1,0)-1))=TRUE,"",IF(OFFSET(Data!$A$1,MATCH($D56,Data!$CG:$CG,0)-1,MATCH($E56&amp;"/"&amp;F$1,Data!$1:$1,0)-1)=0,"",OFFSET(Data!$A$1,MATCH($D56,Data!$CG:$CG,0)-1,MATCH($E56&amp;"/"&amp;F$1,Data!$1:$1,0)-1)))</f>
        <v/>
      </c>
      <c r="G56" s="252" t="str">
        <f ca="1">IF(ISERROR(OFFSET(Data!$A$1,MATCH($D56,Data!$CG:$CG,0)-1,MATCH($E56&amp;"/"&amp;G$1,Data!$1:$1,0)-1))=TRUE,"",IF(OFFSET(Data!$A$1,MATCH($D56,Data!$CG:$CG,0)-1,MATCH($E56&amp;"/"&amp;G$1,Data!$1:$1,0)-1)=0,"",OFFSET(Data!$A$1,MATCH($D56,Data!$CG:$CG,0)-1,MATCH($E56&amp;"/"&amp;G$1,Data!$1:$1,0)-1)))</f>
        <v/>
      </c>
      <c r="H56" s="252" t="str">
        <f ca="1">IF(ISERROR(OFFSET(Data!$A$1,MATCH($D56,Data!$CG:$CG,0)-1,MATCH($E56&amp;"/"&amp;H$1,Data!$1:$1,0)-1))=TRUE,"",IF(OFFSET(Data!$A$1,MATCH($D56,Data!$CG:$CG,0)-1,MATCH($E56&amp;"/"&amp;H$1,Data!$1:$1,0)-1)=0,"",OFFSET(Data!$A$1,MATCH($D56,Data!$CG:$CG,0)-1,MATCH($E56&amp;"/"&amp;H$1,Data!$1:$1,0)-1)))</f>
        <v/>
      </c>
      <c r="I56" s="252" t="str">
        <f ca="1">IF(ISERROR(OFFSET(Data!$A$1,MATCH($D56,Data!$CG:$CG,0)-1,MATCH($E56&amp;"/"&amp;I$1,Data!$1:$1,0)-1))=TRUE,"",IF(OFFSET(Data!$A$1,MATCH($D56,Data!$CG:$CG,0)-1,MATCH($E56&amp;"/"&amp;I$1,Data!$1:$1,0)-1)=0,"",OFFSET(Data!$A$1,MATCH($D56,Data!$CG:$CG,0)-1,MATCH($E56&amp;"/"&amp;I$1,Data!$1:$1,0)-1)))</f>
        <v/>
      </c>
      <c r="J56" s="252" t="str">
        <f ca="1">IF(ISERROR(OFFSET(Data!$A$1,MATCH($D56,Data!$CG:$CG,0)-1,MATCH($E56&amp;"/"&amp;J$1,Data!$1:$1,0)-1))=TRUE,"",IF(OFFSET(Data!$A$1,MATCH($D56,Data!$CG:$CG,0)-1,MATCH($E56&amp;"/"&amp;J$1,Data!$1:$1,0)-1)=0,"",OFFSET(Data!$A$1,MATCH($D56,Data!$CG:$CG,0)-1,MATCH($E56&amp;"/"&amp;J$1,Data!$1:$1,0)-1)))</f>
        <v/>
      </c>
      <c r="K56" s="252" t="str">
        <f ca="1">IF(ISERROR(OFFSET(Data!$A$1,MATCH($D56,Data!$CG:$CG,0)-1,MATCH($E56&amp;"/"&amp;K$1,Data!$1:$1,0)-1))=TRUE,"",IF(OFFSET(Data!$A$1,MATCH($D56,Data!$CG:$CG,0)-1,MATCH($E56&amp;"/"&amp;K$1,Data!$1:$1,0)-1)=0,"",OFFSET(Data!$A$1,MATCH($D56,Data!$CG:$CG,0)-1,MATCH($E56&amp;"/"&amp;K$1,Data!$1:$1,0)-1)))</f>
        <v/>
      </c>
      <c r="L56" s="252" t="str">
        <f ca="1">IF(ISERROR(OFFSET(Data!$A$1,MATCH($D56,Data!$CG:$CG,0)-1,MATCH($E56&amp;"/"&amp;L$1,Data!$1:$1,0)-1))=TRUE,"",IF(OFFSET(Data!$A$1,MATCH($D56,Data!$CG:$CG,0)-1,MATCH($E56&amp;"/"&amp;L$1,Data!$1:$1,0)-1)=0,"",OFFSET(Data!$A$1,MATCH($D56,Data!$CG:$CG,0)-1,MATCH($E56&amp;"/"&amp;L$1,Data!$1:$1,0)-1)))</f>
        <v/>
      </c>
      <c r="M56" s="252" t="str">
        <f ca="1">IF(ISERROR(OFFSET(Data!$A$1,MATCH($D56,Data!$CG:$CG,0)-1,MATCH($E56&amp;"/"&amp;M$1,Data!$1:$1,0)-1))=TRUE,"",IF(OFFSET(Data!$A$1,MATCH($D56,Data!$CG:$CG,0)-1,MATCH($E56&amp;"/"&amp;M$1,Data!$1:$1,0)-1)=0,"",OFFSET(Data!$A$1,MATCH($D56,Data!$CG:$CG,0)-1,MATCH($E56&amp;"/"&amp;M$1,Data!$1:$1,0)-1)))</f>
        <v/>
      </c>
      <c r="N56" s="252" t="str">
        <f ca="1">IF(ISERROR(OFFSET(Data!$A$1,MATCH($D56,Data!$CG:$CG,0)-1,MATCH($E56&amp;"/"&amp;N$1,Data!$1:$1,0)-1))=TRUE,"",IF(OFFSET(Data!$A$1,MATCH($D56,Data!$CG:$CG,0)-1,MATCH($E56&amp;"/"&amp;N$1,Data!$1:$1,0)-1)=0,"",OFFSET(Data!$A$1,MATCH($D56,Data!$CG:$CG,0)-1,MATCH($E56&amp;"/"&amp;N$1,Data!$1:$1,0)-1)))</f>
        <v/>
      </c>
      <c r="O56" s="252" t="str">
        <f ca="1">IF(ISERROR(OFFSET(Data!$A$1,MATCH($D56,Data!$CG:$CG,0)-1,MATCH($E56&amp;"/"&amp;O$1,Data!$1:$1,0)-1))=TRUE,"",IF(OFFSET(Data!$A$1,MATCH($D56,Data!$CG:$CG,0)-1,MATCH($E56&amp;"/"&amp;O$1,Data!$1:$1,0)-1)=0,"",OFFSET(Data!$A$1,MATCH($D56,Data!$CG:$CG,0)-1,MATCH($E56&amp;"/"&amp;O$1,Data!$1:$1,0)-1)))</f>
        <v/>
      </c>
      <c r="P56" s="252" t="str">
        <f ca="1">IF(ISERROR(OFFSET(Data!$A$1,MATCH($D56,Data!$CG:$CG,0)-1,MATCH($E56&amp;"/"&amp;P$1,Data!$1:$1,0)-1))=TRUE,"",IF(OFFSET(Data!$A$1,MATCH($D56,Data!$CG:$CG,0)-1,MATCH($E56&amp;"/"&amp;P$1,Data!$1:$1,0)-1)=0,"",OFFSET(Data!$A$1,MATCH($D56,Data!$CG:$CG,0)-1,MATCH($E56&amp;"/"&amp;P$1,Data!$1:$1,0)-1)))</f>
        <v/>
      </c>
      <c r="Q56" s="252" t="str">
        <f ca="1">IF(ISERROR(OFFSET(Data!$A$1,MATCH($D56,Data!$CG:$CG,0)-1,MATCH($E56&amp;"/"&amp;Q$1,Data!$1:$1,0)-1))=TRUE,"",IF(OFFSET(Data!$A$1,MATCH($D56,Data!$CG:$CG,0)-1,MATCH($E56&amp;"/"&amp;Q$1,Data!$1:$1,0)-1)=0,"",OFFSET(Data!$A$1,MATCH($D56,Data!$CG:$CG,0)-1,MATCH($E56&amp;"/"&amp;Q$1,Data!$1:$1,0)-1)))</f>
        <v/>
      </c>
      <c r="R56" s="252" t="str">
        <f ca="1">IF(ISERROR(OFFSET(Data!$A$1,MATCH($D56,Data!$CG:$CG,0)-1,MATCH($E56&amp;"/"&amp;R$1,Data!$1:$1,0)-1))=TRUE,"",IF(OFFSET(Data!$A$1,MATCH($D56,Data!$CG:$CG,0)-1,MATCH($E56&amp;"/"&amp;R$1,Data!$1:$1,0)-1)=0,"",OFFSET(Data!$A$1,MATCH($D56,Data!$CG:$CG,0)-1,MATCH($E56&amp;"/"&amp;R$1,Data!$1:$1,0)-1)))</f>
        <v/>
      </c>
      <c r="S56" s="252" t="str">
        <f ca="1">IF(ISERROR(OFFSET(Data!$A$1,MATCH($D56,Data!$CG:$CG,0)-1,MATCH($E56&amp;"/"&amp;S$1,Data!$1:$1,0)-1))=TRUE,"",IF(OFFSET(Data!$A$1,MATCH($D56,Data!$CG:$CG,0)-1,MATCH($E56&amp;"/"&amp;S$1,Data!$1:$1,0)-1)=0,"",OFFSET(Data!$A$1,MATCH($D56,Data!$CG:$CG,0)-1,MATCH($E56&amp;"/"&amp;S$1,Data!$1:$1,0)-1)))</f>
        <v/>
      </c>
      <c r="T56" s="252" t="str">
        <f ca="1">IF(ISERROR(OFFSET(Data!$A$1,MATCH($D56,Data!$CG:$CG,0)-1,MATCH($E56&amp;"/"&amp;T$1,Data!$1:$1,0)-1))=TRUE,"",IF(OFFSET(Data!$A$1,MATCH($D56,Data!$CG:$CG,0)-1,MATCH($E56&amp;"/"&amp;T$1,Data!$1:$1,0)-1)=0,"",OFFSET(Data!$A$1,MATCH($D56,Data!$CG:$CG,0)-1,MATCH($E56&amp;"/"&amp;T$1,Data!$1:$1,0)-1)))</f>
        <v/>
      </c>
      <c r="U56" s="252" t="str">
        <f ca="1">IF(ISERROR(OFFSET(Data!$A$1,MATCH($D56,Data!$CG:$CG,0)-1,MATCH($E56&amp;"/"&amp;U$1,Data!$1:$1,0)-1))=TRUE,"",IF(OFFSET(Data!$A$1,MATCH($D56,Data!$CG:$CG,0)-1,MATCH($E56&amp;"/"&amp;U$1,Data!$1:$1,0)-1)=0,"",OFFSET(Data!$A$1,MATCH($D56,Data!$CG:$CG,0)-1,MATCH($E56&amp;"/"&amp;U$1,Data!$1:$1,0)-1)))</f>
        <v/>
      </c>
      <c r="V56" s="252" t="str">
        <f ca="1">IF(ISERROR(OFFSET(Data!$A$1,MATCH($D56,Data!$CG:$CG,0)-1,MATCH($E56&amp;"/"&amp;V$1,Data!$1:$1,0)-1))=TRUE,"",IF(OFFSET(Data!$A$1,MATCH($D56,Data!$CG:$CG,0)-1,MATCH($E56&amp;"/"&amp;V$1,Data!$1:$1,0)-1)=0,"",OFFSET(Data!$A$1,MATCH($D56,Data!$CG:$CG,0)-1,MATCH($E56&amp;"/"&amp;V$1,Data!$1:$1,0)-1)))</f>
        <v/>
      </c>
      <c r="W56" s="269" t="str">
        <f ca="1">IF(ISERROR(OFFSET(Data!$A$1,MATCH($D56,Data!$CG:$CG,0)-1,MATCH($E56&amp;"/"&amp;W$1,Data!$1:$1,0)-1))=TRUE,"",IF(OFFSET(Data!$A$1,MATCH($D56,Data!$CG:$CG,0)-1,MATCH($E56&amp;"/"&amp;W$1,Data!$1:$1,0)-1)=0,"",OFFSET(Data!$A$1,MATCH($D56,Data!$CG:$CG,0)-1,MATCH($E56&amp;"/"&amp;W$1,Data!$1:$1,0)-1)))</f>
        <v/>
      </c>
      <c r="X56" s="252" t="str">
        <f ca="1">IF(ISERROR(OFFSET(Data!$A$1,MATCH($D56,Data!$CG:$CG,0)-1,MATCH($E56&amp;"/"&amp;X$1,Data!$1:$1,0)-1))=TRUE,"",IF(OFFSET(Data!$A$1,MATCH($D56,Data!$CG:$CG,0)-1,MATCH($E56&amp;"/"&amp;X$1,Data!$1:$1,0)-1)=0,"",OFFSET(Data!$A$1,MATCH($D56,Data!$CG:$CG,0)-1,MATCH($E56&amp;"/"&amp;X$1,Data!$1:$1,0)-1)))</f>
        <v/>
      </c>
      <c r="Y56" s="252" t="str">
        <f ca="1">IF(ISERROR(OFFSET(Data!$A$1,MATCH($D56,Data!$CG:$CG,0)-1,MATCH($E56&amp;"/"&amp;Y$1,Data!$1:$1,0)-1))=TRUE,"",IF(OFFSET(Data!$A$1,MATCH($D56,Data!$CG:$CG,0)-1,MATCH($E56&amp;"/"&amp;Y$1,Data!$1:$1,0)-1)=0,"",OFFSET(Data!$A$1,MATCH($D56,Data!$CG:$CG,0)-1,MATCH($E56&amp;"/"&amp;Y$1,Data!$1:$1,0)-1)))</f>
        <v/>
      </c>
      <c r="Z56" s="252" t="str">
        <f ca="1">IF(ISERROR(OFFSET(Data!$A$1,MATCH($D56,Data!$CG:$CG,0)-1,MATCH($E56&amp;"/"&amp;Z$1,Data!$1:$1,0)-1))=TRUE,"",IF(OFFSET(Data!$A$1,MATCH($D56,Data!$CG:$CG,0)-1,MATCH($E56&amp;"/"&amp;Z$1,Data!$1:$1,0)-1)=0,"",OFFSET(Data!$A$1,MATCH($D56,Data!$CG:$CG,0)-1,MATCH($E56&amp;"/"&amp;Z$1,Data!$1:$1,0)-1)))</f>
        <v/>
      </c>
      <c r="AA56" s="252" t="str">
        <f ca="1">IF(ISERROR(OFFSET(Data!$A$1,MATCH($D56,Data!$CG:$CG,0)-1,MATCH($E56&amp;"/"&amp;AA$1,Data!$1:$1,0)-1))=TRUE,"",IF(OFFSET(Data!$A$1,MATCH($D56,Data!$CG:$CG,0)-1,MATCH($E56&amp;"/"&amp;AA$1,Data!$1:$1,0)-1)=0,"",OFFSET(Data!$A$1,MATCH($D56,Data!$CG:$CG,0)-1,MATCH($E56&amp;"/"&amp;AA$1,Data!$1:$1,0)-1)))</f>
        <v/>
      </c>
      <c r="AB56" s="252" t="str">
        <f ca="1">IF(ISERROR(OFFSET(Data!$A$1,MATCH($D56,Data!$CG:$CG,0)-1,MATCH($E56&amp;"/"&amp;AB$1,Data!$1:$1,0)-1))=TRUE,"",IF(OFFSET(Data!$A$1,MATCH($D56,Data!$CG:$CG,0)-1,MATCH($E56&amp;"/"&amp;AB$1,Data!$1:$1,0)-1)=0,"",OFFSET(Data!$A$1,MATCH($D56,Data!$CG:$CG,0)-1,MATCH($E56&amp;"/"&amp;AB$1,Data!$1:$1,0)-1)))</f>
        <v/>
      </c>
      <c r="AC56" s="252" t="str">
        <f ca="1">IF(ISERROR(OFFSET(Data!$A$1,MATCH($D56,Data!$CG:$CG,0)-1,MATCH($E56&amp;"/"&amp;AC$1,Data!$1:$1,0)-1))=TRUE,"",IF(OFFSET(Data!$A$1,MATCH($D56,Data!$CG:$CG,0)-1,MATCH($E56&amp;"/"&amp;AC$1,Data!$1:$1,0)-1)=0,"",OFFSET(Data!$A$1,MATCH($D56,Data!$CG:$CG,0)-1,MATCH($E56&amp;"/"&amp;AC$1,Data!$1:$1,0)-1)))</f>
        <v/>
      </c>
      <c r="AD56" s="252" t="str">
        <f ca="1">IF(ISERROR(OFFSET(Data!$A$1,MATCH($D56,Data!$CG:$CG,0)-1,MATCH($E56&amp;"/"&amp;AD$1,Data!$1:$1,0)-1))=TRUE,"",IF(OFFSET(Data!$A$1,MATCH($D56,Data!$CG:$CG,0)-1,MATCH($E56&amp;"/"&amp;AD$1,Data!$1:$1,0)-1)=0,"",OFFSET(Data!$A$1,MATCH($D56,Data!$CG:$CG,0)-1,MATCH($E56&amp;"/"&amp;AD$1,Data!$1:$1,0)-1)))</f>
        <v/>
      </c>
      <c r="AE56" s="252" t="str">
        <f ca="1">IF(ISERROR(OFFSET(Data!$A$1,MATCH($D56,Data!$CG:$CG,0)-1,MATCH($E56&amp;"/"&amp;AE$1,Data!$1:$1,0)-1))=TRUE,"",IF(OFFSET(Data!$A$1,MATCH($D56,Data!$CG:$CG,0)-1,MATCH($E56&amp;"/"&amp;AE$1,Data!$1:$1,0)-1)=0,"",OFFSET(Data!$A$1,MATCH($D56,Data!$CG:$CG,0)-1,MATCH($E56&amp;"/"&amp;AE$1,Data!$1:$1,0)-1)))</f>
        <v/>
      </c>
      <c r="AF56" s="253" t="str">
        <f ca="1">IF(ISERROR(OFFSET(Data!$A$1,MATCH($D56,Data!$CG:$CG,0)-1,MATCH($E56&amp;"/"&amp;AF$1,Data!$1:$1,0)-1))=TRUE,"",IF(OFFSET(Data!$A$1,MATCH($D56,Data!$CG:$CG,0)-1,MATCH($E56&amp;"/"&amp;AF$1,Data!$1:$1,0)-1)=0,"",OFFSET(Data!$A$1,MATCH($D56,Data!$CG:$CG,0)-1,MATCH($E56&amp;"/"&amp;AF$1,Data!$1:$1,0)-1)))</f>
        <v/>
      </c>
      <c r="AG56" s="188">
        <f t="shared" ca="1" si="4"/>
        <v>0</v>
      </c>
      <c r="AH56" s="208">
        <f ca="1">SUM(AG54:AG56)</f>
        <v>94</v>
      </c>
    </row>
    <row r="57" spans="1:34" ht="15.75" hidden="1" customHeight="1" x14ac:dyDescent="0.25">
      <c r="A57" s="446"/>
      <c r="B57" s="469"/>
      <c r="C57" s="472"/>
      <c r="D57" s="50" t="str">
        <f>IF(C57&lt;&gt;"",C57,D56)</f>
        <v>Michael Greilinger</v>
      </c>
      <c r="E57" s="51" t="s">
        <v>24</v>
      </c>
      <c r="F57" s="254" t="str">
        <f ca="1">IF(ISERROR(OFFSET(Data!$A$1,MATCH($D57,Data!$CG:$CG,0)-1,MATCH($E57&amp;"/"&amp;F$1,Data!$1:$1,0)-1))=TRUE,"",IF(OFFSET(Data!$A$1,MATCH($D57,Data!$CG:$CG,0)-1,MATCH($E57&amp;"/"&amp;F$1,Data!$1:$1,0)-1)=0,"",OFFSET(Data!$A$1,MATCH($D57,Data!$CG:$CG,0)-1,MATCH($E57&amp;"/"&amp;F$1,Data!$1:$1,0)-1)))</f>
        <v/>
      </c>
      <c r="G57" s="252" t="str">
        <f ca="1">IF(ISERROR(OFFSET(Data!$A$1,MATCH($D57,Data!$CG:$CG,0)-1,MATCH($E57&amp;"/"&amp;G$1,Data!$1:$1,0)-1))=TRUE,"",IF(OFFSET(Data!$A$1,MATCH($D57,Data!$CG:$CG,0)-1,MATCH($E57&amp;"/"&amp;G$1,Data!$1:$1,0)-1)=0,"",OFFSET(Data!$A$1,MATCH($D57,Data!$CG:$CG,0)-1,MATCH($E57&amp;"/"&amp;G$1,Data!$1:$1,0)-1)))</f>
        <v/>
      </c>
      <c r="H57" s="252" t="str">
        <f ca="1">IF(ISERROR(OFFSET(Data!$A$1,MATCH($D57,Data!$CG:$CG,0)-1,MATCH($E57&amp;"/"&amp;H$1,Data!$1:$1,0)-1))=TRUE,"",IF(OFFSET(Data!$A$1,MATCH($D57,Data!$CG:$CG,0)-1,MATCH($E57&amp;"/"&amp;H$1,Data!$1:$1,0)-1)=0,"",OFFSET(Data!$A$1,MATCH($D57,Data!$CG:$CG,0)-1,MATCH($E57&amp;"/"&amp;H$1,Data!$1:$1,0)-1)))</f>
        <v/>
      </c>
      <c r="I57" s="252" t="str">
        <f ca="1">IF(ISERROR(OFFSET(Data!$A$1,MATCH($D57,Data!$CG:$CG,0)-1,MATCH($E57&amp;"/"&amp;I$1,Data!$1:$1,0)-1))=TRUE,"",IF(OFFSET(Data!$A$1,MATCH($D57,Data!$CG:$CG,0)-1,MATCH($E57&amp;"/"&amp;I$1,Data!$1:$1,0)-1)=0,"",OFFSET(Data!$A$1,MATCH($D57,Data!$CG:$CG,0)-1,MATCH($E57&amp;"/"&amp;I$1,Data!$1:$1,0)-1)))</f>
        <v/>
      </c>
      <c r="J57" s="252" t="str">
        <f ca="1">IF(ISERROR(OFFSET(Data!$A$1,MATCH($D57,Data!$CG:$CG,0)-1,MATCH($E57&amp;"/"&amp;J$1,Data!$1:$1,0)-1))=TRUE,"",IF(OFFSET(Data!$A$1,MATCH($D57,Data!$CG:$CG,0)-1,MATCH($E57&amp;"/"&amp;J$1,Data!$1:$1,0)-1)=0,"",OFFSET(Data!$A$1,MATCH($D57,Data!$CG:$CG,0)-1,MATCH($E57&amp;"/"&amp;J$1,Data!$1:$1,0)-1)))</f>
        <v/>
      </c>
      <c r="K57" s="252" t="str">
        <f ca="1">IF(ISERROR(OFFSET(Data!$A$1,MATCH($D57,Data!$CG:$CG,0)-1,MATCH($E57&amp;"/"&amp;K$1,Data!$1:$1,0)-1))=TRUE,"",IF(OFFSET(Data!$A$1,MATCH($D57,Data!$CG:$CG,0)-1,MATCH($E57&amp;"/"&amp;K$1,Data!$1:$1,0)-1)=0,"",OFFSET(Data!$A$1,MATCH($D57,Data!$CG:$CG,0)-1,MATCH($E57&amp;"/"&amp;K$1,Data!$1:$1,0)-1)))</f>
        <v/>
      </c>
      <c r="L57" s="252" t="str">
        <f ca="1">IF(ISERROR(OFFSET(Data!$A$1,MATCH($D57,Data!$CG:$CG,0)-1,MATCH($E57&amp;"/"&amp;L$1,Data!$1:$1,0)-1))=TRUE,"",IF(OFFSET(Data!$A$1,MATCH($D57,Data!$CG:$CG,0)-1,MATCH($E57&amp;"/"&amp;L$1,Data!$1:$1,0)-1)=0,"",OFFSET(Data!$A$1,MATCH($D57,Data!$CG:$CG,0)-1,MATCH($E57&amp;"/"&amp;L$1,Data!$1:$1,0)-1)))</f>
        <v/>
      </c>
      <c r="M57" s="252" t="str">
        <f ca="1">IF(ISERROR(OFFSET(Data!$A$1,MATCH($D57,Data!$CG:$CG,0)-1,MATCH($E57&amp;"/"&amp;M$1,Data!$1:$1,0)-1))=TRUE,"",IF(OFFSET(Data!$A$1,MATCH($D57,Data!$CG:$CG,0)-1,MATCH($E57&amp;"/"&amp;M$1,Data!$1:$1,0)-1)=0,"",OFFSET(Data!$A$1,MATCH($D57,Data!$CG:$CG,0)-1,MATCH($E57&amp;"/"&amp;M$1,Data!$1:$1,0)-1)))</f>
        <v/>
      </c>
      <c r="N57" s="252" t="str">
        <f ca="1">IF(ISERROR(OFFSET(Data!$A$1,MATCH($D57,Data!$CG:$CG,0)-1,MATCH($E57&amp;"/"&amp;N$1,Data!$1:$1,0)-1))=TRUE,"",IF(OFFSET(Data!$A$1,MATCH($D57,Data!$CG:$CG,0)-1,MATCH($E57&amp;"/"&amp;N$1,Data!$1:$1,0)-1)=0,"",OFFSET(Data!$A$1,MATCH($D57,Data!$CG:$CG,0)-1,MATCH($E57&amp;"/"&amp;N$1,Data!$1:$1,0)-1)))</f>
        <v/>
      </c>
      <c r="O57" s="252" t="str">
        <f ca="1">IF(ISERROR(OFFSET(Data!$A$1,MATCH($D57,Data!$CG:$CG,0)-1,MATCH($E57&amp;"/"&amp;O$1,Data!$1:$1,0)-1))=TRUE,"",IF(OFFSET(Data!$A$1,MATCH($D57,Data!$CG:$CG,0)-1,MATCH($E57&amp;"/"&amp;O$1,Data!$1:$1,0)-1)=0,"",OFFSET(Data!$A$1,MATCH($D57,Data!$CG:$CG,0)-1,MATCH($E57&amp;"/"&amp;O$1,Data!$1:$1,0)-1)))</f>
        <v/>
      </c>
      <c r="P57" s="252" t="str">
        <f ca="1">IF(ISERROR(OFFSET(Data!$A$1,MATCH($D57,Data!$CG:$CG,0)-1,MATCH($E57&amp;"/"&amp;P$1,Data!$1:$1,0)-1))=TRUE,"",IF(OFFSET(Data!$A$1,MATCH($D57,Data!$CG:$CG,0)-1,MATCH($E57&amp;"/"&amp;P$1,Data!$1:$1,0)-1)=0,"",OFFSET(Data!$A$1,MATCH($D57,Data!$CG:$CG,0)-1,MATCH($E57&amp;"/"&amp;P$1,Data!$1:$1,0)-1)))</f>
        <v/>
      </c>
      <c r="Q57" s="252" t="str">
        <f ca="1">IF(ISERROR(OFFSET(Data!$A$1,MATCH($D57,Data!$CG:$CG,0)-1,MATCH($E57&amp;"/"&amp;Q$1,Data!$1:$1,0)-1))=TRUE,"",IF(OFFSET(Data!$A$1,MATCH($D57,Data!$CG:$CG,0)-1,MATCH($E57&amp;"/"&amp;Q$1,Data!$1:$1,0)-1)=0,"",OFFSET(Data!$A$1,MATCH($D57,Data!$CG:$CG,0)-1,MATCH($E57&amp;"/"&amp;Q$1,Data!$1:$1,0)-1)))</f>
        <v/>
      </c>
      <c r="R57" s="252" t="str">
        <f ca="1">IF(ISERROR(OFFSET(Data!$A$1,MATCH($D57,Data!$CG:$CG,0)-1,MATCH($E57&amp;"/"&amp;R$1,Data!$1:$1,0)-1))=TRUE,"",IF(OFFSET(Data!$A$1,MATCH($D57,Data!$CG:$CG,0)-1,MATCH($E57&amp;"/"&amp;R$1,Data!$1:$1,0)-1)=0,"",OFFSET(Data!$A$1,MATCH($D57,Data!$CG:$CG,0)-1,MATCH($E57&amp;"/"&amp;R$1,Data!$1:$1,0)-1)))</f>
        <v/>
      </c>
      <c r="S57" s="252" t="str">
        <f ca="1">IF(ISERROR(OFFSET(Data!$A$1,MATCH($D57,Data!$CG:$CG,0)-1,MATCH($E57&amp;"/"&amp;S$1,Data!$1:$1,0)-1))=TRUE,"",IF(OFFSET(Data!$A$1,MATCH($D57,Data!$CG:$CG,0)-1,MATCH($E57&amp;"/"&amp;S$1,Data!$1:$1,0)-1)=0,"",OFFSET(Data!$A$1,MATCH($D57,Data!$CG:$CG,0)-1,MATCH($E57&amp;"/"&amp;S$1,Data!$1:$1,0)-1)))</f>
        <v/>
      </c>
      <c r="T57" s="252" t="str">
        <f ca="1">IF(ISERROR(OFFSET(Data!$A$1,MATCH($D57,Data!$CG:$CG,0)-1,MATCH($E57&amp;"/"&amp;T$1,Data!$1:$1,0)-1))=TRUE,"",IF(OFFSET(Data!$A$1,MATCH($D57,Data!$CG:$CG,0)-1,MATCH($E57&amp;"/"&amp;T$1,Data!$1:$1,0)-1)=0,"",OFFSET(Data!$A$1,MATCH($D57,Data!$CG:$CG,0)-1,MATCH($E57&amp;"/"&amp;T$1,Data!$1:$1,0)-1)))</f>
        <v/>
      </c>
      <c r="U57" s="252" t="str">
        <f ca="1">IF(ISERROR(OFFSET(Data!$A$1,MATCH($D57,Data!$CG:$CG,0)-1,MATCH($E57&amp;"/"&amp;U$1,Data!$1:$1,0)-1))=TRUE,"",IF(OFFSET(Data!$A$1,MATCH($D57,Data!$CG:$CG,0)-1,MATCH($E57&amp;"/"&amp;U$1,Data!$1:$1,0)-1)=0,"",OFFSET(Data!$A$1,MATCH($D57,Data!$CG:$CG,0)-1,MATCH($E57&amp;"/"&amp;U$1,Data!$1:$1,0)-1)))</f>
        <v/>
      </c>
      <c r="V57" s="252" t="str">
        <f ca="1">IF(ISERROR(OFFSET(Data!$A$1,MATCH($D57,Data!$CG:$CG,0)-1,MATCH($E57&amp;"/"&amp;V$1,Data!$1:$1,0)-1))=TRUE,"",IF(OFFSET(Data!$A$1,MATCH($D57,Data!$CG:$CG,0)-1,MATCH($E57&amp;"/"&amp;V$1,Data!$1:$1,0)-1)=0,"",OFFSET(Data!$A$1,MATCH($D57,Data!$CG:$CG,0)-1,MATCH($E57&amp;"/"&amp;V$1,Data!$1:$1,0)-1)))</f>
        <v/>
      </c>
      <c r="W57" s="269" t="str">
        <f ca="1">IF(ISERROR(OFFSET(Data!$A$1,MATCH($D57,Data!$CG:$CG,0)-1,MATCH($E57&amp;"/"&amp;W$1,Data!$1:$1,0)-1))=TRUE,"",IF(OFFSET(Data!$A$1,MATCH($D57,Data!$CG:$CG,0)-1,MATCH($E57&amp;"/"&amp;W$1,Data!$1:$1,0)-1)=0,"",OFFSET(Data!$A$1,MATCH($D57,Data!$CG:$CG,0)-1,MATCH($E57&amp;"/"&amp;W$1,Data!$1:$1,0)-1)))</f>
        <v/>
      </c>
      <c r="X57" s="252" t="str">
        <f ca="1">IF(ISERROR(OFFSET(Data!$A$1,MATCH($D57,Data!$CG:$CG,0)-1,MATCH($E57&amp;"/"&amp;X$1,Data!$1:$1,0)-1))=TRUE,"",IF(OFFSET(Data!$A$1,MATCH($D57,Data!$CG:$CG,0)-1,MATCH($E57&amp;"/"&amp;X$1,Data!$1:$1,0)-1)=0,"",OFFSET(Data!$A$1,MATCH($D57,Data!$CG:$CG,0)-1,MATCH($E57&amp;"/"&amp;X$1,Data!$1:$1,0)-1)))</f>
        <v/>
      </c>
      <c r="Y57" s="252" t="str">
        <f ca="1">IF(ISERROR(OFFSET(Data!$A$1,MATCH($D57,Data!$CG:$CG,0)-1,MATCH($E57&amp;"/"&amp;Y$1,Data!$1:$1,0)-1))=TRUE,"",IF(OFFSET(Data!$A$1,MATCH($D57,Data!$CG:$CG,0)-1,MATCH($E57&amp;"/"&amp;Y$1,Data!$1:$1,0)-1)=0,"",OFFSET(Data!$A$1,MATCH($D57,Data!$CG:$CG,0)-1,MATCH($E57&amp;"/"&amp;Y$1,Data!$1:$1,0)-1)))</f>
        <v/>
      </c>
      <c r="Z57" s="252" t="str">
        <f ca="1">IF(ISERROR(OFFSET(Data!$A$1,MATCH($D57,Data!$CG:$CG,0)-1,MATCH($E57&amp;"/"&amp;Z$1,Data!$1:$1,0)-1))=TRUE,"",IF(OFFSET(Data!$A$1,MATCH($D57,Data!$CG:$CG,0)-1,MATCH($E57&amp;"/"&amp;Z$1,Data!$1:$1,0)-1)=0,"",OFFSET(Data!$A$1,MATCH($D57,Data!$CG:$CG,0)-1,MATCH($E57&amp;"/"&amp;Z$1,Data!$1:$1,0)-1)))</f>
        <v/>
      </c>
      <c r="AA57" s="252" t="str">
        <f ca="1">IF(ISERROR(OFFSET(Data!$A$1,MATCH($D57,Data!$CG:$CG,0)-1,MATCH($E57&amp;"/"&amp;AA$1,Data!$1:$1,0)-1))=TRUE,"",IF(OFFSET(Data!$A$1,MATCH($D57,Data!$CG:$CG,0)-1,MATCH($E57&amp;"/"&amp;AA$1,Data!$1:$1,0)-1)=0,"",OFFSET(Data!$A$1,MATCH($D57,Data!$CG:$CG,0)-1,MATCH($E57&amp;"/"&amp;AA$1,Data!$1:$1,0)-1)))</f>
        <v/>
      </c>
      <c r="AB57" s="252" t="str">
        <f ca="1">IF(ISERROR(OFFSET(Data!$A$1,MATCH($D57,Data!$CG:$CG,0)-1,MATCH($E57&amp;"/"&amp;AB$1,Data!$1:$1,0)-1))=TRUE,"",IF(OFFSET(Data!$A$1,MATCH($D57,Data!$CG:$CG,0)-1,MATCH($E57&amp;"/"&amp;AB$1,Data!$1:$1,0)-1)=0,"",OFFSET(Data!$A$1,MATCH($D57,Data!$CG:$CG,0)-1,MATCH($E57&amp;"/"&amp;AB$1,Data!$1:$1,0)-1)))</f>
        <v/>
      </c>
      <c r="AC57" s="252" t="str">
        <f ca="1">IF(ISERROR(OFFSET(Data!$A$1,MATCH($D57,Data!$CG:$CG,0)-1,MATCH($E57&amp;"/"&amp;AC$1,Data!$1:$1,0)-1))=TRUE,"",IF(OFFSET(Data!$A$1,MATCH($D57,Data!$CG:$CG,0)-1,MATCH($E57&amp;"/"&amp;AC$1,Data!$1:$1,0)-1)=0,"",OFFSET(Data!$A$1,MATCH($D57,Data!$CG:$CG,0)-1,MATCH($E57&amp;"/"&amp;AC$1,Data!$1:$1,0)-1)))</f>
        <v/>
      </c>
      <c r="AD57" s="252" t="str">
        <f ca="1">IF(ISERROR(OFFSET(Data!$A$1,MATCH($D57,Data!$CG:$CG,0)-1,MATCH($E57&amp;"/"&amp;AD$1,Data!$1:$1,0)-1))=TRUE,"",IF(OFFSET(Data!$A$1,MATCH($D57,Data!$CG:$CG,0)-1,MATCH($E57&amp;"/"&amp;AD$1,Data!$1:$1,0)-1)=0,"",OFFSET(Data!$A$1,MATCH($D57,Data!$CG:$CG,0)-1,MATCH($E57&amp;"/"&amp;AD$1,Data!$1:$1,0)-1)))</f>
        <v/>
      </c>
      <c r="AE57" s="252" t="str">
        <f ca="1">IF(ISERROR(OFFSET(Data!$A$1,MATCH($D57,Data!$CG:$CG,0)-1,MATCH($E57&amp;"/"&amp;AE$1,Data!$1:$1,0)-1))=TRUE,"",IF(OFFSET(Data!$A$1,MATCH($D57,Data!$CG:$CG,0)-1,MATCH($E57&amp;"/"&amp;AE$1,Data!$1:$1,0)-1)=0,"",OFFSET(Data!$A$1,MATCH($D57,Data!$CG:$CG,0)-1,MATCH($E57&amp;"/"&amp;AE$1,Data!$1:$1,0)-1)))</f>
        <v/>
      </c>
      <c r="AF57" s="253" t="str">
        <f ca="1">IF(ISERROR(OFFSET(Data!$A$1,MATCH($D57,Data!$CG:$CG,0)-1,MATCH($E57&amp;"/"&amp;AF$1,Data!$1:$1,0)-1))=TRUE,"",IF(OFFSET(Data!$A$1,MATCH($D57,Data!$CG:$CG,0)-1,MATCH($E57&amp;"/"&amp;AF$1,Data!$1:$1,0)-1)=0,"",OFFSET(Data!$A$1,MATCH($D57,Data!$CG:$CG,0)-1,MATCH($E57&amp;"/"&amp;AF$1,Data!$1:$1,0)-1)))</f>
        <v/>
      </c>
      <c r="AG57" s="188">
        <f t="shared" ca="1" si="4"/>
        <v>0</v>
      </c>
      <c r="AH57" s="208">
        <f ca="1">SUM(AG54:AG57)</f>
        <v>94</v>
      </c>
    </row>
    <row r="58" spans="1:34" ht="15.75" hidden="1" customHeight="1" thickBot="1" x14ac:dyDescent="0.3">
      <c r="A58" s="447"/>
      <c r="B58" s="470"/>
      <c r="C58" s="473"/>
      <c r="D58" s="52" t="str">
        <f>IF(C58&lt;&gt;"",C58,D57)</f>
        <v>Michael Greilinger</v>
      </c>
      <c r="E58" s="53" t="s">
        <v>25</v>
      </c>
      <c r="F58" s="255" t="str">
        <f ca="1">IF(ISERROR(OFFSET(Data!$A$1,MATCH($D58,Data!$CG:$CG,0)-1,MATCH($E58&amp;"/"&amp;F$1,Data!$1:$1,0)-1))=TRUE,"",IF(OFFSET(Data!$A$1,MATCH($D58,Data!$CG:$CG,0)-1,MATCH($E58&amp;"/"&amp;F$1,Data!$1:$1,0)-1)=0,"",OFFSET(Data!$A$1,MATCH($D58,Data!$CG:$CG,0)-1,MATCH($E58&amp;"/"&amp;F$1,Data!$1:$1,0)-1)))</f>
        <v/>
      </c>
      <c r="G58" s="256" t="str">
        <f ca="1">IF(ISERROR(OFFSET(Data!$A$1,MATCH($D58,Data!$CG:$CG,0)-1,MATCH($E58&amp;"/"&amp;G$1,Data!$1:$1,0)-1))=TRUE,"",IF(OFFSET(Data!$A$1,MATCH($D58,Data!$CG:$CG,0)-1,MATCH($E58&amp;"/"&amp;G$1,Data!$1:$1,0)-1)=0,"",OFFSET(Data!$A$1,MATCH($D58,Data!$CG:$CG,0)-1,MATCH($E58&amp;"/"&amp;G$1,Data!$1:$1,0)-1)))</f>
        <v/>
      </c>
      <c r="H58" s="256" t="str">
        <f ca="1">IF(ISERROR(OFFSET(Data!$A$1,MATCH($D58,Data!$CG:$CG,0)-1,MATCH($E58&amp;"/"&amp;H$1,Data!$1:$1,0)-1))=TRUE,"",IF(OFFSET(Data!$A$1,MATCH($D58,Data!$CG:$CG,0)-1,MATCH($E58&amp;"/"&amp;H$1,Data!$1:$1,0)-1)=0,"",OFFSET(Data!$A$1,MATCH($D58,Data!$CG:$CG,0)-1,MATCH($E58&amp;"/"&amp;H$1,Data!$1:$1,0)-1)))</f>
        <v/>
      </c>
      <c r="I58" s="256" t="str">
        <f ca="1">IF(ISERROR(OFFSET(Data!$A$1,MATCH($D58,Data!$CG:$CG,0)-1,MATCH($E58&amp;"/"&amp;I$1,Data!$1:$1,0)-1))=TRUE,"",IF(OFFSET(Data!$A$1,MATCH($D58,Data!$CG:$CG,0)-1,MATCH($E58&amp;"/"&amp;I$1,Data!$1:$1,0)-1)=0,"",OFFSET(Data!$A$1,MATCH($D58,Data!$CG:$CG,0)-1,MATCH($E58&amp;"/"&amp;I$1,Data!$1:$1,0)-1)))</f>
        <v/>
      </c>
      <c r="J58" s="256" t="str">
        <f ca="1">IF(ISERROR(OFFSET(Data!$A$1,MATCH($D58,Data!$CG:$CG,0)-1,MATCH($E58&amp;"/"&amp;J$1,Data!$1:$1,0)-1))=TRUE,"",IF(OFFSET(Data!$A$1,MATCH($D58,Data!$CG:$CG,0)-1,MATCH($E58&amp;"/"&amp;J$1,Data!$1:$1,0)-1)=0,"",OFFSET(Data!$A$1,MATCH($D58,Data!$CG:$CG,0)-1,MATCH($E58&amp;"/"&amp;J$1,Data!$1:$1,0)-1)))</f>
        <v/>
      </c>
      <c r="K58" s="256" t="str">
        <f ca="1">IF(ISERROR(OFFSET(Data!$A$1,MATCH($D58,Data!$CG:$CG,0)-1,MATCH($E58&amp;"/"&amp;K$1,Data!$1:$1,0)-1))=TRUE,"",IF(OFFSET(Data!$A$1,MATCH($D58,Data!$CG:$CG,0)-1,MATCH($E58&amp;"/"&amp;K$1,Data!$1:$1,0)-1)=0,"",OFFSET(Data!$A$1,MATCH($D58,Data!$CG:$CG,0)-1,MATCH($E58&amp;"/"&amp;K$1,Data!$1:$1,0)-1)))</f>
        <v/>
      </c>
      <c r="L58" s="256" t="str">
        <f ca="1">IF(ISERROR(OFFSET(Data!$A$1,MATCH($D58,Data!$CG:$CG,0)-1,MATCH($E58&amp;"/"&amp;L$1,Data!$1:$1,0)-1))=TRUE,"",IF(OFFSET(Data!$A$1,MATCH($D58,Data!$CG:$CG,0)-1,MATCH($E58&amp;"/"&amp;L$1,Data!$1:$1,0)-1)=0,"",OFFSET(Data!$A$1,MATCH($D58,Data!$CG:$CG,0)-1,MATCH($E58&amp;"/"&amp;L$1,Data!$1:$1,0)-1)))</f>
        <v/>
      </c>
      <c r="M58" s="256" t="str">
        <f ca="1">IF(ISERROR(OFFSET(Data!$A$1,MATCH($D58,Data!$CG:$CG,0)-1,MATCH($E58&amp;"/"&amp;M$1,Data!$1:$1,0)-1))=TRUE,"",IF(OFFSET(Data!$A$1,MATCH($D58,Data!$CG:$CG,0)-1,MATCH($E58&amp;"/"&amp;M$1,Data!$1:$1,0)-1)=0,"",OFFSET(Data!$A$1,MATCH($D58,Data!$CG:$CG,0)-1,MATCH($E58&amp;"/"&amp;M$1,Data!$1:$1,0)-1)))</f>
        <v/>
      </c>
      <c r="N58" s="256" t="str">
        <f ca="1">IF(ISERROR(OFFSET(Data!$A$1,MATCH($D58,Data!$CG:$CG,0)-1,MATCH($E58&amp;"/"&amp;N$1,Data!$1:$1,0)-1))=TRUE,"",IF(OFFSET(Data!$A$1,MATCH($D58,Data!$CG:$CG,0)-1,MATCH($E58&amp;"/"&amp;N$1,Data!$1:$1,0)-1)=0,"",OFFSET(Data!$A$1,MATCH($D58,Data!$CG:$CG,0)-1,MATCH($E58&amp;"/"&amp;N$1,Data!$1:$1,0)-1)))</f>
        <v/>
      </c>
      <c r="O58" s="256" t="str">
        <f ca="1">IF(ISERROR(OFFSET(Data!$A$1,MATCH($D58,Data!$CG:$CG,0)-1,MATCH($E58&amp;"/"&amp;O$1,Data!$1:$1,0)-1))=TRUE,"",IF(OFFSET(Data!$A$1,MATCH($D58,Data!$CG:$CG,0)-1,MATCH($E58&amp;"/"&amp;O$1,Data!$1:$1,0)-1)=0,"",OFFSET(Data!$A$1,MATCH($D58,Data!$CG:$CG,0)-1,MATCH($E58&amp;"/"&amp;O$1,Data!$1:$1,0)-1)))</f>
        <v/>
      </c>
      <c r="P58" s="256" t="str">
        <f ca="1">IF(ISERROR(OFFSET(Data!$A$1,MATCH($D58,Data!$CG:$CG,0)-1,MATCH($E58&amp;"/"&amp;P$1,Data!$1:$1,0)-1))=TRUE,"",IF(OFFSET(Data!$A$1,MATCH($D58,Data!$CG:$CG,0)-1,MATCH($E58&amp;"/"&amp;P$1,Data!$1:$1,0)-1)=0,"",OFFSET(Data!$A$1,MATCH($D58,Data!$CG:$CG,0)-1,MATCH($E58&amp;"/"&amp;P$1,Data!$1:$1,0)-1)))</f>
        <v/>
      </c>
      <c r="Q58" s="256" t="str">
        <f ca="1">IF(ISERROR(OFFSET(Data!$A$1,MATCH($D58,Data!$CG:$CG,0)-1,MATCH($E58&amp;"/"&amp;Q$1,Data!$1:$1,0)-1))=TRUE,"",IF(OFFSET(Data!$A$1,MATCH($D58,Data!$CG:$CG,0)-1,MATCH($E58&amp;"/"&amp;Q$1,Data!$1:$1,0)-1)=0,"",OFFSET(Data!$A$1,MATCH($D58,Data!$CG:$CG,0)-1,MATCH($E58&amp;"/"&amp;Q$1,Data!$1:$1,0)-1)))</f>
        <v/>
      </c>
      <c r="R58" s="256" t="str">
        <f ca="1">IF(ISERROR(OFFSET(Data!$A$1,MATCH($D58,Data!$CG:$CG,0)-1,MATCH($E58&amp;"/"&amp;R$1,Data!$1:$1,0)-1))=TRUE,"",IF(OFFSET(Data!$A$1,MATCH($D58,Data!$CG:$CG,0)-1,MATCH($E58&amp;"/"&amp;R$1,Data!$1:$1,0)-1)=0,"",OFFSET(Data!$A$1,MATCH($D58,Data!$CG:$CG,0)-1,MATCH($E58&amp;"/"&amp;R$1,Data!$1:$1,0)-1)))</f>
        <v/>
      </c>
      <c r="S58" s="256" t="str">
        <f ca="1">IF(ISERROR(OFFSET(Data!$A$1,MATCH($D58,Data!$CG:$CG,0)-1,MATCH($E58&amp;"/"&amp;S$1,Data!$1:$1,0)-1))=TRUE,"",IF(OFFSET(Data!$A$1,MATCH($D58,Data!$CG:$CG,0)-1,MATCH($E58&amp;"/"&amp;S$1,Data!$1:$1,0)-1)=0,"",OFFSET(Data!$A$1,MATCH($D58,Data!$CG:$CG,0)-1,MATCH($E58&amp;"/"&amp;S$1,Data!$1:$1,0)-1)))</f>
        <v/>
      </c>
      <c r="T58" s="256" t="str">
        <f ca="1">IF(ISERROR(OFFSET(Data!$A$1,MATCH($D58,Data!$CG:$CG,0)-1,MATCH($E58&amp;"/"&amp;T$1,Data!$1:$1,0)-1))=TRUE,"",IF(OFFSET(Data!$A$1,MATCH($D58,Data!$CG:$CG,0)-1,MATCH($E58&amp;"/"&amp;T$1,Data!$1:$1,0)-1)=0,"",OFFSET(Data!$A$1,MATCH($D58,Data!$CG:$CG,0)-1,MATCH($E58&amp;"/"&amp;T$1,Data!$1:$1,0)-1)))</f>
        <v/>
      </c>
      <c r="U58" s="256" t="str">
        <f ca="1">IF(ISERROR(OFFSET(Data!$A$1,MATCH($D58,Data!$CG:$CG,0)-1,MATCH($E58&amp;"/"&amp;U$1,Data!$1:$1,0)-1))=TRUE,"",IF(OFFSET(Data!$A$1,MATCH($D58,Data!$CG:$CG,0)-1,MATCH($E58&amp;"/"&amp;U$1,Data!$1:$1,0)-1)=0,"",OFFSET(Data!$A$1,MATCH($D58,Data!$CG:$CG,0)-1,MATCH($E58&amp;"/"&amp;U$1,Data!$1:$1,0)-1)))</f>
        <v/>
      </c>
      <c r="V58" s="256" t="str">
        <f ca="1">IF(ISERROR(OFFSET(Data!$A$1,MATCH($D58,Data!$CG:$CG,0)-1,MATCH($E58&amp;"/"&amp;V$1,Data!$1:$1,0)-1))=TRUE,"",IF(OFFSET(Data!$A$1,MATCH($D58,Data!$CG:$CG,0)-1,MATCH($E58&amp;"/"&amp;V$1,Data!$1:$1,0)-1)=0,"",OFFSET(Data!$A$1,MATCH($D58,Data!$CG:$CG,0)-1,MATCH($E58&amp;"/"&amp;V$1,Data!$1:$1,0)-1)))</f>
        <v/>
      </c>
      <c r="W58" s="257" t="str">
        <f ca="1">IF(ISERROR(OFFSET(Data!$A$1,MATCH($D58,Data!$CG:$CG,0)-1,MATCH($E58&amp;"/"&amp;W$1,Data!$1:$1,0)-1))=TRUE,"",IF(OFFSET(Data!$A$1,MATCH($D58,Data!$CG:$CG,0)-1,MATCH($E58&amp;"/"&amp;W$1,Data!$1:$1,0)-1)=0,"",OFFSET(Data!$A$1,MATCH($D58,Data!$CG:$CG,0)-1,MATCH($E58&amp;"/"&amp;W$1,Data!$1:$1,0)-1)))</f>
        <v/>
      </c>
      <c r="X58" s="256" t="str">
        <f ca="1">IF(ISERROR(OFFSET(Data!$A$1,MATCH($D58,Data!$CG:$CG,0)-1,MATCH($E58&amp;"/"&amp;X$1,Data!$1:$1,0)-1))=TRUE,"",IF(OFFSET(Data!$A$1,MATCH($D58,Data!$CG:$CG,0)-1,MATCH($E58&amp;"/"&amp;X$1,Data!$1:$1,0)-1)=0,"",OFFSET(Data!$A$1,MATCH($D58,Data!$CG:$CG,0)-1,MATCH($E58&amp;"/"&amp;X$1,Data!$1:$1,0)-1)))</f>
        <v/>
      </c>
      <c r="Y58" s="256" t="str">
        <f ca="1">IF(ISERROR(OFFSET(Data!$A$1,MATCH($D58,Data!$CG:$CG,0)-1,MATCH($E58&amp;"/"&amp;Y$1,Data!$1:$1,0)-1))=TRUE,"",IF(OFFSET(Data!$A$1,MATCH($D58,Data!$CG:$CG,0)-1,MATCH($E58&amp;"/"&amp;Y$1,Data!$1:$1,0)-1)=0,"",OFFSET(Data!$A$1,MATCH($D58,Data!$CG:$CG,0)-1,MATCH($E58&amp;"/"&amp;Y$1,Data!$1:$1,0)-1)))</f>
        <v/>
      </c>
      <c r="Z58" s="256" t="str">
        <f ca="1">IF(ISERROR(OFFSET(Data!$A$1,MATCH($D58,Data!$CG:$CG,0)-1,MATCH($E58&amp;"/"&amp;Z$1,Data!$1:$1,0)-1))=TRUE,"",IF(OFFSET(Data!$A$1,MATCH($D58,Data!$CG:$CG,0)-1,MATCH($E58&amp;"/"&amp;Z$1,Data!$1:$1,0)-1)=0,"",OFFSET(Data!$A$1,MATCH($D58,Data!$CG:$CG,0)-1,MATCH($E58&amp;"/"&amp;Z$1,Data!$1:$1,0)-1)))</f>
        <v/>
      </c>
      <c r="AA58" s="256" t="str">
        <f ca="1">IF(ISERROR(OFFSET(Data!$A$1,MATCH($D58,Data!$CG:$CG,0)-1,MATCH($E58&amp;"/"&amp;AA$1,Data!$1:$1,0)-1))=TRUE,"",IF(OFFSET(Data!$A$1,MATCH($D58,Data!$CG:$CG,0)-1,MATCH($E58&amp;"/"&amp;AA$1,Data!$1:$1,0)-1)=0,"",OFFSET(Data!$A$1,MATCH($D58,Data!$CG:$CG,0)-1,MATCH($E58&amp;"/"&amp;AA$1,Data!$1:$1,0)-1)))</f>
        <v/>
      </c>
      <c r="AB58" s="256" t="str">
        <f ca="1">IF(ISERROR(OFFSET(Data!$A$1,MATCH($D58,Data!$CG:$CG,0)-1,MATCH($E58&amp;"/"&amp;AB$1,Data!$1:$1,0)-1))=TRUE,"",IF(OFFSET(Data!$A$1,MATCH($D58,Data!$CG:$CG,0)-1,MATCH($E58&amp;"/"&amp;AB$1,Data!$1:$1,0)-1)=0,"",OFFSET(Data!$A$1,MATCH($D58,Data!$CG:$CG,0)-1,MATCH($E58&amp;"/"&amp;AB$1,Data!$1:$1,0)-1)))</f>
        <v/>
      </c>
      <c r="AC58" s="256" t="str">
        <f ca="1">IF(ISERROR(OFFSET(Data!$A$1,MATCH($D58,Data!$CG:$CG,0)-1,MATCH($E58&amp;"/"&amp;AC$1,Data!$1:$1,0)-1))=TRUE,"",IF(OFFSET(Data!$A$1,MATCH($D58,Data!$CG:$CG,0)-1,MATCH($E58&amp;"/"&amp;AC$1,Data!$1:$1,0)-1)=0,"",OFFSET(Data!$A$1,MATCH($D58,Data!$CG:$CG,0)-1,MATCH($E58&amp;"/"&amp;AC$1,Data!$1:$1,0)-1)))</f>
        <v/>
      </c>
      <c r="AD58" s="256" t="str">
        <f ca="1">IF(ISERROR(OFFSET(Data!$A$1,MATCH($D58,Data!$CG:$CG,0)-1,MATCH($E58&amp;"/"&amp;AD$1,Data!$1:$1,0)-1))=TRUE,"",IF(OFFSET(Data!$A$1,MATCH($D58,Data!$CG:$CG,0)-1,MATCH($E58&amp;"/"&amp;AD$1,Data!$1:$1,0)-1)=0,"",OFFSET(Data!$A$1,MATCH($D58,Data!$CG:$CG,0)-1,MATCH($E58&amp;"/"&amp;AD$1,Data!$1:$1,0)-1)))</f>
        <v/>
      </c>
      <c r="AE58" s="256" t="str">
        <f ca="1">IF(ISERROR(OFFSET(Data!$A$1,MATCH($D58,Data!$CG:$CG,0)-1,MATCH($E58&amp;"/"&amp;AE$1,Data!$1:$1,0)-1))=TRUE,"",IF(OFFSET(Data!$A$1,MATCH($D58,Data!$CG:$CG,0)-1,MATCH($E58&amp;"/"&amp;AE$1,Data!$1:$1,0)-1)=0,"",OFFSET(Data!$A$1,MATCH($D58,Data!$CG:$CG,0)-1,MATCH($E58&amp;"/"&amp;AE$1,Data!$1:$1,0)-1)))</f>
        <v/>
      </c>
      <c r="AF58" s="258" t="str">
        <f ca="1">IF(ISERROR(OFFSET(Data!$A$1,MATCH($D58,Data!$CG:$CG,0)-1,MATCH($E58&amp;"/"&amp;AF$1,Data!$1:$1,0)-1))=TRUE,"",IF(OFFSET(Data!$A$1,MATCH($D58,Data!$CG:$CG,0)-1,MATCH($E58&amp;"/"&amp;AF$1,Data!$1:$1,0)-1)=0,"",OFFSET(Data!$A$1,MATCH($D58,Data!$CG:$CG,0)-1,MATCH($E58&amp;"/"&amp;AF$1,Data!$1:$1,0)-1)))</f>
        <v/>
      </c>
      <c r="AG58" s="197">
        <f t="shared" ca="1" si="4"/>
        <v>0</v>
      </c>
      <c r="AH58" s="209">
        <f ca="1">SUM(AG54:AG58)</f>
        <v>94</v>
      </c>
    </row>
    <row r="59" spans="1:34" ht="15" customHeight="1" x14ac:dyDescent="0.25">
      <c r="A59" s="445">
        <v>11</v>
      </c>
      <c r="B59" s="468">
        <f>INDEX(Data!CI:CI,MATCH("M"&amp;A59,Data!A:A,0))</f>
        <v>11</v>
      </c>
      <c r="C59" s="471" t="str">
        <f>INDEX(Data!CG:CG,MATCH("M"&amp;A59,Data!A:A,0))</f>
        <v>Andreas Nechi</v>
      </c>
      <c r="D59" s="48" t="str">
        <f>IF(C59&lt;&gt;"",C59,#REF!)</f>
        <v>Andreas Nechi</v>
      </c>
      <c r="E59" s="49" t="s">
        <v>21</v>
      </c>
      <c r="F59" s="247">
        <f ca="1">IF(ISERROR(OFFSET(Data!$A$1,MATCH($D59,Data!$CG:$CG,0)-1,MATCH($E59&amp;"/"&amp;F$1,Data!$1:$1,0)-1))=TRUE,"",IF(OFFSET(Data!$A$1,MATCH($D59,Data!$CG:$CG,0)-1,MATCH($E59&amp;"/"&amp;F$1,Data!$1:$1,0)-1)=0,"",OFFSET(Data!$A$1,MATCH($D59,Data!$CG:$CG,0)-1,MATCH($E59&amp;"/"&amp;F$1,Data!$1:$1,0)-1)))</f>
        <v>3</v>
      </c>
      <c r="G59" s="246">
        <f ca="1">IF(ISERROR(OFFSET(Data!$A$1,MATCH($D59,Data!$CG:$CG,0)-1,MATCH($E59&amp;"/"&amp;G$1,Data!$1:$1,0)-1))=TRUE,"",IF(OFFSET(Data!$A$1,MATCH($D59,Data!$CG:$CG,0)-1,MATCH($E59&amp;"/"&amp;G$1,Data!$1:$1,0)-1)=0,"",OFFSET(Data!$A$1,MATCH($D59,Data!$CG:$CG,0)-1,MATCH($E59&amp;"/"&amp;G$1,Data!$1:$1,0)-1)))</f>
        <v>3</v>
      </c>
      <c r="H59" s="246">
        <f ca="1">IF(ISERROR(OFFSET(Data!$A$1,MATCH($D59,Data!$CG:$CG,0)-1,MATCH($E59&amp;"/"&amp;H$1,Data!$1:$1,0)-1))=TRUE,"",IF(OFFSET(Data!$A$1,MATCH($D59,Data!$CG:$CG,0)-1,MATCH($E59&amp;"/"&amp;H$1,Data!$1:$1,0)-1)=0,"",OFFSET(Data!$A$1,MATCH($D59,Data!$CG:$CG,0)-1,MATCH($E59&amp;"/"&amp;H$1,Data!$1:$1,0)-1)))</f>
        <v>3</v>
      </c>
      <c r="I59" s="266">
        <f ca="1">IF(ISERROR(OFFSET(Data!$A$1,MATCH($D59,Data!$CG:$CG,0)-1,MATCH($E59&amp;"/"&amp;I$1,Data!$1:$1,0)-1))=TRUE,"",IF(OFFSET(Data!$A$1,MATCH($D59,Data!$CG:$CG,0)-1,MATCH($E59&amp;"/"&amp;I$1,Data!$1:$1,0)-1)=0,"",OFFSET(Data!$A$1,MATCH($D59,Data!$CG:$CG,0)-1,MATCH($E59&amp;"/"&amp;I$1,Data!$1:$1,0)-1)))</f>
        <v>2</v>
      </c>
      <c r="J59" s="260">
        <f ca="1">IF(ISERROR(OFFSET(Data!$A$1,MATCH($D59,Data!$CG:$CG,0)-1,MATCH($E59&amp;"/"&amp;J$1,Data!$1:$1,0)-1))=TRUE,"",IF(OFFSET(Data!$A$1,MATCH($D59,Data!$CG:$CG,0)-1,MATCH($E59&amp;"/"&amp;J$1,Data!$1:$1,0)-1)=0,"",OFFSET(Data!$A$1,MATCH($D59,Data!$CG:$CG,0)-1,MATCH($E59&amp;"/"&amp;J$1,Data!$1:$1,0)-1)))</f>
        <v>4</v>
      </c>
      <c r="K59" s="263">
        <f ca="1">IF(ISERROR(OFFSET(Data!$A$1,MATCH($D59,Data!$CG:$CG,0)-1,MATCH($E59&amp;"/"&amp;K$1,Data!$1:$1,0)-1))=TRUE,"",IF(OFFSET(Data!$A$1,MATCH($D59,Data!$CG:$CG,0)-1,MATCH($E59&amp;"/"&amp;K$1,Data!$1:$1,0)-1)=0,"",OFFSET(Data!$A$1,MATCH($D59,Data!$CG:$CG,0)-1,MATCH($E59&amp;"/"&amp;K$1,Data!$1:$1,0)-1)))</f>
        <v>5</v>
      </c>
      <c r="L59" s="246">
        <f ca="1">IF(ISERROR(OFFSET(Data!$A$1,MATCH($D59,Data!$CG:$CG,0)-1,MATCH($E59&amp;"/"&amp;L$1,Data!$1:$1,0)-1))=TRUE,"",IF(OFFSET(Data!$A$1,MATCH($D59,Data!$CG:$CG,0)-1,MATCH($E59&amp;"/"&amp;L$1,Data!$1:$1,0)-1)=0,"",OFFSET(Data!$A$1,MATCH($D59,Data!$CG:$CG,0)-1,MATCH($E59&amp;"/"&amp;L$1,Data!$1:$1,0)-1)))</f>
        <v>3</v>
      </c>
      <c r="M59" s="246">
        <f ca="1">IF(ISERROR(OFFSET(Data!$A$1,MATCH($D59,Data!$CG:$CG,0)-1,MATCH($E59&amp;"/"&amp;M$1,Data!$1:$1,0)-1))=TRUE,"",IF(OFFSET(Data!$A$1,MATCH($D59,Data!$CG:$CG,0)-1,MATCH($E59&amp;"/"&amp;M$1,Data!$1:$1,0)-1)=0,"",OFFSET(Data!$A$1,MATCH($D59,Data!$CG:$CG,0)-1,MATCH($E59&amp;"/"&amp;M$1,Data!$1:$1,0)-1)))</f>
        <v>3</v>
      </c>
      <c r="N59" s="260">
        <f ca="1">IF(ISERROR(OFFSET(Data!$A$1,MATCH($D59,Data!$CG:$CG,0)-1,MATCH($E59&amp;"/"&amp;N$1,Data!$1:$1,0)-1))=TRUE,"",IF(OFFSET(Data!$A$1,MATCH($D59,Data!$CG:$CG,0)-1,MATCH($E59&amp;"/"&amp;N$1,Data!$1:$1,0)-1)=0,"",OFFSET(Data!$A$1,MATCH($D59,Data!$CG:$CG,0)-1,MATCH($E59&amp;"/"&amp;N$1,Data!$1:$1,0)-1)))</f>
        <v>5</v>
      </c>
      <c r="O59" s="246">
        <f ca="1">IF(ISERROR(OFFSET(Data!$A$1,MATCH($D59,Data!$CG:$CG,0)-1,MATCH($E59&amp;"/"&amp;O$1,Data!$1:$1,0)-1))=TRUE,"",IF(OFFSET(Data!$A$1,MATCH($D59,Data!$CG:$CG,0)-1,MATCH($E59&amp;"/"&amp;O$1,Data!$1:$1,0)-1)=0,"",OFFSET(Data!$A$1,MATCH($D59,Data!$CG:$CG,0)-1,MATCH($E59&amp;"/"&amp;O$1,Data!$1:$1,0)-1)))</f>
        <v>3</v>
      </c>
      <c r="P59" s="246">
        <f ca="1">IF(ISERROR(OFFSET(Data!$A$1,MATCH($D59,Data!$CG:$CG,0)-1,MATCH($E59&amp;"/"&amp;P$1,Data!$1:$1,0)-1))=TRUE,"",IF(OFFSET(Data!$A$1,MATCH($D59,Data!$CG:$CG,0)-1,MATCH($E59&amp;"/"&amp;P$1,Data!$1:$1,0)-1)=0,"",OFFSET(Data!$A$1,MATCH($D59,Data!$CG:$CG,0)-1,MATCH($E59&amp;"/"&amp;P$1,Data!$1:$1,0)-1)))</f>
        <v>3</v>
      </c>
      <c r="Q59" s="260">
        <f ca="1">IF(ISERROR(OFFSET(Data!$A$1,MATCH($D59,Data!$CG:$CG,0)-1,MATCH($E59&amp;"/"&amp;Q$1,Data!$1:$1,0)-1))=TRUE,"",IF(OFFSET(Data!$A$1,MATCH($D59,Data!$CG:$CG,0)-1,MATCH($E59&amp;"/"&amp;Q$1,Data!$1:$1,0)-1)=0,"",OFFSET(Data!$A$1,MATCH($D59,Data!$CG:$CG,0)-1,MATCH($E59&amp;"/"&amp;Q$1,Data!$1:$1,0)-1)))</f>
        <v>4</v>
      </c>
      <c r="R59" s="246">
        <f ca="1">IF(ISERROR(OFFSET(Data!$A$1,MATCH($D59,Data!$CG:$CG,0)-1,MATCH($E59&amp;"/"&amp;R$1,Data!$1:$1,0)-1))=TRUE,"",IF(OFFSET(Data!$A$1,MATCH($D59,Data!$CG:$CG,0)-1,MATCH($E59&amp;"/"&amp;R$1,Data!$1:$1,0)-1)=0,"",OFFSET(Data!$A$1,MATCH($D59,Data!$CG:$CG,0)-1,MATCH($E59&amp;"/"&amp;R$1,Data!$1:$1,0)-1)))</f>
        <v>4</v>
      </c>
      <c r="S59" s="250" t="str">
        <f ca="1">IF(ISERROR(OFFSET(Data!$A$1,MATCH($D59,Data!$CG:$CG,0)-1,MATCH($E59&amp;"/"&amp;S$1,Data!$1:$1,0)-1))=TRUE,"",IF(OFFSET(Data!$A$1,MATCH($D59,Data!$CG:$CG,0)-1,MATCH($E59&amp;"/"&amp;S$1,Data!$1:$1,0)-1)=0,"",OFFSET(Data!$A$1,MATCH($D59,Data!$CG:$CG,0)-1,MATCH($E59&amp;"/"&amp;S$1,Data!$1:$1,0)-1)))</f>
        <v/>
      </c>
      <c r="T59" s="250" t="str">
        <f ca="1">IF(ISERROR(OFFSET(Data!$A$1,MATCH($D59,Data!$CG:$CG,0)-1,MATCH($E59&amp;"/"&amp;T$1,Data!$1:$1,0)-1))=TRUE,"",IF(OFFSET(Data!$A$1,MATCH($D59,Data!$CG:$CG,0)-1,MATCH($E59&amp;"/"&amp;T$1,Data!$1:$1,0)-1)=0,"",OFFSET(Data!$A$1,MATCH($D59,Data!$CG:$CG,0)-1,MATCH($E59&amp;"/"&amp;T$1,Data!$1:$1,0)-1)))</f>
        <v/>
      </c>
      <c r="U59" s="250" t="str">
        <f ca="1">IF(ISERROR(OFFSET(Data!$A$1,MATCH($D59,Data!$CG:$CG,0)-1,MATCH($E59&amp;"/"&amp;U$1,Data!$1:$1,0)-1))=TRUE,"",IF(OFFSET(Data!$A$1,MATCH($D59,Data!$CG:$CG,0)-1,MATCH($E59&amp;"/"&amp;U$1,Data!$1:$1,0)-1)=0,"",OFFSET(Data!$A$1,MATCH($D59,Data!$CG:$CG,0)-1,MATCH($E59&amp;"/"&amp;U$1,Data!$1:$1,0)-1)))</f>
        <v/>
      </c>
      <c r="V59" s="250" t="str">
        <f ca="1">IF(ISERROR(OFFSET(Data!$A$1,MATCH($D59,Data!$CG:$CG,0)-1,MATCH($E59&amp;"/"&amp;V$1,Data!$1:$1,0)-1))=TRUE,"",IF(OFFSET(Data!$A$1,MATCH($D59,Data!$CG:$CG,0)-1,MATCH($E59&amp;"/"&amp;V$1,Data!$1:$1,0)-1)=0,"",OFFSET(Data!$A$1,MATCH($D59,Data!$CG:$CG,0)-1,MATCH($E59&amp;"/"&amp;V$1,Data!$1:$1,0)-1)))</f>
        <v/>
      </c>
      <c r="W59" s="272" t="str">
        <f ca="1">IF(ISERROR(OFFSET(Data!$A$1,MATCH($D59,Data!$CG:$CG,0)-1,MATCH($E59&amp;"/"&amp;W$1,Data!$1:$1,0)-1))=TRUE,"",IF(OFFSET(Data!$A$1,MATCH($D59,Data!$CG:$CG,0)-1,MATCH($E59&amp;"/"&amp;W$1,Data!$1:$1,0)-1)=0,"",OFFSET(Data!$A$1,MATCH($D59,Data!$CG:$CG,0)-1,MATCH($E59&amp;"/"&amp;W$1,Data!$1:$1,0)-1)))</f>
        <v/>
      </c>
      <c r="X59" s="250" t="str">
        <f ca="1">IF(ISERROR(OFFSET(Data!$A$1,MATCH($D59,Data!$CG:$CG,0)-1,MATCH($E59&amp;"/"&amp;X$1,Data!$1:$1,0)-1))=TRUE,"",IF(OFFSET(Data!$A$1,MATCH($D59,Data!$CG:$CG,0)-1,MATCH($E59&amp;"/"&amp;X$1,Data!$1:$1,0)-1)=0,"",OFFSET(Data!$A$1,MATCH($D59,Data!$CG:$CG,0)-1,MATCH($E59&amp;"/"&amp;X$1,Data!$1:$1,0)-1)))</f>
        <v/>
      </c>
      <c r="Y59" s="250" t="str">
        <f ca="1">IF(ISERROR(OFFSET(Data!$A$1,MATCH($D59,Data!$CG:$CG,0)-1,MATCH($E59&amp;"/"&amp;Y$1,Data!$1:$1,0)-1))=TRUE,"",IF(OFFSET(Data!$A$1,MATCH($D59,Data!$CG:$CG,0)-1,MATCH($E59&amp;"/"&amp;Y$1,Data!$1:$1,0)-1)=0,"",OFFSET(Data!$A$1,MATCH($D59,Data!$CG:$CG,0)-1,MATCH($E59&amp;"/"&amp;Y$1,Data!$1:$1,0)-1)))</f>
        <v/>
      </c>
      <c r="Z59" s="250" t="str">
        <f ca="1">IF(ISERROR(OFFSET(Data!$A$1,MATCH($D59,Data!$CG:$CG,0)-1,MATCH($E59&amp;"/"&amp;Z$1,Data!$1:$1,0)-1))=TRUE,"",IF(OFFSET(Data!$A$1,MATCH($D59,Data!$CG:$CG,0)-1,MATCH($E59&amp;"/"&amp;Z$1,Data!$1:$1,0)-1)=0,"",OFFSET(Data!$A$1,MATCH($D59,Data!$CG:$CG,0)-1,MATCH($E59&amp;"/"&amp;Z$1,Data!$1:$1,0)-1)))</f>
        <v/>
      </c>
      <c r="AA59" s="250" t="str">
        <f ca="1">IF(ISERROR(OFFSET(Data!$A$1,MATCH($D59,Data!$CG:$CG,0)-1,MATCH($E59&amp;"/"&amp;AA$1,Data!$1:$1,0)-1))=TRUE,"",IF(OFFSET(Data!$A$1,MATCH($D59,Data!$CG:$CG,0)-1,MATCH($E59&amp;"/"&amp;AA$1,Data!$1:$1,0)-1)=0,"",OFFSET(Data!$A$1,MATCH($D59,Data!$CG:$CG,0)-1,MATCH($E59&amp;"/"&amp;AA$1,Data!$1:$1,0)-1)))</f>
        <v/>
      </c>
      <c r="AB59" s="250" t="str">
        <f ca="1">IF(ISERROR(OFFSET(Data!$A$1,MATCH($D59,Data!$CG:$CG,0)-1,MATCH($E59&amp;"/"&amp;AB$1,Data!$1:$1,0)-1))=TRUE,"",IF(OFFSET(Data!$A$1,MATCH($D59,Data!$CG:$CG,0)-1,MATCH($E59&amp;"/"&amp;AB$1,Data!$1:$1,0)-1)=0,"",OFFSET(Data!$A$1,MATCH($D59,Data!$CG:$CG,0)-1,MATCH($E59&amp;"/"&amp;AB$1,Data!$1:$1,0)-1)))</f>
        <v/>
      </c>
      <c r="AC59" s="250" t="str">
        <f ca="1">IF(ISERROR(OFFSET(Data!$A$1,MATCH($D59,Data!$CG:$CG,0)-1,MATCH($E59&amp;"/"&amp;AC$1,Data!$1:$1,0)-1))=TRUE,"",IF(OFFSET(Data!$A$1,MATCH($D59,Data!$CG:$CG,0)-1,MATCH($E59&amp;"/"&amp;AC$1,Data!$1:$1,0)-1)=0,"",OFFSET(Data!$A$1,MATCH($D59,Data!$CG:$CG,0)-1,MATCH($E59&amp;"/"&amp;AC$1,Data!$1:$1,0)-1)))</f>
        <v/>
      </c>
      <c r="AD59" s="250" t="str">
        <f ca="1">IF(ISERROR(OFFSET(Data!$A$1,MATCH($D59,Data!$CG:$CG,0)-1,MATCH($E59&amp;"/"&amp;AD$1,Data!$1:$1,0)-1))=TRUE,"",IF(OFFSET(Data!$A$1,MATCH($D59,Data!$CG:$CG,0)-1,MATCH($E59&amp;"/"&amp;AD$1,Data!$1:$1,0)-1)=0,"",OFFSET(Data!$A$1,MATCH($D59,Data!$CG:$CG,0)-1,MATCH($E59&amp;"/"&amp;AD$1,Data!$1:$1,0)-1)))</f>
        <v/>
      </c>
      <c r="AE59" s="250" t="str">
        <f ca="1">IF(ISERROR(OFFSET(Data!$A$1,MATCH($D59,Data!$CG:$CG,0)-1,MATCH($E59&amp;"/"&amp;AE$1,Data!$1:$1,0)-1))=TRUE,"",IF(OFFSET(Data!$A$1,MATCH($D59,Data!$CG:$CG,0)-1,MATCH($E59&amp;"/"&amp;AE$1,Data!$1:$1,0)-1)=0,"",OFFSET(Data!$A$1,MATCH($D59,Data!$CG:$CG,0)-1,MATCH($E59&amp;"/"&amp;AE$1,Data!$1:$1,0)-1)))</f>
        <v/>
      </c>
      <c r="AF59" s="251" t="str">
        <f ca="1">IF(ISERROR(OFFSET(Data!$A$1,MATCH($D59,Data!$CG:$CG,0)-1,MATCH($E59&amp;"/"&amp;AF$1,Data!$1:$1,0)-1))=TRUE,"",IF(OFFSET(Data!$A$1,MATCH($D59,Data!$CG:$CG,0)-1,MATCH($E59&amp;"/"&amp;AF$1,Data!$1:$1,0)-1)=0,"",OFFSET(Data!$A$1,MATCH($D59,Data!$CG:$CG,0)-1,MATCH($E59&amp;"/"&amp;AF$1,Data!$1:$1,0)-1)))</f>
        <v/>
      </c>
      <c r="AG59" s="206">
        <f t="shared" ca="1" si="4"/>
        <v>45</v>
      </c>
      <c r="AH59" s="207">
        <f ca="1">AG59</f>
        <v>45</v>
      </c>
    </row>
    <row r="60" spans="1:34" ht="15" customHeight="1" thickBot="1" x14ac:dyDescent="0.3">
      <c r="A60" s="446"/>
      <c r="B60" s="469"/>
      <c r="C60" s="472"/>
      <c r="D60" s="50" t="str">
        <f>IF(C60&lt;&gt;"",C60,D59)</f>
        <v>Andreas Nechi</v>
      </c>
      <c r="E60" s="51" t="s">
        <v>22</v>
      </c>
      <c r="F60" s="267">
        <f ca="1">IF(ISERROR(OFFSET(Data!$A$1,MATCH($D60,Data!$CG:$CG,0)-1,MATCH($E60&amp;"/"&amp;F$1,Data!$1:$1,0)-1))=TRUE,"",IF(OFFSET(Data!$A$1,MATCH($D60,Data!$CG:$CG,0)-1,MATCH($E60&amp;"/"&amp;F$1,Data!$1:$1,0)-1)=0,"",OFFSET(Data!$A$1,MATCH($D60,Data!$CG:$CG,0)-1,MATCH($E60&amp;"/"&amp;F$1,Data!$1:$1,0)-1)))</f>
        <v>4</v>
      </c>
      <c r="G60" s="249">
        <f ca="1">IF(ISERROR(OFFSET(Data!$A$1,MATCH($D60,Data!$CG:$CG,0)-1,MATCH($E60&amp;"/"&amp;G$1,Data!$1:$1,0)-1))=TRUE,"",IF(OFFSET(Data!$A$1,MATCH($D60,Data!$CG:$CG,0)-1,MATCH($E60&amp;"/"&amp;G$1,Data!$1:$1,0)-1)=0,"",OFFSET(Data!$A$1,MATCH($D60,Data!$CG:$CG,0)-1,MATCH($E60&amp;"/"&amp;G$1,Data!$1:$1,0)-1)))</f>
        <v>3</v>
      </c>
      <c r="H60" s="264">
        <f ca="1">IF(ISERROR(OFFSET(Data!$A$1,MATCH($D60,Data!$CG:$CG,0)-1,MATCH($E60&amp;"/"&amp;H$1,Data!$1:$1,0)-1))=TRUE,"",IF(OFFSET(Data!$A$1,MATCH($D60,Data!$CG:$CG,0)-1,MATCH($E60&amp;"/"&amp;H$1,Data!$1:$1,0)-1)=0,"",OFFSET(Data!$A$1,MATCH($D60,Data!$CG:$CG,0)-1,MATCH($E60&amp;"/"&amp;H$1,Data!$1:$1,0)-1)))</f>
        <v>5</v>
      </c>
      <c r="I60" s="264">
        <f ca="1">IF(ISERROR(OFFSET(Data!$A$1,MATCH($D60,Data!$CG:$CG,0)-1,MATCH($E60&amp;"/"&amp;I$1,Data!$1:$1,0)-1))=TRUE,"",IF(OFFSET(Data!$A$1,MATCH($D60,Data!$CG:$CG,0)-1,MATCH($E60&amp;"/"&amp;I$1,Data!$1:$1,0)-1)=0,"",OFFSET(Data!$A$1,MATCH($D60,Data!$CG:$CG,0)-1,MATCH($E60&amp;"/"&amp;I$1,Data!$1:$1,0)-1)))</f>
        <v>5</v>
      </c>
      <c r="J60" s="249">
        <f ca="1">IF(ISERROR(OFFSET(Data!$A$1,MATCH($D60,Data!$CG:$CG,0)-1,MATCH($E60&amp;"/"&amp;J$1,Data!$1:$1,0)-1))=TRUE,"",IF(OFFSET(Data!$A$1,MATCH($D60,Data!$CG:$CG,0)-1,MATCH($E60&amp;"/"&amp;J$1,Data!$1:$1,0)-1)=0,"",OFFSET(Data!$A$1,MATCH($D60,Data!$CG:$CG,0)-1,MATCH($E60&amp;"/"&amp;J$1,Data!$1:$1,0)-1)))</f>
        <v>3</v>
      </c>
      <c r="K60" s="264">
        <f ca="1">IF(ISERROR(OFFSET(Data!$A$1,MATCH($D60,Data!$CG:$CG,0)-1,MATCH($E60&amp;"/"&amp;K$1,Data!$1:$1,0)-1))=TRUE,"",IF(OFFSET(Data!$A$1,MATCH($D60,Data!$CG:$CG,0)-1,MATCH($E60&amp;"/"&amp;K$1,Data!$1:$1,0)-1)=0,"",OFFSET(Data!$A$1,MATCH($D60,Data!$CG:$CG,0)-1,MATCH($E60&amp;"/"&amp;K$1,Data!$1:$1,0)-1)))</f>
        <v>5</v>
      </c>
      <c r="L60" s="249">
        <f ca="1">IF(ISERROR(OFFSET(Data!$A$1,MATCH($D60,Data!$CG:$CG,0)-1,MATCH($E60&amp;"/"&amp;L$1,Data!$1:$1,0)-1))=TRUE,"",IF(OFFSET(Data!$A$1,MATCH($D60,Data!$CG:$CG,0)-1,MATCH($E60&amp;"/"&amp;L$1,Data!$1:$1,0)-1)=0,"",OFFSET(Data!$A$1,MATCH($D60,Data!$CG:$CG,0)-1,MATCH($E60&amp;"/"&amp;L$1,Data!$1:$1,0)-1)))</f>
        <v>3</v>
      </c>
      <c r="M60" s="249">
        <f ca="1">IF(ISERROR(OFFSET(Data!$A$1,MATCH($D60,Data!$CG:$CG,0)-1,MATCH($E60&amp;"/"&amp;M$1,Data!$1:$1,0)-1))=TRUE,"",IF(OFFSET(Data!$A$1,MATCH($D60,Data!$CG:$CG,0)-1,MATCH($E60&amp;"/"&amp;M$1,Data!$1:$1,0)-1)=0,"",OFFSET(Data!$A$1,MATCH($D60,Data!$CG:$CG,0)-1,MATCH($E60&amp;"/"&amp;M$1,Data!$1:$1,0)-1)))</f>
        <v>3</v>
      </c>
      <c r="N60" s="261">
        <f ca="1">IF(ISERROR(OFFSET(Data!$A$1,MATCH($D60,Data!$CG:$CG,0)-1,MATCH($E60&amp;"/"&amp;N$1,Data!$1:$1,0)-1))=TRUE,"",IF(OFFSET(Data!$A$1,MATCH($D60,Data!$CG:$CG,0)-1,MATCH($E60&amp;"/"&amp;N$1,Data!$1:$1,0)-1)=0,"",OFFSET(Data!$A$1,MATCH($D60,Data!$CG:$CG,0)-1,MATCH($E60&amp;"/"&amp;N$1,Data!$1:$1,0)-1)))</f>
        <v>5</v>
      </c>
      <c r="O60" s="261">
        <f ca="1">IF(ISERROR(OFFSET(Data!$A$1,MATCH($D60,Data!$CG:$CG,0)-1,MATCH($E60&amp;"/"&amp;O$1,Data!$1:$1,0)-1))=TRUE,"",IF(OFFSET(Data!$A$1,MATCH($D60,Data!$CG:$CG,0)-1,MATCH($E60&amp;"/"&amp;O$1,Data!$1:$1,0)-1)=0,"",OFFSET(Data!$A$1,MATCH($D60,Data!$CG:$CG,0)-1,MATCH($E60&amp;"/"&amp;O$1,Data!$1:$1,0)-1)))</f>
        <v>4</v>
      </c>
      <c r="P60" s="249">
        <f ca="1">IF(ISERROR(OFFSET(Data!$A$1,MATCH($D60,Data!$CG:$CG,0)-1,MATCH($E60&amp;"/"&amp;P$1,Data!$1:$1,0)-1))=TRUE,"",IF(OFFSET(Data!$A$1,MATCH($D60,Data!$CG:$CG,0)-1,MATCH($E60&amp;"/"&amp;P$1,Data!$1:$1,0)-1)=0,"",OFFSET(Data!$A$1,MATCH($D60,Data!$CG:$CG,0)-1,MATCH($E60&amp;"/"&amp;P$1,Data!$1:$1,0)-1)))</f>
        <v>3</v>
      </c>
      <c r="Q60" s="261">
        <f ca="1">IF(ISERROR(OFFSET(Data!$A$1,MATCH($D60,Data!$CG:$CG,0)-1,MATCH($E60&amp;"/"&amp;Q$1,Data!$1:$1,0)-1))=TRUE,"",IF(OFFSET(Data!$A$1,MATCH($D60,Data!$CG:$CG,0)-1,MATCH($E60&amp;"/"&amp;Q$1,Data!$1:$1,0)-1)=0,"",OFFSET(Data!$A$1,MATCH($D60,Data!$CG:$CG,0)-1,MATCH($E60&amp;"/"&amp;Q$1,Data!$1:$1,0)-1)))</f>
        <v>4</v>
      </c>
      <c r="R60" s="249">
        <f ca="1">IF(ISERROR(OFFSET(Data!$A$1,MATCH($D60,Data!$CG:$CG,0)-1,MATCH($E60&amp;"/"&amp;R$1,Data!$1:$1,0)-1))=TRUE,"",IF(OFFSET(Data!$A$1,MATCH($D60,Data!$CG:$CG,0)-1,MATCH($E60&amp;"/"&amp;R$1,Data!$1:$1,0)-1)=0,"",OFFSET(Data!$A$1,MATCH($D60,Data!$CG:$CG,0)-1,MATCH($E60&amp;"/"&amp;R$1,Data!$1:$1,0)-1)))</f>
        <v>4</v>
      </c>
      <c r="S60" s="252" t="str">
        <f ca="1">IF(ISERROR(OFFSET(Data!$A$1,MATCH($D60,Data!$CG:$CG,0)-1,MATCH($E60&amp;"/"&amp;S$1,Data!$1:$1,0)-1))=TRUE,"",IF(OFFSET(Data!$A$1,MATCH($D60,Data!$CG:$CG,0)-1,MATCH($E60&amp;"/"&amp;S$1,Data!$1:$1,0)-1)=0,"",OFFSET(Data!$A$1,MATCH($D60,Data!$CG:$CG,0)-1,MATCH($E60&amp;"/"&amp;S$1,Data!$1:$1,0)-1)))</f>
        <v/>
      </c>
      <c r="T60" s="252" t="str">
        <f ca="1">IF(ISERROR(OFFSET(Data!$A$1,MATCH($D60,Data!$CG:$CG,0)-1,MATCH($E60&amp;"/"&amp;T$1,Data!$1:$1,0)-1))=TRUE,"",IF(OFFSET(Data!$A$1,MATCH($D60,Data!$CG:$CG,0)-1,MATCH($E60&amp;"/"&amp;T$1,Data!$1:$1,0)-1)=0,"",OFFSET(Data!$A$1,MATCH($D60,Data!$CG:$CG,0)-1,MATCH($E60&amp;"/"&amp;T$1,Data!$1:$1,0)-1)))</f>
        <v/>
      </c>
      <c r="U60" s="252" t="str">
        <f ca="1">IF(ISERROR(OFFSET(Data!$A$1,MATCH($D60,Data!$CG:$CG,0)-1,MATCH($E60&amp;"/"&amp;U$1,Data!$1:$1,0)-1))=TRUE,"",IF(OFFSET(Data!$A$1,MATCH($D60,Data!$CG:$CG,0)-1,MATCH($E60&amp;"/"&amp;U$1,Data!$1:$1,0)-1)=0,"",OFFSET(Data!$A$1,MATCH($D60,Data!$CG:$CG,0)-1,MATCH($E60&amp;"/"&amp;U$1,Data!$1:$1,0)-1)))</f>
        <v/>
      </c>
      <c r="V60" s="252" t="str">
        <f ca="1">IF(ISERROR(OFFSET(Data!$A$1,MATCH($D60,Data!$CG:$CG,0)-1,MATCH($E60&amp;"/"&amp;V$1,Data!$1:$1,0)-1))=TRUE,"",IF(OFFSET(Data!$A$1,MATCH($D60,Data!$CG:$CG,0)-1,MATCH($E60&amp;"/"&amp;V$1,Data!$1:$1,0)-1)=0,"",OFFSET(Data!$A$1,MATCH($D60,Data!$CG:$CG,0)-1,MATCH($E60&amp;"/"&amp;V$1,Data!$1:$1,0)-1)))</f>
        <v/>
      </c>
      <c r="W60" s="269" t="str">
        <f ca="1">IF(ISERROR(OFFSET(Data!$A$1,MATCH($D60,Data!$CG:$CG,0)-1,MATCH($E60&amp;"/"&amp;W$1,Data!$1:$1,0)-1))=TRUE,"",IF(OFFSET(Data!$A$1,MATCH($D60,Data!$CG:$CG,0)-1,MATCH($E60&amp;"/"&amp;W$1,Data!$1:$1,0)-1)=0,"",OFFSET(Data!$A$1,MATCH($D60,Data!$CG:$CG,0)-1,MATCH($E60&amp;"/"&amp;W$1,Data!$1:$1,0)-1)))</f>
        <v/>
      </c>
      <c r="X60" s="252" t="str">
        <f ca="1">IF(ISERROR(OFFSET(Data!$A$1,MATCH($D60,Data!$CG:$CG,0)-1,MATCH($E60&amp;"/"&amp;X$1,Data!$1:$1,0)-1))=TRUE,"",IF(OFFSET(Data!$A$1,MATCH($D60,Data!$CG:$CG,0)-1,MATCH($E60&amp;"/"&amp;X$1,Data!$1:$1,0)-1)=0,"",OFFSET(Data!$A$1,MATCH($D60,Data!$CG:$CG,0)-1,MATCH($E60&amp;"/"&amp;X$1,Data!$1:$1,0)-1)))</f>
        <v/>
      </c>
      <c r="Y60" s="252" t="str">
        <f ca="1">IF(ISERROR(OFFSET(Data!$A$1,MATCH($D60,Data!$CG:$CG,0)-1,MATCH($E60&amp;"/"&amp;Y$1,Data!$1:$1,0)-1))=TRUE,"",IF(OFFSET(Data!$A$1,MATCH($D60,Data!$CG:$CG,0)-1,MATCH($E60&amp;"/"&amp;Y$1,Data!$1:$1,0)-1)=0,"",OFFSET(Data!$A$1,MATCH($D60,Data!$CG:$CG,0)-1,MATCH($E60&amp;"/"&amp;Y$1,Data!$1:$1,0)-1)))</f>
        <v/>
      </c>
      <c r="Z60" s="252" t="str">
        <f ca="1">IF(ISERROR(OFFSET(Data!$A$1,MATCH($D60,Data!$CG:$CG,0)-1,MATCH($E60&amp;"/"&amp;Z$1,Data!$1:$1,0)-1))=TRUE,"",IF(OFFSET(Data!$A$1,MATCH($D60,Data!$CG:$CG,0)-1,MATCH($E60&amp;"/"&amp;Z$1,Data!$1:$1,0)-1)=0,"",OFFSET(Data!$A$1,MATCH($D60,Data!$CG:$CG,0)-1,MATCH($E60&amp;"/"&amp;Z$1,Data!$1:$1,0)-1)))</f>
        <v/>
      </c>
      <c r="AA60" s="252" t="str">
        <f ca="1">IF(ISERROR(OFFSET(Data!$A$1,MATCH($D60,Data!$CG:$CG,0)-1,MATCH($E60&amp;"/"&amp;AA$1,Data!$1:$1,0)-1))=TRUE,"",IF(OFFSET(Data!$A$1,MATCH($D60,Data!$CG:$CG,0)-1,MATCH($E60&amp;"/"&amp;AA$1,Data!$1:$1,0)-1)=0,"",OFFSET(Data!$A$1,MATCH($D60,Data!$CG:$CG,0)-1,MATCH($E60&amp;"/"&amp;AA$1,Data!$1:$1,0)-1)))</f>
        <v/>
      </c>
      <c r="AB60" s="252" t="str">
        <f ca="1">IF(ISERROR(OFFSET(Data!$A$1,MATCH($D60,Data!$CG:$CG,0)-1,MATCH($E60&amp;"/"&amp;AB$1,Data!$1:$1,0)-1))=TRUE,"",IF(OFFSET(Data!$A$1,MATCH($D60,Data!$CG:$CG,0)-1,MATCH($E60&amp;"/"&amp;AB$1,Data!$1:$1,0)-1)=0,"",OFFSET(Data!$A$1,MATCH($D60,Data!$CG:$CG,0)-1,MATCH($E60&amp;"/"&amp;AB$1,Data!$1:$1,0)-1)))</f>
        <v/>
      </c>
      <c r="AC60" s="252" t="str">
        <f ca="1">IF(ISERROR(OFFSET(Data!$A$1,MATCH($D60,Data!$CG:$CG,0)-1,MATCH($E60&amp;"/"&amp;AC$1,Data!$1:$1,0)-1))=TRUE,"",IF(OFFSET(Data!$A$1,MATCH($D60,Data!$CG:$CG,0)-1,MATCH($E60&amp;"/"&amp;AC$1,Data!$1:$1,0)-1)=0,"",OFFSET(Data!$A$1,MATCH($D60,Data!$CG:$CG,0)-1,MATCH($E60&amp;"/"&amp;AC$1,Data!$1:$1,0)-1)))</f>
        <v/>
      </c>
      <c r="AD60" s="252" t="str">
        <f ca="1">IF(ISERROR(OFFSET(Data!$A$1,MATCH($D60,Data!$CG:$CG,0)-1,MATCH($E60&amp;"/"&amp;AD$1,Data!$1:$1,0)-1))=TRUE,"",IF(OFFSET(Data!$A$1,MATCH($D60,Data!$CG:$CG,0)-1,MATCH($E60&amp;"/"&amp;AD$1,Data!$1:$1,0)-1)=0,"",OFFSET(Data!$A$1,MATCH($D60,Data!$CG:$CG,0)-1,MATCH($E60&amp;"/"&amp;AD$1,Data!$1:$1,0)-1)))</f>
        <v/>
      </c>
      <c r="AE60" s="252" t="str">
        <f ca="1">IF(ISERROR(OFFSET(Data!$A$1,MATCH($D60,Data!$CG:$CG,0)-1,MATCH($E60&amp;"/"&amp;AE$1,Data!$1:$1,0)-1))=TRUE,"",IF(OFFSET(Data!$A$1,MATCH($D60,Data!$CG:$CG,0)-1,MATCH($E60&amp;"/"&amp;AE$1,Data!$1:$1,0)-1)=0,"",OFFSET(Data!$A$1,MATCH($D60,Data!$CG:$CG,0)-1,MATCH($E60&amp;"/"&amp;AE$1,Data!$1:$1,0)-1)))</f>
        <v/>
      </c>
      <c r="AF60" s="253" t="str">
        <f ca="1">IF(ISERROR(OFFSET(Data!$A$1,MATCH($D60,Data!$CG:$CG,0)-1,MATCH($E60&amp;"/"&amp;AF$1,Data!$1:$1,0)-1))=TRUE,"",IF(OFFSET(Data!$A$1,MATCH($D60,Data!$CG:$CG,0)-1,MATCH($E60&amp;"/"&amp;AF$1,Data!$1:$1,0)-1)=0,"",OFFSET(Data!$A$1,MATCH($D60,Data!$CG:$CG,0)-1,MATCH($E60&amp;"/"&amp;AF$1,Data!$1:$1,0)-1)))</f>
        <v/>
      </c>
      <c r="AG60" s="188">
        <f t="shared" ca="1" si="4"/>
        <v>51</v>
      </c>
      <c r="AH60" s="208">
        <f ca="1">SUM(AG59:AG60)</f>
        <v>96</v>
      </c>
    </row>
    <row r="61" spans="1:34" ht="15" hidden="1" customHeight="1" x14ac:dyDescent="0.25">
      <c r="A61" s="446"/>
      <c r="B61" s="469"/>
      <c r="C61" s="472"/>
      <c r="D61" s="50" t="str">
        <f>IF(C61&lt;&gt;"",C61,D60)</f>
        <v>Andreas Nechi</v>
      </c>
      <c r="E61" s="51" t="s">
        <v>23</v>
      </c>
      <c r="F61" s="254" t="str">
        <f ca="1">IF(ISERROR(OFFSET(Data!$A$1,MATCH($D61,Data!$CG:$CG,0)-1,MATCH($E61&amp;"/"&amp;F$1,Data!$1:$1,0)-1))=TRUE,"",IF(OFFSET(Data!$A$1,MATCH($D61,Data!$CG:$CG,0)-1,MATCH($E61&amp;"/"&amp;F$1,Data!$1:$1,0)-1)=0,"",OFFSET(Data!$A$1,MATCH($D61,Data!$CG:$CG,0)-1,MATCH($E61&amp;"/"&amp;F$1,Data!$1:$1,0)-1)))</f>
        <v/>
      </c>
      <c r="G61" s="252" t="str">
        <f ca="1">IF(ISERROR(OFFSET(Data!$A$1,MATCH($D61,Data!$CG:$CG,0)-1,MATCH($E61&amp;"/"&amp;G$1,Data!$1:$1,0)-1))=TRUE,"",IF(OFFSET(Data!$A$1,MATCH($D61,Data!$CG:$CG,0)-1,MATCH($E61&amp;"/"&amp;G$1,Data!$1:$1,0)-1)=0,"",OFFSET(Data!$A$1,MATCH($D61,Data!$CG:$CG,0)-1,MATCH($E61&amp;"/"&amp;G$1,Data!$1:$1,0)-1)))</f>
        <v/>
      </c>
      <c r="H61" s="252" t="str">
        <f ca="1">IF(ISERROR(OFFSET(Data!$A$1,MATCH($D61,Data!$CG:$CG,0)-1,MATCH($E61&amp;"/"&amp;H$1,Data!$1:$1,0)-1))=TRUE,"",IF(OFFSET(Data!$A$1,MATCH($D61,Data!$CG:$CG,0)-1,MATCH($E61&amp;"/"&amp;H$1,Data!$1:$1,0)-1)=0,"",OFFSET(Data!$A$1,MATCH($D61,Data!$CG:$CG,0)-1,MATCH($E61&amp;"/"&amp;H$1,Data!$1:$1,0)-1)))</f>
        <v/>
      </c>
      <c r="I61" s="252" t="str">
        <f ca="1">IF(ISERROR(OFFSET(Data!$A$1,MATCH($D61,Data!$CG:$CG,0)-1,MATCH($E61&amp;"/"&amp;I$1,Data!$1:$1,0)-1))=TRUE,"",IF(OFFSET(Data!$A$1,MATCH($D61,Data!$CG:$CG,0)-1,MATCH($E61&amp;"/"&amp;I$1,Data!$1:$1,0)-1)=0,"",OFFSET(Data!$A$1,MATCH($D61,Data!$CG:$CG,0)-1,MATCH($E61&amp;"/"&amp;I$1,Data!$1:$1,0)-1)))</f>
        <v/>
      </c>
      <c r="J61" s="252" t="str">
        <f ca="1">IF(ISERROR(OFFSET(Data!$A$1,MATCH($D61,Data!$CG:$CG,0)-1,MATCH($E61&amp;"/"&amp;J$1,Data!$1:$1,0)-1))=TRUE,"",IF(OFFSET(Data!$A$1,MATCH($D61,Data!$CG:$CG,0)-1,MATCH($E61&amp;"/"&amp;J$1,Data!$1:$1,0)-1)=0,"",OFFSET(Data!$A$1,MATCH($D61,Data!$CG:$CG,0)-1,MATCH($E61&amp;"/"&amp;J$1,Data!$1:$1,0)-1)))</f>
        <v/>
      </c>
      <c r="K61" s="252" t="str">
        <f ca="1">IF(ISERROR(OFFSET(Data!$A$1,MATCH($D61,Data!$CG:$CG,0)-1,MATCH($E61&amp;"/"&amp;K$1,Data!$1:$1,0)-1))=TRUE,"",IF(OFFSET(Data!$A$1,MATCH($D61,Data!$CG:$CG,0)-1,MATCH($E61&amp;"/"&amp;K$1,Data!$1:$1,0)-1)=0,"",OFFSET(Data!$A$1,MATCH($D61,Data!$CG:$CG,0)-1,MATCH($E61&amp;"/"&amp;K$1,Data!$1:$1,0)-1)))</f>
        <v/>
      </c>
      <c r="L61" s="252" t="str">
        <f ca="1">IF(ISERROR(OFFSET(Data!$A$1,MATCH($D61,Data!$CG:$CG,0)-1,MATCH($E61&amp;"/"&amp;L$1,Data!$1:$1,0)-1))=TRUE,"",IF(OFFSET(Data!$A$1,MATCH($D61,Data!$CG:$CG,0)-1,MATCH($E61&amp;"/"&amp;L$1,Data!$1:$1,0)-1)=0,"",OFFSET(Data!$A$1,MATCH($D61,Data!$CG:$CG,0)-1,MATCH($E61&amp;"/"&amp;L$1,Data!$1:$1,0)-1)))</f>
        <v/>
      </c>
      <c r="M61" s="252" t="str">
        <f ca="1">IF(ISERROR(OFFSET(Data!$A$1,MATCH($D61,Data!$CG:$CG,0)-1,MATCH($E61&amp;"/"&amp;M$1,Data!$1:$1,0)-1))=TRUE,"",IF(OFFSET(Data!$A$1,MATCH($D61,Data!$CG:$CG,0)-1,MATCH($E61&amp;"/"&amp;M$1,Data!$1:$1,0)-1)=0,"",OFFSET(Data!$A$1,MATCH($D61,Data!$CG:$CG,0)-1,MATCH($E61&amp;"/"&amp;M$1,Data!$1:$1,0)-1)))</f>
        <v/>
      </c>
      <c r="N61" s="252" t="str">
        <f ca="1">IF(ISERROR(OFFSET(Data!$A$1,MATCH($D61,Data!$CG:$CG,0)-1,MATCH($E61&amp;"/"&amp;N$1,Data!$1:$1,0)-1))=TRUE,"",IF(OFFSET(Data!$A$1,MATCH($D61,Data!$CG:$CG,0)-1,MATCH($E61&amp;"/"&amp;N$1,Data!$1:$1,0)-1)=0,"",OFFSET(Data!$A$1,MATCH($D61,Data!$CG:$CG,0)-1,MATCH($E61&amp;"/"&amp;N$1,Data!$1:$1,0)-1)))</f>
        <v/>
      </c>
      <c r="O61" s="252" t="str">
        <f ca="1">IF(ISERROR(OFFSET(Data!$A$1,MATCH($D61,Data!$CG:$CG,0)-1,MATCH($E61&amp;"/"&amp;O$1,Data!$1:$1,0)-1))=TRUE,"",IF(OFFSET(Data!$A$1,MATCH($D61,Data!$CG:$CG,0)-1,MATCH($E61&amp;"/"&amp;O$1,Data!$1:$1,0)-1)=0,"",OFFSET(Data!$A$1,MATCH($D61,Data!$CG:$CG,0)-1,MATCH($E61&amp;"/"&amp;O$1,Data!$1:$1,0)-1)))</f>
        <v/>
      </c>
      <c r="P61" s="252" t="str">
        <f ca="1">IF(ISERROR(OFFSET(Data!$A$1,MATCH($D61,Data!$CG:$CG,0)-1,MATCH($E61&amp;"/"&amp;P$1,Data!$1:$1,0)-1))=TRUE,"",IF(OFFSET(Data!$A$1,MATCH($D61,Data!$CG:$CG,0)-1,MATCH($E61&amp;"/"&amp;P$1,Data!$1:$1,0)-1)=0,"",OFFSET(Data!$A$1,MATCH($D61,Data!$CG:$CG,0)-1,MATCH($E61&amp;"/"&amp;P$1,Data!$1:$1,0)-1)))</f>
        <v/>
      </c>
      <c r="Q61" s="252" t="str">
        <f ca="1">IF(ISERROR(OFFSET(Data!$A$1,MATCH($D61,Data!$CG:$CG,0)-1,MATCH($E61&amp;"/"&amp;Q$1,Data!$1:$1,0)-1))=TRUE,"",IF(OFFSET(Data!$A$1,MATCH($D61,Data!$CG:$CG,0)-1,MATCH($E61&amp;"/"&amp;Q$1,Data!$1:$1,0)-1)=0,"",OFFSET(Data!$A$1,MATCH($D61,Data!$CG:$CG,0)-1,MATCH($E61&amp;"/"&amp;Q$1,Data!$1:$1,0)-1)))</f>
        <v/>
      </c>
      <c r="R61" s="252" t="str">
        <f ca="1">IF(ISERROR(OFFSET(Data!$A$1,MATCH($D61,Data!$CG:$CG,0)-1,MATCH($E61&amp;"/"&amp;R$1,Data!$1:$1,0)-1))=TRUE,"",IF(OFFSET(Data!$A$1,MATCH($D61,Data!$CG:$CG,0)-1,MATCH($E61&amp;"/"&amp;R$1,Data!$1:$1,0)-1)=0,"",OFFSET(Data!$A$1,MATCH($D61,Data!$CG:$CG,0)-1,MATCH($E61&amp;"/"&amp;R$1,Data!$1:$1,0)-1)))</f>
        <v/>
      </c>
      <c r="S61" s="252" t="str">
        <f ca="1">IF(ISERROR(OFFSET(Data!$A$1,MATCH($D61,Data!$CG:$CG,0)-1,MATCH($E61&amp;"/"&amp;S$1,Data!$1:$1,0)-1))=TRUE,"",IF(OFFSET(Data!$A$1,MATCH($D61,Data!$CG:$CG,0)-1,MATCH($E61&amp;"/"&amp;S$1,Data!$1:$1,0)-1)=0,"",OFFSET(Data!$A$1,MATCH($D61,Data!$CG:$CG,0)-1,MATCH($E61&amp;"/"&amp;S$1,Data!$1:$1,0)-1)))</f>
        <v/>
      </c>
      <c r="T61" s="252" t="str">
        <f ca="1">IF(ISERROR(OFFSET(Data!$A$1,MATCH($D61,Data!$CG:$CG,0)-1,MATCH($E61&amp;"/"&amp;T$1,Data!$1:$1,0)-1))=TRUE,"",IF(OFFSET(Data!$A$1,MATCH($D61,Data!$CG:$CG,0)-1,MATCH($E61&amp;"/"&amp;T$1,Data!$1:$1,0)-1)=0,"",OFFSET(Data!$A$1,MATCH($D61,Data!$CG:$CG,0)-1,MATCH($E61&amp;"/"&amp;T$1,Data!$1:$1,0)-1)))</f>
        <v/>
      </c>
      <c r="U61" s="252" t="str">
        <f ca="1">IF(ISERROR(OFFSET(Data!$A$1,MATCH($D61,Data!$CG:$CG,0)-1,MATCH($E61&amp;"/"&amp;U$1,Data!$1:$1,0)-1))=TRUE,"",IF(OFFSET(Data!$A$1,MATCH($D61,Data!$CG:$CG,0)-1,MATCH($E61&amp;"/"&amp;U$1,Data!$1:$1,0)-1)=0,"",OFFSET(Data!$A$1,MATCH($D61,Data!$CG:$CG,0)-1,MATCH($E61&amp;"/"&amp;U$1,Data!$1:$1,0)-1)))</f>
        <v/>
      </c>
      <c r="V61" s="252" t="str">
        <f ca="1">IF(ISERROR(OFFSET(Data!$A$1,MATCH($D61,Data!$CG:$CG,0)-1,MATCH($E61&amp;"/"&amp;V$1,Data!$1:$1,0)-1))=TRUE,"",IF(OFFSET(Data!$A$1,MATCH($D61,Data!$CG:$CG,0)-1,MATCH($E61&amp;"/"&amp;V$1,Data!$1:$1,0)-1)=0,"",OFFSET(Data!$A$1,MATCH($D61,Data!$CG:$CG,0)-1,MATCH($E61&amp;"/"&amp;V$1,Data!$1:$1,0)-1)))</f>
        <v/>
      </c>
      <c r="W61" s="269" t="str">
        <f ca="1">IF(ISERROR(OFFSET(Data!$A$1,MATCH($D61,Data!$CG:$CG,0)-1,MATCH($E61&amp;"/"&amp;W$1,Data!$1:$1,0)-1))=TRUE,"",IF(OFFSET(Data!$A$1,MATCH($D61,Data!$CG:$CG,0)-1,MATCH($E61&amp;"/"&amp;W$1,Data!$1:$1,0)-1)=0,"",OFFSET(Data!$A$1,MATCH($D61,Data!$CG:$CG,0)-1,MATCH($E61&amp;"/"&amp;W$1,Data!$1:$1,0)-1)))</f>
        <v/>
      </c>
      <c r="X61" s="252" t="str">
        <f ca="1">IF(ISERROR(OFFSET(Data!$A$1,MATCH($D61,Data!$CG:$CG,0)-1,MATCH($E61&amp;"/"&amp;X$1,Data!$1:$1,0)-1))=TRUE,"",IF(OFFSET(Data!$A$1,MATCH($D61,Data!$CG:$CG,0)-1,MATCH($E61&amp;"/"&amp;X$1,Data!$1:$1,0)-1)=0,"",OFFSET(Data!$A$1,MATCH($D61,Data!$CG:$CG,0)-1,MATCH($E61&amp;"/"&amp;X$1,Data!$1:$1,0)-1)))</f>
        <v/>
      </c>
      <c r="Y61" s="252" t="str">
        <f ca="1">IF(ISERROR(OFFSET(Data!$A$1,MATCH($D61,Data!$CG:$CG,0)-1,MATCH($E61&amp;"/"&amp;Y$1,Data!$1:$1,0)-1))=TRUE,"",IF(OFFSET(Data!$A$1,MATCH($D61,Data!$CG:$CG,0)-1,MATCH($E61&amp;"/"&amp;Y$1,Data!$1:$1,0)-1)=0,"",OFFSET(Data!$A$1,MATCH($D61,Data!$CG:$CG,0)-1,MATCH($E61&amp;"/"&amp;Y$1,Data!$1:$1,0)-1)))</f>
        <v/>
      </c>
      <c r="Z61" s="252" t="str">
        <f ca="1">IF(ISERROR(OFFSET(Data!$A$1,MATCH($D61,Data!$CG:$CG,0)-1,MATCH($E61&amp;"/"&amp;Z$1,Data!$1:$1,0)-1))=TRUE,"",IF(OFFSET(Data!$A$1,MATCH($D61,Data!$CG:$CG,0)-1,MATCH($E61&amp;"/"&amp;Z$1,Data!$1:$1,0)-1)=0,"",OFFSET(Data!$A$1,MATCH($D61,Data!$CG:$CG,0)-1,MATCH($E61&amp;"/"&amp;Z$1,Data!$1:$1,0)-1)))</f>
        <v/>
      </c>
      <c r="AA61" s="252" t="str">
        <f ca="1">IF(ISERROR(OFFSET(Data!$A$1,MATCH($D61,Data!$CG:$CG,0)-1,MATCH($E61&amp;"/"&amp;AA$1,Data!$1:$1,0)-1))=TRUE,"",IF(OFFSET(Data!$A$1,MATCH($D61,Data!$CG:$CG,0)-1,MATCH($E61&amp;"/"&amp;AA$1,Data!$1:$1,0)-1)=0,"",OFFSET(Data!$A$1,MATCH($D61,Data!$CG:$CG,0)-1,MATCH($E61&amp;"/"&amp;AA$1,Data!$1:$1,0)-1)))</f>
        <v/>
      </c>
      <c r="AB61" s="252" t="str">
        <f ca="1">IF(ISERROR(OFFSET(Data!$A$1,MATCH($D61,Data!$CG:$CG,0)-1,MATCH($E61&amp;"/"&amp;AB$1,Data!$1:$1,0)-1))=TRUE,"",IF(OFFSET(Data!$A$1,MATCH($D61,Data!$CG:$CG,0)-1,MATCH($E61&amp;"/"&amp;AB$1,Data!$1:$1,0)-1)=0,"",OFFSET(Data!$A$1,MATCH($D61,Data!$CG:$CG,0)-1,MATCH($E61&amp;"/"&amp;AB$1,Data!$1:$1,0)-1)))</f>
        <v/>
      </c>
      <c r="AC61" s="252" t="str">
        <f ca="1">IF(ISERROR(OFFSET(Data!$A$1,MATCH($D61,Data!$CG:$CG,0)-1,MATCH($E61&amp;"/"&amp;AC$1,Data!$1:$1,0)-1))=TRUE,"",IF(OFFSET(Data!$A$1,MATCH($D61,Data!$CG:$CG,0)-1,MATCH($E61&amp;"/"&amp;AC$1,Data!$1:$1,0)-1)=0,"",OFFSET(Data!$A$1,MATCH($D61,Data!$CG:$CG,0)-1,MATCH($E61&amp;"/"&amp;AC$1,Data!$1:$1,0)-1)))</f>
        <v/>
      </c>
      <c r="AD61" s="252" t="str">
        <f ca="1">IF(ISERROR(OFFSET(Data!$A$1,MATCH($D61,Data!$CG:$CG,0)-1,MATCH($E61&amp;"/"&amp;AD$1,Data!$1:$1,0)-1))=TRUE,"",IF(OFFSET(Data!$A$1,MATCH($D61,Data!$CG:$CG,0)-1,MATCH($E61&amp;"/"&amp;AD$1,Data!$1:$1,0)-1)=0,"",OFFSET(Data!$A$1,MATCH($D61,Data!$CG:$CG,0)-1,MATCH($E61&amp;"/"&amp;AD$1,Data!$1:$1,0)-1)))</f>
        <v/>
      </c>
      <c r="AE61" s="252" t="str">
        <f ca="1">IF(ISERROR(OFFSET(Data!$A$1,MATCH($D61,Data!$CG:$CG,0)-1,MATCH($E61&amp;"/"&amp;AE$1,Data!$1:$1,0)-1))=TRUE,"",IF(OFFSET(Data!$A$1,MATCH($D61,Data!$CG:$CG,0)-1,MATCH($E61&amp;"/"&amp;AE$1,Data!$1:$1,0)-1)=0,"",OFFSET(Data!$A$1,MATCH($D61,Data!$CG:$CG,0)-1,MATCH($E61&amp;"/"&amp;AE$1,Data!$1:$1,0)-1)))</f>
        <v/>
      </c>
      <c r="AF61" s="253" t="str">
        <f ca="1">IF(ISERROR(OFFSET(Data!$A$1,MATCH($D61,Data!$CG:$CG,0)-1,MATCH($E61&amp;"/"&amp;AF$1,Data!$1:$1,0)-1))=TRUE,"",IF(OFFSET(Data!$A$1,MATCH($D61,Data!$CG:$CG,0)-1,MATCH($E61&amp;"/"&amp;AF$1,Data!$1:$1,0)-1)=0,"",OFFSET(Data!$A$1,MATCH($D61,Data!$CG:$CG,0)-1,MATCH($E61&amp;"/"&amp;AF$1,Data!$1:$1,0)-1)))</f>
        <v/>
      </c>
      <c r="AG61" s="188">
        <f t="shared" ca="1" si="4"/>
        <v>0</v>
      </c>
      <c r="AH61" s="208">
        <f ca="1">SUM(AG59:AG61)</f>
        <v>96</v>
      </c>
    </row>
    <row r="62" spans="1:34" ht="15.75" hidden="1" customHeight="1" x14ac:dyDescent="0.25">
      <c r="A62" s="446"/>
      <c r="B62" s="469"/>
      <c r="C62" s="472"/>
      <c r="D62" s="50" t="str">
        <f>IF(C62&lt;&gt;"",C62,D61)</f>
        <v>Andreas Nechi</v>
      </c>
      <c r="E62" s="51" t="s">
        <v>24</v>
      </c>
      <c r="F62" s="254" t="str">
        <f ca="1">IF(ISERROR(OFFSET(Data!$A$1,MATCH($D62,Data!$CG:$CG,0)-1,MATCH($E62&amp;"/"&amp;F$1,Data!$1:$1,0)-1))=TRUE,"",IF(OFFSET(Data!$A$1,MATCH($D62,Data!$CG:$CG,0)-1,MATCH($E62&amp;"/"&amp;F$1,Data!$1:$1,0)-1)=0,"",OFFSET(Data!$A$1,MATCH($D62,Data!$CG:$CG,0)-1,MATCH($E62&amp;"/"&amp;F$1,Data!$1:$1,0)-1)))</f>
        <v/>
      </c>
      <c r="G62" s="252" t="str">
        <f ca="1">IF(ISERROR(OFFSET(Data!$A$1,MATCH($D62,Data!$CG:$CG,0)-1,MATCH($E62&amp;"/"&amp;G$1,Data!$1:$1,0)-1))=TRUE,"",IF(OFFSET(Data!$A$1,MATCH($D62,Data!$CG:$CG,0)-1,MATCH($E62&amp;"/"&amp;G$1,Data!$1:$1,0)-1)=0,"",OFFSET(Data!$A$1,MATCH($D62,Data!$CG:$CG,0)-1,MATCH($E62&amp;"/"&amp;G$1,Data!$1:$1,0)-1)))</f>
        <v/>
      </c>
      <c r="H62" s="252" t="str">
        <f ca="1">IF(ISERROR(OFFSET(Data!$A$1,MATCH($D62,Data!$CG:$CG,0)-1,MATCH($E62&amp;"/"&amp;H$1,Data!$1:$1,0)-1))=TRUE,"",IF(OFFSET(Data!$A$1,MATCH($D62,Data!$CG:$CG,0)-1,MATCH($E62&amp;"/"&amp;H$1,Data!$1:$1,0)-1)=0,"",OFFSET(Data!$A$1,MATCH($D62,Data!$CG:$CG,0)-1,MATCH($E62&amp;"/"&amp;H$1,Data!$1:$1,0)-1)))</f>
        <v/>
      </c>
      <c r="I62" s="252" t="str">
        <f ca="1">IF(ISERROR(OFFSET(Data!$A$1,MATCH($D62,Data!$CG:$CG,0)-1,MATCH($E62&amp;"/"&amp;I$1,Data!$1:$1,0)-1))=TRUE,"",IF(OFFSET(Data!$A$1,MATCH($D62,Data!$CG:$CG,0)-1,MATCH($E62&amp;"/"&amp;I$1,Data!$1:$1,0)-1)=0,"",OFFSET(Data!$A$1,MATCH($D62,Data!$CG:$CG,0)-1,MATCH($E62&amp;"/"&amp;I$1,Data!$1:$1,0)-1)))</f>
        <v/>
      </c>
      <c r="J62" s="252" t="str">
        <f ca="1">IF(ISERROR(OFFSET(Data!$A$1,MATCH($D62,Data!$CG:$CG,0)-1,MATCH($E62&amp;"/"&amp;J$1,Data!$1:$1,0)-1))=TRUE,"",IF(OFFSET(Data!$A$1,MATCH($D62,Data!$CG:$CG,0)-1,MATCH($E62&amp;"/"&amp;J$1,Data!$1:$1,0)-1)=0,"",OFFSET(Data!$A$1,MATCH($D62,Data!$CG:$CG,0)-1,MATCH($E62&amp;"/"&amp;J$1,Data!$1:$1,0)-1)))</f>
        <v/>
      </c>
      <c r="K62" s="252" t="str">
        <f ca="1">IF(ISERROR(OFFSET(Data!$A$1,MATCH($D62,Data!$CG:$CG,0)-1,MATCH($E62&amp;"/"&amp;K$1,Data!$1:$1,0)-1))=TRUE,"",IF(OFFSET(Data!$A$1,MATCH($D62,Data!$CG:$CG,0)-1,MATCH($E62&amp;"/"&amp;K$1,Data!$1:$1,0)-1)=0,"",OFFSET(Data!$A$1,MATCH($D62,Data!$CG:$CG,0)-1,MATCH($E62&amp;"/"&amp;K$1,Data!$1:$1,0)-1)))</f>
        <v/>
      </c>
      <c r="L62" s="252" t="str">
        <f ca="1">IF(ISERROR(OFFSET(Data!$A$1,MATCH($D62,Data!$CG:$CG,0)-1,MATCH($E62&amp;"/"&amp;L$1,Data!$1:$1,0)-1))=TRUE,"",IF(OFFSET(Data!$A$1,MATCH($D62,Data!$CG:$CG,0)-1,MATCH($E62&amp;"/"&amp;L$1,Data!$1:$1,0)-1)=0,"",OFFSET(Data!$A$1,MATCH($D62,Data!$CG:$CG,0)-1,MATCH($E62&amp;"/"&amp;L$1,Data!$1:$1,0)-1)))</f>
        <v/>
      </c>
      <c r="M62" s="252" t="str">
        <f ca="1">IF(ISERROR(OFFSET(Data!$A$1,MATCH($D62,Data!$CG:$CG,0)-1,MATCH($E62&amp;"/"&amp;M$1,Data!$1:$1,0)-1))=TRUE,"",IF(OFFSET(Data!$A$1,MATCH($D62,Data!$CG:$CG,0)-1,MATCH($E62&amp;"/"&amp;M$1,Data!$1:$1,0)-1)=0,"",OFFSET(Data!$A$1,MATCH($D62,Data!$CG:$CG,0)-1,MATCH($E62&amp;"/"&amp;M$1,Data!$1:$1,0)-1)))</f>
        <v/>
      </c>
      <c r="N62" s="252" t="str">
        <f ca="1">IF(ISERROR(OFFSET(Data!$A$1,MATCH($D62,Data!$CG:$CG,0)-1,MATCH($E62&amp;"/"&amp;N$1,Data!$1:$1,0)-1))=TRUE,"",IF(OFFSET(Data!$A$1,MATCH($D62,Data!$CG:$CG,0)-1,MATCH($E62&amp;"/"&amp;N$1,Data!$1:$1,0)-1)=0,"",OFFSET(Data!$A$1,MATCH($D62,Data!$CG:$CG,0)-1,MATCH($E62&amp;"/"&amp;N$1,Data!$1:$1,0)-1)))</f>
        <v/>
      </c>
      <c r="O62" s="252" t="str">
        <f ca="1">IF(ISERROR(OFFSET(Data!$A$1,MATCH($D62,Data!$CG:$CG,0)-1,MATCH($E62&amp;"/"&amp;O$1,Data!$1:$1,0)-1))=TRUE,"",IF(OFFSET(Data!$A$1,MATCH($D62,Data!$CG:$CG,0)-1,MATCH($E62&amp;"/"&amp;O$1,Data!$1:$1,0)-1)=0,"",OFFSET(Data!$A$1,MATCH($D62,Data!$CG:$CG,0)-1,MATCH($E62&amp;"/"&amp;O$1,Data!$1:$1,0)-1)))</f>
        <v/>
      </c>
      <c r="P62" s="252" t="str">
        <f ca="1">IF(ISERROR(OFFSET(Data!$A$1,MATCH($D62,Data!$CG:$CG,0)-1,MATCH($E62&amp;"/"&amp;P$1,Data!$1:$1,0)-1))=TRUE,"",IF(OFFSET(Data!$A$1,MATCH($D62,Data!$CG:$CG,0)-1,MATCH($E62&amp;"/"&amp;P$1,Data!$1:$1,0)-1)=0,"",OFFSET(Data!$A$1,MATCH($D62,Data!$CG:$CG,0)-1,MATCH($E62&amp;"/"&amp;P$1,Data!$1:$1,0)-1)))</f>
        <v/>
      </c>
      <c r="Q62" s="252" t="str">
        <f ca="1">IF(ISERROR(OFFSET(Data!$A$1,MATCH($D62,Data!$CG:$CG,0)-1,MATCH($E62&amp;"/"&amp;Q$1,Data!$1:$1,0)-1))=TRUE,"",IF(OFFSET(Data!$A$1,MATCH($D62,Data!$CG:$CG,0)-1,MATCH($E62&amp;"/"&amp;Q$1,Data!$1:$1,0)-1)=0,"",OFFSET(Data!$A$1,MATCH($D62,Data!$CG:$CG,0)-1,MATCH($E62&amp;"/"&amp;Q$1,Data!$1:$1,0)-1)))</f>
        <v/>
      </c>
      <c r="R62" s="252" t="str">
        <f ca="1">IF(ISERROR(OFFSET(Data!$A$1,MATCH($D62,Data!$CG:$CG,0)-1,MATCH($E62&amp;"/"&amp;R$1,Data!$1:$1,0)-1))=TRUE,"",IF(OFFSET(Data!$A$1,MATCH($D62,Data!$CG:$CG,0)-1,MATCH($E62&amp;"/"&amp;R$1,Data!$1:$1,0)-1)=0,"",OFFSET(Data!$A$1,MATCH($D62,Data!$CG:$CG,0)-1,MATCH($E62&amp;"/"&amp;R$1,Data!$1:$1,0)-1)))</f>
        <v/>
      </c>
      <c r="S62" s="252" t="str">
        <f ca="1">IF(ISERROR(OFFSET(Data!$A$1,MATCH($D62,Data!$CG:$CG,0)-1,MATCH($E62&amp;"/"&amp;S$1,Data!$1:$1,0)-1))=TRUE,"",IF(OFFSET(Data!$A$1,MATCH($D62,Data!$CG:$CG,0)-1,MATCH($E62&amp;"/"&amp;S$1,Data!$1:$1,0)-1)=0,"",OFFSET(Data!$A$1,MATCH($D62,Data!$CG:$CG,0)-1,MATCH($E62&amp;"/"&amp;S$1,Data!$1:$1,0)-1)))</f>
        <v/>
      </c>
      <c r="T62" s="252" t="str">
        <f ca="1">IF(ISERROR(OFFSET(Data!$A$1,MATCH($D62,Data!$CG:$CG,0)-1,MATCH($E62&amp;"/"&amp;T$1,Data!$1:$1,0)-1))=TRUE,"",IF(OFFSET(Data!$A$1,MATCH($D62,Data!$CG:$CG,0)-1,MATCH($E62&amp;"/"&amp;T$1,Data!$1:$1,0)-1)=0,"",OFFSET(Data!$A$1,MATCH($D62,Data!$CG:$CG,0)-1,MATCH($E62&amp;"/"&amp;T$1,Data!$1:$1,0)-1)))</f>
        <v/>
      </c>
      <c r="U62" s="252" t="str">
        <f ca="1">IF(ISERROR(OFFSET(Data!$A$1,MATCH($D62,Data!$CG:$CG,0)-1,MATCH($E62&amp;"/"&amp;U$1,Data!$1:$1,0)-1))=TRUE,"",IF(OFFSET(Data!$A$1,MATCH($D62,Data!$CG:$CG,0)-1,MATCH($E62&amp;"/"&amp;U$1,Data!$1:$1,0)-1)=0,"",OFFSET(Data!$A$1,MATCH($D62,Data!$CG:$CG,0)-1,MATCH($E62&amp;"/"&amp;U$1,Data!$1:$1,0)-1)))</f>
        <v/>
      </c>
      <c r="V62" s="252" t="str">
        <f ca="1">IF(ISERROR(OFFSET(Data!$A$1,MATCH($D62,Data!$CG:$CG,0)-1,MATCH($E62&amp;"/"&amp;V$1,Data!$1:$1,0)-1))=TRUE,"",IF(OFFSET(Data!$A$1,MATCH($D62,Data!$CG:$CG,0)-1,MATCH($E62&amp;"/"&amp;V$1,Data!$1:$1,0)-1)=0,"",OFFSET(Data!$A$1,MATCH($D62,Data!$CG:$CG,0)-1,MATCH($E62&amp;"/"&amp;V$1,Data!$1:$1,0)-1)))</f>
        <v/>
      </c>
      <c r="W62" s="269" t="str">
        <f ca="1">IF(ISERROR(OFFSET(Data!$A$1,MATCH($D62,Data!$CG:$CG,0)-1,MATCH($E62&amp;"/"&amp;W$1,Data!$1:$1,0)-1))=TRUE,"",IF(OFFSET(Data!$A$1,MATCH($D62,Data!$CG:$CG,0)-1,MATCH($E62&amp;"/"&amp;W$1,Data!$1:$1,0)-1)=0,"",OFFSET(Data!$A$1,MATCH($D62,Data!$CG:$CG,0)-1,MATCH($E62&amp;"/"&amp;W$1,Data!$1:$1,0)-1)))</f>
        <v/>
      </c>
      <c r="X62" s="252" t="str">
        <f ca="1">IF(ISERROR(OFFSET(Data!$A$1,MATCH($D62,Data!$CG:$CG,0)-1,MATCH($E62&amp;"/"&amp;X$1,Data!$1:$1,0)-1))=TRUE,"",IF(OFFSET(Data!$A$1,MATCH($D62,Data!$CG:$CG,0)-1,MATCH($E62&amp;"/"&amp;X$1,Data!$1:$1,0)-1)=0,"",OFFSET(Data!$A$1,MATCH($D62,Data!$CG:$CG,0)-1,MATCH($E62&amp;"/"&amp;X$1,Data!$1:$1,0)-1)))</f>
        <v/>
      </c>
      <c r="Y62" s="252" t="str">
        <f ca="1">IF(ISERROR(OFFSET(Data!$A$1,MATCH($D62,Data!$CG:$CG,0)-1,MATCH($E62&amp;"/"&amp;Y$1,Data!$1:$1,0)-1))=TRUE,"",IF(OFFSET(Data!$A$1,MATCH($D62,Data!$CG:$CG,0)-1,MATCH($E62&amp;"/"&amp;Y$1,Data!$1:$1,0)-1)=0,"",OFFSET(Data!$A$1,MATCH($D62,Data!$CG:$CG,0)-1,MATCH($E62&amp;"/"&amp;Y$1,Data!$1:$1,0)-1)))</f>
        <v/>
      </c>
      <c r="Z62" s="252" t="str">
        <f ca="1">IF(ISERROR(OFFSET(Data!$A$1,MATCH($D62,Data!$CG:$CG,0)-1,MATCH($E62&amp;"/"&amp;Z$1,Data!$1:$1,0)-1))=TRUE,"",IF(OFFSET(Data!$A$1,MATCH($D62,Data!$CG:$CG,0)-1,MATCH($E62&amp;"/"&amp;Z$1,Data!$1:$1,0)-1)=0,"",OFFSET(Data!$A$1,MATCH($D62,Data!$CG:$CG,0)-1,MATCH($E62&amp;"/"&amp;Z$1,Data!$1:$1,0)-1)))</f>
        <v/>
      </c>
      <c r="AA62" s="252" t="str">
        <f ca="1">IF(ISERROR(OFFSET(Data!$A$1,MATCH($D62,Data!$CG:$CG,0)-1,MATCH($E62&amp;"/"&amp;AA$1,Data!$1:$1,0)-1))=TRUE,"",IF(OFFSET(Data!$A$1,MATCH($D62,Data!$CG:$CG,0)-1,MATCH($E62&amp;"/"&amp;AA$1,Data!$1:$1,0)-1)=0,"",OFFSET(Data!$A$1,MATCH($D62,Data!$CG:$CG,0)-1,MATCH($E62&amp;"/"&amp;AA$1,Data!$1:$1,0)-1)))</f>
        <v/>
      </c>
      <c r="AB62" s="252" t="str">
        <f ca="1">IF(ISERROR(OFFSET(Data!$A$1,MATCH($D62,Data!$CG:$CG,0)-1,MATCH($E62&amp;"/"&amp;AB$1,Data!$1:$1,0)-1))=TRUE,"",IF(OFFSET(Data!$A$1,MATCH($D62,Data!$CG:$CG,0)-1,MATCH($E62&amp;"/"&amp;AB$1,Data!$1:$1,0)-1)=0,"",OFFSET(Data!$A$1,MATCH($D62,Data!$CG:$CG,0)-1,MATCH($E62&amp;"/"&amp;AB$1,Data!$1:$1,0)-1)))</f>
        <v/>
      </c>
      <c r="AC62" s="252" t="str">
        <f ca="1">IF(ISERROR(OFFSET(Data!$A$1,MATCH($D62,Data!$CG:$CG,0)-1,MATCH($E62&amp;"/"&amp;AC$1,Data!$1:$1,0)-1))=TRUE,"",IF(OFFSET(Data!$A$1,MATCH($D62,Data!$CG:$CG,0)-1,MATCH($E62&amp;"/"&amp;AC$1,Data!$1:$1,0)-1)=0,"",OFFSET(Data!$A$1,MATCH($D62,Data!$CG:$CG,0)-1,MATCH($E62&amp;"/"&amp;AC$1,Data!$1:$1,0)-1)))</f>
        <v/>
      </c>
      <c r="AD62" s="252" t="str">
        <f ca="1">IF(ISERROR(OFFSET(Data!$A$1,MATCH($D62,Data!$CG:$CG,0)-1,MATCH($E62&amp;"/"&amp;AD$1,Data!$1:$1,0)-1))=TRUE,"",IF(OFFSET(Data!$A$1,MATCH($D62,Data!$CG:$CG,0)-1,MATCH($E62&amp;"/"&amp;AD$1,Data!$1:$1,0)-1)=0,"",OFFSET(Data!$A$1,MATCH($D62,Data!$CG:$CG,0)-1,MATCH($E62&amp;"/"&amp;AD$1,Data!$1:$1,0)-1)))</f>
        <v/>
      </c>
      <c r="AE62" s="252" t="str">
        <f ca="1">IF(ISERROR(OFFSET(Data!$A$1,MATCH($D62,Data!$CG:$CG,0)-1,MATCH($E62&amp;"/"&amp;AE$1,Data!$1:$1,0)-1))=TRUE,"",IF(OFFSET(Data!$A$1,MATCH($D62,Data!$CG:$CG,0)-1,MATCH($E62&amp;"/"&amp;AE$1,Data!$1:$1,0)-1)=0,"",OFFSET(Data!$A$1,MATCH($D62,Data!$CG:$CG,0)-1,MATCH($E62&amp;"/"&amp;AE$1,Data!$1:$1,0)-1)))</f>
        <v/>
      </c>
      <c r="AF62" s="253" t="str">
        <f ca="1">IF(ISERROR(OFFSET(Data!$A$1,MATCH($D62,Data!$CG:$CG,0)-1,MATCH($E62&amp;"/"&amp;AF$1,Data!$1:$1,0)-1))=TRUE,"",IF(OFFSET(Data!$A$1,MATCH($D62,Data!$CG:$CG,0)-1,MATCH($E62&amp;"/"&amp;AF$1,Data!$1:$1,0)-1)=0,"",OFFSET(Data!$A$1,MATCH($D62,Data!$CG:$CG,0)-1,MATCH($E62&amp;"/"&amp;AF$1,Data!$1:$1,0)-1)))</f>
        <v/>
      </c>
      <c r="AG62" s="188">
        <f t="shared" ca="1" si="4"/>
        <v>0</v>
      </c>
      <c r="AH62" s="208">
        <f ca="1">SUM(AG59:AG62)</f>
        <v>96</v>
      </c>
    </row>
    <row r="63" spans="1:34" ht="15.75" hidden="1" customHeight="1" thickBot="1" x14ac:dyDescent="0.3">
      <c r="A63" s="447"/>
      <c r="B63" s="470"/>
      <c r="C63" s="473"/>
      <c r="D63" s="52" t="str">
        <f>IF(C63&lt;&gt;"",C63,D62)</f>
        <v>Andreas Nechi</v>
      </c>
      <c r="E63" s="53" t="s">
        <v>25</v>
      </c>
      <c r="F63" s="255" t="str">
        <f ca="1">IF(ISERROR(OFFSET(Data!$A$1,MATCH($D63,Data!$CG:$CG,0)-1,MATCH($E63&amp;"/"&amp;F$1,Data!$1:$1,0)-1))=TRUE,"",IF(OFFSET(Data!$A$1,MATCH($D63,Data!$CG:$CG,0)-1,MATCH($E63&amp;"/"&amp;F$1,Data!$1:$1,0)-1)=0,"",OFFSET(Data!$A$1,MATCH($D63,Data!$CG:$CG,0)-1,MATCH($E63&amp;"/"&amp;F$1,Data!$1:$1,0)-1)))</f>
        <v/>
      </c>
      <c r="G63" s="256" t="str">
        <f ca="1">IF(ISERROR(OFFSET(Data!$A$1,MATCH($D63,Data!$CG:$CG,0)-1,MATCH($E63&amp;"/"&amp;G$1,Data!$1:$1,0)-1))=TRUE,"",IF(OFFSET(Data!$A$1,MATCH($D63,Data!$CG:$CG,0)-1,MATCH($E63&amp;"/"&amp;G$1,Data!$1:$1,0)-1)=0,"",OFFSET(Data!$A$1,MATCH($D63,Data!$CG:$CG,0)-1,MATCH($E63&amp;"/"&amp;G$1,Data!$1:$1,0)-1)))</f>
        <v/>
      </c>
      <c r="H63" s="256" t="str">
        <f ca="1">IF(ISERROR(OFFSET(Data!$A$1,MATCH($D63,Data!$CG:$CG,0)-1,MATCH($E63&amp;"/"&amp;H$1,Data!$1:$1,0)-1))=TRUE,"",IF(OFFSET(Data!$A$1,MATCH($D63,Data!$CG:$CG,0)-1,MATCH($E63&amp;"/"&amp;H$1,Data!$1:$1,0)-1)=0,"",OFFSET(Data!$A$1,MATCH($D63,Data!$CG:$CG,0)-1,MATCH($E63&amp;"/"&amp;H$1,Data!$1:$1,0)-1)))</f>
        <v/>
      </c>
      <c r="I63" s="256" t="str">
        <f ca="1">IF(ISERROR(OFFSET(Data!$A$1,MATCH($D63,Data!$CG:$CG,0)-1,MATCH($E63&amp;"/"&amp;I$1,Data!$1:$1,0)-1))=TRUE,"",IF(OFFSET(Data!$A$1,MATCH($D63,Data!$CG:$CG,0)-1,MATCH($E63&amp;"/"&amp;I$1,Data!$1:$1,0)-1)=0,"",OFFSET(Data!$A$1,MATCH($D63,Data!$CG:$CG,0)-1,MATCH($E63&amp;"/"&amp;I$1,Data!$1:$1,0)-1)))</f>
        <v/>
      </c>
      <c r="J63" s="256" t="str">
        <f ca="1">IF(ISERROR(OFFSET(Data!$A$1,MATCH($D63,Data!$CG:$CG,0)-1,MATCH($E63&amp;"/"&amp;J$1,Data!$1:$1,0)-1))=TRUE,"",IF(OFFSET(Data!$A$1,MATCH($D63,Data!$CG:$CG,0)-1,MATCH($E63&amp;"/"&amp;J$1,Data!$1:$1,0)-1)=0,"",OFFSET(Data!$A$1,MATCH($D63,Data!$CG:$CG,0)-1,MATCH($E63&amp;"/"&amp;J$1,Data!$1:$1,0)-1)))</f>
        <v/>
      </c>
      <c r="K63" s="256" t="str">
        <f ca="1">IF(ISERROR(OFFSET(Data!$A$1,MATCH($D63,Data!$CG:$CG,0)-1,MATCH($E63&amp;"/"&amp;K$1,Data!$1:$1,0)-1))=TRUE,"",IF(OFFSET(Data!$A$1,MATCH($D63,Data!$CG:$CG,0)-1,MATCH($E63&amp;"/"&amp;K$1,Data!$1:$1,0)-1)=0,"",OFFSET(Data!$A$1,MATCH($D63,Data!$CG:$CG,0)-1,MATCH($E63&amp;"/"&amp;K$1,Data!$1:$1,0)-1)))</f>
        <v/>
      </c>
      <c r="L63" s="256" t="str">
        <f ca="1">IF(ISERROR(OFFSET(Data!$A$1,MATCH($D63,Data!$CG:$CG,0)-1,MATCH($E63&amp;"/"&amp;L$1,Data!$1:$1,0)-1))=TRUE,"",IF(OFFSET(Data!$A$1,MATCH($D63,Data!$CG:$CG,0)-1,MATCH($E63&amp;"/"&amp;L$1,Data!$1:$1,0)-1)=0,"",OFFSET(Data!$A$1,MATCH($D63,Data!$CG:$CG,0)-1,MATCH($E63&amp;"/"&amp;L$1,Data!$1:$1,0)-1)))</f>
        <v/>
      </c>
      <c r="M63" s="256" t="str">
        <f ca="1">IF(ISERROR(OFFSET(Data!$A$1,MATCH($D63,Data!$CG:$CG,0)-1,MATCH($E63&amp;"/"&amp;M$1,Data!$1:$1,0)-1))=TRUE,"",IF(OFFSET(Data!$A$1,MATCH($D63,Data!$CG:$CG,0)-1,MATCH($E63&amp;"/"&amp;M$1,Data!$1:$1,0)-1)=0,"",OFFSET(Data!$A$1,MATCH($D63,Data!$CG:$CG,0)-1,MATCH($E63&amp;"/"&amp;M$1,Data!$1:$1,0)-1)))</f>
        <v/>
      </c>
      <c r="N63" s="256" t="str">
        <f ca="1">IF(ISERROR(OFFSET(Data!$A$1,MATCH($D63,Data!$CG:$CG,0)-1,MATCH($E63&amp;"/"&amp;N$1,Data!$1:$1,0)-1))=TRUE,"",IF(OFFSET(Data!$A$1,MATCH($D63,Data!$CG:$CG,0)-1,MATCH($E63&amp;"/"&amp;N$1,Data!$1:$1,0)-1)=0,"",OFFSET(Data!$A$1,MATCH($D63,Data!$CG:$CG,0)-1,MATCH($E63&amp;"/"&amp;N$1,Data!$1:$1,0)-1)))</f>
        <v/>
      </c>
      <c r="O63" s="256" t="str">
        <f ca="1">IF(ISERROR(OFFSET(Data!$A$1,MATCH($D63,Data!$CG:$CG,0)-1,MATCH($E63&amp;"/"&amp;O$1,Data!$1:$1,0)-1))=TRUE,"",IF(OFFSET(Data!$A$1,MATCH($D63,Data!$CG:$CG,0)-1,MATCH($E63&amp;"/"&amp;O$1,Data!$1:$1,0)-1)=0,"",OFFSET(Data!$A$1,MATCH($D63,Data!$CG:$CG,0)-1,MATCH($E63&amp;"/"&amp;O$1,Data!$1:$1,0)-1)))</f>
        <v/>
      </c>
      <c r="P63" s="256" t="str">
        <f ca="1">IF(ISERROR(OFFSET(Data!$A$1,MATCH($D63,Data!$CG:$CG,0)-1,MATCH($E63&amp;"/"&amp;P$1,Data!$1:$1,0)-1))=TRUE,"",IF(OFFSET(Data!$A$1,MATCH($D63,Data!$CG:$CG,0)-1,MATCH($E63&amp;"/"&amp;P$1,Data!$1:$1,0)-1)=0,"",OFFSET(Data!$A$1,MATCH($D63,Data!$CG:$CG,0)-1,MATCH($E63&amp;"/"&amp;P$1,Data!$1:$1,0)-1)))</f>
        <v/>
      </c>
      <c r="Q63" s="256" t="str">
        <f ca="1">IF(ISERROR(OFFSET(Data!$A$1,MATCH($D63,Data!$CG:$CG,0)-1,MATCH($E63&amp;"/"&amp;Q$1,Data!$1:$1,0)-1))=TRUE,"",IF(OFFSET(Data!$A$1,MATCH($D63,Data!$CG:$CG,0)-1,MATCH($E63&amp;"/"&amp;Q$1,Data!$1:$1,0)-1)=0,"",OFFSET(Data!$A$1,MATCH($D63,Data!$CG:$CG,0)-1,MATCH($E63&amp;"/"&amp;Q$1,Data!$1:$1,0)-1)))</f>
        <v/>
      </c>
      <c r="R63" s="256" t="str">
        <f ca="1">IF(ISERROR(OFFSET(Data!$A$1,MATCH($D63,Data!$CG:$CG,0)-1,MATCH($E63&amp;"/"&amp;R$1,Data!$1:$1,0)-1))=TRUE,"",IF(OFFSET(Data!$A$1,MATCH($D63,Data!$CG:$CG,0)-1,MATCH($E63&amp;"/"&amp;R$1,Data!$1:$1,0)-1)=0,"",OFFSET(Data!$A$1,MATCH($D63,Data!$CG:$CG,0)-1,MATCH($E63&amp;"/"&amp;R$1,Data!$1:$1,0)-1)))</f>
        <v/>
      </c>
      <c r="S63" s="256" t="str">
        <f ca="1">IF(ISERROR(OFFSET(Data!$A$1,MATCH($D63,Data!$CG:$CG,0)-1,MATCH($E63&amp;"/"&amp;S$1,Data!$1:$1,0)-1))=TRUE,"",IF(OFFSET(Data!$A$1,MATCH($D63,Data!$CG:$CG,0)-1,MATCH($E63&amp;"/"&amp;S$1,Data!$1:$1,0)-1)=0,"",OFFSET(Data!$A$1,MATCH($D63,Data!$CG:$CG,0)-1,MATCH($E63&amp;"/"&amp;S$1,Data!$1:$1,0)-1)))</f>
        <v/>
      </c>
      <c r="T63" s="256" t="str">
        <f ca="1">IF(ISERROR(OFFSET(Data!$A$1,MATCH($D63,Data!$CG:$CG,0)-1,MATCH($E63&amp;"/"&amp;T$1,Data!$1:$1,0)-1))=TRUE,"",IF(OFFSET(Data!$A$1,MATCH($D63,Data!$CG:$CG,0)-1,MATCH($E63&amp;"/"&amp;T$1,Data!$1:$1,0)-1)=0,"",OFFSET(Data!$A$1,MATCH($D63,Data!$CG:$CG,0)-1,MATCH($E63&amp;"/"&amp;T$1,Data!$1:$1,0)-1)))</f>
        <v/>
      </c>
      <c r="U63" s="256" t="str">
        <f ca="1">IF(ISERROR(OFFSET(Data!$A$1,MATCH($D63,Data!$CG:$CG,0)-1,MATCH($E63&amp;"/"&amp;U$1,Data!$1:$1,0)-1))=TRUE,"",IF(OFFSET(Data!$A$1,MATCH($D63,Data!$CG:$CG,0)-1,MATCH($E63&amp;"/"&amp;U$1,Data!$1:$1,0)-1)=0,"",OFFSET(Data!$A$1,MATCH($D63,Data!$CG:$CG,0)-1,MATCH($E63&amp;"/"&amp;U$1,Data!$1:$1,0)-1)))</f>
        <v/>
      </c>
      <c r="V63" s="256" t="str">
        <f ca="1">IF(ISERROR(OFFSET(Data!$A$1,MATCH($D63,Data!$CG:$CG,0)-1,MATCH($E63&amp;"/"&amp;V$1,Data!$1:$1,0)-1))=TRUE,"",IF(OFFSET(Data!$A$1,MATCH($D63,Data!$CG:$CG,0)-1,MATCH($E63&amp;"/"&amp;V$1,Data!$1:$1,0)-1)=0,"",OFFSET(Data!$A$1,MATCH($D63,Data!$CG:$CG,0)-1,MATCH($E63&amp;"/"&amp;V$1,Data!$1:$1,0)-1)))</f>
        <v/>
      </c>
      <c r="W63" s="257" t="str">
        <f ca="1">IF(ISERROR(OFFSET(Data!$A$1,MATCH($D63,Data!$CG:$CG,0)-1,MATCH($E63&amp;"/"&amp;W$1,Data!$1:$1,0)-1))=TRUE,"",IF(OFFSET(Data!$A$1,MATCH($D63,Data!$CG:$CG,0)-1,MATCH($E63&amp;"/"&amp;W$1,Data!$1:$1,0)-1)=0,"",OFFSET(Data!$A$1,MATCH($D63,Data!$CG:$CG,0)-1,MATCH($E63&amp;"/"&amp;W$1,Data!$1:$1,0)-1)))</f>
        <v/>
      </c>
      <c r="X63" s="256" t="str">
        <f ca="1">IF(ISERROR(OFFSET(Data!$A$1,MATCH($D63,Data!$CG:$CG,0)-1,MATCH($E63&amp;"/"&amp;X$1,Data!$1:$1,0)-1))=TRUE,"",IF(OFFSET(Data!$A$1,MATCH($D63,Data!$CG:$CG,0)-1,MATCH($E63&amp;"/"&amp;X$1,Data!$1:$1,0)-1)=0,"",OFFSET(Data!$A$1,MATCH($D63,Data!$CG:$CG,0)-1,MATCH($E63&amp;"/"&amp;X$1,Data!$1:$1,0)-1)))</f>
        <v/>
      </c>
      <c r="Y63" s="256" t="str">
        <f ca="1">IF(ISERROR(OFFSET(Data!$A$1,MATCH($D63,Data!$CG:$CG,0)-1,MATCH($E63&amp;"/"&amp;Y$1,Data!$1:$1,0)-1))=TRUE,"",IF(OFFSET(Data!$A$1,MATCH($D63,Data!$CG:$CG,0)-1,MATCH($E63&amp;"/"&amp;Y$1,Data!$1:$1,0)-1)=0,"",OFFSET(Data!$A$1,MATCH($D63,Data!$CG:$CG,0)-1,MATCH($E63&amp;"/"&amp;Y$1,Data!$1:$1,0)-1)))</f>
        <v/>
      </c>
      <c r="Z63" s="256" t="str">
        <f ca="1">IF(ISERROR(OFFSET(Data!$A$1,MATCH($D63,Data!$CG:$CG,0)-1,MATCH($E63&amp;"/"&amp;Z$1,Data!$1:$1,0)-1))=TRUE,"",IF(OFFSET(Data!$A$1,MATCH($D63,Data!$CG:$CG,0)-1,MATCH($E63&amp;"/"&amp;Z$1,Data!$1:$1,0)-1)=0,"",OFFSET(Data!$A$1,MATCH($D63,Data!$CG:$CG,0)-1,MATCH($E63&amp;"/"&amp;Z$1,Data!$1:$1,0)-1)))</f>
        <v/>
      </c>
      <c r="AA63" s="256" t="str">
        <f ca="1">IF(ISERROR(OFFSET(Data!$A$1,MATCH($D63,Data!$CG:$CG,0)-1,MATCH($E63&amp;"/"&amp;AA$1,Data!$1:$1,0)-1))=TRUE,"",IF(OFFSET(Data!$A$1,MATCH($D63,Data!$CG:$CG,0)-1,MATCH($E63&amp;"/"&amp;AA$1,Data!$1:$1,0)-1)=0,"",OFFSET(Data!$A$1,MATCH($D63,Data!$CG:$CG,0)-1,MATCH($E63&amp;"/"&amp;AA$1,Data!$1:$1,0)-1)))</f>
        <v/>
      </c>
      <c r="AB63" s="256" t="str">
        <f ca="1">IF(ISERROR(OFFSET(Data!$A$1,MATCH($D63,Data!$CG:$CG,0)-1,MATCH($E63&amp;"/"&amp;AB$1,Data!$1:$1,0)-1))=TRUE,"",IF(OFFSET(Data!$A$1,MATCH($D63,Data!$CG:$CG,0)-1,MATCH($E63&amp;"/"&amp;AB$1,Data!$1:$1,0)-1)=0,"",OFFSET(Data!$A$1,MATCH($D63,Data!$CG:$CG,0)-1,MATCH($E63&amp;"/"&amp;AB$1,Data!$1:$1,0)-1)))</f>
        <v/>
      </c>
      <c r="AC63" s="256" t="str">
        <f ca="1">IF(ISERROR(OFFSET(Data!$A$1,MATCH($D63,Data!$CG:$CG,0)-1,MATCH($E63&amp;"/"&amp;AC$1,Data!$1:$1,0)-1))=TRUE,"",IF(OFFSET(Data!$A$1,MATCH($D63,Data!$CG:$CG,0)-1,MATCH($E63&amp;"/"&amp;AC$1,Data!$1:$1,0)-1)=0,"",OFFSET(Data!$A$1,MATCH($D63,Data!$CG:$CG,0)-1,MATCH($E63&amp;"/"&amp;AC$1,Data!$1:$1,0)-1)))</f>
        <v/>
      </c>
      <c r="AD63" s="256" t="str">
        <f ca="1">IF(ISERROR(OFFSET(Data!$A$1,MATCH($D63,Data!$CG:$CG,0)-1,MATCH($E63&amp;"/"&amp;AD$1,Data!$1:$1,0)-1))=TRUE,"",IF(OFFSET(Data!$A$1,MATCH($D63,Data!$CG:$CG,0)-1,MATCH($E63&amp;"/"&amp;AD$1,Data!$1:$1,0)-1)=0,"",OFFSET(Data!$A$1,MATCH($D63,Data!$CG:$CG,0)-1,MATCH($E63&amp;"/"&amp;AD$1,Data!$1:$1,0)-1)))</f>
        <v/>
      </c>
      <c r="AE63" s="256" t="str">
        <f ca="1">IF(ISERROR(OFFSET(Data!$A$1,MATCH($D63,Data!$CG:$CG,0)-1,MATCH($E63&amp;"/"&amp;AE$1,Data!$1:$1,0)-1))=TRUE,"",IF(OFFSET(Data!$A$1,MATCH($D63,Data!$CG:$CG,0)-1,MATCH($E63&amp;"/"&amp;AE$1,Data!$1:$1,0)-1)=0,"",OFFSET(Data!$A$1,MATCH($D63,Data!$CG:$CG,0)-1,MATCH($E63&amp;"/"&amp;AE$1,Data!$1:$1,0)-1)))</f>
        <v/>
      </c>
      <c r="AF63" s="258" t="str">
        <f ca="1">IF(ISERROR(OFFSET(Data!$A$1,MATCH($D63,Data!$CG:$CG,0)-1,MATCH($E63&amp;"/"&amp;AF$1,Data!$1:$1,0)-1))=TRUE,"",IF(OFFSET(Data!$A$1,MATCH($D63,Data!$CG:$CG,0)-1,MATCH($E63&amp;"/"&amp;AF$1,Data!$1:$1,0)-1)=0,"",OFFSET(Data!$A$1,MATCH($D63,Data!$CG:$CG,0)-1,MATCH($E63&amp;"/"&amp;AF$1,Data!$1:$1,0)-1)))</f>
        <v/>
      </c>
      <c r="AG63" s="197">
        <f t="shared" ca="1" si="4"/>
        <v>0</v>
      </c>
      <c r="AH63" s="209">
        <f ca="1">SUM(AG59:AG63)</f>
        <v>96</v>
      </c>
    </row>
    <row r="64" spans="1:34" ht="15" customHeight="1" x14ac:dyDescent="0.25">
      <c r="A64" s="445">
        <v>12</v>
      </c>
      <c r="B64" s="468">
        <f>INDEX(Data!CI:CI,MATCH("M"&amp;A64,Data!A:A,0))</f>
        <v>12</v>
      </c>
      <c r="C64" s="471" t="str">
        <f>INDEX(Data!CG:CG,MATCH("M"&amp;A64,Data!A:A,0))</f>
        <v>Christian Klima</v>
      </c>
      <c r="D64" s="48" t="str">
        <f>IF(C64&lt;&gt;"",C64,#REF!)</f>
        <v>Christian Klima</v>
      </c>
      <c r="E64" s="49" t="s">
        <v>21</v>
      </c>
      <c r="F64" s="247">
        <f ca="1">IF(ISERROR(OFFSET(Data!$A$1,MATCH($D64,Data!$CG:$CG,0)-1,MATCH($E64&amp;"/"&amp;F$1,Data!$1:$1,0)-1))=TRUE,"",IF(OFFSET(Data!$A$1,MATCH($D64,Data!$CG:$CG,0)-1,MATCH($E64&amp;"/"&amp;F$1,Data!$1:$1,0)-1)=0,"",OFFSET(Data!$A$1,MATCH($D64,Data!$CG:$CG,0)-1,MATCH($E64&amp;"/"&amp;F$1,Data!$1:$1,0)-1)))</f>
        <v>3</v>
      </c>
      <c r="G64" s="246">
        <f ca="1">IF(ISERROR(OFFSET(Data!$A$1,MATCH($D64,Data!$CG:$CG,0)-1,MATCH($E64&amp;"/"&amp;G$1,Data!$1:$1,0)-1))=TRUE,"",IF(OFFSET(Data!$A$1,MATCH($D64,Data!$CG:$CG,0)-1,MATCH($E64&amp;"/"&amp;G$1,Data!$1:$1,0)-1)=0,"",OFFSET(Data!$A$1,MATCH($D64,Data!$CG:$CG,0)-1,MATCH($E64&amp;"/"&amp;G$1,Data!$1:$1,0)-1)))</f>
        <v>3</v>
      </c>
      <c r="H64" s="260">
        <f ca="1">IF(ISERROR(OFFSET(Data!$A$1,MATCH($D64,Data!$CG:$CG,0)-1,MATCH($E64&amp;"/"&amp;H$1,Data!$1:$1,0)-1))=TRUE,"",IF(OFFSET(Data!$A$1,MATCH($D64,Data!$CG:$CG,0)-1,MATCH($E64&amp;"/"&amp;H$1,Data!$1:$1,0)-1)=0,"",OFFSET(Data!$A$1,MATCH($D64,Data!$CG:$CG,0)-1,MATCH($E64&amp;"/"&amp;H$1,Data!$1:$1,0)-1)))</f>
        <v>4</v>
      </c>
      <c r="I64" s="246">
        <f ca="1">IF(ISERROR(OFFSET(Data!$A$1,MATCH($D64,Data!$CG:$CG,0)-1,MATCH($E64&amp;"/"&amp;I$1,Data!$1:$1,0)-1))=TRUE,"",IF(OFFSET(Data!$A$1,MATCH($D64,Data!$CG:$CG,0)-1,MATCH($E64&amp;"/"&amp;I$1,Data!$1:$1,0)-1)=0,"",OFFSET(Data!$A$1,MATCH($D64,Data!$CG:$CG,0)-1,MATCH($E64&amp;"/"&amp;I$1,Data!$1:$1,0)-1)))</f>
        <v>3</v>
      </c>
      <c r="J64" s="266">
        <f ca="1">IF(ISERROR(OFFSET(Data!$A$1,MATCH($D64,Data!$CG:$CG,0)-1,MATCH($E64&amp;"/"&amp;J$1,Data!$1:$1,0)-1))=TRUE,"",IF(OFFSET(Data!$A$1,MATCH($D64,Data!$CG:$CG,0)-1,MATCH($E64&amp;"/"&amp;J$1,Data!$1:$1,0)-1)=0,"",OFFSET(Data!$A$1,MATCH($D64,Data!$CG:$CG,0)-1,MATCH($E64&amp;"/"&amp;J$1,Data!$1:$1,0)-1)))</f>
        <v>2</v>
      </c>
      <c r="K64" s="246">
        <f ca="1">IF(ISERROR(OFFSET(Data!$A$1,MATCH($D64,Data!$CG:$CG,0)-1,MATCH($E64&amp;"/"&amp;K$1,Data!$1:$1,0)-1))=TRUE,"",IF(OFFSET(Data!$A$1,MATCH($D64,Data!$CG:$CG,0)-1,MATCH($E64&amp;"/"&amp;K$1,Data!$1:$1,0)-1)=0,"",OFFSET(Data!$A$1,MATCH($D64,Data!$CG:$CG,0)-1,MATCH($E64&amp;"/"&amp;K$1,Data!$1:$1,0)-1)))</f>
        <v>3</v>
      </c>
      <c r="L64" s="246">
        <f ca="1">IF(ISERROR(OFFSET(Data!$A$1,MATCH($D64,Data!$CG:$CG,0)-1,MATCH($E64&amp;"/"&amp;L$1,Data!$1:$1,0)-1))=TRUE,"",IF(OFFSET(Data!$A$1,MATCH($D64,Data!$CG:$CG,0)-1,MATCH($E64&amp;"/"&amp;L$1,Data!$1:$1,0)-1)=0,"",OFFSET(Data!$A$1,MATCH($D64,Data!$CG:$CG,0)-1,MATCH($E64&amp;"/"&amp;L$1,Data!$1:$1,0)-1)))</f>
        <v>3</v>
      </c>
      <c r="M64" s="260">
        <f ca="1">IF(ISERROR(OFFSET(Data!$A$1,MATCH($D64,Data!$CG:$CG,0)-1,MATCH($E64&amp;"/"&amp;M$1,Data!$1:$1,0)-1))=TRUE,"",IF(OFFSET(Data!$A$1,MATCH($D64,Data!$CG:$CG,0)-1,MATCH($E64&amp;"/"&amp;M$1,Data!$1:$1,0)-1)=0,"",OFFSET(Data!$A$1,MATCH($D64,Data!$CG:$CG,0)-1,MATCH($E64&amp;"/"&amp;M$1,Data!$1:$1,0)-1)))</f>
        <v>4</v>
      </c>
      <c r="N64" s="260">
        <f ca="1">IF(ISERROR(OFFSET(Data!$A$1,MATCH($D64,Data!$CG:$CG,0)-1,MATCH($E64&amp;"/"&amp;N$1,Data!$1:$1,0)-1))=TRUE,"",IF(OFFSET(Data!$A$1,MATCH($D64,Data!$CG:$CG,0)-1,MATCH($E64&amp;"/"&amp;N$1,Data!$1:$1,0)-1)=0,"",OFFSET(Data!$A$1,MATCH($D64,Data!$CG:$CG,0)-1,MATCH($E64&amp;"/"&amp;N$1,Data!$1:$1,0)-1)))</f>
        <v>5</v>
      </c>
      <c r="O64" s="260">
        <f ca="1">IF(ISERROR(OFFSET(Data!$A$1,MATCH($D64,Data!$CG:$CG,0)-1,MATCH($E64&amp;"/"&amp;O$1,Data!$1:$1,0)-1))=TRUE,"",IF(OFFSET(Data!$A$1,MATCH($D64,Data!$CG:$CG,0)-1,MATCH($E64&amp;"/"&amp;O$1,Data!$1:$1,0)-1)=0,"",OFFSET(Data!$A$1,MATCH($D64,Data!$CG:$CG,0)-1,MATCH($E64&amp;"/"&amp;O$1,Data!$1:$1,0)-1)))</f>
        <v>4</v>
      </c>
      <c r="P64" s="246">
        <f ca="1">IF(ISERROR(OFFSET(Data!$A$1,MATCH($D64,Data!$CG:$CG,0)-1,MATCH($E64&amp;"/"&amp;P$1,Data!$1:$1,0)-1))=TRUE,"",IF(OFFSET(Data!$A$1,MATCH($D64,Data!$CG:$CG,0)-1,MATCH($E64&amp;"/"&amp;P$1,Data!$1:$1,0)-1)=0,"",OFFSET(Data!$A$1,MATCH($D64,Data!$CG:$CG,0)-1,MATCH($E64&amp;"/"&amp;P$1,Data!$1:$1,0)-1)))</f>
        <v>3</v>
      </c>
      <c r="Q64" s="263">
        <f ca="1">IF(ISERROR(OFFSET(Data!$A$1,MATCH($D64,Data!$CG:$CG,0)-1,MATCH($E64&amp;"/"&amp;Q$1,Data!$1:$1,0)-1))=TRUE,"",IF(OFFSET(Data!$A$1,MATCH($D64,Data!$CG:$CG,0)-1,MATCH($E64&amp;"/"&amp;Q$1,Data!$1:$1,0)-1)=0,"",OFFSET(Data!$A$1,MATCH($D64,Data!$CG:$CG,0)-1,MATCH($E64&amp;"/"&amp;Q$1,Data!$1:$1,0)-1)))</f>
        <v>6</v>
      </c>
      <c r="R64" s="246">
        <f ca="1">IF(ISERROR(OFFSET(Data!$A$1,MATCH($D64,Data!$CG:$CG,0)-1,MATCH($E64&amp;"/"&amp;R$1,Data!$1:$1,0)-1))=TRUE,"",IF(OFFSET(Data!$A$1,MATCH($D64,Data!$CG:$CG,0)-1,MATCH($E64&amp;"/"&amp;R$1,Data!$1:$1,0)-1)=0,"",OFFSET(Data!$A$1,MATCH($D64,Data!$CG:$CG,0)-1,MATCH($E64&amp;"/"&amp;R$1,Data!$1:$1,0)-1)))</f>
        <v>4</v>
      </c>
      <c r="S64" s="250" t="str">
        <f ca="1">IF(ISERROR(OFFSET(Data!$A$1,MATCH($D64,Data!$CG:$CG,0)-1,MATCH($E64&amp;"/"&amp;S$1,Data!$1:$1,0)-1))=TRUE,"",IF(OFFSET(Data!$A$1,MATCH($D64,Data!$CG:$CG,0)-1,MATCH($E64&amp;"/"&amp;S$1,Data!$1:$1,0)-1)=0,"",OFFSET(Data!$A$1,MATCH($D64,Data!$CG:$CG,0)-1,MATCH($E64&amp;"/"&amp;S$1,Data!$1:$1,0)-1)))</f>
        <v/>
      </c>
      <c r="T64" s="250" t="str">
        <f ca="1">IF(ISERROR(OFFSET(Data!$A$1,MATCH($D64,Data!$CG:$CG,0)-1,MATCH($E64&amp;"/"&amp;T$1,Data!$1:$1,0)-1))=TRUE,"",IF(OFFSET(Data!$A$1,MATCH($D64,Data!$CG:$CG,0)-1,MATCH($E64&amp;"/"&amp;T$1,Data!$1:$1,0)-1)=0,"",OFFSET(Data!$A$1,MATCH($D64,Data!$CG:$CG,0)-1,MATCH($E64&amp;"/"&amp;T$1,Data!$1:$1,0)-1)))</f>
        <v/>
      </c>
      <c r="U64" s="250" t="str">
        <f ca="1">IF(ISERROR(OFFSET(Data!$A$1,MATCH($D64,Data!$CG:$CG,0)-1,MATCH($E64&amp;"/"&amp;U$1,Data!$1:$1,0)-1))=TRUE,"",IF(OFFSET(Data!$A$1,MATCH($D64,Data!$CG:$CG,0)-1,MATCH($E64&amp;"/"&amp;U$1,Data!$1:$1,0)-1)=0,"",OFFSET(Data!$A$1,MATCH($D64,Data!$CG:$CG,0)-1,MATCH($E64&amp;"/"&amp;U$1,Data!$1:$1,0)-1)))</f>
        <v/>
      </c>
      <c r="V64" s="250" t="str">
        <f ca="1">IF(ISERROR(OFFSET(Data!$A$1,MATCH($D64,Data!$CG:$CG,0)-1,MATCH($E64&amp;"/"&amp;V$1,Data!$1:$1,0)-1))=TRUE,"",IF(OFFSET(Data!$A$1,MATCH($D64,Data!$CG:$CG,0)-1,MATCH($E64&amp;"/"&amp;V$1,Data!$1:$1,0)-1)=0,"",OFFSET(Data!$A$1,MATCH($D64,Data!$CG:$CG,0)-1,MATCH($E64&amp;"/"&amp;V$1,Data!$1:$1,0)-1)))</f>
        <v/>
      </c>
      <c r="W64" s="272" t="str">
        <f ca="1">IF(ISERROR(OFFSET(Data!$A$1,MATCH($D64,Data!$CG:$CG,0)-1,MATCH($E64&amp;"/"&amp;W$1,Data!$1:$1,0)-1))=TRUE,"",IF(OFFSET(Data!$A$1,MATCH($D64,Data!$CG:$CG,0)-1,MATCH($E64&amp;"/"&amp;W$1,Data!$1:$1,0)-1)=0,"",OFFSET(Data!$A$1,MATCH($D64,Data!$CG:$CG,0)-1,MATCH($E64&amp;"/"&amp;W$1,Data!$1:$1,0)-1)))</f>
        <v/>
      </c>
      <c r="X64" s="250" t="str">
        <f ca="1">IF(ISERROR(OFFSET(Data!$A$1,MATCH($D64,Data!$CG:$CG,0)-1,MATCH($E64&amp;"/"&amp;X$1,Data!$1:$1,0)-1))=TRUE,"",IF(OFFSET(Data!$A$1,MATCH($D64,Data!$CG:$CG,0)-1,MATCH($E64&amp;"/"&amp;X$1,Data!$1:$1,0)-1)=0,"",OFFSET(Data!$A$1,MATCH($D64,Data!$CG:$CG,0)-1,MATCH($E64&amp;"/"&amp;X$1,Data!$1:$1,0)-1)))</f>
        <v/>
      </c>
      <c r="Y64" s="250" t="str">
        <f ca="1">IF(ISERROR(OFFSET(Data!$A$1,MATCH($D64,Data!$CG:$CG,0)-1,MATCH($E64&amp;"/"&amp;Y$1,Data!$1:$1,0)-1))=TRUE,"",IF(OFFSET(Data!$A$1,MATCH($D64,Data!$CG:$CG,0)-1,MATCH($E64&amp;"/"&amp;Y$1,Data!$1:$1,0)-1)=0,"",OFFSET(Data!$A$1,MATCH($D64,Data!$CG:$CG,0)-1,MATCH($E64&amp;"/"&amp;Y$1,Data!$1:$1,0)-1)))</f>
        <v/>
      </c>
      <c r="Z64" s="250" t="str">
        <f ca="1">IF(ISERROR(OFFSET(Data!$A$1,MATCH($D64,Data!$CG:$CG,0)-1,MATCH($E64&amp;"/"&amp;Z$1,Data!$1:$1,0)-1))=TRUE,"",IF(OFFSET(Data!$A$1,MATCH($D64,Data!$CG:$CG,0)-1,MATCH($E64&amp;"/"&amp;Z$1,Data!$1:$1,0)-1)=0,"",OFFSET(Data!$A$1,MATCH($D64,Data!$CG:$CG,0)-1,MATCH($E64&amp;"/"&amp;Z$1,Data!$1:$1,0)-1)))</f>
        <v/>
      </c>
      <c r="AA64" s="250" t="str">
        <f ca="1">IF(ISERROR(OFFSET(Data!$A$1,MATCH($D64,Data!$CG:$CG,0)-1,MATCH($E64&amp;"/"&amp;AA$1,Data!$1:$1,0)-1))=TRUE,"",IF(OFFSET(Data!$A$1,MATCH($D64,Data!$CG:$CG,0)-1,MATCH($E64&amp;"/"&amp;AA$1,Data!$1:$1,0)-1)=0,"",OFFSET(Data!$A$1,MATCH($D64,Data!$CG:$CG,0)-1,MATCH($E64&amp;"/"&amp;AA$1,Data!$1:$1,0)-1)))</f>
        <v/>
      </c>
      <c r="AB64" s="250" t="str">
        <f ca="1">IF(ISERROR(OFFSET(Data!$A$1,MATCH($D64,Data!$CG:$CG,0)-1,MATCH($E64&amp;"/"&amp;AB$1,Data!$1:$1,0)-1))=TRUE,"",IF(OFFSET(Data!$A$1,MATCH($D64,Data!$CG:$CG,0)-1,MATCH($E64&amp;"/"&amp;AB$1,Data!$1:$1,0)-1)=0,"",OFFSET(Data!$A$1,MATCH($D64,Data!$CG:$CG,0)-1,MATCH($E64&amp;"/"&amp;AB$1,Data!$1:$1,0)-1)))</f>
        <v/>
      </c>
      <c r="AC64" s="250" t="str">
        <f ca="1">IF(ISERROR(OFFSET(Data!$A$1,MATCH($D64,Data!$CG:$CG,0)-1,MATCH($E64&amp;"/"&amp;AC$1,Data!$1:$1,0)-1))=TRUE,"",IF(OFFSET(Data!$A$1,MATCH($D64,Data!$CG:$CG,0)-1,MATCH($E64&amp;"/"&amp;AC$1,Data!$1:$1,0)-1)=0,"",OFFSET(Data!$A$1,MATCH($D64,Data!$CG:$CG,0)-1,MATCH($E64&amp;"/"&amp;AC$1,Data!$1:$1,0)-1)))</f>
        <v/>
      </c>
      <c r="AD64" s="250" t="str">
        <f ca="1">IF(ISERROR(OFFSET(Data!$A$1,MATCH($D64,Data!$CG:$CG,0)-1,MATCH($E64&amp;"/"&amp;AD$1,Data!$1:$1,0)-1))=TRUE,"",IF(OFFSET(Data!$A$1,MATCH($D64,Data!$CG:$CG,0)-1,MATCH($E64&amp;"/"&amp;AD$1,Data!$1:$1,0)-1)=0,"",OFFSET(Data!$A$1,MATCH($D64,Data!$CG:$CG,0)-1,MATCH($E64&amp;"/"&amp;AD$1,Data!$1:$1,0)-1)))</f>
        <v/>
      </c>
      <c r="AE64" s="250" t="str">
        <f ca="1">IF(ISERROR(OFFSET(Data!$A$1,MATCH($D64,Data!$CG:$CG,0)-1,MATCH($E64&amp;"/"&amp;AE$1,Data!$1:$1,0)-1))=TRUE,"",IF(OFFSET(Data!$A$1,MATCH($D64,Data!$CG:$CG,0)-1,MATCH($E64&amp;"/"&amp;AE$1,Data!$1:$1,0)-1)=0,"",OFFSET(Data!$A$1,MATCH($D64,Data!$CG:$CG,0)-1,MATCH($E64&amp;"/"&amp;AE$1,Data!$1:$1,0)-1)))</f>
        <v/>
      </c>
      <c r="AF64" s="251" t="str">
        <f ca="1">IF(ISERROR(OFFSET(Data!$A$1,MATCH($D64,Data!$CG:$CG,0)-1,MATCH($E64&amp;"/"&amp;AF$1,Data!$1:$1,0)-1))=TRUE,"",IF(OFFSET(Data!$A$1,MATCH($D64,Data!$CG:$CG,0)-1,MATCH($E64&amp;"/"&amp;AF$1,Data!$1:$1,0)-1)=0,"",OFFSET(Data!$A$1,MATCH($D64,Data!$CG:$CG,0)-1,MATCH($E64&amp;"/"&amp;AF$1,Data!$1:$1,0)-1)))</f>
        <v/>
      </c>
      <c r="AG64" s="206">
        <f t="shared" ca="1" si="4"/>
        <v>47</v>
      </c>
      <c r="AH64" s="207">
        <f ca="1">AG64</f>
        <v>47</v>
      </c>
    </row>
    <row r="65" spans="1:34" ht="15" customHeight="1" thickBot="1" x14ac:dyDescent="0.3">
      <c r="A65" s="446"/>
      <c r="B65" s="469"/>
      <c r="C65" s="472"/>
      <c r="D65" s="50" t="str">
        <f>IF(C65&lt;&gt;"",C65,D64)</f>
        <v>Christian Klima</v>
      </c>
      <c r="E65" s="51" t="s">
        <v>22</v>
      </c>
      <c r="F65" s="248">
        <f ca="1">IF(ISERROR(OFFSET(Data!$A$1,MATCH($D65,Data!$CG:$CG,0)-1,MATCH($E65&amp;"/"&amp;F$1,Data!$1:$1,0)-1))=TRUE,"",IF(OFFSET(Data!$A$1,MATCH($D65,Data!$CG:$CG,0)-1,MATCH($E65&amp;"/"&amp;F$1,Data!$1:$1,0)-1)=0,"",OFFSET(Data!$A$1,MATCH($D65,Data!$CG:$CG,0)-1,MATCH($E65&amp;"/"&amp;F$1,Data!$1:$1,0)-1)))</f>
        <v>3</v>
      </c>
      <c r="G65" s="249">
        <f ca="1">IF(ISERROR(OFFSET(Data!$A$1,MATCH($D65,Data!$CG:$CG,0)-1,MATCH($E65&amp;"/"&amp;G$1,Data!$1:$1,0)-1))=TRUE,"",IF(OFFSET(Data!$A$1,MATCH($D65,Data!$CG:$CG,0)-1,MATCH($E65&amp;"/"&amp;G$1,Data!$1:$1,0)-1)=0,"",OFFSET(Data!$A$1,MATCH($D65,Data!$CG:$CG,0)-1,MATCH($E65&amp;"/"&amp;G$1,Data!$1:$1,0)-1)))</f>
        <v>3</v>
      </c>
      <c r="H65" s="264">
        <f ca="1">IF(ISERROR(OFFSET(Data!$A$1,MATCH($D65,Data!$CG:$CG,0)-1,MATCH($E65&amp;"/"&amp;H$1,Data!$1:$1,0)-1))=TRUE,"",IF(OFFSET(Data!$A$1,MATCH($D65,Data!$CG:$CG,0)-1,MATCH($E65&amp;"/"&amp;H$1,Data!$1:$1,0)-1)=0,"",OFFSET(Data!$A$1,MATCH($D65,Data!$CG:$CG,0)-1,MATCH($E65&amp;"/"&amp;H$1,Data!$1:$1,0)-1)))</f>
        <v>5</v>
      </c>
      <c r="I65" s="261">
        <f ca="1">IF(ISERROR(OFFSET(Data!$A$1,MATCH($D65,Data!$CG:$CG,0)-1,MATCH($E65&amp;"/"&amp;I$1,Data!$1:$1,0)-1))=TRUE,"",IF(OFFSET(Data!$A$1,MATCH($D65,Data!$CG:$CG,0)-1,MATCH($E65&amp;"/"&amp;I$1,Data!$1:$1,0)-1)=0,"",OFFSET(Data!$A$1,MATCH($D65,Data!$CG:$CG,0)-1,MATCH($E65&amp;"/"&amp;I$1,Data!$1:$1,0)-1)))</f>
        <v>4</v>
      </c>
      <c r="J65" s="249">
        <f ca="1">IF(ISERROR(OFFSET(Data!$A$1,MATCH($D65,Data!$CG:$CG,0)-1,MATCH($E65&amp;"/"&amp;J$1,Data!$1:$1,0)-1))=TRUE,"",IF(OFFSET(Data!$A$1,MATCH($D65,Data!$CG:$CG,0)-1,MATCH($E65&amp;"/"&amp;J$1,Data!$1:$1,0)-1)=0,"",OFFSET(Data!$A$1,MATCH($D65,Data!$CG:$CG,0)-1,MATCH($E65&amp;"/"&amp;J$1,Data!$1:$1,0)-1)))</f>
        <v>3</v>
      </c>
      <c r="K65" s="261">
        <f ca="1">IF(ISERROR(OFFSET(Data!$A$1,MATCH($D65,Data!$CG:$CG,0)-1,MATCH($E65&amp;"/"&amp;K$1,Data!$1:$1,0)-1))=TRUE,"",IF(OFFSET(Data!$A$1,MATCH($D65,Data!$CG:$CG,0)-1,MATCH($E65&amp;"/"&amp;K$1,Data!$1:$1,0)-1)=0,"",OFFSET(Data!$A$1,MATCH($D65,Data!$CG:$CG,0)-1,MATCH($E65&amp;"/"&amp;K$1,Data!$1:$1,0)-1)))</f>
        <v>4</v>
      </c>
      <c r="L65" s="264">
        <f ca="1">IF(ISERROR(OFFSET(Data!$A$1,MATCH($D65,Data!$CG:$CG,0)-1,MATCH($E65&amp;"/"&amp;L$1,Data!$1:$1,0)-1))=TRUE,"",IF(OFFSET(Data!$A$1,MATCH($D65,Data!$CG:$CG,0)-1,MATCH($E65&amp;"/"&amp;L$1,Data!$1:$1,0)-1)=0,"",OFFSET(Data!$A$1,MATCH($D65,Data!$CG:$CG,0)-1,MATCH($E65&amp;"/"&amp;L$1,Data!$1:$1,0)-1)))</f>
        <v>5</v>
      </c>
      <c r="M65" s="249">
        <f ca="1">IF(ISERROR(OFFSET(Data!$A$1,MATCH($D65,Data!$CG:$CG,0)-1,MATCH($E65&amp;"/"&amp;M$1,Data!$1:$1,0)-1))=TRUE,"",IF(OFFSET(Data!$A$1,MATCH($D65,Data!$CG:$CG,0)-1,MATCH($E65&amp;"/"&amp;M$1,Data!$1:$1,0)-1)=0,"",OFFSET(Data!$A$1,MATCH($D65,Data!$CG:$CG,0)-1,MATCH($E65&amp;"/"&amp;M$1,Data!$1:$1,0)-1)))</f>
        <v>3</v>
      </c>
      <c r="N65" s="249">
        <f ca="1">IF(ISERROR(OFFSET(Data!$A$1,MATCH($D65,Data!$CG:$CG,0)-1,MATCH($E65&amp;"/"&amp;N$1,Data!$1:$1,0)-1))=TRUE,"",IF(OFFSET(Data!$A$1,MATCH($D65,Data!$CG:$CG,0)-1,MATCH($E65&amp;"/"&amp;N$1,Data!$1:$1,0)-1)=0,"",OFFSET(Data!$A$1,MATCH($D65,Data!$CG:$CG,0)-1,MATCH($E65&amp;"/"&amp;N$1,Data!$1:$1,0)-1)))</f>
        <v>4</v>
      </c>
      <c r="O65" s="261">
        <f ca="1">IF(ISERROR(OFFSET(Data!$A$1,MATCH($D65,Data!$CG:$CG,0)-1,MATCH($E65&amp;"/"&amp;O$1,Data!$1:$1,0)-1))=TRUE,"",IF(OFFSET(Data!$A$1,MATCH($D65,Data!$CG:$CG,0)-1,MATCH($E65&amp;"/"&amp;O$1,Data!$1:$1,0)-1)=0,"",OFFSET(Data!$A$1,MATCH($D65,Data!$CG:$CG,0)-1,MATCH($E65&amp;"/"&amp;O$1,Data!$1:$1,0)-1)))</f>
        <v>4</v>
      </c>
      <c r="P65" s="261">
        <f ca="1">IF(ISERROR(OFFSET(Data!$A$1,MATCH($D65,Data!$CG:$CG,0)-1,MATCH($E65&amp;"/"&amp;P$1,Data!$1:$1,0)-1))=TRUE,"",IF(OFFSET(Data!$A$1,MATCH($D65,Data!$CG:$CG,0)-1,MATCH($E65&amp;"/"&amp;P$1,Data!$1:$1,0)-1)=0,"",OFFSET(Data!$A$1,MATCH($D65,Data!$CG:$CG,0)-1,MATCH($E65&amp;"/"&amp;P$1,Data!$1:$1,0)-1)))</f>
        <v>4</v>
      </c>
      <c r="Q65" s="249">
        <f ca="1">IF(ISERROR(OFFSET(Data!$A$1,MATCH($D65,Data!$CG:$CG,0)-1,MATCH($E65&amp;"/"&amp;Q$1,Data!$1:$1,0)-1))=TRUE,"",IF(OFFSET(Data!$A$1,MATCH($D65,Data!$CG:$CG,0)-1,MATCH($E65&amp;"/"&amp;Q$1,Data!$1:$1,0)-1)=0,"",OFFSET(Data!$A$1,MATCH($D65,Data!$CG:$CG,0)-1,MATCH($E65&amp;"/"&amp;Q$1,Data!$1:$1,0)-1)))</f>
        <v>3</v>
      </c>
      <c r="R65" s="261">
        <f ca="1">IF(ISERROR(OFFSET(Data!$A$1,MATCH($D65,Data!$CG:$CG,0)-1,MATCH($E65&amp;"/"&amp;R$1,Data!$1:$1,0)-1))=TRUE,"",IF(OFFSET(Data!$A$1,MATCH($D65,Data!$CG:$CG,0)-1,MATCH($E65&amp;"/"&amp;R$1,Data!$1:$1,0)-1)=0,"",OFFSET(Data!$A$1,MATCH($D65,Data!$CG:$CG,0)-1,MATCH($E65&amp;"/"&amp;R$1,Data!$1:$1,0)-1)))</f>
        <v>5</v>
      </c>
      <c r="S65" s="252" t="str">
        <f ca="1">IF(ISERROR(OFFSET(Data!$A$1,MATCH($D65,Data!$CG:$CG,0)-1,MATCH($E65&amp;"/"&amp;S$1,Data!$1:$1,0)-1))=TRUE,"",IF(OFFSET(Data!$A$1,MATCH($D65,Data!$CG:$CG,0)-1,MATCH($E65&amp;"/"&amp;S$1,Data!$1:$1,0)-1)=0,"",OFFSET(Data!$A$1,MATCH($D65,Data!$CG:$CG,0)-1,MATCH($E65&amp;"/"&amp;S$1,Data!$1:$1,0)-1)))</f>
        <v/>
      </c>
      <c r="T65" s="252" t="str">
        <f ca="1">IF(ISERROR(OFFSET(Data!$A$1,MATCH($D65,Data!$CG:$CG,0)-1,MATCH($E65&amp;"/"&amp;T$1,Data!$1:$1,0)-1))=TRUE,"",IF(OFFSET(Data!$A$1,MATCH($D65,Data!$CG:$CG,0)-1,MATCH($E65&amp;"/"&amp;T$1,Data!$1:$1,0)-1)=0,"",OFFSET(Data!$A$1,MATCH($D65,Data!$CG:$CG,0)-1,MATCH($E65&amp;"/"&amp;T$1,Data!$1:$1,0)-1)))</f>
        <v/>
      </c>
      <c r="U65" s="252" t="str">
        <f ca="1">IF(ISERROR(OFFSET(Data!$A$1,MATCH($D65,Data!$CG:$CG,0)-1,MATCH($E65&amp;"/"&amp;U$1,Data!$1:$1,0)-1))=TRUE,"",IF(OFFSET(Data!$A$1,MATCH($D65,Data!$CG:$CG,0)-1,MATCH($E65&amp;"/"&amp;U$1,Data!$1:$1,0)-1)=0,"",OFFSET(Data!$A$1,MATCH($D65,Data!$CG:$CG,0)-1,MATCH($E65&amp;"/"&amp;U$1,Data!$1:$1,0)-1)))</f>
        <v/>
      </c>
      <c r="V65" s="252" t="str">
        <f ca="1">IF(ISERROR(OFFSET(Data!$A$1,MATCH($D65,Data!$CG:$CG,0)-1,MATCH($E65&amp;"/"&amp;V$1,Data!$1:$1,0)-1))=TRUE,"",IF(OFFSET(Data!$A$1,MATCH($D65,Data!$CG:$CG,0)-1,MATCH($E65&amp;"/"&amp;V$1,Data!$1:$1,0)-1)=0,"",OFFSET(Data!$A$1,MATCH($D65,Data!$CG:$CG,0)-1,MATCH($E65&amp;"/"&amp;V$1,Data!$1:$1,0)-1)))</f>
        <v/>
      </c>
      <c r="W65" s="269" t="str">
        <f ca="1">IF(ISERROR(OFFSET(Data!$A$1,MATCH($D65,Data!$CG:$CG,0)-1,MATCH($E65&amp;"/"&amp;W$1,Data!$1:$1,0)-1))=TRUE,"",IF(OFFSET(Data!$A$1,MATCH($D65,Data!$CG:$CG,0)-1,MATCH($E65&amp;"/"&amp;W$1,Data!$1:$1,0)-1)=0,"",OFFSET(Data!$A$1,MATCH($D65,Data!$CG:$CG,0)-1,MATCH($E65&amp;"/"&amp;W$1,Data!$1:$1,0)-1)))</f>
        <v/>
      </c>
      <c r="X65" s="252" t="str">
        <f ca="1">IF(ISERROR(OFFSET(Data!$A$1,MATCH($D65,Data!$CG:$CG,0)-1,MATCH($E65&amp;"/"&amp;X$1,Data!$1:$1,0)-1))=TRUE,"",IF(OFFSET(Data!$A$1,MATCH($D65,Data!$CG:$CG,0)-1,MATCH($E65&amp;"/"&amp;X$1,Data!$1:$1,0)-1)=0,"",OFFSET(Data!$A$1,MATCH($D65,Data!$CG:$CG,0)-1,MATCH($E65&amp;"/"&amp;X$1,Data!$1:$1,0)-1)))</f>
        <v/>
      </c>
      <c r="Y65" s="252" t="str">
        <f ca="1">IF(ISERROR(OFFSET(Data!$A$1,MATCH($D65,Data!$CG:$CG,0)-1,MATCH($E65&amp;"/"&amp;Y$1,Data!$1:$1,0)-1))=TRUE,"",IF(OFFSET(Data!$A$1,MATCH($D65,Data!$CG:$CG,0)-1,MATCH($E65&amp;"/"&amp;Y$1,Data!$1:$1,0)-1)=0,"",OFFSET(Data!$A$1,MATCH($D65,Data!$CG:$CG,0)-1,MATCH($E65&amp;"/"&amp;Y$1,Data!$1:$1,0)-1)))</f>
        <v/>
      </c>
      <c r="Z65" s="252" t="str">
        <f ca="1">IF(ISERROR(OFFSET(Data!$A$1,MATCH($D65,Data!$CG:$CG,0)-1,MATCH($E65&amp;"/"&amp;Z$1,Data!$1:$1,0)-1))=TRUE,"",IF(OFFSET(Data!$A$1,MATCH($D65,Data!$CG:$CG,0)-1,MATCH($E65&amp;"/"&amp;Z$1,Data!$1:$1,0)-1)=0,"",OFFSET(Data!$A$1,MATCH($D65,Data!$CG:$CG,0)-1,MATCH($E65&amp;"/"&amp;Z$1,Data!$1:$1,0)-1)))</f>
        <v/>
      </c>
      <c r="AA65" s="252" t="str">
        <f ca="1">IF(ISERROR(OFFSET(Data!$A$1,MATCH($D65,Data!$CG:$CG,0)-1,MATCH($E65&amp;"/"&amp;AA$1,Data!$1:$1,0)-1))=TRUE,"",IF(OFFSET(Data!$A$1,MATCH($D65,Data!$CG:$CG,0)-1,MATCH($E65&amp;"/"&amp;AA$1,Data!$1:$1,0)-1)=0,"",OFFSET(Data!$A$1,MATCH($D65,Data!$CG:$CG,0)-1,MATCH($E65&amp;"/"&amp;AA$1,Data!$1:$1,0)-1)))</f>
        <v/>
      </c>
      <c r="AB65" s="252" t="str">
        <f ca="1">IF(ISERROR(OFFSET(Data!$A$1,MATCH($D65,Data!$CG:$CG,0)-1,MATCH($E65&amp;"/"&amp;AB$1,Data!$1:$1,0)-1))=TRUE,"",IF(OFFSET(Data!$A$1,MATCH($D65,Data!$CG:$CG,0)-1,MATCH($E65&amp;"/"&amp;AB$1,Data!$1:$1,0)-1)=0,"",OFFSET(Data!$A$1,MATCH($D65,Data!$CG:$CG,0)-1,MATCH($E65&amp;"/"&amp;AB$1,Data!$1:$1,0)-1)))</f>
        <v/>
      </c>
      <c r="AC65" s="252" t="str">
        <f ca="1">IF(ISERROR(OFFSET(Data!$A$1,MATCH($D65,Data!$CG:$CG,0)-1,MATCH($E65&amp;"/"&amp;AC$1,Data!$1:$1,0)-1))=TRUE,"",IF(OFFSET(Data!$A$1,MATCH($D65,Data!$CG:$CG,0)-1,MATCH($E65&amp;"/"&amp;AC$1,Data!$1:$1,0)-1)=0,"",OFFSET(Data!$A$1,MATCH($D65,Data!$CG:$CG,0)-1,MATCH($E65&amp;"/"&amp;AC$1,Data!$1:$1,0)-1)))</f>
        <v/>
      </c>
      <c r="AD65" s="252" t="str">
        <f ca="1">IF(ISERROR(OFFSET(Data!$A$1,MATCH($D65,Data!$CG:$CG,0)-1,MATCH($E65&amp;"/"&amp;AD$1,Data!$1:$1,0)-1))=TRUE,"",IF(OFFSET(Data!$A$1,MATCH($D65,Data!$CG:$CG,0)-1,MATCH($E65&amp;"/"&amp;AD$1,Data!$1:$1,0)-1)=0,"",OFFSET(Data!$A$1,MATCH($D65,Data!$CG:$CG,0)-1,MATCH($E65&amp;"/"&amp;AD$1,Data!$1:$1,0)-1)))</f>
        <v/>
      </c>
      <c r="AE65" s="252" t="str">
        <f ca="1">IF(ISERROR(OFFSET(Data!$A$1,MATCH($D65,Data!$CG:$CG,0)-1,MATCH($E65&amp;"/"&amp;AE$1,Data!$1:$1,0)-1))=TRUE,"",IF(OFFSET(Data!$A$1,MATCH($D65,Data!$CG:$CG,0)-1,MATCH($E65&amp;"/"&amp;AE$1,Data!$1:$1,0)-1)=0,"",OFFSET(Data!$A$1,MATCH($D65,Data!$CG:$CG,0)-1,MATCH($E65&amp;"/"&amp;AE$1,Data!$1:$1,0)-1)))</f>
        <v/>
      </c>
      <c r="AF65" s="253" t="str">
        <f ca="1">IF(ISERROR(OFFSET(Data!$A$1,MATCH($D65,Data!$CG:$CG,0)-1,MATCH($E65&amp;"/"&amp;AF$1,Data!$1:$1,0)-1))=TRUE,"",IF(OFFSET(Data!$A$1,MATCH($D65,Data!$CG:$CG,0)-1,MATCH($E65&amp;"/"&amp;AF$1,Data!$1:$1,0)-1)=0,"",OFFSET(Data!$A$1,MATCH($D65,Data!$CG:$CG,0)-1,MATCH($E65&amp;"/"&amp;AF$1,Data!$1:$1,0)-1)))</f>
        <v/>
      </c>
      <c r="AG65" s="188">
        <f t="shared" ca="1" si="4"/>
        <v>50</v>
      </c>
      <c r="AH65" s="208">
        <f ca="1">SUM(AG64:AG65)</f>
        <v>97</v>
      </c>
    </row>
    <row r="66" spans="1:34" ht="15" hidden="1" customHeight="1" x14ac:dyDescent="0.25">
      <c r="A66" s="446"/>
      <c r="B66" s="469"/>
      <c r="C66" s="472"/>
      <c r="D66" s="50" t="str">
        <f>IF(C66&lt;&gt;"",C66,D65)</f>
        <v>Christian Klima</v>
      </c>
      <c r="E66" s="51" t="s">
        <v>23</v>
      </c>
      <c r="F66" s="254" t="str">
        <f ca="1">IF(ISERROR(OFFSET(Data!$A$1,MATCH($D66,Data!$CG:$CG,0)-1,MATCH($E66&amp;"/"&amp;F$1,Data!$1:$1,0)-1))=TRUE,"",IF(OFFSET(Data!$A$1,MATCH($D66,Data!$CG:$CG,0)-1,MATCH($E66&amp;"/"&amp;F$1,Data!$1:$1,0)-1)=0,"",OFFSET(Data!$A$1,MATCH($D66,Data!$CG:$CG,0)-1,MATCH($E66&amp;"/"&amp;F$1,Data!$1:$1,0)-1)))</f>
        <v/>
      </c>
      <c r="G66" s="252" t="str">
        <f ca="1">IF(ISERROR(OFFSET(Data!$A$1,MATCH($D66,Data!$CG:$CG,0)-1,MATCH($E66&amp;"/"&amp;G$1,Data!$1:$1,0)-1))=TRUE,"",IF(OFFSET(Data!$A$1,MATCH($D66,Data!$CG:$CG,0)-1,MATCH($E66&amp;"/"&amp;G$1,Data!$1:$1,0)-1)=0,"",OFFSET(Data!$A$1,MATCH($D66,Data!$CG:$CG,0)-1,MATCH($E66&amp;"/"&amp;G$1,Data!$1:$1,0)-1)))</f>
        <v/>
      </c>
      <c r="H66" s="252" t="str">
        <f ca="1">IF(ISERROR(OFFSET(Data!$A$1,MATCH($D66,Data!$CG:$CG,0)-1,MATCH($E66&amp;"/"&amp;H$1,Data!$1:$1,0)-1))=TRUE,"",IF(OFFSET(Data!$A$1,MATCH($D66,Data!$CG:$CG,0)-1,MATCH($E66&amp;"/"&amp;H$1,Data!$1:$1,0)-1)=0,"",OFFSET(Data!$A$1,MATCH($D66,Data!$CG:$CG,0)-1,MATCH($E66&amp;"/"&amp;H$1,Data!$1:$1,0)-1)))</f>
        <v/>
      </c>
      <c r="I66" s="252" t="str">
        <f ca="1">IF(ISERROR(OFFSET(Data!$A$1,MATCH($D66,Data!$CG:$CG,0)-1,MATCH($E66&amp;"/"&amp;I$1,Data!$1:$1,0)-1))=TRUE,"",IF(OFFSET(Data!$A$1,MATCH($D66,Data!$CG:$CG,0)-1,MATCH($E66&amp;"/"&amp;I$1,Data!$1:$1,0)-1)=0,"",OFFSET(Data!$A$1,MATCH($D66,Data!$CG:$CG,0)-1,MATCH($E66&amp;"/"&amp;I$1,Data!$1:$1,0)-1)))</f>
        <v/>
      </c>
      <c r="J66" s="252" t="str">
        <f ca="1">IF(ISERROR(OFFSET(Data!$A$1,MATCH($D66,Data!$CG:$CG,0)-1,MATCH($E66&amp;"/"&amp;J$1,Data!$1:$1,0)-1))=TRUE,"",IF(OFFSET(Data!$A$1,MATCH($D66,Data!$CG:$CG,0)-1,MATCH($E66&amp;"/"&amp;J$1,Data!$1:$1,0)-1)=0,"",OFFSET(Data!$A$1,MATCH($D66,Data!$CG:$CG,0)-1,MATCH($E66&amp;"/"&amp;J$1,Data!$1:$1,0)-1)))</f>
        <v/>
      </c>
      <c r="K66" s="252" t="str">
        <f ca="1">IF(ISERROR(OFFSET(Data!$A$1,MATCH($D66,Data!$CG:$CG,0)-1,MATCH($E66&amp;"/"&amp;K$1,Data!$1:$1,0)-1))=TRUE,"",IF(OFFSET(Data!$A$1,MATCH($D66,Data!$CG:$CG,0)-1,MATCH($E66&amp;"/"&amp;K$1,Data!$1:$1,0)-1)=0,"",OFFSET(Data!$A$1,MATCH($D66,Data!$CG:$CG,0)-1,MATCH($E66&amp;"/"&amp;K$1,Data!$1:$1,0)-1)))</f>
        <v/>
      </c>
      <c r="L66" s="252" t="str">
        <f ca="1">IF(ISERROR(OFFSET(Data!$A$1,MATCH($D66,Data!$CG:$CG,0)-1,MATCH($E66&amp;"/"&amp;L$1,Data!$1:$1,0)-1))=TRUE,"",IF(OFFSET(Data!$A$1,MATCH($D66,Data!$CG:$CG,0)-1,MATCH($E66&amp;"/"&amp;L$1,Data!$1:$1,0)-1)=0,"",OFFSET(Data!$A$1,MATCH($D66,Data!$CG:$CG,0)-1,MATCH($E66&amp;"/"&amp;L$1,Data!$1:$1,0)-1)))</f>
        <v/>
      </c>
      <c r="M66" s="252" t="str">
        <f ca="1">IF(ISERROR(OFFSET(Data!$A$1,MATCH($D66,Data!$CG:$CG,0)-1,MATCH($E66&amp;"/"&amp;M$1,Data!$1:$1,0)-1))=TRUE,"",IF(OFFSET(Data!$A$1,MATCH($D66,Data!$CG:$CG,0)-1,MATCH($E66&amp;"/"&amp;M$1,Data!$1:$1,0)-1)=0,"",OFFSET(Data!$A$1,MATCH($D66,Data!$CG:$CG,0)-1,MATCH($E66&amp;"/"&amp;M$1,Data!$1:$1,0)-1)))</f>
        <v/>
      </c>
      <c r="N66" s="252" t="str">
        <f ca="1">IF(ISERROR(OFFSET(Data!$A$1,MATCH($D66,Data!$CG:$CG,0)-1,MATCH($E66&amp;"/"&amp;N$1,Data!$1:$1,0)-1))=TRUE,"",IF(OFFSET(Data!$A$1,MATCH($D66,Data!$CG:$CG,0)-1,MATCH($E66&amp;"/"&amp;N$1,Data!$1:$1,0)-1)=0,"",OFFSET(Data!$A$1,MATCH($D66,Data!$CG:$CG,0)-1,MATCH($E66&amp;"/"&amp;N$1,Data!$1:$1,0)-1)))</f>
        <v/>
      </c>
      <c r="O66" s="252" t="str">
        <f ca="1">IF(ISERROR(OFFSET(Data!$A$1,MATCH($D66,Data!$CG:$CG,0)-1,MATCH($E66&amp;"/"&amp;O$1,Data!$1:$1,0)-1))=TRUE,"",IF(OFFSET(Data!$A$1,MATCH($D66,Data!$CG:$CG,0)-1,MATCH($E66&amp;"/"&amp;O$1,Data!$1:$1,0)-1)=0,"",OFFSET(Data!$A$1,MATCH($D66,Data!$CG:$CG,0)-1,MATCH($E66&amp;"/"&amp;O$1,Data!$1:$1,0)-1)))</f>
        <v/>
      </c>
      <c r="P66" s="252" t="str">
        <f ca="1">IF(ISERROR(OFFSET(Data!$A$1,MATCH($D66,Data!$CG:$CG,0)-1,MATCH($E66&amp;"/"&amp;P$1,Data!$1:$1,0)-1))=TRUE,"",IF(OFFSET(Data!$A$1,MATCH($D66,Data!$CG:$CG,0)-1,MATCH($E66&amp;"/"&amp;P$1,Data!$1:$1,0)-1)=0,"",OFFSET(Data!$A$1,MATCH($D66,Data!$CG:$CG,0)-1,MATCH($E66&amp;"/"&amp;P$1,Data!$1:$1,0)-1)))</f>
        <v/>
      </c>
      <c r="Q66" s="252" t="str">
        <f ca="1">IF(ISERROR(OFFSET(Data!$A$1,MATCH($D66,Data!$CG:$CG,0)-1,MATCH($E66&amp;"/"&amp;Q$1,Data!$1:$1,0)-1))=TRUE,"",IF(OFFSET(Data!$A$1,MATCH($D66,Data!$CG:$CG,0)-1,MATCH($E66&amp;"/"&amp;Q$1,Data!$1:$1,0)-1)=0,"",OFFSET(Data!$A$1,MATCH($D66,Data!$CG:$CG,0)-1,MATCH($E66&amp;"/"&amp;Q$1,Data!$1:$1,0)-1)))</f>
        <v/>
      </c>
      <c r="R66" s="252" t="str">
        <f ca="1">IF(ISERROR(OFFSET(Data!$A$1,MATCH($D66,Data!$CG:$CG,0)-1,MATCH($E66&amp;"/"&amp;R$1,Data!$1:$1,0)-1))=TRUE,"",IF(OFFSET(Data!$A$1,MATCH($D66,Data!$CG:$CG,0)-1,MATCH($E66&amp;"/"&amp;R$1,Data!$1:$1,0)-1)=0,"",OFFSET(Data!$A$1,MATCH($D66,Data!$CG:$CG,0)-1,MATCH($E66&amp;"/"&amp;R$1,Data!$1:$1,0)-1)))</f>
        <v/>
      </c>
      <c r="S66" s="252" t="str">
        <f ca="1">IF(ISERROR(OFFSET(Data!$A$1,MATCH($D66,Data!$CG:$CG,0)-1,MATCH($E66&amp;"/"&amp;S$1,Data!$1:$1,0)-1))=TRUE,"",IF(OFFSET(Data!$A$1,MATCH($D66,Data!$CG:$CG,0)-1,MATCH($E66&amp;"/"&amp;S$1,Data!$1:$1,0)-1)=0,"",OFFSET(Data!$A$1,MATCH($D66,Data!$CG:$CG,0)-1,MATCH($E66&amp;"/"&amp;S$1,Data!$1:$1,0)-1)))</f>
        <v/>
      </c>
      <c r="T66" s="252" t="str">
        <f ca="1">IF(ISERROR(OFFSET(Data!$A$1,MATCH($D66,Data!$CG:$CG,0)-1,MATCH($E66&amp;"/"&amp;T$1,Data!$1:$1,0)-1))=TRUE,"",IF(OFFSET(Data!$A$1,MATCH($D66,Data!$CG:$CG,0)-1,MATCH($E66&amp;"/"&amp;T$1,Data!$1:$1,0)-1)=0,"",OFFSET(Data!$A$1,MATCH($D66,Data!$CG:$CG,0)-1,MATCH($E66&amp;"/"&amp;T$1,Data!$1:$1,0)-1)))</f>
        <v/>
      </c>
      <c r="U66" s="252" t="str">
        <f ca="1">IF(ISERROR(OFFSET(Data!$A$1,MATCH($D66,Data!$CG:$CG,0)-1,MATCH($E66&amp;"/"&amp;U$1,Data!$1:$1,0)-1))=TRUE,"",IF(OFFSET(Data!$A$1,MATCH($D66,Data!$CG:$CG,0)-1,MATCH($E66&amp;"/"&amp;U$1,Data!$1:$1,0)-1)=0,"",OFFSET(Data!$A$1,MATCH($D66,Data!$CG:$CG,0)-1,MATCH($E66&amp;"/"&amp;U$1,Data!$1:$1,0)-1)))</f>
        <v/>
      </c>
      <c r="V66" s="252" t="str">
        <f ca="1">IF(ISERROR(OFFSET(Data!$A$1,MATCH($D66,Data!$CG:$CG,0)-1,MATCH($E66&amp;"/"&amp;V$1,Data!$1:$1,0)-1))=TRUE,"",IF(OFFSET(Data!$A$1,MATCH($D66,Data!$CG:$CG,0)-1,MATCH($E66&amp;"/"&amp;V$1,Data!$1:$1,0)-1)=0,"",OFFSET(Data!$A$1,MATCH($D66,Data!$CG:$CG,0)-1,MATCH($E66&amp;"/"&amp;V$1,Data!$1:$1,0)-1)))</f>
        <v/>
      </c>
      <c r="W66" s="269" t="str">
        <f ca="1">IF(ISERROR(OFFSET(Data!$A$1,MATCH($D66,Data!$CG:$CG,0)-1,MATCH($E66&amp;"/"&amp;W$1,Data!$1:$1,0)-1))=TRUE,"",IF(OFFSET(Data!$A$1,MATCH($D66,Data!$CG:$CG,0)-1,MATCH($E66&amp;"/"&amp;W$1,Data!$1:$1,0)-1)=0,"",OFFSET(Data!$A$1,MATCH($D66,Data!$CG:$CG,0)-1,MATCH($E66&amp;"/"&amp;W$1,Data!$1:$1,0)-1)))</f>
        <v/>
      </c>
      <c r="X66" s="252" t="str">
        <f ca="1">IF(ISERROR(OFFSET(Data!$A$1,MATCH($D66,Data!$CG:$CG,0)-1,MATCH($E66&amp;"/"&amp;X$1,Data!$1:$1,0)-1))=TRUE,"",IF(OFFSET(Data!$A$1,MATCH($D66,Data!$CG:$CG,0)-1,MATCH($E66&amp;"/"&amp;X$1,Data!$1:$1,0)-1)=0,"",OFFSET(Data!$A$1,MATCH($D66,Data!$CG:$CG,0)-1,MATCH($E66&amp;"/"&amp;X$1,Data!$1:$1,0)-1)))</f>
        <v/>
      </c>
      <c r="Y66" s="252" t="str">
        <f ca="1">IF(ISERROR(OFFSET(Data!$A$1,MATCH($D66,Data!$CG:$CG,0)-1,MATCH($E66&amp;"/"&amp;Y$1,Data!$1:$1,0)-1))=TRUE,"",IF(OFFSET(Data!$A$1,MATCH($D66,Data!$CG:$CG,0)-1,MATCH($E66&amp;"/"&amp;Y$1,Data!$1:$1,0)-1)=0,"",OFFSET(Data!$A$1,MATCH($D66,Data!$CG:$CG,0)-1,MATCH($E66&amp;"/"&amp;Y$1,Data!$1:$1,0)-1)))</f>
        <v/>
      </c>
      <c r="Z66" s="252" t="str">
        <f ca="1">IF(ISERROR(OFFSET(Data!$A$1,MATCH($D66,Data!$CG:$CG,0)-1,MATCH($E66&amp;"/"&amp;Z$1,Data!$1:$1,0)-1))=TRUE,"",IF(OFFSET(Data!$A$1,MATCH($D66,Data!$CG:$CG,0)-1,MATCH($E66&amp;"/"&amp;Z$1,Data!$1:$1,0)-1)=0,"",OFFSET(Data!$A$1,MATCH($D66,Data!$CG:$CG,0)-1,MATCH($E66&amp;"/"&amp;Z$1,Data!$1:$1,0)-1)))</f>
        <v/>
      </c>
      <c r="AA66" s="252" t="str">
        <f ca="1">IF(ISERROR(OFFSET(Data!$A$1,MATCH($D66,Data!$CG:$CG,0)-1,MATCH($E66&amp;"/"&amp;AA$1,Data!$1:$1,0)-1))=TRUE,"",IF(OFFSET(Data!$A$1,MATCH($D66,Data!$CG:$CG,0)-1,MATCH($E66&amp;"/"&amp;AA$1,Data!$1:$1,0)-1)=0,"",OFFSET(Data!$A$1,MATCH($D66,Data!$CG:$CG,0)-1,MATCH($E66&amp;"/"&amp;AA$1,Data!$1:$1,0)-1)))</f>
        <v/>
      </c>
      <c r="AB66" s="252" t="str">
        <f ca="1">IF(ISERROR(OFFSET(Data!$A$1,MATCH($D66,Data!$CG:$CG,0)-1,MATCH($E66&amp;"/"&amp;AB$1,Data!$1:$1,0)-1))=TRUE,"",IF(OFFSET(Data!$A$1,MATCH($D66,Data!$CG:$CG,0)-1,MATCH($E66&amp;"/"&amp;AB$1,Data!$1:$1,0)-1)=0,"",OFFSET(Data!$A$1,MATCH($D66,Data!$CG:$CG,0)-1,MATCH($E66&amp;"/"&amp;AB$1,Data!$1:$1,0)-1)))</f>
        <v/>
      </c>
      <c r="AC66" s="252" t="str">
        <f ca="1">IF(ISERROR(OFFSET(Data!$A$1,MATCH($D66,Data!$CG:$CG,0)-1,MATCH($E66&amp;"/"&amp;AC$1,Data!$1:$1,0)-1))=TRUE,"",IF(OFFSET(Data!$A$1,MATCH($D66,Data!$CG:$CG,0)-1,MATCH($E66&amp;"/"&amp;AC$1,Data!$1:$1,0)-1)=0,"",OFFSET(Data!$A$1,MATCH($D66,Data!$CG:$CG,0)-1,MATCH($E66&amp;"/"&amp;AC$1,Data!$1:$1,0)-1)))</f>
        <v/>
      </c>
      <c r="AD66" s="252" t="str">
        <f ca="1">IF(ISERROR(OFFSET(Data!$A$1,MATCH($D66,Data!$CG:$CG,0)-1,MATCH($E66&amp;"/"&amp;AD$1,Data!$1:$1,0)-1))=TRUE,"",IF(OFFSET(Data!$A$1,MATCH($D66,Data!$CG:$CG,0)-1,MATCH($E66&amp;"/"&amp;AD$1,Data!$1:$1,0)-1)=0,"",OFFSET(Data!$A$1,MATCH($D66,Data!$CG:$CG,0)-1,MATCH($E66&amp;"/"&amp;AD$1,Data!$1:$1,0)-1)))</f>
        <v/>
      </c>
      <c r="AE66" s="252" t="str">
        <f ca="1">IF(ISERROR(OFFSET(Data!$A$1,MATCH($D66,Data!$CG:$CG,0)-1,MATCH($E66&amp;"/"&amp;AE$1,Data!$1:$1,0)-1))=TRUE,"",IF(OFFSET(Data!$A$1,MATCH($D66,Data!$CG:$CG,0)-1,MATCH($E66&amp;"/"&amp;AE$1,Data!$1:$1,0)-1)=0,"",OFFSET(Data!$A$1,MATCH($D66,Data!$CG:$CG,0)-1,MATCH($E66&amp;"/"&amp;AE$1,Data!$1:$1,0)-1)))</f>
        <v/>
      </c>
      <c r="AF66" s="253" t="str">
        <f ca="1">IF(ISERROR(OFFSET(Data!$A$1,MATCH($D66,Data!$CG:$CG,0)-1,MATCH($E66&amp;"/"&amp;AF$1,Data!$1:$1,0)-1))=TRUE,"",IF(OFFSET(Data!$A$1,MATCH($D66,Data!$CG:$CG,0)-1,MATCH($E66&amp;"/"&amp;AF$1,Data!$1:$1,0)-1)=0,"",OFFSET(Data!$A$1,MATCH($D66,Data!$CG:$CG,0)-1,MATCH($E66&amp;"/"&amp;AF$1,Data!$1:$1,0)-1)))</f>
        <v/>
      </c>
      <c r="AG66" s="188">
        <f t="shared" ca="1" si="4"/>
        <v>0</v>
      </c>
      <c r="AH66" s="208">
        <f ca="1">SUM(AG64:AG66)</f>
        <v>97</v>
      </c>
    </row>
    <row r="67" spans="1:34" ht="15.75" hidden="1" customHeight="1" x14ac:dyDescent="0.25">
      <c r="A67" s="446"/>
      <c r="B67" s="469"/>
      <c r="C67" s="472"/>
      <c r="D67" s="50" t="str">
        <f>IF(C67&lt;&gt;"",C67,D66)</f>
        <v>Christian Klima</v>
      </c>
      <c r="E67" s="51" t="s">
        <v>24</v>
      </c>
      <c r="F67" s="254" t="str">
        <f ca="1">IF(ISERROR(OFFSET(Data!$A$1,MATCH($D67,Data!$CG:$CG,0)-1,MATCH($E67&amp;"/"&amp;F$1,Data!$1:$1,0)-1))=TRUE,"",IF(OFFSET(Data!$A$1,MATCH($D67,Data!$CG:$CG,0)-1,MATCH($E67&amp;"/"&amp;F$1,Data!$1:$1,0)-1)=0,"",OFFSET(Data!$A$1,MATCH($D67,Data!$CG:$CG,0)-1,MATCH($E67&amp;"/"&amp;F$1,Data!$1:$1,0)-1)))</f>
        <v/>
      </c>
      <c r="G67" s="252" t="str">
        <f ca="1">IF(ISERROR(OFFSET(Data!$A$1,MATCH($D67,Data!$CG:$CG,0)-1,MATCH($E67&amp;"/"&amp;G$1,Data!$1:$1,0)-1))=TRUE,"",IF(OFFSET(Data!$A$1,MATCH($D67,Data!$CG:$CG,0)-1,MATCH($E67&amp;"/"&amp;G$1,Data!$1:$1,0)-1)=0,"",OFFSET(Data!$A$1,MATCH($D67,Data!$CG:$CG,0)-1,MATCH($E67&amp;"/"&amp;G$1,Data!$1:$1,0)-1)))</f>
        <v/>
      </c>
      <c r="H67" s="252" t="str">
        <f ca="1">IF(ISERROR(OFFSET(Data!$A$1,MATCH($D67,Data!$CG:$CG,0)-1,MATCH($E67&amp;"/"&amp;H$1,Data!$1:$1,0)-1))=TRUE,"",IF(OFFSET(Data!$A$1,MATCH($D67,Data!$CG:$CG,0)-1,MATCH($E67&amp;"/"&amp;H$1,Data!$1:$1,0)-1)=0,"",OFFSET(Data!$A$1,MATCH($D67,Data!$CG:$CG,0)-1,MATCH($E67&amp;"/"&amp;H$1,Data!$1:$1,0)-1)))</f>
        <v/>
      </c>
      <c r="I67" s="252" t="str">
        <f ca="1">IF(ISERROR(OFFSET(Data!$A$1,MATCH($D67,Data!$CG:$CG,0)-1,MATCH($E67&amp;"/"&amp;I$1,Data!$1:$1,0)-1))=TRUE,"",IF(OFFSET(Data!$A$1,MATCH($D67,Data!$CG:$CG,0)-1,MATCH($E67&amp;"/"&amp;I$1,Data!$1:$1,0)-1)=0,"",OFFSET(Data!$A$1,MATCH($D67,Data!$CG:$CG,0)-1,MATCH($E67&amp;"/"&amp;I$1,Data!$1:$1,0)-1)))</f>
        <v/>
      </c>
      <c r="J67" s="252" t="str">
        <f ca="1">IF(ISERROR(OFFSET(Data!$A$1,MATCH($D67,Data!$CG:$CG,0)-1,MATCH($E67&amp;"/"&amp;J$1,Data!$1:$1,0)-1))=TRUE,"",IF(OFFSET(Data!$A$1,MATCH($D67,Data!$CG:$CG,0)-1,MATCH($E67&amp;"/"&amp;J$1,Data!$1:$1,0)-1)=0,"",OFFSET(Data!$A$1,MATCH($D67,Data!$CG:$CG,0)-1,MATCH($E67&amp;"/"&amp;J$1,Data!$1:$1,0)-1)))</f>
        <v/>
      </c>
      <c r="K67" s="252" t="str">
        <f ca="1">IF(ISERROR(OFFSET(Data!$A$1,MATCH($D67,Data!$CG:$CG,0)-1,MATCH($E67&amp;"/"&amp;K$1,Data!$1:$1,0)-1))=TRUE,"",IF(OFFSET(Data!$A$1,MATCH($D67,Data!$CG:$CG,0)-1,MATCH($E67&amp;"/"&amp;K$1,Data!$1:$1,0)-1)=0,"",OFFSET(Data!$A$1,MATCH($D67,Data!$CG:$CG,0)-1,MATCH($E67&amp;"/"&amp;K$1,Data!$1:$1,0)-1)))</f>
        <v/>
      </c>
      <c r="L67" s="252" t="str">
        <f ca="1">IF(ISERROR(OFFSET(Data!$A$1,MATCH($D67,Data!$CG:$CG,0)-1,MATCH($E67&amp;"/"&amp;L$1,Data!$1:$1,0)-1))=TRUE,"",IF(OFFSET(Data!$A$1,MATCH($D67,Data!$CG:$CG,0)-1,MATCH($E67&amp;"/"&amp;L$1,Data!$1:$1,0)-1)=0,"",OFFSET(Data!$A$1,MATCH($D67,Data!$CG:$CG,0)-1,MATCH($E67&amp;"/"&amp;L$1,Data!$1:$1,0)-1)))</f>
        <v/>
      </c>
      <c r="M67" s="252" t="str">
        <f ca="1">IF(ISERROR(OFFSET(Data!$A$1,MATCH($D67,Data!$CG:$CG,0)-1,MATCH($E67&amp;"/"&amp;M$1,Data!$1:$1,0)-1))=TRUE,"",IF(OFFSET(Data!$A$1,MATCH($D67,Data!$CG:$CG,0)-1,MATCH($E67&amp;"/"&amp;M$1,Data!$1:$1,0)-1)=0,"",OFFSET(Data!$A$1,MATCH($D67,Data!$CG:$CG,0)-1,MATCH($E67&amp;"/"&amp;M$1,Data!$1:$1,0)-1)))</f>
        <v/>
      </c>
      <c r="N67" s="252" t="str">
        <f ca="1">IF(ISERROR(OFFSET(Data!$A$1,MATCH($D67,Data!$CG:$CG,0)-1,MATCH($E67&amp;"/"&amp;N$1,Data!$1:$1,0)-1))=TRUE,"",IF(OFFSET(Data!$A$1,MATCH($D67,Data!$CG:$CG,0)-1,MATCH($E67&amp;"/"&amp;N$1,Data!$1:$1,0)-1)=0,"",OFFSET(Data!$A$1,MATCH($D67,Data!$CG:$CG,0)-1,MATCH($E67&amp;"/"&amp;N$1,Data!$1:$1,0)-1)))</f>
        <v/>
      </c>
      <c r="O67" s="252" t="str">
        <f ca="1">IF(ISERROR(OFFSET(Data!$A$1,MATCH($D67,Data!$CG:$CG,0)-1,MATCH($E67&amp;"/"&amp;O$1,Data!$1:$1,0)-1))=TRUE,"",IF(OFFSET(Data!$A$1,MATCH($D67,Data!$CG:$CG,0)-1,MATCH($E67&amp;"/"&amp;O$1,Data!$1:$1,0)-1)=0,"",OFFSET(Data!$A$1,MATCH($D67,Data!$CG:$CG,0)-1,MATCH($E67&amp;"/"&amp;O$1,Data!$1:$1,0)-1)))</f>
        <v/>
      </c>
      <c r="P67" s="252" t="str">
        <f ca="1">IF(ISERROR(OFFSET(Data!$A$1,MATCH($D67,Data!$CG:$CG,0)-1,MATCH($E67&amp;"/"&amp;P$1,Data!$1:$1,0)-1))=TRUE,"",IF(OFFSET(Data!$A$1,MATCH($D67,Data!$CG:$CG,0)-1,MATCH($E67&amp;"/"&amp;P$1,Data!$1:$1,0)-1)=0,"",OFFSET(Data!$A$1,MATCH($D67,Data!$CG:$CG,0)-1,MATCH($E67&amp;"/"&amp;P$1,Data!$1:$1,0)-1)))</f>
        <v/>
      </c>
      <c r="Q67" s="252" t="str">
        <f ca="1">IF(ISERROR(OFFSET(Data!$A$1,MATCH($D67,Data!$CG:$CG,0)-1,MATCH($E67&amp;"/"&amp;Q$1,Data!$1:$1,0)-1))=TRUE,"",IF(OFFSET(Data!$A$1,MATCH($D67,Data!$CG:$CG,0)-1,MATCH($E67&amp;"/"&amp;Q$1,Data!$1:$1,0)-1)=0,"",OFFSET(Data!$A$1,MATCH($D67,Data!$CG:$CG,0)-1,MATCH($E67&amp;"/"&amp;Q$1,Data!$1:$1,0)-1)))</f>
        <v/>
      </c>
      <c r="R67" s="252" t="str">
        <f ca="1">IF(ISERROR(OFFSET(Data!$A$1,MATCH($D67,Data!$CG:$CG,0)-1,MATCH($E67&amp;"/"&amp;R$1,Data!$1:$1,0)-1))=TRUE,"",IF(OFFSET(Data!$A$1,MATCH($D67,Data!$CG:$CG,0)-1,MATCH($E67&amp;"/"&amp;R$1,Data!$1:$1,0)-1)=0,"",OFFSET(Data!$A$1,MATCH($D67,Data!$CG:$CG,0)-1,MATCH($E67&amp;"/"&amp;R$1,Data!$1:$1,0)-1)))</f>
        <v/>
      </c>
      <c r="S67" s="252" t="str">
        <f ca="1">IF(ISERROR(OFFSET(Data!$A$1,MATCH($D67,Data!$CG:$CG,0)-1,MATCH($E67&amp;"/"&amp;S$1,Data!$1:$1,0)-1))=TRUE,"",IF(OFFSET(Data!$A$1,MATCH($D67,Data!$CG:$CG,0)-1,MATCH($E67&amp;"/"&amp;S$1,Data!$1:$1,0)-1)=0,"",OFFSET(Data!$A$1,MATCH($D67,Data!$CG:$CG,0)-1,MATCH($E67&amp;"/"&amp;S$1,Data!$1:$1,0)-1)))</f>
        <v/>
      </c>
      <c r="T67" s="252" t="str">
        <f ca="1">IF(ISERROR(OFFSET(Data!$A$1,MATCH($D67,Data!$CG:$CG,0)-1,MATCH($E67&amp;"/"&amp;T$1,Data!$1:$1,0)-1))=TRUE,"",IF(OFFSET(Data!$A$1,MATCH($D67,Data!$CG:$CG,0)-1,MATCH($E67&amp;"/"&amp;T$1,Data!$1:$1,0)-1)=0,"",OFFSET(Data!$A$1,MATCH($D67,Data!$CG:$CG,0)-1,MATCH($E67&amp;"/"&amp;T$1,Data!$1:$1,0)-1)))</f>
        <v/>
      </c>
      <c r="U67" s="252" t="str">
        <f ca="1">IF(ISERROR(OFFSET(Data!$A$1,MATCH($D67,Data!$CG:$CG,0)-1,MATCH($E67&amp;"/"&amp;U$1,Data!$1:$1,0)-1))=TRUE,"",IF(OFFSET(Data!$A$1,MATCH($D67,Data!$CG:$CG,0)-1,MATCH($E67&amp;"/"&amp;U$1,Data!$1:$1,0)-1)=0,"",OFFSET(Data!$A$1,MATCH($D67,Data!$CG:$CG,0)-1,MATCH($E67&amp;"/"&amp;U$1,Data!$1:$1,0)-1)))</f>
        <v/>
      </c>
      <c r="V67" s="252" t="str">
        <f ca="1">IF(ISERROR(OFFSET(Data!$A$1,MATCH($D67,Data!$CG:$CG,0)-1,MATCH($E67&amp;"/"&amp;V$1,Data!$1:$1,0)-1))=TRUE,"",IF(OFFSET(Data!$A$1,MATCH($D67,Data!$CG:$CG,0)-1,MATCH($E67&amp;"/"&amp;V$1,Data!$1:$1,0)-1)=0,"",OFFSET(Data!$A$1,MATCH($D67,Data!$CG:$CG,0)-1,MATCH($E67&amp;"/"&amp;V$1,Data!$1:$1,0)-1)))</f>
        <v/>
      </c>
      <c r="W67" s="269" t="str">
        <f ca="1">IF(ISERROR(OFFSET(Data!$A$1,MATCH($D67,Data!$CG:$CG,0)-1,MATCH($E67&amp;"/"&amp;W$1,Data!$1:$1,0)-1))=TRUE,"",IF(OFFSET(Data!$A$1,MATCH($D67,Data!$CG:$CG,0)-1,MATCH($E67&amp;"/"&amp;W$1,Data!$1:$1,0)-1)=0,"",OFFSET(Data!$A$1,MATCH($D67,Data!$CG:$CG,0)-1,MATCH($E67&amp;"/"&amp;W$1,Data!$1:$1,0)-1)))</f>
        <v/>
      </c>
      <c r="X67" s="252" t="str">
        <f ca="1">IF(ISERROR(OFFSET(Data!$A$1,MATCH($D67,Data!$CG:$CG,0)-1,MATCH($E67&amp;"/"&amp;X$1,Data!$1:$1,0)-1))=TRUE,"",IF(OFFSET(Data!$A$1,MATCH($D67,Data!$CG:$CG,0)-1,MATCH($E67&amp;"/"&amp;X$1,Data!$1:$1,0)-1)=0,"",OFFSET(Data!$A$1,MATCH($D67,Data!$CG:$CG,0)-1,MATCH($E67&amp;"/"&amp;X$1,Data!$1:$1,0)-1)))</f>
        <v/>
      </c>
      <c r="Y67" s="252" t="str">
        <f ca="1">IF(ISERROR(OFFSET(Data!$A$1,MATCH($D67,Data!$CG:$CG,0)-1,MATCH($E67&amp;"/"&amp;Y$1,Data!$1:$1,0)-1))=TRUE,"",IF(OFFSET(Data!$A$1,MATCH($D67,Data!$CG:$CG,0)-1,MATCH($E67&amp;"/"&amp;Y$1,Data!$1:$1,0)-1)=0,"",OFFSET(Data!$A$1,MATCH($D67,Data!$CG:$CG,0)-1,MATCH($E67&amp;"/"&amp;Y$1,Data!$1:$1,0)-1)))</f>
        <v/>
      </c>
      <c r="Z67" s="252" t="str">
        <f ca="1">IF(ISERROR(OFFSET(Data!$A$1,MATCH($D67,Data!$CG:$CG,0)-1,MATCH($E67&amp;"/"&amp;Z$1,Data!$1:$1,0)-1))=TRUE,"",IF(OFFSET(Data!$A$1,MATCH($D67,Data!$CG:$CG,0)-1,MATCH($E67&amp;"/"&amp;Z$1,Data!$1:$1,0)-1)=0,"",OFFSET(Data!$A$1,MATCH($D67,Data!$CG:$CG,0)-1,MATCH($E67&amp;"/"&amp;Z$1,Data!$1:$1,0)-1)))</f>
        <v/>
      </c>
      <c r="AA67" s="252" t="str">
        <f ca="1">IF(ISERROR(OFFSET(Data!$A$1,MATCH($D67,Data!$CG:$CG,0)-1,MATCH($E67&amp;"/"&amp;AA$1,Data!$1:$1,0)-1))=TRUE,"",IF(OFFSET(Data!$A$1,MATCH($D67,Data!$CG:$CG,0)-1,MATCH($E67&amp;"/"&amp;AA$1,Data!$1:$1,0)-1)=0,"",OFFSET(Data!$A$1,MATCH($D67,Data!$CG:$CG,0)-1,MATCH($E67&amp;"/"&amp;AA$1,Data!$1:$1,0)-1)))</f>
        <v/>
      </c>
      <c r="AB67" s="252" t="str">
        <f ca="1">IF(ISERROR(OFFSET(Data!$A$1,MATCH($D67,Data!$CG:$CG,0)-1,MATCH($E67&amp;"/"&amp;AB$1,Data!$1:$1,0)-1))=TRUE,"",IF(OFFSET(Data!$A$1,MATCH($D67,Data!$CG:$CG,0)-1,MATCH($E67&amp;"/"&amp;AB$1,Data!$1:$1,0)-1)=0,"",OFFSET(Data!$A$1,MATCH($D67,Data!$CG:$CG,0)-1,MATCH($E67&amp;"/"&amp;AB$1,Data!$1:$1,0)-1)))</f>
        <v/>
      </c>
      <c r="AC67" s="252" t="str">
        <f ca="1">IF(ISERROR(OFFSET(Data!$A$1,MATCH($D67,Data!$CG:$CG,0)-1,MATCH($E67&amp;"/"&amp;AC$1,Data!$1:$1,0)-1))=TRUE,"",IF(OFFSET(Data!$A$1,MATCH($D67,Data!$CG:$CG,0)-1,MATCH($E67&amp;"/"&amp;AC$1,Data!$1:$1,0)-1)=0,"",OFFSET(Data!$A$1,MATCH($D67,Data!$CG:$CG,0)-1,MATCH($E67&amp;"/"&amp;AC$1,Data!$1:$1,0)-1)))</f>
        <v/>
      </c>
      <c r="AD67" s="252" t="str">
        <f ca="1">IF(ISERROR(OFFSET(Data!$A$1,MATCH($D67,Data!$CG:$CG,0)-1,MATCH($E67&amp;"/"&amp;AD$1,Data!$1:$1,0)-1))=TRUE,"",IF(OFFSET(Data!$A$1,MATCH($D67,Data!$CG:$CG,0)-1,MATCH($E67&amp;"/"&amp;AD$1,Data!$1:$1,0)-1)=0,"",OFFSET(Data!$A$1,MATCH($D67,Data!$CG:$CG,0)-1,MATCH($E67&amp;"/"&amp;AD$1,Data!$1:$1,0)-1)))</f>
        <v/>
      </c>
      <c r="AE67" s="252" t="str">
        <f ca="1">IF(ISERROR(OFFSET(Data!$A$1,MATCH($D67,Data!$CG:$CG,0)-1,MATCH($E67&amp;"/"&amp;AE$1,Data!$1:$1,0)-1))=TRUE,"",IF(OFFSET(Data!$A$1,MATCH($D67,Data!$CG:$CG,0)-1,MATCH($E67&amp;"/"&amp;AE$1,Data!$1:$1,0)-1)=0,"",OFFSET(Data!$A$1,MATCH($D67,Data!$CG:$CG,0)-1,MATCH($E67&amp;"/"&amp;AE$1,Data!$1:$1,0)-1)))</f>
        <v/>
      </c>
      <c r="AF67" s="253" t="str">
        <f ca="1">IF(ISERROR(OFFSET(Data!$A$1,MATCH($D67,Data!$CG:$CG,0)-1,MATCH($E67&amp;"/"&amp;AF$1,Data!$1:$1,0)-1))=TRUE,"",IF(OFFSET(Data!$A$1,MATCH($D67,Data!$CG:$CG,0)-1,MATCH($E67&amp;"/"&amp;AF$1,Data!$1:$1,0)-1)=0,"",OFFSET(Data!$A$1,MATCH($D67,Data!$CG:$CG,0)-1,MATCH($E67&amp;"/"&amp;AF$1,Data!$1:$1,0)-1)))</f>
        <v/>
      </c>
      <c r="AG67" s="188">
        <f t="shared" ca="1" si="4"/>
        <v>0</v>
      </c>
      <c r="AH67" s="208">
        <f ca="1">SUM(AG64:AG67)</f>
        <v>97</v>
      </c>
    </row>
    <row r="68" spans="1:34" ht="15.75" hidden="1" customHeight="1" thickBot="1" x14ac:dyDescent="0.3">
      <c r="A68" s="447"/>
      <c r="B68" s="470"/>
      <c r="C68" s="473"/>
      <c r="D68" s="52" t="str">
        <f>IF(C68&lt;&gt;"",C68,D67)</f>
        <v>Christian Klima</v>
      </c>
      <c r="E68" s="53" t="s">
        <v>25</v>
      </c>
      <c r="F68" s="255" t="str">
        <f ca="1">IF(ISERROR(OFFSET(Data!$A$1,MATCH($D68,Data!$CG:$CG,0)-1,MATCH($E68&amp;"/"&amp;F$1,Data!$1:$1,0)-1))=TRUE,"",IF(OFFSET(Data!$A$1,MATCH($D68,Data!$CG:$CG,0)-1,MATCH($E68&amp;"/"&amp;F$1,Data!$1:$1,0)-1)=0,"",OFFSET(Data!$A$1,MATCH($D68,Data!$CG:$CG,0)-1,MATCH($E68&amp;"/"&amp;F$1,Data!$1:$1,0)-1)))</f>
        <v/>
      </c>
      <c r="G68" s="256" t="str">
        <f ca="1">IF(ISERROR(OFFSET(Data!$A$1,MATCH($D68,Data!$CG:$CG,0)-1,MATCH($E68&amp;"/"&amp;G$1,Data!$1:$1,0)-1))=TRUE,"",IF(OFFSET(Data!$A$1,MATCH($D68,Data!$CG:$CG,0)-1,MATCH($E68&amp;"/"&amp;G$1,Data!$1:$1,0)-1)=0,"",OFFSET(Data!$A$1,MATCH($D68,Data!$CG:$CG,0)-1,MATCH($E68&amp;"/"&amp;G$1,Data!$1:$1,0)-1)))</f>
        <v/>
      </c>
      <c r="H68" s="256" t="str">
        <f ca="1">IF(ISERROR(OFFSET(Data!$A$1,MATCH($D68,Data!$CG:$CG,0)-1,MATCH($E68&amp;"/"&amp;H$1,Data!$1:$1,0)-1))=TRUE,"",IF(OFFSET(Data!$A$1,MATCH($D68,Data!$CG:$CG,0)-1,MATCH($E68&amp;"/"&amp;H$1,Data!$1:$1,0)-1)=0,"",OFFSET(Data!$A$1,MATCH($D68,Data!$CG:$CG,0)-1,MATCH($E68&amp;"/"&amp;H$1,Data!$1:$1,0)-1)))</f>
        <v/>
      </c>
      <c r="I68" s="256" t="str">
        <f ca="1">IF(ISERROR(OFFSET(Data!$A$1,MATCH($D68,Data!$CG:$CG,0)-1,MATCH($E68&amp;"/"&amp;I$1,Data!$1:$1,0)-1))=TRUE,"",IF(OFFSET(Data!$A$1,MATCH($D68,Data!$CG:$CG,0)-1,MATCH($E68&amp;"/"&amp;I$1,Data!$1:$1,0)-1)=0,"",OFFSET(Data!$A$1,MATCH($D68,Data!$CG:$CG,0)-1,MATCH($E68&amp;"/"&amp;I$1,Data!$1:$1,0)-1)))</f>
        <v/>
      </c>
      <c r="J68" s="256" t="str">
        <f ca="1">IF(ISERROR(OFFSET(Data!$A$1,MATCH($D68,Data!$CG:$CG,0)-1,MATCH($E68&amp;"/"&amp;J$1,Data!$1:$1,0)-1))=TRUE,"",IF(OFFSET(Data!$A$1,MATCH($D68,Data!$CG:$CG,0)-1,MATCH($E68&amp;"/"&amp;J$1,Data!$1:$1,0)-1)=0,"",OFFSET(Data!$A$1,MATCH($D68,Data!$CG:$CG,0)-1,MATCH($E68&amp;"/"&amp;J$1,Data!$1:$1,0)-1)))</f>
        <v/>
      </c>
      <c r="K68" s="256" t="str">
        <f ca="1">IF(ISERROR(OFFSET(Data!$A$1,MATCH($D68,Data!$CG:$CG,0)-1,MATCH($E68&amp;"/"&amp;K$1,Data!$1:$1,0)-1))=TRUE,"",IF(OFFSET(Data!$A$1,MATCH($D68,Data!$CG:$CG,0)-1,MATCH($E68&amp;"/"&amp;K$1,Data!$1:$1,0)-1)=0,"",OFFSET(Data!$A$1,MATCH($D68,Data!$CG:$CG,0)-1,MATCH($E68&amp;"/"&amp;K$1,Data!$1:$1,0)-1)))</f>
        <v/>
      </c>
      <c r="L68" s="256" t="str">
        <f ca="1">IF(ISERROR(OFFSET(Data!$A$1,MATCH($D68,Data!$CG:$CG,0)-1,MATCH($E68&amp;"/"&amp;L$1,Data!$1:$1,0)-1))=TRUE,"",IF(OFFSET(Data!$A$1,MATCH($D68,Data!$CG:$CG,0)-1,MATCH($E68&amp;"/"&amp;L$1,Data!$1:$1,0)-1)=0,"",OFFSET(Data!$A$1,MATCH($D68,Data!$CG:$CG,0)-1,MATCH($E68&amp;"/"&amp;L$1,Data!$1:$1,0)-1)))</f>
        <v/>
      </c>
      <c r="M68" s="256" t="str">
        <f ca="1">IF(ISERROR(OFFSET(Data!$A$1,MATCH($D68,Data!$CG:$CG,0)-1,MATCH($E68&amp;"/"&amp;M$1,Data!$1:$1,0)-1))=TRUE,"",IF(OFFSET(Data!$A$1,MATCH($D68,Data!$CG:$CG,0)-1,MATCH($E68&amp;"/"&amp;M$1,Data!$1:$1,0)-1)=0,"",OFFSET(Data!$A$1,MATCH($D68,Data!$CG:$CG,0)-1,MATCH($E68&amp;"/"&amp;M$1,Data!$1:$1,0)-1)))</f>
        <v/>
      </c>
      <c r="N68" s="256" t="str">
        <f ca="1">IF(ISERROR(OFFSET(Data!$A$1,MATCH($D68,Data!$CG:$CG,0)-1,MATCH($E68&amp;"/"&amp;N$1,Data!$1:$1,0)-1))=TRUE,"",IF(OFFSET(Data!$A$1,MATCH($D68,Data!$CG:$CG,0)-1,MATCH($E68&amp;"/"&amp;N$1,Data!$1:$1,0)-1)=0,"",OFFSET(Data!$A$1,MATCH($D68,Data!$CG:$CG,0)-1,MATCH($E68&amp;"/"&amp;N$1,Data!$1:$1,0)-1)))</f>
        <v/>
      </c>
      <c r="O68" s="256" t="str">
        <f ca="1">IF(ISERROR(OFFSET(Data!$A$1,MATCH($D68,Data!$CG:$CG,0)-1,MATCH($E68&amp;"/"&amp;O$1,Data!$1:$1,0)-1))=TRUE,"",IF(OFFSET(Data!$A$1,MATCH($D68,Data!$CG:$CG,0)-1,MATCH($E68&amp;"/"&amp;O$1,Data!$1:$1,0)-1)=0,"",OFFSET(Data!$A$1,MATCH($D68,Data!$CG:$CG,0)-1,MATCH($E68&amp;"/"&amp;O$1,Data!$1:$1,0)-1)))</f>
        <v/>
      </c>
      <c r="P68" s="256" t="str">
        <f ca="1">IF(ISERROR(OFFSET(Data!$A$1,MATCH($D68,Data!$CG:$CG,0)-1,MATCH($E68&amp;"/"&amp;P$1,Data!$1:$1,0)-1))=TRUE,"",IF(OFFSET(Data!$A$1,MATCH($D68,Data!$CG:$CG,0)-1,MATCH($E68&amp;"/"&amp;P$1,Data!$1:$1,0)-1)=0,"",OFFSET(Data!$A$1,MATCH($D68,Data!$CG:$CG,0)-1,MATCH($E68&amp;"/"&amp;P$1,Data!$1:$1,0)-1)))</f>
        <v/>
      </c>
      <c r="Q68" s="256" t="str">
        <f ca="1">IF(ISERROR(OFFSET(Data!$A$1,MATCH($D68,Data!$CG:$CG,0)-1,MATCH($E68&amp;"/"&amp;Q$1,Data!$1:$1,0)-1))=TRUE,"",IF(OFFSET(Data!$A$1,MATCH($D68,Data!$CG:$CG,0)-1,MATCH($E68&amp;"/"&amp;Q$1,Data!$1:$1,0)-1)=0,"",OFFSET(Data!$A$1,MATCH($D68,Data!$CG:$CG,0)-1,MATCH($E68&amp;"/"&amp;Q$1,Data!$1:$1,0)-1)))</f>
        <v/>
      </c>
      <c r="R68" s="256" t="str">
        <f ca="1">IF(ISERROR(OFFSET(Data!$A$1,MATCH($D68,Data!$CG:$CG,0)-1,MATCH($E68&amp;"/"&amp;R$1,Data!$1:$1,0)-1))=TRUE,"",IF(OFFSET(Data!$A$1,MATCH($D68,Data!$CG:$CG,0)-1,MATCH($E68&amp;"/"&amp;R$1,Data!$1:$1,0)-1)=0,"",OFFSET(Data!$A$1,MATCH($D68,Data!$CG:$CG,0)-1,MATCH($E68&amp;"/"&amp;R$1,Data!$1:$1,0)-1)))</f>
        <v/>
      </c>
      <c r="S68" s="256" t="str">
        <f ca="1">IF(ISERROR(OFFSET(Data!$A$1,MATCH($D68,Data!$CG:$CG,0)-1,MATCH($E68&amp;"/"&amp;S$1,Data!$1:$1,0)-1))=TRUE,"",IF(OFFSET(Data!$A$1,MATCH($D68,Data!$CG:$CG,0)-1,MATCH($E68&amp;"/"&amp;S$1,Data!$1:$1,0)-1)=0,"",OFFSET(Data!$A$1,MATCH($D68,Data!$CG:$CG,0)-1,MATCH($E68&amp;"/"&amp;S$1,Data!$1:$1,0)-1)))</f>
        <v/>
      </c>
      <c r="T68" s="256" t="str">
        <f ca="1">IF(ISERROR(OFFSET(Data!$A$1,MATCH($D68,Data!$CG:$CG,0)-1,MATCH($E68&amp;"/"&amp;T$1,Data!$1:$1,0)-1))=TRUE,"",IF(OFFSET(Data!$A$1,MATCH($D68,Data!$CG:$CG,0)-1,MATCH($E68&amp;"/"&amp;T$1,Data!$1:$1,0)-1)=0,"",OFFSET(Data!$A$1,MATCH($D68,Data!$CG:$CG,0)-1,MATCH($E68&amp;"/"&amp;T$1,Data!$1:$1,0)-1)))</f>
        <v/>
      </c>
      <c r="U68" s="256" t="str">
        <f ca="1">IF(ISERROR(OFFSET(Data!$A$1,MATCH($D68,Data!$CG:$CG,0)-1,MATCH($E68&amp;"/"&amp;U$1,Data!$1:$1,0)-1))=TRUE,"",IF(OFFSET(Data!$A$1,MATCH($D68,Data!$CG:$CG,0)-1,MATCH($E68&amp;"/"&amp;U$1,Data!$1:$1,0)-1)=0,"",OFFSET(Data!$A$1,MATCH($D68,Data!$CG:$CG,0)-1,MATCH($E68&amp;"/"&amp;U$1,Data!$1:$1,0)-1)))</f>
        <v/>
      </c>
      <c r="V68" s="256" t="str">
        <f ca="1">IF(ISERROR(OFFSET(Data!$A$1,MATCH($D68,Data!$CG:$CG,0)-1,MATCH($E68&amp;"/"&amp;V$1,Data!$1:$1,0)-1))=TRUE,"",IF(OFFSET(Data!$A$1,MATCH($D68,Data!$CG:$CG,0)-1,MATCH($E68&amp;"/"&amp;V$1,Data!$1:$1,0)-1)=0,"",OFFSET(Data!$A$1,MATCH($D68,Data!$CG:$CG,0)-1,MATCH($E68&amp;"/"&amp;V$1,Data!$1:$1,0)-1)))</f>
        <v/>
      </c>
      <c r="W68" s="257" t="str">
        <f ca="1">IF(ISERROR(OFFSET(Data!$A$1,MATCH($D68,Data!$CG:$CG,0)-1,MATCH($E68&amp;"/"&amp;W$1,Data!$1:$1,0)-1))=TRUE,"",IF(OFFSET(Data!$A$1,MATCH($D68,Data!$CG:$CG,0)-1,MATCH($E68&amp;"/"&amp;W$1,Data!$1:$1,0)-1)=0,"",OFFSET(Data!$A$1,MATCH($D68,Data!$CG:$CG,0)-1,MATCH($E68&amp;"/"&amp;W$1,Data!$1:$1,0)-1)))</f>
        <v/>
      </c>
      <c r="X68" s="256" t="str">
        <f ca="1">IF(ISERROR(OFFSET(Data!$A$1,MATCH($D68,Data!$CG:$CG,0)-1,MATCH($E68&amp;"/"&amp;X$1,Data!$1:$1,0)-1))=TRUE,"",IF(OFFSET(Data!$A$1,MATCH($D68,Data!$CG:$CG,0)-1,MATCH($E68&amp;"/"&amp;X$1,Data!$1:$1,0)-1)=0,"",OFFSET(Data!$A$1,MATCH($D68,Data!$CG:$CG,0)-1,MATCH($E68&amp;"/"&amp;X$1,Data!$1:$1,0)-1)))</f>
        <v/>
      </c>
      <c r="Y68" s="256" t="str">
        <f ca="1">IF(ISERROR(OFFSET(Data!$A$1,MATCH($D68,Data!$CG:$CG,0)-1,MATCH($E68&amp;"/"&amp;Y$1,Data!$1:$1,0)-1))=TRUE,"",IF(OFFSET(Data!$A$1,MATCH($D68,Data!$CG:$CG,0)-1,MATCH($E68&amp;"/"&amp;Y$1,Data!$1:$1,0)-1)=0,"",OFFSET(Data!$A$1,MATCH($D68,Data!$CG:$CG,0)-1,MATCH($E68&amp;"/"&amp;Y$1,Data!$1:$1,0)-1)))</f>
        <v/>
      </c>
      <c r="Z68" s="256" t="str">
        <f ca="1">IF(ISERROR(OFFSET(Data!$A$1,MATCH($D68,Data!$CG:$CG,0)-1,MATCH($E68&amp;"/"&amp;Z$1,Data!$1:$1,0)-1))=TRUE,"",IF(OFFSET(Data!$A$1,MATCH($D68,Data!$CG:$CG,0)-1,MATCH($E68&amp;"/"&amp;Z$1,Data!$1:$1,0)-1)=0,"",OFFSET(Data!$A$1,MATCH($D68,Data!$CG:$CG,0)-1,MATCH($E68&amp;"/"&amp;Z$1,Data!$1:$1,0)-1)))</f>
        <v/>
      </c>
      <c r="AA68" s="256" t="str">
        <f ca="1">IF(ISERROR(OFFSET(Data!$A$1,MATCH($D68,Data!$CG:$CG,0)-1,MATCH($E68&amp;"/"&amp;AA$1,Data!$1:$1,0)-1))=TRUE,"",IF(OFFSET(Data!$A$1,MATCH($D68,Data!$CG:$CG,0)-1,MATCH($E68&amp;"/"&amp;AA$1,Data!$1:$1,0)-1)=0,"",OFFSET(Data!$A$1,MATCH($D68,Data!$CG:$CG,0)-1,MATCH($E68&amp;"/"&amp;AA$1,Data!$1:$1,0)-1)))</f>
        <v/>
      </c>
      <c r="AB68" s="256" t="str">
        <f ca="1">IF(ISERROR(OFFSET(Data!$A$1,MATCH($D68,Data!$CG:$CG,0)-1,MATCH($E68&amp;"/"&amp;AB$1,Data!$1:$1,0)-1))=TRUE,"",IF(OFFSET(Data!$A$1,MATCH($D68,Data!$CG:$CG,0)-1,MATCH($E68&amp;"/"&amp;AB$1,Data!$1:$1,0)-1)=0,"",OFFSET(Data!$A$1,MATCH($D68,Data!$CG:$CG,0)-1,MATCH($E68&amp;"/"&amp;AB$1,Data!$1:$1,0)-1)))</f>
        <v/>
      </c>
      <c r="AC68" s="256" t="str">
        <f ca="1">IF(ISERROR(OFFSET(Data!$A$1,MATCH($D68,Data!$CG:$CG,0)-1,MATCH($E68&amp;"/"&amp;AC$1,Data!$1:$1,0)-1))=TRUE,"",IF(OFFSET(Data!$A$1,MATCH($D68,Data!$CG:$CG,0)-1,MATCH($E68&amp;"/"&amp;AC$1,Data!$1:$1,0)-1)=0,"",OFFSET(Data!$A$1,MATCH($D68,Data!$CG:$CG,0)-1,MATCH($E68&amp;"/"&amp;AC$1,Data!$1:$1,0)-1)))</f>
        <v/>
      </c>
      <c r="AD68" s="256" t="str">
        <f ca="1">IF(ISERROR(OFFSET(Data!$A$1,MATCH($D68,Data!$CG:$CG,0)-1,MATCH($E68&amp;"/"&amp;AD$1,Data!$1:$1,0)-1))=TRUE,"",IF(OFFSET(Data!$A$1,MATCH($D68,Data!$CG:$CG,0)-1,MATCH($E68&amp;"/"&amp;AD$1,Data!$1:$1,0)-1)=0,"",OFFSET(Data!$A$1,MATCH($D68,Data!$CG:$CG,0)-1,MATCH($E68&amp;"/"&amp;AD$1,Data!$1:$1,0)-1)))</f>
        <v/>
      </c>
      <c r="AE68" s="256" t="str">
        <f ca="1">IF(ISERROR(OFFSET(Data!$A$1,MATCH($D68,Data!$CG:$CG,0)-1,MATCH($E68&amp;"/"&amp;AE$1,Data!$1:$1,0)-1))=TRUE,"",IF(OFFSET(Data!$A$1,MATCH($D68,Data!$CG:$CG,0)-1,MATCH($E68&amp;"/"&amp;AE$1,Data!$1:$1,0)-1)=0,"",OFFSET(Data!$A$1,MATCH($D68,Data!$CG:$CG,0)-1,MATCH($E68&amp;"/"&amp;AE$1,Data!$1:$1,0)-1)))</f>
        <v/>
      </c>
      <c r="AF68" s="258" t="str">
        <f ca="1">IF(ISERROR(OFFSET(Data!$A$1,MATCH($D68,Data!$CG:$CG,0)-1,MATCH($E68&amp;"/"&amp;AF$1,Data!$1:$1,0)-1))=TRUE,"",IF(OFFSET(Data!$A$1,MATCH($D68,Data!$CG:$CG,0)-1,MATCH($E68&amp;"/"&amp;AF$1,Data!$1:$1,0)-1)=0,"",OFFSET(Data!$A$1,MATCH($D68,Data!$CG:$CG,0)-1,MATCH($E68&amp;"/"&amp;AF$1,Data!$1:$1,0)-1)))</f>
        <v/>
      </c>
      <c r="AG68" s="197">
        <f t="shared" ca="1" si="4"/>
        <v>0</v>
      </c>
      <c r="AH68" s="209">
        <f ca="1">SUM(AG64:AG68)</f>
        <v>97</v>
      </c>
    </row>
    <row r="69" spans="1:34" ht="15" customHeight="1" x14ac:dyDescent="0.25">
      <c r="A69" s="445">
        <v>13</v>
      </c>
      <c r="B69" s="468">
        <f>INDEX(Data!CI:CI,MATCH("M"&amp;A69,Data!A:A,0))</f>
        <v>12</v>
      </c>
      <c r="C69" s="471" t="str">
        <f>INDEX(Data!CG:CG,MATCH("M"&amp;A69,Data!A:A,0))</f>
        <v>Michael Paulus</v>
      </c>
      <c r="D69" s="48" t="str">
        <f>IF(C69&lt;&gt;"",C69,#REF!)</f>
        <v>Michael Paulus</v>
      </c>
      <c r="E69" s="49" t="s">
        <v>21</v>
      </c>
      <c r="F69" s="268">
        <f ca="1">IF(ISERROR(OFFSET(Data!$A$1,MATCH($D69,Data!$CG:$CG,0)-1,MATCH($E69&amp;"/"&amp;F$1,Data!$1:$1,0)-1))=TRUE,"",IF(OFFSET(Data!$A$1,MATCH($D69,Data!$CG:$CG,0)-1,MATCH($E69&amp;"/"&amp;F$1,Data!$1:$1,0)-1)=0,"",OFFSET(Data!$A$1,MATCH($D69,Data!$CG:$CG,0)-1,MATCH($E69&amp;"/"&amp;F$1,Data!$1:$1,0)-1)))</f>
        <v>4</v>
      </c>
      <c r="G69" s="246">
        <f ca="1">IF(ISERROR(OFFSET(Data!$A$1,MATCH($D69,Data!$CG:$CG,0)-1,MATCH($E69&amp;"/"&amp;G$1,Data!$1:$1,0)-1))=TRUE,"",IF(OFFSET(Data!$A$1,MATCH($D69,Data!$CG:$CG,0)-1,MATCH($E69&amp;"/"&amp;G$1,Data!$1:$1,0)-1)=0,"",OFFSET(Data!$A$1,MATCH($D69,Data!$CG:$CG,0)-1,MATCH($E69&amp;"/"&amp;G$1,Data!$1:$1,0)-1)))</f>
        <v>3</v>
      </c>
      <c r="H69" s="263">
        <f ca="1">IF(ISERROR(OFFSET(Data!$A$1,MATCH($D69,Data!$CG:$CG,0)-1,MATCH($E69&amp;"/"&amp;H$1,Data!$1:$1,0)-1))=TRUE,"",IF(OFFSET(Data!$A$1,MATCH($D69,Data!$CG:$CG,0)-1,MATCH($E69&amp;"/"&amp;H$1,Data!$1:$1,0)-1)=0,"",OFFSET(Data!$A$1,MATCH($D69,Data!$CG:$CG,0)-1,MATCH($E69&amp;"/"&amp;H$1,Data!$1:$1,0)-1)))</f>
        <v>5</v>
      </c>
      <c r="I69" s="260">
        <f ca="1">IF(ISERROR(OFFSET(Data!$A$1,MATCH($D69,Data!$CG:$CG,0)-1,MATCH($E69&amp;"/"&amp;I$1,Data!$1:$1,0)-1))=TRUE,"",IF(OFFSET(Data!$A$1,MATCH($D69,Data!$CG:$CG,0)-1,MATCH($E69&amp;"/"&amp;I$1,Data!$1:$1,0)-1)=0,"",OFFSET(Data!$A$1,MATCH($D69,Data!$CG:$CG,0)-1,MATCH($E69&amp;"/"&amp;I$1,Data!$1:$1,0)-1)))</f>
        <v>4</v>
      </c>
      <c r="J69" s="260">
        <f ca="1">IF(ISERROR(OFFSET(Data!$A$1,MATCH($D69,Data!$CG:$CG,0)-1,MATCH($E69&amp;"/"&amp;J$1,Data!$1:$1,0)-1))=TRUE,"",IF(OFFSET(Data!$A$1,MATCH($D69,Data!$CG:$CG,0)-1,MATCH($E69&amp;"/"&amp;J$1,Data!$1:$1,0)-1)=0,"",OFFSET(Data!$A$1,MATCH($D69,Data!$CG:$CG,0)-1,MATCH($E69&amp;"/"&amp;J$1,Data!$1:$1,0)-1)))</f>
        <v>4</v>
      </c>
      <c r="K69" s="260">
        <f ca="1">IF(ISERROR(OFFSET(Data!$A$1,MATCH($D69,Data!$CG:$CG,0)-1,MATCH($E69&amp;"/"&amp;K$1,Data!$1:$1,0)-1))=TRUE,"",IF(OFFSET(Data!$A$1,MATCH($D69,Data!$CG:$CG,0)-1,MATCH($E69&amp;"/"&amp;K$1,Data!$1:$1,0)-1)=0,"",OFFSET(Data!$A$1,MATCH($D69,Data!$CG:$CG,0)-1,MATCH($E69&amp;"/"&amp;K$1,Data!$1:$1,0)-1)))</f>
        <v>4</v>
      </c>
      <c r="L69" s="246">
        <f ca="1">IF(ISERROR(OFFSET(Data!$A$1,MATCH($D69,Data!$CG:$CG,0)-1,MATCH($E69&amp;"/"&amp;L$1,Data!$1:$1,0)-1))=TRUE,"",IF(OFFSET(Data!$A$1,MATCH($D69,Data!$CG:$CG,0)-1,MATCH($E69&amp;"/"&amp;L$1,Data!$1:$1,0)-1)=0,"",OFFSET(Data!$A$1,MATCH($D69,Data!$CG:$CG,0)-1,MATCH($E69&amp;"/"&amp;L$1,Data!$1:$1,0)-1)))</f>
        <v>3</v>
      </c>
      <c r="M69" s="246">
        <f ca="1">IF(ISERROR(OFFSET(Data!$A$1,MATCH($D69,Data!$CG:$CG,0)-1,MATCH($E69&amp;"/"&amp;M$1,Data!$1:$1,0)-1))=TRUE,"",IF(OFFSET(Data!$A$1,MATCH($D69,Data!$CG:$CG,0)-1,MATCH($E69&amp;"/"&amp;M$1,Data!$1:$1,0)-1)=0,"",OFFSET(Data!$A$1,MATCH($D69,Data!$CG:$CG,0)-1,MATCH($E69&amp;"/"&amp;M$1,Data!$1:$1,0)-1)))</f>
        <v>3</v>
      </c>
      <c r="N69" s="263">
        <f ca="1">IF(ISERROR(OFFSET(Data!$A$1,MATCH($D69,Data!$CG:$CG,0)-1,MATCH($E69&amp;"/"&amp;N$1,Data!$1:$1,0)-1))=TRUE,"",IF(OFFSET(Data!$A$1,MATCH($D69,Data!$CG:$CG,0)-1,MATCH($E69&amp;"/"&amp;N$1,Data!$1:$1,0)-1)=0,"",OFFSET(Data!$A$1,MATCH($D69,Data!$CG:$CG,0)-1,MATCH($E69&amp;"/"&amp;N$1,Data!$1:$1,0)-1)))</f>
        <v>6</v>
      </c>
      <c r="O69" s="263">
        <f ca="1">IF(ISERROR(OFFSET(Data!$A$1,MATCH($D69,Data!$CG:$CG,0)-1,MATCH($E69&amp;"/"&amp;O$1,Data!$1:$1,0)-1))=TRUE,"",IF(OFFSET(Data!$A$1,MATCH($D69,Data!$CG:$CG,0)-1,MATCH($E69&amp;"/"&amp;O$1,Data!$1:$1,0)-1)=0,"",OFFSET(Data!$A$1,MATCH($D69,Data!$CG:$CG,0)-1,MATCH($E69&amp;"/"&amp;O$1,Data!$1:$1,0)-1)))</f>
        <v>5</v>
      </c>
      <c r="P69" s="246">
        <f ca="1">IF(ISERROR(OFFSET(Data!$A$1,MATCH($D69,Data!$CG:$CG,0)-1,MATCH($E69&amp;"/"&amp;P$1,Data!$1:$1,0)-1))=TRUE,"",IF(OFFSET(Data!$A$1,MATCH($D69,Data!$CG:$CG,0)-1,MATCH($E69&amp;"/"&amp;P$1,Data!$1:$1,0)-1)=0,"",OFFSET(Data!$A$1,MATCH($D69,Data!$CG:$CG,0)-1,MATCH($E69&amp;"/"&amp;P$1,Data!$1:$1,0)-1)))</f>
        <v>3</v>
      </c>
      <c r="Q69" s="246">
        <f ca="1">IF(ISERROR(OFFSET(Data!$A$1,MATCH($D69,Data!$CG:$CG,0)-1,MATCH($E69&amp;"/"&amp;Q$1,Data!$1:$1,0)-1))=TRUE,"",IF(OFFSET(Data!$A$1,MATCH($D69,Data!$CG:$CG,0)-1,MATCH($E69&amp;"/"&amp;Q$1,Data!$1:$1,0)-1)=0,"",OFFSET(Data!$A$1,MATCH($D69,Data!$CG:$CG,0)-1,MATCH($E69&amp;"/"&amp;Q$1,Data!$1:$1,0)-1)))</f>
        <v>3</v>
      </c>
      <c r="R69" s="263">
        <f ca="1">IF(ISERROR(OFFSET(Data!$A$1,MATCH($D69,Data!$CG:$CG,0)-1,MATCH($E69&amp;"/"&amp;R$1,Data!$1:$1,0)-1))=TRUE,"",IF(OFFSET(Data!$A$1,MATCH($D69,Data!$CG:$CG,0)-1,MATCH($E69&amp;"/"&amp;R$1,Data!$1:$1,0)-1)=0,"",OFFSET(Data!$A$1,MATCH($D69,Data!$CG:$CG,0)-1,MATCH($E69&amp;"/"&amp;R$1,Data!$1:$1,0)-1)))</f>
        <v>6</v>
      </c>
      <c r="S69" s="250" t="str">
        <f ca="1">IF(ISERROR(OFFSET(Data!$A$1,MATCH($D69,Data!$CG:$CG,0)-1,MATCH($E69&amp;"/"&amp;S$1,Data!$1:$1,0)-1))=TRUE,"",IF(OFFSET(Data!$A$1,MATCH($D69,Data!$CG:$CG,0)-1,MATCH($E69&amp;"/"&amp;S$1,Data!$1:$1,0)-1)=0,"",OFFSET(Data!$A$1,MATCH($D69,Data!$CG:$CG,0)-1,MATCH($E69&amp;"/"&amp;S$1,Data!$1:$1,0)-1)))</f>
        <v/>
      </c>
      <c r="T69" s="250" t="str">
        <f ca="1">IF(ISERROR(OFFSET(Data!$A$1,MATCH($D69,Data!$CG:$CG,0)-1,MATCH($E69&amp;"/"&amp;T$1,Data!$1:$1,0)-1))=TRUE,"",IF(OFFSET(Data!$A$1,MATCH($D69,Data!$CG:$CG,0)-1,MATCH($E69&amp;"/"&amp;T$1,Data!$1:$1,0)-1)=0,"",OFFSET(Data!$A$1,MATCH($D69,Data!$CG:$CG,0)-1,MATCH($E69&amp;"/"&amp;T$1,Data!$1:$1,0)-1)))</f>
        <v/>
      </c>
      <c r="U69" s="250" t="str">
        <f ca="1">IF(ISERROR(OFFSET(Data!$A$1,MATCH($D69,Data!$CG:$CG,0)-1,MATCH($E69&amp;"/"&amp;U$1,Data!$1:$1,0)-1))=TRUE,"",IF(OFFSET(Data!$A$1,MATCH($D69,Data!$CG:$CG,0)-1,MATCH($E69&amp;"/"&amp;U$1,Data!$1:$1,0)-1)=0,"",OFFSET(Data!$A$1,MATCH($D69,Data!$CG:$CG,0)-1,MATCH($E69&amp;"/"&amp;U$1,Data!$1:$1,0)-1)))</f>
        <v/>
      </c>
      <c r="V69" s="250" t="str">
        <f ca="1">IF(ISERROR(OFFSET(Data!$A$1,MATCH($D69,Data!$CG:$CG,0)-1,MATCH($E69&amp;"/"&amp;V$1,Data!$1:$1,0)-1))=TRUE,"",IF(OFFSET(Data!$A$1,MATCH($D69,Data!$CG:$CG,0)-1,MATCH($E69&amp;"/"&amp;V$1,Data!$1:$1,0)-1)=0,"",OFFSET(Data!$A$1,MATCH($D69,Data!$CG:$CG,0)-1,MATCH($E69&amp;"/"&amp;V$1,Data!$1:$1,0)-1)))</f>
        <v/>
      </c>
      <c r="W69" s="272" t="str">
        <f ca="1">IF(ISERROR(OFFSET(Data!$A$1,MATCH($D69,Data!$CG:$CG,0)-1,MATCH($E69&amp;"/"&amp;W$1,Data!$1:$1,0)-1))=TRUE,"",IF(OFFSET(Data!$A$1,MATCH($D69,Data!$CG:$CG,0)-1,MATCH($E69&amp;"/"&amp;W$1,Data!$1:$1,0)-1)=0,"",OFFSET(Data!$A$1,MATCH($D69,Data!$CG:$CG,0)-1,MATCH($E69&amp;"/"&amp;W$1,Data!$1:$1,0)-1)))</f>
        <v/>
      </c>
      <c r="X69" s="250" t="str">
        <f ca="1">IF(ISERROR(OFFSET(Data!$A$1,MATCH($D69,Data!$CG:$CG,0)-1,MATCH($E69&amp;"/"&amp;X$1,Data!$1:$1,0)-1))=TRUE,"",IF(OFFSET(Data!$A$1,MATCH($D69,Data!$CG:$CG,0)-1,MATCH($E69&amp;"/"&amp;X$1,Data!$1:$1,0)-1)=0,"",OFFSET(Data!$A$1,MATCH($D69,Data!$CG:$CG,0)-1,MATCH($E69&amp;"/"&amp;X$1,Data!$1:$1,0)-1)))</f>
        <v/>
      </c>
      <c r="Y69" s="250" t="str">
        <f ca="1">IF(ISERROR(OFFSET(Data!$A$1,MATCH($D69,Data!$CG:$CG,0)-1,MATCH($E69&amp;"/"&amp;Y$1,Data!$1:$1,0)-1))=TRUE,"",IF(OFFSET(Data!$A$1,MATCH($D69,Data!$CG:$CG,0)-1,MATCH($E69&amp;"/"&amp;Y$1,Data!$1:$1,0)-1)=0,"",OFFSET(Data!$A$1,MATCH($D69,Data!$CG:$CG,0)-1,MATCH($E69&amp;"/"&amp;Y$1,Data!$1:$1,0)-1)))</f>
        <v/>
      </c>
      <c r="Z69" s="250" t="str">
        <f ca="1">IF(ISERROR(OFFSET(Data!$A$1,MATCH($D69,Data!$CG:$CG,0)-1,MATCH($E69&amp;"/"&amp;Z$1,Data!$1:$1,0)-1))=TRUE,"",IF(OFFSET(Data!$A$1,MATCH($D69,Data!$CG:$CG,0)-1,MATCH($E69&amp;"/"&amp;Z$1,Data!$1:$1,0)-1)=0,"",OFFSET(Data!$A$1,MATCH($D69,Data!$CG:$CG,0)-1,MATCH($E69&amp;"/"&amp;Z$1,Data!$1:$1,0)-1)))</f>
        <v/>
      </c>
      <c r="AA69" s="250" t="str">
        <f ca="1">IF(ISERROR(OFFSET(Data!$A$1,MATCH($D69,Data!$CG:$CG,0)-1,MATCH($E69&amp;"/"&amp;AA$1,Data!$1:$1,0)-1))=TRUE,"",IF(OFFSET(Data!$A$1,MATCH($D69,Data!$CG:$CG,0)-1,MATCH($E69&amp;"/"&amp;AA$1,Data!$1:$1,0)-1)=0,"",OFFSET(Data!$A$1,MATCH($D69,Data!$CG:$CG,0)-1,MATCH($E69&amp;"/"&amp;AA$1,Data!$1:$1,0)-1)))</f>
        <v/>
      </c>
      <c r="AB69" s="250" t="str">
        <f ca="1">IF(ISERROR(OFFSET(Data!$A$1,MATCH($D69,Data!$CG:$CG,0)-1,MATCH($E69&amp;"/"&amp;AB$1,Data!$1:$1,0)-1))=TRUE,"",IF(OFFSET(Data!$A$1,MATCH($D69,Data!$CG:$CG,0)-1,MATCH($E69&amp;"/"&amp;AB$1,Data!$1:$1,0)-1)=0,"",OFFSET(Data!$A$1,MATCH($D69,Data!$CG:$CG,0)-1,MATCH($E69&amp;"/"&amp;AB$1,Data!$1:$1,0)-1)))</f>
        <v/>
      </c>
      <c r="AC69" s="250" t="str">
        <f ca="1">IF(ISERROR(OFFSET(Data!$A$1,MATCH($D69,Data!$CG:$CG,0)-1,MATCH($E69&amp;"/"&amp;AC$1,Data!$1:$1,0)-1))=TRUE,"",IF(OFFSET(Data!$A$1,MATCH($D69,Data!$CG:$CG,0)-1,MATCH($E69&amp;"/"&amp;AC$1,Data!$1:$1,0)-1)=0,"",OFFSET(Data!$A$1,MATCH($D69,Data!$CG:$CG,0)-1,MATCH($E69&amp;"/"&amp;AC$1,Data!$1:$1,0)-1)))</f>
        <v/>
      </c>
      <c r="AD69" s="250" t="str">
        <f ca="1">IF(ISERROR(OFFSET(Data!$A$1,MATCH($D69,Data!$CG:$CG,0)-1,MATCH($E69&amp;"/"&amp;AD$1,Data!$1:$1,0)-1))=TRUE,"",IF(OFFSET(Data!$A$1,MATCH($D69,Data!$CG:$CG,0)-1,MATCH($E69&amp;"/"&amp;AD$1,Data!$1:$1,0)-1)=0,"",OFFSET(Data!$A$1,MATCH($D69,Data!$CG:$CG,0)-1,MATCH($E69&amp;"/"&amp;AD$1,Data!$1:$1,0)-1)))</f>
        <v/>
      </c>
      <c r="AE69" s="250" t="str">
        <f ca="1">IF(ISERROR(OFFSET(Data!$A$1,MATCH($D69,Data!$CG:$CG,0)-1,MATCH($E69&amp;"/"&amp;AE$1,Data!$1:$1,0)-1))=TRUE,"",IF(OFFSET(Data!$A$1,MATCH($D69,Data!$CG:$CG,0)-1,MATCH($E69&amp;"/"&amp;AE$1,Data!$1:$1,0)-1)=0,"",OFFSET(Data!$A$1,MATCH($D69,Data!$CG:$CG,0)-1,MATCH($E69&amp;"/"&amp;AE$1,Data!$1:$1,0)-1)))</f>
        <v/>
      </c>
      <c r="AF69" s="251" t="str">
        <f ca="1">IF(ISERROR(OFFSET(Data!$A$1,MATCH($D69,Data!$CG:$CG,0)-1,MATCH($E69&amp;"/"&amp;AF$1,Data!$1:$1,0)-1))=TRUE,"",IF(OFFSET(Data!$A$1,MATCH($D69,Data!$CG:$CG,0)-1,MATCH($E69&amp;"/"&amp;AF$1,Data!$1:$1,0)-1)=0,"",OFFSET(Data!$A$1,MATCH($D69,Data!$CG:$CG,0)-1,MATCH($E69&amp;"/"&amp;AF$1,Data!$1:$1,0)-1)))</f>
        <v/>
      </c>
      <c r="AG69" s="206">
        <f t="shared" ca="1" si="4"/>
        <v>53</v>
      </c>
      <c r="AH69" s="207">
        <f ca="1">AG69</f>
        <v>53</v>
      </c>
    </row>
    <row r="70" spans="1:34" ht="15" customHeight="1" thickBot="1" x14ac:dyDescent="0.3">
      <c r="A70" s="446"/>
      <c r="B70" s="469"/>
      <c r="C70" s="472"/>
      <c r="D70" s="50" t="str">
        <f>IF(C70&lt;&gt;"",C70,D69)</f>
        <v>Michael Paulus</v>
      </c>
      <c r="E70" s="51" t="s">
        <v>22</v>
      </c>
      <c r="F70" s="248">
        <f ca="1">IF(ISERROR(OFFSET(Data!$A$1,MATCH($D70,Data!$CG:$CG,0)-1,MATCH($E70&amp;"/"&amp;F$1,Data!$1:$1,0)-1))=TRUE,"",IF(OFFSET(Data!$A$1,MATCH($D70,Data!$CG:$CG,0)-1,MATCH($E70&amp;"/"&amp;F$1,Data!$1:$1,0)-1)=0,"",OFFSET(Data!$A$1,MATCH($D70,Data!$CG:$CG,0)-1,MATCH($E70&amp;"/"&amp;F$1,Data!$1:$1,0)-1)))</f>
        <v>3</v>
      </c>
      <c r="G70" s="249">
        <f ca="1">IF(ISERROR(OFFSET(Data!$A$1,MATCH($D70,Data!$CG:$CG,0)-1,MATCH($E70&amp;"/"&amp;G$1,Data!$1:$1,0)-1))=TRUE,"",IF(OFFSET(Data!$A$1,MATCH($D70,Data!$CG:$CG,0)-1,MATCH($E70&amp;"/"&amp;G$1,Data!$1:$1,0)-1)=0,"",OFFSET(Data!$A$1,MATCH($D70,Data!$CG:$CG,0)-1,MATCH($E70&amp;"/"&amp;G$1,Data!$1:$1,0)-1)))</f>
        <v>3</v>
      </c>
      <c r="H70" s="249">
        <f ca="1">IF(ISERROR(OFFSET(Data!$A$1,MATCH($D70,Data!$CG:$CG,0)-1,MATCH($E70&amp;"/"&amp;H$1,Data!$1:$1,0)-1))=TRUE,"",IF(OFFSET(Data!$A$1,MATCH($D70,Data!$CG:$CG,0)-1,MATCH($E70&amp;"/"&amp;H$1,Data!$1:$1,0)-1)=0,"",OFFSET(Data!$A$1,MATCH($D70,Data!$CG:$CG,0)-1,MATCH($E70&amp;"/"&amp;H$1,Data!$1:$1,0)-1)))</f>
        <v>3</v>
      </c>
      <c r="I70" s="249">
        <f ca="1">IF(ISERROR(OFFSET(Data!$A$1,MATCH($D70,Data!$CG:$CG,0)-1,MATCH($E70&amp;"/"&amp;I$1,Data!$1:$1,0)-1))=TRUE,"",IF(OFFSET(Data!$A$1,MATCH($D70,Data!$CG:$CG,0)-1,MATCH($E70&amp;"/"&amp;I$1,Data!$1:$1,0)-1)=0,"",OFFSET(Data!$A$1,MATCH($D70,Data!$CG:$CG,0)-1,MATCH($E70&amp;"/"&amp;I$1,Data!$1:$1,0)-1)))</f>
        <v>3</v>
      </c>
      <c r="J70" s="249">
        <f ca="1">IF(ISERROR(OFFSET(Data!$A$1,MATCH($D70,Data!$CG:$CG,0)-1,MATCH($E70&amp;"/"&amp;J$1,Data!$1:$1,0)-1))=TRUE,"",IF(OFFSET(Data!$A$1,MATCH($D70,Data!$CG:$CG,0)-1,MATCH($E70&amp;"/"&amp;J$1,Data!$1:$1,0)-1)=0,"",OFFSET(Data!$A$1,MATCH($D70,Data!$CG:$CG,0)-1,MATCH($E70&amp;"/"&amp;J$1,Data!$1:$1,0)-1)))</f>
        <v>3</v>
      </c>
      <c r="K70" s="261">
        <f ca="1">IF(ISERROR(OFFSET(Data!$A$1,MATCH($D70,Data!$CG:$CG,0)-1,MATCH($E70&amp;"/"&amp;K$1,Data!$1:$1,0)-1))=TRUE,"",IF(OFFSET(Data!$A$1,MATCH($D70,Data!$CG:$CG,0)-1,MATCH($E70&amp;"/"&amp;K$1,Data!$1:$1,0)-1)=0,"",OFFSET(Data!$A$1,MATCH($D70,Data!$CG:$CG,0)-1,MATCH($E70&amp;"/"&amp;K$1,Data!$1:$1,0)-1)))</f>
        <v>4</v>
      </c>
      <c r="L70" s="249">
        <f ca="1">IF(ISERROR(OFFSET(Data!$A$1,MATCH($D70,Data!$CG:$CG,0)-1,MATCH($E70&amp;"/"&amp;L$1,Data!$1:$1,0)-1))=TRUE,"",IF(OFFSET(Data!$A$1,MATCH($D70,Data!$CG:$CG,0)-1,MATCH($E70&amp;"/"&amp;L$1,Data!$1:$1,0)-1)=0,"",OFFSET(Data!$A$1,MATCH($D70,Data!$CG:$CG,0)-1,MATCH($E70&amp;"/"&amp;L$1,Data!$1:$1,0)-1)))</f>
        <v>3</v>
      </c>
      <c r="M70" s="249">
        <f ca="1">IF(ISERROR(OFFSET(Data!$A$1,MATCH($D70,Data!$CG:$CG,0)-1,MATCH($E70&amp;"/"&amp;M$1,Data!$1:$1,0)-1))=TRUE,"",IF(OFFSET(Data!$A$1,MATCH($D70,Data!$CG:$CG,0)-1,MATCH($E70&amp;"/"&amp;M$1,Data!$1:$1,0)-1)=0,"",OFFSET(Data!$A$1,MATCH($D70,Data!$CG:$CG,0)-1,MATCH($E70&amp;"/"&amp;M$1,Data!$1:$1,0)-1)))</f>
        <v>3</v>
      </c>
      <c r="N70" s="249">
        <f ca="1">IF(ISERROR(OFFSET(Data!$A$1,MATCH($D70,Data!$CG:$CG,0)-1,MATCH($E70&amp;"/"&amp;N$1,Data!$1:$1,0)-1))=TRUE,"",IF(OFFSET(Data!$A$1,MATCH($D70,Data!$CG:$CG,0)-1,MATCH($E70&amp;"/"&amp;N$1,Data!$1:$1,0)-1)=0,"",OFFSET(Data!$A$1,MATCH($D70,Data!$CG:$CG,0)-1,MATCH($E70&amp;"/"&amp;N$1,Data!$1:$1,0)-1)))</f>
        <v>4</v>
      </c>
      <c r="O70" s="261">
        <f ca="1">IF(ISERROR(OFFSET(Data!$A$1,MATCH($D70,Data!$CG:$CG,0)-1,MATCH($E70&amp;"/"&amp;O$1,Data!$1:$1,0)-1))=TRUE,"",IF(OFFSET(Data!$A$1,MATCH($D70,Data!$CG:$CG,0)-1,MATCH($E70&amp;"/"&amp;O$1,Data!$1:$1,0)-1)=0,"",OFFSET(Data!$A$1,MATCH($D70,Data!$CG:$CG,0)-1,MATCH($E70&amp;"/"&amp;O$1,Data!$1:$1,0)-1)))</f>
        <v>4</v>
      </c>
      <c r="P70" s="249">
        <f ca="1">IF(ISERROR(OFFSET(Data!$A$1,MATCH($D70,Data!$CG:$CG,0)-1,MATCH($E70&amp;"/"&amp;P$1,Data!$1:$1,0)-1))=TRUE,"",IF(OFFSET(Data!$A$1,MATCH($D70,Data!$CG:$CG,0)-1,MATCH($E70&amp;"/"&amp;P$1,Data!$1:$1,0)-1)=0,"",OFFSET(Data!$A$1,MATCH($D70,Data!$CG:$CG,0)-1,MATCH($E70&amp;"/"&amp;P$1,Data!$1:$1,0)-1)))</f>
        <v>3</v>
      </c>
      <c r="Q70" s="261">
        <f ca="1">IF(ISERROR(OFFSET(Data!$A$1,MATCH($D70,Data!$CG:$CG,0)-1,MATCH($E70&amp;"/"&amp;Q$1,Data!$1:$1,0)-1))=TRUE,"",IF(OFFSET(Data!$A$1,MATCH($D70,Data!$CG:$CG,0)-1,MATCH($E70&amp;"/"&amp;Q$1,Data!$1:$1,0)-1)=0,"",OFFSET(Data!$A$1,MATCH($D70,Data!$CG:$CG,0)-1,MATCH($E70&amp;"/"&amp;Q$1,Data!$1:$1,0)-1)))</f>
        <v>4</v>
      </c>
      <c r="R70" s="249">
        <f ca="1">IF(ISERROR(OFFSET(Data!$A$1,MATCH($D70,Data!$CG:$CG,0)-1,MATCH($E70&amp;"/"&amp;R$1,Data!$1:$1,0)-1))=TRUE,"",IF(OFFSET(Data!$A$1,MATCH($D70,Data!$CG:$CG,0)-1,MATCH($E70&amp;"/"&amp;R$1,Data!$1:$1,0)-1)=0,"",OFFSET(Data!$A$1,MATCH($D70,Data!$CG:$CG,0)-1,MATCH($E70&amp;"/"&amp;R$1,Data!$1:$1,0)-1)))</f>
        <v>4</v>
      </c>
      <c r="S70" s="252" t="str">
        <f ca="1">IF(ISERROR(OFFSET(Data!$A$1,MATCH($D70,Data!$CG:$CG,0)-1,MATCH($E70&amp;"/"&amp;S$1,Data!$1:$1,0)-1))=TRUE,"",IF(OFFSET(Data!$A$1,MATCH($D70,Data!$CG:$CG,0)-1,MATCH($E70&amp;"/"&amp;S$1,Data!$1:$1,0)-1)=0,"",OFFSET(Data!$A$1,MATCH($D70,Data!$CG:$CG,0)-1,MATCH($E70&amp;"/"&amp;S$1,Data!$1:$1,0)-1)))</f>
        <v/>
      </c>
      <c r="T70" s="252" t="str">
        <f ca="1">IF(ISERROR(OFFSET(Data!$A$1,MATCH($D70,Data!$CG:$CG,0)-1,MATCH($E70&amp;"/"&amp;T$1,Data!$1:$1,0)-1))=TRUE,"",IF(OFFSET(Data!$A$1,MATCH($D70,Data!$CG:$CG,0)-1,MATCH($E70&amp;"/"&amp;T$1,Data!$1:$1,0)-1)=0,"",OFFSET(Data!$A$1,MATCH($D70,Data!$CG:$CG,0)-1,MATCH($E70&amp;"/"&amp;T$1,Data!$1:$1,0)-1)))</f>
        <v/>
      </c>
      <c r="U70" s="252" t="str">
        <f ca="1">IF(ISERROR(OFFSET(Data!$A$1,MATCH($D70,Data!$CG:$CG,0)-1,MATCH($E70&amp;"/"&amp;U$1,Data!$1:$1,0)-1))=TRUE,"",IF(OFFSET(Data!$A$1,MATCH($D70,Data!$CG:$CG,0)-1,MATCH($E70&amp;"/"&amp;U$1,Data!$1:$1,0)-1)=0,"",OFFSET(Data!$A$1,MATCH($D70,Data!$CG:$CG,0)-1,MATCH($E70&amp;"/"&amp;U$1,Data!$1:$1,0)-1)))</f>
        <v/>
      </c>
      <c r="V70" s="252" t="str">
        <f ca="1">IF(ISERROR(OFFSET(Data!$A$1,MATCH($D70,Data!$CG:$CG,0)-1,MATCH($E70&amp;"/"&amp;V$1,Data!$1:$1,0)-1))=TRUE,"",IF(OFFSET(Data!$A$1,MATCH($D70,Data!$CG:$CG,0)-1,MATCH($E70&amp;"/"&amp;V$1,Data!$1:$1,0)-1)=0,"",OFFSET(Data!$A$1,MATCH($D70,Data!$CG:$CG,0)-1,MATCH($E70&amp;"/"&amp;V$1,Data!$1:$1,0)-1)))</f>
        <v/>
      </c>
      <c r="W70" s="269" t="str">
        <f ca="1">IF(ISERROR(OFFSET(Data!$A$1,MATCH($D70,Data!$CG:$CG,0)-1,MATCH($E70&amp;"/"&amp;W$1,Data!$1:$1,0)-1))=TRUE,"",IF(OFFSET(Data!$A$1,MATCH($D70,Data!$CG:$CG,0)-1,MATCH($E70&amp;"/"&amp;W$1,Data!$1:$1,0)-1)=0,"",OFFSET(Data!$A$1,MATCH($D70,Data!$CG:$CG,0)-1,MATCH($E70&amp;"/"&amp;W$1,Data!$1:$1,0)-1)))</f>
        <v/>
      </c>
      <c r="X70" s="252" t="str">
        <f ca="1">IF(ISERROR(OFFSET(Data!$A$1,MATCH($D70,Data!$CG:$CG,0)-1,MATCH($E70&amp;"/"&amp;X$1,Data!$1:$1,0)-1))=TRUE,"",IF(OFFSET(Data!$A$1,MATCH($D70,Data!$CG:$CG,0)-1,MATCH($E70&amp;"/"&amp;X$1,Data!$1:$1,0)-1)=0,"",OFFSET(Data!$A$1,MATCH($D70,Data!$CG:$CG,0)-1,MATCH($E70&amp;"/"&amp;X$1,Data!$1:$1,0)-1)))</f>
        <v/>
      </c>
      <c r="Y70" s="252" t="str">
        <f ca="1">IF(ISERROR(OFFSET(Data!$A$1,MATCH($D70,Data!$CG:$CG,0)-1,MATCH($E70&amp;"/"&amp;Y$1,Data!$1:$1,0)-1))=TRUE,"",IF(OFFSET(Data!$A$1,MATCH($D70,Data!$CG:$CG,0)-1,MATCH($E70&amp;"/"&amp;Y$1,Data!$1:$1,0)-1)=0,"",OFFSET(Data!$A$1,MATCH($D70,Data!$CG:$CG,0)-1,MATCH($E70&amp;"/"&amp;Y$1,Data!$1:$1,0)-1)))</f>
        <v/>
      </c>
      <c r="Z70" s="252" t="str">
        <f ca="1">IF(ISERROR(OFFSET(Data!$A$1,MATCH($D70,Data!$CG:$CG,0)-1,MATCH($E70&amp;"/"&amp;Z$1,Data!$1:$1,0)-1))=TRUE,"",IF(OFFSET(Data!$A$1,MATCH($D70,Data!$CG:$CG,0)-1,MATCH($E70&amp;"/"&amp;Z$1,Data!$1:$1,0)-1)=0,"",OFFSET(Data!$A$1,MATCH($D70,Data!$CG:$CG,0)-1,MATCH($E70&amp;"/"&amp;Z$1,Data!$1:$1,0)-1)))</f>
        <v/>
      </c>
      <c r="AA70" s="252" t="str">
        <f ca="1">IF(ISERROR(OFFSET(Data!$A$1,MATCH($D70,Data!$CG:$CG,0)-1,MATCH($E70&amp;"/"&amp;AA$1,Data!$1:$1,0)-1))=TRUE,"",IF(OFFSET(Data!$A$1,MATCH($D70,Data!$CG:$CG,0)-1,MATCH($E70&amp;"/"&amp;AA$1,Data!$1:$1,0)-1)=0,"",OFFSET(Data!$A$1,MATCH($D70,Data!$CG:$CG,0)-1,MATCH($E70&amp;"/"&amp;AA$1,Data!$1:$1,0)-1)))</f>
        <v/>
      </c>
      <c r="AB70" s="252" t="str">
        <f ca="1">IF(ISERROR(OFFSET(Data!$A$1,MATCH($D70,Data!$CG:$CG,0)-1,MATCH($E70&amp;"/"&amp;AB$1,Data!$1:$1,0)-1))=TRUE,"",IF(OFFSET(Data!$A$1,MATCH($D70,Data!$CG:$CG,0)-1,MATCH($E70&amp;"/"&amp;AB$1,Data!$1:$1,0)-1)=0,"",OFFSET(Data!$A$1,MATCH($D70,Data!$CG:$CG,0)-1,MATCH($E70&amp;"/"&amp;AB$1,Data!$1:$1,0)-1)))</f>
        <v/>
      </c>
      <c r="AC70" s="252" t="str">
        <f ca="1">IF(ISERROR(OFFSET(Data!$A$1,MATCH($D70,Data!$CG:$CG,0)-1,MATCH($E70&amp;"/"&amp;AC$1,Data!$1:$1,0)-1))=TRUE,"",IF(OFFSET(Data!$A$1,MATCH($D70,Data!$CG:$CG,0)-1,MATCH($E70&amp;"/"&amp;AC$1,Data!$1:$1,0)-1)=0,"",OFFSET(Data!$A$1,MATCH($D70,Data!$CG:$CG,0)-1,MATCH($E70&amp;"/"&amp;AC$1,Data!$1:$1,0)-1)))</f>
        <v/>
      </c>
      <c r="AD70" s="252" t="str">
        <f ca="1">IF(ISERROR(OFFSET(Data!$A$1,MATCH($D70,Data!$CG:$CG,0)-1,MATCH($E70&amp;"/"&amp;AD$1,Data!$1:$1,0)-1))=TRUE,"",IF(OFFSET(Data!$A$1,MATCH($D70,Data!$CG:$CG,0)-1,MATCH($E70&amp;"/"&amp;AD$1,Data!$1:$1,0)-1)=0,"",OFFSET(Data!$A$1,MATCH($D70,Data!$CG:$CG,0)-1,MATCH($E70&amp;"/"&amp;AD$1,Data!$1:$1,0)-1)))</f>
        <v/>
      </c>
      <c r="AE70" s="252" t="str">
        <f ca="1">IF(ISERROR(OFFSET(Data!$A$1,MATCH($D70,Data!$CG:$CG,0)-1,MATCH($E70&amp;"/"&amp;AE$1,Data!$1:$1,0)-1))=TRUE,"",IF(OFFSET(Data!$A$1,MATCH($D70,Data!$CG:$CG,0)-1,MATCH($E70&amp;"/"&amp;AE$1,Data!$1:$1,0)-1)=0,"",OFFSET(Data!$A$1,MATCH($D70,Data!$CG:$CG,0)-1,MATCH($E70&amp;"/"&amp;AE$1,Data!$1:$1,0)-1)))</f>
        <v/>
      </c>
      <c r="AF70" s="253" t="str">
        <f ca="1">IF(ISERROR(OFFSET(Data!$A$1,MATCH($D70,Data!$CG:$CG,0)-1,MATCH($E70&amp;"/"&amp;AF$1,Data!$1:$1,0)-1))=TRUE,"",IF(OFFSET(Data!$A$1,MATCH($D70,Data!$CG:$CG,0)-1,MATCH($E70&amp;"/"&amp;AF$1,Data!$1:$1,0)-1)=0,"",OFFSET(Data!$A$1,MATCH($D70,Data!$CG:$CG,0)-1,MATCH($E70&amp;"/"&amp;AF$1,Data!$1:$1,0)-1)))</f>
        <v/>
      </c>
      <c r="AG70" s="188">
        <f t="shared" ca="1" si="4"/>
        <v>44</v>
      </c>
      <c r="AH70" s="208">
        <f ca="1">SUM(AG69:AG70)</f>
        <v>97</v>
      </c>
    </row>
    <row r="71" spans="1:34" ht="15" hidden="1" customHeight="1" x14ac:dyDescent="0.25">
      <c r="A71" s="446"/>
      <c r="B71" s="469"/>
      <c r="C71" s="472"/>
      <c r="D71" s="50" t="str">
        <f>IF(C71&lt;&gt;"",C71,D70)</f>
        <v>Michael Paulus</v>
      </c>
      <c r="E71" s="51" t="s">
        <v>23</v>
      </c>
      <c r="F71" s="254" t="str">
        <f ca="1">IF(ISERROR(OFFSET(Data!$A$1,MATCH($D71,Data!$CG:$CG,0)-1,MATCH($E71&amp;"/"&amp;F$1,Data!$1:$1,0)-1))=TRUE,"",IF(OFFSET(Data!$A$1,MATCH($D71,Data!$CG:$CG,0)-1,MATCH($E71&amp;"/"&amp;F$1,Data!$1:$1,0)-1)=0,"",OFFSET(Data!$A$1,MATCH($D71,Data!$CG:$CG,0)-1,MATCH($E71&amp;"/"&amp;F$1,Data!$1:$1,0)-1)))</f>
        <v/>
      </c>
      <c r="G71" s="252" t="str">
        <f ca="1">IF(ISERROR(OFFSET(Data!$A$1,MATCH($D71,Data!$CG:$CG,0)-1,MATCH($E71&amp;"/"&amp;G$1,Data!$1:$1,0)-1))=TRUE,"",IF(OFFSET(Data!$A$1,MATCH($D71,Data!$CG:$CG,0)-1,MATCH($E71&amp;"/"&amp;G$1,Data!$1:$1,0)-1)=0,"",OFFSET(Data!$A$1,MATCH($D71,Data!$CG:$CG,0)-1,MATCH($E71&amp;"/"&amp;G$1,Data!$1:$1,0)-1)))</f>
        <v/>
      </c>
      <c r="H71" s="252" t="str">
        <f ca="1">IF(ISERROR(OFFSET(Data!$A$1,MATCH($D71,Data!$CG:$CG,0)-1,MATCH($E71&amp;"/"&amp;H$1,Data!$1:$1,0)-1))=TRUE,"",IF(OFFSET(Data!$A$1,MATCH($D71,Data!$CG:$CG,0)-1,MATCH($E71&amp;"/"&amp;H$1,Data!$1:$1,0)-1)=0,"",OFFSET(Data!$A$1,MATCH($D71,Data!$CG:$CG,0)-1,MATCH($E71&amp;"/"&amp;H$1,Data!$1:$1,0)-1)))</f>
        <v/>
      </c>
      <c r="I71" s="252" t="str">
        <f ca="1">IF(ISERROR(OFFSET(Data!$A$1,MATCH($D71,Data!$CG:$CG,0)-1,MATCH($E71&amp;"/"&amp;I$1,Data!$1:$1,0)-1))=TRUE,"",IF(OFFSET(Data!$A$1,MATCH($D71,Data!$CG:$CG,0)-1,MATCH($E71&amp;"/"&amp;I$1,Data!$1:$1,0)-1)=0,"",OFFSET(Data!$A$1,MATCH($D71,Data!$CG:$CG,0)-1,MATCH($E71&amp;"/"&amp;I$1,Data!$1:$1,0)-1)))</f>
        <v/>
      </c>
      <c r="J71" s="252" t="str">
        <f ca="1">IF(ISERROR(OFFSET(Data!$A$1,MATCH($D71,Data!$CG:$CG,0)-1,MATCH($E71&amp;"/"&amp;J$1,Data!$1:$1,0)-1))=TRUE,"",IF(OFFSET(Data!$A$1,MATCH($D71,Data!$CG:$CG,0)-1,MATCH($E71&amp;"/"&amp;J$1,Data!$1:$1,0)-1)=0,"",OFFSET(Data!$A$1,MATCH($D71,Data!$CG:$CG,0)-1,MATCH($E71&amp;"/"&amp;J$1,Data!$1:$1,0)-1)))</f>
        <v/>
      </c>
      <c r="K71" s="252" t="str">
        <f ca="1">IF(ISERROR(OFFSET(Data!$A$1,MATCH($D71,Data!$CG:$CG,0)-1,MATCH($E71&amp;"/"&amp;K$1,Data!$1:$1,0)-1))=TRUE,"",IF(OFFSET(Data!$A$1,MATCH($D71,Data!$CG:$CG,0)-1,MATCH($E71&amp;"/"&amp;K$1,Data!$1:$1,0)-1)=0,"",OFFSET(Data!$A$1,MATCH($D71,Data!$CG:$CG,0)-1,MATCH($E71&amp;"/"&amp;K$1,Data!$1:$1,0)-1)))</f>
        <v/>
      </c>
      <c r="L71" s="252" t="str">
        <f ca="1">IF(ISERROR(OFFSET(Data!$A$1,MATCH($D71,Data!$CG:$CG,0)-1,MATCH($E71&amp;"/"&amp;L$1,Data!$1:$1,0)-1))=TRUE,"",IF(OFFSET(Data!$A$1,MATCH($D71,Data!$CG:$CG,0)-1,MATCH($E71&amp;"/"&amp;L$1,Data!$1:$1,0)-1)=0,"",OFFSET(Data!$A$1,MATCH($D71,Data!$CG:$CG,0)-1,MATCH($E71&amp;"/"&amp;L$1,Data!$1:$1,0)-1)))</f>
        <v/>
      </c>
      <c r="M71" s="252" t="str">
        <f ca="1">IF(ISERROR(OFFSET(Data!$A$1,MATCH($D71,Data!$CG:$CG,0)-1,MATCH($E71&amp;"/"&amp;M$1,Data!$1:$1,0)-1))=TRUE,"",IF(OFFSET(Data!$A$1,MATCH($D71,Data!$CG:$CG,0)-1,MATCH($E71&amp;"/"&amp;M$1,Data!$1:$1,0)-1)=0,"",OFFSET(Data!$A$1,MATCH($D71,Data!$CG:$CG,0)-1,MATCH($E71&amp;"/"&amp;M$1,Data!$1:$1,0)-1)))</f>
        <v/>
      </c>
      <c r="N71" s="252" t="str">
        <f ca="1">IF(ISERROR(OFFSET(Data!$A$1,MATCH($D71,Data!$CG:$CG,0)-1,MATCH($E71&amp;"/"&amp;N$1,Data!$1:$1,0)-1))=TRUE,"",IF(OFFSET(Data!$A$1,MATCH($D71,Data!$CG:$CG,0)-1,MATCH($E71&amp;"/"&amp;N$1,Data!$1:$1,0)-1)=0,"",OFFSET(Data!$A$1,MATCH($D71,Data!$CG:$CG,0)-1,MATCH($E71&amp;"/"&amp;N$1,Data!$1:$1,0)-1)))</f>
        <v/>
      </c>
      <c r="O71" s="252" t="str">
        <f ca="1">IF(ISERROR(OFFSET(Data!$A$1,MATCH($D71,Data!$CG:$CG,0)-1,MATCH($E71&amp;"/"&amp;O$1,Data!$1:$1,0)-1))=TRUE,"",IF(OFFSET(Data!$A$1,MATCH($D71,Data!$CG:$CG,0)-1,MATCH($E71&amp;"/"&amp;O$1,Data!$1:$1,0)-1)=0,"",OFFSET(Data!$A$1,MATCH($D71,Data!$CG:$CG,0)-1,MATCH($E71&amp;"/"&amp;O$1,Data!$1:$1,0)-1)))</f>
        <v/>
      </c>
      <c r="P71" s="252" t="str">
        <f ca="1">IF(ISERROR(OFFSET(Data!$A$1,MATCH($D71,Data!$CG:$CG,0)-1,MATCH($E71&amp;"/"&amp;P$1,Data!$1:$1,0)-1))=TRUE,"",IF(OFFSET(Data!$A$1,MATCH($D71,Data!$CG:$CG,0)-1,MATCH($E71&amp;"/"&amp;P$1,Data!$1:$1,0)-1)=0,"",OFFSET(Data!$A$1,MATCH($D71,Data!$CG:$CG,0)-1,MATCH($E71&amp;"/"&amp;P$1,Data!$1:$1,0)-1)))</f>
        <v/>
      </c>
      <c r="Q71" s="252" t="str">
        <f ca="1">IF(ISERROR(OFFSET(Data!$A$1,MATCH($D71,Data!$CG:$CG,0)-1,MATCH($E71&amp;"/"&amp;Q$1,Data!$1:$1,0)-1))=TRUE,"",IF(OFFSET(Data!$A$1,MATCH($D71,Data!$CG:$CG,0)-1,MATCH($E71&amp;"/"&amp;Q$1,Data!$1:$1,0)-1)=0,"",OFFSET(Data!$A$1,MATCH($D71,Data!$CG:$CG,0)-1,MATCH($E71&amp;"/"&amp;Q$1,Data!$1:$1,0)-1)))</f>
        <v/>
      </c>
      <c r="R71" s="252" t="str">
        <f ca="1">IF(ISERROR(OFFSET(Data!$A$1,MATCH($D71,Data!$CG:$CG,0)-1,MATCH($E71&amp;"/"&amp;R$1,Data!$1:$1,0)-1))=TRUE,"",IF(OFFSET(Data!$A$1,MATCH($D71,Data!$CG:$CG,0)-1,MATCH($E71&amp;"/"&amp;R$1,Data!$1:$1,0)-1)=0,"",OFFSET(Data!$A$1,MATCH($D71,Data!$CG:$CG,0)-1,MATCH($E71&amp;"/"&amp;R$1,Data!$1:$1,0)-1)))</f>
        <v/>
      </c>
      <c r="S71" s="252" t="str">
        <f ca="1">IF(ISERROR(OFFSET(Data!$A$1,MATCH($D71,Data!$CG:$CG,0)-1,MATCH($E71&amp;"/"&amp;S$1,Data!$1:$1,0)-1))=TRUE,"",IF(OFFSET(Data!$A$1,MATCH($D71,Data!$CG:$CG,0)-1,MATCH($E71&amp;"/"&amp;S$1,Data!$1:$1,0)-1)=0,"",OFFSET(Data!$A$1,MATCH($D71,Data!$CG:$CG,0)-1,MATCH($E71&amp;"/"&amp;S$1,Data!$1:$1,0)-1)))</f>
        <v/>
      </c>
      <c r="T71" s="252" t="str">
        <f ca="1">IF(ISERROR(OFFSET(Data!$A$1,MATCH($D71,Data!$CG:$CG,0)-1,MATCH($E71&amp;"/"&amp;T$1,Data!$1:$1,0)-1))=TRUE,"",IF(OFFSET(Data!$A$1,MATCH($D71,Data!$CG:$CG,0)-1,MATCH($E71&amp;"/"&amp;T$1,Data!$1:$1,0)-1)=0,"",OFFSET(Data!$A$1,MATCH($D71,Data!$CG:$CG,0)-1,MATCH($E71&amp;"/"&amp;T$1,Data!$1:$1,0)-1)))</f>
        <v/>
      </c>
      <c r="U71" s="252" t="str">
        <f ca="1">IF(ISERROR(OFFSET(Data!$A$1,MATCH($D71,Data!$CG:$CG,0)-1,MATCH($E71&amp;"/"&amp;U$1,Data!$1:$1,0)-1))=TRUE,"",IF(OFFSET(Data!$A$1,MATCH($D71,Data!$CG:$CG,0)-1,MATCH($E71&amp;"/"&amp;U$1,Data!$1:$1,0)-1)=0,"",OFFSET(Data!$A$1,MATCH($D71,Data!$CG:$CG,0)-1,MATCH($E71&amp;"/"&amp;U$1,Data!$1:$1,0)-1)))</f>
        <v/>
      </c>
      <c r="V71" s="252" t="str">
        <f ca="1">IF(ISERROR(OFFSET(Data!$A$1,MATCH($D71,Data!$CG:$CG,0)-1,MATCH($E71&amp;"/"&amp;V$1,Data!$1:$1,0)-1))=TRUE,"",IF(OFFSET(Data!$A$1,MATCH($D71,Data!$CG:$CG,0)-1,MATCH($E71&amp;"/"&amp;V$1,Data!$1:$1,0)-1)=0,"",OFFSET(Data!$A$1,MATCH($D71,Data!$CG:$CG,0)-1,MATCH($E71&amp;"/"&amp;V$1,Data!$1:$1,0)-1)))</f>
        <v/>
      </c>
      <c r="W71" s="269" t="str">
        <f ca="1">IF(ISERROR(OFFSET(Data!$A$1,MATCH($D71,Data!$CG:$CG,0)-1,MATCH($E71&amp;"/"&amp;W$1,Data!$1:$1,0)-1))=TRUE,"",IF(OFFSET(Data!$A$1,MATCH($D71,Data!$CG:$CG,0)-1,MATCH($E71&amp;"/"&amp;W$1,Data!$1:$1,0)-1)=0,"",OFFSET(Data!$A$1,MATCH($D71,Data!$CG:$CG,0)-1,MATCH($E71&amp;"/"&amp;W$1,Data!$1:$1,0)-1)))</f>
        <v/>
      </c>
      <c r="X71" s="252" t="str">
        <f ca="1">IF(ISERROR(OFFSET(Data!$A$1,MATCH($D71,Data!$CG:$CG,0)-1,MATCH($E71&amp;"/"&amp;X$1,Data!$1:$1,0)-1))=TRUE,"",IF(OFFSET(Data!$A$1,MATCH($D71,Data!$CG:$CG,0)-1,MATCH($E71&amp;"/"&amp;X$1,Data!$1:$1,0)-1)=0,"",OFFSET(Data!$A$1,MATCH($D71,Data!$CG:$CG,0)-1,MATCH($E71&amp;"/"&amp;X$1,Data!$1:$1,0)-1)))</f>
        <v/>
      </c>
      <c r="Y71" s="252" t="str">
        <f ca="1">IF(ISERROR(OFFSET(Data!$A$1,MATCH($D71,Data!$CG:$CG,0)-1,MATCH($E71&amp;"/"&amp;Y$1,Data!$1:$1,0)-1))=TRUE,"",IF(OFFSET(Data!$A$1,MATCH($D71,Data!$CG:$CG,0)-1,MATCH($E71&amp;"/"&amp;Y$1,Data!$1:$1,0)-1)=0,"",OFFSET(Data!$A$1,MATCH($D71,Data!$CG:$CG,0)-1,MATCH($E71&amp;"/"&amp;Y$1,Data!$1:$1,0)-1)))</f>
        <v/>
      </c>
      <c r="Z71" s="252" t="str">
        <f ca="1">IF(ISERROR(OFFSET(Data!$A$1,MATCH($D71,Data!$CG:$CG,0)-1,MATCH($E71&amp;"/"&amp;Z$1,Data!$1:$1,0)-1))=TRUE,"",IF(OFFSET(Data!$A$1,MATCH($D71,Data!$CG:$CG,0)-1,MATCH($E71&amp;"/"&amp;Z$1,Data!$1:$1,0)-1)=0,"",OFFSET(Data!$A$1,MATCH($D71,Data!$CG:$CG,0)-1,MATCH($E71&amp;"/"&amp;Z$1,Data!$1:$1,0)-1)))</f>
        <v/>
      </c>
      <c r="AA71" s="252" t="str">
        <f ca="1">IF(ISERROR(OFFSET(Data!$A$1,MATCH($D71,Data!$CG:$CG,0)-1,MATCH($E71&amp;"/"&amp;AA$1,Data!$1:$1,0)-1))=TRUE,"",IF(OFFSET(Data!$A$1,MATCH($D71,Data!$CG:$CG,0)-1,MATCH($E71&amp;"/"&amp;AA$1,Data!$1:$1,0)-1)=0,"",OFFSET(Data!$A$1,MATCH($D71,Data!$CG:$CG,0)-1,MATCH($E71&amp;"/"&amp;AA$1,Data!$1:$1,0)-1)))</f>
        <v/>
      </c>
      <c r="AB71" s="252" t="str">
        <f ca="1">IF(ISERROR(OFFSET(Data!$A$1,MATCH($D71,Data!$CG:$CG,0)-1,MATCH($E71&amp;"/"&amp;AB$1,Data!$1:$1,0)-1))=TRUE,"",IF(OFFSET(Data!$A$1,MATCH($D71,Data!$CG:$CG,0)-1,MATCH($E71&amp;"/"&amp;AB$1,Data!$1:$1,0)-1)=0,"",OFFSET(Data!$A$1,MATCH($D71,Data!$CG:$CG,0)-1,MATCH($E71&amp;"/"&amp;AB$1,Data!$1:$1,0)-1)))</f>
        <v/>
      </c>
      <c r="AC71" s="252" t="str">
        <f ca="1">IF(ISERROR(OFFSET(Data!$A$1,MATCH($D71,Data!$CG:$CG,0)-1,MATCH($E71&amp;"/"&amp;AC$1,Data!$1:$1,0)-1))=TRUE,"",IF(OFFSET(Data!$A$1,MATCH($D71,Data!$CG:$CG,0)-1,MATCH($E71&amp;"/"&amp;AC$1,Data!$1:$1,0)-1)=0,"",OFFSET(Data!$A$1,MATCH($D71,Data!$CG:$CG,0)-1,MATCH($E71&amp;"/"&amp;AC$1,Data!$1:$1,0)-1)))</f>
        <v/>
      </c>
      <c r="AD71" s="252" t="str">
        <f ca="1">IF(ISERROR(OFFSET(Data!$A$1,MATCH($D71,Data!$CG:$CG,0)-1,MATCH($E71&amp;"/"&amp;AD$1,Data!$1:$1,0)-1))=TRUE,"",IF(OFFSET(Data!$A$1,MATCH($D71,Data!$CG:$CG,0)-1,MATCH($E71&amp;"/"&amp;AD$1,Data!$1:$1,0)-1)=0,"",OFFSET(Data!$A$1,MATCH($D71,Data!$CG:$CG,0)-1,MATCH($E71&amp;"/"&amp;AD$1,Data!$1:$1,0)-1)))</f>
        <v/>
      </c>
      <c r="AE71" s="252" t="str">
        <f ca="1">IF(ISERROR(OFFSET(Data!$A$1,MATCH($D71,Data!$CG:$CG,0)-1,MATCH($E71&amp;"/"&amp;AE$1,Data!$1:$1,0)-1))=TRUE,"",IF(OFFSET(Data!$A$1,MATCH($D71,Data!$CG:$CG,0)-1,MATCH($E71&amp;"/"&amp;AE$1,Data!$1:$1,0)-1)=0,"",OFFSET(Data!$A$1,MATCH($D71,Data!$CG:$CG,0)-1,MATCH($E71&amp;"/"&amp;AE$1,Data!$1:$1,0)-1)))</f>
        <v/>
      </c>
      <c r="AF71" s="253" t="str">
        <f ca="1">IF(ISERROR(OFFSET(Data!$A$1,MATCH($D71,Data!$CG:$CG,0)-1,MATCH($E71&amp;"/"&amp;AF$1,Data!$1:$1,0)-1))=TRUE,"",IF(OFFSET(Data!$A$1,MATCH($D71,Data!$CG:$CG,0)-1,MATCH($E71&amp;"/"&amp;AF$1,Data!$1:$1,0)-1)=0,"",OFFSET(Data!$A$1,MATCH($D71,Data!$CG:$CG,0)-1,MATCH($E71&amp;"/"&amp;AF$1,Data!$1:$1,0)-1)))</f>
        <v/>
      </c>
      <c r="AG71" s="188">
        <f t="shared" ca="1" si="4"/>
        <v>0</v>
      </c>
      <c r="AH71" s="208">
        <f ca="1">SUM(AG69:AG71)</f>
        <v>97</v>
      </c>
    </row>
    <row r="72" spans="1:34" ht="15.75" hidden="1" customHeight="1" x14ac:dyDescent="0.25">
      <c r="A72" s="446"/>
      <c r="B72" s="469"/>
      <c r="C72" s="472"/>
      <c r="D72" s="50" t="str">
        <f>IF(C72&lt;&gt;"",C72,D71)</f>
        <v>Michael Paulus</v>
      </c>
      <c r="E72" s="51" t="s">
        <v>24</v>
      </c>
      <c r="F72" s="254" t="str">
        <f ca="1">IF(ISERROR(OFFSET(Data!$A$1,MATCH($D72,Data!$CG:$CG,0)-1,MATCH($E72&amp;"/"&amp;F$1,Data!$1:$1,0)-1))=TRUE,"",IF(OFFSET(Data!$A$1,MATCH($D72,Data!$CG:$CG,0)-1,MATCH($E72&amp;"/"&amp;F$1,Data!$1:$1,0)-1)=0,"",OFFSET(Data!$A$1,MATCH($D72,Data!$CG:$CG,0)-1,MATCH($E72&amp;"/"&amp;F$1,Data!$1:$1,0)-1)))</f>
        <v/>
      </c>
      <c r="G72" s="252" t="str">
        <f ca="1">IF(ISERROR(OFFSET(Data!$A$1,MATCH($D72,Data!$CG:$CG,0)-1,MATCH($E72&amp;"/"&amp;G$1,Data!$1:$1,0)-1))=TRUE,"",IF(OFFSET(Data!$A$1,MATCH($D72,Data!$CG:$CG,0)-1,MATCH($E72&amp;"/"&amp;G$1,Data!$1:$1,0)-1)=0,"",OFFSET(Data!$A$1,MATCH($D72,Data!$CG:$CG,0)-1,MATCH($E72&amp;"/"&amp;G$1,Data!$1:$1,0)-1)))</f>
        <v/>
      </c>
      <c r="H72" s="252" t="str">
        <f ca="1">IF(ISERROR(OFFSET(Data!$A$1,MATCH($D72,Data!$CG:$CG,0)-1,MATCH($E72&amp;"/"&amp;H$1,Data!$1:$1,0)-1))=TRUE,"",IF(OFFSET(Data!$A$1,MATCH($D72,Data!$CG:$CG,0)-1,MATCH($E72&amp;"/"&amp;H$1,Data!$1:$1,0)-1)=0,"",OFFSET(Data!$A$1,MATCH($D72,Data!$CG:$CG,0)-1,MATCH($E72&amp;"/"&amp;H$1,Data!$1:$1,0)-1)))</f>
        <v/>
      </c>
      <c r="I72" s="252" t="str">
        <f ca="1">IF(ISERROR(OFFSET(Data!$A$1,MATCH($D72,Data!$CG:$CG,0)-1,MATCH($E72&amp;"/"&amp;I$1,Data!$1:$1,0)-1))=TRUE,"",IF(OFFSET(Data!$A$1,MATCH($D72,Data!$CG:$CG,0)-1,MATCH($E72&amp;"/"&amp;I$1,Data!$1:$1,0)-1)=0,"",OFFSET(Data!$A$1,MATCH($D72,Data!$CG:$CG,0)-1,MATCH($E72&amp;"/"&amp;I$1,Data!$1:$1,0)-1)))</f>
        <v/>
      </c>
      <c r="J72" s="252" t="str">
        <f ca="1">IF(ISERROR(OFFSET(Data!$A$1,MATCH($D72,Data!$CG:$CG,0)-1,MATCH($E72&amp;"/"&amp;J$1,Data!$1:$1,0)-1))=TRUE,"",IF(OFFSET(Data!$A$1,MATCH($D72,Data!$CG:$CG,0)-1,MATCH($E72&amp;"/"&amp;J$1,Data!$1:$1,0)-1)=0,"",OFFSET(Data!$A$1,MATCH($D72,Data!$CG:$CG,0)-1,MATCH($E72&amp;"/"&amp;J$1,Data!$1:$1,0)-1)))</f>
        <v/>
      </c>
      <c r="K72" s="252" t="str">
        <f ca="1">IF(ISERROR(OFFSET(Data!$A$1,MATCH($D72,Data!$CG:$CG,0)-1,MATCH($E72&amp;"/"&amp;K$1,Data!$1:$1,0)-1))=TRUE,"",IF(OFFSET(Data!$A$1,MATCH($D72,Data!$CG:$CG,0)-1,MATCH($E72&amp;"/"&amp;K$1,Data!$1:$1,0)-1)=0,"",OFFSET(Data!$A$1,MATCH($D72,Data!$CG:$CG,0)-1,MATCH($E72&amp;"/"&amp;K$1,Data!$1:$1,0)-1)))</f>
        <v/>
      </c>
      <c r="L72" s="252" t="str">
        <f ca="1">IF(ISERROR(OFFSET(Data!$A$1,MATCH($D72,Data!$CG:$CG,0)-1,MATCH($E72&amp;"/"&amp;L$1,Data!$1:$1,0)-1))=TRUE,"",IF(OFFSET(Data!$A$1,MATCH($D72,Data!$CG:$CG,0)-1,MATCH($E72&amp;"/"&amp;L$1,Data!$1:$1,0)-1)=0,"",OFFSET(Data!$A$1,MATCH($D72,Data!$CG:$CG,0)-1,MATCH($E72&amp;"/"&amp;L$1,Data!$1:$1,0)-1)))</f>
        <v/>
      </c>
      <c r="M72" s="252" t="str">
        <f ca="1">IF(ISERROR(OFFSET(Data!$A$1,MATCH($D72,Data!$CG:$CG,0)-1,MATCH($E72&amp;"/"&amp;M$1,Data!$1:$1,0)-1))=TRUE,"",IF(OFFSET(Data!$A$1,MATCH($D72,Data!$CG:$CG,0)-1,MATCH($E72&amp;"/"&amp;M$1,Data!$1:$1,0)-1)=0,"",OFFSET(Data!$A$1,MATCH($D72,Data!$CG:$CG,0)-1,MATCH($E72&amp;"/"&amp;M$1,Data!$1:$1,0)-1)))</f>
        <v/>
      </c>
      <c r="N72" s="252" t="str">
        <f ca="1">IF(ISERROR(OFFSET(Data!$A$1,MATCH($D72,Data!$CG:$CG,0)-1,MATCH($E72&amp;"/"&amp;N$1,Data!$1:$1,0)-1))=TRUE,"",IF(OFFSET(Data!$A$1,MATCH($D72,Data!$CG:$CG,0)-1,MATCH($E72&amp;"/"&amp;N$1,Data!$1:$1,0)-1)=0,"",OFFSET(Data!$A$1,MATCH($D72,Data!$CG:$CG,0)-1,MATCH($E72&amp;"/"&amp;N$1,Data!$1:$1,0)-1)))</f>
        <v/>
      </c>
      <c r="O72" s="252" t="str">
        <f ca="1">IF(ISERROR(OFFSET(Data!$A$1,MATCH($D72,Data!$CG:$CG,0)-1,MATCH($E72&amp;"/"&amp;O$1,Data!$1:$1,0)-1))=TRUE,"",IF(OFFSET(Data!$A$1,MATCH($D72,Data!$CG:$CG,0)-1,MATCH($E72&amp;"/"&amp;O$1,Data!$1:$1,0)-1)=0,"",OFFSET(Data!$A$1,MATCH($D72,Data!$CG:$CG,0)-1,MATCH($E72&amp;"/"&amp;O$1,Data!$1:$1,0)-1)))</f>
        <v/>
      </c>
      <c r="P72" s="252" t="str">
        <f ca="1">IF(ISERROR(OFFSET(Data!$A$1,MATCH($D72,Data!$CG:$CG,0)-1,MATCH($E72&amp;"/"&amp;P$1,Data!$1:$1,0)-1))=TRUE,"",IF(OFFSET(Data!$A$1,MATCH($D72,Data!$CG:$CG,0)-1,MATCH($E72&amp;"/"&amp;P$1,Data!$1:$1,0)-1)=0,"",OFFSET(Data!$A$1,MATCH($D72,Data!$CG:$CG,0)-1,MATCH($E72&amp;"/"&amp;P$1,Data!$1:$1,0)-1)))</f>
        <v/>
      </c>
      <c r="Q72" s="252" t="str">
        <f ca="1">IF(ISERROR(OFFSET(Data!$A$1,MATCH($D72,Data!$CG:$CG,0)-1,MATCH($E72&amp;"/"&amp;Q$1,Data!$1:$1,0)-1))=TRUE,"",IF(OFFSET(Data!$A$1,MATCH($D72,Data!$CG:$CG,0)-1,MATCH($E72&amp;"/"&amp;Q$1,Data!$1:$1,0)-1)=0,"",OFFSET(Data!$A$1,MATCH($D72,Data!$CG:$CG,0)-1,MATCH($E72&amp;"/"&amp;Q$1,Data!$1:$1,0)-1)))</f>
        <v/>
      </c>
      <c r="R72" s="252" t="str">
        <f ca="1">IF(ISERROR(OFFSET(Data!$A$1,MATCH($D72,Data!$CG:$CG,0)-1,MATCH($E72&amp;"/"&amp;R$1,Data!$1:$1,0)-1))=TRUE,"",IF(OFFSET(Data!$A$1,MATCH($D72,Data!$CG:$CG,0)-1,MATCH($E72&amp;"/"&amp;R$1,Data!$1:$1,0)-1)=0,"",OFFSET(Data!$A$1,MATCH($D72,Data!$CG:$CG,0)-1,MATCH($E72&amp;"/"&amp;R$1,Data!$1:$1,0)-1)))</f>
        <v/>
      </c>
      <c r="S72" s="252" t="str">
        <f ca="1">IF(ISERROR(OFFSET(Data!$A$1,MATCH($D72,Data!$CG:$CG,0)-1,MATCH($E72&amp;"/"&amp;S$1,Data!$1:$1,0)-1))=TRUE,"",IF(OFFSET(Data!$A$1,MATCH($D72,Data!$CG:$CG,0)-1,MATCH($E72&amp;"/"&amp;S$1,Data!$1:$1,0)-1)=0,"",OFFSET(Data!$A$1,MATCH($D72,Data!$CG:$CG,0)-1,MATCH($E72&amp;"/"&amp;S$1,Data!$1:$1,0)-1)))</f>
        <v/>
      </c>
      <c r="T72" s="252" t="str">
        <f ca="1">IF(ISERROR(OFFSET(Data!$A$1,MATCH($D72,Data!$CG:$CG,0)-1,MATCH($E72&amp;"/"&amp;T$1,Data!$1:$1,0)-1))=TRUE,"",IF(OFFSET(Data!$A$1,MATCH($D72,Data!$CG:$CG,0)-1,MATCH($E72&amp;"/"&amp;T$1,Data!$1:$1,0)-1)=0,"",OFFSET(Data!$A$1,MATCH($D72,Data!$CG:$CG,0)-1,MATCH($E72&amp;"/"&amp;T$1,Data!$1:$1,0)-1)))</f>
        <v/>
      </c>
      <c r="U72" s="252" t="str">
        <f ca="1">IF(ISERROR(OFFSET(Data!$A$1,MATCH($D72,Data!$CG:$CG,0)-1,MATCH($E72&amp;"/"&amp;U$1,Data!$1:$1,0)-1))=TRUE,"",IF(OFFSET(Data!$A$1,MATCH($D72,Data!$CG:$CG,0)-1,MATCH($E72&amp;"/"&amp;U$1,Data!$1:$1,0)-1)=0,"",OFFSET(Data!$A$1,MATCH($D72,Data!$CG:$CG,0)-1,MATCH($E72&amp;"/"&amp;U$1,Data!$1:$1,0)-1)))</f>
        <v/>
      </c>
      <c r="V72" s="252" t="str">
        <f ca="1">IF(ISERROR(OFFSET(Data!$A$1,MATCH($D72,Data!$CG:$CG,0)-1,MATCH($E72&amp;"/"&amp;V$1,Data!$1:$1,0)-1))=TRUE,"",IF(OFFSET(Data!$A$1,MATCH($D72,Data!$CG:$CG,0)-1,MATCH($E72&amp;"/"&amp;V$1,Data!$1:$1,0)-1)=0,"",OFFSET(Data!$A$1,MATCH($D72,Data!$CG:$CG,0)-1,MATCH($E72&amp;"/"&amp;V$1,Data!$1:$1,0)-1)))</f>
        <v/>
      </c>
      <c r="W72" s="269" t="str">
        <f ca="1">IF(ISERROR(OFFSET(Data!$A$1,MATCH($D72,Data!$CG:$CG,0)-1,MATCH($E72&amp;"/"&amp;W$1,Data!$1:$1,0)-1))=TRUE,"",IF(OFFSET(Data!$A$1,MATCH($D72,Data!$CG:$CG,0)-1,MATCH($E72&amp;"/"&amp;W$1,Data!$1:$1,0)-1)=0,"",OFFSET(Data!$A$1,MATCH($D72,Data!$CG:$CG,0)-1,MATCH($E72&amp;"/"&amp;W$1,Data!$1:$1,0)-1)))</f>
        <v/>
      </c>
      <c r="X72" s="252" t="str">
        <f ca="1">IF(ISERROR(OFFSET(Data!$A$1,MATCH($D72,Data!$CG:$CG,0)-1,MATCH($E72&amp;"/"&amp;X$1,Data!$1:$1,0)-1))=TRUE,"",IF(OFFSET(Data!$A$1,MATCH($D72,Data!$CG:$CG,0)-1,MATCH($E72&amp;"/"&amp;X$1,Data!$1:$1,0)-1)=0,"",OFFSET(Data!$A$1,MATCH($D72,Data!$CG:$CG,0)-1,MATCH($E72&amp;"/"&amp;X$1,Data!$1:$1,0)-1)))</f>
        <v/>
      </c>
      <c r="Y72" s="252" t="str">
        <f ca="1">IF(ISERROR(OFFSET(Data!$A$1,MATCH($D72,Data!$CG:$CG,0)-1,MATCH($E72&amp;"/"&amp;Y$1,Data!$1:$1,0)-1))=TRUE,"",IF(OFFSET(Data!$A$1,MATCH($D72,Data!$CG:$CG,0)-1,MATCH($E72&amp;"/"&amp;Y$1,Data!$1:$1,0)-1)=0,"",OFFSET(Data!$A$1,MATCH($D72,Data!$CG:$CG,0)-1,MATCH($E72&amp;"/"&amp;Y$1,Data!$1:$1,0)-1)))</f>
        <v/>
      </c>
      <c r="Z72" s="252" t="str">
        <f ca="1">IF(ISERROR(OFFSET(Data!$A$1,MATCH($D72,Data!$CG:$CG,0)-1,MATCH($E72&amp;"/"&amp;Z$1,Data!$1:$1,0)-1))=TRUE,"",IF(OFFSET(Data!$A$1,MATCH($D72,Data!$CG:$CG,0)-1,MATCH($E72&amp;"/"&amp;Z$1,Data!$1:$1,0)-1)=0,"",OFFSET(Data!$A$1,MATCH($D72,Data!$CG:$CG,0)-1,MATCH($E72&amp;"/"&amp;Z$1,Data!$1:$1,0)-1)))</f>
        <v/>
      </c>
      <c r="AA72" s="252" t="str">
        <f ca="1">IF(ISERROR(OFFSET(Data!$A$1,MATCH($D72,Data!$CG:$CG,0)-1,MATCH($E72&amp;"/"&amp;AA$1,Data!$1:$1,0)-1))=TRUE,"",IF(OFFSET(Data!$A$1,MATCH($D72,Data!$CG:$CG,0)-1,MATCH($E72&amp;"/"&amp;AA$1,Data!$1:$1,0)-1)=0,"",OFFSET(Data!$A$1,MATCH($D72,Data!$CG:$CG,0)-1,MATCH($E72&amp;"/"&amp;AA$1,Data!$1:$1,0)-1)))</f>
        <v/>
      </c>
      <c r="AB72" s="252" t="str">
        <f ca="1">IF(ISERROR(OFFSET(Data!$A$1,MATCH($D72,Data!$CG:$CG,0)-1,MATCH($E72&amp;"/"&amp;AB$1,Data!$1:$1,0)-1))=TRUE,"",IF(OFFSET(Data!$A$1,MATCH($D72,Data!$CG:$CG,0)-1,MATCH($E72&amp;"/"&amp;AB$1,Data!$1:$1,0)-1)=0,"",OFFSET(Data!$A$1,MATCH($D72,Data!$CG:$CG,0)-1,MATCH($E72&amp;"/"&amp;AB$1,Data!$1:$1,0)-1)))</f>
        <v/>
      </c>
      <c r="AC72" s="252" t="str">
        <f ca="1">IF(ISERROR(OFFSET(Data!$A$1,MATCH($D72,Data!$CG:$CG,0)-1,MATCH($E72&amp;"/"&amp;AC$1,Data!$1:$1,0)-1))=TRUE,"",IF(OFFSET(Data!$A$1,MATCH($D72,Data!$CG:$CG,0)-1,MATCH($E72&amp;"/"&amp;AC$1,Data!$1:$1,0)-1)=0,"",OFFSET(Data!$A$1,MATCH($D72,Data!$CG:$CG,0)-1,MATCH($E72&amp;"/"&amp;AC$1,Data!$1:$1,0)-1)))</f>
        <v/>
      </c>
      <c r="AD72" s="252" t="str">
        <f ca="1">IF(ISERROR(OFFSET(Data!$A$1,MATCH($D72,Data!$CG:$CG,0)-1,MATCH($E72&amp;"/"&amp;AD$1,Data!$1:$1,0)-1))=TRUE,"",IF(OFFSET(Data!$A$1,MATCH($D72,Data!$CG:$CG,0)-1,MATCH($E72&amp;"/"&amp;AD$1,Data!$1:$1,0)-1)=0,"",OFFSET(Data!$A$1,MATCH($D72,Data!$CG:$CG,0)-1,MATCH($E72&amp;"/"&amp;AD$1,Data!$1:$1,0)-1)))</f>
        <v/>
      </c>
      <c r="AE72" s="252" t="str">
        <f ca="1">IF(ISERROR(OFFSET(Data!$A$1,MATCH($D72,Data!$CG:$CG,0)-1,MATCH($E72&amp;"/"&amp;AE$1,Data!$1:$1,0)-1))=TRUE,"",IF(OFFSET(Data!$A$1,MATCH($D72,Data!$CG:$CG,0)-1,MATCH($E72&amp;"/"&amp;AE$1,Data!$1:$1,0)-1)=0,"",OFFSET(Data!$A$1,MATCH($D72,Data!$CG:$CG,0)-1,MATCH($E72&amp;"/"&amp;AE$1,Data!$1:$1,0)-1)))</f>
        <v/>
      </c>
      <c r="AF72" s="253" t="str">
        <f ca="1">IF(ISERROR(OFFSET(Data!$A$1,MATCH($D72,Data!$CG:$CG,0)-1,MATCH($E72&amp;"/"&amp;AF$1,Data!$1:$1,0)-1))=TRUE,"",IF(OFFSET(Data!$A$1,MATCH($D72,Data!$CG:$CG,0)-1,MATCH($E72&amp;"/"&amp;AF$1,Data!$1:$1,0)-1)=0,"",OFFSET(Data!$A$1,MATCH($D72,Data!$CG:$CG,0)-1,MATCH($E72&amp;"/"&amp;AF$1,Data!$1:$1,0)-1)))</f>
        <v/>
      </c>
      <c r="AG72" s="188">
        <f t="shared" ca="1" si="4"/>
        <v>0</v>
      </c>
      <c r="AH72" s="208">
        <f ca="1">SUM(AG69:AG72)</f>
        <v>97</v>
      </c>
    </row>
    <row r="73" spans="1:34" ht="15.75" hidden="1" customHeight="1" thickBot="1" x14ac:dyDescent="0.3">
      <c r="A73" s="447"/>
      <c r="B73" s="470"/>
      <c r="C73" s="473"/>
      <c r="D73" s="52" t="str">
        <f>IF(C73&lt;&gt;"",C73,D72)</f>
        <v>Michael Paulus</v>
      </c>
      <c r="E73" s="53" t="s">
        <v>25</v>
      </c>
      <c r="F73" s="255" t="str">
        <f ca="1">IF(ISERROR(OFFSET(Data!$A$1,MATCH($D73,Data!$CG:$CG,0)-1,MATCH($E73&amp;"/"&amp;F$1,Data!$1:$1,0)-1))=TRUE,"",IF(OFFSET(Data!$A$1,MATCH($D73,Data!$CG:$CG,0)-1,MATCH($E73&amp;"/"&amp;F$1,Data!$1:$1,0)-1)=0,"",OFFSET(Data!$A$1,MATCH($D73,Data!$CG:$CG,0)-1,MATCH($E73&amp;"/"&amp;F$1,Data!$1:$1,0)-1)))</f>
        <v/>
      </c>
      <c r="G73" s="256" t="str">
        <f ca="1">IF(ISERROR(OFFSET(Data!$A$1,MATCH($D73,Data!$CG:$CG,0)-1,MATCH($E73&amp;"/"&amp;G$1,Data!$1:$1,0)-1))=TRUE,"",IF(OFFSET(Data!$A$1,MATCH($D73,Data!$CG:$CG,0)-1,MATCH($E73&amp;"/"&amp;G$1,Data!$1:$1,0)-1)=0,"",OFFSET(Data!$A$1,MATCH($D73,Data!$CG:$CG,0)-1,MATCH($E73&amp;"/"&amp;G$1,Data!$1:$1,0)-1)))</f>
        <v/>
      </c>
      <c r="H73" s="256" t="str">
        <f ca="1">IF(ISERROR(OFFSET(Data!$A$1,MATCH($D73,Data!$CG:$CG,0)-1,MATCH($E73&amp;"/"&amp;H$1,Data!$1:$1,0)-1))=TRUE,"",IF(OFFSET(Data!$A$1,MATCH($D73,Data!$CG:$CG,0)-1,MATCH($E73&amp;"/"&amp;H$1,Data!$1:$1,0)-1)=0,"",OFFSET(Data!$A$1,MATCH($D73,Data!$CG:$CG,0)-1,MATCH($E73&amp;"/"&amp;H$1,Data!$1:$1,0)-1)))</f>
        <v/>
      </c>
      <c r="I73" s="256" t="str">
        <f ca="1">IF(ISERROR(OFFSET(Data!$A$1,MATCH($D73,Data!$CG:$CG,0)-1,MATCH($E73&amp;"/"&amp;I$1,Data!$1:$1,0)-1))=TRUE,"",IF(OFFSET(Data!$A$1,MATCH($D73,Data!$CG:$CG,0)-1,MATCH($E73&amp;"/"&amp;I$1,Data!$1:$1,0)-1)=0,"",OFFSET(Data!$A$1,MATCH($D73,Data!$CG:$CG,0)-1,MATCH($E73&amp;"/"&amp;I$1,Data!$1:$1,0)-1)))</f>
        <v/>
      </c>
      <c r="J73" s="256" t="str">
        <f ca="1">IF(ISERROR(OFFSET(Data!$A$1,MATCH($D73,Data!$CG:$CG,0)-1,MATCH($E73&amp;"/"&amp;J$1,Data!$1:$1,0)-1))=TRUE,"",IF(OFFSET(Data!$A$1,MATCH($D73,Data!$CG:$CG,0)-1,MATCH($E73&amp;"/"&amp;J$1,Data!$1:$1,0)-1)=0,"",OFFSET(Data!$A$1,MATCH($D73,Data!$CG:$CG,0)-1,MATCH($E73&amp;"/"&amp;J$1,Data!$1:$1,0)-1)))</f>
        <v/>
      </c>
      <c r="K73" s="256" t="str">
        <f ca="1">IF(ISERROR(OFFSET(Data!$A$1,MATCH($D73,Data!$CG:$CG,0)-1,MATCH($E73&amp;"/"&amp;K$1,Data!$1:$1,0)-1))=TRUE,"",IF(OFFSET(Data!$A$1,MATCH($D73,Data!$CG:$CG,0)-1,MATCH($E73&amp;"/"&amp;K$1,Data!$1:$1,0)-1)=0,"",OFFSET(Data!$A$1,MATCH($D73,Data!$CG:$CG,0)-1,MATCH($E73&amp;"/"&amp;K$1,Data!$1:$1,0)-1)))</f>
        <v/>
      </c>
      <c r="L73" s="256" t="str">
        <f ca="1">IF(ISERROR(OFFSET(Data!$A$1,MATCH($D73,Data!$CG:$CG,0)-1,MATCH($E73&amp;"/"&amp;L$1,Data!$1:$1,0)-1))=TRUE,"",IF(OFFSET(Data!$A$1,MATCH($D73,Data!$CG:$CG,0)-1,MATCH($E73&amp;"/"&amp;L$1,Data!$1:$1,0)-1)=0,"",OFFSET(Data!$A$1,MATCH($D73,Data!$CG:$CG,0)-1,MATCH($E73&amp;"/"&amp;L$1,Data!$1:$1,0)-1)))</f>
        <v/>
      </c>
      <c r="M73" s="256" t="str">
        <f ca="1">IF(ISERROR(OFFSET(Data!$A$1,MATCH($D73,Data!$CG:$CG,0)-1,MATCH($E73&amp;"/"&amp;M$1,Data!$1:$1,0)-1))=TRUE,"",IF(OFFSET(Data!$A$1,MATCH($D73,Data!$CG:$CG,0)-1,MATCH($E73&amp;"/"&amp;M$1,Data!$1:$1,0)-1)=0,"",OFFSET(Data!$A$1,MATCH($D73,Data!$CG:$CG,0)-1,MATCH($E73&amp;"/"&amp;M$1,Data!$1:$1,0)-1)))</f>
        <v/>
      </c>
      <c r="N73" s="256" t="str">
        <f ca="1">IF(ISERROR(OFFSET(Data!$A$1,MATCH($D73,Data!$CG:$CG,0)-1,MATCH($E73&amp;"/"&amp;N$1,Data!$1:$1,0)-1))=TRUE,"",IF(OFFSET(Data!$A$1,MATCH($D73,Data!$CG:$CG,0)-1,MATCH($E73&amp;"/"&amp;N$1,Data!$1:$1,0)-1)=0,"",OFFSET(Data!$A$1,MATCH($D73,Data!$CG:$CG,0)-1,MATCH($E73&amp;"/"&amp;N$1,Data!$1:$1,0)-1)))</f>
        <v/>
      </c>
      <c r="O73" s="256" t="str">
        <f ca="1">IF(ISERROR(OFFSET(Data!$A$1,MATCH($D73,Data!$CG:$CG,0)-1,MATCH($E73&amp;"/"&amp;O$1,Data!$1:$1,0)-1))=TRUE,"",IF(OFFSET(Data!$A$1,MATCH($D73,Data!$CG:$CG,0)-1,MATCH($E73&amp;"/"&amp;O$1,Data!$1:$1,0)-1)=0,"",OFFSET(Data!$A$1,MATCH($D73,Data!$CG:$CG,0)-1,MATCH($E73&amp;"/"&amp;O$1,Data!$1:$1,0)-1)))</f>
        <v/>
      </c>
      <c r="P73" s="256" t="str">
        <f ca="1">IF(ISERROR(OFFSET(Data!$A$1,MATCH($D73,Data!$CG:$CG,0)-1,MATCH($E73&amp;"/"&amp;P$1,Data!$1:$1,0)-1))=TRUE,"",IF(OFFSET(Data!$A$1,MATCH($D73,Data!$CG:$CG,0)-1,MATCH($E73&amp;"/"&amp;P$1,Data!$1:$1,0)-1)=0,"",OFFSET(Data!$A$1,MATCH($D73,Data!$CG:$CG,0)-1,MATCH($E73&amp;"/"&amp;P$1,Data!$1:$1,0)-1)))</f>
        <v/>
      </c>
      <c r="Q73" s="256" t="str">
        <f ca="1">IF(ISERROR(OFFSET(Data!$A$1,MATCH($D73,Data!$CG:$CG,0)-1,MATCH($E73&amp;"/"&amp;Q$1,Data!$1:$1,0)-1))=TRUE,"",IF(OFFSET(Data!$A$1,MATCH($D73,Data!$CG:$CG,0)-1,MATCH($E73&amp;"/"&amp;Q$1,Data!$1:$1,0)-1)=0,"",OFFSET(Data!$A$1,MATCH($D73,Data!$CG:$CG,0)-1,MATCH($E73&amp;"/"&amp;Q$1,Data!$1:$1,0)-1)))</f>
        <v/>
      </c>
      <c r="R73" s="256" t="str">
        <f ca="1">IF(ISERROR(OFFSET(Data!$A$1,MATCH($D73,Data!$CG:$CG,0)-1,MATCH($E73&amp;"/"&amp;R$1,Data!$1:$1,0)-1))=TRUE,"",IF(OFFSET(Data!$A$1,MATCH($D73,Data!$CG:$CG,0)-1,MATCH($E73&amp;"/"&amp;R$1,Data!$1:$1,0)-1)=0,"",OFFSET(Data!$A$1,MATCH($D73,Data!$CG:$CG,0)-1,MATCH($E73&amp;"/"&amp;R$1,Data!$1:$1,0)-1)))</f>
        <v/>
      </c>
      <c r="S73" s="256" t="str">
        <f ca="1">IF(ISERROR(OFFSET(Data!$A$1,MATCH($D73,Data!$CG:$CG,0)-1,MATCH($E73&amp;"/"&amp;S$1,Data!$1:$1,0)-1))=TRUE,"",IF(OFFSET(Data!$A$1,MATCH($D73,Data!$CG:$CG,0)-1,MATCH($E73&amp;"/"&amp;S$1,Data!$1:$1,0)-1)=0,"",OFFSET(Data!$A$1,MATCH($D73,Data!$CG:$CG,0)-1,MATCH($E73&amp;"/"&amp;S$1,Data!$1:$1,0)-1)))</f>
        <v/>
      </c>
      <c r="T73" s="256" t="str">
        <f ca="1">IF(ISERROR(OFFSET(Data!$A$1,MATCH($D73,Data!$CG:$CG,0)-1,MATCH($E73&amp;"/"&amp;T$1,Data!$1:$1,0)-1))=TRUE,"",IF(OFFSET(Data!$A$1,MATCH($D73,Data!$CG:$CG,0)-1,MATCH($E73&amp;"/"&amp;T$1,Data!$1:$1,0)-1)=0,"",OFFSET(Data!$A$1,MATCH($D73,Data!$CG:$CG,0)-1,MATCH($E73&amp;"/"&amp;T$1,Data!$1:$1,0)-1)))</f>
        <v/>
      </c>
      <c r="U73" s="256" t="str">
        <f ca="1">IF(ISERROR(OFFSET(Data!$A$1,MATCH($D73,Data!$CG:$CG,0)-1,MATCH($E73&amp;"/"&amp;U$1,Data!$1:$1,0)-1))=TRUE,"",IF(OFFSET(Data!$A$1,MATCH($D73,Data!$CG:$CG,0)-1,MATCH($E73&amp;"/"&amp;U$1,Data!$1:$1,0)-1)=0,"",OFFSET(Data!$A$1,MATCH($D73,Data!$CG:$CG,0)-1,MATCH($E73&amp;"/"&amp;U$1,Data!$1:$1,0)-1)))</f>
        <v/>
      </c>
      <c r="V73" s="256" t="str">
        <f ca="1">IF(ISERROR(OFFSET(Data!$A$1,MATCH($D73,Data!$CG:$CG,0)-1,MATCH($E73&amp;"/"&amp;V$1,Data!$1:$1,0)-1))=TRUE,"",IF(OFFSET(Data!$A$1,MATCH($D73,Data!$CG:$CG,0)-1,MATCH($E73&amp;"/"&amp;V$1,Data!$1:$1,0)-1)=0,"",OFFSET(Data!$A$1,MATCH($D73,Data!$CG:$CG,0)-1,MATCH($E73&amp;"/"&amp;V$1,Data!$1:$1,0)-1)))</f>
        <v/>
      </c>
      <c r="W73" s="257" t="str">
        <f ca="1">IF(ISERROR(OFFSET(Data!$A$1,MATCH($D73,Data!$CG:$CG,0)-1,MATCH($E73&amp;"/"&amp;W$1,Data!$1:$1,0)-1))=TRUE,"",IF(OFFSET(Data!$A$1,MATCH($D73,Data!$CG:$CG,0)-1,MATCH($E73&amp;"/"&amp;W$1,Data!$1:$1,0)-1)=0,"",OFFSET(Data!$A$1,MATCH($D73,Data!$CG:$CG,0)-1,MATCH($E73&amp;"/"&amp;W$1,Data!$1:$1,0)-1)))</f>
        <v/>
      </c>
      <c r="X73" s="256" t="str">
        <f ca="1">IF(ISERROR(OFFSET(Data!$A$1,MATCH($D73,Data!$CG:$CG,0)-1,MATCH($E73&amp;"/"&amp;X$1,Data!$1:$1,0)-1))=TRUE,"",IF(OFFSET(Data!$A$1,MATCH($D73,Data!$CG:$CG,0)-1,MATCH($E73&amp;"/"&amp;X$1,Data!$1:$1,0)-1)=0,"",OFFSET(Data!$A$1,MATCH($D73,Data!$CG:$CG,0)-1,MATCH($E73&amp;"/"&amp;X$1,Data!$1:$1,0)-1)))</f>
        <v/>
      </c>
      <c r="Y73" s="256" t="str">
        <f ca="1">IF(ISERROR(OFFSET(Data!$A$1,MATCH($D73,Data!$CG:$CG,0)-1,MATCH($E73&amp;"/"&amp;Y$1,Data!$1:$1,0)-1))=TRUE,"",IF(OFFSET(Data!$A$1,MATCH($D73,Data!$CG:$CG,0)-1,MATCH($E73&amp;"/"&amp;Y$1,Data!$1:$1,0)-1)=0,"",OFFSET(Data!$A$1,MATCH($D73,Data!$CG:$CG,0)-1,MATCH($E73&amp;"/"&amp;Y$1,Data!$1:$1,0)-1)))</f>
        <v/>
      </c>
      <c r="Z73" s="256" t="str">
        <f ca="1">IF(ISERROR(OFFSET(Data!$A$1,MATCH($D73,Data!$CG:$CG,0)-1,MATCH($E73&amp;"/"&amp;Z$1,Data!$1:$1,0)-1))=TRUE,"",IF(OFFSET(Data!$A$1,MATCH($D73,Data!$CG:$CG,0)-1,MATCH($E73&amp;"/"&amp;Z$1,Data!$1:$1,0)-1)=0,"",OFFSET(Data!$A$1,MATCH($D73,Data!$CG:$CG,0)-1,MATCH($E73&amp;"/"&amp;Z$1,Data!$1:$1,0)-1)))</f>
        <v/>
      </c>
      <c r="AA73" s="256" t="str">
        <f ca="1">IF(ISERROR(OFFSET(Data!$A$1,MATCH($D73,Data!$CG:$CG,0)-1,MATCH($E73&amp;"/"&amp;AA$1,Data!$1:$1,0)-1))=TRUE,"",IF(OFFSET(Data!$A$1,MATCH($D73,Data!$CG:$CG,0)-1,MATCH($E73&amp;"/"&amp;AA$1,Data!$1:$1,0)-1)=0,"",OFFSET(Data!$A$1,MATCH($D73,Data!$CG:$CG,0)-1,MATCH($E73&amp;"/"&amp;AA$1,Data!$1:$1,0)-1)))</f>
        <v/>
      </c>
      <c r="AB73" s="256" t="str">
        <f ca="1">IF(ISERROR(OFFSET(Data!$A$1,MATCH($D73,Data!$CG:$CG,0)-1,MATCH($E73&amp;"/"&amp;AB$1,Data!$1:$1,0)-1))=TRUE,"",IF(OFFSET(Data!$A$1,MATCH($D73,Data!$CG:$CG,0)-1,MATCH($E73&amp;"/"&amp;AB$1,Data!$1:$1,0)-1)=0,"",OFFSET(Data!$A$1,MATCH($D73,Data!$CG:$CG,0)-1,MATCH($E73&amp;"/"&amp;AB$1,Data!$1:$1,0)-1)))</f>
        <v/>
      </c>
      <c r="AC73" s="256" t="str">
        <f ca="1">IF(ISERROR(OFFSET(Data!$A$1,MATCH($D73,Data!$CG:$CG,0)-1,MATCH($E73&amp;"/"&amp;AC$1,Data!$1:$1,0)-1))=TRUE,"",IF(OFFSET(Data!$A$1,MATCH($D73,Data!$CG:$CG,0)-1,MATCH($E73&amp;"/"&amp;AC$1,Data!$1:$1,0)-1)=0,"",OFFSET(Data!$A$1,MATCH($D73,Data!$CG:$CG,0)-1,MATCH($E73&amp;"/"&amp;AC$1,Data!$1:$1,0)-1)))</f>
        <v/>
      </c>
      <c r="AD73" s="256" t="str">
        <f ca="1">IF(ISERROR(OFFSET(Data!$A$1,MATCH($D73,Data!$CG:$CG,0)-1,MATCH($E73&amp;"/"&amp;AD$1,Data!$1:$1,0)-1))=TRUE,"",IF(OFFSET(Data!$A$1,MATCH($D73,Data!$CG:$CG,0)-1,MATCH($E73&amp;"/"&amp;AD$1,Data!$1:$1,0)-1)=0,"",OFFSET(Data!$A$1,MATCH($D73,Data!$CG:$CG,0)-1,MATCH($E73&amp;"/"&amp;AD$1,Data!$1:$1,0)-1)))</f>
        <v/>
      </c>
      <c r="AE73" s="256" t="str">
        <f ca="1">IF(ISERROR(OFFSET(Data!$A$1,MATCH($D73,Data!$CG:$CG,0)-1,MATCH($E73&amp;"/"&amp;AE$1,Data!$1:$1,0)-1))=TRUE,"",IF(OFFSET(Data!$A$1,MATCH($D73,Data!$CG:$CG,0)-1,MATCH($E73&amp;"/"&amp;AE$1,Data!$1:$1,0)-1)=0,"",OFFSET(Data!$A$1,MATCH($D73,Data!$CG:$CG,0)-1,MATCH($E73&amp;"/"&amp;AE$1,Data!$1:$1,0)-1)))</f>
        <v/>
      </c>
      <c r="AF73" s="258" t="str">
        <f ca="1">IF(ISERROR(OFFSET(Data!$A$1,MATCH($D73,Data!$CG:$CG,0)-1,MATCH($E73&amp;"/"&amp;AF$1,Data!$1:$1,0)-1))=TRUE,"",IF(OFFSET(Data!$A$1,MATCH($D73,Data!$CG:$CG,0)-1,MATCH($E73&amp;"/"&amp;AF$1,Data!$1:$1,0)-1)=0,"",OFFSET(Data!$A$1,MATCH($D73,Data!$CG:$CG,0)-1,MATCH($E73&amp;"/"&amp;AF$1,Data!$1:$1,0)-1)))</f>
        <v/>
      </c>
      <c r="AG73" s="197">
        <f t="shared" ca="1" si="4"/>
        <v>0</v>
      </c>
      <c r="AH73" s="209">
        <f ca="1">SUM(AG69:AG73)</f>
        <v>97</v>
      </c>
    </row>
    <row r="74" spans="1:34" ht="15" customHeight="1" x14ac:dyDescent="0.25">
      <c r="A74" s="445">
        <v>14</v>
      </c>
      <c r="B74" s="468">
        <f>INDEX(Data!CI:CI,MATCH("M"&amp;A74,Data!A:A,0))</f>
        <v>12</v>
      </c>
      <c r="C74" s="471" t="str">
        <f>INDEX(Data!CG:CG,MATCH("M"&amp;A74,Data!A:A,0))</f>
        <v>Michl Priester</v>
      </c>
      <c r="D74" s="48" t="str">
        <f>IF(C74&lt;&gt;"",C74,#REF!)</f>
        <v>Michl Priester</v>
      </c>
      <c r="E74" s="49" t="s">
        <v>21</v>
      </c>
      <c r="F74" s="262">
        <f ca="1">IF(ISERROR(OFFSET(Data!$A$1,MATCH($D74,Data!$CG:$CG,0)-1,MATCH($E74&amp;"/"&amp;F$1,Data!$1:$1,0)-1))=TRUE,"",IF(OFFSET(Data!$A$1,MATCH($D74,Data!$CG:$CG,0)-1,MATCH($E74&amp;"/"&amp;F$1,Data!$1:$1,0)-1)=0,"",OFFSET(Data!$A$1,MATCH($D74,Data!$CG:$CG,0)-1,MATCH($E74&amp;"/"&amp;F$1,Data!$1:$1,0)-1)))</f>
        <v>6</v>
      </c>
      <c r="G74" s="246">
        <f ca="1">IF(ISERROR(OFFSET(Data!$A$1,MATCH($D74,Data!$CG:$CG,0)-1,MATCH($E74&amp;"/"&amp;G$1,Data!$1:$1,0)-1))=TRUE,"",IF(OFFSET(Data!$A$1,MATCH($D74,Data!$CG:$CG,0)-1,MATCH($E74&amp;"/"&amp;G$1,Data!$1:$1,0)-1)=0,"",OFFSET(Data!$A$1,MATCH($D74,Data!$CG:$CG,0)-1,MATCH($E74&amp;"/"&amp;G$1,Data!$1:$1,0)-1)))</f>
        <v>3</v>
      </c>
      <c r="H74" s="263">
        <f ca="1">IF(ISERROR(OFFSET(Data!$A$1,MATCH($D74,Data!$CG:$CG,0)-1,MATCH($E74&amp;"/"&amp;H$1,Data!$1:$1,0)-1))=TRUE,"",IF(OFFSET(Data!$A$1,MATCH($D74,Data!$CG:$CG,0)-1,MATCH($E74&amp;"/"&amp;H$1,Data!$1:$1,0)-1)=0,"",OFFSET(Data!$A$1,MATCH($D74,Data!$CG:$CG,0)-1,MATCH($E74&amp;"/"&amp;H$1,Data!$1:$1,0)-1)))</f>
        <v>5</v>
      </c>
      <c r="I74" s="246">
        <f ca="1">IF(ISERROR(OFFSET(Data!$A$1,MATCH($D74,Data!$CG:$CG,0)-1,MATCH($E74&amp;"/"&amp;I$1,Data!$1:$1,0)-1))=TRUE,"",IF(OFFSET(Data!$A$1,MATCH($D74,Data!$CG:$CG,0)-1,MATCH($E74&amp;"/"&amp;I$1,Data!$1:$1,0)-1)=0,"",OFFSET(Data!$A$1,MATCH($D74,Data!$CG:$CG,0)-1,MATCH($E74&amp;"/"&amp;I$1,Data!$1:$1,0)-1)))</f>
        <v>3</v>
      </c>
      <c r="J74" s="266">
        <f ca="1">IF(ISERROR(OFFSET(Data!$A$1,MATCH($D74,Data!$CG:$CG,0)-1,MATCH($E74&amp;"/"&amp;J$1,Data!$1:$1,0)-1))=TRUE,"",IF(OFFSET(Data!$A$1,MATCH($D74,Data!$CG:$CG,0)-1,MATCH($E74&amp;"/"&amp;J$1,Data!$1:$1,0)-1)=0,"",OFFSET(Data!$A$1,MATCH($D74,Data!$CG:$CG,0)-1,MATCH($E74&amp;"/"&amp;J$1,Data!$1:$1,0)-1)))</f>
        <v>2</v>
      </c>
      <c r="K74" s="246">
        <f ca="1">IF(ISERROR(OFFSET(Data!$A$1,MATCH($D74,Data!$CG:$CG,0)-1,MATCH($E74&amp;"/"&amp;K$1,Data!$1:$1,0)-1))=TRUE,"",IF(OFFSET(Data!$A$1,MATCH($D74,Data!$CG:$CG,0)-1,MATCH($E74&amp;"/"&amp;K$1,Data!$1:$1,0)-1)=0,"",OFFSET(Data!$A$1,MATCH($D74,Data!$CG:$CG,0)-1,MATCH($E74&amp;"/"&amp;K$1,Data!$1:$1,0)-1)))</f>
        <v>3</v>
      </c>
      <c r="L74" s="246">
        <f ca="1">IF(ISERROR(OFFSET(Data!$A$1,MATCH($D74,Data!$CG:$CG,0)-1,MATCH($E74&amp;"/"&amp;L$1,Data!$1:$1,0)-1))=TRUE,"",IF(OFFSET(Data!$A$1,MATCH($D74,Data!$CG:$CG,0)-1,MATCH($E74&amp;"/"&amp;L$1,Data!$1:$1,0)-1)=0,"",OFFSET(Data!$A$1,MATCH($D74,Data!$CG:$CG,0)-1,MATCH($E74&amp;"/"&amp;L$1,Data!$1:$1,0)-1)))</f>
        <v>3</v>
      </c>
      <c r="M74" s="260">
        <f ca="1">IF(ISERROR(OFFSET(Data!$A$1,MATCH($D74,Data!$CG:$CG,0)-1,MATCH($E74&amp;"/"&amp;M$1,Data!$1:$1,0)-1))=TRUE,"",IF(OFFSET(Data!$A$1,MATCH($D74,Data!$CG:$CG,0)-1,MATCH($E74&amp;"/"&amp;M$1,Data!$1:$1,0)-1)=0,"",OFFSET(Data!$A$1,MATCH($D74,Data!$CG:$CG,0)-1,MATCH($E74&amp;"/"&amp;M$1,Data!$1:$1,0)-1)))</f>
        <v>4</v>
      </c>
      <c r="N74" s="246">
        <f ca="1">IF(ISERROR(OFFSET(Data!$A$1,MATCH($D74,Data!$CG:$CG,0)-1,MATCH($E74&amp;"/"&amp;N$1,Data!$1:$1,0)-1))=TRUE,"",IF(OFFSET(Data!$A$1,MATCH($D74,Data!$CG:$CG,0)-1,MATCH($E74&amp;"/"&amp;N$1,Data!$1:$1,0)-1)=0,"",OFFSET(Data!$A$1,MATCH($D74,Data!$CG:$CG,0)-1,MATCH($E74&amp;"/"&amp;N$1,Data!$1:$1,0)-1)))</f>
        <v>4</v>
      </c>
      <c r="O74" s="263">
        <f ca="1">IF(ISERROR(OFFSET(Data!$A$1,MATCH($D74,Data!$CG:$CG,0)-1,MATCH($E74&amp;"/"&amp;O$1,Data!$1:$1,0)-1))=TRUE,"",IF(OFFSET(Data!$A$1,MATCH($D74,Data!$CG:$CG,0)-1,MATCH($E74&amp;"/"&amp;O$1,Data!$1:$1,0)-1)=0,"",OFFSET(Data!$A$1,MATCH($D74,Data!$CG:$CG,0)-1,MATCH($E74&amp;"/"&amp;O$1,Data!$1:$1,0)-1)))</f>
        <v>5</v>
      </c>
      <c r="P74" s="260">
        <f ca="1">IF(ISERROR(OFFSET(Data!$A$1,MATCH($D74,Data!$CG:$CG,0)-1,MATCH($E74&amp;"/"&amp;P$1,Data!$1:$1,0)-1))=TRUE,"",IF(OFFSET(Data!$A$1,MATCH($D74,Data!$CG:$CG,0)-1,MATCH($E74&amp;"/"&amp;P$1,Data!$1:$1,0)-1)=0,"",OFFSET(Data!$A$1,MATCH($D74,Data!$CG:$CG,0)-1,MATCH($E74&amp;"/"&amp;P$1,Data!$1:$1,0)-1)))</f>
        <v>4</v>
      </c>
      <c r="Q74" s="246">
        <f ca="1">IF(ISERROR(OFFSET(Data!$A$1,MATCH($D74,Data!$CG:$CG,0)-1,MATCH($E74&amp;"/"&amp;Q$1,Data!$1:$1,0)-1))=TRUE,"",IF(OFFSET(Data!$A$1,MATCH($D74,Data!$CG:$CG,0)-1,MATCH($E74&amp;"/"&amp;Q$1,Data!$1:$1,0)-1)=0,"",OFFSET(Data!$A$1,MATCH($D74,Data!$CG:$CG,0)-1,MATCH($E74&amp;"/"&amp;Q$1,Data!$1:$1,0)-1)))</f>
        <v>3</v>
      </c>
      <c r="R74" s="260">
        <f ca="1">IF(ISERROR(OFFSET(Data!$A$1,MATCH($D74,Data!$CG:$CG,0)-1,MATCH($E74&amp;"/"&amp;R$1,Data!$1:$1,0)-1))=TRUE,"",IF(OFFSET(Data!$A$1,MATCH($D74,Data!$CG:$CG,0)-1,MATCH($E74&amp;"/"&amp;R$1,Data!$1:$1,0)-1)=0,"",OFFSET(Data!$A$1,MATCH($D74,Data!$CG:$CG,0)-1,MATCH($E74&amp;"/"&amp;R$1,Data!$1:$1,0)-1)))</f>
        <v>5</v>
      </c>
      <c r="S74" s="250" t="str">
        <f ca="1">IF(ISERROR(OFFSET(Data!$A$1,MATCH($D74,Data!$CG:$CG,0)-1,MATCH($E74&amp;"/"&amp;S$1,Data!$1:$1,0)-1))=TRUE,"",IF(OFFSET(Data!$A$1,MATCH($D74,Data!$CG:$CG,0)-1,MATCH($E74&amp;"/"&amp;S$1,Data!$1:$1,0)-1)=0,"",OFFSET(Data!$A$1,MATCH($D74,Data!$CG:$CG,0)-1,MATCH($E74&amp;"/"&amp;S$1,Data!$1:$1,0)-1)))</f>
        <v/>
      </c>
      <c r="T74" s="250" t="str">
        <f ca="1">IF(ISERROR(OFFSET(Data!$A$1,MATCH($D74,Data!$CG:$CG,0)-1,MATCH($E74&amp;"/"&amp;T$1,Data!$1:$1,0)-1))=TRUE,"",IF(OFFSET(Data!$A$1,MATCH($D74,Data!$CG:$CG,0)-1,MATCH($E74&amp;"/"&amp;T$1,Data!$1:$1,0)-1)=0,"",OFFSET(Data!$A$1,MATCH($D74,Data!$CG:$CG,0)-1,MATCH($E74&amp;"/"&amp;T$1,Data!$1:$1,0)-1)))</f>
        <v/>
      </c>
      <c r="U74" s="250" t="str">
        <f ca="1">IF(ISERROR(OFFSET(Data!$A$1,MATCH($D74,Data!$CG:$CG,0)-1,MATCH($E74&amp;"/"&amp;U$1,Data!$1:$1,0)-1))=TRUE,"",IF(OFFSET(Data!$A$1,MATCH($D74,Data!$CG:$CG,0)-1,MATCH($E74&amp;"/"&amp;U$1,Data!$1:$1,0)-1)=0,"",OFFSET(Data!$A$1,MATCH($D74,Data!$CG:$CG,0)-1,MATCH($E74&amp;"/"&amp;U$1,Data!$1:$1,0)-1)))</f>
        <v/>
      </c>
      <c r="V74" s="250" t="str">
        <f ca="1">IF(ISERROR(OFFSET(Data!$A$1,MATCH($D74,Data!$CG:$CG,0)-1,MATCH($E74&amp;"/"&amp;V$1,Data!$1:$1,0)-1))=TRUE,"",IF(OFFSET(Data!$A$1,MATCH($D74,Data!$CG:$CG,0)-1,MATCH($E74&amp;"/"&amp;V$1,Data!$1:$1,0)-1)=0,"",OFFSET(Data!$A$1,MATCH($D74,Data!$CG:$CG,0)-1,MATCH($E74&amp;"/"&amp;V$1,Data!$1:$1,0)-1)))</f>
        <v/>
      </c>
      <c r="W74" s="272" t="str">
        <f ca="1">IF(ISERROR(OFFSET(Data!$A$1,MATCH($D74,Data!$CG:$CG,0)-1,MATCH($E74&amp;"/"&amp;W$1,Data!$1:$1,0)-1))=TRUE,"",IF(OFFSET(Data!$A$1,MATCH($D74,Data!$CG:$CG,0)-1,MATCH($E74&amp;"/"&amp;W$1,Data!$1:$1,0)-1)=0,"",OFFSET(Data!$A$1,MATCH($D74,Data!$CG:$CG,0)-1,MATCH($E74&amp;"/"&amp;W$1,Data!$1:$1,0)-1)))</f>
        <v/>
      </c>
      <c r="X74" s="250" t="str">
        <f ca="1">IF(ISERROR(OFFSET(Data!$A$1,MATCH($D74,Data!$CG:$CG,0)-1,MATCH($E74&amp;"/"&amp;X$1,Data!$1:$1,0)-1))=TRUE,"",IF(OFFSET(Data!$A$1,MATCH($D74,Data!$CG:$CG,0)-1,MATCH($E74&amp;"/"&amp;X$1,Data!$1:$1,0)-1)=0,"",OFFSET(Data!$A$1,MATCH($D74,Data!$CG:$CG,0)-1,MATCH($E74&amp;"/"&amp;X$1,Data!$1:$1,0)-1)))</f>
        <v/>
      </c>
      <c r="Y74" s="250" t="str">
        <f ca="1">IF(ISERROR(OFFSET(Data!$A$1,MATCH($D74,Data!$CG:$CG,0)-1,MATCH($E74&amp;"/"&amp;Y$1,Data!$1:$1,0)-1))=TRUE,"",IF(OFFSET(Data!$A$1,MATCH($D74,Data!$CG:$CG,0)-1,MATCH($E74&amp;"/"&amp;Y$1,Data!$1:$1,0)-1)=0,"",OFFSET(Data!$A$1,MATCH($D74,Data!$CG:$CG,0)-1,MATCH($E74&amp;"/"&amp;Y$1,Data!$1:$1,0)-1)))</f>
        <v/>
      </c>
      <c r="Z74" s="250" t="str">
        <f ca="1">IF(ISERROR(OFFSET(Data!$A$1,MATCH($D74,Data!$CG:$CG,0)-1,MATCH($E74&amp;"/"&amp;Z$1,Data!$1:$1,0)-1))=TRUE,"",IF(OFFSET(Data!$A$1,MATCH($D74,Data!$CG:$CG,0)-1,MATCH($E74&amp;"/"&amp;Z$1,Data!$1:$1,0)-1)=0,"",OFFSET(Data!$A$1,MATCH($D74,Data!$CG:$CG,0)-1,MATCH($E74&amp;"/"&amp;Z$1,Data!$1:$1,0)-1)))</f>
        <v/>
      </c>
      <c r="AA74" s="250" t="str">
        <f ca="1">IF(ISERROR(OFFSET(Data!$A$1,MATCH($D74,Data!$CG:$CG,0)-1,MATCH($E74&amp;"/"&amp;AA$1,Data!$1:$1,0)-1))=TRUE,"",IF(OFFSET(Data!$A$1,MATCH($D74,Data!$CG:$CG,0)-1,MATCH($E74&amp;"/"&amp;AA$1,Data!$1:$1,0)-1)=0,"",OFFSET(Data!$A$1,MATCH($D74,Data!$CG:$CG,0)-1,MATCH($E74&amp;"/"&amp;AA$1,Data!$1:$1,0)-1)))</f>
        <v/>
      </c>
      <c r="AB74" s="250" t="str">
        <f ca="1">IF(ISERROR(OFFSET(Data!$A$1,MATCH($D74,Data!$CG:$CG,0)-1,MATCH($E74&amp;"/"&amp;AB$1,Data!$1:$1,0)-1))=TRUE,"",IF(OFFSET(Data!$A$1,MATCH($D74,Data!$CG:$CG,0)-1,MATCH($E74&amp;"/"&amp;AB$1,Data!$1:$1,0)-1)=0,"",OFFSET(Data!$A$1,MATCH($D74,Data!$CG:$CG,0)-1,MATCH($E74&amp;"/"&amp;AB$1,Data!$1:$1,0)-1)))</f>
        <v/>
      </c>
      <c r="AC74" s="250" t="str">
        <f ca="1">IF(ISERROR(OFFSET(Data!$A$1,MATCH($D74,Data!$CG:$CG,0)-1,MATCH($E74&amp;"/"&amp;AC$1,Data!$1:$1,0)-1))=TRUE,"",IF(OFFSET(Data!$A$1,MATCH($D74,Data!$CG:$CG,0)-1,MATCH($E74&amp;"/"&amp;AC$1,Data!$1:$1,0)-1)=0,"",OFFSET(Data!$A$1,MATCH($D74,Data!$CG:$CG,0)-1,MATCH($E74&amp;"/"&amp;AC$1,Data!$1:$1,0)-1)))</f>
        <v/>
      </c>
      <c r="AD74" s="250" t="str">
        <f ca="1">IF(ISERROR(OFFSET(Data!$A$1,MATCH($D74,Data!$CG:$CG,0)-1,MATCH($E74&amp;"/"&amp;AD$1,Data!$1:$1,0)-1))=TRUE,"",IF(OFFSET(Data!$A$1,MATCH($D74,Data!$CG:$CG,0)-1,MATCH($E74&amp;"/"&amp;AD$1,Data!$1:$1,0)-1)=0,"",OFFSET(Data!$A$1,MATCH($D74,Data!$CG:$CG,0)-1,MATCH($E74&amp;"/"&amp;AD$1,Data!$1:$1,0)-1)))</f>
        <v/>
      </c>
      <c r="AE74" s="250" t="str">
        <f ca="1">IF(ISERROR(OFFSET(Data!$A$1,MATCH($D74,Data!$CG:$CG,0)-1,MATCH($E74&amp;"/"&amp;AE$1,Data!$1:$1,0)-1))=TRUE,"",IF(OFFSET(Data!$A$1,MATCH($D74,Data!$CG:$CG,0)-1,MATCH($E74&amp;"/"&amp;AE$1,Data!$1:$1,0)-1)=0,"",OFFSET(Data!$A$1,MATCH($D74,Data!$CG:$CG,0)-1,MATCH($E74&amp;"/"&amp;AE$1,Data!$1:$1,0)-1)))</f>
        <v/>
      </c>
      <c r="AF74" s="251" t="str">
        <f ca="1">IF(ISERROR(OFFSET(Data!$A$1,MATCH($D74,Data!$CG:$CG,0)-1,MATCH($E74&amp;"/"&amp;AF$1,Data!$1:$1,0)-1))=TRUE,"",IF(OFFSET(Data!$A$1,MATCH($D74,Data!$CG:$CG,0)-1,MATCH($E74&amp;"/"&amp;AF$1,Data!$1:$1,0)-1)=0,"",OFFSET(Data!$A$1,MATCH($D74,Data!$CG:$CG,0)-1,MATCH($E74&amp;"/"&amp;AF$1,Data!$1:$1,0)-1)))</f>
        <v/>
      </c>
      <c r="AG74" s="206">
        <f t="shared" ref="AG74:AG137" ca="1" si="5">SUM(F74:AF74)</f>
        <v>50</v>
      </c>
      <c r="AH74" s="207">
        <f ca="1">AG74</f>
        <v>50</v>
      </c>
    </row>
    <row r="75" spans="1:34" ht="15" customHeight="1" thickBot="1" x14ac:dyDescent="0.3">
      <c r="A75" s="446"/>
      <c r="B75" s="469"/>
      <c r="C75" s="472"/>
      <c r="D75" s="50" t="str">
        <f>IF(C75&lt;&gt;"",C75,D74)</f>
        <v>Michl Priester</v>
      </c>
      <c r="E75" s="51" t="s">
        <v>22</v>
      </c>
      <c r="F75" s="248">
        <f ca="1">IF(ISERROR(OFFSET(Data!$A$1,MATCH($D75,Data!$CG:$CG,0)-1,MATCH($E75&amp;"/"&amp;F$1,Data!$1:$1,0)-1))=TRUE,"",IF(OFFSET(Data!$A$1,MATCH($D75,Data!$CG:$CG,0)-1,MATCH($E75&amp;"/"&amp;F$1,Data!$1:$1,0)-1)=0,"",OFFSET(Data!$A$1,MATCH($D75,Data!$CG:$CG,0)-1,MATCH($E75&amp;"/"&amp;F$1,Data!$1:$1,0)-1)))</f>
        <v>3</v>
      </c>
      <c r="G75" s="259">
        <f ca="1">IF(ISERROR(OFFSET(Data!$A$1,MATCH($D75,Data!$CG:$CG,0)-1,MATCH($E75&amp;"/"&amp;G$1,Data!$1:$1,0)-1))=TRUE,"",IF(OFFSET(Data!$A$1,MATCH($D75,Data!$CG:$CG,0)-1,MATCH($E75&amp;"/"&amp;G$1,Data!$1:$1,0)-1)=0,"",OFFSET(Data!$A$1,MATCH($D75,Data!$CG:$CG,0)-1,MATCH($E75&amp;"/"&amp;G$1,Data!$1:$1,0)-1)))</f>
        <v>2</v>
      </c>
      <c r="H75" s="249">
        <f ca="1">IF(ISERROR(OFFSET(Data!$A$1,MATCH($D75,Data!$CG:$CG,0)-1,MATCH($E75&amp;"/"&amp;H$1,Data!$1:$1,0)-1))=TRUE,"",IF(OFFSET(Data!$A$1,MATCH($D75,Data!$CG:$CG,0)-1,MATCH($E75&amp;"/"&amp;H$1,Data!$1:$1,0)-1)=0,"",OFFSET(Data!$A$1,MATCH($D75,Data!$CG:$CG,0)-1,MATCH($E75&amp;"/"&amp;H$1,Data!$1:$1,0)-1)))</f>
        <v>3</v>
      </c>
      <c r="I75" s="261">
        <f ca="1">IF(ISERROR(OFFSET(Data!$A$1,MATCH($D75,Data!$CG:$CG,0)-1,MATCH($E75&amp;"/"&amp;I$1,Data!$1:$1,0)-1))=TRUE,"",IF(OFFSET(Data!$A$1,MATCH($D75,Data!$CG:$CG,0)-1,MATCH($E75&amp;"/"&amp;I$1,Data!$1:$1,0)-1)=0,"",OFFSET(Data!$A$1,MATCH($D75,Data!$CG:$CG,0)-1,MATCH($E75&amp;"/"&amp;I$1,Data!$1:$1,0)-1)))</f>
        <v>4</v>
      </c>
      <c r="J75" s="249">
        <f ca="1">IF(ISERROR(OFFSET(Data!$A$1,MATCH($D75,Data!$CG:$CG,0)-1,MATCH($E75&amp;"/"&amp;J$1,Data!$1:$1,0)-1))=TRUE,"",IF(OFFSET(Data!$A$1,MATCH($D75,Data!$CG:$CG,0)-1,MATCH($E75&amp;"/"&amp;J$1,Data!$1:$1,0)-1)=0,"",OFFSET(Data!$A$1,MATCH($D75,Data!$CG:$CG,0)-1,MATCH($E75&amp;"/"&amp;J$1,Data!$1:$1,0)-1)))</f>
        <v>3</v>
      </c>
      <c r="K75" s="264">
        <f ca="1">IF(ISERROR(OFFSET(Data!$A$1,MATCH($D75,Data!$CG:$CG,0)-1,MATCH($E75&amp;"/"&amp;K$1,Data!$1:$1,0)-1))=TRUE,"",IF(OFFSET(Data!$A$1,MATCH($D75,Data!$CG:$CG,0)-1,MATCH($E75&amp;"/"&amp;K$1,Data!$1:$1,0)-1)=0,"",OFFSET(Data!$A$1,MATCH($D75,Data!$CG:$CG,0)-1,MATCH($E75&amp;"/"&amp;K$1,Data!$1:$1,0)-1)))</f>
        <v>5</v>
      </c>
      <c r="L75" s="249">
        <f ca="1">IF(ISERROR(OFFSET(Data!$A$1,MATCH($D75,Data!$CG:$CG,0)-1,MATCH($E75&amp;"/"&amp;L$1,Data!$1:$1,0)-1))=TRUE,"",IF(OFFSET(Data!$A$1,MATCH($D75,Data!$CG:$CG,0)-1,MATCH($E75&amp;"/"&amp;L$1,Data!$1:$1,0)-1)=0,"",OFFSET(Data!$A$1,MATCH($D75,Data!$CG:$CG,0)-1,MATCH($E75&amp;"/"&amp;L$1,Data!$1:$1,0)-1)))</f>
        <v>3</v>
      </c>
      <c r="M75" s="249">
        <f ca="1">IF(ISERROR(OFFSET(Data!$A$1,MATCH($D75,Data!$CG:$CG,0)-1,MATCH($E75&amp;"/"&amp;M$1,Data!$1:$1,0)-1))=TRUE,"",IF(OFFSET(Data!$A$1,MATCH($D75,Data!$CG:$CG,0)-1,MATCH($E75&amp;"/"&amp;M$1,Data!$1:$1,0)-1)=0,"",OFFSET(Data!$A$1,MATCH($D75,Data!$CG:$CG,0)-1,MATCH($E75&amp;"/"&amp;M$1,Data!$1:$1,0)-1)))</f>
        <v>3</v>
      </c>
      <c r="N75" s="249">
        <f ca="1">IF(ISERROR(OFFSET(Data!$A$1,MATCH($D75,Data!$CG:$CG,0)-1,MATCH($E75&amp;"/"&amp;N$1,Data!$1:$1,0)-1))=TRUE,"",IF(OFFSET(Data!$A$1,MATCH($D75,Data!$CG:$CG,0)-1,MATCH($E75&amp;"/"&amp;N$1,Data!$1:$1,0)-1)=0,"",OFFSET(Data!$A$1,MATCH($D75,Data!$CG:$CG,0)-1,MATCH($E75&amp;"/"&amp;N$1,Data!$1:$1,0)-1)))</f>
        <v>4</v>
      </c>
      <c r="O75" s="261">
        <f ca="1">IF(ISERROR(OFFSET(Data!$A$1,MATCH($D75,Data!$CG:$CG,0)-1,MATCH($E75&amp;"/"&amp;O$1,Data!$1:$1,0)-1))=TRUE,"",IF(OFFSET(Data!$A$1,MATCH($D75,Data!$CG:$CG,0)-1,MATCH($E75&amp;"/"&amp;O$1,Data!$1:$1,0)-1)=0,"",OFFSET(Data!$A$1,MATCH($D75,Data!$CG:$CG,0)-1,MATCH($E75&amp;"/"&amp;O$1,Data!$1:$1,0)-1)))</f>
        <v>4</v>
      </c>
      <c r="P75" s="261">
        <f ca="1">IF(ISERROR(OFFSET(Data!$A$1,MATCH($D75,Data!$CG:$CG,0)-1,MATCH($E75&amp;"/"&amp;P$1,Data!$1:$1,0)-1))=TRUE,"",IF(OFFSET(Data!$A$1,MATCH($D75,Data!$CG:$CG,0)-1,MATCH($E75&amp;"/"&amp;P$1,Data!$1:$1,0)-1)=0,"",OFFSET(Data!$A$1,MATCH($D75,Data!$CG:$CG,0)-1,MATCH($E75&amp;"/"&amp;P$1,Data!$1:$1,0)-1)))</f>
        <v>4</v>
      </c>
      <c r="Q75" s="261">
        <f ca="1">IF(ISERROR(OFFSET(Data!$A$1,MATCH($D75,Data!$CG:$CG,0)-1,MATCH($E75&amp;"/"&amp;Q$1,Data!$1:$1,0)-1))=TRUE,"",IF(OFFSET(Data!$A$1,MATCH($D75,Data!$CG:$CG,0)-1,MATCH($E75&amp;"/"&amp;Q$1,Data!$1:$1,0)-1)=0,"",OFFSET(Data!$A$1,MATCH($D75,Data!$CG:$CG,0)-1,MATCH($E75&amp;"/"&amp;Q$1,Data!$1:$1,0)-1)))</f>
        <v>4</v>
      </c>
      <c r="R75" s="261">
        <f ca="1">IF(ISERROR(OFFSET(Data!$A$1,MATCH($D75,Data!$CG:$CG,0)-1,MATCH($E75&amp;"/"&amp;R$1,Data!$1:$1,0)-1))=TRUE,"",IF(OFFSET(Data!$A$1,MATCH($D75,Data!$CG:$CG,0)-1,MATCH($E75&amp;"/"&amp;R$1,Data!$1:$1,0)-1)=0,"",OFFSET(Data!$A$1,MATCH($D75,Data!$CG:$CG,0)-1,MATCH($E75&amp;"/"&amp;R$1,Data!$1:$1,0)-1)))</f>
        <v>5</v>
      </c>
      <c r="S75" s="252" t="str">
        <f ca="1">IF(ISERROR(OFFSET(Data!$A$1,MATCH($D75,Data!$CG:$CG,0)-1,MATCH($E75&amp;"/"&amp;S$1,Data!$1:$1,0)-1))=TRUE,"",IF(OFFSET(Data!$A$1,MATCH($D75,Data!$CG:$CG,0)-1,MATCH($E75&amp;"/"&amp;S$1,Data!$1:$1,0)-1)=0,"",OFFSET(Data!$A$1,MATCH($D75,Data!$CG:$CG,0)-1,MATCH($E75&amp;"/"&amp;S$1,Data!$1:$1,0)-1)))</f>
        <v/>
      </c>
      <c r="T75" s="252" t="str">
        <f ca="1">IF(ISERROR(OFFSET(Data!$A$1,MATCH($D75,Data!$CG:$CG,0)-1,MATCH($E75&amp;"/"&amp;T$1,Data!$1:$1,0)-1))=TRUE,"",IF(OFFSET(Data!$A$1,MATCH($D75,Data!$CG:$CG,0)-1,MATCH($E75&amp;"/"&amp;T$1,Data!$1:$1,0)-1)=0,"",OFFSET(Data!$A$1,MATCH($D75,Data!$CG:$CG,0)-1,MATCH($E75&amp;"/"&amp;T$1,Data!$1:$1,0)-1)))</f>
        <v/>
      </c>
      <c r="U75" s="252" t="str">
        <f ca="1">IF(ISERROR(OFFSET(Data!$A$1,MATCH($D75,Data!$CG:$CG,0)-1,MATCH($E75&amp;"/"&amp;U$1,Data!$1:$1,0)-1))=TRUE,"",IF(OFFSET(Data!$A$1,MATCH($D75,Data!$CG:$CG,0)-1,MATCH($E75&amp;"/"&amp;U$1,Data!$1:$1,0)-1)=0,"",OFFSET(Data!$A$1,MATCH($D75,Data!$CG:$CG,0)-1,MATCH($E75&amp;"/"&amp;U$1,Data!$1:$1,0)-1)))</f>
        <v/>
      </c>
      <c r="V75" s="252" t="str">
        <f ca="1">IF(ISERROR(OFFSET(Data!$A$1,MATCH($D75,Data!$CG:$CG,0)-1,MATCH($E75&amp;"/"&amp;V$1,Data!$1:$1,0)-1))=TRUE,"",IF(OFFSET(Data!$A$1,MATCH($D75,Data!$CG:$CG,0)-1,MATCH($E75&amp;"/"&amp;V$1,Data!$1:$1,0)-1)=0,"",OFFSET(Data!$A$1,MATCH($D75,Data!$CG:$CG,0)-1,MATCH($E75&amp;"/"&amp;V$1,Data!$1:$1,0)-1)))</f>
        <v/>
      </c>
      <c r="W75" s="269" t="str">
        <f ca="1">IF(ISERROR(OFFSET(Data!$A$1,MATCH($D75,Data!$CG:$CG,0)-1,MATCH($E75&amp;"/"&amp;W$1,Data!$1:$1,0)-1))=TRUE,"",IF(OFFSET(Data!$A$1,MATCH($D75,Data!$CG:$CG,0)-1,MATCH($E75&amp;"/"&amp;W$1,Data!$1:$1,0)-1)=0,"",OFFSET(Data!$A$1,MATCH($D75,Data!$CG:$CG,0)-1,MATCH($E75&amp;"/"&amp;W$1,Data!$1:$1,0)-1)))</f>
        <v/>
      </c>
      <c r="X75" s="252" t="str">
        <f ca="1">IF(ISERROR(OFFSET(Data!$A$1,MATCH($D75,Data!$CG:$CG,0)-1,MATCH($E75&amp;"/"&amp;X$1,Data!$1:$1,0)-1))=TRUE,"",IF(OFFSET(Data!$A$1,MATCH($D75,Data!$CG:$CG,0)-1,MATCH($E75&amp;"/"&amp;X$1,Data!$1:$1,0)-1)=0,"",OFFSET(Data!$A$1,MATCH($D75,Data!$CG:$CG,0)-1,MATCH($E75&amp;"/"&amp;X$1,Data!$1:$1,0)-1)))</f>
        <v/>
      </c>
      <c r="Y75" s="252" t="str">
        <f ca="1">IF(ISERROR(OFFSET(Data!$A$1,MATCH($D75,Data!$CG:$CG,0)-1,MATCH($E75&amp;"/"&amp;Y$1,Data!$1:$1,0)-1))=TRUE,"",IF(OFFSET(Data!$A$1,MATCH($D75,Data!$CG:$CG,0)-1,MATCH($E75&amp;"/"&amp;Y$1,Data!$1:$1,0)-1)=0,"",OFFSET(Data!$A$1,MATCH($D75,Data!$CG:$CG,0)-1,MATCH($E75&amp;"/"&amp;Y$1,Data!$1:$1,0)-1)))</f>
        <v/>
      </c>
      <c r="Z75" s="252" t="str">
        <f ca="1">IF(ISERROR(OFFSET(Data!$A$1,MATCH($D75,Data!$CG:$CG,0)-1,MATCH($E75&amp;"/"&amp;Z$1,Data!$1:$1,0)-1))=TRUE,"",IF(OFFSET(Data!$A$1,MATCH($D75,Data!$CG:$CG,0)-1,MATCH($E75&amp;"/"&amp;Z$1,Data!$1:$1,0)-1)=0,"",OFFSET(Data!$A$1,MATCH($D75,Data!$CG:$CG,0)-1,MATCH($E75&amp;"/"&amp;Z$1,Data!$1:$1,0)-1)))</f>
        <v/>
      </c>
      <c r="AA75" s="252" t="str">
        <f ca="1">IF(ISERROR(OFFSET(Data!$A$1,MATCH($D75,Data!$CG:$CG,0)-1,MATCH($E75&amp;"/"&amp;AA$1,Data!$1:$1,0)-1))=TRUE,"",IF(OFFSET(Data!$A$1,MATCH($D75,Data!$CG:$CG,0)-1,MATCH($E75&amp;"/"&amp;AA$1,Data!$1:$1,0)-1)=0,"",OFFSET(Data!$A$1,MATCH($D75,Data!$CG:$CG,0)-1,MATCH($E75&amp;"/"&amp;AA$1,Data!$1:$1,0)-1)))</f>
        <v/>
      </c>
      <c r="AB75" s="252" t="str">
        <f ca="1">IF(ISERROR(OFFSET(Data!$A$1,MATCH($D75,Data!$CG:$CG,0)-1,MATCH($E75&amp;"/"&amp;AB$1,Data!$1:$1,0)-1))=TRUE,"",IF(OFFSET(Data!$A$1,MATCH($D75,Data!$CG:$CG,0)-1,MATCH($E75&amp;"/"&amp;AB$1,Data!$1:$1,0)-1)=0,"",OFFSET(Data!$A$1,MATCH($D75,Data!$CG:$CG,0)-1,MATCH($E75&amp;"/"&amp;AB$1,Data!$1:$1,0)-1)))</f>
        <v/>
      </c>
      <c r="AC75" s="252" t="str">
        <f ca="1">IF(ISERROR(OFFSET(Data!$A$1,MATCH($D75,Data!$CG:$CG,0)-1,MATCH($E75&amp;"/"&amp;AC$1,Data!$1:$1,0)-1))=TRUE,"",IF(OFFSET(Data!$A$1,MATCH($D75,Data!$CG:$CG,0)-1,MATCH($E75&amp;"/"&amp;AC$1,Data!$1:$1,0)-1)=0,"",OFFSET(Data!$A$1,MATCH($D75,Data!$CG:$CG,0)-1,MATCH($E75&amp;"/"&amp;AC$1,Data!$1:$1,0)-1)))</f>
        <v/>
      </c>
      <c r="AD75" s="252" t="str">
        <f ca="1">IF(ISERROR(OFFSET(Data!$A$1,MATCH($D75,Data!$CG:$CG,0)-1,MATCH($E75&amp;"/"&amp;AD$1,Data!$1:$1,0)-1))=TRUE,"",IF(OFFSET(Data!$A$1,MATCH($D75,Data!$CG:$CG,0)-1,MATCH($E75&amp;"/"&amp;AD$1,Data!$1:$1,0)-1)=0,"",OFFSET(Data!$A$1,MATCH($D75,Data!$CG:$CG,0)-1,MATCH($E75&amp;"/"&amp;AD$1,Data!$1:$1,0)-1)))</f>
        <v/>
      </c>
      <c r="AE75" s="252" t="str">
        <f ca="1">IF(ISERROR(OFFSET(Data!$A$1,MATCH($D75,Data!$CG:$CG,0)-1,MATCH($E75&amp;"/"&amp;AE$1,Data!$1:$1,0)-1))=TRUE,"",IF(OFFSET(Data!$A$1,MATCH($D75,Data!$CG:$CG,0)-1,MATCH($E75&amp;"/"&amp;AE$1,Data!$1:$1,0)-1)=0,"",OFFSET(Data!$A$1,MATCH($D75,Data!$CG:$CG,0)-1,MATCH($E75&amp;"/"&amp;AE$1,Data!$1:$1,0)-1)))</f>
        <v/>
      </c>
      <c r="AF75" s="253" t="str">
        <f ca="1">IF(ISERROR(OFFSET(Data!$A$1,MATCH($D75,Data!$CG:$CG,0)-1,MATCH($E75&amp;"/"&amp;AF$1,Data!$1:$1,0)-1))=TRUE,"",IF(OFFSET(Data!$A$1,MATCH($D75,Data!$CG:$CG,0)-1,MATCH($E75&amp;"/"&amp;AF$1,Data!$1:$1,0)-1)=0,"",OFFSET(Data!$A$1,MATCH($D75,Data!$CG:$CG,0)-1,MATCH($E75&amp;"/"&amp;AF$1,Data!$1:$1,0)-1)))</f>
        <v/>
      </c>
      <c r="AG75" s="188">
        <f t="shared" ca="1" si="5"/>
        <v>47</v>
      </c>
      <c r="AH75" s="208">
        <f ca="1">SUM(AG74:AG75)</f>
        <v>97</v>
      </c>
    </row>
    <row r="76" spans="1:34" ht="15" hidden="1" customHeight="1" x14ac:dyDescent="0.25">
      <c r="A76" s="446"/>
      <c r="B76" s="469"/>
      <c r="C76" s="472"/>
      <c r="D76" s="50" t="str">
        <f>IF(C76&lt;&gt;"",C76,D75)</f>
        <v>Michl Priester</v>
      </c>
      <c r="E76" s="51" t="s">
        <v>23</v>
      </c>
      <c r="F76" s="254" t="str">
        <f ca="1">IF(ISERROR(OFFSET(Data!$A$1,MATCH($D76,Data!$CG:$CG,0)-1,MATCH($E76&amp;"/"&amp;F$1,Data!$1:$1,0)-1))=TRUE,"",IF(OFFSET(Data!$A$1,MATCH($D76,Data!$CG:$CG,0)-1,MATCH($E76&amp;"/"&amp;F$1,Data!$1:$1,0)-1)=0,"",OFFSET(Data!$A$1,MATCH($D76,Data!$CG:$CG,0)-1,MATCH($E76&amp;"/"&amp;F$1,Data!$1:$1,0)-1)))</f>
        <v/>
      </c>
      <c r="G76" s="252" t="str">
        <f ca="1">IF(ISERROR(OFFSET(Data!$A$1,MATCH($D76,Data!$CG:$CG,0)-1,MATCH($E76&amp;"/"&amp;G$1,Data!$1:$1,0)-1))=TRUE,"",IF(OFFSET(Data!$A$1,MATCH($D76,Data!$CG:$CG,0)-1,MATCH($E76&amp;"/"&amp;G$1,Data!$1:$1,0)-1)=0,"",OFFSET(Data!$A$1,MATCH($D76,Data!$CG:$CG,0)-1,MATCH($E76&amp;"/"&amp;G$1,Data!$1:$1,0)-1)))</f>
        <v/>
      </c>
      <c r="H76" s="252" t="str">
        <f ca="1">IF(ISERROR(OFFSET(Data!$A$1,MATCH($D76,Data!$CG:$CG,0)-1,MATCH($E76&amp;"/"&amp;H$1,Data!$1:$1,0)-1))=TRUE,"",IF(OFFSET(Data!$A$1,MATCH($D76,Data!$CG:$CG,0)-1,MATCH($E76&amp;"/"&amp;H$1,Data!$1:$1,0)-1)=0,"",OFFSET(Data!$A$1,MATCH($D76,Data!$CG:$CG,0)-1,MATCH($E76&amp;"/"&amp;H$1,Data!$1:$1,0)-1)))</f>
        <v/>
      </c>
      <c r="I76" s="252" t="str">
        <f ca="1">IF(ISERROR(OFFSET(Data!$A$1,MATCH($D76,Data!$CG:$CG,0)-1,MATCH($E76&amp;"/"&amp;I$1,Data!$1:$1,0)-1))=TRUE,"",IF(OFFSET(Data!$A$1,MATCH($D76,Data!$CG:$CG,0)-1,MATCH($E76&amp;"/"&amp;I$1,Data!$1:$1,0)-1)=0,"",OFFSET(Data!$A$1,MATCH($D76,Data!$CG:$CG,0)-1,MATCH($E76&amp;"/"&amp;I$1,Data!$1:$1,0)-1)))</f>
        <v/>
      </c>
      <c r="J76" s="252" t="str">
        <f ca="1">IF(ISERROR(OFFSET(Data!$A$1,MATCH($D76,Data!$CG:$CG,0)-1,MATCH($E76&amp;"/"&amp;J$1,Data!$1:$1,0)-1))=TRUE,"",IF(OFFSET(Data!$A$1,MATCH($D76,Data!$CG:$CG,0)-1,MATCH($E76&amp;"/"&amp;J$1,Data!$1:$1,0)-1)=0,"",OFFSET(Data!$A$1,MATCH($D76,Data!$CG:$CG,0)-1,MATCH($E76&amp;"/"&amp;J$1,Data!$1:$1,0)-1)))</f>
        <v/>
      </c>
      <c r="K76" s="252" t="str">
        <f ca="1">IF(ISERROR(OFFSET(Data!$A$1,MATCH($D76,Data!$CG:$CG,0)-1,MATCH($E76&amp;"/"&amp;K$1,Data!$1:$1,0)-1))=TRUE,"",IF(OFFSET(Data!$A$1,MATCH($D76,Data!$CG:$CG,0)-1,MATCH($E76&amp;"/"&amp;K$1,Data!$1:$1,0)-1)=0,"",OFFSET(Data!$A$1,MATCH($D76,Data!$CG:$CG,0)-1,MATCH($E76&amp;"/"&amp;K$1,Data!$1:$1,0)-1)))</f>
        <v/>
      </c>
      <c r="L76" s="252" t="str">
        <f ca="1">IF(ISERROR(OFFSET(Data!$A$1,MATCH($D76,Data!$CG:$CG,0)-1,MATCH($E76&amp;"/"&amp;L$1,Data!$1:$1,0)-1))=TRUE,"",IF(OFFSET(Data!$A$1,MATCH($D76,Data!$CG:$CG,0)-1,MATCH($E76&amp;"/"&amp;L$1,Data!$1:$1,0)-1)=0,"",OFFSET(Data!$A$1,MATCH($D76,Data!$CG:$CG,0)-1,MATCH($E76&amp;"/"&amp;L$1,Data!$1:$1,0)-1)))</f>
        <v/>
      </c>
      <c r="M76" s="252" t="str">
        <f ca="1">IF(ISERROR(OFFSET(Data!$A$1,MATCH($D76,Data!$CG:$CG,0)-1,MATCH($E76&amp;"/"&amp;M$1,Data!$1:$1,0)-1))=TRUE,"",IF(OFFSET(Data!$A$1,MATCH($D76,Data!$CG:$CG,0)-1,MATCH($E76&amp;"/"&amp;M$1,Data!$1:$1,0)-1)=0,"",OFFSET(Data!$A$1,MATCH($D76,Data!$CG:$CG,0)-1,MATCH($E76&amp;"/"&amp;M$1,Data!$1:$1,0)-1)))</f>
        <v/>
      </c>
      <c r="N76" s="252" t="str">
        <f ca="1">IF(ISERROR(OFFSET(Data!$A$1,MATCH($D76,Data!$CG:$CG,0)-1,MATCH($E76&amp;"/"&amp;N$1,Data!$1:$1,0)-1))=TRUE,"",IF(OFFSET(Data!$A$1,MATCH($D76,Data!$CG:$CG,0)-1,MATCH($E76&amp;"/"&amp;N$1,Data!$1:$1,0)-1)=0,"",OFFSET(Data!$A$1,MATCH($D76,Data!$CG:$CG,0)-1,MATCH($E76&amp;"/"&amp;N$1,Data!$1:$1,0)-1)))</f>
        <v/>
      </c>
      <c r="O76" s="252" t="str">
        <f ca="1">IF(ISERROR(OFFSET(Data!$A$1,MATCH($D76,Data!$CG:$CG,0)-1,MATCH($E76&amp;"/"&amp;O$1,Data!$1:$1,0)-1))=TRUE,"",IF(OFFSET(Data!$A$1,MATCH($D76,Data!$CG:$CG,0)-1,MATCH($E76&amp;"/"&amp;O$1,Data!$1:$1,0)-1)=0,"",OFFSET(Data!$A$1,MATCH($D76,Data!$CG:$CG,0)-1,MATCH($E76&amp;"/"&amp;O$1,Data!$1:$1,0)-1)))</f>
        <v/>
      </c>
      <c r="P76" s="252" t="str">
        <f ca="1">IF(ISERROR(OFFSET(Data!$A$1,MATCH($D76,Data!$CG:$CG,0)-1,MATCH($E76&amp;"/"&amp;P$1,Data!$1:$1,0)-1))=TRUE,"",IF(OFFSET(Data!$A$1,MATCH($D76,Data!$CG:$CG,0)-1,MATCH($E76&amp;"/"&amp;P$1,Data!$1:$1,0)-1)=0,"",OFFSET(Data!$A$1,MATCH($D76,Data!$CG:$CG,0)-1,MATCH($E76&amp;"/"&amp;P$1,Data!$1:$1,0)-1)))</f>
        <v/>
      </c>
      <c r="Q76" s="252" t="str">
        <f ca="1">IF(ISERROR(OFFSET(Data!$A$1,MATCH($D76,Data!$CG:$CG,0)-1,MATCH($E76&amp;"/"&amp;Q$1,Data!$1:$1,0)-1))=TRUE,"",IF(OFFSET(Data!$A$1,MATCH($D76,Data!$CG:$CG,0)-1,MATCH($E76&amp;"/"&amp;Q$1,Data!$1:$1,0)-1)=0,"",OFFSET(Data!$A$1,MATCH($D76,Data!$CG:$CG,0)-1,MATCH($E76&amp;"/"&amp;Q$1,Data!$1:$1,0)-1)))</f>
        <v/>
      </c>
      <c r="R76" s="252" t="str">
        <f ca="1">IF(ISERROR(OFFSET(Data!$A$1,MATCH($D76,Data!$CG:$CG,0)-1,MATCH($E76&amp;"/"&amp;R$1,Data!$1:$1,0)-1))=TRUE,"",IF(OFFSET(Data!$A$1,MATCH($D76,Data!$CG:$CG,0)-1,MATCH($E76&amp;"/"&amp;R$1,Data!$1:$1,0)-1)=0,"",OFFSET(Data!$A$1,MATCH($D76,Data!$CG:$CG,0)-1,MATCH($E76&amp;"/"&amp;R$1,Data!$1:$1,0)-1)))</f>
        <v/>
      </c>
      <c r="S76" s="252" t="str">
        <f ca="1">IF(ISERROR(OFFSET(Data!$A$1,MATCH($D76,Data!$CG:$CG,0)-1,MATCH($E76&amp;"/"&amp;S$1,Data!$1:$1,0)-1))=TRUE,"",IF(OFFSET(Data!$A$1,MATCH($D76,Data!$CG:$CG,0)-1,MATCH($E76&amp;"/"&amp;S$1,Data!$1:$1,0)-1)=0,"",OFFSET(Data!$A$1,MATCH($D76,Data!$CG:$CG,0)-1,MATCH($E76&amp;"/"&amp;S$1,Data!$1:$1,0)-1)))</f>
        <v/>
      </c>
      <c r="T76" s="252" t="str">
        <f ca="1">IF(ISERROR(OFFSET(Data!$A$1,MATCH($D76,Data!$CG:$CG,0)-1,MATCH($E76&amp;"/"&amp;T$1,Data!$1:$1,0)-1))=TRUE,"",IF(OFFSET(Data!$A$1,MATCH($D76,Data!$CG:$CG,0)-1,MATCH($E76&amp;"/"&amp;T$1,Data!$1:$1,0)-1)=0,"",OFFSET(Data!$A$1,MATCH($D76,Data!$CG:$CG,0)-1,MATCH($E76&amp;"/"&amp;T$1,Data!$1:$1,0)-1)))</f>
        <v/>
      </c>
      <c r="U76" s="252" t="str">
        <f ca="1">IF(ISERROR(OFFSET(Data!$A$1,MATCH($D76,Data!$CG:$CG,0)-1,MATCH($E76&amp;"/"&amp;U$1,Data!$1:$1,0)-1))=TRUE,"",IF(OFFSET(Data!$A$1,MATCH($D76,Data!$CG:$CG,0)-1,MATCH($E76&amp;"/"&amp;U$1,Data!$1:$1,0)-1)=0,"",OFFSET(Data!$A$1,MATCH($D76,Data!$CG:$CG,0)-1,MATCH($E76&amp;"/"&amp;U$1,Data!$1:$1,0)-1)))</f>
        <v/>
      </c>
      <c r="V76" s="252" t="str">
        <f ca="1">IF(ISERROR(OFFSET(Data!$A$1,MATCH($D76,Data!$CG:$CG,0)-1,MATCH($E76&amp;"/"&amp;V$1,Data!$1:$1,0)-1))=TRUE,"",IF(OFFSET(Data!$A$1,MATCH($D76,Data!$CG:$CG,0)-1,MATCH($E76&amp;"/"&amp;V$1,Data!$1:$1,0)-1)=0,"",OFFSET(Data!$A$1,MATCH($D76,Data!$CG:$CG,0)-1,MATCH($E76&amp;"/"&amp;V$1,Data!$1:$1,0)-1)))</f>
        <v/>
      </c>
      <c r="W76" s="269" t="str">
        <f ca="1">IF(ISERROR(OFFSET(Data!$A$1,MATCH($D76,Data!$CG:$CG,0)-1,MATCH($E76&amp;"/"&amp;W$1,Data!$1:$1,0)-1))=TRUE,"",IF(OFFSET(Data!$A$1,MATCH($D76,Data!$CG:$CG,0)-1,MATCH($E76&amp;"/"&amp;W$1,Data!$1:$1,0)-1)=0,"",OFFSET(Data!$A$1,MATCH($D76,Data!$CG:$CG,0)-1,MATCH($E76&amp;"/"&amp;W$1,Data!$1:$1,0)-1)))</f>
        <v/>
      </c>
      <c r="X76" s="252" t="str">
        <f ca="1">IF(ISERROR(OFFSET(Data!$A$1,MATCH($D76,Data!$CG:$CG,0)-1,MATCH($E76&amp;"/"&amp;X$1,Data!$1:$1,0)-1))=TRUE,"",IF(OFFSET(Data!$A$1,MATCH($D76,Data!$CG:$CG,0)-1,MATCH($E76&amp;"/"&amp;X$1,Data!$1:$1,0)-1)=0,"",OFFSET(Data!$A$1,MATCH($D76,Data!$CG:$CG,0)-1,MATCH($E76&amp;"/"&amp;X$1,Data!$1:$1,0)-1)))</f>
        <v/>
      </c>
      <c r="Y76" s="252" t="str">
        <f ca="1">IF(ISERROR(OFFSET(Data!$A$1,MATCH($D76,Data!$CG:$CG,0)-1,MATCH($E76&amp;"/"&amp;Y$1,Data!$1:$1,0)-1))=TRUE,"",IF(OFFSET(Data!$A$1,MATCH($D76,Data!$CG:$CG,0)-1,MATCH($E76&amp;"/"&amp;Y$1,Data!$1:$1,0)-1)=0,"",OFFSET(Data!$A$1,MATCH($D76,Data!$CG:$CG,0)-1,MATCH($E76&amp;"/"&amp;Y$1,Data!$1:$1,0)-1)))</f>
        <v/>
      </c>
      <c r="Z76" s="252" t="str">
        <f ca="1">IF(ISERROR(OFFSET(Data!$A$1,MATCH($D76,Data!$CG:$CG,0)-1,MATCH($E76&amp;"/"&amp;Z$1,Data!$1:$1,0)-1))=TRUE,"",IF(OFFSET(Data!$A$1,MATCH($D76,Data!$CG:$CG,0)-1,MATCH($E76&amp;"/"&amp;Z$1,Data!$1:$1,0)-1)=0,"",OFFSET(Data!$A$1,MATCH($D76,Data!$CG:$CG,0)-1,MATCH($E76&amp;"/"&amp;Z$1,Data!$1:$1,0)-1)))</f>
        <v/>
      </c>
      <c r="AA76" s="252" t="str">
        <f ca="1">IF(ISERROR(OFFSET(Data!$A$1,MATCH($D76,Data!$CG:$CG,0)-1,MATCH($E76&amp;"/"&amp;AA$1,Data!$1:$1,0)-1))=TRUE,"",IF(OFFSET(Data!$A$1,MATCH($D76,Data!$CG:$CG,0)-1,MATCH($E76&amp;"/"&amp;AA$1,Data!$1:$1,0)-1)=0,"",OFFSET(Data!$A$1,MATCH($D76,Data!$CG:$CG,0)-1,MATCH($E76&amp;"/"&amp;AA$1,Data!$1:$1,0)-1)))</f>
        <v/>
      </c>
      <c r="AB76" s="252" t="str">
        <f ca="1">IF(ISERROR(OFFSET(Data!$A$1,MATCH($D76,Data!$CG:$CG,0)-1,MATCH($E76&amp;"/"&amp;AB$1,Data!$1:$1,0)-1))=TRUE,"",IF(OFFSET(Data!$A$1,MATCH($D76,Data!$CG:$CG,0)-1,MATCH($E76&amp;"/"&amp;AB$1,Data!$1:$1,0)-1)=0,"",OFFSET(Data!$A$1,MATCH($D76,Data!$CG:$CG,0)-1,MATCH($E76&amp;"/"&amp;AB$1,Data!$1:$1,0)-1)))</f>
        <v/>
      </c>
      <c r="AC76" s="252" t="str">
        <f ca="1">IF(ISERROR(OFFSET(Data!$A$1,MATCH($D76,Data!$CG:$CG,0)-1,MATCH($E76&amp;"/"&amp;AC$1,Data!$1:$1,0)-1))=TRUE,"",IF(OFFSET(Data!$A$1,MATCH($D76,Data!$CG:$CG,0)-1,MATCH($E76&amp;"/"&amp;AC$1,Data!$1:$1,0)-1)=0,"",OFFSET(Data!$A$1,MATCH($D76,Data!$CG:$CG,0)-1,MATCH($E76&amp;"/"&amp;AC$1,Data!$1:$1,0)-1)))</f>
        <v/>
      </c>
      <c r="AD76" s="252" t="str">
        <f ca="1">IF(ISERROR(OFFSET(Data!$A$1,MATCH($D76,Data!$CG:$CG,0)-1,MATCH($E76&amp;"/"&amp;AD$1,Data!$1:$1,0)-1))=TRUE,"",IF(OFFSET(Data!$A$1,MATCH($D76,Data!$CG:$CG,0)-1,MATCH($E76&amp;"/"&amp;AD$1,Data!$1:$1,0)-1)=0,"",OFFSET(Data!$A$1,MATCH($D76,Data!$CG:$CG,0)-1,MATCH($E76&amp;"/"&amp;AD$1,Data!$1:$1,0)-1)))</f>
        <v/>
      </c>
      <c r="AE76" s="252" t="str">
        <f ca="1">IF(ISERROR(OFFSET(Data!$A$1,MATCH($D76,Data!$CG:$CG,0)-1,MATCH($E76&amp;"/"&amp;AE$1,Data!$1:$1,0)-1))=TRUE,"",IF(OFFSET(Data!$A$1,MATCH($D76,Data!$CG:$CG,0)-1,MATCH($E76&amp;"/"&amp;AE$1,Data!$1:$1,0)-1)=0,"",OFFSET(Data!$A$1,MATCH($D76,Data!$CG:$CG,0)-1,MATCH($E76&amp;"/"&amp;AE$1,Data!$1:$1,0)-1)))</f>
        <v/>
      </c>
      <c r="AF76" s="253" t="str">
        <f ca="1">IF(ISERROR(OFFSET(Data!$A$1,MATCH($D76,Data!$CG:$CG,0)-1,MATCH($E76&amp;"/"&amp;AF$1,Data!$1:$1,0)-1))=TRUE,"",IF(OFFSET(Data!$A$1,MATCH($D76,Data!$CG:$CG,0)-1,MATCH($E76&amp;"/"&amp;AF$1,Data!$1:$1,0)-1)=0,"",OFFSET(Data!$A$1,MATCH($D76,Data!$CG:$CG,0)-1,MATCH($E76&amp;"/"&amp;AF$1,Data!$1:$1,0)-1)))</f>
        <v/>
      </c>
      <c r="AG76" s="188">
        <f t="shared" ca="1" si="5"/>
        <v>0</v>
      </c>
      <c r="AH76" s="208">
        <f ca="1">SUM(AG74:AG76)</f>
        <v>97</v>
      </c>
    </row>
    <row r="77" spans="1:34" ht="15.75" hidden="1" customHeight="1" x14ac:dyDescent="0.25">
      <c r="A77" s="446"/>
      <c r="B77" s="469"/>
      <c r="C77" s="472"/>
      <c r="D77" s="50" t="str">
        <f>IF(C77&lt;&gt;"",C77,D76)</f>
        <v>Michl Priester</v>
      </c>
      <c r="E77" s="51" t="s">
        <v>24</v>
      </c>
      <c r="F77" s="254" t="str">
        <f ca="1">IF(ISERROR(OFFSET(Data!$A$1,MATCH($D77,Data!$CG:$CG,0)-1,MATCH($E77&amp;"/"&amp;F$1,Data!$1:$1,0)-1))=TRUE,"",IF(OFFSET(Data!$A$1,MATCH($D77,Data!$CG:$CG,0)-1,MATCH($E77&amp;"/"&amp;F$1,Data!$1:$1,0)-1)=0,"",OFFSET(Data!$A$1,MATCH($D77,Data!$CG:$CG,0)-1,MATCH($E77&amp;"/"&amp;F$1,Data!$1:$1,0)-1)))</f>
        <v/>
      </c>
      <c r="G77" s="252" t="str">
        <f ca="1">IF(ISERROR(OFFSET(Data!$A$1,MATCH($D77,Data!$CG:$CG,0)-1,MATCH($E77&amp;"/"&amp;G$1,Data!$1:$1,0)-1))=TRUE,"",IF(OFFSET(Data!$A$1,MATCH($D77,Data!$CG:$CG,0)-1,MATCH($E77&amp;"/"&amp;G$1,Data!$1:$1,0)-1)=0,"",OFFSET(Data!$A$1,MATCH($D77,Data!$CG:$CG,0)-1,MATCH($E77&amp;"/"&amp;G$1,Data!$1:$1,0)-1)))</f>
        <v/>
      </c>
      <c r="H77" s="252" t="str">
        <f ca="1">IF(ISERROR(OFFSET(Data!$A$1,MATCH($D77,Data!$CG:$CG,0)-1,MATCH($E77&amp;"/"&amp;H$1,Data!$1:$1,0)-1))=TRUE,"",IF(OFFSET(Data!$A$1,MATCH($D77,Data!$CG:$CG,0)-1,MATCH($E77&amp;"/"&amp;H$1,Data!$1:$1,0)-1)=0,"",OFFSET(Data!$A$1,MATCH($D77,Data!$CG:$CG,0)-1,MATCH($E77&amp;"/"&amp;H$1,Data!$1:$1,0)-1)))</f>
        <v/>
      </c>
      <c r="I77" s="252" t="str">
        <f ca="1">IF(ISERROR(OFFSET(Data!$A$1,MATCH($D77,Data!$CG:$CG,0)-1,MATCH($E77&amp;"/"&amp;I$1,Data!$1:$1,0)-1))=TRUE,"",IF(OFFSET(Data!$A$1,MATCH($D77,Data!$CG:$CG,0)-1,MATCH($E77&amp;"/"&amp;I$1,Data!$1:$1,0)-1)=0,"",OFFSET(Data!$A$1,MATCH($D77,Data!$CG:$CG,0)-1,MATCH($E77&amp;"/"&amp;I$1,Data!$1:$1,0)-1)))</f>
        <v/>
      </c>
      <c r="J77" s="252" t="str">
        <f ca="1">IF(ISERROR(OFFSET(Data!$A$1,MATCH($D77,Data!$CG:$CG,0)-1,MATCH($E77&amp;"/"&amp;J$1,Data!$1:$1,0)-1))=TRUE,"",IF(OFFSET(Data!$A$1,MATCH($D77,Data!$CG:$CG,0)-1,MATCH($E77&amp;"/"&amp;J$1,Data!$1:$1,0)-1)=0,"",OFFSET(Data!$A$1,MATCH($D77,Data!$CG:$CG,0)-1,MATCH($E77&amp;"/"&amp;J$1,Data!$1:$1,0)-1)))</f>
        <v/>
      </c>
      <c r="K77" s="252" t="str">
        <f ca="1">IF(ISERROR(OFFSET(Data!$A$1,MATCH($D77,Data!$CG:$CG,0)-1,MATCH($E77&amp;"/"&amp;K$1,Data!$1:$1,0)-1))=TRUE,"",IF(OFFSET(Data!$A$1,MATCH($D77,Data!$CG:$CG,0)-1,MATCH($E77&amp;"/"&amp;K$1,Data!$1:$1,0)-1)=0,"",OFFSET(Data!$A$1,MATCH($D77,Data!$CG:$CG,0)-1,MATCH($E77&amp;"/"&amp;K$1,Data!$1:$1,0)-1)))</f>
        <v/>
      </c>
      <c r="L77" s="252" t="str">
        <f ca="1">IF(ISERROR(OFFSET(Data!$A$1,MATCH($D77,Data!$CG:$CG,0)-1,MATCH($E77&amp;"/"&amp;L$1,Data!$1:$1,0)-1))=TRUE,"",IF(OFFSET(Data!$A$1,MATCH($D77,Data!$CG:$CG,0)-1,MATCH($E77&amp;"/"&amp;L$1,Data!$1:$1,0)-1)=0,"",OFFSET(Data!$A$1,MATCH($D77,Data!$CG:$CG,0)-1,MATCH($E77&amp;"/"&amp;L$1,Data!$1:$1,0)-1)))</f>
        <v/>
      </c>
      <c r="M77" s="252" t="str">
        <f ca="1">IF(ISERROR(OFFSET(Data!$A$1,MATCH($D77,Data!$CG:$CG,0)-1,MATCH($E77&amp;"/"&amp;M$1,Data!$1:$1,0)-1))=TRUE,"",IF(OFFSET(Data!$A$1,MATCH($D77,Data!$CG:$CG,0)-1,MATCH($E77&amp;"/"&amp;M$1,Data!$1:$1,0)-1)=0,"",OFFSET(Data!$A$1,MATCH($D77,Data!$CG:$CG,0)-1,MATCH($E77&amp;"/"&amp;M$1,Data!$1:$1,0)-1)))</f>
        <v/>
      </c>
      <c r="N77" s="252" t="str">
        <f ca="1">IF(ISERROR(OFFSET(Data!$A$1,MATCH($D77,Data!$CG:$CG,0)-1,MATCH($E77&amp;"/"&amp;N$1,Data!$1:$1,0)-1))=TRUE,"",IF(OFFSET(Data!$A$1,MATCH($D77,Data!$CG:$CG,0)-1,MATCH($E77&amp;"/"&amp;N$1,Data!$1:$1,0)-1)=0,"",OFFSET(Data!$A$1,MATCH($D77,Data!$CG:$CG,0)-1,MATCH($E77&amp;"/"&amp;N$1,Data!$1:$1,0)-1)))</f>
        <v/>
      </c>
      <c r="O77" s="252" t="str">
        <f ca="1">IF(ISERROR(OFFSET(Data!$A$1,MATCH($D77,Data!$CG:$CG,0)-1,MATCH($E77&amp;"/"&amp;O$1,Data!$1:$1,0)-1))=TRUE,"",IF(OFFSET(Data!$A$1,MATCH($D77,Data!$CG:$CG,0)-1,MATCH($E77&amp;"/"&amp;O$1,Data!$1:$1,0)-1)=0,"",OFFSET(Data!$A$1,MATCH($D77,Data!$CG:$CG,0)-1,MATCH($E77&amp;"/"&amp;O$1,Data!$1:$1,0)-1)))</f>
        <v/>
      </c>
      <c r="P77" s="252" t="str">
        <f ca="1">IF(ISERROR(OFFSET(Data!$A$1,MATCH($D77,Data!$CG:$CG,0)-1,MATCH($E77&amp;"/"&amp;P$1,Data!$1:$1,0)-1))=TRUE,"",IF(OFFSET(Data!$A$1,MATCH($D77,Data!$CG:$CG,0)-1,MATCH($E77&amp;"/"&amp;P$1,Data!$1:$1,0)-1)=0,"",OFFSET(Data!$A$1,MATCH($D77,Data!$CG:$CG,0)-1,MATCH($E77&amp;"/"&amp;P$1,Data!$1:$1,0)-1)))</f>
        <v/>
      </c>
      <c r="Q77" s="252" t="str">
        <f ca="1">IF(ISERROR(OFFSET(Data!$A$1,MATCH($D77,Data!$CG:$CG,0)-1,MATCH($E77&amp;"/"&amp;Q$1,Data!$1:$1,0)-1))=TRUE,"",IF(OFFSET(Data!$A$1,MATCH($D77,Data!$CG:$CG,0)-1,MATCH($E77&amp;"/"&amp;Q$1,Data!$1:$1,0)-1)=0,"",OFFSET(Data!$A$1,MATCH($D77,Data!$CG:$CG,0)-1,MATCH($E77&amp;"/"&amp;Q$1,Data!$1:$1,0)-1)))</f>
        <v/>
      </c>
      <c r="R77" s="252" t="str">
        <f ca="1">IF(ISERROR(OFFSET(Data!$A$1,MATCH($D77,Data!$CG:$CG,0)-1,MATCH($E77&amp;"/"&amp;R$1,Data!$1:$1,0)-1))=TRUE,"",IF(OFFSET(Data!$A$1,MATCH($D77,Data!$CG:$CG,0)-1,MATCH($E77&amp;"/"&amp;R$1,Data!$1:$1,0)-1)=0,"",OFFSET(Data!$A$1,MATCH($D77,Data!$CG:$CG,0)-1,MATCH($E77&amp;"/"&amp;R$1,Data!$1:$1,0)-1)))</f>
        <v/>
      </c>
      <c r="S77" s="252" t="str">
        <f ca="1">IF(ISERROR(OFFSET(Data!$A$1,MATCH($D77,Data!$CG:$CG,0)-1,MATCH($E77&amp;"/"&amp;S$1,Data!$1:$1,0)-1))=TRUE,"",IF(OFFSET(Data!$A$1,MATCH($D77,Data!$CG:$CG,0)-1,MATCH($E77&amp;"/"&amp;S$1,Data!$1:$1,0)-1)=0,"",OFFSET(Data!$A$1,MATCH($D77,Data!$CG:$CG,0)-1,MATCH($E77&amp;"/"&amp;S$1,Data!$1:$1,0)-1)))</f>
        <v/>
      </c>
      <c r="T77" s="252" t="str">
        <f ca="1">IF(ISERROR(OFFSET(Data!$A$1,MATCH($D77,Data!$CG:$CG,0)-1,MATCH($E77&amp;"/"&amp;T$1,Data!$1:$1,0)-1))=TRUE,"",IF(OFFSET(Data!$A$1,MATCH($D77,Data!$CG:$CG,0)-1,MATCH($E77&amp;"/"&amp;T$1,Data!$1:$1,0)-1)=0,"",OFFSET(Data!$A$1,MATCH($D77,Data!$CG:$CG,0)-1,MATCH($E77&amp;"/"&amp;T$1,Data!$1:$1,0)-1)))</f>
        <v/>
      </c>
      <c r="U77" s="252" t="str">
        <f ca="1">IF(ISERROR(OFFSET(Data!$A$1,MATCH($D77,Data!$CG:$CG,0)-1,MATCH($E77&amp;"/"&amp;U$1,Data!$1:$1,0)-1))=TRUE,"",IF(OFFSET(Data!$A$1,MATCH($D77,Data!$CG:$CG,0)-1,MATCH($E77&amp;"/"&amp;U$1,Data!$1:$1,0)-1)=0,"",OFFSET(Data!$A$1,MATCH($D77,Data!$CG:$CG,0)-1,MATCH($E77&amp;"/"&amp;U$1,Data!$1:$1,0)-1)))</f>
        <v/>
      </c>
      <c r="V77" s="252" t="str">
        <f ca="1">IF(ISERROR(OFFSET(Data!$A$1,MATCH($D77,Data!$CG:$CG,0)-1,MATCH($E77&amp;"/"&amp;V$1,Data!$1:$1,0)-1))=TRUE,"",IF(OFFSET(Data!$A$1,MATCH($D77,Data!$CG:$CG,0)-1,MATCH($E77&amp;"/"&amp;V$1,Data!$1:$1,0)-1)=0,"",OFFSET(Data!$A$1,MATCH($D77,Data!$CG:$CG,0)-1,MATCH($E77&amp;"/"&amp;V$1,Data!$1:$1,0)-1)))</f>
        <v/>
      </c>
      <c r="W77" s="269" t="str">
        <f ca="1">IF(ISERROR(OFFSET(Data!$A$1,MATCH($D77,Data!$CG:$CG,0)-1,MATCH($E77&amp;"/"&amp;W$1,Data!$1:$1,0)-1))=TRUE,"",IF(OFFSET(Data!$A$1,MATCH($D77,Data!$CG:$CG,0)-1,MATCH($E77&amp;"/"&amp;W$1,Data!$1:$1,0)-1)=0,"",OFFSET(Data!$A$1,MATCH($D77,Data!$CG:$CG,0)-1,MATCH($E77&amp;"/"&amp;W$1,Data!$1:$1,0)-1)))</f>
        <v/>
      </c>
      <c r="X77" s="252" t="str">
        <f ca="1">IF(ISERROR(OFFSET(Data!$A$1,MATCH($D77,Data!$CG:$CG,0)-1,MATCH($E77&amp;"/"&amp;X$1,Data!$1:$1,0)-1))=TRUE,"",IF(OFFSET(Data!$A$1,MATCH($D77,Data!$CG:$CG,0)-1,MATCH($E77&amp;"/"&amp;X$1,Data!$1:$1,0)-1)=0,"",OFFSET(Data!$A$1,MATCH($D77,Data!$CG:$CG,0)-1,MATCH($E77&amp;"/"&amp;X$1,Data!$1:$1,0)-1)))</f>
        <v/>
      </c>
      <c r="Y77" s="252" t="str">
        <f ca="1">IF(ISERROR(OFFSET(Data!$A$1,MATCH($D77,Data!$CG:$CG,0)-1,MATCH($E77&amp;"/"&amp;Y$1,Data!$1:$1,0)-1))=TRUE,"",IF(OFFSET(Data!$A$1,MATCH($D77,Data!$CG:$CG,0)-1,MATCH($E77&amp;"/"&amp;Y$1,Data!$1:$1,0)-1)=0,"",OFFSET(Data!$A$1,MATCH($D77,Data!$CG:$CG,0)-1,MATCH($E77&amp;"/"&amp;Y$1,Data!$1:$1,0)-1)))</f>
        <v/>
      </c>
      <c r="Z77" s="252" t="str">
        <f ca="1">IF(ISERROR(OFFSET(Data!$A$1,MATCH($D77,Data!$CG:$CG,0)-1,MATCH($E77&amp;"/"&amp;Z$1,Data!$1:$1,0)-1))=TRUE,"",IF(OFFSET(Data!$A$1,MATCH($D77,Data!$CG:$CG,0)-1,MATCH($E77&amp;"/"&amp;Z$1,Data!$1:$1,0)-1)=0,"",OFFSET(Data!$A$1,MATCH($D77,Data!$CG:$CG,0)-1,MATCH($E77&amp;"/"&amp;Z$1,Data!$1:$1,0)-1)))</f>
        <v/>
      </c>
      <c r="AA77" s="252" t="str">
        <f ca="1">IF(ISERROR(OFFSET(Data!$A$1,MATCH($D77,Data!$CG:$CG,0)-1,MATCH($E77&amp;"/"&amp;AA$1,Data!$1:$1,0)-1))=TRUE,"",IF(OFFSET(Data!$A$1,MATCH($D77,Data!$CG:$CG,0)-1,MATCH($E77&amp;"/"&amp;AA$1,Data!$1:$1,0)-1)=0,"",OFFSET(Data!$A$1,MATCH($D77,Data!$CG:$CG,0)-1,MATCH($E77&amp;"/"&amp;AA$1,Data!$1:$1,0)-1)))</f>
        <v/>
      </c>
      <c r="AB77" s="252" t="str">
        <f ca="1">IF(ISERROR(OFFSET(Data!$A$1,MATCH($D77,Data!$CG:$CG,0)-1,MATCH($E77&amp;"/"&amp;AB$1,Data!$1:$1,0)-1))=TRUE,"",IF(OFFSET(Data!$A$1,MATCH($D77,Data!$CG:$CG,0)-1,MATCH($E77&amp;"/"&amp;AB$1,Data!$1:$1,0)-1)=0,"",OFFSET(Data!$A$1,MATCH($D77,Data!$CG:$CG,0)-1,MATCH($E77&amp;"/"&amp;AB$1,Data!$1:$1,0)-1)))</f>
        <v/>
      </c>
      <c r="AC77" s="252" t="str">
        <f ca="1">IF(ISERROR(OFFSET(Data!$A$1,MATCH($D77,Data!$CG:$CG,0)-1,MATCH($E77&amp;"/"&amp;AC$1,Data!$1:$1,0)-1))=TRUE,"",IF(OFFSET(Data!$A$1,MATCH($D77,Data!$CG:$CG,0)-1,MATCH($E77&amp;"/"&amp;AC$1,Data!$1:$1,0)-1)=0,"",OFFSET(Data!$A$1,MATCH($D77,Data!$CG:$CG,0)-1,MATCH($E77&amp;"/"&amp;AC$1,Data!$1:$1,0)-1)))</f>
        <v/>
      </c>
      <c r="AD77" s="252" t="str">
        <f ca="1">IF(ISERROR(OFFSET(Data!$A$1,MATCH($D77,Data!$CG:$CG,0)-1,MATCH($E77&amp;"/"&amp;AD$1,Data!$1:$1,0)-1))=TRUE,"",IF(OFFSET(Data!$A$1,MATCH($D77,Data!$CG:$CG,0)-1,MATCH($E77&amp;"/"&amp;AD$1,Data!$1:$1,0)-1)=0,"",OFFSET(Data!$A$1,MATCH($D77,Data!$CG:$CG,0)-1,MATCH($E77&amp;"/"&amp;AD$1,Data!$1:$1,0)-1)))</f>
        <v/>
      </c>
      <c r="AE77" s="252" t="str">
        <f ca="1">IF(ISERROR(OFFSET(Data!$A$1,MATCH($D77,Data!$CG:$CG,0)-1,MATCH($E77&amp;"/"&amp;AE$1,Data!$1:$1,0)-1))=TRUE,"",IF(OFFSET(Data!$A$1,MATCH($D77,Data!$CG:$CG,0)-1,MATCH($E77&amp;"/"&amp;AE$1,Data!$1:$1,0)-1)=0,"",OFFSET(Data!$A$1,MATCH($D77,Data!$CG:$CG,0)-1,MATCH($E77&amp;"/"&amp;AE$1,Data!$1:$1,0)-1)))</f>
        <v/>
      </c>
      <c r="AF77" s="253" t="str">
        <f ca="1">IF(ISERROR(OFFSET(Data!$A$1,MATCH($D77,Data!$CG:$CG,0)-1,MATCH($E77&amp;"/"&amp;AF$1,Data!$1:$1,0)-1))=TRUE,"",IF(OFFSET(Data!$A$1,MATCH($D77,Data!$CG:$CG,0)-1,MATCH($E77&amp;"/"&amp;AF$1,Data!$1:$1,0)-1)=0,"",OFFSET(Data!$A$1,MATCH($D77,Data!$CG:$CG,0)-1,MATCH($E77&amp;"/"&amp;AF$1,Data!$1:$1,0)-1)))</f>
        <v/>
      </c>
      <c r="AG77" s="188">
        <f t="shared" ca="1" si="5"/>
        <v>0</v>
      </c>
      <c r="AH77" s="208">
        <f ca="1">SUM(AG74:AG77)</f>
        <v>97</v>
      </c>
    </row>
    <row r="78" spans="1:34" ht="15.75" hidden="1" customHeight="1" thickBot="1" x14ac:dyDescent="0.3">
      <c r="A78" s="447"/>
      <c r="B78" s="470"/>
      <c r="C78" s="473"/>
      <c r="D78" s="52" t="str">
        <f>IF(C78&lt;&gt;"",C78,D77)</f>
        <v>Michl Priester</v>
      </c>
      <c r="E78" s="53" t="s">
        <v>25</v>
      </c>
      <c r="F78" s="255" t="str">
        <f ca="1">IF(ISERROR(OFFSET(Data!$A$1,MATCH($D78,Data!$CG:$CG,0)-1,MATCH($E78&amp;"/"&amp;F$1,Data!$1:$1,0)-1))=TRUE,"",IF(OFFSET(Data!$A$1,MATCH($D78,Data!$CG:$CG,0)-1,MATCH($E78&amp;"/"&amp;F$1,Data!$1:$1,0)-1)=0,"",OFFSET(Data!$A$1,MATCH($D78,Data!$CG:$CG,0)-1,MATCH($E78&amp;"/"&amp;F$1,Data!$1:$1,0)-1)))</f>
        <v/>
      </c>
      <c r="G78" s="256" t="str">
        <f ca="1">IF(ISERROR(OFFSET(Data!$A$1,MATCH($D78,Data!$CG:$CG,0)-1,MATCH($E78&amp;"/"&amp;G$1,Data!$1:$1,0)-1))=TRUE,"",IF(OFFSET(Data!$A$1,MATCH($D78,Data!$CG:$CG,0)-1,MATCH($E78&amp;"/"&amp;G$1,Data!$1:$1,0)-1)=0,"",OFFSET(Data!$A$1,MATCH($D78,Data!$CG:$CG,0)-1,MATCH($E78&amp;"/"&amp;G$1,Data!$1:$1,0)-1)))</f>
        <v/>
      </c>
      <c r="H78" s="256" t="str">
        <f ca="1">IF(ISERROR(OFFSET(Data!$A$1,MATCH($D78,Data!$CG:$CG,0)-1,MATCH($E78&amp;"/"&amp;H$1,Data!$1:$1,0)-1))=TRUE,"",IF(OFFSET(Data!$A$1,MATCH($D78,Data!$CG:$CG,0)-1,MATCH($E78&amp;"/"&amp;H$1,Data!$1:$1,0)-1)=0,"",OFFSET(Data!$A$1,MATCH($D78,Data!$CG:$CG,0)-1,MATCH($E78&amp;"/"&amp;H$1,Data!$1:$1,0)-1)))</f>
        <v/>
      </c>
      <c r="I78" s="256" t="str">
        <f ca="1">IF(ISERROR(OFFSET(Data!$A$1,MATCH($D78,Data!$CG:$CG,0)-1,MATCH($E78&amp;"/"&amp;I$1,Data!$1:$1,0)-1))=TRUE,"",IF(OFFSET(Data!$A$1,MATCH($D78,Data!$CG:$CG,0)-1,MATCH($E78&amp;"/"&amp;I$1,Data!$1:$1,0)-1)=0,"",OFFSET(Data!$A$1,MATCH($D78,Data!$CG:$CG,0)-1,MATCH($E78&amp;"/"&amp;I$1,Data!$1:$1,0)-1)))</f>
        <v/>
      </c>
      <c r="J78" s="256" t="str">
        <f ca="1">IF(ISERROR(OFFSET(Data!$A$1,MATCH($D78,Data!$CG:$CG,0)-1,MATCH($E78&amp;"/"&amp;J$1,Data!$1:$1,0)-1))=TRUE,"",IF(OFFSET(Data!$A$1,MATCH($D78,Data!$CG:$CG,0)-1,MATCH($E78&amp;"/"&amp;J$1,Data!$1:$1,0)-1)=0,"",OFFSET(Data!$A$1,MATCH($D78,Data!$CG:$CG,0)-1,MATCH($E78&amp;"/"&amp;J$1,Data!$1:$1,0)-1)))</f>
        <v/>
      </c>
      <c r="K78" s="256" t="str">
        <f ca="1">IF(ISERROR(OFFSET(Data!$A$1,MATCH($D78,Data!$CG:$CG,0)-1,MATCH($E78&amp;"/"&amp;K$1,Data!$1:$1,0)-1))=TRUE,"",IF(OFFSET(Data!$A$1,MATCH($D78,Data!$CG:$CG,0)-1,MATCH($E78&amp;"/"&amp;K$1,Data!$1:$1,0)-1)=0,"",OFFSET(Data!$A$1,MATCH($D78,Data!$CG:$CG,0)-1,MATCH($E78&amp;"/"&amp;K$1,Data!$1:$1,0)-1)))</f>
        <v/>
      </c>
      <c r="L78" s="256" t="str">
        <f ca="1">IF(ISERROR(OFFSET(Data!$A$1,MATCH($D78,Data!$CG:$CG,0)-1,MATCH($E78&amp;"/"&amp;L$1,Data!$1:$1,0)-1))=TRUE,"",IF(OFFSET(Data!$A$1,MATCH($D78,Data!$CG:$CG,0)-1,MATCH($E78&amp;"/"&amp;L$1,Data!$1:$1,0)-1)=0,"",OFFSET(Data!$A$1,MATCH($D78,Data!$CG:$CG,0)-1,MATCH($E78&amp;"/"&amp;L$1,Data!$1:$1,0)-1)))</f>
        <v/>
      </c>
      <c r="M78" s="256" t="str">
        <f ca="1">IF(ISERROR(OFFSET(Data!$A$1,MATCH($D78,Data!$CG:$CG,0)-1,MATCH($E78&amp;"/"&amp;M$1,Data!$1:$1,0)-1))=TRUE,"",IF(OFFSET(Data!$A$1,MATCH($D78,Data!$CG:$CG,0)-1,MATCH($E78&amp;"/"&amp;M$1,Data!$1:$1,0)-1)=0,"",OFFSET(Data!$A$1,MATCH($D78,Data!$CG:$CG,0)-1,MATCH($E78&amp;"/"&amp;M$1,Data!$1:$1,0)-1)))</f>
        <v/>
      </c>
      <c r="N78" s="256" t="str">
        <f ca="1">IF(ISERROR(OFFSET(Data!$A$1,MATCH($D78,Data!$CG:$CG,0)-1,MATCH($E78&amp;"/"&amp;N$1,Data!$1:$1,0)-1))=TRUE,"",IF(OFFSET(Data!$A$1,MATCH($D78,Data!$CG:$CG,0)-1,MATCH($E78&amp;"/"&amp;N$1,Data!$1:$1,0)-1)=0,"",OFFSET(Data!$A$1,MATCH($D78,Data!$CG:$CG,0)-1,MATCH($E78&amp;"/"&amp;N$1,Data!$1:$1,0)-1)))</f>
        <v/>
      </c>
      <c r="O78" s="256" t="str">
        <f ca="1">IF(ISERROR(OFFSET(Data!$A$1,MATCH($D78,Data!$CG:$CG,0)-1,MATCH($E78&amp;"/"&amp;O$1,Data!$1:$1,0)-1))=TRUE,"",IF(OFFSET(Data!$A$1,MATCH($D78,Data!$CG:$CG,0)-1,MATCH($E78&amp;"/"&amp;O$1,Data!$1:$1,0)-1)=0,"",OFFSET(Data!$A$1,MATCH($D78,Data!$CG:$CG,0)-1,MATCH($E78&amp;"/"&amp;O$1,Data!$1:$1,0)-1)))</f>
        <v/>
      </c>
      <c r="P78" s="256" t="str">
        <f ca="1">IF(ISERROR(OFFSET(Data!$A$1,MATCH($D78,Data!$CG:$CG,0)-1,MATCH($E78&amp;"/"&amp;P$1,Data!$1:$1,0)-1))=TRUE,"",IF(OFFSET(Data!$A$1,MATCH($D78,Data!$CG:$CG,0)-1,MATCH($E78&amp;"/"&amp;P$1,Data!$1:$1,0)-1)=0,"",OFFSET(Data!$A$1,MATCH($D78,Data!$CG:$CG,0)-1,MATCH($E78&amp;"/"&amp;P$1,Data!$1:$1,0)-1)))</f>
        <v/>
      </c>
      <c r="Q78" s="256" t="str">
        <f ca="1">IF(ISERROR(OFFSET(Data!$A$1,MATCH($D78,Data!$CG:$CG,0)-1,MATCH($E78&amp;"/"&amp;Q$1,Data!$1:$1,0)-1))=TRUE,"",IF(OFFSET(Data!$A$1,MATCH($D78,Data!$CG:$CG,0)-1,MATCH($E78&amp;"/"&amp;Q$1,Data!$1:$1,0)-1)=0,"",OFFSET(Data!$A$1,MATCH($D78,Data!$CG:$CG,0)-1,MATCH($E78&amp;"/"&amp;Q$1,Data!$1:$1,0)-1)))</f>
        <v/>
      </c>
      <c r="R78" s="256" t="str">
        <f ca="1">IF(ISERROR(OFFSET(Data!$A$1,MATCH($D78,Data!$CG:$CG,0)-1,MATCH($E78&amp;"/"&amp;R$1,Data!$1:$1,0)-1))=TRUE,"",IF(OFFSET(Data!$A$1,MATCH($D78,Data!$CG:$CG,0)-1,MATCH($E78&amp;"/"&amp;R$1,Data!$1:$1,0)-1)=0,"",OFFSET(Data!$A$1,MATCH($D78,Data!$CG:$CG,0)-1,MATCH($E78&amp;"/"&amp;R$1,Data!$1:$1,0)-1)))</f>
        <v/>
      </c>
      <c r="S78" s="256" t="str">
        <f ca="1">IF(ISERROR(OFFSET(Data!$A$1,MATCH($D78,Data!$CG:$CG,0)-1,MATCH($E78&amp;"/"&amp;S$1,Data!$1:$1,0)-1))=TRUE,"",IF(OFFSET(Data!$A$1,MATCH($D78,Data!$CG:$CG,0)-1,MATCH($E78&amp;"/"&amp;S$1,Data!$1:$1,0)-1)=0,"",OFFSET(Data!$A$1,MATCH($D78,Data!$CG:$CG,0)-1,MATCH($E78&amp;"/"&amp;S$1,Data!$1:$1,0)-1)))</f>
        <v/>
      </c>
      <c r="T78" s="256" t="str">
        <f ca="1">IF(ISERROR(OFFSET(Data!$A$1,MATCH($D78,Data!$CG:$CG,0)-1,MATCH($E78&amp;"/"&amp;T$1,Data!$1:$1,0)-1))=TRUE,"",IF(OFFSET(Data!$A$1,MATCH($D78,Data!$CG:$CG,0)-1,MATCH($E78&amp;"/"&amp;T$1,Data!$1:$1,0)-1)=0,"",OFFSET(Data!$A$1,MATCH($D78,Data!$CG:$CG,0)-1,MATCH($E78&amp;"/"&amp;T$1,Data!$1:$1,0)-1)))</f>
        <v/>
      </c>
      <c r="U78" s="256" t="str">
        <f ca="1">IF(ISERROR(OFFSET(Data!$A$1,MATCH($D78,Data!$CG:$CG,0)-1,MATCH($E78&amp;"/"&amp;U$1,Data!$1:$1,0)-1))=TRUE,"",IF(OFFSET(Data!$A$1,MATCH($D78,Data!$CG:$CG,0)-1,MATCH($E78&amp;"/"&amp;U$1,Data!$1:$1,0)-1)=0,"",OFFSET(Data!$A$1,MATCH($D78,Data!$CG:$CG,0)-1,MATCH($E78&amp;"/"&amp;U$1,Data!$1:$1,0)-1)))</f>
        <v/>
      </c>
      <c r="V78" s="256" t="str">
        <f ca="1">IF(ISERROR(OFFSET(Data!$A$1,MATCH($D78,Data!$CG:$CG,0)-1,MATCH($E78&amp;"/"&amp;V$1,Data!$1:$1,0)-1))=TRUE,"",IF(OFFSET(Data!$A$1,MATCH($D78,Data!$CG:$CG,0)-1,MATCH($E78&amp;"/"&amp;V$1,Data!$1:$1,0)-1)=0,"",OFFSET(Data!$A$1,MATCH($D78,Data!$CG:$CG,0)-1,MATCH($E78&amp;"/"&amp;V$1,Data!$1:$1,0)-1)))</f>
        <v/>
      </c>
      <c r="W78" s="257" t="str">
        <f ca="1">IF(ISERROR(OFFSET(Data!$A$1,MATCH($D78,Data!$CG:$CG,0)-1,MATCH($E78&amp;"/"&amp;W$1,Data!$1:$1,0)-1))=TRUE,"",IF(OFFSET(Data!$A$1,MATCH($D78,Data!$CG:$CG,0)-1,MATCH($E78&amp;"/"&amp;W$1,Data!$1:$1,0)-1)=0,"",OFFSET(Data!$A$1,MATCH($D78,Data!$CG:$CG,0)-1,MATCH($E78&amp;"/"&amp;W$1,Data!$1:$1,0)-1)))</f>
        <v/>
      </c>
      <c r="X78" s="256" t="str">
        <f ca="1">IF(ISERROR(OFFSET(Data!$A$1,MATCH($D78,Data!$CG:$CG,0)-1,MATCH($E78&amp;"/"&amp;X$1,Data!$1:$1,0)-1))=TRUE,"",IF(OFFSET(Data!$A$1,MATCH($D78,Data!$CG:$CG,0)-1,MATCH($E78&amp;"/"&amp;X$1,Data!$1:$1,0)-1)=0,"",OFFSET(Data!$A$1,MATCH($D78,Data!$CG:$CG,0)-1,MATCH($E78&amp;"/"&amp;X$1,Data!$1:$1,0)-1)))</f>
        <v/>
      </c>
      <c r="Y78" s="256" t="str">
        <f ca="1">IF(ISERROR(OFFSET(Data!$A$1,MATCH($D78,Data!$CG:$CG,0)-1,MATCH($E78&amp;"/"&amp;Y$1,Data!$1:$1,0)-1))=TRUE,"",IF(OFFSET(Data!$A$1,MATCH($D78,Data!$CG:$CG,0)-1,MATCH($E78&amp;"/"&amp;Y$1,Data!$1:$1,0)-1)=0,"",OFFSET(Data!$A$1,MATCH($D78,Data!$CG:$CG,0)-1,MATCH($E78&amp;"/"&amp;Y$1,Data!$1:$1,0)-1)))</f>
        <v/>
      </c>
      <c r="Z78" s="256" t="str">
        <f ca="1">IF(ISERROR(OFFSET(Data!$A$1,MATCH($D78,Data!$CG:$CG,0)-1,MATCH($E78&amp;"/"&amp;Z$1,Data!$1:$1,0)-1))=TRUE,"",IF(OFFSET(Data!$A$1,MATCH($D78,Data!$CG:$CG,0)-1,MATCH($E78&amp;"/"&amp;Z$1,Data!$1:$1,0)-1)=0,"",OFFSET(Data!$A$1,MATCH($D78,Data!$CG:$CG,0)-1,MATCH($E78&amp;"/"&amp;Z$1,Data!$1:$1,0)-1)))</f>
        <v/>
      </c>
      <c r="AA78" s="256" t="str">
        <f ca="1">IF(ISERROR(OFFSET(Data!$A$1,MATCH($D78,Data!$CG:$CG,0)-1,MATCH($E78&amp;"/"&amp;AA$1,Data!$1:$1,0)-1))=TRUE,"",IF(OFFSET(Data!$A$1,MATCH($D78,Data!$CG:$CG,0)-1,MATCH($E78&amp;"/"&amp;AA$1,Data!$1:$1,0)-1)=0,"",OFFSET(Data!$A$1,MATCH($D78,Data!$CG:$CG,0)-1,MATCH($E78&amp;"/"&amp;AA$1,Data!$1:$1,0)-1)))</f>
        <v/>
      </c>
      <c r="AB78" s="256" t="str">
        <f ca="1">IF(ISERROR(OFFSET(Data!$A$1,MATCH($D78,Data!$CG:$CG,0)-1,MATCH($E78&amp;"/"&amp;AB$1,Data!$1:$1,0)-1))=TRUE,"",IF(OFFSET(Data!$A$1,MATCH($D78,Data!$CG:$CG,0)-1,MATCH($E78&amp;"/"&amp;AB$1,Data!$1:$1,0)-1)=0,"",OFFSET(Data!$A$1,MATCH($D78,Data!$CG:$CG,0)-1,MATCH($E78&amp;"/"&amp;AB$1,Data!$1:$1,0)-1)))</f>
        <v/>
      </c>
      <c r="AC78" s="256" t="str">
        <f ca="1">IF(ISERROR(OFFSET(Data!$A$1,MATCH($D78,Data!$CG:$CG,0)-1,MATCH($E78&amp;"/"&amp;AC$1,Data!$1:$1,0)-1))=TRUE,"",IF(OFFSET(Data!$A$1,MATCH($D78,Data!$CG:$CG,0)-1,MATCH($E78&amp;"/"&amp;AC$1,Data!$1:$1,0)-1)=0,"",OFFSET(Data!$A$1,MATCH($D78,Data!$CG:$CG,0)-1,MATCH($E78&amp;"/"&amp;AC$1,Data!$1:$1,0)-1)))</f>
        <v/>
      </c>
      <c r="AD78" s="256" t="str">
        <f ca="1">IF(ISERROR(OFFSET(Data!$A$1,MATCH($D78,Data!$CG:$CG,0)-1,MATCH($E78&amp;"/"&amp;AD$1,Data!$1:$1,0)-1))=TRUE,"",IF(OFFSET(Data!$A$1,MATCH($D78,Data!$CG:$CG,0)-1,MATCH($E78&amp;"/"&amp;AD$1,Data!$1:$1,0)-1)=0,"",OFFSET(Data!$A$1,MATCH($D78,Data!$CG:$CG,0)-1,MATCH($E78&amp;"/"&amp;AD$1,Data!$1:$1,0)-1)))</f>
        <v/>
      </c>
      <c r="AE78" s="256" t="str">
        <f ca="1">IF(ISERROR(OFFSET(Data!$A$1,MATCH($D78,Data!$CG:$CG,0)-1,MATCH($E78&amp;"/"&amp;AE$1,Data!$1:$1,0)-1))=TRUE,"",IF(OFFSET(Data!$A$1,MATCH($D78,Data!$CG:$CG,0)-1,MATCH($E78&amp;"/"&amp;AE$1,Data!$1:$1,0)-1)=0,"",OFFSET(Data!$A$1,MATCH($D78,Data!$CG:$CG,0)-1,MATCH($E78&amp;"/"&amp;AE$1,Data!$1:$1,0)-1)))</f>
        <v/>
      </c>
      <c r="AF78" s="258" t="str">
        <f ca="1">IF(ISERROR(OFFSET(Data!$A$1,MATCH($D78,Data!$CG:$CG,0)-1,MATCH($E78&amp;"/"&amp;AF$1,Data!$1:$1,0)-1))=TRUE,"",IF(OFFSET(Data!$A$1,MATCH($D78,Data!$CG:$CG,0)-1,MATCH($E78&amp;"/"&amp;AF$1,Data!$1:$1,0)-1)=0,"",OFFSET(Data!$A$1,MATCH($D78,Data!$CG:$CG,0)-1,MATCH($E78&amp;"/"&amp;AF$1,Data!$1:$1,0)-1)))</f>
        <v/>
      </c>
      <c r="AG78" s="197">
        <f t="shared" ca="1" si="5"/>
        <v>0</v>
      </c>
      <c r="AH78" s="209">
        <f ca="1">SUM(AG74:AG78)</f>
        <v>97</v>
      </c>
    </row>
    <row r="79" spans="1:34" ht="15" customHeight="1" x14ac:dyDescent="0.25">
      <c r="A79" s="445">
        <v>15</v>
      </c>
      <c r="B79" s="468">
        <f>INDEX(Data!CI:CI,MATCH("M"&amp;A79,Data!A:A,0))</f>
        <v>15</v>
      </c>
      <c r="C79" s="471" t="str">
        <f>INDEX(Data!CG:CG,MATCH("M"&amp;A79,Data!A:A,0))</f>
        <v>Wolfgang Pratl</v>
      </c>
      <c r="D79" s="48" t="str">
        <f>IF(C79&lt;&gt;"",C79,#REF!)</f>
        <v>Wolfgang Pratl</v>
      </c>
      <c r="E79" s="49" t="s">
        <v>21</v>
      </c>
      <c r="F79" s="247">
        <f ca="1">IF(ISERROR(OFFSET(Data!$A$1,MATCH($D79,Data!$CG:$CG,0)-1,MATCH($E79&amp;"/"&amp;F$1,Data!$1:$1,0)-1))=TRUE,"",IF(OFFSET(Data!$A$1,MATCH($D79,Data!$CG:$CG,0)-1,MATCH($E79&amp;"/"&amp;F$1,Data!$1:$1,0)-1)=0,"",OFFSET(Data!$A$1,MATCH($D79,Data!$CG:$CG,0)-1,MATCH($E79&amp;"/"&amp;F$1,Data!$1:$1,0)-1)))</f>
        <v>3</v>
      </c>
      <c r="G79" s="246">
        <f ca="1">IF(ISERROR(OFFSET(Data!$A$1,MATCH($D79,Data!$CG:$CG,0)-1,MATCH($E79&amp;"/"&amp;G$1,Data!$1:$1,0)-1))=TRUE,"",IF(OFFSET(Data!$A$1,MATCH($D79,Data!$CG:$CG,0)-1,MATCH($E79&amp;"/"&amp;G$1,Data!$1:$1,0)-1)=0,"",OFFSET(Data!$A$1,MATCH($D79,Data!$CG:$CG,0)-1,MATCH($E79&amp;"/"&amp;G$1,Data!$1:$1,0)-1)))</f>
        <v>3</v>
      </c>
      <c r="H79" s="263">
        <f ca="1">IF(ISERROR(OFFSET(Data!$A$1,MATCH($D79,Data!$CG:$CG,0)-1,MATCH($E79&amp;"/"&amp;H$1,Data!$1:$1,0)-1))=TRUE,"",IF(OFFSET(Data!$A$1,MATCH($D79,Data!$CG:$CG,0)-1,MATCH($E79&amp;"/"&amp;H$1,Data!$1:$1,0)-1)=0,"",OFFSET(Data!$A$1,MATCH($D79,Data!$CG:$CG,0)-1,MATCH($E79&amp;"/"&amp;H$1,Data!$1:$1,0)-1)))</f>
        <v>5</v>
      </c>
      <c r="I79" s="246">
        <f ca="1">IF(ISERROR(OFFSET(Data!$A$1,MATCH($D79,Data!$CG:$CG,0)-1,MATCH($E79&amp;"/"&amp;I$1,Data!$1:$1,0)-1))=TRUE,"",IF(OFFSET(Data!$A$1,MATCH($D79,Data!$CG:$CG,0)-1,MATCH($E79&amp;"/"&amp;I$1,Data!$1:$1,0)-1)=0,"",OFFSET(Data!$A$1,MATCH($D79,Data!$CG:$CG,0)-1,MATCH($E79&amp;"/"&amp;I$1,Data!$1:$1,0)-1)))</f>
        <v>3</v>
      </c>
      <c r="J79" s="246">
        <f ca="1">IF(ISERROR(OFFSET(Data!$A$1,MATCH($D79,Data!$CG:$CG,0)-1,MATCH($E79&amp;"/"&amp;J$1,Data!$1:$1,0)-1))=TRUE,"",IF(OFFSET(Data!$A$1,MATCH($D79,Data!$CG:$CG,0)-1,MATCH($E79&amp;"/"&amp;J$1,Data!$1:$1,0)-1)=0,"",OFFSET(Data!$A$1,MATCH($D79,Data!$CG:$CG,0)-1,MATCH($E79&amp;"/"&amp;J$1,Data!$1:$1,0)-1)))</f>
        <v>3</v>
      </c>
      <c r="K79" s="260">
        <f ca="1">IF(ISERROR(OFFSET(Data!$A$1,MATCH($D79,Data!$CG:$CG,0)-1,MATCH($E79&amp;"/"&amp;K$1,Data!$1:$1,0)-1))=TRUE,"",IF(OFFSET(Data!$A$1,MATCH($D79,Data!$CG:$CG,0)-1,MATCH($E79&amp;"/"&amp;K$1,Data!$1:$1,0)-1)=0,"",OFFSET(Data!$A$1,MATCH($D79,Data!$CG:$CG,0)-1,MATCH($E79&amp;"/"&amp;K$1,Data!$1:$1,0)-1)))</f>
        <v>4</v>
      </c>
      <c r="L79" s="246">
        <f ca="1">IF(ISERROR(OFFSET(Data!$A$1,MATCH($D79,Data!$CG:$CG,0)-1,MATCH($E79&amp;"/"&amp;L$1,Data!$1:$1,0)-1))=TRUE,"",IF(OFFSET(Data!$A$1,MATCH($D79,Data!$CG:$CG,0)-1,MATCH($E79&amp;"/"&amp;L$1,Data!$1:$1,0)-1)=0,"",OFFSET(Data!$A$1,MATCH($D79,Data!$CG:$CG,0)-1,MATCH($E79&amp;"/"&amp;L$1,Data!$1:$1,0)-1)))</f>
        <v>3</v>
      </c>
      <c r="M79" s="260">
        <f ca="1">IF(ISERROR(OFFSET(Data!$A$1,MATCH($D79,Data!$CG:$CG,0)-1,MATCH($E79&amp;"/"&amp;M$1,Data!$1:$1,0)-1))=TRUE,"",IF(OFFSET(Data!$A$1,MATCH($D79,Data!$CG:$CG,0)-1,MATCH($E79&amp;"/"&amp;M$1,Data!$1:$1,0)-1)=0,"",OFFSET(Data!$A$1,MATCH($D79,Data!$CG:$CG,0)-1,MATCH($E79&amp;"/"&amp;M$1,Data!$1:$1,0)-1)))</f>
        <v>4</v>
      </c>
      <c r="N79" s="263">
        <f ca="1">IF(ISERROR(OFFSET(Data!$A$1,MATCH($D79,Data!$CG:$CG,0)-1,MATCH($E79&amp;"/"&amp;N$1,Data!$1:$1,0)-1))=TRUE,"",IF(OFFSET(Data!$A$1,MATCH($D79,Data!$CG:$CG,0)-1,MATCH($E79&amp;"/"&amp;N$1,Data!$1:$1,0)-1)=0,"",OFFSET(Data!$A$1,MATCH($D79,Data!$CG:$CG,0)-1,MATCH($E79&amp;"/"&amp;N$1,Data!$1:$1,0)-1)))</f>
        <v>7</v>
      </c>
      <c r="O79" s="263">
        <f ca="1">IF(ISERROR(OFFSET(Data!$A$1,MATCH($D79,Data!$CG:$CG,0)-1,MATCH($E79&amp;"/"&amp;O$1,Data!$1:$1,0)-1))=TRUE,"",IF(OFFSET(Data!$A$1,MATCH($D79,Data!$CG:$CG,0)-1,MATCH($E79&amp;"/"&amp;O$1,Data!$1:$1,0)-1)=0,"",OFFSET(Data!$A$1,MATCH($D79,Data!$CG:$CG,0)-1,MATCH($E79&amp;"/"&amp;O$1,Data!$1:$1,0)-1)))</f>
        <v>5</v>
      </c>
      <c r="P79" s="263">
        <f ca="1">IF(ISERROR(OFFSET(Data!$A$1,MATCH($D79,Data!$CG:$CG,0)-1,MATCH($E79&amp;"/"&amp;P$1,Data!$1:$1,0)-1))=TRUE,"",IF(OFFSET(Data!$A$1,MATCH($D79,Data!$CG:$CG,0)-1,MATCH($E79&amp;"/"&amp;P$1,Data!$1:$1,0)-1)=0,"",OFFSET(Data!$A$1,MATCH($D79,Data!$CG:$CG,0)-1,MATCH($E79&amp;"/"&amp;P$1,Data!$1:$1,0)-1)))</f>
        <v>5</v>
      </c>
      <c r="Q79" s="260">
        <f ca="1">IF(ISERROR(OFFSET(Data!$A$1,MATCH($D79,Data!$CG:$CG,0)-1,MATCH($E79&amp;"/"&amp;Q$1,Data!$1:$1,0)-1))=TRUE,"",IF(OFFSET(Data!$A$1,MATCH($D79,Data!$CG:$CG,0)-1,MATCH($E79&amp;"/"&amp;Q$1,Data!$1:$1,0)-1)=0,"",OFFSET(Data!$A$1,MATCH($D79,Data!$CG:$CG,0)-1,MATCH($E79&amp;"/"&amp;Q$1,Data!$1:$1,0)-1)))</f>
        <v>4</v>
      </c>
      <c r="R79" s="260">
        <f ca="1">IF(ISERROR(OFFSET(Data!$A$1,MATCH($D79,Data!$CG:$CG,0)-1,MATCH($E79&amp;"/"&amp;R$1,Data!$1:$1,0)-1))=TRUE,"",IF(OFFSET(Data!$A$1,MATCH($D79,Data!$CG:$CG,0)-1,MATCH($E79&amp;"/"&amp;R$1,Data!$1:$1,0)-1)=0,"",OFFSET(Data!$A$1,MATCH($D79,Data!$CG:$CG,0)-1,MATCH($E79&amp;"/"&amp;R$1,Data!$1:$1,0)-1)))</f>
        <v>5</v>
      </c>
      <c r="S79" s="250" t="str">
        <f ca="1">IF(ISERROR(OFFSET(Data!$A$1,MATCH($D79,Data!$CG:$CG,0)-1,MATCH($E79&amp;"/"&amp;S$1,Data!$1:$1,0)-1))=TRUE,"",IF(OFFSET(Data!$A$1,MATCH($D79,Data!$CG:$CG,0)-1,MATCH($E79&amp;"/"&amp;S$1,Data!$1:$1,0)-1)=0,"",OFFSET(Data!$A$1,MATCH($D79,Data!$CG:$CG,0)-1,MATCH($E79&amp;"/"&amp;S$1,Data!$1:$1,0)-1)))</f>
        <v/>
      </c>
      <c r="T79" s="250" t="str">
        <f ca="1">IF(ISERROR(OFFSET(Data!$A$1,MATCH($D79,Data!$CG:$CG,0)-1,MATCH($E79&amp;"/"&amp;T$1,Data!$1:$1,0)-1))=TRUE,"",IF(OFFSET(Data!$A$1,MATCH($D79,Data!$CG:$CG,0)-1,MATCH($E79&amp;"/"&amp;T$1,Data!$1:$1,0)-1)=0,"",OFFSET(Data!$A$1,MATCH($D79,Data!$CG:$CG,0)-1,MATCH($E79&amp;"/"&amp;T$1,Data!$1:$1,0)-1)))</f>
        <v/>
      </c>
      <c r="U79" s="250" t="str">
        <f ca="1">IF(ISERROR(OFFSET(Data!$A$1,MATCH($D79,Data!$CG:$CG,0)-1,MATCH($E79&amp;"/"&amp;U$1,Data!$1:$1,0)-1))=TRUE,"",IF(OFFSET(Data!$A$1,MATCH($D79,Data!$CG:$CG,0)-1,MATCH($E79&amp;"/"&amp;U$1,Data!$1:$1,0)-1)=0,"",OFFSET(Data!$A$1,MATCH($D79,Data!$CG:$CG,0)-1,MATCH($E79&amp;"/"&amp;U$1,Data!$1:$1,0)-1)))</f>
        <v/>
      </c>
      <c r="V79" s="250" t="str">
        <f ca="1">IF(ISERROR(OFFSET(Data!$A$1,MATCH($D79,Data!$CG:$CG,0)-1,MATCH($E79&amp;"/"&amp;V$1,Data!$1:$1,0)-1))=TRUE,"",IF(OFFSET(Data!$A$1,MATCH($D79,Data!$CG:$CG,0)-1,MATCH($E79&amp;"/"&amp;V$1,Data!$1:$1,0)-1)=0,"",OFFSET(Data!$A$1,MATCH($D79,Data!$CG:$CG,0)-1,MATCH($E79&amp;"/"&amp;V$1,Data!$1:$1,0)-1)))</f>
        <v/>
      </c>
      <c r="W79" s="272" t="str">
        <f ca="1">IF(ISERROR(OFFSET(Data!$A$1,MATCH($D79,Data!$CG:$CG,0)-1,MATCH($E79&amp;"/"&amp;W$1,Data!$1:$1,0)-1))=TRUE,"",IF(OFFSET(Data!$A$1,MATCH($D79,Data!$CG:$CG,0)-1,MATCH($E79&amp;"/"&amp;W$1,Data!$1:$1,0)-1)=0,"",OFFSET(Data!$A$1,MATCH($D79,Data!$CG:$CG,0)-1,MATCH($E79&amp;"/"&amp;W$1,Data!$1:$1,0)-1)))</f>
        <v/>
      </c>
      <c r="X79" s="250" t="str">
        <f ca="1">IF(ISERROR(OFFSET(Data!$A$1,MATCH($D79,Data!$CG:$CG,0)-1,MATCH($E79&amp;"/"&amp;X$1,Data!$1:$1,0)-1))=TRUE,"",IF(OFFSET(Data!$A$1,MATCH($D79,Data!$CG:$CG,0)-1,MATCH($E79&amp;"/"&amp;X$1,Data!$1:$1,0)-1)=0,"",OFFSET(Data!$A$1,MATCH($D79,Data!$CG:$CG,0)-1,MATCH($E79&amp;"/"&amp;X$1,Data!$1:$1,0)-1)))</f>
        <v/>
      </c>
      <c r="Y79" s="250" t="str">
        <f ca="1">IF(ISERROR(OFFSET(Data!$A$1,MATCH($D79,Data!$CG:$CG,0)-1,MATCH($E79&amp;"/"&amp;Y$1,Data!$1:$1,0)-1))=TRUE,"",IF(OFFSET(Data!$A$1,MATCH($D79,Data!$CG:$CG,0)-1,MATCH($E79&amp;"/"&amp;Y$1,Data!$1:$1,0)-1)=0,"",OFFSET(Data!$A$1,MATCH($D79,Data!$CG:$CG,0)-1,MATCH($E79&amp;"/"&amp;Y$1,Data!$1:$1,0)-1)))</f>
        <v/>
      </c>
      <c r="Z79" s="250" t="str">
        <f ca="1">IF(ISERROR(OFFSET(Data!$A$1,MATCH($D79,Data!$CG:$CG,0)-1,MATCH($E79&amp;"/"&amp;Z$1,Data!$1:$1,0)-1))=TRUE,"",IF(OFFSET(Data!$A$1,MATCH($D79,Data!$CG:$CG,0)-1,MATCH($E79&amp;"/"&amp;Z$1,Data!$1:$1,0)-1)=0,"",OFFSET(Data!$A$1,MATCH($D79,Data!$CG:$CG,0)-1,MATCH($E79&amp;"/"&amp;Z$1,Data!$1:$1,0)-1)))</f>
        <v/>
      </c>
      <c r="AA79" s="250" t="str">
        <f ca="1">IF(ISERROR(OFFSET(Data!$A$1,MATCH($D79,Data!$CG:$CG,0)-1,MATCH($E79&amp;"/"&amp;AA$1,Data!$1:$1,0)-1))=TRUE,"",IF(OFFSET(Data!$A$1,MATCH($D79,Data!$CG:$CG,0)-1,MATCH($E79&amp;"/"&amp;AA$1,Data!$1:$1,0)-1)=0,"",OFFSET(Data!$A$1,MATCH($D79,Data!$CG:$CG,0)-1,MATCH($E79&amp;"/"&amp;AA$1,Data!$1:$1,0)-1)))</f>
        <v/>
      </c>
      <c r="AB79" s="250" t="str">
        <f ca="1">IF(ISERROR(OFFSET(Data!$A$1,MATCH($D79,Data!$CG:$CG,0)-1,MATCH($E79&amp;"/"&amp;AB$1,Data!$1:$1,0)-1))=TRUE,"",IF(OFFSET(Data!$A$1,MATCH($D79,Data!$CG:$CG,0)-1,MATCH($E79&amp;"/"&amp;AB$1,Data!$1:$1,0)-1)=0,"",OFFSET(Data!$A$1,MATCH($D79,Data!$CG:$CG,0)-1,MATCH($E79&amp;"/"&amp;AB$1,Data!$1:$1,0)-1)))</f>
        <v/>
      </c>
      <c r="AC79" s="250" t="str">
        <f ca="1">IF(ISERROR(OFFSET(Data!$A$1,MATCH($D79,Data!$CG:$CG,0)-1,MATCH($E79&amp;"/"&amp;AC$1,Data!$1:$1,0)-1))=TRUE,"",IF(OFFSET(Data!$A$1,MATCH($D79,Data!$CG:$CG,0)-1,MATCH($E79&amp;"/"&amp;AC$1,Data!$1:$1,0)-1)=0,"",OFFSET(Data!$A$1,MATCH($D79,Data!$CG:$CG,0)-1,MATCH($E79&amp;"/"&amp;AC$1,Data!$1:$1,0)-1)))</f>
        <v/>
      </c>
      <c r="AD79" s="250" t="str">
        <f ca="1">IF(ISERROR(OFFSET(Data!$A$1,MATCH($D79,Data!$CG:$CG,0)-1,MATCH($E79&amp;"/"&amp;AD$1,Data!$1:$1,0)-1))=TRUE,"",IF(OFFSET(Data!$A$1,MATCH($D79,Data!$CG:$CG,0)-1,MATCH($E79&amp;"/"&amp;AD$1,Data!$1:$1,0)-1)=0,"",OFFSET(Data!$A$1,MATCH($D79,Data!$CG:$CG,0)-1,MATCH($E79&amp;"/"&amp;AD$1,Data!$1:$1,0)-1)))</f>
        <v/>
      </c>
      <c r="AE79" s="250" t="str">
        <f ca="1">IF(ISERROR(OFFSET(Data!$A$1,MATCH($D79,Data!$CG:$CG,0)-1,MATCH($E79&amp;"/"&amp;AE$1,Data!$1:$1,0)-1))=TRUE,"",IF(OFFSET(Data!$A$1,MATCH($D79,Data!$CG:$CG,0)-1,MATCH($E79&amp;"/"&amp;AE$1,Data!$1:$1,0)-1)=0,"",OFFSET(Data!$A$1,MATCH($D79,Data!$CG:$CG,0)-1,MATCH($E79&amp;"/"&amp;AE$1,Data!$1:$1,0)-1)))</f>
        <v/>
      </c>
      <c r="AF79" s="251" t="str">
        <f ca="1">IF(ISERROR(OFFSET(Data!$A$1,MATCH($D79,Data!$CG:$CG,0)-1,MATCH($E79&amp;"/"&amp;AF$1,Data!$1:$1,0)-1))=TRUE,"",IF(OFFSET(Data!$A$1,MATCH($D79,Data!$CG:$CG,0)-1,MATCH($E79&amp;"/"&amp;AF$1,Data!$1:$1,0)-1)=0,"",OFFSET(Data!$A$1,MATCH($D79,Data!$CG:$CG,0)-1,MATCH($E79&amp;"/"&amp;AF$1,Data!$1:$1,0)-1)))</f>
        <v/>
      </c>
      <c r="AG79" s="206">
        <f t="shared" ca="1" si="5"/>
        <v>54</v>
      </c>
      <c r="AH79" s="207">
        <f ca="1">AG79</f>
        <v>54</v>
      </c>
    </row>
    <row r="80" spans="1:34" ht="15" customHeight="1" thickBot="1" x14ac:dyDescent="0.3">
      <c r="A80" s="446"/>
      <c r="B80" s="469"/>
      <c r="C80" s="472"/>
      <c r="D80" s="50" t="str">
        <f>IF(C80&lt;&gt;"",C80,D79)</f>
        <v>Wolfgang Pratl</v>
      </c>
      <c r="E80" s="51" t="s">
        <v>22</v>
      </c>
      <c r="F80" s="248">
        <f ca="1">IF(ISERROR(OFFSET(Data!$A$1,MATCH($D80,Data!$CG:$CG,0)-1,MATCH($E80&amp;"/"&amp;F$1,Data!$1:$1,0)-1))=TRUE,"",IF(OFFSET(Data!$A$1,MATCH($D80,Data!$CG:$CG,0)-1,MATCH($E80&amp;"/"&amp;F$1,Data!$1:$1,0)-1)=0,"",OFFSET(Data!$A$1,MATCH($D80,Data!$CG:$CG,0)-1,MATCH($E80&amp;"/"&amp;F$1,Data!$1:$1,0)-1)))</f>
        <v>3</v>
      </c>
      <c r="G80" s="249">
        <f ca="1">IF(ISERROR(OFFSET(Data!$A$1,MATCH($D80,Data!$CG:$CG,0)-1,MATCH($E80&amp;"/"&amp;G$1,Data!$1:$1,0)-1))=TRUE,"",IF(OFFSET(Data!$A$1,MATCH($D80,Data!$CG:$CG,0)-1,MATCH($E80&amp;"/"&amp;G$1,Data!$1:$1,0)-1)=0,"",OFFSET(Data!$A$1,MATCH($D80,Data!$CG:$CG,0)-1,MATCH($E80&amp;"/"&amp;G$1,Data!$1:$1,0)-1)))</f>
        <v>3</v>
      </c>
      <c r="H80" s="249">
        <f ca="1">IF(ISERROR(OFFSET(Data!$A$1,MATCH($D80,Data!$CG:$CG,0)-1,MATCH($E80&amp;"/"&amp;H$1,Data!$1:$1,0)-1))=TRUE,"",IF(OFFSET(Data!$A$1,MATCH($D80,Data!$CG:$CG,0)-1,MATCH($E80&amp;"/"&amp;H$1,Data!$1:$1,0)-1)=0,"",OFFSET(Data!$A$1,MATCH($D80,Data!$CG:$CG,0)-1,MATCH($E80&amp;"/"&amp;H$1,Data!$1:$1,0)-1)))</f>
        <v>3</v>
      </c>
      <c r="I80" s="249">
        <f ca="1">IF(ISERROR(OFFSET(Data!$A$1,MATCH($D80,Data!$CG:$CG,0)-1,MATCH($E80&amp;"/"&amp;I$1,Data!$1:$1,0)-1))=TRUE,"",IF(OFFSET(Data!$A$1,MATCH($D80,Data!$CG:$CG,0)-1,MATCH($E80&amp;"/"&amp;I$1,Data!$1:$1,0)-1)=0,"",OFFSET(Data!$A$1,MATCH($D80,Data!$CG:$CG,0)-1,MATCH($E80&amp;"/"&amp;I$1,Data!$1:$1,0)-1)))</f>
        <v>3</v>
      </c>
      <c r="J80" s="249">
        <f ca="1">IF(ISERROR(OFFSET(Data!$A$1,MATCH($D80,Data!$CG:$CG,0)-1,MATCH($E80&amp;"/"&amp;J$1,Data!$1:$1,0)-1))=TRUE,"",IF(OFFSET(Data!$A$1,MATCH($D80,Data!$CG:$CG,0)-1,MATCH($E80&amp;"/"&amp;J$1,Data!$1:$1,0)-1)=0,"",OFFSET(Data!$A$1,MATCH($D80,Data!$CG:$CG,0)-1,MATCH($E80&amp;"/"&amp;J$1,Data!$1:$1,0)-1)))</f>
        <v>3</v>
      </c>
      <c r="K80" s="249">
        <f ca="1">IF(ISERROR(OFFSET(Data!$A$1,MATCH($D80,Data!$CG:$CG,0)-1,MATCH($E80&amp;"/"&amp;K$1,Data!$1:$1,0)-1))=TRUE,"",IF(OFFSET(Data!$A$1,MATCH($D80,Data!$CG:$CG,0)-1,MATCH($E80&amp;"/"&amp;K$1,Data!$1:$1,0)-1)=0,"",OFFSET(Data!$A$1,MATCH($D80,Data!$CG:$CG,0)-1,MATCH($E80&amp;"/"&amp;K$1,Data!$1:$1,0)-1)))</f>
        <v>3</v>
      </c>
      <c r="L80" s="249">
        <f ca="1">IF(ISERROR(OFFSET(Data!$A$1,MATCH($D80,Data!$CG:$CG,0)-1,MATCH($E80&amp;"/"&amp;L$1,Data!$1:$1,0)-1))=TRUE,"",IF(OFFSET(Data!$A$1,MATCH($D80,Data!$CG:$CG,0)-1,MATCH($E80&amp;"/"&amp;L$1,Data!$1:$1,0)-1)=0,"",OFFSET(Data!$A$1,MATCH($D80,Data!$CG:$CG,0)-1,MATCH($E80&amp;"/"&amp;L$1,Data!$1:$1,0)-1)))</f>
        <v>3</v>
      </c>
      <c r="M80" s="261">
        <f ca="1">IF(ISERROR(OFFSET(Data!$A$1,MATCH($D80,Data!$CG:$CG,0)-1,MATCH($E80&amp;"/"&amp;M$1,Data!$1:$1,0)-1))=TRUE,"",IF(OFFSET(Data!$A$1,MATCH($D80,Data!$CG:$CG,0)-1,MATCH($E80&amp;"/"&amp;M$1,Data!$1:$1,0)-1)=0,"",OFFSET(Data!$A$1,MATCH($D80,Data!$CG:$CG,0)-1,MATCH($E80&amp;"/"&amp;M$1,Data!$1:$1,0)-1)))</f>
        <v>4</v>
      </c>
      <c r="N80" s="249">
        <f ca="1">IF(ISERROR(OFFSET(Data!$A$1,MATCH($D80,Data!$CG:$CG,0)-1,MATCH($E80&amp;"/"&amp;N$1,Data!$1:$1,0)-1))=TRUE,"",IF(OFFSET(Data!$A$1,MATCH($D80,Data!$CG:$CG,0)-1,MATCH($E80&amp;"/"&amp;N$1,Data!$1:$1,0)-1)=0,"",OFFSET(Data!$A$1,MATCH($D80,Data!$CG:$CG,0)-1,MATCH($E80&amp;"/"&amp;N$1,Data!$1:$1,0)-1)))</f>
        <v>4</v>
      </c>
      <c r="O80" s="261">
        <f ca="1">IF(ISERROR(OFFSET(Data!$A$1,MATCH($D80,Data!$CG:$CG,0)-1,MATCH($E80&amp;"/"&amp;O$1,Data!$1:$1,0)-1))=TRUE,"",IF(OFFSET(Data!$A$1,MATCH($D80,Data!$CG:$CG,0)-1,MATCH($E80&amp;"/"&amp;O$1,Data!$1:$1,0)-1)=0,"",OFFSET(Data!$A$1,MATCH($D80,Data!$CG:$CG,0)-1,MATCH($E80&amp;"/"&amp;O$1,Data!$1:$1,0)-1)))</f>
        <v>4</v>
      </c>
      <c r="P80" s="261">
        <f ca="1">IF(ISERROR(OFFSET(Data!$A$1,MATCH($D80,Data!$CG:$CG,0)-1,MATCH($E80&amp;"/"&amp;P$1,Data!$1:$1,0)-1))=TRUE,"",IF(OFFSET(Data!$A$1,MATCH($D80,Data!$CG:$CG,0)-1,MATCH($E80&amp;"/"&amp;P$1,Data!$1:$1,0)-1)=0,"",OFFSET(Data!$A$1,MATCH($D80,Data!$CG:$CG,0)-1,MATCH($E80&amp;"/"&amp;P$1,Data!$1:$1,0)-1)))</f>
        <v>4</v>
      </c>
      <c r="Q80" s="249">
        <f ca="1">IF(ISERROR(OFFSET(Data!$A$1,MATCH($D80,Data!$CG:$CG,0)-1,MATCH($E80&amp;"/"&amp;Q$1,Data!$1:$1,0)-1))=TRUE,"",IF(OFFSET(Data!$A$1,MATCH($D80,Data!$CG:$CG,0)-1,MATCH($E80&amp;"/"&amp;Q$1,Data!$1:$1,0)-1)=0,"",OFFSET(Data!$A$1,MATCH($D80,Data!$CG:$CG,0)-1,MATCH($E80&amp;"/"&amp;Q$1,Data!$1:$1,0)-1)))</f>
        <v>3</v>
      </c>
      <c r="R80" s="261">
        <f ca="1">IF(ISERROR(OFFSET(Data!$A$1,MATCH($D80,Data!$CG:$CG,0)-1,MATCH($E80&amp;"/"&amp;R$1,Data!$1:$1,0)-1))=TRUE,"",IF(OFFSET(Data!$A$1,MATCH($D80,Data!$CG:$CG,0)-1,MATCH($E80&amp;"/"&amp;R$1,Data!$1:$1,0)-1)=0,"",OFFSET(Data!$A$1,MATCH($D80,Data!$CG:$CG,0)-1,MATCH($E80&amp;"/"&amp;R$1,Data!$1:$1,0)-1)))</f>
        <v>5</v>
      </c>
      <c r="S80" s="252" t="str">
        <f ca="1">IF(ISERROR(OFFSET(Data!$A$1,MATCH($D80,Data!$CG:$CG,0)-1,MATCH($E80&amp;"/"&amp;S$1,Data!$1:$1,0)-1))=TRUE,"",IF(OFFSET(Data!$A$1,MATCH($D80,Data!$CG:$CG,0)-1,MATCH($E80&amp;"/"&amp;S$1,Data!$1:$1,0)-1)=0,"",OFFSET(Data!$A$1,MATCH($D80,Data!$CG:$CG,0)-1,MATCH($E80&amp;"/"&amp;S$1,Data!$1:$1,0)-1)))</f>
        <v/>
      </c>
      <c r="T80" s="252" t="str">
        <f ca="1">IF(ISERROR(OFFSET(Data!$A$1,MATCH($D80,Data!$CG:$CG,0)-1,MATCH($E80&amp;"/"&amp;T$1,Data!$1:$1,0)-1))=TRUE,"",IF(OFFSET(Data!$A$1,MATCH($D80,Data!$CG:$CG,0)-1,MATCH($E80&amp;"/"&amp;T$1,Data!$1:$1,0)-1)=0,"",OFFSET(Data!$A$1,MATCH($D80,Data!$CG:$CG,0)-1,MATCH($E80&amp;"/"&amp;T$1,Data!$1:$1,0)-1)))</f>
        <v/>
      </c>
      <c r="U80" s="252" t="str">
        <f ca="1">IF(ISERROR(OFFSET(Data!$A$1,MATCH($D80,Data!$CG:$CG,0)-1,MATCH($E80&amp;"/"&amp;U$1,Data!$1:$1,0)-1))=TRUE,"",IF(OFFSET(Data!$A$1,MATCH($D80,Data!$CG:$CG,0)-1,MATCH($E80&amp;"/"&amp;U$1,Data!$1:$1,0)-1)=0,"",OFFSET(Data!$A$1,MATCH($D80,Data!$CG:$CG,0)-1,MATCH($E80&amp;"/"&amp;U$1,Data!$1:$1,0)-1)))</f>
        <v/>
      </c>
      <c r="V80" s="252" t="str">
        <f ca="1">IF(ISERROR(OFFSET(Data!$A$1,MATCH($D80,Data!$CG:$CG,0)-1,MATCH($E80&amp;"/"&amp;V$1,Data!$1:$1,0)-1))=TRUE,"",IF(OFFSET(Data!$A$1,MATCH($D80,Data!$CG:$CG,0)-1,MATCH($E80&amp;"/"&amp;V$1,Data!$1:$1,0)-1)=0,"",OFFSET(Data!$A$1,MATCH($D80,Data!$CG:$CG,0)-1,MATCH($E80&amp;"/"&amp;V$1,Data!$1:$1,0)-1)))</f>
        <v/>
      </c>
      <c r="W80" s="269" t="str">
        <f ca="1">IF(ISERROR(OFFSET(Data!$A$1,MATCH($D80,Data!$CG:$CG,0)-1,MATCH($E80&amp;"/"&amp;W$1,Data!$1:$1,0)-1))=TRUE,"",IF(OFFSET(Data!$A$1,MATCH($D80,Data!$CG:$CG,0)-1,MATCH($E80&amp;"/"&amp;W$1,Data!$1:$1,0)-1)=0,"",OFFSET(Data!$A$1,MATCH($D80,Data!$CG:$CG,0)-1,MATCH($E80&amp;"/"&amp;W$1,Data!$1:$1,0)-1)))</f>
        <v/>
      </c>
      <c r="X80" s="252" t="str">
        <f ca="1">IF(ISERROR(OFFSET(Data!$A$1,MATCH($D80,Data!$CG:$CG,0)-1,MATCH($E80&amp;"/"&amp;X$1,Data!$1:$1,0)-1))=TRUE,"",IF(OFFSET(Data!$A$1,MATCH($D80,Data!$CG:$CG,0)-1,MATCH($E80&amp;"/"&amp;X$1,Data!$1:$1,0)-1)=0,"",OFFSET(Data!$A$1,MATCH($D80,Data!$CG:$CG,0)-1,MATCH($E80&amp;"/"&amp;X$1,Data!$1:$1,0)-1)))</f>
        <v/>
      </c>
      <c r="Y80" s="252" t="str">
        <f ca="1">IF(ISERROR(OFFSET(Data!$A$1,MATCH($D80,Data!$CG:$CG,0)-1,MATCH($E80&amp;"/"&amp;Y$1,Data!$1:$1,0)-1))=TRUE,"",IF(OFFSET(Data!$A$1,MATCH($D80,Data!$CG:$CG,0)-1,MATCH($E80&amp;"/"&amp;Y$1,Data!$1:$1,0)-1)=0,"",OFFSET(Data!$A$1,MATCH($D80,Data!$CG:$CG,0)-1,MATCH($E80&amp;"/"&amp;Y$1,Data!$1:$1,0)-1)))</f>
        <v/>
      </c>
      <c r="Z80" s="252" t="str">
        <f ca="1">IF(ISERROR(OFFSET(Data!$A$1,MATCH($D80,Data!$CG:$CG,0)-1,MATCH($E80&amp;"/"&amp;Z$1,Data!$1:$1,0)-1))=TRUE,"",IF(OFFSET(Data!$A$1,MATCH($D80,Data!$CG:$CG,0)-1,MATCH($E80&amp;"/"&amp;Z$1,Data!$1:$1,0)-1)=0,"",OFFSET(Data!$A$1,MATCH($D80,Data!$CG:$CG,0)-1,MATCH($E80&amp;"/"&amp;Z$1,Data!$1:$1,0)-1)))</f>
        <v/>
      </c>
      <c r="AA80" s="252" t="str">
        <f ca="1">IF(ISERROR(OFFSET(Data!$A$1,MATCH($D80,Data!$CG:$CG,0)-1,MATCH($E80&amp;"/"&amp;AA$1,Data!$1:$1,0)-1))=TRUE,"",IF(OFFSET(Data!$A$1,MATCH($D80,Data!$CG:$CG,0)-1,MATCH($E80&amp;"/"&amp;AA$1,Data!$1:$1,0)-1)=0,"",OFFSET(Data!$A$1,MATCH($D80,Data!$CG:$CG,0)-1,MATCH($E80&amp;"/"&amp;AA$1,Data!$1:$1,0)-1)))</f>
        <v/>
      </c>
      <c r="AB80" s="252" t="str">
        <f ca="1">IF(ISERROR(OFFSET(Data!$A$1,MATCH($D80,Data!$CG:$CG,0)-1,MATCH($E80&amp;"/"&amp;AB$1,Data!$1:$1,0)-1))=TRUE,"",IF(OFFSET(Data!$A$1,MATCH($D80,Data!$CG:$CG,0)-1,MATCH($E80&amp;"/"&amp;AB$1,Data!$1:$1,0)-1)=0,"",OFFSET(Data!$A$1,MATCH($D80,Data!$CG:$CG,0)-1,MATCH($E80&amp;"/"&amp;AB$1,Data!$1:$1,0)-1)))</f>
        <v/>
      </c>
      <c r="AC80" s="252" t="str">
        <f ca="1">IF(ISERROR(OFFSET(Data!$A$1,MATCH($D80,Data!$CG:$CG,0)-1,MATCH($E80&amp;"/"&amp;AC$1,Data!$1:$1,0)-1))=TRUE,"",IF(OFFSET(Data!$A$1,MATCH($D80,Data!$CG:$CG,0)-1,MATCH($E80&amp;"/"&amp;AC$1,Data!$1:$1,0)-1)=0,"",OFFSET(Data!$A$1,MATCH($D80,Data!$CG:$CG,0)-1,MATCH($E80&amp;"/"&amp;AC$1,Data!$1:$1,0)-1)))</f>
        <v/>
      </c>
      <c r="AD80" s="252" t="str">
        <f ca="1">IF(ISERROR(OFFSET(Data!$A$1,MATCH($D80,Data!$CG:$CG,0)-1,MATCH($E80&amp;"/"&amp;AD$1,Data!$1:$1,0)-1))=TRUE,"",IF(OFFSET(Data!$A$1,MATCH($D80,Data!$CG:$CG,0)-1,MATCH($E80&amp;"/"&amp;AD$1,Data!$1:$1,0)-1)=0,"",OFFSET(Data!$A$1,MATCH($D80,Data!$CG:$CG,0)-1,MATCH($E80&amp;"/"&amp;AD$1,Data!$1:$1,0)-1)))</f>
        <v/>
      </c>
      <c r="AE80" s="252" t="str">
        <f ca="1">IF(ISERROR(OFFSET(Data!$A$1,MATCH($D80,Data!$CG:$CG,0)-1,MATCH($E80&amp;"/"&amp;AE$1,Data!$1:$1,0)-1))=TRUE,"",IF(OFFSET(Data!$A$1,MATCH($D80,Data!$CG:$CG,0)-1,MATCH($E80&amp;"/"&amp;AE$1,Data!$1:$1,0)-1)=0,"",OFFSET(Data!$A$1,MATCH($D80,Data!$CG:$CG,0)-1,MATCH($E80&amp;"/"&amp;AE$1,Data!$1:$1,0)-1)))</f>
        <v/>
      </c>
      <c r="AF80" s="253" t="str">
        <f ca="1">IF(ISERROR(OFFSET(Data!$A$1,MATCH($D80,Data!$CG:$CG,0)-1,MATCH($E80&amp;"/"&amp;AF$1,Data!$1:$1,0)-1))=TRUE,"",IF(OFFSET(Data!$A$1,MATCH($D80,Data!$CG:$CG,0)-1,MATCH($E80&amp;"/"&amp;AF$1,Data!$1:$1,0)-1)=0,"",OFFSET(Data!$A$1,MATCH($D80,Data!$CG:$CG,0)-1,MATCH($E80&amp;"/"&amp;AF$1,Data!$1:$1,0)-1)))</f>
        <v/>
      </c>
      <c r="AG80" s="188">
        <f t="shared" ca="1" si="5"/>
        <v>45</v>
      </c>
      <c r="AH80" s="208">
        <f ca="1">SUM(AG79:AG80)</f>
        <v>99</v>
      </c>
    </row>
    <row r="81" spans="1:34" ht="15" hidden="1" customHeight="1" x14ac:dyDescent="0.25">
      <c r="A81" s="446"/>
      <c r="B81" s="469"/>
      <c r="C81" s="472"/>
      <c r="D81" s="50" t="str">
        <f>IF(C81&lt;&gt;"",C81,D80)</f>
        <v>Wolfgang Pratl</v>
      </c>
      <c r="E81" s="51" t="s">
        <v>23</v>
      </c>
      <c r="F81" s="254" t="str">
        <f ca="1">IF(ISERROR(OFFSET(Data!$A$1,MATCH($D81,Data!$CG:$CG,0)-1,MATCH($E81&amp;"/"&amp;F$1,Data!$1:$1,0)-1))=TRUE,"",IF(OFFSET(Data!$A$1,MATCH($D81,Data!$CG:$CG,0)-1,MATCH($E81&amp;"/"&amp;F$1,Data!$1:$1,0)-1)=0,"",OFFSET(Data!$A$1,MATCH($D81,Data!$CG:$CG,0)-1,MATCH($E81&amp;"/"&amp;F$1,Data!$1:$1,0)-1)))</f>
        <v/>
      </c>
      <c r="G81" s="252" t="str">
        <f ca="1">IF(ISERROR(OFFSET(Data!$A$1,MATCH($D81,Data!$CG:$CG,0)-1,MATCH($E81&amp;"/"&amp;G$1,Data!$1:$1,0)-1))=TRUE,"",IF(OFFSET(Data!$A$1,MATCH($D81,Data!$CG:$CG,0)-1,MATCH($E81&amp;"/"&amp;G$1,Data!$1:$1,0)-1)=0,"",OFFSET(Data!$A$1,MATCH($D81,Data!$CG:$CG,0)-1,MATCH($E81&amp;"/"&amp;G$1,Data!$1:$1,0)-1)))</f>
        <v/>
      </c>
      <c r="H81" s="252" t="str">
        <f ca="1">IF(ISERROR(OFFSET(Data!$A$1,MATCH($D81,Data!$CG:$CG,0)-1,MATCH($E81&amp;"/"&amp;H$1,Data!$1:$1,0)-1))=TRUE,"",IF(OFFSET(Data!$A$1,MATCH($D81,Data!$CG:$CG,0)-1,MATCH($E81&amp;"/"&amp;H$1,Data!$1:$1,0)-1)=0,"",OFFSET(Data!$A$1,MATCH($D81,Data!$CG:$CG,0)-1,MATCH($E81&amp;"/"&amp;H$1,Data!$1:$1,0)-1)))</f>
        <v/>
      </c>
      <c r="I81" s="252" t="str">
        <f ca="1">IF(ISERROR(OFFSET(Data!$A$1,MATCH($D81,Data!$CG:$CG,0)-1,MATCH($E81&amp;"/"&amp;I$1,Data!$1:$1,0)-1))=TRUE,"",IF(OFFSET(Data!$A$1,MATCH($D81,Data!$CG:$CG,0)-1,MATCH($E81&amp;"/"&amp;I$1,Data!$1:$1,0)-1)=0,"",OFFSET(Data!$A$1,MATCH($D81,Data!$CG:$CG,0)-1,MATCH($E81&amp;"/"&amp;I$1,Data!$1:$1,0)-1)))</f>
        <v/>
      </c>
      <c r="J81" s="252" t="str">
        <f ca="1">IF(ISERROR(OFFSET(Data!$A$1,MATCH($D81,Data!$CG:$CG,0)-1,MATCH($E81&amp;"/"&amp;J$1,Data!$1:$1,0)-1))=TRUE,"",IF(OFFSET(Data!$A$1,MATCH($D81,Data!$CG:$CG,0)-1,MATCH($E81&amp;"/"&amp;J$1,Data!$1:$1,0)-1)=0,"",OFFSET(Data!$A$1,MATCH($D81,Data!$CG:$CG,0)-1,MATCH($E81&amp;"/"&amp;J$1,Data!$1:$1,0)-1)))</f>
        <v/>
      </c>
      <c r="K81" s="252" t="str">
        <f ca="1">IF(ISERROR(OFFSET(Data!$A$1,MATCH($D81,Data!$CG:$CG,0)-1,MATCH($E81&amp;"/"&amp;K$1,Data!$1:$1,0)-1))=TRUE,"",IF(OFFSET(Data!$A$1,MATCH($D81,Data!$CG:$CG,0)-1,MATCH($E81&amp;"/"&amp;K$1,Data!$1:$1,0)-1)=0,"",OFFSET(Data!$A$1,MATCH($D81,Data!$CG:$CG,0)-1,MATCH($E81&amp;"/"&amp;K$1,Data!$1:$1,0)-1)))</f>
        <v/>
      </c>
      <c r="L81" s="252" t="str">
        <f ca="1">IF(ISERROR(OFFSET(Data!$A$1,MATCH($D81,Data!$CG:$CG,0)-1,MATCH($E81&amp;"/"&amp;L$1,Data!$1:$1,0)-1))=TRUE,"",IF(OFFSET(Data!$A$1,MATCH($D81,Data!$CG:$CG,0)-1,MATCH($E81&amp;"/"&amp;L$1,Data!$1:$1,0)-1)=0,"",OFFSET(Data!$A$1,MATCH($D81,Data!$CG:$CG,0)-1,MATCH($E81&amp;"/"&amp;L$1,Data!$1:$1,0)-1)))</f>
        <v/>
      </c>
      <c r="M81" s="252" t="str">
        <f ca="1">IF(ISERROR(OFFSET(Data!$A$1,MATCH($D81,Data!$CG:$CG,0)-1,MATCH($E81&amp;"/"&amp;M$1,Data!$1:$1,0)-1))=TRUE,"",IF(OFFSET(Data!$A$1,MATCH($D81,Data!$CG:$CG,0)-1,MATCH($E81&amp;"/"&amp;M$1,Data!$1:$1,0)-1)=0,"",OFFSET(Data!$A$1,MATCH($D81,Data!$CG:$CG,0)-1,MATCH($E81&amp;"/"&amp;M$1,Data!$1:$1,0)-1)))</f>
        <v/>
      </c>
      <c r="N81" s="252" t="str">
        <f ca="1">IF(ISERROR(OFFSET(Data!$A$1,MATCH($D81,Data!$CG:$CG,0)-1,MATCH($E81&amp;"/"&amp;N$1,Data!$1:$1,0)-1))=TRUE,"",IF(OFFSET(Data!$A$1,MATCH($D81,Data!$CG:$CG,0)-1,MATCH($E81&amp;"/"&amp;N$1,Data!$1:$1,0)-1)=0,"",OFFSET(Data!$A$1,MATCH($D81,Data!$CG:$CG,0)-1,MATCH($E81&amp;"/"&amp;N$1,Data!$1:$1,0)-1)))</f>
        <v/>
      </c>
      <c r="O81" s="252" t="str">
        <f ca="1">IF(ISERROR(OFFSET(Data!$A$1,MATCH($D81,Data!$CG:$CG,0)-1,MATCH($E81&amp;"/"&amp;O$1,Data!$1:$1,0)-1))=TRUE,"",IF(OFFSET(Data!$A$1,MATCH($D81,Data!$CG:$CG,0)-1,MATCH($E81&amp;"/"&amp;O$1,Data!$1:$1,0)-1)=0,"",OFFSET(Data!$A$1,MATCH($D81,Data!$CG:$CG,0)-1,MATCH($E81&amp;"/"&amp;O$1,Data!$1:$1,0)-1)))</f>
        <v/>
      </c>
      <c r="P81" s="252" t="str">
        <f ca="1">IF(ISERROR(OFFSET(Data!$A$1,MATCH($D81,Data!$CG:$CG,0)-1,MATCH($E81&amp;"/"&amp;P$1,Data!$1:$1,0)-1))=TRUE,"",IF(OFFSET(Data!$A$1,MATCH($D81,Data!$CG:$CG,0)-1,MATCH($E81&amp;"/"&amp;P$1,Data!$1:$1,0)-1)=0,"",OFFSET(Data!$A$1,MATCH($D81,Data!$CG:$CG,0)-1,MATCH($E81&amp;"/"&amp;P$1,Data!$1:$1,0)-1)))</f>
        <v/>
      </c>
      <c r="Q81" s="252" t="str">
        <f ca="1">IF(ISERROR(OFFSET(Data!$A$1,MATCH($D81,Data!$CG:$CG,0)-1,MATCH($E81&amp;"/"&amp;Q$1,Data!$1:$1,0)-1))=TRUE,"",IF(OFFSET(Data!$A$1,MATCH($D81,Data!$CG:$CG,0)-1,MATCH($E81&amp;"/"&amp;Q$1,Data!$1:$1,0)-1)=0,"",OFFSET(Data!$A$1,MATCH($D81,Data!$CG:$CG,0)-1,MATCH($E81&amp;"/"&amp;Q$1,Data!$1:$1,0)-1)))</f>
        <v/>
      </c>
      <c r="R81" s="252" t="str">
        <f ca="1">IF(ISERROR(OFFSET(Data!$A$1,MATCH($D81,Data!$CG:$CG,0)-1,MATCH($E81&amp;"/"&amp;R$1,Data!$1:$1,0)-1))=TRUE,"",IF(OFFSET(Data!$A$1,MATCH($D81,Data!$CG:$CG,0)-1,MATCH($E81&amp;"/"&amp;R$1,Data!$1:$1,0)-1)=0,"",OFFSET(Data!$A$1,MATCH($D81,Data!$CG:$CG,0)-1,MATCH($E81&amp;"/"&amp;R$1,Data!$1:$1,0)-1)))</f>
        <v/>
      </c>
      <c r="S81" s="252" t="str">
        <f ca="1">IF(ISERROR(OFFSET(Data!$A$1,MATCH($D81,Data!$CG:$CG,0)-1,MATCH($E81&amp;"/"&amp;S$1,Data!$1:$1,0)-1))=TRUE,"",IF(OFFSET(Data!$A$1,MATCH($D81,Data!$CG:$CG,0)-1,MATCH($E81&amp;"/"&amp;S$1,Data!$1:$1,0)-1)=0,"",OFFSET(Data!$A$1,MATCH($D81,Data!$CG:$CG,0)-1,MATCH($E81&amp;"/"&amp;S$1,Data!$1:$1,0)-1)))</f>
        <v/>
      </c>
      <c r="T81" s="252" t="str">
        <f ca="1">IF(ISERROR(OFFSET(Data!$A$1,MATCH($D81,Data!$CG:$CG,0)-1,MATCH($E81&amp;"/"&amp;T$1,Data!$1:$1,0)-1))=TRUE,"",IF(OFFSET(Data!$A$1,MATCH($D81,Data!$CG:$CG,0)-1,MATCH($E81&amp;"/"&amp;T$1,Data!$1:$1,0)-1)=0,"",OFFSET(Data!$A$1,MATCH($D81,Data!$CG:$CG,0)-1,MATCH($E81&amp;"/"&amp;T$1,Data!$1:$1,0)-1)))</f>
        <v/>
      </c>
      <c r="U81" s="252" t="str">
        <f ca="1">IF(ISERROR(OFFSET(Data!$A$1,MATCH($D81,Data!$CG:$CG,0)-1,MATCH($E81&amp;"/"&amp;U$1,Data!$1:$1,0)-1))=TRUE,"",IF(OFFSET(Data!$A$1,MATCH($D81,Data!$CG:$CG,0)-1,MATCH($E81&amp;"/"&amp;U$1,Data!$1:$1,0)-1)=0,"",OFFSET(Data!$A$1,MATCH($D81,Data!$CG:$CG,0)-1,MATCH($E81&amp;"/"&amp;U$1,Data!$1:$1,0)-1)))</f>
        <v/>
      </c>
      <c r="V81" s="252" t="str">
        <f ca="1">IF(ISERROR(OFFSET(Data!$A$1,MATCH($D81,Data!$CG:$CG,0)-1,MATCH($E81&amp;"/"&amp;V$1,Data!$1:$1,0)-1))=TRUE,"",IF(OFFSET(Data!$A$1,MATCH($D81,Data!$CG:$CG,0)-1,MATCH($E81&amp;"/"&amp;V$1,Data!$1:$1,0)-1)=0,"",OFFSET(Data!$A$1,MATCH($D81,Data!$CG:$CG,0)-1,MATCH($E81&amp;"/"&amp;V$1,Data!$1:$1,0)-1)))</f>
        <v/>
      </c>
      <c r="W81" s="269" t="str">
        <f ca="1">IF(ISERROR(OFFSET(Data!$A$1,MATCH($D81,Data!$CG:$CG,0)-1,MATCH($E81&amp;"/"&amp;W$1,Data!$1:$1,0)-1))=TRUE,"",IF(OFFSET(Data!$A$1,MATCH($D81,Data!$CG:$CG,0)-1,MATCH($E81&amp;"/"&amp;W$1,Data!$1:$1,0)-1)=0,"",OFFSET(Data!$A$1,MATCH($D81,Data!$CG:$CG,0)-1,MATCH($E81&amp;"/"&amp;W$1,Data!$1:$1,0)-1)))</f>
        <v/>
      </c>
      <c r="X81" s="252" t="str">
        <f ca="1">IF(ISERROR(OFFSET(Data!$A$1,MATCH($D81,Data!$CG:$CG,0)-1,MATCH($E81&amp;"/"&amp;X$1,Data!$1:$1,0)-1))=TRUE,"",IF(OFFSET(Data!$A$1,MATCH($D81,Data!$CG:$CG,0)-1,MATCH($E81&amp;"/"&amp;X$1,Data!$1:$1,0)-1)=0,"",OFFSET(Data!$A$1,MATCH($D81,Data!$CG:$CG,0)-1,MATCH($E81&amp;"/"&amp;X$1,Data!$1:$1,0)-1)))</f>
        <v/>
      </c>
      <c r="Y81" s="252" t="str">
        <f ca="1">IF(ISERROR(OFFSET(Data!$A$1,MATCH($D81,Data!$CG:$CG,0)-1,MATCH($E81&amp;"/"&amp;Y$1,Data!$1:$1,0)-1))=TRUE,"",IF(OFFSET(Data!$A$1,MATCH($D81,Data!$CG:$CG,0)-1,MATCH($E81&amp;"/"&amp;Y$1,Data!$1:$1,0)-1)=0,"",OFFSET(Data!$A$1,MATCH($D81,Data!$CG:$CG,0)-1,MATCH($E81&amp;"/"&amp;Y$1,Data!$1:$1,0)-1)))</f>
        <v/>
      </c>
      <c r="Z81" s="252" t="str">
        <f ca="1">IF(ISERROR(OFFSET(Data!$A$1,MATCH($D81,Data!$CG:$CG,0)-1,MATCH($E81&amp;"/"&amp;Z$1,Data!$1:$1,0)-1))=TRUE,"",IF(OFFSET(Data!$A$1,MATCH($D81,Data!$CG:$CG,0)-1,MATCH($E81&amp;"/"&amp;Z$1,Data!$1:$1,0)-1)=0,"",OFFSET(Data!$A$1,MATCH($D81,Data!$CG:$CG,0)-1,MATCH($E81&amp;"/"&amp;Z$1,Data!$1:$1,0)-1)))</f>
        <v/>
      </c>
      <c r="AA81" s="252" t="str">
        <f ca="1">IF(ISERROR(OFFSET(Data!$A$1,MATCH($D81,Data!$CG:$CG,0)-1,MATCH($E81&amp;"/"&amp;AA$1,Data!$1:$1,0)-1))=TRUE,"",IF(OFFSET(Data!$A$1,MATCH($D81,Data!$CG:$CG,0)-1,MATCH($E81&amp;"/"&amp;AA$1,Data!$1:$1,0)-1)=0,"",OFFSET(Data!$A$1,MATCH($D81,Data!$CG:$CG,0)-1,MATCH($E81&amp;"/"&amp;AA$1,Data!$1:$1,0)-1)))</f>
        <v/>
      </c>
      <c r="AB81" s="252" t="str">
        <f ca="1">IF(ISERROR(OFFSET(Data!$A$1,MATCH($D81,Data!$CG:$CG,0)-1,MATCH($E81&amp;"/"&amp;AB$1,Data!$1:$1,0)-1))=TRUE,"",IF(OFFSET(Data!$A$1,MATCH($D81,Data!$CG:$CG,0)-1,MATCH($E81&amp;"/"&amp;AB$1,Data!$1:$1,0)-1)=0,"",OFFSET(Data!$A$1,MATCH($D81,Data!$CG:$CG,0)-1,MATCH($E81&amp;"/"&amp;AB$1,Data!$1:$1,0)-1)))</f>
        <v/>
      </c>
      <c r="AC81" s="252" t="str">
        <f ca="1">IF(ISERROR(OFFSET(Data!$A$1,MATCH($D81,Data!$CG:$CG,0)-1,MATCH($E81&amp;"/"&amp;AC$1,Data!$1:$1,0)-1))=TRUE,"",IF(OFFSET(Data!$A$1,MATCH($D81,Data!$CG:$CG,0)-1,MATCH($E81&amp;"/"&amp;AC$1,Data!$1:$1,0)-1)=0,"",OFFSET(Data!$A$1,MATCH($D81,Data!$CG:$CG,0)-1,MATCH($E81&amp;"/"&amp;AC$1,Data!$1:$1,0)-1)))</f>
        <v/>
      </c>
      <c r="AD81" s="252" t="str">
        <f ca="1">IF(ISERROR(OFFSET(Data!$A$1,MATCH($D81,Data!$CG:$CG,0)-1,MATCH($E81&amp;"/"&amp;AD$1,Data!$1:$1,0)-1))=TRUE,"",IF(OFFSET(Data!$A$1,MATCH($D81,Data!$CG:$CG,0)-1,MATCH($E81&amp;"/"&amp;AD$1,Data!$1:$1,0)-1)=0,"",OFFSET(Data!$A$1,MATCH($D81,Data!$CG:$CG,0)-1,MATCH($E81&amp;"/"&amp;AD$1,Data!$1:$1,0)-1)))</f>
        <v/>
      </c>
      <c r="AE81" s="252" t="str">
        <f ca="1">IF(ISERROR(OFFSET(Data!$A$1,MATCH($D81,Data!$CG:$CG,0)-1,MATCH($E81&amp;"/"&amp;AE$1,Data!$1:$1,0)-1))=TRUE,"",IF(OFFSET(Data!$A$1,MATCH($D81,Data!$CG:$CG,0)-1,MATCH($E81&amp;"/"&amp;AE$1,Data!$1:$1,0)-1)=0,"",OFFSET(Data!$A$1,MATCH($D81,Data!$CG:$CG,0)-1,MATCH($E81&amp;"/"&amp;AE$1,Data!$1:$1,0)-1)))</f>
        <v/>
      </c>
      <c r="AF81" s="253" t="str">
        <f ca="1">IF(ISERROR(OFFSET(Data!$A$1,MATCH($D81,Data!$CG:$CG,0)-1,MATCH($E81&amp;"/"&amp;AF$1,Data!$1:$1,0)-1))=TRUE,"",IF(OFFSET(Data!$A$1,MATCH($D81,Data!$CG:$CG,0)-1,MATCH($E81&amp;"/"&amp;AF$1,Data!$1:$1,0)-1)=0,"",OFFSET(Data!$A$1,MATCH($D81,Data!$CG:$CG,0)-1,MATCH($E81&amp;"/"&amp;AF$1,Data!$1:$1,0)-1)))</f>
        <v/>
      </c>
      <c r="AG81" s="188">
        <f t="shared" ca="1" si="5"/>
        <v>0</v>
      </c>
      <c r="AH81" s="208">
        <f ca="1">SUM(AG79:AG81)</f>
        <v>99</v>
      </c>
    </row>
    <row r="82" spans="1:34" ht="15.75" hidden="1" customHeight="1" x14ac:dyDescent="0.25">
      <c r="A82" s="446"/>
      <c r="B82" s="469"/>
      <c r="C82" s="472"/>
      <c r="D82" s="50" t="str">
        <f>IF(C82&lt;&gt;"",C82,D81)</f>
        <v>Wolfgang Pratl</v>
      </c>
      <c r="E82" s="51" t="s">
        <v>24</v>
      </c>
      <c r="F82" s="254" t="str">
        <f ca="1">IF(ISERROR(OFFSET(Data!$A$1,MATCH($D82,Data!$CG:$CG,0)-1,MATCH($E82&amp;"/"&amp;F$1,Data!$1:$1,0)-1))=TRUE,"",IF(OFFSET(Data!$A$1,MATCH($D82,Data!$CG:$CG,0)-1,MATCH($E82&amp;"/"&amp;F$1,Data!$1:$1,0)-1)=0,"",OFFSET(Data!$A$1,MATCH($D82,Data!$CG:$CG,0)-1,MATCH($E82&amp;"/"&amp;F$1,Data!$1:$1,0)-1)))</f>
        <v/>
      </c>
      <c r="G82" s="252" t="str">
        <f ca="1">IF(ISERROR(OFFSET(Data!$A$1,MATCH($D82,Data!$CG:$CG,0)-1,MATCH($E82&amp;"/"&amp;G$1,Data!$1:$1,0)-1))=TRUE,"",IF(OFFSET(Data!$A$1,MATCH($D82,Data!$CG:$CG,0)-1,MATCH($E82&amp;"/"&amp;G$1,Data!$1:$1,0)-1)=0,"",OFFSET(Data!$A$1,MATCH($D82,Data!$CG:$CG,0)-1,MATCH($E82&amp;"/"&amp;G$1,Data!$1:$1,0)-1)))</f>
        <v/>
      </c>
      <c r="H82" s="252" t="str">
        <f ca="1">IF(ISERROR(OFFSET(Data!$A$1,MATCH($D82,Data!$CG:$CG,0)-1,MATCH($E82&amp;"/"&amp;H$1,Data!$1:$1,0)-1))=TRUE,"",IF(OFFSET(Data!$A$1,MATCH($D82,Data!$CG:$CG,0)-1,MATCH($E82&amp;"/"&amp;H$1,Data!$1:$1,0)-1)=0,"",OFFSET(Data!$A$1,MATCH($D82,Data!$CG:$CG,0)-1,MATCH($E82&amp;"/"&amp;H$1,Data!$1:$1,0)-1)))</f>
        <v/>
      </c>
      <c r="I82" s="252" t="str">
        <f ca="1">IF(ISERROR(OFFSET(Data!$A$1,MATCH($D82,Data!$CG:$CG,0)-1,MATCH($E82&amp;"/"&amp;I$1,Data!$1:$1,0)-1))=TRUE,"",IF(OFFSET(Data!$A$1,MATCH($D82,Data!$CG:$CG,0)-1,MATCH($E82&amp;"/"&amp;I$1,Data!$1:$1,0)-1)=0,"",OFFSET(Data!$A$1,MATCH($D82,Data!$CG:$CG,0)-1,MATCH($E82&amp;"/"&amp;I$1,Data!$1:$1,0)-1)))</f>
        <v/>
      </c>
      <c r="J82" s="252" t="str">
        <f ca="1">IF(ISERROR(OFFSET(Data!$A$1,MATCH($D82,Data!$CG:$CG,0)-1,MATCH($E82&amp;"/"&amp;J$1,Data!$1:$1,0)-1))=TRUE,"",IF(OFFSET(Data!$A$1,MATCH($D82,Data!$CG:$CG,0)-1,MATCH($E82&amp;"/"&amp;J$1,Data!$1:$1,0)-1)=0,"",OFFSET(Data!$A$1,MATCH($D82,Data!$CG:$CG,0)-1,MATCH($E82&amp;"/"&amp;J$1,Data!$1:$1,0)-1)))</f>
        <v/>
      </c>
      <c r="K82" s="252" t="str">
        <f ca="1">IF(ISERROR(OFFSET(Data!$A$1,MATCH($D82,Data!$CG:$CG,0)-1,MATCH($E82&amp;"/"&amp;K$1,Data!$1:$1,0)-1))=TRUE,"",IF(OFFSET(Data!$A$1,MATCH($D82,Data!$CG:$CG,0)-1,MATCH($E82&amp;"/"&amp;K$1,Data!$1:$1,0)-1)=0,"",OFFSET(Data!$A$1,MATCH($D82,Data!$CG:$CG,0)-1,MATCH($E82&amp;"/"&amp;K$1,Data!$1:$1,0)-1)))</f>
        <v/>
      </c>
      <c r="L82" s="252" t="str">
        <f ca="1">IF(ISERROR(OFFSET(Data!$A$1,MATCH($D82,Data!$CG:$CG,0)-1,MATCH($E82&amp;"/"&amp;L$1,Data!$1:$1,0)-1))=TRUE,"",IF(OFFSET(Data!$A$1,MATCH($D82,Data!$CG:$CG,0)-1,MATCH($E82&amp;"/"&amp;L$1,Data!$1:$1,0)-1)=0,"",OFFSET(Data!$A$1,MATCH($D82,Data!$CG:$CG,0)-1,MATCH($E82&amp;"/"&amp;L$1,Data!$1:$1,0)-1)))</f>
        <v/>
      </c>
      <c r="M82" s="252" t="str">
        <f ca="1">IF(ISERROR(OFFSET(Data!$A$1,MATCH($D82,Data!$CG:$CG,0)-1,MATCH($E82&amp;"/"&amp;M$1,Data!$1:$1,0)-1))=TRUE,"",IF(OFFSET(Data!$A$1,MATCH($D82,Data!$CG:$CG,0)-1,MATCH($E82&amp;"/"&amp;M$1,Data!$1:$1,0)-1)=0,"",OFFSET(Data!$A$1,MATCH($D82,Data!$CG:$CG,0)-1,MATCH($E82&amp;"/"&amp;M$1,Data!$1:$1,0)-1)))</f>
        <v/>
      </c>
      <c r="N82" s="252" t="str">
        <f ca="1">IF(ISERROR(OFFSET(Data!$A$1,MATCH($D82,Data!$CG:$CG,0)-1,MATCH($E82&amp;"/"&amp;N$1,Data!$1:$1,0)-1))=TRUE,"",IF(OFFSET(Data!$A$1,MATCH($D82,Data!$CG:$CG,0)-1,MATCH($E82&amp;"/"&amp;N$1,Data!$1:$1,0)-1)=0,"",OFFSET(Data!$A$1,MATCH($D82,Data!$CG:$CG,0)-1,MATCH($E82&amp;"/"&amp;N$1,Data!$1:$1,0)-1)))</f>
        <v/>
      </c>
      <c r="O82" s="252" t="str">
        <f ca="1">IF(ISERROR(OFFSET(Data!$A$1,MATCH($D82,Data!$CG:$CG,0)-1,MATCH($E82&amp;"/"&amp;O$1,Data!$1:$1,0)-1))=TRUE,"",IF(OFFSET(Data!$A$1,MATCH($D82,Data!$CG:$CG,0)-1,MATCH($E82&amp;"/"&amp;O$1,Data!$1:$1,0)-1)=0,"",OFFSET(Data!$A$1,MATCH($D82,Data!$CG:$CG,0)-1,MATCH($E82&amp;"/"&amp;O$1,Data!$1:$1,0)-1)))</f>
        <v/>
      </c>
      <c r="P82" s="252" t="str">
        <f ca="1">IF(ISERROR(OFFSET(Data!$A$1,MATCH($D82,Data!$CG:$CG,0)-1,MATCH($E82&amp;"/"&amp;P$1,Data!$1:$1,0)-1))=TRUE,"",IF(OFFSET(Data!$A$1,MATCH($D82,Data!$CG:$CG,0)-1,MATCH($E82&amp;"/"&amp;P$1,Data!$1:$1,0)-1)=0,"",OFFSET(Data!$A$1,MATCH($D82,Data!$CG:$CG,0)-1,MATCH($E82&amp;"/"&amp;P$1,Data!$1:$1,0)-1)))</f>
        <v/>
      </c>
      <c r="Q82" s="252" t="str">
        <f ca="1">IF(ISERROR(OFFSET(Data!$A$1,MATCH($D82,Data!$CG:$CG,0)-1,MATCH($E82&amp;"/"&amp;Q$1,Data!$1:$1,0)-1))=TRUE,"",IF(OFFSET(Data!$A$1,MATCH($D82,Data!$CG:$CG,0)-1,MATCH($E82&amp;"/"&amp;Q$1,Data!$1:$1,0)-1)=0,"",OFFSET(Data!$A$1,MATCH($D82,Data!$CG:$CG,0)-1,MATCH($E82&amp;"/"&amp;Q$1,Data!$1:$1,0)-1)))</f>
        <v/>
      </c>
      <c r="R82" s="252" t="str">
        <f ca="1">IF(ISERROR(OFFSET(Data!$A$1,MATCH($D82,Data!$CG:$CG,0)-1,MATCH($E82&amp;"/"&amp;R$1,Data!$1:$1,0)-1))=TRUE,"",IF(OFFSET(Data!$A$1,MATCH($D82,Data!$CG:$CG,0)-1,MATCH($E82&amp;"/"&amp;R$1,Data!$1:$1,0)-1)=0,"",OFFSET(Data!$A$1,MATCH($D82,Data!$CG:$CG,0)-1,MATCH($E82&amp;"/"&amp;R$1,Data!$1:$1,0)-1)))</f>
        <v/>
      </c>
      <c r="S82" s="252" t="str">
        <f ca="1">IF(ISERROR(OFFSET(Data!$A$1,MATCH($D82,Data!$CG:$CG,0)-1,MATCH($E82&amp;"/"&amp;S$1,Data!$1:$1,0)-1))=TRUE,"",IF(OFFSET(Data!$A$1,MATCH($D82,Data!$CG:$CG,0)-1,MATCH($E82&amp;"/"&amp;S$1,Data!$1:$1,0)-1)=0,"",OFFSET(Data!$A$1,MATCH($D82,Data!$CG:$CG,0)-1,MATCH($E82&amp;"/"&amp;S$1,Data!$1:$1,0)-1)))</f>
        <v/>
      </c>
      <c r="T82" s="252" t="str">
        <f ca="1">IF(ISERROR(OFFSET(Data!$A$1,MATCH($D82,Data!$CG:$CG,0)-1,MATCH($E82&amp;"/"&amp;T$1,Data!$1:$1,0)-1))=TRUE,"",IF(OFFSET(Data!$A$1,MATCH($D82,Data!$CG:$CG,0)-1,MATCH($E82&amp;"/"&amp;T$1,Data!$1:$1,0)-1)=0,"",OFFSET(Data!$A$1,MATCH($D82,Data!$CG:$CG,0)-1,MATCH($E82&amp;"/"&amp;T$1,Data!$1:$1,0)-1)))</f>
        <v/>
      </c>
      <c r="U82" s="252" t="str">
        <f ca="1">IF(ISERROR(OFFSET(Data!$A$1,MATCH($D82,Data!$CG:$CG,0)-1,MATCH($E82&amp;"/"&amp;U$1,Data!$1:$1,0)-1))=TRUE,"",IF(OFFSET(Data!$A$1,MATCH($D82,Data!$CG:$CG,0)-1,MATCH($E82&amp;"/"&amp;U$1,Data!$1:$1,0)-1)=0,"",OFFSET(Data!$A$1,MATCH($D82,Data!$CG:$CG,0)-1,MATCH($E82&amp;"/"&amp;U$1,Data!$1:$1,0)-1)))</f>
        <v/>
      </c>
      <c r="V82" s="252" t="str">
        <f ca="1">IF(ISERROR(OFFSET(Data!$A$1,MATCH($D82,Data!$CG:$CG,0)-1,MATCH($E82&amp;"/"&amp;V$1,Data!$1:$1,0)-1))=TRUE,"",IF(OFFSET(Data!$A$1,MATCH($D82,Data!$CG:$CG,0)-1,MATCH($E82&amp;"/"&amp;V$1,Data!$1:$1,0)-1)=0,"",OFFSET(Data!$A$1,MATCH($D82,Data!$CG:$CG,0)-1,MATCH($E82&amp;"/"&amp;V$1,Data!$1:$1,0)-1)))</f>
        <v/>
      </c>
      <c r="W82" s="269" t="str">
        <f ca="1">IF(ISERROR(OFFSET(Data!$A$1,MATCH($D82,Data!$CG:$CG,0)-1,MATCH($E82&amp;"/"&amp;W$1,Data!$1:$1,0)-1))=TRUE,"",IF(OFFSET(Data!$A$1,MATCH($D82,Data!$CG:$CG,0)-1,MATCH($E82&amp;"/"&amp;W$1,Data!$1:$1,0)-1)=0,"",OFFSET(Data!$A$1,MATCH($D82,Data!$CG:$CG,0)-1,MATCH($E82&amp;"/"&amp;W$1,Data!$1:$1,0)-1)))</f>
        <v/>
      </c>
      <c r="X82" s="252" t="str">
        <f ca="1">IF(ISERROR(OFFSET(Data!$A$1,MATCH($D82,Data!$CG:$CG,0)-1,MATCH($E82&amp;"/"&amp;X$1,Data!$1:$1,0)-1))=TRUE,"",IF(OFFSET(Data!$A$1,MATCH($D82,Data!$CG:$CG,0)-1,MATCH($E82&amp;"/"&amp;X$1,Data!$1:$1,0)-1)=0,"",OFFSET(Data!$A$1,MATCH($D82,Data!$CG:$CG,0)-1,MATCH($E82&amp;"/"&amp;X$1,Data!$1:$1,0)-1)))</f>
        <v/>
      </c>
      <c r="Y82" s="252" t="str">
        <f ca="1">IF(ISERROR(OFFSET(Data!$A$1,MATCH($D82,Data!$CG:$CG,0)-1,MATCH($E82&amp;"/"&amp;Y$1,Data!$1:$1,0)-1))=TRUE,"",IF(OFFSET(Data!$A$1,MATCH($D82,Data!$CG:$CG,0)-1,MATCH($E82&amp;"/"&amp;Y$1,Data!$1:$1,0)-1)=0,"",OFFSET(Data!$A$1,MATCH($D82,Data!$CG:$CG,0)-1,MATCH($E82&amp;"/"&amp;Y$1,Data!$1:$1,0)-1)))</f>
        <v/>
      </c>
      <c r="Z82" s="252" t="str">
        <f ca="1">IF(ISERROR(OFFSET(Data!$A$1,MATCH($D82,Data!$CG:$CG,0)-1,MATCH($E82&amp;"/"&amp;Z$1,Data!$1:$1,0)-1))=TRUE,"",IF(OFFSET(Data!$A$1,MATCH($D82,Data!$CG:$CG,0)-1,MATCH($E82&amp;"/"&amp;Z$1,Data!$1:$1,0)-1)=0,"",OFFSET(Data!$A$1,MATCH($D82,Data!$CG:$CG,0)-1,MATCH($E82&amp;"/"&amp;Z$1,Data!$1:$1,0)-1)))</f>
        <v/>
      </c>
      <c r="AA82" s="252" t="str">
        <f ca="1">IF(ISERROR(OFFSET(Data!$A$1,MATCH($D82,Data!$CG:$CG,0)-1,MATCH($E82&amp;"/"&amp;AA$1,Data!$1:$1,0)-1))=TRUE,"",IF(OFFSET(Data!$A$1,MATCH($D82,Data!$CG:$CG,0)-1,MATCH($E82&amp;"/"&amp;AA$1,Data!$1:$1,0)-1)=0,"",OFFSET(Data!$A$1,MATCH($D82,Data!$CG:$CG,0)-1,MATCH($E82&amp;"/"&amp;AA$1,Data!$1:$1,0)-1)))</f>
        <v/>
      </c>
      <c r="AB82" s="252" t="str">
        <f ca="1">IF(ISERROR(OFFSET(Data!$A$1,MATCH($D82,Data!$CG:$CG,0)-1,MATCH($E82&amp;"/"&amp;AB$1,Data!$1:$1,0)-1))=TRUE,"",IF(OFFSET(Data!$A$1,MATCH($D82,Data!$CG:$CG,0)-1,MATCH($E82&amp;"/"&amp;AB$1,Data!$1:$1,0)-1)=0,"",OFFSET(Data!$A$1,MATCH($D82,Data!$CG:$CG,0)-1,MATCH($E82&amp;"/"&amp;AB$1,Data!$1:$1,0)-1)))</f>
        <v/>
      </c>
      <c r="AC82" s="252" t="str">
        <f ca="1">IF(ISERROR(OFFSET(Data!$A$1,MATCH($D82,Data!$CG:$CG,0)-1,MATCH($E82&amp;"/"&amp;AC$1,Data!$1:$1,0)-1))=TRUE,"",IF(OFFSET(Data!$A$1,MATCH($D82,Data!$CG:$CG,0)-1,MATCH($E82&amp;"/"&amp;AC$1,Data!$1:$1,0)-1)=0,"",OFFSET(Data!$A$1,MATCH($D82,Data!$CG:$CG,0)-1,MATCH($E82&amp;"/"&amp;AC$1,Data!$1:$1,0)-1)))</f>
        <v/>
      </c>
      <c r="AD82" s="252" t="str">
        <f ca="1">IF(ISERROR(OFFSET(Data!$A$1,MATCH($D82,Data!$CG:$CG,0)-1,MATCH($E82&amp;"/"&amp;AD$1,Data!$1:$1,0)-1))=TRUE,"",IF(OFFSET(Data!$A$1,MATCH($D82,Data!$CG:$CG,0)-1,MATCH($E82&amp;"/"&amp;AD$1,Data!$1:$1,0)-1)=0,"",OFFSET(Data!$A$1,MATCH($D82,Data!$CG:$CG,0)-1,MATCH($E82&amp;"/"&amp;AD$1,Data!$1:$1,0)-1)))</f>
        <v/>
      </c>
      <c r="AE82" s="252" t="str">
        <f ca="1">IF(ISERROR(OFFSET(Data!$A$1,MATCH($D82,Data!$CG:$CG,0)-1,MATCH($E82&amp;"/"&amp;AE$1,Data!$1:$1,0)-1))=TRUE,"",IF(OFFSET(Data!$A$1,MATCH($D82,Data!$CG:$CG,0)-1,MATCH($E82&amp;"/"&amp;AE$1,Data!$1:$1,0)-1)=0,"",OFFSET(Data!$A$1,MATCH($D82,Data!$CG:$CG,0)-1,MATCH($E82&amp;"/"&amp;AE$1,Data!$1:$1,0)-1)))</f>
        <v/>
      </c>
      <c r="AF82" s="253" t="str">
        <f ca="1">IF(ISERROR(OFFSET(Data!$A$1,MATCH($D82,Data!$CG:$CG,0)-1,MATCH($E82&amp;"/"&amp;AF$1,Data!$1:$1,0)-1))=TRUE,"",IF(OFFSET(Data!$A$1,MATCH($D82,Data!$CG:$CG,0)-1,MATCH($E82&amp;"/"&amp;AF$1,Data!$1:$1,0)-1)=0,"",OFFSET(Data!$A$1,MATCH($D82,Data!$CG:$CG,0)-1,MATCH($E82&amp;"/"&amp;AF$1,Data!$1:$1,0)-1)))</f>
        <v/>
      </c>
      <c r="AG82" s="188">
        <f t="shared" ca="1" si="5"/>
        <v>0</v>
      </c>
      <c r="AH82" s="208">
        <f ca="1">SUM(AG79:AG82)</f>
        <v>99</v>
      </c>
    </row>
    <row r="83" spans="1:34" ht="15.75" hidden="1" customHeight="1" thickBot="1" x14ac:dyDescent="0.3">
      <c r="A83" s="447"/>
      <c r="B83" s="470"/>
      <c r="C83" s="473"/>
      <c r="D83" s="52" t="str">
        <f>IF(C83&lt;&gt;"",C83,D82)</f>
        <v>Wolfgang Pratl</v>
      </c>
      <c r="E83" s="53" t="s">
        <v>25</v>
      </c>
      <c r="F83" s="255" t="str">
        <f ca="1">IF(ISERROR(OFFSET(Data!$A$1,MATCH($D83,Data!$CG:$CG,0)-1,MATCH($E83&amp;"/"&amp;F$1,Data!$1:$1,0)-1))=TRUE,"",IF(OFFSET(Data!$A$1,MATCH($D83,Data!$CG:$CG,0)-1,MATCH($E83&amp;"/"&amp;F$1,Data!$1:$1,0)-1)=0,"",OFFSET(Data!$A$1,MATCH($D83,Data!$CG:$CG,0)-1,MATCH($E83&amp;"/"&amp;F$1,Data!$1:$1,0)-1)))</f>
        <v/>
      </c>
      <c r="G83" s="256" t="str">
        <f ca="1">IF(ISERROR(OFFSET(Data!$A$1,MATCH($D83,Data!$CG:$CG,0)-1,MATCH($E83&amp;"/"&amp;G$1,Data!$1:$1,0)-1))=TRUE,"",IF(OFFSET(Data!$A$1,MATCH($D83,Data!$CG:$CG,0)-1,MATCH($E83&amp;"/"&amp;G$1,Data!$1:$1,0)-1)=0,"",OFFSET(Data!$A$1,MATCH($D83,Data!$CG:$CG,0)-1,MATCH($E83&amp;"/"&amp;G$1,Data!$1:$1,0)-1)))</f>
        <v/>
      </c>
      <c r="H83" s="256" t="str">
        <f ca="1">IF(ISERROR(OFFSET(Data!$A$1,MATCH($D83,Data!$CG:$CG,0)-1,MATCH($E83&amp;"/"&amp;H$1,Data!$1:$1,0)-1))=TRUE,"",IF(OFFSET(Data!$A$1,MATCH($D83,Data!$CG:$CG,0)-1,MATCH($E83&amp;"/"&amp;H$1,Data!$1:$1,0)-1)=0,"",OFFSET(Data!$A$1,MATCH($D83,Data!$CG:$CG,0)-1,MATCH($E83&amp;"/"&amp;H$1,Data!$1:$1,0)-1)))</f>
        <v/>
      </c>
      <c r="I83" s="256" t="str">
        <f ca="1">IF(ISERROR(OFFSET(Data!$A$1,MATCH($D83,Data!$CG:$CG,0)-1,MATCH($E83&amp;"/"&amp;I$1,Data!$1:$1,0)-1))=TRUE,"",IF(OFFSET(Data!$A$1,MATCH($D83,Data!$CG:$CG,0)-1,MATCH($E83&amp;"/"&amp;I$1,Data!$1:$1,0)-1)=0,"",OFFSET(Data!$A$1,MATCH($D83,Data!$CG:$CG,0)-1,MATCH($E83&amp;"/"&amp;I$1,Data!$1:$1,0)-1)))</f>
        <v/>
      </c>
      <c r="J83" s="256" t="str">
        <f ca="1">IF(ISERROR(OFFSET(Data!$A$1,MATCH($D83,Data!$CG:$CG,0)-1,MATCH($E83&amp;"/"&amp;J$1,Data!$1:$1,0)-1))=TRUE,"",IF(OFFSET(Data!$A$1,MATCH($D83,Data!$CG:$CG,0)-1,MATCH($E83&amp;"/"&amp;J$1,Data!$1:$1,0)-1)=0,"",OFFSET(Data!$A$1,MATCH($D83,Data!$CG:$CG,0)-1,MATCH($E83&amp;"/"&amp;J$1,Data!$1:$1,0)-1)))</f>
        <v/>
      </c>
      <c r="K83" s="256" t="str">
        <f ca="1">IF(ISERROR(OFFSET(Data!$A$1,MATCH($D83,Data!$CG:$CG,0)-1,MATCH($E83&amp;"/"&amp;K$1,Data!$1:$1,0)-1))=TRUE,"",IF(OFFSET(Data!$A$1,MATCH($D83,Data!$CG:$CG,0)-1,MATCH($E83&amp;"/"&amp;K$1,Data!$1:$1,0)-1)=0,"",OFFSET(Data!$A$1,MATCH($D83,Data!$CG:$CG,0)-1,MATCH($E83&amp;"/"&amp;K$1,Data!$1:$1,0)-1)))</f>
        <v/>
      </c>
      <c r="L83" s="256" t="str">
        <f ca="1">IF(ISERROR(OFFSET(Data!$A$1,MATCH($D83,Data!$CG:$CG,0)-1,MATCH($E83&amp;"/"&amp;L$1,Data!$1:$1,0)-1))=TRUE,"",IF(OFFSET(Data!$A$1,MATCH($D83,Data!$CG:$CG,0)-1,MATCH($E83&amp;"/"&amp;L$1,Data!$1:$1,0)-1)=0,"",OFFSET(Data!$A$1,MATCH($D83,Data!$CG:$CG,0)-1,MATCH($E83&amp;"/"&amp;L$1,Data!$1:$1,0)-1)))</f>
        <v/>
      </c>
      <c r="M83" s="256" t="str">
        <f ca="1">IF(ISERROR(OFFSET(Data!$A$1,MATCH($D83,Data!$CG:$CG,0)-1,MATCH($E83&amp;"/"&amp;M$1,Data!$1:$1,0)-1))=TRUE,"",IF(OFFSET(Data!$A$1,MATCH($D83,Data!$CG:$CG,0)-1,MATCH($E83&amp;"/"&amp;M$1,Data!$1:$1,0)-1)=0,"",OFFSET(Data!$A$1,MATCH($D83,Data!$CG:$CG,0)-1,MATCH($E83&amp;"/"&amp;M$1,Data!$1:$1,0)-1)))</f>
        <v/>
      </c>
      <c r="N83" s="256" t="str">
        <f ca="1">IF(ISERROR(OFFSET(Data!$A$1,MATCH($D83,Data!$CG:$CG,0)-1,MATCH($E83&amp;"/"&amp;N$1,Data!$1:$1,0)-1))=TRUE,"",IF(OFFSET(Data!$A$1,MATCH($D83,Data!$CG:$CG,0)-1,MATCH($E83&amp;"/"&amp;N$1,Data!$1:$1,0)-1)=0,"",OFFSET(Data!$A$1,MATCH($D83,Data!$CG:$CG,0)-1,MATCH($E83&amp;"/"&amp;N$1,Data!$1:$1,0)-1)))</f>
        <v/>
      </c>
      <c r="O83" s="256" t="str">
        <f ca="1">IF(ISERROR(OFFSET(Data!$A$1,MATCH($D83,Data!$CG:$CG,0)-1,MATCH($E83&amp;"/"&amp;O$1,Data!$1:$1,0)-1))=TRUE,"",IF(OFFSET(Data!$A$1,MATCH($D83,Data!$CG:$CG,0)-1,MATCH($E83&amp;"/"&amp;O$1,Data!$1:$1,0)-1)=0,"",OFFSET(Data!$A$1,MATCH($D83,Data!$CG:$CG,0)-1,MATCH($E83&amp;"/"&amp;O$1,Data!$1:$1,0)-1)))</f>
        <v/>
      </c>
      <c r="P83" s="256" t="str">
        <f ca="1">IF(ISERROR(OFFSET(Data!$A$1,MATCH($D83,Data!$CG:$CG,0)-1,MATCH($E83&amp;"/"&amp;P$1,Data!$1:$1,0)-1))=TRUE,"",IF(OFFSET(Data!$A$1,MATCH($D83,Data!$CG:$CG,0)-1,MATCH($E83&amp;"/"&amp;P$1,Data!$1:$1,0)-1)=0,"",OFFSET(Data!$A$1,MATCH($D83,Data!$CG:$CG,0)-1,MATCH($E83&amp;"/"&amp;P$1,Data!$1:$1,0)-1)))</f>
        <v/>
      </c>
      <c r="Q83" s="256" t="str">
        <f ca="1">IF(ISERROR(OFFSET(Data!$A$1,MATCH($D83,Data!$CG:$CG,0)-1,MATCH($E83&amp;"/"&amp;Q$1,Data!$1:$1,0)-1))=TRUE,"",IF(OFFSET(Data!$A$1,MATCH($D83,Data!$CG:$CG,0)-1,MATCH($E83&amp;"/"&amp;Q$1,Data!$1:$1,0)-1)=0,"",OFFSET(Data!$A$1,MATCH($D83,Data!$CG:$CG,0)-1,MATCH($E83&amp;"/"&amp;Q$1,Data!$1:$1,0)-1)))</f>
        <v/>
      </c>
      <c r="R83" s="256" t="str">
        <f ca="1">IF(ISERROR(OFFSET(Data!$A$1,MATCH($D83,Data!$CG:$CG,0)-1,MATCH($E83&amp;"/"&amp;R$1,Data!$1:$1,0)-1))=TRUE,"",IF(OFFSET(Data!$A$1,MATCH($D83,Data!$CG:$CG,0)-1,MATCH($E83&amp;"/"&amp;R$1,Data!$1:$1,0)-1)=0,"",OFFSET(Data!$A$1,MATCH($D83,Data!$CG:$CG,0)-1,MATCH($E83&amp;"/"&amp;R$1,Data!$1:$1,0)-1)))</f>
        <v/>
      </c>
      <c r="S83" s="256" t="str">
        <f ca="1">IF(ISERROR(OFFSET(Data!$A$1,MATCH($D83,Data!$CG:$CG,0)-1,MATCH($E83&amp;"/"&amp;S$1,Data!$1:$1,0)-1))=TRUE,"",IF(OFFSET(Data!$A$1,MATCH($D83,Data!$CG:$CG,0)-1,MATCH($E83&amp;"/"&amp;S$1,Data!$1:$1,0)-1)=0,"",OFFSET(Data!$A$1,MATCH($D83,Data!$CG:$CG,0)-1,MATCH($E83&amp;"/"&amp;S$1,Data!$1:$1,0)-1)))</f>
        <v/>
      </c>
      <c r="T83" s="256" t="str">
        <f ca="1">IF(ISERROR(OFFSET(Data!$A$1,MATCH($D83,Data!$CG:$CG,0)-1,MATCH($E83&amp;"/"&amp;T$1,Data!$1:$1,0)-1))=TRUE,"",IF(OFFSET(Data!$A$1,MATCH($D83,Data!$CG:$CG,0)-1,MATCH($E83&amp;"/"&amp;T$1,Data!$1:$1,0)-1)=0,"",OFFSET(Data!$A$1,MATCH($D83,Data!$CG:$CG,0)-1,MATCH($E83&amp;"/"&amp;T$1,Data!$1:$1,0)-1)))</f>
        <v/>
      </c>
      <c r="U83" s="256" t="str">
        <f ca="1">IF(ISERROR(OFFSET(Data!$A$1,MATCH($D83,Data!$CG:$CG,0)-1,MATCH($E83&amp;"/"&amp;U$1,Data!$1:$1,0)-1))=TRUE,"",IF(OFFSET(Data!$A$1,MATCH($D83,Data!$CG:$CG,0)-1,MATCH($E83&amp;"/"&amp;U$1,Data!$1:$1,0)-1)=0,"",OFFSET(Data!$A$1,MATCH($D83,Data!$CG:$CG,0)-1,MATCH($E83&amp;"/"&amp;U$1,Data!$1:$1,0)-1)))</f>
        <v/>
      </c>
      <c r="V83" s="256" t="str">
        <f ca="1">IF(ISERROR(OFFSET(Data!$A$1,MATCH($D83,Data!$CG:$CG,0)-1,MATCH($E83&amp;"/"&amp;V$1,Data!$1:$1,0)-1))=TRUE,"",IF(OFFSET(Data!$A$1,MATCH($D83,Data!$CG:$CG,0)-1,MATCH($E83&amp;"/"&amp;V$1,Data!$1:$1,0)-1)=0,"",OFFSET(Data!$A$1,MATCH($D83,Data!$CG:$CG,0)-1,MATCH($E83&amp;"/"&amp;V$1,Data!$1:$1,0)-1)))</f>
        <v/>
      </c>
      <c r="W83" s="257" t="str">
        <f ca="1">IF(ISERROR(OFFSET(Data!$A$1,MATCH($D83,Data!$CG:$CG,0)-1,MATCH($E83&amp;"/"&amp;W$1,Data!$1:$1,0)-1))=TRUE,"",IF(OFFSET(Data!$A$1,MATCH($D83,Data!$CG:$CG,0)-1,MATCH($E83&amp;"/"&amp;W$1,Data!$1:$1,0)-1)=0,"",OFFSET(Data!$A$1,MATCH($D83,Data!$CG:$CG,0)-1,MATCH($E83&amp;"/"&amp;W$1,Data!$1:$1,0)-1)))</f>
        <v/>
      </c>
      <c r="X83" s="256" t="str">
        <f ca="1">IF(ISERROR(OFFSET(Data!$A$1,MATCH($D83,Data!$CG:$CG,0)-1,MATCH($E83&amp;"/"&amp;X$1,Data!$1:$1,0)-1))=TRUE,"",IF(OFFSET(Data!$A$1,MATCH($D83,Data!$CG:$CG,0)-1,MATCH($E83&amp;"/"&amp;X$1,Data!$1:$1,0)-1)=0,"",OFFSET(Data!$A$1,MATCH($D83,Data!$CG:$CG,0)-1,MATCH($E83&amp;"/"&amp;X$1,Data!$1:$1,0)-1)))</f>
        <v/>
      </c>
      <c r="Y83" s="256" t="str">
        <f ca="1">IF(ISERROR(OFFSET(Data!$A$1,MATCH($D83,Data!$CG:$CG,0)-1,MATCH($E83&amp;"/"&amp;Y$1,Data!$1:$1,0)-1))=TRUE,"",IF(OFFSET(Data!$A$1,MATCH($D83,Data!$CG:$CG,0)-1,MATCH($E83&amp;"/"&amp;Y$1,Data!$1:$1,0)-1)=0,"",OFFSET(Data!$A$1,MATCH($D83,Data!$CG:$CG,0)-1,MATCH($E83&amp;"/"&amp;Y$1,Data!$1:$1,0)-1)))</f>
        <v/>
      </c>
      <c r="Z83" s="256" t="str">
        <f ca="1">IF(ISERROR(OFFSET(Data!$A$1,MATCH($D83,Data!$CG:$CG,0)-1,MATCH($E83&amp;"/"&amp;Z$1,Data!$1:$1,0)-1))=TRUE,"",IF(OFFSET(Data!$A$1,MATCH($D83,Data!$CG:$CG,0)-1,MATCH($E83&amp;"/"&amp;Z$1,Data!$1:$1,0)-1)=0,"",OFFSET(Data!$A$1,MATCH($D83,Data!$CG:$CG,0)-1,MATCH($E83&amp;"/"&amp;Z$1,Data!$1:$1,0)-1)))</f>
        <v/>
      </c>
      <c r="AA83" s="256" t="str">
        <f ca="1">IF(ISERROR(OFFSET(Data!$A$1,MATCH($D83,Data!$CG:$CG,0)-1,MATCH($E83&amp;"/"&amp;AA$1,Data!$1:$1,0)-1))=TRUE,"",IF(OFFSET(Data!$A$1,MATCH($D83,Data!$CG:$CG,0)-1,MATCH($E83&amp;"/"&amp;AA$1,Data!$1:$1,0)-1)=0,"",OFFSET(Data!$A$1,MATCH($D83,Data!$CG:$CG,0)-1,MATCH($E83&amp;"/"&amp;AA$1,Data!$1:$1,0)-1)))</f>
        <v/>
      </c>
      <c r="AB83" s="256" t="str">
        <f ca="1">IF(ISERROR(OFFSET(Data!$A$1,MATCH($D83,Data!$CG:$CG,0)-1,MATCH($E83&amp;"/"&amp;AB$1,Data!$1:$1,0)-1))=TRUE,"",IF(OFFSET(Data!$A$1,MATCH($D83,Data!$CG:$CG,0)-1,MATCH($E83&amp;"/"&amp;AB$1,Data!$1:$1,0)-1)=0,"",OFFSET(Data!$A$1,MATCH($D83,Data!$CG:$CG,0)-1,MATCH($E83&amp;"/"&amp;AB$1,Data!$1:$1,0)-1)))</f>
        <v/>
      </c>
      <c r="AC83" s="256" t="str">
        <f ca="1">IF(ISERROR(OFFSET(Data!$A$1,MATCH($D83,Data!$CG:$CG,0)-1,MATCH($E83&amp;"/"&amp;AC$1,Data!$1:$1,0)-1))=TRUE,"",IF(OFFSET(Data!$A$1,MATCH($D83,Data!$CG:$CG,0)-1,MATCH($E83&amp;"/"&amp;AC$1,Data!$1:$1,0)-1)=0,"",OFFSET(Data!$A$1,MATCH($D83,Data!$CG:$CG,0)-1,MATCH($E83&amp;"/"&amp;AC$1,Data!$1:$1,0)-1)))</f>
        <v/>
      </c>
      <c r="AD83" s="256" t="str">
        <f ca="1">IF(ISERROR(OFFSET(Data!$A$1,MATCH($D83,Data!$CG:$CG,0)-1,MATCH($E83&amp;"/"&amp;AD$1,Data!$1:$1,0)-1))=TRUE,"",IF(OFFSET(Data!$A$1,MATCH($D83,Data!$CG:$CG,0)-1,MATCH($E83&amp;"/"&amp;AD$1,Data!$1:$1,0)-1)=0,"",OFFSET(Data!$A$1,MATCH($D83,Data!$CG:$CG,0)-1,MATCH($E83&amp;"/"&amp;AD$1,Data!$1:$1,0)-1)))</f>
        <v/>
      </c>
      <c r="AE83" s="256" t="str">
        <f ca="1">IF(ISERROR(OFFSET(Data!$A$1,MATCH($D83,Data!$CG:$CG,0)-1,MATCH($E83&amp;"/"&amp;AE$1,Data!$1:$1,0)-1))=TRUE,"",IF(OFFSET(Data!$A$1,MATCH($D83,Data!$CG:$CG,0)-1,MATCH($E83&amp;"/"&amp;AE$1,Data!$1:$1,0)-1)=0,"",OFFSET(Data!$A$1,MATCH($D83,Data!$CG:$CG,0)-1,MATCH($E83&amp;"/"&amp;AE$1,Data!$1:$1,0)-1)))</f>
        <v/>
      </c>
      <c r="AF83" s="258" t="str">
        <f ca="1">IF(ISERROR(OFFSET(Data!$A$1,MATCH($D83,Data!$CG:$CG,0)-1,MATCH($E83&amp;"/"&amp;AF$1,Data!$1:$1,0)-1))=TRUE,"",IF(OFFSET(Data!$A$1,MATCH($D83,Data!$CG:$CG,0)-1,MATCH($E83&amp;"/"&amp;AF$1,Data!$1:$1,0)-1)=0,"",OFFSET(Data!$A$1,MATCH($D83,Data!$CG:$CG,0)-1,MATCH($E83&amp;"/"&amp;AF$1,Data!$1:$1,0)-1)))</f>
        <v/>
      </c>
      <c r="AG83" s="197">
        <f t="shared" ca="1" si="5"/>
        <v>0</v>
      </c>
      <c r="AH83" s="209">
        <f ca="1">SUM(AG79:AG83)</f>
        <v>99</v>
      </c>
    </row>
    <row r="84" spans="1:34" ht="15" customHeight="1" x14ac:dyDescent="0.25">
      <c r="A84" s="445">
        <v>16</v>
      </c>
      <c r="B84" s="468">
        <f>INDEX(Data!CI:CI,MATCH("M"&amp;A84,Data!A:A,0))</f>
        <v>15</v>
      </c>
      <c r="C84" s="471" t="str">
        <f>INDEX(Data!CG:CG,MATCH("M"&amp;A84,Data!A:A,0))</f>
        <v>Reinhold Schachner</v>
      </c>
      <c r="D84" s="48" t="str">
        <f>IF(C84&lt;&gt;"",C84,#REF!)</f>
        <v>Reinhold Schachner</v>
      </c>
      <c r="E84" s="49" t="s">
        <v>21</v>
      </c>
      <c r="F84" s="247">
        <f ca="1">IF(ISERROR(OFFSET(Data!$A$1,MATCH($D84,Data!$CG:$CG,0)-1,MATCH($E84&amp;"/"&amp;F$1,Data!$1:$1,0)-1))=TRUE,"",IF(OFFSET(Data!$A$1,MATCH($D84,Data!$CG:$CG,0)-1,MATCH($E84&amp;"/"&amp;F$1,Data!$1:$1,0)-1)=0,"",OFFSET(Data!$A$1,MATCH($D84,Data!$CG:$CG,0)-1,MATCH($E84&amp;"/"&amp;F$1,Data!$1:$1,0)-1)))</f>
        <v>3</v>
      </c>
      <c r="G84" s="246">
        <f ca="1">IF(ISERROR(OFFSET(Data!$A$1,MATCH($D84,Data!$CG:$CG,0)-1,MATCH($E84&amp;"/"&amp;G$1,Data!$1:$1,0)-1))=TRUE,"",IF(OFFSET(Data!$A$1,MATCH($D84,Data!$CG:$CG,0)-1,MATCH($E84&amp;"/"&amp;G$1,Data!$1:$1,0)-1)=0,"",OFFSET(Data!$A$1,MATCH($D84,Data!$CG:$CG,0)-1,MATCH($E84&amp;"/"&amp;G$1,Data!$1:$1,0)-1)))</f>
        <v>3</v>
      </c>
      <c r="H84" s="263">
        <f ca="1">IF(ISERROR(OFFSET(Data!$A$1,MATCH($D84,Data!$CG:$CG,0)-1,MATCH($E84&amp;"/"&amp;H$1,Data!$1:$1,0)-1))=TRUE,"",IF(OFFSET(Data!$A$1,MATCH($D84,Data!$CG:$CG,0)-1,MATCH($E84&amp;"/"&amp;H$1,Data!$1:$1,0)-1)=0,"",OFFSET(Data!$A$1,MATCH($D84,Data!$CG:$CG,0)-1,MATCH($E84&amp;"/"&amp;H$1,Data!$1:$1,0)-1)))</f>
        <v>5</v>
      </c>
      <c r="I84" s="246">
        <f ca="1">IF(ISERROR(OFFSET(Data!$A$1,MATCH($D84,Data!$CG:$CG,0)-1,MATCH($E84&amp;"/"&amp;I$1,Data!$1:$1,0)-1))=TRUE,"",IF(OFFSET(Data!$A$1,MATCH($D84,Data!$CG:$CG,0)-1,MATCH($E84&amp;"/"&amp;I$1,Data!$1:$1,0)-1)=0,"",OFFSET(Data!$A$1,MATCH($D84,Data!$CG:$CG,0)-1,MATCH($E84&amp;"/"&amp;I$1,Data!$1:$1,0)-1)))</f>
        <v>3</v>
      </c>
      <c r="J84" s="246">
        <f ca="1">IF(ISERROR(OFFSET(Data!$A$1,MATCH($D84,Data!$CG:$CG,0)-1,MATCH($E84&amp;"/"&amp;J$1,Data!$1:$1,0)-1))=TRUE,"",IF(OFFSET(Data!$A$1,MATCH($D84,Data!$CG:$CG,0)-1,MATCH($E84&amp;"/"&amp;J$1,Data!$1:$1,0)-1)=0,"",OFFSET(Data!$A$1,MATCH($D84,Data!$CG:$CG,0)-1,MATCH($E84&amp;"/"&amp;J$1,Data!$1:$1,0)-1)))</f>
        <v>3</v>
      </c>
      <c r="K84" s="263">
        <f ca="1">IF(ISERROR(OFFSET(Data!$A$1,MATCH($D84,Data!$CG:$CG,0)-1,MATCH($E84&amp;"/"&amp;K$1,Data!$1:$1,0)-1))=TRUE,"",IF(OFFSET(Data!$A$1,MATCH($D84,Data!$CG:$CG,0)-1,MATCH($E84&amp;"/"&amp;K$1,Data!$1:$1,0)-1)=0,"",OFFSET(Data!$A$1,MATCH($D84,Data!$CG:$CG,0)-1,MATCH($E84&amp;"/"&amp;K$1,Data!$1:$1,0)-1)))</f>
        <v>5</v>
      </c>
      <c r="L84" s="246">
        <f ca="1">IF(ISERROR(OFFSET(Data!$A$1,MATCH($D84,Data!$CG:$CG,0)-1,MATCH($E84&amp;"/"&amp;L$1,Data!$1:$1,0)-1))=TRUE,"",IF(OFFSET(Data!$A$1,MATCH($D84,Data!$CG:$CG,0)-1,MATCH($E84&amp;"/"&amp;L$1,Data!$1:$1,0)-1)=0,"",OFFSET(Data!$A$1,MATCH($D84,Data!$CG:$CG,0)-1,MATCH($E84&amp;"/"&amp;L$1,Data!$1:$1,0)-1)))</f>
        <v>3</v>
      </c>
      <c r="M84" s="260">
        <f ca="1">IF(ISERROR(OFFSET(Data!$A$1,MATCH($D84,Data!$CG:$CG,0)-1,MATCH($E84&amp;"/"&amp;M$1,Data!$1:$1,0)-1))=TRUE,"",IF(OFFSET(Data!$A$1,MATCH($D84,Data!$CG:$CG,0)-1,MATCH($E84&amp;"/"&amp;M$1,Data!$1:$1,0)-1)=0,"",OFFSET(Data!$A$1,MATCH($D84,Data!$CG:$CG,0)-1,MATCH($E84&amp;"/"&amp;M$1,Data!$1:$1,0)-1)))</f>
        <v>4</v>
      </c>
      <c r="N84" s="246">
        <f ca="1">IF(ISERROR(OFFSET(Data!$A$1,MATCH($D84,Data!$CG:$CG,0)-1,MATCH($E84&amp;"/"&amp;N$1,Data!$1:$1,0)-1))=TRUE,"",IF(OFFSET(Data!$A$1,MATCH($D84,Data!$CG:$CG,0)-1,MATCH($E84&amp;"/"&amp;N$1,Data!$1:$1,0)-1)=0,"",OFFSET(Data!$A$1,MATCH($D84,Data!$CG:$CG,0)-1,MATCH($E84&amp;"/"&amp;N$1,Data!$1:$1,0)-1)))</f>
        <v>4</v>
      </c>
      <c r="O84" s="260">
        <f ca="1">IF(ISERROR(OFFSET(Data!$A$1,MATCH($D84,Data!$CG:$CG,0)-1,MATCH($E84&amp;"/"&amp;O$1,Data!$1:$1,0)-1))=TRUE,"",IF(OFFSET(Data!$A$1,MATCH($D84,Data!$CG:$CG,0)-1,MATCH($E84&amp;"/"&amp;O$1,Data!$1:$1,0)-1)=0,"",OFFSET(Data!$A$1,MATCH($D84,Data!$CG:$CG,0)-1,MATCH($E84&amp;"/"&amp;O$1,Data!$1:$1,0)-1)))</f>
        <v>4</v>
      </c>
      <c r="P84" s="246">
        <f ca="1">IF(ISERROR(OFFSET(Data!$A$1,MATCH($D84,Data!$CG:$CG,0)-1,MATCH($E84&amp;"/"&amp;P$1,Data!$1:$1,0)-1))=TRUE,"",IF(OFFSET(Data!$A$1,MATCH($D84,Data!$CG:$CG,0)-1,MATCH($E84&amp;"/"&amp;P$1,Data!$1:$1,0)-1)=0,"",OFFSET(Data!$A$1,MATCH($D84,Data!$CG:$CG,0)-1,MATCH($E84&amp;"/"&amp;P$1,Data!$1:$1,0)-1)))</f>
        <v>3</v>
      </c>
      <c r="Q84" s="246">
        <f ca="1">IF(ISERROR(OFFSET(Data!$A$1,MATCH($D84,Data!$CG:$CG,0)-1,MATCH($E84&amp;"/"&amp;Q$1,Data!$1:$1,0)-1))=TRUE,"",IF(OFFSET(Data!$A$1,MATCH($D84,Data!$CG:$CG,0)-1,MATCH($E84&amp;"/"&amp;Q$1,Data!$1:$1,0)-1)=0,"",OFFSET(Data!$A$1,MATCH($D84,Data!$CG:$CG,0)-1,MATCH($E84&amp;"/"&amp;Q$1,Data!$1:$1,0)-1)))</f>
        <v>3</v>
      </c>
      <c r="R84" s="260">
        <f ca="1">IF(ISERROR(OFFSET(Data!$A$1,MATCH($D84,Data!$CG:$CG,0)-1,MATCH($E84&amp;"/"&amp;R$1,Data!$1:$1,0)-1))=TRUE,"",IF(OFFSET(Data!$A$1,MATCH($D84,Data!$CG:$CG,0)-1,MATCH($E84&amp;"/"&amp;R$1,Data!$1:$1,0)-1)=0,"",OFFSET(Data!$A$1,MATCH($D84,Data!$CG:$CG,0)-1,MATCH($E84&amp;"/"&amp;R$1,Data!$1:$1,0)-1)))</f>
        <v>5</v>
      </c>
      <c r="S84" s="250" t="str">
        <f ca="1">IF(ISERROR(OFFSET(Data!$A$1,MATCH($D84,Data!$CG:$CG,0)-1,MATCH($E84&amp;"/"&amp;S$1,Data!$1:$1,0)-1))=TRUE,"",IF(OFFSET(Data!$A$1,MATCH($D84,Data!$CG:$CG,0)-1,MATCH($E84&amp;"/"&amp;S$1,Data!$1:$1,0)-1)=0,"",OFFSET(Data!$A$1,MATCH($D84,Data!$CG:$CG,0)-1,MATCH($E84&amp;"/"&amp;S$1,Data!$1:$1,0)-1)))</f>
        <v/>
      </c>
      <c r="T84" s="250" t="str">
        <f ca="1">IF(ISERROR(OFFSET(Data!$A$1,MATCH($D84,Data!$CG:$CG,0)-1,MATCH($E84&amp;"/"&amp;T$1,Data!$1:$1,0)-1))=TRUE,"",IF(OFFSET(Data!$A$1,MATCH($D84,Data!$CG:$CG,0)-1,MATCH($E84&amp;"/"&amp;T$1,Data!$1:$1,0)-1)=0,"",OFFSET(Data!$A$1,MATCH($D84,Data!$CG:$CG,0)-1,MATCH($E84&amp;"/"&amp;T$1,Data!$1:$1,0)-1)))</f>
        <v/>
      </c>
      <c r="U84" s="250" t="str">
        <f ca="1">IF(ISERROR(OFFSET(Data!$A$1,MATCH($D84,Data!$CG:$CG,0)-1,MATCH($E84&amp;"/"&amp;U$1,Data!$1:$1,0)-1))=TRUE,"",IF(OFFSET(Data!$A$1,MATCH($D84,Data!$CG:$CG,0)-1,MATCH($E84&amp;"/"&amp;U$1,Data!$1:$1,0)-1)=0,"",OFFSET(Data!$A$1,MATCH($D84,Data!$CG:$CG,0)-1,MATCH($E84&amp;"/"&amp;U$1,Data!$1:$1,0)-1)))</f>
        <v/>
      </c>
      <c r="V84" s="250" t="str">
        <f ca="1">IF(ISERROR(OFFSET(Data!$A$1,MATCH($D84,Data!$CG:$CG,0)-1,MATCH($E84&amp;"/"&amp;V$1,Data!$1:$1,0)-1))=TRUE,"",IF(OFFSET(Data!$A$1,MATCH($D84,Data!$CG:$CG,0)-1,MATCH($E84&amp;"/"&amp;V$1,Data!$1:$1,0)-1)=0,"",OFFSET(Data!$A$1,MATCH($D84,Data!$CG:$CG,0)-1,MATCH($E84&amp;"/"&amp;V$1,Data!$1:$1,0)-1)))</f>
        <v/>
      </c>
      <c r="W84" s="272" t="str">
        <f ca="1">IF(ISERROR(OFFSET(Data!$A$1,MATCH($D84,Data!$CG:$CG,0)-1,MATCH($E84&amp;"/"&amp;W$1,Data!$1:$1,0)-1))=TRUE,"",IF(OFFSET(Data!$A$1,MATCH($D84,Data!$CG:$CG,0)-1,MATCH($E84&amp;"/"&amp;W$1,Data!$1:$1,0)-1)=0,"",OFFSET(Data!$A$1,MATCH($D84,Data!$CG:$CG,0)-1,MATCH($E84&amp;"/"&amp;W$1,Data!$1:$1,0)-1)))</f>
        <v/>
      </c>
      <c r="X84" s="250" t="str">
        <f ca="1">IF(ISERROR(OFFSET(Data!$A$1,MATCH($D84,Data!$CG:$CG,0)-1,MATCH($E84&amp;"/"&amp;X$1,Data!$1:$1,0)-1))=TRUE,"",IF(OFFSET(Data!$A$1,MATCH($D84,Data!$CG:$CG,0)-1,MATCH($E84&amp;"/"&amp;X$1,Data!$1:$1,0)-1)=0,"",OFFSET(Data!$A$1,MATCH($D84,Data!$CG:$CG,0)-1,MATCH($E84&amp;"/"&amp;X$1,Data!$1:$1,0)-1)))</f>
        <v/>
      </c>
      <c r="Y84" s="250" t="str">
        <f ca="1">IF(ISERROR(OFFSET(Data!$A$1,MATCH($D84,Data!$CG:$CG,0)-1,MATCH($E84&amp;"/"&amp;Y$1,Data!$1:$1,0)-1))=TRUE,"",IF(OFFSET(Data!$A$1,MATCH($D84,Data!$CG:$CG,0)-1,MATCH($E84&amp;"/"&amp;Y$1,Data!$1:$1,0)-1)=0,"",OFFSET(Data!$A$1,MATCH($D84,Data!$CG:$CG,0)-1,MATCH($E84&amp;"/"&amp;Y$1,Data!$1:$1,0)-1)))</f>
        <v/>
      </c>
      <c r="Z84" s="250" t="str">
        <f ca="1">IF(ISERROR(OFFSET(Data!$A$1,MATCH($D84,Data!$CG:$CG,0)-1,MATCH($E84&amp;"/"&amp;Z$1,Data!$1:$1,0)-1))=TRUE,"",IF(OFFSET(Data!$A$1,MATCH($D84,Data!$CG:$CG,0)-1,MATCH($E84&amp;"/"&amp;Z$1,Data!$1:$1,0)-1)=0,"",OFFSET(Data!$A$1,MATCH($D84,Data!$CG:$CG,0)-1,MATCH($E84&amp;"/"&amp;Z$1,Data!$1:$1,0)-1)))</f>
        <v/>
      </c>
      <c r="AA84" s="250" t="str">
        <f ca="1">IF(ISERROR(OFFSET(Data!$A$1,MATCH($D84,Data!$CG:$CG,0)-1,MATCH($E84&amp;"/"&amp;AA$1,Data!$1:$1,0)-1))=TRUE,"",IF(OFFSET(Data!$A$1,MATCH($D84,Data!$CG:$CG,0)-1,MATCH($E84&amp;"/"&amp;AA$1,Data!$1:$1,0)-1)=0,"",OFFSET(Data!$A$1,MATCH($D84,Data!$CG:$CG,0)-1,MATCH($E84&amp;"/"&amp;AA$1,Data!$1:$1,0)-1)))</f>
        <v/>
      </c>
      <c r="AB84" s="250" t="str">
        <f ca="1">IF(ISERROR(OFFSET(Data!$A$1,MATCH($D84,Data!$CG:$CG,0)-1,MATCH($E84&amp;"/"&amp;AB$1,Data!$1:$1,0)-1))=TRUE,"",IF(OFFSET(Data!$A$1,MATCH($D84,Data!$CG:$CG,0)-1,MATCH($E84&amp;"/"&amp;AB$1,Data!$1:$1,0)-1)=0,"",OFFSET(Data!$A$1,MATCH($D84,Data!$CG:$CG,0)-1,MATCH($E84&amp;"/"&amp;AB$1,Data!$1:$1,0)-1)))</f>
        <v/>
      </c>
      <c r="AC84" s="250" t="str">
        <f ca="1">IF(ISERROR(OFFSET(Data!$A$1,MATCH($D84,Data!$CG:$CG,0)-1,MATCH($E84&amp;"/"&amp;AC$1,Data!$1:$1,0)-1))=TRUE,"",IF(OFFSET(Data!$A$1,MATCH($D84,Data!$CG:$CG,0)-1,MATCH($E84&amp;"/"&amp;AC$1,Data!$1:$1,0)-1)=0,"",OFFSET(Data!$A$1,MATCH($D84,Data!$CG:$CG,0)-1,MATCH($E84&amp;"/"&amp;AC$1,Data!$1:$1,0)-1)))</f>
        <v/>
      </c>
      <c r="AD84" s="250" t="str">
        <f ca="1">IF(ISERROR(OFFSET(Data!$A$1,MATCH($D84,Data!$CG:$CG,0)-1,MATCH($E84&amp;"/"&amp;AD$1,Data!$1:$1,0)-1))=TRUE,"",IF(OFFSET(Data!$A$1,MATCH($D84,Data!$CG:$CG,0)-1,MATCH($E84&amp;"/"&amp;AD$1,Data!$1:$1,0)-1)=0,"",OFFSET(Data!$A$1,MATCH($D84,Data!$CG:$CG,0)-1,MATCH($E84&amp;"/"&amp;AD$1,Data!$1:$1,0)-1)))</f>
        <v/>
      </c>
      <c r="AE84" s="250" t="str">
        <f ca="1">IF(ISERROR(OFFSET(Data!$A$1,MATCH($D84,Data!$CG:$CG,0)-1,MATCH($E84&amp;"/"&amp;AE$1,Data!$1:$1,0)-1))=TRUE,"",IF(OFFSET(Data!$A$1,MATCH($D84,Data!$CG:$CG,0)-1,MATCH($E84&amp;"/"&amp;AE$1,Data!$1:$1,0)-1)=0,"",OFFSET(Data!$A$1,MATCH($D84,Data!$CG:$CG,0)-1,MATCH($E84&amp;"/"&amp;AE$1,Data!$1:$1,0)-1)))</f>
        <v/>
      </c>
      <c r="AF84" s="251" t="str">
        <f ca="1">IF(ISERROR(OFFSET(Data!$A$1,MATCH($D84,Data!$CG:$CG,0)-1,MATCH($E84&amp;"/"&amp;AF$1,Data!$1:$1,0)-1))=TRUE,"",IF(OFFSET(Data!$A$1,MATCH($D84,Data!$CG:$CG,0)-1,MATCH($E84&amp;"/"&amp;AF$1,Data!$1:$1,0)-1)=0,"",OFFSET(Data!$A$1,MATCH($D84,Data!$CG:$CG,0)-1,MATCH($E84&amp;"/"&amp;AF$1,Data!$1:$1,0)-1)))</f>
        <v/>
      </c>
      <c r="AG84" s="206">
        <f t="shared" ca="1" si="5"/>
        <v>48</v>
      </c>
      <c r="AH84" s="207">
        <f ca="1">AG84</f>
        <v>48</v>
      </c>
    </row>
    <row r="85" spans="1:34" ht="15" customHeight="1" thickBot="1" x14ac:dyDescent="0.3">
      <c r="A85" s="446"/>
      <c r="B85" s="469"/>
      <c r="C85" s="472"/>
      <c r="D85" s="50" t="str">
        <f>IF(C85&lt;&gt;"",C85,D84)</f>
        <v>Reinhold Schachner</v>
      </c>
      <c r="E85" s="51" t="s">
        <v>22</v>
      </c>
      <c r="F85" s="267">
        <f ca="1">IF(ISERROR(OFFSET(Data!$A$1,MATCH($D85,Data!$CG:$CG,0)-1,MATCH($E85&amp;"/"&amp;F$1,Data!$1:$1,0)-1))=TRUE,"",IF(OFFSET(Data!$A$1,MATCH($D85,Data!$CG:$CG,0)-1,MATCH($E85&amp;"/"&amp;F$1,Data!$1:$1,0)-1)=0,"",OFFSET(Data!$A$1,MATCH($D85,Data!$CG:$CG,0)-1,MATCH($E85&amp;"/"&amp;F$1,Data!$1:$1,0)-1)))</f>
        <v>4</v>
      </c>
      <c r="G85" s="261">
        <f ca="1">IF(ISERROR(OFFSET(Data!$A$1,MATCH($D85,Data!$CG:$CG,0)-1,MATCH($E85&amp;"/"&amp;G$1,Data!$1:$1,0)-1))=TRUE,"",IF(OFFSET(Data!$A$1,MATCH($D85,Data!$CG:$CG,0)-1,MATCH($E85&amp;"/"&amp;G$1,Data!$1:$1,0)-1)=0,"",OFFSET(Data!$A$1,MATCH($D85,Data!$CG:$CG,0)-1,MATCH($E85&amp;"/"&amp;G$1,Data!$1:$1,0)-1)))</f>
        <v>4</v>
      </c>
      <c r="H85" s="264">
        <f ca="1">IF(ISERROR(OFFSET(Data!$A$1,MATCH($D85,Data!$CG:$CG,0)-1,MATCH($E85&amp;"/"&amp;H$1,Data!$1:$1,0)-1))=TRUE,"",IF(OFFSET(Data!$A$1,MATCH($D85,Data!$CG:$CG,0)-1,MATCH($E85&amp;"/"&amp;H$1,Data!$1:$1,0)-1)=0,"",OFFSET(Data!$A$1,MATCH($D85,Data!$CG:$CG,0)-1,MATCH($E85&amp;"/"&amp;H$1,Data!$1:$1,0)-1)))</f>
        <v>5</v>
      </c>
      <c r="I85" s="249">
        <f ca="1">IF(ISERROR(OFFSET(Data!$A$1,MATCH($D85,Data!$CG:$CG,0)-1,MATCH($E85&amp;"/"&amp;I$1,Data!$1:$1,0)-1))=TRUE,"",IF(OFFSET(Data!$A$1,MATCH($D85,Data!$CG:$CG,0)-1,MATCH($E85&amp;"/"&amp;I$1,Data!$1:$1,0)-1)=0,"",OFFSET(Data!$A$1,MATCH($D85,Data!$CG:$CG,0)-1,MATCH($E85&amp;"/"&amp;I$1,Data!$1:$1,0)-1)))</f>
        <v>3</v>
      </c>
      <c r="J85" s="261">
        <f ca="1">IF(ISERROR(OFFSET(Data!$A$1,MATCH($D85,Data!$CG:$CG,0)-1,MATCH($E85&amp;"/"&amp;J$1,Data!$1:$1,0)-1))=TRUE,"",IF(OFFSET(Data!$A$1,MATCH($D85,Data!$CG:$CG,0)-1,MATCH($E85&amp;"/"&amp;J$1,Data!$1:$1,0)-1)=0,"",OFFSET(Data!$A$1,MATCH($D85,Data!$CG:$CG,0)-1,MATCH($E85&amp;"/"&amp;J$1,Data!$1:$1,0)-1)))</f>
        <v>4</v>
      </c>
      <c r="K85" s="249">
        <f ca="1">IF(ISERROR(OFFSET(Data!$A$1,MATCH($D85,Data!$CG:$CG,0)-1,MATCH($E85&amp;"/"&amp;K$1,Data!$1:$1,0)-1))=TRUE,"",IF(OFFSET(Data!$A$1,MATCH($D85,Data!$CG:$CG,0)-1,MATCH($E85&amp;"/"&amp;K$1,Data!$1:$1,0)-1)=0,"",OFFSET(Data!$A$1,MATCH($D85,Data!$CG:$CG,0)-1,MATCH($E85&amp;"/"&amp;K$1,Data!$1:$1,0)-1)))</f>
        <v>3</v>
      </c>
      <c r="L85" s="249">
        <f ca="1">IF(ISERROR(OFFSET(Data!$A$1,MATCH($D85,Data!$CG:$CG,0)-1,MATCH($E85&amp;"/"&amp;L$1,Data!$1:$1,0)-1))=TRUE,"",IF(OFFSET(Data!$A$1,MATCH($D85,Data!$CG:$CG,0)-1,MATCH($E85&amp;"/"&amp;L$1,Data!$1:$1,0)-1)=0,"",OFFSET(Data!$A$1,MATCH($D85,Data!$CG:$CG,0)-1,MATCH($E85&amp;"/"&amp;L$1,Data!$1:$1,0)-1)))</f>
        <v>3</v>
      </c>
      <c r="M85" s="249">
        <f ca="1">IF(ISERROR(OFFSET(Data!$A$1,MATCH($D85,Data!$CG:$CG,0)-1,MATCH($E85&amp;"/"&amp;M$1,Data!$1:$1,0)-1))=TRUE,"",IF(OFFSET(Data!$A$1,MATCH($D85,Data!$CG:$CG,0)-1,MATCH($E85&amp;"/"&amp;M$1,Data!$1:$1,0)-1)=0,"",OFFSET(Data!$A$1,MATCH($D85,Data!$CG:$CG,0)-1,MATCH($E85&amp;"/"&amp;M$1,Data!$1:$1,0)-1)))</f>
        <v>3</v>
      </c>
      <c r="N85" s="261">
        <f ca="1">IF(ISERROR(OFFSET(Data!$A$1,MATCH($D85,Data!$CG:$CG,0)-1,MATCH($E85&amp;"/"&amp;N$1,Data!$1:$1,0)-1))=TRUE,"",IF(OFFSET(Data!$A$1,MATCH($D85,Data!$CG:$CG,0)-1,MATCH($E85&amp;"/"&amp;N$1,Data!$1:$1,0)-1)=0,"",OFFSET(Data!$A$1,MATCH($D85,Data!$CG:$CG,0)-1,MATCH($E85&amp;"/"&amp;N$1,Data!$1:$1,0)-1)))</f>
        <v>5</v>
      </c>
      <c r="O85" s="264">
        <f ca="1">IF(ISERROR(OFFSET(Data!$A$1,MATCH($D85,Data!$CG:$CG,0)-1,MATCH($E85&amp;"/"&amp;O$1,Data!$1:$1,0)-1))=TRUE,"",IF(OFFSET(Data!$A$1,MATCH($D85,Data!$CG:$CG,0)-1,MATCH($E85&amp;"/"&amp;O$1,Data!$1:$1,0)-1)=0,"",OFFSET(Data!$A$1,MATCH($D85,Data!$CG:$CG,0)-1,MATCH($E85&amp;"/"&amp;O$1,Data!$1:$1,0)-1)))</f>
        <v>5</v>
      </c>
      <c r="P85" s="261">
        <f ca="1">IF(ISERROR(OFFSET(Data!$A$1,MATCH($D85,Data!$CG:$CG,0)-1,MATCH($E85&amp;"/"&amp;P$1,Data!$1:$1,0)-1))=TRUE,"",IF(OFFSET(Data!$A$1,MATCH($D85,Data!$CG:$CG,0)-1,MATCH($E85&amp;"/"&amp;P$1,Data!$1:$1,0)-1)=0,"",OFFSET(Data!$A$1,MATCH($D85,Data!$CG:$CG,0)-1,MATCH($E85&amp;"/"&amp;P$1,Data!$1:$1,0)-1)))</f>
        <v>4</v>
      </c>
      <c r="Q85" s="249">
        <f ca="1">IF(ISERROR(OFFSET(Data!$A$1,MATCH($D85,Data!$CG:$CG,0)-1,MATCH($E85&amp;"/"&amp;Q$1,Data!$1:$1,0)-1))=TRUE,"",IF(OFFSET(Data!$A$1,MATCH($D85,Data!$CG:$CG,0)-1,MATCH($E85&amp;"/"&amp;Q$1,Data!$1:$1,0)-1)=0,"",OFFSET(Data!$A$1,MATCH($D85,Data!$CG:$CG,0)-1,MATCH($E85&amp;"/"&amp;Q$1,Data!$1:$1,0)-1)))</f>
        <v>3</v>
      </c>
      <c r="R85" s="261">
        <f ca="1">IF(ISERROR(OFFSET(Data!$A$1,MATCH($D85,Data!$CG:$CG,0)-1,MATCH($E85&amp;"/"&amp;R$1,Data!$1:$1,0)-1))=TRUE,"",IF(OFFSET(Data!$A$1,MATCH($D85,Data!$CG:$CG,0)-1,MATCH($E85&amp;"/"&amp;R$1,Data!$1:$1,0)-1)=0,"",OFFSET(Data!$A$1,MATCH($D85,Data!$CG:$CG,0)-1,MATCH($E85&amp;"/"&amp;R$1,Data!$1:$1,0)-1)))</f>
        <v>5</v>
      </c>
      <c r="S85" s="252" t="str">
        <f ca="1">IF(ISERROR(OFFSET(Data!$A$1,MATCH($D85,Data!$CG:$CG,0)-1,MATCH($E85&amp;"/"&amp;S$1,Data!$1:$1,0)-1))=TRUE,"",IF(OFFSET(Data!$A$1,MATCH($D85,Data!$CG:$CG,0)-1,MATCH($E85&amp;"/"&amp;S$1,Data!$1:$1,0)-1)=0,"",OFFSET(Data!$A$1,MATCH($D85,Data!$CG:$CG,0)-1,MATCH($E85&amp;"/"&amp;S$1,Data!$1:$1,0)-1)))</f>
        <v/>
      </c>
      <c r="T85" s="252" t="str">
        <f ca="1">IF(ISERROR(OFFSET(Data!$A$1,MATCH($D85,Data!$CG:$CG,0)-1,MATCH($E85&amp;"/"&amp;T$1,Data!$1:$1,0)-1))=TRUE,"",IF(OFFSET(Data!$A$1,MATCH($D85,Data!$CG:$CG,0)-1,MATCH($E85&amp;"/"&amp;T$1,Data!$1:$1,0)-1)=0,"",OFFSET(Data!$A$1,MATCH($D85,Data!$CG:$CG,0)-1,MATCH($E85&amp;"/"&amp;T$1,Data!$1:$1,0)-1)))</f>
        <v/>
      </c>
      <c r="U85" s="252" t="str">
        <f ca="1">IF(ISERROR(OFFSET(Data!$A$1,MATCH($D85,Data!$CG:$CG,0)-1,MATCH($E85&amp;"/"&amp;U$1,Data!$1:$1,0)-1))=TRUE,"",IF(OFFSET(Data!$A$1,MATCH($D85,Data!$CG:$CG,0)-1,MATCH($E85&amp;"/"&amp;U$1,Data!$1:$1,0)-1)=0,"",OFFSET(Data!$A$1,MATCH($D85,Data!$CG:$CG,0)-1,MATCH($E85&amp;"/"&amp;U$1,Data!$1:$1,0)-1)))</f>
        <v/>
      </c>
      <c r="V85" s="252" t="str">
        <f ca="1">IF(ISERROR(OFFSET(Data!$A$1,MATCH($D85,Data!$CG:$CG,0)-1,MATCH($E85&amp;"/"&amp;V$1,Data!$1:$1,0)-1))=TRUE,"",IF(OFFSET(Data!$A$1,MATCH($D85,Data!$CG:$CG,0)-1,MATCH($E85&amp;"/"&amp;V$1,Data!$1:$1,0)-1)=0,"",OFFSET(Data!$A$1,MATCH($D85,Data!$CG:$CG,0)-1,MATCH($E85&amp;"/"&amp;V$1,Data!$1:$1,0)-1)))</f>
        <v/>
      </c>
      <c r="W85" s="269" t="str">
        <f ca="1">IF(ISERROR(OFFSET(Data!$A$1,MATCH($D85,Data!$CG:$CG,0)-1,MATCH($E85&amp;"/"&amp;W$1,Data!$1:$1,0)-1))=TRUE,"",IF(OFFSET(Data!$A$1,MATCH($D85,Data!$CG:$CG,0)-1,MATCH($E85&amp;"/"&amp;W$1,Data!$1:$1,0)-1)=0,"",OFFSET(Data!$A$1,MATCH($D85,Data!$CG:$CG,0)-1,MATCH($E85&amp;"/"&amp;W$1,Data!$1:$1,0)-1)))</f>
        <v/>
      </c>
      <c r="X85" s="252" t="str">
        <f ca="1">IF(ISERROR(OFFSET(Data!$A$1,MATCH($D85,Data!$CG:$CG,0)-1,MATCH($E85&amp;"/"&amp;X$1,Data!$1:$1,0)-1))=TRUE,"",IF(OFFSET(Data!$A$1,MATCH($D85,Data!$CG:$CG,0)-1,MATCH($E85&amp;"/"&amp;X$1,Data!$1:$1,0)-1)=0,"",OFFSET(Data!$A$1,MATCH($D85,Data!$CG:$CG,0)-1,MATCH($E85&amp;"/"&amp;X$1,Data!$1:$1,0)-1)))</f>
        <v/>
      </c>
      <c r="Y85" s="252" t="str">
        <f ca="1">IF(ISERROR(OFFSET(Data!$A$1,MATCH($D85,Data!$CG:$CG,0)-1,MATCH($E85&amp;"/"&amp;Y$1,Data!$1:$1,0)-1))=TRUE,"",IF(OFFSET(Data!$A$1,MATCH($D85,Data!$CG:$CG,0)-1,MATCH($E85&amp;"/"&amp;Y$1,Data!$1:$1,0)-1)=0,"",OFFSET(Data!$A$1,MATCH($D85,Data!$CG:$CG,0)-1,MATCH($E85&amp;"/"&amp;Y$1,Data!$1:$1,0)-1)))</f>
        <v/>
      </c>
      <c r="Z85" s="252" t="str">
        <f ca="1">IF(ISERROR(OFFSET(Data!$A$1,MATCH($D85,Data!$CG:$CG,0)-1,MATCH($E85&amp;"/"&amp;Z$1,Data!$1:$1,0)-1))=TRUE,"",IF(OFFSET(Data!$A$1,MATCH($D85,Data!$CG:$CG,0)-1,MATCH($E85&amp;"/"&amp;Z$1,Data!$1:$1,0)-1)=0,"",OFFSET(Data!$A$1,MATCH($D85,Data!$CG:$CG,0)-1,MATCH($E85&amp;"/"&amp;Z$1,Data!$1:$1,0)-1)))</f>
        <v/>
      </c>
      <c r="AA85" s="252" t="str">
        <f ca="1">IF(ISERROR(OFFSET(Data!$A$1,MATCH($D85,Data!$CG:$CG,0)-1,MATCH($E85&amp;"/"&amp;AA$1,Data!$1:$1,0)-1))=TRUE,"",IF(OFFSET(Data!$A$1,MATCH($D85,Data!$CG:$CG,0)-1,MATCH($E85&amp;"/"&amp;AA$1,Data!$1:$1,0)-1)=0,"",OFFSET(Data!$A$1,MATCH($D85,Data!$CG:$CG,0)-1,MATCH($E85&amp;"/"&amp;AA$1,Data!$1:$1,0)-1)))</f>
        <v/>
      </c>
      <c r="AB85" s="252" t="str">
        <f ca="1">IF(ISERROR(OFFSET(Data!$A$1,MATCH($D85,Data!$CG:$CG,0)-1,MATCH($E85&amp;"/"&amp;AB$1,Data!$1:$1,0)-1))=TRUE,"",IF(OFFSET(Data!$A$1,MATCH($D85,Data!$CG:$CG,0)-1,MATCH($E85&amp;"/"&amp;AB$1,Data!$1:$1,0)-1)=0,"",OFFSET(Data!$A$1,MATCH($D85,Data!$CG:$CG,0)-1,MATCH($E85&amp;"/"&amp;AB$1,Data!$1:$1,0)-1)))</f>
        <v/>
      </c>
      <c r="AC85" s="252" t="str">
        <f ca="1">IF(ISERROR(OFFSET(Data!$A$1,MATCH($D85,Data!$CG:$CG,0)-1,MATCH($E85&amp;"/"&amp;AC$1,Data!$1:$1,0)-1))=TRUE,"",IF(OFFSET(Data!$A$1,MATCH($D85,Data!$CG:$CG,0)-1,MATCH($E85&amp;"/"&amp;AC$1,Data!$1:$1,0)-1)=0,"",OFFSET(Data!$A$1,MATCH($D85,Data!$CG:$CG,0)-1,MATCH($E85&amp;"/"&amp;AC$1,Data!$1:$1,0)-1)))</f>
        <v/>
      </c>
      <c r="AD85" s="252" t="str">
        <f ca="1">IF(ISERROR(OFFSET(Data!$A$1,MATCH($D85,Data!$CG:$CG,0)-1,MATCH($E85&amp;"/"&amp;AD$1,Data!$1:$1,0)-1))=TRUE,"",IF(OFFSET(Data!$A$1,MATCH($D85,Data!$CG:$CG,0)-1,MATCH($E85&amp;"/"&amp;AD$1,Data!$1:$1,0)-1)=0,"",OFFSET(Data!$A$1,MATCH($D85,Data!$CG:$CG,0)-1,MATCH($E85&amp;"/"&amp;AD$1,Data!$1:$1,0)-1)))</f>
        <v/>
      </c>
      <c r="AE85" s="252" t="str">
        <f ca="1">IF(ISERROR(OFFSET(Data!$A$1,MATCH($D85,Data!$CG:$CG,0)-1,MATCH($E85&amp;"/"&amp;AE$1,Data!$1:$1,0)-1))=TRUE,"",IF(OFFSET(Data!$A$1,MATCH($D85,Data!$CG:$CG,0)-1,MATCH($E85&amp;"/"&amp;AE$1,Data!$1:$1,0)-1)=0,"",OFFSET(Data!$A$1,MATCH($D85,Data!$CG:$CG,0)-1,MATCH($E85&amp;"/"&amp;AE$1,Data!$1:$1,0)-1)))</f>
        <v/>
      </c>
      <c r="AF85" s="253" t="str">
        <f ca="1">IF(ISERROR(OFFSET(Data!$A$1,MATCH($D85,Data!$CG:$CG,0)-1,MATCH($E85&amp;"/"&amp;AF$1,Data!$1:$1,0)-1))=TRUE,"",IF(OFFSET(Data!$A$1,MATCH($D85,Data!$CG:$CG,0)-1,MATCH($E85&amp;"/"&amp;AF$1,Data!$1:$1,0)-1)=0,"",OFFSET(Data!$A$1,MATCH($D85,Data!$CG:$CG,0)-1,MATCH($E85&amp;"/"&amp;AF$1,Data!$1:$1,0)-1)))</f>
        <v/>
      </c>
      <c r="AG85" s="188">
        <f t="shared" ca="1" si="5"/>
        <v>51</v>
      </c>
      <c r="AH85" s="208">
        <f ca="1">SUM(AG84:AG85)</f>
        <v>99</v>
      </c>
    </row>
    <row r="86" spans="1:34" ht="15" hidden="1" customHeight="1" x14ac:dyDescent="0.25">
      <c r="A86" s="446"/>
      <c r="B86" s="469"/>
      <c r="C86" s="472"/>
      <c r="D86" s="50" t="str">
        <f>IF(C86&lt;&gt;"",C86,D85)</f>
        <v>Reinhold Schachner</v>
      </c>
      <c r="E86" s="51" t="s">
        <v>23</v>
      </c>
      <c r="F86" s="254" t="str">
        <f ca="1">IF(ISERROR(OFFSET(Data!$A$1,MATCH($D86,Data!$CG:$CG,0)-1,MATCH($E86&amp;"/"&amp;F$1,Data!$1:$1,0)-1))=TRUE,"",IF(OFFSET(Data!$A$1,MATCH($D86,Data!$CG:$CG,0)-1,MATCH($E86&amp;"/"&amp;F$1,Data!$1:$1,0)-1)=0,"",OFFSET(Data!$A$1,MATCH($D86,Data!$CG:$CG,0)-1,MATCH($E86&amp;"/"&amp;F$1,Data!$1:$1,0)-1)))</f>
        <v/>
      </c>
      <c r="G86" s="252" t="str">
        <f ca="1">IF(ISERROR(OFFSET(Data!$A$1,MATCH($D86,Data!$CG:$CG,0)-1,MATCH($E86&amp;"/"&amp;G$1,Data!$1:$1,0)-1))=TRUE,"",IF(OFFSET(Data!$A$1,MATCH($D86,Data!$CG:$CG,0)-1,MATCH($E86&amp;"/"&amp;G$1,Data!$1:$1,0)-1)=0,"",OFFSET(Data!$A$1,MATCH($D86,Data!$CG:$CG,0)-1,MATCH($E86&amp;"/"&amp;G$1,Data!$1:$1,0)-1)))</f>
        <v/>
      </c>
      <c r="H86" s="252" t="str">
        <f ca="1">IF(ISERROR(OFFSET(Data!$A$1,MATCH($D86,Data!$CG:$CG,0)-1,MATCH($E86&amp;"/"&amp;H$1,Data!$1:$1,0)-1))=TRUE,"",IF(OFFSET(Data!$A$1,MATCH($D86,Data!$CG:$CG,0)-1,MATCH($E86&amp;"/"&amp;H$1,Data!$1:$1,0)-1)=0,"",OFFSET(Data!$A$1,MATCH($D86,Data!$CG:$CG,0)-1,MATCH($E86&amp;"/"&amp;H$1,Data!$1:$1,0)-1)))</f>
        <v/>
      </c>
      <c r="I86" s="252" t="str">
        <f ca="1">IF(ISERROR(OFFSET(Data!$A$1,MATCH($D86,Data!$CG:$CG,0)-1,MATCH($E86&amp;"/"&amp;I$1,Data!$1:$1,0)-1))=TRUE,"",IF(OFFSET(Data!$A$1,MATCH($D86,Data!$CG:$CG,0)-1,MATCH($E86&amp;"/"&amp;I$1,Data!$1:$1,0)-1)=0,"",OFFSET(Data!$A$1,MATCH($D86,Data!$CG:$CG,0)-1,MATCH($E86&amp;"/"&amp;I$1,Data!$1:$1,0)-1)))</f>
        <v/>
      </c>
      <c r="J86" s="252" t="str">
        <f ca="1">IF(ISERROR(OFFSET(Data!$A$1,MATCH($D86,Data!$CG:$CG,0)-1,MATCH($E86&amp;"/"&amp;J$1,Data!$1:$1,0)-1))=TRUE,"",IF(OFFSET(Data!$A$1,MATCH($D86,Data!$CG:$CG,0)-1,MATCH($E86&amp;"/"&amp;J$1,Data!$1:$1,0)-1)=0,"",OFFSET(Data!$A$1,MATCH($D86,Data!$CG:$CG,0)-1,MATCH($E86&amp;"/"&amp;J$1,Data!$1:$1,0)-1)))</f>
        <v/>
      </c>
      <c r="K86" s="252" t="str">
        <f ca="1">IF(ISERROR(OFFSET(Data!$A$1,MATCH($D86,Data!$CG:$CG,0)-1,MATCH($E86&amp;"/"&amp;K$1,Data!$1:$1,0)-1))=TRUE,"",IF(OFFSET(Data!$A$1,MATCH($D86,Data!$CG:$CG,0)-1,MATCH($E86&amp;"/"&amp;K$1,Data!$1:$1,0)-1)=0,"",OFFSET(Data!$A$1,MATCH($D86,Data!$CG:$CG,0)-1,MATCH($E86&amp;"/"&amp;K$1,Data!$1:$1,0)-1)))</f>
        <v/>
      </c>
      <c r="L86" s="252" t="str">
        <f ca="1">IF(ISERROR(OFFSET(Data!$A$1,MATCH($D86,Data!$CG:$CG,0)-1,MATCH($E86&amp;"/"&amp;L$1,Data!$1:$1,0)-1))=TRUE,"",IF(OFFSET(Data!$A$1,MATCH($D86,Data!$CG:$CG,0)-1,MATCH($E86&amp;"/"&amp;L$1,Data!$1:$1,0)-1)=0,"",OFFSET(Data!$A$1,MATCH($D86,Data!$CG:$CG,0)-1,MATCH($E86&amp;"/"&amp;L$1,Data!$1:$1,0)-1)))</f>
        <v/>
      </c>
      <c r="M86" s="252" t="str">
        <f ca="1">IF(ISERROR(OFFSET(Data!$A$1,MATCH($D86,Data!$CG:$CG,0)-1,MATCH($E86&amp;"/"&amp;M$1,Data!$1:$1,0)-1))=TRUE,"",IF(OFFSET(Data!$A$1,MATCH($D86,Data!$CG:$CG,0)-1,MATCH($E86&amp;"/"&amp;M$1,Data!$1:$1,0)-1)=0,"",OFFSET(Data!$A$1,MATCH($D86,Data!$CG:$CG,0)-1,MATCH($E86&amp;"/"&amp;M$1,Data!$1:$1,0)-1)))</f>
        <v/>
      </c>
      <c r="N86" s="252" t="str">
        <f ca="1">IF(ISERROR(OFFSET(Data!$A$1,MATCH($D86,Data!$CG:$CG,0)-1,MATCH($E86&amp;"/"&amp;N$1,Data!$1:$1,0)-1))=TRUE,"",IF(OFFSET(Data!$A$1,MATCH($D86,Data!$CG:$CG,0)-1,MATCH($E86&amp;"/"&amp;N$1,Data!$1:$1,0)-1)=0,"",OFFSET(Data!$A$1,MATCH($D86,Data!$CG:$CG,0)-1,MATCH($E86&amp;"/"&amp;N$1,Data!$1:$1,0)-1)))</f>
        <v/>
      </c>
      <c r="O86" s="252" t="str">
        <f ca="1">IF(ISERROR(OFFSET(Data!$A$1,MATCH($D86,Data!$CG:$CG,0)-1,MATCH($E86&amp;"/"&amp;O$1,Data!$1:$1,0)-1))=TRUE,"",IF(OFFSET(Data!$A$1,MATCH($D86,Data!$CG:$CG,0)-1,MATCH($E86&amp;"/"&amp;O$1,Data!$1:$1,0)-1)=0,"",OFFSET(Data!$A$1,MATCH($D86,Data!$CG:$CG,0)-1,MATCH($E86&amp;"/"&amp;O$1,Data!$1:$1,0)-1)))</f>
        <v/>
      </c>
      <c r="P86" s="252" t="str">
        <f ca="1">IF(ISERROR(OFFSET(Data!$A$1,MATCH($D86,Data!$CG:$CG,0)-1,MATCH($E86&amp;"/"&amp;P$1,Data!$1:$1,0)-1))=TRUE,"",IF(OFFSET(Data!$A$1,MATCH($D86,Data!$CG:$CG,0)-1,MATCH($E86&amp;"/"&amp;P$1,Data!$1:$1,0)-1)=0,"",OFFSET(Data!$A$1,MATCH($D86,Data!$CG:$CG,0)-1,MATCH($E86&amp;"/"&amp;P$1,Data!$1:$1,0)-1)))</f>
        <v/>
      </c>
      <c r="Q86" s="252" t="str">
        <f ca="1">IF(ISERROR(OFFSET(Data!$A$1,MATCH($D86,Data!$CG:$CG,0)-1,MATCH($E86&amp;"/"&amp;Q$1,Data!$1:$1,0)-1))=TRUE,"",IF(OFFSET(Data!$A$1,MATCH($D86,Data!$CG:$CG,0)-1,MATCH($E86&amp;"/"&amp;Q$1,Data!$1:$1,0)-1)=0,"",OFFSET(Data!$A$1,MATCH($D86,Data!$CG:$CG,0)-1,MATCH($E86&amp;"/"&amp;Q$1,Data!$1:$1,0)-1)))</f>
        <v/>
      </c>
      <c r="R86" s="252" t="str">
        <f ca="1">IF(ISERROR(OFFSET(Data!$A$1,MATCH($D86,Data!$CG:$CG,0)-1,MATCH($E86&amp;"/"&amp;R$1,Data!$1:$1,0)-1))=TRUE,"",IF(OFFSET(Data!$A$1,MATCH($D86,Data!$CG:$CG,0)-1,MATCH($E86&amp;"/"&amp;R$1,Data!$1:$1,0)-1)=0,"",OFFSET(Data!$A$1,MATCH($D86,Data!$CG:$CG,0)-1,MATCH($E86&amp;"/"&amp;R$1,Data!$1:$1,0)-1)))</f>
        <v/>
      </c>
      <c r="S86" s="252" t="str">
        <f ca="1">IF(ISERROR(OFFSET(Data!$A$1,MATCH($D86,Data!$CG:$CG,0)-1,MATCH($E86&amp;"/"&amp;S$1,Data!$1:$1,0)-1))=TRUE,"",IF(OFFSET(Data!$A$1,MATCH($D86,Data!$CG:$CG,0)-1,MATCH($E86&amp;"/"&amp;S$1,Data!$1:$1,0)-1)=0,"",OFFSET(Data!$A$1,MATCH($D86,Data!$CG:$CG,0)-1,MATCH($E86&amp;"/"&amp;S$1,Data!$1:$1,0)-1)))</f>
        <v/>
      </c>
      <c r="T86" s="252" t="str">
        <f ca="1">IF(ISERROR(OFFSET(Data!$A$1,MATCH($D86,Data!$CG:$CG,0)-1,MATCH($E86&amp;"/"&amp;T$1,Data!$1:$1,0)-1))=TRUE,"",IF(OFFSET(Data!$A$1,MATCH($D86,Data!$CG:$CG,0)-1,MATCH($E86&amp;"/"&amp;T$1,Data!$1:$1,0)-1)=0,"",OFFSET(Data!$A$1,MATCH($D86,Data!$CG:$CG,0)-1,MATCH($E86&amp;"/"&amp;T$1,Data!$1:$1,0)-1)))</f>
        <v/>
      </c>
      <c r="U86" s="252" t="str">
        <f ca="1">IF(ISERROR(OFFSET(Data!$A$1,MATCH($D86,Data!$CG:$CG,0)-1,MATCH($E86&amp;"/"&amp;U$1,Data!$1:$1,0)-1))=TRUE,"",IF(OFFSET(Data!$A$1,MATCH($D86,Data!$CG:$CG,0)-1,MATCH($E86&amp;"/"&amp;U$1,Data!$1:$1,0)-1)=0,"",OFFSET(Data!$A$1,MATCH($D86,Data!$CG:$CG,0)-1,MATCH($E86&amp;"/"&amp;U$1,Data!$1:$1,0)-1)))</f>
        <v/>
      </c>
      <c r="V86" s="252" t="str">
        <f ca="1">IF(ISERROR(OFFSET(Data!$A$1,MATCH($D86,Data!$CG:$CG,0)-1,MATCH($E86&amp;"/"&amp;V$1,Data!$1:$1,0)-1))=TRUE,"",IF(OFFSET(Data!$A$1,MATCH($D86,Data!$CG:$CG,0)-1,MATCH($E86&amp;"/"&amp;V$1,Data!$1:$1,0)-1)=0,"",OFFSET(Data!$A$1,MATCH($D86,Data!$CG:$CG,0)-1,MATCH($E86&amp;"/"&amp;V$1,Data!$1:$1,0)-1)))</f>
        <v/>
      </c>
      <c r="W86" s="269" t="str">
        <f ca="1">IF(ISERROR(OFFSET(Data!$A$1,MATCH($D86,Data!$CG:$CG,0)-1,MATCH($E86&amp;"/"&amp;W$1,Data!$1:$1,0)-1))=TRUE,"",IF(OFFSET(Data!$A$1,MATCH($D86,Data!$CG:$CG,0)-1,MATCH($E86&amp;"/"&amp;W$1,Data!$1:$1,0)-1)=0,"",OFFSET(Data!$A$1,MATCH($D86,Data!$CG:$CG,0)-1,MATCH($E86&amp;"/"&amp;W$1,Data!$1:$1,0)-1)))</f>
        <v/>
      </c>
      <c r="X86" s="252" t="str">
        <f ca="1">IF(ISERROR(OFFSET(Data!$A$1,MATCH($D86,Data!$CG:$CG,0)-1,MATCH($E86&amp;"/"&amp;X$1,Data!$1:$1,0)-1))=TRUE,"",IF(OFFSET(Data!$A$1,MATCH($D86,Data!$CG:$CG,0)-1,MATCH($E86&amp;"/"&amp;X$1,Data!$1:$1,0)-1)=0,"",OFFSET(Data!$A$1,MATCH($D86,Data!$CG:$CG,0)-1,MATCH($E86&amp;"/"&amp;X$1,Data!$1:$1,0)-1)))</f>
        <v/>
      </c>
      <c r="Y86" s="252" t="str">
        <f ca="1">IF(ISERROR(OFFSET(Data!$A$1,MATCH($D86,Data!$CG:$CG,0)-1,MATCH($E86&amp;"/"&amp;Y$1,Data!$1:$1,0)-1))=TRUE,"",IF(OFFSET(Data!$A$1,MATCH($D86,Data!$CG:$CG,0)-1,MATCH($E86&amp;"/"&amp;Y$1,Data!$1:$1,0)-1)=0,"",OFFSET(Data!$A$1,MATCH($D86,Data!$CG:$CG,0)-1,MATCH($E86&amp;"/"&amp;Y$1,Data!$1:$1,0)-1)))</f>
        <v/>
      </c>
      <c r="Z86" s="252" t="str">
        <f ca="1">IF(ISERROR(OFFSET(Data!$A$1,MATCH($D86,Data!$CG:$CG,0)-1,MATCH($E86&amp;"/"&amp;Z$1,Data!$1:$1,0)-1))=TRUE,"",IF(OFFSET(Data!$A$1,MATCH($D86,Data!$CG:$CG,0)-1,MATCH($E86&amp;"/"&amp;Z$1,Data!$1:$1,0)-1)=0,"",OFFSET(Data!$A$1,MATCH($D86,Data!$CG:$CG,0)-1,MATCH($E86&amp;"/"&amp;Z$1,Data!$1:$1,0)-1)))</f>
        <v/>
      </c>
      <c r="AA86" s="252" t="str">
        <f ca="1">IF(ISERROR(OFFSET(Data!$A$1,MATCH($D86,Data!$CG:$CG,0)-1,MATCH($E86&amp;"/"&amp;AA$1,Data!$1:$1,0)-1))=TRUE,"",IF(OFFSET(Data!$A$1,MATCH($D86,Data!$CG:$CG,0)-1,MATCH($E86&amp;"/"&amp;AA$1,Data!$1:$1,0)-1)=0,"",OFFSET(Data!$A$1,MATCH($D86,Data!$CG:$CG,0)-1,MATCH($E86&amp;"/"&amp;AA$1,Data!$1:$1,0)-1)))</f>
        <v/>
      </c>
      <c r="AB86" s="252" t="str">
        <f ca="1">IF(ISERROR(OFFSET(Data!$A$1,MATCH($D86,Data!$CG:$CG,0)-1,MATCH($E86&amp;"/"&amp;AB$1,Data!$1:$1,0)-1))=TRUE,"",IF(OFFSET(Data!$A$1,MATCH($D86,Data!$CG:$CG,0)-1,MATCH($E86&amp;"/"&amp;AB$1,Data!$1:$1,0)-1)=0,"",OFFSET(Data!$A$1,MATCH($D86,Data!$CG:$CG,0)-1,MATCH($E86&amp;"/"&amp;AB$1,Data!$1:$1,0)-1)))</f>
        <v/>
      </c>
      <c r="AC86" s="252" t="str">
        <f ca="1">IF(ISERROR(OFFSET(Data!$A$1,MATCH($D86,Data!$CG:$CG,0)-1,MATCH($E86&amp;"/"&amp;AC$1,Data!$1:$1,0)-1))=TRUE,"",IF(OFFSET(Data!$A$1,MATCH($D86,Data!$CG:$CG,0)-1,MATCH($E86&amp;"/"&amp;AC$1,Data!$1:$1,0)-1)=0,"",OFFSET(Data!$A$1,MATCH($D86,Data!$CG:$CG,0)-1,MATCH($E86&amp;"/"&amp;AC$1,Data!$1:$1,0)-1)))</f>
        <v/>
      </c>
      <c r="AD86" s="252" t="str">
        <f ca="1">IF(ISERROR(OFFSET(Data!$A$1,MATCH($D86,Data!$CG:$CG,0)-1,MATCH($E86&amp;"/"&amp;AD$1,Data!$1:$1,0)-1))=TRUE,"",IF(OFFSET(Data!$A$1,MATCH($D86,Data!$CG:$CG,0)-1,MATCH($E86&amp;"/"&amp;AD$1,Data!$1:$1,0)-1)=0,"",OFFSET(Data!$A$1,MATCH($D86,Data!$CG:$CG,0)-1,MATCH($E86&amp;"/"&amp;AD$1,Data!$1:$1,0)-1)))</f>
        <v/>
      </c>
      <c r="AE86" s="252" t="str">
        <f ca="1">IF(ISERROR(OFFSET(Data!$A$1,MATCH($D86,Data!$CG:$CG,0)-1,MATCH($E86&amp;"/"&amp;AE$1,Data!$1:$1,0)-1))=TRUE,"",IF(OFFSET(Data!$A$1,MATCH($D86,Data!$CG:$CG,0)-1,MATCH($E86&amp;"/"&amp;AE$1,Data!$1:$1,0)-1)=0,"",OFFSET(Data!$A$1,MATCH($D86,Data!$CG:$CG,0)-1,MATCH($E86&amp;"/"&amp;AE$1,Data!$1:$1,0)-1)))</f>
        <v/>
      </c>
      <c r="AF86" s="253" t="str">
        <f ca="1">IF(ISERROR(OFFSET(Data!$A$1,MATCH($D86,Data!$CG:$CG,0)-1,MATCH($E86&amp;"/"&amp;AF$1,Data!$1:$1,0)-1))=TRUE,"",IF(OFFSET(Data!$A$1,MATCH($D86,Data!$CG:$CG,0)-1,MATCH($E86&amp;"/"&amp;AF$1,Data!$1:$1,0)-1)=0,"",OFFSET(Data!$A$1,MATCH($D86,Data!$CG:$CG,0)-1,MATCH($E86&amp;"/"&amp;AF$1,Data!$1:$1,0)-1)))</f>
        <v/>
      </c>
      <c r="AG86" s="188">
        <f t="shared" ca="1" si="5"/>
        <v>0</v>
      </c>
      <c r="AH86" s="208">
        <f ca="1">SUM(AG84:AG86)</f>
        <v>99</v>
      </c>
    </row>
    <row r="87" spans="1:34" ht="15.75" hidden="1" customHeight="1" x14ac:dyDescent="0.25">
      <c r="A87" s="446"/>
      <c r="B87" s="469"/>
      <c r="C87" s="472"/>
      <c r="D87" s="50" t="str">
        <f>IF(C87&lt;&gt;"",C87,D86)</f>
        <v>Reinhold Schachner</v>
      </c>
      <c r="E87" s="51" t="s">
        <v>24</v>
      </c>
      <c r="F87" s="254" t="str">
        <f ca="1">IF(ISERROR(OFFSET(Data!$A$1,MATCH($D87,Data!$CG:$CG,0)-1,MATCH($E87&amp;"/"&amp;F$1,Data!$1:$1,0)-1))=TRUE,"",IF(OFFSET(Data!$A$1,MATCH($D87,Data!$CG:$CG,0)-1,MATCH($E87&amp;"/"&amp;F$1,Data!$1:$1,0)-1)=0,"",OFFSET(Data!$A$1,MATCH($D87,Data!$CG:$CG,0)-1,MATCH($E87&amp;"/"&amp;F$1,Data!$1:$1,0)-1)))</f>
        <v/>
      </c>
      <c r="G87" s="252" t="str">
        <f ca="1">IF(ISERROR(OFFSET(Data!$A$1,MATCH($D87,Data!$CG:$CG,0)-1,MATCH($E87&amp;"/"&amp;G$1,Data!$1:$1,0)-1))=TRUE,"",IF(OFFSET(Data!$A$1,MATCH($D87,Data!$CG:$CG,0)-1,MATCH($E87&amp;"/"&amp;G$1,Data!$1:$1,0)-1)=0,"",OFFSET(Data!$A$1,MATCH($D87,Data!$CG:$CG,0)-1,MATCH($E87&amp;"/"&amp;G$1,Data!$1:$1,0)-1)))</f>
        <v/>
      </c>
      <c r="H87" s="252" t="str">
        <f ca="1">IF(ISERROR(OFFSET(Data!$A$1,MATCH($D87,Data!$CG:$CG,0)-1,MATCH($E87&amp;"/"&amp;H$1,Data!$1:$1,0)-1))=TRUE,"",IF(OFFSET(Data!$A$1,MATCH($D87,Data!$CG:$CG,0)-1,MATCH($E87&amp;"/"&amp;H$1,Data!$1:$1,0)-1)=0,"",OFFSET(Data!$A$1,MATCH($D87,Data!$CG:$CG,0)-1,MATCH($E87&amp;"/"&amp;H$1,Data!$1:$1,0)-1)))</f>
        <v/>
      </c>
      <c r="I87" s="252" t="str">
        <f ca="1">IF(ISERROR(OFFSET(Data!$A$1,MATCH($D87,Data!$CG:$CG,0)-1,MATCH($E87&amp;"/"&amp;I$1,Data!$1:$1,0)-1))=TRUE,"",IF(OFFSET(Data!$A$1,MATCH($D87,Data!$CG:$CG,0)-1,MATCH($E87&amp;"/"&amp;I$1,Data!$1:$1,0)-1)=0,"",OFFSET(Data!$A$1,MATCH($D87,Data!$CG:$CG,0)-1,MATCH($E87&amp;"/"&amp;I$1,Data!$1:$1,0)-1)))</f>
        <v/>
      </c>
      <c r="J87" s="252" t="str">
        <f ca="1">IF(ISERROR(OFFSET(Data!$A$1,MATCH($D87,Data!$CG:$CG,0)-1,MATCH($E87&amp;"/"&amp;J$1,Data!$1:$1,0)-1))=TRUE,"",IF(OFFSET(Data!$A$1,MATCH($D87,Data!$CG:$CG,0)-1,MATCH($E87&amp;"/"&amp;J$1,Data!$1:$1,0)-1)=0,"",OFFSET(Data!$A$1,MATCH($D87,Data!$CG:$CG,0)-1,MATCH($E87&amp;"/"&amp;J$1,Data!$1:$1,0)-1)))</f>
        <v/>
      </c>
      <c r="K87" s="252" t="str">
        <f ca="1">IF(ISERROR(OFFSET(Data!$A$1,MATCH($D87,Data!$CG:$CG,0)-1,MATCH($E87&amp;"/"&amp;K$1,Data!$1:$1,0)-1))=TRUE,"",IF(OFFSET(Data!$A$1,MATCH($D87,Data!$CG:$CG,0)-1,MATCH($E87&amp;"/"&amp;K$1,Data!$1:$1,0)-1)=0,"",OFFSET(Data!$A$1,MATCH($D87,Data!$CG:$CG,0)-1,MATCH($E87&amp;"/"&amp;K$1,Data!$1:$1,0)-1)))</f>
        <v/>
      </c>
      <c r="L87" s="252" t="str">
        <f ca="1">IF(ISERROR(OFFSET(Data!$A$1,MATCH($D87,Data!$CG:$CG,0)-1,MATCH($E87&amp;"/"&amp;L$1,Data!$1:$1,0)-1))=TRUE,"",IF(OFFSET(Data!$A$1,MATCH($D87,Data!$CG:$CG,0)-1,MATCH($E87&amp;"/"&amp;L$1,Data!$1:$1,0)-1)=0,"",OFFSET(Data!$A$1,MATCH($D87,Data!$CG:$CG,0)-1,MATCH($E87&amp;"/"&amp;L$1,Data!$1:$1,0)-1)))</f>
        <v/>
      </c>
      <c r="M87" s="252" t="str">
        <f ca="1">IF(ISERROR(OFFSET(Data!$A$1,MATCH($D87,Data!$CG:$CG,0)-1,MATCH($E87&amp;"/"&amp;M$1,Data!$1:$1,0)-1))=TRUE,"",IF(OFFSET(Data!$A$1,MATCH($D87,Data!$CG:$CG,0)-1,MATCH($E87&amp;"/"&amp;M$1,Data!$1:$1,0)-1)=0,"",OFFSET(Data!$A$1,MATCH($D87,Data!$CG:$CG,0)-1,MATCH($E87&amp;"/"&amp;M$1,Data!$1:$1,0)-1)))</f>
        <v/>
      </c>
      <c r="N87" s="252" t="str">
        <f ca="1">IF(ISERROR(OFFSET(Data!$A$1,MATCH($D87,Data!$CG:$CG,0)-1,MATCH($E87&amp;"/"&amp;N$1,Data!$1:$1,0)-1))=TRUE,"",IF(OFFSET(Data!$A$1,MATCH($D87,Data!$CG:$CG,0)-1,MATCH($E87&amp;"/"&amp;N$1,Data!$1:$1,0)-1)=0,"",OFFSET(Data!$A$1,MATCH($D87,Data!$CG:$CG,0)-1,MATCH($E87&amp;"/"&amp;N$1,Data!$1:$1,0)-1)))</f>
        <v/>
      </c>
      <c r="O87" s="252" t="str">
        <f ca="1">IF(ISERROR(OFFSET(Data!$A$1,MATCH($D87,Data!$CG:$CG,0)-1,MATCH($E87&amp;"/"&amp;O$1,Data!$1:$1,0)-1))=TRUE,"",IF(OFFSET(Data!$A$1,MATCH($D87,Data!$CG:$CG,0)-1,MATCH($E87&amp;"/"&amp;O$1,Data!$1:$1,0)-1)=0,"",OFFSET(Data!$A$1,MATCH($D87,Data!$CG:$CG,0)-1,MATCH($E87&amp;"/"&amp;O$1,Data!$1:$1,0)-1)))</f>
        <v/>
      </c>
      <c r="P87" s="252" t="str">
        <f ca="1">IF(ISERROR(OFFSET(Data!$A$1,MATCH($D87,Data!$CG:$CG,0)-1,MATCH($E87&amp;"/"&amp;P$1,Data!$1:$1,0)-1))=TRUE,"",IF(OFFSET(Data!$A$1,MATCH($D87,Data!$CG:$CG,0)-1,MATCH($E87&amp;"/"&amp;P$1,Data!$1:$1,0)-1)=0,"",OFFSET(Data!$A$1,MATCH($D87,Data!$CG:$CG,0)-1,MATCH($E87&amp;"/"&amp;P$1,Data!$1:$1,0)-1)))</f>
        <v/>
      </c>
      <c r="Q87" s="252" t="str">
        <f ca="1">IF(ISERROR(OFFSET(Data!$A$1,MATCH($D87,Data!$CG:$CG,0)-1,MATCH($E87&amp;"/"&amp;Q$1,Data!$1:$1,0)-1))=TRUE,"",IF(OFFSET(Data!$A$1,MATCH($D87,Data!$CG:$CG,0)-1,MATCH($E87&amp;"/"&amp;Q$1,Data!$1:$1,0)-1)=0,"",OFFSET(Data!$A$1,MATCH($D87,Data!$CG:$CG,0)-1,MATCH($E87&amp;"/"&amp;Q$1,Data!$1:$1,0)-1)))</f>
        <v/>
      </c>
      <c r="R87" s="252" t="str">
        <f ca="1">IF(ISERROR(OFFSET(Data!$A$1,MATCH($D87,Data!$CG:$CG,0)-1,MATCH($E87&amp;"/"&amp;R$1,Data!$1:$1,0)-1))=TRUE,"",IF(OFFSET(Data!$A$1,MATCH($D87,Data!$CG:$CG,0)-1,MATCH($E87&amp;"/"&amp;R$1,Data!$1:$1,0)-1)=0,"",OFFSET(Data!$A$1,MATCH($D87,Data!$CG:$CG,0)-1,MATCH($E87&amp;"/"&amp;R$1,Data!$1:$1,0)-1)))</f>
        <v/>
      </c>
      <c r="S87" s="252" t="str">
        <f ca="1">IF(ISERROR(OFFSET(Data!$A$1,MATCH($D87,Data!$CG:$CG,0)-1,MATCH($E87&amp;"/"&amp;S$1,Data!$1:$1,0)-1))=TRUE,"",IF(OFFSET(Data!$A$1,MATCH($D87,Data!$CG:$CG,0)-1,MATCH($E87&amp;"/"&amp;S$1,Data!$1:$1,0)-1)=0,"",OFFSET(Data!$A$1,MATCH($D87,Data!$CG:$CG,0)-1,MATCH($E87&amp;"/"&amp;S$1,Data!$1:$1,0)-1)))</f>
        <v/>
      </c>
      <c r="T87" s="252" t="str">
        <f ca="1">IF(ISERROR(OFFSET(Data!$A$1,MATCH($D87,Data!$CG:$CG,0)-1,MATCH($E87&amp;"/"&amp;T$1,Data!$1:$1,0)-1))=TRUE,"",IF(OFFSET(Data!$A$1,MATCH($D87,Data!$CG:$CG,0)-1,MATCH($E87&amp;"/"&amp;T$1,Data!$1:$1,0)-1)=0,"",OFFSET(Data!$A$1,MATCH($D87,Data!$CG:$CG,0)-1,MATCH($E87&amp;"/"&amp;T$1,Data!$1:$1,0)-1)))</f>
        <v/>
      </c>
      <c r="U87" s="252" t="str">
        <f ca="1">IF(ISERROR(OFFSET(Data!$A$1,MATCH($D87,Data!$CG:$CG,0)-1,MATCH($E87&amp;"/"&amp;U$1,Data!$1:$1,0)-1))=TRUE,"",IF(OFFSET(Data!$A$1,MATCH($D87,Data!$CG:$CG,0)-1,MATCH($E87&amp;"/"&amp;U$1,Data!$1:$1,0)-1)=0,"",OFFSET(Data!$A$1,MATCH($D87,Data!$CG:$CG,0)-1,MATCH($E87&amp;"/"&amp;U$1,Data!$1:$1,0)-1)))</f>
        <v/>
      </c>
      <c r="V87" s="252" t="str">
        <f ca="1">IF(ISERROR(OFFSET(Data!$A$1,MATCH($D87,Data!$CG:$CG,0)-1,MATCH($E87&amp;"/"&amp;V$1,Data!$1:$1,0)-1))=TRUE,"",IF(OFFSET(Data!$A$1,MATCH($D87,Data!$CG:$CG,0)-1,MATCH($E87&amp;"/"&amp;V$1,Data!$1:$1,0)-1)=0,"",OFFSET(Data!$A$1,MATCH($D87,Data!$CG:$CG,0)-1,MATCH($E87&amp;"/"&amp;V$1,Data!$1:$1,0)-1)))</f>
        <v/>
      </c>
      <c r="W87" s="269" t="str">
        <f ca="1">IF(ISERROR(OFFSET(Data!$A$1,MATCH($D87,Data!$CG:$CG,0)-1,MATCH($E87&amp;"/"&amp;W$1,Data!$1:$1,0)-1))=TRUE,"",IF(OFFSET(Data!$A$1,MATCH($D87,Data!$CG:$CG,0)-1,MATCH($E87&amp;"/"&amp;W$1,Data!$1:$1,0)-1)=0,"",OFFSET(Data!$A$1,MATCH($D87,Data!$CG:$CG,0)-1,MATCH($E87&amp;"/"&amp;W$1,Data!$1:$1,0)-1)))</f>
        <v/>
      </c>
      <c r="X87" s="252" t="str">
        <f ca="1">IF(ISERROR(OFFSET(Data!$A$1,MATCH($D87,Data!$CG:$CG,0)-1,MATCH($E87&amp;"/"&amp;X$1,Data!$1:$1,0)-1))=TRUE,"",IF(OFFSET(Data!$A$1,MATCH($D87,Data!$CG:$CG,0)-1,MATCH($E87&amp;"/"&amp;X$1,Data!$1:$1,0)-1)=0,"",OFFSET(Data!$A$1,MATCH($D87,Data!$CG:$CG,0)-1,MATCH($E87&amp;"/"&amp;X$1,Data!$1:$1,0)-1)))</f>
        <v/>
      </c>
      <c r="Y87" s="252" t="str">
        <f ca="1">IF(ISERROR(OFFSET(Data!$A$1,MATCH($D87,Data!$CG:$CG,0)-1,MATCH($E87&amp;"/"&amp;Y$1,Data!$1:$1,0)-1))=TRUE,"",IF(OFFSET(Data!$A$1,MATCH($D87,Data!$CG:$CG,0)-1,MATCH($E87&amp;"/"&amp;Y$1,Data!$1:$1,0)-1)=0,"",OFFSET(Data!$A$1,MATCH($D87,Data!$CG:$CG,0)-1,MATCH($E87&amp;"/"&amp;Y$1,Data!$1:$1,0)-1)))</f>
        <v/>
      </c>
      <c r="Z87" s="252" t="str">
        <f ca="1">IF(ISERROR(OFFSET(Data!$A$1,MATCH($D87,Data!$CG:$CG,0)-1,MATCH($E87&amp;"/"&amp;Z$1,Data!$1:$1,0)-1))=TRUE,"",IF(OFFSET(Data!$A$1,MATCH($D87,Data!$CG:$CG,0)-1,MATCH($E87&amp;"/"&amp;Z$1,Data!$1:$1,0)-1)=0,"",OFFSET(Data!$A$1,MATCH($D87,Data!$CG:$CG,0)-1,MATCH($E87&amp;"/"&amp;Z$1,Data!$1:$1,0)-1)))</f>
        <v/>
      </c>
      <c r="AA87" s="252" t="str">
        <f ca="1">IF(ISERROR(OFFSET(Data!$A$1,MATCH($D87,Data!$CG:$CG,0)-1,MATCH($E87&amp;"/"&amp;AA$1,Data!$1:$1,0)-1))=TRUE,"",IF(OFFSET(Data!$A$1,MATCH($D87,Data!$CG:$CG,0)-1,MATCH($E87&amp;"/"&amp;AA$1,Data!$1:$1,0)-1)=0,"",OFFSET(Data!$A$1,MATCH($D87,Data!$CG:$CG,0)-1,MATCH($E87&amp;"/"&amp;AA$1,Data!$1:$1,0)-1)))</f>
        <v/>
      </c>
      <c r="AB87" s="252" t="str">
        <f ca="1">IF(ISERROR(OFFSET(Data!$A$1,MATCH($D87,Data!$CG:$CG,0)-1,MATCH($E87&amp;"/"&amp;AB$1,Data!$1:$1,0)-1))=TRUE,"",IF(OFFSET(Data!$A$1,MATCH($D87,Data!$CG:$CG,0)-1,MATCH($E87&amp;"/"&amp;AB$1,Data!$1:$1,0)-1)=0,"",OFFSET(Data!$A$1,MATCH($D87,Data!$CG:$CG,0)-1,MATCH($E87&amp;"/"&amp;AB$1,Data!$1:$1,0)-1)))</f>
        <v/>
      </c>
      <c r="AC87" s="252" t="str">
        <f ca="1">IF(ISERROR(OFFSET(Data!$A$1,MATCH($D87,Data!$CG:$CG,0)-1,MATCH($E87&amp;"/"&amp;AC$1,Data!$1:$1,0)-1))=TRUE,"",IF(OFFSET(Data!$A$1,MATCH($D87,Data!$CG:$CG,0)-1,MATCH($E87&amp;"/"&amp;AC$1,Data!$1:$1,0)-1)=0,"",OFFSET(Data!$A$1,MATCH($D87,Data!$CG:$CG,0)-1,MATCH($E87&amp;"/"&amp;AC$1,Data!$1:$1,0)-1)))</f>
        <v/>
      </c>
      <c r="AD87" s="252" t="str">
        <f ca="1">IF(ISERROR(OFFSET(Data!$A$1,MATCH($D87,Data!$CG:$CG,0)-1,MATCH($E87&amp;"/"&amp;AD$1,Data!$1:$1,0)-1))=TRUE,"",IF(OFFSET(Data!$A$1,MATCH($D87,Data!$CG:$CG,0)-1,MATCH($E87&amp;"/"&amp;AD$1,Data!$1:$1,0)-1)=0,"",OFFSET(Data!$A$1,MATCH($D87,Data!$CG:$CG,0)-1,MATCH($E87&amp;"/"&amp;AD$1,Data!$1:$1,0)-1)))</f>
        <v/>
      </c>
      <c r="AE87" s="252" t="str">
        <f ca="1">IF(ISERROR(OFFSET(Data!$A$1,MATCH($D87,Data!$CG:$CG,0)-1,MATCH($E87&amp;"/"&amp;AE$1,Data!$1:$1,0)-1))=TRUE,"",IF(OFFSET(Data!$A$1,MATCH($D87,Data!$CG:$CG,0)-1,MATCH($E87&amp;"/"&amp;AE$1,Data!$1:$1,0)-1)=0,"",OFFSET(Data!$A$1,MATCH($D87,Data!$CG:$CG,0)-1,MATCH($E87&amp;"/"&amp;AE$1,Data!$1:$1,0)-1)))</f>
        <v/>
      </c>
      <c r="AF87" s="253" t="str">
        <f ca="1">IF(ISERROR(OFFSET(Data!$A$1,MATCH($D87,Data!$CG:$CG,0)-1,MATCH($E87&amp;"/"&amp;AF$1,Data!$1:$1,0)-1))=TRUE,"",IF(OFFSET(Data!$A$1,MATCH($D87,Data!$CG:$CG,0)-1,MATCH($E87&amp;"/"&amp;AF$1,Data!$1:$1,0)-1)=0,"",OFFSET(Data!$A$1,MATCH($D87,Data!$CG:$CG,0)-1,MATCH($E87&amp;"/"&amp;AF$1,Data!$1:$1,0)-1)))</f>
        <v/>
      </c>
      <c r="AG87" s="188">
        <f t="shared" ca="1" si="5"/>
        <v>0</v>
      </c>
      <c r="AH87" s="208">
        <f ca="1">SUM(AG84:AG87)</f>
        <v>99</v>
      </c>
    </row>
    <row r="88" spans="1:34" ht="15.75" hidden="1" customHeight="1" thickBot="1" x14ac:dyDescent="0.3">
      <c r="A88" s="447"/>
      <c r="B88" s="470"/>
      <c r="C88" s="473"/>
      <c r="D88" s="52" t="str">
        <f>IF(C88&lt;&gt;"",C88,D87)</f>
        <v>Reinhold Schachner</v>
      </c>
      <c r="E88" s="53" t="s">
        <v>25</v>
      </c>
      <c r="F88" s="255" t="str">
        <f ca="1">IF(ISERROR(OFFSET(Data!$A$1,MATCH($D88,Data!$CG:$CG,0)-1,MATCH($E88&amp;"/"&amp;F$1,Data!$1:$1,0)-1))=TRUE,"",IF(OFFSET(Data!$A$1,MATCH($D88,Data!$CG:$CG,0)-1,MATCH($E88&amp;"/"&amp;F$1,Data!$1:$1,0)-1)=0,"",OFFSET(Data!$A$1,MATCH($D88,Data!$CG:$CG,0)-1,MATCH($E88&amp;"/"&amp;F$1,Data!$1:$1,0)-1)))</f>
        <v/>
      </c>
      <c r="G88" s="256" t="str">
        <f ca="1">IF(ISERROR(OFFSET(Data!$A$1,MATCH($D88,Data!$CG:$CG,0)-1,MATCH($E88&amp;"/"&amp;G$1,Data!$1:$1,0)-1))=TRUE,"",IF(OFFSET(Data!$A$1,MATCH($D88,Data!$CG:$CG,0)-1,MATCH($E88&amp;"/"&amp;G$1,Data!$1:$1,0)-1)=0,"",OFFSET(Data!$A$1,MATCH($D88,Data!$CG:$CG,0)-1,MATCH($E88&amp;"/"&amp;G$1,Data!$1:$1,0)-1)))</f>
        <v/>
      </c>
      <c r="H88" s="256" t="str">
        <f ca="1">IF(ISERROR(OFFSET(Data!$A$1,MATCH($D88,Data!$CG:$CG,0)-1,MATCH($E88&amp;"/"&amp;H$1,Data!$1:$1,0)-1))=TRUE,"",IF(OFFSET(Data!$A$1,MATCH($D88,Data!$CG:$CG,0)-1,MATCH($E88&amp;"/"&amp;H$1,Data!$1:$1,0)-1)=0,"",OFFSET(Data!$A$1,MATCH($D88,Data!$CG:$CG,0)-1,MATCH($E88&amp;"/"&amp;H$1,Data!$1:$1,0)-1)))</f>
        <v/>
      </c>
      <c r="I88" s="256" t="str">
        <f ca="1">IF(ISERROR(OFFSET(Data!$A$1,MATCH($D88,Data!$CG:$CG,0)-1,MATCH($E88&amp;"/"&amp;I$1,Data!$1:$1,0)-1))=TRUE,"",IF(OFFSET(Data!$A$1,MATCH($D88,Data!$CG:$CG,0)-1,MATCH($E88&amp;"/"&amp;I$1,Data!$1:$1,0)-1)=0,"",OFFSET(Data!$A$1,MATCH($D88,Data!$CG:$CG,0)-1,MATCH($E88&amp;"/"&amp;I$1,Data!$1:$1,0)-1)))</f>
        <v/>
      </c>
      <c r="J88" s="256" t="str">
        <f ca="1">IF(ISERROR(OFFSET(Data!$A$1,MATCH($D88,Data!$CG:$CG,0)-1,MATCH($E88&amp;"/"&amp;J$1,Data!$1:$1,0)-1))=TRUE,"",IF(OFFSET(Data!$A$1,MATCH($D88,Data!$CG:$CG,0)-1,MATCH($E88&amp;"/"&amp;J$1,Data!$1:$1,0)-1)=0,"",OFFSET(Data!$A$1,MATCH($D88,Data!$CG:$CG,0)-1,MATCH($E88&amp;"/"&amp;J$1,Data!$1:$1,0)-1)))</f>
        <v/>
      </c>
      <c r="K88" s="256" t="str">
        <f ca="1">IF(ISERROR(OFFSET(Data!$A$1,MATCH($D88,Data!$CG:$CG,0)-1,MATCH($E88&amp;"/"&amp;K$1,Data!$1:$1,0)-1))=TRUE,"",IF(OFFSET(Data!$A$1,MATCH($D88,Data!$CG:$CG,0)-1,MATCH($E88&amp;"/"&amp;K$1,Data!$1:$1,0)-1)=0,"",OFFSET(Data!$A$1,MATCH($D88,Data!$CG:$CG,0)-1,MATCH($E88&amp;"/"&amp;K$1,Data!$1:$1,0)-1)))</f>
        <v/>
      </c>
      <c r="L88" s="256" t="str">
        <f ca="1">IF(ISERROR(OFFSET(Data!$A$1,MATCH($D88,Data!$CG:$CG,0)-1,MATCH($E88&amp;"/"&amp;L$1,Data!$1:$1,0)-1))=TRUE,"",IF(OFFSET(Data!$A$1,MATCH($D88,Data!$CG:$CG,0)-1,MATCH($E88&amp;"/"&amp;L$1,Data!$1:$1,0)-1)=0,"",OFFSET(Data!$A$1,MATCH($D88,Data!$CG:$CG,0)-1,MATCH($E88&amp;"/"&amp;L$1,Data!$1:$1,0)-1)))</f>
        <v/>
      </c>
      <c r="M88" s="256" t="str">
        <f ca="1">IF(ISERROR(OFFSET(Data!$A$1,MATCH($D88,Data!$CG:$CG,0)-1,MATCH($E88&amp;"/"&amp;M$1,Data!$1:$1,0)-1))=TRUE,"",IF(OFFSET(Data!$A$1,MATCH($D88,Data!$CG:$CG,0)-1,MATCH($E88&amp;"/"&amp;M$1,Data!$1:$1,0)-1)=0,"",OFFSET(Data!$A$1,MATCH($D88,Data!$CG:$CG,0)-1,MATCH($E88&amp;"/"&amp;M$1,Data!$1:$1,0)-1)))</f>
        <v/>
      </c>
      <c r="N88" s="256" t="str">
        <f ca="1">IF(ISERROR(OFFSET(Data!$A$1,MATCH($D88,Data!$CG:$CG,0)-1,MATCH($E88&amp;"/"&amp;N$1,Data!$1:$1,0)-1))=TRUE,"",IF(OFFSET(Data!$A$1,MATCH($D88,Data!$CG:$CG,0)-1,MATCH($E88&amp;"/"&amp;N$1,Data!$1:$1,0)-1)=0,"",OFFSET(Data!$A$1,MATCH($D88,Data!$CG:$CG,0)-1,MATCH($E88&amp;"/"&amp;N$1,Data!$1:$1,0)-1)))</f>
        <v/>
      </c>
      <c r="O88" s="256" t="str">
        <f ca="1">IF(ISERROR(OFFSET(Data!$A$1,MATCH($D88,Data!$CG:$CG,0)-1,MATCH($E88&amp;"/"&amp;O$1,Data!$1:$1,0)-1))=TRUE,"",IF(OFFSET(Data!$A$1,MATCH($D88,Data!$CG:$CG,0)-1,MATCH($E88&amp;"/"&amp;O$1,Data!$1:$1,0)-1)=0,"",OFFSET(Data!$A$1,MATCH($D88,Data!$CG:$CG,0)-1,MATCH($E88&amp;"/"&amp;O$1,Data!$1:$1,0)-1)))</f>
        <v/>
      </c>
      <c r="P88" s="256" t="str">
        <f ca="1">IF(ISERROR(OFFSET(Data!$A$1,MATCH($D88,Data!$CG:$CG,0)-1,MATCH($E88&amp;"/"&amp;P$1,Data!$1:$1,0)-1))=TRUE,"",IF(OFFSET(Data!$A$1,MATCH($D88,Data!$CG:$CG,0)-1,MATCH($E88&amp;"/"&amp;P$1,Data!$1:$1,0)-1)=0,"",OFFSET(Data!$A$1,MATCH($D88,Data!$CG:$CG,0)-1,MATCH($E88&amp;"/"&amp;P$1,Data!$1:$1,0)-1)))</f>
        <v/>
      </c>
      <c r="Q88" s="256" t="str">
        <f ca="1">IF(ISERROR(OFFSET(Data!$A$1,MATCH($D88,Data!$CG:$CG,0)-1,MATCH($E88&amp;"/"&amp;Q$1,Data!$1:$1,0)-1))=TRUE,"",IF(OFFSET(Data!$A$1,MATCH($D88,Data!$CG:$CG,0)-1,MATCH($E88&amp;"/"&amp;Q$1,Data!$1:$1,0)-1)=0,"",OFFSET(Data!$A$1,MATCH($D88,Data!$CG:$CG,0)-1,MATCH($E88&amp;"/"&amp;Q$1,Data!$1:$1,0)-1)))</f>
        <v/>
      </c>
      <c r="R88" s="256" t="str">
        <f ca="1">IF(ISERROR(OFFSET(Data!$A$1,MATCH($D88,Data!$CG:$CG,0)-1,MATCH($E88&amp;"/"&amp;R$1,Data!$1:$1,0)-1))=TRUE,"",IF(OFFSET(Data!$A$1,MATCH($D88,Data!$CG:$CG,0)-1,MATCH($E88&amp;"/"&amp;R$1,Data!$1:$1,0)-1)=0,"",OFFSET(Data!$A$1,MATCH($D88,Data!$CG:$CG,0)-1,MATCH($E88&amp;"/"&amp;R$1,Data!$1:$1,0)-1)))</f>
        <v/>
      </c>
      <c r="S88" s="256" t="str">
        <f ca="1">IF(ISERROR(OFFSET(Data!$A$1,MATCH($D88,Data!$CG:$CG,0)-1,MATCH($E88&amp;"/"&amp;S$1,Data!$1:$1,0)-1))=TRUE,"",IF(OFFSET(Data!$A$1,MATCH($D88,Data!$CG:$CG,0)-1,MATCH($E88&amp;"/"&amp;S$1,Data!$1:$1,0)-1)=0,"",OFFSET(Data!$A$1,MATCH($D88,Data!$CG:$CG,0)-1,MATCH($E88&amp;"/"&amp;S$1,Data!$1:$1,0)-1)))</f>
        <v/>
      </c>
      <c r="T88" s="256" t="str">
        <f ca="1">IF(ISERROR(OFFSET(Data!$A$1,MATCH($D88,Data!$CG:$CG,0)-1,MATCH($E88&amp;"/"&amp;T$1,Data!$1:$1,0)-1))=TRUE,"",IF(OFFSET(Data!$A$1,MATCH($D88,Data!$CG:$CG,0)-1,MATCH($E88&amp;"/"&amp;T$1,Data!$1:$1,0)-1)=0,"",OFFSET(Data!$A$1,MATCH($D88,Data!$CG:$CG,0)-1,MATCH($E88&amp;"/"&amp;T$1,Data!$1:$1,0)-1)))</f>
        <v/>
      </c>
      <c r="U88" s="256" t="str">
        <f ca="1">IF(ISERROR(OFFSET(Data!$A$1,MATCH($D88,Data!$CG:$CG,0)-1,MATCH($E88&amp;"/"&amp;U$1,Data!$1:$1,0)-1))=TRUE,"",IF(OFFSET(Data!$A$1,MATCH($D88,Data!$CG:$CG,0)-1,MATCH($E88&amp;"/"&amp;U$1,Data!$1:$1,0)-1)=0,"",OFFSET(Data!$A$1,MATCH($D88,Data!$CG:$CG,0)-1,MATCH($E88&amp;"/"&amp;U$1,Data!$1:$1,0)-1)))</f>
        <v/>
      </c>
      <c r="V88" s="256" t="str">
        <f ca="1">IF(ISERROR(OFFSET(Data!$A$1,MATCH($D88,Data!$CG:$CG,0)-1,MATCH($E88&amp;"/"&amp;V$1,Data!$1:$1,0)-1))=TRUE,"",IF(OFFSET(Data!$A$1,MATCH($D88,Data!$CG:$CG,0)-1,MATCH($E88&amp;"/"&amp;V$1,Data!$1:$1,0)-1)=0,"",OFFSET(Data!$A$1,MATCH($D88,Data!$CG:$CG,0)-1,MATCH($E88&amp;"/"&amp;V$1,Data!$1:$1,0)-1)))</f>
        <v/>
      </c>
      <c r="W88" s="257" t="str">
        <f ca="1">IF(ISERROR(OFFSET(Data!$A$1,MATCH($D88,Data!$CG:$CG,0)-1,MATCH($E88&amp;"/"&amp;W$1,Data!$1:$1,0)-1))=TRUE,"",IF(OFFSET(Data!$A$1,MATCH($D88,Data!$CG:$CG,0)-1,MATCH($E88&amp;"/"&amp;W$1,Data!$1:$1,0)-1)=0,"",OFFSET(Data!$A$1,MATCH($D88,Data!$CG:$CG,0)-1,MATCH($E88&amp;"/"&amp;W$1,Data!$1:$1,0)-1)))</f>
        <v/>
      </c>
      <c r="X88" s="256" t="str">
        <f ca="1">IF(ISERROR(OFFSET(Data!$A$1,MATCH($D88,Data!$CG:$CG,0)-1,MATCH($E88&amp;"/"&amp;X$1,Data!$1:$1,0)-1))=TRUE,"",IF(OFFSET(Data!$A$1,MATCH($D88,Data!$CG:$CG,0)-1,MATCH($E88&amp;"/"&amp;X$1,Data!$1:$1,0)-1)=0,"",OFFSET(Data!$A$1,MATCH($D88,Data!$CG:$CG,0)-1,MATCH($E88&amp;"/"&amp;X$1,Data!$1:$1,0)-1)))</f>
        <v/>
      </c>
      <c r="Y88" s="256" t="str">
        <f ca="1">IF(ISERROR(OFFSET(Data!$A$1,MATCH($D88,Data!$CG:$CG,0)-1,MATCH($E88&amp;"/"&amp;Y$1,Data!$1:$1,0)-1))=TRUE,"",IF(OFFSET(Data!$A$1,MATCH($D88,Data!$CG:$CG,0)-1,MATCH($E88&amp;"/"&amp;Y$1,Data!$1:$1,0)-1)=0,"",OFFSET(Data!$A$1,MATCH($D88,Data!$CG:$CG,0)-1,MATCH($E88&amp;"/"&amp;Y$1,Data!$1:$1,0)-1)))</f>
        <v/>
      </c>
      <c r="Z88" s="256" t="str">
        <f ca="1">IF(ISERROR(OFFSET(Data!$A$1,MATCH($D88,Data!$CG:$CG,0)-1,MATCH($E88&amp;"/"&amp;Z$1,Data!$1:$1,0)-1))=TRUE,"",IF(OFFSET(Data!$A$1,MATCH($D88,Data!$CG:$CG,0)-1,MATCH($E88&amp;"/"&amp;Z$1,Data!$1:$1,0)-1)=0,"",OFFSET(Data!$A$1,MATCH($D88,Data!$CG:$CG,0)-1,MATCH($E88&amp;"/"&amp;Z$1,Data!$1:$1,0)-1)))</f>
        <v/>
      </c>
      <c r="AA88" s="256" t="str">
        <f ca="1">IF(ISERROR(OFFSET(Data!$A$1,MATCH($D88,Data!$CG:$CG,0)-1,MATCH($E88&amp;"/"&amp;AA$1,Data!$1:$1,0)-1))=TRUE,"",IF(OFFSET(Data!$A$1,MATCH($D88,Data!$CG:$CG,0)-1,MATCH($E88&amp;"/"&amp;AA$1,Data!$1:$1,0)-1)=0,"",OFFSET(Data!$A$1,MATCH($D88,Data!$CG:$CG,0)-1,MATCH($E88&amp;"/"&amp;AA$1,Data!$1:$1,0)-1)))</f>
        <v/>
      </c>
      <c r="AB88" s="256" t="str">
        <f ca="1">IF(ISERROR(OFFSET(Data!$A$1,MATCH($D88,Data!$CG:$CG,0)-1,MATCH($E88&amp;"/"&amp;AB$1,Data!$1:$1,0)-1))=TRUE,"",IF(OFFSET(Data!$A$1,MATCH($D88,Data!$CG:$CG,0)-1,MATCH($E88&amp;"/"&amp;AB$1,Data!$1:$1,0)-1)=0,"",OFFSET(Data!$A$1,MATCH($D88,Data!$CG:$CG,0)-1,MATCH($E88&amp;"/"&amp;AB$1,Data!$1:$1,0)-1)))</f>
        <v/>
      </c>
      <c r="AC88" s="256" t="str">
        <f ca="1">IF(ISERROR(OFFSET(Data!$A$1,MATCH($D88,Data!$CG:$CG,0)-1,MATCH($E88&amp;"/"&amp;AC$1,Data!$1:$1,0)-1))=TRUE,"",IF(OFFSET(Data!$A$1,MATCH($D88,Data!$CG:$CG,0)-1,MATCH($E88&amp;"/"&amp;AC$1,Data!$1:$1,0)-1)=0,"",OFFSET(Data!$A$1,MATCH($D88,Data!$CG:$CG,0)-1,MATCH($E88&amp;"/"&amp;AC$1,Data!$1:$1,0)-1)))</f>
        <v/>
      </c>
      <c r="AD88" s="256" t="str">
        <f ca="1">IF(ISERROR(OFFSET(Data!$A$1,MATCH($D88,Data!$CG:$CG,0)-1,MATCH($E88&amp;"/"&amp;AD$1,Data!$1:$1,0)-1))=TRUE,"",IF(OFFSET(Data!$A$1,MATCH($D88,Data!$CG:$CG,0)-1,MATCH($E88&amp;"/"&amp;AD$1,Data!$1:$1,0)-1)=0,"",OFFSET(Data!$A$1,MATCH($D88,Data!$CG:$CG,0)-1,MATCH($E88&amp;"/"&amp;AD$1,Data!$1:$1,0)-1)))</f>
        <v/>
      </c>
      <c r="AE88" s="256" t="str">
        <f ca="1">IF(ISERROR(OFFSET(Data!$A$1,MATCH($D88,Data!$CG:$CG,0)-1,MATCH($E88&amp;"/"&amp;AE$1,Data!$1:$1,0)-1))=TRUE,"",IF(OFFSET(Data!$A$1,MATCH($D88,Data!$CG:$CG,0)-1,MATCH($E88&amp;"/"&amp;AE$1,Data!$1:$1,0)-1)=0,"",OFFSET(Data!$A$1,MATCH($D88,Data!$CG:$CG,0)-1,MATCH($E88&amp;"/"&amp;AE$1,Data!$1:$1,0)-1)))</f>
        <v/>
      </c>
      <c r="AF88" s="258" t="str">
        <f ca="1">IF(ISERROR(OFFSET(Data!$A$1,MATCH($D88,Data!$CG:$CG,0)-1,MATCH($E88&amp;"/"&amp;AF$1,Data!$1:$1,0)-1))=TRUE,"",IF(OFFSET(Data!$A$1,MATCH($D88,Data!$CG:$CG,0)-1,MATCH($E88&amp;"/"&amp;AF$1,Data!$1:$1,0)-1)=0,"",OFFSET(Data!$A$1,MATCH($D88,Data!$CG:$CG,0)-1,MATCH($E88&amp;"/"&amp;AF$1,Data!$1:$1,0)-1)))</f>
        <v/>
      </c>
      <c r="AG88" s="197">
        <f t="shared" ca="1" si="5"/>
        <v>0</v>
      </c>
      <c r="AH88" s="209">
        <f ca="1">SUM(AG84:AG88)</f>
        <v>99</v>
      </c>
    </row>
    <row r="89" spans="1:34" ht="15" customHeight="1" x14ac:dyDescent="0.25">
      <c r="A89" s="445">
        <v>17</v>
      </c>
      <c r="B89" s="468">
        <f>INDEX(Data!CI:CI,MATCH("M"&amp;A89,Data!A:A,0))</f>
        <v>17</v>
      </c>
      <c r="C89" s="471" t="str">
        <f>INDEX(Data!CG:CG,MATCH("M"&amp;A89,Data!A:A,0))</f>
        <v>Thomas Kremser</v>
      </c>
      <c r="D89" s="48" t="str">
        <f>IF(C89&lt;&gt;"",C89,#REF!)</f>
        <v>Thomas Kremser</v>
      </c>
      <c r="E89" s="49" t="s">
        <v>21</v>
      </c>
      <c r="F89" s="268">
        <f ca="1">IF(ISERROR(OFFSET(Data!$A$1,MATCH($D89,Data!$CG:$CG,0)-1,MATCH($E89&amp;"/"&amp;F$1,Data!$1:$1,0)-1))=TRUE,"",IF(OFFSET(Data!$A$1,MATCH($D89,Data!$CG:$CG,0)-1,MATCH($E89&amp;"/"&amp;F$1,Data!$1:$1,0)-1)=0,"",OFFSET(Data!$A$1,MATCH($D89,Data!$CG:$CG,0)-1,MATCH($E89&amp;"/"&amp;F$1,Data!$1:$1,0)-1)))</f>
        <v>4</v>
      </c>
      <c r="G89" s="246">
        <f ca="1">IF(ISERROR(OFFSET(Data!$A$1,MATCH($D89,Data!$CG:$CG,0)-1,MATCH($E89&amp;"/"&amp;G$1,Data!$1:$1,0)-1))=TRUE,"",IF(OFFSET(Data!$A$1,MATCH($D89,Data!$CG:$CG,0)-1,MATCH($E89&amp;"/"&amp;G$1,Data!$1:$1,0)-1)=0,"",OFFSET(Data!$A$1,MATCH($D89,Data!$CG:$CG,0)-1,MATCH($E89&amp;"/"&amp;G$1,Data!$1:$1,0)-1)))</f>
        <v>3</v>
      </c>
      <c r="H89" s="260">
        <f ca="1">IF(ISERROR(OFFSET(Data!$A$1,MATCH($D89,Data!$CG:$CG,0)-1,MATCH($E89&amp;"/"&amp;H$1,Data!$1:$1,0)-1))=TRUE,"",IF(OFFSET(Data!$A$1,MATCH($D89,Data!$CG:$CG,0)-1,MATCH($E89&amp;"/"&amp;H$1,Data!$1:$1,0)-1)=0,"",OFFSET(Data!$A$1,MATCH($D89,Data!$CG:$CG,0)-1,MATCH($E89&amp;"/"&amp;H$1,Data!$1:$1,0)-1)))</f>
        <v>4</v>
      </c>
      <c r="I89" s="246">
        <f ca="1">IF(ISERROR(OFFSET(Data!$A$1,MATCH($D89,Data!$CG:$CG,0)-1,MATCH($E89&amp;"/"&amp;I$1,Data!$1:$1,0)-1))=TRUE,"",IF(OFFSET(Data!$A$1,MATCH($D89,Data!$CG:$CG,0)-1,MATCH($E89&amp;"/"&amp;I$1,Data!$1:$1,0)-1)=0,"",OFFSET(Data!$A$1,MATCH($D89,Data!$CG:$CG,0)-1,MATCH($E89&amp;"/"&amp;I$1,Data!$1:$1,0)-1)))</f>
        <v>3</v>
      </c>
      <c r="J89" s="246">
        <f ca="1">IF(ISERROR(OFFSET(Data!$A$1,MATCH($D89,Data!$CG:$CG,0)-1,MATCH($E89&amp;"/"&amp;J$1,Data!$1:$1,0)-1))=TRUE,"",IF(OFFSET(Data!$A$1,MATCH($D89,Data!$CG:$CG,0)-1,MATCH($E89&amp;"/"&amp;J$1,Data!$1:$1,0)-1)=0,"",OFFSET(Data!$A$1,MATCH($D89,Data!$CG:$CG,0)-1,MATCH($E89&amp;"/"&amp;J$1,Data!$1:$1,0)-1)))</f>
        <v>3</v>
      </c>
      <c r="K89" s="263">
        <f ca="1">IF(ISERROR(OFFSET(Data!$A$1,MATCH($D89,Data!$CG:$CG,0)-1,MATCH($E89&amp;"/"&amp;K$1,Data!$1:$1,0)-1))=TRUE,"",IF(OFFSET(Data!$A$1,MATCH($D89,Data!$CG:$CG,0)-1,MATCH($E89&amp;"/"&amp;K$1,Data!$1:$1,0)-1)=0,"",OFFSET(Data!$A$1,MATCH($D89,Data!$CG:$CG,0)-1,MATCH($E89&amp;"/"&amp;K$1,Data!$1:$1,0)-1)))</f>
        <v>5</v>
      </c>
      <c r="L89" s="260">
        <f ca="1">IF(ISERROR(OFFSET(Data!$A$1,MATCH($D89,Data!$CG:$CG,0)-1,MATCH($E89&amp;"/"&amp;L$1,Data!$1:$1,0)-1))=TRUE,"",IF(OFFSET(Data!$A$1,MATCH($D89,Data!$CG:$CG,0)-1,MATCH($E89&amp;"/"&amp;L$1,Data!$1:$1,0)-1)=0,"",OFFSET(Data!$A$1,MATCH($D89,Data!$CG:$CG,0)-1,MATCH($E89&amp;"/"&amp;L$1,Data!$1:$1,0)-1)))</f>
        <v>4</v>
      </c>
      <c r="M89" s="246">
        <f ca="1">IF(ISERROR(OFFSET(Data!$A$1,MATCH($D89,Data!$CG:$CG,0)-1,MATCH($E89&amp;"/"&amp;M$1,Data!$1:$1,0)-1))=TRUE,"",IF(OFFSET(Data!$A$1,MATCH($D89,Data!$CG:$CG,0)-1,MATCH($E89&amp;"/"&amp;M$1,Data!$1:$1,0)-1)=0,"",OFFSET(Data!$A$1,MATCH($D89,Data!$CG:$CG,0)-1,MATCH($E89&amp;"/"&amp;M$1,Data!$1:$1,0)-1)))</f>
        <v>3</v>
      </c>
      <c r="N89" s="260">
        <f ca="1">IF(ISERROR(OFFSET(Data!$A$1,MATCH($D89,Data!$CG:$CG,0)-1,MATCH($E89&amp;"/"&amp;N$1,Data!$1:$1,0)-1))=TRUE,"",IF(OFFSET(Data!$A$1,MATCH($D89,Data!$CG:$CG,0)-1,MATCH($E89&amp;"/"&amp;N$1,Data!$1:$1,0)-1)=0,"",OFFSET(Data!$A$1,MATCH($D89,Data!$CG:$CG,0)-1,MATCH($E89&amp;"/"&amp;N$1,Data!$1:$1,0)-1)))</f>
        <v>5</v>
      </c>
      <c r="O89" s="260">
        <f ca="1">IF(ISERROR(OFFSET(Data!$A$1,MATCH($D89,Data!$CG:$CG,0)-1,MATCH($E89&amp;"/"&amp;O$1,Data!$1:$1,0)-1))=TRUE,"",IF(OFFSET(Data!$A$1,MATCH($D89,Data!$CG:$CG,0)-1,MATCH($E89&amp;"/"&amp;O$1,Data!$1:$1,0)-1)=0,"",OFFSET(Data!$A$1,MATCH($D89,Data!$CG:$CG,0)-1,MATCH($E89&amp;"/"&amp;O$1,Data!$1:$1,0)-1)))</f>
        <v>4</v>
      </c>
      <c r="P89" s="260">
        <f ca="1">IF(ISERROR(OFFSET(Data!$A$1,MATCH($D89,Data!$CG:$CG,0)-1,MATCH($E89&amp;"/"&amp;P$1,Data!$1:$1,0)-1))=TRUE,"",IF(OFFSET(Data!$A$1,MATCH($D89,Data!$CG:$CG,0)-1,MATCH($E89&amp;"/"&amp;P$1,Data!$1:$1,0)-1)=0,"",OFFSET(Data!$A$1,MATCH($D89,Data!$CG:$CG,0)-1,MATCH($E89&amp;"/"&amp;P$1,Data!$1:$1,0)-1)))</f>
        <v>4</v>
      </c>
      <c r="Q89" s="260">
        <f ca="1">IF(ISERROR(OFFSET(Data!$A$1,MATCH($D89,Data!$CG:$CG,0)-1,MATCH($E89&amp;"/"&amp;Q$1,Data!$1:$1,0)-1))=TRUE,"",IF(OFFSET(Data!$A$1,MATCH($D89,Data!$CG:$CG,0)-1,MATCH($E89&amp;"/"&amp;Q$1,Data!$1:$1,0)-1)=0,"",OFFSET(Data!$A$1,MATCH($D89,Data!$CG:$CG,0)-1,MATCH($E89&amp;"/"&amp;Q$1,Data!$1:$1,0)-1)))</f>
        <v>4</v>
      </c>
      <c r="R89" s="263">
        <f ca="1">IF(ISERROR(OFFSET(Data!$A$1,MATCH($D89,Data!$CG:$CG,0)-1,MATCH($E89&amp;"/"&amp;R$1,Data!$1:$1,0)-1))=TRUE,"",IF(OFFSET(Data!$A$1,MATCH($D89,Data!$CG:$CG,0)-1,MATCH($E89&amp;"/"&amp;R$1,Data!$1:$1,0)-1)=0,"",OFFSET(Data!$A$1,MATCH($D89,Data!$CG:$CG,0)-1,MATCH($E89&amp;"/"&amp;R$1,Data!$1:$1,0)-1)))</f>
        <v>6</v>
      </c>
      <c r="S89" s="250" t="str">
        <f ca="1">IF(ISERROR(OFFSET(Data!$A$1,MATCH($D89,Data!$CG:$CG,0)-1,MATCH($E89&amp;"/"&amp;S$1,Data!$1:$1,0)-1))=TRUE,"",IF(OFFSET(Data!$A$1,MATCH($D89,Data!$CG:$CG,0)-1,MATCH($E89&amp;"/"&amp;S$1,Data!$1:$1,0)-1)=0,"",OFFSET(Data!$A$1,MATCH($D89,Data!$CG:$CG,0)-1,MATCH($E89&amp;"/"&amp;S$1,Data!$1:$1,0)-1)))</f>
        <v/>
      </c>
      <c r="T89" s="250" t="str">
        <f ca="1">IF(ISERROR(OFFSET(Data!$A$1,MATCH($D89,Data!$CG:$CG,0)-1,MATCH($E89&amp;"/"&amp;T$1,Data!$1:$1,0)-1))=TRUE,"",IF(OFFSET(Data!$A$1,MATCH($D89,Data!$CG:$CG,0)-1,MATCH($E89&amp;"/"&amp;T$1,Data!$1:$1,0)-1)=0,"",OFFSET(Data!$A$1,MATCH($D89,Data!$CG:$CG,0)-1,MATCH($E89&amp;"/"&amp;T$1,Data!$1:$1,0)-1)))</f>
        <v/>
      </c>
      <c r="U89" s="250" t="str">
        <f ca="1">IF(ISERROR(OFFSET(Data!$A$1,MATCH($D89,Data!$CG:$CG,0)-1,MATCH($E89&amp;"/"&amp;U$1,Data!$1:$1,0)-1))=TRUE,"",IF(OFFSET(Data!$A$1,MATCH($D89,Data!$CG:$CG,0)-1,MATCH($E89&amp;"/"&amp;U$1,Data!$1:$1,0)-1)=0,"",OFFSET(Data!$A$1,MATCH($D89,Data!$CG:$CG,0)-1,MATCH($E89&amp;"/"&amp;U$1,Data!$1:$1,0)-1)))</f>
        <v/>
      </c>
      <c r="V89" s="250" t="str">
        <f ca="1">IF(ISERROR(OFFSET(Data!$A$1,MATCH($D89,Data!$CG:$CG,0)-1,MATCH($E89&amp;"/"&amp;V$1,Data!$1:$1,0)-1))=TRUE,"",IF(OFFSET(Data!$A$1,MATCH($D89,Data!$CG:$CG,0)-1,MATCH($E89&amp;"/"&amp;V$1,Data!$1:$1,0)-1)=0,"",OFFSET(Data!$A$1,MATCH($D89,Data!$CG:$CG,0)-1,MATCH($E89&amp;"/"&amp;V$1,Data!$1:$1,0)-1)))</f>
        <v/>
      </c>
      <c r="W89" s="272" t="str">
        <f ca="1">IF(ISERROR(OFFSET(Data!$A$1,MATCH($D89,Data!$CG:$CG,0)-1,MATCH($E89&amp;"/"&amp;W$1,Data!$1:$1,0)-1))=TRUE,"",IF(OFFSET(Data!$A$1,MATCH($D89,Data!$CG:$CG,0)-1,MATCH($E89&amp;"/"&amp;W$1,Data!$1:$1,0)-1)=0,"",OFFSET(Data!$A$1,MATCH($D89,Data!$CG:$CG,0)-1,MATCH($E89&amp;"/"&amp;W$1,Data!$1:$1,0)-1)))</f>
        <v/>
      </c>
      <c r="X89" s="250" t="str">
        <f ca="1">IF(ISERROR(OFFSET(Data!$A$1,MATCH($D89,Data!$CG:$CG,0)-1,MATCH($E89&amp;"/"&amp;X$1,Data!$1:$1,0)-1))=TRUE,"",IF(OFFSET(Data!$A$1,MATCH($D89,Data!$CG:$CG,0)-1,MATCH($E89&amp;"/"&amp;X$1,Data!$1:$1,0)-1)=0,"",OFFSET(Data!$A$1,MATCH($D89,Data!$CG:$CG,0)-1,MATCH($E89&amp;"/"&amp;X$1,Data!$1:$1,0)-1)))</f>
        <v/>
      </c>
      <c r="Y89" s="250" t="str">
        <f ca="1">IF(ISERROR(OFFSET(Data!$A$1,MATCH($D89,Data!$CG:$CG,0)-1,MATCH($E89&amp;"/"&amp;Y$1,Data!$1:$1,0)-1))=TRUE,"",IF(OFFSET(Data!$A$1,MATCH($D89,Data!$CG:$CG,0)-1,MATCH($E89&amp;"/"&amp;Y$1,Data!$1:$1,0)-1)=0,"",OFFSET(Data!$A$1,MATCH($D89,Data!$CG:$CG,0)-1,MATCH($E89&amp;"/"&amp;Y$1,Data!$1:$1,0)-1)))</f>
        <v/>
      </c>
      <c r="Z89" s="250" t="str">
        <f ca="1">IF(ISERROR(OFFSET(Data!$A$1,MATCH($D89,Data!$CG:$CG,0)-1,MATCH($E89&amp;"/"&amp;Z$1,Data!$1:$1,0)-1))=TRUE,"",IF(OFFSET(Data!$A$1,MATCH($D89,Data!$CG:$CG,0)-1,MATCH($E89&amp;"/"&amp;Z$1,Data!$1:$1,0)-1)=0,"",OFFSET(Data!$A$1,MATCH($D89,Data!$CG:$CG,0)-1,MATCH($E89&amp;"/"&amp;Z$1,Data!$1:$1,0)-1)))</f>
        <v/>
      </c>
      <c r="AA89" s="250" t="str">
        <f ca="1">IF(ISERROR(OFFSET(Data!$A$1,MATCH($D89,Data!$CG:$CG,0)-1,MATCH($E89&amp;"/"&amp;AA$1,Data!$1:$1,0)-1))=TRUE,"",IF(OFFSET(Data!$A$1,MATCH($D89,Data!$CG:$CG,0)-1,MATCH($E89&amp;"/"&amp;AA$1,Data!$1:$1,0)-1)=0,"",OFFSET(Data!$A$1,MATCH($D89,Data!$CG:$CG,0)-1,MATCH($E89&amp;"/"&amp;AA$1,Data!$1:$1,0)-1)))</f>
        <v/>
      </c>
      <c r="AB89" s="250" t="str">
        <f ca="1">IF(ISERROR(OFFSET(Data!$A$1,MATCH($D89,Data!$CG:$CG,0)-1,MATCH($E89&amp;"/"&amp;AB$1,Data!$1:$1,0)-1))=TRUE,"",IF(OFFSET(Data!$A$1,MATCH($D89,Data!$CG:$CG,0)-1,MATCH($E89&amp;"/"&amp;AB$1,Data!$1:$1,0)-1)=0,"",OFFSET(Data!$A$1,MATCH($D89,Data!$CG:$CG,0)-1,MATCH($E89&amp;"/"&amp;AB$1,Data!$1:$1,0)-1)))</f>
        <v/>
      </c>
      <c r="AC89" s="250" t="str">
        <f ca="1">IF(ISERROR(OFFSET(Data!$A$1,MATCH($D89,Data!$CG:$CG,0)-1,MATCH($E89&amp;"/"&amp;AC$1,Data!$1:$1,0)-1))=TRUE,"",IF(OFFSET(Data!$A$1,MATCH($D89,Data!$CG:$CG,0)-1,MATCH($E89&amp;"/"&amp;AC$1,Data!$1:$1,0)-1)=0,"",OFFSET(Data!$A$1,MATCH($D89,Data!$CG:$CG,0)-1,MATCH($E89&amp;"/"&amp;AC$1,Data!$1:$1,0)-1)))</f>
        <v/>
      </c>
      <c r="AD89" s="250" t="str">
        <f ca="1">IF(ISERROR(OFFSET(Data!$A$1,MATCH($D89,Data!$CG:$CG,0)-1,MATCH($E89&amp;"/"&amp;AD$1,Data!$1:$1,0)-1))=TRUE,"",IF(OFFSET(Data!$A$1,MATCH($D89,Data!$CG:$CG,0)-1,MATCH($E89&amp;"/"&amp;AD$1,Data!$1:$1,0)-1)=0,"",OFFSET(Data!$A$1,MATCH($D89,Data!$CG:$CG,0)-1,MATCH($E89&amp;"/"&amp;AD$1,Data!$1:$1,0)-1)))</f>
        <v/>
      </c>
      <c r="AE89" s="250" t="str">
        <f ca="1">IF(ISERROR(OFFSET(Data!$A$1,MATCH($D89,Data!$CG:$CG,0)-1,MATCH($E89&amp;"/"&amp;AE$1,Data!$1:$1,0)-1))=TRUE,"",IF(OFFSET(Data!$A$1,MATCH($D89,Data!$CG:$CG,0)-1,MATCH($E89&amp;"/"&amp;AE$1,Data!$1:$1,0)-1)=0,"",OFFSET(Data!$A$1,MATCH($D89,Data!$CG:$CG,0)-1,MATCH($E89&amp;"/"&amp;AE$1,Data!$1:$1,0)-1)))</f>
        <v/>
      </c>
      <c r="AF89" s="251" t="str">
        <f ca="1">IF(ISERROR(OFFSET(Data!$A$1,MATCH($D89,Data!$CG:$CG,0)-1,MATCH($E89&amp;"/"&amp;AF$1,Data!$1:$1,0)-1))=TRUE,"",IF(OFFSET(Data!$A$1,MATCH($D89,Data!$CG:$CG,0)-1,MATCH($E89&amp;"/"&amp;AF$1,Data!$1:$1,0)-1)=0,"",OFFSET(Data!$A$1,MATCH($D89,Data!$CG:$CG,0)-1,MATCH($E89&amp;"/"&amp;AF$1,Data!$1:$1,0)-1)))</f>
        <v/>
      </c>
      <c r="AG89" s="206">
        <f t="shared" ca="1" si="5"/>
        <v>52</v>
      </c>
      <c r="AH89" s="207">
        <f ca="1">AG89</f>
        <v>52</v>
      </c>
    </row>
    <row r="90" spans="1:34" ht="15" customHeight="1" thickBot="1" x14ac:dyDescent="0.3">
      <c r="A90" s="446"/>
      <c r="B90" s="469"/>
      <c r="C90" s="472"/>
      <c r="D90" s="50" t="str">
        <f>IF(C90&lt;&gt;"",C90,D89)</f>
        <v>Thomas Kremser</v>
      </c>
      <c r="E90" s="51" t="s">
        <v>22</v>
      </c>
      <c r="F90" s="248">
        <f ca="1">IF(ISERROR(OFFSET(Data!$A$1,MATCH($D90,Data!$CG:$CG,0)-1,MATCH($E90&amp;"/"&amp;F$1,Data!$1:$1,0)-1))=TRUE,"",IF(OFFSET(Data!$A$1,MATCH($D90,Data!$CG:$CG,0)-1,MATCH($E90&amp;"/"&amp;F$1,Data!$1:$1,0)-1)=0,"",OFFSET(Data!$A$1,MATCH($D90,Data!$CG:$CG,0)-1,MATCH($E90&amp;"/"&amp;F$1,Data!$1:$1,0)-1)))</f>
        <v>3</v>
      </c>
      <c r="G90" s="249">
        <f ca="1">IF(ISERROR(OFFSET(Data!$A$1,MATCH($D90,Data!$CG:$CG,0)-1,MATCH($E90&amp;"/"&amp;G$1,Data!$1:$1,0)-1))=TRUE,"",IF(OFFSET(Data!$A$1,MATCH($D90,Data!$CG:$CG,0)-1,MATCH($E90&amp;"/"&amp;G$1,Data!$1:$1,0)-1)=0,"",OFFSET(Data!$A$1,MATCH($D90,Data!$CG:$CG,0)-1,MATCH($E90&amp;"/"&amp;G$1,Data!$1:$1,0)-1)))</f>
        <v>3</v>
      </c>
      <c r="H90" s="261">
        <f ca="1">IF(ISERROR(OFFSET(Data!$A$1,MATCH($D90,Data!$CG:$CG,0)-1,MATCH($E90&amp;"/"&amp;H$1,Data!$1:$1,0)-1))=TRUE,"",IF(OFFSET(Data!$A$1,MATCH($D90,Data!$CG:$CG,0)-1,MATCH($E90&amp;"/"&amp;H$1,Data!$1:$1,0)-1)=0,"",OFFSET(Data!$A$1,MATCH($D90,Data!$CG:$CG,0)-1,MATCH($E90&amp;"/"&amp;H$1,Data!$1:$1,0)-1)))</f>
        <v>4</v>
      </c>
      <c r="I90" s="249">
        <f ca="1">IF(ISERROR(OFFSET(Data!$A$1,MATCH($D90,Data!$CG:$CG,0)-1,MATCH($E90&amp;"/"&amp;I$1,Data!$1:$1,0)-1))=TRUE,"",IF(OFFSET(Data!$A$1,MATCH($D90,Data!$CG:$CG,0)-1,MATCH($E90&amp;"/"&amp;I$1,Data!$1:$1,0)-1)=0,"",OFFSET(Data!$A$1,MATCH($D90,Data!$CG:$CG,0)-1,MATCH($E90&amp;"/"&amp;I$1,Data!$1:$1,0)-1)))</f>
        <v>3</v>
      </c>
      <c r="J90" s="261">
        <f ca="1">IF(ISERROR(OFFSET(Data!$A$1,MATCH($D90,Data!$CG:$CG,0)-1,MATCH($E90&amp;"/"&amp;J$1,Data!$1:$1,0)-1))=TRUE,"",IF(OFFSET(Data!$A$1,MATCH($D90,Data!$CG:$CG,0)-1,MATCH($E90&amp;"/"&amp;J$1,Data!$1:$1,0)-1)=0,"",OFFSET(Data!$A$1,MATCH($D90,Data!$CG:$CG,0)-1,MATCH($E90&amp;"/"&amp;J$1,Data!$1:$1,0)-1)))</f>
        <v>4</v>
      </c>
      <c r="K90" s="261">
        <f ca="1">IF(ISERROR(OFFSET(Data!$A$1,MATCH($D90,Data!$CG:$CG,0)-1,MATCH($E90&amp;"/"&amp;K$1,Data!$1:$1,0)-1))=TRUE,"",IF(OFFSET(Data!$A$1,MATCH($D90,Data!$CG:$CG,0)-1,MATCH($E90&amp;"/"&amp;K$1,Data!$1:$1,0)-1)=0,"",OFFSET(Data!$A$1,MATCH($D90,Data!$CG:$CG,0)-1,MATCH($E90&amp;"/"&amp;K$1,Data!$1:$1,0)-1)))</f>
        <v>4</v>
      </c>
      <c r="L90" s="249">
        <f ca="1">IF(ISERROR(OFFSET(Data!$A$1,MATCH($D90,Data!$CG:$CG,0)-1,MATCH($E90&amp;"/"&amp;L$1,Data!$1:$1,0)-1))=TRUE,"",IF(OFFSET(Data!$A$1,MATCH($D90,Data!$CG:$CG,0)-1,MATCH($E90&amp;"/"&amp;L$1,Data!$1:$1,0)-1)=0,"",OFFSET(Data!$A$1,MATCH($D90,Data!$CG:$CG,0)-1,MATCH($E90&amp;"/"&amp;L$1,Data!$1:$1,0)-1)))</f>
        <v>3</v>
      </c>
      <c r="M90" s="259">
        <f ca="1">IF(ISERROR(OFFSET(Data!$A$1,MATCH($D90,Data!$CG:$CG,0)-1,MATCH($E90&amp;"/"&amp;M$1,Data!$1:$1,0)-1))=TRUE,"",IF(OFFSET(Data!$A$1,MATCH($D90,Data!$CG:$CG,0)-1,MATCH($E90&amp;"/"&amp;M$1,Data!$1:$1,0)-1)=0,"",OFFSET(Data!$A$1,MATCH($D90,Data!$CG:$CG,0)-1,MATCH($E90&amp;"/"&amp;M$1,Data!$1:$1,0)-1)))</f>
        <v>2</v>
      </c>
      <c r="N90" s="261">
        <f ca="1">IF(ISERROR(OFFSET(Data!$A$1,MATCH($D90,Data!$CG:$CG,0)-1,MATCH($E90&amp;"/"&amp;N$1,Data!$1:$1,0)-1))=TRUE,"",IF(OFFSET(Data!$A$1,MATCH($D90,Data!$CG:$CG,0)-1,MATCH($E90&amp;"/"&amp;N$1,Data!$1:$1,0)-1)=0,"",OFFSET(Data!$A$1,MATCH($D90,Data!$CG:$CG,0)-1,MATCH($E90&amp;"/"&amp;N$1,Data!$1:$1,0)-1)))</f>
        <v>5</v>
      </c>
      <c r="O90" s="264">
        <f ca="1">IF(ISERROR(OFFSET(Data!$A$1,MATCH($D90,Data!$CG:$CG,0)-1,MATCH($E90&amp;"/"&amp;O$1,Data!$1:$1,0)-1))=TRUE,"",IF(OFFSET(Data!$A$1,MATCH($D90,Data!$CG:$CG,0)-1,MATCH($E90&amp;"/"&amp;O$1,Data!$1:$1,0)-1)=0,"",OFFSET(Data!$A$1,MATCH($D90,Data!$CG:$CG,0)-1,MATCH($E90&amp;"/"&amp;O$1,Data!$1:$1,0)-1)))</f>
        <v>6</v>
      </c>
      <c r="P90" s="264">
        <f ca="1">IF(ISERROR(OFFSET(Data!$A$1,MATCH($D90,Data!$CG:$CG,0)-1,MATCH($E90&amp;"/"&amp;P$1,Data!$1:$1,0)-1))=TRUE,"",IF(OFFSET(Data!$A$1,MATCH($D90,Data!$CG:$CG,0)-1,MATCH($E90&amp;"/"&amp;P$1,Data!$1:$1,0)-1)=0,"",OFFSET(Data!$A$1,MATCH($D90,Data!$CG:$CG,0)-1,MATCH($E90&amp;"/"&amp;P$1,Data!$1:$1,0)-1)))</f>
        <v>5</v>
      </c>
      <c r="Q90" s="261">
        <f ca="1">IF(ISERROR(OFFSET(Data!$A$1,MATCH($D90,Data!$CG:$CG,0)-1,MATCH($E90&amp;"/"&amp;Q$1,Data!$1:$1,0)-1))=TRUE,"",IF(OFFSET(Data!$A$1,MATCH($D90,Data!$CG:$CG,0)-1,MATCH($E90&amp;"/"&amp;Q$1,Data!$1:$1,0)-1)=0,"",OFFSET(Data!$A$1,MATCH($D90,Data!$CG:$CG,0)-1,MATCH($E90&amp;"/"&amp;Q$1,Data!$1:$1,0)-1)))</f>
        <v>4</v>
      </c>
      <c r="R90" s="261">
        <f ca="1">IF(ISERROR(OFFSET(Data!$A$1,MATCH($D90,Data!$CG:$CG,0)-1,MATCH($E90&amp;"/"&amp;R$1,Data!$1:$1,0)-1))=TRUE,"",IF(OFFSET(Data!$A$1,MATCH($D90,Data!$CG:$CG,0)-1,MATCH($E90&amp;"/"&amp;R$1,Data!$1:$1,0)-1)=0,"",OFFSET(Data!$A$1,MATCH($D90,Data!$CG:$CG,0)-1,MATCH($E90&amp;"/"&amp;R$1,Data!$1:$1,0)-1)))</f>
        <v>5</v>
      </c>
      <c r="S90" s="252" t="str">
        <f ca="1">IF(ISERROR(OFFSET(Data!$A$1,MATCH($D90,Data!$CG:$CG,0)-1,MATCH($E90&amp;"/"&amp;S$1,Data!$1:$1,0)-1))=TRUE,"",IF(OFFSET(Data!$A$1,MATCH($D90,Data!$CG:$CG,0)-1,MATCH($E90&amp;"/"&amp;S$1,Data!$1:$1,0)-1)=0,"",OFFSET(Data!$A$1,MATCH($D90,Data!$CG:$CG,0)-1,MATCH($E90&amp;"/"&amp;S$1,Data!$1:$1,0)-1)))</f>
        <v/>
      </c>
      <c r="T90" s="252" t="str">
        <f ca="1">IF(ISERROR(OFFSET(Data!$A$1,MATCH($D90,Data!$CG:$CG,0)-1,MATCH($E90&amp;"/"&amp;T$1,Data!$1:$1,0)-1))=TRUE,"",IF(OFFSET(Data!$A$1,MATCH($D90,Data!$CG:$CG,0)-1,MATCH($E90&amp;"/"&amp;T$1,Data!$1:$1,0)-1)=0,"",OFFSET(Data!$A$1,MATCH($D90,Data!$CG:$CG,0)-1,MATCH($E90&amp;"/"&amp;T$1,Data!$1:$1,0)-1)))</f>
        <v/>
      </c>
      <c r="U90" s="252" t="str">
        <f ca="1">IF(ISERROR(OFFSET(Data!$A$1,MATCH($D90,Data!$CG:$CG,0)-1,MATCH($E90&amp;"/"&amp;U$1,Data!$1:$1,0)-1))=TRUE,"",IF(OFFSET(Data!$A$1,MATCH($D90,Data!$CG:$CG,0)-1,MATCH($E90&amp;"/"&amp;U$1,Data!$1:$1,0)-1)=0,"",OFFSET(Data!$A$1,MATCH($D90,Data!$CG:$CG,0)-1,MATCH($E90&amp;"/"&amp;U$1,Data!$1:$1,0)-1)))</f>
        <v/>
      </c>
      <c r="V90" s="252" t="str">
        <f ca="1">IF(ISERROR(OFFSET(Data!$A$1,MATCH($D90,Data!$CG:$CG,0)-1,MATCH($E90&amp;"/"&amp;V$1,Data!$1:$1,0)-1))=TRUE,"",IF(OFFSET(Data!$A$1,MATCH($D90,Data!$CG:$CG,0)-1,MATCH($E90&amp;"/"&amp;V$1,Data!$1:$1,0)-1)=0,"",OFFSET(Data!$A$1,MATCH($D90,Data!$CG:$CG,0)-1,MATCH($E90&amp;"/"&amp;V$1,Data!$1:$1,0)-1)))</f>
        <v/>
      </c>
      <c r="W90" s="269" t="str">
        <f ca="1">IF(ISERROR(OFFSET(Data!$A$1,MATCH($D90,Data!$CG:$CG,0)-1,MATCH($E90&amp;"/"&amp;W$1,Data!$1:$1,0)-1))=TRUE,"",IF(OFFSET(Data!$A$1,MATCH($D90,Data!$CG:$CG,0)-1,MATCH($E90&amp;"/"&amp;W$1,Data!$1:$1,0)-1)=0,"",OFFSET(Data!$A$1,MATCH($D90,Data!$CG:$CG,0)-1,MATCH($E90&amp;"/"&amp;W$1,Data!$1:$1,0)-1)))</f>
        <v/>
      </c>
      <c r="X90" s="252" t="str">
        <f ca="1">IF(ISERROR(OFFSET(Data!$A$1,MATCH($D90,Data!$CG:$CG,0)-1,MATCH($E90&amp;"/"&amp;X$1,Data!$1:$1,0)-1))=TRUE,"",IF(OFFSET(Data!$A$1,MATCH($D90,Data!$CG:$CG,0)-1,MATCH($E90&amp;"/"&amp;X$1,Data!$1:$1,0)-1)=0,"",OFFSET(Data!$A$1,MATCH($D90,Data!$CG:$CG,0)-1,MATCH($E90&amp;"/"&amp;X$1,Data!$1:$1,0)-1)))</f>
        <v/>
      </c>
      <c r="Y90" s="252" t="str">
        <f ca="1">IF(ISERROR(OFFSET(Data!$A$1,MATCH($D90,Data!$CG:$CG,0)-1,MATCH($E90&amp;"/"&amp;Y$1,Data!$1:$1,0)-1))=TRUE,"",IF(OFFSET(Data!$A$1,MATCH($D90,Data!$CG:$CG,0)-1,MATCH($E90&amp;"/"&amp;Y$1,Data!$1:$1,0)-1)=0,"",OFFSET(Data!$A$1,MATCH($D90,Data!$CG:$CG,0)-1,MATCH($E90&amp;"/"&amp;Y$1,Data!$1:$1,0)-1)))</f>
        <v/>
      </c>
      <c r="Z90" s="252" t="str">
        <f ca="1">IF(ISERROR(OFFSET(Data!$A$1,MATCH($D90,Data!$CG:$CG,0)-1,MATCH($E90&amp;"/"&amp;Z$1,Data!$1:$1,0)-1))=TRUE,"",IF(OFFSET(Data!$A$1,MATCH($D90,Data!$CG:$CG,0)-1,MATCH($E90&amp;"/"&amp;Z$1,Data!$1:$1,0)-1)=0,"",OFFSET(Data!$A$1,MATCH($D90,Data!$CG:$CG,0)-1,MATCH($E90&amp;"/"&amp;Z$1,Data!$1:$1,0)-1)))</f>
        <v/>
      </c>
      <c r="AA90" s="252" t="str">
        <f ca="1">IF(ISERROR(OFFSET(Data!$A$1,MATCH($D90,Data!$CG:$CG,0)-1,MATCH($E90&amp;"/"&amp;AA$1,Data!$1:$1,0)-1))=TRUE,"",IF(OFFSET(Data!$A$1,MATCH($D90,Data!$CG:$CG,0)-1,MATCH($E90&amp;"/"&amp;AA$1,Data!$1:$1,0)-1)=0,"",OFFSET(Data!$A$1,MATCH($D90,Data!$CG:$CG,0)-1,MATCH($E90&amp;"/"&amp;AA$1,Data!$1:$1,0)-1)))</f>
        <v/>
      </c>
      <c r="AB90" s="252" t="str">
        <f ca="1">IF(ISERROR(OFFSET(Data!$A$1,MATCH($D90,Data!$CG:$CG,0)-1,MATCH($E90&amp;"/"&amp;AB$1,Data!$1:$1,0)-1))=TRUE,"",IF(OFFSET(Data!$A$1,MATCH($D90,Data!$CG:$CG,0)-1,MATCH($E90&amp;"/"&amp;AB$1,Data!$1:$1,0)-1)=0,"",OFFSET(Data!$A$1,MATCH($D90,Data!$CG:$CG,0)-1,MATCH($E90&amp;"/"&amp;AB$1,Data!$1:$1,0)-1)))</f>
        <v/>
      </c>
      <c r="AC90" s="252" t="str">
        <f ca="1">IF(ISERROR(OFFSET(Data!$A$1,MATCH($D90,Data!$CG:$CG,0)-1,MATCH($E90&amp;"/"&amp;AC$1,Data!$1:$1,0)-1))=TRUE,"",IF(OFFSET(Data!$A$1,MATCH($D90,Data!$CG:$CG,0)-1,MATCH($E90&amp;"/"&amp;AC$1,Data!$1:$1,0)-1)=0,"",OFFSET(Data!$A$1,MATCH($D90,Data!$CG:$CG,0)-1,MATCH($E90&amp;"/"&amp;AC$1,Data!$1:$1,0)-1)))</f>
        <v/>
      </c>
      <c r="AD90" s="252" t="str">
        <f ca="1">IF(ISERROR(OFFSET(Data!$A$1,MATCH($D90,Data!$CG:$CG,0)-1,MATCH($E90&amp;"/"&amp;AD$1,Data!$1:$1,0)-1))=TRUE,"",IF(OFFSET(Data!$A$1,MATCH($D90,Data!$CG:$CG,0)-1,MATCH($E90&amp;"/"&amp;AD$1,Data!$1:$1,0)-1)=0,"",OFFSET(Data!$A$1,MATCH($D90,Data!$CG:$CG,0)-1,MATCH($E90&amp;"/"&amp;AD$1,Data!$1:$1,0)-1)))</f>
        <v/>
      </c>
      <c r="AE90" s="252" t="str">
        <f ca="1">IF(ISERROR(OFFSET(Data!$A$1,MATCH($D90,Data!$CG:$CG,0)-1,MATCH($E90&amp;"/"&amp;AE$1,Data!$1:$1,0)-1))=TRUE,"",IF(OFFSET(Data!$A$1,MATCH($D90,Data!$CG:$CG,0)-1,MATCH($E90&amp;"/"&amp;AE$1,Data!$1:$1,0)-1)=0,"",OFFSET(Data!$A$1,MATCH($D90,Data!$CG:$CG,0)-1,MATCH($E90&amp;"/"&amp;AE$1,Data!$1:$1,0)-1)))</f>
        <v/>
      </c>
      <c r="AF90" s="253" t="str">
        <f ca="1">IF(ISERROR(OFFSET(Data!$A$1,MATCH($D90,Data!$CG:$CG,0)-1,MATCH($E90&amp;"/"&amp;AF$1,Data!$1:$1,0)-1))=TRUE,"",IF(OFFSET(Data!$A$1,MATCH($D90,Data!$CG:$CG,0)-1,MATCH($E90&amp;"/"&amp;AF$1,Data!$1:$1,0)-1)=0,"",OFFSET(Data!$A$1,MATCH($D90,Data!$CG:$CG,0)-1,MATCH($E90&amp;"/"&amp;AF$1,Data!$1:$1,0)-1)))</f>
        <v/>
      </c>
      <c r="AG90" s="188">
        <f t="shared" ca="1" si="5"/>
        <v>51</v>
      </c>
      <c r="AH90" s="208">
        <f ca="1">SUM(AG89:AG90)</f>
        <v>103</v>
      </c>
    </row>
    <row r="91" spans="1:34" ht="15" hidden="1" customHeight="1" x14ac:dyDescent="0.25">
      <c r="A91" s="446"/>
      <c r="B91" s="469"/>
      <c r="C91" s="472"/>
      <c r="D91" s="50" t="str">
        <f>IF(C91&lt;&gt;"",C91,D90)</f>
        <v>Thomas Kremser</v>
      </c>
      <c r="E91" s="51" t="s">
        <v>23</v>
      </c>
      <c r="F91" s="254" t="str">
        <f ca="1">IF(ISERROR(OFFSET(Data!$A$1,MATCH($D91,Data!$CG:$CG,0)-1,MATCH($E91&amp;"/"&amp;F$1,Data!$1:$1,0)-1))=TRUE,"",IF(OFFSET(Data!$A$1,MATCH($D91,Data!$CG:$CG,0)-1,MATCH($E91&amp;"/"&amp;F$1,Data!$1:$1,0)-1)=0,"",OFFSET(Data!$A$1,MATCH($D91,Data!$CG:$CG,0)-1,MATCH($E91&amp;"/"&amp;F$1,Data!$1:$1,0)-1)))</f>
        <v/>
      </c>
      <c r="G91" s="252" t="str">
        <f ca="1">IF(ISERROR(OFFSET(Data!$A$1,MATCH($D91,Data!$CG:$CG,0)-1,MATCH($E91&amp;"/"&amp;G$1,Data!$1:$1,0)-1))=TRUE,"",IF(OFFSET(Data!$A$1,MATCH($D91,Data!$CG:$CG,0)-1,MATCH($E91&amp;"/"&amp;G$1,Data!$1:$1,0)-1)=0,"",OFFSET(Data!$A$1,MATCH($D91,Data!$CG:$CG,0)-1,MATCH($E91&amp;"/"&amp;G$1,Data!$1:$1,0)-1)))</f>
        <v/>
      </c>
      <c r="H91" s="252" t="str">
        <f ca="1">IF(ISERROR(OFFSET(Data!$A$1,MATCH($D91,Data!$CG:$CG,0)-1,MATCH($E91&amp;"/"&amp;H$1,Data!$1:$1,0)-1))=TRUE,"",IF(OFFSET(Data!$A$1,MATCH($D91,Data!$CG:$CG,0)-1,MATCH($E91&amp;"/"&amp;H$1,Data!$1:$1,0)-1)=0,"",OFFSET(Data!$A$1,MATCH($D91,Data!$CG:$CG,0)-1,MATCH($E91&amp;"/"&amp;H$1,Data!$1:$1,0)-1)))</f>
        <v/>
      </c>
      <c r="I91" s="252" t="str">
        <f ca="1">IF(ISERROR(OFFSET(Data!$A$1,MATCH($D91,Data!$CG:$CG,0)-1,MATCH($E91&amp;"/"&amp;I$1,Data!$1:$1,0)-1))=TRUE,"",IF(OFFSET(Data!$A$1,MATCH($D91,Data!$CG:$CG,0)-1,MATCH($E91&amp;"/"&amp;I$1,Data!$1:$1,0)-1)=0,"",OFFSET(Data!$A$1,MATCH($D91,Data!$CG:$CG,0)-1,MATCH($E91&amp;"/"&amp;I$1,Data!$1:$1,0)-1)))</f>
        <v/>
      </c>
      <c r="J91" s="252" t="str">
        <f ca="1">IF(ISERROR(OFFSET(Data!$A$1,MATCH($D91,Data!$CG:$CG,0)-1,MATCH($E91&amp;"/"&amp;J$1,Data!$1:$1,0)-1))=TRUE,"",IF(OFFSET(Data!$A$1,MATCH($D91,Data!$CG:$CG,0)-1,MATCH($E91&amp;"/"&amp;J$1,Data!$1:$1,0)-1)=0,"",OFFSET(Data!$A$1,MATCH($D91,Data!$CG:$CG,0)-1,MATCH($E91&amp;"/"&amp;J$1,Data!$1:$1,0)-1)))</f>
        <v/>
      </c>
      <c r="K91" s="252" t="str">
        <f ca="1">IF(ISERROR(OFFSET(Data!$A$1,MATCH($D91,Data!$CG:$CG,0)-1,MATCH($E91&amp;"/"&amp;K$1,Data!$1:$1,0)-1))=TRUE,"",IF(OFFSET(Data!$A$1,MATCH($D91,Data!$CG:$CG,0)-1,MATCH($E91&amp;"/"&amp;K$1,Data!$1:$1,0)-1)=0,"",OFFSET(Data!$A$1,MATCH($D91,Data!$CG:$CG,0)-1,MATCH($E91&amp;"/"&amp;K$1,Data!$1:$1,0)-1)))</f>
        <v/>
      </c>
      <c r="L91" s="252" t="str">
        <f ca="1">IF(ISERROR(OFFSET(Data!$A$1,MATCH($D91,Data!$CG:$CG,0)-1,MATCH($E91&amp;"/"&amp;L$1,Data!$1:$1,0)-1))=TRUE,"",IF(OFFSET(Data!$A$1,MATCH($D91,Data!$CG:$CG,0)-1,MATCH($E91&amp;"/"&amp;L$1,Data!$1:$1,0)-1)=0,"",OFFSET(Data!$A$1,MATCH($D91,Data!$CG:$CG,0)-1,MATCH($E91&amp;"/"&amp;L$1,Data!$1:$1,0)-1)))</f>
        <v/>
      </c>
      <c r="M91" s="252" t="str">
        <f ca="1">IF(ISERROR(OFFSET(Data!$A$1,MATCH($D91,Data!$CG:$CG,0)-1,MATCH($E91&amp;"/"&amp;M$1,Data!$1:$1,0)-1))=TRUE,"",IF(OFFSET(Data!$A$1,MATCH($D91,Data!$CG:$CG,0)-1,MATCH($E91&amp;"/"&amp;M$1,Data!$1:$1,0)-1)=0,"",OFFSET(Data!$A$1,MATCH($D91,Data!$CG:$CG,0)-1,MATCH($E91&amp;"/"&amp;M$1,Data!$1:$1,0)-1)))</f>
        <v/>
      </c>
      <c r="N91" s="252" t="str">
        <f ca="1">IF(ISERROR(OFFSET(Data!$A$1,MATCH($D91,Data!$CG:$CG,0)-1,MATCH($E91&amp;"/"&amp;N$1,Data!$1:$1,0)-1))=TRUE,"",IF(OFFSET(Data!$A$1,MATCH($D91,Data!$CG:$CG,0)-1,MATCH($E91&amp;"/"&amp;N$1,Data!$1:$1,0)-1)=0,"",OFFSET(Data!$A$1,MATCH($D91,Data!$CG:$CG,0)-1,MATCH($E91&amp;"/"&amp;N$1,Data!$1:$1,0)-1)))</f>
        <v/>
      </c>
      <c r="O91" s="252" t="str">
        <f ca="1">IF(ISERROR(OFFSET(Data!$A$1,MATCH($D91,Data!$CG:$CG,0)-1,MATCH($E91&amp;"/"&amp;O$1,Data!$1:$1,0)-1))=TRUE,"",IF(OFFSET(Data!$A$1,MATCH($D91,Data!$CG:$CG,0)-1,MATCH($E91&amp;"/"&amp;O$1,Data!$1:$1,0)-1)=0,"",OFFSET(Data!$A$1,MATCH($D91,Data!$CG:$CG,0)-1,MATCH($E91&amp;"/"&amp;O$1,Data!$1:$1,0)-1)))</f>
        <v/>
      </c>
      <c r="P91" s="252" t="str">
        <f ca="1">IF(ISERROR(OFFSET(Data!$A$1,MATCH($D91,Data!$CG:$CG,0)-1,MATCH($E91&amp;"/"&amp;P$1,Data!$1:$1,0)-1))=TRUE,"",IF(OFFSET(Data!$A$1,MATCH($D91,Data!$CG:$CG,0)-1,MATCH($E91&amp;"/"&amp;P$1,Data!$1:$1,0)-1)=0,"",OFFSET(Data!$A$1,MATCH($D91,Data!$CG:$CG,0)-1,MATCH($E91&amp;"/"&amp;P$1,Data!$1:$1,0)-1)))</f>
        <v/>
      </c>
      <c r="Q91" s="252" t="str">
        <f ca="1">IF(ISERROR(OFFSET(Data!$A$1,MATCH($D91,Data!$CG:$CG,0)-1,MATCH($E91&amp;"/"&amp;Q$1,Data!$1:$1,0)-1))=TRUE,"",IF(OFFSET(Data!$A$1,MATCH($D91,Data!$CG:$CG,0)-1,MATCH($E91&amp;"/"&amp;Q$1,Data!$1:$1,0)-1)=0,"",OFFSET(Data!$A$1,MATCH($D91,Data!$CG:$CG,0)-1,MATCH($E91&amp;"/"&amp;Q$1,Data!$1:$1,0)-1)))</f>
        <v/>
      </c>
      <c r="R91" s="252" t="str">
        <f ca="1">IF(ISERROR(OFFSET(Data!$A$1,MATCH($D91,Data!$CG:$CG,0)-1,MATCH($E91&amp;"/"&amp;R$1,Data!$1:$1,0)-1))=TRUE,"",IF(OFFSET(Data!$A$1,MATCH($D91,Data!$CG:$CG,0)-1,MATCH($E91&amp;"/"&amp;R$1,Data!$1:$1,0)-1)=0,"",OFFSET(Data!$A$1,MATCH($D91,Data!$CG:$CG,0)-1,MATCH($E91&amp;"/"&amp;R$1,Data!$1:$1,0)-1)))</f>
        <v/>
      </c>
      <c r="S91" s="252" t="str">
        <f ca="1">IF(ISERROR(OFFSET(Data!$A$1,MATCH($D91,Data!$CG:$CG,0)-1,MATCH($E91&amp;"/"&amp;S$1,Data!$1:$1,0)-1))=TRUE,"",IF(OFFSET(Data!$A$1,MATCH($D91,Data!$CG:$CG,0)-1,MATCH($E91&amp;"/"&amp;S$1,Data!$1:$1,0)-1)=0,"",OFFSET(Data!$A$1,MATCH($D91,Data!$CG:$CG,0)-1,MATCH($E91&amp;"/"&amp;S$1,Data!$1:$1,0)-1)))</f>
        <v/>
      </c>
      <c r="T91" s="252" t="str">
        <f ca="1">IF(ISERROR(OFFSET(Data!$A$1,MATCH($D91,Data!$CG:$CG,0)-1,MATCH($E91&amp;"/"&amp;T$1,Data!$1:$1,0)-1))=TRUE,"",IF(OFFSET(Data!$A$1,MATCH($D91,Data!$CG:$CG,0)-1,MATCH($E91&amp;"/"&amp;T$1,Data!$1:$1,0)-1)=0,"",OFFSET(Data!$A$1,MATCH($D91,Data!$CG:$CG,0)-1,MATCH($E91&amp;"/"&amp;T$1,Data!$1:$1,0)-1)))</f>
        <v/>
      </c>
      <c r="U91" s="252" t="str">
        <f ca="1">IF(ISERROR(OFFSET(Data!$A$1,MATCH($D91,Data!$CG:$CG,0)-1,MATCH($E91&amp;"/"&amp;U$1,Data!$1:$1,0)-1))=TRUE,"",IF(OFFSET(Data!$A$1,MATCH($D91,Data!$CG:$CG,0)-1,MATCH($E91&amp;"/"&amp;U$1,Data!$1:$1,0)-1)=0,"",OFFSET(Data!$A$1,MATCH($D91,Data!$CG:$CG,0)-1,MATCH($E91&amp;"/"&amp;U$1,Data!$1:$1,0)-1)))</f>
        <v/>
      </c>
      <c r="V91" s="252" t="str">
        <f ca="1">IF(ISERROR(OFFSET(Data!$A$1,MATCH($D91,Data!$CG:$CG,0)-1,MATCH($E91&amp;"/"&amp;V$1,Data!$1:$1,0)-1))=TRUE,"",IF(OFFSET(Data!$A$1,MATCH($D91,Data!$CG:$CG,0)-1,MATCH($E91&amp;"/"&amp;V$1,Data!$1:$1,0)-1)=0,"",OFFSET(Data!$A$1,MATCH($D91,Data!$CG:$CG,0)-1,MATCH($E91&amp;"/"&amp;V$1,Data!$1:$1,0)-1)))</f>
        <v/>
      </c>
      <c r="W91" s="269" t="str">
        <f ca="1">IF(ISERROR(OFFSET(Data!$A$1,MATCH($D91,Data!$CG:$CG,0)-1,MATCH($E91&amp;"/"&amp;W$1,Data!$1:$1,0)-1))=TRUE,"",IF(OFFSET(Data!$A$1,MATCH($D91,Data!$CG:$CG,0)-1,MATCH($E91&amp;"/"&amp;W$1,Data!$1:$1,0)-1)=0,"",OFFSET(Data!$A$1,MATCH($D91,Data!$CG:$CG,0)-1,MATCH($E91&amp;"/"&amp;W$1,Data!$1:$1,0)-1)))</f>
        <v/>
      </c>
      <c r="X91" s="252" t="str">
        <f ca="1">IF(ISERROR(OFFSET(Data!$A$1,MATCH($D91,Data!$CG:$CG,0)-1,MATCH($E91&amp;"/"&amp;X$1,Data!$1:$1,0)-1))=TRUE,"",IF(OFFSET(Data!$A$1,MATCH($D91,Data!$CG:$CG,0)-1,MATCH($E91&amp;"/"&amp;X$1,Data!$1:$1,0)-1)=0,"",OFFSET(Data!$A$1,MATCH($D91,Data!$CG:$CG,0)-1,MATCH($E91&amp;"/"&amp;X$1,Data!$1:$1,0)-1)))</f>
        <v/>
      </c>
      <c r="Y91" s="252" t="str">
        <f ca="1">IF(ISERROR(OFFSET(Data!$A$1,MATCH($D91,Data!$CG:$CG,0)-1,MATCH($E91&amp;"/"&amp;Y$1,Data!$1:$1,0)-1))=TRUE,"",IF(OFFSET(Data!$A$1,MATCH($D91,Data!$CG:$CG,0)-1,MATCH($E91&amp;"/"&amp;Y$1,Data!$1:$1,0)-1)=0,"",OFFSET(Data!$A$1,MATCH($D91,Data!$CG:$CG,0)-1,MATCH($E91&amp;"/"&amp;Y$1,Data!$1:$1,0)-1)))</f>
        <v/>
      </c>
      <c r="Z91" s="252" t="str">
        <f ca="1">IF(ISERROR(OFFSET(Data!$A$1,MATCH($D91,Data!$CG:$CG,0)-1,MATCH($E91&amp;"/"&amp;Z$1,Data!$1:$1,0)-1))=TRUE,"",IF(OFFSET(Data!$A$1,MATCH($D91,Data!$CG:$CG,0)-1,MATCH($E91&amp;"/"&amp;Z$1,Data!$1:$1,0)-1)=0,"",OFFSET(Data!$A$1,MATCH($D91,Data!$CG:$CG,0)-1,MATCH($E91&amp;"/"&amp;Z$1,Data!$1:$1,0)-1)))</f>
        <v/>
      </c>
      <c r="AA91" s="252" t="str">
        <f ca="1">IF(ISERROR(OFFSET(Data!$A$1,MATCH($D91,Data!$CG:$CG,0)-1,MATCH($E91&amp;"/"&amp;AA$1,Data!$1:$1,0)-1))=TRUE,"",IF(OFFSET(Data!$A$1,MATCH($D91,Data!$CG:$CG,0)-1,MATCH($E91&amp;"/"&amp;AA$1,Data!$1:$1,0)-1)=0,"",OFFSET(Data!$A$1,MATCH($D91,Data!$CG:$CG,0)-1,MATCH($E91&amp;"/"&amp;AA$1,Data!$1:$1,0)-1)))</f>
        <v/>
      </c>
      <c r="AB91" s="252" t="str">
        <f ca="1">IF(ISERROR(OFFSET(Data!$A$1,MATCH($D91,Data!$CG:$CG,0)-1,MATCH($E91&amp;"/"&amp;AB$1,Data!$1:$1,0)-1))=TRUE,"",IF(OFFSET(Data!$A$1,MATCH($D91,Data!$CG:$CG,0)-1,MATCH($E91&amp;"/"&amp;AB$1,Data!$1:$1,0)-1)=0,"",OFFSET(Data!$A$1,MATCH($D91,Data!$CG:$CG,0)-1,MATCH($E91&amp;"/"&amp;AB$1,Data!$1:$1,0)-1)))</f>
        <v/>
      </c>
      <c r="AC91" s="252" t="str">
        <f ca="1">IF(ISERROR(OFFSET(Data!$A$1,MATCH($D91,Data!$CG:$CG,0)-1,MATCH($E91&amp;"/"&amp;AC$1,Data!$1:$1,0)-1))=TRUE,"",IF(OFFSET(Data!$A$1,MATCH($D91,Data!$CG:$CG,0)-1,MATCH($E91&amp;"/"&amp;AC$1,Data!$1:$1,0)-1)=0,"",OFFSET(Data!$A$1,MATCH($D91,Data!$CG:$CG,0)-1,MATCH($E91&amp;"/"&amp;AC$1,Data!$1:$1,0)-1)))</f>
        <v/>
      </c>
      <c r="AD91" s="252" t="str">
        <f ca="1">IF(ISERROR(OFFSET(Data!$A$1,MATCH($D91,Data!$CG:$CG,0)-1,MATCH($E91&amp;"/"&amp;AD$1,Data!$1:$1,0)-1))=TRUE,"",IF(OFFSET(Data!$A$1,MATCH($D91,Data!$CG:$CG,0)-1,MATCH($E91&amp;"/"&amp;AD$1,Data!$1:$1,0)-1)=0,"",OFFSET(Data!$A$1,MATCH($D91,Data!$CG:$CG,0)-1,MATCH($E91&amp;"/"&amp;AD$1,Data!$1:$1,0)-1)))</f>
        <v/>
      </c>
      <c r="AE91" s="252" t="str">
        <f ca="1">IF(ISERROR(OFFSET(Data!$A$1,MATCH($D91,Data!$CG:$CG,0)-1,MATCH($E91&amp;"/"&amp;AE$1,Data!$1:$1,0)-1))=TRUE,"",IF(OFFSET(Data!$A$1,MATCH($D91,Data!$CG:$CG,0)-1,MATCH($E91&amp;"/"&amp;AE$1,Data!$1:$1,0)-1)=0,"",OFFSET(Data!$A$1,MATCH($D91,Data!$CG:$CG,0)-1,MATCH($E91&amp;"/"&amp;AE$1,Data!$1:$1,0)-1)))</f>
        <v/>
      </c>
      <c r="AF91" s="253" t="str">
        <f ca="1">IF(ISERROR(OFFSET(Data!$A$1,MATCH($D91,Data!$CG:$CG,0)-1,MATCH($E91&amp;"/"&amp;AF$1,Data!$1:$1,0)-1))=TRUE,"",IF(OFFSET(Data!$A$1,MATCH($D91,Data!$CG:$CG,0)-1,MATCH($E91&amp;"/"&amp;AF$1,Data!$1:$1,0)-1)=0,"",OFFSET(Data!$A$1,MATCH($D91,Data!$CG:$CG,0)-1,MATCH($E91&amp;"/"&amp;AF$1,Data!$1:$1,0)-1)))</f>
        <v/>
      </c>
      <c r="AG91" s="188">
        <f t="shared" ca="1" si="5"/>
        <v>0</v>
      </c>
      <c r="AH91" s="208">
        <f ca="1">SUM(AG89:AG91)</f>
        <v>103</v>
      </c>
    </row>
    <row r="92" spans="1:34" ht="15.75" hidden="1" customHeight="1" x14ac:dyDescent="0.25">
      <c r="A92" s="446"/>
      <c r="B92" s="469"/>
      <c r="C92" s="472"/>
      <c r="D92" s="50" t="str">
        <f>IF(C92&lt;&gt;"",C92,D91)</f>
        <v>Thomas Kremser</v>
      </c>
      <c r="E92" s="51" t="s">
        <v>24</v>
      </c>
      <c r="F92" s="254" t="str">
        <f ca="1">IF(ISERROR(OFFSET(Data!$A$1,MATCH($D92,Data!$CG:$CG,0)-1,MATCH($E92&amp;"/"&amp;F$1,Data!$1:$1,0)-1))=TRUE,"",IF(OFFSET(Data!$A$1,MATCH($D92,Data!$CG:$CG,0)-1,MATCH($E92&amp;"/"&amp;F$1,Data!$1:$1,0)-1)=0,"",OFFSET(Data!$A$1,MATCH($D92,Data!$CG:$CG,0)-1,MATCH($E92&amp;"/"&amp;F$1,Data!$1:$1,0)-1)))</f>
        <v/>
      </c>
      <c r="G92" s="252" t="str">
        <f ca="1">IF(ISERROR(OFFSET(Data!$A$1,MATCH($D92,Data!$CG:$CG,0)-1,MATCH($E92&amp;"/"&amp;G$1,Data!$1:$1,0)-1))=TRUE,"",IF(OFFSET(Data!$A$1,MATCH($D92,Data!$CG:$CG,0)-1,MATCH($E92&amp;"/"&amp;G$1,Data!$1:$1,0)-1)=0,"",OFFSET(Data!$A$1,MATCH($D92,Data!$CG:$CG,0)-1,MATCH($E92&amp;"/"&amp;G$1,Data!$1:$1,0)-1)))</f>
        <v/>
      </c>
      <c r="H92" s="252" t="str">
        <f ca="1">IF(ISERROR(OFFSET(Data!$A$1,MATCH($D92,Data!$CG:$CG,0)-1,MATCH($E92&amp;"/"&amp;H$1,Data!$1:$1,0)-1))=TRUE,"",IF(OFFSET(Data!$A$1,MATCH($D92,Data!$CG:$CG,0)-1,MATCH($E92&amp;"/"&amp;H$1,Data!$1:$1,0)-1)=0,"",OFFSET(Data!$A$1,MATCH($D92,Data!$CG:$CG,0)-1,MATCH($E92&amp;"/"&amp;H$1,Data!$1:$1,0)-1)))</f>
        <v/>
      </c>
      <c r="I92" s="252" t="str">
        <f ca="1">IF(ISERROR(OFFSET(Data!$A$1,MATCH($D92,Data!$CG:$CG,0)-1,MATCH($E92&amp;"/"&amp;I$1,Data!$1:$1,0)-1))=TRUE,"",IF(OFFSET(Data!$A$1,MATCH($D92,Data!$CG:$CG,0)-1,MATCH($E92&amp;"/"&amp;I$1,Data!$1:$1,0)-1)=0,"",OFFSET(Data!$A$1,MATCH($D92,Data!$CG:$CG,0)-1,MATCH($E92&amp;"/"&amp;I$1,Data!$1:$1,0)-1)))</f>
        <v/>
      </c>
      <c r="J92" s="252" t="str">
        <f ca="1">IF(ISERROR(OFFSET(Data!$A$1,MATCH($D92,Data!$CG:$CG,0)-1,MATCH($E92&amp;"/"&amp;J$1,Data!$1:$1,0)-1))=TRUE,"",IF(OFFSET(Data!$A$1,MATCH($D92,Data!$CG:$CG,0)-1,MATCH($E92&amp;"/"&amp;J$1,Data!$1:$1,0)-1)=0,"",OFFSET(Data!$A$1,MATCH($D92,Data!$CG:$CG,0)-1,MATCH($E92&amp;"/"&amp;J$1,Data!$1:$1,0)-1)))</f>
        <v/>
      </c>
      <c r="K92" s="252" t="str">
        <f ca="1">IF(ISERROR(OFFSET(Data!$A$1,MATCH($D92,Data!$CG:$CG,0)-1,MATCH($E92&amp;"/"&amp;K$1,Data!$1:$1,0)-1))=TRUE,"",IF(OFFSET(Data!$A$1,MATCH($D92,Data!$CG:$CG,0)-1,MATCH($E92&amp;"/"&amp;K$1,Data!$1:$1,0)-1)=0,"",OFFSET(Data!$A$1,MATCH($D92,Data!$CG:$CG,0)-1,MATCH($E92&amp;"/"&amp;K$1,Data!$1:$1,0)-1)))</f>
        <v/>
      </c>
      <c r="L92" s="252" t="str">
        <f ca="1">IF(ISERROR(OFFSET(Data!$A$1,MATCH($D92,Data!$CG:$CG,0)-1,MATCH($E92&amp;"/"&amp;L$1,Data!$1:$1,0)-1))=TRUE,"",IF(OFFSET(Data!$A$1,MATCH($D92,Data!$CG:$CG,0)-1,MATCH($E92&amp;"/"&amp;L$1,Data!$1:$1,0)-1)=0,"",OFFSET(Data!$A$1,MATCH($D92,Data!$CG:$CG,0)-1,MATCH($E92&amp;"/"&amp;L$1,Data!$1:$1,0)-1)))</f>
        <v/>
      </c>
      <c r="M92" s="252" t="str">
        <f ca="1">IF(ISERROR(OFFSET(Data!$A$1,MATCH($D92,Data!$CG:$CG,0)-1,MATCH($E92&amp;"/"&amp;M$1,Data!$1:$1,0)-1))=TRUE,"",IF(OFFSET(Data!$A$1,MATCH($D92,Data!$CG:$CG,0)-1,MATCH($E92&amp;"/"&amp;M$1,Data!$1:$1,0)-1)=0,"",OFFSET(Data!$A$1,MATCH($D92,Data!$CG:$CG,0)-1,MATCH($E92&amp;"/"&amp;M$1,Data!$1:$1,0)-1)))</f>
        <v/>
      </c>
      <c r="N92" s="252" t="str">
        <f ca="1">IF(ISERROR(OFFSET(Data!$A$1,MATCH($D92,Data!$CG:$CG,0)-1,MATCH($E92&amp;"/"&amp;N$1,Data!$1:$1,0)-1))=TRUE,"",IF(OFFSET(Data!$A$1,MATCH($D92,Data!$CG:$CG,0)-1,MATCH($E92&amp;"/"&amp;N$1,Data!$1:$1,0)-1)=0,"",OFFSET(Data!$A$1,MATCH($D92,Data!$CG:$CG,0)-1,MATCH($E92&amp;"/"&amp;N$1,Data!$1:$1,0)-1)))</f>
        <v/>
      </c>
      <c r="O92" s="252" t="str">
        <f ca="1">IF(ISERROR(OFFSET(Data!$A$1,MATCH($D92,Data!$CG:$CG,0)-1,MATCH($E92&amp;"/"&amp;O$1,Data!$1:$1,0)-1))=TRUE,"",IF(OFFSET(Data!$A$1,MATCH($D92,Data!$CG:$CG,0)-1,MATCH($E92&amp;"/"&amp;O$1,Data!$1:$1,0)-1)=0,"",OFFSET(Data!$A$1,MATCH($D92,Data!$CG:$CG,0)-1,MATCH($E92&amp;"/"&amp;O$1,Data!$1:$1,0)-1)))</f>
        <v/>
      </c>
      <c r="P92" s="252" t="str">
        <f ca="1">IF(ISERROR(OFFSET(Data!$A$1,MATCH($D92,Data!$CG:$CG,0)-1,MATCH($E92&amp;"/"&amp;P$1,Data!$1:$1,0)-1))=TRUE,"",IF(OFFSET(Data!$A$1,MATCH($D92,Data!$CG:$CG,0)-1,MATCH($E92&amp;"/"&amp;P$1,Data!$1:$1,0)-1)=0,"",OFFSET(Data!$A$1,MATCH($D92,Data!$CG:$CG,0)-1,MATCH($E92&amp;"/"&amp;P$1,Data!$1:$1,0)-1)))</f>
        <v/>
      </c>
      <c r="Q92" s="252" t="str">
        <f ca="1">IF(ISERROR(OFFSET(Data!$A$1,MATCH($D92,Data!$CG:$CG,0)-1,MATCH($E92&amp;"/"&amp;Q$1,Data!$1:$1,0)-1))=TRUE,"",IF(OFFSET(Data!$A$1,MATCH($D92,Data!$CG:$CG,0)-1,MATCH($E92&amp;"/"&amp;Q$1,Data!$1:$1,0)-1)=0,"",OFFSET(Data!$A$1,MATCH($D92,Data!$CG:$CG,0)-1,MATCH($E92&amp;"/"&amp;Q$1,Data!$1:$1,0)-1)))</f>
        <v/>
      </c>
      <c r="R92" s="252" t="str">
        <f ca="1">IF(ISERROR(OFFSET(Data!$A$1,MATCH($D92,Data!$CG:$CG,0)-1,MATCH($E92&amp;"/"&amp;R$1,Data!$1:$1,0)-1))=TRUE,"",IF(OFFSET(Data!$A$1,MATCH($D92,Data!$CG:$CG,0)-1,MATCH($E92&amp;"/"&amp;R$1,Data!$1:$1,0)-1)=0,"",OFFSET(Data!$A$1,MATCH($D92,Data!$CG:$CG,0)-1,MATCH($E92&amp;"/"&amp;R$1,Data!$1:$1,0)-1)))</f>
        <v/>
      </c>
      <c r="S92" s="252" t="str">
        <f ca="1">IF(ISERROR(OFFSET(Data!$A$1,MATCH($D92,Data!$CG:$CG,0)-1,MATCH($E92&amp;"/"&amp;S$1,Data!$1:$1,0)-1))=TRUE,"",IF(OFFSET(Data!$A$1,MATCH($D92,Data!$CG:$CG,0)-1,MATCH($E92&amp;"/"&amp;S$1,Data!$1:$1,0)-1)=0,"",OFFSET(Data!$A$1,MATCH($D92,Data!$CG:$CG,0)-1,MATCH($E92&amp;"/"&amp;S$1,Data!$1:$1,0)-1)))</f>
        <v/>
      </c>
      <c r="T92" s="252" t="str">
        <f ca="1">IF(ISERROR(OFFSET(Data!$A$1,MATCH($D92,Data!$CG:$CG,0)-1,MATCH($E92&amp;"/"&amp;T$1,Data!$1:$1,0)-1))=TRUE,"",IF(OFFSET(Data!$A$1,MATCH($D92,Data!$CG:$CG,0)-1,MATCH($E92&amp;"/"&amp;T$1,Data!$1:$1,0)-1)=0,"",OFFSET(Data!$A$1,MATCH($D92,Data!$CG:$CG,0)-1,MATCH($E92&amp;"/"&amp;T$1,Data!$1:$1,0)-1)))</f>
        <v/>
      </c>
      <c r="U92" s="252" t="str">
        <f ca="1">IF(ISERROR(OFFSET(Data!$A$1,MATCH($D92,Data!$CG:$CG,0)-1,MATCH($E92&amp;"/"&amp;U$1,Data!$1:$1,0)-1))=TRUE,"",IF(OFFSET(Data!$A$1,MATCH($D92,Data!$CG:$CG,0)-1,MATCH($E92&amp;"/"&amp;U$1,Data!$1:$1,0)-1)=0,"",OFFSET(Data!$A$1,MATCH($D92,Data!$CG:$CG,0)-1,MATCH($E92&amp;"/"&amp;U$1,Data!$1:$1,0)-1)))</f>
        <v/>
      </c>
      <c r="V92" s="252" t="str">
        <f ca="1">IF(ISERROR(OFFSET(Data!$A$1,MATCH($D92,Data!$CG:$CG,0)-1,MATCH($E92&amp;"/"&amp;V$1,Data!$1:$1,0)-1))=TRUE,"",IF(OFFSET(Data!$A$1,MATCH($D92,Data!$CG:$CG,0)-1,MATCH($E92&amp;"/"&amp;V$1,Data!$1:$1,0)-1)=0,"",OFFSET(Data!$A$1,MATCH($D92,Data!$CG:$CG,0)-1,MATCH($E92&amp;"/"&amp;V$1,Data!$1:$1,0)-1)))</f>
        <v/>
      </c>
      <c r="W92" s="269" t="str">
        <f ca="1">IF(ISERROR(OFFSET(Data!$A$1,MATCH($D92,Data!$CG:$CG,0)-1,MATCH($E92&amp;"/"&amp;W$1,Data!$1:$1,0)-1))=TRUE,"",IF(OFFSET(Data!$A$1,MATCH($D92,Data!$CG:$CG,0)-1,MATCH($E92&amp;"/"&amp;W$1,Data!$1:$1,0)-1)=0,"",OFFSET(Data!$A$1,MATCH($D92,Data!$CG:$CG,0)-1,MATCH($E92&amp;"/"&amp;W$1,Data!$1:$1,0)-1)))</f>
        <v/>
      </c>
      <c r="X92" s="252" t="str">
        <f ca="1">IF(ISERROR(OFFSET(Data!$A$1,MATCH($D92,Data!$CG:$CG,0)-1,MATCH($E92&amp;"/"&amp;X$1,Data!$1:$1,0)-1))=TRUE,"",IF(OFFSET(Data!$A$1,MATCH($D92,Data!$CG:$CG,0)-1,MATCH($E92&amp;"/"&amp;X$1,Data!$1:$1,0)-1)=0,"",OFFSET(Data!$A$1,MATCH($D92,Data!$CG:$CG,0)-1,MATCH($E92&amp;"/"&amp;X$1,Data!$1:$1,0)-1)))</f>
        <v/>
      </c>
      <c r="Y92" s="252" t="str">
        <f ca="1">IF(ISERROR(OFFSET(Data!$A$1,MATCH($D92,Data!$CG:$CG,0)-1,MATCH($E92&amp;"/"&amp;Y$1,Data!$1:$1,0)-1))=TRUE,"",IF(OFFSET(Data!$A$1,MATCH($D92,Data!$CG:$CG,0)-1,MATCH($E92&amp;"/"&amp;Y$1,Data!$1:$1,0)-1)=0,"",OFFSET(Data!$A$1,MATCH($D92,Data!$CG:$CG,0)-1,MATCH($E92&amp;"/"&amp;Y$1,Data!$1:$1,0)-1)))</f>
        <v/>
      </c>
      <c r="Z92" s="252" t="str">
        <f ca="1">IF(ISERROR(OFFSET(Data!$A$1,MATCH($D92,Data!$CG:$CG,0)-1,MATCH($E92&amp;"/"&amp;Z$1,Data!$1:$1,0)-1))=TRUE,"",IF(OFFSET(Data!$A$1,MATCH($D92,Data!$CG:$CG,0)-1,MATCH($E92&amp;"/"&amp;Z$1,Data!$1:$1,0)-1)=0,"",OFFSET(Data!$A$1,MATCH($D92,Data!$CG:$CG,0)-1,MATCH($E92&amp;"/"&amp;Z$1,Data!$1:$1,0)-1)))</f>
        <v/>
      </c>
      <c r="AA92" s="252" t="str">
        <f ca="1">IF(ISERROR(OFFSET(Data!$A$1,MATCH($D92,Data!$CG:$CG,0)-1,MATCH($E92&amp;"/"&amp;AA$1,Data!$1:$1,0)-1))=TRUE,"",IF(OFFSET(Data!$A$1,MATCH($D92,Data!$CG:$CG,0)-1,MATCH($E92&amp;"/"&amp;AA$1,Data!$1:$1,0)-1)=0,"",OFFSET(Data!$A$1,MATCH($D92,Data!$CG:$CG,0)-1,MATCH($E92&amp;"/"&amp;AA$1,Data!$1:$1,0)-1)))</f>
        <v/>
      </c>
      <c r="AB92" s="252" t="str">
        <f ca="1">IF(ISERROR(OFFSET(Data!$A$1,MATCH($D92,Data!$CG:$CG,0)-1,MATCH($E92&amp;"/"&amp;AB$1,Data!$1:$1,0)-1))=TRUE,"",IF(OFFSET(Data!$A$1,MATCH($D92,Data!$CG:$CG,0)-1,MATCH($E92&amp;"/"&amp;AB$1,Data!$1:$1,0)-1)=0,"",OFFSET(Data!$A$1,MATCH($D92,Data!$CG:$CG,0)-1,MATCH($E92&amp;"/"&amp;AB$1,Data!$1:$1,0)-1)))</f>
        <v/>
      </c>
      <c r="AC92" s="252" t="str">
        <f ca="1">IF(ISERROR(OFFSET(Data!$A$1,MATCH($D92,Data!$CG:$CG,0)-1,MATCH($E92&amp;"/"&amp;AC$1,Data!$1:$1,0)-1))=TRUE,"",IF(OFFSET(Data!$A$1,MATCH($D92,Data!$CG:$CG,0)-1,MATCH($E92&amp;"/"&amp;AC$1,Data!$1:$1,0)-1)=0,"",OFFSET(Data!$A$1,MATCH($D92,Data!$CG:$CG,0)-1,MATCH($E92&amp;"/"&amp;AC$1,Data!$1:$1,0)-1)))</f>
        <v/>
      </c>
      <c r="AD92" s="252" t="str">
        <f ca="1">IF(ISERROR(OFFSET(Data!$A$1,MATCH($D92,Data!$CG:$CG,0)-1,MATCH($E92&amp;"/"&amp;AD$1,Data!$1:$1,0)-1))=TRUE,"",IF(OFFSET(Data!$A$1,MATCH($D92,Data!$CG:$CG,0)-1,MATCH($E92&amp;"/"&amp;AD$1,Data!$1:$1,0)-1)=0,"",OFFSET(Data!$A$1,MATCH($D92,Data!$CG:$CG,0)-1,MATCH($E92&amp;"/"&amp;AD$1,Data!$1:$1,0)-1)))</f>
        <v/>
      </c>
      <c r="AE92" s="252" t="str">
        <f ca="1">IF(ISERROR(OFFSET(Data!$A$1,MATCH($D92,Data!$CG:$CG,0)-1,MATCH($E92&amp;"/"&amp;AE$1,Data!$1:$1,0)-1))=TRUE,"",IF(OFFSET(Data!$A$1,MATCH($D92,Data!$CG:$CG,0)-1,MATCH($E92&amp;"/"&amp;AE$1,Data!$1:$1,0)-1)=0,"",OFFSET(Data!$A$1,MATCH($D92,Data!$CG:$CG,0)-1,MATCH($E92&amp;"/"&amp;AE$1,Data!$1:$1,0)-1)))</f>
        <v/>
      </c>
      <c r="AF92" s="253" t="str">
        <f ca="1">IF(ISERROR(OFFSET(Data!$A$1,MATCH($D92,Data!$CG:$CG,0)-1,MATCH($E92&amp;"/"&amp;AF$1,Data!$1:$1,0)-1))=TRUE,"",IF(OFFSET(Data!$A$1,MATCH($D92,Data!$CG:$CG,0)-1,MATCH($E92&amp;"/"&amp;AF$1,Data!$1:$1,0)-1)=0,"",OFFSET(Data!$A$1,MATCH($D92,Data!$CG:$CG,0)-1,MATCH($E92&amp;"/"&amp;AF$1,Data!$1:$1,0)-1)))</f>
        <v/>
      </c>
      <c r="AG92" s="188">
        <f t="shared" ca="1" si="5"/>
        <v>0</v>
      </c>
      <c r="AH92" s="208">
        <f ca="1">SUM(AG89:AG92)</f>
        <v>103</v>
      </c>
    </row>
    <row r="93" spans="1:34" ht="15.75" hidden="1" customHeight="1" thickBot="1" x14ac:dyDescent="0.3">
      <c r="A93" s="447"/>
      <c r="B93" s="470"/>
      <c r="C93" s="473"/>
      <c r="D93" s="52" t="str">
        <f>IF(C93&lt;&gt;"",C93,D92)</f>
        <v>Thomas Kremser</v>
      </c>
      <c r="E93" s="53" t="s">
        <v>25</v>
      </c>
      <c r="F93" s="255" t="str">
        <f ca="1">IF(ISERROR(OFFSET(Data!$A$1,MATCH($D93,Data!$CG:$CG,0)-1,MATCH($E93&amp;"/"&amp;F$1,Data!$1:$1,0)-1))=TRUE,"",IF(OFFSET(Data!$A$1,MATCH($D93,Data!$CG:$CG,0)-1,MATCH($E93&amp;"/"&amp;F$1,Data!$1:$1,0)-1)=0,"",OFFSET(Data!$A$1,MATCH($D93,Data!$CG:$CG,0)-1,MATCH($E93&amp;"/"&amp;F$1,Data!$1:$1,0)-1)))</f>
        <v/>
      </c>
      <c r="G93" s="256" t="str">
        <f ca="1">IF(ISERROR(OFFSET(Data!$A$1,MATCH($D93,Data!$CG:$CG,0)-1,MATCH($E93&amp;"/"&amp;G$1,Data!$1:$1,0)-1))=TRUE,"",IF(OFFSET(Data!$A$1,MATCH($D93,Data!$CG:$CG,0)-1,MATCH($E93&amp;"/"&amp;G$1,Data!$1:$1,0)-1)=0,"",OFFSET(Data!$A$1,MATCH($D93,Data!$CG:$CG,0)-1,MATCH($E93&amp;"/"&amp;G$1,Data!$1:$1,0)-1)))</f>
        <v/>
      </c>
      <c r="H93" s="256" t="str">
        <f ca="1">IF(ISERROR(OFFSET(Data!$A$1,MATCH($D93,Data!$CG:$CG,0)-1,MATCH($E93&amp;"/"&amp;H$1,Data!$1:$1,0)-1))=TRUE,"",IF(OFFSET(Data!$A$1,MATCH($D93,Data!$CG:$CG,0)-1,MATCH($E93&amp;"/"&amp;H$1,Data!$1:$1,0)-1)=0,"",OFFSET(Data!$A$1,MATCH($D93,Data!$CG:$CG,0)-1,MATCH($E93&amp;"/"&amp;H$1,Data!$1:$1,0)-1)))</f>
        <v/>
      </c>
      <c r="I93" s="256" t="str">
        <f ca="1">IF(ISERROR(OFFSET(Data!$A$1,MATCH($D93,Data!$CG:$CG,0)-1,MATCH($E93&amp;"/"&amp;I$1,Data!$1:$1,0)-1))=TRUE,"",IF(OFFSET(Data!$A$1,MATCH($D93,Data!$CG:$CG,0)-1,MATCH($E93&amp;"/"&amp;I$1,Data!$1:$1,0)-1)=0,"",OFFSET(Data!$A$1,MATCH($D93,Data!$CG:$CG,0)-1,MATCH($E93&amp;"/"&amp;I$1,Data!$1:$1,0)-1)))</f>
        <v/>
      </c>
      <c r="J93" s="256" t="str">
        <f ca="1">IF(ISERROR(OFFSET(Data!$A$1,MATCH($D93,Data!$CG:$CG,0)-1,MATCH($E93&amp;"/"&amp;J$1,Data!$1:$1,0)-1))=TRUE,"",IF(OFFSET(Data!$A$1,MATCH($D93,Data!$CG:$CG,0)-1,MATCH($E93&amp;"/"&amp;J$1,Data!$1:$1,0)-1)=0,"",OFFSET(Data!$A$1,MATCH($D93,Data!$CG:$CG,0)-1,MATCH($E93&amp;"/"&amp;J$1,Data!$1:$1,0)-1)))</f>
        <v/>
      </c>
      <c r="K93" s="256" t="str">
        <f ca="1">IF(ISERROR(OFFSET(Data!$A$1,MATCH($D93,Data!$CG:$CG,0)-1,MATCH($E93&amp;"/"&amp;K$1,Data!$1:$1,0)-1))=TRUE,"",IF(OFFSET(Data!$A$1,MATCH($D93,Data!$CG:$CG,0)-1,MATCH($E93&amp;"/"&amp;K$1,Data!$1:$1,0)-1)=0,"",OFFSET(Data!$A$1,MATCH($D93,Data!$CG:$CG,0)-1,MATCH($E93&amp;"/"&amp;K$1,Data!$1:$1,0)-1)))</f>
        <v/>
      </c>
      <c r="L93" s="256" t="str">
        <f ca="1">IF(ISERROR(OFFSET(Data!$A$1,MATCH($D93,Data!$CG:$CG,0)-1,MATCH($E93&amp;"/"&amp;L$1,Data!$1:$1,0)-1))=TRUE,"",IF(OFFSET(Data!$A$1,MATCH($D93,Data!$CG:$CG,0)-1,MATCH($E93&amp;"/"&amp;L$1,Data!$1:$1,0)-1)=0,"",OFFSET(Data!$A$1,MATCH($D93,Data!$CG:$CG,0)-1,MATCH($E93&amp;"/"&amp;L$1,Data!$1:$1,0)-1)))</f>
        <v/>
      </c>
      <c r="M93" s="256" t="str">
        <f ca="1">IF(ISERROR(OFFSET(Data!$A$1,MATCH($D93,Data!$CG:$CG,0)-1,MATCH($E93&amp;"/"&amp;M$1,Data!$1:$1,0)-1))=TRUE,"",IF(OFFSET(Data!$A$1,MATCH($D93,Data!$CG:$CG,0)-1,MATCH($E93&amp;"/"&amp;M$1,Data!$1:$1,0)-1)=0,"",OFFSET(Data!$A$1,MATCH($D93,Data!$CG:$CG,0)-1,MATCH($E93&amp;"/"&amp;M$1,Data!$1:$1,0)-1)))</f>
        <v/>
      </c>
      <c r="N93" s="256" t="str">
        <f ca="1">IF(ISERROR(OFFSET(Data!$A$1,MATCH($D93,Data!$CG:$CG,0)-1,MATCH($E93&amp;"/"&amp;N$1,Data!$1:$1,0)-1))=TRUE,"",IF(OFFSET(Data!$A$1,MATCH($D93,Data!$CG:$CG,0)-1,MATCH($E93&amp;"/"&amp;N$1,Data!$1:$1,0)-1)=0,"",OFFSET(Data!$A$1,MATCH($D93,Data!$CG:$CG,0)-1,MATCH($E93&amp;"/"&amp;N$1,Data!$1:$1,0)-1)))</f>
        <v/>
      </c>
      <c r="O93" s="256" t="str">
        <f ca="1">IF(ISERROR(OFFSET(Data!$A$1,MATCH($D93,Data!$CG:$CG,0)-1,MATCH($E93&amp;"/"&amp;O$1,Data!$1:$1,0)-1))=TRUE,"",IF(OFFSET(Data!$A$1,MATCH($D93,Data!$CG:$CG,0)-1,MATCH($E93&amp;"/"&amp;O$1,Data!$1:$1,0)-1)=0,"",OFFSET(Data!$A$1,MATCH($D93,Data!$CG:$CG,0)-1,MATCH($E93&amp;"/"&amp;O$1,Data!$1:$1,0)-1)))</f>
        <v/>
      </c>
      <c r="P93" s="256" t="str">
        <f ca="1">IF(ISERROR(OFFSET(Data!$A$1,MATCH($D93,Data!$CG:$CG,0)-1,MATCH($E93&amp;"/"&amp;P$1,Data!$1:$1,0)-1))=TRUE,"",IF(OFFSET(Data!$A$1,MATCH($D93,Data!$CG:$CG,0)-1,MATCH($E93&amp;"/"&amp;P$1,Data!$1:$1,0)-1)=0,"",OFFSET(Data!$A$1,MATCH($D93,Data!$CG:$CG,0)-1,MATCH($E93&amp;"/"&amp;P$1,Data!$1:$1,0)-1)))</f>
        <v/>
      </c>
      <c r="Q93" s="256" t="str">
        <f ca="1">IF(ISERROR(OFFSET(Data!$A$1,MATCH($D93,Data!$CG:$CG,0)-1,MATCH($E93&amp;"/"&amp;Q$1,Data!$1:$1,0)-1))=TRUE,"",IF(OFFSET(Data!$A$1,MATCH($D93,Data!$CG:$CG,0)-1,MATCH($E93&amp;"/"&amp;Q$1,Data!$1:$1,0)-1)=0,"",OFFSET(Data!$A$1,MATCH($D93,Data!$CG:$CG,0)-1,MATCH($E93&amp;"/"&amp;Q$1,Data!$1:$1,0)-1)))</f>
        <v/>
      </c>
      <c r="R93" s="256" t="str">
        <f ca="1">IF(ISERROR(OFFSET(Data!$A$1,MATCH($D93,Data!$CG:$CG,0)-1,MATCH($E93&amp;"/"&amp;R$1,Data!$1:$1,0)-1))=TRUE,"",IF(OFFSET(Data!$A$1,MATCH($D93,Data!$CG:$CG,0)-1,MATCH($E93&amp;"/"&amp;R$1,Data!$1:$1,0)-1)=0,"",OFFSET(Data!$A$1,MATCH($D93,Data!$CG:$CG,0)-1,MATCH($E93&amp;"/"&amp;R$1,Data!$1:$1,0)-1)))</f>
        <v/>
      </c>
      <c r="S93" s="256" t="str">
        <f ca="1">IF(ISERROR(OFFSET(Data!$A$1,MATCH($D93,Data!$CG:$CG,0)-1,MATCH($E93&amp;"/"&amp;S$1,Data!$1:$1,0)-1))=TRUE,"",IF(OFFSET(Data!$A$1,MATCH($D93,Data!$CG:$CG,0)-1,MATCH($E93&amp;"/"&amp;S$1,Data!$1:$1,0)-1)=0,"",OFFSET(Data!$A$1,MATCH($D93,Data!$CG:$CG,0)-1,MATCH($E93&amp;"/"&amp;S$1,Data!$1:$1,0)-1)))</f>
        <v/>
      </c>
      <c r="T93" s="256" t="str">
        <f ca="1">IF(ISERROR(OFFSET(Data!$A$1,MATCH($D93,Data!$CG:$CG,0)-1,MATCH($E93&amp;"/"&amp;T$1,Data!$1:$1,0)-1))=TRUE,"",IF(OFFSET(Data!$A$1,MATCH($D93,Data!$CG:$CG,0)-1,MATCH($E93&amp;"/"&amp;T$1,Data!$1:$1,0)-1)=0,"",OFFSET(Data!$A$1,MATCH($D93,Data!$CG:$CG,0)-1,MATCH($E93&amp;"/"&amp;T$1,Data!$1:$1,0)-1)))</f>
        <v/>
      </c>
      <c r="U93" s="256" t="str">
        <f ca="1">IF(ISERROR(OFFSET(Data!$A$1,MATCH($D93,Data!$CG:$CG,0)-1,MATCH($E93&amp;"/"&amp;U$1,Data!$1:$1,0)-1))=TRUE,"",IF(OFFSET(Data!$A$1,MATCH($D93,Data!$CG:$CG,0)-1,MATCH($E93&amp;"/"&amp;U$1,Data!$1:$1,0)-1)=0,"",OFFSET(Data!$A$1,MATCH($D93,Data!$CG:$CG,0)-1,MATCH($E93&amp;"/"&amp;U$1,Data!$1:$1,0)-1)))</f>
        <v/>
      </c>
      <c r="V93" s="256" t="str">
        <f ca="1">IF(ISERROR(OFFSET(Data!$A$1,MATCH($D93,Data!$CG:$CG,0)-1,MATCH($E93&amp;"/"&amp;V$1,Data!$1:$1,0)-1))=TRUE,"",IF(OFFSET(Data!$A$1,MATCH($D93,Data!$CG:$CG,0)-1,MATCH($E93&amp;"/"&amp;V$1,Data!$1:$1,0)-1)=0,"",OFFSET(Data!$A$1,MATCH($D93,Data!$CG:$CG,0)-1,MATCH($E93&amp;"/"&amp;V$1,Data!$1:$1,0)-1)))</f>
        <v/>
      </c>
      <c r="W93" s="257" t="str">
        <f ca="1">IF(ISERROR(OFFSET(Data!$A$1,MATCH($D93,Data!$CG:$CG,0)-1,MATCH($E93&amp;"/"&amp;W$1,Data!$1:$1,0)-1))=TRUE,"",IF(OFFSET(Data!$A$1,MATCH($D93,Data!$CG:$CG,0)-1,MATCH($E93&amp;"/"&amp;W$1,Data!$1:$1,0)-1)=0,"",OFFSET(Data!$A$1,MATCH($D93,Data!$CG:$CG,0)-1,MATCH($E93&amp;"/"&amp;W$1,Data!$1:$1,0)-1)))</f>
        <v/>
      </c>
      <c r="X93" s="256" t="str">
        <f ca="1">IF(ISERROR(OFFSET(Data!$A$1,MATCH($D93,Data!$CG:$CG,0)-1,MATCH($E93&amp;"/"&amp;X$1,Data!$1:$1,0)-1))=TRUE,"",IF(OFFSET(Data!$A$1,MATCH($D93,Data!$CG:$CG,0)-1,MATCH($E93&amp;"/"&amp;X$1,Data!$1:$1,0)-1)=0,"",OFFSET(Data!$A$1,MATCH($D93,Data!$CG:$CG,0)-1,MATCH($E93&amp;"/"&amp;X$1,Data!$1:$1,0)-1)))</f>
        <v/>
      </c>
      <c r="Y93" s="256" t="str">
        <f ca="1">IF(ISERROR(OFFSET(Data!$A$1,MATCH($D93,Data!$CG:$CG,0)-1,MATCH($E93&amp;"/"&amp;Y$1,Data!$1:$1,0)-1))=TRUE,"",IF(OFFSET(Data!$A$1,MATCH($D93,Data!$CG:$CG,0)-1,MATCH($E93&amp;"/"&amp;Y$1,Data!$1:$1,0)-1)=0,"",OFFSET(Data!$A$1,MATCH($D93,Data!$CG:$CG,0)-1,MATCH($E93&amp;"/"&amp;Y$1,Data!$1:$1,0)-1)))</f>
        <v/>
      </c>
      <c r="Z93" s="256" t="str">
        <f ca="1">IF(ISERROR(OFFSET(Data!$A$1,MATCH($D93,Data!$CG:$CG,0)-1,MATCH($E93&amp;"/"&amp;Z$1,Data!$1:$1,0)-1))=TRUE,"",IF(OFFSET(Data!$A$1,MATCH($D93,Data!$CG:$CG,0)-1,MATCH($E93&amp;"/"&amp;Z$1,Data!$1:$1,0)-1)=0,"",OFFSET(Data!$A$1,MATCH($D93,Data!$CG:$CG,0)-1,MATCH($E93&amp;"/"&amp;Z$1,Data!$1:$1,0)-1)))</f>
        <v/>
      </c>
      <c r="AA93" s="256" t="str">
        <f ca="1">IF(ISERROR(OFFSET(Data!$A$1,MATCH($D93,Data!$CG:$CG,0)-1,MATCH($E93&amp;"/"&amp;AA$1,Data!$1:$1,0)-1))=TRUE,"",IF(OFFSET(Data!$A$1,MATCH($D93,Data!$CG:$CG,0)-1,MATCH($E93&amp;"/"&amp;AA$1,Data!$1:$1,0)-1)=0,"",OFFSET(Data!$A$1,MATCH($D93,Data!$CG:$CG,0)-1,MATCH($E93&amp;"/"&amp;AA$1,Data!$1:$1,0)-1)))</f>
        <v/>
      </c>
      <c r="AB93" s="256" t="str">
        <f ca="1">IF(ISERROR(OFFSET(Data!$A$1,MATCH($D93,Data!$CG:$CG,0)-1,MATCH($E93&amp;"/"&amp;AB$1,Data!$1:$1,0)-1))=TRUE,"",IF(OFFSET(Data!$A$1,MATCH($D93,Data!$CG:$CG,0)-1,MATCH($E93&amp;"/"&amp;AB$1,Data!$1:$1,0)-1)=0,"",OFFSET(Data!$A$1,MATCH($D93,Data!$CG:$CG,0)-1,MATCH($E93&amp;"/"&amp;AB$1,Data!$1:$1,0)-1)))</f>
        <v/>
      </c>
      <c r="AC93" s="256" t="str">
        <f ca="1">IF(ISERROR(OFFSET(Data!$A$1,MATCH($D93,Data!$CG:$CG,0)-1,MATCH($E93&amp;"/"&amp;AC$1,Data!$1:$1,0)-1))=TRUE,"",IF(OFFSET(Data!$A$1,MATCH($D93,Data!$CG:$CG,0)-1,MATCH($E93&amp;"/"&amp;AC$1,Data!$1:$1,0)-1)=0,"",OFFSET(Data!$A$1,MATCH($D93,Data!$CG:$CG,0)-1,MATCH($E93&amp;"/"&amp;AC$1,Data!$1:$1,0)-1)))</f>
        <v/>
      </c>
      <c r="AD93" s="256" t="str">
        <f ca="1">IF(ISERROR(OFFSET(Data!$A$1,MATCH($D93,Data!$CG:$CG,0)-1,MATCH($E93&amp;"/"&amp;AD$1,Data!$1:$1,0)-1))=TRUE,"",IF(OFFSET(Data!$A$1,MATCH($D93,Data!$CG:$CG,0)-1,MATCH($E93&amp;"/"&amp;AD$1,Data!$1:$1,0)-1)=0,"",OFFSET(Data!$A$1,MATCH($D93,Data!$CG:$CG,0)-1,MATCH($E93&amp;"/"&amp;AD$1,Data!$1:$1,0)-1)))</f>
        <v/>
      </c>
      <c r="AE93" s="256" t="str">
        <f ca="1">IF(ISERROR(OFFSET(Data!$A$1,MATCH($D93,Data!$CG:$CG,0)-1,MATCH($E93&amp;"/"&amp;AE$1,Data!$1:$1,0)-1))=TRUE,"",IF(OFFSET(Data!$A$1,MATCH($D93,Data!$CG:$CG,0)-1,MATCH($E93&amp;"/"&amp;AE$1,Data!$1:$1,0)-1)=0,"",OFFSET(Data!$A$1,MATCH($D93,Data!$CG:$CG,0)-1,MATCH($E93&amp;"/"&amp;AE$1,Data!$1:$1,0)-1)))</f>
        <v/>
      </c>
      <c r="AF93" s="258" t="str">
        <f ca="1">IF(ISERROR(OFFSET(Data!$A$1,MATCH($D93,Data!$CG:$CG,0)-1,MATCH($E93&amp;"/"&amp;AF$1,Data!$1:$1,0)-1))=TRUE,"",IF(OFFSET(Data!$A$1,MATCH($D93,Data!$CG:$CG,0)-1,MATCH($E93&amp;"/"&amp;AF$1,Data!$1:$1,0)-1)=0,"",OFFSET(Data!$A$1,MATCH($D93,Data!$CG:$CG,0)-1,MATCH($E93&amp;"/"&amp;AF$1,Data!$1:$1,0)-1)))</f>
        <v/>
      </c>
      <c r="AG93" s="197">
        <f t="shared" ca="1" si="5"/>
        <v>0</v>
      </c>
      <c r="AH93" s="209">
        <f ca="1">SUM(AG89:AG93)</f>
        <v>103</v>
      </c>
    </row>
    <row r="94" spans="1:34" ht="15" customHeight="1" x14ac:dyDescent="0.25">
      <c r="A94" s="445">
        <v>18</v>
      </c>
      <c r="B94" s="468">
        <f>INDEX(Data!CI:CI,MATCH("M"&amp;A94,Data!A:A,0))</f>
        <v>18</v>
      </c>
      <c r="C94" s="471" t="str">
        <f>INDEX(Data!CG:CG,MATCH("M"&amp;A94,Data!A:A,0))</f>
        <v>Ousama El Nabriss</v>
      </c>
      <c r="D94" s="48" t="str">
        <f>IF(C94&lt;&gt;"",C94,#REF!)</f>
        <v>Ousama El Nabriss</v>
      </c>
      <c r="E94" s="49" t="s">
        <v>21</v>
      </c>
      <c r="F94" s="262">
        <f ca="1">IF(ISERROR(OFFSET(Data!$A$1,MATCH($D94,Data!$CG:$CG,0)-1,MATCH($E94&amp;"/"&amp;F$1,Data!$1:$1,0)-1))=TRUE,"",IF(OFFSET(Data!$A$1,MATCH($D94,Data!$CG:$CG,0)-1,MATCH($E94&amp;"/"&amp;F$1,Data!$1:$1,0)-1)=0,"",OFFSET(Data!$A$1,MATCH($D94,Data!$CG:$CG,0)-1,MATCH($E94&amp;"/"&amp;F$1,Data!$1:$1,0)-1)))</f>
        <v>5</v>
      </c>
      <c r="G94" s="246">
        <f ca="1">IF(ISERROR(OFFSET(Data!$A$1,MATCH($D94,Data!$CG:$CG,0)-1,MATCH($E94&amp;"/"&amp;G$1,Data!$1:$1,0)-1))=TRUE,"",IF(OFFSET(Data!$A$1,MATCH($D94,Data!$CG:$CG,0)-1,MATCH($E94&amp;"/"&amp;G$1,Data!$1:$1,0)-1)=0,"",OFFSET(Data!$A$1,MATCH($D94,Data!$CG:$CG,0)-1,MATCH($E94&amp;"/"&amp;G$1,Data!$1:$1,0)-1)))</f>
        <v>3</v>
      </c>
      <c r="H94" s="246">
        <f ca="1">IF(ISERROR(OFFSET(Data!$A$1,MATCH($D94,Data!$CG:$CG,0)-1,MATCH($E94&amp;"/"&amp;H$1,Data!$1:$1,0)-1))=TRUE,"",IF(OFFSET(Data!$A$1,MATCH($D94,Data!$CG:$CG,0)-1,MATCH($E94&amp;"/"&amp;H$1,Data!$1:$1,0)-1)=0,"",OFFSET(Data!$A$1,MATCH($D94,Data!$CG:$CG,0)-1,MATCH($E94&amp;"/"&amp;H$1,Data!$1:$1,0)-1)))</f>
        <v>3</v>
      </c>
      <c r="I94" s="266">
        <f ca="1">IF(ISERROR(OFFSET(Data!$A$1,MATCH($D94,Data!$CG:$CG,0)-1,MATCH($E94&amp;"/"&amp;I$1,Data!$1:$1,0)-1))=TRUE,"",IF(OFFSET(Data!$A$1,MATCH($D94,Data!$CG:$CG,0)-1,MATCH($E94&amp;"/"&amp;I$1,Data!$1:$1,0)-1)=0,"",OFFSET(Data!$A$1,MATCH($D94,Data!$CG:$CG,0)-1,MATCH($E94&amp;"/"&amp;I$1,Data!$1:$1,0)-1)))</f>
        <v>2</v>
      </c>
      <c r="J94" s="263">
        <f ca="1">IF(ISERROR(OFFSET(Data!$A$1,MATCH($D94,Data!$CG:$CG,0)-1,MATCH($E94&amp;"/"&amp;J$1,Data!$1:$1,0)-1))=TRUE,"",IF(OFFSET(Data!$A$1,MATCH($D94,Data!$CG:$CG,0)-1,MATCH($E94&amp;"/"&amp;J$1,Data!$1:$1,0)-1)=0,"",OFFSET(Data!$A$1,MATCH($D94,Data!$CG:$CG,0)-1,MATCH($E94&amp;"/"&amp;J$1,Data!$1:$1,0)-1)))</f>
        <v>6</v>
      </c>
      <c r="K94" s="260">
        <f ca="1">IF(ISERROR(OFFSET(Data!$A$1,MATCH($D94,Data!$CG:$CG,0)-1,MATCH($E94&amp;"/"&amp;K$1,Data!$1:$1,0)-1))=TRUE,"",IF(OFFSET(Data!$A$1,MATCH($D94,Data!$CG:$CG,0)-1,MATCH($E94&amp;"/"&amp;K$1,Data!$1:$1,0)-1)=0,"",OFFSET(Data!$A$1,MATCH($D94,Data!$CG:$CG,0)-1,MATCH($E94&amp;"/"&amp;K$1,Data!$1:$1,0)-1)))</f>
        <v>4</v>
      </c>
      <c r="L94" s="260">
        <f ca="1">IF(ISERROR(OFFSET(Data!$A$1,MATCH($D94,Data!$CG:$CG,0)-1,MATCH($E94&amp;"/"&amp;L$1,Data!$1:$1,0)-1))=TRUE,"",IF(OFFSET(Data!$A$1,MATCH($D94,Data!$CG:$CG,0)-1,MATCH($E94&amp;"/"&amp;L$1,Data!$1:$1,0)-1)=0,"",OFFSET(Data!$A$1,MATCH($D94,Data!$CG:$CG,0)-1,MATCH($E94&amp;"/"&amp;L$1,Data!$1:$1,0)-1)))</f>
        <v>4</v>
      </c>
      <c r="M94" s="246">
        <f ca="1">IF(ISERROR(OFFSET(Data!$A$1,MATCH($D94,Data!$CG:$CG,0)-1,MATCH($E94&amp;"/"&amp;M$1,Data!$1:$1,0)-1))=TRUE,"",IF(OFFSET(Data!$A$1,MATCH($D94,Data!$CG:$CG,0)-1,MATCH($E94&amp;"/"&amp;M$1,Data!$1:$1,0)-1)=0,"",OFFSET(Data!$A$1,MATCH($D94,Data!$CG:$CG,0)-1,MATCH($E94&amp;"/"&amp;M$1,Data!$1:$1,0)-1)))</f>
        <v>3</v>
      </c>
      <c r="N94" s="260">
        <f ca="1">IF(ISERROR(OFFSET(Data!$A$1,MATCH($D94,Data!$CG:$CG,0)-1,MATCH($E94&amp;"/"&amp;N$1,Data!$1:$1,0)-1))=TRUE,"",IF(OFFSET(Data!$A$1,MATCH($D94,Data!$CG:$CG,0)-1,MATCH($E94&amp;"/"&amp;N$1,Data!$1:$1,0)-1)=0,"",OFFSET(Data!$A$1,MATCH($D94,Data!$CG:$CG,0)-1,MATCH($E94&amp;"/"&amp;N$1,Data!$1:$1,0)-1)))</f>
        <v>5</v>
      </c>
      <c r="O94" s="260">
        <f ca="1">IF(ISERROR(OFFSET(Data!$A$1,MATCH($D94,Data!$CG:$CG,0)-1,MATCH($E94&amp;"/"&amp;O$1,Data!$1:$1,0)-1))=TRUE,"",IF(OFFSET(Data!$A$1,MATCH($D94,Data!$CG:$CG,0)-1,MATCH($E94&amp;"/"&amp;O$1,Data!$1:$1,0)-1)=0,"",OFFSET(Data!$A$1,MATCH($D94,Data!$CG:$CG,0)-1,MATCH($E94&amp;"/"&amp;O$1,Data!$1:$1,0)-1)))</f>
        <v>4</v>
      </c>
      <c r="P94" s="260">
        <f ca="1">IF(ISERROR(OFFSET(Data!$A$1,MATCH($D94,Data!$CG:$CG,0)-1,MATCH($E94&amp;"/"&amp;P$1,Data!$1:$1,0)-1))=TRUE,"",IF(OFFSET(Data!$A$1,MATCH($D94,Data!$CG:$CG,0)-1,MATCH($E94&amp;"/"&amp;P$1,Data!$1:$1,0)-1)=0,"",OFFSET(Data!$A$1,MATCH($D94,Data!$CG:$CG,0)-1,MATCH($E94&amp;"/"&amp;P$1,Data!$1:$1,0)-1)))</f>
        <v>4</v>
      </c>
      <c r="Q94" s="263">
        <f ca="1">IF(ISERROR(OFFSET(Data!$A$1,MATCH($D94,Data!$CG:$CG,0)-1,MATCH($E94&amp;"/"&amp;Q$1,Data!$1:$1,0)-1))=TRUE,"",IF(OFFSET(Data!$A$1,MATCH($D94,Data!$CG:$CG,0)-1,MATCH($E94&amp;"/"&amp;Q$1,Data!$1:$1,0)-1)=0,"",OFFSET(Data!$A$1,MATCH($D94,Data!$CG:$CG,0)-1,MATCH($E94&amp;"/"&amp;Q$1,Data!$1:$1,0)-1)))</f>
        <v>5</v>
      </c>
      <c r="R94" s="263">
        <f ca="1">IF(ISERROR(OFFSET(Data!$A$1,MATCH($D94,Data!$CG:$CG,0)-1,MATCH($E94&amp;"/"&amp;R$1,Data!$1:$1,0)-1))=TRUE,"",IF(OFFSET(Data!$A$1,MATCH($D94,Data!$CG:$CG,0)-1,MATCH($E94&amp;"/"&amp;R$1,Data!$1:$1,0)-1)=0,"",OFFSET(Data!$A$1,MATCH($D94,Data!$CG:$CG,0)-1,MATCH($E94&amp;"/"&amp;R$1,Data!$1:$1,0)-1)))</f>
        <v>6</v>
      </c>
      <c r="S94" s="250" t="str">
        <f ca="1">IF(ISERROR(OFFSET(Data!$A$1,MATCH($D94,Data!$CG:$CG,0)-1,MATCH($E94&amp;"/"&amp;S$1,Data!$1:$1,0)-1))=TRUE,"",IF(OFFSET(Data!$A$1,MATCH($D94,Data!$CG:$CG,0)-1,MATCH($E94&amp;"/"&amp;S$1,Data!$1:$1,0)-1)=0,"",OFFSET(Data!$A$1,MATCH($D94,Data!$CG:$CG,0)-1,MATCH($E94&amp;"/"&amp;S$1,Data!$1:$1,0)-1)))</f>
        <v/>
      </c>
      <c r="T94" s="250" t="str">
        <f ca="1">IF(ISERROR(OFFSET(Data!$A$1,MATCH($D94,Data!$CG:$CG,0)-1,MATCH($E94&amp;"/"&amp;T$1,Data!$1:$1,0)-1))=TRUE,"",IF(OFFSET(Data!$A$1,MATCH($D94,Data!$CG:$CG,0)-1,MATCH($E94&amp;"/"&amp;T$1,Data!$1:$1,0)-1)=0,"",OFFSET(Data!$A$1,MATCH($D94,Data!$CG:$CG,0)-1,MATCH($E94&amp;"/"&amp;T$1,Data!$1:$1,0)-1)))</f>
        <v/>
      </c>
      <c r="U94" s="250" t="str">
        <f ca="1">IF(ISERROR(OFFSET(Data!$A$1,MATCH($D94,Data!$CG:$CG,0)-1,MATCH($E94&amp;"/"&amp;U$1,Data!$1:$1,0)-1))=TRUE,"",IF(OFFSET(Data!$A$1,MATCH($D94,Data!$CG:$CG,0)-1,MATCH($E94&amp;"/"&amp;U$1,Data!$1:$1,0)-1)=0,"",OFFSET(Data!$A$1,MATCH($D94,Data!$CG:$CG,0)-1,MATCH($E94&amp;"/"&amp;U$1,Data!$1:$1,0)-1)))</f>
        <v/>
      </c>
      <c r="V94" s="250" t="str">
        <f ca="1">IF(ISERROR(OFFSET(Data!$A$1,MATCH($D94,Data!$CG:$CG,0)-1,MATCH($E94&amp;"/"&amp;V$1,Data!$1:$1,0)-1))=TRUE,"",IF(OFFSET(Data!$A$1,MATCH($D94,Data!$CG:$CG,0)-1,MATCH($E94&amp;"/"&amp;V$1,Data!$1:$1,0)-1)=0,"",OFFSET(Data!$A$1,MATCH($D94,Data!$CG:$CG,0)-1,MATCH($E94&amp;"/"&amp;V$1,Data!$1:$1,0)-1)))</f>
        <v/>
      </c>
      <c r="W94" s="272" t="str">
        <f ca="1">IF(ISERROR(OFFSET(Data!$A$1,MATCH($D94,Data!$CG:$CG,0)-1,MATCH($E94&amp;"/"&amp;W$1,Data!$1:$1,0)-1))=TRUE,"",IF(OFFSET(Data!$A$1,MATCH($D94,Data!$CG:$CG,0)-1,MATCH($E94&amp;"/"&amp;W$1,Data!$1:$1,0)-1)=0,"",OFFSET(Data!$A$1,MATCH($D94,Data!$CG:$CG,0)-1,MATCH($E94&amp;"/"&amp;W$1,Data!$1:$1,0)-1)))</f>
        <v/>
      </c>
      <c r="X94" s="250" t="str">
        <f ca="1">IF(ISERROR(OFFSET(Data!$A$1,MATCH($D94,Data!$CG:$CG,0)-1,MATCH($E94&amp;"/"&amp;X$1,Data!$1:$1,0)-1))=TRUE,"",IF(OFFSET(Data!$A$1,MATCH($D94,Data!$CG:$CG,0)-1,MATCH($E94&amp;"/"&amp;X$1,Data!$1:$1,0)-1)=0,"",OFFSET(Data!$A$1,MATCH($D94,Data!$CG:$CG,0)-1,MATCH($E94&amp;"/"&amp;X$1,Data!$1:$1,0)-1)))</f>
        <v/>
      </c>
      <c r="Y94" s="250" t="str">
        <f ca="1">IF(ISERROR(OFFSET(Data!$A$1,MATCH($D94,Data!$CG:$CG,0)-1,MATCH($E94&amp;"/"&amp;Y$1,Data!$1:$1,0)-1))=TRUE,"",IF(OFFSET(Data!$A$1,MATCH($D94,Data!$CG:$CG,0)-1,MATCH($E94&amp;"/"&amp;Y$1,Data!$1:$1,0)-1)=0,"",OFFSET(Data!$A$1,MATCH($D94,Data!$CG:$CG,0)-1,MATCH($E94&amp;"/"&amp;Y$1,Data!$1:$1,0)-1)))</f>
        <v/>
      </c>
      <c r="Z94" s="250" t="str">
        <f ca="1">IF(ISERROR(OFFSET(Data!$A$1,MATCH($D94,Data!$CG:$CG,0)-1,MATCH($E94&amp;"/"&amp;Z$1,Data!$1:$1,0)-1))=TRUE,"",IF(OFFSET(Data!$A$1,MATCH($D94,Data!$CG:$CG,0)-1,MATCH($E94&amp;"/"&amp;Z$1,Data!$1:$1,0)-1)=0,"",OFFSET(Data!$A$1,MATCH($D94,Data!$CG:$CG,0)-1,MATCH($E94&amp;"/"&amp;Z$1,Data!$1:$1,0)-1)))</f>
        <v/>
      </c>
      <c r="AA94" s="250" t="str">
        <f ca="1">IF(ISERROR(OFFSET(Data!$A$1,MATCH($D94,Data!$CG:$CG,0)-1,MATCH($E94&amp;"/"&amp;AA$1,Data!$1:$1,0)-1))=TRUE,"",IF(OFFSET(Data!$A$1,MATCH($D94,Data!$CG:$CG,0)-1,MATCH($E94&amp;"/"&amp;AA$1,Data!$1:$1,0)-1)=0,"",OFFSET(Data!$A$1,MATCH($D94,Data!$CG:$CG,0)-1,MATCH($E94&amp;"/"&amp;AA$1,Data!$1:$1,0)-1)))</f>
        <v/>
      </c>
      <c r="AB94" s="250" t="str">
        <f ca="1">IF(ISERROR(OFFSET(Data!$A$1,MATCH($D94,Data!$CG:$CG,0)-1,MATCH($E94&amp;"/"&amp;AB$1,Data!$1:$1,0)-1))=TRUE,"",IF(OFFSET(Data!$A$1,MATCH($D94,Data!$CG:$CG,0)-1,MATCH($E94&amp;"/"&amp;AB$1,Data!$1:$1,0)-1)=0,"",OFFSET(Data!$A$1,MATCH($D94,Data!$CG:$CG,0)-1,MATCH($E94&amp;"/"&amp;AB$1,Data!$1:$1,0)-1)))</f>
        <v/>
      </c>
      <c r="AC94" s="250" t="str">
        <f ca="1">IF(ISERROR(OFFSET(Data!$A$1,MATCH($D94,Data!$CG:$CG,0)-1,MATCH($E94&amp;"/"&amp;AC$1,Data!$1:$1,0)-1))=TRUE,"",IF(OFFSET(Data!$A$1,MATCH($D94,Data!$CG:$CG,0)-1,MATCH($E94&amp;"/"&amp;AC$1,Data!$1:$1,0)-1)=0,"",OFFSET(Data!$A$1,MATCH($D94,Data!$CG:$CG,0)-1,MATCH($E94&amp;"/"&amp;AC$1,Data!$1:$1,0)-1)))</f>
        <v/>
      </c>
      <c r="AD94" s="250" t="str">
        <f ca="1">IF(ISERROR(OFFSET(Data!$A$1,MATCH($D94,Data!$CG:$CG,0)-1,MATCH($E94&amp;"/"&amp;AD$1,Data!$1:$1,0)-1))=TRUE,"",IF(OFFSET(Data!$A$1,MATCH($D94,Data!$CG:$CG,0)-1,MATCH($E94&amp;"/"&amp;AD$1,Data!$1:$1,0)-1)=0,"",OFFSET(Data!$A$1,MATCH($D94,Data!$CG:$CG,0)-1,MATCH($E94&amp;"/"&amp;AD$1,Data!$1:$1,0)-1)))</f>
        <v/>
      </c>
      <c r="AE94" s="250" t="str">
        <f ca="1">IF(ISERROR(OFFSET(Data!$A$1,MATCH($D94,Data!$CG:$CG,0)-1,MATCH($E94&amp;"/"&amp;AE$1,Data!$1:$1,0)-1))=TRUE,"",IF(OFFSET(Data!$A$1,MATCH($D94,Data!$CG:$CG,0)-1,MATCH($E94&amp;"/"&amp;AE$1,Data!$1:$1,0)-1)=0,"",OFFSET(Data!$A$1,MATCH($D94,Data!$CG:$CG,0)-1,MATCH($E94&amp;"/"&amp;AE$1,Data!$1:$1,0)-1)))</f>
        <v/>
      </c>
      <c r="AF94" s="251" t="str">
        <f ca="1">IF(ISERROR(OFFSET(Data!$A$1,MATCH($D94,Data!$CG:$CG,0)-1,MATCH($E94&amp;"/"&amp;AF$1,Data!$1:$1,0)-1))=TRUE,"",IF(OFFSET(Data!$A$1,MATCH($D94,Data!$CG:$CG,0)-1,MATCH($E94&amp;"/"&amp;AF$1,Data!$1:$1,0)-1)=0,"",OFFSET(Data!$A$1,MATCH($D94,Data!$CG:$CG,0)-1,MATCH($E94&amp;"/"&amp;AF$1,Data!$1:$1,0)-1)))</f>
        <v/>
      </c>
      <c r="AG94" s="206">
        <f t="shared" ca="1" si="5"/>
        <v>54</v>
      </c>
      <c r="AH94" s="207">
        <f ca="1">AG94</f>
        <v>54</v>
      </c>
    </row>
    <row r="95" spans="1:34" ht="15" customHeight="1" thickBot="1" x14ac:dyDescent="0.3">
      <c r="A95" s="446"/>
      <c r="B95" s="469"/>
      <c r="C95" s="472"/>
      <c r="D95" s="50" t="str">
        <f>IF(C95&lt;&gt;"",C95,D94)</f>
        <v>Ousama El Nabriss</v>
      </c>
      <c r="E95" s="51" t="s">
        <v>22</v>
      </c>
      <c r="F95" s="248">
        <f ca="1">IF(ISERROR(OFFSET(Data!$A$1,MATCH($D95,Data!$CG:$CG,0)-1,MATCH($E95&amp;"/"&amp;F$1,Data!$1:$1,0)-1))=TRUE,"",IF(OFFSET(Data!$A$1,MATCH($D95,Data!$CG:$CG,0)-1,MATCH($E95&amp;"/"&amp;F$1,Data!$1:$1,0)-1)=0,"",OFFSET(Data!$A$1,MATCH($D95,Data!$CG:$CG,0)-1,MATCH($E95&amp;"/"&amp;F$1,Data!$1:$1,0)-1)))</f>
        <v>3</v>
      </c>
      <c r="G95" s="261">
        <f ca="1">IF(ISERROR(OFFSET(Data!$A$1,MATCH($D95,Data!$CG:$CG,0)-1,MATCH($E95&amp;"/"&amp;G$1,Data!$1:$1,0)-1))=TRUE,"",IF(OFFSET(Data!$A$1,MATCH($D95,Data!$CG:$CG,0)-1,MATCH($E95&amp;"/"&amp;G$1,Data!$1:$1,0)-1)=0,"",OFFSET(Data!$A$1,MATCH($D95,Data!$CG:$CG,0)-1,MATCH($E95&amp;"/"&amp;G$1,Data!$1:$1,0)-1)))</f>
        <v>4</v>
      </c>
      <c r="H95" s="261">
        <f ca="1">IF(ISERROR(OFFSET(Data!$A$1,MATCH($D95,Data!$CG:$CG,0)-1,MATCH($E95&amp;"/"&amp;H$1,Data!$1:$1,0)-1))=TRUE,"",IF(OFFSET(Data!$A$1,MATCH($D95,Data!$CG:$CG,0)-1,MATCH($E95&amp;"/"&amp;H$1,Data!$1:$1,0)-1)=0,"",OFFSET(Data!$A$1,MATCH($D95,Data!$CG:$CG,0)-1,MATCH($E95&amp;"/"&amp;H$1,Data!$1:$1,0)-1)))</f>
        <v>4</v>
      </c>
      <c r="I95" s="249">
        <f ca="1">IF(ISERROR(OFFSET(Data!$A$1,MATCH($D95,Data!$CG:$CG,0)-1,MATCH($E95&amp;"/"&amp;I$1,Data!$1:$1,0)-1))=TRUE,"",IF(OFFSET(Data!$A$1,MATCH($D95,Data!$CG:$CG,0)-1,MATCH($E95&amp;"/"&amp;I$1,Data!$1:$1,0)-1)=0,"",OFFSET(Data!$A$1,MATCH($D95,Data!$CG:$CG,0)-1,MATCH($E95&amp;"/"&amp;I$1,Data!$1:$1,0)-1)))</f>
        <v>3</v>
      </c>
      <c r="J95" s="261">
        <f ca="1">IF(ISERROR(OFFSET(Data!$A$1,MATCH($D95,Data!$CG:$CG,0)-1,MATCH($E95&amp;"/"&amp;J$1,Data!$1:$1,0)-1))=TRUE,"",IF(OFFSET(Data!$A$1,MATCH($D95,Data!$CG:$CG,0)-1,MATCH($E95&amp;"/"&amp;J$1,Data!$1:$1,0)-1)=0,"",OFFSET(Data!$A$1,MATCH($D95,Data!$CG:$CG,0)-1,MATCH($E95&amp;"/"&amp;J$1,Data!$1:$1,0)-1)))</f>
        <v>4</v>
      </c>
      <c r="K95" s="249">
        <f ca="1">IF(ISERROR(OFFSET(Data!$A$1,MATCH($D95,Data!$CG:$CG,0)-1,MATCH($E95&amp;"/"&amp;K$1,Data!$1:$1,0)-1))=TRUE,"",IF(OFFSET(Data!$A$1,MATCH($D95,Data!$CG:$CG,0)-1,MATCH($E95&amp;"/"&amp;K$1,Data!$1:$1,0)-1)=0,"",OFFSET(Data!$A$1,MATCH($D95,Data!$CG:$CG,0)-1,MATCH($E95&amp;"/"&amp;K$1,Data!$1:$1,0)-1)))</f>
        <v>3</v>
      </c>
      <c r="L95" s="249">
        <f ca="1">IF(ISERROR(OFFSET(Data!$A$1,MATCH($D95,Data!$CG:$CG,0)-1,MATCH($E95&amp;"/"&amp;L$1,Data!$1:$1,0)-1))=TRUE,"",IF(OFFSET(Data!$A$1,MATCH($D95,Data!$CG:$CG,0)-1,MATCH($E95&amp;"/"&amp;L$1,Data!$1:$1,0)-1)=0,"",OFFSET(Data!$A$1,MATCH($D95,Data!$CG:$CG,0)-1,MATCH($E95&amp;"/"&amp;L$1,Data!$1:$1,0)-1)))</f>
        <v>3</v>
      </c>
      <c r="M95" s="249">
        <f ca="1">IF(ISERROR(OFFSET(Data!$A$1,MATCH($D95,Data!$CG:$CG,0)-1,MATCH($E95&amp;"/"&amp;M$1,Data!$1:$1,0)-1))=TRUE,"",IF(OFFSET(Data!$A$1,MATCH($D95,Data!$CG:$CG,0)-1,MATCH($E95&amp;"/"&amp;M$1,Data!$1:$1,0)-1)=0,"",OFFSET(Data!$A$1,MATCH($D95,Data!$CG:$CG,0)-1,MATCH($E95&amp;"/"&amp;M$1,Data!$1:$1,0)-1)))</f>
        <v>3</v>
      </c>
      <c r="N95" s="261">
        <f ca="1">IF(ISERROR(OFFSET(Data!$A$1,MATCH($D95,Data!$CG:$CG,0)-1,MATCH($E95&amp;"/"&amp;N$1,Data!$1:$1,0)-1))=TRUE,"",IF(OFFSET(Data!$A$1,MATCH($D95,Data!$CG:$CG,0)-1,MATCH($E95&amp;"/"&amp;N$1,Data!$1:$1,0)-1)=0,"",OFFSET(Data!$A$1,MATCH($D95,Data!$CG:$CG,0)-1,MATCH($E95&amp;"/"&amp;N$1,Data!$1:$1,0)-1)))</f>
        <v>5</v>
      </c>
      <c r="O95" s="261">
        <f ca="1">IF(ISERROR(OFFSET(Data!$A$1,MATCH($D95,Data!$CG:$CG,0)-1,MATCH($E95&amp;"/"&amp;O$1,Data!$1:$1,0)-1))=TRUE,"",IF(OFFSET(Data!$A$1,MATCH($D95,Data!$CG:$CG,0)-1,MATCH($E95&amp;"/"&amp;O$1,Data!$1:$1,0)-1)=0,"",OFFSET(Data!$A$1,MATCH($D95,Data!$CG:$CG,0)-1,MATCH($E95&amp;"/"&amp;O$1,Data!$1:$1,0)-1)))</f>
        <v>4</v>
      </c>
      <c r="P95" s="264">
        <f ca="1">IF(ISERROR(OFFSET(Data!$A$1,MATCH($D95,Data!$CG:$CG,0)-1,MATCH($E95&amp;"/"&amp;P$1,Data!$1:$1,0)-1))=TRUE,"",IF(OFFSET(Data!$A$1,MATCH($D95,Data!$CG:$CG,0)-1,MATCH($E95&amp;"/"&amp;P$1,Data!$1:$1,0)-1)=0,"",OFFSET(Data!$A$1,MATCH($D95,Data!$CG:$CG,0)-1,MATCH($E95&amp;"/"&amp;P$1,Data!$1:$1,0)-1)))</f>
        <v>5</v>
      </c>
      <c r="Q95" s="264">
        <f ca="1">IF(ISERROR(OFFSET(Data!$A$1,MATCH($D95,Data!$CG:$CG,0)-1,MATCH($E95&amp;"/"&amp;Q$1,Data!$1:$1,0)-1))=TRUE,"",IF(OFFSET(Data!$A$1,MATCH($D95,Data!$CG:$CG,0)-1,MATCH($E95&amp;"/"&amp;Q$1,Data!$1:$1,0)-1)=0,"",OFFSET(Data!$A$1,MATCH($D95,Data!$CG:$CG,0)-1,MATCH($E95&amp;"/"&amp;Q$1,Data!$1:$1,0)-1)))</f>
        <v>7</v>
      </c>
      <c r="R95" s="264">
        <f ca="1">IF(ISERROR(OFFSET(Data!$A$1,MATCH($D95,Data!$CG:$CG,0)-1,MATCH($E95&amp;"/"&amp;R$1,Data!$1:$1,0)-1))=TRUE,"",IF(OFFSET(Data!$A$1,MATCH($D95,Data!$CG:$CG,0)-1,MATCH($E95&amp;"/"&amp;R$1,Data!$1:$1,0)-1)=0,"",OFFSET(Data!$A$1,MATCH($D95,Data!$CG:$CG,0)-1,MATCH($E95&amp;"/"&amp;R$1,Data!$1:$1,0)-1)))</f>
        <v>6</v>
      </c>
      <c r="S95" s="252" t="str">
        <f ca="1">IF(ISERROR(OFFSET(Data!$A$1,MATCH($D95,Data!$CG:$CG,0)-1,MATCH($E95&amp;"/"&amp;S$1,Data!$1:$1,0)-1))=TRUE,"",IF(OFFSET(Data!$A$1,MATCH($D95,Data!$CG:$CG,0)-1,MATCH($E95&amp;"/"&amp;S$1,Data!$1:$1,0)-1)=0,"",OFFSET(Data!$A$1,MATCH($D95,Data!$CG:$CG,0)-1,MATCH($E95&amp;"/"&amp;S$1,Data!$1:$1,0)-1)))</f>
        <v/>
      </c>
      <c r="T95" s="252" t="str">
        <f ca="1">IF(ISERROR(OFFSET(Data!$A$1,MATCH($D95,Data!$CG:$CG,0)-1,MATCH($E95&amp;"/"&amp;T$1,Data!$1:$1,0)-1))=TRUE,"",IF(OFFSET(Data!$A$1,MATCH($D95,Data!$CG:$CG,0)-1,MATCH($E95&amp;"/"&amp;T$1,Data!$1:$1,0)-1)=0,"",OFFSET(Data!$A$1,MATCH($D95,Data!$CG:$CG,0)-1,MATCH($E95&amp;"/"&amp;T$1,Data!$1:$1,0)-1)))</f>
        <v/>
      </c>
      <c r="U95" s="252" t="str">
        <f ca="1">IF(ISERROR(OFFSET(Data!$A$1,MATCH($D95,Data!$CG:$CG,0)-1,MATCH($E95&amp;"/"&amp;U$1,Data!$1:$1,0)-1))=TRUE,"",IF(OFFSET(Data!$A$1,MATCH($D95,Data!$CG:$CG,0)-1,MATCH($E95&amp;"/"&amp;U$1,Data!$1:$1,0)-1)=0,"",OFFSET(Data!$A$1,MATCH($D95,Data!$CG:$CG,0)-1,MATCH($E95&amp;"/"&amp;U$1,Data!$1:$1,0)-1)))</f>
        <v/>
      </c>
      <c r="V95" s="252" t="str">
        <f ca="1">IF(ISERROR(OFFSET(Data!$A$1,MATCH($D95,Data!$CG:$CG,0)-1,MATCH($E95&amp;"/"&amp;V$1,Data!$1:$1,0)-1))=TRUE,"",IF(OFFSET(Data!$A$1,MATCH($D95,Data!$CG:$CG,0)-1,MATCH($E95&amp;"/"&amp;V$1,Data!$1:$1,0)-1)=0,"",OFFSET(Data!$A$1,MATCH($D95,Data!$CG:$CG,0)-1,MATCH($E95&amp;"/"&amp;V$1,Data!$1:$1,0)-1)))</f>
        <v/>
      </c>
      <c r="W95" s="269" t="str">
        <f ca="1">IF(ISERROR(OFFSET(Data!$A$1,MATCH($D95,Data!$CG:$CG,0)-1,MATCH($E95&amp;"/"&amp;W$1,Data!$1:$1,0)-1))=TRUE,"",IF(OFFSET(Data!$A$1,MATCH($D95,Data!$CG:$CG,0)-1,MATCH($E95&amp;"/"&amp;W$1,Data!$1:$1,0)-1)=0,"",OFFSET(Data!$A$1,MATCH($D95,Data!$CG:$CG,0)-1,MATCH($E95&amp;"/"&amp;W$1,Data!$1:$1,0)-1)))</f>
        <v/>
      </c>
      <c r="X95" s="252" t="str">
        <f ca="1">IF(ISERROR(OFFSET(Data!$A$1,MATCH($D95,Data!$CG:$CG,0)-1,MATCH($E95&amp;"/"&amp;X$1,Data!$1:$1,0)-1))=TRUE,"",IF(OFFSET(Data!$A$1,MATCH($D95,Data!$CG:$CG,0)-1,MATCH($E95&amp;"/"&amp;X$1,Data!$1:$1,0)-1)=0,"",OFFSET(Data!$A$1,MATCH($D95,Data!$CG:$CG,0)-1,MATCH($E95&amp;"/"&amp;X$1,Data!$1:$1,0)-1)))</f>
        <v/>
      </c>
      <c r="Y95" s="252" t="str">
        <f ca="1">IF(ISERROR(OFFSET(Data!$A$1,MATCH($D95,Data!$CG:$CG,0)-1,MATCH($E95&amp;"/"&amp;Y$1,Data!$1:$1,0)-1))=TRUE,"",IF(OFFSET(Data!$A$1,MATCH($D95,Data!$CG:$CG,0)-1,MATCH($E95&amp;"/"&amp;Y$1,Data!$1:$1,0)-1)=0,"",OFFSET(Data!$A$1,MATCH($D95,Data!$CG:$CG,0)-1,MATCH($E95&amp;"/"&amp;Y$1,Data!$1:$1,0)-1)))</f>
        <v/>
      </c>
      <c r="Z95" s="252" t="str">
        <f ca="1">IF(ISERROR(OFFSET(Data!$A$1,MATCH($D95,Data!$CG:$CG,0)-1,MATCH($E95&amp;"/"&amp;Z$1,Data!$1:$1,0)-1))=TRUE,"",IF(OFFSET(Data!$A$1,MATCH($D95,Data!$CG:$CG,0)-1,MATCH($E95&amp;"/"&amp;Z$1,Data!$1:$1,0)-1)=0,"",OFFSET(Data!$A$1,MATCH($D95,Data!$CG:$CG,0)-1,MATCH($E95&amp;"/"&amp;Z$1,Data!$1:$1,0)-1)))</f>
        <v/>
      </c>
      <c r="AA95" s="252" t="str">
        <f ca="1">IF(ISERROR(OFFSET(Data!$A$1,MATCH($D95,Data!$CG:$CG,0)-1,MATCH($E95&amp;"/"&amp;AA$1,Data!$1:$1,0)-1))=TRUE,"",IF(OFFSET(Data!$A$1,MATCH($D95,Data!$CG:$CG,0)-1,MATCH($E95&amp;"/"&amp;AA$1,Data!$1:$1,0)-1)=0,"",OFFSET(Data!$A$1,MATCH($D95,Data!$CG:$CG,0)-1,MATCH($E95&amp;"/"&amp;AA$1,Data!$1:$1,0)-1)))</f>
        <v/>
      </c>
      <c r="AB95" s="252" t="str">
        <f ca="1">IF(ISERROR(OFFSET(Data!$A$1,MATCH($D95,Data!$CG:$CG,0)-1,MATCH($E95&amp;"/"&amp;AB$1,Data!$1:$1,0)-1))=TRUE,"",IF(OFFSET(Data!$A$1,MATCH($D95,Data!$CG:$CG,0)-1,MATCH($E95&amp;"/"&amp;AB$1,Data!$1:$1,0)-1)=0,"",OFFSET(Data!$A$1,MATCH($D95,Data!$CG:$CG,0)-1,MATCH($E95&amp;"/"&amp;AB$1,Data!$1:$1,0)-1)))</f>
        <v/>
      </c>
      <c r="AC95" s="252" t="str">
        <f ca="1">IF(ISERROR(OFFSET(Data!$A$1,MATCH($D95,Data!$CG:$CG,0)-1,MATCH($E95&amp;"/"&amp;AC$1,Data!$1:$1,0)-1))=TRUE,"",IF(OFFSET(Data!$A$1,MATCH($D95,Data!$CG:$CG,0)-1,MATCH($E95&amp;"/"&amp;AC$1,Data!$1:$1,0)-1)=0,"",OFFSET(Data!$A$1,MATCH($D95,Data!$CG:$CG,0)-1,MATCH($E95&amp;"/"&amp;AC$1,Data!$1:$1,0)-1)))</f>
        <v/>
      </c>
      <c r="AD95" s="252" t="str">
        <f ca="1">IF(ISERROR(OFFSET(Data!$A$1,MATCH($D95,Data!$CG:$CG,0)-1,MATCH($E95&amp;"/"&amp;AD$1,Data!$1:$1,0)-1))=TRUE,"",IF(OFFSET(Data!$A$1,MATCH($D95,Data!$CG:$CG,0)-1,MATCH($E95&amp;"/"&amp;AD$1,Data!$1:$1,0)-1)=0,"",OFFSET(Data!$A$1,MATCH($D95,Data!$CG:$CG,0)-1,MATCH($E95&amp;"/"&amp;AD$1,Data!$1:$1,0)-1)))</f>
        <v/>
      </c>
      <c r="AE95" s="252" t="str">
        <f ca="1">IF(ISERROR(OFFSET(Data!$A$1,MATCH($D95,Data!$CG:$CG,0)-1,MATCH($E95&amp;"/"&amp;AE$1,Data!$1:$1,0)-1))=TRUE,"",IF(OFFSET(Data!$A$1,MATCH($D95,Data!$CG:$CG,0)-1,MATCH($E95&amp;"/"&amp;AE$1,Data!$1:$1,0)-1)=0,"",OFFSET(Data!$A$1,MATCH($D95,Data!$CG:$CG,0)-1,MATCH($E95&amp;"/"&amp;AE$1,Data!$1:$1,0)-1)))</f>
        <v/>
      </c>
      <c r="AF95" s="253" t="str">
        <f ca="1">IF(ISERROR(OFFSET(Data!$A$1,MATCH($D95,Data!$CG:$CG,0)-1,MATCH($E95&amp;"/"&amp;AF$1,Data!$1:$1,0)-1))=TRUE,"",IF(OFFSET(Data!$A$1,MATCH($D95,Data!$CG:$CG,0)-1,MATCH($E95&amp;"/"&amp;AF$1,Data!$1:$1,0)-1)=0,"",OFFSET(Data!$A$1,MATCH($D95,Data!$CG:$CG,0)-1,MATCH($E95&amp;"/"&amp;AF$1,Data!$1:$1,0)-1)))</f>
        <v/>
      </c>
      <c r="AG95" s="188">
        <f t="shared" ca="1" si="5"/>
        <v>54</v>
      </c>
      <c r="AH95" s="208">
        <f ca="1">SUM(AG94:AG95)</f>
        <v>108</v>
      </c>
    </row>
    <row r="96" spans="1:34" ht="15" hidden="1" customHeight="1" x14ac:dyDescent="0.25">
      <c r="A96" s="446"/>
      <c r="B96" s="469"/>
      <c r="C96" s="472"/>
      <c r="D96" s="50" t="str">
        <f>IF(C96&lt;&gt;"",C96,D95)</f>
        <v>Ousama El Nabriss</v>
      </c>
      <c r="E96" s="51" t="s">
        <v>23</v>
      </c>
      <c r="F96" s="254" t="str">
        <f ca="1">IF(ISERROR(OFFSET(Data!$A$1,MATCH($D96,Data!$CG:$CG,0)-1,MATCH($E96&amp;"/"&amp;F$1,Data!$1:$1,0)-1))=TRUE,"",IF(OFFSET(Data!$A$1,MATCH($D96,Data!$CG:$CG,0)-1,MATCH($E96&amp;"/"&amp;F$1,Data!$1:$1,0)-1)=0,"",OFFSET(Data!$A$1,MATCH($D96,Data!$CG:$CG,0)-1,MATCH($E96&amp;"/"&amp;F$1,Data!$1:$1,0)-1)))</f>
        <v/>
      </c>
      <c r="G96" s="252" t="str">
        <f ca="1">IF(ISERROR(OFFSET(Data!$A$1,MATCH($D96,Data!$CG:$CG,0)-1,MATCH($E96&amp;"/"&amp;G$1,Data!$1:$1,0)-1))=TRUE,"",IF(OFFSET(Data!$A$1,MATCH($D96,Data!$CG:$CG,0)-1,MATCH($E96&amp;"/"&amp;G$1,Data!$1:$1,0)-1)=0,"",OFFSET(Data!$A$1,MATCH($D96,Data!$CG:$CG,0)-1,MATCH($E96&amp;"/"&amp;G$1,Data!$1:$1,0)-1)))</f>
        <v/>
      </c>
      <c r="H96" s="252" t="str">
        <f ca="1">IF(ISERROR(OFFSET(Data!$A$1,MATCH($D96,Data!$CG:$CG,0)-1,MATCH($E96&amp;"/"&amp;H$1,Data!$1:$1,0)-1))=TRUE,"",IF(OFFSET(Data!$A$1,MATCH($D96,Data!$CG:$CG,0)-1,MATCH($E96&amp;"/"&amp;H$1,Data!$1:$1,0)-1)=0,"",OFFSET(Data!$A$1,MATCH($D96,Data!$CG:$CG,0)-1,MATCH($E96&amp;"/"&amp;H$1,Data!$1:$1,0)-1)))</f>
        <v/>
      </c>
      <c r="I96" s="252" t="str">
        <f ca="1">IF(ISERROR(OFFSET(Data!$A$1,MATCH($D96,Data!$CG:$CG,0)-1,MATCH($E96&amp;"/"&amp;I$1,Data!$1:$1,0)-1))=TRUE,"",IF(OFFSET(Data!$A$1,MATCH($D96,Data!$CG:$CG,0)-1,MATCH($E96&amp;"/"&amp;I$1,Data!$1:$1,0)-1)=0,"",OFFSET(Data!$A$1,MATCH($D96,Data!$CG:$CG,0)-1,MATCH($E96&amp;"/"&amp;I$1,Data!$1:$1,0)-1)))</f>
        <v/>
      </c>
      <c r="J96" s="252" t="str">
        <f ca="1">IF(ISERROR(OFFSET(Data!$A$1,MATCH($D96,Data!$CG:$CG,0)-1,MATCH($E96&amp;"/"&amp;J$1,Data!$1:$1,0)-1))=TRUE,"",IF(OFFSET(Data!$A$1,MATCH($D96,Data!$CG:$CG,0)-1,MATCH($E96&amp;"/"&amp;J$1,Data!$1:$1,0)-1)=0,"",OFFSET(Data!$A$1,MATCH($D96,Data!$CG:$CG,0)-1,MATCH($E96&amp;"/"&amp;J$1,Data!$1:$1,0)-1)))</f>
        <v/>
      </c>
      <c r="K96" s="252" t="str">
        <f ca="1">IF(ISERROR(OFFSET(Data!$A$1,MATCH($D96,Data!$CG:$CG,0)-1,MATCH($E96&amp;"/"&amp;K$1,Data!$1:$1,0)-1))=TRUE,"",IF(OFFSET(Data!$A$1,MATCH($D96,Data!$CG:$CG,0)-1,MATCH($E96&amp;"/"&amp;K$1,Data!$1:$1,0)-1)=0,"",OFFSET(Data!$A$1,MATCH($D96,Data!$CG:$CG,0)-1,MATCH($E96&amp;"/"&amp;K$1,Data!$1:$1,0)-1)))</f>
        <v/>
      </c>
      <c r="L96" s="252" t="str">
        <f ca="1">IF(ISERROR(OFFSET(Data!$A$1,MATCH($D96,Data!$CG:$CG,0)-1,MATCH($E96&amp;"/"&amp;L$1,Data!$1:$1,0)-1))=TRUE,"",IF(OFFSET(Data!$A$1,MATCH($D96,Data!$CG:$CG,0)-1,MATCH($E96&amp;"/"&amp;L$1,Data!$1:$1,0)-1)=0,"",OFFSET(Data!$A$1,MATCH($D96,Data!$CG:$CG,0)-1,MATCH($E96&amp;"/"&amp;L$1,Data!$1:$1,0)-1)))</f>
        <v/>
      </c>
      <c r="M96" s="252" t="str">
        <f ca="1">IF(ISERROR(OFFSET(Data!$A$1,MATCH($D96,Data!$CG:$CG,0)-1,MATCH($E96&amp;"/"&amp;M$1,Data!$1:$1,0)-1))=TRUE,"",IF(OFFSET(Data!$A$1,MATCH($D96,Data!$CG:$CG,0)-1,MATCH($E96&amp;"/"&amp;M$1,Data!$1:$1,0)-1)=0,"",OFFSET(Data!$A$1,MATCH($D96,Data!$CG:$CG,0)-1,MATCH($E96&amp;"/"&amp;M$1,Data!$1:$1,0)-1)))</f>
        <v/>
      </c>
      <c r="N96" s="252" t="str">
        <f ca="1">IF(ISERROR(OFFSET(Data!$A$1,MATCH($D96,Data!$CG:$CG,0)-1,MATCH($E96&amp;"/"&amp;N$1,Data!$1:$1,0)-1))=TRUE,"",IF(OFFSET(Data!$A$1,MATCH($D96,Data!$CG:$CG,0)-1,MATCH($E96&amp;"/"&amp;N$1,Data!$1:$1,0)-1)=0,"",OFFSET(Data!$A$1,MATCH($D96,Data!$CG:$CG,0)-1,MATCH($E96&amp;"/"&amp;N$1,Data!$1:$1,0)-1)))</f>
        <v/>
      </c>
      <c r="O96" s="252" t="str">
        <f ca="1">IF(ISERROR(OFFSET(Data!$A$1,MATCH($D96,Data!$CG:$CG,0)-1,MATCH($E96&amp;"/"&amp;O$1,Data!$1:$1,0)-1))=TRUE,"",IF(OFFSET(Data!$A$1,MATCH($D96,Data!$CG:$CG,0)-1,MATCH($E96&amp;"/"&amp;O$1,Data!$1:$1,0)-1)=0,"",OFFSET(Data!$A$1,MATCH($D96,Data!$CG:$CG,0)-1,MATCH($E96&amp;"/"&amp;O$1,Data!$1:$1,0)-1)))</f>
        <v/>
      </c>
      <c r="P96" s="252" t="str">
        <f ca="1">IF(ISERROR(OFFSET(Data!$A$1,MATCH($D96,Data!$CG:$CG,0)-1,MATCH($E96&amp;"/"&amp;P$1,Data!$1:$1,0)-1))=TRUE,"",IF(OFFSET(Data!$A$1,MATCH($D96,Data!$CG:$CG,0)-1,MATCH($E96&amp;"/"&amp;P$1,Data!$1:$1,0)-1)=0,"",OFFSET(Data!$A$1,MATCH($D96,Data!$CG:$CG,0)-1,MATCH($E96&amp;"/"&amp;P$1,Data!$1:$1,0)-1)))</f>
        <v/>
      </c>
      <c r="Q96" s="252" t="str">
        <f ca="1">IF(ISERROR(OFFSET(Data!$A$1,MATCH($D96,Data!$CG:$CG,0)-1,MATCH($E96&amp;"/"&amp;Q$1,Data!$1:$1,0)-1))=TRUE,"",IF(OFFSET(Data!$A$1,MATCH($D96,Data!$CG:$CG,0)-1,MATCH($E96&amp;"/"&amp;Q$1,Data!$1:$1,0)-1)=0,"",OFFSET(Data!$A$1,MATCH($D96,Data!$CG:$CG,0)-1,MATCH($E96&amp;"/"&amp;Q$1,Data!$1:$1,0)-1)))</f>
        <v/>
      </c>
      <c r="R96" s="252" t="str">
        <f ca="1">IF(ISERROR(OFFSET(Data!$A$1,MATCH($D96,Data!$CG:$CG,0)-1,MATCH($E96&amp;"/"&amp;R$1,Data!$1:$1,0)-1))=TRUE,"",IF(OFFSET(Data!$A$1,MATCH($D96,Data!$CG:$CG,0)-1,MATCH($E96&amp;"/"&amp;R$1,Data!$1:$1,0)-1)=0,"",OFFSET(Data!$A$1,MATCH($D96,Data!$CG:$CG,0)-1,MATCH($E96&amp;"/"&amp;R$1,Data!$1:$1,0)-1)))</f>
        <v/>
      </c>
      <c r="S96" s="252" t="str">
        <f ca="1">IF(ISERROR(OFFSET(Data!$A$1,MATCH($D96,Data!$CG:$CG,0)-1,MATCH($E96&amp;"/"&amp;S$1,Data!$1:$1,0)-1))=TRUE,"",IF(OFFSET(Data!$A$1,MATCH($D96,Data!$CG:$CG,0)-1,MATCH($E96&amp;"/"&amp;S$1,Data!$1:$1,0)-1)=0,"",OFFSET(Data!$A$1,MATCH($D96,Data!$CG:$CG,0)-1,MATCH($E96&amp;"/"&amp;S$1,Data!$1:$1,0)-1)))</f>
        <v/>
      </c>
      <c r="T96" s="252" t="str">
        <f ca="1">IF(ISERROR(OFFSET(Data!$A$1,MATCH($D96,Data!$CG:$CG,0)-1,MATCH($E96&amp;"/"&amp;T$1,Data!$1:$1,0)-1))=TRUE,"",IF(OFFSET(Data!$A$1,MATCH($D96,Data!$CG:$CG,0)-1,MATCH($E96&amp;"/"&amp;T$1,Data!$1:$1,0)-1)=0,"",OFFSET(Data!$A$1,MATCH($D96,Data!$CG:$CG,0)-1,MATCH($E96&amp;"/"&amp;T$1,Data!$1:$1,0)-1)))</f>
        <v/>
      </c>
      <c r="U96" s="252" t="str">
        <f ca="1">IF(ISERROR(OFFSET(Data!$A$1,MATCH($D96,Data!$CG:$CG,0)-1,MATCH($E96&amp;"/"&amp;U$1,Data!$1:$1,0)-1))=TRUE,"",IF(OFFSET(Data!$A$1,MATCH($D96,Data!$CG:$CG,0)-1,MATCH($E96&amp;"/"&amp;U$1,Data!$1:$1,0)-1)=0,"",OFFSET(Data!$A$1,MATCH($D96,Data!$CG:$CG,0)-1,MATCH($E96&amp;"/"&amp;U$1,Data!$1:$1,0)-1)))</f>
        <v/>
      </c>
      <c r="V96" s="252" t="str">
        <f ca="1">IF(ISERROR(OFFSET(Data!$A$1,MATCH($D96,Data!$CG:$CG,0)-1,MATCH($E96&amp;"/"&amp;V$1,Data!$1:$1,0)-1))=TRUE,"",IF(OFFSET(Data!$A$1,MATCH($D96,Data!$CG:$CG,0)-1,MATCH($E96&amp;"/"&amp;V$1,Data!$1:$1,0)-1)=0,"",OFFSET(Data!$A$1,MATCH($D96,Data!$CG:$CG,0)-1,MATCH($E96&amp;"/"&amp;V$1,Data!$1:$1,0)-1)))</f>
        <v/>
      </c>
      <c r="W96" s="269" t="str">
        <f ca="1">IF(ISERROR(OFFSET(Data!$A$1,MATCH($D96,Data!$CG:$CG,0)-1,MATCH($E96&amp;"/"&amp;W$1,Data!$1:$1,0)-1))=TRUE,"",IF(OFFSET(Data!$A$1,MATCH($D96,Data!$CG:$CG,0)-1,MATCH($E96&amp;"/"&amp;W$1,Data!$1:$1,0)-1)=0,"",OFFSET(Data!$A$1,MATCH($D96,Data!$CG:$CG,0)-1,MATCH($E96&amp;"/"&amp;W$1,Data!$1:$1,0)-1)))</f>
        <v/>
      </c>
      <c r="X96" s="252" t="str">
        <f ca="1">IF(ISERROR(OFFSET(Data!$A$1,MATCH($D96,Data!$CG:$CG,0)-1,MATCH($E96&amp;"/"&amp;X$1,Data!$1:$1,0)-1))=TRUE,"",IF(OFFSET(Data!$A$1,MATCH($D96,Data!$CG:$CG,0)-1,MATCH($E96&amp;"/"&amp;X$1,Data!$1:$1,0)-1)=0,"",OFFSET(Data!$A$1,MATCH($D96,Data!$CG:$CG,0)-1,MATCH($E96&amp;"/"&amp;X$1,Data!$1:$1,0)-1)))</f>
        <v/>
      </c>
      <c r="Y96" s="252" t="str">
        <f ca="1">IF(ISERROR(OFFSET(Data!$A$1,MATCH($D96,Data!$CG:$CG,0)-1,MATCH($E96&amp;"/"&amp;Y$1,Data!$1:$1,0)-1))=TRUE,"",IF(OFFSET(Data!$A$1,MATCH($D96,Data!$CG:$CG,0)-1,MATCH($E96&amp;"/"&amp;Y$1,Data!$1:$1,0)-1)=0,"",OFFSET(Data!$A$1,MATCH($D96,Data!$CG:$CG,0)-1,MATCH($E96&amp;"/"&amp;Y$1,Data!$1:$1,0)-1)))</f>
        <v/>
      </c>
      <c r="Z96" s="252" t="str">
        <f ca="1">IF(ISERROR(OFFSET(Data!$A$1,MATCH($D96,Data!$CG:$CG,0)-1,MATCH($E96&amp;"/"&amp;Z$1,Data!$1:$1,0)-1))=TRUE,"",IF(OFFSET(Data!$A$1,MATCH($D96,Data!$CG:$CG,0)-1,MATCH($E96&amp;"/"&amp;Z$1,Data!$1:$1,0)-1)=0,"",OFFSET(Data!$A$1,MATCH($D96,Data!$CG:$CG,0)-1,MATCH($E96&amp;"/"&amp;Z$1,Data!$1:$1,0)-1)))</f>
        <v/>
      </c>
      <c r="AA96" s="252" t="str">
        <f ca="1">IF(ISERROR(OFFSET(Data!$A$1,MATCH($D96,Data!$CG:$CG,0)-1,MATCH($E96&amp;"/"&amp;AA$1,Data!$1:$1,0)-1))=TRUE,"",IF(OFFSET(Data!$A$1,MATCH($D96,Data!$CG:$CG,0)-1,MATCH($E96&amp;"/"&amp;AA$1,Data!$1:$1,0)-1)=0,"",OFFSET(Data!$A$1,MATCH($D96,Data!$CG:$CG,0)-1,MATCH($E96&amp;"/"&amp;AA$1,Data!$1:$1,0)-1)))</f>
        <v/>
      </c>
      <c r="AB96" s="252" t="str">
        <f ca="1">IF(ISERROR(OFFSET(Data!$A$1,MATCH($D96,Data!$CG:$CG,0)-1,MATCH($E96&amp;"/"&amp;AB$1,Data!$1:$1,0)-1))=TRUE,"",IF(OFFSET(Data!$A$1,MATCH($D96,Data!$CG:$CG,0)-1,MATCH($E96&amp;"/"&amp;AB$1,Data!$1:$1,0)-1)=0,"",OFFSET(Data!$A$1,MATCH($D96,Data!$CG:$CG,0)-1,MATCH($E96&amp;"/"&amp;AB$1,Data!$1:$1,0)-1)))</f>
        <v/>
      </c>
      <c r="AC96" s="252" t="str">
        <f ca="1">IF(ISERROR(OFFSET(Data!$A$1,MATCH($D96,Data!$CG:$CG,0)-1,MATCH($E96&amp;"/"&amp;AC$1,Data!$1:$1,0)-1))=TRUE,"",IF(OFFSET(Data!$A$1,MATCH($D96,Data!$CG:$CG,0)-1,MATCH($E96&amp;"/"&amp;AC$1,Data!$1:$1,0)-1)=0,"",OFFSET(Data!$A$1,MATCH($D96,Data!$CG:$CG,0)-1,MATCH($E96&amp;"/"&amp;AC$1,Data!$1:$1,0)-1)))</f>
        <v/>
      </c>
      <c r="AD96" s="252" t="str">
        <f ca="1">IF(ISERROR(OFFSET(Data!$A$1,MATCH($D96,Data!$CG:$CG,0)-1,MATCH($E96&amp;"/"&amp;AD$1,Data!$1:$1,0)-1))=TRUE,"",IF(OFFSET(Data!$A$1,MATCH($D96,Data!$CG:$CG,0)-1,MATCH($E96&amp;"/"&amp;AD$1,Data!$1:$1,0)-1)=0,"",OFFSET(Data!$A$1,MATCH($D96,Data!$CG:$CG,0)-1,MATCH($E96&amp;"/"&amp;AD$1,Data!$1:$1,0)-1)))</f>
        <v/>
      </c>
      <c r="AE96" s="252" t="str">
        <f ca="1">IF(ISERROR(OFFSET(Data!$A$1,MATCH($D96,Data!$CG:$CG,0)-1,MATCH($E96&amp;"/"&amp;AE$1,Data!$1:$1,0)-1))=TRUE,"",IF(OFFSET(Data!$A$1,MATCH($D96,Data!$CG:$CG,0)-1,MATCH($E96&amp;"/"&amp;AE$1,Data!$1:$1,0)-1)=0,"",OFFSET(Data!$A$1,MATCH($D96,Data!$CG:$CG,0)-1,MATCH($E96&amp;"/"&amp;AE$1,Data!$1:$1,0)-1)))</f>
        <v/>
      </c>
      <c r="AF96" s="253" t="str">
        <f ca="1">IF(ISERROR(OFFSET(Data!$A$1,MATCH($D96,Data!$CG:$CG,0)-1,MATCH($E96&amp;"/"&amp;AF$1,Data!$1:$1,0)-1))=TRUE,"",IF(OFFSET(Data!$A$1,MATCH($D96,Data!$CG:$CG,0)-1,MATCH($E96&amp;"/"&amp;AF$1,Data!$1:$1,0)-1)=0,"",OFFSET(Data!$A$1,MATCH($D96,Data!$CG:$CG,0)-1,MATCH($E96&amp;"/"&amp;AF$1,Data!$1:$1,0)-1)))</f>
        <v/>
      </c>
      <c r="AG96" s="188">
        <f t="shared" ca="1" si="5"/>
        <v>0</v>
      </c>
      <c r="AH96" s="208">
        <f ca="1">SUM(AG94:AG96)</f>
        <v>108</v>
      </c>
    </row>
    <row r="97" spans="1:34" ht="15.75" hidden="1" customHeight="1" x14ac:dyDescent="0.25">
      <c r="A97" s="446"/>
      <c r="B97" s="469"/>
      <c r="C97" s="472"/>
      <c r="D97" s="50" t="str">
        <f>IF(C97&lt;&gt;"",C97,D96)</f>
        <v>Ousama El Nabriss</v>
      </c>
      <c r="E97" s="51" t="s">
        <v>24</v>
      </c>
      <c r="F97" s="254" t="str">
        <f ca="1">IF(ISERROR(OFFSET(Data!$A$1,MATCH($D97,Data!$CG:$CG,0)-1,MATCH($E97&amp;"/"&amp;F$1,Data!$1:$1,0)-1))=TRUE,"",IF(OFFSET(Data!$A$1,MATCH($D97,Data!$CG:$CG,0)-1,MATCH($E97&amp;"/"&amp;F$1,Data!$1:$1,0)-1)=0,"",OFFSET(Data!$A$1,MATCH($D97,Data!$CG:$CG,0)-1,MATCH($E97&amp;"/"&amp;F$1,Data!$1:$1,0)-1)))</f>
        <v/>
      </c>
      <c r="G97" s="252" t="str">
        <f ca="1">IF(ISERROR(OFFSET(Data!$A$1,MATCH($D97,Data!$CG:$CG,0)-1,MATCH($E97&amp;"/"&amp;G$1,Data!$1:$1,0)-1))=TRUE,"",IF(OFFSET(Data!$A$1,MATCH($D97,Data!$CG:$CG,0)-1,MATCH($E97&amp;"/"&amp;G$1,Data!$1:$1,0)-1)=0,"",OFFSET(Data!$A$1,MATCH($D97,Data!$CG:$CG,0)-1,MATCH($E97&amp;"/"&amp;G$1,Data!$1:$1,0)-1)))</f>
        <v/>
      </c>
      <c r="H97" s="252" t="str">
        <f ca="1">IF(ISERROR(OFFSET(Data!$A$1,MATCH($D97,Data!$CG:$CG,0)-1,MATCH($E97&amp;"/"&amp;H$1,Data!$1:$1,0)-1))=TRUE,"",IF(OFFSET(Data!$A$1,MATCH($D97,Data!$CG:$CG,0)-1,MATCH($E97&amp;"/"&amp;H$1,Data!$1:$1,0)-1)=0,"",OFFSET(Data!$A$1,MATCH($D97,Data!$CG:$CG,0)-1,MATCH($E97&amp;"/"&amp;H$1,Data!$1:$1,0)-1)))</f>
        <v/>
      </c>
      <c r="I97" s="252" t="str">
        <f ca="1">IF(ISERROR(OFFSET(Data!$A$1,MATCH($D97,Data!$CG:$CG,0)-1,MATCH($E97&amp;"/"&amp;I$1,Data!$1:$1,0)-1))=TRUE,"",IF(OFFSET(Data!$A$1,MATCH($D97,Data!$CG:$CG,0)-1,MATCH($E97&amp;"/"&amp;I$1,Data!$1:$1,0)-1)=0,"",OFFSET(Data!$A$1,MATCH($D97,Data!$CG:$CG,0)-1,MATCH($E97&amp;"/"&amp;I$1,Data!$1:$1,0)-1)))</f>
        <v/>
      </c>
      <c r="J97" s="252" t="str">
        <f ca="1">IF(ISERROR(OFFSET(Data!$A$1,MATCH($D97,Data!$CG:$CG,0)-1,MATCH($E97&amp;"/"&amp;J$1,Data!$1:$1,0)-1))=TRUE,"",IF(OFFSET(Data!$A$1,MATCH($D97,Data!$CG:$CG,0)-1,MATCH($E97&amp;"/"&amp;J$1,Data!$1:$1,0)-1)=0,"",OFFSET(Data!$A$1,MATCH($D97,Data!$CG:$CG,0)-1,MATCH($E97&amp;"/"&amp;J$1,Data!$1:$1,0)-1)))</f>
        <v/>
      </c>
      <c r="K97" s="252" t="str">
        <f ca="1">IF(ISERROR(OFFSET(Data!$A$1,MATCH($D97,Data!$CG:$CG,0)-1,MATCH($E97&amp;"/"&amp;K$1,Data!$1:$1,0)-1))=TRUE,"",IF(OFFSET(Data!$A$1,MATCH($D97,Data!$CG:$CG,0)-1,MATCH($E97&amp;"/"&amp;K$1,Data!$1:$1,0)-1)=0,"",OFFSET(Data!$A$1,MATCH($D97,Data!$CG:$CG,0)-1,MATCH($E97&amp;"/"&amp;K$1,Data!$1:$1,0)-1)))</f>
        <v/>
      </c>
      <c r="L97" s="252" t="str">
        <f ca="1">IF(ISERROR(OFFSET(Data!$A$1,MATCH($D97,Data!$CG:$CG,0)-1,MATCH($E97&amp;"/"&amp;L$1,Data!$1:$1,0)-1))=TRUE,"",IF(OFFSET(Data!$A$1,MATCH($D97,Data!$CG:$CG,0)-1,MATCH($E97&amp;"/"&amp;L$1,Data!$1:$1,0)-1)=0,"",OFFSET(Data!$A$1,MATCH($D97,Data!$CG:$CG,0)-1,MATCH($E97&amp;"/"&amp;L$1,Data!$1:$1,0)-1)))</f>
        <v/>
      </c>
      <c r="M97" s="252" t="str">
        <f ca="1">IF(ISERROR(OFFSET(Data!$A$1,MATCH($D97,Data!$CG:$CG,0)-1,MATCH($E97&amp;"/"&amp;M$1,Data!$1:$1,0)-1))=TRUE,"",IF(OFFSET(Data!$A$1,MATCH($D97,Data!$CG:$CG,0)-1,MATCH($E97&amp;"/"&amp;M$1,Data!$1:$1,0)-1)=0,"",OFFSET(Data!$A$1,MATCH($D97,Data!$CG:$CG,0)-1,MATCH($E97&amp;"/"&amp;M$1,Data!$1:$1,0)-1)))</f>
        <v/>
      </c>
      <c r="N97" s="252" t="str">
        <f ca="1">IF(ISERROR(OFFSET(Data!$A$1,MATCH($D97,Data!$CG:$CG,0)-1,MATCH($E97&amp;"/"&amp;N$1,Data!$1:$1,0)-1))=TRUE,"",IF(OFFSET(Data!$A$1,MATCH($D97,Data!$CG:$CG,0)-1,MATCH($E97&amp;"/"&amp;N$1,Data!$1:$1,0)-1)=0,"",OFFSET(Data!$A$1,MATCH($D97,Data!$CG:$CG,0)-1,MATCH($E97&amp;"/"&amp;N$1,Data!$1:$1,0)-1)))</f>
        <v/>
      </c>
      <c r="O97" s="252" t="str">
        <f ca="1">IF(ISERROR(OFFSET(Data!$A$1,MATCH($D97,Data!$CG:$CG,0)-1,MATCH($E97&amp;"/"&amp;O$1,Data!$1:$1,0)-1))=TRUE,"",IF(OFFSET(Data!$A$1,MATCH($D97,Data!$CG:$CG,0)-1,MATCH($E97&amp;"/"&amp;O$1,Data!$1:$1,0)-1)=0,"",OFFSET(Data!$A$1,MATCH($D97,Data!$CG:$CG,0)-1,MATCH($E97&amp;"/"&amp;O$1,Data!$1:$1,0)-1)))</f>
        <v/>
      </c>
      <c r="P97" s="252" t="str">
        <f ca="1">IF(ISERROR(OFFSET(Data!$A$1,MATCH($D97,Data!$CG:$CG,0)-1,MATCH($E97&amp;"/"&amp;P$1,Data!$1:$1,0)-1))=TRUE,"",IF(OFFSET(Data!$A$1,MATCH($D97,Data!$CG:$CG,0)-1,MATCH($E97&amp;"/"&amp;P$1,Data!$1:$1,0)-1)=0,"",OFFSET(Data!$A$1,MATCH($D97,Data!$CG:$CG,0)-1,MATCH($E97&amp;"/"&amp;P$1,Data!$1:$1,0)-1)))</f>
        <v/>
      </c>
      <c r="Q97" s="252" t="str">
        <f ca="1">IF(ISERROR(OFFSET(Data!$A$1,MATCH($D97,Data!$CG:$CG,0)-1,MATCH($E97&amp;"/"&amp;Q$1,Data!$1:$1,0)-1))=TRUE,"",IF(OFFSET(Data!$A$1,MATCH($D97,Data!$CG:$CG,0)-1,MATCH($E97&amp;"/"&amp;Q$1,Data!$1:$1,0)-1)=0,"",OFFSET(Data!$A$1,MATCH($D97,Data!$CG:$CG,0)-1,MATCH($E97&amp;"/"&amp;Q$1,Data!$1:$1,0)-1)))</f>
        <v/>
      </c>
      <c r="R97" s="252" t="str">
        <f ca="1">IF(ISERROR(OFFSET(Data!$A$1,MATCH($D97,Data!$CG:$CG,0)-1,MATCH($E97&amp;"/"&amp;R$1,Data!$1:$1,0)-1))=TRUE,"",IF(OFFSET(Data!$A$1,MATCH($D97,Data!$CG:$CG,0)-1,MATCH($E97&amp;"/"&amp;R$1,Data!$1:$1,0)-1)=0,"",OFFSET(Data!$A$1,MATCH($D97,Data!$CG:$CG,0)-1,MATCH($E97&amp;"/"&amp;R$1,Data!$1:$1,0)-1)))</f>
        <v/>
      </c>
      <c r="S97" s="252" t="str">
        <f ca="1">IF(ISERROR(OFFSET(Data!$A$1,MATCH($D97,Data!$CG:$CG,0)-1,MATCH($E97&amp;"/"&amp;S$1,Data!$1:$1,0)-1))=TRUE,"",IF(OFFSET(Data!$A$1,MATCH($D97,Data!$CG:$CG,0)-1,MATCH($E97&amp;"/"&amp;S$1,Data!$1:$1,0)-1)=0,"",OFFSET(Data!$A$1,MATCH($D97,Data!$CG:$CG,0)-1,MATCH($E97&amp;"/"&amp;S$1,Data!$1:$1,0)-1)))</f>
        <v/>
      </c>
      <c r="T97" s="252" t="str">
        <f ca="1">IF(ISERROR(OFFSET(Data!$A$1,MATCH($D97,Data!$CG:$CG,0)-1,MATCH($E97&amp;"/"&amp;T$1,Data!$1:$1,0)-1))=TRUE,"",IF(OFFSET(Data!$A$1,MATCH($D97,Data!$CG:$CG,0)-1,MATCH($E97&amp;"/"&amp;T$1,Data!$1:$1,0)-1)=0,"",OFFSET(Data!$A$1,MATCH($D97,Data!$CG:$CG,0)-1,MATCH($E97&amp;"/"&amp;T$1,Data!$1:$1,0)-1)))</f>
        <v/>
      </c>
      <c r="U97" s="252" t="str">
        <f ca="1">IF(ISERROR(OFFSET(Data!$A$1,MATCH($D97,Data!$CG:$CG,0)-1,MATCH($E97&amp;"/"&amp;U$1,Data!$1:$1,0)-1))=TRUE,"",IF(OFFSET(Data!$A$1,MATCH($D97,Data!$CG:$CG,0)-1,MATCH($E97&amp;"/"&amp;U$1,Data!$1:$1,0)-1)=0,"",OFFSET(Data!$A$1,MATCH($D97,Data!$CG:$CG,0)-1,MATCH($E97&amp;"/"&amp;U$1,Data!$1:$1,0)-1)))</f>
        <v/>
      </c>
      <c r="V97" s="252" t="str">
        <f ca="1">IF(ISERROR(OFFSET(Data!$A$1,MATCH($D97,Data!$CG:$CG,0)-1,MATCH($E97&amp;"/"&amp;V$1,Data!$1:$1,0)-1))=TRUE,"",IF(OFFSET(Data!$A$1,MATCH($D97,Data!$CG:$CG,0)-1,MATCH($E97&amp;"/"&amp;V$1,Data!$1:$1,0)-1)=0,"",OFFSET(Data!$A$1,MATCH($D97,Data!$CG:$CG,0)-1,MATCH($E97&amp;"/"&amp;V$1,Data!$1:$1,0)-1)))</f>
        <v/>
      </c>
      <c r="W97" s="269" t="str">
        <f ca="1">IF(ISERROR(OFFSET(Data!$A$1,MATCH($D97,Data!$CG:$CG,0)-1,MATCH($E97&amp;"/"&amp;W$1,Data!$1:$1,0)-1))=TRUE,"",IF(OFFSET(Data!$A$1,MATCH($D97,Data!$CG:$CG,0)-1,MATCH($E97&amp;"/"&amp;W$1,Data!$1:$1,0)-1)=0,"",OFFSET(Data!$A$1,MATCH($D97,Data!$CG:$CG,0)-1,MATCH($E97&amp;"/"&amp;W$1,Data!$1:$1,0)-1)))</f>
        <v/>
      </c>
      <c r="X97" s="252" t="str">
        <f ca="1">IF(ISERROR(OFFSET(Data!$A$1,MATCH($D97,Data!$CG:$CG,0)-1,MATCH($E97&amp;"/"&amp;X$1,Data!$1:$1,0)-1))=TRUE,"",IF(OFFSET(Data!$A$1,MATCH($D97,Data!$CG:$CG,0)-1,MATCH($E97&amp;"/"&amp;X$1,Data!$1:$1,0)-1)=0,"",OFFSET(Data!$A$1,MATCH($D97,Data!$CG:$CG,0)-1,MATCH($E97&amp;"/"&amp;X$1,Data!$1:$1,0)-1)))</f>
        <v/>
      </c>
      <c r="Y97" s="252" t="str">
        <f ca="1">IF(ISERROR(OFFSET(Data!$A$1,MATCH($D97,Data!$CG:$CG,0)-1,MATCH($E97&amp;"/"&amp;Y$1,Data!$1:$1,0)-1))=TRUE,"",IF(OFFSET(Data!$A$1,MATCH($D97,Data!$CG:$CG,0)-1,MATCH($E97&amp;"/"&amp;Y$1,Data!$1:$1,0)-1)=0,"",OFFSET(Data!$A$1,MATCH($D97,Data!$CG:$CG,0)-1,MATCH($E97&amp;"/"&amp;Y$1,Data!$1:$1,0)-1)))</f>
        <v/>
      </c>
      <c r="Z97" s="252" t="str">
        <f ca="1">IF(ISERROR(OFFSET(Data!$A$1,MATCH($D97,Data!$CG:$CG,0)-1,MATCH($E97&amp;"/"&amp;Z$1,Data!$1:$1,0)-1))=TRUE,"",IF(OFFSET(Data!$A$1,MATCH($D97,Data!$CG:$CG,0)-1,MATCH($E97&amp;"/"&amp;Z$1,Data!$1:$1,0)-1)=0,"",OFFSET(Data!$A$1,MATCH($D97,Data!$CG:$CG,0)-1,MATCH($E97&amp;"/"&amp;Z$1,Data!$1:$1,0)-1)))</f>
        <v/>
      </c>
      <c r="AA97" s="252" t="str">
        <f ca="1">IF(ISERROR(OFFSET(Data!$A$1,MATCH($D97,Data!$CG:$CG,0)-1,MATCH($E97&amp;"/"&amp;AA$1,Data!$1:$1,0)-1))=TRUE,"",IF(OFFSET(Data!$A$1,MATCH($D97,Data!$CG:$CG,0)-1,MATCH($E97&amp;"/"&amp;AA$1,Data!$1:$1,0)-1)=0,"",OFFSET(Data!$A$1,MATCH($D97,Data!$CG:$CG,0)-1,MATCH($E97&amp;"/"&amp;AA$1,Data!$1:$1,0)-1)))</f>
        <v/>
      </c>
      <c r="AB97" s="252" t="str">
        <f ca="1">IF(ISERROR(OFFSET(Data!$A$1,MATCH($D97,Data!$CG:$CG,0)-1,MATCH($E97&amp;"/"&amp;AB$1,Data!$1:$1,0)-1))=TRUE,"",IF(OFFSET(Data!$A$1,MATCH($D97,Data!$CG:$CG,0)-1,MATCH($E97&amp;"/"&amp;AB$1,Data!$1:$1,0)-1)=0,"",OFFSET(Data!$A$1,MATCH($D97,Data!$CG:$CG,0)-1,MATCH($E97&amp;"/"&amp;AB$1,Data!$1:$1,0)-1)))</f>
        <v/>
      </c>
      <c r="AC97" s="252" t="str">
        <f ca="1">IF(ISERROR(OFFSET(Data!$A$1,MATCH($D97,Data!$CG:$CG,0)-1,MATCH($E97&amp;"/"&amp;AC$1,Data!$1:$1,0)-1))=TRUE,"",IF(OFFSET(Data!$A$1,MATCH($D97,Data!$CG:$CG,0)-1,MATCH($E97&amp;"/"&amp;AC$1,Data!$1:$1,0)-1)=0,"",OFFSET(Data!$A$1,MATCH($D97,Data!$CG:$CG,0)-1,MATCH($E97&amp;"/"&amp;AC$1,Data!$1:$1,0)-1)))</f>
        <v/>
      </c>
      <c r="AD97" s="252" t="str">
        <f ca="1">IF(ISERROR(OFFSET(Data!$A$1,MATCH($D97,Data!$CG:$CG,0)-1,MATCH($E97&amp;"/"&amp;AD$1,Data!$1:$1,0)-1))=TRUE,"",IF(OFFSET(Data!$A$1,MATCH($D97,Data!$CG:$CG,0)-1,MATCH($E97&amp;"/"&amp;AD$1,Data!$1:$1,0)-1)=0,"",OFFSET(Data!$A$1,MATCH($D97,Data!$CG:$CG,0)-1,MATCH($E97&amp;"/"&amp;AD$1,Data!$1:$1,0)-1)))</f>
        <v/>
      </c>
      <c r="AE97" s="252" t="str">
        <f ca="1">IF(ISERROR(OFFSET(Data!$A$1,MATCH($D97,Data!$CG:$CG,0)-1,MATCH($E97&amp;"/"&amp;AE$1,Data!$1:$1,0)-1))=TRUE,"",IF(OFFSET(Data!$A$1,MATCH($D97,Data!$CG:$CG,0)-1,MATCH($E97&amp;"/"&amp;AE$1,Data!$1:$1,0)-1)=0,"",OFFSET(Data!$A$1,MATCH($D97,Data!$CG:$CG,0)-1,MATCH($E97&amp;"/"&amp;AE$1,Data!$1:$1,0)-1)))</f>
        <v/>
      </c>
      <c r="AF97" s="253" t="str">
        <f ca="1">IF(ISERROR(OFFSET(Data!$A$1,MATCH($D97,Data!$CG:$CG,0)-1,MATCH($E97&amp;"/"&amp;AF$1,Data!$1:$1,0)-1))=TRUE,"",IF(OFFSET(Data!$A$1,MATCH($D97,Data!$CG:$CG,0)-1,MATCH($E97&amp;"/"&amp;AF$1,Data!$1:$1,0)-1)=0,"",OFFSET(Data!$A$1,MATCH($D97,Data!$CG:$CG,0)-1,MATCH($E97&amp;"/"&amp;AF$1,Data!$1:$1,0)-1)))</f>
        <v/>
      </c>
      <c r="AG97" s="188">
        <f t="shared" ca="1" si="5"/>
        <v>0</v>
      </c>
      <c r="AH97" s="208">
        <f ca="1">SUM(AG94:AG97)</f>
        <v>108</v>
      </c>
    </row>
    <row r="98" spans="1:34" ht="15.75" hidden="1" customHeight="1" thickBot="1" x14ac:dyDescent="0.3">
      <c r="A98" s="447"/>
      <c r="B98" s="470"/>
      <c r="C98" s="473"/>
      <c r="D98" s="52" t="str">
        <f>IF(C98&lt;&gt;"",C98,D97)</f>
        <v>Ousama El Nabriss</v>
      </c>
      <c r="E98" s="53" t="s">
        <v>25</v>
      </c>
      <c r="F98" s="255" t="str">
        <f ca="1">IF(ISERROR(OFFSET(Data!$A$1,MATCH($D98,Data!$CG:$CG,0)-1,MATCH($E98&amp;"/"&amp;F$1,Data!$1:$1,0)-1))=TRUE,"",IF(OFFSET(Data!$A$1,MATCH($D98,Data!$CG:$CG,0)-1,MATCH($E98&amp;"/"&amp;F$1,Data!$1:$1,0)-1)=0,"",OFFSET(Data!$A$1,MATCH($D98,Data!$CG:$CG,0)-1,MATCH($E98&amp;"/"&amp;F$1,Data!$1:$1,0)-1)))</f>
        <v/>
      </c>
      <c r="G98" s="256" t="str">
        <f ca="1">IF(ISERROR(OFFSET(Data!$A$1,MATCH($D98,Data!$CG:$CG,0)-1,MATCH($E98&amp;"/"&amp;G$1,Data!$1:$1,0)-1))=TRUE,"",IF(OFFSET(Data!$A$1,MATCH($D98,Data!$CG:$CG,0)-1,MATCH($E98&amp;"/"&amp;G$1,Data!$1:$1,0)-1)=0,"",OFFSET(Data!$A$1,MATCH($D98,Data!$CG:$CG,0)-1,MATCH($E98&amp;"/"&amp;G$1,Data!$1:$1,0)-1)))</f>
        <v/>
      </c>
      <c r="H98" s="256" t="str">
        <f ca="1">IF(ISERROR(OFFSET(Data!$A$1,MATCH($D98,Data!$CG:$CG,0)-1,MATCH($E98&amp;"/"&amp;H$1,Data!$1:$1,0)-1))=TRUE,"",IF(OFFSET(Data!$A$1,MATCH($D98,Data!$CG:$CG,0)-1,MATCH($E98&amp;"/"&amp;H$1,Data!$1:$1,0)-1)=0,"",OFFSET(Data!$A$1,MATCH($D98,Data!$CG:$CG,0)-1,MATCH($E98&amp;"/"&amp;H$1,Data!$1:$1,0)-1)))</f>
        <v/>
      </c>
      <c r="I98" s="256" t="str">
        <f ca="1">IF(ISERROR(OFFSET(Data!$A$1,MATCH($D98,Data!$CG:$CG,0)-1,MATCH($E98&amp;"/"&amp;I$1,Data!$1:$1,0)-1))=TRUE,"",IF(OFFSET(Data!$A$1,MATCH($D98,Data!$CG:$CG,0)-1,MATCH($E98&amp;"/"&amp;I$1,Data!$1:$1,0)-1)=0,"",OFFSET(Data!$A$1,MATCH($D98,Data!$CG:$CG,0)-1,MATCH($E98&amp;"/"&amp;I$1,Data!$1:$1,0)-1)))</f>
        <v/>
      </c>
      <c r="J98" s="256" t="str">
        <f ca="1">IF(ISERROR(OFFSET(Data!$A$1,MATCH($D98,Data!$CG:$CG,0)-1,MATCH($E98&amp;"/"&amp;J$1,Data!$1:$1,0)-1))=TRUE,"",IF(OFFSET(Data!$A$1,MATCH($D98,Data!$CG:$CG,0)-1,MATCH($E98&amp;"/"&amp;J$1,Data!$1:$1,0)-1)=0,"",OFFSET(Data!$A$1,MATCH($D98,Data!$CG:$CG,0)-1,MATCH($E98&amp;"/"&amp;J$1,Data!$1:$1,0)-1)))</f>
        <v/>
      </c>
      <c r="K98" s="256" t="str">
        <f ca="1">IF(ISERROR(OFFSET(Data!$A$1,MATCH($D98,Data!$CG:$CG,0)-1,MATCH($E98&amp;"/"&amp;K$1,Data!$1:$1,0)-1))=TRUE,"",IF(OFFSET(Data!$A$1,MATCH($D98,Data!$CG:$CG,0)-1,MATCH($E98&amp;"/"&amp;K$1,Data!$1:$1,0)-1)=0,"",OFFSET(Data!$A$1,MATCH($D98,Data!$CG:$CG,0)-1,MATCH($E98&amp;"/"&amp;K$1,Data!$1:$1,0)-1)))</f>
        <v/>
      </c>
      <c r="L98" s="256" t="str">
        <f ca="1">IF(ISERROR(OFFSET(Data!$A$1,MATCH($D98,Data!$CG:$CG,0)-1,MATCH($E98&amp;"/"&amp;L$1,Data!$1:$1,0)-1))=TRUE,"",IF(OFFSET(Data!$A$1,MATCH($D98,Data!$CG:$CG,0)-1,MATCH($E98&amp;"/"&amp;L$1,Data!$1:$1,0)-1)=0,"",OFFSET(Data!$A$1,MATCH($D98,Data!$CG:$CG,0)-1,MATCH($E98&amp;"/"&amp;L$1,Data!$1:$1,0)-1)))</f>
        <v/>
      </c>
      <c r="M98" s="256" t="str">
        <f ca="1">IF(ISERROR(OFFSET(Data!$A$1,MATCH($D98,Data!$CG:$CG,0)-1,MATCH($E98&amp;"/"&amp;M$1,Data!$1:$1,0)-1))=TRUE,"",IF(OFFSET(Data!$A$1,MATCH($D98,Data!$CG:$CG,0)-1,MATCH($E98&amp;"/"&amp;M$1,Data!$1:$1,0)-1)=0,"",OFFSET(Data!$A$1,MATCH($D98,Data!$CG:$CG,0)-1,MATCH($E98&amp;"/"&amp;M$1,Data!$1:$1,0)-1)))</f>
        <v/>
      </c>
      <c r="N98" s="256" t="str">
        <f ca="1">IF(ISERROR(OFFSET(Data!$A$1,MATCH($D98,Data!$CG:$CG,0)-1,MATCH($E98&amp;"/"&amp;N$1,Data!$1:$1,0)-1))=TRUE,"",IF(OFFSET(Data!$A$1,MATCH($D98,Data!$CG:$CG,0)-1,MATCH($E98&amp;"/"&amp;N$1,Data!$1:$1,0)-1)=0,"",OFFSET(Data!$A$1,MATCH($D98,Data!$CG:$CG,0)-1,MATCH($E98&amp;"/"&amp;N$1,Data!$1:$1,0)-1)))</f>
        <v/>
      </c>
      <c r="O98" s="256" t="str">
        <f ca="1">IF(ISERROR(OFFSET(Data!$A$1,MATCH($D98,Data!$CG:$CG,0)-1,MATCH($E98&amp;"/"&amp;O$1,Data!$1:$1,0)-1))=TRUE,"",IF(OFFSET(Data!$A$1,MATCH($D98,Data!$CG:$CG,0)-1,MATCH($E98&amp;"/"&amp;O$1,Data!$1:$1,0)-1)=0,"",OFFSET(Data!$A$1,MATCH($D98,Data!$CG:$CG,0)-1,MATCH($E98&amp;"/"&amp;O$1,Data!$1:$1,0)-1)))</f>
        <v/>
      </c>
      <c r="P98" s="256" t="str">
        <f ca="1">IF(ISERROR(OFFSET(Data!$A$1,MATCH($D98,Data!$CG:$CG,0)-1,MATCH($E98&amp;"/"&amp;P$1,Data!$1:$1,0)-1))=TRUE,"",IF(OFFSET(Data!$A$1,MATCH($D98,Data!$CG:$CG,0)-1,MATCH($E98&amp;"/"&amp;P$1,Data!$1:$1,0)-1)=0,"",OFFSET(Data!$A$1,MATCH($D98,Data!$CG:$CG,0)-1,MATCH($E98&amp;"/"&amp;P$1,Data!$1:$1,0)-1)))</f>
        <v/>
      </c>
      <c r="Q98" s="256" t="str">
        <f ca="1">IF(ISERROR(OFFSET(Data!$A$1,MATCH($D98,Data!$CG:$CG,0)-1,MATCH($E98&amp;"/"&amp;Q$1,Data!$1:$1,0)-1))=TRUE,"",IF(OFFSET(Data!$A$1,MATCH($D98,Data!$CG:$CG,0)-1,MATCH($E98&amp;"/"&amp;Q$1,Data!$1:$1,0)-1)=0,"",OFFSET(Data!$A$1,MATCH($D98,Data!$CG:$CG,0)-1,MATCH($E98&amp;"/"&amp;Q$1,Data!$1:$1,0)-1)))</f>
        <v/>
      </c>
      <c r="R98" s="256" t="str">
        <f ca="1">IF(ISERROR(OFFSET(Data!$A$1,MATCH($D98,Data!$CG:$CG,0)-1,MATCH($E98&amp;"/"&amp;R$1,Data!$1:$1,0)-1))=TRUE,"",IF(OFFSET(Data!$A$1,MATCH($D98,Data!$CG:$CG,0)-1,MATCH($E98&amp;"/"&amp;R$1,Data!$1:$1,0)-1)=0,"",OFFSET(Data!$A$1,MATCH($D98,Data!$CG:$CG,0)-1,MATCH($E98&amp;"/"&amp;R$1,Data!$1:$1,0)-1)))</f>
        <v/>
      </c>
      <c r="S98" s="256" t="str">
        <f ca="1">IF(ISERROR(OFFSET(Data!$A$1,MATCH($D98,Data!$CG:$CG,0)-1,MATCH($E98&amp;"/"&amp;S$1,Data!$1:$1,0)-1))=TRUE,"",IF(OFFSET(Data!$A$1,MATCH($D98,Data!$CG:$CG,0)-1,MATCH($E98&amp;"/"&amp;S$1,Data!$1:$1,0)-1)=0,"",OFFSET(Data!$A$1,MATCH($D98,Data!$CG:$CG,0)-1,MATCH($E98&amp;"/"&amp;S$1,Data!$1:$1,0)-1)))</f>
        <v/>
      </c>
      <c r="T98" s="256" t="str">
        <f ca="1">IF(ISERROR(OFFSET(Data!$A$1,MATCH($D98,Data!$CG:$CG,0)-1,MATCH($E98&amp;"/"&amp;T$1,Data!$1:$1,0)-1))=TRUE,"",IF(OFFSET(Data!$A$1,MATCH($D98,Data!$CG:$CG,0)-1,MATCH($E98&amp;"/"&amp;T$1,Data!$1:$1,0)-1)=0,"",OFFSET(Data!$A$1,MATCH($D98,Data!$CG:$CG,0)-1,MATCH($E98&amp;"/"&amp;T$1,Data!$1:$1,0)-1)))</f>
        <v/>
      </c>
      <c r="U98" s="256" t="str">
        <f ca="1">IF(ISERROR(OFFSET(Data!$A$1,MATCH($D98,Data!$CG:$CG,0)-1,MATCH($E98&amp;"/"&amp;U$1,Data!$1:$1,0)-1))=TRUE,"",IF(OFFSET(Data!$A$1,MATCH($D98,Data!$CG:$CG,0)-1,MATCH($E98&amp;"/"&amp;U$1,Data!$1:$1,0)-1)=0,"",OFFSET(Data!$A$1,MATCH($D98,Data!$CG:$CG,0)-1,MATCH($E98&amp;"/"&amp;U$1,Data!$1:$1,0)-1)))</f>
        <v/>
      </c>
      <c r="V98" s="256" t="str">
        <f ca="1">IF(ISERROR(OFFSET(Data!$A$1,MATCH($D98,Data!$CG:$CG,0)-1,MATCH($E98&amp;"/"&amp;V$1,Data!$1:$1,0)-1))=TRUE,"",IF(OFFSET(Data!$A$1,MATCH($D98,Data!$CG:$CG,0)-1,MATCH($E98&amp;"/"&amp;V$1,Data!$1:$1,0)-1)=0,"",OFFSET(Data!$A$1,MATCH($D98,Data!$CG:$CG,0)-1,MATCH($E98&amp;"/"&amp;V$1,Data!$1:$1,0)-1)))</f>
        <v/>
      </c>
      <c r="W98" s="257" t="str">
        <f ca="1">IF(ISERROR(OFFSET(Data!$A$1,MATCH($D98,Data!$CG:$CG,0)-1,MATCH($E98&amp;"/"&amp;W$1,Data!$1:$1,0)-1))=TRUE,"",IF(OFFSET(Data!$A$1,MATCH($D98,Data!$CG:$CG,0)-1,MATCH($E98&amp;"/"&amp;W$1,Data!$1:$1,0)-1)=0,"",OFFSET(Data!$A$1,MATCH($D98,Data!$CG:$CG,0)-1,MATCH($E98&amp;"/"&amp;W$1,Data!$1:$1,0)-1)))</f>
        <v/>
      </c>
      <c r="X98" s="256" t="str">
        <f ca="1">IF(ISERROR(OFFSET(Data!$A$1,MATCH($D98,Data!$CG:$CG,0)-1,MATCH($E98&amp;"/"&amp;X$1,Data!$1:$1,0)-1))=TRUE,"",IF(OFFSET(Data!$A$1,MATCH($D98,Data!$CG:$CG,0)-1,MATCH($E98&amp;"/"&amp;X$1,Data!$1:$1,0)-1)=0,"",OFFSET(Data!$A$1,MATCH($D98,Data!$CG:$CG,0)-1,MATCH($E98&amp;"/"&amp;X$1,Data!$1:$1,0)-1)))</f>
        <v/>
      </c>
      <c r="Y98" s="256" t="str">
        <f ca="1">IF(ISERROR(OFFSET(Data!$A$1,MATCH($D98,Data!$CG:$CG,0)-1,MATCH($E98&amp;"/"&amp;Y$1,Data!$1:$1,0)-1))=TRUE,"",IF(OFFSET(Data!$A$1,MATCH($D98,Data!$CG:$CG,0)-1,MATCH($E98&amp;"/"&amp;Y$1,Data!$1:$1,0)-1)=0,"",OFFSET(Data!$A$1,MATCH($D98,Data!$CG:$CG,0)-1,MATCH($E98&amp;"/"&amp;Y$1,Data!$1:$1,0)-1)))</f>
        <v/>
      </c>
      <c r="Z98" s="256" t="str">
        <f ca="1">IF(ISERROR(OFFSET(Data!$A$1,MATCH($D98,Data!$CG:$CG,0)-1,MATCH($E98&amp;"/"&amp;Z$1,Data!$1:$1,0)-1))=TRUE,"",IF(OFFSET(Data!$A$1,MATCH($D98,Data!$CG:$CG,0)-1,MATCH($E98&amp;"/"&amp;Z$1,Data!$1:$1,0)-1)=0,"",OFFSET(Data!$A$1,MATCH($D98,Data!$CG:$CG,0)-1,MATCH($E98&amp;"/"&amp;Z$1,Data!$1:$1,0)-1)))</f>
        <v/>
      </c>
      <c r="AA98" s="256" t="str">
        <f ca="1">IF(ISERROR(OFFSET(Data!$A$1,MATCH($D98,Data!$CG:$CG,0)-1,MATCH($E98&amp;"/"&amp;AA$1,Data!$1:$1,0)-1))=TRUE,"",IF(OFFSET(Data!$A$1,MATCH($D98,Data!$CG:$CG,0)-1,MATCH($E98&amp;"/"&amp;AA$1,Data!$1:$1,0)-1)=0,"",OFFSET(Data!$A$1,MATCH($D98,Data!$CG:$CG,0)-1,MATCH($E98&amp;"/"&amp;AA$1,Data!$1:$1,0)-1)))</f>
        <v/>
      </c>
      <c r="AB98" s="256" t="str">
        <f ca="1">IF(ISERROR(OFFSET(Data!$A$1,MATCH($D98,Data!$CG:$CG,0)-1,MATCH($E98&amp;"/"&amp;AB$1,Data!$1:$1,0)-1))=TRUE,"",IF(OFFSET(Data!$A$1,MATCH($D98,Data!$CG:$CG,0)-1,MATCH($E98&amp;"/"&amp;AB$1,Data!$1:$1,0)-1)=0,"",OFFSET(Data!$A$1,MATCH($D98,Data!$CG:$CG,0)-1,MATCH($E98&amp;"/"&amp;AB$1,Data!$1:$1,0)-1)))</f>
        <v/>
      </c>
      <c r="AC98" s="256" t="str">
        <f ca="1">IF(ISERROR(OFFSET(Data!$A$1,MATCH($D98,Data!$CG:$CG,0)-1,MATCH($E98&amp;"/"&amp;AC$1,Data!$1:$1,0)-1))=TRUE,"",IF(OFFSET(Data!$A$1,MATCH($D98,Data!$CG:$CG,0)-1,MATCH($E98&amp;"/"&amp;AC$1,Data!$1:$1,0)-1)=0,"",OFFSET(Data!$A$1,MATCH($D98,Data!$CG:$CG,0)-1,MATCH($E98&amp;"/"&amp;AC$1,Data!$1:$1,0)-1)))</f>
        <v/>
      </c>
      <c r="AD98" s="256" t="str">
        <f ca="1">IF(ISERROR(OFFSET(Data!$A$1,MATCH($D98,Data!$CG:$CG,0)-1,MATCH($E98&amp;"/"&amp;AD$1,Data!$1:$1,0)-1))=TRUE,"",IF(OFFSET(Data!$A$1,MATCH($D98,Data!$CG:$CG,0)-1,MATCH($E98&amp;"/"&amp;AD$1,Data!$1:$1,0)-1)=0,"",OFFSET(Data!$A$1,MATCH($D98,Data!$CG:$CG,0)-1,MATCH($E98&amp;"/"&amp;AD$1,Data!$1:$1,0)-1)))</f>
        <v/>
      </c>
      <c r="AE98" s="256" t="str">
        <f ca="1">IF(ISERROR(OFFSET(Data!$A$1,MATCH($D98,Data!$CG:$CG,0)-1,MATCH($E98&amp;"/"&amp;AE$1,Data!$1:$1,0)-1))=TRUE,"",IF(OFFSET(Data!$A$1,MATCH($D98,Data!$CG:$CG,0)-1,MATCH($E98&amp;"/"&amp;AE$1,Data!$1:$1,0)-1)=0,"",OFFSET(Data!$A$1,MATCH($D98,Data!$CG:$CG,0)-1,MATCH($E98&amp;"/"&amp;AE$1,Data!$1:$1,0)-1)))</f>
        <v/>
      </c>
      <c r="AF98" s="258" t="str">
        <f ca="1">IF(ISERROR(OFFSET(Data!$A$1,MATCH($D98,Data!$CG:$CG,0)-1,MATCH($E98&amp;"/"&amp;AF$1,Data!$1:$1,0)-1))=TRUE,"",IF(OFFSET(Data!$A$1,MATCH($D98,Data!$CG:$CG,0)-1,MATCH($E98&amp;"/"&amp;AF$1,Data!$1:$1,0)-1)=0,"",OFFSET(Data!$A$1,MATCH($D98,Data!$CG:$CG,0)-1,MATCH($E98&amp;"/"&amp;AF$1,Data!$1:$1,0)-1)))</f>
        <v/>
      </c>
      <c r="AG98" s="197">
        <f t="shared" ca="1" si="5"/>
        <v>0</v>
      </c>
      <c r="AH98" s="209">
        <f ca="1">SUM(AG94:AG98)</f>
        <v>108</v>
      </c>
    </row>
    <row r="99" spans="1:34" ht="15" customHeight="1" x14ac:dyDescent="0.25">
      <c r="A99" s="445">
        <v>19</v>
      </c>
      <c r="B99" s="468">
        <f>INDEX(Data!CI:CI,MATCH("M"&amp;A99,Data!A:A,0))</f>
        <v>18</v>
      </c>
      <c r="C99" s="471" t="str">
        <f>INDEX(Data!CG:CG,MATCH("M"&amp;A99,Data!A:A,0))</f>
        <v>Sebastian Sattler</v>
      </c>
      <c r="D99" s="48" t="str">
        <f>IF(C99&lt;&gt;"",C99,#REF!)</f>
        <v>Sebastian Sattler</v>
      </c>
      <c r="E99" s="49" t="s">
        <v>21</v>
      </c>
      <c r="F99" s="247">
        <f ca="1">IF(ISERROR(OFFSET(Data!$A$1,MATCH($D99,Data!$CG:$CG,0)-1,MATCH($E99&amp;"/"&amp;F$1,Data!$1:$1,0)-1))=TRUE,"",IF(OFFSET(Data!$A$1,MATCH($D99,Data!$CG:$CG,0)-1,MATCH($E99&amp;"/"&amp;F$1,Data!$1:$1,0)-1)=0,"",OFFSET(Data!$A$1,MATCH($D99,Data!$CG:$CG,0)-1,MATCH($E99&amp;"/"&amp;F$1,Data!$1:$1,0)-1)))</f>
        <v>3</v>
      </c>
      <c r="G99" s="260">
        <f ca="1">IF(ISERROR(OFFSET(Data!$A$1,MATCH($D99,Data!$CG:$CG,0)-1,MATCH($E99&amp;"/"&amp;G$1,Data!$1:$1,0)-1))=TRUE,"",IF(OFFSET(Data!$A$1,MATCH($D99,Data!$CG:$CG,0)-1,MATCH($E99&amp;"/"&amp;G$1,Data!$1:$1,0)-1)=0,"",OFFSET(Data!$A$1,MATCH($D99,Data!$CG:$CG,0)-1,MATCH($E99&amp;"/"&amp;G$1,Data!$1:$1,0)-1)))</f>
        <v>4</v>
      </c>
      <c r="H99" s="263">
        <f ca="1">IF(ISERROR(OFFSET(Data!$A$1,MATCH($D99,Data!$CG:$CG,0)-1,MATCH($E99&amp;"/"&amp;H$1,Data!$1:$1,0)-1))=TRUE,"",IF(OFFSET(Data!$A$1,MATCH($D99,Data!$CG:$CG,0)-1,MATCH($E99&amp;"/"&amp;H$1,Data!$1:$1,0)-1)=0,"",OFFSET(Data!$A$1,MATCH($D99,Data!$CG:$CG,0)-1,MATCH($E99&amp;"/"&amp;H$1,Data!$1:$1,0)-1)))</f>
        <v>6</v>
      </c>
      <c r="I99" s="246">
        <f ca="1">IF(ISERROR(OFFSET(Data!$A$1,MATCH($D99,Data!$CG:$CG,0)-1,MATCH($E99&amp;"/"&amp;I$1,Data!$1:$1,0)-1))=TRUE,"",IF(OFFSET(Data!$A$1,MATCH($D99,Data!$CG:$CG,0)-1,MATCH($E99&amp;"/"&amp;I$1,Data!$1:$1,0)-1)=0,"",OFFSET(Data!$A$1,MATCH($D99,Data!$CG:$CG,0)-1,MATCH($E99&amp;"/"&amp;I$1,Data!$1:$1,0)-1)))</f>
        <v>3</v>
      </c>
      <c r="J99" s="246">
        <f ca="1">IF(ISERROR(OFFSET(Data!$A$1,MATCH($D99,Data!$CG:$CG,0)-1,MATCH($E99&amp;"/"&amp;J$1,Data!$1:$1,0)-1))=TRUE,"",IF(OFFSET(Data!$A$1,MATCH($D99,Data!$CG:$CG,0)-1,MATCH($E99&amp;"/"&amp;J$1,Data!$1:$1,0)-1)=0,"",OFFSET(Data!$A$1,MATCH($D99,Data!$CG:$CG,0)-1,MATCH($E99&amp;"/"&amp;J$1,Data!$1:$1,0)-1)))</f>
        <v>3</v>
      </c>
      <c r="K99" s="260">
        <f ca="1">IF(ISERROR(OFFSET(Data!$A$1,MATCH($D99,Data!$CG:$CG,0)-1,MATCH($E99&amp;"/"&amp;K$1,Data!$1:$1,0)-1))=TRUE,"",IF(OFFSET(Data!$A$1,MATCH($D99,Data!$CG:$CG,0)-1,MATCH($E99&amp;"/"&amp;K$1,Data!$1:$1,0)-1)=0,"",OFFSET(Data!$A$1,MATCH($D99,Data!$CG:$CG,0)-1,MATCH($E99&amp;"/"&amp;K$1,Data!$1:$1,0)-1)))</f>
        <v>4</v>
      </c>
      <c r="L99" s="246">
        <f ca="1">IF(ISERROR(OFFSET(Data!$A$1,MATCH($D99,Data!$CG:$CG,0)-1,MATCH($E99&amp;"/"&amp;L$1,Data!$1:$1,0)-1))=TRUE,"",IF(OFFSET(Data!$A$1,MATCH($D99,Data!$CG:$CG,0)-1,MATCH($E99&amp;"/"&amp;L$1,Data!$1:$1,0)-1)=0,"",OFFSET(Data!$A$1,MATCH($D99,Data!$CG:$CG,0)-1,MATCH($E99&amp;"/"&amp;L$1,Data!$1:$1,0)-1)))</f>
        <v>3</v>
      </c>
      <c r="M99" s="246">
        <f ca="1">IF(ISERROR(OFFSET(Data!$A$1,MATCH($D99,Data!$CG:$CG,0)-1,MATCH($E99&amp;"/"&amp;M$1,Data!$1:$1,0)-1))=TRUE,"",IF(OFFSET(Data!$A$1,MATCH($D99,Data!$CG:$CG,0)-1,MATCH($E99&amp;"/"&amp;M$1,Data!$1:$1,0)-1)=0,"",OFFSET(Data!$A$1,MATCH($D99,Data!$CG:$CG,0)-1,MATCH($E99&amp;"/"&amp;M$1,Data!$1:$1,0)-1)))</f>
        <v>3</v>
      </c>
      <c r="N99" s="263">
        <f ca="1">IF(ISERROR(OFFSET(Data!$A$1,MATCH($D99,Data!$CG:$CG,0)-1,MATCH($E99&amp;"/"&amp;N$1,Data!$1:$1,0)-1))=TRUE,"",IF(OFFSET(Data!$A$1,MATCH($D99,Data!$CG:$CG,0)-1,MATCH($E99&amp;"/"&amp;N$1,Data!$1:$1,0)-1)=0,"",OFFSET(Data!$A$1,MATCH($D99,Data!$CG:$CG,0)-1,MATCH($E99&amp;"/"&amp;N$1,Data!$1:$1,0)-1)))</f>
        <v>6</v>
      </c>
      <c r="O99" s="263">
        <f ca="1">IF(ISERROR(OFFSET(Data!$A$1,MATCH($D99,Data!$CG:$CG,0)-1,MATCH($E99&amp;"/"&amp;O$1,Data!$1:$1,0)-1))=TRUE,"",IF(OFFSET(Data!$A$1,MATCH($D99,Data!$CG:$CG,0)-1,MATCH($E99&amp;"/"&amp;O$1,Data!$1:$1,0)-1)=0,"",OFFSET(Data!$A$1,MATCH($D99,Data!$CG:$CG,0)-1,MATCH($E99&amp;"/"&amp;O$1,Data!$1:$1,0)-1)))</f>
        <v>5</v>
      </c>
      <c r="P99" s="263">
        <f ca="1">IF(ISERROR(OFFSET(Data!$A$1,MATCH($D99,Data!$CG:$CG,0)-1,MATCH($E99&amp;"/"&amp;P$1,Data!$1:$1,0)-1))=TRUE,"",IF(OFFSET(Data!$A$1,MATCH($D99,Data!$CG:$CG,0)-1,MATCH($E99&amp;"/"&amp;P$1,Data!$1:$1,0)-1)=0,"",OFFSET(Data!$A$1,MATCH($D99,Data!$CG:$CG,0)-1,MATCH($E99&amp;"/"&amp;P$1,Data!$1:$1,0)-1)))</f>
        <v>5</v>
      </c>
      <c r="Q99" s="260">
        <f ca="1">IF(ISERROR(OFFSET(Data!$A$1,MATCH($D99,Data!$CG:$CG,0)-1,MATCH($E99&amp;"/"&amp;Q$1,Data!$1:$1,0)-1))=TRUE,"",IF(OFFSET(Data!$A$1,MATCH($D99,Data!$CG:$CG,0)-1,MATCH($E99&amp;"/"&amp;Q$1,Data!$1:$1,0)-1)=0,"",OFFSET(Data!$A$1,MATCH($D99,Data!$CG:$CG,0)-1,MATCH($E99&amp;"/"&amp;Q$1,Data!$1:$1,0)-1)))</f>
        <v>4</v>
      </c>
      <c r="R99" s="260">
        <f ca="1">IF(ISERROR(OFFSET(Data!$A$1,MATCH($D99,Data!$CG:$CG,0)-1,MATCH($E99&amp;"/"&amp;R$1,Data!$1:$1,0)-1))=TRUE,"",IF(OFFSET(Data!$A$1,MATCH($D99,Data!$CG:$CG,0)-1,MATCH($E99&amp;"/"&amp;R$1,Data!$1:$1,0)-1)=0,"",OFFSET(Data!$A$1,MATCH($D99,Data!$CG:$CG,0)-1,MATCH($E99&amp;"/"&amp;R$1,Data!$1:$1,0)-1)))</f>
        <v>5</v>
      </c>
      <c r="S99" s="250" t="str">
        <f ca="1">IF(ISERROR(OFFSET(Data!$A$1,MATCH($D99,Data!$CG:$CG,0)-1,MATCH($E99&amp;"/"&amp;S$1,Data!$1:$1,0)-1))=TRUE,"",IF(OFFSET(Data!$A$1,MATCH($D99,Data!$CG:$CG,0)-1,MATCH($E99&amp;"/"&amp;S$1,Data!$1:$1,0)-1)=0,"",OFFSET(Data!$A$1,MATCH($D99,Data!$CG:$CG,0)-1,MATCH($E99&amp;"/"&amp;S$1,Data!$1:$1,0)-1)))</f>
        <v/>
      </c>
      <c r="T99" s="250" t="str">
        <f ca="1">IF(ISERROR(OFFSET(Data!$A$1,MATCH($D99,Data!$CG:$CG,0)-1,MATCH($E99&amp;"/"&amp;T$1,Data!$1:$1,0)-1))=TRUE,"",IF(OFFSET(Data!$A$1,MATCH($D99,Data!$CG:$CG,0)-1,MATCH($E99&amp;"/"&amp;T$1,Data!$1:$1,0)-1)=0,"",OFFSET(Data!$A$1,MATCH($D99,Data!$CG:$CG,0)-1,MATCH($E99&amp;"/"&amp;T$1,Data!$1:$1,0)-1)))</f>
        <v/>
      </c>
      <c r="U99" s="250" t="str">
        <f ca="1">IF(ISERROR(OFFSET(Data!$A$1,MATCH($D99,Data!$CG:$CG,0)-1,MATCH($E99&amp;"/"&amp;U$1,Data!$1:$1,0)-1))=TRUE,"",IF(OFFSET(Data!$A$1,MATCH($D99,Data!$CG:$CG,0)-1,MATCH($E99&amp;"/"&amp;U$1,Data!$1:$1,0)-1)=0,"",OFFSET(Data!$A$1,MATCH($D99,Data!$CG:$CG,0)-1,MATCH($E99&amp;"/"&amp;U$1,Data!$1:$1,0)-1)))</f>
        <v/>
      </c>
      <c r="V99" s="250" t="str">
        <f ca="1">IF(ISERROR(OFFSET(Data!$A$1,MATCH($D99,Data!$CG:$CG,0)-1,MATCH($E99&amp;"/"&amp;V$1,Data!$1:$1,0)-1))=TRUE,"",IF(OFFSET(Data!$A$1,MATCH($D99,Data!$CG:$CG,0)-1,MATCH($E99&amp;"/"&amp;V$1,Data!$1:$1,0)-1)=0,"",OFFSET(Data!$A$1,MATCH($D99,Data!$CG:$CG,0)-1,MATCH($E99&amp;"/"&amp;V$1,Data!$1:$1,0)-1)))</f>
        <v/>
      </c>
      <c r="W99" s="272" t="str">
        <f ca="1">IF(ISERROR(OFFSET(Data!$A$1,MATCH($D99,Data!$CG:$CG,0)-1,MATCH($E99&amp;"/"&amp;W$1,Data!$1:$1,0)-1))=TRUE,"",IF(OFFSET(Data!$A$1,MATCH($D99,Data!$CG:$CG,0)-1,MATCH($E99&amp;"/"&amp;W$1,Data!$1:$1,0)-1)=0,"",OFFSET(Data!$A$1,MATCH($D99,Data!$CG:$CG,0)-1,MATCH($E99&amp;"/"&amp;W$1,Data!$1:$1,0)-1)))</f>
        <v/>
      </c>
      <c r="X99" s="250" t="str">
        <f ca="1">IF(ISERROR(OFFSET(Data!$A$1,MATCH($D99,Data!$CG:$CG,0)-1,MATCH($E99&amp;"/"&amp;X$1,Data!$1:$1,0)-1))=TRUE,"",IF(OFFSET(Data!$A$1,MATCH($D99,Data!$CG:$CG,0)-1,MATCH($E99&amp;"/"&amp;X$1,Data!$1:$1,0)-1)=0,"",OFFSET(Data!$A$1,MATCH($D99,Data!$CG:$CG,0)-1,MATCH($E99&amp;"/"&amp;X$1,Data!$1:$1,0)-1)))</f>
        <v/>
      </c>
      <c r="Y99" s="250" t="str">
        <f ca="1">IF(ISERROR(OFFSET(Data!$A$1,MATCH($D99,Data!$CG:$CG,0)-1,MATCH($E99&amp;"/"&amp;Y$1,Data!$1:$1,0)-1))=TRUE,"",IF(OFFSET(Data!$A$1,MATCH($D99,Data!$CG:$CG,0)-1,MATCH($E99&amp;"/"&amp;Y$1,Data!$1:$1,0)-1)=0,"",OFFSET(Data!$A$1,MATCH($D99,Data!$CG:$CG,0)-1,MATCH($E99&amp;"/"&amp;Y$1,Data!$1:$1,0)-1)))</f>
        <v/>
      </c>
      <c r="Z99" s="250" t="str">
        <f ca="1">IF(ISERROR(OFFSET(Data!$A$1,MATCH($D99,Data!$CG:$CG,0)-1,MATCH($E99&amp;"/"&amp;Z$1,Data!$1:$1,0)-1))=TRUE,"",IF(OFFSET(Data!$A$1,MATCH($D99,Data!$CG:$CG,0)-1,MATCH($E99&amp;"/"&amp;Z$1,Data!$1:$1,0)-1)=0,"",OFFSET(Data!$A$1,MATCH($D99,Data!$CG:$CG,0)-1,MATCH($E99&amp;"/"&amp;Z$1,Data!$1:$1,0)-1)))</f>
        <v/>
      </c>
      <c r="AA99" s="250" t="str">
        <f ca="1">IF(ISERROR(OFFSET(Data!$A$1,MATCH($D99,Data!$CG:$CG,0)-1,MATCH($E99&amp;"/"&amp;AA$1,Data!$1:$1,0)-1))=TRUE,"",IF(OFFSET(Data!$A$1,MATCH($D99,Data!$CG:$CG,0)-1,MATCH($E99&amp;"/"&amp;AA$1,Data!$1:$1,0)-1)=0,"",OFFSET(Data!$A$1,MATCH($D99,Data!$CG:$CG,0)-1,MATCH($E99&amp;"/"&amp;AA$1,Data!$1:$1,0)-1)))</f>
        <v/>
      </c>
      <c r="AB99" s="250" t="str">
        <f ca="1">IF(ISERROR(OFFSET(Data!$A$1,MATCH($D99,Data!$CG:$CG,0)-1,MATCH($E99&amp;"/"&amp;AB$1,Data!$1:$1,0)-1))=TRUE,"",IF(OFFSET(Data!$A$1,MATCH($D99,Data!$CG:$CG,0)-1,MATCH($E99&amp;"/"&amp;AB$1,Data!$1:$1,0)-1)=0,"",OFFSET(Data!$A$1,MATCH($D99,Data!$CG:$CG,0)-1,MATCH($E99&amp;"/"&amp;AB$1,Data!$1:$1,0)-1)))</f>
        <v/>
      </c>
      <c r="AC99" s="250" t="str">
        <f ca="1">IF(ISERROR(OFFSET(Data!$A$1,MATCH($D99,Data!$CG:$CG,0)-1,MATCH($E99&amp;"/"&amp;AC$1,Data!$1:$1,0)-1))=TRUE,"",IF(OFFSET(Data!$A$1,MATCH($D99,Data!$CG:$CG,0)-1,MATCH($E99&amp;"/"&amp;AC$1,Data!$1:$1,0)-1)=0,"",OFFSET(Data!$A$1,MATCH($D99,Data!$CG:$CG,0)-1,MATCH($E99&amp;"/"&amp;AC$1,Data!$1:$1,0)-1)))</f>
        <v/>
      </c>
      <c r="AD99" s="250" t="str">
        <f ca="1">IF(ISERROR(OFFSET(Data!$A$1,MATCH($D99,Data!$CG:$CG,0)-1,MATCH($E99&amp;"/"&amp;AD$1,Data!$1:$1,0)-1))=TRUE,"",IF(OFFSET(Data!$A$1,MATCH($D99,Data!$CG:$CG,0)-1,MATCH($E99&amp;"/"&amp;AD$1,Data!$1:$1,0)-1)=0,"",OFFSET(Data!$A$1,MATCH($D99,Data!$CG:$CG,0)-1,MATCH($E99&amp;"/"&amp;AD$1,Data!$1:$1,0)-1)))</f>
        <v/>
      </c>
      <c r="AE99" s="250" t="str">
        <f ca="1">IF(ISERROR(OFFSET(Data!$A$1,MATCH($D99,Data!$CG:$CG,0)-1,MATCH($E99&amp;"/"&amp;AE$1,Data!$1:$1,0)-1))=TRUE,"",IF(OFFSET(Data!$A$1,MATCH($D99,Data!$CG:$CG,0)-1,MATCH($E99&amp;"/"&amp;AE$1,Data!$1:$1,0)-1)=0,"",OFFSET(Data!$A$1,MATCH($D99,Data!$CG:$CG,0)-1,MATCH($E99&amp;"/"&amp;AE$1,Data!$1:$1,0)-1)))</f>
        <v/>
      </c>
      <c r="AF99" s="251" t="str">
        <f ca="1">IF(ISERROR(OFFSET(Data!$A$1,MATCH($D99,Data!$CG:$CG,0)-1,MATCH($E99&amp;"/"&amp;AF$1,Data!$1:$1,0)-1))=TRUE,"",IF(OFFSET(Data!$A$1,MATCH($D99,Data!$CG:$CG,0)-1,MATCH($E99&amp;"/"&amp;AF$1,Data!$1:$1,0)-1)=0,"",OFFSET(Data!$A$1,MATCH($D99,Data!$CG:$CG,0)-1,MATCH($E99&amp;"/"&amp;AF$1,Data!$1:$1,0)-1)))</f>
        <v/>
      </c>
      <c r="AG99" s="206">
        <f t="shared" ca="1" si="5"/>
        <v>54</v>
      </c>
      <c r="AH99" s="207">
        <f ca="1">AG99</f>
        <v>54</v>
      </c>
    </row>
    <row r="100" spans="1:34" ht="15" customHeight="1" thickBot="1" x14ac:dyDescent="0.3">
      <c r="A100" s="446"/>
      <c r="B100" s="469"/>
      <c r="C100" s="472"/>
      <c r="D100" s="50" t="str">
        <f>IF(C100&lt;&gt;"",C100,D99)</f>
        <v>Sebastian Sattler</v>
      </c>
      <c r="E100" s="51" t="s">
        <v>22</v>
      </c>
      <c r="F100" s="248">
        <f ca="1">IF(ISERROR(OFFSET(Data!$A$1,MATCH($D100,Data!$CG:$CG,0)-1,MATCH($E100&amp;"/"&amp;F$1,Data!$1:$1,0)-1))=TRUE,"",IF(OFFSET(Data!$A$1,MATCH($D100,Data!$CG:$CG,0)-1,MATCH($E100&amp;"/"&amp;F$1,Data!$1:$1,0)-1)=0,"",OFFSET(Data!$A$1,MATCH($D100,Data!$CG:$CG,0)-1,MATCH($E100&amp;"/"&amp;F$1,Data!$1:$1,0)-1)))</f>
        <v>3</v>
      </c>
      <c r="G100" s="249">
        <f ca="1">IF(ISERROR(OFFSET(Data!$A$1,MATCH($D100,Data!$CG:$CG,0)-1,MATCH($E100&amp;"/"&amp;G$1,Data!$1:$1,0)-1))=TRUE,"",IF(OFFSET(Data!$A$1,MATCH($D100,Data!$CG:$CG,0)-1,MATCH($E100&amp;"/"&amp;G$1,Data!$1:$1,0)-1)=0,"",OFFSET(Data!$A$1,MATCH($D100,Data!$CG:$CG,0)-1,MATCH($E100&amp;"/"&amp;G$1,Data!$1:$1,0)-1)))</f>
        <v>3</v>
      </c>
      <c r="H100" s="264">
        <f ca="1">IF(ISERROR(OFFSET(Data!$A$1,MATCH($D100,Data!$CG:$CG,0)-1,MATCH($E100&amp;"/"&amp;H$1,Data!$1:$1,0)-1))=TRUE,"",IF(OFFSET(Data!$A$1,MATCH($D100,Data!$CG:$CG,0)-1,MATCH($E100&amp;"/"&amp;H$1,Data!$1:$1,0)-1)=0,"",OFFSET(Data!$A$1,MATCH($D100,Data!$CG:$CG,0)-1,MATCH($E100&amp;"/"&amp;H$1,Data!$1:$1,0)-1)))</f>
        <v>6</v>
      </c>
      <c r="I100" s="261">
        <f ca="1">IF(ISERROR(OFFSET(Data!$A$1,MATCH($D100,Data!$CG:$CG,0)-1,MATCH($E100&amp;"/"&amp;I$1,Data!$1:$1,0)-1))=TRUE,"",IF(OFFSET(Data!$A$1,MATCH($D100,Data!$CG:$CG,0)-1,MATCH($E100&amp;"/"&amp;I$1,Data!$1:$1,0)-1)=0,"",OFFSET(Data!$A$1,MATCH($D100,Data!$CG:$CG,0)-1,MATCH($E100&amp;"/"&amp;I$1,Data!$1:$1,0)-1)))</f>
        <v>4</v>
      </c>
      <c r="J100" s="249">
        <f ca="1">IF(ISERROR(OFFSET(Data!$A$1,MATCH($D100,Data!$CG:$CG,0)-1,MATCH($E100&amp;"/"&amp;J$1,Data!$1:$1,0)-1))=TRUE,"",IF(OFFSET(Data!$A$1,MATCH($D100,Data!$CG:$CG,0)-1,MATCH($E100&amp;"/"&amp;J$1,Data!$1:$1,0)-1)=0,"",OFFSET(Data!$A$1,MATCH($D100,Data!$CG:$CG,0)-1,MATCH($E100&amp;"/"&amp;J$1,Data!$1:$1,0)-1)))</f>
        <v>3</v>
      </c>
      <c r="K100" s="261">
        <f ca="1">IF(ISERROR(OFFSET(Data!$A$1,MATCH($D100,Data!$CG:$CG,0)-1,MATCH($E100&amp;"/"&amp;K$1,Data!$1:$1,0)-1))=TRUE,"",IF(OFFSET(Data!$A$1,MATCH($D100,Data!$CG:$CG,0)-1,MATCH($E100&amp;"/"&amp;K$1,Data!$1:$1,0)-1)=0,"",OFFSET(Data!$A$1,MATCH($D100,Data!$CG:$CG,0)-1,MATCH($E100&amp;"/"&amp;K$1,Data!$1:$1,0)-1)))</f>
        <v>4</v>
      </c>
      <c r="L100" s="249">
        <f ca="1">IF(ISERROR(OFFSET(Data!$A$1,MATCH($D100,Data!$CG:$CG,0)-1,MATCH($E100&amp;"/"&amp;L$1,Data!$1:$1,0)-1))=TRUE,"",IF(OFFSET(Data!$A$1,MATCH($D100,Data!$CG:$CG,0)-1,MATCH($E100&amp;"/"&amp;L$1,Data!$1:$1,0)-1)=0,"",OFFSET(Data!$A$1,MATCH($D100,Data!$CG:$CG,0)-1,MATCH($E100&amp;"/"&amp;L$1,Data!$1:$1,0)-1)))</f>
        <v>3</v>
      </c>
      <c r="M100" s="249">
        <f ca="1">IF(ISERROR(OFFSET(Data!$A$1,MATCH($D100,Data!$CG:$CG,0)-1,MATCH($E100&amp;"/"&amp;M$1,Data!$1:$1,0)-1))=TRUE,"",IF(OFFSET(Data!$A$1,MATCH($D100,Data!$CG:$CG,0)-1,MATCH($E100&amp;"/"&amp;M$1,Data!$1:$1,0)-1)=0,"",OFFSET(Data!$A$1,MATCH($D100,Data!$CG:$CG,0)-1,MATCH($E100&amp;"/"&amp;M$1,Data!$1:$1,0)-1)))</f>
        <v>3</v>
      </c>
      <c r="N100" s="264">
        <f ca="1">IF(ISERROR(OFFSET(Data!$A$1,MATCH($D100,Data!$CG:$CG,0)-1,MATCH($E100&amp;"/"&amp;N$1,Data!$1:$1,0)-1))=TRUE,"",IF(OFFSET(Data!$A$1,MATCH($D100,Data!$CG:$CG,0)-1,MATCH($E100&amp;"/"&amp;N$1,Data!$1:$1,0)-1)=0,"",OFFSET(Data!$A$1,MATCH($D100,Data!$CG:$CG,0)-1,MATCH($E100&amp;"/"&amp;N$1,Data!$1:$1,0)-1)))</f>
        <v>6</v>
      </c>
      <c r="O100" s="264">
        <f ca="1">IF(ISERROR(OFFSET(Data!$A$1,MATCH($D100,Data!$CG:$CG,0)-1,MATCH($E100&amp;"/"&amp;O$1,Data!$1:$1,0)-1))=TRUE,"",IF(OFFSET(Data!$A$1,MATCH($D100,Data!$CG:$CG,0)-1,MATCH($E100&amp;"/"&amp;O$1,Data!$1:$1,0)-1)=0,"",OFFSET(Data!$A$1,MATCH($D100,Data!$CG:$CG,0)-1,MATCH($E100&amp;"/"&amp;O$1,Data!$1:$1,0)-1)))</f>
        <v>5</v>
      </c>
      <c r="P100" s="261">
        <f ca="1">IF(ISERROR(OFFSET(Data!$A$1,MATCH($D100,Data!$CG:$CG,0)-1,MATCH($E100&amp;"/"&amp;P$1,Data!$1:$1,0)-1))=TRUE,"",IF(OFFSET(Data!$A$1,MATCH($D100,Data!$CG:$CG,0)-1,MATCH($E100&amp;"/"&amp;P$1,Data!$1:$1,0)-1)=0,"",OFFSET(Data!$A$1,MATCH($D100,Data!$CG:$CG,0)-1,MATCH($E100&amp;"/"&amp;P$1,Data!$1:$1,0)-1)))</f>
        <v>4</v>
      </c>
      <c r="Q100" s="261">
        <f ca="1">IF(ISERROR(OFFSET(Data!$A$1,MATCH($D100,Data!$CG:$CG,0)-1,MATCH($E100&amp;"/"&amp;Q$1,Data!$1:$1,0)-1))=TRUE,"",IF(OFFSET(Data!$A$1,MATCH($D100,Data!$CG:$CG,0)-1,MATCH($E100&amp;"/"&amp;Q$1,Data!$1:$1,0)-1)=0,"",OFFSET(Data!$A$1,MATCH($D100,Data!$CG:$CG,0)-1,MATCH($E100&amp;"/"&amp;Q$1,Data!$1:$1,0)-1)))</f>
        <v>4</v>
      </c>
      <c r="R100" s="264">
        <f ca="1">IF(ISERROR(OFFSET(Data!$A$1,MATCH($D100,Data!$CG:$CG,0)-1,MATCH($E100&amp;"/"&amp;R$1,Data!$1:$1,0)-1))=TRUE,"",IF(OFFSET(Data!$A$1,MATCH($D100,Data!$CG:$CG,0)-1,MATCH($E100&amp;"/"&amp;R$1,Data!$1:$1,0)-1)=0,"",OFFSET(Data!$A$1,MATCH($D100,Data!$CG:$CG,0)-1,MATCH($E100&amp;"/"&amp;R$1,Data!$1:$1,0)-1)))</f>
        <v>6</v>
      </c>
      <c r="S100" s="252" t="str">
        <f ca="1">IF(ISERROR(OFFSET(Data!$A$1,MATCH($D100,Data!$CG:$CG,0)-1,MATCH($E100&amp;"/"&amp;S$1,Data!$1:$1,0)-1))=TRUE,"",IF(OFFSET(Data!$A$1,MATCH($D100,Data!$CG:$CG,0)-1,MATCH($E100&amp;"/"&amp;S$1,Data!$1:$1,0)-1)=0,"",OFFSET(Data!$A$1,MATCH($D100,Data!$CG:$CG,0)-1,MATCH($E100&amp;"/"&amp;S$1,Data!$1:$1,0)-1)))</f>
        <v/>
      </c>
      <c r="T100" s="252" t="str">
        <f ca="1">IF(ISERROR(OFFSET(Data!$A$1,MATCH($D100,Data!$CG:$CG,0)-1,MATCH($E100&amp;"/"&amp;T$1,Data!$1:$1,0)-1))=TRUE,"",IF(OFFSET(Data!$A$1,MATCH($D100,Data!$CG:$CG,0)-1,MATCH($E100&amp;"/"&amp;T$1,Data!$1:$1,0)-1)=0,"",OFFSET(Data!$A$1,MATCH($D100,Data!$CG:$CG,0)-1,MATCH($E100&amp;"/"&amp;T$1,Data!$1:$1,0)-1)))</f>
        <v/>
      </c>
      <c r="U100" s="252" t="str">
        <f ca="1">IF(ISERROR(OFFSET(Data!$A$1,MATCH($D100,Data!$CG:$CG,0)-1,MATCH($E100&amp;"/"&amp;U$1,Data!$1:$1,0)-1))=TRUE,"",IF(OFFSET(Data!$A$1,MATCH($D100,Data!$CG:$CG,0)-1,MATCH($E100&amp;"/"&amp;U$1,Data!$1:$1,0)-1)=0,"",OFFSET(Data!$A$1,MATCH($D100,Data!$CG:$CG,0)-1,MATCH($E100&amp;"/"&amp;U$1,Data!$1:$1,0)-1)))</f>
        <v/>
      </c>
      <c r="V100" s="252" t="str">
        <f ca="1">IF(ISERROR(OFFSET(Data!$A$1,MATCH($D100,Data!$CG:$CG,0)-1,MATCH($E100&amp;"/"&amp;V$1,Data!$1:$1,0)-1))=TRUE,"",IF(OFFSET(Data!$A$1,MATCH($D100,Data!$CG:$CG,0)-1,MATCH($E100&amp;"/"&amp;V$1,Data!$1:$1,0)-1)=0,"",OFFSET(Data!$A$1,MATCH($D100,Data!$CG:$CG,0)-1,MATCH($E100&amp;"/"&amp;V$1,Data!$1:$1,0)-1)))</f>
        <v/>
      </c>
      <c r="W100" s="269" t="str">
        <f ca="1">IF(ISERROR(OFFSET(Data!$A$1,MATCH($D100,Data!$CG:$CG,0)-1,MATCH($E100&amp;"/"&amp;W$1,Data!$1:$1,0)-1))=TRUE,"",IF(OFFSET(Data!$A$1,MATCH($D100,Data!$CG:$CG,0)-1,MATCH($E100&amp;"/"&amp;W$1,Data!$1:$1,0)-1)=0,"",OFFSET(Data!$A$1,MATCH($D100,Data!$CG:$CG,0)-1,MATCH($E100&amp;"/"&amp;W$1,Data!$1:$1,0)-1)))</f>
        <v/>
      </c>
      <c r="X100" s="252" t="str">
        <f ca="1">IF(ISERROR(OFFSET(Data!$A$1,MATCH($D100,Data!$CG:$CG,0)-1,MATCH($E100&amp;"/"&amp;X$1,Data!$1:$1,0)-1))=TRUE,"",IF(OFFSET(Data!$A$1,MATCH($D100,Data!$CG:$CG,0)-1,MATCH($E100&amp;"/"&amp;X$1,Data!$1:$1,0)-1)=0,"",OFFSET(Data!$A$1,MATCH($D100,Data!$CG:$CG,0)-1,MATCH($E100&amp;"/"&amp;X$1,Data!$1:$1,0)-1)))</f>
        <v/>
      </c>
      <c r="Y100" s="252" t="str">
        <f ca="1">IF(ISERROR(OFFSET(Data!$A$1,MATCH($D100,Data!$CG:$CG,0)-1,MATCH($E100&amp;"/"&amp;Y$1,Data!$1:$1,0)-1))=TRUE,"",IF(OFFSET(Data!$A$1,MATCH($D100,Data!$CG:$CG,0)-1,MATCH($E100&amp;"/"&amp;Y$1,Data!$1:$1,0)-1)=0,"",OFFSET(Data!$A$1,MATCH($D100,Data!$CG:$CG,0)-1,MATCH($E100&amp;"/"&amp;Y$1,Data!$1:$1,0)-1)))</f>
        <v/>
      </c>
      <c r="Z100" s="252" t="str">
        <f ca="1">IF(ISERROR(OFFSET(Data!$A$1,MATCH($D100,Data!$CG:$CG,0)-1,MATCH($E100&amp;"/"&amp;Z$1,Data!$1:$1,0)-1))=TRUE,"",IF(OFFSET(Data!$A$1,MATCH($D100,Data!$CG:$CG,0)-1,MATCH($E100&amp;"/"&amp;Z$1,Data!$1:$1,0)-1)=0,"",OFFSET(Data!$A$1,MATCH($D100,Data!$CG:$CG,0)-1,MATCH($E100&amp;"/"&amp;Z$1,Data!$1:$1,0)-1)))</f>
        <v/>
      </c>
      <c r="AA100" s="252" t="str">
        <f ca="1">IF(ISERROR(OFFSET(Data!$A$1,MATCH($D100,Data!$CG:$CG,0)-1,MATCH($E100&amp;"/"&amp;AA$1,Data!$1:$1,0)-1))=TRUE,"",IF(OFFSET(Data!$A$1,MATCH($D100,Data!$CG:$CG,0)-1,MATCH($E100&amp;"/"&amp;AA$1,Data!$1:$1,0)-1)=0,"",OFFSET(Data!$A$1,MATCH($D100,Data!$CG:$CG,0)-1,MATCH($E100&amp;"/"&amp;AA$1,Data!$1:$1,0)-1)))</f>
        <v/>
      </c>
      <c r="AB100" s="252" t="str">
        <f ca="1">IF(ISERROR(OFFSET(Data!$A$1,MATCH($D100,Data!$CG:$CG,0)-1,MATCH($E100&amp;"/"&amp;AB$1,Data!$1:$1,0)-1))=TRUE,"",IF(OFFSET(Data!$A$1,MATCH($D100,Data!$CG:$CG,0)-1,MATCH($E100&amp;"/"&amp;AB$1,Data!$1:$1,0)-1)=0,"",OFFSET(Data!$A$1,MATCH($D100,Data!$CG:$CG,0)-1,MATCH($E100&amp;"/"&amp;AB$1,Data!$1:$1,0)-1)))</f>
        <v/>
      </c>
      <c r="AC100" s="252" t="str">
        <f ca="1">IF(ISERROR(OFFSET(Data!$A$1,MATCH($D100,Data!$CG:$CG,0)-1,MATCH($E100&amp;"/"&amp;AC$1,Data!$1:$1,0)-1))=TRUE,"",IF(OFFSET(Data!$A$1,MATCH($D100,Data!$CG:$CG,0)-1,MATCH($E100&amp;"/"&amp;AC$1,Data!$1:$1,0)-1)=0,"",OFFSET(Data!$A$1,MATCH($D100,Data!$CG:$CG,0)-1,MATCH($E100&amp;"/"&amp;AC$1,Data!$1:$1,0)-1)))</f>
        <v/>
      </c>
      <c r="AD100" s="252" t="str">
        <f ca="1">IF(ISERROR(OFFSET(Data!$A$1,MATCH($D100,Data!$CG:$CG,0)-1,MATCH($E100&amp;"/"&amp;AD$1,Data!$1:$1,0)-1))=TRUE,"",IF(OFFSET(Data!$A$1,MATCH($D100,Data!$CG:$CG,0)-1,MATCH($E100&amp;"/"&amp;AD$1,Data!$1:$1,0)-1)=0,"",OFFSET(Data!$A$1,MATCH($D100,Data!$CG:$CG,0)-1,MATCH($E100&amp;"/"&amp;AD$1,Data!$1:$1,0)-1)))</f>
        <v/>
      </c>
      <c r="AE100" s="252" t="str">
        <f ca="1">IF(ISERROR(OFFSET(Data!$A$1,MATCH($D100,Data!$CG:$CG,0)-1,MATCH($E100&amp;"/"&amp;AE$1,Data!$1:$1,0)-1))=TRUE,"",IF(OFFSET(Data!$A$1,MATCH($D100,Data!$CG:$CG,0)-1,MATCH($E100&amp;"/"&amp;AE$1,Data!$1:$1,0)-1)=0,"",OFFSET(Data!$A$1,MATCH($D100,Data!$CG:$CG,0)-1,MATCH($E100&amp;"/"&amp;AE$1,Data!$1:$1,0)-1)))</f>
        <v/>
      </c>
      <c r="AF100" s="253" t="str">
        <f ca="1">IF(ISERROR(OFFSET(Data!$A$1,MATCH($D100,Data!$CG:$CG,0)-1,MATCH($E100&amp;"/"&amp;AF$1,Data!$1:$1,0)-1))=TRUE,"",IF(OFFSET(Data!$A$1,MATCH($D100,Data!$CG:$CG,0)-1,MATCH($E100&amp;"/"&amp;AF$1,Data!$1:$1,0)-1)=0,"",OFFSET(Data!$A$1,MATCH($D100,Data!$CG:$CG,0)-1,MATCH($E100&amp;"/"&amp;AF$1,Data!$1:$1,0)-1)))</f>
        <v/>
      </c>
      <c r="AG100" s="188">
        <f t="shared" ca="1" si="5"/>
        <v>54</v>
      </c>
      <c r="AH100" s="208">
        <f ca="1">SUM(AG99:AG100)</f>
        <v>108</v>
      </c>
    </row>
    <row r="101" spans="1:34" ht="15" hidden="1" customHeight="1" x14ac:dyDescent="0.25">
      <c r="A101" s="446"/>
      <c r="B101" s="469"/>
      <c r="C101" s="472"/>
      <c r="D101" s="50" t="str">
        <f>IF(C101&lt;&gt;"",C101,D100)</f>
        <v>Sebastian Sattler</v>
      </c>
      <c r="E101" s="51" t="s">
        <v>23</v>
      </c>
      <c r="F101" s="254" t="str">
        <f ca="1">IF(ISERROR(OFFSET(Data!$A$1,MATCH($D101,Data!$CG:$CG,0)-1,MATCH($E101&amp;"/"&amp;F$1,Data!$1:$1,0)-1))=TRUE,"",IF(OFFSET(Data!$A$1,MATCH($D101,Data!$CG:$CG,0)-1,MATCH($E101&amp;"/"&amp;F$1,Data!$1:$1,0)-1)=0,"",OFFSET(Data!$A$1,MATCH($D101,Data!$CG:$CG,0)-1,MATCH($E101&amp;"/"&amp;F$1,Data!$1:$1,0)-1)))</f>
        <v/>
      </c>
      <c r="G101" s="252" t="str">
        <f ca="1">IF(ISERROR(OFFSET(Data!$A$1,MATCH($D101,Data!$CG:$CG,0)-1,MATCH($E101&amp;"/"&amp;G$1,Data!$1:$1,0)-1))=TRUE,"",IF(OFFSET(Data!$A$1,MATCH($D101,Data!$CG:$CG,0)-1,MATCH($E101&amp;"/"&amp;G$1,Data!$1:$1,0)-1)=0,"",OFFSET(Data!$A$1,MATCH($D101,Data!$CG:$CG,0)-1,MATCH($E101&amp;"/"&amp;G$1,Data!$1:$1,0)-1)))</f>
        <v/>
      </c>
      <c r="H101" s="252" t="str">
        <f ca="1">IF(ISERROR(OFFSET(Data!$A$1,MATCH($D101,Data!$CG:$CG,0)-1,MATCH($E101&amp;"/"&amp;H$1,Data!$1:$1,0)-1))=TRUE,"",IF(OFFSET(Data!$A$1,MATCH($D101,Data!$CG:$CG,0)-1,MATCH($E101&amp;"/"&amp;H$1,Data!$1:$1,0)-1)=0,"",OFFSET(Data!$A$1,MATCH($D101,Data!$CG:$CG,0)-1,MATCH($E101&amp;"/"&amp;H$1,Data!$1:$1,0)-1)))</f>
        <v/>
      </c>
      <c r="I101" s="252" t="str">
        <f ca="1">IF(ISERROR(OFFSET(Data!$A$1,MATCH($D101,Data!$CG:$CG,0)-1,MATCH($E101&amp;"/"&amp;I$1,Data!$1:$1,0)-1))=TRUE,"",IF(OFFSET(Data!$A$1,MATCH($D101,Data!$CG:$CG,0)-1,MATCH($E101&amp;"/"&amp;I$1,Data!$1:$1,0)-1)=0,"",OFFSET(Data!$A$1,MATCH($D101,Data!$CG:$CG,0)-1,MATCH($E101&amp;"/"&amp;I$1,Data!$1:$1,0)-1)))</f>
        <v/>
      </c>
      <c r="J101" s="252" t="str">
        <f ca="1">IF(ISERROR(OFFSET(Data!$A$1,MATCH($D101,Data!$CG:$CG,0)-1,MATCH($E101&amp;"/"&amp;J$1,Data!$1:$1,0)-1))=TRUE,"",IF(OFFSET(Data!$A$1,MATCH($D101,Data!$CG:$CG,0)-1,MATCH($E101&amp;"/"&amp;J$1,Data!$1:$1,0)-1)=0,"",OFFSET(Data!$A$1,MATCH($D101,Data!$CG:$CG,0)-1,MATCH($E101&amp;"/"&amp;J$1,Data!$1:$1,0)-1)))</f>
        <v/>
      </c>
      <c r="K101" s="252" t="str">
        <f ca="1">IF(ISERROR(OFFSET(Data!$A$1,MATCH($D101,Data!$CG:$CG,0)-1,MATCH($E101&amp;"/"&amp;K$1,Data!$1:$1,0)-1))=TRUE,"",IF(OFFSET(Data!$A$1,MATCH($D101,Data!$CG:$CG,0)-1,MATCH($E101&amp;"/"&amp;K$1,Data!$1:$1,0)-1)=0,"",OFFSET(Data!$A$1,MATCH($D101,Data!$CG:$CG,0)-1,MATCH($E101&amp;"/"&amp;K$1,Data!$1:$1,0)-1)))</f>
        <v/>
      </c>
      <c r="L101" s="252" t="str">
        <f ca="1">IF(ISERROR(OFFSET(Data!$A$1,MATCH($D101,Data!$CG:$CG,0)-1,MATCH($E101&amp;"/"&amp;L$1,Data!$1:$1,0)-1))=TRUE,"",IF(OFFSET(Data!$A$1,MATCH($D101,Data!$CG:$CG,0)-1,MATCH($E101&amp;"/"&amp;L$1,Data!$1:$1,0)-1)=0,"",OFFSET(Data!$A$1,MATCH($D101,Data!$CG:$CG,0)-1,MATCH($E101&amp;"/"&amp;L$1,Data!$1:$1,0)-1)))</f>
        <v/>
      </c>
      <c r="M101" s="252" t="str">
        <f ca="1">IF(ISERROR(OFFSET(Data!$A$1,MATCH($D101,Data!$CG:$CG,0)-1,MATCH($E101&amp;"/"&amp;M$1,Data!$1:$1,0)-1))=TRUE,"",IF(OFFSET(Data!$A$1,MATCH($D101,Data!$CG:$CG,0)-1,MATCH($E101&amp;"/"&amp;M$1,Data!$1:$1,0)-1)=0,"",OFFSET(Data!$A$1,MATCH($D101,Data!$CG:$CG,0)-1,MATCH($E101&amp;"/"&amp;M$1,Data!$1:$1,0)-1)))</f>
        <v/>
      </c>
      <c r="N101" s="252" t="str">
        <f ca="1">IF(ISERROR(OFFSET(Data!$A$1,MATCH($D101,Data!$CG:$CG,0)-1,MATCH($E101&amp;"/"&amp;N$1,Data!$1:$1,0)-1))=TRUE,"",IF(OFFSET(Data!$A$1,MATCH($D101,Data!$CG:$CG,0)-1,MATCH($E101&amp;"/"&amp;N$1,Data!$1:$1,0)-1)=0,"",OFFSET(Data!$A$1,MATCH($D101,Data!$CG:$CG,0)-1,MATCH($E101&amp;"/"&amp;N$1,Data!$1:$1,0)-1)))</f>
        <v/>
      </c>
      <c r="O101" s="252" t="str">
        <f ca="1">IF(ISERROR(OFFSET(Data!$A$1,MATCH($D101,Data!$CG:$CG,0)-1,MATCH($E101&amp;"/"&amp;O$1,Data!$1:$1,0)-1))=TRUE,"",IF(OFFSET(Data!$A$1,MATCH($D101,Data!$CG:$CG,0)-1,MATCH($E101&amp;"/"&amp;O$1,Data!$1:$1,0)-1)=0,"",OFFSET(Data!$A$1,MATCH($D101,Data!$CG:$CG,0)-1,MATCH($E101&amp;"/"&amp;O$1,Data!$1:$1,0)-1)))</f>
        <v/>
      </c>
      <c r="P101" s="252" t="str">
        <f ca="1">IF(ISERROR(OFFSET(Data!$A$1,MATCH($D101,Data!$CG:$CG,0)-1,MATCH($E101&amp;"/"&amp;P$1,Data!$1:$1,0)-1))=TRUE,"",IF(OFFSET(Data!$A$1,MATCH($D101,Data!$CG:$CG,0)-1,MATCH($E101&amp;"/"&amp;P$1,Data!$1:$1,0)-1)=0,"",OFFSET(Data!$A$1,MATCH($D101,Data!$CG:$CG,0)-1,MATCH($E101&amp;"/"&amp;P$1,Data!$1:$1,0)-1)))</f>
        <v/>
      </c>
      <c r="Q101" s="252" t="str">
        <f ca="1">IF(ISERROR(OFFSET(Data!$A$1,MATCH($D101,Data!$CG:$CG,0)-1,MATCH($E101&amp;"/"&amp;Q$1,Data!$1:$1,0)-1))=TRUE,"",IF(OFFSET(Data!$A$1,MATCH($D101,Data!$CG:$CG,0)-1,MATCH($E101&amp;"/"&amp;Q$1,Data!$1:$1,0)-1)=0,"",OFFSET(Data!$A$1,MATCH($D101,Data!$CG:$CG,0)-1,MATCH($E101&amp;"/"&amp;Q$1,Data!$1:$1,0)-1)))</f>
        <v/>
      </c>
      <c r="R101" s="252" t="str">
        <f ca="1">IF(ISERROR(OFFSET(Data!$A$1,MATCH($D101,Data!$CG:$CG,0)-1,MATCH($E101&amp;"/"&amp;R$1,Data!$1:$1,0)-1))=TRUE,"",IF(OFFSET(Data!$A$1,MATCH($D101,Data!$CG:$CG,0)-1,MATCH($E101&amp;"/"&amp;R$1,Data!$1:$1,0)-1)=0,"",OFFSET(Data!$A$1,MATCH($D101,Data!$CG:$CG,0)-1,MATCH($E101&amp;"/"&amp;R$1,Data!$1:$1,0)-1)))</f>
        <v/>
      </c>
      <c r="S101" s="252" t="str">
        <f ca="1">IF(ISERROR(OFFSET(Data!$A$1,MATCH($D101,Data!$CG:$CG,0)-1,MATCH($E101&amp;"/"&amp;S$1,Data!$1:$1,0)-1))=TRUE,"",IF(OFFSET(Data!$A$1,MATCH($D101,Data!$CG:$CG,0)-1,MATCH($E101&amp;"/"&amp;S$1,Data!$1:$1,0)-1)=0,"",OFFSET(Data!$A$1,MATCH($D101,Data!$CG:$CG,0)-1,MATCH($E101&amp;"/"&amp;S$1,Data!$1:$1,0)-1)))</f>
        <v/>
      </c>
      <c r="T101" s="252" t="str">
        <f ca="1">IF(ISERROR(OFFSET(Data!$A$1,MATCH($D101,Data!$CG:$CG,0)-1,MATCH($E101&amp;"/"&amp;T$1,Data!$1:$1,0)-1))=TRUE,"",IF(OFFSET(Data!$A$1,MATCH($D101,Data!$CG:$CG,0)-1,MATCH($E101&amp;"/"&amp;T$1,Data!$1:$1,0)-1)=0,"",OFFSET(Data!$A$1,MATCH($D101,Data!$CG:$CG,0)-1,MATCH($E101&amp;"/"&amp;T$1,Data!$1:$1,0)-1)))</f>
        <v/>
      </c>
      <c r="U101" s="252" t="str">
        <f ca="1">IF(ISERROR(OFFSET(Data!$A$1,MATCH($D101,Data!$CG:$CG,0)-1,MATCH($E101&amp;"/"&amp;U$1,Data!$1:$1,0)-1))=TRUE,"",IF(OFFSET(Data!$A$1,MATCH($D101,Data!$CG:$CG,0)-1,MATCH($E101&amp;"/"&amp;U$1,Data!$1:$1,0)-1)=0,"",OFFSET(Data!$A$1,MATCH($D101,Data!$CG:$CG,0)-1,MATCH($E101&amp;"/"&amp;U$1,Data!$1:$1,0)-1)))</f>
        <v/>
      </c>
      <c r="V101" s="252" t="str">
        <f ca="1">IF(ISERROR(OFFSET(Data!$A$1,MATCH($D101,Data!$CG:$CG,0)-1,MATCH($E101&amp;"/"&amp;V$1,Data!$1:$1,0)-1))=TRUE,"",IF(OFFSET(Data!$A$1,MATCH($D101,Data!$CG:$CG,0)-1,MATCH($E101&amp;"/"&amp;V$1,Data!$1:$1,0)-1)=0,"",OFFSET(Data!$A$1,MATCH($D101,Data!$CG:$CG,0)-1,MATCH($E101&amp;"/"&amp;V$1,Data!$1:$1,0)-1)))</f>
        <v/>
      </c>
      <c r="W101" s="269" t="str">
        <f ca="1">IF(ISERROR(OFFSET(Data!$A$1,MATCH($D101,Data!$CG:$CG,0)-1,MATCH($E101&amp;"/"&amp;W$1,Data!$1:$1,0)-1))=TRUE,"",IF(OFFSET(Data!$A$1,MATCH($D101,Data!$CG:$CG,0)-1,MATCH($E101&amp;"/"&amp;W$1,Data!$1:$1,0)-1)=0,"",OFFSET(Data!$A$1,MATCH($D101,Data!$CG:$CG,0)-1,MATCH($E101&amp;"/"&amp;W$1,Data!$1:$1,0)-1)))</f>
        <v/>
      </c>
      <c r="X101" s="252" t="str">
        <f ca="1">IF(ISERROR(OFFSET(Data!$A$1,MATCH($D101,Data!$CG:$CG,0)-1,MATCH($E101&amp;"/"&amp;X$1,Data!$1:$1,0)-1))=TRUE,"",IF(OFFSET(Data!$A$1,MATCH($D101,Data!$CG:$CG,0)-1,MATCH($E101&amp;"/"&amp;X$1,Data!$1:$1,0)-1)=0,"",OFFSET(Data!$A$1,MATCH($D101,Data!$CG:$CG,0)-1,MATCH($E101&amp;"/"&amp;X$1,Data!$1:$1,0)-1)))</f>
        <v/>
      </c>
      <c r="Y101" s="252" t="str">
        <f ca="1">IF(ISERROR(OFFSET(Data!$A$1,MATCH($D101,Data!$CG:$CG,0)-1,MATCH($E101&amp;"/"&amp;Y$1,Data!$1:$1,0)-1))=TRUE,"",IF(OFFSET(Data!$A$1,MATCH($D101,Data!$CG:$CG,0)-1,MATCH($E101&amp;"/"&amp;Y$1,Data!$1:$1,0)-1)=0,"",OFFSET(Data!$A$1,MATCH($D101,Data!$CG:$CG,0)-1,MATCH($E101&amp;"/"&amp;Y$1,Data!$1:$1,0)-1)))</f>
        <v/>
      </c>
      <c r="Z101" s="252" t="str">
        <f ca="1">IF(ISERROR(OFFSET(Data!$A$1,MATCH($D101,Data!$CG:$CG,0)-1,MATCH($E101&amp;"/"&amp;Z$1,Data!$1:$1,0)-1))=TRUE,"",IF(OFFSET(Data!$A$1,MATCH($D101,Data!$CG:$CG,0)-1,MATCH($E101&amp;"/"&amp;Z$1,Data!$1:$1,0)-1)=0,"",OFFSET(Data!$A$1,MATCH($D101,Data!$CG:$CG,0)-1,MATCH($E101&amp;"/"&amp;Z$1,Data!$1:$1,0)-1)))</f>
        <v/>
      </c>
      <c r="AA101" s="252" t="str">
        <f ca="1">IF(ISERROR(OFFSET(Data!$A$1,MATCH($D101,Data!$CG:$CG,0)-1,MATCH($E101&amp;"/"&amp;AA$1,Data!$1:$1,0)-1))=TRUE,"",IF(OFFSET(Data!$A$1,MATCH($D101,Data!$CG:$CG,0)-1,MATCH($E101&amp;"/"&amp;AA$1,Data!$1:$1,0)-1)=0,"",OFFSET(Data!$A$1,MATCH($D101,Data!$CG:$CG,0)-1,MATCH($E101&amp;"/"&amp;AA$1,Data!$1:$1,0)-1)))</f>
        <v/>
      </c>
      <c r="AB101" s="252" t="str">
        <f ca="1">IF(ISERROR(OFFSET(Data!$A$1,MATCH($D101,Data!$CG:$CG,0)-1,MATCH($E101&amp;"/"&amp;AB$1,Data!$1:$1,0)-1))=TRUE,"",IF(OFFSET(Data!$A$1,MATCH($D101,Data!$CG:$CG,0)-1,MATCH($E101&amp;"/"&amp;AB$1,Data!$1:$1,0)-1)=0,"",OFFSET(Data!$A$1,MATCH($D101,Data!$CG:$CG,0)-1,MATCH($E101&amp;"/"&amp;AB$1,Data!$1:$1,0)-1)))</f>
        <v/>
      </c>
      <c r="AC101" s="252" t="str">
        <f ca="1">IF(ISERROR(OFFSET(Data!$A$1,MATCH($D101,Data!$CG:$CG,0)-1,MATCH($E101&amp;"/"&amp;AC$1,Data!$1:$1,0)-1))=TRUE,"",IF(OFFSET(Data!$A$1,MATCH($D101,Data!$CG:$CG,0)-1,MATCH($E101&amp;"/"&amp;AC$1,Data!$1:$1,0)-1)=0,"",OFFSET(Data!$A$1,MATCH($D101,Data!$CG:$CG,0)-1,MATCH($E101&amp;"/"&amp;AC$1,Data!$1:$1,0)-1)))</f>
        <v/>
      </c>
      <c r="AD101" s="252" t="str">
        <f ca="1">IF(ISERROR(OFFSET(Data!$A$1,MATCH($D101,Data!$CG:$CG,0)-1,MATCH($E101&amp;"/"&amp;AD$1,Data!$1:$1,0)-1))=TRUE,"",IF(OFFSET(Data!$A$1,MATCH($D101,Data!$CG:$CG,0)-1,MATCH($E101&amp;"/"&amp;AD$1,Data!$1:$1,0)-1)=0,"",OFFSET(Data!$A$1,MATCH($D101,Data!$CG:$CG,0)-1,MATCH($E101&amp;"/"&amp;AD$1,Data!$1:$1,0)-1)))</f>
        <v/>
      </c>
      <c r="AE101" s="252" t="str">
        <f ca="1">IF(ISERROR(OFFSET(Data!$A$1,MATCH($D101,Data!$CG:$CG,0)-1,MATCH($E101&amp;"/"&amp;AE$1,Data!$1:$1,0)-1))=TRUE,"",IF(OFFSET(Data!$A$1,MATCH($D101,Data!$CG:$CG,0)-1,MATCH($E101&amp;"/"&amp;AE$1,Data!$1:$1,0)-1)=0,"",OFFSET(Data!$A$1,MATCH($D101,Data!$CG:$CG,0)-1,MATCH($E101&amp;"/"&amp;AE$1,Data!$1:$1,0)-1)))</f>
        <v/>
      </c>
      <c r="AF101" s="253" t="str">
        <f ca="1">IF(ISERROR(OFFSET(Data!$A$1,MATCH($D101,Data!$CG:$CG,0)-1,MATCH($E101&amp;"/"&amp;AF$1,Data!$1:$1,0)-1))=TRUE,"",IF(OFFSET(Data!$A$1,MATCH($D101,Data!$CG:$CG,0)-1,MATCH($E101&amp;"/"&amp;AF$1,Data!$1:$1,0)-1)=0,"",OFFSET(Data!$A$1,MATCH($D101,Data!$CG:$CG,0)-1,MATCH($E101&amp;"/"&amp;AF$1,Data!$1:$1,0)-1)))</f>
        <v/>
      </c>
      <c r="AG101" s="188">
        <f t="shared" ca="1" si="5"/>
        <v>0</v>
      </c>
      <c r="AH101" s="208">
        <f ca="1">SUM(AG99:AG101)</f>
        <v>108</v>
      </c>
    </row>
    <row r="102" spans="1:34" ht="15.75" hidden="1" customHeight="1" x14ac:dyDescent="0.25">
      <c r="A102" s="446"/>
      <c r="B102" s="469"/>
      <c r="C102" s="472"/>
      <c r="D102" s="50" t="str">
        <f>IF(C102&lt;&gt;"",C102,D101)</f>
        <v>Sebastian Sattler</v>
      </c>
      <c r="E102" s="51" t="s">
        <v>24</v>
      </c>
      <c r="F102" s="254" t="str">
        <f ca="1">IF(ISERROR(OFFSET(Data!$A$1,MATCH($D102,Data!$CG:$CG,0)-1,MATCH($E102&amp;"/"&amp;F$1,Data!$1:$1,0)-1))=TRUE,"",IF(OFFSET(Data!$A$1,MATCH($D102,Data!$CG:$CG,0)-1,MATCH($E102&amp;"/"&amp;F$1,Data!$1:$1,0)-1)=0,"",OFFSET(Data!$A$1,MATCH($D102,Data!$CG:$CG,0)-1,MATCH($E102&amp;"/"&amp;F$1,Data!$1:$1,0)-1)))</f>
        <v/>
      </c>
      <c r="G102" s="252" t="str">
        <f ca="1">IF(ISERROR(OFFSET(Data!$A$1,MATCH($D102,Data!$CG:$CG,0)-1,MATCH($E102&amp;"/"&amp;G$1,Data!$1:$1,0)-1))=TRUE,"",IF(OFFSET(Data!$A$1,MATCH($D102,Data!$CG:$CG,0)-1,MATCH($E102&amp;"/"&amp;G$1,Data!$1:$1,0)-1)=0,"",OFFSET(Data!$A$1,MATCH($D102,Data!$CG:$CG,0)-1,MATCH($E102&amp;"/"&amp;G$1,Data!$1:$1,0)-1)))</f>
        <v/>
      </c>
      <c r="H102" s="252" t="str">
        <f ca="1">IF(ISERROR(OFFSET(Data!$A$1,MATCH($D102,Data!$CG:$CG,0)-1,MATCH($E102&amp;"/"&amp;H$1,Data!$1:$1,0)-1))=TRUE,"",IF(OFFSET(Data!$A$1,MATCH($D102,Data!$CG:$CG,0)-1,MATCH($E102&amp;"/"&amp;H$1,Data!$1:$1,0)-1)=0,"",OFFSET(Data!$A$1,MATCH($D102,Data!$CG:$CG,0)-1,MATCH($E102&amp;"/"&amp;H$1,Data!$1:$1,0)-1)))</f>
        <v/>
      </c>
      <c r="I102" s="252" t="str">
        <f ca="1">IF(ISERROR(OFFSET(Data!$A$1,MATCH($D102,Data!$CG:$CG,0)-1,MATCH($E102&amp;"/"&amp;I$1,Data!$1:$1,0)-1))=TRUE,"",IF(OFFSET(Data!$A$1,MATCH($D102,Data!$CG:$CG,0)-1,MATCH($E102&amp;"/"&amp;I$1,Data!$1:$1,0)-1)=0,"",OFFSET(Data!$A$1,MATCH($D102,Data!$CG:$CG,0)-1,MATCH($E102&amp;"/"&amp;I$1,Data!$1:$1,0)-1)))</f>
        <v/>
      </c>
      <c r="J102" s="252" t="str">
        <f ca="1">IF(ISERROR(OFFSET(Data!$A$1,MATCH($D102,Data!$CG:$CG,0)-1,MATCH($E102&amp;"/"&amp;J$1,Data!$1:$1,0)-1))=TRUE,"",IF(OFFSET(Data!$A$1,MATCH($D102,Data!$CG:$CG,0)-1,MATCH($E102&amp;"/"&amp;J$1,Data!$1:$1,0)-1)=0,"",OFFSET(Data!$A$1,MATCH($D102,Data!$CG:$CG,0)-1,MATCH($E102&amp;"/"&amp;J$1,Data!$1:$1,0)-1)))</f>
        <v/>
      </c>
      <c r="K102" s="252" t="str">
        <f ca="1">IF(ISERROR(OFFSET(Data!$A$1,MATCH($D102,Data!$CG:$CG,0)-1,MATCH($E102&amp;"/"&amp;K$1,Data!$1:$1,0)-1))=TRUE,"",IF(OFFSET(Data!$A$1,MATCH($D102,Data!$CG:$CG,0)-1,MATCH($E102&amp;"/"&amp;K$1,Data!$1:$1,0)-1)=0,"",OFFSET(Data!$A$1,MATCH($D102,Data!$CG:$CG,0)-1,MATCH($E102&amp;"/"&amp;K$1,Data!$1:$1,0)-1)))</f>
        <v/>
      </c>
      <c r="L102" s="252" t="str">
        <f ca="1">IF(ISERROR(OFFSET(Data!$A$1,MATCH($D102,Data!$CG:$CG,0)-1,MATCH($E102&amp;"/"&amp;L$1,Data!$1:$1,0)-1))=TRUE,"",IF(OFFSET(Data!$A$1,MATCH($D102,Data!$CG:$CG,0)-1,MATCH($E102&amp;"/"&amp;L$1,Data!$1:$1,0)-1)=0,"",OFFSET(Data!$A$1,MATCH($D102,Data!$CG:$CG,0)-1,MATCH($E102&amp;"/"&amp;L$1,Data!$1:$1,0)-1)))</f>
        <v/>
      </c>
      <c r="M102" s="252" t="str">
        <f ca="1">IF(ISERROR(OFFSET(Data!$A$1,MATCH($D102,Data!$CG:$CG,0)-1,MATCH($E102&amp;"/"&amp;M$1,Data!$1:$1,0)-1))=TRUE,"",IF(OFFSET(Data!$A$1,MATCH($D102,Data!$CG:$CG,0)-1,MATCH($E102&amp;"/"&amp;M$1,Data!$1:$1,0)-1)=0,"",OFFSET(Data!$A$1,MATCH($D102,Data!$CG:$CG,0)-1,MATCH($E102&amp;"/"&amp;M$1,Data!$1:$1,0)-1)))</f>
        <v/>
      </c>
      <c r="N102" s="252" t="str">
        <f ca="1">IF(ISERROR(OFFSET(Data!$A$1,MATCH($D102,Data!$CG:$CG,0)-1,MATCH($E102&amp;"/"&amp;N$1,Data!$1:$1,0)-1))=TRUE,"",IF(OFFSET(Data!$A$1,MATCH($D102,Data!$CG:$CG,0)-1,MATCH($E102&amp;"/"&amp;N$1,Data!$1:$1,0)-1)=0,"",OFFSET(Data!$A$1,MATCH($D102,Data!$CG:$CG,0)-1,MATCH($E102&amp;"/"&amp;N$1,Data!$1:$1,0)-1)))</f>
        <v/>
      </c>
      <c r="O102" s="252" t="str">
        <f ca="1">IF(ISERROR(OFFSET(Data!$A$1,MATCH($D102,Data!$CG:$CG,0)-1,MATCH($E102&amp;"/"&amp;O$1,Data!$1:$1,0)-1))=TRUE,"",IF(OFFSET(Data!$A$1,MATCH($D102,Data!$CG:$CG,0)-1,MATCH($E102&amp;"/"&amp;O$1,Data!$1:$1,0)-1)=0,"",OFFSET(Data!$A$1,MATCH($D102,Data!$CG:$CG,0)-1,MATCH($E102&amp;"/"&amp;O$1,Data!$1:$1,0)-1)))</f>
        <v/>
      </c>
      <c r="P102" s="252" t="str">
        <f ca="1">IF(ISERROR(OFFSET(Data!$A$1,MATCH($D102,Data!$CG:$CG,0)-1,MATCH($E102&amp;"/"&amp;P$1,Data!$1:$1,0)-1))=TRUE,"",IF(OFFSET(Data!$A$1,MATCH($D102,Data!$CG:$CG,0)-1,MATCH($E102&amp;"/"&amp;P$1,Data!$1:$1,0)-1)=0,"",OFFSET(Data!$A$1,MATCH($D102,Data!$CG:$CG,0)-1,MATCH($E102&amp;"/"&amp;P$1,Data!$1:$1,0)-1)))</f>
        <v/>
      </c>
      <c r="Q102" s="252" t="str">
        <f ca="1">IF(ISERROR(OFFSET(Data!$A$1,MATCH($D102,Data!$CG:$CG,0)-1,MATCH($E102&amp;"/"&amp;Q$1,Data!$1:$1,0)-1))=TRUE,"",IF(OFFSET(Data!$A$1,MATCH($D102,Data!$CG:$CG,0)-1,MATCH($E102&amp;"/"&amp;Q$1,Data!$1:$1,0)-1)=0,"",OFFSET(Data!$A$1,MATCH($D102,Data!$CG:$CG,0)-1,MATCH($E102&amp;"/"&amp;Q$1,Data!$1:$1,0)-1)))</f>
        <v/>
      </c>
      <c r="R102" s="252" t="str">
        <f ca="1">IF(ISERROR(OFFSET(Data!$A$1,MATCH($D102,Data!$CG:$CG,0)-1,MATCH($E102&amp;"/"&amp;R$1,Data!$1:$1,0)-1))=TRUE,"",IF(OFFSET(Data!$A$1,MATCH($D102,Data!$CG:$CG,0)-1,MATCH($E102&amp;"/"&amp;R$1,Data!$1:$1,0)-1)=0,"",OFFSET(Data!$A$1,MATCH($D102,Data!$CG:$CG,0)-1,MATCH($E102&amp;"/"&amp;R$1,Data!$1:$1,0)-1)))</f>
        <v/>
      </c>
      <c r="S102" s="252" t="str">
        <f ca="1">IF(ISERROR(OFFSET(Data!$A$1,MATCH($D102,Data!$CG:$CG,0)-1,MATCH($E102&amp;"/"&amp;S$1,Data!$1:$1,0)-1))=TRUE,"",IF(OFFSET(Data!$A$1,MATCH($D102,Data!$CG:$CG,0)-1,MATCH($E102&amp;"/"&amp;S$1,Data!$1:$1,0)-1)=0,"",OFFSET(Data!$A$1,MATCH($D102,Data!$CG:$CG,0)-1,MATCH($E102&amp;"/"&amp;S$1,Data!$1:$1,0)-1)))</f>
        <v/>
      </c>
      <c r="T102" s="252" t="str">
        <f ca="1">IF(ISERROR(OFFSET(Data!$A$1,MATCH($D102,Data!$CG:$CG,0)-1,MATCH($E102&amp;"/"&amp;T$1,Data!$1:$1,0)-1))=TRUE,"",IF(OFFSET(Data!$A$1,MATCH($D102,Data!$CG:$CG,0)-1,MATCH($E102&amp;"/"&amp;T$1,Data!$1:$1,0)-1)=0,"",OFFSET(Data!$A$1,MATCH($D102,Data!$CG:$CG,0)-1,MATCH($E102&amp;"/"&amp;T$1,Data!$1:$1,0)-1)))</f>
        <v/>
      </c>
      <c r="U102" s="252" t="str">
        <f ca="1">IF(ISERROR(OFFSET(Data!$A$1,MATCH($D102,Data!$CG:$CG,0)-1,MATCH($E102&amp;"/"&amp;U$1,Data!$1:$1,0)-1))=TRUE,"",IF(OFFSET(Data!$A$1,MATCH($D102,Data!$CG:$CG,0)-1,MATCH($E102&amp;"/"&amp;U$1,Data!$1:$1,0)-1)=0,"",OFFSET(Data!$A$1,MATCH($D102,Data!$CG:$CG,0)-1,MATCH($E102&amp;"/"&amp;U$1,Data!$1:$1,0)-1)))</f>
        <v/>
      </c>
      <c r="V102" s="252" t="str">
        <f ca="1">IF(ISERROR(OFFSET(Data!$A$1,MATCH($D102,Data!$CG:$CG,0)-1,MATCH($E102&amp;"/"&amp;V$1,Data!$1:$1,0)-1))=TRUE,"",IF(OFFSET(Data!$A$1,MATCH($D102,Data!$CG:$CG,0)-1,MATCH($E102&amp;"/"&amp;V$1,Data!$1:$1,0)-1)=0,"",OFFSET(Data!$A$1,MATCH($D102,Data!$CG:$CG,0)-1,MATCH($E102&amp;"/"&amp;V$1,Data!$1:$1,0)-1)))</f>
        <v/>
      </c>
      <c r="W102" s="269" t="str">
        <f ca="1">IF(ISERROR(OFFSET(Data!$A$1,MATCH($D102,Data!$CG:$CG,0)-1,MATCH($E102&amp;"/"&amp;W$1,Data!$1:$1,0)-1))=TRUE,"",IF(OFFSET(Data!$A$1,MATCH($D102,Data!$CG:$CG,0)-1,MATCH($E102&amp;"/"&amp;W$1,Data!$1:$1,0)-1)=0,"",OFFSET(Data!$A$1,MATCH($D102,Data!$CG:$CG,0)-1,MATCH($E102&amp;"/"&amp;W$1,Data!$1:$1,0)-1)))</f>
        <v/>
      </c>
      <c r="X102" s="252" t="str">
        <f ca="1">IF(ISERROR(OFFSET(Data!$A$1,MATCH($D102,Data!$CG:$CG,0)-1,MATCH($E102&amp;"/"&amp;X$1,Data!$1:$1,0)-1))=TRUE,"",IF(OFFSET(Data!$A$1,MATCH($D102,Data!$CG:$CG,0)-1,MATCH($E102&amp;"/"&amp;X$1,Data!$1:$1,0)-1)=0,"",OFFSET(Data!$A$1,MATCH($D102,Data!$CG:$CG,0)-1,MATCH($E102&amp;"/"&amp;X$1,Data!$1:$1,0)-1)))</f>
        <v/>
      </c>
      <c r="Y102" s="252" t="str">
        <f ca="1">IF(ISERROR(OFFSET(Data!$A$1,MATCH($D102,Data!$CG:$CG,0)-1,MATCH($E102&amp;"/"&amp;Y$1,Data!$1:$1,0)-1))=TRUE,"",IF(OFFSET(Data!$A$1,MATCH($D102,Data!$CG:$CG,0)-1,MATCH($E102&amp;"/"&amp;Y$1,Data!$1:$1,0)-1)=0,"",OFFSET(Data!$A$1,MATCH($D102,Data!$CG:$CG,0)-1,MATCH($E102&amp;"/"&amp;Y$1,Data!$1:$1,0)-1)))</f>
        <v/>
      </c>
      <c r="Z102" s="252" t="str">
        <f ca="1">IF(ISERROR(OFFSET(Data!$A$1,MATCH($D102,Data!$CG:$CG,0)-1,MATCH($E102&amp;"/"&amp;Z$1,Data!$1:$1,0)-1))=TRUE,"",IF(OFFSET(Data!$A$1,MATCH($D102,Data!$CG:$CG,0)-1,MATCH($E102&amp;"/"&amp;Z$1,Data!$1:$1,0)-1)=0,"",OFFSET(Data!$A$1,MATCH($D102,Data!$CG:$CG,0)-1,MATCH($E102&amp;"/"&amp;Z$1,Data!$1:$1,0)-1)))</f>
        <v/>
      </c>
      <c r="AA102" s="252" t="str">
        <f ca="1">IF(ISERROR(OFFSET(Data!$A$1,MATCH($D102,Data!$CG:$CG,0)-1,MATCH($E102&amp;"/"&amp;AA$1,Data!$1:$1,0)-1))=TRUE,"",IF(OFFSET(Data!$A$1,MATCH($D102,Data!$CG:$CG,0)-1,MATCH($E102&amp;"/"&amp;AA$1,Data!$1:$1,0)-1)=0,"",OFFSET(Data!$A$1,MATCH($D102,Data!$CG:$CG,0)-1,MATCH($E102&amp;"/"&amp;AA$1,Data!$1:$1,0)-1)))</f>
        <v/>
      </c>
      <c r="AB102" s="252" t="str">
        <f ca="1">IF(ISERROR(OFFSET(Data!$A$1,MATCH($D102,Data!$CG:$CG,0)-1,MATCH($E102&amp;"/"&amp;AB$1,Data!$1:$1,0)-1))=TRUE,"",IF(OFFSET(Data!$A$1,MATCH($D102,Data!$CG:$CG,0)-1,MATCH($E102&amp;"/"&amp;AB$1,Data!$1:$1,0)-1)=0,"",OFFSET(Data!$A$1,MATCH($D102,Data!$CG:$CG,0)-1,MATCH($E102&amp;"/"&amp;AB$1,Data!$1:$1,0)-1)))</f>
        <v/>
      </c>
      <c r="AC102" s="252" t="str">
        <f ca="1">IF(ISERROR(OFFSET(Data!$A$1,MATCH($D102,Data!$CG:$CG,0)-1,MATCH($E102&amp;"/"&amp;AC$1,Data!$1:$1,0)-1))=TRUE,"",IF(OFFSET(Data!$A$1,MATCH($D102,Data!$CG:$CG,0)-1,MATCH($E102&amp;"/"&amp;AC$1,Data!$1:$1,0)-1)=0,"",OFFSET(Data!$A$1,MATCH($D102,Data!$CG:$CG,0)-1,MATCH($E102&amp;"/"&amp;AC$1,Data!$1:$1,0)-1)))</f>
        <v/>
      </c>
      <c r="AD102" s="252" t="str">
        <f ca="1">IF(ISERROR(OFFSET(Data!$A$1,MATCH($D102,Data!$CG:$CG,0)-1,MATCH($E102&amp;"/"&amp;AD$1,Data!$1:$1,0)-1))=TRUE,"",IF(OFFSET(Data!$A$1,MATCH($D102,Data!$CG:$CG,0)-1,MATCH($E102&amp;"/"&amp;AD$1,Data!$1:$1,0)-1)=0,"",OFFSET(Data!$A$1,MATCH($D102,Data!$CG:$CG,0)-1,MATCH($E102&amp;"/"&amp;AD$1,Data!$1:$1,0)-1)))</f>
        <v/>
      </c>
      <c r="AE102" s="252" t="str">
        <f ca="1">IF(ISERROR(OFFSET(Data!$A$1,MATCH($D102,Data!$CG:$CG,0)-1,MATCH($E102&amp;"/"&amp;AE$1,Data!$1:$1,0)-1))=TRUE,"",IF(OFFSET(Data!$A$1,MATCH($D102,Data!$CG:$CG,0)-1,MATCH($E102&amp;"/"&amp;AE$1,Data!$1:$1,0)-1)=0,"",OFFSET(Data!$A$1,MATCH($D102,Data!$CG:$CG,0)-1,MATCH($E102&amp;"/"&amp;AE$1,Data!$1:$1,0)-1)))</f>
        <v/>
      </c>
      <c r="AF102" s="253" t="str">
        <f ca="1">IF(ISERROR(OFFSET(Data!$A$1,MATCH($D102,Data!$CG:$CG,0)-1,MATCH($E102&amp;"/"&amp;AF$1,Data!$1:$1,0)-1))=TRUE,"",IF(OFFSET(Data!$A$1,MATCH($D102,Data!$CG:$CG,0)-1,MATCH($E102&amp;"/"&amp;AF$1,Data!$1:$1,0)-1)=0,"",OFFSET(Data!$A$1,MATCH($D102,Data!$CG:$CG,0)-1,MATCH($E102&amp;"/"&amp;AF$1,Data!$1:$1,0)-1)))</f>
        <v/>
      </c>
      <c r="AG102" s="188">
        <f t="shared" ca="1" si="5"/>
        <v>0</v>
      </c>
      <c r="AH102" s="208">
        <f ca="1">SUM(AG99:AG102)</f>
        <v>108</v>
      </c>
    </row>
    <row r="103" spans="1:34" ht="15.75" hidden="1" customHeight="1" thickBot="1" x14ac:dyDescent="0.3">
      <c r="A103" s="447"/>
      <c r="B103" s="470"/>
      <c r="C103" s="473"/>
      <c r="D103" s="52" t="str">
        <f>IF(C103&lt;&gt;"",C103,D102)</f>
        <v>Sebastian Sattler</v>
      </c>
      <c r="E103" s="53" t="s">
        <v>25</v>
      </c>
      <c r="F103" s="255" t="str">
        <f ca="1">IF(ISERROR(OFFSET(Data!$A$1,MATCH($D103,Data!$CG:$CG,0)-1,MATCH($E103&amp;"/"&amp;F$1,Data!$1:$1,0)-1))=TRUE,"",IF(OFFSET(Data!$A$1,MATCH($D103,Data!$CG:$CG,0)-1,MATCH($E103&amp;"/"&amp;F$1,Data!$1:$1,0)-1)=0,"",OFFSET(Data!$A$1,MATCH($D103,Data!$CG:$CG,0)-1,MATCH($E103&amp;"/"&amp;F$1,Data!$1:$1,0)-1)))</f>
        <v/>
      </c>
      <c r="G103" s="256" t="str">
        <f ca="1">IF(ISERROR(OFFSET(Data!$A$1,MATCH($D103,Data!$CG:$CG,0)-1,MATCH($E103&amp;"/"&amp;G$1,Data!$1:$1,0)-1))=TRUE,"",IF(OFFSET(Data!$A$1,MATCH($D103,Data!$CG:$CG,0)-1,MATCH($E103&amp;"/"&amp;G$1,Data!$1:$1,0)-1)=0,"",OFFSET(Data!$A$1,MATCH($D103,Data!$CG:$CG,0)-1,MATCH($E103&amp;"/"&amp;G$1,Data!$1:$1,0)-1)))</f>
        <v/>
      </c>
      <c r="H103" s="256" t="str">
        <f ca="1">IF(ISERROR(OFFSET(Data!$A$1,MATCH($D103,Data!$CG:$CG,0)-1,MATCH($E103&amp;"/"&amp;H$1,Data!$1:$1,0)-1))=TRUE,"",IF(OFFSET(Data!$A$1,MATCH($D103,Data!$CG:$CG,0)-1,MATCH($E103&amp;"/"&amp;H$1,Data!$1:$1,0)-1)=0,"",OFFSET(Data!$A$1,MATCH($D103,Data!$CG:$CG,0)-1,MATCH($E103&amp;"/"&amp;H$1,Data!$1:$1,0)-1)))</f>
        <v/>
      </c>
      <c r="I103" s="256" t="str">
        <f ca="1">IF(ISERROR(OFFSET(Data!$A$1,MATCH($D103,Data!$CG:$CG,0)-1,MATCH($E103&amp;"/"&amp;I$1,Data!$1:$1,0)-1))=TRUE,"",IF(OFFSET(Data!$A$1,MATCH($D103,Data!$CG:$CG,0)-1,MATCH($E103&amp;"/"&amp;I$1,Data!$1:$1,0)-1)=0,"",OFFSET(Data!$A$1,MATCH($D103,Data!$CG:$CG,0)-1,MATCH($E103&amp;"/"&amp;I$1,Data!$1:$1,0)-1)))</f>
        <v/>
      </c>
      <c r="J103" s="256" t="str">
        <f ca="1">IF(ISERROR(OFFSET(Data!$A$1,MATCH($D103,Data!$CG:$CG,0)-1,MATCH($E103&amp;"/"&amp;J$1,Data!$1:$1,0)-1))=TRUE,"",IF(OFFSET(Data!$A$1,MATCH($D103,Data!$CG:$CG,0)-1,MATCH($E103&amp;"/"&amp;J$1,Data!$1:$1,0)-1)=0,"",OFFSET(Data!$A$1,MATCH($D103,Data!$CG:$CG,0)-1,MATCH($E103&amp;"/"&amp;J$1,Data!$1:$1,0)-1)))</f>
        <v/>
      </c>
      <c r="K103" s="256" t="str">
        <f ca="1">IF(ISERROR(OFFSET(Data!$A$1,MATCH($D103,Data!$CG:$CG,0)-1,MATCH($E103&amp;"/"&amp;K$1,Data!$1:$1,0)-1))=TRUE,"",IF(OFFSET(Data!$A$1,MATCH($D103,Data!$CG:$CG,0)-1,MATCH($E103&amp;"/"&amp;K$1,Data!$1:$1,0)-1)=0,"",OFFSET(Data!$A$1,MATCH($D103,Data!$CG:$CG,0)-1,MATCH($E103&amp;"/"&amp;K$1,Data!$1:$1,0)-1)))</f>
        <v/>
      </c>
      <c r="L103" s="256" t="str">
        <f ca="1">IF(ISERROR(OFFSET(Data!$A$1,MATCH($D103,Data!$CG:$CG,0)-1,MATCH($E103&amp;"/"&amp;L$1,Data!$1:$1,0)-1))=TRUE,"",IF(OFFSET(Data!$A$1,MATCH($D103,Data!$CG:$CG,0)-1,MATCH($E103&amp;"/"&amp;L$1,Data!$1:$1,0)-1)=0,"",OFFSET(Data!$A$1,MATCH($D103,Data!$CG:$CG,0)-1,MATCH($E103&amp;"/"&amp;L$1,Data!$1:$1,0)-1)))</f>
        <v/>
      </c>
      <c r="M103" s="256" t="str">
        <f ca="1">IF(ISERROR(OFFSET(Data!$A$1,MATCH($D103,Data!$CG:$CG,0)-1,MATCH($E103&amp;"/"&amp;M$1,Data!$1:$1,0)-1))=TRUE,"",IF(OFFSET(Data!$A$1,MATCH($D103,Data!$CG:$CG,0)-1,MATCH($E103&amp;"/"&amp;M$1,Data!$1:$1,0)-1)=0,"",OFFSET(Data!$A$1,MATCH($D103,Data!$CG:$CG,0)-1,MATCH($E103&amp;"/"&amp;M$1,Data!$1:$1,0)-1)))</f>
        <v/>
      </c>
      <c r="N103" s="256" t="str">
        <f ca="1">IF(ISERROR(OFFSET(Data!$A$1,MATCH($D103,Data!$CG:$CG,0)-1,MATCH($E103&amp;"/"&amp;N$1,Data!$1:$1,0)-1))=TRUE,"",IF(OFFSET(Data!$A$1,MATCH($D103,Data!$CG:$CG,0)-1,MATCH($E103&amp;"/"&amp;N$1,Data!$1:$1,0)-1)=0,"",OFFSET(Data!$A$1,MATCH($D103,Data!$CG:$CG,0)-1,MATCH($E103&amp;"/"&amp;N$1,Data!$1:$1,0)-1)))</f>
        <v/>
      </c>
      <c r="O103" s="256" t="str">
        <f ca="1">IF(ISERROR(OFFSET(Data!$A$1,MATCH($D103,Data!$CG:$CG,0)-1,MATCH($E103&amp;"/"&amp;O$1,Data!$1:$1,0)-1))=TRUE,"",IF(OFFSET(Data!$A$1,MATCH($D103,Data!$CG:$CG,0)-1,MATCH($E103&amp;"/"&amp;O$1,Data!$1:$1,0)-1)=0,"",OFFSET(Data!$A$1,MATCH($D103,Data!$CG:$CG,0)-1,MATCH($E103&amp;"/"&amp;O$1,Data!$1:$1,0)-1)))</f>
        <v/>
      </c>
      <c r="P103" s="256" t="str">
        <f ca="1">IF(ISERROR(OFFSET(Data!$A$1,MATCH($D103,Data!$CG:$CG,0)-1,MATCH($E103&amp;"/"&amp;P$1,Data!$1:$1,0)-1))=TRUE,"",IF(OFFSET(Data!$A$1,MATCH($D103,Data!$CG:$CG,0)-1,MATCH($E103&amp;"/"&amp;P$1,Data!$1:$1,0)-1)=0,"",OFFSET(Data!$A$1,MATCH($D103,Data!$CG:$CG,0)-1,MATCH($E103&amp;"/"&amp;P$1,Data!$1:$1,0)-1)))</f>
        <v/>
      </c>
      <c r="Q103" s="256" t="str">
        <f ca="1">IF(ISERROR(OFFSET(Data!$A$1,MATCH($D103,Data!$CG:$CG,0)-1,MATCH($E103&amp;"/"&amp;Q$1,Data!$1:$1,0)-1))=TRUE,"",IF(OFFSET(Data!$A$1,MATCH($D103,Data!$CG:$CG,0)-1,MATCH($E103&amp;"/"&amp;Q$1,Data!$1:$1,0)-1)=0,"",OFFSET(Data!$A$1,MATCH($D103,Data!$CG:$CG,0)-1,MATCH($E103&amp;"/"&amp;Q$1,Data!$1:$1,0)-1)))</f>
        <v/>
      </c>
      <c r="R103" s="256" t="str">
        <f ca="1">IF(ISERROR(OFFSET(Data!$A$1,MATCH($D103,Data!$CG:$CG,0)-1,MATCH($E103&amp;"/"&amp;R$1,Data!$1:$1,0)-1))=TRUE,"",IF(OFFSET(Data!$A$1,MATCH($D103,Data!$CG:$CG,0)-1,MATCH($E103&amp;"/"&amp;R$1,Data!$1:$1,0)-1)=0,"",OFFSET(Data!$A$1,MATCH($D103,Data!$CG:$CG,0)-1,MATCH($E103&amp;"/"&amp;R$1,Data!$1:$1,0)-1)))</f>
        <v/>
      </c>
      <c r="S103" s="256" t="str">
        <f ca="1">IF(ISERROR(OFFSET(Data!$A$1,MATCH($D103,Data!$CG:$CG,0)-1,MATCH($E103&amp;"/"&amp;S$1,Data!$1:$1,0)-1))=TRUE,"",IF(OFFSET(Data!$A$1,MATCH($D103,Data!$CG:$CG,0)-1,MATCH($E103&amp;"/"&amp;S$1,Data!$1:$1,0)-1)=0,"",OFFSET(Data!$A$1,MATCH($D103,Data!$CG:$CG,0)-1,MATCH($E103&amp;"/"&amp;S$1,Data!$1:$1,0)-1)))</f>
        <v/>
      </c>
      <c r="T103" s="256" t="str">
        <f ca="1">IF(ISERROR(OFFSET(Data!$A$1,MATCH($D103,Data!$CG:$CG,0)-1,MATCH($E103&amp;"/"&amp;T$1,Data!$1:$1,0)-1))=TRUE,"",IF(OFFSET(Data!$A$1,MATCH($D103,Data!$CG:$CG,0)-1,MATCH($E103&amp;"/"&amp;T$1,Data!$1:$1,0)-1)=0,"",OFFSET(Data!$A$1,MATCH($D103,Data!$CG:$CG,0)-1,MATCH($E103&amp;"/"&amp;T$1,Data!$1:$1,0)-1)))</f>
        <v/>
      </c>
      <c r="U103" s="256" t="str">
        <f ca="1">IF(ISERROR(OFFSET(Data!$A$1,MATCH($D103,Data!$CG:$CG,0)-1,MATCH($E103&amp;"/"&amp;U$1,Data!$1:$1,0)-1))=TRUE,"",IF(OFFSET(Data!$A$1,MATCH($D103,Data!$CG:$CG,0)-1,MATCH($E103&amp;"/"&amp;U$1,Data!$1:$1,0)-1)=0,"",OFFSET(Data!$A$1,MATCH($D103,Data!$CG:$CG,0)-1,MATCH($E103&amp;"/"&amp;U$1,Data!$1:$1,0)-1)))</f>
        <v/>
      </c>
      <c r="V103" s="256" t="str">
        <f ca="1">IF(ISERROR(OFFSET(Data!$A$1,MATCH($D103,Data!$CG:$CG,0)-1,MATCH($E103&amp;"/"&amp;V$1,Data!$1:$1,0)-1))=TRUE,"",IF(OFFSET(Data!$A$1,MATCH($D103,Data!$CG:$CG,0)-1,MATCH($E103&amp;"/"&amp;V$1,Data!$1:$1,0)-1)=0,"",OFFSET(Data!$A$1,MATCH($D103,Data!$CG:$CG,0)-1,MATCH($E103&amp;"/"&amp;V$1,Data!$1:$1,0)-1)))</f>
        <v/>
      </c>
      <c r="W103" s="257" t="str">
        <f ca="1">IF(ISERROR(OFFSET(Data!$A$1,MATCH($D103,Data!$CG:$CG,0)-1,MATCH($E103&amp;"/"&amp;W$1,Data!$1:$1,0)-1))=TRUE,"",IF(OFFSET(Data!$A$1,MATCH($D103,Data!$CG:$CG,0)-1,MATCH($E103&amp;"/"&amp;W$1,Data!$1:$1,0)-1)=0,"",OFFSET(Data!$A$1,MATCH($D103,Data!$CG:$CG,0)-1,MATCH($E103&amp;"/"&amp;W$1,Data!$1:$1,0)-1)))</f>
        <v/>
      </c>
      <c r="X103" s="256" t="str">
        <f ca="1">IF(ISERROR(OFFSET(Data!$A$1,MATCH($D103,Data!$CG:$CG,0)-1,MATCH($E103&amp;"/"&amp;X$1,Data!$1:$1,0)-1))=TRUE,"",IF(OFFSET(Data!$A$1,MATCH($D103,Data!$CG:$CG,0)-1,MATCH($E103&amp;"/"&amp;X$1,Data!$1:$1,0)-1)=0,"",OFFSET(Data!$A$1,MATCH($D103,Data!$CG:$CG,0)-1,MATCH($E103&amp;"/"&amp;X$1,Data!$1:$1,0)-1)))</f>
        <v/>
      </c>
      <c r="Y103" s="256" t="str">
        <f ca="1">IF(ISERROR(OFFSET(Data!$A$1,MATCH($D103,Data!$CG:$CG,0)-1,MATCH($E103&amp;"/"&amp;Y$1,Data!$1:$1,0)-1))=TRUE,"",IF(OFFSET(Data!$A$1,MATCH($D103,Data!$CG:$CG,0)-1,MATCH($E103&amp;"/"&amp;Y$1,Data!$1:$1,0)-1)=0,"",OFFSET(Data!$A$1,MATCH($D103,Data!$CG:$CG,0)-1,MATCH($E103&amp;"/"&amp;Y$1,Data!$1:$1,0)-1)))</f>
        <v/>
      </c>
      <c r="Z103" s="256" t="str">
        <f ca="1">IF(ISERROR(OFFSET(Data!$A$1,MATCH($D103,Data!$CG:$CG,0)-1,MATCH($E103&amp;"/"&amp;Z$1,Data!$1:$1,0)-1))=TRUE,"",IF(OFFSET(Data!$A$1,MATCH($D103,Data!$CG:$CG,0)-1,MATCH($E103&amp;"/"&amp;Z$1,Data!$1:$1,0)-1)=0,"",OFFSET(Data!$A$1,MATCH($D103,Data!$CG:$CG,0)-1,MATCH($E103&amp;"/"&amp;Z$1,Data!$1:$1,0)-1)))</f>
        <v/>
      </c>
      <c r="AA103" s="256" t="str">
        <f ca="1">IF(ISERROR(OFFSET(Data!$A$1,MATCH($D103,Data!$CG:$CG,0)-1,MATCH($E103&amp;"/"&amp;AA$1,Data!$1:$1,0)-1))=TRUE,"",IF(OFFSET(Data!$A$1,MATCH($D103,Data!$CG:$CG,0)-1,MATCH($E103&amp;"/"&amp;AA$1,Data!$1:$1,0)-1)=0,"",OFFSET(Data!$A$1,MATCH($D103,Data!$CG:$CG,0)-1,MATCH($E103&amp;"/"&amp;AA$1,Data!$1:$1,0)-1)))</f>
        <v/>
      </c>
      <c r="AB103" s="256" t="str">
        <f ca="1">IF(ISERROR(OFFSET(Data!$A$1,MATCH($D103,Data!$CG:$CG,0)-1,MATCH($E103&amp;"/"&amp;AB$1,Data!$1:$1,0)-1))=TRUE,"",IF(OFFSET(Data!$A$1,MATCH($D103,Data!$CG:$CG,0)-1,MATCH($E103&amp;"/"&amp;AB$1,Data!$1:$1,0)-1)=0,"",OFFSET(Data!$A$1,MATCH($D103,Data!$CG:$CG,0)-1,MATCH($E103&amp;"/"&amp;AB$1,Data!$1:$1,0)-1)))</f>
        <v/>
      </c>
      <c r="AC103" s="256" t="str">
        <f ca="1">IF(ISERROR(OFFSET(Data!$A$1,MATCH($D103,Data!$CG:$CG,0)-1,MATCH($E103&amp;"/"&amp;AC$1,Data!$1:$1,0)-1))=TRUE,"",IF(OFFSET(Data!$A$1,MATCH($D103,Data!$CG:$CG,0)-1,MATCH($E103&amp;"/"&amp;AC$1,Data!$1:$1,0)-1)=0,"",OFFSET(Data!$A$1,MATCH($D103,Data!$CG:$CG,0)-1,MATCH($E103&amp;"/"&amp;AC$1,Data!$1:$1,0)-1)))</f>
        <v/>
      </c>
      <c r="AD103" s="256" t="str">
        <f ca="1">IF(ISERROR(OFFSET(Data!$A$1,MATCH($D103,Data!$CG:$CG,0)-1,MATCH($E103&amp;"/"&amp;AD$1,Data!$1:$1,0)-1))=TRUE,"",IF(OFFSET(Data!$A$1,MATCH($D103,Data!$CG:$CG,0)-1,MATCH($E103&amp;"/"&amp;AD$1,Data!$1:$1,0)-1)=0,"",OFFSET(Data!$A$1,MATCH($D103,Data!$CG:$CG,0)-1,MATCH($E103&amp;"/"&amp;AD$1,Data!$1:$1,0)-1)))</f>
        <v/>
      </c>
      <c r="AE103" s="256" t="str">
        <f ca="1">IF(ISERROR(OFFSET(Data!$A$1,MATCH($D103,Data!$CG:$CG,0)-1,MATCH($E103&amp;"/"&amp;AE$1,Data!$1:$1,0)-1))=TRUE,"",IF(OFFSET(Data!$A$1,MATCH($D103,Data!$CG:$CG,0)-1,MATCH($E103&amp;"/"&amp;AE$1,Data!$1:$1,0)-1)=0,"",OFFSET(Data!$A$1,MATCH($D103,Data!$CG:$CG,0)-1,MATCH($E103&amp;"/"&amp;AE$1,Data!$1:$1,0)-1)))</f>
        <v/>
      </c>
      <c r="AF103" s="258" t="str">
        <f ca="1">IF(ISERROR(OFFSET(Data!$A$1,MATCH($D103,Data!$CG:$CG,0)-1,MATCH($E103&amp;"/"&amp;AF$1,Data!$1:$1,0)-1))=TRUE,"",IF(OFFSET(Data!$A$1,MATCH($D103,Data!$CG:$CG,0)-1,MATCH($E103&amp;"/"&amp;AF$1,Data!$1:$1,0)-1)=0,"",OFFSET(Data!$A$1,MATCH($D103,Data!$CG:$CG,0)-1,MATCH($E103&amp;"/"&amp;AF$1,Data!$1:$1,0)-1)))</f>
        <v/>
      </c>
      <c r="AG103" s="197">
        <f t="shared" ca="1" si="5"/>
        <v>0</v>
      </c>
      <c r="AH103" s="209">
        <f ca="1">SUM(AG99:AG103)</f>
        <v>108</v>
      </c>
    </row>
    <row r="104" spans="1:34" ht="15" customHeight="1" x14ac:dyDescent="0.25">
      <c r="A104" s="445">
        <v>20</v>
      </c>
      <c r="B104" s="468">
        <f>INDEX(Data!CI:CI,MATCH("M"&amp;A104,Data!A:A,0))</f>
        <v>20</v>
      </c>
      <c r="C104" s="471" t="str">
        <f>INDEX(Data!CG:CG,MATCH("M"&amp;A104,Data!A:A,0))</f>
        <v>Thomas Spritzendorfer</v>
      </c>
      <c r="D104" s="48" t="str">
        <f>IF(C104&lt;&gt;"",C104,#REF!)</f>
        <v>Thomas Spritzendorfer</v>
      </c>
      <c r="E104" s="49" t="s">
        <v>21</v>
      </c>
      <c r="F104" s="268">
        <f ca="1">IF(ISERROR(OFFSET(Data!$A$1,MATCH($D104,Data!$CG:$CG,0)-1,MATCH($E104&amp;"/"&amp;F$1,Data!$1:$1,0)-1))=TRUE,"",IF(OFFSET(Data!$A$1,MATCH($D104,Data!$CG:$CG,0)-1,MATCH($E104&amp;"/"&amp;F$1,Data!$1:$1,0)-1)=0,"",OFFSET(Data!$A$1,MATCH($D104,Data!$CG:$CG,0)-1,MATCH($E104&amp;"/"&amp;F$1,Data!$1:$1,0)-1)))</f>
        <v>4</v>
      </c>
      <c r="G104" s="260">
        <f ca="1">IF(ISERROR(OFFSET(Data!$A$1,MATCH($D104,Data!$CG:$CG,0)-1,MATCH($E104&amp;"/"&amp;G$1,Data!$1:$1,0)-1))=TRUE,"",IF(OFFSET(Data!$A$1,MATCH($D104,Data!$CG:$CG,0)-1,MATCH($E104&amp;"/"&amp;G$1,Data!$1:$1,0)-1)=0,"",OFFSET(Data!$A$1,MATCH($D104,Data!$CG:$CG,0)-1,MATCH($E104&amp;"/"&amp;G$1,Data!$1:$1,0)-1)))</f>
        <v>4</v>
      </c>
      <c r="H104" s="263">
        <f ca="1">IF(ISERROR(OFFSET(Data!$A$1,MATCH($D104,Data!$CG:$CG,0)-1,MATCH($E104&amp;"/"&amp;H$1,Data!$1:$1,0)-1))=TRUE,"",IF(OFFSET(Data!$A$1,MATCH($D104,Data!$CG:$CG,0)-1,MATCH($E104&amp;"/"&amp;H$1,Data!$1:$1,0)-1)=0,"",OFFSET(Data!$A$1,MATCH($D104,Data!$CG:$CG,0)-1,MATCH($E104&amp;"/"&amp;H$1,Data!$1:$1,0)-1)))</f>
        <v>5</v>
      </c>
      <c r="I104" s="246">
        <f ca="1">IF(ISERROR(OFFSET(Data!$A$1,MATCH($D104,Data!$CG:$CG,0)-1,MATCH($E104&amp;"/"&amp;I$1,Data!$1:$1,0)-1))=TRUE,"",IF(OFFSET(Data!$A$1,MATCH($D104,Data!$CG:$CG,0)-1,MATCH($E104&amp;"/"&amp;I$1,Data!$1:$1,0)-1)=0,"",OFFSET(Data!$A$1,MATCH($D104,Data!$CG:$CG,0)-1,MATCH($E104&amp;"/"&amp;I$1,Data!$1:$1,0)-1)))</f>
        <v>3</v>
      </c>
      <c r="J104" s="260">
        <f ca="1">IF(ISERROR(OFFSET(Data!$A$1,MATCH($D104,Data!$CG:$CG,0)-1,MATCH($E104&amp;"/"&amp;J$1,Data!$1:$1,0)-1))=TRUE,"",IF(OFFSET(Data!$A$1,MATCH($D104,Data!$CG:$CG,0)-1,MATCH($E104&amp;"/"&amp;J$1,Data!$1:$1,0)-1)=0,"",OFFSET(Data!$A$1,MATCH($D104,Data!$CG:$CG,0)-1,MATCH($E104&amp;"/"&amp;J$1,Data!$1:$1,0)-1)))</f>
        <v>4</v>
      </c>
      <c r="K104" s="260">
        <f ca="1">IF(ISERROR(OFFSET(Data!$A$1,MATCH($D104,Data!$CG:$CG,0)-1,MATCH($E104&amp;"/"&amp;K$1,Data!$1:$1,0)-1))=TRUE,"",IF(OFFSET(Data!$A$1,MATCH($D104,Data!$CG:$CG,0)-1,MATCH($E104&amp;"/"&amp;K$1,Data!$1:$1,0)-1)=0,"",OFFSET(Data!$A$1,MATCH($D104,Data!$CG:$CG,0)-1,MATCH($E104&amp;"/"&amp;K$1,Data!$1:$1,0)-1)))</f>
        <v>4</v>
      </c>
      <c r="L104" s="260">
        <f ca="1">IF(ISERROR(OFFSET(Data!$A$1,MATCH($D104,Data!$CG:$CG,0)-1,MATCH($E104&amp;"/"&amp;L$1,Data!$1:$1,0)-1))=TRUE,"",IF(OFFSET(Data!$A$1,MATCH($D104,Data!$CG:$CG,0)-1,MATCH($E104&amp;"/"&amp;L$1,Data!$1:$1,0)-1)=0,"",OFFSET(Data!$A$1,MATCH($D104,Data!$CG:$CG,0)-1,MATCH($E104&amp;"/"&amp;L$1,Data!$1:$1,0)-1)))</f>
        <v>4</v>
      </c>
      <c r="M104" s="260">
        <f ca="1">IF(ISERROR(OFFSET(Data!$A$1,MATCH($D104,Data!$CG:$CG,0)-1,MATCH($E104&amp;"/"&amp;M$1,Data!$1:$1,0)-1))=TRUE,"",IF(OFFSET(Data!$A$1,MATCH($D104,Data!$CG:$CG,0)-1,MATCH($E104&amp;"/"&amp;M$1,Data!$1:$1,0)-1)=0,"",OFFSET(Data!$A$1,MATCH($D104,Data!$CG:$CG,0)-1,MATCH($E104&amp;"/"&amp;M$1,Data!$1:$1,0)-1)))</f>
        <v>4</v>
      </c>
      <c r="N104" s="260">
        <f ca="1">IF(ISERROR(OFFSET(Data!$A$1,MATCH($D104,Data!$CG:$CG,0)-1,MATCH($E104&amp;"/"&amp;N$1,Data!$1:$1,0)-1))=TRUE,"",IF(OFFSET(Data!$A$1,MATCH($D104,Data!$CG:$CG,0)-1,MATCH($E104&amp;"/"&amp;N$1,Data!$1:$1,0)-1)=0,"",OFFSET(Data!$A$1,MATCH($D104,Data!$CG:$CG,0)-1,MATCH($E104&amp;"/"&amp;N$1,Data!$1:$1,0)-1)))</f>
        <v>5</v>
      </c>
      <c r="O104" s="260">
        <f ca="1">IF(ISERROR(OFFSET(Data!$A$1,MATCH($D104,Data!$CG:$CG,0)-1,MATCH($E104&amp;"/"&amp;O$1,Data!$1:$1,0)-1))=TRUE,"",IF(OFFSET(Data!$A$1,MATCH($D104,Data!$CG:$CG,0)-1,MATCH($E104&amp;"/"&amp;O$1,Data!$1:$1,0)-1)=0,"",OFFSET(Data!$A$1,MATCH($D104,Data!$CG:$CG,0)-1,MATCH($E104&amp;"/"&amp;O$1,Data!$1:$1,0)-1)))</f>
        <v>4</v>
      </c>
      <c r="P104" s="263">
        <f ca="1">IF(ISERROR(OFFSET(Data!$A$1,MATCH($D104,Data!$CG:$CG,0)-1,MATCH($E104&amp;"/"&amp;P$1,Data!$1:$1,0)-1))=TRUE,"",IF(OFFSET(Data!$A$1,MATCH($D104,Data!$CG:$CG,0)-1,MATCH($E104&amp;"/"&amp;P$1,Data!$1:$1,0)-1)=0,"",OFFSET(Data!$A$1,MATCH($D104,Data!$CG:$CG,0)-1,MATCH($E104&amp;"/"&amp;P$1,Data!$1:$1,0)-1)))</f>
        <v>5</v>
      </c>
      <c r="Q104" s="263">
        <f ca="1">IF(ISERROR(OFFSET(Data!$A$1,MATCH($D104,Data!$CG:$CG,0)-1,MATCH($E104&amp;"/"&amp;Q$1,Data!$1:$1,0)-1))=TRUE,"",IF(OFFSET(Data!$A$1,MATCH($D104,Data!$CG:$CG,0)-1,MATCH($E104&amp;"/"&amp;Q$1,Data!$1:$1,0)-1)=0,"",OFFSET(Data!$A$1,MATCH($D104,Data!$CG:$CG,0)-1,MATCH($E104&amp;"/"&amp;Q$1,Data!$1:$1,0)-1)))</f>
        <v>5</v>
      </c>
      <c r="R104" s="263">
        <f ca="1">IF(ISERROR(OFFSET(Data!$A$1,MATCH($D104,Data!$CG:$CG,0)-1,MATCH($E104&amp;"/"&amp;R$1,Data!$1:$1,0)-1))=TRUE,"",IF(OFFSET(Data!$A$1,MATCH($D104,Data!$CG:$CG,0)-1,MATCH($E104&amp;"/"&amp;R$1,Data!$1:$1,0)-1)=0,"",OFFSET(Data!$A$1,MATCH($D104,Data!$CG:$CG,0)-1,MATCH($E104&amp;"/"&amp;R$1,Data!$1:$1,0)-1)))</f>
        <v>6</v>
      </c>
      <c r="S104" s="250" t="str">
        <f ca="1">IF(ISERROR(OFFSET(Data!$A$1,MATCH($D104,Data!$CG:$CG,0)-1,MATCH($E104&amp;"/"&amp;S$1,Data!$1:$1,0)-1))=TRUE,"",IF(OFFSET(Data!$A$1,MATCH($D104,Data!$CG:$CG,0)-1,MATCH($E104&amp;"/"&amp;S$1,Data!$1:$1,0)-1)=0,"",OFFSET(Data!$A$1,MATCH($D104,Data!$CG:$CG,0)-1,MATCH($E104&amp;"/"&amp;S$1,Data!$1:$1,0)-1)))</f>
        <v/>
      </c>
      <c r="T104" s="250" t="str">
        <f ca="1">IF(ISERROR(OFFSET(Data!$A$1,MATCH($D104,Data!$CG:$CG,0)-1,MATCH($E104&amp;"/"&amp;T$1,Data!$1:$1,0)-1))=TRUE,"",IF(OFFSET(Data!$A$1,MATCH($D104,Data!$CG:$CG,0)-1,MATCH($E104&amp;"/"&amp;T$1,Data!$1:$1,0)-1)=0,"",OFFSET(Data!$A$1,MATCH($D104,Data!$CG:$CG,0)-1,MATCH($E104&amp;"/"&amp;T$1,Data!$1:$1,0)-1)))</f>
        <v/>
      </c>
      <c r="U104" s="250" t="str">
        <f ca="1">IF(ISERROR(OFFSET(Data!$A$1,MATCH($D104,Data!$CG:$CG,0)-1,MATCH($E104&amp;"/"&amp;U$1,Data!$1:$1,0)-1))=TRUE,"",IF(OFFSET(Data!$A$1,MATCH($D104,Data!$CG:$CG,0)-1,MATCH($E104&amp;"/"&amp;U$1,Data!$1:$1,0)-1)=0,"",OFFSET(Data!$A$1,MATCH($D104,Data!$CG:$CG,0)-1,MATCH($E104&amp;"/"&amp;U$1,Data!$1:$1,0)-1)))</f>
        <v/>
      </c>
      <c r="V104" s="250" t="str">
        <f ca="1">IF(ISERROR(OFFSET(Data!$A$1,MATCH($D104,Data!$CG:$CG,0)-1,MATCH($E104&amp;"/"&amp;V$1,Data!$1:$1,0)-1))=TRUE,"",IF(OFFSET(Data!$A$1,MATCH($D104,Data!$CG:$CG,0)-1,MATCH($E104&amp;"/"&amp;V$1,Data!$1:$1,0)-1)=0,"",OFFSET(Data!$A$1,MATCH($D104,Data!$CG:$CG,0)-1,MATCH($E104&amp;"/"&amp;V$1,Data!$1:$1,0)-1)))</f>
        <v/>
      </c>
      <c r="W104" s="272" t="str">
        <f ca="1">IF(ISERROR(OFFSET(Data!$A$1,MATCH($D104,Data!$CG:$CG,0)-1,MATCH($E104&amp;"/"&amp;W$1,Data!$1:$1,0)-1))=TRUE,"",IF(OFFSET(Data!$A$1,MATCH($D104,Data!$CG:$CG,0)-1,MATCH($E104&amp;"/"&amp;W$1,Data!$1:$1,0)-1)=0,"",OFFSET(Data!$A$1,MATCH($D104,Data!$CG:$CG,0)-1,MATCH($E104&amp;"/"&amp;W$1,Data!$1:$1,0)-1)))</f>
        <v/>
      </c>
      <c r="X104" s="250" t="str">
        <f ca="1">IF(ISERROR(OFFSET(Data!$A$1,MATCH($D104,Data!$CG:$CG,0)-1,MATCH($E104&amp;"/"&amp;X$1,Data!$1:$1,0)-1))=TRUE,"",IF(OFFSET(Data!$A$1,MATCH($D104,Data!$CG:$CG,0)-1,MATCH($E104&amp;"/"&amp;X$1,Data!$1:$1,0)-1)=0,"",OFFSET(Data!$A$1,MATCH($D104,Data!$CG:$CG,0)-1,MATCH($E104&amp;"/"&amp;X$1,Data!$1:$1,0)-1)))</f>
        <v/>
      </c>
      <c r="Y104" s="250" t="str">
        <f ca="1">IF(ISERROR(OFFSET(Data!$A$1,MATCH($D104,Data!$CG:$CG,0)-1,MATCH($E104&amp;"/"&amp;Y$1,Data!$1:$1,0)-1))=TRUE,"",IF(OFFSET(Data!$A$1,MATCH($D104,Data!$CG:$CG,0)-1,MATCH($E104&amp;"/"&amp;Y$1,Data!$1:$1,0)-1)=0,"",OFFSET(Data!$A$1,MATCH($D104,Data!$CG:$CG,0)-1,MATCH($E104&amp;"/"&amp;Y$1,Data!$1:$1,0)-1)))</f>
        <v/>
      </c>
      <c r="Z104" s="250" t="str">
        <f ca="1">IF(ISERROR(OFFSET(Data!$A$1,MATCH($D104,Data!$CG:$CG,0)-1,MATCH($E104&amp;"/"&amp;Z$1,Data!$1:$1,0)-1))=TRUE,"",IF(OFFSET(Data!$A$1,MATCH($D104,Data!$CG:$CG,0)-1,MATCH($E104&amp;"/"&amp;Z$1,Data!$1:$1,0)-1)=0,"",OFFSET(Data!$A$1,MATCH($D104,Data!$CG:$CG,0)-1,MATCH($E104&amp;"/"&amp;Z$1,Data!$1:$1,0)-1)))</f>
        <v/>
      </c>
      <c r="AA104" s="250" t="str">
        <f ca="1">IF(ISERROR(OFFSET(Data!$A$1,MATCH($D104,Data!$CG:$CG,0)-1,MATCH($E104&amp;"/"&amp;AA$1,Data!$1:$1,0)-1))=TRUE,"",IF(OFFSET(Data!$A$1,MATCH($D104,Data!$CG:$CG,0)-1,MATCH($E104&amp;"/"&amp;AA$1,Data!$1:$1,0)-1)=0,"",OFFSET(Data!$A$1,MATCH($D104,Data!$CG:$CG,0)-1,MATCH($E104&amp;"/"&amp;AA$1,Data!$1:$1,0)-1)))</f>
        <v/>
      </c>
      <c r="AB104" s="250" t="str">
        <f ca="1">IF(ISERROR(OFFSET(Data!$A$1,MATCH($D104,Data!$CG:$CG,0)-1,MATCH($E104&amp;"/"&amp;AB$1,Data!$1:$1,0)-1))=TRUE,"",IF(OFFSET(Data!$A$1,MATCH($D104,Data!$CG:$CG,0)-1,MATCH($E104&amp;"/"&amp;AB$1,Data!$1:$1,0)-1)=0,"",OFFSET(Data!$A$1,MATCH($D104,Data!$CG:$CG,0)-1,MATCH($E104&amp;"/"&amp;AB$1,Data!$1:$1,0)-1)))</f>
        <v/>
      </c>
      <c r="AC104" s="250" t="str">
        <f ca="1">IF(ISERROR(OFFSET(Data!$A$1,MATCH($D104,Data!$CG:$CG,0)-1,MATCH($E104&amp;"/"&amp;AC$1,Data!$1:$1,0)-1))=TRUE,"",IF(OFFSET(Data!$A$1,MATCH($D104,Data!$CG:$CG,0)-1,MATCH($E104&amp;"/"&amp;AC$1,Data!$1:$1,0)-1)=0,"",OFFSET(Data!$A$1,MATCH($D104,Data!$CG:$CG,0)-1,MATCH($E104&amp;"/"&amp;AC$1,Data!$1:$1,0)-1)))</f>
        <v/>
      </c>
      <c r="AD104" s="250" t="str">
        <f ca="1">IF(ISERROR(OFFSET(Data!$A$1,MATCH($D104,Data!$CG:$CG,0)-1,MATCH($E104&amp;"/"&amp;AD$1,Data!$1:$1,0)-1))=TRUE,"",IF(OFFSET(Data!$A$1,MATCH($D104,Data!$CG:$CG,0)-1,MATCH($E104&amp;"/"&amp;AD$1,Data!$1:$1,0)-1)=0,"",OFFSET(Data!$A$1,MATCH($D104,Data!$CG:$CG,0)-1,MATCH($E104&amp;"/"&amp;AD$1,Data!$1:$1,0)-1)))</f>
        <v/>
      </c>
      <c r="AE104" s="250" t="str">
        <f ca="1">IF(ISERROR(OFFSET(Data!$A$1,MATCH($D104,Data!$CG:$CG,0)-1,MATCH($E104&amp;"/"&amp;AE$1,Data!$1:$1,0)-1))=TRUE,"",IF(OFFSET(Data!$A$1,MATCH($D104,Data!$CG:$CG,0)-1,MATCH($E104&amp;"/"&amp;AE$1,Data!$1:$1,0)-1)=0,"",OFFSET(Data!$A$1,MATCH($D104,Data!$CG:$CG,0)-1,MATCH($E104&amp;"/"&amp;AE$1,Data!$1:$1,0)-1)))</f>
        <v/>
      </c>
      <c r="AF104" s="251" t="str">
        <f ca="1">IF(ISERROR(OFFSET(Data!$A$1,MATCH($D104,Data!$CG:$CG,0)-1,MATCH($E104&amp;"/"&amp;AF$1,Data!$1:$1,0)-1))=TRUE,"",IF(OFFSET(Data!$A$1,MATCH($D104,Data!$CG:$CG,0)-1,MATCH($E104&amp;"/"&amp;AF$1,Data!$1:$1,0)-1)=0,"",OFFSET(Data!$A$1,MATCH($D104,Data!$CG:$CG,0)-1,MATCH($E104&amp;"/"&amp;AF$1,Data!$1:$1,0)-1)))</f>
        <v/>
      </c>
      <c r="AG104" s="206">
        <f t="shared" ca="1" si="5"/>
        <v>57</v>
      </c>
      <c r="AH104" s="207">
        <f ca="1">AG104</f>
        <v>57</v>
      </c>
    </row>
    <row r="105" spans="1:34" ht="15" customHeight="1" thickBot="1" x14ac:dyDescent="0.3">
      <c r="A105" s="446"/>
      <c r="B105" s="469"/>
      <c r="C105" s="472"/>
      <c r="D105" s="50" t="str">
        <f>IF(C105&lt;&gt;"",C105,D104)</f>
        <v>Thomas Spritzendorfer</v>
      </c>
      <c r="E105" s="51" t="s">
        <v>22</v>
      </c>
      <c r="F105" s="248">
        <f ca="1">IF(ISERROR(OFFSET(Data!$A$1,MATCH($D105,Data!$CG:$CG,0)-1,MATCH($E105&amp;"/"&amp;F$1,Data!$1:$1,0)-1))=TRUE,"",IF(OFFSET(Data!$A$1,MATCH($D105,Data!$CG:$CG,0)-1,MATCH($E105&amp;"/"&amp;F$1,Data!$1:$1,0)-1)=0,"",OFFSET(Data!$A$1,MATCH($D105,Data!$CG:$CG,0)-1,MATCH($E105&amp;"/"&amp;F$1,Data!$1:$1,0)-1)))</f>
        <v>3</v>
      </c>
      <c r="G105" s="249">
        <f ca="1">IF(ISERROR(OFFSET(Data!$A$1,MATCH($D105,Data!$CG:$CG,0)-1,MATCH($E105&amp;"/"&amp;G$1,Data!$1:$1,0)-1))=TRUE,"",IF(OFFSET(Data!$A$1,MATCH($D105,Data!$CG:$CG,0)-1,MATCH($E105&amp;"/"&amp;G$1,Data!$1:$1,0)-1)=0,"",OFFSET(Data!$A$1,MATCH($D105,Data!$CG:$CG,0)-1,MATCH($E105&amp;"/"&amp;G$1,Data!$1:$1,0)-1)))</f>
        <v>3</v>
      </c>
      <c r="H105" s="261">
        <f ca="1">IF(ISERROR(OFFSET(Data!$A$1,MATCH($D105,Data!$CG:$CG,0)-1,MATCH($E105&amp;"/"&amp;H$1,Data!$1:$1,0)-1))=TRUE,"",IF(OFFSET(Data!$A$1,MATCH($D105,Data!$CG:$CG,0)-1,MATCH($E105&amp;"/"&amp;H$1,Data!$1:$1,0)-1)=0,"",OFFSET(Data!$A$1,MATCH($D105,Data!$CG:$CG,0)-1,MATCH($E105&amp;"/"&amp;H$1,Data!$1:$1,0)-1)))</f>
        <v>4</v>
      </c>
      <c r="I105" s="259">
        <f ca="1">IF(ISERROR(OFFSET(Data!$A$1,MATCH($D105,Data!$CG:$CG,0)-1,MATCH($E105&amp;"/"&amp;I$1,Data!$1:$1,0)-1))=TRUE,"",IF(OFFSET(Data!$A$1,MATCH($D105,Data!$CG:$CG,0)-1,MATCH($E105&amp;"/"&amp;I$1,Data!$1:$1,0)-1)=0,"",OFFSET(Data!$A$1,MATCH($D105,Data!$CG:$CG,0)-1,MATCH($E105&amp;"/"&amp;I$1,Data!$1:$1,0)-1)))</f>
        <v>2</v>
      </c>
      <c r="J105" s="249">
        <f ca="1">IF(ISERROR(OFFSET(Data!$A$1,MATCH($D105,Data!$CG:$CG,0)-1,MATCH($E105&amp;"/"&amp;J$1,Data!$1:$1,0)-1))=TRUE,"",IF(OFFSET(Data!$A$1,MATCH($D105,Data!$CG:$CG,0)-1,MATCH($E105&amp;"/"&amp;J$1,Data!$1:$1,0)-1)=0,"",OFFSET(Data!$A$1,MATCH($D105,Data!$CG:$CG,0)-1,MATCH($E105&amp;"/"&amp;J$1,Data!$1:$1,0)-1)))</f>
        <v>3</v>
      </c>
      <c r="K105" s="249">
        <f ca="1">IF(ISERROR(OFFSET(Data!$A$1,MATCH($D105,Data!$CG:$CG,0)-1,MATCH($E105&amp;"/"&amp;K$1,Data!$1:$1,0)-1))=TRUE,"",IF(OFFSET(Data!$A$1,MATCH($D105,Data!$CG:$CG,0)-1,MATCH($E105&amp;"/"&amp;K$1,Data!$1:$1,0)-1)=0,"",OFFSET(Data!$A$1,MATCH($D105,Data!$CG:$CG,0)-1,MATCH($E105&amp;"/"&amp;K$1,Data!$1:$1,0)-1)))</f>
        <v>3</v>
      </c>
      <c r="L105" s="264">
        <f ca="1">IF(ISERROR(OFFSET(Data!$A$1,MATCH($D105,Data!$CG:$CG,0)-1,MATCH($E105&amp;"/"&amp;L$1,Data!$1:$1,0)-1))=TRUE,"",IF(OFFSET(Data!$A$1,MATCH($D105,Data!$CG:$CG,0)-1,MATCH($E105&amp;"/"&amp;L$1,Data!$1:$1,0)-1)=0,"",OFFSET(Data!$A$1,MATCH($D105,Data!$CG:$CG,0)-1,MATCH($E105&amp;"/"&amp;L$1,Data!$1:$1,0)-1)))</f>
        <v>5</v>
      </c>
      <c r="M105" s="261">
        <f ca="1">IF(ISERROR(OFFSET(Data!$A$1,MATCH($D105,Data!$CG:$CG,0)-1,MATCH($E105&amp;"/"&amp;M$1,Data!$1:$1,0)-1))=TRUE,"",IF(OFFSET(Data!$A$1,MATCH($D105,Data!$CG:$CG,0)-1,MATCH($E105&amp;"/"&amp;M$1,Data!$1:$1,0)-1)=0,"",OFFSET(Data!$A$1,MATCH($D105,Data!$CG:$CG,0)-1,MATCH($E105&amp;"/"&amp;M$1,Data!$1:$1,0)-1)))</f>
        <v>4</v>
      </c>
      <c r="N105" s="264">
        <f ca="1">IF(ISERROR(OFFSET(Data!$A$1,MATCH($D105,Data!$CG:$CG,0)-1,MATCH($E105&amp;"/"&amp;N$1,Data!$1:$1,0)-1))=TRUE,"",IF(OFFSET(Data!$A$1,MATCH($D105,Data!$CG:$CG,0)-1,MATCH($E105&amp;"/"&amp;N$1,Data!$1:$1,0)-1)=0,"",OFFSET(Data!$A$1,MATCH($D105,Data!$CG:$CG,0)-1,MATCH($E105&amp;"/"&amp;N$1,Data!$1:$1,0)-1)))</f>
        <v>6</v>
      </c>
      <c r="O105" s="261">
        <f ca="1">IF(ISERROR(OFFSET(Data!$A$1,MATCH($D105,Data!$CG:$CG,0)-1,MATCH($E105&amp;"/"&amp;O$1,Data!$1:$1,0)-1))=TRUE,"",IF(OFFSET(Data!$A$1,MATCH($D105,Data!$CG:$CG,0)-1,MATCH($E105&amp;"/"&amp;O$1,Data!$1:$1,0)-1)=0,"",OFFSET(Data!$A$1,MATCH($D105,Data!$CG:$CG,0)-1,MATCH($E105&amp;"/"&amp;O$1,Data!$1:$1,0)-1)))</f>
        <v>4</v>
      </c>
      <c r="P105" s="261">
        <f ca="1">IF(ISERROR(OFFSET(Data!$A$1,MATCH($D105,Data!$CG:$CG,0)-1,MATCH($E105&amp;"/"&amp;P$1,Data!$1:$1,0)-1))=TRUE,"",IF(OFFSET(Data!$A$1,MATCH($D105,Data!$CG:$CG,0)-1,MATCH($E105&amp;"/"&amp;P$1,Data!$1:$1,0)-1)=0,"",OFFSET(Data!$A$1,MATCH($D105,Data!$CG:$CG,0)-1,MATCH($E105&amp;"/"&amp;P$1,Data!$1:$1,0)-1)))</f>
        <v>4</v>
      </c>
      <c r="Q105" s="264">
        <f ca="1">IF(ISERROR(OFFSET(Data!$A$1,MATCH($D105,Data!$CG:$CG,0)-1,MATCH($E105&amp;"/"&amp;Q$1,Data!$1:$1,0)-1))=TRUE,"",IF(OFFSET(Data!$A$1,MATCH($D105,Data!$CG:$CG,0)-1,MATCH($E105&amp;"/"&amp;Q$1,Data!$1:$1,0)-1)=0,"",OFFSET(Data!$A$1,MATCH($D105,Data!$CG:$CG,0)-1,MATCH($E105&amp;"/"&amp;Q$1,Data!$1:$1,0)-1)))</f>
        <v>5</v>
      </c>
      <c r="R105" s="264">
        <f ca="1">IF(ISERROR(OFFSET(Data!$A$1,MATCH($D105,Data!$CG:$CG,0)-1,MATCH($E105&amp;"/"&amp;R$1,Data!$1:$1,0)-1))=TRUE,"",IF(OFFSET(Data!$A$1,MATCH($D105,Data!$CG:$CG,0)-1,MATCH($E105&amp;"/"&amp;R$1,Data!$1:$1,0)-1)=0,"",OFFSET(Data!$A$1,MATCH($D105,Data!$CG:$CG,0)-1,MATCH($E105&amp;"/"&amp;R$1,Data!$1:$1,0)-1)))</f>
        <v>6</v>
      </c>
      <c r="S105" s="252" t="str">
        <f ca="1">IF(ISERROR(OFFSET(Data!$A$1,MATCH($D105,Data!$CG:$CG,0)-1,MATCH($E105&amp;"/"&amp;S$1,Data!$1:$1,0)-1))=TRUE,"",IF(OFFSET(Data!$A$1,MATCH($D105,Data!$CG:$CG,0)-1,MATCH($E105&amp;"/"&amp;S$1,Data!$1:$1,0)-1)=0,"",OFFSET(Data!$A$1,MATCH($D105,Data!$CG:$CG,0)-1,MATCH($E105&amp;"/"&amp;S$1,Data!$1:$1,0)-1)))</f>
        <v/>
      </c>
      <c r="T105" s="252" t="str">
        <f ca="1">IF(ISERROR(OFFSET(Data!$A$1,MATCH($D105,Data!$CG:$CG,0)-1,MATCH($E105&amp;"/"&amp;T$1,Data!$1:$1,0)-1))=TRUE,"",IF(OFFSET(Data!$A$1,MATCH($D105,Data!$CG:$CG,0)-1,MATCH($E105&amp;"/"&amp;T$1,Data!$1:$1,0)-1)=0,"",OFFSET(Data!$A$1,MATCH($D105,Data!$CG:$CG,0)-1,MATCH($E105&amp;"/"&amp;T$1,Data!$1:$1,0)-1)))</f>
        <v/>
      </c>
      <c r="U105" s="252" t="str">
        <f ca="1">IF(ISERROR(OFFSET(Data!$A$1,MATCH($D105,Data!$CG:$CG,0)-1,MATCH($E105&amp;"/"&amp;U$1,Data!$1:$1,0)-1))=TRUE,"",IF(OFFSET(Data!$A$1,MATCH($D105,Data!$CG:$CG,0)-1,MATCH($E105&amp;"/"&amp;U$1,Data!$1:$1,0)-1)=0,"",OFFSET(Data!$A$1,MATCH($D105,Data!$CG:$CG,0)-1,MATCH($E105&amp;"/"&amp;U$1,Data!$1:$1,0)-1)))</f>
        <v/>
      </c>
      <c r="V105" s="252" t="str">
        <f ca="1">IF(ISERROR(OFFSET(Data!$A$1,MATCH($D105,Data!$CG:$CG,0)-1,MATCH($E105&amp;"/"&amp;V$1,Data!$1:$1,0)-1))=TRUE,"",IF(OFFSET(Data!$A$1,MATCH($D105,Data!$CG:$CG,0)-1,MATCH($E105&amp;"/"&amp;V$1,Data!$1:$1,0)-1)=0,"",OFFSET(Data!$A$1,MATCH($D105,Data!$CG:$CG,0)-1,MATCH($E105&amp;"/"&amp;V$1,Data!$1:$1,0)-1)))</f>
        <v/>
      </c>
      <c r="W105" s="269" t="str">
        <f ca="1">IF(ISERROR(OFFSET(Data!$A$1,MATCH($D105,Data!$CG:$CG,0)-1,MATCH($E105&amp;"/"&amp;W$1,Data!$1:$1,0)-1))=TRUE,"",IF(OFFSET(Data!$A$1,MATCH($D105,Data!$CG:$CG,0)-1,MATCH($E105&amp;"/"&amp;W$1,Data!$1:$1,0)-1)=0,"",OFFSET(Data!$A$1,MATCH($D105,Data!$CG:$CG,0)-1,MATCH($E105&amp;"/"&amp;W$1,Data!$1:$1,0)-1)))</f>
        <v/>
      </c>
      <c r="X105" s="252" t="str">
        <f ca="1">IF(ISERROR(OFFSET(Data!$A$1,MATCH($D105,Data!$CG:$CG,0)-1,MATCH($E105&amp;"/"&amp;X$1,Data!$1:$1,0)-1))=TRUE,"",IF(OFFSET(Data!$A$1,MATCH($D105,Data!$CG:$CG,0)-1,MATCH($E105&amp;"/"&amp;X$1,Data!$1:$1,0)-1)=0,"",OFFSET(Data!$A$1,MATCH($D105,Data!$CG:$CG,0)-1,MATCH($E105&amp;"/"&amp;X$1,Data!$1:$1,0)-1)))</f>
        <v/>
      </c>
      <c r="Y105" s="252" t="str">
        <f ca="1">IF(ISERROR(OFFSET(Data!$A$1,MATCH($D105,Data!$CG:$CG,0)-1,MATCH($E105&amp;"/"&amp;Y$1,Data!$1:$1,0)-1))=TRUE,"",IF(OFFSET(Data!$A$1,MATCH($D105,Data!$CG:$CG,0)-1,MATCH($E105&amp;"/"&amp;Y$1,Data!$1:$1,0)-1)=0,"",OFFSET(Data!$A$1,MATCH($D105,Data!$CG:$CG,0)-1,MATCH($E105&amp;"/"&amp;Y$1,Data!$1:$1,0)-1)))</f>
        <v/>
      </c>
      <c r="Z105" s="252" t="str">
        <f ca="1">IF(ISERROR(OFFSET(Data!$A$1,MATCH($D105,Data!$CG:$CG,0)-1,MATCH($E105&amp;"/"&amp;Z$1,Data!$1:$1,0)-1))=TRUE,"",IF(OFFSET(Data!$A$1,MATCH($D105,Data!$CG:$CG,0)-1,MATCH($E105&amp;"/"&amp;Z$1,Data!$1:$1,0)-1)=0,"",OFFSET(Data!$A$1,MATCH($D105,Data!$CG:$CG,0)-1,MATCH($E105&amp;"/"&amp;Z$1,Data!$1:$1,0)-1)))</f>
        <v/>
      </c>
      <c r="AA105" s="252" t="str">
        <f ca="1">IF(ISERROR(OFFSET(Data!$A$1,MATCH($D105,Data!$CG:$CG,0)-1,MATCH($E105&amp;"/"&amp;AA$1,Data!$1:$1,0)-1))=TRUE,"",IF(OFFSET(Data!$A$1,MATCH($D105,Data!$CG:$CG,0)-1,MATCH($E105&amp;"/"&amp;AA$1,Data!$1:$1,0)-1)=0,"",OFFSET(Data!$A$1,MATCH($D105,Data!$CG:$CG,0)-1,MATCH($E105&amp;"/"&amp;AA$1,Data!$1:$1,0)-1)))</f>
        <v/>
      </c>
      <c r="AB105" s="252" t="str">
        <f ca="1">IF(ISERROR(OFFSET(Data!$A$1,MATCH($D105,Data!$CG:$CG,0)-1,MATCH($E105&amp;"/"&amp;AB$1,Data!$1:$1,0)-1))=TRUE,"",IF(OFFSET(Data!$A$1,MATCH($D105,Data!$CG:$CG,0)-1,MATCH($E105&amp;"/"&amp;AB$1,Data!$1:$1,0)-1)=0,"",OFFSET(Data!$A$1,MATCH($D105,Data!$CG:$CG,0)-1,MATCH($E105&amp;"/"&amp;AB$1,Data!$1:$1,0)-1)))</f>
        <v/>
      </c>
      <c r="AC105" s="252" t="str">
        <f ca="1">IF(ISERROR(OFFSET(Data!$A$1,MATCH($D105,Data!$CG:$CG,0)-1,MATCH($E105&amp;"/"&amp;AC$1,Data!$1:$1,0)-1))=TRUE,"",IF(OFFSET(Data!$A$1,MATCH($D105,Data!$CG:$CG,0)-1,MATCH($E105&amp;"/"&amp;AC$1,Data!$1:$1,0)-1)=0,"",OFFSET(Data!$A$1,MATCH($D105,Data!$CG:$CG,0)-1,MATCH($E105&amp;"/"&amp;AC$1,Data!$1:$1,0)-1)))</f>
        <v/>
      </c>
      <c r="AD105" s="252" t="str">
        <f ca="1">IF(ISERROR(OFFSET(Data!$A$1,MATCH($D105,Data!$CG:$CG,0)-1,MATCH($E105&amp;"/"&amp;AD$1,Data!$1:$1,0)-1))=TRUE,"",IF(OFFSET(Data!$A$1,MATCH($D105,Data!$CG:$CG,0)-1,MATCH($E105&amp;"/"&amp;AD$1,Data!$1:$1,0)-1)=0,"",OFFSET(Data!$A$1,MATCH($D105,Data!$CG:$CG,0)-1,MATCH($E105&amp;"/"&amp;AD$1,Data!$1:$1,0)-1)))</f>
        <v/>
      </c>
      <c r="AE105" s="252" t="str">
        <f ca="1">IF(ISERROR(OFFSET(Data!$A$1,MATCH($D105,Data!$CG:$CG,0)-1,MATCH($E105&amp;"/"&amp;AE$1,Data!$1:$1,0)-1))=TRUE,"",IF(OFFSET(Data!$A$1,MATCH($D105,Data!$CG:$CG,0)-1,MATCH($E105&amp;"/"&amp;AE$1,Data!$1:$1,0)-1)=0,"",OFFSET(Data!$A$1,MATCH($D105,Data!$CG:$CG,0)-1,MATCH($E105&amp;"/"&amp;AE$1,Data!$1:$1,0)-1)))</f>
        <v/>
      </c>
      <c r="AF105" s="253" t="str">
        <f ca="1">IF(ISERROR(OFFSET(Data!$A$1,MATCH($D105,Data!$CG:$CG,0)-1,MATCH($E105&amp;"/"&amp;AF$1,Data!$1:$1,0)-1))=TRUE,"",IF(OFFSET(Data!$A$1,MATCH($D105,Data!$CG:$CG,0)-1,MATCH($E105&amp;"/"&amp;AF$1,Data!$1:$1,0)-1)=0,"",OFFSET(Data!$A$1,MATCH($D105,Data!$CG:$CG,0)-1,MATCH($E105&amp;"/"&amp;AF$1,Data!$1:$1,0)-1)))</f>
        <v/>
      </c>
      <c r="AG105" s="188">
        <f t="shared" ca="1" si="5"/>
        <v>52</v>
      </c>
      <c r="AH105" s="208">
        <f ca="1">SUM(AG104:AG105)</f>
        <v>109</v>
      </c>
    </row>
    <row r="106" spans="1:34" ht="15" hidden="1" customHeight="1" x14ac:dyDescent="0.25">
      <c r="A106" s="446"/>
      <c r="B106" s="469"/>
      <c r="C106" s="472"/>
      <c r="D106" s="50" t="str">
        <f>IF(C106&lt;&gt;"",C106,D105)</f>
        <v>Thomas Spritzendorfer</v>
      </c>
      <c r="E106" s="51" t="s">
        <v>23</v>
      </c>
      <c r="F106" s="254" t="str">
        <f ca="1">IF(ISERROR(OFFSET(Data!$A$1,MATCH($D106,Data!$CG:$CG,0)-1,MATCH($E106&amp;"/"&amp;F$1,Data!$1:$1,0)-1))=TRUE,"",IF(OFFSET(Data!$A$1,MATCH($D106,Data!$CG:$CG,0)-1,MATCH($E106&amp;"/"&amp;F$1,Data!$1:$1,0)-1)=0,"",OFFSET(Data!$A$1,MATCH($D106,Data!$CG:$CG,0)-1,MATCH($E106&amp;"/"&amp;F$1,Data!$1:$1,0)-1)))</f>
        <v/>
      </c>
      <c r="G106" s="252" t="str">
        <f ca="1">IF(ISERROR(OFFSET(Data!$A$1,MATCH($D106,Data!$CG:$CG,0)-1,MATCH($E106&amp;"/"&amp;G$1,Data!$1:$1,0)-1))=TRUE,"",IF(OFFSET(Data!$A$1,MATCH($D106,Data!$CG:$CG,0)-1,MATCH($E106&amp;"/"&amp;G$1,Data!$1:$1,0)-1)=0,"",OFFSET(Data!$A$1,MATCH($D106,Data!$CG:$CG,0)-1,MATCH($E106&amp;"/"&amp;G$1,Data!$1:$1,0)-1)))</f>
        <v/>
      </c>
      <c r="H106" s="252" t="str">
        <f ca="1">IF(ISERROR(OFFSET(Data!$A$1,MATCH($D106,Data!$CG:$CG,0)-1,MATCH($E106&amp;"/"&amp;H$1,Data!$1:$1,0)-1))=TRUE,"",IF(OFFSET(Data!$A$1,MATCH($D106,Data!$CG:$CG,0)-1,MATCH($E106&amp;"/"&amp;H$1,Data!$1:$1,0)-1)=0,"",OFFSET(Data!$A$1,MATCH($D106,Data!$CG:$CG,0)-1,MATCH($E106&amp;"/"&amp;H$1,Data!$1:$1,0)-1)))</f>
        <v/>
      </c>
      <c r="I106" s="252" t="str">
        <f ca="1">IF(ISERROR(OFFSET(Data!$A$1,MATCH($D106,Data!$CG:$CG,0)-1,MATCH($E106&amp;"/"&amp;I$1,Data!$1:$1,0)-1))=TRUE,"",IF(OFFSET(Data!$A$1,MATCH($D106,Data!$CG:$CG,0)-1,MATCH($E106&amp;"/"&amp;I$1,Data!$1:$1,0)-1)=0,"",OFFSET(Data!$A$1,MATCH($D106,Data!$CG:$CG,0)-1,MATCH($E106&amp;"/"&amp;I$1,Data!$1:$1,0)-1)))</f>
        <v/>
      </c>
      <c r="J106" s="252" t="str">
        <f ca="1">IF(ISERROR(OFFSET(Data!$A$1,MATCH($D106,Data!$CG:$CG,0)-1,MATCH($E106&amp;"/"&amp;J$1,Data!$1:$1,0)-1))=TRUE,"",IF(OFFSET(Data!$A$1,MATCH($D106,Data!$CG:$CG,0)-1,MATCH($E106&amp;"/"&amp;J$1,Data!$1:$1,0)-1)=0,"",OFFSET(Data!$A$1,MATCH($D106,Data!$CG:$CG,0)-1,MATCH($E106&amp;"/"&amp;J$1,Data!$1:$1,0)-1)))</f>
        <v/>
      </c>
      <c r="K106" s="252" t="str">
        <f ca="1">IF(ISERROR(OFFSET(Data!$A$1,MATCH($D106,Data!$CG:$CG,0)-1,MATCH($E106&amp;"/"&amp;K$1,Data!$1:$1,0)-1))=TRUE,"",IF(OFFSET(Data!$A$1,MATCH($D106,Data!$CG:$CG,0)-1,MATCH($E106&amp;"/"&amp;K$1,Data!$1:$1,0)-1)=0,"",OFFSET(Data!$A$1,MATCH($D106,Data!$CG:$CG,0)-1,MATCH($E106&amp;"/"&amp;K$1,Data!$1:$1,0)-1)))</f>
        <v/>
      </c>
      <c r="L106" s="252" t="str">
        <f ca="1">IF(ISERROR(OFFSET(Data!$A$1,MATCH($D106,Data!$CG:$CG,0)-1,MATCH($E106&amp;"/"&amp;L$1,Data!$1:$1,0)-1))=TRUE,"",IF(OFFSET(Data!$A$1,MATCH($D106,Data!$CG:$CG,0)-1,MATCH($E106&amp;"/"&amp;L$1,Data!$1:$1,0)-1)=0,"",OFFSET(Data!$A$1,MATCH($D106,Data!$CG:$CG,0)-1,MATCH($E106&amp;"/"&amp;L$1,Data!$1:$1,0)-1)))</f>
        <v/>
      </c>
      <c r="M106" s="252" t="str">
        <f ca="1">IF(ISERROR(OFFSET(Data!$A$1,MATCH($D106,Data!$CG:$CG,0)-1,MATCH($E106&amp;"/"&amp;M$1,Data!$1:$1,0)-1))=TRUE,"",IF(OFFSET(Data!$A$1,MATCH($D106,Data!$CG:$CG,0)-1,MATCH($E106&amp;"/"&amp;M$1,Data!$1:$1,0)-1)=0,"",OFFSET(Data!$A$1,MATCH($D106,Data!$CG:$CG,0)-1,MATCH($E106&amp;"/"&amp;M$1,Data!$1:$1,0)-1)))</f>
        <v/>
      </c>
      <c r="N106" s="252" t="str">
        <f ca="1">IF(ISERROR(OFFSET(Data!$A$1,MATCH($D106,Data!$CG:$CG,0)-1,MATCH($E106&amp;"/"&amp;N$1,Data!$1:$1,0)-1))=TRUE,"",IF(OFFSET(Data!$A$1,MATCH($D106,Data!$CG:$CG,0)-1,MATCH($E106&amp;"/"&amp;N$1,Data!$1:$1,0)-1)=0,"",OFFSET(Data!$A$1,MATCH($D106,Data!$CG:$CG,0)-1,MATCH($E106&amp;"/"&amp;N$1,Data!$1:$1,0)-1)))</f>
        <v/>
      </c>
      <c r="O106" s="252" t="str">
        <f ca="1">IF(ISERROR(OFFSET(Data!$A$1,MATCH($D106,Data!$CG:$CG,0)-1,MATCH($E106&amp;"/"&amp;O$1,Data!$1:$1,0)-1))=TRUE,"",IF(OFFSET(Data!$A$1,MATCH($D106,Data!$CG:$CG,0)-1,MATCH($E106&amp;"/"&amp;O$1,Data!$1:$1,0)-1)=0,"",OFFSET(Data!$A$1,MATCH($D106,Data!$CG:$CG,0)-1,MATCH($E106&amp;"/"&amp;O$1,Data!$1:$1,0)-1)))</f>
        <v/>
      </c>
      <c r="P106" s="252" t="str">
        <f ca="1">IF(ISERROR(OFFSET(Data!$A$1,MATCH($D106,Data!$CG:$CG,0)-1,MATCH($E106&amp;"/"&amp;P$1,Data!$1:$1,0)-1))=TRUE,"",IF(OFFSET(Data!$A$1,MATCH($D106,Data!$CG:$CG,0)-1,MATCH($E106&amp;"/"&amp;P$1,Data!$1:$1,0)-1)=0,"",OFFSET(Data!$A$1,MATCH($D106,Data!$CG:$CG,0)-1,MATCH($E106&amp;"/"&amp;P$1,Data!$1:$1,0)-1)))</f>
        <v/>
      </c>
      <c r="Q106" s="252" t="str">
        <f ca="1">IF(ISERROR(OFFSET(Data!$A$1,MATCH($D106,Data!$CG:$CG,0)-1,MATCH($E106&amp;"/"&amp;Q$1,Data!$1:$1,0)-1))=TRUE,"",IF(OFFSET(Data!$A$1,MATCH($D106,Data!$CG:$CG,0)-1,MATCH($E106&amp;"/"&amp;Q$1,Data!$1:$1,0)-1)=0,"",OFFSET(Data!$A$1,MATCH($D106,Data!$CG:$CG,0)-1,MATCH($E106&amp;"/"&amp;Q$1,Data!$1:$1,0)-1)))</f>
        <v/>
      </c>
      <c r="R106" s="252" t="str">
        <f ca="1">IF(ISERROR(OFFSET(Data!$A$1,MATCH($D106,Data!$CG:$CG,0)-1,MATCH($E106&amp;"/"&amp;R$1,Data!$1:$1,0)-1))=TRUE,"",IF(OFFSET(Data!$A$1,MATCH($D106,Data!$CG:$CG,0)-1,MATCH($E106&amp;"/"&amp;R$1,Data!$1:$1,0)-1)=0,"",OFFSET(Data!$A$1,MATCH($D106,Data!$CG:$CG,0)-1,MATCH($E106&amp;"/"&amp;R$1,Data!$1:$1,0)-1)))</f>
        <v/>
      </c>
      <c r="S106" s="252" t="str">
        <f ca="1">IF(ISERROR(OFFSET(Data!$A$1,MATCH($D106,Data!$CG:$CG,0)-1,MATCH($E106&amp;"/"&amp;S$1,Data!$1:$1,0)-1))=TRUE,"",IF(OFFSET(Data!$A$1,MATCH($D106,Data!$CG:$CG,0)-1,MATCH($E106&amp;"/"&amp;S$1,Data!$1:$1,0)-1)=0,"",OFFSET(Data!$A$1,MATCH($D106,Data!$CG:$CG,0)-1,MATCH($E106&amp;"/"&amp;S$1,Data!$1:$1,0)-1)))</f>
        <v/>
      </c>
      <c r="T106" s="252" t="str">
        <f ca="1">IF(ISERROR(OFFSET(Data!$A$1,MATCH($D106,Data!$CG:$CG,0)-1,MATCH($E106&amp;"/"&amp;T$1,Data!$1:$1,0)-1))=TRUE,"",IF(OFFSET(Data!$A$1,MATCH($D106,Data!$CG:$CG,0)-1,MATCH($E106&amp;"/"&amp;T$1,Data!$1:$1,0)-1)=0,"",OFFSET(Data!$A$1,MATCH($D106,Data!$CG:$CG,0)-1,MATCH($E106&amp;"/"&amp;T$1,Data!$1:$1,0)-1)))</f>
        <v/>
      </c>
      <c r="U106" s="252" t="str">
        <f ca="1">IF(ISERROR(OFFSET(Data!$A$1,MATCH($D106,Data!$CG:$CG,0)-1,MATCH($E106&amp;"/"&amp;U$1,Data!$1:$1,0)-1))=TRUE,"",IF(OFFSET(Data!$A$1,MATCH($D106,Data!$CG:$CG,0)-1,MATCH($E106&amp;"/"&amp;U$1,Data!$1:$1,0)-1)=0,"",OFFSET(Data!$A$1,MATCH($D106,Data!$CG:$CG,0)-1,MATCH($E106&amp;"/"&amp;U$1,Data!$1:$1,0)-1)))</f>
        <v/>
      </c>
      <c r="V106" s="252" t="str">
        <f ca="1">IF(ISERROR(OFFSET(Data!$A$1,MATCH($D106,Data!$CG:$CG,0)-1,MATCH($E106&amp;"/"&amp;V$1,Data!$1:$1,0)-1))=TRUE,"",IF(OFFSET(Data!$A$1,MATCH($D106,Data!$CG:$CG,0)-1,MATCH($E106&amp;"/"&amp;V$1,Data!$1:$1,0)-1)=0,"",OFFSET(Data!$A$1,MATCH($D106,Data!$CG:$CG,0)-1,MATCH($E106&amp;"/"&amp;V$1,Data!$1:$1,0)-1)))</f>
        <v/>
      </c>
      <c r="W106" s="269" t="str">
        <f ca="1">IF(ISERROR(OFFSET(Data!$A$1,MATCH($D106,Data!$CG:$CG,0)-1,MATCH($E106&amp;"/"&amp;W$1,Data!$1:$1,0)-1))=TRUE,"",IF(OFFSET(Data!$A$1,MATCH($D106,Data!$CG:$CG,0)-1,MATCH($E106&amp;"/"&amp;W$1,Data!$1:$1,0)-1)=0,"",OFFSET(Data!$A$1,MATCH($D106,Data!$CG:$CG,0)-1,MATCH($E106&amp;"/"&amp;W$1,Data!$1:$1,0)-1)))</f>
        <v/>
      </c>
      <c r="X106" s="252" t="str">
        <f ca="1">IF(ISERROR(OFFSET(Data!$A$1,MATCH($D106,Data!$CG:$CG,0)-1,MATCH($E106&amp;"/"&amp;X$1,Data!$1:$1,0)-1))=TRUE,"",IF(OFFSET(Data!$A$1,MATCH($D106,Data!$CG:$CG,0)-1,MATCH($E106&amp;"/"&amp;X$1,Data!$1:$1,0)-1)=0,"",OFFSET(Data!$A$1,MATCH($D106,Data!$CG:$CG,0)-1,MATCH($E106&amp;"/"&amp;X$1,Data!$1:$1,0)-1)))</f>
        <v/>
      </c>
      <c r="Y106" s="252" t="str">
        <f ca="1">IF(ISERROR(OFFSET(Data!$A$1,MATCH($D106,Data!$CG:$CG,0)-1,MATCH($E106&amp;"/"&amp;Y$1,Data!$1:$1,0)-1))=TRUE,"",IF(OFFSET(Data!$A$1,MATCH($D106,Data!$CG:$CG,0)-1,MATCH($E106&amp;"/"&amp;Y$1,Data!$1:$1,0)-1)=0,"",OFFSET(Data!$A$1,MATCH($D106,Data!$CG:$CG,0)-1,MATCH($E106&amp;"/"&amp;Y$1,Data!$1:$1,0)-1)))</f>
        <v/>
      </c>
      <c r="Z106" s="252" t="str">
        <f ca="1">IF(ISERROR(OFFSET(Data!$A$1,MATCH($D106,Data!$CG:$CG,0)-1,MATCH($E106&amp;"/"&amp;Z$1,Data!$1:$1,0)-1))=TRUE,"",IF(OFFSET(Data!$A$1,MATCH($D106,Data!$CG:$CG,0)-1,MATCH($E106&amp;"/"&amp;Z$1,Data!$1:$1,0)-1)=0,"",OFFSET(Data!$A$1,MATCH($D106,Data!$CG:$CG,0)-1,MATCH($E106&amp;"/"&amp;Z$1,Data!$1:$1,0)-1)))</f>
        <v/>
      </c>
      <c r="AA106" s="252" t="str">
        <f ca="1">IF(ISERROR(OFFSET(Data!$A$1,MATCH($D106,Data!$CG:$CG,0)-1,MATCH($E106&amp;"/"&amp;AA$1,Data!$1:$1,0)-1))=TRUE,"",IF(OFFSET(Data!$A$1,MATCH($D106,Data!$CG:$CG,0)-1,MATCH($E106&amp;"/"&amp;AA$1,Data!$1:$1,0)-1)=0,"",OFFSET(Data!$A$1,MATCH($D106,Data!$CG:$CG,0)-1,MATCH($E106&amp;"/"&amp;AA$1,Data!$1:$1,0)-1)))</f>
        <v/>
      </c>
      <c r="AB106" s="252" t="str">
        <f ca="1">IF(ISERROR(OFFSET(Data!$A$1,MATCH($D106,Data!$CG:$CG,0)-1,MATCH($E106&amp;"/"&amp;AB$1,Data!$1:$1,0)-1))=TRUE,"",IF(OFFSET(Data!$A$1,MATCH($D106,Data!$CG:$CG,0)-1,MATCH($E106&amp;"/"&amp;AB$1,Data!$1:$1,0)-1)=0,"",OFFSET(Data!$A$1,MATCH($D106,Data!$CG:$CG,0)-1,MATCH($E106&amp;"/"&amp;AB$1,Data!$1:$1,0)-1)))</f>
        <v/>
      </c>
      <c r="AC106" s="252" t="str">
        <f ca="1">IF(ISERROR(OFFSET(Data!$A$1,MATCH($D106,Data!$CG:$CG,0)-1,MATCH($E106&amp;"/"&amp;AC$1,Data!$1:$1,0)-1))=TRUE,"",IF(OFFSET(Data!$A$1,MATCH($D106,Data!$CG:$CG,0)-1,MATCH($E106&amp;"/"&amp;AC$1,Data!$1:$1,0)-1)=0,"",OFFSET(Data!$A$1,MATCH($D106,Data!$CG:$CG,0)-1,MATCH($E106&amp;"/"&amp;AC$1,Data!$1:$1,0)-1)))</f>
        <v/>
      </c>
      <c r="AD106" s="252" t="str">
        <f ca="1">IF(ISERROR(OFFSET(Data!$A$1,MATCH($D106,Data!$CG:$CG,0)-1,MATCH($E106&amp;"/"&amp;AD$1,Data!$1:$1,0)-1))=TRUE,"",IF(OFFSET(Data!$A$1,MATCH($D106,Data!$CG:$CG,0)-1,MATCH($E106&amp;"/"&amp;AD$1,Data!$1:$1,0)-1)=0,"",OFFSET(Data!$A$1,MATCH($D106,Data!$CG:$CG,0)-1,MATCH($E106&amp;"/"&amp;AD$1,Data!$1:$1,0)-1)))</f>
        <v/>
      </c>
      <c r="AE106" s="252" t="str">
        <f ca="1">IF(ISERROR(OFFSET(Data!$A$1,MATCH($D106,Data!$CG:$CG,0)-1,MATCH($E106&amp;"/"&amp;AE$1,Data!$1:$1,0)-1))=TRUE,"",IF(OFFSET(Data!$A$1,MATCH($D106,Data!$CG:$CG,0)-1,MATCH($E106&amp;"/"&amp;AE$1,Data!$1:$1,0)-1)=0,"",OFFSET(Data!$A$1,MATCH($D106,Data!$CG:$CG,0)-1,MATCH($E106&amp;"/"&amp;AE$1,Data!$1:$1,0)-1)))</f>
        <v/>
      </c>
      <c r="AF106" s="253" t="str">
        <f ca="1">IF(ISERROR(OFFSET(Data!$A$1,MATCH($D106,Data!$CG:$CG,0)-1,MATCH($E106&amp;"/"&amp;AF$1,Data!$1:$1,0)-1))=TRUE,"",IF(OFFSET(Data!$A$1,MATCH($D106,Data!$CG:$CG,0)-1,MATCH($E106&amp;"/"&amp;AF$1,Data!$1:$1,0)-1)=0,"",OFFSET(Data!$A$1,MATCH($D106,Data!$CG:$CG,0)-1,MATCH($E106&amp;"/"&amp;AF$1,Data!$1:$1,0)-1)))</f>
        <v/>
      </c>
      <c r="AG106" s="188">
        <f t="shared" ca="1" si="5"/>
        <v>0</v>
      </c>
      <c r="AH106" s="208">
        <f ca="1">SUM(AG104:AG106)</f>
        <v>109</v>
      </c>
    </row>
    <row r="107" spans="1:34" ht="15.75" hidden="1" customHeight="1" x14ac:dyDescent="0.25">
      <c r="A107" s="446"/>
      <c r="B107" s="469"/>
      <c r="C107" s="472"/>
      <c r="D107" s="50" t="str">
        <f>IF(C107&lt;&gt;"",C107,D106)</f>
        <v>Thomas Spritzendorfer</v>
      </c>
      <c r="E107" s="51" t="s">
        <v>24</v>
      </c>
      <c r="F107" s="254" t="str">
        <f ca="1">IF(ISERROR(OFFSET(Data!$A$1,MATCH($D107,Data!$CG:$CG,0)-1,MATCH($E107&amp;"/"&amp;F$1,Data!$1:$1,0)-1))=TRUE,"",IF(OFFSET(Data!$A$1,MATCH($D107,Data!$CG:$CG,0)-1,MATCH($E107&amp;"/"&amp;F$1,Data!$1:$1,0)-1)=0,"",OFFSET(Data!$A$1,MATCH($D107,Data!$CG:$CG,0)-1,MATCH($E107&amp;"/"&amp;F$1,Data!$1:$1,0)-1)))</f>
        <v/>
      </c>
      <c r="G107" s="252" t="str">
        <f ca="1">IF(ISERROR(OFFSET(Data!$A$1,MATCH($D107,Data!$CG:$CG,0)-1,MATCH($E107&amp;"/"&amp;G$1,Data!$1:$1,0)-1))=TRUE,"",IF(OFFSET(Data!$A$1,MATCH($D107,Data!$CG:$CG,0)-1,MATCH($E107&amp;"/"&amp;G$1,Data!$1:$1,0)-1)=0,"",OFFSET(Data!$A$1,MATCH($D107,Data!$CG:$CG,0)-1,MATCH($E107&amp;"/"&amp;G$1,Data!$1:$1,0)-1)))</f>
        <v/>
      </c>
      <c r="H107" s="252" t="str">
        <f ca="1">IF(ISERROR(OFFSET(Data!$A$1,MATCH($D107,Data!$CG:$CG,0)-1,MATCH($E107&amp;"/"&amp;H$1,Data!$1:$1,0)-1))=TRUE,"",IF(OFFSET(Data!$A$1,MATCH($D107,Data!$CG:$CG,0)-1,MATCH($E107&amp;"/"&amp;H$1,Data!$1:$1,0)-1)=0,"",OFFSET(Data!$A$1,MATCH($D107,Data!$CG:$CG,0)-1,MATCH($E107&amp;"/"&amp;H$1,Data!$1:$1,0)-1)))</f>
        <v/>
      </c>
      <c r="I107" s="252" t="str">
        <f ca="1">IF(ISERROR(OFFSET(Data!$A$1,MATCH($D107,Data!$CG:$CG,0)-1,MATCH($E107&amp;"/"&amp;I$1,Data!$1:$1,0)-1))=TRUE,"",IF(OFFSET(Data!$A$1,MATCH($D107,Data!$CG:$CG,0)-1,MATCH($E107&amp;"/"&amp;I$1,Data!$1:$1,0)-1)=0,"",OFFSET(Data!$A$1,MATCH($D107,Data!$CG:$CG,0)-1,MATCH($E107&amp;"/"&amp;I$1,Data!$1:$1,0)-1)))</f>
        <v/>
      </c>
      <c r="J107" s="252" t="str">
        <f ca="1">IF(ISERROR(OFFSET(Data!$A$1,MATCH($D107,Data!$CG:$CG,0)-1,MATCH($E107&amp;"/"&amp;J$1,Data!$1:$1,0)-1))=TRUE,"",IF(OFFSET(Data!$A$1,MATCH($D107,Data!$CG:$CG,0)-1,MATCH($E107&amp;"/"&amp;J$1,Data!$1:$1,0)-1)=0,"",OFFSET(Data!$A$1,MATCH($D107,Data!$CG:$CG,0)-1,MATCH($E107&amp;"/"&amp;J$1,Data!$1:$1,0)-1)))</f>
        <v/>
      </c>
      <c r="K107" s="252" t="str">
        <f ca="1">IF(ISERROR(OFFSET(Data!$A$1,MATCH($D107,Data!$CG:$CG,0)-1,MATCH($E107&amp;"/"&amp;K$1,Data!$1:$1,0)-1))=TRUE,"",IF(OFFSET(Data!$A$1,MATCH($D107,Data!$CG:$CG,0)-1,MATCH($E107&amp;"/"&amp;K$1,Data!$1:$1,0)-1)=0,"",OFFSET(Data!$A$1,MATCH($D107,Data!$CG:$CG,0)-1,MATCH($E107&amp;"/"&amp;K$1,Data!$1:$1,0)-1)))</f>
        <v/>
      </c>
      <c r="L107" s="252" t="str">
        <f ca="1">IF(ISERROR(OFFSET(Data!$A$1,MATCH($D107,Data!$CG:$CG,0)-1,MATCH($E107&amp;"/"&amp;L$1,Data!$1:$1,0)-1))=TRUE,"",IF(OFFSET(Data!$A$1,MATCH($D107,Data!$CG:$CG,0)-1,MATCH($E107&amp;"/"&amp;L$1,Data!$1:$1,0)-1)=0,"",OFFSET(Data!$A$1,MATCH($D107,Data!$CG:$CG,0)-1,MATCH($E107&amp;"/"&amp;L$1,Data!$1:$1,0)-1)))</f>
        <v/>
      </c>
      <c r="M107" s="252" t="str">
        <f ca="1">IF(ISERROR(OFFSET(Data!$A$1,MATCH($D107,Data!$CG:$CG,0)-1,MATCH($E107&amp;"/"&amp;M$1,Data!$1:$1,0)-1))=TRUE,"",IF(OFFSET(Data!$A$1,MATCH($D107,Data!$CG:$CG,0)-1,MATCH($E107&amp;"/"&amp;M$1,Data!$1:$1,0)-1)=0,"",OFFSET(Data!$A$1,MATCH($D107,Data!$CG:$CG,0)-1,MATCH($E107&amp;"/"&amp;M$1,Data!$1:$1,0)-1)))</f>
        <v/>
      </c>
      <c r="N107" s="252" t="str">
        <f ca="1">IF(ISERROR(OFFSET(Data!$A$1,MATCH($D107,Data!$CG:$CG,0)-1,MATCH($E107&amp;"/"&amp;N$1,Data!$1:$1,0)-1))=TRUE,"",IF(OFFSET(Data!$A$1,MATCH($D107,Data!$CG:$CG,0)-1,MATCH($E107&amp;"/"&amp;N$1,Data!$1:$1,0)-1)=0,"",OFFSET(Data!$A$1,MATCH($D107,Data!$CG:$CG,0)-1,MATCH($E107&amp;"/"&amp;N$1,Data!$1:$1,0)-1)))</f>
        <v/>
      </c>
      <c r="O107" s="252" t="str">
        <f ca="1">IF(ISERROR(OFFSET(Data!$A$1,MATCH($D107,Data!$CG:$CG,0)-1,MATCH($E107&amp;"/"&amp;O$1,Data!$1:$1,0)-1))=TRUE,"",IF(OFFSET(Data!$A$1,MATCH($D107,Data!$CG:$CG,0)-1,MATCH($E107&amp;"/"&amp;O$1,Data!$1:$1,0)-1)=0,"",OFFSET(Data!$A$1,MATCH($D107,Data!$CG:$CG,0)-1,MATCH($E107&amp;"/"&amp;O$1,Data!$1:$1,0)-1)))</f>
        <v/>
      </c>
      <c r="P107" s="252" t="str">
        <f ca="1">IF(ISERROR(OFFSET(Data!$A$1,MATCH($D107,Data!$CG:$CG,0)-1,MATCH($E107&amp;"/"&amp;P$1,Data!$1:$1,0)-1))=TRUE,"",IF(OFFSET(Data!$A$1,MATCH($D107,Data!$CG:$CG,0)-1,MATCH($E107&amp;"/"&amp;P$1,Data!$1:$1,0)-1)=0,"",OFFSET(Data!$A$1,MATCH($D107,Data!$CG:$CG,0)-1,MATCH($E107&amp;"/"&amp;P$1,Data!$1:$1,0)-1)))</f>
        <v/>
      </c>
      <c r="Q107" s="252" t="str">
        <f ca="1">IF(ISERROR(OFFSET(Data!$A$1,MATCH($D107,Data!$CG:$CG,0)-1,MATCH($E107&amp;"/"&amp;Q$1,Data!$1:$1,0)-1))=TRUE,"",IF(OFFSET(Data!$A$1,MATCH($D107,Data!$CG:$CG,0)-1,MATCH($E107&amp;"/"&amp;Q$1,Data!$1:$1,0)-1)=0,"",OFFSET(Data!$A$1,MATCH($D107,Data!$CG:$CG,0)-1,MATCH($E107&amp;"/"&amp;Q$1,Data!$1:$1,0)-1)))</f>
        <v/>
      </c>
      <c r="R107" s="252" t="str">
        <f ca="1">IF(ISERROR(OFFSET(Data!$A$1,MATCH($D107,Data!$CG:$CG,0)-1,MATCH($E107&amp;"/"&amp;R$1,Data!$1:$1,0)-1))=TRUE,"",IF(OFFSET(Data!$A$1,MATCH($D107,Data!$CG:$CG,0)-1,MATCH($E107&amp;"/"&amp;R$1,Data!$1:$1,0)-1)=0,"",OFFSET(Data!$A$1,MATCH($D107,Data!$CG:$CG,0)-1,MATCH($E107&amp;"/"&amp;R$1,Data!$1:$1,0)-1)))</f>
        <v/>
      </c>
      <c r="S107" s="252" t="str">
        <f ca="1">IF(ISERROR(OFFSET(Data!$A$1,MATCH($D107,Data!$CG:$CG,0)-1,MATCH($E107&amp;"/"&amp;S$1,Data!$1:$1,0)-1))=TRUE,"",IF(OFFSET(Data!$A$1,MATCH($D107,Data!$CG:$CG,0)-1,MATCH($E107&amp;"/"&amp;S$1,Data!$1:$1,0)-1)=0,"",OFFSET(Data!$A$1,MATCH($D107,Data!$CG:$CG,0)-1,MATCH($E107&amp;"/"&amp;S$1,Data!$1:$1,0)-1)))</f>
        <v/>
      </c>
      <c r="T107" s="252" t="str">
        <f ca="1">IF(ISERROR(OFFSET(Data!$A$1,MATCH($D107,Data!$CG:$CG,0)-1,MATCH($E107&amp;"/"&amp;T$1,Data!$1:$1,0)-1))=TRUE,"",IF(OFFSET(Data!$A$1,MATCH($D107,Data!$CG:$CG,0)-1,MATCH($E107&amp;"/"&amp;T$1,Data!$1:$1,0)-1)=0,"",OFFSET(Data!$A$1,MATCH($D107,Data!$CG:$CG,0)-1,MATCH($E107&amp;"/"&amp;T$1,Data!$1:$1,0)-1)))</f>
        <v/>
      </c>
      <c r="U107" s="252" t="str">
        <f ca="1">IF(ISERROR(OFFSET(Data!$A$1,MATCH($D107,Data!$CG:$CG,0)-1,MATCH($E107&amp;"/"&amp;U$1,Data!$1:$1,0)-1))=TRUE,"",IF(OFFSET(Data!$A$1,MATCH($D107,Data!$CG:$CG,0)-1,MATCH($E107&amp;"/"&amp;U$1,Data!$1:$1,0)-1)=0,"",OFFSET(Data!$A$1,MATCH($D107,Data!$CG:$CG,0)-1,MATCH($E107&amp;"/"&amp;U$1,Data!$1:$1,0)-1)))</f>
        <v/>
      </c>
      <c r="V107" s="252" t="str">
        <f ca="1">IF(ISERROR(OFFSET(Data!$A$1,MATCH($D107,Data!$CG:$CG,0)-1,MATCH($E107&amp;"/"&amp;V$1,Data!$1:$1,0)-1))=TRUE,"",IF(OFFSET(Data!$A$1,MATCH($D107,Data!$CG:$CG,0)-1,MATCH($E107&amp;"/"&amp;V$1,Data!$1:$1,0)-1)=0,"",OFFSET(Data!$A$1,MATCH($D107,Data!$CG:$CG,0)-1,MATCH($E107&amp;"/"&amp;V$1,Data!$1:$1,0)-1)))</f>
        <v/>
      </c>
      <c r="W107" s="269" t="str">
        <f ca="1">IF(ISERROR(OFFSET(Data!$A$1,MATCH($D107,Data!$CG:$CG,0)-1,MATCH($E107&amp;"/"&amp;W$1,Data!$1:$1,0)-1))=TRUE,"",IF(OFFSET(Data!$A$1,MATCH($D107,Data!$CG:$CG,0)-1,MATCH($E107&amp;"/"&amp;W$1,Data!$1:$1,0)-1)=0,"",OFFSET(Data!$A$1,MATCH($D107,Data!$CG:$CG,0)-1,MATCH($E107&amp;"/"&amp;W$1,Data!$1:$1,0)-1)))</f>
        <v/>
      </c>
      <c r="X107" s="252" t="str">
        <f ca="1">IF(ISERROR(OFFSET(Data!$A$1,MATCH($D107,Data!$CG:$CG,0)-1,MATCH($E107&amp;"/"&amp;X$1,Data!$1:$1,0)-1))=TRUE,"",IF(OFFSET(Data!$A$1,MATCH($D107,Data!$CG:$CG,0)-1,MATCH($E107&amp;"/"&amp;X$1,Data!$1:$1,0)-1)=0,"",OFFSET(Data!$A$1,MATCH($D107,Data!$CG:$CG,0)-1,MATCH($E107&amp;"/"&amp;X$1,Data!$1:$1,0)-1)))</f>
        <v/>
      </c>
      <c r="Y107" s="252" t="str">
        <f ca="1">IF(ISERROR(OFFSET(Data!$A$1,MATCH($D107,Data!$CG:$CG,0)-1,MATCH($E107&amp;"/"&amp;Y$1,Data!$1:$1,0)-1))=TRUE,"",IF(OFFSET(Data!$A$1,MATCH($D107,Data!$CG:$CG,0)-1,MATCH($E107&amp;"/"&amp;Y$1,Data!$1:$1,0)-1)=0,"",OFFSET(Data!$A$1,MATCH($D107,Data!$CG:$CG,0)-1,MATCH($E107&amp;"/"&amp;Y$1,Data!$1:$1,0)-1)))</f>
        <v/>
      </c>
      <c r="Z107" s="252" t="str">
        <f ca="1">IF(ISERROR(OFFSET(Data!$A$1,MATCH($D107,Data!$CG:$CG,0)-1,MATCH($E107&amp;"/"&amp;Z$1,Data!$1:$1,0)-1))=TRUE,"",IF(OFFSET(Data!$A$1,MATCH($D107,Data!$CG:$CG,0)-1,MATCH($E107&amp;"/"&amp;Z$1,Data!$1:$1,0)-1)=0,"",OFFSET(Data!$A$1,MATCH($D107,Data!$CG:$CG,0)-1,MATCH($E107&amp;"/"&amp;Z$1,Data!$1:$1,0)-1)))</f>
        <v/>
      </c>
      <c r="AA107" s="252" t="str">
        <f ca="1">IF(ISERROR(OFFSET(Data!$A$1,MATCH($D107,Data!$CG:$CG,0)-1,MATCH($E107&amp;"/"&amp;AA$1,Data!$1:$1,0)-1))=TRUE,"",IF(OFFSET(Data!$A$1,MATCH($D107,Data!$CG:$CG,0)-1,MATCH($E107&amp;"/"&amp;AA$1,Data!$1:$1,0)-1)=0,"",OFFSET(Data!$A$1,MATCH($D107,Data!$CG:$CG,0)-1,MATCH($E107&amp;"/"&amp;AA$1,Data!$1:$1,0)-1)))</f>
        <v/>
      </c>
      <c r="AB107" s="252" t="str">
        <f ca="1">IF(ISERROR(OFFSET(Data!$A$1,MATCH($D107,Data!$CG:$CG,0)-1,MATCH($E107&amp;"/"&amp;AB$1,Data!$1:$1,0)-1))=TRUE,"",IF(OFFSET(Data!$A$1,MATCH($D107,Data!$CG:$CG,0)-1,MATCH($E107&amp;"/"&amp;AB$1,Data!$1:$1,0)-1)=0,"",OFFSET(Data!$A$1,MATCH($D107,Data!$CG:$CG,0)-1,MATCH($E107&amp;"/"&amp;AB$1,Data!$1:$1,0)-1)))</f>
        <v/>
      </c>
      <c r="AC107" s="252" t="str">
        <f ca="1">IF(ISERROR(OFFSET(Data!$A$1,MATCH($D107,Data!$CG:$CG,0)-1,MATCH($E107&amp;"/"&amp;AC$1,Data!$1:$1,0)-1))=TRUE,"",IF(OFFSET(Data!$A$1,MATCH($D107,Data!$CG:$CG,0)-1,MATCH($E107&amp;"/"&amp;AC$1,Data!$1:$1,0)-1)=0,"",OFFSET(Data!$A$1,MATCH($D107,Data!$CG:$CG,0)-1,MATCH($E107&amp;"/"&amp;AC$1,Data!$1:$1,0)-1)))</f>
        <v/>
      </c>
      <c r="AD107" s="252" t="str">
        <f ca="1">IF(ISERROR(OFFSET(Data!$A$1,MATCH($D107,Data!$CG:$CG,0)-1,MATCH($E107&amp;"/"&amp;AD$1,Data!$1:$1,0)-1))=TRUE,"",IF(OFFSET(Data!$A$1,MATCH($D107,Data!$CG:$CG,0)-1,MATCH($E107&amp;"/"&amp;AD$1,Data!$1:$1,0)-1)=0,"",OFFSET(Data!$A$1,MATCH($D107,Data!$CG:$CG,0)-1,MATCH($E107&amp;"/"&amp;AD$1,Data!$1:$1,0)-1)))</f>
        <v/>
      </c>
      <c r="AE107" s="252" t="str">
        <f ca="1">IF(ISERROR(OFFSET(Data!$A$1,MATCH($D107,Data!$CG:$CG,0)-1,MATCH($E107&amp;"/"&amp;AE$1,Data!$1:$1,0)-1))=TRUE,"",IF(OFFSET(Data!$A$1,MATCH($D107,Data!$CG:$CG,0)-1,MATCH($E107&amp;"/"&amp;AE$1,Data!$1:$1,0)-1)=0,"",OFFSET(Data!$A$1,MATCH($D107,Data!$CG:$CG,0)-1,MATCH($E107&amp;"/"&amp;AE$1,Data!$1:$1,0)-1)))</f>
        <v/>
      </c>
      <c r="AF107" s="253" t="str">
        <f ca="1">IF(ISERROR(OFFSET(Data!$A$1,MATCH($D107,Data!$CG:$CG,0)-1,MATCH($E107&amp;"/"&amp;AF$1,Data!$1:$1,0)-1))=TRUE,"",IF(OFFSET(Data!$A$1,MATCH($D107,Data!$CG:$CG,0)-1,MATCH($E107&amp;"/"&amp;AF$1,Data!$1:$1,0)-1)=0,"",OFFSET(Data!$A$1,MATCH($D107,Data!$CG:$CG,0)-1,MATCH($E107&amp;"/"&amp;AF$1,Data!$1:$1,0)-1)))</f>
        <v/>
      </c>
      <c r="AG107" s="188">
        <f t="shared" ca="1" si="5"/>
        <v>0</v>
      </c>
      <c r="AH107" s="208">
        <f ca="1">SUM(AG104:AG107)</f>
        <v>109</v>
      </c>
    </row>
    <row r="108" spans="1:34" ht="15.75" hidden="1" customHeight="1" thickBot="1" x14ac:dyDescent="0.3">
      <c r="A108" s="447"/>
      <c r="B108" s="470"/>
      <c r="C108" s="473"/>
      <c r="D108" s="52" t="str">
        <f>IF(C108&lt;&gt;"",C108,D107)</f>
        <v>Thomas Spritzendorfer</v>
      </c>
      <c r="E108" s="53" t="s">
        <v>25</v>
      </c>
      <c r="F108" s="255" t="str">
        <f ca="1">IF(ISERROR(OFFSET(Data!$A$1,MATCH($D108,Data!$CG:$CG,0)-1,MATCH($E108&amp;"/"&amp;F$1,Data!$1:$1,0)-1))=TRUE,"",IF(OFFSET(Data!$A$1,MATCH($D108,Data!$CG:$CG,0)-1,MATCH($E108&amp;"/"&amp;F$1,Data!$1:$1,0)-1)=0,"",OFFSET(Data!$A$1,MATCH($D108,Data!$CG:$CG,0)-1,MATCH($E108&amp;"/"&amp;F$1,Data!$1:$1,0)-1)))</f>
        <v/>
      </c>
      <c r="G108" s="256" t="str">
        <f ca="1">IF(ISERROR(OFFSET(Data!$A$1,MATCH($D108,Data!$CG:$CG,0)-1,MATCH($E108&amp;"/"&amp;G$1,Data!$1:$1,0)-1))=TRUE,"",IF(OFFSET(Data!$A$1,MATCH($D108,Data!$CG:$CG,0)-1,MATCH($E108&amp;"/"&amp;G$1,Data!$1:$1,0)-1)=0,"",OFFSET(Data!$A$1,MATCH($D108,Data!$CG:$CG,0)-1,MATCH($E108&amp;"/"&amp;G$1,Data!$1:$1,0)-1)))</f>
        <v/>
      </c>
      <c r="H108" s="256" t="str">
        <f ca="1">IF(ISERROR(OFFSET(Data!$A$1,MATCH($D108,Data!$CG:$CG,0)-1,MATCH($E108&amp;"/"&amp;H$1,Data!$1:$1,0)-1))=TRUE,"",IF(OFFSET(Data!$A$1,MATCH($D108,Data!$CG:$CG,0)-1,MATCH($E108&amp;"/"&amp;H$1,Data!$1:$1,0)-1)=0,"",OFFSET(Data!$A$1,MATCH($D108,Data!$CG:$CG,0)-1,MATCH($E108&amp;"/"&amp;H$1,Data!$1:$1,0)-1)))</f>
        <v/>
      </c>
      <c r="I108" s="256" t="str">
        <f ca="1">IF(ISERROR(OFFSET(Data!$A$1,MATCH($D108,Data!$CG:$CG,0)-1,MATCH($E108&amp;"/"&amp;I$1,Data!$1:$1,0)-1))=TRUE,"",IF(OFFSET(Data!$A$1,MATCH($D108,Data!$CG:$CG,0)-1,MATCH($E108&amp;"/"&amp;I$1,Data!$1:$1,0)-1)=0,"",OFFSET(Data!$A$1,MATCH($D108,Data!$CG:$CG,0)-1,MATCH($E108&amp;"/"&amp;I$1,Data!$1:$1,0)-1)))</f>
        <v/>
      </c>
      <c r="J108" s="256" t="str">
        <f ca="1">IF(ISERROR(OFFSET(Data!$A$1,MATCH($D108,Data!$CG:$CG,0)-1,MATCH($E108&amp;"/"&amp;J$1,Data!$1:$1,0)-1))=TRUE,"",IF(OFFSET(Data!$A$1,MATCH($D108,Data!$CG:$CG,0)-1,MATCH($E108&amp;"/"&amp;J$1,Data!$1:$1,0)-1)=0,"",OFFSET(Data!$A$1,MATCH($D108,Data!$CG:$CG,0)-1,MATCH($E108&amp;"/"&amp;J$1,Data!$1:$1,0)-1)))</f>
        <v/>
      </c>
      <c r="K108" s="256" t="str">
        <f ca="1">IF(ISERROR(OFFSET(Data!$A$1,MATCH($D108,Data!$CG:$CG,0)-1,MATCH($E108&amp;"/"&amp;K$1,Data!$1:$1,0)-1))=TRUE,"",IF(OFFSET(Data!$A$1,MATCH($D108,Data!$CG:$CG,0)-1,MATCH($E108&amp;"/"&amp;K$1,Data!$1:$1,0)-1)=0,"",OFFSET(Data!$A$1,MATCH($D108,Data!$CG:$CG,0)-1,MATCH($E108&amp;"/"&amp;K$1,Data!$1:$1,0)-1)))</f>
        <v/>
      </c>
      <c r="L108" s="256" t="str">
        <f ca="1">IF(ISERROR(OFFSET(Data!$A$1,MATCH($D108,Data!$CG:$CG,0)-1,MATCH($E108&amp;"/"&amp;L$1,Data!$1:$1,0)-1))=TRUE,"",IF(OFFSET(Data!$A$1,MATCH($D108,Data!$CG:$CG,0)-1,MATCH($E108&amp;"/"&amp;L$1,Data!$1:$1,0)-1)=0,"",OFFSET(Data!$A$1,MATCH($D108,Data!$CG:$CG,0)-1,MATCH($E108&amp;"/"&amp;L$1,Data!$1:$1,0)-1)))</f>
        <v/>
      </c>
      <c r="M108" s="256" t="str">
        <f ca="1">IF(ISERROR(OFFSET(Data!$A$1,MATCH($D108,Data!$CG:$CG,0)-1,MATCH($E108&amp;"/"&amp;M$1,Data!$1:$1,0)-1))=TRUE,"",IF(OFFSET(Data!$A$1,MATCH($D108,Data!$CG:$CG,0)-1,MATCH($E108&amp;"/"&amp;M$1,Data!$1:$1,0)-1)=0,"",OFFSET(Data!$A$1,MATCH($D108,Data!$CG:$CG,0)-1,MATCH($E108&amp;"/"&amp;M$1,Data!$1:$1,0)-1)))</f>
        <v/>
      </c>
      <c r="N108" s="256" t="str">
        <f ca="1">IF(ISERROR(OFFSET(Data!$A$1,MATCH($D108,Data!$CG:$CG,0)-1,MATCH($E108&amp;"/"&amp;N$1,Data!$1:$1,0)-1))=TRUE,"",IF(OFFSET(Data!$A$1,MATCH($D108,Data!$CG:$CG,0)-1,MATCH($E108&amp;"/"&amp;N$1,Data!$1:$1,0)-1)=0,"",OFFSET(Data!$A$1,MATCH($D108,Data!$CG:$CG,0)-1,MATCH($E108&amp;"/"&amp;N$1,Data!$1:$1,0)-1)))</f>
        <v/>
      </c>
      <c r="O108" s="256" t="str">
        <f ca="1">IF(ISERROR(OFFSET(Data!$A$1,MATCH($D108,Data!$CG:$CG,0)-1,MATCH($E108&amp;"/"&amp;O$1,Data!$1:$1,0)-1))=TRUE,"",IF(OFFSET(Data!$A$1,MATCH($D108,Data!$CG:$CG,0)-1,MATCH($E108&amp;"/"&amp;O$1,Data!$1:$1,0)-1)=0,"",OFFSET(Data!$A$1,MATCH($D108,Data!$CG:$CG,0)-1,MATCH($E108&amp;"/"&amp;O$1,Data!$1:$1,0)-1)))</f>
        <v/>
      </c>
      <c r="P108" s="256" t="str">
        <f ca="1">IF(ISERROR(OFFSET(Data!$A$1,MATCH($D108,Data!$CG:$CG,0)-1,MATCH($E108&amp;"/"&amp;P$1,Data!$1:$1,0)-1))=TRUE,"",IF(OFFSET(Data!$A$1,MATCH($D108,Data!$CG:$CG,0)-1,MATCH($E108&amp;"/"&amp;P$1,Data!$1:$1,0)-1)=0,"",OFFSET(Data!$A$1,MATCH($D108,Data!$CG:$CG,0)-1,MATCH($E108&amp;"/"&amp;P$1,Data!$1:$1,0)-1)))</f>
        <v/>
      </c>
      <c r="Q108" s="256" t="str">
        <f ca="1">IF(ISERROR(OFFSET(Data!$A$1,MATCH($D108,Data!$CG:$CG,0)-1,MATCH($E108&amp;"/"&amp;Q$1,Data!$1:$1,0)-1))=TRUE,"",IF(OFFSET(Data!$A$1,MATCH($D108,Data!$CG:$CG,0)-1,MATCH($E108&amp;"/"&amp;Q$1,Data!$1:$1,0)-1)=0,"",OFFSET(Data!$A$1,MATCH($D108,Data!$CG:$CG,0)-1,MATCH($E108&amp;"/"&amp;Q$1,Data!$1:$1,0)-1)))</f>
        <v/>
      </c>
      <c r="R108" s="256" t="str">
        <f ca="1">IF(ISERROR(OFFSET(Data!$A$1,MATCH($D108,Data!$CG:$CG,0)-1,MATCH($E108&amp;"/"&amp;R$1,Data!$1:$1,0)-1))=TRUE,"",IF(OFFSET(Data!$A$1,MATCH($D108,Data!$CG:$CG,0)-1,MATCH($E108&amp;"/"&amp;R$1,Data!$1:$1,0)-1)=0,"",OFFSET(Data!$A$1,MATCH($D108,Data!$CG:$CG,0)-1,MATCH($E108&amp;"/"&amp;R$1,Data!$1:$1,0)-1)))</f>
        <v/>
      </c>
      <c r="S108" s="256" t="str">
        <f ca="1">IF(ISERROR(OFFSET(Data!$A$1,MATCH($D108,Data!$CG:$CG,0)-1,MATCH($E108&amp;"/"&amp;S$1,Data!$1:$1,0)-1))=TRUE,"",IF(OFFSET(Data!$A$1,MATCH($D108,Data!$CG:$CG,0)-1,MATCH($E108&amp;"/"&amp;S$1,Data!$1:$1,0)-1)=0,"",OFFSET(Data!$A$1,MATCH($D108,Data!$CG:$CG,0)-1,MATCH($E108&amp;"/"&amp;S$1,Data!$1:$1,0)-1)))</f>
        <v/>
      </c>
      <c r="T108" s="256" t="str">
        <f ca="1">IF(ISERROR(OFFSET(Data!$A$1,MATCH($D108,Data!$CG:$CG,0)-1,MATCH($E108&amp;"/"&amp;T$1,Data!$1:$1,0)-1))=TRUE,"",IF(OFFSET(Data!$A$1,MATCH($D108,Data!$CG:$CG,0)-1,MATCH($E108&amp;"/"&amp;T$1,Data!$1:$1,0)-1)=0,"",OFFSET(Data!$A$1,MATCH($D108,Data!$CG:$CG,0)-1,MATCH($E108&amp;"/"&amp;T$1,Data!$1:$1,0)-1)))</f>
        <v/>
      </c>
      <c r="U108" s="256" t="str">
        <f ca="1">IF(ISERROR(OFFSET(Data!$A$1,MATCH($D108,Data!$CG:$CG,0)-1,MATCH($E108&amp;"/"&amp;U$1,Data!$1:$1,0)-1))=TRUE,"",IF(OFFSET(Data!$A$1,MATCH($D108,Data!$CG:$CG,0)-1,MATCH($E108&amp;"/"&amp;U$1,Data!$1:$1,0)-1)=0,"",OFFSET(Data!$A$1,MATCH($D108,Data!$CG:$CG,0)-1,MATCH($E108&amp;"/"&amp;U$1,Data!$1:$1,0)-1)))</f>
        <v/>
      </c>
      <c r="V108" s="256" t="str">
        <f ca="1">IF(ISERROR(OFFSET(Data!$A$1,MATCH($D108,Data!$CG:$CG,0)-1,MATCH($E108&amp;"/"&amp;V$1,Data!$1:$1,0)-1))=TRUE,"",IF(OFFSET(Data!$A$1,MATCH($D108,Data!$CG:$CG,0)-1,MATCH($E108&amp;"/"&amp;V$1,Data!$1:$1,0)-1)=0,"",OFFSET(Data!$A$1,MATCH($D108,Data!$CG:$CG,0)-1,MATCH($E108&amp;"/"&amp;V$1,Data!$1:$1,0)-1)))</f>
        <v/>
      </c>
      <c r="W108" s="257" t="str">
        <f ca="1">IF(ISERROR(OFFSET(Data!$A$1,MATCH($D108,Data!$CG:$CG,0)-1,MATCH($E108&amp;"/"&amp;W$1,Data!$1:$1,0)-1))=TRUE,"",IF(OFFSET(Data!$A$1,MATCH($D108,Data!$CG:$CG,0)-1,MATCH($E108&amp;"/"&amp;W$1,Data!$1:$1,0)-1)=0,"",OFFSET(Data!$A$1,MATCH($D108,Data!$CG:$CG,0)-1,MATCH($E108&amp;"/"&amp;W$1,Data!$1:$1,0)-1)))</f>
        <v/>
      </c>
      <c r="X108" s="256" t="str">
        <f ca="1">IF(ISERROR(OFFSET(Data!$A$1,MATCH($D108,Data!$CG:$CG,0)-1,MATCH($E108&amp;"/"&amp;X$1,Data!$1:$1,0)-1))=TRUE,"",IF(OFFSET(Data!$A$1,MATCH($D108,Data!$CG:$CG,0)-1,MATCH($E108&amp;"/"&amp;X$1,Data!$1:$1,0)-1)=0,"",OFFSET(Data!$A$1,MATCH($D108,Data!$CG:$CG,0)-1,MATCH($E108&amp;"/"&amp;X$1,Data!$1:$1,0)-1)))</f>
        <v/>
      </c>
      <c r="Y108" s="256" t="str">
        <f ca="1">IF(ISERROR(OFFSET(Data!$A$1,MATCH($D108,Data!$CG:$CG,0)-1,MATCH($E108&amp;"/"&amp;Y$1,Data!$1:$1,0)-1))=TRUE,"",IF(OFFSET(Data!$A$1,MATCH($D108,Data!$CG:$CG,0)-1,MATCH($E108&amp;"/"&amp;Y$1,Data!$1:$1,0)-1)=0,"",OFFSET(Data!$A$1,MATCH($D108,Data!$CG:$CG,0)-1,MATCH($E108&amp;"/"&amp;Y$1,Data!$1:$1,0)-1)))</f>
        <v/>
      </c>
      <c r="Z108" s="256" t="str">
        <f ca="1">IF(ISERROR(OFFSET(Data!$A$1,MATCH($D108,Data!$CG:$CG,0)-1,MATCH($E108&amp;"/"&amp;Z$1,Data!$1:$1,0)-1))=TRUE,"",IF(OFFSET(Data!$A$1,MATCH($D108,Data!$CG:$CG,0)-1,MATCH($E108&amp;"/"&amp;Z$1,Data!$1:$1,0)-1)=0,"",OFFSET(Data!$A$1,MATCH($D108,Data!$CG:$CG,0)-1,MATCH($E108&amp;"/"&amp;Z$1,Data!$1:$1,0)-1)))</f>
        <v/>
      </c>
      <c r="AA108" s="256" t="str">
        <f ca="1">IF(ISERROR(OFFSET(Data!$A$1,MATCH($D108,Data!$CG:$CG,0)-1,MATCH($E108&amp;"/"&amp;AA$1,Data!$1:$1,0)-1))=TRUE,"",IF(OFFSET(Data!$A$1,MATCH($D108,Data!$CG:$CG,0)-1,MATCH($E108&amp;"/"&amp;AA$1,Data!$1:$1,0)-1)=0,"",OFFSET(Data!$A$1,MATCH($D108,Data!$CG:$CG,0)-1,MATCH($E108&amp;"/"&amp;AA$1,Data!$1:$1,0)-1)))</f>
        <v/>
      </c>
      <c r="AB108" s="256" t="str">
        <f ca="1">IF(ISERROR(OFFSET(Data!$A$1,MATCH($D108,Data!$CG:$CG,0)-1,MATCH($E108&amp;"/"&amp;AB$1,Data!$1:$1,0)-1))=TRUE,"",IF(OFFSET(Data!$A$1,MATCH($D108,Data!$CG:$CG,0)-1,MATCH($E108&amp;"/"&amp;AB$1,Data!$1:$1,0)-1)=0,"",OFFSET(Data!$A$1,MATCH($D108,Data!$CG:$CG,0)-1,MATCH($E108&amp;"/"&amp;AB$1,Data!$1:$1,0)-1)))</f>
        <v/>
      </c>
      <c r="AC108" s="256" t="str">
        <f ca="1">IF(ISERROR(OFFSET(Data!$A$1,MATCH($D108,Data!$CG:$CG,0)-1,MATCH($E108&amp;"/"&amp;AC$1,Data!$1:$1,0)-1))=TRUE,"",IF(OFFSET(Data!$A$1,MATCH($D108,Data!$CG:$CG,0)-1,MATCH($E108&amp;"/"&amp;AC$1,Data!$1:$1,0)-1)=0,"",OFFSET(Data!$A$1,MATCH($D108,Data!$CG:$CG,0)-1,MATCH($E108&amp;"/"&amp;AC$1,Data!$1:$1,0)-1)))</f>
        <v/>
      </c>
      <c r="AD108" s="256" t="str">
        <f ca="1">IF(ISERROR(OFFSET(Data!$A$1,MATCH($D108,Data!$CG:$CG,0)-1,MATCH($E108&amp;"/"&amp;AD$1,Data!$1:$1,0)-1))=TRUE,"",IF(OFFSET(Data!$A$1,MATCH($D108,Data!$CG:$CG,0)-1,MATCH($E108&amp;"/"&amp;AD$1,Data!$1:$1,0)-1)=0,"",OFFSET(Data!$A$1,MATCH($D108,Data!$CG:$CG,0)-1,MATCH($E108&amp;"/"&amp;AD$1,Data!$1:$1,0)-1)))</f>
        <v/>
      </c>
      <c r="AE108" s="256" t="str">
        <f ca="1">IF(ISERROR(OFFSET(Data!$A$1,MATCH($D108,Data!$CG:$CG,0)-1,MATCH($E108&amp;"/"&amp;AE$1,Data!$1:$1,0)-1))=TRUE,"",IF(OFFSET(Data!$A$1,MATCH($D108,Data!$CG:$CG,0)-1,MATCH($E108&amp;"/"&amp;AE$1,Data!$1:$1,0)-1)=0,"",OFFSET(Data!$A$1,MATCH($D108,Data!$CG:$CG,0)-1,MATCH($E108&amp;"/"&amp;AE$1,Data!$1:$1,0)-1)))</f>
        <v/>
      </c>
      <c r="AF108" s="258" t="str">
        <f ca="1">IF(ISERROR(OFFSET(Data!$A$1,MATCH($D108,Data!$CG:$CG,0)-1,MATCH($E108&amp;"/"&amp;AF$1,Data!$1:$1,0)-1))=TRUE,"",IF(OFFSET(Data!$A$1,MATCH($D108,Data!$CG:$CG,0)-1,MATCH($E108&amp;"/"&amp;AF$1,Data!$1:$1,0)-1)=0,"",OFFSET(Data!$A$1,MATCH($D108,Data!$CG:$CG,0)-1,MATCH($E108&amp;"/"&amp;AF$1,Data!$1:$1,0)-1)))</f>
        <v/>
      </c>
      <c r="AG108" s="197">
        <f t="shared" ca="1" si="5"/>
        <v>0</v>
      </c>
      <c r="AH108" s="209">
        <f ca="1">SUM(AG104:AG108)</f>
        <v>109</v>
      </c>
    </row>
    <row r="109" spans="1:34" ht="15" customHeight="1" x14ac:dyDescent="0.25">
      <c r="A109" s="445">
        <v>21</v>
      </c>
      <c r="B109" s="468">
        <f>INDEX(Data!CI:CI,MATCH("M"&amp;A109,Data!A:A,0))</f>
        <v>21</v>
      </c>
      <c r="C109" s="471" t="str">
        <f>INDEX(Data!CG:CG,MATCH("M"&amp;A109,Data!A:A,0))</f>
        <v>Richard Fasching</v>
      </c>
      <c r="D109" s="48" t="str">
        <f>IF(C109&lt;&gt;"",C109,#REF!)</f>
        <v>Richard Fasching</v>
      </c>
      <c r="E109" s="49" t="s">
        <v>21</v>
      </c>
      <c r="F109" s="262">
        <f ca="1">IF(ISERROR(OFFSET(Data!$A$1,MATCH($D109,Data!$CG:$CG,0)-1,MATCH($E109&amp;"/"&amp;F$1,Data!$1:$1,0)-1))=TRUE,"",IF(OFFSET(Data!$A$1,MATCH($D109,Data!$CG:$CG,0)-1,MATCH($E109&amp;"/"&amp;F$1,Data!$1:$1,0)-1)=0,"",OFFSET(Data!$A$1,MATCH($D109,Data!$CG:$CG,0)-1,MATCH($E109&amp;"/"&amp;F$1,Data!$1:$1,0)-1)))</f>
        <v>7</v>
      </c>
      <c r="G109" s="246">
        <f ca="1">IF(ISERROR(OFFSET(Data!$A$1,MATCH($D109,Data!$CG:$CG,0)-1,MATCH($E109&amp;"/"&amp;G$1,Data!$1:$1,0)-1))=TRUE,"",IF(OFFSET(Data!$A$1,MATCH($D109,Data!$CG:$CG,0)-1,MATCH($E109&amp;"/"&amp;G$1,Data!$1:$1,0)-1)=0,"",OFFSET(Data!$A$1,MATCH($D109,Data!$CG:$CG,0)-1,MATCH($E109&amp;"/"&amp;G$1,Data!$1:$1,0)-1)))</f>
        <v>3</v>
      </c>
      <c r="H109" s="260">
        <f ca="1">IF(ISERROR(OFFSET(Data!$A$1,MATCH($D109,Data!$CG:$CG,0)-1,MATCH($E109&amp;"/"&amp;H$1,Data!$1:$1,0)-1))=TRUE,"",IF(OFFSET(Data!$A$1,MATCH($D109,Data!$CG:$CG,0)-1,MATCH($E109&amp;"/"&amp;H$1,Data!$1:$1,0)-1)=0,"",OFFSET(Data!$A$1,MATCH($D109,Data!$CG:$CG,0)-1,MATCH($E109&amp;"/"&amp;H$1,Data!$1:$1,0)-1)))</f>
        <v>4</v>
      </c>
      <c r="I109" s="260">
        <f ca="1">IF(ISERROR(OFFSET(Data!$A$1,MATCH($D109,Data!$CG:$CG,0)-1,MATCH($E109&amp;"/"&amp;I$1,Data!$1:$1,0)-1))=TRUE,"",IF(OFFSET(Data!$A$1,MATCH($D109,Data!$CG:$CG,0)-1,MATCH($E109&amp;"/"&amp;I$1,Data!$1:$1,0)-1)=0,"",OFFSET(Data!$A$1,MATCH($D109,Data!$CG:$CG,0)-1,MATCH($E109&amp;"/"&amp;I$1,Data!$1:$1,0)-1)))</f>
        <v>4</v>
      </c>
      <c r="J109" s="263">
        <f ca="1">IF(ISERROR(OFFSET(Data!$A$1,MATCH($D109,Data!$CG:$CG,0)-1,MATCH($E109&amp;"/"&amp;J$1,Data!$1:$1,0)-1))=TRUE,"",IF(OFFSET(Data!$A$1,MATCH($D109,Data!$CG:$CG,0)-1,MATCH($E109&amp;"/"&amp;J$1,Data!$1:$1,0)-1)=0,"",OFFSET(Data!$A$1,MATCH($D109,Data!$CG:$CG,0)-1,MATCH($E109&amp;"/"&amp;J$1,Data!$1:$1,0)-1)))</f>
        <v>5</v>
      </c>
      <c r="K109" s="246">
        <f ca="1">IF(ISERROR(OFFSET(Data!$A$1,MATCH($D109,Data!$CG:$CG,0)-1,MATCH($E109&amp;"/"&amp;K$1,Data!$1:$1,0)-1))=TRUE,"",IF(OFFSET(Data!$A$1,MATCH($D109,Data!$CG:$CG,0)-1,MATCH($E109&amp;"/"&amp;K$1,Data!$1:$1,0)-1)=0,"",OFFSET(Data!$A$1,MATCH($D109,Data!$CG:$CG,0)-1,MATCH($E109&amp;"/"&amp;K$1,Data!$1:$1,0)-1)))</f>
        <v>3</v>
      </c>
      <c r="L109" s="246">
        <f ca="1">IF(ISERROR(OFFSET(Data!$A$1,MATCH($D109,Data!$CG:$CG,0)-1,MATCH($E109&amp;"/"&amp;L$1,Data!$1:$1,0)-1))=TRUE,"",IF(OFFSET(Data!$A$1,MATCH($D109,Data!$CG:$CG,0)-1,MATCH($E109&amp;"/"&amp;L$1,Data!$1:$1,0)-1)=0,"",OFFSET(Data!$A$1,MATCH($D109,Data!$CG:$CG,0)-1,MATCH($E109&amp;"/"&amp;L$1,Data!$1:$1,0)-1)))</f>
        <v>3</v>
      </c>
      <c r="M109" s="246">
        <f ca="1">IF(ISERROR(OFFSET(Data!$A$1,MATCH($D109,Data!$CG:$CG,0)-1,MATCH($E109&amp;"/"&amp;M$1,Data!$1:$1,0)-1))=TRUE,"",IF(OFFSET(Data!$A$1,MATCH($D109,Data!$CG:$CG,0)-1,MATCH($E109&amp;"/"&amp;M$1,Data!$1:$1,0)-1)=0,"",OFFSET(Data!$A$1,MATCH($D109,Data!$CG:$CG,0)-1,MATCH($E109&amp;"/"&amp;M$1,Data!$1:$1,0)-1)))</f>
        <v>3</v>
      </c>
      <c r="N109" s="260">
        <f ca="1">IF(ISERROR(OFFSET(Data!$A$1,MATCH($D109,Data!$CG:$CG,0)-1,MATCH($E109&amp;"/"&amp;N$1,Data!$1:$1,0)-1))=TRUE,"",IF(OFFSET(Data!$A$1,MATCH($D109,Data!$CG:$CG,0)-1,MATCH($E109&amp;"/"&amp;N$1,Data!$1:$1,0)-1)=0,"",OFFSET(Data!$A$1,MATCH($D109,Data!$CG:$CG,0)-1,MATCH($E109&amp;"/"&amp;N$1,Data!$1:$1,0)-1)))</f>
        <v>5</v>
      </c>
      <c r="O109" s="263">
        <f ca="1">IF(ISERROR(OFFSET(Data!$A$1,MATCH($D109,Data!$CG:$CG,0)-1,MATCH($E109&amp;"/"&amp;O$1,Data!$1:$1,0)-1))=TRUE,"",IF(OFFSET(Data!$A$1,MATCH($D109,Data!$CG:$CG,0)-1,MATCH($E109&amp;"/"&amp;O$1,Data!$1:$1,0)-1)=0,"",OFFSET(Data!$A$1,MATCH($D109,Data!$CG:$CG,0)-1,MATCH($E109&amp;"/"&amp;O$1,Data!$1:$1,0)-1)))</f>
        <v>5</v>
      </c>
      <c r="P109" s="263">
        <f ca="1">IF(ISERROR(OFFSET(Data!$A$1,MATCH($D109,Data!$CG:$CG,0)-1,MATCH($E109&amp;"/"&amp;P$1,Data!$1:$1,0)-1))=TRUE,"",IF(OFFSET(Data!$A$1,MATCH($D109,Data!$CG:$CG,0)-1,MATCH($E109&amp;"/"&amp;P$1,Data!$1:$1,0)-1)=0,"",OFFSET(Data!$A$1,MATCH($D109,Data!$CG:$CG,0)-1,MATCH($E109&amp;"/"&amp;P$1,Data!$1:$1,0)-1)))</f>
        <v>6</v>
      </c>
      <c r="Q109" s="263">
        <f ca="1">IF(ISERROR(OFFSET(Data!$A$1,MATCH($D109,Data!$CG:$CG,0)-1,MATCH($E109&amp;"/"&amp;Q$1,Data!$1:$1,0)-1))=TRUE,"",IF(OFFSET(Data!$A$1,MATCH($D109,Data!$CG:$CG,0)-1,MATCH($E109&amp;"/"&amp;Q$1,Data!$1:$1,0)-1)=0,"",OFFSET(Data!$A$1,MATCH($D109,Data!$CG:$CG,0)-1,MATCH($E109&amp;"/"&amp;Q$1,Data!$1:$1,0)-1)))</f>
        <v>5</v>
      </c>
      <c r="R109" s="263">
        <f ca="1">IF(ISERROR(OFFSET(Data!$A$1,MATCH($D109,Data!$CG:$CG,0)-1,MATCH($E109&amp;"/"&amp;R$1,Data!$1:$1,0)-1))=TRUE,"",IF(OFFSET(Data!$A$1,MATCH($D109,Data!$CG:$CG,0)-1,MATCH($E109&amp;"/"&amp;R$1,Data!$1:$1,0)-1)=0,"",OFFSET(Data!$A$1,MATCH($D109,Data!$CG:$CG,0)-1,MATCH($E109&amp;"/"&amp;R$1,Data!$1:$1,0)-1)))</f>
        <v>6</v>
      </c>
      <c r="S109" s="250" t="str">
        <f ca="1">IF(ISERROR(OFFSET(Data!$A$1,MATCH($D109,Data!$CG:$CG,0)-1,MATCH($E109&amp;"/"&amp;S$1,Data!$1:$1,0)-1))=TRUE,"",IF(OFFSET(Data!$A$1,MATCH($D109,Data!$CG:$CG,0)-1,MATCH($E109&amp;"/"&amp;S$1,Data!$1:$1,0)-1)=0,"",OFFSET(Data!$A$1,MATCH($D109,Data!$CG:$CG,0)-1,MATCH($E109&amp;"/"&amp;S$1,Data!$1:$1,0)-1)))</f>
        <v/>
      </c>
      <c r="T109" s="250" t="str">
        <f ca="1">IF(ISERROR(OFFSET(Data!$A$1,MATCH($D109,Data!$CG:$CG,0)-1,MATCH($E109&amp;"/"&amp;T$1,Data!$1:$1,0)-1))=TRUE,"",IF(OFFSET(Data!$A$1,MATCH($D109,Data!$CG:$CG,0)-1,MATCH($E109&amp;"/"&amp;T$1,Data!$1:$1,0)-1)=0,"",OFFSET(Data!$A$1,MATCH($D109,Data!$CG:$CG,0)-1,MATCH($E109&amp;"/"&amp;T$1,Data!$1:$1,0)-1)))</f>
        <v/>
      </c>
      <c r="U109" s="250" t="str">
        <f ca="1">IF(ISERROR(OFFSET(Data!$A$1,MATCH($D109,Data!$CG:$CG,0)-1,MATCH($E109&amp;"/"&amp;U$1,Data!$1:$1,0)-1))=TRUE,"",IF(OFFSET(Data!$A$1,MATCH($D109,Data!$CG:$CG,0)-1,MATCH($E109&amp;"/"&amp;U$1,Data!$1:$1,0)-1)=0,"",OFFSET(Data!$A$1,MATCH($D109,Data!$CG:$CG,0)-1,MATCH($E109&amp;"/"&amp;U$1,Data!$1:$1,0)-1)))</f>
        <v/>
      </c>
      <c r="V109" s="250" t="str">
        <f ca="1">IF(ISERROR(OFFSET(Data!$A$1,MATCH($D109,Data!$CG:$CG,0)-1,MATCH($E109&amp;"/"&amp;V$1,Data!$1:$1,0)-1))=TRUE,"",IF(OFFSET(Data!$A$1,MATCH($D109,Data!$CG:$CG,0)-1,MATCH($E109&amp;"/"&amp;V$1,Data!$1:$1,0)-1)=0,"",OFFSET(Data!$A$1,MATCH($D109,Data!$CG:$CG,0)-1,MATCH($E109&amp;"/"&amp;V$1,Data!$1:$1,0)-1)))</f>
        <v/>
      </c>
      <c r="W109" s="272" t="str">
        <f ca="1">IF(ISERROR(OFFSET(Data!$A$1,MATCH($D109,Data!$CG:$CG,0)-1,MATCH($E109&amp;"/"&amp;W$1,Data!$1:$1,0)-1))=TRUE,"",IF(OFFSET(Data!$A$1,MATCH($D109,Data!$CG:$CG,0)-1,MATCH($E109&amp;"/"&amp;W$1,Data!$1:$1,0)-1)=0,"",OFFSET(Data!$A$1,MATCH($D109,Data!$CG:$CG,0)-1,MATCH($E109&amp;"/"&amp;W$1,Data!$1:$1,0)-1)))</f>
        <v/>
      </c>
      <c r="X109" s="250" t="str">
        <f ca="1">IF(ISERROR(OFFSET(Data!$A$1,MATCH($D109,Data!$CG:$CG,0)-1,MATCH($E109&amp;"/"&amp;X$1,Data!$1:$1,0)-1))=TRUE,"",IF(OFFSET(Data!$A$1,MATCH($D109,Data!$CG:$CG,0)-1,MATCH($E109&amp;"/"&amp;X$1,Data!$1:$1,0)-1)=0,"",OFFSET(Data!$A$1,MATCH($D109,Data!$CG:$CG,0)-1,MATCH($E109&amp;"/"&amp;X$1,Data!$1:$1,0)-1)))</f>
        <v/>
      </c>
      <c r="Y109" s="250" t="str">
        <f ca="1">IF(ISERROR(OFFSET(Data!$A$1,MATCH($D109,Data!$CG:$CG,0)-1,MATCH($E109&amp;"/"&amp;Y$1,Data!$1:$1,0)-1))=TRUE,"",IF(OFFSET(Data!$A$1,MATCH($D109,Data!$CG:$CG,0)-1,MATCH($E109&amp;"/"&amp;Y$1,Data!$1:$1,0)-1)=0,"",OFFSET(Data!$A$1,MATCH($D109,Data!$CG:$CG,0)-1,MATCH($E109&amp;"/"&amp;Y$1,Data!$1:$1,0)-1)))</f>
        <v/>
      </c>
      <c r="Z109" s="250" t="str">
        <f ca="1">IF(ISERROR(OFFSET(Data!$A$1,MATCH($D109,Data!$CG:$CG,0)-1,MATCH($E109&amp;"/"&amp;Z$1,Data!$1:$1,0)-1))=TRUE,"",IF(OFFSET(Data!$A$1,MATCH($D109,Data!$CG:$CG,0)-1,MATCH($E109&amp;"/"&amp;Z$1,Data!$1:$1,0)-1)=0,"",OFFSET(Data!$A$1,MATCH($D109,Data!$CG:$CG,0)-1,MATCH($E109&amp;"/"&amp;Z$1,Data!$1:$1,0)-1)))</f>
        <v/>
      </c>
      <c r="AA109" s="250" t="str">
        <f ca="1">IF(ISERROR(OFFSET(Data!$A$1,MATCH($D109,Data!$CG:$CG,0)-1,MATCH($E109&amp;"/"&amp;AA$1,Data!$1:$1,0)-1))=TRUE,"",IF(OFFSET(Data!$A$1,MATCH($D109,Data!$CG:$CG,0)-1,MATCH($E109&amp;"/"&amp;AA$1,Data!$1:$1,0)-1)=0,"",OFFSET(Data!$A$1,MATCH($D109,Data!$CG:$CG,0)-1,MATCH($E109&amp;"/"&amp;AA$1,Data!$1:$1,0)-1)))</f>
        <v/>
      </c>
      <c r="AB109" s="250" t="str">
        <f ca="1">IF(ISERROR(OFFSET(Data!$A$1,MATCH($D109,Data!$CG:$CG,0)-1,MATCH($E109&amp;"/"&amp;AB$1,Data!$1:$1,0)-1))=TRUE,"",IF(OFFSET(Data!$A$1,MATCH($D109,Data!$CG:$CG,0)-1,MATCH($E109&amp;"/"&amp;AB$1,Data!$1:$1,0)-1)=0,"",OFFSET(Data!$A$1,MATCH($D109,Data!$CG:$CG,0)-1,MATCH($E109&amp;"/"&amp;AB$1,Data!$1:$1,0)-1)))</f>
        <v/>
      </c>
      <c r="AC109" s="250" t="str">
        <f ca="1">IF(ISERROR(OFFSET(Data!$A$1,MATCH($D109,Data!$CG:$CG,0)-1,MATCH($E109&amp;"/"&amp;AC$1,Data!$1:$1,0)-1))=TRUE,"",IF(OFFSET(Data!$A$1,MATCH($D109,Data!$CG:$CG,0)-1,MATCH($E109&amp;"/"&amp;AC$1,Data!$1:$1,0)-1)=0,"",OFFSET(Data!$A$1,MATCH($D109,Data!$CG:$CG,0)-1,MATCH($E109&amp;"/"&amp;AC$1,Data!$1:$1,0)-1)))</f>
        <v/>
      </c>
      <c r="AD109" s="250" t="str">
        <f ca="1">IF(ISERROR(OFFSET(Data!$A$1,MATCH($D109,Data!$CG:$CG,0)-1,MATCH($E109&amp;"/"&amp;AD$1,Data!$1:$1,0)-1))=TRUE,"",IF(OFFSET(Data!$A$1,MATCH($D109,Data!$CG:$CG,0)-1,MATCH($E109&amp;"/"&amp;AD$1,Data!$1:$1,0)-1)=0,"",OFFSET(Data!$A$1,MATCH($D109,Data!$CG:$CG,0)-1,MATCH($E109&amp;"/"&amp;AD$1,Data!$1:$1,0)-1)))</f>
        <v/>
      </c>
      <c r="AE109" s="250" t="str">
        <f ca="1">IF(ISERROR(OFFSET(Data!$A$1,MATCH($D109,Data!$CG:$CG,0)-1,MATCH($E109&amp;"/"&amp;AE$1,Data!$1:$1,0)-1))=TRUE,"",IF(OFFSET(Data!$A$1,MATCH($D109,Data!$CG:$CG,0)-1,MATCH($E109&amp;"/"&amp;AE$1,Data!$1:$1,0)-1)=0,"",OFFSET(Data!$A$1,MATCH($D109,Data!$CG:$CG,0)-1,MATCH($E109&amp;"/"&amp;AE$1,Data!$1:$1,0)-1)))</f>
        <v/>
      </c>
      <c r="AF109" s="251" t="str">
        <f ca="1">IF(ISERROR(OFFSET(Data!$A$1,MATCH($D109,Data!$CG:$CG,0)-1,MATCH($E109&amp;"/"&amp;AF$1,Data!$1:$1,0)-1))=TRUE,"",IF(OFFSET(Data!$A$1,MATCH($D109,Data!$CG:$CG,0)-1,MATCH($E109&amp;"/"&amp;AF$1,Data!$1:$1,0)-1)=0,"",OFFSET(Data!$A$1,MATCH($D109,Data!$CG:$CG,0)-1,MATCH($E109&amp;"/"&amp;AF$1,Data!$1:$1,0)-1)))</f>
        <v/>
      </c>
      <c r="AG109" s="206">
        <f t="shared" ca="1" si="5"/>
        <v>59</v>
      </c>
      <c r="AH109" s="207">
        <f ca="1">AG109</f>
        <v>59</v>
      </c>
    </row>
    <row r="110" spans="1:34" ht="15" customHeight="1" thickBot="1" x14ac:dyDescent="0.3">
      <c r="A110" s="446"/>
      <c r="B110" s="469"/>
      <c r="C110" s="472"/>
      <c r="D110" s="50" t="str">
        <f>IF(C110&lt;&gt;"",C110,D109)</f>
        <v>Richard Fasching</v>
      </c>
      <c r="E110" s="51" t="s">
        <v>22</v>
      </c>
      <c r="F110" s="267">
        <f ca="1">IF(ISERROR(OFFSET(Data!$A$1,MATCH($D110,Data!$CG:$CG,0)-1,MATCH($E110&amp;"/"&amp;F$1,Data!$1:$1,0)-1))=TRUE,"",IF(OFFSET(Data!$A$1,MATCH($D110,Data!$CG:$CG,0)-1,MATCH($E110&amp;"/"&amp;F$1,Data!$1:$1,0)-1)=0,"",OFFSET(Data!$A$1,MATCH($D110,Data!$CG:$CG,0)-1,MATCH($E110&amp;"/"&amp;F$1,Data!$1:$1,0)-1)))</f>
        <v>4</v>
      </c>
      <c r="G110" s="249">
        <f ca="1">IF(ISERROR(OFFSET(Data!$A$1,MATCH($D110,Data!$CG:$CG,0)-1,MATCH($E110&amp;"/"&amp;G$1,Data!$1:$1,0)-1))=TRUE,"",IF(OFFSET(Data!$A$1,MATCH($D110,Data!$CG:$CG,0)-1,MATCH($E110&amp;"/"&amp;G$1,Data!$1:$1,0)-1)=0,"",OFFSET(Data!$A$1,MATCH($D110,Data!$CG:$CG,0)-1,MATCH($E110&amp;"/"&amp;G$1,Data!$1:$1,0)-1)))</f>
        <v>3</v>
      </c>
      <c r="H110" s="261">
        <f ca="1">IF(ISERROR(OFFSET(Data!$A$1,MATCH($D110,Data!$CG:$CG,0)-1,MATCH($E110&amp;"/"&amp;H$1,Data!$1:$1,0)-1))=TRUE,"",IF(OFFSET(Data!$A$1,MATCH($D110,Data!$CG:$CG,0)-1,MATCH($E110&amp;"/"&amp;H$1,Data!$1:$1,0)-1)=0,"",OFFSET(Data!$A$1,MATCH($D110,Data!$CG:$CG,0)-1,MATCH($E110&amp;"/"&amp;H$1,Data!$1:$1,0)-1)))</f>
        <v>4</v>
      </c>
      <c r="I110" s="261">
        <f ca="1">IF(ISERROR(OFFSET(Data!$A$1,MATCH($D110,Data!$CG:$CG,0)-1,MATCH($E110&amp;"/"&amp;I$1,Data!$1:$1,0)-1))=TRUE,"",IF(OFFSET(Data!$A$1,MATCH($D110,Data!$CG:$CG,0)-1,MATCH($E110&amp;"/"&amp;I$1,Data!$1:$1,0)-1)=0,"",OFFSET(Data!$A$1,MATCH($D110,Data!$CG:$CG,0)-1,MATCH($E110&amp;"/"&amp;I$1,Data!$1:$1,0)-1)))</f>
        <v>4</v>
      </c>
      <c r="J110" s="249">
        <f ca="1">IF(ISERROR(OFFSET(Data!$A$1,MATCH($D110,Data!$CG:$CG,0)-1,MATCH($E110&amp;"/"&amp;J$1,Data!$1:$1,0)-1))=TRUE,"",IF(OFFSET(Data!$A$1,MATCH($D110,Data!$CG:$CG,0)-1,MATCH($E110&amp;"/"&amp;J$1,Data!$1:$1,0)-1)=0,"",OFFSET(Data!$A$1,MATCH($D110,Data!$CG:$CG,0)-1,MATCH($E110&amp;"/"&amp;J$1,Data!$1:$1,0)-1)))</f>
        <v>3</v>
      </c>
      <c r="K110" s="261">
        <f ca="1">IF(ISERROR(OFFSET(Data!$A$1,MATCH($D110,Data!$CG:$CG,0)-1,MATCH($E110&amp;"/"&amp;K$1,Data!$1:$1,0)-1))=TRUE,"",IF(OFFSET(Data!$A$1,MATCH($D110,Data!$CG:$CG,0)-1,MATCH($E110&amp;"/"&amp;K$1,Data!$1:$1,0)-1)=0,"",OFFSET(Data!$A$1,MATCH($D110,Data!$CG:$CG,0)-1,MATCH($E110&amp;"/"&amp;K$1,Data!$1:$1,0)-1)))</f>
        <v>4</v>
      </c>
      <c r="L110" s="261">
        <f ca="1">IF(ISERROR(OFFSET(Data!$A$1,MATCH($D110,Data!$CG:$CG,0)-1,MATCH($E110&amp;"/"&amp;L$1,Data!$1:$1,0)-1))=TRUE,"",IF(OFFSET(Data!$A$1,MATCH($D110,Data!$CG:$CG,0)-1,MATCH($E110&amp;"/"&amp;L$1,Data!$1:$1,0)-1)=0,"",OFFSET(Data!$A$1,MATCH($D110,Data!$CG:$CG,0)-1,MATCH($E110&amp;"/"&amp;L$1,Data!$1:$1,0)-1)))</f>
        <v>4</v>
      </c>
      <c r="M110" s="261">
        <f ca="1">IF(ISERROR(OFFSET(Data!$A$1,MATCH($D110,Data!$CG:$CG,0)-1,MATCH($E110&amp;"/"&amp;M$1,Data!$1:$1,0)-1))=TRUE,"",IF(OFFSET(Data!$A$1,MATCH($D110,Data!$CG:$CG,0)-1,MATCH($E110&amp;"/"&amp;M$1,Data!$1:$1,0)-1)=0,"",OFFSET(Data!$A$1,MATCH($D110,Data!$CG:$CG,0)-1,MATCH($E110&amp;"/"&amp;M$1,Data!$1:$1,0)-1)))</f>
        <v>4</v>
      </c>
      <c r="N110" s="249">
        <f ca="1">IF(ISERROR(OFFSET(Data!$A$1,MATCH($D110,Data!$CG:$CG,0)-1,MATCH($E110&amp;"/"&amp;N$1,Data!$1:$1,0)-1))=TRUE,"",IF(OFFSET(Data!$A$1,MATCH($D110,Data!$CG:$CG,0)-1,MATCH($E110&amp;"/"&amp;N$1,Data!$1:$1,0)-1)=0,"",OFFSET(Data!$A$1,MATCH($D110,Data!$CG:$CG,0)-1,MATCH($E110&amp;"/"&amp;N$1,Data!$1:$1,0)-1)))</f>
        <v>4</v>
      </c>
      <c r="O110" s="264">
        <f ca="1">IF(ISERROR(OFFSET(Data!$A$1,MATCH($D110,Data!$CG:$CG,0)-1,MATCH($E110&amp;"/"&amp;O$1,Data!$1:$1,0)-1))=TRUE,"",IF(OFFSET(Data!$A$1,MATCH($D110,Data!$CG:$CG,0)-1,MATCH($E110&amp;"/"&amp;O$1,Data!$1:$1,0)-1)=0,"",OFFSET(Data!$A$1,MATCH($D110,Data!$CG:$CG,0)-1,MATCH($E110&amp;"/"&amp;O$1,Data!$1:$1,0)-1)))</f>
        <v>5</v>
      </c>
      <c r="P110" s="264">
        <f ca="1">IF(ISERROR(OFFSET(Data!$A$1,MATCH($D110,Data!$CG:$CG,0)-1,MATCH($E110&amp;"/"&amp;P$1,Data!$1:$1,0)-1))=TRUE,"",IF(OFFSET(Data!$A$1,MATCH($D110,Data!$CG:$CG,0)-1,MATCH($E110&amp;"/"&amp;P$1,Data!$1:$1,0)-1)=0,"",OFFSET(Data!$A$1,MATCH($D110,Data!$CG:$CG,0)-1,MATCH($E110&amp;"/"&amp;P$1,Data!$1:$1,0)-1)))</f>
        <v>5</v>
      </c>
      <c r="Q110" s="249">
        <f ca="1">IF(ISERROR(OFFSET(Data!$A$1,MATCH($D110,Data!$CG:$CG,0)-1,MATCH($E110&amp;"/"&amp;Q$1,Data!$1:$1,0)-1))=TRUE,"",IF(OFFSET(Data!$A$1,MATCH($D110,Data!$CG:$CG,0)-1,MATCH($E110&amp;"/"&amp;Q$1,Data!$1:$1,0)-1)=0,"",OFFSET(Data!$A$1,MATCH($D110,Data!$CG:$CG,0)-1,MATCH($E110&amp;"/"&amp;Q$1,Data!$1:$1,0)-1)))</f>
        <v>3</v>
      </c>
      <c r="R110" s="261">
        <f ca="1">IF(ISERROR(OFFSET(Data!$A$1,MATCH($D110,Data!$CG:$CG,0)-1,MATCH($E110&amp;"/"&amp;R$1,Data!$1:$1,0)-1))=TRUE,"",IF(OFFSET(Data!$A$1,MATCH($D110,Data!$CG:$CG,0)-1,MATCH($E110&amp;"/"&amp;R$1,Data!$1:$1,0)-1)=0,"",OFFSET(Data!$A$1,MATCH($D110,Data!$CG:$CG,0)-1,MATCH($E110&amp;"/"&amp;R$1,Data!$1:$1,0)-1)))</f>
        <v>5</v>
      </c>
      <c r="S110" s="252" t="str">
        <f ca="1">IF(ISERROR(OFFSET(Data!$A$1,MATCH($D110,Data!$CG:$CG,0)-1,MATCH($E110&amp;"/"&amp;S$1,Data!$1:$1,0)-1))=TRUE,"",IF(OFFSET(Data!$A$1,MATCH($D110,Data!$CG:$CG,0)-1,MATCH($E110&amp;"/"&amp;S$1,Data!$1:$1,0)-1)=0,"",OFFSET(Data!$A$1,MATCH($D110,Data!$CG:$CG,0)-1,MATCH($E110&amp;"/"&amp;S$1,Data!$1:$1,0)-1)))</f>
        <v/>
      </c>
      <c r="T110" s="252" t="str">
        <f ca="1">IF(ISERROR(OFFSET(Data!$A$1,MATCH($D110,Data!$CG:$CG,0)-1,MATCH($E110&amp;"/"&amp;T$1,Data!$1:$1,0)-1))=TRUE,"",IF(OFFSET(Data!$A$1,MATCH($D110,Data!$CG:$CG,0)-1,MATCH($E110&amp;"/"&amp;T$1,Data!$1:$1,0)-1)=0,"",OFFSET(Data!$A$1,MATCH($D110,Data!$CG:$CG,0)-1,MATCH($E110&amp;"/"&amp;T$1,Data!$1:$1,0)-1)))</f>
        <v/>
      </c>
      <c r="U110" s="252" t="str">
        <f ca="1">IF(ISERROR(OFFSET(Data!$A$1,MATCH($D110,Data!$CG:$CG,0)-1,MATCH($E110&amp;"/"&amp;U$1,Data!$1:$1,0)-1))=TRUE,"",IF(OFFSET(Data!$A$1,MATCH($D110,Data!$CG:$CG,0)-1,MATCH($E110&amp;"/"&amp;U$1,Data!$1:$1,0)-1)=0,"",OFFSET(Data!$A$1,MATCH($D110,Data!$CG:$CG,0)-1,MATCH($E110&amp;"/"&amp;U$1,Data!$1:$1,0)-1)))</f>
        <v/>
      </c>
      <c r="V110" s="252" t="str">
        <f ca="1">IF(ISERROR(OFFSET(Data!$A$1,MATCH($D110,Data!$CG:$CG,0)-1,MATCH($E110&amp;"/"&amp;V$1,Data!$1:$1,0)-1))=TRUE,"",IF(OFFSET(Data!$A$1,MATCH($D110,Data!$CG:$CG,0)-1,MATCH($E110&amp;"/"&amp;V$1,Data!$1:$1,0)-1)=0,"",OFFSET(Data!$A$1,MATCH($D110,Data!$CG:$CG,0)-1,MATCH($E110&amp;"/"&amp;V$1,Data!$1:$1,0)-1)))</f>
        <v/>
      </c>
      <c r="W110" s="269" t="str">
        <f ca="1">IF(ISERROR(OFFSET(Data!$A$1,MATCH($D110,Data!$CG:$CG,0)-1,MATCH($E110&amp;"/"&amp;W$1,Data!$1:$1,0)-1))=TRUE,"",IF(OFFSET(Data!$A$1,MATCH($D110,Data!$CG:$CG,0)-1,MATCH($E110&amp;"/"&amp;W$1,Data!$1:$1,0)-1)=0,"",OFFSET(Data!$A$1,MATCH($D110,Data!$CG:$CG,0)-1,MATCH($E110&amp;"/"&amp;W$1,Data!$1:$1,0)-1)))</f>
        <v/>
      </c>
      <c r="X110" s="252" t="str">
        <f ca="1">IF(ISERROR(OFFSET(Data!$A$1,MATCH($D110,Data!$CG:$CG,0)-1,MATCH($E110&amp;"/"&amp;X$1,Data!$1:$1,0)-1))=TRUE,"",IF(OFFSET(Data!$A$1,MATCH($D110,Data!$CG:$CG,0)-1,MATCH($E110&amp;"/"&amp;X$1,Data!$1:$1,0)-1)=0,"",OFFSET(Data!$A$1,MATCH($D110,Data!$CG:$CG,0)-1,MATCH($E110&amp;"/"&amp;X$1,Data!$1:$1,0)-1)))</f>
        <v/>
      </c>
      <c r="Y110" s="252" t="str">
        <f ca="1">IF(ISERROR(OFFSET(Data!$A$1,MATCH($D110,Data!$CG:$CG,0)-1,MATCH($E110&amp;"/"&amp;Y$1,Data!$1:$1,0)-1))=TRUE,"",IF(OFFSET(Data!$A$1,MATCH($D110,Data!$CG:$CG,0)-1,MATCH($E110&amp;"/"&amp;Y$1,Data!$1:$1,0)-1)=0,"",OFFSET(Data!$A$1,MATCH($D110,Data!$CG:$CG,0)-1,MATCH($E110&amp;"/"&amp;Y$1,Data!$1:$1,0)-1)))</f>
        <v/>
      </c>
      <c r="Z110" s="252" t="str">
        <f ca="1">IF(ISERROR(OFFSET(Data!$A$1,MATCH($D110,Data!$CG:$CG,0)-1,MATCH($E110&amp;"/"&amp;Z$1,Data!$1:$1,0)-1))=TRUE,"",IF(OFFSET(Data!$A$1,MATCH($D110,Data!$CG:$CG,0)-1,MATCH($E110&amp;"/"&amp;Z$1,Data!$1:$1,0)-1)=0,"",OFFSET(Data!$A$1,MATCH($D110,Data!$CG:$CG,0)-1,MATCH($E110&amp;"/"&amp;Z$1,Data!$1:$1,0)-1)))</f>
        <v/>
      </c>
      <c r="AA110" s="252" t="str">
        <f ca="1">IF(ISERROR(OFFSET(Data!$A$1,MATCH($D110,Data!$CG:$CG,0)-1,MATCH($E110&amp;"/"&amp;AA$1,Data!$1:$1,0)-1))=TRUE,"",IF(OFFSET(Data!$A$1,MATCH($D110,Data!$CG:$CG,0)-1,MATCH($E110&amp;"/"&amp;AA$1,Data!$1:$1,0)-1)=0,"",OFFSET(Data!$A$1,MATCH($D110,Data!$CG:$CG,0)-1,MATCH($E110&amp;"/"&amp;AA$1,Data!$1:$1,0)-1)))</f>
        <v/>
      </c>
      <c r="AB110" s="252" t="str">
        <f ca="1">IF(ISERROR(OFFSET(Data!$A$1,MATCH($D110,Data!$CG:$CG,0)-1,MATCH($E110&amp;"/"&amp;AB$1,Data!$1:$1,0)-1))=TRUE,"",IF(OFFSET(Data!$A$1,MATCH($D110,Data!$CG:$CG,0)-1,MATCH($E110&amp;"/"&amp;AB$1,Data!$1:$1,0)-1)=0,"",OFFSET(Data!$A$1,MATCH($D110,Data!$CG:$CG,0)-1,MATCH($E110&amp;"/"&amp;AB$1,Data!$1:$1,0)-1)))</f>
        <v/>
      </c>
      <c r="AC110" s="252" t="str">
        <f ca="1">IF(ISERROR(OFFSET(Data!$A$1,MATCH($D110,Data!$CG:$CG,0)-1,MATCH($E110&amp;"/"&amp;AC$1,Data!$1:$1,0)-1))=TRUE,"",IF(OFFSET(Data!$A$1,MATCH($D110,Data!$CG:$CG,0)-1,MATCH($E110&amp;"/"&amp;AC$1,Data!$1:$1,0)-1)=0,"",OFFSET(Data!$A$1,MATCH($D110,Data!$CG:$CG,0)-1,MATCH($E110&amp;"/"&amp;AC$1,Data!$1:$1,0)-1)))</f>
        <v/>
      </c>
      <c r="AD110" s="252" t="str">
        <f ca="1">IF(ISERROR(OFFSET(Data!$A$1,MATCH($D110,Data!$CG:$CG,0)-1,MATCH($E110&amp;"/"&amp;AD$1,Data!$1:$1,0)-1))=TRUE,"",IF(OFFSET(Data!$A$1,MATCH($D110,Data!$CG:$CG,0)-1,MATCH($E110&amp;"/"&amp;AD$1,Data!$1:$1,0)-1)=0,"",OFFSET(Data!$A$1,MATCH($D110,Data!$CG:$CG,0)-1,MATCH($E110&amp;"/"&amp;AD$1,Data!$1:$1,0)-1)))</f>
        <v/>
      </c>
      <c r="AE110" s="252" t="str">
        <f ca="1">IF(ISERROR(OFFSET(Data!$A$1,MATCH($D110,Data!$CG:$CG,0)-1,MATCH($E110&amp;"/"&amp;AE$1,Data!$1:$1,0)-1))=TRUE,"",IF(OFFSET(Data!$A$1,MATCH($D110,Data!$CG:$CG,0)-1,MATCH($E110&amp;"/"&amp;AE$1,Data!$1:$1,0)-1)=0,"",OFFSET(Data!$A$1,MATCH($D110,Data!$CG:$CG,0)-1,MATCH($E110&amp;"/"&amp;AE$1,Data!$1:$1,0)-1)))</f>
        <v/>
      </c>
      <c r="AF110" s="253" t="str">
        <f ca="1">IF(ISERROR(OFFSET(Data!$A$1,MATCH($D110,Data!$CG:$CG,0)-1,MATCH($E110&amp;"/"&amp;AF$1,Data!$1:$1,0)-1))=TRUE,"",IF(OFFSET(Data!$A$1,MATCH($D110,Data!$CG:$CG,0)-1,MATCH($E110&amp;"/"&amp;AF$1,Data!$1:$1,0)-1)=0,"",OFFSET(Data!$A$1,MATCH($D110,Data!$CG:$CG,0)-1,MATCH($E110&amp;"/"&amp;AF$1,Data!$1:$1,0)-1)))</f>
        <v/>
      </c>
      <c r="AG110" s="188">
        <f t="shared" ca="1" si="5"/>
        <v>52</v>
      </c>
      <c r="AH110" s="208">
        <f ca="1">SUM(AG109:AG110)</f>
        <v>111</v>
      </c>
    </row>
    <row r="111" spans="1:34" ht="15" hidden="1" customHeight="1" x14ac:dyDescent="0.25">
      <c r="A111" s="446"/>
      <c r="B111" s="469"/>
      <c r="C111" s="472"/>
      <c r="D111" s="50" t="str">
        <f>IF(C111&lt;&gt;"",C111,D110)</f>
        <v>Richard Fasching</v>
      </c>
      <c r="E111" s="51" t="s">
        <v>23</v>
      </c>
      <c r="F111" s="254" t="str">
        <f ca="1">IF(ISERROR(OFFSET(Data!$A$1,MATCH($D111,Data!$CG:$CG,0)-1,MATCH($E111&amp;"/"&amp;F$1,Data!$1:$1,0)-1))=TRUE,"",IF(OFFSET(Data!$A$1,MATCH($D111,Data!$CG:$CG,0)-1,MATCH($E111&amp;"/"&amp;F$1,Data!$1:$1,0)-1)=0,"",OFFSET(Data!$A$1,MATCH($D111,Data!$CG:$CG,0)-1,MATCH($E111&amp;"/"&amp;F$1,Data!$1:$1,0)-1)))</f>
        <v/>
      </c>
      <c r="G111" s="252" t="str">
        <f ca="1">IF(ISERROR(OFFSET(Data!$A$1,MATCH($D111,Data!$CG:$CG,0)-1,MATCH($E111&amp;"/"&amp;G$1,Data!$1:$1,0)-1))=TRUE,"",IF(OFFSET(Data!$A$1,MATCH($D111,Data!$CG:$CG,0)-1,MATCH($E111&amp;"/"&amp;G$1,Data!$1:$1,0)-1)=0,"",OFFSET(Data!$A$1,MATCH($D111,Data!$CG:$CG,0)-1,MATCH($E111&amp;"/"&amp;G$1,Data!$1:$1,0)-1)))</f>
        <v/>
      </c>
      <c r="H111" s="252" t="str">
        <f ca="1">IF(ISERROR(OFFSET(Data!$A$1,MATCH($D111,Data!$CG:$CG,0)-1,MATCH($E111&amp;"/"&amp;H$1,Data!$1:$1,0)-1))=TRUE,"",IF(OFFSET(Data!$A$1,MATCH($D111,Data!$CG:$CG,0)-1,MATCH($E111&amp;"/"&amp;H$1,Data!$1:$1,0)-1)=0,"",OFFSET(Data!$A$1,MATCH($D111,Data!$CG:$CG,0)-1,MATCH($E111&amp;"/"&amp;H$1,Data!$1:$1,0)-1)))</f>
        <v/>
      </c>
      <c r="I111" s="252" t="str">
        <f ca="1">IF(ISERROR(OFFSET(Data!$A$1,MATCH($D111,Data!$CG:$CG,0)-1,MATCH($E111&amp;"/"&amp;I$1,Data!$1:$1,0)-1))=TRUE,"",IF(OFFSET(Data!$A$1,MATCH($D111,Data!$CG:$CG,0)-1,MATCH($E111&amp;"/"&amp;I$1,Data!$1:$1,0)-1)=0,"",OFFSET(Data!$A$1,MATCH($D111,Data!$CG:$CG,0)-1,MATCH($E111&amp;"/"&amp;I$1,Data!$1:$1,0)-1)))</f>
        <v/>
      </c>
      <c r="J111" s="252" t="str">
        <f ca="1">IF(ISERROR(OFFSET(Data!$A$1,MATCH($D111,Data!$CG:$CG,0)-1,MATCH($E111&amp;"/"&amp;J$1,Data!$1:$1,0)-1))=TRUE,"",IF(OFFSET(Data!$A$1,MATCH($D111,Data!$CG:$CG,0)-1,MATCH($E111&amp;"/"&amp;J$1,Data!$1:$1,0)-1)=0,"",OFFSET(Data!$A$1,MATCH($D111,Data!$CG:$CG,0)-1,MATCH($E111&amp;"/"&amp;J$1,Data!$1:$1,0)-1)))</f>
        <v/>
      </c>
      <c r="K111" s="252" t="str">
        <f ca="1">IF(ISERROR(OFFSET(Data!$A$1,MATCH($D111,Data!$CG:$CG,0)-1,MATCH($E111&amp;"/"&amp;K$1,Data!$1:$1,0)-1))=TRUE,"",IF(OFFSET(Data!$A$1,MATCH($D111,Data!$CG:$CG,0)-1,MATCH($E111&amp;"/"&amp;K$1,Data!$1:$1,0)-1)=0,"",OFFSET(Data!$A$1,MATCH($D111,Data!$CG:$CG,0)-1,MATCH($E111&amp;"/"&amp;K$1,Data!$1:$1,0)-1)))</f>
        <v/>
      </c>
      <c r="L111" s="252" t="str">
        <f ca="1">IF(ISERROR(OFFSET(Data!$A$1,MATCH($D111,Data!$CG:$CG,0)-1,MATCH($E111&amp;"/"&amp;L$1,Data!$1:$1,0)-1))=TRUE,"",IF(OFFSET(Data!$A$1,MATCH($D111,Data!$CG:$CG,0)-1,MATCH($E111&amp;"/"&amp;L$1,Data!$1:$1,0)-1)=0,"",OFFSET(Data!$A$1,MATCH($D111,Data!$CG:$CG,0)-1,MATCH($E111&amp;"/"&amp;L$1,Data!$1:$1,0)-1)))</f>
        <v/>
      </c>
      <c r="M111" s="252" t="str">
        <f ca="1">IF(ISERROR(OFFSET(Data!$A$1,MATCH($D111,Data!$CG:$CG,0)-1,MATCH($E111&amp;"/"&amp;M$1,Data!$1:$1,0)-1))=TRUE,"",IF(OFFSET(Data!$A$1,MATCH($D111,Data!$CG:$CG,0)-1,MATCH($E111&amp;"/"&amp;M$1,Data!$1:$1,0)-1)=0,"",OFFSET(Data!$A$1,MATCH($D111,Data!$CG:$CG,0)-1,MATCH($E111&amp;"/"&amp;M$1,Data!$1:$1,0)-1)))</f>
        <v/>
      </c>
      <c r="N111" s="252" t="str">
        <f ca="1">IF(ISERROR(OFFSET(Data!$A$1,MATCH($D111,Data!$CG:$CG,0)-1,MATCH($E111&amp;"/"&amp;N$1,Data!$1:$1,0)-1))=TRUE,"",IF(OFFSET(Data!$A$1,MATCH($D111,Data!$CG:$CG,0)-1,MATCH($E111&amp;"/"&amp;N$1,Data!$1:$1,0)-1)=0,"",OFFSET(Data!$A$1,MATCH($D111,Data!$CG:$CG,0)-1,MATCH($E111&amp;"/"&amp;N$1,Data!$1:$1,0)-1)))</f>
        <v/>
      </c>
      <c r="O111" s="252" t="str">
        <f ca="1">IF(ISERROR(OFFSET(Data!$A$1,MATCH($D111,Data!$CG:$CG,0)-1,MATCH($E111&amp;"/"&amp;O$1,Data!$1:$1,0)-1))=TRUE,"",IF(OFFSET(Data!$A$1,MATCH($D111,Data!$CG:$CG,0)-1,MATCH($E111&amp;"/"&amp;O$1,Data!$1:$1,0)-1)=0,"",OFFSET(Data!$A$1,MATCH($D111,Data!$CG:$CG,0)-1,MATCH($E111&amp;"/"&amp;O$1,Data!$1:$1,0)-1)))</f>
        <v/>
      </c>
      <c r="P111" s="252" t="str">
        <f ca="1">IF(ISERROR(OFFSET(Data!$A$1,MATCH($D111,Data!$CG:$CG,0)-1,MATCH($E111&amp;"/"&amp;P$1,Data!$1:$1,0)-1))=TRUE,"",IF(OFFSET(Data!$A$1,MATCH($D111,Data!$CG:$CG,0)-1,MATCH($E111&amp;"/"&amp;P$1,Data!$1:$1,0)-1)=0,"",OFFSET(Data!$A$1,MATCH($D111,Data!$CG:$CG,0)-1,MATCH($E111&amp;"/"&amp;P$1,Data!$1:$1,0)-1)))</f>
        <v/>
      </c>
      <c r="Q111" s="252" t="str">
        <f ca="1">IF(ISERROR(OFFSET(Data!$A$1,MATCH($D111,Data!$CG:$CG,0)-1,MATCH($E111&amp;"/"&amp;Q$1,Data!$1:$1,0)-1))=TRUE,"",IF(OFFSET(Data!$A$1,MATCH($D111,Data!$CG:$CG,0)-1,MATCH($E111&amp;"/"&amp;Q$1,Data!$1:$1,0)-1)=0,"",OFFSET(Data!$A$1,MATCH($D111,Data!$CG:$CG,0)-1,MATCH($E111&amp;"/"&amp;Q$1,Data!$1:$1,0)-1)))</f>
        <v/>
      </c>
      <c r="R111" s="252" t="str">
        <f ca="1">IF(ISERROR(OFFSET(Data!$A$1,MATCH($D111,Data!$CG:$CG,0)-1,MATCH($E111&amp;"/"&amp;R$1,Data!$1:$1,0)-1))=TRUE,"",IF(OFFSET(Data!$A$1,MATCH($D111,Data!$CG:$CG,0)-1,MATCH($E111&amp;"/"&amp;R$1,Data!$1:$1,0)-1)=0,"",OFFSET(Data!$A$1,MATCH($D111,Data!$CG:$CG,0)-1,MATCH($E111&amp;"/"&amp;R$1,Data!$1:$1,0)-1)))</f>
        <v/>
      </c>
      <c r="S111" s="252" t="str">
        <f ca="1">IF(ISERROR(OFFSET(Data!$A$1,MATCH($D111,Data!$CG:$CG,0)-1,MATCH($E111&amp;"/"&amp;S$1,Data!$1:$1,0)-1))=TRUE,"",IF(OFFSET(Data!$A$1,MATCH($D111,Data!$CG:$CG,0)-1,MATCH($E111&amp;"/"&amp;S$1,Data!$1:$1,0)-1)=0,"",OFFSET(Data!$A$1,MATCH($D111,Data!$CG:$CG,0)-1,MATCH($E111&amp;"/"&amp;S$1,Data!$1:$1,0)-1)))</f>
        <v/>
      </c>
      <c r="T111" s="252" t="str">
        <f ca="1">IF(ISERROR(OFFSET(Data!$A$1,MATCH($D111,Data!$CG:$CG,0)-1,MATCH($E111&amp;"/"&amp;T$1,Data!$1:$1,0)-1))=TRUE,"",IF(OFFSET(Data!$A$1,MATCH($D111,Data!$CG:$CG,0)-1,MATCH($E111&amp;"/"&amp;T$1,Data!$1:$1,0)-1)=0,"",OFFSET(Data!$A$1,MATCH($D111,Data!$CG:$CG,0)-1,MATCH($E111&amp;"/"&amp;T$1,Data!$1:$1,0)-1)))</f>
        <v/>
      </c>
      <c r="U111" s="252" t="str">
        <f ca="1">IF(ISERROR(OFFSET(Data!$A$1,MATCH($D111,Data!$CG:$CG,0)-1,MATCH($E111&amp;"/"&amp;U$1,Data!$1:$1,0)-1))=TRUE,"",IF(OFFSET(Data!$A$1,MATCH($D111,Data!$CG:$CG,0)-1,MATCH($E111&amp;"/"&amp;U$1,Data!$1:$1,0)-1)=0,"",OFFSET(Data!$A$1,MATCH($D111,Data!$CG:$CG,0)-1,MATCH($E111&amp;"/"&amp;U$1,Data!$1:$1,0)-1)))</f>
        <v/>
      </c>
      <c r="V111" s="252" t="str">
        <f ca="1">IF(ISERROR(OFFSET(Data!$A$1,MATCH($D111,Data!$CG:$CG,0)-1,MATCH($E111&amp;"/"&amp;V$1,Data!$1:$1,0)-1))=TRUE,"",IF(OFFSET(Data!$A$1,MATCH($D111,Data!$CG:$CG,0)-1,MATCH($E111&amp;"/"&amp;V$1,Data!$1:$1,0)-1)=0,"",OFFSET(Data!$A$1,MATCH($D111,Data!$CG:$CG,0)-1,MATCH($E111&amp;"/"&amp;V$1,Data!$1:$1,0)-1)))</f>
        <v/>
      </c>
      <c r="W111" s="269" t="str">
        <f ca="1">IF(ISERROR(OFFSET(Data!$A$1,MATCH($D111,Data!$CG:$CG,0)-1,MATCH($E111&amp;"/"&amp;W$1,Data!$1:$1,0)-1))=TRUE,"",IF(OFFSET(Data!$A$1,MATCH($D111,Data!$CG:$CG,0)-1,MATCH($E111&amp;"/"&amp;W$1,Data!$1:$1,0)-1)=0,"",OFFSET(Data!$A$1,MATCH($D111,Data!$CG:$CG,0)-1,MATCH($E111&amp;"/"&amp;W$1,Data!$1:$1,0)-1)))</f>
        <v/>
      </c>
      <c r="X111" s="252" t="str">
        <f ca="1">IF(ISERROR(OFFSET(Data!$A$1,MATCH($D111,Data!$CG:$CG,0)-1,MATCH($E111&amp;"/"&amp;X$1,Data!$1:$1,0)-1))=TRUE,"",IF(OFFSET(Data!$A$1,MATCH($D111,Data!$CG:$CG,0)-1,MATCH($E111&amp;"/"&amp;X$1,Data!$1:$1,0)-1)=0,"",OFFSET(Data!$A$1,MATCH($D111,Data!$CG:$CG,0)-1,MATCH($E111&amp;"/"&amp;X$1,Data!$1:$1,0)-1)))</f>
        <v/>
      </c>
      <c r="Y111" s="252" t="str">
        <f ca="1">IF(ISERROR(OFFSET(Data!$A$1,MATCH($D111,Data!$CG:$CG,0)-1,MATCH($E111&amp;"/"&amp;Y$1,Data!$1:$1,0)-1))=TRUE,"",IF(OFFSET(Data!$A$1,MATCH($D111,Data!$CG:$CG,0)-1,MATCH($E111&amp;"/"&amp;Y$1,Data!$1:$1,0)-1)=0,"",OFFSET(Data!$A$1,MATCH($D111,Data!$CG:$CG,0)-1,MATCH($E111&amp;"/"&amp;Y$1,Data!$1:$1,0)-1)))</f>
        <v/>
      </c>
      <c r="Z111" s="252" t="str">
        <f ca="1">IF(ISERROR(OFFSET(Data!$A$1,MATCH($D111,Data!$CG:$CG,0)-1,MATCH($E111&amp;"/"&amp;Z$1,Data!$1:$1,0)-1))=TRUE,"",IF(OFFSET(Data!$A$1,MATCH($D111,Data!$CG:$CG,0)-1,MATCH($E111&amp;"/"&amp;Z$1,Data!$1:$1,0)-1)=0,"",OFFSET(Data!$A$1,MATCH($D111,Data!$CG:$CG,0)-1,MATCH($E111&amp;"/"&amp;Z$1,Data!$1:$1,0)-1)))</f>
        <v/>
      </c>
      <c r="AA111" s="252" t="str">
        <f ca="1">IF(ISERROR(OFFSET(Data!$A$1,MATCH($D111,Data!$CG:$CG,0)-1,MATCH($E111&amp;"/"&amp;AA$1,Data!$1:$1,0)-1))=TRUE,"",IF(OFFSET(Data!$A$1,MATCH($D111,Data!$CG:$CG,0)-1,MATCH($E111&amp;"/"&amp;AA$1,Data!$1:$1,0)-1)=0,"",OFFSET(Data!$A$1,MATCH($D111,Data!$CG:$CG,0)-1,MATCH($E111&amp;"/"&amp;AA$1,Data!$1:$1,0)-1)))</f>
        <v/>
      </c>
      <c r="AB111" s="252" t="str">
        <f ca="1">IF(ISERROR(OFFSET(Data!$A$1,MATCH($D111,Data!$CG:$CG,0)-1,MATCH($E111&amp;"/"&amp;AB$1,Data!$1:$1,0)-1))=TRUE,"",IF(OFFSET(Data!$A$1,MATCH($D111,Data!$CG:$CG,0)-1,MATCH($E111&amp;"/"&amp;AB$1,Data!$1:$1,0)-1)=0,"",OFFSET(Data!$A$1,MATCH($D111,Data!$CG:$CG,0)-1,MATCH($E111&amp;"/"&amp;AB$1,Data!$1:$1,0)-1)))</f>
        <v/>
      </c>
      <c r="AC111" s="252" t="str">
        <f ca="1">IF(ISERROR(OFFSET(Data!$A$1,MATCH($D111,Data!$CG:$CG,0)-1,MATCH($E111&amp;"/"&amp;AC$1,Data!$1:$1,0)-1))=TRUE,"",IF(OFFSET(Data!$A$1,MATCH($D111,Data!$CG:$CG,0)-1,MATCH($E111&amp;"/"&amp;AC$1,Data!$1:$1,0)-1)=0,"",OFFSET(Data!$A$1,MATCH($D111,Data!$CG:$CG,0)-1,MATCH($E111&amp;"/"&amp;AC$1,Data!$1:$1,0)-1)))</f>
        <v/>
      </c>
      <c r="AD111" s="252" t="str">
        <f ca="1">IF(ISERROR(OFFSET(Data!$A$1,MATCH($D111,Data!$CG:$CG,0)-1,MATCH($E111&amp;"/"&amp;AD$1,Data!$1:$1,0)-1))=TRUE,"",IF(OFFSET(Data!$A$1,MATCH($D111,Data!$CG:$CG,0)-1,MATCH($E111&amp;"/"&amp;AD$1,Data!$1:$1,0)-1)=0,"",OFFSET(Data!$A$1,MATCH($D111,Data!$CG:$CG,0)-1,MATCH($E111&amp;"/"&amp;AD$1,Data!$1:$1,0)-1)))</f>
        <v/>
      </c>
      <c r="AE111" s="252" t="str">
        <f ca="1">IF(ISERROR(OFFSET(Data!$A$1,MATCH($D111,Data!$CG:$CG,0)-1,MATCH($E111&amp;"/"&amp;AE$1,Data!$1:$1,0)-1))=TRUE,"",IF(OFFSET(Data!$A$1,MATCH($D111,Data!$CG:$CG,0)-1,MATCH($E111&amp;"/"&amp;AE$1,Data!$1:$1,0)-1)=0,"",OFFSET(Data!$A$1,MATCH($D111,Data!$CG:$CG,0)-1,MATCH($E111&amp;"/"&amp;AE$1,Data!$1:$1,0)-1)))</f>
        <v/>
      </c>
      <c r="AF111" s="253" t="str">
        <f ca="1">IF(ISERROR(OFFSET(Data!$A$1,MATCH($D111,Data!$CG:$CG,0)-1,MATCH($E111&amp;"/"&amp;AF$1,Data!$1:$1,0)-1))=TRUE,"",IF(OFFSET(Data!$A$1,MATCH($D111,Data!$CG:$CG,0)-1,MATCH($E111&amp;"/"&amp;AF$1,Data!$1:$1,0)-1)=0,"",OFFSET(Data!$A$1,MATCH($D111,Data!$CG:$CG,0)-1,MATCH($E111&amp;"/"&amp;AF$1,Data!$1:$1,0)-1)))</f>
        <v/>
      </c>
      <c r="AG111" s="188">
        <f t="shared" ca="1" si="5"/>
        <v>0</v>
      </c>
      <c r="AH111" s="208">
        <f ca="1">SUM(AG109:AG111)</f>
        <v>111</v>
      </c>
    </row>
    <row r="112" spans="1:34" ht="15.75" hidden="1" customHeight="1" x14ac:dyDescent="0.25">
      <c r="A112" s="446"/>
      <c r="B112" s="469"/>
      <c r="C112" s="472"/>
      <c r="D112" s="50" t="str">
        <f>IF(C112&lt;&gt;"",C112,D111)</f>
        <v>Richard Fasching</v>
      </c>
      <c r="E112" s="51" t="s">
        <v>24</v>
      </c>
      <c r="F112" s="254" t="str">
        <f ca="1">IF(ISERROR(OFFSET(Data!$A$1,MATCH($D112,Data!$CG:$CG,0)-1,MATCH($E112&amp;"/"&amp;F$1,Data!$1:$1,0)-1))=TRUE,"",IF(OFFSET(Data!$A$1,MATCH($D112,Data!$CG:$CG,0)-1,MATCH($E112&amp;"/"&amp;F$1,Data!$1:$1,0)-1)=0,"",OFFSET(Data!$A$1,MATCH($D112,Data!$CG:$CG,0)-1,MATCH($E112&amp;"/"&amp;F$1,Data!$1:$1,0)-1)))</f>
        <v/>
      </c>
      <c r="G112" s="252" t="str">
        <f ca="1">IF(ISERROR(OFFSET(Data!$A$1,MATCH($D112,Data!$CG:$CG,0)-1,MATCH($E112&amp;"/"&amp;G$1,Data!$1:$1,0)-1))=TRUE,"",IF(OFFSET(Data!$A$1,MATCH($D112,Data!$CG:$CG,0)-1,MATCH($E112&amp;"/"&amp;G$1,Data!$1:$1,0)-1)=0,"",OFFSET(Data!$A$1,MATCH($D112,Data!$CG:$CG,0)-1,MATCH($E112&amp;"/"&amp;G$1,Data!$1:$1,0)-1)))</f>
        <v/>
      </c>
      <c r="H112" s="252" t="str">
        <f ca="1">IF(ISERROR(OFFSET(Data!$A$1,MATCH($D112,Data!$CG:$CG,0)-1,MATCH($E112&amp;"/"&amp;H$1,Data!$1:$1,0)-1))=TRUE,"",IF(OFFSET(Data!$A$1,MATCH($D112,Data!$CG:$CG,0)-1,MATCH($E112&amp;"/"&amp;H$1,Data!$1:$1,0)-1)=0,"",OFFSET(Data!$A$1,MATCH($D112,Data!$CG:$CG,0)-1,MATCH($E112&amp;"/"&amp;H$1,Data!$1:$1,0)-1)))</f>
        <v/>
      </c>
      <c r="I112" s="252" t="str">
        <f ca="1">IF(ISERROR(OFFSET(Data!$A$1,MATCH($D112,Data!$CG:$CG,0)-1,MATCH($E112&amp;"/"&amp;I$1,Data!$1:$1,0)-1))=TRUE,"",IF(OFFSET(Data!$A$1,MATCH($D112,Data!$CG:$CG,0)-1,MATCH($E112&amp;"/"&amp;I$1,Data!$1:$1,0)-1)=0,"",OFFSET(Data!$A$1,MATCH($D112,Data!$CG:$CG,0)-1,MATCH($E112&amp;"/"&amp;I$1,Data!$1:$1,0)-1)))</f>
        <v/>
      </c>
      <c r="J112" s="252" t="str">
        <f ca="1">IF(ISERROR(OFFSET(Data!$A$1,MATCH($D112,Data!$CG:$CG,0)-1,MATCH($E112&amp;"/"&amp;J$1,Data!$1:$1,0)-1))=TRUE,"",IF(OFFSET(Data!$A$1,MATCH($D112,Data!$CG:$CG,0)-1,MATCH($E112&amp;"/"&amp;J$1,Data!$1:$1,0)-1)=0,"",OFFSET(Data!$A$1,MATCH($D112,Data!$CG:$CG,0)-1,MATCH($E112&amp;"/"&amp;J$1,Data!$1:$1,0)-1)))</f>
        <v/>
      </c>
      <c r="K112" s="252" t="str">
        <f ca="1">IF(ISERROR(OFFSET(Data!$A$1,MATCH($D112,Data!$CG:$CG,0)-1,MATCH($E112&amp;"/"&amp;K$1,Data!$1:$1,0)-1))=TRUE,"",IF(OFFSET(Data!$A$1,MATCH($D112,Data!$CG:$CG,0)-1,MATCH($E112&amp;"/"&amp;K$1,Data!$1:$1,0)-1)=0,"",OFFSET(Data!$A$1,MATCH($D112,Data!$CG:$CG,0)-1,MATCH($E112&amp;"/"&amp;K$1,Data!$1:$1,0)-1)))</f>
        <v/>
      </c>
      <c r="L112" s="252" t="str">
        <f ca="1">IF(ISERROR(OFFSET(Data!$A$1,MATCH($D112,Data!$CG:$CG,0)-1,MATCH($E112&amp;"/"&amp;L$1,Data!$1:$1,0)-1))=TRUE,"",IF(OFFSET(Data!$A$1,MATCH($D112,Data!$CG:$CG,0)-1,MATCH($E112&amp;"/"&amp;L$1,Data!$1:$1,0)-1)=0,"",OFFSET(Data!$A$1,MATCH($D112,Data!$CG:$CG,0)-1,MATCH($E112&amp;"/"&amp;L$1,Data!$1:$1,0)-1)))</f>
        <v/>
      </c>
      <c r="M112" s="252" t="str">
        <f ca="1">IF(ISERROR(OFFSET(Data!$A$1,MATCH($D112,Data!$CG:$CG,0)-1,MATCH($E112&amp;"/"&amp;M$1,Data!$1:$1,0)-1))=TRUE,"",IF(OFFSET(Data!$A$1,MATCH($D112,Data!$CG:$CG,0)-1,MATCH($E112&amp;"/"&amp;M$1,Data!$1:$1,0)-1)=0,"",OFFSET(Data!$A$1,MATCH($D112,Data!$CG:$CG,0)-1,MATCH($E112&amp;"/"&amp;M$1,Data!$1:$1,0)-1)))</f>
        <v/>
      </c>
      <c r="N112" s="252" t="str">
        <f ca="1">IF(ISERROR(OFFSET(Data!$A$1,MATCH($D112,Data!$CG:$CG,0)-1,MATCH($E112&amp;"/"&amp;N$1,Data!$1:$1,0)-1))=TRUE,"",IF(OFFSET(Data!$A$1,MATCH($D112,Data!$CG:$CG,0)-1,MATCH($E112&amp;"/"&amp;N$1,Data!$1:$1,0)-1)=0,"",OFFSET(Data!$A$1,MATCH($D112,Data!$CG:$CG,0)-1,MATCH($E112&amp;"/"&amp;N$1,Data!$1:$1,0)-1)))</f>
        <v/>
      </c>
      <c r="O112" s="252" t="str">
        <f ca="1">IF(ISERROR(OFFSET(Data!$A$1,MATCH($D112,Data!$CG:$CG,0)-1,MATCH($E112&amp;"/"&amp;O$1,Data!$1:$1,0)-1))=TRUE,"",IF(OFFSET(Data!$A$1,MATCH($D112,Data!$CG:$CG,0)-1,MATCH($E112&amp;"/"&amp;O$1,Data!$1:$1,0)-1)=0,"",OFFSET(Data!$A$1,MATCH($D112,Data!$CG:$CG,0)-1,MATCH($E112&amp;"/"&amp;O$1,Data!$1:$1,0)-1)))</f>
        <v/>
      </c>
      <c r="P112" s="252" t="str">
        <f ca="1">IF(ISERROR(OFFSET(Data!$A$1,MATCH($D112,Data!$CG:$CG,0)-1,MATCH($E112&amp;"/"&amp;P$1,Data!$1:$1,0)-1))=TRUE,"",IF(OFFSET(Data!$A$1,MATCH($D112,Data!$CG:$CG,0)-1,MATCH($E112&amp;"/"&amp;P$1,Data!$1:$1,0)-1)=0,"",OFFSET(Data!$A$1,MATCH($D112,Data!$CG:$CG,0)-1,MATCH($E112&amp;"/"&amp;P$1,Data!$1:$1,0)-1)))</f>
        <v/>
      </c>
      <c r="Q112" s="252" t="str">
        <f ca="1">IF(ISERROR(OFFSET(Data!$A$1,MATCH($D112,Data!$CG:$CG,0)-1,MATCH($E112&amp;"/"&amp;Q$1,Data!$1:$1,0)-1))=TRUE,"",IF(OFFSET(Data!$A$1,MATCH($D112,Data!$CG:$CG,0)-1,MATCH($E112&amp;"/"&amp;Q$1,Data!$1:$1,0)-1)=0,"",OFFSET(Data!$A$1,MATCH($D112,Data!$CG:$CG,0)-1,MATCH($E112&amp;"/"&amp;Q$1,Data!$1:$1,0)-1)))</f>
        <v/>
      </c>
      <c r="R112" s="252" t="str">
        <f ca="1">IF(ISERROR(OFFSET(Data!$A$1,MATCH($D112,Data!$CG:$CG,0)-1,MATCH($E112&amp;"/"&amp;R$1,Data!$1:$1,0)-1))=TRUE,"",IF(OFFSET(Data!$A$1,MATCH($D112,Data!$CG:$CG,0)-1,MATCH($E112&amp;"/"&amp;R$1,Data!$1:$1,0)-1)=0,"",OFFSET(Data!$A$1,MATCH($D112,Data!$CG:$CG,0)-1,MATCH($E112&amp;"/"&amp;R$1,Data!$1:$1,0)-1)))</f>
        <v/>
      </c>
      <c r="S112" s="252" t="str">
        <f ca="1">IF(ISERROR(OFFSET(Data!$A$1,MATCH($D112,Data!$CG:$CG,0)-1,MATCH($E112&amp;"/"&amp;S$1,Data!$1:$1,0)-1))=TRUE,"",IF(OFFSET(Data!$A$1,MATCH($D112,Data!$CG:$CG,0)-1,MATCH($E112&amp;"/"&amp;S$1,Data!$1:$1,0)-1)=0,"",OFFSET(Data!$A$1,MATCH($D112,Data!$CG:$CG,0)-1,MATCH($E112&amp;"/"&amp;S$1,Data!$1:$1,0)-1)))</f>
        <v/>
      </c>
      <c r="T112" s="252" t="str">
        <f ca="1">IF(ISERROR(OFFSET(Data!$A$1,MATCH($D112,Data!$CG:$CG,0)-1,MATCH($E112&amp;"/"&amp;T$1,Data!$1:$1,0)-1))=TRUE,"",IF(OFFSET(Data!$A$1,MATCH($D112,Data!$CG:$CG,0)-1,MATCH($E112&amp;"/"&amp;T$1,Data!$1:$1,0)-1)=0,"",OFFSET(Data!$A$1,MATCH($D112,Data!$CG:$CG,0)-1,MATCH($E112&amp;"/"&amp;T$1,Data!$1:$1,0)-1)))</f>
        <v/>
      </c>
      <c r="U112" s="252" t="str">
        <f ca="1">IF(ISERROR(OFFSET(Data!$A$1,MATCH($D112,Data!$CG:$CG,0)-1,MATCH($E112&amp;"/"&amp;U$1,Data!$1:$1,0)-1))=TRUE,"",IF(OFFSET(Data!$A$1,MATCH($D112,Data!$CG:$CG,0)-1,MATCH($E112&amp;"/"&amp;U$1,Data!$1:$1,0)-1)=0,"",OFFSET(Data!$A$1,MATCH($D112,Data!$CG:$CG,0)-1,MATCH($E112&amp;"/"&amp;U$1,Data!$1:$1,0)-1)))</f>
        <v/>
      </c>
      <c r="V112" s="252" t="str">
        <f ca="1">IF(ISERROR(OFFSET(Data!$A$1,MATCH($D112,Data!$CG:$CG,0)-1,MATCH($E112&amp;"/"&amp;V$1,Data!$1:$1,0)-1))=TRUE,"",IF(OFFSET(Data!$A$1,MATCH($D112,Data!$CG:$CG,0)-1,MATCH($E112&amp;"/"&amp;V$1,Data!$1:$1,0)-1)=0,"",OFFSET(Data!$A$1,MATCH($D112,Data!$CG:$CG,0)-1,MATCH($E112&amp;"/"&amp;V$1,Data!$1:$1,0)-1)))</f>
        <v/>
      </c>
      <c r="W112" s="269" t="str">
        <f ca="1">IF(ISERROR(OFFSET(Data!$A$1,MATCH($D112,Data!$CG:$CG,0)-1,MATCH($E112&amp;"/"&amp;W$1,Data!$1:$1,0)-1))=TRUE,"",IF(OFFSET(Data!$A$1,MATCH($D112,Data!$CG:$CG,0)-1,MATCH($E112&amp;"/"&amp;W$1,Data!$1:$1,0)-1)=0,"",OFFSET(Data!$A$1,MATCH($D112,Data!$CG:$CG,0)-1,MATCH($E112&amp;"/"&amp;W$1,Data!$1:$1,0)-1)))</f>
        <v/>
      </c>
      <c r="X112" s="252" t="str">
        <f ca="1">IF(ISERROR(OFFSET(Data!$A$1,MATCH($D112,Data!$CG:$CG,0)-1,MATCH($E112&amp;"/"&amp;X$1,Data!$1:$1,0)-1))=TRUE,"",IF(OFFSET(Data!$A$1,MATCH($D112,Data!$CG:$CG,0)-1,MATCH($E112&amp;"/"&amp;X$1,Data!$1:$1,0)-1)=0,"",OFFSET(Data!$A$1,MATCH($D112,Data!$CG:$CG,0)-1,MATCH($E112&amp;"/"&amp;X$1,Data!$1:$1,0)-1)))</f>
        <v/>
      </c>
      <c r="Y112" s="252" t="str">
        <f ca="1">IF(ISERROR(OFFSET(Data!$A$1,MATCH($D112,Data!$CG:$CG,0)-1,MATCH($E112&amp;"/"&amp;Y$1,Data!$1:$1,0)-1))=TRUE,"",IF(OFFSET(Data!$A$1,MATCH($D112,Data!$CG:$CG,0)-1,MATCH($E112&amp;"/"&amp;Y$1,Data!$1:$1,0)-1)=0,"",OFFSET(Data!$A$1,MATCH($D112,Data!$CG:$CG,0)-1,MATCH($E112&amp;"/"&amp;Y$1,Data!$1:$1,0)-1)))</f>
        <v/>
      </c>
      <c r="Z112" s="252" t="str">
        <f ca="1">IF(ISERROR(OFFSET(Data!$A$1,MATCH($D112,Data!$CG:$CG,0)-1,MATCH($E112&amp;"/"&amp;Z$1,Data!$1:$1,0)-1))=TRUE,"",IF(OFFSET(Data!$A$1,MATCH($D112,Data!$CG:$CG,0)-1,MATCH($E112&amp;"/"&amp;Z$1,Data!$1:$1,0)-1)=0,"",OFFSET(Data!$A$1,MATCH($D112,Data!$CG:$CG,0)-1,MATCH($E112&amp;"/"&amp;Z$1,Data!$1:$1,0)-1)))</f>
        <v/>
      </c>
      <c r="AA112" s="252" t="str">
        <f ca="1">IF(ISERROR(OFFSET(Data!$A$1,MATCH($D112,Data!$CG:$CG,0)-1,MATCH($E112&amp;"/"&amp;AA$1,Data!$1:$1,0)-1))=TRUE,"",IF(OFFSET(Data!$A$1,MATCH($D112,Data!$CG:$CG,0)-1,MATCH($E112&amp;"/"&amp;AA$1,Data!$1:$1,0)-1)=0,"",OFFSET(Data!$A$1,MATCH($D112,Data!$CG:$CG,0)-1,MATCH($E112&amp;"/"&amp;AA$1,Data!$1:$1,0)-1)))</f>
        <v/>
      </c>
      <c r="AB112" s="252" t="str">
        <f ca="1">IF(ISERROR(OFFSET(Data!$A$1,MATCH($D112,Data!$CG:$CG,0)-1,MATCH($E112&amp;"/"&amp;AB$1,Data!$1:$1,0)-1))=TRUE,"",IF(OFFSET(Data!$A$1,MATCH($D112,Data!$CG:$CG,0)-1,MATCH($E112&amp;"/"&amp;AB$1,Data!$1:$1,0)-1)=0,"",OFFSET(Data!$A$1,MATCH($D112,Data!$CG:$CG,0)-1,MATCH($E112&amp;"/"&amp;AB$1,Data!$1:$1,0)-1)))</f>
        <v/>
      </c>
      <c r="AC112" s="252" t="str">
        <f ca="1">IF(ISERROR(OFFSET(Data!$A$1,MATCH($D112,Data!$CG:$CG,0)-1,MATCH($E112&amp;"/"&amp;AC$1,Data!$1:$1,0)-1))=TRUE,"",IF(OFFSET(Data!$A$1,MATCH($D112,Data!$CG:$CG,0)-1,MATCH($E112&amp;"/"&amp;AC$1,Data!$1:$1,0)-1)=0,"",OFFSET(Data!$A$1,MATCH($D112,Data!$CG:$CG,0)-1,MATCH($E112&amp;"/"&amp;AC$1,Data!$1:$1,0)-1)))</f>
        <v/>
      </c>
      <c r="AD112" s="252" t="str">
        <f ca="1">IF(ISERROR(OFFSET(Data!$A$1,MATCH($D112,Data!$CG:$CG,0)-1,MATCH($E112&amp;"/"&amp;AD$1,Data!$1:$1,0)-1))=TRUE,"",IF(OFFSET(Data!$A$1,MATCH($D112,Data!$CG:$CG,0)-1,MATCH($E112&amp;"/"&amp;AD$1,Data!$1:$1,0)-1)=0,"",OFFSET(Data!$A$1,MATCH($D112,Data!$CG:$CG,0)-1,MATCH($E112&amp;"/"&amp;AD$1,Data!$1:$1,0)-1)))</f>
        <v/>
      </c>
      <c r="AE112" s="252" t="str">
        <f ca="1">IF(ISERROR(OFFSET(Data!$A$1,MATCH($D112,Data!$CG:$CG,0)-1,MATCH($E112&amp;"/"&amp;AE$1,Data!$1:$1,0)-1))=TRUE,"",IF(OFFSET(Data!$A$1,MATCH($D112,Data!$CG:$CG,0)-1,MATCH($E112&amp;"/"&amp;AE$1,Data!$1:$1,0)-1)=0,"",OFFSET(Data!$A$1,MATCH($D112,Data!$CG:$CG,0)-1,MATCH($E112&amp;"/"&amp;AE$1,Data!$1:$1,0)-1)))</f>
        <v/>
      </c>
      <c r="AF112" s="253" t="str">
        <f ca="1">IF(ISERROR(OFFSET(Data!$A$1,MATCH($D112,Data!$CG:$CG,0)-1,MATCH($E112&amp;"/"&amp;AF$1,Data!$1:$1,0)-1))=TRUE,"",IF(OFFSET(Data!$A$1,MATCH($D112,Data!$CG:$CG,0)-1,MATCH($E112&amp;"/"&amp;AF$1,Data!$1:$1,0)-1)=0,"",OFFSET(Data!$A$1,MATCH($D112,Data!$CG:$CG,0)-1,MATCH($E112&amp;"/"&amp;AF$1,Data!$1:$1,0)-1)))</f>
        <v/>
      </c>
      <c r="AG112" s="188">
        <f t="shared" ca="1" si="5"/>
        <v>0</v>
      </c>
      <c r="AH112" s="208">
        <f ca="1">SUM(AG109:AG112)</f>
        <v>111</v>
      </c>
    </row>
    <row r="113" spans="1:34" ht="15.75" hidden="1" customHeight="1" thickBot="1" x14ac:dyDescent="0.3">
      <c r="A113" s="447"/>
      <c r="B113" s="470"/>
      <c r="C113" s="473"/>
      <c r="D113" s="52" t="str">
        <f>IF(C113&lt;&gt;"",C113,D112)</f>
        <v>Richard Fasching</v>
      </c>
      <c r="E113" s="53" t="s">
        <v>25</v>
      </c>
      <c r="F113" s="255" t="str">
        <f ca="1">IF(ISERROR(OFFSET(Data!$A$1,MATCH($D113,Data!$CG:$CG,0)-1,MATCH($E113&amp;"/"&amp;F$1,Data!$1:$1,0)-1))=TRUE,"",IF(OFFSET(Data!$A$1,MATCH($D113,Data!$CG:$CG,0)-1,MATCH($E113&amp;"/"&amp;F$1,Data!$1:$1,0)-1)=0,"",OFFSET(Data!$A$1,MATCH($D113,Data!$CG:$CG,0)-1,MATCH($E113&amp;"/"&amp;F$1,Data!$1:$1,0)-1)))</f>
        <v/>
      </c>
      <c r="G113" s="256" t="str">
        <f ca="1">IF(ISERROR(OFFSET(Data!$A$1,MATCH($D113,Data!$CG:$CG,0)-1,MATCH($E113&amp;"/"&amp;G$1,Data!$1:$1,0)-1))=TRUE,"",IF(OFFSET(Data!$A$1,MATCH($D113,Data!$CG:$CG,0)-1,MATCH($E113&amp;"/"&amp;G$1,Data!$1:$1,0)-1)=0,"",OFFSET(Data!$A$1,MATCH($D113,Data!$CG:$CG,0)-1,MATCH($E113&amp;"/"&amp;G$1,Data!$1:$1,0)-1)))</f>
        <v/>
      </c>
      <c r="H113" s="256" t="str">
        <f ca="1">IF(ISERROR(OFFSET(Data!$A$1,MATCH($D113,Data!$CG:$CG,0)-1,MATCH($E113&amp;"/"&amp;H$1,Data!$1:$1,0)-1))=TRUE,"",IF(OFFSET(Data!$A$1,MATCH($D113,Data!$CG:$CG,0)-1,MATCH($E113&amp;"/"&amp;H$1,Data!$1:$1,0)-1)=0,"",OFFSET(Data!$A$1,MATCH($D113,Data!$CG:$CG,0)-1,MATCH($E113&amp;"/"&amp;H$1,Data!$1:$1,0)-1)))</f>
        <v/>
      </c>
      <c r="I113" s="256" t="str">
        <f ca="1">IF(ISERROR(OFFSET(Data!$A$1,MATCH($D113,Data!$CG:$CG,0)-1,MATCH($E113&amp;"/"&amp;I$1,Data!$1:$1,0)-1))=TRUE,"",IF(OFFSET(Data!$A$1,MATCH($D113,Data!$CG:$CG,0)-1,MATCH($E113&amp;"/"&amp;I$1,Data!$1:$1,0)-1)=0,"",OFFSET(Data!$A$1,MATCH($D113,Data!$CG:$CG,0)-1,MATCH($E113&amp;"/"&amp;I$1,Data!$1:$1,0)-1)))</f>
        <v/>
      </c>
      <c r="J113" s="256" t="str">
        <f ca="1">IF(ISERROR(OFFSET(Data!$A$1,MATCH($D113,Data!$CG:$CG,0)-1,MATCH($E113&amp;"/"&amp;J$1,Data!$1:$1,0)-1))=TRUE,"",IF(OFFSET(Data!$A$1,MATCH($D113,Data!$CG:$CG,0)-1,MATCH($E113&amp;"/"&amp;J$1,Data!$1:$1,0)-1)=0,"",OFFSET(Data!$A$1,MATCH($D113,Data!$CG:$CG,0)-1,MATCH($E113&amp;"/"&amp;J$1,Data!$1:$1,0)-1)))</f>
        <v/>
      </c>
      <c r="K113" s="256" t="str">
        <f ca="1">IF(ISERROR(OFFSET(Data!$A$1,MATCH($D113,Data!$CG:$CG,0)-1,MATCH($E113&amp;"/"&amp;K$1,Data!$1:$1,0)-1))=TRUE,"",IF(OFFSET(Data!$A$1,MATCH($D113,Data!$CG:$CG,0)-1,MATCH($E113&amp;"/"&amp;K$1,Data!$1:$1,0)-1)=0,"",OFFSET(Data!$A$1,MATCH($D113,Data!$CG:$CG,0)-1,MATCH($E113&amp;"/"&amp;K$1,Data!$1:$1,0)-1)))</f>
        <v/>
      </c>
      <c r="L113" s="256" t="str">
        <f ca="1">IF(ISERROR(OFFSET(Data!$A$1,MATCH($D113,Data!$CG:$CG,0)-1,MATCH($E113&amp;"/"&amp;L$1,Data!$1:$1,0)-1))=TRUE,"",IF(OFFSET(Data!$A$1,MATCH($D113,Data!$CG:$CG,0)-1,MATCH($E113&amp;"/"&amp;L$1,Data!$1:$1,0)-1)=0,"",OFFSET(Data!$A$1,MATCH($D113,Data!$CG:$CG,0)-1,MATCH($E113&amp;"/"&amp;L$1,Data!$1:$1,0)-1)))</f>
        <v/>
      </c>
      <c r="M113" s="256" t="str">
        <f ca="1">IF(ISERROR(OFFSET(Data!$A$1,MATCH($D113,Data!$CG:$CG,0)-1,MATCH($E113&amp;"/"&amp;M$1,Data!$1:$1,0)-1))=TRUE,"",IF(OFFSET(Data!$A$1,MATCH($D113,Data!$CG:$CG,0)-1,MATCH($E113&amp;"/"&amp;M$1,Data!$1:$1,0)-1)=0,"",OFFSET(Data!$A$1,MATCH($D113,Data!$CG:$CG,0)-1,MATCH($E113&amp;"/"&amp;M$1,Data!$1:$1,0)-1)))</f>
        <v/>
      </c>
      <c r="N113" s="256" t="str">
        <f ca="1">IF(ISERROR(OFFSET(Data!$A$1,MATCH($D113,Data!$CG:$CG,0)-1,MATCH($E113&amp;"/"&amp;N$1,Data!$1:$1,0)-1))=TRUE,"",IF(OFFSET(Data!$A$1,MATCH($D113,Data!$CG:$CG,0)-1,MATCH($E113&amp;"/"&amp;N$1,Data!$1:$1,0)-1)=0,"",OFFSET(Data!$A$1,MATCH($D113,Data!$CG:$CG,0)-1,MATCH($E113&amp;"/"&amp;N$1,Data!$1:$1,0)-1)))</f>
        <v/>
      </c>
      <c r="O113" s="256" t="str">
        <f ca="1">IF(ISERROR(OFFSET(Data!$A$1,MATCH($D113,Data!$CG:$CG,0)-1,MATCH($E113&amp;"/"&amp;O$1,Data!$1:$1,0)-1))=TRUE,"",IF(OFFSET(Data!$A$1,MATCH($D113,Data!$CG:$CG,0)-1,MATCH($E113&amp;"/"&amp;O$1,Data!$1:$1,0)-1)=0,"",OFFSET(Data!$A$1,MATCH($D113,Data!$CG:$CG,0)-1,MATCH($E113&amp;"/"&amp;O$1,Data!$1:$1,0)-1)))</f>
        <v/>
      </c>
      <c r="P113" s="256" t="str">
        <f ca="1">IF(ISERROR(OFFSET(Data!$A$1,MATCH($D113,Data!$CG:$CG,0)-1,MATCH($E113&amp;"/"&amp;P$1,Data!$1:$1,0)-1))=TRUE,"",IF(OFFSET(Data!$A$1,MATCH($D113,Data!$CG:$CG,0)-1,MATCH($E113&amp;"/"&amp;P$1,Data!$1:$1,0)-1)=0,"",OFFSET(Data!$A$1,MATCH($D113,Data!$CG:$CG,0)-1,MATCH($E113&amp;"/"&amp;P$1,Data!$1:$1,0)-1)))</f>
        <v/>
      </c>
      <c r="Q113" s="256" t="str">
        <f ca="1">IF(ISERROR(OFFSET(Data!$A$1,MATCH($D113,Data!$CG:$CG,0)-1,MATCH($E113&amp;"/"&amp;Q$1,Data!$1:$1,0)-1))=TRUE,"",IF(OFFSET(Data!$A$1,MATCH($D113,Data!$CG:$CG,0)-1,MATCH($E113&amp;"/"&amp;Q$1,Data!$1:$1,0)-1)=0,"",OFFSET(Data!$A$1,MATCH($D113,Data!$CG:$CG,0)-1,MATCH($E113&amp;"/"&amp;Q$1,Data!$1:$1,0)-1)))</f>
        <v/>
      </c>
      <c r="R113" s="256" t="str">
        <f ca="1">IF(ISERROR(OFFSET(Data!$A$1,MATCH($D113,Data!$CG:$CG,0)-1,MATCH($E113&amp;"/"&amp;R$1,Data!$1:$1,0)-1))=TRUE,"",IF(OFFSET(Data!$A$1,MATCH($D113,Data!$CG:$CG,0)-1,MATCH($E113&amp;"/"&amp;R$1,Data!$1:$1,0)-1)=0,"",OFFSET(Data!$A$1,MATCH($D113,Data!$CG:$CG,0)-1,MATCH($E113&amp;"/"&amp;R$1,Data!$1:$1,0)-1)))</f>
        <v/>
      </c>
      <c r="S113" s="256" t="str">
        <f ca="1">IF(ISERROR(OFFSET(Data!$A$1,MATCH($D113,Data!$CG:$CG,0)-1,MATCH($E113&amp;"/"&amp;S$1,Data!$1:$1,0)-1))=TRUE,"",IF(OFFSET(Data!$A$1,MATCH($D113,Data!$CG:$CG,0)-1,MATCH($E113&amp;"/"&amp;S$1,Data!$1:$1,0)-1)=0,"",OFFSET(Data!$A$1,MATCH($D113,Data!$CG:$CG,0)-1,MATCH($E113&amp;"/"&amp;S$1,Data!$1:$1,0)-1)))</f>
        <v/>
      </c>
      <c r="T113" s="256" t="str">
        <f ca="1">IF(ISERROR(OFFSET(Data!$A$1,MATCH($D113,Data!$CG:$CG,0)-1,MATCH($E113&amp;"/"&amp;T$1,Data!$1:$1,0)-1))=TRUE,"",IF(OFFSET(Data!$A$1,MATCH($D113,Data!$CG:$CG,0)-1,MATCH($E113&amp;"/"&amp;T$1,Data!$1:$1,0)-1)=0,"",OFFSET(Data!$A$1,MATCH($D113,Data!$CG:$CG,0)-1,MATCH($E113&amp;"/"&amp;T$1,Data!$1:$1,0)-1)))</f>
        <v/>
      </c>
      <c r="U113" s="256" t="str">
        <f ca="1">IF(ISERROR(OFFSET(Data!$A$1,MATCH($D113,Data!$CG:$CG,0)-1,MATCH($E113&amp;"/"&amp;U$1,Data!$1:$1,0)-1))=TRUE,"",IF(OFFSET(Data!$A$1,MATCH($D113,Data!$CG:$CG,0)-1,MATCH($E113&amp;"/"&amp;U$1,Data!$1:$1,0)-1)=0,"",OFFSET(Data!$A$1,MATCH($D113,Data!$CG:$CG,0)-1,MATCH($E113&amp;"/"&amp;U$1,Data!$1:$1,0)-1)))</f>
        <v/>
      </c>
      <c r="V113" s="256" t="str">
        <f ca="1">IF(ISERROR(OFFSET(Data!$A$1,MATCH($D113,Data!$CG:$CG,0)-1,MATCH($E113&amp;"/"&amp;V$1,Data!$1:$1,0)-1))=TRUE,"",IF(OFFSET(Data!$A$1,MATCH($D113,Data!$CG:$CG,0)-1,MATCH($E113&amp;"/"&amp;V$1,Data!$1:$1,0)-1)=0,"",OFFSET(Data!$A$1,MATCH($D113,Data!$CG:$CG,0)-1,MATCH($E113&amp;"/"&amp;V$1,Data!$1:$1,0)-1)))</f>
        <v/>
      </c>
      <c r="W113" s="257" t="str">
        <f ca="1">IF(ISERROR(OFFSET(Data!$A$1,MATCH($D113,Data!$CG:$CG,0)-1,MATCH($E113&amp;"/"&amp;W$1,Data!$1:$1,0)-1))=TRUE,"",IF(OFFSET(Data!$A$1,MATCH($D113,Data!$CG:$CG,0)-1,MATCH($E113&amp;"/"&amp;W$1,Data!$1:$1,0)-1)=0,"",OFFSET(Data!$A$1,MATCH($D113,Data!$CG:$CG,0)-1,MATCH($E113&amp;"/"&amp;W$1,Data!$1:$1,0)-1)))</f>
        <v/>
      </c>
      <c r="X113" s="256" t="str">
        <f ca="1">IF(ISERROR(OFFSET(Data!$A$1,MATCH($D113,Data!$CG:$CG,0)-1,MATCH($E113&amp;"/"&amp;X$1,Data!$1:$1,0)-1))=TRUE,"",IF(OFFSET(Data!$A$1,MATCH($D113,Data!$CG:$CG,0)-1,MATCH($E113&amp;"/"&amp;X$1,Data!$1:$1,0)-1)=0,"",OFFSET(Data!$A$1,MATCH($D113,Data!$CG:$CG,0)-1,MATCH($E113&amp;"/"&amp;X$1,Data!$1:$1,0)-1)))</f>
        <v/>
      </c>
      <c r="Y113" s="256" t="str">
        <f ca="1">IF(ISERROR(OFFSET(Data!$A$1,MATCH($D113,Data!$CG:$CG,0)-1,MATCH($E113&amp;"/"&amp;Y$1,Data!$1:$1,0)-1))=TRUE,"",IF(OFFSET(Data!$A$1,MATCH($D113,Data!$CG:$CG,0)-1,MATCH($E113&amp;"/"&amp;Y$1,Data!$1:$1,0)-1)=0,"",OFFSET(Data!$A$1,MATCH($D113,Data!$CG:$CG,0)-1,MATCH($E113&amp;"/"&amp;Y$1,Data!$1:$1,0)-1)))</f>
        <v/>
      </c>
      <c r="Z113" s="256" t="str">
        <f ca="1">IF(ISERROR(OFFSET(Data!$A$1,MATCH($D113,Data!$CG:$CG,0)-1,MATCH($E113&amp;"/"&amp;Z$1,Data!$1:$1,0)-1))=TRUE,"",IF(OFFSET(Data!$A$1,MATCH($D113,Data!$CG:$CG,0)-1,MATCH($E113&amp;"/"&amp;Z$1,Data!$1:$1,0)-1)=0,"",OFFSET(Data!$A$1,MATCH($D113,Data!$CG:$CG,0)-1,MATCH($E113&amp;"/"&amp;Z$1,Data!$1:$1,0)-1)))</f>
        <v/>
      </c>
      <c r="AA113" s="256" t="str">
        <f ca="1">IF(ISERROR(OFFSET(Data!$A$1,MATCH($D113,Data!$CG:$CG,0)-1,MATCH($E113&amp;"/"&amp;AA$1,Data!$1:$1,0)-1))=TRUE,"",IF(OFFSET(Data!$A$1,MATCH($D113,Data!$CG:$CG,0)-1,MATCH($E113&amp;"/"&amp;AA$1,Data!$1:$1,0)-1)=0,"",OFFSET(Data!$A$1,MATCH($D113,Data!$CG:$CG,0)-1,MATCH($E113&amp;"/"&amp;AA$1,Data!$1:$1,0)-1)))</f>
        <v/>
      </c>
      <c r="AB113" s="256" t="str">
        <f ca="1">IF(ISERROR(OFFSET(Data!$A$1,MATCH($D113,Data!$CG:$CG,0)-1,MATCH($E113&amp;"/"&amp;AB$1,Data!$1:$1,0)-1))=TRUE,"",IF(OFFSET(Data!$A$1,MATCH($D113,Data!$CG:$CG,0)-1,MATCH($E113&amp;"/"&amp;AB$1,Data!$1:$1,0)-1)=0,"",OFFSET(Data!$A$1,MATCH($D113,Data!$CG:$CG,0)-1,MATCH($E113&amp;"/"&amp;AB$1,Data!$1:$1,0)-1)))</f>
        <v/>
      </c>
      <c r="AC113" s="256" t="str">
        <f ca="1">IF(ISERROR(OFFSET(Data!$A$1,MATCH($D113,Data!$CG:$CG,0)-1,MATCH($E113&amp;"/"&amp;AC$1,Data!$1:$1,0)-1))=TRUE,"",IF(OFFSET(Data!$A$1,MATCH($D113,Data!$CG:$CG,0)-1,MATCH($E113&amp;"/"&amp;AC$1,Data!$1:$1,0)-1)=0,"",OFFSET(Data!$A$1,MATCH($D113,Data!$CG:$CG,0)-1,MATCH($E113&amp;"/"&amp;AC$1,Data!$1:$1,0)-1)))</f>
        <v/>
      </c>
      <c r="AD113" s="256" t="str">
        <f ca="1">IF(ISERROR(OFFSET(Data!$A$1,MATCH($D113,Data!$CG:$CG,0)-1,MATCH($E113&amp;"/"&amp;AD$1,Data!$1:$1,0)-1))=TRUE,"",IF(OFFSET(Data!$A$1,MATCH($D113,Data!$CG:$CG,0)-1,MATCH($E113&amp;"/"&amp;AD$1,Data!$1:$1,0)-1)=0,"",OFFSET(Data!$A$1,MATCH($D113,Data!$CG:$CG,0)-1,MATCH($E113&amp;"/"&amp;AD$1,Data!$1:$1,0)-1)))</f>
        <v/>
      </c>
      <c r="AE113" s="256" t="str">
        <f ca="1">IF(ISERROR(OFFSET(Data!$A$1,MATCH($D113,Data!$CG:$CG,0)-1,MATCH($E113&amp;"/"&amp;AE$1,Data!$1:$1,0)-1))=TRUE,"",IF(OFFSET(Data!$A$1,MATCH($D113,Data!$CG:$CG,0)-1,MATCH($E113&amp;"/"&amp;AE$1,Data!$1:$1,0)-1)=0,"",OFFSET(Data!$A$1,MATCH($D113,Data!$CG:$CG,0)-1,MATCH($E113&amp;"/"&amp;AE$1,Data!$1:$1,0)-1)))</f>
        <v/>
      </c>
      <c r="AF113" s="258" t="str">
        <f ca="1">IF(ISERROR(OFFSET(Data!$A$1,MATCH($D113,Data!$CG:$CG,0)-1,MATCH($E113&amp;"/"&amp;AF$1,Data!$1:$1,0)-1))=TRUE,"",IF(OFFSET(Data!$A$1,MATCH($D113,Data!$CG:$CG,0)-1,MATCH($E113&amp;"/"&amp;AF$1,Data!$1:$1,0)-1)=0,"",OFFSET(Data!$A$1,MATCH($D113,Data!$CG:$CG,0)-1,MATCH($E113&amp;"/"&amp;AF$1,Data!$1:$1,0)-1)))</f>
        <v/>
      </c>
      <c r="AG113" s="197">
        <f t="shared" ca="1" si="5"/>
        <v>0</v>
      </c>
      <c r="AH113" s="209">
        <f ca="1">SUM(AG109:AG113)</f>
        <v>111</v>
      </c>
    </row>
    <row r="114" spans="1:34" ht="15" customHeight="1" x14ac:dyDescent="0.25">
      <c r="A114" s="445">
        <v>22</v>
      </c>
      <c r="B114" s="468">
        <f>INDEX(Data!CI:CI,MATCH("M"&amp;A114,Data!A:A,0))</f>
        <v>22</v>
      </c>
      <c r="C114" s="471" t="str">
        <f>INDEX(Data!CG:CG,MATCH("M"&amp;A114,Data!A:A,0))</f>
        <v>Christian Stepanek</v>
      </c>
      <c r="D114" s="48" t="str">
        <f>IF(C114&lt;&gt;"",C114,#REF!)</f>
        <v>Christian Stepanek</v>
      </c>
      <c r="E114" s="49" t="s">
        <v>21</v>
      </c>
      <c r="F114" s="268">
        <f ca="1">IF(ISERROR(OFFSET(Data!$A$1,MATCH($D114,Data!$CG:$CG,0)-1,MATCH($E114&amp;"/"&amp;F$1,Data!$1:$1,0)-1))=TRUE,"",IF(OFFSET(Data!$A$1,MATCH($D114,Data!$CG:$CG,0)-1,MATCH($E114&amp;"/"&amp;F$1,Data!$1:$1,0)-1)=0,"",OFFSET(Data!$A$1,MATCH($D114,Data!$CG:$CG,0)-1,MATCH($E114&amp;"/"&amp;F$1,Data!$1:$1,0)-1)))</f>
        <v>4</v>
      </c>
      <c r="G114" s="260">
        <f ca="1">IF(ISERROR(OFFSET(Data!$A$1,MATCH($D114,Data!$CG:$CG,0)-1,MATCH($E114&amp;"/"&amp;G$1,Data!$1:$1,0)-1))=TRUE,"",IF(OFFSET(Data!$A$1,MATCH($D114,Data!$CG:$CG,0)-1,MATCH($E114&amp;"/"&amp;G$1,Data!$1:$1,0)-1)=0,"",OFFSET(Data!$A$1,MATCH($D114,Data!$CG:$CG,0)-1,MATCH($E114&amp;"/"&amp;G$1,Data!$1:$1,0)-1)))</f>
        <v>4</v>
      </c>
      <c r="H114" s="260">
        <f ca="1">IF(ISERROR(OFFSET(Data!$A$1,MATCH($D114,Data!$CG:$CG,0)-1,MATCH($E114&amp;"/"&amp;H$1,Data!$1:$1,0)-1))=TRUE,"",IF(OFFSET(Data!$A$1,MATCH($D114,Data!$CG:$CG,0)-1,MATCH($E114&amp;"/"&amp;H$1,Data!$1:$1,0)-1)=0,"",OFFSET(Data!$A$1,MATCH($D114,Data!$CG:$CG,0)-1,MATCH($E114&amp;"/"&amp;H$1,Data!$1:$1,0)-1)))</f>
        <v>4</v>
      </c>
      <c r="I114" s="246">
        <f ca="1">IF(ISERROR(OFFSET(Data!$A$1,MATCH($D114,Data!$CG:$CG,0)-1,MATCH($E114&amp;"/"&amp;I$1,Data!$1:$1,0)-1))=TRUE,"",IF(OFFSET(Data!$A$1,MATCH($D114,Data!$CG:$CG,0)-1,MATCH($E114&amp;"/"&amp;I$1,Data!$1:$1,0)-1)=0,"",OFFSET(Data!$A$1,MATCH($D114,Data!$CG:$CG,0)-1,MATCH($E114&amp;"/"&amp;I$1,Data!$1:$1,0)-1)))</f>
        <v>3</v>
      </c>
      <c r="J114" s="246">
        <f ca="1">IF(ISERROR(OFFSET(Data!$A$1,MATCH($D114,Data!$CG:$CG,0)-1,MATCH($E114&amp;"/"&amp;J$1,Data!$1:$1,0)-1))=TRUE,"",IF(OFFSET(Data!$A$1,MATCH($D114,Data!$CG:$CG,0)-1,MATCH($E114&amp;"/"&amp;J$1,Data!$1:$1,0)-1)=0,"",OFFSET(Data!$A$1,MATCH($D114,Data!$CG:$CG,0)-1,MATCH($E114&amp;"/"&amp;J$1,Data!$1:$1,0)-1)))</f>
        <v>3</v>
      </c>
      <c r="K114" s="263">
        <f ca="1">IF(ISERROR(OFFSET(Data!$A$1,MATCH($D114,Data!$CG:$CG,0)-1,MATCH($E114&amp;"/"&amp;K$1,Data!$1:$1,0)-1))=TRUE,"",IF(OFFSET(Data!$A$1,MATCH($D114,Data!$CG:$CG,0)-1,MATCH($E114&amp;"/"&amp;K$1,Data!$1:$1,0)-1)=0,"",OFFSET(Data!$A$1,MATCH($D114,Data!$CG:$CG,0)-1,MATCH($E114&amp;"/"&amp;K$1,Data!$1:$1,0)-1)))</f>
        <v>5</v>
      </c>
      <c r="L114" s="260">
        <f ca="1">IF(ISERROR(OFFSET(Data!$A$1,MATCH($D114,Data!$CG:$CG,0)-1,MATCH($E114&amp;"/"&amp;L$1,Data!$1:$1,0)-1))=TRUE,"",IF(OFFSET(Data!$A$1,MATCH($D114,Data!$CG:$CG,0)-1,MATCH($E114&amp;"/"&amp;L$1,Data!$1:$1,0)-1)=0,"",OFFSET(Data!$A$1,MATCH($D114,Data!$CG:$CG,0)-1,MATCH($E114&amp;"/"&amp;L$1,Data!$1:$1,0)-1)))</f>
        <v>4</v>
      </c>
      <c r="M114" s="263">
        <f ca="1">IF(ISERROR(OFFSET(Data!$A$1,MATCH($D114,Data!$CG:$CG,0)-1,MATCH($E114&amp;"/"&amp;M$1,Data!$1:$1,0)-1))=TRUE,"",IF(OFFSET(Data!$A$1,MATCH($D114,Data!$CG:$CG,0)-1,MATCH($E114&amp;"/"&amp;M$1,Data!$1:$1,0)-1)=0,"",OFFSET(Data!$A$1,MATCH($D114,Data!$CG:$CG,0)-1,MATCH($E114&amp;"/"&amp;M$1,Data!$1:$1,0)-1)))</f>
        <v>5</v>
      </c>
      <c r="N114" s="263">
        <f ca="1">IF(ISERROR(OFFSET(Data!$A$1,MATCH($D114,Data!$CG:$CG,0)-1,MATCH($E114&amp;"/"&amp;N$1,Data!$1:$1,0)-1))=TRUE,"",IF(OFFSET(Data!$A$1,MATCH($D114,Data!$CG:$CG,0)-1,MATCH($E114&amp;"/"&amp;N$1,Data!$1:$1,0)-1)=0,"",OFFSET(Data!$A$1,MATCH($D114,Data!$CG:$CG,0)-1,MATCH($E114&amp;"/"&amp;N$1,Data!$1:$1,0)-1)))</f>
        <v>9</v>
      </c>
      <c r="O114" s="263">
        <f ca="1">IF(ISERROR(OFFSET(Data!$A$1,MATCH($D114,Data!$CG:$CG,0)-1,MATCH($E114&amp;"/"&amp;O$1,Data!$1:$1,0)-1))=TRUE,"",IF(OFFSET(Data!$A$1,MATCH($D114,Data!$CG:$CG,0)-1,MATCH($E114&amp;"/"&amp;O$1,Data!$1:$1,0)-1)=0,"",OFFSET(Data!$A$1,MATCH($D114,Data!$CG:$CG,0)-1,MATCH($E114&amp;"/"&amp;O$1,Data!$1:$1,0)-1)))</f>
        <v>5</v>
      </c>
      <c r="P114" s="260">
        <f ca="1">IF(ISERROR(OFFSET(Data!$A$1,MATCH($D114,Data!$CG:$CG,0)-1,MATCH($E114&amp;"/"&amp;P$1,Data!$1:$1,0)-1))=TRUE,"",IF(OFFSET(Data!$A$1,MATCH($D114,Data!$CG:$CG,0)-1,MATCH($E114&amp;"/"&amp;P$1,Data!$1:$1,0)-1)=0,"",OFFSET(Data!$A$1,MATCH($D114,Data!$CG:$CG,0)-1,MATCH($E114&amp;"/"&amp;P$1,Data!$1:$1,0)-1)))</f>
        <v>4</v>
      </c>
      <c r="Q114" s="246">
        <f ca="1">IF(ISERROR(OFFSET(Data!$A$1,MATCH($D114,Data!$CG:$CG,0)-1,MATCH($E114&amp;"/"&amp;Q$1,Data!$1:$1,0)-1))=TRUE,"",IF(OFFSET(Data!$A$1,MATCH($D114,Data!$CG:$CG,0)-1,MATCH($E114&amp;"/"&amp;Q$1,Data!$1:$1,0)-1)=0,"",OFFSET(Data!$A$1,MATCH($D114,Data!$CG:$CG,0)-1,MATCH($E114&amp;"/"&amp;Q$1,Data!$1:$1,0)-1)))</f>
        <v>3</v>
      </c>
      <c r="R114" s="260">
        <f ca="1">IF(ISERROR(OFFSET(Data!$A$1,MATCH($D114,Data!$CG:$CG,0)-1,MATCH($E114&amp;"/"&amp;R$1,Data!$1:$1,0)-1))=TRUE,"",IF(OFFSET(Data!$A$1,MATCH($D114,Data!$CG:$CG,0)-1,MATCH($E114&amp;"/"&amp;R$1,Data!$1:$1,0)-1)=0,"",OFFSET(Data!$A$1,MATCH($D114,Data!$CG:$CG,0)-1,MATCH($E114&amp;"/"&amp;R$1,Data!$1:$1,0)-1)))</f>
        <v>5</v>
      </c>
      <c r="S114" s="250" t="str">
        <f ca="1">IF(ISERROR(OFFSET(Data!$A$1,MATCH($D114,Data!$CG:$CG,0)-1,MATCH($E114&amp;"/"&amp;S$1,Data!$1:$1,0)-1))=TRUE,"",IF(OFFSET(Data!$A$1,MATCH($D114,Data!$CG:$CG,0)-1,MATCH($E114&amp;"/"&amp;S$1,Data!$1:$1,0)-1)=0,"",OFFSET(Data!$A$1,MATCH($D114,Data!$CG:$CG,0)-1,MATCH($E114&amp;"/"&amp;S$1,Data!$1:$1,0)-1)))</f>
        <v/>
      </c>
      <c r="T114" s="250" t="str">
        <f ca="1">IF(ISERROR(OFFSET(Data!$A$1,MATCH($D114,Data!$CG:$CG,0)-1,MATCH($E114&amp;"/"&amp;T$1,Data!$1:$1,0)-1))=TRUE,"",IF(OFFSET(Data!$A$1,MATCH($D114,Data!$CG:$CG,0)-1,MATCH($E114&amp;"/"&amp;T$1,Data!$1:$1,0)-1)=0,"",OFFSET(Data!$A$1,MATCH($D114,Data!$CG:$CG,0)-1,MATCH($E114&amp;"/"&amp;T$1,Data!$1:$1,0)-1)))</f>
        <v/>
      </c>
      <c r="U114" s="250" t="str">
        <f ca="1">IF(ISERROR(OFFSET(Data!$A$1,MATCH($D114,Data!$CG:$CG,0)-1,MATCH($E114&amp;"/"&amp;U$1,Data!$1:$1,0)-1))=TRUE,"",IF(OFFSET(Data!$A$1,MATCH($D114,Data!$CG:$CG,0)-1,MATCH($E114&amp;"/"&amp;U$1,Data!$1:$1,0)-1)=0,"",OFFSET(Data!$A$1,MATCH($D114,Data!$CG:$CG,0)-1,MATCH($E114&amp;"/"&amp;U$1,Data!$1:$1,0)-1)))</f>
        <v/>
      </c>
      <c r="V114" s="250" t="str">
        <f ca="1">IF(ISERROR(OFFSET(Data!$A$1,MATCH($D114,Data!$CG:$CG,0)-1,MATCH($E114&amp;"/"&amp;V$1,Data!$1:$1,0)-1))=TRUE,"",IF(OFFSET(Data!$A$1,MATCH($D114,Data!$CG:$CG,0)-1,MATCH($E114&amp;"/"&amp;V$1,Data!$1:$1,0)-1)=0,"",OFFSET(Data!$A$1,MATCH($D114,Data!$CG:$CG,0)-1,MATCH($E114&amp;"/"&amp;V$1,Data!$1:$1,0)-1)))</f>
        <v/>
      </c>
      <c r="W114" s="272" t="str">
        <f ca="1">IF(ISERROR(OFFSET(Data!$A$1,MATCH($D114,Data!$CG:$CG,0)-1,MATCH($E114&amp;"/"&amp;W$1,Data!$1:$1,0)-1))=TRUE,"",IF(OFFSET(Data!$A$1,MATCH($D114,Data!$CG:$CG,0)-1,MATCH($E114&amp;"/"&amp;W$1,Data!$1:$1,0)-1)=0,"",OFFSET(Data!$A$1,MATCH($D114,Data!$CG:$CG,0)-1,MATCH($E114&amp;"/"&amp;W$1,Data!$1:$1,0)-1)))</f>
        <v/>
      </c>
      <c r="X114" s="250" t="str">
        <f ca="1">IF(ISERROR(OFFSET(Data!$A$1,MATCH($D114,Data!$CG:$CG,0)-1,MATCH($E114&amp;"/"&amp;X$1,Data!$1:$1,0)-1))=TRUE,"",IF(OFFSET(Data!$A$1,MATCH($D114,Data!$CG:$CG,0)-1,MATCH($E114&amp;"/"&amp;X$1,Data!$1:$1,0)-1)=0,"",OFFSET(Data!$A$1,MATCH($D114,Data!$CG:$CG,0)-1,MATCH($E114&amp;"/"&amp;X$1,Data!$1:$1,0)-1)))</f>
        <v/>
      </c>
      <c r="Y114" s="250" t="str">
        <f ca="1">IF(ISERROR(OFFSET(Data!$A$1,MATCH($D114,Data!$CG:$CG,0)-1,MATCH($E114&amp;"/"&amp;Y$1,Data!$1:$1,0)-1))=TRUE,"",IF(OFFSET(Data!$A$1,MATCH($D114,Data!$CG:$CG,0)-1,MATCH($E114&amp;"/"&amp;Y$1,Data!$1:$1,0)-1)=0,"",OFFSET(Data!$A$1,MATCH($D114,Data!$CG:$CG,0)-1,MATCH($E114&amp;"/"&amp;Y$1,Data!$1:$1,0)-1)))</f>
        <v/>
      </c>
      <c r="Z114" s="250" t="str">
        <f ca="1">IF(ISERROR(OFFSET(Data!$A$1,MATCH($D114,Data!$CG:$CG,0)-1,MATCH($E114&amp;"/"&amp;Z$1,Data!$1:$1,0)-1))=TRUE,"",IF(OFFSET(Data!$A$1,MATCH($D114,Data!$CG:$CG,0)-1,MATCH($E114&amp;"/"&amp;Z$1,Data!$1:$1,0)-1)=0,"",OFFSET(Data!$A$1,MATCH($D114,Data!$CG:$CG,0)-1,MATCH($E114&amp;"/"&amp;Z$1,Data!$1:$1,0)-1)))</f>
        <v/>
      </c>
      <c r="AA114" s="250" t="str">
        <f ca="1">IF(ISERROR(OFFSET(Data!$A$1,MATCH($D114,Data!$CG:$CG,0)-1,MATCH($E114&amp;"/"&amp;AA$1,Data!$1:$1,0)-1))=TRUE,"",IF(OFFSET(Data!$A$1,MATCH($D114,Data!$CG:$CG,0)-1,MATCH($E114&amp;"/"&amp;AA$1,Data!$1:$1,0)-1)=0,"",OFFSET(Data!$A$1,MATCH($D114,Data!$CG:$CG,0)-1,MATCH($E114&amp;"/"&amp;AA$1,Data!$1:$1,0)-1)))</f>
        <v/>
      </c>
      <c r="AB114" s="250" t="str">
        <f ca="1">IF(ISERROR(OFFSET(Data!$A$1,MATCH($D114,Data!$CG:$CG,0)-1,MATCH($E114&amp;"/"&amp;AB$1,Data!$1:$1,0)-1))=TRUE,"",IF(OFFSET(Data!$A$1,MATCH($D114,Data!$CG:$CG,0)-1,MATCH($E114&amp;"/"&amp;AB$1,Data!$1:$1,0)-1)=0,"",OFFSET(Data!$A$1,MATCH($D114,Data!$CG:$CG,0)-1,MATCH($E114&amp;"/"&amp;AB$1,Data!$1:$1,0)-1)))</f>
        <v/>
      </c>
      <c r="AC114" s="250" t="str">
        <f ca="1">IF(ISERROR(OFFSET(Data!$A$1,MATCH($D114,Data!$CG:$CG,0)-1,MATCH($E114&amp;"/"&amp;AC$1,Data!$1:$1,0)-1))=TRUE,"",IF(OFFSET(Data!$A$1,MATCH($D114,Data!$CG:$CG,0)-1,MATCH($E114&amp;"/"&amp;AC$1,Data!$1:$1,0)-1)=0,"",OFFSET(Data!$A$1,MATCH($D114,Data!$CG:$CG,0)-1,MATCH($E114&amp;"/"&amp;AC$1,Data!$1:$1,0)-1)))</f>
        <v/>
      </c>
      <c r="AD114" s="250" t="str">
        <f ca="1">IF(ISERROR(OFFSET(Data!$A$1,MATCH($D114,Data!$CG:$CG,0)-1,MATCH($E114&amp;"/"&amp;AD$1,Data!$1:$1,0)-1))=TRUE,"",IF(OFFSET(Data!$A$1,MATCH($D114,Data!$CG:$CG,0)-1,MATCH($E114&amp;"/"&amp;AD$1,Data!$1:$1,0)-1)=0,"",OFFSET(Data!$A$1,MATCH($D114,Data!$CG:$CG,0)-1,MATCH($E114&amp;"/"&amp;AD$1,Data!$1:$1,0)-1)))</f>
        <v/>
      </c>
      <c r="AE114" s="250" t="str">
        <f ca="1">IF(ISERROR(OFFSET(Data!$A$1,MATCH($D114,Data!$CG:$CG,0)-1,MATCH($E114&amp;"/"&amp;AE$1,Data!$1:$1,0)-1))=TRUE,"",IF(OFFSET(Data!$A$1,MATCH($D114,Data!$CG:$CG,0)-1,MATCH($E114&amp;"/"&amp;AE$1,Data!$1:$1,0)-1)=0,"",OFFSET(Data!$A$1,MATCH($D114,Data!$CG:$CG,0)-1,MATCH($E114&amp;"/"&amp;AE$1,Data!$1:$1,0)-1)))</f>
        <v/>
      </c>
      <c r="AF114" s="251" t="str">
        <f ca="1">IF(ISERROR(OFFSET(Data!$A$1,MATCH($D114,Data!$CG:$CG,0)-1,MATCH($E114&amp;"/"&amp;AF$1,Data!$1:$1,0)-1))=TRUE,"",IF(OFFSET(Data!$A$1,MATCH($D114,Data!$CG:$CG,0)-1,MATCH($E114&amp;"/"&amp;AF$1,Data!$1:$1,0)-1)=0,"",OFFSET(Data!$A$1,MATCH($D114,Data!$CG:$CG,0)-1,MATCH($E114&amp;"/"&amp;AF$1,Data!$1:$1,0)-1)))</f>
        <v/>
      </c>
      <c r="AG114" s="206">
        <f t="shared" ca="1" si="5"/>
        <v>58</v>
      </c>
      <c r="AH114" s="207">
        <f ca="1">AG114</f>
        <v>58</v>
      </c>
    </row>
    <row r="115" spans="1:34" ht="15" customHeight="1" thickBot="1" x14ac:dyDescent="0.3">
      <c r="A115" s="446"/>
      <c r="B115" s="469"/>
      <c r="C115" s="472"/>
      <c r="D115" s="50" t="str">
        <f>IF(C115&lt;&gt;"",C115,D114)</f>
        <v>Christian Stepanek</v>
      </c>
      <c r="E115" s="51" t="s">
        <v>22</v>
      </c>
      <c r="F115" s="248">
        <f ca="1">IF(ISERROR(OFFSET(Data!$A$1,MATCH($D115,Data!$CG:$CG,0)-1,MATCH($E115&amp;"/"&amp;F$1,Data!$1:$1,0)-1))=TRUE,"",IF(OFFSET(Data!$A$1,MATCH($D115,Data!$CG:$CG,0)-1,MATCH($E115&amp;"/"&amp;F$1,Data!$1:$1,0)-1)=0,"",OFFSET(Data!$A$1,MATCH($D115,Data!$CG:$CG,0)-1,MATCH($E115&amp;"/"&amp;F$1,Data!$1:$1,0)-1)))</f>
        <v>3</v>
      </c>
      <c r="G115" s="261">
        <f ca="1">IF(ISERROR(OFFSET(Data!$A$1,MATCH($D115,Data!$CG:$CG,0)-1,MATCH($E115&amp;"/"&amp;G$1,Data!$1:$1,0)-1))=TRUE,"",IF(OFFSET(Data!$A$1,MATCH($D115,Data!$CG:$CG,0)-1,MATCH($E115&amp;"/"&amp;G$1,Data!$1:$1,0)-1)=0,"",OFFSET(Data!$A$1,MATCH($D115,Data!$CG:$CG,0)-1,MATCH($E115&amp;"/"&amp;G$1,Data!$1:$1,0)-1)))</f>
        <v>4</v>
      </c>
      <c r="H115" s="261">
        <f ca="1">IF(ISERROR(OFFSET(Data!$A$1,MATCH($D115,Data!$CG:$CG,0)-1,MATCH($E115&amp;"/"&amp;H$1,Data!$1:$1,0)-1))=TRUE,"",IF(OFFSET(Data!$A$1,MATCH($D115,Data!$CG:$CG,0)-1,MATCH($E115&amp;"/"&amp;H$1,Data!$1:$1,0)-1)=0,"",OFFSET(Data!$A$1,MATCH($D115,Data!$CG:$CG,0)-1,MATCH($E115&amp;"/"&amp;H$1,Data!$1:$1,0)-1)))</f>
        <v>4</v>
      </c>
      <c r="I115" s="261">
        <f ca="1">IF(ISERROR(OFFSET(Data!$A$1,MATCH($D115,Data!$CG:$CG,0)-1,MATCH($E115&amp;"/"&amp;I$1,Data!$1:$1,0)-1))=TRUE,"",IF(OFFSET(Data!$A$1,MATCH($D115,Data!$CG:$CG,0)-1,MATCH($E115&amp;"/"&amp;I$1,Data!$1:$1,0)-1)=0,"",OFFSET(Data!$A$1,MATCH($D115,Data!$CG:$CG,0)-1,MATCH($E115&amp;"/"&amp;I$1,Data!$1:$1,0)-1)))</f>
        <v>4</v>
      </c>
      <c r="J115" s="261">
        <f ca="1">IF(ISERROR(OFFSET(Data!$A$1,MATCH($D115,Data!$CG:$CG,0)-1,MATCH($E115&amp;"/"&amp;J$1,Data!$1:$1,0)-1))=TRUE,"",IF(OFFSET(Data!$A$1,MATCH($D115,Data!$CG:$CG,0)-1,MATCH($E115&amp;"/"&amp;J$1,Data!$1:$1,0)-1)=0,"",OFFSET(Data!$A$1,MATCH($D115,Data!$CG:$CG,0)-1,MATCH($E115&amp;"/"&amp;J$1,Data!$1:$1,0)-1)))</f>
        <v>4</v>
      </c>
      <c r="K115" s="261">
        <f ca="1">IF(ISERROR(OFFSET(Data!$A$1,MATCH($D115,Data!$CG:$CG,0)-1,MATCH($E115&amp;"/"&amp;K$1,Data!$1:$1,0)-1))=TRUE,"",IF(OFFSET(Data!$A$1,MATCH($D115,Data!$CG:$CG,0)-1,MATCH($E115&amp;"/"&amp;K$1,Data!$1:$1,0)-1)=0,"",OFFSET(Data!$A$1,MATCH($D115,Data!$CG:$CG,0)-1,MATCH($E115&amp;"/"&amp;K$1,Data!$1:$1,0)-1)))</f>
        <v>4</v>
      </c>
      <c r="L115" s="261">
        <f ca="1">IF(ISERROR(OFFSET(Data!$A$1,MATCH($D115,Data!$CG:$CG,0)-1,MATCH($E115&amp;"/"&amp;L$1,Data!$1:$1,0)-1))=TRUE,"",IF(OFFSET(Data!$A$1,MATCH($D115,Data!$CG:$CG,0)-1,MATCH($E115&amp;"/"&amp;L$1,Data!$1:$1,0)-1)=0,"",OFFSET(Data!$A$1,MATCH($D115,Data!$CG:$CG,0)-1,MATCH($E115&amp;"/"&amp;L$1,Data!$1:$1,0)-1)))</f>
        <v>4</v>
      </c>
      <c r="M115" s="249">
        <f ca="1">IF(ISERROR(OFFSET(Data!$A$1,MATCH($D115,Data!$CG:$CG,0)-1,MATCH($E115&amp;"/"&amp;M$1,Data!$1:$1,0)-1))=TRUE,"",IF(OFFSET(Data!$A$1,MATCH($D115,Data!$CG:$CG,0)-1,MATCH($E115&amp;"/"&amp;M$1,Data!$1:$1,0)-1)=0,"",OFFSET(Data!$A$1,MATCH($D115,Data!$CG:$CG,0)-1,MATCH($E115&amp;"/"&amp;M$1,Data!$1:$1,0)-1)))</f>
        <v>3</v>
      </c>
      <c r="N115" s="261">
        <f ca="1">IF(ISERROR(OFFSET(Data!$A$1,MATCH($D115,Data!$CG:$CG,0)-1,MATCH($E115&amp;"/"&amp;N$1,Data!$1:$1,0)-1))=TRUE,"",IF(OFFSET(Data!$A$1,MATCH($D115,Data!$CG:$CG,0)-1,MATCH($E115&amp;"/"&amp;N$1,Data!$1:$1,0)-1)=0,"",OFFSET(Data!$A$1,MATCH($D115,Data!$CG:$CG,0)-1,MATCH($E115&amp;"/"&amp;N$1,Data!$1:$1,0)-1)))</f>
        <v>5</v>
      </c>
      <c r="O115" s="264">
        <f ca="1">IF(ISERROR(OFFSET(Data!$A$1,MATCH($D115,Data!$CG:$CG,0)-1,MATCH($E115&amp;"/"&amp;O$1,Data!$1:$1,0)-1))=TRUE,"",IF(OFFSET(Data!$A$1,MATCH($D115,Data!$CG:$CG,0)-1,MATCH($E115&amp;"/"&amp;O$1,Data!$1:$1,0)-1)=0,"",OFFSET(Data!$A$1,MATCH($D115,Data!$CG:$CG,0)-1,MATCH($E115&amp;"/"&amp;O$1,Data!$1:$1,0)-1)))</f>
        <v>6</v>
      </c>
      <c r="P115" s="261">
        <f ca="1">IF(ISERROR(OFFSET(Data!$A$1,MATCH($D115,Data!$CG:$CG,0)-1,MATCH($E115&amp;"/"&amp;P$1,Data!$1:$1,0)-1))=TRUE,"",IF(OFFSET(Data!$A$1,MATCH($D115,Data!$CG:$CG,0)-1,MATCH($E115&amp;"/"&amp;P$1,Data!$1:$1,0)-1)=0,"",OFFSET(Data!$A$1,MATCH($D115,Data!$CG:$CG,0)-1,MATCH($E115&amp;"/"&amp;P$1,Data!$1:$1,0)-1)))</f>
        <v>4</v>
      </c>
      <c r="Q115" s="264">
        <f ca="1">IF(ISERROR(OFFSET(Data!$A$1,MATCH($D115,Data!$CG:$CG,0)-1,MATCH($E115&amp;"/"&amp;Q$1,Data!$1:$1,0)-1))=TRUE,"",IF(OFFSET(Data!$A$1,MATCH($D115,Data!$CG:$CG,0)-1,MATCH($E115&amp;"/"&amp;Q$1,Data!$1:$1,0)-1)=0,"",OFFSET(Data!$A$1,MATCH($D115,Data!$CG:$CG,0)-1,MATCH($E115&amp;"/"&amp;Q$1,Data!$1:$1,0)-1)))</f>
        <v>5</v>
      </c>
      <c r="R115" s="264">
        <f ca="1">IF(ISERROR(OFFSET(Data!$A$1,MATCH($D115,Data!$CG:$CG,0)-1,MATCH($E115&amp;"/"&amp;R$1,Data!$1:$1,0)-1))=TRUE,"",IF(OFFSET(Data!$A$1,MATCH($D115,Data!$CG:$CG,0)-1,MATCH($E115&amp;"/"&amp;R$1,Data!$1:$1,0)-1)=0,"",OFFSET(Data!$A$1,MATCH($D115,Data!$CG:$CG,0)-1,MATCH($E115&amp;"/"&amp;R$1,Data!$1:$1,0)-1)))</f>
        <v>6</v>
      </c>
      <c r="S115" s="252" t="str">
        <f ca="1">IF(ISERROR(OFFSET(Data!$A$1,MATCH($D115,Data!$CG:$CG,0)-1,MATCH($E115&amp;"/"&amp;S$1,Data!$1:$1,0)-1))=TRUE,"",IF(OFFSET(Data!$A$1,MATCH($D115,Data!$CG:$CG,0)-1,MATCH($E115&amp;"/"&amp;S$1,Data!$1:$1,0)-1)=0,"",OFFSET(Data!$A$1,MATCH($D115,Data!$CG:$CG,0)-1,MATCH($E115&amp;"/"&amp;S$1,Data!$1:$1,0)-1)))</f>
        <v/>
      </c>
      <c r="T115" s="252" t="str">
        <f ca="1">IF(ISERROR(OFFSET(Data!$A$1,MATCH($D115,Data!$CG:$CG,0)-1,MATCH($E115&amp;"/"&amp;T$1,Data!$1:$1,0)-1))=TRUE,"",IF(OFFSET(Data!$A$1,MATCH($D115,Data!$CG:$CG,0)-1,MATCH($E115&amp;"/"&amp;T$1,Data!$1:$1,0)-1)=0,"",OFFSET(Data!$A$1,MATCH($D115,Data!$CG:$CG,0)-1,MATCH($E115&amp;"/"&amp;T$1,Data!$1:$1,0)-1)))</f>
        <v/>
      </c>
      <c r="U115" s="252" t="str">
        <f ca="1">IF(ISERROR(OFFSET(Data!$A$1,MATCH($D115,Data!$CG:$CG,0)-1,MATCH($E115&amp;"/"&amp;U$1,Data!$1:$1,0)-1))=TRUE,"",IF(OFFSET(Data!$A$1,MATCH($D115,Data!$CG:$CG,0)-1,MATCH($E115&amp;"/"&amp;U$1,Data!$1:$1,0)-1)=0,"",OFFSET(Data!$A$1,MATCH($D115,Data!$CG:$CG,0)-1,MATCH($E115&amp;"/"&amp;U$1,Data!$1:$1,0)-1)))</f>
        <v/>
      </c>
      <c r="V115" s="252" t="str">
        <f ca="1">IF(ISERROR(OFFSET(Data!$A$1,MATCH($D115,Data!$CG:$CG,0)-1,MATCH($E115&amp;"/"&amp;V$1,Data!$1:$1,0)-1))=TRUE,"",IF(OFFSET(Data!$A$1,MATCH($D115,Data!$CG:$CG,0)-1,MATCH($E115&amp;"/"&amp;V$1,Data!$1:$1,0)-1)=0,"",OFFSET(Data!$A$1,MATCH($D115,Data!$CG:$CG,0)-1,MATCH($E115&amp;"/"&amp;V$1,Data!$1:$1,0)-1)))</f>
        <v/>
      </c>
      <c r="W115" s="269" t="str">
        <f ca="1">IF(ISERROR(OFFSET(Data!$A$1,MATCH($D115,Data!$CG:$CG,0)-1,MATCH($E115&amp;"/"&amp;W$1,Data!$1:$1,0)-1))=TRUE,"",IF(OFFSET(Data!$A$1,MATCH($D115,Data!$CG:$CG,0)-1,MATCH($E115&amp;"/"&amp;W$1,Data!$1:$1,0)-1)=0,"",OFFSET(Data!$A$1,MATCH($D115,Data!$CG:$CG,0)-1,MATCH($E115&amp;"/"&amp;W$1,Data!$1:$1,0)-1)))</f>
        <v/>
      </c>
      <c r="X115" s="252" t="str">
        <f ca="1">IF(ISERROR(OFFSET(Data!$A$1,MATCH($D115,Data!$CG:$CG,0)-1,MATCH($E115&amp;"/"&amp;X$1,Data!$1:$1,0)-1))=TRUE,"",IF(OFFSET(Data!$A$1,MATCH($D115,Data!$CG:$CG,0)-1,MATCH($E115&amp;"/"&amp;X$1,Data!$1:$1,0)-1)=0,"",OFFSET(Data!$A$1,MATCH($D115,Data!$CG:$CG,0)-1,MATCH($E115&amp;"/"&amp;X$1,Data!$1:$1,0)-1)))</f>
        <v/>
      </c>
      <c r="Y115" s="252" t="str">
        <f ca="1">IF(ISERROR(OFFSET(Data!$A$1,MATCH($D115,Data!$CG:$CG,0)-1,MATCH($E115&amp;"/"&amp;Y$1,Data!$1:$1,0)-1))=TRUE,"",IF(OFFSET(Data!$A$1,MATCH($D115,Data!$CG:$CG,0)-1,MATCH($E115&amp;"/"&amp;Y$1,Data!$1:$1,0)-1)=0,"",OFFSET(Data!$A$1,MATCH($D115,Data!$CG:$CG,0)-1,MATCH($E115&amp;"/"&amp;Y$1,Data!$1:$1,0)-1)))</f>
        <v/>
      </c>
      <c r="Z115" s="252" t="str">
        <f ca="1">IF(ISERROR(OFFSET(Data!$A$1,MATCH($D115,Data!$CG:$CG,0)-1,MATCH($E115&amp;"/"&amp;Z$1,Data!$1:$1,0)-1))=TRUE,"",IF(OFFSET(Data!$A$1,MATCH($D115,Data!$CG:$CG,0)-1,MATCH($E115&amp;"/"&amp;Z$1,Data!$1:$1,0)-1)=0,"",OFFSET(Data!$A$1,MATCH($D115,Data!$CG:$CG,0)-1,MATCH($E115&amp;"/"&amp;Z$1,Data!$1:$1,0)-1)))</f>
        <v/>
      </c>
      <c r="AA115" s="252" t="str">
        <f ca="1">IF(ISERROR(OFFSET(Data!$A$1,MATCH($D115,Data!$CG:$CG,0)-1,MATCH($E115&amp;"/"&amp;AA$1,Data!$1:$1,0)-1))=TRUE,"",IF(OFFSET(Data!$A$1,MATCH($D115,Data!$CG:$CG,0)-1,MATCH($E115&amp;"/"&amp;AA$1,Data!$1:$1,0)-1)=0,"",OFFSET(Data!$A$1,MATCH($D115,Data!$CG:$CG,0)-1,MATCH($E115&amp;"/"&amp;AA$1,Data!$1:$1,0)-1)))</f>
        <v/>
      </c>
      <c r="AB115" s="252" t="str">
        <f ca="1">IF(ISERROR(OFFSET(Data!$A$1,MATCH($D115,Data!$CG:$CG,0)-1,MATCH($E115&amp;"/"&amp;AB$1,Data!$1:$1,0)-1))=TRUE,"",IF(OFFSET(Data!$A$1,MATCH($D115,Data!$CG:$CG,0)-1,MATCH($E115&amp;"/"&amp;AB$1,Data!$1:$1,0)-1)=0,"",OFFSET(Data!$A$1,MATCH($D115,Data!$CG:$CG,0)-1,MATCH($E115&amp;"/"&amp;AB$1,Data!$1:$1,0)-1)))</f>
        <v/>
      </c>
      <c r="AC115" s="252" t="str">
        <f ca="1">IF(ISERROR(OFFSET(Data!$A$1,MATCH($D115,Data!$CG:$CG,0)-1,MATCH($E115&amp;"/"&amp;AC$1,Data!$1:$1,0)-1))=TRUE,"",IF(OFFSET(Data!$A$1,MATCH($D115,Data!$CG:$CG,0)-1,MATCH($E115&amp;"/"&amp;AC$1,Data!$1:$1,0)-1)=0,"",OFFSET(Data!$A$1,MATCH($D115,Data!$CG:$CG,0)-1,MATCH($E115&amp;"/"&amp;AC$1,Data!$1:$1,0)-1)))</f>
        <v/>
      </c>
      <c r="AD115" s="252" t="str">
        <f ca="1">IF(ISERROR(OFFSET(Data!$A$1,MATCH($D115,Data!$CG:$CG,0)-1,MATCH($E115&amp;"/"&amp;AD$1,Data!$1:$1,0)-1))=TRUE,"",IF(OFFSET(Data!$A$1,MATCH($D115,Data!$CG:$CG,0)-1,MATCH($E115&amp;"/"&amp;AD$1,Data!$1:$1,0)-1)=0,"",OFFSET(Data!$A$1,MATCH($D115,Data!$CG:$CG,0)-1,MATCH($E115&amp;"/"&amp;AD$1,Data!$1:$1,0)-1)))</f>
        <v/>
      </c>
      <c r="AE115" s="252" t="str">
        <f ca="1">IF(ISERROR(OFFSET(Data!$A$1,MATCH($D115,Data!$CG:$CG,0)-1,MATCH($E115&amp;"/"&amp;AE$1,Data!$1:$1,0)-1))=TRUE,"",IF(OFFSET(Data!$A$1,MATCH($D115,Data!$CG:$CG,0)-1,MATCH($E115&amp;"/"&amp;AE$1,Data!$1:$1,0)-1)=0,"",OFFSET(Data!$A$1,MATCH($D115,Data!$CG:$CG,0)-1,MATCH($E115&amp;"/"&amp;AE$1,Data!$1:$1,0)-1)))</f>
        <v/>
      </c>
      <c r="AF115" s="253" t="str">
        <f ca="1">IF(ISERROR(OFFSET(Data!$A$1,MATCH($D115,Data!$CG:$CG,0)-1,MATCH($E115&amp;"/"&amp;AF$1,Data!$1:$1,0)-1))=TRUE,"",IF(OFFSET(Data!$A$1,MATCH($D115,Data!$CG:$CG,0)-1,MATCH($E115&amp;"/"&amp;AF$1,Data!$1:$1,0)-1)=0,"",OFFSET(Data!$A$1,MATCH($D115,Data!$CG:$CG,0)-1,MATCH($E115&amp;"/"&amp;AF$1,Data!$1:$1,0)-1)))</f>
        <v/>
      </c>
      <c r="AG115" s="188">
        <f t="shared" ca="1" si="5"/>
        <v>56</v>
      </c>
      <c r="AH115" s="208">
        <f ca="1">SUM(AG114:AG115)</f>
        <v>114</v>
      </c>
    </row>
    <row r="116" spans="1:34" ht="15" hidden="1" customHeight="1" x14ac:dyDescent="0.25">
      <c r="A116" s="446"/>
      <c r="B116" s="469"/>
      <c r="C116" s="472"/>
      <c r="D116" s="50" t="str">
        <f>IF(C116&lt;&gt;"",C116,D115)</f>
        <v>Christian Stepanek</v>
      </c>
      <c r="E116" s="51" t="s">
        <v>23</v>
      </c>
      <c r="F116" s="254" t="str">
        <f ca="1">IF(ISERROR(OFFSET(Data!$A$1,MATCH($D116,Data!$CG:$CG,0)-1,MATCH($E116&amp;"/"&amp;F$1,Data!$1:$1,0)-1))=TRUE,"",IF(OFFSET(Data!$A$1,MATCH($D116,Data!$CG:$CG,0)-1,MATCH($E116&amp;"/"&amp;F$1,Data!$1:$1,0)-1)=0,"",OFFSET(Data!$A$1,MATCH($D116,Data!$CG:$CG,0)-1,MATCH($E116&amp;"/"&amp;F$1,Data!$1:$1,0)-1)))</f>
        <v/>
      </c>
      <c r="G116" s="252" t="str">
        <f ca="1">IF(ISERROR(OFFSET(Data!$A$1,MATCH($D116,Data!$CG:$CG,0)-1,MATCH($E116&amp;"/"&amp;G$1,Data!$1:$1,0)-1))=TRUE,"",IF(OFFSET(Data!$A$1,MATCH($D116,Data!$CG:$CG,0)-1,MATCH($E116&amp;"/"&amp;G$1,Data!$1:$1,0)-1)=0,"",OFFSET(Data!$A$1,MATCH($D116,Data!$CG:$CG,0)-1,MATCH($E116&amp;"/"&amp;G$1,Data!$1:$1,0)-1)))</f>
        <v/>
      </c>
      <c r="H116" s="252" t="str">
        <f ca="1">IF(ISERROR(OFFSET(Data!$A$1,MATCH($D116,Data!$CG:$CG,0)-1,MATCH($E116&amp;"/"&amp;H$1,Data!$1:$1,0)-1))=TRUE,"",IF(OFFSET(Data!$A$1,MATCH($D116,Data!$CG:$CG,0)-1,MATCH($E116&amp;"/"&amp;H$1,Data!$1:$1,0)-1)=0,"",OFFSET(Data!$A$1,MATCH($D116,Data!$CG:$CG,0)-1,MATCH($E116&amp;"/"&amp;H$1,Data!$1:$1,0)-1)))</f>
        <v/>
      </c>
      <c r="I116" s="252" t="str">
        <f ca="1">IF(ISERROR(OFFSET(Data!$A$1,MATCH($D116,Data!$CG:$CG,0)-1,MATCH($E116&amp;"/"&amp;I$1,Data!$1:$1,0)-1))=TRUE,"",IF(OFFSET(Data!$A$1,MATCH($D116,Data!$CG:$CG,0)-1,MATCH($E116&amp;"/"&amp;I$1,Data!$1:$1,0)-1)=0,"",OFFSET(Data!$A$1,MATCH($D116,Data!$CG:$CG,0)-1,MATCH($E116&amp;"/"&amp;I$1,Data!$1:$1,0)-1)))</f>
        <v/>
      </c>
      <c r="J116" s="252" t="str">
        <f ca="1">IF(ISERROR(OFFSET(Data!$A$1,MATCH($D116,Data!$CG:$CG,0)-1,MATCH($E116&amp;"/"&amp;J$1,Data!$1:$1,0)-1))=TRUE,"",IF(OFFSET(Data!$A$1,MATCH($D116,Data!$CG:$CG,0)-1,MATCH($E116&amp;"/"&amp;J$1,Data!$1:$1,0)-1)=0,"",OFFSET(Data!$A$1,MATCH($D116,Data!$CG:$CG,0)-1,MATCH($E116&amp;"/"&amp;J$1,Data!$1:$1,0)-1)))</f>
        <v/>
      </c>
      <c r="K116" s="252" t="str">
        <f ca="1">IF(ISERROR(OFFSET(Data!$A$1,MATCH($D116,Data!$CG:$CG,0)-1,MATCH($E116&amp;"/"&amp;K$1,Data!$1:$1,0)-1))=TRUE,"",IF(OFFSET(Data!$A$1,MATCH($D116,Data!$CG:$CG,0)-1,MATCH($E116&amp;"/"&amp;K$1,Data!$1:$1,0)-1)=0,"",OFFSET(Data!$A$1,MATCH($D116,Data!$CG:$CG,0)-1,MATCH($E116&amp;"/"&amp;K$1,Data!$1:$1,0)-1)))</f>
        <v/>
      </c>
      <c r="L116" s="252" t="str">
        <f ca="1">IF(ISERROR(OFFSET(Data!$A$1,MATCH($D116,Data!$CG:$CG,0)-1,MATCH($E116&amp;"/"&amp;L$1,Data!$1:$1,0)-1))=TRUE,"",IF(OFFSET(Data!$A$1,MATCH($D116,Data!$CG:$CG,0)-1,MATCH($E116&amp;"/"&amp;L$1,Data!$1:$1,0)-1)=0,"",OFFSET(Data!$A$1,MATCH($D116,Data!$CG:$CG,0)-1,MATCH($E116&amp;"/"&amp;L$1,Data!$1:$1,0)-1)))</f>
        <v/>
      </c>
      <c r="M116" s="252" t="str">
        <f ca="1">IF(ISERROR(OFFSET(Data!$A$1,MATCH($D116,Data!$CG:$CG,0)-1,MATCH($E116&amp;"/"&amp;M$1,Data!$1:$1,0)-1))=TRUE,"",IF(OFFSET(Data!$A$1,MATCH($D116,Data!$CG:$CG,0)-1,MATCH($E116&amp;"/"&amp;M$1,Data!$1:$1,0)-1)=0,"",OFFSET(Data!$A$1,MATCH($D116,Data!$CG:$CG,0)-1,MATCH($E116&amp;"/"&amp;M$1,Data!$1:$1,0)-1)))</f>
        <v/>
      </c>
      <c r="N116" s="252" t="str">
        <f ca="1">IF(ISERROR(OFFSET(Data!$A$1,MATCH($D116,Data!$CG:$CG,0)-1,MATCH($E116&amp;"/"&amp;N$1,Data!$1:$1,0)-1))=TRUE,"",IF(OFFSET(Data!$A$1,MATCH($D116,Data!$CG:$CG,0)-1,MATCH($E116&amp;"/"&amp;N$1,Data!$1:$1,0)-1)=0,"",OFFSET(Data!$A$1,MATCH($D116,Data!$CG:$CG,0)-1,MATCH($E116&amp;"/"&amp;N$1,Data!$1:$1,0)-1)))</f>
        <v/>
      </c>
      <c r="O116" s="252" t="str">
        <f ca="1">IF(ISERROR(OFFSET(Data!$A$1,MATCH($D116,Data!$CG:$CG,0)-1,MATCH($E116&amp;"/"&amp;O$1,Data!$1:$1,0)-1))=TRUE,"",IF(OFFSET(Data!$A$1,MATCH($D116,Data!$CG:$CG,0)-1,MATCH($E116&amp;"/"&amp;O$1,Data!$1:$1,0)-1)=0,"",OFFSET(Data!$A$1,MATCH($D116,Data!$CG:$CG,0)-1,MATCH($E116&amp;"/"&amp;O$1,Data!$1:$1,0)-1)))</f>
        <v/>
      </c>
      <c r="P116" s="252" t="str">
        <f ca="1">IF(ISERROR(OFFSET(Data!$A$1,MATCH($D116,Data!$CG:$CG,0)-1,MATCH($E116&amp;"/"&amp;P$1,Data!$1:$1,0)-1))=TRUE,"",IF(OFFSET(Data!$A$1,MATCH($D116,Data!$CG:$CG,0)-1,MATCH($E116&amp;"/"&amp;P$1,Data!$1:$1,0)-1)=0,"",OFFSET(Data!$A$1,MATCH($D116,Data!$CG:$CG,0)-1,MATCH($E116&amp;"/"&amp;P$1,Data!$1:$1,0)-1)))</f>
        <v/>
      </c>
      <c r="Q116" s="252" t="str">
        <f ca="1">IF(ISERROR(OFFSET(Data!$A$1,MATCH($D116,Data!$CG:$CG,0)-1,MATCH($E116&amp;"/"&amp;Q$1,Data!$1:$1,0)-1))=TRUE,"",IF(OFFSET(Data!$A$1,MATCH($D116,Data!$CG:$CG,0)-1,MATCH($E116&amp;"/"&amp;Q$1,Data!$1:$1,0)-1)=0,"",OFFSET(Data!$A$1,MATCH($D116,Data!$CG:$CG,0)-1,MATCH($E116&amp;"/"&amp;Q$1,Data!$1:$1,0)-1)))</f>
        <v/>
      </c>
      <c r="R116" s="252" t="str">
        <f ca="1">IF(ISERROR(OFFSET(Data!$A$1,MATCH($D116,Data!$CG:$CG,0)-1,MATCH($E116&amp;"/"&amp;R$1,Data!$1:$1,0)-1))=TRUE,"",IF(OFFSET(Data!$A$1,MATCH($D116,Data!$CG:$CG,0)-1,MATCH($E116&amp;"/"&amp;R$1,Data!$1:$1,0)-1)=0,"",OFFSET(Data!$A$1,MATCH($D116,Data!$CG:$CG,0)-1,MATCH($E116&amp;"/"&amp;R$1,Data!$1:$1,0)-1)))</f>
        <v/>
      </c>
      <c r="S116" s="252" t="str">
        <f ca="1">IF(ISERROR(OFFSET(Data!$A$1,MATCH($D116,Data!$CG:$CG,0)-1,MATCH($E116&amp;"/"&amp;S$1,Data!$1:$1,0)-1))=TRUE,"",IF(OFFSET(Data!$A$1,MATCH($D116,Data!$CG:$CG,0)-1,MATCH($E116&amp;"/"&amp;S$1,Data!$1:$1,0)-1)=0,"",OFFSET(Data!$A$1,MATCH($D116,Data!$CG:$CG,0)-1,MATCH($E116&amp;"/"&amp;S$1,Data!$1:$1,0)-1)))</f>
        <v/>
      </c>
      <c r="T116" s="252" t="str">
        <f ca="1">IF(ISERROR(OFFSET(Data!$A$1,MATCH($D116,Data!$CG:$CG,0)-1,MATCH($E116&amp;"/"&amp;T$1,Data!$1:$1,0)-1))=TRUE,"",IF(OFFSET(Data!$A$1,MATCH($D116,Data!$CG:$CG,0)-1,MATCH($E116&amp;"/"&amp;T$1,Data!$1:$1,0)-1)=0,"",OFFSET(Data!$A$1,MATCH($D116,Data!$CG:$CG,0)-1,MATCH($E116&amp;"/"&amp;T$1,Data!$1:$1,0)-1)))</f>
        <v/>
      </c>
      <c r="U116" s="252" t="str">
        <f ca="1">IF(ISERROR(OFFSET(Data!$A$1,MATCH($D116,Data!$CG:$CG,0)-1,MATCH($E116&amp;"/"&amp;U$1,Data!$1:$1,0)-1))=TRUE,"",IF(OFFSET(Data!$A$1,MATCH($D116,Data!$CG:$CG,0)-1,MATCH($E116&amp;"/"&amp;U$1,Data!$1:$1,0)-1)=0,"",OFFSET(Data!$A$1,MATCH($D116,Data!$CG:$CG,0)-1,MATCH($E116&amp;"/"&amp;U$1,Data!$1:$1,0)-1)))</f>
        <v/>
      </c>
      <c r="V116" s="252" t="str">
        <f ca="1">IF(ISERROR(OFFSET(Data!$A$1,MATCH($D116,Data!$CG:$CG,0)-1,MATCH($E116&amp;"/"&amp;V$1,Data!$1:$1,0)-1))=TRUE,"",IF(OFFSET(Data!$A$1,MATCH($D116,Data!$CG:$CG,0)-1,MATCH($E116&amp;"/"&amp;V$1,Data!$1:$1,0)-1)=0,"",OFFSET(Data!$A$1,MATCH($D116,Data!$CG:$CG,0)-1,MATCH($E116&amp;"/"&amp;V$1,Data!$1:$1,0)-1)))</f>
        <v/>
      </c>
      <c r="W116" s="269" t="str">
        <f ca="1">IF(ISERROR(OFFSET(Data!$A$1,MATCH($D116,Data!$CG:$CG,0)-1,MATCH($E116&amp;"/"&amp;W$1,Data!$1:$1,0)-1))=TRUE,"",IF(OFFSET(Data!$A$1,MATCH($D116,Data!$CG:$CG,0)-1,MATCH($E116&amp;"/"&amp;W$1,Data!$1:$1,0)-1)=0,"",OFFSET(Data!$A$1,MATCH($D116,Data!$CG:$CG,0)-1,MATCH($E116&amp;"/"&amp;W$1,Data!$1:$1,0)-1)))</f>
        <v/>
      </c>
      <c r="X116" s="252" t="str">
        <f ca="1">IF(ISERROR(OFFSET(Data!$A$1,MATCH($D116,Data!$CG:$CG,0)-1,MATCH($E116&amp;"/"&amp;X$1,Data!$1:$1,0)-1))=TRUE,"",IF(OFFSET(Data!$A$1,MATCH($D116,Data!$CG:$CG,0)-1,MATCH($E116&amp;"/"&amp;X$1,Data!$1:$1,0)-1)=0,"",OFFSET(Data!$A$1,MATCH($D116,Data!$CG:$CG,0)-1,MATCH($E116&amp;"/"&amp;X$1,Data!$1:$1,0)-1)))</f>
        <v/>
      </c>
      <c r="Y116" s="252" t="str">
        <f ca="1">IF(ISERROR(OFFSET(Data!$A$1,MATCH($D116,Data!$CG:$CG,0)-1,MATCH($E116&amp;"/"&amp;Y$1,Data!$1:$1,0)-1))=TRUE,"",IF(OFFSET(Data!$A$1,MATCH($D116,Data!$CG:$CG,0)-1,MATCH($E116&amp;"/"&amp;Y$1,Data!$1:$1,0)-1)=0,"",OFFSET(Data!$A$1,MATCH($D116,Data!$CG:$CG,0)-1,MATCH($E116&amp;"/"&amp;Y$1,Data!$1:$1,0)-1)))</f>
        <v/>
      </c>
      <c r="Z116" s="252" t="str">
        <f ca="1">IF(ISERROR(OFFSET(Data!$A$1,MATCH($D116,Data!$CG:$CG,0)-1,MATCH($E116&amp;"/"&amp;Z$1,Data!$1:$1,0)-1))=TRUE,"",IF(OFFSET(Data!$A$1,MATCH($D116,Data!$CG:$CG,0)-1,MATCH($E116&amp;"/"&amp;Z$1,Data!$1:$1,0)-1)=0,"",OFFSET(Data!$A$1,MATCH($D116,Data!$CG:$CG,0)-1,MATCH($E116&amp;"/"&amp;Z$1,Data!$1:$1,0)-1)))</f>
        <v/>
      </c>
      <c r="AA116" s="252" t="str">
        <f ca="1">IF(ISERROR(OFFSET(Data!$A$1,MATCH($D116,Data!$CG:$CG,0)-1,MATCH($E116&amp;"/"&amp;AA$1,Data!$1:$1,0)-1))=TRUE,"",IF(OFFSET(Data!$A$1,MATCH($D116,Data!$CG:$CG,0)-1,MATCH($E116&amp;"/"&amp;AA$1,Data!$1:$1,0)-1)=0,"",OFFSET(Data!$A$1,MATCH($D116,Data!$CG:$CG,0)-1,MATCH($E116&amp;"/"&amp;AA$1,Data!$1:$1,0)-1)))</f>
        <v/>
      </c>
      <c r="AB116" s="252" t="str">
        <f ca="1">IF(ISERROR(OFFSET(Data!$A$1,MATCH($D116,Data!$CG:$CG,0)-1,MATCH($E116&amp;"/"&amp;AB$1,Data!$1:$1,0)-1))=TRUE,"",IF(OFFSET(Data!$A$1,MATCH($D116,Data!$CG:$CG,0)-1,MATCH($E116&amp;"/"&amp;AB$1,Data!$1:$1,0)-1)=0,"",OFFSET(Data!$A$1,MATCH($D116,Data!$CG:$CG,0)-1,MATCH($E116&amp;"/"&amp;AB$1,Data!$1:$1,0)-1)))</f>
        <v/>
      </c>
      <c r="AC116" s="252" t="str">
        <f ca="1">IF(ISERROR(OFFSET(Data!$A$1,MATCH($D116,Data!$CG:$CG,0)-1,MATCH($E116&amp;"/"&amp;AC$1,Data!$1:$1,0)-1))=TRUE,"",IF(OFFSET(Data!$A$1,MATCH($D116,Data!$CG:$CG,0)-1,MATCH($E116&amp;"/"&amp;AC$1,Data!$1:$1,0)-1)=0,"",OFFSET(Data!$A$1,MATCH($D116,Data!$CG:$CG,0)-1,MATCH($E116&amp;"/"&amp;AC$1,Data!$1:$1,0)-1)))</f>
        <v/>
      </c>
      <c r="AD116" s="252" t="str">
        <f ca="1">IF(ISERROR(OFFSET(Data!$A$1,MATCH($D116,Data!$CG:$CG,0)-1,MATCH($E116&amp;"/"&amp;AD$1,Data!$1:$1,0)-1))=TRUE,"",IF(OFFSET(Data!$A$1,MATCH($D116,Data!$CG:$CG,0)-1,MATCH($E116&amp;"/"&amp;AD$1,Data!$1:$1,0)-1)=0,"",OFFSET(Data!$A$1,MATCH($D116,Data!$CG:$CG,0)-1,MATCH($E116&amp;"/"&amp;AD$1,Data!$1:$1,0)-1)))</f>
        <v/>
      </c>
      <c r="AE116" s="252" t="str">
        <f ca="1">IF(ISERROR(OFFSET(Data!$A$1,MATCH($D116,Data!$CG:$CG,0)-1,MATCH($E116&amp;"/"&amp;AE$1,Data!$1:$1,0)-1))=TRUE,"",IF(OFFSET(Data!$A$1,MATCH($D116,Data!$CG:$CG,0)-1,MATCH($E116&amp;"/"&amp;AE$1,Data!$1:$1,0)-1)=0,"",OFFSET(Data!$A$1,MATCH($D116,Data!$CG:$CG,0)-1,MATCH($E116&amp;"/"&amp;AE$1,Data!$1:$1,0)-1)))</f>
        <v/>
      </c>
      <c r="AF116" s="253" t="str">
        <f ca="1">IF(ISERROR(OFFSET(Data!$A$1,MATCH($D116,Data!$CG:$CG,0)-1,MATCH($E116&amp;"/"&amp;AF$1,Data!$1:$1,0)-1))=TRUE,"",IF(OFFSET(Data!$A$1,MATCH($D116,Data!$CG:$CG,0)-1,MATCH($E116&amp;"/"&amp;AF$1,Data!$1:$1,0)-1)=0,"",OFFSET(Data!$A$1,MATCH($D116,Data!$CG:$CG,0)-1,MATCH($E116&amp;"/"&amp;AF$1,Data!$1:$1,0)-1)))</f>
        <v/>
      </c>
      <c r="AG116" s="188">
        <f t="shared" ca="1" si="5"/>
        <v>0</v>
      </c>
      <c r="AH116" s="208">
        <f ca="1">SUM(AG114:AG116)</f>
        <v>114</v>
      </c>
    </row>
    <row r="117" spans="1:34" ht="15.75" hidden="1" customHeight="1" x14ac:dyDescent="0.25">
      <c r="A117" s="446"/>
      <c r="B117" s="469"/>
      <c r="C117" s="472"/>
      <c r="D117" s="50" t="str">
        <f>IF(C117&lt;&gt;"",C117,D116)</f>
        <v>Christian Stepanek</v>
      </c>
      <c r="E117" s="51" t="s">
        <v>24</v>
      </c>
      <c r="F117" s="254" t="str">
        <f ca="1">IF(ISERROR(OFFSET(Data!$A$1,MATCH($D117,Data!$CG:$CG,0)-1,MATCH($E117&amp;"/"&amp;F$1,Data!$1:$1,0)-1))=TRUE,"",IF(OFFSET(Data!$A$1,MATCH($D117,Data!$CG:$CG,0)-1,MATCH($E117&amp;"/"&amp;F$1,Data!$1:$1,0)-1)=0,"",OFFSET(Data!$A$1,MATCH($D117,Data!$CG:$CG,0)-1,MATCH($E117&amp;"/"&amp;F$1,Data!$1:$1,0)-1)))</f>
        <v/>
      </c>
      <c r="G117" s="252" t="str">
        <f ca="1">IF(ISERROR(OFFSET(Data!$A$1,MATCH($D117,Data!$CG:$CG,0)-1,MATCH($E117&amp;"/"&amp;G$1,Data!$1:$1,0)-1))=TRUE,"",IF(OFFSET(Data!$A$1,MATCH($D117,Data!$CG:$CG,0)-1,MATCH($E117&amp;"/"&amp;G$1,Data!$1:$1,0)-1)=0,"",OFFSET(Data!$A$1,MATCH($D117,Data!$CG:$CG,0)-1,MATCH($E117&amp;"/"&amp;G$1,Data!$1:$1,0)-1)))</f>
        <v/>
      </c>
      <c r="H117" s="252" t="str">
        <f ca="1">IF(ISERROR(OFFSET(Data!$A$1,MATCH($D117,Data!$CG:$CG,0)-1,MATCH($E117&amp;"/"&amp;H$1,Data!$1:$1,0)-1))=TRUE,"",IF(OFFSET(Data!$A$1,MATCH($D117,Data!$CG:$CG,0)-1,MATCH($E117&amp;"/"&amp;H$1,Data!$1:$1,0)-1)=0,"",OFFSET(Data!$A$1,MATCH($D117,Data!$CG:$CG,0)-1,MATCH($E117&amp;"/"&amp;H$1,Data!$1:$1,0)-1)))</f>
        <v/>
      </c>
      <c r="I117" s="252" t="str">
        <f ca="1">IF(ISERROR(OFFSET(Data!$A$1,MATCH($D117,Data!$CG:$CG,0)-1,MATCH($E117&amp;"/"&amp;I$1,Data!$1:$1,0)-1))=TRUE,"",IF(OFFSET(Data!$A$1,MATCH($D117,Data!$CG:$CG,0)-1,MATCH($E117&amp;"/"&amp;I$1,Data!$1:$1,0)-1)=0,"",OFFSET(Data!$A$1,MATCH($D117,Data!$CG:$CG,0)-1,MATCH($E117&amp;"/"&amp;I$1,Data!$1:$1,0)-1)))</f>
        <v/>
      </c>
      <c r="J117" s="252" t="str">
        <f ca="1">IF(ISERROR(OFFSET(Data!$A$1,MATCH($D117,Data!$CG:$CG,0)-1,MATCH($E117&amp;"/"&amp;J$1,Data!$1:$1,0)-1))=TRUE,"",IF(OFFSET(Data!$A$1,MATCH($D117,Data!$CG:$CG,0)-1,MATCH($E117&amp;"/"&amp;J$1,Data!$1:$1,0)-1)=0,"",OFFSET(Data!$A$1,MATCH($D117,Data!$CG:$CG,0)-1,MATCH($E117&amp;"/"&amp;J$1,Data!$1:$1,0)-1)))</f>
        <v/>
      </c>
      <c r="K117" s="252" t="str">
        <f ca="1">IF(ISERROR(OFFSET(Data!$A$1,MATCH($D117,Data!$CG:$CG,0)-1,MATCH($E117&amp;"/"&amp;K$1,Data!$1:$1,0)-1))=TRUE,"",IF(OFFSET(Data!$A$1,MATCH($D117,Data!$CG:$CG,0)-1,MATCH($E117&amp;"/"&amp;K$1,Data!$1:$1,0)-1)=0,"",OFFSET(Data!$A$1,MATCH($D117,Data!$CG:$CG,0)-1,MATCH($E117&amp;"/"&amp;K$1,Data!$1:$1,0)-1)))</f>
        <v/>
      </c>
      <c r="L117" s="252" t="str">
        <f ca="1">IF(ISERROR(OFFSET(Data!$A$1,MATCH($D117,Data!$CG:$CG,0)-1,MATCH($E117&amp;"/"&amp;L$1,Data!$1:$1,0)-1))=TRUE,"",IF(OFFSET(Data!$A$1,MATCH($D117,Data!$CG:$CG,0)-1,MATCH($E117&amp;"/"&amp;L$1,Data!$1:$1,0)-1)=0,"",OFFSET(Data!$A$1,MATCH($D117,Data!$CG:$CG,0)-1,MATCH($E117&amp;"/"&amp;L$1,Data!$1:$1,0)-1)))</f>
        <v/>
      </c>
      <c r="M117" s="252" t="str">
        <f ca="1">IF(ISERROR(OFFSET(Data!$A$1,MATCH($D117,Data!$CG:$CG,0)-1,MATCH($E117&amp;"/"&amp;M$1,Data!$1:$1,0)-1))=TRUE,"",IF(OFFSET(Data!$A$1,MATCH($D117,Data!$CG:$CG,0)-1,MATCH($E117&amp;"/"&amp;M$1,Data!$1:$1,0)-1)=0,"",OFFSET(Data!$A$1,MATCH($D117,Data!$CG:$CG,0)-1,MATCH($E117&amp;"/"&amp;M$1,Data!$1:$1,0)-1)))</f>
        <v/>
      </c>
      <c r="N117" s="252" t="str">
        <f ca="1">IF(ISERROR(OFFSET(Data!$A$1,MATCH($D117,Data!$CG:$CG,0)-1,MATCH($E117&amp;"/"&amp;N$1,Data!$1:$1,0)-1))=TRUE,"",IF(OFFSET(Data!$A$1,MATCH($D117,Data!$CG:$CG,0)-1,MATCH($E117&amp;"/"&amp;N$1,Data!$1:$1,0)-1)=0,"",OFFSET(Data!$A$1,MATCH($D117,Data!$CG:$CG,0)-1,MATCH($E117&amp;"/"&amp;N$1,Data!$1:$1,0)-1)))</f>
        <v/>
      </c>
      <c r="O117" s="252" t="str">
        <f ca="1">IF(ISERROR(OFFSET(Data!$A$1,MATCH($D117,Data!$CG:$CG,0)-1,MATCH($E117&amp;"/"&amp;O$1,Data!$1:$1,0)-1))=TRUE,"",IF(OFFSET(Data!$A$1,MATCH($D117,Data!$CG:$CG,0)-1,MATCH($E117&amp;"/"&amp;O$1,Data!$1:$1,0)-1)=0,"",OFFSET(Data!$A$1,MATCH($D117,Data!$CG:$CG,0)-1,MATCH($E117&amp;"/"&amp;O$1,Data!$1:$1,0)-1)))</f>
        <v/>
      </c>
      <c r="P117" s="252" t="str">
        <f ca="1">IF(ISERROR(OFFSET(Data!$A$1,MATCH($D117,Data!$CG:$CG,0)-1,MATCH($E117&amp;"/"&amp;P$1,Data!$1:$1,0)-1))=TRUE,"",IF(OFFSET(Data!$A$1,MATCH($D117,Data!$CG:$CG,0)-1,MATCH($E117&amp;"/"&amp;P$1,Data!$1:$1,0)-1)=0,"",OFFSET(Data!$A$1,MATCH($D117,Data!$CG:$CG,0)-1,MATCH($E117&amp;"/"&amp;P$1,Data!$1:$1,0)-1)))</f>
        <v/>
      </c>
      <c r="Q117" s="252" t="str">
        <f ca="1">IF(ISERROR(OFFSET(Data!$A$1,MATCH($D117,Data!$CG:$CG,0)-1,MATCH($E117&amp;"/"&amp;Q$1,Data!$1:$1,0)-1))=TRUE,"",IF(OFFSET(Data!$A$1,MATCH($D117,Data!$CG:$CG,0)-1,MATCH($E117&amp;"/"&amp;Q$1,Data!$1:$1,0)-1)=0,"",OFFSET(Data!$A$1,MATCH($D117,Data!$CG:$CG,0)-1,MATCH($E117&amp;"/"&amp;Q$1,Data!$1:$1,0)-1)))</f>
        <v/>
      </c>
      <c r="R117" s="252" t="str">
        <f ca="1">IF(ISERROR(OFFSET(Data!$A$1,MATCH($D117,Data!$CG:$CG,0)-1,MATCH($E117&amp;"/"&amp;R$1,Data!$1:$1,0)-1))=TRUE,"",IF(OFFSET(Data!$A$1,MATCH($D117,Data!$CG:$CG,0)-1,MATCH($E117&amp;"/"&amp;R$1,Data!$1:$1,0)-1)=0,"",OFFSET(Data!$A$1,MATCH($D117,Data!$CG:$CG,0)-1,MATCH($E117&amp;"/"&amp;R$1,Data!$1:$1,0)-1)))</f>
        <v/>
      </c>
      <c r="S117" s="252" t="str">
        <f ca="1">IF(ISERROR(OFFSET(Data!$A$1,MATCH($D117,Data!$CG:$CG,0)-1,MATCH($E117&amp;"/"&amp;S$1,Data!$1:$1,0)-1))=TRUE,"",IF(OFFSET(Data!$A$1,MATCH($D117,Data!$CG:$CG,0)-1,MATCH($E117&amp;"/"&amp;S$1,Data!$1:$1,0)-1)=0,"",OFFSET(Data!$A$1,MATCH($D117,Data!$CG:$CG,0)-1,MATCH($E117&amp;"/"&amp;S$1,Data!$1:$1,0)-1)))</f>
        <v/>
      </c>
      <c r="T117" s="252" t="str">
        <f ca="1">IF(ISERROR(OFFSET(Data!$A$1,MATCH($D117,Data!$CG:$CG,0)-1,MATCH($E117&amp;"/"&amp;T$1,Data!$1:$1,0)-1))=TRUE,"",IF(OFFSET(Data!$A$1,MATCH($D117,Data!$CG:$CG,0)-1,MATCH($E117&amp;"/"&amp;T$1,Data!$1:$1,0)-1)=0,"",OFFSET(Data!$A$1,MATCH($D117,Data!$CG:$CG,0)-1,MATCH($E117&amp;"/"&amp;T$1,Data!$1:$1,0)-1)))</f>
        <v/>
      </c>
      <c r="U117" s="252" t="str">
        <f ca="1">IF(ISERROR(OFFSET(Data!$A$1,MATCH($D117,Data!$CG:$CG,0)-1,MATCH($E117&amp;"/"&amp;U$1,Data!$1:$1,0)-1))=TRUE,"",IF(OFFSET(Data!$A$1,MATCH($D117,Data!$CG:$CG,0)-1,MATCH($E117&amp;"/"&amp;U$1,Data!$1:$1,0)-1)=0,"",OFFSET(Data!$A$1,MATCH($D117,Data!$CG:$CG,0)-1,MATCH($E117&amp;"/"&amp;U$1,Data!$1:$1,0)-1)))</f>
        <v/>
      </c>
      <c r="V117" s="252" t="str">
        <f ca="1">IF(ISERROR(OFFSET(Data!$A$1,MATCH($D117,Data!$CG:$CG,0)-1,MATCH($E117&amp;"/"&amp;V$1,Data!$1:$1,0)-1))=TRUE,"",IF(OFFSET(Data!$A$1,MATCH($D117,Data!$CG:$CG,0)-1,MATCH($E117&amp;"/"&amp;V$1,Data!$1:$1,0)-1)=0,"",OFFSET(Data!$A$1,MATCH($D117,Data!$CG:$CG,0)-1,MATCH($E117&amp;"/"&amp;V$1,Data!$1:$1,0)-1)))</f>
        <v/>
      </c>
      <c r="W117" s="269" t="str">
        <f ca="1">IF(ISERROR(OFFSET(Data!$A$1,MATCH($D117,Data!$CG:$CG,0)-1,MATCH($E117&amp;"/"&amp;W$1,Data!$1:$1,0)-1))=TRUE,"",IF(OFFSET(Data!$A$1,MATCH($D117,Data!$CG:$CG,0)-1,MATCH($E117&amp;"/"&amp;W$1,Data!$1:$1,0)-1)=0,"",OFFSET(Data!$A$1,MATCH($D117,Data!$CG:$CG,0)-1,MATCH($E117&amp;"/"&amp;W$1,Data!$1:$1,0)-1)))</f>
        <v/>
      </c>
      <c r="X117" s="252" t="str">
        <f ca="1">IF(ISERROR(OFFSET(Data!$A$1,MATCH($D117,Data!$CG:$CG,0)-1,MATCH($E117&amp;"/"&amp;X$1,Data!$1:$1,0)-1))=TRUE,"",IF(OFFSET(Data!$A$1,MATCH($D117,Data!$CG:$CG,0)-1,MATCH($E117&amp;"/"&amp;X$1,Data!$1:$1,0)-1)=0,"",OFFSET(Data!$A$1,MATCH($D117,Data!$CG:$CG,0)-1,MATCH($E117&amp;"/"&amp;X$1,Data!$1:$1,0)-1)))</f>
        <v/>
      </c>
      <c r="Y117" s="252" t="str">
        <f ca="1">IF(ISERROR(OFFSET(Data!$A$1,MATCH($D117,Data!$CG:$CG,0)-1,MATCH($E117&amp;"/"&amp;Y$1,Data!$1:$1,0)-1))=TRUE,"",IF(OFFSET(Data!$A$1,MATCH($D117,Data!$CG:$CG,0)-1,MATCH($E117&amp;"/"&amp;Y$1,Data!$1:$1,0)-1)=0,"",OFFSET(Data!$A$1,MATCH($D117,Data!$CG:$CG,0)-1,MATCH($E117&amp;"/"&amp;Y$1,Data!$1:$1,0)-1)))</f>
        <v/>
      </c>
      <c r="Z117" s="252" t="str">
        <f ca="1">IF(ISERROR(OFFSET(Data!$A$1,MATCH($D117,Data!$CG:$CG,0)-1,MATCH($E117&amp;"/"&amp;Z$1,Data!$1:$1,0)-1))=TRUE,"",IF(OFFSET(Data!$A$1,MATCH($D117,Data!$CG:$CG,0)-1,MATCH($E117&amp;"/"&amp;Z$1,Data!$1:$1,0)-1)=0,"",OFFSET(Data!$A$1,MATCH($D117,Data!$CG:$CG,0)-1,MATCH($E117&amp;"/"&amp;Z$1,Data!$1:$1,0)-1)))</f>
        <v/>
      </c>
      <c r="AA117" s="252" t="str">
        <f ca="1">IF(ISERROR(OFFSET(Data!$A$1,MATCH($D117,Data!$CG:$CG,0)-1,MATCH($E117&amp;"/"&amp;AA$1,Data!$1:$1,0)-1))=TRUE,"",IF(OFFSET(Data!$A$1,MATCH($D117,Data!$CG:$CG,0)-1,MATCH($E117&amp;"/"&amp;AA$1,Data!$1:$1,0)-1)=0,"",OFFSET(Data!$A$1,MATCH($D117,Data!$CG:$CG,0)-1,MATCH($E117&amp;"/"&amp;AA$1,Data!$1:$1,0)-1)))</f>
        <v/>
      </c>
      <c r="AB117" s="252" t="str">
        <f ca="1">IF(ISERROR(OFFSET(Data!$A$1,MATCH($D117,Data!$CG:$CG,0)-1,MATCH($E117&amp;"/"&amp;AB$1,Data!$1:$1,0)-1))=TRUE,"",IF(OFFSET(Data!$A$1,MATCH($D117,Data!$CG:$CG,0)-1,MATCH($E117&amp;"/"&amp;AB$1,Data!$1:$1,0)-1)=0,"",OFFSET(Data!$A$1,MATCH($D117,Data!$CG:$CG,0)-1,MATCH($E117&amp;"/"&amp;AB$1,Data!$1:$1,0)-1)))</f>
        <v/>
      </c>
      <c r="AC117" s="252" t="str">
        <f ca="1">IF(ISERROR(OFFSET(Data!$A$1,MATCH($D117,Data!$CG:$CG,0)-1,MATCH($E117&amp;"/"&amp;AC$1,Data!$1:$1,0)-1))=TRUE,"",IF(OFFSET(Data!$A$1,MATCH($D117,Data!$CG:$CG,0)-1,MATCH($E117&amp;"/"&amp;AC$1,Data!$1:$1,0)-1)=0,"",OFFSET(Data!$A$1,MATCH($D117,Data!$CG:$CG,0)-1,MATCH($E117&amp;"/"&amp;AC$1,Data!$1:$1,0)-1)))</f>
        <v/>
      </c>
      <c r="AD117" s="252" t="str">
        <f ca="1">IF(ISERROR(OFFSET(Data!$A$1,MATCH($D117,Data!$CG:$CG,0)-1,MATCH($E117&amp;"/"&amp;AD$1,Data!$1:$1,0)-1))=TRUE,"",IF(OFFSET(Data!$A$1,MATCH($D117,Data!$CG:$CG,0)-1,MATCH($E117&amp;"/"&amp;AD$1,Data!$1:$1,0)-1)=0,"",OFFSET(Data!$A$1,MATCH($D117,Data!$CG:$CG,0)-1,MATCH($E117&amp;"/"&amp;AD$1,Data!$1:$1,0)-1)))</f>
        <v/>
      </c>
      <c r="AE117" s="252" t="str">
        <f ca="1">IF(ISERROR(OFFSET(Data!$A$1,MATCH($D117,Data!$CG:$CG,0)-1,MATCH($E117&amp;"/"&amp;AE$1,Data!$1:$1,0)-1))=TRUE,"",IF(OFFSET(Data!$A$1,MATCH($D117,Data!$CG:$CG,0)-1,MATCH($E117&amp;"/"&amp;AE$1,Data!$1:$1,0)-1)=0,"",OFFSET(Data!$A$1,MATCH($D117,Data!$CG:$CG,0)-1,MATCH($E117&amp;"/"&amp;AE$1,Data!$1:$1,0)-1)))</f>
        <v/>
      </c>
      <c r="AF117" s="253" t="str">
        <f ca="1">IF(ISERROR(OFFSET(Data!$A$1,MATCH($D117,Data!$CG:$CG,0)-1,MATCH($E117&amp;"/"&amp;AF$1,Data!$1:$1,0)-1))=TRUE,"",IF(OFFSET(Data!$A$1,MATCH($D117,Data!$CG:$CG,0)-1,MATCH($E117&amp;"/"&amp;AF$1,Data!$1:$1,0)-1)=0,"",OFFSET(Data!$A$1,MATCH($D117,Data!$CG:$CG,0)-1,MATCH($E117&amp;"/"&amp;AF$1,Data!$1:$1,0)-1)))</f>
        <v/>
      </c>
      <c r="AG117" s="188">
        <f t="shared" ca="1" si="5"/>
        <v>0</v>
      </c>
      <c r="AH117" s="208">
        <f ca="1">SUM(AG114:AG117)</f>
        <v>114</v>
      </c>
    </row>
    <row r="118" spans="1:34" ht="15.75" hidden="1" customHeight="1" thickBot="1" x14ac:dyDescent="0.3">
      <c r="A118" s="447"/>
      <c r="B118" s="470"/>
      <c r="C118" s="473"/>
      <c r="D118" s="52" t="str">
        <f>IF(C118&lt;&gt;"",C118,D117)</f>
        <v>Christian Stepanek</v>
      </c>
      <c r="E118" s="53" t="s">
        <v>25</v>
      </c>
      <c r="F118" s="255" t="str">
        <f ca="1">IF(ISERROR(OFFSET(Data!$A$1,MATCH($D118,Data!$CG:$CG,0)-1,MATCH($E118&amp;"/"&amp;F$1,Data!$1:$1,0)-1))=TRUE,"",IF(OFFSET(Data!$A$1,MATCH($D118,Data!$CG:$CG,0)-1,MATCH($E118&amp;"/"&amp;F$1,Data!$1:$1,0)-1)=0,"",OFFSET(Data!$A$1,MATCH($D118,Data!$CG:$CG,0)-1,MATCH($E118&amp;"/"&amp;F$1,Data!$1:$1,0)-1)))</f>
        <v/>
      </c>
      <c r="G118" s="256" t="str">
        <f ca="1">IF(ISERROR(OFFSET(Data!$A$1,MATCH($D118,Data!$CG:$CG,0)-1,MATCH($E118&amp;"/"&amp;G$1,Data!$1:$1,0)-1))=TRUE,"",IF(OFFSET(Data!$A$1,MATCH($D118,Data!$CG:$CG,0)-1,MATCH($E118&amp;"/"&amp;G$1,Data!$1:$1,0)-1)=0,"",OFFSET(Data!$A$1,MATCH($D118,Data!$CG:$CG,0)-1,MATCH($E118&amp;"/"&amp;G$1,Data!$1:$1,0)-1)))</f>
        <v/>
      </c>
      <c r="H118" s="256" t="str">
        <f ca="1">IF(ISERROR(OFFSET(Data!$A$1,MATCH($D118,Data!$CG:$CG,0)-1,MATCH($E118&amp;"/"&amp;H$1,Data!$1:$1,0)-1))=TRUE,"",IF(OFFSET(Data!$A$1,MATCH($D118,Data!$CG:$CG,0)-1,MATCH($E118&amp;"/"&amp;H$1,Data!$1:$1,0)-1)=0,"",OFFSET(Data!$A$1,MATCH($D118,Data!$CG:$CG,0)-1,MATCH($E118&amp;"/"&amp;H$1,Data!$1:$1,0)-1)))</f>
        <v/>
      </c>
      <c r="I118" s="256" t="str">
        <f ca="1">IF(ISERROR(OFFSET(Data!$A$1,MATCH($D118,Data!$CG:$CG,0)-1,MATCH($E118&amp;"/"&amp;I$1,Data!$1:$1,0)-1))=TRUE,"",IF(OFFSET(Data!$A$1,MATCH($D118,Data!$CG:$CG,0)-1,MATCH($E118&amp;"/"&amp;I$1,Data!$1:$1,0)-1)=0,"",OFFSET(Data!$A$1,MATCH($D118,Data!$CG:$CG,0)-1,MATCH($E118&amp;"/"&amp;I$1,Data!$1:$1,0)-1)))</f>
        <v/>
      </c>
      <c r="J118" s="256" t="str">
        <f ca="1">IF(ISERROR(OFFSET(Data!$A$1,MATCH($D118,Data!$CG:$CG,0)-1,MATCH($E118&amp;"/"&amp;J$1,Data!$1:$1,0)-1))=TRUE,"",IF(OFFSET(Data!$A$1,MATCH($D118,Data!$CG:$CG,0)-1,MATCH($E118&amp;"/"&amp;J$1,Data!$1:$1,0)-1)=0,"",OFFSET(Data!$A$1,MATCH($D118,Data!$CG:$CG,0)-1,MATCH($E118&amp;"/"&amp;J$1,Data!$1:$1,0)-1)))</f>
        <v/>
      </c>
      <c r="K118" s="256" t="str">
        <f ca="1">IF(ISERROR(OFFSET(Data!$A$1,MATCH($D118,Data!$CG:$CG,0)-1,MATCH($E118&amp;"/"&amp;K$1,Data!$1:$1,0)-1))=TRUE,"",IF(OFFSET(Data!$A$1,MATCH($D118,Data!$CG:$CG,0)-1,MATCH($E118&amp;"/"&amp;K$1,Data!$1:$1,0)-1)=0,"",OFFSET(Data!$A$1,MATCH($D118,Data!$CG:$CG,0)-1,MATCH($E118&amp;"/"&amp;K$1,Data!$1:$1,0)-1)))</f>
        <v/>
      </c>
      <c r="L118" s="256" t="str">
        <f ca="1">IF(ISERROR(OFFSET(Data!$A$1,MATCH($D118,Data!$CG:$CG,0)-1,MATCH($E118&amp;"/"&amp;L$1,Data!$1:$1,0)-1))=TRUE,"",IF(OFFSET(Data!$A$1,MATCH($D118,Data!$CG:$CG,0)-1,MATCH($E118&amp;"/"&amp;L$1,Data!$1:$1,0)-1)=0,"",OFFSET(Data!$A$1,MATCH($D118,Data!$CG:$CG,0)-1,MATCH($E118&amp;"/"&amp;L$1,Data!$1:$1,0)-1)))</f>
        <v/>
      </c>
      <c r="M118" s="256" t="str">
        <f ca="1">IF(ISERROR(OFFSET(Data!$A$1,MATCH($D118,Data!$CG:$CG,0)-1,MATCH($E118&amp;"/"&amp;M$1,Data!$1:$1,0)-1))=TRUE,"",IF(OFFSET(Data!$A$1,MATCH($D118,Data!$CG:$CG,0)-1,MATCH($E118&amp;"/"&amp;M$1,Data!$1:$1,0)-1)=0,"",OFFSET(Data!$A$1,MATCH($D118,Data!$CG:$CG,0)-1,MATCH($E118&amp;"/"&amp;M$1,Data!$1:$1,0)-1)))</f>
        <v/>
      </c>
      <c r="N118" s="256" t="str">
        <f ca="1">IF(ISERROR(OFFSET(Data!$A$1,MATCH($D118,Data!$CG:$CG,0)-1,MATCH($E118&amp;"/"&amp;N$1,Data!$1:$1,0)-1))=TRUE,"",IF(OFFSET(Data!$A$1,MATCH($D118,Data!$CG:$CG,0)-1,MATCH($E118&amp;"/"&amp;N$1,Data!$1:$1,0)-1)=0,"",OFFSET(Data!$A$1,MATCH($D118,Data!$CG:$CG,0)-1,MATCH($E118&amp;"/"&amp;N$1,Data!$1:$1,0)-1)))</f>
        <v/>
      </c>
      <c r="O118" s="256" t="str">
        <f ca="1">IF(ISERROR(OFFSET(Data!$A$1,MATCH($D118,Data!$CG:$CG,0)-1,MATCH($E118&amp;"/"&amp;O$1,Data!$1:$1,0)-1))=TRUE,"",IF(OFFSET(Data!$A$1,MATCH($D118,Data!$CG:$CG,0)-1,MATCH($E118&amp;"/"&amp;O$1,Data!$1:$1,0)-1)=0,"",OFFSET(Data!$A$1,MATCH($D118,Data!$CG:$CG,0)-1,MATCH($E118&amp;"/"&amp;O$1,Data!$1:$1,0)-1)))</f>
        <v/>
      </c>
      <c r="P118" s="256" t="str">
        <f ca="1">IF(ISERROR(OFFSET(Data!$A$1,MATCH($D118,Data!$CG:$CG,0)-1,MATCH($E118&amp;"/"&amp;P$1,Data!$1:$1,0)-1))=TRUE,"",IF(OFFSET(Data!$A$1,MATCH($D118,Data!$CG:$CG,0)-1,MATCH($E118&amp;"/"&amp;P$1,Data!$1:$1,0)-1)=0,"",OFFSET(Data!$A$1,MATCH($D118,Data!$CG:$CG,0)-1,MATCH($E118&amp;"/"&amp;P$1,Data!$1:$1,0)-1)))</f>
        <v/>
      </c>
      <c r="Q118" s="256" t="str">
        <f ca="1">IF(ISERROR(OFFSET(Data!$A$1,MATCH($D118,Data!$CG:$CG,0)-1,MATCH($E118&amp;"/"&amp;Q$1,Data!$1:$1,0)-1))=TRUE,"",IF(OFFSET(Data!$A$1,MATCH($D118,Data!$CG:$CG,0)-1,MATCH($E118&amp;"/"&amp;Q$1,Data!$1:$1,0)-1)=0,"",OFFSET(Data!$A$1,MATCH($D118,Data!$CG:$CG,0)-1,MATCH($E118&amp;"/"&amp;Q$1,Data!$1:$1,0)-1)))</f>
        <v/>
      </c>
      <c r="R118" s="256" t="str">
        <f ca="1">IF(ISERROR(OFFSET(Data!$A$1,MATCH($D118,Data!$CG:$CG,0)-1,MATCH($E118&amp;"/"&amp;R$1,Data!$1:$1,0)-1))=TRUE,"",IF(OFFSET(Data!$A$1,MATCH($D118,Data!$CG:$CG,0)-1,MATCH($E118&amp;"/"&amp;R$1,Data!$1:$1,0)-1)=0,"",OFFSET(Data!$A$1,MATCH($D118,Data!$CG:$CG,0)-1,MATCH($E118&amp;"/"&amp;R$1,Data!$1:$1,0)-1)))</f>
        <v/>
      </c>
      <c r="S118" s="256" t="str">
        <f ca="1">IF(ISERROR(OFFSET(Data!$A$1,MATCH($D118,Data!$CG:$CG,0)-1,MATCH($E118&amp;"/"&amp;S$1,Data!$1:$1,0)-1))=TRUE,"",IF(OFFSET(Data!$A$1,MATCH($D118,Data!$CG:$CG,0)-1,MATCH($E118&amp;"/"&amp;S$1,Data!$1:$1,0)-1)=0,"",OFFSET(Data!$A$1,MATCH($D118,Data!$CG:$CG,0)-1,MATCH($E118&amp;"/"&amp;S$1,Data!$1:$1,0)-1)))</f>
        <v/>
      </c>
      <c r="T118" s="256" t="str">
        <f ca="1">IF(ISERROR(OFFSET(Data!$A$1,MATCH($D118,Data!$CG:$CG,0)-1,MATCH($E118&amp;"/"&amp;T$1,Data!$1:$1,0)-1))=TRUE,"",IF(OFFSET(Data!$A$1,MATCH($D118,Data!$CG:$CG,0)-1,MATCH($E118&amp;"/"&amp;T$1,Data!$1:$1,0)-1)=0,"",OFFSET(Data!$A$1,MATCH($D118,Data!$CG:$CG,0)-1,MATCH($E118&amp;"/"&amp;T$1,Data!$1:$1,0)-1)))</f>
        <v/>
      </c>
      <c r="U118" s="256" t="str">
        <f ca="1">IF(ISERROR(OFFSET(Data!$A$1,MATCH($D118,Data!$CG:$CG,0)-1,MATCH($E118&amp;"/"&amp;U$1,Data!$1:$1,0)-1))=TRUE,"",IF(OFFSET(Data!$A$1,MATCH($D118,Data!$CG:$CG,0)-1,MATCH($E118&amp;"/"&amp;U$1,Data!$1:$1,0)-1)=0,"",OFFSET(Data!$A$1,MATCH($D118,Data!$CG:$CG,0)-1,MATCH($E118&amp;"/"&amp;U$1,Data!$1:$1,0)-1)))</f>
        <v/>
      </c>
      <c r="V118" s="256" t="str">
        <f ca="1">IF(ISERROR(OFFSET(Data!$A$1,MATCH($D118,Data!$CG:$CG,0)-1,MATCH($E118&amp;"/"&amp;V$1,Data!$1:$1,0)-1))=TRUE,"",IF(OFFSET(Data!$A$1,MATCH($D118,Data!$CG:$CG,0)-1,MATCH($E118&amp;"/"&amp;V$1,Data!$1:$1,0)-1)=0,"",OFFSET(Data!$A$1,MATCH($D118,Data!$CG:$CG,0)-1,MATCH($E118&amp;"/"&amp;V$1,Data!$1:$1,0)-1)))</f>
        <v/>
      </c>
      <c r="W118" s="257" t="str">
        <f ca="1">IF(ISERROR(OFFSET(Data!$A$1,MATCH($D118,Data!$CG:$CG,0)-1,MATCH($E118&amp;"/"&amp;W$1,Data!$1:$1,0)-1))=TRUE,"",IF(OFFSET(Data!$A$1,MATCH($D118,Data!$CG:$CG,0)-1,MATCH($E118&amp;"/"&amp;W$1,Data!$1:$1,0)-1)=0,"",OFFSET(Data!$A$1,MATCH($D118,Data!$CG:$CG,0)-1,MATCH($E118&amp;"/"&amp;W$1,Data!$1:$1,0)-1)))</f>
        <v/>
      </c>
      <c r="X118" s="256" t="str">
        <f ca="1">IF(ISERROR(OFFSET(Data!$A$1,MATCH($D118,Data!$CG:$CG,0)-1,MATCH($E118&amp;"/"&amp;X$1,Data!$1:$1,0)-1))=TRUE,"",IF(OFFSET(Data!$A$1,MATCH($D118,Data!$CG:$CG,0)-1,MATCH($E118&amp;"/"&amp;X$1,Data!$1:$1,0)-1)=0,"",OFFSET(Data!$A$1,MATCH($D118,Data!$CG:$CG,0)-1,MATCH($E118&amp;"/"&amp;X$1,Data!$1:$1,0)-1)))</f>
        <v/>
      </c>
      <c r="Y118" s="256" t="str">
        <f ca="1">IF(ISERROR(OFFSET(Data!$A$1,MATCH($D118,Data!$CG:$CG,0)-1,MATCH($E118&amp;"/"&amp;Y$1,Data!$1:$1,0)-1))=TRUE,"",IF(OFFSET(Data!$A$1,MATCH($D118,Data!$CG:$CG,0)-1,MATCH($E118&amp;"/"&amp;Y$1,Data!$1:$1,0)-1)=0,"",OFFSET(Data!$A$1,MATCH($D118,Data!$CG:$CG,0)-1,MATCH($E118&amp;"/"&amp;Y$1,Data!$1:$1,0)-1)))</f>
        <v/>
      </c>
      <c r="Z118" s="256" t="str">
        <f ca="1">IF(ISERROR(OFFSET(Data!$A$1,MATCH($D118,Data!$CG:$CG,0)-1,MATCH($E118&amp;"/"&amp;Z$1,Data!$1:$1,0)-1))=TRUE,"",IF(OFFSET(Data!$A$1,MATCH($D118,Data!$CG:$CG,0)-1,MATCH($E118&amp;"/"&amp;Z$1,Data!$1:$1,0)-1)=0,"",OFFSET(Data!$A$1,MATCH($D118,Data!$CG:$CG,0)-1,MATCH($E118&amp;"/"&amp;Z$1,Data!$1:$1,0)-1)))</f>
        <v/>
      </c>
      <c r="AA118" s="256" t="str">
        <f ca="1">IF(ISERROR(OFFSET(Data!$A$1,MATCH($D118,Data!$CG:$CG,0)-1,MATCH($E118&amp;"/"&amp;AA$1,Data!$1:$1,0)-1))=TRUE,"",IF(OFFSET(Data!$A$1,MATCH($D118,Data!$CG:$CG,0)-1,MATCH($E118&amp;"/"&amp;AA$1,Data!$1:$1,0)-1)=0,"",OFFSET(Data!$A$1,MATCH($D118,Data!$CG:$CG,0)-1,MATCH($E118&amp;"/"&amp;AA$1,Data!$1:$1,0)-1)))</f>
        <v/>
      </c>
      <c r="AB118" s="256" t="str">
        <f ca="1">IF(ISERROR(OFFSET(Data!$A$1,MATCH($D118,Data!$CG:$CG,0)-1,MATCH($E118&amp;"/"&amp;AB$1,Data!$1:$1,0)-1))=TRUE,"",IF(OFFSET(Data!$A$1,MATCH($D118,Data!$CG:$CG,0)-1,MATCH($E118&amp;"/"&amp;AB$1,Data!$1:$1,0)-1)=0,"",OFFSET(Data!$A$1,MATCH($D118,Data!$CG:$CG,0)-1,MATCH($E118&amp;"/"&amp;AB$1,Data!$1:$1,0)-1)))</f>
        <v/>
      </c>
      <c r="AC118" s="256" t="str">
        <f ca="1">IF(ISERROR(OFFSET(Data!$A$1,MATCH($D118,Data!$CG:$CG,0)-1,MATCH($E118&amp;"/"&amp;AC$1,Data!$1:$1,0)-1))=TRUE,"",IF(OFFSET(Data!$A$1,MATCH($D118,Data!$CG:$CG,0)-1,MATCH($E118&amp;"/"&amp;AC$1,Data!$1:$1,0)-1)=0,"",OFFSET(Data!$A$1,MATCH($D118,Data!$CG:$CG,0)-1,MATCH($E118&amp;"/"&amp;AC$1,Data!$1:$1,0)-1)))</f>
        <v/>
      </c>
      <c r="AD118" s="256" t="str">
        <f ca="1">IF(ISERROR(OFFSET(Data!$A$1,MATCH($D118,Data!$CG:$CG,0)-1,MATCH($E118&amp;"/"&amp;AD$1,Data!$1:$1,0)-1))=TRUE,"",IF(OFFSET(Data!$A$1,MATCH($D118,Data!$CG:$CG,0)-1,MATCH($E118&amp;"/"&amp;AD$1,Data!$1:$1,0)-1)=0,"",OFFSET(Data!$A$1,MATCH($D118,Data!$CG:$CG,0)-1,MATCH($E118&amp;"/"&amp;AD$1,Data!$1:$1,0)-1)))</f>
        <v/>
      </c>
      <c r="AE118" s="256" t="str">
        <f ca="1">IF(ISERROR(OFFSET(Data!$A$1,MATCH($D118,Data!$CG:$CG,0)-1,MATCH($E118&amp;"/"&amp;AE$1,Data!$1:$1,0)-1))=TRUE,"",IF(OFFSET(Data!$A$1,MATCH($D118,Data!$CG:$CG,0)-1,MATCH($E118&amp;"/"&amp;AE$1,Data!$1:$1,0)-1)=0,"",OFFSET(Data!$A$1,MATCH($D118,Data!$CG:$CG,0)-1,MATCH($E118&amp;"/"&amp;AE$1,Data!$1:$1,0)-1)))</f>
        <v/>
      </c>
      <c r="AF118" s="258" t="str">
        <f ca="1">IF(ISERROR(OFFSET(Data!$A$1,MATCH($D118,Data!$CG:$CG,0)-1,MATCH($E118&amp;"/"&amp;AF$1,Data!$1:$1,0)-1))=TRUE,"",IF(OFFSET(Data!$A$1,MATCH($D118,Data!$CG:$CG,0)-1,MATCH($E118&amp;"/"&amp;AF$1,Data!$1:$1,0)-1)=0,"",OFFSET(Data!$A$1,MATCH($D118,Data!$CG:$CG,0)-1,MATCH($E118&amp;"/"&amp;AF$1,Data!$1:$1,0)-1)))</f>
        <v/>
      </c>
      <c r="AG118" s="197">
        <f t="shared" ca="1" si="5"/>
        <v>0</v>
      </c>
      <c r="AH118" s="209">
        <f ca="1">SUM(AG114:AG118)</f>
        <v>114</v>
      </c>
    </row>
    <row r="119" spans="1:34" ht="15" customHeight="1" x14ac:dyDescent="0.25">
      <c r="A119" s="445">
        <v>23</v>
      </c>
      <c r="B119" s="468">
        <f>INDEX(Data!CI:CI,MATCH("M"&amp;A119,Data!A:A,0))</f>
        <v>23</v>
      </c>
      <c r="C119" s="471" t="str">
        <f>INDEX(Data!CG:CG,MATCH("M"&amp;A119,Data!A:A,0))</f>
        <v>Manuel Schrenk</v>
      </c>
      <c r="D119" s="48" t="str">
        <f>IF(C119&lt;&gt;"",C119,#REF!)</f>
        <v>Manuel Schrenk</v>
      </c>
      <c r="E119" s="49" t="s">
        <v>21</v>
      </c>
      <c r="F119" s="268">
        <f ca="1">IF(ISERROR(OFFSET(Data!$A$1,MATCH($D119,Data!$CG:$CG,0)-1,MATCH($E119&amp;"/"&amp;F$1,Data!$1:$1,0)-1))=TRUE,"",IF(OFFSET(Data!$A$1,MATCH($D119,Data!$CG:$CG,0)-1,MATCH($E119&amp;"/"&amp;F$1,Data!$1:$1,0)-1)=0,"",OFFSET(Data!$A$1,MATCH($D119,Data!$CG:$CG,0)-1,MATCH($E119&amp;"/"&amp;F$1,Data!$1:$1,0)-1)))</f>
        <v>4</v>
      </c>
      <c r="G119" s="260">
        <f ca="1">IF(ISERROR(OFFSET(Data!$A$1,MATCH($D119,Data!$CG:$CG,0)-1,MATCH($E119&amp;"/"&amp;G$1,Data!$1:$1,0)-1))=TRUE,"",IF(OFFSET(Data!$A$1,MATCH($D119,Data!$CG:$CG,0)-1,MATCH($E119&amp;"/"&amp;G$1,Data!$1:$1,0)-1)=0,"",OFFSET(Data!$A$1,MATCH($D119,Data!$CG:$CG,0)-1,MATCH($E119&amp;"/"&amp;G$1,Data!$1:$1,0)-1)))</f>
        <v>4</v>
      </c>
      <c r="H119" s="263">
        <f ca="1">IF(ISERROR(OFFSET(Data!$A$1,MATCH($D119,Data!$CG:$CG,0)-1,MATCH($E119&amp;"/"&amp;H$1,Data!$1:$1,0)-1))=TRUE,"",IF(OFFSET(Data!$A$1,MATCH($D119,Data!$CG:$CG,0)-1,MATCH($E119&amp;"/"&amp;H$1,Data!$1:$1,0)-1)=0,"",OFFSET(Data!$A$1,MATCH($D119,Data!$CG:$CG,0)-1,MATCH($E119&amp;"/"&amp;H$1,Data!$1:$1,0)-1)))</f>
        <v>6</v>
      </c>
      <c r="I119" s="246">
        <f ca="1">IF(ISERROR(OFFSET(Data!$A$1,MATCH($D119,Data!$CG:$CG,0)-1,MATCH($E119&amp;"/"&amp;I$1,Data!$1:$1,0)-1))=TRUE,"",IF(OFFSET(Data!$A$1,MATCH($D119,Data!$CG:$CG,0)-1,MATCH($E119&amp;"/"&amp;I$1,Data!$1:$1,0)-1)=0,"",OFFSET(Data!$A$1,MATCH($D119,Data!$CG:$CG,0)-1,MATCH($E119&amp;"/"&amp;I$1,Data!$1:$1,0)-1)))</f>
        <v>3</v>
      </c>
      <c r="J119" s="263">
        <f ca="1">IF(ISERROR(OFFSET(Data!$A$1,MATCH($D119,Data!$CG:$CG,0)-1,MATCH($E119&amp;"/"&amp;J$1,Data!$1:$1,0)-1))=TRUE,"",IF(OFFSET(Data!$A$1,MATCH($D119,Data!$CG:$CG,0)-1,MATCH($E119&amp;"/"&amp;J$1,Data!$1:$1,0)-1)=0,"",OFFSET(Data!$A$1,MATCH($D119,Data!$CG:$CG,0)-1,MATCH($E119&amp;"/"&amp;J$1,Data!$1:$1,0)-1)))</f>
        <v>5</v>
      </c>
      <c r="K119" s="263">
        <f ca="1">IF(ISERROR(OFFSET(Data!$A$1,MATCH($D119,Data!$CG:$CG,0)-1,MATCH($E119&amp;"/"&amp;K$1,Data!$1:$1,0)-1))=TRUE,"",IF(OFFSET(Data!$A$1,MATCH($D119,Data!$CG:$CG,0)-1,MATCH($E119&amp;"/"&amp;K$1,Data!$1:$1,0)-1)=0,"",OFFSET(Data!$A$1,MATCH($D119,Data!$CG:$CG,0)-1,MATCH($E119&amp;"/"&amp;K$1,Data!$1:$1,0)-1)))</f>
        <v>6</v>
      </c>
      <c r="L119" s="260">
        <f ca="1">IF(ISERROR(OFFSET(Data!$A$1,MATCH($D119,Data!$CG:$CG,0)-1,MATCH($E119&amp;"/"&amp;L$1,Data!$1:$1,0)-1))=TRUE,"",IF(OFFSET(Data!$A$1,MATCH($D119,Data!$CG:$CG,0)-1,MATCH($E119&amp;"/"&amp;L$1,Data!$1:$1,0)-1)=0,"",OFFSET(Data!$A$1,MATCH($D119,Data!$CG:$CG,0)-1,MATCH($E119&amp;"/"&amp;L$1,Data!$1:$1,0)-1)))</f>
        <v>4</v>
      </c>
      <c r="M119" s="260">
        <f ca="1">IF(ISERROR(OFFSET(Data!$A$1,MATCH($D119,Data!$CG:$CG,0)-1,MATCH($E119&amp;"/"&amp;M$1,Data!$1:$1,0)-1))=TRUE,"",IF(OFFSET(Data!$A$1,MATCH($D119,Data!$CG:$CG,0)-1,MATCH($E119&amp;"/"&amp;M$1,Data!$1:$1,0)-1)=0,"",OFFSET(Data!$A$1,MATCH($D119,Data!$CG:$CG,0)-1,MATCH($E119&amp;"/"&amp;M$1,Data!$1:$1,0)-1)))</f>
        <v>4</v>
      </c>
      <c r="N119" s="246">
        <f ca="1">IF(ISERROR(OFFSET(Data!$A$1,MATCH($D119,Data!$CG:$CG,0)-1,MATCH($E119&amp;"/"&amp;N$1,Data!$1:$1,0)-1))=TRUE,"",IF(OFFSET(Data!$A$1,MATCH($D119,Data!$CG:$CG,0)-1,MATCH($E119&amp;"/"&amp;N$1,Data!$1:$1,0)-1)=0,"",OFFSET(Data!$A$1,MATCH($D119,Data!$CG:$CG,0)-1,MATCH($E119&amp;"/"&amp;N$1,Data!$1:$1,0)-1)))</f>
        <v>4</v>
      </c>
      <c r="O119" s="263">
        <f ca="1">IF(ISERROR(OFFSET(Data!$A$1,MATCH($D119,Data!$CG:$CG,0)-1,MATCH($E119&amp;"/"&amp;O$1,Data!$1:$1,0)-1))=TRUE,"",IF(OFFSET(Data!$A$1,MATCH($D119,Data!$CG:$CG,0)-1,MATCH($E119&amp;"/"&amp;O$1,Data!$1:$1,0)-1)=0,"",OFFSET(Data!$A$1,MATCH($D119,Data!$CG:$CG,0)-1,MATCH($E119&amp;"/"&amp;O$1,Data!$1:$1,0)-1)))</f>
        <v>5</v>
      </c>
      <c r="P119" s="260">
        <f ca="1">IF(ISERROR(OFFSET(Data!$A$1,MATCH($D119,Data!$CG:$CG,0)-1,MATCH($E119&amp;"/"&amp;P$1,Data!$1:$1,0)-1))=TRUE,"",IF(OFFSET(Data!$A$1,MATCH($D119,Data!$CG:$CG,0)-1,MATCH($E119&amp;"/"&amp;P$1,Data!$1:$1,0)-1)=0,"",OFFSET(Data!$A$1,MATCH($D119,Data!$CG:$CG,0)-1,MATCH($E119&amp;"/"&amp;P$1,Data!$1:$1,0)-1)))</f>
        <v>4</v>
      </c>
      <c r="Q119" s="263">
        <f ca="1">IF(ISERROR(OFFSET(Data!$A$1,MATCH($D119,Data!$CG:$CG,0)-1,MATCH($E119&amp;"/"&amp;Q$1,Data!$1:$1,0)-1))=TRUE,"",IF(OFFSET(Data!$A$1,MATCH($D119,Data!$CG:$CG,0)-1,MATCH($E119&amp;"/"&amp;Q$1,Data!$1:$1,0)-1)=0,"",OFFSET(Data!$A$1,MATCH($D119,Data!$CG:$CG,0)-1,MATCH($E119&amp;"/"&amp;Q$1,Data!$1:$1,0)-1)))</f>
        <v>5</v>
      </c>
      <c r="R119" s="260">
        <f ca="1">IF(ISERROR(OFFSET(Data!$A$1,MATCH($D119,Data!$CG:$CG,0)-1,MATCH($E119&amp;"/"&amp;R$1,Data!$1:$1,0)-1))=TRUE,"",IF(OFFSET(Data!$A$1,MATCH($D119,Data!$CG:$CG,0)-1,MATCH($E119&amp;"/"&amp;R$1,Data!$1:$1,0)-1)=0,"",OFFSET(Data!$A$1,MATCH($D119,Data!$CG:$CG,0)-1,MATCH($E119&amp;"/"&amp;R$1,Data!$1:$1,0)-1)))</f>
        <v>5</v>
      </c>
      <c r="S119" s="250" t="str">
        <f ca="1">IF(ISERROR(OFFSET(Data!$A$1,MATCH($D119,Data!$CG:$CG,0)-1,MATCH($E119&amp;"/"&amp;S$1,Data!$1:$1,0)-1))=TRUE,"",IF(OFFSET(Data!$A$1,MATCH($D119,Data!$CG:$CG,0)-1,MATCH($E119&amp;"/"&amp;S$1,Data!$1:$1,0)-1)=0,"",OFFSET(Data!$A$1,MATCH($D119,Data!$CG:$CG,0)-1,MATCH($E119&amp;"/"&amp;S$1,Data!$1:$1,0)-1)))</f>
        <v/>
      </c>
      <c r="T119" s="250" t="str">
        <f ca="1">IF(ISERROR(OFFSET(Data!$A$1,MATCH($D119,Data!$CG:$CG,0)-1,MATCH($E119&amp;"/"&amp;T$1,Data!$1:$1,0)-1))=TRUE,"",IF(OFFSET(Data!$A$1,MATCH($D119,Data!$CG:$CG,0)-1,MATCH($E119&amp;"/"&amp;T$1,Data!$1:$1,0)-1)=0,"",OFFSET(Data!$A$1,MATCH($D119,Data!$CG:$CG,0)-1,MATCH($E119&amp;"/"&amp;T$1,Data!$1:$1,0)-1)))</f>
        <v/>
      </c>
      <c r="U119" s="250" t="str">
        <f ca="1">IF(ISERROR(OFFSET(Data!$A$1,MATCH($D119,Data!$CG:$CG,0)-1,MATCH($E119&amp;"/"&amp;U$1,Data!$1:$1,0)-1))=TRUE,"",IF(OFFSET(Data!$A$1,MATCH($D119,Data!$CG:$CG,0)-1,MATCH($E119&amp;"/"&amp;U$1,Data!$1:$1,0)-1)=0,"",OFFSET(Data!$A$1,MATCH($D119,Data!$CG:$CG,0)-1,MATCH($E119&amp;"/"&amp;U$1,Data!$1:$1,0)-1)))</f>
        <v/>
      </c>
      <c r="V119" s="250" t="str">
        <f ca="1">IF(ISERROR(OFFSET(Data!$A$1,MATCH($D119,Data!$CG:$CG,0)-1,MATCH($E119&amp;"/"&amp;V$1,Data!$1:$1,0)-1))=TRUE,"",IF(OFFSET(Data!$A$1,MATCH($D119,Data!$CG:$CG,0)-1,MATCH($E119&amp;"/"&amp;V$1,Data!$1:$1,0)-1)=0,"",OFFSET(Data!$A$1,MATCH($D119,Data!$CG:$CG,0)-1,MATCH($E119&amp;"/"&amp;V$1,Data!$1:$1,0)-1)))</f>
        <v/>
      </c>
      <c r="W119" s="272" t="str">
        <f ca="1">IF(ISERROR(OFFSET(Data!$A$1,MATCH($D119,Data!$CG:$CG,0)-1,MATCH($E119&amp;"/"&amp;W$1,Data!$1:$1,0)-1))=TRUE,"",IF(OFFSET(Data!$A$1,MATCH($D119,Data!$CG:$CG,0)-1,MATCH($E119&amp;"/"&amp;W$1,Data!$1:$1,0)-1)=0,"",OFFSET(Data!$A$1,MATCH($D119,Data!$CG:$CG,0)-1,MATCH($E119&amp;"/"&amp;W$1,Data!$1:$1,0)-1)))</f>
        <v/>
      </c>
      <c r="X119" s="250" t="str">
        <f ca="1">IF(ISERROR(OFFSET(Data!$A$1,MATCH($D119,Data!$CG:$CG,0)-1,MATCH($E119&amp;"/"&amp;X$1,Data!$1:$1,0)-1))=TRUE,"",IF(OFFSET(Data!$A$1,MATCH($D119,Data!$CG:$CG,0)-1,MATCH($E119&amp;"/"&amp;X$1,Data!$1:$1,0)-1)=0,"",OFFSET(Data!$A$1,MATCH($D119,Data!$CG:$CG,0)-1,MATCH($E119&amp;"/"&amp;X$1,Data!$1:$1,0)-1)))</f>
        <v/>
      </c>
      <c r="Y119" s="250" t="str">
        <f ca="1">IF(ISERROR(OFFSET(Data!$A$1,MATCH($D119,Data!$CG:$CG,0)-1,MATCH($E119&amp;"/"&amp;Y$1,Data!$1:$1,0)-1))=TRUE,"",IF(OFFSET(Data!$A$1,MATCH($D119,Data!$CG:$CG,0)-1,MATCH($E119&amp;"/"&amp;Y$1,Data!$1:$1,0)-1)=0,"",OFFSET(Data!$A$1,MATCH($D119,Data!$CG:$CG,0)-1,MATCH($E119&amp;"/"&amp;Y$1,Data!$1:$1,0)-1)))</f>
        <v/>
      </c>
      <c r="Z119" s="250" t="str">
        <f ca="1">IF(ISERROR(OFFSET(Data!$A$1,MATCH($D119,Data!$CG:$CG,0)-1,MATCH($E119&amp;"/"&amp;Z$1,Data!$1:$1,0)-1))=TRUE,"",IF(OFFSET(Data!$A$1,MATCH($D119,Data!$CG:$CG,0)-1,MATCH($E119&amp;"/"&amp;Z$1,Data!$1:$1,0)-1)=0,"",OFFSET(Data!$A$1,MATCH($D119,Data!$CG:$CG,0)-1,MATCH($E119&amp;"/"&amp;Z$1,Data!$1:$1,0)-1)))</f>
        <v/>
      </c>
      <c r="AA119" s="250" t="str">
        <f ca="1">IF(ISERROR(OFFSET(Data!$A$1,MATCH($D119,Data!$CG:$CG,0)-1,MATCH($E119&amp;"/"&amp;AA$1,Data!$1:$1,0)-1))=TRUE,"",IF(OFFSET(Data!$A$1,MATCH($D119,Data!$CG:$CG,0)-1,MATCH($E119&amp;"/"&amp;AA$1,Data!$1:$1,0)-1)=0,"",OFFSET(Data!$A$1,MATCH($D119,Data!$CG:$CG,0)-1,MATCH($E119&amp;"/"&amp;AA$1,Data!$1:$1,0)-1)))</f>
        <v/>
      </c>
      <c r="AB119" s="250" t="str">
        <f ca="1">IF(ISERROR(OFFSET(Data!$A$1,MATCH($D119,Data!$CG:$CG,0)-1,MATCH($E119&amp;"/"&amp;AB$1,Data!$1:$1,0)-1))=TRUE,"",IF(OFFSET(Data!$A$1,MATCH($D119,Data!$CG:$CG,0)-1,MATCH($E119&amp;"/"&amp;AB$1,Data!$1:$1,0)-1)=0,"",OFFSET(Data!$A$1,MATCH($D119,Data!$CG:$CG,0)-1,MATCH($E119&amp;"/"&amp;AB$1,Data!$1:$1,0)-1)))</f>
        <v/>
      </c>
      <c r="AC119" s="250" t="str">
        <f ca="1">IF(ISERROR(OFFSET(Data!$A$1,MATCH($D119,Data!$CG:$CG,0)-1,MATCH($E119&amp;"/"&amp;AC$1,Data!$1:$1,0)-1))=TRUE,"",IF(OFFSET(Data!$A$1,MATCH($D119,Data!$CG:$CG,0)-1,MATCH($E119&amp;"/"&amp;AC$1,Data!$1:$1,0)-1)=0,"",OFFSET(Data!$A$1,MATCH($D119,Data!$CG:$CG,0)-1,MATCH($E119&amp;"/"&amp;AC$1,Data!$1:$1,0)-1)))</f>
        <v/>
      </c>
      <c r="AD119" s="250" t="str">
        <f ca="1">IF(ISERROR(OFFSET(Data!$A$1,MATCH($D119,Data!$CG:$CG,0)-1,MATCH($E119&amp;"/"&amp;AD$1,Data!$1:$1,0)-1))=TRUE,"",IF(OFFSET(Data!$A$1,MATCH($D119,Data!$CG:$CG,0)-1,MATCH($E119&amp;"/"&amp;AD$1,Data!$1:$1,0)-1)=0,"",OFFSET(Data!$A$1,MATCH($D119,Data!$CG:$CG,0)-1,MATCH($E119&amp;"/"&amp;AD$1,Data!$1:$1,0)-1)))</f>
        <v/>
      </c>
      <c r="AE119" s="250" t="str">
        <f ca="1">IF(ISERROR(OFFSET(Data!$A$1,MATCH($D119,Data!$CG:$CG,0)-1,MATCH($E119&amp;"/"&amp;AE$1,Data!$1:$1,0)-1))=TRUE,"",IF(OFFSET(Data!$A$1,MATCH($D119,Data!$CG:$CG,0)-1,MATCH($E119&amp;"/"&amp;AE$1,Data!$1:$1,0)-1)=0,"",OFFSET(Data!$A$1,MATCH($D119,Data!$CG:$CG,0)-1,MATCH($E119&amp;"/"&amp;AE$1,Data!$1:$1,0)-1)))</f>
        <v/>
      </c>
      <c r="AF119" s="251" t="str">
        <f ca="1">IF(ISERROR(OFFSET(Data!$A$1,MATCH($D119,Data!$CG:$CG,0)-1,MATCH($E119&amp;"/"&amp;AF$1,Data!$1:$1,0)-1))=TRUE,"",IF(OFFSET(Data!$A$1,MATCH($D119,Data!$CG:$CG,0)-1,MATCH($E119&amp;"/"&amp;AF$1,Data!$1:$1,0)-1)=0,"",OFFSET(Data!$A$1,MATCH($D119,Data!$CG:$CG,0)-1,MATCH($E119&amp;"/"&amp;AF$1,Data!$1:$1,0)-1)))</f>
        <v/>
      </c>
      <c r="AG119" s="206">
        <f t="shared" ca="1" si="5"/>
        <v>59</v>
      </c>
      <c r="AH119" s="207">
        <f ca="1">AG119</f>
        <v>59</v>
      </c>
    </row>
    <row r="120" spans="1:34" ht="15" customHeight="1" thickBot="1" x14ac:dyDescent="0.3">
      <c r="A120" s="446"/>
      <c r="B120" s="469"/>
      <c r="C120" s="472"/>
      <c r="D120" s="50" t="str">
        <f>IF(C120&lt;&gt;"",C120,D119)</f>
        <v>Manuel Schrenk</v>
      </c>
      <c r="E120" s="51" t="s">
        <v>22</v>
      </c>
      <c r="F120" s="267">
        <f ca="1">IF(ISERROR(OFFSET(Data!$A$1,MATCH($D120,Data!$CG:$CG,0)-1,MATCH($E120&amp;"/"&amp;F$1,Data!$1:$1,0)-1))=TRUE,"",IF(OFFSET(Data!$A$1,MATCH($D120,Data!$CG:$CG,0)-1,MATCH($E120&amp;"/"&amp;F$1,Data!$1:$1,0)-1)=0,"",OFFSET(Data!$A$1,MATCH($D120,Data!$CG:$CG,0)-1,MATCH($E120&amp;"/"&amp;F$1,Data!$1:$1,0)-1)))</f>
        <v>4</v>
      </c>
      <c r="G120" s="261">
        <f ca="1">IF(ISERROR(OFFSET(Data!$A$1,MATCH($D120,Data!$CG:$CG,0)-1,MATCH($E120&amp;"/"&amp;G$1,Data!$1:$1,0)-1))=TRUE,"",IF(OFFSET(Data!$A$1,MATCH($D120,Data!$CG:$CG,0)-1,MATCH($E120&amp;"/"&amp;G$1,Data!$1:$1,0)-1)=0,"",OFFSET(Data!$A$1,MATCH($D120,Data!$CG:$CG,0)-1,MATCH($E120&amp;"/"&amp;G$1,Data!$1:$1,0)-1)))</f>
        <v>4</v>
      </c>
      <c r="H120" s="261">
        <f ca="1">IF(ISERROR(OFFSET(Data!$A$1,MATCH($D120,Data!$CG:$CG,0)-1,MATCH($E120&amp;"/"&amp;H$1,Data!$1:$1,0)-1))=TRUE,"",IF(OFFSET(Data!$A$1,MATCH($D120,Data!$CG:$CG,0)-1,MATCH($E120&amp;"/"&amp;H$1,Data!$1:$1,0)-1)=0,"",OFFSET(Data!$A$1,MATCH($D120,Data!$CG:$CG,0)-1,MATCH($E120&amp;"/"&amp;H$1,Data!$1:$1,0)-1)))</f>
        <v>4</v>
      </c>
      <c r="I120" s="261">
        <f ca="1">IF(ISERROR(OFFSET(Data!$A$1,MATCH($D120,Data!$CG:$CG,0)-1,MATCH($E120&amp;"/"&amp;I$1,Data!$1:$1,0)-1))=TRUE,"",IF(OFFSET(Data!$A$1,MATCH($D120,Data!$CG:$CG,0)-1,MATCH($E120&amp;"/"&amp;I$1,Data!$1:$1,0)-1)=0,"",OFFSET(Data!$A$1,MATCH($D120,Data!$CG:$CG,0)-1,MATCH($E120&amp;"/"&amp;I$1,Data!$1:$1,0)-1)))</f>
        <v>4</v>
      </c>
      <c r="J120" s="264">
        <f ca="1">IF(ISERROR(OFFSET(Data!$A$1,MATCH($D120,Data!$CG:$CG,0)-1,MATCH($E120&amp;"/"&amp;J$1,Data!$1:$1,0)-1))=TRUE,"",IF(OFFSET(Data!$A$1,MATCH($D120,Data!$CG:$CG,0)-1,MATCH($E120&amp;"/"&amp;J$1,Data!$1:$1,0)-1)=0,"",OFFSET(Data!$A$1,MATCH($D120,Data!$CG:$CG,0)-1,MATCH($E120&amp;"/"&amp;J$1,Data!$1:$1,0)-1)))</f>
        <v>5</v>
      </c>
      <c r="K120" s="264">
        <f ca="1">IF(ISERROR(OFFSET(Data!$A$1,MATCH($D120,Data!$CG:$CG,0)-1,MATCH($E120&amp;"/"&amp;K$1,Data!$1:$1,0)-1))=TRUE,"",IF(OFFSET(Data!$A$1,MATCH($D120,Data!$CG:$CG,0)-1,MATCH($E120&amp;"/"&amp;K$1,Data!$1:$1,0)-1)=0,"",OFFSET(Data!$A$1,MATCH($D120,Data!$CG:$CG,0)-1,MATCH($E120&amp;"/"&amp;K$1,Data!$1:$1,0)-1)))</f>
        <v>5</v>
      </c>
      <c r="L120" s="261">
        <f ca="1">IF(ISERROR(OFFSET(Data!$A$1,MATCH($D120,Data!$CG:$CG,0)-1,MATCH($E120&amp;"/"&amp;L$1,Data!$1:$1,0)-1))=TRUE,"",IF(OFFSET(Data!$A$1,MATCH($D120,Data!$CG:$CG,0)-1,MATCH($E120&amp;"/"&amp;L$1,Data!$1:$1,0)-1)=0,"",OFFSET(Data!$A$1,MATCH($D120,Data!$CG:$CG,0)-1,MATCH($E120&amp;"/"&amp;L$1,Data!$1:$1,0)-1)))</f>
        <v>4</v>
      </c>
      <c r="M120" s="261">
        <f ca="1">IF(ISERROR(OFFSET(Data!$A$1,MATCH($D120,Data!$CG:$CG,0)-1,MATCH($E120&amp;"/"&amp;M$1,Data!$1:$1,0)-1))=TRUE,"",IF(OFFSET(Data!$A$1,MATCH($D120,Data!$CG:$CG,0)-1,MATCH($E120&amp;"/"&amp;M$1,Data!$1:$1,0)-1)=0,"",OFFSET(Data!$A$1,MATCH($D120,Data!$CG:$CG,0)-1,MATCH($E120&amp;"/"&amp;M$1,Data!$1:$1,0)-1)))</f>
        <v>4</v>
      </c>
      <c r="N120" s="261">
        <f ca="1">IF(ISERROR(OFFSET(Data!$A$1,MATCH($D120,Data!$CG:$CG,0)-1,MATCH($E120&amp;"/"&amp;N$1,Data!$1:$1,0)-1))=TRUE,"",IF(OFFSET(Data!$A$1,MATCH($D120,Data!$CG:$CG,0)-1,MATCH($E120&amp;"/"&amp;N$1,Data!$1:$1,0)-1)=0,"",OFFSET(Data!$A$1,MATCH($D120,Data!$CG:$CG,0)-1,MATCH($E120&amp;"/"&amp;N$1,Data!$1:$1,0)-1)))</f>
        <v>5</v>
      </c>
      <c r="O120" s="261">
        <f ca="1">IF(ISERROR(OFFSET(Data!$A$1,MATCH($D120,Data!$CG:$CG,0)-1,MATCH($E120&amp;"/"&amp;O$1,Data!$1:$1,0)-1))=TRUE,"",IF(OFFSET(Data!$A$1,MATCH($D120,Data!$CG:$CG,0)-1,MATCH($E120&amp;"/"&amp;O$1,Data!$1:$1,0)-1)=0,"",OFFSET(Data!$A$1,MATCH($D120,Data!$CG:$CG,0)-1,MATCH($E120&amp;"/"&amp;O$1,Data!$1:$1,0)-1)))</f>
        <v>4</v>
      </c>
      <c r="P120" s="261">
        <f ca="1">IF(ISERROR(OFFSET(Data!$A$1,MATCH($D120,Data!$CG:$CG,0)-1,MATCH($E120&amp;"/"&amp;P$1,Data!$1:$1,0)-1))=TRUE,"",IF(OFFSET(Data!$A$1,MATCH($D120,Data!$CG:$CG,0)-1,MATCH($E120&amp;"/"&amp;P$1,Data!$1:$1,0)-1)=0,"",OFFSET(Data!$A$1,MATCH($D120,Data!$CG:$CG,0)-1,MATCH($E120&amp;"/"&amp;P$1,Data!$1:$1,0)-1)))</f>
        <v>4</v>
      </c>
      <c r="Q120" s="261">
        <f ca="1">IF(ISERROR(OFFSET(Data!$A$1,MATCH($D120,Data!$CG:$CG,0)-1,MATCH($E120&amp;"/"&amp;Q$1,Data!$1:$1,0)-1))=TRUE,"",IF(OFFSET(Data!$A$1,MATCH($D120,Data!$CG:$CG,0)-1,MATCH($E120&amp;"/"&amp;Q$1,Data!$1:$1,0)-1)=0,"",OFFSET(Data!$A$1,MATCH($D120,Data!$CG:$CG,0)-1,MATCH($E120&amp;"/"&amp;Q$1,Data!$1:$1,0)-1)))</f>
        <v>4</v>
      </c>
      <c r="R120" s="264">
        <f ca="1">IF(ISERROR(OFFSET(Data!$A$1,MATCH($D120,Data!$CG:$CG,0)-1,MATCH($E120&amp;"/"&amp;R$1,Data!$1:$1,0)-1))=TRUE,"",IF(OFFSET(Data!$A$1,MATCH($D120,Data!$CG:$CG,0)-1,MATCH($E120&amp;"/"&amp;R$1,Data!$1:$1,0)-1)=0,"",OFFSET(Data!$A$1,MATCH($D120,Data!$CG:$CG,0)-1,MATCH($E120&amp;"/"&amp;R$1,Data!$1:$1,0)-1)))</f>
        <v>6</v>
      </c>
      <c r="S120" s="252" t="str">
        <f ca="1">IF(ISERROR(OFFSET(Data!$A$1,MATCH($D120,Data!$CG:$CG,0)-1,MATCH($E120&amp;"/"&amp;S$1,Data!$1:$1,0)-1))=TRUE,"",IF(OFFSET(Data!$A$1,MATCH($D120,Data!$CG:$CG,0)-1,MATCH($E120&amp;"/"&amp;S$1,Data!$1:$1,0)-1)=0,"",OFFSET(Data!$A$1,MATCH($D120,Data!$CG:$CG,0)-1,MATCH($E120&amp;"/"&amp;S$1,Data!$1:$1,0)-1)))</f>
        <v/>
      </c>
      <c r="T120" s="252" t="str">
        <f ca="1">IF(ISERROR(OFFSET(Data!$A$1,MATCH($D120,Data!$CG:$CG,0)-1,MATCH($E120&amp;"/"&amp;T$1,Data!$1:$1,0)-1))=TRUE,"",IF(OFFSET(Data!$A$1,MATCH($D120,Data!$CG:$CG,0)-1,MATCH($E120&amp;"/"&amp;T$1,Data!$1:$1,0)-1)=0,"",OFFSET(Data!$A$1,MATCH($D120,Data!$CG:$CG,0)-1,MATCH($E120&amp;"/"&amp;T$1,Data!$1:$1,0)-1)))</f>
        <v/>
      </c>
      <c r="U120" s="252" t="str">
        <f ca="1">IF(ISERROR(OFFSET(Data!$A$1,MATCH($D120,Data!$CG:$CG,0)-1,MATCH($E120&amp;"/"&amp;U$1,Data!$1:$1,0)-1))=TRUE,"",IF(OFFSET(Data!$A$1,MATCH($D120,Data!$CG:$CG,0)-1,MATCH($E120&amp;"/"&amp;U$1,Data!$1:$1,0)-1)=0,"",OFFSET(Data!$A$1,MATCH($D120,Data!$CG:$CG,0)-1,MATCH($E120&amp;"/"&amp;U$1,Data!$1:$1,0)-1)))</f>
        <v/>
      </c>
      <c r="V120" s="252" t="str">
        <f ca="1">IF(ISERROR(OFFSET(Data!$A$1,MATCH($D120,Data!$CG:$CG,0)-1,MATCH($E120&amp;"/"&amp;V$1,Data!$1:$1,0)-1))=TRUE,"",IF(OFFSET(Data!$A$1,MATCH($D120,Data!$CG:$CG,0)-1,MATCH($E120&amp;"/"&amp;V$1,Data!$1:$1,0)-1)=0,"",OFFSET(Data!$A$1,MATCH($D120,Data!$CG:$CG,0)-1,MATCH($E120&amp;"/"&amp;V$1,Data!$1:$1,0)-1)))</f>
        <v/>
      </c>
      <c r="W120" s="269" t="str">
        <f ca="1">IF(ISERROR(OFFSET(Data!$A$1,MATCH($D120,Data!$CG:$CG,0)-1,MATCH($E120&amp;"/"&amp;W$1,Data!$1:$1,0)-1))=TRUE,"",IF(OFFSET(Data!$A$1,MATCH($D120,Data!$CG:$CG,0)-1,MATCH($E120&amp;"/"&amp;W$1,Data!$1:$1,0)-1)=0,"",OFFSET(Data!$A$1,MATCH($D120,Data!$CG:$CG,0)-1,MATCH($E120&amp;"/"&amp;W$1,Data!$1:$1,0)-1)))</f>
        <v/>
      </c>
      <c r="X120" s="252" t="str">
        <f ca="1">IF(ISERROR(OFFSET(Data!$A$1,MATCH($D120,Data!$CG:$CG,0)-1,MATCH($E120&amp;"/"&amp;X$1,Data!$1:$1,0)-1))=TRUE,"",IF(OFFSET(Data!$A$1,MATCH($D120,Data!$CG:$CG,0)-1,MATCH($E120&amp;"/"&amp;X$1,Data!$1:$1,0)-1)=0,"",OFFSET(Data!$A$1,MATCH($D120,Data!$CG:$CG,0)-1,MATCH($E120&amp;"/"&amp;X$1,Data!$1:$1,0)-1)))</f>
        <v/>
      </c>
      <c r="Y120" s="252" t="str">
        <f ca="1">IF(ISERROR(OFFSET(Data!$A$1,MATCH($D120,Data!$CG:$CG,0)-1,MATCH($E120&amp;"/"&amp;Y$1,Data!$1:$1,0)-1))=TRUE,"",IF(OFFSET(Data!$A$1,MATCH($D120,Data!$CG:$CG,0)-1,MATCH($E120&amp;"/"&amp;Y$1,Data!$1:$1,0)-1)=0,"",OFFSET(Data!$A$1,MATCH($D120,Data!$CG:$CG,0)-1,MATCH($E120&amp;"/"&amp;Y$1,Data!$1:$1,0)-1)))</f>
        <v/>
      </c>
      <c r="Z120" s="252" t="str">
        <f ca="1">IF(ISERROR(OFFSET(Data!$A$1,MATCH($D120,Data!$CG:$CG,0)-1,MATCH($E120&amp;"/"&amp;Z$1,Data!$1:$1,0)-1))=TRUE,"",IF(OFFSET(Data!$A$1,MATCH($D120,Data!$CG:$CG,0)-1,MATCH($E120&amp;"/"&amp;Z$1,Data!$1:$1,0)-1)=0,"",OFFSET(Data!$A$1,MATCH($D120,Data!$CG:$CG,0)-1,MATCH($E120&amp;"/"&amp;Z$1,Data!$1:$1,0)-1)))</f>
        <v/>
      </c>
      <c r="AA120" s="252" t="str">
        <f ca="1">IF(ISERROR(OFFSET(Data!$A$1,MATCH($D120,Data!$CG:$CG,0)-1,MATCH($E120&amp;"/"&amp;AA$1,Data!$1:$1,0)-1))=TRUE,"",IF(OFFSET(Data!$A$1,MATCH($D120,Data!$CG:$CG,0)-1,MATCH($E120&amp;"/"&amp;AA$1,Data!$1:$1,0)-1)=0,"",OFFSET(Data!$A$1,MATCH($D120,Data!$CG:$CG,0)-1,MATCH($E120&amp;"/"&amp;AA$1,Data!$1:$1,0)-1)))</f>
        <v/>
      </c>
      <c r="AB120" s="252" t="str">
        <f ca="1">IF(ISERROR(OFFSET(Data!$A$1,MATCH($D120,Data!$CG:$CG,0)-1,MATCH($E120&amp;"/"&amp;AB$1,Data!$1:$1,0)-1))=TRUE,"",IF(OFFSET(Data!$A$1,MATCH($D120,Data!$CG:$CG,0)-1,MATCH($E120&amp;"/"&amp;AB$1,Data!$1:$1,0)-1)=0,"",OFFSET(Data!$A$1,MATCH($D120,Data!$CG:$CG,0)-1,MATCH($E120&amp;"/"&amp;AB$1,Data!$1:$1,0)-1)))</f>
        <v/>
      </c>
      <c r="AC120" s="252" t="str">
        <f ca="1">IF(ISERROR(OFFSET(Data!$A$1,MATCH($D120,Data!$CG:$CG,0)-1,MATCH($E120&amp;"/"&amp;AC$1,Data!$1:$1,0)-1))=TRUE,"",IF(OFFSET(Data!$A$1,MATCH($D120,Data!$CG:$CG,0)-1,MATCH($E120&amp;"/"&amp;AC$1,Data!$1:$1,0)-1)=0,"",OFFSET(Data!$A$1,MATCH($D120,Data!$CG:$CG,0)-1,MATCH($E120&amp;"/"&amp;AC$1,Data!$1:$1,0)-1)))</f>
        <v/>
      </c>
      <c r="AD120" s="252" t="str">
        <f ca="1">IF(ISERROR(OFFSET(Data!$A$1,MATCH($D120,Data!$CG:$CG,0)-1,MATCH($E120&amp;"/"&amp;AD$1,Data!$1:$1,0)-1))=TRUE,"",IF(OFFSET(Data!$A$1,MATCH($D120,Data!$CG:$CG,0)-1,MATCH($E120&amp;"/"&amp;AD$1,Data!$1:$1,0)-1)=0,"",OFFSET(Data!$A$1,MATCH($D120,Data!$CG:$CG,0)-1,MATCH($E120&amp;"/"&amp;AD$1,Data!$1:$1,0)-1)))</f>
        <v/>
      </c>
      <c r="AE120" s="252" t="str">
        <f ca="1">IF(ISERROR(OFFSET(Data!$A$1,MATCH($D120,Data!$CG:$CG,0)-1,MATCH($E120&amp;"/"&amp;AE$1,Data!$1:$1,0)-1))=TRUE,"",IF(OFFSET(Data!$A$1,MATCH($D120,Data!$CG:$CG,0)-1,MATCH($E120&amp;"/"&amp;AE$1,Data!$1:$1,0)-1)=0,"",OFFSET(Data!$A$1,MATCH($D120,Data!$CG:$CG,0)-1,MATCH($E120&amp;"/"&amp;AE$1,Data!$1:$1,0)-1)))</f>
        <v/>
      </c>
      <c r="AF120" s="253" t="str">
        <f ca="1">IF(ISERROR(OFFSET(Data!$A$1,MATCH($D120,Data!$CG:$CG,0)-1,MATCH($E120&amp;"/"&amp;AF$1,Data!$1:$1,0)-1))=TRUE,"",IF(OFFSET(Data!$A$1,MATCH($D120,Data!$CG:$CG,0)-1,MATCH($E120&amp;"/"&amp;AF$1,Data!$1:$1,0)-1)=0,"",OFFSET(Data!$A$1,MATCH($D120,Data!$CG:$CG,0)-1,MATCH($E120&amp;"/"&amp;AF$1,Data!$1:$1,0)-1)))</f>
        <v/>
      </c>
      <c r="AG120" s="188">
        <f t="shared" ca="1" si="5"/>
        <v>57</v>
      </c>
      <c r="AH120" s="208">
        <f ca="1">SUM(AG119:AG120)</f>
        <v>116</v>
      </c>
    </row>
    <row r="121" spans="1:34" ht="15" hidden="1" customHeight="1" x14ac:dyDescent="0.25">
      <c r="A121" s="446"/>
      <c r="B121" s="469"/>
      <c r="C121" s="472"/>
      <c r="D121" s="50" t="str">
        <f>IF(C121&lt;&gt;"",C121,D120)</f>
        <v>Manuel Schrenk</v>
      </c>
      <c r="E121" s="51" t="s">
        <v>23</v>
      </c>
      <c r="F121" s="254" t="str">
        <f ca="1">IF(ISERROR(OFFSET(Data!$A$1,MATCH($D121,Data!$CG:$CG,0)-1,MATCH($E121&amp;"/"&amp;F$1,Data!$1:$1,0)-1))=TRUE,"",IF(OFFSET(Data!$A$1,MATCH($D121,Data!$CG:$CG,0)-1,MATCH($E121&amp;"/"&amp;F$1,Data!$1:$1,0)-1)=0,"",OFFSET(Data!$A$1,MATCH($D121,Data!$CG:$CG,0)-1,MATCH($E121&amp;"/"&amp;F$1,Data!$1:$1,0)-1)))</f>
        <v/>
      </c>
      <c r="G121" s="252" t="str">
        <f ca="1">IF(ISERROR(OFFSET(Data!$A$1,MATCH($D121,Data!$CG:$CG,0)-1,MATCH($E121&amp;"/"&amp;G$1,Data!$1:$1,0)-1))=TRUE,"",IF(OFFSET(Data!$A$1,MATCH($D121,Data!$CG:$CG,0)-1,MATCH($E121&amp;"/"&amp;G$1,Data!$1:$1,0)-1)=0,"",OFFSET(Data!$A$1,MATCH($D121,Data!$CG:$CG,0)-1,MATCH($E121&amp;"/"&amp;G$1,Data!$1:$1,0)-1)))</f>
        <v/>
      </c>
      <c r="H121" s="252" t="str">
        <f ca="1">IF(ISERROR(OFFSET(Data!$A$1,MATCH($D121,Data!$CG:$CG,0)-1,MATCH($E121&amp;"/"&amp;H$1,Data!$1:$1,0)-1))=TRUE,"",IF(OFFSET(Data!$A$1,MATCH($D121,Data!$CG:$CG,0)-1,MATCH($E121&amp;"/"&amp;H$1,Data!$1:$1,0)-1)=0,"",OFFSET(Data!$A$1,MATCH($D121,Data!$CG:$CG,0)-1,MATCH($E121&amp;"/"&amp;H$1,Data!$1:$1,0)-1)))</f>
        <v/>
      </c>
      <c r="I121" s="252" t="str">
        <f ca="1">IF(ISERROR(OFFSET(Data!$A$1,MATCH($D121,Data!$CG:$CG,0)-1,MATCH($E121&amp;"/"&amp;I$1,Data!$1:$1,0)-1))=TRUE,"",IF(OFFSET(Data!$A$1,MATCH($D121,Data!$CG:$CG,0)-1,MATCH($E121&amp;"/"&amp;I$1,Data!$1:$1,0)-1)=0,"",OFFSET(Data!$A$1,MATCH($D121,Data!$CG:$CG,0)-1,MATCH($E121&amp;"/"&amp;I$1,Data!$1:$1,0)-1)))</f>
        <v/>
      </c>
      <c r="J121" s="252" t="str">
        <f ca="1">IF(ISERROR(OFFSET(Data!$A$1,MATCH($D121,Data!$CG:$CG,0)-1,MATCH($E121&amp;"/"&amp;J$1,Data!$1:$1,0)-1))=TRUE,"",IF(OFFSET(Data!$A$1,MATCH($D121,Data!$CG:$CG,0)-1,MATCH($E121&amp;"/"&amp;J$1,Data!$1:$1,0)-1)=0,"",OFFSET(Data!$A$1,MATCH($D121,Data!$CG:$CG,0)-1,MATCH($E121&amp;"/"&amp;J$1,Data!$1:$1,0)-1)))</f>
        <v/>
      </c>
      <c r="K121" s="252" t="str">
        <f ca="1">IF(ISERROR(OFFSET(Data!$A$1,MATCH($D121,Data!$CG:$CG,0)-1,MATCH($E121&amp;"/"&amp;K$1,Data!$1:$1,0)-1))=TRUE,"",IF(OFFSET(Data!$A$1,MATCH($D121,Data!$CG:$CG,0)-1,MATCH($E121&amp;"/"&amp;K$1,Data!$1:$1,0)-1)=0,"",OFFSET(Data!$A$1,MATCH($D121,Data!$CG:$CG,0)-1,MATCH($E121&amp;"/"&amp;K$1,Data!$1:$1,0)-1)))</f>
        <v/>
      </c>
      <c r="L121" s="252" t="str">
        <f ca="1">IF(ISERROR(OFFSET(Data!$A$1,MATCH($D121,Data!$CG:$CG,0)-1,MATCH($E121&amp;"/"&amp;L$1,Data!$1:$1,0)-1))=TRUE,"",IF(OFFSET(Data!$A$1,MATCH($D121,Data!$CG:$CG,0)-1,MATCH($E121&amp;"/"&amp;L$1,Data!$1:$1,0)-1)=0,"",OFFSET(Data!$A$1,MATCH($D121,Data!$CG:$CG,0)-1,MATCH($E121&amp;"/"&amp;L$1,Data!$1:$1,0)-1)))</f>
        <v/>
      </c>
      <c r="M121" s="252" t="str">
        <f ca="1">IF(ISERROR(OFFSET(Data!$A$1,MATCH($D121,Data!$CG:$CG,0)-1,MATCH($E121&amp;"/"&amp;M$1,Data!$1:$1,0)-1))=TRUE,"",IF(OFFSET(Data!$A$1,MATCH($D121,Data!$CG:$CG,0)-1,MATCH($E121&amp;"/"&amp;M$1,Data!$1:$1,0)-1)=0,"",OFFSET(Data!$A$1,MATCH($D121,Data!$CG:$CG,0)-1,MATCH($E121&amp;"/"&amp;M$1,Data!$1:$1,0)-1)))</f>
        <v/>
      </c>
      <c r="N121" s="252" t="str">
        <f ca="1">IF(ISERROR(OFFSET(Data!$A$1,MATCH($D121,Data!$CG:$CG,0)-1,MATCH($E121&amp;"/"&amp;N$1,Data!$1:$1,0)-1))=TRUE,"",IF(OFFSET(Data!$A$1,MATCH($D121,Data!$CG:$CG,0)-1,MATCH($E121&amp;"/"&amp;N$1,Data!$1:$1,0)-1)=0,"",OFFSET(Data!$A$1,MATCH($D121,Data!$CG:$CG,0)-1,MATCH($E121&amp;"/"&amp;N$1,Data!$1:$1,0)-1)))</f>
        <v/>
      </c>
      <c r="O121" s="252" t="str">
        <f ca="1">IF(ISERROR(OFFSET(Data!$A$1,MATCH($D121,Data!$CG:$CG,0)-1,MATCH($E121&amp;"/"&amp;O$1,Data!$1:$1,0)-1))=TRUE,"",IF(OFFSET(Data!$A$1,MATCH($D121,Data!$CG:$CG,0)-1,MATCH($E121&amp;"/"&amp;O$1,Data!$1:$1,0)-1)=0,"",OFFSET(Data!$A$1,MATCH($D121,Data!$CG:$CG,0)-1,MATCH($E121&amp;"/"&amp;O$1,Data!$1:$1,0)-1)))</f>
        <v/>
      </c>
      <c r="P121" s="252" t="str">
        <f ca="1">IF(ISERROR(OFFSET(Data!$A$1,MATCH($D121,Data!$CG:$CG,0)-1,MATCH($E121&amp;"/"&amp;P$1,Data!$1:$1,0)-1))=TRUE,"",IF(OFFSET(Data!$A$1,MATCH($D121,Data!$CG:$CG,0)-1,MATCH($E121&amp;"/"&amp;P$1,Data!$1:$1,0)-1)=0,"",OFFSET(Data!$A$1,MATCH($D121,Data!$CG:$CG,0)-1,MATCH($E121&amp;"/"&amp;P$1,Data!$1:$1,0)-1)))</f>
        <v/>
      </c>
      <c r="Q121" s="252" t="str">
        <f ca="1">IF(ISERROR(OFFSET(Data!$A$1,MATCH($D121,Data!$CG:$CG,0)-1,MATCH($E121&amp;"/"&amp;Q$1,Data!$1:$1,0)-1))=TRUE,"",IF(OFFSET(Data!$A$1,MATCH($D121,Data!$CG:$CG,0)-1,MATCH($E121&amp;"/"&amp;Q$1,Data!$1:$1,0)-1)=0,"",OFFSET(Data!$A$1,MATCH($D121,Data!$CG:$CG,0)-1,MATCH($E121&amp;"/"&amp;Q$1,Data!$1:$1,0)-1)))</f>
        <v/>
      </c>
      <c r="R121" s="252" t="str">
        <f ca="1">IF(ISERROR(OFFSET(Data!$A$1,MATCH($D121,Data!$CG:$CG,0)-1,MATCH($E121&amp;"/"&amp;R$1,Data!$1:$1,0)-1))=TRUE,"",IF(OFFSET(Data!$A$1,MATCH($D121,Data!$CG:$CG,0)-1,MATCH($E121&amp;"/"&amp;R$1,Data!$1:$1,0)-1)=0,"",OFFSET(Data!$A$1,MATCH($D121,Data!$CG:$CG,0)-1,MATCH($E121&amp;"/"&amp;R$1,Data!$1:$1,0)-1)))</f>
        <v/>
      </c>
      <c r="S121" s="252" t="str">
        <f ca="1">IF(ISERROR(OFFSET(Data!$A$1,MATCH($D121,Data!$CG:$CG,0)-1,MATCH($E121&amp;"/"&amp;S$1,Data!$1:$1,0)-1))=TRUE,"",IF(OFFSET(Data!$A$1,MATCH($D121,Data!$CG:$CG,0)-1,MATCH($E121&amp;"/"&amp;S$1,Data!$1:$1,0)-1)=0,"",OFFSET(Data!$A$1,MATCH($D121,Data!$CG:$CG,0)-1,MATCH($E121&amp;"/"&amp;S$1,Data!$1:$1,0)-1)))</f>
        <v/>
      </c>
      <c r="T121" s="252" t="str">
        <f ca="1">IF(ISERROR(OFFSET(Data!$A$1,MATCH($D121,Data!$CG:$CG,0)-1,MATCH($E121&amp;"/"&amp;T$1,Data!$1:$1,0)-1))=TRUE,"",IF(OFFSET(Data!$A$1,MATCH($D121,Data!$CG:$CG,0)-1,MATCH($E121&amp;"/"&amp;T$1,Data!$1:$1,0)-1)=0,"",OFFSET(Data!$A$1,MATCH($D121,Data!$CG:$CG,0)-1,MATCH($E121&amp;"/"&amp;T$1,Data!$1:$1,0)-1)))</f>
        <v/>
      </c>
      <c r="U121" s="252" t="str">
        <f ca="1">IF(ISERROR(OFFSET(Data!$A$1,MATCH($D121,Data!$CG:$CG,0)-1,MATCH($E121&amp;"/"&amp;U$1,Data!$1:$1,0)-1))=TRUE,"",IF(OFFSET(Data!$A$1,MATCH($D121,Data!$CG:$CG,0)-1,MATCH($E121&amp;"/"&amp;U$1,Data!$1:$1,0)-1)=0,"",OFFSET(Data!$A$1,MATCH($D121,Data!$CG:$CG,0)-1,MATCH($E121&amp;"/"&amp;U$1,Data!$1:$1,0)-1)))</f>
        <v/>
      </c>
      <c r="V121" s="252" t="str">
        <f ca="1">IF(ISERROR(OFFSET(Data!$A$1,MATCH($D121,Data!$CG:$CG,0)-1,MATCH($E121&amp;"/"&amp;V$1,Data!$1:$1,0)-1))=TRUE,"",IF(OFFSET(Data!$A$1,MATCH($D121,Data!$CG:$CG,0)-1,MATCH($E121&amp;"/"&amp;V$1,Data!$1:$1,0)-1)=0,"",OFFSET(Data!$A$1,MATCH($D121,Data!$CG:$CG,0)-1,MATCH($E121&amp;"/"&amp;V$1,Data!$1:$1,0)-1)))</f>
        <v/>
      </c>
      <c r="W121" s="269" t="str">
        <f ca="1">IF(ISERROR(OFFSET(Data!$A$1,MATCH($D121,Data!$CG:$CG,0)-1,MATCH($E121&amp;"/"&amp;W$1,Data!$1:$1,0)-1))=TRUE,"",IF(OFFSET(Data!$A$1,MATCH($D121,Data!$CG:$CG,0)-1,MATCH($E121&amp;"/"&amp;W$1,Data!$1:$1,0)-1)=0,"",OFFSET(Data!$A$1,MATCH($D121,Data!$CG:$CG,0)-1,MATCH($E121&amp;"/"&amp;W$1,Data!$1:$1,0)-1)))</f>
        <v/>
      </c>
      <c r="X121" s="252" t="str">
        <f ca="1">IF(ISERROR(OFFSET(Data!$A$1,MATCH($D121,Data!$CG:$CG,0)-1,MATCH($E121&amp;"/"&amp;X$1,Data!$1:$1,0)-1))=TRUE,"",IF(OFFSET(Data!$A$1,MATCH($D121,Data!$CG:$CG,0)-1,MATCH($E121&amp;"/"&amp;X$1,Data!$1:$1,0)-1)=0,"",OFFSET(Data!$A$1,MATCH($D121,Data!$CG:$CG,0)-1,MATCH($E121&amp;"/"&amp;X$1,Data!$1:$1,0)-1)))</f>
        <v/>
      </c>
      <c r="Y121" s="252" t="str">
        <f ca="1">IF(ISERROR(OFFSET(Data!$A$1,MATCH($D121,Data!$CG:$CG,0)-1,MATCH($E121&amp;"/"&amp;Y$1,Data!$1:$1,0)-1))=TRUE,"",IF(OFFSET(Data!$A$1,MATCH($D121,Data!$CG:$CG,0)-1,MATCH($E121&amp;"/"&amp;Y$1,Data!$1:$1,0)-1)=0,"",OFFSET(Data!$A$1,MATCH($D121,Data!$CG:$CG,0)-1,MATCH($E121&amp;"/"&amp;Y$1,Data!$1:$1,0)-1)))</f>
        <v/>
      </c>
      <c r="Z121" s="252" t="str">
        <f ca="1">IF(ISERROR(OFFSET(Data!$A$1,MATCH($D121,Data!$CG:$CG,0)-1,MATCH($E121&amp;"/"&amp;Z$1,Data!$1:$1,0)-1))=TRUE,"",IF(OFFSET(Data!$A$1,MATCH($D121,Data!$CG:$CG,0)-1,MATCH($E121&amp;"/"&amp;Z$1,Data!$1:$1,0)-1)=0,"",OFFSET(Data!$A$1,MATCH($D121,Data!$CG:$CG,0)-1,MATCH($E121&amp;"/"&amp;Z$1,Data!$1:$1,0)-1)))</f>
        <v/>
      </c>
      <c r="AA121" s="252" t="str">
        <f ca="1">IF(ISERROR(OFFSET(Data!$A$1,MATCH($D121,Data!$CG:$CG,0)-1,MATCH($E121&amp;"/"&amp;AA$1,Data!$1:$1,0)-1))=TRUE,"",IF(OFFSET(Data!$A$1,MATCH($D121,Data!$CG:$CG,0)-1,MATCH($E121&amp;"/"&amp;AA$1,Data!$1:$1,0)-1)=0,"",OFFSET(Data!$A$1,MATCH($D121,Data!$CG:$CG,0)-1,MATCH($E121&amp;"/"&amp;AA$1,Data!$1:$1,0)-1)))</f>
        <v/>
      </c>
      <c r="AB121" s="252" t="str">
        <f ca="1">IF(ISERROR(OFFSET(Data!$A$1,MATCH($D121,Data!$CG:$CG,0)-1,MATCH($E121&amp;"/"&amp;AB$1,Data!$1:$1,0)-1))=TRUE,"",IF(OFFSET(Data!$A$1,MATCH($D121,Data!$CG:$CG,0)-1,MATCH($E121&amp;"/"&amp;AB$1,Data!$1:$1,0)-1)=0,"",OFFSET(Data!$A$1,MATCH($D121,Data!$CG:$CG,0)-1,MATCH($E121&amp;"/"&amp;AB$1,Data!$1:$1,0)-1)))</f>
        <v/>
      </c>
      <c r="AC121" s="252" t="str">
        <f ca="1">IF(ISERROR(OFFSET(Data!$A$1,MATCH($D121,Data!$CG:$CG,0)-1,MATCH($E121&amp;"/"&amp;AC$1,Data!$1:$1,0)-1))=TRUE,"",IF(OFFSET(Data!$A$1,MATCH($D121,Data!$CG:$CG,0)-1,MATCH($E121&amp;"/"&amp;AC$1,Data!$1:$1,0)-1)=0,"",OFFSET(Data!$A$1,MATCH($D121,Data!$CG:$CG,0)-1,MATCH($E121&amp;"/"&amp;AC$1,Data!$1:$1,0)-1)))</f>
        <v/>
      </c>
      <c r="AD121" s="252" t="str">
        <f ca="1">IF(ISERROR(OFFSET(Data!$A$1,MATCH($D121,Data!$CG:$CG,0)-1,MATCH($E121&amp;"/"&amp;AD$1,Data!$1:$1,0)-1))=TRUE,"",IF(OFFSET(Data!$A$1,MATCH($D121,Data!$CG:$CG,0)-1,MATCH($E121&amp;"/"&amp;AD$1,Data!$1:$1,0)-1)=0,"",OFFSET(Data!$A$1,MATCH($D121,Data!$CG:$CG,0)-1,MATCH($E121&amp;"/"&amp;AD$1,Data!$1:$1,0)-1)))</f>
        <v/>
      </c>
      <c r="AE121" s="252" t="str">
        <f ca="1">IF(ISERROR(OFFSET(Data!$A$1,MATCH($D121,Data!$CG:$CG,0)-1,MATCH($E121&amp;"/"&amp;AE$1,Data!$1:$1,0)-1))=TRUE,"",IF(OFFSET(Data!$A$1,MATCH($D121,Data!$CG:$CG,0)-1,MATCH($E121&amp;"/"&amp;AE$1,Data!$1:$1,0)-1)=0,"",OFFSET(Data!$A$1,MATCH($D121,Data!$CG:$CG,0)-1,MATCH($E121&amp;"/"&amp;AE$1,Data!$1:$1,0)-1)))</f>
        <v/>
      </c>
      <c r="AF121" s="253" t="str">
        <f ca="1">IF(ISERROR(OFFSET(Data!$A$1,MATCH($D121,Data!$CG:$CG,0)-1,MATCH($E121&amp;"/"&amp;AF$1,Data!$1:$1,0)-1))=TRUE,"",IF(OFFSET(Data!$A$1,MATCH($D121,Data!$CG:$CG,0)-1,MATCH($E121&amp;"/"&amp;AF$1,Data!$1:$1,0)-1)=0,"",OFFSET(Data!$A$1,MATCH($D121,Data!$CG:$CG,0)-1,MATCH($E121&amp;"/"&amp;AF$1,Data!$1:$1,0)-1)))</f>
        <v/>
      </c>
      <c r="AG121" s="188">
        <f t="shared" ca="1" si="5"/>
        <v>0</v>
      </c>
      <c r="AH121" s="208">
        <f ca="1">SUM(AG119:AG121)</f>
        <v>116</v>
      </c>
    </row>
    <row r="122" spans="1:34" ht="15.75" hidden="1" customHeight="1" x14ac:dyDescent="0.25">
      <c r="A122" s="446"/>
      <c r="B122" s="469"/>
      <c r="C122" s="472"/>
      <c r="D122" s="50" t="str">
        <f>IF(C122&lt;&gt;"",C122,D121)</f>
        <v>Manuel Schrenk</v>
      </c>
      <c r="E122" s="51" t="s">
        <v>24</v>
      </c>
      <c r="F122" s="254" t="str">
        <f ca="1">IF(ISERROR(OFFSET(Data!$A$1,MATCH($D122,Data!$CG:$CG,0)-1,MATCH($E122&amp;"/"&amp;F$1,Data!$1:$1,0)-1))=TRUE,"",IF(OFFSET(Data!$A$1,MATCH($D122,Data!$CG:$CG,0)-1,MATCH($E122&amp;"/"&amp;F$1,Data!$1:$1,0)-1)=0,"",OFFSET(Data!$A$1,MATCH($D122,Data!$CG:$CG,0)-1,MATCH($E122&amp;"/"&amp;F$1,Data!$1:$1,0)-1)))</f>
        <v/>
      </c>
      <c r="G122" s="252" t="str">
        <f ca="1">IF(ISERROR(OFFSET(Data!$A$1,MATCH($D122,Data!$CG:$CG,0)-1,MATCH($E122&amp;"/"&amp;G$1,Data!$1:$1,0)-1))=TRUE,"",IF(OFFSET(Data!$A$1,MATCH($D122,Data!$CG:$CG,0)-1,MATCH($E122&amp;"/"&amp;G$1,Data!$1:$1,0)-1)=0,"",OFFSET(Data!$A$1,MATCH($D122,Data!$CG:$CG,0)-1,MATCH($E122&amp;"/"&amp;G$1,Data!$1:$1,0)-1)))</f>
        <v/>
      </c>
      <c r="H122" s="252" t="str">
        <f ca="1">IF(ISERROR(OFFSET(Data!$A$1,MATCH($D122,Data!$CG:$CG,0)-1,MATCH($E122&amp;"/"&amp;H$1,Data!$1:$1,0)-1))=TRUE,"",IF(OFFSET(Data!$A$1,MATCH($D122,Data!$CG:$CG,0)-1,MATCH($E122&amp;"/"&amp;H$1,Data!$1:$1,0)-1)=0,"",OFFSET(Data!$A$1,MATCH($D122,Data!$CG:$CG,0)-1,MATCH($E122&amp;"/"&amp;H$1,Data!$1:$1,0)-1)))</f>
        <v/>
      </c>
      <c r="I122" s="252" t="str">
        <f ca="1">IF(ISERROR(OFFSET(Data!$A$1,MATCH($D122,Data!$CG:$CG,0)-1,MATCH($E122&amp;"/"&amp;I$1,Data!$1:$1,0)-1))=TRUE,"",IF(OFFSET(Data!$A$1,MATCH($D122,Data!$CG:$CG,0)-1,MATCH($E122&amp;"/"&amp;I$1,Data!$1:$1,0)-1)=0,"",OFFSET(Data!$A$1,MATCH($D122,Data!$CG:$CG,0)-1,MATCH($E122&amp;"/"&amp;I$1,Data!$1:$1,0)-1)))</f>
        <v/>
      </c>
      <c r="J122" s="252" t="str">
        <f ca="1">IF(ISERROR(OFFSET(Data!$A$1,MATCH($D122,Data!$CG:$CG,0)-1,MATCH($E122&amp;"/"&amp;J$1,Data!$1:$1,0)-1))=TRUE,"",IF(OFFSET(Data!$A$1,MATCH($D122,Data!$CG:$CG,0)-1,MATCH($E122&amp;"/"&amp;J$1,Data!$1:$1,0)-1)=0,"",OFFSET(Data!$A$1,MATCH($D122,Data!$CG:$CG,0)-1,MATCH($E122&amp;"/"&amp;J$1,Data!$1:$1,0)-1)))</f>
        <v/>
      </c>
      <c r="K122" s="252" t="str">
        <f ca="1">IF(ISERROR(OFFSET(Data!$A$1,MATCH($D122,Data!$CG:$CG,0)-1,MATCH($E122&amp;"/"&amp;K$1,Data!$1:$1,0)-1))=TRUE,"",IF(OFFSET(Data!$A$1,MATCH($D122,Data!$CG:$CG,0)-1,MATCH($E122&amp;"/"&amp;K$1,Data!$1:$1,0)-1)=0,"",OFFSET(Data!$A$1,MATCH($D122,Data!$CG:$CG,0)-1,MATCH($E122&amp;"/"&amp;K$1,Data!$1:$1,0)-1)))</f>
        <v/>
      </c>
      <c r="L122" s="252" t="str">
        <f ca="1">IF(ISERROR(OFFSET(Data!$A$1,MATCH($D122,Data!$CG:$CG,0)-1,MATCH($E122&amp;"/"&amp;L$1,Data!$1:$1,0)-1))=TRUE,"",IF(OFFSET(Data!$A$1,MATCH($D122,Data!$CG:$CG,0)-1,MATCH($E122&amp;"/"&amp;L$1,Data!$1:$1,0)-1)=0,"",OFFSET(Data!$A$1,MATCH($D122,Data!$CG:$CG,0)-1,MATCH($E122&amp;"/"&amp;L$1,Data!$1:$1,0)-1)))</f>
        <v/>
      </c>
      <c r="M122" s="252" t="str">
        <f ca="1">IF(ISERROR(OFFSET(Data!$A$1,MATCH($D122,Data!$CG:$CG,0)-1,MATCH($E122&amp;"/"&amp;M$1,Data!$1:$1,0)-1))=TRUE,"",IF(OFFSET(Data!$A$1,MATCH($D122,Data!$CG:$CG,0)-1,MATCH($E122&amp;"/"&amp;M$1,Data!$1:$1,0)-1)=0,"",OFFSET(Data!$A$1,MATCH($D122,Data!$CG:$CG,0)-1,MATCH($E122&amp;"/"&amp;M$1,Data!$1:$1,0)-1)))</f>
        <v/>
      </c>
      <c r="N122" s="252" t="str">
        <f ca="1">IF(ISERROR(OFFSET(Data!$A$1,MATCH($D122,Data!$CG:$CG,0)-1,MATCH($E122&amp;"/"&amp;N$1,Data!$1:$1,0)-1))=TRUE,"",IF(OFFSET(Data!$A$1,MATCH($D122,Data!$CG:$CG,0)-1,MATCH($E122&amp;"/"&amp;N$1,Data!$1:$1,0)-1)=0,"",OFFSET(Data!$A$1,MATCH($D122,Data!$CG:$CG,0)-1,MATCH($E122&amp;"/"&amp;N$1,Data!$1:$1,0)-1)))</f>
        <v/>
      </c>
      <c r="O122" s="252" t="str">
        <f ca="1">IF(ISERROR(OFFSET(Data!$A$1,MATCH($D122,Data!$CG:$CG,0)-1,MATCH($E122&amp;"/"&amp;O$1,Data!$1:$1,0)-1))=TRUE,"",IF(OFFSET(Data!$A$1,MATCH($D122,Data!$CG:$CG,0)-1,MATCH($E122&amp;"/"&amp;O$1,Data!$1:$1,0)-1)=0,"",OFFSET(Data!$A$1,MATCH($D122,Data!$CG:$CG,0)-1,MATCH($E122&amp;"/"&amp;O$1,Data!$1:$1,0)-1)))</f>
        <v/>
      </c>
      <c r="P122" s="252" t="str">
        <f ca="1">IF(ISERROR(OFFSET(Data!$A$1,MATCH($D122,Data!$CG:$CG,0)-1,MATCH($E122&amp;"/"&amp;P$1,Data!$1:$1,0)-1))=TRUE,"",IF(OFFSET(Data!$A$1,MATCH($D122,Data!$CG:$CG,0)-1,MATCH($E122&amp;"/"&amp;P$1,Data!$1:$1,0)-1)=0,"",OFFSET(Data!$A$1,MATCH($D122,Data!$CG:$CG,0)-1,MATCH($E122&amp;"/"&amp;P$1,Data!$1:$1,0)-1)))</f>
        <v/>
      </c>
      <c r="Q122" s="252" t="str">
        <f ca="1">IF(ISERROR(OFFSET(Data!$A$1,MATCH($D122,Data!$CG:$CG,0)-1,MATCH($E122&amp;"/"&amp;Q$1,Data!$1:$1,0)-1))=TRUE,"",IF(OFFSET(Data!$A$1,MATCH($D122,Data!$CG:$CG,0)-1,MATCH($E122&amp;"/"&amp;Q$1,Data!$1:$1,0)-1)=0,"",OFFSET(Data!$A$1,MATCH($D122,Data!$CG:$CG,0)-1,MATCH($E122&amp;"/"&amp;Q$1,Data!$1:$1,0)-1)))</f>
        <v/>
      </c>
      <c r="R122" s="252" t="str">
        <f ca="1">IF(ISERROR(OFFSET(Data!$A$1,MATCH($D122,Data!$CG:$CG,0)-1,MATCH($E122&amp;"/"&amp;R$1,Data!$1:$1,0)-1))=TRUE,"",IF(OFFSET(Data!$A$1,MATCH($D122,Data!$CG:$CG,0)-1,MATCH($E122&amp;"/"&amp;R$1,Data!$1:$1,0)-1)=0,"",OFFSET(Data!$A$1,MATCH($D122,Data!$CG:$CG,0)-1,MATCH($E122&amp;"/"&amp;R$1,Data!$1:$1,0)-1)))</f>
        <v/>
      </c>
      <c r="S122" s="252" t="str">
        <f ca="1">IF(ISERROR(OFFSET(Data!$A$1,MATCH($D122,Data!$CG:$CG,0)-1,MATCH($E122&amp;"/"&amp;S$1,Data!$1:$1,0)-1))=TRUE,"",IF(OFFSET(Data!$A$1,MATCH($D122,Data!$CG:$CG,0)-1,MATCH($E122&amp;"/"&amp;S$1,Data!$1:$1,0)-1)=0,"",OFFSET(Data!$A$1,MATCH($D122,Data!$CG:$CG,0)-1,MATCH($E122&amp;"/"&amp;S$1,Data!$1:$1,0)-1)))</f>
        <v/>
      </c>
      <c r="T122" s="252" t="str">
        <f ca="1">IF(ISERROR(OFFSET(Data!$A$1,MATCH($D122,Data!$CG:$CG,0)-1,MATCH($E122&amp;"/"&amp;T$1,Data!$1:$1,0)-1))=TRUE,"",IF(OFFSET(Data!$A$1,MATCH($D122,Data!$CG:$CG,0)-1,MATCH($E122&amp;"/"&amp;T$1,Data!$1:$1,0)-1)=0,"",OFFSET(Data!$A$1,MATCH($D122,Data!$CG:$CG,0)-1,MATCH($E122&amp;"/"&amp;T$1,Data!$1:$1,0)-1)))</f>
        <v/>
      </c>
      <c r="U122" s="252" t="str">
        <f ca="1">IF(ISERROR(OFFSET(Data!$A$1,MATCH($D122,Data!$CG:$CG,0)-1,MATCH($E122&amp;"/"&amp;U$1,Data!$1:$1,0)-1))=TRUE,"",IF(OFFSET(Data!$A$1,MATCH($D122,Data!$CG:$CG,0)-1,MATCH($E122&amp;"/"&amp;U$1,Data!$1:$1,0)-1)=0,"",OFFSET(Data!$A$1,MATCH($D122,Data!$CG:$CG,0)-1,MATCH($E122&amp;"/"&amp;U$1,Data!$1:$1,0)-1)))</f>
        <v/>
      </c>
      <c r="V122" s="252" t="str">
        <f ca="1">IF(ISERROR(OFFSET(Data!$A$1,MATCH($D122,Data!$CG:$CG,0)-1,MATCH($E122&amp;"/"&amp;V$1,Data!$1:$1,0)-1))=TRUE,"",IF(OFFSET(Data!$A$1,MATCH($D122,Data!$CG:$CG,0)-1,MATCH($E122&amp;"/"&amp;V$1,Data!$1:$1,0)-1)=0,"",OFFSET(Data!$A$1,MATCH($D122,Data!$CG:$CG,0)-1,MATCH($E122&amp;"/"&amp;V$1,Data!$1:$1,0)-1)))</f>
        <v/>
      </c>
      <c r="W122" s="269" t="str">
        <f ca="1">IF(ISERROR(OFFSET(Data!$A$1,MATCH($D122,Data!$CG:$CG,0)-1,MATCH($E122&amp;"/"&amp;W$1,Data!$1:$1,0)-1))=TRUE,"",IF(OFFSET(Data!$A$1,MATCH($D122,Data!$CG:$CG,0)-1,MATCH($E122&amp;"/"&amp;W$1,Data!$1:$1,0)-1)=0,"",OFFSET(Data!$A$1,MATCH($D122,Data!$CG:$CG,0)-1,MATCH($E122&amp;"/"&amp;W$1,Data!$1:$1,0)-1)))</f>
        <v/>
      </c>
      <c r="X122" s="252" t="str">
        <f ca="1">IF(ISERROR(OFFSET(Data!$A$1,MATCH($D122,Data!$CG:$CG,0)-1,MATCH($E122&amp;"/"&amp;X$1,Data!$1:$1,0)-1))=TRUE,"",IF(OFFSET(Data!$A$1,MATCH($D122,Data!$CG:$CG,0)-1,MATCH($E122&amp;"/"&amp;X$1,Data!$1:$1,0)-1)=0,"",OFFSET(Data!$A$1,MATCH($D122,Data!$CG:$CG,0)-1,MATCH($E122&amp;"/"&amp;X$1,Data!$1:$1,0)-1)))</f>
        <v/>
      </c>
      <c r="Y122" s="252" t="str">
        <f ca="1">IF(ISERROR(OFFSET(Data!$A$1,MATCH($D122,Data!$CG:$CG,0)-1,MATCH($E122&amp;"/"&amp;Y$1,Data!$1:$1,0)-1))=TRUE,"",IF(OFFSET(Data!$A$1,MATCH($D122,Data!$CG:$CG,0)-1,MATCH($E122&amp;"/"&amp;Y$1,Data!$1:$1,0)-1)=0,"",OFFSET(Data!$A$1,MATCH($D122,Data!$CG:$CG,0)-1,MATCH($E122&amp;"/"&amp;Y$1,Data!$1:$1,0)-1)))</f>
        <v/>
      </c>
      <c r="Z122" s="252" t="str">
        <f ca="1">IF(ISERROR(OFFSET(Data!$A$1,MATCH($D122,Data!$CG:$CG,0)-1,MATCH($E122&amp;"/"&amp;Z$1,Data!$1:$1,0)-1))=TRUE,"",IF(OFFSET(Data!$A$1,MATCH($D122,Data!$CG:$CG,0)-1,MATCH($E122&amp;"/"&amp;Z$1,Data!$1:$1,0)-1)=0,"",OFFSET(Data!$A$1,MATCH($D122,Data!$CG:$CG,0)-1,MATCH($E122&amp;"/"&amp;Z$1,Data!$1:$1,0)-1)))</f>
        <v/>
      </c>
      <c r="AA122" s="252" t="str">
        <f ca="1">IF(ISERROR(OFFSET(Data!$A$1,MATCH($D122,Data!$CG:$CG,0)-1,MATCH($E122&amp;"/"&amp;AA$1,Data!$1:$1,0)-1))=TRUE,"",IF(OFFSET(Data!$A$1,MATCH($D122,Data!$CG:$CG,0)-1,MATCH($E122&amp;"/"&amp;AA$1,Data!$1:$1,0)-1)=0,"",OFFSET(Data!$A$1,MATCH($D122,Data!$CG:$CG,0)-1,MATCH($E122&amp;"/"&amp;AA$1,Data!$1:$1,0)-1)))</f>
        <v/>
      </c>
      <c r="AB122" s="252" t="str">
        <f ca="1">IF(ISERROR(OFFSET(Data!$A$1,MATCH($D122,Data!$CG:$CG,0)-1,MATCH($E122&amp;"/"&amp;AB$1,Data!$1:$1,0)-1))=TRUE,"",IF(OFFSET(Data!$A$1,MATCH($D122,Data!$CG:$CG,0)-1,MATCH($E122&amp;"/"&amp;AB$1,Data!$1:$1,0)-1)=0,"",OFFSET(Data!$A$1,MATCH($D122,Data!$CG:$CG,0)-1,MATCH($E122&amp;"/"&amp;AB$1,Data!$1:$1,0)-1)))</f>
        <v/>
      </c>
      <c r="AC122" s="252" t="str">
        <f ca="1">IF(ISERROR(OFFSET(Data!$A$1,MATCH($D122,Data!$CG:$CG,0)-1,MATCH($E122&amp;"/"&amp;AC$1,Data!$1:$1,0)-1))=TRUE,"",IF(OFFSET(Data!$A$1,MATCH($D122,Data!$CG:$CG,0)-1,MATCH($E122&amp;"/"&amp;AC$1,Data!$1:$1,0)-1)=0,"",OFFSET(Data!$A$1,MATCH($D122,Data!$CG:$CG,0)-1,MATCH($E122&amp;"/"&amp;AC$1,Data!$1:$1,0)-1)))</f>
        <v/>
      </c>
      <c r="AD122" s="252" t="str">
        <f ca="1">IF(ISERROR(OFFSET(Data!$A$1,MATCH($D122,Data!$CG:$CG,0)-1,MATCH($E122&amp;"/"&amp;AD$1,Data!$1:$1,0)-1))=TRUE,"",IF(OFFSET(Data!$A$1,MATCH($D122,Data!$CG:$CG,0)-1,MATCH($E122&amp;"/"&amp;AD$1,Data!$1:$1,0)-1)=0,"",OFFSET(Data!$A$1,MATCH($D122,Data!$CG:$CG,0)-1,MATCH($E122&amp;"/"&amp;AD$1,Data!$1:$1,0)-1)))</f>
        <v/>
      </c>
      <c r="AE122" s="252" t="str">
        <f ca="1">IF(ISERROR(OFFSET(Data!$A$1,MATCH($D122,Data!$CG:$CG,0)-1,MATCH($E122&amp;"/"&amp;AE$1,Data!$1:$1,0)-1))=TRUE,"",IF(OFFSET(Data!$A$1,MATCH($D122,Data!$CG:$CG,0)-1,MATCH($E122&amp;"/"&amp;AE$1,Data!$1:$1,0)-1)=0,"",OFFSET(Data!$A$1,MATCH($D122,Data!$CG:$CG,0)-1,MATCH($E122&amp;"/"&amp;AE$1,Data!$1:$1,0)-1)))</f>
        <v/>
      </c>
      <c r="AF122" s="253" t="str">
        <f ca="1">IF(ISERROR(OFFSET(Data!$A$1,MATCH($D122,Data!$CG:$CG,0)-1,MATCH($E122&amp;"/"&amp;AF$1,Data!$1:$1,0)-1))=TRUE,"",IF(OFFSET(Data!$A$1,MATCH($D122,Data!$CG:$CG,0)-1,MATCH($E122&amp;"/"&amp;AF$1,Data!$1:$1,0)-1)=0,"",OFFSET(Data!$A$1,MATCH($D122,Data!$CG:$CG,0)-1,MATCH($E122&amp;"/"&amp;AF$1,Data!$1:$1,0)-1)))</f>
        <v/>
      </c>
      <c r="AG122" s="188">
        <f t="shared" ca="1" si="5"/>
        <v>0</v>
      </c>
      <c r="AH122" s="208">
        <f ca="1">SUM(AG119:AG122)</f>
        <v>116</v>
      </c>
    </row>
    <row r="123" spans="1:34" ht="15.75" hidden="1" customHeight="1" thickBot="1" x14ac:dyDescent="0.3">
      <c r="A123" s="447"/>
      <c r="B123" s="470"/>
      <c r="C123" s="473"/>
      <c r="D123" s="52" t="str">
        <f>IF(C123&lt;&gt;"",C123,D122)</f>
        <v>Manuel Schrenk</v>
      </c>
      <c r="E123" s="53" t="s">
        <v>25</v>
      </c>
      <c r="F123" s="255" t="str">
        <f ca="1">IF(ISERROR(OFFSET(Data!$A$1,MATCH($D123,Data!$CG:$CG,0)-1,MATCH($E123&amp;"/"&amp;F$1,Data!$1:$1,0)-1))=TRUE,"",IF(OFFSET(Data!$A$1,MATCH($D123,Data!$CG:$CG,0)-1,MATCH($E123&amp;"/"&amp;F$1,Data!$1:$1,0)-1)=0,"",OFFSET(Data!$A$1,MATCH($D123,Data!$CG:$CG,0)-1,MATCH($E123&amp;"/"&amp;F$1,Data!$1:$1,0)-1)))</f>
        <v/>
      </c>
      <c r="G123" s="256" t="str">
        <f ca="1">IF(ISERROR(OFFSET(Data!$A$1,MATCH($D123,Data!$CG:$CG,0)-1,MATCH($E123&amp;"/"&amp;G$1,Data!$1:$1,0)-1))=TRUE,"",IF(OFFSET(Data!$A$1,MATCH($D123,Data!$CG:$CG,0)-1,MATCH($E123&amp;"/"&amp;G$1,Data!$1:$1,0)-1)=0,"",OFFSET(Data!$A$1,MATCH($D123,Data!$CG:$CG,0)-1,MATCH($E123&amp;"/"&amp;G$1,Data!$1:$1,0)-1)))</f>
        <v/>
      </c>
      <c r="H123" s="256" t="str">
        <f ca="1">IF(ISERROR(OFFSET(Data!$A$1,MATCH($D123,Data!$CG:$CG,0)-1,MATCH($E123&amp;"/"&amp;H$1,Data!$1:$1,0)-1))=TRUE,"",IF(OFFSET(Data!$A$1,MATCH($D123,Data!$CG:$CG,0)-1,MATCH($E123&amp;"/"&amp;H$1,Data!$1:$1,0)-1)=0,"",OFFSET(Data!$A$1,MATCH($D123,Data!$CG:$CG,0)-1,MATCH($E123&amp;"/"&amp;H$1,Data!$1:$1,0)-1)))</f>
        <v/>
      </c>
      <c r="I123" s="256" t="str">
        <f ca="1">IF(ISERROR(OFFSET(Data!$A$1,MATCH($D123,Data!$CG:$CG,0)-1,MATCH($E123&amp;"/"&amp;I$1,Data!$1:$1,0)-1))=TRUE,"",IF(OFFSET(Data!$A$1,MATCH($D123,Data!$CG:$CG,0)-1,MATCH($E123&amp;"/"&amp;I$1,Data!$1:$1,0)-1)=0,"",OFFSET(Data!$A$1,MATCH($D123,Data!$CG:$CG,0)-1,MATCH($E123&amp;"/"&amp;I$1,Data!$1:$1,0)-1)))</f>
        <v/>
      </c>
      <c r="J123" s="256" t="str">
        <f ca="1">IF(ISERROR(OFFSET(Data!$A$1,MATCH($D123,Data!$CG:$CG,0)-1,MATCH($E123&amp;"/"&amp;J$1,Data!$1:$1,0)-1))=TRUE,"",IF(OFFSET(Data!$A$1,MATCH($D123,Data!$CG:$CG,0)-1,MATCH($E123&amp;"/"&amp;J$1,Data!$1:$1,0)-1)=0,"",OFFSET(Data!$A$1,MATCH($D123,Data!$CG:$CG,0)-1,MATCH($E123&amp;"/"&amp;J$1,Data!$1:$1,0)-1)))</f>
        <v/>
      </c>
      <c r="K123" s="256" t="str">
        <f ca="1">IF(ISERROR(OFFSET(Data!$A$1,MATCH($D123,Data!$CG:$CG,0)-1,MATCH($E123&amp;"/"&amp;K$1,Data!$1:$1,0)-1))=TRUE,"",IF(OFFSET(Data!$A$1,MATCH($D123,Data!$CG:$CG,0)-1,MATCH($E123&amp;"/"&amp;K$1,Data!$1:$1,0)-1)=0,"",OFFSET(Data!$A$1,MATCH($D123,Data!$CG:$CG,0)-1,MATCH($E123&amp;"/"&amp;K$1,Data!$1:$1,0)-1)))</f>
        <v/>
      </c>
      <c r="L123" s="256" t="str">
        <f ca="1">IF(ISERROR(OFFSET(Data!$A$1,MATCH($D123,Data!$CG:$CG,0)-1,MATCH($E123&amp;"/"&amp;L$1,Data!$1:$1,0)-1))=TRUE,"",IF(OFFSET(Data!$A$1,MATCH($D123,Data!$CG:$CG,0)-1,MATCH($E123&amp;"/"&amp;L$1,Data!$1:$1,0)-1)=0,"",OFFSET(Data!$A$1,MATCH($D123,Data!$CG:$CG,0)-1,MATCH($E123&amp;"/"&amp;L$1,Data!$1:$1,0)-1)))</f>
        <v/>
      </c>
      <c r="M123" s="256" t="str">
        <f ca="1">IF(ISERROR(OFFSET(Data!$A$1,MATCH($D123,Data!$CG:$CG,0)-1,MATCH($E123&amp;"/"&amp;M$1,Data!$1:$1,0)-1))=TRUE,"",IF(OFFSET(Data!$A$1,MATCH($D123,Data!$CG:$CG,0)-1,MATCH($E123&amp;"/"&amp;M$1,Data!$1:$1,0)-1)=0,"",OFFSET(Data!$A$1,MATCH($D123,Data!$CG:$CG,0)-1,MATCH($E123&amp;"/"&amp;M$1,Data!$1:$1,0)-1)))</f>
        <v/>
      </c>
      <c r="N123" s="256" t="str">
        <f ca="1">IF(ISERROR(OFFSET(Data!$A$1,MATCH($D123,Data!$CG:$CG,0)-1,MATCH($E123&amp;"/"&amp;N$1,Data!$1:$1,0)-1))=TRUE,"",IF(OFFSET(Data!$A$1,MATCH($D123,Data!$CG:$CG,0)-1,MATCH($E123&amp;"/"&amp;N$1,Data!$1:$1,0)-1)=0,"",OFFSET(Data!$A$1,MATCH($D123,Data!$CG:$CG,0)-1,MATCH($E123&amp;"/"&amp;N$1,Data!$1:$1,0)-1)))</f>
        <v/>
      </c>
      <c r="O123" s="256" t="str">
        <f ca="1">IF(ISERROR(OFFSET(Data!$A$1,MATCH($D123,Data!$CG:$CG,0)-1,MATCH($E123&amp;"/"&amp;O$1,Data!$1:$1,0)-1))=TRUE,"",IF(OFFSET(Data!$A$1,MATCH($D123,Data!$CG:$CG,0)-1,MATCH($E123&amp;"/"&amp;O$1,Data!$1:$1,0)-1)=0,"",OFFSET(Data!$A$1,MATCH($D123,Data!$CG:$CG,0)-1,MATCH($E123&amp;"/"&amp;O$1,Data!$1:$1,0)-1)))</f>
        <v/>
      </c>
      <c r="P123" s="256" t="str">
        <f ca="1">IF(ISERROR(OFFSET(Data!$A$1,MATCH($D123,Data!$CG:$CG,0)-1,MATCH($E123&amp;"/"&amp;P$1,Data!$1:$1,0)-1))=TRUE,"",IF(OFFSET(Data!$A$1,MATCH($D123,Data!$CG:$CG,0)-1,MATCH($E123&amp;"/"&amp;P$1,Data!$1:$1,0)-1)=0,"",OFFSET(Data!$A$1,MATCH($D123,Data!$CG:$CG,0)-1,MATCH($E123&amp;"/"&amp;P$1,Data!$1:$1,0)-1)))</f>
        <v/>
      </c>
      <c r="Q123" s="256" t="str">
        <f ca="1">IF(ISERROR(OFFSET(Data!$A$1,MATCH($D123,Data!$CG:$CG,0)-1,MATCH($E123&amp;"/"&amp;Q$1,Data!$1:$1,0)-1))=TRUE,"",IF(OFFSET(Data!$A$1,MATCH($D123,Data!$CG:$CG,0)-1,MATCH($E123&amp;"/"&amp;Q$1,Data!$1:$1,0)-1)=0,"",OFFSET(Data!$A$1,MATCH($D123,Data!$CG:$CG,0)-1,MATCH($E123&amp;"/"&amp;Q$1,Data!$1:$1,0)-1)))</f>
        <v/>
      </c>
      <c r="R123" s="256" t="str">
        <f ca="1">IF(ISERROR(OFFSET(Data!$A$1,MATCH($D123,Data!$CG:$CG,0)-1,MATCH($E123&amp;"/"&amp;R$1,Data!$1:$1,0)-1))=TRUE,"",IF(OFFSET(Data!$A$1,MATCH($D123,Data!$CG:$CG,0)-1,MATCH($E123&amp;"/"&amp;R$1,Data!$1:$1,0)-1)=0,"",OFFSET(Data!$A$1,MATCH($D123,Data!$CG:$CG,0)-1,MATCH($E123&amp;"/"&amp;R$1,Data!$1:$1,0)-1)))</f>
        <v/>
      </c>
      <c r="S123" s="256" t="str">
        <f ca="1">IF(ISERROR(OFFSET(Data!$A$1,MATCH($D123,Data!$CG:$CG,0)-1,MATCH($E123&amp;"/"&amp;S$1,Data!$1:$1,0)-1))=TRUE,"",IF(OFFSET(Data!$A$1,MATCH($D123,Data!$CG:$CG,0)-1,MATCH($E123&amp;"/"&amp;S$1,Data!$1:$1,0)-1)=0,"",OFFSET(Data!$A$1,MATCH($D123,Data!$CG:$CG,0)-1,MATCH($E123&amp;"/"&amp;S$1,Data!$1:$1,0)-1)))</f>
        <v/>
      </c>
      <c r="T123" s="256" t="str">
        <f ca="1">IF(ISERROR(OFFSET(Data!$A$1,MATCH($D123,Data!$CG:$CG,0)-1,MATCH($E123&amp;"/"&amp;T$1,Data!$1:$1,0)-1))=TRUE,"",IF(OFFSET(Data!$A$1,MATCH($D123,Data!$CG:$CG,0)-1,MATCH($E123&amp;"/"&amp;T$1,Data!$1:$1,0)-1)=0,"",OFFSET(Data!$A$1,MATCH($D123,Data!$CG:$CG,0)-1,MATCH($E123&amp;"/"&amp;T$1,Data!$1:$1,0)-1)))</f>
        <v/>
      </c>
      <c r="U123" s="256" t="str">
        <f ca="1">IF(ISERROR(OFFSET(Data!$A$1,MATCH($D123,Data!$CG:$CG,0)-1,MATCH($E123&amp;"/"&amp;U$1,Data!$1:$1,0)-1))=TRUE,"",IF(OFFSET(Data!$A$1,MATCH($D123,Data!$CG:$CG,0)-1,MATCH($E123&amp;"/"&amp;U$1,Data!$1:$1,0)-1)=0,"",OFFSET(Data!$A$1,MATCH($D123,Data!$CG:$CG,0)-1,MATCH($E123&amp;"/"&amp;U$1,Data!$1:$1,0)-1)))</f>
        <v/>
      </c>
      <c r="V123" s="256" t="str">
        <f ca="1">IF(ISERROR(OFFSET(Data!$A$1,MATCH($D123,Data!$CG:$CG,0)-1,MATCH($E123&amp;"/"&amp;V$1,Data!$1:$1,0)-1))=TRUE,"",IF(OFFSET(Data!$A$1,MATCH($D123,Data!$CG:$CG,0)-1,MATCH($E123&amp;"/"&amp;V$1,Data!$1:$1,0)-1)=0,"",OFFSET(Data!$A$1,MATCH($D123,Data!$CG:$CG,0)-1,MATCH($E123&amp;"/"&amp;V$1,Data!$1:$1,0)-1)))</f>
        <v/>
      </c>
      <c r="W123" s="257" t="str">
        <f ca="1">IF(ISERROR(OFFSET(Data!$A$1,MATCH($D123,Data!$CG:$CG,0)-1,MATCH($E123&amp;"/"&amp;W$1,Data!$1:$1,0)-1))=TRUE,"",IF(OFFSET(Data!$A$1,MATCH($D123,Data!$CG:$CG,0)-1,MATCH($E123&amp;"/"&amp;W$1,Data!$1:$1,0)-1)=0,"",OFFSET(Data!$A$1,MATCH($D123,Data!$CG:$CG,0)-1,MATCH($E123&amp;"/"&amp;W$1,Data!$1:$1,0)-1)))</f>
        <v/>
      </c>
      <c r="X123" s="256" t="str">
        <f ca="1">IF(ISERROR(OFFSET(Data!$A$1,MATCH($D123,Data!$CG:$CG,0)-1,MATCH($E123&amp;"/"&amp;X$1,Data!$1:$1,0)-1))=TRUE,"",IF(OFFSET(Data!$A$1,MATCH($D123,Data!$CG:$CG,0)-1,MATCH($E123&amp;"/"&amp;X$1,Data!$1:$1,0)-1)=0,"",OFFSET(Data!$A$1,MATCH($D123,Data!$CG:$CG,0)-1,MATCH($E123&amp;"/"&amp;X$1,Data!$1:$1,0)-1)))</f>
        <v/>
      </c>
      <c r="Y123" s="256" t="str">
        <f ca="1">IF(ISERROR(OFFSET(Data!$A$1,MATCH($D123,Data!$CG:$CG,0)-1,MATCH($E123&amp;"/"&amp;Y$1,Data!$1:$1,0)-1))=TRUE,"",IF(OFFSET(Data!$A$1,MATCH($D123,Data!$CG:$CG,0)-1,MATCH($E123&amp;"/"&amp;Y$1,Data!$1:$1,0)-1)=0,"",OFFSET(Data!$A$1,MATCH($D123,Data!$CG:$CG,0)-1,MATCH($E123&amp;"/"&amp;Y$1,Data!$1:$1,0)-1)))</f>
        <v/>
      </c>
      <c r="Z123" s="256" t="str">
        <f ca="1">IF(ISERROR(OFFSET(Data!$A$1,MATCH($D123,Data!$CG:$CG,0)-1,MATCH($E123&amp;"/"&amp;Z$1,Data!$1:$1,0)-1))=TRUE,"",IF(OFFSET(Data!$A$1,MATCH($D123,Data!$CG:$CG,0)-1,MATCH($E123&amp;"/"&amp;Z$1,Data!$1:$1,0)-1)=0,"",OFFSET(Data!$A$1,MATCH($D123,Data!$CG:$CG,0)-1,MATCH($E123&amp;"/"&amp;Z$1,Data!$1:$1,0)-1)))</f>
        <v/>
      </c>
      <c r="AA123" s="256" t="str">
        <f ca="1">IF(ISERROR(OFFSET(Data!$A$1,MATCH($D123,Data!$CG:$CG,0)-1,MATCH($E123&amp;"/"&amp;AA$1,Data!$1:$1,0)-1))=TRUE,"",IF(OFFSET(Data!$A$1,MATCH($D123,Data!$CG:$CG,0)-1,MATCH($E123&amp;"/"&amp;AA$1,Data!$1:$1,0)-1)=0,"",OFFSET(Data!$A$1,MATCH($D123,Data!$CG:$CG,0)-1,MATCH($E123&amp;"/"&amp;AA$1,Data!$1:$1,0)-1)))</f>
        <v/>
      </c>
      <c r="AB123" s="256" t="str">
        <f ca="1">IF(ISERROR(OFFSET(Data!$A$1,MATCH($D123,Data!$CG:$CG,0)-1,MATCH($E123&amp;"/"&amp;AB$1,Data!$1:$1,0)-1))=TRUE,"",IF(OFFSET(Data!$A$1,MATCH($D123,Data!$CG:$CG,0)-1,MATCH($E123&amp;"/"&amp;AB$1,Data!$1:$1,0)-1)=0,"",OFFSET(Data!$A$1,MATCH($D123,Data!$CG:$CG,0)-1,MATCH($E123&amp;"/"&amp;AB$1,Data!$1:$1,0)-1)))</f>
        <v/>
      </c>
      <c r="AC123" s="256" t="str">
        <f ca="1">IF(ISERROR(OFFSET(Data!$A$1,MATCH($D123,Data!$CG:$CG,0)-1,MATCH($E123&amp;"/"&amp;AC$1,Data!$1:$1,0)-1))=TRUE,"",IF(OFFSET(Data!$A$1,MATCH($D123,Data!$CG:$CG,0)-1,MATCH($E123&amp;"/"&amp;AC$1,Data!$1:$1,0)-1)=0,"",OFFSET(Data!$A$1,MATCH($D123,Data!$CG:$CG,0)-1,MATCH($E123&amp;"/"&amp;AC$1,Data!$1:$1,0)-1)))</f>
        <v/>
      </c>
      <c r="AD123" s="256" t="str">
        <f ca="1">IF(ISERROR(OFFSET(Data!$A$1,MATCH($D123,Data!$CG:$CG,0)-1,MATCH($E123&amp;"/"&amp;AD$1,Data!$1:$1,0)-1))=TRUE,"",IF(OFFSET(Data!$A$1,MATCH($D123,Data!$CG:$CG,0)-1,MATCH($E123&amp;"/"&amp;AD$1,Data!$1:$1,0)-1)=0,"",OFFSET(Data!$A$1,MATCH($D123,Data!$CG:$CG,0)-1,MATCH($E123&amp;"/"&amp;AD$1,Data!$1:$1,0)-1)))</f>
        <v/>
      </c>
      <c r="AE123" s="256" t="str">
        <f ca="1">IF(ISERROR(OFFSET(Data!$A$1,MATCH($D123,Data!$CG:$CG,0)-1,MATCH($E123&amp;"/"&amp;AE$1,Data!$1:$1,0)-1))=TRUE,"",IF(OFFSET(Data!$A$1,MATCH($D123,Data!$CG:$CG,0)-1,MATCH($E123&amp;"/"&amp;AE$1,Data!$1:$1,0)-1)=0,"",OFFSET(Data!$A$1,MATCH($D123,Data!$CG:$CG,0)-1,MATCH($E123&amp;"/"&amp;AE$1,Data!$1:$1,0)-1)))</f>
        <v/>
      </c>
      <c r="AF123" s="258" t="str">
        <f ca="1">IF(ISERROR(OFFSET(Data!$A$1,MATCH($D123,Data!$CG:$CG,0)-1,MATCH($E123&amp;"/"&amp;AF$1,Data!$1:$1,0)-1))=TRUE,"",IF(OFFSET(Data!$A$1,MATCH($D123,Data!$CG:$CG,0)-1,MATCH($E123&amp;"/"&amp;AF$1,Data!$1:$1,0)-1)=0,"",OFFSET(Data!$A$1,MATCH($D123,Data!$CG:$CG,0)-1,MATCH($E123&amp;"/"&amp;AF$1,Data!$1:$1,0)-1)))</f>
        <v/>
      </c>
      <c r="AG123" s="197">
        <f t="shared" ca="1" si="5"/>
        <v>0</v>
      </c>
      <c r="AH123" s="209">
        <f ca="1">SUM(AG119:AG123)</f>
        <v>116</v>
      </c>
    </row>
    <row r="124" spans="1:34" ht="15" customHeight="1" x14ac:dyDescent="0.25">
      <c r="A124" s="445">
        <v>24</v>
      </c>
      <c r="B124" s="468">
        <f>INDEX(Data!CI:CI,MATCH("M"&amp;A124,Data!A:A,0))</f>
        <v>24</v>
      </c>
      <c r="C124" s="471" t="str">
        <f>INDEX(Data!CG:CG,MATCH("M"&amp;A124,Data!A:A,0))</f>
        <v>Mathias Kern</v>
      </c>
      <c r="D124" s="48" t="str">
        <f>IF(C124&lt;&gt;"",C124,#REF!)</f>
        <v>Mathias Kern</v>
      </c>
      <c r="E124" s="49" t="s">
        <v>21</v>
      </c>
      <c r="F124" s="247">
        <f ca="1">IF(ISERROR(OFFSET(Data!$A$1,MATCH($D124,Data!$CG:$CG,0)-1,MATCH($E124&amp;"/"&amp;F$1,Data!$1:$1,0)-1))=TRUE,"",IF(OFFSET(Data!$A$1,MATCH($D124,Data!$CG:$CG,0)-1,MATCH($E124&amp;"/"&amp;F$1,Data!$1:$1,0)-1)=0,"",OFFSET(Data!$A$1,MATCH($D124,Data!$CG:$CG,0)-1,MATCH($E124&amp;"/"&amp;F$1,Data!$1:$1,0)-1)))</f>
        <v>3</v>
      </c>
      <c r="G124" s="246">
        <f ca="1">IF(ISERROR(OFFSET(Data!$A$1,MATCH($D124,Data!$CG:$CG,0)-1,MATCH($E124&amp;"/"&amp;G$1,Data!$1:$1,0)-1))=TRUE,"",IF(OFFSET(Data!$A$1,MATCH($D124,Data!$CG:$CG,0)-1,MATCH($E124&amp;"/"&amp;G$1,Data!$1:$1,0)-1)=0,"",OFFSET(Data!$A$1,MATCH($D124,Data!$CG:$CG,0)-1,MATCH($E124&amp;"/"&amp;G$1,Data!$1:$1,0)-1)))</f>
        <v>3</v>
      </c>
      <c r="H124" s="263">
        <f ca="1">IF(ISERROR(OFFSET(Data!$A$1,MATCH($D124,Data!$CG:$CG,0)-1,MATCH($E124&amp;"/"&amp;H$1,Data!$1:$1,0)-1))=TRUE,"",IF(OFFSET(Data!$A$1,MATCH($D124,Data!$CG:$CG,0)-1,MATCH($E124&amp;"/"&amp;H$1,Data!$1:$1,0)-1)=0,"",OFFSET(Data!$A$1,MATCH($D124,Data!$CG:$CG,0)-1,MATCH($E124&amp;"/"&amp;H$1,Data!$1:$1,0)-1)))</f>
        <v>5</v>
      </c>
      <c r="I124" s="260">
        <f ca="1">IF(ISERROR(OFFSET(Data!$A$1,MATCH($D124,Data!$CG:$CG,0)-1,MATCH($E124&amp;"/"&amp;I$1,Data!$1:$1,0)-1))=TRUE,"",IF(OFFSET(Data!$A$1,MATCH($D124,Data!$CG:$CG,0)-1,MATCH($E124&amp;"/"&amp;I$1,Data!$1:$1,0)-1)=0,"",OFFSET(Data!$A$1,MATCH($D124,Data!$CG:$CG,0)-1,MATCH($E124&amp;"/"&amp;I$1,Data!$1:$1,0)-1)))</f>
        <v>4</v>
      </c>
      <c r="J124" s="246">
        <f ca="1">IF(ISERROR(OFFSET(Data!$A$1,MATCH($D124,Data!$CG:$CG,0)-1,MATCH($E124&amp;"/"&amp;J$1,Data!$1:$1,0)-1))=TRUE,"",IF(OFFSET(Data!$A$1,MATCH($D124,Data!$CG:$CG,0)-1,MATCH($E124&amp;"/"&amp;J$1,Data!$1:$1,0)-1)=0,"",OFFSET(Data!$A$1,MATCH($D124,Data!$CG:$CG,0)-1,MATCH($E124&amp;"/"&amp;J$1,Data!$1:$1,0)-1)))</f>
        <v>3</v>
      </c>
      <c r="K124" s="263">
        <f ca="1">IF(ISERROR(OFFSET(Data!$A$1,MATCH($D124,Data!$CG:$CG,0)-1,MATCH($E124&amp;"/"&amp;K$1,Data!$1:$1,0)-1))=TRUE,"",IF(OFFSET(Data!$A$1,MATCH($D124,Data!$CG:$CG,0)-1,MATCH($E124&amp;"/"&amp;K$1,Data!$1:$1,0)-1)=0,"",OFFSET(Data!$A$1,MATCH($D124,Data!$CG:$CG,0)-1,MATCH($E124&amp;"/"&amp;K$1,Data!$1:$1,0)-1)))</f>
        <v>5</v>
      </c>
      <c r="L124" s="260">
        <f ca="1">IF(ISERROR(OFFSET(Data!$A$1,MATCH($D124,Data!$CG:$CG,0)-1,MATCH($E124&amp;"/"&amp;L$1,Data!$1:$1,0)-1))=TRUE,"",IF(OFFSET(Data!$A$1,MATCH($D124,Data!$CG:$CG,0)-1,MATCH($E124&amp;"/"&amp;L$1,Data!$1:$1,0)-1)=0,"",OFFSET(Data!$A$1,MATCH($D124,Data!$CG:$CG,0)-1,MATCH($E124&amp;"/"&amp;L$1,Data!$1:$1,0)-1)))</f>
        <v>4</v>
      </c>
      <c r="M124" s="246">
        <f ca="1">IF(ISERROR(OFFSET(Data!$A$1,MATCH($D124,Data!$CG:$CG,0)-1,MATCH($E124&amp;"/"&amp;M$1,Data!$1:$1,0)-1))=TRUE,"",IF(OFFSET(Data!$A$1,MATCH($D124,Data!$CG:$CG,0)-1,MATCH($E124&amp;"/"&amp;M$1,Data!$1:$1,0)-1)=0,"",OFFSET(Data!$A$1,MATCH($D124,Data!$CG:$CG,0)-1,MATCH($E124&amp;"/"&amp;M$1,Data!$1:$1,0)-1)))</f>
        <v>3</v>
      </c>
      <c r="N124" s="263">
        <f ca="1">IF(ISERROR(OFFSET(Data!$A$1,MATCH($D124,Data!$CG:$CG,0)-1,MATCH($E124&amp;"/"&amp;N$1,Data!$1:$1,0)-1))=TRUE,"",IF(OFFSET(Data!$A$1,MATCH($D124,Data!$CG:$CG,0)-1,MATCH($E124&amp;"/"&amp;N$1,Data!$1:$1,0)-1)=0,"",OFFSET(Data!$A$1,MATCH($D124,Data!$CG:$CG,0)-1,MATCH($E124&amp;"/"&amp;N$1,Data!$1:$1,0)-1)))</f>
        <v>7</v>
      </c>
      <c r="O124" s="263">
        <f ca="1">IF(ISERROR(OFFSET(Data!$A$1,MATCH($D124,Data!$CG:$CG,0)-1,MATCH($E124&amp;"/"&amp;O$1,Data!$1:$1,0)-1))=TRUE,"",IF(OFFSET(Data!$A$1,MATCH($D124,Data!$CG:$CG,0)-1,MATCH($E124&amp;"/"&amp;O$1,Data!$1:$1,0)-1)=0,"",OFFSET(Data!$A$1,MATCH($D124,Data!$CG:$CG,0)-1,MATCH($E124&amp;"/"&amp;O$1,Data!$1:$1,0)-1)))</f>
        <v>7</v>
      </c>
      <c r="P124" s="263">
        <f ca="1">IF(ISERROR(OFFSET(Data!$A$1,MATCH($D124,Data!$CG:$CG,0)-1,MATCH($E124&amp;"/"&amp;P$1,Data!$1:$1,0)-1))=TRUE,"",IF(OFFSET(Data!$A$1,MATCH($D124,Data!$CG:$CG,0)-1,MATCH($E124&amp;"/"&amp;P$1,Data!$1:$1,0)-1)=0,"",OFFSET(Data!$A$1,MATCH($D124,Data!$CG:$CG,0)-1,MATCH($E124&amp;"/"&amp;P$1,Data!$1:$1,0)-1)))</f>
        <v>5</v>
      </c>
      <c r="Q124" s="263">
        <f ca="1">IF(ISERROR(OFFSET(Data!$A$1,MATCH($D124,Data!$CG:$CG,0)-1,MATCH($E124&amp;"/"&amp;Q$1,Data!$1:$1,0)-1))=TRUE,"",IF(OFFSET(Data!$A$1,MATCH($D124,Data!$CG:$CG,0)-1,MATCH($E124&amp;"/"&amp;Q$1,Data!$1:$1,0)-1)=0,"",OFFSET(Data!$A$1,MATCH($D124,Data!$CG:$CG,0)-1,MATCH($E124&amp;"/"&amp;Q$1,Data!$1:$1,0)-1)))</f>
        <v>5</v>
      </c>
      <c r="R124" s="263">
        <f ca="1">IF(ISERROR(OFFSET(Data!$A$1,MATCH($D124,Data!$CG:$CG,0)-1,MATCH($E124&amp;"/"&amp;R$1,Data!$1:$1,0)-1))=TRUE,"",IF(OFFSET(Data!$A$1,MATCH($D124,Data!$CG:$CG,0)-1,MATCH($E124&amp;"/"&amp;R$1,Data!$1:$1,0)-1)=0,"",OFFSET(Data!$A$1,MATCH($D124,Data!$CG:$CG,0)-1,MATCH($E124&amp;"/"&amp;R$1,Data!$1:$1,0)-1)))</f>
        <v>7</v>
      </c>
      <c r="S124" s="250" t="str">
        <f ca="1">IF(ISERROR(OFFSET(Data!$A$1,MATCH($D124,Data!$CG:$CG,0)-1,MATCH($E124&amp;"/"&amp;S$1,Data!$1:$1,0)-1))=TRUE,"",IF(OFFSET(Data!$A$1,MATCH($D124,Data!$CG:$CG,0)-1,MATCH($E124&amp;"/"&amp;S$1,Data!$1:$1,0)-1)=0,"",OFFSET(Data!$A$1,MATCH($D124,Data!$CG:$CG,0)-1,MATCH($E124&amp;"/"&amp;S$1,Data!$1:$1,0)-1)))</f>
        <v/>
      </c>
      <c r="T124" s="250" t="str">
        <f ca="1">IF(ISERROR(OFFSET(Data!$A$1,MATCH($D124,Data!$CG:$CG,0)-1,MATCH($E124&amp;"/"&amp;T$1,Data!$1:$1,0)-1))=TRUE,"",IF(OFFSET(Data!$A$1,MATCH($D124,Data!$CG:$CG,0)-1,MATCH($E124&amp;"/"&amp;T$1,Data!$1:$1,0)-1)=0,"",OFFSET(Data!$A$1,MATCH($D124,Data!$CG:$CG,0)-1,MATCH($E124&amp;"/"&amp;T$1,Data!$1:$1,0)-1)))</f>
        <v/>
      </c>
      <c r="U124" s="250" t="str">
        <f ca="1">IF(ISERROR(OFFSET(Data!$A$1,MATCH($D124,Data!$CG:$CG,0)-1,MATCH($E124&amp;"/"&amp;U$1,Data!$1:$1,0)-1))=TRUE,"",IF(OFFSET(Data!$A$1,MATCH($D124,Data!$CG:$CG,0)-1,MATCH($E124&amp;"/"&amp;U$1,Data!$1:$1,0)-1)=0,"",OFFSET(Data!$A$1,MATCH($D124,Data!$CG:$CG,0)-1,MATCH($E124&amp;"/"&amp;U$1,Data!$1:$1,0)-1)))</f>
        <v/>
      </c>
      <c r="V124" s="250" t="str">
        <f ca="1">IF(ISERROR(OFFSET(Data!$A$1,MATCH($D124,Data!$CG:$CG,0)-1,MATCH($E124&amp;"/"&amp;V$1,Data!$1:$1,0)-1))=TRUE,"",IF(OFFSET(Data!$A$1,MATCH($D124,Data!$CG:$CG,0)-1,MATCH($E124&amp;"/"&amp;V$1,Data!$1:$1,0)-1)=0,"",OFFSET(Data!$A$1,MATCH($D124,Data!$CG:$CG,0)-1,MATCH($E124&amp;"/"&amp;V$1,Data!$1:$1,0)-1)))</f>
        <v/>
      </c>
      <c r="W124" s="272" t="str">
        <f ca="1">IF(ISERROR(OFFSET(Data!$A$1,MATCH($D124,Data!$CG:$CG,0)-1,MATCH($E124&amp;"/"&amp;W$1,Data!$1:$1,0)-1))=TRUE,"",IF(OFFSET(Data!$A$1,MATCH($D124,Data!$CG:$CG,0)-1,MATCH($E124&amp;"/"&amp;W$1,Data!$1:$1,0)-1)=0,"",OFFSET(Data!$A$1,MATCH($D124,Data!$CG:$CG,0)-1,MATCH($E124&amp;"/"&amp;W$1,Data!$1:$1,0)-1)))</f>
        <v/>
      </c>
      <c r="X124" s="250" t="str">
        <f ca="1">IF(ISERROR(OFFSET(Data!$A$1,MATCH($D124,Data!$CG:$CG,0)-1,MATCH($E124&amp;"/"&amp;X$1,Data!$1:$1,0)-1))=TRUE,"",IF(OFFSET(Data!$A$1,MATCH($D124,Data!$CG:$CG,0)-1,MATCH($E124&amp;"/"&amp;X$1,Data!$1:$1,0)-1)=0,"",OFFSET(Data!$A$1,MATCH($D124,Data!$CG:$CG,0)-1,MATCH($E124&amp;"/"&amp;X$1,Data!$1:$1,0)-1)))</f>
        <v/>
      </c>
      <c r="Y124" s="250" t="str">
        <f ca="1">IF(ISERROR(OFFSET(Data!$A$1,MATCH($D124,Data!$CG:$CG,0)-1,MATCH($E124&amp;"/"&amp;Y$1,Data!$1:$1,0)-1))=TRUE,"",IF(OFFSET(Data!$A$1,MATCH($D124,Data!$CG:$CG,0)-1,MATCH($E124&amp;"/"&amp;Y$1,Data!$1:$1,0)-1)=0,"",OFFSET(Data!$A$1,MATCH($D124,Data!$CG:$CG,0)-1,MATCH($E124&amp;"/"&amp;Y$1,Data!$1:$1,0)-1)))</f>
        <v/>
      </c>
      <c r="Z124" s="250" t="str">
        <f ca="1">IF(ISERROR(OFFSET(Data!$A$1,MATCH($D124,Data!$CG:$CG,0)-1,MATCH($E124&amp;"/"&amp;Z$1,Data!$1:$1,0)-1))=TRUE,"",IF(OFFSET(Data!$A$1,MATCH($D124,Data!$CG:$CG,0)-1,MATCH($E124&amp;"/"&amp;Z$1,Data!$1:$1,0)-1)=0,"",OFFSET(Data!$A$1,MATCH($D124,Data!$CG:$CG,0)-1,MATCH($E124&amp;"/"&amp;Z$1,Data!$1:$1,0)-1)))</f>
        <v/>
      </c>
      <c r="AA124" s="250" t="str">
        <f ca="1">IF(ISERROR(OFFSET(Data!$A$1,MATCH($D124,Data!$CG:$CG,0)-1,MATCH($E124&amp;"/"&amp;AA$1,Data!$1:$1,0)-1))=TRUE,"",IF(OFFSET(Data!$A$1,MATCH($D124,Data!$CG:$CG,0)-1,MATCH($E124&amp;"/"&amp;AA$1,Data!$1:$1,0)-1)=0,"",OFFSET(Data!$A$1,MATCH($D124,Data!$CG:$CG,0)-1,MATCH($E124&amp;"/"&amp;AA$1,Data!$1:$1,0)-1)))</f>
        <v/>
      </c>
      <c r="AB124" s="250" t="str">
        <f ca="1">IF(ISERROR(OFFSET(Data!$A$1,MATCH($D124,Data!$CG:$CG,0)-1,MATCH($E124&amp;"/"&amp;AB$1,Data!$1:$1,0)-1))=TRUE,"",IF(OFFSET(Data!$A$1,MATCH($D124,Data!$CG:$CG,0)-1,MATCH($E124&amp;"/"&amp;AB$1,Data!$1:$1,0)-1)=0,"",OFFSET(Data!$A$1,MATCH($D124,Data!$CG:$CG,0)-1,MATCH($E124&amp;"/"&amp;AB$1,Data!$1:$1,0)-1)))</f>
        <v/>
      </c>
      <c r="AC124" s="250" t="str">
        <f ca="1">IF(ISERROR(OFFSET(Data!$A$1,MATCH($D124,Data!$CG:$CG,0)-1,MATCH($E124&amp;"/"&amp;AC$1,Data!$1:$1,0)-1))=TRUE,"",IF(OFFSET(Data!$A$1,MATCH($D124,Data!$CG:$CG,0)-1,MATCH($E124&amp;"/"&amp;AC$1,Data!$1:$1,0)-1)=0,"",OFFSET(Data!$A$1,MATCH($D124,Data!$CG:$CG,0)-1,MATCH($E124&amp;"/"&amp;AC$1,Data!$1:$1,0)-1)))</f>
        <v/>
      </c>
      <c r="AD124" s="250" t="str">
        <f ca="1">IF(ISERROR(OFFSET(Data!$A$1,MATCH($D124,Data!$CG:$CG,0)-1,MATCH($E124&amp;"/"&amp;AD$1,Data!$1:$1,0)-1))=TRUE,"",IF(OFFSET(Data!$A$1,MATCH($D124,Data!$CG:$CG,0)-1,MATCH($E124&amp;"/"&amp;AD$1,Data!$1:$1,0)-1)=0,"",OFFSET(Data!$A$1,MATCH($D124,Data!$CG:$CG,0)-1,MATCH($E124&amp;"/"&amp;AD$1,Data!$1:$1,0)-1)))</f>
        <v/>
      </c>
      <c r="AE124" s="250" t="str">
        <f ca="1">IF(ISERROR(OFFSET(Data!$A$1,MATCH($D124,Data!$CG:$CG,0)-1,MATCH($E124&amp;"/"&amp;AE$1,Data!$1:$1,0)-1))=TRUE,"",IF(OFFSET(Data!$A$1,MATCH($D124,Data!$CG:$CG,0)-1,MATCH($E124&amp;"/"&amp;AE$1,Data!$1:$1,0)-1)=0,"",OFFSET(Data!$A$1,MATCH($D124,Data!$CG:$CG,0)-1,MATCH($E124&amp;"/"&amp;AE$1,Data!$1:$1,0)-1)))</f>
        <v/>
      </c>
      <c r="AF124" s="251" t="str">
        <f ca="1">IF(ISERROR(OFFSET(Data!$A$1,MATCH($D124,Data!$CG:$CG,0)-1,MATCH($E124&amp;"/"&amp;AF$1,Data!$1:$1,0)-1))=TRUE,"",IF(OFFSET(Data!$A$1,MATCH($D124,Data!$CG:$CG,0)-1,MATCH($E124&amp;"/"&amp;AF$1,Data!$1:$1,0)-1)=0,"",OFFSET(Data!$A$1,MATCH($D124,Data!$CG:$CG,0)-1,MATCH($E124&amp;"/"&amp;AF$1,Data!$1:$1,0)-1)))</f>
        <v/>
      </c>
      <c r="AG124" s="206">
        <f t="shared" ca="1" si="5"/>
        <v>61</v>
      </c>
      <c r="AH124" s="207">
        <f ca="1">AG124</f>
        <v>61</v>
      </c>
    </row>
    <row r="125" spans="1:34" ht="15" customHeight="1" thickBot="1" x14ac:dyDescent="0.3">
      <c r="A125" s="446"/>
      <c r="B125" s="469"/>
      <c r="C125" s="472"/>
      <c r="D125" s="50" t="str">
        <f>IF(C125&lt;&gt;"",C125,D124)</f>
        <v>Mathias Kern</v>
      </c>
      <c r="E125" s="51" t="s">
        <v>22</v>
      </c>
      <c r="F125" s="270">
        <f ca="1">IF(ISERROR(OFFSET(Data!$A$1,MATCH($D125,Data!$CG:$CG,0)-1,MATCH($E125&amp;"/"&amp;F$1,Data!$1:$1,0)-1))=TRUE,"",IF(OFFSET(Data!$A$1,MATCH($D125,Data!$CG:$CG,0)-1,MATCH($E125&amp;"/"&amp;F$1,Data!$1:$1,0)-1)=0,"",OFFSET(Data!$A$1,MATCH($D125,Data!$CG:$CG,0)-1,MATCH($E125&amp;"/"&amp;F$1,Data!$1:$1,0)-1)))</f>
        <v>5</v>
      </c>
      <c r="G125" s="249">
        <f ca="1">IF(ISERROR(OFFSET(Data!$A$1,MATCH($D125,Data!$CG:$CG,0)-1,MATCH($E125&amp;"/"&amp;G$1,Data!$1:$1,0)-1))=TRUE,"",IF(OFFSET(Data!$A$1,MATCH($D125,Data!$CG:$CG,0)-1,MATCH($E125&amp;"/"&amp;G$1,Data!$1:$1,0)-1)=0,"",OFFSET(Data!$A$1,MATCH($D125,Data!$CG:$CG,0)-1,MATCH($E125&amp;"/"&amp;G$1,Data!$1:$1,0)-1)))</f>
        <v>3</v>
      </c>
      <c r="H125" s="264">
        <f ca="1">IF(ISERROR(OFFSET(Data!$A$1,MATCH($D125,Data!$CG:$CG,0)-1,MATCH($E125&amp;"/"&amp;H$1,Data!$1:$1,0)-1))=TRUE,"",IF(OFFSET(Data!$A$1,MATCH($D125,Data!$CG:$CG,0)-1,MATCH($E125&amp;"/"&amp;H$1,Data!$1:$1,0)-1)=0,"",OFFSET(Data!$A$1,MATCH($D125,Data!$CG:$CG,0)-1,MATCH($E125&amp;"/"&amp;H$1,Data!$1:$1,0)-1)))</f>
        <v>6</v>
      </c>
      <c r="I125" s="249">
        <f ca="1">IF(ISERROR(OFFSET(Data!$A$1,MATCH($D125,Data!$CG:$CG,0)-1,MATCH($E125&amp;"/"&amp;I$1,Data!$1:$1,0)-1))=TRUE,"",IF(OFFSET(Data!$A$1,MATCH($D125,Data!$CG:$CG,0)-1,MATCH($E125&amp;"/"&amp;I$1,Data!$1:$1,0)-1)=0,"",OFFSET(Data!$A$1,MATCH($D125,Data!$CG:$CG,0)-1,MATCH($E125&amp;"/"&amp;I$1,Data!$1:$1,0)-1)))</f>
        <v>3</v>
      </c>
      <c r="J125" s="261">
        <f ca="1">IF(ISERROR(OFFSET(Data!$A$1,MATCH($D125,Data!$CG:$CG,0)-1,MATCH($E125&amp;"/"&amp;J$1,Data!$1:$1,0)-1))=TRUE,"",IF(OFFSET(Data!$A$1,MATCH($D125,Data!$CG:$CG,0)-1,MATCH($E125&amp;"/"&amp;J$1,Data!$1:$1,0)-1)=0,"",OFFSET(Data!$A$1,MATCH($D125,Data!$CG:$CG,0)-1,MATCH($E125&amp;"/"&amp;J$1,Data!$1:$1,0)-1)))</f>
        <v>4</v>
      </c>
      <c r="K125" s="261">
        <f ca="1">IF(ISERROR(OFFSET(Data!$A$1,MATCH($D125,Data!$CG:$CG,0)-1,MATCH($E125&amp;"/"&amp;K$1,Data!$1:$1,0)-1))=TRUE,"",IF(OFFSET(Data!$A$1,MATCH($D125,Data!$CG:$CG,0)-1,MATCH($E125&amp;"/"&amp;K$1,Data!$1:$1,0)-1)=0,"",OFFSET(Data!$A$1,MATCH($D125,Data!$CG:$CG,0)-1,MATCH($E125&amp;"/"&amp;K$1,Data!$1:$1,0)-1)))</f>
        <v>4</v>
      </c>
      <c r="L125" s="264">
        <f ca="1">IF(ISERROR(OFFSET(Data!$A$1,MATCH($D125,Data!$CG:$CG,0)-1,MATCH($E125&amp;"/"&amp;L$1,Data!$1:$1,0)-1))=TRUE,"",IF(OFFSET(Data!$A$1,MATCH($D125,Data!$CG:$CG,0)-1,MATCH($E125&amp;"/"&amp;L$1,Data!$1:$1,0)-1)=0,"",OFFSET(Data!$A$1,MATCH($D125,Data!$CG:$CG,0)-1,MATCH($E125&amp;"/"&amp;L$1,Data!$1:$1,0)-1)))</f>
        <v>6</v>
      </c>
      <c r="M125" s="249">
        <f ca="1">IF(ISERROR(OFFSET(Data!$A$1,MATCH($D125,Data!$CG:$CG,0)-1,MATCH($E125&amp;"/"&amp;M$1,Data!$1:$1,0)-1))=TRUE,"",IF(OFFSET(Data!$A$1,MATCH($D125,Data!$CG:$CG,0)-1,MATCH($E125&amp;"/"&amp;M$1,Data!$1:$1,0)-1)=0,"",OFFSET(Data!$A$1,MATCH($D125,Data!$CG:$CG,0)-1,MATCH($E125&amp;"/"&amp;M$1,Data!$1:$1,0)-1)))</f>
        <v>3</v>
      </c>
      <c r="N125" s="261">
        <f ca="1">IF(ISERROR(OFFSET(Data!$A$1,MATCH($D125,Data!$CG:$CG,0)-1,MATCH($E125&amp;"/"&amp;N$1,Data!$1:$1,0)-1))=TRUE,"",IF(OFFSET(Data!$A$1,MATCH($D125,Data!$CG:$CG,0)-1,MATCH($E125&amp;"/"&amp;N$1,Data!$1:$1,0)-1)=0,"",OFFSET(Data!$A$1,MATCH($D125,Data!$CG:$CG,0)-1,MATCH($E125&amp;"/"&amp;N$1,Data!$1:$1,0)-1)))</f>
        <v>5</v>
      </c>
      <c r="O125" s="261">
        <f ca="1">IF(ISERROR(OFFSET(Data!$A$1,MATCH($D125,Data!$CG:$CG,0)-1,MATCH($E125&amp;"/"&amp;O$1,Data!$1:$1,0)-1))=TRUE,"",IF(OFFSET(Data!$A$1,MATCH($D125,Data!$CG:$CG,0)-1,MATCH($E125&amp;"/"&amp;O$1,Data!$1:$1,0)-1)=0,"",OFFSET(Data!$A$1,MATCH($D125,Data!$CG:$CG,0)-1,MATCH($E125&amp;"/"&amp;O$1,Data!$1:$1,0)-1)))</f>
        <v>4</v>
      </c>
      <c r="P125" s="264">
        <f ca="1">IF(ISERROR(OFFSET(Data!$A$1,MATCH($D125,Data!$CG:$CG,0)-1,MATCH($E125&amp;"/"&amp;P$1,Data!$1:$1,0)-1))=TRUE,"",IF(OFFSET(Data!$A$1,MATCH($D125,Data!$CG:$CG,0)-1,MATCH($E125&amp;"/"&amp;P$1,Data!$1:$1,0)-1)=0,"",OFFSET(Data!$A$1,MATCH($D125,Data!$CG:$CG,0)-1,MATCH($E125&amp;"/"&amp;P$1,Data!$1:$1,0)-1)))</f>
        <v>5</v>
      </c>
      <c r="Q125" s="261">
        <f ca="1">IF(ISERROR(OFFSET(Data!$A$1,MATCH($D125,Data!$CG:$CG,0)-1,MATCH($E125&amp;"/"&amp;Q$1,Data!$1:$1,0)-1))=TRUE,"",IF(OFFSET(Data!$A$1,MATCH($D125,Data!$CG:$CG,0)-1,MATCH($E125&amp;"/"&amp;Q$1,Data!$1:$1,0)-1)=0,"",OFFSET(Data!$A$1,MATCH($D125,Data!$CG:$CG,0)-1,MATCH($E125&amp;"/"&amp;Q$1,Data!$1:$1,0)-1)))</f>
        <v>4</v>
      </c>
      <c r="R125" s="264">
        <f ca="1">IF(ISERROR(OFFSET(Data!$A$1,MATCH($D125,Data!$CG:$CG,0)-1,MATCH($E125&amp;"/"&amp;R$1,Data!$1:$1,0)-1))=TRUE,"",IF(OFFSET(Data!$A$1,MATCH($D125,Data!$CG:$CG,0)-1,MATCH($E125&amp;"/"&amp;R$1,Data!$1:$1,0)-1)=0,"",OFFSET(Data!$A$1,MATCH($D125,Data!$CG:$CG,0)-1,MATCH($E125&amp;"/"&amp;R$1,Data!$1:$1,0)-1)))</f>
        <v>6</v>
      </c>
      <c r="S125" s="252" t="str">
        <f ca="1">IF(ISERROR(OFFSET(Data!$A$1,MATCH($D125,Data!$CG:$CG,0)-1,MATCH($E125&amp;"/"&amp;S$1,Data!$1:$1,0)-1))=TRUE,"",IF(OFFSET(Data!$A$1,MATCH($D125,Data!$CG:$CG,0)-1,MATCH($E125&amp;"/"&amp;S$1,Data!$1:$1,0)-1)=0,"",OFFSET(Data!$A$1,MATCH($D125,Data!$CG:$CG,0)-1,MATCH($E125&amp;"/"&amp;S$1,Data!$1:$1,0)-1)))</f>
        <v/>
      </c>
      <c r="T125" s="252" t="str">
        <f ca="1">IF(ISERROR(OFFSET(Data!$A$1,MATCH($D125,Data!$CG:$CG,0)-1,MATCH($E125&amp;"/"&amp;T$1,Data!$1:$1,0)-1))=TRUE,"",IF(OFFSET(Data!$A$1,MATCH($D125,Data!$CG:$CG,0)-1,MATCH($E125&amp;"/"&amp;T$1,Data!$1:$1,0)-1)=0,"",OFFSET(Data!$A$1,MATCH($D125,Data!$CG:$CG,0)-1,MATCH($E125&amp;"/"&amp;T$1,Data!$1:$1,0)-1)))</f>
        <v/>
      </c>
      <c r="U125" s="252" t="str">
        <f ca="1">IF(ISERROR(OFFSET(Data!$A$1,MATCH($D125,Data!$CG:$CG,0)-1,MATCH($E125&amp;"/"&amp;U$1,Data!$1:$1,0)-1))=TRUE,"",IF(OFFSET(Data!$A$1,MATCH($D125,Data!$CG:$CG,0)-1,MATCH($E125&amp;"/"&amp;U$1,Data!$1:$1,0)-1)=0,"",OFFSET(Data!$A$1,MATCH($D125,Data!$CG:$CG,0)-1,MATCH($E125&amp;"/"&amp;U$1,Data!$1:$1,0)-1)))</f>
        <v/>
      </c>
      <c r="V125" s="252" t="str">
        <f ca="1">IF(ISERROR(OFFSET(Data!$A$1,MATCH($D125,Data!$CG:$CG,0)-1,MATCH($E125&amp;"/"&amp;V$1,Data!$1:$1,0)-1))=TRUE,"",IF(OFFSET(Data!$A$1,MATCH($D125,Data!$CG:$CG,0)-1,MATCH($E125&amp;"/"&amp;V$1,Data!$1:$1,0)-1)=0,"",OFFSET(Data!$A$1,MATCH($D125,Data!$CG:$CG,0)-1,MATCH($E125&amp;"/"&amp;V$1,Data!$1:$1,0)-1)))</f>
        <v/>
      </c>
      <c r="W125" s="269" t="str">
        <f ca="1">IF(ISERROR(OFFSET(Data!$A$1,MATCH($D125,Data!$CG:$CG,0)-1,MATCH($E125&amp;"/"&amp;W$1,Data!$1:$1,0)-1))=TRUE,"",IF(OFFSET(Data!$A$1,MATCH($D125,Data!$CG:$CG,0)-1,MATCH($E125&amp;"/"&amp;W$1,Data!$1:$1,0)-1)=0,"",OFFSET(Data!$A$1,MATCH($D125,Data!$CG:$CG,0)-1,MATCH($E125&amp;"/"&amp;W$1,Data!$1:$1,0)-1)))</f>
        <v/>
      </c>
      <c r="X125" s="252" t="str">
        <f ca="1">IF(ISERROR(OFFSET(Data!$A$1,MATCH($D125,Data!$CG:$CG,0)-1,MATCH($E125&amp;"/"&amp;X$1,Data!$1:$1,0)-1))=TRUE,"",IF(OFFSET(Data!$A$1,MATCH($D125,Data!$CG:$CG,0)-1,MATCH($E125&amp;"/"&amp;X$1,Data!$1:$1,0)-1)=0,"",OFFSET(Data!$A$1,MATCH($D125,Data!$CG:$CG,0)-1,MATCH($E125&amp;"/"&amp;X$1,Data!$1:$1,0)-1)))</f>
        <v/>
      </c>
      <c r="Y125" s="252" t="str">
        <f ca="1">IF(ISERROR(OFFSET(Data!$A$1,MATCH($D125,Data!$CG:$CG,0)-1,MATCH($E125&amp;"/"&amp;Y$1,Data!$1:$1,0)-1))=TRUE,"",IF(OFFSET(Data!$A$1,MATCH($D125,Data!$CG:$CG,0)-1,MATCH($E125&amp;"/"&amp;Y$1,Data!$1:$1,0)-1)=0,"",OFFSET(Data!$A$1,MATCH($D125,Data!$CG:$CG,0)-1,MATCH($E125&amp;"/"&amp;Y$1,Data!$1:$1,0)-1)))</f>
        <v/>
      </c>
      <c r="Z125" s="252" t="str">
        <f ca="1">IF(ISERROR(OFFSET(Data!$A$1,MATCH($D125,Data!$CG:$CG,0)-1,MATCH($E125&amp;"/"&amp;Z$1,Data!$1:$1,0)-1))=TRUE,"",IF(OFFSET(Data!$A$1,MATCH($D125,Data!$CG:$CG,0)-1,MATCH($E125&amp;"/"&amp;Z$1,Data!$1:$1,0)-1)=0,"",OFFSET(Data!$A$1,MATCH($D125,Data!$CG:$CG,0)-1,MATCH($E125&amp;"/"&amp;Z$1,Data!$1:$1,0)-1)))</f>
        <v/>
      </c>
      <c r="AA125" s="252" t="str">
        <f ca="1">IF(ISERROR(OFFSET(Data!$A$1,MATCH($D125,Data!$CG:$CG,0)-1,MATCH($E125&amp;"/"&amp;AA$1,Data!$1:$1,0)-1))=TRUE,"",IF(OFFSET(Data!$A$1,MATCH($D125,Data!$CG:$CG,0)-1,MATCH($E125&amp;"/"&amp;AA$1,Data!$1:$1,0)-1)=0,"",OFFSET(Data!$A$1,MATCH($D125,Data!$CG:$CG,0)-1,MATCH($E125&amp;"/"&amp;AA$1,Data!$1:$1,0)-1)))</f>
        <v/>
      </c>
      <c r="AB125" s="252" t="str">
        <f ca="1">IF(ISERROR(OFFSET(Data!$A$1,MATCH($D125,Data!$CG:$CG,0)-1,MATCH($E125&amp;"/"&amp;AB$1,Data!$1:$1,0)-1))=TRUE,"",IF(OFFSET(Data!$A$1,MATCH($D125,Data!$CG:$CG,0)-1,MATCH($E125&amp;"/"&amp;AB$1,Data!$1:$1,0)-1)=0,"",OFFSET(Data!$A$1,MATCH($D125,Data!$CG:$CG,0)-1,MATCH($E125&amp;"/"&amp;AB$1,Data!$1:$1,0)-1)))</f>
        <v/>
      </c>
      <c r="AC125" s="252" t="str">
        <f ca="1">IF(ISERROR(OFFSET(Data!$A$1,MATCH($D125,Data!$CG:$CG,0)-1,MATCH($E125&amp;"/"&amp;AC$1,Data!$1:$1,0)-1))=TRUE,"",IF(OFFSET(Data!$A$1,MATCH($D125,Data!$CG:$CG,0)-1,MATCH($E125&amp;"/"&amp;AC$1,Data!$1:$1,0)-1)=0,"",OFFSET(Data!$A$1,MATCH($D125,Data!$CG:$CG,0)-1,MATCH($E125&amp;"/"&amp;AC$1,Data!$1:$1,0)-1)))</f>
        <v/>
      </c>
      <c r="AD125" s="252" t="str">
        <f ca="1">IF(ISERROR(OFFSET(Data!$A$1,MATCH($D125,Data!$CG:$CG,0)-1,MATCH($E125&amp;"/"&amp;AD$1,Data!$1:$1,0)-1))=TRUE,"",IF(OFFSET(Data!$A$1,MATCH($D125,Data!$CG:$CG,0)-1,MATCH($E125&amp;"/"&amp;AD$1,Data!$1:$1,0)-1)=0,"",OFFSET(Data!$A$1,MATCH($D125,Data!$CG:$CG,0)-1,MATCH($E125&amp;"/"&amp;AD$1,Data!$1:$1,0)-1)))</f>
        <v/>
      </c>
      <c r="AE125" s="252" t="str">
        <f ca="1">IF(ISERROR(OFFSET(Data!$A$1,MATCH($D125,Data!$CG:$CG,0)-1,MATCH($E125&amp;"/"&amp;AE$1,Data!$1:$1,0)-1))=TRUE,"",IF(OFFSET(Data!$A$1,MATCH($D125,Data!$CG:$CG,0)-1,MATCH($E125&amp;"/"&amp;AE$1,Data!$1:$1,0)-1)=0,"",OFFSET(Data!$A$1,MATCH($D125,Data!$CG:$CG,0)-1,MATCH($E125&amp;"/"&amp;AE$1,Data!$1:$1,0)-1)))</f>
        <v/>
      </c>
      <c r="AF125" s="253" t="str">
        <f ca="1">IF(ISERROR(OFFSET(Data!$A$1,MATCH($D125,Data!$CG:$CG,0)-1,MATCH($E125&amp;"/"&amp;AF$1,Data!$1:$1,0)-1))=TRUE,"",IF(OFFSET(Data!$A$1,MATCH($D125,Data!$CG:$CG,0)-1,MATCH($E125&amp;"/"&amp;AF$1,Data!$1:$1,0)-1)=0,"",OFFSET(Data!$A$1,MATCH($D125,Data!$CG:$CG,0)-1,MATCH($E125&amp;"/"&amp;AF$1,Data!$1:$1,0)-1)))</f>
        <v/>
      </c>
      <c r="AG125" s="188">
        <f t="shared" ca="1" si="5"/>
        <v>58</v>
      </c>
      <c r="AH125" s="208">
        <f ca="1">SUM(AG124:AG125)</f>
        <v>119</v>
      </c>
    </row>
    <row r="126" spans="1:34" ht="15" hidden="1" customHeight="1" x14ac:dyDescent="0.25">
      <c r="A126" s="446"/>
      <c r="B126" s="469"/>
      <c r="C126" s="472"/>
      <c r="D126" s="50" t="str">
        <f>IF(C126&lt;&gt;"",C126,D125)</f>
        <v>Mathias Kern</v>
      </c>
      <c r="E126" s="51" t="s">
        <v>23</v>
      </c>
      <c r="F126" s="254" t="str">
        <f ca="1">IF(ISERROR(OFFSET(Data!$A$1,MATCH($D126,Data!$CG:$CG,0)-1,MATCH($E126&amp;"/"&amp;F$1,Data!$1:$1,0)-1))=TRUE,"",IF(OFFSET(Data!$A$1,MATCH($D126,Data!$CG:$CG,0)-1,MATCH($E126&amp;"/"&amp;F$1,Data!$1:$1,0)-1)=0,"",OFFSET(Data!$A$1,MATCH($D126,Data!$CG:$CG,0)-1,MATCH($E126&amp;"/"&amp;F$1,Data!$1:$1,0)-1)))</f>
        <v/>
      </c>
      <c r="G126" s="252" t="str">
        <f ca="1">IF(ISERROR(OFFSET(Data!$A$1,MATCH($D126,Data!$CG:$CG,0)-1,MATCH($E126&amp;"/"&amp;G$1,Data!$1:$1,0)-1))=TRUE,"",IF(OFFSET(Data!$A$1,MATCH($D126,Data!$CG:$CG,0)-1,MATCH($E126&amp;"/"&amp;G$1,Data!$1:$1,0)-1)=0,"",OFFSET(Data!$A$1,MATCH($D126,Data!$CG:$CG,0)-1,MATCH($E126&amp;"/"&amp;G$1,Data!$1:$1,0)-1)))</f>
        <v/>
      </c>
      <c r="H126" s="252" t="str">
        <f ca="1">IF(ISERROR(OFFSET(Data!$A$1,MATCH($D126,Data!$CG:$CG,0)-1,MATCH($E126&amp;"/"&amp;H$1,Data!$1:$1,0)-1))=TRUE,"",IF(OFFSET(Data!$A$1,MATCH($D126,Data!$CG:$CG,0)-1,MATCH($E126&amp;"/"&amp;H$1,Data!$1:$1,0)-1)=0,"",OFFSET(Data!$A$1,MATCH($D126,Data!$CG:$CG,0)-1,MATCH($E126&amp;"/"&amp;H$1,Data!$1:$1,0)-1)))</f>
        <v/>
      </c>
      <c r="I126" s="252" t="str">
        <f ca="1">IF(ISERROR(OFFSET(Data!$A$1,MATCH($D126,Data!$CG:$CG,0)-1,MATCH($E126&amp;"/"&amp;I$1,Data!$1:$1,0)-1))=TRUE,"",IF(OFFSET(Data!$A$1,MATCH($D126,Data!$CG:$CG,0)-1,MATCH($E126&amp;"/"&amp;I$1,Data!$1:$1,0)-1)=0,"",OFFSET(Data!$A$1,MATCH($D126,Data!$CG:$CG,0)-1,MATCH($E126&amp;"/"&amp;I$1,Data!$1:$1,0)-1)))</f>
        <v/>
      </c>
      <c r="J126" s="252" t="str">
        <f ca="1">IF(ISERROR(OFFSET(Data!$A$1,MATCH($D126,Data!$CG:$CG,0)-1,MATCH($E126&amp;"/"&amp;J$1,Data!$1:$1,0)-1))=TRUE,"",IF(OFFSET(Data!$A$1,MATCH($D126,Data!$CG:$CG,0)-1,MATCH($E126&amp;"/"&amp;J$1,Data!$1:$1,0)-1)=0,"",OFFSET(Data!$A$1,MATCH($D126,Data!$CG:$CG,0)-1,MATCH($E126&amp;"/"&amp;J$1,Data!$1:$1,0)-1)))</f>
        <v/>
      </c>
      <c r="K126" s="252" t="str">
        <f ca="1">IF(ISERROR(OFFSET(Data!$A$1,MATCH($D126,Data!$CG:$CG,0)-1,MATCH($E126&amp;"/"&amp;K$1,Data!$1:$1,0)-1))=TRUE,"",IF(OFFSET(Data!$A$1,MATCH($D126,Data!$CG:$CG,0)-1,MATCH($E126&amp;"/"&amp;K$1,Data!$1:$1,0)-1)=0,"",OFFSET(Data!$A$1,MATCH($D126,Data!$CG:$CG,0)-1,MATCH($E126&amp;"/"&amp;K$1,Data!$1:$1,0)-1)))</f>
        <v/>
      </c>
      <c r="L126" s="252" t="str">
        <f ca="1">IF(ISERROR(OFFSET(Data!$A$1,MATCH($D126,Data!$CG:$CG,0)-1,MATCH($E126&amp;"/"&amp;L$1,Data!$1:$1,0)-1))=TRUE,"",IF(OFFSET(Data!$A$1,MATCH($D126,Data!$CG:$CG,0)-1,MATCH($E126&amp;"/"&amp;L$1,Data!$1:$1,0)-1)=0,"",OFFSET(Data!$A$1,MATCH($D126,Data!$CG:$CG,0)-1,MATCH($E126&amp;"/"&amp;L$1,Data!$1:$1,0)-1)))</f>
        <v/>
      </c>
      <c r="M126" s="252" t="str">
        <f ca="1">IF(ISERROR(OFFSET(Data!$A$1,MATCH($D126,Data!$CG:$CG,0)-1,MATCH($E126&amp;"/"&amp;M$1,Data!$1:$1,0)-1))=TRUE,"",IF(OFFSET(Data!$A$1,MATCH($D126,Data!$CG:$CG,0)-1,MATCH($E126&amp;"/"&amp;M$1,Data!$1:$1,0)-1)=0,"",OFFSET(Data!$A$1,MATCH($D126,Data!$CG:$CG,0)-1,MATCH($E126&amp;"/"&amp;M$1,Data!$1:$1,0)-1)))</f>
        <v/>
      </c>
      <c r="N126" s="252" t="str">
        <f ca="1">IF(ISERROR(OFFSET(Data!$A$1,MATCH($D126,Data!$CG:$CG,0)-1,MATCH($E126&amp;"/"&amp;N$1,Data!$1:$1,0)-1))=TRUE,"",IF(OFFSET(Data!$A$1,MATCH($D126,Data!$CG:$CG,0)-1,MATCH($E126&amp;"/"&amp;N$1,Data!$1:$1,0)-1)=0,"",OFFSET(Data!$A$1,MATCH($D126,Data!$CG:$CG,0)-1,MATCH($E126&amp;"/"&amp;N$1,Data!$1:$1,0)-1)))</f>
        <v/>
      </c>
      <c r="O126" s="252" t="str">
        <f ca="1">IF(ISERROR(OFFSET(Data!$A$1,MATCH($D126,Data!$CG:$CG,0)-1,MATCH($E126&amp;"/"&amp;O$1,Data!$1:$1,0)-1))=TRUE,"",IF(OFFSET(Data!$A$1,MATCH($D126,Data!$CG:$CG,0)-1,MATCH($E126&amp;"/"&amp;O$1,Data!$1:$1,0)-1)=0,"",OFFSET(Data!$A$1,MATCH($D126,Data!$CG:$CG,0)-1,MATCH($E126&amp;"/"&amp;O$1,Data!$1:$1,0)-1)))</f>
        <v/>
      </c>
      <c r="P126" s="252" t="str">
        <f ca="1">IF(ISERROR(OFFSET(Data!$A$1,MATCH($D126,Data!$CG:$CG,0)-1,MATCH($E126&amp;"/"&amp;P$1,Data!$1:$1,0)-1))=TRUE,"",IF(OFFSET(Data!$A$1,MATCH($D126,Data!$CG:$CG,0)-1,MATCH($E126&amp;"/"&amp;P$1,Data!$1:$1,0)-1)=0,"",OFFSET(Data!$A$1,MATCH($D126,Data!$CG:$CG,0)-1,MATCH($E126&amp;"/"&amp;P$1,Data!$1:$1,0)-1)))</f>
        <v/>
      </c>
      <c r="Q126" s="252" t="str">
        <f ca="1">IF(ISERROR(OFFSET(Data!$A$1,MATCH($D126,Data!$CG:$CG,0)-1,MATCH($E126&amp;"/"&amp;Q$1,Data!$1:$1,0)-1))=TRUE,"",IF(OFFSET(Data!$A$1,MATCH($D126,Data!$CG:$CG,0)-1,MATCH($E126&amp;"/"&amp;Q$1,Data!$1:$1,0)-1)=0,"",OFFSET(Data!$A$1,MATCH($D126,Data!$CG:$CG,0)-1,MATCH($E126&amp;"/"&amp;Q$1,Data!$1:$1,0)-1)))</f>
        <v/>
      </c>
      <c r="R126" s="252" t="str">
        <f ca="1">IF(ISERROR(OFFSET(Data!$A$1,MATCH($D126,Data!$CG:$CG,0)-1,MATCH($E126&amp;"/"&amp;R$1,Data!$1:$1,0)-1))=TRUE,"",IF(OFFSET(Data!$A$1,MATCH($D126,Data!$CG:$CG,0)-1,MATCH($E126&amp;"/"&amp;R$1,Data!$1:$1,0)-1)=0,"",OFFSET(Data!$A$1,MATCH($D126,Data!$CG:$CG,0)-1,MATCH($E126&amp;"/"&amp;R$1,Data!$1:$1,0)-1)))</f>
        <v/>
      </c>
      <c r="S126" s="252" t="str">
        <f ca="1">IF(ISERROR(OFFSET(Data!$A$1,MATCH($D126,Data!$CG:$CG,0)-1,MATCH($E126&amp;"/"&amp;S$1,Data!$1:$1,0)-1))=TRUE,"",IF(OFFSET(Data!$A$1,MATCH($D126,Data!$CG:$CG,0)-1,MATCH($E126&amp;"/"&amp;S$1,Data!$1:$1,0)-1)=0,"",OFFSET(Data!$A$1,MATCH($D126,Data!$CG:$CG,0)-1,MATCH($E126&amp;"/"&amp;S$1,Data!$1:$1,0)-1)))</f>
        <v/>
      </c>
      <c r="T126" s="252" t="str">
        <f ca="1">IF(ISERROR(OFFSET(Data!$A$1,MATCH($D126,Data!$CG:$CG,0)-1,MATCH($E126&amp;"/"&amp;T$1,Data!$1:$1,0)-1))=TRUE,"",IF(OFFSET(Data!$A$1,MATCH($D126,Data!$CG:$CG,0)-1,MATCH($E126&amp;"/"&amp;T$1,Data!$1:$1,0)-1)=0,"",OFFSET(Data!$A$1,MATCH($D126,Data!$CG:$CG,0)-1,MATCH($E126&amp;"/"&amp;T$1,Data!$1:$1,0)-1)))</f>
        <v/>
      </c>
      <c r="U126" s="252" t="str">
        <f ca="1">IF(ISERROR(OFFSET(Data!$A$1,MATCH($D126,Data!$CG:$CG,0)-1,MATCH($E126&amp;"/"&amp;U$1,Data!$1:$1,0)-1))=TRUE,"",IF(OFFSET(Data!$A$1,MATCH($D126,Data!$CG:$CG,0)-1,MATCH($E126&amp;"/"&amp;U$1,Data!$1:$1,0)-1)=0,"",OFFSET(Data!$A$1,MATCH($D126,Data!$CG:$CG,0)-1,MATCH($E126&amp;"/"&amp;U$1,Data!$1:$1,0)-1)))</f>
        <v/>
      </c>
      <c r="V126" s="252" t="str">
        <f ca="1">IF(ISERROR(OFFSET(Data!$A$1,MATCH($D126,Data!$CG:$CG,0)-1,MATCH($E126&amp;"/"&amp;V$1,Data!$1:$1,0)-1))=TRUE,"",IF(OFFSET(Data!$A$1,MATCH($D126,Data!$CG:$CG,0)-1,MATCH($E126&amp;"/"&amp;V$1,Data!$1:$1,0)-1)=0,"",OFFSET(Data!$A$1,MATCH($D126,Data!$CG:$CG,0)-1,MATCH($E126&amp;"/"&amp;V$1,Data!$1:$1,0)-1)))</f>
        <v/>
      </c>
      <c r="W126" s="269" t="str">
        <f ca="1">IF(ISERROR(OFFSET(Data!$A$1,MATCH($D126,Data!$CG:$CG,0)-1,MATCH($E126&amp;"/"&amp;W$1,Data!$1:$1,0)-1))=TRUE,"",IF(OFFSET(Data!$A$1,MATCH($D126,Data!$CG:$CG,0)-1,MATCH($E126&amp;"/"&amp;W$1,Data!$1:$1,0)-1)=0,"",OFFSET(Data!$A$1,MATCH($D126,Data!$CG:$CG,0)-1,MATCH($E126&amp;"/"&amp;W$1,Data!$1:$1,0)-1)))</f>
        <v/>
      </c>
      <c r="X126" s="252" t="str">
        <f ca="1">IF(ISERROR(OFFSET(Data!$A$1,MATCH($D126,Data!$CG:$CG,0)-1,MATCH($E126&amp;"/"&amp;X$1,Data!$1:$1,0)-1))=TRUE,"",IF(OFFSET(Data!$A$1,MATCH($D126,Data!$CG:$CG,0)-1,MATCH($E126&amp;"/"&amp;X$1,Data!$1:$1,0)-1)=0,"",OFFSET(Data!$A$1,MATCH($D126,Data!$CG:$CG,0)-1,MATCH($E126&amp;"/"&amp;X$1,Data!$1:$1,0)-1)))</f>
        <v/>
      </c>
      <c r="Y126" s="252" t="str">
        <f ca="1">IF(ISERROR(OFFSET(Data!$A$1,MATCH($D126,Data!$CG:$CG,0)-1,MATCH($E126&amp;"/"&amp;Y$1,Data!$1:$1,0)-1))=TRUE,"",IF(OFFSET(Data!$A$1,MATCH($D126,Data!$CG:$CG,0)-1,MATCH($E126&amp;"/"&amp;Y$1,Data!$1:$1,0)-1)=0,"",OFFSET(Data!$A$1,MATCH($D126,Data!$CG:$CG,0)-1,MATCH($E126&amp;"/"&amp;Y$1,Data!$1:$1,0)-1)))</f>
        <v/>
      </c>
      <c r="Z126" s="252" t="str">
        <f ca="1">IF(ISERROR(OFFSET(Data!$A$1,MATCH($D126,Data!$CG:$CG,0)-1,MATCH($E126&amp;"/"&amp;Z$1,Data!$1:$1,0)-1))=TRUE,"",IF(OFFSET(Data!$A$1,MATCH($D126,Data!$CG:$CG,0)-1,MATCH($E126&amp;"/"&amp;Z$1,Data!$1:$1,0)-1)=0,"",OFFSET(Data!$A$1,MATCH($D126,Data!$CG:$CG,0)-1,MATCH($E126&amp;"/"&amp;Z$1,Data!$1:$1,0)-1)))</f>
        <v/>
      </c>
      <c r="AA126" s="252" t="str">
        <f ca="1">IF(ISERROR(OFFSET(Data!$A$1,MATCH($D126,Data!$CG:$CG,0)-1,MATCH($E126&amp;"/"&amp;AA$1,Data!$1:$1,0)-1))=TRUE,"",IF(OFFSET(Data!$A$1,MATCH($D126,Data!$CG:$CG,0)-1,MATCH($E126&amp;"/"&amp;AA$1,Data!$1:$1,0)-1)=0,"",OFFSET(Data!$A$1,MATCH($D126,Data!$CG:$CG,0)-1,MATCH($E126&amp;"/"&amp;AA$1,Data!$1:$1,0)-1)))</f>
        <v/>
      </c>
      <c r="AB126" s="252" t="str">
        <f ca="1">IF(ISERROR(OFFSET(Data!$A$1,MATCH($D126,Data!$CG:$CG,0)-1,MATCH($E126&amp;"/"&amp;AB$1,Data!$1:$1,0)-1))=TRUE,"",IF(OFFSET(Data!$A$1,MATCH($D126,Data!$CG:$CG,0)-1,MATCH($E126&amp;"/"&amp;AB$1,Data!$1:$1,0)-1)=0,"",OFFSET(Data!$A$1,MATCH($D126,Data!$CG:$CG,0)-1,MATCH($E126&amp;"/"&amp;AB$1,Data!$1:$1,0)-1)))</f>
        <v/>
      </c>
      <c r="AC126" s="252" t="str">
        <f ca="1">IF(ISERROR(OFFSET(Data!$A$1,MATCH($D126,Data!$CG:$CG,0)-1,MATCH($E126&amp;"/"&amp;AC$1,Data!$1:$1,0)-1))=TRUE,"",IF(OFFSET(Data!$A$1,MATCH($D126,Data!$CG:$CG,0)-1,MATCH($E126&amp;"/"&amp;AC$1,Data!$1:$1,0)-1)=0,"",OFFSET(Data!$A$1,MATCH($D126,Data!$CG:$CG,0)-1,MATCH($E126&amp;"/"&amp;AC$1,Data!$1:$1,0)-1)))</f>
        <v/>
      </c>
      <c r="AD126" s="252" t="str">
        <f ca="1">IF(ISERROR(OFFSET(Data!$A$1,MATCH($D126,Data!$CG:$CG,0)-1,MATCH($E126&amp;"/"&amp;AD$1,Data!$1:$1,0)-1))=TRUE,"",IF(OFFSET(Data!$A$1,MATCH($D126,Data!$CG:$CG,0)-1,MATCH($E126&amp;"/"&amp;AD$1,Data!$1:$1,0)-1)=0,"",OFFSET(Data!$A$1,MATCH($D126,Data!$CG:$CG,0)-1,MATCH($E126&amp;"/"&amp;AD$1,Data!$1:$1,0)-1)))</f>
        <v/>
      </c>
      <c r="AE126" s="252" t="str">
        <f ca="1">IF(ISERROR(OFFSET(Data!$A$1,MATCH($D126,Data!$CG:$CG,0)-1,MATCH($E126&amp;"/"&amp;AE$1,Data!$1:$1,0)-1))=TRUE,"",IF(OFFSET(Data!$A$1,MATCH($D126,Data!$CG:$CG,0)-1,MATCH($E126&amp;"/"&amp;AE$1,Data!$1:$1,0)-1)=0,"",OFFSET(Data!$A$1,MATCH($D126,Data!$CG:$CG,0)-1,MATCH($E126&amp;"/"&amp;AE$1,Data!$1:$1,0)-1)))</f>
        <v/>
      </c>
      <c r="AF126" s="253" t="str">
        <f ca="1">IF(ISERROR(OFFSET(Data!$A$1,MATCH($D126,Data!$CG:$CG,0)-1,MATCH($E126&amp;"/"&amp;AF$1,Data!$1:$1,0)-1))=TRUE,"",IF(OFFSET(Data!$A$1,MATCH($D126,Data!$CG:$CG,0)-1,MATCH($E126&amp;"/"&amp;AF$1,Data!$1:$1,0)-1)=0,"",OFFSET(Data!$A$1,MATCH($D126,Data!$CG:$CG,0)-1,MATCH($E126&amp;"/"&amp;AF$1,Data!$1:$1,0)-1)))</f>
        <v/>
      </c>
      <c r="AG126" s="188">
        <f t="shared" ca="1" si="5"/>
        <v>0</v>
      </c>
      <c r="AH126" s="208">
        <f ca="1">SUM(AG124:AG126)</f>
        <v>119</v>
      </c>
    </row>
    <row r="127" spans="1:34" ht="15.75" hidden="1" customHeight="1" x14ac:dyDescent="0.25">
      <c r="A127" s="446"/>
      <c r="B127" s="469"/>
      <c r="C127" s="472"/>
      <c r="D127" s="50" t="str">
        <f>IF(C127&lt;&gt;"",C127,D126)</f>
        <v>Mathias Kern</v>
      </c>
      <c r="E127" s="51" t="s">
        <v>24</v>
      </c>
      <c r="F127" s="254" t="str">
        <f ca="1">IF(ISERROR(OFFSET(Data!$A$1,MATCH($D127,Data!$CG:$CG,0)-1,MATCH($E127&amp;"/"&amp;F$1,Data!$1:$1,0)-1))=TRUE,"",IF(OFFSET(Data!$A$1,MATCH($D127,Data!$CG:$CG,0)-1,MATCH($E127&amp;"/"&amp;F$1,Data!$1:$1,0)-1)=0,"",OFFSET(Data!$A$1,MATCH($D127,Data!$CG:$CG,0)-1,MATCH($E127&amp;"/"&amp;F$1,Data!$1:$1,0)-1)))</f>
        <v/>
      </c>
      <c r="G127" s="252" t="str">
        <f ca="1">IF(ISERROR(OFFSET(Data!$A$1,MATCH($D127,Data!$CG:$CG,0)-1,MATCH($E127&amp;"/"&amp;G$1,Data!$1:$1,0)-1))=TRUE,"",IF(OFFSET(Data!$A$1,MATCH($D127,Data!$CG:$CG,0)-1,MATCH($E127&amp;"/"&amp;G$1,Data!$1:$1,0)-1)=0,"",OFFSET(Data!$A$1,MATCH($D127,Data!$CG:$CG,0)-1,MATCH($E127&amp;"/"&amp;G$1,Data!$1:$1,0)-1)))</f>
        <v/>
      </c>
      <c r="H127" s="252" t="str">
        <f ca="1">IF(ISERROR(OFFSET(Data!$A$1,MATCH($D127,Data!$CG:$CG,0)-1,MATCH($E127&amp;"/"&amp;H$1,Data!$1:$1,0)-1))=TRUE,"",IF(OFFSET(Data!$A$1,MATCH($D127,Data!$CG:$CG,0)-1,MATCH($E127&amp;"/"&amp;H$1,Data!$1:$1,0)-1)=0,"",OFFSET(Data!$A$1,MATCH($D127,Data!$CG:$CG,0)-1,MATCH($E127&amp;"/"&amp;H$1,Data!$1:$1,0)-1)))</f>
        <v/>
      </c>
      <c r="I127" s="252" t="str">
        <f ca="1">IF(ISERROR(OFFSET(Data!$A$1,MATCH($D127,Data!$CG:$CG,0)-1,MATCH($E127&amp;"/"&amp;I$1,Data!$1:$1,0)-1))=TRUE,"",IF(OFFSET(Data!$A$1,MATCH($D127,Data!$CG:$CG,0)-1,MATCH($E127&amp;"/"&amp;I$1,Data!$1:$1,0)-1)=0,"",OFFSET(Data!$A$1,MATCH($D127,Data!$CG:$CG,0)-1,MATCH($E127&amp;"/"&amp;I$1,Data!$1:$1,0)-1)))</f>
        <v/>
      </c>
      <c r="J127" s="252" t="str">
        <f ca="1">IF(ISERROR(OFFSET(Data!$A$1,MATCH($D127,Data!$CG:$CG,0)-1,MATCH($E127&amp;"/"&amp;J$1,Data!$1:$1,0)-1))=TRUE,"",IF(OFFSET(Data!$A$1,MATCH($D127,Data!$CG:$CG,0)-1,MATCH($E127&amp;"/"&amp;J$1,Data!$1:$1,0)-1)=0,"",OFFSET(Data!$A$1,MATCH($D127,Data!$CG:$CG,0)-1,MATCH($E127&amp;"/"&amp;J$1,Data!$1:$1,0)-1)))</f>
        <v/>
      </c>
      <c r="K127" s="252" t="str">
        <f ca="1">IF(ISERROR(OFFSET(Data!$A$1,MATCH($D127,Data!$CG:$CG,0)-1,MATCH($E127&amp;"/"&amp;K$1,Data!$1:$1,0)-1))=TRUE,"",IF(OFFSET(Data!$A$1,MATCH($D127,Data!$CG:$CG,0)-1,MATCH($E127&amp;"/"&amp;K$1,Data!$1:$1,0)-1)=0,"",OFFSET(Data!$A$1,MATCH($D127,Data!$CG:$CG,0)-1,MATCH($E127&amp;"/"&amp;K$1,Data!$1:$1,0)-1)))</f>
        <v/>
      </c>
      <c r="L127" s="252" t="str">
        <f ca="1">IF(ISERROR(OFFSET(Data!$A$1,MATCH($D127,Data!$CG:$CG,0)-1,MATCH($E127&amp;"/"&amp;L$1,Data!$1:$1,0)-1))=TRUE,"",IF(OFFSET(Data!$A$1,MATCH($D127,Data!$CG:$CG,0)-1,MATCH($E127&amp;"/"&amp;L$1,Data!$1:$1,0)-1)=0,"",OFFSET(Data!$A$1,MATCH($D127,Data!$CG:$CG,0)-1,MATCH($E127&amp;"/"&amp;L$1,Data!$1:$1,0)-1)))</f>
        <v/>
      </c>
      <c r="M127" s="252" t="str">
        <f ca="1">IF(ISERROR(OFFSET(Data!$A$1,MATCH($D127,Data!$CG:$CG,0)-1,MATCH($E127&amp;"/"&amp;M$1,Data!$1:$1,0)-1))=TRUE,"",IF(OFFSET(Data!$A$1,MATCH($D127,Data!$CG:$CG,0)-1,MATCH($E127&amp;"/"&amp;M$1,Data!$1:$1,0)-1)=0,"",OFFSET(Data!$A$1,MATCH($D127,Data!$CG:$CG,0)-1,MATCH($E127&amp;"/"&amp;M$1,Data!$1:$1,0)-1)))</f>
        <v/>
      </c>
      <c r="N127" s="252" t="str">
        <f ca="1">IF(ISERROR(OFFSET(Data!$A$1,MATCH($D127,Data!$CG:$CG,0)-1,MATCH($E127&amp;"/"&amp;N$1,Data!$1:$1,0)-1))=TRUE,"",IF(OFFSET(Data!$A$1,MATCH($D127,Data!$CG:$CG,0)-1,MATCH($E127&amp;"/"&amp;N$1,Data!$1:$1,0)-1)=0,"",OFFSET(Data!$A$1,MATCH($D127,Data!$CG:$CG,0)-1,MATCH($E127&amp;"/"&amp;N$1,Data!$1:$1,0)-1)))</f>
        <v/>
      </c>
      <c r="O127" s="252" t="str">
        <f ca="1">IF(ISERROR(OFFSET(Data!$A$1,MATCH($D127,Data!$CG:$CG,0)-1,MATCH($E127&amp;"/"&amp;O$1,Data!$1:$1,0)-1))=TRUE,"",IF(OFFSET(Data!$A$1,MATCH($D127,Data!$CG:$CG,0)-1,MATCH($E127&amp;"/"&amp;O$1,Data!$1:$1,0)-1)=0,"",OFFSET(Data!$A$1,MATCH($D127,Data!$CG:$CG,0)-1,MATCH($E127&amp;"/"&amp;O$1,Data!$1:$1,0)-1)))</f>
        <v/>
      </c>
      <c r="P127" s="252" t="str">
        <f ca="1">IF(ISERROR(OFFSET(Data!$A$1,MATCH($D127,Data!$CG:$CG,0)-1,MATCH($E127&amp;"/"&amp;P$1,Data!$1:$1,0)-1))=TRUE,"",IF(OFFSET(Data!$A$1,MATCH($D127,Data!$CG:$CG,0)-1,MATCH($E127&amp;"/"&amp;P$1,Data!$1:$1,0)-1)=0,"",OFFSET(Data!$A$1,MATCH($D127,Data!$CG:$CG,0)-1,MATCH($E127&amp;"/"&amp;P$1,Data!$1:$1,0)-1)))</f>
        <v/>
      </c>
      <c r="Q127" s="252" t="str">
        <f ca="1">IF(ISERROR(OFFSET(Data!$A$1,MATCH($D127,Data!$CG:$CG,0)-1,MATCH($E127&amp;"/"&amp;Q$1,Data!$1:$1,0)-1))=TRUE,"",IF(OFFSET(Data!$A$1,MATCH($D127,Data!$CG:$CG,0)-1,MATCH($E127&amp;"/"&amp;Q$1,Data!$1:$1,0)-1)=0,"",OFFSET(Data!$A$1,MATCH($D127,Data!$CG:$CG,0)-1,MATCH($E127&amp;"/"&amp;Q$1,Data!$1:$1,0)-1)))</f>
        <v/>
      </c>
      <c r="R127" s="252" t="str">
        <f ca="1">IF(ISERROR(OFFSET(Data!$A$1,MATCH($D127,Data!$CG:$CG,0)-1,MATCH($E127&amp;"/"&amp;R$1,Data!$1:$1,0)-1))=TRUE,"",IF(OFFSET(Data!$A$1,MATCH($D127,Data!$CG:$CG,0)-1,MATCH($E127&amp;"/"&amp;R$1,Data!$1:$1,0)-1)=0,"",OFFSET(Data!$A$1,MATCH($D127,Data!$CG:$CG,0)-1,MATCH($E127&amp;"/"&amp;R$1,Data!$1:$1,0)-1)))</f>
        <v/>
      </c>
      <c r="S127" s="252" t="str">
        <f ca="1">IF(ISERROR(OFFSET(Data!$A$1,MATCH($D127,Data!$CG:$CG,0)-1,MATCH($E127&amp;"/"&amp;S$1,Data!$1:$1,0)-1))=TRUE,"",IF(OFFSET(Data!$A$1,MATCH($D127,Data!$CG:$CG,0)-1,MATCH($E127&amp;"/"&amp;S$1,Data!$1:$1,0)-1)=0,"",OFFSET(Data!$A$1,MATCH($D127,Data!$CG:$CG,0)-1,MATCH($E127&amp;"/"&amp;S$1,Data!$1:$1,0)-1)))</f>
        <v/>
      </c>
      <c r="T127" s="252" t="str">
        <f ca="1">IF(ISERROR(OFFSET(Data!$A$1,MATCH($D127,Data!$CG:$CG,0)-1,MATCH($E127&amp;"/"&amp;T$1,Data!$1:$1,0)-1))=TRUE,"",IF(OFFSET(Data!$A$1,MATCH($D127,Data!$CG:$CG,0)-1,MATCH($E127&amp;"/"&amp;T$1,Data!$1:$1,0)-1)=0,"",OFFSET(Data!$A$1,MATCH($D127,Data!$CG:$CG,0)-1,MATCH($E127&amp;"/"&amp;T$1,Data!$1:$1,0)-1)))</f>
        <v/>
      </c>
      <c r="U127" s="252" t="str">
        <f ca="1">IF(ISERROR(OFFSET(Data!$A$1,MATCH($D127,Data!$CG:$CG,0)-1,MATCH($E127&amp;"/"&amp;U$1,Data!$1:$1,0)-1))=TRUE,"",IF(OFFSET(Data!$A$1,MATCH($D127,Data!$CG:$CG,0)-1,MATCH($E127&amp;"/"&amp;U$1,Data!$1:$1,0)-1)=0,"",OFFSET(Data!$A$1,MATCH($D127,Data!$CG:$CG,0)-1,MATCH($E127&amp;"/"&amp;U$1,Data!$1:$1,0)-1)))</f>
        <v/>
      </c>
      <c r="V127" s="252" t="str">
        <f ca="1">IF(ISERROR(OFFSET(Data!$A$1,MATCH($D127,Data!$CG:$CG,0)-1,MATCH($E127&amp;"/"&amp;V$1,Data!$1:$1,0)-1))=TRUE,"",IF(OFFSET(Data!$A$1,MATCH($D127,Data!$CG:$CG,0)-1,MATCH($E127&amp;"/"&amp;V$1,Data!$1:$1,0)-1)=0,"",OFFSET(Data!$A$1,MATCH($D127,Data!$CG:$CG,0)-1,MATCH($E127&amp;"/"&amp;V$1,Data!$1:$1,0)-1)))</f>
        <v/>
      </c>
      <c r="W127" s="269" t="str">
        <f ca="1">IF(ISERROR(OFFSET(Data!$A$1,MATCH($D127,Data!$CG:$CG,0)-1,MATCH($E127&amp;"/"&amp;W$1,Data!$1:$1,0)-1))=TRUE,"",IF(OFFSET(Data!$A$1,MATCH($D127,Data!$CG:$CG,0)-1,MATCH($E127&amp;"/"&amp;W$1,Data!$1:$1,0)-1)=0,"",OFFSET(Data!$A$1,MATCH($D127,Data!$CG:$CG,0)-1,MATCH($E127&amp;"/"&amp;W$1,Data!$1:$1,0)-1)))</f>
        <v/>
      </c>
      <c r="X127" s="252" t="str">
        <f ca="1">IF(ISERROR(OFFSET(Data!$A$1,MATCH($D127,Data!$CG:$CG,0)-1,MATCH($E127&amp;"/"&amp;X$1,Data!$1:$1,0)-1))=TRUE,"",IF(OFFSET(Data!$A$1,MATCH($D127,Data!$CG:$CG,0)-1,MATCH($E127&amp;"/"&amp;X$1,Data!$1:$1,0)-1)=0,"",OFFSET(Data!$A$1,MATCH($D127,Data!$CG:$CG,0)-1,MATCH($E127&amp;"/"&amp;X$1,Data!$1:$1,0)-1)))</f>
        <v/>
      </c>
      <c r="Y127" s="252" t="str">
        <f ca="1">IF(ISERROR(OFFSET(Data!$A$1,MATCH($D127,Data!$CG:$CG,0)-1,MATCH($E127&amp;"/"&amp;Y$1,Data!$1:$1,0)-1))=TRUE,"",IF(OFFSET(Data!$A$1,MATCH($D127,Data!$CG:$CG,0)-1,MATCH($E127&amp;"/"&amp;Y$1,Data!$1:$1,0)-1)=0,"",OFFSET(Data!$A$1,MATCH($D127,Data!$CG:$CG,0)-1,MATCH($E127&amp;"/"&amp;Y$1,Data!$1:$1,0)-1)))</f>
        <v/>
      </c>
      <c r="Z127" s="252" t="str">
        <f ca="1">IF(ISERROR(OFFSET(Data!$A$1,MATCH($D127,Data!$CG:$CG,0)-1,MATCH($E127&amp;"/"&amp;Z$1,Data!$1:$1,0)-1))=TRUE,"",IF(OFFSET(Data!$A$1,MATCH($D127,Data!$CG:$CG,0)-1,MATCH($E127&amp;"/"&amp;Z$1,Data!$1:$1,0)-1)=0,"",OFFSET(Data!$A$1,MATCH($D127,Data!$CG:$CG,0)-1,MATCH($E127&amp;"/"&amp;Z$1,Data!$1:$1,0)-1)))</f>
        <v/>
      </c>
      <c r="AA127" s="252" t="str">
        <f ca="1">IF(ISERROR(OFFSET(Data!$A$1,MATCH($D127,Data!$CG:$CG,0)-1,MATCH($E127&amp;"/"&amp;AA$1,Data!$1:$1,0)-1))=TRUE,"",IF(OFFSET(Data!$A$1,MATCH($D127,Data!$CG:$CG,0)-1,MATCH($E127&amp;"/"&amp;AA$1,Data!$1:$1,0)-1)=0,"",OFFSET(Data!$A$1,MATCH($D127,Data!$CG:$CG,0)-1,MATCH($E127&amp;"/"&amp;AA$1,Data!$1:$1,0)-1)))</f>
        <v/>
      </c>
      <c r="AB127" s="252" t="str">
        <f ca="1">IF(ISERROR(OFFSET(Data!$A$1,MATCH($D127,Data!$CG:$CG,0)-1,MATCH($E127&amp;"/"&amp;AB$1,Data!$1:$1,0)-1))=TRUE,"",IF(OFFSET(Data!$A$1,MATCH($D127,Data!$CG:$CG,0)-1,MATCH($E127&amp;"/"&amp;AB$1,Data!$1:$1,0)-1)=0,"",OFFSET(Data!$A$1,MATCH($D127,Data!$CG:$CG,0)-1,MATCH($E127&amp;"/"&amp;AB$1,Data!$1:$1,0)-1)))</f>
        <v/>
      </c>
      <c r="AC127" s="252" t="str">
        <f ca="1">IF(ISERROR(OFFSET(Data!$A$1,MATCH($D127,Data!$CG:$CG,0)-1,MATCH($E127&amp;"/"&amp;AC$1,Data!$1:$1,0)-1))=TRUE,"",IF(OFFSET(Data!$A$1,MATCH($D127,Data!$CG:$CG,0)-1,MATCH($E127&amp;"/"&amp;AC$1,Data!$1:$1,0)-1)=0,"",OFFSET(Data!$A$1,MATCH($D127,Data!$CG:$CG,0)-1,MATCH($E127&amp;"/"&amp;AC$1,Data!$1:$1,0)-1)))</f>
        <v/>
      </c>
      <c r="AD127" s="252" t="str">
        <f ca="1">IF(ISERROR(OFFSET(Data!$A$1,MATCH($D127,Data!$CG:$CG,0)-1,MATCH($E127&amp;"/"&amp;AD$1,Data!$1:$1,0)-1))=TRUE,"",IF(OFFSET(Data!$A$1,MATCH($D127,Data!$CG:$CG,0)-1,MATCH($E127&amp;"/"&amp;AD$1,Data!$1:$1,0)-1)=0,"",OFFSET(Data!$A$1,MATCH($D127,Data!$CG:$CG,0)-1,MATCH($E127&amp;"/"&amp;AD$1,Data!$1:$1,0)-1)))</f>
        <v/>
      </c>
      <c r="AE127" s="252" t="str">
        <f ca="1">IF(ISERROR(OFFSET(Data!$A$1,MATCH($D127,Data!$CG:$CG,0)-1,MATCH($E127&amp;"/"&amp;AE$1,Data!$1:$1,0)-1))=TRUE,"",IF(OFFSET(Data!$A$1,MATCH($D127,Data!$CG:$CG,0)-1,MATCH($E127&amp;"/"&amp;AE$1,Data!$1:$1,0)-1)=0,"",OFFSET(Data!$A$1,MATCH($D127,Data!$CG:$CG,0)-1,MATCH($E127&amp;"/"&amp;AE$1,Data!$1:$1,0)-1)))</f>
        <v/>
      </c>
      <c r="AF127" s="253" t="str">
        <f ca="1">IF(ISERROR(OFFSET(Data!$A$1,MATCH($D127,Data!$CG:$CG,0)-1,MATCH($E127&amp;"/"&amp;AF$1,Data!$1:$1,0)-1))=TRUE,"",IF(OFFSET(Data!$A$1,MATCH($D127,Data!$CG:$CG,0)-1,MATCH($E127&amp;"/"&amp;AF$1,Data!$1:$1,0)-1)=0,"",OFFSET(Data!$A$1,MATCH($D127,Data!$CG:$CG,0)-1,MATCH($E127&amp;"/"&amp;AF$1,Data!$1:$1,0)-1)))</f>
        <v/>
      </c>
      <c r="AG127" s="188">
        <f t="shared" ca="1" si="5"/>
        <v>0</v>
      </c>
      <c r="AH127" s="208">
        <f ca="1">SUM(AG124:AG127)</f>
        <v>119</v>
      </c>
    </row>
    <row r="128" spans="1:34" ht="15.75" hidden="1" customHeight="1" thickBot="1" x14ac:dyDescent="0.3">
      <c r="A128" s="447"/>
      <c r="B128" s="470"/>
      <c r="C128" s="473"/>
      <c r="D128" s="52" t="str">
        <f>IF(C128&lt;&gt;"",C128,D127)</f>
        <v>Mathias Kern</v>
      </c>
      <c r="E128" s="53" t="s">
        <v>25</v>
      </c>
      <c r="F128" s="255" t="str">
        <f ca="1">IF(ISERROR(OFFSET(Data!$A$1,MATCH($D128,Data!$CG:$CG,0)-1,MATCH($E128&amp;"/"&amp;F$1,Data!$1:$1,0)-1))=TRUE,"",IF(OFFSET(Data!$A$1,MATCH($D128,Data!$CG:$CG,0)-1,MATCH($E128&amp;"/"&amp;F$1,Data!$1:$1,0)-1)=0,"",OFFSET(Data!$A$1,MATCH($D128,Data!$CG:$CG,0)-1,MATCH($E128&amp;"/"&amp;F$1,Data!$1:$1,0)-1)))</f>
        <v/>
      </c>
      <c r="G128" s="256" t="str">
        <f ca="1">IF(ISERROR(OFFSET(Data!$A$1,MATCH($D128,Data!$CG:$CG,0)-1,MATCH($E128&amp;"/"&amp;G$1,Data!$1:$1,0)-1))=TRUE,"",IF(OFFSET(Data!$A$1,MATCH($D128,Data!$CG:$CG,0)-1,MATCH($E128&amp;"/"&amp;G$1,Data!$1:$1,0)-1)=0,"",OFFSET(Data!$A$1,MATCH($D128,Data!$CG:$CG,0)-1,MATCH($E128&amp;"/"&amp;G$1,Data!$1:$1,0)-1)))</f>
        <v/>
      </c>
      <c r="H128" s="256" t="str">
        <f ca="1">IF(ISERROR(OFFSET(Data!$A$1,MATCH($D128,Data!$CG:$CG,0)-1,MATCH($E128&amp;"/"&amp;H$1,Data!$1:$1,0)-1))=TRUE,"",IF(OFFSET(Data!$A$1,MATCH($D128,Data!$CG:$CG,0)-1,MATCH($E128&amp;"/"&amp;H$1,Data!$1:$1,0)-1)=0,"",OFFSET(Data!$A$1,MATCH($D128,Data!$CG:$CG,0)-1,MATCH($E128&amp;"/"&amp;H$1,Data!$1:$1,0)-1)))</f>
        <v/>
      </c>
      <c r="I128" s="256" t="str">
        <f ca="1">IF(ISERROR(OFFSET(Data!$A$1,MATCH($D128,Data!$CG:$CG,0)-1,MATCH($E128&amp;"/"&amp;I$1,Data!$1:$1,0)-1))=TRUE,"",IF(OFFSET(Data!$A$1,MATCH($D128,Data!$CG:$CG,0)-1,MATCH($E128&amp;"/"&amp;I$1,Data!$1:$1,0)-1)=0,"",OFFSET(Data!$A$1,MATCH($D128,Data!$CG:$CG,0)-1,MATCH($E128&amp;"/"&amp;I$1,Data!$1:$1,0)-1)))</f>
        <v/>
      </c>
      <c r="J128" s="256" t="str">
        <f ca="1">IF(ISERROR(OFFSET(Data!$A$1,MATCH($D128,Data!$CG:$CG,0)-1,MATCH($E128&amp;"/"&amp;J$1,Data!$1:$1,0)-1))=TRUE,"",IF(OFFSET(Data!$A$1,MATCH($D128,Data!$CG:$CG,0)-1,MATCH($E128&amp;"/"&amp;J$1,Data!$1:$1,0)-1)=0,"",OFFSET(Data!$A$1,MATCH($D128,Data!$CG:$CG,0)-1,MATCH($E128&amp;"/"&amp;J$1,Data!$1:$1,0)-1)))</f>
        <v/>
      </c>
      <c r="K128" s="256" t="str">
        <f ca="1">IF(ISERROR(OFFSET(Data!$A$1,MATCH($D128,Data!$CG:$CG,0)-1,MATCH($E128&amp;"/"&amp;K$1,Data!$1:$1,0)-1))=TRUE,"",IF(OFFSET(Data!$A$1,MATCH($D128,Data!$CG:$CG,0)-1,MATCH($E128&amp;"/"&amp;K$1,Data!$1:$1,0)-1)=0,"",OFFSET(Data!$A$1,MATCH($D128,Data!$CG:$CG,0)-1,MATCH($E128&amp;"/"&amp;K$1,Data!$1:$1,0)-1)))</f>
        <v/>
      </c>
      <c r="L128" s="256" t="str">
        <f ca="1">IF(ISERROR(OFFSET(Data!$A$1,MATCH($D128,Data!$CG:$CG,0)-1,MATCH($E128&amp;"/"&amp;L$1,Data!$1:$1,0)-1))=TRUE,"",IF(OFFSET(Data!$A$1,MATCH($D128,Data!$CG:$CG,0)-1,MATCH($E128&amp;"/"&amp;L$1,Data!$1:$1,0)-1)=0,"",OFFSET(Data!$A$1,MATCH($D128,Data!$CG:$CG,0)-1,MATCH($E128&amp;"/"&amp;L$1,Data!$1:$1,0)-1)))</f>
        <v/>
      </c>
      <c r="M128" s="256" t="str">
        <f ca="1">IF(ISERROR(OFFSET(Data!$A$1,MATCH($D128,Data!$CG:$CG,0)-1,MATCH($E128&amp;"/"&amp;M$1,Data!$1:$1,0)-1))=TRUE,"",IF(OFFSET(Data!$A$1,MATCH($D128,Data!$CG:$CG,0)-1,MATCH($E128&amp;"/"&amp;M$1,Data!$1:$1,0)-1)=0,"",OFFSET(Data!$A$1,MATCH($D128,Data!$CG:$CG,0)-1,MATCH($E128&amp;"/"&amp;M$1,Data!$1:$1,0)-1)))</f>
        <v/>
      </c>
      <c r="N128" s="256" t="str">
        <f ca="1">IF(ISERROR(OFFSET(Data!$A$1,MATCH($D128,Data!$CG:$CG,0)-1,MATCH($E128&amp;"/"&amp;N$1,Data!$1:$1,0)-1))=TRUE,"",IF(OFFSET(Data!$A$1,MATCH($D128,Data!$CG:$CG,0)-1,MATCH($E128&amp;"/"&amp;N$1,Data!$1:$1,0)-1)=0,"",OFFSET(Data!$A$1,MATCH($D128,Data!$CG:$CG,0)-1,MATCH($E128&amp;"/"&amp;N$1,Data!$1:$1,0)-1)))</f>
        <v/>
      </c>
      <c r="O128" s="256" t="str">
        <f ca="1">IF(ISERROR(OFFSET(Data!$A$1,MATCH($D128,Data!$CG:$CG,0)-1,MATCH($E128&amp;"/"&amp;O$1,Data!$1:$1,0)-1))=TRUE,"",IF(OFFSET(Data!$A$1,MATCH($D128,Data!$CG:$CG,0)-1,MATCH($E128&amp;"/"&amp;O$1,Data!$1:$1,0)-1)=0,"",OFFSET(Data!$A$1,MATCH($D128,Data!$CG:$CG,0)-1,MATCH($E128&amp;"/"&amp;O$1,Data!$1:$1,0)-1)))</f>
        <v/>
      </c>
      <c r="P128" s="256" t="str">
        <f ca="1">IF(ISERROR(OFFSET(Data!$A$1,MATCH($D128,Data!$CG:$CG,0)-1,MATCH($E128&amp;"/"&amp;P$1,Data!$1:$1,0)-1))=TRUE,"",IF(OFFSET(Data!$A$1,MATCH($D128,Data!$CG:$CG,0)-1,MATCH($E128&amp;"/"&amp;P$1,Data!$1:$1,0)-1)=0,"",OFFSET(Data!$A$1,MATCH($D128,Data!$CG:$CG,0)-1,MATCH($E128&amp;"/"&amp;P$1,Data!$1:$1,0)-1)))</f>
        <v/>
      </c>
      <c r="Q128" s="256" t="str">
        <f ca="1">IF(ISERROR(OFFSET(Data!$A$1,MATCH($D128,Data!$CG:$CG,0)-1,MATCH($E128&amp;"/"&amp;Q$1,Data!$1:$1,0)-1))=TRUE,"",IF(OFFSET(Data!$A$1,MATCH($D128,Data!$CG:$CG,0)-1,MATCH($E128&amp;"/"&amp;Q$1,Data!$1:$1,0)-1)=0,"",OFFSET(Data!$A$1,MATCH($D128,Data!$CG:$CG,0)-1,MATCH($E128&amp;"/"&amp;Q$1,Data!$1:$1,0)-1)))</f>
        <v/>
      </c>
      <c r="R128" s="256" t="str">
        <f ca="1">IF(ISERROR(OFFSET(Data!$A$1,MATCH($D128,Data!$CG:$CG,0)-1,MATCH($E128&amp;"/"&amp;R$1,Data!$1:$1,0)-1))=TRUE,"",IF(OFFSET(Data!$A$1,MATCH($D128,Data!$CG:$CG,0)-1,MATCH($E128&amp;"/"&amp;R$1,Data!$1:$1,0)-1)=0,"",OFFSET(Data!$A$1,MATCH($D128,Data!$CG:$CG,0)-1,MATCH($E128&amp;"/"&amp;R$1,Data!$1:$1,0)-1)))</f>
        <v/>
      </c>
      <c r="S128" s="256" t="str">
        <f ca="1">IF(ISERROR(OFFSET(Data!$A$1,MATCH($D128,Data!$CG:$CG,0)-1,MATCH($E128&amp;"/"&amp;S$1,Data!$1:$1,0)-1))=TRUE,"",IF(OFFSET(Data!$A$1,MATCH($D128,Data!$CG:$CG,0)-1,MATCH($E128&amp;"/"&amp;S$1,Data!$1:$1,0)-1)=0,"",OFFSET(Data!$A$1,MATCH($D128,Data!$CG:$CG,0)-1,MATCH($E128&amp;"/"&amp;S$1,Data!$1:$1,0)-1)))</f>
        <v/>
      </c>
      <c r="T128" s="256" t="str">
        <f ca="1">IF(ISERROR(OFFSET(Data!$A$1,MATCH($D128,Data!$CG:$CG,0)-1,MATCH($E128&amp;"/"&amp;T$1,Data!$1:$1,0)-1))=TRUE,"",IF(OFFSET(Data!$A$1,MATCH($D128,Data!$CG:$CG,0)-1,MATCH($E128&amp;"/"&amp;T$1,Data!$1:$1,0)-1)=0,"",OFFSET(Data!$A$1,MATCH($D128,Data!$CG:$CG,0)-1,MATCH($E128&amp;"/"&amp;T$1,Data!$1:$1,0)-1)))</f>
        <v/>
      </c>
      <c r="U128" s="256" t="str">
        <f ca="1">IF(ISERROR(OFFSET(Data!$A$1,MATCH($D128,Data!$CG:$CG,0)-1,MATCH($E128&amp;"/"&amp;U$1,Data!$1:$1,0)-1))=TRUE,"",IF(OFFSET(Data!$A$1,MATCH($D128,Data!$CG:$CG,0)-1,MATCH($E128&amp;"/"&amp;U$1,Data!$1:$1,0)-1)=0,"",OFFSET(Data!$A$1,MATCH($D128,Data!$CG:$CG,0)-1,MATCH($E128&amp;"/"&amp;U$1,Data!$1:$1,0)-1)))</f>
        <v/>
      </c>
      <c r="V128" s="256" t="str">
        <f ca="1">IF(ISERROR(OFFSET(Data!$A$1,MATCH($D128,Data!$CG:$CG,0)-1,MATCH($E128&amp;"/"&amp;V$1,Data!$1:$1,0)-1))=TRUE,"",IF(OFFSET(Data!$A$1,MATCH($D128,Data!$CG:$CG,0)-1,MATCH($E128&amp;"/"&amp;V$1,Data!$1:$1,0)-1)=0,"",OFFSET(Data!$A$1,MATCH($D128,Data!$CG:$CG,0)-1,MATCH($E128&amp;"/"&amp;V$1,Data!$1:$1,0)-1)))</f>
        <v/>
      </c>
      <c r="W128" s="257" t="str">
        <f ca="1">IF(ISERROR(OFFSET(Data!$A$1,MATCH($D128,Data!$CG:$CG,0)-1,MATCH($E128&amp;"/"&amp;W$1,Data!$1:$1,0)-1))=TRUE,"",IF(OFFSET(Data!$A$1,MATCH($D128,Data!$CG:$CG,0)-1,MATCH($E128&amp;"/"&amp;W$1,Data!$1:$1,0)-1)=0,"",OFFSET(Data!$A$1,MATCH($D128,Data!$CG:$CG,0)-1,MATCH($E128&amp;"/"&amp;W$1,Data!$1:$1,0)-1)))</f>
        <v/>
      </c>
      <c r="X128" s="256" t="str">
        <f ca="1">IF(ISERROR(OFFSET(Data!$A$1,MATCH($D128,Data!$CG:$CG,0)-1,MATCH($E128&amp;"/"&amp;X$1,Data!$1:$1,0)-1))=TRUE,"",IF(OFFSET(Data!$A$1,MATCH($D128,Data!$CG:$CG,0)-1,MATCH($E128&amp;"/"&amp;X$1,Data!$1:$1,0)-1)=0,"",OFFSET(Data!$A$1,MATCH($D128,Data!$CG:$CG,0)-1,MATCH($E128&amp;"/"&amp;X$1,Data!$1:$1,0)-1)))</f>
        <v/>
      </c>
      <c r="Y128" s="256" t="str">
        <f ca="1">IF(ISERROR(OFFSET(Data!$A$1,MATCH($D128,Data!$CG:$CG,0)-1,MATCH($E128&amp;"/"&amp;Y$1,Data!$1:$1,0)-1))=TRUE,"",IF(OFFSET(Data!$A$1,MATCH($D128,Data!$CG:$CG,0)-1,MATCH($E128&amp;"/"&amp;Y$1,Data!$1:$1,0)-1)=0,"",OFFSET(Data!$A$1,MATCH($D128,Data!$CG:$CG,0)-1,MATCH($E128&amp;"/"&amp;Y$1,Data!$1:$1,0)-1)))</f>
        <v/>
      </c>
      <c r="Z128" s="256" t="str">
        <f ca="1">IF(ISERROR(OFFSET(Data!$A$1,MATCH($D128,Data!$CG:$CG,0)-1,MATCH($E128&amp;"/"&amp;Z$1,Data!$1:$1,0)-1))=TRUE,"",IF(OFFSET(Data!$A$1,MATCH($D128,Data!$CG:$CG,0)-1,MATCH($E128&amp;"/"&amp;Z$1,Data!$1:$1,0)-1)=0,"",OFFSET(Data!$A$1,MATCH($D128,Data!$CG:$CG,0)-1,MATCH($E128&amp;"/"&amp;Z$1,Data!$1:$1,0)-1)))</f>
        <v/>
      </c>
      <c r="AA128" s="256" t="str">
        <f ca="1">IF(ISERROR(OFFSET(Data!$A$1,MATCH($D128,Data!$CG:$CG,0)-1,MATCH($E128&amp;"/"&amp;AA$1,Data!$1:$1,0)-1))=TRUE,"",IF(OFFSET(Data!$A$1,MATCH($D128,Data!$CG:$CG,0)-1,MATCH($E128&amp;"/"&amp;AA$1,Data!$1:$1,0)-1)=0,"",OFFSET(Data!$A$1,MATCH($D128,Data!$CG:$CG,0)-1,MATCH($E128&amp;"/"&amp;AA$1,Data!$1:$1,0)-1)))</f>
        <v/>
      </c>
      <c r="AB128" s="256" t="str">
        <f ca="1">IF(ISERROR(OFFSET(Data!$A$1,MATCH($D128,Data!$CG:$CG,0)-1,MATCH($E128&amp;"/"&amp;AB$1,Data!$1:$1,0)-1))=TRUE,"",IF(OFFSET(Data!$A$1,MATCH($D128,Data!$CG:$CG,0)-1,MATCH($E128&amp;"/"&amp;AB$1,Data!$1:$1,0)-1)=0,"",OFFSET(Data!$A$1,MATCH($D128,Data!$CG:$CG,0)-1,MATCH($E128&amp;"/"&amp;AB$1,Data!$1:$1,0)-1)))</f>
        <v/>
      </c>
      <c r="AC128" s="256" t="str">
        <f ca="1">IF(ISERROR(OFFSET(Data!$A$1,MATCH($D128,Data!$CG:$CG,0)-1,MATCH($E128&amp;"/"&amp;AC$1,Data!$1:$1,0)-1))=TRUE,"",IF(OFFSET(Data!$A$1,MATCH($D128,Data!$CG:$CG,0)-1,MATCH($E128&amp;"/"&amp;AC$1,Data!$1:$1,0)-1)=0,"",OFFSET(Data!$A$1,MATCH($D128,Data!$CG:$CG,0)-1,MATCH($E128&amp;"/"&amp;AC$1,Data!$1:$1,0)-1)))</f>
        <v/>
      </c>
      <c r="AD128" s="256" t="str">
        <f ca="1">IF(ISERROR(OFFSET(Data!$A$1,MATCH($D128,Data!$CG:$CG,0)-1,MATCH($E128&amp;"/"&amp;AD$1,Data!$1:$1,0)-1))=TRUE,"",IF(OFFSET(Data!$A$1,MATCH($D128,Data!$CG:$CG,0)-1,MATCH($E128&amp;"/"&amp;AD$1,Data!$1:$1,0)-1)=0,"",OFFSET(Data!$A$1,MATCH($D128,Data!$CG:$CG,0)-1,MATCH($E128&amp;"/"&amp;AD$1,Data!$1:$1,0)-1)))</f>
        <v/>
      </c>
      <c r="AE128" s="256" t="str">
        <f ca="1">IF(ISERROR(OFFSET(Data!$A$1,MATCH($D128,Data!$CG:$CG,0)-1,MATCH($E128&amp;"/"&amp;AE$1,Data!$1:$1,0)-1))=TRUE,"",IF(OFFSET(Data!$A$1,MATCH($D128,Data!$CG:$CG,0)-1,MATCH($E128&amp;"/"&amp;AE$1,Data!$1:$1,0)-1)=0,"",OFFSET(Data!$A$1,MATCH($D128,Data!$CG:$CG,0)-1,MATCH($E128&amp;"/"&amp;AE$1,Data!$1:$1,0)-1)))</f>
        <v/>
      </c>
      <c r="AF128" s="258" t="str">
        <f ca="1">IF(ISERROR(OFFSET(Data!$A$1,MATCH($D128,Data!$CG:$CG,0)-1,MATCH($E128&amp;"/"&amp;AF$1,Data!$1:$1,0)-1))=TRUE,"",IF(OFFSET(Data!$A$1,MATCH($D128,Data!$CG:$CG,0)-1,MATCH($E128&amp;"/"&amp;AF$1,Data!$1:$1,0)-1)=0,"",OFFSET(Data!$A$1,MATCH($D128,Data!$CG:$CG,0)-1,MATCH($E128&amp;"/"&amp;AF$1,Data!$1:$1,0)-1)))</f>
        <v/>
      </c>
      <c r="AG128" s="197">
        <f t="shared" ca="1" si="5"/>
        <v>0</v>
      </c>
      <c r="AH128" s="209">
        <f ca="1">SUM(AG124:AG128)</f>
        <v>119</v>
      </c>
    </row>
    <row r="129" spans="1:34" ht="15" customHeight="1" x14ac:dyDescent="0.25">
      <c r="A129" s="445">
        <v>25</v>
      </c>
      <c r="B129" s="468">
        <f>INDEX(Data!CI:CI,MATCH("M"&amp;A129,Data!A:A,0))</f>
        <v>25</v>
      </c>
      <c r="C129" s="471" t="str">
        <f>INDEX(Data!CG:CG,MATCH("M"&amp;A129,Data!A:A,0))</f>
        <v>Othmar Ernst</v>
      </c>
      <c r="D129" s="48" t="str">
        <f>IF(C129&lt;&gt;"",C129,#REF!)</f>
        <v>Othmar Ernst</v>
      </c>
      <c r="E129" s="49" t="s">
        <v>21</v>
      </c>
      <c r="F129" s="262">
        <f ca="1">IF(ISERROR(OFFSET(Data!$A$1,MATCH($D129,Data!$CG:$CG,0)-1,MATCH($E129&amp;"/"&amp;F$1,Data!$1:$1,0)-1))=TRUE,"",IF(OFFSET(Data!$A$1,MATCH($D129,Data!$CG:$CG,0)-1,MATCH($E129&amp;"/"&amp;F$1,Data!$1:$1,0)-1)=0,"",OFFSET(Data!$A$1,MATCH($D129,Data!$CG:$CG,0)-1,MATCH($E129&amp;"/"&amp;F$1,Data!$1:$1,0)-1)))</f>
        <v>5</v>
      </c>
      <c r="G129" s="260">
        <f ca="1">IF(ISERROR(OFFSET(Data!$A$1,MATCH($D129,Data!$CG:$CG,0)-1,MATCH($E129&amp;"/"&amp;G$1,Data!$1:$1,0)-1))=TRUE,"",IF(OFFSET(Data!$A$1,MATCH($D129,Data!$CG:$CG,0)-1,MATCH($E129&amp;"/"&amp;G$1,Data!$1:$1,0)-1)=0,"",OFFSET(Data!$A$1,MATCH($D129,Data!$CG:$CG,0)-1,MATCH($E129&amp;"/"&amp;G$1,Data!$1:$1,0)-1)))</f>
        <v>4</v>
      </c>
      <c r="H129" s="263">
        <f ca="1">IF(ISERROR(OFFSET(Data!$A$1,MATCH($D129,Data!$CG:$CG,0)-1,MATCH($E129&amp;"/"&amp;H$1,Data!$1:$1,0)-1))=TRUE,"",IF(OFFSET(Data!$A$1,MATCH($D129,Data!$CG:$CG,0)-1,MATCH($E129&amp;"/"&amp;H$1,Data!$1:$1,0)-1)=0,"",OFFSET(Data!$A$1,MATCH($D129,Data!$CG:$CG,0)-1,MATCH($E129&amp;"/"&amp;H$1,Data!$1:$1,0)-1)))</f>
        <v>5</v>
      </c>
      <c r="I129" s="246">
        <f ca="1">IF(ISERROR(OFFSET(Data!$A$1,MATCH($D129,Data!$CG:$CG,0)-1,MATCH($E129&amp;"/"&amp;I$1,Data!$1:$1,0)-1))=TRUE,"",IF(OFFSET(Data!$A$1,MATCH($D129,Data!$CG:$CG,0)-1,MATCH($E129&amp;"/"&amp;I$1,Data!$1:$1,0)-1)=0,"",OFFSET(Data!$A$1,MATCH($D129,Data!$CG:$CG,0)-1,MATCH($E129&amp;"/"&amp;I$1,Data!$1:$1,0)-1)))</f>
        <v>3</v>
      </c>
      <c r="J129" s="260">
        <f ca="1">IF(ISERROR(OFFSET(Data!$A$1,MATCH($D129,Data!$CG:$CG,0)-1,MATCH($E129&amp;"/"&amp;J$1,Data!$1:$1,0)-1))=TRUE,"",IF(OFFSET(Data!$A$1,MATCH($D129,Data!$CG:$CG,0)-1,MATCH($E129&amp;"/"&amp;J$1,Data!$1:$1,0)-1)=0,"",OFFSET(Data!$A$1,MATCH($D129,Data!$CG:$CG,0)-1,MATCH($E129&amp;"/"&amp;J$1,Data!$1:$1,0)-1)))</f>
        <v>4</v>
      </c>
      <c r="K129" s="263">
        <f ca="1">IF(ISERROR(OFFSET(Data!$A$1,MATCH($D129,Data!$CG:$CG,0)-1,MATCH($E129&amp;"/"&amp;K$1,Data!$1:$1,0)-1))=TRUE,"",IF(OFFSET(Data!$A$1,MATCH($D129,Data!$CG:$CG,0)-1,MATCH($E129&amp;"/"&amp;K$1,Data!$1:$1,0)-1)=0,"",OFFSET(Data!$A$1,MATCH($D129,Data!$CG:$CG,0)-1,MATCH($E129&amp;"/"&amp;K$1,Data!$1:$1,0)-1)))</f>
        <v>6</v>
      </c>
      <c r="L129" s="260">
        <f ca="1">IF(ISERROR(OFFSET(Data!$A$1,MATCH($D129,Data!$CG:$CG,0)-1,MATCH($E129&amp;"/"&amp;L$1,Data!$1:$1,0)-1))=TRUE,"",IF(OFFSET(Data!$A$1,MATCH($D129,Data!$CG:$CG,0)-1,MATCH($E129&amp;"/"&amp;L$1,Data!$1:$1,0)-1)=0,"",OFFSET(Data!$A$1,MATCH($D129,Data!$CG:$CG,0)-1,MATCH($E129&amp;"/"&amp;L$1,Data!$1:$1,0)-1)))</f>
        <v>4</v>
      </c>
      <c r="M129" s="246">
        <f ca="1">IF(ISERROR(OFFSET(Data!$A$1,MATCH($D129,Data!$CG:$CG,0)-1,MATCH($E129&amp;"/"&amp;M$1,Data!$1:$1,0)-1))=TRUE,"",IF(OFFSET(Data!$A$1,MATCH($D129,Data!$CG:$CG,0)-1,MATCH($E129&amp;"/"&amp;M$1,Data!$1:$1,0)-1)=0,"",OFFSET(Data!$A$1,MATCH($D129,Data!$CG:$CG,0)-1,MATCH($E129&amp;"/"&amp;M$1,Data!$1:$1,0)-1)))</f>
        <v>3</v>
      </c>
      <c r="N129" s="263">
        <f ca="1">IF(ISERROR(OFFSET(Data!$A$1,MATCH($D129,Data!$CG:$CG,0)-1,MATCH($E129&amp;"/"&amp;N$1,Data!$1:$1,0)-1))=TRUE,"",IF(OFFSET(Data!$A$1,MATCH($D129,Data!$CG:$CG,0)-1,MATCH($E129&amp;"/"&amp;N$1,Data!$1:$1,0)-1)=0,"",OFFSET(Data!$A$1,MATCH($D129,Data!$CG:$CG,0)-1,MATCH($E129&amp;"/"&amp;N$1,Data!$1:$1,0)-1)))</f>
        <v>6</v>
      </c>
      <c r="O129" s="263">
        <f ca="1">IF(ISERROR(OFFSET(Data!$A$1,MATCH($D129,Data!$CG:$CG,0)-1,MATCH($E129&amp;"/"&amp;O$1,Data!$1:$1,0)-1))=TRUE,"",IF(OFFSET(Data!$A$1,MATCH($D129,Data!$CG:$CG,0)-1,MATCH($E129&amp;"/"&amp;O$1,Data!$1:$1,0)-1)=0,"",OFFSET(Data!$A$1,MATCH($D129,Data!$CG:$CG,0)-1,MATCH($E129&amp;"/"&amp;O$1,Data!$1:$1,0)-1)))</f>
        <v>5</v>
      </c>
      <c r="P129" s="260">
        <f ca="1">IF(ISERROR(OFFSET(Data!$A$1,MATCH($D129,Data!$CG:$CG,0)-1,MATCH($E129&amp;"/"&amp;P$1,Data!$1:$1,0)-1))=TRUE,"",IF(OFFSET(Data!$A$1,MATCH($D129,Data!$CG:$CG,0)-1,MATCH($E129&amp;"/"&amp;P$1,Data!$1:$1,0)-1)=0,"",OFFSET(Data!$A$1,MATCH($D129,Data!$CG:$CG,0)-1,MATCH($E129&amp;"/"&amp;P$1,Data!$1:$1,0)-1)))</f>
        <v>4</v>
      </c>
      <c r="Q129" s="263">
        <f ca="1">IF(ISERROR(OFFSET(Data!$A$1,MATCH($D129,Data!$CG:$CG,0)-1,MATCH($E129&amp;"/"&amp;Q$1,Data!$1:$1,0)-1))=TRUE,"",IF(OFFSET(Data!$A$1,MATCH($D129,Data!$CG:$CG,0)-1,MATCH($E129&amp;"/"&amp;Q$1,Data!$1:$1,0)-1)=0,"",OFFSET(Data!$A$1,MATCH($D129,Data!$CG:$CG,0)-1,MATCH($E129&amp;"/"&amp;Q$1,Data!$1:$1,0)-1)))</f>
        <v>6</v>
      </c>
      <c r="R129" s="263">
        <f ca="1">IF(ISERROR(OFFSET(Data!$A$1,MATCH($D129,Data!$CG:$CG,0)-1,MATCH($E129&amp;"/"&amp;R$1,Data!$1:$1,0)-1))=TRUE,"",IF(OFFSET(Data!$A$1,MATCH($D129,Data!$CG:$CG,0)-1,MATCH($E129&amp;"/"&amp;R$1,Data!$1:$1,0)-1)=0,"",OFFSET(Data!$A$1,MATCH($D129,Data!$CG:$CG,0)-1,MATCH($E129&amp;"/"&amp;R$1,Data!$1:$1,0)-1)))</f>
        <v>6</v>
      </c>
      <c r="S129" s="250" t="str">
        <f ca="1">IF(ISERROR(OFFSET(Data!$A$1,MATCH($D129,Data!$CG:$CG,0)-1,MATCH($E129&amp;"/"&amp;S$1,Data!$1:$1,0)-1))=TRUE,"",IF(OFFSET(Data!$A$1,MATCH($D129,Data!$CG:$CG,0)-1,MATCH($E129&amp;"/"&amp;S$1,Data!$1:$1,0)-1)=0,"",OFFSET(Data!$A$1,MATCH($D129,Data!$CG:$CG,0)-1,MATCH($E129&amp;"/"&amp;S$1,Data!$1:$1,0)-1)))</f>
        <v/>
      </c>
      <c r="T129" s="250" t="str">
        <f ca="1">IF(ISERROR(OFFSET(Data!$A$1,MATCH($D129,Data!$CG:$CG,0)-1,MATCH($E129&amp;"/"&amp;T$1,Data!$1:$1,0)-1))=TRUE,"",IF(OFFSET(Data!$A$1,MATCH($D129,Data!$CG:$CG,0)-1,MATCH($E129&amp;"/"&amp;T$1,Data!$1:$1,0)-1)=0,"",OFFSET(Data!$A$1,MATCH($D129,Data!$CG:$CG,0)-1,MATCH($E129&amp;"/"&amp;T$1,Data!$1:$1,0)-1)))</f>
        <v/>
      </c>
      <c r="U129" s="250" t="str">
        <f ca="1">IF(ISERROR(OFFSET(Data!$A$1,MATCH($D129,Data!$CG:$CG,0)-1,MATCH($E129&amp;"/"&amp;U$1,Data!$1:$1,0)-1))=TRUE,"",IF(OFFSET(Data!$A$1,MATCH($D129,Data!$CG:$CG,0)-1,MATCH($E129&amp;"/"&amp;U$1,Data!$1:$1,0)-1)=0,"",OFFSET(Data!$A$1,MATCH($D129,Data!$CG:$CG,0)-1,MATCH($E129&amp;"/"&amp;U$1,Data!$1:$1,0)-1)))</f>
        <v/>
      </c>
      <c r="V129" s="250" t="str">
        <f ca="1">IF(ISERROR(OFFSET(Data!$A$1,MATCH($D129,Data!$CG:$CG,0)-1,MATCH($E129&amp;"/"&amp;V$1,Data!$1:$1,0)-1))=TRUE,"",IF(OFFSET(Data!$A$1,MATCH($D129,Data!$CG:$CG,0)-1,MATCH($E129&amp;"/"&amp;V$1,Data!$1:$1,0)-1)=0,"",OFFSET(Data!$A$1,MATCH($D129,Data!$CG:$CG,0)-1,MATCH($E129&amp;"/"&amp;V$1,Data!$1:$1,0)-1)))</f>
        <v/>
      </c>
      <c r="W129" s="272" t="str">
        <f ca="1">IF(ISERROR(OFFSET(Data!$A$1,MATCH($D129,Data!$CG:$CG,0)-1,MATCH($E129&amp;"/"&amp;W$1,Data!$1:$1,0)-1))=TRUE,"",IF(OFFSET(Data!$A$1,MATCH($D129,Data!$CG:$CG,0)-1,MATCH($E129&amp;"/"&amp;W$1,Data!$1:$1,0)-1)=0,"",OFFSET(Data!$A$1,MATCH($D129,Data!$CG:$CG,0)-1,MATCH($E129&amp;"/"&amp;W$1,Data!$1:$1,0)-1)))</f>
        <v/>
      </c>
      <c r="X129" s="250" t="str">
        <f ca="1">IF(ISERROR(OFFSET(Data!$A$1,MATCH($D129,Data!$CG:$CG,0)-1,MATCH($E129&amp;"/"&amp;X$1,Data!$1:$1,0)-1))=TRUE,"",IF(OFFSET(Data!$A$1,MATCH($D129,Data!$CG:$CG,0)-1,MATCH($E129&amp;"/"&amp;X$1,Data!$1:$1,0)-1)=0,"",OFFSET(Data!$A$1,MATCH($D129,Data!$CG:$CG,0)-1,MATCH($E129&amp;"/"&amp;X$1,Data!$1:$1,0)-1)))</f>
        <v/>
      </c>
      <c r="Y129" s="250" t="str">
        <f ca="1">IF(ISERROR(OFFSET(Data!$A$1,MATCH($D129,Data!$CG:$CG,0)-1,MATCH($E129&amp;"/"&amp;Y$1,Data!$1:$1,0)-1))=TRUE,"",IF(OFFSET(Data!$A$1,MATCH($D129,Data!$CG:$CG,0)-1,MATCH($E129&amp;"/"&amp;Y$1,Data!$1:$1,0)-1)=0,"",OFFSET(Data!$A$1,MATCH($D129,Data!$CG:$CG,0)-1,MATCH($E129&amp;"/"&amp;Y$1,Data!$1:$1,0)-1)))</f>
        <v/>
      </c>
      <c r="Z129" s="250" t="str">
        <f ca="1">IF(ISERROR(OFFSET(Data!$A$1,MATCH($D129,Data!$CG:$CG,0)-1,MATCH($E129&amp;"/"&amp;Z$1,Data!$1:$1,0)-1))=TRUE,"",IF(OFFSET(Data!$A$1,MATCH($D129,Data!$CG:$CG,0)-1,MATCH($E129&amp;"/"&amp;Z$1,Data!$1:$1,0)-1)=0,"",OFFSET(Data!$A$1,MATCH($D129,Data!$CG:$CG,0)-1,MATCH($E129&amp;"/"&amp;Z$1,Data!$1:$1,0)-1)))</f>
        <v/>
      </c>
      <c r="AA129" s="250" t="str">
        <f ca="1">IF(ISERROR(OFFSET(Data!$A$1,MATCH($D129,Data!$CG:$CG,0)-1,MATCH($E129&amp;"/"&amp;AA$1,Data!$1:$1,0)-1))=TRUE,"",IF(OFFSET(Data!$A$1,MATCH($D129,Data!$CG:$CG,0)-1,MATCH($E129&amp;"/"&amp;AA$1,Data!$1:$1,0)-1)=0,"",OFFSET(Data!$A$1,MATCH($D129,Data!$CG:$CG,0)-1,MATCH($E129&amp;"/"&amp;AA$1,Data!$1:$1,0)-1)))</f>
        <v/>
      </c>
      <c r="AB129" s="250" t="str">
        <f ca="1">IF(ISERROR(OFFSET(Data!$A$1,MATCH($D129,Data!$CG:$CG,0)-1,MATCH($E129&amp;"/"&amp;AB$1,Data!$1:$1,0)-1))=TRUE,"",IF(OFFSET(Data!$A$1,MATCH($D129,Data!$CG:$CG,0)-1,MATCH($E129&amp;"/"&amp;AB$1,Data!$1:$1,0)-1)=0,"",OFFSET(Data!$A$1,MATCH($D129,Data!$CG:$CG,0)-1,MATCH($E129&amp;"/"&amp;AB$1,Data!$1:$1,0)-1)))</f>
        <v/>
      </c>
      <c r="AC129" s="250" t="str">
        <f ca="1">IF(ISERROR(OFFSET(Data!$A$1,MATCH($D129,Data!$CG:$CG,0)-1,MATCH($E129&amp;"/"&amp;AC$1,Data!$1:$1,0)-1))=TRUE,"",IF(OFFSET(Data!$A$1,MATCH($D129,Data!$CG:$CG,0)-1,MATCH($E129&amp;"/"&amp;AC$1,Data!$1:$1,0)-1)=0,"",OFFSET(Data!$A$1,MATCH($D129,Data!$CG:$CG,0)-1,MATCH($E129&amp;"/"&amp;AC$1,Data!$1:$1,0)-1)))</f>
        <v/>
      </c>
      <c r="AD129" s="250" t="str">
        <f ca="1">IF(ISERROR(OFFSET(Data!$A$1,MATCH($D129,Data!$CG:$CG,0)-1,MATCH($E129&amp;"/"&amp;AD$1,Data!$1:$1,0)-1))=TRUE,"",IF(OFFSET(Data!$A$1,MATCH($D129,Data!$CG:$CG,0)-1,MATCH($E129&amp;"/"&amp;AD$1,Data!$1:$1,0)-1)=0,"",OFFSET(Data!$A$1,MATCH($D129,Data!$CG:$CG,0)-1,MATCH($E129&amp;"/"&amp;AD$1,Data!$1:$1,0)-1)))</f>
        <v/>
      </c>
      <c r="AE129" s="250" t="str">
        <f ca="1">IF(ISERROR(OFFSET(Data!$A$1,MATCH($D129,Data!$CG:$CG,0)-1,MATCH($E129&amp;"/"&amp;AE$1,Data!$1:$1,0)-1))=TRUE,"",IF(OFFSET(Data!$A$1,MATCH($D129,Data!$CG:$CG,0)-1,MATCH($E129&amp;"/"&amp;AE$1,Data!$1:$1,0)-1)=0,"",OFFSET(Data!$A$1,MATCH($D129,Data!$CG:$CG,0)-1,MATCH($E129&amp;"/"&amp;AE$1,Data!$1:$1,0)-1)))</f>
        <v/>
      </c>
      <c r="AF129" s="251" t="str">
        <f ca="1">IF(ISERROR(OFFSET(Data!$A$1,MATCH($D129,Data!$CG:$CG,0)-1,MATCH($E129&amp;"/"&amp;AF$1,Data!$1:$1,0)-1))=TRUE,"",IF(OFFSET(Data!$A$1,MATCH($D129,Data!$CG:$CG,0)-1,MATCH($E129&amp;"/"&amp;AF$1,Data!$1:$1,0)-1)=0,"",OFFSET(Data!$A$1,MATCH($D129,Data!$CG:$CG,0)-1,MATCH($E129&amp;"/"&amp;AF$1,Data!$1:$1,0)-1)))</f>
        <v/>
      </c>
      <c r="AG129" s="206">
        <f t="shared" ca="1" si="5"/>
        <v>61</v>
      </c>
      <c r="AH129" s="207">
        <f ca="1">AG129</f>
        <v>61</v>
      </c>
    </row>
    <row r="130" spans="1:34" ht="15" customHeight="1" thickBot="1" x14ac:dyDescent="0.3">
      <c r="A130" s="446"/>
      <c r="B130" s="469"/>
      <c r="C130" s="472"/>
      <c r="D130" s="50" t="str">
        <f>IF(C130&lt;&gt;"",C130,D129)</f>
        <v>Othmar Ernst</v>
      </c>
      <c r="E130" s="51" t="s">
        <v>22</v>
      </c>
      <c r="F130" s="270">
        <f ca="1">IF(ISERROR(OFFSET(Data!$A$1,MATCH($D130,Data!$CG:$CG,0)-1,MATCH($E130&amp;"/"&amp;F$1,Data!$1:$1,0)-1))=TRUE,"",IF(OFFSET(Data!$A$1,MATCH($D130,Data!$CG:$CG,0)-1,MATCH($E130&amp;"/"&amp;F$1,Data!$1:$1,0)-1)=0,"",OFFSET(Data!$A$1,MATCH($D130,Data!$CG:$CG,0)-1,MATCH($E130&amp;"/"&amp;F$1,Data!$1:$1,0)-1)))</f>
        <v>5</v>
      </c>
      <c r="G130" s="249">
        <f ca="1">IF(ISERROR(OFFSET(Data!$A$1,MATCH($D130,Data!$CG:$CG,0)-1,MATCH($E130&amp;"/"&amp;G$1,Data!$1:$1,0)-1))=TRUE,"",IF(OFFSET(Data!$A$1,MATCH($D130,Data!$CG:$CG,0)-1,MATCH($E130&amp;"/"&amp;G$1,Data!$1:$1,0)-1)=0,"",OFFSET(Data!$A$1,MATCH($D130,Data!$CG:$CG,0)-1,MATCH($E130&amp;"/"&amp;G$1,Data!$1:$1,0)-1)))</f>
        <v>3</v>
      </c>
      <c r="H130" s="264">
        <f ca="1">IF(ISERROR(OFFSET(Data!$A$1,MATCH($D130,Data!$CG:$CG,0)-1,MATCH($E130&amp;"/"&amp;H$1,Data!$1:$1,0)-1))=TRUE,"",IF(OFFSET(Data!$A$1,MATCH($D130,Data!$CG:$CG,0)-1,MATCH($E130&amp;"/"&amp;H$1,Data!$1:$1,0)-1)=0,"",OFFSET(Data!$A$1,MATCH($D130,Data!$CG:$CG,0)-1,MATCH($E130&amp;"/"&amp;H$1,Data!$1:$1,0)-1)))</f>
        <v>6</v>
      </c>
      <c r="I130" s="249">
        <f ca="1">IF(ISERROR(OFFSET(Data!$A$1,MATCH($D130,Data!$CG:$CG,0)-1,MATCH($E130&amp;"/"&amp;I$1,Data!$1:$1,0)-1))=TRUE,"",IF(OFFSET(Data!$A$1,MATCH($D130,Data!$CG:$CG,0)-1,MATCH($E130&amp;"/"&amp;I$1,Data!$1:$1,0)-1)=0,"",OFFSET(Data!$A$1,MATCH($D130,Data!$CG:$CG,0)-1,MATCH($E130&amp;"/"&amp;I$1,Data!$1:$1,0)-1)))</f>
        <v>3</v>
      </c>
      <c r="J130" s="261">
        <f ca="1">IF(ISERROR(OFFSET(Data!$A$1,MATCH($D130,Data!$CG:$CG,0)-1,MATCH($E130&amp;"/"&amp;J$1,Data!$1:$1,0)-1))=TRUE,"",IF(OFFSET(Data!$A$1,MATCH($D130,Data!$CG:$CG,0)-1,MATCH($E130&amp;"/"&amp;J$1,Data!$1:$1,0)-1)=0,"",OFFSET(Data!$A$1,MATCH($D130,Data!$CG:$CG,0)-1,MATCH($E130&amp;"/"&amp;J$1,Data!$1:$1,0)-1)))</f>
        <v>4</v>
      </c>
      <c r="K130" s="264">
        <f ca="1">IF(ISERROR(OFFSET(Data!$A$1,MATCH($D130,Data!$CG:$CG,0)-1,MATCH($E130&amp;"/"&amp;K$1,Data!$1:$1,0)-1))=TRUE,"",IF(OFFSET(Data!$A$1,MATCH($D130,Data!$CG:$CG,0)-1,MATCH($E130&amp;"/"&amp;K$1,Data!$1:$1,0)-1)=0,"",OFFSET(Data!$A$1,MATCH($D130,Data!$CG:$CG,0)-1,MATCH($E130&amp;"/"&amp;K$1,Data!$1:$1,0)-1)))</f>
        <v>5</v>
      </c>
      <c r="L130" s="261">
        <f ca="1">IF(ISERROR(OFFSET(Data!$A$1,MATCH($D130,Data!$CG:$CG,0)-1,MATCH($E130&amp;"/"&amp;L$1,Data!$1:$1,0)-1))=TRUE,"",IF(OFFSET(Data!$A$1,MATCH($D130,Data!$CG:$CG,0)-1,MATCH($E130&amp;"/"&amp;L$1,Data!$1:$1,0)-1)=0,"",OFFSET(Data!$A$1,MATCH($D130,Data!$CG:$CG,0)-1,MATCH($E130&amp;"/"&amp;L$1,Data!$1:$1,0)-1)))</f>
        <v>4</v>
      </c>
      <c r="M130" s="249">
        <f ca="1">IF(ISERROR(OFFSET(Data!$A$1,MATCH($D130,Data!$CG:$CG,0)-1,MATCH($E130&amp;"/"&amp;M$1,Data!$1:$1,0)-1))=TRUE,"",IF(OFFSET(Data!$A$1,MATCH($D130,Data!$CG:$CG,0)-1,MATCH($E130&amp;"/"&amp;M$1,Data!$1:$1,0)-1)=0,"",OFFSET(Data!$A$1,MATCH($D130,Data!$CG:$CG,0)-1,MATCH($E130&amp;"/"&amp;M$1,Data!$1:$1,0)-1)))</f>
        <v>3</v>
      </c>
      <c r="N130" s="264">
        <f ca="1">IF(ISERROR(OFFSET(Data!$A$1,MATCH($D130,Data!$CG:$CG,0)-1,MATCH($E130&amp;"/"&amp;N$1,Data!$1:$1,0)-1))=TRUE,"",IF(OFFSET(Data!$A$1,MATCH($D130,Data!$CG:$CG,0)-1,MATCH($E130&amp;"/"&amp;N$1,Data!$1:$1,0)-1)=0,"",OFFSET(Data!$A$1,MATCH($D130,Data!$CG:$CG,0)-1,MATCH($E130&amp;"/"&amp;N$1,Data!$1:$1,0)-1)))</f>
        <v>7</v>
      </c>
      <c r="O130" s="264">
        <f ca="1">IF(ISERROR(OFFSET(Data!$A$1,MATCH($D130,Data!$CG:$CG,0)-1,MATCH($E130&amp;"/"&amp;O$1,Data!$1:$1,0)-1))=TRUE,"",IF(OFFSET(Data!$A$1,MATCH($D130,Data!$CG:$CG,0)-1,MATCH($E130&amp;"/"&amp;O$1,Data!$1:$1,0)-1)=0,"",OFFSET(Data!$A$1,MATCH($D130,Data!$CG:$CG,0)-1,MATCH($E130&amp;"/"&amp;O$1,Data!$1:$1,0)-1)))</f>
        <v>5</v>
      </c>
      <c r="P130" s="264">
        <f ca="1">IF(ISERROR(OFFSET(Data!$A$1,MATCH($D130,Data!$CG:$CG,0)-1,MATCH($E130&amp;"/"&amp;P$1,Data!$1:$1,0)-1))=TRUE,"",IF(OFFSET(Data!$A$1,MATCH($D130,Data!$CG:$CG,0)-1,MATCH($E130&amp;"/"&amp;P$1,Data!$1:$1,0)-1)=0,"",OFFSET(Data!$A$1,MATCH($D130,Data!$CG:$CG,0)-1,MATCH($E130&amp;"/"&amp;P$1,Data!$1:$1,0)-1)))</f>
        <v>5</v>
      </c>
      <c r="Q130" s="264">
        <f ca="1">IF(ISERROR(OFFSET(Data!$A$1,MATCH($D130,Data!$CG:$CG,0)-1,MATCH($E130&amp;"/"&amp;Q$1,Data!$1:$1,0)-1))=TRUE,"",IF(OFFSET(Data!$A$1,MATCH($D130,Data!$CG:$CG,0)-1,MATCH($E130&amp;"/"&amp;Q$1,Data!$1:$1,0)-1)=0,"",OFFSET(Data!$A$1,MATCH($D130,Data!$CG:$CG,0)-1,MATCH($E130&amp;"/"&amp;Q$1,Data!$1:$1,0)-1)))</f>
        <v>6</v>
      </c>
      <c r="R130" s="264">
        <f ca="1">IF(ISERROR(OFFSET(Data!$A$1,MATCH($D130,Data!$CG:$CG,0)-1,MATCH($E130&amp;"/"&amp;R$1,Data!$1:$1,0)-1))=TRUE,"",IF(OFFSET(Data!$A$1,MATCH($D130,Data!$CG:$CG,0)-1,MATCH($E130&amp;"/"&amp;R$1,Data!$1:$1,0)-1)=0,"",OFFSET(Data!$A$1,MATCH($D130,Data!$CG:$CG,0)-1,MATCH($E130&amp;"/"&amp;R$1,Data!$1:$1,0)-1)))</f>
        <v>7</v>
      </c>
      <c r="S130" s="252" t="str">
        <f ca="1">IF(ISERROR(OFFSET(Data!$A$1,MATCH($D130,Data!$CG:$CG,0)-1,MATCH($E130&amp;"/"&amp;S$1,Data!$1:$1,0)-1))=TRUE,"",IF(OFFSET(Data!$A$1,MATCH($D130,Data!$CG:$CG,0)-1,MATCH($E130&amp;"/"&amp;S$1,Data!$1:$1,0)-1)=0,"",OFFSET(Data!$A$1,MATCH($D130,Data!$CG:$CG,0)-1,MATCH($E130&amp;"/"&amp;S$1,Data!$1:$1,0)-1)))</f>
        <v/>
      </c>
      <c r="T130" s="252" t="str">
        <f ca="1">IF(ISERROR(OFFSET(Data!$A$1,MATCH($D130,Data!$CG:$CG,0)-1,MATCH($E130&amp;"/"&amp;T$1,Data!$1:$1,0)-1))=TRUE,"",IF(OFFSET(Data!$A$1,MATCH($D130,Data!$CG:$CG,0)-1,MATCH($E130&amp;"/"&amp;T$1,Data!$1:$1,0)-1)=0,"",OFFSET(Data!$A$1,MATCH($D130,Data!$CG:$CG,0)-1,MATCH($E130&amp;"/"&amp;T$1,Data!$1:$1,0)-1)))</f>
        <v/>
      </c>
      <c r="U130" s="252" t="str">
        <f ca="1">IF(ISERROR(OFFSET(Data!$A$1,MATCH($D130,Data!$CG:$CG,0)-1,MATCH($E130&amp;"/"&amp;U$1,Data!$1:$1,0)-1))=TRUE,"",IF(OFFSET(Data!$A$1,MATCH($D130,Data!$CG:$CG,0)-1,MATCH($E130&amp;"/"&amp;U$1,Data!$1:$1,0)-1)=0,"",OFFSET(Data!$A$1,MATCH($D130,Data!$CG:$CG,0)-1,MATCH($E130&amp;"/"&amp;U$1,Data!$1:$1,0)-1)))</f>
        <v/>
      </c>
      <c r="V130" s="252" t="str">
        <f ca="1">IF(ISERROR(OFFSET(Data!$A$1,MATCH($D130,Data!$CG:$CG,0)-1,MATCH($E130&amp;"/"&amp;V$1,Data!$1:$1,0)-1))=TRUE,"",IF(OFFSET(Data!$A$1,MATCH($D130,Data!$CG:$CG,0)-1,MATCH($E130&amp;"/"&amp;V$1,Data!$1:$1,0)-1)=0,"",OFFSET(Data!$A$1,MATCH($D130,Data!$CG:$CG,0)-1,MATCH($E130&amp;"/"&amp;V$1,Data!$1:$1,0)-1)))</f>
        <v/>
      </c>
      <c r="W130" s="269" t="str">
        <f ca="1">IF(ISERROR(OFFSET(Data!$A$1,MATCH($D130,Data!$CG:$CG,0)-1,MATCH($E130&amp;"/"&amp;W$1,Data!$1:$1,0)-1))=TRUE,"",IF(OFFSET(Data!$A$1,MATCH($D130,Data!$CG:$CG,0)-1,MATCH($E130&amp;"/"&amp;W$1,Data!$1:$1,0)-1)=0,"",OFFSET(Data!$A$1,MATCH($D130,Data!$CG:$CG,0)-1,MATCH($E130&amp;"/"&amp;W$1,Data!$1:$1,0)-1)))</f>
        <v/>
      </c>
      <c r="X130" s="252" t="str">
        <f ca="1">IF(ISERROR(OFFSET(Data!$A$1,MATCH($D130,Data!$CG:$CG,0)-1,MATCH($E130&amp;"/"&amp;X$1,Data!$1:$1,0)-1))=TRUE,"",IF(OFFSET(Data!$A$1,MATCH($D130,Data!$CG:$CG,0)-1,MATCH($E130&amp;"/"&amp;X$1,Data!$1:$1,0)-1)=0,"",OFFSET(Data!$A$1,MATCH($D130,Data!$CG:$CG,0)-1,MATCH($E130&amp;"/"&amp;X$1,Data!$1:$1,0)-1)))</f>
        <v/>
      </c>
      <c r="Y130" s="252" t="str">
        <f ca="1">IF(ISERROR(OFFSET(Data!$A$1,MATCH($D130,Data!$CG:$CG,0)-1,MATCH($E130&amp;"/"&amp;Y$1,Data!$1:$1,0)-1))=TRUE,"",IF(OFFSET(Data!$A$1,MATCH($D130,Data!$CG:$CG,0)-1,MATCH($E130&amp;"/"&amp;Y$1,Data!$1:$1,0)-1)=0,"",OFFSET(Data!$A$1,MATCH($D130,Data!$CG:$CG,0)-1,MATCH($E130&amp;"/"&amp;Y$1,Data!$1:$1,0)-1)))</f>
        <v/>
      </c>
      <c r="Z130" s="252" t="str">
        <f ca="1">IF(ISERROR(OFFSET(Data!$A$1,MATCH($D130,Data!$CG:$CG,0)-1,MATCH($E130&amp;"/"&amp;Z$1,Data!$1:$1,0)-1))=TRUE,"",IF(OFFSET(Data!$A$1,MATCH($D130,Data!$CG:$CG,0)-1,MATCH($E130&amp;"/"&amp;Z$1,Data!$1:$1,0)-1)=0,"",OFFSET(Data!$A$1,MATCH($D130,Data!$CG:$CG,0)-1,MATCH($E130&amp;"/"&amp;Z$1,Data!$1:$1,0)-1)))</f>
        <v/>
      </c>
      <c r="AA130" s="252" t="str">
        <f ca="1">IF(ISERROR(OFFSET(Data!$A$1,MATCH($D130,Data!$CG:$CG,0)-1,MATCH($E130&amp;"/"&amp;AA$1,Data!$1:$1,0)-1))=TRUE,"",IF(OFFSET(Data!$A$1,MATCH($D130,Data!$CG:$CG,0)-1,MATCH($E130&amp;"/"&amp;AA$1,Data!$1:$1,0)-1)=0,"",OFFSET(Data!$A$1,MATCH($D130,Data!$CG:$CG,0)-1,MATCH($E130&amp;"/"&amp;AA$1,Data!$1:$1,0)-1)))</f>
        <v/>
      </c>
      <c r="AB130" s="252" t="str">
        <f ca="1">IF(ISERROR(OFFSET(Data!$A$1,MATCH($D130,Data!$CG:$CG,0)-1,MATCH($E130&amp;"/"&amp;AB$1,Data!$1:$1,0)-1))=TRUE,"",IF(OFFSET(Data!$A$1,MATCH($D130,Data!$CG:$CG,0)-1,MATCH($E130&amp;"/"&amp;AB$1,Data!$1:$1,0)-1)=0,"",OFFSET(Data!$A$1,MATCH($D130,Data!$CG:$CG,0)-1,MATCH($E130&amp;"/"&amp;AB$1,Data!$1:$1,0)-1)))</f>
        <v/>
      </c>
      <c r="AC130" s="252" t="str">
        <f ca="1">IF(ISERROR(OFFSET(Data!$A$1,MATCH($D130,Data!$CG:$CG,0)-1,MATCH($E130&amp;"/"&amp;AC$1,Data!$1:$1,0)-1))=TRUE,"",IF(OFFSET(Data!$A$1,MATCH($D130,Data!$CG:$CG,0)-1,MATCH($E130&amp;"/"&amp;AC$1,Data!$1:$1,0)-1)=0,"",OFFSET(Data!$A$1,MATCH($D130,Data!$CG:$CG,0)-1,MATCH($E130&amp;"/"&amp;AC$1,Data!$1:$1,0)-1)))</f>
        <v/>
      </c>
      <c r="AD130" s="252" t="str">
        <f ca="1">IF(ISERROR(OFFSET(Data!$A$1,MATCH($D130,Data!$CG:$CG,0)-1,MATCH($E130&amp;"/"&amp;AD$1,Data!$1:$1,0)-1))=TRUE,"",IF(OFFSET(Data!$A$1,MATCH($D130,Data!$CG:$CG,0)-1,MATCH($E130&amp;"/"&amp;AD$1,Data!$1:$1,0)-1)=0,"",OFFSET(Data!$A$1,MATCH($D130,Data!$CG:$CG,0)-1,MATCH($E130&amp;"/"&amp;AD$1,Data!$1:$1,0)-1)))</f>
        <v/>
      </c>
      <c r="AE130" s="252" t="str">
        <f ca="1">IF(ISERROR(OFFSET(Data!$A$1,MATCH($D130,Data!$CG:$CG,0)-1,MATCH($E130&amp;"/"&amp;AE$1,Data!$1:$1,0)-1))=TRUE,"",IF(OFFSET(Data!$A$1,MATCH($D130,Data!$CG:$CG,0)-1,MATCH($E130&amp;"/"&amp;AE$1,Data!$1:$1,0)-1)=0,"",OFFSET(Data!$A$1,MATCH($D130,Data!$CG:$CG,0)-1,MATCH($E130&amp;"/"&amp;AE$1,Data!$1:$1,0)-1)))</f>
        <v/>
      </c>
      <c r="AF130" s="253" t="str">
        <f ca="1">IF(ISERROR(OFFSET(Data!$A$1,MATCH($D130,Data!$CG:$CG,0)-1,MATCH($E130&amp;"/"&amp;AF$1,Data!$1:$1,0)-1))=TRUE,"",IF(OFFSET(Data!$A$1,MATCH($D130,Data!$CG:$CG,0)-1,MATCH($E130&amp;"/"&amp;AF$1,Data!$1:$1,0)-1)=0,"",OFFSET(Data!$A$1,MATCH($D130,Data!$CG:$CG,0)-1,MATCH($E130&amp;"/"&amp;AF$1,Data!$1:$1,0)-1)))</f>
        <v/>
      </c>
      <c r="AG130" s="188">
        <f t="shared" ca="1" si="5"/>
        <v>63</v>
      </c>
      <c r="AH130" s="208">
        <f ca="1">SUM(AG129:AG130)</f>
        <v>124</v>
      </c>
    </row>
    <row r="131" spans="1:34" ht="15" hidden="1" customHeight="1" x14ac:dyDescent="0.25">
      <c r="A131" s="446"/>
      <c r="B131" s="469"/>
      <c r="C131" s="472"/>
      <c r="D131" s="50" t="str">
        <f>IF(C131&lt;&gt;"",C131,D130)</f>
        <v>Othmar Ernst</v>
      </c>
      <c r="E131" s="51" t="s">
        <v>23</v>
      </c>
      <c r="F131" s="254" t="str">
        <f ca="1">IF(ISERROR(OFFSET(Data!$A$1,MATCH($D131,Data!$CG:$CG,0)-1,MATCH($E131&amp;"/"&amp;F$1,Data!$1:$1,0)-1))=TRUE,"",IF(OFFSET(Data!$A$1,MATCH($D131,Data!$CG:$CG,0)-1,MATCH($E131&amp;"/"&amp;F$1,Data!$1:$1,0)-1)=0,"",OFFSET(Data!$A$1,MATCH($D131,Data!$CG:$CG,0)-1,MATCH($E131&amp;"/"&amp;F$1,Data!$1:$1,0)-1)))</f>
        <v/>
      </c>
      <c r="G131" s="252" t="str">
        <f ca="1">IF(ISERROR(OFFSET(Data!$A$1,MATCH($D131,Data!$CG:$CG,0)-1,MATCH($E131&amp;"/"&amp;G$1,Data!$1:$1,0)-1))=TRUE,"",IF(OFFSET(Data!$A$1,MATCH($D131,Data!$CG:$CG,0)-1,MATCH($E131&amp;"/"&amp;G$1,Data!$1:$1,0)-1)=0,"",OFFSET(Data!$A$1,MATCH($D131,Data!$CG:$CG,0)-1,MATCH($E131&amp;"/"&amp;G$1,Data!$1:$1,0)-1)))</f>
        <v/>
      </c>
      <c r="H131" s="252" t="str">
        <f ca="1">IF(ISERROR(OFFSET(Data!$A$1,MATCH($D131,Data!$CG:$CG,0)-1,MATCH($E131&amp;"/"&amp;H$1,Data!$1:$1,0)-1))=TRUE,"",IF(OFFSET(Data!$A$1,MATCH($D131,Data!$CG:$CG,0)-1,MATCH($E131&amp;"/"&amp;H$1,Data!$1:$1,0)-1)=0,"",OFFSET(Data!$A$1,MATCH($D131,Data!$CG:$CG,0)-1,MATCH($E131&amp;"/"&amp;H$1,Data!$1:$1,0)-1)))</f>
        <v/>
      </c>
      <c r="I131" s="252" t="str">
        <f ca="1">IF(ISERROR(OFFSET(Data!$A$1,MATCH($D131,Data!$CG:$CG,0)-1,MATCH($E131&amp;"/"&amp;I$1,Data!$1:$1,0)-1))=TRUE,"",IF(OFFSET(Data!$A$1,MATCH($D131,Data!$CG:$CG,0)-1,MATCH($E131&amp;"/"&amp;I$1,Data!$1:$1,0)-1)=0,"",OFFSET(Data!$A$1,MATCH($D131,Data!$CG:$CG,0)-1,MATCH($E131&amp;"/"&amp;I$1,Data!$1:$1,0)-1)))</f>
        <v/>
      </c>
      <c r="J131" s="252" t="str">
        <f ca="1">IF(ISERROR(OFFSET(Data!$A$1,MATCH($D131,Data!$CG:$CG,0)-1,MATCH($E131&amp;"/"&amp;J$1,Data!$1:$1,0)-1))=TRUE,"",IF(OFFSET(Data!$A$1,MATCH($D131,Data!$CG:$CG,0)-1,MATCH($E131&amp;"/"&amp;J$1,Data!$1:$1,0)-1)=0,"",OFFSET(Data!$A$1,MATCH($D131,Data!$CG:$CG,0)-1,MATCH($E131&amp;"/"&amp;J$1,Data!$1:$1,0)-1)))</f>
        <v/>
      </c>
      <c r="K131" s="252" t="str">
        <f ca="1">IF(ISERROR(OFFSET(Data!$A$1,MATCH($D131,Data!$CG:$CG,0)-1,MATCH($E131&amp;"/"&amp;K$1,Data!$1:$1,0)-1))=TRUE,"",IF(OFFSET(Data!$A$1,MATCH($D131,Data!$CG:$CG,0)-1,MATCH($E131&amp;"/"&amp;K$1,Data!$1:$1,0)-1)=0,"",OFFSET(Data!$A$1,MATCH($D131,Data!$CG:$CG,0)-1,MATCH($E131&amp;"/"&amp;K$1,Data!$1:$1,0)-1)))</f>
        <v/>
      </c>
      <c r="L131" s="252" t="str">
        <f ca="1">IF(ISERROR(OFFSET(Data!$A$1,MATCH($D131,Data!$CG:$CG,0)-1,MATCH($E131&amp;"/"&amp;L$1,Data!$1:$1,0)-1))=TRUE,"",IF(OFFSET(Data!$A$1,MATCH($D131,Data!$CG:$CG,0)-1,MATCH($E131&amp;"/"&amp;L$1,Data!$1:$1,0)-1)=0,"",OFFSET(Data!$A$1,MATCH($D131,Data!$CG:$CG,0)-1,MATCH($E131&amp;"/"&amp;L$1,Data!$1:$1,0)-1)))</f>
        <v/>
      </c>
      <c r="M131" s="252" t="str">
        <f ca="1">IF(ISERROR(OFFSET(Data!$A$1,MATCH($D131,Data!$CG:$CG,0)-1,MATCH($E131&amp;"/"&amp;M$1,Data!$1:$1,0)-1))=TRUE,"",IF(OFFSET(Data!$A$1,MATCH($D131,Data!$CG:$CG,0)-1,MATCH($E131&amp;"/"&amp;M$1,Data!$1:$1,0)-1)=0,"",OFFSET(Data!$A$1,MATCH($D131,Data!$CG:$CG,0)-1,MATCH($E131&amp;"/"&amp;M$1,Data!$1:$1,0)-1)))</f>
        <v/>
      </c>
      <c r="N131" s="252" t="str">
        <f ca="1">IF(ISERROR(OFFSET(Data!$A$1,MATCH($D131,Data!$CG:$CG,0)-1,MATCH($E131&amp;"/"&amp;N$1,Data!$1:$1,0)-1))=TRUE,"",IF(OFFSET(Data!$A$1,MATCH($D131,Data!$CG:$CG,0)-1,MATCH($E131&amp;"/"&amp;N$1,Data!$1:$1,0)-1)=0,"",OFFSET(Data!$A$1,MATCH($D131,Data!$CG:$CG,0)-1,MATCH($E131&amp;"/"&amp;N$1,Data!$1:$1,0)-1)))</f>
        <v/>
      </c>
      <c r="O131" s="252" t="str">
        <f ca="1">IF(ISERROR(OFFSET(Data!$A$1,MATCH($D131,Data!$CG:$CG,0)-1,MATCH($E131&amp;"/"&amp;O$1,Data!$1:$1,0)-1))=TRUE,"",IF(OFFSET(Data!$A$1,MATCH($D131,Data!$CG:$CG,0)-1,MATCH($E131&amp;"/"&amp;O$1,Data!$1:$1,0)-1)=0,"",OFFSET(Data!$A$1,MATCH($D131,Data!$CG:$CG,0)-1,MATCH($E131&amp;"/"&amp;O$1,Data!$1:$1,0)-1)))</f>
        <v/>
      </c>
      <c r="P131" s="252" t="str">
        <f ca="1">IF(ISERROR(OFFSET(Data!$A$1,MATCH($D131,Data!$CG:$CG,0)-1,MATCH($E131&amp;"/"&amp;P$1,Data!$1:$1,0)-1))=TRUE,"",IF(OFFSET(Data!$A$1,MATCH($D131,Data!$CG:$CG,0)-1,MATCH($E131&amp;"/"&amp;P$1,Data!$1:$1,0)-1)=0,"",OFFSET(Data!$A$1,MATCH($D131,Data!$CG:$CG,0)-1,MATCH($E131&amp;"/"&amp;P$1,Data!$1:$1,0)-1)))</f>
        <v/>
      </c>
      <c r="Q131" s="252" t="str">
        <f ca="1">IF(ISERROR(OFFSET(Data!$A$1,MATCH($D131,Data!$CG:$CG,0)-1,MATCH($E131&amp;"/"&amp;Q$1,Data!$1:$1,0)-1))=TRUE,"",IF(OFFSET(Data!$A$1,MATCH($D131,Data!$CG:$CG,0)-1,MATCH($E131&amp;"/"&amp;Q$1,Data!$1:$1,0)-1)=0,"",OFFSET(Data!$A$1,MATCH($D131,Data!$CG:$CG,0)-1,MATCH($E131&amp;"/"&amp;Q$1,Data!$1:$1,0)-1)))</f>
        <v/>
      </c>
      <c r="R131" s="252" t="str">
        <f ca="1">IF(ISERROR(OFFSET(Data!$A$1,MATCH($D131,Data!$CG:$CG,0)-1,MATCH($E131&amp;"/"&amp;R$1,Data!$1:$1,0)-1))=TRUE,"",IF(OFFSET(Data!$A$1,MATCH($D131,Data!$CG:$CG,0)-1,MATCH($E131&amp;"/"&amp;R$1,Data!$1:$1,0)-1)=0,"",OFFSET(Data!$A$1,MATCH($D131,Data!$CG:$CG,0)-1,MATCH($E131&amp;"/"&amp;R$1,Data!$1:$1,0)-1)))</f>
        <v/>
      </c>
      <c r="S131" s="252" t="str">
        <f ca="1">IF(ISERROR(OFFSET(Data!$A$1,MATCH($D131,Data!$CG:$CG,0)-1,MATCH($E131&amp;"/"&amp;S$1,Data!$1:$1,0)-1))=TRUE,"",IF(OFFSET(Data!$A$1,MATCH($D131,Data!$CG:$CG,0)-1,MATCH($E131&amp;"/"&amp;S$1,Data!$1:$1,0)-1)=0,"",OFFSET(Data!$A$1,MATCH($D131,Data!$CG:$CG,0)-1,MATCH($E131&amp;"/"&amp;S$1,Data!$1:$1,0)-1)))</f>
        <v/>
      </c>
      <c r="T131" s="252" t="str">
        <f ca="1">IF(ISERROR(OFFSET(Data!$A$1,MATCH($D131,Data!$CG:$CG,0)-1,MATCH($E131&amp;"/"&amp;T$1,Data!$1:$1,0)-1))=TRUE,"",IF(OFFSET(Data!$A$1,MATCH($D131,Data!$CG:$CG,0)-1,MATCH($E131&amp;"/"&amp;T$1,Data!$1:$1,0)-1)=0,"",OFFSET(Data!$A$1,MATCH($D131,Data!$CG:$CG,0)-1,MATCH($E131&amp;"/"&amp;T$1,Data!$1:$1,0)-1)))</f>
        <v/>
      </c>
      <c r="U131" s="252" t="str">
        <f ca="1">IF(ISERROR(OFFSET(Data!$A$1,MATCH($D131,Data!$CG:$CG,0)-1,MATCH($E131&amp;"/"&amp;U$1,Data!$1:$1,0)-1))=TRUE,"",IF(OFFSET(Data!$A$1,MATCH($D131,Data!$CG:$CG,0)-1,MATCH($E131&amp;"/"&amp;U$1,Data!$1:$1,0)-1)=0,"",OFFSET(Data!$A$1,MATCH($D131,Data!$CG:$CG,0)-1,MATCH($E131&amp;"/"&amp;U$1,Data!$1:$1,0)-1)))</f>
        <v/>
      </c>
      <c r="V131" s="252" t="str">
        <f ca="1">IF(ISERROR(OFFSET(Data!$A$1,MATCH($D131,Data!$CG:$CG,0)-1,MATCH($E131&amp;"/"&amp;V$1,Data!$1:$1,0)-1))=TRUE,"",IF(OFFSET(Data!$A$1,MATCH($D131,Data!$CG:$CG,0)-1,MATCH($E131&amp;"/"&amp;V$1,Data!$1:$1,0)-1)=0,"",OFFSET(Data!$A$1,MATCH($D131,Data!$CG:$CG,0)-1,MATCH($E131&amp;"/"&amp;V$1,Data!$1:$1,0)-1)))</f>
        <v/>
      </c>
      <c r="W131" s="269" t="str">
        <f ca="1">IF(ISERROR(OFFSET(Data!$A$1,MATCH($D131,Data!$CG:$CG,0)-1,MATCH($E131&amp;"/"&amp;W$1,Data!$1:$1,0)-1))=TRUE,"",IF(OFFSET(Data!$A$1,MATCH($D131,Data!$CG:$CG,0)-1,MATCH($E131&amp;"/"&amp;W$1,Data!$1:$1,0)-1)=0,"",OFFSET(Data!$A$1,MATCH($D131,Data!$CG:$CG,0)-1,MATCH($E131&amp;"/"&amp;W$1,Data!$1:$1,0)-1)))</f>
        <v/>
      </c>
      <c r="X131" s="252" t="str">
        <f ca="1">IF(ISERROR(OFFSET(Data!$A$1,MATCH($D131,Data!$CG:$CG,0)-1,MATCH($E131&amp;"/"&amp;X$1,Data!$1:$1,0)-1))=TRUE,"",IF(OFFSET(Data!$A$1,MATCH($D131,Data!$CG:$CG,0)-1,MATCH($E131&amp;"/"&amp;X$1,Data!$1:$1,0)-1)=0,"",OFFSET(Data!$A$1,MATCH($D131,Data!$CG:$CG,0)-1,MATCH($E131&amp;"/"&amp;X$1,Data!$1:$1,0)-1)))</f>
        <v/>
      </c>
      <c r="Y131" s="252" t="str">
        <f ca="1">IF(ISERROR(OFFSET(Data!$A$1,MATCH($D131,Data!$CG:$CG,0)-1,MATCH($E131&amp;"/"&amp;Y$1,Data!$1:$1,0)-1))=TRUE,"",IF(OFFSET(Data!$A$1,MATCH($D131,Data!$CG:$CG,0)-1,MATCH($E131&amp;"/"&amp;Y$1,Data!$1:$1,0)-1)=0,"",OFFSET(Data!$A$1,MATCH($D131,Data!$CG:$CG,0)-1,MATCH($E131&amp;"/"&amp;Y$1,Data!$1:$1,0)-1)))</f>
        <v/>
      </c>
      <c r="Z131" s="252" t="str">
        <f ca="1">IF(ISERROR(OFFSET(Data!$A$1,MATCH($D131,Data!$CG:$CG,0)-1,MATCH($E131&amp;"/"&amp;Z$1,Data!$1:$1,0)-1))=TRUE,"",IF(OFFSET(Data!$A$1,MATCH($D131,Data!$CG:$CG,0)-1,MATCH($E131&amp;"/"&amp;Z$1,Data!$1:$1,0)-1)=0,"",OFFSET(Data!$A$1,MATCH($D131,Data!$CG:$CG,0)-1,MATCH($E131&amp;"/"&amp;Z$1,Data!$1:$1,0)-1)))</f>
        <v/>
      </c>
      <c r="AA131" s="252" t="str">
        <f ca="1">IF(ISERROR(OFFSET(Data!$A$1,MATCH($D131,Data!$CG:$CG,0)-1,MATCH($E131&amp;"/"&amp;AA$1,Data!$1:$1,0)-1))=TRUE,"",IF(OFFSET(Data!$A$1,MATCH($D131,Data!$CG:$CG,0)-1,MATCH($E131&amp;"/"&amp;AA$1,Data!$1:$1,0)-1)=0,"",OFFSET(Data!$A$1,MATCH($D131,Data!$CG:$CG,0)-1,MATCH($E131&amp;"/"&amp;AA$1,Data!$1:$1,0)-1)))</f>
        <v/>
      </c>
      <c r="AB131" s="252" t="str">
        <f ca="1">IF(ISERROR(OFFSET(Data!$A$1,MATCH($D131,Data!$CG:$CG,0)-1,MATCH($E131&amp;"/"&amp;AB$1,Data!$1:$1,0)-1))=TRUE,"",IF(OFFSET(Data!$A$1,MATCH($D131,Data!$CG:$CG,0)-1,MATCH($E131&amp;"/"&amp;AB$1,Data!$1:$1,0)-1)=0,"",OFFSET(Data!$A$1,MATCH($D131,Data!$CG:$CG,0)-1,MATCH($E131&amp;"/"&amp;AB$1,Data!$1:$1,0)-1)))</f>
        <v/>
      </c>
      <c r="AC131" s="252" t="str">
        <f ca="1">IF(ISERROR(OFFSET(Data!$A$1,MATCH($D131,Data!$CG:$CG,0)-1,MATCH($E131&amp;"/"&amp;AC$1,Data!$1:$1,0)-1))=TRUE,"",IF(OFFSET(Data!$A$1,MATCH($D131,Data!$CG:$CG,0)-1,MATCH($E131&amp;"/"&amp;AC$1,Data!$1:$1,0)-1)=0,"",OFFSET(Data!$A$1,MATCH($D131,Data!$CG:$CG,0)-1,MATCH($E131&amp;"/"&amp;AC$1,Data!$1:$1,0)-1)))</f>
        <v/>
      </c>
      <c r="AD131" s="252" t="str">
        <f ca="1">IF(ISERROR(OFFSET(Data!$A$1,MATCH($D131,Data!$CG:$CG,0)-1,MATCH($E131&amp;"/"&amp;AD$1,Data!$1:$1,0)-1))=TRUE,"",IF(OFFSET(Data!$A$1,MATCH($D131,Data!$CG:$CG,0)-1,MATCH($E131&amp;"/"&amp;AD$1,Data!$1:$1,0)-1)=0,"",OFFSET(Data!$A$1,MATCH($D131,Data!$CG:$CG,0)-1,MATCH($E131&amp;"/"&amp;AD$1,Data!$1:$1,0)-1)))</f>
        <v/>
      </c>
      <c r="AE131" s="252" t="str">
        <f ca="1">IF(ISERROR(OFFSET(Data!$A$1,MATCH($D131,Data!$CG:$CG,0)-1,MATCH($E131&amp;"/"&amp;AE$1,Data!$1:$1,0)-1))=TRUE,"",IF(OFFSET(Data!$A$1,MATCH($D131,Data!$CG:$CG,0)-1,MATCH($E131&amp;"/"&amp;AE$1,Data!$1:$1,0)-1)=0,"",OFFSET(Data!$A$1,MATCH($D131,Data!$CG:$CG,0)-1,MATCH($E131&amp;"/"&amp;AE$1,Data!$1:$1,0)-1)))</f>
        <v/>
      </c>
      <c r="AF131" s="253" t="str">
        <f ca="1">IF(ISERROR(OFFSET(Data!$A$1,MATCH($D131,Data!$CG:$CG,0)-1,MATCH($E131&amp;"/"&amp;AF$1,Data!$1:$1,0)-1))=TRUE,"",IF(OFFSET(Data!$A$1,MATCH($D131,Data!$CG:$CG,0)-1,MATCH($E131&amp;"/"&amp;AF$1,Data!$1:$1,0)-1)=0,"",OFFSET(Data!$A$1,MATCH($D131,Data!$CG:$CG,0)-1,MATCH($E131&amp;"/"&amp;AF$1,Data!$1:$1,0)-1)))</f>
        <v/>
      </c>
      <c r="AG131" s="188">
        <f t="shared" ca="1" si="5"/>
        <v>0</v>
      </c>
      <c r="AH131" s="208">
        <f ca="1">SUM(AG129:AG131)</f>
        <v>124</v>
      </c>
    </row>
    <row r="132" spans="1:34" ht="15.75" hidden="1" customHeight="1" x14ac:dyDescent="0.25">
      <c r="A132" s="446"/>
      <c r="B132" s="469"/>
      <c r="C132" s="472"/>
      <c r="D132" s="50" t="str">
        <f>IF(C132&lt;&gt;"",C132,D131)</f>
        <v>Othmar Ernst</v>
      </c>
      <c r="E132" s="51" t="s">
        <v>24</v>
      </c>
      <c r="F132" s="254" t="str">
        <f ca="1">IF(ISERROR(OFFSET(Data!$A$1,MATCH($D132,Data!$CG:$CG,0)-1,MATCH($E132&amp;"/"&amp;F$1,Data!$1:$1,0)-1))=TRUE,"",IF(OFFSET(Data!$A$1,MATCH($D132,Data!$CG:$CG,0)-1,MATCH($E132&amp;"/"&amp;F$1,Data!$1:$1,0)-1)=0,"",OFFSET(Data!$A$1,MATCH($D132,Data!$CG:$CG,0)-1,MATCH($E132&amp;"/"&amp;F$1,Data!$1:$1,0)-1)))</f>
        <v/>
      </c>
      <c r="G132" s="252" t="str">
        <f ca="1">IF(ISERROR(OFFSET(Data!$A$1,MATCH($D132,Data!$CG:$CG,0)-1,MATCH($E132&amp;"/"&amp;G$1,Data!$1:$1,0)-1))=TRUE,"",IF(OFFSET(Data!$A$1,MATCH($D132,Data!$CG:$CG,0)-1,MATCH($E132&amp;"/"&amp;G$1,Data!$1:$1,0)-1)=0,"",OFFSET(Data!$A$1,MATCH($D132,Data!$CG:$CG,0)-1,MATCH($E132&amp;"/"&amp;G$1,Data!$1:$1,0)-1)))</f>
        <v/>
      </c>
      <c r="H132" s="252" t="str">
        <f ca="1">IF(ISERROR(OFFSET(Data!$A$1,MATCH($D132,Data!$CG:$CG,0)-1,MATCH($E132&amp;"/"&amp;H$1,Data!$1:$1,0)-1))=TRUE,"",IF(OFFSET(Data!$A$1,MATCH($D132,Data!$CG:$CG,0)-1,MATCH($E132&amp;"/"&amp;H$1,Data!$1:$1,0)-1)=0,"",OFFSET(Data!$A$1,MATCH($D132,Data!$CG:$CG,0)-1,MATCH($E132&amp;"/"&amp;H$1,Data!$1:$1,0)-1)))</f>
        <v/>
      </c>
      <c r="I132" s="252" t="str">
        <f ca="1">IF(ISERROR(OFFSET(Data!$A$1,MATCH($D132,Data!$CG:$CG,0)-1,MATCH($E132&amp;"/"&amp;I$1,Data!$1:$1,0)-1))=TRUE,"",IF(OFFSET(Data!$A$1,MATCH($D132,Data!$CG:$CG,0)-1,MATCH($E132&amp;"/"&amp;I$1,Data!$1:$1,0)-1)=0,"",OFFSET(Data!$A$1,MATCH($D132,Data!$CG:$CG,0)-1,MATCH($E132&amp;"/"&amp;I$1,Data!$1:$1,0)-1)))</f>
        <v/>
      </c>
      <c r="J132" s="252" t="str">
        <f ca="1">IF(ISERROR(OFFSET(Data!$A$1,MATCH($D132,Data!$CG:$CG,0)-1,MATCH($E132&amp;"/"&amp;J$1,Data!$1:$1,0)-1))=TRUE,"",IF(OFFSET(Data!$A$1,MATCH($D132,Data!$CG:$CG,0)-1,MATCH($E132&amp;"/"&amp;J$1,Data!$1:$1,0)-1)=0,"",OFFSET(Data!$A$1,MATCH($D132,Data!$CG:$CG,0)-1,MATCH($E132&amp;"/"&amp;J$1,Data!$1:$1,0)-1)))</f>
        <v/>
      </c>
      <c r="K132" s="252" t="str">
        <f ca="1">IF(ISERROR(OFFSET(Data!$A$1,MATCH($D132,Data!$CG:$CG,0)-1,MATCH($E132&amp;"/"&amp;K$1,Data!$1:$1,0)-1))=TRUE,"",IF(OFFSET(Data!$A$1,MATCH($D132,Data!$CG:$CG,0)-1,MATCH($E132&amp;"/"&amp;K$1,Data!$1:$1,0)-1)=0,"",OFFSET(Data!$A$1,MATCH($D132,Data!$CG:$CG,0)-1,MATCH($E132&amp;"/"&amp;K$1,Data!$1:$1,0)-1)))</f>
        <v/>
      </c>
      <c r="L132" s="252" t="str">
        <f ca="1">IF(ISERROR(OFFSET(Data!$A$1,MATCH($D132,Data!$CG:$CG,0)-1,MATCH($E132&amp;"/"&amp;L$1,Data!$1:$1,0)-1))=TRUE,"",IF(OFFSET(Data!$A$1,MATCH($D132,Data!$CG:$CG,0)-1,MATCH($E132&amp;"/"&amp;L$1,Data!$1:$1,0)-1)=0,"",OFFSET(Data!$A$1,MATCH($D132,Data!$CG:$CG,0)-1,MATCH($E132&amp;"/"&amp;L$1,Data!$1:$1,0)-1)))</f>
        <v/>
      </c>
      <c r="M132" s="252" t="str">
        <f ca="1">IF(ISERROR(OFFSET(Data!$A$1,MATCH($D132,Data!$CG:$CG,0)-1,MATCH($E132&amp;"/"&amp;M$1,Data!$1:$1,0)-1))=TRUE,"",IF(OFFSET(Data!$A$1,MATCH($D132,Data!$CG:$CG,0)-1,MATCH($E132&amp;"/"&amp;M$1,Data!$1:$1,0)-1)=0,"",OFFSET(Data!$A$1,MATCH($D132,Data!$CG:$CG,0)-1,MATCH($E132&amp;"/"&amp;M$1,Data!$1:$1,0)-1)))</f>
        <v/>
      </c>
      <c r="N132" s="252" t="str">
        <f ca="1">IF(ISERROR(OFFSET(Data!$A$1,MATCH($D132,Data!$CG:$CG,0)-1,MATCH($E132&amp;"/"&amp;N$1,Data!$1:$1,0)-1))=TRUE,"",IF(OFFSET(Data!$A$1,MATCH($D132,Data!$CG:$CG,0)-1,MATCH($E132&amp;"/"&amp;N$1,Data!$1:$1,0)-1)=0,"",OFFSET(Data!$A$1,MATCH($D132,Data!$CG:$CG,0)-1,MATCH($E132&amp;"/"&amp;N$1,Data!$1:$1,0)-1)))</f>
        <v/>
      </c>
      <c r="O132" s="252" t="str">
        <f ca="1">IF(ISERROR(OFFSET(Data!$A$1,MATCH($D132,Data!$CG:$CG,0)-1,MATCH($E132&amp;"/"&amp;O$1,Data!$1:$1,0)-1))=TRUE,"",IF(OFFSET(Data!$A$1,MATCH($D132,Data!$CG:$CG,0)-1,MATCH($E132&amp;"/"&amp;O$1,Data!$1:$1,0)-1)=0,"",OFFSET(Data!$A$1,MATCH($D132,Data!$CG:$CG,0)-1,MATCH($E132&amp;"/"&amp;O$1,Data!$1:$1,0)-1)))</f>
        <v/>
      </c>
      <c r="P132" s="252" t="str">
        <f ca="1">IF(ISERROR(OFFSET(Data!$A$1,MATCH($D132,Data!$CG:$CG,0)-1,MATCH($E132&amp;"/"&amp;P$1,Data!$1:$1,0)-1))=TRUE,"",IF(OFFSET(Data!$A$1,MATCH($D132,Data!$CG:$CG,0)-1,MATCH($E132&amp;"/"&amp;P$1,Data!$1:$1,0)-1)=0,"",OFFSET(Data!$A$1,MATCH($D132,Data!$CG:$CG,0)-1,MATCH($E132&amp;"/"&amp;P$1,Data!$1:$1,0)-1)))</f>
        <v/>
      </c>
      <c r="Q132" s="252" t="str">
        <f ca="1">IF(ISERROR(OFFSET(Data!$A$1,MATCH($D132,Data!$CG:$CG,0)-1,MATCH($E132&amp;"/"&amp;Q$1,Data!$1:$1,0)-1))=TRUE,"",IF(OFFSET(Data!$A$1,MATCH($D132,Data!$CG:$CG,0)-1,MATCH($E132&amp;"/"&amp;Q$1,Data!$1:$1,0)-1)=0,"",OFFSET(Data!$A$1,MATCH($D132,Data!$CG:$CG,0)-1,MATCH($E132&amp;"/"&amp;Q$1,Data!$1:$1,0)-1)))</f>
        <v/>
      </c>
      <c r="R132" s="252" t="str">
        <f ca="1">IF(ISERROR(OFFSET(Data!$A$1,MATCH($D132,Data!$CG:$CG,0)-1,MATCH($E132&amp;"/"&amp;R$1,Data!$1:$1,0)-1))=TRUE,"",IF(OFFSET(Data!$A$1,MATCH($D132,Data!$CG:$CG,0)-1,MATCH($E132&amp;"/"&amp;R$1,Data!$1:$1,0)-1)=0,"",OFFSET(Data!$A$1,MATCH($D132,Data!$CG:$CG,0)-1,MATCH($E132&amp;"/"&amp;R$1,Data!$1:$1,0)-1)))</f>
        <v/>
      </c>
      <c r="S132" s="252" t="str">
        <f ca="1">IF(ISERROR(OFFSET(Data!$A$1,MATCH($D132,Data!$CG:$CG,0)-1,MATCH($E132&amp;"/"&amp;S$1,Data!$1:$1,0)-1))=TRUE,"",IF(OFFSET(Data!$A$1,MATCH($D132,Data!$CG:$CG,0)-1,MATCH($E132&amp;"/"&amp;S$1,Data!$1:$1,0)-1)=0,"",OFFSET(Data!$A$1,MATCH($D132,Data!$CG:$CG,0)-1,MATCH($E132&amp;"/"&amp;S$1,Data!$1:$1,0)-1)))</f>
        <v/>
      </c>
      <c r="T132" s="252" t="str">
        <f ca="1">IF(ISERROR(OFFSET(Data!$A$1,MATCH($D132,Data!$CG:$CG,0)-1,MATCH($E132&amp;"/"&amp;T$1,Data!$1:$1,0)-1))=TRUE,"",IF(OFFSET(Data!$A$1,MATCH($D132,Data!$CG:$CG,0)-1,MATCH($E132&amp;"/"&amp;T$1,Data!$1:$1,0)-1)=0,"",OFFSET(Data!$A$1,MATCH($D132,Data!$CG:$CG,0)-1,MATCH($E132&amp;"/"&amp;T$1,Data!$1:$1,0)-1)))</f>
        <v/>
      </c>
      <c r="U132" s="252" t="str">
        <f ca="1">IF(ISERROR(OFFSET(Data!$A$1,MATCH($D132,Data!$CG:$CG,0)-1,MATCH($E132&amp;"/"&amp;U$1,Data!$1:$1,0)-1))=TRUE,"",IF(OFFSET(Data!$A$1,MATCH($D132,Data!$CG:$CG,0)-1,MATCH($E132&amp;"/"&amp;U$1,Data!$1:$1,0)-1)=0,"",OFFSET(Data!$A$1,MATCH($D132,Data!$CG:$CG,0)-1,MATCH($E132&amp;"/"&amp;U$1,Data!$1:$1,0)-1)))</f>
        <v/>
      </c>
      <c r="V132" s="252" t="str">
        <f ca="1">IF(ISERROR(OFFSET(Data!$A$1,MATCH($D132,Data!$CG:$CG,0)-1,MATCH($E132&amp;"/"&amp;V$1,Data!$1:$1,0)-1))=TRUE,"",IF(OFFSET(Data!$A$1,MATCH($D132,Data!$CG:$CG,0)-1,MATCH($E132&amp;"/"&amp;V$1,Data!$1:$1,0)-1)=0,"",OFFSET(Data!$A$1,MATCH($D132,Data!$CG:$CG,0)-1,MATCH($E132&amp;"/"&amp;V$1,Data!$1:$1,0)-1)))</f>
        <v/>
      </c>
      <c r="W132" s="269" t="str">
        <f ca="1">IF(ISERROR(OFFSET(Data!$A$1,MATCH($D132,Data!$CG:$CG,0)-1,MATCH($E132&amp;"/"&amp;W$1,Data!$1:$1,0)-1))=TRUE,"",IF(OFFSET(Data!$A$1,MATCH($D132,Data!$CG:$CG,0)-1,MATCH($E132&amp;"/"&amp;W$1,Data!$1:$1,0)-1)=0,"",OFFSET(Data!$A$1,MATCH($D132,Data!$CG:$CG,0)-1,MATCH($E132&amp;"/"&amp;W$1,Data!$1:$1,0)-1)))</f>
        <v/>
      </c>
      <c r="X132" s="252" t="str">
        <f ca="1">IF(ISERROR(OFFSET(Data!$A$1,MATCH($D132,Data!$CG:$CG,0)-1,MATCH($E132&amp;"/"&amp;X$1,Data!$1:$1,0)-1))=TRUE,"",IF(OFFSET(Data!$A$1,MATCH($D132,Data!$CG:$CG,0)-1,MATCH($E132&amp;"/"&amp;X$1,Data!$1:$1,0)-1)=0,"",OFFSET(Data!$A$1,MATCH($D132,Data!$CG:$CG,0)-1,MATCH($E132&amp;"/"&amp;X$1,Data!$1:$1,0)-1)))</f>
        <v/>
      </c>
      <c r="Y132" s="252" t="str">
        <f ca="1">IF(ISERROR(OFFSET(Data!$A$1,MATCH($D132,Data!$CG:$CG,0)-1,MATCH($E132&amp;"/"&amp;Y$1,Data!$1:$1,0)-1))=TRUE,"",IF(OFFSET(Data!$A$1,MATCH($D132,Data!$CG:$CG,0)-1,MATCH($E132&amp;"/"&amp;Y$1,Data!$1:$1,0)-1)=0,"",OFFSET(Data!$A$1,MATCH($D132,Data!$CG:$CG,0)-1,MATCH($E132&amp;"/"&amp;Y$1,Data!$1:$1,0)-1)))</f>
        <v/>
      </c>
      <c r="Z132" s="252" t="str">
        <f ca="1">IF(ISERROR(OFFSET(Data!$A$1,MATCH($D132,Data!$CG:$CG,0)-1,MATCH($E132&amp;"/"&amp;Z$1,Data!$1:$1,0)-1))=TRUE,"",IF(OFFSET(Data!$A$1,MATCH($D132,Data!$CG:$CG,0)-1,MATCH($E132&amp;"/"&amp;Z$1,Data!$1:$1,0)-1)=0,"",OFFSET(Data!$A$1,MATCH($D132,Data!$CG:$CG,0)-1,MATCH($E132&amp;"/"&amp;Z$1,Data!$1:$1,0)-1)))</f>
        <v/>
      </c>
      <c r="AA132" s="252" t="str">
        <f ca="1">IF(ISERROR(OFFSET(Data!$A$1,MATCH($D132,Data!$CG:$CG,0)-1,MATCH($E132&amp;"/"&amp;AA$1,Data!$1:$1,0)-1))=TRUE,"",IF(OFFSET(Data!$A$1,MATCH($D132,Data!$CG:$CG,0)-1,MATCH($E132&amp;"/"&amp;AA$1,Data!$1:$1,0)-1)=0,"",OFFSET(Data!$A$1,MATCH($D132,Data!$CG:$CG,0)-1,MATCH($E132&amp;"/"&amp;AA$1,Data!$1:$1,0)-1)))</f>
        <v/>
      </c>
      <c r="AB132" s="252" t="str">
        <f ca="1">IF(ISERROR(OFFSET(Data!$A$1,MATCH($D132,Data!$CG:$CG,0)-1,MATCH($E132&amp;"/"&amp;AB$1,Data!$1:$1,0)-1))=TRUE,"",IF(OFFSET(Data!$A$1,MATCH($D132,Data!$CG:$CG,0)-1,MATCH($E132&amp;"/"&amp;AB$1,Data!$1:$1,0)-1)=0,"",OFFSET(Data!$A$1,MATCH($D132,Data!$CG:$CG,0)-1,MATCH($E132&amp;"/"&amp;AB$1,Data!$1:$1,0)-1)))</f>
        <v/>
      </c>
      <c r="AC132" s="252" t="str">
        <f ca="1">IF(ISERROR(OFFSET(Data!$A$1,MATCH($D132,Data!$CG:$CG,0)-1,MATCH($E132&amp;"/"&amp;AC$1,Data!$1:$1,0)-1))=TRUE,"",IF(OFFSET(Data!$A$1,MATCH($D132,Data!$CG:$CG,0)-1,MATCH($E132&amp;"/"&amp;AC$1,Data!$1:$1,0)-1)=0,"",OFFSET(Data!$A$1,MATCH($D132,Data!$CG:$CG,0)-1,MATCH($E132&amp;"/"&amp;AC$1,Data!$1:$1,0)-1)))</f>
        <v/>
      </c>
      <c r="AD132" s="252" t="str">
        <f ca="1">IF(ISERROR(OFFSET(Data!$A$1,MATCH($D132,Data!$CG:$CG,0)-1,MATCH($E132&amp;"/"&amp;AD$1,Data!$1:$1,0)-1))=TRUE,"",IF(OFFSET(Data!$A$1,MATCH($D132,Data!$CG:$CG,0)-1,MATCH($E132&amp;"/"&amp;AD$1,Data!$1:$1,0)-1)=0,"",OFFSET(Data!$A$1,MATCH($D132,Data!$CG:$CG,0)-1,MATCH($E132&amp;"/"&amp;AD$1,Data!$1:$1,0)-1)))</f>
        <v/>
      </c>
      <c r="AE132" s="252" t="str">
        <f ca="1">IF(ISERROR(OFFSET(Data!$A$1,MATCH($D132,Data!$CG:$CG,0)-1,MATCH($E132&amp;"/"&amp;AE$1,Data!$1:$1,0)-1))=TRUE,"",IF(OFFSET(Data!$A$1,MATCH($D132,Data!$CG:$CG,0)-1,MATCH($E132&amp;"/"&amp;AE$1,Data!$1:$1,0)-1)=0,"",OFFSET(Data!$A$1,MATCH($D132,Data!$CG:$CG,0)-1,MATCH($E132&amp;"/"&amp;AE$1,Data!$1:$1,0)-1)))</f>
        <v/>
      </c>
      <c r="AF132" s="253" t="str">
        <f ca="1">IF(ISERROR(OFFSET(Data!$A$1,MATCH($D132,Data!$CG:$CG,0)-1,MATCH($E132&amp;"/"&amp;AF$1,Data!$1:$1,0)-1))=TRUE,"",IF(OFFSET(Data!$A$1,MATCH($D132,Data!$CG:$CG,0)-1,MATCH($E132&amp;"/"&amp;AF$1,Data!$1:$1,0)-1)=0,"",OFFSET(Data!$A$1,MATCH($D132,Data!$CG:$CG,0)-1,MATCH($E132&amp;"/"&amp;AF$1,Data!$1:$1,0)-1)))</f>
        <v/>
      </c>
      <c r="AG132" s="188">
        <f t="shared" ca="1" si="5"/>
        <v>0</v>
      </c>
      <c r="AH132" s="208">
        <f ca="1">SUM(AG129:AG132)</f>
        <v>124</v>
      </c>
    </row>
    <row r="133" spans="1:34" ht="15.75" hidden="1" customHeight="1" thickBot="1" x14ac:dyDescent="0.3">
      <c r="A133" s="447"/>
      <c r="B133" s="470"/>
      <c r="C133" s="473"/>
      <c r="D133" s="52" t="str">
        <f>IF(C133&lt;&gt;"",C133,D132)</f>
        <v>Othmar Ernst</v>
      </c>
      <c r="E133" s="53" t="s">
        <v>25</v>
      </c>
      <c r="F133" s="255" t="str">
        <f ca="1">IF(ISERROR(OFFSET(Data!$A$1,MATCH($D133,Data!$CG:$CG,0)-1,MATCH($E133&amp;"/"&amp;F$1,Data!$1:$1,0)-1))=TRUE,"",IF(OFFSET(Data!$A$1,MATCH($D133,Data!$CG:$CG,0)-1,MATCH($E133&amp;"/"&amp;F$1,Data!$1:$1,0)-1)=0,"",OFFSET(Data!$A$1,MATCH($D133,Data!$CG:$CG,0)-1,MATCH($E133&amp;"/"&amp;F$1,Data!$1:$1,0)-1)))</f>
        <v/>
      </c>
      <c r="G133" s="256" t="str">
        <f ca="1">IF(ISERROR(OFFSET(Data!$A$1,MATCH($D133,Data!$CG:$CG,0)-1,MATCH($E133&amp;"/"&amp;G$1,Data!$1:$1,0)-1))=TRUE,"",IF(OFFSET(Data!$A$1,MATCH($D133,Data!$CG:$CG,0)-1,MATCH($E133&amp;"/"&amp;G$1,Data!$1:$1,0)-1)=0,"",OFFSET(Data!$A$1,MATCH($D133,Data!$CG:$CG,0)-1,MATCH($E133&amp;"/"&amp;G$1,Data!$1:$1,0)-1)))</f>
        <v/>
      </c>
      <c r="H133" s="256" t="str">
        <f ca="1">IF(ISERROR(OFFSET(Data!$A$1,MATCH($D133,Data!$CG:$CG,0)-1,MATCH($E133&amp;"/"&amp;H$1,Data!$1:$1,0)-1))=TRUE,"",IF(OFFSET(Data!$A$1,MATCH($D133,Data!$CG:$CG,0)-1,MATCH($E133&amp;"/"&amp;H$1,Data!$1:$1,0)-1)=0,"",OFFSET(Data!$A$1,MATCH($D133,Data!$CG:$CG,0)-1,MATCH($E133&amp;"/"&amp;H$1,Data!$1:$1,0)-1)))</f>
        <v/>
      </c>
      <c r="I133" s="256" t="str">
        <f ca="1">IF(ISERROR(OFFSET(Data!$A$1,MATCH($D133,Data!$CG:$CG,0)-1,MATCH($E133&amp;"/"&amp;I$1,Data!$1:$1,0)-1))=TRUE,"",IF(OFFSET(Data!$A$1,MATCH($D133,Data!$CG:$CG,0)-1,MATCH($E133&amp;"/"&amp;I$1,Data!$1:$1,0)-1)=0,"",OFFSET(Data!$A$1,MATCH($D133,Data!$CG:$CG,0)-1,MATCH($E133&amp;"/"&amp;I$1,Data!$1:$1,0)-1)))</f>
        <v/>
      </c>
      <c r="J133" s="256" t="str">
        <f ca="1">IF(ISERROR(OFFSET(Data!$A$1,MATCH($D133,Data!$CG:$CG,0)-1,MATCH($E133&amp;"/"&amp;J$1,Data!$1:$1,0)-1))=TRUE,"",IF(OFFSET(Data!$A$1,MATCH($D133,Data!$CG:$CG,0)-1,MATCH($E133&amp;"/"&amp;J$1,Data!$1:$1,0)-1)=0,"",OFFSET(Data!$A$1,MATCH($D133,Data!$CG:$CG,0)-1,MATCH($E133&amp;"/"&amp;J$1,Data!$1:$1,0)-1)))</f>
        <v/>
      </c>
      <c r="K133" s="256" t="str">
        <f ca="1">IF(ISERROR(OFFSET(Data!$A$1,MATCH($D133,Data!$CG:$CG,0)-1,MATCH($E133&amp;"/"&amp;K$1,Data!$1:$1,0)-1))=TRUE,"",IF(OFFSET(Data!$A$1,MATCH($D133,Data!$CG:$CG,0)-1,MATCH($E133&amp;"/"&amp;K$1,Data!$1:$1,0)-1)=0,"",OFFSET(Data!$A$1,MATCH($D133,Data!$CG:$CG,0)-1,MATCH($E133&amp;"/"&amp;K$1,Data!$1:$1,0)-1)))</f>
        <v/>
      </c>
      <c r="L133" s="256" t="str">
        <f ca="1">IF(ISERROR(OFFSET(Data!$A$1,MATCH($D133,Data!$CG:$CG,0)-1,MATCH($E133&amp;"/"&amp;L$1,Data!$1:$1,0)-1))=TRUE,"",IF(OFFSET(Data!$A$1,MATCH($D133,Data!$CG:$CG,0)-1,MATCH($E133&amp;"/"&amp;L$1,Data!$1:$1,0)-1)=0,"",OFFSET(Data!$A$1,MATCH($D133,Data!$CG:$CG,0)-1,MATCH($E133&amp;"/"&amp;L$1,Data!$1:$1,0)-1)))</f>
        <v/>
      </c>
      <c r="M133" s="256" t="str">
        <f ca="1">IF(ISERROR(OFFSET(Data!$A$1,MATCH($D133,Data!$CG:$CG,0)-1,MATCH($E133&amp;"/"&amp;M$1,Data!$1:$1,0)-1))=TRUE,"",IF(OFFSET(Data!$A$1,MATCH($D133,Data!$CG:$CG,0)-1,MATCH($E133&amp;"/"&amp;M$1,Data!$1:$1,0)-1)=0,"",OFFSET(Data!$A$1,MATCH($D133,Data!$CG:$CG,0)-1,MATCH($E133&amp;"/"&amp;M$1,Data!$1:$1,0)-1)))</f>
        <v/>
      </c>
      <c r="N133" s="256" t="str">
        <f ca="1">IF(ISERROR(OFFSET(Data!$A$1,MATCH($D133,Data!$CG:$CG,0)-1,MATCH($E133&amp;"/"&amp;N$1,Data!$1:$1,0)-1))=TRUE,"",IF(OFFSET(Data!$A$1,MATCH($D133,Data!$CG:$CG,0)-1,MATCH($E133&amp;"/"&amp;N$1,Data!$1:$1,0)-1)=0,"",OFFSET(Data!$A$1,MATCH($D133,Data!$CG:$CG,0)-1,MATCH($E133&amp;"/"&amp;N$1,Data!$1:$1,0)-1)))</f>
        <v/>
      </c>
      <c r="O133" s="256" t="str">
        <f ca="1">IF(ISERROR(OFFSET(Data!$A$1,MATCH($D133,Data!$CG:$CG,0)-1,MATCH($E133&amp;"/"&amp;O$1,Data!$1:$1,0)-1))=TRUE,"",IF(OFFSET(Data!$A$1,MATCH($D133,Data!$CG:$CG,0)-1,MATCH($E133&amp;"/"&amp;O$1,Data!$1:$1,0)-1)=0,"",OFFSET(Data!$A$1,MATCH($D133,Data!$CG:$CG,0)-1,MATCH($E133&amp;"/"&amp;O$1,Data!$1:$1,0)-1)))</f>
        <v/>
      </c>
      <c r="P133" s="256" t="str">
        <f ca="1">IF(ISERROR(OFFSET(Data!$A$1,MATCH($D133,Data!$CG:$CG,0)-1,MATCH($E133&amp;"/"&amp;P$1,Data!$1:$1,0)-1))=TRUE,"",IF(OFFSET(Data!$A$1,MATCH($D133,Data!$CG:$CG,0)-1,MATCH($E133&amp;"/"&amp;P$1,Data!$1:$1,0)-1)=0,"",OFFSET(Data!$A$1,MATCH($D133,Data!$CG:$CG,0)-1,MATCH($E133&amp;"/"&amp;P$1,Data!$1:$1,0)-1)))</f>
        <v/>
      </c>
      <c r="Q133" s="256" t="str">
        <f ca="1">IF(ISERROR(OFFSET(Data!$A$1,MATCH($D133,Data!$CG:$CG,0)-1,MATCH($E133&amp;"/"&amp;Q$1,Data!$1:$1,0)-1))=TRUE,"",IF(OFFSET(Data!$A$1,MATCH($D133,Data!$CG:$CG,0)-1,MATCH($E133&amp;"/"&amp;Q$1,Data!$1:$1,0)-1)=0,"",OFFSET(Data!$A$1,MATCH($D133,Data!$CG:$CG,0)-1,MATCH($E133&amp;"/"&amp;Q$1,Data!$1:$1,0)-1)))</f>
        <v/>
      </c>
      <c r="R133" s="256" t="str">
        <f ca="1">IF(ISERROR(OFFSET(Data!$A$1,MATCH($D133,Data!$CG:$CG,0)-1,MATCH($E133&amp;"/"&amp;R$1,Data!$1:$1,0)-1))=TRUE,"",IF(OFFSET(Data!$A$1,MATCH($D133,Data!$CG:$CG,0)-1,MATCH($E133&amp;"/"&amp;R$1,Data!$1:$1,0)-1)=0,"",OFFSET(Data!$A$1,MATCH($D133,Data!$CG:$CG,0)-1,MATCH($E133&amp;"/"&amp;R$1,Data!$1:$1,0)-1)))</f>
        <v/>
      </c>
      <c r="S133" s="256" t="str">
        <f ca="1">IF(ISERROR(OFFSET(Data!$A$1,MATCH($D133,Data!$CG:$CG,0)-1,MATCH($E133&amp;"/"&amp;S$1,Data!$1:$1,0)-1))=TRUE,"",IF(OFFSET(Data!$A$1,MATCH($D133,Data!$CG:$CG,0)-1,MATCH($E133&amp;"/"&amp;S$1,Data!$1:$1,0)-1)=0,"",OFFSET(Data!$A$1,MATCH($D133,Data!$CG:$CG,0)-1,MATCH($E133&amp;"/"&amp;S$1,Data!$1:$1,0)-1)))</f>
        <v/>
      </c>
      <c r="T133" s="256" t="str">
        <f ca="1">IF(ISERROR(OFFSET(Data!$A$1,MATCH($D133,Data!$CG:$CG,0)-1,MATCH($E133&amp;"/"&amp;T$1,Data!$1:$1,0)-1))=TRUE,"",IF(OFFSET(Data!$A$1,MATCH($D133,Data!$CG:$CG,0)-1,MATCH($E133&amp;"/"&amp;T$1,Data!$1:$1,0)-1)=0,"",OFFSET(Data!$A$1,MATCH($D133,Data!$CG:$CG,0)-1,MATCH($E133&amp;"/"&amp;T$1,Data!$1:$1,0)-1)))</f>
        <v/>
      </c>
      <c r="U133" s="256" t="str">
        <f ca="1">IF(ISERROR(OFFSET(Data!$A$1,MATCH($D133,Data!$CG:$CG,0)-1,MATCH($E133&amp;"/"&amp;U$1,Data!$1:$1,0)-1))=TRUE,"",IF(OFFSET(Data!$A$1,MATCH($D133,Data!$CG:$CG,0)-1,MATCH($E133&amp;"/"&amp;U$1,Data!$1:$1,0)-1)=0,"",OFFSET(Data!$A$1,MATCH($D133,Data!$CG:$CG,0)-1,MATCH($E133&amp;"/"&amp;U$1,Data!$1:$1,0)-1)))</f>
        <v/>
      </c>
      <c r="V133" s="256" t="str">
        <f ca="1">IF(ISERROR(OFFSET(Data!$A$1,MATCH($D133,Data!$CG:$CG,0)-1,MATCH($E133&amp;"/"&amp;V$1,Data!$1:$1,0)-1))=TRUE,"",IF(OFFSET(Data!$A$1,MATCH($D133,Data!$CG:$CG,0)-1,MATCH($E133&amp;"/"&amp;V$1,Data!$1:$1,0)-1)=0,"",OFFSET(Data!$A$1,MATCH($D133,Data!$CG:$CG,0)-1,MATCH($E133&amp;"/"&amp;V$1,Data!$1:$1,0)-1)))</f>
        <v/>
      </c>
      <c r="W133" s="257" t="str">
        <f ca="1">IF(ISERROR(OFFSET(Data!$A$1,MATCH($D133,Data!$CG:$CG,0)-1,MATCH($E133&amp;"/"&amp;W$1,Data!$1:$1,0)-1))=TRUE,"",IF(OFFSET(Data!$A$1,MATCH($D133,Data!$CG:$CG,0)-1,MATCH($E133&amp;"/"&amp;W$1,Data!$1:$1,0)-1)=0,"",OFFSET(Data!$A$1,MATCH($D133,Data!$CG:$CG,0)-1,MATCH($E133&amp;"/"&amp;W$1,Data!$1:$1,0)-1)))</f>
        <v/>
      </c>
      <c r="X133" s="256" t="str">
        <f ca="1">IF(ISERROR(OFFSET(Data!$A$1,MATCH($D133,Data!$CG:$CG,0)-1,MATCH($E133&amp;"/"&amp;X$1,Data!$1:$1,0)-1))=TRUE,"",IF(OFFSET(Data!$A$1,MATCH($D133,Data!$CG:$CG,0)-1,MATCH($E133&amp;"/"&amp;X$1,Data!$1:$1,0)-1)=0,"",OFFSET(Data!$A$1,MATCH($D133,Data!$CG:$CG,0)-1,MATCH($E133&amp;"/"&amp;X$1,Data!$1:$1,0)-1)))</f>
        <v/>
      </c>
      <c r="Y133" s="256" t="str">
        <f ca="1">IF(ISERROR(OFFSET(Data!$A$1,MATCH($D133,Data!$CG:$CG,0)-1,MATCH($E133&amp;"/"&amp;Y$1,Data!$1:$1,0)-1))=TRUE,"",IF(OFFSET(Data!$A$1,MATCH($D133,Data!$CG:$CG,0)-1,MATCH($E133&amp;"/"&amp;Y$1,Data!$1:$1,0)-1)=0,"",OFFSET(Data!$A$1,MATCH($D133,Data!$CG:$CG,0)-1,MATCH($E133&amp;"/"&amp;Y$1,Data!$1:$1,0)-1)))</f>
        <v/>
      </c>
      <c r="Z133" s="256" t="str">
        <f ca="1">IF(ISERROR(OFFSET(Data!$A$1,MATCH($D133,Data!$CG:$CG,0)-1,MATCH($E133&amp;"/"&amp;Z$1,Data!$1:$1,0)-1))=TRUE,"",IF(OFFSET(Data!$A$1,MATCH($D133,Data!$CG:$CG,0)-1,MATCH($E133&amp;"/"&amp;Z$1,Data!$1:$1,0)-1)=0,"",OFFSET(Data!$A$1,MATCH($D133,Data!$CG:$CG,0)-1,MATCH($E133&amp;"/"&amp;Z$1,Data!$1:$1,0)-1)))</f>
        <v/>
      </c>
      <c r="AA133" s="256" t="str">
        <f ca="1">IF(ISERROR(OFFSET(Data!$A$1,MATCH($D133,Data!$CG:$CG,0)-1,MATCH($E133&amp;"/"&amp;AA$1,Data!$1:$1,0)-1))=TRUE,"",IF(OFFSET(Data!$A$1,MATCH($D133,Data!$CG:$CG,0)-1,MATCH($E133&amp;"/"&amp;AA$1,Data!$1:$1,0)-1)=0,"",OFFSET(Data!$A$1,MATCH($D133,Data!$CG:$CG,0)-1,MATCH($E133&amp;"/"&amp;AA$1,Data!$1:$1,0)-1)))</f>
        <v/>
      </c>
      <c r="AB133" s="256" t="str">
        <f ca="1">IF(ISERROR(OFFSET(Data!$A$1,MATCH($D133,Data!$CG:$CG,0)-1,MATCH($E133&amp;"/"&amp;AB$1,Data!$1:$1,0)-1))=TRUE,"",IF(OFFSET(Data!$A$1,MATCH($D133,Data!$CG:$CG,0)-1,MATCH($E133&amp;"/"&amp;AB$1,Data!$1:$1,0)-1)=0,"",OFFSET(Data!$A$1,MATCH($D133,Data!$CG:$CG,0)-1,MATCH($E133&amp;"/"&amp;AB$1,Data!$1:$1,0)-1)))</f>
        <v/>
      </c>
      <c r="AC133" s="256" t="str">
        <f ca="1">IF(ISERROR(OFFSET(Data!$A$1,MATCH($D133,Data!$CG:$CG,0)-1,MATCH($E133&amp;"/"&amp;AC$1,Data!$1:$1,0)-1))=TRUE,"",IF(OFFSET(Data!$A$1,MATCH($D133,Data!$CG:$CG,0)-1,MATCH($E133&amp;"/"&amp;AC$1,Data!$1:$1,0)-1)=0,"",OFFSET(Data!$A$1,MATCH($D133,Data!$CG:$CG,0)-1,MATCH($E133&amp;"/"&amp;AC$1,Data!$1:$1,0)-1)))</f>
        <v/>
      </c>
      <c r="AD133" s="256" t="str">
        <f ca="1">IF(ISERROR(OFFSET(Data!$A$1,MATCH($D133,Data!$CG:$CG,0)-1,MATCH($E133&amp;"/"&amp;AD$1,Data!$1:$1,0)-1))=TRUE,"",IF(OFFSET(Data!$A$1,MATCH($D133,Data!$CG:$CG,0)-1,MATCH($E133&amp;"/"&amp;AD$1,Data!$1:$1,0)-1)=0,"",OFFSET(Data!$A$1,MATCH($D133,Data!$CG:$CG,0)-1,MATCH($E133&amp;"/"&amp;AD$1,Data!$1:$1,0)-1)))</f>
        <v/>
      </c>
      <c r="AE133" s="256" t="str">
        <f ca="1">IF(ISERROR(OFFSET(Data!$A$1,MATCH($D133,Data!$CG:$CG,0)-1,MATCH($E133&amp;"/"&amp;AE$1,Data!$1:$1,0)-1))=TRUE,"",IF(OFFSET(Data!$A$1,MATCH($D133,Data!$CG:$CG,0)-1,MATCH($E133&amp;"/"&amp;AE$1,Data!$1:$1,0)-1)=0,"",OFFSET(Data!$A$1,MATCH($D133,Data!$CG:$CG,0)-1,MATCH($E133&amp;"/"&amp;AE$1,Data!$1:$1,0)-1)))</f>
        <v/>
      </c>
      <c r="AF133" s="258" t="str">
        <f ca="1">IF(ISERROR(OFFSET(Data!$A$1,MATCH($D133,Data!$CG:$CG,0)-1,MATCH($E133&amp;"/"&amp;AF$1,Data!$1:$1,0)-1))=TRUE,"",IF(OFFSET(Data!$A$1,MATCH($D133,Data!$CG:$CG,0)-1,MATCH($E133&amp;"/"&amp;AF$1,Data!$1:$1,0)-1)=0,"",OFFSET(Data!$A$1,MATCH($D133,Data!$CG:$CG,0)-1,MATCH($E133&amp;"/"&amp;AF$1,Data!$1:$1,0)-1)))</f>
        <v/>
      </c>
      <c r="AG133" s="197">
        <f t="shared" ca="1" si="5"/>
        <v>0</v>
      </c>
      <c r="AH133" s="209">
        <f ca="1">SUM(AG129:AG133)</f>
        <v>124</v>
      </c>
    </row>
    <row r="134" spans="1:34" ht="15" hidden="1" customHeight="1" x14ac:dyDescent="0.25">
      <c r="A134" s="445">
        <v>26</v>
      </c>
      <c r="B134" s="468" t="e">
        <f>INDEX(Data!CI:CI,MATCH("M"&amp;A134,Data!A:A,0))</f>
        <v>#N/A</v>
      </c>
      <c r="C134" s="471" t="e">
        <f>INDEX(Data!CG:CG,MATCH("M"&amp;A134,Data!A:A,0))</f>
        <v>#N/A</v>
      </c>
      <c r="D134" s="48" t="e">
        <f>IF(C134&lt;&gt;"",C134,#REF!)</f>
        <v>#N/A</v>
      </c>
      <c r="E134" s="49" t="s">
        <v>21</v>
      </c>
      <c r="F134" s="271" t="str">
        <f ca="1">IF(ISERROR(OFFSET(Data!$A$1,MATCH($D134,Data!$CG:$CG,0)-1,MATCH($E134&amp;"/"&amp;F$1,Data!$1:$1,0)-1))=TRUE,"",IF(OFFSET(Data!$A$1,MATCH($D134,Data!$CG:$CG,0)-1,MATCH($E134&amp;"/"&amp;F$1,Data!$1:$1,0)-1)=0,"",OFFSET(Data!$A$1,MATCH($D134,Data!$CG:$CG,0)-1,MATCH($E134&amp;"/"&amp;F$1,Data!$1:$1,0)-1)))</f>
        <v/>
      </c>
      <c r="G134" s="250" t="str">
        <f ca="1">IF(ISERROR(OFFSET(Data!$A$1,MATCH($D134,Data!$CG:$CG,0)-1,MATCH($E134&amp;"/"&amp;G$1,Data!$1:$1,0)-1))=TRUE,"",IF(OFFSET(Data!$A$1,MATCH($D134,Data!$CG:$CG,0)-1,MATCH($E134&amp;"/"&amp;G$1,Data!$1:$1,0)-1)=0,"",OFFSET(Data!$A$1,MATCH($D134,Data!$CG:$CG,0)-1,MATCH($E134&amp;"/"&amp;G$1,Data!$1:$1,0)-1)))</f>
        <v/>
      </c>
      <c r="H134" s="250" t="str">
        <f ca="1">IF(ISERROR(OFFSET(Data!$A$1,MATCH($D134,Data!$CG:$CG,0)-1,MATCH($E134&amp;"/"&amp;H$1,Data!$1:$1,0)-1))=TRUE,"",IF(OFFSET(Data!$A$1,MATCH($D134,Data!$CG:$CG,0)-1,MATCH($E134&amp;"/"&amp;H$1,Data!$1:$1,0)-1)=0,"",OFFSET(Data!$A$1,MATCH($D134,Data!$CG:$CG,0)-1,MATCH($E134&amp;"/"&amp;H$1,Data!$1:$1,0)-1)))</f>
        <v/>
      </c>
      <c r="I134" s="250" t="str">
        <f ca="1">IF(ISERROR(OFFSET(Data!$A$1,MATCH($D134,Data!$CG:$CG,0)-1,MATCH($E134&amp;"/"&amp;I$1,Data!$1:$1,0)-1))=TRUE,"",IF(OFFSET(Data!$A$1,MATCH($D134,Data!$CG:$CG,0)-1,MATCH($E134&amp;"/"&amp;I$1,Data!$1:$1,0)-1)=0,"",OFFSET(Data!$A$1,MATCH($D134,Data!$CG:$CG,0)-1,MATCH($E134&amp;"/"&amp;I$1,Data!$1:$1,0)-1)))</f>
        <v/>
      </c>
      <c r="J134" s="250" t="str">
        <f ca="1">IF(ISERROR(OFFSET(Data!$A$1,MATCH($D134,Data!$CG:$CG,0)-1,MATCH($E134&amp;"/"&amp;J$1,Data!$1:$1,0)-1))=TRUE,"",IF(OFFSET(Data!$A$1,MATCH($D134,Data!$CG:$CG,0)-1,MATCH($E134&amp;"/"&amp;J$1,Data!$1:$1,0)-1)=0,"",OFFSET(Data!$A$1,MATCH($D134,Data!$CG:$CG,0)-1,MATCH($E134&amp;"/"&amp;J$1,Data!$1:$1,0)-1)))</f>
        <v/>
      </c>
      <c r="K134" s="250" t="str">
        <f ca="1">IF(ISERROR(OFFSET(Data!$A$1,MATCH($D134,Data!$CG:$CG,0)-1,MATCH($E134&amp;"/"&amp;K$1,Data!$1:$1,0)-1))=TRUE,"",IF(OFFSET(Data!$A$1,MATCH($D134,Data!$CG:$CG,0)-1,MATCH($E134&amp;"/"&amp;K$1,Data!$1:$1,0)-1)=0,"",OFFSET(Data!$A$1,MATCH($D134,Data!$CG:$CG,0)-1,MATCH($E134&amp;"/"&amp;K$1,Data!$1:$1,0)-1)))</f>
        <v/>
      </c>
      <c r="L134" s="250" t="str">
        <f ca="1">IF(ISERROR(OFFSET(Data!$A$1,MATCH($D134,Data!$CG:$CG,0)-1,MATCH($E134&amp;"/"&amp;L$1,Data!$1:$1,0)-1))=TRUE,"",IF(OFFSET(Data!$A$1,MATCH($D134,Data!$CG:$CG,0)-1,MATCH($E134&amp;"/"&amp;L$1,Data!$1:$1,0)-1)=0,"",OFFSET(Data!$A$1,MATCH($D134,Data!$CG:$CG,0)-1,MATCH($E134&amp;"/"&amp;L$1,Data!$1:$1,0)-1)))</f>
        <v/>
      </c>
      <c r="M134" s="250" t="str">
        <f ca="1">IF(ISERROR(OFFSET(Data!$A$1,MATCH($D134,Data!$CG:$CG,0)-1,MATCH($E134&amp;"/"&amp;M$1,Data!$1:$1,0)-1))=TRUE,"",IF(OFFSET(Data!$A$1,MATCH($D134,Data!$CG:$CG,0)-1,MATCH($E134&amp;"/"&amp;M$1,Data!$1:$1,0)-1)=0,"",OFFSET(Data!$A$1,MATCH($D134,Data!$CG:$CG,0)-1,MATCH($E134&amp;"/"&amp;M$1,Data!$1:$1,0)-1)))</f>
        <v/>
      </c>
      <c r="N134" s="250" t="str">
        <f ca="1">IF(ISERROR(OFFSET(Data!$A$1,MATCH($D134,Data!$CG:$CG,0)-1,MATCH($E134&amp;"/"&amp;N$1,Data!$1:$1,0)-1))=TRUE,"",IF(OFFSET(Data!$A$1,MATCH($D134,Data!$CG:$CG,0)-1,MATCH($E134&amp;"/"&amp;N$1,Data!$1:$1,0)-1)=0,"",OFFSET(Data!$A$1,MATCH($D134,Data!$CG:$CG,0)-1,MATCH($E134&amp;"/"&amp;N$1,Data!$1:$1,0)-1)))</f>
        <v/>
      </c>
      <c r="O134" s="250" t="str">
        <f ca="1">IF(ISERROR(OFFSET(Data!$A$1,MATCH($D134,Data!$CG:$CG,0)-1,MATCH($E134&amp;"/"&amp;O$1,Data!$1:$1,0)-1))=TRUE,"",IF(OFFSET(Data!$A$1,MATCH($D134,Data!$CG:$CG,0)-1,MATCH($E134&amp;"/"&amp;O$1,Data!$1:$1,0)-1)=0,"",OFFSET(Data!$A$1,MATCH($D134,Data!$CG:$CG,0)-1,MATCH($E134&amp;"/"&amp;O$1,Data!$1:$1,0)-1)))</f>
        <v/>
      </c>
      <c r="P134" s="250" t="str">
        <f ca="1">IF(ISERROR(OFFSET(Data!$A$1,MATCH($D134,Data!$CG:$CG,0)-1,MATCH($E134&amp;"/"&amp;P$1,Data!$1:$1,0)-1))=TRUE,"",IF(OFFSET(Data!$A$1,MATCH($D134,Data!$CG:$CG,0)-1,MATCH($E134&amp;"/"&amp;P$1,Data!$1:$1,0)-1)=0,"",OFFSET(Data!$A$1,MATCH($D134,Data!$CG:$CG,0)-1,MATCH($E134&amp;"/"&amp;P$1,Data!$1:$1,0)-1)))</f>
        <v/>
      </c>
      <c r="Q134" s="250" t="str">
        <f ca="1">IF(ISERROR(OFFSET(Data!$A$1,MATCH($D134,Data!$CG:$CG,0)-1,MATCH($E134&amp;"/"&amp;Q$1,Data!$1:$1,0)-1))=TRUE,"",IF(OFFSET(Data!$A$1,MATCH($D134,Data!$CG:$CG,0)-1,MATCH($E134&amp;"/"&amp;Q$1,Data!$1:$1,0)-1)=0,"",OFFSET(Data!$A$1,MATCH($D134,Data!$CG:$CG,0)-1,MATCH($E134&amp;"/"&amp;Q$1,Data!$1:$1,0)-1)))</f>
        <v/>
      </c>
      <c r="R134" s="250" t="str">
        <f ca="1">IF(ISERROR(OFFSET(Data!$A$1,MATCH($D134,Data!$CG:$CG,0)-1,MATCH($E134&amp;"/"&amp;R$1,Data!$1:$1,0)-1))=TRUE,"",IF(OFFSET(Data!$A$1,MATCH($D134,Data!$CG:$CG,0)-1,MATCH($E134&amp;"/"&amp;R$1,Data!$1:$1,0)-1)=0,"",OFFSET(Data!$A$1,MATCH($D134,Data!$CG:$CG,0)-1,MATCH($E134&amp;"/"&amp;R$1,Data!$1:$1,0)-1)))</f>
        <v/>
      </c>
      <c r="S134" s="250" t="str">
        <f ca="1">IF(ISERROR(OFFSET(Data!$A$1,MATCH($D134,Data!$CG:$CG,0)-1,MATCH($E134&amp;"/"&amp;S$1,Data!$1:$1,0)-1))=TRUE,"",IF(OFFSET(Data!$A$1,MATCH($D134,Data!$CG:$CG,0)-1,MATCH($E134&amp;"/"&amp;S$1,Data!$1:$1,0)-1)=0,"",OFFSET(Data!$A$1,MATCH($D134,Data!$CG:$CG,0)-1,MATCH($E134&amp;"/"&amp;S$1,Data!$1:$1,0)-1)))</f>
        <v/>
      </c>
      <c r="T134" s="250" t="str">
        <f ca="1">IF(ISERROR(OFFSET(Data!$A$1,MATCH($D134,Data!$CG:$CG,0)-1,MATCH($E134&amp;"/"&amp;T$1,Data!$1:$1,0)-1))=TRUE,"",IF(OFFSET(Data!$A$1,MATCH($D134,Data!$CG:$CG,0)-1,MATCH($E134&amp;"/"&amp;T$1,Data!$1:$1,0)-1)=0,"",OFFSET(Data!$A$1,MATCH($D134,Data!$CG:$CG,0)-1,MATCH($E134&amp;"/"&amp;T$1,Data!$1:$1,0)-1)))</f>
        <v/>
      </c>
      <c r="U134" s="250" t="str">
        <f ca="1">IF(ISERROR(OFFSET(Data!$A$1,MATCH($D134,Data!$CG:$CG,0)-1,MATCH($E134&amp;"/"&amp;U$1,Data!$1:$1,0)-1))=TRUE,"",IF(OFFSET(Data!$A$1,MATCH($D134,Data!$CG:$CG,0)-1,MATCH($E134&amp;"/"&amp;U$1,Data!$1:$1,0)-1)=0,"",OFFSET(Data!$A$1,MATCH($D134,Data!$CG:$CG,0)-1,MATCH($E134&amp;"/"&amp;U$1,Data!$1:$1,0)-1)))</f>
        <v/>
      </c>
      <c r="V134" s="250" t="str">
        <f ca="1">IF(ISERROR(OFFSET(Data!$A$1,MATCH($D134,Data!$CG:$CG,0)-1,MATCH($E134&amp;"/"&amp;V$1,Data!$1:$1,0)-1))=TRUE,"",IF(OFFSET(Data!$A$1,MATCH($D134,Data!$CG:$CG,0)-1,MATCH($E134&amp;"/"&amp;V$1,Data!$1:$1,0)-1)=0,"",OFFSET(Data!$A$1,MATCH($D134,Data!$CG:$CG,0)-1,MATCH($E134&amp;"/"&amp;V$1,Data!$1:$1,0)-1)))</f>
        <v/>
      </c>
      <c r="W134" s="272" t="str">
        <f ca="1">IF(ISERROR(OFFSET(Data!$A$1,MATCH($D134,Data!$CG:$CG,0)-1,MATCH($E134&amp;"/"&amp;W$1,Data!$1:$1,0)-1))=TRUE,"",IF(OFFSET(Data!$A$1,MATCH($D134,Data!$CG:$CG,0)-1,MATCH($E134&amp;"/"&amp;W$1,Data!$1:$1,0)-1)=0,"",OFFSET(Data!$A$1,MATCH($D134,Data!$CG:$CG,0)-1,MATCH($E134&amp;"/"&amp;W$1,Data!$1:$1,0)-1)))</f>
        <v/>
      </c>
      <c r="X134" s="250" t="str">
        <f ca="1">IF(ISERROR(OFFSET(Data!$A$1,MATCH($D134,Data!$CG:$CG,0)-1,MATCH($E134&amp;"/"&amp;X$1,Data!$1:$1,0)-1))=TRUE,"",IF(OFFSET(Data!$A$1,MATCH($D134,Data!$CG:$CG,0)-1,MATCH($E134&amp;"/"&amp;X$1,Data!$1:$1,0)-1)=0,"",OFFSET(Data!$A$1,MATCH($D134,Data!$CG:$CG,0)-1,MATCH($E134&amp;"/"&amp;X$1,Data!$1:$1,0)-1)))</f>
        <v/>
      </c>
      <c r="Y134" s="250" t="str">
        <f ca="1">IF(ISERROR(OFFSET(Data!$A$1,MATCH($D134,Data!$CG:$CG,0)-1,MATCH($E134&amp;"/"&amp;Y$1,Data!$1:$1,0)-1))=TRUE,"",IF(OFFSET(Data!$A$1,MATCH($D134,Data!$CG:$CG,0)-1,MATCH($E134&amp;"/"&amp;Y$1,Data!$1:$1,0)-1)=0,"",OFFSET(Data!$A$1,MATCH($D134,Data!$CG:$CG,0)-1,MATCH($E134&amp;"/"&amp;Y$1,Data!$1:$1,0)-1)))</f>
        <v/>
      </c>
      <c r="Z134" s="250" t="str">
        <f ca="1">IF(ISERROR(OFFSET(Data!$A$1,MATCH($D134,Data!$CG:$CG,0)-1,MATCH($E134&amp;"/"&amp;Z$1,Data!$1:$1,0)-1))=TRUE,"",IF(OFFSET(Data!$A$1,MATCH($D134,Data!$CG:$CG,0)-1,MATCH($E134&amp;"/"&amp;Z$1,Data!$1:$1,0)-1)=0,"",OFFSET(Data!$A$1,MATCH($D134,Data!$CG:$CG,0)-1,MATCH($E134&amp;"/"&amp;Z$1,Data!$1:$1,0)-1)))</f>
        <v/>
      </c>
      <c r="AA134" s="250" t="str">
        <f ca="1">IF(ISERROR(OFFSET(Data!$A$1,MATCH($D134,Data!$CG:$CG,0)-1,MATCH($E134&amp;"/"&amp;AA$1,Data!$1:$1,0)-1))=TRUE,"",IF(OFFSET(Data!$A$1,MATCH($D134,Data!$CG:$CG,0)-1,MATCH($E134&amp;"/"&amp;AA$1,Data!$1:$1,0)-1)=0,"",OFFSET(Data!$A$1,MATCH($D134,Data!$CG:$CG,0)-1,MATCH($E134&amp;"/"&amp;AA$1,Data!$1:$1,0)-1)))</f>
        <v/>
      </c>
      <c r="AB134" s="250" t="str">
        <f ca="1">IF(ISERROR(OFFSET(Data!$A$1,MATCH($D134,Data!$CG:$CG,0)-1,MATCH($E134&amp;"/"&amp;AB$1,Data!$1:$1,0)-1))=TRUE,"",IF(OFFSET(Data!$A$1,MATCH($D134,Data!$CG:$CG,0)-1,MATCH($E134&amp;"/"&amp;AB$1,Data!$1:$1,0)-1)=0,"",OFFSET(Data!$A$1,MATCH($D134,Data!$CG:$CG,0)-1,MATCH($E134&amp;"/"&amp;AB$1,Data!$1:$1,0)-1)))</f>
        <v/>
      </c>
      <c r="AC134" s="250" t="str">
        <f ca="1">IF(ISERROR(OFFSET(Data!$A$1,MATCH($D134,Data!$CG:$CG,0)-1,MATCH($E134&amp;"/"&amp;AC$1,Data!$1:$1,0)-1))=TRUE,"",IF(OFFSET(Data!$A$1,MATCH($D134,Data!$CG:$CG,0)-1,MATCH($E134&amp;"/"&amp;AC$1,Data!$1:$1,0)-1)=0,"",OFFSET(Data!$A$1,MATCH($D134,Data!$CG:$CG,0)-1,MATCH($E134&amp;"/"&amp;AC$1,Data!$1:$1,0)-1)))</f>
        <v/>
      </c>
      <c r="AD134" s="250" t="str">
        <f ca="1">IF(ISERROR(OFFSET(Data!$A$1,MATCH($D134,Data!$CG:$CG,0)-1,MATCH($E134&amp;"/"&amp;AD$1,Data!$1:$1,0)-1))=TRUE,"",IF(OFFSET(Data!$A$1,MATCH($D134,Data!$CG:$CG,0)-1,MATCH($E134&amp;"/"&amp;AD$1,Data!$1:$1,0)-1)=0,"",OFFSET(Data!$A$1,MATCH($D134,Data!$CG:$CG,0)-1,MATCH($E134&amp;"/"&amp;AD$1,Data!$1:$1,0)-1)))</f>
        <v/>
      </c>
      <c r="AE134" s="250" t="str">
        <f ca="1">IF(ISERROR(OFFSET(Data!$A$1,MATCH($D134,Data!$CG:$CG,0)-1,MATCH($E134&amp;"/"&amp;AE$1,Data!$1:$1,0)-1))=TRUE,"",IF(OFFSET(Data!$A$1,MATCH($D134,Data!$CG:$CG,0)-1,MATCH($E134&amp;"/"&amp;AE$1,Data!$1:$1,0)-1)=0,"",OFFSET(Data!$A$1,MATCH($D134,Data!$CG:$CG,0)-1,MATCH($E134&amp;"/"&amp;AE$1,Data!$1:$1,0)-1)))</f>
        <v/>
      </c>
      <c r="AF134" s="251" t="str">
        <f ca="1">IF(ISERROR(OFFSET(Data!$A$1,MATCH($D134,Data!$CG:$CG,0)-1,MATCH($E134&amp;"/"&amp;AF$1,Data!$1:$1,0)-1))=TRUE,"",IF(OFFSET(Data!$A$1,MATCH($D134,Data!$CG:$CG,0)-1,MATCH($E134&amp;"/"&amp;AF$1,Data!$1:$1,0)-1)=0,"",OFFSET(Data!$A$1,MATCH($D134,Data!$CG:$CG,0)-1,MATCH($E134&amp;"/"&amp;AF$1,Data!$1:$1,0)-1)))</f>
        <v/>
      </c>
      <c r="AG134" s="206">
        <f t="shared" ca="1" si="5"/>
        <v>0</v>
      </c>
      <c r="AH134" s="207">
        <f ca="1">AG134</f>
        <v>0</v>
      </c>
    </row>
    <row r="135" spans="1:34" ht="15" hidden="1" customHeight="1" thickBot="1" x14ac:dyDescent="0.3">
      <c r="A135" s="446"/>
      <c r="B135" s="469"/>
      <c r="C135" s="472"/>
      <c r="D135" s="50" t="e">
        <f>IF(C135&lt;&gt;"",C135,D134)</f>
        <v>#N/A</v>
      </c>
      <c r="E135" s="51" t="s">
        <v>22</v>
      </c>
      <c r="F135" s="254" t="str">
        <f ca="1">IF(ISERROR(OFFSET(Data!$A$1,MATCH($D135,Data!$CG:$CG,0)-1,MATCH($E135&amp;"/"&amp;F$1,Data!$1:$1,0)-1))=TRUE,"",IF(OFFSET(Data!$A$1,MATCH($D135,Data!$CG:$CG,0)-1,MATCH($E135&amp;"/"&amp;F$1,Data!$1:$1,0)-1)=0,"",OFFSET(Data!$A$1,MATCH($D135,Data!$CG:$CG,0)-1,MATCH($E135&amp;"/"&amp;F$1,Data!$1:$1,0)-1)))</f>
        <v/>
      </c>
      <c r="G135" s="252" t="str">
        <f ca="1">IF(ISERROR(OFFSET(Data!$A$1,MATCH($D135,Data!$CG:$CG,0)-1,MATCH($E135&amp;"/"&amp;G$1,Data!$1:$1,0)-1))=TRUE,"",IF(OFFSET(Data!$A$1,MATCH($D135,Data!$CG:$CG,0)-1,MATCH($E135&amp;"/"&amp;G$1,Data!$1:$1,0)-1)=0,"",OFFSET(Data!$A$1,MATCH($D135,Data!$CG:$CG,0)-1,MATCH($E135&amp;"/"&amp;G$1,Data!$1:$1,0)-1)))</f>
        <v/>
      </c>
      <c r="H135" s="252" t="str">
        <f ca="1">IF(ISERROR(OFFSET(Data!$A$1,MATCH($D135,Data!$CG:$CG,0)-1,MATCH($E135&amp;"/"&amp;H$1,Data!$1:$1,0)-1))=TRUE,"",IF(OFFSET(Data!$A$1,MATCH($D135,Data!$CG:$CG,0)-1,MATCH($E135&amp;"/"&amp;H$1,Data!$1:$1,0)-1)=0,"",OFFSET(Data!$A$1,MATCH($D135,Data!$CG:$CG,0)-1,MATCH($E135&amp;"/"&amp;H$1,Data!$1:$1,0)-1)))</f>
        <v/>
      </c>
      <c r="I135" s="252" t="str">
        <f ca="1">IF(ISERROR(OFFSET(Data!$A$1,MATCH($D135,Data!$CG:$CG,0)-1,MATCH($E135&amp;"/"&amp;I$1,Data!$1:$1,0)-1))=TRUE,"",IF(OFFSET(Data!$A$1,MATCH($D135,Data!$CG:$CG,0)-1,MATCH($E135&amp;"/"&amp;I$1,Data!$1:$1,0)-1)=0,"",OFFSET(Data!$A$1,MATCH($D135,Data!$CG:$CG,0)-1,MATCH($E135&amp;"/"&amp;I$1,Data!$1:$1,0)-1)))</f>
        <v/>
      </c>
      <c r="J135" s="252" t="str">
        <f ca="1">IF(ISERROR(OFFSET(Data!$A$1,MATCH($D135,Data!$CG:$CG,0)-1,MATCH($E135&amp;"/"&amp;J$1,Data!$1:$1,0)-1))=TRUE,"",IF(OFFSET(Data!$A$1,MATCH($D135,Data!$CG:$CG,0)-1,MATCH($E135&amp;"/"&amp;J$1,Data!$1:$1,0)-1)=0,"",OFFSET(Data!$A$1,MATCH($D135,Data!$CG:$CG,0)-1,MATCH($E135&amp;"/"&amp;J$1,Data!$1:$1,0)-1)))</f>
        <v/>
      </c>
      <c r="K135" s="252" t="str">
        <f ca="1">IF(ISERROR(OFFSET(Data!$A$1,MATCH($D135,Data!$CG:$CG,0)-1,MATCH($E135&amp;"/"&amp;K$1,Data!$1:$1,0)-1))=TRUE,"",IF(OFFSET(Data!$A$1,MATCH($D135,Data!$CG:$CG,0)-1,MATCH($E135&amp;"/"&amp;K$1,Data!$1:$1,0)-1)=0,"",OFFSET(Data!$A$1,MATCH($D135,Data!$CG:$CG,0)-1,MATCH($E135&amp;"/"&amp;K$1,Data!$1:$1,0)-1)))</f>
        <v/>
      </c>
      <c r="L135" s="252" t="str">
        <f ca="1">IF(ISERROR(OFFSET(Data!$A$1,MATCH($D135,Data!$CG:$CG,0)-1,MATCH($E135&amp;"/"&amp;L$1,Data!$1:$1,0)-1))=TRUE,"",IF(OFFSET(Data!$A$1,MATCH($D135,Data!$CG:$CG,0)-1,MATCH($E135&amp;"/"&amp;L$1,Data!$1:$1,0)-1)=0,"",OFFSET(Data!$A$1,MATCH($D135,Data!$CG:$CG,0)-1,MATCH($E135&amp;"/"&amp;L$1,Data!$1:$1,0)-1)))</f>
        <v/>
      </c>
      <c r="M135" s="252" t="str">
        <f ca="1">IF(ISERROR(OFFSET(Data!$A$1,MATCH($D135,Data!$CG:$CG,0)-1,MATCH($E135&amp;"/"&amp;M$1,Data!$1:$1,0)-1))=TRUE,"",IF(OFFSET(Data!$A$1,MATCH($D135,Data!$CG:$CG,0)-1,MATCH($E135&amp;"/"&amp;M$1,Data!$1:$1,0)-1)=0,"",OFFSET(Data!$A$1,MATCH($D135,Data!$CG:$CG,0)-1,MATCH($E135&amp;"/"&amp;M$1,Data!$1:$1,0)-1)))</f>
        <v/>
      </c>
      <c r="N135" s="252" t="str">
        <f ca="1">IF(ISERROR(OFFSET(Data!$A$1,MATCH($D135,Data!$CG:$CG,0)-1,MATCH($E135&amp;"/"&amp;N$1,Data!$1:$1,0)-1))=TRUE,"",IF(OFFSET(Data!$A$1,MATCH($D135,Data!$CG:$CG,0)-1,MATCH($E135&amp;"/"&amp;N$1,Data!$1:$1,0)-1)=0,"",OFFSET(Data!$A$1,MATCH($D135,Data!$CG:$CG,0)-1,MATCH($E135&amp;"/"&amp;N$1,Data!$1:$1,0)-1)))</f>
        <v/>
      </c>
      <c r="O135" s="252" t="str">
        <f ca="1">IF(ISERROR(OFFSET(Data!$A$1,MATCH($D135,Data!$CG:$CG,0)-1,MATCH($E135&amp;"/"&amp;O$1,Data!$1:$1,0)-1))=TRUE,"",IF(OFFSET(Data!$A$1,MATCH($D135,Data!$CG:$CG,0)-1,MATCH($E135&amp;"/"&amp;O$1,Data!$1:$1,0)-1)=0,"",OFFSET(Data!$A$1,MATCH($D135,Data!$CG:$CG,0)-1,MATCH($E135&amp;"/"&amp;O$1,Data!$1:$1,0)-1)))</f>
        <v/>
      </c>
      <c r="P135" s="252" t="str">
        <f ca="1">IF(ISERROR(OFFSET(Data!$A$1,MATCH($D135,Data!$CG:$CG,0)-1,MATCH($E135&amp;"/"&amp;P$1,Data!$1:$1,0)-1))=TRUE,"",IF(OFFSET(Data!$A$1,MATCH($D135,Data!$CG:$CG,0)-1,MATCH($E135&amp;"/"&amp;P$1,Data!$1:$1,0)-1)=0,"",OFFSET(Data!$A$1,MATCH($D135,Data!$CG:$CG,0)-1,MATCH($E135&amp;"/"&amp;P$1,Data!$1:$1,0)-1)))</f>
        <v/>
      </c>
      <c r="Q135" s="252" t="str">
        <f ca="1">IF(ISERROR(OFFSET(Data!$A$1,MATCH($D135,Data!$CG:$CG,0)-1,MATCH($E135&amp;"/"&amp;Q$1,Data!$1:$1,0)-1))=TRUE,"",IF(OFFSET(Data!$A$1,MATCH($D135,Data!$CG:$CG,0)-1,MATCH($E135&amp;"/"&amp;Q$1,Data!$1:$1,0)-1)=0,"",OFFSET(Data!$A$1,MATCH($D135,Data!$CG:$CG,0)-1,MATCH($E135&amp;"/"&amp;Q$1,Data!$1:$1,0)-1)))</f>
        <v/>
      </c>
      <c r="R135" s="252" t="str">
        <f ca="1">IF(ISERROR(OFFSET(Data!$A$1,MATCH($D135,Data!$CG:$CG,0)-1,MATCH($E135&amp;"/"&amp;R$1,Data!$1:$1,0)-1))=TRUE,"",IF(OFFSET(Data!$A$1,MATCH($D135,Data!$CG:$CG,0)-1,MATCH($E135&amp;"/"&amp;R$1,Data!$1:$1,0)-1)=0,"",OFFSET(Data!$A$1,MATCH($D135,Data!$CG:$CG,0)-1,MATCH($E135&amp;"/"&amp;R$1,Data!$1:$1,0)-1)))</f>
        <v/>
      </c>
      <c r="S135" s="252" t="str">
        <f ca="1">IF(ISERROR(OFFSET(Data!$A$1,MATCH($D135,Data!$CG:$CG,0)-1,MATCH($E135&amp;"/"&amp;S$1,Data!$1:$1,0)-1))=TRUE,"",IF(OFFSET(Data!$A$1,MATCH($D135,Data!$CG:$CG,0)-1,MATCH($E135&amp;"/"&amp;S$1,Data!$1:$1,0)-1)=0,"",OFFSET(Data!$A$1,MATCH($D135,Data!$CG:$CG,0)-1,MATCH($E135&amp;"/"&amp;S$1,Data!$1:$1,0)-1)))</f>
        <v/>
      </c>
      <c r="T135" s="252" t="str">
        <f ca="1">IF(ISERROR(OFFSET(Data!$A$1,MATCH($D135,Data!$CG:$CG,0)-1,MATCH($E135&amp;"/"&amp;T$1,Data!$1:$1,0)-1))=TRUE,"",IF(OFFSET(Data!$A$1,MATCH($D135,Data!$CG:$CG,0)-1,MATCH($E135&amp;"/"&amp;T$1,Data!$1:$1,0)-1)=0,"",OFFSET(Data!$A$1,MATCH($D135,Data!$CG:$CG,0)-1,MATCH($E135&amp;"/"&amp;T$1,Data!$1:$1,0)-1)))</f>
        <v/>
      </c>
      <c r="U135" s="252" t="str">
        <f ca="1">IF(ISERROR(OFFSET(Data!$A$1,MATCH($D135,Data!$CG:$CG,0)-1,MATCH($E135&amp;"/"&amp;U$1,Data!$1:$1,0)-1))=TRUE,"",IF(OFFSET(Data!$A$1,MATCH($D135,Data!$CG:$CG,0)-1,MATCH($E135&amp;"/"&amp;U$1,Data!$1:$1,0)-1)=0,"",OFFSET(Data!$A$1,MATCH($D135,Data!$CG:$CG,0)-1,MATCH($E135&amp;"/"&amp;U$1,Data!$1:$1,0)-1)))</f>
        <v/>
      </c>
      <c r="V135" s="252" t="str">
        <f ca="1">IF(ISERROR(OFFSET(Data!$A$1,MATCH($D135,Data!$CG:$CG,0)-1,MATCH($E135&amp;"/"&amp;V$1,Data!$1:$1,0)-1))=TRUE,"",IF(OFFSET(Data!$A$1,MATCH($D135,Data!$CG:$CG,0)-1,MATCH($E135&amp;"/"&amp;V$1,Data!$1:$1,0)-1)=0,"",OFFSET(Data!$A$1,MATCH($D135,Data!$CG:$CG,0)-1,MATCH($E135&amp;"/"&amp;V$1,Data!$1:$1,0)-1)))</f>
        <v/>
      </c>
      <c r="W135" s="269" t="str">
        <f ca="1">IF(ISERROR(OFFSET(Data!$A$1,MATCH($D135,Data!$CG:$CG,0)-1,MATCH($E135&amp;"/"&amp;W$1,Data!$1:$1,0)-1))=TRUE,"",IF(OFFSET(Data!$A$1,MATCH($D135,Data!$CG:$CG,0)-1,MATCH($E135&amp;"/"&amp;W$1,Data!$1:$1,0)-1)=0,"",OFFSET(Data!$A$1,MATCH($D135,Data!$CG:$CG,0)-1,MATCH($E135&amp;"/"&amp;W$1,Data!$1:$1,0)-1)))</f>
        <v/>
      </c>
      <c r="X135" s="252" t="str">
        <f ca="1">IF(ISERROR(OFFSET(Data!$A$1,MATCH($D135,Data!$CG:$CG,0)-1,MATCH($E135&amp;"/"&amp;X$1,Data!$1:$1,0)-1))=TRUE,"",IF(OFFSET(Data!$A$1,MATCH($D135,Data!$CG:$CG,0)-1,MATCH($E135&amp;"/"&amp;X$1,Data!$1:$1,0)-1)=0,"",OFFSET(Data!$A$1,MATCH($D135,Data!$CG:$CG,0)-1,MATCH($E135&amp;"/"&amp;X$1,Data!$1:$1,0)-1)))</f>
        <v/>
      </c>
      <c r="Y135" s="252" t="str">
        <f ca="1">IF(ISERROR(OFFSET(Data!$A$1,MATCH($D135,Data!$CG:$CG,0)-1,MATCH($E135&amp;"/"&amp;Y$1,Data!$1:$1,0)-1))=TRUE,"",IF(OFFSET(Data!$A$1,MATCH($D135,Data!$CG:$CG,0)-1,MATCH($E135&amp;"/"&amp;Y$1,Data!$1:$1,0)-1)=0,"",OFFSET(Data!$A$1,MATCH($D135,Data!$CG:$CG,0)-1,MATCH($E135&amp;"/"&amp;Y$1,Data!$1:$1,0)-1)))</f>
        <v/>
      </c>
      <c r="Z135" s="252" t="str">
        <f ca="1">IF(ISERROR(OFFSET(Data!$A$1,MATCH($D135,Data!$CG:$CG,0)-1,MATCH($E135&amp;"/"&amp;Z$1,Data!$1:$1,0)-1))=TRUE,"",IF(OFFSET(Data!$A$1,MATCH($D135,Data!$CG:$CG,0)-1,MATCH($E135&amp;"/"&amp;Z$1,Data!$1:$1,0)-1)=0,"",OFFSET(Data!$A$1,MATCH($D135,Data!$CG:$CG,0)-1,MATCH($E135&amp;"/"&amp;Z$1,Data!$1:$1,0)-1)))</f>
        <v/>
      </c>
      <c r="AA135" s="252" t="str">
        <f ca="1">IF(ISERROR(OFFSET(Data!$A$1,MATCH($D135,Data!$CG:$CG,0)-1,MATCH($E135&amp;"/"&amp;AA$1,Data!$1:$1,0)-1))=TRUE,"",IF(OFFSET(Data!$A$1,MATCH($D135,Data!$CG:$CG,0)-1,MATCH($E135&amp;"/"&amp;AA$1,Data!$1:$1,0)-1)=0,"",OFFSET(Data!$A$1,MATCH($D135,Data!$CG:$CG,0)-1,MATCH($E135&amp;"/"&amp;AA$1,Data!$1:$1,0)-1)))</f>
        <v/>
      </c>
      <c r="AB135" s="252" t="str">
        <f ca="1">IF(ISERROR(OFFSET(Data!$A$1,MATCH($D135,Data!$CG:$CG,0)-1,MATCH($E135&amp;"/"&amp;AB$1,Data!$1:$1,0)-1))=TRUE,"",IF(OFFSET(Data!$A$1,MATCH($D135,Data!$CG:$CG,0)-1,MATCH($E135&amp;"/"&amp;AB$1,Data!$1:$1,0)-1)=0,"",OFFSET(Data!$A$1,MATCH($D135,Data!$CG:$CG,0)-1,MATCH($E135&amp;"/"&amp;AB$1,Data!$1:$1,0)-1)))</f>
        <v/>
      </c>
      <c r="AC135" s="252" t="str">
        <f ca="1">IF(ISERROR(OFFSET(Data!$A$1,MATCH($D135,Data!$CG:$CG,0)-1,MATCH($E135&amp;"/"&amp;AC$1,Data!$1:$1,0)-1))=TRUE,"",IF(OFFSET(Data!$A$1,MATCH($D135,Data!$CG:$CG,0)-1,MATCH($E135&amp;"/"&amp;AC$1,Data!$1:$1,0)-1)=0,"",OFFSET(Data!$A$1,MATCH($D135,Data!$CG:$CG,0)-1,MATCH($E135&amp;"/"&amp;AC$1,Data!$1:$1,0)-1)))</f>
        <v/>
      </c>
      <c r="AD135" s="252" t="str">
        <f ca="1">IF(ISERROR(OFFSET(Data!$A$1,MATCH($D135,Data!$CG:$CG,0)-1,MATCH($E135&amp;"/"&amp;AD$1,Data!$1:$1,0)-1))=TRUE,"",IF(OFFSET(Data!$A$1,MATCH($D135,Data!$CG:$CG,0)-1,MATCH($E135&amp;"/"&amp;AD$1,Data!$1:$1,0)-1)=0,"",OFFSET(Data!$A$1,MATCH($D135,Data!$CG:$CG,0)-1,MATCH($E135&amp;"/"&amp;AD$1,Data!$1:$1,0)-1)))</f>
        <v/>
      </c>
      <c r="AE135" s="252" t="str">
        <f ca="1">IF(ISERROR(OFFSET(Data!$A$1,MATCH($D135,Data!$CG:$CG,0)-1,MATCH($E135&amp;"/"&amp;AE$1,Data!$1:$1,0)-1))=TRUE,"",IF(OFFSET(Data!$A$1,MATCH($D135,Data!$CG:$CG,0)-1,MATCH($E135&amp;"/"&amp;AE$1,Data!$1:$1,0)-1)=0,"",OFFSET(Data!$A$1,MATCH($D135,Data!$CG:$CG,0)-1,MATCH($E135&amp;"/"&amp;AE$1,Data!$1:$1,0)-1)))</f>
        <v/>
      </c>
      <c r="AF135" s="253" t="str">
        <f ca="1">IF(ISERROR(OFFSET(Data!$A$1,MATCH($D135,Data!$CG:$CG,0)-1,MATCH($E135&amp;"/"&amp;AF$1,Data!$1:$1,0)-1))=TRUE,"",IF(OFFSET(Data!$A$1,MATCH($D135,Data!$CG:$CG,0)-1,MATCH($E135&amp;"/"&amp;AF$1,Data!$1:$1,0)-1)=0,"",OFFSET(Data!$A$1,MATCH($D135,Data!$CG:$CG,0)-1,MATCH($E135&amp;"/"&amp;AF$1,Data!$1:$1,0)-1)))</f>
        <v/>
      </c>
      <c r="AG135" s="188">
        <f t="shared" ca="1" si="5"/>
        <v>0</v>
      </c>
      <c r="AH135" s="208">
        <f ca="1">SUM(AG134:AG135)</f>
        <v>0</v>
      </c>
    </row>
    <row r="136" spans="1:34" ht="15" hidden="1" customHeight="1" x14ac:dyDescent="0.25">
      <c r="A136" s="446"/>
      <c r="B136" s="469"/>
      <c r="C136" s="472"/>
      <c r="D136" s="50" t="e">
        <f>IF(C136&lt;&gt;"",C136,D135)</f>
        <v>#N/A</v>
      </c>
      <c r="E136" s="51" t="s">
        <v>23</v>
      </c>
      <c r="F136" s="254" t="str">
        <f ca="1">IF(ISERROR(OFFSET(Data!$A$1,MATCH($D136,Data!$CG:$CG,0)-1,MATCH($E136&amp;"/"&amp;F$1,Data!$1:$1,0)-1))=TRUE,"",IF(OFFSET(Data!$A$1,MATCH($D136,Data!$CG:$CG,0)-1,MATCH($E136&amp;"/"&amp;F$1,Data!$1:$1,0)-1)=0,"",OFFSET(Data!$A$1,MATCH($D136,Data!$CG:$CG,0)-1,MATCH($E136&amp;"/"&amp;F$1,Data!$1:$1,0)-1)))</f>
        <v/>
      </c>
      <c r="G136" s="252" t="str">
        <f ca="1">IF(ISERROR(OFFSET(Data!$A$1,MATCH($D136,Data!$CG:$CG,0)-1,MATCH($E136&amp;"/"&amp;G$1,Data!$1:$1,0)-1))=TRUE,"",IF(OFFSET(Data!$A$1,MATCH($D136,Data!$CG:$CG,0)-1,MATCH($E136&amp;"/"&amp;G$1,Data!$1:$1,0)-1)=0,"",OFFSET(Data!$A$1,MATCH($D136,Data!$CG:$CG,0)-1,MATCH($E136&amp;"/"&amp;G$1,Data!$1:$1,0)-1)))</f>
        <v/>
      </c>
      <c r="H136" s="252" t="str">
        <f ca="1">IF(ISERROR(OFFSET(Data!$A$1,MATCH($D136,Data!$CG:$CG,0)-1,MATCH($E136&amp;"/"&amp;H$1,Data!$1:$1,0)-1))=TRUE,"",IF(OFFSET(Data!$A$1,MATCH($D136,Data!$CG:$CG,0)-1,MATCH($E136&amp;"/"&amp;H$1,Data!$1:$1,0)-1)=0,"",OFFSET(Data!$A$1,MATCH($D136,Data!$CG:$CG,0)-1,MATCH($E136&amp;"/"&amp;H$1,Data!$1:$1,0)-1)))</f>
        <v/>
      </c>
      <c r="I136" s="252" t="str">
        <f ca="1">IF(ISERROR(OFFSET(Data!$A$1,MATCH($D136,Data!$CG:$CG,0)-1,MATCH($E136&amp;"/"&amp;I$1,Data!$1:$1,0)-1))=TRUE,"",IF(OFFSET(Data!$A$1,MATCH($D136,Data!$CG:$CG,0)-1,MATCH($E136&amp;"/"&amp;I$1,Data!$1:$1,0)-1)=0,"",OFFSET(Data!$A$1,MATCH($D136,Data!$CG:$CG,0)-1,MATCH($E136&amp;"/"&amp;I$1,Data!$1:$1,0)-1)))</f>
        <v/>
      </c>
      <c r="J136" s="252" t="str">
        <f ca="1">IF(ISERROR(OFFSET(Data!$A$1,MATCH($D136,Data!$CG:$CG,0)-1,MATCH($E136&amp;"/"&amp;J$1,Data!$1:$1,0)-1))=TRUE,"",IF(OFFSET(Data!$A$1,MATCH($D136,Data!$CG:$CG,0)-1,MATCH($E136&amp;"/"&amp;J$1,Data!$1:$1,0)-1)=0,"",OFFSET(Data!$A$1,MATCH($D136,Data!$CG:$CG,0)-1,MATCH($E136&amp;"/"&amp;J$1,Data!$1:$1,0)-1)))</f>
        <v/>
      </c>
      <c r="K136" s="252" t="str">
        <f ca="1">IF(ISERROR(OFFSET(Data!$A$1,MATCH($D136,Data!$CG:$CG,0)-1,MATCH($E136&amp;"/"&amp;K$1,Data!$1:$1,0)-1))=TRUE,"",IF(OFFSET(Data!$A$1,MATCH($D136,Data!$CG:$CG,0)-1,MATCH($E136&amp;"/"&amp;K$1,Data!$1:$1,0)-1)=0,"",OFFSET(Data!$A$1,MATCH($D136,Data!$CG:$CG,0)-1,MATCH($E136&amp;"/"&amp;K$1,Data!$1:$1,0)-1)))</f>
        <v/>
      </c>
      <c r="L136" s="252" t="str">
        <f ca="1">IF(ISERROR(OFFSET(Data!$A$1,MATCH($D136,Data!$CG:$CG,0)-1,MATCH($E136&amp;"/"&amp;L$1,Data!$1:$1,0)-1))=TRUE,"",IF(OFFSET(Data!$A$1,MATCH($D136,Data!$CG:$CG,0)-1,MATCH($E136&amp;"/"&amp;L$1,Data!$1:$1,0)-1)=0,"",OFFSET(Data!$A$1,MATCH($D136,Data!$CG:$CG,0)-1,MATCH($E136&amp;"/"&amp;L$1,Data!$1:$1,0)-1)))</f>
        <v/>
      </c>
      <c r="M136" s="252" t="str">
        <f ca="1">IF(ISERROR(OFFSET(Data!$A$1,MATCH($D136,Data!$CG:$CG,0)-1,MATCH($E136&amp;"/"&amp;M$1,Data!$1:$1,0)-1))=TRUE,"",IF(OFFSET(Data!$A$1,MATCH($D136,Data!$CG:$CG,0)-1,MATCH($E136&amp;"/"&amp;M$1,Data!$1:$1,0)-1)=0,"",OFFSET(Data!$A$1,MATCH($D136,Data!$CG:$CG,0)-1,MATCH($E136&amp;"/"&amp;M$1,Data!$1:$1,0)-1)))</f>
        <v/>
      </c>
      <c r="N136" s="252" t="str">
        <f ca="1">IF(ISERROR(OFFSET(Data!$A$1,MATCH($D136,Data!$CG:$CG,0)-1,MATCH($E136&amp;"/"&amp;N$1,Data!$1:$1,0)-1))=TRUE,"",IF(OFFSET(Data!$A$1,MATCH($D136,Data!$CG:$CG,0)-1,MATCH($E136&amp;"/"&amp;N$1,Data!$1:$1,0)-1)=0,"",OFFSET(Data!$A$1,MATCH($D136,Data!$CG:$CG,0)-1,MATCH($E136&amp;"/"&amp;N$1,Data!$1:$1,0)-1)))</f>
        <v/>
      </c>
      <c r="O136" s="252" t="str">
        <f ca="1">IF(ISERROR(OFFSET(Data!$A$1,MATCH($D136,Data!$CG:$CG,0)-1,MATCH($E136&amp;"/"&amp;O$1,Data!$1:$1,0)-1))=TRUE,"",IF(OFFSET(Data!$A$1,MATCH($D136,Data!$CG:$CG,0)-1,MATCH($E136&amp;"/"&amp;O$1,Data!$1:$1,0)-1)=0,"",OFFSET(Data!$A$1,MATCH($D136,Data!$CG:$CG,0)-1,MATCH($E136&amp;"/"&amp;O$1,Data!$1:$1,0)-1)))</f>
        <v/>
      </c>
      <c r="P136" s="252" t="str">
        <f ca="1">IF(ISERROR(OFFSET(Data!$A$1,MATCH($D136,Data!$CG:$CG,0)-1,MATCH($E136&amp;"/"&amp;P$1,Data!$1:$1,0)-1))=TRUE,"",IF(OFFSET(Data!$A$1,MATCH($D136,Data!$CG:$CG,0)-1,MATCH($E136&amp;"/"&amp;P$1,Data!$1:$1,0)-1)=0,"",OFFSET(Data!$A$1,MATCH($D136,Data!$CG:$CG,0)-1,MATCH($E136&amp;"/"&amp;P$1,Data!$1:$1,0)-1)))</f>
        <v/>
      </c>
      <c r="Q136" s="252" t="str">
        <f ca="1">IF(ISERROR(OFFSET(Data!$A$1,MATCH($D136,Data!$CG:$CG,0)-1,MATCH($E136&amp;"/"&amp;Q$1,Data!$1:$1,0)-1))=TRUE,"",IF(OFFSET(Data!$A$1,MATCH($D136,Data!$CG:$CG,0)-1,MATCH($E136&amp;"/"&amp;Q$1,Data!$1:$1,0)-1)=0,"",OFFSET(Data!$A$1,MATCH($D136,Data!$CG:$CG,0)-1,MATCH($E136&amp;"/"&amp;Q$1,Data!$1:$1,0)-1)))</f>
        <v/>
      </c>
      <c r="R136" s="252" t="str">
        <f ca="1">IF(ISERROR(OFFSET(Data!$A$1,MATCH($D136,Data!$CG:$CG,0)-1,MATCH($E136&amp;"/"&amp;R$1,Data!$1:$1,0)-1))=TRUE,"",IF(OFFSET(Data!$A$1,MATCH($D136,Data!$CG:$CG,0)-1,MATCH($E136&amp;"/"&amp;R$1,Data!$1:$1,0)-1)=0,"",OFFSET(Data!$A$1,MATCH($D136,Data!$CG:$CG,0)-1,MATCH($E136&amp;"/"&amp;R$1,Data!$1:$1,0)-1)))</f>
        <v/>
      </c>
      <c r="S136" s="252" t="str">
        <f ca="1">IF(ISERROR(OFFSET(Data!$A$1,MATCH($D136,Data!$CG:$CG,0)-1,MATCH($E136&amp;"/"&amp;S$1,Data!$1:$1,0)-1))=TRUE,"",IF(OFFSET(Data!$A$1,MATCH($D136,Data!$CG:$CG,0)-1,MATCH($E136&amp;"/"&amp;S$1,Data!$1:$1,0)-1)=0,"",OFFSET(Data!$A$1,MATCH($D136,Data!$CG:$CG,0)-1,MATCH($E136&amp;"/"&amp;S$1,Data!$1:$1,0)-1)))</f>
        <v/>
      </c>
      <c r="T136" s="252" t="str">
        <f ca="1">IF(ISERROR(OFFSET(Data!$A$1,MATCH($D136,Data!$CG:$CG,0)-1,MATCH($E136&amp;"/"&amp;T$1,Data!$1:$1,0)-1))=TRUE,"",IF(OFFSET(Data!$A$1,MATCH($D136,Data!$CG:$CG,0)-1,MATCH($E136&amp;"/"&amp;T$1,Data!$1:$1,0)-1)=0,"",OFFSET(Data!$A$1,MATCH($D136,Data!$CG:$CG,0)-1,MATCH($E136&amp;"/"&amp;T$1,Data!$1:$1,0)-1)))</f>
        <v/>
      </c>
      <c r="U136" s="252" t="str">
        <f ca="1">IF(ISERROR(OFFSET(Data!$A$1,MATCH($D136,Data!$CG:$CG,0)-1,MATCH($E136&amp;"/"&amp;U$1,Data!$1:$1,0)-1))=TRUE,"",IF(OFFSET(Data!$A$1,MATCH($D136,Data!$CG:$CG,0)-1,MATCH($E136&amp;"/"&amp;U$1,Data!$1:$1,0)-1)=0,"",OFFSET(Data!$A$1,MATCH($D136,Data!$CG:$CG,0)-1,MATCH($E136&amp;"/"&amp;U$1,Data!$1:$1,0)-1)))</f>
        <v/>
      </c>
      <c r="V136" s="252" t="str">
        <f ca="1">IF(ISERROR(OFFSET(Data!$A$1,MATCH($D136,Data!$CG:$CG,0)-1,MATCH($E136&amp;"/"&amp;V$1,Data!$1:$1,0)-1))=TRUE,"",IF(OFFSET(Data!$A$1,MATCH($D136,Data!$CG:$CG,0)-1,MATCH($E136&amp;"/"&amp;V$1,Data!$1:$1,0)-1)=0,"",OFFSET(Data!$A$1,MATCH($D136,Data!$CG:$CG,0)-1,MATCH($E136&amp;"/"&amp;V$1,Data!$1:$1,0)-1)))</f>
        <v/>
      </c>
      <c r="W136" s="269" t="str">
        <f ca="1">IF(ISERROR(OFFSET(Data!$A$1,MATCH($D136,Data!$CG:$CG,0)-1,MATCH($E136&amp;"/"&amp;W$1,Data!$1:$1,0)-1))=TRUE,"",IF(OFFSET(Data!$A$1,MATCH($D136,Data!$CG:$CG,0)-1,MATCH($E136&amp;"/"&amp;W$1,Data!$1:$1,0)-1)=0,"",OFFSET(Data!$A$1,MATCH($D136,Data!$CG:$CG,0)-1,MATCH($E136&amp;"/"&amp;W$1,Data!$1:$1,0)-1)))</f>
        <v/>
      </c>
      <c r="X136" s="252" t="str">
        <f ca="1">IF(ISERROR(OFFSET(Data!$A$1,MATCH($D136,Data!$CG:$CG,0)-1,MATCH($E136&amp;"/"&amp;X$1,Data!$1:$1,0)-1))=TRUE,"",IF(OFFSET(Data!$A$1,MATCH($D136,Data!$CG:$CG,0)-1,MATCH($E136&amp;"/"&amp;X$1,Data!$1:$1,0)-1)=0,"",OFFSET(Data!$A$1,MATCH($D136,Data!$CG:$CG,0)-1,MATCH($E136&amp;"/"&amp;X$1,Data!$1:$1,0)-1)))</f>
        <v/>
      </c>
      <c r="Y136" s="252" t="str">
        <f ca="1">IF(ISERROR(OFFSET(Data!$A$1,MATCH($D136,Data!$CG:$CG,0)-1,MATCH($E136&amp;"/"&amp;Y$1,Data!$1:$1,0)-1))=TRUE,"",IF(OFFSET(Data!$A$1,MATCH($D136,Data!$CG:$CG,0)-1,MATCH($E136&amp;"/"&amp;Y$1,Data!$1:$1,0)-1)=0,"",OFFSET(Data!$A$1,MATCH($D136,Data!$CG:$CG,0)-1,MATCH($E136&amp;"/"&amp;Y$1,Data!$1:$1,0)-1)))</f>
        <v/>
      </c>
      <c r="Z136" s="252" t="str">
        <f ca="1">IF(ISERROR(OFFSET(Data!$A$1,MATCH($D136,Data!$CG:$CG,0)-1,MATCH($E136&amp;"/"&amp;Z$1,Data!$1:$1,0)-1))=TRUE,"",IF(OFFSET(Data!$A$1,MATCH($D136,Data!$CG:$CG,0)-1,MATCH($E136&amp;"/"&amp;Z$1,Data!$1:$1,0)-1)=0,"",OFFSET(Data!$A$1,MATCH($D136,Data!$CG:$CG,0)-1,MATCH($E136&amp;"/"&amp;Z$1,Data!$1:$1,0)-1)))</f>
        <v/>
      </c>
      <c r="AA136" s="252" t="str">
        <f ca="1">IF(ISERROR(OFFSET(Data!$A$1,MATCH($D136,Data!$CG:$CG,0)-1,MATCH($E136&amp;"/"&amp;AA$1,Data!$1:$1,0)-1))=TRUE,"",IF(OFFSET(Data!$A$1,MATCH($D136,Data!$CG:$CG,0)-1,MATCH($E136&amp;"/"&amp;AA$1,Data!$1:$1,0)-1)=0,"",OFFSET(Data!$A$1,MATCH($D136,Data!$CG:$CG,0)-1,MATCH($E136&amp;"/"&amp;AA$1,Data!$1:$1,0)-1)))</f>
        <v/>
      </c>
      <c r="AB136" s="252" t="str">
        <f ca="1">IF(ISERROR(OFFSET(Data!$A$1,MATCH($D136,Data!$CG:$CG,0)-1,MATCH($E136&amp;"/"&amp;AB$1,Data!$1:$1,0)-1))=TRUE,"",IF(OFFSET(Data!$A$1,MATCH($D136,Data!$CG:$CG,0)-1,MATCH($E136&amp;"/"&amp;AB$1,Data!$1:$1,0)-1)=0,"",OFFSET(Data!$A$1,MATCH($D136,Data!$CG:$CG,0)-1,MATCH($E136&amp;"/"&amp;AB$1,Data!$1:$1,0)-1)))</f>
        <v/>
      </c>
      <c r="AC136" s="252" t="str">
        <f ca="1">IF(ISERROR(OFFSET(Data!$A$1,MATCH($D136,Data!$CG:$CG,0)-1,MATCH($E136&amp;"/"&amp;AC$1,Data!$1:$1,0)-1))=TRUE,"",IF(OFFSET(Data!$A$1,MATCH($D136,Data!$CG:$CG,0)-1,MATCH($E136&amp;"/"&amp;AC$1,Data!$1:$1,0)-1)=0,"",OFFSET(Data!$A$1,MATCH($D136,Data!$CG:$CG,0)-1,MATCH($E136&amp;"/"&amp;AC$1,Data!$1:$1,0)-1)))</f>
        <v/>
      </c>
      <c r="AD136" s="252" t="str">
        <f ca="1">IF(ISERROR(OFFSET(Data!$A$1,MATCH($D136,Data!$CG:$CG,0)-1,MATCH($E136&amp;"/"&amp;AD$1,Data!$1:$1,0)-1))=TRUE,"",IF(OFFSET(Data!$A$1,MATCH($D136,Data!$CG:$CG,0)-1,MATCH($E136&amp;"/"&amp;AD$1,Data!$1:$1,0)-1)=0,"",OFFSET(Data!$A$1,MATCH($D136,Data!$CG:$CG,0)-1,MATCH($E136&amp;"/"&amp;AD$1,Data!$1:$1,0)-1)))</f>
        <v/>
      </c>
      <c r="AE136" s="252" t="str">
        <f ca="1">IF(ISERROR(OFFSET(Data!$A$1,MATCH($D136,Data!$CG:$CG,0)-1,MATCH($E136&amp;"/"&amp;AE$1,Data!$1:$1,0)-1))=TRUE,"",IF(OFFSET(Data!$A$1,MATCH($D136,Data!$CG:$CG,0)-1,MATCH($E136&amp;"/"&amp;AE$1,Data!$1:$1,0)-1)=0,"",OFFSET(Data!$A$1,MATCH($D136,Data!$CG:$CG,0)-1,MATCH($E136&amp;"/"&amp;AE$1,Data!$1:$1,0)-1)))</f>
        <v/>
      </c>
      <c r="AF136" s="253" t="str">
        <f ca="1">IF(ISERROR(OFFSET(Data!$A$1,MATCH($D136,Data!$CG:$CG,0)-1,MATCH($E136&amp;"/"&amp;AF$1,Data!$1:$1,0)-1))=TRUE,"",IF(OFFSET(Data!$A$1,MATCH($D136,Data!$CG:$CG,0)-1,MATCH($E136&amp;"/"&amp;AF$1,Data!$1:$1,0)-1)=0,"",OFFSET(Data!$A$1,MATCH($D136,Data!$CG:$CG,0)-1,MATCH($E136&amp;"/"&amp;AF$1,Data!$1:$1,0)-1)))</f>
        <v/>
      </c>
      <c r="AG136" s="188">
        <f t="shared" ca="1" si="5"/>
        <v>0</v>
      </c>
      <c r="AH136" s="208">
        <f ca="1">SUM(AG134:AG136)</f>
        <v>0</v>
      </c>
    </row>
    <row r="137" spans="1:34" ht="15.75" hidden="1" customHeight="1" x14ac:dyDescent="0.25">
      <c r="A137" s="446"/>
      <c r="B137" s="469"/>
      <c r="C137" s="472"/>
      <c r="D137" s="50" t="e">
        <f>IF(C137&lt;&gt;"",C137,D136)</f>
        <v>#N/A</v>
      </c>
      <c r="E137" s="51" t="s">
        <v>24</v>
      </c>
      <c r="F137" s="254" t="str">
        <f ca="1">IF(ISERROR(OFFSET(Data!$A$1,MATCH($D137,Data!$CG:$CG,0)-1,MATCH($E137&amp;"/"&amp;F$1,Data!$1:$1,0)-1))=TRUE,"",IF(OFFSET(Data!$A$1,MATCH($D137,Data!$CG:$CG,0)-1,MATCH($E137&amp;"/"&amp;F$1,Data!$1:$1,0)-1)=0,"",OFFSET(Data!$A$1,MATCH($D137,Data!$CG:$CG,0)-1,MATCH($E137&amp;"/"&amp;F$1,Data!$1:$1,0)-1)))</f>
        <v/>
      </c>
      <c r="G137" s="252" t="str">
        <f ca="1">IF(ISERROR(OFFSET(Data!$A$1,MATCH($D137,Data!$CG:$CG,0)-1,MATCH($E137&amp;"/"&amp;G$1,Data!$1:$1,0)-1))=TRUE,"",IF(OFFSET(Data!$A$1,MATCH($D137,Data!$CG:$CG,0)-1,MATCH($E137&amp;"/"&amp;G$1,Data!$1:$1,0)-1)=0,"",OFFSET(Data!$A$1,MATCH($D137,Data!$CG:$CG,0)-1,MATCH($E137&amp;"/"&amp;G$1,Data!$1:$1,0)-1)))</f>
        <v/>
      </c>
      <c r="H137" s="252" t="str">
        <f ca="1">IF(ISERROR(OFFSET(Data!$A$1,MATCH($D137,Data!$CG:$CG,0)-1,MATCH($E137&amp;"/"&amp;H$1,Data!$1:$1,0)-1))=TRUE,"",IF(OFFSET(Data!$A$1,MATCH($D137,Data!$CG:$CG,0)-1,MATCH($E137&amp;"/"&amp;H$1,Data!$1:$1,0)-1)=0,"",OFFSET(Data!$A$1,MATCH($D137,Data!$CG:$CG,0)-1,MATCH($E137&amp;"/"&amp;H$1,Data!$1:$1,0)-1)))</f>
        <v/>
      </c>
      <c r="I137" s="252" t="str">
        <f ca="1">IF(ISERROR(OFFSET(Data!$A$1,MATCH($D137,Data!$CG:$CG,0)-1,MATCH($E137&amp;"/"&amp;I$1,Data!$1:$1,0)-1))=TRUE,"",IF(OFFSET(Data!$A$1,MATCH($D137,Data!$CG:$CG,0)-1,MATCH($E137&amp;"/"&amp;I$1,Data!$1:$1,0)-1)=0,"",OFFSET(Data!$A$1,MATCH($D137,Data!$CG:$CG,0)-1,MATCH($E137&amp;"/"&amp;I$1,Data!$1:$1,0)-1)))</f>
        <v/>
      </c>
      <c r="J137" s="252" t="str">
        <f ca="1">IF(ISERROR(OFFSET(Data!$A$1,MATCH($D137,Data!$CG:$CG,0)-1,MATCH($E137&amp;"/"&amp;J$1,Data!$1:$1,0)-1))=TRUE,"",IF(OFFSET(Data!$A$1,MATCH($D137,Data!$CG:$CG,0)-1,MATCH($E137&amp;"/"&amp;J$1,Data!$1:$1,0)-1)=0,"",OFFSET(Data!$A$1,MATCH($D137,Data!$CG:$CG,0)-1,MATCH($E137&amp;"/"&amp;J$1,Data!$1:$1,0)-1)))</f>
        <v/>
      </c>
      <c r="K137" s="252" t="str">
        <f ca="1">IF(ISERROR(OFFSET(Data!$A$1,MATCH($D137,Data!$CG:$CG,0)-1,MATCH($E137&amp;"/"&amp;K$1,Data!$1:$1,0)-1))=TRUE,"",IF(OFFSET(Data!$A$1,MATCH($D137,Data!$CG:$CG,0)-1,MATCH($E137&amp;"/"&amp;K$1,Data!$1:$1,0)-1)=0,"",OFFSET(Data!$A$1,MATCH($D137,Data!$CG:$CG,0)-1,MATCH($E137&amp;"/"&amp;K$1,Data!$1:$1,0)-1)))</f>
        <v/>
      </c>
      <c r="L137" s="252" t="str">
        <f ca="1">IF(ISERROR(OFFSET(Data!$A$1,MATCH($D137,Data!$CG:$CG,0)-1,MATCH($E137&amp;"/"&amp;L$1,Data!$1:$1,0)-1))=TRUE,"",IF(OFFSET(Data!$A$1,MATCH($D137,Data!$CG:$CG,0)-1,MATCH($E137&amp;"/"&amp;L$1,Data!$1:$1,0)-1)=0,"",OFFSET(Data!$A$1,MATCH($D137,Data!$CG:$CG,0)-1,MATCH($E137&amp;"/"&amp;L$1,Data!$1:$1,0)-1)))</f>
        <v/>
      </c>
      <c r="M137" s="252" t="str">
        <f ca="1">IF(ISERROR(OFFSET(Data!$A$1,MATCH($D137,Data!$CG:$CG,0)-1,MATCH($E137&amp;"/"&amp;M$1,Data!$1:$1,0)-1))=TRUE,"",IF(OFFSET(Data!$A$1,MATCH($D137,Data!$CG:$CG,0)-1,MATCH($E137&amp;"/"&amp;M$1,Data!$1:$1,0)-1)=0,"",OFFSET(Data!$A$1,MATCH($D137,Data!$CG:$CG,0)-1,MATCH($E137&amp;"/"&amp;M$1,Data!$1:$1,0)-1)))</f>
        <v/>
      </c>
      <c r="N137" s="252" t="str">
        <f ca="1">IF(ISERROR(OFFSET(Data!$A$1,MATCH($D137,Data!$CG:$CG,0)-1,MATCH($E137&amp;"/"&amp;N$1,Data!$1:$1,0)-1))=TRUE,"",IF(OFFSET(Data!$A$1,MATCH($D137,Data!$CG:$CG,0)-1,MATCH($E137&amp;"/"&amp;N$1,Data!$1:$1,0)-1)=0,"",OFFSET(Data!$A$1,MATCH($D137,Data!$CG:$CG,0)-1,MATCH($E137&amp;"/"&amp;N$1,Data!$1:$1,0)-1)))</f>
        <v/>
      </c>
      <c r="O137" s="252" t="str">
        <f ca="1">IF(ISERROR(OFFSET(Data!$A$1,MATCH($D137,Data!$CG:$CG,0)-1,MATCH($E137&amp;"/"&amp;O$1,Data!$1:$1,0)-1))=TRUE,"",IF(OFFSET(Data!$A$1,MATCH($D137,Data!$CG:$CG,0)-1,MATCH($E137&amp;"/"&amp;O$1,Data!$1:$1,0)-1)=0,"",OFFSET(Data!$A$1,MATCH($D137,Data!$CG:$CG,0)-1,MATCH($E137&amp;"/"&amp;O$1,Data!$1:$1,0)-1)))</f>
        <v/>
      </c>
      <c r="P137" s="252" t="str">
        <f ca="1">IF(ISERROR(OFFSET(Data!$A$1,MATCH($D137,Data!$CG:$CG,0)-1,MATCH($E137&amp;"/"&amp;P$1,Data!$1:$1,0)-1))=TRUE,"",IF(OFFSET(Data!$A$1,MATCH($D137,Data!$CG:$CG,0)-1,MATCH($E137&amp;"/"&amp;P$1,Data!$1:$1,0)-1)=0,"",OFFSET(Data!$A$1,MATCH($D137,Data!$CG:$CG,0)-1,MATCH($E137&amp;"/"&amp;P$1,Data!$1:$1,0)-1)))</f>
        <v/>
      </c>
      <c r="Q137" s="252" t="str">
        <f ca="1">IF(ISERROR(OFFSET(Data!$A$1,MATCH($D137,Data!$CG:$CG,0)-1,MATCH($E137&amp;"/"&amp;Q$1,Data!$1:$1,0)-1))=TRUE,"",IF(OFFSET(Data!$A$1,MATCH($D137,Data!$CG:$CG,0)-1,MATCH($E137&amp;"/"&amp;Q$1,Data!$1:$1,0)-1)=0,"",OFFSET(Data!$A$1,MATCH($D137,Data!$CG:$CG,0)-1,MATCH($E137&amp;"/"&amp;Q$1,Data!$1:$1,0)-1)))</f>
        <v/>
      </c>
      <c r="R137" s="252" t="str">
        <f ca="1">IF(ISERROR(OFFSET(Data!$A$1,MATCH($D137,Data!$CG:$CG,0)-1,MATCH($E137&amp;"/"&amp;R$1,Data!$1:$1,0)-1))=TRUE,"",IF(OFFSET(Data!$A$1,MATCH($D137,Data!$CG:$CG,0)-1,MATCH($E137&amp;"/"&amp;R$1,Data!$1:$1,0)-1)=0,"",OFFSET(Data!$A$1,MATCH($D137,Data!$CG:$CG,0)-1,MATCH($E137&amp;"/"&amp;R$1,Data!$1:$1,0)-1)))</f>
        <v/>
      </c>
      <c r="S137" s="252" t="str">
        <f ca="1">IF(ISERROR(OFFSET(Data!$A$1,MATCH($D137,Data!$CG:$CG,0)-1,MATCH($E137&amp;"/"&amp;S$1,Data!$1:$1,0)-1))=TRUE,"",IF(OFFSET(Data!$A$1,MATCH($D137,Data!$CG:$CG,0)-1,MATCH($E137&amp;"/"&amp;S$1,Data!$1:$1,0)-1)=0,"",OFFSET(Data!$A$1,MATCH($D137,Data!$CG:$CG,0)-1,MATCH($E137&amp;"/"&amp;S$1,Data!$1:$1,0)-1)))</f>
        <v/>
      </c>
      <c r="T137" s="252" t="str">
        <f ca="1">IF(ISERROR(OFFSET(Data!$A$1,MATCH($D137,Data!$CG:$CG,0)-1,MATCH($E137&amp;"/"&amp;T$1,Data!$1:$1,0)-1))=TRUE,"",IF(OFFSET(Data!$A$1,MATCH($D137,Data!$CG:$CG,0)-1,MATCH($E137&amp;"/"&amp;T$1,Data!$1:$1,0)-1)=0,"",OFFSET(Data!$A$1,MATCH($D137,Data!$CG:$CG,0)-1,MATCH($E137&amp;"/"&amp;T$1,Data!$1:$1,0)-1)))</f>
        <v/>
      </c>
      <c r="U137" s="252" t="str">
        <f ca="1">IF(ISERROR(OFFSET(Data!$A$1,MATCH($D137,Data!$CG:$CG,0)-1,MATCH($E137&amp;"/"&amp;U$1,Data!$1:$1,0)-1))=TRUE,"",IF(OFFSET(Data!$A$1,MATCH($D137,Data!$CG:$CG,0)-1,MATCH($E137&amp;"/"&amp;U$1,Data!$1:$1,0)-1)=0,"",OFFSET(Data!$A$1,MATCH($D137,Data!$CG:$CG,0)-1,MATCH($E137&amp;"/"&amp;U$1,Data!$1:$1,0)-1)))</f>
        <v/>
      </c>
      <c r="V137" s="252" t="str">
        <f ca="1">IF(ISERROR(OFFSET(Data!$A$1,MATCH($D137,Data!$CG:$CG,0)-1,MATCH($E137&amp;"/"&amp;V$1,Data!$1:$1,0)-1))=TRUE,"",IF(OFFSET(Data!$A$1,MATCH($D137,Data!$CG:$CG,0)-1,MATCH($E137&amp;"/"&amp;V$1,Data!$1:$1,0)-1)=0,"",OFFSET(Data!$A$1,MATCH($D137,Data!$CG:$CG,0)-1,MATCH($E137&amp;"/"&amp;V$1,Data!$1:$1,0)-1)))</f>
        <v/>
      </c>
      <c r="W137" s="269" t="str">
        <f ca="1">IF(ISERROR(OFFSET(Data!$A$1,MATCH($D137,Data!$CG:$CG,0)-1,MATCH($E137&amp;"/"&amp;W$1,Data!$1:$1,0)-1))=TRUE,"",IF(OFFSET(Data!$A$1,MATCH($D137,Data!$CG:$CG,0)-1,MATCH($E137&amp;"/"&amp;W$1,Data!$1:$1,0)-1)=0,"",OFFSET(Data!$A$1,MATCH($D137,Data!$CG:$CG,0)-1,MATCH($E137&amp;"/"&amp;W$1,Data!$1:$1,0)-1)))</f>
        <v/>
      </c>
      <c r="X137" s="252" t="str">
        <f ca="1">IF(ISERROR(OFFSET(Data!$A$1,MATCH($D137,Data!$CG:$CG,0)-1,MATCH($E137&amp;"/"&amp;X$1,Data!$1:$1,0)-1))=TRUE,"",IF(OFFSET(Data!$A$1,MATCH($D137,Data!$CG:$CG,0)-1,MATCH($E137&amp;"/"&amp;X$1,Data!$1:$1,0)-1)=0,"",OFFSET(Data!$A$1,MATCH($D137,Data!$CG:$CG,0)-1,MATCH($E137&amp;"/"&amp;X$1,Data!$1:$1,0)-1)))</f>
        <v/>
      </c>
      <c r="Y137" s="252" t="str">
        <f ca="1">IF(ISERROR(OFFSET(Data!$A$1,MATCH($D137,Data!$CG:$CG,0)-1,MATCH($E137&amp;"/"&amp;Y$1,Data!$1:$1,0)-1))=TRUE,"",IF(OFFSET(Data!$A$1,MATCH($D137,Data!$CG:$CG,0)-1,MATCH($E137&amp;"/"&amp;Y$1,Data!$1:$1,0)-1)=0,"",OFFSET(Data!$A$1,MATCH($D137,Data!$CG:$CG,0)-1,MATCH($E137&amp;"/"&amp;Y$1,Data!$1:$1,0)-1)))</f>
        <v/>
      </c>
      <c r="Z137" s="252" t="str">
        <f ca="1">IF(ISERROR(OFFSET(Data!$A$1,MATCH($D137,Data!$CG:$CG,0)-1,MATCH($E137&amp;"/"&amp;Z$1,Data!$1:$1,0)-1))=TRUE,"",IF(OFFSET(Data!$A$1,MATCH($D137,Data!$CG:$CG,0)-1,MATCH($E137&amp;"/"&amp;Z$1,Data!$1:$1,0)-1)=0,"",OFFSET(Data!$A$1,MATCH($D137,Data!$CG:$CG,0)-1,MATCH($E137&amp;"/"&amp;Z$1,Data!$1:$1,0)-1)))</f>
        <v/>
      </c>
      <c r="AA137" s="252" t="str">
        <f ca="1">IF(ISERROR(OFFSET(Data!$A$1,MATCH($D137,Data!$CG:$CG,0)-1,MATCH($E137&amp;"/"&amp;AA$1,Data!$1:$1,0)-1))=TRUE,"",IF(OFFSET(Data!$A$1,MATCH($D137,Data!$CG:$CG,0)-1,MATCH($E137&amp;"/"&amp;AA$1,Data!$1:$1,0)-1)=0,"",OFFSET(Data!$A$1,MATCH($D137,Data!$CG:$CG,0)-1,MATCH($E137&amp;"/"&amp;AA$1,Data!$1:$1,0)-1)))</f>
        <v/>
      </c>
      <c r="AB137" s="252" t="str">
        <f ca="1">IF(ISERROR(OFFSET(Data!$A$1,MATCH($D137,Data!$CG:$CG,0)-1,MATCH($E137&amp;"/"&amp;AB$1,Data!$1:$1,0)-1))=TRUE,"",IF(OFFSET(Data!$A$1,MATCH($D137,Data!$CG:$CG,0)-1,MATCH($E137&amp;"/"&amp;AB$1,Data!$1:$1,0)-1)=0,"",OFFSET(Data!$A$1,MATCH($D137,Data!$CG:$CG,0)-1,MATCH($E137&amp;"/"&amp;AB$1,Data!$1:$1,0)-1)))</f>
        <v/>
      </c>
      <c r="AC137" s="252" t="str">
        <f ca="1">IF(ISERROR(OFFSET(Data!$A$1,MATCH($D137,Data!$CG:$CG,0)-1,MATCH($E137&amp;"/"&amp;AC$1,Data!$1:$1,0)-1))=TRUE,"",IF(OFFSET(Data!$A$1,MATCH($D137,Data!$CG:$CG,0)-1,MATCH($E137&amp;"/"&amp;AC$1,Data!$1:$1,0)-1)=0,"",OFFSET(Data!$A$1,MATCH($D137,Data!$CG:$CG,0)-1,MATCH($E137&amp;"/"&amp;AC$1,Data!$1:$1,0)-1)))</f>
        <v/>
      </c>
      <c r="AD137" s="252" t="str">
        <f ca="1">IF(ISERROR(OFFSET(Data!$A$1,MATCH($D137,Data!$CG:$CG,0)-1,MATCH($E137&amp;"/"&amp;AD$1,Data!$1:$1,0)-1))=TRUE,"",IF(OFFSET(Data!$A$1,MATCH($D137,Data!$CG:$CG,0)-1,MATCH($E137&amp;"/"&amp;AD$1,Data!$1:$1,0)-1)=0,"",OFFSET(Data!$A$1,MATCH($D137,Data!$CG:$CG,0)-1,MATCH($E137&amp;"/"&amp;AD$1,Data!$1:$1,0)-1)))</f>
        <v/>
      </c>
      <c r="AE137" s="252" t="str">
        <f ca="1">IF(ISERROR(OFFSET(Data!$A$1,MATCH($D137,Data!$CG:$CG,0)-1,MATCH($E137&amp;"/"&amp;AE$1,Data!$1:$1,0)-1))=TRUE,"",IF(OFFSET(Data!$A$1,MATCH($D137,Data!$CG:$CG,0)-1,MATCH($E137&amp;"/"&amp;AE$1,Data!$1:$1,0)-1)=0,"",OFFSET(Data!$A$1,MATCH($D137,Data!$CG:$CG,0)-1,MATCH($E137&amp;"/"&amp;AE$1,Data!$1:$1,0)-1)))</f>
        <v/>
      </c>
      <c r="AF137" s="253" t="str">
        <f ca="1">IF(ISERROR(OFFSET(Data!$A$1,MATCH($D137,Data!$CG:$CG,0)-1,MATCH($E137&amp;"/"&amp;AF$1,Data!$1:$1,0)-1))=TRUE,"",IF(OFFSET(Data!$A$1,MATCH($D137,Data!$CG:$CG,0)-1,MATCH($E137&amp;"/"&amp;AF$1,Data!$1:$1,0)-1)=0,"",OFFSET(Data!$A$1,MATCH($D137,Data!$CG:$CG,0)-1,MATCH($E137&amp;"/"&amp;AF$1,Data!$1:$1,0)-1)))</f>
        <v/>
      </c>
      <c r="AG137" s="188">
        <f t="shared" ca="1" si="5"/>
        <v>0</v>
      </c>
      <c r="AH137" s="208">
        <f ca="1">SUM(AG134:AG137)</f>
        <v>0</v>
      </c>
    </row>
    <row r="138" spans="1:34" ht="15.75" hidden="1" customHeight="1" thickBot="1" x14ac:dyDescent="0.3">
      <c r="A138" s="447"/>
      <c r="B138" s="470"/>
      <c r="C138" s="473"/>
      <c r="D138" s="52" t="e">
        <f>IF(C138&lt;&gt;"",C138,D137)</f>
        <v>#N/A</v>
      </c>
      <c r="E138" s="53" t="s">
        <v>25</v>
      </c>
      <c r="F138" s="255" t="str">
        <f ca="1">IF(ISERROR(OFFSET(Data!$A$1,MATCH($D138,Data!$CG:$CG,0)-1,MATCH($E138&amp;"/"&amp;F$1,Data!$1:$1,0)-1))=TRUE,"",IF(OFFSET(Data!$A$1,MATCH($D138,Data!$CG:$CG,0)-1,MATCH($E138&amp;"/"&amp;F$1,Data!$1:$1,0)-1)=0,"",OFFSET(Data!$A$1,MATCH($D138,Data!$CG:$CG,0)-1,MATCH($E138&amp;"/"&amp;F$1,Data!$1:$1,0)-1)))</f>
        <v/>
      </c>
      <c r="G138" s="256" t="str">
        <f ca="1">IF(ISERROR(OFFSET(Data!$A$1,MATCH($D138,Data!$CG:$CG,0)-1,MATCH($E138&amp;"/"&amp;G$1,Data!$1:$1,0)-1))=TRUE,"",IF(OFFSET(Data!$A$1,MATCH($D138,Data!$CG:$CG,0)-1,MATCH($E138&amp;"/"&amp;G$1,Data!$1:$1,0)-1)=0,"",OFFSET(Data!$A$1,MATCH($D138,Data!$CG:$CG,0)-1,MATCH($E138&amp;"/"&amp;G$1,Data!$1:$1,0)-1)))</f>
        <v/>
      </c>
      <c r="H138" s="256" t="str">
        <f ca="1">IF(ISERROR(OFFSET(Data!$A$1,MATCH($D138,Data!$CG:$CG,0)-1,MATCH($E138&amp;"/"&amp;H$1,Data!$1:$1,0)-1))=TRUE,"",IF(OFFSET(Data!$A$1,MATCH($D138,Data!$CG:$CG,0)-1,MATCH($E138&amp;"/"&amp;H$1,Data!$1:$1,0)-1)=0,"",OFFSET(Data!$A$1,MATCH($D138,Data!$CG:$CG,0)-1,MATCH($E138&amp;"/"&amp;H$1,Data!$1:$1,0)-1)))</f>
        <v/>
      </c>
      <c r="I138" s="256" t="str">
        <f ca="1">IF(ISERROR(OFFSET(Data!$A$1,MATCH($D138,Data!$CG:$CG,0)-1,MATCH($E138&amp;"/"&amp;I$1,Data!$1:$1,0)-1))=TRUE,"",IF(OFFSET(Data!$A$1,MATCH($D138,Data!$CG:$CG,0)-1,MATCH($E138&amp;"/"&amp;I$1,Data!$1:$1,0)-1)=0,"",OFFSET(Data!$A$1,MATCH($D138,Data!$CG:$CG,0)-1,MATCH($E138&amp;"/"&amp;I$1,Data!$1:$1,0)-1)))</f>
        <v/>
      </c>
      <c r="J138" s="256" t="str">
        <f ca="1">IF(ISERROR(OFFSET(Data!$A$1,MATCH($D138,Data!$CG:$CG,0)-1,MATCH($E138&amp;"/"&amp;J$1,Data!$1:$1,0)-1))=TRUE,"",IF(OFFSET(Data!$A$1,MATCH($D138,Data!$CG:$CG,0)-1,MATCH($E138&amp;"/"&amp;J$1,Data!$1:$1,0)-1)=0,"",OFFSET(Data!$A$1,MATCH($D138,Data!$CG:$CG,0)-1,MATCH($E138&amp;"/"&amp;J$1,Data!$1:$1,0)-1)))</f>
        <v/>
      </c>
      <c r="K138" s="256" t="str">
        <f ca="1">IF(ISERROR(OFFSET(Data!$A$1,MATCH($D138,Data!$CG:$CG,0)-1,MATCH($E138&amp;"/"&amp;K$1,Data!$1:$1,0)-1))=TRUE,"",IF(OFFSET(Data!$A$1,MATCH($D138,Data!$CG:$CG,0)-1,MATCH($E138&amp;"/"&amp;K$1,Data!$1:$1,0)-1)=0,"",OFFSET(Data!$A$1,MATCH($D138,Data!$CG:$CG,0)-1,MATCH($E138&amp;"/"&amp;K$1,Data!$1:$1,0)-1)))</f>
        <v/>
      </c>
      <c r="L138" s="256" t="str">
        <f ca="1">IF(ISERROR(OFFSET(Data!$A$1,MATCH($D138,Data!$CG:$CG,0)-1,MATCH($E138&amp;"/"&amp;L$1,Data!$1:$1,0)-1))=TRUE,"",IF(OFFSET(Data!$A$1,MATCH($D138,Data!$CG:$CG,0)-1,MATCH($E138&amp;"/"&amp;L$1,Data!$1:$1,0)-1)=0,"",OFFSET(Data!$A$1,MATCH($D138,Data!$CG:$CG,0)-1,MATCH($E138&amp;"/"&amp;L$1,Data!$1:$1,0)-1)))</f>
        <v/>
      </c>
      <c r="M138" s="256" t="str">
        <f ca="1">IF(ISERROR(OFFSET(Data!$A$1,MATCH($D138,Data!$CG:$CG,0)-1,MATCH($E138&amp;"/"&amp;M$1,Data!$1:$1,0)-1))=TRUE,"",IF(OFFSET(Data!$A$1,MATCH($D138,Data!$CG:$CG,0)-1,MATCH($E138&amp;"/"&amp;M$1,Data!$1:$1,0)-1)=0,"",OFFSET(Data!$A$1,MATCH($D138,Data!$CG:$CG,0)-1,MATCH($E138&amp;"/"&amp;M$1,Data!$1:$1,0)-1)))</f>
        <v/>
      </c>
      <c r="N138" s="256" t="str">
        <f ca="1">IF(ISERROR(OFFSET(Data!$A$1,MATCH($D138,Data!$CG:$CG,0)-1,MATCH($E138&amp;"/"&amp;N$1,Data!$1:$1,0)-1))=TRUE,"",IF(OFFSET(Data!$A$1,MATCH($D138,Data!$CG:$CG,0)-1,MATCH($E138&amp;"/"&amp;N$1,Data!$1:$1,0)-1)=0,"",OFFSET(Data!$A$1,MATCH($D138,Data!$CG:$CG,0)-1,MATCH($E138&amp;"/"&amp;N$1,Data!$1:$1,0)-1)))</f>
        <v/>
      </c>
      <c r="O138" s="256" t="str">
        <f ca="1">IF(ISERROR(OFFSET(Data!$A$1,MATCH($D138,Data!$CG:$CG,0)-1,MATCH($E138&amp;"/"&amp;O$1,Data!$1:$1,0)-1))=TRUE,"",IF(OFFSET(Data!$A$1,MATCH($D138,Data!$CG:$CG,0)-1,MATCH($E138&amp;"/"&amp;O$1,Data!$1:$1,0)-1)=0,"",OFFSET(Data!$A$1,MATCH($D138,Data!$CG:$CG,0)-1,MATCH($E138&amp;"/"&amp;O$1,Data!$1:$1,0)-1)))</f>
        <v/>
      </c>
      <c r="P138" s="256" t="str">
        <f ca="1">IF(ISERROR(OFFSET(Data!$A$1,MATCH($D138,Data!$CG:$CG,0)-1,MATCH($E138&amp;"/"&amp;P$1,Data!$1:$1,0)-1))=TRUE,"",IF(OFFSET(Data!$A$1,MATCH($D138,Data!$CG:$CG,0)-1,MATCH($E138&amp;"/"&amp;P$1,Data!$1:$1,0)-1)=0,"",OFFSET(Data!$A$1,MATCH($D138,Data!$CG:$CG,0)-1,MATCH($E138&amp;"/"&amp;P$1,Data!$1:$1,0)-1)))</f>
        <v/>
      </c>
      <c r="Q138" s="256" t="str">
        <f ca="1">IF(ISERROR(OFFSET(Data!$A$1,MATCH($D138,Data!$CG:$CG,0)-1,MATCH($E138&amp;"/"&amp;Q$1,Data!$1:$1,0)-1))=TRUE,"",IF(OFFSET(Data!$A$1,MATCH($D138,Data!$CG:$CG,0)-1,MATCH($E138&amp;"/"&amp;Q$1,Data!$1:$1,0)-1)=0,"",OFFSET(Data!$A$1,MATCH($D138,Data!$CG:$CG,0)-1,MATCH($E138&amp;"/"&amp;Q$1,Data!$1:$1,0)-1)))</f>
        <v/>
      </c>
      <c r="R138" s="256" t="str">
        <f ca="1">IF(ISERROR(OFFSET(Data!$A$1,MATCH($D138,Data!$CG:$CG,0)-1,MATCH($E138&amp;"/"&amp;R$1,Data!$1:$1,0)-1))=TRUE,"",IF(OFFSET(Data!$A$1,MATCH($D138,Data!$CG:$CG,0)-1,MATCH($E138&amp;"/"&amp;R$1,Data!$1:$1,0)-1)=0,"",OFFSET(Data!$A$1,MATCH($D138,Data!$CG:$CG,0)-1,MATCH($E138&amp;"/"&amp;R$1,Data!$1:$1,0)-1)))</f>
        <v/>
      </c>
      <c r="S138" s="256" t="str">
        <f ca="1">IF(ISERROR(OFFSET(Data!$A$1,MATCH($D138,Data!$CG:$CG,0)-1,MATCH($E138&amp;"/"&amp;S$1,Data!$1:$1,0)-1))=TRUE,"",IF(OFFSET(Data!$A$1,MATCH($D138,Data!$CG:$CG,0)-1,MATCH($E138&amp;"/"&amp;S$1,Data!$1:$1,0)-1)=0,"",OFFSET(Data!$A$1,MATCH($D138,Data!$CG:$CG,0)-1,MATCH($E138&amp;"/"&amp;S$1,Data!$1:$1,0)-1)))</f>
        <v/>
      </c>
      <c r="T138" s="256" t="str">
        <f ca="1">IF(ISERROR(OFFSET(Data!$A$1,MATCH($D138,Data!$CG:$CG,0)-1,MATCH($E138&amp;"/"&amp;T$1,Data!$1:$1,0)-1))=TRUE,"",IF(OFFSET(Data!$A$1,MATCH($D138,Data!$CG:$CG,0)-1,MATCH($E138&amp;"/"&amp;T$1,Data!$1:$1,0)-1)=0,"",OFFSET(Data!$A$1,MATCH($D138,Data!$CG:$CG,0)-1,MATCH($E138&amp;"/"&amp;T$1,Data!$1:$1,0)-1)))</f>
        <v/>
      </c>
      <c r="U138" s="256" t="str">
        <f ca="1">IF(ISERROR(OFFSET(Data!$A$1,MATCH($D138,Data!$CG:$CG,0)-1,MATCH($E138&amp;"/"&amp;U$1,Data!$1:$1,0)-1))=TRUE,"",IF(OFFSET(Data!$A$1,MATCH($D138,Data!$CG:$CG,0)-1,MATCH($E138&amp;"/"&amp;U$1,Data!$1:$1,0)-1)=0,"",OFFSET(Data!$A$1,MATCH($D138,Data!$CG:$CG,0)-1,MATCH($E138&amp;"/"&amp;U$1,Data!$1:$1,0)-1)))</f>
        <v/>
      </c>
      <c r="V138" s="256" t="str">
        <f ca="1">IF(ISERROR(OFFSET(Data!$A$1,MATCH($D138,Data!$CG:$CG,0)-1,MATCH($E138&amp;"/"&amp;V$1,Data!$1:$1,0)-1))=TRUE,"",IF(OFFSET(Data!$A$1,MATCH($D138,Data!$CG:$CG,0)-1,MATCH($E138&amp;"/"&amp;V$1,Data!$1:$1,0)-1)=0,"",OFFSET(Data!$A$1,MATCH($D138,Data!$CG:$CG,0)-1,MATCH($E138&amp;"/"&amp;V$1,Data!$1:$1,0)-1)))</f>
        <v/>
      </c>
      <c r="W138" s="257" t="str">
        <f ca="1">IF(ISERROR(OFFSET(Data!$A$1,MATCH($D138,Data!$CG:$CG,0)-1,MATCH($E138&amp;"/"&amp;W$1,Data!$1:$1,0)-1))=TRUE,"",IF(OFFSET(Data!$A$1,MATCH($D138,Data!$CG:$CG,0)-1,MATCH($E138&amp;"/"&amp;W$1,Data!$1:$1,0)-1)=0,"",OFFSET(Data!$A$1,MATCH($D138,Data!$CG:$CG,0)-1,MATCH($E138&amp;"/"&amp;W$1,Data!$1:$1,0)-1)))</f>
        <v/>
      </c>
      <c r="X138" s="256" t="str">
        <f ca="1">IF(ISERROR(OFFSET(Data!$A$1,MATCH($D138,Data!$CG:$CG,0)-1,MATCH($E138&amp;"/"&amp;X$1,Data!$1:$1,0)-1))=TRUE,"",IF(OFFSET(Data!$A$1,MATCH($D138,Data!$CG:$CG,0)-1,MATCH($E138&amp;"/"&amp;X$1,Data!$1:$1,0)-1)=0,"",OFFSET(Data!$A$1,MATCH($D138,Data!$CG:$CG,0)-1,MATCH($E138&amp;"/"&amp;X$1,Data!$1:$1,0)-1)))</f>
        <v/>
      </c>
      <c r="Y138" s="256" t="str">
        <f ca="1">IF(ISERROR(OFFSET(Data!$A$1,MATCH($D138,Data!$CG:$CG,0)-1,MATCH($E138&amp;"/"&amp;Y$1,Data!$1:$1,0)-1))=TRUE,"",IF(OFFSET(Data!$A$1,MATCH($D138,Data!$CG:$CG,0)-1,MATCH($E138&amp;"/"&amp;Y$1,Data!$1:$1,0)-1)=0,"",OFFSET(Data!$A$1,MATCH($D138,Data!$CG:$CG,0)-1,MATCH($E138&amp;"/"&amp;Y$1,Data!$1:$1,0)-1)))</f>
        <v/>
      </c>
      <c r="Z138" s="256" t="str">
        <f ca="1">IF(ISERROR(OFFSET(Data!$A$1,MATCH($D138,Data!$CG:$CG,0)-1,MATCH($E138&amp;"/"&amp;Z$1,Data!$1:$1,0)-1))=TRUE,"",IF(OFFSET(Data!$A$1,MATCH($D138,Data!$CG:$CG,0)-1,MATCH($E138&amp;"/"&amp;Z$1,Data!$1:$1,0)-1)=0,"",OFFSET(Data!$A$1,MATCH($D138,Data!$CG:$CG,0)-1,MATCH($E138&amp;"/"&amp;Z$1,Data!$1:$1,0)-1)))</f>
        <v/>
      </c>
      <c r="AA138" s="256" t="str">
        <f ca="1">IF(ISERROR(OFFSET(Data!$A$1,MATCH($D138,Data!$CG:$CG,0)-1,MATCH($E138&amp;"/"&amp;AA$1,Data!$1:$1,0)-1))=TRUE,"",IF(OFFSET(Data!$A$1,MATCH($D138,Data!$CG:$CG,0)-1,MATCH($E138&amp;"/"&amp;AA$1,Data!$1:$1,0)-1)=0,"",OFFSET(Data!$A$1,MATCH($D138,Data!$CG:$CG,0)-1,MATCH($E138&amp;"/"&amp;AA$1,Data!$1:$1,0)-1)))</f>
        <v/>
      </c>
      <c r="AB138" s="256" t="str">
        <f ca="1">IF(ISERROR(OFFSET(Data!$A$1,MATCH($D138,Data!$CG:$CG,0)-1,MATCH($E138&amp;"/"&amp;AB$1,Data!$1:$1,0)-1))=TRUE,"",IF(OFFSET(Data!$A$1,MATCH($D138,Data!$CG:$CG,0)-1,MATCH($E138&amp;"/"&amp;AB$1,Data!$1:$1,0)-1)=0,"",OFFSET(Data!$A$1,MATCH($D138,Data!$CG:$CG,0)-1,MATCH($E138&amp;"/"&amp;AB$1,Data!$1:$1,0)-1)))</f>
        <v/>
      </c>
      <c r="AC138" s="256" t="str">
        <f ca="1">IF(ISERROR(OFFSET(Data!$A$1,MATCH($D138,Data!$CG:$CG,0)-1,MATCH($E138&amp;"/"&amp;AC$1,Data!$1:$1,0)-1))=TRUE,"",IF(OFFSET(Data!$A$1,MATCH($D138,Data!$CG:$CG,0)-1,MATCH($E138&amp;"/"&amp;AC$1,Data!$1:$1,0)-1)=0,"",OFFSET(Data!$A$1,MATCH($D138,Data!$CG:$CG,0)-1,MATCH($E138&amp;"/"&amp;AC$1,Data!$1:$1,0)-1)))</f>
        <v/>
      </c>
      <c r="AD138" s="256" t="str">
        <f ca="1">IF(ISERROR(OFFSET(Data!$A$1,MATCH($D138,Data!$CG:$CG,0)-1,MATCH($E138&amp;"/"&amp;AD$1,Data!$1:$1,0)-1))=TRUE,"",IF(OFFSET(Data!$A$1,MATCH($D138,Data!$CG:$CG,0)-1,MATCH($E138&amp;"/"&amp;AD$1,Data!$1:$1,0)-1)=0,"",OFFSET(Data!$A$1,MATCH($D138,Data!$CG:$CG,0)-1,MATCH($E138&amp;"/"&amp;AD$1,Data!$1:$1,0)-1)))</f>
        <v/>
      </c>
      <c r="AE138" s="256" t="str">
        <f ca="1">IF(ISERROR(OFFSET(Data!$A$1,MATCH($D138,Data!$CG:$CG,0)-1,MATCH($E138&amp;"/"&amp;AE$1,Data!$1:$1,0)-1))=TRUE,"",IF(OFFSET(Data!$A$1,MATCH($D138,Data!$CG:$CG,0)-1,MATCH($E138&amp;"/"&amp;AE$1,Data!$1:$1,0)-1)=0,"",OFFSET(Data!$A$1,MATCH($D138,Data!$CG:$CG,0)-1,MATCH($E138&amp;"/"&amp;AE$1,Data!$1:$1,0)-1)))</f>
        <v/>
      </c>
      <c r="AF138" s="258" t="str">
        <f ca="1">IF(ISERROR(OFFSET(Data!$A$1,MATCH($D138,Data!$CG:$CG,0)-1,MATCH($E138&amp;"/"&amp;AF$1,Data!$1:$1,0)-1))=TRUE,"",IF(OFFSET(Data!$A$1,MATCH($D138,Data!$CG:$CG,0)-1,MATCH($E138&amp;"/"&amp;AF$1,Data!$1:$1,0)-1)=0,"",OFFSET(Data!$A$1,MATCH($D138,Data!$CG:$CG,0)-1,MATCH($E138&amp;"/"&amp;AF$1,Data!$1:$1,0)-1)))</f>
        <v/>
      </c>
      <c r="AG138" s="197">
        <f t="shared" ref="AG138:AG201" ca="1" si="6">SUM(F138:AF138)</f>
        <v>0</v>
      </c>
      <c r="AH138" s="209">
        <f ca="1">SUM(AG134:AG138)</f>
        <v>0</v>
      </c>
    </row>
    <row r="139" spans="1:34" ht="15" hidden="1" customHeight="1" x14ac:dyDescent="0.25">
      <c r="A139" s="445">
        <v>27</v>
      </c>
      <c r="B139" s="468" t="e">
        <f>INDEX(Data!CI:CI,MATCH("M"&amp;A139,Data!A:A,0))</f>
        <v>#N/A</v>
      </c>
      <c r="C139" s="471" t="e">
        <f>INDEX(Data!CG:CG,MATCH("M"&amp;A139,Data!A:A,0))</f>
        <v>#N/A</v>
      </c>
      <c r="D139" s="48" t="e">
        <f>IF(C139&lt;&gt;"",C139,#REF!)</f>
        <v>#N/A</v>
      </c>
      <c r="E139" s="49" t="s">
        <v>21</v>
      </c>
      <c r="F139" s="271" t="str">
        <f ca="1">IF(ISERROR(OFFSET(Data!$A$1,MATCH($D139,Data!$CG:$CG,0)-1,MATCH($E139&amp;"/"&amp;F$1,Data!$1:$1,0)-1))=TRUE,"",IF(OFFSET(Data!$A$1,MATCH($D139,Data!$CG:$CG,0)-1,MATCH($E139&amp;"/"&amp;F$1,Data!$1:$1,0)-1)=0,"",OFFSET(Data!$A$1,MATCH($D139,Data!$CG:$CG,0)-1,MATCH($E139&amp;"/"&amp;F$1,Data!$1:$1,0)-1)))</f>
        <v/>
      </c>
      <c r="G139" s="250" t="str">
        <f ca="1">IF(ISERROR(OFFSET(Data!$A$1,MATCH($D139,Data!$CG:$CG,0)-1,MATCH($E139&amp;"/"&amp;G$1,Data!$1:$1,0)-1))=TRUE,"",IF(OFFSET(Data!$A$1,MATCH($D139,Data!$CG:$CG,0)-1,MATCH($E139&amp;"/"&amp;G$1,Data!$1:$1,0)-1)=0,"",OFFSET(Data!$A$1,MATCH($D139,Data!$CG:$CG,0)-1,MATCH($E139&amp;"/"&amp;G$1,Data!$1:$1,0)-1)))</f>
        <v/>
      </c>
      <c r="H139" s="250" t="str">
        <f ca="1">IF(ISERROR(OFFSET(Data!$A$1,MATCH($D139,Data!$CG:$CG,0)-1,MATCH($E139&amp;"/"&amp;H$1,Data!$1:$1,0)-1))=TRUE,"",IF(OFFSET(Data!$A$1,MATCH($D139,Data!$CG:$CG,0)-1,MATCH($E139&amp;"/"&amp;H$1,Data!$1:$1,0)-1)=0,"",OFFSET(Data!$A$1,MATCH($D139,Data!$CG:$CG,0)-1,MATCH($E139&amp;"/"&amp;H$1,Data!$1:$1,0)-1)))</f>
        <v/>
      </c>
      <c r="I139" s="250" t="str">
        <f ca="1">IF(ISERROR(OFFSET(Data!$A$1,MATCH($D139,Data!$CG:$CG,0)-1,MATCH($E139&amp;"/"&amp;I$1,Data!$1:$1,0)-1))=TRUE,"",IF(OFFSET(Data!$A$1,MATCH($D139,Data!$CG:$CG,0)-1,MATCH($E139&amp;"/"&amp;I$1,Data!$1:$1,0)-1)=0,"",OFFSET(Data!$A$1,MATCH($D139,Data!$CG:$CG,0)-1,MATCH($E139&amp;"/"&amp;I$1,Data!$1:$1,0)-1)))</f>
        <v/>
      </c>
      <c r="J139" s="250" t="str">
        <f ca="1">IF(ISERROR(OFFSET(Data!$A$1,MATCH($D139,Data!$CG:$CG,0)-1,MATCH($E139&amp;"/"&amp;J$1,Data!$1:$1,0)-1))=TRUE,"",IF(OFFSET(Data!$A$1,MATCH($D139,Data!$CG:$CG,0)-1,MATCH($E139&amp;"/"&amp;J$1,Data!$1:$1,0)-1)=0,"",OFFSET(Data!$A$1,MATCH($D139,Data!$CG:$CG,0)-1,MATCH($E139&amp;"/"&amp;J$1,Data!$1:$1,0)-1)))</f>
        <v/>
      </c>
      <c r="K139" s="250" t="str">
        <f ca="1">IF(ISERROR(OFFSET(Data!$A$1,MATCH($D139,Data!$CG:$CG,0)-1,MATCH($E139&amp;"/"&amp;K$1,Data!$1:$1,0)-1))=TRUE,"",IF(OFFSET(Data!$A$1,MATCH($D139,Data!$CG:$CG,0)-1,MATCH($E139&amp;"/"&amp;K$1,Data!$1:$1,0)-1)=0,"",OFFSET(Data!$A$1,MATCH($D139,Data!$CG:$CG,0)-1,MATCH($E139&amp;"/"&amp;K$1,Data!$1:$1,0)-1)))</f>
        <v/>
      </c>
      <c r="L139" s="250" t="str">
        <f ca="1">IF(ISERROR(OFFSET(Data!$A$1,MATCH($D139,Data!$CG:$CG,0)-1,MATCH($E139&amp;"/"&amp;L$1,Data!$1:$1,0)-1))=TRUE,"",IF(OFFSET(Data!$A$1,MATCH($D139,Data!$CG:$CG,0)-1,MATCH($E139&amp;"/"&amp;L$1,Data!$1:$1,0)-1)=0,"",OFFSET(Data!$A$1,MATCH($D139,Data!$CG:$CG,0)-1,MATCH($E139&amp;"/"&amp;L$1,Data!$1:$1,0)-1)))</f>
        <v/>
      </c>
      <c r="M139" s="250" t="str">
        <f ca="1">IF(ISERROR(OFFSET(Data!$A$1,MATCH($D139,Data!$CG:$CG,0)-1,MATCH($E139&amp;"/"&amp;M$1,Data!$1:$1,0)-1))=TRUE,"",IF(OFFSET(Data!$A$1,MATCH($D139,Data!$CG:$CG,0)-1,MATCH($E139&amp;"/"&amp;M$1,Data!$1:$1,0)-1)=0,"",OFFSET(Data!$A$1,MATCH($D139,Data!$CG:$CG,0)-1,MATCH($E139&amp;"/"&amp;M$1,Data!$1:$1,0)-1)))</f>
        <v/>
      </c>
      <c r="N139" s="250" t="str">
        <f ca="1">IF(ISERROR(OFFSET(Data!$A$1,MATCH($D139,Data!$CG:$CG,0)-1,MATCH($E139&amp;"/"&amp;N$1,Data!$1:$1,0)-1))=TRUE,"",IF(OFFSET(Data!$A$1,MATCH($D139,Data!$CG:$CG,0)-1,MATCH($E139&amp;"/"&amp;N$1,Data!$1:$1,0)-1)=0,"",OFFSET(Data!$A$1,MATCH($D139,Data!$CG:$CG,0)-1,MATCH($E139&amp;"/"&amp;N$1,Data!$1:$1,0)-1)))</f>
        <v/>
      </c>
      <c r="O139" s="250" t="str">
        <f ca="1">IF(ISERROR(OFFSET(Data!$A$1,MATCH($D139,Data!$CG:$CG,0)-1,MATCH($E139&amp;"/"&amp;O$1,Data!$1:$1,0)-1))=TRUE,"",IF(OFFSET(Data!$A$1,MATCH($D139,Data!$CG:$CG,0)-1,MATCH($E139&amp;"/"&amp;O$1,Data!$1:$1,0)-1)=0,"",OFFSET(Data!$A$1,MATCH($D139,Data!$CG:$CG,0)-1,MATCH($E139&amp;"/"&amp;O$1,Data!$1:$1,0)-1)))</f>
        <v/>
      </c>
      <c r="P139" s="250" t="str">
        <f ca="1">IF(ISERROR(OFFSET(Data!$A$1,MATCH($D139,Data!$CG:$CG,0)-1,MATCH($E139&amp;"/"&amp;P$1,Data!$1:$1,0)-1))=TRUE,"",IF(OFFSET(Data!$A$1,MATCH($D139,Data!$CG:$CG,0)-1,MATCH($E139&amp;"/"&amp;P$1,Data!$1:$1,0)-1)=0,"",OFFSET(Data!$A$1,MATCH($D139,Data!$CG:$CG,0)-1,MATCH($E139&amp;"/"&amp;P$1,Data!$1:$1,0)-1)))</f>
        <v/>
      </c>
      <c r="Q139" s="250" t="str">
        <f ca="1">IF(ISERROR(OFFSET(Data!$A$1,MATCH($D139,Data!$CG:$CG,0)-1,MATCH($E139&amp;"/"&amp;Q$1,Data!$1:$1,0)-1))=TRUE,"",IF(OFFSET(Data!$A$1,MATCH($D139,Data!$CG:$CG,0)-1,MATCH($E139&amp;"/"&amp;Q$1,Data!$1:$1,0)-1)=0,"",OFFSET(Data!$A$1,MATCH($D139,Data!$CG:$CG,0)-1,MATCH($E139&amp;"/"&amp;Q$1,Data!$1:$1,0)-1)))</f>
        <v/>
      </c>
      <c r="R139" s="250" t="str">
        <f ca="1">IF(ISERROR(OFFSET(Data!$A$1,MATCH($D139,Data!$CG:$CG,0)-1,MATCH($E139&amp;"/"&amp;R$1,Data!$1:$1,0)-1))=TRUE,"",IF(OFFSET(Data!$A$1,MATCH($D139,Data!$CG:$CG,0)-1,MATCH($E139&amp;"/"&amp;R$1,Data!$1:$1,0)-1)=0,"",OFFSET(Data!$A$1,MATCH($D139,Data!$CG:$CG,0)-1,MATCH($E139&amp;"/"&amp;R$1,Data!$1:$1,0)-1)))</f>
        <v/>
      </c>
      <c r="S139" s="250" t="str">
        <f ca="1">IF(ISERROR(OFFSET(Data!$A$1,MATCH($D139,Data!$CG:$CG,0)-1,MATCH($E139&amp;"/"&amp;S$1,Data!$1:$1,0)-1))=TRUE,"",IF(OFFSET(Data!$A$1,MATCH($D139,Data!$CG:$CG,0)-1,MATCH($E139&amp;"/"&amp;S$1,Data!$1:$1,0)-1)=0,"",OFFSET(Data!$A$1,MATCH($D139,Data!$CG:$CG,0)-1,MATCH($E139&amp;"/"&amp;S$1,Data!$1:$1,0)-1)))</f>
        <v/>
      </c>
      <c r="T139" s="250" t="str">
        <f ca="1">IF(ISERROR(OFFSET(Data!$A$1,MATCH($D139,Data!$CG:$CG,0)-1,MATCH($E139&amp;"/"&amp;T$1,Data!$1:$1,0)-1))=TRUE,"",IF(OFFSET(Data!$A$1,MATCH($D139,Data!$CG:$CG,0)-1,MATCH($E139&amp;"/"&amp;T$1,Data!$1:$1,0)-1)=0,"",OFFSET(Data!$A$1,MATCH($D139,Data!$CG:$CG,0)-1,MATCH($E139&amp;"/"&amp;T$1,Data!$1:$1,0)-1)))</f>
        <v/>
      </c>
      <c r="U139" s="250" t="str">
        <f ca="1">IF(ISERROR(OFFSET(Data!$A$1,MATCH($D139,Data!$CG:$CG,0)-1,MATCH($E139&amp;"/"&amp;U$1,Data!$1:$1,0)-1))=TRUE,"",IF(OFFSET(Data!$A$1,MATCH($D139,Data!$CG:$CG,0)-1,MATCH($E139&amp;"/"&amp;U$1,Data!$1:$1,0)-1)=0,"",OFFSET(Data!$A$1,MATCH($D139,Data!$CG:$CG,0)-1,MATCH($E139&amp;"/"&amp;U$1,Data!$1:$1,0)-1)))</f>
        <v/>
      </c>
      <c r="V139" s="250" t="str">
        <f ca="1">IF(ISERROR(OFFSET(Data!$A$1,MATCH($D139,Data!$CG:$CG,0)-1,MATCH($E139&amp;"/"&amp;V$1,Data!$1:$1,0)-1))=TRUE,"",IF(OFFSET(Data!$A$1,MATCH($D139,Data!$CG:$CG,0)-1,MATCH($E139&amp;"/"&amp;V$1,Data!$1:$1,0)-1)=0,"",OFFSET(Data!$A$1,MATCH($D139,Data!$CG:$CG,0)-1,MATCH($E139&amp;"/"&amp;V$1,Data!$1:$1,0)-1)))</f>
        <v/>
      </c>
      <c r="W139" s="272" t="str">
        <f ca="1">IF(ISERROR(OFFSET(Data!$A$1,MATCH($D139,Data!$CG:$CG,0)-1,MATCH($E139&amp;"/"&amp;W$1,Data!$1:$1,0)-1))=TRUE,"",IF(OFFSET(Data!$A$1,MATCH($D139,Data!$CG:$CG,0)-1,MATCH($E139&amp;"/"&amp;W$1,Data!$1:$1,0)-1)=0,"",OFFSET(Data!$A$1,MATCH($D139,Data!$CG:$CG,0)-1,MATCH($E139&amp;"/"&amp;W$1,Data!$1:$1,0)-1)))</f>
        <v/>
      </c>
      <c r="X139" s="250" t="str">
        <f ca="1">IF(ISERROR(OFFSET(Data!$A$1,MATCH($D139,Data!$CG:$CG,0)-1,MATCH($E139&amp;"/"&amp;X$1,Data!$1:$1,0)-1))=TRUE,"",IF(OFFSET(Data!$A$1,MATCH($D139,Data!$CG:$CG,0)-1,MATCH($E139&amp;"/"&amp;X$1,Data!$1:$1,0)-1)=0,"",OFFSET(Data!$A$1,MATCH($D139,Data!$CG:$CG,0)-1,MATCH($E139&amp;"/"&amp;X$1,Data!$1:$1,0)-1)))</f>
        <v/>
      </c>
      <c r="Y139" s="250" t="str">
        <f ca="1">IF(ISERROR(OFFSET(Data!$A$1,MATCH($D139,Data!$CG:$CG,0)-1,MATCH($E139&amp;"/"&amp;Y$1,Data!$1:$1,0)-1))=TRUE,"",IF(OFFSET(Data!$A$1,MATCH($D139,Data!$CG:$CG,0)-1,MATCH($E139&amp;"/"&amp;Y$1,Data!$1:$1,0)-1)=0,"",OFFSET(Data!$A$1,MATCH($D139,Data!$CG:$CG,0)-1,MATCH($E139&amp;"/"&amp;Y$1,Data!$1:$1,0)-1)))</f>
        <v/>
      </c>
      <c r="Z139" s="250" t="str">
        <f ca="1">IF(ISERROR(OFFSET(Data!$A$1,MATCH($D139,Data!$CG:$CG,0)-1,MATCH($E139&amp;"/"&amp;Z$1,Data!$1:$1,0)-1))=TRUE,"",IF(OFFSET(Data!$A$1,MATCH($D139,Data!$CG:$CG,0)-1,MATCH($E139&amp;"/"&amp;Z$1,Data!$1:$1,0)-1)=0,"",OFFSET(Data!$A$1,MATCH($D139,Data!$CG:$CG,0)-1,MATCH($E139&amp;"/"&amp;Z$1,Data!$1:$1,0)-1)))</f>
        <v/>
      </c>
      <c r="AA139" s="250" t="str">
        <f ca="1">IF(ISERROR(OFFSET(Data!$A$1,MATCH($D139,Data!$CG:$CG,0)-1,MATCH($E139&amp;"/"&amp;AA$1,Data!$1:$1,0)-1))=TRUE,"",IF(OFFSET(Data!$A$1,MATCH($D139,Data!$CG:$CG,0)-1,MATCH($E139&amp;"/"&amp;AA$1,Data!$1:$1,0)-1)=0,"",OFFSET(Data!$A$1,MATCH($D139,Data!$CG:$CG,0)-1,MATCH($E139&amp;"/"&amp;AA$1,Data!$1:$1,0)-1)))</f>
        <v/>
      </c>
      <c r="AB139" s="250" t="str">
        <f ca="1">IF(ISERROR(OFFSET(Data!$A$1,MATCH($D139,Data!$CG:$CG,0)-1,MATCH($E139&amp;"/"&amp;AB$1,Data!$1:$1,0)-1))=TRUE,"",IF(OFFSET(Data!$A$1,MATCH($D139,Data!$CG:$CG,0)-1,MATCH($E139&amp;"/"&amp;AB$1,Data!$1:$1,0)-1)=0,"",OFFSET(Data!$A$1,MATCH($D139,Data!$CG:$CG,0)-1,MATCH($E139&amp;"/"&amp;AB$1,Data!$1:$1,0)-1)))</f>
        <v/>
      </c>
      <c r="AC139" s="250" t="str">
        <f ca="1">IF(ISERROR(OFFSET(Data!$A$1,MATCH($D139,Data!$CG:$CG,0)-1,MATCH($E139&amp;"/"&amp;AC$1,Data!$1:$1,0)-1))=TRUE,"",IF(OFFSET(Data!$A$1,MATCH($D139,Data!$CG:$CG,0)-1,MATCH($E139&amp;"/"&amp;AC$1,Data!$1:$1,0)-1)=0,"",OFFSET(Data!$A$1,MATCH($D139,Data!$CG:$CG,0)-1,MATCH($E139&amp;"/"&amp;AC$1,Data!$1:$1,0)-1)))</f>
        <v/>
      </c>
      <c r="AD139" s="250" t="str">
        <f ca="1">IF(ISERROR(OFFSET(Data!$A$1,MATCH($D139,Data!$CG:$CG,0)-1,MATCH($E139&amp;"/"&amp;AD$1,Data!$1:$1,0)-1))=TRUE,"",IF(OFFSET(Data!$A$1,MATCH($D139,Data!$CG:$CG,0)-1,MATCH($E139&amp;"/"&amp;AD$1,Data!$1:$1,0)-1)=0,"",OFFSET(Data!$A$1,MATCH($D139,Data!$CG:$CG,0)-1,MATCH($E139&amp;"/"&amp;AD$1,Data!$1:$1,0)-1)))</f>
        <v/>
      </c>
      <c r="AE139" s="250" t="str">
        <f ca="1">IF(ISERROR(OFFSET(Data!$A$1,MATCH($D139,Data!$CG:$CG,0)-1,MATCH($E139&amp;"/"&amp;AE$1,Data!$1:$1,0)-1))=TRUE,"",IF(OFFSET(Data!$A$1,MATCH($D139,Data!$CG:$CG,0)-1,MATCH($E139&amp;"/"&amp;AE$1,Data!$1:$1,0)-1)=0,"",OFFSET(Data!$A$1,MATCH($D139,Data!$CG:$CG,0)-1,MATCH($E139&amp;"/"&amp;AE$1,Data!$1:$1,0)-1)))</f>
        <v/>
      </c>
      <c r="AF139" s="251" t="str">
        <f ca="1">IF(ISERROR(OFFSET(Data!$A$1,MATCH($D139,Data!$CG:$CG,0)-1,MATCH($E139&amp;"/"&amp;AF$1,Data!$1:$1,0)-1))=TRUE,"",IF(OFFSET(Data!$A$1,MATCH($D139,Data!$CG:$CG,0)-1,MATCH($E139&amp;"/"&amp;AF$1,Data!$1:$1,0)-1)=0,"",OFFSET(Data!$A$1,MATCH($D139,Data!$CG:$CG,0)-1,MATCH($E139&amp;"/"&amp;AF$1,Data!$1:$1,0)-1)))</f>
        <v/>
      </c>
      <c r="AG139" s="206">
        <f t="shared" ca="1" si="6"/>
        <v>0</v>
      </c>
      <c r="AH139" s="207">
        <f ca="1">AG139</f>
        <v>0</v>
      </c>
    </row>
    <row r="140" spans="1:34" ht="15" hidden="1" customHeight="1" thickBot="1" x14ac:dyDescent="0.3">
      <c r="A140" s="446"/>
      <c r="B140" s="469"/>
      <c r="C140" s="472"/>
      <c r="D140" s="50" t="e">
        <f>IF(C140&lt;&gt;"",C140,D139)</f>
        <v>#N/A</v>
      </c>
      <c r="E140" s="51" t="s">
        <v>22</v>
      </c>
      <c r="F140" s="254" t="str">
        <f ca="1">IF(ISERROR(OFFSET(Data!$A$1,MATCH($D140,Data!$CG:$CG,0)-1,MATCH($E140&amp;"/"&amp;F$1,Data!$1:$1,0)-1))=TRUE,"",IF(OFFSET(Data!$A$1,MATCH($D140,Data!$CG:$CG,0)-1,MATCH($E140&amp;"/"&amp;F$1,Data!$1:$1,0)-1)=0,"",OFFSET(Data!$A$1,MATCH($D140,Data!$CG:$CG,0)-1,MATCH($E140&amp;"/"&amp;F$1,Data!$1:$1,0)-1)))</f>
        <v/>
      </c>
      <c r="G140" s="252" t="str">
        <f ca="1">IF(ISERROR(OFFSET(Data!$A$1,MATCH($D140,Data!$CG:$CG,0)-1,MATCH($E140&amp;"/"&amp;G$1,Data!$1:$1,0)-1))=TRUE,"",IF(OFFSET(Data!$A$1,MATCH($D140,Data!$CG:$CG,0)-1,MATCH($E140&amp;"/"&amp;G$1,Data!$1:$1,0)-1)=0,"",OFFSET(Data!$A$1,MATCH($D140,Data!$CG:$CG,0)-1,MATCH($E140&amp;"/"&amp;G$1,Data!$1:$1,0)-1)))</f>
        <v/>
      </c>
      <c r="H140" s="252" t="str">
        <f ca="1">IF(ISERROR(OFFSET(Data!$A$1,MATCH($D140,Data!$CG:$CG,0)-1,MATCH($E140&amp;"/"&amp;H$1,Data!$1:$1,0)-1))=TRUE,"",IF(OFFSET(Data!$A$1,MATCH($D140,Data!$CG:$CG,0)-1,MATCH($E140&amp;"/"&amp;H$1,Data!$1:$1,0)-1)=0,"",OFFSET(Data!$A$1,MATCH($D140,Data!$CG:$CG,0)-1,MATCH($E140&amp;"/"&amp;H$1,Data!$1:$1,0)-1)))</f>
        <v/>
      </c>
      <c r="I140" s="252" t="str">
        <f ca="1">IF(ISERROR(OFFSET(Data!$A$1,MATCH($D140,Data!$CG:$CG,0)-1,MATCH($E140&amp;"/"&amp;I$1,Data!$1:$1,0)-1))=TRUE,"",IF(OFFSET(Data!$A$1,MATCH($D140,Data!$CG:$CG,0)-1,MATCH($E140&amp;"/"&amp;I$1,Data!$1:$1,0)-1)=0,"",OFFSET(Data!$A$1,MATCH($D140,Data!$CG:$CG,0)-1,MATCH($E140&amp;"/"&amp;I$1,Data!$1:$1,0)-1)))</f>
        <v/>
      </c>
      <c r="J140" s="252" t="str">
        <f ca="1">IF(ISERROR(OFFSET(Data!$A$1,MATCH($D140,Data!$CG:$CG,0)-1,MATCH($E140&amp;"/"&amp;J$1,Data!$1:$1,0)-1))=TRUE,"",IF(OFFSET(Data!$A$1,MATCH($D140,Data!$CG:$CG,0)-1,MATCH($E140&amp;"/"&amp;J$1,Data!$1:$1,0)-1)=0,"",OFFSET(Data!$A$1,MATCH($D140,Data!$CG:$CG,0)-1,MATCH($E140&amp;"/"&amp;J$1,Data!$1:$1,0)-1)))</f>
        <v/>
      </c>
      <c r="K140" s="252" t="str">
        <f ca="1">IF(ISERROR(OFFSET(Data!$A$1,MATCH($D140,Data!$CG:$CG,0)-1,MATCH($E140&amp;"/"&amp;K$1,Data!$1:$1,0)-1))=TRUE,"",IF(OFFSET(Data!$A$1,MATCH($D140,Data!$CG:$CG,0)-1,MATCH($E140&amp;"/"&amp;K$1,Data!$1:$1,0)-1)=0,"",OFFSET(Data!$A$1,MATCH($D140,Data!$CG:$CG,0)-1,MATCH($E140&amp;"/"&amp;K$1,Data!$1:$1,0)-1)))</f>
        <v/>
      </c>
      <c r="L140" s="252" t="str">
        <f ca="1">IF(ISERROR(OFFSET(Data!$A$1,MATCH($D140,Data!$CG:$CG,0)-1,MATCH($E140&amp;"/"&amp;L$1,Data!$1:$1,0)-1))=TRUE,"",IF(OFFSET(Data!$A$1,MATCH($D140,Data!$CG:$CG,0)-1,MATCH($E140&amp;"/"&amp;L$1,Data!$1:$1,0)-1)=0,"",OFFSET(Data!$A$1,MATCH($D140,Data!$CG:$CG,0)-1,MATCH($E140&amp;"/"&amp;L$1,Data!$1:$1,0)-1)))</f>
        <v/>
      </c>
      <c r="M140" s="252" t="str">
        <f ca="1">IF(ISERROR(OFFSET(Data!$A$1,MATCH($D140,Data!$CG:$CG,0)-1,MATCH($E140&amp;"/"&amp;M$1,Data!$1:$1,0)-1))=TRUE,"",IF(OFFSET(Data!$A$1,MATCH($D140,Data!$CG:$CG,0)-1,MATCH($E140&amp;"/"&amp;M$1,Data!$1:$1,0)-1)=0,"",OFFSET(Data!$A$1,MATCH($D140,Data!$CG:$CG,0)-1,MATCH($E140&amp;"/"&amp;M$1,Data!$1:$1,0)-1)))</f>
        <v/>
      </c>
      <c r="N140" s="252" t="str">
        <f ca="1">IF(ISERROR(OFFSET(Data!$A$1,MATCH($D140,Data!$CG:$CG,0)-1,MATCH($E140&amp;"/"&amp;N$1,Data!$1:$1,0)-1))=TRUE,"",IF(OFFSET(Data!$A$1,MATCH($D140,Data!$CG:$CG,0)-1,MATCH($E140&amp;"/"&amp;N$1,Data!$1:$1,0)-1)=0,"",OFFSET(Data!$A$1,MATCH($D140,Data!$CG:$CG,0)-1,MATCH($E140&amp;"/"&amp;N$1,Data!$1:$1,0)-1)))</f>
        <v/>
      </c>
      <c r="O140" s="252" t="str">
        <f ca="1">IF(ISERROR(OFFSET(Data!$A$1,MATCH($D140,Data!$CG:$CG,0)-1,MATCH($E140&amp;"/"&amp;O$1,Data!$1:$1,0)-1))=TRUE,"",IF(OFFSET(Data!$A$1,MATCH($D140,Data!$CG:$CG,0)-1,MATCH($E140&amp;"/"&amp;O$1,Data!$1:$1,0)-1)=0,"",OFFSET(Data!$A$1,MATCH($D140,Data!$CG:$CG,0)-1,MATCH($E140&amp;"/"&amp;O$1,Data!$1:$1,0)-1)))</f>
        <v/>
      </c>
      <c r="P140" s="252" t="str">
        <f ca="1">IF(ISERROR(OFFSET(Data!$A$1,MATCH($D140,Data!$CG:$CG,0)-1,MATCH($E140&amp;"/"&amp;P$1,Data!$1:$1,0)-1))=TRUE,"",IF(OFFSET(Data!$A$1,MATCH($D140,Data!$CG:$CG,0)-1,MATCH($E140&amp;"/"&amp;P$1,Data!$1:$1,0)-1)=0,"",OFFSET(Data!$A$1,MATCH($D140,Data!$CG:$CG,0)-1,MATCH($E140&amp;"/"&amp;P$1,Data!$1:$1,0)-1)))</f>
        <v/>
      </c>
      <c r="Q140" s="252" t="str">
        <f ca="1">IF(ISERROR(OFFSET(Data!$A$1,MATCH($D140,Data!$CG:$CG,0)-1,MATCH($E140&amp;"/"&amp;Q$1,Data!$1:$1,0)-1))=TRUE,"",IF(OFFSET(Data!$A$1,MATCH($D140,Data!$CG:$CG,0)-1,MATCH($E140&amp;"/"&amp;Q$1,Data!$1:$1,0)-1)=0,"",OFFSET(Data!$A$1,MATCH($D140,Data!$CG:$CG,0)-1,MATCH($E140&amp;"/"&amp;Q$1,Data!$1:$1,0)-1)))</f>
        <v/>
      </c>
      <c r="R140" s="252" t="str">
        <f ca="1">IF(ISERROR(OFFSET(Data!$A$1,MATCH($D140,Data!$CG:$CG,0)-1,MATCH($E140&amp;"/"&amp;R$1,Data!$1:$1,0)-1))=TRUE,"",IF(OFFSET(Data!$A$1,MATCH($D140,Data!$CG:$CG,0)-1,MATCH($E140&amp;"/"&amp;R$1,Data!$1:$1,0)-1)=0,"",OFFSET(Data!$A$1,MATCH($D140,Data!$CG:$CG,0)-1,MATCH($E140&amp;"/"&amp;R$1,Data!$1:$1,0)-1)))</f>
        <v/>
      </c>
      <c r="S140" s="252" t="str">
        <f ca="1">IF(ISERROR(OFFSET(Data!$A$1,MATCH($D140,Data!$CG:$CG,0)-1,MATCH($E140&amp;"/"&amp;S$1,Data!$1:$1,0)-1))=TRUE,"",IF(OFFSET(Data!$A$1,MATCH($D140,Data!$CG:$CG,0)-1,MATCH($E140&amp;"/"&amp;S$1,Data!$1:$1,0)-1)=0,"",OFFSET(Data!$A$1,MATCH($D140,Data!$CG:$CG,0)-1,MATCH($E140&amp;"/"&amp;S$1,Data!$1:$1,0)-1)))</f>
        <v/>
      </c>
      <c r="T140" s="252" t="str">
        <f ca="1">IF(ISERROR(OFFSET(Data!$A$1,MATCH($D140,Data!$CG:$CG,0)-1,MATCH($E140&amp;"/"&amp;T$1,Data!$1:$1,0)-1))=TRUE,"",IF(OFFSET(Data!$A$1,MATCH($D140,Data!$CG:$CG,0)-1,MATCH($E140&amp;"/"&amp;T$1,Data!$1:$1,0)-1)=0,"",OFFSET(Data!$A$1,MATCH($D140,Data!$CG:$CG,0)-1,MATCH($E140&amp;"/"&amp;T$1,Data!$1:$1,0)-1)))</f>
        <v/>
      </c>
      <c r="U140" s="252" t="str">
        <f ca="1">IF(ISERROR(OFFSET(Data!$A$1,MATCH($D140,Data!$CG:$CG,0)-1,MATCH($E140&amp;"/"&amp;U$1,Data!$1:$1,0)-1))=TRUE,"",IF(OFFSET(Data!$A$1,MATCH($D140,Data!$CG:$CG,0)-1,MATCH($E140&amp;"/"&amp;U$1,Data!$1:$1,0)-1)=0,"",OFFSET(Data!$A$1,MATCH($D140,Data!$CG:$CG,0)-1,MATCH($E140&amp;"/"&amp;U$1,Data!$1:$1,0)-1)))</f>
        <v/>
      </c>
      <c r="V140" s="252" t="str">
        <f ca="1">IF(ISERROR(OFFSET(Data!$A$1,MATCH($D140,Data!$CG:$CG,0)-1,MATCH($E140&amp;"/"&amp;V$1,Data!$1:$1,0)-1))=TRUE,"",IF(OFFSET(Data!$A$1,MATCH($D140,Data!$CG:$CG,0)-1,MATCH($E140&amp;"/"&amp;V$1,Data!$1:$1,0)-1)=0,"",OFFSET(Data!$A$1,MATCH($D140,Data!$CG:$CG,0)-1,MATCH($E140&amp;"/"&amp;V$1,Data!$1:$1,0)-1)))</f>
        <v/>
      </c>
      <c r="W140" s="269" t="str">
        <f ca="1">IF(ISERROR(OFFSET(Data!$A$1,MATCH($D140,Data!$CG:$CG,0)-1,MATCH($E140&amp;"/"&amp;W$1,Data!$1:$1,0)-1))=TRUE,"",IF(OFFSET(Data!$A$1,MATCH($D140,Data!$CG:$CG,0)-1,MATCH($E140&amp;"/"&amp;W$1,Data!$1:$1,0)-1)=0,"",OFFSET(Data!$A$1,MATCH($D140,Data!$CG:$CG,0)-1,MATCH($E140&amp;"/"&amp;W$1,Data!$1:$1,0)-1)))</f>
        <v/>
      </c>
      <c r="X140" s="252" t="str">
        <f ca="1">IF(ISERROR(OFFSET(Data!$A$1,MATCH($D140,Data!$CG:$CG,0)-1,MATCH($E140&amp;"/"&amp;X$1,Data!$1:$1,0)-1))=TRUE,"",IF(OFFSET(Data!$A$1,MATCH($D140,Data!$CG:$CG,0)-1,MATCH($E140&amp;"/"&amp;X$1,Data!$1:$1,0)-1)=0,"",OFFSET(Data!$A$1,MATCH($D140,Data!$CG:$CG,0)-1,MATCH($E140&amp;"/"&amp;X$1,Data!$1:$1,0)-1)))</f>
        <v/>
      </c>
      <c r="Y140" s="252" t="str">
        <f ca="1">IF(ISERROR(OFFSET(Data!$A$1,MATCH($D140,Data!$CG:$CG,0)-1,MATCH($E140&amp;"/"&amp;Y$1,Data!$1:$1,0)-1))=TRUE,"",IF(OFFSET(Data!$A$1,MATCH($D140,Data!$CG:$CG,0)-1,MATCH($E140&amp;"/"&amp;Y$1,Data!$1:$1,0)-1)=0,"",OFFSET(Data!$A$1,MATCH($D140,Data!$CG:$CG,0)-1,MATCH($E140&amp;"/"&amp;Y$1,Data!$1:$1,0)-1)))</f>
        <v/>
      </c>
      <c r="Z140" s="252" t="str">
        <f ca="1">IF(ISERROR(OFFSET(Data!$A$1,MATCH($D140,Data!$CG:$CG,0)-1,MATCH($E140&amp;"/"&amp;Z$1,Data!$1:$1,0)-1))=TRUE,"",IF(OFFSET(Data!$A$1,MATCH($D140,Data!$CG:$CG,0)-1,MATCH($E140&amp;"/"&amp;Z$1,Data!$1:$1,0)-1)=0,"",OFFSET(Data!$A$1,MATCH($D140,Data!$CG:$CG,0)-1,MATCH($E140&amp;"/"&amp;Z$1,Data!$1:$1,0)-1)))</f>
        <v/>
      </c>
      <c r="AA140" s="252" t="str">
        <f ca="1">IF(ISERROR(OFFSET(Data!$A$1,MATCH($D140,Data!$CG:$CG,0)-1,MATCH($E140&amp;"/"&amp;AA$1,Data!$1:$1,0)-1))=TRUE,"",IF(OFFSET(Data!$A$1,MATCH($D140,Data!$CG:$CG,0)-1,MATCH($E140&amp;"/"&amp;AA$1,Data!$1:$1,0)-1)=0,"",OFFSET(Data!$A$1,MATCH($D140,Data!$CG:$CG,0)-1,MATCH($E140&amp;"/"&amp;AA$1,Data!$1:$1,0)-1)))</f>
        <v/>
      </c>
      <c r="AB140" s="252" t="str">
        <f ca="1">IF(ISERROR(OFFSET(Data!$A$1,MATCH($D140,Data!$CG:$CG,0)-1,MATCH($E140&amp;"/"&amp;AB$1,Data!$1:$1,0)-1))=TRUE,"",IF(OFFSET(Data!$A$1,MATCH($D140,Data!$CG:$CG,0)-1,MATCH($E140&amp;"/"&amp;AB$1,Data!$1:$1,0)-1)=0,"",OFFSET(Data!$A$1,MATCH($D140,Data!$CG:$CG,0)-1,MATCH($E140&amp;"/"&amp;AB$1,Data!$1:$1,0)-1)))</f>
        <v/>
      </c>
      <c r="AC140" s="252" t="str">
        <f ca="1">IF(ISERROR(OFFSET(Data!$A$1,MATCH($D140,Data!$CG:$CG,0)-1,MATCH($E140&amp;"/"&amp;AC$1,Data!$1:$1,0)-1))=TRUE,"",IF(OFFSET(Data!$A$1,MATCH($D140,Data!$CG:$CG,0)-1,MATCH($E140&amp;"/"&amp;AC$1,Data!$1:$1,0)-1)=0,"",OFFSET(Data!$A$1,MATCH($D140,Data!$CG:$CG,0)-1,MATCH($E140&amp;"/"&amp;AC$1,Data!$1:$1,0)-1)))</f>
        <v/>
      </c>
      <c r="AD140" s="252" t="str">
        <f ca="1">IF(ISERROR(OFFSET(Data!$A$1,MATCH($D140,Data!$CG:$CG,0)-1,MATCH($E140&amp;"/"&amp;AD$1,Data!$1:$1,0)-1))=TRUE,"",IF(OFFSET(Data!$A$1,MATCH($D140,Data!$CG:$CG,0)-1,MATCH($E140&amp;"/"&amp;AD$1,Data!$1:$1,0)-1)=0,"",OFFSET(Data!$A$1,MATCH($D140,Data!$CG:$CG,0)-1,MATCH($E140&amp;"/"&amp;AD$1,Data!$1:$1,0)-1)))</f>
        <v/>
      </c>
      <c r="AE140" s="252" t="str">
        <f ca="1">IF(ISERROR(OFFSET(Data!$A$1,MATCH($D140,Data!$CG:$CG,0)-1,MATCH($E140&amp;"/"&amp;AE$1,Data!$1:$1,0)-1))=TRUE,"",IF(OFFSET(Data!$A$1,MATCH($D140,Data!$CG:$CG,0)-1,MATCH($E140&amp;"/"&amp;AE$1,Data!$1:$1,0)-1)=0,"",OFFSET(Data!$A$1,MATCH($D140,Data!$CG:$CG,0)-1,MATCH($E140&amp;"/"&amp;AE$1,Data!$1:$1,0)-1)))</f>
        <v/>
      </c>
      <c r="AF140" s="253" t="str">
        <f ca="1">IF(ISERROR(OFFSET(Data!$A$1,MATCH($D140,Data!$CG:$CG,0)-1,MATCH($E140&amp;"/"&amp;AF$1,Data!$1:$1,0)-1))=TRUE,"",IF(OFFSET(Data!$A$1,MATCH($D140,Data!$CG:$CG,0)-1,MATCH($E140&amp;"/"&amp;AF$1,Data!$1:$1,0)-1)=0,"",OFFSET(Data!$A$1,MATCH($D140,Data!$CG:$CG,0)-1,MATCH($E140&amp;"/"&amp;AF$1,Data!$1:$1,0)-1)))</f>
        <v/>
      </c>
      <c r="AG140" s="188">
        <f t="shared" ca="1" si="6"/>
        <v>0</v>
      </c>
      <c r="AH140" s="208">
        <f ca="1">SUM(AG139:AG140)</f>
        <v>0</v>
      </c>
    </row>
    <row r="141" spans="1:34" ht="15" hidden="1" customHeight="1" x14ac:dyDescent="0.25">
      <c r="A141" s="446"/>
      <c r="B141" s="469"/>
      <c r="C141" s="472"/>
      <c r="D141" s="50" t="e">
        <f>IF(C141&lt;&gt;"",C141,D140)</f>
        <v>#N/A</v>
      </c>
      <c r="E141" s="51" t="s">
        <v>23</v>
      </c>
      <c r="F141" s="254" t="str">
        <f ca="1">IF(ISERROR(OFFSET(Data!$A$1,MATCH($D141,Data!$CG:$CG,0)-1,MATCH($E141&amp;"/"&amp;F$1,Data!$1:$1,0)-1))=TRUE,"",IF(OFFSET(Data!$A$1,MATCH($D141,Data!$CG:$CG,0)-1,MATCH($E141&amp;"/"&amp;F$1,Data!$1:$1,0)-1)=0,"",OFFSET(Data!$A$1,MATCH($D141,Data!$CG:$CG,0)-1,MATCH($E141&amp;"/"&amp;F$1,Data!$1:$1,0)-1)))</f>
        <v/>
      </c>
      <c r="G141" s="252" t="str">
        <f ca="1">IF(ISERROR(OFFSET(Data!$A$1,MATCH($D141,Data!$CG:$CG,0)-1,MATCH($E141&amp;"/"&amp;G$1,Data!$1:$1,0)-1))=TRUE,"",IF(OFFSET(Data!$A$1,MATCH($D141,Data!$CG:$CG,0)-1,MATCH($E141&amp;"/"&amp;G$1,Data!$1:$1,0)-1)=0,"",OFFSET(Data!$A$1,MATCH($D141,Data!$CG:$CG,0)-1,MATCH($E141&amp;"/"&amp;G$1,Data!$1:$1,0)-1)))</f>
        <v/>
      </c>
      <c r="H141" s="252" t="str">
        <f ca="1">IF(ISERROR(OFFSET(Data!$A$1,MATCH($D141,Data!$CG:$CG,0)-1,MATCH($E141&amp;"/"&amp;H$1,Data!$1:$1,0)-1))=TRUE,"",IF(OFFSET(Data!$A$1,MATCH($D141,Data!$CG:$CG,0)-1,MATCH($E141&amp;"/"&amp;H$1,Data!$1:$1,0)-1)=0,"",OFFSET(Data!$A$1,MATCH($D141,Data!$CG:$CG,0)-1,MATCH($E141&amp;"/"&amp;H$1,Data!$1:$1,0)-1)))</f>
        <v/>
      </c>
      <c r="I141" s="252" t="str">
        <f ca="1">IF(ISERROR(OFFSET(Data!$A$1,MATCH($D141,Data!$CG:$CG,0)-1,MATCH($E141&amp;"/"&amp;I$1,Data!$1:$1,0)-1))=TRUE,"",IF(OFFSET(Data!$A$1,MATCH($D141,Data!$CG:$CG,0)-1,MATCH($E141&amp;"/"&amp;I$1,Data!$1:$1,0)-1)=0,"",OFFSET(Data!$A$1,MATCH($D141,Data!$CG:$CG,0)-1,MATCH($E141&amp;"/"&amp;I$1,Data!$1:$1,0)-1)))</f>
        <v/>
      </c>
      <c r="J141" s="252" t="str">
        <f ca="1">IF(ISERROR(OFFSET(Data!$A$1,MATCH($D141,Data!$CG:$CG,0)-1,MATCH($E141&amp;"/"&amp;J$1,Data!$1:$1,0)-1))=TRUE,"",IF(OFFSET(Data!$A$1,MATCH($D141,Data!$CG:$CG,0)-1,MATCH($E141&amp;"/"&amp;J$1,Data!$1:$1,0)-1)=0,"",OFFSET(Data!$A$1,MATCH($D141,Data!$CG:$CG,0)-1,MATCH($E141&amp;"/"&amp;J$1,Data!$1:$1,0)-1)))</f>
        <v/>
      </c>
      <c r="K141" s="252" t="str">
        <f ca="1">IF(ISERROR(OFFSET(Data!$A$1,MATCH($D141,Data!$CG:$CG,0)-1,MATCH($E141&amp;"/"&amp;K$1,Data!$1:$1,0)-1))=TRUE,"",IF(OFFSET(Data!$A$1,MATCH($D141,Data!$CG:$CG,0)-1,MATCH($E141&amp;"/"&amp;K$1,Data!$1:$1,0)-1)=0,"",OFFSET(Data!$A$1,MATCH($D141,Data!$CG:$CG,0)-1,MATCH($E141&amp;"/"&amp;K$1,Data!$1:$1,0)-1)))</f>
        <v/>
      </c>
      <c r="L141" s="252" t="str">
        <f ca="1">IF(ISERROR(OFFSET(Data!$A$1,MATCH($D141,Data!$CG:$CG,0)-1,MATCH($E141&amp;"/"&amp;L$1,Data!$1:$1,0)-1))=TRUE,"",IF(OFFSET(Data!$A$1,MATCH($D141,Data!$CG:$CG,0)-1,MATCH($E141&amp;"/"&amp;L$1,Data!$1:$1,0)-1)=0,"",OFFSET(Data!$A$1,MATCH($D141,Data!$CG:$CG,0)-1,MATCH($E141&amp;"/"&amp;L$1,Data!$1:$1,0)-1)))</f>
        <v/>
      </c>
      <c r="M141" s="252" t="str">
        <f ca="1">IF(ISERROR(OFFSET(Data!$A$1,MATCH($D141,Data!$CG:$CG,0)-1,MATCH($E141&amp;"/"&amp;M$1,Data!$1:$1,0)-1))=TRUE,"",IF(OFFSET(Data!$A$1,MATCH($D141,Data!$CG:$CG,0)-1,MATCH($E141&amp;"/"&amp;M$1,Data!$1:$1,0)-1)=0,"",OFFSET(Data!$A$1,MATCH($D141,Data!$CG:$CG,0)-1,MATCH($E141&amp;"/"&amp;M$1,Data!$1:$1,0)-1)))</f>
        <v/>
      </c>
      <c r="N141" s="252" t="str">
        <f ca="1">IF(ISERROR(OFFSET(Data!$A$1,MATCH($D141,Data!$CG:$CG,0)-1,MATCH($E141&amp;"/"&amp;N$1,Data!$1:$1,0)-1))=TRUE,"",IF(OFFSET(Data!$A$1,MATCH($D141,Data!$CG:$CG,0)-1,MATCH($E141&amp;"/"&amp;N$1,Data!$1:$1,0)-1)=0,"",OFFSET(Data!$A$1,MATCH($D141,Data!$CG:$CG,0)-1,MATCH($E141&amp;"/"&amp;N$1,Data!$1:$1,0)-1)))</f>
        <v/>
      </c>
      <c r="O141" s="252" t="str">
        <f ca="1">IF(ISERROR(OFFSET(Data!$A$1,MATCH($D141,Data!$CG:$CG,0)-1,MATCH($E141&amp;"/"&amp;O$1,Data!$1:$1,0)-1))=TRUE,"",IF(OFFSET(Data!$A$1,MATCH($D141,Data!$CG:$CG,0)-1,MATCH($E141&amp;"/"&amp;O$1,Data!$1:$1,0)-1)=0,"",OFFSET(Data!$A$1,MATCH($D141,Data!$CG:$CG,0)-1,MATCH($E141&amp;"/"&amp;O$1,Data!$1:$1,0)-1)))</f>
        <v/>
      </c>
      <c r="P141" s="252" t="str">
        <f ca="1">IF(ISERROR(OFFSET(Data!$A$1,MATCH($D141,Data!$CG:$CG,0)-1,MATCH($E141&amp;"/"&amp;P$1,Data!$1:$1,0)-1))=TRUE,"",IF(OFFSET(Data!$A$1,MATCH($D141,Data!$CG:$CG,0)-1,MATCH($E141&amp;"/"&amp;P$1,Data!$1:$1,0)-1)=0,"",OFFSET(Data!$A$1,MATCH($D141,Data!$CG:$CG,0)-1,MATCH($E141&amp;"/"&amp;P$1,Data!$1:$1,0)-1)))</f>
        <v/>
      </c>
      <c r="Q141" s="252" t="str">
        <f ca="1">IF(ISERROR(OFFSET(Data!$A$1,MATCH($D141,Data!$CG:$CG,0)-1,MATCH($E141&amp;"/"&amp;Q$1,Data!$1:$1,0)-1))=TRUE,"",IF(OFFSET(Data!$A$1,MATCH($D141,Data!$CG:$CG,0)-1,MATCH($E141&amp;"/"&amp;Q$1,Data!$1:$1,0)-1)=0,"",OFFSET(Data!$A$1,MATCH($D141,Data!$CG:$CG,0)-1,MATCH($E141&amp;"/"&amp;Q$1,Data!$1:$1,0)-1)))</f>
        <v/>
      </c>
      <c r="R141" s="252" t="str">
        <f ca="1">IF(ISERROR(OFFSET(Data!$A$1,MATCH($D141,Data!$CG:$CG,0)-1,MATCH($E141&amp;"/"&amp;R$1,Data!$1:$1,0)-1))=TRUE,"",IF(OFFSET(Data!$A$1,MATCH($D141,Data!$CG:$CG,0)-1,MATCH($E141&amp;"/"&amp;R$1,Data!$1:$1,0)-1)=0,"",OFFSET(Data!$A$1,MATCH($D141,Data!$CG:$CG,0)-1,MATCH($E141&amp;"/"&amp;R$1,Data!$1:$1,0)-1)))</f>
        <v/>
      </c>
      <c r="S141" s="252" t="str">
        <f ca="1">IF(ISERROR(OFFSET(Data!$A$1,MATCH($D141,Data!$CG:$CG,0)-1,MATCH($E141&amp;"/"&amp;S$1,Data!$1:$1,0)-1))=TRUE,"",IF(OFFSET(Data!$A$1,MATCH($D141,Data!$CG:$CG,0)-1,MATCH($E141&amp;"/"&amp;S$1,Data!$1:$1,0)-1)=0,"",OFFSET(Data!$A$1,MATCH($D141,Data!$CG:$CG,0)-1,MATCH($E141&amp;"/"&amp;S$1,Data!$1:$1,0)-1)))</f>
        <v/>
      </c>
      <c r="T141" s="252" t="str">
        <f ca="1">IF(ISERROR(OFFSET(Data!$A$1,MATCH($D141,Data!$CG:$CG,0)-1,MATCH($E141&amp;"/"&amp;T$1,Data!$1:$1,0)-1))=TRUE,"",IF(OFFSET(Data!$A$1,MATCH($D141,Data!$CG:$CG,0)-1,MATCH($E141&amp;"/"&amp;T$1,Data!$1:$1,0)-1)=0,"",OFFSET(Data!$A$1,MATCH($D141,Data!$CG:$CG,0)-1,MATCH($E141&amp;"/"&amp;T$1,Data!$1:$1,0)-1)))</f>
        <v/>
      </c>
      <c r="U141" s="252" t="str">
        <f ca="1">IF(ISERROR(OFFSET(Data!$A$1,MATCH($D141,Data!$CG:$CG,0)-1,MATCH($E141&amp;"/"&amp;U$1,Data!$1:$1,0)-1))=TRUE,"",IF(OFFSET(Data!$A$1,MATCH($D141,Data!$CG:$CG,0)-1,MATCH($E141&amp;"/"&amp;U$1,Data!$1:$1,0)-1)=0,"",OFFSET(Data!$A$1,MATCH($D141,Data!$CG:$CG,0)-1,MATCH($E141&amp;"/"&amp;U$1,Data!$1:$1,0)-1)))</f>
        <v/>
      </c>
      <c r="V141" s="252" t="str">
        <f ca="1">IF(ISERROR(OFFSET(Data!$A$1,MATCH($D141,Data!$CG:$CG,0)-1,MATCH($E141&amp;"/"&amp;V$1,Data!$1:$1,0)-1))=TRUE,"",IF(OFFSET(Data!$A$1,MATCH($D141,Data!$CG:$CG,0)-1,MATCH($E141&amp;"/"&amp;V$1,Data!$1:$1,0)-1)=0,"",OFFSET(Data!$A$1,MATCH($D141,Data!$CG:$CG,0)-1,MATCH($E141&amp;"/"&amp;V$1,Data!$1:$1,0)-1)))</f>
        <v/>
      </c>
      <c r="W141" s="269" t="str">
        <f ca="1">IF(ISERROR(OFFSET(Data!$A$1,MATCH($D141,Data!$CG:$CG,0)-1,MATCH($E141&amp;"/"&amp;W$1,Data!$1:$1,0)-1))=TRUE,"",IF(OFFSET(Data!$A$1,MATCH($D141,Data!$CG:$CG,0)-1,MATCH($E141&amp;"/"&amp;W$1,Data!$1:$1,0)-1)=0,"",OFFSET(Data!$A$1,MATCH($D141,Data!$CG:$CG,0)-1,MATCH($E141&amp;"/"&amp;W$1,Data!$1:$1,0)-1)))</f>
        <v/>
      </c>
      <c r="X141" s="252" t="str">
        <f ca="1">IF(ISERROR(OFFSET(Data!$A$1,MATCH($D141,Data!$CG:$CG,0)-1,MATCH($E141&amp;"/"&amp;X$1,Data!$1:$1,0)-1))=TRUE,"",IF(OFFSET(Data!$A$1,MATCH($D141,Data!$CG:$CG,0)-1,MATCH($E141&amp;"/"&amp;X$1,Data!$1:$1,0)-1)=0,"",OFFSET(Data!$A$1,MATCH($D141,Data!$CG:$CG,0)-1,MATCH($E141&amp;"/"&amp;X$1,Data!$1:$1,0)-1)))</f>
        <v/>
      </c>
      <c r="Y141" s="252" t="str">
        <f ca="1">IF(ISERROR(OFFSET(Data!$A$1,MATCH($D141,Data!$CG:$CG,0)-1,MATCH($E141&amp;"/"&amp;Y$1,Data!$1:$1,0)-1))=TRUE,"",IF(OFFSET(Data!$A$1,MATCH($D141,Data!$CG:$CG,0)-1,MATCH($E141&amp;"/"&amp;Y$1,Data!$1:$1,0)-1)=0,"",OFFSET(Data!$A$1,MATCH($D141,Data!$CG:$CG,0)-1,MATCH($E141&amp;"/"&amp;Y$1,Data!$1:$1,0)-1)))</f>
        <v/>
      </c>
      <c r="Z141" s="252" t="str">
        <f ca="1">IF(ISERROR(OFFSET(Data!$A$1,MATCH($D141,Data!$CG:$CG,0)-1,MATCH($E141&amp;"/"&amp;Z$1,Data!$1:$1,0)-1))=TRUE,"",IF(OFFSET(Data!$A$1,MATCH($D141,Data!$CG:$CG,0)-1,MATCH($E141&amp;"/"&amp;Z$1,Data!$1:$1,0)-1)=0,"",OFFSET(Data!$A$1,MATCH($D141,Data!$CG:$CG,0)-1,MATCH($E141&amp;"/"&amp;Z$1,Data!$1:$1,0)-1)))</f>
        <v/>
      </c>
      <c r="AA141" s="252" t="str">
        <f ca="1">IF(ISERROR(OFFSET(Data!$A$1,MATCH($D141,Data!$CG:$CG,0)-1,MATCH($E141&amp;"/"&amp;AA$1,Data!$1:$1,0)-1))=TRUE,"",IF(OFFSET(Data!$A$1,MATCH($D141,Data!$CG:$CG,0)-1,MATCH($E141&amp;"/"&amp;AA$1,Data!$1:$1,0)-1)=0,"",OFFSET(Data!$A$1,MATCH($D141,Data!$CG:$CG,0)-1,MATCH($E141&amp;"/"&amp;AA$1,Data!$1:$1,0)-1)))</f>
        <v/>
      </c>
      <c r="AB141" s="252" t="str">
        <f ca="1">IF(ISERROR(OFFSET(Data!$A$1,MATCH($D141,Data!$CG:$CG,0)-1,MATCH($E141&amp;"/"&amp;AB$1,Data!$1:$1,0)-1))=TRUE,"",IF(OFFSET(Data!$A$1,MATCH($D141,Data!$CG:$CG,0)-1,MATCH($E141&amp;"/"&amp;AB$1,Data!$1:$1,0)-1)=0,"",OFFSET(Data!$A$1,MATCH($D141,Data!$CG:$CG,0)-1,MATCH($E141&amp;"/"&amp;AB$1,Data!$1:$1,0)-1)))</f>
        <v/>
      </c>
      <c r="AC141" s="252" t="str">
        <f ca="1">IF(ISERROR(OFFSET(Data!$A$1,MATCH($D141,Data!$CG:$CG,0)-1,MATCH($E141&amp;"/"&amp;AC$1,Data!$1:$1,0)-1))=TRUE,"",IF(OFFSET(Data!$A$1,MATCH($D141,Data!$CG:$CG,0)-1,MATCH($E141&amp;"/"&amp;AC$1,Data!$1:$1,0)-1)=0,"",OFFSET(Data!$A$1,MATCH($D141,Data!$CG:$CG,0)-1,MATCH($E141&amp;"/"&amp;AC$1,Data!$1:$1,0)-1)))</f>
        <v/>
      </c>
      <c r="AD141" s="252" t="str">
        <f ca="1">IF(ISERROR(OFFSET(Data!$A$1,MATCH($D141,Data!$CG:$CG,0)-1,MATCH($E141&amp;"/"&amp;AD$1,Data!$1:$1,0)-1))=TRUE,"",IF(OFFSET(Data!$A$1,MATCH($D141,Data!$CG:$CG,0)-1,MATCH($E141&amp;"/"&amp;AD$1,Data!$1:$1,0)-1)=0,"",OFFSET(Data!$A$1,MATCH($D141,Data!$CG:$CG,0)-1,MATCH($E141&amp;"/"&amp;AD$1,Data!$1:$1,0)-1)))</f>
        <v/>
      </c>
      <c r="AE141" s="252" t="str">
        <f ca="1">IF(ISERROR(OFFSET(Data!$A$1,MATCH($D141,Data!$CG:$CG,0)-1,MATCH($E141&amp;"/"&amp;AE$1,Data!$1:$1,0)-1))=TRUE,"",IF(OFFSET(Data!$A$1,MATCH($D141,Data!$CG:$CG,0)-1,MATCH($E141&amp;"/"&amp;AE$1,Data!$1:$1,0)-1)=0,"",OFFSET(Data!$A$1,MATCH($D141,Data!$CG:$CG,0)-1,MATCH($E141&amp;"/"&amp;AE$1,Data!$1:$1,0)-1)))</f>
        <v/>
      </c>
      <c r="AF141" s="253" t="str">
        <f ca="1">IF(ISERROR(OFFSET(Data!$A$1,MATCH($D141,Data!$CG:$CG,0)-1,MATCH($E141&amp;"/"&amp;AF$1,Data!$1:$1,0)-1))=TRUE,"",IF(OFFSET(Data!$A$1,MATCH($D141,Data!$CG:$CG,0)-1,MATCH($E141&amp;"/"&amp;AF$1,Data!$1:$1,0)-1)=0,"",OFFSET(Data!$A$1,MATCH($D141,Data!$CG:$CG,0)-1,MATCH($E141&amp;"/"&amp;AF$1,Data!$1:$1,0)-1)))</f>
        <v/>
      </c>
      <c r="AG141" s="188">
        <f t="shared" ca="1" si="6"/>
        <v>0</v>
      </c>
      <c r="AH141" s="208">
        <f ca="1">SUM(AG139:AG141)</f>
        <v>0</v>
      </c>
    </row>
    <row r="142" spans="1:34" ht="15.75" hidden="1" customHeight="1" x14ac:dyDescent="0.25">
      <c r="A142" s="446"/>
      <c r="B142" s="469"/>
      <c r="C142" s="472"/>
      <c r="D142" s="50" t="e">
        <f>IF(C142&lt;&gt;"",C142,D141)</f>
        <v>#N/A</v>
      </c>
      <c r="E142" s="51" t="s">
        <v>24</v>
      </c>
      <c r="F142" s="254" t="str">
        <f ca="1">IF(ISERROR(OFFSET(Data!$A$1,MATCH($D142,Data!$CG:$CG,0)-1,MATCH($E142&amp;"/"&amp;F$1,Data!$1:$1,0)-1))=TRUE,"",IF(OFFSET(Data!$A$1,MATCH($D142,Data!$CG:$CG,0)-1,MATCH($E142&amp;"/"&amp;F$1,Data!$1:$1,0)-1)=0,"",OFFSET(Data!$A$1,MATCH($D142,Data!$CG:$CG,0)-1,MATCH($E142&amp;"/"&amp;F$1,Data!$1:$1,0)-1)))</f>
        <v/>
      </c>
      <c r="G142" s="252" t="str">
        <f ca="1">IF(ISERROR(OFFSET(Data!$A$1,MATCH($D142,Data!$CG:$CG,0)-1,MATCH($E142&amp;"/"&amp;G$1,Data!$1:$1,0)-1))=TRUE,"",IF(OFFSET(Data!$A$1,MATCH($D142,Data!$CG:$CG,0)-1,MATCH($E142&amp;"/"&amp;G$1,Data!$1:$1,0)-1)=0,"",OFFSET(Data!$A$1,MATCH($D142,Data!$CG:$CG,0)-1,MATCH($E142&amp;"/"&amp;G$1,Data!$1:$1,0)-1)))</f>
        <v/>
      </c>
      <c r="H142" s="252" t="str">
        <f ca="1">IF(ISERROR(OFFSET(Data!$A$1,MATCH($D142,Data!$CG:$CG,0)-1,MATCH($E142&amp;"/"&amp;H$1,Data!$1:$1,0)-1))=TRUE,"",IF(OFFSET(Data!$A$1,MATCH($D142,Data!$CG:$CG,0)-1,MATCH($E142&amp;"/"&amp;H$1,Data!$1:$1,0)-1)=0,"",OFFSET(Data!$A$1,MATCH($D142,Data!$CG:$CG,0)-1,MATCH($E142&amp;"/"&amp;H$1,Data!$1:$1,0)-1)))</f>
        <v/>
      </c>
      <c r="I142" s="252" t="str">
        <f ca="1">IF(ISERROR(OFFSET(Data!$A$1,MATCH($D142,Data!$CG:$CG,0)-1,MATCH($E142&amp;"/"&amp;I$1,Data!$1:$1,0)-1))=TRUE,"",IF(OFFSET(Data!$A$1,MATCH($D142,Data!$CG:$CG,0)-1,MATCH($E142&amp;"/"&amp;I$1,Data!$1:$1,0)-1)=0,"",OFFSET(Data!$A$1,MATCH($D142,Data!$CG:$CG,0)-1,MATCH($E142&amp;"/"&amp;I$1,Data!$1:$1,0)-1)))</f>
        <v/>
      </c>
      <c r="J142" s="252" t="str">
        <f ca="1">IF(ISERROR(OFFSET(Data!$A$1,MATCH($D142,Data!$CG:$CG,0)-1,MATCH($E142&amp;"/"&amp;J$1,Data!$1:$1,0)-1))=TRUE,"",IF(OFFSET(Data!$A$1,MATCH($D142,Data!$CG:$CG,0)-1,MATCH($E142&amp;"/"&amp;J$1,Data!$1:$1,0)-1)=0,"",OFFSET(Data!$A$1,MATCH($D142,Data!$CG:$CG,0)-1,MATCH($E142&amp;"/"&amp;J$1,Data!$1:$1,0)-1)))</f>
        <v/>
      </c>
      <c r="K142" s="252" t="str">
        <f ca="1">IF(ISERROR(OFFSET(Data!$A$1,MATCH($D142,Data!$CG:$CG,0)-1,MATCH($E142&amp;"/"&amp;K$1,Data!$1:$1,0)-1))=TRUE,"",IF(OFFSET(Data!$A$1,MATCH($D142,Data!$CG:$CG,0)-1,MATCH($E142&amp;"/"&amp;K$1,Data!$1:$1,0)-1)=0,"",OFFSET(Data!$A$1,MATCH($D142,Data!$CG:$CG,0)-1,MATCH($E142&amp;"/"&amp;K$1,Data!$1:$1,0)-1)))</f>
        <v/>
      </c>
      <c r="L142" s="252" t="str">
        <f ca="1">IF(ISERROR(OFFSET(Data!$A$1,MATCH($D142,Data!$CG:$CG,0)-1,MATCH($E142&amp;"/"&amp;L$1,Data!$1:$1,0)-1))=TRUE,"",IF(OFFSET(Data!$A$1,MATCH($D142,Data!$CG:$CG,0)-1,MATCH($E142&amp;"/"&amp;L$1,Data!$1:$1,0)-1)=0,"",OFFSET(Data!$A$1,MATCH($D142,Data!$CG:$CG,0)-1,MATCH($E142&amp;"/"&amp;L$1,Data!$1:$1,0)-1)))</f>
        <v/>
      </c>
      <c r="M142" s="252" t="str">
        <f ca="1">IF(ISERROR(OFFSET(Data!$A$1,MATCH($D142,Data!$CG:$CG,0)-1,MATCH($E142&amp;"/"&amp;M$1,Data!$1:$1,0)-1))=TRUE,"",IF(OFFSET(Data!$A$1,MATCH($D142,Data!$CG:$CG,0)-1,MATCH($E142&amp;"/"&amp;M$1,Data!$1:$1,0)-1)=0,"",OFFSET(Data!$A$1,MATCH($D142,Data!$CG:$CG,0)-1,MATCH($E142&amp;"/"&amp;M$1,Data!$1:$1,0)-1)))</f>
        <v/>
      </c>
      <c r="N142" s="252" t="str">
        <f ca="1">IF(ISERROR(OFFSET(Data!$A$1,MATCH($D142,Data!$CG:$CG,0)-1,MATCH($E142&amp;"/"&amp;N$1,Data!$1:$1,0)-1))=TRUE,"",IF(OFFSET(Data!$A$1,MATCH($D142,Data!$CG:$CG,0)-1,MATCH($E142&amp;"/"&amp;N$1,Data!$1:$1,0)-1)=0,"",OFFSET(Data!$A$1,MATCH($D142,Data!$CG:$CG,0)-1,MATCH($E142&amp;"/"&amp;N$1,Data!$1:$1,0)-1)))</f>
        <v/>
      </c>
      <c r="O142" s="252" t="str">
        <f ca="1">IF(ISERROR(OFFSET(Data!$A$1,MATCH($D142,Data!$CG:$CG,0)-1,MATCH($E142&amp;"/"&amp;O$1,Data!$1:$1,0)-1))=TRUE,"",IF(OFFSET(Data!$A$1,MATCH($D142,Data!$CG:$CG,0)-1,MATCH($E142&amp;"/"&amp;O$1,Data!$1:$1,0)-1)=0,"",OFFSET(Data!$A$1,MATCH($D142,Data!$CG:$CG,0)-1,MATCH($E142&amp;"/"&amp;O$1,Data!$1:$1,0)-1)))</f>
        <v/>
      </c>
      <c r="P142" s="252" t="str">
        <f ca="1">IF(ISERROR(OFFSET(Data!$A$1,MATCH($D142,Data!$CG:$CG,0)-1,MATCH($E142&amp;"/"&amp;P$1,Data!$1:$1,0)-1))=TRUE,"",IF(OFFSET(Data!$A$1,MATCH($D142,Data!$CG:$CG,0)-1,MATCH($E142&amp;"/"&amp;P$1,Data!$1:$1,0)-1)=0,"",OFFSET(Data!$A$1,MATCH($D142,Data!$CG:$CG,0)-1,MATCH($E142&amp;"/"&amp;P$1,Data!$1:$1,0)-1)))</f>
        <v/>
      </c>
      <c r="Q142" s="252" t="str">
        <f ca="1">IF(ISERROR(OFFSET(Data!$A$1,MATCH($D142,Data!$CG:$CG,0)-1,MATCH($E142&amp;"/"&amp;Q$1,Data!$1:$1,0)-1))=TRUE,"",IF(OFFSET(Data!$A$1,MATCH($D142,Data!$CG:$CG,0)-1,MATCH($E142&amp;"/"&amp;Q$1,Data!$1:$1,0)-1)=0,"",OFFSET(Data!$A$1,MATCH($D142,Data!$CG:$CG,0)-1,MATCH($E142&amp;"/"&amp;Q$1,Data!$1:$1,0)-1)))</f>
        <v/>
      </c>
      <c r="R142" s="252" t="str">
        <f ca="1">IF(ISERROR(OFFSET(Data!$A$1,MATCH($D142,Data!$CG:$CG,0)-1,MATCH($E142&amp;"/"&amp;R$1,Data!$1:$1,0)-1))=TRUE,"",IF(OFFSET(Data!$A$1,MATCH($D142,Data!$CG:$CG,0)-1,MATCH($E142&amp;"/"&amp;R$1,Data!$1:$1,0)-1)=0,"",OFFSET(Data!$A$1,MATCH($D142,Data!$CG:$CG,0)-1,MATCH($E142&amp;"/"&amp;R$1,Data!$1:$1,0)-1)))</f>
        <v/>
      </c>
      <c r="S142" s="252" t="str">
        <f ca="1">IF(ISERROR(OFFSET(Data!$A$1,MATCH($D142,Data!$CG:$CG,0)-1,MATCH($E142&amp;"/"&amp;S$1,Data!$1:$1,0)-1))=TRUE,"",IF(OFFSET(Data!$A$1,MATCH($D142,Data!$CG:$CG,0)-1,MATCH($E142&amp;"/"&amp;S$1,Data!$1:$1,0)-1)=0,"",OFFSET(Data!$A$1,MATCH($D142,Data!$CG:$CG,0)-1,MATCH($E142&amp;"/"&amp;S$1,Data!$1:$1,0)-1)))</f>
        <v/>
      </c>
      <c r="T142" s="252" t="str">
        <f ca="1">IF(ISERROR(OFFSET(Data!$A$1,MATCH($D142,Data!$CG:$CG,0)-1,MATCH($E142&amp;"/"&amp;T$1,Data!$1:$1,0)-1))=TRUE,"",IF(OFFSET(Data!$A$1,MATCH($D142,Data!$CG:$CG,0)-1,MATCH($E142&amp;"/"&amp;T$1,Data!$1:$1,0)-1)=0,"",OFFSET(Data!$A$1,MATCH($D142,Data!$CG:$CG,0)-1,MATCH($E142&amp;"/"&amp;T$1,Data!$1:$1,0)-1)))</f>
        <v/>
      </c>
      <c r="U142" s="252" t="str">
        <f ca="1">IF(ISERROR(OFFSET(Data!$A$1,MATCH($D142,Data!$CG:$CG,0)-1,MATCH($E142&amp;"/"&amp;U$1,Data!$1:$1,0)-1))=TRUE,"",IF(OFFSET(Data!$A$1,MATCH($D142,Data!$CG:$CG,0)-1,MATCH($E142&amp;"/"&amp;U$1,Data!$1:$1,0)-1)=0,"",OFFSET(Data!$A$1,MATCH($D142,Data!$CG:$CG,0)-1,MATCH($E142&amp;"/"&amp;U$1,Data!$1:$1,0)-1)))</f>
        <v/>
      </c>
      <c r="V142" s="252" t="str">
        <f ca="1">IF(ISERROR(OFFSET(Data!$A$1,MATCH($D142,Data!$CG:$CG,0)-1,MATCH($E142&amp;"/"&amp;V$1,Data!$1:$1,0)-1))=TRUE,"",IF(OFFSET(Data!$A$1,MATCH($D142,Data!$CG:$CG,0)-1,MATCH($E142&amp;"/"&amp;V$1,Data!$1:$1,0)-1)=0,"",OFFSET(Data!$A$1,MATCH($D142,Data!$CG:$CG,0)-1,MATCH($E142&amp;"/"&amp;V$1,Data!$1:$1,0)-1)))</f>
        <v/>
      </c>
      <c r="W142" s="269" t="str">
        <f ca="1">IF(ISERROR(OFFSET(Data!$A$1,MATCH($D142,Data!$CG:$CG,0)-1,MATCH($E142&amp;"/"&amp;W$1,Data!$1:$1,0)-1))=TRUE,"",IF(OFFSET(Data!$A$1,MATCH($D142,Data!$CG:$CG,0)-1,MATCH($E142&amp;"/"&amp;W$1,Data!$1:$1,0)-1)=0,"",OFFSET(Data!$A$1,MATCH($D142,Data!$CG:$CG,0)-1,MATCH($E142&amp;"/"&amp;W$1,Data!$1:$1,0)-1)))</f>
        <v/>
      </c>
      <c r="X142" s="252" t="str">
        <f ca="1">IF(ISERROR(OFFSET(Data!$A$1,MATCH($D142,Data!$CG:$CG,0)-1,MATCH($E142&amp;"/"&amp;X$1,Data!$1:$1,0)-1))=TRUE,"",IF(OFFSET(Data!$A$1,MATCH($D142,Data!$CG:$CG,0)-1,MATCH($E142&amp;"/"&amp;X$1,Data!$1:$1,0)-1)=0,"",OFFSET(Data!$A$1,MATCH($D142,Data!$CG:$CG,0)-1,MATCH($E142&amp;"/"&amp;X$1,Data!$1:$1,0)-1)))</f>
        <v/>
      </c>
      <c r="Y142" s="252" t="str">
        <f ca="1">IF(ISERROR(OFFSET(Data!$A$1,MATCH($D142,Data!$CG:$CG,0)-1,MATCH($E142&amp;"/"&amp;Y$1,Data!$1:$1,0)-1))=TRUE,"",IF(OFFSET(Data!$A$1,MATCH($D142,Data!$CG:$CG,0)-1,MATCH($E142&amp;"/"&amp;Y$1,Data!$1:$1,0)-1)=0,"",OFFSET(Data!$A$1,MATCH($D142,Data!$CG:$CG,0)-1,MATCH($E142&amp;"/"&amp;Y$1,Data!$1:$1,0)-1)))</f>
        <v/>
      </c>
      <c r="Z142" s="252" t="str">
        <f ca="1">IF(ISERROR(OFFSET(Data!$A$1,MATCH($D142,Data!$CG:$CG,0)-1,MATCH($E142&amp;"/"&amp;Z$1,Data!$1:$1,0)-1))=TRUE,"",IF(OFFSET(Data!$A$1,MATCH($D142,Data!$CG:$CG,0)-1,MATCH($E142&amp;"/"&amp;Z$1,Data!$1:$1,0)-1)=0,"",OFFSET(Data!$A$1,MATCH($D142,Data!$CG:$CG,0)-1,MATCH($E142&amp;"/"&amp;Z$1,Data!$1:$1,0)-1)))</f>
        <v/>
      </c>
      <c r="AA142" s="252" t="str">
        <f ca="1">IF(ISERROR(OFFSET(Data!$A$1,MATCH($D142,Data!$CG:$CG,0)-1,MATCH($E142&amp;"/"&amp;AA$1,Data!$1:$1,0)-1))=TRUE,"",IF(OFFSET(Data!$A$1,MATCH($D142,Data!$CG:$CG,0)-1,MATCH($E142&amp;"/"&amp;AA$1,Data!$1:$1,0)-1)=0,"",OFFSET(Data!$A$1,MATCH($D142,Data!$CG:$CG,0)-1,MATCH($E142&amp;"/"&amp;AA$1,Data!$1:$1,0)-1)))</f>
        <v/>
      </c>
      <c r="AB142" s="252" t="str">
        <f ca="1">IF(ISERROR(OFFSET(Data!$A$1,MATCH($D142,Data!$CG:$CG,0)-1,MATCH($E142&amp;"/"&amp;AB$1,Data!$1:$1,0)-1))=TRUE,"",IF(OFFSET(Data!$A$1,MATCH($D142,Data!$CG:$CG,0)-1,MATCH($E142&amp;"/"&amp;AB$1,Data!$1:$1,0)-1)=0,"",OFFSET(Data!$A$1,MATCH($D142,Data!$CG:$CG,0)-1,MATCH($E142&amp;"/"&amp;AB$1,Data!$1:$1,0)-1)))</f>
        <v/>
      </c>
      <c r="AC142" s="252" t="str">
        <f ca="1">IF(ISERROR(OFFSET(Data!$A$1,MATCH($D142,Data!$CG:$CG,0)-1,MATCH($E142&amp;"/"&amp;AC$1,Data!$1:$1,0)-1))=TRUE,"",IF(OFFSET(Data!$A$1,MATCH($D142,Data!$CG:$CG,0)-1,MATCH($E142&amp;"/"&amp;AC$1,Data!$1:$1,0)-1)=0,"",OFFSET(Data!$A$1,MATCH($D142,Data!$CG:$CG,0)-1,MATCH($E142&amp;"/"&amp;AC$1,Data!$1:$1,0)-1)))</f>
        <v/>
      </c>
      <c r="AD142" s="252" t="str">
        <f ca="1">IF(ISERROR(OFFSET(Data!$A$1,MATCH($D142,Data!$CG:$CG,0)-1,MATCH($E142&amp;"/"&amp;AD$1,Data!$1:$1,0)-1))=TRUE,"",IF(OFFSET(Data!$A$1,MATCH($D142,Data!$CG:$CG,0)-1,MATCH($E142&amp;"/"&amp;AD$1,Data!$1:$1,0)-1)=0,"",OFFSET(Data!$A$1,MATCH($D142,Data!$CG:$CG,0)-1,MATCH($E142&amp;"/"&amp;AD$1,Data!$1:$1,0)-1)))</f>
        <v/>
      </c>
      <c r="AE142" s="252" t="str">
        <f ca="1">IF(ISERROR(OFFSET(Data!$A$1,MATCH($D142,Data!$CG:$CG,0)-1,MATCH($E142&amp;"/"&amp;AE$1,Data!$1:$1,0)-1))=TRUE,"",IF(OFFSET(Data!$A$1,MATCH($D142,Data!$CG:$CG,0)-1,MATCH($E142&amp;"/"&amp;AE$1,Data!$1:$1,0)-1)=0,"",OFFSET(Data!$A$1,MATCH($D142,Data!$CG:$CG,0)-1,MATCH($E142&amp;"/"&amp;AE$1,Data!$1:$1,0)-1)))</f>
        <v/>
      </c>
      <c r="AF142" s="253" t="str">
        <f ca="1">IF(ISERROR(OFFSET(Data!$A$1,MATCH($D142,Data!$CG:$CG,0)-1,MATCH($E142&amp;"/"&amp;AF$1,Data!$1:$1,0)-1))=TRUE,"",IF(OFFSET(Data!$A$1,MATCH($D142,Data!$CG:$CG,0)-1,MATCH($E142&amp;"/"&amp;AF$1,Data!$1:$1,0)-1)=0,"",OFFSET(Data!$A$1,MATCH($D142,Data!$CG:$CG,0)-1,MATCH($E142&amp;"/"&amp;AF$1,Data!$1:$1,0)-1)))</f>
        <v/>
      </c>
      <c r="AG142" s="188">
        <f t="shared" ca="1" si="6"/>
        <v>0</v>
      </c>
      <c r="AH142" s="208">
        <f ca="1">SUM(AG139:AG142)</f>
        <v>0</v>
      </c>
    </row>
    <row r="143" spans="1:34" ht="15.75" hidden="1" customHeight="1" thickBot="1" x14ac:dyDescent="0.3">
      <c r="A143" s="447"/>
      <c r="B143" s="470"/>
      <c r="C143" s="473"/>
      <c r="D143" s="52" t="e">
        <f>IF(C143&lt;&gt;"",C143,D142)</f>
        <v>#N/A</v>
      </c>
      <c r="E143" s="53" t="s">
        <v>25</v>
      </c>
      <c r="F143" s="255" t="str">
        <f ca="1">IF(ISERROR(OFFSET(Data!$A$1,MATCH($D143,Data!$CG:$CG,0)-1,MATCH($E143&amp;"/"&amp;F$1,Data!$1:$1,0)-1))=TRUE,"",IF(OFFSET(Data!$A$1,MATCH($D143,Data!$CG:$CG,0)-1,MATCH($E143&amp;"/"&amp;F$1,Data!$1:$1,0)-1)=0,"",OFFSET(Data!$A$1,MATCH($D143,Data!$CG:$CG,0)-1,MATCH($E143&amp;"/"&amp;F$1,Data!$1:$1,0)-1)))</f>
        <v/>
      </c>
      <c r="G143" s="256" t="str">
        <f ca="1">IF(ISERROR(OFFSET(Data!$A$1,MATCH($D143,Data!$CG:$CG,0)-1,MATCH($E143&amp;"/"&amp;G$1,Data!$1:$1,0)-1))=TRUE,"",IF(OFFSET(Data!$A$1,MATCH($D143,Data!$CG:$CG,0)-1,MATCH($E143&amp;"/"&amp;G$1,Data!$1:$1,0)-1)=0,"",OFFSET(Data!$A$1,MATCH($D143,Data!$CG:$CG,0)-1,MATCH($E143&amp;"/"&amp;G$1,Data!$1:$1,0)-1)))</f>
        <v/>
      </c>
      <c r="H143" s="256" t="str">
        <f ca="1">IF(ISERROR(OFFSET(Data!$A$1,MATCH($D143,Data!$CG:$CG,0)-1,MATCH($E143&amp;"/"&amp;H$1,Data!$1:$1,0)-1))=TRUE,"",IF(OFFSET(Data!$A$1,MATCH($D143,Data!$CG:$CG,0)-1,MATCH($E143&amp;"/"&amp;H$1,Data!$1:$1,0)-1)=0,"",OFFSET(Data!$A$1,MATCH($D143,Data!$CG:$CG,0)-1,MATCH($E143&amp;"/"&amp;H$1,Data!$1:$1,0)-1)))</f>
        <v/>
      </c>
      <c r="I143" s="256" t="str">
        <f ca="1">IF(ISERROR(OFFSET(Data!$A$1,MATCH($D143,Data!$CG:$CG,0)-1,MATCH($E143&amp;"/"&amp;I$1,Data!$1:$1,0)-1))=TRUE,"",IF(OFFSET(Data!$A$1,MATCH($D143,Data!$CG:$CG,0)-1,MATCH($E143&amp;"/"&amp;I$1,Data!$1:$1,0)-1)=0,"",OFFSET(Data!$A$1,MATCH($D143,Data!$CG:$CG,0)-1,MATCH($E143&amp;"/"&amp;I$1,Data!$1:$1,0)-1)))</f>
        <v/>
      </c>
      <c r="J143" s="256" t="str">
        <f ca="1">IF(ISERROR(OFFSET(Data!$A$1,MATCH($D143,Data!$CG:$CG,0)-1,MATCH($E143&amp;"/"&amp;J$1,Data!$1:$1,0)-1))=TRUE,"",IF(OFFSET(Data!$A$1,MATCH($D143,Data!$CG:$CG,0)-1,MATCH($E143&amp;"/"&amp;J$1,Data!$1:$1,0)-1)=0,"",OFFSET(Data!$A$1,MATCH($D143,Data!$CG:$CG,0)-1,MATCH($E143&amp;"/"&amp;J$1,Data!$1:$1,0)-1)))</f>
        <v/>
      </c>
      <c r="K143" s="256" t="str">
        <f ca="1">IF(ISERROR(OFFSET(Data!$A$1,MATCH($D143,Data!$CG:$CG,0)-1,MATCH($E143&amp;"/"&amp;K$1,Data!$1:$1,0)-1))=TRUE,"",IF(OFFSET(Data!$A$1,MATCH($D143,Data!$CG:$CG,0)-1,MATCH($E143&amp;"/"&amp;K$1,Data!$1:$1,0)-1)=0,"",OFFSET(Data!$A$1,MATCH($D143,Data!$CG:$CG,0)-1,MATCH($E143&amp;"/"&amp;K$1,Data!$1:$1,0)-1)))</f>
        <v/>
      </c>
      <c r="L143" s="256" t="str">
        <f ca="1">IF(ISERROR(OFFSET(Data!$A$1,MATCH($D143,Data!$CG:$CG,0)-1,MATCH($E143&amp;"/"&amp;L$1,Data!$1:$1,0)-1))=TRUE,"",IF(OFFSET(Data!$A$1,MATCH($D143,Data!$CG:$CG,0)-1,MATCH($E143&amp;"/"&amp;L$1,Data!$1:$1,0)-1)=0,"",OFFSET(Data!$A$1,MATCH($D143,Data!$CG:$CG,0)-1,MATCH($E143&amp;"/"&amp;L$1,Data!$1:$1,0)-1)))</f>
        <v/>
      </c>
      <c r="M143" s="256" t="str">
        <f ca="1">IF(ISERROR(OFFSET(Data!$A$1,MATCH($D143,Data!$CG:$CG,0)-1,MATCH($E143&amp;"/"&amp;M$1,Data!$1:$1,0)-1))=TRUE,"",IF(OFFSET(Data!$A$1,MATCH($D143,Data!$CG:$CG,0)-1,MATCH($E143&amp;"/"&amp;M$1,Data!$1:$1,0)-1)=0,"",OFFSET(Data!$A$1,MATCH($D143,Data!$CG:$CG,0)-1,MATCH($E143&amp;"/"&amp;M$1,Data!$1:$1,0)-1)))</f>
        <v/>
      </c>
      <c r="N143" s="256" t="str">
        <f ca="1">IF(ISERROR(OFFSET(Data!$A$1,MATCH($D143,Data!$CG:$CG,0)-1,MATCH($E143&amp;"/"&amp;N$1,Data!$1:$1,0)-1))=TRUE,"",IF(OFFSET(Data!$A$1,MATCH($D143,Data!$CG:$CG,0)-1,MATCH($E143&amp;"/"&amp;N$1,Data!$1:$1,0)-1)=0,"",OFFSET(Data!$A$1,MATCH($D143,Data!$CG:$CG,0)-1,MATCH($E143&amp;"/"&amp;N$1,Data!$1:$1,0)-1)))</f>
        <v/>
      </c>
      <c r="O143" s="256" t="str">
        <f ca="1">IF(ISERROR(OFFSET(Data!$A$1,MATCH($D143,Data!$CG:$CG,0)-1,MATCH($E143&amp;"/"&amp;O$1,Data!$1:$1,0)-1))=TRUE,"",IF(OFFSET(Data!$A$1,MATCH($D143,Data!$CG:$CG,0)-1,MATCH($E143&amp;"/"&amp;O$1,Data!$1:$1,0)-1)=0,"",OFFSET(Data!$A$1,MATCH($D143,Data!$CG:$CG,0)-1,MATCH($E143&amp;"/"&amp;O$1,Data!$1:$1,0)-1)))</f>
        <v/>
      </c>
      <c r="P143" s="256" t="str">
        <f ca="1">IF(ISERROR(OFFSET(Data!$A$1,MATCH($D143,Data!$CG:$CG,0)-1,MATCH($E143&amp;"/"&amp;P$1,Data!$1:$1,0)-1))=TRUE,"",IF(OFFSET(Data!$A$1,MATCH($D143,Data!$CG:$CG,0)-1,MATCH($E143&amp;"/"&amp;P$1,Data!$1:$1,0)-1)=0,"",OFFSET(Data!$A$1,MATCH($D143,Data!$CG:$CG,0)-1,MATCH($E143&amp;"/"&amp;P$1,Data!$1:$1,0)-1)))</f>
        <v/>
      </c>
      <c r="Q143" s="256" t="str">
        <f ca="1">IF(ISERROR(OFFSET(Data!$A$1,MATCH($D143,Data!$CG:$CG,0)-1,MATCH($E143&amp;"/"&amp;Q$1,Data!$1:$1,0)-1))=TRUE,"",IF(OFFSET(Data!$A$1,MATCH($D143,Data!$CG:$CG,0)-1,MATCH($E143&amp;"/"&amp;Q$1,Data!$1:$1,0)-1)=0,"",OFFSET(Data!$A$1,MATCH($D143,Data!$CG:$CG,0)-1,MATCH($E143&amp;"/"&amp;Q$1,Data!$1:$1,0)-1)))</f>
        <v/>
      </c>
      <c r="R143" s="256" t="str">
        <f ca="1">IF(ISERROR(OFFSET(Data!$A$1,MATCH($D143,Data!$CG:$CG,0)-1,MATCH($E143&amp;"/"&amp;R$1,Data!$1:$1,0)-1))=TRUE,"",IF(OFFSET(Data!$A$1,MATCH($D143,Data!$CG:$CG,0)-1,MATCH($E143&amp;"/"&amp;R$1,Data!$1:$1,0)-1)=0,"",OFFSET(Data!$A$1,MATCH($D143,Data!$CG:$CG,0)-1,MATCH($E143&amp;"/"&amp;R$1,Data!$1:$1,0)-1)))</f>
        <v/>
      </c>
      <c r="S143" s="256" t="str">
        <f ca="1">IF(ISERROR(OFFSET(Data!$A$1,MATCH($D143,Data!$CG:$CG,0)-1,MATCH($E143&amp;"/"&amp;S$1,Data!$1:$1,0)-1))=TRUE,"",IF(OFFSET(Data!$A$1,MATCH($D143,Data!$CG:$CG,0)-1,MATCH($E143&amp;"/"&amp;S$1,Data!$1:$1,0)-1)=0,"",OFFSET(Data!$A$1,MATCH($D143,Data!$CG:$CG,0)-1,MATCH($E143&amp;"/"&amp;S$1,Data!$1:$1,0)-1)))</f>
        <v/>
      </c>
      <c r="T143" s="256" t="str">
        <f ca="1">IF(ISERROR(OFFSET(Data!$A$1,MATCH($D143,Data!$CG:$CG,0)-1,MATCH($E143&amp;"/"&amp;T$1,Data!$1:$1,0)-1))=TRUE,"",IF(OFFSET(Data!$A$1,MATCH($D143,Data!$CG:$CG,0)-1,MATCH($E143&amp;"/"&amp;T$1,Data!$1:$1,0)-1)=0,"",OFFSET(Data!$A$1,MATCH($D143,Data!$CG:$CG,0)-1,MATCH($E143&amp;"/"&amp;T$1,Data!$1:$1,0)-1)))</f>
        <v/>
      </c>
      <c r="U143" s="256" t="str">
        <f ca="1">IF(ISERROR(OFFSET(Data!$A$1,MATCH($D143,Data!$CG:$CG,0)-1,MATCH($E143&amp;"/"&amp;U$1,Data!$1:$1,0)-1))=TRUE,"",IF(OFFSET(Data!$A$1,MATCH($D143,Data!$CG:$CG,0)-1,MATCH($E143&amp;"/"&amp;U$1,Data!$1:$1,0)-1)=0,"",OFFSET(Data!$A$1,MATCH($D143,Data!$CG:$CG,0)-1,MATCH($E143&amp;"/"&amp;U$1,Data!$1:$1,0)-1)))</f>
        <v/>
      </c>
      <c r="V143" s="256" t="str">
        <f ca="1">IF(ISERROR(OFFSET(Data!$A$1,MATCH($D143,Data!$CG:$CG,0)-1,MATCH($E143&amp;"/"&amp;V$1,Data!$1:$1,0)-1))=TRUE,"",IF(OFFSET(Data!$A$1,MATCH($D143,Data!$CG:$CG,0)-1,MATCH($E143&amp;"/"&amp;V$1,Data!$1:$1,0)-1)=0,"",OFFSET(Data!$A$1,MATCH($D143,Data!$CG:$CG,0)-1,MATCH($E143&amp;"/"&amp;V$1,Data!$1:$1,0)-1)))</f>
        <v/>
      </c>
      <c r="W143" s="257" t="str">
        <f ca="1">IF(ISERROR(OFFSET(Data!$A$1,MATCH($D143,Data!$CG:$CG,0)-1,MATCH($E143&amp;"/"&amp;W$1,Data!$1:$1,0)-1))=TRUE,"",IF(OFFSET(Data!$A$1,MATCH($D143,Data!$CG:$CG,0)-1,MATCH($E143&amp;"/"&amp;W$1,Data!$1:$1,0)-1)=0,"",OFFSET(Data!$A$1,MATCH($D143,Data!$CG:$CG,0)-1,MATCH($E143&amp;"/"&amp;W$1,Data!$1:$1,0)-1)))</f>
        <v/>
      </c>
      <c r="X143" s="256" t="str">
        <f ca="1">IF(ISERROR(OFFSET(Data!$A$1,MATCH($D143,Data!$CG:$CG,0)-1,MATCH($E143&amp;"/"&amp;X$1,Data!$1:$1,0)-1))=TRUE,"",IF(OFFSET(Data!$A$1,MATCH($D143,Data!$CG:$CG,0)-1,MATCH($E143&amp;"/"&amp;X$1,Data!$1:$1,0)-1)=0,"",OFFSET(Data!$A$1,MATCH($D143,Data!$CG:$CG,0)-1,MATCH($E143&amp;"/"&amp;X$1,Data!$1:$1,0)-1)))</f>
        <v/>
      </c>
      <c r="Y143" s="256" t="str">
        <f ca="1">IF(ISERROR(OFFSET(Data!$A$1,MATCH($D143,Data!$CG:$CG,0)-1,MATCH($E143&amp;"/"&amp;Y$1,Data!$1:$1,0)-1))=TRUE,"",IF(OFFSET(Data!$A$1,MATCH($D143,Data!$CG:$CG,0)-1,MATCH($E143&amp;"/"&amp;Y$1,Data!$1:$1,0)-1)=0,"",OFFSET(Data!$A$1,MATCH($D143,Data!$CG:$CG,0)-1,MATCH($E143&amp;"/"&amp;Y$1,Data!$1:$1,0)-1)))</f>
        <v/>
      </c>
      <c r="Z143" s="256" t="str">
        <f ca="1">IF(ISERROR(OFFSET(Data!$A$1,MATCH($D143,Data!$CG:$CG,0)-1,MATCH($E143&amp;"/"&amp;Z$1,Data!$1:$1,0)-1))=TRUE,"",IF(OFFSET(Data!$A$1,MATCH($D143,Data!$CG:$CG,0)-1,MATCH($E143&amp;"/"&amp;Z$1,Data!$1:$1,0)-1)=0,"",OFFSET(Data!$A$1,MATCH($D143,Data!$CG:$CG,0)-1,MATCH($E143&amp;"/"&amp;Z$1,Data!$1:$1,0)-1)))</f>
        <v/>
      </c>
      <c r="AA143" s="256" t="str">
        <f ca="1">IF(ISERROR(OFFSET(Data!$A$1,MATCH($D143,Data!$CG:$CG,0)-1,MATCH($E143&amp;"/"&amp;AA$1,Data!$1:$1,0)-1))=TRUE,"",IF(OFFSET(Data!$A$1,MATCH($D143,Data!$CG:$CG,0)-1,MATCH($E143&amp;"/"&amp;AA$1,Data!$1:$1,0)-1)=0,"",OFFSET(Data!$A$1,MATCH($D143,Data!$CG:$CG,0)-1,MATCH($E143&amp;"/"&amp;AA$1,Data!$1:$1,0)-1)))</f>
        <v/>
      </c>
      <c r="AB143" s="256" t="str">
        <f ca="1">IF(ISERROR(OFFSET(Data!$A$1,MATCH($D143,Data!$CG:$CG,0)-1,MATCH($E143&amp;"/"&amp;AB$1,Data!$1:$1,0)-1))=TRUE,"",IF(OFFSET(Data!$A$1,MATCH($D143,Data!$CG:$CG,0)-1,MATCH($E143&amp;"/"&amp;AB$1,Data!$1:$1,0)-1)=0,"",OFFSET(Data!$A$1,MATCH($D143,Data!$CG:$CG,0)-1,MATCH($E143&amp;"/"&amp;AB$1,Data!$1:$1,0)-1)))</f>
        <v/>
      </c>
      <c r="AC143" s="256" t="str">
        <f ca="1">IF(ISERROR(OFFSET(Data!$A$1,MATCH($D143,Data!$CG:$CG,0)-1,MATCH($E143&amp;"/"&amp;AC$1,Data!$1:$1,0)-1))=TRUE,"",IF(OFFSET(Data!$A$1,MATCH($D143,Data!$CG:$CG,0)-1,MATCH($E143&amp;"/"&amp;AC$1,Data!$1:$1,0)-1)=0,"",OFFSET(Data!$A$1,MATCH($D143,Data!$CG:$CG,0)-1,MATCH($E143&amp;"/"&amp;AC$1,Data!$1:$1,0)-1)))</f>
        <v/>
      </c>
      <c r="AD143" s="256" t="str">
        <f ca="1">IF(ISERROR(OFFSET(Data!$A$1,MATCH($D143,Data!$CG:$CG,0)-1,MATCH($E143&amp;"/"&amp;AD$1,Data!$1:$1,0)-1))=TRUE,"",IF(OFFSET(Data!$A$1,MATCH($D143,Data!$CG:$CG,0)-1,MATCH($E143&amp;"/"&amp;AD$1,Data!$1:$1,0)-1)=0,"",OFFSET(Data!$A$1,MATCH($D143,Data!$CG:$CG,0)-1,MATCH($E143&amp;"/"&amp;AD$1,Data!$1:$1,0)-1)))</f>
        <v/>
      </c>
      <c r="AE143" s="256" t="str">
        <f ca="1">IF(ISERROR(OFFSET(Data!$A$1,MATCH($D143,Data!$CG:$CG,0)-1,MATCH($E143&amp;"/"&amp;AE$1,Data!$1:$1,0)-1))=TRUE,"",IF(OFFSET(Data!$A$1,MATCH($D143,Data!$CG:$CG,0)-1,MATCH($E143&amp;"/"&amp;AE$1,Data!$1:$1,0)-1)=0,"",OFFSET(Data!$A$1,MATCH($D143,Data!$CG:$CG,0)-1,MATCH($E143&amp;"/"&amp;AE$1,Data!$1:$1,0)-1)))</f>
        <v/>
      </c>
      <c r="AF143" s="258" t="str">
        <f ca="1">IF(ISERROR(OFFSET(Data!$A$1,MATCH($D143,Data!$CG:$CG,0)-1,MATCH($E143&amp;"/"&amp;AF$1,Data!$1:$1,0)-1))=TRUE,"",IF(OFFSET(Data!$A$1,MATCH($D143,Data!$CG:$CG,0)-1,MATCH($E143&amp;"/"&amp;AF$1,Data!$1:$1,0)-1)=0,"",OFFSET(Data!$A$1,MATCH($D143,Data!$CG:$CG,0)-1,MATCH($E143&amp;"/"&amp;AF$1,Data!$1:$1,0)-1)))</f>
        <v/>
      </c>
      <c r="AG143" s="197">
        <f t="shared" ca="1" si="6"/>
        <v>0</v>
      </c>
      <c r="AH143" s="209">
        <f ca="1">SUM(AG139:AG143)</f>
        <v>0</v>
      </c>
    </row>
    <row r="144" spans="1:34" ht="15" hidden="1" customHeight="1" x14ac:dyDescent="0.25">
      <c r="A144" s="445">
        <v>28</v>
      </c>
      <c r="B144" s="468" t="e">
        <f>INDEX(Data!CI:CI,MATCH("M"&amp;A144,Data!A:A,0))</f>
        <v>#N/A</v>
      </c>
      <c r="C144" s="471" t="e">
        <f>INDEX(Data!CG:CG,MATCH("M"&amp;A144,Data!A:A,0))</f>
        <v>#N/A</v>
      </c>
      <c r="D144" s="48" t="e">
        <f>IF(C144&lt;&gt;"",C144,#REF!)</f>
        <v>#N/A</v>
      </c>
      <c r="E144" s="49" t="s">
        <v>21</v>
      </c>
      <c r="F144" s="271" t="str">
        <f ca="1">IF(ISERROR(OFFSET(Data!$A$1,MATCH($D144,Data!$CG:$CG,0)-1,MATCH($E144&amp;"/"&amp;F$1,Data!$1:$1,0)-1))=TRUE,"",IF(OFFSET(Data!$A$1,MATCH($D144,Data!$CG:$CG,0)-1,MATCH($E144&amp;"/"&amp;F$1,Data!$1:$1,0)-1)=0,"",OFFSET(Data!$A$1,MATCH($D144,Data!$CG:$CG,0)-1,MATCH($E144&amp;"/"&amp;F$1,Data!$1:$1,0)-1)))</f>
        <v/>
      </c>
      <c r="G144" s="250" t="str">
        <f ca="1">IF(ISERROR(OFFSET(Data!$A$1,MATCH($D144,Data!$CG:$CG,0)-1,MATCH($E144&amp;"/"&amp;G$1,Data!$1:$1,0)-1))=TRUE,"",IF(OFFSET(Data!$A$1,MATCH($D144,Data!$CG:$CG,0)-1,MATCH($E144&amp;"/"&amp;G$1,Data!$1:$1,0)-1)=0,"",OFFSET(Data!$A$1,MATCH($D144,Data!$CG:$CG,0)-1,MATCH($E144&amp;"/"&amp;G$1,Data!$1:$1,0)-1)))</f>
        <v/>
      </c>
      <c r="H144" s="250" t="str">
        <f ca="1">IF(ISERROR(OFFSET(Data!$A$1,MATCH($D144,Data!$CG:$CG,0)-1,MATCH($E144&amp;"/"&amp;H$1,Data!$1:$1,0)-1))=TRUE,"",IF(OFFSET(Data!$A$1,MATCH($D144,Data!$CG:$CG,0)-1,MATCH($E144&amp;"/"&amp;H$1,Data!$1:$1,0)-1)=0,"",OFFSET(Data!$A$1,MATCH($D144,Data!$CG:$CG,0)-1,MATCH($E144&amp;"/"&amp;H$1,Data!$1:$1,0)-1)))</f>
        <v/>
      </c>
      <c r="I144" s="250" t="str">
        <f ca="1">IF(ISERROR(OFFSET(Data!$A$1,MATCH($D144,Data!$CG:$CG,0)-1,MATCH($E144&amp;"/"&amp;I$1,Data!$1:$1,0)-1))=TRUE,"",IF(OFFSET(Data!$A$1,MATCH($D144,Data!$CG:$CG,0)-1,MATCH($E144&amp;"/"&amp;I$1,Data!$1:$1,0)-1)=0,"",OFFSET(Data!$A$1,MATCH($D144,Data!$CG:$CG,0)-1,MATCH($E144&amp;"/"&amp;I$1,Data!$1:$1,0)-1)))</f>
        <v/>
      </c>
      <c r="J144" s="250" t="str">
        <f ca="1">IF(ISERROR(OFFSET(Data!$A$1,MATCH($D144,Data!$CG:$CG,0)-1,MATCH($E144&amp;"/"&amp;J$1,Data!$1:$1,0)-1))=TRUE,"",IF(OFFSET(Data!$A$1,MATCH($D144,Data!$CG:$CG,0)-1,MATCH($E144&amp;"/"&amp;J$1,Data!$1:$1,0)-1)=0,"",OFFSET(Data!$A$1,MATCH($D144,Data!$CG:$CG,0)-1,MATCH($E144&amp;"/"&amp;J$1,Data!$1:$1,0)-1)))</f>
        <v/>
      </c>
      <c r="K144" s="250" t="str">
        <f ca="1">IF(ISERROR(OFFSET(Data!$A$1,MATCH($D144,Data!$CG:$CG,0)-1,MATCH($E144&amp;"/"&amp;K$1,Data!$1:$1,0)-1))=TRUE,"",IF(OFFSET(Data!$A$1,MATCH($D144,Data!$CG:$CG,0)-1,MATCH($E144&amp;"/"&amp;K$1,Data!$1:$1,0)-1)=0,"",OFFSET(Data!$A$1,MATCH($D144,Data!$CG:$CG,0)-1,MATCH($E144&amp;"/"&amp;K$1,Data!$1:$1,0)-1)))</f>
        <v/>
      </c>
      <c r="L144" s="250" t="str">
        <f ca="1">IF(ISERROR(OFFSET(Data!$A$1,MATCH($D144,Data!$CG:$CG,0)-1,MATCH($E144&amp;"/"&amp;L$1,Data!$1:$1,0)-1))=TRUE,"",IF(OFFSET(Data!$A$1,MATCH($D144,Data!$CG:$CG,0)-1,MATCH($E144&amp;"/"&amp;L$1,Data!$1:$1,0)-1)=0,"",OFFSET(Data!$A$1,MATCH($D144,Data!$CG:$CG,0)-1,MATCH($E144&amp;"/"&amp;L$1,Data!$1:$1,0)-1)))</f>
        <v/>
      </c>
      <c r="M144" s="250" t="str">
        <f ca="1">IF(ISERROR(OFFSET(Data!$A$1,MATCH($D144,Data!$CG:$CG,0)-1,MATCH($E144&amp;"/"&amp;M$1,Data!$1:$1,0)-1))=TRUE,"",IF(OFFSET(Data!$A$1,MATCH($D144,Data!$CG:$CG,0)-1,MATCH($E144&amp;"/"&amp;M$1,Data!$1:$1,0)-1)=0,"",OFFSET(Data!$A$1,MATCH($D144,Data!$CG:$CG,0)-1,MATCH($E144&amp;"/"&amp;M$1,Data!$1:$1,0)-1)))</f>
        <v/>
      </c>
      <c r="N144" s="250" t="str">
        <f ca="1">IF(ISERROR(OFFSET(Data!$A$1,MATCH($D144,Data!$CG:$CG,0)-1,MATCH($E144&amp;"/"&amp;N$1,Data!$1:$1,0)-1))=TRUE,"",IF(OFFSET(Data!$A$1,MATCH($D144,Data!$CG:$CG,0)-1,MATCH($E144&amp;"/"&amp;N$1,Data!$1:$1,0)-1)=0,"",OFFSET(Data!$A$1,MATCH($D144,Data!$CG:$CG,0)-1,MATCH($E144&amp;"/"&amp;N$1,Data!$1:$1,0)-1)))</f>
        <v/>
      </c>
      <c r="O144" s="250" t="str">
        <f ca="1">IF(ISERROR(OFFSET(Data!$A$1,MATCH($D144,Data!$CG:$CG,0)-1,MATCH($E144&amp;"/"&amp;O$1,Data!$1:$1,0)-1))=TRUE,"",IF(OFFSET(Data!$A$1,MATCH($D144,Data!$CG:$CG,0)-1,MATCH($E144&amp;"/"&amp;O$1,Data!$1:$1,0)-1)=0,"",OFFSET(Data!$A$1,MATCH($D144,Data!$CG:$CG,0)-1,MATCH($E144&amp;"/"&amp;O$1,Data!$1:$1,0)-1)))</f>
        <v/>
      </c>
      <c r="P144" s="250" t="str">
        <f ca="1">IF(ISERROR(OFFSET(Data!$A$1,MATCH($D144,Data!$CG:$CG,0)-1,MATCH($E144&amp;"/"&amp;P$1,Data!$1:$1,0)-1))=TRUE,"",IF(OFFSET(Data!$A$1,MATCH($D144,Data!$CG:$CG,0)-1,MATCH($E144&amp;"/"&amp;P$1,Data!$1:$1,0)-1)=0,"",OFFSET(Data!$A$1,MATCH($D144,Data!$CG:$CG,0)-1,MATCH($E144&amp;"/"&amp;P$1,Data!$1:$1,0)-1)))</f>
        <v/>
      </c>
      <c r="Q144" s="250" t="str">
        <f ca="1">IF(ISERROR(OFFSET(Data!$A$1,MATCH($D144,Data!$CG:$CG,0)-1,MATCH($E144&amp;"/"&amp;Q$1,Data!$1:$1,0)-1))=TRUE,"",IF(OFFSET(Data!$A$1,MATCH($D144,Data!$CG:$CG,0)-1,MATCH($E144&amp;"/"&amp;Q$1,Data!$1:$1,0)-1)=0,"",OFFSET(Data!$A$1,MATCH($D144,Data!$CG:$CG,0)-1,MATCH($E144&amp;"/"&amp;Q$1,Data!$1:$1,0)-1)))</f>
        <v/>
      </c>
      <c r="R144" s="250" t="str">
        <f ca="1">IF(ISERROR(OFFSET(Data!$A$1,MATCH($D144,Data!$CG:$CG,0)-1,MATCH($E144&amp;"/"&amp;R$1,Data!$1:$1,0)-1))=TRUE,"",IF(OFFSET(Data!$A$1,MATCH($D144,Data!$CG:$CG,0)-1,MATCH($E144&amp;"/"&amp;R$1,Data!$1:$1,0)-1)=0,"",OFFSET(Data!$A$1,MATCH($D144,Data!$CG:$CG,0)-1,MATCH($E144&amp;"/"&amp;R$1,Data!$1:$1,0)-1)))</f>
        <v/>
      </c>
      <c r="S144" s="250" t="str">
        <f ca="1">IF(ISERROR(OFFSET(Data!$A$1,MATCH($D144,Data!$CG:$CG,0)-1,MATCH($E144&amp;"/"&amp;S$1,Data!$1:$1,0)-1))=TRUE,"",IF(OFFSET(Data!$A$1,MATCH($D144,Data!$CG:$CG,0)-1,MATCH($E144&amp;"/"&amp;S$1,Data!$1:$1,0)-1)=0,"",OFFSET(Data!$A$1,MATCH($D144,Data!$CG:$CG,0)-1,MATCH($E144&amp;"/"&amp;S$1,Data!$1:$1,0)-1)))</f>
        <v/>
      </c>
      <c r="T144" s="250" t="str">
        <f ca="1">IF(ISERROR(OFFSET(Data!$A$1,MATCH($D144,Data!$CG:$CG,0)-1,MATCH($E144&amp;"/"&amp;T$1,Data!$1:$1,0)-1))=TRUE,"",IF(OFFSET(Data!$A$1,MATCH($D144,Data!$CG:$CG,0)-1,MATCH($E144&amp;"/"&amp;T$1,Data!$1:$1,0)-1)=0,"",OFFSET(Data!$A$1,MATCH($D144,Data!$CG:$CG,0)-1,MATCH($E144&amp;"/"&amp;T$1,Data!$1:$1,0)-1)))</f>
        <v/>
      </c>
      <c r="U144" s="250" t="str">
        <f ca="1">IF(ISERROR(OFFSET(Data!$A$1,MATCH($D144,Data!$CG:$CG,0)-1,MATCH($E144&amp;"/"&amp;U$1,Data!$1:$1,0)-1))=TRUE,"",IF(OFFSET(Data!$A$1,MATCH($D144,Data!$CG:$CG,0)-1,MATCH($E144&amp;"/"&amp;U$1,Data!$1:$1,0)-1)=0,"",OFFSET(Data!$A$1,MATCH($D144,Data!$CG:$CG,0)-1,MATCH($E144&amp;"/"&amp;U$1,Data!$1:$1,0)-1)))</f>
        <v/>
      </c>
      <c r="V144" s="250" t="str">
        <f ca="1">IF(ISERROR(OFFSET(Data!$A$1,MATCH($D144,Data!$CG:$CG,0)-1,MATCH($E144&amp;"/"&amp;V$1,Data!$1:$1,0)-1))=TRUE,"",IF(OFFSET(Data!$A$1,MATCH($D144,Data!$CG:$CG,0)-1,MATCH($E144&amp;"/"&amp;V$1,Data!$1:$1,0)-1)=0,"",OFFSET(Data!$A$1,MATCH($D144,Data!$CG:$CG,0)-1,MATCH($E144&amp;"/"&amp;V$1,Data!$1:$1,0)-1)))</f>
        <v/>
      </c>
      <c r="W144" s="272" t="str">
        <f ca="1">IF(ISERROR(OFFSET(Data!$A$1,MATCH($D144,Data!$CG:$CG,0)-1,MATCH($E144&amp;"/"&amp;W$1,Data!$1:$1,0)-1))=TRUE,"",IF(OFFSET(Data!$A$1,MATCH($D144,Data!$CG:$CG,0)-1,MATCH($E144&amp;"/"&amp;W$1,Data!$1:$1,0)-1)=0,"",OFFSET(Data!$A$1,MATCH($D144,Data!$CG:$CG,0)-1,MATCH($E144&amp;"/"&amp;W$1,Data!$1:$1,0)-1)))</f>
        <v/>
      </c>
      <c r="X144" s="250" t="str">
        <f ca="1">IF(ISERROR(OFFSET(Data!$A$1,MATCH($D144,Data!$CG:$CG,0)-1,MATCH($E144&amp;"/"&amp;X$1,Data!$1:$1,0)-1))=TRUE,"",IF(OFFSET(Data!$A$1,MATCH($D144,Data!$CG:$CG,0)-1,MATCH($E144&amp;"/"&amp;X$1,Data!$1:$1,0)-1)=0,"",OFFSET(Data!$A$1,MATCH($D144,Data!$CG:$CG,0)-1,MATCH($E144&amp;"/"&amp;X$1,Data!$1:$1,0)-1)))</f>
        <v/>
      </c>
      <c r="Y144" s="250" t="str">
        <f ca="1">IF(ISERROR(OFFSET(Data!$A$1,MATCH($D144,Data!$CG:$CG,0)-1,MATCH($E144&amp;"/"&amp;Y$1,Data!$1:$1,0)-1))=TRUE,"",IF(OFFSET(Data!$A$1,MATCH($D144,Data!$CG:$CG,0)-1,MATCH($E144&amp;"/"&amp;Y$1,Data!$1:$1,0)-1)=0,"",OFFSET(Data!$A$1,MATCH($D144,Data!$CG:$CG,0)-1,MATCH($E144&amp;"/"&amp;Y$1,Data!$1:$1,0)-1)))</f>
        <v/>
      </c>
      <c r="Z144" s="250" t="str">
        <f ca="1">IF(ISERROR(OFFSET(Data!$A$1,MATCH($D144,Data!$CG:$CG,0)-1,MATCH($E144&amp;"/"&amp;Z$1,Data!$1:$1,0)-1))=TRUE,"",IF(OFFSET(Data!$A$1,MATCH($D144,Data!$CG:$CG,0)-1,MATCH($E144&amp;"/"&amp;Z$1,Data!$1:$1,0)-1)=0,"",OFFSET(Data!$A$1,MATCH($D144,Data!$CG:$CG,0)-1,MATCH($E144&amp;"/"&amp;Z$1,Data!$1:$1,0)-1)))</f>
        <v/>
      </c>
      <c r="AA144" s="250" t="str">
        <f ca="1">IF(ISERROR(OFFSET(Data!$A$1,MATCH($D144,Data!$CG:$CG,0)-1,MATCH($E144&amp;"/"&amp;AA$1,Data!$1:$1,0)-1))=TRUE,"",IF(OFFSET(Data!$A$1,MATCH($D144,Data!$CG:$CG,0)-1,MATCH($E144&amp;"/"&amp;AA$1,Data!$1:$1,0)-1)=0,"",OFFSET(Data!$A$1,MATCH($D144,Data!$CG:$CG,0)-1,MATCH($E144&amp;"/"&amp;AA$1,Data!$1:$1,0)-1)))</f>
        <v/>
      </c>
      <c r="AB144" s="250" t="str">
        <f ca="1">IF(ISERROR(OFFSET(Data!$A$1,MATCH($D144,Data!$CG:$CG,0)-1,MATCH($E144&amp;"/"&amp;AB$1,Data!$1:$1,0)-1))=TRUE,"",IF(OFFSET(Data!$A$1,MATCH($D144,Data!$CG:$CG,0)-1,MATCH($E144&amp;"/"&amp;AB$1,Data!$1:$1,0)-1)=0,"",OFFSET(Data!$A$1,MATCH($D144,Data!$CG:$CG,0)-1,MATCH($E144&amp;"/"&amp;AB$1,Data!$1:$1,0)-1)))</f>
        <v/>
      </c>
      <c r="AC144" s="250" t="str">
        <f ca="1">IF(ISERROR(OFFSET(Data!$A$1,MATCH($D144,Data!$CG:$CG,0)-1,MATCH($E144&amp;"/"&amp;AC$1,Data!$1:$1,0)-1))=TRUE,"",IF(OFFSET(Data!$A$1,MATCH($D144,Data!$CG:$CG,0)-1,MATCH($E144&amp;"/"&amp;AC$1,Data!$1:$1,0)-1)=0,"",OFFSET(Data!$A$1,MATCH($D144,Data!$CG:$CG,0)-1,MATCH($E144&amp;"/"&amp;AC$1,Data!$1:$1,0)-1)))</f>
        <v/>
      </c>
      <c r="AD144" s="250" t="str">
        <f ca="1">IF(ISERROR(OFFSET(Data!$A$1,MATCH($D144,Data!$CG:$CG,0)-1,MATCH($E144&amp;"/"&amp;AD$1,Data!$1:$1,0)-1))=TRUE,"",IF(OFFSET(Data!$A$1,MATCH($D144,Data!$CG:$CG,0)-1,MATCH($E144&amp;"/"&amp;AD$1,Data!$1:$1,0)-1)=0,"",OFFSET(Data!$A$1,MATCH($D144,Data!$CG:$CG,0)-1,MATCH($E144&amp;"/"&amp;AD$1,Data!$1:$1,0)-1)))</f>
        <v/>
      </c>
      <c r="AE144" s="250" t="str">
        <f ca="1">IF(ISERROR(OFFSET(Data!$A$1,MATCH($D144,Data!$CG:$CG,0)-1,MATCH($E144&amp;"/"&amp;AE$1,Data!$1:$1,0)-1))=TRUE,"",IF(OFFSET(Data!$A$1,MATCH($D144,Data!$CG:$CG,0)-1,MATCH($E144&amp;"/"&amp;AE$1,Data!$1:$1,0)-1)=0,"",OFFSET(Data!$A$1,MATCH($D144,Data!$CG:$CG,0)-1,MATCH($E144&amp;"/"&amp;AE$1,Data!$1:$1,0)-1)))</f>
        <v/>
      </c>
      <c r="AF144" s="251" t="str">
        <f ca="1">IF(ISERROR(OFFSET(Data!$A$1,MATCH($D144,Data!$CG:$CG,0)-1,MATCH($E144&amp;"/"&amp;AF$1,Data!$1:$1,0)-1))=TRUE,"",IF(OFFSET(Data!$A$1,MATCH($D144,Data!$CG:$CG,0)-1,MATCH($E144&amp;"/"&amp;AF$1,Data!$1:$1,0)-1)=0,"",OFFSET(Data!$A$1,MATCH($D144,Data!$CG:$CG,0)-1,MATCH($E144&amp;"/"&amp;AF$1,Data!$1:$1,0)-1)))</f>
        <v/>
      </c>
      <c r="AG144" s="206">
        <f t="shared" ca="1" si="6"/>
        <v>0</v>
      </c>
      <c r="AH144" s="207">
        <f ca="1">AG144</f>
        <v>0</v>
      </c>
    </row>
    <row r="145" spans="1:34" ht="15" hidden="1" customHeight="1" thickBot="1" x14ac:dyDescent="0.3">
      <c r="A145" s="446"/>
      <c r="B145" s="469"/>
      <c r="C145" s="472"/>
      <c r="D145" s="50" t="e">
        <f>IF(C145&lt;&gt;"",C145,D144)</f>
        <v>#N/A</v>
      </c>
      <c r="E145" s="51" t="s">
        <v>22</v>
      </c>
      <c r="F145" s="254" t="str">
        <f ca="1">IF(ISERROR(OFFSET(Data!$A$1,MATCH($D145,Data!$CG:$CG,0)-1,MATCH($E145&amp;"/"&amp;F$1,Data!$1:$1,0)-1))=TRUE,"",IF(OFFSET(Data!$A$1,MATCH($D145,Data!$CG:$CG,0)-1,MATCH($E145&amp;"/"&amp;F$1,Data!$1:$1,0)-1)=0,"",OFFSET(Data!$A$1,MATCH($D145,Data!$CG:$CG,0)-1,MATCH($E145&amp;"/"&amp;F$1,Data!$1:$1,0)-1)))</f>
        <v/>
      </c>
      <c r="G145" s="252" t="str">
        <f ca="1">IF(ISERROR(OFFSET(Data!$A$1,MATCH($D145,Data!$CG:$CG,0)-1,MATCH($E145&amp;"/"&amp;G$1,Data!$1:$1,0)-1))=TRUE,"",IF(OFFSET(Data!$A$1,MATCH($D145,Data!$CG:$CG,0)-1,MATCH($E145&amp;"/"&amp;G$1,Data!$1:$1,0)-1)=0,"",OFFSET(Data!$A$1,MATCH($D145,Data!$CG:$CG,0)-1,MATCH($E145&amp;"/"&amp;G$1,Data!$1:$1,0)-1)))</f>
        <v/>
      </c>
      <c r="H145" s="252" t="str">
        <f ca="1">IF(ISERROR(OFFSET(Data!$A$1,MATCH($D145,Data!$CG:$CG,0)-1,MATCH($E145&amp;"/"&amp;H$1,Data!$1:$1,0)-1))=TRUE,"",IF(OFFSET(Data!$A$1,MATCH($D145,Data!$CG:$CG,0)-1,MATCH($E145&amp;"/"&amp;H$1,Data!$1:$1,0)-1)=0,"",OFFSET(Data!$A$1,MATCH($D145,Data!$CG:$CG,0)-1,MATCH($E145&amp;"/"&amp;H$1,Data!$1:$1,0)-1)))</f>
        <v/>
      </c>
      <c r="I145" s="252" t="str">
        <f ca="1">IF(ISERROR(OFFSET(Data!$A$1,MATCH($D145,Data!$CG:$CG,0)-1,MATCH($E145&amp;"/"&amp;I$1,Data!$1:$1,0)-1))=TRUE,"",IF(OFFSET(Data!$A$1,MATCH($D145,Data!$CG:$CG,0)-1,MATCH($E145&amp;"/"&amp;I$1,Data!$1:$1,0)-1)=0,"",OFFSET(Data!$A$1,MATCH($D145,Data!$CG:$CG,0)-1,MATCH($E145&amp;"/"&amp;I$1,Data!$1:$1,0)-1)))</f>
        <v/>
      </c>
      <c r="J145" s="252" t="str">
        <f ca="1">IF(ISERROR(OFFSET(Data!$A$1,MATCH($D145,Data!$CG:$CG,0)-1,MATCH($E145&amp;"/"&amp;J$1,Data!$1:$1,0)-1))=TRUE,"",IF(OFFSET(Data!$A$1,MATCH($D145,Data!$CG:$CG,0)-1,MATCH($E145&amp;"/"&amp;J$1,Data!$1:$1,0)-1)=0,"",OFFSET(Data!$A$1,MATCH($D145,Data!$CG:$CG,0)-1,MATCH($E145&amp;"/"&amp;J$1,Data!$1:$1,0)-1)))</f>
        <v/>
      </c>
      <c r="K145" s="252" t="str">
        <f ca="1">IF(ISERROR(OFFSET(Data!$A$1,MATCH($D145,Data!$CG:$CG,0)-1,MATCH($E145&amp;"/"&amp;K$1,Data!$1:$1,0)-1))=TRUE,"",IF(OFFSET(Data!$A$1,MATCH($D145,Data!$CG:$CG,0)-1,MATCH($E145&amp;"/"&amp;K$1,Data!$1:$1,0)-1)=0,"",OFFSET(Data!$A$1,MATCH($D145,Data!$CG:$CG,0)-1,MATCH($E145&amp;"/"&amp;K$1,Data!$1:$1,0)-1)))</f>
        <v/>
      </c>
      <c r="L145" s="252" t="str">
        <f ca="1">IF(ISERROR(OFFSET(Data!$A$1,MATCH($D145,Data!$CG:$CG,0)-1,MATCH($E145&amp;"/"&amp;L$1,Data!$1:$1,0)-1))=TRUE,"",IF(OFFSET(Data!$A$1,MATCH($D145,Data!$CG:$CG,0)-1,MATCH($E145&amp;"/"&amp;L$1,Data!$1:$1,0)-1)=0,"",OFFSET(Data!$A$1,MATCH($D145,Data!$CG:$CG,0)-1,MATCH($E145&amp;"/"&amp;L$1,Data!$1:$1,0)-1)))</f>
        <v/>
      </c>
      <c r="M145" s="252" t="str">
        <f ca="1">IF(ISERROR(OFFSET(Data!$A$1,MATCH($D145,Data!$CG:$CG,0)-1,MATCH($E145&amp;"/"&amp;M$1,Data!$1:$1,0)-1))=TRUE,"",IF(OFFSET(Data!$A$1,MATCH($D145,Data!$CG:$CG,0)-1,MATCH($E145&amp;"/"&amp;M$1,Data!$1:$1,0)-1)=0,"",OFFSET(Data!$A$1,MATCH($D145,Data!$CG:$CG,0)-1,MATCH($E145&amp;"/"&amp;M$1,Data!$1:$1,0)-1)))</f>
        <v/>
      </c>
      <c r="N145" s="252" t="str">
        <f ca="1">IF(ISERROR(OFFSET(Data!$A$1,MATCH($D145,Data!$CG:$CG,0)-1,MATCH($E145&amp;"/"&amp;N$1,Data!$1:$1,0)-1))=TRUE,"",IF(OFFSET(Data!$A$1,MATCH($D145,Data!$CG:$CG,0)-1,MATCH($E145&amp;"/"&amp;N$1,Data!$1:$1,0)-1)=0,"",OFFSET(Data!$A$1,MATCH($D145,Data!$CG:$CG,0)-1,MATCH($E145&amp;"/"&amp;N$1,Data!$1:$1,0)-1)))</f>
        <v/>
      </c>
      <c r="O145" s="252" t="str">
        <f ca="1">IF(ISERROR(OFFSET(Data!$A$1,MATCH($D145,Data!$CG:$CG,0)-1,MATCH($E145&amp;"/"&amp;O$1,Data!$1:$1,0)-1))=TRUE,"",IF(OFFSET(Data!$A$1,MATCH($D145,Data!$CG:$CG,0)-1,MATCH($E145&amp;"/"&amp;O$1,Data!$1:$1,0)-1)=0,"",OFFSET(Data!$A$1,MATCH($D145,Data!$CG:$CG,0)-1,MATCH($E145&amp;"/"&amp;O$1,Data!$1:$1,0)-1)))</f>
        <v/>
      </c>
      <c r="P145" s="252" t="str">
        <f ca="1">IF(ISERROR(OFFSET(Data!$A$1,MATCH($D145,Data!$CG:$CG,0)-1,MATCH($E145&amp;"/"&amp;P$1,Data!$1:$1,0)-1))=TRUE,"",IF(OFFSET(Data!$A$1,MATCH($D145,Data!$CG:$CG,0)-1,MATCH($E145&amp;"/"&amp;P$1,Data!$1:$1,0)-1)=0,"",OFFSET(Data!$A$1,MATCH($D145,Data!$CG:$CG,0)-1,MATCH($E145&amp;"/"&amp;P$1,Data!$1:$1,0)-1)))</f>
        <v/>
      </c>
      <c r="Q145" s="252" t="str">
        <f ca="1">IF(ISERROR(OFFSET(Data!$A$1,MATCH($D145,Data!$CG:$CG,0)-1,MATCH($E145&amp;"/"&amp;Q$1,Data!$1:$1,0)-1))=TRUE,"",IF(OFFSET(Data!$A$1,MATCH($D145,Data!$CG:$CG,0)-1,MATCH($E145&amp;"/"&amp;Q$1,Data!$1:$1,0)-1)=0,"",OFFSET(Data!$A$1,MATCH($D145,Data!$CG:$CG,0)-1,MATCH($E145&amp;"/"&amp;Q$1,Data!$1:$1,0)-1)))</f>
        <v/>
      </c>
      <c r="R145" s="252" t="str">
        <f ca="1">IF(ISERROR(OFFSET(Data!$A$1,MATCH($D145,Data!$CG:$CG,0)-1,MATCH($E145&amp;"/"&amp;R$1,Data!$1:$1,0)-1))=TRUE,"",IF(OFFSET(Data!$A$1,MATCH($D145,Data!$CG:$CG,0)-1,MATCH($E145&amp;"/"&amp;R$1,Data!$1:$1,0)-1)=0,"",OFFSET(Data!$A$1,MATCH($D145,Data!$CG:$CG,0)-1,MATCH($E145&amp;"/"&amp;R$1,Data!$1:$1,0)-1)))</f>
        <v/>
      </c>
      <c r="S145" s="252" t="str">
        <f ca="1">IF(ISERROR(OFFSET(Data!$A$1,MATCH($D145,Data!$CG:$CG,0)-1,MATCH($E145&amp;"/"&amp;S$1,Data!$1:$1,0)-1))=TRUE,"",IF(OFFSET(Data!$A$1,MATCH($D145,Data!$CG:$CG,0)-1,MATCH($E145&amp;"/"&amp;S$1,Data!$1:$1,0)-1)=0,"",OFFSET(Data!$A$1,MATCH($D145,Data!$CG:$CG,0)-1,MATCH($E145&amp;"/"&amp;S$1,Data!$1:$1,0)-1)))</f>
        <v/>
      </c>
      <c r="T145" s="252" t="str">
        <f ca="1">IF(ISERROR(OFFSET(Data!$A$1,MATCH($D145,Data!$CG:$CG,0)-1,MATCH($E145&amp;"/"&amp;T$1,Data!$1:$1,0)-1))=TRUE,"",IF(OFFSET(Data!$A$1,MATCH($D145,Data!$CG:$CG,0)-1,MATCH($E145&amp;"/"&amp;T$1,Data!$1:$1,0)-1)=0,"",OFFSET(Data!$A$1,MATCH($D145,Data!$CG:$CG,0)-1,MATCH($E145&amp;"/"&amp;T$1,Data!$1:$1,0)-1)))</f>
        <v/>
      </c>
      <c r="U145" s="252" t="str">
        <f ca="1">IF(ISERROR(OFFSET(Data!$A$1,MATCH($D145,Data!$CG:$CG,0)-1,MATCH($E145&amp;"/"&amp;U$1,Data!$1:$1,0)-1))=TRUE,"",IF(OFFSET(Data!$A$1,MATCH($D145,Data!$CG:$CG,0)-1,MATCH($E145&amp;"/"&amp;U$1,Data!$1:$1,0)-1)=0,"",OFFSET(Data!$A$1,MATCH($D145,Data!$CG:$CG,0)-1,MATCH($E145&amp;"/"&amp;U$1,Data!$1:$1,0)-1)))</f>
        <v/>
      </c>
      <c r="V145" s="252" t="str">
        <f ca="1">IF(ISERROR(OFFSET(Data!$A$1,MATCH($D145,Data!$CG:$CG,0)-1,MATCH($E145&amp;"/"&amp;V$1,Data!$1:$1,0)-1))=TRUE,"",IF(OFFSET(Data!$A$1,MATCH($D145,Data!$CG:$CG,0)-1,MATCH($E145&amp;"/"&amp;V$1,Data!$1:$1,0)-1)=0,"",OFFSET(Data!$A$1,MATCH($D145,Data!$CG:$CG,0)-1,MATCH($E145&amp;"/"&amp;V$1,Data!$1:$1,0)-1)))</f>
        <v/>
      </c>
      <c r="W145" s="269" t="str">
        <f ca="1">IF(ISERROR(OFFSET(Data!$A$1,MATCH($D145,Data!$CG:$CG,0)-1,MATCH($E145&amp;"/"&amp;W$1,Data!$1:$1,0)-1))=TRUE,"",IF(OFFSET(Data!$A$1,MATCH($D145,Data!$CG:$CG,0)-1,MATCH($E145&amp;"/"&amp;W$1,Data!$1:$1,0)-1)=0,"",OFFSET(Data!$A$1,MATCH($D145,Data!$CG:$CG,0)-1,MATCH($E145&amp;"/"&amp;W$1,Data!$1:$1,0)-1)))</f>
        <v/>
      </c>
      <c r="X145" s="252" t="str">
        <f ca="1">IF(ISERROR(OFFSET(Data!$A$1,MATCH($D145,Data!$CG:$CG,0)-1,MATCH($E145&amp;"/"&amp;X$1,Data!$1:$1,0)-1))=TRUE,"",IF(OFFSET(Data!$A$1,MATCH($D145,Data!$CG:$CG,0)-1,MATCH($E145&amp;"/"&amp;X$1,Data!$1:$1,0)-1)=0,"",OFFSET(Data!$A$1,MATCH($D145,Data!$CG:$CG,0)-1,MATCH($E145&amp;"/"&amp;X$1,Data!$1:$1,0)-1)))</f>
        <v/>
      </c>
      <c r="Y145" s="252" t="str">
        <f ca="1">IF(ISERROR(OFFSET(Data!$A$1,MATCH($D145,Data!$CG:$CG,0)-1,MATCH($E145&amp;"/"&amp;Y$1,Data!$1:$1,0)-1))=TRUE,"",IF(OFFSET(Data!$A$1,MATCH($D145,Data!$CG:$CG,0)-1,MATCH($E145&amp;"/"&amp;Y$1,Data!$1:$1,0)-1)=0,"",OFFSET(Data!$A$1,MATCH($D145,Data!$CG:$CG,0)-1,MATCH($E145&amp;"/"&amp;Y$1,Data!$1:$1,0)-1)))</f>
        <v/>
      </c>
      <c r="Z145" s="252" t="str">
        <f ca="1">IF(ISERROR(OFFSET(Data!$A$1,MATCH($D145,Data!$CG:$CG,0)-1,MATCH($E145&amp;"/"&amp;Z$1,Data!$1:$1,0)-1))=TRUE,"",IF(OFFSET(Data!$A$1,MATCH($D145,Data!$CG:$CG,0)-1,MATCH($E145&amp;"/"&amp;Z$1,Data!$1:$1,0)-1)=0,"",OFFSET(Data!$A$1,MATCH($D145,Data!$CG:$CG,0)-1,MATCH($E145&amp;"/"&amp;Z$1,Data!$1:$1,0)-1)))</f>
        <v/>
      </c>
      <c r="AA145" s="252" t="str">
        <f ca="1">IF(ISERROR(OFFSET(Data!$A$1,MATCH($D145,Data!$CG:$CG,0)-1,MATCH($E145&amp;"/"&amp;AA$1,Data!$1:$1,0)-1))=TRUE,"",IF(OFFSET(Data!$A$1,MATCH($D145,Data!$CG:$CG,0)-1,MATCH($E145&amp;"/"&amp;AA$1,Data!$1:$1,0)-1)=0,"",OFFSET(Data!$A$1,MATCH($D145,Data!$CG:$CG,0)-1,MATCH($E145&amp;"/"&amp;AA$1,Data!$1:$1,0)-1)))</f>
        <v/>
      </c>
      <c r="AB145" s="252" t="str">
        <f ca="1">IF(ISERROR(OFFSET(Data!$A$1,MATCH($D145,Data!$CG:$CG,0)-1,MATCH($E145&amp;"/"&amp;AB$1,Data!$1:$1,0)-1))=TRUE,"",IF(OFFSET(Data!$A$1,MATCH($D145,Data!$CG:$CG,0)-1,MATCH($E145&amp;"/"&amp;AB$1,Data!$1:$1,0)-1)=0,"",OFFSET(Data!$A$1,MATCH($D145,Data!$CG:$CG,0)-1,MATCH($E145&amp;"/"&amp;AB$1,Data!$1:$1,0)-1)))</f>
        <v/>
      </c>
      <c r="AC145" s="252" t="str">
        <f ca="1">IF(ISERROR(OFFSET(Data!$A$1,MATCH($D145,Data!$CG:$CG,0)-1,MATCH($E145&amp;"/"&amp;AC$1,Data!$1:$1,0)-1))=TRUE,"",IF(OFFSET(Data!$A$1,MATCH($D145,Data!$CG:$CG,0)-1,MATCH($E145&amp;"/"&amp;AC$1,Data!$1:$1,0)-1)=0,"",OFFSET(Data!$A$1,MATCH($D145,Data!$CG:$CG,0)-1,MATCH($E145&amp;"/"&amp;AC$1,Data!$1:$1,0)-1)))</f>
        <v/>
      </c>
      <c r="AD145" s="252" t="str">
        <f ca="1">IF(ISERROR(OFFSET(Data!$A$1,MATCH($D145,Data!$CG:$CG,0)-1,MATCH($E145&amp;"/"&amp;AD$1,Data!$1:$1,0)-1))=TRUE,"",IF(OFFSET(Data!$A$1,MATCH($D145,Data!$CG:$CG,0)-1,MATCH($E145&amp;"/"&amp;AD$1,Data!$1:$1,0)-1)=0,"",OFFSET(Data!$A$1,MATCH($D145,Data!$CG:$CG,0)-1,MATCH($E145&amp;"/"&amp;AD$1,Data!$1:$1,0)-1)))</f>
        <v/>
      </c>
      <c r="AE145" s="252" t="str">
        <f ca="1">IF(ISERROR(OFFSET(Data!$A$1,MATCH($D145,Data!$CG:$CG,0)-1,MATCH($E145&amp;"/"&amp;AE$1,Data!$1:$1,0)-1))=TRUE,"",IF(OFFSET(Data!$A$1,MATCH($D145,Data!$CG:$CG,0)-1,MATCH($E145&amp;"/"&amp;AE$1,Data!$1:$1,0)-1)=0,"",OFFSET(Data!$A$1,MATCH($D145,Data!$CG:$CG,0)-1,MATCH($E145&amp;"/"&amp;AE$1,Data!$1:$1,0)-1)))</f>
        <v/>
      </c>
      <c r="AF145" s="253" t="str">
        <f ca="1">IF(ISERROR(OFFSET(Data!$A$1,MATCH($D145,Data!$CG:$CG,0)-1,MATCH($E145&amp;"/"&amp;AF$1,Data!$1:$1,0)-1))=TRUE,"",IF(OFFSET(Data!$A$1,MATCH($D145,Data!$CG:$CG,0)-1,MATCH($E145&amp;"/"&amp;AF$1,Data!$1:$1,0)-1)=0,"",OFFSET(Data!$A$1,MATCH($D145,Data!$CG:$CG,0)-1,MATCH($E145&amp;"/"&amp;AF$1,Data!$1:$1,0)-1)))</f>
        <v/>
      </c>
      <c r="AG145" s="188">
        <f t="shared" ca="1" si="6"/>
        <v>0</v>
      </c>
      <c r="AH145" s="208">
        <f ca="1">SUM(AG144:AG145)</f>
        <v>0</v>
      </c>
    </row>
    <row r="146" spans="1:34" ht="15" hidden="1" customHeight="1" x14ac:dyDescent="0.25">
      <c r="A146" s="446"/>
      <c r="B146" s="469"/>
      <c r="C146" s="472"/>
      <c r="D146" s="50" t="e">
        <f>IF(C146&lt;&gt;"",C146,D145)</f>
        <v>#N/A</v>
      </c>
      <c r="E146" s="51" t="s">
        <v>23</v>
      </c>
      <c r="F146" s="254" t="str">
        <f ca="1">IF(ISERROR(OFFSET(Data!$A$1,MATCH($D146,Data!$CG:$CG,0)-1,MATCH($E146&amp;"/"&amp;F$1,Data!$1:$1,0)-1))=TRUE,"",IF(OFFSET(Data!$A$1,MATCH($D146,Data!$CG:$CG,0)-1,MATCH($E146&amp;"/"&amp;F$1,Data!$1:$1,0)-1)=0,"",OFFSET(Data!$A$1,MATCH($D146,Data!$CG:$CG,0)-1,MATCH($E146&amp;"/"&amp;F$1,Data!$1:$1,0)-1)))</f>
        <v/>
      </c>
      <c r="G146" s="252" t="str">
        <f ca="1">IF(ISERROR(OFFSET(Data!$A$1,MATCH($D146,Data!$CG:$CG,0)-1,MATCH($E146&amp;"/"&amp;G$1,Data!$1:$1,0)-1))=TRUE,"",IF(OFFSET(Data!$A$1,MATCH($D146,Data!$CG:$CG,0)-1,MATCH($E146&amp;"/"&amp;G$1,Data!$1:$1,0)-1)=0,"",OFFSET(Data!$A$1,MATCH($D146,Data!$CG:$CG,0)-1,MATCH($E146&amp;"/"&amp;G$1,Data!$1:$1,0)-1)))</f>
        <v/>
      </c>
      <c r="H146" s="252" t="str">
        <f ca="1">IF(ISERROR(OFFSET(Data!$A$1,MATCH($D146,Data!$CG:$CG,0)-1,MATCH($E146&amp;"/"&amp;H$1,Data!$1:$1,0)-1))=TRUE,"",IF(OFFSET(Data!$A$1,MATCH($D146,Data!$CG:$CG,0)-1,MATCH($E146&amp;"/"&amp;H$1,Data!$1:$1,0)-1)=0,"",OFFSET(Data!$A$1,MATCH($D146,Data!$CG:$CG,0)-1,MATCH($E146&amp;"/"&amp;H$1,Data!$1:$1,0)-1)))</f>
        <v/>
      </c>
      <c r="I146" s="252" t="str">
        <f ca="1">IF(ISERROR(OFFSET(Data!$A$1,MATCH($D146,Data!$CG:$CG,0)-1,MATCH($E146&amp;"/"&amp;I$1,Data!$1:$1,0)-1))=TRUE,"",IF(OFFSET(Data!$A$1,MATCH($D146,Data!$CG:$CG,0)-1,MATCH($E146&amp;"/"&amp;I$1,Data!$1:$1,0)-1)=0,"",OFFSET(Data!$A$1,MATCH($D146,Data!$CG:$CG,0)-1,MATCH($E146&amp;"/"&amp;I$1,Data!$1:$1,0)-1)))</f>
        <v/>
      </c>
      <c r="J146" s="252" t="str">
        <f ca="1">IF(ISERROR(OFFSET(Data!$A$1,MATCH($D146,Data!$CG:$CG,0)-1,MATCH($E146&amp;"/"&amp;J$1,Data!$1:$1,0)-1))=TRUE,"",IF(OFFSET(Data!$A$1,MATCH($D146,Data!$CG:$CG,0)-1,MATCH($E146&amp;"/"&amp;J$1,Data!$1:$1,0)-1)=0,"",OFFSET(Data!$A$1,MATCH($D146,Data!$CG:$CG,0)-1,MATCH($E146&amp;"/"&amp;J$1,Data!$1:$1,0)-1)))</f>
        <v/>
      </c>
      <c r="K146" s="252" t="str">
        <f ca="1">IF(ISERROR(OFFSET(Data!$A$1,MATCH($D146,Data!$CG:$CG,0)-1,MATCH($E146&amp;"/"&amp;K$1,Data!$1:$1,0)-1))=TRUE,"",IF(OFFSET(Data!$A$1,MATCH($D146,Data!$CG:$CG,0)-1,MATCH($E146&amp;"/"&amp;K$1,Data!$1:$1,0)-1)=0,"",OFFSET(Data!$A$1,MATCH($D146,Data!$CG:$CG,0)-1,MATCH($E146&amp;"/"&amp;K$1,Data!$1:$1,0)-1)))</f>
        <v/>
      </c>
      <c r="L146" s="252" t="str">
        <f ca="1">IF(ISERROR(OFFSET(Data!$A$1,MATCH($D146,Data!$CG:$CG,0)-1,MATCH($E146&amp;"/"&amp;L$1,Data!$1:$1,0)-1))=TRUE,"",IF(OFFSET(Data!$A$1,MATCH($D146,Data!$CG:$CG,0)-1,MATCH($E146&amp;"/"&amp;L$1,Data!$1:$1,0)-1)=0,"",OFFSET(Data!$A$1,MATCH($D146,Data!$CG:$CG,0)-1,MATCH($E146&amp;"/"&amp;L$1,Data!$1:$1,0)-1)))</f>
        <v/>
      </c>
      <c r="M146" s="252" t="str">
        <f ca="1">IF(ISERROR(OFFSET(Data!$A$1,MATCH($D146,Data!$CG:$CG,0)-1,MATCH($E146&amp;"/"&amp;M$1,Data!$1:$1,0)-1))=TRUE,"",IF(OFFSET(Data!$A$1,MATCH($D146,Data!$CG:$CG,0)-1,MATCH($E146&amp;"/"&amp;M$1,Data!$1:$1,0)-1)=0,"",OFFSET(Data!$A$1,MATCH($D146,Data!$CG:$CG,0)-1,MATCH($E146&amp;"/"&amp;M$1,Data!$1:$1,0)-1)))</f>
        <v/>
      </c>
      <c r="N146" s="252" t="str">
        <f ca="1">IF(ISERROR(OFFSET(Data!$A$1,MATCH($D146,Data!$CG:$CG,0)-1,MATCH($E146&amp;"/"&amp;N$1,Data!$1:$1,0)-1))=TRUE,"",IF(OFFSET(Data!$A$1,MATCH($D146,Data!$CG:$CG,0)-1,MATCH($E146&amp;"/"&amp;N$1,Data!$1:$1,0)-1)=0,"",OFFSET(Data!$A$1,MATCH($D146,Data!$CG:$CG,0)-1,MATCH($E146&amp;"/"&amp;N$1,Data!$1:$1,0)-1)))</f>
        <v/>
      </c>
      <c r="O146" s="252" t="str">
        <f ca="1">IF(ISERROR(OFFSET(Data!$A$1,MATCH($D146,Data!$CG:$CG,0)-1,MATCH($E146&amp;"/"&amp;O$1,Data!$1:$1,0)-1))=TRUE,"",IF(OFFSET(Data!$A$1,MATCH($D146,Data!$CG:$CG,0)-1,MATCH($E146&amp;"/"&amp;O$1,Data!$1:$1,0)-1)=0,"",OFFSET(Data!$A$1,MATCH($D146,Data!$CG:$CG,0)-1,MATCH($E146&amp;"/"&amp;O$1,Data!$1:$1,0)-1)))</f>
        <v/>
      </c>
      <c r="P146" s="252" t="str">
        <f ca="1">IF(ISERROR(OFFSET(Data!$A$1,MATCH($D146,Data!$CG:$CG,0)-1,MATCH($E146&amp;"/"&amp;P$1,Data!$1:$1,0)-1))=TRUE,"",IF(OFFSET(Data!$A$1,MATCH($D146,Data!$CG:$CG,0)-1,MATCH($E146&amp;"/"&amp;P$1,Data!$1:$1,0)-1)=0,"",OFFSET(Data!$A$1,MATCH($D146,Data!$CG:$CG,0)-1,MATCH($E146&amp;"/"&amp;P$1,Data!$1:$1,0)-1)))</f>
        <v/>
      </c>
      <c r="Q146" s="252" t="str">
        <f ca="1">IF(ISERROR(OFFSET(Data!$A$1,MATCH($D146,Data!$CG:$CG,0)-1,MATCH($E146&amp;"/"&amp;Q$1,Data!$1:$1,0)-1))=TRUE,"",IF(OFFSET(Data!$A$1,MATCH($D146,Data!$CG:$CG,0)-1,MATCH($E146&amp;"/"&amp;Q$1,Data!$1:$1,0)-1)=0,"",OFFSET(Data!$A$1,MATCH($D146,Data!$CG:$CG,0)-1,MATCH($E146&amp;"/"&amp;Q$1,Data!$1:$1,0)-1)))</f>
        <v/>
      </c>
      <c r="R146" s="252" t="str">
        <f ca="1">IF(ISERROR(OFFSET(Data!$A$1,MATCH($D146,Data!$CG:$CG,0)-1,MATCH($E146&amp;"/"&amp;R$1,Data!$1:$1,0)-1))=TRUE,"",IF(OFFSET(Data!$A$1,MATCH($D146,Data!$CG:$CG,0)-1,MATCH($E146&amp;"/"&amp;R$1,Data!$1:$1,0)-1)=0,"",OFFSET(Data!$A$1,MATCH($D146,Data!$CG:$CG,0)-1,MATCH($E146&amp;"/"&amp;R$1,Data!$1:$1,0)-1)))</f>
        <v/>
      </c>
      <c r="S146" s="252" t="str">
        <f ca="1">IF(ISERROR(OFFSET(Data!$A$1,MATCH($D146,Data!$CG:$CG,0)-1,MATCH($E146&amp;"/"&amp;S$1,Data!$1:$1,0)-1))=TRUE,"",IF(OFFSET(Data!$A$1,MATCH($D146,Data!$CG:$CG,0)-1,MATCH($E146&amp;"/"&amp;S$1,Data!$1:$1,0)-1)=0,"",OFFSET(Data!$A$1,MATCH($D146,Data!$CG:$CG,0)-1,MATCH($E146&amp;"/"&amp;S$1,Data!$1:$1,0)-1)))</f>
        <v/>
      </c>
      <c r="T146" s="252" t="str">
        <f ca="1">IF(ISERROR(OFFSET(Data!$A$1,MATCH($D146,Data!$CG:$CG,0)-1,MATCH($E146&amp;"/"&amp;T$1,Data!$1:$1,0)-1))=TRUE,"",IF(OFFSET(Data!$A$1,MATCH($D146,Data!$CG:$CG,0)-1,MATCH($E146&amp;"/"&amp;T$1,Data!$1:$1,0)-1)=0,"",OFFSET(Data!$A$1,MATCH($D146,Data!$CG:$CG,0)-1,MATCH($E146&amp;"/"&amp;T$1,Data!$1:$1,0)-1)))</f>
        <v/>
      </c>
      <c r="U146" s="252" t="str">
        <f ca="1">IF(ISERROR(OFFSET(Data!$A$1,MATCH($D146,Data!$CG:$CG,0)-1,MATCH($E146&amp;"/"&amp;U$1,Data!$1:$1,0)-1))=TRUE,"",IF(OFFSET(Data!$A$1,MATCH($D146,Data!$CG:$CG,0)-1,MATCH($E146&amp;"/"&amp;U$1,Data!$1:$1,0)-1)=0,"",OFFSET(Data!$A$1,MATCH($D146,Data!$CG:$CG,0)-1,MATCH($E146&amp;"/"&amp;U$1,Data!$1:$1,0)-1)))</f>
        <v/>
      </c>
      <c r="V146" s="252" t="str">
        <f ca="1">IF(ISERROR(OFFSET(Data!$A$1,MATCH($D146,Data!$CG:$CG,0)-1,MATCH($E146&amp;"/"&amp;V$1,Data!$1:$1,0)-1))=TRUE,"",IF(OFFSET(Data!$A$1,MATCH($D146,Data!$CG:$CG,0)-1,MATCH($E146&amp;"/"&amp;V$1,Data!$1:$1,0)-1)=0,"",OFFSET(Data!$A$1,MATCH($D146,Data!$CG:$CG,0)-1,MATCH($E146&amp;"/"&amp;V$1,Data!$1:$1,0)-1)))</f>
        <v/>
      </c>
      <c r="W146" s="269" t="str">
        <f ca="1">IF(ISERROR(OFFSET(Data!$A$1,MATCH($D146,Data!$CG:$CG,0)-1,MATCH($E146&amp;"/"&amp;W$1,Data!$1:$1,0)-1))=TRUE,"",IF(OFFSET(Data!$A$1,MATCH($D146,Data!$CG:$CG,0)-1,MATCH($E146&amp;"/"&amp;W$1,Data!$1:$1,0)-1)=0,"",OFFSET(Data!$A$1,MATCH($D146,Data!$CG:$CG,0)-1,MATCH($E146&amp;"/"&amp;W$1,Data!$1:$1,0)-1)))</f>
        <v/>
      </c>
      <c r="X146" s="252" t="str">
        <f ca="1">IF(ISERROR(OFFSET(Data!$A$1,MATCH($D146,Data!$CG:$CG,0)-1,MATCH($E146&amp;"/"&amp;X$1,Data!$1:$1,0)-1))=TRUE,"",IF(OFFSET(Data!$A$1,MATCH($D146,Data!$CG:$CG,0)-1,MATCH($E146&amp;"/"&amp;X$1,Data!$1:$1,0)-1)=0,"",OFFSET(Data!$A$1,MATCH($D146,Data!$CG:$CG,0)-1,MATCH($E146&amp;"/"&amp;X$1,Data!$1:$1,0)-1)))</f>
        <v/>
      </c>
      <c r="Y146" s="252" t="str">
        <f ca="1">IF(ISERROR(OFFSET(Data!$A$1,MATCH($D146,Data!$CG:$CG,0)-1,MATCH($E146&amp;"/"&amp;Y$1,Data!$1:$1,0)-1))=TRUE,"",IF(OFFSET(Data!$A$1,MATCH($D146,Data!$CG:$CG,0)-1,MATCH($E146&amp;"/"&amp;Y$1,Data!$1:$1,0)-1)=0,"",OFFSET(Data!$A$1,MATCH($D146,Data!$CG:$CG,0)-1,MATCH($E146&amp;"/"&amp;Y$1,Data!$1:$1,0)-1)))</f>
        <v/>
      </c>
      <c r="Z146" s="252" t="str">
        <f ca="1">IF(ISERROR(OFFSET(Data!$A$1,MATCH($D146,Data!$CG:$CG,0)-1,MATCH($E146&amp;"/"&amp;Z$1,Data!$1:$1,0)-1))=TRUE,"",IF(OFFSET(Data!$A$1,MATCH($D146,Data!$CG:$CG,0)-1,MATCH($E146&amp;"/"&amp;Z$1,Data!$1:$1,0)-1)=0,"",OFFSET(Data!$A$1,MATCH($D146,Data!$CG:$CG,0)-1,MATCH($E146&amp;"/"&amp;Z$1,Data!$1:$1,0)-1)))</f>
        <v/>
      </c>
      <c r="AA146" s="252" t="str">
        <f ca="1">IF(ISERROR(OFFSET(Data!$A$1,MATCH($D146,Data!$CG:$CG,0)-1,MATCH($E146&amp;"/"&amp;AA$1,Data!$1:$1,0)-1))=TRUE,"",IF(OFFSET(Data!$A$1,MATCH($D146,Data!$CG:$CG,0)-1,MATCH($E146&amp;"/"&amp;AA$1,Data!$1:$1,0)-1)=0,"",OFFSET(Data!$A$1,MATCH($D146,Data!$CG:$CG,0)-1,MATCH($E146&amp;"/"&amp;AA$1,Data!$1:$1,0)-1)))</f>
        <v/>
      </c>
      <c r="AB146" s="252" t="str">
        <f ca="1">IF(ISERROR(OFFSET(Data!$A$1,MATCH($D146,Data!$CG:$CG,0)-1,MATCH($E146&amp;"/"&amp;AB$1,Data!$1:$1,0)-1))=TRUE,"",IF(OFFSET(Data!$A$1,MATCH($D146,Data!$CG:$CG,0)-1,MATCH($E146&amp;"/"&amp;AB$1,Data!$1:$1,0)-1)=0,"",OFFSET(Data!$A$1,MATCH($D146,Data!$CG:$CG,0)-1,MATCH($E146&amp;"/"&amp;AB$1,Data!$1:$1,0)-1)))</f>
        <v/>
      </c>
      <c r="AC146" s="252" t="str">
        <f ca="1">IF(ISERROR(OFFSET(Data!$A$1,MATCH($D146,Data!$CG:$CG,0)-1,MATCH($E146&amp;"/"&amp;AC$1,Data!$1:$1,0)-1))=TRUE,"",IF(OFFSET(Data!$A$1,MATCH($D146,Data!$CG:$CG,0)-1,MATCH($E146&amp;"/"&amp;AC$1,Data!$1:$1,0)-1)=0,"",OFFSET(Data!$A$1,MATCH($D146,Data!$CG:$CG,0)-1,MATCH($E146&amp;"/"&amp;AC$1,Data!$1:$1,0)-1)))</f>
        <v/>
      </c>
      <c r="AD146" s="252" t="str">
        <f ca="1">IF(ISERROR(OFFSET(Data!$A$1,MATCH($D146,Data!$CG:$CG,0)-1,MATCH($E146&amp;"/"&amp;AD$1,Data!$1:$1,0)-1))=TRUE,"",IF(OFFSET(Data!$A$1,MATCH($D146,Data!$CG:$CG,0)-1,MATCH($E146&amp;"/"&amp;AD$1,Data!$1:$1,0)-1)=0,"",OFFSET(Data!$A$1,MATCH($D146,Data!$CG:$CG,0)-1,MATCH($E146&amp;"/"&amp;AD$1,Data!$1:$1,0)-1)))</f>
        <v/>
      </c>
      <c r="AE146" s="252" t="str">
        <f ca="1">IF(ISERROR(OFFSET(Data!$A$1,MATCH($D146,Data!$CG:$CG,0)-1,MATCH($E146&amp;"/"&amp;AE$1,Data!$1:$1,0)-1))=TRUE,"",IF(OFFSET(Data!$A$1,MATCH($D146,Data!$CG:$CG,0)-1,MATCH($E146&amp;"/"&amp;AE$1,Data!$1:$1,0)-1)=0,"",OFFSET(Data!$A$1,MATCH($D146,Data!$CG:$CG,0)-1,MATCH($E146&amp;"/"&amp;AE$1,Data!$1:$1,0)-1)))</f>
        <v/>
      </c>
      <c r="AF146" s="253" t="str">
        <f ca="1">IF(ISERROR(OFFSET(Data!$A$1,MATCH($D146,Data!$CG:$CG,0)-1,MATCH($E146&amp;"/"&amp;AF$1,Data!$1:$1,0)-1))=TRUE,"",IF(OFFSET(Data!$A$1,MATCH($D146,Data!$CG:$CG,0)-1,MATCH($E146&amp;"/"&amp;AF$1,Data!$1:$1,0)-1)=0,"",OFFSET(Data!$A$1,MATCH($D146,Data!$CG:$CG,0)-1,MATCH($E146&amp;"/"&amp;AF$1,Data!$1:$1,0)-1)))</f>
        <v/>
      </c>
      <c r="AG146" s="188">
        <f t="shared" ca="1" si="6"/>
        <v>0</v>
      </c>
      <c r="AH146" s="208">
        <f ca="1">SUM(AG144:AG146)</f>
        <v>0</v>
      </c>
    </row>
    <row r="147" spans="1:34" ht="15.75" hidden="1" customHeight="1" x14ac:dyDescent="0.25">
      <c r="A147" s="446"/>
      <c r="B147" s="469"/>
      <c r="C147" s="472"/>
      <c r="D147" s="50" t="e">
        <f>IF(C147&lt;&gt;"",C147,D146)</f>
        <v>#N/A</v>
      </c>
      <c r="E147" s="51" t="s">
        <v>24</v>
      </c>
      <c r="F147" s="254" t="str">
        <f ca="1">IF(ISERROR(OFFSET(Data!$A$1,MATCH($D147,Data!$CG:$CG,0)-1,MATCH($E147&amp;"/"&amp;F$1,Data!$1:$1,0)-1))=TRUE,"",IF(OFFSET(Data!$A$1,MATCH($D147,Data!$CG:$CG,0)-1,MATCH($E147&amp;"/"&amp;F$1,Data!$1:$1,0)-1)=0,"",OFFSET(Data!$A$1,MATCH($D147,Data!$CG:$CG,0)-1,MATCH($E147&amp;"/"&amp;F$1,Data!$1:$1,0)-1)))</f>
        <v/>
      </c>
      <c r="G147" s="252" t="str">
        <f ca="1">IF(ISERROR(OFFSET(Data!$A$1,MATCH($D147,Data!$CG:$CG,0)-1,MATCH($E147&amp;"/"&amp;G$1,Data!$1:$1,0)-1))=TRUE,"",IF(OFFSET(Data!$A$1,MATCH($D147,Data!$CG:$CG,0)-1,MATCH($E147&amp;"/"&amp;G$1,Data!$1:$1,0)-1)=0,"",OFFSET(Data!$A$1,MATCH($D147,Data!$CG:$CG,0)-1,MATCH($E147&amp;"/"&amp;G$1,Data!$1:$1,0)-1)))</f>
        <v/>
      </c>
      <c r="H147" s="252" t="str">
        <f ca="1">IF(ISERROR(OFFSET(Data!$A$1,MATCH($D147,Data!$CG:$CG,0)-1,MATCH($E147&amp;"/"&amp;H$1,Data!$1:$1,0)-1))=TRUE,"",IF(OFFSET(Data!$A$1,MATCH($D147,Data!$CG:$CG,0)-1,MATCH($E147&amp;"/"&amp;H$1,Data!$1:$1,0)-1)=0,"",OFFSET(Data!$A$1,MATCH($D147,Data!$CG:$CG,0)-1,MATCH($E147&amp;"/"&amp;H$1,Data!$1:$1,0)-1)))</f>
        <v/>
      </c>
      <c r="I147" s="252" t="str">
        <f ca="1">IF(ISERROR(OFFSET(Data!$A$1,MATCH($D147,Data!$CG:$CG,0)-1,MATCH($E147&amp;"/"&amp;I$1,Data!$1:$1,0)-1))=TRUE,"",IF(OFFSET(Data!$A$1,MATCH($D147,Data!$CG:$CG,0)-1,MATCH($E147&amp;"/"&amp;I$1,Data!$1:$1,0)-1)=0,"",OFFSET(Data!$A$1,MATCH($D147,Data!$CG:$CG,0)-1,MATCH($E147&amp;"/"&amp;I$1,Data!$1:$1,0)-1)))</f>
        <v/>
      </c>
      <c r="J147" s="252" t="str">
        <f ca="1">IF(ISERROR(OFFSET(Data!$A$1,MATCH($D147,Data!$CG:$CG,0)-1,MATCH($E147&amp;"/"&amp;J$1,Data!$1:$1,0)-1))=TRUE,"",IF(OFFSET(Data!$A$1,MATCH($D147,Data!$CG:$CG,0)-1,MATCH($E147&amp;"/"&amp;J$1,Data!$1:$1,0)-1)=0,"",OFFSET(Data!$A$1,MATCH($D147,Data!$CG:$CG,0)-1,MATCH($E147&amp;"/"&amp;J$1,Data!$1:$1,0)-1)))</f>
        <v/>
      </c>
      <c r="K147" s="252" t="str">
        <f ca="1">IF(ISERROR(OFFSET(Data!$A$1,MATCH($D147,Data!$CG:$CG,0)-1,MATCH($E147&amp;"/"&amp;K$1,Data!$1:$1,0)-1))=TRUE,"",IF(OFFSET(Data!$A$1,MATCH($D147,Data!$CG:$CG,0)-1,MATCH($E147&amp;"/"&amp;K$1,Data!$1:$1,0)-1)=0,"",OFFSET(Data!$A$1,MATCH($D147,Data!$CG:$CG,0)-1,MATCH($E147&amp;"/"&amp;K$1,Data!$1:$1,0)-1)))</f>
        <v/>
      </c>
      <c r="L147" s="252" t="str">
        <f ca="1">IF(ISERROR(OFFSET(Data!$A$1,MATCH($D147,Data!$CG:$CG,0)-1,MATCH($E147&amp;"/"&amp;L$1,Data!$1:$1,0)-1))=TRUE,"",IF(OFFSET(Data!$A$1,MATCH($D147,Data!$CG:$CG,0)-1,MATCH($E147&amp;"/"&amp;L$1,Data!$1:$1,0)-1)=0,"",OFFSET(Data!$A$1,MATCH($D147,Data!$CG:$CG,0)-1,MATCH($E147&amp;"/"&amp;L$1,Data!$1:$1,0)-1)))</f>
        <v/>
      </c>
      <c r="M147" s="252" t="str">
        <f ca="1">IF(ISERROR(OFFSET(Data!$A$1,MATCH($D147,Data!$CG:$CG,0)-1,MATCH($E147&amp;"/"&amp;M$1,Data!$1:$1,0)-1))=TRUE,"",IF(OFFSET(Data!$A$1,MATCH($D147,Data!$CG:$CG,0)-1,MATCH($E147&amp;"/"&amp;M$1,Data!$1:$1,0)-1)=0,"",OFFSET(Data!$A$1,MATCH($D147,Data!$CG:$CG,0)-1,MATCH($E147&amp;"/"&amp;M$1,Data!$1:$1,0)-1)))</f>
        <v/>
      </c>
      <c r="N147" s="252" t="str">
        <f ca="1">IF(ISERROR(OFFSET(Data!$A$1,MATCH($D147,Data!$CG:$CG,0)-1,MATCH($E147&amp;"/"&amp;N$1,Data!$1:$1,0)-1))=TRUE,"",IF(OFFSET(Data!$A$1,MATCH($D147,Data!$CG:$CG,0)-1,MATCH($E147&amp;"/"&amp;N$1,Data!$1:$1,0)-1)=0,"",OFFSET(Data!$A$1,MATCH($D147,Data!$CG:$CG,0)-1,MATCH($E147&amp;"/"&amp;N$1,Data!$1:$1,0)-1)))</f>
        <v/>
      </c>
      <c r="O147" s="252" t="str">
        <f ca="1">IF(ISERROR(OFFSET(Data!$A$1,MATCH($D147,Data!$CG:$CG,0)-1,MATCH($E147&amp;"/"&amp;O$1,Data!$1:$1,0)-1))=TRUE,"",IF(OFFSET(Data!$A$1,MATCH($D147,Data!$CG:$CG,0)-1,MATCH($E147&amp;"/"&amp;O$1,Data!$1:$1,0)-1)=0,"",OFFSET(Data!$A$1,MATCH($D147,Data!$CG:$CG,0)-1,MATCH($E147&amp;"/"&amp;O$1,Data!$1:$1,0)-1)))</f>
        <v/>
      </c>
      <c r="P147" s="252" t="str">
        <f ca="1">IF(ISERROR(OFFSET(Data!$A$1,MATCH($D147,Data!$CG:$CG,0)-1,MATCH($E147&amp;"/"&amp;P$1,Data!$1:$1,0)-1))=TRUE,"",IF(OFFSET(Data!$A$1,MATCH($D147,Data!$CG:$CG,0)-1,MATCH($E147&amp;"/"&amp;P$1,Data!$1:$1,0)-1)=0,"",OFFSET(Data!$A$1,MATCH($D147,Data!$CG:$CG,0)-1,MATCH($E147&amp;"/"&amp;P$1,Data!$1:$1,0)-1)))</f>
        <v/>
      </c>
      <c r="Q147" s="252" t="str">
        <f ca="1">IF(ISERROR(OFFSET(Data!$A$1,MATCH($D147,Data!$CG:$CG,0)-1,MATCH($E147&amp;"/"&amp;Q$1,Data!$1:$1,0)-1))=TRUE,"",IF(OFFSET(Data!$A$1,MATCH($D147,Data!$CG:$CG,0)-1,MATCH($E147&amp;"/"&amp;Q$1,Data!$1:$1,0)-1)=0,"",OFFSET(Data!$A$1,MATCH($D147,Data!$CG:$CG,0)-1,MATCH($E147&amp;"/"&amp;Q$1,Data!$1:$1,0)-1)))</f>
        <v/>
      </c>
      <c r="R147" s="252" t="str">
        <f ca="1">IF(ISERROR(OFFSET(Data!$A$1,MATCH($D147,Data!$CG:$CG,0)-1,MATCH($E147&amp;"/"&amp;R$1,Data!$1:$1,0)-1))=TRUE,"",IF(OFFSET(Data!$A$1,MATCH($D147,Data!$CG:$CG,0)-1,MATCH($E147&amp;"/"&amp;R$1,Data!$1:$1,0)-1)=0,"",OFFSET(Data!$A$1,MATCH($D147,Data!$CG:$CG,0)-1,MATCH($E147&amp;"/"&amp;R$1,Data!$1:$1,0)-1)))</f>
        <v/>
      </c>
      <c r="S147" s="252" t="str">
        <f ca="1">IF(ISERROR(OFFSET(Data!$A$1,MATCH($D147,Data!$CG:$CG,0)-1,MATCH($E147&amp;"/"&amp;S$1,Data!$1:$1,0)-1))=TRUE,"",IF(OFFSET(Data!$A$1,MATCH($D147,Data!$CG:$CG,0)-1,MATCH($E147&amp;"/"&amp;S$1,Data!$1:$1,0)-1)=0,"",OFFSET(Data!$A$1,MATCH($D147,Data!$CG:$CG,0)-1,MATCH($E147&amp;"/"&amp;S$1,Data!$1:$1,0)-1)))</f>
        <v/>
      </c>
      <c r="T147" s="252" t="str">
        <f ca="1">IF(ISERROR(OFFSET(Data!$A$1,MATCH($D147,Data!$CG:$CG,0)-1,MATCH($E147&amp;"/"&amp;T$1,Data!$1:$1,0)-1))=TRUE,"",IF(OFFSET(Data!$A$1,MATCH($D147,Data!$CG:$CG,0)-1,MATCH($E147&amp;"/"&amp;T$1,Data!$1:$1,0)-1)=0,"",OFFSET(Data!$A$1,MATCH($D147,Data!$CG:$CG,0)-1,MATCH($E147&amp;"/"&amp;T$1,Data!$1:$1,0)-1)))</f>
        <v/>
      </c>
      <c r="U147" s="252" t="str">
        <f ca="1">IF(ISERROR(OFFSET(Data!$A$1,MATCH($D147,Data!$CG:$CG,0)-1,MATCH($E147&amp;"/"&amp;U$1,Data!$1:$1,0)-1))=TRUE,"",IF(OFFSET(Data!$A$1,MATCH($D147,Data!$CG:$CG,0)-1,MATCH($E147&amp;"/"&amp;U$1,Data!$1:$1,0)-1)=0,"",OFFSET(Data!$A$1,MATCH($D147,Data!$CG:$CG,0)-1,MATCH($E147&amp;"/"&amp;U$1,Data!$1:$1,0)-1)))</f>
        <v/>
      </c>
      <c r="V147" s="252" t="str">
        <f ca="1">IF(ISERROR(OFFSET(Data!$A$1,MATCH($D147,Data!$CG:$CG,0)-1,MATCH($E147&amp;"/"&amp;V$1,Data!$1:$1,0)-1))=TRUE,"",IF(OFFSET(Data!$A$1,MATCH($D147,Data!$CG:$CG,0)-1,MATCH($E147&amp;"/"&amp;V$1,Data!$1:$1,0)-1)=0,"",OFFSET(Data!$A$1,MATCH($D147,Data!$CG:$CG,0)-1,MATCH($E147&amp;"/"&amp;V$1,Data!$1:$1,0)-1)))</f>
        <v/>
      </c>
      <c r="W147" s="269" t="str">
        <f ca="1">IF(ISERROR(OFFSET(Data!$A$1,MATCH($D147,Data!$CG:$CG,0)-1,MATCH($E147&amp;"/"&amp;W$1,Data!$1:$1,0)-1))=TRUE,"",IF(OFFSET(Data!$A$1,MATCH($D147,Data!$CG:$CG,0)-1,MATCH($E147&amp;"/"&amp;W$1,Data!$1:$1,0)-1)=0,"",OFFSET(Data!$A$1,MATCH($D147,Data!$CG:$CG,0)-1,MATCH($E147&amp;"/"&amp;W$1,Data!$1:$1,0)-1)))</f>
        <v/>
      </c>
      <c r="X147" s="252" t="str">
        <f ca="1">IF(ISERROR(OFFSET(Data!$A$1,MATCH($D147,Data!$CG:$CG,0)-1,MATCH($E147&amp;"/"&amp;X$1,Data!$1:$1,0)-1))=TRUE,"",IF(OFFSET(Data!$A$1,MATCH($D147,Data!$CG:$CG,0)-1,MATCH($E147&amp;"/"&amp;X$1,Data!$1:$1,0)-1)=0,"",OFFSET(Data!$A$1,MATCH($D147,Data!$CG:$CG,0)-1,MATCH($E147&amp;"/"&amp;X$1,Data!$1:$1,0)-1)))</f>
        <v/>
      </c>
      <c r="Y147" s="252" t="str">
        <f ca="1">IF(ISERROR(OFFSET(Data!$A$1,MATCH($D147,Data!$CG:$CG,0)-1,MATCH($E147&amp;"/"&amp;Y$1,Data!$1:$1,0)-1))=TRUE,"",IF(OFFSET(Data!$A$1,MATCH($D147,Data!$CG:$CG,0)-1,MATCH($E147&amp;"/"&amp;Y$1,Data!$1:$1,0)-1)=0,"",OFFSET(Data!$A$1,MATCH($D147,Data!$CG:$CG,0)-1,MATCH($E147&amp;"/"&amp;Y$1,Data!$1:$1,0)-1)))</f>
        <v/>
      </c>
      <c r="Z147" s="252" t="str">
        <f ca="1">IF(ISERROR(OFFSET(Data!$A$1,MATCH($D147,Data!$CG:$CG,0)-1,MATCH($E147&amp;"/"&amp;Z$1,Data!$1:$1,0)-1))=TRUE,"",IF(OFFSET(Data!$A$1,MATCH($D147,Data!$CG:$CG,0)-1,MATCH($E147&amp;"/"&amp;Z$1,Data!$1:$1,0)-1)=0,"",OFFSET(Data!$A$1,MATCH($D147,Data!$CG:$CG,0)-1,MATCH($E147&amp;"/"&amp;Z$1,Data!$1:$1,0)-1)))</f>
        <v/>
      </c>
      <c r="AA147" s="252" t="str">
        <f ca="1">IF(ISERROR(OFFSET(Data!$A$1,MATCH($D147,Data!$CG:$CG,0)-1,MATCH($E147&amp;"/"&amp;AA$1,Data!$1:$1,0)-1))=TRUE,"",IF(OFFSET(Data!$A$1,MATCH($D147,Data!$CG:$CG,0)-1,MATCH($E147&amp;"/"&amp;AA$1,Data!$1:$1,0)-1)=0,"",OFFSET(Data!$A$1,MATCH($D147,Data!$CG:$CG,0)-1,MATCH($E147&amp;"/"&amp;AA$1,Data!$1:$1,0)-1)))</f>
        <v/>
      </c>
      <c r="AB147" s="252" t="str">
        <f ca="1">IF(ISERROR(OFFSET(Data!$A$1,MATCH($D147,Data!$CG:$CG,0)-1,MATCH($E147&amp;"/"&amp;AB$1,Data!$1:$1,0)-1))=TRUE,"",IF(OFFSET(Data!$A$1,MATCH($D147,Data!$CG:$CG,0)-1,MATCH($E147&amp;"/"&amp;AB$1,Data!$1:$1,0)-1)=0,"",OFFSET(Data!$A$1,MATCH($D147,Data!$CG:$CG,0)-1,MATCH($E147&amp;"/"&amp;AB$1,Data!$1:$1,0)-1)))</f>
        <v/>
      </c>
      <c r="AC147" s="252" t="str">
        <f ca="1">IF(ISERROR(OFFSET(Data!$A$1,MATCH($D147,Data!$CG:$CG,0)-1,MATCH($E147&amp;"/"&amp;AC$1,Data!$1:$1,0)-1))=TRUE,"",IF(OFFSET(Data!$A$1,MATCH($D147,Data!$CG:$CG,0)-1,MATCH($E147&amp;"/"&amp;AC$1,Data!$1:$1,0)-1)=0,"",OFFSET(Data!$A$1,MATCH($D147,Data!$CG:$CG,0)-1,MATCH($E147&amp;"/"&amp;AC$1,Data!$1:$1,0)-1)))</f>
        <v/>
      </c>
      <c r="AD147" s="252" t="str">
        <f ca="1">IF(ISERROR(OFFSET(Data!$A$1,MATCH($D147,Data!$CG:$CG,0)-1,MATCH($E147&amp;"/"&amp;AD$1,Data!$1:$1,0)-1))=TRUE,"",IF(OFFSET(Data!$A$1,MATCH($D147,Data!$CG:$CG,0)-1,MATCH($E147&amp;"/"&amp;AD$1,Data!$1:$1,0)-1)=0,"",OFFSET(Data!$A$1,MATCH($D147,Data!$CG:$CG,0)-1,MATCH($E147&amp;"/"&amp;AD$1,Data!$1:$1,0)-1)))</f>
        <v/>
      </c>
      <c r="AE147" s="252" t="str">
        <f ca="1">IF(ISERROR(OFFSET(Data!$A$1,MATCH($D147,Data!$CG:$CG,0)-1,MATCH($E147&amp;"/"&amp;AE$1,Data!$1:$1,0)-1))=TRUE,"",IF(OFFSET(Data!$A$1,MATCH($D147,Data!$CG:$CG,0)-1,MATCH($E147&amp;"/"&amp;AE$1,Data!$1:$1,0)-1)=0,"",OFFSET(Data!$A$1,MATCH($D147,Data!$CG:$CG,0)-1,MATCH($E147&amp;"/"&amp;AE$1,Data!$1:$1,0)-1)))</f>
        <v/>
      </c>
      <c r="AF147" s="253" t="str">
        <f ca="1">IF(ISERROR(OFFSET(Data!$A$1,MATCH($D147,Data!$CG:$CG,0)-1,MATCH($E147&amp;"/"&amp;AF$1,Data!$1:$1,0)-1))=TRUE,"",IF(OFFSET(Data!$A$1,MATCH($D147,Data!$CG:$CG,0)-1,MATCH($E147&amp;"/"&amp;AF$1,Data!$1:$1,0)-1)=0,"",OFFSET(Data!$A$1,MATCH($D147,Data!$CG:$CG,0)-1,MATCH($E147&amp;"/"&amp;AF$1,Data!$1:$1,0)-1)))</f>
        <v/>
      </c>
      <c r="AG147" s="188">
        <f t="shared" ca="1" si="6"/>
        <v>0</v>
      </c>
      <c r="AH147" s="208">
        <f ca="1">SUM(AG144:AG147)</f>
        <v>0</v>
      </c>
    </row>
    <row r="148" spans="1:34" ht="15.75" hidden="1" customHeight="1" thickBot="1" x14ac:dyDescent="0.3">
      <c r="A148" s="447"/>
      <c r="B148" s="470"/>
      <c r="C148" s="473"/>
      <c r="D148" s="52" t="e">
        <f>IF(C148&lt;&gt;"",C148,D147)</f>
        <v>#N/A</v>
      </c>
      <c r="E148" s="53" t="s">
        <v>25</v>
      </c>
      <c r="F148" s="255" t="str">
        <f ca="1">IF(ISERROR(OFFSET(Data!$A$1,MATCH($D148,Data!$CG:$CG,0)-1,MATCH($E148&amp;"/"&amp;F$1,Data!$1:$1,0)-1))=TRUE,"",IF(OFFSET(Data!$A$1,MATCH($D148,Data!$CG:$CG,0)-1,MATCH($E148&amp;"/"&amp;F$1,Data!$1:$1,0)-1)=0,"",OFFSET(Data!$A$1,MATCH($D148,Data!$CG:$CG,0)-1,MATCH($E148&amp;"/"&amp;F$1,Data!$1:$1,0)-1)))</f>
        <v/>
      </c>
      <c r="G148" s="256" t="str">
        <f ca="1">IF(ISERROR(OFFSET(Data!$A$1,MATCH($D148,Data!$CG:$CG,0)-1,MATCH($E148&amp;"/"&amp;G$1,Data!$1:$1,0)-1))=TRUE,"",IF(OFFSET(Data!$A$1,MATCH($D148,Data!$CG:$CG,0)-1,MATCH($E148&amp;"/"&amp;G$1,Data!$1:$1,0)-1)=0,"",OFFSET(Data!$A$1,MATCH($D148,Data!$CG:$CG,0)-1,MATCH($E148&amp;"/"&amp;G$1,Data!$1:$1,0)-1)))</f>
        <v/>
      </c>
      <c r="H148" s="256" t="str">
        <f ca="1">IF(ISERROR(OFFSET(Data!$A$1,MATCH($D148,Data!$CG:$CG,0)-1,MATCH($E148&amp;"/"&amp;H$1,Data!$1:$1,0)-1))=TRUE,"",IF(OFFSET(Data!$A$1,MATCH($D148,Data!$CG:$CG,0)-1,MATCH($E148&amp;"/"&amp;H$1,Data!$1:$1,0)-1)=0,"",OFFSET(Data!$A$1,MATCH($D148,Data!$CG:$CG,0)-1,MATCH($E148&amp;"/"&amp;H$1,Data!$1:$1,0)-1)))</f>
        <v/>
      </c>
      <c r="I148" s="256" t="str">
        <f ca="1">IF(ISERROR(OFFSET(Data!$A$1,MATCH($D148,Data!$CG:$CG,0)-1,MATCH($E148&amp;"/"&amp;I$1,Data!$1:$1,0)-1))=TRUE,"",IF(OFFSET(Data!$A$1,MATCH($D148,Data!$CG:$CG,0)-1,MATCH($E148&amp;"/"&amp;I$1,Data!$1:$1,0)-1)=0,"",OFFSET(Data!$A$1,MATCH($D148,Data!$CG:$CG,0)-1,MATCH($E148&amp;"/"&amp;I$1,Data!$1:$1,0)-1)))</f>
        <v/>
      </c>
      <c r="J148" s="256" t="str">
        <f ca="1">IF(ISERROR(OFFSET(Data!$A$1,MATCH($D148,Data!$CG:$CG,0)-1,MATCH($E148&amp;"/"&amp;J$1,Data!$1:$1,0)-1))=TRUE,"",IF(OFFSET(Data!$A$1,MATCH($D148,Data!$CG:$CG,0)-1,MATCH($E148&amp;"/"&amp;J$1,Data!$1:$1,0)-1)=0,"",OFFSET(Data!$A$1,MATCH($D148,Data!$CG:$CG,0)-1,MATCH($E148&amp;"/"&amp;J$1,Data!$1:$1,0)-1)))</f>
        <v/>
      </c>
      <c r="K148" s="256" t="str">
        <f ca="1">IF(ISERROR(OFFSET(Data!$A$1,MATCH($D148,Data!$CG:$CG,0)-1,MATCH($E148&amp;"/"&amp;K$1,Data!$1:$1,0)-1))=TRUE,"",IF(OFFSET(Data!$A$1,MATCH($D148,Data!$CG:$CG,0)-1,MATCH($E148&amp;"/"&amp;K$1,Data!$1:$1,0)-1)=0,"",OFFSET(Data!$A$1,MATCH($D148,Data!$CG:$CG,0)-1,MATCH($E148&amp;"/"&amp;K$1,Data!$1:$1,0)-1)))</f>
        <v/>
      </c>
      <c r="L148" s="256" t="str">
        <f ca="1">IF(ISERROR(OFFSET(Data!$A$1,MATCH($D148,Data!$CG:$CG,0)-1,MATCH($E148&amp;"/"&amp;L$1,Data!$1:$1,0)-1))=TRUE,"",IF(OFFSET(Data!$A$1,MATCH($D148,Data!$CG:$CG,0)-1,MATCH($E148&amp;"/"&amp;L$1,Data!$1:$1,0)-1)=0,"",OFFSET(Data!$A$1,MATCH($D148,Data!$CG:$CG,0)-1,MATCH($E148&amp;"/"&amp;L$1,Data!$1:$1,0)-1)))</f>
        <v/>
      </c>
      <c r="M148" s="256" t="str">
        <f ca="1">IF(ISERROR(OFFSET(Data!$A$1,MATCH($D148,Data!$CG:$CG,0)-1,MATCH($E148&amp;"/"&amp;M$1,Data!$1:$1,0)-1))=TRUE,"",IF(OFFSET(Data!$A$1,MATCH($D148,Data!$CG:$CG,0)-1,MATCH($E148&amp;"/"&amp;M$1,Data!$1:$1,0)-1)=0,"",OFFSET(Data!$A$1,MATCH($D148,Data!$CG:$CG,0)-1,MATCH($E148&amp;"/"&amp;M$1,Data!$1:$1,0)-1)))</f>
        <v/>
      </c>
      <c r="N148" s="256" t="str">
        <f ca="1">IF(ISERROR(OFFSET(Data!$A$1,MATCH($D148,Data!$CG:$CG,0)-1,MATCH($E148&amp;"/"&amp;N$1,Data!$1:$1,0)-1))=TRUE,"",IF(OFFSET(Data!$A$1,MATCH($D148,Data!$CG:$CG,0)-1,MATCH($E148&amp;"/"&amp;N$1,Data!$1:$1,0)-1)=0,"",OFFSET(Data!$A$1,MATCH($D148,Data!$CG:$CG,0)-1,MATCH($E148&amp;"/"&amp;N$1,Data!$1:$1,0)-1)))</f>
        <v/>
      </c>
      <c r="O148" s="256" t="str">
        <f ca="1">IF(ISERROR(OFFSET(Data!$A$1,MATCH($D148,Data!$CG:$CG,0)-1,MATCH($E148&amp;"/"&amp;O$1,Data!$1:$1,0)-1))=TRUE,"",IF(OFFSET(Data!$A$1,MATCH($D148,Data!$CG:$CG,0)-1,MATCH($E148&amp;"/"&amp;O$1,Data!$1:$1,0)-1)=0,"",OFFSET(Data!$A$1,MATCH($D148,Data!$CG:$CG,0)-1,MATCH($E148&amp;"/"&amp;O$1,Data!$1:$1,0)-1)))</f>
        <v/>
      </c>
      <c r="P148" s="256" t="str">
        <f ca="1">IF(ISERROR(OFFSET(Data!$A$1,MATCH($D148,Data!$CG:$CG,0)-1,MATCH($E148&amp;"/"&amp;P$1,Data!$1:$1,0)-1))=TRUE,"",IF(OFFSET(Data!$A$1,MATCH($D148,Data!$CG:$CG,0)-1,MATCH($E148&amp;"/"&amp;P$1,Data!$1:$1,0)-1)=0,"",OFFSET(Data!$A$1,MATCH($D148,Data!$CG:$CG,0)-1,MATCH($E148&amp;"/"&amp;P$1,Data!$1:$1,0)-1)))</f>
        <v/>
      </c>
      <c r="Q148" s="256" t="str">
        <f ca="1">IF(ISERROR(OFFSET(Data!$A$1,MATCH($D148,Data!$CG:$CG,0)-1,MATCH($E148&amp;"/"&amp;Q$1,Data!$1:$1,0)-1))=TRUE,"",IF(OFFSET(Data!$A$1,MATCH($D148,Data!$CG:$CG,0)-1,MATCH($E148&amp;"/"&amp;Q$1,Data!$1:$1,0)-1)=0,"",OFFSET(Data!$A$1,MATCH($D148,Data!$CG:$CG,0)-1,MATCH($E148&amp;"/"&amp;Q$1,Data!$1:$1,0)-1)))</f>
        <v/>
      </c>
      <c r="R148" s="256" t="str">
        <f ca="1">IF(ISERROR(OFFSET(Data!$A$1,MATCH($D148,Data!$CG:$CG,0)-1,MATCH($E148&amp;"/"&amp;R$1,Data!$1:$1,0)-1))=TRUE,"",IF(OFFSET(Data!$A$1,MATCH($D148,Data!$CG:$CG,0)-1,MATCH($E148&amp;"/"&amp;R$1,Data!$1:$1,0)-1)=0,"",OFFSET(Data!$A$1,MATCH($D148,Data!$CG:$CG,0)-1,MATCH($E148&amp;"/"&amp;R$1,Data!$1:$1,0)-1)))</f>
        <v/>
      </c>
      <c r="S148" s="256" t="str">
        <f ca="1">IF(ISERROR(OFFSET(Data!$A$1,MATCH($D148,Data!$CG:$CG,0)-1,MATCH($E148&amp;"/"&amp;S$1,Data!$1:$1,0)-1))=TRUE,"",IF(OFFSET(Data!$A$1,MATCH($D148,Data!$CG:$CG,0)-1,MATCH($E148&amp;"/"&amp;S$1,Data!$1:$1,0)-1)=0,"",OFFSET(Data!$A$1,MATCH($D148,Data!$CG:$CG,0)-1,MATCH($E148&amp;"/"&amp;S$1,Data!$1:$1,0)-1)))</f>
        <v/>
      </c>
      <c r="T148" s="256" t="str">
        <f ca="1">IF(ISERROR(OFFSET(Data!$A$1,MATCH($D148,Data!$CG:$CG,0)-1,MATCH($E148&amp;"/"&amp;T$1,Data!$1:$1,0)-1))=TRUE,"",IF(OFFSET(Data!$A$1,MATCH($D148,Data!$CG:$CG,0)-1,MATCH($E148&amp;"/"&amp;T$1,Data!$1:$1,0)-1)=0,"",OFFSET(Data!$A$1,MATCH($D148,Data!$CG:$CG,0)-1,MATCH($E148&amp;"/"&amp;T$1,Data!$1:$1,0)-1)))</f>
        <v/>
      </c>
      <c r="U148" s="256" t="str">
        <f ca="1">IF(ISERROR(OFFSET(Data!$A$1,MATCH($D148,Data!$CG:$CG,0)-1,MATCH($E148&amp;"/"&amp;U$1,Data!$1:$1,0)-1))=TRUE,"",IF(OFFSET(Data!$A$1,MATCH($D148,Data!$CG:$CG,0)-1,MATCH($E148&amp;"/"&amp;U$1,Data!$1:$1,0)-1)=0,"",OFFSET(Data!$A$1,MATCH($D148,Data!$CG:$CG,0)-1,MATCH($E148&amp;"/"&amp;U$1,Data!$1:$1,0)-1)))</f>
        <v/>
      </c>
      <c r="V148" s="256" t="str">
        <f ca="1">IF(ISERROR(OFFSET(Data!$A$1,MATCH($D148,Data!$CG:$CG,0)-1,MATCH($E148&amp;"/"&amp;V$1,Data!$1:$1,0)-1))=TRUE,"",IF(OFFSET(Data!$A$1,MATCH($D148,Data!$CG:$CG,0)-1,MATCH($E148&amp;"/"&amp;V$1,Data!$1:$1,0)-1)=0,"",OFFSET(Data!$A$1,MATCH($D148,Data!$CG:$CG,0)-1,MATCH($E148&amp;"/"&amp;V$1,Data!$1:$1,0)-1)))</f>
        <v/>
      </c>
      <c r="W148" s="257" t="str">
        <f ca="1">IF(ISERROR(OFFSET(Data!$A$1,MATCH($D148,Data!$CG:$CG,0)-1,MATCH($E148&amp;"/"&amp;W$1,Data!$1:$1,0)-1))=TRUE,"",IF(OFFSET(Data!$A$1,MATCH($D148,Data!$CG:$CG,0)-1,MATCH($E148&amp;"/"&amp;W$1,Data!$1:$1,0)-1)=0,"",OFFSET(Data!$A$1,MATCH($D148,Data!$CG:$CG,0)-1,MATCH($E148&amp;"/"&amp;W$1,Data!$1:$1,0)-1)))</f>
        <v/>
      </c>
      <c r="X148" s="256" t="str">
        <f ca="1">IF(ISERROR(OFFSET(Data!$A$1,MATCH($D148,Data!$CG:$CG,0)-1,MATCH($E148&amp;"/"&amp;X$1,Data!$1:$1,0)-1))=TRUE,"",IF(OFFSET(Data!$A$1,MATCH($D148,Data!$CG:$CG,0)-1,MATCH($E148&amp;"/"&amp;X$1,Data!$1:$1,0)-1)=0,"",OFFSET(Data!$A$1,MATCH($D148,Data!$CG:$CG,0)-1,MATCH($E148&amp;"/"&amp;X$1,Data!$1:$1,0)-1)))</f>
        <v/>
      </c>
      <c r="Y148" s="256" t="str">
        <f ca="1">IF(ISERROR(OFFSET(Data!$A$1,MATCH($D148,Data!$CG:$CG,0)-1,MATCH($E148&amp;"/"&amp;Y$1,Data!$1:$1,0)-1))=TRUE,"",IF(OFFSET(Data!$A$1,MATCH($D148,Data!$CG:$CG,0)-1,MATCH($E148&amp;"/"&amp;Y$1,Data!$1:$1,0)-1)=0,"",OFFSET(Data!$A$1,MATCH($D148,Data!$CG:$CG,0)-1,MATCH($E148&amp;"/"&amp;Y$1,Data!$1:$1,0)-1)))</f>
        <v/>
      </c>
      <c r="Z148" s="256" t="str">
        <f ca="1">IF(ISERROR(OFFSET(Data!$A$1,MATCH($D148,Data!$CG:$CG,0)-1,MATCH($E148&amp;"/"&amp;Z$1,Data!$1:$1,0)-1))=TRUE,"",IF(OFFSET(Data!$A$1,MATCH($D148,Data!$CG:$CG,0)-1,MATCH($E148&amp;"/"&amp;Z$1,Data!$1:$1,0)-1)=0,"",OFFSET(Data!$A$1,MATCH($D148,Data!$CG:$CG,0)-1,MATCH($E148&amp;"/"&amp;Z$1,Data!$1:$1,0)-1)))</f>
        <v/>
      </c>
      <c r="AA148" s="256" t="str">
        <f ca="1">IF(ISERROR(OFFSET(Data!$A$1,MATCH($D148,Data!$CG:$CG,0)-1,MATCH($E148&amp;"/"&amp;AA$1,Data!$1:$1,0)-1))=TRUE,"",IF(OFFSET(Data!$A$1,MATCH($D148,Data!$CG:$CG,0)-1,MATCH($E148&amp;"/"&amp;AA$1,Data!$1:$1,0)-1)=0,"",OFFSET(Data!$A$1,MATCH($D148,Data!$CG:$CG,0)-1,MATCH($E148&amp;"/"&amp;AA$1,Data!$1:$1,0)-1)))</f>
        <v/>
      </c>
      <c r="AB148" s="256" t="str">
        <f ca="1">IF(ISERROR(OFFSET(Data!$A$1,MATCH($D148,Data!$CG:$CG,0)-1,MATCH($E148&amp;"/"&amp;AB$1,Data!$1:$1,0)-1))=TRUE,"",IF(OFFSET(Data!$A$1,MATCH($D148,Data!$CG:$CG,0)-1,MATCH($E148&amp;"/"&amp;AB$1,Data!$1:$1,0)-1)=0,"",OFFSET(Data!$A$1,MATCH($D148,Data!$CG:$CG,0)-1,MATCH($E148&amp;"/"&amp;AB$1,Data!$1:$1,0)-1)))</f>
        <v/>
      </c>
      <c r="AC148" s="256" t="str">
        <f ca="1">IF(ISERROR(OFFSET(Data!$A$1,MATCH($D148,Data!$CG:$CG,0)-1,MATCH($E148&amp;"/"&amp;AC$1,Data!$1:$1,0)-1))=TRUE,"",IF(OFFSET(Data!$A$1,MATCH($D148,Data!$CG:$CG,0)-1,MATCH($E148&amp;"/"&amp;AC$1,Data!$1:$1,0)-1)=0,"",OFFSET(Data!$A$1,MATCH($D148,Data!$CG:$CG,0)-1,MATCH($E148&amp;"/"&amp;AC$1,Data!$1:$1,0)-1)))</f>
        <v/>
      </c>
      <c r="AD148" s="256" t="str">
        <f ca="1">IF(ISERROR(OFFSET(Data!$A$1,MATCH($D148,Data!$CG:$CG,0)-1,MATCH($E148&amp;"/"&amp;AD$1,Data!$1:$1,0)-1))=TRUE,"",IF(OFFSET(Data!$A$1,MATCH($D148,Data!$CG:$CG,0)-1,MATCH($E148&amp;"/"&amp;AD$1,Data!$1:$1,0)-1)=0,"",OFFSET(Data!$A$1,MATCH($D148,Data!$CG:$CG,0)-1,MATCH($E148&amp;"/"&amp;AD$1,Data!$1:$1,0)-1)))</f>
        <v/>
      </c>
      <c r="AE148" s="256" t="str">
        <f ca="1">IF(ISERROR(OFFSET(Data!$A$1,MATCH($D148,Data!$CG:$CG,0)-1,MATCH($E148&amp;"/"&amp;AE$1,Data!$1:$1,0)-1))=TRUE,"",IF(OFFSET(Data!$A$1,MATCH($D148,Data!$CG:$CG,0)-1,MATCH($E148&amp;"/"&amp;AE$1,Data!$1:$1,0)-1)=0,"",OFFSET(Data!$A$1,MATCH($D148,Data!$CG:$CG,0)-1,MATCH($E148&amp;"/"&amp;AE$1,Data!$1:$1,0)-1)))</f>
        <v/>
      </c>
      <c r="AF148" s="258" t="str">
        <f ca="1">IF(ISERROR(OFFSET(Data!$A$1,MATCH($D148,Data!$CG:$CG,0)-1,MATCH($E148&amp;"/"&amp;AF$1,Data!$1:$1,0)-1))=TRUE,"",IF(OFFSET(Data!$A$1,MATCH($D148,Data!$CG:$CG,0)-1,MATCH($E148&amp;"/"&amp;AF$1,Data!$1:$1,0)-1)=0,"",OFFSET(Data!$A$1,MATCH($D148,Data!$CG:$CG,0)-1,MATCH($E148&amp;"/"&amp;AF$1,Data!$1:$1,0)-1)))</f>
        <v/>
      </c>
      <c r="AG148" s="197">
        <f t="shared" ca="1" si="6"/>
        <v>0</v>
      </c>
      <c r="AH148" s="209">
        <f ca="1">SUM(AG144:AG148)</f>
        <v>0</v>
      </c>
    </row>
    <row r="149" spans="1:34" ht="15" hidden="1" customHeight="1" x14ac:dyDescent="0.25">
      <c r="A149" s="445">
        <v>29</v>
      </c>
      <c r="B149" s="468" t="e">
        <f>INDEX(Data!CI:CI,MATCH("M"&amp;A149,Data!A:A,0))</f>
        <v>#N/A</v>
      </c>
      <c r="C149" s="471" t="e">
        <f>INDEX(Data!CG:CG,MATCH("M"&amp;A149,Data!A:A,0))</f>
        <v>#N/A</v>
      </c>
      <c r="D149" s="48" t="e">
        <f>IF(C149&lt;&gt;"",C149,#REF!)</f>
        <v>#N/A</v>
      </c>
      <c r="E149" s="49" t="s">
        <v>21</v>
      </c>
      <c r="F149" s="271" t="str">
        <f ca="1">IF(ISERROR(OFFSET(Data!$A$1,MATCH($D149,Data!$CG:$CG,0)-1,MATCH($E149&amp;"/"&amp;F$1,Data!$1:$1,0)-1))=TRUE,"",IF(OFFSET(Data!$A$1,MATCH($D149,Data!$CG:$CG,0)-1,MATCH($E149&amp;"/"&amp;F$1,Data!$1:$1,0)-1)=0,"",OFFSET(Data!$A$1,MATCH($D149,Data!$CG:$CG,0)-1,MATCH($E149&amp;"/"&amp;F$1,Data!$1:$1,0)-1)))</f>
        <v/>
      </c>
      <c r="G149" s="250" t="str">
        <f ca="1">IF(ISERROR(OFFSET(Data!$A$1,MATCH($D149,Data!$CG:$CG,0)-1,MATCH($E149&amp;"/"&amp;G$1,Data!$1:$1,0)-1))=TRUE,"",IF(OFFSET(Data!$A$1,MATCH($D149,Data!$CG:$CG,0)-1,MATCH($E149&amp;"/"&amp;G$1,Data!$1:$1,0)-1)=0,"",OFFSET(Data!$A$1,MATCH($D149,Data!$CG:$CG,0)-1,MATCH($E149&amp;"/"&amp;G$1,Data!$1:$1,0)-1)))</f>
        <v/>
      </c>
      <c r="H149" s="250" t="str">
        <f ca="1">IF(ISERROR(OFFSET(Data!$A$1,MATCH($D149,Data!$CG:$CG,0)-1,MATCH($E149&amp;"/"&amp;H$1,Data!$1:$1,0)-1))=TRUE,"",IF(OFFSET(Data!$A$1,MATCH($D149,Data!$CG:$CG,0)-1,MATCH($E149&amp;"/"&amp;H$1,Data!$1:$1,0)-1)=0,"",OFFSET(Data!$A$1,MATCH($D149,Data!$CG:$CG,0)-1,MATCH($E149&amp;"/"&amp;H$1,Data!$1:$1,0)-1)))</f>
        <v/>
      </c>
      <c r="I149" s="250" t="str">
        <f ca="1">IF(ISERROR(OFFSET(Data!$A$1,MATCH($D149,Data!$CG:$CG,0)-1,MATCH($E149&amp;"/"&amp;I$1,Data!$1:$1,0)-1))=TRUE,"",IF(OFFSET(Data!$A$1,MATCH($D149,Data!$CG:$CG,0)-1,MATCH($E149&amp;"/"&amp;I$1,Data!$1:$1,0)-1)=0,"",OFFSET(Data!$A$1,MATCH($D149,Data!$CG:$CG,0)-1,MATCH($E149&amp;"/"&amp;I$1,Data!$1:$1,0)-1)))</f>
        <v/>
      </c>
      <c r="J149" s="250" t="str">
        <f ca="1">IF(ISERROR(OFFSET(Data!$A$1,MATCH($D149,Data!$CG:$CG,0)-1,MATCH($E149&amp;"/"&amp;J$1,Data!$1:$1,0)-1))=TRUE,"",IF(OFFSET(Data!$A$1,MATCH($D149,Data!$CG:$CG,0)-1,MATCH($E149&amp;"/"&amp;J$1,Data!$1:$1,0)-1)=0,"",OFFSET(Data!$A$1,MATCH($D149,Data!$CG:$CG,0)-1,MATCH($E149&amp;"/"&amp;J$1,Data!$1:$1,0)-1)))</f>
        <v/>
      </c>
      <c r="K149" s="250" t="str">
        <f ca="1">IF(ISERROR(OFFSET(Data!$A$1,MATCH($D149,Data!$CG:$CG,0)-1,MATCH($E149&amp;"/"&amp;K$1,Data!$1:$1,0)-1))=TRUE,"",IF(OFFSET(Data!$A$1,MATCH($D149,Data!$CG:$CG,0)-1,MATCH($E149&amp;"/"&amp;K$1,Data!$1:$1,0)-1)=0,"",OFFSET(Data!$A$1,MATCH($D149,Data!$CG:$CG,0)-1,MATCH($E149&amp;"/"&amp;K$1,Data!$1:$1,0)-1)))</f>
        <v/>
      </c>
      <c r="L149" s="250" t="str">
        <f ca="1">IF(ISERROR(OFFSET(Data!$A$1,MATCH($D149,Data!$CG:$CG,0)-1,MATCH($E149&amp;"/"&amp;L$1,Data!$1:$1,0)-1))=TRUE,"",IF(OFFSET(Data!$A$1,MATCH($D149,Data!$CG:$CG,0)-1,MATCH($E149&amp;"/"&amp;L$1,Data!$1:$1,0)-1)=0,"",OFFSET(Data!$A$1,MATCH($D149,Data!$CG:$CG,0)-1,MATCH($E149&amp;"/"&amp;L$1,Data!$1:$1,0)-1)))</f>
        <v/>
      </c>
      <c r="M149" s="250" t="str">
        <f ca="1">IF(ISERROR(OFFSET(Data!$A$1,MATCH($D149,Data!$CG:$CG,0)-1,MATCH($E149&amp;"/"&amp;M$1,Data!$1:$1,0)-1))=TRUE,"",IF(OFFSET(Data!$A$1,MATCH($D149,Data!$CG:$CG,0)-1,MATCH($E149&amp;"/"&amp;M$1,Data!$1:$1,0)-1)=0,"",OFFSET(Data!$A$1,MATCH($D149,Data!$CG:$CG,0)-1,MATCH($E149&amp;"/"&amp;M$1,Data!$1:$1,0)-1)))</f>
        <v/>
      </c>
      <c r="N149" s="250" t="str">
        <f ca="1">IF(ISERROR(OFFSET(Data!$A$1,MATCH($D149,Data!$CG:$CG,0)-1,MATCH($E149&amp;"/"&amp;N$1,Data!$1:$1,0)-1))=TRUE,"",IF(OFFSET(Data!$A$1,MATCH($D149,Data!$CG:$CG,0)-1,MATCH($E149&amp;"/"&amp;N$1,Data!$1:$1,0)-1)=0,"",OFFSET(Data!$A$1,MATCH($D149,Data!$CG:$CG,0)-1,MATCH($E149&amp;"/"&amp;N$1,Data!$1:$1,0)-1)))</f>
        <v/>
      </c>
      <c r="O149" s="250" t="str">
        <f ca="1">IF(ISERROR(OFFSET(Data!$A$1,MATCH($D149,Data!$CG:$CG,0)-1,MATCH($E149&amp;"/"&amp;O$1,Data!$1:$1,0)-1))=TRUE,"",IF(OFFSET(Data!$A$1,MATCH($D149,Data!$CG:$CG,0)-1,MATCH($E149&amp;"/"&amp;O$1,Data!$1:$1,0)-1)=0,"",OFFSET(Data!$A$1,MATCH($D149,Data!$CG:$CG,0)-1,MATCH($E149&amp;"/"&amp;O$1,Data!$1:$1,0)-1)))</f>
        <v/>
      </c>
      <c r="P149" s="250" t="str">
        <f ca="1">IF(ISERROR(OFFSET(Data!$A$1,MATCH($D149,Data!$CG:$CG,0)-1,MATCH($E149&amp;"/"&amp;P$1,Data!$1:$1,0)-1))=TRUE,"",IF(OFFSET(Data!$A$1,MATCH($D149,Data!$CG:$CG,0)-1,MATCH($E149&amp;"/"&amp;P$1,Data!$1:$1,0)-1)=0,"",OFFSET(Data!$A$1,MATCH($D149,Data!$CG:$CG,0)-1,MATCH($E149&amp;"/"&amp;P$1,Data!$1:$1,0)-1)))</f>
        <v/>
      </c>
      <c r="Q149" s="250" t="str">
        <f ca="1">IF(ISERROR(OFFSET(Data!$A$1,MATCH($D149,Data!$CG:$CG,0)-1,MATCH($E149&amp;"/"&amp;Q$1,Data!$1:$1,0)-1))=TRUE,"",IF(OFFSET(Data!$A$1,MATCH($D149,Data!$CG:$CG,0)-1,MATCH($E149&amp;"/"&amp;Q$1,Data!$1:$1,0)-1)=0,"",OFFSET(Data!$A$1,MATCH($D149,Data!$CG:$CG,0)-1,MATCH($E149&amp;"/"&amp;Q$1,Data!$1:$1,0)-1)))</f>
        <v/>
      </c>
      <c r="R149" s="250" t="str">
        <f ca="1">IF(ISERROR(OFFSET(Data!$A$1,MATCH($D149,Data!$CG:$CG,0)-1,MATCH($E149&amp;"/"&amp;R$1,Data!$1:$1,0)-1))=TRUE,"",IF(OFFSET(Data!$A$1,MATCH($D149,Data!$CG:$CG,0)-1,MATCH($E149&amp;"/"&amp;R$1,Data!$1:$1,0)-1)=0,"",OFFSET(Data!$A$1,MATCH($D149,Data!$CG:$CG,0)-1,MATCH($E149&amp;"/"&amp;R$1,Data!$1:$1,0)-1)))</f>
        <v/>
      </c>
      <c r="S149" s="250" t="str">
        <f ca="1">IF(ISERROR(OFFSET(Data!$A$1,MATCH($D149,Data!$CG:$CG,0)-1,MATCH($E149&amp;"/"&amp;S$1,Data!$1:$1,0)-1))=TRUE,"",IF(OFFSET(Data!$A$1,MATCH($D149,Data!$CG:$CG,0)-1,MATCH($E149&amp;"/"&amp;S$1,Data!$1:$1,0)-1)=0,"",OFFSET(Data!$A$1,MATCH($D149,Data!$CG:$CG,0)-1,MATCH($E149&amp;"/"&amp;S$1,Data!$1:$1,0)-1)))</f>
        <v/>
      </c>
      <c r="T149" s="250" t="str">
        <f ca="1">IF(ISERROR(OFFSET(Data!$A$1,MATCH($D149,Data!$CG:$CG,0)-1,MATCH($E149&amp;"/"&amp;T$1,Data!$1:$1,0)-1))=TRUE,"",IF(OFFSET(Data!$A$1,MATCH($D149,Data!$CG:$CG,0)-1,MATCH($E149&amp;"/"&amp;T$1,Data!$1:$1,0)-1)=0,"",OFFSET(Data!$A$1,MATCH($D149,Data!$CG:$CG,0)-1,MATCH($E149&amp;"/"&amp;T$1,Data!$1:$1,0)-1)))</f>
        <v/>
      </c>
      <c r="U149" s="250" t="str">
        <f ca="1">IF(ISERROR(OFFSET(Data!$A$1,MATCH($D149,Data!$CG:$CG,0)-1,MATCH($E149&amp;"/"&amp;U$1,Data!$1:$1,0)-1))=TRUE,"",IF(OFFSET(Data!$A$1,MATCH($D149,Data!$CG:$CG,0)-1,MATCH($E149&amp;"/"&amp;U$1,Data!$1:$1,0)-1)=0,"",OFFSET(Data!$A$1,MATCH($D149,Data!$CG:$CG,0)-1,MATCH($E149&amp;"/"&amp;U$1,Data!$1:$1,0)-1)))</f>
        <v/>
      </c>
      <c r="V149" s="250" t="str">
        <f ca="1">IF(ISERROR(OFFSET(Data!$A$1,MATCH($D149,Data!$CG:$CG,0)-1,MATCH($E149&amp;"/"&amp;V$1,Data!$1:$1,0)-1))=TRUE,"",IF(OFFSET(Data!$A$1,MATCH($D149,Data!$CG:$CG,0)-1,MATCH($E149&amp;"/"&amp;V$1,Data!$1:$1,0)-1)=0,"",OFFSET(Data!$A$1,MATCH($D149,Data!$CG:$CG,0)-1,MATCH($E149&amp;"/"&amp;V$1,Data!$1:$1,0)-1)))</f>
        <v/>
      </c>
      <c r="W149" s="272" t="str">
        <f ca="1">IF(ISERROR(OFFSET(Data!$A$1,MATCH($D149,Data!$CG:$CG,0)-1,MATCH($E149&amp;"/"&amp;W$1,Data!$1:$1,0)-1))=TRUE,"",IF(OFFSET(Data!$A$1,MATCH($D149,Data!$CG:$CG,0)-1,MATCH($E149&amp;"/"&amp;W$1,Data!$1:$1,0)-1)=0,"",OFFSET(Data!$A$1,MATCH($D149,Data!$CG:$CG,0)-1,MATCH($E149&amp;"/"&amp;W$1,Data!$1:$1,0)-1)))</f>
        <v/>
      </c>
      <c r="X149" s="250" t="str">
        <f ca="1">IF(ISERROR(OFFSET(Data!$A$1,MATCH($D149,Data!$CG:$CG,0)-1,MATCH($E149&amp;"/"&amp;X$1,Data!$1:$1,0)-1))=TRUE,"",IF(OFFSET(Data!$A$1,MATCH($D149,Data!$CG:$CG,0)-1,MATCH($E149&amp;"/"&amp;X$1,Data!$1:$1,0)-1)=0,"",OFFSET(Data!$A$1,MATCH($D149,Data!$CG:$CG,0)-1,MATCH($E149&amp;"/"&amp;X$1,Data!$1:$1,0)-1)))</f>
        <v/>
      </c>
      <c r="Y149" s="250" t="str">
        <f ca="1">IF(ISERROR(OFFSET(Data!$A$1,MATCH($D149,Data!$CG:$CG,0)-1,MATCH($E149&amp;"/"&amp;Y$1,Data!$1:$1,0)-1))=TRUE,"",IF(OFFSET(Data!$A$1,MATCH($D149,Data!$CG:$CG,0)-1,MATCH($E149&amp;"/"&amp;Y$1,Data!$1:$1,0)-1)=0,"",OFFSET(Data!$A$1,MATCH($D149,Data!$CG:$CG,0)-1,MATCH($E149&amp;"/"&amp;Y$1,Data!$1:$1,0)-1)))</f>
        <v/>
      </c>
      <c r="Z149" s="250" t="str">
        <f ca="1">IF(ISERROR(OFFSET(Data!$A$1,MATCH($D149,Data!$CG:$CG,0)-1,MATCH($E149&amp;"/"&amp;Z$1,Data!$1:$1,0)-1))=TRUE,"",IF(OFFSET(Data!$A$1,MATCH($D149,Data!$CG:$CG,0)-1,MATCH($E149&amp;"/"&amp;Z$1,Data!$1:$1,0)-1)=0,"",OFFSET(Data!$A$1,MATCH($D149,Data!$CG:$CG,0)-1,MATCH($E149&amp;"/"&amp;Z$1,Data!$1:$1,0)-1)))</f>
        <v/>
      </c>
      <c r="AA149" s="250" t="str">
        <f ca="1">IF(ISERROR(OFFSET(Data!$A$1,MATCH($D149,Data!$CG:$CG,0)-1,MATCH($E149&amp;"/"&amp;AA$1,Data!$1:$1,0)-1))=TRUE,"",IF(OFFSET(Data!$A$1,MATCH($D149,Data!$CG:$CG,0)-1,MATCH($E149&amp;"/"&amp;AA$1,Data!$1:$1,0)-1)=0,"",OFFSET(Data!$A$1,MATCH($D149,Data!$CG:$CG,0)-1,MATCH($E149&amp;"/"&amp;AA$1,Data!$1:$1,0)-1)))</f>
        <v/>
      </c>
      <c r="AB149" s="250" t="str">
        <f ca="1">IF(ISERROR(OFFSET(Data!$A$1,MATCH($D149,Data!$CG:$CG,0)-1,MATCH($E149&amp;"/"&amp;AB$1,Data!$1:$1,0)-1))=TRUE,"",IF(OFFSET(Data!$A$1,MATCH($D149,Data!$CG:$CG,0)-1,MATCH($E149&amp;"/"&amp;AB$1,Data!$1:$1,0)-1)=0,"",OFFSET(Data!$A$1,MATCH($D149,Data!$CG:$CG,0)-1,MATCH($E149&amp;"/"&amp;AB$1,Data!$1:$1,0)-1)))</f>
        <v/>
      </c>
      <c r="AC149" s="250" t="str">
        <f ca="1">IF(ISERROR(OFFSET(Data!$A$1,MATCH($D149,Data!$CG:$CG,0)-1,MATCH($E149&amp;"/"&amp;AC$1,Data!$1:$1,0)-1))=TRUE,"",IF(OFFSET(Data!$A$1,MATCH($D149,Data!$CG:$CG,0)-1,MATCH($E149&amp;"/"&amp;AC$1,Data!$1:$1,0)-1)=0,"",OFFSET(Data!$A$1,MATCH($D149,Data!$CG:$CG,0)-1,MATCH($E149&amp;"/"&amp;AC$1,Data!$1:$1,0)-1)))</f>
        <v/>
      </c>
      <c r="AD149" s="250" t="str">
        <f ca="1">IF(ISERROR(OFFSET(Data!$A$1,MATCH($D149,Data!$CG:$CG,0)-1,MATCH($E149&amp;"/"&amp;AD$1,Data!$1:$1,0)-1))=TRUE,"",IF(OFFSET(Data!$A$1,MATCH($D149,Data!$CG:$CG,0)-1,MATCH($E149&amp;"/"&amp;AD$1,Data!$1:$1,0)-1)=0,"",OFFSET(Data!$A$1,MATCH($D149,Data!$CG:$CG,0)-1,MATCH($E149&amp;"/"&amp;AD$1,Data!$1:$1,0)-1)))</f>
        <v/>
      </c>
      <c r="AE149" s="250" t="str">
        <f ca="1">IF(ISERROR(OFFSET(Data!$A$1,MATCH($D149,Data!$CG:$CG,0)-1,MATCH($E149&amp;"/"&amp;AE$1,Data!$1:$1,0)-1))=TRUE,"",IF(OFFSET(Data!$A$1,MATCH($D149,Data!$CG:$CG,0)-1,MATCH($E149&amp;"/"&amp;AE$1,Data!$1:$1,0)-1)=0,"",OFFSET(Data!$A$1,MATCH($D149,Data!$CG:$CG,0)-1,MATCH($E149&amp;"/"&amp;AE$1,Data!$1:$1,0)-1)))</f>
        <v/>
      </c>
      <c r="AF149" s="251" t="str">
        <f ca="1">IF(ISERROR(OFFSET(Data!$A$1,MATCH($D149,Data!$CG:$CG,0)-1,MATCH($E149&amp;"/"&amp;AF$1,Data!$1:$1,0)-1))=TRUE,"",IF(OFFSET(Data!$A$1,MATCH($D149,Data!$CG:$CG,0)-1,MATCH($E149&amp;"/"&amp;AF$1,Data!$1:$1,0)-1)=0,"",OFFSET(Data!$A$1,MATCH($D149,Data!$CG:$CG,0)-1,MATCH($E149&amp;"/"&amp;AF$1,Data!$1:$1,0)-1)))</f>
        <v/>
      </c>
      <c r="AG149" s="206">
        <f t="shared" ca="1" si="6"/>
        <v>0</v>
      </c>
      <c r="AH149" s="207">
        <f ca="1">AG149</f>
        <v>0</v>
      </c>
    </row>
    <row r="150" spans="1:34" ht="15" hidden="1" customHeight="1" thickBot="1" x14ac:dyDescent="0.3">
      <c r="A150" s="446"/>
      <c r="B150" s="469"/>
      <c r="C150" s="472"/>
      <c r="D150" s="50" t="e">
        <f>IF(C150&lt;&gt;"",C150,D149)</f>
        <v>#N/A</v>
      </c>
      <c r="E150" s="51" t="s">
        <v>22</v>
      </c>
      <c r="F150" s="254" t="str">
        <f ca="1">IF(ISERROR(OFFSET(Data!$A$1,MATCH($D150,Data!$CG:$CG,0)-1,MATCH($E150&amp;"/"&amp;F$1,Data!$1:$1,0)-1))=TRUE,"",IF(OFFSET(Data!$A$1,MATCH($D150,Data!$CG:$CG,0)-1,MATCH($E150&amp;"/"&amp;F$1,Data!$1:$1,0)-1)=0,"",OFFSET(Data!$A$1,MATCH($D150,Data!$CG:$CG,0)-1,MATCH($E150&amp;"/"&amp;F$1,Data!$1:$1,0)-1)))</f>
        <v/>
      </c>
      <c r="G150" s="252" t="str">
        <f ca="1">IF(ISERROR(OFFSET(Data!$A$1,MATCH($D150,Data!$CG:$CG,0)-1,MATCH($E150&amp;"/"&amp;G$1,Data!$1:$1,0)-1))=TRUE,"",IF(OFFSET(Data!$A$1,MATCH($D150,Data!$CG:$CG,0)-1,MATCH($E150&amp;"/"&amp;G$1,Data!$1:$1,0)-1)=0,"",OFFSET(Data!$A$1,MATCH($D150,Data!$CG:$CG,0)-1,MATCH($E150&amp;"/"&amp;G$1,Data!$1:$1,0)-1)))</f>
        <v/>
      </c>
      <c r="H150" s="252" t="str">
        <f ca="1">IF(ISERROR(OFFSET(Data!$A$1,MATCH($D150,Data!$CG:$CG,0)-1,MATCH($E150&amp;"/"&amp;H$1,Data!$1:$1,0)-1))=TRUE,"",IF(OFFSET(Data!$A$1,MATCH($D150,Data!$CG:$CG,0)-1,MATCH($E150&amp;"/"&amp;H$1,Data!$1:$1,0)-1)=0,"",OFFSET(Data!$A$1,MATCH($D150,Data!$CG:$CG,0)-1,MATCH($E150&amp;"/"&amp;H$1,Data!$1:$1,0)-1)))</f>
        <v/>
      </c>
      <c r="I150" s="252" t="str">
        <f ca="1">IF(ISERROR(OFFSET(Data!$A$1,MATCH($D150,Data!$CG:$CG,0)-1,MATCH($E150&amp;"/"&amp;I$1,Data!$1:$1,0)-1))=TRUE,"",IF(OFFSET(Data!$A$1,MATCH($D150,Data!$CG:$CG,0)-1,MATCH($E150&amp;"/"&amp;I$1,Data!$1:$1,0)-1)=0,"",OFFSET(Data!$A$1,MATCH($D150,Data!$CG:$CG,0)-1,MATCH($E150&amp;"/"&amp;I$1,Data!$1:$1,0)-1)))</f>
        <v/>
      </c>
      <c r="J150" s="252" t="str">
        <f ca="1">IF(ISERROR(OFFSET(Data!$A$1,MATCH($D150,Data!$CG:$CG,0)-1,MATCH($E150&amp;"/"&amp;J$1,Data!$1:$1,0)-1))=TRUE,"",IF(OFFSET(Data!$A$1,MATCH($D150,Data!$CG:$CG,0)-1,MATCH($E150&amp;"/"&amp;J$1,Data!$1:$1,0)-1)=0,"",OFFSET(Data!$A$1,MATCH($D150,Data!$CG:$CG,0)-1,MATCH($E150&amp;"/"&amp;J$1,Data!$1:$1,0)-1)))</f>
        <v/>
      </c>
      <c r="K150" s="252" t="str">
        <f ca="1">IF(ISERROR(OFFSET(Data!$A$1,MATCH($D150,Data!$CG:$CG,0)-1,MATCH($E150&amp;"/"&amp;K$1,Data!$1:$1,0)-1))=TRUE,"",IF(OFFSET(Data!$A$1,MATCH($D150,Data!$CG:$CG,0)-1,MATCH($E150&amp;"/"&amp;K$1,Data!$1:$1,0)-1)=0,"",OFFSET(Data!$A$1,MATCH($D150,Data!$CG:$CG,0)-1,MATCH($E150&amp;"/"&amp;K$1,Data!$1:$1,0)-1)))</f>
        <v/>
      </c>
      <c r="L150" s="252" t="str">
        <f ca="1">IF(ISERROR(OFFSET(Data!$A$1,MATCH($D150,Data!$CG:$CG,0)-1,MATCH($E150&amp;"/"&amp;L$1,Data!$1:$1,0)-1))=TRUE,"",IF(OFFSET(Data!$A$1,MATCH($D150,Data!$CG:$CG,0)-1,MATCH($E150&amp;"/"&amp;L$1,Data!$1:$1,0)-1)=0,"",OFFSET(Data!$A$1,MATCH($D150,Data!$CG:$CG,0)-1,MATCH($E150&amp;"/"&amp;L$1,Data!$1:$1,0)-1)))</f>
        <v/>
      </c>
      <c r="M150" s="252" t="str">
        <f ca="1">IF(ISERROR(OFFSET(Data!$A$1,MATCH($D150,Data!$CG:$CG,0)-1,MATCH($E150&amp;"/"&amp;M$1,Data!$1:$1,0)-1))=TRUE,"",IF(OFFSET(Data!$A$1,MATCH($D150,Data!$CG:$CG,0)-1,MATCH($E150&amp;"/"&amp;M$1,Data!$1:$1,0)-1)=0,"",OFFSET(Data!$A$1,MATCH($D150,Data!$CG:$CG,0)-1,MATCH($E150&amp;"/"&amp;M$1,Data!$1:$1,0)-1)))</f>
        <v/>
      </c>
      <c r="N150" s="252" t="str">
        <f ca="1">IF(ISERROR(OFFSET(Data!$A$1,MATCH($D150,Data!$CG:$CG,0)-1,MATCH($E150&amp;"/"&amp;N$1,Data!$1:$1,0)-1))=TRUE,"",IF(OFFSET(Data!$A$1,MATCH($D150,Data!$CG:$CG,0)-1,MATCH($E150&amp;"/"&amp;N$1,Data!$1:$1,0)-1)=0,"",OFFSET(Data!$A$1,MATCH($D150,Data!$CG:$CG,0)-1,MATCH($E150&amp;"/"&amp;N$1,Data!$1:$1,0)-1)))</f>
        <v/>
      </c>
      <c r="O150" s="252" t="str">
        <f ca="1">IF(ISERROR(OFFSET(Data!$A$1,MATCH($D150,Data!$CG:$CG,0)-1,MATCH($E150&amp;"/"&amp;O$1,Data!$1:$1,0)-1))=TRUE,"",IF(OFFSET(Data!$A$1,MATCH($D150,Data!$CG:$CG,0)-1,MATCH($E150&amp;"/"&amp;O$1,Data!$1:$1,0)-1)=0,"",OFFSET(Data!$A$1,MATCH($D150,Data!$CG:$CG,0)-1,MATCH($E150&amp;"/"&amp;O$1,Data!$1:$1,0)-1)))</f>
        <v/>
      </c>
      <c r="P150" s="252" t="str">
        <f ca="1">IF(ISERROR(OFFSET(Data!$A$1,MATCH($D150,Data!$CG:$CG,0)-1,MATCH($E150&amp;"/"&amp;P$1,Data!$1:$1,0)-1))=TRUE,"",IF(OFFSET(Data!$A$1,MATCH($D150,Data!$CG:$CG,0)-1,MATCH($E150&amp;"/"&amp;P$1,Data!$1:$1,0)-1)=0,"",OFFSET(Data!$A$1,MATCH($D150,Data!$CG:$CG,0)-1,MATCH($E150&amp;"/"&amp;P$1,Data!$1:$1,0)-1)))</f>
        <v/>
      </c>
      <c r="Q150" s="252" t="str">
        <f ca="1">IF(ISERROR(OFFSET(Data!$A$1,MATCH($D150,Data!$CG:$CG,0)-1,MATCH($E150&amp;"/"&amp;Q$1,Data!$1:$1,0)-1))=TRUE,"",IF(OFFSET(Data!$A$1,MATCH($D150,Data!$CG:$CG,0)-1,MATCH($E150&amp;"/"&amp;Q$1,Data!$1:$1,0)-1)=0,"",OFFSET(Data!$A$1,MATCH($D150,Data!$CG:$CG,0)-1,MATCH($E150&amp;"/"&amp;Q$1,Data!$1:$1,0)-1)))</f>
        <v/>
      </c>
      <c r="R150" s="252" t="str">
        <f ca="1">IF(ISERROR(OFFSET(Data!$A$1,MATCH($D150,Data!$CG:$CG,0)-1,MATCH($E150&amp;"/"&amp;R$1,Data!$1:$1,0)-1))=TRUE,"",IF(OFFSET(Data!$A$1,MATCH($D150,Data!$CG:$CG,0)-1,MATCH($E150&amp;"/"&amp;R$1,Data!$1:$1,0)-1)=0,"",OFFSET(Data!$A$1,MATCH($D150,Data!$CG:$CG,0)-1,MATCH($E150&amp;"/"&amp;R$1,Data!$1:$1,0)-1)))</f>
        <v/>
      </c>
      <c r="S150" s="252" t="str">
        <f ca="1">IF(ISERROR(OFFSET(Data!$A$1,MATCH($D150,Data!$CG:$CG,0)-1,MATCH($E150&amp;"/"&amp;S$1,Data!$1:$1,0)-1))=TRUE,"",IF(OFFSET(Data!$A$1,MATCH($D150,Data!$CG:$CG,0)-1,MATCH($E150&amp;"/"&amp;S$1,Data!$1:$1,0)-1)=0,"",OFFSET(Data!$A$1,MATCH($D150,Data!$CG:$CG,0)-1,MATCH($E150&amp;"/"&amp;S$1,Data!$1:$1,0)-1)))</f>
        <v/>
      </c>
      <c r="T150" s="252" t="str">
        <f ca="1">IF(ISERROR(OFFSET(Data!$A$1,MATCH($D150,Data!$CG:$CG,0)-1,MATCH($E150&amp;"/"&amp;T$1,Data!$1:$1,0)-1))=TRUE,"",IF(OFFSET(Data!$A$1,MATCH($D150,Data!$CG:$CG,0)-1,MATCH($E150&amp;"/"&amp;T$1,Data!$1:$1,0)-1)=0,"",OFFSET(Data!$A$1,MATCH($D150,Data!$CG:$CG,0)-1,MATCH($E150&amp;"/"&amp;T$1,Data!$1:$1,0)-1)))</f>
        <v/>
      </c>
      <c r="U150" s="252" t="str">
        <f ca="1">IF(ISERROR(OFFSET(Data!$A$1,MATCH($D150,Data!$CG:$CG,0)-1,MATCH($E150&amp;"/"&amp;U$1,Data!$1:$1,0)-1))=TRUE,"",IF(OFFSET(Data!$A$1,MATCH($D150,Data!$CG:$CG,0)-1,MATCH($E150&amp;"/"&amp;U$1,Data!$1:$1,0)-1)=0,"",OFFSET(Data!$A$1,MATCH($D150,Data!$CG:$CG,0)-1,MATCH($E150&amp;"/"&amp;U$1,Data!$1:$1,0)-1)))</f>
        <v/>
      </c>
      <c r="V150" s="252" t="str">
        <f ca="1">IF(ISERROR(OFFSET(Data!$A$1,MATCH($D150,Data!$CG:$CG,0)-1,MATCH($E150&amp;"/"&amp;V$1,Data!$1:$1,0)-1))=TRUE,"",IF(OFFSET(Data!$A$1,MATCH($D150,Data!$CG:$CG,0)-1,MATCH($E150&amp;"/"&amp;V$1,Data!$1:$1,0)-1)=0,"",OFFSET(Data!$A$1,MATCH($D150,Data!$CG:$CG,0)-1,MATCH($E150&amp;"/"&amp;V$1,Data!$1:$1,0)-1)))</f>
        <v/>
      </c>
      <c r="W150" s="269" t="str">
        <f ca="1">IF(ISERROR(OFFSET(Data!$A$1,MATCH($D150,Data!$CG:$CG,0)-1,MATCH($E150&amp;"/"&amp;W$1,Data!$1:$1,0)-1))=TRUE,"",IF(OFFSET(Data!$A$1,MATCH($D150,Data!$CG:$CG,0)-1,MATCH($E150&amp;"/"&amp;W$1,Data!$1:$1,0)-1)=0,"",OFFSET(Data!$A$1,MATCH($D150,Data!$CG:$CG,0)-1,MATCH($E150&amp;"/"&amp;W$1,Data!$1:$1,0)-1)))</f>
        <v/>
      </c>
      <c r="X150" s="252" t="str">
        <f ca="1">IF(ISERROR(OFFSET(Data!$A$1,MATCH($D150,Data!$CG:$CG,0)-1,MATCH($E150&amp;"/"&amp;X$1,Data!$1:$1,0)-1))=TRUE,"",IF(OFFSET(Data!$A$1,MATCH($D150,Data!$CG:$CG,0)-1,MATCH($E150&amp;"/"&amp;X$1,Data!$1:$1,0)-1)=0,"",OFFSET(Data!$A$1,MATCH($D150,Data!$CG:$CG,0)-1,MATCH($E150&amp;"/"&amp;X$1,Data!$1:$1,0)-1)))</f>
        <v/>
      </c>
      <c r="Y150" s="252" t="str">
        <f ca="1">IF(ISERROR(OFFSET(Data!$A$1,MATCH($D150,Data!$CG:$CG,0)-1,MATCH($E150&amp;"/"&amp;Y$1,Data!$1:$1,0)-1))=TRUE,"",IF(OFFSET(Data!$A$1,MATCH($D150,Data!$CG:$CG,0)-1,MATCH($E150&amp;"/"&amp;Y$1,Data!$1:$1,0)-1)=0,"",OFFSET(Data!$A$1,MATCH($D150,Data!$CG:$CG,0)-1,MATCH($E150&amp;"/"&amp;Y$1,Data!$1:$1,0)-1)))</f>
        <v/>
      </c>
      <c r="Z150" s="252" t="str">
        <f ca="1">IF(ISERROR(OFFSET(Data!$A$1,MATCH($D150,Data!$CG:$CG,0)-1,MATCH($E150&amp;"/"&amp;Z$1,Data!$1:$1,0)-1))=TRUE,"",IF(OFFSET(Data!$A$1,MATCH($D150,Data!$CG:$CG,0)-1,MATCH($E150&amp;"/"&amp;Z$1,Data!$1:$1,0)-1)=0,"",OFFSET(Data!$A$1,MATCH($D150,Data!$CG:$CG,0)-1,MATCH($E150&amp;"/"&amp;Z$1,Data!$1:$1,0)-1)))</f>
        <v/>
      </c>
      <c r="AA150" s="252" t="str">
        <f ca="1">IF(ISERROR(OFFSET(Data!$A$1,MATCH($D150,Data!$CG:$CG,0)-1,MATCH($E150&amp;"/"&amp;AA$1,Data!$1:$1,0)-1))=TRUE,"",IF(OFFSET(Data!$A$1,MATCH($D150,Data!$CG:$CG,0)-1,MATCH($E150&amp;"/"&amp;AA$1,Data!$1:$1,0)-1)=0,"",OFFSET(Data!$A$1,MATCH($D150,Data!$CG:$CG,0)-1,MATCH($E150&amp;"/"&amp;AA$1,Data!$1:$1,0)-1)))</f>
        <v/>
      </c>
      <c r="AB150" s="252" t="str">
        <f ca="1">IF(ISERROR(OFFSET(Data!$A$1,MATCH($D150,Data!$CG:$CG,0)-1,MATCH($E150&amp;"/"&amp;AB$1,Data!$1:$1,0)-1))=TRUE,"",IF(OFFSET(Data!$A$1,MATCH($D150,Data!$CG:$CG,0)-1,MATCH($E150&amp;"/"&amp;AB$1,Data!$1:$1,0)-1)=0,"",OFFSET(Data!$A$1,MATCH($D150,Data!$CG:$CG,0)-1,MATCH($E150&amp;"/"&amp;AB$1,Data!$1:$1,0)-1)))</f>
        <v/>
      </c>
      <c r="AC150" s="252" t="str">
        <f ca="1">IF(ISERROR(OFFSET(Data!$A$1,MATCH($D150,Data!$CG:$CG,0)-1,MATCH($E150&amp;"/"&amp;AC$1,Data!$1:$1,0)-1))=TRUE,"",IF(OFFSET(Data!$A$1,MATCH($D150,Data!$CG:$CG,0)-1,MATCH($E150&amp;"/"&amp;AC$1,Data!$1:$1,0)-1)=0,"",OFFSET(Data!$A$1,MATCH($D150,Data!$CG:$CG,0)-1,MATCH($E150&amp;"/"&amp;AC$1,Data!$1:$1,0)-1)))</f>
        <v/>
      </c>
      <c r="AD150" s="252" t="str">
        <f ca="1">IF(ISERROR(OFFSET(Data!$A$1,MATCH($D150,Data!$CG:$CG,0)-1,MATCH($E150&amp;"/"&amp;AD$1,Data!$1:$1,0)-1))=TRUE,"",IF(OFFSET(Data!$A$1,MATCH($D150,Data!$CG:$CG,0)-1,MATCH($E150&amp;"/"&amp;AD$1,Data!$1:$1,0)-1)=0,"",OFFSET(Data!$A$1,MATCH($D150,Data!$CG:$CG,0)-1,MATCH($E150&amp;"/"&amp;AD$1,Data!$1:$1,0)-1)))</f>
        <v/>
      </c>
      <c r="AE150" s="252" t="str">
        <f ca="1">IF(ISERROR(OFFSET(Data!$A$1,MATCH($D150,Data!$CG:$CG,0)-1,MATCH($E150&amp;"/"&amp;AE$1,Data!$1:$1,0)-1))=TRUE,"",IF(OFFSET(Data!$A$1,MATCH($D150,Data!$CG:$CG,0)-1,MATCH($E150&amp;"/"&amp;AE$1,Data!$1:$1,0)-1)=0,"",OFFSET(Data!$A$1,MATCH($D150,Data!$CG:$CG,0)-1,MATCH($E150&amp;"/"&amp;AE$1,Data!$1:$1,0)-1)))</f>
        <v/>
      </c>
      <c r="AF150" s="253" t="str">
        <f ca="1">IF(ISERROR(OFFSET(Data!$A$1,MATCH($D150,Data!$CG:$CG,0)-1,MATCH($E150&amp;"/"&amp;AF$1,Data!$1:$1,0)-1))=TRUE,"",IF(OFFSET(Data!$A$1,MATCH($D150,Data!$CG:$CG,0)-1,MATCH($E150&amp;"/"&amp;AF$1,Data!$1:$1,0)-1)=0,"",OFFSET(Data!$A$1,MATCH($D150,Data!$CG:$CG,0)-1,MATCH($E150&amp;"/"&amp;AF$1,Data!$1:$1,0)-1)))</f>
        <v/>
      </c>
      <c r="AG150" s="188">
        <f t="shared" ca="1" si="6"/>
        <v>0</v>
      </c>
      <c r="AH150" s="208">
        <f ca="1">SUM(AG149:AG150)</f>
        <v>0</v>
      </c>
    </row>
    <row r="151" spans="1:34" ht="15" hidden="1" customHeight="1" x14ac:dyDescent="0.25">
      <c r="A151" s="446"/>
      <c r="B151" s="469"/>
      <c r="C151" s="472"/>
      <c r="D151" s="50" t="e">
        <f>IF(C151&lt;&gt;"",C151,D150)</f>
        <v>#N/A</v>
      </c>
      <c r="E151" s="51" t="s">
        <v>23</v>
      </c>
      <c r="F151" s="254" t="str">
        <f ca="1">IF(ISERROR(OFFSET(Data!$A$1,MATCH($D151,Data!$CG:$CG,0)-1,MATCH($E151&amp;"/"&amp;F$1,Data!$1:$1,0)-1))=TRUE,"",IF(OFFSET(Data!$A$1,MATCH($D151,Data!$CG:$CG,0)-1,MATCH($E151&amp;"/"&amp;F$1,Data!$1:$1,0)-1)=0,"",OFFSET(Data!$A$1,MATCH($D151,Data!$CG:$CG,0)-1,MATCH($E151&amp;"/"&amp;F$1,Data!$1:$1,0)-1)))</f>
        <v/>
      </c>
      <c r="G151" s="252" t="str">
        <f ca="1">IF(ISERROR(OFFSET(Data!$A$1,MATCH($D151,Data!$CG:$CG,0)-1,MATCH($E151&amp;"/"&amp;G$1,Data!$1:$1,0)-1))=TRUE,"",IF(OFFSET(Data!$A$1,MATCH($D151,Data!$CG:$CG,0)-1,MATCH($E151&amp;"/"&amp;G$1,Data!$1:$1,0)-1)=0,"",OFFSET(Data!$A$1,MATCH($D151,Data!$CG:$CG,0)-1,MATCH($E151&amp;"/"&amp;G$1,Data!$1:$1,0)-1)))</f>
        <v/>
      </c>
      <c r="H151" s="252" t="str">
        <f ca="1">IF(ISERROR(OFFSET(Data!$A$1,MATCH($D151,Data!$CG:$CG,0)-1,MATCH($E151&amp;"/"&amp;H$1,Data!$1:$1,0)-1))=TRUE,"",IF(OFFSET(Data!$A$1,MATCH($D151,Data!$CG:$CG,0)-1,MATCH($E151&amp;"/"&amp;H$1,Data!$1:$1,0)-1)=0,"",OFFSET(Data!$A$1,MATCH($D151,Data!$CG:$CG,0)-1,MATCH($E151&amp;"/"&amp;H$1,Data!$1:$1,0)-1)))</f>
        <v/>
      </c>
      <c r="I151" s="252" t="str">
        <f ca="1">IF(ISERROR(OFFSET(Data!$A$1,MATCH($D151,Data!$CG:$CG,0)-1,MATCH($E151&amp;"/"&amp;I$1,Data!$1:$1,0)-1))=TRUE,"",IF(OFFSET(Data!$A$1,MATCH($D151,Data!$CG:$CG,0)-1,MATCH($E151&amp;"/"&amp;I$1,Data!$1:$1,0)-1)=0,"",OFFSET(Data!$A$1,MATCH($D151,Data!$CG:$CG,0)-1,MATCH($E151&amp;"/"&amp;I$1,Data!$1:$1,0)-1)))</f>
        <v/>
      </c>
      <c r="J151" s="252" t="str">
        <f ca="1">IF(ISERROR(OFFSET(Data!$A$1,MATCH($D151,Data!$CG:$CG,0)-1,MATCH($E151&amp;"/"&amp;J$1,Data!$1:$1,0)-1))=TRUE,"",IF(OFFSET(Data!$A$1,MATCH($D151,Data!$CG:$CG,0)-1,MATCH($E151&amp;"/"&amp;J$1,Data!$1:$1,0)-1)=0,"",OFFSET(Data!$A$1,MATCH($D151,Data!$CG:$CG,0)-1,MATCH($E151&amp;"/"&amp;J$1,Data!$1:$1,0)-1)))</f>
        <v/>
      </c>
      <c r="K151" s="252" t="str">
        <f ca="1">IF(ISERROR(OFFSET(Data!$A$1,MATCH($D151,Data!$CG:$CG,0)-1,MATCH($E151&amp;"/"&amp;K$1,Data!$1:$1,0)-1))=TRUE,"",IF(OFFSET(Data!$A$1,MATCH($D151,Data!$CG:$CG,0)-1,MATCH($E151&amp;"/"&amp;K$1,Data!$1:$1,0)-1)=0,"",OFFSET(Data!$A$1,MATCH($D151,Data!$CG:$CG,0)-1,MATCH($E151&amp;"/"&amp;K$1,Data!$1:$1,0)-1)))</f>
        <v/>
      </c>
      <c r="L151" s="252" t="str">
        <f ca="1">IF(ISERROR(OFFSET(Data!$A$1,MATCH($D151,Data!$CG:$CG,0)-1,MATCH($E151&amp;"/"&amp;L$1,Data!$1:$1,0)-1))=TRUE,"",IF(OFFSET(Data!$A$1,MATCH($D151,Data!$CG:$CG,0)-1,MATCH($E151&amp;"/"&amp;L$1,Data!$1:$1,0)-1)=0,"",OFFSET(Data!$A$1,MATCH($D151,Data!$CG:$CG,0)-1,MATCH($E151&amp;"/"&amp;L$1,Data!$1:$1,0)-1)))</f>
        <v/>
      </c>
      <c r="M151" s="252" t="str">
        <f ca="1">IF(ISERROR(OFFSET(Data!$A$1,MATCH($D151,Data!$CG:$CG,0)-1,MATCH($E151&amp;"/"&amp;M$1,Data!$1:$1,0)-1))=TRUE,"",IF(OFFSET(Data!$A$1,MATCH($D151,Data!$CG:$CG,0)-1,MATCH($E151&amp;"/"&amp;M$1,Data!$1:$1,0)-1)=0,"",OFFSET(Data!$A$1,MATCH($D151,Data!$CG:$CG,0)-1,MATCH($E151&amp;"/"&amp;M$1,Data!$1:$1,0)-1)))</f>
        <v/>
      </c>
      <c r="N151" s="252" t="str">
        <f ca="1">IF(ISERROR(OFFSET(Data!$A$1,MATCH($D151,Data!$CG:$CG,0)-1,MATCH($E151&amp;"/"&amp;N$1,Data!$1:$1,0)-1))=TRUE,"",IF(OFFSET(Data!$A$1,MATCH($D151,Data!$CG:$CG,0)-1,MATCH($E151&amp;"/"&amp;N$1,Data!$1:$1,0)-1)=0,"",OFFSET(Data!$A$1,MATCH($D151,Data!$CG:$CG,0)-1,MATCH($E151&amp;"/"&amp;N$1,Data!$1:$1,0)-1)))</f>
        <v/>
      </c>
      <c r="O151" s="252" t="str">
        <f ca="1">IF(ISERROR(OFFSET(Data!$A$1,MATCH($D151,Data!$CG:$CG,0)-1,MATCH($E151&amp;"/"&amp;O$1,Data!$1:$1,0)-1))=TRUE,"",IF(OFFSET(Data!$A$1,MATCH($D151,Data!$CG:$CG,0)-1,MATCH($E151&amp;"/"&amp;O$1,Data!$1:$1,0)-1)=0,"",OFFSET(Data!$A$1,MATCH($D151,Data!$CG:$CG,0)-1,MATCH($E151&amp;"/"&amp;O$1,Data!$1:$1,0)-1)))</f>
        <v/>
      </c>
      <c r="P151" s="252" t="str">
        <f ca="1">IF(ISERROR(OFFSET(Data!$A$1,MATCH($D151,Data!$CG:$CG,0)-1,MATCH($E151&amp;"/"&amp;P$1,Data!$1:$1,0)-1))=TRUE,"",IF(OFFSET(Data!$A$1,MATCH($D151,Data!$CG:$CG,0)-1,MATCH($E151&amp;"/"&amp;P$1,Data!$1:$1,0)-1)=0,"",OFFSET(Data!$A$1,MATCH($D151,Data!$CG:$CG,0)-1,MATCH($E151&amp;"/"&amp;P$1,Data!$1:$1,0)-1)))</f>
        <v/>
      </c>
      <c r="Q151" s="252" t="str">
        <f ca="1">IF(ISERROR(OFFSET(Data!$A$1,MATCH($D151,Data!$CG:$CG,0)-1,MATCH($E151&amp;"/"&amp;Q$1,Data!$1:$1,0)-1))=TRUE,"",IF(OFFSET(Data!$A$1,MATCH($D151,Data!$CG:$CG,0)-1,MATCH($E151&amp;"/"&amp;Q$1,Data!$1:$1,0)-1)=0,"",OFFSET(Data!$A$1,MATCH($D151,Data!$CG:$CG,0)-1,MATCH($E151&amp;"/"&amp;Q$1,Data!$1:$1,0)-1)))</f>
        <v/>
      </c>
      <c r="R151" s="252" t="str">
        <f ca="1">IF(ISERROR(OFFSET(Data!$A$1,MATCH($D151,Data!$CG:$CG,0)-1,MATCH($E151&amp;"/"&amp;R$1,Data!$1:$1,0)-1))=TRUE,"",IF(OFFSET(Data!$A$1,MATCH($D151,Data!$CG:$CG,0)-1,MATCH($E151&amp;"/"&amp;R$1,Data!$1:$1,0)-1)=0,"",OFFSET(Data!$A$1,MATCH($D151,Data!$CG:$CG,0)-1,MATCH($E151&amp;"/"&amp;R$1,Data!$1:$1,0)-1)))</f>
        <v/>
      </c>
      <c r="S151" s="252" t="str">
        <f ca="1">IF(ISERROR(OFFSET(Data!$A$1,MATCH($D151,Data!$CG:$CG,0)-1,MATCH($E151&amp;"/"&amp;S$1,Data!$1:$1,0)-1))=TRUE,"",IF(OFFSET(Data!$A$1,MATCH($D151,Data!$CG:$CG,0)-1,MATCH($E151&amp;"/"&amp;S$1,Data!$1:$1,0)-1)=0,"",OFFSET(Data!$A$1,MATCH($D151,Data!$CG:$CG,0)-1,MATCH($E151&amp;"/"&amp;S$1,Data!$1:$1,0)-1)))</f>
        <v/>
      </c>
      <c r="T151" s="252" t="str">
        <f ca="1">IF(ISERROR(OFFSET(Data!$A$1,MATCH($D151,Data!$CG:$CG,0)-1,MATCH($E151&amp;"/"&amp;T$1,Data!$1:$1,0)-1))=TRUE,"",IF(OFFSET(Data!$A$1,MATCH($D151,Data!$CG:$CG,0)-1,MATCH($E151&amp;"/"&amp;T$1,Data!$1:$1,0)-1)=0,"",OFFSET(Data!$A$1,MATCH($D151,Data!$CG:$CG,0)-1,MATCH($E151&amp;"/"&amp;T$1,Data!$1:$1,0)-1)))</f>
        <v/>
      </c>
      <c r="U151" s="252" t="str">
        <f ca="1">IF(ISERROR(OFFSET(Data!$A$1,MATCH($D151,Data!$CG:$CG,0)-1,MATCH($E151&amp;"/"&amp;U$1,Data!$1:$1,0)-1))=TRUE,"",IF(OFFSET(Data!$A$1,MATCH($D151,Data!$CG:$CG,0)-1,MATCH($E151&amp;"/"&amp;U$1,Data!$1:$1,0)-1)=0,"",OFFSET(Data!$A$1,MATCH($D151,Data!$CG:$CG,0)-1,MATCH($E151&amp;"/"&amp;U$1,Data!$1:$1,0)-1)))</f>
        <v/>
      </c>
      <c r="V151" s="252" t="str">
        <f ca="1">IF(ISERROR(OFFSET(Data!$A$1,MATCH($D151,Data!$CG:$CG,0)-1,MATCH($E151&amp;"/"&amp;V$1,Data!$1:$1,0)-1))=TRUE,"",IF(OFFSET(Data!$A$1,MATCH($D151,Data!$CG:$CG,0)-1,MATCH($E151&amp;"/"&amp;V$1,Data!$1:$1,0)-1)=0,"",OFFSET(Data!$A$1,MATCH($D151,Data!$CG:$CG,0)-1,MATCH($E151&amp;"/"&amp;V$1,Data!$1:$1,0)-1)))</f>
        <v/>
      </c>
      <c r="W151" s="269" t="str">
        <f ca="1">IF(ISERROR(OFFSET(Data!$A$1,MATCH($D151,Data!$CG:$CG,0)-1,MATCH($E151&amp;"/"&amp;W$1,Data!$1:$1,0)-1))=TRUE,"",IF(OFFSET(Data!$A$1,MATCH($D151,Data!$CG:$CG,0)-1,MATCH($E151&amp;"/"&amp;W$1,Data!$1:$1,0)-1)=0,"",OFFSET(Data!$A$1,MATCH($D151,Data!$CG:$CG,0)-1,MATCH($E151&amp;"/"&amp;W$1,Data!$1:$1,0)-1)))</f>
        <v/>
      </c>
      <c r="X151" s="252" t="str">
        <f ca="1">IF(ISERROR(OFFSET(Data!$A$1,MATCH($D151,Data!$CG:$CG,0)-1,MATCH($E151&amp;"/"&amp;X$1,Data!$1:$1,0)-1))=TRUE,"",IF(OFFSET(Data!$A$1,MATCH($D151,Data!$CG:$CG,0)-1,MATCH($E151&amp;"/"&amp;X$1,Data!$1:$1,0)-1)=0,"",OFFSET(Data!$A$1,MATCH($D151,Data!$CG:$CG,0)-1,MATCH($E151&amp;"/"&amp;X$1,Data!$1:$1,0)-1)))</f>
        <v/>
      </c>
      <c r="Y151" s="252" t="str">
        <f ca="1">IF(ISERROR(OFFSET(Data!$A$1,MATCH($D151,Data!$CG:$CG,0)-1,MATCH($E151&amp;"/"&amp;Y$1,Data!$1:$1,0)-1))=TRUE,"",IF(OFFSET(Data!$A$1,MATCH($D151,Data!$CG:$CG,0)-1,MATCH($E151&amp;"/"&amp;Y$1,Data!$1:$1,0)-1)=0,"",OFFSET(Data!$A$1,MATCH($D151,Data!$CG:$CG,0)-1,MATCH($E151&amp;"/"&amp;Y$1,Data!$1:$1,0)-1)))</f>
        <v/>
      </c>
      <c r="Z151" s="252" t="str">
        <f ca="1">IF(ISERROR(OFFSET(Data!$A$1,MATCH($D151,Data!$CG:$CG,0)-1,MATCH($E151&amp;"/"&amp;Z$1,Data!$1:$1,0)-1))=TRUE,"",IF(OFFSET(Data!$A$1,MATCH($D151,Data!$CG:$CG,0)-1,MATCH($E151&amp;"/"&amp;Z$1,Data!$1:$1,0)-1)=0,"",OFFSET(Data!$A$1,MATCH($D151,Data!$CG:$CG,0)-1,MATCH($E151&amp;"/"&amp;Z$1,Data!$1:$1,0)-1)))</f>
        <v/>
      </c>
      <c r="AA151" s="252" t="str">
        <f ca="1">IF(ISERROR(OFFSET(Data!$A$1,MATCH($D151,Data!$CG:$CG,0)-1,MATCH($E151&amp;"/"&amp;AA$1,Data!$1:$1,0)-1))=TRUE,"",IF(OFFSET(Data!$A$1,MATCH($D151,Data!$CG:$CG,0)-1,MATCH($E151&amp;"/"&amp;AA$1,Data!$1:$1,0)-1)=0,"",OFFSET(Data!$A$1,MATCH($D151,Data!$CG:$CG,0)-1,MATCH($E151&amp;"/"&amp;AA$1,Data!$1:$1,0)-1)))</f>
        <v/>
      </c>
      <c r="AB151" s="252" t="str">
        <f ca="1">IF(ISERROR(OFFSET(Data!$A$1,MATCH($D151,Data!$CG:$CG,0)-1,MATCH($E151&amp;"/"&amp;AB$1,Data!$1:$1,0)-1))=TRUE,"",IF(OFFSET(Data!$A$1,MATCH($D151,Data!$CG:$CG,0)-1,MATCH($E151&amp;"/"&amp;AB$1,Data!$1:$1,0)-1)=0,"",OFFSET(Data!$A$1,MATCH($D151,Data!$CG:$CG,0)-1,MATCH($E151&amp;"/"&amp;AB$1,Data!$1:$1,0)-1)))</f>
        <v/>
      </c>
      <c r="AC151" s="252" t="str">
        <f ca="1">IF(ISERROR(OFFSET(Data!$A$1,MATCH($D151,Data!$CG:$CG,0)-1,MATCH($E151&amp;"/"&amp;AC$1,Data!$1:$1,0)-1))=TRUE,"",IF(OFFSET(Data!$A$1,MATCH($D151,Data!$CG:$CG,0)-1,MATCH($E151&amp;"/"&amp;AC$1,Data!$1:$1,0)-1)=0,"",OFFSET(Data!$A$1,MATCH($D151,Data!$CG:$CG,0)-1,MATCH($E151&amp;"/"&amp;AC$1,Data!$1:$1,0)-1)))</f>
        <v/>
      </c>
      <c r="AD151" s="252" t="str">
        <f ca="1">IF(ISERROR(OFFSET(Data!$A$1,MATCH($D151,Data!$CG:$CG,0)-1,MATCH($E151&amp;"/"&amp;AD$1,Data!$1:$1,0)-1))=TRUE,"",IF(OFFSET(Data!$A$1,MATCH($D151,Data!$CG:$CG,0)-1,MATCH($E151&amp;"/"&amp;AD$1,Data!$1:$1,0)-1)=0,"",OFFSET(Data!$A$1,MATCH($D151,Data!$CG:$CG,0)-1,MATCH($E151&amp;"/"&amp;AD$1,Data!$1:$1,0)-1)))</f>
        <v/>
      </c>
      <c r="AE151" s="252" t="str">
        <f ca="1">IF(ISERROR(OFFSET(Data!$A$1,MATCH($D151,Data!$CG:$CG,0)-1,MATCH($E151&amp;"/"&amp;AE$1,Data!$1:$1,0)-1))=TRUE,"",IF(OFFSET(Data!$A$1,MATCH($D151,Data!$CG:$CG,0)-1,MATCH($E151&amp;"/"&amp;AE$1,Data!$1:$1,0)-1)=0,"",OFFSET(Data!$A$1,MATCH($D151,Data!$CG:$CG,0)-1,MATCH($E151&amp;"/"&amp;AE$1,Data!$1:$1,0)-1)))</f>
        <v/>
      </c>
      <c r="AF151" s="253" t="str">
        <f ca="1">IF(ISERROR(OFFSET(Data!$A$1,MATCH($D151,Data!$CG:$CG,0)-1,MATCH($E151&amp;"/"&amp;AF$1,Data!$1:$1,0)-1))=TRUE,"",IF(OFFSET(Data!$A$1,MATCH($D151,Data!$CG:$CG,0)-1,MATCH($E151&amp;"/"&amp;AF$1,Data!$1:$1,0)-1)=0,"",OFFSET(Data!$A$1,MATCH($D151,Data!$CG:$CG,0)-1,MATCH($E151&amp;"/"&amp;AF$1,Data!$1:$1,0)-1)))</f>
        <v/>
      </c>
      <c r="AG151" s="188">
        <f t="shared" ca="1" si="6"/>
        <v>0</v>
      </c>
      <c r="AH151" s="208">
        <f ca="1">SUM(AG149:AG151)</f>
        <v>0</v>
      </c>
    </row>
    <row r="152" spans="1:34" ht="15.75" hidden="1" customHeight="1" x14ac:dyDescent="0.25">
      <c r="A152" s="446"/>
      <c r="B152" s="469"/>
      <c r="C152" s="472"/>
      <c r="D152" s="50" t="e">
        <f>IF(C152&lt;&gt;"",C152,D151)</f>
        <v>#N/A</v>
      </c>
      <c r="E152" s="51" t="s">
        <v>24</v>
      </c>
      <c r="F152" s="254" t="str">
        <f ca="1">IF(ISERROR(OFFSET(Data!$A$1,MATCH($D152,Data!$CG:$CG,0)-1,MATCH($E152&amp;"/"&amp;F$1,Data!$1:$1,0)-1))=TRUE,"",IF(OFFSET(Data!$A$1,MATCH($D152,Data!$CG:$CG,0)-1,MATCH($E152&amp;"/"&amp;F$1,Data!$1:$1,0)-1)=0,"",OFFSET(Data!$A$1,MATCH($D152,Data!$CG:$CG,0)-1,MATCH($E152&amp;"/"&amp;F$1,Data!$1:$1,0)-1)))</f>
        <v/>
      </c>
      <c r="G152" s="252" t="str">
        <f ca="1">IF(ISERROR(OFFSET(Data!$A$1,MATCH($D152,Data!$CG:$CG,0)-1,MATCH($E152&amp;"/"&amp;G$1,Data!$1:$1,0)-1))=TRUE,"",IF(OFFSET(Data!$A$1,MATCH($D152,Data!$CG:$CG,0)-1,MATCH($E152&amp;"/"&amp;G$1,Data!$1:$1,0)-1)=0,"",OFFSET(Data!$A$1,MATCH($D152,Data!$CG:$CG,0)-1,MATCH($E152&amp;"/"&amp;G$1,Data!$1:$1,0)-1)))</f>
        <v/>
      </c>
      <c r="H152" s="252" t="str">
        <f ca="1">IF(ISERROR(OFFSET(Data!$A$1,MATCH($D152,Data!$CG:$CG,0)-1,MATCH($E152&amp;"/"&amp;H$1,Data!$1:$1,0)-1))=TRUE,"",IF(OFFSET(Data!$A$1,MATCH($D152,Data!$CG:$CG,0)-1,MATCH($E152&amp;"/"&amp;H$1,Data!$1:$1,0)-1)=0,"",OFFSET(Data!$A$1,MATCH($D152,Data!$CG:$CG,0)-1,MATCH($E152&amp;"/"&amp;H$1,Data!$1:$1,0)-1)))</f>
        <v/>
      </c>
      <c r="I152" s="252" t="str">
        <f ca="1">IF(ISERROR(OFFSET(Data!$A$1,MATCH($D152,Data!$CG:$CG,0)-1,MATCH($E152&amp;"/"&amp;I$1,Data!$1:$1,0)-1))=TRUE,"",IF(OFFSET(Data!$A$1,MATCH($D152,Data!$CG:$CG,0)-1,MATCH($E152&amp;"/"&amp;I$1,Data!$1:$1,0)-1)=0,"",OFFSET(Data!$A$1,MATCH($D152,Data!$CG:$CG,0)-1,MATCH($E152&amp;"/"&amp;I$1,Data!$1:$1,0)-1)))</f>
        <v/>
      </c>
      <c r="J152" s="252" t="str">
        <f ca="1">IF(ISERROR(OFFSET(Data!$A$1,MATCH($D152,Data!$CG:$CG,0)-1,MATCH($E152&amp;"/"&amp;J$1,Data!$1:$1,0)-1))=TRUE,"",IF(OFFSET(Data!$A$1,MATCH($D152,Data!$CG:$CG,0)-1,MATCH($E152&amp;"/"&amp;J$1,Data!$1:$1,0)-1)=0,"",OFFSET(Data!$A$1,MATCH($D152,Data!$CG:$CG,0)-1,MATCH($E152&amp;"/"&amp;J$1,Data!$1:$1,0)-1)))</f>
        <v/>
      </c>
      <c r="K152" s="252" t="str">
        <f ca="1">IF(ISERROR(OFFSET(Data!$A$1,MATCH($D152,Data!$CG:$CG,0)-1,MATCH($E152&amp;"/"&amp;K$1,Data!$1:$1,0)-1))=TRUE,"",IF(OFFSET(Data!$A$1,MATCH($D152,Data!$CG:$CG,0)-1,MATCH($E152&amp;"/"&amp;K$1,Data!$1:$1,0)-1)=0,"",OFFSET(Data!$A$1,MATCH($D152,Data!$CG:$CG,0)-1,MATCH($E152&amp;"/"&amp;K$1,Data!$1:$1,0)-1)))</f>
        <v/>
      </c>
      <c r="L152" s="252" t="str">
        <f ca="1">IF(ISERROR(OFFSET(Data!$A$1,MATCH($D152,Data!$CG:$CG,0)-1,MATCH($E152&amp;"/"&amp;L$1,Data!$1:$1,0)-1))=TRUE,"",IF(OFFSET(Data!$A$1,MATCH($D152,Data!$CG:$CG,0)-1,MATCH($E152&amp;"/"&amp;L$1,Data!$1:$1,0)-1)=0,"",OFFSET(Data!$A$1,MATCH($D152,Data!$CG:$CG,0)-1,MATCH($E152&amp;"/"&amp;L$1,Data!$1:$1,0)-1)))</f>
        <v/>
      </c>
      <c r="M152" s="252" t="str">
        <f ca="1">IF(ISERROR(OFFSET(Data!$A$1,MATCH($D152,Data!$CG:$CG,0)-1,MATCH($E152&amp;"/"&amp;M$1,Data!$1:$1,0)-1))=TRUE,"",IF(OFFSET(Data!$A$1,MATCH($D152,Data!$CG:$CG,0)-1,MATCH($E152&amp;"/"&amp;M$1,Data!$1:$1,0)-1)=0,"",OFFSET(Data!$A$1,MATCH($D152,Data!$CG:$CG,0)-1,MATCH($E152&amp;"/"&amp;M$1,Data!$1:$1,0)-1)))</f>
        <v/>
      </c>
      <c r="N152" s="252" t="str">
        <f ca="1">IF(ISERROR(OFFSET(Data!$A$1,MATCH($D152,Data!$CG:$CG,0)-1,MATCH($E152&amp;"/"&amp;N$1,Data!$1:$1,0)-1))=TRUE,"",IF(OFFSET(Data!$A$1,MATCH($D152,Data!$CG:$CG,0)-1,MATCH($E152&amp;"/"&amp;N$1,Data!$1:$1,0)-1)=0,"",OFFSET(Data!$A$1,MATCH($D152,Data!$CG:$CG,0)-1,MATCH($E152&amp;"/"&amp;N$1,Data!$1:$1,0)-1)))</f>
        <v/>
      </c>
      <c r="O152" s="252" t="str">
        <f ca="1">IF(ISERROR(OFFSET(Data!$A$1,MATCH($D152,Data!$CG:$CG,0)-1,MATCH($E152&amp;"/"&amp;O$1,Data!$1:$1,0)-1))=TRUE,"",IF(OFFSET(Data!$A$1,MATCH($D152,Data!$CG:$CG,0)-1,MATCH($E152&amp;"/"&amp;O$1,Data!$1:$1,0)-1)=0,"",OFFSET(Data!$A$1,MATCH($D152,Data!$CG:$CG,0)-1,MATCH($E152&amp;"/"&amp;O$1,Data!$1:$1,0)-1)))</f>
        <v/>
      </c>
      <c r="P152" s="252" t="str">
        <f ca="1">IF(ISERROR(OFFSET(Data!$A$1,MATCH($D152,Data!$CG:$CG,0)-1,MATCH($E152&amp;"/"&amp;P$1,Data!$1:$1,0)-1))=TRUE,"",IF(OFFSET(Data!$A$1,MATCH($D152,Data!$CG:$CG,0)-1,MATCH($E152&amp;"/"&amp;P$1,Data!$1:$1,0)-1)=0,"",OFFSET(Data!$A$1,MATCH($D152,Data!$CG:$CG,0)-1,MATCH($E152&amp;"/"&amp;P$1,Data!$1:$1,0)-1)))</f>
        <v/>
      </c>
      <c r="Q152" s="252" t="str">
        <f ca="1">IF(ISERROR(OFFSET(Data!$A$1,MATCH($D152,Data!$CG:$CG,0)-1,MATCH($E152&amp;"/"&amp;Q$1,Data!$1:$1,0)-1))=TRUE,"",IF(OFFSET(Data!$A$1,MATCH($D152,Data!$CG:$CG,0)-1,MATCH($E152&amp;"/"&amp;Q$1,Data!$1:$1,0)-1)=0,"",OFFSET(Data!$A$1,MATCH($D152,Data!$CG:$CG,0)-1,MATCH($E152&amp;"/"&amp;Q$1,Data!$1:$1,0)-1)))</f>
        <v/>
      </c>
      <c r="R152" s="252" t="str">
        <f ca="1">IF(ISERROR(OFFSET(Data!$A$1,MATCH($D152,Data!$CG:$CG,0)-1,MATCH($E152&amp;"/"&amp;R$1,Data!$1:$1,0)-1))=TRUE,"",IF(OFFSET(Data!$A$1,MATCH($D152,Data!$CG:$CG,0)-1,MATCH($E152&amp;"/"&amp;R$1,Data!$1:$1,0)-1)=0,"",OFFSET(Data!$A$1,MATCH($D152,Data!$CG:$CG,0)-1,MATCH($E152&amp;"/"&amp;R$1,Data!$1:$1,0)-1)))</f>
        <v/>
      </c>
      <c r="S152" s="252" t="str">
        <f ca="1">IF(ISERROR(OFFSET(Data!$A$1,MATCH($D152,Data!$CG:$CG,0)-1,MATCH($E152&amp;"/"&amp;S$1,Data!$1:$1,0)-1))=TRUE,"",IF(OFFSET(Data!$A$1,MATCH($D152,Data!$CG:$CG,0)-1,MATCH($E152&amp;"/"&amp;S$1,Data!$1:$1,0)-1)=0,"",OFFSET(Data!$A$1,MATCH($D152,Data!$CG:$CG,0)-1,MATCH($E152&amp;"/"&amp;S$1,Data!$1:$1,0)-1)))</f>
        <v/>
      </c>
      <c r="T152" s="252" t="str">
        <f ca="1">IF(ISERROR(OFFSET(Data!$A$1,MATCH($D152,Data!$CG:$CG,0)-1,MATCH($E152&amp;"/"&amp;T$1,Data!$1:$1,0)-1))=TRUE,"",IF(OFFSET(Data!$A$1,MATCH($D152,Data!$CG:$CG,0)-1,MATCH($E152&amp;"/"&amp;T$1,Data!$1:$1,0)-1)=0,"",OFFSET(Data!$A$1,MATCH($D152,Data!$CG:$CG,0)-1,MATCH($E152&amp;"/"&amp;T$1,Data!$1:$1,0)-1)))</f>
        <v/>
      </c>
      <c r="U152" s="252" t="str">
        <f ca="1">IF(ISERROR(OFFSET(Data!$A$1,MATCH($D152,Data!$CG:$CG,0)-1,MATCH($E152&amp;"/"&amp;U$1,Data!$1:$1,0)-1))=TRUE,"",IF(OFFSET(Data!$A$1,MATCH($D152,Data!$CG:$CG,0)-1,MATCH($E152&amp;"/"&amp;U$1,Data!$1:$1,0)-1)=0,"",OFFSET(Data!$A$1,MATCH($D152,Data!$CG:$CG,0)-1,MATCH($E152&amp;"/"&amp;U$1,Data!$1:$1,0)-1)))</f>
        <v/>
      </c>
      <c r="V152" s="252" t="str">
        <f ca="1">IF(ISERROR(OFFSET(Data!$A$1,MATCH($D152,Data!$CG:$CG,0)-1,MATCH($E152&amp;"/"&amp;V$1,Data!$1:$1,0)-1))=TRUE,"",IF(OFFSET(Data!$A$1,MATCH($D152,Data!$CG:$CG,0)-1,MATCH($E152&amp;"/"&amp;V$1,Data!$1:$1,0)-1)=0,"",OFFSET(Data!$A$1,MATCH($D152,Data!$CG:$CG,0)-1,MATCH($E152&amp;"/"&amp;V$1,Data!$1:$1,0)-1)))</f>
        <v/>
      </c>
      <c r="W152" s="269" t="str">
        <f ca="1">IF(ISERROR(OFFSET(Data!$A$1,MATCH($D152,Data!$CG:$CG,0)-1,MATCH($E152&amp;"/"&amp;W$1,Data!$1:$1,0)-1))=TRUE,"",IF(OFFSET(Data!$A$1,MATCH($D152,Data!$CG:$CG,0)-1,MATCH($E152&amp;"/"&amp;W$1,Data!$1:$1,0)-1)=0,"",OFFSET(Data!$A$1,MATCH($D152,Data!$CG:$CG,0)-1,MATCH($E152&amp;"/"&amp;W$1,Data!$1:$1,0)-1)))</f>
        <v/>
      </c>
      <c r="X152" s="252" t="str">
        <f ca="1">IF(ISERROR(OFFSET(Data!$A$1,MATCH($D152,Data!$CG:$CG,0)-1,MATCH($E152&amp;"/"&amp;X$1,Data!$1:$1,0)-1))=TRUE,"",IF(OFFSET(Data!$A$1,MATCH($D152,Data!$CG:$CG,0)-1,MATCH($E152&amp;"/"&amp;X$1,Data!$1:$1,0)-1)=0,"",OFFSET(Data!$A$1,MATCH($D152,Data!$CG:$CG,0)-1,MATCH($E152&amp;"/"&amp;X$1,Data!$1:$1,0)-1)))</f>
        <v/>
      </c>
      <c r="Y152" s="252" t="str">
        <f ca="1">IF(ISERROR(OFFSET(Data!$A$1,MATCH($D152,Data!$CG:$CG,0)-1,MATCH($E152&amp;"/"&amp;Y$1,Data!$1:$1,0)-1))=TRUE,"",IF(OFFSET(Data!$A$1,MATCH($D152,Data!$CG:$CG,0)-1,MATCH($E152&amp;"/"&amp;Y$1,Data!$1:$1,0)-1)=0,"",OFFSET(Data!$A$1,MATCH($D152,Data!$CG:$CG,0)-1,MATCH($E152&amp;"/"&amp;Y$1,Data!$1:$1,0)-1)))</f>
        <v/>
      </c>
      <c r="Z152" s="252" t="str">
        <f ca="1">IF(ISERROR(OFFSET(Data!$A$1,MATCH($D152,Data!$CG:$CG,0)-1,MATCH($E152&amp;"/"&amp;Z$1,Data!$1:$1,0)-1))=TRUE,"",IF(OFFSET(Data!$A$1,MATCH($D152,Data!$CG:$CG,0)-1,MATCH($E152&amp;"/"&amp;Z$1,Data!$1:$1,0)-1)=0,"",OFFSET(Data!$A$1,MATCH($D152,Data!$CG:$CG,0)-1,MATCH($E152&amp;"/"&amp;Z$1,Data!$1:$1,0)-1)))</f>
        <v/>
      </c>
      <c r="AA152" s="252" t="str">
        <f ca="1">IF(ISERROR(OFFSET(Data!$A$1,MATCH($D152,Data!$CG:$CG,0)-1,MATCH($E152&amp;"/"&amp;AA$1,Data!$1:$1,0)-1))=TRUE,"",IF(OFFSET(Data!$A$1,MATCH($D152,Data!$CG:$CG,0)-1,MATCH($E152&amp;"/"&amp;AA$1,Data!$1:$1,0)-1)=0,"",OFFSET(Data!$A$1,MATCH($D152,Data!$CG:$CG,0)-1,MATCH($E152&amp;"/"&amp;AA$1,Data!$1:$1,0)-1)))</f>
        <v/>
      </c>
      <c r="AB152" s="252" t="str">
        <f ca="1">IF(ISERROR(OFFSET(Data!$A$1,MATCH($D152,Data!$CG:$CG,0)-1,MATCH($E152&amp;"/"&amp;AB$1,Data!$1:$1,0)-1))=TRUE,"",IF(OFFSET(Data!$A$1,MATCH($D152,Data!$CG:$CG,0)-1,MATCH($E152&amp;"/"&amp;AB$1,Data!$1:$1,0)-1)=0,"",OFFSET(Data!$A$1,MATCH($D152,Data!$CG:$CG,0)-1,MATCH($E152&amp;"/"&amp;AB$1,Data!$1:$1,0)-1)))</f>
        <v/>
      </c>
      <c r="AC152" s="252" t="str">
        <f ca="1">IF(ISERROR(OFFSET(Data!$A$1,MATCH($D152,Data!$CG:$CG,0)-1,MATCH($E152&amp;"/"&amp;AC$1,Data!$1:$1,0)-1))=TRUE,"",IF(OFFSET(Data!$A$1,MATCH($D152,Data!$CG:$CG,0)-1,MATCH($E152&amp;"/"&amp;AC$1,Data!$1:$1,0)-1)=0,"",OFFSET(Data!$A$1,MATCH($D152,Data!$CG:$CG,0)-1,MATCH($E152&amp;"/"&amp;AC$1,Data!$1:$1,0)-1)))</f>
        <v/>
      </c>
      <c r="AD152" s="252" t="str">
        <f ca="1">IF(ISERROR(OFFSET(Data!$A$1,MATCH($D152,Data!$CG:$CG,0)-1,MATCH($E152&amp;"/"&amp;AD$1,Data!$1:$1,0)-1))=TRUE,"",IF(OFFSET(Data!$A$1,MATCH($D152,Data!$CG:$CG,0)-1,MATCH($E152&amp;"/"&amp;AD$1,Data!$1:$1,0)-1)=0,"",OFFSET(Data!$A$1,MATCH($D152,Data!$CG:$CG,0)-1,MATCH($E152&amp;"/"&amp;AD$1,Data!$1:$1,0)-1)))</f>
        <v/>
      </c>
      <c r="AE152" s="252" t="str">
        <f ca="1">IF(ISERROR(OFFSET(Data!$A$1,MATCH($D152,Data!$CG:$CG,0)-1,MATCH($E152&amp;"/"&amp;AE$1,Data!$1:$1,0)-1))=TRUE,"",IF(OFFSET(Data!$A$1,MATCH($D152,Data!$CG:$CG,0)-1,MATCH($E152&amp;"/"&amp;AE$1,Data!$1:$1,0)-1)=0,"",OFFSET(Data!$A$1,MATCH($D152,Data!$CG:$CG,0)-1,MATCH($E152&amp;"/"&amp;AE$1,Data!$1:$1,0)-1)))</f>
        <v/>
      </c>
      <c r="AF152" s="253" t="str">
        <f ca="1">IF(ISERROR(OFFSET(Data!$A$1,MATCH($D152,Data!$CG:$CG,0)-1,MATCH($E152&amp;"/"&amp;AF$1,Data!$1:$1,0)-1))=TRUE,"",IF(OFFSET(Data!$A$1,MATCH($D152,Data!$CG:$CG,0)-1,MATCH($E152&amp;"/"&amp;AF$1,Data!$1:$1,0)-1)=0,"",OFFSET(Data!$A$1,MATCH($D152,Data!$CG:$CG,0)-1,MATCH($E152&amp;"/"&amp;AF$1,Data!$1:$1,0)-1)))</f>
        <v/>
      </c>
      <c r="AG152" s="188">
        <f t="shared" ca="1" si="6"/>
        <v>0</v>
      </c>
      <c r="AH152" s="208">
        <f ca="1">SUM(AG149:AG152)</f>
        <v>0</v>
      </c>
    </row>
    <row r="153" spans="1:34" ht="15.75" hidden="1" customHeight="1" thickBot="1" x14ac:dyDescent="0.3">
      <c r="A153" s="447"/>
      <c r="B153" s="470"/>
      <c r="C153" s="473"/>
      <c r="D153" s="52" t="e">
        <f>IF(C153&lt;&gt;"",C153,D152)</f>
        <v>#N/A</v>
      </c>
      <c r="E153" s="53" t="s">
        <v>25</v>
      </c>
      <c r="F153" s="255" t="str">
        <f ca="1">IF(ISERROR(OFFSET(Data!$A$1,MATCH($D153,Data!$CG:$CG,0)-1,MATCH($E153&amp;"/"&amp;F$1,Data!$1:$1,0)-1))=TRUE,"",IF(OFFSET(Data!$A$1,MATCH($D153,Data!$CG:$CG,0)-1,MATCH($E153&amp;"/"&amp;F$1,Data!$1:$1,0)-1)=0,"",OFFSET(Data!$A$1,MATCH($D153,Data!$CG:$CG,0)-1,MATCH($E153&amp;"/"&amp;F$1,Data!$1:$1,0)-1)))</f>
        <v/>
      </c>
      <c r="G153" s="256" t="str">
        <f ca="1">IF(ISERROR(OFFSET(Data!$A$1,MATCH($D153,Data!$CG:$CG,0)-1,MATCH($E153&amp;"/"&amp;G$1,Data!$1:$1,0)-1))=TRUE,"",IF(OFFSET(Data!$A$1,MATCH($D153,Data!$CG:$CG,0)-1,MATCH($E153&amp;"/"&amp;G$1,Data!$1:$1,0)-1)=0,"",OFFSET(Data!$A$1,MATCH($D153,Data!$CG:$CG,0)-1,MATCH($E153&amp;"/"&amp;G$1,Data!$1:$1,0)-1)))</f>
        <v/>
      </c>
      <c r="H153" s="256" t="str">
        <f ca="1">IF(ISERROR(OFFSET(Data!$A$1,MATCH($D153,Data!$CG:$CG,0)-1,MATCH($E153&amp;"/"&amp;H$1,Data!$1:$1,0)-1))=TRUE,"",IF(OFFSET(Data!$A$1,MATCH($D153,Data!$CG:$CG,0)-1,MATCH($E153&amp;"/"&amp;H$1,Data!$1:$1,0)-1)=0,"",OFFSET(Data!$A$1,MATCH($D153,Data!$CG:$CG,0)-1,MATCH($E153&amp;"/"&amp;H$1,Data!$1:$1,0)-1)))</f>
        <v/>
      </c>
      <c r="I153" s="256" t="str">
        <f ca="1">IF(ISERROR(OFFSET(Data!$A$1,MATCH($D153,Data!$CG:$CG,0)-1,MATCH($E153&amp;"/"&amp;I$1,Data!$1:$1,0)-1))=TRUE,"",IF(OFFSET(Data!$A$1,MATCH($D153,Data!$CG:$CG,0)-1,MATCH($E153&amp;"/"&amp;I$1,Data!$1:$1,0)-1)=0,"",OFFSET(Data!$A$1,MATCH($D153,Data!$CG:$CG,0)-1,MATCH($E153&amp;"/"&amp;I$1,Data!$1:$1,0)-1)))</f>
        <v/>
      </c>
      <c r="J153" s="256" t="str">
        <f ca="1">IF(ISERROR(OFFSET(Data!$A$1,MATCH($D153,Data!$CG:$CG,0)-1,MATCH($E153&amp;"/"&amp;J$1,Data!$1:$1,0)-1))=TRUE,"",IF(OFFSET(Data!$A$1,MATCH($D153,Data!$CG:$CG,0)-1,MATCH($E153&amp;"/"&amp;J$1,Data!$1:$1,0)-1)=0,"",OFFSET(Data!$A$1,MATCH($D153,Data!$CG:$CG,0)-1,MATCH($E153&amp;"/"&amp;J$1,Data!$1:$1,0)-1)))</f>
        <v/>
      </c>
      <c r="K153" s="256" t="str">
        <f ca="1">IF(ISERROR(OFFSET(Data!$A$1,MATCH($D153,Data!$CG:$CG,0)-1,MATCH($E153&amp;"/"&amp;K$1,Data!$1:$1,0)-1))=TRUE,"",IF(OFFSET(Data!$A$1,MATCH($D153,Data!$CG:$CG,0)-1,MATCH($E153&amp;"/"&amp;K$1,Data!$1:$1,0)-1)=0,"",OFFSET(Data!$A$1,MATCH($D153,Data!$CG:$CG,0)-1,MATCH($E153&amp;"/"&amp;K$1,Data!$1:$1,0)-1)))</f>
        <v/>
      </c>
      <c r="L153" s="256" t="str">
        <f ca="1">IF(ISERROR(OFFSET(Data!$A$1,MATCH($D153,Data!$CG:$CG,0)-1,MATCH($E153&amp;"/"&amp;L$1,Data!$1:$1,0)-1))=TRUE,"",IF(OFFSET(Data!$A$1,MATCH($D153,Data!$CG:$CG,0)-1,MATCH($E153&amp;"/"&amp;L$1,Data!$1:$1,0)-1)=0,"",OFFSET(Data!$A$1,MATCH($D153,Data!$CG:$CG,0)-1,MATCH($E153&amp;"/"&amp;L$1,Data!$1:$1,0)-1)))</f>
        <v/>
      </c>
      <c r="M153" s="256" t="str">
        <f ca="1">IF(ISERROR(OFFSET(Data!$A$1,MATCH($D153,Data!$CG:$CG,0)-1,MATCH($E153&amp;"/"&amp;M$1,Data!$1:$1,0)-1))=TRUE,"",IF(OFFSET(Data!$A$1,MATCH($D153,Data!$CG:$CG,0)-1,MATCH($E153&amp;"/"&amp;M$1,Data!$1:$1,0)-1)=0,"",OFFSET(Data!$A$1,MATCH($D153,Data!$CG:$CG,0)-1,MATCH($E153&amp;"/"&amp;M$1,Data!$1:$1,0)-1)))</f>
        <v/>
      </c>
      <c r="N153" s="256" t="str">
        <f ca="1">IF(ISERROR(OFFSET(Data!$A$1,MATCH($D153,Data!$CG:$CG,0)-1,MATCH($E153&amp;"/"&amp;N$1,Data!$1:$1,0)-1))=TRUE,"",IF(OFFSET(Data!$A$1,MATCH($D153,Data!$CG:$CG,0)-1,MATCH($E153&amp;"/"&amp;N$1,Data!$1:$1,0)-1)=0,"",OFFSET(Data!$A$1,MATCH($D153,Data!$CG:$CG,0)-1,MATCH($E153&amp;"/"&amp;N$1,Data!$1:$1,0)-1)))</f>
        <v/>
      </c>
      <c r="O153" s="256" t="str">
        <f ca="1">IF(ISERROR(OFFSET(Data!$A$1,MATCH($D153,Data!$CG:$CG,0)-1,MATCH($E153&amp;"/"&amp;O$1,Data!$1:$1,0)-1))=TRUE,"",IF(OFFSET(Data!$A$1,MATCH($D153,Data!$CG:$CG,0)-1,MATCH($E153&amp;"/"&amp;O$1,Data!$1:$1,0)-1)=0,"",OFFSET(Data!$A$1,MATCH($D153,Data!$CG:$CG,0)-1,MATCH($E153&amp;"/"&amp;O$1,Data!$1:$1,0)-1)))</f>
        <v/>
      </c>
      <c r="P153" s="256" t="str">
        <f ca="1">IF(ISERROR(OFFSET(Data!$A$1,MATCH($D153,Data!$CG:$CG,0)-1,MATCH($E153&amp;"/"&amp;P$1,Data!$1:$1,0)-1))=TRUE,"",IF(OFFSET(Data!$A$1,MATCH($D153,Data!$CG:$CG,0)-1,MATCH($E153&amp;"/"&amp;P$1,Data!$1:$1,0)-1)=0,"",OFFSET(Data!$A$1,MATCH($D153,Data!$CG:$CG,0)-1,MATCH($E153&amp;"/"&amp;P$1,Data!$1:$1,0)-1)))</f>
        <v/>
      </c>
      <c r="Q153" s="256" t="str">
        <f ca="1">IF(ISERROR(OFFSET(Data!$A$1,MATCH($D153,Data!$CG:$CG,0)-1,MATCH($E153&amp;"/"&amp;Q$1,Data!$1:$1,0)-1))=TRUE,"",IF(OFFSET(Data!$A$1,MATCH($D153,Data!$CG:$CG,0)-1,MATCH($E153&amp;"/"&amp;Q$1,Data!$1:$1,0)-1)=0,"",OFFSET(Data!$A$1,MATCH($D153,Data!$CG:$CG,0)-1,MATCH($E153&amp;"/"&amp;Q$1,Data!$1:$1,0)-1)))</f>
        <v/>
      </c>
      <c r="R153" s="256" t="str">
        <f ca="1">IF(ISERROR(OFFSET(Data!$A$1,MATCH($D153,Data!$CG:$CG,0)-1,MATCH($E153&amp;"/"&amp;R$1,Data!$1:$1,0)-1))=TRUE,"",IF(OFFSET(Data!$A$1,MATCH($D153,Data!$CG:$CG,0)-1,MATCH($E153&amp;"/"&amp;R$1,Data!$1:$1,0)-1)=0,"",OFFSET(Data!$A$1,MATCH($D153,Data!$CG:$CG,0)-1,MATCH($E153&amp;"/"&amp;R$1,Data!$1:$1,0)-1)))</f>
        <v/>
      </c>
      <c r="S153" s="256" t="str">
        <f ca="1">IF(ISERROR(OFFSET(Data!$A$1,MATCH($D153,Data!$CG:$CG,0)-1,MATCH($E153&amp;"/"&amp;S$1,Data!$1:$1,0)-1))=TRUE,"",IF(OFFSET(Data!$A$1,MATCH($D153,Data!$CG:$CG,0)-1,MATCH($E153&amp;"/"&amp;S$1,Data!$1:$1,0)-1)=0,"",OFFSET(Data!$A$1,MATCH($D153,Data!$CG:$CG,0)-1,MATCH($E153&amp;"/"&amp;S$1,Data!$1:$1,0)-1)))</f>
        <v/>
      </c>
      <c r="T153" s="256" t="str">
        <f ca="1">IF(ISERROR(OFFSET(Data!$A$1,MATCH($D153,Data!$CG:$CG,0)-1,MATCH($E153&amp;"/"&amp;T$1,Data!$1:$1,0)-1))=TRUE,"",IF(OFFSET(Data!$A$1,MATCH($D153,Data!$CG:$CG,0)-1,MATCH($E153&amp;"/"&amp;T$1,Data!$1:$1,0)-1)=0,"",OFFSET(Data!$A$1,MATCH($D153,Data!$CG:$CG,0)-1,MATCH($E153&amp;"/"&amp;T$1,Data!$1:$1,0)-1)))</f>
        <v/>
      </c>
      <c r="U153" s="256" t="str">
        <f ca="1">IF(ISERROR(OFFSET(Data!$A$1,MATCH($D153,Data!$CG:$CG,0)-1,MATCH($E153&amp;"/"&amp;U$1,Data!$1:$1,0)-1))=TRUE,"",IF(OFFSET(Data!$A$1,MATCH($D153,Data!$CG:$CG,0)-1,MATCH($E153&amp;"/"&amp;U$1,Data!$1:$1,0)-1)=0,"",OFFSET(Data!$A$1,MATCH($D153,Data!$CG:$CG,0)-1,MATCH($E153&amp;"/"&amp;U$1,Data!$1:$1,0)-1)))</f>
        <v/>
      </c>
      <c r="V153" s="256" t="str">
        <f ca="1">IF(ISERROR(OFFSET(Data!$A$1,MATCH($D153,Data!$CG:$CG,0)-1,MATCH($E153&amp;"/"&amp;V$1,Data!$1:$1,0)-1))=TRUE,"",IF(OFFSET(Data!$A$1,MATCH($D153,Data!$CG:$CG,0)-1,MATCH($E153&amp;"/"&amp;V$1,Data!$1:$1,0)-1)=0,"",OFFSET(Data!$A$1,MATCH($D153,Data!$CG:$CG,0)-1,MATCH($E153&amp;"/"&amp;V$1,Data!$1:$1,0)-1)))</f>
        <v/>
      </c>
      <c r="W153" s="257" t="str">
        <f ca="1">IF(ISERROR(OFFSET(Data!$A$1,MATCH($D153,Data!$CG:$CG,0)-1,MATCH($E153&amp;"/"&amp;W$1,Data!$1:$1,0)-1))=TRUE,"",IF(OFFSET(Data!$A$1,MATCH($D153,Data!$CG:$CG,0)-1,MATCH($E153&amp;"/"&amp;W$1,Data!$1:$1,0)-1)=0,"",OFFSET(Data!$A$1,MATCH($D153,Data!$CG:$CG,0)-1,MATCH($E153&amp;"/"&amp;W$1,Data!$1:$1,0)-1)))</f>
        <v/>
      </c>
      <c r="X153" s="256" t="str">
        <f ca="1">IF(ISERROR(OFFSET(Data!$A$1,MATCH($D153,Data!$CG:$CG,0)-1,MATCH($E153&amp;"/"&amp;X$1,Data!$1:$1,0)-1))=TRUE,"",IF(OFFSET(Data!$A$1,MATCH($D153,Data!$CG:$CG,0)-1,MATCH($E153&amp;"/"&amp;X$1,Data!$1:$1,0)-1)=0,"",OFFSET(Data!$A$1,MATCH($D153,Data!$CG:$CG,0)-1,MATCH($E153&amp;"/"&amp;X$1,Data!$1:$1,0)-1)))</f>
        <v/>
      </c>
      <c r="Y153" s="256" t="str">
        <f ca="1">IF(ISERROR(OFFSET(Data!$A$1,MATCH($D153,Data!$CG:$CG,0)-1,MATCH($E153&amp;"/"&amp;Y$1,Data!$1:$1,0)-1))=TRUE,"",IF(OFFSET(Data!$A$1,MATCH($D153,Data!$CG:$CG,0)-1,MATCH($E153&amp;"/"&amp;Y$1,Data!$1:$1,0)-1)=0,"",OFFSET(Data!$A$1,MATCH($D153,Data!$CG:$CG,0)-1,MATCH($E153&amp;"/"&amp;Y$1,Data!$1:$1,0)-1)))</f>
        <v/>
      </c>
      <c r="Z153" s="256" t="str">
        <f ca="1">IF(ISERROR(OFFSET(Data!$A$1,MATCH($D153,Data!$CG:$CG,0)-1,MATCH($E153&amp;"/"&amp;Z$1,Data!$1:$1,0)-1))=TRUE,"",IF(OFFSET(Data!$A$1,MATCH($D153,Data!$CG:$CG,0)-1,MATCH($E153&amp;"/"&amp;Z$1,Data!$1:$1,0)-1)=0,"",OFFSET(Data!$A$1,MATCH($D153,Data!$CG:$CG,0)-1,MATCH($E153&amp;"/"&amp;Z$1,Data!$1:$1,0)-1)))</f>
        <v/>
      </c>
      <c r="AA153" s="256" t="str">
        <f ca="1">IF(ISERROR(OFFSET(Data!$A$1,MATCH($D153,Data!$CG:$CG,0)-1,MATCH($E153&amp;"/"&amp;AA$1,Data!$1:$1,0)-1))=TRUE,"",IF(OFFSET(Data!$A$1,MATCH($D153,Data!$CG:$CG,0)-1,MATCH($E153&amp;"/"&amp;AA$1,Data!$1:$1,0)-1)=0,"",OFFSET(Data!$A$1,MATCH($D153,Data!$CG:$CG,0)-1,MATCH($E153&amp;"/"&amp;AA$1,Data!$1:$1,0)-1)))</f>
        <v/>
      </c>
      <c r="AB153" s="256" t="str">
        <f ca="1">IF(ISERROR(OFFSET(Data!$A$1,MATCH($D153,Data!$CG:$CG,0)-1,MATCH($E153&amp;"/"&amp;AB$1,Data!$1:$1,0)-1))=TRUE,"",IF(OFFSET(Data!$A$1,MATCH($D153,Data!$CG:$CG,0)-1,MATCH($E153&amp;"/"&amp;AB$1,Data!$1:$1,0)-1)=0,"",OFFSET(Data!$A$1,MATCH($D153,Data!$CG:$CG,0)-1,MATCH($E153&amp;"/"&amp;AB$1,Data!$1:$1,0)-1)))</f>
        <v/>
      </c>
      <c r="AC153" s="256" t="str">
        <f ca="1">IF(ISERROR(OFFSET(Data!$A$1,MATCH($D153,Data!$CG:$CG,0)-1,MATCH($E153&amp;"/"&amp;AC$1,Data!$1:$1,0)-1))=TRUE,"",IF(OFFSET(Data!$A$1,MATCH($D153,Data!$CG:$CG,0)-1,MATCH($E153&amp;"/"&amp;AC$1,Data!$1:$1,0)-1)=0,"",OFFSET(Data!$A$1,MATCH($D153,Data!$CG:$CG,0)-1,MATCH($E153&amp;"/"&amp;AC$1,Data!$1:$1,0)-1)))</f>
        <v/>
      </c>
      <c r="AD153" s="256" t="str">
        <f ca="1">IF(ISERROR(OFFSET(Data!$A$1,MATCH($D153,Data!$CG:$CG,0)-1,MATCH($E153&amp;"/"&amp;AD$1,Data!$1:$1,0)-1))=TRUE,"",IF(OFFSET(Data!$A$1,MATCH($D153,Data!$CG:$CG,0)-1,MATCH($E153&amp;"/"&amp;AD$1,Data!$1:$1,0)-1)=0,"",OFFSET(Data!$A$1,MATCH($D153,Data!$CG:$CG,0)-1,MATCH($E153&amp;"/"&amp;AD$1,Data!$1:$1,0)-1)))</f>
        <v/>
      </c>
      <c r="AE153" s="256" t="str">
        <f ca="1">IF(ISERROR(OFFSET(Data!$A$1,MATCH($D153,Data!$CG:$CG,0)-1,MATCH($E153&amp;"/"&amp;AE$1,Data!$1:$1,0)-1))=TRUE,"",IF(OFFSET(Data!$A$1,MATCH($D153,Data!$CG:$CG,0)-1,MATCH($E153&amp;"/"&amp;AE$1,Data!$1:$1,0)-1)=0,"",OFFSET(Data!$A$1,MATCH($D153,Data!$CG:$CG,0)-1,MATCH($E153&amp;"/"&amp;AE$1,Data!$1:$1,0)-1)))</f>
        <v/>
      </c>
      <c r="AF153" s="258" t="str">
        <f ca="1">IF(ISERROR(OFFSET(Data!$A$1,MATCH($D153,Data!$CG:$CG,0)-1,MATCH($E153&amp;"/"&amp;AF$1,Data!$1:$1,0)-1))=TRUE,"",IF(OFFSET(Data!$A$1,MATCH($D153,Data!$CG:$CG,0)-1,MATCH($E153&amp;"/"&amp;AF$1,Data!$1:$1,0)-1)=0,"",OFFSET(Data!$A$1,MATCH($D153,Data!$CG:$CG,0)-1,MATCH($E153&amp;"/"&amp;AF$1,Data!$1:$1,0)-1)))</f>
        <v/>
      </c>
      <c r="AG153" s="197">
        <f t="shared" ca="1" si="6"/>
        <v>0</v>
      </c>
      <c r="AH153" s="209">
        <f ca="1">SUM(AG149:AG153)</f>
        <v>0</v>
      </c>
    </row>
    <row r="154" spans="1:34" ht="15" hidden="1" customHeight="1" x14ac:dyDescent="0.25">
      <c r="A154" s="445">
        <v>30</v>
      </c>
      <c r="B154" s="468" t="e">
        <f>INDEX(Data!CI:CI,MATCH("M"&amp;A154,Data!A:A,0))</f>
        <v>#N/A</v>
      </c>
      <c r="C154" s="471" t="e">
        <f>INDEX(Data!CG:CG,MATCH("M"&amp;A154,Data!A:A,0))</f>
        <v>#N/A</v>
      </c>
      <c r="D154" s="48" t="e">
        <f>IF(C154&lt;&gt;"",C154,#REF!)</f>
        <v>#N/A</v>
      </c>
      <c r="E154" s="49" t="s">
        <v>21</v>
      </c>
      <c r="F154" s="271" t="str">
        <f ca="1">IF(ISERROR(OFFSET(Data!$A$1,MATCH($D154,Data!$CG:$CG,0)-1,MATCH($E154&amp;"/"&amp;F$1,Data!$1:$1,0)-1))=TRUE,"",IF(OFFSET(Data!$A$1,MATCH($D154,Data!$CG:$CG,0)-1,MATCH($E154&amp;"/"&amp;F$1,Data!$1:$1,0)-1)=0,"",OFFSET(Data!$A$1,MATCH($D154,Data!$CG:$CG,0)-1,MATCH($E154&amp;"/"&amp;F$1,Data!$1:$1,0)-1)))</f>
        <v/>
      </c>
      <c r="G154" s="250" t="str">
        <f ca="1">IF(ISERROR(OFFSET(Data!$A$1,MATCH($D154,Data!$CG:$CG,0)-1,MATCH($E154&amp;"/"&amp;G$1,Data!$1:$1,0)-1))=TRUE,"",IF(OFFSET(Data!$A$1,MATCH($D154,Data!$CG:$CG,0)-1,MATCH($E154&amp;"/"&amp;G$1,Data!$1:$1,0)-1)=0,"",OFFSET(Data!$A$1,MATCH($D154,Data!$CG:$CG,0)-1,MATCH($E154&amp;"/"&amp;G$1,Data!$1:$1,0)-1)))</f>
        <v/>
      </c>
      <c r="H154" s="250" t="str">
        <f ca="1">IF(ISERROR(OFFSET(Data!$A$1,MATCH($D154,Data!$CG:$CG,0)-1,MATCH($E154&amp;"/"&amp;H$1,Data!$1:$1,0)-1))=TRUE,"",IF(OFFSET(Data!$A$1,MATCH($D154,Data!$CG:$CG,0)-1,MATCH($E154&amp;"/"&amp;H$1,Data!$1:$1,0)-1)=0,"",OFFSET(Data!$A$1,MATCH($D154,Data!$CG:$CG,0)-1,MATCH($E154&amp;"/"&amp;H$1,Data!$1:$1,0)-1)))</f>
        <v/>
      </c>
      <c r="I154" s="250" t="str">
        <f ca="1">IF(ISERROR(OFFSET(Data!$A$1,MATCH($D154,Data!$CG:$CG,0)-1,MATCH($E154&amp;"/"&amp;I$1,Data!$1:$1,0)-1))=TRUE,"",IF(OFFSET(Data!$A$1,MATCH($D154,Data!$CG:$CG,0)-1,MATCH($E154&amp;"/"&amp;I$1,Data!$1:$1,0)-1)=0,"",OFFSET(Data!$A$1,MATCH($D154,Data!$CG:$CG,0)-1,MATCH($E154&amp;"/"&amp;I$1,Data!$1:$1,0)-1)))</f>
        <v/>
      </c>
      <c r="J154" s="250" t="str">
        <f ca="1">IF(ISERROR(OFFSET(Data!$A$1,MATCH($D154,Data!$CG:$CG,0)-1,MATCH($E154&amp;"/"&amp;J$1,Data!$1:$1,0)-1))=TRUE,"",IF(OFFSET(Data!$A$1,MATCH($D154,Data!$CG:$CG,0)-1,MATCH($E154&amp;"/"&amp;J$1,Data!$1:$1,0)-1)=0,"",OFFSET(Data!$A$1,MATCH($D154,Data!$CG:$CG,0)-1,MATCH($E154&amp;"/"&amp;J$1,Data!$1:$1,0)-1)))</f>
        <v/>
      </c>
      <c r="K154" s="250" t="str">
        <f ca="1">IF(ISERROR(OFFSET(Data!$A$1,MATCH($D154,Data!$CG:$CG,0)-1,MATCH($E154&amp;"/"&amp;K$1,Data!$1:$1,0)-1))=TRUE,"",IF(OFFSET(Data!$A$1,MATCH($D154,Data!$CG:$CG,0)-1,MATCH($E154&amp;"/"&amp;K$1,Data!$1:$1,0)-1)=0,"",OFFSET(Data!$A$1,MATCH($D154,Data!$CG:$CG,0)-1,MATCH($E154&amp;"/"&amp;K$1,Data!$1:$1,0)-1)))</f>
        <v/>
      </c>
      <c r="L154" s="250" t="str">
        <f ca="1">IF(ISERROR(OFFSET(Data!$A$1,MATCH($D154,Data!$CG:$CG,0)-1,MATCH($E154&amp;"/"&amp;L$1,Data!$1:$1,0)-1))=TRUE,"",IF(OFFSET(Data!$A$1,MATCH($D154,Data!$CG:$CG,0)-1,MATCH($E154&amp;"/"&amp;L$1,Data!$1:$1,0)-1)=0,"",OFFSET(Data!$A$1,MATCH($D154,Data!$CG:$CG,0)-1,MATCH($E154&amp;"/"&amp;L$1,Data!$1:$1,0)-1)))</f>
        <v/>
      </c>
      <c r="M154" s="250" t="str">
        <f ca="1">IF(ISERROR(OFFSET(Data!$A$1,MATCH($D154,Data!$CG:$CG,0)-1,MATCH($E154&amp;"/"&amp;M$1,Data!$1:$1,0)-1))=TRUE,"",IF(OFFSET(Data!$A$1,MATCH($D154,Data!$CG:$CG,0)-1,MATCH($E154&amp;"/"&amp;M$1,Data!$1:$1,0)-1)=0,"",OFFSET(Data!$A$1,MATCH($D154,Data!$CG:$CG,0)-1,MATCH($E154&amp;"/"&amp;M$1,Data!$1:$1,0)-1)))</f>
        <v/>
      </c>
      <c r="N154" s="250" t="str">
        <f ca="1">IF(ISERROR(OFFSET(Data!$A$1,MATCH($D154,Data!$CG:$CG,0)-1,MATCH($E154&amp;"/"&amp;N$1,Data!$1:$1,0)-1))=TRUE,"",IF(OFFSET(Data!$A$1,MATCH($D154,Data!$CG:$CG,0)-1,MATCH($E154&amp;"/"&amp;N$1,Data!$1:$1,0)-1)=0,"",OFFSET(Data!$A$1,MATCH($D154,Data!$CG:$CG,0)-1,MATCH($E154&amp;"/"&amp;N$1,Data!$1:$1,0)-1)))</f>
        <v/>
      </c>
      <c r="O154" s="250" t="str">
        <f ca="1">IF(ISERROR(OFFSET(Data!$A$1,MATCH($D154,Data!$CG:$CG,0)-1,MATCH($E154&amp;"/"&amp;O$1,Data!$1:$1,0)-1))=TRUE,"",IF(OFFSET(Data!$A$1,MATCH($D154,Data!$CG:$CG,0)-1,MATCH($E154&amp;"/"&amp;O$1,Data!$1:$1,0)-1)=0,"",OFFSET(Data!$A$1,MATCH($D154,Data!$CG:$CG,0)-1,MATCH($E154&amp;"/"&amp;O$1,Data!$1:$1,0)-1)))</f>
        <v/>
      </c>
      <c r="P154" s="250" t="str">
        <f ca="1">IF(ISERROR(OFFSET(Data!$A$1,MATCH($D154,Data!$CG:$CG,0)-1,MATCH($E154&amp;"/"&amp;P$1,Data!$1:$1,0)-1))=TRUE,"",IF(OFFSET(Data!$A$1,MATCH($D154,Data!$CG:$CG,0)-1,MATCH($E154&amp;"/"&amp;P$1,Data!$1:$1,0)-1)=0,"",OFFSET(Data!$A$1,MATCH($D154,Data!$CG:$CG,0)-1,MATCH($E154&amp;"/"&amp;P$1,Data!$1:$1,0)-1)))</f>
        <v/>
      </c>
      <c r="Q154" s="250" t="str">
        <f ca="1">IF(ISERROR(OFFSET(Data!$A$1,MATCH($D154,Data!$CG:$CG,0)-1,MATCH($E154&amp;"/"&amp;Q$1,Data!$1:$1,0)-1))=TRUE,"",IF(OFFSET(Data!$A$1,MATCH($D154,Data!$CG:$CG,0)-1,MATCH($E154&amp;"/"&amp;Q$1,Data!$1:$1,0)-1)=0,"",OFFSET(Data!$A$1,MATCH($D154,Data!$CG:$CG,0)-1,MATCH($E154&amp;"/"&amp;Q$1,Data!$1:$1,0)-1)))</f>
        <v/>
      </c>
      <c r="R154" s="250" t="str">
        <f ca="1">IF(ISERROR(OFFSET(Data!$A$1,MATCH($D154,Data!$CG:$CG,0)-1,MATCH($E154&amp;"/"&amp;R$1,Data!$1:$1,0)-1))=TRUE,"",IF(OFFSET(Data!$A$1,MATCH($D154,Data!$CG:$CG,0)-1,MATCH($E154&amp;"/"&amp;R$1,Data!$1:$1,0)-1)=0,"",OFFSET(Data!$A$1,MATCH($D154,Data!$CG:$CG,0)-1,MATCH($E154&amp;"/"&amp;R$1,Data!$1:$1,0)-1)))</f>
        <v/>
      </c>
      <c r="S154" s="250" t="str">
        <f ca="1">IF(ISERROR(OFFSET(Data!$A$1,MATCH($D154,Data!$CG:$CG,0)-1,MATCH($E154&amp;"/"&amp;S$1,Data!$1:$1,0)-1))=TRUE,"",IF(OFFSET(Data!$A$1,MATCH($D154,Data!$CG:$CG,0)-1,MATCH($E154&amp;"/"&amp;S$1,Data!$1:$1,0)-1)=0,"",OFFSET(Data!$A$1,MATCH($D154,Data!$CG:$CG,0)-1,MATCH($E154&amp;"/"&amp;S$1,Data!$1:$1,0)-1)))</f>
        <v/>
      </c>
      <c r="T154" s="250" t="str">
        <f ca="1">IF(ISERROR(OFFSET(Data!$A$1,MATCH($D154,Data!$CG:$CG,0)-1,MATCH($E154&amp;"/"&amp;T$1,Data!$1:$1,0)-1))=TRUE,"",IF(OFFSET(Data!$A$1,MATCH($D154,Data!$CG:$CG,0)-1,MATCH($E154&amp;"/"&amp;T$1,Data!$1:$1,0)-1)=0,"",OFFSET(Data!$A$1,MATCH($D154,Data!$CG:$CG,0)-1,MATCH($E154&amp;"/"&amp;T$1,Data!$1:$1,0)-1)))</f>
        <v/>
      </c>
      <c r="U154" s="250" t="str">
        <f ca="1">IF(ISERROR(OFFSET(Data!$A$1,MATCH($D154,Data!$CG:$CG,0)-1,MATCH($E154&amp;"/"&amp;U$1,Data!$1:$1,0)-1))=TRUE,"",IF(OFFSET(Data!$A$1,MATCH($D154,Data!$CG:$CG,0)-1,MATCH($E154&amp;"/"&amp;U$1,Data!$1:$1,0)-1)=0,"",OFFSET(Data!$A$1,MATCH($D154,Data!$CG:$CG,0)-1,MATCH($E154&amp;"/"&amp;U$1,Data!$1:$1,0)-1)))</f>
        <v/>
      </c>
      <c r="V154" s="250" t="str">
        <f ca="1">IF(ISERROR(OFFSET(Data!$A$1,MATCH($D154,Data!$CG:$CG,0)-1,MATCH($E154&amp;"/"&amp;V$1,Data!$1:$1,0)-1))=TRUE,"",IF(OFFSET(Data!$A$1,MATCH($D154,Data!$CG:$CG,0)-1,MATCH($E154&amp;"/"&amp;V$1,Data!$1:$1,0)-1)=0,"",OFFSET(Data!$A$1,MATCH($D154,Data!$CG:$CG,0)-1,MATCH($E154&amp;"/"&amp;V$1,Data!$1:$1,0)-1)))</f>
        <v/>
      </c>
      <c r="W154" s="272" t="str">
        <f ca="1">IF(ISERROR(OFFSET(Data!$A$1,MATCH($D154,Data!$CG:$CG,0)-1,MATCH($E154&amp;"/"&amp;W$1,Data!$1:$1,0)-1))=TRUE,"",IF(OFFSET(Data!$A$1,MATCH($D154,Data!$CG:$CG,0)-1,MATCH($E154&amp;"/"&amp;W$1,Data!$1:$1,0)-1)=0,"",OFFSET(Data!$A$1,MATCH($D154,Data!$CG:$CG,0)-1,MATCH($E154&amp;"/"&amp;W$1,Data!$1:$1,0)-1)))</f>
        <v/>
      </c>
      <c r="X154" s="250" t="str">
        <f ca="1">IF(ISERROR(OFFSET(Data!$A$1,MATCH($D154,Data!$CG:$CG,0)-1,MATCH($E154&amp;"/"&amp;X$1,Data!$1:$1,0)-1))=TRUE,"",IF(OFFSET(Data!$A$1,MATCH($D154,Data!$CG:$CG,0)-1,MATCH($E154&amp;"/"&amp;X$1,Data!$1:$1,0)-1)=0,"",OFFSET(Data!$A$1,MATCH($D154,Data!$CG:$CG,0)-1,MATCH($E154&amp;"/"&amp;X$1,Data!$1:$1,0)-1)))</f>
        <v/>
      </c>
      <c r="Y154" s="250" t="str">
        <f ca="1">IF(ISERROR(OFFSET(Data!$A$1,MATCH($D154,Data!$CG:$CG,0)-1,MATCH($E154&amp;"/"&amp;Y$1,Data!$1:$1,0)-1))=TRUE,"",IF(OFFSET(Data!$A$1,MATCH($D154,Data!$CG:$CG,0)-1,MATCH($E154&amp;"/"&amp;Y$1,Data!$1:$1,0)-1)=0,"",OFFSET(Data!$A$1,MATCH($D154,Data!$CG:$CG,0)-1,MATCH($E154&amp;"/"&amp;Y$1,Data!$1:$1,0)-1)))</f>
        <v/>
      </c>
      <c r="Z154" s="250" t="str">
        <f ca="1">IF(ISERROR(OFFSET(Data!$A$1,MATCH($D154,Data!$CG:$CG,0)-1,MATCH($E154&amp;"/"&amp;Z$1,Data!$1:$1,0)-1))=TRUE,"",IF(OFFSET(Data!$A$1,MATCH($D154,Data!$CG:$CG,0)-1,MATCH($E154&amp;"/"&amp;Z$1,Data!$1:$1,0)-1)=0,"",OFFSET(Data!$A$1,MATCH($D154,Data!$CG:$CG,0)-1,MATCH($E154&amp;"/"&amp;Z$1,Data!$1:$1,0)-1)))</f>
        <v/>
      </c>
      <c r="AA154" s="250" t="str">
        <f ca="1">IF(ISERROR(OFFSET(Data!$A$1,MATCH($D154,Data!$CG:$CG,0)-1,MATCH($E154&amp;"/"&amp;AA$1,Data!$1:$1,0)-1))=TRUE,"",IF(OFFSET(Data!$A$1,MATCH($D154,Data!$CG:$CG,0)-1,MATCH($E154&amp;"/"&amp;AA$1,Data!$1:$1,0)-1)=0,"",OFFSET(Data!$A$1,MATCH($D154,Data!$CG:$CG,0)-1,MATCH($E154&amp;"/"&amp;AA$1,Data!$1:$1,0)-1)))</f>
        <v/>
      </c>
      <c r="AB154" s="250" t="str">
        <f ca="1">IF(ISERROR(OFFSET(Data!$A$1,MATCH($D154,Data!$CG:$CG,0)-1,MATCH($E154&amp;"/"&amp;AB$1,Data!$1:$1,0)-1))=TRUE,"",IF(OFFSET(Data!$A$1,MATCH($D154,Data!$CG:$CG,0)-1,MATCH($E154&amp;"/"&amp;AB$1,Data!$1:$1,0)-1)=0,"",OFFSET(Data!$A$1,MATCH($D154,Data!$CG:$CG,0)-1,MATCH($E154&amp;"/"&amp;AB$1,Data!$1:$1,0)-1)))</f>
        <v/>
      </c>
      <c r="AC154" s="250" t="str">
        <f ca="1">IF(ISERROR(OFFSET(Data!$A$1,MATCH($D154,Data!$CG:$CG,0)-1,MATCH($E154&amp;"/"&amp;AC$1,Data!$1:$1,0)-1))=TRUE,"",IF(OFFSET(Data!$A$1,MATCH($D154,Data!$CG:$CG,0)-1,MATCH($E154&amp;"/"&amp;AC$1,Data!$1:$1,0)-1)=0,"",OFFSET(Data!$A$1,MATCH($D154,Data!$CG:$CG,0)-1,MATCH($E154&amp;"/"&amp;AC$1,Data!$1:$1,0)-1)))</f>
        <v/>
      </c>
      <c r="AD154" s="250" t="str">
        <f ca="1">IF(ISERROR(OFFSET(Data!$A$1,MATCH($D154,Data!$CG:$CG,0)-1,MATCH($E154&amp;"/"&amp;AD$1,Data!$1:$1,0)-1))=TRUE,"",IF(OFFSET(Data!$A$1,MATCH($D154,Data!$CG:$CG,0)-1,MATCH($E154&amp;"/"&amp;AD$1,Data!$1:$1,0)-1)=0,"",OFFSET(Data!$A$1,MATCH($D154,Data!$CG:$CG,0)-1,MATCH($E154&amp;"/"&amp;AD$1,Data!$1:$1,0)-1)))</f>
        <v/>
      </c>
      <c r="AE154" s="250" t="str">
        <f ca="1">IF(ISERROR(OFFSET(Data!$A$1,MATCH($D154,Data!$CG:$CG,0)-1,MATCH($E154&amp;"/"&amp;AE$1,Data!$1:$1,0)-1))=TRUE,"",IF(OFFSET(Data!$A$1,MATCH($D154,Data!$CG:$CG,0)-1,MATCH($E154&amp;"/"&amp;AE$1,Data!$1:$1,0)-1)=0,"",OFFSET(Data!$A$1,MATCH($D154,Data!$CG:$CG,0)-1,MATCH($E154&amp;"/"&amp;AE$1,Data!$1:$1,0)-1)))</f>
        <v/>
      </c>
      <c r="AF154" s="251" t="str">
        <f ca="1">IF(ISERROR(OFFSET(Data!$A$1,MATCH($D154,Data!$CG:$CG,0)-1,MATCH($E154&amp;"/"&amp;AF$1,Data!$1:$1,0)-1))=TRUE,"",IF(OFFSET(Data!$A$1,MATCH($D154,Data!$CG:$CG,0)-1,MATCH($E154&amp;"/"&amp;AF$1,Data!$1:$1,0)-1)=0,"",OFFSET(Data!$A$1,MATCH($D154,Data!$CG:$CG,0)-1,MATCH($E154&amp;"/"&amp;AF$1,Data!$1:$1,0)-1)))</f>
        <v/>
      </c>
      <c r="AG154" s="206">
        <f t="shared" ca="1" si="6"/>
        <v>0</v>
      </c>
      <c r="AH154" s="207">
        <f ca="1">AG154</f>
        <v>0</v>
      </c>
    </row>
    <row r="155" spans="1:34" ht="15" hidden="1" customHeight="1" thickBot="1" x14ac:dyDescent="0.3">
      <c r="A155" s="446"/>
      <c r="B155" s="469"/>
      <c r="C155" s="472"/>
      <c r="D155" s="50" t="e">
        <f>IF(C155&lt;&gt;"",C155,D154)</f>
        <v>#N/A</v>
      </c>
      <c r="E155" s="51" t="s">
        <v>22</v>
      </c>
      <c r="F155" s="254" t="str">
        <f ca="1">IF(ISERROR(OFFSET(Data!$A$1,MATCH($D155,Data!$CG:$CG,0)-1,MATCH($E155&amp;"/"&amp;F$1,Data!$1:$1,0)-1))=TRUE,"",IF(OFFSET(Data!$A$1,MATCH($D155,Data!$CG:$CG,0)-1,MATCH($E155&amp;"/"&amp;F$1,Data!$1:$1,0)-1)=0,"",OFFSET(Data!$A$1,MATCH($D155,Data!$CG:$CG,0)-1,MATCH($E155&amp;"/"&amp;F$1,Data!$1:$1,0)-1)))</f>
        <v/>
      </c>
      <c r="G155" s="252" t="str">
        <f ca="1">IF(ISERROR(OFFSET(Data!$A$1,MATCH($D155,Data!$CG:$CG,0)-1,MATCH($E155&amp;"/"&amp;G$1,Data!$1:$1,0)-1))=TRUE,"",IF(OFFSET(Data!$A$1,MATCH($D155,Data!$CG:$CG,0)-1,MATCH($E155&amp;"/"&amp;G$1,Data!$1:$1,0)-1)=0,"",OFFSET(Data!$A$1,MATCH($D155,Data!$CG:$CG,0)-1,MATCH($E155&amp;"/"&amp;G$1,Data!$1:$1,0)-1)))</f>
        <v/>
      </c>
      <c r="H155" s="252" t="str">
        <f ca="1">IF(ISERROR(OFFSET(Data!$A$1,MATCH($D155,Data!$CG:$CG,0)-1,MATCH($E155&amp;"/"&amp;H$1,Data!$1:$1,0)-1))=TRUE,"",IF(OFFSET(Data!$A$1,MATCH($D155,Data!$CG:$CG,0)-1,MATCH($E155&amp;"/"&amp;H$1,Data!$1:$1,0)-1)=0,"",OFFSET(Data!$A$1,MATCH($D155,Data!$CG:$CG,0)-1,MATCH($E155&amp;"/"&amp;H$1,Data!$1:$1,0)-1)))</f>
        <v/>
      </c>
      <c r="I155" s="252" t="str">
        <f ca="1">IF(ISERROR(OFFSET(Data!$A$1,MATCH($D155,Data!$CG:$CG,0)-1,MATCH($E155&amp;"/"&amp;I$1,Data!$1:$1,0)-1))=TRUE,"",IF(OFFSET(Data!$A$1,MATCH($D155,Data!$CG:$CG,0)-1,MATCH($E155&amp;"/"&amp;I$1,Data!$1:$1,0)-1)=0,"",OFFSET(Data!$A$1,MATCH($D155,Data!$CG:$CG,0)-1,MATCH($E155&amp;"/"&amp;I$1,Data!$1:$1,0)-1)))</f>
        <v/>
      </c>
      <c r="J155" s="252" t="str">
        <f ca="1">IF(ISERROR(OFFSET(Data!$A$1,MATCH($D155,Data!$CG:$CG,0)-1,MATCH($E155&amp;"/"&amp;J$1,Data!$1:$1,0)-1))=TRUE,"",IF(OFFSET(Data!$A$1,MATCH($D155,Data!$CG:$CG,0)-1,MATCH($E155&amp;"/"&amp;J$1,Data!$1:$1,0)-1)=0,"",OFFSET(Data!$A$1,MATCH($D155,Data!$CG:$CG,0)-1,MATCH($E155&amp;"/"&amp;J$1,Data!$1:$1,0)-1)))</f>
        <v/>
      </c>
      <c r="K155" s="252" t="str">
        <f ca="1">IF(ISERROR(OFFSET(Data!$A$1,MATCH($D155,Data!$CG:$CG,0)-1,MATCH($E155&amp;"/"&amp;K$1,Data!$1:$1,0)-1))=TRUE,"",IF(OFFSET(Data!$A$1,MATCH($D155,Data!$CG:$CG,0)-1,MATCH($E155&amp;"/"&amp;K$1,Data!$1:$1,0)-1)=0,"",OFFSET(Data!$A$1,MATCH($D155,Data!$CG:$CG,0)-1,MATCH($E155&amp;"/"&amp;K$1,Data!$1:$1,0)-1)))</f>
        <v/>
      </c>
      <c r="L155" s="252" t="str">
        <f ca="1">IF(ISERROR(OFFSET(Data!$A$1,MATCH($D155,Data!$CG:$CG,0)-1,MATCH($E155&amp;"/"&amp;L$1,Data!$1:$1,0)-1))=TRUE,"",IF(OFFSET(Data!$A$1,MATCH($D155,Data!$CG:$CG,0)-1,MATCH($E155&amp;"/"&amp;L$1,Data!$1:$1,0)-1)=0,"",OFFSET(Data!$A$1,MATCH($D155,Data!$CG:$CG,0)-1,MATCH($E155&amp;"/"&amp;L$1,Data!$1:$1,0)-1)))</f>
        <v/>
      </c>
      <c r="M155" s="252" t="str">
        <f ca="1">IF(ISERROR(OFFSET(Data!$A$1,MATCH($D155,Data!$CG:$CG,0)-1,MATCH($E155&amp;"/"&amp;M$1,Data!$1:$1,0)-1))=TRUE,"",IF(OFFSET(Data!$A$1,MATCH($D155,Data!$CG:$CG,0)-1,MATCH($E155&amp;"/"&amp;M$1,Data!$1:$1,0)-1)=0,"",OFFSET(Data!$A$1,MATCH($D155,Data!$CG:$CG,0)-1,MATCH($E155&amp;"/"&amp;M$1,Data!$1:$1,0)-1)))</f>
        <v/>
      </c>
      <c r="N155" s="252" t="str">
        <f ca="1">IF(ISERROR(OFFSET(Data!$A$1,MATCH($D155,Data!$CG:$CG,0)-1,MATCH($E155&amp;"/"&amp;N$1,Data!$1:$1,0)-1))=TRUE,"",IF(OFFSET(Data!$A$1,MATCH($D155,Data!$CG:$CG,0)-1,MATCH($E155&amp;"/"&amp;N$1,Data!$1:$1,0)-1)=0,"",OFFSET(Data!$A$1,MATCH($D155,Data!$CG:$CG,0)-1,MATCH($E155&amp;"/"&amp;N$1,Data!$1:$1,0)-1)))</f>
        <v/>
      </c>
      <c r="O155" s="252" t="str">
        <f ca="1">IF(ISERROR(OFFSET(Data!$A$1,MATCH($D155,Data!$CG:$CG,0)-1,MATCH($E155&amp;"/"&amp;O$1,Data!$1:$1,0)-1))=TRUE,"",IF(OFFSET(Data!$A$1,MATCH($D155,Data!$CG:$CG,0)-1,MATCH($E155&amp;"/"&amp;O$1,Data!$1:$1,0)-1)=0,"",OFFSET(Data!$A$1,MATCH($D155,Data!$CG:$CG,0)-1,MATCH($E155&amp;"/"&amp;O$1,Data!$1:$1,0)-1)))</f>
        <v/>
      </c>
      <c r="P155" s="252" t="str">
        <f ca="1">IF(ISERROR(OFFSET(Data!$A$1,MATCH($D155,Data!$CG:$CG,0)-1,MATCH($E155&amp;"/"&amp;P$1,Data!$1:$1,0)-1))=TRUE,"",IF(OFFSET(Data!$A$1,MATCH($D155,Data!$CG:$CG,0)-1,MATCH($E155&amp;"/"&amp;P$1,Data!$1:$1,0)-1)=0,"",OFFSET(Data!$A$1,MATCH($D155,Data!$CG:$CG,0)-1,MATCH($E155&amp;"/"&amp;P$1,Data!$1:$1,0)-1)))</f>
        <v/>
      </c>
      <c r="Q155" s="252" t="str">
        <f ca="1">IF(ISERROR(OFFSET(Data!$A$1,MATCH($D155,Data!$CG:$CG,0)-1,MATCH($E155&amp;"/"&amp;Q$1,Data!$1:$1,0)-1))=TRUE,"",IF(OFFSET(Data!$A$1,MATCH($D155,Data!$CG:$CG,0)-1,MATCH($E155&amp;"/"&amp;Q$1,Data!$1:$1,0)-1)=0,"",OFFSET(Data!$A$1,MATCH($D155,Data!$CG:$CG,0)-1,MATCH($E155&amp;"/"&amp;Q$1,Data!$1:$1,0)-1)))</f>
        <v/>
      </c>
      <c r="R155" s="252" t="str">
        <f ca="1">IF(ISERROR(OFFSET(Data!$A$1,MATCH($D155,Data!$CG:$CG,0)-1,MATCH($E155&amp;"/"&amp;R$1,Data!$1:$1,0)-1))=TRUE,"",IF(OFFSET(Data!$A$1,MATCH($D155,Data!$CG:$CG,0)-1,MATCH($E155&amp;"/"&amp;R$1,Data!$1:$1,0)-1)=0,"",OFFSET(Data!$A$1,MATCH($D155,Data!$CG:$CG,0)-1,MATCH($E155&amp;"/"&amp;R$1,Data!$1:$1,0)-1)))</f>
        <v/>
      </c>
      <c r="S155" s="252" t="str">
        <f ca="1">IF(ISERROR(OFFSET(Data!$A$1,MATCH($D155,Data!$CG:$CG,0)-1,MATCH($E155&amp;"/"&amp;S$1,Data!$1:$1,0)-1))=TRUE,"",IF(OFFSET(Data!$A$1,MATCH($D155,Data!$CG:$CG,0)-1,MATCH($E155&amp;"/"&amp;S$1,Data!$1:$1,0)-1)=0,"",OFFSET(Data!$A$1,MATCH($D155,Data!$CG:$CG,0)-1,MATCH($E155&amp;"/"&amp;S$1,Data!$1:$1,0)-1)))</f>
        <v/>
      </c>
      <c r="T155" s="252" t="str">
        <f ca="1">IF(ISERROR(OFFSET(Data!$A$1,MATCH($D155,Data!$CG:$CG,0)-1,MATCH($E155&amp;"/"&amp;T$1,Data!$1:$1,0)-1))=TRUE,"",IF(OFFSET(Data!$A$1,MATCH($D155,Data!$CG:$CG,0)-1,MATCH($E155&amp;"/"&amp;T$1,Data!$1:$1,0)-1)=0,"",OFFSET(Data!$A$1,MATCH($D155,Data!$CG:$CG,0)-1,MATCH($E155&amp;"/"&amp;T$1,Data!$1:$1,0)-1)))</f>
        <v/>
      </c>
      <c r="U155" s="252" t="str">
        <f ca="1">IF(ISERROR(OFFSET(Data!$A$1,MATCH($D155,Data!$CG:$CG,0)-1,MATCH($E155&amp;"/"&amp;U$1,Data!$1:$1,0)-1))=TRUE,"",IF(OFFSET(Data!$A$1,MATCH($D155,Data!$CG:$CG,0)-1,MATCH($E155&amp;"/"&amp;U$1,Data!$1:$1,0)-1)=0,"",OFFSET(Data!$A$1,MATCH($D155,Data!$CG:$CG,0)-1,MATCH($E155&amp;"/"&amp;U$1,Data!$1:$1,0)-1)))</f>
        <v/>
      </c>
      <c r="V155" s="252" t="str">
        <f ca="1">IF(ISERROR(OFFSET(Data!$A$1,MATCH($D155,Data!$CG:$CG,0)-1,MATCH($E155&amp;"/"&amp;V$1,Data!$1:$1,0)-1))=TRUE,"",IF(OFFSET(Data!$A$1,MATCH($D155,Data!$CG:$CG,0)-1,MATCH($E155&amp;"/"&amp;V$1,Data!$1:$1,0)-1)=0,"",OFFSET(Data!$A$1,MATCH($D155,Data!$CG:$CG,0)-1,MATCH($E155&amp;"/"&amp;V$1,Data!$1:$1,0)-1)))</f>
        <v/>
      </c>
      <c r="W155" s="269" t="str">
        <f ca="1">IF(ISERROR(OFFSET(Data!$A$1,MATCH($D155,Data!$CG:$CG,0)-1,MATCH($E155&amp;"/"&amp;W$1,Data!$1:$1,0)-1))=TRUE,"",IF(OFFSET(Data!$A$1,MATCH($D155,Data!$CG:$CG,0)-1,MATCH($E155&amp;"/"&amp;W$1,Data!$1:$1,0)-1)=0,"",OFFSET(Data!$A$1,MATCH($D155,Data!$CG:$CG,0)-1,MATCH($E155&amp;"/"&amp;W$1,Data!$1:$1,0)-1)))</f>
        <v/>
      </c>
      <c r="X155" s="252" t="str">
        <f ca="1">IF(ISERROR(OFFSET(Data!$A$1,MATCH($D155,Data!$CG:$CG,0)-1,MATCH($E155&amp;"/"&amp;X$1,Data!$1:$1,0)-1))=TRUE,"",IF(OFFSET(Data!$A$1,MATCH($D155,Data!$CG:$CG,0)-1,MATCH($E155&amp;"/"&amp;X$1,Data!$1:$1,0)-1)=0,"",OFFSET(Data!$A$1,MATCH($D155,Data!$CG:$CG,0)-1,MATCH($E155&amp;"/"&amp;X$1,Data!$1:$1,0)-1)))</f>
        <v/>
      </c>
      <c r="Y155" s="252" t="str">
        <f ca="1">IF(ISERROR(OFFSET(Data!$A$1,MATCH($D155,Data!$CG:$CG,0)-1,MATCH($E155&amp;"/"&amp;Y$1,Data!$1:$1,0)-1))=TRUE,"",IF(OFFSET(Data!$A$1,MATCH($D155,Data!$CG:$CG,0)-1,MATCH($E155&amp;"/"&amp;Y$1,Data!$1:$1,0)-1)=0,"",OFFSET(Data!$A$1,MATCH($D155,Data!$CG:$CG,0)-1,MATCH($E155&amp;"/"&amp;Y$1,Data!$1:$1,0)-1)))</f>
        <v/>
      </c>
      <c r="Z155" s="252" t="str">
        <f ca="1">IF(ISERROR(OFFSET(Data!$A$1,MATCH($D155,Data!$CG:$CG,0)-1,MATCH($E155&amp;"/"&amp;Z$1,Data!$1:$1,0)-1))=TRUE,"",IF(OFFSET(Data!$A$1,MATCH($D155,Data!$CG:$CG,0)-1,MATCH($E155&amp;"/"&amp;Z$1,Data!$1:$1,0)-1)=0,"",OFFSET(Data!$A$1,MATCH($D155,Data!$CG:$CG,0)-1,MATCH($E155&amp;"/"&amp;Z$1,Data!$1:$1,0)-1)))</f>
        <v/>
      </c>
      <c r="AA155" s="252" t="str">
        <f ca="1">IF(ISERROR(OFFSET(Data!$A$1,MATCH($D155,Data!$CG:$CG,0)-1,MATCH($E155&amp;"/"&amp;AA$1,Data!$1:$1,0)-1))=TRUE,"",IF(OFFSET(Data!$A$1,MATCH($D155,Data!$CG:$CG,0)-1,MATCH($E155&amp;"/"&amp;AA$1,Data!$1:$1,0)-1)=0,"",OFFSET(Data!$A$1,MATCH($D155,Data!$CG:$CG,0)-1,MATCH($E155&amp;"/"&amp;AA$1,Data!$1:$1,0)-1)))</f>
        <v/>
      </c>
      <c r="AB155" s="252" t="str">
        <f ca="1">IF(ISERROR(OFFSET(Data!$A$1,MATCH($D155,Data!$CG:$CG,0)-1,MATCH($E155&amp;"/"&amp;AB$1,Data!$1:$1,0)-1))=TRUE,"",IF(OFFSET(Data!$A$1,MATCH($D155,Data!$CG:$CG,0)-1,MATCH($E155&amp;"/"&amp;AB$1,Data!$1:$1,0)-1)=0,"",OFFSET(Data!$A$1,MATCH($D155,Data!$CG:$CG,0)-1,MATCH($E155&amp;"/"&amp;AB$1,Data!$1:$1,0)-1)))</f>
        <v/>
      </c>
      <c r="AC155" s="252" t="str">
        <f ca="1">IF(ISERROR(OFFSET(Data!$A$1,MATCH($D155,Data!$CG:$CG,0)-1,MATCH($E155&amp;"/"&amp;AC$1,Data!$1:$1,0)-1))=TRUE,"",IF(OFFSET(Data!$A$1,MATCH($D155,Data!$CG:$CG,0)-1,MATCH($E155&amp;"/"&amp;AC$1,Data!$1:$1,0)-1)=0,"",OFFSET(Data!$A$1,MATCH($D155,Data!$CG:$CG,0)-1,MATCH($E155&amp;"/"&amp;AC$1,Data!$1:$1,0)-1)))</f>
        <v/>
      </c>
      <c r="AD155" s="252" t="str">
        <f ca="1">IF(ISERROR(OFFSET(Data!$A$1,MATCH($D155,Data!$CG:$CG,0)-1,MATCH($E155&amp;"/"&amp;AD$1,Data!$1:$1,0)-1))=TRUE,"",IF(OFFSET(Data!$A$1,MATCH($D155,Data!$CG:$CG,0)-1,MATCH($E155&amp;"/"&amp;AD$1,Data!$1:$1,0)-1)=0,"",OFFSET(Data!$A$1,MATCH($D155,Data!$CG:$CG,0)-1,MATCH($E155&amp;"/"&amp;AD$1,Data!$1:$1,0)-1)))</f>
        <v/>
      </c>
      <c r="AE155" s="252" t="str">
        <f ca="1">IF(ISERROR(OFFSET(Data!$A$1,MATCH($D155,Data!$CG:$CG,0)-1,MATCH($E155&amp;"/"&amp;AE$1,Data!$1:$1,0)-1))=TRUE,"",IF(OFFSET(Data!$A$1,MATCH($D155,Data!$CG:$CG,0)-1,MATCH($E155&amp;"/"&amp;AE$1,Data!$1:$1,0)-1)=0,"",OFFSET(Data!$A$1,MATCH($D155,Data!$CG:$CG,0)-1,MATCH($E155&amp;"/"&amp;AE$1,Data!$1:$1,0)-1)))</f>
        <v/>
      </c>
      <c r="AF155" s="253" t="str">
        <f ca="1">IF(ISERROR(OFFSET(Data!$A$1,MATCH($D155,Data!$CG:$CG,0)-1,MATCH($E155&amp;"/"&amp;AF$1,Data!$1:$1,0)-1))=TRUE,"",IF(OFFSET(Data!$A$1,MATCH($D155,Data!$CG:$CG,0)-1,MATCH($E155&amp;"/"&amp;AF$1,Data!$1:$1,0)-1)=0,"",OFFSET(Data!$A$1,MATCH($D155,Data!$CG:$CG,0)-1,MATCH($E155&amp;"/"&amp;AF$1,Data!$1:$1,0)-1)))</f>
        <v/>
      </c>
      <c r="AG155" s="188">
        <f t="shared" ca="1" si="6"/>
        <v>0</v>
      </c>
      <c r="AH155" s="208">
        <f ca="1">SUM(AG154:AG155)</f>
        <v>0</v>
      </c>
    </row>
    <row r="156" spans="1:34" ht="15" hidden="1" customHeight="1" x14ac:dyDescent="0.25">
      <c r="A156" s="446"/>
      <c r="B156" s="469"/>
      <c r="C156" s="472"/>
      <c r="D156" s="50" t="e">
        <f>IF(C156&lt;&gt;"",C156,D155)</f>
        <v>#N/A</v>
      </c>
      <c r="E156" s="51" t="s">
        <v>23</v>
      </c>
      <c r="F156" s="254" t="str">
        <f ca="1">IF(ISERROR(OFFSET(Data!$A$1,MATCH($D156,Data!$CG:$CG,0)-1,MATCH($E156&amp;"/"&amp;F$1,Data!$1:$1,0)-1))=TRUE,"",IF(OFFSET(Data!$A$1,MATCH($D156,Data!$CG:$CG,0)-1,MATCH($E156&amp;"/"&amp;F$1,Data!$1:$1,0)-1)=0,"",OFFSET(Data!$A$1,MATCH($D156,Data!$CG:$CG,0)-1,MATCH($E156&amp;"/"&amp;F$1,Data!$1:$1,0)-1)))</f>
        <v/>
      </c>
      <c r="G156" s="252" t="str">
        <f ca="1">IF(ISERROR(OFFSET(Data!$A$1,MATCH($D156,Data!$CG:$CG,0)-1,MATCH($E156&amp;"/"&amp;G$1,Data!$1:$1,0)-1))=TRUE,"",IF(OFFSET(Data!$A$1,MATCH($D156,Data!$CG:$CG,0)-1,MATCH($E156&amp;"/"&amp;G$1,Data!$1:$1,0)-1)=0,"",OFFSET(Data!$A$1,MATCH($D156,Data!$CG:$CG,0)-1,MATCH($E156&amp;"/"&amp;G$1,Data!$1:$1,0)-1)))</f>
        <v/>
      </c>
      <c r="H156" s="252" t="str">
        <f ca="1">IF(ISERROR(OFFSET(Data!$A$1,MATCH($D156,Data!$CG:$CG,0)-1,MATCH($E156&amp;"/"&amp;H$1,Data!$1:$1,0)-1))=TRUE,"",IF(OFFSET(Data!$A$1,MATCH($D156,Data!$CG:$CG,0)-1,MATCH($E156&amp;"/"&amp;H$1,Data!$1:$1,0)-1)=0,"",OFFSET(Data!$A$1,MATCH($D156,Data!$CG:$CG,0)-1,MATCH($E156&amp;"/"&amp;H$1,Data!$1:$1,0)-1)))</f>
        <v/>
      </c>
      <c r="I156" s="252" t="str">
        <f ca="1">IF(ISERROR(OFFSET(Data!$A$1,MATCH($D156,Data!$CG:$CG,0)-1,MATCH($E156&amp;"/"&amp;I$1,Data!$1:$1,0)-1))=TRUE,"",IF(OFFSET(Data!$A$1,MATCH($D156,Data!$CG:$CG,0)-1,MATCH($E156&amp;"/"&amp;I$1,Data!$1:$1,0)-1)=0,"",OFFSET(Data!$A$1,MATCH($D156,Data!$CG:$CG,0)-1,MATCH($E156&amp;"/"&amp;I$1,Data!$1:$1,0)-1)))</f>
        <v/>
      </c>
      <c r="J156" s="252" t="str">
        <f ca="1">IF(ISERROR(OFFSET(Data!$A$1,MATCH($D156,Data!$CG:$CG,0)-1,MATCH($E156&amp;"/"&amp;J$1,Data!$1:$1,0)-1))=TRUE,"",IF(OFFSET(Data!$A$1,MATCH($D156,Data!$CG:$CG,0)-1,MATCH($E156&amp;"/"&amp;J$1,Data!$1:$1,0)-1)=0,"",OFFSET(Data!$A$1,MATCH($D156,Data!$CG:$CG,0)-1,MATCH($E156&amp;"/"&amp;J$1,Data!$1:$1,0)-1)))</f>
        <v/>
      </c>
      <c r="K156" s="252" t="str">
        <f ca="1">IF(ISERROR(OFFSET(Data!$A$1,MATCH($D156,Data!$CG:$CG,0)-1,MATCH($E156&amp;"/"&amp;K$1,Data!$1:$1,0)-1))=TRUE,"",IF(OFFSET(Data!$A$1,MATCH($D156,Data!$CG:$CG,0)-1,MATCH($E156&amp;"/"&amp;K$1,Data!$1:$1,0)-1)=0,"",OFFSET(Data!$A$1,MATCH($D156,Data!$CG:$CG,0)-1,MATCH($E156&amp;"/"&amp;K$1,Data!$1:$1,0)-1)))</f>
        <v/>
      </c>
      <c r="L156" s="252" t="str">
        <f ca="1">IF(ISERROR(OFFSET(Data!$A$1,MATCH($D156,Data!$CG:$CG,0)-1,MATCH($E156&amp;"/"&amp;L$1,Data!$1:$1,0)-1))=TRUE,"",IF(OFFSET(Data!$A$1,MATCH($D156,Data!$CG:$CG,0)-1,MATCH($E156&amp;"/"&amp;L$1,Data!$1:$1,0)-1)=0,"",OFFSET(Data!$A$1,MATCH($D156,Data!$CG:$CG,0)-1,MATCH($E156&amp;"/"&amp;L$1,Data!$1:$1,0)-1)))</f>
        <v/>
      </c>
      <c r="M156" s="252" t="str">
        <f ca="1">IF(ISERROR(OFFSET(Data!$A$1,MATCH($D156,Data!$CG:$CG,0)-1,MATCH($E156&amp;"/"&amp;M$1,Data!$1:$1,0)-1))=TRUE,"",IF(OFFSET(Data!$A$1,MATCH($D156,Data!$CG:$CG,0)-1,MATCH($E156&amp;"/"&amp;M$1,Data!$1:$1,0)-1)=0,"",OFFSET(Data!$A$1,MATCH($D156,Data!$CG:$CG,0)-1,MATCH($E156&amp;"/"&amp;M$1,Data!$1:$1,0)-1)))</f>
        <v/>
      </c>
      <c r="N156" s="252" t="str">
        <f ca="1">IF(ISERROR(OFFSET(Data!$A$1,MATCH($D156,Data!$CG:$CG,0)-1,MATCH($E156&amp;"/"&amp;N$1,Data!$1:$1,0)-1))=TRUE,"",IF(OFFSET(Data!$A$1,MATCH($D156,Data!$CG:$CG,0)-1,MATCH($E156&amp;"/"&amp;N$1,Data!$1:$1,0)-1)=0,"",OFFSET(Data!$A$1,MATCH($D156,Data!$CG:$CG,0)-1,MATCH($E156&amp;"/"&amp;N$1,Data!$1:$1,0)-1)))</f>
        <v/>
      </c>
      <c r="O156" s="252" t="str">
        <f ca="1">IF(ISERROR(OFFSET(Data!$A$1,MATCH($D156,Data!$CG:$CG,0)-1,MATCH($E156&amp;"/"&amp;O$1,Data!$1:$1,0)-1))=TRUE,"",IF(OFFSET(Data!$A$1,MATCH($D156,Data!$CG:$CG,0)-1,MATCH($E156&amp;"/"&amp;O$1,Data!$1:$1,0)-1)=0,"",OFFSET(Data!$A$1,MATCH($D156,Data!$CG:$CG,0)-1,MATCH($E156&amp;"/"&amp;O$1,Data!$1:$1,0)-1)))</f>
        <v/>
      </c>
      <c r="P156" s="252" t="str">
        <f ca="1">IF(ISERROR(OFFSET(Data!$A$1,MATCH($D156,Data!$CG:$CG,0)-1,MATCH($E156&amp;"/"&amp;P$1,Data!$1:$1,0)-1))=TRUE,"",IF(OFFSET(Data!$A$1,MATCH($D156,Data!$CG:$CG,0)-1,MATCH($E156&amp;"/"&amp;P$1,Data!$1:$1,0)-1)=0,"",OFFSET(Data!$A$1,MATCH($D156,Data!$CG:$CG,0)-1,MATCH($E156&amp;"/"&amp;P$1,Data!$1:$1,0)-1)))</f>
        <v/>
      </c>
      <c r="Q156" s="252" t="str">
        <f ca="1">IF(ISERROR(OFFSET(Data!$A$1,MATCH($D156,Data!$CG:$CG,0)-1,MATCH($E156&amp;"/"&amp;Q$1,Data!$1:$1,0)-1))=TRUE,"",IF(OFFSET(Data!$A$1,MATCH($D156,Data!$CG:$CG,0)-1,MATCH($E156&amp;"/"&amp;Q$1,Data!$1:$1,0)-1)=0,"",OFFSET(Data!$A$1,MATCH($D156,Data!$CG:$CG,0)-1,MATCH($E156&amp;"/"&amp;Q$1,Data!$1:$1,0)-1)))</f>
        <v/>
      </c>
      <c r="R156" s="252" t="str">
        <f ca="1">IF(ISERROR(OFFSET(Data!$A$1,MATCH($D156,Data!$CG:$CG,0)-1,MATCH($E156&amp;"/"&amp;R$1,Data!$1:$1,0)-1))=TRUE,"",IF(OFFSET(Data!$A$1,MATCH($D156,Data!$CG:$CG,0)-1,MATCH($E156&amp;"/"&amp;R$1,Data!$1:$1,0)-1)=0,"",OFFSET(Data!$A$1,MATCH($D156,Data!$CG:$CG,0)-1,MATCH($E156&amp;"/"&amp;R$1,Data!$1:$1,0)-1)))</f>
        <v/>
      </c>
      <c r="S156" s="252" t="str">
        <f ca="1">IF(ISERROR(OFFSET(Data!$A$1,MATCH($D156,Data!$CG:$CG,0)-1,MATCH($E156&amp;"/"&amp;S$1,Data!$1:$1,0)-1))=TRUE,"",IF(OFFSET(Data!$A$1,MATCH($D156,Data!$CG:$CG,0)-1,MATCH($E156&amp;"/"&amp;S$1,Data!$1:$1,0)-1)=0,"",OFFSET(Data!$A$1,MATCH($D156,Data!$CG:$CG,0)-1,MATCH($E156&amp;"/"&amp;S$1,Data!$1:$1,0)-1)))</f>
        <v/>
      </c>
      <c r="T156" s="252" t="str">
        <f ca="1">IF(ISERROR(OFFSET(Data!$A$1,MATCH($D156,Data!$CG:$CG,0)-1,MATCH($E156&amp;"/"&amp;T$1,Data!$1:$1,0)-1))=TRUE,"",IF(OFFSET(Data!$A$1,MATCH($D156,Data!$CG:$CG,0)-1,MATCH($E156&amp;"/"&amp;T$1,Data!$1:$1,0)-1)=0,"",OFFSET(Data!$A$1,MATCH($D156,Data!$CG:$CG,0)-1,MATCH($E156&amp;"/"&amp;T$1,Data!$1:$1,0)-1)))</f>
        <v/>
      </c>
      <c r="U156" s="252" t="str">
        <f ca="1">IF(ISERROR(OFFSET(Data!$A$1,MATCH($D156,Data!$CG:$CG,0)-1,MATCH($E156&amp;"/"&amp;U$1,Data!$1:$1,0)-1))=TRUE,"",IF(OFFSET(Data!$A$1,MATCH($D156,Data!$CG:$CG,0)-1,MATCH($E156&amp;"/"&amp;U$1,Data!$1:$1,0)-1)=0,"",OFFSET(Data!$A$1,MATCH($D156,Data!$CG:$CG,0)-1,MATCH($E156&amp;"/"&amp;U$1,Data!$1:$1,0)-1)))</f>
        <v/>
      </c>
      <c r="V156" s="252" t="str">
        <f ca="1">IF(ISERROR(OFFSET(Data!$A$1,MATCH($D156,Data!$CG:$CG,0)-1,MATCH($E156&amp;"/"&amp;V$1,Data!$1:$1,0)-1))=TRUE,"",IF(OFFSET(Data!$A$1,MATCH($D156,Data!$CG:$CG,0)-1,MATCH($E156&amp;"/"&amp;V$1,Data!$1:$1,0)-1)=0,"",OFFSET(Data!$A$1,MATCH($D156,Data!$CG:$CG,0)-1,MATCH($E156&amp;"/"&amp;V$1,Data!$1:$1,0)-1)))</f>
        <v/>
      </c>
      <c r="W156" s="269" t="str">
        <f ca="1">IF(ISERROR(OFFSET(Data!$A$1,MATCH($D156,Data!$CG:$CG,0)-1,MATCH($E156&amp;"/"&amp;W$1,Data!$1:$1,0)-1))=TRUE,"",IF(OFFSET(Data!$A$1,MATCH($D156,Data!$CG:$CG,0)-1,MATCH($E156&amp;"/"&amp;W$1,Data!$1:$1,0)-1)=0,"",OFFSET(Data!$A$1,MATCH($D156,Data!$CG:$CG,0)-1,MATCH($E156&amp;"/"&amp;W$1,Data!$1:$1,0)-1)))</f>
        <v/>
      </c>
      <c r="X156" s="252" t="str">
        <f ca="1">IF(ISERROR(OFFSET(Data!$A$1,MATCH($D156,Data!$CG:$CG,0)-1,MATCH($E156&amp;"/"&amp;X$1,Data!$1:$1,0)-1))=TRUE,"",IF(OFFSET(Data!$A$1,MATCH($D156,Data!$CG:$CG,0)-1,MATCH($E156&amp;"/"&amp;X$1,Data!$1:$1,0)-1)=0,"",OFFSET(Data!$A$1,MATCH($D156,Data!$CG:$CG,0)-1,MATCH($E156&amp;"/"&amp;X$1,Data!$1:$1,0)-1)))</f>
        <v/>
      </c>
      <c r="Y156" s="252" t="str">
        <f ca="1">IF(ISERROR(OFFSET(Data!$A$1,MATCH($D156,Data!$CG:$CG,0)-1,MATCH($E156&amp;"/"&amp;Y$1,Data!$1:$1,0)-1))=TRUE,"",IF(OFFSET(Data!$A$1,MATCH($D156,Data!$CG:$CG,0)-1,MATCH($E156&amp;"/"&amp;Y$1,Data!$1:$1,0)-1)=0,"",OFFSET(Data!$A$1,MATCH($D156,Data!$CG:$CG,0)-1,MATCH($E156&amp;"/"&amp;Y$1,Data!$1:$1,0)-1)))</f>
        <v/>
      </c>
      <c r="Z156" s="252" t="str">
        <f ca="1">IF(ISERROR(OFFSET(Data!$A$1,MATCH($D156,Data!$CG:$CG,0)-1,MATCH($E156&amp;"/"&amp;Z$1,Data!$1:$1,0)-1))=TRUE,"",IF(OFFSET(Data!$A$1,MATCH($D156,Data!$CG:$CG,0)-1,MATCH($E156&amp;"/"&amp;Z$1,Data!$1:$1,0)-1)=0,"",OFFSET(Data!$A$1,MATCH($D156,Data!$CG:$CG,0)-1,MATCH($E156&amp;"/"&amp;Z$1,Data!$1:$1,0)-1)))</f>
        <v/>
      </c>
      <c r="AA156" s="252" t="str">
        <f ca="1">IF(ISERROR(OFFSET(Data!$A$1,MATCH($D156,Data!$CG:$CG,0)-1,MATCH($E156&amp;"/"&amp;AA$1,Data!$1:$1,0)-1))=TRUE,"",IF(OFFSET(Data!$A$1,MATCH($D156,Data!$CG:$CG,0)-1,MATCH($E156&amp;"/"&amp;AA$1,Data!$1:$1,0)-1)=0,"",OFFSET(Data!$A$1,MATCH($D156,Data!$CG:$CG,0)-1,MATCH($E156&amp;"/"&amp;AA$1,Data!$1:$1,0)-1)))</f>
        <v/>
      </c>
      <c r="AB156" s="252" t="str">
        <f ca="1">IF(ISERROR(OFFSET(Data!$A$1,MATCH($D156,Data!$CG:$CG,0)-1,MATCH($E156&amp;"/"&amp;AB$1,Data!$1:$1,0)-1))=TRUE,"",IF(OFFSET(Data!$A$1,MATCH($D156,Data!$CG:$CG,0)-1,MATCH($E156&amp;"/"&amp;AB$1,Data!$1:$1,0)-1)=0,"",OFFSET(Data!$A$1,MATCH($D156,Data!$CG:$CG,0)-1,MATCH($E156&amp;"/"&amp;AB$1,Data!$1:$1,0)-1)))</f>
        <v/>
      </c>
      <c r="AC156" s="252" t="str">
        <f ca="1">IF(ISERROR(OFFSET(Data!$A$1,MATCH($D156,Data!$CG:$CG,0)-1,MATCH($E156&amp;"/"&amp;AC$1,Data!$1:$1,0)-1))=TRUE,"",IF(OFFSET(Data!$A$1,MATCH($D156,Data!$CG:$CG,0)-1,MATCH($E156&amp;"/"&amp;AC$1,Data!$1:$1,0)-1)=0,"",OFFSET(Data!$A$1,MATCH($D156,Data!$CG:$CG,0)-1,MATCH($E156&amp;"/"&amp;AC$1,Data!$1:$1,0)-1)))</f>
        <v/>
      </c>
      <c r="AD156" s="252" t="str">
        <f ca="1">IF(ISERROR(OFFSET(Data!$A$1,MATCH($D156,Data!$CG:$CG,0)-1,MATCH($E156&amp;"/"&amp;AD$1,Data!$1:$1,0)-1))=TRUE,"",IF(OFFSET(Data!$A$1,MATCH($D156,Data!$CG:$CG,0)-1,MATCH($E156&amp;"/"&amp;AD$1,Data!$1:$1,0)-1)=0,"",OFFSET(Data!$A$1,MATCH($D156,Data!$CG:$CG,0)-1,MATCH($E156&amp;"/"&amp;AD$1,Data!$1:$1,0)-1)))</f>
        <v/>
      </c>
      <c r="AE156" s="252" t="str">
        <f ca="1">IF(ISERROR(OFFSET(Data!$A$1,MATCH($D156,Data!$CG:$CG,0)-1,MATCH($E156&amp;"/"&amp;AE$1,Data!$1:$1,0)-1))=TRUE,"",IF(OFFSET(Data!$A$1,MATCH($D156,Data!$CG:$CG,0)-1,MATCH($E156&amp;"/"&amp;AE$1,Data!$1:$1,0)-1)=0,"",OFFSET(Data!$A$1,MATCH($D156,Data!$CG:$CG,0)-1,MATCH($E156&amp;"/"&amp;AE$1,Data!$1:$1,0)-1)))</f>
        <v/>
      </c>
      <c r="AF156" s="253" t="str">
        <f ca="1">IF(ISERROR(OFFSET(Data!$A$1,MATCH($D156,Data!$CG:$CG,0)-1,MATCH($E156&amp;"/"&amp;AF$1,Data!$1:$1,0)-1))=TRUE,"",IF(OFFSET(Data!$A$1,MATCH($D156,Data!$CG:$CG,0)-1,MATCH($E156&amp;"/"&amp;AF$1,Data!$1:$1,0)-1)=0,"",OFFSET(Data!$A$1,MATCH($D156,Data!$CG:$CG,0)-1,MATCH($E156&amp;"/"&amp;AF$1,Data!$1:$1,0)-1)))</f>
        <v/>
      </c>
      <c r="AG156" s="188">
        <f t="shared" ca="1" si="6"/>
        <v>0</v>
      </c>
      <c r="AH156" s="208">
        <f ca="1">SUM(AG154:AG156)</f>
        <v>0</v>
      </c>
    </row>
    <row r="157" spans="1:34" ht="15.75" hidden="1" customHeight="1" x14ac:dyDescent="0.25">
      <c r="A157" s="446"/>
      <c r="B157" s="469"/>
      <c r="C157" s="472"/>
      <c r="D157" s="50" t="e">
        <f>IF(C157&lt;&gt;"",C157,D156)</f>
        <v>#N/A</v>
      </c>
      <c r="E157" s="51" t="s">
        <v>24</v>
      </c>
      <c r="F157" s="254" t="str">
        <f ca="1">IF(ISERROR(OFFSET(Data!$A$1,MATCH($D157,Data!$CG:$CG,0)-1,MATCH($E157&amp;"/"&amp;F$1,Data!$1:$1,0)-1))=TRUE,"",IF(OFFSET(Data!$A$1,MATCH($D157,Data!$CG:$CG,0)-1,MATCH($E157&amp;"/"&amp;F$1,Data!$1:$1,0)-1)=0,"",OFFSET(Data!$A$1,MATCH($D157,Data!$CG:$CG,0)-1,MATCH($E157&amp;"/"&amp;F$1,Data!$1:$1,0)-1)))</f>
        <v/>
      </c>
      <c r="G157" s="252" t="str">
        <f ca="1">IF(ISERROR(OFFSET(Data!$A$1,MATCH($D157,Data!$CG:$CG,0)-1,MATCH($E157&amp;"/"&amp;G$1,Data!$1:$1,0)-1))=TRUE,"",IF(OFFSET(Data!$A$1,MATCH($D157,Data!$CG:$CG,0)-1,MATCH($E157&amp;"/"&amp;G$1,Data!$1:$1,0)-1)=0,"",OFFSET(Data!$A$1,MATCH($D157,Data!$CG:$CG,0)-1,MATCH($E157&amp;"/"&amp;G$1,Data!$1:$1,0)-1)))</f>
        <v/>
      </c>
      <c r="H157" s="252" t="str">
        <f ca="1">IF(ISERROR(OFFSET(Data!$A$1,MATCH($D157,Data!$CG:$CG,0)-1,MATCH($E157&amp;"/"&amp;H$1,Data!$1:$1,0)-1))=TRUE,"",IF(OFFSET(Data!$A$1,MATCH($D157,Data!$CG:$CG,0)-1,MATCH($E157&amp;"/"&amp;H$1,Data!$1:$1,0)-1)=0,"",OFFSET(Data!$A$1,MATCH($D157,Data!$CG:$CG,0)-1,MATCH($E157&amp;"/"&amp;H$1,Data!$1:$1,0)-1)))</f>
        <v/>
      </c>
      <c r="I157" s="252" t="str">
        <f ca="1">IF(ISERROR(OFFSET(Data!$A$1,MATCH($D157,Data!$CG:$CG,0)-1,MATCH($E157&amp;"/"&amp;I$1,Data!$1:$1,0)-1))=TRUE,"",IF(OFFSET(Data!$A$1,MATCH($D157,Data!$CG:$CG,0)-1,MATCH($E157&amp;"/"&amp;I$1,Data!$1:$1,0)-1)=0,"",OFFSET(Data!$A$1,MATCH($D157,Data!$CG:$CG,0)-1,MATCH($E157&amp;"/"&amp;I$1,Data!$1:$1,0)-1)))</f>
        <v/>
      </c>
      <c r="J157" s="252" t="str">
        <f ca="1">IF(ISERROR(OFFSET(Data!$A$1,MATCH($D157,Data!$CG:$CG,0)-1,MATCH($E157&amp;"/"&amp;J$1,Data!$1:$1,0)-1))=TRUE,"",IF(OFFSET(Data!$A$1,MATCH($D157,Data!$CG:$CG,0)-1,MATCH($E157&amp;"/"&amp;J$1,Data!$1:$1,0)-1)=0,"",OFFSET(Data!$A$1,MATCH($D157,Data!$CG:$CG,0)-1,MATCH($E157&amp;"/"&amp;J$1,Data!$1:$1,0)-1)))</f>
        <v/>
      </c>
      <c r="K157" s="252" t="str">
        <f ca="1">IF(ISERROR(OFFSET(Data!$A$1,MATCH($D157,Data!$CG:$CG,0)-1,MATCH($E157&amp;"/"&amp;K$1,Data!$1:$1,0)-1))=TRUE,"",IF(OFFSET(Data!$A$1,MATCH($D157,Data!$CG:$CG,0)-1,MATCH($E157&amp;"/"&amp;K$1,Data!$1:$1,0)-1)=0,"",OFFSET(Data!$A$1,MATCH($D157,Data!$CG:$CG,0)-1,MATCH($E157&amp;"/"&amp;K$1,Data!$1:$1,0)-1)))</f>
        <v/>
      </c>
      <c r="L157" s="252" t="str">
        <f ca="1">IF(ISERROR(OFFSET(Data!$A$1,MATCH($D157,Data!$CG:$CG,0)-1,MATCH($E157&amp;"/"&amp;L$1,Data!$1:$1,0)-1))=TRUE,"",IF(OFFSET(Data!$A$1,MATCH($D157,Data!$CG:$CG,0)-1,MATCH($E157&amp;"/"&amp;L$1,Data!$1:$1,0)-1)=0,"",OFFSET(Data!$A$1,MATCH($D157,Data!$CG:$CG,0)-1,MATCH($E157&amp;"/"&amp;L$1,Data!$1:$1,0)-1)))</f>
        <v/>
      </c>
      <c r="M157" s="252" t="str">
        <f ca="1">IF(ISERROR(OFFSET(Data!$A$1,MATCH($D157,Data!$CG:$CG,0)-1,MATCH($E157&amp;"/"&amp;M$1,Data!$1:$1,0)-1))=TRUE,"",IF(OFFSET(Data!$A$1,MATCH($D157,Data!$CG:$CG,0)-1,MATCH($E157&amp;"/"&amp;M$1,Data!$1:$1,0)-1)=0,"",OFFSET(Data!$A$1,MATCH($D157,Data!$CG:$CG,0)-1,MATCH($E157&amp;"/"&amp;M$1,Data!$1:$1,0)-1)))</f>
        <v/>
      </c>
      <c r="N157" s="252" t="str">
        <f ca="1">IF(ISERROR(OFFSET(Data!$A$1,MATCH($D157,Data!$CG:$CG,0)-1,MATCH($E157&amp;"/"&amp;N$1,Data!$1:$1,0)-1))=TRUE,"",IF(OFFSET(Data!$A$1,MATCH($D157,Data!$CG:$CG,0)-1,MATCH($E157&amp;"/"&amp;N$1,Data!$1:$1,0)-1)=0,"",OFFSET(Data!$A$1,MATCH($D157,Data!$CG:$CG,0)-1,MATCH($E157&amp;"/"&amp;N$1,Data!$1:$1,0)-1)))</f>
        <v/>
      </c>
      <c r="O157" s="252" t="str">
        <f ca="1">IF(ISERROR(OFFSET(Data!$A$1,MATCH($D157,Data!$CG:$CG,0)-1,MATCH($E157&amp;"/"&amp;O$1,Data!$1:$1,0)-1))=TRUE,"",IF(OFFSET(Data!$A$1,MATCH($D157,Data!$CG:$CG,0)-1,MATCH($E157&amp;"/"&amp;O$1,Data!$1:$1,0)-1)=0,"",OFFSET(Data!$A$1,MATCH($D157,Data!$CG:$CG,0)-1,MATCH($E157&amp;"/"&amp;O$1,Data!$1:$1,0)-1)))</f>
        <v/>
      </c>
      <c r="P157" s="252" t="str">
        <f ca="1">IF(ISERROR(OFFSET(Data!$A$1,MATCH($D157,Data!$CG:$CG,0)-1,MATCH($E157&amp;"/"&amp;P$1,Data!$1:$1,0)-1))=TRUE,"",IF(OFFSET(Data!$A$1,MATCH($D157,Data!$CG:$CG,0)-1,MATCH($E157&amp;"/"&amp;P$1,Data!$1:$1,0)-1)=0,"",OFFSET(Data!$A$1,MATCH($D157,Data!$CG:$CG,0)-1,MATCH($E157&amp;"/"&amp;P$1,Data!$1:$1,0)-1)))</f>
        <v/>
      </c>
      <c r="Q157" s="252" t="str">
        <f ca="1">IF(ISERROR(OFFSET(Data!$A$1,MATCH($D157,Data!$CG:$CG,0)-1,MATCH($E157&amp;"/"&amp;Q$1,Data!$1:$1,0)-1))=TRUE,"",IF(OFFSET(Data!$A$1,MATCH($D157,Data!$CG:$CG,0)-1,MATCH($E157&amp;"/"&amp;Q$1,Data!$1:$1,0)-1)=0,"",OFFSET(Data!$A$1,MATCH($D157,Data!$CG:$CG,0)-1,MATCH($E157&amp;"/"&amp;Q$1,Data!$1:$1,0)-1)))</f>
        <v/>
      </c>
      <c r="R157" s="252" t="str">
        <f ca="1">IF(ISERROR(OFFSET(Data!$A$1,MATCH($D157,Data!$CG:$CG,0)-1,MATCH($E157&amp;"/"&amp;R$1,Data!$1:$1,0)-1))=TRUE,"",IF(OFFSET(Data!$A$1,MATCH($D157,Data!$CG:$CG,0)-1,MATCH($E157&amp;"/"&amp;R$1,Data!$1:$1,0)-1)=0,"",OFFSET(Data!$A$1,MATCH($D157,Data!$CG:$CG,0)-1,MATCH($E157&amp;"/"&amp;R$1,Data!$1:$1,0)-1)))</f>
        <v/>
      </c>
      <c r="S157" s="252" t="str">
        <f ca="1">IF(ISERROR(OFFSET(Data!$A$1,MATCH($D157,Data!$CG:$CG,0)-1,MATCH($E157&amp;"/"&amp;S$1,Data!$1:$1,0)-1))=TRUE,"",IF(OFFSET(Data!$A$1,MATCH($D157,Data!$CG:$CG,0)-1,MATCH($E157&amp;"/"&amp;S$1,Data!$1:$1,0)-1)=0,"",OFFSET(Data!$A$1,MATCH($D157,Data!$CG:$CG,0)-1,MATCH($E157&amp;"/"&amp;S$1,Data!$1:$1,0)-1)))</f>
        <v/>
      </c>
      <c r="T157" s="252" t="str">
        <f ca="1">IF(ISERROR(OFFSET(Data!$A$1,MATCH($D157,Data!$CG:$CG,0)-1,MATCH($E157&amp;"/"&amp;T$1,Data!$1:$1,0)-1))=TRUE,"",IF(OFFSET(Data!$A$1,MATCH($D157,Data!$CG:$CG,0)-1,MATCH($E157&amp;"/"&amp;T$1,Data!$1:$1,0)-1)=0,"",OFFSET(Data!$A$1,MATCH($D157,Data!$CG:$CG,0)-1,MATCH($E157&amp;"/"&amp;T$1,Data!$1:$1,0)-1)))</f>
        <v/>
      </c>
      <c r="U157" s="252" t="str">
        <f ca="1">IF(ISERROR(OFFSET(Data!$A$1,MATCH($D157,Data!$CG:$CG,0)-1,MATCH($E157&amp;"/"&amp;U$1,Data!$1:$1,0)-1))=TRUE,"",IF(OFFSET(Data!$A$1,MATCH($D157,Data!$CG:$CG,0)-1,MATCH($E157&amp;"/"&amp;U$1,Data!$1:$1,0)-1)=0,"",OFFSET(Data!$A$1,MATCH($D157,Data!$CG:$CG,0)-1,MATCH($E157&amp;"/"&amp;U$1,Data!$1:$1,0)-1)))</f>
        <v/>
      </c>
      <c r="V157" s="252" t="str">
        <f ca="1">IF(ISERROR(OFFSET(Data!$A$1,MATCH($D157,Data!$CG:$CG,0)-1,MATCH($E157&amp;"/"&amp;V$1,Data!$1:$1,0)-1))=TRUE,"",IF(OFFSET(Data!$A$1,MATCH($D157,Data!$CG:$CG,0)-1,MATCH($E157&amp;"/"&amp;V$1,Data!$1:$1,0)-1)=0,"",OFFSET(Data!$A$1,MATCH($D157,Data!$CG:$CG,0)-1,MATCH($E157&amp;"/"&amp;V$1,Data!$1:$1,0)-1)))</f>
        <v/>
      </c>
      <c r="W157" s="269" t="str">
        <f ca="1">IF(ISERROR(OFFSET(Data!$A$1,MATCH($D157,Data!$CG:$CG,0)-1,MATCH($E157&amp;"/"&amp;W$1,Data!$1:$1,0)-1))=TRUE,"",IF(OFFSET(Data!$A$1,MATCH($D157,Data!$CG:$CG,0)-1,MATCH($E157&amp;"/"&amp;W$1,Data!$1:$1,0)-1)=0,"",OFFSET(Data!$A$1,MATCH($D157,Data!$CG:$CG,0)-1,MATCH($E157&amp;"/"&amp;W$1,Data!$1:$1,0)-1)))</f>
        <v/>
      </c>
      <c r="X157" s="252" t="str">
        <f ca="1">IF(ISERROR(OFFSET(Data!$A$1,MATCH($D157,Data!$CG:$CG,0)-1,MATCH($E157&amp;"/"&amp;X$1,Data!$1:$1,0)-1))=TRUE,"",IF(OFFSET(Data!$A$1,MATCH($D157,Data!$CG:$CG,0)-1,MATCH($E157&amp;"/"&amp;X$1,Data!$1:$1,0)-1)=0,"",OFFSET(Data!$A$1,MATCH($D157,Data!$CG:$CG,0)-1,MATCH($E157&amp;"/"&amp;X$1,Data!$1:$1,0)-1)))</f>
        <v/>
      </c>
      <c r="Y157" s="252" t="str">
        <f ca="1">IF(ISERROR(OFFSET(Data!$A$1,MATCH($D157,Data!$CG:$CG,0)-1,MATCH($E157&amp;"/"&amp;Y$1,Data!$1:$1,0)-1))=TRUE,"",IF(OFFSET(Data!$A$1,MATCH($D157,Data!$CG:$CG,0)-1,MATCH($E157&amp;"/"&amp;Y$1,Data!$1:$1,0)-1)=0,"",OFFSET(Data!$A$1,MATCH($D157,Data!$CG:$CG,0)-1,MATCH($E157&amp;"/"&amp;Y$1,Data!$1:$1,0)-1)))</f>
        <v/>
      </c>
      <c r="Z157" s="252" t="str">
        <f ca="1">IF(ISERROR(OFFSET(Data!$A$1,MATCH($D157,Data!$CG:$CG,0)-1,MATCH($E157&amp;"/"&amp;Z$1,Data!$1:$1,0)-1))=TRUE,"",IF(OFFSET(Data!$A$1,MATCH($D157,Data!$CG:$CG,0)-1,MATCH($E157&amp;"/"&amp;Z$1,Data!$1:$1,0)-1)=0,"",OFFSET(Data!$A$1,MATCH($D157,Data!$CG:$CG,0)-1,MATCH($E157&amp;"/"&amp;Z$1,Data!$1:$1,0)-1)))</f>
        <v/>
      </c>
      <c r="AA157" s="252" t="str">
        <f ca="1">IF(ISERROR(OFFSET(Data!$A$1,MATCH($D157,Data!$CG:$CG,0)-1,MATCH($E157&amp;"/"&amp;AA$1,Data!$1:$1,0)-1))=TRUE,"",IF(OFFSET(Data!$A$1,MATCH($D157,Data!$CG:$CG,0)-1,MATCH($E157&amp;"/"&amp;AA$1,Data!$1:$1,0)-1)=0,"",OFFSET(Data!$A$1,MATCH($D157,Data!$CG:$CG,0)-1,MATCH($E157&amp;"/"&amp;AA$1,Data!$1:$1,0)-1)))</f>
        <v/>
      </c>
      <c r="AB157" s="252" t="str">
        <f ca="1">IF(ISERROR(OFFSET(Data!$A$1,MATCH($D157,Data!$CG:$CG,0)-1,MATCH($E157&amp;"/"&amp;AB$1,Data!$1:$1,0)-1))=TRUE,"",IF(OFFSET(Data!$A$1,MATCH($D157,Data!$CG:$CG,0)-1,MATCH($E157&amp;"/"&amp;AB$1,Data!$1:$1,0)-1)=0,"",OFFSET(Data!$A$1,MATCH($D157,Data!$CG:$CG,0)-1,MATCH($E157&amp;"/"&amp;AB$1,Data!$1:$1,0)-1)))</f>
        <v/>
      </c>
      <c r="AC157" s="252" t="str">
        <f ca="1">IF(ISERROR(OFFSET(Data!$A$1,MATCH($D157,Data!$CG:$CG,0)-1,MATCH($E157&amp;"/"&amp;AC$1,Data!$1:$1,0)-1))=TRUE,"",IF(OFFSET(Data!$A$1,MATCH($D157,Data!$CG:$CG,0)-1,MATCH($E157&amp;"/"&amp;AC$1,Data!$1:$1,0)-1)=0,"",OFFSET(Data!$A$1,MATCH($D157,Data!$CG:$CG,0)-1,MATCH($E157&amp;"/"&amp;AC$1,Data!$1:$1,0)-1)))</f>
        <v/>
      </c>
      <c r="AD157" s="252" t="str">
        <f ca="1">IF(ISERROR(OFFSET(Data!$A$1,MATCH($D157,Data!$CG:$CG,0)-1,MATCH($E157&amp;"/"&amp;AD$1,Data!$1:$1,0)-1))=TRUE,"",IF(OFFSET(Data!$A$1,MATCH($D157,Data!$CG:$CG,0)-1,MATCH($E157&amp;"/"&amp;AD$1,Data!$1:$1,0)-1)=0,"",OFFSET(Data!$A$1,MATCH($D157,Data!$CG:$CG,0)-1,MATCH($E157&amp;"/"&amp;AD$1,Data!$1:$1,0)-1)))</f>
        <v/>
      </c>
      <c r="AE157" s="252" t="str">
        <f ca="1">IF(ISERROR(OFFSET(Data!$A$1,MATCH($D157,Data!$CG:$CG,0)-1,MATCH($E157&amp;"/"&amp;AE$1,Data!$1:$1,0)-1))=TRUE,"",IF(OFFSET(Data!$A$1,MATCH($D157,Data!$CG:$CG,0)-1,MATCH($E157&amp;"/"&amp;AE$1,Data!$1:$1,0)-1)=0,"",OFFSET(Data!$A$1,MATCH($D157,Data!$CG:$CG,0)-1,MATCH($E157&amp;"/"&amp;AE$1,Data!$1:$1,0)-1)))</f>
        <v/>
      </c>
      <c r="AF157" s="253" t="str">
        <f ca="1">IF(ISERROR(OFFSET(Data!$A$1,MATCH($D157,Data!$CG:$CG,0)-1,MATCH($E157&amp;"/"&amp;AF$1,Data!$1:$1,0)-1))=TRUE,"",IF(OFFSET(Data!$A$1,MATCH($D157,Data!$CG:$CG,0)-1,MATCH($E157&amp;"/"&amp;AF$1,Data!$1:$1,0)-1)=0,"",OFFSET(Data!$A$1,MATCH($D157,Data!$CG:$CG,0)-1,MATCH($E157&amp;"/"&amp;AF$1,Data!$1:$1,0)-1)))</f>
        <v/>
      </c>
      <c r="AG157" s="188">
        <f t="shared" ca="1" si="6"/>
        <v>0</v>
      </c>
      <c r="AH157" s="208">
        <f ca="1">SUM(AG154:AG157)</f>
        <v>0</v>
      </c>
    </row>
    <row r="158" spans="1:34" ht="15.75" hidden="1" customHeight="1" thickBot="1" x14ac:dyDescent="0.3">
      <c r="A158" s="447"/>
      <c r="B158" s="470"/>
      <c r="C158" s="473"/>
      <c r="D158" s="52" t="e">
        <f>IF(C158&lt;&gt;"",C158,D157)</f>
        <v>#N/A</v>
      </c>
      <c r="E158" s="53" t="s">
        <v>25</v>
      </c>
      <c r="F158" s="255" t="str">
        <f ca="1">IF(ISERROR(OFFSET(Data!$A$1,MATCH($D158,Data!$CG:$CG,0)-1,MATCH($E158&amp;"/"&amp;F$1,Data!$1:$1,0)-1))=TRUE,"",IF(OFFSET(Data!$A$1,MATCH($D158,Data!$CG:$CG,0)-1,MATCH($E158&amp;"/"&amp;F$1,Data!$1:$1,0)-1)=0,"",OFFSET(Data!$A$1,MATCH($D158,Data!$CG:$CG,0)-1,MATCH($E158&amp;"/"&amp;F$1,Data!$1:$1,0)-1)))</f>
        <v/>
      </c>
      <c r="G158" s="256" t="str">
        <f ca="1">IF(ISERROR(OFFSET(Data!$A$1,MATCH($D158,Data!$CG:$CG,0)-1,MATCH($E158&amp;"/"&amp;G$1,Data!$1:$1,0)-1))=TRUE,"",IF(OFFSET(Data!$A$1,MATCH($D158,Data!$CG:$CG,0)-1,MATCH($E158&amp;"/"&amp;G$1,Data!$1:$1,0)-1)=0,"",OFFSET(Data!$A$1,MATCH($D158,Data!$CG:$CG,0)-1,MATCH($E158&amp;"/"&amp;G$1,Data!$1:$1,0)-1)))</f>
        <v/>
      </c>
      <c r="H158" s="256" t="str">
        <f ca="1">IF(ISERROR(OFFSET(Data!$A$1,MATCH($D158,Data!$CG:$CG,0)-1,MATCH($E158&amp;"/"&amp;H$1,Data!$1:$1,0)-1))=TRUE,"",IF(OFFSET(Data!$A$1,MATCH($D158,Data!$CG:$CG,0)-1,MATCH($E158&amp;"/"&amp;H$1,Data!$1:$1,0)-1)=0,"",OFFSET(Data!$A$1,MATCH($D158,Data!$CG:$CG,0)-1,MATCH($E158&amp;"/"&amp;H$1,Data!$1:$1,0)-1)))</f>
        <v/>
      </c>
      <c r="I158" s="256" t="str">
        <f ca="1">IF(ISERROR(OFFSET(Data!$A$1,MATCH($D158,Data!$CG:$CG,0)-1,MATCH($E158&amp;"/"&amp;I$1,Data!$1:$1,0)-1))=TRUE,"",IF(OFFSET(Data!$A$1,MATCH($D158,Data!$CG:$CG,0)-1,MATCH($E158&amp;"/"&amp;I$1,Data!$1:$1,0)-1)=0,"",OFFSET(Data!$A$1,MATCH($D158,Data!$CG:$CG,0)-1,MATCH($E158&amp;"/"&amp;I$1,Data!$1:$1,0)-1)))</f>
        <v/>
      </c>
      <c r="J158" s="256" t="str">
        <f ca="1">IF(ISERROR(OFFSET(Data!$A$1,MATCH($D158,Data!$CG:$CG,0)-1,MATCH($E158&amp;"/"&amp;J$1,Data!$1:$1,0)-1))=TRUE,"",IF(OFFSET(Data!$A$1,MATCH($D158,Data!$CG:$CG,0)-1,MATCH($E158&amp;"/"&amp;J$1,Data!$1:$1,0)-1)=0,"",OFFSET(Data!$A$1,MATCH($D158,Data!$CG:$CG,0)-1,MATCH($E158&amp;"/"&amp;J$1,Data!$1:$1,0)-1)))</f>
        <v/>
      </c>
      <c r="K158" s="256" t="str">
        <f ca="1">IF(ISERROR(OFFSET(Data!$A$1,MATCH($D158,Data!$CG:$CG,0)-1,MATCH($E158&amp;"/"&amp;K$1,Data!$1:$1,0)-1))=TRUE,"",IF(OFFSET(Data!$A$1,MATCH($D158,Data!$CG:$CG,0)-1,MATCH($E158&amp;"/"&amp;K$1,Data!$1:$1,0)-1)=0,"",OFFSET(Data!$A$1,MATCH($D158,Data!$CG:$CG,0)-1,MATCH($E158&amp;"/"&amp;K$1,Data!$1:$1,0)-1)))</f>
        <v/>
      </c>
      <c r="L158" s="256" t="str">
        <f ca="1">IF(ISERROR(OFFSET(Data!$A$1,MATCH($D158,Data!$CG:$CG,0)-1,MATCH($E158&amp;"/"&amp;L$1,Data!$1:$1,0)-1))=TRUE,"",IF(OFFSET(Data!$A$1,MATCH($D158,Data!$CG:$CG,0)-1,MATCH($E158&amp;"/"&amp;L$1,Data!$1:$1,0)-1)=0,"",OFFSET(Data!$A$1,MATCH($D158,Data!$CG:$CG,0)-1,MATCH($E158&amp;"/"&amp;L$1,Data!$1:$1,0)-1)))</f>
        <v/>
      </c>
      <c r="M158" s="256" t="str">
        <f ca="1">IF(ISERROR(OFFSET(Data!$A$1,MATCH($D158,Data!$CG:$CG,0)-1,MATCH($E158&amp;"/"&amp;M$1,Data!$1:$1,0)-1))=TRUE,"",IF(OFFSET(Data!$A$1,MATCH($D158,Data!$CG:$CG,0)-1,MATCH($E158&amp;"/"&amp;M$1,Data!$1:$1,0)-1)=0,"",OFFSET(Data!$A$1,MATCH($D158,Data!$CG:$CG,0)-1,MATCH($E158&amp;"/"&amp;M$1,Data!$1:$1,0)-1)))</f>
        <v/>
      </c>
      <c r="N158" s="256" t="str">
        <f ca="1">IF(ISERROR(OFFSET(Data!$A$1,MATCH($D158,Data!$CG:$CG,0)-1,MATCH($E158&amp;"/"&amp;N$1,Data!$1:$1,0)-1))=TRUE,"",IF(OFFSET(Data!$A$1,MATCH($D158,Data!$CG:$CG,0)-1,MATCH($E158&amp;"/"&amp;N$1,Data!$1:$1,0)-1)=0,"",OFFSET(Data!$A$1,MATCH($D158,Data!$CG:$CG,0)-1,MATCH($E158&amp;"/"&amp;N$1,Data!$1:$1,0)-1)))</f>
        <v/>
      </c>
      <c r="O158" s="256" t="str">
        <f ca="1">IF(ISERROR(OFFSET(Data!$A$1,MATCH($D158,Data!$CG:$CG,0)-1,MATCH($E158&amp;"/"&amp;O$1,Data!$1:$1,0)-1))=TRUE,"",IF(OFFSET(Data!$A$1,MATCH($D158,Data!$CG:$CG,0)-1,MATCH($E158&amp;"/"&amp;O$1,Data!$1:$1,0)-1)=0,"",OFFSET(Data!$A$1,MATCH($D158,Data!$CG:$CG,0)-1,MATCH($E158&amp;"/"&amp;O$1,Data!$1:$1,0)-1)))</f>
        <v/>
      </c>
      <c r="P158" s="256" t="str">
        <f ca="1">IF(ISERROR(OFFSET(Data!$A$1,MATCH($D158,Data!$CG:$CG,0)-1,MATCH($E158&amp;"/"&amp;P$1,Data!$1:$1,0)-1))=TRUE,"",IF(OFFSET(Data!$A$1,MATCH($D158,Data!$CG:$CG,0)-1,MATCH($E158&amp;"/"&amp;P$1,Data!$1:$1,0)-1)=0,"",OFFSET(Data!$A$1,MATCH($D158,Data!$CG:$CG,0)-1,MATCH($E158&amp;"/"&amp;P$1,Data!$1:$1,0)-1)))</f>
        <v/>
      </c>
      <c r="Q158" s="256" t="str">
        <f ca="1">IF(ISERROR(OFFSET(Data!$A$1,MATCH($D158,Data!$CG:$CG,0)-1,MATCH($E158&amp;"/"&amp;Q$1,Data!$1:$1,0)-1))=TRUE,"",IF(OFFSET(Data!$A$1,MATCH($D158,Data!$CG:$CG,0)-1,MATCH($E158&amp;"/"&amp;Q$1,Data!$1:$1,0)-1)=0,"",OFFSET(Data!$A$1,MATCH($D158,Data!$CG:$CG,0)-1,MATCH($E158&amp;"/"&amp;Q$1,Data!$1:$1,0)-1)))</f>
        <v/>
      </c>
      <c r="R158" s="256" t="str">
        <f ca="1">IF(ISERROR(OFFSET(Data!$A$1,MATCH($D158,Data!$CG:$CG,0)-1,MATCH($E158&amp;"/"&amp;R$1,Data!$1:$1,0)-1))=TRUE,"",IF(OFFSET(Data!$A$1,MATCH($D158,Data!$CG:$CG,0)-1,MATCH($E158&amp;"/"&amp;R$1,Data!$1:$1,0)-1)=0,"",OFFSET(Data!$A$1,MATCH($D158,Data!$CG:$CG,0)-1,MATCH($E158&amp;"/"&amp;R$1,Data!$1:$1,0)-1)))</f>
        <v/>
      </c>
      <c r="S158" s="256" t="str">
        <f ca="1">IF(ISERROR(OFFSET(Data!$A$1,MATCH($D158,Data!$CG:$CG,0)-1,MATCH($E158&amp;"/"&amp;S$1,Data!$1:$1,0)-1))=TRUE,"",IF(OFFSET(Data!$A$1,MATCH($D158,Data!$CG:$CG,0)-1,MATCH($E158&amp;"/"&amp;S$1,Data!$1:$1,0)-1)=0,"",OFFSET(Data!$A$1,MATCH($D158,Data!$CG:$CG,0)-1,MATCH($E158&amp;"/"&amp;S$1,Data!$1:$1,0)-1)))</f>
        <v/>
      </c>
      <c r="T158" s="256" t="str">
        <f ca="1">IF(ISERROR(OFFSET(Data!$A$1,MATCH($D158,Data!$CG:$CG,0)-1,MATCH($E158&amp;"/"&amp;T$1,Data!$1:$1,0)-1))=TRUE,"",IF(OFFSET(Data!$A$1,MATCH($D158,Data!$CG:$CG,0)-1,MATCH($E158&amp;"/"&amp;T$1,Data!$1:$1,0)-1)=0,"",OFFSET(Data!$A$1,MATCH($D158,Data!$CG:$CG,0)-1,MATCH($E158&amp;"/"&amp;T$1,Data!$1:$1,0)-1)))</f>
        <v/>
      </c>
      <c r="U158" s="256" t="str">
        <f ca="1">IF(ISERROR(OFFSET(Data!$A$1,MATCH($D158,Data!$CG:$CG,0)-1,MATCH($E158&amp;"/"&amp;U$1,Data!$1:$1,0)-1))=TRUE,"",IF(OFFSET(Data!$A$1,MATCH($D158,Data!$CG:$CG,0)-1,MATCH($E158&amp;"/"&amp;U$1,Data!$1:$1,0)-1)=0,"",OFFSET(Data!$A$1,MATCH($D158,Data!$CG:$CG,0)-1,MATCH($E158&amp;"/"&amp;U$1,Data!$1:$1,0)-1)))</f>
        <v/>
      </c>
      <c r="V158" s="256" t="str">
        <f ca="1">IF(ISERROR(OFFSET(Data!$A$1,MATCH($D158,Data!$CG:$CG,0)-1,MATCH($E158&amp;"/"&amp;V$1,Data!$1:$1,0)-1))=TRUE,"",IF(OFFSET(Data!$A$1,MATCH($D158,Data!$CG:$CG,0)-1,MATCH($E158&amp;"/"&amp;V$1,Data!$1:$1,0)-1)=0,"",OFFSET(Data!$A$1,MATCH($D158,Data!$CG:$CG,0)-1,MATCH($E158&amp;"/"&amp;V$1,Data!$1:$1,0)-1)))</f>
        <v/>
      </c>
      <c r="W158" s="257" t="str">
        <f ca="1">IF(ISERROR(OFFSET(Data!$A$1,MATCH($D158,Data!$CG:$CG,0)-1,MATCH($E158&amp;"/"&amp;W$1,Data!$1:$1,0)-1))=TRUE,"",IF(OFFSET(Data!$A$1,MATCH($D158,Data!$CG:$CG,0)-1,MATCH($E158&amp;"/"&amp;W$1,Data!$1:$1,0)-1)=0,"",OFFSET(Data!$A$1,MATCH($D158,Data!$CG:$CG,0)-1,MATCH($E158&amp;"/"&amp;W$1,Data!$1:$1,0)-1)))</f>
        <v/>
      </c>
      <c r="X158" s="256" t="str">
        <f ca="1">IF(ISERROR(OFFSET(Data!$A$1,MATCH($D158,Data!$CG:$CG,0)-1,MATCH($E158&amp;"/"&amp;X$1,Data!$1:$1,0)-1))=TRUE,"",IF(OFFSET(Data!$A$1,MATCH($D158,Data!$CG:$CG,0)-1,MATCH($E158&amp;"/"&amp;X$1,Data!$1:$1,0)-1)=0,"",OFFSET(Data!$A$1,MATCH($D158,Data!$CG:$CG,0)-1,MATCH($E158&amp;"/"&amp;X$1,Data!$1:$1,0)-1)))</f>
        <v/>
      </c>
      <c r="Y158" s="256" t="str">
        <f ca="1">IF(ISERROR(OFFSET(Data!$A$1,MATCH($D158,Data!$CG:$CG,0)-1,MATCH($E158&amp;"/"&amp;Y$1,Data!$1:$1,0)-1))=TRUE,"",IF(OFFSET(Data!$A$1,MATCH($D158,Data!$CG:$CG,0)-1,MATCH($E158&amp;"/"&amp;Y$1,Data!$1:$1,0)-1)=0,"",OFFSET(Data!$A$1,MATCH($D158,Data!$CG:$CG,0)-1,MATCH($E158&amp;"/"&amp;Y$1,Data!$1:$1,0)-1)))</f>
        <v/>
      </c>
      <c r="Z158" s="256" t="str">
        <f ca="1">IF(ISERROR(OFFSET(Data!$A$1,MATCH($D158,Data!$CG:$CG,0)-1,MATCH($E158&amp;"/"&amp;Z$1,Data!$1:$1,0)-1))=TRUE,"",IF(OFFSET(Data!$A$1,MATCH($D158,Data!$CG:$CG,0)-1,MATCH($E158&amp;"/"&amp;Z$1,Data!$1:$1,0)-1)=0,"",OFFSET(Data!$A$1,MATCH($D158,Data!$CG:$CG,0)-1,MATCH($E158&amp;"/"&amp;Z$1,Data!$1:$1,0)-1)))</f>
        <v/>
      </c>
      <c r="AA158" s="256" t="str">
        <f ca="1">IF(ISERROR(OFFSET(Data!$A$1,MATCH($D158,Data!$CG:$CG,0)-1,MATCH($E158&amp;"/"&amp;AA$1,Data!$1:$1,0)-1))=TRUE,"",IF(OFFSET(Data!$A$1,MATCH($D158,Data!$CG:$CG,0)-1,MATCH($E158&amp;"/"&amp;AA$1,Data!$1:$1,0)-1)=0,"",OFFSET(Data!$A$1,MATCH($D158,Data!$CG:$CG,0)-1,MATCH($E158&amp;"/"&amp;AA$1,Data!$1:$1,0)-1)))</f>
        <v/>
      </c>
      <c r="AB158" s="256" t="str">
        <f ca="1">IF(ISERROR(OFFSET(Data!$A$1,MATCH($D158,Data!$CG:$CG,0)-1,MATCH($E158&amp;"/"&amp;AB$1,Data!$1:$1,0)-1))=TRUE,"",IF(OFFSET(Data!$A$1,MATCH($D158,Data!$CG:$CG,0)-1,MATCH($E158&amp;"/"&amp;AB$1,Data!$1:$1,0)-1)=0,"",OFFSET(Data!$A$1,MATCH($D158,Data!$CG:$CG,0)-1,MATCH($E158&amp;"/"&amp;AB$1,Data!$1:$1,0)-1)))</f>
        <v/>
      </c>
      <c r="AC158" s="256" t="str">
        <f ca="1">IF(ISERROR(OFFSET(Data!$A$1,MATCH($D158,Data!$CG:$CG,0)-1,MATCH($E158&amp;"/"&amp;AC$1,Data!$1:$1,0)-1))=TRUE,"",IF(OFFSET(Data!$A$1,MATCH($D158,Data!$CG:$CG,0)-1,MATCH($E158&amp;"/"&amp;AC$1,Data!$1:$1,0)-1)=0,"",OFFSET(Data!$A$1,MATCH($D158,Data!$CG:$CG,0)-1,MATCH($E158&amp;"/"&amp;AC$1,Data!$1:$1,0)-1)))</f>
        <v/>
      </c>
      <c r="AD158" s="256" t="str">
        <f ca="1">IF(ISERROR(OFFSET(Data!$A$1,MATCH($D158,Data!$CG:$CG,0)-1,MATCH($E158&amp;"/"&amp;AD$1,Data!$1:$1,0)-1))=TRUE,"",IF(OFFSET(Data!$A$1,MATCH($D158,Data!$CG:$CG,0)-1,MATCH($E158&amp;"/"&amp;AD$1,Data!$1:$1,0)-1)=0,"",OFFSET(Data!$A$1,MATCH($D158,Data!$CG:$CG,0)-1,MATCH($E158&amp;"/"&amp;AD$1,Data!$1:$1,0)-1)))</f>
        <v/>
      </c>
      <c r="AE158" s="256" t="str">
        <f ca="1">IF(ISERROR(OFFSET(Data!$A$1,MATCH($D158,Data!$CG:$CG,0)-1,MATCH($E158&amp;"/"&amp;AE$1,Data!$1:$1,0)-1))=TRUE,"",IF(OFFSET(Data!$A$1,MATCH($D158,Data!$CG:$CG,0)-1,MATCH($E158&amp;"/"&amp;AE$1,Data!$1:$1,0)-1)=0,"",OFFSET(Data!$A$1,MATCH($D158,Data!$CG:$CG,0)-1,MATCH($E158&amp;"/"&amp;AE$1,Data!$1:$1,0)-1)))</f>
        <v/>
      </c>
      <c r="AF158" s="258" t="str">
        <f ca="1">IF(ISERROR(OFFSET(Data!$A$1,MATCH($D158,Data!$CG:$CG,0)-1,MATCH($E158&amp;"/"&amp;AF$1,Data!$1:$1,0)-1))=TRUE,"",IF(OFFSET(Data!$A$1,MATCH($D158,Data!$CG:$CG,0)-1,MATCH($E158&amp;"/"&amp;AF$1,Data!$1:$1,0)-1)=0,"",OFFSET(Data!$A$1,MATCH($D158,Data!$CG:$CG,0)-1,MATCH($E158&amp;"/"&amp;AF$1,Data!$1:$1,0)-1)))</f>
        <v/>
      </c>
      <c r="AG158" s="197">
        <f t="shared" ca="1" si="6"/>
        <v>0</v>
      </c>
      <c r="AH158" s="209">
        <f ca="1">SUM(AG154:AG158)</f>
        <v>0</v>
      </c>
    </row>
    <row r="159" spans="1:34" ht="15" hidden="1" customHeight="1" x14ac:dyDescent="0.25">
      <c r="A159" s="445">
        <v>31</v>
      </c>
      <c r="B159" s="468" t="e">
        <f>INDEX(Data!CI:CI,MATCH("M"&amp;A159,Data!A:A,0))</f>
        <v>#N/A</v>
      </c>
      <c r="C159" s="471" t="e">
        <f>INDEX(Data!CG:CG,MATCH("M"&amp;A159,Data!A:A,0))</f>
        <v>#N/A</v>
      </c>
      <c r="D159" s="48" t="e">
        <f>IF(C159&lt;&gt;"",C159,#REF!)</f>
        <v>#N/A</v>
      </c>
      <c r="E159" s="49" t="s">
        <v>21</v>
      </c>
      <c r="F159" s="271" t="str">
        <f ca="1">IF(ISERROR(OFFSET(Data!$A$1,MATCH($D159,Data!$CG:$CG,0)-1,MATCH($E159&amp;"/"&amp;F$1,Data!$1:$1,0)-1))=TRUE,"",IF(OFFSET(Data!$A$1,MATCH($D159,Data!$CG:$CG,0)-1,MATCH($E159&amp;"/"&amp;F$1,Data!$1:$1,0)-1)=0,"",OFFSET(Data!$A$1,MATCH($D159,Data!$CG:$CG,0)-1,MATCH($E159&amp;"/"&amp;F$1,Data!$1:$1,0)-1)))</f>
        <v/>
      </c>
      <c r="G159" s="250" t="str">
        <f ca="1">IF(ISERROR(OFFSET(Data!$A$1,MATCH($D159,Data!$CG:$CG,0)-1,MATCH($E159&amp;"/"&amp;G$1,Data!$1:$1,0)-1))=TRUE,"",IF(OFFSET(Data!$A$1,MATCH($D159,Data!$CG:$CG,0)-1,MATCH($E159&amp;"/"&amp;G$1,Data!$1:$1,0)-1)=0,"",OFFSET(Data!$A$1,MATCH($D159,Data!$CG:$CG,0)-1,MATCH($E159&amp;"/"&amp;G$1,Data!$1:$1,0)-1)))</f>
        <v/>
      </c>
      <c r="H159" s="250" t="str">
        <f ca="1">IF(ISERROR(OFFSET(Data!$A$1,MATCH($D159,Data!$CG:$CG,0)-1,MATCH($E159&amp;"/"&amp;H$1,Data!$1:$1,0)-1))=TRUE,"",IF(OFFSET(Data!$A$1,MATCH($D159,Data!$CG:$CG,0)-1,MATCH($E159&amp;"/"&amp;H$1,Data!$1:$1,0)-1)=0,"",OFFSET(Data!$A$1,MATCH($D159,Data!$CG:$CG,0)-1,MATCH($E159&amp;"/"&amp;H$1,Data!$1:$1,0)-1)))</f>
        <v/>
      </c>
      <c r="I159" s="250" t="str">
        <f ca="1">IF(ISERROR(OFFSET(Data!$A$1,MATCH($D159,Data!$CG:$CG,0)-1,MATCH($E159&amp;"/"&amp;I$1,Data!$1:$1,0)-1))=TRUE,"",IF(OFFSET(Data!$A$1,MATCH($D159,Data!$CG:$CG,0)-1,MATCH($E159&amp;"/"&amp;I$1,Data!$1:$1,0)-1)=0,"",OFFSET(Data!$A$1,MATCH($D159,Data!$CG:$CG,0)-1,MATCH($E159&amp;"/"&amp;I$1,Data!$1:$1,0)-1)))</f>
        <v/>
      </c>
      <c r="J159" s="250" t="str">
        <f ca="1">IF(ISERROR(OFFSET(Data!$A$1,MATCH($D159,Data!$CG:$CG,0)-1,MATCH($E159&amp;"/"&amp;J$1,Data!$1:$1,0)-1))=TRUE,"",IF(OFFSET(Data!$A$1,MATCH($D159,Data!$CG:$CG,0)-1,MATCH($E159&amp;"/"&amp;J$1,Data!$1:$1,0)-1)=0,"",OFFSET(Data!$A$1,MATCH($D159,Data!$CG:$CG,0)-1,MATCH($E159&amp;"/"&amp;J$1,Data!$1:$1,0)-1)))</f>
        <v/>
      </c>
      <c r="K159" s="250" t="str">
        <f ca="1">IF(ISERROR(OFFSET(Data!$A$1,MATCH($D159,Data!$CG:$CG,0)-1,MATCH($E159&amp;"/"&amp;K$1,Data!$1:$1,0)-1))=TRUE,"",IF(OFFSET(Data!$A$1,MATCH($D159,Data!$CG:$CG,0)-1,MATCH($E159&amp;"/"&amp;K$1,Data!$1:$1,0)-1)=0,"",OFFSET(Data!$A$1,MATCH($D159,Data!$CG:$CG,0)-1,MATCH($E159&amp;"/"&amp;K$1,Data!$1:$1,0)-1)))</f>
        <v/>
      </c>
      <c r="L159" s="250" t="str">
        <f ca="1">IF(ISERROR(OFFSET(Data!$A$1,MATCH($D159,Data!$CG:$CG,0)-1,MATCH($E159&amp;"/"&amp;L$1,Data!$1:$1,0)-1))=TRUE,"",IF(OFFSET(Data!$A$1,MATCH($D159,Data!$CG:$CG,0)-1,MATCH($E159&amp;"/"&amp;L$1,Data!$1:$1,0)-1)=0,"",OFFSET(Data!$A$1,MATCH($D159,Data!$CG:$CG,0)-1,MATCH($E159&amp;"/"&amp;L$1,Data!$1:$1,0)-1)))</f>
        <v/>
      </c>
      <c r="M159" s="250" t="str">
        <f ca="1">IF(ISERROR(OFFSET(Data!$A$1,MATCH($D159,Data!$CG:$CG,0)-1,MATCH($E159&amp;"/"&amp;M$1,Data!$1:$1,0)-1))=TRUE,"",IF(OFFSET(Data!$A$1,MATCH($D159,Data!$CG:$CG,0)-1,MATCH($E159&amp;"/"&amp;M$1,Data!$1:$1,0)-1)=0,"",OFFSET(Data!$A$1,MATCH($D159,Data!$CG:$CG,0)-1,MATCH($E159&amp;"/"&amp;M$1,Data!$1:$1,0)-1)))</f>
        <v/>
      </c>
      <c r="N159" s="250" t="str">
        <f ca="1">IF(ISERROR(OFFSET(Data!$A$1,MATCH($D159,Data!$CG:$CG,0)-1,MATCH($E159&amp;"/"&amp;N$1,Data!$1:$1,0)-1))=TRUE,"",IF(OFFSET(Data!$A$1,MATCH($D159,Data!$CG:$CG,0)-1,MATCH($E159&amp;"/"&amp;N$1,Data!$1:$1,0)-1)=0,"",OFFSET(Data!$A$1,MATCH($D159,Data!$CG:$CG,0)-1,MATCH($E159&amp;"/"&amp;N$1,Data!$1:$1,0)-1)))</f>
        <v/>
      </c>
      <c r="O159" s="250" t="str">
        <f ca="1">IF(ISERROR(OFFSET(Data!$A$1,MATCH($D159,Data!$CG:$CG,0)-1,MATCH($E159&amp;"/"&amp;O$1,Data!$1:$1,0)-1))=TRUE,"",IF(OFFSET(Data!$A$1,MATCH($D159,Data!$CG:$CG,0)-1,MATCH($E159&amp;"/"&amp;O$1,Data!$1:$1,0)-1)=0,"",OFFSET(Data!$A$1,MATCH($D159,Data!$CG:$CG,0)-1,MATCH($E159&amp;"/"&amp;O$1,Data!$1:$1,0)-1)))</f>
        <v/>
      </c>
      <c r="P159" s="250" t="str">
        <f ca="1">IF(ISERROR(OFFSET(Data!$A$1,MATCH($D159,Data!$CG:$CG,0)-1,MATCH($E159&amp;"/"&amp;P$1,Data!$1:$1,0)-1))=TRUE,"",IF(OFFSET(Data!$A$1,MATCH($D159,Data!$CG:$CG,0)-1,MATCH($E159&amp;"/"&amp;P$1,Data!$1:$1,0)-1)=0,"",OFFSET(Data!$A$1,MATCH($D159,Data!$CG:$CG,0)-1,MATCH($E159&amp;"/"&amp;P$1,Data!$1:$1,0)-1)))</f>
        <v/>
      </c>
      <c r="Q159" s="250" t="str">
        <f ca="1">IF(ISERROR(OFFSET(Data!$A$1,MATCH($D159,Data!$CG:$CG,0)-1,MATCH($E159&amp;"/"&amp;Q$1,Data!$1:$1,0)-1))=TRUE,"",IF(OFFSET(Data!$A$1,MATCH($D159,Data!$CG:$CG,0)-1,MATCH($E159&amp;"/"&amp;Q$1,Data!$1:$1,0)-1)=0,"",OFFSET(Data!$A$1,MATCH($D159,Data!$CG:$CG,0)-1,MATCH($E159&amp;"/"&amp;Q$1,Data!$1:$1,0)-1)))</f>
        <v/>
      </c>
      <c r="R159" s="250" t="str">
        <f ca="1">IF(ISERROR(OFFSET(Data!$A$1,MATCH($D159,Data!$CG:$CG,0)-1,MATCH($E159&amp;"/"&amp;R$1,Data!$1:$1,0)-1))=TRUE,"",IF(OFFSET(Data!$A$1,MATCH($D159,Data!$CG:$CG,0)-1,MATCH($E159&amp;"/"&amp;R$1,Data!$1:$1,0)-1)=0,"",OFFSET(Data!$A$1,MATCH($D159,Data!$CG:$CG,0)-1,MATCH($E159&amp;"/"&amp;R$1,Data!$1:$1,0)-1)))</f>
        <v/>
      </c>
      <c r="S159" s="250" t="str">
        <f ca="1">IF(ISERROR(OFFSET(Data!$A$1,MATCH($D159,Data!$CG:$CG,0)-1,MATCH($E159&amp;"/"&amp;S$1,Data!$1:$1,0)-1))=TRUE,"",IF(OFFSET(Data!$A$1,MATCH($D159,Data!$CG:$CG,0)-1,MATCH($E159&amp;"/"&amp;S$1,Data!$1:$1,0)-1)=0,"",OFFSET(Data!$A$1,MATCH($D159,Data!$CG:$CG,0)-1,MATCH($E159&amp;"/"&amp;S$1,Data!$1:$1,0)-1)))</f>
        <v/>
      </c>
      <c r="T159" s="250" t="str">
        <f ca="1">IF(ISERROR(OFFSET(Data!$A$1,MATCH($D159,Data!$CG:$CG,0)-1,MATCH($E159&amp;"/"&amp;T$1,Data!$1:$1,0)-1))=TRUE,"",IF(OFFSET(Data!$A$1,MATCH($D159,Data!$CG:$CG,0)-1,MATCH($E159&amp;"/"&amp;T$1,Data!$1:$1,0)-1)=0,"",OFFSET(Data!$A$1,MATCH($D159,Data!$CG:$CG,0)-1,MATCH($E159&amp;"/"&amp;T$1,Data!$1:$1,0)-1)))</f>
        <v/>
      </c>
      <c r="U159" s="250" t="str">
        <f ca="1">IF(ISERROR(OFFSET(Data!$A$1,MATCH($D159,Data!$CG:$CG,0)-1,MATCH($E159&amp;"/"&amp;U$1,Data!$1:$1,0)-1))=TRUE,"",IF(OFFSET(Data!$A$1,MATCH($D159,Data!$CG:$CG,0)-1,MATCH($E159&amp;"/"&amp;U$1,Data!$1:$1,0)-1)=0,"",OFFSET(Data!$A$1,MATCH($D159,Data!$CG:$CG,0)-1,MATCH($E159&amp;"/"&amp;U$1,Data!$1:$1,0)-1)))</f>
        <v/>
      </c>
      <c r="V159" s="250" t="str">
        <f ca="1">IF(ISERROR(OFFSET(Data!$A$1,MATCH($D159,Data!$CG:$CG,0)-1,MATCH($E159&amp;"/"&amp;V$1,Data!$1:$1,0)-1))=TRUE,"",IF(OFFSET(Data!$A$1,MATCH($D159,Data!$CG:$CG,0)-1,MATCH($E159&amp;"/"&amp;V$1,Data!$1:$1,0)-1)=0,"",OFFSET(Data!$A$1,MATCH($D159,Data!$CG:$CG,0)-1,MATCH($E159&amp;"/"&amp;V$1,Data!$1:$1,0)-1)))</f>
        <v/>
      </c>
      <c r="W159" s="272" t="str">
        <f ca="1">IF(ISERROR(OFFSET(Data!$A$1,MATCH($D159,Data!$CG:$CG,0)-1,MATCH($E159&amp;"/"&amp;W$1,Data!$1:$1,0)-1))=TRUE,"",IF(OFFSET(Data!$A$1,MATCH($D159,Data!$CG:$CG,0)-1,MATCH($E159&amp;"/"&amp;W$1,Data!$1:$1,0)-1)=0,"",OFFSET(Data!$A$1,MATCH($D159,Data!$CG:$CG,0)-1,MATCH($E159&amp;"/"&amp;W$1,Data!$1:$1,0)-1)))</f>
        <v/>
      </c>
      <c r="X159" s="250" t="str">
        <f ca="1">IF(ISERROR(OFFSET(Data!$A$1,MATCH($D159,Data!$CG:$CG,0)-1,MATCH($E159&amp;"/"&amp;X$1,Data!$1:$1,0)-1))=TRUE,"",IF(OFFSET(Data!$A$1,MATCH($D159,Data!$CG:$CG,0)-1,MATCH($E159&amp;"/"&amp;X$1,Data!$1:$1,0)-1)=0,"",OFFSET(Data!$A$1,MATCH($D159,Data!$CG:$CG,0)-1,MATCH($E159&amp;"/"&amp;X$1,Data!$1:$1,0)-1)))</f>
        <v/>
      </c>
      <c r="Y159" s="250" t="str">
        <f ca="1">IF(ISERROR(OFFSET(Data!$A$1,MATCH($D159,Data!$CG:$CG,0)-1,MATCH($E159&amp;"/"&amp;Y$1,Data!$1:$1,0)-1))=TRUE,"",IF(OFFSET(Data!$A$1,MATCH($D159,Data!$CG:$CG,0)-1,MATCH($E159&amp;"/"&amp;Y$1,Data!$1:$1,0)-1)=0,"",OFFSET(Data!$A$1,MATCH($D159,Data!$CG:$CG,0)-1,MATCH($E159&amp;"/"&amp;Y$1,Data!$1:$1,0)-1)))</f>
        <v/>
      </c>
      <c r="Z159" s="250" t="str">
        <f ca="1">IF(ISERROR(OFFSET(Data!$A$1,MATCH($D159,Data!$CG:$CG,0)-1,MATCH($E159&amp;"/"&amp;Z$1,Data!$1:$1,0)-1))=TRUE,"",IF(OFFSET(Data!$A$1,MATCH($D159,Data!$CG:$CG,0)-1,MATCH($E159&amp;"/"&amp;Z$1,Data!$1:$1,0)-1)=0,"",OFFSET(Data!$A$1,MATCH($D159,Data!$CG:$CG,0)-1,MATCH($E159&amp;"/"&amp;Z$1,Data!$1:$1,0)-1)))</f>
        <v/>
      </c>
      <c r="AA159" s="250" t="str">
        <f ca="1">IF(ISERROR(OFFSET(Data!$A$1,MATCH($D159,Data!$CG:$CG,0)-1,MATCH($E159&amp;"/"&amp;AA$1,Data!$1:$1,0)-1))=TRUE,"",IF(OFFSET(Data!$A$1,MATCH($D159,Data!$CG:$CG,0)-1,MATCH($E159&amp;"/"&amp;AA$1,Data!$1:$1,0)-1)=0,"",OFFSET(Data!$A$1,MATCH($D159,Data!$CG:$CG,0)-1,MATCH($E159&amp;"/"&amp;AA$1,Data!$1:$1,0)-1)))</f>
        <v/>
      </c>
      <c r="AB159" s="250" t="str">
        <f ca="1">IF(ISERROR(OFFSET(Data!$A$1,MATCH($D159,Data!$CG:$CG,0)-1,MATCH($E159&amp;"/"&amp;AB$1,Data!$1:$1,0)-1))=TRUE,"",IF(OFFSET(Data!$A$1,MATCH($D159,Data!$CG:$CG,0)-1,MATCH($E159&amp;"/"&amp;AB$1,Data!$1:$1,0)-1)=0,"",OFFSET(Data!$A$1,MATCH($D159,Data!$CG:$CG,0)-1,MATCH($E159&amp;"/"&amp;AB$1,Data!$1:$1,0)-1)))</f>
        <v/>
      </c>
      <c r="AC159" s="250" t="str">
        <f ca="1">IF(ISERROR(OFFSET(Data!$A$1,MATCH($D159,Data!$CG:$CG,0)-1,MATCH($E159&amp;"/"&amp;AC$1,Data!$1:$1,0)-1))=TRUE,"",IF(OFFSET(Data!$A$1,MATCH($D159,Data!$CG:$CG,0)-1,MATCH($E159&amp;"/"&amp;AC$1,Data!$1:$1,0)-1)=0,"",OFFSET(Data!$A$1,MATCH($D159,Data!$CG:$CG,0)-1,MATCH($E159&amp;"/"&amp;AC$1,Data!$1:$1,0)-1)))</f>
        <v/>
      </c>
      <c r="AD159" s="250" t="str">
        <f ca="1">IF(ISERROR(OFFSET(Data!$A$1,MATCH($D159,Data!$CG:$CG,0)-1,MATCH($E159&amp;"/"&amp;AD$1,Data!$1:$1,0)-1))=TRUE,"",IF(OFFSET(Data!$A$1,MATCH($D159,Data!$CG:$CG,0)-1,MATCH($E159&amp;"/"&amp;AD$1,Data!$1:$1,0)-1)=0,"",OFFSET(Data!$A$1,MATCH($D159,Data!$CG:$CG,0)-1,MATCH($E159&amp;"/"&amp;AD$1,Data!$1:$1,0)-1)))</f>
        <v/>
      </c>
      <c r="AE159" s="250" t="str">
        <f ca="1">IF(ISERROR(OFFSET(Data!$A$1,MATCH($D159,Data!$CG:$CG,0)-1,MATCH($E159&amp;"/"&amp;AE$1,Data!$1:$1,0)-1))=TRUE,"",IF(OFFSET(Data!$A$1,MATCH($D159,Data!$CG:$CG,0)-1,MATCH($E159&amp;"/"&amp;AE$1,Data!$1:$1,0)-1)=0,"",OFFSET(Data!$A$1,MATCH($D159,Data!$CG:$CG,0)-1,MATCH($E159&amp;"/"&amp;AE$1,Data!$1:$1,0)-1)))</f>
        <v/>
      </c>
      <c r="AF159" s="251" t="str">
        <f ca="1">IF(ISERROR(OFFSET(Data!$A$1,MATCH($D159,Data!$CG:$CG,0)-1,MATCH($E159&amp;"/"&amp;AF$1,Data!$1:$1,0)-1))=TRUE,"",IF(OFFSET(Data!$A$1,MATCH($D159,Data!$CG:$CG,0)-1,MATCH($E159&amp;"/"&amp;AF$1,Data!$1:$1,0)-1)=0,"",OFFSET(Data!$A$1,MATCH($D159,Data!$CG:$CG,0)-1,MATCH($E159&amp;"/"&amp;AF$1,Data!$1:$1,0)-1)))</f>
        <v/>
      </c>
      <c r="AG159" s="206">
        <f t="shared" ca="1" si="6"/>
        <v>0</v>
      </c>
      <c r="AH159" s="207">
        <f ca="1">AG159</f>
        <v>0</v>
      </c>
    </row>
    <row r="160" spans="1:34" ht="15" hidden="1" customHeight="1" thickBot="1" x14ac:dyDescent="0.3">
      <c r="A160" s="446"/>
      <c r="B160" s="469"/>
      <c r="C160" s="472"/>
      <c r="D160" s="50" t="e">
        <f>IF(C160&lt;&gt;"",C160,D159)</f>
        <v>#N/A</v>
      </c>
      <c r="E160" s="51" t="s">
        <v>22</v>
      </c>
      <c r="F160" s="254" t="str">
        <f ca="1">IF(ISERROR(OFFSET(Data!$A$1,MATCH($D160,Data!$CG:$CG,0)-1,MATCH($E160&amp;"/"&amp;F$1,Data!$1:$1,0)-1))=TRUE,"",IF(OFFSET(Data!$A$1,MATCH($D160,Data!$CG:$CG,0)-1,MATCH($E160&amp;"/"&amp;F$1,Data!$1:$1,0)-1)=0,"",OFFSET(Data!$A$1,MATCH($D160,Data!$CG:$CG,0)-1,MATCH($E160&amp;"/"&amp;F$1,Data!$1:$1,0)-1)))</f>
        <v/>
      </c>
      <c r="G160" s="252" t="str">
        <f ca="1">IF(ISERROR(OFFSET(Data!$A$1,MATCH($D160,Data!$CG:$CG,0)-1,MATCH($E160&amp;"/"&amp;G$1,Data!$1:$1,0)-1))=TRUE,"",IF(OFFSET(Data!$A$1,MATCH($D160,Data!$CG:$CG,0)-1,MATCH($E160&amp;"/"&amp;G$1,Data!$1:$1,0)-1)=0,"",OFFSET(Data!$A$1,MATCH($D160,Data!$CG:$CG,0)-1,MATCH($E160&amp;"/"&amp;G$1,Data!$1:$1,0)-1)))</f>
        <v/>
      </c>
      <c r="H160" s="252" t="str">
        <f ca="1">IF(ISERROR(OFFSET(Data!$A$1,MATCH($D160,Data!$CG:$CG,0)-1,MATCH($E160&amp;"/"&amp;H$1,Data!$1:$1,0)-1))=TRUE,"",IF(OFFSET(Data!$A$1,MATCH($D160,Data!$CG:$CG,0)-1,MATCH($E160&amp;"/"&amp;H$1,Data!$1:$1,0)-1)=0,"",OFFSET(Data!$A$1,MATCH($D160,Data!$CG:$CG,0)-1,MATCH($E160&amp;"/"&amp;H$1,Data!$1:$1,0)-1)))</f>
        <v/>
      </c>
      <c r="I160" s="252" t="str">
        <f ca="1">IF(ISERROR(OFFSET(Data!$A$1,MATCH($D160,Data!$CG:$CG,0)-1,MATCH($E160&amp;"/"&amp;I$1,Data!$1:$1,0)-1))=TRUE,"",IF(OFFSET(Data!$A$1,MATCH($D160,Data!$CG:$CG,0)-1,MATCH($E160&amp;"/"&amp;I$1,Data!$1:$1,0)-1)=0,"",OFFSET(Data!$A$1,MATCH($D160,Data!$CG:$CG,0)-1,MATCH($E160&amp;"/"&amp;I$1,Data!$1:$1,0)-1)))</f>
        <v/>
      </c>
      <c r="J160" s="252" t="str">
        <f ca="1">IF(ISERROR(OFFSET(Data!$A$1,MATCH($D160,Data!$CG:$CG,0)-1,MATCH($E160&amp;"/"&amp;J$1,Data!$1:$1,0)-1))=TRUE,"",IF(OFFSET(Data!$A$1,MATCH($D160,Data!$CG:$CG,0)-1,MATCH($E160&amp;"/"&amp;J$1,Data!$1:$1,0)-1)=0,"",OFFSET(Data!$A$1,MATCH($D160,Data!$CG:$CG,0)-1,MATCH($E160&amp;"/"&amp;J$1,Data!$1:$1,0)-1)))</f>
        <v/>
      </c>
      <c r="K160" s="252" t="str">
        <f ca="1">IF(ISERROR(OFFSET(Data!$A$1,MATCH($D160,Data!$CG:$CG,0)-1,MATCH($E160&amp;"/"&amp;K$1,Data!$1:$1,0)-1))=TRUE,"",IF(OFFSET(Data!$A$1,MATCH($D160,Data!$CG:$CG,0)-1,MATCH($E160&amp;"/"&amp;K$1,Data!$1:$1,0)-1)=0,"",OFFSET(Data!$A$1,MATCH($D160,Data!$CG:$CG,0)-1,MATCH($E160&amp;"/"&amp;K$1,Data!$1:$1,0)-1)))</f>
        <v/>
      </c>
      <c r="L160" s="252" t="str">
        <f ca="1">IF(ISERROR(OFFSET(Data!$A$1,MATCH($D160,Data!$CG:$CG,0)-1,MATCH($E160&amp;"/"&amp;L$1,Data!$1:$1,0)-1))=TRUE,"",IF(OFFSET(Data!$A$1,MATCH($D160,Data!$CG:$CG,0)-1,MATCH($E160&amp;"/"&amp;L$1,Data!$1:$1,0)-1)=0,"",OFFSET(Data!$A$1,MATCH($D160,Data!$CG:$CG,0)-1,MATCH($E160&amp;"/"&amp;L$1,Data!$1:$1,0)-1)))</f>
        <v/>
      </c>
      <c r="M160" s="252" t="str">
        <f ca="1">IF(ISERROR(OFFSET(Data!$A$1,MATCH($D160,Data!$CG:$CG,0)-1,MATCH($E160&amp;"/"&amp;M$1,Data!$1:$1,0)-1))=TRUE,"",IF(OFFSET(Data!$A$1,MATCH($D160,Data!$CG:$CG,0)-1,MATCH($E160&amp;"/"&amp;M$1,Data!$1:$1,0)-1)=0,"",OFFSET(Data!$A$1,MATCH($D160,Data!$CG:$CG,0)-1,MATCH($E160&amp;"/"&amp;M$1,Data!$1:$1,0)-1)))</f>
        <v/>
      </c>
      <c r="N160" s="252" t="str">
        <f ca="1">IF(ISERROR(OFFSET(Data!$A$1,MATCH($D160,Data!$CG:$CG,0)-1,MATCH($E160&amp;"/"&amp;N$1,Data!$1:$1,0)-1))=TRUE,"",IF(OFFSET(Data!$A$1,MATCH($D160,Data!$CG:$CG,0)-1,MATCH($E160&amp;"/"&amp;N$1,Data!$1:$1,0)-1)=0,"",OFFSET(Data!$A$1,MATCH($D160,Data!$CG:$CG,0)-1,MATCH($E160&amp;"/"&amp;N$1,Data!$1:$1,0)-1)))</f>
        <v/>
      </c>
      <c r="O160" s="252" t="str">
        <f ca="1">IF(ISERROR(OFFSET(Data!$A$1,MATCH($D160,Data!$CG:$CG,0)-1,MATCH($E160&amp;"/"&amp;O$1,Data!$1:$1,0)-1))=TRUE,"",IF(OFFSET(Data!$A$1,MATCH($D160,Data!$CG:$CG,0)-1,MATCH($E160&amp;"/"&amp;O$1,Data!$1:$1,0)-1)=0,"",OFFSET(Data!$A$1,MATCH($D160,Data!$CG:$CG,0)-1,MATCH($E160&amp;"/"&amp;O$1,Data!$1:$1,0)-1)))</f>
        <v/>
      </c>
      <c r="P160" s="252" t="str">
        <f ca="1">IF(ISERROR(OFFSET(Data!$A$1,MATCH($D160,Data!$CG:$CG,0)-1,MATCH($E160&amp;"/"&amp;P$1,Data!$1:$1,0)-1))=TRUE,"",IF(OFFSET(Data!$A$1,MATCH($D160,Data!$CG:$CG,0)-1,MATCH($E160&amp;"/"&amp;P$1,Data!$1:$1,0)-1)=0,"",OFFSET(Data!$A$1,MATCH($D160,Data!$CG:$CG,0)-1,MATCH($E160&amp;"/"&amp;P$1,Data!$1:$1,0)-1)))</f>
        <v/>
      </c>
      <c r="Q160" s="252" t="str">
        <f ca="1">IF(ISERROR(OFFSET(Data!$A$1,MATCH($D160,Data!$CG:$CG,0)-1,MATCH($E160&amp;"/"&amp;Q$1,Data!$1:$1,0)-1))=TRUE,"",IF(OFFSET(Data!$A$1,MATCH($D160,Data!$CG:$CG,0)-1,MATCH($E160&amp;"/"&amp;Q$1,Data!$1:$1,0)-1)=0,"",OFFSET(Data!$A$1,MATCH($D160,Data!$CG:$CG,0)-1,MATCH($E160&amp;"/"&amp;Q$1,Data!$1:$1,0)-1)))</f>
        <v/>
      </c>
      <c r="R160" s="252" t="str">
        <f ca="1">IF(ISERROR(OFFSET(Data!$A$1,MATCH($D160,Data!$CG:$CG,0)-1,MATCH($E160&amp;"/"&amp;R$1,Data!$1:$1,0)-1))=TRUE,"",IF(OFFSET(Data!$A$1,MATCH($D160,Data!$CG:$CG,0)-1,MATCH($E160&amp;"/"&amp;R$1,Data!$1:$1,0)-1)=0,"",OFFSET(Data!$A$1,MATCH($D160,Data!$CG:$CG,0)-1,MATCH($E160&amp;"/"&amp;R$1,Data!$1:$1,0)-1)))</f>
        <v/>
      </c>
      <c r="S160" s="252" t="str">
        <f ca="1">IF(ISERROR(OFFSET(Data!$A$1,MATCH($D160,Data!$CG:$CG,0)-1,MATCH($E160&amp;"/"&amp;S$1,Data!$1:$1,0)-1))=TRUE,"",IF(OFFSET(Data!$A$1,MATCH($D160,Data!$CG:$CG,0)-1,MATCH($E160&amp;"/"&amp;S$1,Data!$1:$1,0)-1)=0,"",OFFSET(Data!$A$1,MATCH($D160,Data!$CG:$CG,0)-1,MATCH($E160&amp;"/"&amp;S$1,Data!$1:$1,0)-1)))</f>
        <v/>
      </c>
      <c r="T160" s="252" t="str">
        <f ca="1">IF(ISERROR(OFFSET(Data!$A$1,MATCH($D160,Data!$CG:$CG,0)-1,MATCH($E160&amp;"/"&amp;T$1,Data!$1:$1,0)-1))=TRUE,"",IF(OFFSET(Data!$A$1,MATCH($D160,Data!$CG:$CG,0)-1,MATCH($E160&amp;"/"&amp;T$1,Data!$1:$1,0)-1)=0,"",OFFSET(Data!$A$1,MATCH($D160,Data!$CG:$CG,0)-1,MATCH($E160&amp;"/"&amp;T$1,Data!$1:$1,0)-1)))</f>
        <v/>
      </c>
      <c r="U160" s="252" t="str">
        <f ca="1">IF(ISERROR(OFFSET(Data!$A$1,MATCH($D160,Data!$CG:$CG,0)-1,MATCH($E160&amp;"/"&amp;U$1,Data!$1:$1,0)-1))=TRUE,"",IF(OFFSET(Data!$A$1,MATCH($D160,Data!$CG:$CG,0)-1,MATCH($E160&amp;"/"&amp;U$1,Data!$1:$1,0)-1)=0,"",OFFSET(Data!$A$1,MATCH($D160,Data!$CG:$CG,0)-1,MATCH($E160&amp;"/"&amp;U$1,Data!$1:$1,0)-1)))</f>
        <v/>
      </c>
      <c r="V160" s="252" t="str">
        <f ca="1">IF(ISERROR(OFFSET(Data!$A$1,MATCH($D160,Data!$CG:$CG,0)-1,MATCH($E160&amp;"/"&amp;V$1,Data!$1:$1,0)-1))=TRUE,"",IF(OFFSET(Data!$A$1,MATCH($D160,Data!$CG:$CG,0)-1,MATCH($E160&amp;"/"&amp;V$1,Data!$1:$1,0)-1)=0,"",OFFSET(Data!$A$1,MATCH($D160,Data!$CG:$CG,0)-1,MATCH($E160&amp;"/"&amp;V$1,Data!$1:$1,0)-1)))</f>
        <v/>
      </c>
      <c r="W160" s="269" t="str">
        <f ca="1">IF(ISERROR(OFFSET(Data!$A$1,MATCH($D160,Data!$CG:$CG,0)-1,MATCH($E160&amp;"/"&amp;W$1,Data!$1:$1,0)-1))=TRUE,"",IF(OFFSET(Data!$A$1,MATCH($D160,Data!$CG:$CG,0)-1,MATCH($E160&amp;"/"&amp;W$1,Data!$1:$1,0)-1)=0,"",OFFSET(Data!$A$1,MATCH($D160,Data!$CG:$CG,0)-1,MATCH($E160&amp;"/"&amp;W$1,Data!$1:$1,0)-1)))</f>
        <v/>
      </c>
      <c r="X160" s="252" t="str">
        <f ca="1">IF(ISERROR(OFFSET(Data!$A$1,MATCH($D160,Data!$CG:$CG,0)-1,MATCH($E160&amp;"/"&amp;X$1,Data!$1:$1,0)-1))=TRUE,"",IF(OFFSET(Data!$A$1,MATCH($D160,Data!$CG:$CG,0)-1,MATCH($E160&amp;"/"&amp;X$1,Data!$1:$1,0)-1)=0,"",OFFSET(Data!$A$1,MATCH($D160,Data!$CG:$CG,0)-1,MATCH($E160&amp;"/"&amp;X$1,Data!$1:$1,0)-1)))</f>
        <v/>
      </c>
      <c r="Y160" s="252" t="str">
        <f ca="1">IF(ISERROR(OFFSET(Data!$A$1,MATCH($D160,Data!$CG:$CG,0)-1,MATCH($E160&amp;"/"&amp;Y$1,Data!$1:$1,0)-1))=TRUE,"",IF(OFFSET(Data!$A$1,MATCH($D160,Data!$CG:$CG,0)-1,MATCH($E160&amp;"/"&amp;Y$1,Data!$1:$1,0)-1)=0,"",OFFSET(Data!$A$1,MATCH($D160,Data!$CG:$CG,0)-1,MATCH($E160&amp;"/"&amp;Y$1,Data!$1:$1,0)-1)))</f>
        <v/>
      </c>
      <c r="Z160" s="252" t="str">
        <f ca="1">IF(ISERROR(OFFSET(Data!$A$1,MATCH($D160,Data!$CG:$CG,0)-1,MATCH($E160&amp;"/"&amp;Z$1,Data!$1:$1,0)-1))=TRUE,"",IF(OFFSET(Data!$A$1,MATCH($D160,Data!$CG:$CG,0)-1,MATCH($E160&amp;"/"&amp;Z$1,Data!$1:$1,0)-1)=0,"",OFFSET(Data!$A$1,MATCH($D160,Data!$CG:$CG,0)-1,MATCH($E160&amp;"/"&amp;Z$1,Data!$1:$1,0)-1)))</f>
        <v/>
      </c>
      <c r="AA160" s="252" t="str">
        <f ca="1">IF(ISERROR(OFFSET(Data!$A$1,MATCH($D160,Data!$CG:$CG,0)-1,MATCH($E160&amp;"/"&amp;AA$1,Data!$1:$1,0)-1))=TRUE,"",IF(OFFSET(Data!$A$1,MATCH($D160,Data!$CG:$CG,0)-1,MATCH($E160&amp;"/"&amp;AA$1,Data!$1:$1,0)-1)=0,"",OFFSET(Data!$A$1,MATCH($D160,Data!$CG:$CG,0)-1,MATCH($E160&amp;"/"&amp;AA$1,Data!$1:$1,0)-1)))</f>
        <v/>
      </c>
      <c r="AB160" s="252" t="str">
        <f ca="1">IF(ISERROR(OFFSET(Data!$A$1,MATCH($D160,Data!$CG:$CG,0)-1,MATCH($E160&amp;"/"&amp;AB$1,Data!$1:$1,0)-1))=TRUE,"",IF(OFFSET(Data!$A$1,MATCH($D160,Data!$CG:$CG,0)-1,MATCH($E160&amp;"/"&amp;AB$1,Data!$1:$1,0)-1)=0,"",OFFSET(Data!$A$1,MATCH($D160,Data!$CG:$CG,0)-1,MATCH($E160&amp;"/"&amp;AB$1,Data!$1:$1,0)-1)))</f>
        <v/>
      </c>
      <c r="AC160" s="252" t="str">
        <f ca="1">IF(ISERROR(OFFSET(Data!$A$1,MATCH($D160,Data!$CG:$CG,0)-1,MATCH($E160&amp;"/"&amp;AC$1,Data!$1:$1,0)-1))=TRUE,"",IF(OFFSET(Data!$A$1,MATCH($D160,Data!$CG:$CG,0)-1,MATCH($E160&amp;"/"&amp;AC$1,Data!$1:$1,0)-1)=0,"",OFFSET(Data!$A$1,MATCH($D160,Data!$CG:$CG,0)-1,MATCH($E160&amp;"/"&amp;AC$1,Data!$1:$1,0)-1)))</f>
        <v/>
      </c>
      <c r="AD160" s="252" t="str">
        <f ca="1">IF(ISERROR(OFFSET(Data!$A$1,MATCH($D160,Data!$CG:$CG,0)-1,MATCH($E160&amp;"/"&amp;AD$1,Data!$1:$1,0)-1))=TRUE,"",IF(OFFSET(Data!$A$1,MATCH($D160,Data!$CG:$CG,0)-1,MATCH($E160&amp;"/"&amp;AD$1,Data!$1:$1,0)-1)=0,"",OFFSET(Data!$A$1,MATCH($D160,Data!$CG:$CG,0)-1,MATCH($E160&amp;"/"&amp;AD$1,Data!$1:$1,0)-1)))</f>
        <v/>
      </c>
      <c r="AE160" s="252" t="str">
        <f ca="1">IF(ISERROR(OFFSET(Data!$A$1,MATCH($D160,Data!$CG:$CG,0)-1,MATCH($E160&amp;"/"&amp;AE$1,Data!$1:$1,0)-1))=TRUE,"",IF(OFFSET(Data!$A$1,MATCH($D160,Data!$CG:$CG,0)-1,MATCH($E160&amp;"/"&amp;AE$1,Data!$1:$1,0)-1)=0,"",OFFSET(Data!$A$1,MATCH($D160,Data!$CG:$CG,0)-1,MATCH($E160&amp;"/"&amp;AE$1,Data!$1:$1,0)-1)))</f>
        <v/>
      </c>
      <c r="AF160" s="253" t="str">
        <f ca="1">IF(ISERROR(OFFSET(Data!$A$1,MATCH($D160,Data!$CG:$CG,0)-1,MATCH($E160&amp;"/"&amp;AF$1,Data!$1:$1,0)-1))=TRUE,"",IF(OFFSET(Data!$A$1,MATCH($D160,Data!$CG:$CG,0)-1,MATCH($E160&amp;"/"&amp;AF$1,Data!$1:$1,0)-1)=0,"",OFFSET(Data!$A$1,MATCH($D160,Data!$CG:$CG,0)-1,MATCH($E160&amp;"/"&amp;AF$1,Data!$1:$1,0)-1)))</f>
        <v/>
      </c>
      <c r="AG160" s="188">
        <f t="shared" ca="1" si="6"/>
        <v>0</v>
      </c>
      <c r="AH160" s="208">
        <f ca="1">SUM(AG159:AG160)</f>
        <v>0</v>
      </c>
    </row>
    <row r="161" spans="1:34" ht="15" hidden="1" customHeight="1" x14ac:dyDescent="0.25">
      <c r="A161" s="446"/>
      <c r="B161" s="469"/>
      <c r="C161" s="472"/>
      <c r="D161" s="50" t="e">
        <f>IF(C161&lt;&gt;"",C161,D160)</f>
        <v>#N/A</v>
      </c>
      <c r="E161" s="51" t="s">
        <v>23</v>
      </c>
      <c r="F161" s="254" t="str">
        <f ca="1">IF(ISERROR(OFFSET(Data!$A$1,MATCH($D161,Data!$CG:$CG,0)-1,MATCH($E161&amp;"/"&amp;F$1,Data!$1:$1,0)-1))=TRUE,"",IF(OFFSET(Data!$A$1,MATCH($D161,Data!$CG:$CG,0)-1,MATCH($E161&amp;"/"&amp;F$1,Data!$1:$1,0)-1)=0,"",OFFSET(Data!$A$1,MATCH($D161,Data!$CG:$CG,0)-1,MATCH($E161&amp;"/"&amp;F$1,Data!$1:$1,0)-1)))</f>
        <v/>
      </c>
      <c r="G161" s="252" t="str">
        <f ca="1">IF(ISERROR(OFFSET(Data!$A$1,MATCH($D161,Data!$CG:$CG,0)-1,MATCH($E161&amp;"/"&amp;G$1,Data!$1:$1,0)-1))=TRUE,"",IF(OFFSET(Data!$A$1,MATCH($D161,Data!$CG:$CG,0)-1,MATCH($E161&amp;"/"&amp;G$1,Data!$1:$1,0)-1)=0,"",OFFSET(Data!$A$1,MATCH($D161,Data!$CG:$CG,0)-1,MATCH($E161&amp;"/"&amp;G$1,Data!$1:$1,0)-1)))</f>
        <v/>
      </c>
      <c r="H161" s="252" t="str">
        <f ca="1">IF(ISERROR(OFFSET(Data!$A$1,MATCH($D161,Data!$CG:$CG,0)-1,MATCH($E161&amp;"/"&amp;H$1,Data!$1:$1,0)-1))=TRUE,"",IF(OFFSET(Data!$A$1,MATCH($D161,Data!$CG:$CG,0)-1,MATCH($E161&amp;"/"&amp;H$1,Data!$1:$1,0)-1)=0,"",OFFSET(Data!$A$1,MATCH($D161,Data!$CG:$CG,0)-1,MATCH($E161&amp;"/"&amp;H$1,Data!$1:$1,0)-1)))</f>
        <v/>
      </c>
      <c r="I161" s="252" t="str">
        <f ca="1">IF(ISERROR(OFFSET(Data!$A$1,MATCH($D161,Data!$CG:$CG,0)-1,MATCH($E161&amp;"/"&amp;I$1,Data!$1:$1,0)-1))=TRUE,"",IF(OFFSET(Data!$A$1,MATCH($D161,Data!$CG:$CG,0)-1,MATCH($E161&amp;"/"&amp;I$1,Data!$1:$1,0)-1)=0,"",OFFSET(Data!$A$1,MATCH($D161,Data!$CG:$CG,0)-1,MATCH($E161&amp;"/"&amp;I$1,Data!$1:$1,0)-1)))</f>
        <v/>
      </c>
      <c r="J161" s="252" t="str">
        <f ca="1">IF(ISERROR(OFFSET(Data!$A$1,MATCH($D161,Data!$CG:$CG,0)-1,MATCH($E161&amp;"/"&amp;J$1,Data!$1:$1,0)-1))=TRUE,"",IF(OFFSET(Data!$A$1,MATCH($D161,Data!$CG:$CG,0)-1,MATCH($E161&amp;"/"&amp;J$1,Data!$1:$1,0)-1)=0,"",OFFSET(Data!$A$1,MATCH($D161,Data!$CG:$CG,0)-1,MATCH($E161&amp;"/"&amp;J$1,Data!$1:$1,0)-1)))</f>
        <v/>
      </c>
      <c r="K161" s="252" t="str">
        <f ca="1">IF(ISERROR(OFFSET(Data!$A$1,MATCH($D161,Data!$CG:$CG,0)-1,MATCH($E161&amp;"/"&amp;K$1,Data!$1:$1,0)-1))=TRUE,"",IF(OFFSET(Data!$A$1,MATCH($D161,Data!$CG:$CG,0)-1,MATCH($E161&amp;"/"&amp;K$1,Data!$1:$1,0)-1)=0,"",OFFSET(Data!$A$1,MATCH($D161,Data!$CG:$CG,0)-1,MATCH($E161&amp;"/"&amp;K$1,Data!$1:$1,0)-1)))</f>
        <v/>
      </c>
      <c r="L161" s="252" t="str">
        <f ca="1">IF(ISERROR(OFFSET(Data!$A$1,MATCH($D161,Data!$CG:$CG,0)-1,MATCH($E161&amp;"/"&amp;L$1,Data!$1:$1,0)-1))=TRUE,"",IF(OFFSET(Data!$A$1,MATCH($D161,Data!$CG:$CG,0)-1,MATCH($E161&amp;"/"&amp;L$1,Data!$1:$1,0)-1)=0,"",OFFSET(Data!$A$1,MATCH($D161,Data!$CG:$CG,0)-1,MATCH($E161&amp;"/"&amp;L$1,Data!$1:$1,0)-1)))</f>
        <v/>
      </c>
      <c r="M161" s="252" t="str">
        <f ca="1">IF(ISERROR(OFFSET(Data!$A$1,MATCH($D161,Data!$CG:$CG,0)-1,MATCH($E161&amp;"/"&amp;M$1,Data!$1:$1,0)-1))=TRUE,"",IF(OFFSET(Data!$A$1,MATCH($D161,Data!$CG:$CG,0)-1,MATCH($E161&amp;"/"&amp;M$1,Data!$1:$1,0)-1)=0,"",OFFSET(Data!$A$1,MATCH($D161,Data!$CG:$CG,0)-1,MATCH($E161&amp;"/"&amp;M$1,Data!$1:$1,0)-1)))</f>
        <v/>
      </c>
      <c r="N161" s="252" t="str">
        <f ca="1">IF(ISERROR(OFFSET(Data!$A$1,MATCH($D161,Data!$CG:$CG,0)-1,MATCH($E161&amp;"/"&amp;N$1,Data!$1:$1,0)-1))=TRUE,"",IF(OFFSET(Data!$A$1,MATCH($D161,Data!$CG:$CG,0)-1,MATCH($E161&amp;"/"&amp;N$1,Data!$1:$1,0)-1)=0,"",OFFSET(Data!$A$1,MATCH($D161,Data!$CG:$CG,0)-1,MATCH($E161&amp;"/"&amp;N$1,Data!$1:$1,0)-1)))</f>
        <v/>
      </c>
      <c r="O161" s="252" t="str">
        <f ca="1">IF(ISERROR(OFFSET(Data!$A$1,MATCH($D161,Data!$CG:$CG,0)-1,MATCH($E161&amp;"/"&amp;O$1,Data!$1:$1,0)-1))=TRUE,"",IF(OFFSET(Data!$A$1,MATCH($D161,Data!$CG:$CG,0)-1,MATCH($E161&amp;"/"&amp;O$1,Data!$1:$1,0)-1)=0,"",OFFSET(Data!$A$1,MATCH($D161,Data!$CG:$CG,0)-1,MATCH($E161&amp;"/"&amp;O$1,Data!$1:$1,0)-1)))</f>
        <v/>
      </c>
      <c r="P161" s="252" t="str">
        <f ca="1">IF(ISERROR(OFFSET(Data!$A$1,MATCH($D161,Data!$CG:$CG,0)-1,MATCH($E161&amp;"/"&amp;P$1,Data!$1:$1,0)-1))=TRUE,"",IF(OFFSET(Data!$A$1,MATCH($D161,Data!$CG:$CG,0)-1,MATCH($E161&amp;"/"&amp;P$1,Data!$1:$1,0)-1)=0,"",OFFSET(Data!$A$1,MATCH($D161,Data!$CG:$CG,0)-1,MATCH($E161&amp;"/"&amp;P$1,Data!$1:$1,0)-1)))</f>
        <v/>
      </c>
      <c r="Q161" s="252" t="str">
        <f ca="1">IF(ISERROR(OFFSET(Data!$A$1,MATCH($D161,Data!$CG:$CG,0)-1,MATCH($E161&amp;"/"&amp;Q$1,Data!$1:$1,0)-1))=TRUE,"",IF(OFFSET(Data!$A$1,MATCH($D161,Data!$CG:$CG,0)-1,MATCH($E161&amp;"/"&amp;Q$1,Data!$1:$1,0)-1)=0,"",OFFSET(Data!$A$1,MATCH($D161,Data!$CG:$CG,0)-1,MATCH($E161&amp;"/"&amp;Q$1,Data!$1:$1,0)-1)))</f>
        <v/>
      </c>
      <c r="R161" s="252" t="str">
        <f ca="1">IF(ISERROR(OFFSET(Data!$A$1,MATCH($D161,Data!$CG:$CG,0)-1,MATCH($E161&amp;"/"&amp;R$1,Data!$1:$1,0)-1))=TRUE,"",IF(OFFSET(Data!$A$1,MATCH($D161,Data!$CG:$CG,0)-1,MATCH($E161&amp;"/"&amp;R$1,Data!$1:$1,0)-1)=0,"",OFFSET(Data!$A$1,MATCH($D161,Data!$CG:$CG,0)-1,MATCH($E161&amp;"/"&amp;R$1,Data!$1:$1,0)-1)))</f>
        <v/>
      </c>
      <c r="S161" s="252" t="str">
        <f ca="1">IF(ISERROR(OFFSET(Data!$A$1,MATCH($D161,Data!$CG:$CG,0)-1,MATCH($E161&amp;"/"&amp;S$1,Data!$1:$1,0)-1))=TRUE,"",IF(OFFSET(Data!$A$1,MATCH($D161,Data!$CG:$CG,0)-1,MATCH($E161&amp;"/"&amp;S$1,Data!$1:$1,0)-1)=0,"",OFFSET(Data!$A$1,MATCH($D161,Data!$CG:$CG,0)-1,MATCH($E161&amp;"/"&amp;S$1,Data!$1:$1,0)-1)))</f>
        <v/>
      </c>
      <c r="T161" s="252" t="str">
        <f ca="1">IF(ISERROR(OFFSET(Data!$A$1,MATCH($D161,Data!$CG:$CG,0)-1,MATCH($E161&amp;"/"&amp;T$1,Data!$1:$1,0)-1))=TRUE,"",IF(OFFSET(Data!$A$1,MATCH($D161,Data!$CG:$CG,0)-1,MATCH($E161&amp;"/"&amp;T$1,Data!$1:$1,0)-1)=0,"",OFFSET(Data!$A$1,MATCH($D161,Data!$CG:$CG,0)-1,MATCH($E161&amp;"/"&amp;T$1,Data!$1:$1,0)-1)))</f>
        <v/>
      </c>
      <c r="U161" s="252" t="str">
        <f ca="1">IF(ISERROR(OFFSET(Data!$A$1,MATCH($D161,Data!$CG:$CG,0)-1,MATCH($E161&amp;"/"&amp;U$1,Data!$1:$1,0)-1))=TRUE,"",IF(OFFSET(Data!$A$1,MATCH($D161,Data!$CG:$CG,0)-1,MATCH($E161&amp;"/"&amp;U$1,Data!$1:$1,0)-1)=0,"",OFFSET(Data!$A$1,MATCH($D161,Data!$CG:$CG,0)-1,MATCH($E161&amp;"/"&amp;U$1,Data!$1:$1,0)-1)))</f>
        <v/>
      </c>
      <c r="V161" s="252" t="str">
        <f ca="1">IF(ISERROR(OFFSET(Data!$A$1,MATCH($D161,Data!$CG:$CG,0)-1,MATCH($E161&amp;"/"&amp;V$1,Data!$1:$1,0)-1))=TRUE,"",IF(OFFSET(Data!$A$1,MATCH($D161,Data!$CG:$CG,0)-1,MATCH($E161&amp;"/"&amp;V$1,Data!$1:$1,0)-1)=0,"",OFFSET(Data!$A$1,MATCH($D161,Data!$CG:$CG,0)-1,MATCH($E161&amp;"/"&amp;V$1,Data!$1:$1,0)-1)))</f>
        <v/>
      </c>
      <c r="W161" s="269" t="str">
        <f ca="1">IF(ISERROR(OFFSET(Data!$A$1,MATCH($D161,Data!$CG:$CG,0)-1,MATCH($E161&amp;"/"&amp;W$1,Data!$1:$1,0)-1))=TRUE,"",IF(OFFSET(Data!$A$1,MATCH($D161,Data!$CG:$CG,0)-1,MATCH($E161&amp;"/"&amp;W$1,Data!$1:$1,0)-1)=0,"",OFFSET(Data!$A$1,MATCH($D161,Data!$CG:$CG,0)-1,MATCH($E161&amp;"/"&amp;W$1,Data!$1:$1,0)-1)))</f>
        <v/>
      </c>
      <c r="X161" s="252" t="str">
        <f ca="1">IF(ISERROR(OFFSET(Data!$A$1,MATCH($D161,Data!$CG:$CG,0)-1,MATCH($E161&amp;"/"&amp;X$1,Data!$1:$1,0)-1))=TRUE,"",IF(OFFSET(Data!$A$1,MATCH($D161,Data!$CG:$CG,0)-1,MATCH($E161&amp;"/"&amp;X$1,Data!$1:$1,0)-1)=0,"",OFFSET(Data!$A$1,MATCH($D161,Data!$CG:$CG,0)-1,MATCH($E161&amp;"/"&amp;X$1,Data!$1:$1,0)-1)))</f>
        <v/>
      </c>
      <c r="Y161" s="252" t="str">
        <f ca="1">IF(ISERROR(OFFSET(Data!$A$1,MATCH($D161,Data!$CG:$CG,0)-1,MATCH($E161&amp;"/"&amp;Y$1,Data!$1:$1,0)-1))=TRUE,"",IF(OFFSET(Data!$A$1,MATCH($D161,Data!$CG:$CG,0)-1,MATCH($E161&amp;"/"&amp;Y$1,Data!$1:$1,0)-1)=0,"",OFFSET(Data!$A$1,MATCH($D161,Data!$CG:$CG,0)-1,MATCH($E161&amp;"/"&amp;Y$1,Data!$1:$1,0)-1)))</f>
        <v/>
      </c>
      <c r="Z161" s="252" t="str">
        <f ca="1">IF(ISERROR(OFFSET(Data!$A$1,MATCH($D161,Data!$CG:$CG,0)-1,MATCH($E161&amp;"/"&amp;Z$1,Data!$1:$1,0)-1))=TRUE,"",IF(OFFSET(Data!$A$1,MATCH($D161,Data!$CG:$CG,0)-1,MATCH($E161&amp;"/"&amp;Z$1,Data!$1:$1,0)-1)=0,"",OFFSET(Data!$A$1,MATCH($D161,Data!$CG:$CG,0)-1,MATCH($E161&amp;"/"&amp;Z$1,Data!$1:$1,0)-1)))</f>
        <v/>
      </c>
      <c r="AA161" s="252" t="str">
        <f ca="1">IF(ISERROR(OFFSET(Data!$A$1,MATCH($D161,Data!$CG:$CG,0)-1,MATCH($E161&amp;"/"&amp;AA$1,Data!$1:$1,0)-1))=TRUE,"",IF(OFFSET(Data!$A$1,MATCH($D161,Data!$CG:$CG,0)-1,MATCH($E161&amp;"/"&amp;AA$1,Data!$1:$1,0)-1)=0,"",OFFSET(Data!$A$1,MATCH($D161,Data!$CG:$CG,0)-1,MATCH($E161&amp;"/"&amp;AA$1,Data!$1:$1,0)-1)))</f>
        <v/>
      </c>
      <c r="AB161" s="252" t="str">
        <f ca="1">IF(ISERROR(OFFSET(Data!$A$1,MATCH($D161,Data!$CG:$CG,0)-1,MATCH($E161&amp;"/"&amp;AB$1,Data!$1:$1,0)-1))=TRUE,"",IF(OFFSET(Data!$A$1,MATCH($D161,Data!$CG:$CG,0)-1,MATCH($E161&amp;"/"&amp;AB$1,Data!$1:$1,0)-1)=0,"",OFFSET(Data!$A$1,MATCH($D161,Data!$CG:$CG,0)-1,MATCH($E161&amp;"/"&amp;AB$1,Data!$1:$1,0)-1)))</f>
        <v/>
      </c>
      <c r="AC161" s="252" t="str">
        <f ca="1">IF(ISERROR(OFFSET(Data!$A$1,MATCH($D161,Data!$CG:$CG,0)-1,MATCH($E161&amp;"/"&amp;AC$1,Data!$1:$1,0)-1))=TRUE,"",IF(OFFSET(Data!$A$1,MATCH($D161,Data!$CG:$CG,0)-1,MATCH($E161&amp;"/"&amp;AC$1,Data!$1:$1,0)-1)=0,"",OFFSET(Data!$A$1,MATCH($D161,Data!$CG:$CG,0)-1,MATCH($E161&amp;"/"&amp;AC$1,Data!$1:$1,0)-1)))</f>
        <v/>
      </c>
      <c r="AD161" s="252" t="str">
        <f ca="1">IF(ISERROR(OFFSET(Data!$A$1,MATCH($D161,Data!$CG:$CG,0)-1,MATCH($E161&amp;"/"&amp;AD$1,Data!$1:$1,0)-1))=TRUE,"",IF(OFFSET(Data!$A$1,MATCH($D161,Data!$CG:$CG,0)-1,MATCH($E161&amp;"/"&amp;AD$1,Data!$1:$1,0)-1)=0,"",OFFSET(Data!$A$1,MATCH($D161,Data!$CG:$CG,0)-1,MATCH($E161&amp;"/"&amp;AD$1,Data!$1:$1,0)-1)))</f>
        <v/>
      </c>
      <c r="AE161" s="252" t="str">
        <f ca="1">IF(ISERROR(OFFSET(Data!$A$1,MATCH($D161,Data!$CG:$CG,0)-1,MATCH($E161&amp;"/"&amp;AE$1,Data!$1:$1,0)-1))=TRUE,"",IF(OFFSET(Data!$A$1,MATCH($D161,Data!$CG:$CG,0)-1,MATCH($E161&amp;"/"&amp;AE$1,Data!$1:$1,0)-1)=0,"",OFFSET(Data!$A$1,MATCH($D161,Data!$CG:$CG,0)-1,MATCH($E161&amp;"/"&amp;AE$1,Data!$1:$1,0)-1)))</f>
        <v/>
      </c>
      <c r="AF161" s="253" t="str">
        <f ca="1">IF(ISERROR(OFFSET(Data!$A$1,MATCH($D161,Data!$CG:$CG,0)-1,MATCH($E161&amp;"/"&amp;AF$1,Data!$1:$1,0)-1))=TRUE,"",IF(OFFSET(Data!$A$1,MATCH($D161,Data!$CG:$CG,0)-1,MATCH($E161&amp;"/"&amp;AF$1,Data!$1:$1,0)-1)=0,"",OFFSET(Data!$A$1,MATCH($D161,Data!$CG:$CG,0)-1,MATCH($E161&amp;"/"&amp;AF$1,Data!$1:$1,0)-1)))</f>
        <v/>
      </c>
      <c r="AG161" s="188">
        <f t="shared" ca="1" si="6"/>
        <v>0</v>
      </c>
      <c r="AH161" s="208">
        <f ca="1">SUM(AG159:AG161)</f>
        <v>0</v>
      </c>
    </row>
    <row r="162" spans="1:34" ht="15.75" hidden="1" customHeight="1" x14ac:dyDescent="0.25">
      <c r="A162" s="446"/>
      <c r="B162" s="469"/>
      <c r="C162" s="472"/>
      <c r="D162" s="50" t="e">
        <f>IF(C162&lt;&gt;"",C162,D161)</f>
        <v>#N/A</v>
      </c>
      <c r="E162" s="51" t="s">
        <v>24</v>
      </c>
      <c r="F162" s="254" t="str">
        <f ca="1">IF(ISERROR(OFFSET(Data!$A$1,MATCH($D162,Data!$CG:$CG,0)-1,MATCH($E162&amp;"/"&amp;F$1,Data!$1:$1,0)-1))=TRUE,"",IF(OFFSET(Data!$A$1,MATCH($D162,Data!$CG:$CG,0)-1,MATCH($E162&amp;"/"&amp;F$1,Data!$1:$1,0)-1)=0,"",OFFSET(Data!$A$1,MATCH($D162,Data!$CG:$CG,0)-1,MATCH($E162&amp;"/"&amp;F$1,Data!$1:$1,0)-1)))</f>
        <v/>
      </c>
      <c r="G162" s="252" t="str">
        <f ca="1">IF(ISERROR(OFFSET(Data!$A$1,MATCH($D162,Data!$CG:$CG,0)-1,MATCH($E162&amp;"/"&amp;G$1,Data!$1:$1,0)-1))=TRUE,"",IF(OFFSET(Data!$A$1,MATCH($D162,Data!$CG:$CG,0)-1,MATCH($E162&amp;"/"&amp;G$1,Data!$1:$1,0)-1)=0,"",OFFSET(Data!$A$1,MATCH($D162,Data!$CG:$CG,0)-1,MATCH($E162&amp;"/"&amp;G$1,Data!$1:$1,0)-1)))</f>
        <v/>
      </c>
      <c r="H162" s="252" t="str">
        <f ca="1">IF(ISERROR(OFFSET(Data!$A$1,MATCH($D162,Data!$CG:$CG,0)-1,MATCH($E162&amp;"/"&amp;H$1,Data!$1:$1,0)-1))=TRUE,"",IF(OFFSET(Data!$A$1,MATCH($D162,Data!$CG:$CG,0)-1,MATCH($E162&amp;"/"&amp;H$1,Data!$1:$1,0)-1)=0,"",OFFSET(Data!$A$1,MATCH($D162,Data!$CG:$CG,0)-1,MATCH($E162&amp;"/"&amp;H$1,Data!$1:$1,0)-1)))</f>
        <v/>
      </c>
      <c r="I162" s="252" t="str">
        <f ca="1">IF(ISERROR(OFFSET(Data!$A$1,MATCH($D162,Data!$CG:$CG,0)-1,MATCH($E162&amp;"/"&amp;I$1,Data!$1:$1,0)-1))=TRUE,"",IF(OFFSET(Data!$A$1,MATCH($D162,Data!$CG:$CG,0)-1,MATCH($E162&amp;"/"&amp;I$1,Data!$1:$1,0)-1)=0,"",OFFSET(Data!$A$1,MATCH($D162,Data!$CG:$CG,0)-1,MATCH($E162&amp;"/"&amp;I$1,Data!$1:$1,0)-1)))</f>
        <v/>
      </c>
      <c r="J162" s="252" t="str">
        <f ca="1">IF(ISERROR(OFFSET(Data!$A$1,MATCH($D162,Data!$CG:$CG,0)-1,MATCH($E162&amp;"/"&amp;J$1,Data!$1:$1,0)-1))=TRUE,"",IF(OFFSET(Data!$A$1,MATCH($D162,Data!$CG:$CG,0)-1,MATCH($E162&amp;"/"&amp;J$1,Data!$1:$1,0)-1)=0,"",OFFSET(Data!$A$1,MATCH($D162,Data!$CG:$CG,0)-1,MATCH($E162&amp;"/"&amp;J$1,Data!$1:$1,0)-1)))</f>
        <v/>
      </c>
      <c r="K162" s="252" t="str">
        <f ca="1">IF(ISERROR(OFFSET(Data!$A$1,MATCH($D162,Data!$CG:$CG,0)-1,MATCH($E162&amp;"/"&amp;K$1,Data!$1:$1,0)-1))=TRUE,"",IF(OFFSET(Data!$A$1,MATCH($D162,Data!$CG:$CG,0)-1,MATCH($E162&amp;"/"&amp;K$1,Data!$1:$1,0)-1)=0,"",OFFSET(Data!$A$1,MATCH($D162,Data!$CG:$CG,0)-1,MATCH($E162&amp;"/"&amp;K$1,Data!$1:$1,0)-1)))</f>
        <v/>
      </c>
      <c r="L162" s="252" t="str">
        <f ca="1">IF(ISERROR(OFFSET(Data!$A$1,MATCH($D162,Data!$CG:$CG,0)-1,MATCH($E162&amp;"/"&amp;L$1,Data!$1:$1,0)-1))=TRUE,"",IF(OFFSET(Data!$A$1,MATCH($D162,Data!$CG:$CG,0)-1,MATCH($E162&amp;"/"&amp;L$1,Data!$1:$1,0)-1)=0,"",OFFSET(Data!$A$1,MATCH($D162,Data!$CG:$CG,0)-1,MATCH($E162&amp;"/"&amp;L$1,Data!$1:$1,0)-1)))</f>
        <v/>
      </c>
      <c r="M162" s="252" t="str">
        <f ca="1">IF(ISERROR(OFFSET(Data!$A$1,MATCH($D162,Data!$CG:$CG,0)-1,MATCH($E162&amp;"/"&amp;M$1,Data!$1:$1,0)-1))=TRUE,"",IF(OFFSET(Data!$A$1,MATCH($D162,Data!$CG:$CG,0)-1,MATCH($E162&amp;"/"&amp;M$1,Data!$1:$1,0)-1)=0,"",OFFSET(Data!$A$1,MATCH($D162,Data!$CG:$CG,0)-1,MATCH($E162&amp;"/"&amp;M$1,Data!$1:$1,0)-1)))</f>
        <v/>
      </c>
      <c r="N162" s="252" t="str">
        <f ca="1">IF(ISERROR(OFFSET(Data!$A$1,MATCH($D162,Data!$CG:$CG,0)-1,MATCH($E162&amp;"/"&amp;N$1,Data!$1:$1,0)-1))=TRUE,"",IF(OFFSET(Data!$A$1,MATCH($D162,Data!$CG:$CG,0)-1,MATCH($E162&amp;"/"&amp;N$1,Data!$1:$1,0)-1)=0,"",OFFSET(Data!$A$1,MATCH($D162,Data!$CG:$CG,0)-1,MATCH($E162&amp;"/"&amp;N$1,Data!$1:$1,0)-1)))</f>
        <v/>
      </c>
      <c r="O162" s="252" t="str">
        <f ca="1">IF(ISERROR(OFFSET(Data!$A$1,MATCH($D162,Data!$CG:$CG,0)-1,MATCH($E162&amp;"/"&amp;O$1,Data!$1:$1,0)-1))=TRUE,"",IF(OFFSET(Data!$A$1,MATCH($D162,Data!$CG:$CG,0)-1,MATCH($E162&amp;"/"&amp;O$1,Data!$1:$1,0)-1)=0,"",OFFSET(Data!$A$1,MATCH($D162,Data!$CG:$CG,0)-1,MATCH($E162&amp;"/"&amp;O$1,Data!$1:$1,0)-1)))</f>
        <v/>
      </c>
      <c r="P162" s="252" t="str">
        <f ca="1">IF(ISERROR(OFFSET(Data!$A$1,MATCH($D162,Data!$CG:$CG,0)-1,MATCH($E162&amp;"/"&amp;P$1,Data!$1:$1,0)-1))=TRUE,"",IF(OFFSET(Data!$A$1,MATCH($D162,Data!$CG:$CG,0)-1,MATCH($E162&amp;"/"&amp;P$1,Data!$1:$1,0)-1)=0,"",OFFSET(Data!$A$1,MATCH($D162,Data!$CG:$CG,0)-1,MATCH($E162&amp;"/"&amp;P$1,Data!$1:$1,0)-1)))</f>
        <v/>
      </c>
      <c r="Q162" s="252" t="str">
        <f ca="1">IF(ISERROR(OFFSET(Data!$A$1,MATCH($D162,Data!$CG:$CG,0)-1,MATCH($E162&amp;"/"&amp;Q$1,Data!$1:$1,0)-1))=TRUE,"",IF(OFFSET(Data!$A$1,MATCH($D162,Data!$CG:$CG,0)-1,MATCH($E162&amp;"/"&amp;Q$1,Data!$1:$1,0)-1)=0,"",OFFSET(Data!$A$1,MATCH($D162,Data!$CG:$CG,0)-1,MATCH($E162&amp;"/"&amp;Q$1,Data!$1:$1,0)-1)))</f>
        <v/>
      </c>
      <c r="R162" s="252" t="str">
        <f ca="1">IF(ISERROR(OFFSET(Data!$A$1,MATCH($D162,Data!$CG:$CG,0)-1,MATCH($E162&amp;"/"&amp;R$1,Data!$1:$1,0)-1))=TRUE,"",IF(OFFSET(Data!$A$1,MATCH($D162,Data!$CG:$CG,0)-1,MATCH($E162&amp;"/"&amp;R$1,Data!$1:$1,0)-1)=0,"",OFFSET(Data!$A$1,MATCH($D162,Data!$CG:$CG,0)-1,MATCH($E162&amp;"/"&amp;R$1,Data!$1:$1,0)-1)))</f>
        <v/>
      </c>
      <c r="S162" s="252" t="str">
        <f ca="1">IF(ISERROR(OFFSET(Data!$A$1,MATCH($D162,Data!$CG:$CG,0)-1,MATCH($E162&amp;"/"&amp;S$1,Data!$1:$1,0)-1))=TRUE,"",IF(OFFSET(Data!$A$1,MATCH($D162,Data!$CG:$CG,0)-1,MATCH($E162&amp;"/"&amp;S$1,Data!$1:$1,0)-1)=0,"",OFFSET(Data!$A$1,MATCH($D162,Data!$CG:$CG,0)-1,MATCH($E162&amp;"/"&amp;S$1,Data!$1:$1,0)-1)))</f>
        <v/>
      </c>
      <c r="T162" s="252" t="str">
        <f ca="1">IF(ISERROR(OFFSET(Data!$A$1,MATCH($D162,Data!$CG:$CG,0)-1,MATCH($E162&amp;"/"&amp;T$1,Data!$1:$1,0)-1))=TRUE,"",IF(OFFSET(Data!$A$1,MATCH($D162,Data!$CG:$CG,0)-1,MATCH($E162&amp;"/"&amp;T$1,Data!$1:$1,0)-1)=0,"",OFFSET(Data!$A$1,MATCH($D162,Data!$CG:$CG,0)-1,MATCH($E162&amp;"/"&amp;T$1,Data!$1:$1,0)-1)))</f>
        <v/>
      </c>
      <c r="U162" s="252" t="str">
        <f ca="1">IF(ISERROR(OFFSET(Data!$A$1,MATCH($D162,Data!$CG:$CG,0)-1,MATCH($E162&amp;"/"&amp;U$1,Data!$1:$1,0)-1))=TRUE,"",IF(OFFSET(Data!$A$1,MATCH($D162,Data!$CG:$CG,0)-1,MATCH($E162&amp;"/"&amp;U$1,Data!$1:$1,0)-1)=0,"",OFFSET(Data!$A$1,MATCH($D162,Data!$CG:$CG,0)-1,MATCH($E162&amp;"/"&amp;U$1,Data!$1:$1,0)-1)))</f>
        <v/>
      </c>
      <c r="V162" s="252" t="str">
        <f ca="1">IF(ISERROR(OFFSET(Data!$A$1,MATCH($D162,Data!$CG:$CG,0)-1,MATCH($E162&amp;"/"&amp;V$1,Data!$1:$1,0)-1))=TRUE,"",IF(OFFSET(Data!$A$1,MATCH($D162,Data!$CG:$CG,0)-1,MATCH($E162&amp;"/"&amp;V$1,Data!$1:$1,0)-1)=0,"",OFFSET(Data!$A$1,MATCH($D162,Data!$CG:$CG,0)-1,MATCH($E162&amp;"/"&amp;V$1,Data!$1:$1,0)-1)))</f>
        <v/>
      </c>
      <c r="W162" s="269" t="str">
        <f ca="1">IF(ISERROR(OFFSET(Data!$A$1,MATCH($D162,Data!$CG:$CG,0)-1,MATCH($E162&amp;"/"&amp;W$1,Data!$1:$1,0)-1))=TRUE,"",IF(OFFSET(Data!$A$1,MATCH($D162,Data!$CG:$CG,0)-1,MATCH($E162&amp;"/"&amp;W$1,Data!$1:$1,0)-1)=0,"",OFFSET(Data!$A$1,MATCH($D162,Data!$CG:$CG,0)-1,MATCH($E162&amp;"/"&amp;W$1,Data!$1:$1,0)-1)))</f>
        <v/>
      </c>
      <c r="X162" s="252" t="str">
        <f ca="1">IF(ISERROR(OFFSET(Data!$A$1,MATCH($D162,Data!$CG:$CG,0)-1,MATCH($E162&amp;"/"&amp;X$1,Data!$1:$1,0)-1))=TRUE,"",IF(OFFSET(Data!$A$1,MATCH($D162,Data!$CG:$CG,0)-1,MATCH($E162&amp;"/"&amp;X$1,Data!$1:$1,0)-1)=0,"",OFFSET(Data!$A$1,MATCH($D162,Data!$CG:$CG,0)-1,MATCH($E162&amp;"/"&amp;X$1,Data!$1:$1,0)-1)))</f>
        <v/>
      </c>
      <c r="Y162" s="252" t="str">
        <f ca="1">IF(ISERROR(OFFSET(Data!$A$1,MATCH($D162,Data!$CG:$CG,0)-1,MATCH($E162&amp;"/"&amp;Y$1,Data!$1:$1,0)-1))=TRUE,"",IF(OFFSET(Data!$A$1,MATCH($D162,Data!$CG:$CG,0)-1,MATCH($E162&amp;"/"&amp;Y$1,Data!$1:$1,0)-1)=0,"",OFFSET(Data!$A$1,MATCH($D162,Data!$CG:$CG,0)-1,MATCH($E162&amp;"/"&amp;Y$1,Data!$1:$1,0)-1)))</f>
        <v/>
      </c>
      <c r="Z162" s="252" t="str">
        <f ca="1">IF(ISERROR(OFFSET(Data!$A$1,MATCH($D162,Data!$CG:$CG,0)-1,MATCH($E162&amp;"/"&amp;Z$1,Data!$1:$1,0)-1))=TRUE,"",IF(OFFSET(Data!$A$1,MATCH($D162,Data!$CG:$CG,0)-1,MATCH($E162&amp;"/"&amp;Z$1,Data!$1:$1,0)-1)=0,"",OFFSET(Data!$A$1,MATCH($D162,Data!$CG:$CG,0)-1,MATCH($E162&amp;"/"&amp;Z$1,Data!$1:$1,0)-1)))</f>
        <v/>
      </c>
      <c r="AA162" s="252" t="str">
        <f ca="1">IF(ISERROR(OFFSET(Data!$A$1,MATCH($D162,Data!$CG:$CG,0)-1,MATCH($E162&amp;"/"&amp;AA$1,Data!$1:$1,0)-1))=TRUE,"",IF(OFFSET(Data!$A$1,MATCH($D162,Data!$CG:$CG,0)-1,MATCH($E162&amp;"/"&amp;AA$1,Data!$1:$1,0)-1)=0,"",OFFSET(Data!$A$1,MATCH($D162,Data!$CG:$CG,0)-1,MATCH($E162&amp;"/"&amp;AA$1,Data!$1:$1,0)-1)))</f>
        <v/>
      </c>
      <c r="AB162" s="252" t="str">
        <f ca="1">IF(ISERROR(OFFSET(Data!$A$1,MATCH($D162,Data!$CG:$CG,0)-1,MATCH($E162&amp;"/"&amp;AB$1,Data!$1:$1,0)-1))=TRUE,"",IF(OFFSET(Data!$A$1,MATCH($D162,Data!$CG:$CG,0)-1,MATCH($E162&amp;"/"&amp;AB$1,Data!$1:$1,0)-1)=0,"",OFFSET(Data!$A$1,MATCH($D162,Data!$CG:$CG,0)-1,MATCH($E162&amp;"/"&amp;AB$1,Data!$1:$1,0)-1)))</f>
        <v/>
      </c>
      <c r="AC162" s="252" t="str">
        <f ca="1">IF(ISERROR(OFFSET(Data!$A$1,MATCH($D162,Data!$CG:$CG,0)-1,MATCH($E162&amp;"/"&amp;AC$1,Data!$1:$1,0)-1))=TRUE,"",IF(OFFSET(Data!$A$1,MATCH($D162,Data!$CG:$CG,0)-1,MATCH($E162&amp;"/"&amp;AC$1,Data!$1:$1,0)-1)=0,"",OFFSET(Data!$A$1,MATCH($D162,Data!$CG:$CG,0)-1,MATCH($E162&amp;"/"&amp;AC$1,Data!$1:$1,0)-1)))</f>
        <v/>
      </c>
      <c r="AD162" s="252" t="str">
        <f ca="1">IF(ISERROR(OFFSET(Data!$A$1,MATCH($D162,Data!$CG:$CG,0)-1,MATCH($E162&amp;"/"&amp;AD$1,Data!$1:$1,0)-1))=TRUE,"",IF(OFFSET(Data!$A$1,MATCH($D162,Data!$CG:$CG,0)-1,MATCH($E162&amp;"/"&amp;AD$1,Data!$1:$1,0)-1)=0,"",OFFSET(Data!$A$1,MATCH($D162,Data!$CG:$CG,0)-1,MATCH($E162&amp;"/"&amp;AD$1,Data!$1:$1,0)-1)))</f>
        <v/>
      </c>
      <c r="AE162" s="252" t="str">
        <f ca="1">IF(ISERROR(OFFSET(Data!$A$1,MATCH($D162,Data!$CG:$CG,0)-1,MATCH($E162&amp;"/"&amp;AE$1,Data!$1:$1,0)-1))=TRUE,"",IF(OFFSET(Data!$A$1,MATCH($D162,Data!$CG:$CG,0)-1,MATCH($E162&amp;"/"&amp;AE$1,Data!$1:$1,0)-1)=0,"",OFFSET(Data!$A$1,MATCH($D162,Data!$CG:$CG,0)-1,MATCH($E162&amp;"/"&amp;AE$1,Data!$1:$1,0)-1)))</f>
        <v/>
      </c>
      <c r="AF162" s="253" t="str">
        <f ca="1">IF(ISERROR(OFFSET(Data!$A$1,MATCH($D162,Data!$CG:$CG,0)-1,MATCH($E162&amp;"/"&amp;AF$1,Data!$1:$1,0)-1))=TRUE,"",IF(OFFSET(Data!$A$1,MATCH($D162,Data!$CG:$CG,0)-1,MATCH($E162&amp;"/"&amp;AF$1,Data!$1:$1,0)-1)=0,"",OFFSET(Data!$A$1,MATCH($D162,Data!$CG:$CG,0)-1,MATCH($E162&amp;"/"&amp;AF$1,Data!$1:$1,0)-1)))</f>
        <v/>
      </c>
      <c r="AG162" s="188">
        <f t="shared" ca="1" si="6"/>
        <v>0</v>
      </c>
      <c r="AH162" s="208">
        <f ca="1">SUM(AG159:AG162)</f>
        <v>0</v>
      </c>
    </row>
    <row r="163" spans="1:34" ht="15.75" hidden="1" customHeight="1" thickBot="1" x14ac:dyDescent="0.3">
      <c r="A163" s="447"/>
      <c r="B163" s="470"/>
      <c r="C163" s="473"/>
      <c r="D163" s="52" t="e">
        <f>IF(C163&lt;&gt;"",C163,D162)</f>
        <v>#N/A</v>
      </c>
      <c r="E163" s="53" t="s">
        <v>25</v>
      </c>
      <c r="F163" s="255" t="str">
        <f ca="1">IF(ISERROR(OFFSET(Data!$A$1,MATCH($D163,Data!$CG:$CG,0)-1,MATCH($E163&amp;"/"&amp;F$1,Data!$1:$1,0)-1))=TRUE,"",IF(OFFSET(Data!$A$1,MATCH($D163,Data!$CG:$CG,0)-1,MATCH($E163&amp;"/"&amp;F$1,Data!$1:$1,0)-1)=0,"",OFFSET(Data!$A$1,MATCH($D163,Data!$CG:$CG,0)-1,MATCH($E163&amp;"/"&amp;F$1,Data!$1:$1,0)-1)))</f>
        <v/>
      </c>
      <c r="G163" s="256" t="str">
        <f ca="1">IF(ISERROR(OFFSET(Data!$A$1,MATCH($D163,Data!$CG:$CG,0)-1,MATCH($E163&amp;"/"&amp;G$1,Data!$1:$1,0)-1))=TRUE,"",IF(OFFSET(Data!$A$1,MATCH($D163,Data!$CG:$CG,0)-1,MATCH($E163&amp;"/"&amp;G$1,Data!$1:$1,0)-1)=0,"",OFFSET(Data!$A$1,MATCH($D163,Data!$CG:$CG,0)-1,MATCH($E163&amp;"/"&amp;G$1,Data!$1:$1,0)-1)))</f>
        <v/>
      </c>
      <c r="H163" s="256" t="str">
        <f ca="1">IF(ISERROR(OFFSET(Data!$A$1,MATCH($D163,Data!$CG:$CG,0)-1,MATCH($E163&amp;"/"&amp;H$1,Data!$1:$1,0)-1))=TRUE,"",IF(OFFSET(Data!$A$1,MATCH($D163,Data!$CG:$CG,0)-1,MATCH($E163&amp;"/"&amp;H$1,Data!$1:$1,0)-1)=0,"",OFFSET(Data!$A$1,MATCH($D163,Data!$CG:$CG,0)-1,MATCH($E163&amp;"/"&amp;H$1,Data!$1:$1,0)-1)))</f>
        <v/>
      </c>
      <c r="I163" s="256" t="str">
        <f ca="1">IF(ISERROR(OFFSET(Data!$A$1,MATCH($D163,Data!$CG:$CG,0)-1,MATCH($E163&amp;"/"&amp;I$1,Data!$1:$1,0)-1))=TRUE,"",IF(OFFSET(Data!$A$1,MATCH($D163,Data!$CG:$CG,0)-1,MATCH($E163&amp;"/"&amp;I$1,Data!$1:$1,0)-1)=0,"",OFFSET(Data!$A$1,MATCH($D163,Data!$CG:$CG,0)-1,MATCH($E163&amp;"/"&amp;I$1,Data!$1:$1,0)-1)))</f>
        <v/>
      </c>
      <c r="J163" s="256" t="str">
        <f ca="1">IF(ISERROR(OFFSET(Data!$A$1,MATCH($D163,Data!$CG:$CG,0)-1,MATCH($E163&amp;"/"&amp;J$1,Data!$1:$1,0)-1))=TRUE,"",IF(OFFSET(Data!$A$1,MATCH($D163,Data!$CG:$CG,0)-1,MATCH($E163&amp;"/"&amp;J$1,Data!$1:$1,0)-1)=0,"",OFFSET(Data!$A$1,MATCH($D163,Data!$CG:$CG,0)-1,MATCH($E163&amp;"/"&amp;J$1,Data!$1:$1,0)-1)))</f>
        <v/>
      </c>
      <c r="K163" s="256" t="str">
        <f ca="1">IF(ISERROR(OFFSET(Data!$A$1,MATCH($D163,Data!$CG:$CG,0)-1,MATCH($E163&amp;"/"&amp;K$1,Data!$1:$1,0)-1))=TRUE,"",IF(OFFSET(Data!$A$1,MATCH($D163,Data!$CG:$CG,0)-1,MATCH($E163&amp;"/"&amp;K$1,Data!$1:$1,0)-1)=0,"",OFFSET(Data!$A$1,MATCH($D163,Data!$CG:$CG,0)-1,MATCH($E163&amp;"/"&amp;K$1,Data!$1:$1,0)-1)))</f>
        <v/>
      </c>
      <c r="L163" s="256" t="str">
        <f ca="1">IF(ISERROR(OFFSET(Data!$A$1,MATCH($D163,Data!$CG:$CG,0)-1,MATCH($E163&amp;"/"&amp;L$1,Data!$1:$1,0)-1))=TRUE,"",IF(OFFSET(Data!$A$1,MATCH($D163,Data!$CG:$CG,0)-1,MATCH($E163&amp;"/"&amp;L$1,Data!$1:$1,0)-1)=0,"",OFFSET(Data!$A$1,MATCH($D163,Data!$CG:$CG,0)-1,MATCH($E163&amp;"/"&amp;L$1,Data!$1:$1,0)-1)))</f>
        <v/>
      </c>
      <c r="M163" s="256" t="str">
        <f ca="1">IF(ISERROR(OFFSET(Data!$A$1,MATCH($D163,Data!$CG:$CG,0)-1,MATCH($E163&amp;"/"&amp;M$1,Data!$1:$1,0)-1))=TRUE,"",IF(OFFSET(Data!$A$1,MATCH($D163,Data!$CG:$CG,0)-1,MATCH($E163&amp;"/"&amp;M$1,Data!$1:$1,0)-1)=0,"",OFFSET(Data!$A$1,MATCH($D163,Data!$CG:$CG,0)-1,MATCH($E163&amp;"/"&amp;M$1,Data!$1:$1,0)-1)))</f>
        <v/>
      </c>
      <c r="N163" s="256" t="str">
        <f ca="1">IF(ISERROR(OFFSET(Data!$A$1,MATCH($D163,Data!$CG:$CG,0)-1,MATCH($E163&amp;"/"&amp;N$1,Data!$1:$1,0)-1))=TRUE,"",IF(OFFSET(Data!$A$1,MATCH($D163,Data!$CG:$CG,0)-1,MATCH($E163&amp;"/"&amp;N$1,Data!$1:$1,0)-1)=0,"",OFFSET(Data!$A$1,MATCH($D163,Data!$CG:$CG,0)-1,MATCH($E163&amp;"/"&amp;N$1,Data!$1:$1,0)-1)))</f>
        <v/>
      </c>
      <c r="O163" s="256" t="str">
        <f ca="1">IF(ISERROR(OFFSET(Data!$A$1,MATCH($D163,Data!$CG:$CG,0)-1,MATCH($E163&amp;"/"&amp;O$1,Data!$1:$1,0)-1))=TRUE,"",IF(OFFSET(Data!$A$1,MATCH($D163,Data!$CG:$CG,0)-1,MATCH($E163&amp;"/"&amp;O$1,Data!$1:$1,0)-1)=0,"",OFFSET(Data!$A$1,MATCH($D163,Data!$CG:$CG,0)-1,MATCH($E163&amp;"/"&amp;O$1,Data!$1:$1,0)-1)))</f>
        <v/>
      </c>
      <c r="P163" s="256" t="str">
        <f ca="1">IF(ISERROR(OFFSET(Data!$A$1,MATCH($D163,Data!$CG:$CG,0)-1,MATCH($E163&amp;"/"&amp;P$1,Data!$1:$1,0)-1))=TRUE,"",IF(OFFSET(Data!$A$1,MATCH($D163,Data!$CG:$CG,0)-1,MATCH($E163&amp;"/"&amp;P$1,Data!$1:$1,0)-1)=0,"",OFFSET(Data!$A$1,MATCH($D163,Data!$CG:$CG,0)-1,MATCH($E163&amp;"/"&amp;P$1,Data!$1:$1,0)-1)))</f>
        <v/>
      </c>
      <c r="Q163" s="256" t="str">
        <f ca="1">IF(ISERROR(OFFSET(Data!$A$1,MATCH($D163,Data!$CG:$CG,0)-1,MATCH($E163&amp;"/"&amp;Q$1,Data!$1:$1,0)-1))=TRUE,"",IF(OFFSET(Data!$A$1,MATCH($D163,Data!$CG:$CG,0)-1,MATCH($E163&amp;"/"&amp;Q$1,Data!$1:$1,0)-1)=0,"",OFFSET(Data!$A$1,MATCH($D163,Data!$CG:$CG,0)-1,MATCH($E163&amp;"/"&amp;Q$1,Data!$1:$1,0)-1)))</f>
        <v/>
      </c>
      <c r="R163" s="256" t="str">
        <f ca="1">IF(ISERROR(OFFSET(Data!$A$1,MATCH($D163,Data!$CG:$CG,0)-1,MATCH($E163&amp;"/"&amp;R$1,Data!$1:$1,0)-1))=TRUE,"",IF(OFFSET(Data!$A$1,MATCH($D163,Data!$CG:$CG,0)-1,MATCH($E163&amp;"/"&amp;R$1,Data!$1:$1,0)-1)=0,"",OFFSET(Data!$A$1,MATCH($D163,Data!$CG:$CG,0)-1,MATCH($E163&amp;"/"&amp;R$1,Data!$1:$1,0)-1)))</f>
        <v/>
      </c>
      <c r="S163" s="256" t="str">
        <f ca="1">IF(ISERROR(OFFSET(Data!$A$1,MATCH($D163,Data!$CG:$CG,0)-1,MATCH($E163&amp;"/"&amp;S$1,Data!$1:$1,0)-1))=TRUE,"",IF(OFFSET(Data!$A$1,MATCH($D163,Data!$CG:$CG,0)-1,MATCH($E163&amp;"/"&amp;S$1,Data!$1:$1,0)-1)=0,"",OFFSET(Data!$A$1,MATCH($D163,Data!$CG:$CG,0)-1,MATCH($E163&amp;"/"&amp;S$1,Data!$1:$1,0)-1)))</f>
        <v/>
      </c>
      <c r="T163" s="256" t="str">
        <f ca="1">IF(ISERROR(OFFSET(Data!$A$1,MATCH($D163,Data!$CG:$CG,0)-1,MATCH($E163&amp;"/"&amp;T$1,Data!$1:$1,0)-1))=TRUE,"",IF(OFFSET(Data!$A$1,MATCH($D163,Data!$CG:$CG,0)-1,MATCH($E163&amp;"/"&amp;T$1,Data!$1:$1,0)-1)=0,"",OFFSET(Data!$A$1,MATCH($D163,Data!$CG:$CG,0)-1,MATCH($E163&amp;"/"&amp;T$1,Data!$1:$1,0)-1)))</f>
        <v/>
      </c>
      <c r="U163" s="256" t="str">
        <f ca="1">IF(ISERROR(OFFSET(Data!$A$1,MATCH($D163,Data!$CG:$CG,0)-1,MATCH($E163&amp;"/"&amp;U$1,Data!$1:$1,0)-1))=TRUE,"",IF(OFFSET(Data!$A$1,MATCH($D163,Data!$CG:$CG,0)-1,MATCH($E163&amp;"/"&amp;U$1,Data!$1:$1,0)-1)=0,"",OFFSET(Data!$A$1,MATCH($D163,Data!$CG:$CG,0)-1,MATCH($E163&amp;"/"&amp;U$1,Data!$1:$1,0)-1)))</f>
        <v/>
      </c>
      <c r="V163" s="256" t="str">
        <f ca="1">IF(ISERROR(OFFSET(Data!$A$1,MATCH($D163,Data!$CG:$CG,0)-1,MATCH($E163&amp;"/"&amp;V$1,Data!$1:$1,0)-1))=TRUE,"",IF(OFFSET(Data!$A$1,MATCH($D163,Data!$CG:$CG,0)-1,MATCH($E163&amp;"/"&amp;V$1,Data!$1:$1,0)-1)=0,"",OFFSET(Data!$A$1,MATCH($D163,Data!$CG:$CG,0)-1,MATCH($E163&amp;"/"&amp;V$1,Data!$1:$1,0)-1)))</f>
        <v/>
      </c>
      <c r="W163" s="257" t="str">
        <f ca="1">IF(ISERROR(OFFSET(Data!$A$1,MATCH($D163,Data!$CG:$CG,0)-1,MATCH($E163&amp;"/"&amp;W$1,Data!$1:$1,0)-1))=TRUE,"",IF(OFFSET(Data!$A$1,MATCH($D163,Data!$CG:$CG,0)-1,MATCH($E163&amp;"/"&amp;W$1,Data!$1:$1,0)-1)=0,"",OFFSET(Data!$A$1,MATCH($D163,Data!$CG:$CG,0)-1,MATCH($E163&amp;"/"&amp;W$1,Data!$1:$1,0)-1)))</f>
        <v/>
      </c>
      <c r="X163" s="256" t="str">
        <f ca="1">IF(ISERROR(OFFSET(Data!$A$1,MATCH($D163,Data!$CG:$CG,0)-1,MATCH($E163&amp;"/"&amp;X$1,Data!$1:$1,0)-1))=TRUE,"",IF(OFFSET(Data!$A$1,MATCH($D163,Data!$CG:$CG,0)-1,MATCH($E163&amp;"/"&amp;X$1,Data!$1:$1,0)-1)=0,"",OFFSET(Data!$A$1,MATCH($D163,Data!$CG:$CG,0)-1,MATCH($E163&amp;"/"&amp;X$1,Data!$1:$1,0)-1)))</f>
        <v/>
      </c>
      <c r="Y163" s="256" t="str">
        <f ca="1">IF(ISERROR(OFFSET(Data!$A$1,MATCH($D163,Data!$CG:$CG,0)-1,MATCH($E163&amp;"/"&amp;Y$1,Data!$1:$1,0)-1))=TRUE,"",IF(OFFSET(Data!$A$1,MATCH($D163,Data!$CG:$CG,0)-1,MATCH($E163&amp;"/"&amp;Y$1,Data!$1:$1,0)-1)=0,"",OFFSET(Data!$A$1,MATCH($D163,Data!$CG:$CG,0)-1,MATCH($E163&amp;"/"&amp;Y$1,Data!$1:$1,0)-1)))</f>
        <v/>
      </c>
      <c r="Z163" s="256" t="str">
        <f ca="1">IF(ISERROR(OFFSET(Data!$A$1,MATCH($D163,Data!$CG:$CG,0)-1,MATCH($E163&amp;"/"&amp;Z$1,Data!$1:$1,0)-1))=TRUE,"",IF(OFFSET(Data!$A$1,MATCH($D163,Data!$CG:$CG,0)-1,MATCH($E163&amp;"/"&amp;Z$1,Data!$1:$1,0)-1)=0,"",OFFSET(Data!$A$1,MATCH($D163,Data!$CG:$CG,0)-1,MATCH($E163&amp;"/"&amp;Z$1,Data!$1:$1,0)-1)))</f>
        <v/>
      </c>
      <c r="AA163" s="256" t="str">
        <f ca="1">IF(ISERROR(OFFSET(Data!$A$1,MATCH($D163,Data!$CG:$CG,0)-1,MATCH($E163&amp;"/"&amp;AA$1,Data!$1:$1,0)-1))=TRUE,"",IF(OFFSET(Data!$A$1,MATCH($D163,Data!$CG:$CG,0)-1,MATCH($E163&amp;"/"&amp;AA$1,Data!$1:$1,0)-1)=0,"",OFFSET(Data!$A$1,MATCH($D163,Data!$CG:$CG,0)-1,MATCH($E163&amp;"/"&amp;AA$1,Data!$1:$1,0)-1)))</f>
        <v/>
      </c>
      <c r="AB163" s="256" t="str">
        <f ca="1">IF(ISERROR(OFFSET(Data!$A$1,MATCH($D163,Data!$CG:$CG,0)-1,MATCH($E163&amp;"/"&amp;AB$1,Data!$1:$1,0)-1))=TRUE,"",IF(OFFSET(Data!$A$1,MATCH($D163,Data!$CG:$CG,0)-1,MATCH($E163&amp;"/"&amp;AB$1,Data!$1:$1,0)-1)=0,"",OFFSET(Data!$A$1,MATCH($D163,Data!$CG:$CG,0)-1,MATCH($E163&amp;"/"&amp;AB$1,Data!$1:$1,0)-1)))</f>
        <v/>
      </c>
      <c r="AC163" s="256" t="str">
        <f ca="1">IF(ISERROR(OFFSET(Data!$A$1,MATCH($D163,Data!$CG:$CG,0)-1,MATCH($E163&amp;"/"&amp;AC$1,Data!$1:$1,0)-1))=TRUE,"",IF(OFFSET(Data!$A$1,MATCH($D163,Data!$CG:$CG,0)-1,MATCH($E163&amp;"/"&amp;AC$1,Data!$1:$1,0)-1)=0,"",OFFSET(Data!$A$1,MATCH($D163,Data!$CG:$CG,0)-1,MATCH($E163&amp;"/"&amp;AC$1,Data!$1:$1,0)-1)))</f>
        <v/>
      </c>
      <c r="AD163" s="256" t="str">
        <f ca="1">IF(ISERROR(OFFSET(Data!$A$1,MATCH($D163,Data!$CG:$CG,0)-1,MATCH($E163&amp;"/"&amp;AD$1,Data!$1:$1,0)-1))=TRUE,"",IF(OFFSET(Data!$A$1,MATCH($D163,Data!$CG:$CG,0)-1,MATCH($E163&amp;"/"&amp;AD$1,Data!$1:$1,0)-1)=0,"",OFFSET(Data!$A$1,MATCH($D163,Data!$CG:$CG,0)-1,MATCH($E163&amp;"/"&amp;AD$1,Data!$1:$1,0)-1)))</f>
        <v/>
      </c>
      <c r="AE163" s="256" t="str">
        <f ca="1">IF(ISERROR(OFFSET(Data!$A$1,MATCH($D163,Data!$CG:$CG,0)-1,MATCH($E163&amp;"/"&amp;AE$1,Data!$1:$1,0)-1))=TRUE,"",IF(OFFSET(Data!$A$1,MATCH($D163,Data!$CG:$CG,0)-1,MATCH($E163&amp;"/"&amp;AE$1,Data!$1:$1,0)-1)=0,"",OFFSET(Data!$A$1,MATCH($D163,Data!$CG:$CG,0)-1,MATCH($E163&amp;"/"&amp;AE$1,Data!$1:$1,0)-1)))</f>
        <v/>
      </c>
      <c r="AF163" s="258" t="str">
        <f ca="1">IF(ISERROR(OFFSET(Data!$A$1,MATCH($D163,Data!$CG:$CG,0)-1,MATCH($E163&amp;"/"&amp;AF$1,Data!$1:$1,0)-1))=TRUE,"",IF(OFFSET(Data!$A$1,MATCH($D163,Data!$CG:$CG,0)-1,MATCH($E163&amp;"/"&amp;AF$1,Data!$1:$1,0)-1)=0,"",OFFSET(Data!$A$1,MATCH($D163,Data!$CG:$CG,0)-1,MATCH($E163&amp;"/"&amp;AF$1,Data!$1:$1,0)-1)))</f>
        <v/>
      </c>
      <c r="AG163" s="197">
        <f t="shared" ca="1" si="6"/>
        <v>0</v>
      </c>
      <c r="AH163" s="209">
        <f ca="1">SUM(AG159:AG163)</f>
        <v>0</v>
      </c>
    </row>
    <row r="164" spans="1:34" ht="15" hidden="1" customHeight="1" x14ac:dyDescent="0.25">
      <c r="A164" s="445">
        <v>32</v>
      </c>
      <c r="B164" s="468" t="e">
        <f>INDEX(Data!CI:CI,MATCH("M"&amp;A164,Data!A:A,0))</f>
        <v>#N/A</v>
      </c>
      <c r="C164" s="471" t="e">
        <f>INDEX(Data!CG:CG,MATCH("M"&amp;A164,Data!A:A,0))</f>
        <v>#N/A</v>
      </c>
      <c r="D164" s="48" t="e">
        <f>IF(C164&lt;&gt;"",C164,#REF!)</f>
        <v>#N/A</v>
      </c>
      <c r="E164" s="49" t="s">
        <v>21</v>
      </c>
      <c r="F164" s="271" t="str">
        <f ca="1">IF(ISERROR(OFFSET(Data!$A$1,MATCH($D164,Data!$CG:$CG,0)-1,MATCH($E164&amp;"/"&amp;F$1,Data!$1:$1,0)-1))=TRUE,"",IF(OFFSET(Data!$A$1,MATCH($D164,Data!$CG:$CG,0)-1,MATCH($E164&amp;"/"&amp;F$1,Data!$1:$1,0)-1)=0,"",OFFSET(Data!$A$1,MATCH($D164,Data!$CG:$CG,0)-1,MATCH($E164&amp;"/"&amp;F$1,Data!$1:$1,0)-1)))</f>
        <v/>
      </c>
      <c r="G164" s="250" t="str">
        <f ca="1">IF(ISERROR(OFFSET(Data!$A$1,MATCH($D164,Data!$CG:$CG,0)-1,MATCH($E164&amp;"/"&amp;G$1,Data!$1:$1,0)-1))=TRUE,"",IF(OFFSET(Data!$A$1,MATCH($D164,Data!$CG:$CG,0)-1,MATCH($E164&amp;"/"&amp;G$1,Data!$1:$1,0)-1)=0,"",OFFSET(Data!$A$1,MATCH($D164,Data!$CG:$CG,0)-1,MATCH($E164&amp;"/"&amp;G$1,Data!$1:$1,0)-1)))</f>
        <v/>
      </c>
      <c r="H164" s="250" t="str">
        <f ca="1">IF(ISERROR(OFFSET(Data!$A$1,MATCH($D164,Data!$CG:$CG,0)-1,MATCH($E164&amp;"/"&amp;H$1,Data!$1:$1,0)-1))=TRUE,"",IF(OFFSET(Data!$A$1,MATCH($D164,Data!$CG:$CG,0)-1,MATCH($E164&amp;"/"&amp;H$1,Data!$1:$1,0)-1)=0,"",OFFSET(Data!$A$1,MATCH($D164,Data!$CG:$CG,0)-1,MATCH($E164&amp;"/"&amp;H$1,Data!$1:$1,0)-1)))</f>
        <v/>
      </c>
      <c r="I164" s="250" t="str">
        <f ca="1">IF(ISERROR(OFFSET(Data!$A$1,MATCH($D164,Data!$CG:$CG,0)-1,MATCH($E164&amp;"/"&amp;I$1,Data!$1:$1,0)-1))=TRUE,"",IF(OFFSET(Data!$A$1,MATCH($D164,Data!$CG:$CG,0)-1,MATCH($E164&amp;"/"&amp;I$1,Data!$1:$1,0)-1)=0,"",OFFSET(Data!$A$1,MATCH($D164,Data!$CG:$CG,0)-1,MATCH($E164&amp;"/"&amp;I$1,Data!$1:$1,0)-1)))</f>
        <v/>
      </c>
      <c r="J164" s="250" t="str">
        <f ca="1">IF(ISERROR(OFFSET(Data!$A$1,MATCH($D164,Data!$CG:$CG,0)-1,MATCH($E164&amp;"/"&amp;J$1,Data!$1:$1,0)-1))=TRUE,"",IF(OFFSET(Data!$A$1,MATCH($D164,Data!$CG:$CG,0)-1,MATCH($E164&amp;"/"&amp;J$1,Data!$1:$1,0)-1)=0,"",OFFSET(Data!$A$1,MATCH($D164,Data!$CG:$CG,0)-1,MATCH($E164&amp;"/"&amp;J$1,Data!$1:$1,0)-1)))</f>
        <v/>
      </c>
      <c r="K164" s="250" t="str">
        <f ca="1">IF(ISERROR(OFFSET(Data!$A$1,MATCH($D164,Data!$CG:$CG,0)-1,MATCH($E164&amp;"/"&amp;K$1,Data!$1:$1,0)-1))=TRUE,"",IF(OFFSET(Data!$A$1,MATCH($D164,Data!$CG:$CG,0)-1,MATCH($E164&amp;"/"&amp;K$1,Data!$1:$1,0)-1)=0,"",OFFSET(Data!$A$1,MATCH($D164,Data!$CG:$CG,0)-1,MATCH($E164&amp;"/"&amp;K$1,Data!$1:$1,0)-1)))</f>
        <v/>
      </c>
      <c r="L164" s="250" t="str">
        <f ca="1">IF(ISERROR(OFFSET(Data!$A$1,MATCH($D164,Data!$CG:$CG,0)-1,MATCH($E164&amp;"/"&amp;L$1,Data!$1:$1,0)-1))=TRUE,"",IF(OFFSET(Data!$A$1,MATCH($D164,Data!$CG:$CG,0)-1,MATCH($E164&amp;"/"&amp;L$1,Data!$1:$1,0)-1)=0,"",OFFSET(Data!$A$1,MATCH($D164,Data!$CG:$CG,0)-1,MATCH($E164&amp;"/"&amp;L$1,Data!$1:$1,0)-1)))</f>
        <v/>
      </c>
      <c r="M164" s="250" t="str">
        <f ca="1">IF(ISERROR(OFFSET(Data!$A$1,MATCH($D164,Data!$CG:$CG,0)-1,MATCH($E164&amp;"/"&amp;M$1,Data!$1:$1,0)-1))=TRUE,"",IF(OFFSET(Data!$A$1,MATCH($D164,Data!$CG:$CG,0)-1,MATCH($E164&amp;"/"&amp;M$1,Data!$1:$1,0)-1)=0,"",OFFSET(Data!$A$1,MATCH($D164,Data!$CG:$CG,0)-1,MATCH($E164&amp;"/"&amp;M$1,Data!$1:$1,0)-1)))</f>
        <v/>
      </c>
      <c r="N164" s="250" t="str">
        <f ca="1">IF(ISERROR(OFFSET(Data!$A$1,MATCH($D164,Data!$CG:$CG,0)-1,MATCH($E164&amp;"/"&amp;N$1,Data!$1:$1,0)-1))=TRUE,"",IF(OFFSET(Data!$A$1,MATCH($D164,Data!$CG:$CG,0)-1,MATCH($E164&amp;"/"&amp;N$1,Data!$1:$1,0)-1)=0,"",OFFSET(Data!$A$1,MATCH($D164,Data!$CG:$CG,0)-1,MATCH($E164&amp;"/"&amp;N$1,Data!$1:$1,0)-1)))</f>
        <v/>
      </c>
      <c r="O164" s="250" t="str">
        <f ca="1">IF(ISERROR(OFFSET(Data!$A$1,MATCH($D164,Data!$CG:$CG,0)-1,MATCH($E164&amp;"/"&amp;O$1,Data!$1:$1,0)-1))=TRUE,"",IF(OFFSET(Data!$A$1,MATCH($D164,Data!$CG:$CG,0)-1,MATCH($E164&amp;"/"&amp;O$1,Data!$1:$1,0)-1)=0,"",OFFSET(Data!$A$1,MATCH($D164,Data!$CG:$CG,0)-1,MATCH($E164&amp;"/"&amp;O$1,Data!$1:$1,0)-1)))</f>
        <v/>
      </c>
      <c r="P164" s="250" t="str">
        <f ca="1">IF(ISERROR(OFFSET(Data!$A$1,MATCH($D164,Data!$CG:$CG,0)-1,MATCH($E164&amp;"/"&amp;P$1,Data!$1:$1,0)-1))=TRUE,"",IF(OFFSET(Data!$A$1,MATCH($D164,Data!$CG:$CG,0)-1,MATCH($E164&amp;"/"&amp;P$1,Data!$1:$1,0)-1)=0,"",OFFSET(Data!$A$1,MATCH($D164,Data!$CG:$CG,0)-1,MATCH($E164&amp;"/"&amp;P$1,Data!$1:$1,0)-1)))</f>
        <v/>
      </c>
      <c r="Q164" s="250" t="str">
        <f ca="1">IF(ISERROR(OFFSET(Data!$A$1,MATCH($D164,Data!$CG:$CG,0)-1,MATCH($E164&amp;"/"&amp;Q$1,Data!$1:$1,0)-1))=TRUE,"",IF(OFFSET(Data!$A$1,MATCH($D164,Data!$CG:$CG,0)-1,MATCH($E164&amp;"/"&amp;Q$1,Data!$1:$1,0)-1)=0,"",OFFSET(Data!$A$1,MATCH($D164,Data!$CG:$CG,0)-1,MATCH($E164&amp;"/"&amp;Q$1,Data!$1:$1,0)-1)))</f>
        <v/>
      </c>
      <c r="R164" s="250" t="str">
        <f ca="1">IF(ISERROR(OFFSET(Data!$A$1,MATCH($D164,Data!$CG:$CG,0)-1,MATCH($E164&amp;"/"&amp;R$1,Data!$1:$1,0)-1))=TRUE,"",IF(OFFSET(Data!$A$1,MATCH($D164,Data!$CG:$CG,0)-1,MATCH($E164&amp;"/"&amp;R$1,Data!$1:$1,0)-1)=0,"",OFFSET(Data!$A$1,MATCH($D164,Data!$CG:$CG,0)-1,MATCH($E164&amp;"/"&amp;R$1,Data!$1:$1,0)-1)))</f>
        <v/>
      </c>
      <c r="S164" s="250" t="str">
        <f ca="1">IF(ISERROR(OFFSET(Data!$A$1,MATCH($D164,Data!$CG:$CG,0)-1,MATCH($E164&amp;"/"&amp;S$1,Data!$1:$1,0)-1))=TRUE,"",IF(OFFSET(Data!$A$1,MATCH($D164,Data!$CG:$CG,0)-1,MATCH($E164&amp;"/"&amp;S$1,Data!$1:$1,0)-1)=0,"",OFFSET(Data!$A$1,MATCH($D164,Data!$CG:$CG,0)-1,MATCH($E164&amp;"/"&amp;S$1,Data!$1:$1,0)-1)))</f>
        <v/>
      </c>
      <c r="T164" s="250" t="str">
        <f ca="1">IF(ISERROR(OFFSET(Data!$A$1,MATCH($D164,Data!$CG:$CG,0)-1,MATCH($E164&amp;"/"&amp;T$1,Data!$1:$1,0)-1))=TRUE,"",IF(OFFSET(Data!$A$1,MATCH($D164,Data!$CG:$CG,0)-1,MATCH($E164&amp;"/"&amp;T$1,Data!$1:$1,0)-1)=0,"",OFFSET(Data!$A$1,MATCH($D164,Data!$CG:$CG,0)-1,MATCH($E164&amp;"/"&amp;T$1,Data!$1:$1,0)-1)))</f>
        <v/>
      </c>
      <c r="U164" s="250" t="str">
        <f ca="1">IF(ISERROR(OFFSET(Data!$A$1,MATCH($D164,Data!$CG:$CG,0)-1,MATCH($E164&amp;"/"&amp;U$1,Data!$1:$1,0)-1))=TRUE,"",IF(OFFSET(Data!$A$1,MATCH($D164,Data!$CG:$CG,0)-1,MATCH($E164&amp;"/"&amp;U$1,Data!$1:$1,0)-1)=0,"",OFFSET(Data!$A$1,MATCH($D164,Data!$CG:$CG,0)-1,MATCH($E164&amp;"/"&amp;U$1,Data!$1:$1,0)-1)))</f>
        <v/>
      </c>
      <c r="V164" s="250" t="str">
        <f ca="1">IF(ISERROR(OFFSET(Data!$A$1,MATCH($D164,Data!$CG:$CG,0)-1,MATCH($E164&amp;"/"&amp;V$1,Data!$1:$1,0)-1))=TRUE,"",IF(OFFSET(Data!$A$1,MATCH($D164,Data!$CG:$CG,0)-1,MATCH($E164&amp;"/"&amp;V$1,Data!$1:$1,0)-1)=0,"",OFFSET(Data!$A$1,MATCH($D164,Data!$CG:$CG,0)-1,MATCH($E164&amp;"/"&amp;V$1,Data!$1:$1,0)-1)))</f>
        <v/>
      </c>
      <c r="W164" s="272" t="str">
        <f ca="1">IF(ISERROR(OFFSET(Data!$A$1,MATCH($D164,Data!$CG:$CG,0)-1,MATCH($E164&amp;"/"&amp;W$1,Data!$1:$1,0)-1))=TRUE,"",IF(OFFSET(Data!$A$1,MATCH($D164,Data!$CG:$CG,0)-1,MATCH($E164&amp;"/"&amp;W$1,Data!$1:$1,0)-1)=0,"",OFFSET(Data!$A$1,MATCH($D164,Data!$CG:$CG,0)-1,MATCH($E164&amp;"/"&amp;W$1,Data!$1:$1,0)-1)))</f>
        <v/>
      </c>
      <c r="X164" s="250" t="str">
        <f ca="1">IF(ISERROR(OFFSET(Data!$A$1,MATCH($D164,Data!$CG:$CG,0)-1,MATCH($E164&amp;"/"&amp;X$1,Data!$1:$1,0)-1))=TRUE,"",IF(OFFSET(Data!$A$1,MATCH($D164,Data!$CG:$CG,0)-1,MATCH($E164&amp;"/"&amp;X$1,Data!$1:$1,0)-1)=0,"",OFFSET(Data!$A$1,MATCH($D164,Data!$CG:$CG,0)-1,MATCH($E164&amp;"/"&amp;X$1,Data!$1:$1,0)-1)))</f>
        <v/>
      </c>
      <c r="Y164" s="250" t="str">
        <f ca="1">IF(ISERROR(OFFSET(Data!$A$1,MATCH($D164,Data!$CG:$CG,0)-1,MATCH($E164&amp;"/"&amp;Y$1,Data!$1:$1,0)-1))=TRUE,"",IF(OFFSET(Data!$A$1,MATCH($D164,Data!$CG:$CG,0)-1,MATCH($E164&amp;"/"&amp;Y$1,Data!$1:$1,0)-1)=0,"",OFFSET(Data!$A$1,MATCH($D164,Data!$CG:$CG,0)-1,MATCH($E164&amp;"/"&amp;Y$1,Data!$1:$1,0)-1)))</f>
        <v/>
      </c>
      <c r="Z164" s="250" t="str">
        <f ca="1">IF(ISERROR(OFFSET(Data!$A$1,MATCH($D164,Data!$CG:$CG,0)-1,MATCH($E164&amp;"/"&amp;Z$1,Data!$1:$1,0)-1))=TRUE,"",IF(OFFSET(Data!$A$1,MATCH($D164,Data!$CG:$CG,0)-1,MATCH($E164&amp;"/"&amp;Z$1,Data!$1:$1,0)-1)=0,"",OFFSET(Data!$A$1,MATCH($D164,Data!$CG:$CG,0)-1,MATCH($E164&amp;"/"&amp;Z$1,Data!$1:$1,0)-1)))</f>
        <v/>
      </c>
      <c r="AA164" s="250" t="str">
        <f ca="1">IF(ISERROR(OFFSET(Data!$A$1,MATCH($D164,Data!$CG:$CG,0)-1,MATCH($E164&amp;"/"&amp;AA$1,Data!$1:$1,0)-1))=TRUE,"",IF(OFFSET(Data!$A$1,MATCH($D164,Data!$CG:$CG,0)-1,MATCH($E164&amp;"/"&amp;AA$1,Data!$1:$1,0)-1)=0,"",OFFSET(Data!$A$1,MATCH($D164,Data!$CG:$CG,0)-1,MATCH($E164&amp;"/"&amp;AA$1,Data!$1:$1,0)-1)))</f>
        <v/>
      </c>
      <c r="AB164" s="250" t="str">
        <f ca="1">IF(ISERROR(OFFSET(Data!$A$1,MATCH($D164,Data!$CG:$CG,0)-1,MATCH($E164&amp;"/"&amp;AB$1,Data!$1:$1,0)-1))=TRUE,"",IF(OFFSET(Data!$A$1,MATCH($D164,Data!$CG:$CG,0)-1,MATCH($E164&amp;"/"&amp;AB$1,Data!$1:$1,0)-1)=0,"",OFFSET(Data!$A$1,MATCH($D164,Data!$CG:$CG,0)-1,MATCH($E164&amp;"/"&amp;AB$1,Data!$1:$1,0)-1)))</f>
        <v/>
      </c>
      <c r="AC164" s="250" t="str">
        <f ca="1">IF(ISERROR(OFFSET(Data!$A$1,MATCH($D164,Data!$CG:$CG,0)-1,MATCH($E164&amp;"/"&amp;AC$1,Data!$1:$1,0)-1))=TRUE,"",IF(OFFSET(Data!$A$1,MATCH($D164,Data!$CG:$CG,0)-1,MATCH($E164&amp;"/"&amp;AC$1,Data!$1:$1,0)-1)=0,"",OFFSET(Data!$A$1,MATCH($D164,Data!$CG:$CG,0)-1,MATCH($E164&amp;"/"&amp;AC$1,Data!$1:$1,0)-1)))</f>
        <v/>
      </c>
      <c r="AD164" s="250" t="str">
        <f ca="1">IF(ISERROR(OFFSET(Data!$A$1,MATCH($D164,Data!$CG:$CG,0)-1,MATCH($E164&amp;"/"&amp;AD$1,Data!$1:$1,0)-1))=TRUE,"",IF(OFFSET(Data!$A$1,MATCH($D164,Data!$CG:$CG,0)-1,MATCH($E164&amp;"/"&amp;AD$1,Data!$1:$1,0)-1)=0,"",OFFSET(Data!$A$1,MATCH($D164,Data!$CG:$CG,0)-1,MATCH($E164&amp;"/"&amp;AD$1,Data!$1:$1,0)-1)))</f>
        <v/>
      </c>
      <c r="AE164" s="250" t="str">
        <f ca="1">IF(ISERROR(OFFSET(Data!$A$1,MATCH($D164,Data!$CG:$CG,0)-1,MATCH($E164&amp;"/"&amp;AE$1,Data!$1:$1,0)-1))=TRUE,"",IF(OFFSET(Data!$A$1,MATCH($D164,Data!$CG:$CG,0)-1,MATCH($E164&amp;"/"&amp;AE$1,Data!$1:$1,0)-1)=0,"",OFFSET(Data!$A$1,MATCH($D164,Data!$CG:$CG,0)-1,MATCH($E164&amp;"/"&amp;AE$1,Data!$1:$1,0)-1)))</f>
        <v/>
      </c>
      <c r="AF164" s="251" t="str">
        <f ca="1">IF(ISERROR(OFFSET(Data!$A$1,MATCH($D164,Data!$CG:$CG,0)-1,MATCH($E164&amp;"/"&amp;AF$1,Data!$1:$1,0)-1))=TRUE,"",IF(OFFSET(Data!$A$1,MATCH($D164,Data!$CG:$CG,0)-1,MATCH($E164&amp;"/"&amp;AF$1,Data!$1:$1,0)-1)=0,"",OFFSET(Data!$A$1,MATCH($D164,Data!$CG:$CG,0)-1,MATCH($E164&amp;"/"&amp;AF$1,Data!$1:$1,0)-1)))</f>
        <v/>
      </c>
      <c r="AG164" s="206">
        <f t="shared" ca="1" si="6"/>
        <v>0</v>
      </c>
      <c r="AH164" s="207">
        <f ca="1">AG164</f>
        <v>0</v>
      </c>
    </row>
    <row r="165" spans="1:34" ht="15" hidden="1" customHeight="1" thickBot="1" x14ac:dyDescent="0.3">
      <c r="A165" s="446"/>
      <c r="B165" s="469"/>
      <c r="C165" s="472"/>
      <c r="D165" s="50" t="e">
        <f>IF(C165&lt;&gt;"",C165,D164)</f>
        <v>#N/A</v>
      </c>
      <c r="E165" s="51" t="s">
        <v>22</v>
      </c>
      <c r="F165" s="254" t="str">
        <f ca="1">IF(ISERROR(OFFSET(Data!$A$1,MATCH($D165,Data!$CG:$CG,0)-1,MATCH($E165&amp;"/"&amp;F$1,Data!$1:$1,0)-1))=TRUE,"",IF(OFFSET(Data!$A$1,MATCH($D165,Data!$CG:$CG,0)-1,MATCH($E165&amp;"/"&amp;F$1,Data!$1:$1,0)-1)=0,"",OFFSET(Data!$A$1,MATCH($D165,Data!$CG:$CG,0)-1,MATCH($E165&amp;"/"&amp;F$1,Data!$1:$1,0)-1)))</f>
        <v/>
      </c>
      <c r="G165" s="252" t="str">
        <f ca="1">IF(ISERROR(OFFSET(Data!$A$1,MATCH($D165,Data!$CG:$CG,0)-1,MATCH($E165&amp;"/"&amp;G$1,Data!$1:$1,0)-1))=TRUE,"",IF(OFFSET(Data!$A$1,MATCH($D165,Data!$CG:$CG,0)-1,MATCH($E165&amp;"/"&amp;G$1,Data!$1:$1,0)-1)=0,"",OFFSET(Data!$A$1,MATCH($D165,Data!$CG:$CG,0)-1,MATCH($E165&amp;"/"&amp;G$1,Data!$1:$1,0)-1)))</f>
        <v/>
      </c>
      <c r="H165" s="252" t="str">
        <f ca="1">IF(ISERROR(OFFSET(Data!$A$1,MATCH($D165,Data!$CG:$CG,0)-1,MATCH($E165&amp;"/"&amp;H$1,Data!$1:$1,0)-1))=TRUE,"",IF(OFFSET(Data!$A$1,MATCH($D165,Data!$CG:$CG,0)-1,MATCH($E165&amp;"/"&amp;H$1,Data!$1:$1,0)-1)=0,"",OFFSET(Data!$A$1,MATCH($D165,Data!$CG:$CG,0)-1,MATCH($E165&amp;"/"&amp;H$1,Data!$1:$1,0)-1)))</f>
        <v/>
      </c>
      <c r="I165" s="252" t="str">
        <f ca="1">IF(ISERROR(OFFSET(Data!$A$1,MATCH($D165,Data!$CG:$CG,0)-1,MATCH($E165&amp;"/"&amp;I$1,Data!$1:$1,0)-1))=TRUE,"",IF(OFFSET(Data!$A$1,MATCH($D165,Data!$CG:$CG,0)-1,MATCH($E165&amp;"/"&amp;I$1,Data!$1:$1,0)-1)=0,"",OFFSET(Data!$A$1,MATCH($D165,Data!$CG:$CG,0)-1,MATCH($E165&amp;"/"&amp;I$1,Data!$1:$1,0)-1)))</f>
        <v/>
      </c>
      <c r="J165" s="252" t="str">
        <f ca="1">IF(ISERROR(OFFSET(Data!$A$1,MATCH($D165,Data!$CG:$CG,0)-1,MATCH($E165&amp;"/"&amp;J$1,Data!$1:$1,0)-1))=TRUE,"",IF(OFFSET(Data!$A$1,MATCH($D165,Data!$CG:$CG,0)-1,MATCH($E165&amp;"/"&amp;J$1,Data!$1:$1,0)-1)=0,"",OFFSET(Data!$A$1,MATCH($D165,Data!$CG:$CG,0)-1,MATCH($E165&amp;"/"&amp;J$1,Data!$1:$1,0)-1)))</f>
        <v/>
      </c>
      <c r="K165" s="252" t="str">
        <f ca="1">IF(ISERROR(OFFSET(Data!$A$1,MATCH($D165,Data!$CG:$CG,0)-1,MATCH($E165&amp;"/"&amp;K$1,Data!$1:$1,0)-1))=TRUE,"",IF(OFFSET(Data!$A$1,MATCH($D165,Data!$CG:$CG,0)-1,MATCH($E165&amp;"/"&amp;K$1,Data!$1:$1,0)-1)=0,"",OFFSET(Data!$A$1,MATCH($D165,Data!$CG:$CG,0)-1,MATCH($E165&amp;"/"&amp;K$1,Data!$1:$1,0)-1)))</f>
        <v/>
      </c>
      <c r="L165" s="252" t="str">
        <f ca="1">IF(ISERROR(OFFSET(Data!$A$1,MATCH($D165,Data!$CG:$CG,0)-1,MATCH($E165&amp;"/"&amp;L$1,Data!$1:$1,0)-1))=TRUE,"",IF(OFFSET(Data!$A$1,MATCH($D165,Data!$CG:$CG,0)-1,MATCH($E165&amp;"/"&amp;L$1,Data!$1:$1,0)-1)=0,"",OFFSET(Data!$A$1,MATCH($D165,Data!$CG:$CG,0)-1,MATCH($E165&amp;"/"&amp;L$1,Data!$1:$1,0)-1)))</f>
        <v/>
      </c>
      <c r="M165" s="252" t="str">
        <f ca="1">IF(ISERROR(OFFSET(Data!$A$1,MATCH($D165,Data!$CG:$CG,0)-1,MATCH($E165&amp;"/"&amp;M$1,Data!$1:$1,0)-1))=TRUE,"",IF(OFFSET(Data!$A$1,MATCH($D165,Data!$CG:$CG,0)-1,MATCH($E165&amp;"/"&amp;M$1,Data!$1:$1,0)-1)=0,"",OFFSET(Data!$A$1,MATCH($D165,Data!$CG:$CG,0)-1,MATCH($E165&amp;"/"&amp;M$1,Data!$1:$1,0)-1)))</f>
        <v/>
      </c>
      <c r="N165" s="252" t="str">
        <f ca="1">IF(ISERROR(OFFSET(Data!$A$1,MATCH($D165,Data!$CG:$CG,0)-1,MATCH($E165&amp;"/"&amp;N$1,Data!$1:$1,0)-1))=TRUE,"",IF(OFFSET(Data!$A$1,MATCH($D165,Data!$CG:$CG,0)-1,MATCH($E165&amp;"/"&amp;N$1,Data!$1:$1,0)-1)=0,"",OFFSET(Data!$A$1,MATCH($D165,Data!$CG:$CG,0)-1,MATCH($E165&amp;"/"&amp;N$1,Data!$1:$1,0)-1)))</f>
        <v/>
      </c>
      <c r="O165" s="252" t="str">
        <f ca="1">IF(ISERROR(OFFSET(Data!$A$1,MATCH($D165,Data!$CG:$CG,0)-1,MATCH($E165&amp;"/"&amp;O$1,Data!$1:$1,0)-1))=TRUE,"",IF(OFFSET(Data!$A$1,MATCH($D165,Data!$CG:$CG,0)-1,MATCH($E165&amp;"/"&amp;O$1,Data!$1:$1,0)-1)=0,"",OFFSET(Data!$A$1,MATCH($D165,Data!$CG:$CG,0)-1,MATCH($E165&amp;"/"&amp;O$1,Data!$1:$1,0)-1)))</f>
        <v/>
      </c>
      <c r="P165" s="252" t="str">
        <f ca="1">IF(ISERROR(OFFSET(Data!$A$1,MATCH($D165,Data!$CG:$CG,0)-1,MATCH($E165&amp;"/"&amp;P$1,Data!$1:$1,0)-1))=TRUE,"",IF(OFFSET(Data!$A$1,MATCH($D165,Data!$CG:$CG,0)-1,MATCH($E165&amp;"/"&amp;P$1,Data!$1:$1,0)-1)=0,"",OFFSET(Data!$A$1,MATCH($D165,Data!$CG:$CG,0)-1,MATCH($E165&amp;"/"&amp;P$1,Data!$1:$1,0)-1)))</f>
        <v/>
      </c>
      <c r="Q165" s="252" t="str">
        <f ca="1">IF(ISERROR(OFFSET(Data!$A$1,MATCH($D165,Data!$CG:$CG,0)-1,MATCH($E165&amp;"/"&amp;Q$1,Data!$1:$1,0)-1))=TRUE,"",IF(OFFSET(Data!$A$1,MATCH($D165,Data!$CG:$CG,0)-1,MATCH($E165&amp;"/"&amp;Q$1,Data!$1:$1,0)-1)=0,"",OFFSET(Data!$A$1,MATCH($D165,Data!$CG:$CG,0)-1,MATCH($E165&amp;"/"&amp;Q$1,Data!$1:$1,0)-1)))</f>
        <v/>
      </c>
      <c r="R165" s="252" t="str">
        <f ca="1">IF(ISERROR(OFFSET(Data!$A$1,MATCH($D165,Data!$CG:$CG,0)-1,MATCH($E165&amp;"/"&amp;R$1,Data!$1:$1,0)-1))=TRUE,"",IF(OFFSET(Data!$A$1,MATCH($D165,Data!$CG:$CG,0)-1,MATCH($E165&amp;"/"&amp;R$1,Data!$1:$1,0)-1)=0,"",OFFSET(Data!$A$1,MATCH($D165,Data!$CG:$CG,0)-1,MATCH($E165&amp;"/"&amp;R$1,Data!$1:$1,0)-1)))</f>
        <v/>
      </c>
      <c r="S165" s="252" t="str">
        <f ca="1">IF(ISERROR(OFFSET(Data!$A$1,MATCH($D165,Data!$CG:$CG,0)-1,MATCH($E165&amp;"/"&amp;S$1,Data!$1:$1,0)-1))=TRUE,"",IF(OFFSET(Data!$A$1,MATCH($D165,Data!$CG:$CG,0)-1,MATCH($E165&amp;"/"&amp;S$1,Data!$1:$1,0)-1)=0,"",OFFSET(Data!$A$1,MATCH($D165,Data!$CG:$CG,0)-1,MATCH($E165&amp;"/"&amp;S$1,Data!$1:$1,0)-1)))</f>
        <v/>
      </c>
      <c r="T165" s="252" t="str">
        <f ca="1">IF(ISERROR(OFFSET(Data!$A$1,MATCH($D165,Data!$CG:$CG,0)-1,MATCH($E165&amp;"/"&amp;T$1,Data!$1:$1,0)-1))=TRUE,"",IF(OFFSET(Data!$A$1,MATCH($D165,Data!$CG:$CG,0)-1,MATCH($E165&amp;"/"&amp;T$1,Data!$1:$1,0)-1)=0,"",OFFSET(Data!$A$1,MATCH($D165,Data!$CG:$CG,0)-1,MATCH($E165&amp;"/"&amp;T$1,Data!$1:$1,0)-1)))</f>
        <v/>
      </c>
      <c r="U165" s="252" t="str">
        <f ca="1">IF(ISERROR(OFFSET(Data!$A$1,MATCH($D165,Data!$CG:$CG,0)-1,MATCH($E165&amp;"/"&amp;U$1,Data!$1:$1,0)-1))=TRUE,"",IF(OFFSET(Data!$A$1,MATCH($D165,Data!$CG:$CG,0)-1,MATCH($E165&amp;"/"&amp;U$1,Data!$1:$1,0)-1)=0,"",OFFSET(Data!$A$1,MATCH($D165,Data!$CG:$CG,0)-1,MATCH($E165&amp;"/"&amp;U$1,Data!$1:$1,0)-1)))</f>
        <v/>
      </c>
      <c r="V165" s="252" t="str">
        <f ca="1">IF(ISERROR(OFFSET(Data!$A$1,MATCH($D165,Data!$CG:$CG,0)-1,MATCH($E165&amp;"/"&amp;V$1,Data!$1:$1,0)-1))=TRUE,"",IF(OFFSET(Data!$A$1,MATCH($D165,Data!$CG:$CG,0)-1,MATCH($E165&amp;"/"&amp;V$1,Data!$1:$1,0)-1)=0,"",OFFSET(Data!$A$1,MATCH($D165,Data!$CG:$CG,0)-1,MATCH($E165&amp;"/"&amp;V$1,Data!$1:$1,0)-1)))</f>
        <v/>
      </c>
      <c r="W165" s="269" t="str">
        <f ca="1">IF(ISERROR(OFFSET(Data!$A$1,MATCH($D165,Data!$CG:$CG,0)-1,MATCH($E165&amp;"/"&amp;W$1,Data!$1:$1,0)-1))=TRUE,"",IF(OFFSET(Data!$A$1,MATCH($D165,Data!$CG:$CG,0)-1,MATCH($E165&amp;"/"&amp;W$1,Data!$1:$1,0)-1)=0,"",OFFSET(Data!$A$1,MATCH($D165,Data!$CG:$CG,0)-1,MATCH($E165&amp;"/"&amp;W$1,Data!$1:$1,0)-1)))</f>
        <v/>
      </c>
      <c r="X165" s="252" t="str">
        <f ca="1">IF(ISERROR(OFFSET(Data!$A$1,MATCH($D165,Data!$CG:$CG,0)-1,MATCH($E165&amp;"/"&amp;X$1,Data!$1:$1,0)-1))=TRUE,"",IF(OFFSET(Data!$A$1,MATCH($D165,Data!$CG:$CG,0)-1,MATCH($E165&amp;"/"&amp;X$1,Data!$1:$1,0)-1)=0,"",OFFSET(Data!$A$1,MATCH($D165,Data!$CG:$CG,0)-1,MATCH($E165&amp;"/"&amp;X$1,Data!$1:$1,0)-1)))</f>
        <v/>
      </c>
      <c r="Y165" s="252" t="str">
        <f ca="1">IF(ISERROR(OFFSET(Data!$A$1,MATCH($D165,Data!$CG:$CG,0)-1,MATCH($E165&amp;"/"&amp;Y$1,Data!$1:$1,0)-1))=TRUE,"",IF(OFFSET(Data!$A$1,MATCH($D165,Data!$CG:$CG,0)-1,MATCH($E165&amp;"/"&amp;Y$1,Data!$1:$1,0)-1)=0,"",OFFSET(Data!$A$1,MATCH($D165,Data!$CG:$CG,0)-1,MATCH($E165&amp;"/"&amp;Y$1,Data!$1:$1,0)-1)))</f>
        <v/>
      </c>
      <c r="Z165" s="252" t="str">
        <f ca="1">IF(ISERROR(OFFSET(Data!$A$1,MATCH($D165,Data!$CG:$CG,0)-1,MATCH($E165&amp;"/"&amp;Z$1,Data!$1:$1,0)-1))=TRUE,"",IF(OFFSET(Data!$A$1,MATCH($D165,Data!$CG:$CG,0)-1,MATCH($E165&amp;"/"&amp;Z$1,Data!$1:$1,0)-1)=0,"",OFFSET(Data!$A$1,MATCH($D165,Data!$CG:$CG,0)-1,MATCH($E165&amp;"/"&amp;Z$1,Data!$1:$1,0)-1)))</f>
        <v/>
      </c>
      <c r="AA165" s="252" t="str">
        <f ca="1">IF(ISERROR(OFFSET(Data!$A$1,MATCH($D165,Data!$CG:$CG,0)-1,MATCH($E165&amp;"/"&amp;AA$1,Data!$1:$1,0)-1))=TRUE,"",IF(OFFSET(Data!$A$1,MATCH($D165,Data!$CG:$CG,0)-1,MATCH($E165&amp;"/"&amp;AA$1,Data!$1:$1,0)-1)=0,"",OFFSET(Data!$A$1,MATCH($D165,Data!$CG:$CG,0)-1,MATCH($E165&amp;"/"&amp;AA$1,Data!$1:$1,0)-1)))</f>
        <v/>
      </c>
      <c r="AB165" s="252" t="str">
        <f ca="1">IF(ISERROR(OFFSET(Data!$A$1,MATCH($D165,Data!$CG:$CG,0)-1,MATCH($E165&amp;"/"&amp;AB$1,Data!$1:$1,0)-1))=TRUE,"",IF(OFFSET(Data!$A$1,MATCH($D165,Data!$CG:$CG,0)-1,MATCH($E165&amp;"/"&amp;AB$1,Data!$1:$1,0)-1)=0,"",OFFSET(Data!$A$1,MATCH($D165,Data!$CG:$CG,0)-1,MATCH($E165&amp;"/"&amp;AB$1,Data!$1:$1,0)-1)))</f>
        <v/>
      </c>
      <c r="AC165" s="252" t="str">
        <f ca="1">IF(ISERROR(OFFSET(Data!$A$1,MATCH($D165,Data!$CG:$CG,0)-1,MATCH($E165&amp;"/"&amp;AC$1,Data!$1:$1,0)-1))=TRUE,"",IF(OFFSET(Data!$A$1,MATCH($D165,Data!$CG:$CG,0)-1,MATCH($E165&amp;"/"&amp;AC$1,Data!$1:$1,0)-1)=0,"",OFFSET(Data!$A$1,MATCH($D165,Data!$CG:$CG,0)-1,MATCH($E165&amp;"/"&amp;AC$1,Data!$1:$1,0)-1)))</f>
        <v/>
      </c>
      <c r="AD165" s="252" t="str">
        <f ca="1">IF(ISERROR(OFFSET(Data!$A$1,MATCH($D165,Data!$CG:$CG,0)-1,MATCH($E165&amp;"/"&amp;AD$1,Data!$1:$1,0)-1))=TRUE,"",IF(OFFSET(Data!$A$1,MATCH($D165,Data!$CG:$CG,0)-1,MATCH($E165&amp;"/"&amp;AD$1,Data!$1:$1,0)-1)=0,"",OFFSET(Data!$A$1,MATCH($D165,Data!$CG:$CG,0)-1,MATCH($E165&amp;"/"&amp;AD$1,Data!$1:$1,0)-1)))</f>
        <v/>
      </c>
      <c r="AE165" s="252" t="str">
        <f ca="1">IF(ISERROR(OFFSET(Data!$A$1,MATCH($D165,Data!$CG:$CG,0)-1,MATCH($E165&amp;"/"&amp;AE$1,Data!$1:$1,0)-1))=TRUE,"",IF(OFFSET(Data!$A$1,MATCH($D165,Data!$CG:$CG,0)-1,MATCH($E165&amp;"/"&amp;AE$1,Data!$1:$1,0)-1)=0,"",OFFSET(Data!$A$1,MATCH($D165,Data!$CG:$CG,0)-1,MATCH($E165&amp;"/"&amp;AE$1,Data!$1:$1,0)-1)))</f>
        <v/>
      </c>
      <c r="AF165" s="253" t="str">
        <f ca="1">IF(ISERROR(OFFSET(Data!$A$1,MATCH($D165,Data!$CG:$CG,0)-1,MATCH($E165&amp;"/"&amp;AF$1,Data!$1:$1,0)-1))=TRUE,"",IF(OFFSET(Data!$A$1,MATCH($D165,Data!$CG:$CG,0)-1,MATCH($E165&amp;"/"&amp;AF$1,Data!$1:$1,0)-1)=0,"",OFFSET(Data!$A$1,MATCH($D165,Data!$CG:$CG,0)-1,MATCH($E165&amp;"/"&amp;AF$1,Data!$1:$1,0)-1)))</f>
        <v/>
      </c>
      <c r="AG165" s="188">
        <f t="shared" ca="1" si="6"/>
        <v>0</v>
      </c>
      <c r="AH165" s="208">
        <f ca="1">SUM(AG164:AG165)</f>
        <v>0</v>
      </c>
    </row>
    <row r="166" spans="1:34" ht="15" hidden="1" customHeight="1" x14ac:dyDescent="0.25">
      <c r="A166" s="446"/>
      <c r="B166" s="469"/>
      <c r="C166" s="472"/>
      <c r="D166" s="50" t="e">
        <f>IF(C166&lt;&gt;"",C166,D165)</f>
        <v>#N/A</v>
      </c>
      <c r="E166" s="51" t="s">
        <v>23</v>
      </c>
      <c r="F166" s="254" t="str">
        <f ca="1">IF(ISERROR(OFFSET(Data!$A$1,MATCH($D166,Data!$CG:$CG,0)-1,MATCH($E166&amp;"/"&amp;F$1,Data!$1:$1,0)-1))=TRUE,"",IF(OFFSET(Data!$A$1,MATCH($D166,Data!$CG:$CG,0)-1,MATCH($E166&amp;"/"&amp;F$1,Data!$1:$1,0)-1)=0,"",OFFSET(Data!$A$1,MATCH($D166,Data!$CG:$CG,0)-1,MATCH($E166&amp;"/"&amp;F$1,Data!$1:$1,0)-1)))</f>
        <v/>
      </c>
      <c r="G166" s="252" t="str">
        <f ca="1">IF(ISERROR(OFFSET(Data!$A$1,MATCH($D166,Data!$CG:$CG,0)-1,MATCH($E166&amp;"/"&amp;G$1,Data!$1:$1,0)-1))=TRUE,"",IF(OFFSET(Data!$A$1,MATCH($D166,Data!$CG:$CG,0)-1,MATCH($E166&amp;"/"&amp;G$1,Data!$1:$1,0)-1)=0,"",OFFSET(Data!$A$1,MATCH($D166,Data!$CG:$CG,0)-1,MATCH($E166&amp;"/"&amp;G$1,Data!$1:$1,0)-1)))</f>
        <v/>
      </c>
      <c r="H166" s="252" t="str">
        <f ca="1">IF(ISERROR(OFFSET(Data!$A$1,MATCH($D166,Data!$CG:$CG,0)-1,MATCH($E166&amp;"/"&amp;H$1,Data!$1:$1,0)-1))=TRUE,"",IF(OFFSET(Data!$A$1,MATCH($D166,Data!$CG:$CG,0)-1,MATCH($E166&amp;"/"&amp;H$1,Data!$1:$1,0)-1)=0,"",OFFSET(Data!$A$1,MATCH($D166,Data!$CG:$CG,0)-1,MATCH($E166&amp;"/"&amp;H$1,Data!$1:$1,0)-1)))</f>
        <v/>
      </c>
      <c r="I166" s="252" t="str">
        <f ca="1">IF(ISERROR(OFFSET(Data!$A$1,MATCH($D166,Data!$CG:$CG,0)-1,MATCH($E166&amp;"/"&amp;I$1,Data!$1:$1,0)-1))=TRUE,"",IF(OFFSET(Data!$A$1,MATCH($D166,Data!$CG:$CG,0)-1,MATCH($E166&amp;"/"&amp;I$1,Data!$1:$1,0)-1)=0,"",OFFSET(Data!$A$1,MATCH($D166,Data!$CG:$CG,0)-1,MATCH($E166&amp;"/"&amp;I$1,Data!$1:$1,0)-1)))</f>
        <v/>
      </c>
      <c r="J166" s="252" t="str">
        <f ca="1">IF(ISERROR(OFFSET(Data!$A$1,MATCH($D166,Data!$CG:$CG,0)-1,MATCH($E166&amp;"/"&amp;J$1,Data!$1:$1,0)-1))=TRUE,"",IF(OFFSET(Data!$A$1,MATCH($D166,Data!$CG:$CG,0)-1,MATCH($E166&amp;"/"&amp;J$1,Data!$1:$1,0)-1)=0,"",OFFSET(Data!$A$1,MATCH($D166,Data!$CG:$CG,0)-1,MATCH($E166&amp;"/"&amp;J$1,Data!$1:$1,0)-1)))</f>
        <v/>
      </c>
      <c r="K166" s="252" t="str">
        <f ca="1">IF(ISERROR(OFFSET(Data!$A$1,MATCH($D166,Data!$CG:$CG,0)-1,MATCH($E166&amp;"/"&amp;K$1,Data!$1:$1,0)-1))=TRUE,"",IF(OFFSET(Data!$A$1,MATCH($D166,Data!$CG:$CG,0)-1,MATCH($E166&amp;"/"&amp;K$1,Data!$1:$1,0)-1)=0,"",OFFSET(Data!$A$1,MATCH($D166,Data!$CG:$CG,0)-1,MATCH($E166&amp;"/"&amp;K$1,Data!$1:$1,0)-1)))</f>
        <v/>
      </c>
      <c r="L166" s="252" t="str">
        <f ca="1">IF(ISERROR(OFFSET(Data!$A$1,MATCH($D166,Data!$CG:$CG,0)-1,MATCH($E166&amp;"/"&amp;L$1,Data!$1:$1,0)-1))=TRUE,"",IF(OFFSET(Data!$A$1,MATCH($D166,Data!$CG:$CG,0)-1,MATCH($E166&amp;"/"&amp;L$1,Data!$1:$1,0)-1)=0,"",OFFSET(Data!$A$1,MATCH($D166,Data!$CG:$CG,0)-1,MATCH($E166&amp;"/"&amp;L$1,Data!$1:$1,0)-1)))</f>
        <v/>
      </c>
      <c r="M166" s="252" t="str">
        <f ca="1">IF(ISERROR(OFFSET(Data!$A$1,MATCH($D166,Data!$CG:$CG,0)-1,MATCH($E166&amp;"/"&amp;M$1,Data!$1:$1,0)-1))=TRUE,"",IF(OFFSET(Data!$A$1,MATCH($D166,Data!$CG:$CG,0)-1,MATCH($E166&amp;"/"&amp;M$1,Data!$1:$1,0)-1)=0,"",OFFSET(Data!$A$1,MATCH($D166,Data!$CG:$CG,0)-1,MATCH($E166&amp;"/"&amp;M$1,Data!$1:$1,0)-1)))</f>
        <v/>
      </c>
      <c r="N166" s="252" t="str">
        <f ca="1">IF(ISERROR(OFFSET(Data!$A$1,MATCH($D166,Data!$CG:$CG,0)-1,MATCH($E166&amp;"/"&amp;N$1,Data!$1:$1,0)-1))=TRUE,"",IF(OFFSET(Data!$A$1,MATCH($D166,Data!$CG:$CG,0)-1,MATCH($E166&amp;"/"&amp;N$1,Data!$1:$1,0)-1)=0,"",OFFSET(Data!$A$1,MATCH($D166,Data!$CG:$CG,0)-1,MATCH($E166&amp;"/"&amp;N$1,Data!$1:$1,0)-1)))</f>
        <v/>
      </c>
      <c r="O166" s="252" t="str">
        <f ca="1">IF(ISERROR(OFFSET(Data!$A$1,MATCH($D166,Data!$CG:$CG,0)-1,MATCH($E166&amp;"/"&amp;O$1,Data!$1:$1,0)-1))=TRUE,"",IF(OFFSET(Data!$A$1,MATCH($D166,Data!$CG:$CG,0)-1,MATCH($E166&amp;"/"&amp;O$1,Data!$1:$1,0)-1)=0,"",OFFSET(Data!$A$1,MATCH($D166,Data!$CG:$CG,0)-1,MATCH($E166&amp;"/"&amp;O$1,Data!$1:$1,0)-1)))</f>
        <v/>
      </c>
      <c r="P166" s="252" t="str">
        <f ca="1">IF(ISERROR(OFFSET(Data!$A$1,MATCH($D166,Data!$CG:$CG,0)-1,MATCH($E166&amp;"/"&amp;P$1,Data!$1:$1,0)-1))=TRUE,"",IF(OFFSET(Data!$A$1,MATCH($D166,Data!$CG:$CG,0)-1,MATCH($E166&amp;"/"&amp;P$1,Data!$1:$1,0)-1)=0,"",OFFSET(Data!$A$1,MATCH($D166,Data!$CG:$CG,0)-1,MATCH($E166&amp;"/"&amp;P$1,Data!$1:$1,0)-1)))</f>
        <v/>
      </c>
      <c r="Q166" s="252" t="str">
        <f ca="1">IF(ISERROR(OFFSET(Data!$A$1,MATCH($D166,Data!$CG:$CG,0)-1,MATCH($E166&amp;"/"&amp;Q$1,Data!$1:$1,0)-1))=TRUE,"",IF(OFFSET(Data!$A$1,MATCH($D166,Data!$CG:$CG,0)-1,MATCH($E166&amp;"/"&amp;Q$1,Data!$1:$1,0)-1)=0,"",OFFSET(Data!$A$1,MATCH($D166,Data!$CG:$CG,0)-1,MATCH($E166&amp;"/"&amp;Q$1,Data!$1:$1,0)-1)))</f>
        <v/>
      </c>
      <c r="R166" s="252" t="str">
        <f ca="1">IF(ISERROR(OFFSET(Data!$A$1,MATCH($D166,Data!$CG:$CG,0)-1,MATCH($E166&amp;"/"&amp;R$1,Data!$1:$1,0)-1))=TRUE,"",IF(OFFSET(Data!$A$1,MATCH($D166,Data!$CG:$CG,0)-1,MATCH($E166&amp;"/"&amp;R$1,Data!$1:$1,0)-1)=0,"",OFFSET(Data!$A$1,MATCH($D166,Data!$CG:$CG,0)-1,MATCH($E166&amp;"/"&amp;R$1,Data!$1:$1,0)-1)))</f>
        <v/>
      </c>
      <c r="S166" s="252" t="str">
        <f ca="1">IF(ISERROR(OFFSET(Data!$A$1,MATCH($D166,Data!$CG:$CG,0)-1,MATCH($E166&amp;"/"&amp;S$1,Data!$1:$1,0)-1))=TRUE,"",IF(OFFSET(Data!$A$1,MATCH($D166,Data!$CG:$CG,0)-1,MATCH($E166&amp;"/"&amp;S$1,Data!$1:$1,0)-1)=0,"",OFFSET(Data!$A$1,MATCH($D166,Data!$CG:$CG,0)-1,MATCH($E166&amp;"/"&amp;S$1,Data!$1:$1,0)-1)))</f>
        <v/>
      </c>
      <c r="T166" s="252" t="str">
        <f ca="1">IF(ISERROR(OFFSET(Data!$A$1,MATCH($D166,Data!$CG:$CG,0)-1,MATCH($E166&amp;"/"&amp;T$1,Data!$1:$1,0)-1))=TRUE,"",IF(OFFSET(Data!$A$1,MATCH($D166,Data!$CG:$CG,0)-1,MATCH($E166&amp;"/"&amp;T$1,Data!$1:$1,0)-1)=0,"",OFFSET(Data!$A$1,MATCH($D166,Data!$CG:$CG,0)-1,MATCH($E166&amp;"/"&amp;T$1,Data!$1:$1,0)-1)))</f>
        <v/>
      </c>
      <c r="U166" s="252" t="str">
        <f ca="1">IF(ISERROR(OFFSET(Data!$A$1,MATCH($D166,Data!$CG:$CG,0)-1,MATCH($E166&amp;"/"&amp;U$1,Data!$1:$1,0)-1))=TRUE,"",IF(OFFSET(Data!$A$1,MATCH($D166,Data!$CG:$CG,0)-1,MATCH($E166&amp;"/"&amp;U$1,Data!$1:$1,0)-1)=0,"",OFFSET(Data!$A$1,MATCH($D166,Data!$CG:$CG,0)-1,MATCH($E166&amp;"/"&amp;U$1,Data!$1:$1,0)-1)))</f>
        <v/>
      </c>
      <c r="V166" s="252" t="str">
        <f ca="1">IF(ISERROR(OFFSET(Data!$A$1,MATCH($D166,Data!$CG:$CG,0)-1,MATCH($E166&amp;"/"&amp;V$1,Data!$1:$1,0)-1))=TRUE,"",IF(OFFSET(Data!$A$1,MATCH($D166,Data!$CG:$CG,0)-1,MATCH($E166&amp;"/"&amp;V$1,Data!$1:$1,0)-1)=0,"",OFFSET(Data!$A$1,MATCH($D166,Data!$CG:$CG,0)-1,MATCH($E166&amp;"/"&amp;V$1,Data!$1:$1,0)-1)))</f>
        <v/>
      </c>
      <c r="W166" s="269" t="str">
        <f ca="1">IF(ISERROR(OFFSET(Data!$A$1,MATCH($D166,Data!$CG:$CG,0)-1,MATCH($E166&amp;"/"&amp;W$1,Data!$1:$1,0)-1))=TRUE,"",IF(OFFSET(Data!$A$1,MATCH($D166,Data!$CG:$CG,0)-1,MATCH($E166&amp;"/"&amp;W$1,Data!$1:$1,0)-1)=0,"",OFFSET(Data!$A$1,MATCH($D166,Data!$CG:$CG,0)-1,MATCH($E166&amp;"/"&amp;W$1,Data!$1:$1,0)-1)))</f>
        <v/>
      </c>
      <c r="X166" s="252" t="str">
        <f ca="1">IF(ISERROR(OFFSET(Data!$A$1,MATCH($D166,Data!$CG:$CG,0)-1,MATCH($E166&amp;"/"&amp;X$1,Data!$1:$1,0)-1))=TRUE,"",IF(OFFSET(Data!$A$1,MATCH($D166,Data!$CG:$CG,0)-1,MATCH($E166&amp;"/"&amp;X$1,Data!$1:$1,0)-1)=0,"",OFFSET(Data!$A$1,MATCH($D166,Data!$CG:$CG,0)-1,MATCH($E166&amp;"/"&amp;X$1,Data!$1:$1,0)-1)))</f>
        <v/>
      </c>
      <c r="Y166" s="252" t="str">
        <f ca="1">IF(ISERROR(OFFSET(Data!$A$1,MATCH($D166,Data!$CG:$CG,0)-1,MATCH($E166&amp;"/"&amp;Y$1,Data!$1:$1,0)-1))=TRUE,"",IF(OFFSET(Data!$A$1,MATCH($D166,Data!$CG:$CG,0)-1,MATCH($E166&amp;"/"&amp;Y$1,Data!$1:$1,0)-1)=0,"",OFFSET(Data!$A$1,MATCH($D166,Data!$CG:$CG,0)-1,MATCH($E166&amp;"/"&amp;Y$1,Data!$1:$1,0)-1)))</f>
        <v/>
      </c>
      <c r="Z166" s="252" t="str">
        <f ca="1">IF(ISERROR(OFFSET(Data!$A$1,MATCH($D166,Data!$CG:$CG,0)-1,MATCH($E166&amp;"/"&amp;Z$1,Data!$1:$1,0)-1))=TRUE,"",IF(OFFSET(Data!$A$1,MATCH($D166,Data!$CG:$CG,0)-1,MATCH($E166&amp;"/"&amp;Z$1,Data!$1:$1,0)-1)=0,"",OFFSET(Data!$A$1,MATCH($D166,Data!$CG:$CG,0)-1,MATCH($E166&amp;"/"&amp;Z$1,Data!$1:$1,0)-1)))</f>
        <v/>
      </c>
      <c r="AA166" s="252" t="str">
        <f ca="1">IF(ISERROR(OFFSET(Data!$A$1,MATCH($D166,Data!$CG:$CG,0)-1,MATCH($E166&amp;"/"&amp;AA$1,Data!$1:$1,0)-1))=TRUE,"",IF(OFFSET(Data!$A$1,MATCH($D166,Data!$CG:$CG,0)-1,MATCH($E166&amp;"/"&amp;AA$1,Data!$1:$1,0)-1)=0,"",OFFSET(Data!$A$1,MATCH($D166,Data!$CG:$CG,0)-1,MATCH($E166&amp;"/"&amp;AA$1,Data!$1:$1,0)-1)))</f>
        <v/>
      </c>
      <c r="AB166" s="252" t="str">
        <f ca="1">IF(ISERROR(OFFSET(Data!$A$1,MATCH($D166,Data!$CG:$CG,0)-1,MATCH($E166&amp;"/"&amp;AB$1,Data!$1:$1,0)-1))=TRUE,"",IF(OFFSET(Data!$A$1,MATCH($D166,Data!$CG:$CG,0)-1,MATCH($E166&amp;"/"&amp;AB$1,Data!$1:$1,0)-1)=0,"",OFFSET(Data!$A$1,MATCH($D166,Data!$CG:$CG,0)-1,MATCH($E166&amp;"/"&amp;AB$1,Data!$1:$1,0)-1)))</f>
        <v/>
      </c>
      <c r="AC166" s="252" t="str">
        <f ca="1">IF(ISERROR(OFFSET(Data!$A$1,MATCH($D166,Data!$CG:$CG,0)-1,MATCH($E166&amp;"/"&amp;AC$1,Data!$1:$1,0)-1))=TRUE,"",IF(OFFSET(Data!$A$1,MATCH($D166,Data!$CG:$CG,0)-1,MATCH($E166&amp;"/"&amp;AC$1,Data!$1:$1,0)-1)=0,"",OFFSET(Data!$A$1,MATCH($D166,Data!$CG:$CG,0)-1,MATCH($E166&amp;"/"&amp;AC$1,Data!$1:$1,0)-1)))</f>
        <v/>
      </c>
      <c r="AD166" s="252" t="str">
        <f ca="1">IF(ISERROR(OFFSET(Data!$A$1,MATCH($D166,Data!$CG:$CG,0)-1,MATCH($E166&amp;"/"&amp;AD$1,Data!$1:$1,0)-1))=TRUE,"",IF(OFFSET(Data!$A$1,MATCH($D166,Data!$CG:$CG,0)-1,MATCH($E166&amp;"/"&amp;AD$1,Data!$1:$1,0)-1)=0,"",OFFSET(Data!$A$1,MATCH($D166,Data!$CG:$CG,0)-1,MATCH($E166&amp;"/"&amp;AD$1,Data!$1:$1,0)-1)))</f>
        <v/>
      </c>
      <c r="AE166" s="252" t="str">
        <f ca="1">IF(ISERROR(OFFSET(Data!$A$1,MATCH($D166,Data!$CG:$CG,0)-1,MATCH($E166&amp;"/"&amp;AE$1,Data!$1:$1,0)-1))=TRUE,"",IF(OFFSET(Data!$A$1,MATCH($D166,Data!$CG:$CG,0)-1,MATCH($E166&amp;"/"&amp;AE$1,Data!$1:$1,0)-1)=0,"",OFFSET(Data!$A$1,MATCH($D166,Data!$CG:$CG,0)-1,MATCH($E166&amp;"/"&amp;AE$1,Data!$1:$1,0)-1)))</f>
        <v/>
      </c>
      <c r="AF166" s="253" t="str">
        <f ca="1">IF(ISERROR(OFFSET(Data!$A$1,MATCH($D166,Data!$CG:$CG,0)-1,MATCH($E166&amp;"/"&amp;AF$1,Data!$1:$1,0)-1))=TRUE,"",IF(OFFSET(Data!$A$1,MATCH($D166,Data!$CG:$CG,0)-1,MATCH($E166&amp;"/"&amp;AF$1,Data!$1:$1,0)-1)=0,"",OFFSET(Data!$A$1,MATCH($D166,Data!$CG:$CG,0)-1,MATCH($E166&amp;"/"&amp;AF$1,Data!$1:$1,0)-1)))</f>
        <v/>
      </c>
      <c r="AG166" s="188">
        <f t="shared" ca="1" si="6"/>
        <v>0</v>
      </c>
      <c r="AH166" s="208">
        <f ca="1">SUM(AG164:AG166)</f>
        <v>0</v>
      </c>
    </row>
    <row r="167" spans="1:34" ht="15.75" hidden="1" customHeight="1" x14ac:dyDescent="0.25">
      <c r="A167" s="446"/>
      <c r="B167" s="469"/>
      <c r="C167" s="472"/>
      <c r="D167" s="50" t="e">
        <f>IF(C167&lt;&gt;"",C167,D166)</f>
        <v>#N/A</v>
      </c>
      <c r="E167" s="51" t="s">
        <v>24</v>
      </c>
      <c r="F167" s="254" t="str">
        <f ca="1">IF(ISERROR(OFFSET(Data!$A$1,MATCH($D167,Data!$CG:$CG,0)-1,MATCH($E167&amp;"/"&amp;F$1,Data!$1:$1,0)-1))=TRUE,"",IF(OFFSET(Data!$A$1,MATCH($D167,Data!$CG:$CG,0)-1,MATCH($E167&amp;"/"&amp;F$1,Data!$1:$1,0)-1)=0,"",OFFSET(Data!$A$1,MATCH($D167,Data!$CG:$CG,0)-1,MATCH($E167&amp;"/"&amp;F$1,Data!$1:$1,0)-1)))</f>
        <v/>
      </c>
      <c r="G167" s="252" t="str">
        <f ca="1">IF(ISERROR(OFFSET(Data!$A$1,MATCH($D167,Data!$CG:$CG,0)-1,MATCH($E167&amp;"/"&amp;G$1,Data!$1:$1,0)-1))=TRUE,"",IF(OFFSET(Data!$A$1,MATCH($D167,Data!$CG:$CG,0)-1,MATCH($E167&amp;"/"&amp;G$1,Data!$1:$1,0)-1)=0,"",OFFSET(Data!$A$1,MATCH($D167,Data!$CG:$CG,0)-1,MATCH($E167&amp;"/"&amp;G$1,Data!$1:$1,0)-1)))</f>
        <v/>
      </c>
      <c r="H167" s="252" t="str">
        <f ca="1">IF(ISERROR(OFFSET(Data!$A$1,MATCH($D167,Data!$CG:$CG,0)-1,MATCH($E167&amp;"/"&amp;H$1,Data!$1:$1,0)-1))=TRUE,"",IF(OFFSET(Data!$A$1,MATCH($D167,Data!$CG:$CG,0)-1,MATCH($E167&amp;"/"&amp;H$1,Data!$1:$1,0)-1)=0,"",OFFSET(Data!$A$1,MATCH($D167,Data!$CG:$CG,0)-1,MATCH($E167&amp;"/"&amp;H$1,Data!$1:$1,0)-1)))</f>
        <v/>
      </c>
      <c r="I167" s="252" t="str">
        <f ca="1">IF(ISERROR(OFFSET(Data!$A$1,MATCH($D167,Data!$CG:$CG,0)-1,MATCH($E167&amp;"/"&amp;I$1,Data!$1:$1,0)-1))=TRUE,"",IF(OFFSET(Data!$A$1,MATCH($D167,Data!$CG:$CG,0)-1,MATCH($E167&amp;"/"&amp;I$1,Data!$1:$1,0)-1)=0,"",OFFSET(Data!$A$1,MATCH($D167,Data!$CG:$CG,0)-1,MATCH($E167&amp;"/"&amp;I$1,Data!$1:$1,0)-1)))</f>
        <v/>
      </c>
      <c r="J167" s="252" t="str">
        <f ca="1">IF(ISERROR(OFFSET(Data!$A$1,MATCH($D167,Data!$CG:$CG,0)-1,MATCH($E167&amp;"/"&amp;J$1,Data!$1:$1,0)-1))=TRUE,"",IF(OFFSET(Data!$A$1,MATCH($D167,Data!$CG:$CG,0)-1,MATCH($E167&amp;"/"&amp;J$1,Data!$1:$1,0)-1)=0,"",OFFSET(Data!$A$1,MATCH($D167,Data!$CG:$CG,0)-1,MATCH($E167&amp;"/"&amp;J$1,Data!$1:$1,0)-1)))</f>
        <v/>
      </c>
      <c r="K167" s="252" t="str">
        <f ca="1">IF(ISERROR(OFFSET(Data!$A$1,MATCH($D167,Data!$CG:$CG,0)-1,MATCH($E167&amp;"/"&amp;K$1,Data!$1:$1,0)-1))=TRUE,"",IF(OFFSET(Data!$A$1,MATCH($D167,Data!$CG:$CG,0)-1,MATCH($E167&amp;"/"&amp;K$1,Data!$1:$1,0)-1)=0,"",OFFSET(Data!$A$1,MATCH($D167,Data!$CG:$CG,0)-1,MATCH($E167&amp;"/"&amp;K$1,Data!$1:$1,0)-1)))</f>
        <v/>
      </c>
      <c r="L167" s="252" t="str">
        <f ca="1">IF(ISERROR(OFFSET(Data!$A$1,MATCH($D167,Data!$CG:$CG,0)-1,MATCH($E167&amp;"/"&amp;L$1,Data!$1:$1,0)-1))=TRUE,"",IF(OFFSET(Data!$A$1,MATCH($D167,Data!$CG:$CG,0)-1,MATCH($E167&amp;"/"&amp;L$1,Data!$1:$1,0)-1)=0,"",OFFSET(Data!$A$1,MATCH($D167,Data!$CG:$CG,0)-1,MATCH($E167&amp;"/"&amp;L$1,Data!$1:$1,0)-1)))</f>
        <v/>
      </c>
      <c r="M167" s="252" t="str">
        <f ca="1">IF(ISERROR(OFFSET(Data!$A$1,MATCH($D167,Data!$CG:$CG,0)-1,MATCH($E167&amp;"/"&amp;M$1,Data!$1:$1,0)-1))=TRUE,"",IF(OFFSET(Data!$A$1,MATCH($D167,Data!$CG:$CG,0)-1,MATCH($E167&amp;"/"&amp;M$1,Data!$1:$1,0)-1)=0,"",OFFSET(Data!$A$1,MATCH($D167,Data!$CG:$CG,0)-1,MATCH($E167&amp;"/"&amp;M$1,Data!$1:$1,0)-1)))</f>
        <v/>
      </c>
      <c r="N167" s="252" t="str">
        <f ca="1">IF(ISERROR(OFFSET(Data!$A$1,MATCH($D167,Data!$CG:$CG,0)-1,MATCH($E167&amp;"/"&amp;N$1,Data!$1:$1,0)-1))=TRUE,"",IF(OFFSET(Data!$A$1,MATCH($D167,Data!$CG:$CG,0)-1,MATCH($E167&amp;"/"&amp;N$1,Data!$1:$1,0)-1)=0,"",OFFSET(Data!$A$1,MATCH($D167,Data!$CG:$CG,0)-1,MATCH($E167&amp;"/"&amp;N$1,Data!$1:$1,0)-1)))</f>
        <v/>
      </c>
      <c r="O167" s="252" t="str">
        <f ca="1">IF(ISERROR(OFFSET(Data!$A$1,MATCH($D167,Data!$CG:$CG,0)-1,MATCH($E167&amp;"/"&amp;O$1,Data!$1:$1,0)-1))=TRUE,"",IF(OFFSET(Data!$A$1,MATCH($D167,Data!$CG:$CG,0)-1,MATCH($E167&amp;"/"&amp;O$1,Data!$1:$1,0)-1)=0,"",OFFSET(Data!$A$1,MATCH($D167,Data!$CG:$CG,0)-1,MATCH($E167&amp;"/"&amp;O$1,Data!$1:$1,0)-1)))</f>
        <v/>
      </c>
      <c r="P167" s="252" t="str">
        <f ca="1">IF(ISERROR(OFFSET(Data!$A$1,MATCH($D167,Data!$CG:$CG,0)-1,MATCH($E167&amp;"/"&amp;P$1,Data!$1:$1,0)-1))=TRUE,"",IF(OFFSET(Data!$A$1,MATCH($D167,Data!$CG:$CG,0)-1,MATCH($E167&amp;"/"&amp;P$1,Data!$1:$1,0)-1)=0,"",OFFSET(Data!$A$1,MATCH($D167,Data!$CG:$CG,0)-1,MATCH($E167&amp;"/"&amp;P$1,Data!$1:$1,0)-1)))</f>
        <v/>
      </c>
      <c r="Q167" s="252" t="str">
        <f ca="1">IF(ISERROR(OFFSET(Data!$A$1,MATCH($D167,Data!$CG:$CG,0)-1,MATCH($E167&amp;"/"&amp;Q$1,Data!$1:$1,0)-1))=TRUE,"",IF(OFFSET(Data!$A$1,MATCH($D167,Data!$CG:$CG,0)-1,MATCH($E167&amp;"/"&amp;Q$1,Data!$1:$1,0)-1)=0,"",OFFSET(Data!$A$1,MATCH($D167,Data!$CG:$CG,0)-1,MATCH($E167&amp;"/"&amp;Q$1,Data!$1:$1,0)-1)))</f>
        <v/>
      </c>
      <c r="R167" s="252" t="str">
        <f ca="1">IF(ISERROR(OFFSET(Data!$A$1,MATCH($D167,Data!$CG:$CG,0)-1,MATCH($E167&amp;"/"&amp;R$1,Data!$1:$1,0)-1))=TRUE,"",IF(OFFSET(Data!$A$1,MATCH($D167,Data!$CG:$CG,0)-1,MATCH($E167&amp;"/"&amp;R$1,Data!$1:$1,0)-1)=0,"",OFFSET(Data!$A$1,MATCH($D167,Data!$CG:$CG,0)-1,MATCH($E167&amp;"/"&amp;R$1,Data!$1:$1,0)-1)))</f>
        <v/>
      </c>
      <c r="S167" s="252" t="str">
        <f ca="1">IF(ISERROR(OFFSET(Data!$A$1,MATCH($D167,Data!$CG:$CG,0)-1,MATCH($E167&amp;"/"&amp;S$1,Data!$1:$1,0)-1))=TRUE,"",IF(OFFSET(Data!$A$1,MATCH($D167,Data!$CG:$CG,0)-1,MATCH($E167&amp;"/"&amp;S$1,Data!$1:$1,0)-1)=0,"",OFFSET(Data!$A$1,MATCH($D167,Data!$CG:$CG,0)-1,MATCH($E167&amp;"/"&amp;S$1,Data!$1:$1,0)-1)))</f>
        <v/>
      </c>
      <c r="T167" s="252" t="str">
        <f ca="1">IF(ISERROR(OFFSET(Data!$A$1,MATCH($D167,Data!$CG:$CG,0)-1,MATCH($E167&amp;"/"&amp;T$1,Data!$1:$1,0)-1))=TRUE,"",IF(OFFSET(Data!$A$1,MATCH($D167,Data!$CG:$CG,0)-1,MATCH($E167&amp;"/"&amp;T$1,Data!$1:$1,0)-1)=0,"",OFFSET(Data!$A$1,MATCH($D167,Data!$CG:$CG,0)-1,MATCH($E167&amp;"/"&amp;T$1,Data!$1:$1,0)-1)))</f>
        <v/>
      </c>
      <c r="U167" s="252" t="str">
        <f ca="1">IF(ISERROR(OFFSET(Data!$A$1,MATCH($D167,Data!$CG:$CG,0)-1,MATCH($E167&amp;"/"&amp;U$1,Data!$1:$1,0)-1))=TRUE,"",IF(OFFSET(Data!$A$1,MATCH($D167,Data!$CG:$CG,0)-1,MATCH($E167&amp;"/"&amp;U$1,Data!$1:$1,0)-1)=0,"",OFFSET(Data!$A$1,MATCH($D167,Data!$CG:$CG,0)-1,MATCH($E167&amp;"/"&amp;U$1,Data!$1:$1,0)-1)))</f>
        <v/>
      </c>
      <c r="V167" s="252" t="str">
        <f ca="1">IF(ISERROR(OFFSET(Data!$A$1,MATCH($D167,Data!$CG:$CG,0)-1,MATCH($E167&amp;"/"&amp;V$1,Data!$1:$1,0)-1))=TRUE,"",IF(OFFSET(Data!$A$1,MATCH($D167,Data!$CG:$CG,0)-1,MATCH($E167&amp;"/"&amp;V$1,Data!$1:$1,0)-1)=0,"",OFFSET(Data!$A$1,MATCH($D167,Data!$CG:$CG,0)-1,MATCH($E167&amp;"/"&amp;V$1,Data!$1:$1,0)-1)))</f>
        <v/>
      </c>
      <c r="W167" s="269" t="str">
        <f ca="1">IF(ISERROR(OFFSET(Data!$A$1,MATCH($D167,Data!$CG:$CG,0)-1,MATCH($E167&amp;"/"&amp;W$1,Data!$1:$1,0)-1))=TRUE,"",IF(OFFSET(Data!$A$1,MATCH($D167,Data!$CG:$CG,0)-1,MATCH($E167&amp;"/"&amp;W$1,Data!$1:$1,0)-1)=0,"",OFFSET(Data!$A$1,MATCH($D167,Data!$CG:$CG,0)-1,MATCH($E167&amp;"/"&amp;W$1,Data!$1:$1,0)-1)))</f>
        <v/>
      </c>
      <c r="X167" s="252" t="str">
        <f ca="1">IF(ISERROR(OFFSET(Data!$A$1,MATCH($D167,Data!$CG:$CG,0)-1,MATCH($E167&amp;"/"&amp;X$1,Data!$1:$1,0)-1))=TRUE,"",IF(OFFSET(Data!$A$1,MATCH($D167,Data!$CG:$CG,0)-1,MATCH($E167&amp;"/"&amp;X$1,Data!$1:$1,0)-1)=0,"",OFFSET(Data!$A$1,MATCH($D167,Data!$CG:$CG,0)-1,MATCH($E167&amp;"/"&amp;X$1,Data!$1:$1,0)-1)))</f>
        <v/>
      </c>
      <c r="Y167" s="252" t="str">
        <f ca="1">IF(ISERROR(OFFSET(Data!$A$1,MATCH($D167,Data!$CG:$CG,0)-1,MATCH($E167&amp;"/"&amp;Y$1,Data!$1:$1,0)-1))=TRUE,"",IF(OFFSET(Data!$A$1,MATCH($D167,Data!$CG:$CG,0)-1,MATCH($E167&amp;"/"&amp;Y$1,Data!$1:$1,0)-1)=0,"",OFFSET(Data!$A$1,MATCH($D167,Data!$CG:$CG,0)-1,MATCH($E167&amp;"/"&amp;Y$1,Data!$1:$1,0)-1)))</f>
        <v/>
      </c>
      <c r="Z167" s="252" t="str">
        <f ca="1">IF(ISERROR(OFFSET(Data!$A$1,MATCH($D167,Data!$CG:$CG,0)-1,MATCH($E167&amp;"/"&amp;Z$1,Data!$1:$1,0)-1))=TRUE,"",IF(OFFSET(Data!$A$1,MATCH($D167,Data!$CG:$CG,0)-1,MATCH($E167&amp;"/"&amp;Z$1,Data!$1:$1,0)-1)=0,"",OFFSET(Data!$A$1,MATCH($D167,Data!$CG:$CG,0)-1,MATCH($E167&amp;"/"&amp;Z$1,Data!$1:$1,0)-1)))</f>
        <v/>
      </c>
      <c r="AA167" s="252" t="str">
        <f ca="1">IF(ISERROR(OFFSET(Data!$A$1,MATCH($D167,Data!$CG:$CG,0)-1,MATCH($E167&amp;"/"&amp;AA$1,Data!$1:$1,0)-1))=TRUE,"",IF(OFFSET(Data!$A$1,MATCH($D167,Data!$CG:$CG,0)-1,MATCH($E167&amp;"/"&amp;AA$1,Data!$1:$1,0)-1)=0,"",OFFSET(Data!$A$1,MATCH($D167,Data!$CG:$CG,0)-1,MATCH($E167&amp;"/"&amp;AA$1,Data!$1:$1,0)-1)))</f>
        <v/>
      </c>
      <c r="AB167" s="252" t="str">
        <f ca="1">IF(ISERROR(OFFSET(Data!$A$1,MATCH($D167,Data!$CG:$CG,0)-1,MATCH($E167&amp;"/"&amp;AB$1,Data!$1:$1,0)-1))=TRUE,"",IF(OFFSET(Data!$A$1,MATCH($D167,Data!$CG:$CG,0)-1,MATCH($E167&amp;"/"&amp;AB$1,Data!$1:$1,0)-1)=0,"",OFFSET(Data!$A$1,MATCH($D167,Data!$CG:$CG,0)-1,MATCH($E167&amp;"/"&amp;AB$1,Data!$1:$1,0)-1)))</f>
        <v/>
      </c>
      <c r="AC167" s="252" t="str">
        <f ca="1">IF(ISERROR(OFFSET(Data!$A$1,MATCH($D167,Data!$CG:$CG,0)-1,MATCH($E167&amp;"/"&amp;AC$1,Data!$1:$1,0)-1))=TRUE,"",IF(OFFSET(Data!$A$1,MATCH($D167,Data!$CG:$CG,0)-1,MATCH($E167&amp;"/"&amp;AC$1,Data!$1:$1,0)-1)=0,"",OFFSET(Data!$A$1,MATCH($D167,Data!$CG:$CG,0)-1,MATCH($E167&amp;"/"&amp;AC$1,Data!$1:$1,0)-1)))</f>
        <v/>
      </c>
      <c r="AD167" s="252" t="str">
        <f ca="1">IF(ISERROR(OFFSET(Data!$A$1,MATCH($D167,Data!$CG:$CG,0)-1,MATCH($E167&amp;"/"&amp;AD$1,Data!$1:$1,0)-1))=TRUE,"",IF(OFFSET(Data!$A$1,MATCH($D167,Data!$CG:$CG,0)-1,MATCH($E167&amp;"/"&amp;AD$1,Data!$1:$1,0)-1)=0,"",OFFSET(Data!$A$1,MATCH($D167,Data!$CG:$CG,0)-1,MATCH($E167&amp;"/"&amp;AD$1,Data!$1:$1,0)-1)))</f>
        <v/>
      </c>
      <c r="AE167" s="252" t="str">
        <f ca="1">IF(ISERROR(OFFSET(Data!$A$1,MATCH($D167,Data!$CG:$CG,0)-1,MATCH($E167&amp;"/"&amp;AE$1,Data!$1:$1,0)-1))=TRUE,"",IF(OFFSET(Data!$A$1,MATCH($D167,Data!$CG:$CG,0)-1,MATCH($E167&amp;"/"&amp;AE$1,Data!$1:$1,0)-1)=0,"",OFFSET(Data!$A$1,MATCH($D167,Data!$CG:$CG,0)-1,MATCH($E167&amp;"/"&amp;AE$1,Data!$1:$1,0)-1)))</f>
        <v/>
      </c>
      <c r="AF167" s="253" t="str">
        <f ca="1">IF(ISERROR(OFFSET(Data!$A$1,MATCH($D167,Data!$CG:$CG,0)-1,MATCH($E167&amp;"/"&amp;AF$1,Data!$1:$1,0)-1))=TRUE,"",IF(OFFSET(Data!$A$1,MATCH($D167,Data!$CG:$CG,0)-1,MATCH($E167&amp;"/"&amp;AF$1,Data!$1:$1,0)-1)=0,"",OFFSET(Data!$A$1,MATCH($D167,Data!$CG:$CG,0)-1,MATCH($E167&amp;"/"&amp;AF$1,Data!$1:$1,0)-1)))</f>
        <v/>
      </c>
      <c r="AG167" s="188">
        <f t="shared" ca="1" si="6"/>
        <v>0</v>
      </c>
      <c r="AH167" s="208">
        <f ca="1">SUM(AG164:AG167)</f>
        <v>0</v>
      </c>
    </row>
    <row r="168" spans="1:34" ht="15.75" hidden="1" customHeight="1" thickBot="1" x14ac:dyDescent="0.3">
      <c r="A168" s="447"/>
      <c r="B168" s="470"/>
      <c r="C168" s="473"/>
      <c r="D168" s="52" t="e">
        <f>IF(C168&lt;&gt;"",C168,D167)</f>
        <v>#N/A</v>
      </c>
      <c r="E168" s="53" t="s">
        <v>25</v>
      </c>
      <c r="F168" s="255" t="str">
        <f ca="1">IF(ISERROR(OFFSET(Data!$A$1,MATCH($D168,Data!$CG:$CG,0)-1,MATCH($E168&amp;"/"&amp;F$1,Data!$1:$1,0)-1))=TRUE,"",IF(OFFSET(Data!$A$1,MATCH($D168,Data!$CG:$CG,0)-1,MATCH($E168&amp;"/"&amp;F$1,Data!$1:$1,0)-1)=0,"",OFFSET(Data!$A$1,MATCH($D168,Data!$CG:$CG,0)-1,MATCH($E168&amp;"/"&amp;F$1,Data!$1:$1,0)-1)))</f>
        <v/>
      </c>
      <c r="G168" s="256" t="str">
        <f ca="1">IF(ISERROR(OFFSET(Data!$A$1,MATCH($D168,Data!$CG:$CG,0)-1,MATCH($E168&amp;"/"&amp;G$1,Data!$1:$1,0)-1))=TRUE,"",IF(OFFSET(Data!$A$1,MATCH($D168,Data!$CG:$CG,0)-1,MATCH($E168&amp;"/"&amp;G$1,Data!$1:$1,0)-1)=0,"",OFFSET(Data!$A$1,MATCH($D168,Data!$CG:$CG,0)-1,MATCH($E168&amp;"/"&amp;G$1,Data!$1:$1,0)-1)))</f>
        <v/>
      </c>
      <c r="H168" s="256" t="str">
        <f ca="1">IF(ISERROR(OFFSET(Data!$A$1,MATCH($D168,Data!$CG:$CG,0)-1,MATCH($E168&amp;"/"&amp;H$1,Data!$1:$1,0)-1))=TRUE,"",IF(OFFSET(Data!$A$1,MATCH($D168,Data!$CG:$CG,0)-1,MATCH($E168&amp;"/"&amp;H$1,Data!$1:$1,0)-1)=0,"",OFFSET(Data!$A$1,MATCH($D168,Data!$CG:$CG,0)-1,MATCH($E168&amp;"/"&amp;H$1,Data!$1:$1,0)-1)))</f>
        <v/>
      </c>
      <c r="I168" s="256" t="str">
        <f ca="1">IF(ISERROR(OFFSET(Data!$A$1,MATCH($D168,Data!$CG:$CG,0)-1,MATCH($E168&amp;"/"&amp;I$1,Data!$1:$1,0)-1))=TRUE,"",IF(OFFSET(Data!$A$1,MATCH($D168,Data!$CG:$CG,0)-1,MATCH($E168&amp;"/"&amp;I$1,Data!$1:$1,0)-1)=0,"",OFFSET(Data!$A$1,MATCH($D168,Data!$CG:$CG,0)-1,MATCH($E168&amp;"/"&amp;I$1,Data!$1:$1,0)-1)))</f>
        <v/>
      </c>
      <c r="J168" s="256" t="str">
        <f ca="1">IF(ISERROR(OFFSET(Data!$A$1,MATCH($D168,Data!$CG:$CG,0)-1,MATCH($E168&amp;"/"&amp;J$1,Data!$1:$1,0)-1))=TRUE,"",IF(OFFSET(Data!$A$1,MATCH($D168,Data!$CG:$CG,0)-1,MATCH($E168&amp;"/"&amp;J$1,Data!$1:$1,0)-1)=0,"",OFFSET(Data!$A$1,MATCH($D168,Data!$CG:$CG,0)-1,MATCH($E168&amp;"/"&amp;J$1,Data!$1:$1,0)-1)))</f>
        <v/>
      </c>
      <c r="K168" s="256" t="str">
        <f ca="1">IF(ISERROR(OFFSET(Data!$A$1,MATCH($D168,Data!$CG:$CG,0)-1,MATCH($E168&amp;"/"&amp;K$1,Data!$1:$1,0)-1))=TRUE,"",IF(OFFSET(Data!$A$1,MATCH($D168,Data!$CG:$CG,0)-1,MATCH($E168&amp;"/"&amp;K$1,Data!$1:$1,0)-1)=0,"",OFFSET(Data!$A$1,MATCH($D168,Data!$CG:$CG,0)-1,MATCH($E168&amp;"/"&amp;K$1,Data!$1:$1,0)-1)))</f>
        <v/>
      </c>
      <c r="L168" s="256" t="str">
        <f ca="1">IF(ISERROR(OFFSET(Data!$A$1,MATCH($D168,Data!$CG:$CG,0)-1,MATCH($E168&amp;"/"&amp;L$1,Data!$1:$1,0)-1))=TRUE,"",IF(OFFSET(Data!$A$1,MATCH($D168,Data!$CG:$CG,0)-1,MATCH($E168&amp;"/"&amp;L$1,Data!$1:$1,0)-1)=0,"",OFFSET(Data!$A$1,MATCH($D168,Data!$CG:$CG,0)-1,MATCH($E168&amp;"/"&amp;L$1,Data!$1:$1,0)-1)))</f>
        <v/>
      </c>
      <c r="M168" s="256" t="str">
        <f ca="1">IF(ISERROR(OFFSET(Data!$A$1,MATCH($D168,Data!$CG:$CG,0)-1,MATCH($E168&amp;"/"&amp;M$1,Data!$1:$1,0)-1))=TRUE,"",IF(OFFSET(Data!$A$1,MATCH($D168,Data!$CG:$CG,0)-1,MATCH($E168&amp;"/"&amp;M$1,Data!$1:$1,0)-1)=0,"",OFFSET(Data!$A$1,MATCH($D168,Data!$CG:$CG,0)-1,MATCH($E168&amp;"/"&amp;M$1,Data!$1:$1,0)-1)))</f>
        <v/>
      </c>
      <c r="N168" s="256" t="str">
        <f ca="1">IF(ISERROR(OFFSET(Data!$A$1,MATCH($D168,Data!$CG:$CG,0)-1,MATCH($E168&amp;"/"&amp;N$1,Data!$1:$1,0)-1))=TRUE,"",IF(OFFSET(Data!$A$1,MATCH($D168,Data!$CG:$CG,0)-1,MATCH($E168&amp;"/"&amp;N$1,Data!$1:$1,0)-1)=0,"",OFFSET(Data!$A$1,MATCH($D168,Data!$CG:$CG,0)-1,MATCH($E168&amp;"/"&amp;N$1,Data!$1:$1,0)-1)))</f>
        <v/>
      </c>
      <c r="O168" s="256" t="str">
        <f ca="1">IF(ISERROR(OFFSET(Data!$A$1,MATCH($D168,Data!$CG:$CG,0)-1,MATCH($E168&amp;"/"&amp;O$1,Data!$1:$1,0)-1))=TRUE,"",IF(OFFSET(Data!$A$1,MATCH($D168,Data!$CG:$CG,0)-1,MATCH($E168&amp;"/"&amp;O$1,Data!$1:$1,0)-1)=0,"",OFFSET(Data!$A$1,MATCH($D168,Data!$CG:$CG,0)-1,MATCH($E168&amp;"/"&amp;O$1,Data!$1:$1,0)-1)))</f>
        <v/>
      </c>
      <c r="P168" s="256" t="str">
        <f ca="1">IF(ISERROR(OFFSET(Data!$A$1,MATCH($D168,Data!$CG:$CG,0)-1,MATCH($E168&amp;"/"&amp;P$1,Data!$1:$1,0)-1))=TRUE,"",IF(OFFSET(Data!$A$1,MATCH($D168,Data!$CG:$CG,0)-1,MATCH($E168&amp;"/"&amp;P$1,Data!$1:$1,0)-1)=0,"",OFFSET(Data!$A$1,MATCH($D168,Data!$CG:$CG,0)-1,MATCH($E168&amp;"/"&amp;P$1,Data!$1:$1,0)-1)))</f>
        <v/>
      </c>
      <c r="Q168" s="256" t="str">
        <f ca="1">IF(ISERROR(OFFSET(Data!$A$1,MATCH($D168,Data!$CG:$CG,0)-1,MATCH($E168&amp;"/"&amp;Q$1,Data!$1:$1,0)-1))=TRUE,"",IF(OFFSET(Data!$A$1,MATCH($D168,Data!$CG:$CG,0)-1,MATCH($E168&amp;"/"&amp;Q$1,Data!$1:$1,0)-1)=0,"",OFFSET(Data!$A$1,MATCH($D168,Data!$CG:$CG,0)-1,MATCH($E168&amp;"/"&amp;Q$1,Data!$1:$1,0)-1)))</f>
        <v/>
      </c>
      <c r="R168" s="256" t="str">
        <f ca="1">IF(ISERROR(OFFSET(Data!$A$1,MATCH($D168,Data!$CG:$CG,0)-1,MATCH($E168&amp;"/"&amp;R$1,Data!$1:$1,0)-1))=TRUE,"",IF(OFFSET(Data!$A$1,MATCH($D168,Data!$CG:$CG,0)-1,MATCH($E168&amp;"/"&amp;R$1,Data!$1:$1,0)-1)=0,"",OFFSET(Data!$A$1,MATCH($D168,Data!$CG:$CG,0)-1,MATCH($E168&amp;"/"&amp;R$1,Data!$1:$1,0)-1)))</f>
        <v/>
      </c>
      <c r="S168" s="256" t="str">
        <f ca="1">IF(ISERROR(OFFSET(Data!$A$1,MATCH($D168,Data!$CG:$CG,0)-1,MATCH($E168&amp;"/"&amp;S$1,Data!$1:$1,0)-1))=TRUE,"",IF(OFFSET(Data!$A$1,MATCH($D168,Data!$CG:$CG,0)-1,MATCH($E168&amp;"/"&amp;S$1,Data!$1:$1,0)-1)=0,"",OFFSET(Data!$A$1,MATCH($D168,Data!$CG:$CG,0)-1,MATCH($E168&amp;"/"&amp;S$1,Data!$1:$1,0)-1)))</f>
        <v/>
      </c>
      <c r="T168" s="256" t="str">
        <f ca="1">IF(ISERROR(OFFSET(Data!$A$1,MATCH($D168,Data!$CG:$CG,0)-1,MATCH($E168&amp;"/"&amp;T$1,Data!$1:$1,0)-1))=TRUE,"",IF(OFFSET(Data!$A$1,MATCH($D168,Data!$CG:$CG,0)-1,MATCH($E168&amp;"/"&amp;T$1,Data!$1:$1,0)-1)=0,"",OFFSET(Data!$A$1,MATCH($D168,Data!$CG:$CG,0)-1,MATCH($E168&amp;"/"&amp;T$1,Data!$1:$1,0)-1)))</f>
        <v/>
      </c>
      <c r="U168" s="256" t="str">
        <f ca="1">IF(ISERROR(OFFSET(Data!$A$1,MATCH($D168,Data!$CG:$CG,0)-1,MATCH($E168&amp;"/"&amp;U$1,Data!$1:$1,0)-1))=TRUE,"",IF(OFFSET(Data!$A$1,MATCH($D168,Data!$CG:$CG,0)-1,MATCH($E168&amp;"/"&amp;U$1,Data!$1:$1,0)-1)=0,"",OFFSET(Data!$A$1,MATCH($D168,Data!$CG:$CG,0)-1,MATCH($E168&amp;"/"&amp;U$1,Data!$1:$1,0)-1)))</f>
        <v/>
      </c>
      <c r="V168" s="256" t="str">
        <f ca="1">IF(ISERROR(OFFSET(Data!$A$1,MATCH($D168,Data!$CG:$CG,0)-1,MATCH($E168&amp;"/"&amp;V$1,Data!$1:$1,0)-1))=TRUE,"",IF(OFFSET(Data!$A$1,MATCH($D168,Data!$CG:$CG,0)-1,MATCH($E168&amp;"/"&amp;V$1,Data!$1:$1,0)-1)=0,"",OFFSET(Data!$A$1,MATCH($D168,Data!$CG:$CG,0)-1,MATCH($E168&amp;"/"&amp;V$1,Data!$1:$1,0)-1)))</f>
        <v/>
      </c>
      <c r="W168" s="257" t="str">
        <f ca="1">IF(ISERROR(OFFSET(Data!$A$1,MATCH($D168,Data!$CG:$CG,0)-1,MATCH($E168&amp;"/"&amp;W$1,Data!$1:$1,0)-1))=TRUE,"",IF(OFFSET(Data!$A$1,MATCH($D168,Data!$CG:$CG,0)-1,MATCH($E168&amp;"/"&amp;W$1,Data!$1:$1,0)-1)=0,"",OFFSET(Data!$A$1,MATCH($D168,Data!$CG:$CG,0)-1,MATCH($E168&amp;"/"&amp;W$1,Data!$1:$1,0)-1)))</f>
        <v/>
      </c>
      <c r="X168" s="256" t="str">
        <f ca="1">IF(ISERROR(OFFSET(Data!$A$1,MATCH($D168,Data!$CG:$CG,0)-1,MATCH($E168&amp;"/"&amp;X$1,Data!$1:$1,0)-1))=TRUE,"",IF(OFFSET(Data!$A$1,MATCH($D168,Data!$CG:$CG,0)-1,MATCH($E168&amp;"/"&amp;X$1,Data!$1:$1,0)-1)=0,"",OFFSET(Data!$A$1,MATCH($D168,Data!$CG:$CG,0)-1,MATCH($E168&amp;"/"&amp;X$1,Data!$1:$1,0)-1)))</f>
        <v/>
      </c>
      <c r="Y168" s="256" t="str">
        <f ca="1">IF(ISERROR(OFFSET(Data!$A$1,MATCH($D168,Data!$CG:$CG,0)-1,MATCH($E168&amp;"/"&amp;Y$1,Data!$1:$1,0)-1))=TRUE,"",IF(OFFSET(Data!$A$1,MATCH($D168,Data!$CG:$CG,0)-1,MATCH($E168&amp;"/"&amp;Y$1,Data!$1:$1,0)-1)=0,"",OFFSET(Data!$A$1,MATCH($D168,Data!$CG:$CG,0)-1,MATCH($E168&amp;"/"&amp;Y$1,Data!$1:$1,0)-1)))</f>
        <v/>
      </c>
      <c r="Z168" s="256" t="str">
        <f ca="1">IF(ISERROR(OFFSET(Data!$A$1,MATCH($D168,Data!$CG:$CG,0)-1,MATCH($E168&amp;"/"&amp;Z$1,Data!$1:$1,0)-1))=TRUE,"",IF(OFFSET(Data!$A$1,MATCH($D168,Data!$CG:$CG,0)-1,MATCH($E168&amp;"/"&amp;Z$1,Data!$1:$1,0)-1)=0,"",OFFSET(Data!$A$1,MATCH($D168,Data!$CG:$CG,0)-1,MATCH($E168&amp;"/"&amp;Z$1,Data!$1:$1,0)-1)))</f>
        <v/>
      </c>
      <c r="AA168" s="256" t="str">
        <f ca="1">IF(ISERROR(OFFSET(Data!$A$1,MATCH($D168,Data!$CG:$CG,0)-1,MATCH($E168&amp;"/"&amp;AA$1,Data!$1:$1,0)-1))=TRUE,"",IF(OFFSET(Data!$A$1,MATCH($D168,Data!$CG:$CG,0)-1,MATCH($E168&amp;"/"&amp;AA$1,Data!$1:$1,0)-1)=0,"",OFFSET(Data!$A$1,MATCH($D168,Data!$CG:$CG,0)-1,MATCH($E168&amp;"/"&amp;AA$1,Data!$1:$1,0)-1)))</f>
        <v/>
      </c>
      <c r="AB168" s="256" t="str">
        <f ca="1">IF(ISERROR(OFFSET(Data!$A$1,MATCH($D168,Data!$CG:$CG,0)-1,MATCH($E168&amp;"/"&amp;AB$1,Data!$1:$1,0)-1))=TRUE,"",IF(OFFSET(Data!$A$1,MATCH($D168,Data!$CG:$CG,0)-1,MATCH($E168&amp;"/"&amp;AB$1,Data!$1:$1,0)-1)=0,"",OFFSET(Data!$A$1,MATCH($D168,Data!$CG:$CG,0)-1,MATCH($E168&amp;"/"&amp;AB$1,Data!$1:$1,0)-1)))</f>
        <v/>
      </c>
      <c r="AC168" s="256" t="str">
        <f ca="1">IF(ISERROR(OFFSET(Data!$A$1,MATCH($D168,Data!$CG:$CG,0)-1,MATCH($E168&amp;"/"&amp;AC$1,Data!$1:$1,0)-1))=TRUE,"",IF(OFFSET(Data!$A$1,MATCH($D168,Data!$CG:$CG,0)-1,MATCH($E168&amp;"/"&amp;AC$1,Data!$1:$1,0)-1)=0,"",OFFSET(Data!$A$1,MATCH($D168,Data!$CG:$CG,0)-1,MATCH($E168&amp;"/"&amp;AC$1,Data!$1:$1,0)-1)))</f>
        <v/>
      </c>
      <c r="AD168" s="256" t="str">
        <f ca="1">IF(ISERROR(OFFSET(Data!$A$1,MATCH($D168,Data!$CG:$CG,0)-1,MATCH($E168&amp;"/"&amp;AD$1,Data!$1:$1,0)-1))=TRUE,"",IF(OFFSET(Data!$A$1,MATCH($D168,Data!$CG:$CG,0)-1,MATCH($E168&amp;"/"&amp;AD$1,Data!$1:$1,0)-1)=0,"",OFFSET(Data!$A$1,MATCH($D168,Data!$CG:$CG,0)-1,MATCH($E168&amp;"/"&amp;AD$1,Data!$1:$1,0)-1)))</f>
        <v/>
      </c>
      <c r="AE168" s="256" t="str">
        <f ca="1">IF(ISERROR(OFFSET(Data!$A$1,MATCH($D168,Data!$CG:$CG,0)-1,MATCH($E168&amp;"/"&amp;AE$1,Data!$1:$1,0)-1))=TRUE,"",IF(OFFSET(Data!$A$1,MATCH($D168,Data!$CG:$CG,0)-1,MATCH($E168&amp;"/"&amp;AE$1,Data!$1:$1,0)-1)=0,"",OFFSET(Data!$A$1,MATCH($D168,Data!$CG:$CG,0)-1,MATCH($E168&amp;"/"&amp;AE$1,Data!$1:$1,0)-1)))</f>
        <v/>
      </c>
      <c r="AF168" s="258" t="str">
        <f ca="1">IF(ISERROR(OFFSET(Data!$A$1,MATCH($D168,Data!$CG:$CG,0)-1,MATCH($E168&amp;"/"&amp;AF$1,Data!$1:$1,0)-1))=TRUE,"",IF(OFFSET(Data!$A$1,MATCH($D168,Data!$CG:$CG,0)-1,MATCH($E168&amp;"/"&amp;AF$1,Data!$1:$1,0)-1)=0,"",OFFSET(Data!$A$1,MATCH($D168,Data!$CG:$CG,0)-1,MATCH($E168&amp;"/"&amp;AF$1,Data!$1:$1,0)-1)))</f>
        <v/>
      </c>
      <c r="AG168" s="197">
        <f t="shared" ca="1" si="6"/>
        <v>0</v>
      </c>
      <c r="AH168" s="209">
        <f ca="1">SUM(AG164:AG168)</f>
        <v>0</v>
      </c>
    </row>
    <row r="169" spans="1:34" ht="15" hidden="1" customHeight="1" x14ac:dyDescent="0.25">
      <c r="A169" s="445">
        <v>33</v>
      </c>
      <c r="B169" s="468" t="e">
        <f>INDEX(Data!CI:CI,MATCH("M"&amp;A169,Data!A:A,0))</f>
        <v>#N/A</v>
      </c>
      <c r="C169" s="471" t="e">
        <f>INDEX(Data!CG:CG,MATCH("M"&amp;A169,Data!A:A,0))</f>
        <v>#N/A</v>
      </c>
      <c r="D169" s="48" t="e">
        <f>IF(C169&lt;&gt;"",C169,#REF!)</f>
        <v>#N/A</v>
      </c>
      <c r="E169" s="49" t="s">
        <v>21</v>
      </c>
      <c r="F169" s="271" t="str">
        <f ca="1">IF(ISERROR(OFFSET(Data!$A$1,MATCH($D169,Data!$CG:$CG,0)-1,MATCH($E169&amp;"/"&amp;F$1,Data!$1:$1,0)-1))=TRUE,"",IF(OFFSET(Data!$A$1,MATCH($D169,Data!$CG:$CG,0)-1,MATCH($E169&amp;"/"&amp;F$1,Data!$1:$1,0)-1)=0,"",OFFSET(Data!$A$1,MATCH($D169,Data!$CG:$CG,0)-1,MATCH($E169&amp;"/"&amp;F$1,Data!$1:$1,0)-1)))</f>
        <v/>
      </c>
      <c r="G169" s="250" t="str">
        <f ca="1">IF(ISERROR(OFFSET(Data!$A$1,MATCH($D169,Data!$CG:$CG,0)-1,MATCH($E169&amp;"/"&amp;G$1,Data!$1:$1,0)-1))=TRUE,"",IF(OFFSET(Data!$A$1,MATCH($D169,Data!$CG:$CG,0)-1,MATCH($E169&amp;"/"&amp;G$1,Data!$1:$1,0)-1)=0,"",OFFSET(Data!$A$1,MATCH($D169,Data!$CG:$CG,0)-1,MATCH($E169&amp;"/"&amp;G$1,Data!$1:$1,0)-1)))</f>
        <v/>
      </c>
      <c r="H169" s="250" t="str">
        <f ca="1">IF(ISERROR(OFFSET(Data!$A$1,MATCH($D169,Data!$CG:$CG,0)-1,MATCH($E169&amp;"/"&amp;H$1,Data!$1:$1,0)-1))=TRUE,"",IF(OFFSET(Data!$A$1,MATCH($D169,Data!$CG:$CG,0)-1,MATCH($E169&amp;"/"&amp;H$1,Data!$1:$1,0)-1)=0,"",OFFSET(Data!$A$1,MATCH($D169,Data!$CG:$CG,0)-1,MATCH($E169&amp;"/"&amp;H$1,Data!$1:$1,0)-1)))</f>
        <v/>
      </c>
      <c r="I169" s="250" t="str">
        <f ca="1">IF(ISERROR(OFFSET(Data!$A$1,MATCH($D169,Data!$CG:$CG,0)-1,MATCH($E169&amp;"/"&amp;I$1,Data!$1:$1,0)-1))=TRUE,"",IF(OFFSET(Data!$A$1,MATCH($D169,Data!$CG:$CG,0)-1,MATCH($E169&amp;"/"&amp;I$1,Data!$1:$1,0)-1)=0,"",OFFSET(Data!$A$1,MATCH($D169,Data!$CG:$CG,0)-1,MATCH($E169&amp;"/"&amp;I$1,Data!$1:$1,0)-1)))</f>
        <v/>
      </c>
      <c r="J169" s="250" t="str">
        <f ca="1">IF(ISERROR(OFFSET(Data!$A$1,MATCH($D169,Data!$CG:$CG,0)-1,MATCH($E169&amp;"/"&amp;J$1,Data!$1:$1,0)-1))=TRUE,"",IF(OFFSET(Data!$A$1,MATCH($D169,Data!$CG:$CG,0)-1,MATCH($E169&amp;"/"&amp;J$1,Data!$1:$1,0)-1)=0,"",OFFSET(Data!$A$1,MATCH($D169,Data!$CG:$CG,0)-1,MATCH($E169&amp;"/"&amp;J$1,Data!$1:$1,0)-1)))</f>
        <v/>
      </c>
      <c r="K169" s="250" t="str">
        <f ca="1">IF(ISERROR(OFFSET(Data!$A$1,MATCH($D169,Data!$CG:$CG,0)-1,MATCH($E169&amp;"/"&amp;K$1,Data!$1:$1,0)-1))=TRUE,"",IF(OFFSET(Data!$A$1,MATCH($D169,Data!$CG:$CG,0)-1,MATCH($E169&amp;"/"&amp;K$1,Data!$1:$1,0)-1)=0,"",OFFSET(Data!$A$1,MATCH($D169,Data!$CG:$CG,0)-1,MATCH($E169&amp;"/"&amp;K$1,Data!$1:$1,0)-1)))</f>
        <v/>
      </c>
      <c r="L169" s="250" t="str">
        <f ca="1">IF(ISERROR(OFFSET(Data!$A$1,MATCH($D169,Data!$CG:$CG,0)-1,MATCH($E169&amp;"/"&amp;L$1,Data!$1:$1,0)-1))=TRUE,"",IF(OFFSET(Data!$A$1,MATCH($D169,Data!$CG:$CG,0)-1,MATCH($E169&amp;"/"&amp;L$1,Data!$1:$1,0)-1)=0,"",OFFSET(Data!$A$1,MATCH($D169,Data!$CG:$CG,0)-1,MATCH($E169&amp;"/"&amp;L$1,Data!$1:$1,0)-1)))</f>
        <v/>
      </c>
      <c r="M169" s="250" t="str">
        <f ca="1">IF(ISERROR(OFFSET(Data!$A$1,MATCH($D169,Data!$CG:$CG,0)-1,MATCH($E169&amp;"/"&amp;M$1,Data!$1:$1,0)-1))=TRUE,"",IF(OFFSET(Data!$A$1,MATCH($D169,Data!$CG:$CG,0)-1,MATCH($E169&amp;"/"&amp;M$1,Data!$1:$1,0)-1)=0,"",OFFSET(Data!$A$1,MATCH($D169,Data!$CG:$CG,0)-1,MATCH($E169&amp;"/"&amp;M$1,Data!$1:$1,0)-1)))</f>
        <v/>
      </c>
      <c r="N169" s="250" t="str">
        <f ca="1">IF(ISERROR(OFFSET(Data!$A$1,MATCH($D169,Data!$CG:$CG,0)-1,MATCH($E169&amp;"/"&amp;N$1,Data!$1:$1,0)-1))=TRUE,"",IF(OFFSET(Data!$A$1,MATCH($D169,Data!$CG:$CG,0)-1,MATCH($E169&amp;"/"&amp;N$1,Data!$1:$1,0)-1)=0,"",OFFSET(Data!$A$1,MATCH($D169,Data!$CG:$CG,0)-1,MATCH($E169&amp;"/"&amp;N$1,Data!$1:$1,0)-1)))</f>
        <v/>
      </c>
      <c r="O169" s="250" t="str">
        <f ca="1">IF(ISERROR(OFFSET(Data!$A$1,MATCH($D169,Data!$CG:$CG,0)-1,MATCH($E169&amp;"/"&amp;O$1,Data!$1:$1,0)-1))=TRUE,"",IF(OFFSET(Data!$A$1,MATCH($D169,Data!$CG:$CG,0)-1,MATCH($E169&amp;"/"&amp;O$1,Data!$1:$1,0)-1)=0,"",OFFSET(Data!$A$1,MATCH($D169,Data!$CG:$CG,0)-1,MATCH($E169&amp;"/"&amp;O$1,Data!$1:$1,0)-1)))</f>
        <v/>
      </c>
      <c r="P169" s="250" t="str">
        <f ca="1">IF(ISERROR(OFFSET(Data!$A$1,MATCH($D169,Data!$CG:$CG,0)-1,MATCH($E169&amp;"/"&amp;P$1,Data!$1:$1,0)-1))=TRUE,"",IF(OFFSET(Data!$A$1,MATCH($D169,Data!$CG:$CG,0)-1,MATCH($E169&amp;"/"&amp;P$1,Data!$1:$1,0)-1)=0,"",OFFSET(Data!$A$1,MATCH($D169,Data!$CG:$CG,0)-1,MATCH($E169&amp;"/"&amp;P$1,Data!$1:$1,0)-1)))</f>
        <v/>
      </c>
      <c r="Q169" s="250" t="str">
        <f ca="1">IF(ISERROR(OFFSET(Data!$A$1,MATCH($D169,Data!$CG:$CG,0)-1,MATCH($E169&amp;"/"&amp;Q$1,Data!$1:$1,0)-1))=TRUE,"",IF(OFFSET(Data!$A$1,MATCH($D169,Data!$CG:$CG,0)-1,MATCH($E169&amp;"/"&amp;Q$1,Data!$1:$1,0)-1)=0,"",OFFSET(Data!$A$1,MATCH($D169,Data!$CG:$CG,0)-1,MATCH($E169&amp;"/"&amp;Q$1,Data!$1:$1,0)-1)))</f>
        <v/>
      </c>
      <c r="R169" s="250" t="str">
        <f ca="1">IF(ISERROR(OFFSET(Data!$A$1,MATCH($D169,Data!$CG:$CG,0)-1,MATCH($E169&amp;"/"&amp;R$1,Data!$1:$1,0)-1))=TRUE,"",IF(OFFSET(Data!$A$1,MATCH($D169,Data!$CG:$CG,0)-1,MATCH($E169&amp;"/"&amp;R$1,Data!$1:$1,0)-1)=0,"",OFFSET(Data!$A$1,MATCH($D169,Data!$CG:$CG,0)-1,MATCH($E169&amp;"/"&amp;R$1,Data!$1:$1,0)-1)))</f>
        <v/>
      </c>
      <c r="S169" s="250" t="str">
        <f ca="1">IF(ISERROR(OFFSET(Data!$A$1,MATCH($D169,Data!$CG:$CG,0)-1,MATCH($E169&amp;"/"&amp;S$1,Data!$1:$1,0)-1))=TRUE,"",IF(OFFSET(Data!$A$1,MATCH($D169,Data!$CG:$CG,0)-1,MATCH($E169&amp;"/"&amp;S$1,Data!$1:$1,0)-1)=0,"",OFFSET(Data!$A$1,MATCH($D169,Data!$CG:$CG,0)-1,MATCH($E169&amp;"/"&amp;S$1,Data!$1:$1,0)-1)))</f>
        <v/>
      </c>
      <c r="T169" s="250" t="str">
        <f ca="1">IF(ISERROR(OFFSET(Data!$A$1,MATCH($D169,Data!$CG:$CG,0)-1,MATCH($E169&amp;"/"&amp;T$1,Data!$1:$1,0)-1))=TRUE,"",IF(OFFSET(Data!$A$1,MATCH($D169,Data!$CG:$CG,0)-1,MATCH($E169&amp;"/"&amp;T$1,Data!$1:$1,0)-1)=0,"",OFFSET(Data!$A$1,MATCH($D169,Data!$CG:$CG,0)-1,MATCH($E169&amp;"/"&amp;T$1,Data!$1:$1,0)-1)))</f>
        <v/>
      </c>
      <c r="U169" s="250" t="str">
        <f ca="1">IF(ISERROR(OFFSET(Data!$A$1,MATCH($D169,Data!$CG:$CG,0)-1,MATCH($E169&amp;"/"&amp;U$1,Data!$1:$1,0)-1))=TRUE,"",IF(OFFSET(Data!$A$1,MATCH($D169,Data!$CG:$CG,0)-1,MATCH($E169&amp;"/"&amp;U$1,Data!$1:$1,0)-1)=0,"",OFFSET(Data!$A$1,MATCH($D169,Data!$CG:$CG,0)-1,MATCH($E169&amp;"/"&amp;U$1,Data!$1:$1,0)-1)))</f>
        <v/>
      </c>
      <c r="V169" s="250" t="str">
        <f ca="1">IF(ISERROR(OFFSET(Data!$A$1,MATCH($D169,Data!$CG:$CG,0)-1,MATCH($E169&amp;"/"&amp;V$1,Data!$1:$1,0)-1))=TRUE,"",IF(OFFSET(Data!$A$1,MATCH($D169,Data!$CG:$CG,0)-1,MATCH($E169&amp;"/"&amp;V$1,Data!$1:$1,0)-1)=0,"",OFFSET(Data!$A$1,MATCH($D169,Data!$CG:$CG,0)-1,MATCH($E169&amp;"/"&amp;V$1,Data!$1:$1,0)-1)))</f>
        <v/>
      </c>
      <c r="W169" s="272" t="str">
        <f ca="1">IF(ISERROR(OFFSET(Data!$A$1,MATCH($D169,Data!$CG:$CG,0)-1,MATCH($E169&amp;"/"&amp;W$1,Data!$1:$1,0)-1))=TRUE,"",IF(OFFSET(Data!$A$1,MATCH($D169,Data!$CG:$CG,0)-1,MATCH($E169&amp;"/"&amp;W$1,Data!$1:$1,0)-1)=0,"",OFFSET(Data!$A$1,MATCH($D169,Data!$CG:$CG,0)-1,MATCH($E169&amp;"/"&amp;W$1,Data!$1:$1,0)-1)))</f>
        <v/>
      </c>
      <c r="X169" s="250" t="str">
        <f ca="1">IF(ISERROR(OFFSET(Data!$A$1,MATCH($D169,Data!$CG:$CG,0)-1,MATCH($E169&amp;"/"&amp;X$1,Data!$1:$1,0)-1))=TRUE,"",IF(OFFSET(Data!$A$1,MATCH($D169,Data!$CG:$CG,0)-1,MATCH($E169&amp;"/"&amp;X$1,Data!$1:$1,0)-1)=0,"",OFFSET(Data!$A$1,MATCH($D169,Data!$CG:$CG,0)-1,MATCH($E169&amp;"/"&amp;X$1,Data!$1:$1,0)-1)))</f>
        <v/>
      </c>
      <c r="Y169" s="250" t="str">
        <f ca="1">IF(ISERROR(OFFSET(Data!$A$1,MATCH($D169,Data!$CG:$CG,0)-1,MATCH($E169&amp;"/"&amp;Y$1,Data!$1:$1,0)-1))=TRUE,"",IF(OFFSET(Data!$A$1,MATCH($D169,Data!$CG:$CG,0)-1,MATCH($E169&amp;"/"&amp;Y$1,Data!$1:$1,0)-1)=0,"",OFFSET(Data!$A$1,MATCH($D169,Data!$CG:$CG,0)-1,MATCH($E169&amp;"/"&amp;Y$1,Data!$1:$1,0)-1)))</f>
        <v/>
      </c>
      <c r="Z169" s="250" t="str">
        <f ca="1">IF(ISERROR(OFFSET(Data!$A$1,MATCH($D169,Data!$CG:$CG,0)-1,MATCH($E169&amp;"/"&amp;Z$1,Data!$1:$1,0)-1))=TRUE,"",IF(OFFSET(Data!$A$1,MATCH($D169,Data!$CG:$CG,0)-1,MATCH($E169&amp;"/"&amp;Z$1,Data!$1:$1,0)-1)=0,"",OFFSET(Data!$A$1,MATCH($D169,Data!$CG:$CG,0)-1,MATCH($E169&amp;"/"&amp;Z$1,Data!$1:$1,0)-1)))</f>
        <v/>
      </c>
      <c r="AA169" s="250" t="str">
        <f ca="1">IF(ISERROR(OFFSET(Data!$A$1,MATCH($D169,Data!$CG:$CG,0)-1,MATCH($E169&amp;"/"&amp;AA$1,Data!$1:$1,0)-1))=TRUE,"",IF(OFFSET(Data!$A$1,MATCH($D169,Data!$CG:$CG,0)-1,MATCH($E169&amp;"/"&amp;AA$1,Data!$1:$1,0)-1)=0,"",OFFSET(Data!$A$1,MATCH($D169,Data!$CG:$CG,0)-1,MATCH($E169&amp;"/"&amp;AA$1,Data!$1:$1,0)-1)))</f>
        <v/>
      </c>
      <c r="AB169" s="250" t="str">
        <f ca="1">IF(ISERROR(OFFSET(Data!$A$1,MATCH($D169,Data!$CG:$CG,0)-1,MATCH($E169&amp;"/"&amp;AB$1,Data!$1:$1,0)-1))=TRUE,"",IF(OFFSET(Data!$A$1,MATCH($D169,Data!$CG:$CG,0)-1,MATCH($E169&amp;"/"&amp;AB$1,Data!$1:$1,0)-1)=0,"",OFFSET(Data!$A$1,MATCH($D169,Data!$CG:$CG,0)-1,MATCH($E169&amp;"/"&amp;AB$1,Data!$1:$1,0)-1)))</f>
        <v/>
      </c>
      <c r="AC169" s="250" t="str">
        <f ca="1">IF(ISERROR(OFFSET(Data!$A$1,MATCH($D169,Data!$CG:$CG,0)-1,MATCH($E169&amp;"/"&amp;AC$1,Data!$1:$1,0)-1))=TRUE,"",IF(OFFSET(Data!$A$1,MATCH($D169,Data!$CG:$CG,0)-1,MATCH($E169&amp;"/"&amp;AC$1,Data!$1:$1,0)-1)=0,"",OFFSET(Data!$A$1,MATCH($D169,Data!$CG:$CG,0)-1,MATCH($E169&amp;"/"&amp;AC$1,Data!$1:$1,0)-1)))</f>
        <v/>
      </c>
      <c r="AD169" s="250" t="str">
        <f ca="1">IF(ISERROR(OFFSET(Data!$A$1,MATCH($D169,Data!$CG:$CG,0)-1,MATCH($E169&amp;"/"&amp;AD$1,Data!$1:$1,0)-1))=TRUE,"",IF(OFFSET(Data!$A$1,MATCH($D169,Data!$CG:$CG,0)-1,MATCH($E169&amp;"/"&amp;AD$1,Data!$1:$1,0)-1)=0,"",OFFSET(Data!$A$1,MATCH($D169,Data!$CG:$CG,0)-1,MATCH($E169&amp;"/"&amp;AD$1,Data!$1:$1,0)-1)))</f>
        <v/>
      </c>
      <c r="AE169" s="250" t="str">
        <f ca="1">IF(ISERROR(OFFSET(Data!$A$1,MATCH($D169,Data!$CG:$CG,0)-1,MATCH($E169&amp;"/"&amp;AE$1,Data!$1:$1,0)-1))=TRUE,"",IF(OFFSET(Data!$A$1,MATCH($D169,Data!$CG:$CG,0)-1,MATCH($E169&amp;"/"&amp;AE$1,Data!$1:$1,0)-1)=0,"",OFFSET(Data!$A$1,MATCH($D169,Data!$CG:$CG,0)-1,MATCH($E169&amp;"/"&amp;AE$1,Data!$1:$1,0)-1)))</f>
        <v/>
      </c>
      <c r="AF169" s="251" t="str">
        <f ca="1">IF(ISERROR(OFFSET(Data!$A$1,MATCH($D169,Data!$CG:$CG,0)-1,MATCH($E169&amp;"/"&amp;AF$1,Data!$1:$1,0)-1))=TRUE,"",IF(OFFSET(Data!$A$1,MATCH($D169,Data!$CG:$CG,0)-1,MATCH($E169&amp;"/"&amp;AF$1,Data!$1:$1,0)-1)=0,"",OFFSET(Data!$A$1,MATCH($D169,Data!$CG:$CG,0)-1,MATCH($E169&amp;"/"&amp;AF$1,Data!$1:$1,0)-1)))</f>
        <v/>
      </c>
      <c r="AG169" s="206">
        <f t="shared" ca="1" si="6"/>
        <v>0</v>
      </c>
      <c r="AH169" s="207">
        <f ca="1">AG169</f>
        <v>0</v>
      </c>
    </row>
    <row r="170" spans="1:34" ht="15" hidden="1" customHeight="1" thickBot="1" x14ac:dyDescent="0.3">
      <c r="A170" s="446"/>
      <c r="B170" s="469"/>
      <c r="C170" s="472"/>
      <c r="D170" s="50" t="e">
        <f>IF(C170&lt;&gt;"",C170,D169)</f>
        <v>#N/A</v>
      </c>
      <c r="E170" s="51" t="s">
        <v>22</v>
      </c>
      <c r="F170" s="254" t="str">
        <f ca="1">IF(ISERROR(OFFSET(Data!$A$1,MATCH($D170,Data!$CG:$CG,0)-1,MATCH($E170&amp;"/"&amp;F$1,Data!$1:$1,0)-1))=TRUE,"",IF(OFFSET(Data!$A$1,MATCH($D170,Data!$CG:$CG,0)-1,MATCH($E170&amp;"/"&amp;F$1,Data!$1:$1,0)-1)=0,"",OFFSET(Data!$A$1,MATCH($D170,Data!$CG:$CG,0)-1,MATCH($E170&amp;"/"&amp;F$1,Data!$1:$1,0)-1)))</f>
        <v/>
      </c>
      <c r="G170" s="252" t="str">
        <f ca="1">IF(ISERROR(OFFSET(Data!$A$1,MATCH($D170,Data!$CG:$CG,0)-1,MATCH($E170&amp;"/"&amp;G$1,Data!$1:$1,0)-1))=TRUE,"",IF(OFFSET(Data!$A$1,MATCH($D170,Data!$CG:$CG,0)-1,MATCH($E170&amp;"/"&amp;G$1,Data!$1:$1,0)-1)=0,"",OFFSET(Data!$A$1,MATCH($D170,Data!$CG:$CG,0)-1,MATCH($E170&amp;"/"&amp;G$1,Data!$1:$1,0)-1)))</f>
        <v/>
      </c>
      <c r="H170" s="252" t="str">
        <f ca="1">IF(ISERROR(OFFSET(Data!$A$1,MATCH($D170,Data!$CG:$CG,0)-1,MATCH($E170&amp;"/"&amp;H$1,Data!$1:$1,0)-1))=TRUE,"",IF(OFFSET(Data!$A$1,MATCH($D170,Data!$CG:$CG,0)-1,MATCH($E170&amp;"/"&amp;H$1,Data!$1:$1,0)-1)=0,"",OFFSET(Data!$A$1,MATCH($D170,Data!$CG:$CG,0)-1,MATCH($E170&amp;"/"&amp;H$1,Data!$1:$1,0)-1)))</f>
        <v/>
      </c>
      <c r="I170" s="252" t="str">
        <f ca="1">IF(ISERROR(OFFSET(Data!$A$1,MATCH($D170,Data!$CG:$CG,0)-1,MATCH($E170&amp;"/"&amp;I$1,Data!$1:$1,0)-1))=TRUE,"",IF(OFFSET(Data!$A$1,MATCH($D170,Data!$CG:$CG,0)-1,MATCH($E170&amp;"/"&amp;I$1,Data!$1:$1,0)-1)=0,"",OFFSET(Data!$A$1,MATCH($D170,Data!$CG:$CG,0)-1,MATCH($E170&amp;"/"&amp;I$1,Data!$1:$1,0)-1)))</f>
        <v/>
      </c>
      <c r="J170" s="252" t="str">
        <f ca="1">IF(ISERROR(OFFSET(Data!$A$1,MATCH($D170,Data!$CG:$CG,0)-1,MATCH($E170&amp;"/"&amp;J$1,Data!$1:$1,0)-1))=TRUE,"",IF(OFFSET(Data!$A$1,MATCH($D170,Data!$CG:$CG,0)-1,MATCH($E170&amp;"/"&amp;J$1,Data!$1:$1,0)-1)=0,"",OFFSET(Data!$A$1,MATCH($D170,Data!$CG:$CG,0)-1,MATCH($E170&amp;"/"&amp;J$1,Data!$1:$1,0)-1)))</f>
        <v/>
      </c>
      <c r="K170" s="252" t="str">
        <f ca="1">IF(ISERROR(OFFSET(Data!$A$1,MATCH($D170,Data!$CG:$CG,0)-1,MATCH($E170&amp;"/"&amp;K$1,Data!$1:$1,0)-1))=TRUE,"",IF(OFFSET(Data!$A$1,MATCH($D170,Data!$CG:$CG,0)-1,MATCH($E170&amp;"/"&amp;K$1,Data!$1:$1,0)-1)=0,"",OFFSET(Data!$A$1,MATCH($D170,Data!$CG:$CG,0)-1,MATCH($E170&amp;"/"&amp;K$1,Data!$1:$1,0)-1)))</f>
        <v/>
      </c>
      <c r="L170" s="252" t="str">
        <f ca="1">IF(ISERROR(OFFSET(Data!$A$1,MATCH($D170,Data!$CG:$CG,0)-1,MATCH($E170&amp;"/"&amp;L$1,Data!$1:$1,0)-1))=TRUE,"",IF(OFFSET(Data!$A$1,MATCH($D170,Data!$CG:$CG,0)-1,MATCH($E170&amp;"/"&amp;L$1,Data!$1:$1,0)-1)=0,"",OFFSET(Data!$A$1,MATCH($D170,Data!$CG:$CG,0)-1,MATCH($E170&amp;"/"&amp;L$1,Data!$1:$1,0)-1)))</f>
        <v/>
      </c>
      <c r="M170" s="252" t="str">
        <f ca="1">IF(ISERROR(OFFSET(Data!$A$1,MATCH($D170,Data!$CG:$CG,0)-1,MATCH($E170&amp;"/"&amp;M$1,Data!$1:$1,0)-1))=TRUE,"",IF(OFFSET(Data!$A$1,MATCH($D170,Data!$CG:$CG,0)-1,MATCH($E170&amp;"/"&amp;M$1,Data!$1:$1,0)-1)=0,"",OFFSET(Data!$A$1,MATCH($D170,Data!$CG:$CG,0)-1,MATCH($E170&amp;"/"&amp;M$1,Data!$1:$1,0)-1)))</f>
        <v/>
      </c>
      <c r="N170" s="252" t="str">
        <f ca="1">IF(ISERROR(OFFSET(Data!$A$1,MATCH($D170,Data!$CG:$CG,0)-1,MATCH($E170&amp;"/"&amp;N$1,Data!$1:$1,0)-1))=TRUE,"",IF(OFFSET(Data!$A$1,MATCH($D170,Data!$CG:$CG,0)-1,MATCH($E170&amp;"/"&amp;N$1,Data!$1:$1,0)-1)=0,"",OFFSET(Data!$A$1,MATCH($D170,Data!$CG:$CG,0)-1,MATCH($E170&amp;"/"&amp;N$1,Data!$1:$1,0)-1)))</f>
        <v/>
      </c>
      <c r="O170" s="252" t="str">
        <f ca="1">IF(ISERROR(OFFSET(Data!$A$1,MATCH($D170,Data!$CG:$CG,0)-1,MATCH($E170&amp;"/"&amp;O$1,Data!$1:$1,0)-1))=TRUE,"",IF(OFFSET(Data!$A$1,MATCH($D170,Data!$CG:$CG,0)-1,MATCH($E170&amp;"/"&amp;O$1,Data!$1:$1,0)-1)=0,"",OFFSET(Data!$A$1,MATCH($D170,Data!$CG:$CG,0)-1,MATCH($E170&amp;"/"&amp;O$1,Data!$1:$1,0)-1)))</f>
        <v/>
      </c>
      <c r="P170" s="252" t="str">
        <f ca="1">IF(ISERROR(OFFSET(Data!$A$1,MATCH($D170,Data!$CG:$CG,0)-1,MATCH($E170&amp;"/"&amp;P$1,Data!$1:$1,0)-1))=TRUE,"",IF(OFFSET(Data!$A$1,MATCH($D170,Data!$CG:$CG,0)-1,MATCH($E170&amp;"/"&amp;P$1,Data!$1:$1,0)-1)=0,"",OFFSET(Data!$A$1,MATCH($D170,Data!$CG:$CG,0)-1,MATCH($E170&amp;"/"&amp;P$1,Data!$1:$1,0)-1)))</f>
        <v/>
      </c>
      <c r="Q170" s="252" t="str">
        <f ca="1">IF(ISERROR(OFFSET(Data!$A$1,MATCH($D170,Data!$CG:$CG,0)-1,MATCH($E170&amp;"/"&amp;Q$1,Data!$1:$1,0)-1))=TRUE,"",IF(OFFSET(Data!$A$1,MATCH($D170,Data!$CG:$CG,0)-1,MATCH($E170&amp;"/"&amp;Q$1,Data!$1:$1,0)-1)=0,"",OFFSET(Data!$A$1,MATCH($D170,Data!$CG:$CG,0)-1,MATCH($E170&amp;"/"&amp;Q$1,Data!$1:$1,0)-1)))</f>
        <v/>
      </c>
      <c r="R170" s="252" t="str">
        <f ca="1">IF(ISERROR(OFFSET(Data!$A$1,MATCH($D170,Data!$CG:$CG,0)-1,MATCH($E170&amp;"/"&amp;R$1,Data!$1:$1,0)-1))=TRUE,"",IF(OFFSET(Data!$A$1,MATCH($D170,Data!$CG:$CG,0)-1,MATCH($E170&amp;"/"&amp;R$1,Data!$1:$1,0)-1)=0,"",OFFSET(Data!$A$1,MATCH($D170,Data!$CG:$CG,0)-1,MATCH($E170&amp;"/"&amp;R$1,Data!$1:$1,0)-1)))</f>
        <v/>
      </c>
      <c r="S170" s="252" t="str">
        <f ca="1">IF(ISERROR(OFFSET(Data!$A$1,MATCH($D170,Data!$CG:$CG,0)-1,MATCH($E170&amp;"/"&amp;S$1,Data!$1:$1,0)-1))=TRUE,"",IF(OFFSET(Data!$A$1,MATCH($D170,Data!$CG:$CG,0)-1,MATCH($E170&amp;"/"&amp;S$1,Data!$1:$1,0)-1)=0,"",OFFSET(Data!$A$1,MATCH($D170,Data!$CG:$CG,0)-1,MATCH($E170&amp;"/"&amp;S$1,Data!$1:$1,0)-1)))</f>
        <v/>
      </c>
      <c r="T170" s="252" t="str">
        <f ca="1">IF(ISERROR(OFFSET(Data!$A$1,MATCH($D170,Data!$CG:$CG,0)-1,MATCH($E170&amp;"/"&amp;T$1,Data!$1:$1,0)-1))=TRUE,"",IF(OFFSET(Data!$A$1,MATCH($D170,Data!$CG:$CG,0)-1,MATCH($E170&amp;"/"&amp;T$1,Data!$1:$1,0)-1)=0,"",OFFSET(Data!$A$1,MATCH($D170,Data!$CG:$CG,0)-1,MATCH($E170&amp;"/"&amp;T$1,Data!$1:$1,0)-1)))</f>
        <v/>
      </c>
      <c r="U170" s="252" t="str">
        <f ca="1">IF(ISERROR(OFFSET(Data!$A$1,MATCH($D170,Data!$CG:$CG,0)-1,MATCH($E170&amp;"/"&amp;U$1,Data!$1:$1,0)-1))=TRUE,"",IF(OFFSET(Data!$A$1,MATCH($D170,Data!$CG:$CG,0)-1,MATCH($E170&amp;"/"&amp;U$1,Data!$1:$1,0)-1)=0,"",OFFSET(Data!$A$1,MATCH($D170,Data!$CG:$CG,0)-1,MATCH($E170&amp;"/"&amp;U$1,Data!$1:$1,0)-1)))</f>
        <v/>
      </c>
      <c r="V170" s="252" t="str">
        <f ca="1">IF(ISERROR(OFFSET(Data!$A$1,MATCH($D170,Data!$CG:$CG,0)-1,MATCH($E170&amp;"/"&amp;V$1,Data!$1:$1,0)-1))=TRUE,"",IF(OFFSET(Data!$A$1,MATCH($D170,Data!$CG:$CG,0)-1,MATCH($E170&amp;"/"&amp;V$1,Data!$1:$1,0)-1)=0,"",OFFSET(Data!$A$1,MATCH($D170,Data!$CG:$CG,0)-1,MATCH($E170&amp;"/"&amp;V$1,Data!$1:$1,0)-1)))</f>
        <v/>
      </c>
      <c r="W170" s="269" t="str">
        <f ca="1">IF(ISERROR(OFFSET(Data!$A$1,MATCH($D170,Data!$CG:$CG,0)-1,MATCH($E170&amp;"/"&amp;W$1,Data!$1:$1,0)-1))=TRUE,"",IF(OFFSET(Data!$A$1,MATCH($D170,Data!$CG:$CG,0)-1,MATCH($E170&amp;"/"&amp;W$1,Data!$1:$1,0)-1)=0,"",OFFSET(Data!$A$1,MATCH($D170,Data!$CG:$CG,0)-1,MATCH($E170&amp;"/"&amp;W$1,Data!$1:$1,0)-1)))</f>
        <v/>
      </c>
      <c r="X170" s="252" t="str">
        <f ca="1">IF(ISERROR(OFFSET(Data!$A$1,MATCH($D170,Data!$CG:$CG,0)-1,MATCH($E170&amp;"/"&amp;X$1,Data!$1:$1,0)-1))=TRUE,"",IF(OFFSET(Data!$A$1,MATCH($D170,Data!$CG:$CG,0)-1,MATCH($E170&amp;"/"&amp;X$1,Data!$1:$1,0)-1)=0,"",OFFSET(Data!$A$1,MATCH($D170,Data!$CG:$CG,0)-1,MATCH($E170&amp;"/"&amp;X$1,Data!$1:$1,0)-1)))</f>
        <v/>
      </c>
      <c r="Y170" s="252" t="str">
        <f ca="1">IF(ISERROR(OFFSET(Data!$A$1,MATCH($D170,Data!$CG:$CG,0)-1,MATCH($E170&amp;"/"&amp;Y$1,Data!$1:$1,0)-1))=TRUE,"",IF(OFFSET(Data!$A$1,MATCH($D170,Data!$CG:$CG,0)-1,MATCH($E170&amp;"/"&amp;Y$1,Data!$1:$1,0)-1)=0,"",OFFSET(Data!$A$1,MATCH($D170,Data!$CG:$CG,0)-1,MATCH($E170&amp;"/"&amp;Y$1,Data!$1:$1,0)-1)))</f>
        <v/>
      </c>
      <c r="Z170" s="252" t="str">
        <f ca="1">IF(ISERROR(OFFSET(Data!$A$1,MATCH($D170,Data!$CG:$CG,0)-1,MATCH($E170&amp;"/"&amp;Z$1,Data!$1:$1,0)-1))=TRUE,"",IF(OFFSET(Data!$A$1,MATCH($D170,Data!$CG:$CG,0)-1,MATCH($E170&amp;"/"&amp;Z$1,Data!$1:$1,0)-1)=0,"",OFFSET(Data!$A$1,MATCH($D170,Data!$CG:$CG,0)-1,MATCH($E170&amp;"/"&amp;Z$1,Data!$1:$1,0)-1)))</f>
        <v/>
      </c>
      <c r="AA170" s="252" t="str">
        <f ca="1">IF(ISERROR(OFFSET(Data!$A$1,MATCH($D170,Data!$CG:$CG,0)-1,MATCH($E170&amp;"/"&amp;AA$1,Data!$1:$1,0)-1))=TRUE,"",IF(OFFSET(Data!$A$1,MATCH($D170,Data!$CG:$CG,0)-1,MATCH($E170&amp;"/"&amp;AA$1,Data!$1:$1,0)-1)=0,"",OFFSET(Data!$A$1,MATCH($D170,Data!$CG:$CG,0)-1,MATCH($E170&amp;"/"&amp;AA$1,Data!$1:$1,0)-1)))</f>
        <v/>
      </c>
      <c r="AB170" s="252" t="str">
        <f ca="1">IF(ISERROR(OFFSET(Data!$A$1,MATCH($D170,Data!$CG:$CG,0)-1,MATCH($E170&amp;"/"&amp;AB$1,Data!$1:$1,0)-1))=TRUE,"",IF(OFFSET(Data!$A$1,MATCH($D170,Data!$CG:$CG,0)-1,MATCH($E170&amp;"/"&amp;AB$1,Data!$1:$1,0)-1)=0,"",OFFSET(Data!$A$1,MATCH($D170,Data!$CG:$CG,0)-1,MATCH($E170&amp;"/"&amp;AB$1,Data!$1:$1,0)-1)))</f>
        <v/>
      </c>
      <c r="AC170" s="252" t="str">
        <f ca="1">IF(ISERROR(OFFSET(Data!$A$1,MATCH($D170,Data!$CG:$CG,0)-1,MATCH($E170&amp;"/"&amp;AC$1,Data!$1:$1,0)-1))=TRUE,"",IF(OFFSET(Data!$A$1,MATCH($D170,Data!$CG:$CG,0)-1,MATCH($E170&amp;"/"&amp;AC$1,Data!$1:$1,0)-1)=0,"",OFFSET(Data!$A$1,MATCH($D170,Data!$CG:$CG,0)-1,MATCH($E170&amp;"/"&amp;AC$1,Data!$1:$1,0)-1)))</f>
        <v/>
      </c>
      <c r="AD170" s="252" t="str">
        <f ca="1">IF(ISERROR(OFFSET(Data!$A$1,MATCH($D170,Data!$CG:$CG,0)-1,MATCH($E170&amp;"/"&amp;AD$1,Data!$1:$1,0)-1))=TRUE,"",IF(OFFSET(Data!$A$1,MATCH($D170,Data!$CG:$CG,0)-1,MATCH($E170&amp;"/"&amp;AD$1,Data!$1:$1,0)-1)=0,"",OFFSET(Data!$A$1,MATCH($D170,Data!$CG:$CG,0)-1,MATCH($E170&amp;"/"&amp;AD$1,Data!$1:$1,0)-1)))</f>
        <v/>
      </c>
      <c r="AE170" s="252" t="str">
        <f ca="1">IF(ISERROR(OFFSET(Data!$A$1,MATCH($D170,Data!$CG:$CG,0)-1,MATCH($E170&amp;"/"&amp;AE$1,Data!$1:$1,0)-1))=TRUE,"",IF(OFFSET(Data!$A$1,MATCH($D170,Data!$CG:$CG,0)-1,MATCH($E170&amp;"/"&amp;AE$1,Data!$1:$1,0)-1)=0,"",OFFSET(Data!$A$1,MATCH($D170,Data!$CG:$CG,0)-1,MATCH($E170&amp;"/"&amp;AE$1,Data!$1:$1,0)-1)))</f>
        <v/>
      </c>
      <c r="AF170" s="253" t="str">
        <f ca="1">IF(ISERROR(OFFSET(Data!$A$1,MATCH($D170,Data!$CG:$CG,0)-1,MATCH($E170&amp;"/"&amp;AF$1,Data!$1:$1,0)-1))=TRUE,"",IF(OFFSET(Data!$A$1,MATCH($D170,Data!$CG:$CG,0)-1,MATCH($E170&amp;"/"&amp;AF$1,Data!$1:$1,0)-1)=0,"",OFFSET(Data!$A$1,MATCH($D170,Data!$CG:$CG,0)-1,MATCH($E170&amp;"/"&amp;AF$1,Data!$1:$1,0)-1)))</f>
        <v/>
      </c>
      <c r="AG170" s="188">
        <f t="shared" ca="1" si="6"/>
        <v>0</v>
      </c>
      <c r="AH170" s="208">
        <f ca="1">SUM(AG169:AG170)</f>
        <v>0</v>
      </c>
    </row>
    <row r="171" spans="1:34" ht="15" hidden="1" customHeight="1" x14ac:dyDescent="0.25">
      <c r="A171" s="446"/>
      <c r="B171" s="469"/>
      <c r="C171" s="472"/>
      <c r="D171" s="50" t="e">
        <f>IF(C171&lt;&gt;"",C171,D170)</f>
        <v>#N/A</v>
      </c>
      <c r="E171" s="51" t="s">
        <v>23</v>
      </c>
      <c r="F171" s="254" t="str">
        <f ca="1">IF(ISERROR(OFFSET(Data!$A$1,MATCH($D171,Data!$CG:$CG,0)-1,MATCH($E171&amp;"/"&amp;F$1,Data!$1:$1,0)-1))=TRUE,"",IF(OFFSET(Data!$A$1,MATCH($D171,Data!$CG:$CG,0)-1,MATCH($E171&amp;"/"&amp;F$1,Data!$1:$1,0)-1)=0,"",OFFSET(Data!$A$1,MATCH($D171,Data!$CG:$CG,0)-1,MATCH($E171&amp;"/"&amp;F$1,Data!$1:$1,0)-1)))</f>
        <v/>
      </c>
      <c r="G171" s="252" t="str">
        <f ca="1">IF(ISERROR(OFFSET(Data!$A$1,MATCH($D171,Data!$CG:$CG,0)-1,MATCH($E171&amp;"/"&amp;G$1,Data!$1:$1,0)-1))=TRUE,"",IF(OFFSET(Data!$A$1,MATCH($D171,Data!$CG:$CG,0)-1,MATCH($E171&amp;"/"&amp;G$1,Data!$1:$1,0)-1)=0,"",OFFSET(Data!$A$1,MATCH($D171,Data!$CG:$CG,0)-1,MATCH($E171&amp;"/"&amp;G$1,Data!$1:$1,0)-1)))</f>
        <v/>
      </c>
      <c r="H171" s="252" t="str">
        <f ca="1">IF(ISERROR(OFFSET(Data!$A$1,MATCH($D171,Data!$CG:$CG,0)-1,MATCH($E171&amp;"/"&amp;H$1,Data!$1:$1,0)-1))=TRUE,"",IF(OFFSET(Data!$A$1,MATCH($D171,Data!$CG:$CG,0)-1,MATCH($E171&amp;"/"&amp;H$1,Data!$1:$1,0)-1)=0,"",OFFSET(Data!$A$1,MATCH($D171,Data!$CG:$CG,0)-1,MATCH($E171&amp;"/"&amp;H$1,Data!$1:$1,0)-1)))</f>
        <v/>
      </c>
      <c r="I171" s="252" t="str">
        <f ca="1">IF(ISERROR(OFFSET(Data!$A$1,MATCH($D171,Data!$CG:$CG,0)-1,MATCH($E171&amp;"/"&amp;I$1,Data!$1:$1,0)-1))=TRUE,"",IF(OFFSET(Data!$A$1,MATCH($D171,Data!$CG:$CG,0)-1,MATCH($E171&amp;"/"&amp;I$1,Data!$1:$1,0)-1)=0,"",OFFSET(Data!$A$1,MATCH($D171,Data!$CG:$CG,0)-1,MATCH($E171&amp;"/"&amp;I$1,Data!$1:$1,0)-1)))</f>
        <v/>
      </c>
      <c r="J171" s="252" t="str">
        <f ca="1">IF(ISERROR(OFFSET(Data!$A$1,MATCH($D171,Data!$CG:$CG,0)-1,MATCH($E171&amp;"/"&amp;J$1,Data!$1:$1,0)-1))=TRUE,"",IF(OFFSET(Data!$A$1,MATCH($D171,Data!$CG:$CG,0)-1,MATCH($E171&amp;"/"&amp;J$1,Data!$1:$1,0)-1)=0,"",OFFSET(Data!$A$1,MATCH($D171,Data!$CG:$CG,0)-1,MATCH($E171&amp;"/"&amp;J$1,Data!$1:$1,0)-1)))</f>
        <v/>
      </c>
      <c r="K171" s="252" t="str">
        <f ca="1">IF(ISERROR(OFFSET(Data!$A$1,MATCH($D171,Data!$CG:$CG,0)-1,MATCH($E171&amp;"/"&amp;K$1,Data!$1:$1,0)-1))=TRUE,"",IF(OFFSET(Data!$A$1,MATCH($D171,Data!$CG:$CG,0)-1,MATCH($E171&amp;"/"&amp;K$1,Data!$1:$1,0)-1)=0,"",OFFSET(Data!$A$1,MATCH($D171,Data!$CG:$CG,0)-1,MATCH($E171&amp;"/"&amp;K$1,Data!$1:$1,0)-1)))</f>
        <v/>
      </c>
      <c r="L171" s="252" t="str">
        <f ca="1">IF(ISERROR(OFFSET(Data!$A$1,MATCH($D171,Data!$CG:$CG,0)-1,MATCH($E171&amp;"/"&amp;L$1,Data!$1:$1,0)-1))=TRUE,"",IF(OFFSET(Data!$A$1,MATCH($D171,Data!$CG:$CG,0)-1,MATCH($E171&amp;"/"&amp;L$1,Data!$1:$1,0)-1)=0,"",OFFSET(Data!$A$1,MATCH($D171,Data!$CG:$CG,0)-1,MATCH($E171&amp;"/"&amp;L$1,Data!$1:$1,0)-1)))</f>
        <v/>
      </c>
      <c r="M171" s="252" t="str">
        <f ca="1">IF(ISERROR(OFFSET(Data!$A$1,MATCH($D171,Data!$CG:$CG,0)-1,MATCH($E171&amp;"/"&amp;M$1,Data!$1:$1,0)-1))=TRUE,"",IF(OFFSET(Data!$A$1,MATCH($D171,Data!$CG:$CG,0)-1,MATCH($E171&amp;"/"&amp;M$1,Data!$1:$1,0)-1)=0,"",OFFSET(Data!$A$1,MATCH($D171,Data!$CG:$CG,0)-1,MATCH($E171&amp;"/"&amp;M$1,Data!$1:$1,0)-1)))</f>
        <v/>
      </c>
      <c r="N171" s="252" t="str">
        <f ca="1">IF(ISERROR(OFFSET(Data!$A$1,MATCH($D171,Data!$CG:$CG,0)-1,MATCH($E171&amp;"/"&amp;N$1,Data!$1:$1,0)-1))=TRUE,"",IF(OFFSET(Data!$A$1,MATCH($D171,Data!$CG:$CG,0)-1,MATCH($E171&amp;"/"&amp;N$1,Data!$1:$1,0)-1)=0,"",OFFSET(Data!$A$1,MATCH($D171,Data!$CG:$CG,0)-1,MATCH($E171&amp;"/"&amp;N$1,Data!$1:$1,0)-1)))</f>
        <v/>
      </c>
      <c r="O171" s="252" t="str">
        <f ca="1">IF(ISERROR(OFFSET(Data!$A$1,MATCH($D171,Data!$CG:$CG,0)-1,MATCH($E171&amp;"/"&amp;O$1,Data!$1:$1,0)-1))=TRUE,"",IF(OFFSET(Data!$A$1,MATCH($D171,Data!$CG:$CG,0)-1,MATCH($E171&amp;"/"&amp;O$1,Data!$1:$1,0)-1)=0,"",OFFSET(Data!$A$1,MATCH($D171,Data!$CG:$CG,0)-1,MATCH($E171&amp;"/"&amp;O$1,Data!$1:$1,0)-1)))</f>
        <v/>
      </c>
      <c r="P171" s="252" t="str">
        <f ca="1">IF(ISERROR(OFFSET(Data!$A$1,MATCH($D171,Data!$CG:$CG,0)-1,MATCH($E171&amp;"/"&amp;P$1,Data!$1:$1,0)-1))=TRUE,"",IF(OFFSET(Data!$A$1,MATCH($D171,Data!$CG:$CG,0)-1,MATCH($E171&amp;"/"&amp;P$1,Data!$1:$1,0)-1)=0,"",OFFSET(Data!$A$1,MATCH($D171,Data!$CG:$CG,0)-1,MATCH($E171&amp;"/"&amp;P$1,Data!$1:$1,0)-1)))</f>
        <v/>
      </c>
      <c r="Q171" s="252" t="str">
        <f ca="1">IF(ISERROR(OFFSET(Data!$A$1,MATCH($D171,Data!$CG:$CG,0)-1,MATCH($E171&amp;"/"&amp;Q$1,Data!$1:$1,0)-1))=TRUE,"",IF(OFFSET(Data!$A$1,MATCH($D171,Data!$CG:$CG,0)-1,MATCH($E171&amp;"/"&amp;Q$1,Data!$1:$1,0)-1)=0,"",OFFSET(Data!$A$1,MATCH($D171,Data!$CG:$CG,0)-1,MATCH($E171&amp;"/"&amp;Q$1,Data!$1:$1,0)-1)))</f>
        <v/>
      </c>
      <c r="R171" s="252" t="str">
        <f ca="1">IF(ISERROR(OFFSET(Data!$A$1,MATCH($D171,Data!$CG:$CG,0)-1,MATCH($E171&amp;"/"&amp;R$1,Data!$1:$1,0)-1))=TRUE,"",IF(OFFSET(Data!$A$1,MATCH($D171,Data!$CG:$CG,0)-1,MATCH($E171&amp;"/"&amp;R$1,Data!$1:$1,0)-1)=0,"",OFFSET(Data!$A$1,MATCH($D171,Data!$CG:$CG,0)-1,MATCH($E171&amp;"/"&amp;R$1,Data!$1:$1,0)-1)))</f>
        <v/>
      </c>
      <c r="S171" s="252" t="str">
        <f ca="1">IF(ISERROR(OFFSET(Data!$A$1,MATCH($D171,Data!$CG:$CG,0)-1,MATCH($E171&amp;"/"&amp;S$1,Data!$1:$1,0)-1))=TRUE,"",IF(OFFSET(Data!$A$1,MATCH($D171,Data!$CG:$CG,0)-1,MATCH($E171&amp;"/"&amp;S$1,Data!$1:$1,0)-1)=0,"",OFFSET(Data!$A$1,MATCH($D171,Data!$CG:$CG,0)-1,MATCH($E171&amp;"/"&amp;S$1,Data!$1:$1,0)-1)))</f>
        <v/>
      </c>
      <c r="T171" s="252" t="str">
        <f ca="1">IF(ISERROR(OFFSET(Data!$A$1,MATCH($D171,Data!$CG:$CG,0)-1,MATCH($E171&amp;"/"&amp;T$1,Data!$1:$1,0)-1))=TRUE,"",IF(OFFSET(Data!$A$1,MATCH($D171,Data!$CG:$CG,0)-1,MATCH($E171&amp;"/"&amp;T$1,Data!$1:$1,0)-1)=0,"",OFFSET(Data!$A$1,MATCH($D171,Data!$CG:$CG,0)-1,MATCH($E171&amp;"/"&amp;T$1,Data!$1:$1,0)-1)))</f>
        <v/>
      </c>
      <c r="U171" s="252" t="str">
        <f ca="1">IF(ISERROR(OFFSET(Data!$A$1,MATCH($D171,Data!$CG:$CG,0)-1,MATCH($E171&amp;"/"&amp;U$1,Data!$1:$1,0)-1))=TRUE,"",IF(OFFSET(Data!$A$1,MATCH($D171,Data!$CG:$CG,0)-1,MATCH($E171&amp;"/"&amp;U$1,Data!$1:$1,0)-1)=0,"",OFFSET(Data!$A$1,MATCH($D171,Data!$CG:$CG,0)-1,MATCH($E171&amp;"/"&amp;U$1,Data!$1:$1,0)-1)))</f>
        <v/>
      </c>
      <c r="V171" s="252" t="str">
        <f ca="1">IF(ISERROR(OFFSET(Data!$A$1,MATCH($D171,Data!$CG:$CG,0)-1,MATCH($E171&amp;"/"&amp;V$1,Data!$1:$1,0)-1))=TRUE,"",IF(OFFSET(Data!$A$1,MATCH($D171,Data!$CG:$CG,0)-1,MATCH($E171&amp;"/"&amp;V$1,Data!$1:$1,0)-1)=0,"",OFFSET(Data!$A$1,MATCH($D171,Data!$CG:$CG,0)-1,MATCH($E171&amp;"/"&amp;V$1,Data!$1:$1,0)-1)))</f>
        <v/>
      </c>
      <c r="W171" s="269" t="str">
        <f ca="1">IF(ISERROR(OFFSET(Data!$A$1,MATCH($D171,Data!$CG:$CG,0)-1,MATCH($E171&amp;"/"&amp;W$1,Data!$1:$1,0)-1))=TRUE,"",IF(OFFSET(Data!$A$1,MATCH($D171,Data!$CG:$CG,0)-1,MATCH($E171&amp;"/"&amp;W$1,Data!$1:$1,0)-1)=0,"",OFFSET(Data!$A$1,MATCH($D171,Data!$CG:$CG,0)-1,MATCH($E171&amp;"/"&amp;W$1,Data!$1:$1,0)-1)))</f>
        <v/>
      </c>
      <c r="X171" s="252" t="str">
        <f ca="1">IF(ISERROR(OFFSET(Data!$A$1,MATCH($D171,Data!$CG:$CG,0)-1,MATCH($E171&amp;"/"&amp;X$1,Data!$1:$1,0)-1))=TRUE,"",IF(OFFSET(Data!$A$1,MATCH($D171,Data!$CG:$CG,0)-1,MATCH($E171&amp;"/"&amp;X$1,Data!$1:$1,0)-1)=0,"",OFFSET(Data!$A$1,MATCH($D171,Data!$CG:$CG,0)-1,MATCH($E171&amp;"/"&amp;X$1,Data!$1:$1,0)-1)))</f>
        <v/>
      </c>
      <c r="Y171" s="252" t="str">
        <f ca="1">IF(ISERROR(OFFSET(Data!$A$1,MATCH($D171,Data!$CG:$CG,0)-1,MATCH($E171&amp;"/"&amp;Y$1,Data!$1:$1,0)-1))=TRUE,"",IF(OFFSET(Data!$A$1,MATCH($D171,Data!$CG:$CG,0)-1,MATCH($E171&amp;"/"&amp;Y$1,Data!$1:$1,0)-1)=0,"",OFFSET(Data!$A$1,MATCH($D171,Data!$CG:$CG,0)-1,MATCH($E171&amp;"/"&amp;Y$1,Data!$1:$1,0)-1)))</f>
        <v/>
      </c>
      <c r="Z171" s="252" t="str">
        <f ca="1">IF(ISERROR(OFFSET(Data!$A$1,MATCH($D171,Data!$CG:$CG,0)-1,MATCH($E171&amp;"/"&amp;Z$1,Data!$1:$1,0)-1))=TRUE,"",IF(OFFSET(Data!$A$1,MATCH($D171,Data!$CG:$CG,0)-1,MATCH($E171&amp;"/"&amp;Z$1,Data!$1:$1,0)-1)=0,"",OFFSET(Data!$A$1,MATCH($D171,Data!$CG:$CG,0)-1,MATCH($E171&amp;"/"&amp;Z$1,Data!$1:$1,0)-1)))</f>
        <v/>
      </c>
      <c r="AA171" s="252" t="str">
        <f ca="1">IF(ISERROR(OFFSET(Data!$A$1,MATCH($D171,Data!$CG:$CG,0)-1,MATCH($E171&amp;"/"&amp;AA$1,Data!$1:$1,0)-1))=TRUE,"",IF(OFFSET(Data!$A$1,MATCH($D171,Data!$CG:$CG,0)-1,MATCH($E171&amp;"/"&amp;AA$1,Data!$1:$1,0)-1)=0,"",OFFSET(Data!$A$1,MATCH($D171,Data!$CG:$CG,0)-1,MATCH($E171&amp;"/"&amp;AA$1,Data!$1:$1,0)-1)))</f>
        <v/>
      </c>
      <c r="AB171" s="252" t="str">
        <f ca="1">IF(ISERROR(OFFSET(Data!$A$1,MATCH($D171,Data!$CG:$CG,0)-1,MATCH($E171&amp;"/"&amp;AB$1,Data!$1:$1,0)-1))=TRUE,"",IF(OFFSET(Data!$A$1,MATCH($D171,Data!$CG:$CG,0)-1,MATCH($E171&amp;"/"&amp;AB$1,Data!$1:$1,0)-1)=0,"",OFFSET(Data!$A$1,MATCH($D171,Data!$CG:$CG,0)-1,MATCH($E171&amp;"/"&amp;AB$1,Data!$1:$1,0)-1)))</f>
        <v/>
      </c>
      <c r="AC171" s="252" t="str">
        <f ca="1">IF(ISERROR(OFFSET(Data!$A$1,MATCH($D171,Data!$CG:$CG,0)-1,MATCH($E171&amp;"/"&amp;AC$1,Data!$1:$1,0)-1))=TRUE,"",IF(OFFSET(Data!$A$1,MATCH($D171,Data!$CG:$CG,0)-1,MATCH($E171&amp;"/"&amp;AC$1,Data!$1:$1,0)-1)=0,"",OFFSET(Data!$A$1,MATCH($D171,Data!$CG:$CG,0)-1,MATCH($E171&amp;"/"&amp;AC$1,Data!$1:$1,0)-1)))</f>
        <v/>
      </c>
      <c r="AD171" s="252" t="str">
        <f ca="1">IF(ISERROR(OFFSET(Data!$A$1,MATCH($D171,Data!$CG:$CG,0)-1,MATCH($E171&amp;"/"&amp;AD$1,Data!$1:$1,0)-1))=TRUE,"",IF(OFFSET(Data!$A$1,MATCH($D171,Data!$CG:$CG,0)-1,MATCH($E171&amp;"/"&amp;AD$1,Data!$1:$1,0)-1)=0,"",OFFSET(Data!$A$1,MATCH($D171,Data!$CG:$CG,0)-1,MATCH($E171&amp;"/"&amp;AD$1,Data!$1:$1,0)-1)))</f>
        <v/>
      </c>
      <c r="AE171" s="252" t="str">
        <f ca="1">IF(ISERROR(OFFSET(Data!$A$1,MATCH($D171,Data!$CG:$CG,0)-1,MATCH($E171&amp;"/"&amp;AE$1,Data!$1:$1,0)-1))=TRUE,"",IF(OFFSET(Data!$A$1,MATCH($D171,Data!$CG:$CG,0)-1,MATCH($E171&amp;"/"&amp;AE$1,Data!$1:$1,0)-1)=0,"",OFFSET(Data!$A$1,MATCH($D171,Data!$CG:$CG,0)-1,MATCH($E171&amp;"/"&amp;AE$1,Data!$1:$1,0)-1)))</f>
        <v/>
      </c>
      <c r="AF171" s="253" t="str">
        <f ca="1">IF(ISERROR(OFFSET(Data!$A$1,MATCH($D171,Data!$CG:$CG,0)-1,MATCH($E171&amp;"/"&amp;AF$1,Data!$1:$1,0)-1))=TRUE,"",IF(OFFSET(Data!$A$1,MATCH($D171,Data!$CG:$CG,0)-1,MATCH($E171&amp;"/"&amp;AF$1,Data!$1:$1,0)-1)=0,"",OFFSET(Data!$A$1,MATCH($D171,Data!$CG:$CG,0)-1,MATCH($E171&amp;"/"&amp;AF$1,Data!$1:$1,0)-1)))</f>
        <v/>
      </c>
      <c r="AG171" s="188">
        <f t="shared" ca="1" si="6"/>
        <v>0</v>
      </c>
      <c r="AH171" s="208">
        <f ca="1">SUM(AG169:AG171)</f>
        <v>0</v>
      </c>
    </row>
    <row r="172" spans="1:34" ht="15.75" hidden="1" customHeight="1" x14ac:dyDescent="0.25">
      <c r="A172" s="446"/>
      <c r="B172" s="469"/>
      <c r="C172" s="472"/>
      <c r="D172" s="50" t="e">
        <f>IF(C172&lt;&gt;"",C172,D171)</f>
        <v>#N/A</v>
      </c>
      <c r="E172" s="51" t="s">
        <v>24</v>
      </c>
      <c r="F172" s="254" t="str">
        <f ca="1">IF(ISERROR(OFFSET(Data!$A$1,MATCH($D172,Data!$CG:$CG,0)-1,MATCH($E172&amp;"/"&amp;F$1,Data!$1:$1,0)-1))=TRUE,"",IF(OFFSET(Data!$A$1,MATCH($D172,Data!$CG:$CG,0)-1,MATCH($E172&amp;"/"&amp;F$1,Data!$1:$1,0)-1)=0,"",OFFSET(Data!$A$1,MATCH($D172,Data!$CG:$CG,0)-1,MATCH($E172&amp;"/"&amp;F$1,Data!$1:$1,0)-1)))</f>
        <v/>
      </c>
      <c r="G172" s="252" t="str">
        <f ca="1">IF(ISERROR(OFFSET(Data!$A$1,MATCH($D172,Data!$CG:$CG,0)-1,MATCH($E172&amp;"/"&amp;G$1,Data!$1:$1,0)-1))=TRUE,"",IF(OFFSET(Data!$A$1,MATCH($D172,Data!$CG:$CG,0)-1,MATCH($E172&amp;"/"&amp;G$1,Data!$1:$1,0)-1)=0,"",OFFSET(Data!$A$1,MATCH($D172,Data!$CG:$CG,0)-1,MATCH($E172&amp;"/"&amp;G$1,Data!$1:$1,0)-1)))</f>
        <v/>
      </c>
      <c r="H172" s="252" t="str">
        <f ca="1">IF(ISERROR(OFFSET(Data!$A$1,MATCH($D172,Data!$CG:$CG,0)-1,MATCH($E172&amp;"/"&amp;H$1,Data!$1:$1,0)-1))=TRUE,"",IF(OFFSET(Data!$A$1,MATCH($D172,Data!$CG:$CG,0)-1,MATCH($E172&amp;"/"&amp;H$1,Data!$1:$1,0)-1)=0,"",OFFSET(Data!$A$1,MATCH($D172,Data!$CG:$CG,0)-1,MATCH($E172&amp;"/"&amp;H$1,Data!$1:$1,0)-1)))</f>
        <v/>
      </c>
      <c r="I172" s="252" t="str">
        <f ca="1">IF(ISERROR(OFFSET(Data!$A$1,MATCH($D172,Data!$CG:$CG,0)-1,MATCH($E172&amp;"/"&amp;I$1,Data!$1:$1,0)-1))=TRUE,"",IF(OFFSET(Data!$A$1,MATCH($D172,Data!$CG:$CG,0)-1,MATCH($E172&amp;"/"&amp;I$1,Data!$1:$1,0)-1)=0,"",OFFSET(Data!$A$1,MATCH($D172,Data!$CG:$CG,0)-1,MATCH($E172&amp;"/"&amp;I$1,Data!$1:$1,0)-1)))</f>
        <v/>
      </c>
      <c r="J172" s="252" t="str">
        <f ca="1">IF(ISERROR(OFFSET(Data!$A$1,MATCH($D172,Data!$CG:$CG,0)-1,MATCH($E172&amp;"/"&amp;J$1,Data!$1:$1,0)-1))=TRUE,"",IF(OFFSET(Data!$A$1,MATCH($D172,Data!$CG:$CG,0)-1,MATCH($E172&amp;"/"&amp;J$1,Data!$1:$1,0)-1)=0,"",OFFSET(Data!$A$1,MATCH($D172,Data!$CG:$CG,0)-1,MATCH($E172&amp;"/"&amp;J$1,Data!$1:$1,0)-1)))</f>
        <v/>
      </c>
      <c r="K172" s="252" t="str">
        <f ca="1">IF(ISERROR(OFFSET(Data!$A$1,MATCH($D172,Data!$CG:$CG,0)-1,MATCH($E172&amp;"/"&amp;K$1,Data!$1:$1,0)-1))=TRUE,"",IF(OFFSET(Data!$A$1,MATCH($D172,Data!$CG:$CG,0)-1,MATCH($E172&amp;"/"&amp;K$1,Data!$1:$1,0)-1)=0,"",OFFSET(Data!$A$1,MATCH($D172,Data!$CG:$CG,0)-1,MATCH($E172&amp;"/"&amp;K$1,Data!$1:$1,0)-1)))</f>
        <v/>
      </c>
      <c r="L172" s="252" t="str">
        <f ca="1">IF(ISERROR(OFFSET(Data!$A$1,MATCH($D172,Data!$CG:$CG,0)-1,MATCH($E172&amp;"/"&amp;L$1,Data!$1:$1,0)-1))=TRUE,"",IF(OFFSET(Data!$A$1,MATCH($D172,Data!$CG:$CG,0)-1,MATCH($E172&amp;"/"&amp;L$1,Data!$1:$1,0)-1)=0,"",OFFSET(Data!$A$1,MATCH($D172,Data!$CG:$CG,0)-1,MATCH($E172&amp;"/"&amp;L$1,Data!$1:$1,0)-1)))</f>
        <v/>
      </c>
      <c r="M172" s="252" t="str">
        <f ca="1">IF(ISERROR(OFFSET(Data!$A$1,MATCH($D172,Data!$CG:$CG,0)-1,MATCH($E172&amp;"/"&amp;M$1,Data!$1:$1,0)-1))=TRUE,"",IF(OFFSET(Data!$A$1,MATCH($D172,Data!$CG:$CG,0)-1,MATCH($E172&amp;"/"&amp;M$1,Data!$1:$1,0)-1)=0,"",OFFSET(Data!$A$1,MATCH($D172,Data!$CG:$CG,0)-1,MATCH($E172&amp;"/"&amp;M$1,Data!$1:$1,0)-1)))</f>
        <v/>
      </c>
      <c r="N172" s="252" t="str">
        <f ca="1">IF(ISERROR(OFFSET(Data!$A$1,MATCH($D172,Data!$CG:$CG,0)-1,MATCH($E172&amp;"/"&amp;N$1,Data!$1:$1,0)-1))=TRUE,"",IF(OFFSET(Data!$A$1,MATCH($D172,Data!$CG:$CG,0)-1,MATCH($E172&amp;"/"&amp;N$1,Data!$1:$1,0)-1)=0,"",OFFSET(Data!$A$1,MATCH($D172,Data!$CG:$CG,0)-1,MATCH($E172&amp;"/"&amp;N$1,Data!$1:$1,0)-1)))</f>
        <v/>
      </c>
      <c r="O172" s="252" t="str">
        <f ca="1">IF(ISERROR(OFFSET(Data!$A$1,MATCH($D172,Data!$CG:$CG,0)-1,MATCH($E172&amp;"/"&amp;O$1,Data!$1:$1,0)-1))=TRUE,"",IF(OFFSET(Data!$A$1,MATCH($D172,Data!$CG:$CG,0)-1,MATCH($E172&amp;"/"&amp;O$1,Data!$1:$1,0)-1)=0,"",OFFSET(Data!$A$1,MATCH($D172,Data!$CG:$CG,0)-1,MATCH($E172&amp;"/"&amp;O$1,Data!$1:$1,0)-1)))</f>
        <v/>
      </c>
      <c r="P172" s="252" t="str">
        <f ca="1">IF(ISERROR(OFFSET(Data!$A$1,MATCH($D172,Data!$CG:$CG,0)-1,MATCH($E172&amp;"/"&amp;P$1,Data!$1:$1,0)-1))=TRUE,"",IF(OFFSET(Data!$A$1,MATCH($D172,Data!$CG:$CG,0)-1,MATCH($E172&amp;"/"&amp;P$1,Data!$1:$1,0)-1)=0,"",OFFSET(Data!$A$1,MATCH($D172,Data!$CG:$CG,0)-1,MATCH($E172&amp;"/"&amp;P$1,Data!$1:$1,0)-1)))</f>
        <v/>
      </c>
      <c r="Q172" s="252" t="str">
        <f ca="1">IF(ISERROR(OFFSET(Data!$A$1,MATCH($D172,Data!$CG:$CG,0)-1,MATCH($E172&amp;"/"&amp;Q$1,Data!$1:$1,0)-1))=TRUE,"",IF(OFFSET(Data!$A$1,MATCH($D172,Data!$CG:$CG,0)-1,MATCH($E172&amp;"/"&amp;Q$1,Data!$1:$1,0)-1)=0,"",OFFSET(Data!$A$1,MATCH($D172,Data!$CG:$CG,0)-1,MATCH($E172&amp;"/"&amp;Q$1,Data!$1:$1,0)-1)))</f>
        <v/>
      </c>
      <c r="R172" s="252" t="str">
        <f ca="1">IF(ISERROR(OFFSET(Data!$A$1,MATCH($D172,Data!$CG:$CG,0)-1,MATCH($E172&amp;"/"&amp;R$1,Data!$1:$1,0)-1))=TRUE,"",IF(OFFSET(Data!$A$1,MATCH($D172,Data!$CG:$CG,0)-1,MATCH($E172&amp;"/"&amp;R$1,Data!$1:$1,0)-1)=0,"",OFFSET(Data!$A$1,MATCH($D172,Data!$CG:$CG,0)-1,MATCH($E172&amp;"/"&amp;R$1,Data!$1:$1,0)-1)))</f>
        <v/>
      </c>
      <c r="S172" s="252" t="str">
        <f ca="1">IF(ISERROR(OFFSET(Data!$A$1,MATCH($D172,Data!$CG:$CG,0)-1,MATCH($E172&amp;"/"&amp;S$1,Data!$1:$1,0)-1))=TRUE,"",IF(OFFSET(Data!$A$1,MATCH($D172,Data!$CG:$CG,0)-1,MATCH($E172&amp;"/"&amp;S$1,Data!$1:$1,0)-1)=0,"",OFFSET(Data!$A$1,MATCH($D172,Data!$CG:$CG,0)-1,MATCH($E172&amp;"/"&amp;S$1,Data!$1:$1,0)-1)))</f>
        <v/>
      </c>
      <c r="T172" s="252" t="str">
        <f ca="1">IF(ISERROR(OFFSET(Data!$A$1,MATCH($D172,Data!$CG:$CG,0)-1,MATCH($E172&amp;"/"&amp;T$1,Data!$1:$1,0)-1))=TRUE,"",IF(OFFSET(Data!$A$1,MATCH($D172,Data!$CG:$CG,0)-1,MATCH($E172&amp;"/"&amp;T$1,Data!$1:$1,0)-1)=0,"",OFFSET(Data!$A$1,MATCH($D172,Data!$CG:$CG,0)-1,MATCH($E172&amp;"/"&amp;T$1,Data!$1:$1,0)-1)))</f>
        <v/>
      </c>
      <c r="U172" s="252" t="str">
        <f ca="1">IF(ISERROR(OFFSET(Data!$A$1,MATCH($D172,Data!$CG:$CG,0)-1,MATCH($E172&amp;"/"&amp;U$1,Data!$1:$1,0)-1))=TRUE,"",IF(OFFSET(Data!$A$1,MATCH($D172,Data!$CG:$CG,0)-1,MATCH($E172&amp;"/"&amp;U$1,Data!$1:$1,0)-1)=0,"",OFFSET(Data!$A$1,MATCH($D172,Data!$CG:$CG,0)-1,MATCH($E172&amp;"/"&amp;U$1,Data!$1:$1,0)-1)))</f>
        <v/>
      </c>
      <c r="V172" s="252" t="str">
        <f ca="1">IF(ISERROR(OFFSET(Data!$A$1,MATCH($D172,Data!$CG:$CG,0)-1,MATCH($E172&amp;"/"&amp;V$1,Data!$1:$1,0)-1))=TRUE,"",IF(OFFSET(Data!$A$1,MATCH($D172,Data!$CG:$CG,0)-1,MATCH($E172&amp;"/"&amp;V$1,Data!$1:$1,0)-1)=0,"",OFFSET(Data!$A$1,MATCH($D172,Data!$CG:$CG,0)-1,MATCH($E172&amp;"/"&amp;V$1,Data!$1:$1,0)-1)))</f>
        <v/>
      </c>
      <c r="W172" s="269" t="str">
        <f ca="1">IF(ISERROR(OFFSET(Data!$A$1,MATCH($D172,Data!$CG:$CG,0)-1,MATCH($E172&amp;"/"&amp;W$1,Data!$1:$1,0)-1))=TRUE,"",IF(OFFSET(Data!$A$1,MATCH($D172,Data!$CG:$CG,0)-1,MATCH($E172&amp;"/"&amp;W$1,Data!$1:$1,0)-1)=0,"",OFFSET(Data!$A$1,MATCH($D172,Data!$CG:$CG,0)-1,MATCH($E172&amp;"/"&amp;W$1,Data!$1:$1,0)-1)))</f>
        <v/>
      </c>
      <c r="X172" s="252" t="str">
        <f ca="1">IF(ISERROR(OFFSET(Data!$A$1,MATCH($D172,Data!$CG:$CG,0)-1,MATCH($E172&amp;"/"&amp;X$1,Data!$1:$1,0)-1))=TRUE,"",IF(OFFSET(Data!$A$1,MATCH($D172,Data!$CG:$CG,0)-1,MATCH($E172&amp;"/"&amp;X$1,Data!$1:$1,0)-1)=0,"",OFFSET(Data!$A$1,MATCH($D172,Data!$CG:$CG,0)-1,MATCH($E172&amp;"/"&amp;X$1,Data!$1:$1,0)-1)))</f>
        <v/>
      </c>
      <c r="Y172" s="252" t="str">
        <f ca="1">IF(ISERROR(OFFSET(Data!$A$1,MATCH($D172,Data!$CG:$CG,0)-1,MATCH($E172&amp;"/"&amp;Y$1,Data!$1:$1,0)-1))=TRUE,"",IF(OFFSET(Data!$A$1,MATCH($D172,Data!$CG:$CG,0)-1,MATCH($E172&amp;"/"&amp;Y$1,Data!$1:$1,0)-1)=0,"",OFFSET(Data!$A$1,MATCH($D172,Data!$CG:$CG,0)-1,MATCH($E172&amp;"/"&amp;Y$1,Data!$1:$1,0)-1)))</f>
        <v/>
      </c>
      <c r="Z172" s="252" t="str">
        <f ca="1">IF(ISERROR(OFFSET(Data!$A$1,MATCH($D172,Data!$CG:$CG,0)-1,MATCH($E172&amp;"/"&amp;Z$1,Data!$1:$1,0)-1))=TRUE,"",IF(OFFSET(Data!$A$1,MATCH($D172,Data!$CG:$CG,0)-1,MATCH($E172&amp;"/"&amp;Z$1,Data!$1:$1,0)-1)=0,"",OFFSET(Data!$A$1,MATCH($D172,Data!$CG:$CG,0)-1,MATCH($E172&amp;"/"&amp;Z$1,Data!$1:$1,0)-1)))</f>
        <v/>
      </c>
      <c r="AA172" s="252" t="str">
        <f ca="1">IF(ISERROR(OFFSET(Data!$A$1,MATCH($D172,Data!$CG:$CG,0)-1,MATCH($E172&amp;"/"&amp;AA$1,Data!$1:$1,0)-1))=TRUE,"",IF(OFFSET(Data!$A$1,MATCH($D172,Data!$CG:$CG,0)-1,MATCH($E172&amp;"/"&amp;AA$1,Data!$1:$1,0)-1)=0,"",OFFSET(Data!$A$1,MATCH($D172,Data!$CG:$CG,0)-1,MATCH($E172&amp;"/"&amp;AA$1,Data!$1:$1,0)-1)))</f>
        <v/>
      </c>
      <c r="AB172" s="252" t="str">
        <f ca="1">IF(ISERROR(OFFSET(Data!$A$1,MATCH($D172,Data!$CG:$CG,0)-1,MATCH($E172&amp;"/"&amp;AB$1,Data!$1:$1,0)-1))=TRUE,"",IF(OFFSET(Data!$A$1,MATCH($D172,Data!$CG:$CG,0)-1,MATCH($E172&amp;"/"&amp;AB$1,Data!$1:$1,0)-1)=0,"",OFFSET(Data!$A$1,MATCH($D172,Data!$CG:$CG,0)-1,MATCH($E172&amp;"/"&amp;AB$1,Data!$1:$1,0)-1)))</f>
        <v/>
      </c>
      <c r="AC172" s="252" t="str">
        <f ca="1">IF(ISERROR(OFFSET(Data!$A$1,MATCH($D172,Data!$CG:$CG,0)-1,MATCH($E172&amp;"/"&amp;AC$1,Data!$1:$1,0)-1))=TRUE,"",IF(OFFSET(Data!$A$1,MATCH($D172,Data!$CG:$CG,0)-1,MATCH($E172&amp;"/"&amp;AC$1,Data!$1:$1,0)-1)=0,"",OFFSET(Data!$A$1,MATCH($D172,Data!$CG:$CG,0)-1,MATCH($E172&amp;"/"&amp;AC$1,Data!$1:$1,0)-1)))</f>
        <v/>
      </c>
      <c r="AD172" s="252" t="str">
        <f ca="1">IF(ISERROR(OFFSET(Data!$A$1,MATCH($D172,Data!$CG:$CG,0)-1,MATCH($E172&amp;"/"&amp;AD$1,Data!$1:$1,0)-1))=TRUE,"",IF(OFFSET(Data!$A$1,MATCH($D172,Data!$CG:$CG,0)-1,MATCH($E172&amp;"/"&amp;AD$1,Data!$1:$1,0)-1)=0,"",OFFSET(Data!$A$1,MATCH($D172,Data!$CG:$CG,0)-1,MATCH($E172&amp;"/"&amp;AD$1,Data!$1:$1,0)-1)))</f>
        <v/>
      </c>
      <c r="AE172" s="252" t="str">
        <f ca="1">IF(ISERROR(OFFSET(Data!$A$1,MATCH($D172,Data!$CG:$CG,0)-1,MATCH($E172&amp;"/"&amp;AE$1,Data!$1:$1,0)-1))=TRUE,"",IF(OFFSET(Data!$A$1,MATCH($D172,Data!$CG:$CG,0)-1,MATCH($E172&amp;"/"&amp;AE$1,Data!$1:$1,0)-1)=0,"",OFFSET(Data!$A$1,MATCH($D172,Data!$CG:$CG,0)-1,MATCH($E172&amp;"/"&amp;AE$1,Data!$1:$1,0)-1)))</f>
        <v/>
      </c>
      <c r="AF172" s="253" t="str">
        <f ca="1">IF(ISERROR(OFFSET(Data!$A$1,MATCH($D172,Data!$CG:$CG,0)-1,MATCH($E172&amp;"/"&amp;AF$1,Data!$1:$1,0)-1))=TRUE,"",IF(OFFSET(Data!$A$1,MATCH($D172,Data!$CG:$CG,0)-1,MATCH($E172&amp;"/"&amp;AF$1,Data!$1:$1,0)-1)=0,"",OFFSET(Data!$A$1,MATCH($D172,Data!$CG:$CG,0)-1,MATCH($E172&amp;"/"&amp;AF$1,Data!$1:$1,0)-1)))</f>
        <v/>
      </c>
      <c r="AG172" s="188">
        <f t="shared" ca="1" si="6"/>
        <v>0</v>
      </c>
      <c r="AH172" s="208">
        <f ca="1">SUM(AG169:AG172)</f>
        <v>0</v>
      </c>
    </row>
    <row r="173" spans="1:34" ht="15.75" hidden="1" customHeight="1" thickBot="1" x14ac:dyDescent="0.3">
      <c r="A173" s="447"/>
      <c r="B173" s="470"/>
      <c r="C173" s="473"/>
      <c r="D173" s="52" t="e">
        <f>IF(C173&lt;&gt;"",C173,D172)</f>
        <v>#N/A</v>
      </c>
      <c r="E173" s="53" t="s">
        <v>25</v>
      </c>
      <c r="F173" s="255" t="str">
        <f ca="1">IF(ISERROR(OFFSET(Data!$A$1,MATCH($D173,Data!$CG:$CG,0)-1,MATCH($E173&amp;"/"&amp;F$1,Data!$1:$1,0)-1))=TRUE,"",IF(OFFSET(Data!$A$1,MATCH($D173,Data!$CG:$CG,0)-1,MATCH($E173&amp;"/"&amp;F$1,Data!$1:$1,0)-1)=0,"",OFFSET(Data!$A$1,MATCH($D173,Data!$CG:$CG,0)-1,MATCH($E173&amp;"/"&amp;F$1,Data!$1:$1,0)-1)))</f>
        <v/>
      </c>
      <c r="G173" s="256" t="str">
        <f ca="1">IF(ISERROR(OFFSET(Data!$A$1,MATCH($D173,Data!$CG:$CG,0)-1,MATCH($E173&amp;"/"&amp;G$1,Data!$1:$1,0)-1))=TRUE,"",IF(OFFSET(Data!$A$1,MATCH($D173,Data!$CG:$CG,0)-1,MATCH($E173&amp;"/"&amp;G$1,Data!$1:$1,0)-1)=0,"",OFFSET(Data!$A$1,MATCH($D173,Data!$CG:$CG,0)-1,MATCH($E173&amp;"/"&amp;G$1,Data!$1:$1,0)-1)))</f>
        <v/>
      </c>
      <c r="H173" s="256" t="str">
        <f ca="1">IF(ISERROR(OFFSET(Data!$A$1,MATCH($D173,Data!$CG:$CG,0)-1,MATCH($E173&amp;"/"&amp;H$1,Data!$1:$1,0)-1))=TRUE,"",IF(OFFSET(Data!$A$1,MATCH($D173,Data!$CG:$CG,0)-1,MATCH($E173&amp;"/"&amp;H$1,Data!$1:$1,0)-1)=0,"",OFFSET(Data!$A$1,MATCH($D173,Data!$CG:$CG,0)-1,MATCH($E173&amp;"/"&amp;H$1,Data!$1:$1,0)-1)))</f>
        <v/>
      </c>
      <c r="I173" s="256" t="str">
        <f ca="1">IF(ISERROR(OFFSET(Data!$A$1,MATCH($D173,Data!$CG:$CG,0)-1,MATCH($E173&amp;"/"&amp;I$1,Data!$1:$1,0)-1))=TRUE,"",IF(OFFSET(Data!$A$1,MATCH($D173,Data!$CG:$CG,0)-1,MATCH($E173&amp;"/"&amp;I$1,Data!$1:$1,0)-1)=0,"",OFFSET(Data!$A$1,MATCH($D173,Data!$CG:$CG,0)-1,MATCH($E173&amp;"/"&amp;I$1,Data!$1:$1,0)-1)))</f>
        <v/>
      </c>
      <c r="J173" s="256" t="str">
        <f ca="1">IF(ISERROR(OFFSET(Data!$A$1,MATCH($D173,Data!$CG:$CG,0)-1,MATCH($E173&amp;"/"&amp;J$1,Data!$1:$1,0)-1))=TRUE,"",IF(OFFSET(Data!$A$1,MATCH($D173,Data!$CG:$CG,0)-1,MATCH($E173&amp;"/"&amp;J$1,Data!$1:$1,0)-1)=0,"",OFFSET(Data!$A$1,MATCH($D173,Data!$CG:$CG,0)-1,MATCH($E173&amp;"/"&amp;J$1,Data!$1:$1,0)-1)))</f>
        <v/>
      </c>
      <c r="K173" s="256" t="str">
        <f ca="1">IF(ISERROR(OFFSET(Data!$A$1,MATCH($D173,Data!$CG:$CG,0)-1,MATCH($E173&amp;"/"&amp;K$1,Data!$1:$1,0)-1))=TRUE,"",IF(OFFSET(Data!$A$1,MATCH($D173,Data!$CG:$CG,0)-1,MATCH($E173&amp;"/"&amp;K$1,Data!$1:$1,0)-1)=0,"",OFFSET(Data!$A$1,MATCH($D173,Data!$CG:$CG,0)-1,MATCH($E173&amp;"/"&amp;K$1,Data!$1:$1,0)-1)))</f>
        <v/>
      </c>
      <c r="L173" s="256" t="str">
        <f ca="1">IF(ISERROR(OFFSET(Data!$A$1,MATCH($D173,Data!$CG:$CG,0)-1,MATCH($E173&amp;"/"&amp;L$1,Data!$1:$1,0)-1))=TRUE,"",IF(OFFSET(Data!$A$1,MATCH($D173,Data!$CG:$CG,0)-1,MATCH($E173&amp;"/"&amp;L$1,Data!$1:$1,0)-1)=0,"",OFFSET(Data!$A$1,MATCH($D173,Data!$CG:$CG,0)-1,MATCH($E173&amp;"/"&amp;L$1,Data!$1:$1,0)-1)))</f>
        <v/>
      </c>
      <c r="M173" s="256" t="str">
        <f ca="1">IF(ISERROR(OFFSET(Data!$A$1,MATCH($D173,Data!$CG:$CG,0)-1,MATCH($E173&amp;"/"&amp;M$1,Data!$1:$1,0)-1))=TRUE,"",IF(OFFSET(Data!$A$1,MATCH($D173,Data!$CG:$CG,0)-1,MATCH($E173&amp;"/"&amp;M$1,Data!$1:$1,0)-1)=0,"",OFFSET(Data!$A$1,MATCH($D173,Data!$CG:$CG,0)-1,MATCH($E173&amp;"/"&amp;M$1,Data!$1:$1,0)-1)))</f>
        <v/>
      </c>
      <c r="N173" s="256" t="str">
        <f ca="1">IF(ISERROR(OFFSET(Data!$A$1,MATCH($D173,Data!$CG:$CG,0)-1,MATCH($E173&amp;"/"&amp;N$1,Data!$1:$1,0)-1))=TRUE,"",IF(OFFSET(Data!$A$1,MATCH($D173,Data!$CG:$CG,0)-1,MATCH($E173&amp;"/"&amp;N$1,Data!$1:$1,0)-1)=0,"",OFFSET(Data!$A$1,MATCH($D173,Data!$CG:$CG,0)-1,MATCH($E173&amp;"/"&amp;N$1,Data!$1:$1,0)-1)))</f>
        <v/>
      </c>
      <c r="O173" s="256" t="str">
        <f ca="1">IF(ISERROR(OFFSET(Data!$A$1,MATCH($D173,Data!$CG:$CG,0)-1,MATCH($E173&amp;"/"&amp;O$1,Data!$1:$1,0)-1))=TRUE,"",IF(OFFSET(Data!$A$1,MATCH($D173,Data!$CG:$CG,0)-1,MATCH($E173&amp;"/"&amp;O$1,Data!$1:$1,0)-1)=0,"",OFFSET(Data!$A$1,MATCH($D173,Data!$CG:$CG,0)-1,MATCH($E173&amp;"/"&amp;O$1,Data!$1:$1,0)-1)))</f>
        <v/>
      </c>
      <c r="P173" s="256" t="str">
        <f ca="1">IF(ISERROR(OFFSET(Data!$A$1,MATCH($D173,Data!$CG:$CG,0)-1,MATCH($E173&amp;"/"&amp;P$1,Data!$1:$1,0)-1))=TRUE,"",IF(OFFSET(Data!$A$1,MATCH($D173,Data!$CG:$CG,0)-1,MATCH($E173&amp;"/"&amp;P$1,Data!$1:$1,0)-1)=0,"",OFFSET(Data!$A$1,MATCH($D173,Data!$CG:$CG,0)-1,MATCH($E173&amp;"/"&amp;P$1,Data!$1:$1,0)-1)))</f>
        <v/>
      </c>
      <c r="Q173" s="256" t="str">
        <f ca="1">IF(ISERROR(OFFSET(Data!$A$1,MATCH($D173,Data!$CG:$CG,0)-1,MATCH($E173&amp;"/"&amp;Q$1,Data!$1:$1,0)-1))=TRUE,"",IF(OFFSET(Data!$A$1,MATCH($D173,Data!$CG:$CG,0)-1,MATCH($E173&amp;"/"&amp;Q$1,Data!$1:$1,0)-1)=0,"",OFFSET(Data!$A$1,MATCH($D173,Data!$CG:$CG,0)-1,MATCH($E173&amp;"/"&amp;Q$1,Data!$1:$1,0)-1)))</f>
        <v/>
      </c>
      <c r="R173" s="256" t="str">
        <f ca="1">IF(ISERROR(OFFSET(Data!$A$1,MATCH($D173,Data!$CG:$CG,0)-1,MATCH($E173&amp;"/"&amp;R$1,Data!$1:$1,0)-1))=TRUE,"",IF(OFFSET(Data!$A$1,MATCH($D173,Data!$CG:$CG,0)-1,MATCH($E173&amp;"/"&amp;R$1,Data!$1:$1,0)-1)=0,"",OFFSET(Data!$A$1,MATCH($D173,Data!$CG:$CG,0)-1,MATCH($E173&amp;"/"&amp;R$1,Data!$1:$1,0)-1)))</f>
        <v/>
      </c>
      <c r="S173" s="256" t="str">
        <f ca="1">IF(ISERROR(OFFSET(Data!$A$1,MATCH($D173,Data!$CG:$CG,0)-1,MATCH($E173&amp;"/"&amp;S$1,Data!$1:$1,0)-1))=TRUE,"",IF(OFFSET(Data!$A$1,MATCH($D173,Data!$CG:$CG,0)-1,MATCH($E173&amp;"/"&amp;S$1,Data!$1:$1,0)-1)=0,"",OFFSET(Data!$A$1,MATCH($D173,Data!$CG:$CG,0)-1,MATCH($E173&amp;"/"&amp;S$1,Data!$1:$1,0)-1)))</f>
        <v/>
      </c>
      <c r="T173" s="256" t="str">
        <f ca="1">IF(ISERROR(OFFSET(Data!$A$1,MATCH($D173,Data!$CG:$CG,0)-1,MATCH($E173&amp;"/"&amp;T$1,Data!$1:$1,0)-1))=TRUE,"",IF(OFFSET(Data!$A$1,MATCH($D173,Data!$CG:$CG,0)-1,MATCH($E173&amp;"/"&amp;T$1,Data!$1:$1,0)-1)=0,"",OFFSET(Data!$A$1,MATCH($D173,Data!$CG:$CG,0)-1,MATCH($E173&amp;"/"&amp;T$1,Data!$1:$1,0)-1)))</f>
        <v/>
      </c>
      <c r="U173" s="256" t="str">
        <f ca="1">IF(ISERROR(OFFSET(Data!$A$1,MATCH($D173,Data!$CG:$CG,0)-1,MATCH($E173&amp;"/"&amp;U$1,Data!$1:$1,0)-1))=TRUE,"",IF(OFFSET(Data!$A$1,MATCH($D173,Data!$CG:$CG,0)-1,MATCH($E173&amp;"/"&amp;U$1,Data!$1:$1,0)-1)=0,"",OFFSET(Data!$A$1,MATCH($D173,Data!$CG:$CG,0)-1,MATCH($E173&amp;"/"&amp;U$1,Data!$1:$1,0)-1)))</f>
        <v/>
      </c>
      <c r="V173" s="256" t="str">
        <f ca="1">IF(ISERROR(OFFSET(Data!$A$1,MATCH($D173,Data!$CG:$CG,0)-1,MATCH($E173&amp;"/"&amp;V$1,Data!$1:$1,0)-1))=TRUE,"",IF(OFFSET(Data!$A$1,MATCH($D173,Data!$CG:$CG,0)-1,MATCH($E173&amp;"/"&amp;V$1,Data!$1:$1,0)-1)=0,"",OFFSET(Data!$A$1,MATCH($D173,Data!$CG:$CG,0)-1,MATCH($E173&amp;"/"&amp;V$1,Data!$1:$1,0)-1)))</f>
        <v/>
      </c>
      <c r="W173" s="257" t="str">
        <f ca="1">IF(ISERROR(OFFSET(Data!$A$1,MATCH($D173,Data!$CG:$CG,0)-1,MATCH($E173&amp;"/"&amp;W$1,Data!$1:$1,0)-1))=TRUE,"",IF(OFFSET(Data!$A$1,MATCH($D173,Data!$CG:$CG,0)-1,MATCH($E173&amp;"/"&amp;W$1,Data!$1:$1,0)-1)=0,"",OFFSET(Data!$A$1,MATCH($D173,Data!$CG:$CG,0)-1,MATCH($E173&amp;"/"&amp;W$1,Data!$1:$1,0)-1)))</f>
        <v/>
      </c>
      <c r="X173" s="256" t="str">
        <f ca="1">IF(ISERROR(OFFSET(Data!$A$1,MATCH($D173,Data!$CG:$CG,0)-1,MATCH($E173&amp;"/"&amp;X$1,Data!$1:$1,0)-1))=TRUE,"",IF(OFFSET(Data!$A$1,MATCH($D173,Data!$CG:$CG,0)-1,MATCH($E173&amp;"/"&amp;X$1,Data!$1:$1,0)-1)=0,"",OFFSET(Data!$A$1,MATCH($D173,Data!$CG:$CG,0)-1,MATCH($E173&amp;"/"&amp;X$1,Data!$1:$1,0)-1)))</f>
        <v/>
      </c>
      <c r="Y173" s="256" t="str">
        <f ca="1">IF(ISERROR(OFFSET(Data!$A$1,MATCH($D173,Data!$CG:$CG,0)-1,MATCH($E173&amp;"/"&amp;Y$1,Data!$1:$1,0)-1))=TRUE,"",IF(OFFSET(Data!$A$1,MATCH($D173,Data!$CG:$CG,0)-1,MATCH($E173&amp;"/"&amp;Y$1,Data!$1:$1,0)-1)=0,"",OFFSET(Data!$A$1,MATCH($D173,Data!$CG:$CG,0)-1,MATCH($E173&amp;"/"&amp;Y$1,Data!$1:$1,0)-1)))</f>
        <v/>
      </c>
      <c r="Z173" s="256" t="str">
        <f ca="1">IF(ISERROR(OFFSET(Data!$A$1,MATCH($D173,Data!$CG:$CG,0)-1,MATCH($E173&amp;"/"&amp;Z$1,Data!$1:$1,0)-1))=TRUE,"",IF(OFFSET(Data!$A$1,MATCH($D173,Data!$CG:$CG,0)-1,MATCH($E173&amp;"/"&amp;Z$1,Data!$1:$1,0)-1)=0,"",OFFSET(Data!$A$1,MATCH($D173,Data!$CG:$CG,0)-1,MATCH($E173&amp;"/"&amp;Z$1,Data!$1:$1,0)-1)))</f>
        <v/>
      </c>
      <c r="AA173" s="256" t="str">
        <f ca="1">IF(ISERROR(OFFSET(Data!$A$1,MATCH($D173,Data!$CG:$CG,0)-1,MATCH($E173&amp;"/"&amp;AA$1,Data!$1:$1,0)-1))=TRUE,"",IF(OFFSET(Data!$A$1,MATCH($D173,Data!$CG:$CG,0)-1,MATCH($E173&amp;"/"&amp;AA$1,Data!$1:$1,0)-1)=0,"",OFFSET(Data!$A$1,MATCH($D173,Data!$CG:$CG,0)-1,MATCH($E173&amp;"/"&amp;AA$1,Data!$1:$1,0)-1)))</f>
        <v/>
      </c>
      <c r="AB173" s="256" t="str">
        <f ca="1">IF(ISERROR(OFFSET(Data!$A$1,MATCH($D173,Data!$CG:$CG,0)-1,MATCH($E173&amp;"/"&amp;AB$1,Data!$1:$1,0)-1))=TRUE,"",IF(OFFSET(Data!$A$1,MATCH($D173,Data!$CG:$CG,0)-1,MATCH($E173&amp;"/"&amp;AB$1,Data!$1:$1,0)-1)=0,"",OFFSET(Data!$A$1,MATCH($D173,Data!$CG:$CG,0)-1,MATCH($E173&amp;"/"&amp;AB$1,Data!$1:$1,0)-1)))</f>
        <v/>
      </c>
      <c r="AC173" s="256" t="str">
        <f ca="1">IF(ISERROR(OFFSET(Data!$A$1,MATCH($D173,Data!$CG:$CG,0)-1,MATCH($E173&amp;"/"&amp;AC$1,Data!$1:$1,0)-1))=TRUE,"",IF(OFFSET(Data!$A$1,MATCH($D173,Data!$CG:$CG,0)-1,MATCH($E173&amp;"/"&amp;AC$1,Data!$1:$1,0)-1)=0,"",OFFSET(Data!$A$1,MATCH($D173,Data!$CG:$CG,0)-1,MATCH($E173&amp;"/"&amp;AC$1,Data!$1:$1,0)-1)))</f>
        <v/>
      </c>
      <c r="AD173" s="256" t="str">
        <f ca="1">IF(ISERROR(OFFSET(Data!$A$1,MATCH($D173,Data!$CG:$CG,0)-1,MATCH($E173&amp;"/"&amp;AD$1,Data!$1:$1,0)-1))=TRUE,"",IF(OFFSET(Data!$A$1,MATCH($D173,Data!$CG:$CG,0)-1,MATCH($E173&amp;"/"&amp;AD$1,Data!$1:$1,0)-1)=0,"",OFFSET(Data!$A$1,MATCH($D173,Data!$CG:$CG,0)-1,MATCH($E173&amp;"/"&amp;AD$1,Data!$1:$1,0)-1)))</f>
        <v/>
      </c>
      <c r="AE173" s="256" t="str">
        <f ca="1">IF(ISERROR(OFFSET(Data!$A$1,MATCH($D173,Data!$CG:$CG,0)-1,MATCH($E173&amp;"/"&amp;AE$1,Data!$1:$1,0)-1))=TRUE,"",IF(OFFSET(Data!$A$1,MATCH($D173,Data!$CG:$CG,0)-1,MATCH($E173&amp;"/"&amp;AE$1,Data!$1:$1,0)-1)=0,"",OFFSET(Data!$A$1,MATCH($D173,Data!$CG:$CG,0)-1,MATCH($E173&amp;"/"&amp;AE$1,Data!$1:$1,0)-1)))</f>
        <v/>
      </c>
      <c r="AF173" s="258" t="str">
        <f ca="1">IF(ISERROR(OFFSET(Data!$A$1,MATCH($D173,Data!$CG:$CG,0)-1,MATCH($E173&amp;"/"&amp;AF$1,Data!$1:$1,0)-1))=TRUE,"",IF(OFFSET(Data!$A$1,MATCH($D173,Data!$CG:$CG,0)-1,MATCH($E173&amp;"/"&amp;AF$1,Data!$1:$1,0)-1)=0,"",OFFSET(Data!$A$1,MATCH($D173,Data!$CG:$CG,0)-1,MATCH($E173&amp;"/"&amp;AF$1,Data!$1:$1,0)-1)))</f>
        <v/>
      </c>
      <c r="AG173" s="197">
        <f t="shared" ca="1" si="6"/>
        <v>0</v>
      </c>
      <c r="AH173" s="209">
        <f ca="1">SUM(AG169:AG173)</f>
        <v>0</v>
      </c>
    </row>
    <row r="174" spans="1:34" ht="15" hidden="1" customHeight="1" x14ac:dyDescent="0.25">
      <c r="A174" s="445">
        <v>34</v>
      </c>
      <c r="B174" s="468" t="e">
        <f>INDEX(Data!CI:CI,MATCH("M"&amp;A174,Data!A:A,0))</f>
        <v>#N/A</v>
      </c>
      <c r="C174" s="471" t="e">
        <f>INDEX(Data!CG:CG,MATCH("M"&amp;A174,Data!A:A,0))</f>
        <v>#N/A</v>
      </c>
      <c r="D174" s="48" t="e">
        <f>IF(C174&lt;&gt;"",C174,#REF!)</f>
        <v>#N/A</v>
      </c>
      <c r="E174" s="49" t="s">
        <v>21</v>
      </c>
      <c r="F174" s="271" t="str">
        <f ca="1">IF(ISERROR(OFFSET(Data!$A$1,MATCH($D174,Data!$CG:$CG,0)-1,MATCH($E174&amp;"/"&amp;F$1,Data!$1:$1,0)-1))=TRUE,"",IF(OFFSET(Data!$A$1,MATCH($D174,Data!$CG:$CG,0)-1,MATCH($E174&amp;"/"&amp;F$1,Data!$1:$1,0)-1)=0,"",OFFSET(Data!$A$1,MATCH($D174,Data!$CG:$CG,0)-1,MATCH($E174&amp;"/"&amp;F$1,Data!$1:$1,0)-1)))</f>
        <v/>
      </c>
      <c r="G174" s="250" t="str">
        <f ca="1">IF(ISERROR(OFFSET(Data!$A$1,MATCH($D174,Data!$CG:$CG,0)-1,MATCH($E174&amp;"/"&amp;G$1,Data!$1:$1,0)-1))=TRUE,"",IF(OFFSET(Data!$A$1,MATCH($D174,Data!$CG:$CG,0)-1,MATCH($E174&amp;"/"&amp;G$1,Data!$1:$1,0)-1)=0,"",OFFSET(Data!$A$1,MATCH($D174,Data!$CG:$CG,0)-1,MATCH($E174&amp;"/"&amp;G$1,Data!$1:$1,0)-1)))</f>
        <v/>
      </c>
      <c r="H174" s="250" t="str">
        <f ca="1">IF(ISERROR(OFFSET(Data!$A$1,MATCH($D174,Data!$CG:$CG,0)-1,MATCH($E174&amp;"/"&amp;H$1,Data!$1:$1,0)-1))=TRUE,"",IF(OFFSET(Data!$A$1,MATCH($D174,Data!$CG:$CG,0)-1,MATCH($E174&amp;"/"&amp;H$1,Data!$1:$1,0)-1)=0,"",OFFSET(Data!$A$1,MATCH($D174,Data!$CG:$CG,0)-1,MATCH($E174&amp;"/"&amp;H$1,Data!$1:$1,0)-1)))</f>
        <v/>
      </c>
      <c r="I174" s="250" t="str">
        <f ca="1">IF(ISERROR(OFFSET(Data!$A$1,MATCH($D174,Data!$CG:$CG,0)-1,MATCH($E174&amp;"/"&amp;I$1,Data!$1:$1,0)-1))=TRUE,"",IF(OFFSET(Data!$A$1,MATCH($D174,Data!$CG:$CG,0)-1,MATCH($E174&amp;"/"&amp;I$1,Data!$1:$1,0)-1)=0,"",OFFSET(Data!$A$1,MATCH($D174,Data!$CG:$CG,0)-1,MATCH($E174&amp;"/"&amp;I$1,Data!$1:$1,0)-1)))</f>
        <v/>
      </c>
      <c r="J174" s="250" t="str">
        <f ca="1">IF(ISERROR(OFFSET(Data!$A$1,MATCH($D174,Data!$CG:$CG,0)-1,MATCH($E174&amp;"/"&amp;J$1,Data!$1:$1,0)-1))=TRUE,"",IF(OFFSET(Data!$A$1,MATCH($D174,Data!$CG:$CG,0)-1,MATCH($E174&amp;"/"&amp;J$1,Data!$1:$1,0)-1)=0,"",OFFSET(Data!$A$1,MATCH($D174,Data!$CG:$CG,0)-1,MATCH($E174&amp;"/"&amp;J$1,Data!$1:$1,0)-1)))</f>
        <v/>
      </c>
      <c r="K174" s="250" t="str">
        <f ca="1">IF(ISERROR(OFFSET(Data!$A$1,MATCH($D174,Data!$CG:$CG,0)-1,MATCH($E174&amp;"/"&amp;K$1,Data!$1:$1,0)-1))=TRUE,"",IF(OFFSET(Data!$A$1,MATCH($D174,Data!$CG:$CG,0)-1,MATCH($E174&amp;"/"&amp;K$1,Data!$1:$1,0)-1)=0,"",OFFSET(Data!$A$1,MATCH($D174,Data!$CG:$CG,0)-1,MATCH($E174&amp;"/"&amp;K$1,Data!$1:$1,0)-1)))</f>
        <v/>
      </c>
      <c r="L174" s="250" t="str">
        <f ca="1">IF(ISERROR(OFFSET(Data!$A$1,MATCH($D174,Data!$CG:$CG,0)-1,MATCH($E174&amp;"/"&amp;L$1,Data!$1:$1,0)-1))=TRUE,"",IF(OFFSET(Data!$A$1,MATCH($D174,Data!$CG:$CG,0)-1,MATCH($E174&amp;"/"&amp;L$1,Data!$1:$1,0)-1)=0,"",OFFSET(Data!$A$1,MATCH($D174,Data!$CG:$CG,0)-1,MATCH($E174&amp;"/"&amp;L$1,Data!$1:$1,0)-1)))</f>
        <v/>
      </c>
      <c r="M174" s="250" t="str">
        <f ca="1">IF(ISERROR(OFFSET(Data!$A$1,MATCH($D174,Data!$CG:$CG,0)-1,MATCH($E174&amp;"/"&amp;M$1,Data!$1:$1,0)-1))=TRUE,"",IF(OFFSET(Data!$A$1,MATCH($D174,Data!$CG:$CG,0)-1,MATCH($E174&amp;"/"&amp;M$1,Data!$1:$1,0)-1)=0,"",OFFSET(Data!$A$1,MATCH($D174,Data!$CG:$CG,0)-1,MATCH($E174&amp;"/"&amp;M$1,Data!$1:$1,0)-1)))</f>
        <v/>
      </c>
      <c r="N174" s="250" t="str">
        <f ca="1">IF(ISERROR(OFFSET(Data!$A$1,MATCH($D174,Data!$CG:$CG,0)-1,MATCH($E174&amp;"/"&amp;N$1,Data!$1:$1,0)-1))=TRUE,"",IF(OFFSET(Data!$A$1,MATCH($D174,Data!$CG:$CG,0)-1,MATCH($E174&amp;"/"&amp;N$1,Data!$1:$1,0)-1)=0,"",OFFSET(Data!$A$1,MATCH($D174,Data!$CG:$CG,0)-1,MATCH($E174&amp;"/"&amp;N$1,Data!$1:$1,0)-1)))</f>
        <v/>
      </c>
      <c r="O174" s="250" t="str">
        <f ca="1">IF(ISERROR(OFFSET(Data!$A$1,MATCH($D174,Data!$CG:$CG,0)-1,MATCH($E174&amp;"/"&amp;O$1,Data!$1:$1,0)-1))=TRUE,"",IF(OFFSET(Data!$A$1,MATCH($D174,Data!$CG:$CG,0)-1,MATCH($E174&amp;"/"&amp;O$1,Data!$1:$1,0)-1)=0,"",OFFSET(Data!$A$1,MATCH($D174,Data!$CG:$CG,0)-1,MATCH($E174&amp;"/"&amp;O$1,Data!$1:$1,0)-1)))</f>
        <v/>
      </c>
      <c r="P174" s="250" t="str">
        <f ca="1">IF(ISERROR(OFFSET(Data!$A$1,MATCH($D174,Data!$CG:$CG,0)-1,MATCH($E174&amp;"/"&amp;P$1,Data!$1:$1,0)-1))=TRUE,"",IF(OFFSET(Data!$A$1,MATCH($D174,Data!$CG:$CG,0)-1,MATCH($E174&amp;"/"&amp;P$1,Data!$1:$1,0)-1)=0,"",OFFSET(Data!$A$1,MATCH($D174,Data!$CG:$CG,0)-1,MATCH($E174&amp;"/"&amp;P$1,Data!$1:$1,0)-1)))</f>
        <v/>
      </c>
      <c r="Q174" s="250" t="str">
        <f ca="1">IF(ISERROR(OFFSET(Data!$A$1,MATCH($D174,Data!$CG:$CG,0)-1,MATCH($E174&amp;"/"&amp;Q$1,Data!$1:$1,0)-1))=TRUE,"",IF(OFFSET(Data!$A$1,MATCH($D174,Data!$CG:$CG,0)-1,MATCH($E174&amp;"/"&amp;Q$1,Data!$1:$1,0)-1)=0,"",OFFSET(Data!$A$1,MATCH($D174,Data!$CG:$CG,0)-1,MATCH($E174&amp;"/"&amp;Q$1,Data!$1:$1,0)-1)))</f>
        <v/>
      </c>
      <c r="R174" s="250" t="str">
        <f ca="1">IF(ISERROR(OFFSET(Data!$A$1,MATCH($D174,Data!$CG:$CG,0)-1,MATCH($E174&amp;"/"&amp;R$1,Data!$1:$1,0)-1))=TRUE,"",IF(OFFSET(Data!$A$1,MATCH($D174,Data!$CG:$CG,0)-1,MATCH($E174&amp;"/"&amp;R$1,Data!$1:$1,0)-1)=0,"",OFFSET(Data!$A$1,MATCH($D174,Data!$CG:$CG,0)-1,MATCH($E174&amp;"/"&amp;R$1,Data!$1:$1,0)-1)))</f>
        <v/>
      </c>
      <c r="S174" s="250" t="str">
        <f ca="1">IF(ISERROR(OFFSET(Data!$A$1,MATCH($D174,Data!$CG:$CG,0)-1,MATCH($E174&amp;"/"&amp;S$1,Data!$1:$1,0)-1))=TRUE,"",IF(OFFSET(Data!$A$1,MATCH($D174,Data!$CG:$CG,0)-1,MATCH($E174&amp;"/"&amp;S$1,Data!$1:$1,0)-1)=0,"",OFFSET(Data!$A$1,MATCH($D174,Data!$CG:$CG,0)-1,MATCH($E174&amp;"/"&amp;S$1,Data!$1:$1,0)-1)))</f>
        <v/>
      </c>
      <c r="T174" s="250" t="str">
        <f ca="1">IF(ISERROR(OFFSET(Data!$A$1,MATCH($D174,Data!$CG:$CG,0)-1,MATCH($E174&amp;"/"&amp;T$1,Data!$1:$1,0)-1))=TRUE,"",IF(OFFSET(Data!$A$1,MATCH($D174,Data!$CG:$CG,0)-1,MATCH($E174&amp;"/"&amp;T$1,Data!$1:$1,0)-1)=0,"",OFFSET(Data!$A$1,MATCH($D174,Data!$CG:$CG,0)-1,MATCH($E174&amp;"/"&amp;T$1,Data!$1:$1,0)-1)))</f>
        <v/>
      </c>
      <c r="U174" s="250" t="str">
        <f ca="1">IF(ISERROR(OFFSET(Data!$A$1,MATCH($D174,Data!$CG:$CG,0)-1,MATCH($E174&amp;"/"&amp;U$1,Data!$1:$1,0)-1))=TRUE,"",IF(OFFSET(Data!$A$1,MATCH($D174,Data!$CG:$CG,0)-1,MATCH($E174&amp;"/"&amp;U$1,Data!$1:$1,0)-1)=0,"",OFFSET(Data!$A$1,MATCH($D174,Data!$CG:$CG,0)-1,MATCH($E174&amp;"/"&amp;U$1,Data!$1:$1,0)-1)))</f>
        <v/>
      </c>
      <c r="V174" s="250" t="str">
        <f ca="1">IF(ISERROR(OFFSET(Data!$A$1,MATCH($D174,Data!$CG:$CG,0)-1,MATCH($E174&amp;"/"&amp;V$1,Data!$1:$1,0)-1))=TRUE,"",IF(OFFSET(Data!$A$1,MATCH($D174,Data!$CG:$CG,0)-1,MATCH($E174&amp;"/"&amp;V$1,Data!$1:$1,0)-1)=0,"",OFFSET(Data!$A$1,MATCH($D174,Data!$CG:$CG,0)-1,MATCH($E174&amp;"/"&amp;V$1,Data!$1:$1,0)-1)))</f>
        <v/>
      </c>
      <c r="W174" s="272" t="str">
        <f ca="1">IF(ISERROR(OFFSET(Data!$A$1,MATCH($D174,Data!$CG:$CG,0)-1,MATCH($E174&amp;"/"&amp;W$1,Data!$1:$1,0)-1))=TRUE,"",IF(OFFSET(Data!$A$1,MATCH($D174,Data!$CG:$CG,0)-1,MATCH($E174&amp;"/"&amp;W$1,Data!$1:$1,0)-1)=0,"",OFFSET(Data!$A$1,MATCH($D174,Data!$CG:$CG,0)-1,MATCH($E174&amp;"/"&amp;W$1,Data!$1:$1,0)-1)))</f>
        <v/>
      </c>
      <c r="X174" s="250" t="str">
        <f ca="1">IF(ISERROR(OFFSET(Data!$A$1,MATCH($D174,Data!$CG:$CG,0)-1,MATCH($E174&amp;"/"&amp;X$1,Data!$1:$1,0)-1))=TRUE,"",IF(OFFSET(Data!$A$1,MATCH($D174,Data!$CG:$CG,0)-1,MATCH($E174&amp;"/"&amp;X$1,Data!$1:$1,0)-1)=0,"",OFFSET(Data!$A$1,MATCH($D174,Data!$CG:$CG,0)-1,MATCH($E174&amp;"/"&amp;X$1,Data!$1:$1,0)-1)))</f>
        <v/>
      </c>
      <c r="Y174" s="250" t="str">
        <f ca="1">IF(ISERROR(OFFSET(Data!$A$1,MATCH($D174,Data!$CG:$CG,0)-1,MATCH($E174&amp;"/"&amp;Y$1,Data!$1:$1,0)-1))=TRUE,"",IF(OFFSET(Data!$A$1,MATCH($D174,Data!$CG:$CG,0)-1,MATCH($E174&amp;"/"&amp;Y$1,Data!$1:$1,0)-1)=0,"",OFFSET(Data!$A$1,MATCH($D174,Data!$CG:$CG,0)-1,MATCH($E174&amp;"/"&amp;Y$1,Data!$1:$1,0)-1)))</f>
        <v/>
      </c>
      <c r="Z174" s="250" t="str">
        <f ca="1">IF(ISERROR(OFFSET(Data!$A$1,MATCH($D174,Data!$CG:$CG,0)-1,MATCH($E174&amp;"/"&amp;Z$1,Data!$1:$1,0)-1))=TRUE,"",IF(OFFSET(Data!$A$1,MATCH($D174,Data!$CG:$CG,0)-1,MATCH($E174&amp;"/"&amp;Z$1,Data!$1:$1,0)-1)=0,"",OFFSET(Data!$A$1,MATCH($D174,Data!$CG:$CG,0)-1,MATCH($E174&amp;"/"&amp;Z$1,Data!$1:$1,0)-1)))</f>
        <v/>
      </c>
      <c r="AA174" s="250" t="str">
        <f ca="1">IF(ISERROR(OFFSET(Data!$A$1,MATCH($D174,Data!$CG:$CG,0)-1,MATCH($E174&amp;"/"&amp;AA$1,Data!$1:$1,0)-1))=TRUE,"",IF(OFFSET(Data!$A$1,MATCH($D174,Data!$CG:$CG,0)-1,MATCH($E174&amp;"/"&amp;AA$1,Data!$1:$1,0)-1)=0,"",OFFSET(Data!$A$1,MATCH($D174,Data!$CG:$CG,0)-1,MATCH($E174&amp;"/"&amp;AA$1,Data!$1:$1,0)-1)))</f>
        <v/>
      </c>
      <c r="AB174" s="250" t="str">
        <f ca="1">IF(ISERROR(OFFSET(Data!$A$1,MATCH($D174,Data!$CG:$CG,0)-1,MATCH($E174&amp;"/"&amp;AB$1,Data!$1:$1,0)-1))=TRUE,"",IF(OFFSET(Data!$A$1,MATCH($D174,Data!$CG:$CG,0)-1,MATCH($E174&amp;"/"&amp;AB$1,Data!$1:$1,0)-1)=0,"",OFFSET(Data!$A$1,MATCH($D174,Data!$CG:$CG,0)-1,MATCH($E174&amp;"/"&amp;AB$1,Data!$1:$1,0)-1)))</f>
        <v/>
      </c>
      <c r="AC174" s="250" t="str">
        <f ca="1">IF(ISERROR(OFFSET(Data!$A$1,MATCH($D174,Data!$CG:$CG,0)-1,MATCH($E174&amp;"/"&amp;AC$1,Data!$1:$1,0)-1))=TRUE,"",IF(OFFSET(Data!$A$1,MATCH($D174,Data!$CG:$CG,0)-1,MATCH($E174&amp;"/"&amp;AC$1,Data!$1:$1,0)-1)=0,"",OFFSET(Data!$A$1,MATCH($D174,Data!$CG:$CG,0)-1,MATCH($E174&amp;"/"&amp;AC$1,Data!$1:$1,0)-1)))</f>
        <v/>
      </c>
      <c r="AD174" s="250" t="str">
        <f ca="1">IF(ISERROR(OFFSET(Data!$A$1,MATCH($D174,Data!$CG:$CG,0)-1,MATCH($E174&amp;"/"&amp;AD$1,Data!$1:$1,0)-1))=TRUE,"",IF(OFFSET(Data!$A$1,MATCH($D174,Data!$CG:$CG,0)-1,MATCH($E174&amp;"/"&amp;AD$1,Data!$1:$1,0)-1)=0,"",OFFSET(Data!$A$1,MATCH($D174,Data!$CG:$CG,0)-1,MATCH($E174&amp;"/"&amp;AD$1,Data!$1:$1,0)-1)))</f>
        <v/>
      </c>
      <c r="AE174" s="250" t="str">
        <f ca="1">IF(ISERROR(OFFSET(Data!$A$1,MATCH($D174,Data!$CG:$CG,0)-1,MATCH($E174&amp;"/"&amp;AE$1,Data!$1:$1,0)-1))=TRUE,"",IF(OFFSET(Data!$A$1,MATCH($D174,Data!$CG:$CG,0)-1,MATCH($E174&amp;"/"&amp;AE$1,Data!$1:$1,0)-1)=0,"",OFFSET(Data!$A$1,MATCH($D174,Data!$CG:$CG,0)-1,MATCH($E174&amp;"/"&amp;AE$1,Data!$1:$1,0)-1)))</f>
        <v/>
      </c>
      <c r="AF174" s="251" t="str">
        <f ca="1">IF(ISERROR(OFFSET(Data!$A$1,MATCH($D174,Data!$CG:$CG,0)-1,MATCH($E174&amp;"/"&amp;AF$1,Data!$1:$1,0)-1))=TRUE,"",IF(OFFSET(Data!$A$1,MATCH($D174,Data!$CG:$CG,0)-1,MATCH($E174&amp;"/"&amp;AF$1,Data!$1:$1,0)-1)=0,"",OFFSET(Data!$A$1,MATCH($D174,Data!$CG:$CG,0)-1,MATCH($E174&amp;"/"&amp;AF$1,Data!$1:$1,0)-1)))</f>
        <v/>
      </c>
      <c r="AG174" s="206">
        <f t="shared" ca="1" si="6"/>
        <v>0</v>
      </c>
      <c r="AH174" s="207">
        <f ca="1">AG174</f>
        <v>0</v>
      </c>
    </row>
    <row r="175" spans="1:34" ht="15" hidden="1" customHeight="1" thickBot="1" x14ac:dyDescent="0.3">
      <c r="A175" s="446"/>
      <c r="B175" s="469"/>
      <c r="C175" s="472"/>
      <c r="D175" s="50" t="e">
        <f>IF(C175&lt;&gt;"",C175,D174)</f>
        <v>#N/A</v>
      </c>
      <c r="E175" s="51" t="s">
        <v>22</v>
      </c>
      <c r="F175" s="254" t="str">
        <f ca="1">IF(ISERROR(OFFSET(Data!$A$1,MATCH($D175,Data!$CG:$CG,0)-1,MATCH($E175&amp;"/"&amp;F$1,Data!$1:$1,0)-1))=TRUE,"",IF(OFFSET(Data!$A$1,MATCH($D175,Data!$CG:$CG,0)-1,MATCH($E175&amp;"/"&amp;F$1,Data!$1:$1,0)-1)=0,"",OFFSET(Data!$A$1,MATCH($D175,Data!$CG:$CG,0)-1,MATCH($E175&amp;"/"&amp;F$1,Data!$1:$1,0)-1)))</f>
        <v/>
      </c>
      <c r="G175" s="252" t="str">
        <f ca="1">IF(ISERROR(OFFSET(Data!$A$1,MATCH($D175,Data!$CG:$CG,0)-1,MATCH($E175&amp;"/"&amp;G$1,Data!$1:$1,0)-1))=TRUE,"",IF(OFFSET(Data!$A$1,MATCH($D175,Data!$CG:$CG,0)-1,MATCH($E175&amp;"/"&amp;G$1,Data!$1:$1,0)-1)=0,"",OFFSET(Data!$A$1,MATCH($D175,Data!$CG:$CG,0)-1,MATCH($E175&amp;"/"&amp;G$1,Data!$1:$1,0)-1)))</f>
        <v/>
      </c>
      <c r="H175" s="252" t="str">
        <f ca="1">IF(ISERROR(OFFSET(Data!$A$1,MATCH($D175,Data!$CG:$CG,0)-1,MATCH($E175&amp;"/"&amp;H$1,Data!$1:$1,0)-1))=TRUE,"",IF(OFFSET(Data!$A$1,MATCH($D175,Data!$CG:$CG,0)-1,MATCH($E175&amp;"/"&amp;H$1,Data!$1:$1,0)-1)=0,"",OFFSET(Data!$A$1,MATCH($D175,Data!$CG:$CG,0)-1,MATCH($E175&amp;"/"&amp;H$1,Data!$1:$1,0)-1)))</f>
        <v/>
      </c>
      <c r="I175" s="252" t="str">
        <f ca="1">IF(ISERROR(OFFSET(Data!$A$1,MATCH($D175,Data!$CG:$CG,0)-1,MATCH($E175&amp;"/"&amp;I$1,Data!$1:$1,0)-1))=TRUE,"",IF(OFFSET(Data!$A$1,MATCH($D175,Data!$CG:$CG,0)-1,MATCH($E175&amp;"/"&amp;I$1,Data!$1:$1,0)-1)=0,"",OFFSET(Data!$A$1,MATCH($D175,Data!$CG:$CG,0)-1,MATCH($E175&amp;"/"&amp;I$1,Data!$1:$1,0)-1)))</f>
        <v/>
      </c>
      <c r="J175" s="252" t="str">
        <f ca="1">IF(ISERROR(OFFSET(Data!$A$1,MATCH($D175,Data!$CG:$CG,0)-1,MATCH($E175&amp;"/"&amp;J$1,Data!$1:$1,0)-1))=TRUE,"",IF(OFFSET(Data!$A$1,MATCH($D175,Data!$CG:$CG,0)-1,MATCH($E175&amp;"/"&amp;J$1,Data!$1:$1,0)-1)=0,"",OFFSET(Data!$A$1,MATCH($D175,Data!$CG:$CG,0)-1,MATCH($E175&amp;"/"&amp;J$1,Data!$1:$1,0)-1)))</f>
        <v/>
      </c>
      <c r="K175" s="252" t="str">
        <f ca="1">IF(ISERROR(OFFSET(Data!$A$1,MATCH($D175,Data!$CG:$CG,0)-1,MATCH($E175&amp;"/"&amp;K$1,Data!$1:$1,0)-1))=TRUE,"",IF(OFFSET(Data!$A$1,MATCH($D175,Data!$CG:$CG,0)-1,MATCH($E175&amp;"/"&amp;K$1,Data!$1:$1,0)-1)=0,"",OFFSET(Data!$A$1,MATCH($D175,Data!$CG:$CG,0)-1,MATCH($E175&amp;"/"&amp;K$1,Data!$1:$1,0)-1)))</f>
        <v/>
      </c>
      <c r="L175" s="252" t="str">
        <f ca="1">IF(ISERROR(OFFSET(Data!$A$1,MATCH($D175,Data!$CG:$CG,0)-1,MATCH($E175&amp;"/"&amp;L$1,Data!$1:$1,0)-1))=TRUE,"",IF(OFFSET(Data!$A$1,MATCH($D175,Data!$CG:$CG,0)-1,MATCH($E175&amp;"/"&amp;L$1,Data!$1:$1,0)-1)=0,"",OFFSET(Data!$A$1,MATCH($D175,Data!$CG:$CG,0)-1,MATCH($E175&amp;"/"&amp;L$1,Data!$1:$1,0)-1)))</f>
        <v/>
      </c>
      <c r="M175" s="252" t="str">
        <f ca="1">IF(ISERROR(OFFSET(Data!$A$1,MATCH($D175,Data!$CG:$CG,0)-1,MATCH($E175&amp;"/"&amp;M$1,Data!$1:$1,0)-1))=TRUE,"",IF(OFFSET(Data!$A$1,MATCH($D175,Data!$CG:$CG,0)-1,MATCH($E175&amp;"/"&amp;M$1,Data!$1:$1,0)-1)=0,"",OFFSET(Data!$A$1,MATCH($D175,Data!$CG:$CG,0)-1,MATCH($E175&amp;"/"&amp;M$1,Data!$1:$1,0)-1)))</f>
        <v/>
      </c>
      <c r="N175" s="252" t="str">
        <f ca="1">IF(ISERROR(OFFSET(Data!$A$1,MATCH($D175,Data!$CG:$CG,0)-1,MATCH($E175&amp;"/"&amp;N$1,Data!$1:$1,0)-1))=TRUE,"",IF(OFFSET(Data!$A$1,MATCH($D175,Data!$CG:$CG,0)-1,MATCH($E175&amp;"/"&amp;N$1,Data!$1:$1,0)-1)=0,"",OFFSET(Data!$A$1,MATCH($D175,Data!$CG:$CG,0)-1,MATCH($E175&amp;"/"&amp;N$1,Data!$1:$1,0)-1)))</f>
        <v/>
      </c>
      <c r="O175" s="252" t="str">
        <f ca="1">IF(ISERROR(OFFSET(Data!$A$1,MATCH($D175,Data!$CG:$CG,0)-1,MATCH($E175&amp;"/"&amp;O$1,Data!$1:$1,0)-1))=TRUE,"",IF(OFFSET(Data!$A$1,MATCH($D175,Data!$CG:$CG,0)-1,MATCH($E175&amp;"/"&amp;O$1,Data!$1:$1,0)-1)=0,"",OFFSET(Data!$A$1,MATCH($D175,Data!$CG:$CG,0)-1,MATCH($E175&amp;"/"&amp;O$1,Data!$1:$1,0)-1)))</f>
        <v/>
      </c>
      <c r="P175" s="252" t="str">
        <f ca="1">IF(ISERROR(OFFSET(Data!$A$1,MATCH($D175,Data!$CG:$CG,0)-1,MATCH($E175&amp;"/"&amp;P$1,Data!$1:$1,0)-1))=TRUE,"",IF(OFFSET(Data!$A$1,MATCH($D175,Data!$CG:$CG,0)-1,MATCH($E175&amp;"/"&amp;P$1,Data!$1:$1,0)-1)=0,"",OFFSET(Data!$A$1,MATCH($D175,Data!$CG:$CG,0)-1,MATCH($E175&amp;"/"&amp;P$1,Data!$1:$1,0)-1)))</f>
        <v/>
      </c>
      <c r="Q175" s="252" t="str">
        <f ca="1">IF(ISERROR(OFFSET(Data!$A$1,MATCH($D175,Data!$CG:$CG,0)-1,MATCH($E175&amp;"/"&amp;Q$1,Data!$1:$1,0)-1))=TRUE,"",IF(OFFSET(Data!$A$1,MATCH($D175,Data!$CG:$CG,0)-1,MATCH($E175&amp;"/"&amp;Q$1,Data!$1:$1,0)-1)=0,"",OFFSET(Data!$A$1,MATCH($D175,Data!$CG:$CG,0)-1,MATCH($E175&amp;"/"&amp;Q$1,Data!$1:$1,0)-1)))</f>
        <v/>
      </c>
      <c r="R175" s="252" t="str">
        <f ca="1">IF(ISERROR(OFFSET(Data!$A$1,MATCH($D175,Data!$CG:$CG,0)-1,MATCH($E175&amp;"/"&amp;R$1,Data!$1:$1,0)-1))=TRUE,"",IF(OFFSET(Data!$A$1,MATCH($D175,Data!$CG:$CG,0)-1,MATCH($E175&amp;"/"&amp;R$1,Data!$1:$1,0)-1)=0,"",OFFSET(Data!$A$1,MATCH($D175,Data!$CG:$CG,0)-1,MATCH($E175&amp;"/"&amp;R$1,Data!$1:$1,0)-1)))</f>
        <v/>
      </c>
      <c r="S175" s="252" t="str">
        <f ca="1">IF(ISERROR(OFFSET(Data!$A$1,MATCH($D175,Data!$CG:$CG,0)-1,MATCH($E175&amp;"/"&amp;S$1,Data!$1:$1,0)-1))=TRUE,"",IF(OFFSET(Data!$A$1,MATCH($D175,Data!$CG:$CG,0)-1,MATCH($E175&amp;"/"&amp;S$1,Data!$1:$1,0)-1)=0,"",OFFSET(Data!$A$1,MATCH($D175,Data!$CG:$CG,0)-1,MATCH($E175&amp;"/"&amp;S$1,Data!$1:$1,0)-1)))</f>
        <v/>
      </c>
      <c r="T175" s="252" t="str">
        <f ca="1">IF(ISERROR(OFFSET(Data!$A$1,MATCH($D175,Data!$CG:$CG,0)-1,MATCH($E175&amp;"/"&amp;T$1,Data!$1:$1,0)-1))=TRUE,"",IF(OFFSET(Data!$A$1,MATCH($D175,Data!$CG:$CG,0)-1,MATCH($E175&amp;"/"&amp;T$1,Data!$1:$1,0)-1)=0,"",OFFSET(Data!$A$1,MATCH($D175,Data!$CG:$CG,0)-1,MATCH($E175&amp;"/"&amp;T$1,Data!$1:$1,0)-1)))</f>
        <v/>
      </c>
      <c r="U175" s="252" t="str">
        <f ca="1">IF(ISERROR(OFFSET(Data!$A$1,MATCH($D175,Data!$CG:$CG,0)-1,MATCH($E175&amp;"/"&amp;U$1,Data!$1:$1,0)-1))=TRUE,"",IF(OFFSET(Data!$A$1,MATCH($D175,Data!$CG:$CG,0)-1,MATCH($E175&amp;"/"&amp;U$1,Data!$1:$1,0)-1)=0,"",OFFSET(Data!$A$1,MATCH($D175,Data!$CG:$CG,0)-1,MATCH($E175&amp;"/"&amp;U$1,Data!$1:$1,0)-1)))</f>
        <v/>
      </c>
      <c r="V175" s="252" t="str">
        <f ca="1">IF(ISERROR(OFFSET(Data!$A$1,MATCH($D175,Data!$CG:$CG,0)-1,MATCH($E175&amp;"/"&amp;V$1,Data!$1:$1,0)-1))=TRUE,"",IF(OFFSET(Data!$A$1,MATCH($D175,Data!$CG:$CG,0)-1,MATCH($E175&amp;"/"&amp;V$1,Data!$1:$1,0)-1)=0,"",OFFSET(Data!$A$1,MATCH($D175,Data!$CG:$CG,0)-1,MATCH($E175&amp;"/"&amp;V$1,Data!$1:$1,0)-1)))</f>
        <v/>
      </c>
      <c r="W175" s="269" t="str">
        <f ca="1">IF(ISERROR(OFFSET(Data!$A$1,MATCH($D175,Data!$CG:$CG,0)-1,MATCH($E175&amp;"/"&amp;W$1,Data!$1:$1,0)-1))=TRUE,"",IF(OFFSET(Data!$A$1,MATCH($D175,Data!$CG:$CG,0)-1,MATCH($E175&amp;"/"&amp;W$1,Data!$1:$1,0)-1)=0,"",OFFSET(Data!$A$1,MATCH($D175,Data!$CG:$CG,0)-1,MATCH($E175&amp;"/"&amp;W$1,Data!$1:$1,0)-1)))</f>
        <v/>
      </c>
      <c r="X175" s="252" t="str">
        <f ca="1">IF(ISERROR(OFFSET(Data!$A$1,MATCH($D175,Data!$CG:$CG,0)-1,MATCH($E175&amp;"/"&amp;X$1,Data!$1:$1,0)-1))=TRUE,"",IF(OFFSET(Data!$A$1,MATCH($D175,Data!$CG:$CG,0)-1,MATCH($E175&amp;"/"&amp;X$1,Data!$1:$1,0)-1)=0,"",OFFSET(Data!$A$1,MATCH($D175,Data!$CG:$CG,0)-1,MATCH($E175&amp;"/"&amp;X$1,Data!$1:$1,0)-1)))</f>
        <v/>
      </c>
      <c r="Y175" s="252" t="str">
        <f ca="1">IF(ISERROR(OFFSET(Data!$A$1,MATCH($D175,Data!$CG:$CG,0)-1,MATCH($E175&amp;"/"&amp;Y$1,Data!$1:$1,0)-1))=TRUE,"",IF(OFFSET(Data!$A$1,MATCH($D175,Data!$CG:$CG,0)-1,MATCH($E175&amp;"/"&amp;Y$1,Data!$1:$1,0)-1)=0,"",OFFSET(Data!$A$1,MATCH($D175,Data!$CG:$CG,0)-1,MATCH($E175&amp;"/"&amp;Y$1,Data!$1:$1,0)-1)))</f>
        <v/>
      </c>
      <c r="Z175" s="252" t="str">
        <f ca="1">IF(ISERROR(OFFSET(Data!$A$1,MATCH($D175,Data!$CG:$CG,0)-1,MATCH($E175&amp;"/"&amp;Z$1,Data!$1:$1,0)-1))=TRUE,"",IF(OFFSET(Data!$A$1,MATCH($D175,Data!$CG:$CG,0)-1,MATCH($E175&amp;"/"&amp;Z$1,Data!$1:$1,0)-1)=0,"",OFFSET(Data!$A$1,MATCH($D175,Data!$CG:$CG,0)-1,MATCH($E175&amp;"/"&amp;Z$1,Data!$1:$1,0)-1)))</f>
        <v/>
      </c>
      <c r="AA175" s="252" t="str">
        <f ca="1">IF(ISERROR(OFFSET(Data!$A$1,MATCH($D175,Data!$CG:$CG,0)-1,MATCH($E175&amp;"/"&amp;AA$1,Data!$1:$1,0)-1))=TRUE,"",IF(OFFSET(Data!$A$1,MATCH($D175,Data!$CG:$CG,0)-1,MATCH($E175&amp;"/"&amp;AA$1,Data!$1:$1,0)-1)=0,"",OFFSET(Data!$A$1,MATCH($D175,Data!$CG:$CG,0)-1,MATCH($E175&amp;"/"&amp;AA$1,Data!$1:$1,0)-1)))</f>
        <v/>
      </c>
      <c r="AB175" s="252" t="str">
        <f ca="1">IF(ISERROR(OFFSET(Data!$A$1,MATCH($D175,Data!$CG:$CG,0)-1,MATCH($E175&amp;"/"&amp;AB$1,Data!$1:$1,0)-1))=TRUE,"",IF(OFFSET(Data!$A$1,MATCH($D175,Data!$CG:$CG,0)-1,MATCH($E175&amp;"/"&amp;AB$1,Data!$1:$1,0)-1)=0,"",OFFSET(Data!$A$1,MATCH($D175,Data!$CG:$CG,0)-1,MATCH($E175&amp;"/"&amp;AB$1,Data!$1:$1,0)-1)))</f>
        <v/>
      </c>
      <c r="AC175" s="252" t="str">
        <f ca="1">IF(ISERROR(OFFSET(Data!$A$1,MATCH($D175,Data!$CG:$CG,0)-1,MATCH($E175&amp;"/"&amp;AC$1,Data!$1:$1,0)-1))=TRUE,"",IF(OFFSET(Data!$A$1,MATCH($D175,Data!$CG:$CG,0)-1,MATCH($E175&amp;"/"&amp;AC$1,Data!$1:$1,0)-1)=0,"",OFFSET(Data!$A$1,MATCH($D175,Data!$CG:$CG,0)-1,MATCH($E175&amp;"/"&amp;AC$1,Data!$1:$1,0)-1)))</f>
        <v/>
      </c>
      <c r="AD175" s="252" t="str">
        <f ca="1">IF(ISERROR(OFFSET(Data!$A$1,MATCH($D175,Data!$CG:$CG,0)-1,MATCH($E175&amp;"/"&amp;AD$1,Data!$1:$1,0)-1))=TRUE,"",IF(OFFSET(Data!$A$1,MATCH($D175,Data!$CG:$CG,0)-1,MATCH($E175&amp;"/"&amp;AD$1,Data!$1:$1,0)-1)=0,"",OFFSET(Data!$A$1,MATCH($D175,Data!$CG:$CG,0)-1,MATCH($E175&amp;"/"&amp;AD$1,Data!$1:$1,0)-1)))</f>
        <v/>
      </c>
      <c r="AE175" s="252" t="str">
        <f ca="1">IF(ISERROR(OFFSET(Data!$A$1,MATCH($D175,Data!$CG:$CG,0)-1,MATCH($E175&amp;"/"&amp;AE$1,Data!$1:$1,0)-1))=TRUE,"",IF(OFFSET(Data!$A$1,MATCH($D175,Data!$CG:$CG,0)-1,MATCH($E175&amp;"/"&amp;AE$1,Data!$1:$1,0)-1)=0,"",OFFSET(Data!$A$1,MATCH($D175,Data!$CG:$CG,0)-1,MATCH($E175&amp;"/"&amp;AE$1,Data!$1:$1,0)-1)))</f>
        <v/>
      </c>
      <c r="AF175" s="253" t="str">
        <f ca="1">IF(ISERROR(OFFSET(Data!$A$1,MATCH($D175,Data!$CG:$CG,0)-1,MATCH($E175&amp;"/"&amp;AF$1,Data!$1:$1,0)-1))=TRUE,"",IF(OFFSET(Data!$A$1,MATCH($D175,Data!$CG:$CG,0)-1,MATCH($E175&amp;"/"&amp;AF$1,Data!$1:$1,0)-1)=0,"",OFFSET(Data!$A$1,MATCH($D175,Data!$CG:$CG,0)-1,MATCH($E175&amp;"/"&amp;AF$1,Data!$1:$1,0)-1)))</f>
        <v/>
      </c>
      <c r="AG175" s="188">
        <f t="shared" ca="1" si="6"/>
        <v>0</v>
      </c>
      <c r="AH175" s="208">
        <f ca="1">SUM(AG174:AG175)</f>
        <v>0</v>
      </c>
    </row>
    <row r="176" spans="1:34" ht="15" hidden="1" customHeight="1" x14ac:dyDescent="0.25">
      <c r="A176" s="446"/>
      <c r="B176" s="469"/>
      <c r="C176" s="472"/>
      <c r="D176" s="50" t="e">
        <f>IF(C176&lt;&gt;"",C176,D175)</f>
        <v>#N/A</v>
      </c>
      <c r="E176" s="51" t="s">
        <v>23</v>
      </c>
      <c r="F176" s="254" t="str">
        <f ca="1">IF(ISERROR(OFFSET(Data!$A$1,MATCH($D176,Data!$CG:$CG,0)-1,MATCH($E176&amp;"/"&amp;F$1,Data!$1:$1,0)-1))=TRUE,"",IF(OFFSET(Data!$A$1,MATCH($D176,Data!$CG:$CG,0)-1,MATCH($E176&amp;"/"&amp;F$1,Data!$1:$1,0)-1)=0,"",OFFSET(Data!$A$1,MATCH($D176,Data!$CG:$CG,0)-1,MATCH($E176&amp;"/"&amp;F$1,Data!$1:$1,0)-1)))</f>
        <v/>
      </c>
      <c r="G176" s="252" t="str">
        <f ca="1">IF(ISERROR(OFFSET(Data!$A$1,MATCH($D176,Data!$CG:$CG,0)-1,MATCH($E176&amp;"/"&amp;G$1,Data!$1:$1,0)-1))=TRUE,"",IF(OFFSET(Data!$A$1,MATCH($D176,Data!$CG:$CG,0)-1,MATCH($E176&amp;"/"&amp;G$1,Data!$1:$1,0)-1)=0,"",OFFSET(Data!$A$1,MATCH($D176,Data!$CG:$CG,0)-1,MATCH($E176&amp;"/"&amp;G$1,Data!$1:$1,0)-1)))</f>
        <v/>
      </c>
      <c r="H176" s="252" t="str">
        <f ca="1">IF(ISERROR(OFFSET(Data!$A$1,MATCH($D176,Data!$CG:$CG,0)-1,MATCH($E176&amp;"/"&amp;H$1,Data!$1:$1,0)-1))=TRUE,"",IF(OFFSET(Data!$A$1,MATCH($D176,Data!$CG:$CG,0)-1,MATCH($E176&amp;"/"&amp;H$1,Data!$1:$1,0)-1)=0,"",OFFSET(Data!$A$1,MATCH($D176,Data!$CG:$CG,0)-1,MATCH($E176&amp;"/"&amp;H$1,Data!$1:$1,0)-1)))</f>
        <v/>
      </c>
      <c r="I176" s="252" t="str">
        <f ca="1">IF(ISERROR(OFFSET(Data!$A$1,MATCH($D176,Data!$CG:$CG,0)-1,MATCH($E176&amp;"/"&amp;I$1,Data!$1:$1,0)-1))=TRUE,"",IF(OFFSET(Data!$A$1,MATCH($D176,Data!$CG:$CG,0)-1,MATCH($E176&amp;"/"&amp;I$1,Data!$1:$1,0)-1)=0,"",OFFSET(Data!$A$1,MATCH($D176,Data!$CG:$CG,0)-1,MATCH($E176&amp;"/"&amp;I$1,Data!$1:$1,0)-1)))</f>
        <v/>
      </c>
      <c r="J176" s="252" t="str">
        <f ca="1">IF(ISERROR(OFFSET(Data!$A$1,MATCH($D176,Data!$CG:$CG,0)-1,MATCH($E176&amp;"/"&amp;J$1,Data!$1:$1,0)-1))=TRUE,"",IF(OFFSET(Data!$A$1,MATCH($D176,Data!$CG:$CG,0)-1,MATCH($E176&amp;"/"&amp;J$1,Data!$1:$1,0)-1)=0,"",OFFSET(Data!$A$1,MATCH($D176,Data!$CG:$CG,0)-1,MATCH($E176&amp;"/"&amp;J$1,Data!$1:$1,0)-1)))</f>
        <v/>
      </c>
      <c r="K176" s="252" t="str">
        <f ca="1">IF(ISERROR(OFFSET(Data!$A$1,MATCH($D176,Data!$CG:$CG,0)-1,MATCH($E176&amp;"/"&amp;K$1,Data!$1:$1,0)-1))=TRUE,"",IF(OFFSET(Data!$A$1,MATCH($D176,Data!$CG:$CG,0)-1,MATCH($E176&amp;"/"&amp;K$1,Data!$1:$1,0)-1)=0,"",OFFSET(Data!$A$1,MATCH($D176,Data!$CG:$CG,0)-1,MATCH($E176&amp;"/"&amp;K$1,Data!$1:$1,0)-1)))</f>
        <v/>
      </c>
      <c r="L176" s="252" t="str">
        <f ca="1">IF(ISERROR(OFFSET(Data!$A$1,MATCH($D176,Data!$CG:$CG,0)-1,MATCH($E176&amp;"/"&amp;L$1,Data!$1:$1,0)-1))=TRUE,"",IF(OFFSET(Data!$A$1,MATCH($D176,Data!$CG:$CG,0)-1,MATCH($E176&amp;"/"&amp;L$1,Data!$1:$1,0)-1)=0,"",OFFSET(Data!$A$1,MATCH($D176,Data!$CG:$CG,0)-1,MATCH($E176&amp;"/"&amp;L$1,Data!$1:$1,0)-1)))</f>
        <v/>
      </c>
      <c r="M176" s="252" t="str">
        <f ca="1">IF(ISERROR(OFFSET(Data!$A$1,MATCH($D176,Data!$CG:$CG,0)-1,MATCH($E176&amp;"/"&amp;M$1,Data!$1:$1,0)-1))=TRUE,"",IF(OFFSET(Data!$A$1,MATCH($D176,Data!$CG:$CG,0)-1,MATCH($E176&amp;"/"&amp;M$1,Data!$1:$1,0)-1)=0,"",OFFSET(Data!$A$1,MATCH($D176,Data!$CG:$CG,0)-1,MATCH($E176&amp;"/"&amp;M$1,Data!$1:$1,0)-1)))</f>
        <v/>
      </c>
      <c r="N176" s="252" t="str">
        <f ca="1">IF(ISERROR(OFFSET(Data!$A$1,MATCH($D176,Data!$CG:$CG,0)-1,MATCH($E176&amp;"/"&amp;N$1,Data!$1:$1,0)-1))=TRUE,"",IF(OFFSET(Data!$A$1,MATCH($D176,Data!$CG:$CG,0)-1,MATCH($E176&amp;"/"&amp;N$1,Data!$1:$1,0)-1)=0,"",OFFSET(Data!$A$1,MATCH($D176,Data!$CG:$CG,0)-1,MATCH($E176&amp;"/"&amp;N$1,Data!$1:$1,0)-1)))</f>
        <v/>
      </c>
      <c r="O176" s="252" t="str">
        <f ca="1">IF(ISERROR(OFFSET(Data!$A$1,MATCH($D176,Data!$CG:$CG,0)-1,MATCH($E176&amp;"/"&amp;O$1,Data!$1:$1,0)-1))=TRUE,"",IF(OFFSET(Data!$A$1,MATCH($D176,Data!$CG:$CG,0)-1,MATCH($E176&amp;"/"&amp;O$1,Data!$1:$1,0)-1)=0,"",OFFSET(Data!$A$1,MATCH($D176,Data!$CG:$CG,0)-1,MATCH($E176&amp;"/"&amp;O$1,Data!$1:$1,0)-1)))</f>
        <v/>
      </c>
      <c r="P176" s="252" t="str">
        <f ca="1">IF(ISERROR(OFFSET(Data!$A$1,MATCH($D176,Data!$CG:$CG,0)-1,MATCH($E176&amp;"/"&amp;P$1,Data!$1:$1,0)-1))=TRUE,"",IF(OFFSET(Data!$A$1,MATCH($D176,Data!$CG:$CG,0)-1,MATCH($E176&amp;"/"&amp;P$1,Data!$1:$1,0)-1)=0,"",OFFSET(Data!$A$1,MATCH($D176,Data!$CG:$CG,0)-1,MATCH($E176&amp;"/"&amp;P$1,Data!$1:$1,0)-1)))</f>
        <v/>
      </c>
      <c r="Q176" s="252" t="str">
        <f ca="1">IF(ISERROR(OFFSET(Data!$A$1,MATCH($D176,Data!$CG:$CG,0)-1,MATCH($E176&amp;"/"&amp;Q$1,Data!$1:$1,0)-1))=TRUE,"",IF(OFFSET(Data!$A$1,MATCH($D176,Data!$CG:$CG,0)-1,MATCH($E176&amp;"/"&amp;Q$1,Data!$1:$1,0)-1)=0,"",OFFSET(Data!$A$1,MATCH($D176,Data!$CG:$CG,0)-1,MATCH($E176&amp;"/"&amp;Q$1,Data!$1:$1,0)-1)))</f>
        <v/>
      </c>
      <c r="R176" s="252" t="str">
        <f ca="1">IF(ISERROR(OFFSET(Data!$A$1,MATCH($D176,Data!$CG:$CG,0)-1,MATCH($E176&amp;"/"&amp;R$1,Data!$1:$1,0)-1))=TRUE,"",IF(OFFSET(Data!$A$1,MATCH($D176,Data!$CG:$CG,0)-1,MATCH($E176&amp;"/"&amp;R$1,Data!$1:$1,0)-1)=0,"",OFFSET(Data!$A$1,MATCH($D176,Data!$CG:$CG,0)-1,MATCH($E176&amp;"/"&amp;R$1,Data!$1:$1,0)-1)))</f>
        <v/>
      </c>
      <c r="S176" s="252" t="str">
        <f ca="1">IF(ISERROR(OFFSET(Data!$A$1,MATCH($D176,Data!$CG:$CG,0)-1,MATCH($E176&amp;"/"&amp;S$1,Data!$1:$1,0)-1))=TRUE,"",IF(OFFSET(Data!$A$1,MATCH($D176,Data!$CG:$CG,0)-1,MATCH($E176&amp;"/"&amp;S$1,Data!$1:$1,0)-1)=0,"",OFFSET(Data!$A$1,MATCH($D176,Data!$CG:$CG,0)-1,MATCH($E176&amp;"/"&amp;S$1,Data!$1:$1,0)-1)))</f>
        <v/>
      </c>
      <c r="T176" s="252" t="str">
        <f ca="1">IF(ISERROR(OFFSET(Data!$A$1,MATCH($D176,Data!$CG:$CG,0)-1,MATCH($E176&amp;"/"&amp;T$1,Data!$1:$1,0)-1))=TRUE,"",IF(OFFSET(Data!$A$1,MATCH($D176,Data!$CG:$CG,0)-1,MATCH($E176&amp;"/"&amp;T$1,Data!$1:$1,0)-1)=0,"",OFFSET(Data!$A$1,MATCH($D176,Data!$CG:$CG,0)-1,MATCH($E176&amp;"/"&amp;T$1,Data!$1:$1,0)-1)))</f>
        <v/>
      </c>
      <c r="U176" s="252" t="str">
        <f ca="1">IF(ISERROR(OFFSET(Data!$A$1,MATCH($D176,Data!$CG:$CG,0)-1,MATCH($E176&amp;"/"&amp;U$1,Data!$1:$1,0)-1))=TRUE,"",IF(OFFSET(Data!$A$1,MATCH($D176,Data!$CG:$CG,0)-1,MATCH($E176&amp;"/"&amp;U$1,Data!$1:$1,0)-1)=0,"",OFFSET(Data!$A$1,MATCH($D176,Data!$CG:$CG,0)-1,MATCH($E176&amp;"/"&amp;U$1,Data!$1:$1,0)-1)))</f>
        <v/>
      </c>
      <c r="V176" s="252" t="str">
        <f ca="1">IF(ISERROR(OFFSET(Data!$A$1,MATCH($D176,Data!$CG:$CG,0)-1,MATCH($E176&amp;"/"&amp;V$1,Data!$1:$1,0)-1))=TRUE,"",IF(OFFSET(Data!$A$1,MATCH($D176,Data!$CG:$CG,0)-1,MATCH($E176&amp;"/"&amp;V$1,Data!$1:$1,0)-1)=0,"",OFFSET(Data!$A$1,MATCH($D176,Data!$CG:$CG,0)-1,MATCH($E176&amp;"/"&amp;V$1,Data!$1:$1,0)-1)))</f>
        <v/>
      </c>
      <c r="W176" s="269" t="str">
        <f ca="1">IF(ISERROR(OFFSET(Data!$A$1,MATCH($D176,Data!$CG:$CG,0)-1,MATCH($E176&amp;"/"&amp;W$1,Data!$1:$1,0)-1))=TRUE,"",IF(OFFSET(Data!$A$1,MATCH($D176,Data!$CG:$CG,0)-1,MATCH($E176&amp;"/"&amp;W$1,Data!$1:$1,0)-1)=0,"",OFFSET(Data!$A$1,MATCH($D176,Data!$CG:$CG,0)-1,MATCH($E176&amp;"/"&amp;W$1,Data!$1:$1,0)-1)))</f>
        <v/>
      </c>
      <c r="X176" s="252" t="str">
        <f ca="1">IF(ISERROR(OFFSET(Data!$A$1,MATCH($D176,Data!$CG:$CG,0)-1,MATCH($E176&amp;"/"&amp;X$1,Data!$1:$1,0)-1))=TRUE,"",IF(OFFSET(Data!$A$1,MATCH($D176,Data!$CG:$CG,0)-1,MATCH($E176&amp;"/"&amp;X$1,Data!$1:$1,0)-1)=0,"",OFFSET(Data!$A$1,MATCH($D176,Data!$CG:$CG,0)-1,MATCH($E176&amp;"/"&amp;X$1,Data!$1:$1,0)-1)))</f>
        <v/>
      </c>
      <c r="Y176" s="252" t="str">
        <f ca="1">IF(ISERROR(OFFSET(Data!$A$1,MATCH($D176,Data!$CG:$CG,0)-1,MATCH($E176&amp;"/"&amp;Y$1,Data!$1:$1,0)-1))=TRUE,"",IF(OFFSET(Data!$A$1,MATCH($D176,Data!$CG:$CG,0)-1,MATCH($E176&amp;"/"&amp;Y$1,Data!$1:$1,0)-1)=0,"",OFFSET(Data!$A$1,MATCH($D176,Data!$CG:$CG,0)-1,MATCH($E176&amp;"/"&amp;Y$1,Data!$1:$1,0)-1)))</f>
        <v/>
      </c>
      <c r="Z176" s="252" t="str">
        <f ca="1">IF(ISERROR(OFFSET(Data!$A$1,MATCH($D176,Data!$CG:$CG,0)-1,MATCH($E176&amp;"/"&amp;Z$1,Data!$1:$1,0)-1))=TRUE,"",IF(OFFSET(Data!$A$1,MATCH($D176,Data!$CG:$CG,0)-1,MATCH($E176&amp;"/"&amp;Z$1,Data!$1:$1,0)-1)=0,"",OFFSET(Data!$A$1,MATCH($D176,Data!$CG:$CG,0)-1,MATCH($E176&amp;"/"&amp;Z$1,Data!$1:$1,0)-1)))</f>
        <v/>
      </c>
      <c r="AA176" s="252" t="str">
        <f ca="1">IF(ISERROR(OFFSET(Data!$A$1,MATCH($D176,Data!$CG:$CG,0)-1,MATCH($E176&amp;"/"&amp;AA$1,Data!$1:$1,0)-1))=TRUE,"",IF(OFFSET(Data!$A$1,MATCH($D176,Data!$CG:$CG,0)-1,MATCH($E176&amp;"/"&amp;AA$1,Data!$1:$1,0)-1)=0,"",OFFSET(Data!$A$1,MATCH($D176,Data!$CG:$CG,0)-1,MATCH($E176&amp;"/"&amp;AA$1,Data!$1:$1,0)-1)))</f>
        <v/>
      </c>
      <c r="AB176" s="252" t="str">
        <f ca="1">IF(ISERROR(OFFSET(Data!$A$1,MATCH($D176,Data!$CG:$CG,0)-1,MATCH($E176&amp;"/"&amp;AB$1,Data!$1:$1,0)-1))=TRUE,"",IF(OFFSET(Data!$A$1,MATCH($D176,Data!$CG:$CG,0)-1,MATCH($E176&amp;"/"&amp;AB$1,Data!$1:$1,0)-1)=0,"",OFFSET(Data!$A$1,MATCH($D176,Data!$CG:$CG,0)-1,MATCH($E176&amp;"/"&amp;AB$1,Data!$1:$1,0)-1)))</f>
        <v/>
      </c>
      <c r="AC176" s="252" t="str">
        <f ca="1">IF(ISERROR(OFFSET(Data!$A$1,MATCH($D176,Data!$CG:$CG,0)-1,MATCH($E176&amp;"/"&amp;AC$1,Data!$1:$1,0)-1))=TRUE,"",IF(OFFSET(Data!$A$1,MATCH($D176,Data!$CG:$CG,0)-1,MATCH($E176&amp;"/"&amp;AC$1,Data!$1:$1,0)-1)=0,"",OFFSET(Data!$A$1,MATCH($D176,Data!$CG:$CG,0)-1,MATCH($E176&amp;"/"&amp;AC$1,Data!$1:$1,0)-1)))</f>
        <v/>
      </c>
      <c r="AD176" s="252" t="str">
        <f ca="1">IF(ISERROR(OFFSET(Data!$A$1,MATCH($D176,Data!$CG:$CG,0)-1,MATCH($E176&amp;"/"&amp;AD$1,Data!$1:$1,0)-1))=TRUE,"",IF(OFFSET(Data!$A$1,MATCH($D176,Data!$CG:$CG,0)-1,MATCH($E176&amp;"/"&amp;AD$1,Data!$1:$1,0)-1)=0,"",OFFSET(Data!$A$1,MATCH($D176,Data!$CG:$CG,0)-1,MATCH($E176&amp;"/"&amp;AD$1,Data!$1:$1,0)-1)))</f>
        <v/>
      </c>
      <c r="AE176" s="252" t="str">
        <f ca="1">IF(ISERROR(OFFSET(Data!$A$1,MATCH($D176,Data!$CG:$CG,0)-1,MATCH($E176&amp;"/"&amp;AE$1,Data!$1:$1,0)-1))=TRUE,"",IF(OFFSET(Data!$A$1,MATCH($D176,Data!$CG:$CG,0)-1,MATCH($E176&amp;"/"&amp;AE$1,Data!$1:$1,0)-1)=0,"",OFFSET(Data!$A$1,MATCH($D176,Data!$CG:$CG,0)-1,MATCH($E176&amp;"/"&amp;AE$1,Data!$1:$1,0)-1)))</f>
        <v/>
      </c>
      <c r="AF176" s="253" t="str">
        <f ca="1">IF(ISERROR(OFFSET(Data!$A$1,MATCH($D176,Data!$CG:$CG,0)-1,MATCH($E176&amp;"/"&amp;AF$1,Data!$1:$1,0)-1))=TRUE,"",IF(OFFSET(Data!$A$1,MATCH($D176,Data!$CG:$CG,0)-1,MATCH($E176&amp;"/"&amp;AF$1,Data!$1:$1,0)-1)=0,"",OFFSET(Data!$A$1,MATCH($D176,Data!$CG:$CG,0)-1,MATCH($E176&amp;"/"&amp;AF$1,Data!$1:$1,0)-1)))</f>
        <v/>
      </c>
      <c r="AG176" s="188">
        <f t="shared" ca="1" si="6"/>
        <v>0</v>
      </c>
      <c r="AH176" s="208">
        <f ca="1">SUM(AG174:AG176)</f>
        <v>0</v>
      </c>
    </row>
    <row r="177" spans="1:34" ht="15.75" hidden="1" customHeight="1" x14ac:dyDescent="0.25">
      <c r="A177" s="446"/>
      <c r="B177" s="469"/>
      <c r="C177" s="472"/>
      <c r="D177" s="50" t="e">
        <f>IF(C177&lt;&gt;"",C177,D176)</f>
        <v>#N/A</v>
      </c>
      <c r="E177" s="51" t="s">
        <v>24</v>
      </c>
      <c r="F177" s="254" t="str">
        <f ca="1">IF(ISERROR(OFFSET(Data!$A$1,MATCH($D177,Data!$CG:$CG,0)-1,MATCH($E177&amp;"/"&amp;F$1,Data!$1:$1,0)-1))=TRUE,"",IF(OFFSET(Data!$A$1,MATCH($D177,Data!$CG:$CG,0)-1,MATCH($E177&amp;"/"&amp;F$1,Data!$1:$1,0)-1)=0,"",OFFSET(Data!$A$1,MATCH($D177,Data!$CG:$CG,0)-1,MATCH($E177&amp;"/"&amp;F$1,Data!$1:$1,0)-1)))</f>
        <v/>
      </c>
      <c r="G177" s="252" t="str">
        <f ca="1">IF(ISERROR(OFFSET(Data!$A$1,MATCH($D177,Data!$CG:$CG,0)-1,MATCH($E177&amp;"/"&amp;G$1,Data!$1:$1,0)-1))=TRUE,"",IF(OFFSET(Data!$A$1,MATCH($D177,Data!$CG:$CG,0)-1,MATCH($E177&amp;"/"&amp;G$1,Data!$1:$1,0)-1)=0,"",OFFSET(Data!$A$1,MATCH($D177,Data!$CG:$CG,0)-1,MATCH($E177&amp;"/"&amp;G$1,Data!$1:$1,0)-1)))</f>
        <v/>
      </c>
      <c r="H177" s="252" t="str">
        <f ca="1">IF(ISERROR(OFFSET(Data!$A$1,MATCH($D177,Data!$CG:$CG,0)-1,MATCH($E177&amp;"/"&amp;H$1,Data!$1:$1,0)-1))=TRUE,"",IF(OFFSET(Data!$A$1,MATCH($D177,Data!$CG:$CG,0)-1,MATCH($E177&amp;"/"&amp;H$1,Data!$1:$1,0)-1)=0,"",OFFSET(Data!$A$1,MATCH($D177,Data!$CG:$CG,0)-1,MATCH($E177&amp;"/"&amp;H$1,Data!$1:$1,0)-1)))</f>
        <v/>
      </c>
      <c r="I177" s="252" t="str">
        <f ca="1">IF(ISERROR(OFFSET(Data!$A$1,MATCH($D177,Data!$CG:$CG,0)-1,MATCH($E177&amp;"/"&amp;I$1,Data!$1:$1,0)-1))=TRUE,"",IF(OFFSET(Data!$A$1,MATCH($D177,Data!$CG:$CG,0)-1,MATCH($E177&amp;"/"&amp;I$1,Data!$1:$1,0)-1)=0,"",OFFSET(Data!$A$1,MATCH($D177,Data!$CG:$CG,0)-1,MATCH($E177&amp;"/"&amp;I$1,Data!$1:$1,0)-1)))</f>
        <v/>
      </c>
      <c r="J177" s="252" t="str">
        <f ca="1">IF(ISERROR(OFFSET(Data!$A$1,MATCH($D177,Data!$CG:$CG,0)-1,MATCH($E177&amp;"/"&amp;J$1,Data!$1:$1,0)-1))=TRUE,"",IF(OFFSET(Data!$A$1,MATCH($D177,Data!$CG:$CG,0)-1,MATCH($E177&amp;"/"&amp;J$1,Data!$1:$1,0)-1)=0,"",OFFSET(Data!$A$1,MATCH($D177,Data!$CG:$CG,0)-1,MATCH($E177&amp;"/"&amp;J$1,Data!$1:$1,0)-1)))</f>
        <v/>
      </c>
      <c r="K177" s="252" t="str">
        <f ca="1">IF(ISERROR(OFFSET(Data!$A$1,MATCH($D177,Data!$CG:$CG,0)-1,MATCH($E177&amp;"/"&amp;K$1,Data!$1:$1,0)-1))=TRUE,"",IF(OFFSET(Data!$A$1,MATCH($D177,Data!$CG:$CG,0)-1,MATCH($E177&amp;"/"&amp;K$1,Data!$1:$1,0)-1)=0,"",OFFSET(Data!$A$1,MATCH($D177,Data!$CG:$CG,0)-1,MATCH($E177&amp;"/"&amp;K$1,Data!$1:$1,0)-1)))</f>
        <v/>
      </c>
      <c r="L177" s="252" t="str">
        <f ca="1">IF(ISERROR(OFFSET(Data!$A$1,MATCH($D177,Data!$CG:$CG,0)-1,MATCH($E177&amp;"/"&amp;L$1,Data!$1:$1,0)-1))=TRUE,"",IF(OFFSET(Data!$A$1,MATCH($D177,Data!$CG:$CG,0)-1,MATCH($E177&amp;"/"&amp;L$1,Data!$1:$1,0)-1)=0,"",OFFSET(Data!$A$1,MATCH($D177,Data!$CG:$CG,0)-1,MATCH($E177&amp;"/"&amp;L$1,Data!$1:$1,0)-1)))</f>
        <v/>
      </c>
      <c r="M177" s="252" t="str">
        <f ca="1">IF(ISERROR(OFFSET(Data!$A$1,MATCH($D177,Data!$CG:$CG,0)-1,MATCH($E177&amp;"/"&amp;M$1,Data!$1:$1,0)-1))=TRUE,"",IF(OFFSET(Data!$A$1,MATCH($D177,Data!$CG:$CG,0)-1,MATCH($E177&amp;"/"&amp;M$1,Data!$1:$1,0)-1)=0,"",OFFSET(Data!$A$1,MATCH($D177,Data!$CG:$CG,0)-1,MATCH($E177&amp;"/"&amp;M$1,Data!$1:$1,0)-1)))</f>
        <v/>
      </c>
      <c r="N177" s="252" t="str">
        <f ca="1">IF(ISERROR(OFFSET(Data!$A$1,MATCH($D177,Data!$CG:$CG,0)-1,MATCH($E177&amp;"/"&amp;N$1,Data!$1:$1,0)-1))=TRUE,"",IF(OFFSET(Data!$A$1,MATCH($D177,Data!$CG:$CG,0)-1,MATCH($E177&amp;"/"&amp;N$1,Data!$1:$1,0)-1)=0,"",OFFSET(Data!$A$1,MATCH($D177,Data!$CG:$CG,0)-1,MATCH($E177&amp;"/"&amp;N$1,Data!$1:$1,0)-1)))</f>
        <v/>
      </c>
      <c r="O177" s="252" t="str">
        <f ca="1">IF(ISERROR(OFFSET(Data!$A$1,MATCH($D177,Data!$CG:$CG,0)-1,MATCH($E177&amp;"/"&amp;O$1,Data!$1:$1,0)-1))=TRUE,"",IF(OFFSET(Data!$A$1,MATCH($D177,Data!$CG:$CG,0)-1,MATCH($E177&amp;"/"&amp;O$1,Data!$1:$1,0)-1)=0,"",OFFSET(Data!$A$1,MATCH($D177,Data!$CG:$CG,0)-1,MATCH($E177&amp;"/"&amp;O$1,Data!$1:$1,0)-1)))</f>
        <v/>
      </c>
      <c r="P177" s="252" t="str">
        <f ca="1">IF(ISERROR(OFFSET(Data!$A$1,MATCH($D177,Data!$CG:$CG,0)-1,MATCH($E177&amp;"/"&amp;P$1,Data!$1:$1,0)-1))=TRUE,"",IF(OFFSET(Data!$A$1,MATCH($D177,Data!$CG:$CG,0)-1,MATCH($E177&amp;"/"&amp;P$1,Data!$1:$1,0)-1)=0,"",OFFSET(Data!$A$1,MATCH($D177,Data!$CG:$CG,0)-1,MATCH($E177&amp;"/"&amp;P$1,Data!$1:$1,0)-1)))</f>
        <v/>
      </c>
      <c r="Q177" s="252" t="str">
        <f ca="1">IF(ISERROR(OFFSET(Data!$A$1,MATCH($D177,Data!$CG:$CG,0)-1,MATCH($E177&amp;"/"&amp;Q$1,Data!$1:$1,0)-1))=TRUE,"",IF(OFFSET(Data!$A$1,MATCH($D177,Data!$CG:$CG,0)-1,MATCH($E177&amp;"/"&amp;Q$1,Data!$1:$1,0)-1)=0,"",OFFSET(Data!$A$1,MATCH($D177,Data!$CG:$CG,0)-1,MATCH($E177&amp;"/"&amp;Q$1,Data!$1:$1,0)-1)))</f>
        <v/>
      </c>
      <c r="R177" s="252" t="str">
        <f ca="1">IF(ISERROR(OFFSET(Data!$A$1,MATCH($D177,Data!$CG:$CG,0)-1,MATCH($E177&amp;"/"&amp;R$1,Data!$1:$1,0)-1))=TRUE,"",IF(OFFSET(Data!$A$1,MATCH($D177,Data!$CG:$CG,0)-1,MATCH($E177&amp;"/"&amp;R$1,Data!$1:$1,0)-1)=0,"",OFFSET(Data!$A$1,MATCH($D177,Data!$CG:$CG,0)-1,MATCH($E177&amp;"/"&amp;R$1,Data!$1:$1,0)-1)))</f>
        <v/>
      </c>
      <c r="S177" s="252" t="str">
        <f ca="1">IF(ISERROR(OFFSET(Data!$A$1,MATCH($D177,Data!$CG:$CG,0)-1,MATCH($E177&amp;"/"&amp;S$1,Data!$1:$1,0)-1))=TRUE,"",IF(OFFSET(Data!$A$1,MATCH($D177,Data!$CG:$CG,0)-1,MATCH($E177&amp;"/"&amp;S$1,Data!$1:$1,0)-1)=0,"",OFFSET(Data!$A$1,MATCH($D177,Data!$CG:$CG,0)-1,MATCH($E177&amp;"/"&amp;S$1,Data!$1:$1,0)-1)))</f>
        <v/>
      </c>
      <c r="T177" s="252" t="str">
        <f ca="1">IF(ISERROR(OFFSET(Data!$A$1,MATCH($D177,Data!$CG:$CG,0)-1,MATCH($E177&amp;"/"&amp;T$1,Data!$1:$1,0)-1))=TRUE,"",IF(OFFSET(Data!$A$1,MATCH($D177,Data!$CG:$CG,0)-1,MATCH($E177&amp;"/"&amp;T$1,Data!$1:$1,0)-1)=0,"",OFFSET(Data!$A$1,MATCH($D177,Data!$CG:$CG,0)-1,MATCH($E177&amp;"/"&amp;T$1,Data!$1:$1,0)-1)))</f>
        <v/>
      </c>
      <c r="U177" s="252" t="str">
        <f ca="1">IF(ISERROR(OFFSET(Data!$A$1,MATCH($D177,Data!$CG:$CG,0)-1,MATCH($E177&amp;"/"&amp;U$1,Data!$1:$1,0)-1))=TRUE,"",IF(OFFSET(Data!$A$1,MATCH($D177,Data!$CG:$CG,0)-1,MATCH($E177&amp;"/"&amp;U$1,Data!$1:$1,0)-1)=0,"",OFFSET(Data!$A$1,MATCH($D177,Data!$CG:$CG,0)-1,MATCH($E177&amp;"/"&amp;U$1,Data!$1:$1,0)-1)))</f>
        <v/>
      </c>
      <c r="V177" s="252" t="str">
        <f ca="1">IF(ISERROR(OFFSET(Data!$A$1,MATCH($D177,Data!$CG:$CG,0)-1,MATCH($E177&amp;"/"&amp;V$1,Data!$1:$1,0)-1))=TRUE,"",IF(OFFSET(Data!$A$1,MATCH($D177,Data!$CG:$CG,0)-1,MATCH($E177&amp;"/"&amp;V$1,Data!$1:$1,0)-1)=0,"",OFFSET(Data!$A$1,MATCH($D177,Data!$CG:$CG,0)-1,MATCH($E177&amp;"/"&amp;V$1,Data!$1:$1,0)-1)))</f>
        <v/>
      </c>
      <c r="W177" s="269" t="str">
        <f ca="1">IF(ISERROR(OFFSET(Data!$A$1,MATCH($D177,Data!$CG:$CG,0)-1,MATCH($E177&amp;"/"&amp;W$1,Data!$1:$1,0)-1))=TRUE,"",IF(OFFSET(Data!$A$1,MATCH($D177,Data!$CG:$CG,0)-1,MATCH($E177&amp;"/"&amp;W$1,Data!$1:$1,0)-1)=0,"",OFFSET(Data!$A$1,MATCH($D177,Data!$CG:$CG,0)-1,MATCH($E177&amp;"/"&amp;W$1,Data!$1:$1,0)-1)))</f>
        <v/>
      </c>
      <c r="X177" s="252" t="str">
        <f ca="1">IF(ISERROR(OFFSET(Data!$A$1,MATCH($D177,Data!$CG:$CG,0)-1,MATCH($E177&amp;"/"&amp;X$1,Data!$1:$1,0)-1))=TRUE,"",IF(OFFSET(Data!$A$1,MATCH($D177,Data!$CG:$CG,0)-1,MATCH($E177&amp;"/"&amp;X$1,Data!$1:$1,0)-1)=0,"",OFFSET(Data!$A$1,MATCH($D177,Data!$CG:$CG,0)-1,MATCH($E177&amp;"/"&amp;X$1,Data!$1:$1,0)-1)))</f>
        <v/>
      </c>
      <c r="Y177" s="252" t="str">
        <f ca="1">IF(ISERROR(OFFSET(Data!$A$1,MATCH($D177,Data!$CG:$CG,0)-1,MATCH($E177&amp;"/"&amp;Y$1,Data!$1:$1,0)-1))=TRUE,"",IF(OFFSET(Data!$A$1,MATCH($D177,Data!$CG:$CG,0)-1,MATCH($E177&amp;"/"&amp;Y$1,Data!$1:$1,0)-1)=0,"",OFFSET(Data!$A$1,MATCH($D177,Data!$CG:$CG,0)-1,MATCH($E177&amp;"/"&amp;Y$1,Data!$1:$1,0)-1)))</f>
        <v/>
      </c>
      <c r="Z177" s="252" t="str">
        <f ca="1">IF(ISERROR(OFFSET(Data!$A$1,MATCH($D177,Data!$CG:$CG,0)-1,MATCH($E177&amp;"/"&amp;Z$1,Data!$1:$1,0)-1))=TRUE,"",IF(OFFSET(Data!$A$1,MATCH($D177,Data!$CG:$CG,0)-1,MATCH($E177&amp;"/"&amp;Z$1,Data!$1:$1,0)-1)=0,"",OFFSET(Data!$A$1,MATCH($D177,Data!$CG:$CG,0)-1,MATCH($E177&amp;"/"&amp;Z$1,Data!$1:$1,0)-1)))</f>
        <v/>
      </c>
      <c r="AA177" s="252" t="str">
        <f ca="1">IF(ISERROR(OFFSET(Data!$A$1,MATCH($D177,Data!$CG:$CG,0)-1,MATCH($E177&amp;"/"&amp;AA$1,Data!$1:$1,0)-1))=TRUE,"",IF(OFFSET(Data!$A$1,MATCH($D177,Data!$CG:$CG,0)-1,MATCH($E177&amp;"/"&amp;AA$1,Data!$1:$1,0)-1)=0,"",OFFSET(Data!$A$1,MATCH($D177,Data!$CG:$CG,0)-1,MATCH($E177&amp;"/"&amp;AA$1,Data!$1:$1,0)-1)))</f>
        <v/>
      </c>
      <c r="AB177" s="252" t="str">
        <f ca="1">IF(ISERROR(OFFSET(Data!$A$1,MATCH($D177,Data!$CG:$CG,0)-1,MATCH($E177&amp;"/"&amp;AB$1,Data!$1:$1,0)-1))=TRUE,"",IF(OFFSET(Data!$A$1,MATCH($D177,Data!$CG:$CG,0)-1,MATCH($E177&amp;"/"&amp;AB$1,Data!$1:$1,0)-1)=0,"",OFFSET(Data!$A$1,MATCH($D177,Data!$CG:$CG,0)-1,MATCH($E177&amp;"/"&amp;AB$1,Data!$1:$1,0)-1)))</f>
        <v/>
      </c>
      <c r="AC177" s="252" t="str">
        <f ca="1">IF(ISERROR(OFFSET(Data!$A$1,MATCH($D177,Data!$CG:$CG,0)-1,MATCH($E177&amp;"/"&amp;AC$1,Data!$1:$1,0)-1))=TRUE,"",IF(OFFSET(Data!$A$1,MATCH($D177,Data!$CG:$CG,0)-1,MATCH($E177&amp;"/"&amp;AC$1,Data!$1:$1,0)-1)=0,"",OFFSET(Data!$A$1,MATCH($D177,Data!$CG:$CG,0)-1,MATCH($E177&amp;"/"&amp;AC$1,Data!$1:$1,0)-1)))</f>
        <v/>
      </c>
      <c r="AD177" s="252" t="str">
        <f ca="1">IF(ISERROR(OFFSET(Data!$A$1,MATCH($D177,Data!$CG:$CG,0)-1,MATCH($E177&amp;"/"&amp;AD$1,Data!$1:$1,0)-1))=TRUE,"",IF(OFFSET(Data!$A$1,MATCH($D177,Data!$CG:$CG,0)-1,MATCH($E177&amp;"/"&amp;AD$1,Data!$1:$1,0)-1)=0,"",OFFSET(Data!$A$1,MATCH($D177,Data!$CG:$CG,0)-1,MATCH($E177&amp;"/"&amp;AD$1,Data!$1:$1,0)-1)))</f>
        <v/>
      </c>
      <c r="AE177" s="252" t="str">
        <f ca="1">IF(ISERROR(OFFSET(Data!$A$1,MATCH($D177,Data!$CG:$CG,0)-1,MATCH($E177&amp;"/"&amp;AE$1,Data!$1:$1,0)-1))=TRUE,"",IF(OFFSET(Data!$A$1,MATCH($D177,Data!$CG:$CG,0)-1,MATCH($E177&amp;"/"&amp;AE$1,Data!$1:$1,0)-1)=0,"",OFFSET(Data!$A$1,MATCH($D177,Data!$CG:$CG,0)-1,MATCH($E177&amp;"/"&amp;AE$1,Data!$1:$1,0)-1)))</f>
        <v/>
      </c>
      <c r="AF177" s="253" t="str">
        <f ca="1">IF(ISERROR(OFFSET(Data!$A$1,MATCH($D177,Data!$CG:$CG,0)-1,MATCH($E177&amp;"/"&amp;AF$1,Data!$1:$1,0)-1))=TRUE,"",IF(OFFSET(Data!$A$1,MATCH($D177,Data!$CG:$CG,0)-1,MATCH($E177&amp;"/"&amp;AF$1,Data!$1:$1,0)-1)=0,"",OFFSET(Data!$A$1,MATCH($D177,Data!$CG:$CG,0)-1,MATCH($E177&amp;"/"&amp;AF$1,Data!$1:$1,0)-1)))</f>
        <v/>
      </c>
      <c r="AG177" s="188">
        <f t="shared" ca="1" si="6"/>
        <v>0</v>
      </c>
      <c r="AH177" s="208">
        <f ca="1">SUM(AG174:AG177)</f>
        <v>0</v>
      </c>
    </row>
    <row r="178" spans="1:34" ht="15.75" hidden="1" customHeight="1" thickBot="1" x14ac:dyDescent="0.3">
      <c r="A178" s="447"/>
      <c r="B178" s="470"/>
      <c r="C178" s="473"/>
      <c r="D178" s="52" t="e">
        <f>IF(C178&lt;&gt;"",C178,D177)</f>
        <v>#N/A</v>
      </c>
      <c r="E178" s="53" t="s">
        <v>25</v>
      </c>
      <c r="F178" s="255" t="str">
        <f ca="1">IF(ISERROR(OFFSET(Data!$A$1,MATCH($D178,Data!$CG:$CG,0)-1,MATCH($E178&amp;"/"&amp;F$1,Data!$1:$1,0)-1))=TRUE,"",IF(OFFSET(Data!$A$1,MATCH($D178,Data!$CG:$CG,0)-1,MATCH($E178&amp;"/"&amp;F$1,Data!$1:$1,0)-1)=0,"",OFFSET(Data!$A$1,MATCH($D178,Data!$CG:$CG,0)-1,MATCH($E178&amp;"/"&amp;F$1,Data!$1:$1,0)-1)))</f>
        <v/>
      </c>
      <c r="G178" s="256" t="str">
        <f ca="1">IF(ISERROR(OFFSET(Data!$A$1,MATCH($D178,Data!$CG:$CG,0)-1,MATCH($E178&amp;"/"&amp;G$1,Data!$1:$1,0)-1))=TRUE,"",IF(OFFSET(Data!$A$1,MATCH($D178,Data!$CG:$CG,0)-1,MATCH($E178&amp;"/"&amp;G$1,Data!$1:$1,0)-1)=0,"",OFFSET(Data!$A$1,MATCH($D178,Data!$CG:$CG,0)-1,MATCH($E178&amp;"/"&amp;G$1,Data!$1:$1,0)-1)))</f>
        <v/>
      </c>
      <c r="H178" s="256" t="str">
        <f ca="1">IF(ISERROR(OFFSET(Data!$A$1,MATCH($D178,Data!$CG:$CG,0)-1,MATCH($E178&amp;"/"&amp;H$1,Data!$1:$1,0)-1))=TRUE,"",IF(OFFSET(Data!$A$1,MATCH($D178,Data!$CG:$CG,0)-1,MATCH($E178&amp;"/"&amp;H$1,Data!$1:$1,0)-1)=0,"",OFFSET(Data!$A$1,MATCH($D178,Data!$CG:$CG,0)-1,MATCH($E178&amp;"/"&amp;H$1,Data!$1:$1,0)-1)))</f>
        <v/>
      </c>
      <c r="I178" s="256" t="str">
        <f ca="1">IF(ISERROR(OFFSET(Data!$A$1,MATCH($D178,Data!$CG:$CG,0)-1,MATCH($E178&amp;"/"&amp;I$1,Data!$1:$1,0)-1))=TRUE,"",IF(OFFSET(Data!$A$1,MATCH($D178,Data!$CG:$CG,0)-1,MATCH($E178&amp;"/"&amp;I$1,Data!$1:$1,0)-1)=0,"",OFFSET(Data!$A$1,MATCH($D178,Data!$CG:$CG,0)-1,MATCH($E178&amp;"/"&amp;I$1,Data!$1:$1,0)-1)))</f>
        <v/>
      </c>
      <c r="J178" s="256" t="str">
        <f ca="1">IF(ISERROR(OFFSET(Data!$A$1,MATCH($D178,Data!$CG:$CG,0)-1,MATCH($E178&amp;"/"&amp;J$1,Data!$1:$1,0)-1))=TRUE,"",IF(OFFSET(Data!$A$1,MATCH($D178,Data!$CG:$CG,0)-1,MATCH($E178&amp;"/"&amp;J$1,Data!$1:$1,0)-1)=0,"",OFFSET(Data!$A$1,MATCH($D178,Data!$CG:$CG,0)-1,MATCH($E178&amp;"/"&amp;J$1,Data!$1:$1,0)-1)))</f>
        <v/>
      </c>
      <c r="K178" s="256" t="str">
        <f ca="1">IF(ISERROR(OFFSET(Data!$A$1,MATCH($D178,Data!$CG:$CG,0)-1,MATCH($E178&amp;"/"&amp;K$1,Data!$1:$1,0)-1))=TRUE,"",IF(OFFSET(Data!$A$1,MATCH($D178,Data!$CG:$CG,0)-1,MATCH($E178&amp;"/"&amp;K$1,Data!$1:$1,0)-1)=0,"",OFFSET(Data!$A$1,MATCH($D178,Data!$CG:$CG,0)-1,MATCH($E178&amp;"/"&amp;K$1,Data!$1:$1,0)-1)))</f>
        <v/>
      </c>
      <c r="L178" s="256" t="str">
        <f ca="1">IF(ISERROR(OFFSET(Data!$A$1,MATCH($D178,Data!$CG:$CG,0)-1,MATCH($E178&amp;"/"&amp;L$1,Data!$1:$1,0)-1))=TRUE,"",IF(OFFSET(Data!$A$1,MATCH($D178,Data!$CG:$CG,0)-1,MATCH($E178&amp;"/"&amp;L$1,Data!$1:$1,0)-1)=0,"",OFFSET(Data!$A$1,MATCH($D178,Data!$CG:$CG,0)-1,MATCH($E178&amp;"/"&amp;L$1,Data!$1:$1,0)-1)))</f>
        <v/>
      </c>
      <c r="M178" s="256" t="str">
        <f ca="1">IF(ISERROR(OFFSET(Data!$A$1,MATCH($D178,Data!$CG:$CG,0)-1,MATCH($E178&amp;"/"&amp;M$1,Data!$1:$1,0)-1))=TRUE,"",IF(OFFSET(Data!$A$1,MATCH($D178,Data!$CG:$CG,0)-1,MATCH($E178&amp;"/"&amp;M$1,Data!$1:$1,0)-1)=0,"",OFFSET(Data!$A$1,MATCH($D178,Data!$CG:$CG,0)-1,MATCH($E178&amp;"/"&amp;M$1,Data!$1:$1,0)-1)))</f>
        <v/>
      </c>
      <c r="N178" s="256" t="str">
        <f ca="1">IF(ISERROR(OFFSET(Data!$A$1,MATCH($D178,Data!$CG:$CG,0)-1,MATCH($E178&amp;"/"&amp;N$1,Data!$1:$1,0)-1))=TRUE,"",IF(OFFSET(Data!$A$1,MATCH($D178,Data!$CG:$CG,0)-1,MATCH($E178&amp;"/"&amp;N$1,Data!$1:$1,0)-1)=0,"",OFFSET(Data!$A$1,MATCH($D178,Data!$CG:$CG,0)-1,MATCH($E178&amp;"/"&amp;N$1,Data!$1:$1,0)-1)))</f>
        <v/>
      </c>
      <c r="O178" s="256" t="str">
        <f ca="1">IF(ISERROR(OFFSET(Data!$A$1,MATCH($D178,Data!$CG:$CG,0)-1,MATCH($E178&amp;"/"&amp;O$1,Data!$1:$1,0)-1))=TRUE,"",IF(OFFSET(Data!$A$1,MATCH($D178,Data!$CG:$CG,0)-1,MATCH($E178&amp;"/"&amp;O$1,Data!$1:$1,0)-1)=0,"",OFFSET(Data!$A$1,MATCH($D178,Data!$CG:$CG,0)-1,MATCH($E178&amp;"/"&amp;O$1,Data!$1:$1,0)-1)))</f>
        <v/>
      </c>
      <c r="P178" s="256" t="str">
        <f ca="1">IF(ISERROR(OFFSET(Data!$A$1,MATCH($D178,Data!$CG:$CG,0)-1,MATCH($E178&amp;"/"&amp;P$1,Data!$1:$1,0)-1))=TRUE,"",IF(OFFSET(Data!$A$1,MATCH($D178,Data!$CG:$CG,0)-1,MATCH($E178&amp;"/"&amp;P$1,Data!$1:$1,0)-1)=0,"",OFFSET(Data!$A$1,MATCH($D178,Data!$CG:$CG,0)-1,MATCH($E178&amp;"/"&amp;P$1,Data!$1:$1,0)-1)))</f>
        <v/>
      </c>
      <c r="Q178" s="256" t="str">
        <f ca="1">IF(ISERROR(OFFSET(Data!$A$1,MATCH($D178,Data!$CG:$CG,0)-1,MATCH($E178&amp;"/"&amp;Q$1,Data!$1:$1,0)-1))=TRUE,"",IF(OFFSET(Data!$A$1,MATCH($D178,Data!$CG:$CG,0)-1,MATCH($E178&amp;"/"&amp;Q$1,Data!$1:$1,0)-1)=0,"",OFFSET(Data!$A$1,MATCH($D178,Data!$CG:$CG,0)-1,MATCH($E178&amp;"/"&amp;Q$1,Data!$1:$1,0)-1)))</f>
        <v/>
      </c>
      <c r="R178" s="256" t="str">
        <f ca="1">IF(ISERROR(OFFSET(Data!$A$1,MATCH($D178,Data!$CG:$CG,0)-1,MATCH($E178&amp;"/"&amp;R$1,Data!$1:$1,0)-1))=TRUE,"",IF(OFFSET(Data!$A$1,MATCH($D178,Data!$CG:$CG,0)-1,MATCH($E178&amp;"/"&amp;R$1,Data!$1:$1,0)-1)=0,"",OFFSET(Data!$A$1,MATCH($D178,Data!$CG:$CG,0)-1,MATCH($E178&amp;"/"&amp;R$1,Data!$1:$1,0)-1)))</f>
        <v/>
      </c>
      <c r="S178" s="256" t="str">
        <f ca="1">IF(ISERROR(OFFSET(Data!$A$1,MATCH($D178,Data!$CG:$CG,0)-1,MATCH($E178&amp;"/"&amp;S$1,Data!$1:$1,0)-1))=TRUE,"",IF(OFFSET(Data!$A$1,MATCH($D178,Data!$CG:$CG,0)-1,MATCH($E178&amp;"/"&amp;S$1,Data!$1:$1,0)-1)=0,"",OFFSET(Data!$A$1,MATCH($D178,Data!$CG:$CG,0)-1,MATCH($E178&amp;"/"&amp;S$1,Data!$1:$1,0)-1)))</f>
        <v/>
      </c>
      <c r="T178" s="256" t="str">
        <f ca="1">IF(ISERROR(OFFSET(Data!$A$1,MATCH($D178,Data!$CG:$CG,0)-1,MATCH($E178&amp;"/"&amp;T$1,Data!$1:$1,0)-1))=TRUE,"",IF(OFFSET(Data!$A$1,MATCH($D178,Data!$CG:$CG,0)-1,MATCH($E178&amp;"/"&amp;T$1,Data!$1:$1,0)-1)=0,"",OFFSET(Data!$A$1,MATCH($D178,Data!$CG:$CG,0)-1,MATCH($E178&amp;"/"&amp;T$1,Data!$1:$1,0)-1)))</f>
        <v/>
      </c>
      <c r="U178" s="256" t="str">
        <f ca="1">IF(ISERROR(OFFSET(Data!$A$1,MATCH($D178,Data!$CG:$CG,0)-1,MATCH($E178&amp;"/"&amp;U$1,Data!$1:$1,0)-1))=TRUE,"",IF(OFFSET(Data!$A$1,MATCH($D178,Data!$CG:$CG,0)-1,MATCH($E178&amp;"/"&amp;U$1,Data!$1:$1,0)-1)=0,"",OFFSET(Data!$A$1,MATCH($D178,Data!$CG:$CG,0)-1,MATCH($E178&amp;"/"&amp;U$1,Data!$1:$1,0)-1)))</f>
        <v/>
      </c>
      <c r="V178" s="256" t="str">
        <f ca="1">IF(ISERROR(OFFSET(Data!$A$1,MATCH($D178,Data!$CG:$CG,0)-1,MATCH($E178&amp;"/"&amp;V$1,Data!$1:$1,0)-1))=TRUE,"",IF(OFFSET(Data!$A$1,MATCH($D178,Data!$CG:$CG,0)-1,MATCH($E178&amp;"/"&amp;V$1,Data!$1:$1,0)-1)=0,"",OFFSET(Data!$A$1,MATCH($D178,Data!$CG:$CG,0)-1,MATCH($E178&amp;"/"&amp;V$1,Data!$1:$1,0)-1)))</f>
        <v/>
      </c>
      <c r="W178" s="257" t="str">
        <f ca="1">IF(ISERROR(OFFSET(Data!$A$1,MATCH($D178,Data!$CG:$CG,0)-1,MATCH($E178&amp;"/"&amp;W$1,Data!$1:$1,0)-1))=TRUE,"",IF(OFFSET(Data!$A$1,MATCH($D178,Data!$CG:$CG,0)-1,MATCH($E178&amp;"/"&amp;W$1,Data!$1:$1,0)-1)=0,"",OFFSET(Data!$A$1,MATCH($D178,Data!$CG:$CG,0)-1,MATCH($E178&amp;"/"&amp;W$1,Data!$1:$1,0)-1)))</f>
        <v/>
      </c>
      <c r="X178" s="256" t="str">
        <f ca="1">IF(ISERROR(OFFSET(Data!$A$1,MATCH($D178,Data!$CG:$CG,0)-1,MATCH($E178&amp;"/"&amp;X$1,Data!$1:$1,0)-1))=TRUE,"",IF(OFFSET(Data!$A$1,MATCH($D178,Data!$CG:$CG,0)-1,MATCH($E178&amp;"/"&amp;X$1,Data!$1:$1,0)-1)=0,"",OFFSET(Data!$A$1,MATCH($D178,Data!$CG:$CG,0)-1,MATCH($E178&amp;"/"&amp;X$1,Data!$1:$1,0)-1)))</f>
        <v/>
      </c>
      <c r="Y178" s="256" t="str">
        <f ca="1">IF(ISERROR(OFFSET(Data!$A$1,MATCH($D178,Data!$CG:$CG,0)-1,MATCH($E178&amp;"/"&amp;Y$1,Data!$1:$1,0)-1))=TRUE,"",IF(OFFSET(Data!$A$1,MATCH($D178,Data!$CG:$CG,0)-1,MATCH($E178&amp;"/"&amp;Y$1,Data!$1:$1,0)-1)=0,"",OFFSET(Data!$A$1,MATCH($D178,Data!$CG:$CG,0)-1,MATCH($E178&amp;"/"&amp;Y$1,Data!$1:$1,0)-1)))</f>
        <v/>
      </c>
      <c r="Z178" s="256" t="str">
        <f ca="1">IF(ISERROR(OFFSET(Data!$A$1,MATCH($D178,Data!$CG:$CG,0)-1,MATCH($E178&amp;"/"&amp;Z$1,Data!$1:$1,0)-1))=TRUE,"",IF(OFFSET(Data!$A$1,MATCH($D178,Data!$CG:$CG,0)-1,MATCH($E178&amp;"/"&amp;Z$1,Data!$1:$1,0)-1)=0,"",OFFSET(Data!$A$1,MATCH($D178,Data!$CG:$CG,0)-1,MATCH($E178&amp;"/"&amp;Z$1,Data!$1:$1,0)-1)))</f>
        <v/>
      </c>
      <c r="AA178" s="256" t="str">
        <f ca="1">IF(ISERROR(OFFSET(Data!$A$1,MATCH($D178,Data!$CG:$CG,0)-1,MATCH($E178&amp;"/"&amp;AA$1,Data!$1:$1,0)-1))=TRUE,"",IF(OFFSET(Data!$A$1,MATCH($D178,Data!$CG:$CG,0)-1,MATCH($E178&amp;"/"&amp;AA$1,Data!$1:$1,0)-1)=0,"",OFFSET(Data!$A$1,MATCH($D178,Data!$CG:$CG,0)-1,MATCH($E178&amp;"/"&amp;AA$1,Data!$1:$1,0)-1)))</f>
        <v/>
      </c>
      <c r="AB178" s="256" t="str">
        <f ca="1">IF(ISERROR(OFFSET(Data!$A$1,MATCH($D178,Data!$CG:$CG,0)-1,MATCH($E178&amp;"/"&amp;AB$1,Data!$1:$1,0)-1))=TRUE,"",IF(OFFSET(Data!$A$1,MATCH($D178,Data!$CG:$CG,0)-1,MATCH($E178&amp;"/"&amp;AB$1,Data!$1:$1,0)-1)=0,"",OFFSET(Data!$A$1,MATCH($D178,Data!$CG:$CG,0)-1,MATCH($E178&amp;"/"&amp;AB$1,Data!$1:$1,0)-1)))</f>
        <v/>
      </c>
      <c r="AC178" s="256" t="str">
        <f ca="1">IF(ISERROR(OFFSET(Data!$A$1,MATCH($D178,Data!$CG:$CG,0)-1,MATCH($E178&amp;"/"&amp;AC$1,Data!$1:$1,0)-1))=TRUE,"",IF(OFFSET(Data!$A$1,MATCH($D178,Data!$CG:$CG,0)-1,MATCH($E178&amp;"/"&amp;AC$1,Data!$1:$1,0)-1)=0,"",OFFSET(Data!$A$1,MATCH($D178,Data!$CG:$CG,0)-1,MATCH($E178&amp;"/"&amp;AC$1,Data!$1:$1,0)-1)))</f>
        <v/>
      </c>
      <c r="AD178" s="256" t="str">
        <f ca="1">IF(ISERROR(OFFSET(Data!$A$1,MATCH($D178,Data!$CG:$CG,0)-1,MATCH($E178&amp;"/"&amp;AD$1,Data!$1:$1,0)-1))=TRUE,"",IF(OFFSET(Data!$A$1,MATCH($D178,Data!$CG:$CG,0)-1,MATCH($E178&amp;"/"&amp;AD$1,Data!$1:$1,0)-1)=0,"",OFFSET(Data!$A$1,MATCH($D178,Data!$CG:$CG,0)-1,MATCH($E178&amp;"/"&amp;AD$1,Data!$1:$1,0)-1)))</f>
        <v/>
      </c>
      <c r="AE178" s="256" t="str">
        <f ca="1">IF(ISERROR(OFFSET(Data!$A$1,MATCH($D178,Data!$CG:$CG,0)-1,MATCH($E178&amp;"/"&amp;AE$1,Data!$1:$1,0)-1))=TRUE,"",IF(OFFSET(Data!$A$1,MATCH($D178,Data!$CG:$CG,0)-1,MATCH($E178&amp;"/"&amp;AE$1,Data!$1:$1,0)-1)=0,"",OFFSET(Data!$A$1,MATCH($D178,Data!$CG:$CG,0)-1,MATCH($E178&amp;"/"&amp;AE$1,Data!$1:$1,0)-1)))</f>
        <v/>
      </c>
      <c r="AF178" s="258" t="str">
        <f ca="1">IF(ISERROR(OFFSET(Data!$A$1,MATCH($D178,Data!$CG:$CG,0)-1,MATCH($E178&amp;"/"&amp;AF$1,Data!$1:$1,0)-1))=TRUE,"",IF(OFFSET(Data!$A$1,MATCH($D178,Data!$CG:$CG,0)-1,MATCH($E178&amp;"/"&amp;AF$1,Data!$1:$1,0)-1)=0,"",OFFSET(Data!$A$1,MATCH($D178,Data!$CG:$CG,0)-1,MATCH($E178&amp;"/"&amp;AF$1,Data!$1:$1,0)-1)))</f>
        <v/>
      </c>
      <c r="AG178" s="197">
        <f t="shared" ca="1" si="6"/>
        <v>0</v>
      </c>
      <c r="AH178" s="209">
        <f ca="1">SUM(AG174:AG178)</f>
        <v>0</v>
      </c>
    </row>
    <row r="179" spans="1:34" ht="15" hidden="1" customHeight="1" x14ac:dyDescent="0.25">
      <c r="A179" s="445">
        <v>35</v>
      </c>
      <c r="B179" s="468" t="e">
        <f>INDEX(Data!CI:CI,MATCH("M"&amp;A179,Data!A:A,0))</f>
        <v>#N/A</v>
      </c>
      <c r="C179" s="471" t="e">
        <f>INDEX(Data!CG:CG,MATCH("M"&amp;A179,Data!A:A,0))</f>
        <v>#N/A</v>
      </c>
      <c r="D179" s="48" t="e">
        <f>IF(C179&lt;&gt;"",C179,#REF!)</f>
        <v>#N/A</v>
      </c>
      <c r="E179" s="49" t="s">
        <v>21</v>
      </c>
      <c r="F179" s="271" t="str">
        <f ca="1">IF(ISERROR(OFFSET(Data!$A$1,MATCH($D179,Data!$CG:$CG,0)-1,MATCH($E179&amp;"/"&amp;F$1,Data!$1:$1,0)-1))=TRUE,"",IF(OFFSET(Data!$A$1,MATCH($D179,Data!$CG:$CG,0)-1,MATCH($E179&amp;"/"&amp;F$1,Data!$1:$1,0)-1)=0,"",OFFSET(Data!$A$1,MATCH($D179,Data!$CG:$CG,0)-1,MATCH($E179&amp;"/"&amp;F$1,Data!$1:$1,0)-1)))</f>
        <v/>
      </c>
      <c r="G179" s="250" t="str">
        <f ca="1">IF(ISERROR(OFFSET(Data!$A$1,MATCH($D179,Data!$CG:$CG,0)-1,MATCH($E179&amp;"/"&amp;G$1,Data!$1:$1,0)-1))=TRUE,"",IF(OFFSET(Data!$A$1,MATCH($D179,Data!$CG:$CG,0)-1,MATCH($E179&amp;"/"&amp;G$1,Data!$1:$1,0)-1)=0,"",OFFSET(Data!$A$1,MATCH($D179,Data!$CG:$CG,0)-1,MATCH($E179&amp;"/"&amp;G$1,Data!$1:$1,0)-1)))</f>
        <v/>
      </c>
      <c r="H179" s="250" t="str">
        <f ca="1">IF(ISERROR(OFFSET(Data!$A$1,MATCH($D179,Data!$CG:$CG,0)-1,MATCH($E179&amp;"/"&amp;H$1,Data!$1:$1,0)-1))=TRUE,"",IF(OFFSET(Data!$A$1,MATCH($D179,Data!$CG:$CG,0)-1,MATCH($E179&amp;"/"&amp;H$1,Data!$1:$1,0)-1)=0,"",OFFSET(Data!$A$1,MATCH($D179,Data!$CG:$CG,0)-1,MATCH($E179&amp;"/"&amp;H$1,Data!$1:$1,0)-1)))</f>
        <v/>
      </c>
      <c r="I179" s="250" t="str">
        <f ca="1">IF(ISERROR(OFFSET(Data!$A$1,MATCH($D179,Data!$CG:$CG,0)-1,MATCH($E179&amp;"/"&amp;I$1,Data!$1:$1,0)-1))=TRUE,"",IF(OFFSET(Data!$A$1,MATCH($D179,Data!$CG:$CG,0)-1,MATCH($E179&amp;"/"&amp;I$1,Data!$1:$1,0)-1)=0,"",OFFSET(Data!$A$1,MATCH($D179,Data!$CG:$CG,0)-1,MATCH($E179&amp;"/"&amp;I$1,Data!$1:$1,0)-1)))</f>
        <v/>
      </c>
      <c r="J179" s="250" t="str">
        <f ca="1">IF(ISERROR(OFFSET(Data!$A$1,MATCH($D179,Data!$CG:$CG,0)-1,MATCH($E179&amp;"/"&amp;J$1,Data!$1:$1,0)-1))=TRUE,"",IF(OFFSET(Data!$A$1,MATCH($D179,Data!$CG:$CG,0)-1,MATCH($E179&amp;"/"&amp;J$1,Data!$1:$1,0)-1)=0,"",OFFSET(Data!$A$1,MATCH($D179,Data!$CG:$CG,0)-1,MATCH($E179&amp;"/"&amp;J$1,Data!$1:$1,0)-1)))</f>
        <v/>
      </c>
      <c r="K179" s="250" t="str">
        <f ca="1">IF(ISERROR(OFFSET(Data!$A$1,MATCH($D179,Data!$CG:$CG,0)-1,MATCH($E179&amp;"/"&amp;K$1,Data!$1:$1,0)-1))=TRUE,"",IF(OFFSET(Data!$A$1,MATCH($D179,Data!$CG:$CG,0)-1,MATCH($E179&amp;"/"&amp;K$1,Data!$1:$1,0)-1)=0,"",OFFSET(Data!$A$1,MATCH($D179,Data!$CG:$CG,0)-1,MATCH($E179&amp;"/"&amp;K$1,Data!$1:$1,0)-1)))</f>
        <v/>
      </c>
      <c r="L179" s="250" t="str">
        <f ca="1">IF(ISERROR(OFFSET(Data!$A$1,MATCH($D179,Data!$CG:$CG,0)-1,MATCH($E179&amp;"/"&amp;L$1,Data!$1:$1,0)-1))=TRUE,"",IF(OFFSET(Data!$A$1,MATCH($D179,Data!$CG:$CG,0)-1,MATCH($E179&amp;"/"&amp;L$1,Data!$1:$1,0)-1)=0,"",OFFSET(Data!$A$1,MATCH($D179,Data!$CG:$CG,0)-1,MATCH($E179&amp;"/"&amp;L$1,Data!$1:$1,0)-1)))</f>
        <v/>
      </c>
      <c r="M179" s="250" t="str">
        <f ca="1">IF(ISERROR(OFFSET(Data!$A$1,MATCH($D179,Data!$CG:$CG,0)-1,MATCH($E179&amp;"/"&amp;M$1,Data!$1:$1,0)-1))=TRUE,"",IF(OFFSET(Data!$A$1,MATCH($D179,Data!$CG:$CG,0)-1,MATCH($E179&amp;"/"&amp;M$1,Data!$1:$1,0)-1)=0,"",OFFSET(Data!$A$1,MATCH($D179,Data!$CG:$CG,0)-1,MATCH($E179&amp;"/"&amp;M$1,Data!$1:$1,0)-1)))</f>
        <v/>
      </c>
      <c r="N179" s="250" t="str">
        <f ca="1">IF(ISERROR(OFFSET(Data!$A$1,MATCH($D179,Data!$CG:$CG,0)-1,MATCH($E179&amp;"/"&amp;N$1,Data!$1:$1,0)-1))=TRUE,"",IF(OFFSET(Data!$A$1,MATCH($D179,Data!$CG:$CG,0)-1,MATCH($E179&amp;"/"&amp;N$1,Data!$1:$1,0)-1)=0,"",OFFSET(Data!$A$1,MATCH($D179,Data!$CG:$CG,0)-1,MATCH($E179&amp;"/"&amp;N$1,Data!$1:$1,0)-1)))</f>
        <v/>
      </c>
      <c r="O179" s="250" t="str">
        <f ca="1">IF(ISERROR(OFFSET(Data!$A$1,MATCH($D179,Data!$CG:$CG,0)-1,MATCH($E179&amp;"/"&amp;O$1,Data!$1:$1,0)-1))=TRUE,"",IF(OFFSET(Data!$A$1,MATCH($D179,Data!$CG:$CG,0)-1,MATCH($E179&amp;"/"&amp;O$1,Data!$1:$1,0)-1)=0,"",OFFSET(Data!$A$1,MATCH($D179,Data!$CG:$CG,0)-1,MATCH($E179&amp;"/"&amp;O$1,Data!$1:$1,0)-1)))</f>
        <v/>
      </c>
      <c r="P179" s="250" t="str">
        <f ca="1">IF(ISERROR(OFFSET(Data!$A$1,MATCH($D179,Data!$CG:$CG,0)-1,MATCH($E179&amp;"/"&amp;P$1,Data!$1:$1,0)-1))=TRUE,"",IF(OFFSET(Data!$A$1,MATCH($D179,Data!$CG:$CG,0)-1,MATCH($E179&amp;"/"&amp;P$1,Data!$1:$1,0)-1)=0,"",OFFSET(Data!$A$1,MATCH($D179,Data!$CG:$CG,0)-1,MATCH($E179&amp;"/"&amp;P$1,Data!$1:$1,0)-1)))</f>
        <v/>
      </c>
      <c r="Q179" s="250" t="str">
        <f ca="1">IF(ISERROR(OFFSET(Data!$A$1,MATCH($D179,Data!$CG:$CG,0)-1,MATCH($E179&amp;"/"&amp;Q$1,Data!$1:$1,0)-1))=TRUE,"",IF(OFFSET(Data!$A$1,MATCH($D179,Data!$CG:$CG,0)-1,MATCH($E179&amp;"/"&amp;Q$1,Data!$1:$1,0)-1)=0,"",OFFSET(Data!$A$1,MATCH($D179,Data!$CG:$CG,0)-1,MATCH($E179&amp;"/"&amp;Q$1,Data!$1:$1,0)-1)))</f>
        <v/>
      </c>
      <c r="R179" s="250" t="str">
        <f ca="1">IF(ISERROR(OFFSET(Data!$A$1,MATCH($D179,Data!$CG:$CG,0)-1,MATCH($E179&amp;"/"&amp;R$1,Data!$1:$1,0)-1))=TRUE,"",IF(OFFSET(Data!$A$1,MATCH($D179,Data!$CG:$CG,0)-1,MATCH($E179&amp;"/"&amp;R$1,Data!$1:$1,0)-1)=0,"",OFFSET(Data!$A$1,MATCH($D179,Data!$CG:$CG,0)-1,MATCH($E179&amp;"/"&amp;R$1,Data!$1:$1,0)-1)))</f>
        <v/>
      </c>
      <c r="S179" s="250" t="str">
        <f ca="1">IF(ISERROR(OFFSET(Data!$A$1,MATCH($D179,Data!$CG:$CG,0)-1,MATCH($E179&amp;"/"&amp;S$1,Data!$1:$1,0)-1))=TRUE,"",IF(OFFSET(Data!$A$1,MATCH($D179,Data!$CG:$CG,0)-1,MATCH($E179&amp;"/"&amp;S$1,Data!$1:$1,0)-1)=0,"",OFFSET(Data!$A$1,MATCH($D179,Data!$CG:$CG,0)-1,MATCH($E179&amp;"/"&amp;S$1,Data!$1:$1,0)-1)))</f>
        <v/>
      </c>
      <c r="T179" s="250" t="str">
        <f ca="1">IF(ISERROR(OFFSET(Data!$A$1,MATCH($D179,Data!$CG:$CG,0)-1,MATCH($E179&amp;"/"&amp;T$1,Data!$1:$1,0)-1))=TRUE,"",IF(OFFSET(Data!$A$1,MATCH($D179,Data!$CG:$CG,0)-1,MATCH($E179&amp;"/"&amp;T$1,Data!$1:$1,0)-1)=0,"",OFFSET(Data!$A$1,MATCH($D179,Data!$CG:$CG,0)-1,MATCH($E179&amp;"/"&amp;T$1,Data!$1:$1,0)-1)))</f>
        <v/>
      </c>
      <c r="U179" s="250" t="str">
        <f ca="1">IF(ISERROR(OFFSET(Data!$A$1,MATCH($D179,Data!$CG:$CG,0)-1,MATCH($E179&amp;"/"&amp;U$1,Data!$1:$1,0)-1))=TRUE,"",IF(OFFSET(Data!$A$1,MATCH($D179,Data!$CG:$CG,0)-1,MATCH($E179&amp;"/"&amp;U$1,Data!$1:$1,0)-1)=0,"",OFFSET(Data!$A$1,MATCH($D179,Data!$CG:$CG,0)-1,MATCH($E179&amp;"/"&amp;U$1,Data!$1:$1,0)-1)))</f>
        <v/>
      </c>
      <c r="V179" s="250" t="str">
        <f ca="1">IF(ISERROR(OFFSET(Data!$A$1,MATCH($D179,Data!$CG:$CG,0)-1,MATCH($E179&amp;"/"&amp;V$1,Data!$1:$1,0)-1))=TRUE,"",IF(OFFSET(Data!$A$1,MATCH($D179,Data!$CG:$CG,0)-1,MATCH($E179&amp;"/"&amp;V$1,Data!$1:$1,0)-1)=0,"",OFFSET(Data!$A$1,MATCH($D179,Data!$CG:$CG,0)-1,MATCH($E179&amp;"/"&amp;V$1,Data!$1:$1,0)-1)))</f>
        <v/>
      </c>
      <c r="W179" s="272" t="str">
        <f ca="1">IF(ISERROR(OFFSET(Data!$A$1,MATCH($D179,Data!$CG:$CG,0)-1,MATCH($E179&amp;"/"&amp;W$1,Data!$1:$1,0)-1))=TRUE,"",IF(OFFSET(Data!$A$1,MATCH($D179,Data!$CG:$CG,0)-1,MATCH($E179&amp;"/"&amp;W$1,Data!$1:$1,0)-1)=0,"",OFFSET(Data!$A$1,MATCH($D179,Data!$CG:$CG,0)-1,MATCH($E179&amp;"/"&amp;W$1,Data!$1:$1,0)-1)))</f>
        <v/>
      </c>
      <c r="X179" s="250" t="str">
        <f ca="1">IF(ISERROR(OFFSET(Data!$A$1,MATCH($D179,Data!$CG:$CG,0)-1,MATCH($E179&amp;"/"&amp;X$1,Data!$1:$1,0)-1))=TRUE,"",IF(OFFSET(Data!$A$1,MATCH($D179,Data!$CG:$CG,0)-1,MATCH($E179&amp;"/"&amp;X$1,Data!$1:$1,0)-1)=0,"",OFFSET(Data!$A$1,MATCH($D179,Data!$CG:$CG,0)-1,MATCH($E179&amp;"/"&amp;X$1,Data!$1:$1,0)-1)))</f>
        <v/>
      </c>
      <c r="Y179" s="250" t="str">
        <f ca="1">IF(ISERROR(OFFSET(Data!$A$1,MATCH($D179,Data!$CG:$CG,0)-1,MATCH($E179&amp;"/"&amp;Y$1,Data!$1:$1,0)-1))=TRUE,"",IF(OFFSET(Data!$A$1,MATCH($D179,Data!$CG:$CG,0)-1,MATCH($E179&amp;"/"&amp;Y$1,Data!$1:$1,0)-1)=0,"",OFFSET(Data!$A$1,MATCH($D179,Data!$CG:$CG,0)-1,MATCH($E179&amp;"/"&amp;Y$1,Data!$1:$1,0)-1)))</f>
        <v/>
      </c>
      <c r="Z179" s="250" t="str">
        <f ca="1">IF(ISERROR(OFFSET(Data!$A$1,MATCH($D179,Data!$CG:$CG,0)-1,MATCH($E179&amp;"/"&amp;Z$1,Data!$1:$1,0)-1))=TRUE,"",IF(OFFSET(Data!$A$1,MATCH($D179,Data!$CG:$CG,0)-1,MATCH($E179&amp;"/"&amp;Z$1,Data!$1:$1,0)-1)=0,"",OFFSET(Data!$A$1,MATCH($D179,Data!$CG:$CG,0)-1,MATCH($E179&amp;"/"&amp;Z$1,Data!$1:$1,0)-1)))</f>
        <v/>
      </c>
      <c r="AA179" s="250" t="str">
        <f ca="1">IF(ISERROR(OFFSET(Data!$A$1,MATCH($D179,Data!$CG:$CG,0)-1,MATCH($E179&amp;"/"&amp;AA$1,Data!$1:$1,0)-1))=TRUE,"",IF(OFFSET(Data!$A$1,MATCH($D179,Data!$CG:$CG,0)-1,MATCH($E179&amp;"/"&amp;AA$1,Data!$1:$1,0)-1)=0,"",OFFSET(Data!$A$1,MATCH($D179,Data!$CG:$CG,0)-1,MATCH($E179&amp;"/"&amp;AA$1,Data!$1:$1,0)-1)))</f>
        <v/>
      </c>
      <c r="AB179" s="250" t="str">
        <f ca="1">IF(ISERROR(OFFSET(Data!$A$1,MATCH($D179,Data!$CG:$CG,0)-1,MATCH($E179&amp;"/"&amp;AB$1,Data!$1:$1,0)-1))=TRUE,"",IF(OFFSET(Data!$A$1,MATCH($D179,Data!$CG:$CG,0)-1,MATCH($E179&amp;"/"&amp;AB$1,Data!$1:$1,0)-1)=0,"",OFFSET(Data!$A$1,MATCH($D179,Data!$CG:$CG,0)-1,MATCH($E179&amp;"/"&amp;AB$1,Data!$1:$1,0)-1)))</f>
        <v/>
      </c>
      <c r="AC179" s="250" t="str">
        <f ca="1">IF(ISERROR(OFFSET(Data!$A$1,MATCH($D179,Data!$CG:$CG,0)-1,MATCH($E179&amp;"/"&amp;AC$1,Data!$1:$1,0)-1))=TRUE,"",IF(OFFSET(Data!$A$1,MATCH($D179,Data!$CG:$CG,0)-1,MATCH($E179&amp;"/"&amp;AC$1,Data!$1:$1,0)-1)=0,"",OFFSET(Data!$A$1,MATCH($D179,Data!$CG:$CG,0)-1,MATCH($E179&amp;"/"&amp;AC$1,Data!$1:$1,0)-1)))</f>
        <v/>
      </c>
      <c r="AD179" s="250" t="str">
        <f ca="1">IF(ISERROR(OFFSET(Data!$A$1,MATCH($D179,Data!$CG:$CG,0)-1,MATCH($E179&amp;"/"&amp;AD$1,Data!$1:$1,0)-1))=TRUE,"",IF(OFFSET(Data!$A$1,MATCH($D179,Data!$CG:$CG,0)-1,MATCH($E179&amp;"/"&amp;AD$1,Data!$1:$1,0)-1)=0,"",OFFSET(Data!$A$1,MATCH($D179,Data!$CG:$CG,0)-1,MATCH($E179&amp;"/"&amp;AD$1,Data!$1:$1,0)-1)))</f>
        <v/>
      </c>
      <c r="AE179" s="250" t="str">
        <f ca="1">IF(ISERROR(OFFSET(Data!$A$1,MATCH($D179,Data!$CG:$CG,0)-1,MATCH($E179&amp;"/"&amp;AE$1,Data!$1:$1,0)-1))=TRUE,"",IF(OFFSET(Data!$A$1,MATCH($D179,Data!$CG:$CG,0)-1,MATCH($E179&amp;"/"&amp;AE$1,Data!$1:$1,0)-1)=0,"",OFFSET(Data!$A$1,MATCH($D179,Data!$CG:$CG,0)-1,MATCH($E179&amp;"/"&amp;AE$1,Data!$1:$1,0)-1)))</f>
        <v/>
      </c>
      <c r="AF179" s="251" t="str">
        <f ca="1">IF(ISERROR(OFFSET(Data!$A$1,MATCH($D179,Data!$CG:$CG,0)-1,MATCH($E179&amp;"/"&amp;AF$1,Data!$1:$1,0)-1))=TRUE,"",IF(OFFSET(Data!$A$1,MATCH($D179,Data!$CG:$CG,0)-1,MATCH($E179&amp;"/"&amp;AF$1,Data!$1:$1,0)-1)=0,"",OFFSET(Data!$A$1,MATCH($D179,Data!$CG:$CG,0)-1,MATCH($E179&amp;"/"&amp;AF$1,Data!$1:$1,0)-1)))</f>
        <v/>
      </c>
      <c r="AG179" s="206">
        <f t="shared" ca="1" si="6"/>
        <v>0</v>
      </c>
      <c r="AH179" s="207">
        <f ca="1">AG179</f>
        <v>0</v>
      </c>
    </row>
    <row r="180" spans="1:34" ht="15" hidden="1" customHeight="1" thickBot="1" x14ac:dyDescent="0.3">
      <c r="A180" s="446"/>
      <c r="B180" s="469"/>
      <c r="C180" s="472"/>
      <c r="D180" s="50" t="e">
        <f>IF(C180&lt;&gt;"",C180,D179)</f>
        <v>#N/A</v>
      </c>
      <c r="E180" s="51" t="s">
        <v>22</v>
      </c>
      <c r="F180" s="254" t="str">
        <f ca="1">IF(ISERROR(OFFSET(Data!$A$1,MATCH($D180,Data!$CG:$CG,0)-1,MATCH($E180&amp;"/"&amp;F$1,Data!$1:$1,0)-1))=TRUE,"",IF(OFFSET(Data!$A$1,MATCH($D180,Data!$CG:$CG,0)-1,MATCH($E180&amp;"/"&amp;F$1,Data!$1:$1,0)-1)=0,"",OFFSET(Data!$A$1,MATCH($D180,Data!$CG:$CG,0)-1,MATCH($E180&amp;"/"&amp;F$1,Data!$1:$1,0)-1)))</f>
        <v/>
      </c>
      <c r="G180" s="252" t="str">
        <f ca="1">IF(ISERROR(OFFSET(Data!$A$1,MATCH($D180,Data!$CG:$CG,0)-1,MATCH($E180&amp;"/"&amp;G$1,Data!$1:$1,0)-1))=TRUE,"",IF(OFFSET(Data!$A$1,MATCH($D180,Data!$CG:$CG,0)-1,MATCH($E180&amp;"/"&amp;G$1,Data!$1:$1,0)-1)=0,"",OFFSET(Data!$A$1,MATCH($D180,Data!$CG:$CG,0)-1,MATCH($E180&amp;"/"&amp;G$1,Data!$1:$1,0)-1)))</f>
        <v/>
      </c>
      <c r="H180" s="252" t="str">
        <f ca="1">IF(ISERROR(OFFSET(Data!$A$1,MATCH($D180,Data!$CG:$CG,0)-1,MATCH($E180&amp;"/"&amp;H$1,Data!$1:$1,0)-1))=TRUE,"",IF(OFFSET(Data!$A$1,MATCH($D180,Data!$CG:$CG,0)-1,MATCH($E180&amp;"/"&amp;H$1,Data!$1:$1,0)-1)=0,"",OFFSET(Data!$A$1,MATCH($D180,Data!$CG:$CG,0)-1,MATCH($E180&amp;"/"&amp;H$1,Data!$1:$1,0)-1)))</f>
        <v/>
      </c>
      <c r="I180" s="252" t="str">
        <f ca="1">IF(ISERROR(OFFSET(Data!$A$1,MATCH($D180,Data!$CG:$CG,0)-1,MATCH($E180&amp;"/"&amp;I$1,Data!$1:$1,0)-1))=TRUE,"",IF(OFFSET(Data!$A$1,MATCH($D180,Data!$CG:$CG,0)-1,MATCH($E180&amp;"/"&amp;I$1,Data!$1:$1,0)-1)=0,"",OFFSET(Data!$A$1,MATCH($D180,Data!$CG:$CG,0)-1,MATCH($E180&amp;"/"&amp;I$1,Data!$1:$1,0)-1)))</f>
        <v/>
      </c>
      <c r="J180" s="252" t="str">
        <f ca="1">IF(ISERROR(OFFSET(Data!$A$1,MATCH($D180,Data!$CG:$CG,0)-1,MATCH($E180&amp;"/"&amp;J$1,Data!$1:$1,0)-1))=TRUE,"",IF(OFFSET(Data!$A$1,MATCH($D180,Data!$CG:$CG,0)-1,MATCH($E180&amp;"/"&amp;J$1,Data!$1:$1,0)-1)=0,"",OFFSET(Data!$A$1,MATCH($D180,Data!$CG:$CG,0)-1,MATCH($E180&amp;"/"&amp;J$1,Data!$1:$1,0)-1)))</f>
        <v/>
      </c>
      <c r="K180" s="252" t="str">
        <f ca="1">IF(ISERROR(OFFSET(Data!$A$1,MATCH($D180,Data!$CG:$CG,0)-1,MATCH($E180&amp;"/"&amp;K$1,Data!$1:$1,0)-1))=TRUE,"",IF(OFFSET(Data!$A$1,MATCH($D180,Data!$CG:$CG,0)-1,MATCH($E180&amp;"/"&amp;K$1,Data!$1:$1,0)-1)=0,"",OFFSET(Data!$A$1,MATCH($D180,Data!$CG:$CG,0)-1,MATCH($E180&amp;"/"&amp;K$1,Data!$1:$1,0)-1)))</f>
        <v/>
      </c>
      <c r="L180" s="252" t="str">
        <f ca="1">IF(ISERROR(OFFSET(Data!$A$1,MATCH($D180,Data!$CG:$CG,0)-1,MATCH($E180&amp;"/"&amp;L$1,Data!$1:$1,0)-1))=TRUE,"",IF(OFFSET(Data!$A$1,MATCH($D180,Data!$CG:$CG,0)-1,MATCH($E180&amp;"/"&amp;L$1,Data!$1:$1,0)-1)=0,"",OFFSET(Data!$A$1,MATCH($D180,Data!$CG:$CG,0)-1,MATCH($E180&amp;"/"&amp;L$1,Data!$1:$1,0)-1)))</f>
        <v/>
      </c>
      <c r="M180" s="252" t="str">
        <f ca="1">IF(ISERROR(OFFSET(Data!$A$1,MATCH($D180,Data!$CG:$CG,0)-1,MATCH($E180&amp;"/"&amp;M$1,Data!$1:$1,0)-1))=TRUE,"",IF(OFFSET(Data!$A$1,MATCH($D180,Data!$CG:$CG,0)-1,MATCH($E180&amp;"/"&amp;M$1,Data!$1:$1,0)-1)=0,"",OFFSET(Data!$A$1,MATCH($D180,Data!$CG:$CG,0)-1,MATCH($E180&amp;"/"&amp;M$1,Data!$1:$1,0)-1)))</f>
        <v/>
      </c>
      <c r="N180" s="252" t="str">
        <f ca="1">IF(ISERROR(OFFSET(Data!$A$1,MATCH($D180,Data!$CG:$CG,0)-1,MATCH($E180&amp;"/"&amp;N$1,Data!$1:$1,0)-1))=TRUE,"",IF(OFFSET(Data!$A$1,MATCH($D180,Data!$CG:$CG,0)-1,MATCH($E180&amp;"/"&amp;N$1,Data!$1:$1,0)-1)=0,"",OFFSET(Data!$A$1,MATCH($D180,Data!$CG:$CG,0)-1,MATCH($E180&amp;"/"&amp;N$1,Data!$1:$1,0)-1)))</f>
        <v/>
      </c>
      <c r="O180" s="252" t="str">
        <f ca="1">IF(ISERROR(OFFSET(Data!$A$1,MATCH($D180,Data!$CG:$CG,0)-1,MATCH($E180&amp;"/"&amp;O$1,Data!$1:$1,0)-1))=TRUE,"",IF(OFFSET(Data!$A$1,MATCH($D180,Data!$CG:$CG,0)-1,MATCH($E180&amp;"/"&amp;O$1,Data!$1:$1,0)-1)=0,"",OFFSET(Data!$A$1,MATCH($D180,Data!$CG:$CG,0)-1,MATCH($E180&amp;"/"&amp;O$1,Data!$1:$1,0)-1)))</f>
        <v/>
      </c>
      <c r="P180" s="252" t="str">
        <f ca="1">IF(ISERROR(OFFSET(Data!$A$1,MATCH($D180,Data!$CG:$CG,0)-1,MATCH($E180&amp;"/"&amp;P$1,Data!$1:$1,0)-1))=TRUE,"",IF(OFFSET(Data!$A$1,MATCH($D180,Data!$CG:$CG,0)-1,MATCH($E180&amp;"/"&amp;P$1,Data!$1:$1,0)-1)=0,"",OFFSET(Data!$A$1,MATCH($D180,Data!$CG:$CG,0)-1,MATCH($E180&amp;"/"&amp;P$1,Data!$1:$1,0)-1)))</f>
        <v/>
      </c>
      <c r="Q180" s="252" t="str">
        <f ca="1">IF(ISERROR(OFFSET(Data!$A$1,MATCH($D180,Data!$CG:$CG,0)-1,MATCH($E180&amp;"/"&amp;Q$1,Data!$1:$1,0)-1))=TRUE,"",IF(OFFSET(Data!$A$1,MATCH($D180,Data!$CG:$CG,0)-1,MATCH($E180&amp;"/"&amp;Q$1,Data!$1:$1,0)-1)=0,"",OFFSET(Data!$A$1,MATCH($D180,Data!$CG:$CG,0)-1,MATCH($E180&amp;"/"&amp;Q$1,Data!$1:$1,0)-1)))</f>
        <v/>
      </c>
      <c r="R180" s="252" t="str">
        <f ca="1">IF(ISERROR(OFFSET(Data!$A$1,MATCH($D180,Data!$CG:$CG,0)-1,MATCH($E180&amp;"/"&amp;R$1,Data!$1:$1,0)-1))=TRUE,"",IF(OFFSET(Data!$A$1,MATCH($D180,Data!$CG:$CG,0)-1,MATCH($E180&amp;"/"&amp;R$1,Data!$1:$1,0)-1)=0,"",OFFSET(Data!$A$1,MATCH($D180,Data!$CG:$CG,0)-1,MATCH($E180&amp;"/"&amp;R$1,Data!$1:$1,0)-1)))</f>
        <v/>
      </c>
      <c r="S180" s="252" t="str">
        <f ca="1">IF(ISERROR(OFFSET(Data!$A$1,MATCH($D180,Data!$CG:$CG,0)-1,MATCH($E180&amp;"/"&amp;S$1,Data!$1:$1,0)-1))=TRUE,"",IF(OFFSET(Data!$A$1,MATCH($D180,Data!$CG:$CG,0)-1,MATCH($E180&amp;"/"&amp;S$1,Data!$1:$1,0)-1)=0,"",OFFSET(Data!$A$1,MATCH($D180,Data!$CG:$CG,0)-1,MATCH($E180&amp;"/"&amp;S$1,Data!$1:$1,0)-1)))</f>
        <v/>
      </c>
      <c r="T180" s="252" t="str">
        <f ca="1">IF(ISERROR(OFFSET(Data!$A$1,MATCH($D180,Data!$CG:$CG,0)-1,MATCH($E180&amp;"/"&amp;T$1,Data!$1:$1,0)-1))=TRUE,"",IF(OFFSET(Data!$A$1,MATCH($D180,Data!$CG:$CG,0)-1,MATCH($E180&amp;"/"&amp;T$1,Data!$1:$1,0)-1)=0,"",OFFSET(Data!$A$1,MATCH($D180,Data!$CG:$CG,0)-1,MATCH($E180&amp;"/"&amp;T$1,Data!$1:$1,0)-1)))</f>
        <v/>
      </c>
      <c r="U180" s="252" t="str">
        <f ca="1">IF(ISERROR(OFFSET(Data!$A$1,MATCH($D180,Data!$CG:$CG,0)-1,MATCH($E180&amp;"/"&amp;U$1,Data!$1:$1,0)-1))=TRUE,"",IF(OFFSET(Data!$A$1,MATCH($D180,Data!$CG:$CG,0)-1,MATCH($E180&amp;"/"&amp;U$1,Data!$1:$1,0)-1)=0,"",OFFSET(Data!$A$1,MATCH($D180,Data!$CG:$CG,0)-1,MATCH($E180&amp;"/"&amp;U$1,Data!$1:$1,0)-1)))</f>
        <v/>
      </c>
      <c r="V180" s="252" t="str">
        <f ca="1">IF(ISERROR(OFFSET(Data!$A$1,MATCH($D180,Data!$CG:$CG,0)-1,MATCH($E180&amp;"/"&amp;V$1,Data!$1:$1,0)-1))=TRUE,"",IF(OFFSET(Data!$A$1,MATCH($D180,Data!$CG:$CG,0)-1,MATCH($E180&amp;"/"&amp;V$1,Data!$1:$1,0)-1)=0,"",OFFSET(Data!$A$1,MATCH($D180,Data!$CG:$CG,0)-1,MATCH($E180&amp;"/"&amp;V$1,Data!$1:$1,0)-1)))</f>
        <v/>
      </c>
      <c r="W180" s="269" t="str">
        <f ca="1">IF(ISERROR(OFFSET(Data!$A$1,MATCH($D180,Data!$CG:$CG,0)-1,MATCH($E180&amp;"/"&amp;W$1,Data!$1:$1,0)-1))=TRUE,"",IF(OFFSET(Data!$A$1,MATCH($D180,Data!$CG:$CG,0)-1,MATCH($E180&amp;"/"&amp;W$1,Data!$1:$1,0)-1)=0,"",OFFSET(Data!$A$1,MATCH($D180,Data!$CG:$CG,0)-1,MATCH($E180&amp;"/"&amp;W$1,Data!$1:$1,0)-1)))</f>
        <v/>
      </c>
      <c r="X180" s="252" t="str">
        <f ca="1">IF(ISERROR(OFFSET(Data!$A$1,MATCH($D180,Data!$CG:$CG,0)-1,MATCH($E180&amp;"/"&amp;X$1,Data!$1:$1,0)-1))=TRUE,"",IF(OFFSET(Data!$A$1,MATCH($D180,Data!$CG:$CG,0)-1,MATCH($E180&amp;"/"&amp;X$1,Data!$1:$1,0)-1)=0,"",OFFSET(Data!$A$1,MATCH($D180,Data!$CG:$CG,0)-1,MATCH($E180&amp;"/"&amp;X$1,Data!$1:$1,0)-1)))</f>
        <v/>
      </c>
      <c r="Y180" s="252" t="str">
        <f ca="1">IF(ISERROR(OFFSET(Data!$A$1,MATCH($D180,Data!$CG:$CG,0)-1,MATCH($E180&amp;"/"&amp;Y$1,Data!$1:$1,0)-1))=TRUE,"",IF(OFFSET(Data!$A$1,MATCH($D180,Data!$CG:$CG,0)-1,MATCH($E180&amp;"/"&amp;Y$1,Data!$1:$1,0)-1)=0,"",OFFSET(Data!$A$1,MATCH($D180,Data!$CG:$CG,0)-1,MATCH($E180&amp;"/"&amp;Y$1,Data!$1:$1,0)-1)))</f>
        <v/>
      </c>
      <c r="Z180" s="252" t="str">
        <f ca="1">IF(ISERROR(OFFSET(Data!$A$1,MATCH($D180,Data!$CG:$CG,0)-1,MATCH($E180&amp;"/"&amp;Z$1,Data!$1:$1,0)-1))=TRUE,"",IF(OFFSET(Data!$A$1,MATCH($D180,Data!$CG:$CG,0)-1,MATCH($E180&amp;"/"&amp;Z$1,Data!$1:$1,0)-1)=0,"",OFFSET(Data!$A$1,MATCH($D180,Data!$CG:$CG,0)-1,MATCH($E180&amp;"/"&amp;Z$1,Data!$1:$1,0)-1)))</f>
        <v/>
      </c>
      <c r="AA180" s="252" t="str">
        <f ca="1">IF(ISERROR(OFFSET(Data!$A$1,MATCH($D180,Data!$CG:$CG,0)-1,MATCH($E180&amp;"/"&amp;AA$1,Data!$1:$1,0)-1))=TRUE,"",IF(OFFSET(Data!$A$1,MATCH($D180,Data!$CG:$CG,0)-1,MATCH($E180&amp;"/"&amp;AA$1,Data!$1:$1,0)-1)=0,"",OFFSET(Data!$A$1,MATCH($D180,Data!$CG:$CG,0)-1,MATCH($E180&amp;"/"&amp;AA$1,Data!$1:$1,0)-1)))</f>
        <v/>
      </c>
      <c r="AB180" s="252" t="str">
        <f ca="1">IF(ISERROR(OFFSET(Data!$A$1,MATCH($D180,Data!$CG:$CG,0)-1,MATCH($E180&amp;"/"&amp;AB$1,Data!$1:$1,0)-1))=TRUE,"",IF(OFFSET(Data!$A$1,MATCH($D180,Data!$CG:$CG,0)-1,MATCH($E180&amp;"/"&amp;AB$1,Data!$1:$1,0)-1)=0,"",OFFSET(Data!$A$1,MATCH($D180,Data!$CG:$CG,0)-1,MATCH($E180&amp;"/"&amp;AB$1,Data!$1:$1,0)-1)))</f>
        <v/>
      </c>
      <c r="AC180" s="252" t="str">
        <f ca="1">IF(ISERROR(OFFSET(Data!$A$1,MATCH($D180,Data!$CG:$CG,0)-1,MATCH($E180&amp;"/"&amp;AC$1,Data!$1:$1,0)-1))=TRUE,"",IF(OFFSET(Data!$A$1,MATCH($D180,Data!$CG:$CG,0)-1,MATCH($E180&amp;"/"&amp;AC$1,Data!$1:$1,0)-1)=0,"",OFFSET(Data!$A$1,MATCH($D180,Data!$CG:$CG,0)-1,MATCH($E180&amp;"/"&amp;AC$1,Data!$1:$1,0)-1)))</f>
        <v/>
      </c>
      <c r="AD180" s="252" t="str">
        <f ca="1">IF(ISERROR(OFFSET(Data!$A$1,MATCH($D180,Data!$CG:$CG,0)-1,MATCH($E180&amp;"/"&amp;AD$1,Data!$1:$1,0)-1))=TRUE,"",IF(OFFSET(Data!$A$1,MATCH($D180,Data!$CG:$CG,0)-1,MATCH($E180&amp;"/"&amp;AD$1,Data!$1:$1,0)-1)=0,"",OFFSET(Data!$A$1,MATCH($D180,Data!$CG:$CG,0)-1,MATCH($E180&amp;"/"&amp;AD$1,Data!$1:$1,0)-1)))</f>
        <v/>
      </c>
      <c r="AE180" s="252" t="str">
        <f ca="1">IF(ISERROR(OFFSET(Data!$A$1,MATCH($D180,Data!$CG:$CG,0)-1,MATCH($E180&amp;"/"&amp;AE$1,Data!$1:$1,0)-1))=TRUE,"",IF(OFFSET(Data!$A$1,MATCH($D180,Data!$CG:$CG,0)-1,MATCH($E180&amp;"/"&amp;AE$1,Data!$1:$1,0)-1)=0,"",OFFSET(Data!$A$1,MATCH($D180,Data!$CG:$CG,0)-1,MATCH($E180&amp;"/"&amp;AE$1,Data!$1:$1,0)-1)))</f>
        <v/>
      </c>
      <c r="AF180" s="253" t="str">
        <f ca="1">IF(ISERROR(OFFSET(Data!$A$1,MATCH($D180,Data!$CG:$CG,0)-1,MATCH($E180&amp;"/"&amp;AF$1,Data!$1:$1,0)-1))=TRUE,"",IF(OFFSET(Data!$A$1,MATCH($D180,Data!$CG:$CG,0)-1,MATCH($E180&amp;"/"&amp;AF$1,Data!$1:$1,0)-1)=0,"",OFFSET(Data!$A$1,MATCH($D180,Data!$CG:$CG,0)-1,MATCH($E180&amp;"/"&amp;AF$1,Data!$1:$1,0)-1)))</f>
        <v/>
      </c>
      <c r="AG180" s="188">
        <f t="shared" ca="1" si="6"/>
        <v>0</v>
      </c>
      <c r="AH180" s="208">
        <f ca="1">SUM(AG179:AG180)</f>
        <v>0</v>
      </c>
    </row>
    <row r="181" spans="1:34" ht="15" hidden="1" customHeight="1" x14ac:dyDescent="0.25">
      <c r="A181" s="446"/>
      <c r="B181" s="469"/>
      <c r="C181" s="472"/>
      <c r="D181" s="50" t="e">
        <f>IF(C181&lt;&gt;"",C181,D180)</f>
        <v>#N/A</v>
      </c>
      <c r="E181" s="51" t="s">
        <v>23</v>
      </c>
      <c r="F181" s="254" t="str">
        <f ca="1">IF(ISERROR(OFFSET(Data!$A$1,MATCH($D181,Data!$CG:$CG,0)-1,MATCH($E181&amp;"/"&amp;F$1,Data!$1:$1,0)-1))=TRUE,"",IF(OFFSET(Data!$A$1,MATCH($D181,Data!$CG:$CG,0)-1,MATCH($E181&amp;"/"&amp;F$1,Data!$1:$1,0)-1)=0,"",OFFSET(Data!$A$1,MATCH($D181,Data!$CG:$CG,0)-1,MATCH($E181&amp;"/"&amp;F$1,Data!$1:$1,0)-1)))</f>
        <v/>
      </c>
      <c r="G181" s="252" t="str">
        <f ca="1">IF(ISERROR(OFFSET(Data!$A$1,MATCH($D181,Data!$CG:$CG,0)-1,MATCH($E181&amp;"/"&amp;G$1,Data!$1:$1,0)-1))=TRUE,"",IF(OFFSET(Data!$A$1,MATCH($D181,Data!$CG:$CG,0)-1,MATCH($E181&amp;"/"&amp;G$1,Data!$1:$1,0)-1)=0,"",OFFSET(Data!$A$1,MATCH($D181,Data!$CG:$CG,0)-1,MATCH($E181&amp;"/"&amp;G$1,Data!$1:$1,0)-1)))</f>
        <v/>
      </c>
      <c r="H181" s="252" t="str">
        <f ca="1">IF(ISERROR(OFFSET(Data!$A$1,MATCH($D181,Data!$CG:$CG,0)-1,MATCH($E181&amp;"/"&amp;H$1,Data!$1:$1,0)-1))=TRUE,"",IF(OFFSET(Data!$A$1,MATCH($D181,Data!$CG:$CG,0)-1,MATCH($E181&amp;"/"&amp;H$1,Data!$1:$1,0)-1)=0,"",OFFSET(Data!$A$1,MATCH($D181,Data!$CG:$CG,0)-1,MATCH($E181&amp;"/"&amp;H$1,Data!$1:$1,0)-1)))</f>
        <v/>
      </c>
      <c r="I181" s="252" t="str">
        <f ca="1">IF(ISERROR(OFFSET(Data!$A$1,MATCH($D181,Data!$CG:$CG,0)-1,MATCH($E181&amp;"/"&amp;I$1,Data!$1:$1,0)-1))=TRUE,"",IF(OFFSET(Data!$A$1,MATCH($D181,Data!$CG:$CG,0)-1,MATCH($E181&amp;"/"&amp;I$1,Data!$1:$1,0)-1)=0,"",OFFSET(Data!$A$1,MATCH($D181,Data!$CG:$CG,0)-1,MATCH($E181&amp;"/"&amp;I$1,Data!$1:$1,0)-1)))</f>
        <v/>
      </c>
      <c r="J181" s="252" t="str">
        <f ca="1">IF(ISERROR(OFFSET(Data!$A$1,MATCH($D181,Data!$CG:$CG,0)-1,MATCH($E181&amp;"/"&amp;J$1,Data!$1:$1,0)-1))=TRUE,"",IF(OFFSET(Data!$A$1,MATCH($D181,Data!$CG:$CG,0)-1,MATCH($E181&amp;"/"&amp;J$1,Data!$1:$1,0)-1)=0,"",OFFSET(Data!$A$1,MATCH($D181,Data!$CG:$CG,0)-1,MATCH($E181&amp;"/"&amp;J$1,Data!$1:$1,0)-1)))</f>
        <v/>
      </c>
      <c r="K181" s="252" t="str">
        <f ca="1">IF(ISERROR(OFFSET(Data!$A$1,MATCH($D181,Data!$CG:$CG,0)-1,MATCH($E181&amp;"/"&amp;K$1,Data!$1:$1,0)-1))=TRUE,"",IF(OFFSET(Data!$A$1,MATCH($D181,Data!$CG:$CG,0)-1,MATCH($E181&amp;"/"&amp;K$1,Data!$1:$1,0)-1)=0,"",OFFSET(Data!$A$1,MATCH($D181,Data!$CG:$CG,0)-1,MATCH($E181&amp;"/"&amp;K$1,Data!$1:$1,0)-1)))</f>
        <v/>
      </c>
      <c r="L181" s="252" t="str">
        <f ca="1">IF(ISERROR(OFFSET(Data!$A$1,MATCH($D181,Data!$CG:$CG,0)-1,MATCH($E181&amp;"/"&amp;L$1,Data!$1:$1,0)-1))=TRUE,"",IF(OFFSET(Data!$A$1,MATCH($D181,Data!$CG:$CG,0)-1,MATCH($E181&amp;"/"&amp;L$1,Data!$1:$1,0)-1)=0,"",OFFSET(Data!$A$1,MATCH($D181,Data!$CG:$CG,0)-1,MATCH($E181&amp;"/"&amp;L$1,Data!$1:$1,0)-1)))</f>
        <v/>
      </c>
      <c r="M181" s="252" t="str">
        <f ca="1">IF(ISERROR(OFFSET(Data!$A$1,MATCH($D181,Data!$CG:$CG,0)-1,MATCH($E181&amp;"/"&amp;M$1,Data!$1:$1,0)-1))=TRUE,"",IF(OFFSET(Data!$A$1,MATCH($D181,Data!$CG:$CG,0)-1,MATCH($E181&amp;"/"&amp;M$1,Data!$1:$1,0)-1)=0,"",OFFSET(Data!$A$1,MATCH($D181,Data!$CG:$CG,0)-1,MATCH($E181&amp;"/"&amp;M$1,Data!$1:$1,0)-1)))</f>
        <v/>
      </c>
      <c r="N181" s="252" t="str">
        <f ca="1">IF(ISERROR(OFFSET(Data!$A$1,MATCH($D181,Data!$CG:$CG,0)-1,MATCH($E181&amp;"/"&amp;N$1,Data!$1:$1,0)-1))=TRUE,"",IF(OFFSET(Data!$A$1,MATCH($D181,Data!$CG:$CG,0)-1,MATCH($E181&amp;"/"&amp;N$1,Data!$1:$1,0)-1)=0,"",OFFSET(Data!$A$1,MATCH($D181,Data!$CG:$CG,0)-1,MATCH($E181&amp;"/"&amp;N$1,Data!$1:$1,0)-1)))</f>
        <v/>
      </c>
      <c r="O181" s="252" t="str">
        <f ca="1">IF(ISERROR(OFFSET(Data!$A$1,MATCH($D181,Data!$CG:$CG,0)-1,MATCH($E181&amp;"/"&amp;O$1,Data!$1:$1,0)-1))=TRUE,"",IF(OFFSET(Data!$A$1,MATCH($D181,Data!$CG:$CG,0)-1,MATCH($E181&amp;"/"&amp;O$1,Data!$1:$1,0)-1)=0,"",OFFSET(Data!$A$1,MATCH($D181,Data!$CG:$CG,0)-1,MATCH($E181&amp;"/"&amp;O$1,Data!$1:$1,0)-1)))</f>
        <v/>
      </c>
      <c r="P181" s="252" t="str">
        <f ca="1">IF(ISERROR(OFFSET(Data!$A$1,MATCH($D181,Data!$CG:$CG,0)-1,MATCH($E181&amp;"/"&amp;P$1,Data!$1:$1,0)-1))=TRUE,"",IF(OFFSET(Data!$A$1,MATCH($D181,Data!$CG:$CG,0)-1,MATCH($E181&amp;"/"&amp;P$1,Data!$1:$1,0)-1)=0,"",OFFSET(Data!$A$1,MATCH($D181,Data!$CG:$CG,0)-1,MATCH($E181&amp;"/"&amp;P$1,Data!$1:$1,0)-1)))</f>
        <v/>
      </c>
      <c r="Q181" s="252" t="str">
        <f ca="1">IF(ISERROR(OFFSET(Data!$A$1,MATCH($D181,Data!$CG:$CG,0)-1,MATCH($E181&amp;"/"&amp;Q$1,Data!$1:$1,0)-1))=TRUE,"",IF(OFFSET(Data!$A$1,MATCH($D181,Data!$CG:$CG,0)-1,MATCH($E181&amp;"/"&amp;Q$1,Data!$1:$1,0)-1)=0,"",OFFSET(Data!$A$1,MATCH($D181,Data!$CG:$CG,0)-1,MATCH($E181&amp;"/"&amp;Q$1,Data!$1:$1,0)-1)))</f>
        <v/>
      </c>
      <c r="R181" s="252" t="str">
        <f ca="1">IF(ISERROR(OFFSET(Data!$A$1,MATCH($D181,Data!$CG:$CG,0)-1,MATCH($E181&amp;"/"&amp;R$1,Data!$1:$1,0)-1))=TRUE,"",IF(OFFSET(Data!$A$1,MATCH($D181,Data!$CG:$CG,0)-1,MATCH($E181&amp;"/"&amp;R$1,Data!$1:$1,0)-1)=0,"",OFFSET(Data!$A$1,MATCH($D181,Data!$CG:$CG,0)-1,MATCH($E181&amp;"/"&amp;R$1,Data!$1:$1,0)-1)))</f>
        <v/>
      </c>
      <c r="S181" s="252" t="str">
        <f ca="1">IF(ISERROR(OFFSET(Data!$A$1,MATCH($D181,Data!$CG:$CG,0)-1,MATCH($E181&amp;"/"&amp;S$1,Data!$1:$1,0)-1))=TRUE,"",IF(OFFSET(Data!$A$1,MATCH($D181,Data!$CG:$CG,0)-1,MATCH($E181&amp;"/"&amp;S$1,Data!$1:$1,0)-1)=0,"",OFFSET(Data!$A$1,MATCH($D181,Data!$CG:$CG,0)-1,MATCH($E181&amp;"/"&amp;S$1,Data!$1:$1,0)-1)))</f>
        <v/>
      </c>
      <c r="T181" s="252" t="str">
        <f ca="1">IF(ISERROR(OFFSET(Data!$A$1,MATCH($D181,Data!$CG:$CG,0)-1,MATCH($E181&amp;"/"&amp;T$1,Data!$1:$1,0)-1))=TRUE,"",IF(OFFSET(Data!$A$1,MATCH($D181,Data!$CG:$CG,0)-1,MATCH($E181&amp;"/"&amp;T$1,Data!$1:$1,0)-1)=0,"",OFFSET(Data!$A$1,MATCH($D181,Data!$CG:$CG,0)-1,MATCH($E181&amp;"/"&amp;T$1,Data!$1:$1,0)-1)))</f>
        <v/>
      </c>
      <c r="U181" s="252" t="str">
        <f ca="1">IF(ISERROR(OFFSET(Data!$A$1,MATCH($D181,Data!$CG:$CG,0)-1,MATCH($E181&amp;"/"&amp;U$1,Data!$1:$1,0)-1))=TRUE,"",IF(OFFSET(Data!$A$1,MATCH($D181,Data!$CG:$CG,0)-1,MATCH($E181&amp;"/"&amp;U$1,Data!$1:$1,0)-1)=0,"",OFFSET(Data!$A$1,MATCH($D181,Data!$CG:$CG,0)-1,MATCH($E181&amp;"/"&amp;U$1,Data!$1:$1,0)-1)))</f>
        <v/>
      </c>
      <c r="V181" s="252" t="str">
        <f ca="1">IF(ISERROR(OFFSET(Data!$A$1,MATCH($D181,Data!$CG:$CG,0)-1,MATCH($E181&amp;"/"&amp;V$1,Data!$1:$1,0)-1))=TRUE,"",IF(OFFSET(Data!$A$1,MATCH($D181,Data!$CG:$CG,0)-1,MATCH($E181&amp;"/"&amp;V$1,Data!$1:$1,0)-1)=0,"",OFFSET(Data!$A$1,MATCH($D181,Data!$CG:$CG,0)-1,MATCH($E181&amp;"/"&amp;V$1,Data!$1:$1,0)-1)))</f>
        <v/>
      </c>
      <c r="W181" s="269" t="str">
        <f ca="1">IF(ISERROR(OFFSET(Data!$A$1,MATCH($D181,Data!$CG:$CG,0)-1,MATCH($E181&amp;"/"&amp;W$1,Data!$1:$1,0)-1))=TRUE,"",IF(OFFSET(Data!$A$1,MATCH($D181,Data!$CG:$CG,0)-1,MATCH($E181&amp;"/"&amp;W$1,Data!$1:$1,0)-1)=0,"",OFFSET(Data!$A$1,MATCH($D181,Data!$CG:$CG,0)-1,MATCH($E181&amp;"/"&amp;W$1,Data!$1:$1,0)-1)))</f>
        <v/>
      </c>
      <c r="X181" s="252" t="str">
        <f ca="1">IF(ISERROR(OFFSET(Data!$A$1,MATCH($D181,Data!$CG:$CG,0)-1,MATCH($E181&amp;"/"&amp;X$1,Data!$1:$1,0)-1))=TRUE,"",IF(OFFSET(Data!$A$1,MATCH($D181,Data!$CG:$CG,0)-1,MATCH($E181&amp;"/"&amp;X$1,Data!$1:$1,0)-1)=0,"",OFFSET(Data!$A$1,MATCH($D181,Data!$CG:$CG,0)-1,MATCH($E181&amp;"/"&amp;X$1,Data!$1:$1,0)-1)))</f>
        <v/>
      </c>
      <c r="Y181" s="252" t="str">
        <f ca="1">IF(ISERROR(OFFSET(Data!$A$1,MATCH($D181,Data!$CG:$CG,0)-1,MATCH($E181&amp;"/"&amp;Y$1,Data!$1:$1,0)-1))=TRUE,"",IF(OFFSET(Data!$A$1,MATCH($D181,Data!$CG:$CG,0)-1,MATCH($E181&amp;"/"&amp;Y$1,Data!$1:$1,0)-1)=0,"",OFFSET(Data!$A$1,MATCH($D181,Data!$CG:$CG,0)-1,MATCH($E181&amp;"/"&amp;Y$1,Data!$1:$1,0)-1)))</f>
        <v/>
      </c>
      <c r="Z181" s="252" t="str">
        <f ca="1">IF(ISERROR(OFFSET(Data!$A$1,MATCH($D181,Data!$CG:$CG,0)-1,MATCH($E181&amp;"/"&amp;Z$1,Data!$1:$1,0)-1))=TRUE,"",IF(OFFSET(Data!$A$1,MATCH($D181,Data!$CG:$CG,0)-1,MATCH($E181&amp;"/"&amp;Z$1,Data!$1:$1,0)-1)=0,"",OFFSET(Data!$A$1,MATCH($D181,Data!$CG:$CG,0)-1,MATCH($E181&amp;"/"&amp;Z$1,Data!$1:$1,0)-1)))</f>
        <v/>
      </c>
      <c r="AA181" s="252" t="str">
        <f ca="1">IF(ISERROR(OFFSET(Data!$A$1,MATCH($D181,Data!$CG:$CG,0)-1,MATCH($E181&amp;"/"&amp;AA$1,Data!$1:$1,0)-1))=TRUE,"",IF(OFFSET(Data!$A$1,MATCH($D181,Data!$CG:$CG,0)-1,MATCH($E181&amp;"/"&amp;AA$1,Data!$1:$1,0)-1)=0,"",OFFSET(Data!$A$1,MATCH($D181,Data!$CG:$CG,0)-1,MATCH($E181&amp;"/"&amp;AA$1,Data!$1:$1,0)-1)))</f>
        <v/>
      </c>
      <c r="AB181" s="252" t="str">
        <f ca="1">IF(ISERROR(OFFSET(Data!$A$1,MATCH($D181,Data!$CG:$CG,0)-1,MATCH($E181&amp;"/"&amp;AB$1,Data!$1:$1,0)-1))=TRUE,"",IF(OFFSET(Data!$A$1,MATCH($D181,Data!$CG:$CG,0)-1,MATCH($E181&amp;"/"&amp;AB$1,Data!$1:$1,0)-1)=0,"",OFFSET(Data!$A$1,MATCH($D181,Data!$CG:$CG,0)-1,MATCH($E181&amp;"/"&amp;AB$1,Data!$1:$1,0)-1)))</f>
        <v/>
      </c>
      <c r="AC181" s="252" t="str">
        <f ca="1">IF(ISERROR(OFFSET(Data!$A$1,MATCH($D181,Data!$CG:$CG,0)-1,MATCH($E181&amp;"/"&amp;AC$1,Data!$1:$1,0)-1))=TRUE,"",IF(OFFSET(Data!$A$1,MATCH($D181,Data!$CG:$CG,0)-1,MATCH($E181&amp;"/"&amp;AC$1,Data!$1:$1,0)-1)=0,"",OFFSET(Data!$A$1,MATCH($D181,Data!$CG:$CG,0)-1,MATCH($E181&amp;"/"&amp;AC$1,Data!$1:$1,0)-1)))</f>
        <v/>
      </c>
      <c r="AD181" s="252" t="str">
        <f ca="1">IF(ISERROR(OFFSET(Data!$A$1,MATCH($D181,Data!$CG:$CG,0)-1,MATCH($E181&amp;"/"&amp;AD$1,Data!$1:$1,0)-1))=TRUE,"",IF(OFFSET(Data!$A$1,MATCH($D181,Data!$CG:$CG,0)-1,MATCH($E181&amp;"/"&amp;AD$1,Data!$1:$1,0)-1)=0,"",OFFSET(Data!$A$1,MATCH($D181,Data!$CG:$CG,0)-1,MATCH($E181&amp;"/"&amp;AD$1,Data!$1:$1,0)-1)))</f>
        <v/>
      </c>
      <c r="AE181" s="252" t="str">
        <f ca="1">IF(ISERROR(OFFSET(Data!$A$1,MATCH($D181,Data!$CG:$CG,0)-1,MATCH($E181&amp;"/"&amp;AE$1,Data!$1:$1,0)-1))=TRUE,"",IF(OFFSET(Data!$A$1,MATCH($D181,Data!$CG:$CG,0)-1,MATCH($E181&amp;"/"&amp;AE$1,Data!$1:$1,0)-1)=0,"",OFFSET(Data!$A$1,MATCH($D181,Data!$CG:$CG,0)-1,MATCH($E181&amp;"/"&amp;AE$1,Data!$1:$1,0)-1)))</f>
        <v/>
      </c>
      <c r="AF181" s="253" t="str">
        <f ca="1">IF(ISERROR(OFFSET(Data!$A$1,MATCH($D181,Data!$CG:$CG,0)-1,MATCH($E181&amp;"/"&amp;AF$1,Data!$1:$1,0)-1))=TRUE,"",IF(OFFSET(Data!$A$1,MATCH($D181,Data!$CG:$CG,0)-1,MATCH($E181&amp;"/"&amp;AF$1,Data!$1:$1,0)-1)=0,"",OFFSET(Data!$A$1,MATCH($D181,Data!$CG:$CG,0)-1,MATCH($E181&amp;"/"&amp;AF$1,Data!$1:$1,0)-1)))</f>
        <v/>
      </c>
      <c r="AG181" s="188">
        <f t="shared" ca="1" si="6"/>
        <v>0</v>
      </c>
      <c r="AH181" s="208">
        <f ca="1">SUM(AG179:AG181)</f>
        <v>0</v>
      </c>
    </row>
    <row r="182" spans="1:34" ht="15.75" hidden="1" customHeight="1" x14ac:dyDescent="0.25">
      <c r="A182" s="446"/>
      <c r="B182" s="469"/>
      <c r="C182" s="472"/>
      <c r="D182" s="50" t="e">
        <f>IF(C182&lt;&gt;"",C182,D181)</f>
        <v>#N/A</v>
      </c>
      <c r="E182" s="51" t="s">
        <v>24</v>
      </c>
      <c r="F182" s="254" t="str">
        <f ca="1">IF(ISERROR(OFFSET(Data!$A$1,MATCH($D182,Data!$CG:$CG,0)-1,MATCH($E182&amp;"/"&amp;F$1,Data!$1:$1,0)-1))=TRUE,"",IF(OFFSET(Data!$A$1,MATCH($D182,Data!$CG:$CG,0)-1,MATCH($E182&amp;"/"&amp;F$1,Data!$1:$1,0)-1)=0,"",OFFSET(Data!$A$1,MATCH($D182,Data!$CG:$CG,0)-1,MATCH($E182&amp;"/"&amp;F$1,Data!$1:$1,0)-1)))</f>
        <v/>
      </c>
      <c r="G182" s="252" t="str">
        <f ca="1">IF(ISERROR(OFFSET(Data!$A$1,MATCH($D182,Data!$CG:$CG,0)-1,MATCH($E182&amp;"/"&amp;G$1,Data!$1:$1,0)-1))=TRUE,"",IF(OFFSET(Data!$A$1,MATCH($D182,Data!$CG:$CG,0)-1,MATCH($E182&amp;"/"&amp;G$1,Data!$1:$1,0)-1)=0,"",OFFSET(Data!$A$1,MATCH($D182,Data!$CG:$CG,0)-1,MATCH($E182&amp;"/"&amp;G$1,Data!$1:$1,0)-1)))</f>
        <v/>
      </c>
      <c r="H182" s="252" t="str">
        <f ca="1">IF(ISERROR(OFFSET(Data!$A$1,MATCH($D182,Data!$CG:$CG,0)-1,MATCH($E182&amp;"/"&amp;H$1,Data!$1:$1,0)-1))=TRUE,"",IF(OFFSET(Data!$A$1,MATCH($D182,Data!$CG:$CG,0)-1,MATCH($E182&amp;"/"&amp;H$1,Data!$1:$1,0)-1)=0,"",OFFSET(Data!$A$1,MATCH($D182,Data!$CG:$CG,0)-1,MATCH($E182&amp;"/"&amp;H$1,Data!$1:$1,0)-1)))</f>
        <v/>
      </c>
      <c r="I182" s="252" t="str">
        <f ca="1">IF(ISERROR(OFFSET(Data!$A$1,MATCH($D182,Data!$CG:$CG,0)-1,MATCH($E182&amp;"/"&amp;I$1,Data!$1:$1,0)-1))=TRUE,"",IF(OFFSET(Data!$A$1,MATCH($D182,Data!$CG:$CG,0)-1,MATCH($E182&amp;"/"&amp;I$1,Data!$1:$1,0)-1)=0,"",OFFSET(Data!$A$1,MATCH($D182,Data!$CG:$CG,0)-1,MATCH($E182&amp;"/"&amp;I$1,Data!$1:$1,0)-1)))</f>
        <v/>
      </c>
      <c r="J182" s="252" t="str">
        <f ca="1">IF(ISERROR(OFFSET(Data!$A$1,MATCH($D182,Data!$CG:$CG,0)-1,MATCH($E182&amp;"/"&amp;J$1,Data!$1:$1,0)-1))=TRUE,"",IF(OFFSET(Data!$A$1,MATCH($D182,Data!$CG:$CG,0)-1,MATCH($E182&amp;"/"&amp;J$1,Data!$1:$1,0)-1)=0,"",OFFSET(Data!$A$1,MATCH($D182,Data!$CG:$CG,0)-1,MATCH($E182&amp;"/"&amp;J$1,Data!$1:$1,0)-1)))</f>
        <v/>
      </c>
      <c r="K182" s="252" t="str">
        <f ca="1">IF(ISERROR(OFFSET(Data!$A$1,MATCH($D182,Data!$CG:$CG,0)-1,MATCH($E182&amp;"/"&amp;K$1,Data!$1:$1,0)-1))=TRUE,"",IF(OFFSET(Data!$A$1,MATCH($D182,Data!$CG:$CG,0)-1,MATCH($E182&amp;"/"&amp;K$1,Data!$1:$1,0)-1)=0,"",OFFSET(Data!$A$1,MATCH($D182,Data!$CG:$CG,0)-1,MATCH($E182&amp;"/"&amp;K$1,Data!$1:$1,0)-1)))</f>
        <v/>
      </c>
      <c r="L182" s="252" t="str">
        <f ca="1">IF(ISERROR(OFFSET(Data!$A$1,MATCH($D182,Data!$CG:$CG,0)-1,MATCH($E182&amp;"/"&amp;L$1,Data!$1:$1,0)-1))=TRUE,"",IF(OFFSET(Data!$A$1,MATCH($D182,Data!$CG:$CG,0)-1,MATCH($E182&amp;"/"&amp;L$1,Data!$1:$1,0)-1)=0,"",OFFSET(Data!$A$1,MATCH($D182,Data!$CG:$CG,0)-1,MATCH($E182&amp;"/"&amp;L$1,Data!$1:$1,0)-1)))</f>
        <v/>
      </c>
      <c r="M182" s="252" t="str">
        <f ca="1">IF(ISERROR(OFFSET(Data!$A$1,MATCH($D182,Data!$CG:$CG,0)-1,MATCH($E182&amp;"/"&amp;M$1,Data!$1:$1,0)-1))=TRUE,"",IF(OFFSET(Data!$A$1,MATCH($D182,Data!$CG:$CG,0)-1,MATCH($E182&amp;"/"&amp;M$1,Data!$1:$1,0)-1)=0,"",OFFSET(Data!$A$1,MATCH($D182,Data!$CG:$CG,0)-1,MATCH($E182&amp;"/"&amp;M$1,Data!$1:$1,0)-1)))</f>
        <v/>
      </c>
      <c r="N182" s="252" t="str">
        <f ca="1">IF(ISERROR(OFFSET(Data!$A$1,MATCH($D182,Data!$CG:$CG,0)-1,MATCH($E182&amp;"/"&amp;N$1,Data!$1:$1,0)-1))=TRUE,"",IF(OFFSET(Data!$A$1,MATCH($D182,Data!$CG:$CG,0)-1,MATCH($E182&amp;"/"&amp;N$1,Data!$1:$1,0)-1)=0,"",OFFSET(Data!$A$1,MATCH($D182,Data!$CG:$CG,0)-1,MATCH($E182&amp;"/"&amp;N$1,Data!$1:$1,0)-1)))</f>
        <v/>
      </c>
      <c r="O182" s="252" t="str">
        <f ca="1">IF(ISERROR(OFFSET(Data!$A$1,MATCH($D182,Data!$CG:$CG,0)-1,MATCH($E182&amp;"/"&amp;O$1,Data!$1:$1,0)-1))=TRUE,"",IF(OFFSET(Data!$A$1,MATCH($D182,Data!$CG:$CG,0)-1,MATCH($E182&amp;"/"&amp;O$1,Data!$1:$1,0)-1)=0,"",OFFSET(Data!$A$1,MATCH($D182,Data!$CG:$CG,0)-1,MATCH($E182&amp;"/"&amp;O$1,Data!$1:$1,0)-1)))</f>
        <v/>
      </c>
      <c r="P182" s="252" t="str">
        <f ca="1">IF(ISERROR(OFFSET(Data!$A$1,MATCH($D182,Data!$CG:$CG,0)-1,MATCH($E182&amp;"/"&amp;P$1,Data!$1:$1,0)-1))=TRUE,"",IF(OFFSET(Data!$A$1,MATCH($D182,Data!$CG:$CG,0)-1,MATCH($E182&amp;"/"&amp;P$1,Data!$1:$1,0)-1)=0,"",OFFSET(Data!$A$1,MATCH($D182,Data!$CG:$CG,0)-1,MATCH($E182&amp;"/"&amp;P$1,Data!$1:$1,0)-1)))</f>
        <v/>
      </c>
      <c r="Q182" s="252" t="str">
        <f ca="1">IF(ISERROR(OFFSET(Data!$A$1,MATCH($D182,Data!$CG:$CG,0)-1,MATCH($E182&amp;"/"&amp;Q$1,Data!$1:$1,0)-1))=TRUE,"",IF(OFFSET(Data!$A$1,MATCH($D182,Data!$CG:$CG,0)-1,MATCH($E182&amp;"/"&amp;Q$1,Data!$1:$1,0)-1)=0,"",OFFSET(Data!$A$1,MATCH($D182,Data!$CG:$CG,0)-1,MATCH($E182&amp;"/"&amp;Q$1,Data!$1:$1,0)-1)))</f>
        <v/>
      </c>
      <c r="R182" s="252" t="str">
        <f ca="1">IF(ISERROR(OFFSET(Data!$A$1,MATCH($D182,Data!$CG:$CG,0)-1,MATCH($E182&amp;"/"&amp;R$1,Data!$1:$1,0)-1))=TRUE,"",IF(OFFSET(Data!$A$1,MATCH($D182,Data!$CG:$CG,0)-1,MATCH($E182&amp;"/"&amp;R$1,Data!$1:$1,0)-1)=0,"",OFFSET(Data!$A$1,MATCH($D182,Data!$CG:$CG,0)-1,MATCH($E182&amp;"/"&amp;R$1,Data!$1:$1,0)-1)))</f>
        <v/>
      </c>
      <c r="S182" s="252" t="str">
        <f ca="1">IF(ISERROR(OFFSET(Data!$A$1,MATCH($D182,Data!$CG:$CG,0)-1,MATCH($E182&amp;"/"&amp;S$1,Data!$1:$1,0)-1))=TRUE,"",IF(OFFSET(Data!$A$1,MATCH($D182,Data!$CG:$CG,0)-1,MATCH($E182&amp;"/"&amp;S$1,Data!$1:$1,0)-1)=0,"",OFFSET(Data!$A$1,MATCH($D182,Data!$CG:$CG,0)-1,MATCH($E182&amp;"/"&amp;S$1,Data!$1:$1,0)-1)))</f>
        <v/>
      </c>
      <c r="T182" s="252" t="str">
        <f ca="1">IF(ISERROR(OFFSET(Data!$A$1,MATCH($D182,Data!$CG:$CG,0)-1,MATCH($E182&amp;"/"&amp;T$1,Data!$1:$1,0)-1))=TRUE,"",IF(OFFSET(Data!$A$1,MATCH($D182,Data!$CG:$CG,0)-1,MATCH($E182&amp;"/"&amp;T$1,Data!$1:$1,0)-1)=0,"",OFFSET(Data!$A$1,MATCH($D182,Data!$CG:$CG,0)-1,MATCH($E182&amp;"/"&amp;T$1,Data!$1:$1,0)-1)))</f>
        <v/>
      </c>
      <c r="U182" s="252" t="str">
        <f ca="1">IF(ISERROR(OFFSET(Data!$A$1,MATCH($D182,Data!$CG:$CG,0)-1,MATCH($E182&amp;"/"&amp;U$1,Data!$1:$1,0)-1))=TRUE,"",IF(OFFSET(Data!$A$1,MATCH($D182,Data!$CG:$CG,0)-1,MATCH($E182&amp;"/"&amp;U$1,Data!$1:$1,0)-1)=0,"",OFFSET(Data!$A$1,MATCH($D182,Data!$CG:$CG,0)-1,MATCH($E182&amp;"/"&amp;U$1,Data!$1:$1,0)-1)))</f>
        <v/>
      </c>
      <c r="V182" s="252" t="str">
        <f ca="1">IF(ISERROR(OFFSET(Data!$A$1,MATCH($D182,Data!$CG:$CG,0)-1,MATCH($E182&amp;"/"&amp;V$1,Data!$1:$1,0)-1))=TRUE,"",IF(OFFSET(Data!$A$1,MATCH($D182,Data!$CG:$CG,0)-1,MATCH($E182&amp;"/"&amp;V$1,Data!$1:$1,0)-1)=0,"",OFFSET(Data!$A$1,MATCH($D182,Data!$CG:$CG,0)-1,MATCH($E182&amp;"/"&amp;V$1,Data!$1:$1,0)-1)))</f>
        <v/>
      </c>
      <c r="W182" s="269" t="str">
        <f ca="1">IF(ISERROR(OFFSET(Data!$A$1,MATCH($D182,Data!$CG:$CG,0)-1,MATCH($E182&amp;"/"&amp;W$1,Data!$1:$1,0)-1))=TRUE,"",IF(OFFSET(Data!$A$1,MATCH($D182,Data!$CG:$CG,0)-1,MATCH($E182&amp;"/"&amp;W$1,Data!$1:$1,0)-1)=0,"",OFFSET(Data!$A$1,MATCH($D182,Data!$CG:$CG,0)-1,MATCH($E182&amp;"/"&amp;W$1,Data!$1:$1,0)-1)))</f>
        <v/>
      </c>
      <c r="X182" s="252" t="str">
        <f ca="1">IF(ISERROR(OFFSET(Data!$A$1,MATCH($D182,Data!$CG:$CG,0)-1,MATCH($E182&amp;"/"&amp;X$1,Data!$1:$1,0)-1))=TRUE,"",IF(OFFSET(Data!$A$1,MATCH($D182,Data!$CG:$CG,0)-1,MATCH($E182&amp;"/"&amp;X$1,Data!$1:$1,0)-1)=0,"",OFFSET(Data!$A$1,MATCH($D182,Data!$CG:$CG,0)-1,MATCH($E182&amp;"/"&amp;X$1,Data!$1:$1,0)-1)))</f>
        <v/>
      </c>
      <c r="Y182" s="252" t="str">
        <f ca="1">IF(ISERROR(OFFSET(Data!$A$1,MATCH($D182,Data!$CG:$CG,0)-1,MATCH($E182&amp;"/"&amp;Y$1,Data!$1:$1,0)-1))=TRUE,"",IF(OFFSET(Data!$A$1,MATCH($D182,Data!$CG:$CG,0)-1,MATCH($E182&amp;"/"&amp;Y$1,Data!$1:$1,0)-1)=0,"",OFFSET(Data!$A$1,MATCH($D182,Data!$CG:$CG,0)-1,MATCH($E182&amp;"/"&amp;Y$1,Data!$1:$1,0)-1)))</f>
        <v/>
      </c>
      <c r="Z182" s="252" t="str">
        <f ca="1">IF(ISERROR(OFFSET(Data!$A$1,MATCH($D182,Data!$CG:$CG,0)-1,MATCH($E182&amp;"/"&amp;Z$1,Data!$1:$1,0)-1))=TRUE,"",IF(OFFSET(Data!$A$1,MATCH($D182,Data!$CG:$CG,0)-1,MATCH($E182&amp;"/"&amp;Z$1,Data!$1:$1,0)-1)=0,"",OFFSET(Data!$A$1,MATCH($D182,Data!$CG:$CG,0)-1,MATCH($E182&amp;"/"&amp;Z$1,Data!$1:$1,0)-1)))</f>
        <v/>
      </c>
      <c r="AA182" s="252" t="str">
        <f ca="1">IF(ISERROR(OFFSET(Data!$A$1,MATCH($D182,Data!$CG:$CG,0)-1,MATCH($E182&amp;"/"&amp;AA$1,Data!$1:$1,0)-1))=TRUE,"",IF(OFFSET(Data!$A$1,MATCH($D182,Data!$CG:$CG,0)-1,MATCH($E182&amp;"/"&amp;AA$1,Data!$1:$1,0)-1)=0,"",OFFSET(Data!$A$1,MATCH($D182,Data!$CG:$CG,0)-1,MATCH($E182&amp;"/"&amp;AA$1,Data!$1:$1,0)-1)))</f>
        <v/>
      </c>
      <c r="AB182" s="252" t="str">
        <f ca="1">IF(ISERROR(OFFSET(Data!$A$1,MATCH($D182,Data!$CG:$CG,0)-1,MATCH($E182&amp;"/"&amp;AB$1,Data!$1:$1,0)-1))=TRUE,"",IF(OFFSET(Data!$A$1,MATCH($D182,Data!$CG:$CG,0)-1,MATCH($E182&amp;"/"&amp;AB$1,Data!$1:$1,0)-1)=0,"",OFFSET(Data!$A$1,MATCH($D182,Data!$CG:$CG,0)-1,MATCH($E182&amp;"/"&amp;AB$1,Data!$1:$1,0)-1)))</f>
        <v/>
      </c>
      <c r="AC182" s="252" t="str">
        <f ca="1">IF(ISERROR(OFFSET(Data!$A$1,MATCH($D182,Data!$CG:$CG,0)-1,MATCH($E182&amp;"/"&amp;AC$1,Data!$1:$1,0)-1))=TRUE,"",IF(OFFSET(Data!$A$1,MATCH($D182,Data!$CG:$CG,0)-1,MATCH($E182&amp;"/"&amp;AC$1,Data!$1:$1,0)-1)=0,"",OFFSET(Data!$A$1,MATCH($D182,Data!$CG:$CG,0)-1,MATCH($E182&amp;"/"&amp;AC$1,Data!$1:$1,0)-1)))</f>
        <v/>
      </c>
      <c r="AD182" s="252" t="str">
        <f ca="1">IF(ISERROR(OFFSET(Data!$A$1,MATCH($D182,Data!$CG:$CG,0)-1,MATCH($E182&amp;"/"&amp;AD$1,Data!$1:$1,0)-1))=TRUE,"",IF(OFFSET(Data!$A$1,MATCH($D182,Data!$CG:$CG,0)-1,MATCH($E182&amp;"/"&amp;AD$1,Data!$1:$1,0)-1)=0,"",OFFSET(Data!$A$1,MATCH($D182,Data!$CG:$CG,0)-1,MATCH($E182&amp;"/"&amp;AD$1,Data!$1:$1,0)-1)))</f>
        <v/>
      </c>
      <c r="AE182" s="252" t="str">
        <f ca="1">IF(ISERROR(OFFSET(Data!$A$1,MATCH($D182,Data!$CG:$CG,0)-1,MATCH($E182&amp;"/"&amp;AE$1,Data!$1:$1,0)-1))=TRUE,"",IF(OFFSET(Data!$A$1,MATCH($D182,Data!$CG:$CG,0)-1,MATCH($E182&amp;"/"&amp;AE$1,Data!$1:$1,0)-1)=0,"",OFFSET(Data!$A$1,MATCH($D182,Data!$CG:$CG,0)-1,MATCH($E182&amp;"/"&amp;AE$1,Data!$1:$1,0)-1)))</f>
        <v/>
      </c>
      <c r="AF182" s="253" t="str">
        <f ca="1">IF(ISERROR(OFFSET(Data!$A$1,MATCH($D182,Data!$CG:$CG,0)-1,MATCH($E182&amp;"/"&amp;AF$1,Data!$1:$1,0)-1))=TRUE,"",IF(OFFSET(Data!$A$1,MATCH($D182,Data!$CG:$CG,0)-1,MATCH($E182&amp;"/"&amp;AF$1,Data!$1:$1,0)-1)=0,"",OFFSET(Data!$A$1,MATCH($D182,Data!$CG:$CG,0)-1,MATCH($E182&amp;"/"&amp;AF$1,Data!$1:$1,0)-1)))</f>
        <v/>
      </c>
      <c r="AG182" s="188">
        <f t="shared" ca="1" si="6"/>
        <v>0</v>
      </c>
      <c r="AH182" s="208">
        <f ca="1">SUM(AG179:AG182)</f>
        <v>0</v>
      </c>
    </row>
    <row r="183" spans="1:34" ht="15.75" hidden="1" customHeight="1" thickBot="1" x14ac:dyDescent="0.3">
      <c r="A183" s="447"/>
      <c r="B183" s="470"/>
      <c r="C183" s="473"/>
      <c r="D183" s="52" t="e">
        <f>IF(C183&lt;&gt;"",C183,D182)</f>
        <v>#N/A</v>
      </c>
      <c r="E183" s="53" t="s">
        <v>25</v>
      </c>
      <c r="F183" s="255" t="str">
        <f ca="1">IF(ISERROR(OFFSET(Data!$A$1,MATCH($D183,Data!$CG:$CG,0)-1,MATCH($E183&amp;"/"&amp;F$1,Data!$1:$1,0)-1))=TRUE,"",IF(OFFSET(Data!$A$1,MATCH($D183,Data!$CG:$CG,0)-1,MATCH($E183&amp;"/"&amp;F$1,Data!$1:$1,0)-1)=0,"",OFFSET(Data!$A$1,MATCH($D183,Data!$CG:$CG,0)-1,MATCH($E183&amp;"/"&amp;F$1,Data!$1:$1,0)-1)))</f>
        <v/>
      </c>
      <c r="G183" s="256" t="str">
        <f ca="1">IF(ISERROR(OFFSET(Data!$A$1,MATCH($D183,Data!$CG:$CG,0)-1,MATCH($E183&amp;"/"&amp;G$1,Data!$1:$1,0)-1))=TRUE,"",IF(OFFSET(Data!$A$1,MATCH($D183,Data!$CG:$CG,0)-1,MATCH($E183&amp;"/"&amp;G$1,Data!$1:$1,0)-1)=0,"",OFFSET(Data!$A$1,MATCH($D183,Data!$CG:$CG,0)-1,MATCH($E183&amp;"/"&amp;G$1,Data!$1:$1,0)-1)))</f>
        <v/>
      </c>
      <c r="H183" s="256" t="str">
        <f ca="1">IF(ISERROR(OFFSET(Data!$A$1,MATCH($D183,Data!$CG:$CG,0)-1,MATCH($E183&amp;"/"&amp;H$1,Data!$1:$1,0)-1))=TRUE,"",IF(OFFSET(Data!$A$1,MATCH($D183,Data!$CG:$CG,0)-1,MATCH($E183&amp;"/"&amp;H$1,Data!$1:$1,0)-1)=0,"",OFFSET(Data!$A$1,MATCH($D183,Data!$CG:$CG,0)-1,MATCH($E183&amp;"/"&amp;H$1,Data!$1:$1,0)-1)))</f>
        <v/>
      </c>
      <c r="I183" s="256" t="str">
        <f ca="1">IF(ISERROR(OFFSET(Data!$A$1,MATCH($D183,Data!$CG:$CG,0)-1,MATCH($E183&amp;"/"&amp;I$1,Data!$1:$1,0)-1))=TRUE,"",IF(OFFSET(Data!$A$1,MATCH($D183,Data!$CG:$CG,0)-1,MATCH($E183&amp;"/"&amp;I$1,Data!$1:$1,0)-1)=0,"",OFFSET(Data!$A$1,MATCH($D183,Data!$CG:$CG,0)-1,MATCH($E183&amp;"/"&amp;I$1,Data!$1:$1,0)-1)))</f>
        <v/>
      </c>
      <c r="J183" s="256" t="str">
        <f ca="1">IF(ISERROR(OFFSET(Data!$A$1,MATCH($D183,Data!$CG:$CG,0)-1,MATCH($E183&amp;"/"&amp;J$1,Data!$1:$1,0)-1))=TRUE,"",IF(OFFSET(Data!$A$1,MATCH($D183,Data!$CG:$CG,0)-1,MATCH($E183&amp;"/"&amp;J$1,Data!$1:$1,0)-1)=0,"",OFFSET(Data!$A$1,MATCH($D183,Data!$CG:$CG,0)-1,MATCH($E183&amp;"/"&amp;J$1,Data!$1:$1,0)-1)))</f>
        <v/>
      </c>
      <c r="K183" s="256" t="str">
        <f ca="1">IF(ISERROR(OFFSET(Data!$A$1,MATCH($D183,Data!$CG:$CG,0)-1,MATCH($E183&amp;"/"&amp;K$1,Data!$1:$1,0)-1))=TRUE,"",IF(OFFSET(Data!$A$1,MATCH($D183,Data!$CG:$CG,0)-1,MATCH($E183&amp;"/"&amp;K$1,Data!$1:$1,0)-1)=0,"",OFFSET(Data!$A$1,MATCH($D183,Data!$CG:$CG,0)-1,MATCH($E183&amp;"/"&amp;K$1,Data!$1:$1,0)-1)))</f>
        <v/>
      </c>
      <c r="L183" s="256" t="str">
        <f ca="1">IF(ISERROR(OFFSET(Data!$A$1,MATCH($D183,Data!$CG:$CG,0)-1,MATCH($E183&amp;"/"&amp;L$1,Data!$1:$1,0)-1))=TRUE,"",IF(OFFSET(Data!$A$1,MATCH($D183,Data!$CG:$CG,0)-1,MATCH($E183&amp;"/"&amp;L$1,Data!$1:$1,0)-1)=0,"",OFFSET(Data!$A$1,MATCH($D183,Data!$CG:$CG,0)-1,MATCH($E183&amp;"/"&amp;L$1,Data!$1:$1,0)-1)))</f>
        <v/>
      </c>
      <c r="M183" s="256" t="str">
        <f ca="1">IF(ISERROR(OFFSET(Data!$A$1,MATCH($D183,Data!$CG:$CG,0)-1,MATCH($E183&amp;"/"&amp;M$1,Data!$1:$1,0)-1))=TRUE,"",IF(OFFSET(Data!$A$1,MATCH($D183,Data!$CG:$CG,0)-1,MATCH($E183&amp;"/"&amp;M$1,Data!$1:$1,0)-1)=0,"",OFFSET(Data!$A$1,MATCH($D183,Data!$CG:$CG,0)-1,MATCH($E183&amp;"/"&amp;M$1,Data!$1:$1,0)-1)))</f>
        <v/>
      </c>
      <c r="N183" s="256" t="str">
        <f ca="1">IF(ISERROR(OFFSET(Data!$A$1,MATCH($D183,Data!$CG:$CG,0)-1,MATCH($E183&amp;"/"&amp;N$1,Data!$1:$1,0)-1))=TRUE,"",IF(OFFSET(Data!$A$1,MATCH($D183,Data!$CG:$CG,0)-1,MATCH($E183&amp;"/"&amp;N$1,Data!$1:$1,0)-1)=0,"",OFFSET(Data!$A$1,MATCH($D183,Data!$CG:$CG,0)-1,MATCH($E183&amp;"/"&amp;N$1,Data!$1:$1,0)-1)))</f>
        <v/>
      </c>
      <c r="O183" s="256" t="str">
        <f ca="1">IF(ISERROR(OFFSET(Data!$A$1,MATCH($D183,Data!$CG:$CG,0)-1,MATCH($E183&amp;"/"&amp;O$1,Data!$1:$1,0)-1))=TRUE,"",IF(OFFSET(Data!$A$1,MATCH($D183,Data!$CG:$CG,0)-1,MATCH($E183&amp;"/"&amp;O$1,Data!$1:$1,0)-1)=0,"",OFFSET(Data!$A$1,MATCH($D183,Data!$CG:$CG,0)-1,MATCH($E183&amp;"/"&amp;O$1,Data!$1:$1,0)-1)))</f>
        <v/>
      </c>
      <c r="P183" s="256" t="str">
        <f ca="1">IF(ISERROR(OFFSET(Data!$A$1,MATCH($D183,Data!$CG:$CG,0)-1,MATCH($E183&amp;"/"&amp;P$1,Data!$1:$1,0)-1))=TRUE,"",IF(OFFSET(Data!$A$1,MATCH($D183,Data!$CG:$CG,0)-1,MATCH($E183&amp;"/"&amp;P$1,Data!$1:$1,0)-1)=0,"",OFFSET(Data!$A$1,MATCH($D183,Data!$CG:$CG,0)-1,MATCH($E183&amp;"/"&amp;P$1,Data!$1:$1,0)-1)))</f>
        <v/>
      </c>
      <c r="Q183" s="256" t="str">
        <f ca="1">IF(ISERROR(OFFSET(Data!$A$1,MATCH($D183,Data!$CG:$CG,0)-1,MATCH($E183&amp;"/"&amp;Q$1,Data!$1:$1,0)-1))=TRUE,"",IF(OFFSET(Data!$A$1,MATCH($D183,Data!$CG:$CG,0)-1,MATCH($E183&amp;"/"&amp;Q$1,Data!$1:$1,0)-1)=0,"",OFFSET(Data!$A$1,MATCH($D183,Data!$CG:$CG,0)-1,MATCH($E183&amp;"/"&amp;Q$1,Data!$1:$1,0)-1)))</f>
        <v/>
      </c>
      <c r="R183" s="256" t="str">
        <f ca="1">IF(ISERROR(OFFSET(Data!$A$1,MATCH($D183,Data!$CG:$CG,0)-1,MATCH($E183&amp;"/"&amp;R$1,Data!$1:$1,0)-1))=TRUE,"",IF(OFFSET(Data!$A$1,MATCH($D183,Data!$CG:$CG,0)-1,MATCH($E183&amp;"/"&amp;R$1,Data!$1:$1,0)-1)=0,"",OFFSET(Data!$A$1,MATCH($D183,Data!$CG:$CG,0)-1,MATCH($E183&amp;"/"&amp;R$1,Data!$1:$1,0)-1)))</f>
        <v/>
      </c>
      <c r="S183" s="256" t="str">
        <f ca="1">IF(ISERROR(OFFSET(Data!$A$1,MATCH($D183,Data!$CG:$CG,0)-1,MATCH($E183&amp;"/"&amp;S$1,Data!$1:$1,0)-1))=TRUE,"",IF(OFFSET(Data!$A$1,MATCH($D183,Data!$CG:$CG,0)-1,MATCH($E183&amp;"/"&amp;S$1,Data!$1:$1,0)-1)=0,"",OFFSET(Data!$A$1,MATCH($D183,Data!$CG:$CG,0)-1,MATCH($E183&amp;"/"&amp;S$1,Data!$1:$1,0)-1)))</f>
        <v/>
      </c>
      <c r="T183" s="256" t="str">
        <f ca="1">IF(ISERROR(OFFSET(Data!$A$1,MATCH($D183,Data!$CG:$CG,0)-1,MATCH($E183&amp;"/"&amp;T$1,Data!$1:$1,0)-1))=TRUE,"",IF(OFFSET(Data!$A$1,MATCH($D183,Data!$CG:$CG,0)-1,MATCH($E183&amp;"/"&amp;T$1,Data!$1:$1,0)-1)=0,"",OFFSET(Data!$A$1,MATCH($D183,Data!$CG:$CG,0)-1,MATCH($E183&amp;"/"&amp;T$1,Data!$1:$1,0)-1)))</f>
        <v/>
      </c>
      <c r="U183" s="256" t="str">
        <f ca="1">IF(ISERROR(OFFSET(Data!$A$1,MATCH($D183,Data!$CG:$CG,0)-1,MATCH($E183&amp;"/"&amp;U$1,Data!$1:$1,0)-1))=TRUE,"",IF(OFFSET(Data!$A$1,MATCH($D183,Data!$CG:$CG,0)-1,MATCH($E183&amp;"/"&amp;U$1,Data!$1:$1,0)-1)=0,"",OFFSET(Data!$A$1,MATCH($D183,Data!$CG:$CG,0)-1,MATCH($E183&amp;"/"&amp;U$1,Data!$1:$1,0)-1)))</f>
        <v/>
      </c>
      <c r="V183" s="256" t="str">
        <f ca="1">IF(ISERROR(OFFSET(Data!$A$1,MATCH($D183,Data!$CG:$CG,0)-1,MATCH($E183&amp;"/"&amp;V$1,Data!$1:$1,0)-1))=TRUE,"",IF(OFFSET(Data!$A$1,MATCH($D183,Data!$CG:$CG,0)-1,MATCH($E183&amp;"/"&amp;V$1,Data!$1:$1,0)-1)=0,"",OFFSET(Data!$A$1,MATCH($D183,Data!$CG:$CG,0)-1,MATCH($E183&amp;"/"&amp;V$1,Data!$1:$1,0)-1)))</f>
        <v/>
      </c>
      <c r="W183" s="257" t="str">
        <f ca="1">IF(ISERROR(OFFSET(Data!$A$1,MATCH($D183,Data!$CG:$CG,0)-1,MATCH($E183&amp;"/"&amp;W$1,Data!$1:$1,0)-1))=TRUE,"",IF(OFFSET(Data!$A$1,MATCH($D183,Data!$CG:$CG,0)-1,MATCH($E183&amp;"/"&amp;W$1,Data!$1:$1,0)-1)=0,"",OFFSET(Data!$A$1,MATCH($D183,Data!$CG:$CG,0)-1,MATCH($E183&amp;"/"&amp;W$1,Data!$1:$1,0)-1)))</f>
        <v/>
      </c>
      <c r="X183" s="256" t="str">
        <f ca="1">IF(ISERROR(OFFSET(Data!$A$1,MATCH($D183,Data!$CG:$CG,0)-1,MATCH($E183&amp;"/"&amp;X$1,Data!$1:$1,0)-1))=TRUE,"",IF(OFFSET(Data!$A$1,MATCH($D183,Data!$CG:$CG,0)-1,MATCH($E183&amp;"/"&amp;X$1,Data!$1:$1,0)-1)=0,"",OFFSET(Data!$A$1,MATCH($D183,Data!$CG:$CG,0)-1,MATCH($E183&amp;"/"&amp;X$1,Data!$1:$1,0)-1)))</f>
        <v/>
      </c>
      <c r="Y183" s="256" t="str">
        <f ca="1">IF(ISERROR(OFFSET(Data!$A$1,MATCH($D183,Data!$CG:$CG,0)-1,MATCH($E183&amp;"/"&amp;Y$1,Data!$1:$1,0)-1))=TRUE,"",IF(OFFSET(Data!$A$1,MATCH($D183,Data!$CG:$CG,0)-1,MATCH($E183&amp;"/"&amp;Y$1,Data!$1:$1,0)-1)=0,"",OFFSET(Data!$A$1,MATCH($D183,Data!$CG:$CG,0)-1,MATCH($E183&amp;"/"&amp;Y$1,Data!$1:$1,0)-1)))</f>
        <v/>
      </c>
      <c r="Z183" s="256" t="str">
        <f ca="1">IF(ISERROR(OFFSET(Data!$A$1,MATCH($D183,Data!$CG:$CG,0)-1,MATCH($E183&amp;"/"&amp;Z$1,Data!$1:$1,0)-1))=TRUE,"",IF(OFFSET(Data!$A$1,MATCH($D183,Data!$CG:$CG,0)-1,MATCH($E183&amp;"/"&amp;Z$1,Data!$1:$1,0)-1)=0,"",OFFSET(Data!$A$1,MATCH($D183,Data!$CG:$CG,0)-1,MATCH($E183&amp;"/"&amp;Z$1,Data!$1:$1,0)-1)))</f>
        <v/>
      </c>
      <c r="AA183" s="256" t="str">
        <f ca="1">IF(ISERROR(OFFSET(Data!$A$1,MATCH($D183,Data!$CG:$CG,0)-1,MATCH($E183&amp;"/"&amp;AA$1,Data!$1:$1,0)-1))=TRUE,"",IF(OFFSET(Data!$A$1,MATCH($D183,Data!$CG:$CG,0)-1,MATCH($E183&amp;"/"&amp;AA$1,Data!$1:$1,0)-1)=0,"",OFFSET(Data!$A$1,MATCH($D183,Data!$CG:$CG,0)-1,MATCH($E183&amp;"/"&amp;AA$1,Data!$1:$1,0)-1)))</f>
        <v/>
      </c>
      <c r="AB183" s="256" t="str">
        <f ca="1">IF(ISERROR(OFFSET(Data!$A$1,MATCH($D183,Data!$CG:$CG,0)-1,MATCH($E183&amp;"/"&amp;AB$1,Data!$1:$1,0)-1))=TRUE,"",IF(OFFSET(Data!$A$1,MATCH($D183,Data!$CG:$CG,0)-1,MATCH($E183&amp;"/"&amp;AB$1,Data!$1:$1,0)-1)=0,"",OFFSET(Data!$A$1,MATCH($D183,Data!$CG:$CG,0)-1,MATCH($E183&amp;"/"&amp;AB$1,Data!$1:$1,0)-1)))</f>
        <v/>
      </c>
      <c r="AC183" s="256" t="str">
        <f ca="1">IF(ISERROR(OFFSET(Data!$A$1,MATCH($D183,Data!$CG:$CG,0)-1,MATCH($E183&amp;"/"&amp;AC$1,Data!$1:$1,0)-1))=TRUE,"",IF(OFFSET(Data!$A$1,MATCH($D183,Data!$CG:$CG,0)-1,MATCH($E183&amp;"/"&amp;AC$1,Data!$1:$1,0)-1)=0,"",OFFSET(Data!$A$1,MATCH($D183,Data!$CG:$CG,0)-1,MATCH($E183&amp;"/"&amp;AC$1,Data!$1:$1,0)-1)))</f>
        <v/>
      </c>
      <c r="AD183" s="256" t="str">
        <f ca="1">IF(ISERROR(OFFSET(Data!$A$1,MATCH($D183,Data!$CG:$CG,0)-1,MATCH($E183&amp;"/"&amp;AD$1,Data!$1:$1,0)-1))=TRUE,"",IF(OFFSET(Data!$A$1,MATCH($D183,Data!$CG:$CG,0)-1,MATCH($E183&amp;"/"&amp;AD$1,Data!$1:$1,0)-1)=0,"",OFFSET(Data!$A$1,MATCH($D183,Data!$CG:$CG,0)-1,MATCH($E183&amp;"/"&amp;AD$1,Data!$1:$1,0)-1)))</f>
        <v/>
      </c>
      <c r="AE183" s="256" t="str">
        <f ca="1">IF(ISERROR(OFFSET(Data!$A$1,MATCH($D183,Data!$CG:$CG,0)-1,MATCH($E183&amp;"/"&amp;AE$1,Data!$1:$1,0)-1))=TRUE,"",IF(OFFSET(Data!$A$1,MATCH($D183,Data!$CG:$CG,0)-1,MATCH($E183&amp;"/"&amp;AE$1,Data!$1:$1,0)-1)=0,"",OFFSET(Data!$A$1,MATCH($D183,Data!$CG:$CG,0)-1,MATCH($E183&amp;"/"&amp;AE$1,Data!$1:$1,0)-1)))</f>
        <v/>
      </c>
      <c r="AF183" s="258" t="str">
        <f ca="1">IF(ISERROR(OFFSET(Data!$A$1,MATCH($D183,Data!$CG:$CG,0)-1,MATCH($E183&amp;"/"&amp;AF$1,Data!$1:$1,0)-1))=TRUE,"",IF(OFFSET(Data!$A$1,MATCH($D183,Data!$CG:$CG,0)-1,MATCH($E183&amp;"/"&amp;AF$1,Data!$1:$1,0)-1)=0,"",OFFSET(Data!$A$1,MATCH($D183,Data!$CG:$CG,0)-1,MATCH($E183&amp;"/"&amp;AF$1,Data!$1:$1,0)-1)))</f>
        <v/>
      </c>
      <c r="AG183" s="197">
        <f t="shared" ca="1" si="6"/>
        <v>0</v>
      </c>
      <c r="AH183" s="209">
        <f ca="1">SUM(AG179:AG183)</f>
        <v>0</v>
      </c>
    </row>
    <row r="184" spans="1:34" ht="15" hidden="1" customHeight="1" x14ac:dyDescent="0.25">
      <c r="A184" s="445">
        <v>36</v>
      </c>
      <c r="B184" s="468" t="e">
        <f>INDEX(Data!CI:CI,MATCH("M"&amp;A184,Data!A:A,0))</f>
        <v>#N/A</v>
      </c>
      <c r="C184" s="471" t="e">
        <f>INDEX(Data!CG:CG,MATCH("M"&amp;A184,Data!A:A,0))</f>
        <v>#N/A</v>
      </c>
      <c r="D184" s="48" t="e">
        <f>IF(C184&lt;&gt;"",C184,#REF!)</f>
        <v>#N/A</v>
      </c>
      <c r="E184" s="49" t="s">
        <v>21</v>
      </c>
      <c r="F184" s="271" t="str">
        <f ca="1">IF(ISERROR(OFFSET(Data!$A$1,MATCH($D184,Data!$CG:$CG,0)-1,MATCH($E184&amp;"/"&amp;F$1,Data!$1:$1,0)-1))=TRUE,"",IF(OFFSET(Data!$A$1,MATCH($D184,Data!$CG:$CG,0)-1,MATCH($E184&amp;"/"&amp;F$1,Data!$1:$1,0)-1)=0,"",OFFSET(Data!$A$1,MATCH($D184,Data!$CG:$CG,0)-1,MATCH($E184&amp;"/"&amp;F$1,Data!$1:$1,0)-1)))</f>
        <v/>
      </c>
      <c r="G184" s="250" t="str">
        <f ca="1">IF(ISERROR(OFFSET(Data!$A$1,MATCH($D184,Data!$CG:$CG,0)-1,MATCH($E184&amp;"/"&amp;G$1,Data!$1:$1,0)-1))=TRUE,"",IF(OFFSET(Data!$A$1,MATCH($D184,Data!$CG:$CG,0)-1,MATCH($E184&amp;"/"&amp;G$1,Data!$1:$1,0)-1)=0,"",OFFSET(Data!$A$1,MATCH($D184,Data!$CG:$CG,0)-1,MATCH($E184&amp;"/"&amp;G$1,Data!$1:$1,0)-1)))</f>
        <v/>
      </c>
      <c r="H184" s="250" t="str">
        <f ca="1">IF(ISERROR(OFFSET(Data!$A$1,MATCH($D184,Data!$CG:$CG,0)-1,MATCH($E184&amp;"/"&amp;H$1,Data!$1:$1,0)-1))=TRUE,"",IF(OFFSET(Data!$A$1,MATCH($D184,Data!$CG:$CG,0)-1,MATCH($E184&amp;"/"&amp;H$1,Data!$1:$1,0)-1)=0,"",OFFSET(Data!$A$1,MATCH($D184,Data!$CG:$CG,0)-1,MATCH($E184&amp;"/"&amp;H$1,Data!$1:$1,0)-1)))</f>
        <v/>
      </c>
      <c r="I184" s="250" t="str">
        <f ca="1">IF(ISERROR(OFFSET(Data!$A$1,MATCH($D184,Data!$CG:$CG,0)-1,MATCH($E184&amp;"/"&amp;I$1,Data!$1:$1,0)-1))=TRUE,"",IF(OFFSET(Data!$A$1,MATCH($D184,Data!$CG:$CG,0)-1,MATCH($E184&amp;"/"&amp;I$1,Data!$1:$1,0)-1)=0,"",OFFSET(Data!$A$1,MATCH($D184,Data!$CG:$CG,0)-1,MATCH($E184&amp;"/"&amp;I$1,Data!$1:$1,0)-1)))</f>
        <v/>
      </c>
      <c r="J184" s="250" t="str">
        <f ca="1">IF(ISERROR(OFFSET(Data!$A$1,MATCH($D184,Data!$CG:$CG,0)-1,MATCH($E184&amp;"/"&amp;J$1,Data!$1:$1,0)-1))=TRUE,"",IF(OFFSET(Data!$A$1,MATCH($D184,Data!$CG:$CG,0)-1,MATCH($E184&amp;"/"&amp;J$1,Data!$1:$1,0)-1)=0,"",OFFSET(Data!$A$1,MATCH($D184,Data!$CG:$CG,0)-1,MATCH($E184&amp;"/"&amp;J$1,Data!$1:$1,0)-1)))</f>
        <v/>
      </c>
      <c r="K184" s="250" t="str">
        <f ca="1">IF(ISERROR(OFFSET(Data!$A$1,MATCH($D184,Data!$CG:$CG,0)-1,MATCH($E184&amp;"/"&amp;K$1,Data!$1:$1,0)-1))=TRUE,"",IF(OFFSET(Data!$A$1,MATCH($D184,Data!$CG:$CG,0)-1,MATCH($E184&amp;"/"&amp;K$1,Data!$1:$1,0)-1)=0,"",OFFSET(Data!$A$1,MATCH($D184,Data!$CG:$CG,0)-1,MATCH($E184&amp;"/"&amp;K$1,Data!$1:$1,0)-1)))</f>
        <v/>
      </c>
      <c r="L184" s="250" t="str">
        <f ca="1">IF(ISERROR(OFFSET(Data!$A$1,MATCH($D184,Data!$CG:$CG,0)-1,MATCH($E184&amp;"/"&amp;L$1,Data!$1:$1,0)-1))=TRUE,"",IF(OFFSET(Data!$A$1,MATCH($D184,Data!$CG:$CG,0)-1,MATCH($E184&amp;"/"&amp;L$1,Data!$1:$1,0)-1)=0,"",OFFSET(Data!$A$1,MATCH($D184,Data!$CG:$CG,0)-1,MATCH($E184&amp;"/"&amp;L$1,Data!$1:$1,0)-1)))</f>
        <v/>
      </c>
      <c r="M184" s="250" t="str">
        <f ca="1">IF(ISERROR(OFFSET(Data!$A$1,MATCH($D184,Data!$CG:$CG,0)-1,MATCH($E184&amp;"/"&amp;M$1,Data!$1:$1,0)-1))=TRUE,"",IF(OFFSET(Data!$A$1,MATCH($D184,Data!$CG:$CG,0)-1,MATCH($E184&amp;"/"&amp;M$1,Data!$1:$1,0)-1)=0,"",OFFSET(Data!$A$1,MATCH($D184,Data!$CG:$CG,0)-1,MATCH($E184&amp;"/"&amp;M$1,Data!$1:$1,0)-1)))</f>
        <v/>
      </c>
      <c r="N184" s="250" t="str">
        <f ca="1">IF(ISERROR(OFFSET(Data!$A$1,MATCH($D184,Data!$CG:$CG,0)-1,MATCH($E184&amp;"/"&amp;N$1,Data!$1:$1,0)-1))=TRUE,"",IF(OFFSET(Data!$A$1,MATCH($D184,Data!$CG:$CG,0)-1,MATCH($E184&amp;"/"&amp;N$1,Data!$1:$1,0)-1)=0,"",OFFSET(Data!$A$1,MATCH($D184,Data!$CG:$CG,0)-1,MATCH($E184&amp;"/"&amp;N$1,Data!$1:$1,0)-1)))</f>
        <v/>
      </c>
      <c r="O184" s="250" t="str">
        <f ca="1">IF(ISERROR(OFFSET(Data!$A$1,MATCH($D184,Data!$CG:$CG,0)-1,MATCH($E184&amp;"/"&amp;O$1,Data!$1:$1,0)-1))=TRUE,"",IF(OFFSET(Data!$A$1,MATCH($D184,Data!$CG:$CG,0)-1,MATCH($E184&amp;"/"&amp;O$1,Data!$1:$1,0)-1)=0,"",OFFSET(Data!$A$1,MATCH($D184,Data!$CG:$CG,0)-1,MATCH($E184&amp;"/"&amp;O$1,Data!$1:$1,0)-1)))</f>
        <v/>
      </c>
      <c r="P184" s="250" t="str">
        <f ca="1">IF(ISERROR(OFFSET(Data!$A$1,MATCH($D184,Data!$CG:$CG,0)-1,MATCH($E184&amp;"/"&amp;P$1,Data!$1:$1,0)-1))=TRUE,"",IF(OFFSET(Data!$A$1,MATCH($D184,Data!$CG:$CG,0)-1,MATCH($E184&amp;"/"&amp;P$1,Data!$1:$1,0)-1)=0,"",OFFSET(Data!$A$1,MATCH($D184,Data!$CG:$CG,0)-1,MATCH($E184&amp;"/"&amp;P$1,Data!$1:$1,0)-1)))</f>
        <v/>
      </c>
      <c r="Q184" s="250" t="str">
        <f ca="1">IF(ISERROR(OFFSET(Data!$A$1,MATCH($D184,Data!$CG:$CG,0)-1,MATCH($E184&amp;"/"&amp;Q$1,Data!$1:$1,0)-1))=TRUE,"",IF(OFFSET(Data!$A$1,MATCH($D184,Data!$CG:$CG,0)-1,MATCH($E184&amp;"/"&amp;Q$1,Data!$1:$1,0)-1)=0,"",OFFSET(Data!$A$1,MATCH($D184,Data!$CG:$CG,0)-1,MATCH($E184&amp;"/"&amp;Q$1,Data!$1:$1,0)-1)))</f>
        <v/>
      </c>
      <c r="R184" s="250" t="str">
        <f ca="1">IF(ISERROR(OFFSET(Data!$A$1,MATCH($D184,Data!$CG:$CG,0)-1,MATCH($E184&amp;"/"&amp;R$1,Data!$1:$1,0)-1))=TRUE,"",IF(OFFSET(Data!$A$1,MATCH($D184,Data!$CG:$CG,0)-1,MATCH($E184&amp;"/"&amp;R$1,Data!$1:$1,0)-1)=0,"",OFFSET(Data!$A$1,MATCH($D184,Data!$CG:$CG,0)-1,MATCH($E184&amp;"/"&amp;R$1,Data!$1:$1,0)-1)))</f>
        <v/>
      </c>
      <c r="S184" s="250" t="str">
        <f ca="1">IF(ISERROR(OFFSET(Data!$A$1,MATCH($D184,Data!$CG:$CG,0)-1,MATCH($E184&amp;"/"&amp;S$1,Data!$1:$1,0)-1))=TRUE,"",IF(OFFSET(Data!$A$1,MATCH($D184,Data!$CG:$CG,0)-1,MATCH($E184&amp;"/"&amp;S$1,Data!$1:$1,0)-1)=0,"",OFFSET(Data!$A$1,MATCH($D184,Data!$CG:$CG,0)-1,MATCH($E184&amp;"/"&amp;S$1,Data!$1:$1,0)-1)))</f>
        <v/>
      </c>
      <c r="T184" s="250" t="str">
        <f ca="1">IF(ISERROR(OFFSET(Data!$A$1,MATCH($D184,Data!$CG:$CG,0)-1,MATCH($E184&amp;"/"&amp;T$1,Data!$1:$1,0)-1))=TRUE,"",IF(OFFSET(Data!$A$1,MATCH($D184,Data!$CG:$CG,0)-1,MATCH($E184&amp;"/"&amp;T$1,Data!$1:$1,0)-1)=0,"",OFFSET(Data!$A$1,MATCH($D184,Data!$CG:$CG,0)-1,MATCH($E184&amp;"/"&amp;T$1,Data!$1:$1,0)-1)))</f>
        <v/>
      </c>
      <c r="U184" s="250" t="str">
        <f ca="1">IF(ISERROR(OFFSET(Data!$A$1,MATCH($D184,Data!$CG:$CG,0)-1,MATCH($E184&amp;"/"&amp;U$1,Data!$1:$1,0)-1))=TRUE,"",IF(OFFSET(Data!$A$1,MATCH($D184,Data!$CG:$CG,0)-1,MATCH($E184&amp;"/"&amp;U$1,Data!$1:$1,0)-1)=0,"",OFFSET(Data!$A$1,MATCH($D184,Data!$CG:$CG,0)-1,MATCH($E184&amp;"/"&amp;U$1,Data!$1:$1,0)-1)))</f>
        <v/>
      </c>
      <c r="V184" s="250" t="str">
        <f ca="1">IF(ISERROR(OFFSET(Data!$A$1,MATCH($D184,Data!$CG:$CG,0)-1,MATCH($E184&amp;"/"&amp;V$1,Data!$1:$1,0)-1))=TRUE,"",IF(OFFSET(Data!$A$1,MATCH($D184,Data!$CG:$CG,0)-1,MATCH($E184&amp;"/"&amp;V$1,Data!$1:$1,0)-1)=0,"",OFFSET(Data!$A$1,MATCH($D184,Data!$CG:$CG,0)-1,MATCH($E184&amp;"/"&amp;V$1,Data!$1:$1,0)-1)))</f>
        <v/>
      </c>
      <c r="W184" s="272" t="str">
        <f ca="1">IF(ISERROR(OFFSET(Data!$A$1,MATCH($D184,Data!$CG:$CG,0)-1,MATCH($E184&amp;"/"&amp;W$1,Data!$1:$1,0)-1))=TRUE,"",IF(OFFSET(Data!$A$1,MATCH($D184,Data!$CG:$CG,0)-1,MATCH($E184&amp;"/"&amp;W$1,Data!$1:$1,0)-1)=0,"",OFFSET(Data!$A$1,MATCH($D184,Data!$CG:$CG,0)-1,MATCH($E184&amp;"/"&amp;W$1,Data!$1:$1,0)-1)))</f>
        <v/>
      </c>
      <c r="X184" s="250" t="str">
        <f ca="1">IF(ISERROR(OFFSET(Data!$A$1,MATCH($D184,Data!$CG:$CG,0)-1,MATCH($E184&amp;"/"&amp;X$1,Data!$1:$1,0)-1))=TRUE,"",IF(OFFSET(Data!$A$1,MATCH($D184,Data!$CG:$CG,0)-1,MATCH($E184&amp;"/"&amp;X$1,Data!$1:$1,0)-1)=0,"",OFFSET(Data!$A$1,MATCH($D184,Data!$CG:$CG,0)-1,MATCH($E184&amp;"/"&amp;X$1,Data!$1:$1,0)-1)))</f>
        <v/>
      </c>
      <c r="Y184" s="250" t="str">
        <f ca="1">IF(ISERROR(OFFSET(Data!$A$1,MATCH($D184,Data!$CG:$CG,0)-1,MATCH($E184&amp;"/"&amp;Y$1,Data!$1:$1,0)-1))=TRUE,"",IF(OFFSET(Data!$A$1,MATCH($D184,Data!$CG:$CG,0)-1,MATCH($E184&amp;"/"&amp;Y$1,Data!$1:$1,0)-1)=0,"",OFFSET(Data!$A$1,MATCH($D184,Data!$CG:$CG,0)-1,MATCH($E184&amp;"/"&amp;Y$1,Data!$1:$1,0)-1)))</f>
        <v/>
      </c>
      <c r="Z184" s="250" t="str">
        <f ca="1">IF(ISERROR(OFFSET(Data!$A$1,MATCH($D184,Data!$CG:$CG,0)-1,MATCH($E184&amp;"/"&amp;Z$1,Data!$1:$1,0)-1))=TRUE,"",IF(OFFSET(Data!$A$1,MATCH($D184,Data!$CG:$CG,0)-1,MATCH($E184&amp;"/"&amp;Z$1,Data!$1:$1,0)-1)=0,"",OFFSET(Data!$A$1,MATCH($D184,Data!$CG:$CG,0)-1,MATCH($E184&amp;"/"&amp;Z$1,Data!$1:$1,0)-1)))</f>
        <v/>
      </c>
      <c r="AA184" s="250" t="str">
        <f ca="1">IF(ISERROR(OFFSET(Data!$A$1,MATCH($D184,Data!$CG:$CG,0)-1,MATCH($E184&amp;"/"&amp;AA$1,Data!$1:$1,0)-1))=TRUE,"",IF(OFFSET(Data!$A$1,MATCH($D184,Data!$CG:$CG,0)-1,MATCH($E184&amp;"/"&amp;AA$1,Data!$1:$1,0)-1)=0,"",OFFSET(Data!$A$1,MATCH($D184,Data!$CG:$CG,0)-1,MATCH($E184&amp;"/"&amp;AA$1,Data!$1:$1,0)-1)))</f>
        <v/>
      </c>
      <c r="AB184" s="250" t="str">
        <f ca="1">IF(ISERROR(OFFSET(Data!$A$1,MATCH($D184,Data!$CG:$CG,0)-1,MATCH($E184&amp;"/"&amp;AB$1,Data!$1:$1,0)-1))=TRUE,"",IF(OFFSET(Data!$A$1,MATCH($D184,Data!$CG:$CG,0)-1,MATCH($E184&amp;"/"&amp;AB$1,Data!$1:$1,0)-1)=0,"",OFFSET(Data!$A$1,MATCH($D184,Data!$CG:$CG,0)-1,MATCH($E184&amp;"/"&amp;AB$1,Data!$1:$1,0)-1)))</f>
        <v/>
      </c>
      <c r="AC184" s="250" t="str">
        <f ca="1">IF(ISERROR(OFFSET(Data!$A$1,MATCH($D184,Data!$CG:$CG,0)-1,MATCH($E184&amp;"/"&amp;AC$1,Data!$1:$1,0)-1))=TRUE,"",IF(OFFSET(Data!$A$1,MATCH($D184,Data!$CG:$CG,0)-1,MATCH($E184&amp;"/"&amp;AC$1,Data!$1:$1,0)-1)=0,"",OFFSET(Data!$A$1,MATCH($D184,Data!$CG:$CG,0)-1,MATCH($E184&amp;"/"&amp;AC$1,Data!$1:$1,0)-1)))</f>
        <v/>
      </c>
      <c r="AD184" s="250" t="str">
        <f ca="1">IF(ISERROR(OFFSET(Data!$A$1,MATCH($D184,Data!$CG:$CG,0)-1,MATCH($E184&amp;"/"&amp;AD$1,Data!$1:$1,0)-1))=TRUE,"",IF(OFFSET(Data!$A$1,MATCH($D184,Data!$CG:$CG,0)-1,MATCH($E184&amp;"/"&amp;AD$1,Data!$1:$1,0)-1)=0,"",OFFSET(Data!$A$1,MATCH($D184,Data!$CG:$CG,0)-1,MATCH($E184&amp;"/"&amp;AD$1,Data!$1:$1,0)-1)))</f>
        <v/>
      </c>
      <c r="AE184" s="250" t="str">
        <f ca="1">IF(ISERROR(OFFSET(Data!$A$1,MATCH($D184,Data!$CG:$CG,0)-1,MATCH($E184&amp;"/"&amp;AE$1,Data!$1:$1,0)-1))=TRUE,"",IF(OFFSET(Data!$A$1,MATCH($D184,Data!$CG:$CG,0)-1,MATCH($E184&amp;"/"&amp;AE$1,Data!$1:$1,0)-1)=0,"",OFFSET(Data!$A$1,MATCH($D184,Data!$CG:$CG,0)-1,MATCH($E184&amp;"/"&amp;AE$1,Data!$1:$1,0)-1)))</f>
        <v/>
      </c>
      <c r="AF184" s="251" t="str">
        <f ca="1">IF(ISERROR(OFFSET(Data!$A$1,MATCH($D184,Data!$CG:$CG,0)-1,MATCH($E184&amp;"/"&amp;AF$1,Data!$1:$1,0)-1))=TRUE,"",IF(OFFSET(Data!$A$1,MATCH($D184,Data!$CG:$CG,0)-1,MATCH($E184&amp;"/"&amp;AF$1,Data!$1:$1,0)-1)=0,"",OFFSET(Data!$A$1,MATCH($D184,Data!$CG:$CG,0)-1,MATCH($E184&amp;"/"&amp;AF$1,Data!$1:$1,0)-1)))</f>
        <v/>
      </c>
      <c r="AG184" s="206">
        <f t="shared" ca="1" si="6"/>
        <v>0</v>
      </c>
      <c r="AH184" s="207">
        <f ca="1">AG184</f>
        <v>0</v>
      </c>
    </row>
    <row r="185" spans="1:34" ht="15" hidden="1" customHeight="1" thickBot="1" x14ac:dyDescent="0.3">
      <c r="A185" s="446"/>
      <c r="B185" s="469"/>
      <c r="C185" s="472"/>
      <c r="D185" s="50" t="e">
        <f>IF(C185&lt;&gt;"",C185,D184)</f>
        <v>#N/A</v>
      </c>
      <c r="E185" s="51" t="s">
        <v>22</v>
      </c>
      <c r="F185" s="254" t="str">
        <f ca="1">IF(ISERROR(OFFSET(Data!$A$1,MATCH($D185,Data!$CG:$CG,0)-1,MATCH($E185&amp;"/"&amp;F$1,Data!$1:$1,0)-1))=TRUE,"",IF(OFFSET(Data!$A$1,MATCH($D185,Data!$CG:$CG,0)-1,MATCH($E185&amp;"/"&amp;F$1,Data!$1:$1,0)-1)=0,"",OFFSET(Data!$A$1,MATCH($D185,Data!$CG:$CG,0)-1,MATCH($E185&amp;"/"&amp;F$1,Data!$1:$1,0)-1)))</f>
        <v/>
      </c>
      <c r="G185" s="252" t="str">
        <f ca="1">IF(ISERROR(OFFSET(Data!$A$1,MATCH($D185,Data!$CG:$CG,0)-1,MATCH($E185&amp;"/"&amp;G$1,Data!$1:$1,0)-1))=TRUE,"",IF(OFFSET(Data!$A$1,MATCH($D185,Data!$CG:$CG,0)-1,MATCH($E185&amp;"/"&amp;G$1,Data!$1:$1,0)-1)=0,"",OFFSET(Data!$A$1,MATCH($D185,Data!$CG:$CG,0)-1,MATCH($E185&amp;"/"&amp;G$1,Data!$1:$1,0)-1)))</f>
        <v/>
      </c>
      <c r="H185" s="252" t="str">
        <f ca="1">IF(ISERROR(OFFSET(Data!$A$1,MATCH($D185,Data!$CG:$CG,0)-1,MATCH($E185&amp;"/"&amp;H$1,Data!$1:$1,0)-1))=TRUE,"",IF(OFFSET(Data!$A$1,MATCH($D185,Data!$CG:$CG,0)-1,MATCH($E185&amp;"/"&amp;H$1,Data!$1:$1,0)-1)=0,"",OFFSET(Data!$A$1,MATCH($D185,Data!$CG:$CG,0)-1,MATCH($E185&amp;"/"&amp;H$1,Data!$1:$1,0)-1)))</f>
        <v/>
      </c>
      <c r="I185" s="252" t="str">
        <f ca="1">IF(ISERROR(OFFSET(Data!$A$1,MATCH($D185,Data!$CG:$CG,0)-1,MATCH($E185&amp;"/"&amp;I$1,Data!$1:$1,0)-1))=TRUE,"",IF(OFFSET(Data!$A$1,MATCH($D185,Data!$CG:$CG,0)-1,MATCH($E185&amp;"/"&amp;I$1,Data!$1:$1,0)-1)=0,"",OFFSET(Data!$A$1,MATCH($D185,Data!$CG:$CG,0)-1,MATCH($E185&amp;"/"&amp;I$1,Data!$1:$1,0)-1)))</f>
        <v/>
      </c>
      <c r="J185" s="252" t="str">
        <f ca="1">IF(ISERROR(OFFSET(Data!$A$1,MATCH($D185,Data!$CG:$CG,0)-1,MATCH($E185&amp;"/"&amp;J$1,Data!$1:$1,0)-1))=TRUE,"",IF(OFFSET(Data!$A$1,MATCH($D185,Data!$CG:$CG,0)-1,MATCH($E185&amp;"/"&amp;J$1,Data!$1:$1,0)-1)=0,"",OFFSET(Data!$A$1,MATCH($D185,Data!$CG:$CG,0)-1,MATCH($E185&amp;"/"&amp;J$1,Data!$1:$1,0)-1)))</f>
        <v/>
      </c>
      <c r="K185" s="252" t="str">
        <f ca="1">IF(ISERROR(OFFSET(Data!$A$1,MATCH($D185,Data!$CG:$CG,0)-1,MATCH($E185&amp;"/"&amp;K$1,Data!$1:$1,0)-1))=TRUE,"",IF(OFFSET(Data!$A$1,MATCH($D185,Data!$CG:$CG,0)-1,MATCH($E185&amp;"/"&amp;K$1,Data!$1:$1,0)-1)=0,"",OFFSET(Data!$A$1,MATCH($D185,Data!$CG:$CG,0)-1,MATCH($E185&amp;"/"&amp;K$1,Data!$1:$1,0)-1)))</f>
        <v/>
      </c>
      <c r="L185" s="252" t="str">
        <f ca="1">IF(ISERROR(OFFSET(Data!$A$1,MATCH($D185,Data!$CG:$CG,0)-1,MATCH($E185&amp;"/"&amp;L$1,Data!$1:$1,0)-1))=TRUE,"",IF(OFFSET(Data!$A$1,MATCH($D185,Data!$CG:$CG,0)-1,MATCH($E185&amp;"/"&amp;L$1,Data!$1:$1,0)-1)=0,"",OFFSET(Data!$A$1,MATCH($D185,Data!$CG:$CG,0)-1,MATCH($E185&amp;"/"&amp;L$1,Data!$1:$1,0)-1)))</f>
        <v/>
      </c>
      <c r="M185" s="252" t="str">
        <f ca="1">IF(ISERROR(OFFSET(Data!$A$1,MATCH($D185,Data!$CG:$CG,0)-1,MATCH($E185&amp;"/"&amp;M$1,Data!$1:$1,0)-1))=TRUE,"",IF(OFFSET(Data!$A$1,MATCH($D185,Data!$CG:$CG,0)-1,MATCH($E185&amp;"/"&amp;M$1,Data!$1:$1,0)-1)=0,"",OFFSET(Data!$A$1,MATCH($D185,Data!$CG:$CG,0)-1,MATCH($E185&amp;"/"&amp;M$1,Data!$1:$1,0)-1)))</f>
        <v/>
      </c>
      <c r="N185" s="252" t="str">
        <f ca="1">IF(ISERROR(OFFSET(Data!$A$1,MATCH($D185,Data!$CG:$CG,0)-1,MATCH($E185&amp;"/"&amp;N$1,Data!$1:$1,0)-1))=TRUE,"",IF(OFFSET(Data!$A$1,MATCH($D185,Data!$CG:$CG,0)-1,MATCH($E185&amp;"/"&amp;N$1,Data!$1:$1,0)-1)=0,"",OFFSET(Data!$A$1,MATCH($D185,Data!$CG:$CG,0)-1,MATCH($E185&amp;"/"&amp;N$1,Data!$1:$1,0)-1)))</f>
        <v/>
      </c>
      <c r="O185" s="252" t="str">
        <f ca="1">IF(ISERROR(OFFSET(Data!$A$1,MATCH($D185,Data!$CG:$CG,0)-1,MATCH($E185&amp;"/"&amp;O$1,Data!$1:$1,0)-1))=TRUE,"",IF(OFFSET(Data!$A$1,MATCH($D185,Data!$CG:$CG,0)-1,MATCH($E185&amp;"/"&amp;O$1,Data!$1:$1,0)-1)=0,"",OFFSET(Data!$A$1,MATCH($D185,Data!$CG:$CG,0)-1,MATCH($E185&amp;"/"&amp;O$1,Data!$1:$1,0)-1)))</f>
        <v/>
      </c>
      <c r="P185" s="252" t="str">
        <f ca="1">IF(ISERROR(OFFSET(Data!$A$1,MATCH($D185,Data!$CG:$CG,0)-1,MATCH($E185&amp;"/"&amp;P$1,Data!$1:$1,0)-1))=TRUE,"",IF(OFFSET(Data!$A$1,MATCH($D185,Data!$CG:$CG,0)-1,MATCH($E185&amp;"/"&amp;P$1,Data!$1:$1,0)-1)=0,"",OFFSET(Data!$A$1,MATCH($D185,Data!$CG:$CG,0)-1,MATCH($E185&amp;"/"&amp;P$1,Data!$1:$1,0)-1)))</f>
        <v/>
      </c>
      <c r="Q185" s="252" t="str">
        <f ca="1">IF(ISERROR(OFFSET(Data!$A$1,MATCH($D185,Data!$CG:$CG,0)-1,MATCH($E185&amp;"/"&amp;Q$1,Data!$1:$1,0)-1))=TRUE,"",IF(OFFSET(Data!$A$1,MATCH($D185,Data!$CG:$CG,0)-1,MATCH($E185&amp;"/"&amp;Q$1,Data!$1:$1,0)-1)=0,"",OFFSET(Data!$A$1,MATCH($D185,Data!$CG:$CG,0)-1,MATCH($E185&amp;"/"&amp;Q$1,Data!$1:$1,0)-1)))</f>
        <v/>
      </c>
      <c r="R185" s="252" t="str">
        <f ca="1">IF(ISERROR(OFFSET(Data!$A$1,MATCH($D185,Data!$CG:$CG,0)-1,MATCH($E185&amp;"/"&amp;R$1,Data!$1:$1,0)-1))=TRUE,"",IF(OFFSET(Data!$A$1,MATCH($D185,Data!$CG:$CG,0)-1,MATCH($E185&amp;"/"&amp;R$1,Data!$1:$1,0)-1)=0,"",OFFSET(Data!$A$1,MATCH($D185,Data!$CG:$CG,0)-1,MATCH($E185&amp;"/"&amp;R$1,Data!$1:$1,0)-1)))</f>
        <v/>
      </c>
      <c r="S185" s="252" t="str">
        <f ca="1">IF(ISERROR(OFFSET(Data!$A$1,MATCH($D185,Data!$CG:$CG,0)-1,MATCH($E185&amp;"/"&amp;S$1,Data!$1:$1,0)-1))=TRUE,"",IF(OFFSET(Data!$A$1,MATCH($D185,Data!$CG:$CG,0)-1,MATCH($E185&amp;"/"&amp;S$1,Data!$1:$1,0)-1)=0,"",OFFSET(Data!$A$1,MATCH($D185,Data!$CG:$CG,0)-1,MATCH($E185&amp;"/"&amp;S$1,Data!$1:$1,0)-1)))</f>
        <v/>
      </c>
      <c r="T185" s="252" t="str">
        <f ca="1">IF(ISERROR(OFFSET(Data!$A$1,MATCH($D185,Data!$CG:$CG,0)-1,MATCH($E185&amp;"/"&amp;T$1,Data!$1:$1,0)-1))=TRUE,"",IF(OFFSET(Data!$A$1,MATCH($D185,Data!$CG:$CG,0)-1,MATCH($E185&amp;"/"&amp;T$1,Data!$1:$1,0)-1)=0,"",OFFSET(Data!$A$1,MATCH($D185,Data!$CG:$CG,0)-1,MATCH($E185&amp;"/"&amp;T$1,Data!$1:$1,0)-1)))</f>
        <v/>
      </c>
      <c r="U185" s="252" t="str">
        <f ca="1">IF(ISERROR(OFFSET(Data!$A$1,MATCH($D185,Data!$CG:$CG,0)-1,MATCH($E185&amp;"/"&amp;U$1,Data!$1:$1,0)-1))=TRUE,"",IF(OFFSET(Data!$A$1,MATCH($D185,Data!$CG:$CG,0)-1,MATCH($E185&amp;"/"&amp;U$1,Data!$1:$1,0)-1)=0,"",OFFSET(Data!$A$1,MATCH($D185,Data!$CG:$CG,0)-1,MATCH($E185&amp;"/"&amp;U$1,Data!$1:$1,0)-1)))</f>
        <v/>
      </c>
      <c r="V185" s="252" t="str">
        <f ca="1">IF(ISERROR(OFFSET(Data!$A$1,MATCH($D185,Data!$CG:$CG,0)-1,MATCH($E185&amp;"/"&amp;V$1,Data!$1:$1,0)-1))=TRUE,"",IF(OFFSET(Data!$A$1,MATCH($D185,Data!$CG:$CG,0)-1,MATCH($E185&amp;"/"&amp;V$1,Data!$1:$1,0)-1)=0,"",OFFSET(Data!$A$1,MATCH($D185,Data!$CG:$CG,0)-1,MATCH($E185&amp;"/"&amp;V$1,Data!$1:$1,0)-1)))</f>
        <v/>
      </c>
      <c r="W185" s="269" t="str">
        <f ca="1">IF(ISERROR(OFFSET(Data!$A$1,MATCH($D185,Data!$CG:$CG,0)-1,MATCH($E185&amp;"/"&amp;W$1,Data!$1:$1,0)-1))=TRUE,"",IF(OFFSET(Data!$A$1,MATCH($D185,Data!$CG:$CG,0)-1,MATCH($E185&amp;"/"&amp;W$1,Data!$1:$1,0)-1)=0,"",OFFSET(Data!$A$1,MATCH($D185,Data!$CG:$CG,0)-1,MATCH($E185&amp;"/"&amp;W$1,Data!$1:$1,0)-1)))</f>
        <v/>
      </c>
      <c r="X185" s="252" t="str">
        <f ca="1">IF(ISERROR(OFFSET(Data!$A$1,MATCH($D185,Data!$CG:$CG,0)-1,MATCH($E185&amp;"/"&amp;X$1,Data!$1:$1,0)-1))=TRUE,"",IF(OFFSET(Data!$A$1,MATCH($D185,Data!$CG:$CG,0)-1,MATCH($E185&amp;"/"&amp;X$1,Data!$1:$1,0)-1)=0,"",OFFSET(Data!$A$1,MATCH($D185,Data!$CG:$CG,0)-1,MATCH($E185&amp;"/"&amp;X$1,Data!$1:$1,0)-1)))</f>
        <v/>
      </c>
      <c r="Y185" s="252" t="str">
        <f ca="1">IF(ISERROR(OFFSET(Data!$A$1,MATCH($D185,Data!$CG:$CG,0)-1,MATCH($E185&amp;"/"&amp;Y$1,Data!$1:$1,0)-1))=TRUE,"",IF(OFFSET(Data!$A$1,MATCH($D185,Data!$CG:$CG,0)-1,MATCH($E185&amp;"/"&amp;Y$1,Data!$1:$1,0)-1)=0,"",OFFSET(Data!$A$1,MATCH($D185,Data!$CG:$CG,0)-1,MATCH($E185&amp;"/"&amp;Y$1,Data!$1:$1,0)-1)))</f>
        <v/>
      </c>
      <c r="Z185" s="252" t="str">
        <f ca="1">IF(ISERROR(OFFSET(Data!$A$1,MATCH($D185,Data!$CG:$CG,0)-1,MATCH($E185&amp;"/"&amp;Z$1,Data!$1:$1,0)-1))=TRUE,"",IF(OFFSET(Data!$A$1,MATCH($D185,Data!$CG:$CG,0)-1,MATCH($E185&amp;"/"&amp;Z$1,Data!$1:$1,0)-1)=0,"",OFFSET(Data!$A$1,MATCH($D185,Data!$CG:$CG,0)-1,MATCH($E185&amp;"/"&amp;Z$1,Data!$1:$1,0)-1)))</f>
        <v/>
      </c>
      <c r="AA185" s="252" t="str">
        <f ca="1">IF(ISERROR(OFFSET(Data!$A$1,MATCH($D185,Data!$CG:$CG,0)-1,MATCH($E185&amp;"/"&amp;AA$1,Data!$1:$1,0)-1))=TRUE,"",IF(OFFSET(Data!$A$1,MATCH($D185,Data!$CG:$CG,0)-1,MATCH($E185&amp;"/"&amp;AA$1,Data!$1:$1,0)-1)=0,"",OFFSET(Data!$A$1,MATCH($D185,Data!$CG:$CG,0)-1,MATCH($E185&amp;"/"&amp;AA$1,Data!$1:$1,0)-1)))</f>
        <v/>
      </c>
      <c r="AB185" s="252" t="str">
        <f ca="1">IF(ISERROR(OFFSET(Data!$A$1,MATCH($D185,Data!$CG:$CG,0)-1,MATCH($E185&amp;"/"&amp;AB$1,Data!$1:$1,0)-1))=TRUE,"",IF(OFFSET(Data!$A$1,MATCH($D185,Data!$CG:$CG,0)-1,MATCH($E185&amp;"/"&amp;AB$1,Data!$1:$1,0)-1)=0,"",OFFSET(Data!$A$1,MATCH($D185,Data!$CG:$CG,0)-1,MATCH($E185&amp;"/"&amp;AB$1,Data!$1:$1,0)-1)))</f>
        <v/>
      </c>
      <c r="AC185" s="252" t="str">
        <f ca="1">IF(ISERROR(OFFSET(Data!$A$1,MATCH($D185,Data!$CG:$CG,0)-1,MATCH($E185&amp;"/"&amp;AC$1,Data!$1:$1,0)-1))=TRUE,"",IF(OFFSET(Data!$A$1,MATCH($D185,Data!$CG:$CG,0)-1,MATCH($E185&amp;"/"&amp;AC$1,Data!$1:$1,0)-1)=0,"",OFFSET(Data!$A$1,MATCH($D185,Data!$CG:$CG,0)-1,MATCH($E185&amp;"/"&amp;AC$1,Data!$1:$1,0)-1)))</f>
        <v/>
      </c>
      <c r="AD185" s="252" t="str">
        <f ca="1">IF(ISERROR(OFFSET(Data!$A$1,MATCH($D185,Data!$CG:$CG,0)-1,MATCH($E185&amp;"/"&amp;AD$1,Data!$1:$1,0)-1))=TRUE,"",IF(OFFSET(Data!$A$1,MATCH($D185,Data!$CG:$CG,0)-1,MATCH($E185&amp;"/"&amp;AD$1,Data!$1:$1,0)-1)=0,"",OFFSET(Data!$A$1,MATCH($D185,Data!$CG:$CG,0)-1,MATCH($E185&amp;"/"&amp;AD$1,Data!$1:$1,0)-1)))</f>
        <v/>
      </c>
      <c r="AE185" s="252" t="str">
        <f ca="1">IF(ISERROR(OFFSET(Data!$A$1,MATCH($D185,Data!$CG:$CG,0)-1,MATCH($E185&amp;"/"&amp;AE$1,Data!$1:$1,0)-1))=TRUE,"",IF(OFFSET(Data!$A$1,MATCH($D185,Data!$CG:$CG,0)-1,MATCH($E185&amp;"/"&amp;AE$1,Data!$1:$1,0)-1)=0,"",OFFSET(Data!$A$1,MATCH($D185,Data!$CG:$CG,0)-1,MATCH($E185&amp;"/"&amp;AE$1,Data!$1:$1,0)-1)))</f>
        <v/>
      </c>
      <c r="AF185" s="253" t="str">
        <f ca="1">IF(ISERROR(OFFSET(Data!$A$1,MATCH($D185,Data!$CG:$CG,0)-1,MATCH($E185&amp;"/"&amp;AF$1,Data!$1:$1,0)-1))=TRUE,"",IF(OFFSET(Data!$A$1,MATCH($D185,Data!$CG:$CG,0)-1,MATCH($E185&amp;"/"&amp;AF$1,Data!$1:$1,0)-1)=0,"",OFFSET(Data!$A$1,MATCH($D185,Data!$CG:$CG,0)-1,MATCH($E185&amp;"/"&amp;AF$1,Data!$1:$1,0)-1)))</f>
        <v/>
      </c>
      <c r="AG185" s="188">
        <f t="shared" ca="1" si="6"/>
        <v>0</v>
      </c>
      <c r="AH185" s="208">
        <f ca="1">SUM(AG184:AG185)</f>
        <v>0</v>
      </c>
    </row>
    <row r="186" spans="1:34" ht="15" hidden="1" customHeight="1" x14ac:dyDescent="0.25">
      <c r="A186" s="446"/>
      <c r="B186" s="469"/>
      <c r="C186" s="472"/>
      <c r="D186" s="50" t="e">
        <f>IF(C186&lt;&gt;"",C186,D185)</f>
        <v>#N/A</v>
      </c>
      <c r="E186" s="51" t="s">
        <v>23</v>
      </c>
      <c r="F186" s="254" t="str">
        <f ca="1">IF(ISERROR(OFFSET(Data!$A$1,MATCH($D186,Data!$CG:$CG,0)-1,MATCH($E186&amp;"/"&amp;F$1,Data!$1:$1,0)-1))=TRUE,"",IF(OFFSET(Data!$A$1,MATCH($D186,Data!$CG:$CG,0)-1,MATCH($E186&amp;"/"&amp;F$1,Data!$1:$1,0)-1)=0,"",OFFSET(Data!$A$1,MATCH($D186,Data!$CG:$CG,0)-1,MATCH($E186&amp;"/"&amp;F$1,Data!$1:$1,0)-1)))</f>
        <v/>
      </c>
      <c r="G186" s="252" t="str">
        <f ca="1">IF(ISERROR(OFFSET(Data!$A$1,MATCH($D186,Data!$CG:$CG,0)-1,MATCH($E186&amp;"/"&amp;G$1,Data!$1:$1,0)-1))=TRUE,"",IF(OFFSET(Data!$A$1,MATCH($D186,Data!$CG:$CG,0)-1,MATCH($E186&amp;"/"&amp;G$1,Data!$1:$1,0)-1)=0,"",OFFSET(Data!$A$1,MATCH($D186,Data!$CG:$CG,0)-1,MATCH($E186&amp;"/"&amp;G$1,Data!$1:$1,0)-1)))</f>
        <v/>
      </c>
      <c r="H186" s="252" t="str">
        <f ca="1">IF(ISERROR(OFFSET(Data!$A$1,MATCH($D186,Data!$CG:$CG,0)-1,MATCH($E186&amp;"/"&amp;H$1,Data!$1:$1,0)-1))=TRUE,"",IF(OFFSET(Data!$A$1,MATCH($D186,Data!$CG:$CG,0)-1,MATCH($E186&amp;"/"&amp;H$1,Data!$1:$1,0)-1)=0,"",OFFSET(Data!$A$1,MATCH($D186,Data!$CG:$CG,0)-1,MATCH($E186&amp;"/"&amp;H$1,Data!$1:$1,0)-1)))</f>
        <v/>
      </c>
      <c r="I186" s="252" t="str">
        <f ca="1">IF(ISERROR(OFFSET(Data!$A$1,MATCH($D186,Data!$CG:$CG,0)-1,MATCH($E186&amp;"/"&amp;I$1,Data!$1:$1,0)-1))=TRUE,"",IF(OFFSET(Data!$A$1,MATCH($D186,Data!$CG:$CG,0)-1,MATCH($E186&amp;"/"&amp;I$1,Data!$1:$1,0)-1)=0,"",OFFSET(Data!$A$1,MATCH($D186,Data!$CG:$CG,0)-1,MATCH($E186&amp;"/"&amp;I$1,Data!$1:$1,0)-1)))</f>
        <v/>
      </c>
      <c r="J186" s="252" t="str">
        <f ca="1">IF(ISERROR(OFFSET(Data!$A$1,MATCH($D186,Data!$CG:$CG,0)-1,MATCH($E186&amp;"/"&amp;J$1,Data!$1:$1,0)-1))=TRUE,"",IF(OFFSET(Data!$A$1,MATCH($D186,Data!$CG:$CG,0)-1,MATCH($E186&amp;"/"&amp;J$1,Data!$1:$1,0)-1)=0,"",OFFSET(Data!$A$1,MATCH($D186,Data!$CG:$CG,0)-1,MATCH($E186&amp;"/"&amp;J$1,Data!$1:$1,0)-1)))</f>
        <v/>
      </c>
      <c r="K186" s="252" t="str">
        <f ca="1">IF(ISERROR(OFFSET(Data!$A$1,MATCH($D186,Data!$CG:$CG,0)-1,MATCH($E186&amp;"/"&amp;K$1,Data!$1:$1,0)-1))=TRUE,"",IF(OFFSET(Data!$A$1,MATCH($D186,Data!$CG:$CG,0)-1,MATCH($E186&amp;"/"&amp;K$1,Data!$1:$1,0)-1)=0,"",OFFSET(Data!$A$1,MATCH($D186,Data!$CG:$CG,0)-1,MATCH($E186&amp;"/"&amp;K$1,Data!$1:$1,0)-1)))</f>
        <v/>
      </c>
      <c r="L186" s="252" t="str">
        <f ca="1">IF(ISERROR(OFFSET(Data!$A$1,MATCH($D186,Data!$CG:$CG,0)-1,MATCH($E186&amp;"/"&amp;L$1,Data!$1:$1,0)-1))=TRUE,"",IF(OFFSET(Data!$A$1,MATCH($D186,Data!$CG:$CG,0)-1,MATCH($E186&amp;"/"&amp;L$1,Data!$1:$1,0)-1)=0,"",OFFSET(Data!$A$1,MATCH($D186,Data!$CG:$CG,0)-1,MATCH($E186&amp;"/"&amp;L$1,Data!$1:$1,0)-1)))</f>
        <v/>
      </c>
      <c r="M186" s="252" t="str">
        <f ca="1">IF(ISERROR(OFFSET(Data!$A$1,MATCH($D186,Data!$CG:$CG,0)-1,MATCH($E186&amp;"/"&amp;M$1,Data!$1:$1,0)-1))=TRUE,"",IF(OFFSET(Data!$A$1,MATCH($D186,Data!$CG:$CG,0)-1,MATCH($E186&amp;"/"&amp;M$1,Data!$1:$1,0)-1)=0,"",OFFSET(Data!$A$1,MATCH($D186,Data!$CG:$CG,0)-1,MATCH($E186&amp;"/"&amp;M$1,Data!$1:$1,0)-1)))</f>
        <v/>
      </c>
      <c r="N186" s="252" t="str">
        <f ca="1">IF(ISERROR(OFFSET(Data!$A$1,MATCH($D186,Data!$CG:$CG,0)-1,MATCH($E186&amp;"/"&amp;N$1,Data!$1:$1,0)-1))=TRUE,"",IF(OFFSET(Data!$A$1,MATCH($D186,Data!$CG:$CG,0)-1,MATCH($E186&amp;"/"&amp;N$1,Data!$1:$1,0)-1)=0,"",OFFSET(Data!$A$1,MATCH($D186,Data!$CG:$CG,0)-1,MATCH($E186&amp;"/"&amp;N$1,Data!$1:$1,0)-1)))</f>
        <v/>
      </c>
      <c r="O186" s="252" t="str">
        <f ca="1">IF(ISERROR(OFFSET(Data!$A$1,MATCH($D186,Data!$CG:$CG,0)-1,MATCH($E186&amp;"/"&amp;O$1,Data!$1:$1,0)-1))=TRUE,"",IF(OFFSET(Data!$A$1,MATCH($D186,Data!$CG:$CG,0)-1,MATCH($E186&amp;"/"&amp;O$1,Data!$1:$1,0)-1)=0,"",OFFSET(Data!$A$1,MATCH($D186,Data!$CG:$CG,0)-1,MATCH($E186&amp;"/"&amp;O$1,Data!$1:$1,0)-1)))</f>
        <v/>
      </c>
      <c r="P186" s="252" t="str">
        <f ca="1">IF(ISERROR(OFFSET(Data!$A$1,MATCH($D186,Data!$CG:$CG,0)-1,MATCH($E186&amp;"/"&amp;P$1,Data!$1:$1,0)-1))=TRUE,"",IF(OFFSET(Data!$A$1,MATCH($D186,Data!$CG:$CG,0)-1,MATCH($E186&amp;"/"&amp;P$1,Data!$1:$1,0)-1)=0,"",OFFSET(Data!$A$1,MATCH($D186,Data!$CG:$CG,0)-1,MATCH($E186&amp;"/"&amp;P$1,Data!$1:$1,0)-1)))</f>
        <v/>
      </c>
      <c r="Q186" s="252" t="str">
        <f ca="1">IF(ISERROR(OFFSET(Data!$A$1,MATCH($D186,Data!$CG:$CG,0)-1,MATCH($E186&amp;"/"&amp;Q$1,Data!$1:$1,0)-1))=TRUE,"",IF(OFFSET(Data!$A$1,MATCH($D186,Data!$CG:$CG,0)-1,MATCH($E186&amp;"/"&amp;Q$1,Data!$1:$1,0)-1)=0,"",OFFSET(Data!$A$1,MATCH($D186,Data!$CG:$CG,0)-1,MATCH($E186&amp;"/"&amp;Q$1,Data!$1:$1,0)-1)))</f>
        <v/>
      </c>
      <c r="R186" s="252" t="str">
        <f ca="1">IF(ISERROR(OFFSET(Data!$A$1,MATCH($D186,Data!$CG:$CG,0)-1,MATCH($E186&amp;"/"&amp;R$1,Data!$1:$1,0)-1))=TRUE,"",IF(OFFSET(Data!$A$1,MATCH($D186,Data!$CG:$CG,0)-1,MATCH($E186&amp;"/"&amp;R$1,Data!$1:$1,0)-1)=0,"",OFFSET(Data!$A$1,MATCH($D186,Data!$CG:$CG,0)-1,MATCH($E186&amp;"/"&amp;R$1,Data!$1:$1,0)-1)))</f>
        <v/>
      </c>
      <c r="S186" s="252" t="str">
        <f ca="1">IF(ISERROR(OFFSET(Data!$A$1,MATCH($D186,Data!$CG:$CG,0)-1,MATCH($E186&amp;"/"&amp;S$1,Data!$1:$1,0)-1))=TRUE,"",IF(OFFSET(Data!$A$1,MATCH($D186,Data!$CG:$CG,0)-1,MATCH($E186&amp;"/"&amp;S$1,Data!$1:$1,0)-1)=0,"",OFFSET(Data!$A$1,MATCH($D186,Data!$CG:$CG,0)-1,MATCH($E186&amp;"/"&amp;S$1,Data!$1:$1,0)-1)))</f>
        <v/>
      </c>
      <c r="T186" s="252" t="str">
        <f ca="1">IF(ISERROR(OFFSET(Data!$A$1,MATCH($D186,Data!$CG:$CG,0)-1,MATCH($E186&amp;"/"&amp;T$1,Data!$1:$1,0)-1))=TRUE,"",IF(OFFSET(Data!$A$1,MATCH($D186,Data!$CG:$CG,0)-1,MATCH($E186&amp;"/"&amp;T$1,Data!$1:$1,0)-1)=0,"",OFFSET(Data!$A$1,MATCH($D186,Data!$CG:$CG,0)-1,MATCH($E186&amp;"/"&amp;T$1,Data!$1:$1,0)-1)))</f>
        <v/>
      </c>
      <c r="U186" s="252" t="str">
        <f ca="1">IF(ISERROR(OFFSET(Data!$A$1,MATCH($D186,Data!$CG:$CG,0)-1,MATCH($E186&amp;"/"&amp;U$1,Data!$1:$1,0)-1))=TRUE,"",IF(OFFSET(Data!$A$1,MATCH($D186,Data!$CG:$CG,0)-1,MATCH($E186&amp;"/"&amp;U$1,Data!$1:$1,0)-1)=0,"",OFFSET(Data!$A$1,MATCH($D186,Data!$CG:$CG,0)-1,MATCH($E186&amp;"/"&amp;U$1,Data!$1:$1,0)-1)))</f>
        <v/>
      </c>
      <c r="V186" s="252" t="str">
        <f ca="1">IF(ISERROR(OFFSET(Data!$A$1,MATCH($D186,Data!$CG:$CG,0)-1,MATCH($E186&amp;"/"&amp;V$1,Data!$1:$1,0)-1))=TRUE,"",IF(OFFSET(Data!$A$1,MATCH($D186,Data!$CG:$CG,0)-1,MATCH($E186&amp;"/"&amp;V$1,Data!$1:$1,0)-1)=0,"",OFFSET(Data!$A$1,MATCH($D186,Data!$CG:$CG,0)-1,MATCH($E186&amp;"/"&amp;V$1,Data!$1:$1,0)-1)))</f>
        <v/>
      </c>
      <c r="W186" s="269" t="str">
        <f ca="1">IF(ISERROR(OFFSET(Data!$A$1,MATCH($D186,Data!$CG:$CG,0)-1,MATCH($E186&amp;"/"&amp;W$1,Data!$1:$1,0)-1))=TRUE,"",IF(OFFSET(Data!$A$1,MATCH($D186,Data!$CG:$CG,0)-1,MATCH($E186&amp;"/"&amp;W$1,Data!$1:$1,0)-1)=0,"",OFFSET(Data!$A$1,MATCH($D186,Data!$CG:$CG,0)-1,MATCH($E186&amp;"/"&amp;W$1,Data!$1:$1,0)-1)))</f>
        <v/>
      </c>
      <c r="X186" s="252" t="str">
        <f ca="1">IF(ISERROR(OFFSET(Data!$A$1,MATCH($D186,Data!$CG:$CG,0)-1,MATCH($E186&amp;"/"&amp;X$1,Data!$1:$1,0)-1))=TRUE,"",IF(OFFSET(Data!$A$1,MATCH($D186,Data!$CG:$CG,0)-1,MATCH($E186&amp;"/"&amp;X$1,Data!$1:$1,0)-1)=0,"",OFFSET(Data!$A$1,MATCH($D186,Data!$CG:$CG,0)-1,MATCH($E186&amp;"/"&amp;X$1,Data!$1:$1,0)-1)))</f>
        <v/>
      </c>
      <c r="Y186" s="252" t="str">
        <f ca="1">IF(ISERROR(OFFSET(Data!$A$1,MATCH($D186,Data!$CG:$CG,0)-1,MATCH($E186&amp;"/"&amp;Y$1,Data!$1:$1,0)-1))=TRUE,"",IF(OFFSET(Data!$A$1,MATCH($D186,Data!$CG:$CG,0)-1,MATCH($E186&amp;"/"&amp;Y$1,Data!$1:$1,0)-1)=0,"",OFFSET(Data!$A$1,MATCH($D186,Data!$CG:$CG,0)-1,MATCH($E186&amp;"/"&amp;Y$1,Data!$1:$1,0)-1)))</f>
        <v/>
      </c>
      <c r="Z186" s="252" t="str">
        <f ca="1">IF(ISERROR(OFFSET(Data!$A$1,MATCH($D186,Data!$CG:$CG,0)-1,MATCH($E186&amp;"/"&amp;Z$1,Data!$1:$1,0)-1))=TRUE,"",IF(OFFSET(Data!$A$1,MATCH($D186,Data!$CG:$CG,0)-1,MATCH($E186&amp;"/"&amp;Z$1,Data!$1:$1,0)-1)=0,"",OFFSET(Data!$A$1,MATCH($D186,Data!$CG:$CG,0)-1,MATCH($E186&amp;"/"&amp;Z$1,Data!$1:$1,0)-1)))</f>
        <v/>
      </c>
      <c r="AA186" s="252" t="str">
        <f ca="1">IF(ISERROR(OFFSET(Data!$A$1,MATCH($D186,Data!$CG:$CG,0)-1,MATCH($E186&amp;"/"&amp;AA$1,Data!$1:$1,0)-1))=TRUE,"",IF(OFFSET(Data!$A$1,MATCH($D186,Data!$CG:$CG,0)-1,MATCH($E186&amp;"/"&amp;AA$1,Data!$1:$1,0)-1)=0,"",OFFSET(Data!$A$1,MATCH($D186,Data!$CG:$CG,0)-1,MATCH($E186&amp;"/"&amp;AA$1,Data!$1:$1,0)-1)))</f>
        <v/>
      </c>
      <c r="AB186" s="252" t="str">
        <f ca="1">IF(ISERROR(OFFSET(Data!$A$1,MATCH($D186,Data!$CG:$CG,0)-1,MATCH($E186&amp;"/"&amp;AB$1,Data!$1:$1,0)-1))=TRUE,"",IF(OFFSET(Data!$A$1,MATCH($D186,Data!$CG:$CG,0)-1,MATCH($E186&amp;"/"&amp;AB$1,Data!$1:$1,0)-1)=0,"",OFFSET(Data!$A$1,MATCH($D186,Data!$CG:$CG,0)-1,MATCH($E186&amp;"/"&amp;AB$1,Data!$1:$1,0)-1)))</f>
        <v/>
      </c>
      <c r="AC186" s="252" t="str">
        <f ca="1">IF(ISERROR(OFFSET(Data!$A$1,MATCH($D186,Data!$CG:$CG,0)-1,MATCH($E186&amp;"/"&amp;AC$1,Data!$1:$1,0)-1))=TRUE,"",IF(OFFSET(Data!$A$1,MATCH($D186,Data!$CG:$CG,0)-1,MATCH($E186&amp;"/"&amp;AC$1,Data!$1:$1,0)-1)=0,"",OFFSET(Data!$A$1,MATCH($D186,Data!$CG:$CG,0)-1,MATCH($E186&amp;"/"&amp;AC$1,Data!$1:$1,0)-1)))</f>
        <v/>
      </c>
      <c r="AD186" s="252" t="str">
        <f ca="1">IF(ISERROR(OFFSET(Data!$A$1,MATCH($D186,Data!$CG:$CG,0)-1,MATCH($E186&amp;"/"&amp;AD$1,Data!$1:$1,0)-1))=TRUE,"",IF(OFFSET(Data!$A$1,MATCH($D186,Data!$CG:$CG,0)-1,MATCH($E186&amp;"/"&amp;AD$1,Data!$1:$1,0)-1)=0,"",OFFSET(Data!$A$1,MATCH($D186,Data!$CG:$CG,0)-1,MATCH($E186&amp;"/"&amp;AD$1,Data!$1:$1,0)-1)))</f>
        <v/>
      </c>
      <c r="AE186" s="252" t="str">
        <f ca="1">IF(ISERROR(OFFSET(Data!$A$1,MATCH($D186,Data!$CG:$CG,0)-1,MATCH($E186&amp;"/"&amp;AE$1,Data!$1:$1,0)-1))=TRUE,"",IF(OFFSET(Data!$A$1,MATCH($D186,Data!$CG:$CG,0)-1,MATCH($E186&amp;"/"&amp;AE$1,Data!$1:$1,0)-1)=0,"",OFFSET(Data!$A$1,MATCH($D186,Data!$CG:$CG,0)-1,MATCH($E186&amp;"/"&amp;AE$1,Data!$1:$1,0)-1)))</f>
        <v/>
      </c>
      <c r="AF186" s="253" t="str">
        <f ca="1">IF(ISERROR(OFFSET(Data!$A$1,MATCH($D186,Data!$CG:$CG,0)-1,MATCH($E186&amp;"/"&amp;AF$1,Data!$1:$1,0)-1))=TRUE,"",IF(OFFSET(Data!$A$1,MATCH($D186,Data!$CG:$CG,0)-1,MATCH($E186&amp;"/"&amp;AF$1,Data!$1:$1,0)-1)=0,"",OFFSET(Data!$A$1,MATCH($D186,Data!$CG:$CG,0)-1,MATCH($E186&amp;"/"&amp;AF$1,Data!$1:$1,0)-1)))</f>
        <v/>
      </c>
      <c r="AG186" s="188">
        <f t="shared" ca="1" si="6"/>
        <v>0</v>
      </c>
      <c r="AH186" s="208">
        <f ca="1">SUM(AG184:AG186)</f>
        <v>0</v>
      </c>
    </row>
    <row r="187" spans="1:34" ht="15.75" hidden="1" customHeight="1" x14ac:dyDescent="0.25">
      <c r="A187" s="446"/>
      <c r="B187" s="469"/>
      <c r="C187" s="472"/>
      <c r="D187" s="50" t="e">
        <f>IF(C187&lt;&gt;"",C187,D186)</f>
        <v>#N/A</v>
      </c>
      <c r="E187" s="51" t="s">
        <v>24</v>
      </c>
      <c r="F187" s="254" t="str">
        <f ca="1">IF(ISERROR(OFFSET(Data!$A$1,MATCH($D187,Data!$CG:$CG,0)-1,MATCH($E187&amp;"/"&amp;F$1,Data!$1:$1,0)-1))=TRUE,"",IF(OFFSET(Data!$A$1,MATCH($D187,Data!$CG:$CG,0)-1,MATCH($E187&amp;"/"&amp;F$1,Data!$1:$1,0)-1)=0,"",OFFSET(Data!$A$1,MATCH($D187,Data!$CG:$CG,0)-1,MATCH($E187&amp;"/"&amp;F$1,Data!$1:$1,0)-1)))</f>
        <v/>
      </c>
      <c r="G187" s="252" t="str">
        <f ca="1">IF(ISERROR(OFFSET(Data!$A$1,MATCH($D187,Data!$CG:$CG,0)-1,MATCH($E187&amp;"/"&amp;G$1,Data!$1:$1,0)-1))=TRUE,"",IF(OFFSET(Data!$A$1,MATCH($D187,Data!$CG:$CG,0)-1,MATCH($E187&amp;"/"&amp;G$1,Data!$1:$1,0)-1)=0,"",OFFSET(Data!$A$1,MATCH($D187,Data!$CG:$CG,0)-1,MATCH($E187&amp;"/"&amp;G$1,Data!$1:$1,0)-1)))</f>
        <v/>
      </c>
      <c r="H187" s="252" t="str">
        <f ca="1">IF(ISERROR(OFFSET(Data!$A$1,MATCH($D187,Data!$CG:$CG,0)-1,MATCH($E187&amp;"/"&amp;H$1,Data!$1:$1,0)-1))=TRUE,"",IF(OFFSET(Data!$A$1,MATCH($D187,Data!$CG:$CG,0)-1,MATCH($E187&amp;"/"&amp;H$1,Data!$1:$1,0)-1)=0,"",OFFSET(Data!$A$1,MATCH($D187,Data!$CG:$CG,0)-1,MATCH($E187&amp;"/"&amp;H$1,Data!$1:$1,0)-1)))</f>
        <v/>
      </c>
      <c r="I187" s="252" t="str">
        <f ca="1">IF(ISERROR(OFFSET(Data!$A$1,MATCH($D187,Data!$CG:$CG,0)-1,MATCH($E187&amp;"/"&amp;I$1,Data!$1:$1,0)-1))=TRUE,"",IF(OFFSET(Data!$A$1,MATCH($D187,Data!$CG:$CG,0)-1,MATCH($E187&amp;"/"&amp;I$1,Data!$1:$1,0)-1)=0,"",OFFSET(Data!$A$1,MATCH($D187,Data!$CG:$CG,0)-1,MATCH($E187&amp;"/"&amp;I$1,Data!$1:$1,0)-1)))</f>
        <v/>
      </c>
      <c r="J187" s="252" t="str">
        <f ca="1">IF(ISERROR(OFFSET(Data!$A$1,MATCH($D187,Data!$CG:$CG,0)-1,MATCH($E187&amp;"/"&amp;J$1,Data!$1:$1,0)-1))=TRUE,"",IF(OFFSET(Data!$A$1,MATCH($D187,Data!$CG:$CG,0)-1,MATCH($E187&amp;"/"&amp;J$1,Data!$1:$1,0)-1)=0,"",OFFSET(Data!$A$1,MATCH($D187,Data!$CG:$CG,0)-1,MATCH($E187&amp;"/"&amp;J$1,Data!$1:$1,0)-1)))</f>
        <v/>
      </c>
      <c r="K187" s="252" t="str">
        <f ca="1">IF(ISERROR(OFFSET(Data!$A$1,MATCH($D187,Data!$CG:$CG,0)-1,MATCH($E187&amp;"/"&amp;K$1,Data!$1:$1,0)-1))=TRUE,"",IF(OFFSET(Data!$A$1,MATCH($D187,Data!$CG:$CG,0)-1,MATCH($E187&amp;"/"&amp;K$1,Data!$1:$1,0)-1)=0,"",OFFSET(Data!$A$1,MATCH($D187,Data!$CG:$CG,0)-1,MATCH($E187&amp;"/"&amp;K$1,Data!$1:$1,0)-1)))</f>
        <v/>
      </c>
      <c r="L187" s="252" t="str">
        <f ca="1">IF(ISERROR(OFFSET(Data!$A$1,MATCH($D187,Data!$CG:$CG,0)-1,MATCH($E187&amp;"/"&amp;L$1,Data!$1:$1,0)-1))=TRUE,"",IF(OFFSET(Data!$A$1,MATCH($D187,Data!$CG:$CG,0)-1,MATCH($E187&amp;"/"&amp;L$1,Data!$1:$1,0)-1)=0,"",OFFSET(Data!$A$1,MATCH($D187,Data!$CG:$CG,0)-1,MATCH($E187&amp;"/"&amp;L$1,Data!$1:$1,0)-1)))</f>
        <v/>
      </c>
      <c r="M187" s="252" t="str">
        <f ca="1">IF(ISERROR(OFFSET(Data!$A$1,MATCH($D187,Data!$CG:$CG,0)-1,MATCH($E187&amp;"/"&amp;M$1,Data!$1:$1,0)-1))=TRUE,"",IF(OFFSET(Data!$A$1,MATCH($D187,Data!$CG:$CG,0)-1,MATCH($E187&amp;"/"&amp;M$1,Data!$1:$1,0)-1)=0,"",OFFSET(Data!$A$1,MATCH($D187,Data!$CG:$CG,0)-1,MATCH($E187&amp;"/"&amp;M$1,Data!$1:$1,0)-1)))</f>
        <v/>
      </c>
      <c r="N187" s="252" t="str">
        <f ca="1">IF(ISERROR(OFFSET(Data!$A$1,MATCH($D187,Data!$CG:$CG,0)-1,MATCH($E187&amp;"/"&amp;N$1,Data!$1:$1,0)-1))=TRUE,"",IF(OFFSET(Data!$A$1,MATCH($D187,Data!$CG:$CG,0)-1,MATCH($E187&amp;"/"&amp;N$1,Data!$1:$1,0)-1)=0,"",OFFSET(Data!$A$1,MATCH($D187,Data!$CG:$CG,0)-1,MATCH($E187&amp;"/"&amp;N$1,Data!$1:$1,0)-1)))</f>
        <v/>
      </c>
      <c r="O187" s="252" t="str">
        <f ca="1">IF(ISERROR(OFFSET(Data!$A$1,MATCH($D187,Data!$CG:$CG,0)-1,MATCH($E187&amp;"/"&amp;O$1,Data!$1:$1,0)-1))=TRUE,"",IF(OFFSET(Data!$A$1,MATCH($D187,Data!$CG:$CG,0)-1,MATCH($E187&amp;"/"&amp;O$1,Data!$1:$1,0)-1)=0,"",OFFSET(Data!$A$1,MATCH($D187,Data!$CG:$CG,0)-1,MATCH($E187&amp;"/"&amp;O$1,Data!$1:$1,0)-1)))</f>
        <v/>
      </c>
      <c r="P187" s="252" t="str">
        <f ca="1">IF(ISERROR(OFFSET(Data!$A$1,MATCH($D187,Data!$CG:$CG,0)-1,MATCH($E187&amp;"/"&amp;P$1,Data!$1:$1,0)-1))=TRUE,"",IF(OFFSET(Data!$A$1,MATCH($D187,Data!$CG:$CG,0)-1,MATCH($E187&amp;"/"&amp;P$1,Data!$1:$1,0)-1)=0,"",OFFSET(Data!$A$1,MATCH($D187,Data!$CG:$CG,0)-1,MATCH($E187&amp;"/"&amp;P$1,Data!$1:$1,0)-1)))</f>
        <v/>
      </c>
      <c r="Q187" s="252" t="str">
        <f ca="1">IF(ISERROR(OFFSET(Data!$A$1,MATCH($D187,Data!$CG:$CG,0)-1,MATCH($E187&amp;"/"&amp;Q$1,Data!$1:$1,0)-1))=TRUE,"",IF(OFFSET(Data!$A$1,MATCH($D187,Data!$CG:$CG,0)-1,MATCH($E187&amp;"/"&amp;Q$1,Data!$1:$1,0)-1)=0,"",OFFSET(Data!$A$1,MATCH($D187,Data!$CG:$CG,0)-1,MATCH($E187&amp;"/"&amp;Q$1,Data!$1:$1,0)-1)))</f>
        <v/>
      </c>
      <c r="R187" s="252" t="str">
        <f ca="1">IF(ISERROR(OFFSET(Data!$A$1,MATCH($D187,Data!$CG:$CG,0)-1,MATCH($E187&amp;"/"&amp;R$1,Data!$1:$1,0)-1))=TRUE,"",IF(OFFSET(Data!$A$1,MATCH($D187,Data!$CG:$CG,0)-1,MATCH($E187&amp;"/"&amp;R$1,Data!$1:$1,0)-1)=0,"",OFFSET(Data!$A$1,MATCH($D187,Data!$CG:$CG,0)-1,MATCH($E187&amp;"/"&amp;R$1,Data!$1:$1,0)-1)))</f>
        <v/>
      </c>
      <c r="S187" s="252" t="str">
        <f ca="1">IF(ISERROR(OFFSET(Data!$A$1,MATCH($D187,Data!$CG:$CG,0)-1,MATCH($E187&amp;"/"&amp;S$1,Data!$1:$1,0)-1))=TRUE,"",IF(OFFSET(Data!$A$1,MATCH($D187,Data!$CG:$CG,0)-1,MATCH($E187&amp;"/"&amp;S$1,Data!$1:$1,0)-1)=0,"",OFFSET(Data!$A$1,MATCH($D187,Data!$CG:$CG,0)-1,MATCH($E187&amp;"/"&amp;S$1,Data!$1:$1,0)-1)))</f>
        <v/>
      </c>
      <c r="T187" s="252" t="str">
        <f ca="1">IF(ISERROR(OFFSET(Data!$A$1,MATCH($D187,Data!$CG:$CG,0)-1,MATCH($E187&amp;"/"&amp;T$1,Data!$1:$1,0)-1))=TRUE,"",IF(OFFSET(Data!$A$1,MATCH($D187,Data!$CG:$CG,0)-1,MATCH($E187&amp;"/"&amp;T$1,Data!$1:$1,0)-1)=0,"",OFFSET(Data!$A$1,MATCH($D187,Data!$CG:$CG,0)-1,MATCH($E187&amp;"/"&amp;T$1,Data!$1:$1,0)-1)))</f>
        <v/>
      </c>
      <c r="U187" s="252" t="str">
        <f ca="1">IF(ISERROR(OFFSET(Data!$A$1,MATCH($D187,Data!$CG:$CG,0)-1,MATCH($E187&amp;"/"&amp;U$1,Data!$1:$1,0)-1))=TRUE,"",IF(OFFSET(Data!$A$1,MATCH($D187,Data!$CG:$CG,0)-1,MATCH($E187&amp;"/"&amp;U$1,Data!$1:$1,0)-1)=0,"",OFFSET(Data!$A$1,MATCH($D187,Data!$CG:$CG,0)-1,MATCH($E187&amp;"/"&amp;U$1,Data!$1:$1,0)-1)))</f>
        <v/>
      </c>
      <c r="V187" s="252" t="str">
        <f ca="1">IF(ISERROR(OFFSET(Data!$A$1,MATCH($D187,Data!$CG:$CG,0)-1,MATCH($E187&amp;"/"&amp;V$1,Data!$1:$1,0)-1))=TRUE,"",IF(OFFSET(Data!$A$1,MATCH($D187,Data!$CG:$CG,0)-1,MATCH($E187&amp;"/"&amp;V$1,Data!$1:$1,0)-1)=0,"",OFFSET(Data!$A$1,MATCH($D187,Data!$CG:$CG,0)-1,MATCH($E187&amp;"/"&amp;V$1,Data!$1:$1,0)-1)))</f>
        <v/>
      </c>
      <c r="W187" s="269" t="str">
        <f ca="1">IF(ISERROR(OFFSET(Data!$A$1,MATCH($D187,Data!$CG:$CG,0)-1,MATCH($E187&amp;"/"&amp;W$1,Data!$1:$1,0)-1))=TRUE,"",IF(OFFSET(Data!$A$1,MATCH($D187,Data!$CG:$CG,0)-1,MATCH($E187&amp;"/"&amp;W$1,Data!$1:$1,0)-1)=0,"",OFFSET(Data!$A$1,MATCH($D187,Data!$CG:$CG,0)-1,MATCH($E187&amp;"/"&amp;W$1,Data!$1:$1,0)-1)))</f>
        <v/>
      </c>
      <c r="X187" s="252" t="str">
        <f ca="1">IF(ISERROR(OFFSET(Data!$A$1,MATCH($D187,Data!$CG:$CG,0)-1,MATCH($E187&amp;"/"&amp;X$1,Data!$1:$1,0)-1))=TRUE,"",IF(OFFSET(Data!$A$1,MATCH($D187,Data!$CG:$CG,0)-1,MATCH($E187&amp;"/"&amp;X$1,Data!$1:$1,0)-1)=0,"",OFFSET(Data!$A$1,MATCH($D187,Data!$CG:$CG,0)-1,MATCH($E187&amp;"/"&amp;X$1,Data!$1:$1,0)-1)))</f>
        <v/>
      </c>
      <c r="Y187" s="252" t="str">
        <f ca="1">IF(ISERROR(OFFSET(Data!$A$1,MATCH($D187,Data!$CG:$CG,0)-1,MATCH($E187&amp;"/"&amp;Y$1,Data!$1:$1,0)-1))=TRUE,"",IF(OFFSET(Data!$A$1,MATCH($D187,Data!$CG:$CG,0)-1,MATCH($E187&amp;"/"&amp;Y$1,Data!$1:$1,0)-1)=0,"",OFFSET(Data!$A$1,MATCH($D187,Data!$CG:$CG,0)-1,MATCH($E187&amp;"/"&amp;Y$1,Data!$1:$1,0)-1)))</f>
        <v/>
      </c>
      <c r="Z187" s="252" t="str">
        <f ca="1">IF(ISERROR(OFFSET(Data!$A$1,MATCH($D187,Data!$CG:$CG,0)-1,MATCH($E187&amp;"/"&amp;Z$1,Data!$1:$1,0)-1))=TRUE,"",IF(OFFSET(Data!$A$1,MATCH($D187,Data!$CG:$CG,0)-1,MATCH($E187&amp;"/"&amp;Z$1,Data!$1:$1,0)-1)=0,"",OFFSET(Data!$A$1,MATCH($D187,Data!$CG:$CG,0)-1,MATCH($E187&amp;"/"&amp;Z$1,Data!$1:$1,0)-1)))</f>
        <v/>
      </c>
      <c r="AA187" s="252" t="str">
        <f ca="1">IF(ISERROR(OFFSET(Data!$A$1,MATCH($D187,Data!$CG:$CG,0)-1,MATCH($E187&amp;"/"&amp;AA$1,Data!$1:$1,0)-1))=TRUE,"",IF(OFFSET(Data!$A$1,MATCH($D187,Data!$CG:$CG,0)-1,MATCH($E187&amp;"/"&amp;AA$1,Data!$1:$1,0)-1)=0,"",OFFSET(Data!$A$1,MATCH($D187,Data!$CG:$CG,0)-1,MATCH($E187&amp;"/"&amp;AA$1,Data!$1:$1,0)-1)))</f>
        <v/>
      </c>
      <c r="AB187" s="252" t="str">
        <f ca="1">IF(ISERROR(OFFSET(Data!$A$1,MATCH($D187,Data!$CG:$CG,0)-1,MATCH($E187&amp;"/"&amp;AB$1,Data!$1:$1,0)-1))=TRUE,"",IF(OFFSET(Data!$A$1,MATCH($D187,Data!$CG:$CG,0)-1,MATCH($E187&amp;"/"&amp;AB$1,Data!$1:$1,0)-1)=0,"",OFFSET(Data!$A$1,MATCH($D187,Data!$CG:$CG,0)-1,MATCH($E187&amp;"/"&amp;AB$1,Data!$1:$1,0)-1)))</f>
        <v/>
      </c>
      <c r="AC187" s="252" t="str">
        <f ca="1">IF(ISERROR(OFFSET(Data!$A$1,MATCH($D187,Data!$CG:$CG,0)-1,MATCH($E187&amp;"/"&amp;AC$1,Data!$1:$1,0)-1))=TRUE,"",IF(OFFSET(Data!$A$1,MATCH($D187,Data!$CG:$CG,0)-1,MATCH($E187&amp;"/"&amp;AC$1,Data!$1:$1,0)-1)=0,"",OFFSET(Data!$A$1,MATCH($D187,Data!$CG:$CG,0)-1,MATCH($E187&amp;"/"&amp;AC$1,Data!$1:$1,0)-1)))</f>
        <v/>
      </c>
      <c r="AD187" s="252" t="str">
        <f ca="1">IF(ISERROR(OFFSET(Data!$A$1,MATCH($D187,Data!$CG:$CG,0)-1,MATCH($E187&amp;"/"&amp;AD$1,Data!$1:$1,0)-1))=TRUE,"",IF(OFFSET(Data!$A$1,MATCH($D187,Data!$CG:$CG,0)-1,MATCH($E187&amp;"/"&amp;AD$1,Data!$1:$1,0)-1)=0,"",OFFSET(Data!$A$1,MATCH($D187,Data!$CG:$CG,0)-1,MATCH($E187&amp;"/"&amp;AD$1,Data!$1:$1,0)-1)))</f>
        <v/>
      </c>
      <c r="AE187" s="252" t="str">
        <f ca="1">IF(ISERROR(OFFSET(Data!$A$1,MATCH($D187,Data!$CG:$CG,0)-1,MATCH($E187&amp;"/"&amp;AE$1,Data!$1:$1,0)-1))=TRUE,"",IF(OFFSET(Data!$A$1,MATCH($D187,Data!$CG:$CG,0)-1,MATCH($E187&amp;"/"&amp;AE$1,Data!$1:$1,0)-1)=0,"",OFFSET(Data!$A$1,MATCH($D187,Data!$CG:$CG,0)-1,MATCH($E187&amp;"/"&amp;AE$1,Data!$1:$1,0)-1)))</f>
        <v/>
      </c>
      <c r="AF187" s="253" t="str">
        <f ca="1">IF(ISERROR(OFFSET(Data!$A$1,MATCH($D187,Data!$CG:$CG,0)-1,MATCH($E187&amp;"/"&amp;AF$1,Data!$1:$1,0)-1))=TRUE,"",IF(OFFSET(Data!$A$1,MATCH($D187,Data!$CG:$CG,0)-1,MATCH($E187&amp;"/"&amp;AF$1,Data!$1:$1,0)-1)=0,"",OFFSET(Data!$A$1,MATCH($D187,Data!$CG:$CG,0)-1,MATCH($E187&amp;"/"&amp;AF$1,Data!$1:$1,0)-1)))</f>
        <v/>
      </c>
      <c r="AG187" s="188">
        <f t="shared" ca="1" si="6"/>
        <v>0</v>
      </c>
      <c r="AH187" s="208">
        <f ca="1">SUM(AG184:AG187)</f>
        <v>0</v>
      </c>
    </row>
    <row r="188" spans="1:34" ht="15.75" hidden="1" customHeight="1" thickBot="1" x14ac:dyDescent="0.3">
      <c r="A188" s="447"/>
      <c r="B188" s="470"/>
      <c r="C188" s="473"/>
      <c r="D188" s="52" t="e">
        <f>IF(C188&lt;&gt;"",C188,D187)</f>
        <v>#N/A</v>
      </c>
      <c r="E188" s="53" t="s">
        <v>25</v>
      </c>
      <c r="F188" s="255" t="str">
        <f ca="1">IF(ISERROR(OFFSET(Data!$A$1,MATCH($D188,Data!$CG:$CG,0)-1,MATCH($E188&amp;"/"&amp;F$1,Data!$1:$1,0)-1))=TRUE,"",IF(OFFSET(Data!$A$1,MATCH($D188,Data!$CG:$CG,0)-1,MATCH($E188&amp;"/"&amp;F$1,Data!$1:$1,0)-1)=0,"",OFFSET(Data!$A$1,MATCH($D188,Data!$CG:$CG,0)-1,MATCH($E188&amp;"/"&amp;F$1,Data!$1:$1,0)-1)))</f>
        <v/>
      </c>
      <c r="G188" s="256" t="str">
        <f ca="1">IF(ISERROR(OFFSET(Data!$A$1,MATCH($D188,Data!$CG:$CG,0)-1,MATCH($E188&amp;"/"&amp;G$1,Data!$1:$1,0)-1))=TRUE,"",IF(OFFSET(Data!$A$1,MATCH($D188,Data!$CG:$CG,0)-1,MATCH($E188&amp;"/"&amp;G$1,Data!$1:$1,0)-1)=0,"",OFFSET(Data!$A$1,MATCH($D188,Data!$CG:$CG,0)-1,MATCH($E188&amp;"/"&amp;G$1,Data!$1:$1,0)-1)))</f>
        <v/>
      </c>
      <c r="H188" s="256" t="str">
        <f ca="1">IF(ISERROR(OFFSET(Data!$A$1,MATCH($D188,Data!$CG:$CG,0)-1,MATCH($E188&amp;"/"&amp;H$1,Data!$1:$1,0)-1))=TRUE,"",IF(OFFSET(Data!$A$1,MATCH($D188,Data!$CG:$CG,0)-1,MATCH($E188&amp;"/"&amp;H$1,Data!$1:$1,0)-1)=0,"",OFFSET(Data!$A$1,MATCH($D188,Data!$CG:$CG,0)-1,MATCH($E188&amp;"/"&amp;H$1,Data!$1:$1,0)-1)))</f>
        <v/>
      </c>
      <c r="I188" s="256" t="str">
        <f ca="1">IF(ISERROR(OFFSET(Data!$A$1,MATCH($D188,Data!$CG:$CG,0)-1,MATCH($E188&amp;"/"&amp;I$1,Data!$1:$1,0)-1))=TRUE,"",IF(OFFSET(Data!$A$1,MATCH($D188,Data!$CG:$CG,0)-1,MATCH($E188&amp;"/"&amp;I$1,Data!$1:$1,0)-1)=0,"",OFFSET(Data!$A$1,MATCH($D188,Data!$CG:$CG,0)-1,MATCH($E188&amp;"/"&amp;I$1,Data!$1:$1,0)-1)))</f>
        <v/>
      </c>
      <c r="J188" s="256" t="str">
        <f ca="1">IF(ISERROR(OFFSET(Data!$A$1,MATCH($D188,Data!$CG:$CG,0)-1,MATCH($E188&amp;"/"&amp;J$1,Data!$1:$1,0)-1))=TRUE,"",IF(OFFSET(Data!$A$1,MATCH($D188,Data!$CG:$CG,0)-1,MATCH($E188&amp;"/"&amp;J$1,Data!$1:$1,0)-1)=0,"",OFFSET(Data!$A$1,MATCH($D188,Data!$CG:$CG,0)-1,MATCH($E188&amp;"/"&amp;J$1,Data!$1:$1,0)-1)))</f>
        <v/>
      </c>
      <c r="K188" s="256" t="str">
        <f ca="1">IF(ISERROR(OFFSET(Data!$A$1,MATCH($D188,Data!$CG:$CG,0)-1,MATCH($E188&amp;"/"&amp;K$1,Data!$1:$1,0)-1))=TRUE,"",IF(OFFSET(Data!$A$1,MATCH($D188,Data!$CG:$CG,0)-1,MATCH($E188&amp;"/"&amp;K$1,Data!$1:$1,0)-1)=0,"",OFFSET(Data!$A$1,MATCH($D188,Data!$CG:$CG,0)-1,MATCH($E188&amp;"/"&amp;K$1,Data!$1:$1,0)-1)))</f>
        <v/>
      </c>
      <c r="L188" s="256" t="str">
        <f ca="1">IF(ISERROR(OFFSET(Data!$A$1,MATCH($D188,Data!$CG:$CG,0)-1,MATCH($E188&amp;"/"&amp;L$1,Data!$1:$1,0)-1))=TRUE,"",IF(OFFSET(Data!$A$1,MATCH($D188,Data!$CG:$CG,0)-1,MATCH($E188&amp;"/"&amp;L$1,Data!$1:$1,0)-1)=0,"",OFFSET(Data!$A$1,MATCH($D188,Data!$CG:$CG,0)-1,MATCH($E188&amp;"/"&amp;L$1,Data!$1:$1,0)-1)))</f>
        <v/>
      </c>
      <c r="M188" s="256" t="str">
        <f ca="1">IF(ISERROR(OFFSET(Data!$A$1,MATCH($D188,Data!$CG:$CG,0)-1,MATCH($E188&amp;"/"&amp;M$1,Data!$1:$1,0)-1))=TRUE,"",IF(OFFSET(Data!$A$1,MATCH($D188,Data!$CG:$CG,0)-1,MATCH($E188&amp;"/"&amp;M$1,Data!$1:$1,0)-1)=0,"",OFFSET(Data!$A$1,MATCH($D188,Data!$CG:$CG,0)-1,MATCH($E188&amp;"/"&amp;M$1,Data!$1:$1,0)-1)))</f>
        <v/>
      </c>
      <c r="N188" s="256" t="str">
        <f ca="1">IF(ISERROR(OFFSET(Data!$A$1,MATCH($D188,Data!$CG:$CG,0)-1,MATCH($E188&amp;"/"&amp;N$1,Data!$1:$1,0)-1))=TRUE,"",IF(OFFSET(Data!$A$1,MATCH($D188,Data!$CG:$CG,0)-1,MATCH($E188&amp;"/"&amp;N$1,Data!$1:$1,0)-1)=0,"",OFFSET(Data!$A$1,MATCH($D188,Data!$CG:$CG,0)-1,MATCH($E188&amp;"/"&amp;N$1,Data!$1:$1,0)-1)))</f>
        <v/>
      </c>
      <c r="O188" s="256" t="str">
        <f ca="1">IF(ISERROR(OFFSET(Data!$A$1,MATCH($D188,Data!$CG:$CG,0)-1,MATCH($E188&amp;"/"&amp;O$1,Data!$1:$1,0)-1))=TRUE,"",IF(OFFSET(Data!$A$1,MATCH($D188,Data!$CG:$CG,0)-1,MATCH($E188&amp;"/"&amp;O$1,Data!$1:$1,0)-1)=0,"",OFFSET(Data!$A$1,MATCH($D188,Data!$CG:$CG,0)-1,MATCH($E188&amp;"/"&amp;O$1,Data!$1:$1,0)-1)))</f>
        <v/>
      </c>
      <c r="P188" s="256" t="str">
        <f ca="1">IF(ISERROR(OFFSET(Data!$A$1,MATCH($D188,Data!$CG:$CG,0)-1,MATCH($E188&amp;"/"&amp;P$1,Data!$1:$1,0)-1))=TRUE,"",IF(OFFSET(Data!$A$1,MATCH($D188,Data!$CG:$CG,0)-1,MATCH($E188&amp;"/"&amp;P$1,Data!$1:$1,0)-1)=0,"",OFFSET(Data!$A$1,MATCH($D188,Data!$CG:$CG,0)-1,MATCH($E188&amp;"/"&amp;P$1,Data!$1:$1,0)-1)))</f>
        <v/>
      </c>
      <c r="Q188" s="256" t="str">
        <f ca="1">IF(ISERROR(OFFSET(Data!$A$1,MATCH($D188,Data!$CG:$CG,0)-1,MATCH($E188&amp;"/"&amp;Q$1,Data!$1:$1,0)-1))=TRUE,"",IF(OFFSET(Data!$A$1,MATCH($D188,Data!$CG:$CG,0)-1,MATCH($E188&amp;"/"&amp;Q$1,Data!$1:$1,0)-1)=0,"",OFFSET(Data!$A$1,MATCH($D188,Data!$CG:$CG,0)-1,MATCH($E188&amp;"/"&amp;Q$1,Data!$1:$1,0)-1)))</f>
        <v/>
      </c>
      <c r="R188" s="256" t="str">
        <f ca="1">IF(ISERROR(OFFSET(Data!$A$1,MATCH($D188,Data!$CG:$CG,0)-1,MATCH($E188&amp;"/"&amp;R$1,Data!$1:$1,0)-1))=TRUE,"",IF(OFFSET(Data!$A$1,MATCH($D188,Data!$CG:$CG,0)-1,MATCH($E188&amp;"/"&amp;R$1,Data!$1:$1,0)-1)=0,"",OFFSET(Data!$A$1,MATCH($D188,Data!$CG:$CG,0)-1,MATCH($E188&amp;"/"&amp;R$1,Data!$1:$1,0)-1)))</f>
        <v/>
      </c>
      <c r="S188" s="256" t="str">
        <f ca="1">IF(ISERROR(OFFSET(Data!$A$1,MATCH($D188,Data!$CG:$CG,0)-1,MATCH($E188&amp;"/"&amp;S$1,Data!$1:$1,0)-1))=TRUE,"",IF(OFFSET(Data!$A$1,MATCH($D188,Data!$CG:$CG,0)-1,MATCH($E188&amp;"/"&amp;S$1,Data!$1:$1,0)-1)=0,"",OFFSET(Data!$A$1,MATCH($D188,Data!$CG:$CG,0)-1,MATCH($E188&amp;"/"&amp;S$1,Data!$1:$1,0)-1)))</f>
        <v/>
      </c>
      <c r="T188" s="256" t="str">
        <f ca="1">IF(ISERROR(OFFSET(Data!$A$1,MATCH($D188,Data!$CG:$CG,0)-1,MATCH($E188&amp;"/"&amp;T$1,Data!$1:$1,0)-1))=TRUE,"",IF(OFFSET(Data!$A$1,MATCH($D188,Data!$CG:$CG,0)-1,MATCH($E188&amp;"/"&amp;T$1,Data!$1:$1,0)-1)=0,"",OFFSET(Data!$A$1,MATCH($D188,Data!$CG:$CG,0)-1,MATCH($E188&amp;"/"&amp;T$1,Data!$1:$1,0)-1)))</f>
        <v/>
      </c>
      <c r="U188" s="256" t="str">
        <f ca="1">IF(ISERROR(OFFSET(Data!$A$1,MATCH($D188,Data!$CG:$CG,0)-1,MATCH($E188&amp;"/"&amp;U$1,Data!$1:$1,0)-1))=TRUE,"",IF(OFFSET(Data!$A$1,MATCH($D188,Data!$CG:$CG,0)-1,MATCH($E188&amp;"/"&amp;U$1,Data!$1:$1,0)-1)=0,"",OFFSET(Data!$A$1,MATCH($D188,Data!$CG:$CG,0)-1,MATCH($E188&amp;"/"&amp;U$1,Data!$1:$1,0)-1)))</f>
        <v/>
      </c>
      <c r="V188" s="256" t="str">
        <f ca="1">IF(ISERROR(OFFSET(Data!$A$1,MATCH($D188,Data!$CG:$CG,0)-1,MATCH($E188&amp;"/"&amp;V$1,Data!$1:$1,0)-1))=TRUE,"",IF(OFFSET(Data!$A$1,MATCH($D188,Data!$CG:$CG,0)-1,MATCH($E188&amp;"/"&amp;V$1,Data!$1:$1,0)-1)=0,"",OFFSET(Data!$A$1,MATCH($D188,Data!$CG:$CG,0)-1,MATCH($E188&amp;"/"&amp;V$1,Data!$1:$1,0)-1)))</f>
        <v/>
      </c>
      <c r="W188" s="257" t="str">
        <f ca="1">IF(ISERROR(OFFSET(Data!$A$1,MATCH($D188,Data!$CG:$CG,0)-1,MATCH($E188&amp;"/"&amp;W$1,Data!$1:$1,0)-1))=TRUE,"",IF(OFFSET(Data!$A$1,MATCH($D188,Data!$CG:$CG,0)-1,MATCH($E188&amp;"/"&amp;W$1,Data!$1:$1,0)-1)=0,"",OFFSET(Data!$A$1,MATCH($D188,Data!$CG:$CG,0)-1,MATCH($E188&amp;"/"&amp;W$1,Data!$1:$1,0)-1)))</f>
        <v/>
      </c>
      <c r="X188" s="256" t="str">
        <f ca="1">IF(ISERROR(OFFSET(Data!$A$1,MATCH($D188,Data!$CG:$CG,0)-1,MATCH($E188&amp;"/"&amp;X$1,Data!$1:$1,0)-1))=TRUE,"",IF(OFFSET(Data!$A$1,MATCH($D188,Data!$CG:$CG,0)-1,MATCH($E188&amp;"/"&amp;X$1,Data!$1:$1,0)-1)=0,"",OFFSET(Data!$A$1,MATCH($D188,Data!$CG:$CG,0)-1,MATCH($E188&amp;"/"&amp;X$1,Data!$1:$1,0)-1)))</f>
        <v/>
      </c>
      <c r="Y188" s="256" t="str">
        <f ca="1">IF(ISERROR(OFFSET(Data!$A$1,MATCH($D188,Data!$CG:$CG,0)-1,MATCH($E188&amp;"/"&amp;Y$1,Data!$1:$1,0)-1))=TRUE,"",IF(OFFSET(Data!$A$1,MATCH($D188,Data!$CG:$CG,0)-1,MATCH($E188&amp;"/"&amp;Y$1,Data!$1:$1,0)-1)=0,"",OFFSET(Data!$A$1,MATCH($D188,Data!$CG:$CG,0)-1,MATCH($E188&amp;"/"&amp;Y$1,Data!$1:$1,0)-1)))</f>
        <v/>
      </c>
      <c r="Z188" s="256" t="str">
        <f ca="1">IF(ISERROR(OFFSET(Data!$A$1,MATCH($D188,Data!$CG:$CG,0)-1,MATCH($E188&amp;"/"&amp;Z$1,Data!$1:$1,0)-1))=TRUE,"",IF(OFFSET(Data!$A$1,MATCH($D188,Data!$CG:$CG,0)-1,MATCH($E188&amp;"/"&amp;Z$1,Data!$1:$1,0)-1)=0,"",OFFSET(Data!$A$1,MATCH($D188,Data!$CG:$CG,0)-1,MATCH($E188&amp;"/"&amp;Z$1,Data!$1:$1,0)-1)))</f>
        <v/>
      </c>
      <c r="AA188" s="256" t="str">
        <f ca="1">IF(ISERROR(OFFSET(Data!$A$1,MATCH($D188,Data!$CG:$CG,0)-1,MATCH($E188&amp;"/"&amp;AA$1,Data!$1:$1,0)-1))=TRUE,"",IF(OFFSET(Data!$A$1,MATCH($D188,Data!$CG:$CG,0)-1,MATCH($E188&amp;"/"&amp;AA$1,Data!$1:$1,0)-1)=0,"",OFFSET(Data!$A$1,MATCH($D188,Data!$CG:$CG,0)-1,MATCH($E188&amp;"/"&amp;AA$1,Data!$1:$1,0)-1)))</f>
        <v/>
      </c>
      <c r="AB188" s="256" t="str">
        <f ca="1">IF(ISERROR(OFFSET(Data!$A$1,MATCH($D188,Data!$CG:$CG,0)-1,MATCH($E188&amp;"/"&amp;AB$1,Data!$1:$1,0)-1))=TRUE,"",IF(OFFSET(Data!$A$1,MATCH($D188,Data!$CG:$CG,0)-1,MATCH($E188&amp;"/"&amp;AB$1,Data!$1:$1,0)-1)=0,"",OFFSET(Data!$A$1,MATCH($D188,Data!$CG:$CG,0)-1,MATCH($E188&amp;"/"&amp;AB$1,Data!$1:$1,0)-1)))</f>
        <v/>
      </c>
      <c r="AC188" s="256" t="str">
        <f ca="1">IF(ISERROR(OFFSET(Data!$A$1,MATCH($D188,Data!$CG:$CG,0)-1,MATCH($E188&amp;"/"&amp;AC$1,Data!$1:$1,0)-1))=TRUE,"",IF(OFFSET(Data!$A$1,MATCH($D188,Data!$CG:$CG,0)-1,MATCH($E188&amp;"/"&amp;AC$1,Data!$1:$1,0)-1)=0,"",OFFSET(Data!$A$1,MATCH($D188,Data!$CG:$CG,0)-1,MATCH($E188&amp;"/"&amp;AC$1,Data!$1:$1,0)-1)))</f>
        <v/>
      </c>
      <c r="AD188" s="256" t="str">
        <f ca="1">IF(ISERROR(OFFSET(Data!$A$1,MATCH($D188,Data!$CG:$CG,0)-1,MATCH($E188&amp;"/"&amp;AD$1,Data!$1:$1,0)-1))=TRUE,"",IF(OFFSET(Data!$A$1,MATCH($D188,Data!$CG:$CG,0)-1,MATCH($E188&amp;"/"&amp;AD$1,Data!$1:$1,0)-1)=0,"",OFFSET(Data!$A$1,MATCH($D188,Data!$CG:$CG,0)-1,MATCH($E188&amp;"/"&amp;AD$1,Data!$1:$1,0)-1)))</f>
        <v/>
      </c>
      <c r="AE188" s="256" t="str">
        <f ca="1">IF(ISERROR(OFFSET(Data!$A$1,MATCH($D188,Data!$CG:$CG,0)-1,MATCH($E188&amp;"/"&amp;AE$1,Data!$1:$1,0)-1))=TRUE,"",IF(OFFSET(Data!$A$1,MATCH($D188,Data!$CG:$CG,0)-1,MATCH($E188&amp;"/"&amp;AE$1,Data!$1:$1,0)-1)=0,"",OFFSET(Data!$A$1,MATCH($D188,Data!$CG:$CG,0)-1,MATCH($E188&amp;"/"&amp;AE$1,Data!$1:$1,0)-1)))</f>
        <v/>
      </c>
      <c r="AF188" s="258" t="str">
        <f ca="1">IF(ISERROR(OFFSET(Data!$A$1,MATCH($D188,Data!$CG:$CG,0)-1,MATCH($E188&amp;"/"&amp;AF$1,Data!$1:$1,0)-1))=TRUE,"",IF(OFFSET(Data!$A$1,MATCH($D188,Data!$CG:$CG,0)-1,MATCH($E188&amp;"/"&amp;AF$1,Data!$1:$1,0)-1)=0,"",OFFSET(Data!$A$1,MATCH($D188,Data!$CG:$CG,0)-1,MATCH($E188&amp;"/"&amp;AF$1,Data!$1:$1,0)-1)))</f>
        <v/>
      </c>
      <c r="AG188" s="197">
        <f t="shared" ca="1" si="6"/>
        <v>0</v>
      </c>
      <c r="AH188" s="209">
        <f ca="1">SUM(AG184:AG188)</f>
        <v>0</v>
      </c>
    </row>
    <row r="189" spans="1:34" ht="15" hidden="1" customHeight="1" x14ac:dyDescent="0.25">
      <c r="A189" s="445">
        <v>37</v>
      </c>
      <c r="B189" s="468" t="e">
        <f>INDEX(Data!CI:CI,MATCH("M"&amp;A189,Data!A:A,0))</f>
        <v>#N/A</v>
      </c>
      <c r="C189" s="471" t="e">
        <f>INDEX(Data!CG:CG,MATCH("M"&amp;A189,Data!A:A,0))</f>
        <v>#N/A</v>
      </c>
      <c r="D189" s="48" t="e">
        <f>IF(C189&lt;&gt;"",C189,#REF!)</f>
        <v>#N/A</v>
      </c>
      <c r="E189" s="49" t="s">
        <v>21</v>
      </c>
      <c r="F189" s="271" t="str">
        <f ca="1">IF(ISERROR(OFFSET(Data!$A$1,MATCH($D189,Data!$CG:$CG,0)-1,MATCH($E189&amp;"/"&amp;F$1,Data!$1:$1,0)-1))=TRUE,"",IF(OFFSET(Data!$A$1,MATCH($D189,Data!$CG:$CG,0)-1,MATCH($E189&amp;"/"&amp;F$1,Data!$1:$1,0)-1)=0,"",OFFSET(Data!$A$1,MATCH($D189,Data!$CG:$CG,0)-1,MATCH($E189&amp;"/"&amp;F$1,Data!$1:$1,0)-1)))</f>
        <v/>
      </c>
      <c r="G189" s="250" t="str">
        <f ca="1">IF(ISERROR(OFFSET(Data!$A$1,MATCH($D189,Data!$CG:$CG,0)-1,MATCH($E189&amp;"/"&amp;G$1,Data!$1:$1,0)-1))=TRUE,"",IF(OFFSET(Data!$A$1,MATCH($D189,Data!$CG:$CG,0)-1,MATCH($E189&amp;"/"&amp;G$1,Data!$1:$1,0)-1)=0,"",OFFSET(Data!$A$1,MATCH($D189,Data!$CG:$CG,0)-1,MATCH($E189&amp;"/"&amp;G$1,Data!$1:$1,0)-1)))</f>
        <v/>
      </c>
      <c r="H189" s="250" t="str">
        <f ca="1">IF(ISERROR(OFFSET(Data!$A$1,MATCH($D189,Data!$CG:$CG,0)-1,MATCH($E189&amp;"/"&amp;H$1,Data!$1:$1,0)-1))=TRUE,"",IF(OFFSET(Data!$A$1,MATCH($D189,Data!$CG:$CG,0)-1,MATCH($E189&amp;"/"&amp;H$1,Data!$1:$1,0)-1)=0,"",OFFSET(Data!$A$1,MATCH($D189,Data!$CG:$CG,0)-1,MATCH($E189&amp;"/"&amp;H$1,Data!$1:$1,0)-1)))</f>
        <v/>
      </c>
      <c r="I189" s="250" t="str">
        <f ca="1">IF(ISERROR(OFFSET(Data!$A$1,MATCH($D189,Data!$CG:$CG,0)-1,MATCH($E189&amp;"/"&amp;I$1,Data!$1:$1,0)-1))=TRUE,"",IF(OFFSET(Data!$A$1,MATCH($D189,Data!$CG:$CG,0)-1,MATCH($E189&amp;"/"&amp;I$1,Data!$1:$1,0)-1)=0,"",OFFSET(Data!$A$1,MATCH($D189,Data!$CG:$CG,0)-1,MATCH($E189&amp;"/"&amp;I$1,Data!$1:$1,0)-1)))</f>
        <v/>
      </c>
      <c r="J189" s="250" t="str">
        <f ca="1">IF(ISERROR(OFFSET(Data!$A$1,MATCH($D189,Data!$CG:$CG,0)-1,MATCH($E189&amp;"/"&amp;J$1,Data!$1:$1,0)-1))=TRUE,"",IF(OFFSET(Data!$A$1,MATCH($D189,Data!$CG:$CG,0)-1,MATCH($E189&amp;"/"&amp;J$1,Data!$1:$1,0)-1)=0,"",OFFSET(Data!$A$1,MATCH($D189,Data!$CG:$CG,0)-1,MATCH($E189&amp;"/"&amp;J$1,Data!$1:$1,0)-1)))</f>
        <v/>
      </c>
      <c r="K189" s="250" t="str">
        <f ca="1">IF(ISERROR(OFFSET(Data!$A$1,MATCH($D189,Data!$CG:$CG,0)-1,MATCH($E189&amp;"/"&amp;K$1,Data!$1:$1,0)-1))=TRUE,"",IF(OFFSET(Data!$A$1,MATCH($D189,Data!$CG:$CG,0)-1,MATCH($E189&amp;"/"&amp;K$1,Data!$1:$1,0)-1)=0,"",OFFSET(Data!$A$1,MATCH($D189,Data!$CG:$CG,0)-1,MATCH($E189&amp;"/"&amp;K$1,Data!$1:$1,0)-1)))</f>
        <v/>
      </c>
      <c r="L189" s="250" t="str">
        <f ca="1">IF(ISERROR(OFFSET(Data!$A$1,MATCH($D189,Data!$CG:$CG,0)-1,MATCH($E189&amp;"/"&amp;L$1,Data!$1:$1,0)-1))=TRUE,"",IF(OFFSET(Data!$A$1,MATCH($D189,Data!$CG:$CG,0)-1,MATCH($E189&amp;"/"&amp;L$1,Data!$1:$1,0)-1)=0,"",OFFSET(Data!$A$1,MATCH($D189,Data!$CG:$CG,0)-1,MATCH($E189&amp;"/"&amp;L$1,Data!$1:$1,0)-1)))</f>
        <v/>
      </c>
      <c r="M189" s="250" t="str">
        <f ca="1">IF(ISERROR(OFFSET(Data!$A$1,MATCH($D189,Data!$CG:$CG,0)-1,MATCH($E189&amp;"/"&amp;M$1,Data!$1:$1,0)-1))=TRUE,"",IF(OFFSET(Data!$A$1,MATCH($D189,Data!$CG:$CG,0)-1,MATCH($E189&amp;"/"&amp;M$1,Data!$1:$1,0)-1)=0,"",OFFSET(Data!$A$1,MATCH($D189,Data!$CG:$CG,0)-1,MATCH($E189&amp;"/"&amp;M$1,Data!$1:$1,0)-1)))</f>
        <v/>
      </c>
      <c r="N189" s="250" t="str">
        <f ca="1">IF(ISERROR(OFFSET(Data!$A$1,MATCH($D189,Data!$CG:$CG,0)-1,MATCH($E189&amp;"/"&amp;N$1,Data!$1:$1,0)-1))=TRUE,"",IF(OFFSET(Data!$A$1,MATCH($D189,Data!$CG:$CG,0)-1,MATCH($E189&amp;"/"&amp;N$1,Data!$1:$1,0)-1)=0,"",OFFSET(Data!$A$1,MATCH($D189,Data!$CG:$CG,0)-1,MATCH($E189&amp;"/"&amp;N$1,Data!$1:$1,0)-1)))</f>
        <v/>
      </c>
      <c r="O189" s="250" t="str">
        <f ca="1">IF(ISERROR(OFFSET(Data!$A$1,MATCH($D189,Data!$CG:$CG,0)-1,MATCH($E189&amp;"/"&amp;O$1,Data!$1:$1,0)-1))=TRUE,"",IF(OFFSET(Data!$A$1,MATCH($D189,Data!$CG:$CG,0)-1,MATCH($E189&amp;"/"&amp;O$1,Data!$1:$1,0)-1)=0,"",OFFSET(Data!$A$1,MATCH($D189,Data!$CG:$CG,0)-1,MATCH($E189&amp;"/"&amp;O$1,Data!$1:$1,0)-1)))</f>
        <v/>
      </c>
      <c r="P189" s="250" t="str">
        <f ca="1">IF(ISERROR(OFFSET(Data!$A$1,MATCH($D189,Data!$CG:$CG,0)-1,MATCH($E189&amp;"/"&amp;P$1,Data!$1:$1,0)-1))=TRUE,"",IF(OFFSET(Data!$A$1,MATCH($D189,Data!$CG:$CG,0)-1,MATCH($E189&amp;"/"&amp;P$1,Data!$1:$1,0)-1)=0,"",OFFSET(Data!$A$1,MATCH($D189,Data!$CG:$CG,0)-1,MATCH($E189&amp;"/"&amp;P$1,Data!$1:$1,0)-1)))</f>
        <v/>
      </c>
      <c r="Q189" s="250" t="str">
        <f ca="1">IF(ISERROR(OFFSET(Data!$A$1,MATCH($D189,Data!$CG:$CG,0)-1,MATCH($E189&amp;"/"&amp;Q$1,Data!$1:$1,0)-1))=TRUE,"",IF(OFFSET(Data!$A$1,MATCH($D189,Data!$CG:$CG,0)-1,MATCH($E189&amp;"/"&amp;Q$1,Data!$1:$1,0)-1)=0,"",OFFSET(Data!$A$1,MATCH($D189,Data!$CG:$CG,0)-1,MATCH($E189&amp;"/"&amp;Q$1,Data!$1:$1,0)-1)))</f>
        <v/>
      </c>
      <c r="R189" s="250" t="str">
        <f ca="1">IF(ISERROR(OFFSET(Data!$A$1,MATCH($D189,Data!$CG:$CG,0)-1,MATCH($E189&amp;"/"&amp;R$1,Data!$1:$1,0)-1))=TRUE,"",IF(OFFSET(Data!$A$1,MATCH($D189,Data!$CG:$CG,0)-1,MATCH($E189&amp;"/"&amp;R$1,Data!$1:$1,0)-1)=0,"",OFFSET(Data!$A$1,MATCH($D189,Data!$CG:$CG,0)-1,MATCH($E189&amp;"/"&amp;R$1,Data!$1:$1,0)-1)))</f>
        <v/>
      </c>
      <c r="S189" s="250" t="str">
        <f ca="1">IF(ISERROR(OFFSET(Data!$A$1,MATCH($D189,Data!$CG:$CG,0)-1,MATCH($E189&amp;"/"&amp;S$1,Data!$1:$1,0)-1))=TRUE,"",IF(OFFSET(Data!$A$1,MATCH($D189,Data!$CG:$CG,0)-1,MATCH($E189&amp;"/"&amp;S$1,Data!$1:$1,0)-1)=0,"",OFFSET(Data!$A$1,MATCH($D189,Data!$CG:$CG,0)-1,MATCH($E189&amp;"/"&amp;S$1,Data!$1:$1,0)-1)))</f>
        <v/>
      </c>
      <c r="T189" s="250" t="str">
        <f ca="1">IF(ISERROR(OFFSET(Data!$A$1,MATCH($D189,Data!$CG:$CG,0)-1,MATCH($E189&amp;"/"&amp;T$1,Data!$1:$1,0)-1))=TRUE,"",IF(OFFSET(Data!$A$1,MATCH($D189,Data!$CG:$CG,0)-1,MATCH($E189&amp;"/"&amp;T$1,Data!$1:$1,0)-1)=0,"",OFFSET(Data!$A$1,MATCH($D189,Data!$CG:$CG,0)-1,MATCH($E189&amp;"/"&amp;T$1,Data!$1:$1,0)-1)))</f>
        <v/>
      </c>
      <c r="U189" s="250" t="str">
        <f ca="1">IF(ISERROR(OFFSET(Data!$A$1,MATCH($D189,Data!$CG:$CG,0)-1,MATCH($E189&amp;"/"&amp;U$1,Data!$1:$1,0)-1))=TRUE,"",IF(OFFSET(Data!$A$1,MATCH($D189,Data!$CG:$CG,0)-1,MATCH($E189&amp;"/"&amp;U$1,Data!$1:$1,0)-1)=0,"",OFFSET(Data!$A$1,MATCH($D189,Data!$CG:$CG,0)-1,MATCH($E189&amp;"/"&amp;U$1,Data!$1:$1,0)-1)))</f>
        <v/>
      </c>
      <c r="V189" s="250" t="str">
        <f ca="1">IF(ISERROR(OFFSET(Data!$A$1,MATCH($D189,Data!$CG:$CG,0)-1,MATCH($E189&amp;"/"&amp;V$1,Data!$1:$1,0)-1))=TRUE,"",IF(OFFSET(Data!$A$1,MATCH($D189,Data!$CG:$CG,0)-1,MATCH($E189&amp;"/"&amp;V$1,Data!$1:$1,0)-1)=0,"",OFFSET(Data!$A$1,MATCH($D189,Data!$CG:$CG,0)-1,MATCH($E189&amp;"/"&amp;V$1,Data!$1:$1,0)-1)))</f>
        <v/>
      </c>
      <c r="W189" s="272" t="str">
        <f ca="1">IF(ISERROR(OFFSET(Data!$A$1,MATCH($D189,Data!$CG:$CG,0)-1,MATCH($E189&amp;"/"&amp;W$1,Data!$1:$1,0)-1))=TRUE,"",IF(OFFSET(Data!$A$1,MATCH($D189,Data!$CG:$CG,0)-1,MATCH($E189&amp;"/"&amp;W$1,Data!$1:$1,0)-1)=0,"",OFFSET(Data!$A$1,MATCH($D189,Data!$CG:$CG,0)-1,MATCH($E189&amp;"/"&amp;W$1,Data!$1:$1,0)-1)))</f>
        <v/>
      </c>
      <c r="X189" s="250" t="str">
        <f ca="1">IF(ISERROR(OFFSET(Data!$A$1,MATCH($D189,Data!$CG:$CG,0)-1,MATCH($E189&amp;"/"&amp;X$1,Data!$1:$1,0)-1))=TRUE,"",IF(OFFSET(Data!$A$1,MATCH($D189,Data!$CG:$CG,0)-1,MATCH($E189&amp;"/"&amp;X$1,Data!$1:$1,0)-1)=0,"",OFFSET(Data!$A$1,MATCH($D189,Data!$CG:$CG,0)-1,MATCH($E189&amp;"/"&amp;X$1,Data!$1:$1,0)-1)))</f>
        <v/>
      </c>
      <c r="Y189" s="250" t="str">
        <f ca="1">IF(ISERROR(OFFSET(Data!$A$1,MATCH($D189,Data!$CG:$CG,0)-1,MATCH($E189&amp;"/"&amp;Y$1,Data!$1:$1,0)-1))=TRUE,"",IF(OFFSET(Data!$A$1,MATCH($D189,Data!$CG:$CG,0)-1,MATCH($E189&amp;"/"&amp;Y$1,Data!$1:$1,0)-1)=0,"",OFFSET(Data!$A$1,MATCH($D189,Data!$CG:$CG,0)-1,MATCH($E189&amp;"/"&amp;Y$1,Data!$1:$1,0)-1)))</f>
        <v/>
      </c>
      <c r="Z189" s="250" t="str">
        <f ca="1">IF(ISERROR(OFFSET(Data!$A$1,MATCH($D189,Data!$CG:$CG,0)-1,MATCH($E189&amp;"/"&amp;Z$1,Data!$1:$1,0)-1))=TRUE,"",IF(OFFSET(Data!$A$1,MATCH($D189,Data!$CG:$CG,0)-1,MATCH($E189&amp;"/"&amp;Z$1,Data!$1:$1,0)-1)=0,"",OFFSET(Data!$A$1,MATCH($D189,Data!$CG:$CG,0)-1,MATCH($E189&amp;"/"&amp;Z$1,Data!$1:$1,0)-1)))</f>
        <v/>
      </c>
      <c r="AA189" s="250" t="str">
        <f ca="1">IF(ISERROR(OFFSET(Data!$A$1,MATCH($D189,Data!$CG:$CG,0)-1,MATCH($E189&amp;"/"&amp;AA$1,Data!$1:$1,0)-1))=TRUE,"",IF(OFFSET(Data!$A$1,MATCH($D189,Data!$CG:$CG,0)-1,MATCH($E189&amp;"/"&amp;AA$1,Data!$1:$1,0)-1)=0,"",OFFSET(Data!$A$1,MATCH($D189,Data!$CG:$CG,0)-1,MATCH($E189&amp;"/"&amp;AA$1,Data!$1:$1,0)-1)))</f>
        <v/>
      </c>
      <c r="AB189" s="250" t="str">
        <f ca="1">IF(ISERROR(OFFSET(Data!$A$1,MATCH($D189,Data!$CG:$CG,0)-1,MATCH($E189&amp;"/"&amp;AB$1,Data!$1:$1,0)-1))=TRUE,"",IF(OFFSET(Data!$A$1,MATCH($D189,Data!$CG:$CG,0)-1,MATCH($E189&amp;"/"&amp;AB$1,Data!$1:$1,0)-1)=0,"",OFFSET(Data!$A$1,MATCH($D189,Data!$CG:$CG,0)-1,MATCH($E189&amp;"/"&amp;AB$1,Data!$1:$1,0)-1)))</f>
        <v/>
      </c>
      <c r="AC189" s="250" t="str">
        <f ca="1">IF(ISERROR(OFFSET(Data!$A$1,MATCH($D189,Data!$CG:$CG,0)-1,MATCH($E189&amp;"/"&amp;AC$1,Data!$1:$1,0)-1))=TRUE,"",IF(OFFSET(Data!$A$1,MATCH($D189,Data!$CG:$CG,0)-1,MATCH($E189&amp;"/"&amp;AC$1,Data!$1:$1,0)-1)=0,"",OFFSET(Data!$A$1,MATCH($D189,Data!$CG:$CG,0)-1,MATCH($E189&amp;"/"&amp;AC$1,Data!$1:$1,0)-1)))</f>
        <v/>
      </c>
      <c r="AD189" s="250" t="str">
        <f ca="1">IF(ISERROR(OFFSET(Data!$A$1,MATCH($D189,Data!$CG:$CG,0)-1,MATCH($E189&amp;"/"&amp;AD$1,Data!$1:$1,0)-1))=TRUE,"",IF(OFFSET(Data!$A$1,MATCH($D189,Data!$CG:$CG,0)-1,MATCH($E189&amp;"/"&amp;AD$1,Data!$1:$1,0)-1)=0,"",OFFSET(Data!$A$1,MATCH($D189,Data!$CG:$CG,0)-1,MATCH($E189&amp;"/"&amp;AD$1,Data!$1:$1,0)-1)))</f>
        <v/>
      </c>
      <c r="AE189" s="250" t="str">
        <f ca="1">IF(ISERROR(OFFSET(Data!$A$1,MATCH($D189,Data!$CG:$CG,0)-1,MATCH($E189&amp;"/"&amp;AE$1,Data!$1:$1,0)-1))=TRUE,"",IF(OFFSET(Data!$A$1,MATCH($D189,Data!$CG:$CG,0)-1,MATCH($E189&amp;"/"&amp;AE$1,Data!$1:$1,0)-1)=0,"",OFFSET(Data!$A$1,MATCH($D189,Data!$CG:$CG,0)-1,MATCH($E189&amp;"/"&amp;AE$1,Data!$1:$1,0)-1)))</f>
        <v/>
      </c>
      <c r="AF189" s="251" t="str">
        <f ca="1">IF(ISERROR(OFFSET(Data!$A$1,MATCH($D189,Data!$CG:$CG,0)-1,MATCH($E189&amp;"/"&amp;AF$1,Data!$1:$1,0)-1))=TRUE,"",IF(OFFSET(Data!$A$1,MATCH($D189,Data!$CG:$CG,0)-1,MATCH($E189&amp;"/"&amp;AF$1,Data!$1:$1,0)-1)=0,"",OFFSET(Data!$A$1,MATCH($D189,Data!$CG:$CG,0)-1,MATCH($E189&amp;"/"&amp;AF$1,Data!$1:$1,0)-1)))</f>
        <v/>
      </c>
      <c r="AG189" s="206">
        <f t="shared" ca="1" si="6"/>
        <v>0</v>
      </c>
      <c r="AH189" s="207">
        <f ca="1">AG189</f>
        <v>0</v>
      </c>
    </row>
    <row r="190" spans="1:34" ht="15" hidden="1" customHeight="1" thickBot="1" x14ac:dyDescent="0.3">
      <c r="A190" s="446"/>
      <c r="B190" s="469"/>
      <c r="C190" s="472"/>
      <c r="D190" s="50" t="e">
        <f>IF(C190&lt;&gt;"",C190,D189)</f>
        <v>#N/A</v>
      </c>
      <c r="E190" s="51" t="s">
        <v>22</v>
      </c>
      <c r="F190" s="254" t="str">
        <f ca="1">IF(ISERROR(OFFSET(Data!$A$1,MATCH($D190,Data!$CG:$CG,0)-1,MATCH($E190&amp;"/"&amp;F$1,Data!$1:$1,0)-1))=TRUE,"",IF(OFFSET(Data!$A$1,MATCH($D190,Data!$CG:$CG,0)-1,MATCH($E190&amp;"/"&amp;F$1,Data!$1:$1,0)-1)=0,"",OFFSET(Data!$A$1,MATCH($D190,Data!$CG:$CG,0)-1,MATCH($E190&amp;"/"&amp;F$1,Data!$1:$1,0)-1)))</f>
        <v/>
      </c>
      <c r="G190" s="252" t="str">
        <f ca="1">IF(ISERROR(OFFSET(Data!$A$1,MATCH($D190,Data!$CG:$CG,0)-1,MATCH($E190&amp;"/"&amp;G$1,Data!$1:$1,0)-1))=TRUE,"",IF(OFFSET(Data!$A$1,MATCH($D190,Data!$CG:$CG,0)-1,MATCH($E190&amp;"/"&amp;G$1,Data!$1:$1,0)-1)=0,"",OFFSET(Data!$A$1,MATCH($D190,Data!$CG:$CG,0)-1,MATCH($E190&amp;"/"&amp;G$1,Data!$1:$1,0)-1)))</f>
        <v/>
      </c>
      <c r="H190" s="252" t="str">
        <f ca="1">IF(ISERROR(OFFSET(Data!$A$1,MATCH($D190,Data!$CG:$CG,0)-1,MATCH($E190&amp;"/"&amp;H$1,Data!$1:$1,0)-1))=TRUE,"",IF(OFFSET(Data!$A$1,MATCH($D190,Data!$CG:$CG,0)-1,MATCH($E190&amp;"/"&amp;H$1,Data!$1:$1,0)-1)=0,"",OFFSET(Data!$A$1,MATCH($D190,Data!$CG:$CG,0)-1,MATCH($E190&amp;"/"&amp;H$1,Data!$1:$1,0)-1)))</f>
        <v/>
      </c>
      <c r="I190" s="252" t="str">
        <f ca="1">IF(ISERROR(OFFSET(Data!$A$1,MATCH($D190,Data!$CG:$CG,0)-1,MATCH($E190&amp;"/"&amp;I$1,Data!$1:$1,0)-1))=TRUE,"",IF(OFFSET(Data!$A$1,MATCH($D190,Data!$CG:$CG,0)-1,MATCH($E190&amp;"/"&amp;I$1,Data!$1:$1,0)-1)=0,"",OFFSET(Data!$A$1,MATCH($D190,Data!$CG:$CG,0)-1,MATCH($E190&amp;"/"&amp;I$1,Data!$1:$1,0)-1)))</f>
        <v/>
      </c>
      <c r="J190" s="252" t="str">
        <f ca="1">IF(ISERROR(OFFSET(Data!$A$1,MATCH($D190,Data!$CG:$CG,0)-1,MATCH($E190&amp;"/"&amp;J$1,Data!$1:$1,0)-1))=TRUE,"",IF(OFFSET(Data!$A$1,MATCH($D190,Data!$CG:$CG,0)-1,MATCH($E190&amp;"/"&amp;J$1,Data!$1:$1,0)-1)=0,"",OFFSET(Data!$A$1,MATCH($D190,Data!$CG:$CG,0)-1,MATCH($E190&amp;"/"&amp;J$1,Data!$1:$1,0)-1)))</f>
        <v/>
      </c>
      <c r="K190" s="252" t="str">
        <f ca="1">IF(ISERROR(OFFSET(Data!$A$1,MATCH($D190,Data!$CG:$CG,0)-1,MATCH($E190&amp;"/"&amp;K$1,Data!$1:$1,0)-1))=TRUE,"",IF(OFFSET(Data!$A$1,MATCH($D190,Data!$CG:$CG,0)-1,MATCH($E190&amp;"/"&amp;K$1,Data!$1:$1,0)-1)=0,"",OFFSET(Data!$A$1,MATCH($D190,Data!$CG:$CG,0)-1,MATCH($E190&amp;"/"&amp;K$1,Data!$1:$1,0)-1)))</f>
        <v/>
      </c>
      <c r="L190" s="252" t="str">
        <f ca="1">IF(ISERROR(OFFSET(Data!$A$1,MATCH($D190,Data!$CG:$CG,0)-1,MATCH($E190&amp;"/"&amp;L$1,Data!$1:$1,0)-1))=TRUE,"",IF(OFFSET(Data!$A$1,MATCH($D190,Data!$CG:$CG,0)-1,MATCH($E190&amp;"/"&amp;L$1,Data!$1:$1,0)-1)=0,"",OFFSET(Data!$A$1,MATCH($D190,Data!$CG:$CG,0)-1,MATCH($E190&amp;"/"&amp;L$1,Data!$1:$1,0)-1)))</f>
        <v/>
      </c>
      <c r="M190" s="252" t="str">
        <f ca="1">IF(ISERROR(OFFSET(Data!$A$1,MATCH($D190,Data!$CG:$CG,0)-1,MATCH($E190&amp;"/"&amp;M$1,Data!$1:$1,0)-1))=TRUE,"",IF(OFFSET(Data!$A$1,MATCH($D190,Data!$CG:$CG,0)-1,MATCH($E190&amp;"/"&amp;M$1,Data!$1:$1,0)-1)=0,"",OFFSET(Data!$A$1,MATCH($D190,Data!$CG:$CG,0)-1,MATCH($E190&amp;"/"&amp;M$1,Data!$1:$1,0)-1)))</f>
        <v/>
      </c>
      <c r="N190" s="252" t="str">
        <f ca="1">IF(ISERROR(OFFSET(Data!$A$1,MATCH($D190,Data!$CG:$CG,0)-1,MATCH($E190&amp;"/"&amp;N$1,Data!$1:$1,0)-1))=TRUE,"",IF(OFFSET(Data!$A$1,MATCH($D190,Data!$CG:$CG,0)-1,MATCH($E190&amp;"/"&amp;N$1,Data!$1:$1,0)-1)=0,"",OFFSET(Data!$A$1,MATCH($D190,Data!$CG:$CG,0)-1,MATCH($E190&amp;"/"&amp;N$1,Data!$1:$1,0)-1)))</f>
        <v/>
      </c>
      <c r="O190" s="252" t="str">
        <f ca="1">IF(ISERROR(OFFSET(Data!$A$1,MATCH($D190,Data!$CG:$CG,0)-1,MATCH($E190&amp;"/"&amp;O$1,Data!$1:$1,0)-1))=TRUE,"",IF(OFFSET(Data!$A$1,MATCH($D190,Data!$CG:$CG,0)-1,MATCH($E190&amp;"/"&amp;O$1,Data!$1:$1,0)-1)=0,"",OFFSET(Data!$A$1,MATCH($D190,Data!$CG:$CG,0)-1,MATCH($E190&amp;"/"&amp;O$1,Data!$1:$1,0)-1)))</f>
        <v/>
      </c>
      <c r="P190" s="252" t="str">
        <f ca="1">IF(ISERROR(OFFSET(Data!$A$1,MATCH($D190,Data!$CG:$CG,0)-1,MATCH($E190&amp;"/"&amp;P$1,Data!$1:$1,0)-1))=TRUE,"",IF(OFFSET(Data!$A$1,MATCH($D190,Data!$CG:$CG,0)-1,MATCH($E190&amp;"/"&amp;P$1,Data!$1:$1,0)-1)=0,"",OFFSET(Data!$A$1,MATCH($D190,Data!$CG:$CG,0)-1,MATCH($E190&amp;"/"&amp;P$1,Data!$1:$1,0)-1)))</f>
        <v/>
      </c>
      <c r="Q190" s="252" t="str">
        <f ca="1">IF(ISERROR(OFFSET(Data!$A$1,MATCH($D190,Data!$CG:$CG,0)-1,MATCH($E190&amp;"/"&amp;Q$1,Data!$1:$1,0)-1))=TRUE,"",IF(OFFSET(Data!$A$1,MATCH($D190,Data!$CG:$CG,0)-1,MATCH($E190&amp;"/"&amp;Q$1,Data!$1:$1,0)-1)=0,"",OFFSET(Data!$A$1,MATCH($D190,Data!$CG:$CG,0)-1,MATCH($E190&amp;"/"&amp;Q$1,Data!$1:$1,0)-1)))</f>
        <v/>
      </c>
      <c r="R190" s="252" t="str">
        <f ca="1">IF(ISERROR(OFFSET(Data!$A$1,MATCH($D190,Data!$CG:$CG,0)-1,MATCH($E190&amp;"/"&amp;R$1,Data!$1:$1,0)-1))=TRUE,"",IF(OFFSET(Data!$A$1,MATCH($D190,Data!$CG:$CG,0)-1,MATCH($E190&amp;"/"&amp;R$1,Data!$1:$1,0)-1)=0,"",OFFSET(Data!$A$1,MATCH($D190,Data!$CG:$CG,0)-1,MATCH($E190&amp;"/"&amp;R$1,Data!$1:$1,0)-1)))</f>
        <v/>
      </c>
      <c r="S190" s="252" t="str">
        <f ca="1">IF(ISERROR(OFFSET(Data!$A$1,MATCH($D190,Data!$CG:$CG,0)-1,MATCH($E190&amp;"/"&amp;S$1,Data!$1:$1,0)-1))=TRUE,"",IF(OFFSET(Data!$A$1,MATCH($D190,Data!$CG:$CG,0)-1,MATCH($E190&amp;"/"&amp;S$1,Data!$1:$1,0)-1)=0,"",OFFSET(Data!$A$1,MATCH($D190,Data!$CG:$CG,0)-1,MATCH($E190&amp;"/"&amp;S$1,Data!$1:$1,0)-1)))</f>
        <v/>
      </c>
      <c r="T190" s="252" t="str">
        <f ca="1">IF(ISERROR(OFFSET(Data!$A$1,MATCH($D190,Data!$CG:$CG,0)-1,MATCH($E190&amp;"/"&amp;T$1,Data!$1:$1,0)-1))=TRUE,"",IF(OFFSET(Data!$A$1,MATCH($D190,Data!$CG:$CG,0)-1,MATCH($E190&amp;"/"&amp;T$1,Data!$1:$1,0)-1)=0,"",OFFSET(Data!$A$1,MATCH($D190,Data!$CG:$CG,0)-1,MATCH($E190&amp;"/"&amp;T$1,Data!$1:$1,0)-1)))</f>
        <v/>
      </c>
      <c r="U190" s="252" t="str">
        <f ca="1">IF(ISERROR(OFFSET(Data!$A$1,MATCH($D190,Data!$CG:$CG,0)-1,MATCH($E190&amp;"/"&amp;U$1,Data!$1:$1,0)-1))=TRUE,"",IF(OFFSET(Data!$A$1,MATCH($D190,Data!$CG:$CG,0)-1,MATCH($E190&amp;"/"&amp;U$1,Data!$1:$1,0)-1)=0,"",OFFSET(Data!$A$1,MATCH($D190,Data!$CG:$CG,0)-1,MATCH($E190&amp;"/"&amp;U$1,Data!$1:$1,0)-1)))</f>
        <v/>
      </c>
      <c r="V190" s="252" t="str">
        <f ca="1">IF(ISERROR(OFFSET(Data!$A$1,MATCH($D190,Data!$CG:$CG,0)-1,MATCH($E190&amp;"/"&amp;V$1,Data!$1:$1,0)-1))=TRUE,"",IF(OFFSET(Data!$A$1,MATCH($D190,Data!$CG:$CG,0)-1,MATCH($E190&amp;"/"&amp;V$1,Data!$1:$1,0)-1)=0,"",OFFSET(Data!$A$1,MATCH($D190,Data!$CG:$CG,0)-1,MATCH($E190&amp;"/"&amp;V$1,Data!$1:$1,0)-1)))</f>
        <v/>
      </c>
      <c r="W190" s="269" t="str">
        <f ca="1">IF(ISERROR(OFFSET(Data!$A$1,MATCH($D190,Data!$CG:$CG,0)-1,MATCH($E190&amp;"/"&amp;W$1,Data!$1:$1,0)-1))=TRUE,"",IF(OFFSET(Data!$A$1,MATCH($D190,Data!$CG:$CG,0)-1,MATCH($E190&amp;"/"&amp;W$1,Data!$1:$1,0)-1)=0,"",OFFSET(Data!$A$1,MATCH($D190,Data!$CG:$CG,0)-1,MATCH($E190&amp;"/"&amp;W$1,Data!$1:$1,0)-1)))</f>
        <v/>
      </c>
      <c r="X190" s="252" t="str">
        <f ca="1">IF(ISERROR(OFFSET(Data!$A$1,MATCH($D190,Data!$CG:$CG,0)-1,MATCH($E190&amp;"/"&amp;X$1,Data!$1:$1,0)-1))=TRUE,"",IF(OFFSET(Data!$A$1,MATCH($D190,Data!$CG:$CG,0)-1,MATCH($E190&amp;"/"&amp;X$1,Data!$1:$1,0)-1)=0,"",OFFSET(Data!$A$1,MATCH($D190,Data!$CG:$CG,0)-1,MATCH($E190&amp;"/"&amp;X$1,Data!$1:$1,0)-1)))</f>
        <v/>
      </c>
      <c r="Y190" s="252" t="str">
        <f ca="1">IF(ISERROR(OFFSET(Data!$A$1,MATCH($D190,Data!$CG:$CG,0)-1,MATCH($E190&amp;"/"&amp;Y$1,Data!$1:$1,0)-1))=TRUE,"",IF(OFFSET(Data!$A$1,MATCH($D190,Data!$CG:$CG,0)-1,MATCH($E190&amp;"/"&amp;Y$1,Data!$1:$1,0)-1)=0,"",OFFSET(Data!$A$1,MATCH($D190,Data!$CG:$CG,0)-1,MATCH($E190&amp;"/"&amp;Y$1,Data!$1:$1,0)-1)))</f>
        <v/>
      </c>
      <c r="Z190" s="252" t="str">
        <f ca="1">IF(ISERROR(OFFSET(Data!$A$1,MATCH($D190,Data!$CG:$CG,0)-1,MATCH($E190&amp;"/"&amp;Z$1,Data!$1:$1,0)-1))=TRUE,"",IF(OFFSET(Data!$A$1,MATCH($D190,Data!$CG:$CG,0)-1,MATCH($E190&amp;"/"&amp;Z$1,Data!$1:$1,0)-1)=0,"",OFFSET(Data!$A$1,MATCH($D190,Data!$CG:$CG,0)-1,MATCH($E190&amp;"/"&amp;Z$1,Data!$1:$1,0)-1)))</f>
        <v/>
      </c>
      <c r="AA190" s="252" t="str">
        <f ca="1">IF(ISERROR(OFFSET(Data!$A$1,MATCH($D190,Data!$CG:$CG,0)-1,MATCH($E190&amp;"/"&amp;AA$1,Data!$1:$1,0)-1))=TRUE,"",IF(OFFSET(Data!$A$1,MATCH($D190,Data!$CG:$CG,0)-1,MATCH($E190&amp;"/"&amp;AA$1,Data!$1:$1,0)-1)=0,"",OFFSET(Data!$A$1,MATCH($D190,Data!$CG:$CG,0)-1,MATCH($E190&amp;"/"&amp;AA$1,Data!$1:$1,0)-1)))</f>
        <v/>
      </c>
      <c r="AB190" s="252" t="str">
        <f ca="1">IF(ISERROR(OFFSET(Data!$A$1,MATCH($D190,Data!$CG:$CG,0)-1,MATCH($E190&amp;"/"&amp;AB$1,Data!$1:$1,0)-1))=TRUE,"",IF(OFFSET(Data!$A$1,MATCH($D190,Data!$CG:$CG,0)-1,MATCH($E190&amp;"/"&amp;AB$1,Data!$1:$1,0)-1)=0,"",OFFSET(Data!$A$1,MATCH($D190,Data!$CG:$CG,0)-1,MATCH($E190&amp;"/"&amp;AB$1,Data!$1:$1,0)-1)))</f>
        <v/>
      </c>
      <c r="AC190" s="252" t="str">
        <f ca="1">IF(ISERROR(OFFSET(Data!$A$1,MATCH($D190,Data!$CG:$CG,0)-1,MATCH($E190&amp;"/"&amp;AC$1,Data!$1:$1,0)-1))=TRUE,"",IF(OFFSET(Data!$A$1,MATCH($D190,Data!$CG:$CG,0)-1,MATCH($E190&amp;"/"&amp;AC$1,Data!$1:$1,0)-1)=0,"",OFFSET(Data!$A$1,MATCH($D190,Data!$CG:$CG,0)-1,MATCH($E190&amp;"/"&amp;AC$1,Data!$1:$1,0)-1)))</f>
        <v/>
      </c>
      <c r="AD190" s="252" t="str">
        <f ca="1">IF(ISERROR(OFFSET(Data!$A$1,MATCH($D190,Data!$CG:$CG,0)-1,MATCH($E190&amp;"/"&amp;AD$1,Data!$1:$1,0)-1))=TRUE,"",IF(OFFSET(Data!$A$1,MATCH($D190,Data!$CG:$CG,0)-1,MATCH($E190&amp;"/"&amp;AD$1,Data!$1:$1,0)-1)=0,"",OFFSET(Data!$A$1,MATCH($D190,Data!$CG:$CG,0)-1,MATCH($E190&amp;"/"&amp;AD$1,Data!$1:$1,0)-1)))</f>
        <v/>
      </c>
      <c r="AE190" s="252" t="str">
        <f ca="1">IF(ISERROR(OFFSET(Data!$A$1,MATCH($D190,Data!$CG:$CG,0)-1,MATCH($E190&amp;"/"&amp;AE$1,Data!$1:$1,0)-1))=TRUE,"",IF(OFFSET(Data!$A$1,MATCH($D190,Data!$CG:$CG,0)-1,MATCH($E190&amp;"/"&amp;AE$1,Data!$1:$1,0)-1)=0,"",OFFSET(Data!$A$1,MATCH($D190,Data!$CG:$CG,0)-1,MATCH($E190&amp;"/"&amp;AE$1,Data!$1:$1,0)-1)))</f>
        <v/>
      </c>
      <c r="AF190" s="253" t="str">
        <f ca="1">IF(ISERROR(OFFSET(Data!$A$1,MATCH($D190,Data!$CG:$CG,0)-1,MATCH($E190&amp;"/"&amp;AF$1,Data!$1:$1,0)-1))=TRUE,"",IF(OFFSET(Data!$A$1,MATCH($D190,Data!$CG:$CG,0)-1,MATCH($E190&amp;"/"&amp;AF$1,Data!$1:$1,0)-1)=0,"",OFFSET(Data!$A$1,MATCH($D190,Data!$CG:$CG,0)-1,MATCH($E190&amp;"/"&amp;AF$1,Data!$1:$1,0)-1)))</f>
        <v/>
      </c>
      <c r="AG190" s="188">
        <f t="shared" ca="1" si="6"/>
        <v>0</v>
      </c>
      <c r="AH190" s="208">
        <f ca="1">SUM(AG189:AG190)</f>
        <v>0</v>
      </c>
    </row>
    <row r="191" spans="1:34" ht="15" hidden="1" customHeight="1" x14ac:dyDescent="0.25">
      <c r="A191" s="446"/>
      <c r="B191" s="469"/>
      <c r="C191" s="472"/>
      <c r="D191" s="50" t="e">
        <f>IF(C191&lt;&gt;"",C191,D190)</f>
        <v>#N/A</v>
      </c>
      <c r="E191" s="51" t="s">
        <v>23</v>
      </c>
      <c r="F191" s="254" t="str">
        <f ca="1">IF(ISERROR(OFFSET(Data!$A$1,MATCH($D191,Data!$CG:$CG,0)-1,MATCH($E191&amp;"/"&amp;F$1,Data!$1:$1,0)-1))=TRUE,"",IF(OFFSET(Data!$A$1,MATCH($D191,Data!$CG:$CG,0)-1,MATCH($E191&amp;"/"&amp;F$1,Data!$1:$1,0)-1)=0,"",OFFSET(Data!$A$1,MATCH($D191,Data!$CG:$CG,0)-1,MATCH($E191&amp;"/"&amp;F$1,Data!$1:$1,0)-1)))</f>
        <v/>
      </c>
      <c r="G191" s="252" t="str">
        <f ca="1">IF(ISERROR(OFFSET(Data!$A$1,MATCH($D191,Data!$CG:$CG,0)-1,MATCH($E191&amp;"/"&amp;G$1,Data!$1:$1,0)-1))=TRUE,"",IF(OFFSET(Data!$A$1,MATCH($D191,Data!$CG:$CG,0)-1,MATCH($E191&amp;"/"&amp;G$1,Data!$1:$1,0)-1)=0,"",OFFSET(Data!$A$1,MATCH($D191,Data!$CG:$CG,0)-1,MATCH($E191&amp;"/"&amp;G$1,Data!$1:$1,0)-1)))</f>
        <v/>
      </c>
      <c r="H191" s="252" t="str">
        <f ca="1">IF(ISERROR(OFFSET(Data!$A$1,MATCH($D191,Data!$CG:$CG,0)-1,MATCH($E191&amp;"/"&amp;H$1,Data!$1:$1,0)-1))=TRUE,"",IF(OFFSET(Data!$A$1,MATCH($D191,Data!$CG:$CG,0)-1,MATCH($E191&amp;"/"&amp;H$1,Data!$1:$1,0)-1)=0,"",OFFSET(Data!$A$1,MATCH($D191,Data!$CG:$CG,0)-1,MATCH($E191&amp;"/"&amp;H$1,Data!$1:$1,0)-1)))</f>
        <v/>
      </c>
      <c r="I191" s="252" t="str">
        <f ca="1">IF(ISERROR(OFFSET(Data!$A$1,MATCH($D191,Data!$CG:$CG,0)-1,MATCH($E191&amp;"/"&amp;I$1,Data!$1:$1,0)-1))=TRUE,"",IF(OFFSET(Data!$A$1,MATCH($D191,Data!$CG:$CG,0)-1,MATCH($E191&amp;"/"&amp;I$1,Data!$1:$1,0)-1)=0,"",OFFSET(Data!$A$1,MATCH($D191,Data!$CG:$CG,0)-1,MATCH($E191&amp;"/"&amp;I$1,Data!$1:$1,0)-1)))</f>
        <v/>
      </c>
      <c r="J191" s="252" t="str">
        <f ca="1">IF(ISERROR(OFFSET(Data!$A$1,MATCH($D191,Data!$CG:$CG,0)-1,MATCH($E191&amp;"/"&amp;J$1,Data!$1:$1,0)-1))=TRUE,"",IF(OFFSET(Data!$A$1,MATCH($D191,Data!$CG:$CG,0)-1,MATCH($E191&amp;"/"&amp;J$1,Data!$1:$1,0)-1)=0,"",OFFSET(Data!$A$1,MATCH($D191,Data!$CG:$CG,0)-1,MATCH($E191&amp;"/"&amp;J$1,Data!$1:$1,0)-1)))</f>
        <v/>
      </c>
      <c r="K191" s="252" t="str">
        <f ca="1">IF(ISERROR(OFFSET(Data!$A$1,MATCH($D191,Data!$CG:$CG,0)-1,MATCH($E191&amp;"/"&amp;K$1,Data!$1:$1,0)-1))=TRUE,"",IF(OFFSET(Data!$A$1,MATCH($D191,Data!$CG:$CG,0)-1,MATCH($E191&amp;"/"&amp;K$1,Data!$1:$1,0)-1)=0,"",OFFSET(Data!$A$1,MATCH($D191,Data!$CG:$CG,0)-1,MATCH($E191&amp;"/"&amp;K$1,Data!$1:$1,0)-1)))</f>
        <v/>
      </c>
      <c r="L191" s="252" t="str">
        <f ca="1">IF(ISERROR(OFFSET(Data!$A$1,MATCH($D191,Data!$CG:$CG,0)-1,MATCH($E191&amp;"/"&amp;L$1,Data!$1:$1,0)-1))=TRUE,"",IF(OFFSET(Data!$A$1,MATCH($D191,Data!$CG:$CG,0)-1,MATCH($E191&amp;"/"&amp;L$1,Data!$1:$1,0)-1)=0,"",OFFSET(Data!$A$1,MATCH($D191,Data!$CG:$CG,0)-1,MATCH($E191&amp;"/"&amp;L$1,Data!$1:$1,0)-1)))</f>
        <v/>
      </c>
      <c r="M191" s="252" t="str">
        <f ca="1">IF(ISERROR(OFFSET(Data!$A$1,MATCH($D191,Data!$CG:$CG,0)-1,MATCH($E191&amp;"/"&amp;M$1,Data!$1:$1,0)-1))=TRUE,"",IF(OFFSET(Data!$A$1,MATCH($D191,Data!$CG:$CG,0)-1,MATCH($E191&amp;"/"&amp;M$1,Data!$1:$1,0)-1)=0,"",OFFSET(Data!$A$1,MATCH($D191,Data!$CG:$CG,0)-1,MATCH($E191&amp;"/"&amp;M$1,Data!$1:$1,0)-1)))</f>
        <v/>
      </c>
      <c r="N191" s="252" t="str">
        <f ca="1">IF(ISERROR(OFFSET(Data!$A$1,MATCH($D191,Data!$CG:$CG,0)-1,MATCH($E191&amp;"/"&amp;N$1,Data!$1:$1,0)-1))=TRUE,"",IF(OFFSET(Data!$A$1,MATCH($D191,Data!$CG:$CG,0)-1,MATCH($E191&amp;"/"&amp;N$1,Data!$1:$1,0)-1)=0,"",OFFSET(Data!$A$1,MATCH($D191,Data!$CG:$CG,0)-1,MATCH($E191&amp;"/"&amp;N$1,Data!$1:$1,0)-1)))</f>
        <v/>
      </c>
      <c r="O191" s="252" t="str">
        <f ca="1">IF(ISERROR(OFFSET(Data!$A$1,MATCH($D191,Data!$CG:$CG,0)-1,MATCH($E191&amp;"/"&amp;O$1,Data!$1:$1,0)-1))=TRUE,"",IF(OFFSET(Data!$A$1,MATCH($D191,Data!$CG:$CG,0)-1,MATCH($E191&amp;"/"&amp;O$1,Data!$1:$1,0)-1)=0,"",OFFSET(Data!$A$1,MATCH($D191,Data!$CG:$CG,0)-1,MATCH($E191&amp;"/"&amp;O$1,Data!$1:$1,0)-1)))</f>
        <v/>
      </c>
      <c r="P191" s="252" t="str">
        <f ca="1">IF(ISERROR(OFFSET(Data!$A$1,MATCH($D191,Data!$CG:$CG,0)-1,MATCH($E191&amp;"/"&amp;P$1,Data!$1:$1,0)-1))=TRUE,"",IF(OFFSET(Data!$A$1,MATCH($D191,Data!$CG:$CG,0)-1,MATCH($E191&amp;"/"&amp;P$1,Data!$1:$1,0)-1)=0,"",OFFSET(Data!$A$1,MATCH($D191,Data!$CG:$CG,0)-1,MATCH($E191&amp;"/"&amp;P$1,Data!$1:$1,0)-1)))</f>
        <v/>
      </c>
      <c r="Q191" s="252" t="str">
        <f ca="1">IF(ISERROR(OFFSET(Data!$A$1,MATCH($D191,Data!$CG:$CG,0)-1,MATCH($E191&amp;"/"&amp;Q$1,Data!$1:$1,0)-1))=TRUE,"",IF(OFFSET(Data!$A$1,MATCH($D191,Data!$CG:$CG,0)-1,MATCH($E191&amp;"/"&amp;Q$1,Data!$1:$1,0)-1)=0,"",OFFSET(Data!$A$1,MATCH($D191,Data!$CG:$CG,0)-1,MATCH($E191&amp;"/"&amp;Q$1,Data!$1:$1,0)-1)))</f>
        <v/>
      </c>
      <c r="R191" s="252" t="str">
        <f ca="1">IF(ISERROR(OFFSET(Data!$A$1,MATCH($D191,Data!$CG:$CG,0)-1,MATCH($E191&amp;"/"&amp;R$1,Data!$1:$1,0)-1))=TRUE,"",IF(OFFSET(Data!$A$1,MATCH($D191,Data!$CG:$CG,0)-1,MATCH($E191&amp;"/"&amp;R$1,Data!$1:$1,0)-1)=0,"",OFFSET(Data!$A$1,MATCH($D191,Data!$CG:$CG,0)-1,MATCH($E191&amp;"/"&amp;R$1,Data!$1:$1,0)-1)))</f>
        <v/>
      </c>
      <c r="S191" s="252" t="str">
        <f ca="1">IF(ISERROR(OFFSET(Data!$A$1,MATCH($D191,Data!$CG:$CG,0)-1,MATCH($E191&amp;"/"&amp;S$1,Data!$1:$1,0)-1))=TRUE,"",IF(OFFSET(Data!$A$1,MATCH($D191,Data!$CG:$CG,0)-1,MATCH($E191&amp;"/"&amp;S$1,Data!$1:$1,0)-1)=0,"",OFFSET(Data!$A$1,MATCH($D191,Data!$CG:$CG,0)-1,MATCH($E191&amp;"/"&amp;S$1,Data!$1:$1,0)-1)))</f>
        <v/>
      </c>
      <c r="T191" s="252" t="str">
        <f ca="1">IF(ISERROR(OFFSET(Data!$A$1,MATCH($D191,Data!$CG:$CG,0)-1,MATCH($E191&amp;"/"&amp;T$1,Data!$1:$1,0)-1))=TRUE,"",IF(OFFSET(Data!$A$1,MATCH($D191,Data!$CG:$CG,0)-1,MATCH($E191&amp;"/"&amp;T$1,Data!$1:$1,0)-1)=0,"",OFFSET(Data!$A$1,MATCH($D191,Data!$CG:$CG,0)-1,MATCH($E191&amp;"/"&amp;T$1,Data!$1:$1,0)-1)))</f>
        <v/>
      </c>
      <c r="U191" s="252" t="str">
        <f ca="1">IF(ISERROR(OFFSET(Data!$A$1,MATCH($D191,Data!$CG:$CG,0)-1,MATCH($E191&amp;"/"&amp;U$1,Data!$1:$1,0)-1))=TRUE,"",IF(OFFSET(Data!$A$1,MATCH($D191,Data!$CG:$CG,0)-1,MATCH($E191&amp;"/"&amp;U$1,Data!$1:$1,0)-1)=0,"",OFFSET(Data!$A$1,MATCH($D191,Data!$CG:$CG,0)-1,MATCH($E191&amp;"/"&amp;U$1,Data!$1:$1,0)-1)))</f>
        <v/>
      </c>
      <c r="V191" s="252" t="str">
        <f ca="1">IF(ISERROR(OFFSET(Data!$A$1,MATCH($D191,Data!$CG:$CG,0)-1,MATCH($E191&amp;"/"&amp;V$1,Data!$1:$1,0)-1))=TRUE,"",IF(OFFSET(Data!$A$1,MATCH($D191,Data!$CG:$CG,0)-1,MATCH($E191&amp;"/"&amp;V$1,Data!$1:$1,0)-1)=0,"",OFFSET(Data!$A$1,MATCH($D191,Data!$CG:$CG,0)-1,MATCH($E191&amp;"/"&amp;V$1,Data!$1:$1,0)-1)))</f>
        <v/>
      </c>
      <c r="W191" s="269" t="str">
        <f ca="1">IF(ISERROR(OFFSET(Data!$A$1,MATCH($D191,Data!$CG:$CG,0)-1,MATCH($E191&amp;"/"&amp;W$1,Data!$1:$1,0)-1))=TRUE,"",IF(OFFSET(Data!$A$1,MATCH($D191,Data!$CG:$CG,0)-1,MATCH($E191&amp;"/"&amp;W$1,Data!$1:$1,0)-1)=0,"",OFFSET(Data!$A$1,MATCH($D191,Data!$CG:$CG,0)-1,MATCH($E191&amp;"/"&amp;W$1,Data!$1:$1,0)-1)))</f>
        <v/>
      </c>
      <c r="X191" s="252" t="str">
        <f ca="1">IF(ISERROR(OFFSET(Data!$A$1,MATCH($D191,Data!$CG:$CG,0)-1,MATCH($E191&amp;"/"&amp;X$1,Data!$1:$1,0)-1))=TRUE,"",IF(OFFSET(Data!$A$1,MATCH($D191,Data!$CG:$CG,0)-1,MATCH($E191&amp;"/"&amp;X$1,Data!$1:$1,0)-1)=0,"",OFFSET(Data!$A$1,MATCH($D191,Data!$CG:$CG,0)-1,MATCH($E191&amp;"/"&amp;X$1,Data!$1:$1,0)-1)))</f>
        <v/>
      </c>
      <c r="Y191" s="252" t="str">
        <f ca="1">IF(ISERROR(OFFSET(Data!$A$1,MATCH($D191,Data!$CG:$CG,0)-1,MATCH($E191&amp;"/"&amp;Y$1,Data!$1:$1,0)-1))=TRUE,"",IF(OFFSET(Data!$A$1,MATCH($D191,Data!$CG:$CG,0)-1,MATCH($E191&amp;"/"&amp;Y$1,Data!$1:$1,0)-1)=0,"",OFFSET(Data!$A$1,MATCH($D191,Data!$CG:$CG,0)-1,MATCH($E191&amp;"/"&amp;Y$1,Data!$1:$1,0)-1)))</f>
        <v/>
      </c>
      <c r="Z191" s="252" t="str">
        <f ca="1">IF(ISERROR(OFFSET(Data!$A$1,MATCH($D191,Data!$CG:$CG,0)-1,MATCH($E191&amp;"/"&amp;Z$1,Data!$1:$1,0)-1))=TRUE,"",IF(OFFSET(Data!$A$1,MATCH($D191,Data!$CG:$CG,0)-1,MATCH($E191&amp;"/"&amp;Z$1,Data!$1:$1,0)-1)=0,"",OFFSET(Data!$A$1,MATCH($D191,Data!$CG:$CG,0)-1,MATCH($E191&amp;"/"&amp;Z$1,Data!$1:$1,0)-1)))</f>
        <v/>
      </c>
      <c r="AA191" s="252" t="str">
        <f ca="1">IF(ISERROR(OFFSET(Data!$A$1,MATCH($D191,Data!$CG:$CG,0)-1,MATCH($E191&amp;"/"&amp;AA$1,Data!$1:$1,0)-1))=TRUE,"",IF(OFFSET(Data!$A$1,MATCH($D191,Data!$CG:$CG,0)-1,MATCH($E191&amp;"/"&amp;AA$1,Data!$1:$1,0)-1)=0,"",OFFSET(Data!$A$1,MATCH($D191,Data!$CG:$CG,0)-1,MATCH($E191&amp;"/"&amp;AA$1,Data!$1:$1,0)-1)))</f>
        <v/>
      </c>
      <c r="AB191" s="252" t="str">
        <f ca="1">IF(ISERROR(OFFSET(Data!$A$1,MATCH($D191,Data!$CG:$CG,0)-1,MATCH($E191&amp;"/"&amp;AB$1,Data!$1:$1,0)-1))=TRUE,"",IF(OFFSET(Data!$A$1,MATCH($D191,Data!$CG:$CG,0)-1,MATCH($E191&amp;"/"&amp;AB$1,Data!$1:$1,0)-1)=0,"",OFFSET(Data!$A$1,MATCH($D191,Data!$CG:$CG,0)-1,MATCH($E191&amp;"/"&amp;AB$1,Data!$1:$1,0)-1)))</f>
        <v/>
      </c>
      <c r="AC191" s="252" t="str">
        <f ca="1">IF(ISERROR(OFFSET(Data!$A$1,MATCH($D191,Data!$CG:$CG,0)-1,MATCH($E191&amp;"/"&amp;AC$1,Data!$1:$1,0)-1))=TRUE,"",IF(OFFSET(Data!$A$1,MATCH($D191,Data!$CG:$CG,0)-1,MATCH($E191&amp;"/"&amp;AC$1,Data!$1:$1,0)-1)=0,"",OFFSET(Data!$A$1,MATCH($D191,Data!$CG:$CG,0)-1,MATCH($E191&amp;"/"&amp;AC$1,Data!$1:$1,0)-1)))</f>
        <v/>
      </c>
      <c r="AD191" s="252" t="str">
        <f ca="1">IF(ISERROR(OFFSET(Data!$A$1,MATCH($D191,Data!$CG:$CG,0)-1,MATCH($E191&amp;"/"&amp;AD$1,Data!$1:$1,0)-1))=TRUE,"",IF(OFFSET(Data!$A$1,MATCH($D191,Data!$CG:$CG,0)-1,MATCH($E191&amp;"/"&amp;AD$1,Data!$1:$1,0)-1)=0,"",OFFSET(Data!$A$1,MATCH($D191,Data!$CG:$CG,0)-1,MATCH($E191&amp;"/"&amp;AD$1,Data!$1:$1,0)-1)))</f>
        <v/>
      </c>
      <c r="AE191" s="252" t="str">
        <f ca="1">IF(ISERROR(OFFSET(Data!$A$1,MATCH($D191,Data!$CG:$CG,0)-1,MATCH($E191&amp;"/"&amp;AE$1,Data!$1:$1,0)-1))=TRUE,"",IF(OFFSET(Data!$A$1,MATCH($D191,Data!$CG:$CG,0)-1,MATCH($E191&amp;"/"&amp;AE$1,Data!$1:$1,0)-1)=0,"",OFFSET(Data!$A$1,MATCH($D191,Data!$CG:$CG,0)-1,MATCH($E191&amp;"/"&amp;AE$1,Data!$1:$1,0)-1)))</f>
        <v/>
      </c>
      <c r="AF191" s="253" t="str">
        <f ca="1">IF(ISERROR(OFFSET(Data!$A$1,MATCH($D191,Data!$CG:$CG,0)-1,MATCH($E191&amp;"/"&amp;AF$1,Data!$1:$1,0)-1))=TRUE,"",IF(OFFSET(Data!$A$1,MATCH($D191,Data!$CG:$CG,0)-1,MATCH($E191&amp;"/"&amp;AF$1,Data!$1:$1,0)-1)=0,"",OFFSET(Data!$A$1,MATCH($D191,Data!$CG:$CG,0)-1,MATCH($E191&amp;"/"&amp;AF$1,Data!$1:$1,0)-1)))</f>
        <v/>
      </c>
      <c r="AG191" s="188">
        <f t="shared" ca="1" si="6"/>
        <v>0</v>
      </c>
      <c r="AH191" s="208">
        <f ca="1">SUM(AG189:AG191)</f>
        <v>0</v>
      </c>
    </row>
    <row r="192" spans="1:34" ht="15.75" hidden="1" customHeight="1" x14ac:dyDescent="0.25">
      <c r="A192" s="446"/>
      <c r="B192" s="469"/>
      <c r="C192" s="472"/>
      <c r="D192" s="50" t="e">
        <f>IF(C192&lt;&gt;"",C192,D191)</f>
        <v>#N/A</v>
      </c>
      <c r="E192" s="51" t="s">
        <v>24</v>
      </c>
      <c r="F192" s="254" t="str">
        <f ca="1">IF(ISERROR(OFFSET(Data!$A$1,MATCH($D192,Data!$CG:$CG,0)-1,MATCH($E192&amp;"/"&amp;F$1,Data!$1:$1,0)-1))=TRUE,"",IF(OFFSET(Data!$A$1,MATCH($D192,Data!$CG:$CG,0)-1,MATCH($E192&amp;"/"&amp;F$1,Data!$1:$1,0)-1)=0,"",OFFSET(Data!$A$1,MATCH($D192,Data!$CG:$CG,0)-1,MATCH($E192&amp;"/"&amp;F$1,Data!$1:$1,0)-1)))</f>
        <v/>
      </c>
      <c r="G192" s="252" t="str">
        <f ca="1">IF(ISERROR(OFFSET(Data!$A$1,MATCH($D192,Data!$CG:$CG,0)-1,MATCH($E192&amp;"/"&amp;G$1,Data!$1:$1,0)-1))=TRUE,"",IF(OFFSET(Data!$A$1,MATCH($D192,Data!$CG:$CG,0)-1,MATCH($E192&amp;"/"&amp;G$1,Data!$1:$1,0)-1)=0,"",OFFSET(Data!$A$1,MATCH($D192,Data!$CG:$CG,0)-1,MATCH($E192&amp;"/"&amp;G$1,Data!$1:$1,0)-1)))</f>
        <v/>
      </c>
      <c r="H192" s="252" t="str">
        <f ca="1">IF(ISERROR(OFFSET(Data!$A$1,MATCH($D192,Data!$CG:$CG,0)-1,MATCH($E192&amp;"/"&amp;H$1,Data!$1:$1,0)-1))=TRUE,"",IF(OFFSET(Data!$A$1,MATCH($D192,Data!$CG:$CG,0)-1,MATCH($E192&amp;"/"&amp;H$1,Data!$1:$1,0)-1)=0,"",OFFSET(Data!$A$1,MATCH($D192,Data!$CG:$CG,0)-1,MATCH($E192&amp;"/"&amp;H$1,Data!$1:$1,0)-1)))</f>
        <v/>
      </c>
      <c r="I192" s="252" t="str">
        <f ca="1">IF(ISERROR(OFFSET(Data!$A$1,MATCH($D192,Data!$CG:$CG,0)-1,MATCH($E192&amp;"/"&amp;I$1,Data!$1:$1,0)-1))=TRUE,"",IF(OFFSET(Data!$A$1,MATCH($D192,Data!$CG:$CG,0)-1,MATCH($E192&amp;"/"&amp;I$1,Data!$1:$1,0)-1)=0,"",OFFSET(Data!$A$1,MATCH($D192,Data!$CG:$CG,0)-1,MATCH($E192&amp;"/"&amp;I$1,Data!$1:$1,0)-1)))</f>
        <v/>
      </c>
      <c r="J192" s="252" t="str">
        <f ca="1">IF(ISERROR(OFFSET(Data!$A$1,MATCH($D192,Data!$CG:$CG,0)-1,MATCH($E192&amp;"/"&amp;J$1,Data!$1:$1,0)-1))=TRUE,"",IF(OFFSET(Data!$A$1,MATCH($D192,Data!$CG:$CG,0)-1,MATCH($E192&amp;"/"&amp;J$1,Data!$1:$1,0)-1)=0,"",OFFSET(Data!$A$1,MATCH($D192,Data!$CG:$CG,0)-1,MATCH($E192&amp;"/"&amp;J$1,Data!$1:$1,0)-1)))</f>
        <v/>
      </c>
      <c r="K192" s="252" t="str">
        <f ca="1">IF(ISERROR(OFFSET(Data!$A$1,MATCH($D192,Data!$CG:$CG,0)-1,MATCH($E192&amp;"/"&amp;K$1,Data!$1:$1,0)-1))=TRUE,"",IF(OFFSET(Data!$A$1,MATCH($D192,Data!$CG:$CG,0)-1,MATCH($E192&amp;"/"&amp;K$1,Data!$1:$1,0)-1)=0,"",OFFSET(Data!$A$1,MATCH($D192,Data!$CG:$CG,0)-1,MATCH($E192&amp;"/"&amp;K$1,Data!$1:$1,0)-1)))</f>
        <v/>
      </c>
      <c r="L192" s="252" t="str">
        <f ca="1">IF(ISERROR(OFFSET(Data!$A$1,MATCH($D192,Data!$CG:$CG,0)-1,MATCH($E192&amp;"/"&amp;L$1,Data!$1:$1,0)-1))=TRUE,"",IF(OFFSET(Data!$A$1,MATCH($D192,Data!$CG:$CG,0)-1,MATCH($E192&amp;"/"&amp;L$1,Data!$1:$1,0)-1)=0,"",OFFSET(Data!$A$1,MATCH($D192,Data!$CG:$CG,0)-1,MATCH($E192&amp;"/"&amp;L$1,Data!$1:$1,0)-1)))</f>
        <v/>
      </c>
      <c r="M192" s="252" t="str">
        <f ca="1">IF(ISERROR(OFFSET(Data!$A$1,MATCH($D192,Data!$CG:$CG,0)-1,MATCH($E192&amp;"/"&amp;M$1,Data!$1:$1,0)-1))=TRUE,"",IF(OFFSET(Data!$A$1,MATCH($D192,Data!$CG:$CG,0)-1,MATCH($E192&amp;"/"&amp;M$1,Data!$1:$1,0)-1)=0,"",OFFSET(Data!$A$1,MATCH($D192,Data!$CG:$CG,0)-1,MATCH($E192&amp;"/"&amp;M$1,Data!$1:$1,0)-1)))</f>
        <v/>
      </c>
      <c r="N192" s="252" t="str">
        <f ca="1">IF(ISERROR(OFFSET(Data!$A$1,MATCH($D192,Data!$CG:$CG,0)-1,MATCH($E192&amp;"/"&amp;N$1,Data!$1:$1,0)-1))=TRUE,"",IF(OFFSET(Data!$A$1,MATCH($D192,Data!$CG:$CG,0)-1,MATCH($E192&amp;"/"&amp;N$1,Data!$1:$1,0)-1)=0,"",OFFSET(Data!$A$1,MATCH($D192,Data!$CG:$CG,0)-1,MATCH($E192&amp;"/"&amp;N$1,Data!$1:$1,0)-1)))</f>
        <v/>
      </c>
      <c r="O192" s="252" t="str">
        <f ca="1">IF(ISERROR(OFFSET(Data!$A$1,MATCH($D192,Data!$CG:$CG,0)-1,MATCH($E192&amp;"/"&amp;O$1,Data!$1:$1,0)-1))=TRUE,"",IF(OFFSET(Data!$A$1,MATCH($D192,Data!$CG:$CG,0)-1,MATCH($E192&amp;"/"&amp;O$1,Data!$1:$1,0)-1)=0,"",OFFSET(Data!$A$1,MATCH($D192,Data!$CG:$CG,0)-1,MATCH($E192&amp;"/"&amp;O$1,Data!$1:$1,0)-1)))</f>
        <v/>
      </c>
      <c r="P192" s="252" t="str">
        <f ca="1">IF(ISERROR(OFFSET(Data!$A$1,MATCH($D192,Data!$CG:$CG,0)-1,MATCH($E192&amp;"/"&amp;P$1,Data!$1:$1,0)-1))=TRUE,"",IF(OFFSET(Data!$A$1,MATCH($D192,Data!$CG:$CG,0)-1,MATCH($E192&amp;"/"&amp;P$1,Data!$1:$1,0)-1)=0,"",OFFSET(Data!$A$1,MATCH($D192,Data!$CG:$CG,0)-1,MATCH($E192&amp;"/"&amp;P$1,Data!$1:$1,0)-1)))</f>
        <v/>
      </c>
      <c r="Q192" s="252" t="str">
        <f ca="1">IF(ISERROR(OFFSET(Data!$A$1,MATCH($D192,Data!$CG:$CG,0)-1,MATCH($E192&amp;"/"&amp;Q$1,Data!$1:$1,0)-1))=TRUE,"",IF(OFFSET(Data!$A$1,MATCH($D192,Data!$CG:$CG,0)-1,MATCH($E192&amp;"/"&amp;Q$1,Data!$1:$1,0)-1)=0,"",OFFSET(Data!$A$1,MATCH($D192,Data!$CG:$CG,0)-1,MATCH($E192&amp;"/"&amp;Q$1,Data!$1:$1,0)-1)))</f>
        <v/>
      </c>
      <c r="R192" s="252" t="str">
        <f ca="1">IF(ISERROR(OFFSET(Data!$A$1,MATCH($D192,Data!$CG:$CG,0)-1,MATCH($E192&amp;"/"&amp;R$1,Data!$1:$1,0)-1))=TRUE,"",IF(OFFSET(Data!$A$1,MATCH($D192,Data!$CG:$CG,0)-1,MATCH($E192&amp;"/"&amp;R$1,Data!$1:$1,0)-1)=0,"",OFFSET(Data!$A$1,MATCH($D192,Data!$CG:$CG,0)-1,MATCH($E192&amp;"/"&amp;R$1,Data!$1:$1,0)-1)))</f>
        <v/>
      </c>
      <c r="S192" s="252" t="str">
        <f ca="1">IF(ISERROR(OFFSET(Data!$A$1,MATCH($D192,Data!$CG:$CG,0)-1,MATCH($E192&amp;"/"&amp;S$1,Data!$1:$1,0)-1))=TRUE,"",IF(OFFSET(Data!$A$1,MATCH($D192,Data!$CG:$CG,0)-1,MATCH($E192&amp;"/"&amp;S$1,Data!$1:$1,0)-1)=0,"",OFFSET(Data!$A$1,MATCH($D192,Data!$CG:$CG,0)-1,MATCH($E192&amp;"/"&amp;S$1,Data!$1:$1,0)-1)))</f>
        <v/>
      </c>
      <c r="T192" s="252" t="str">
        <f ca="1">IF(ISERROR(OFFSET(Data!$A$1,MATCH($D192,Data!$CG:$CG,0)-1,MATCH($E192&amp;"/"&amp;T$1,Data!$1:$1,0)-1))=TRUE,"",IF(OFFSET(Data!$A$1,MATCH($D192,Data!$CG:$CG,0)-1,MATCH($E192&amp;"/"&amp;T$1,Data!$1:$1,0)-1)=0,"",OFFSET(Data!$A$1,MATCH($D192,Data!$CG:$CG,0)-1,MATCH($E192&amp;"/"&amp;T$1,Data!$1:$1,0)-1)))</f>
        <v/>
      </c>
      <c r="U192" s="252" t="str">
        <f ca="1">IF(ISERROR(OFFSET(Data!$A$1,MATCH($D192,Data!$CG:$CG,0)-1,MATCH($E192&amp;"/"&amp;U$1,Data!$1:$1,0)-1))=TRUE,"",IF(OFFSET(Data!$A$1,MATCH($D192,Data!$CG:$CG,0)-1,MATCH($E192&amp;"/"&amp;U$1,Data!$1:$1,0)-1)=0,"",OFFSET(Data!$A$1,MATCH($D192,Data!$CG:$CG,0)-1,MATCH($E192&amp;"/"&amp;U$1,Data!$1:$1,0)-1)))</f>
        <v/>
      </c>
      <c r="V192" s="252" t="str">
        <f ca="1">IF(ISERROR(OFFSET(Data!$A$1,MATCH($D192,Data!$CG:$CG,0)-1,MATCH($E192&amp;"/"&amp;V$1,Data!$1:$1,0)-1))=TRUE,"",IF(OFFSET(Data!$A$1,MATCH($D192,Data!$CG:$CG,0)-1,MATCH($E192&amp;"/"&amp;V$1,Data!$1:$1,0)-1)=0,"",OFFSET(Data!$A$1,MATCH($D192,Data!$CG:$CG,0)-1,MATCH($E192&amp;"/"&amp;V$1,Data!$1:$1,0)-1)))</f>
        <v/>
      </c>
      <c r="W192" s="269" t="str">
        <f ca="1">IF(ISERROR(OFFSET(Data!$A$1,MATCH($D192,Data!$CG:$CG,0)-1,MATCH($E192&amp;"/"&amp;W$1,Data!$1:$1,0)-1))=TRUE,"",IF(OFFSET(Data!$A$1,MATCH($D192,Data!$CG:$CG,0)-1,MATCH($E192&amp;"/"&amp;W$1,Data!$1:$1,0)-1)=0,"",OFFSET(Data!$A$1,MATCH($D192,Data!$CG:$CG,0)-1,MATCH($E192&amp;"/"&amp;W$1,Data!$1:$1,0)-1)))</f>
        <v/>
      </c>
      <c r="X192" s="252" t="str">
        <f ca="1">IF(ISERROR(OFFSET(Data!$A$1,MATCH($D192,Data!$CG:$CG,0)-1,MATCH($E192&amp;"/"&amp;X$1,Data!$1:$1,0)-1))=TRUE,"",IF(OFFSET(Data!$A$1,MATCH($D192,Data!$CG:$CG,0)-1,MATCH($E192&amp;"/"&amp;X$1,Data!$1:$1,0)-1)=0,"",OFFSET(Data!$A$1,MATCH($D192,Data!$CG:$CG,0)-1,MATCH($E192&amp;"/"&amp;X$1,Data!$1:$1,0)-1)))</f>
        <v/>
      </c>
      <c r="Y192" s="252" t="str">
        <f ca="1">IF(ISERROR(OFFSET(Data!$A$1,MATCH($D192,Data!$CG:$CG,0)-1,MATCH($E192&amp;"/"&amp;Y$1,Data!$1:$1,0)-1))=TRUE,"",IF(OFFSET(Data!$A$1,MATCH($D192,Data!$CG:$CG,0)-1,MATCH($E192&amp;"/"&amp;Y$1,Data!$1:$1,0)-1)=0,"",OFFSET(Data!$A$1,MATCH($D192,Data!$CG:$CG,0)-1,MATCH($E192&amp;"/"&amp;Y$1,Data!$1:$1,0)-1)))</f>
        <v/>
      </c>
      <c r="Z192" s="252" t="str">
        <f ca="1">IF(ISERROR(OFFSET(Data!$A$1,MATCH($D192,Data!$CG:$CG,0)-1,MATCH($E192&amp;"/"&amp;Z$1,Data!$1:$1,0)-1))=TRUE,"",IF(OFFSET(Data!$A$1,MATCH($D192,Data!$CG:$CG,0)-1,MATCH($E192&amp;"/"&amp;Z$1,Data!$1:$1,0)-1)=0,"",OFFSET(Data!$A$1,MATCH($D192,Data!$CG:$CG,0)-1,MATCH($E192&amp;"/"&amp;Z$1,Data!$1:$1,0)-1)))</f>
        <v/>
      </c>
      <c r="AA192" s="252" t="str">
        <f ca="1">IF(ISERROR(OFFSET(Data!$A$1,MATCH($D192,Data!$CG:$CG,0)-1,MATCH($E192&amp;"/"&amp;AA$1,Data!$1:$1,0)-1))=TRUE,"",IF(OFFSET(Data!$A$1,MATCH($D192,Data!$CG:$CG,0)-1,MATCH($E192&amp;"/"&amp;AA$1,Data!$1:$1,0)-1)=0,"",OFFSET(Data!$A$1,MATCH($D192,Data!$CG:$CG,0)-1,MATCH($E192&amp;"/"&amp;AA$1,Data!$1:$1,0)-1)))</f>
        <v/>
      </c>
      <c r="AB192" s="252" t="str">
        <f ca="1">IF(ISERROR(OFFSET(Data!$A$1,MATCH($D192,Data!$CG:$CG,0)-1,MATCH($E192&amp;"/"&amp;AB$1,Data!$1:$1,0)-1))=TRUE,"",IF(OFFSET(Data!$A$1,MATCH($D192,Data!$CG:$CG,0)-1,MATCH($E192&amp;"/"&amp;AB$1,Data!$1:$1,0)-1)=0,"",OFFSET(Data!$A$1,MATCH($D192,Data!$CG:$CG,0)-1,MATCH($E192&amp;"/"&amp;AB$1,Data!$1:$1,0)-1)))</f>
        <v/>
      </c>
      <c r="AC192" s="252" t="str">
        <f ca="1">IF(ISERROR(OFFSET(Data!$A$1,MATCH($D192,Data!$CG:$CG,0)-1,MATCH($E192&amp;"/"&amp;AC$1,Data!$1:$1,0)-1))=TRUE,"",IF(OFFSET(Data!$A$1,MATCH($D192,Data!$CG:$CG,0)-1,MATCH($E192&amp;"/"&amp;AC$1,Data!$1:$1,0)-1)=0,"",OFFSET(Data!$A$1,MATCH($D192,Data!$CG:$CG,0)-1,MATCH($E192&amp;"/"&amp;AC$1,Data!$1:$1,0)-1)))</f>
        <v/>
      </c>
      <c r="AD192" s="252" t="str">
        <f ca="1">IF(ISERROR(OFFSET(Data!$A$1,MATCH($D192,Data!$CG:$CG,0)-1,MATCH($E192&amp;"/"&amp;AD$1,Data!$1:$1,0)-1))=TRUE,"",IF(OFFSET(Data!$A$1,MATCH($D192,Data!$CG:$CG,0)-1,MATCH($E192&amp;"/"&amp;AD$1,Data!$1:$1,0)-1)=0,"",OFFSET(Data!$A$1,MATCH($D192,Data!$CG:$CG,0)-1,MATCH($E192&amp;"/"&amp;AD$1,Data!$1:$1,0)-1)))</f>
        <v/>
      </c>
      <c r="AE192" s="252" t="str">
        <f ca="1">IF(ISERROR(OFFSET(Data!$A$1,MATCH($D192,Data!$CG:$CG,0)-1,MATCH($E192&amp;"/"&amp;AE$1,Data!$1:$1,0)-1))=TRUE,"",IF(OFFSET(Data!$A$1,MATCH($D192,Data!$CG:$CG,0)-1,MATCH($E192&amp;"/"&amp;AE$1,Data!$1:$1,0)-1)=0,"",OFFSET(Data!$A$1,MATCH($D192,Data!$CG:$CG,0)-1,MATCH($E192&amp;"/"&amp;AE$1,Data!$1:$1,0)-1)))</f>
        <v/>
      </c>
      <c r="AF192" s="253" t="str">
        <f ca="1">IF(ISERROR(OFFSET(Data!$A$1,MATCH($D192,Data!$CG:$CG,0)-1,MATCH($E192&amp;"/"&amp;AF$1,Data!$1:$1,0)-1))=TRUE,"",IF(OFFSET(Data!$A$1,MATCH($D192,Data!$CG:$CG,0)-1,MATCH($E192&amp;"/"&amp;AF$1,Data!$1:$1,0)-1)=0,"",OFFSET(Data!$A$1,MATCH($D192,Data!$CG:$CG,0)-1,MATCH($E192&amp;"/"&amp;AF$1,Data!$1:$1,0)-1)))</f>
        <v/>
      </c>
      <c r="AG192" s="188">
        <f t="shared" ca="1" si="6"/>
        <v>0</v>
      </c>
      <c r="AH192" s="208">
        <f ca="1">SUM(AG189:AG192)</f>
        <v>0</v>
      </c>
    </row>
    <row r="193" spans="1:34" ht="15.75" hidden="1" customHeight="1" thickBot="1" x14ac:dyDescent="0.3">
      <c r="A193" s="447"/>
      <c r="B193" s="470"/>
      <c r="C193" s="473"/>
      <c r="D193" s="52" t="e">
        <f>IF(C193&lt;&gt;"",C193,D192)</f>
        <v>#N/A</v>
      </c>
      <c r="E193" s="53" t="s">
        <v>25</v>
      </c>
      <c r="F193" s="255" t="str">
        <f ca="1">IF(ISERROR(OFFSET(Data!$A$1,MATCH($D193,Data!$CG:$CG,0)-1,MATCH($E193&amp;"/"&amp;F$1,Data!$1:$1,0)-1))=TRUE,"",IF(OFFSET(Data!$A$1,MATCH($D193,Data!$CG:$CG,0)-1,MATCH($E193&amp;"/"&amp;F$1,Data!$1:$1,0)-1)=0,"",OFFSET(Data!$A$1,MATCH($D193,Data!$CG:$CG,0)-1,MATCH($E193&amp;"/"&amp;F$1,Data!$1:$1,0)-1)))</f>
        <v/>
      </c>
      <c r="G193" s="256" t="str">
        <f ca="1">IF(ISERROR(OFFSET(Data!$A$1,MATCH($D193,Data!$CG:$CG,0)-1,MATCH($E193&amp;"/"&amp;G$1,Data!$1:$1,0)-1))=TRUE,"",IF(OFFSET(Data!$A$1,MATCH($D193,Data!$CG:$CG,0)-1,MATCH($E193&amp;"/"&amp;G$1,Data!$1:$1,0)-1)=0,"",OFFSET(Data!$A$1,MATCH($D193,Data!$CG:$CG,0)-1,MATCH($E193&amp;"/"&amp;G$1,Data!$1:$1,0)-1)))</f>
        <v/>
      </c>
      <c r="H193" s="256" t="str">
        <f ca="1">IF(ISERROR(OFFSET(Data!$A$1,MATCH($D193,Data!$CG:$CG,0)-1,MATCH($E193&amp;"/"&amp;H$1,Data!$1:$1,0)-1))=TRUE,"",IF(OFFSET(Data!$A$1,MATCH($D193,Data!$CG:$CG,0)-1,MATCH($E193&amp;"/"&amp;H$1,Data!$1:$1,0)-1)=0,"",OFFSET(Data!$A$1,MATCH($D193,Data!$CG:$CG,0)-1,MATCH($E193&amp;"/"&amp;H$1,Data!$1:$1,0)-1)))</f>
        <v/>
      </c>
      <c r="I193" s="256" t="str">
        <f ca="1">IF(ISERROR(OFFSET(Data!$A$1,MATCH($D193,Data!$CG:$CG,0)-1,MATCH($E193&amp;"/"&amp;I$1,Data!$1:$1,0)-1))=TRUE,"",IF(OFFSET(Data!$A$1,MATCH($D193,Data!$CG:$CG,0)-1,MATCH($E193&amp;"/"&amp;I$1,Data!$1:$1,0)-1)=0,"",OFFSET(Data!$A$1,MATCH($D193,Data!$CG:$CG,0)-1,MATCH($E193&amp;"/"&amp;I$1,Data!$1:$1,0)-1)))</f>
        <v/>
      </c>
      <c r="J193" s="256" t="str">
        <f ca="1">IF(ISERROR(OFFSET(Data!$A$1,MATCH($D193,Data!$CG:$CG,0)-1,MATCH($E193&amp;"/"&amp;J$1,Data!$1:$1,0)-1))=TRUE,"",IF(OFFSET(Data!$A$1,MATCH($D193,Data!$CG:$CG,0)-1,MATCH($E193&amp;"/"&amp;J$1,Data!$1:$1,0)-1)=0,"",OFFSET(Data!$A$1,MATCH($D193,Data!$CG:$CG,0)-1,MATCH($E193&amp;"/"&amp;J$1,Data!$1:$1,0)-1)))</f>
        <v/>
      </c>
      <c r="K193" s="256" t="str">
        <f ca="1">IF(ISERROR(OFFSET(Data!$A$1,MATCH($D193,Data!$CG:$CG,0)-1,MATCH($E193&amp;"/"&amp;K$1,Data!$1:$1,0)-1))=TRUE,"",IF(OFFSET(Data!$A$1,MATCH($D193,Data!$CG:$CG,0)-1,MATCH($E193&amp;"/"&amp;K$1,Data!$1:$1,0)-1)=0,"",OFFSET(Data!$A$1,MATCH($D193,Data!$CG:$CG,0)-1,MATCH($E193&amp;"/"&amp;K$1,Data!$1:$1,0)-1)))</f>
        <v/>
      </c>
      <c r="L193" s="256" t="str">
        <f ca="1">IF(ISERROR(OFFSET(Data!$A$1,MATCH($D193,Data!$CG:$CG,0)-1,MATCH($E193&amp;"/"&amp;L$1,Data!$1:$1,0)-1))=TRUE,"",IF(OFFSET(Data!$A$1,MATCH($D193,Data!$CG:$CG,0)-1,MATCH($E193&amp;"/"&amp;L$1,Data!$1:$1,0)-1)=0,"",OFFSET(Data!$A$1,MATCH($D193,Data!$CG:$CG,0)-1,MATCH($E193&amp;"/"&amp;L$1,Data!$1:$1,0)-1)))</f>
        <v/>
      </c>
      <c r="M193" s="256" t="str">
        <f ca="1">IF(ISERROR(OFFSET(Data!$A$1,MATCH($D193,Data!$CG:$CG,0)-1,MATCH($E193&amp;"/"&amp;M$1,Data!$1:$1,0)-1))=TRUE,"",IF(OFFSET(Data!$A$1,MATCH($D193,Data!$CG:$CG,0)-1,MATCH($E193&amp;"/"&amp;M$1,Data!$1:$1,0)-1)=0,"",OFFSET(Data!$A$1,MATCH($D193,Data!$CG:$CG,0)-1,MATCH($E193&amp;"/"&amp;M$1,Data!$1:$1,0)-1)))</f>
        <v/>
      </c>
      <c r="N193" s="256" t="str">
        <f ca="1">IF(ISERROR(OFFSET(Data!$A$1,MATCH($D193,Data!$CG:$CG,0)-1,MATCH($E193&amp;"/"&amp;N$1,Data!$1:$1,0)-1))=TRUE,"",IF(OFFSET(Data!$A$1,MATCH($D193,Data!$CG:$CG,0)-1,MATCH($E193&amp;"/"&amp;N$1,Data!$1:$1,0)-1)=0,"",OFFSET(Data!$A$1,MATCH($D193,Data!$CG:$CG,0)-1,MATCH($E193&amp;"/"&amp;N$1,Data!$1:$1,0)-1)))</f>
        <v/>
      </c>
      <c r="O193" s="256" t="str">
        <f ca="1">IF(ISERROR(OFFSET(Data!$A$1,MATCH($D193,Data!$CG:$CG,0)-1,MATCH($E193&amp;"/"&amp;O$1,Data!$1:$1,0)-1))=TRUE,"",IF(OFFSET(Data!$A$1,MATCH($D193,Data!$CG:$CG,0)-1,MATCH($E193&amp;"/"&amp;O$1,Data!$1:$1,0)-1)=0,"",OFFSET(Data!$A$1,MATCH($D193,Data!$CG:$CG,0)-1,MATCH($E193&amp;"/"&amp;O$1,Data!$1:$1,0)-1)))</f>
        <v/>
      </c>
      <c r="P193" s="256" t="str">
        <f ca="1">IF(ISERROR(OFFSET(Data!$A$1,MATCH($D193,Data!$CG:$CG,0)-1,MATCH($E193&amp;"/"&amp;P$1,Data!$1:$1,0)-1))=TRUE,"",IF(OFFSET(Data!$A$1,MATCH($D193,Data!$CG:$CG,0)-1,MATCH($E193&amp;"/"&amp;P$1,Data!$1:$1,0)-1)=0,"",OFFSET(Data!$A$1,MATCH($D193,Data!$CG:$CG,0)-1,MATCH($E193&amp;"/"&amp;P$1,Data!$1:$1,0)-1)))</f>
        <v/>
      </c>
      <c r="Q193" s="256" t="str">
        <f ca="1">IF(ISERROR(OFFSET(Data!$A$1,MATCH($D193,Data!$CG:$CG,0)-1,MATCH($E193&amp;"/"&amp;Q$1,Data!$1:$1,0)-1))=TRUE,"",IF(OFFSET(Data!$A$1,MATCH($D193,Data!$CG:$CG,0)-1,MATCH($E193&amp;"/"&amp;Q$1,Data!$1:$1,0)-1)=0,"",OFFSET(Data!$A$1,MATCH($D193,Data!$CG:$CG,0)-1,MATCH($E193&amp;"/"&amp;Q$1,Data!$1:$1,0)-1)))</f>
        <v/>
      </c>
      <c r="R193" s="256" t="str">
        <f ca="1">IF(ISERROR(OFFSET(Data!$A$1,MATCH($D193,Data!$CG:$CG,0)-1,MATCH($E193&amp;"/"&amp;R$1,Data!$1:$1,0)-1))=TRUE,"",IF(OFFSET(Data!$A$1,MATCH($D193,Data!$CG:$CG,0)-1,MATCH($E193&amp;"/"&amp;R$1,Data!$1:$1,0)-1)=0,"",OFFSET(Data!$A$1,MATCH($D193,Data!$CG:$CG,0)-1,MATCH($E193&amp;"/"&amp;R$1,Data!$1:$1,0)-1)))</f>
        <v/>
      </c>
      <c r="S193" s="256" t="str">
        <f ca="1">IF(ISERROR(OFFSET(Data!$A$1,MATCH($D193,Data!$CG:$CG,0)-1,MATCH($E193&amp;"/"&amp;S$1,Data!$1:$1,0)-1))=TRUE,"",IF(OFFSET(Data!$A$1,MATCH($D193,Data!$CG:$CG,0)-1,MATCH($E193&amp;"/"&amp;S$1,Data!$1:$1,0)-1)=0,"",OFFSET(Data!$A$1,MATCH($D193,Data!$CG:$CG,0)-1,MATCH($E193&amp;"/"&amp;S$1,Data!$1:$1,0)-1)))</f>
        <v/>
      </c>
      <c r="T193" s="256" t="str">
        <f ca="1">IF(ISERROR(OFFSET(Data!$A$1,MATCH($D193,Data!$CG:$CG,0)-1,MATCH($E193&amp;"/"&amp;T$1,Data!$1:$1,0)-1))=TRUE,"",IF(OFFSET(Data!$A$1,MATCH($D193,Data!$CG:$CG,0)-1,MATCH($E193&amp;"/"&amp;T$1,Data!$1:$1,0)-1)=0,"",OFFSET(Data!$A$1,MATCH($D193,Data!$CG:$CG,0)-1,MATCH($E193&amp;"/"&amp;T$1,Data!$1:$1,0)-1)))</f>
        <v/>
      </c>
      <c r="U193" s="256" t="str">
        <f ca="1">IF(ISERROR(OFFSET(Data!$A$1,MATCH($D193,Data!$CG:$CG,0)-1,MATCH($E193&amp;"/"&amp;U$1,Data!$1:$1,0)-1))=TRUE,"",IF(OFFSET(Data!$A$1,MATCH($D193,Data!$CG:$CG,0)-1,MATCH($E193&amp;"/"&amp;U$1,Data!$1:$1,0)-1)=0,"",OFFSET(Data!$A$1,MATCH($D193,Data!$CG:$CG,0)-1,MATCH($E193&amp;"/"&amp;U$1,Data!$1:$1,0)-1)))</f>
        <v/>
      </c>
      <c r="V193" s="256" t="str">
        <f ca="1">IF(ISERROR(OFFSET(Data!$A$1,MATCH($D193,Data!$CG:$CG,0)-1,MATCH($E193&amp;"/"&amp;V$1,Data!$1:$1,0)-1))=TRUE,"",IF(OFFSET(Data!$A$1,MATCH($D193,Data!$CG:$CG,0)-1,MATCH($E193&amp;"/"&amp;V$1,Data!$1:$1,0)-1)=0,"",OFFSET(Data!$A$1,MATCH($D193,Data!$CG:$CG,0)-1,MATCH($E193&amp;"/"&amp;V$1,Data!$1:$1,0)-1)))</f>
        <v/>
      </c>
      <c r="W193" s="257" t="str">
        <f ca="1">IF(ISERROR(OFFSET(Data!$A$1,MATCH($D193,Data!$CG:$CG,0)-1,MATCH($E193&amp;"/"&amp;W$1,Data!$1:$1,0)-1))=TRUE,"",IF(OFFSET(Data!$A$1,MATCH($D193,Data!$CG:$CG,0)-1,MATCH($E193&amp;"/"&amp;W$1,Data!$1:$1,0)-1)=0,"",OFFSET(Data!$A$1,MATCH($D193,Data!$CG:$CG,0)-1,MATCH($E193&amp;"/"&amp;W$1,Data!$1:$1,0)-1)))</f>
        <v/>
      </c>
      <c r="X193" s="256" t="str">
        <f ca="1">IF(ISERROR(OFFSET(Data!$A$1,MATCH($D193,Data!$CG:$CG,0)-1,MATCH($E193&amp;"/"&amp;X$1,Data!$1:$1,0)-1))=TRUE,"",IF(OFFSET(Data!$A$1,MATCH($D193,Data!$CG:$CG,0)-1,MATCH($E193&amp;"/"&amp;X$1,Data!$1:$1,0)-1)=0,"",OFFSET(Data!$A$1,MATCH($D193,Data!$CG:$CG,0)-1,MATCH($E193&amp;"/"&amp;X$1,Data!$1:$1,0)-1)))</f>
        <v/>
      </c>
      <c r="Y193" s="256" t="str">
        <f ca="1">IF(ISERROR(OFFSET(Data!$A$1,MATCH($D193,Data!$CG:$CG,0)-1,MATCH($E193&amp;"/"&amp;Y$1,Data!$1:$1,0)-1))=TRUE,"",IF(OFFSET(Data!$A$1,MATCH($D193,Data!$CG:$CG,0)-1,MATCH($E193&amp;"/"&amp;Y$1,Data!$1:$1,0)-1)=0,"",OFFSET(Data!$A$1,MATCH($D193,Data!$CG:$CG,0)-1,MATCH($E193&amp;"/"&amp;Y$1,Data!$1:$1,0)-1)))</f>
        <v/>
      </c>
      <c r="Z193" s="256" t="str">
        <f ca="1">IF(ISERROR(OFFSET(Data!$A$1,MATCH($D193,Data!$CG:$CG,0)-1,MATCH($E193&amp;"/"&amp;Z$1,Data!$1:$1,0)-1))=TRUE,"",IF(OFFSET(Data!$A$1,MATCH($D193,Data!$CG:$CG,0)-1,MATCH($E193&amp;"/"&amp;Z$1,Data!$1:$1,0)-1)=0,"",OFFSET(Data!$A$1,MATCH($D193,Data!$CG:$CG,0)-1,MATCH($E193&amp;"/"&amp;Z$1,Data!$1:$1,0)-1)))</f>
        <v/>
      </c>
      <c r="AA193" s="256" t="str">
        <f ca="1">IF(ISERROR(OFFSET(Data!$A$1,MATCH($D193,Data!$CG:$CG,0)-1,MATCH($E193&amp;"/"&amp;AA$1,Data!$1:$1,0)-1))=TRUE,"",IF(OFFSET(Data!$A$1,MATCH($D193,Data!$CG:$CG,0)-1,MATCH($E193&amp;"/"&amp;AA$1,Data!$1:$1,0)-1)=0,"",OFFSET(Data!$A$1,MATCH($D193,Data!$CG:$CG,0)-1,MATCH($E193&amp;"/"&amp;AA$1,Data!$1:$1,0)-1)))</f>
        <v/>
      </c>
      <c r="AB193" s="256" t="str">
        <f ca="1">IF(ISERROR(OFFSET(Data!$A$1,MATCH($D193,Data!$CG:$CG,0)-1,MATCH($E193&amp;"/"&amp;AB$1,Data!$1:$1,0)-1))=TRUE,"",IF(OFFSET(Data!$A$1,MATCH($D193,Data!$CG:$CG,0)-1,MATCH($E193&amp;"/"&amp;AB$1,Data!$1:$1,0)-1)=0,"",OFFSET(Data!$A$1,MATCH($D193,Data!$CG:$CG,0)-1,MATCH($E193&amp;"/"&amp;AB$1,Data!$1:$1,0)-1)))</f>
        <v/>
      </c>
      <c r="AC193" s="256" t="str">
        <f ca="1">IF(ISERROR(OFFSET(Data!$A$1,MATCH($D193,Data!$CG:$CG,0)-1,MATCH($E193&amp;"/"&amp;AC$1,Data!$1:$1,0)-1))=TRUE,"",IF(OFFSET(Data!$A$1,MATCH($D193,Data!$CG:$CG,0)-1,MATCH($E193&amp;"/"&amp;AC$1,Data!$1:$1,0)-1)=0,"",OFFSET(Data!$A$1,MATCH($D193,Data!$CG:$CG,0)-1,MATCH($E193&amp;"/"&amp;AC$1,Data!$1:$1,0)-1)))</f>
        <v/>
      </c>
      <c r="AD193" s="256" t="str">
        <f ca="1">IF(ISERROR(OFFSET(Data!$A$1,MATCH($D193,Data!$CG:$CG,0)-1,MATCH($E193&amp;"/"&amp;AD$1,Data!$1:$1,0)-1))=TRUE,"",IF(OFFSET(Data!$A$1,MATCH($D193,Data!$CG:$CG,0)-1,MATCH($E193&amp;"/"&amp;AD$1,Data!$1:$1,0)-1)=0,"",OFFSET(Data!$A$1,MATCH($D193,Data!$CG:$CG,0)-1,MATCH($E193&amp;"/"&amp;AD$1,Data!$1:$1,0)-1)))</f>
        <v/>
      </c>
      <c r="AE193" s="256" t="str">
        <f ca="1">IF(ISERROR(OFFSET(Data!$A$1,MATCH($D193,Data!$CG:$CG,0)-1,MATCH($E193&amp;"/"&amp;AE$1,Data!$1:$1,0)-1))=TRUE,"",IF(OFFSET(Data!$A$1,MATCH($D193,Data!$CG:$CG,0)-1,MATCH($E193&amp;"/"&amp;AE$1,Data!$1:$1,0)-1)=0,"",OFFSET(Data!$A$1,MATCH($D193,Data!$CG:$CG,0)-1,MATCH($E193&amp;"/"&amp;AE$1,Data!$1:$1,0)-1)))</f>
        <v/>
      </c>
      <c r="AF193" s="258" t="str">
        <f ca="1">IF(ISERROR(OFFSET(Data!$A$1,MATCH($D193,Data!$CG:$CG,0)-1,MATCH($E193&amp;"/"&amp;AF$1,Data!$1:$1,0)-1))=TRUE,"",IF(OFFSET(Data!$A$1,MATCH($D193,Data!$CG:$CG,0)-1,MATCH($E193&amp;"/"&amp;AF$1,Data!$1:$1,0)-1)=0,"",OFFSET(Data!$A$1,MATCH($D193,Data!$CG:$CG,0)-1,MATCH($E193&amp;"/"&amp;AF$1,Data!$1:$1,0)-1)))</f>
        <v/>
      </c>
      <c r="AG193" s="197">
        <f t="shared" ca="1" si="6"/>
        <v>0</v>
      </c>
      <c r="AH193" s="209">
        <f ca="1">SUM(AG189:AG193)</f>
        <v>0</v>
      </c>
    </row>
    <row r="194" spans="1:34" ht="15" hidden="1" customHeight="1" x14ac:dyDescent="0.25">
      <c r="A194" s="445">
        <v>38</v>
      </c>
      <c r="B194" s="468" t="e">
        <f>INDEX(Data!CI:CI,MATCH("M"&amp;A194,Data!A:A,0))</f>
        <v>#N/A</v>
      </c>
      <c r="C194" s="471" t="e">
        <f>INDEX(Data!CG:CG,MATCH("M"&amp;A194,Data!A:A,0))</f>
        <v>#N/A</v>
      </c>
      <c r="D194" s="48" t="e">
        <f>IF(C194&lt;&gt;"",C194,#REF!)</f>
        <v>#N/A</v>
      </c>
      <c r="E194" s="49" t="s">
        <v>21</v>
      </c>
      <c r="F194" s="271" t="str">
        <f ca="1">IF(ISERROR(OFFSET(Data!$A$1,MATCH($D194,Data!$CG:$CG,0)-1,MATCH($E194&amp;"/"&amp;F$1,Data!$1:$1,0)-1))=TRUE,"",IF(OFFSET(Data!$A$1,MATCH($D194,Data!$CG:$CG,0)-1,MATCH($E194&amp;"/"&amp;F$1,Data!$1:$1,0)-1)=0,"",OFFSET(Data!$A$1,MATCH($D194,Data!$CG:$CG,0)-1,MATCH($E194&amp;"/"&amp;F$1,Data!$1:$1,0)-1)))</f>
        <v/>
      </c>
      <c r="G194" s="250" t="str">
        <f ca="1">IF(ISERROR(OFFSET(Data!$A$1,MATCH($D194,Data!$CG:$CG,0)-1,MATCH($E194&amp;"/"&amp;G$1,Data!$1:$1,0)-1))=TRUE,"",IF(OFFSET(Data!$A$1,MATCH($D194,Data!$CG:$CG,0)-1,MATCH($E194&amp;"/"&amp;G$1,Data!$1:$1,0)-1)=0,"",OFFSET(Data!$A$1,MATCH($D194,Data!$CG:$CG,0)-1,MATCH($E194&amp;"/"&amp;G$1,Data!$1:$1,0)-1)))</f>
        <v/>
      </c>
      <c r="H194" s="250" t="str">
        <f ca="1">IF(ISERROR(OFFSET(Data!$A$1,MATCH($D194,Data!$CG:$CG,0)-1,MATCH($E194&amp;"/"&amp;H$1,Data!$1:$1,0)-1))=TRUE,"",IF(OFFSET(Data!$A$1,MATCH($D194,Data!$CG:$CG,0)-1,MATCH($E194&amp;"/"&amp;H$1,Data!$1:$1,0)-1)=0,"",OFFSET(Data!$A$1,MATCH($D194,Data!$CG:$CG,0)-1,MATCH($E194&amp;"/"&amp;H$1,Data!$1:$1,0)-1)))</f>
        <v/>
      </c>
      <c r="I194" s="250" t="str">
        <f ca="1">IF(ISERROR(OFFSET(Data!$A$1,MATCH($D194,Data!$CG:$CG,0)-1,MATCH($E194&amp;"/"&amp;I$1,Data!$1:$1,0)-1))=TRUE,"",IF(OFFSET(Data!$A$1,MATCH($D194,Data!$CG:$CG,0)-1,MATCH($E194&amp;"/"&amp;I$1,Data!$1:$1,0)-1)=0,"",OFFSET(Data!$A$1,MATCH($D194,Data!$CG:$CG,0)-1,MATCH($E194&amp;"/"&amp;I$1,Data!$1:$1,0)-1)))</f>
        <v/>
      </c>
      <c r="J194" s="250" t="str">
        <f ca="1">IF(ISERROR(OFFSET(Data!$A$1,MATCH($D194,Data!$CG:$CG,0)-1,MATCH($E194&amp;"/"&amp;J$1,Data!$1:$1,0)-1))=TRUE,"",IF(OFFSET(Data!$A$1,MATCH($D194,Data!$CG:$CG,0)-1,MATCH($E194&amp;"/"&amp;J$1,Data!$1:$1,0)-1)=0,"",OFFSET(Data!$A$1,MATCH($D194,Data!$CG:$CG,0)-1,MATCH($E194&amp;"/"&amp;J$1,Data!$1:$1,0)-1)))</f>
        <v/>
      </c>
      <c r="K194" s="250" t="str">
        <f ca="1">IF(ISERROR(OFFSET(Data!$A$1,MATCH($D194,Data!$CG:$CG,0)-1,MATCH($E194&amp;"/"&amp;K$1,Data!$1:$1,0)-1))=TRUE,"",IF(OFFSET(Data!$A$1,MATCH($D194,Data!$CG:$CG,0)-1,MATCH($E194&amp;"/"&amp;K$1,Data!$1:$1,0)-1)=0,"",OFFSET(Data!$A$1,MATCH($D194,Data!$CG:$CG,0)-1,MATCH($E194&amp;"/"&amp;K$1,Data!$1:$1,0)-1)))</f>
        <v/>
      </c>
      <c r="L194" s="250" t="str">
        <f ca="1">IF(ISERROR(OFFSET(Data!$A$1,MATCH($D194,Data!$CG:$CG,0)-1,MATCH($E194&amp;"/"&amp;L$1,Data!$1:$1,0)-1))=TRUE,"",IF(OFFSET(Data!$A$1,MATCH($D194,Data!$CG:$CG,0)-1,MATCH($E194&amp;"/"&amp;L$1,Data!$1:$1,0)-1)=0,"",OFFSET(Data!$A$1,MATCH($D194,Data!$CG:$CG,0)-1,MATCH($E194&amp;"/"&amp;L$1,Data!$1:$1,0)-1)))</f>
        <v/>
      </c>
      <c r="M194" s="250" t="str">
        <f ca="1">IF(ISERROR(OFFSET(Data!$A$1,MATCH($D194,Data!$CG:$CG,0)-1,MATCH($E194&amp;"/"&amp;M$1,Data!$1:$1,0)-1))=TRUE,"",IF(OFFSET(Data!$A$1,MATCH($D194,Data!$CG:$CG,0)-1,MATCH($E194&amp;"/"&amp;M$1,Data!$1:$1,0)-1)=0,"",OFFSET(Data!$A$1,MATCH($D194,Data!$CG:$CG,0)-1,MATCH($E194&amp;"/"&amp;M$1,Data!$1:$1,0)-1)))</f>
        <v/>
      </c>
      <c r="N194" s="250" t="str">
        <f ca="1">IF(ISERROR(OFFSET(Data!$A$1,MATCH($D194,Data!$CG:$CG,0)-1,MATCH($E194&amp;"/"&amp;N$1,Data!$1:$1,0)-1))=TRUE,"",IF(OFFSET(Data!$A$1,MATCH($D194,Data!$CG:$CG,0)-1,MATCH($E194&amp;"/"&amp;N$1,Data!$1:$1,0)-1)=0,"",OFFSET(Data!$A$1,MATCH($D194,Data!$CG:$CG,0)-1,MATCH($E194&amp;"/"&amp;N$1,Data!$1:$1,0)-1)))</f>
        <v/>
      </c>
      <c r="O194" s="250" t="str">
        <f ca="1">IF(ISERROR(OFFSET(Data!$A$1,MATCH($D194,Data!$CG:$CG,0)-1,MATCH($E194&amp;"/"&amp;O$1,Data!$1:$1,0)-1))=TRUE,"",IF(OFFSET(Data!$A$1,MATCH($D194,Data!$CG:$CG,0)-1,MATCH($E194&amp;"/"&amp;O$1,Data!$1:$1,0)-1)=0,"",OFFSET(Data!$A$1,MATCH($D194,Data!$CG:$CG,0)-1,MATCH($E194&amp;"/"&amp;O$1,Data!$1:$1,0)-1)))</f>
        <v/>
      </c>
      <c r="P194" s="250" t="str">
        <f ca="1">IF(ISERROR(OFFSET(Data!$A$1,MATCH($D194,Data!$CG:$CG,0)-1,MATCH($E194&amp;"/"&amp;P$1,Data!$1:$1,0)-1))=TRUE,"",IF(OFFSET(Data!$A$1,MATCH($D194,Data!$CG:$CG,0)-1,MATCH($E194&amp;"/"&amp;P$1,Data!$1:$1,0)-1)=0,"",OFFSET(Data!$A$1,MATCH($D194,Data!$CG:$CG,0)-1,MATCH($E194&amp;"/"&amp;P$1,Data!$1:$1,0)-1)))</f>
        <v/>
      </c>
      <c r="Q194" s="250" t="str">
        <f ca="1">IF(ISERROR(OFFSET(Data!$A$1,MATCH($D194,Data!$CG:$CG,0)-1,MATCH($E194&amp;"/"&amp;Q$1,Data!$1:$1,0)-1))=TRUE,"",IF(OFFSET(Data!$A$1,MATCH($D194,Data!$CG:$CG,0)-1,MATCH($E194&amp;"/"&amp;Q$1,Data!$1:$1,0)-1)=0,"",OFFSET(Data!$A$1,MATCH($D194,Data!$CG:$CG,0)-1,MATCH($E194&amp;"/"&amp;Q$1,Data!$1:$1,0)-1)))</f>
        <v/>
      </c>
      <c r="R194" s="250" t="str">
        <f ca="1">IF(ISERROR(OFFSET(Data!$A$1,MATCH($D194,Data!$CG:$CG,0)-1,MATCH($E194&amp;"/"&amp;R$1,Data!$1:$1,0)-1))=TRUE,"",IF(OFFSET(Data!$A$1,MATCH($D194,Data!$CG:$CG,0)-1,MATCH($E194&amp;"/"&amp;R$1,Data!$1:$1,0)-1)=0,"",OFFSET(Data!$A$1,MATCH($D194,Data!$CG:$CG,0)-1,MATCH($E194&amp;"/"&amp;R$1,Data!$1:$1,0)-1)))</f>
        <v/>
      </c>
      <c r="S194" s="250" t="str">
        <f ca="1">IF(ISERROR(OFFSET(Data!$A$1,MATCH($D194,Data!$CG:$CG,0)-1,MATCH($E194&amp;"/"&amp;S$1,Data!$1:$1,0)-1))=TRUE,"",IF(OFFSET(Data!$A$1,MATCH($D194,Data!$CG:$CG,0)-1,MATCH($E194&amp;"/"&amp;S$1,Data!$1:$1,0)-1)=0,"",OFFSET(Data!$A$1,MATCH($D194,Data!$CG:$CG,0)-1,MATCH($E194&amp;"/"&amp;S$1,Data!$1:$1,0)-1)))</f>
        <v/>
      </c>
      <c r="T194" s="250" t="str">
        <f ca="1">IF(ISERROR(OFFSET(Data!$A$1,MATCH($D194,Data!$CG:$CG,0)-1,MATCH($E194&amp;"/"&amp;T$1,Data!$1:$1,0)-1))=TRUE,"",IF(OFFSET(Data!$A$1,MATCH($D194,Data!$CG:$CG,0)-1,MATCH($E194&amp;"/"&amp;T$1,Data!$1:$1,0)-1)=0,"",OFFSET(Data!$A$1,MATCH($D194,Data!$CG:$CG,0)-1,MATCH($E194&amp;"/"&amp;T$1,Data!$1:$1,0)-1)))</f>
        <v/>
      </c>
      <c r="U194" s="250" t="str">
        <f ca="1">IF(ISERROR(OFFSET(Data!$A$1,MATCH($D194,Data!$CG:$CG,0)-1,MATCH($E194&amp;"/"&amp;U$1,Data!$1:$1,0)-1))=TRUE,"",IF(OFFSET(Data!$A$1,MATCH($D194,Data!$CG:$CG,0)-1,MATCH($E194&amp;"/"&amp;U$1,Data!$1:$1,0)-1)=0,"",OFFSET(Data!$A$1,MATCH($D194,Data!$CG:$CG,0)-1,MATCH($E194&amp;"/"&amp;U$1,Data!$1:$1,0)-1)))</f>
        <v/>
      </c>
      <c r="V194" s="250" t="str">
        <f ca="1">IF(ISERROR(OFFSET(Data!$A$1,MATCH($D194,Data!$CG:$CG,0)-1,MATCH($E194&amp;"/"&amp;V$1,Data!$1:$1,0)-1))=TRUE,"",IF(OFFSET(Data!$A$1,MATCH($D194,Data!$CG:$CG,0)-1,MATCH($E194&amp;"/"&amp;V$1,Data!$1:$1,0)-1)=0,"",OFFSET(Data!$A$1,MATCH($D194,Data!$CG:$CG,0)-1,MATCH($E194&amp;"/"&amp;V$1,Data!$1:$1,0)-1)))</f>
        <v/>
      </c>
      <c r="W194" s="272" t="str">
        <f ca="1">IF(ISERROR(OFFSET(Data!$A$1,MATCH($D194,Data!$CG:$CG,0)-1,MATCH($E194&amp;"/"&amp;W$1,Data!$1:$1,0)-1))=TRUE,"",IF(OFFSET(Data!$A$1,MATCH($D194,Data!$CG:$CG,0)-1,MATCH($E194&amp;"/"&amp;W$1,Data!$1:$1,0)-1)=0,"",OFFSET(Data!$A$1,MATCH($D194,Data!$CG:$CG,0)-1,MATCH($E194&amp;"/"&amp;W$1,Data!$1:$1,0)-1)))</f>
        <v/>
      </c>
      <c r="X194" s="250" t="str">
        <f ca="1">IF(ISERROR(OFFSET(Data!$A$1,MATCH($D194,Data!$CG:$CG,0)-1,MATCH($E194&amp;"/"&amp;X$1,Data!$1:$1,0)-1))=TRUE,"",IF(OFFSET(Data!$A$1,MATCH($D194,Data!$CG:$CG,0)-1,MATCH($E194&amp;"/"&amp;X$1,Data!$1:$1,0)-1)=0,"",OFFSET(Data!$A$1,MATCH($D194,Data!$CG:$CG,0)-1,MATCH($E194&amp;"/"&amp;X$1,Data!$1:$1,0)-1)))</f>
        <v/>
      </c>
      <c r="Y194" s="250" t="str">
        <f ca="1">IF(ISERROR(OFFSET(Data!$A$1,MATCH($D194,Data!$CG:$CG,0)-1,MATCH($E194&amp;"/"&amp;Y$1,Data!$1:$1,0)-1))=TRUE,"",IF(OFFSET(Data!$A$1,MATCH($D194,Data!$CG:$CG,0)-1,MATCH($E194&amp;"/"&amp;Y$1,Data!$1:$1,0)-1)=0,"",OFFSET(Data!$A$1,MATCH($D194,Data!$CG:$CG,0)-1,MATCH($E194&amp;"/"&amp;Y$1,Data!$1:$1,0)-1)))</f>
        <v/>
      </c>
      <c r="Z194" s="250" t="str">
        <f ca="1">IF(ISERROR(OFFSET(Data!$A$1,MATCH($D194,Data!$CG:$CG,0)-1,MATCH($E194&amp;"/"&amp;Z$1,Data!$1:$1,0)-1))=TRUE,"",IF(OFFSET(Data!$A$1,MATCH($D194,Data!$CG:$CG,0)-1,MATCH($E194&amp;"/"&amp;Z$1,Data!$1:$1,0)-1)=0,"",OFFSET(Data!$A$1,MATCH($D194,Data!$CG:$CG,0)-1,MATCH($E194&amp;"/"&amp;Z$1,Data!$1:$1,0)-1)))</f>
        <v/>
      </c>
      <c r="AA194" s="250" t="str">
        <f ca="1">IF(ISERROR(OFFSET(Data!$A$1,MATCH($D194,Data!$CG:$CG,0)-1,MATCH($E194&amp;"/"&amp;AA$1,Data!$1:$1,0)-1))=TRUE,"",IF(OFFSET(Data!$A$1,MATCH($D194,Data!$CG:$CG,0)-1,MATCH($E194&amp;"/"&amp;AA$1,Data!$1:$1,0)-1)=0,"",OFFSET(Data!$A$1,MATCH($D194,Data!$CG:$CG,0)-1,MATCH($E194&amp;"/"&amp;AA$1,Data!$1:$1,0)-1)))</f>
        <v/>
      </c>
      <c r="AB194" s="250" t="str">
        <f ca="1">IF(ISERROR(OFFSET(Data!$A$1,MATCH($D194,Data!$CG:$CG,0)-1,MATCH($E194&amp;"/"&amp;AB$1,Data!$1:$1,0)-1))=TRUE,"",IF(OFFSET(Data!$A$1,MATCH($D194,Data!$CG:$CG,0)-1,MATCH($E194&amp;"/"&amp;AB$1,Data!$1:$1,0)-1)=0,"",OFFSET(Data!$A$1,MATCH($D194,Data!$CG:$CG,0)-1,MATCH($E194&amp;"/"&amp;AB$1,Data!$1:$1,0)-1)))</f>
        <v/>
      </c>
      <c r="AC194" s="250" t="str">
        <f ca="1">IF(ISERROR(OFFSET(Data!$A$1,MATCH($D194,Data!$CG:$CG,0)-1,MATCH($E194&amp;"/"&amp;AC$1,Data!$1:$1,0)-1))=TRUE,"",IF(OFFSET(Data!$A$1,MATCH($D194,Data!$CG:$CG,0)-1,MATCH($E194&amp;"/"&amp;AC$1,Data!$1:$1,0)-1)=0,"",OFFSET(Data!$A$1,MATCH($D194,Data!$CG:$CG,0)-1,MATCH($E194&amp;"/"&amp;AC$1,Data!$1:$1,0)-1)))</f>
        <v/>
      </c>
      <c r="AD194" s="250" t="str">
        <f ca="1">IF(ISERROR(OFFSET(Data!$A$1,MATCH($D194,Data!$CG:$CG,0)-1,MATCH($E194&amp;"/"&amp;AD$1,Data!$1:$1,0)-1))=TRUE,"",IF(OFFSET(Data!$A$1,MATCH($D194,Data!$CG:$CG,0)-1,MATCH($E194&amp;"/"&amp;AD$1,Data!$1:$1,0)-1)=0,"",OFFSET(Data!$A$1,MATCH($D194,Data!$CG:$CG,0)-1,MATCH($E194&amp;"/"&amp;AD$1,Data!$1:$1,0)-1)))</f>
        <v/>
      </c>
      <c r="AE194" s="250" t="str">
        <f ca="1">IF(ISERROR(OFFSET(Data!$A$1,MATCH($D194,Data!$CG:$CG,0)-1,MATCH($E194&amp;"/"&amp;AE$1,Data!$1:$1,0)-1))=TRUE,"",IF(OFFSET(Data!$A$1,MATCH($D194,Data!$CG:$CG,0)-1,MATCH($E194&amp;"/"&amp;AE$1,Data!$1:$1,0)-1)=0,"",OFFSET(Data!$A$1,MATCH($D194,Data!$CG:$CG,0)-1,MATCH($E194&amp;"/"&amp;AE$1,Data!$1:$1,0)-1)))</f>
        <v/>
      </c>
      <c r="AF194" s="251" t="str">
        <f ca="1">IF(ISERROR(OFFSET(Data!$A$1,MATCH($D194,Data!$CG:$CG,0)-1,MATCH($E194&amp;"/"&amp;AF$1,Data!$1:$1,0)-1))=TRUE,"",IF(OFFSET(Data!$A$1,MATCH($D194,Data!$CG:$CG,0)-1,MATCH($E194&amp;"/"&amp;AF$1,Data!$1:$1,0)-1)=0,"",OFFSET(Data!$A$1,MATCH($D194,Data!$CG:$CG,0)-1,MATCH($E194&amp;"/"&amp;AF$1,Data!$1:$1,0)-1)))</f>
        <v/>
      </c>
      <c r="AG194" s="206">
        <f t="shared" ca="1" si="6"/>
        <v>0</v>
      </c>
      <c r="AH194" s="207">
        <f ca="1">AG194</f>
        <v>0</v>
      </c>
    </row>
    <row r="195" spans="1:34" ht="15" hidden="1" customHeight="1" thickBot="1" x14ac:dyDescent="0.3">
      <c r="A195" s="446"/>
      <c r="B195" s="469"/>
      <c r="C195" s="472"/>
      <c r="D195" s="50" t="e">
        <f>IF(C195&lt;&gt;"",C195,D194)</f>
        <v>#N/A</v>
      </c>
      <c r="E195" s="51" t="s">
        <v>22</v>
      </c>
      <c r="F195" s="254" t="str">
        <f ca="1">IF(ISERROR(OFFSET(Data!$A$1,MATCH($D195,Data!$CG:$CG,0)-1,MATCH($E195&amp;"/"&amp;F$1,Data!$1:$1,0)-1))=TRUE,"",IF(OFFSET(Data!$A$1,MATCH($D195,Data!$CG:$CG,0)-1,MATCH($E195&amp;"/"&amp;F$1,Data!$1:$1,0)-1)=0,"",OFFSET(Data!$A$1,MATCH($D195,Data!$CG:$CG,0)-1,MATCH($E195&amp;"/"&amp;F$1,Data!$1:$1,0)-1)))</f>
        <v/>
      </c>
      <c r="G195" s="252" t="str">
        <f ca="1">IF(ISERROR(OFFSET(Data!$A$1,MATCH($D195,Data!$CG:$CG,0)-1,MATCH($E195&amp;"/"&amp;G$1,Data!$1:$1,0)-1))=TRUE,"",IF(OFFSET(Data!$A$1,MATCH($D195,Data!$CG:$CG,0)-1,MATCH($E195&amp;"/"&amp;G$1,Data!$1:$1,0)-1)=0,"",OFFSET(Data!$A$1,MATCH($D195,Data!$CG:$CG,0)-1,MATCH($E195&amp;"/"&amp;G$1,Data!$1:$1,0)-1)))</f>
        <v/>
      </c>
      <c r="H195" s="252" t="str">
        <f ca="1">IF(ISERROR(OFFSET(Data!$A$1,MATCH($D195,Data!$CG:$CG,0)-1,MATCH($E195&amp;"/"&amp;H$1,Data!$1:$1,0)-1))=TRUE,"",IF(OFFSET(Data!$A$1,MATCH($D195,Data!$CG:$CG,0)-1,MATCH($E195&amp;"/"&amp;H$1,Data!$1:$1,0)-1)=0,"",OFFSET(Data!$A$1,MATCH($D195,Data!$CG:$CG,0)-1,MATCH($E195&amp;"/"&amp;H$1,Data!$1:$1,0)-1)))</f>
        <v/>
      </c>
      <c r="I195" s="252" t="str">
        <f ca="1">IF(ISERROR(OFFSET(Data!$A$1,MATCH($D195,Data!$CG:$CG,0)-1,MATCH($E195&amp;"/"&amp;I$1,Data!$1:$1,0)-1))=TRUE,"",IF(OFFSET(Data!$A$1,MATCH($D195,Data!$CG:$CG,0)-1,MATCH($E195&amp;"/"&amp;I$1,Data!$1:$1,0)-1)=0,"",OFFSET(Data!$A$1,MATCH($D195,Data!$CG:$CG,0)-1,MATCH($E195&amp;"/"&amp;I$1,Data!$1:$1,0)-1)))</f>
        <v/>
      </c>
      <c r="J195" s="252" t="str">
        <f ca="1">IF(ISERROR(OFFSET(Data!$A$1,MATCH($D195,Data!$CG:$CG,0)-1,MATCH($E195&amp;"/"&amp;J$1,Data!$1:$1,0)-1))=TRUE,"",IF(OFFSET(Data!$A$1,MATCH($D195,Data!$CG:$CG,0)-1,MATCH($E195&amp;"/"&amp;J$1,Data!$1:$1,0)-1)=0,"",OFFSET(Data!$A$1,MATCH($D195,Data!$CG:$CG,0)-1,MATCH($E195&amp;"/"&amp;J$1,Data!$1:$1,0)-1)))</f>
        <v/>
      </c>
      <c r="K195" s="252" t="str">
        <f ca="1">IF(ISERROR(OFFSET(Data!$A$1,MATCH($D195,Data!$CG:$CG,0)-1,MATCH($E195&amp;"/"&amp;K$1,Data!$1:$1,0)-1))=TRUE,"",IF(OFFSET(Data!$A$1,MATCH($D195,Data!$CG:$CG,0)-1,MATCH($E195&amp;"/"&amp;K$1,Data!$1:$1,0)-1)=0,"",OFFSET(Data!$A$1,MATCH($D195,Data!$CG:$CG,0)-1,MATCH($E195&amp;"/"&amp;K$1,Data!$1:$1,0)-1)))</f>
        <v/>
      </c>
      <c r="L195" s="252" t="str">
        <f ca="1">IF(ISERROR(OFFSET(Data!$A$1,MATCH($D195,Data!$CG:$CG,0)-1,MATCH($E195&amp;"/"&amp;L$1,Data!$1:$1,0)-1))=TRUE,"",IF(OFFSET(Data!$A$1,MATCH($D195,Data!$CG:$CG,0)-1,MATCH($E195&amp;"/"&amp;L$1,Data!$1:$1,0)-1)=0,"",OFFSET(Data!$A$1,MATCH($D195,Data!$CG:$CG,0)-1,MATCH($E195&amp;"/"&amp;L$1,Data!$1:$1,0)-1)))</f>
        <v/>
      </c>
      <c r="M195" s="252" t="str">
        <f ca="1">IF(ISERROR(OFFSET(Data!$A$1,MATCH($D195,Data!$CG:$CG,0)-1,MATCH($E195&amp;"/"&amp;M$1,Data!$1:$1,0)-1))=TRUE,"",IF(OFFSET(Data!$A$1,MATCH($D195,Data!$CG:$CG,0)-1,MATCH($E195&amp;"/"&amp;M$1,Data!$1:$1,0)-1)=0,"",OFFSET(Data!$A$1,MATCH($D195,Data!$CG:$CG,0)-1,MATCH($E195&amp;"/"&amp;M$1,Data!$1:$1,0)-1)))</f>
        <v/>
      </c>
      <c r="N195" s="252" t="str">
        <f ca="1">IF(ISERROR(OFFSET(Data!$A$1,MATCH($D195,Data!$CG:$CG,0)-1,MATCH($E195&amp;"/"&amp;N$1,Data!$1:$1,0)-1))=TRUE,"",IF(OFFSET(Data!$A$1,MATCH($D195,Data!$CG:$CG,0)-1,MATCH($E195&amp;"/"&amp;N$1,Data!$1:$1,0)-1)=0,"",OFFSET(Data!$A$1,MATCH($D195,Data!$CG:$CG,0)-1,MATCH($E195&amp;"/"&amp;N$1,Data!$1:$1,0)-1)))</f>
        <v/>
      </c>
      <c r="O195" s="252" t="str">
        <f ca="1">IF(ISERROR(OFFSET(Data!$A$1,MATCH($D195,Data!$CG:$CG,0)-1,MATCH($E195&amp;"/"&amp;O$1,Data!$1:$1,0)-1))=TRUE,"",IF(OFFSET(Data!$A$1,MATCH($D195,Data!$CG:$CG,0)-1,MATCH($E195&amp;"/"&amp;O$1,Data!$1:$1,0)-1)=0,"",OFFSET(Data!$A$1,MATCH($D195,Data!$CG:$CG,0)-1,MATCH($E195&amp;"/"&amp;O$1,Data!$1:$1,0)-1)))</f>
        <v/>
      </c>
      <c r="P195" s="252" t="str">
        <f ca="1">IF(ISERROR(OFFSET(Data!$A$1,MATCH($D195,Data!$CG:$CG,0)-1,MATCH($E195&amp;"/"&amp;P$1,Data!$1:$1,0)-1))=TRUE,"",IF(OFFSET(Data!$A$1,MATCH($D195,Data!$CG:$CG,0)-1,MATCH($E195&amp;"/"&amp;P$1,Data!$1:$1,0)-1)=0,"",OFFSET(Data!$A$1,MATCH($D195,Data!$CG:$CG,0)-1,MATCH($E195&amp;"/"&amp;P$1,Data!$1:$1,0)-1)))</f>
        <v/>
      </c>
      <c r="Q195" s="252" t="str">
        <f ca="1">IF(ISERROR(OFFSET(Data!$A$1,MATCH($D195,Data!$CG:$CG,0)-1,MATCH($E195&amp;"/"&amp;Q$1,Data!$1:$1,0)-1))=TRUE,"",IF(OFFSET(Data!$A$1,MATCH($D195,Data!$CG:$CG,0)-1,MATCH($E195&amp;"/"&amp;Q$1,Data!$1:$1,0)-1)=0,"",OFFSET(Data!$A$1,MATCH($D195,Data!$CG:$CG,0)-1,MATCH($E195&amp;"/"&amp;Q$1,Data!$1:$1,0)-1)))</f>
        <v/>
      </c>
      <c r="R195" s="252" t="str">
        <f ca="1">IF(ISERROR(OFFSET(Data!$A$1,MATCH($D195,Data!$CG:$CG,0)-1,MATCH($E195&amp;"/"&amp;R$1,Data!$1:$1,0)-1))=TRUE,"",IF(OFFSET(Data!$A$1,MATCH($D195,Data!$CG:$CG,0)-1,MATCH($E195&amp;"/"&amp;R$1,Data!$1:$1,0)-1)=0,"",OFFSET(Data!$A$1,MATCH($D195,Data!$CG:$CG,0)-1,MATCH($E195&amp;"/"&amp;R$1,Data!$1:$1,0)-1)))</f>
        <v/>
      </c>
      <c r="S195" s="252" t="str">
        <f ca="1">IF(ISERROR(OFFSET(Data!$A$1,MATCH($D195,Data!$CG:$CG,0)-1,MATCH($E195&amp;"/"&amp;S$1,Data!$1:$1,0)-1))=TRUE,"",IF(OFFSET(Data!$A$1,MATCH($D195,Data!$CG:$CG,0)-1,MATCH($E195&amp;"/"&amp;S$1,Data!$1:$1,0)-1)=0,"",OFFSET(Data!$A$1,MATCH($D195,Data!$CG:$CG,0)-1,MATCH($E195&amp;"/"&amp;S$1,Data!$1:$1,0)-1)))</f>
        <v/>
      </c>
      <c r="T195" s="252" t="str">
        <f ca="1">IF(ISERROR(OFFSET(Data!$A$1,MATCH($D195,Data!$CG:$CG,0)-1,MATCH($E195&amp;"/"&amp;T$1,Data!$1:$1,0)-1))=TRUE,"",IF(OFFSET(Data!$A$1,MATCH($D195,Data!$CG:$CG,0)-1,MATCH($E195&amp;"/"&amp;T$1,Data!$1:$1,0)-1)=0,"",OFFSET(Data!$A$1,MATCH($D195,Data!$CG:$CG,0)-1,MATCH($E195&amp;"/"&amp;T$1,Data!$1:$1,0)-1)))</f>
        <v/>
      </c>
      <c r="U195" s="252" t="str">
        <f ca="1">IF(ISERROR(OFFSET(Data!$A$1,MATCH($D195,Data!$CG:$CG,0)-1,MATCH($E195&amp;"/"&amp;U$1,Data!$1:$1,0)-1))=TRUE,"",IF(OFFSET(Data!$A$1,MATCH($D195,Data!$CG:$CG,0)-1,MATCH($E195&amp;"/"&amp;U$1,Data!$1:$1,0)-1)=0,"",OFFSET(Data!$A$1,MATCH($D195,Data!$CG:$CG,0)-1,MATCH($E195&amp;"/"&amp;U$1,Data!$1:$1,0)-1)))</f>
        <v/>
      </c>
      <c r="V195" s="252" t="str">
        <f ca="1">IF(ISERROR(OFFSET(Data!$A$1,MATCH($D195,Data!$CG:$CG,0)-1,MATCH($E195&amp;"/"&amp;V$1,Data!$1:$1,0)-1))=TRUE,"",IF(OFFSET(Data!$A$1,MATCH($D195,Data!$CG:$CG,0)-1,MATCH($E195&amp;"/"&amp;V$1,Data!$1:$1,0)-1)=0,"",OFFSET(Data!$A$1,MATCH($D195,Data!$CG:$CG,0)-1,MATCH($E195&amp;"/"&amp;V$1,Data!$1:$1,0)-1)))</f>
        <v/>
      </c>
      <c r="W195" s="269" t="str">
        <f ca="1">IF(ISERROR(OFFSET(Data!$A$1,MATCH($D195,Data!$CG:$CG,0)-1,MATCH($E195&amp;"/"&amp;W$1,Data!$1:$1,0)-1))=TRUE,"",IF(OFFSET(Data!$A$1,MATCH($D195,Data!$CG:$CG,0)-1,MATCH($E195&amp;"/"&amp;W$1,Data!$1:$1,0)-1)=0,"",OFFSET(Data!$A$1,MATCH($D195,Data!$CG:$CG,0)-1,MATCH($E195&amp;"/"&amp;W$1,Data!$1:$1,0)-1)))</f>
        <v/>
      </c>
      <c r="X195" s="252" t="str">
        <f ca="1">IF(ISERROR(OFFSET(Data!$A$1,MATCH($D195,Data!$CG:$CG,0)-1,MATCH($E195&amp;"/"&amp;X$1,Data!$1:$1,0)-1))=TRUE,"",IF(OFFSET(Data!$A$1,MATCH($D195,Data!$CG:$CG,0)-1,MATCH($E195&amp;"/"&amp;X$1,Data!$1:$1,0)-1)=0,"",OFFSET(Data!$A$1,MATCH($D195,Data!$CG:$CG,0)-1,MATCH($E195&amp;"/"&amp;X$1,Data!$1:$1,0)-1)))</f>
        <v/>
      </c>
      <c r="Y195" s="252" t="str">
        <f ca="1">IF(ISERROR(OFFSET(Data!$A$1,MATCH($D195,Data!$CG:$CG,0)-1,MATCH($E195&amp;"/"&amp;Y$1,Data!$1:$1,0)-1))=TRUE,"",IF(OFFSET(Data!$A$1,MATCH($D195,Data!$CG:$CG,0)-1,MATCH($E195&amp;"/"&amp;Y$1,Data!$1:$1,0)-1)=0,"",OFFSET(Data!$A$1,MATCH($D195,Data!$CG:$CG,0)-1,MATCH($E195&amp;"/"&amp;Y$1,Data!$1:$1,0)-1)))</f>
        <v/>
      </c>
      <c r="Z195" s="252" t="str">
        <f ca="1">IF(ISERROR(OFFSET(Data!$A$1,MATCH($D195,Data!$CG:$CG,0)-1,MATCH($E195&amp;"/"&amp;Z$1,Data!$1:$1,0)-1))=TRUE,"",IF(OFFSET(Data!$A$1,MATCH($D195,Data!$CG:$CG,0)-1,MATCH($E195&amp;"/"&amp;Z$1,Data!$1:$1,0)-1)=0,"",OFFSET(Data!$A$1,MATCH($D195,Data!$CG:$CG,0)-1,MATCH($E195&amp;"/"&amp;Z$1,Data!$1:$1,0)-1)))</f>
        <v/>
      </c>
      <c r="AA195" s="252" t="str">
        <f ca="1">IF(ISERROR(OFFSET(Data!$A$1,MATCH($D195,Data!$CG:$CG,0)-1,MATCH($E195&amp;"/"&amp;AA$1,Data!$1:$1,0)-1))=TRUE,"",IF(OFFSET(Data!$A$1,MATCH($D195,Data!$CG:$CG,0)-1,MATCH($E195&amp;"/"&amp;AA$1,Data!$1:$1,0)-1)=0,"",OFFSET(Data!$A$1,MATCH($D195,Data!$CG:$CG,0)-1,MATCH($E195&amp;"/"&amp;AA$1,Data!$1:$1,0)-1)))</f>
        <v/>
      </c>
      <c r="AB195" s="252" t="str">
        <f ca="1">IF(ISERROR(OFFSET(Data!$A$1,MATCH($D195,Data!$CG:$CG,0)-1,MATCH($E195&amp;"/"&amp;AB$1,Data!$1:$1,0)-1))=TRUE,"",IF(OFFSET(Data!$A$1,MATCH($D195,Data!$CG:$CG,0)-1,MATCH($E195&amp;"/"&amp;AB$1,Data!$1:$1,0)-1)=0,"",OFFSET(Data!$A$1,MATCH($D195,Data!$CG:$CG,0)-1,MATCH($E195&amp;"/"&amp;AB$1,Data!$1:$1,0)-1)))</f>
        <v/>
      </c>
      <c r="AC195" s="252" t="str">
        <f ca="1">IF(ISERROR(OFFSET(Data!$A$1,MATCH($D195,Data!$CG:$CG,0)-1,MATCH($E195&amp;"/"&amp;AC$1,Data!$1:$1,0)-1))=TRUE,"",IF(OFFSET(Data!$A$1,MATCH($D195,Data!$CG:$CG,0)-1,MATCH($E195&amp;"/"&amp;AC$1,Data!$1:$1,0)-1)=0,"",OFFSET(Data!$A$1,MATCH($D195,Data!$CG:$CG,0)-1,MATCH($E195&amp;"/"&amp;AC$1,Data!$1:$1,0)-1)))</f>
        <v/>
      </c>
      <c r="AD195" s="252" t="str">
        <f ca="1">IF(ISERROR(OFFSET(Data!$A$1,MATCH($D195,Data!$CG:$CG,0)-1,MATCH($E195&amp;"/"&amp;AD$1,Data!$1:$1,0)-1))=TRUE,"",IF(OFFSET(Data!$A$1,MATCH($D195,Data!$CG:$CG,0)-1,MATCH($E195&amp;"/"&amp;AD$1,Data!$1:$1,0)-1)=0,"",OFFSET(Data!$A$1,MATCH($D195,Data!$CG:$CG,0)-1,MATCH($E195&amp;"/"&amp;AD$1,Data!$1:$1,0)-1)))</f>
        <v/>
      </c>
      <c r="AE195" s="252" t="str">
        <f ca="1">IF(ISERROR(OFFSET(Data!$A$1,MATCH($D195,Data!$CG:$CG,0)-1,MATCH($E195&amp;"/"&amp;AE$1,Data!$1:$1,0)-1))=TRUE,"",IF(OFFSET(Data!$A$1,MATCH($D195,Data!$CG:$CG,0)-1,MATCH($E195&amp;"/"&amp;AE$1,Data!$1:$1,0)-1)=0,"",OFFSET(Data!$A$1,MATCH($D195,Data!$CG:$CG,0)-1,MATCH($E195&amp;"/"&amp;AE$1,Data!$1:$1,0)-1)))</f>
        <v/>
      </c>
      <c r="AF195" s="253" t="str">
        <f ca="1">IF(ISERROR(OFFSET(Data!$A$1,MATCH($D195,Data!$CG:$CG,0)-1,MATCH($E195&amp;"/"&amp;AF$1,Data!$1:$1,0)-1))=TRUE,"",IF(OFFSET(Data!$A$1,MATCH($D195,Data!$CG:$CG,0)-1,MATCH($E195&amp;"/"&amp;AF$1,Data!$1:$1,0)-1)=0,"",OFFSET(Data!$A$1,MATCH($D195,Data!$CG:$CG,0)-1,MATCH($E195&amp;"/"&amp;AF$1,Data!$1:$1,0)-1)))</f>
        <v/>
      </c>
      <c r="AG195" s="188">
        <f t="shared" ca="1" si="6"/>
        <v>0</v>
      </c>
      <c r="AH195" s="208">
        <f ca="1">SUM(AG194:AG195)</f>
        <v>0</v>
      </c>
    </row>
    <row r="196" spans="1:34" ht="15" hidden="1" customHeight="1" x14ac:dyDescent="0.25">
      <c r="A196" s="446"/>
      <c r="B196" s="469"/>
      <c r="C196" s="472"/>
      <c r="D196" s="50" t="e">
        <f>IF(C196&lt;&gt;"",C196,D195)</f>
        <v>#N/A</v>
      </c>
      <c r="E196" s="51" t="s">
        <v>23</v>
      </c>
      <c r="F196" s="254" t="str">
        <f ca="1">IF(ISERROR(OFFSET(Data!$A$1,MATCH($D196,Data!$CG:$CG,0)-1,MATCH($E196&amp;"/"&amp;F$1,Data!$1:$1,0)-1))=TRUE,"",IF(OFFSET(Data!$A$1,MATCH($D196,Data!$CG:$CG,0)-1,MATCH($E196&amp;"/"&amp;F$1,Data!$1:$1,0)-1)=0,"",OFFSET(Data!$A$1,MATCH($D196,Data!$CG:$CG,0)-1,MATCH($E196&amp;"/"&amp;F$1,Data!$1:$1,0)-1)))</f>
        <v/>
      </c>
      <c r="G196" s="252" t="str">
        <f ca="1">IF(ISERROR(OFFSET(Data!$A$1,MATCH($D196,Data!$CG:$CG,0)-1,MATCH($E196&amp;"/"&amp;G$1,Data!$1:$1,0)-1))=TRUE,"",IF(OFFSET(Data!$A$1,MATCH($D196,Data!$CG:$CG,0)-1,MATCH($E196&amp;"/"&amp;G$1,Data!$1:$1,0)-1)=0,"",OFFSET(Data!$A$1,MATCH($D196,Data!$CG:$CG,0)-1,MATCH($E196&amp;"/"&amp;G$1,Data!$1:$1,0)-1)))</f>
        <v/>
      </c>
      <c r="H196" s="252" t="str">
        <f ca="1">IF(ISERROR(OFFSET(Data!$A$1,MATCH($D196,Data!$CG:$CG,0)-1,MATCH($E196&amp;"/"&amp;H$1,Data!$1:$1,0)-1))=TRUE,"",IF(OFFSET(Data!$A$1,MATCH($D196,Data!$CG:$CG,0)-1,MATCH($E196&amp;"/"&amp;H$1,Data!$1:$1,0)-1)=0,"",OFFSET(Data!$A$1,MATCH($D196,Data!$CG:$CG,0)-1,MATCH($E196&amp;"/"&amp;H$1,Data!$1:$1,0)-1)))</f>
        <v/>
      </c>
      <c r="I196" s="252" t="str">
        <f ca="1">IF(ISERROR(OFFSET(Data!$A$1,MATCH($D196,Data!$CG:$CG,0)-1,MATCH($E196&amp;"/"&amp;I$1,Data!$1:$1,0)-1))=TRUE,"",IF(OFFSET(Data!$A$1,MATCH($D196,Data!$CG:$CG,0)-1,MATCH($E196&amp;"/"&amp;I$1,Data!$1:$1,0)-1)=0,"",OFFSET(Data!$A$1,MATCH($D196,Data!$CG:$CG,0)-1,MATCH($E196&amp;"/"&amp;I$1,Data!$1:$1,0)-1)))</f>
        <v/>
      </c>
      <c r="J196" s="252" t="str">
        <f ca="1">IF(ISERROR(OFFSET(Data!$A$1,MATCH($D196,Data!$CG:$CG,0)-1,MATCH($E196&amp;"/"&amp;J$1,Data!$1:$1,0)-1))=TRUE,"",IF(OFFSET(Data!$A$1,MATCH($D196,Data!$CG:$CG,0)-1,MATCH($E196&amp;"/"&amp;J$1,Data!$1:$1,0)-1)=0,"",OFFSET(Data!$A$1,MATCH($D196,Data!$CG:$CG,0)-1,MATCH($E196&amp;"/"&amp;J$1,Data!$1:$1,0)-1)))</f>
        <v/>
      </c>
      <c r="K196" s="252" t="str">
        <f ca="1">IF(ISERROR(OFFSET(Data!$A$1,MATCH($D196,Data!$CG:$CG,0)-1,MATCH($E196&amp;"/"&amp;K$1,Data!$1:$1,0)-1))=TRUE,"",IF(OFFSET(Data!$A$1,MATCH($D196,Data!$CG:$CG,0)-1,MATCH($E196&amp;"/"&amp;K$1,Data!$1:$1,0)-1)=0,"",OFFSET(Data!$A$1,MATCH($D196,Data!$CG:$CG,0)-1,MATCH($E196&amp;"/"&amp;K$1,Data!$1:$1,0)-1)))</f>
        <v/>
      </c>
      <c r="L196" s="252" t="str">
        <f ca="1">IF(ISERROR(OFFSET(Data!$A$1,MATCH($D196,Data!$CG:$CG,0)-1,MATCH($E196&amp;"/"&amp;L$1,Data!$1:$1,0)-1))=TRUE,"",IF(OFFSET(Data!$A$1,MATCH($D196,Data!$CG:$CG,0)-1,MATCH($E196&amp;"/"&amp;L$1,Data!$1:$1,0)-1)=0,"",OFFSET(Data!$A$1,MATCH($D196,Data!$CG:$CG,0)-1,MATCH($E196&amp;"/"&amp;L$1,Data!$1:$1,0)-1)))</f>
        <v/>
      </c>
      <c r="M196" s="252" t="str">
        <f ca="1">IF(ISERROR(OFFSET(Data!$A$1,MATCH($D196,Data!$CG:$CG,0)-1,MATCH($E196&amp;"/"&amp;M$1,Data!$1:$1,0)-1))=TRUE,"",IF(OFFSET(Data!$A$1,MATCH($D196,Data!$CG:$CG,0)-1,MATCH($E196&amp;"/"&amp;M$1,Data!$1:$1,0)-1)=0,"",OFFSET(Data!$A$1,MATCH($D196,Data!$CG:$CG,0)-1,MATCH($E196&amp;"/"&amp;M$1,Data!$1:$1,0)-1)))</f>
        <v/>
      </c>
      <c r="N196" s="252" t="str">
        <f ca="1">IF(ISERROR(OFFSET(Data!$A$1,MATCH($D196,Data!$CG:$CG,0)-1,MATCH($E196&amp;"/"&amp;N$1,Data!$1:$1,0)-1))=TRUE,"",IF(OFFSET(Data!$A$1,MATCH($D196,Data!$CG:$CG,0)-1,MATCH($E196&amp;"/"&amp;N$1,Data!$1:$1,0)-1)=0,"",OFFSET(Data!$A$1,MATCH($D196,Data!$CG:$CG,0)-1,MATCH($E196&amp;"/"&amp;N$1,Data!$1:$1,0)-1)))</f>
        <v/>
      </c>
      <c r="O196" s="252" t="str">
        <f ca="1">IF(ISERROR(OFFSET(Data!$A$1,MATCH($D196,Data!$CG:$CG,0)-1,MATCH($E196&amp;"/"&amp;O$1,Data!$1:$1,0)-1))=TRUE,"",IF(OFFSET(Data!$A$1,MATCH($D196,Data!$CG:$CG,0)-1,MATCH($E196&amp;"/"&amp;O$1,Data!$1:$1,0)-1)=0,"",OFFSET(Data!$A$1,MATCH($D196,Data!$CG:$CG,0)-1,MATCH($E196&amp;"/"&amp;O$1,Data!$1:$1,0)-1)))</f>
        <v/>
      </c>
      <c r="P196" s="252" t="str">
        <f ca="1">IF(ISERROR(OFFSET(Data!$A$1,MATCH($D196,Data!$CG:$CG,0)-1,MATCH($E196&amp;"/"&amp;P$1,Data!$1:$1,0)-1))=TRUE,"",IF(OFFSET(Data!$A$1,MATCH($D196,Data!$CG:$CG,0)-1,MATCH($E196&amp;"/"&amp;P$1,Data!$1:$1,0)-1)=0,"",OFFSET(Data!$A$1,MATCH($D196,Data!$CG:$CG,0)-1,MATCH($E196&amp;"/"&amp;P$1,Data!$1:$1,0)-1)))</f>
        <v/>
      </c>
      <c r="Q196" s="252" t="str">
        <f ca="1">IF(ISERROR(OFFSET(Data!$A$1,MATCH($D196,Data!$CG:$CG,0)-1,MATCH($E196&amp;"/"&amp;Q$1,Data!$1:$1,0)-1))=TRUE,"",IF(OFFSET(Data!$A$1,MATCH($D196,Data!$CG:$CG,0)-1,MATCH($E196&amp;"/"&amp;Q$1,Data!$1:$1,0)-1)=0,"",OFFSET(Data!$A$1,MATCH($D196,Data!$CG:$CG,0)-1,MATCH($E196&amp;"/"&amp;Q$1,Data!$1:$1,0)-1)))</f>
        <v/>
      </c>
      <c r="R196" s="252" t="str">
        <f ca="1">IF(ISERROR(OFFSET(Data!$A$1,MATCH($D196,Data!$CG:$CG,0)-1,MATCH($E196&amp;"/"&amp;R$1,Data!$1:$1,0)-1))=TRUE,"",IF(OFFSET(Data!$A$1,MATCH($D196,Data!$CG:$CG,0)-1,MATCH($E196&amp;"/"&amp;R$1,Data!$1:$1,0)-1)=0,"",OFFSET(Data!$A$1,MATCH($D196,Data!$CG:$CG,0)-1,MATCH($E196&amp;"/"&amp;R$1,Data!$1:$1,0)-1)))</f>
        <v/>
      </c>
      <c r="S196" s="252" t="str">
        <f ca="1">IF(ISERROR(OFFSET(Data!$A$1,MATCH($D196,Data!$CG:$CG,0)-1,MATCH($E196&amp;"/"&amp;S$1,Data!$1:$1,0)-1))=TRUE,"",IF(OFFSET(Data!$A$1,MATCH($D196,Data!$CG:$CG,0)-1,MATCH($E196&amp;"/"&amp;S$1,Data!$1:$1,0)-1)=0,"",OFFSET(Data!$A$1,MATCH($D196,Data!$CG:$CG,0)-1,MATCH($E196&amp;"/"&amp;S$1,Data!$1:$1,0)-1)))</f>
        <v/>
      </c>
      <c r="T196" s="252" t="str">
        <f ca="1">IF(ISERROR(OFFSET(Data!$A$1,MATCH($D196,Data!$CG:$CG,0)-1,MATCH($E196&amp;"/"&amp;T$1,Data!$1:$1,0)-1))=TRUE,"",IF(OFFSET(Data!$A$1,MATCH($D196,Data!$CG:$CG,0)-1,MATCH($E196&amp;"/"&amp;T$1,Data!$1:$1,0)-1)=0,"",OFFSET(Data!$A$1,MATCH($D196,Data!$CG:$CG,0)-1,MATCH($E196&amp;"/"&amp;T$1,Data!$1:$1,0)-1)))</f>
        <v/>
      </c>
      <c r="U196" s="252" t="str">
        <f ca="1">IF(ISERROR(OFFSET(Data!$A$1,MATCH($D196,Data!$CG:$CG,0)-1,MATCH($E196&amp;"/"&amp;U$1,Data!$1:$1,0)-1))=TRUE,"",IF(OFFSET(Data!$A$1,MATCH($D196,Data!$CG:$CG,0)-1,MATCH($E196&amp;"/"&amp;U$1,Data!$1:$1,0)-1)=0,"",OFFSET(Data!$A$1,MATCH($D196,Data!$CG:$CG,0)-1,MATCH($E196&amp;"/"&amp;U$1,Data!$1:$1,0)-1)))</f>
        <v/>
      </c>
      <c r="V196" s="252" t="str">
        <f ca="1">IF(ISERROR(OFFSET(Data!$A$1,MATCH($D196,Data!$CG:$CG,0)-1,MATCH($E196&amp;"/"&amp;V$1,Data!$1:$1,0)-1))=TRUE,"",IF(OFFSET(Data!$A$1,MATCH($D196,Data!$CG:$CG,0)-1,MATCH($E196&amp;"/"&amp;V$1,Data!$1:$1,0)-1)=0,"",OFFSET(Data!$A$1,MATCH($D196,Data!$CG:$CG,0)-1,MATCH($E196&amp;"/"&amp;V$1,Data!$1:$1,0)-1)))</f>
        <v/>
      </c>
      <c r="W196" s="269" t="str">
        <f ca="1">IF(ISERROR(OFFSET(Data!$A$1,MATCH($D196,Data!$CG:$CG,0)-1,MATCH($E196&amp;"/"&amp;W$1,Data!$1:$1,0)-1))=TRUE,"",IF(OFFSET(Data!$A$1,MATCH($D196,Data!$CG:$CG,0)-1,MATCH($E196&amp;"/"&amp;W$1,Data!$1:$1,0)-1)=0,"",OFFSET(Data!$A$1,MATCH($D196,Data!$CG:$CG,0)-1,MATCH($E196&amp;"/"&amp;W$1,Data!$1:$1,0)-1)))</f>
        <v/>
      </c>
      <c r="X196" s="252" t="str">
        <f ca="1">IF(ISERROR(OFFSET(Data!$A$1,MATCH($D196,Data!$CG:$CG,0)-1,MATCH($E196&amp;"/"&amp;X$1,Data!$1:$1,0)-1))=TRUE,"",IF(OFFSET(Data!$A$1,MATCH($D196,Data!$CG:$CG,0)-1,MATCH($E196&amp;"/"&amp;X$1,Data!$1:$1,0)-1)=0,"",OFFSET(Data!$A$1,MATCH($D196,Data!$CG:$CG,0)-1,MATCH($E196&amp;"/"&amp;X$1,Data!$1:$1,0)-1)))</f>
        <v/>
      </c>
      <c r="Y196" s="252" t="str">
        <f ca="1">IF(ISERROR(OFFSET(Data!$A$1,MATCH($D196,Data!$CG:$CG,0)-1,MATCH($E196&amp;"/"&amp;Y$1,Data!$1:$1,0)-1))=TRUE,"",IF(OFFSET(Data!$A$1,MATCH($D196,Data!$CG:$CG,0)-1,MATCH($E196&amp;"/"&amp;Y$1,Data!$1:$1,0)-1)=0,"",OFFSET(Data!$A$1,MATCH($D196,Data!$CG:$CG,0)-1,MATCH($E196&amp;"/"&amp;Y$1,Data!$1:$1,0)-1)))</f>
        <v/>
      </c>
      <c r="Z196" s="252" t="str">
        <f ca="1">IF(ISERROR(OFFSET(Data!$A$1,MATCH($D196,Data!$CG:$CG,0)-1,MATCH($E196&amp;"/"&amp;Z$1,Data!$1:$1,0)-1))=TRUE,"",IF(OFFSET(Data!$A$1,MATCH($D196,Data!$CG:$CG,0)-1,MATCH($E196&amp;"/"&amp;Z$1,Data!$1:$1,0)-1)=0,"",OFFSET(Data!$A$1,MATCH($D196,Data!$CG:$CG,0)-1,MATCH($E196&amp;"/"&amp;Z$1,Data!$1:$1,0)-1)))</f>
        <v/>
      </c>
      <c r="AA196" s="252" t="str">
        <f ca="1">IF(ISERROR(OFFSET(Data!$A$1,MATCH($D196,Data!$CG:$CG,0)-1,MATCH($E196&amp;"/"&amp;AA$1,Data!$1:$1,0)-1))=TRUE,"",IF(OFFSET(Data!$A$1,MATCH($D196,Data!$CG:$CG,0)-1,MATCH($E196&amp;"/"&amp;AA$1,Data!$1:$1,0)-1)=0,"",OFFSET(Data!$A$1,MATCH($D196,Data!$CG:$CG,0)-1,MATCH($E196&amp;"/"&amp;AA$1,Data!$1:$1,0)-1)))</f>
        <v/>
      </c>
      <c r="AB196" s="252" t="str">
        <f ca="1">IF(ISERROR(OFFSET(Data!$A$1,MATCH($D196,Data!$CG:$CG,0)-1,MATCH($E196&amp;"/"&amp;AB$1,Data!$1:$1,0)-1))=TRUE,"",IF(OFFSET(Data!$A$1,MATCH($D196,Data!$CG:$CG,0)-1,MATCH($E196&amp;"/"&amp;AB$1,Data!$1:$1,0)-1)=0,"",OFFSET(Data!$A$1,MATCH($D196,Data!$CG:$CG,0)-1,MATCH($E196&amp;"/"&amp;AB$1,Data!$1:$1,0)-1)))</f>
        <v/>
      </c>
      <c r="AC196" s="252" t="str">
        <f ca="1">IF(ISERROR(OFFSET(Data!$A$1,MATCH($D196,Data!$CG:$CG,0)-1,MATCH($E196&amp;"/"&amp;AC$1,Data!$1:$1,0)-1))=TRUE,"",IF(OFFSET(Data!$A$1,MATCH($D196,Data!$CG:$CG,0)-1,MATCH($E196&amp;"/"&amp;AC$1,Data!$1:$1,0)-1)=0,"",OFFSET(Data!$A$1,MATCH($D196,Data!$CG:$CG,0)-1,MATCH($E196&amp;"/"&amp;AC$1,Data!$1:$1,0)-1)))</f>
        <v/>
      </c>
      <c r="AD196" s="252" t="str">
        <f ca="1">IF(ISERROR(OFFSET(Data!$A$1,MATCH($D196,Data!$CG:$CG,0)-1,MATCH($E196&amp;"/"&amp;AD$1,Data!$1:$1,0)-1))=TRUE,"",IF(OFFSET(Data!$A$1,MATCH($D196,Data!$CG:$CG,0)-1,MATCH($E196&amp;"/"&amp;AD$1,Data!$1:$1,0)-1)=0,"",OFFSET(Data!$A$1,MATCH($D196,Data!$CG:$CG,0)-1,MATCH($E196&amp;"/"&amp;AD$1,Data!$1:$1,0)-1)))</f>
        <v/>
      </c>
      <c r="AE196" s="252" t="str">
        <f ca="1">IF(ISERROR(OFFSET(Data!$A$1,MATCH($D196,Data!$CG:$CG,0)-1,MATCH($E196&amp;"/"&amp;AE$1,Data!$1:$1,0)-1))=TRUE,"",IF(OFFSET(Data!$A$1,MATCH($D196,Data!$CG:$CG,0)-1,MATCH($E196&amp;"/"&amp;AE$1,Data!$1:$1,0)-1)=0,"",OFFSET(Data!$A$1,MATCH($D196,Data!$CG:$CG,0)-1,MATCH($E196&amp;"/"&amp;AE$1,Data!$1:$1,0)-1)))</f>
        <v/>
      </c>
      <c r="AF196" s="253" t="str">
        <f ca="1">IF(ISERROR(OFFSET(Data!$A$1,MATCH($D196,Data!$CG:$CG,0)-1,MATCH($E196&amp;"/"&amp;AF$1,Data!$1:$1,0)-1))=TRUE,"",IF(OFFSET(Data!$A$1,MATCH($D196,Data!$CG:$CG,0)-1,MATCH($E196&amp;"/"&amp;AF$1,Data!$1:$1,0)-1)=0,"",OFFSET(Data!$A$1,MATCH($D196,Data!$CG:$CG,0)-1,MATCH($E196&amp;"/"&amp;AF$1,Data!$1:$1,0)-1)))</f>
        <v/>
      </c>
      <c r="AG196" s="188">
        <f t="shared" ca="1" si="6"/>
        <v>0</v>
      </c>
      <c r="AH196" s="208">
        <f ca="1">SUM(AG194:AG196)</f>
        <v>0</v>
      </c>
    </row>
    <row r="197" spans="1:34" ht="15.75" hidden="1" customHeight="1" x14ac:dyDescent="0.25">
      <c r="A197" s="446"/>
      <c r="B197" s="469"/>
      <c r="C197" s="472"/>
      <c r="D197" s="50" t="e">
        <f>IF(C197&lt;&gt;"",C197,D196)</f>
        <v>#N/A</v>
      </c>
      <c r="E197" s="51" t="s">
        <v>24</v>
      </c>
      <c r="F197" s="254" t="str">
        <f ca="1">IF(ISERROR(OFFSET(Data!$A$1,MATCH($D197,Data!$CG:$CG,0)-1,MATCH($E197&amp;"/"&amp;F$1,Data!$1:$1,0)-1))=TRUE,"",IF(OFFSET(Data!$A$1,MATCH($D197,Data!$CG:$CG,0)-1,MATCH($E197&amp;"/"&amp;F$1,Data!$1:$1,0)-1)=0,"",OFFSET(Data!$A$1,MATCH($D197,Data!$CG:$CG,0)-1,MATCH($E197&amp;"/"&amp;F$1,Data!$1:$1,0)-1)))</f>
        <v/>
      </c>
      <c r="G197" s="252" t="str">
        <f ca="1">IF(ISERROR(OFFSET(Data!$A$1,MATCH($D197,Data!$CG:$CG,0)-1,MATCH($E197&amp;"/"&amp;G$1,Data!$1:$1,0)-1))=TRUE,"",IF(OFFSET(Data!$A$1,MATCH($D197,Data!$CG:$CG,0)-1,MATCH($E197&amp;"/"&amp;G$1,Data!$1:$1,0)-1)=0,"",OFFSET(Data!$A$1,MATCH($D197,Data!$CG:$CG,0)-1,MATCH($E197&amp;"/"&amp;G$1,Data!$1:$1,0)-1)))</f>
        <v/>
      </c>
      <c r="H197" s="252" t="str">
        <f ca="1">IF(ISERROR(OFFSET(Data!$A$1,MATCH($D197,Data!$CG:$CG,0)-1,MATCH($E197&amp;"/"&amp;H$1,Data!$1:$1,0)-1))=TRUE,"",IF(OFFSET(Data!$A$1,MATCH($D197,Data!$CG:$CG,0)-1,MATCH($E197&amp;"/"&amp;H$1,Data!$1:$1,0)-1)=0,"",OFFSET(Data!$A$1,MATCH($D197,Data!$CG:$CG,0)-1,MATCH($E197&amp;"/"&amp;H$1,Data!$1:$1,0)-1)))</f>
        <v/>
      </c>
      <c r="I197" s="252" t="str">
        <f ca="1">IF(ISERROR(OFFSET(Data!$A$1,MATCH($D197,Data!$CG:$CG,0)-1,MATCH($E197&amp;"/"&amp;I$1,Data!$1:$1,0)-1))=TRUE,"",IF(OFFSET(Data!$A$1,MATCH($D197,Data!$CG:$CG,0)-1,MATCH($E197&amp;"/"&amp;I$1,Data!$1:$1,0)-1)=0,"",OFFSET(Data!$A$1,MATCH($D197,Data!$CG:$CG,0)-1,MATCH($E197&amp;"/"&amp;I$1,Data!$1:$1,0)-1)))</f>
        <v/>
      </c>
      <c r="J197" s="252" t="str">
        <f ca="1">IF(ISERROR(OFFSET(Data!$A$1,MATCH($D197,Data!$CG:$CG,0)-1,MATCH($E197&amp;"/"&amp;J$1,Data!$1:$1,0)-1))=TRUE,"",IF(OFFSET(Data!$A$1,MATCH($D197,Data!$CG:$CG,0)-1,MATCH($E197&amp;"/"&amp;J$1,Data!$1:$1,0)-1)=0,"",OFFSET(Data!$A$1,MATCH($D197,Data!$CG:$CG,0)-1,MATCH($E197&amp;"/"&amp;J$1,Data!$1:$1,0)-1)))</f>
        <v/>
      </c>
      <c r="K197" s="252" t="str">
        <f ca="1">IF(ISERROR(OFFSET(Data!$A$1,MATCH($D197,Data!$CG:$CG,0)-1,MATCH($E197&amp;"/"&amp;K$1,Data!$1:$1,0)-1))=TRUE,"",IF(OFFSET(Data!$A$1,MATCH($D197,Data!$CG:$CG,0)-1,MATCH($E197&amp;"/"&amp;K$1,Data!$1:$1,0)-1)=0,"",OFFSET(Data!$A$1,MATCH($D197,Data!$CG:$CG,0)-1,MATCH($E197&amp;"/"&amp;K$1,Data!$1:$1,0)-1)))</f>
        <v/>
      </c>
      <c r="L197" s="252" t="str">
        <f ca="1">IF(ISERROR(OFFSET(Data!$A$1,MATCH($D197,Data!$CG:$CG,0)-1,MATCH($E197&amp;"/"&amp;L$1,Data!$1:$1,0)-1))=TRUE,"",IF(OFFSET(Data!$A$1,MATCH($D197,Data!$CG:$CG,0)-1,MATCH($E197&amp;"/"&amp;L$1,Data!$1:$1,0)-1)=0,"",OFFSET(Data!$A$1,MATCH($D197,Data!$CG:$CG,0)-1,MATCH($E197&amp;"/"&amp;L$1,Data!$1:$1,0)-1)))</f>
        <v/>
      </c>
      <c r="M197" s="252" t="str">
        <f ca="1">IF(ISERROR(OFFSET(Data!$A$1,MATCH($D197,Data!$CG:$CG,0)-1,MATCH($E197&amp;"/"&amp;M$1,Data!$1:$1,0)-1))=TRUE,"",IF(OFFSET(Data!$A$1,MATCH($D197,Data!$CG:$CG,0)-1,MATCH($E197&amp;"/"&amp;M$1,Data!$1:$1,0)-1)=0,"",OFFSET(Data!$A$1,MATCH($D197,Data!$CG:$CG,0)-1,MATCH($E197&amp;"/"&amp;M$1,Data!$1:$1,0)-1)))</f>
        <v/>
      </c>
      <c r="N197" s="252" t="str">
        <f ca="1">IF(ISERROR(OFFSET(Data!$A$1,MATCH($D197,Data!$CG:$CG,0)-1,MATCH($E197&amp;"/"&amp;N$1,Data!$1:$1,0)-1))=TRUE,"",IF(OFFSET(Data!$A$1,MATCH($D197,Data!$CG:$CG,0)-1,MATCH($E197&amp;"/"&amp;N$1,Data!$1:$1,0)-1)=0,"",OFFSET(Data!$A$1,MATCH($D197,Data!$CG:$CG,0)-1,MATCH($E197&amp;"/"&amp;N$1,Data!$1:$1,0)-1)))</f>
        <v/>
      </c>
      <c r="O197" s="252" t="str">
        <f ca="1">IF(ISERROR(OFFSET(Data!$A$1,MATCH($D197,Data!$CG:$CG,0)-1,MATCH($E197&amp;"/"&amp;O$1,Data!$1:$1,0)-1))=TRUE,"",IF(OFFSET(Data!$A$1,MATCH($D197,Data!$CG:$CG,0)-1,MATCH($E197&amp;"/"&amp;O$1,Data!$1:$1,0)-1)=0,"",OFFSET(Data!$A$1,MATCH($D197,Data!$CG:$CG,0)-1,MATCH($E197&amp;"/"&amp;O$1,Data!$1:$1,0)-1)))</f>
        <v/>
      </c>
      <c r="P197" s="252" t="str">
        <f ca="1">IF(ISERROR(OFFSET(Data!$A$1,MATCH($D197,Data!$CG:$CG,0)-1,MATCH($E197&amp;"/"&amp;P$1,Data!$1:$1,0)-1))=TRUE,"",IF(OFFSET(Data!$A$1,MATCH($D197,Data!$CG:$CG,0)-1,MATCH($E197&amp;"/"&amp;P$1,Data!$1:$1,0)-1)=0,"",OFFSET(Data!$A$1,MATCH($D197,Data!$CG:$CG,0)-1,MATCH($E197&amp;"/"&amp;P$1,Data!$1:$1,0)-1)))</f>
        <v/>
      </c>
      <c r="Q197" s="252" t="str">
        <f ca="1">IF(ISERROR(OFFSET(Data!$A$1,MATCH($D197,Data!$CG:$CG,0)-1,MATCH($E197&amp;"/"&amp;Q$1,Data!$1:$1,0)-1))=TRUE,"",IF(OFFSET(Data!$A$1,MATCH($D197,Data!$CG:$CG,0)-1,MATCH($E197&amp;"/"&amp;Q$1,Data!$1:$1,0)-1)=0,"",OFFSET(Data!$A$1,MATCH($D197,Data!$CG:$CG,0)-1,MATCH($E197&amp;"/"&amp;Q$1,Data!$1:$1,0)-1)))</f>
        <v/>
      </c>
      <c r="R197" s="252" t="str">
        <f ca="1">IF(ISERROR(OFFSET(Data!$A$1,MATCH($D197,Data!$CG:$CG,0)-1,MATCH($E197&amp;"/"&amp;R$1,Data!$1:$1,0)-1))=TRUE,"",IF(OFFSET(Data!$A$1,MATCH($D197,Data!$CG:$CG,0)-1,MATCH($E197&amp;"/"&amp;R$1,Data!$1:$1,0)-1)=0,"",OFFSET(Data!$A$1,MATCH($D197,Data!$CG:$CG,0)-1,MATCH($E197&amp;"/"&amp;R$1,Data!$1:$1,0)-1)))</f>
        <v/>
      </c>
      <c r="S197" s="252" t="str">
        <f ca="1">IF(ISERROR(OFFSET(Data!$A$1,MATCH($D197,Data!$CG:$CG,0)-1,MATCH($E197&amp;"/"&amp;S$1,Data!$1:$1,0)-1))=TRUE,"",IF(OFFSET(Data!$A$1,MATCH($D197,Data!$CG:$CG,0)-1,MATCH($E197&amp;"/"&amp;S$1,Data!$1:$1,0)-1)=0,"",OFFSET(Data!$A$1,MATCH($D197,Data!$CG:$CG,0)-1,MATCH($E197&amp;"/"&amp;S$1,Data!$1:$1,0)-1)))</f>
        <v/>
      </c>
      <c r="T197" s="252" t="str">
        <f ca="1">IF(ISERROR(OFFSET(Data!$A$1,MATCH($D197,Data!$CG:$CG,0)-1,MATCH($E197&amp;"/"&amp;T$1,Data!$1:$1,0)-1))=TRUE,"",IF(OFFSET(Data!$A$1,MATCH($D197,Data!$CG:$CG,0)-1,MATCH($E197&amp;"/"&amp;T$1,Data!$1:$1,0)-1)=0,"",OFFSET(Data!$A$1,MATCH($D197,Data!$CG:$CG,0)-1,MATCH($E197&amp;"/"&amp;T$1,Data!$1:$1,0)-1)))</f>
        <v/>
      </c>
      <c r="U197" s="252" t="str">
        <f ca="1">IF(ISERROR(OFFSET(Data!$A$1,MATCH($D197,Data!$CG:$CG,0)-1,MATCH($E197&amp;"/"&amp;U$1,Data!$1:$1,0)-1))=TRUE,"",IF(OFFSET(Data!$A$1,MATCH($D197,Data!$CG:$CG,0)-1,MATCH($E197&amp;"/"&amp;U$1,Data!$1:$1,0)-1)=0,"",OFFSET(Data!$A$1,MATCH($D197,Data!$CG:$CG,0)-1,MATCH($E197&amp;"/"&amp;U$1,Data!$1:$1,0)-1)))</f>
        <v/>
      </c>
      <c r="V197" s="252" t="str">
        <f ca="1">IF(ISERROR(OFFSET(Data!$A$1,MATCH($D197,Data!$CG:$CG,0)-1,MATCH($E197&amp;"/"&amp;V$1,Data!$1:$1,0)-1))=TRUE,"",IF(OFFSET(Data!$A$1,MATCH($D197,Data!$CG:$CG,0)-1,MATCH($E197&amp;"/"&amp;V$1,Data!$1:$1,0)-1)=0,"",OFFSET(Data!$A$1,MATCH($D197,Data!$CG:$CG,0)-1,MATCH($E197&amp;"/"&amp;V$1,Data!$1:$1,0)-1)))</f>
        <v/>
      </c>
      <c r="W197" s="269" t="str">
        <f ca="1">IF(ISERROR(OFFSET(Data!$A$1,MATCH($D197,Data!$CG:$CG,0)-1,MATCH($E197&amp;"/"&amp;W$1,Data!$1:$1,0)-1))=TRUE,"",IF(OFFSET(Data!$A$1,MATCH($D197,Data!$CG:$CG,0)-1,MATCH($E197&amp;"/"&amp;W$1,Data!$1:$1,0)-1)=0,"",OFFSET(Data!$A$1,MATCH($D197,Data!$CG:$CG,0)-1,MATCH($E197&amp;"/"&amp;W$1,Data!$1:$1,0)-1)))</f>
        <v/>
      </c>
      <c r="X197" s="252" t="str">
        <f ca="1">IF(ISERROR(OFFSET(Data!$A$1,MATCH($D197,Data!$CG:$CG,0)-1,MATCH($E197&amp;"/"&amp;X$1,Data!$1:$1,0)-1))=TRUE,"",IF(OFFSET(Data!$A$1,MATCH($D197,Data!$CG:$CG,0)-1,MATCH($E197&amp;"/"&amp;X$1,Data!$1:$1,0)-1)=0,"",OFFSET(Data!$A$1,MATCH($D197,Data!$CG:$CG,0)-1,MATCH($E197&amp;"/"&amp;X$1,Data!$1:$1,0)-1)))</f>
        <v/>
      </c>
      <c r="Y197" s="252" t="str">
        <f ca="1">IF(ISERROR(OFFSET(Data!$A$1,MATCH($D197,Data!$CG:$CG,0)-1,MATCH($E197&amp;"/"&amp;Y$1,Data!$1:$1,0)-1))=TRUE,"",IF(OFFSET(Data!$A$1,MATCH($D197,Data!$CG:$CG,0)-1,MATCH($E197&amp;"/"&amp;Y$1,Data!$1:$1,0)-1)=0,"",OFFSET(Data!$A$1,MATCH($D197,Data!$CG:$CG,0)-1,MATCH($E197&amp;"/"&amp;Y$1,Data!$1:$1,0)-1)))</f>
        <v/>
      </c>
      <c r="Z197" s="252" t="str">
        <f ca="1">IF(ISERROR(OFFSET(Data!$A$1,MATCH($D197,Data!$CG:$CG,0)-1,MATCH($E197&amp;"/"&amp;Z$1,Data!$1:$1,0)-1))=TRUE,"",IF(OFFSET(Data!$A$1,MATCH($D197,Data!$CG:$CG,0)-1,MATCH($E197&amp;"/"&amp;Z$1,Data!$1:$1,0)-1)=0,"",OFFSET(Data!$A$1,MATCH($D197,Data!$CG:$CG,0)-1,MATCH($E197&amp;"/"&amp;Z$1,Data!$1:$1,0)-1)))</f>
        <v/>
      </c>
      <c r="AA197" s="252" t="str">
        <f ca="1">IF(ISERROR(OFFSET(Data!$A$1,MATCH($D197,Data!$CG:$CG,0)-1,MATCH($E197&amp;"/"&amp;AA$1,Data!$1:$1,0)-1))=TRUE,"",IF(OFFSET(Data!$A$1,MATCH($D197,Data!$CG:$CG,0)-1,MATCH($E197&amp;"/"&amp;AA$1,Data!$1:$1,0)-1)=0,"",OFFSET(Data!$A$1,MATCH($D197,Data!$CG:$CG,0)-1,MATCH($E197&amp;"/"&amp;AA$1,Data!$1:$1,0)-1)))</f>
        <v/>
      </c>
      <c r="AB197" s="252" t="str">
        <f ca="1">IF(ISERROR(OFFSET(Data!$A$1,MATCH($D197,Data!$CG:$CG,0)-1,MATCH($E197&amp;"/"&amp;AB$1,Data!$1:$1,0)-1))=TRUE,"",IF(OFFSET(Data!$A$1,MATCH($D197,Data!$CG:$CG,0)-1,MATCH($E197&amp;"/"&amp;AB$1,Data!$1:$1,0)-1)=0,"",OFFSET(Data!$A$1,MATCH($D197,Data!$CG:$CG,0)-1,MATCH($E197&amp;"/"&amp;AB$1,Data!$1:$1,0)-1)))</f>
        <v/>
      </c>
      <c r="AC197" s="252" t="str">
        <f ca="1">IF(ISERROR(OFFSET(Data!$A$1,MATCH($D197,Data!$CG:$CG,0)-1,MATCH($E197&amp;"/"&amp;AC$1,Data!$1:$1,0)-1))=TRUE,"",IF(OFFSET(Data!$A$1,MATCH($D197,Data!$CG:$CG,0)-1,MATCH($E197&amp;"/"&amp;AC$1,Data!$1:$1,0)-1)=0,"",OFFSET(Data!$A$1,MATCH($D197,Data!$CG:$CG,0)-1,MATCH($E197&amp;"/"&amp;AC$1,Data!$1:$1,0)-1)))</f>
        <v/>
      </c>
      <c r="AD197" s="252" t="str">
        <f ca="1">IF(ISERROR(OFFSET(Data!$A$1,MATCH($D197,Data!$CG:$CG,0)-1,MATCH($E197&amp;"/"&amp;AD$1,Data!$1:$1,0)-1))=TRUE,"",IF(OFFSET(Data!$A$1,MATCH($D197,Data!$CG:$CG,0)-1,MATCH($E197&amp;"/"&amp;AD$1,Data!$1:$1,0)-1)=0,"",OFFSET(Data!$A$1,MATCH($D197,Data!$CG:$CG,0)-1,MATCH($E197&amp;"/"&amp;AD$1,Data!$1:$1,0)-1)))</f>
        <v/>
      </c>
      <c r="AE197" s="252" t="str">
        <f ca="1">IF(ISERROR(OFFSET(Data!$A$1,MATCH($D197,Data!$CG:$CG,0)-1,MATCH($E197&amp;"/"&amp;AE$1,Data!$1:$1,0)-1))=TRUE,"",IF(OFFSET(Data!$A$1,MATCH($D197,Data!$CG:$CG,0)-1,MATCH($E197&amp;"/"&amp;AE$1,Data!$1:$1,0)-1)=0,"",OFFSET(Data!$A$1,MATCH($D197,Data!$CG:$CG,0)-1,MATCH($E197&amp;"/"&amp;AE$1,Data!$1:$1,0)-1)))</f>
        <v/>
      </c>
      <c r="AF197" s="253" t="str">
        <f ca="1">IF(ISERROR(OFFSET(Data!$A$1,MATCH($D197,Data!$CG:$CG,0)-1,MATCH($E197&amp;"/"&amp;AF$1,Data!$1:$1,0)-1))=TRUE,"",IF(OFFSET(Data!$A$1,MATCH($D197,Data!$CG:$CG,0)-1,MATCH($E197&amp;"/"&amp;AF$1,Data!$1:$1,0)-1)=0,"",OFFSET(Data!$A$1,MATCH($D197,Data!$CG:$CG,0)-1,MATCH($E197&amp;"/"&amp;AF$1,Data!$1:$1,0)-1)))</f>
        <v/>
      </c>
      <c r="AG197" s="188">
        <f t="shared" ca="1" si="6"/>
        <v>0</v>
      </c>
      <c r="AH197" s="208">
        <f ca="1">SUM(AG194:AG197)</f>
        <v>0</v>
      </c>
    </row>
    <row r="198" spans="1:34" ht="15.75" hidden="1" customHeight="1" thickBot="1" x14ac:dyDescent="0.3">
      <c r="A198" s="447"/>
      <c r="B198" s="470"/>
      <c r="C198" s="473"/>
      <c r="D198" s="52" t="e">
        <f>IF(C198&lt;&gt;"",C198,D197)</f>
        <v>#N/A</v>
      </c>
      <c r="E198" s="53" t="s">
        <v>25</v>
      </c>
      <c r="F198" s="255" t="str">
        <f ca="1">IF(ISERROR(OFFSET(Data!$A$1,MATCH($D198,Data!$CG:$CG,0)-1,MATCH($E198&amp;"/"&amp;F$1,Data!$1:$1,0)-1))=TRUE,"",IF(OFFSET(Data!$A$1,MATCH($D198,Data!$CG:$CG,0)-1,MATCH($E198&amp;"/"&amp;F$1,Data!$1:$1,0)-1)=0,"",OFFSET(Data!$A$1,MATCH($D198,Data!$CG:$CG,0)-1,MATCH($E198&amp;"/"&amp;F$1,Data!$1:$1,0)-1)))</f>
        <v/>
      </c>
      <c r="G198" s="256" t="str">
        <f ca="1">IF(ISERROR(OFFSET(Data!$A$1,MATCH($D198,Data!$CG:$CG,0)-1,MATCH($E198&amp;"/"&amp;G$1,Data!$1:$1,0)-1))=TRUE,"",IF(OFFSET(Data!$A$1,MATCH($D198,Data!$CG:$CG,0)-1,MATCH($E198&amp;"/"&amp;G$1,Data!$1:$1,0)-1)=0,"",OFFSET(Data!$A$1,MATCH($D198,Data!$CG:$CG,0)-1,MATCH($E198&amp;"/"&amp;G$1,Data!$1:$1,0)-1)))</f>
        <v/>
      </c>
      <c r="H198" s="256" t="str">
        <f ca="1">IF(ISERROR(OFFSET(Data!$A$1,MATCH($D198,Data!$CG:$CG,0)-1,MATCH($E198&amp;"/"&amp;H$1,Data!$1:$1,0)-1))=TRUE,"",IF(OFFSET(Data!$A$1,MATCH($D198,Data!$CG:$CG,0)-1,MATCH($E198&amp;"/"&amp;H$1,Data!$1:$1,0)-1)=0,"",OFFSET(Data!$A$1,MATCH($D198,Data!$CG:$CG,0)-1,MATCH($E198&amp;"/"&amp;H$1,Data!$1:$1,0)-1)))</f>
        <v/>
      </c>
      <c r="I198" s="256" t="str">
        <f ca="1">IF(ISERROR(OFFSET(Data!$A$1,MATCH($D198,Data!$CG:$CG,0)-1,MATCH($E198&amp;"/"&amp;I$1,Data!$1:$1,0)-1))=TRUE,"",IF(OFFSET(Data!$A$1,MATCH($D198,Data!$CG:$CG,0)-1,MATCH($E198&amp;"/"&amp;I$1,Data!$1:$1,0)-1)=0,"",OFFSET(Data!$A$1,MATCH($D198,Data!$CG:$CG,0)-1,MATCH($E198&amp;"/"&amp;I$1,Data!$1:$1,0)-1)))</f>
        <v/>
      </c>
      <c r="J198" s="256" t="str">
        <f ca="1">IF(ISERROR(OFFSET(Data!$A$1,MATCH($D198,Data!$CG:$CG,0)-1,MATCH($E198&amp;"/"&amp;J$1,Data!$1:$1,0)-1))=TRUE,"",IF(OFFSET(Data!$A$1,MATCH($D198,Data!$CG:$CG,0)-1,MATCH($E198&amp;"/"&amp;J$1,Data!$1:$1,0)-1)=0,"",OFFSET(Data!$A$1,MATCH($D198,Data!$CG:$CG,0)-1,MATCH($E198&amp;"/"&amp;J$1,Data!$1:$1,0)-1)))</f>
        <v/>
      </c>
      <c r="K198" s="256" t="str">
        <f ca="1">IF(ISERROR(OFFSET(Data!$A$1,MATCH($D198,Data!$CG:$CG,0)-1,MATCH($E198&amp;"/"&amp;K$1,Data!$1:$1,0)-1))=TRUE,"",IF(OFFSET(Data!$A$1,MATCH($D198,Data!$CG:$CG,0)-1,MATCH($E198&amp;"/"&amp;K$1,Data!$1:$1,0)-1)=0,"",OFFSET(Data!$A$1,MATCH($D198,Data!$CG:$CG,0)-1,MATCH($E198&amp;"/"&amp;K$1,Data!$1:$1,0)-1)))</f>
        <v/>
      </c>
      <c r="L198" s="256" t="str">
        <f ca="1">IF(ISERROR(OFFSET(Data!$A$1,MATCH($D198,Data!$CG:$CG,0)-1,MATCH($E198&amp;"/"&amp;L$1,Data!$1:$1,0)-1))=TRUE,"",IF(OFFSET(Data!$A$1,MATCH($D198,Data!$CG:$CG,0)-1,MATCH($E198&amp;"/"&amp;L$1,Data!$1:$1,0)-1)=0,"",OFFSET(Data!$A$1,MATCH($D198,Data!$CG:$CG,0)-1,MATCH($E198&amp;"/"&amp;L$1,Data!$1:$1,0)-1)))</f>
        <v/>
      </c>
      <c r="M198" s="256" t="str">
        <f ca="1">IF(ISERROR(OFFSET(Data!$A$1,MATCH($D198,Data!$CG:$CG,0)-1,MATCH($E198&amp;"/"&amp;M$1,Data!$1:$1,0)-1))=TRUE,"",IF(OFFSET(Data!$A$1,MATCH($D198,Data!$CG:$CG,0)-1,MATCH($E198&amp;"/"&amp;M$1,Data!$1:$1,0)-1)=0,"",OFFSET(Data!$A$1,MATCH($D198,Data!$CG:$CG,0)-1,MATCH($E198&amp;"/"&amp;M$1,Data!$1:$1,0)-1)))</f>
        <v/>
      </c>
      <c r="N198" s="256" t="str">
        <f ca="1">IF(ISERROR(OFFSET(Data!$A$1,MATCH($D198,Data!$CG:$CG,0)-1,MATCH($E198&amp;"/"&amp;N$1,Data!$1:$1,0)-1))=TRUE,"",IF(OFFSET(Data!$A$1,MATCH($D198,Data!$CG:$CG,0)-1,MATCH($E198&amp;"/"&amp;N$1,Data!$1:$1,0)-1)=0,"",OFFSET(Data!$A$1,MATCH($D198,Data!$CG:$CG,0)-1,MATCH($E198&amp;"/"&amp;N$1,Data!$1:$1,0)-1)))</f>
        <v/>
      </c>
      <c r="O198" s="256" t="str">
        <f ca="1">IF(ISERROR(OFFSET(Data!$A$1,MATCH($D198,Data!$CG:$CG,0)-1,MATCH($E198&amp;"/"&amp;O$1,Data!$1:$1,0)-1))=TRUE,"",IF(OFFSET(Data!$A$1,MATCH($D198,Data!$CG:$CG,0)-1,MATCH($E198&amp;"/"&amp;O$1,Data!$1:$1,0)-1)=0,"",OFFSET(Data!$A$1,MATCH($D198,Data!$CG:$CG,0)-1,MATCH($E198&amp;"/"&amp;O$1,Data!$1:$1,0)-1)))</f>
        <v/>
      </c>
      <c r="P198" s="256" t="str">
        <f ca="1">IF(ISERROR(OFFSET(Data!$A$1,MATCH($D198,Data!$CG:$CG,0)-1,MATCH($E198&amp;"/"&amp;P$1,Data!$1:$1,0)-1))=TRUE,"",IF(OFFSET(Data!$A$1,MATCH($D198,Data!$CG:$CG,0)-1,MATCH($E198&amp;"/"&amp;P$1,Data!$1:$1,0)-1)=0,"",OFFSET(Data!$A$1,MATCH($D198,Data!$CG:$CG,0)-1,MATCH($E198&amp;"/"&amp;P$1,Data!$1:$1,0)-1)))</f>
        <v/>
      </c>
      <c r="Q198" s="256" t="str">
        <f ca="1">IF(ISERROR(OFFSET(Data!$A$1,MATCH($D198,Data!$CG:$CG,0)-1,MATCH($E198&amp;"/"&amp;Q$1,Data!$1:$1,0)-1))=TRUE,"",IF(OFFSET(Data!$A$1,MATCH($D198,Data!$CG:$CG,0)-1,MATCH($E198&amp;"/"&amp;Q$1,Data!$1:$1,0)-1)=0,"",OFFSET(Data!$A$1,MATCH($D198,Data!$CG:$CG,0)-1,MATCH($E198&amp;"/"&amp;Q$1,Data!$1:$1,0)-1)))</f>
        <v/>
      </c>
      <c r="R198" s="256" t="str">
        <f ca="1">IF(ISERROR(OFFSET(Data!$A$1,MATCH($D198,Data!$CG:$CG,0)-1,MATCH($E198&amp;"/"&amp;R$1,Data!$1:$1,0)-1))=TRUE,"",IF(OFFSET(Data!$A$1,MATCH($D198,Data!$CG:$CG,0)-1,MATCH($E198&amp;"/"&amp;R$1,Data!$1:$1,0)-1)=0,"",OFFSET(Data!$A$1,MATCH($D198,Data!$CG:$CG,0)-1,MATCH($E198&amp;"/"&amp;R$1,Data!$1:$1,0)-1)))</f>
        <v/>
      </c>
      <c r="S198" s="256" t="str">
        <f ca="1">IF(ISERROR(OFFSET(Data!$A$1,MATCH($D198,Data!$CG:$CG,0)-1,MATCH($E198&amp;"/"&amp;S$1,Data!$1:$1,0)-1))=TRUE,"",IF(OFFSET(Data!$A$1,MATCH($D198,Data!$CG:$CG,0)-1,MATCH($E198&amp;"/"&amp;S$1,Data!$1:$1,0)-1)=0,"",OFFSET(Data!$A$1,MATCH($D198,Data!$CG:$CG,0)-1,MATCH($E198&amp;"/"&amp;S$1,Data!$1:$1,0)-1)))</f>
        <v/>
      </c>
      <c r="T198" s="256" t="str">
        <f ca="1">IF(ISERROR(OFFSET(Data!$A$1,MATCH($D198,Data!$CG:$CG,0)-1,MATCH($E198&amp;"/"&amp;T$1,Data!$1:$1,0)-1))=TRUE,"",IF(OFFSET(Data!$A$1,MATCH($D198,Data!$CG:$CG,0)-1,MATCH($E198&amp;"/"&amp;T$1,Data!$1:$1,0)-1)=0,"",OFFSET(Data!$A$1,MATCH($D198,Data!$CG:$CG,0)-1,MATCH($E198&amp;"/"&amp;T$1,Data!$1:$1,0)-1)))</f>
        <v/>
      </c>
      <c r="U198" s="256" t="str">
        <f ca="1">IF(ISERROR(OFFSET(Data!$A$1,MATCH($D198,Data!$CG:$CG,0)-1,MATCH($E198&amp;"/"&amp;U$1,Data!$1:$1,0)-1))=TRUE,"",IF(OFFSET(Data!$A$1,MATCH($D198,Data!$CG:$CG,0)-1,MATCH($E198&amp;"/"&amp;U$1,Data!$1:$1,0)-1)=0,"",OFFSET(Data!$A$1,MATCH($D198,Data!$CG:$CG,0)-1,MATCH($E198&amp;"/"&amp;U$1,Data!$1:$1,0)-1)))</f>
        <v/>
      </c>
      <c r="V198" s="256" t="str">
        <f ca="1">IF(ISERROR(OFFSET(Data!$A$1,MATCH($D198,Data!$CG:$CG,0)-1,MATCH($E198&amp;"/"&amp;V$1,Data!$1:$1,0)-1))=TRUE,"",IF(OFFSET(Data!$A$1,MATCH($D198,Data!$CG:$CG,0)-1,MATCH($E198&amp;"/"&amp;V$1,Data!$1:$1,0)-1)=0,"",OFFSET(Data!$A$1,MATCH($D198,Data!$CG:$CG,0)-1,MATCH($E198&amp;"/"&amp;V$1,Data!$1:$1,0)-1)))</f>
        <v/>
      </c>
      <c r="W198" s="257" t="str">
        <f ca="1">IF(ISERROR(OFFSET(Data!$A$1,MATCH($D198,Data!$CG:$CG,0)-1,MATCH($E198&amp;"/"&amp;W$1,Data!$1:$1,0)-1))=TRUE,"",IF(OFFSET(Data!$A$1,MATCH($D198,Data!$CG:$CG,0)-1,MATCH($E198&amp;"/"&amp;W$1,Data!$1:$1,0)-1)=0,"",OFFSET(Data!$A$1,MATCH($D198,Data!$CG:$CG,0)-1,MATCH($E198&amp;"/"&amp;W$1,Data!$1:$1,0)-1)))</f>
        <v/>
      </c>
      <c r="X198" s="256" t="str">
        <f ca="1">IF(ISERROR(OFFSET(Data!$A$1,MATCH($D198,Data!$CG:$CG,0)-1,MATCH($E198&amp;"/"&amp;X$1,Data!$1:$1,0)-1))=TRUE,"",IF(OFFSET(Data!$A$1,MATCH($D198,Data!$CG:$CG,0)-1,MATCH($E198&amp;"/"&amp;X$1,Data!$1:$1,0)-1)=0,"",OFFSET(Data!$A$1,MATCH($D198,Data!$CG:$CG,0)-1,MATCH($E198&amp;"/"&amp;X$1,Data!$1:$1,0)-1)))</f>
        <v/>
      </c>
      <c r="Y198" s="256" t="str">
        <f ca="1">IF(ISERROR(OFFSET(Data!$A$1,MATCH($D198,Data!$CG:$CG,0)-1,MATCH($E198&amp;"/"&amp;Y$1,Data!$1:$1,0)-1))=TRUE,"",IF(OFFSET(Data!$A$1,MATCH($D198,Data!$CG:$CG,0)-1,MATCH($E198&amp;"/"&amp;Y$1,Data!$1:$1,0)-1)=0,"",OFFSET(Data!$A$1,MATCH($D198,Data!$CG:$CG,0)-1,MATCH($E198&amp;"/"&amp;Y$1,Data!$1:$1,0)-1)))</f>
        <v/>
      </c>
      <c r="Z198" s="256" t="str">
        <f ca="1">IF(ISERROR(OFFSET(Data!$A$1,MATCH($D198,Data!$CG:$CG,0)-1,MATCH($E198&amp;"/"&amp;Z$1,Data!$1:$1,0)-1))=TRUE,"",IF(OFFSET(Data!$A$1,MATCH($D198,Data!$CG:$CG,0)-1,MATCH($E198&amp;"/"&amp;Z$1,Data!$1:$1,0)-1)=0,"",OFFSET(Data!$A$1,MATCH($D198,Data!$CG:$CG,0)-1,MATCH($E198&amp;"/"&amp;Z$1,Data!$1:$1,0)-1)))</f>
        <v/>
      </c>
      <c r="AA198" s="256" t="str">
        <f ca="1">IF(ISERROR(OFFSET(Data!$A$1,MATCH($D198,Data!$CG:$CG,0)-1,MATCH($E198&amp;"/"&amp;AA$1,Data!$1:$1,0)-1))=TRUE,"",IF(OFFSET(Data!$A$1,MATCH($D198,Data!$CG:$CG,0)-1,MATCH($E198&amp;"/"&amp;AA$1,Data!$1:$1,0)-1)=0,"",OFFSET(Data!$A$1,MATCH($D198,Data!$CG:$CG,0)-1,MATCH($E198&amp;"/"&amp;AA$1,Data!$1:$1,0)-1)))</f>
        <v/>
      </c>
      <c r="AB198" s="256" t="str">
        <f ca="1">IF(ISERROR(OFFSET(Data!$A$1,MATCH($D198,Data!$CG:$CG,0)-1,MATCH($E198&amp;"/"&amp;AB$1,Data!$1:$1,0)-1))=TRUE,"",IF(OFFSET(Data!$A$1,MATCH($D198,Data!$CG:$CG,0)-1,MATCH($E198&amp;"/"&amp;AB$1,Data!$1:$1,0)-1)=0,"",OFFSET(Data!$A$1,MATCH($D198,Data!$CG:$CG,0)-1,MATCH($E198&amp;"/"&amp;AB$1,Data!$1:$1,0)-1)))</f>
        <v/>
      </c>
      <c r="AC198" s="256" t="str">
        <f ca="1">IF(ISERROR(OFFSET(Data!$A$1,MATCH($D198,Data!$CG:$CG,0)-1,MATCH($E198&amp;"/"&amp;AC$1,Data!$1:$1,0)-1))=TRUE,"",IF(OFFSET(Data!$A$1,MATCH($D198,Data!$CG:$CG,0)-1,MATCH($E198&amp;"/"&amp;AC$1,Data!$1:$1,0)-1)=0,"",OFFSET(Data!$A$1,MATCH($D198,Data!$CG:$CG,0)-1,MATCH($E198&amp;"/"&amp;AC$1,Data!$1:$1,0)-1)))</f>
        <v/>
      </c>
      <c r="AD198" s="256" t="str">
        <f ca="1">IF(ISERROR(OFFSET(Data!$A$1,MATCH($D198,Data!$CG:$CG,0)-1,MATCH($E198&amp;"/"&amp;AD$1,Data!$1:$1,0)-1))=TRUE,"",IF(OFFSET(Data!$A$1,MATCH($D198,Data!$CG:$CG,0)-1,MATCH($E198&amp;"/"&amp;AD$1,Data!$1:$1,0)-1)=0,"",OFFSET(Data!$A$1,MATCH($D198,Data!$CG:$CG,0)-1,MATCH($E198&amp;"/"&amp;AD$1,Data!$1:$1,0)-1)))</f>
        <v/>
      </c>
      <c r="AE198" s="256" t="str">
        <f ca="1">IF(ISERROR(OFFSET(Data!$A$1,MATCH($D198,Data!$CG:$CG,0)-1,MATCH($E198&amp;"/"&amp;AE$1,Data!$1:$1,0)-1))=TRUE,"",IF(OFFSET(Data!$A$1,MATCH($D198,Data!$CG:$CG,0)-1,MATCH($E198&amp;"/"&amp;AE$1,Data!$1:$1,0)-1)=0,"",OFFSET(Data!$A$1,MATCH($D198,Data!$CG:$CG,0)-1,MATCH($E198&amp;"/"&amp;AE$1,Data!$1:$1,0)-1)))</f>
        <v/>
      </c>
      <c r="AF198" s="258" t="str">
        <f ca="1">IF(ISERROR(OFFSET(Data!$A$1,MATCH($D198,Data!$CG:$CG,0)-1,MATCH($E198&amp;"/"&amp;AF$1,Data!$1:$1,0)-1))=TRUE,"",IF(OFFSET(Data!$A$1,MATCH($D198,Data!$CG:$CG,0)-1,MATCH($E198&amp;"/"&amp;AF$1,Data!$1:$1,0)-1)=0,"",OFFSET(Data!$A$1,MATCH($D198,Data!$CG:$CG,0)-1,MATCH($E198&amp;"/"&amp;AF$1,Data!$1:$1,0)-1)))</f>
        <v/>
      </c>
      <c r="AG198" s="197">
        <f t="shared" ca="1" si="6"/>
        <v>0</v>
      </c>
      <c r="AH198" s="209">
        <f ca="1">SUM(AG194:AG198)</f>
        <v>0</v>
      </c>
    </row>
    <row r="199" spans="1:34" ht="15" hidden="1" customHeight="1" x14ac:dyDescent="0.25">
      <c r="A199" s="445">
        <v>39</v>
      </c>
      <c r="B199" s="468" t="e">
        <f>INDEX(Data!CI:CI,MATCH("M"&amp;A199,Data!A:A,0))</f>
        <v>#N/A</v>
      </c>
      <c r="C199" s="471" t="e">
        <f>INDEX(Data!CG:CG,MATCH("M"&amp;A199,Data!A:A,0))</f>
        <v>#N/A</v>
      </c>
      <c r="D199" s="48" t="e">
        <f>IF(C199&lt;&gt;"",C199,#REF!)</f>
        <v>#N/A</v>
      </c>
      <c r="E199" s="49" t="s">
        <v>21</v>
      </c>
      <c r="F199" s="271" t="str">
        <f ca="1">IF(ISERROR(OFFSET(Data!$A$1,MATCH($D199,Data!$CG:$CG,0)-1,MATCH($E199&amp;"/"&amp;F$1,Data!$1:$1,0)-1))=TRUE,"",IF(OFFSET(Data!$A$1,MATCH($D199,Data!$CG:$CG,0)-1,MATCH($E199&amp;"/"&amp;F$1,Data!$1:$1,0)-1)=0,"",OFFSET(Data!$A$1,MATCH($D199,Data!$CG:$CG,0)-1,MATCH($E199&amp;"/"&amp;F$1,Data!$1:$1,0)-1)))</f>
        <v/>
      </c>
      <c r="G199" s="250" t="str">
        <f ca="1">IF(ISERROR(OFFSET(Data!$A$1,MATCH($D199,Data!$CG:$CG,0)-1,MATCH($E199&amp;"/"&amp;G$1,Data!$1:$1,0)-1))=TRUE,"",IF(OFFSET(Data!$A$1,MATCH($D199,Data!$CG:$CG,0)-1,MATCH($E199&amp;"/"&amp;G$1,Data!$1:$1,0)-1)=0,"",OFFSET(Data!$A$1,MATCH($D199,Data!$CG:$CG,0)-1,MATCH($E199&amp;"/"&amp;G$1,Data!$1:$1,0)-1)))</f>
        <v/>
      </c>
      <c r="H199" s="250" t="str">
        <f ca="1">IF(ISERROR(OFFSET(Data!$A$1,MATCH($D199,Data!$CG:$CG,0)-1,MATCH($E199&amp;"/"&amp;H$1,Data!$1:$1,0)-1))=TRUE,"",IF(OFFSET(Data!$A$1,MATCH($D199,Data!$CG:$CG,0)-1,MATCH($E199&amp;"/"&amp;H$1,Data!$1:$1,0)-1)=0,"",OFFSET(Data!$A$1,MATCH($D199,Data!$CG:$CG,0)-1,MATCH($E199&amp;"/"&amp;H$1,Data!$1:$1,0)-1)))</f>
        <v/>
      </c>
      <c r="I199" s="250" t="str">
        <f ca="1">IF(ISERROR(OFFSET(Data!$A$1,MATCH($D199,Data!$CG:$CG,0)-1,MATCH($E199&amp;"/"&amp;I$1,Data!$1:$1,0)-1))=TRUE,"",IF(OFFSET(Data!$A$1,MATCH($D199,Data!$CG:$CG,0)-1,MATCH($E199&amp;"/"&amp;I$1,Data!$1:$1,0)-1)=0,"",OFFSET(Data!$A$1,MATCH($D199,Data!$CG:$CG,0)-1,MATCH($E199&amp;"/"&amp;I$1,Data!$1:$1,0)-1)))</f>
        <v/>
      </c>
      <c r="J199" s="250" t="str">
        <f ca="1">IF(ISERROR(OFFSET(Data!$A$1,MATCH($D199,Data!$CG:$CG,0)-1,MATCH($E199&amp;"/"&amp;J$1,Data!$1:$1,0)-1))=TRUE,"",IF(OFFSET(Data!$A$1,MATCH($D199,Data!$CG:$CG,0)-1,MATCH($E199&amp;"/"&amp;J$1,Data!$1:$1,0)-1)=0,"",OFFSET(Data!$A$1,MATCH($D199,Data!$CG:$CG,0)-1,MATCH($E199&amp;"/"&amp;J$1,Data!$1:$1,0)-1)))</f>
        <v/>
      </c>
      <c r="K199" s="250" t="str">
        <f ca="1">IF(ISERROR(OFFSET(Data!$A$1,MATCH($D199,Data!$CG:$CG,0)-1,MATCH($E199&amp;"/"&amp;K$1,Data!$1:$1,0)-1))=TRUE,"",IF(OFFSET(Data!$A$1,MATCH($D199,Data!$CG:$CG,0)-1,MATCH($E199&amp;"/"&amp;K$1,Data!$1:$1,0)-1)=0,"",OFFSET(Data!$A$1,MATCH($D199,Data!$CG:$CG,0)-1,MATCH($E199&amp;"/"&amp;K$1,Data!$1:$1,0)-1)))</f>
        <v/>
      </c>
      <c r="L199" s="250" t="str">
        <f ca="1">IF(ISERROR(OFFSET(Data!$A$1,MATCH($D199,Data!$CG:$CG,0)-1,MATCH($E199&amp;"/"&amp;L$1,Data!$1:$1,0)-1))=TRUE,"",IF(OFFSET(Data!$A$1,MATCH($D199,Data!$CG:$CG,0)-1,MATCH($E199&amp;"/"&amp;L$1,Data!$1:$1,0)-1)=0,"",OFFSET(Data!$A$1,MATCH($D199,Data!$CG:$CG,0)-1,MATCH($E199&amp;"/"&amp;L$1,Data!$1:$1,0)-1)))</f>
        <v/>
      </c>
      <c r="M199" s="250" t="str">
        <f ca="1">IF(ISERROR(OFFSET(Data!$A$1,MATCH($D199,Data!$CG:$CG,0)-1,MATCH($E199&amp;"/"&amp;M$1,Data!$1:$1,0)-1))=TRUE,"",IF(OFFSET(Data!$A$1,MATCH($D199,Data!$CG:$CG,0)-1,MATCH($E199&amp;"/"&amp;M$1,Data!$1:$1,0)-1)=0,"",OFFSET(Data!$A$1,MATCH($D199,Data!$CG:$CG,0)-1,MATCH($E199&amp;"/"&amp;M$1,Data!$1:$1,0)-1)))</f>
        <v/>
      </c>
      <c r="N199" s="250" t="str">
        <f ca="1">IF(ISERROR(OFFSET(Data!$A$1,MATCH($D199,Data!$CG:$CG,0)-1,MATCH($E199&amp;"/"&amp;N$1,Data!$1:$1,0)-1))=TRUE,"",IF(OFFSET(Data!$A$1,MATCH($D199,Data!$CG:$CG,0)-1,MATCH($E199&amp;"/"&amp;N$1,Data!$1:$1,0)-1)=0,"",OFFSET(Data!$A$1,MATCH($D199,Data!$CG:$CG,0)-1,MATCH($E199&amp;"/"&amp;N$1,Data!$1:$1,0)-1)))</f>
        <v/>
      </c>
      <c r="O199" s="250" t="str">
        <f ca="1">IF(ISERROR(OFFSET(Data!$A$1,MATCH($D199,Data!$CG:$CG,0)-1,MATCH($E199&amp;"/"&amp;O$1,Data!$1:$1,0)-1))=TRUE,"",IF(OFFSET(Data!$A$1,MATCH($D199,Data!$CG:$CG,0)-1,MATCH($E199&amp;"/"&amp;O$1,Data!$1:$1,0)-1)=0,"",OFFSET(Data!$A$1,MATCH($D199,Data!$CG:$CG,0)-1,MATCH($E199&amp;"/"&amp;O$1,Data!$1:$1,0)-1)))</f>
        <v/>
      </c>
      <c r="P199" s="250" t="str">
        <f ca="1">IF(ISERROR(OFFSET(Data!$A$1,MATCH($D199,Data!$CG:$CG,0)-1,MATCH($E199&amp;"/"&amp;P$1,Data!$1:$1,0)-1))=TRUE,"",IF(OFFSET(Data!$A$1,MATCH($D199,Data!$CG:$CG,0)-1,MATCH($E199&amp;"/"&amp;P$1,Data!$1:$1,0)-1)=0,"",OFFSET(Data!$A$1,MATCH($D199,Data!$CG:$CG,0)-1,MATCH($E199&amp;"/"&amp;P$1,Data!$1:$1,0)-1)))</f>
        <v/>
      </c>
      <c r="Q199" s="250" t="str">
        <f ca="1">IF(ISERROR(OFFSET(Data!$A$1,MATCH($D199,Data!$CG:$CG,0)-1,MATCH($E199&amp;"/"&amp;Q$1,Data!$1:$1,0)-1))=TRUE,"",IF(OFFSET(Data!$A$1,MATCH($D199,Data!$CG:$CG,0)-1,MATCH($E199&amp;"/"&amp;Q$1,Data!$1:$1,0)-1)=0,"",OFFSET(Data!$A$1,MATCH($D199,Data!$CG:$CG,0)-1,MATCH($E199&amp;"/"&amp;Q$1,Data!$1:$1,0)-1)))</f>
        <v/>
      </c>
      <c r="R199" s="250" t="str">
        <f ca="1">IF(ISERROR(OFFSET(Data!$A$1,MATCH($D199,Data!$CG:$CG,0)-1,MATCH($E199&amp;"/"&amp;R$1,Data!$1:$1,0)-1))=TRUE,"",IF(OFFSET(Data!$A$1,MATCH($D199,Data!$CG:$CG,0)-1,MATCH($E199&amp;"/"&amp;R$1,Data!$1:$1,0)-1)=0,"",OFFSET(Data!$A$1,MATCH($D199,Data!$CG:$CG,0)-1,MATCH($E199&amp;"/"&amp;R$1,Data!$1:$1,0)-1)))</f>
        <v/>
      </c>
      <c r="S199" s="250" t="str">
        <f ca="1">IF(ISERROR(OFFSET(Data!$A$1,MATCH($D199,Data!$CG:$CG,0)-1,MATCH($E199&amp;"/"&amp;S$1,Data!$1:$1,0)-1))=TRUE,"",IF(OFFSET(Data!$A$1,MATCH($D199,Data!$CG:$CG,0)-1,MATCH($E199&amp;"/"&amp;S$1,Data!$1:$1,0)-1)=0,"",OFFSET(Data!$A$1,MATCH($D199,Data!$CG:$CG,0)-1,MATCH($E199&amp;"/"&amp;S$1,Data!$1:$1,0)-1)))</f>
        <v/>
      </c>
      <c r="T199" s="250" t="str">
        <f ca="1">IF(ISERROR(OFFSET(Data!$A$1,MATCH($D199,Data!$CG:$CG,0)-1,MATCH($E199&amp;"/"&amp;T$1,Data!$1:$1,0)-1))=TRUE,"",IF(OFFSET(Data!$A$1,MATCH($D199,Data!$CG:$CG,0)-1,MATCH($E199&amp;"/"&amp;T$1,Data!$1:$1,0)-1)=0,"",OFFSET(Data!$A$1,MATCH($D199,Data!$CG:$CG,0)-1,MATCH($E199&amp;"/"&amp;T$1,Data!$1:$1,0)-1)))</f>
        <v/>
      </c>
      <c r="U199" s="250" t="str">
        <f ca="1">IF(ISERROR(OFFSET(Data!$A$1,MATCH($D199,Data!$CG:$CG,0)-1,MATCH($E199&amp;"/"&amp;U$1,Data!$1:$1,0)-1))=TRUE,"",IF(OFFSET(Data!$A$1,MATCH($D199,Data!$CG:$CG,0)-1,MATCH($E199&amp;"/"&amp;U$1,Data!$1:$1,0)-1)=0,"",OFFSET(Data!$A$1,MATCH($D199,Data!$CG:$CG,0)-1,MATCH($E199&amp;"/"&amp;U$1,Data!$1:$1,0)-1)))</f>
        <v/>
      </c>
      <c r="V199" s="250" t="str">
        <f ca="1">IF(ISERROR(OFFSET(Data!$A$1,MATCH($D199,Data!$CG:$CG,0)-1,MATCH($E199&amp;"/"&amp;V$1,Data!$1:$1,0)-1))=TRUE,"",IF(OFFSET(Data!$A$1,MATCH($D199,Data!$CG:$CG,0)-1,MATCH($E199&amp;"/"&amp;V$1,Data!$1:$1,0)-1)=0,"",OFFSET(Data!$A$1,MATCH($D199,Data!$CG:$CG,0)-1,MATCH($E199&amp;"/"&amp;V$1,Data!$1:$1,0)-1)))</f>
        <v/>
      </c>
      <c r="W199" s="272" t="str">
        <f ca="1">IF(ISERROR(OFFSET(Data!$A$1,MATCH($D199,Data!$CG:$CG,0)-1,MATCH($E199&amp;"/"&amp;W$1,Data!$1:$1,0)-1))=TRUE,"",IF(OFFSET(Data!$A$1,MATCH($D199,Data!$CG:$CG,0)-1,MATCH($E199&amp;"/"&amp;W$1,Data!$1:$1,0)-1)=0,"",OFFSET(Data!$A$1,MATCH($D199,Data!$CG:$CG,0)-1,MATCH($E199&amp;"/"&amp;W$1,Data!$1:$1,0)-1)))</f>
        <v/>
      </c>
      <c r="X199" s="250" t="str">
        <f ca="1">IF(ISERROR(OFFSET(Data!$A$1,MATCH($D199,Data!$CG:$CG,0)-1,MATCH($E199&amp;"/"&amp;X$1,Data!$1:$1,0)-1))=TRUE,"",IF(OFFSET(Data!$A$1,MATCH($D199,Data!$CG:$CG,0)-1,MATCH($E199&amp;"/"&amp;X$1,Data!$1:$1,0)-1)=0,"",OFFSET(Data!$A$1,MATCH($D199,Data!$CG:$CG,0)-1,MATCH($E199&amp;"/"&amp;X$1,Data!$1:$1,0)-1)))</f>
        <v/>
      </c>
      <c r="Y199" s="250" t="str">
        <f ca="1">IF(ISERROR(OFFSET(Data!$A$1,MATCH($D199,Data!$CG:$CG,0)-1,MATCH($E199&amp;"/"&amp;Y$1,Data!$1:$1,0)-1))=TRUE,"",IF(OFFSET(Data!$A$1,MATCH($D199,Data!$CG:$CG,0)-1,MATCH($E199&amp;"/"&amp;Y$1,Data!$1:$1,0)-1)=0,"",OFFSET(Data!$A$1,MATCH($D199,Data!$CG:$CG,0)-1,MATCH($E199&amp;"/"&amp;Y$1,Data!$1:$1,0)-1)))</f>
        <v/>
      </c>
      <c r="Z199" s="250" t="str">
        <f ca="1">IF(ISERROR(OFFSET(Data!$A$1,MATCH($D199,Data!$CG:$CG,0)-1,MATCH($E199&amp;"/"&amp;Z$1,Data!$1:$1,0)-1))=TRUE,"",IF(OFFSET(Data!$A$1,MATCH($D199,Data!$CG:$CG,0)-1,MATCH($E199&amp;"/"&amp;Z$1,Data!$1:$1,0)-1)=0,"",OFFSET(Data!$A$1,MATCH($D199,Data!$CG:$CG,0)-1,MATCH($E199&amp;"/"&amp;Z$1,Data!$1:$1,0)-1)))</f>
        <v/>
      </c>
      <c r="AA199" s="250" t="str">
        <f ca="1">IF(ISERROR(OFFSET(Data!$A$1,MATCH($D199,Data!$CG:$CG,0)-1,MATCH($E199&amp;"/"&amp;AA$1,Data!$1:$1,0)-1))=TRUE,"",IF(OFFSET(Data!$A$1,MATCH($D199,Data!$CG:$CG,0)-1,MATCH($E199&amp;"/"&amp;AA$1,Data!$1:$1,0)-1)=0,"",OFFSET(Data!$A$1,MATCH($D199,Data!$CG:$CG,0)-1,MATCH($E199&amp;"/"&amp;AA$1,Data!$1:$1,0)-1)))</f>
        <v/>
      </c>
      <c r="AB199" s="250" t="str">
        <f ca="1">IF(ISERROR(OFFSET(Data!$A$1,MATCH($D199,Data!$CG:$CG,0)-1,MATCH($E199&amp;"/"&amp;AB$1,Data!$1:$1,0)-1))=TRUE,"",IF(OFFSET(Data!$A$1,MATCH($D199,Data!$CG:$CG,0)-1,MATCH($E199&amp;"/"&amp;AB$1,Data!$1:$1,0)-1)=0,"",OFFSET(Data!$A$1,MATCH($D199,Data!$CG:$CG,0)-1,MATCH($E199&amp;"/"&amp;AB$1,Data!$1:$1,0)-1)))</f>
        <v/>
      </c>
      <c r="AC199" s="250" t="str">
        <f ca="1">IF(ISERROR(OFFSET(Data!$A$1,MATCH($D199,Data!$CG:$CG,0)-1,MATCH($E199&amp;"/"&amp;AC$1,Data!$1:$1,0)-1))=TRUE,"",IF(OFFSET(Data!$A$1,MATCH($D199,Data!$CG:$CG,0)-1,MATCH($E199&amp;"/"&amp;AC$1,Data!$1:$1,0)-1)=0,"",OFFSET(Data!$A$1,MATCH($D199,Data!$CG:$CG,0)-1,MATCH($E199&amp;"/"&amp;AC$1,Data!$1:$1,0)-1)))</f>
        <v/>
      </c>
      <c r="AD199" s="250" t="str">
        <f ca="1">IF(ISERROR(OFFSET(Data!$A$1,MATCH($D199,Data!$CG:$CG,0)-1,MATCH($E199&amp;"/"&amp;AD$1,Data!$1:$1,0)-1))=TRUE,"",IF(OFFSET(Data!$A$1,MATCH($D199,Data!$CG:$CG,0)-1,MATCH($E199&amp;"/"&amp;AD$1,Data!$1:$1,0)-1)=0,"",OFFSET(Data!$A$1,MATCH($D199,Data!$CG:$CG,0)-1,MATCH($E199&amp;"/"&amp;AD$1,Data!$1:$1,0)-1)))</f>
        <v/>
      </c>
      <c r="AE199" s="250" t="str">
        <f ca="1">IF(ISERROR(OFFSET(Data!$A$1,MATCH($D199,Data!$CG:$CG,0)-1,MATCH($E199&amp;"/"&amp;AE$1,Data!$1:$1,0)-1))=TRUE,"",IF(OFFSET(Data!$A$1,MATCH($D199,Data!$CG:$CG,0)-1,MATCH($E199&amp;"/"&amp;AE$1,Data!$1:$1,0)-1)=0,"",OFFSET(Data!$A$1,MATCH($D199,Data!$CG:$CG,0)-1,MATCH($E199&amp;"/"&amp;AE$1,Data!$1:$1,0)-1)))</f>
        <v/>
      </c>
      <c r="AF199" s="251" t="str">
        <f ca="1">IF(ISERROR(OFFSET(Data!$A$1,MATCH($D199,Data!$CG:$CG,0)-1,MATCH($E199&amp;"/"&amp;AF$1,Data!$1:$1,0)-1))=TRUE,"",IF(OFFSET(Data!$A$1,MATCH($D199,Data!$CG:$CG,0)-1,MATCH($E199&amp;"/"&amp;AF$1,Data!$1:$1,0)-1)=0,"",OFFSET(Data!$A$1,MATCH($D199,Data!$CG:$CG,0)-1,MATCH($E199&amp;"/"&amp;AF$1,Data!$1:$1,0)-1)))</f>
        <v/>
      </c>
      <c r="AG199" s="206">
        <f t="shared" ca="1" si="6"/>
        <v>0</v>
      </c>
      <c r="AH199" s="207">
        <f ca="1">AG199</f>
        <v>0</v>
      </c>
    </row>
    <row r="200" spans="1:34" ht="15" hidden="1" customHeight="1" thickBot="1" x14ac:dyDescent="0.3">
      <c r="A200" s="446"/>
      <c r="B200" s="469"/>
      <c r="C200" s="472"/>
      <c r="D200" s="50" t="e">
        <f>IF(C200&lt;&gt;"",C200,D199)</f>
        <v>#N/A</v>
      </c>
      <c r="E200" s="51" t="s">
        <v>22</v>
      </c>
      <c r="F200" s="254" t="str">
        <f ca="1">IF(ISERROR(OFFSET(Data!$A$1,MATCH($D200,Data!$CG:$CG,0)-1,MATCH($E200&amp;"/"&amp;F$1,Data!$1:$1,0)-1))=TRUE,"",IF(OFFSET(Data!$A$1,MATCH($D200,Data!$CG:$CG,0)-1,MATCH($E200&amp;"/"&amp;F$1,Data!$1:$1,0)-1)=0,"",OFFSET(Data!$A$1,MATCH($D200,Data!$CG:$CG,0)-1,MATCH($E200&amp;"/"&amp;F$1,Data!$1:$1,0)-1)))</f>
        <v/>
      </c>
      <c r="G200" s="252" t="str">
        <f ca="1">IF(ISERROR(OFFSET(Data!$A$1,MATCH($D200,Data!$CG:$CG,0)-1,MATCH($E200&amp;"/"&amp;G$1,Data!$1:$1,0)-1))=TRUE,"",IF(OFFSET(Data!$A$1,MATCH($D200,Data!$CG:$CG,0)-1,MATCH($E200&amp;"/"&amp;G$1,Data!$1:$1,0)-1)=0,"",OFFSET(Data!$A$1,MATCH($D200,Data!$CG:$CG,0)-1,MATCH($E200&amp;"/"&amp;G$1,Data!$1:$1,0)-1)))</f>
        <v/>
      </c>
      <c r="H200" s="252" t="str">
        <f ca="1">IF(ISERROR(OFFSET(Data!$A$1,MATCH($D200,Data!$CG:$CG,0)-1,MATCH($E200&amp;"/"&amp;H$1,Data!$1:$1,0)-1))=TRUE,"",IF(OFFSET(Data!$A$1,MATCH($D200,Data!$CG:$CG,0)-1,MATCH($E200&amp;"/"&amp;H$1,Data!$1:$1,0)-1)=0,"",OFFSET(Data!$A$1,MATCH($D200,Data!$CG:$CG,0)-1,MATCH($E200&amp;"/"&amp;H$1,Data!$1:$1,0)-1)))</f>
        <v/>
      </c>
      <c r="I200" s="252" t="str">
        <f ca="1">IF(ISERROR(OFFSET(Data!$A$1,MATCH($D200,Data!$CG:$CG,0)-1,MATCH($E200&amp;"/"&amp;I$1,Data!$1:$1,0)-1))=TRUE,"",IF(OFFSET(Data!$A$1,MATCH($D200,Data!$CG:$CG,0)-1,MATCH($E200&amp;"/"&amp;I$1,Data!$1:$1,0)-1)=0,"",OFFSET(Data!$A$1,MATCH($D200,Data!$CG:$CG,0)-1,MATCH($E200&amp;"/"&amp;I$1,Data!$1:$1,0)-1)))</f>
        <v/>
      </c>
      <c r="J200" s="252" t="str">
        <f ca="1">IF(ISERROR(OFFSET(Data!$A$1,MATCH($D200,Data!$CG:$CG,0)-1,MATCH($E200&amp;"/"&amp;J$1,Data!$1:$1,0)-1))=TRUE,"",IF(OFFSET(Data!$A$1,MATCH($D200,Data!$CG:$CG,0)-1,MATCH($E200&amp;"/"&amp;J$1,Data!$1:$1,0)-1)=0,"",OFFSET(Data!$A$1,MATCH($D200,Data!$CG:$CG,0)-1,MATCH($E200&amp;"/"&amp;J$1,Data!$1:$1,0)-1)))</f>
        <v/>
      </c>
      <c r="K200" s="252" t="str">
        <f ca="1">IF(ISERROR(OFFSET(Data!$A$1,MATCH($D200,Data!$CG:$CG,0)-1,MATCH($E200&amp;"/"&amp;K$1,Data!$1:$1,0)-1))=TRUE,"",IF(OFFSET(Data!$A$1,MATCH($D200,Data!$CG:$CG,0)-1,MATCH($E200&amp;"/"&amp;K$1,Data!$1:$1,0)-1)=0,"",OFFSET(Data!$A$1,MATCH($D200,Data!$CG:$CG,0)-1,MATCH($E200&amp;"/"&amp;K$1,Data!$1:$1,0)-1)))</f>
        <v/>
      </c>
      <c r="L200" s="252" t="str">
        <f ca="1">IF(ISERROR(OFFSET(Data!$A$1,MATCH($D200,Data!$CG:$CG,0)-1,MATCH($E200&amp;"/"&amp;L$1,Data!$1:$1,0)-1))=TRUE,"",IF(OFFSET(Data!$A$1,MATCH($D200,Data!$CG:$CG,0)-1,MATCH($E200&amp;"/"&amp;L$1,Data!$1:$1,0)-1)=0,"",OFFSET(Data!$A$1,MATCH($D200,Data!$CG:$CG,0)-1,MATCH($E200&amp;"/"&amp;L$1,Data!$1:$1,0)-1)))</f>
        <v/>
      </c>
      <c r="M200" s="252" t="str">
        <f ca="1">IF(ISERROR(OFFSET(Data!$A$1,MATCH($D200,Data!$CG:$CG,0)-1,MATCH($E200&amp;"/"&amp;M$1,Data!$1:$1,0)-1))=TRUE,"",IF(OFFSET(Data!$A$1,MATCH($D200,Data!$CG:$CG,0)-1,MATCH($E200&amp;"/"&amp;M$1,Data!$1:$1,0)-1)=0,"",OFFSET(Data!$A$1,MATCH($D200,Data!$CG:$CG,0)-1,MATCH($E200&amp;"/"&amp;M$1,Data!$1:$1,0)-1)))</f>
        <v/>
      </c>
      <c r="N200" s="252" t="str">
        <f ca="1">IF(ISERROR(OFFSET(Data!$A$1,MATCH($D200,Data!$CG:$CG,0)-1,MATCH($E200&amp;"/"&amp;N$1,Data!$1:$1,0)-1))=TRUE,"",IF(OFFSET(Data!$A$1,MATCH($D200,Data!$CG:$CG,0)-1,MATCH($E200&amp;"/"&amp;N$1,Data!$1:$1,0)-1)=0,"",OFFSET(Data!$A$1,MATCH($D200,Data!$CG:$CG,0)-1,MATCH($E200&amp;"/"&amp;N$1,Data!$1:$1,0)-1)))</f>
        <v/>
      </c>
      <c r="O200" s="252" t="str">
        <f ca="1">IF(ISERROR(OFFSET(Data!$A$1,MATCH($D200,Data!$CG:$CG,0)-1,MATCH($E200&amp;"/"&amp;O$1,Data!$1:$1,0)-1))=TRUE,"",IF(OFFSET(Data!$A$1,MATCH($D200,Data!$CG:$CG,0)-1,MATCH($E200&amp;"/"&amp;O$1,Data!$1:$1,0)-1)=0,"",OFFSET(Data!$A$1,MATCH($D200,Data!$CG:$CG,0)-1,MATCH($E200&amp;"/"&amp;O$1,Data!$1:$1,0)-1)))</f>
        <v/>
      </c>
      <c r="P200" s="252" t="str">
        <f ca="1">IF(ISERROR(OFFSET(Data!$A$1,MATCH($D200,Data!$CG:$CG,0)-1,MATCH($E200&amp;"/"&amp;P$1,Data!$1:$1,0)-1))=TRUE,"",IF(OFFSET(Data!$A$1,MATCH($D200,Data!$CG:$CG,0)-1,MATCH($E200&amp;"/"&amp;P$1,Data!$1:$1,0)-1)=0,"",OFFSET(Data!$A$1,MATCH($D200,Data!$CG:$CG,0)-1,MATCH($E200&amp;"/"&amp;P$1,Data!$1:$1,0)-1)))</f>
        <v/>
      </c>
      <c r="Q200" s="252" t="str">
        <f ca="1">IF(ISERROR(OFFSET(Data!$A$1,MATCH($D200,Data!$CG:$CG,0)-1,MATCH($E200&amp;"/"&amp;Q$1,Data!$1:$1,0)-1))=TRUE,"",IF(OFFSET(Data!$A$1,MATCH($D200,Data!$CG:$CG,0)-1,MATCH($E200&amp;"/"&amp;Q$1,Data!$1:$1,0)-1)=0,"",OFFSET(Data!$A$1,MATCH($D200,Data!$CG:$CG,0)-1,MATCH($E200&amp;"/"&amp;Q$1,Data!$1:$1,0)-1)))</f>
        <v/>
      </c>
      <c r="R200" s="252" t="str">
        <f ca="1">IF(ISERROR(OFFSET(Data!$A$1,MATCH($D200,Data!$CG:$CG,0)-1,MATCH($E200&amp;"/"&amp;R$1,Data!$1:$1,0)-1))=TRUE,"",IF(OFFSET(Data!$A$1,MATCH($D200,Data!$CG:$CG,0)-1,MATCH($E200&amp;"/"&amp;R$1,Data!$1:$1,0)-1)=0,"",OFFSET(Data!$A$1,MATCH($D200,Data!$CG:$CG,0)-1,MATCH($E200&amp;"/"&amp;R$1,Data!$1:$1,0)-1)))</f>
        <v/>
      </c>
      <c r="S200" s="252" t="str">
        <f ca="1">IF(ISERROR(OFFSET(Data!$A$1,MATCH($D200,Data!$CG:$CG,0)-1,MATCH($E200&amp;"/"&amp;S$1,Data!$1:$1,0)-1))=TRUE,"",IF(OFFSET(Data!$A$1,MATCH($D200,Data!$CG:$CG,0)-1,MATCH($E200&amp;"/"&amp;S$1,Data!$1:$1,0)-1)=0,"",OFFSET(Data!$A$1,MATCH($D200,Data!$CG:$CG,0)-1,MATCH($E200&amp;"/"&amp;S$1,Data!$1:$1,0)-1)))</f>
        <v/>
      </c>
      <c r="T200" s="252" t="str">
        <f ca="1">IF(ISERROR(OFFSET(Data!$A$1,MATCH($D200,Data!$CG:$CG,0)-1,MATCH($E200&amp;"/"&amp;T$1,Data!$1:$1,0)-1))=TRUE,"",IF(OFFSET(Data!$A$1,MATCH($D200,Data!$CG:$CG,0)-1,MATCH($E200&amp;"/"&amp;T$1,Data!$1:$1,0)-1)=0,"",OFFSET(Data!$A$1,MATCH($D200,Data!$CG:$CG,0)-1,MATCH($E200&amp;"/"&amp;T$1,Data!$1:$1,0)-1)))</f>
        <v/>
      </c>
      <c r="U200" s="252" t="str">
        <f ca="1">IF(ISERROR(OFFSET(Data!$A$1,MATCH($D200,Data!$CG:$CG,0)-1,MATCH($E200&amp;"/"&amp;U$1,Data!$1:$1,0)-1))=TRUE,"",IF(OFFSET(Data!$A$1,MATCH($D200,Data!$CG:$CG,0)-1,MATCH($E200&amp;"/"&amp;U$1,Data!$1:$1,0)-1)=0,"",OFFSET(Data!$A$1,MATCH($D200,Data!$CG:$CG,0)-1,MATCH($E200&amp;"/"&amp;U$1,Data!$1:$1,0)-1)))</f>
        <v/>
      </c>
      <c r="V200" s="252" t="str">
        <f ca="1">IF(ISERROR(OFFSET(Data!$A$1,MATCH($D200,Data!$CG:$CG,0)-1,MATCH($E200&amp;"/"&amp;V$1,Data!$1:$1,0)-1))=TRUE,"",IF(OFFSET(Data!$A$1,MATCH($D200,Data!$CG:$CG,0)-1,MATCH($E200&amp;"/"&amp;V$1,Data!$1:$1,0)-1)=0,"",OFFSET(Data!$A$1,MATCH($D200,Data!$CG:$CG,0)-1,MATCH($E200&amp;"/"&amp;V$1,Data!$1:$1,0)-1)))</f>
        <v/>
      </c>
      <c r="W200" s="269" t="str">
        <f ca="1">IF(ISERROR(OFFSET(Data!$A$1,MATCH($D200,Data!$CG:$CG,0)-1,MATCH($E200&amp;"/"&amp;W$1,Data!$1:$1,0)-1))=TRUE,"",IF(OFFSET(Data!$A$1,MATCH($D200,Data!$CG:$CG,0)-1,MATCH($E200&amp;"/"&amp;W$1,Data!$1:$1,0)-1)=0,"",OFFSET(Data!$A$1,MATCH($D200,Data!$CG:$CG,0)-1,MATCH($E200&amp;"/"&amp;W$1,Data!$1:$1,0)-1)))</f>
        <v/>
      </c>
      <c r="X200" s="252" t="str">
        <f ca="1">IF(ISERROR(OFFSET(Data!$A$1,MATCH($D200,Data!$CG:$CG,0)-1,MATCH($E200&amp;"/"&amp;X$1,Data!$1:$1,0)-1))=TRUE,"",IF(OFFSET(Data!$A$1,MATCH($D200,Data!$CG:$CG,0)-1,MATCH($E200&amp;"/"&amp;X$1,Data!$1:$1,0)-1)=0,"",OFFSET(Data!$A$1,MATCH($D200,Data!$CG:$CG,0)-1,MATCH($E200&amp;"/"&amp;X$1,Data!$1:$1,0)-1)))</f>
        <v/>
      </c>
      <c r="Y200" s="252" t="str">
        <f ca="1">IF(ISERROR(OFFSET(Data!$A$1,MATCH($D200,Data!$CG:$CG,0)-1,MATCH($E200&amp;"/"&amp;Y$1,Data!$1:$1,0)-1))=TRUE,"",IF(OFFSET(Data!$A$1,MATCH($D200,Data!$CG:$CG,0)-1,MATCH($E200&amp;"/"&amp;Y$1,Data!$1:$1,0)-1)=0,"",OFFSET(Data!$A$1,MATCH($D200,Data!$CG:$CG,0)-1,MATCH($E200&amp;"/"&amp;Y$1,Data!$1:$1,0)-1)))</f>
        <v/>
      </c>
      <c r="Z200" s="252" t="str">
        <f ca="1">IF(ISERROR(OFFSET(Data!$A$1,MATCH($D200,Data!$CG:$CG,0)-1,MATCH($E200&amp;"/"&amp;Z$1,Data!$1:$1,0)-1))=TRUE,"",IF(OFFSET(Data!$A$1,MATCH($D200,Data!$CG:$CG,0)-1,MATCH($E200&amp;"/"&amp;Z$1,Data!$1:$1,0)-1)=0,"",OFFSET(Data!$A$1,MATCH($D200,Data!$CG:$CG,0)-1,MATCH($E200&amp;"/"&amp;Z$1,Data!$1:$1,0)-1)))</f>
        <v/>
      </c>
      <c r="AA200" s="252" t="str">
        <f ca="1">IF(ISERROR(OFFSET(Data!$A$1,MATCH($D200,Data!$CG:$CG,0)-1,MATCH($E200&amp;"/"&amp;AA$1,Data!$1:$1,0)-1))=TRUE,"",IF(OFFSET(Data!$A$1,MATCH($D200,Data!$CG:$CG,0)-1,MATCH($E200&amp;"/"&amp;AA$1,Data!$1:$1,0)-1)=0,"",OFFSET(Data!$A$1,MATCH($D200,Data!$CG:$CG,0)-1,MATCH($E200&amp;"/"&amp;AA$1,Data!$1:$1,0)-1)))</f>
        <v/>
      </c>
      <c r="AB200" s="252" t="str">
        <f ca="1">IF(ISERROR(OFFSET(Data!$A$1,MATCH($D200,Data!$CG:$CG,0)-1,MATCH($E200&amp;"/"&amp;AB$1,Data!$1:$1,0)-1))=TRUE,"",IF(OFFSET(Data!$A$1,MATCH($D200,Data!$CG:$CG,0)-1,MATCH($E200&amp;"/"&amp;AB$1,Data!$1:$1,0)-1)=0,"",OFFSET(Data!$A$1,MATCH($D200,Data!$CG:$CG,0)-1,MATCH($E200&amp;"/"&amp;AB$1,Data!$1:$1,0)-1)))</f>
        <v/>
      </c>
      <c r="AC200" s="252" t="str">
        <f ca="1">IF(ISERROR(OFFSET(Data!$A$1,MATCH($D200,Data!$CG:$CG,0)-1,MATCH($E200&amp;"/"&amp;AC$1,Data!$1:$1,0)-1))=TRUE,"",IF(OFFSET(Data!$A$1,MATCH($D200,Data!$CG:$CG,0)-1,MATCH($E200&amp;"/"&amp;AC$1,Data!$1:$1,0)-1)=0,"",OFFSET(Data!$A$1,MATCH($D200,Data!$CG:$CG,0)-1,MATCH($E200&amp;"/"&amp;AC$1,Data!$1:$1,0)-1)))</f>
        <v/>
      </c>
      <c r="AD200" s="252" t="str">
        <f ca="1">IF(ISERROR(OFFSET(Data!$A$1,MATCH($D200,Data!$CG:$CG,0)-1,MATCH($E200&amp;"/"&amp;AD$1,Data!$1:$1,0)-1))=TRUE,"",IF(OFFSET(Data!$A$1,MATCH($D200,Data!$CG:$CG,0)-1,MATCH($E200&amp;"/"&amp;AD$1,Data!$1:$1,0)-1)=0,"",OFFSET(Data!$A$1,MATCH($D200,Data!$CG:$CG,0)-1,MATCH($E200&amp;"/"&amp;AD$1,Data!$1:$1,0)-1)))</f>
        <v/>
      </c>
      <c r="AE200" s="252" t="str">
        <f ca="1">IF(ISERROR(OFFSET(Data!$A$1,MATCH($D200,Data!$CG:$CG,0)-1,MATCH($E200&amp;"/"&amp;AE$1,Data!$1:$1,0)-1))=TRUE,"",IF(OFFSET(Data!$A$1,MATCH($D200,Data!$CG:$CG,0)-1,MATCH($E200&amp;"/"&amp;AE$1,Data!$1:$1,0)-1)=0,"",OFFSET(Data!$A$1,MATCH($D200,Data!$CG:$CG,0)-1,MATCH($E200&amp;"/"&amp;AE$1,Data!$1:$1,0)-1)))</f>
        <v/>
      </c>
      <c r="AF200" s="253" t="str">
        <f ca="1">IF(ISERROR(OFFSET(Data!$A$1,MATCH($D200,Data!$CG:$CG,0)-1,MATCH($E200&amp;"/"&amp;AF$1,Data!$1:$1,0)-1))=TRUE,"",IF(OFFSET(Data!$A$1,MATCH($D200,Data!$CG:$CG,0)-1,MATCH($E200&amp;"/"&amp;AF$1,Data!$1:$1,0)-1)=0,"",OFFSET(Data!$A$1,MATCH($D200,Data!$CG:$CG,0)-1,MATCH($E200&amp;"/"&amp;AF$1,Data!$1:$1,0)-1)))</f>
        <v/>
      </c>
      <c r="AG200" s="188">
        <f t="shared" ca="1" si="6"/>
        <v>0</v>
      </c>
      <c r="AH200" s="208">
        <f ca="1">SUM(AG199:AG200)</f>
        <v>0</v>
      </c>
    </row>
    <row r="201" spans="1:34" ht="15" hidden="1" customHeight="1" x14ac:dyDescent="0.25">
      <c r="A201" s="446"/>
      <c r="B201" s="469"/>
      <c r="C201" s="472"/>
      <c r="D201" s="50" t="e">
        <f>IF(C201&lt;&gt;"",C201,D200)</f>
        <v>#N/A</v>
      </c>
      <c r="E201" s="51" t="s">
        <v>23</v>
      </c>
      <c r="F201" s="254" t="str">
        <f ca="1">IF(ISERROR(OFFSET(Data!$A$1,MATCH($D201,Data!$CG:$CG,0)-1,MATCH($E201&amp;"/"&amp;F$1,Data!$1:$1,0)-1))=TRUE,"",IF(OFFSET(Data!$A$1,MATCH($D201,Data!$CG:$CG,0)-1,MATCH($E201&amp;"/"&amp;F$1,Data!$1:$1,0)-1)=0,"",OFFSET(Data!$A$1,MATCH($D201,Data!$CG:$CG,0)-1,MATCH($E201&amp;"/"&amp;F$1,Data!$1:$1,0)-1)))</f>
        <v/>
      </c>
      <c r="G201" s="252" t="str">
        <f ca="1">IF(ISERROR(OFFSET(Data!$A$1,MATCH($D201,Data!$CG:$CG,0)-1,MATCH($E201&amp;"/"&amp;G$1,Data!$1:$1,0)-1))=TRUE,"",IF(OFFSET(Data!$A$1,MATCH($D201,Data!$CG:$CG,0)-1,MATCH($E201&amp;"/"&amp;G$1,Data!$1:$1,0)-1)=0,"",OFFSET(Data!$A$1,MATCH($D201,Data!$CG:$CG,0)-1,MATCH($E201&amp;"/"&amp;G$1,Data!$1:$1,0)-1)))</f>
        <v/>
      </c>
      <c r="H201" s="252" t="str">
        <f ca="1">IF(ISERROR(OFFSET(Data!$A$1,MATCH($D201,Data!$CG:$CG,0)-1,MATCH($E201&amp;"/"&amp;H$1,Data!$1:$1,0)-1))=TRUE,"",IF(OFFSET(Data!$A$1,MATCH($D201,Data!$CG:$CG,0)-1,MATCH($E201&amp;"/"&amp;H$1,Data!$1:$1,0)-1)=0,"",OFFSET(Data!$A$1,MATCH($D201,Data!$CG:$CG,0)-1,MATCH($E201&amp;"/"&amp;H$1,Data!$1:$1,0)-1)))</f>
        <v/>
      </c>
      <c r="I201" s="252" t="str">
        <f ca="1">IF(ISERROR(OFFSET(Data!$A$1,MATCH($D201,Data!$CG:$CG,0)-1,MATCH($E201&amp;"/"&amp;I$1,Data!$1:$1,0)-1))=TRUE,"",IF(OFFSET(Data!$A$1,MATCH($D201,Data!$CG:$CG,0)-1,MATCH($E201&amp;"/"&amp;I$1,Data!$1:$1,0)-1)=0,"",OFFSET(Data!$A$1,MATCH($D201,Data!$CG:$CG,0)-1,MATCH($E201&amp;"/"&amp;I$1,Data!$1:$1,0)-1)))</f>
        <v/>
      </c>
      <c r="J201" s="252" t="str">
        <f ca="1">IF(ISERROR(OFFSET(Data!$A$1,MATCH($D201,Data!$CG:$CG,0)-1,MATCH($E201&amp;"/"&amp;J$1,Data!$1:$1,0)-1))=TRUE,"",IF(OFFSET(Data!$A$1,MATCH($D201,Data!$CG:$CG,0)-1,MATCH($E201&amp;"/"&amp;J$1,Data!$1:$1,0)-1)=0,"",OFFSET(Data!$A$1,MATCH($D201,Data!$CG:$CG,0)-1,MATCH($E201&amp;"/"&amp;J$1,Data!$1:$1,0)-1)))</f>
        <v/>
      </c>
      <c r="K201" s="252" t="str">
        <f ca="1">IF(ISERROR(OFFSET(Data!$A$1,MATCH($D201,Data!$CG:$CG,0)-1,MATCH($E201&amp;"/"&amp;K$1,Data!$1:$1,0)-1))=TRUE,"",IF(OFFSET(Data!$A$1,MATCH($D201,Data!$CG:$CG,0)-1,MATCH($E201&amp;"/"&amp;K$1,Data!$1:$1,0)-1)=0,"",OFFSET(Data!$A$1,MATCH($D201,Data!$CG:$CG,0)-1,MATCH($E201&amp;"/"&amp;K$1,Data!$1:$1,0)-1)))</f>
        <v/>
      </c>
      <c r="L201" s="252" t="str">
        <f ca="1">IF(ISERROR(OFFSET(Data!$A$1,MATCH($D201,Data!$CG:$CG,0)-1,MATCH($E201&amp;"/"&amp;L$1,Data!$1:$1,0)-1))=TRUE,"",IF(OFFSET(Data!$A$1,MATCH($D201,Data!$CG:$CG,0)-1,MATCH($E201&amp;"/"&amp;L$1,Data!$1:$1,0)-1)=0,"",OFFSET(Data!$A$1,MATCH($D201,Data!$CG:$CG,0)-1,MATCH($E201&amp;"/"&amp;L$1,Data!$1:$1,0)-1)))</f>
        <v/>
      </c>
      <c r="M201" s="252" t="str">
        <f ca="1">IF(ISERROR(OFFSET(Data!$A$1,MATCH($D201,Data!$CG:$CG,0)-1,MATCH($E201&amp;"/"&amp;M$1,Data!$1:$1,0)-1))=TRUE,"",IF(OFFSET(Data!$A$1,MATCH($D201,Data!$CG:$CG,0)-1,MATCH($E201&amp;"/"&amp;M$1,Data!$1:$1,0)-1)=0,"",OFFSET(Data!$A$1,MATCH($D201,Data!$CG:$CG,0)-1,MATCH($E201&amp;"/"&amp;M$1,Data!$1:$1,0)-1)))</f>
        <v/>
      </c>
      <c r="N201" s="252" t="str">
        <f ca="1">IF(ISERROR(OFFSET(Data!$A$1,MATCH($D201,Data!$CG:$CG,0)-1,MATCH($E201&amp;"/"&amp;N$1,Data!$1:$1,0)-1))=TRUE,"",IF(OFFSET(Data!$A$1,MATCH($D201,Data!$CG:$CG,0)-1,MATCH($E201&amp;"/"&amp;N$1,Data!$1:$1,0)-1)=0,"",OFFSET(Data!$A$1,MATCH($D201,Data!$CG:$CG,0)-1,MATCH($E201&amp;"/"&amp;N$1,Data!$1:$1,0)-1)))</f>
        <v/>
      </c>
      <c r="O201" s="252" t="str">
        <f ca="1">IF(ISERROR(OFFSET(Data!$A$1,MATCH($D201,Data!$CG:$CG,0)-1,MATCH($E201&amp;"/"&amp;O$1,Data!$1:$1,0)-1))=TRUE,"",IF(OFFSET(Data!$A$1,MATCH($D201,Data!$CG:$CG,0)-1,MATCH($E201&amp;"/"&amp;O$1,Data!$1:$1,0)-1)=0,"",OFFSET(Data!$A$1,MATCH($D201,Data!$CG:$CG,0)-1,MATCH($E201&amp;"/"&amp;O$1,Data!$1:$1,0)-1)))</f>
        <v/>
      </c>
      <c r="P201" s="252" t="str">
        <f ca="1">IF(ISERROR(OFFSET(Data!$A$1,MATCH($D201,Data!$CG:$CG,0)-1,MATCH($E201&amp;"/"&amp;P$1,Data!$1:$1,0)-1))=TRUE,"",IF(OFFSET(Data!$A$1,MATCH($D201,Data!$CG:$CG,0)-1,MATCH($E201&amp;"/"&amp;P$1,Data!$1:$1,0)-1)=0,"",OFFSET(Data!$A$1,MATCH($D201,Data!$CG:$CG,0)-1,MATCH($E201&amp;"/"&amp;P$1,Data!$1:$1,0)-1)))</f>
        <v/>
      </c>
      <c r="Q201" s="252" t="str">
        <f ca="1">IF(ISERROR(OFFSET(Data!$A$1,MATCH($D201,Data!$CG:$CG,0)-1,MATCH($E201&amp;"/"&amp;Q$1,Data!$1:$1,0)-1))=TRUE,"",IF(OFFSET(Data!$A$1,MATCH($D201,Data!$CG:$CG,0)-1,MATCH($E201&amp;"/"&amp;Q$1,Data!$1:$1,0)-1)=0,"",OFFSET(Data!$A$1,MATCH($D201,Data!$CG:$CG,0)-1,MATCH($E201&amp;"/"&amp;Q$1,Data!$1:$1,0)-1)))</f>
        <v/>
      </c>
      <c r="R201" s="252" t="str">
        <f ca="1">IF(ISERROR(OFFSET(Data!$A$1,MATCH($D201,Data!$CG:$CG,0)-1,MATCH($E201&amp;"/"&amp;R$1,Data!$1:$1,0)-1))=TRUE,"",IF(OFFSET(Data!$A$1,MATCH($D201,Data!$CG:$CG,0)-1,MATCH($E201&amp;"/"&amp;R$1,Data!$1:$1,0)-1)=0,"",OFFSET(Data!$A$1,MATCH($D201,Data!$CG:$CG,0)-1,MATCH($E201&amp;"/"&amp;R$1,Data!$1:$1,0)-1)))</f>
        <v/>
      </c>
      <c r="S201" s="252" t="str">
        <f ca="1">IF(ISERROR(OFFSET(Data!$A$1,MATCH($D201,Data!$CG:$CG,0)-1,MATCH($E201&amp;"/"&amp;S$1,Data!$1:$1,0)-1))=TRUE,"",IF(OFFSET(Data!$A$1,MATCH($D201,Data!$CG:$CG,0)-1,MATCH($E201&amp;"/"&amp;S$1,Data!$1:$1,0)-1)=0,"",OFFSET(Data!$A$1,MATCH($D201,Data!$CG:$CG,0)-1,MATCH($E201&amp;"/"&amp;S$1,Data!$1:$1,0)-1)))</f>
        <v/>
      </c>
      <c r="T201" s="252" t="str">
        <f ca="1">IF(ISERROR(OFFSET(Data!$A$1,MATCH($D201,Data!$CG:$CG,0)-1,MATCH($E201&amp;"/"&amp;T$1,Data!$1:$1,0)-1))=TRUE,"",IF(OFFSET(Data!$A$1,MATCH($D201,Data!$CG:$CG,0)-1,MATCH($E201&amp;"/"&amp;T$1,Data!$1:$1,0)-1)=0,"",OFFSET(Data!$A$1,MATCH($D201,Data!$CG:$CG,0)-1,MATCH($E201&amp;"/"&amp;T$1,Data!$1:$1,0)-1)))</f>
        <v/>
      </c>
      <c r="U201" s="252" t="str">
        <f ca="1">IF(ISERROR(OFFSET(Data!$A$1,MATCH($D201,Data!$CG:$CG,0)-1,MATCH($E201&amp;"/"&amp;U$1,Data!$1:$1,0)-1))=TRUE,"",IF(OFFSET(Data!$A$1,MATCH($D201,Data!$CG:$CG,0)-1,MATCH($E201&amp;"/"&amp;U$1,Data!$1:$1,0)-1)=0,"",OFFSET(Data!$A$1,MATCH($D201,Data!$CG:$CG,0)-1,MATCH($E201&amp;"/"&amp;U$1,Data!$1:$1,0)-1)))</f>
        <v/>
      </c>
      <c r="V201" s="252" t="str">
        <f ca="1">IF(ISERROR(OFFSET(Data!$A$1,MATCH($D201,Data!$CG:$CG,0)-1,MATCH($E201&amp;"/"&amp;V$1,Data!$1:$1,0)-1))=TRUE,"",IF(OFFSET(Data!$A$1,MATCH($D201,Data!$CG:$CG,0)-1,MATCH($E201&amp;"/"&amp;V$1,Data!$1:$1,0)-1)=0,"",OFFSET(Data!$A$1,MATCH($D201,Data!$CG:$CG,0)-1,MATCH($E201&amp;"/"&amp;V$1,Data!$1:$1,0)-1)))</f>
        <v/>
      </c>
      <c r="W201" s="269" t="str">
        <f ca="1">IF(ISERROR(OFFSET(Data!$A$1,MATCH($D201,Data!$CG:$CG,0)-1,MATCH($E201&amp;"/"&amp;W$1,Data!$1:$1,0)-1))=TRUE,"",IF(OFFSET(Data!$A$1,MATCH($D201,Data!$CG:$CG,0)-1,MATCH($E201&amp;"/"&amp;W$1,Data!$1:$1,0)-1)=0,"",OFFSET(Data!$A$1,MATCH($D201,Data!$CG:$CG,0)-1,MATCH($E201&amp;"/"&amp;W$1,Data!$1:$1,0)-1)))</f>
        <v/>
      </c>
      <c r="X201" s="252" t="str">
        <f ca="1">IF(ISERROR(OFFSET(Data!$A$1,MATCH($D201,Data!$CG:$CG,0)-1,MATCH($E201&amp;"/"&amp;X$1,Data!$1:$1,0)-1))=TRUE,"",IF(OFFSET(Data!$A$1,MATCH($D201,Data!$CG:$CG,0)-1,MATCH($E201&amp;"/"&amp;X$1,Data!$1:$1,0)-1)=0,"",OFFSET(Data!$A$1,MATCH($D201,Data!$CG:$CG,0)-1,MATCH($E201&amp;"/"&amp;X$1,Data!$1:$1,0)-1)))</f>
        <v/>
      </c>
      <c r="Y201" s="252" t="str">
        <f ca="1">IF(ISERROR(OFFSET(Data!$A$1,MATCH($D201,Data!$CG:$CG,0)-1,MATCH($E201&amp;"/"&amp;Y$1,Data!$1:$1,0)-1))=TRUE,"",IF(OFFSET(Data!$A$1,MATCH($D201,Data!$CG:$CG,0)-1,MATCH($E201&amp;"/"&amp;Y$1,Data!$1:$1,0)-1)=0,"",OFFSET(Data!$A$1,MATCH($D201,Data!$CG:$CG,0)-1,MATCH($E201&amp;"/"&amp;Y$1,Data!$1:$1,0)-1)))</f>
        <v/>
      </c>
      <c r="Z201" s="252" t="str">
        <f ca="1">IF(ISERROR(OFFSET(Data!$A$1,MATCH($D201,Data!$CG:$CG,0)-1,MATCH($E201&amp;"/"&amp;Z$1,Data!$1:$1,0)-1))=TRUE,"",IF(OFFSET(Data!$A$1,MATCH($D201,Data!$CG:$CG,0)-1,MATCH($E201&amp;"/"&amp;Z$1,Data!$1:$1,0)-1)=0,"",OFFSET(Data!$A$1,MATCH($D201,Data!$CG:$CG,0)-1,MATCH($E201&amp;"/"&amp;Z$1,Data!$1:$1,0)-1)))</f>
        <v/>
      </c>
      <c r="AA201" s="252" t="str">
        <f ca="1">IF(ISERROR(OFFSET(Data!$A$1,MATCH($D201,Data!$CG:$CG,0)-1,MATCH($E201&amp;"/"&amp;AA$1,Data!$1:$1,0)-1))=TRUE,"",IF(OFFSET(Data!$A$1,MATCH($D201,Data!$CG:$CG,0)-1,MATCH($E201&amp;"/"&amp;AA$1,Data!$1:$1,0)-1)=0,"",OFFSET(Data!$A$1,MATCH($D201,Data!$CG:$CG,0)-1,MATCH($E201&amp;"/"&amp;AA$1,Data!$1:$1,0)-1)))</f>
        <v/>
      </c>
      <c r="AB201" s="252" t="str">
        <f ca="1">IF(ISERROR(OFFSET(Data!$A$1,MATCH($D201,Data!$CG:$CG,0)-1,MATCH($E201&amp;"/"&amp;AB$1,Data!$1:$1,0)-1))=TRUE,"",IF(OFFSET(Data!$A$1,MATCH($D201,Data!$CG:$CG,0)-1,MATCH($E201&amp;"/"&amp;AB$1,Data!$1:$1,0)-1)=0,"",OFFSET(Data!$A$1,MATCH($D201,Data!$CG:$CG,0)-1,MATCH($E201&amp;"/"&amp;AB$1,Data!$1:$1,0)-1)))</f>
        <v/>
      </c>
      <c r="AC201" s="252" t="str">
        <f ca="1">IF(ISERROR(OFFSET(Data!$A$1,MATCH($D201,Data!$CG:$CG,0)-1,MATCH($E201&amp;"/"&amp;AC$1,Data!$1:$1,0)-1))=TRUE,"",IF(OFFSET(Data!$A$1,MATCH($D201,Data!$CG:$CG,0)-1,MATCH($E201&amp;"/"&amp;AC$1,Data!$1:$1,0)-1)=0,"",OFFSET(Data!$A$1,MATCH($D201,Data!$CG:$CG,0)-1,MATCH($E201&amp;"/"&amp;AC$1,Data!$1:$1,0)-1)))</f>
        <v/>
      </c>
      <c r="AD201" s="252" t="str">
        <f ca="1">IF(ISERROR(OFFSET(Data!$A$1,MATCH($D201,Data!$CG:$CG,0)-1,MATCH($E201&amp;"/"&amp;AD$1,Data!$1:$1,0)-1))=TRUE,"",IF(OFFSET(Data!$A$1,MATCH($D201,Data!$CG:$CG,0)-1,MATCH($E201&amp;"/"&amp;AD$1,Data!$1:$1,0)-1)=0,"",OFFSET(Data!$A$1,MATCH($D201,Data!$CG:$CG,0)-1,MATCH($E201&amp;"/"&amp;AD$1,Data!$1:$1,0)-1)))</f>
        <v/>
      </c>
      <c r="AE201" s="252" t="str">
        <f ca="1">IF(ISERROR(OFFSET(Data!$A$1,MATCH($D201,Data!$CG:$CG,0)-1,MATCH($E201&amp;"/"&amp;AE$1,Data!$1:$1,0)-1))=TRUE,"",IF(OFFSET(Data!$A$1,MATCH($D201,Data!$CG:$CG,0)-1,MATCH($E201&amp;"/"&amp;AE$1,Data!$1:$1,0)-1)=0,"",OFFSET(Data!$A$1,MATCH($D201,Data!$CG:$CG,0)-1,MATCH($E201&amp;"/"&amp;AE$1,Data!$1:$1,0)-1)))</f>
        <v/>
      </c>
      <c r="AF201" s="253" t="str">
        <f ca="1">IF(ISERROR(OFFSET(Data!$A$1,MATCH($D201,Data!$CG:$CG,0)-1,MATCH($E201&amp;"/"&amp;AF$1,Data!$1:$1,0)-1))=TRUE,"",IF(OFFSET(Data!$A$1,MATCH($D201,Data!$CG:$CG,0)-1,MATCH($E201&amp;"/"&amp;AF$1,Data!$1:$1,0)-1)=0,"",OFFSET(Data!$A$1,MATCH($D201,Data!$CG:$CG,0)-1,MATCH($E201&amp;"/"&amp;AF$1,Data!$1:$1,0)-1)))</f>
        <v/>
      </c>
      <c r="AG201" s="188">
        <f t="shared" ca="1" si="6"/>
        <v>0</v>
      </c>
      <c r="AH201" s="208">
        <f ca="1">SUM(AG199:AG201)</f>
        <v>0</v>
      </c>
    </row>
    <row r="202" spans="1:34" ht="15.75" hidden="1" customHeight="1" x14ac:dyDescent="0.25">
      <c r="A202" s="446"/>
      <c r="B202" s="469"/>
      <c r="C202" s="472"/>
      <c r="D202" s="50" t="e">
        <f>IF(C202&lt;&gt;"",C202,D201)</f>
        <v>#N/A</v>
      </c>
      <c r="E202" s="51" t="s">
        <v>24</v>
      </c>
      <c r="F202" s="254" t="str">
        <f ca="1">IF(ISERROR(OFFSET(Data!$A$1,MATCH($D202,Data!$CG:$CG,0)-1,MATCH($E202&amp;"/"&amp;F$1,Data!$1:$1,0)-1))=TRUE,"",IF(OFFSET(Data!$A$1,MATCH($D202,Data!$CG:$CG,0)-1,MATCH($E202&amp;"/"&amp;F$1,Data!$1:$1,0)-1)=0,"",OFFSET(Data!$A$1,MATCH($D202,Data!$CG:$CG,0)-1,MATCH($E202&amp;"/"&amp;F$1,Data!$1:$1,0)-1)))</f>
        <v/>
      </c>
      <c r="G202" s="252" t="str">
        <f ca="1">IF(ISERROR(OFFSET(Data!$A$1,MATCH($D202,Data!$CG:$CG,0)-1,MATCH($E202&amp;"/"&amp;G$1,Data!$1:$1,0)-1))=TRUE,"",IF(OFFSET(Data!$A$1,MATCH($D202,Data!$CG:$CG,0)-1,MATCH($E202&amp;"/"&amp;G$1,Data!$1:$1,0)-1)=0,"",OFFSET(Data!$A$1,MATCH($D202,Data!$CG:$CG,0)-1,MATCH($E202&amp;"/"&amp;G$1,Data!$1:$1,0)-1)))</f>
        <v/>
      </c>
      <c r="H202" s="252" t="str">
        <f ca="1">IF(ISERROR(OFFSET(Data!$A$1,MATCH($D202,Data!$CG:$CG,0)-1,MATCH($E202&amp;"/"&amp;H$1,Data!$1:$1,0)-1))=TRUE,"",IF(OFFSET(Data!$A$1,MATCH($D202,Data!$CG:$CG,0)-1,MATCH($E202&amp;"/"&amp;H$1,Data!$1:$1,0)-1)=0,"",OFFSET(Data!$A$1,MATCH($D202,Data!$CG:$CG,0)-1,MATCH($E202&amp;"/"&amp;H$1,Data!$1:$1,0)-1)))</f>
        <v/>
      </c>
      <c r="I202" s="252" t="str">
        <f ca="1">IF(ISERROR(OFFSET(Data!$A$1,MATCH($D202,Data!$CG:$CG,0)-1,MATCH($E202&amp;"/"&amp;I$1,Data!$1:$1,0)-1))=TRUE,"",IF(OFFSET(Data!$A$1,MATCH($D202,Data!$CG:$CG,0)-1,MATCH($E202&amp;"/"&amp;I$1,Data!$1:$1,0)-1)=0,"",OFFSET(Data!$A$1,MATCH($D202,Data!$CG:$CG,0)-1,MATCH($E202&amp;"/"&amp;I$1,Data!$1:$1,0)-1)))</f>
        <v/>
      </c>
      <c r="J202" s="252" t="str">
        <f ca="1">IF(ISERROR(OFFSET(Data!$A$1,MATCH($D202,Data!$CG:$CG,0)-1,MATCH($E202&amp;"/"&amp;J$1,Data!$1:$1,0)-1))=TRUE,"",IF(OFFSET(Data!$A$1,MATCH($D202,Data!$CG:$CG,0)-1,MATCH($E202&amp;"/"&amp;J$1,Data!$1:$1,0)-1)=0,"",OFFSET(Data!$A$1,MATCH($D202,Data!$CG:$CG,0)-1,MATCH($E202&amp;"/"&amp;J$1,Data!$1:$1,0)-1)))</f>
        <v/>
      </c>
      <c r="K202" s="252" t="str">
        <f ca="1">IF(ISERROR(OFFSET(Data!$A$1,MATCH($D202,Data!$CG:$CG,0)-1,MATCH($E202&amp;"/"&amp;K$1,Data!$1:$1,0)-1))=TRUE,"",IF(OFFSET(Data!$A$1,MATCH($D202,Data!$CG:$CG,0)-1,MATCH($E202&amp;"/"&amp;K$1,Data!$1:$1,0)-1)=0,"",OFFSET(Data!$A$1,MATCH($D202,Data!$CG:$CG,0)-1,MATCH($E202&amp;"/"&amp;K$1,Data!$1:$1,0)-1)))</f>
        <v/>
      </c>
      <c r="L202" s="252" t="str">
        <f ca="1">IF(ISERROR(OFFSET(Data!$A$1,MATCH($D202,Data!$CG:$CG,0)-1,MATCH($E202&amp;"/"&amp;L$1,Data!$1:$1,0)-1))=TRUE,"",IF(OFFSET(Data!$A$1,MATCH($D202,Data!$CG:$CG,0)-1,MATCH($E202&amp;"/"&amp;L$1,Data!$1:$1,0)-1)=0,"",OFFSET(Data!$A$1,MATCH($D202,Data!$CG:$CG,0)-1,MATCH($E202&amp;"/"&amp;L$1,Data!$1:$1,0)-1)))</f>
        <v/>
      </c>
      <c r="M202" s="252" t="str">
        <f ca="1">IF(ISERROR(OFFSET(Data!$A$1,MATCH($D202,Data!$CG:$CG,0)-1,MATCH($E202&amp;"/"&amp;M$1,Data!$1:$1,0)-1))=TRUE,"",IF(OFFSET(Data!$A$1,MATCH($D202,Data!$CG:$CG,0)-1,MATCH($E202&amp;"/"&amp;M$1,Data!$1:$1,0)-1)=0,"",OFFSET(Data!$A$1,MATCH($D202,Data!$CG:$CG,0)-1,MATCH($E202&amp;"/"&amp;M$1,Data!$1:$1,0)-1)))</f>
        <v/>
      </c>
      <c r="N202" s="252" t="str">
        <f ca="1">IF(ISERROR(OFFSET(Data!$A$1,MATCH($D202,Data!$CG:$CG,0)-1,MATCH($E202&amp;"/"&amp;N$1,Data!$1:$1,0)-1))=TRUE,"",IF(OFFSET(Data!$A$1,MATCH($D202,Data!$CG:$CG,0)-1,MATCH($E202&amp;"/"&amp;N$1,Data!$1:$1,0)-1)=0,"",OFFSET(Data!$A$1,MATCH($D202,Data!$CG:$CG,0)-1,MATCH($E202&amp;"/"&amp;N$1,Data!$1:$1,0)-1)))</f>
        <v/>
      </c>
      <c r="O202" s="252" t="str">
        <f ca="1">IF(ISERROR(OFFSET(Data!$A$1,MATCH($D202,Data!$CG:$CG,0)-1,MATCH($E202&amp;"/"&amp;O$1,Data!$1:$1,0)-1))=TRUE,"",IF(OFFSET(Data!$A$1,MATCH($D202,Data!$CG:$CG,0)-1,MATCH($E202&amp;"/"&amp;O$1,Data!$1:$1,0)-1)=0,"",OFFSET(Data!$A$1,MATCH($D202,Data!$CG:$CG,0)-1,MATCH($E202&amp;"/"&amp;O$1,Data!$1:$1,0)-1)))</f>
        <v/>
      </c>
      <c r="P202" s="252" t="str">
        <f ca="1">IF(ISERROR(OFFSET(Data!$A$1,MATCH($D202,Data!$CG:$CG,0)-1,MATCH($E202&amp;"/"&amp;P$1,Data!$1:$1,0)-1))=TRUE,"",IF(OFFSET(Data!$A$1,MATCH($D202,Data!$CG:$CG,0)-1,MATCH($E202&amp;"/"&amp;P$1,Data!$1:$1,0)-1)=0,"",OFFSET(Data!$A$1,MATCH($D202,Data!$CG:$CG,0)-1,MATCH($E202&amp;"/"&amp;P$1,Data!$1:$1,0)-1)))</f>
        <v/>
      </c>
      <c r="Q202" s="252" t="str">
        <f ca="1">IF(ISERROR(OFFSET(Data!$A$1,MATCH($D202,Data!$CG:$CG,0)-1,MATCH($E202&amp;"/"&amp;Q$1,Data!$1:$1,0)-1))=TRUE,"",IF(OFFSET(Data!$A$1,MATCH($D202,Data!$CG:$CG,0)-1,MATCH($E202&amp;"/"&amp;Q$1,Data!$1:$1,0)-1)=0,"",OFFSET(Data!$A$1,MATCH($D202,Data!$CG:$CG,0)-1,MATCH($E202&amp;"/"&amp;Q$1,Data!$1:$1,0)-1)))</f>
        <v/>
      </c>
      <c r="R202" s="252" t="str">
        <f ca="1">IF(ISERROR(OFFSET(Data!$A$1,MATCH($D202,Data!$CG:$CG,0)-1,MATCH($E202&amp;"/"&amp;R$1,Data!$1:$1,0)-1))=TRUE,"",IF(OFFSET(Data!$A$1,MATCH($D202,Data!$CG:$CG,0)-1,MATCH($E202&amp;"/"&amp;R$1,Data!$1:$1,0)-1)=0,"",OFFSET(Data!$A$1,MATCH($D202,Data!$CG:$CG,0)-1,MATCH($E202&amp;"/"&amp;R$1,Data!$1:$1,0)-1)))</f>
        <v/>
      </c>
      <c r="S202" s="252" t="str">
        <f ca="1">IF(ISERROR(OFFSET(Data!$A$1,MATCH($D202,Data!$CG:$CG,0)-1,MATCH($E202&amp;"/"&amp;S$1,Data!$1:$1,0)-1))=TRUE,"",IF(OFFSET(Data!$A$1,MATCH($D202,Data!$CG:$CG,0)-1,MATCH($E202&amp;"/"&amp;S$1,Data!$1:$1,0)-1)=0,"",OFFSET(Data!$A$1,MATCH($D202,Data!$CG:$CG,0)-1,MATCH($E202&amp;"/"&amp;S$1,Data!$1:$1,0)-1)))</f>
        <v/>
      </c>
      <c r="T202" s="252" t="str">
        <f ca="1">IF(ISERROR(OFFSET(Data!$A$1,MATCH($D202,Data!$CG:$CG,0)-1,MATCH($E202&amp;"/"&amp;T$1,Data!$1:$1,0)-1))=TRUE,"",IF(OFFSET(Data!$A$1,MATCH($D202,Data!$CG:$CG,0)-1,MATCH($E202&amp;"/"&amp;T$1,Data!$1:$1,0)-1)=0,"",OFFSET(Data!$A$1,MATCH($D202,Data!$CG:$CG,0)-1,MATCH($E202&amp;"/"&amp;T$1,Data!$1:$1,0)-1)))</f>
        <v/>
      </c>
      <c r="U202" s="252" t="str">
        <f ca="1">IF(ISERROR(OFFSET(Data!$A$1,MATCH($D202,Data!$CG:$CG,0)-1,MATCH($E202&amp;"/"&amp;U$1,Data!$1:$1,0)-1))=TRUE,"",IF(OFFSET(Data!$A$1,MATCH($D202,Data!$CG:$CG,0)-1,MATCH($E202&amp;"/"&amp;U$1,Data!$1:$1,0)-1)=0,"",OFFSET(Data!$A$1,MATCH($D202,Data!$CG:$CG,0)-1,MATCH($E202&amp;"/"&amp;U$1,Data!$1:$1,0)-1)))</f>
        <v/>
      </c>
      <c r="V202" s="252" t="str">
        <f ca="1">IF(ISERROR(OFFSET(Data!$A$1,MATCH($D202,Data!$CG:$CG,0)-1,MATCH($E202&amp;"/"&amp;V$1,Data!$1:$1,0)-1))=TRUE,"",IF(OFFSET(Data!$A$1,MATCH($D202,Data!$CG:$CG,0)-1,MATCH($E202&amp;"/"&amp;V$1,Data!$1:$1,0)-1)=0,"",OFFSET(Data!$A$1,MATCH($D202,Data!$CG:$CG,0)-1,MATCH($E202&amp;"/"&amp;V$1,Data!$1:$1,0)-1)))</f>
        <v/>
      </c>
      <c r="W202" s="269" t="str">
        <f ca="1">IF(ISERROR(OFFSET(Data!$A$1,MATCH($D202,Data!$CG:$CG,0)-1,MATCH($E202&amp;"/"&amp;W$1,Data!$1:$1,0)-1))=TRUE,"",IF(OFFSET(Data!$A$1,MATCH($D202,Data!$CG:$CG,0)-1,MATCH($E202&amp;"/"&amp;W$1,Data!$1:$1,0)-1)=0,"",OFFSET(Data!$A$1,MATCH($D202,Data!$CG:$CG,0)-1,MATCH($E202&amp;"/"&amp;W$1,Data!$1:$1,0)-1)))</f>
        <v/>
      </c>
      <c r="X202" s="252" t="str">
        <f ca="1">IF(ISERROR(OFFSET(Data!$A$1,MATCH($D202,Data!$CG:$CG,0)-1,MATCH($E202&amp;"/"&amp;X$1,Data!$1:$1,0)-1))=TRUE,"",IF(OFFSET(Data!$A$1,MATCH($D202,Data!$CG:$CG,0)-1,MATCH($E202&amp;"/"&amp;X$1,Data!$1:$1,0)-1)=0,"",OFFSET(Data!$A$1,MATCH($D202,Data!$CG:$CG,0)-1,MATCH($E202&amp;"/"&amp;X$1,Data!$1:$1,0)-1)))</f>
        <v/>
      </c>
      <c r="Y202" s="252" t="str">
        <f ca="1">IF(ISERROR(OFFSET(Data!$A$1,MATCH($D202,Data!$CG:$CG,0)-1,MATCH($E202&amp;"/"&amp;Y$1,Data!$1:$1,0)-1))=TRUE,"",IF(OFFSET(Data!$A$1,MATCH($D202,Data!$CG:$CG,0)-1,MATCH($E202&amp;"/"&amp;Y$1,Data!$1:$1,0)-1)=0,"",OFFSET(Data!$A$1,MATCH($D202,Data!$CG:$CG,0)-1,MATCH($E202&amp;"/"&amp;Y$1,Data!$1:$1,0)-1)))</f>
        <v/>
      </c>
      <c r="Z202" s="252" t="str">
        <f ca="1">IF(ISERROR(OFFSET(Data!$A$1,MATCH($D202,Data!$CG:$CG,0)-1,MATCH($E202&amp;"/"&amp;Z$1,Data!$1:$1,0)-1))=TRUE,"",IF(OFFSET(Data!$A$1,MATCH($D202,Data!$CG:$CG,0)-1,MATCH($E202&amp;"/"&amp;Z$1,Data!$1:$1,0)-1)=0,"",OFFSET(Data!$A$1,MATCH($D202,Data!$CG:$CG,0)-1,MATCH($E202&amp;"/"&amp;Z$1,Data!$1:$1,0)-1)))</f>
        <v/>
      </c>
      <c r="AA202" s="252" t="str">
        <f ca="1">IF(ISERROR(OFFSET(Data!$A$1,MATCH($D202,Data!$CG:$CG,0)-1,MATCH($E202&amp;"/"&amp;AA$1,Data!$1:$1,0)-1))=TRUE,"",IF(OFFSET(Data!$A$1,MATCH($D202,Data!$CG:$CG,0)-1,MATCH($E202&amp;"/"&amp;AA$1,Data!$1:$1,0)-1)=0,"",OFFSET(Data!$A$1,MATCH($D202,Data!$CG:$CG,0)-1,MATCH($E202&amp;"/"&amp;AA$1,Data!$1:$1,0)-1)))</f>
        <v/>
      </c>
      <c r="AB202" s="252" t="str">
        <f ca="1">IF(ISERROR(OFFSET(Data!$A$1,MATCH($D202,Data!$CG:$CG,0)-1,MATCH($E202&amp;"/"&amp;AB$1,Data!$1:$1,0)-1))=TRUE,"",IF(OFFSET(Data!$A$1,MATCH($D202,Data!$CG:$CG,0)-1,MATCH($E202&amp;"/"&amp;AB$1,Data!$1:$1,0)-1)=0,"",OFFSET(Data!$A$1,MATCH($D202,Data!$CG:$CG,0)-1,MATCH($E202&amp;"/"&amp;AB$1,Data!$1:$1,0)-1)))</f>
        <v/>
      </c>
      <c r="AC202" s="252" t="str">
        <f ca="1">IF(ISERROR(OFFSET(Data!$A$1,MATCH($D202,Data!$CG:$CG,0)-1,MATCH($E202&amp;"/"&amp;AC$1,Data!$1:$1,0)-1))=TRUE,"",IF(OFFSET(Data!$A$1,MATCH($D202,Data!$CG:$CG,0)-1,MATCH($E202&amp;"/"&amp;AC$1,Data!$1:$1,0)-1)=0,"",OFFSET(Data!$A$1,MATCH($D202,Data!$CG:$CG,0)-1,MATCH($E202&amp;"/"&amp;AC$1,Data!$1:$1,0)-1)))</f>
        <v/>
      </c>
      <c r="AD202" s="252" t="str">
        <f ca="1">IF(ISERROR(OFFSET(Data!$A$1,MATCH($D202,Data!$CG:$CG,0)-1,MATCH($E202&amp;"/"&amp;AD$1,Data!$1:$1,0)-1))=TRUE,"",IF(OFFSET(Data!$A$1,MATCH($D202,Data!$CG:$CG,0)-1,MATCH($E202&amp;"/"&amp;AD$1,Data!$1:$1,0)-1)=0,"",OFFSET(Data!$A$1,MATCH($D202,Data!$CG:$CG,0)-1,MATCH($E202&amp;"/"&amp;AD$1,Data!$1:$1,0)-1)))</f>
        <v/>
      </c>
      <c r="AE202" s="252" t="str">
        <f ca="1">IF(ISERROR(OFFSET(Data!$A$1,MATCH($D202,Data!$CG:$CG,0)-1,MATCH($E202&amp;"/"&amp;AE$1,Data!$1:$1,0)-1))=TRUE,"",IF(OFFSET(Data!$A$1,MATCH($D202,Data!$CG:$CG,0)-1,MATCH($E202&amp;"/"&amp;AE$1,Data!$1:$1,0)-1)=0,"",OFFSET(Data!$A$1,MATCH($D202,Data!$CG:$CG,0)-1,MATCH($E202&amp;"/"&amp;AE$1,Data!$1:$1,0)-1)))</f>
        <v/>
      </c>
      <c r="AF202" s="253" t="str">
        <f ca="1">IF(ISERROR(OFFSET(Data!$A$1,MATCH($D202,Data!$CG:$CG,0)-1,MATCH($E202&amp;"/"&amp;AF$1,Data!$1:$1,0)-1))=TRUE,"",IF(OFFSET(Data!$A$1,MATCH($D202,Data!$CG:$CG,0)-1,MATCH($E202&amp;"/"&amp;AF$1,Data!$1:$1,0)-1)=0,"",OFFSET(Data!$A$1,MATCH($D202,Data!$CG:$CG,0)-1,MATCH($E202&amp;"/"&amp;AF$1,Data!$1:$1,0)-1)))</f>
        <v/>
      </c>
      <c r="AG202" s="188">
        <f t="shared" ref="AG202:AG265" ca="1" si="7">SUM(F202:AF202)</f>
        <v>0</v>
      </c>
      <c r="AH202" s="208">
        <f ca="1">SUM(AG199:AG202)</f>
        <v>0</v>
      </c>
    </row>
    <row r="203" spans="1:34" ht="15.75" hidden="1" customHeight="1" thickBot="1" x14ac:dyDescent="0.3">
      <c r="A203" s="447"/>
      <c r="B203" s="470"/>
      <c r="C203" s="473"/>
      <c r="D203" s="52" t="e">
        <f>IF(C203&lt;&gt;"",C203,D202)</f>
        <v>#N/A</v>
      </c>
      <c r="E203" s="53" t="s">
        <v>25</v>
      </c>
      <c r="F203" s="255" t="str">
        <f ca="1">IF(ISERROR(OFFSET(Data!$A$1,MATCH($D203,Data!$CG:$CG,0)-1,MATCH($E203&amp;"/"&amp;F$1,Data!$1:$1,0)-1))=TRUE,"",IF(OFFSET(Data!$A$1,MATCH($D203,Data!$CG:$CG,0)-1,MATCH($E203&amp;"/"&amp;F$1,Data!$1:$1,0)-1)=0,"",OFFSET(Data!$A$1,MATCH($D203,Data!$CG:$CG,0)-1,MATCH($E203&amp;"/"&amp;F$1,Data!$1:$1,0)-1)))</f>
        <v/>
      </c>
      <c r="G203" s="256" t="str">
        <f ca="1">IF(ISERROR(OFFSET(Data!$A$1,MATCH($D203,Data!$CG:$CG,0)-1,MATCH($E203&amp;"/"&amp;G$1,Data!$1:$1,0)-1))=TRUE,"",IF(OFFSET(Data!$A$1,MATCH($D203,Data!$CG:$CG,0)-1,MATCH($E203&amp;"/"&amp;G$1,Data!$1:$1,0)-1)=0,"",OFFSET(Data!$A$1,MATCH($D203,Data!$CG:$CG,0)-1,MATCH($E203&amp;"/"&amp;G$1,Data!$1:$1,0)-1)))</f>
        <v/>
      </c>
      <c r="H203" s="256" t="str">
        <f ca="1">IF(ISERROR(OFFSET(Data!$A$1,MATCH($D203,Data!$CG:$CG,0)-1,MATCH($E203&amp;"/"&amp;H$1,Data!$1:$1,0)-1))=TRUE,"",IF(OFFSET(Data!$A$1,MATCH($D203,Data!$CG:$CG,0)-1,MATCH($E203&amp;"/"&amp;H$1,Data!$1:$1,0)-1)=0,"",OFFSET(Data!$A$1,MATCH($D203,Data!$CG:$CG,0)-1,MATCH($E203&amp;"/"&amp;H$1,Data!$1:$1,0)-1)))</f>
        <v/>
      </c>
      <c r="I203" s="256" t="str">
        <f ca="1">IF(ISERROR(OFFSET(Data!$A$1,MATCH($D203,Data!$CG:$CG,0)-1,MATCH($E203&amp;"/"&amp;I$1,Data!$1:$1,0)-1))=TRUE,"",IF(OFFSET(Data!$A$1,MATCH($D203,Data!$CG:$CG,0)-1,MATCH($E203&amp;"/"&amp;I$1,Data!$1:$1,0)-1)=0,"",OFFSET(Data!$A$1,MATCH($D203,Data!$CG:$CG,0)-1,MATCH($E203&amp;"/"&amp;I$1,Data!$1:$1,0)-1)))</f>
        <v/>
      </c>
      <c r="J203" s="256" t="str">
        <f ca="1">IF(ISERROR(OFFSET(Data!$A$1,MATCH($D203,Data!$CG:$CG,0)-1,MATCH($E203&amp;"/"&amp;J$1,Data!$1:$1,0)-1))=TRUE,"",IF(OFFSET(Data!$A$1,MATCH($D203,Data!$CG:$CG,0)-1,MATCH($E203&amp;"/"&amp;J$1,Data!$1:$1,0)-1)=0,"",OFFSET(Data!$A$1,MATCH($D203,Data!$CG:$CG,0)-1,MATCH($E203&amp;"/"&amp;J$1,Data!$1:$1,0)-1)))</f>
        <v/>
      </c>
      <c r="K203" s="256" t="str">
        <f ca="1">IF(ISERROR(OFFSET(Data!$A$1,MATCH($D203,Data!$CG:$CG,0)-1,MATCH($E203&amp;"/"&amp;K$1,Data!$1:$1,0)-1))=TRUE,"",IF(OFFSET(Data!$A$1,MATCH($D203,Data!$CG:$CG,0)-1,MATCH($E203&amp;"/"&amp;K$1,Data!$1:$1,0)-1)=0,"",OFFSET(Data!$A$1,MATCH($D203,Data!$CG:$CG,0)-1,MATCH($E203&amp;"/"&amp;K$1,Data!$1:$1,0)-1)))</f>
        <v/>
      </c>
      <c r="L203" s="256" t="str">
        <f ca="1">IF(ISERROR(OFFSET(Data!$A$1,MATCH($D203,Data!$CG:$CG,0)-1,MATCH($E203&amp;"/"&amp;L$1,Data!$1:$1,0)-1))=TRUE,"",IF(OFFSET(Data!$A$1,MATCH($D203,Data!$CG:$CG,0)-1,MATCH($E203&amp;"/"&amp;L$1,Data!$1:$1,0)-1)=0,"",OFFSET(Data!$A$1,MATCH($D203,Data!$CG:$CG,0)-1,MATCH($E203&amp;"/"&amp;L$1,Data!$1:$1,0)-1)))</f>
        <v/>
      </c>
      <c r="M203" s="256" t="str">
        <f ca="1">IF(ISERROR(OFFSET(Data!$A$1,MATCH($D203,Data!$CG:$CG,0)-1,MATCH($E203&amp;"/"&amp;M$1,Data!$1:$1,0)-1))=TRUE,"",IF(OFFSET(Data!$A$1,MATCH($D203,Data!$CG:$CG,0)-1,MATCH($E203&amp;"/"&amp;M$1,Data!$1:$1,0)-1)=0,"",OFFSET(Data!$A$1,MATCH($D203,Data!$CG:$CG,0)-1,MATCH($E203&amp;"/"&amp;M$1,Data!$1:$1,0)-1)))</f>
        <v/>
      </c>
      <c r="N203" s="256" t="str">
        <f ca="1">IF(ISERROR(OFFSET(Data!$A$1,MATCH($D203,Data!$CG:$CG,0)-1,MATCH($E203&amp;"/"&amp;N$1,Data!$1:$1,0)-1))=TRUE,"",IF(OFFSET(Data!$A$1,MATCH($D203,Data!$CG:$CG,0)-1,MATCH($E203&amp;"/"&amp;N$1,Data!$1:$1,0)-1)=0,"",OFFSET(Data!$A$1,MATCH($D203,Data!$CG:$CG,0)-1,MATCH($E203&amp;"/"&amp;N$1,Data!$1:$1,0)-1)))</f>
        <v/>
      </c>
      <c r="O203" s="256" t="str">
        <f ca="1">IF(ISERROR(OFFSET(Data!$A$1,MATCH($D203,Data!$CG:$CG,0)-1,MATCH($E203&amp;"/"&amp;O$1,Data!$1:$1,0)-1))=TRUE,"",IF(OFFSET(Data!$A$1,MATCH($D203,Data!$CG:$CG,0)-1,MATCH($E203&amp;"/"&amp;O$1,Data!$1:$1,0)-1)=0,"",OFFSET(Data!$A$1,MATCH($D203,Data!$CG:$CG,0)-1,MATCH($E203&amp;"/"&amp;O$1,Data!$1:$1,0)-1)))</f>
        <v/>
      </c>
      <c r="P203" s="256" t="str">
        <f ca="1">IF(ISERROR(OFFSET(Data!$A$1,MATCH($D203,Data!$CG:$CG,0)-1,MATCH($E203&amp;"/"&amp;P$1,Data!$1:$1,0)-1))=TRUE,"",IF(OFFSET(Data!$A$1,MATCH($D203,Data!$CG:$CG,0)-1,MATCH($E203&amp;"/"&amp;P$1,Data!$1:$1,0)-1)=0,"",OFFSET(Data!$A$1,MATCH($D203,Data!$CG:$CG,0)-1,MATCH($E203&amp;"/"&amp;P$1,Data!$1:$1,0)-1)))</f>
        <v/>
      </c>
      <c r="Q203" s="256" t="str">
        <f ca="1">IF(ISERROR(OFFSET(Data!$A$1,MATCH($D203,Data!$CG:$CG,0)-1,MATCH($E203&amp;"/"&amp;Q$1,Data!$1:$1,0)-1))=TRUE,"",IF(OFFSET(Data!$A$1,MATCH($D203,Data!$CG:$CG,0)-1,MATCH($E203&amp;"/"&amp;Q$1,Data!$1:$1,0)-1)=0,"",OFFSET(Data!$A$1,MATCH($D203,Data!$CG:$CG,0)-1,MATCH($E203&amp;"/"&amp;Q$1,Data!$1:$1,0)-1)))</f>
        <v/>
      </c>
      <c r="R203" s="256" t="str">
        <f ca="1">IF(ISERROR(OFFSET(Data!$A$1,MATCH($D203,Data!$CG:$CG,0)-1,MATCH($E203&amp;"/"&amp;R$1,Data!$1:$1,0)-1))=TRUE,"",IF(OFFSET(Data!$A$1,MATCH($D203,Data!$CG:$CG,0)-1,MATCH($E203&amp;"/"&amp;R$1,Data!$1:$1,0)-1)=0,"",OFFSET(Data!$A$1,MATCH($D203,Data!$CG:$CG,0)-1,MATCH($E203&amp;"/"&amp;R$1,Data!$1:$1,0)-1)))</f>
        <v/>
      </c>
      <c r="S203" s="256" t="str">
        <f ca="1">IF(ISERROR(OFFSET(Data!$A$1,MATCH($D203,Data!$CG:$CG,0)-1,MATCH($E203&amp;"/"&amp;S$1,Data!$1:$1,0)-1))=TRUE,"",IF(OFFSET(Data!$A$1,MATCH($D203,Data!$CG:$CG,0)-1,MATCH($E203&amp;"/"&amp;S$1,Data!$1:$1,0)-1)=0,"",OFFSET(Data!$A$1,MATCH($D203,Data!$CG:$CG,0)-1,MATCH($E203&amp;"/"&amp;S$1,Data!$1:$1,0)-1)))</f>
        <v/>
      </c>
      <c r="T203" s="256" t="str">
        <f ca="1">IF(ISERROR(OFFSET(Data!$A$1,MATCH($D203,Data!$CG:$CG,0)-1,MATCH($E203&amp;"/"&amp;T$1,Data!$1:$1,0)-1))=TRUE,"",IF(OFFSET(Data!$A$1,MATCH($D203,Data!$CG:$CG,0)-1,MATCH($E203&amp;"/"&amp;T$1,Data!$1:$1,0)-1)=0,"",OFFSET(Data!$A$1,MATCH($D203,Data!$CG:$CG,0)-1,MATCH($E203&amp;"/"&amp;T$1,Data!$1:$1,0)-1)))</f>
        <v/>
      </c>
      <c r="U203" s="256" t="str">
        <f ca="1">IF(ISERROR(OFFSET(Data!$A$1,MATCH($D203,Data!$CG:$CG,0)-1,MATCH($E203&amp;"/"&amp;U$1,Data!$1:$1,0)-1))=TRUE,"",IF(OFFSET(Data!$A$1,MATCH($D203,Data!$CG:$CG,0)-1,MATCH($E203&amp;"/"&amp;U$1,Data!$1:$1,0)-1)=0,"",OFFSET(Data!$A$1,MATCH($D203,Data!$CG:$CG,0)-1,MATCH($E203&amp;"/"&amp;U$1,Data!$1:$1,0)-1)))</f>
        <v/>
      </c>
      <c r="V203" s="256" t="str">
        <f ca="1">IF(ISERROR(OFFSET(Data!$A$1,MATCH($D203,Data!$CG:$CG,0)-1,MATCH($E203&amp;"/"&amp;V$1,Data!$1:$1,0)-1))=TRUE,"",IF(OFFSET(Data!$A$1,MATCH($D203,Data!$CG:$CG,0)-1,MATCH($E203&amp;"/"&amp;V$1,Data!$1:$1,0)-1)=0,"",OFFSET(Data!$A$1,MATCH($D203,Data!$CG:$CG,0)-1,MATCH($E203&amp;"/"&amp;V$1,Data!$1:$1,0)-1)))</f>
        <v/>
      </c>
      <c r="W203" s="257" t="str">
        <f ca="1">IF(ISERROR(OFFSET(Data!$A$1,MATCH($D203,Data!$CG:$CG,0)-1,MATCH($E203&amp;"/"&amp;W$1,Data!$1:$1,0)-1))=TRUE,"",IF(OFFSET(Data!$A$1,MATCH($D203,Data!$CG:$CG,0)-1,MATCH($E203&amp;"/"&amp;W$1,Data!$1:$1,0)-1)=0,"",OFFSET(Data!$A$1,MATCH($D203,Data!$CG:$CG,0)-1,MATCH($E203&amp;"/"&amp;W$1,Data!$1:$1,0)-1)))</f>
        <v/>
      </c>
      <c r="X203" s="256" t="str">
        <f ca="1">IF(ISERROR(OFFSET(Data!$A$1,MATCH($D203,Data!$CG:$CG,0)-1,MATCH($E203&amp;"/"&amp;X$1,Data!$1:$1,0)-1))=TRUE,"",IF(OFFSET(Data!$A$1,MATCH($D203,Data!$CG:$CG,0)-1,MATCH($E203&amp;"/"&amp;X$1,Data!$1:$1,0)-1)=0,"",OFFSET(Data!$A$1,MATCH($D203,Data!$CG:$CG,0)-1,MATCH($E203&amp;"/"&amp;X$1,Data!$1:$1,0)-1)))</f>
        <v/>
      </c>
      <c r="Y203" s="256" t="str">
        <f ca="1">IF(ISERROR(OFFSET(Data!$A$1,MATCH($D203,Data!$CG:$CG,0)-1,MATCH($E203&amp;"/"&amp;Y$1,Data!$1:$1,0)-1))=TRUE,"",IF(OFFSET(Data!$A$1,MATCH($D203,Data!$CG:$CG,0)-1,MATCH($E203&amp;"/"&amp;Y$1,Data!$1:$1,0)-1)=0,"",OFFSET(Data!$A$1,MATCH($D203,Data!$CG:$CG,0)-1,MATCH($E203&amp;"/"&amp;Y$1,Data!$1:$1,0)-1)))</f>
        <v/>
      </c>
      <c r="Z203" s="256" t="str">
        <f ca="1">IF(ISERROR(OFFSET(Data!$A$1,MATCH($D203,Data!$CG:$CG,0)-1,MATCH($E203&amp;"/"&amp;Z$1,Data!$1:$1,0)-1))=TRUE,"",IF(OFFSET(Data!$A$1,MATCH($D203,Data!$CG:$CG,0)-1,MATCH($E203&amp;"/"&amp;Z$1,Data!$1:$1,0)-1)=0,"",OFFSET(Data!$A$1,MATCH($D203,Data!$CG:$CG,0)-1,MATCH($E203&amp;"/"&amp;Z$1,Data!$1:$1,0)-1)))</f>
        <v/>
      </c>
      <c r="AA203" s="256" t="str">
        <f ca="1">IF(ISERROR(OFFSET(Data!$A$1,MATCH($D203,Data!$CG:$CG,0)-1,MATCH($E203&amp;"/"&amp;AA$1,Data!$1:$1,0)-1))=TRUE,"",IF(OFFSET(Data!$A$1,MATCH($D203,Data!$CG:$CG,0)-1,MATCH($E203&amp;"/"&amp;AA$1,Data!$1:$1,0)-1)=0,"",OFFSET(Data!$A$1,MATCH($D203,Data!$CG:$CG,0)-1,MATCH($E203&amp;"/"&amp;AA$1,Data!$1:$1,0)-1)))</f>
        <v/>
      </c>
      <c r="AB203" s="256" t="str">
        <f ca="1">IF(ISERROR(OFFSET(Data!$A$1,MATCH($D203,Data!$CG:$CG,0)-1,MATCH($E203&amp;"/"&amp;AB$1,Data!$1:$1,0)-1))=TRUE,"",IF(OFFSET(Data!$A$1,MATCH($D203,Data!$CG:$CG,0)-1,MATCH($E203&amp;"/"&amp;AB$1,Data!$1:$1,0)-1)=0,"",OFFSET(Data!$A$1,MATCH($D203,Data!$CG:$CG,0)-1,MATCH($E203&amp;"/"&amp;AB$1,Data!$1:$1,0)-1)))</f>
        <v/>
      </c>
      <c r="AC203" s="256" t="str">
        <f ca="1">IF(ISERROR(OFFSET(Data!$A$1,MATCH($D203,Data!$CG:$CG,0)-1,MATCH($E203&amp;"/"&amp;AC$1,Data!$1:$1,0)-1))=TRUE,"",IF(OFFSET(Data!$A$1,MATCH($D203,Data!$CG:$CG,0)-1,MATCH($E203&amp;"/"&amp;AC$1,Data!$1:$1,0)-1)=0,"",OFFSET(Data!$A$1,MATCH($D203,Data!$CG:$CG,0)-1,MATCH($E203&amp;"/"&amp;AC$1,Data!$1:$1,0)-1)))</f>
        <v/>
      </c>
      <c r="AD203" s="256" t="str">
        <f ca="1">IF(ISERROR(OFFSET(Data!$A$1,MATCH($D203,Data!$CG:$CG,0)-1,MATCH($E203&amp;"/"&amp;AD$1,Data!$1:$1,0)-1))=TRUE,"",IF(OFFSET(Data!$A$1,MATCH($D203,Data!$CG:$CG,0)-1,MATCH($E203&amp;"/"&amp;AD$1,Data!$1:$1,0)-1)=0,"",OFFSET(Data!$A$1,MATCH($D203,Data!$CG:$CG,0)-1,MATCH($E203&amp;"/"&amp;AD$1,Data!$1:$1,0)-1)))</f>
        <v/>
      </c>
      <c r="AE203" s="256" t="str">
        <f ca="1">IF(ISERROR(OFFSET(Data!$A$1,MATCH($D203,Data!$CG:$CG,0)-1,MATCH($E203&amp;"/"&amp;AE$1,Data!$1:$1,0)-1))=TRUE,"",IF(OFFSET(Data!$A$1,MATCH($D203,Data!$CG:$CG,0)-1,MATCH($E203&amp;"/"&amp;AE$1,Data!$1:$1,0)-1)=0,"",OFFSET(Data!$A$1,MATCH($D203,Data!$CG:$CG,0)-1,MATCH($E203&amp;"/"&amp;AE$1,Data!$1:$1,0)-1)))</f>
        <v/>
      </c>
      <c r="AF203" s="258" t="str">
        <f ca="1">IF(ISERROR(OFFSET(Data!$A$1,MATCH($D203,Data!$CG:$CG,0)-1,MATCH($E203&amp;"/"&amp;AF$1,Data!$1:$1,0)-1))=TRUE,"",IF(OFFSET(Data!$A$1,MATCH($D203,Data!$CG:$CG,0)-1,MATCH($E203&amp;"/"&amp;AF$1,Data!$1:$1,0)-1)=0,"",OFFSET(Data!$A$1,MATCH($D203,Data!$CG:$CG,0)-1,MATCH($E203&amp;"/"&amp;AF$1,Data!$1:$1,0)-1)))</f>
        <v/>
      </c>
      <c r="AG203" s="197">
        <f t="shared" ca="1" si="7"/>
        <v>0</v>
      </c>
      <c r="AH203" s="209">
        <f ca="1">SUM(AG199:AG203)</f>
        <v>0</v>
      </c>
    </row>
    <row r="204" spans="1:34" ht="15" hidden="1" customHeight="1" x14ac:dyDescent="0.25">
      <c r="A204" s="445">
        <v>40</v>
      </c>
      <c r="B204" s="468" t="e">
        <f>INDEX(Data!CI:CI,MATCH("M"&amp;A204,Data!A:A,0))</f>
        <v>#N/A</v>
      </c>
      <c r="C204" s="471" t="e">
        <f>INDEX(Data!CG:CG,MATCH("M"&amp;A204,Data!A:A,0))</f>
        <v>#N/A</v>
      </c>
      <c r="D204" s="48" t="e">
        <f>IF(C204&lt;&gt;"",C204,#REF!)</f>
        <v>#N/A</v>
      </c>
      <c r="E204" s="49" t="s">
        <v>21</v>
      </c>
      <c r="F204" s="271" t="str">
        <f ca="1">IF(ISERROR(OFFSET(Data!$A$1,MATCH($D204,Data!$CG:$CG,0)-1,MATCH($E204&amp;"/"&amp;F$1,Data!$1:$1,0)-1))=TRUE,"",IF(OFFSET(Data!$A$1,MATCH($D204,Data!$CG:$CG,0)-1,MATCH($E204&amp;"/"&amp;F$1,Data!$1:$1,0)-1)=0,"",OFFSET(Data!$A$1,MATCH($D204,Data!$CG:$CG,0)-1,MATCH($E204&amp;"/"&amp;F$1,Data!$1:$1,0)-1)))</f>
        <v/>
      </c>
      <c r="G204" s="250" t="str">
        <f ca="1">IF(ISERROR(OFFSET(Data!$A$1,MATCH($D204,Data!$CG:$CG,0)-1,MATCH($E204&amp;"/"&amp;G$1,Data!$1:$1,0)-1))=TRUE,"",IF(OFFSET(Data!$A$1,MATCH($D204,Data!$CG:$CG,0)-1,MATCH($E204&amp;"/"&amp;G$1,Data!$1:$1,0)-1)=0,"",OFFSET(Data!$A$1,MATCH($D204,Data!$CG:$CG,0)-1,MATCH($E204&amp;"/"&amp;G$1,Data!$1:$1,0)-1)))</f>
        <v/>
      </c>
      <c r="H204" s="250" t="str">
        <f ca="1">IF(ISERROR(OFFSET(Data!$A$1,MATCH($D204,Data!$CG:$CG,0)-1,MATCH($E204&amp;"/"&amp;H$1,Data!$1:$1,0)-1))=TRUE,"",IF(OFFSET(Data!$A$1,MATCH($D204,Data!$CG:$CG,0)-1,MATCH($E204&amp;"/"&amp;H$1,Data!$1:$1,0)-1)=0,"",OFFSET(Data!$A$1,MATCH($D204,Data!$CG:$CG,0)-1,MATCH($E204&amp;"/"&amp;H$1,Data!$1:$1,0)-1)))</f>
        <v/>
      </c>
      <c r="I204" s="250" t="str">
        <f ca="1">IF(ISERROR(OFFSET(Data!$A$1,MATCH($D204,Data!$CG:$CG,0)-1,MATCH($E204&amp;"/"&amp;I$1,Data!$1:$1,0)-1))=TRUE,"",IF(OFFSET(Data!$A$1,MATCH($D204,Data!$CG:$CG,0)-1,MATCH($E204&amp;"/"&amp;I$1,Data!$1:$1,0)-1)=0,"",OFFSET(Data!$A$1,MATCH($D204,Data!$CG:$CG,0)-1,MATCH($E204&amp;"/"&amp;I$1,Data!$1:$1,0)-1)))</f>
        <v/>
      </c>
      <c r="J204" s="250" t="str">
        <f ca="1">IF(ISERROR(OFFSET(Data!$A$1,MATCH($D204,Data!$CG:$CG,0)-1,MATCH($E204&amp;"/"&amp;J$1,Data!$1:$1,0)-1))=TRUE,"",IF(OFFSET(Data!$A$1,MATCH($D204,Data!$CG:$CG,0)-1,MATCH($E204&amp;"/"&amp;J$1,Data!$1:$1,0)-1)=0,"",OFFSET(Data!$A$1,MATCH($D204,Data!$CG:$CG,0)-1,MATCH($E204&amp;"/"&amp;J$1,Data!$1:$1,0)-1)))</f>
        <v/>
      </c>
      <c r="K204" s="250" t="str">
        <f ca="1">IF(ISERROR(OFFSET(Data!$A$1,MATCH($D204,Data!$CG:$CG,0)-1,MATCH($E204&amp;"/"&amp;K$1,Data!$1:$1,0)-1))=TRUE,"",IF(OFFSET(Data!$A$1,MATCH($D204,Data!$CG:$CG,0)-1,MATCH($E204&amp;"/"&amp;K$1,Data!$1:$1,0)-1)=0,"",OFFSET(Data!$A$1,MATCH($D204,Data!$CG:$CG,0)-1,MATCH($E204&amp;"/"&amp;K$1,Data!$1:$1,0)-1)))</f>
        <v/>
      </c>
      <c r="L204" s="250" t="str">
        <f ca="1">IF(ISERROR(OFFSET(Data!$A$1,MATCH($D204,Data!$CG:$CG,0)-1,MATCH($E204&amp;"/"&amp;L$1,Data!$1:$1,0)-1))=TRUE,"",IF(OFFSET(Data!$A$1,MATCH($D204,Data!$CG:$CG,0)-1,MATCH($E204&amp;"/"&amp;L$1,Data!$1:$1,0)-1)=0,"",OFFSET(Data!$A$1,MATCH($D204,Data!$CG:$CG,0)-1,MATCH($E204&amp;"/"&amp;L$1,Data!$1:$1,0)-1)))</f>
        <v/>
      </c>
      <c r="M204" s="250" t="str">
        <f ca="1">IF(ISERROR(OFFSET(Data!$A$1,MATCH($D204,Data!$CG:$CG,0)-1,MATCH($E204&amp;"/"&amp;M$1,Data!$1:$1,0)-1))=TRUE,"",IF(OFFSET(Data!$A$1,MATCH($D204,Data!$CG:$CG,0)-1,MATCH($E204&amp;"/"&amp;M$1,Data!$1:$1,0)-1)=0,"",OFFSET(Data!$A$1,MATCH($D204,Data!$CG:$CG,0)-1,MATCH($E204&amp;"/"&amp;M$1,Data!$1:$1,0)-1)))</f>
        <v/>
      </c>
      <c r="N204" s="250" t="str">
        <f ca="1">IF(ISERROR(OFFSET(Data!$A$1,MATCH($D204,Data!$CG:$CG,0)-1,MATCH($E204&amp;"/"&amp;N$1,Data!$1:$1,0)-1))=TRUE,"",IF(OFFSET(Data!$A$1,MATCH($D204,Data!$CG:$CG,0)-1,MATCH($E204&amp;"/"&amp;N$1,Data!$1:$1,0)-1)=0,"",OFFSET(Data!$A$1,MATCH($D204,Data!$CG:$CG,0)-1,MATCH($E204&amp;"/"&amp;N$1,Data!$1:$1,0)-1)))</f>
        <v/>
      </c>
      <c r="O204" s="250" t="str">
        <f ca="1">IF(ISERROR(OFFSET(Data!$A$1,MATCH($D204,Data!$CG:$CG,0)-1,MATCH($E204&amp;"/"&amp;O$1,Data!$1:$1,0)-1))=TRUE,"",IF(OFFSET(Data!$A$1,MATCH($D204,Data!$CG:$CG,0)-1,MATCH($E204&amp;"/"&amp;O$1,Data!$1:$1,0)-1)=0,"",OFFSET(Data!$A$1,MATCH($D204,Data!$CG:$CG,0)-1,MATCH($E204&amp;"/"&amp;O$1,Data!$1:$1,0)-1)))</f>
        <v/>
      </c>
      <c r="P204" s="250" t="str">
        <f ca="1">IF(ISERROR(OFFSET(Data!$A$1,MATCH($D204,Data!$CG:$CG,0)-1,MATCH($E204&amp;"/"&amp;P$1,Data!$1:$1,0)-1))=TRUE,"",IF(OFFSET(Data!$A$1,MATCH($D204,Data!$CG:$CG,0)-1,MATCH($E204&amp;"/"&amp;P$1,Data!$1:$1,0)-1)=0,"",OFFSET(Data!$A$1,MATCH($D204,Data!$CG:$CG,0)-1,MATCH($E204&amp;"/"&amp;P$1,Data!$1:$1,0)-1)))</f>
        <v/>
      </c>
      <c r="Q204" s="250" t="str">
        <f ca="1">IF(ISERROR(OFFSET(Data!$A$1,MATCH($D204,Data!$CG:$CG,0)-1,MATCH($E204&amp;"/"&amp;Q$1,Data!$1:$1,0)-1))=TRUE,"",IF(OFFSET(Data!$A$1,MATCH($D204,Data!$CG:$CG,0)-1,MATCH($E204&amp;"/"&amp;Q$1,Data!$1:$1,0)-1)=0,"",OFFSET(Data!$A$1,MATCH($D204,Data!$CG:$CG,0)-1,MATCH($E204&amp;"/"&amp;Q$1,Data!$1:$1,0)-1)))</f>
        <v/>
      </c>
      <c r="R204" s="250" t="str">
        <f ca="1">IF(ISERROR(OFFSET(Data!$A$1,MATCH($D204,Data!$CG:$CG,0)-1,MATCH($E204&amp;"/"&amp;R$1,Data!$1:$1,0)-1))=TRUE,"",IF(OFFSET(Data!$A$1,MATCH($D204,Data!$CG:$CG,0)-1,MATCH($E204&amp;"/"&amp;R$1,Data!$1:$1,0)-1)=0,"",OFFSET(Data!$A$1,MATCH($D204,Data!$CG:$CG,0)-1,MATCH($E204&amp;"/"&amp;R$1,Data!$1:$1,0)-1)))</f>
        <v/>
      </c>
      <c r="S204" s="250" t="str">
        <f ca="1">IF(ISERROR(OFFSET(Data!$A$1,MATCH($D204,Data!$CG:$CG,0)-1,MATCH($E204&amp;"/"&amp;S$1,Data!$1:$1,0)-1))=TRUE,"",IF(OFFSET(Data!$A$1,MATCH($D204,Data!$CG:$CG,0)-1,MATCH($E204&amp;"/"&amp;S$1,Data!$1:$1,0)-1)=0,"",OFFSET(Data!$A$1,MATCH($D204,Data!$CG:$CG,0)-1,MATCH($E204&amp;"/"&amp;S$1,Data!$1:$1,0)-1)))</f>
        <v/>
      </c>
      <c r="T204" s="250" t="str">
        <f ca="1">IF(ISERROR(OFFSET(Data!$A$1,MATCH($D204,Data!$CG:$CG,0)-1,MATCH($E204&amp;"/"&amp;T$1,Data!$1:$1,0)-1))=TRUE,"",IF(OFFSET(Data!$A$1,MATCH($D204,Data!$CG:$CG,0)-1,MATCH($E204&amp;"/"&amp;T$1,Data!$1:$1,0)-1)=0,"",OFFSET(Data!$A$1,MATCH($D204,Data!$CG:$CG,0)-1,MATCH($E204&amp;"/"&amp;T$1,Data!$1:$1,0)-1)))</f>
        <v/>
      </c>
      <c r="U204" s="250" t="str">
        <f ca="1">IF(ISERROR(OFFSET(Data!$A$1,MATCH($D204,Data!$CG:$CG,0)-1,MATCH($E204&amp;"/"&amp;U$1,Data!$1:$1,0)-1))=TRUE,"",IF(OFFSET(Data!$A$1,MATCH($D204,Data!$CG:$CG,0)-1,MATCH($E204&amp;"/"&amp;U$1,Data!$1:$1,0)-1)=0,"",OFFSET(Data!$A$1,MATCH($D204,Data!$CG:$CG,0)-1,MATCH($E204&amp;"/"&amp;U$1,Data!$1:$1,0)-1)))</f>
        <v/>
      </c>
      <c r="V204" s="250" t="str">
        <f ca="1">IF(ISERROR(OFFSET(Data!$A$1,MATCH($D204,Data!$CG:$CG,0)-1,MATCH($E204&amp;"/"&amp;V$1,Data!$1:$1,0)-1))=TRUE,"",IF(OFFSET(Data!$A$1,MATCH($D204,Data!$CG:$CG,0)-1,MATCH($E204&amp;"/"&amp;V$1,Data!$1:$1,0)-1)=0,"",OFFSET(Data!$A$1,MATCH($D204,Data!$CG:$CG,0)-1,MATCH($E204&amp;"/"&amp;V$1,Data!$1:$1,0)-1)))</f>
        <v/>
      </c>
      <c r="W204" s="272" t="str">
        <f ca="1">IF(ISERROR(OFFSET(Data!$A$1,MATCH($D204,Data!$CG:$CG,0)-1,MATCH($E204&amp;"/"&amp;W$1,Data!$1:$1,0)-1))=TRUE,"",IF(OFFSET(Data!$A$1,MATCH($D204,Data!$CG:$CG,0)-1,MATCH($E204&amp;"/"&amp;W$1,Data!$1:$1,0)-1)=0,"",OFFSET(Data!$A$1,MATCH($D204,Data!$CG:$CG,0)-1,MATCH($E204&amp;"/"&amp;W$1,Data!$1:$1,0)-1)))</f>
        <v/>
      </c>
      <c r="X204" s="250" t="str">
        <f ca="1">IF(ISERROR(OFFSET(Data!$A$1,MATCH($D204,Data!$CG:$CG,0)-1,MATCH($E204&amp;"/"&amp;X$1,Data!$1:$1,0)-1))=TRUE,"",IF(OFFSET(Data!$A$1,MATCH($D204,Data!$CG:$CG,0)-1,MATCH($E204&amp;"/"&amp;X$1,Data!$1:$1,0)-1)=0,"",OFFSET(Data!$A$1,MATCH($D204,Data!$CG:$CG,0)-1,MATCH($E204&amp;"/"&amp;X$1,Data!$1:$1,0)-1)))</f>
        <v/>
      </c>
      <c r="Y204" s="250" t="str">
        <f ca="1">IF(ISERROR(OFFSET(Data!$A$1,MATCH($D204,Data!$CG:$CG,0)-1,MATCH($E204&amp;"/"&amp;Y$1,Data!$1:$1,0)-1))=TRUE,"",IF(OFFSET(Data!$A$1,MATCH($D204,Data!$CG:$CG,0)-1,MATCH($E204&amp;"/"&amp;Y$1,Data!$1:$1,0)-1)=0,"",OFFSET(Data!$A$1,MATCH($D204,Data!$CG:$CG,0)-1,MATCH($E204&amp;"/"&amp;Y$1,Data!$1:$1,0)-1)))</f>
        <v/>
      </c>
      <c r="Z204" s="250" t="str">
        <f ca="1">IF(ISERROR(OFFSET(Data!$A$1,MATCH($D204,Data!$CG:$CG,0)-1,MATCH($E204&amp;"/"&amp;Z$1,Data!$1:$1,0)-1))=TRUE,"",IF(OFFSET(Data!$A$1,MATCH($D204,Data!$CG:$CG,0)-1,MATCH($E204&amp;"/"&amp;Z$1,Data!$1:$1,0)-1)=0,"",OFFSET(Data!$A$1,MATCH($D204,Data!$CG:$CG,0)-1,MATCH($E204&amp;"/"&amp;Z$1,Data!$1:$1,0)-1)))</f>
        <v/>
      </c>
      <c r="AA204" s="250" t="str">
        <f ca="1">IF(ISERROR(OFFSET(Data!$A$1,MATCH($D204,Data!$CG:$CG,0)-1,MATCH($E204&amp;"/"&amp;AA$1,Data!$1:$1,0)-1))=TRUE,"",IF(OFFSET(Data!$A$1,MATCH($D204,Data!$CG:$CG,0)-1,MATCH($E204&amp;"/"&amp;AA$1,Data!$1:$1,0)-1)=0,"",OFFSET(Data!$A$1,MATCH($D204,Data!$CG:$CG,0)-1,MATCH($E204&amp;"/"&amp;AA$1,Data!$1:$1,0)-1)))</f>
        <v/>
      </c>
      <c r="AB204" s="250" t="str">
        <f ca="1">IF(ISERROR(OFFSET(Data!$A$1,MATCH($D204,Data!$CG:$CG,0)-1,MATCH($E204&amp;"/"&amp;AB$1,Data!$1:$1,0)-1))=TRUE,"",IF(OFFSET(Data!$A$1,MATCH($D204,Data!$CG:$CG,0)-1,MATCH($E204&amp;"/"&amp;AB$1,Data!$1:$1,0)-1)=0,"",OFFSET(Data!$A$1,MATCH($D204,Data!$CG:$CG,0)-1,MATCH($E204&amp;"/"&amp;AB$1,Data!$1:$1,0)-1)))</f>
        <v/>
      </c>
      <c r="AC204" s="250" t="str">
        <f ca="1">IF(ISERROR(OFFSET(Data!$A$1,MATCH($D204,Data!$CG:$CG,0)-1,MATCH($E204&amp;"/"&amp;AC$1,Data!$1:$1,0)-1))=TRUE,"",IF(OFFSET(Data!$A$1,MATCH($D204,Data!$CG:$CG,0)-1,MATCH($E204&amp;"/"&amp;AC$1,Data!$1:$1,0)-1)=0,"",OFFSET(Data!$A$1,MATCH($D204,Data!$CG:$CG,0)-1,MATCH($E204&amp;"/"&amp;AC$1,Data!$1:$1,0)-1)))</f>
        <v/>
      </c>
      <c r="AD204" s="250" t="str">
        <f ca="1">IF(ISERROR(OFFSET(Data!$A$1,MATCH($D204,Data!$CG:$CG,0)-1,MATCH($E204&amp;"/"&amp;AD$1,Data!$1:$1,0)-1))=TRUE,"",IF(OFFSET(Data!$A$1,MATCH($D204,Data!$CG:$CG,0)-1,MATCH($E204&amp;"/"&amp;AD$1,Data!$1:$1,0)-1)=0,"",OFFSET(Data!$A$1,MATCH($D204,Data!$CG:$CG,0)-1,MATCH($E204&amp;"/"&amp;AD$1,Data!$1:$1,0)-1)))</f>
        <v/>
      </c>
      <c r="AE204" s="250" t="str">
        <f ca="1">IF(ISERROR(OFFSET(Data!$A$1,MATCH($D204,Data!$CG:$CG,0)-1,MATCH($E204&amp;"/"&amp;AE$1,Data!$1:$1,0)-1))=TRUE,"",IF(OFFSET(Data!$A$1,MATCH($D204,Data!$CG:$CG,0)-1,MATCH($E204&amp;"/"&amp;AE$1,Data!$1:$1,0)-1)=0,"",OFFSET(Data!$A$1,MATCH($D204,Data!$CG:$CG,0)-1,MATCH($E204&amp;"/"&amp;AE$1,Data!$1:$1,0)-1)))</f>
        <v/>
      </c>
      <c r="AF204" s="251" t="str">
        <f ca="1">IF(ISERROR(OFFSET(Data!$A$1,MATCH($D204,Data!$CG:$CG,0)-1,MATCH($E204&amp;"/"&amp;AF$1,Data!$1:$1,0)-1))=TRUE,"",IF(OFFSET(Data!$A$1,MATCH($D204,Data!$CG:$CG,0)-1,MATCH($E204&amp;"/"&amp;AF$1,Data!$1:$1,0)-1)=0,"",OFFSET(Data!$A$1,MATCH($D204,Data!$CG:$CG,0)-1,MATCH($E204&amp;"/"&amp;AF$1,Data!$1:$1,0)-1)))</f>
        <v/>
      </c>
      <c r="AG204" s="206">
        <f t="shared" ca="1" si="7"/>
        <v>0</v>
      </c>
      <c r="AH204" s="207">
        <f ca="1">AG204</f>
        <v>0</v>
      </c>
    </row>
    <row r="205" spans="1:34" ht="15" hidden="1" customHeight="1" thickBot="1" x14ac:dyDescent="0.3">
      <c r="A205" s="446"/>
      <c r="B205" s="469"/>
      <c r="C205" s="472"/>
      <c r="D205" s="50" t="e">
        <f>IF(C205&lt;&gt;"",C205,D204)</f>
        <v>#N/A</v>
      </c>
      <c r="E205" s="51" t="s">
        <v>22</v>
      </c>
      <c r="F205" s="254" t="str">
        <f ca="1">IF(ISERROR(OFFSET(Data!$A$1,MATCH($D205,Data!$CG:$CG,0)-1,MATCH($E205&amp;"/"&amp;F$1,Data!$1:$1,0)-1))=TRUE,"",IF(OFFSET(Data!$A$1,MATCH($D205,Data!$CG:$CG,0)-1,MATCH($E205&amp;"/"&amp;F$1,Data!$1:$1,0)-1)=0,"",OFFSET(Data!$A$1,MATCH($D205,Data!$CG:$CG,0)-1,MATCH($E205&amp;"/"&amp;F$1,Data!$1:$1,0)-1)))</f>
        <v/>
      </c>
      <c r="G205" s="252" t="str">
        <f ca="1">IF(ISERROR(OFFSET(Data!$A$1,MATCH($D205,Data!$CG:$CG,0)-1,MATCH($E205&amp;"/"&amp;G$1,Data!$1:$1,0)-1))=TRUE,"",IF(OFFSET(Data!$A$1,MATCH($D205,Data!$CG:$CG,0)-1,MATCH($E205&amp;"/"&amp;G$1,Data!$1:$1,0)-1)=0,"",OFFSET(Data!$A$1,MATCH($D205,Data!$CG:$CG,0)-1,MATCH($E205&amp;"/"&amp;G$1,Data!$1:$1,0)-1)))</f>
        <v/>
      </c>
      <c r="H205" s="252" t="str">
        <f ca="1">IF(ISERROR(OFFSET(Data!$A$1,MATCH($D205,Data!$CG:$CG,0)-1,MATCH($E205&amp;"/"&amp;H$1,Data!$1:$1,0)-1))=TRUE,"",IF(OFFSET(Data!$A$1,MATCH($D205,Data!$CG:$CG,0)-1,MATCH($E205&amp;"/"&amp;H$1,Data!$1:$1,0)-1)=0,"",OFFSET(Data!$A$1,MATCH($D205,Data!$CG:$CG,0)-1,MATCH($E205&amp;"/"&amp;H$1,Data!$1:$1,0)-1)))</f>
        <v/>
      </c>
      <c r="I205" s="252" t="str">
        <f ca="1">IF(ISERROR(OFFSET(Data!$A$1,MATCH($D205,Data!$CG:$CG,0)-1,MATCH($E205&amp;"/"&amp;I$1,Data!$1:$1,0)-1))=TRUE,"",IF(OFFSET(Data!$A$1,MATCH($D205,Data!$CG:$CG,0)-1,MATCH($E205&amp;"/"&amp;I$1,Data!$1:$1,0)-1)=0,"",OFFSET(Data!$A$1,MATCH($D205,Data!$CG:$CG,0)-1,MATCH($E205&amp;"/"&amp;I$1,Data!$1:$1,0)-1)))</f>
        <v/>
      </c>
      <c r="J205" s="252" t="str">
        <f ca="1">IF(ISERROR(OFFSET(Data!$A$1,MATCH($D205,Data!$CG:$CG,0)-1,MATCH($E205&amp;"/"&amp;J$1,Data!$1:$1,0)-1))=TRUE,"",IF(OFFSET(Data!$A$1,MATCH($D205,Data!$CG:$CG,0)-1,MATCH($E205&amp;"/"&amp;J$1,Data!$1:$1,0)-1)=0,"",OFFSET(Data!$A$1,MATCH($D205,Data!$CG:$CG,0)-1,MATCH($E205&amp;"/"&amp;J$1,Data!$1:$1,0)-1)))</f>
        <v/>
      </c>
      <c r="K205" s="252" t="str">
        <f ca="1">IF(ISERROR(OFFSET(Data!$A$1,MATCH($D205,Data!$CG:$CG,0)-1,MATCH($E205&amp;"/"&amp;K$1,Data!$1:$1,0)-1))=TRUE,"",IF(OFFSET(Data!$A$1,MATCH($D205,Data!$CG:$CG,0)-1,MATCH($E205&amp;"/"&amp;K$1,Data!$1:$1,0)-1)=0,"",OFFSET(Data!$A$1,MATCH($D205,Data!$CG:$CG,0)-1,MATCH($E205&amp;"/"&amp;K$1,Data!$1:$1,0)-1)))</f>
        <v/>
      </c>
      <c r="L205" s="252" t="str">
        <f ca="1">IF(ISERROR(OFFSET(Data!$A$1,MATCH($D205,Data!$CG:$CG,0)-1,MATCH($E205&amp;"/"&amp;L$1,Data!$1:$1,0)-1))=TRUE,"",IF(OFFSET(Data!$A$1,MATCH($D205,Data!$CG:$CG,0)-1,MATCH($E205&amp;"/"&amp;L$1,Data!$1:$1,0)-1)=0,"",OFFSET(Data!$A$1,MATCH($D205,Data!$CG:$CG,0)-1,MATCH($E205&amp;"/"&amp;L$1,Data!$1:$1,0)-1)))</f>
        <v/>
      </c>
      <c r="M205" s="252" t="str">
        <f ca="1">IF(ISERROR(OFFSET(Data!$A$1,MATCH($D205,Data!$CG:$CG,0)-1,MATCH($E205&amp;"/"&amp;M$1,Data!$1:$1,0)-1))=TRUE,"",IF(OFFSET(Data!$A$1,MATCH($D205,Data!$CG:$CG,0)-1,MATCH($E205&amp;"/"&amp;M$1,Data!$1:$1,0)-1)=0,"",OFFSET(Data!$A$1,MATCH($D205,Data!$CG:$CG,0)-1,MATCH($E205&amp;"/"&amp;M$1,Data!$1:$1,0)-1)))</f>
        <v/>
      </c>
      <c r="N205" s="252" t="str">
        <f ca="1">IF(ISERROR(OFFSET(Data!$A$1,MATCH($D205,Data!$CG:$CG,0)-1,MATCH($E205&amp;"/"&amp;N$1,Data!$1:$1,0)-1))=TRUE,"",IF(OFFSET(Data!$A$1,MATCH($D205,Data!$CG:$CG,0)-1,MATCH($E205&amp;"/"&amp;N$1,Data!$1:$1,0)-1)=0,"",OFFSET(Data!$A$1,MATCH($D205,Data!$CG:$CG,0)-1,MATCH($E205&amp;"/"&amp;N$1,Data!$1:$1,0)-1)))</f>
        <v/>
      </c>
      <c r="O205" s="252" t="str">
        <f ca="1">IF(ISERROR(OFFSET(Data!$A$1,MATCH($D205,Data!$CG:$CG,0)-1,MATCH($E205&amp;"/"&amp;O$1,Data!$1:$1,0)-1))=TRUE,"",IF(OFFSET(Data!$A$1,MATCH($D205,Data!$CG:$CG,0)-1,MATCH($E205&amp;"/"&amp;O$1,Data!$1:$1,0)-1)=0,"",OFFSET(Data!$A$1,MATCH($D205,Data!$CG:$CG,0)-1,MATCH($E205&amp;"/"&amp;O$1,Data!$1:$1,0)-1)))</f>
        <v/>
      </c>
      <c r="P205" s="252" t="str">
        <f ca="1">IF(ISERROR(OFFSET(Data!$A$1,MATCH($D205,Data!$CG:$CG,0)-1,MATCH($E205&amp;"/"&amp;P$1,Data!$1:$1,0)-1))=TRUE,"",IF(OFFSET(Data!$A$1,MATCH($D205,Data!$CG:$CG,0)-1,MATCH($E205&amp;"/"&amp;P$1,Data!$1:$1,0)-1)=0,"",OFFSET(Data!$A$1,MATCH($D205,Data!$CG:$CG,0)-1,MATCH($E205&amp;"/"&amp;P$1,Data!$1:$1,0)-1)))</f>
        <v/>
      </c>
      <c r="Q205" s="252" t="str">
        <f ca="1">IF(ISERROR(OFFSET(Data!$A$1,MATCH($D205,Data!$CG:$CG,0)-1,MATCH($E205&amp;"/"&amp;Q$1,Data!$1:$1,0)-1))=TRUE,"",IF(OFFSET(Data!$A$1,MATCH($D205,Data!$CG:$CG,0)-1,MATCH($E205&amp;"/"&amp;Q$1,Data!$1:$1,0)-1)=0,"",OFFSET(Data!$A$1,MATCH($D205,Data!$CG:$CG,0)-1,MATCH($E205&amp;"/"&amp;Q$1,Data!$1:$1,0)-1)))</f>
        <v/>
      </c>
      <c r="R205" s="252" t="str">
        <f ca="1">IF(ISERROR(OFFSET(Data!$A$1,MATCH($D205,Data!$CG:$CG,0)-1,MATCH($E205&amp;"/"&amp;R$1,Data!$1:$1,0)-1))=TRUE,"",IF(OFFSET(Data!$A$1,MATCH($D205,Data!$CG:$CG,0)-1,MATCH($E205&amp;"/"&amp;R$1,Data!$1:$1,0)-1)=0,"",OFFSET(Data!$A$1,MATCH($D205,Data!$CG:$CG,0)-1,MATCH($E205&amp;"/"&amp;R$1,Data!$1:$1,0)-1)))</f>
        <v/>
      </c>
      <c r="S205" s="252" t="str">
        <f ca="1">IF(ISERROR(OFFSET(Data!$A$1,MATCH($D205,Data!$CG:$CG,0)-1,MATCH($E205&amp;"/"&amp;S$1,Data!$1:$1,0)-1))=TRUE,"",IF(OFFSET(Data!$A$1,MATCH($D205,Data!$CG:$CG,0)-1,MATCH($E205&amp;"/"&amp;S$1,Data!$1:$1,0)-1)=0,"",OFFSET(Data!$A$1,MATCH($D205,Data!$CG:$CG,0)-1,MATCH($E205&amp;"/"&amp;S$1,Data!$1:$1,0)-1)))</f>
        <v/>
      </c>
      <c r="T205" s="252" t="str">
        <f ca="1">IF(ISERROR(OFFSET(Data!$A$1,MATCH($D205,Data!$CG:$CG,0)-1,MATCH($E205&amp;"/"&amp;T$1,Data!$1:$1,0)-1))=TRUE,"",IF(OFFSET(Data!$A$1,MATCH($D205,Data!$CG:$CG,0)-1,MATCH($E205&amp;"/"&amp;T$1,Data!$1:$1,0)-1)=0,"",OFFSET(Data!$A$1,MATCH($D205,Data!$CG:$CG,0)-1,MATCH($E205&amp;"/"&amp;T$1,Data!$1:$1,0)-1)))</f>
        <v/>
      </c>
      <c r="U205" s="252" t="str">
        <f ca="1">IF(ISERROR(OFFSET(Data!$A$1,MATCH($D205,Data!$CG:$CG,0)-1,MATCH($E205&amp;"/"&amp;U$1,Data!$1:$1,0)-1))=TRUE,"",IF(OFFSET(Data!$A$1,MATCH($D205,Data!$CG:$CG,0)-1,MATCH($E205&amp;"/"&amp;U$1,Data!$1:$1,0)-1)=0,"",OFFSET(Data!$A$1,MATCH($D205,Data!$CG:$CG,0)-1,MATCH($E205&amp;"/"&amp;U$1,Data!$1:$1,0)-1)))</f>
        <v/>
      </c>
      <c r="V205" s="252" t="str">
        <f ca="1">IF(ISERROR(OFFSET(Data!$A$1,MATCH($D205,Data!$CG:$CG,0)-1,MATCH($E205&amp;"/"&amp;V$1,Data!$1:$1,0)-1))=TRUE,"",IF(OFFSET(Data!$A$1,MATCH($D205,Data!$CG:$CG,0)-1,MATCH($E205&amp;"/"&amp;V$1,Data!$1:$1,0)-1)=0,"",OFFSET(Data!$A$1,MATCH($D205,Data!$CG:$CG,0)-1,MATCH($E205&amp;"/"&amp;V$1,Data!$1:$1,0)-1)))</f>
        <v/>
      </c>
      <c r="W205" s="269" t="str">
        <f ca="1">IF(ISERROR(OFFSET(Data!$A$1,MATCH($D205,Data!$CG:$CG,0)-1,MATCH($E205&amp;"/"&amp;W$1,Data!$1:$1,0)-1))=TRUE,"",IF(OFFSET(Data!$A$1,MATCH($D205,Data!$CG:$CG,0)-1,MATCH($E205&amp;"/"&amp;W$1,Data!$1:$1,0)-1)=0,"",OFFSET(Data!$A$1,MATCH($D205,Data!$CG:$CG,0)-1,MATCH($E205&amp;"/"&amp;W$1,Data!$1:$1,0)-1)))</f>
        <v/>
      </c>
      <c r="X205" s="252" t="str">
        <f ca="1">IF(ISERROR(OFFSET(Data!$A$1,MATCH($D205,Data!$CG:$CG,0)-1,MATCH($E205&amp;"/"&amp;X$1,Data!$1:$1,0)-1))=TRUE,"",IF(OFFSET(Data!$A$1,MATCH($D205,Data!$CG:$CG,0)-1,MATCH($E205&amp;"/"&amp;X$1,Data!$1:$1,0)-1)=0,"",OFFSET(Data!$A$1,MATCH($D205,Data!$CG:$CG,0)-1,MATCH($E205&amp;"/"&amp;X$1,Data!$1:$1,0)-1)))</f>
        <v/>
      </c>
      <c r="Y205" s="252" t="str">
        <f ca="1">IF(ISERROR(OFFSET(Data!$A$1,MATCH($D205,Data!$CG:$CG,0)-1,MATCH($E205&amp;"/"&amp;Y$1,Data!$1:$1,0)-1))=TRUE,"",IF(OFFSET(Data!$A$1,MATCH($D205,Data!$CG:$CG,0)-1,MATCH($E205&amp;"/"&amp;Y$1,Data!$1:$1,0)-1)=0,"",OFFSET(Data!$A$1,MATCH($D205,Data!$CG:$CG,0)-1,MATCH($E205&amp;"/"&amp;Y$1,Data!$1:$1,0)-1)))</f>
        <v/>
      </c>
      <c r="Z205" s="252" t="str">
        <f ca="1">IF(ISERROR(OFFSET(Data!$A$1,MATCH($D205,Data!$CG:$CG,0)-1,MATCH($E205&amp;"/"&amp;Z$1,Data!$1:$1,0)-1))=TRUE,"",IF(OFFSET(Data!$A$1,MATCH($D205,Data!$CG:$CG,0)-1,MATCH($E205&amp;"/"&amp;Z$1,Data!$1:$1,0)-1)=0,"",OFFSET(Data!$A$1,MATCH($D205,Data!$CG:$CG,0)-1,MATCH($E205&amp;"/"&amp;Z$1,Data!$1:$1,0)-1)))</f>
        <v/>
      </c>
      <c r="AA205" s="252" t="str">
        <f ca="1">IF(ISERROR(OFFSET(Data!$A$1,MATCH($D205,Data!$CG:$CG,0)-1,MATCH($E205&amp;"/"&amp;AA$1,Data!$1:$1,0)-1))=TRUE,"",IF(OFFSET(Data!$A$1,MATCH($D205,Data!$CG:$CG,0)-1,MATCH($E205&amp;"/"&amp;AA$1,Data!$1:$1,0)-1)=0,"",OFFSET(Data!$A$1,MATCH($D205,Data!$CG:$CG,0)-1,MATCH($E205&amp;"/"&amp;AA$1,Data!$1:$1,0)-1)))</f>
        <v/>
      </c>
      <c r="AB205" s="252" t="str">
        <f ca="1">IF(ISERROR(OFFSET(Data!$A$1,MATCH($D205,Data!$CG:$CG,0)-1,MATCH($E205&amp;"/"&amp;AB$1,Data!$1:$1,0)-1))=TRUE,"",IF(OFFSET(Data!$A$1,MATCH($D205,Data!$CG:$CG,0)-1,MATCH($E205&amp;"/"&amp;AB$1,Data!$1:$1,0)-1)=0,"",OFFSET(Data!$A$1,MATCH($D205,Data!$CG:$CG,0)-1,MATCH($E205&amp;"/"&amp;AB$1,Data!$1:$1,0)-1)))</f>
        <v/>
      </c>
      <c r="AC205" s="252" t="str">
        <f ca="1">IF(ISERROR(OFFSET(Data!$A$1,MATCH($D205,Data!$CG:$CG,0)-1,MATCH($E205&amp;"/"&amp;AC$1,Data!$1:$1,0)-1))=TRUE,"",IF(OFFSET(Data!$A$1,MATCH($D205,Data!$CG:$CG,0)-1,MATCH($E205&amp;"/"&amp;AC$1,Data!$1:$1,0)-1)=0,"",OFFSET(Data!$A$1,MATCH($D205,Data!$CG:$CG,0)-1,MATCH($E205&amp;"/"&amp;AC$1,Data!$1:$1,0)-1)))</f>
        <v/>
      </c>
      <c r="AD205" s="252" t="str">
        <f ca="1">IF(ISERROR(OFFSET(Data!$A$1,MATCH($D205,Data!$CG:$CG,0)-1,MATCH($E205&amp;"/"&amp;AD$1,Data!$1:$1,0)-1))=TRUE,"",IF(OFFSET(Data!$A$1,MATCH($D205,Data!$CG:$CG,0)-1,MATCH($E205&amp;"/"&amp;AD$1,Data!$1:$1,0)-1)=0,"",OFFSET(Data!$A$1,MATCH($D205,Data!$CG:$CG,0)-1,MATCH($E205&amp;"/"&amp;AD$1,Data!$1:$1,0)-1)))</f>
        <v/>
      </c>
      <c r="AE205" s="252" t="str">
        <f ca="1">IF(ISERROR(OFFSET(Data!$A$1,MATCH($D205,Data!$CG:$CG,0)-1,MATCH($E205&amp;"/"&amp;AE$1,Data!$1:$1,0)-1))=TRUE,"",IF(OFFSET(Data!$A$1,MATCH($D205,Data!$CG:$CG,0)-1,MATCH($E205&amp;"/"&amp;AE$1,Data!$1:$1,0)-1)=0,"",OFFSET(Data!$A$1,MATCH($D205,Data!$CG:$CG,0)-1,MATCH($E205&amp;"/"&amp;AE$1,Data!$1:$1,0)-1)))</f>
        <v/>
      </c>
      <c r="AF205" s="253" t="str">
        <f ca="1">IF(ISERROR(OFFSET(Data!$A$1,MATCH($D205,Data!$CG:$CG,0)-1,MATCH($E205&amp;"/"&amp;AF$1,Data!$1:$1,0)-1))=TRUE,"",IF(OFFSET(Data!$A$1,MATCH($D205,Data!$CG:$CG,0)-1,MATCH($E205&amp;"/"&amp;AF$1,Data!$1:$1,0)-1)=0,"",OFFSET(Data!$A$1,MATCH($D205,Data!$CG:$CG,0)-1,MATCH($E205&amp;"/"&amp;AF$1,Data!$1:$1,0)-1)))</f>
        <v/>
      </c>
      <c r="AG205" s="188">
        <f t="shared" ca="1" si="7"/>
        <v>0</v>
      </c>
      <c r="AH205" s="208">
        <f ca="1">SUM(AG204:AG205)</f>
        <v>0</v>
      </c>
    </row>
    <row r="206" spans="1:34" ht="15" hidden="1" customHeight="1" x14ac:dyDescent="0.25">
      <c r="A206" s="446"/>
      <c r="B206" s="469"/>
      <c r="C206" s="472"/>
      <c r="D206" s="50" t="e">
        <f>IF(C206&lt;&gt;"",C206,D205)</f>
        <v>#N/A</v>
      </c>
      <c r="E206" s="51" t="s">
        <v>23</v>
      </c>
      <c r="F206" s="254" t="str">
        <f ca="1">IF(ISERROR(OFFSET(Data!$A$1,MATCH($D206,Data!$CG:$CG,0)-1,MATCH($E206&amp;"/"&amp;F$1,Data!$1:$1,0)-1))=TRUE,"",IF(OFFSET(Data!$A$1,MATCH($D206,Data!$CG:$CG,0)-1,MATCH($E206&amp;"/"&amp;F$1,Data!$1:$1,0)-1)=0,"",OFFSET(Data!$A$1,MATCH($D206,Data!$CG:$CG,0)-1,MATCH($E206&amp;"/"&amp;F$1,Data!$1:$1,0)-1)))</f>
        <v/>
      </c>
      <c r="G206" s="252" t="str">
        <f ca="1">IF(ISERROR(OFFSET(Data!$A$1,MATCH($D206,Data!$CG:$CG,0)-1,MATCH($E206&amp;"/"&amp;G$1,Data!$1:$1,0)-1))=TRUE,"",IF(OFFSET(Data!$A$1,MATCH($D206,Data!$CG:$CG,0)-1,MATCH($E206&amp;"/"&amp;G$1,Data!$1:$1,0)-1)=0,"",OFFSET(Data!$A$1,MATCH($D206,Data!$CG:$CG,0)-1,MATCH($E206&amp;"/"&amp;G$1,Data!$1:$1,0)-1)))</f>
        <v/>
      </c>
      <c r="H206" s="252" t="str">
        <f ca="1">IF(ISERROR(OFFSET(Data!$A$1,MATCH($D206,Data!$CG:$CG,0)-1,MATCH($E206&amp;"/"&amp;H$1,Data!$1:$1,0)-1))=TRUE,"",IF(OFFSET(Data!$A$1,MATCH($D206,Data!$CG:$CG,0)-1,MATCH($E206&amp;"/"&amp;H$1,Data!$1:$1,0)-1)=0,"",OFFSET(Data!$A$1,MATCH($D206,Data!$CG:$CG,0)-1,MATCH($E206&amp;"/"&amp;H$1,Data!$1:$1,0)-1)))</f>
        <v/>
      </c>
      <c r="I206" s="252" t="str">
        <f ca="1">IF(ISERROR(OFFSET(Data!$A$1,MATCH($D206,Data!$CG:$CG,0)-1,MATCH($E206&amp;"/"&amp;I$1,Data!$1:$1,0)-1))=TRUE,"",IF(OFFSET(Data!$A$1,MATCH($D206,Data!$CG:$CG,0)-1,MATCH($E206&amp;"/"&amp;I$1,Data!$1:$1,0)-1)=0,"",OFFSET(Data!$A$1,MATCH($D206,Data!$CG:$CG,0)-1,MATCH($E206&amp;"/"&amp;I$1,Data!$1:$1,0)-1)))</f>
        <v/>
      </c>
      <c r="J206" s="252" t="str">
        <f ca="1">IF(ISERROR(OFFSET(Data!$A$1,MATCH($D206,Data!$CG:$CG,0)-1,MATCH($E206&amp;"/"&amp;J$1,Data!$1:$1,0)-1))=TRUE,"",IF(OFFSET(Data!$A$1,MATCH($D206,Data!$CG:$CG,0)-1,MATCH($E206&amp;"/"&amp;J$1,Data!$1:$1,0)-1)=0,"",OFFSET(Data!$A$1,MATCH($D206,Data!$CG:$CG,0)-1,MATCH($E206&amp;"/"&amp;J$1,Data!$1:$1,0)-1)))</f>
        <v/>
      </c>
      <c r="K206" s="252" t="str">
        <f ca="1">IF(ISERROR(OFFSET(Data!$A$1,MATCH($D206,Data!$CG:$CG,0)-1,MATCH($E206&amp;"/"&amp;K$1,Data!$1:$1,0)-1))=TRUE,"",IF(OFFSET(Data!$A$1,MATCH($D206,Data!$CG:$CG,0)-1,MATCH($E206&amp;"/"&amp;K$1,Data!$1:$1,0)-1)=0,"",OFFSET(Data!$A$1,MATCH($D206,Data!$CG:$CG,0)-1,MATCH($E206&amp;"/"&amp;K$1,Data!$1:$1,0)-1)))</f>
        <v/>
      </c>
      <c r="L206" s="252" t="str">
        <f ca="1">IF(ISERROR(OFFSET(Data!$A$1,MATCH($D206,Data!$CG:$CG,0)-1,MATCH($E206&amp;"/"&amp;L$1,Data!$1:$1,0)-1))=TRUE,"",IF(OFFSET(Data!$A$1,MATCH($D206,Data!$CG:$CG,0)-1,MATCH($E206&amp;"/"&amp;L$1,Data!$1:$1,0)-1)=0,"",OFFSET(Data!$A$1,MATCH($D206,Data!$CG:$CG,0)-1,MATCH($E206&amp;"/"&amp;L$1,Data!$1:$1,0)-1)))</f>
        <v/>
      </c>
      <c r="M206" s="252" t="str">
        <f ca="1">IF(ISERROR(OFFSET(Data!$A$1,MATCH($D206,Data!$CG:$CG,0)-1,MATCH($E206&amp;"/"&amp;M$1,Data!$1:$1,0)-1))=TRUE,"",IF(OFFSET(Data!$A$1,MATCH($D206,Data!$CG:$CG,0)-1,MATCH($E206&amp;"/"&amp;M$1,Data!$1:$1,0)-1)=0,"",OFFSET(Data!$A$1,MATCH($D206,Data!$CG:$CG,0)-1,MATCH($E206&amp;"/"&amp;M$1,Data!$1:$1,0)-1)))</f>
        <v/>
      </c>
      <c r="N206" s="252" t="str">
        <f ca="1">IF(ISERROR(OFFSET(Data!$A$1,MATCH($D206,Data!$CG:$CG,0)-1,MATCH($E206&amp;"/"&amp;N$1,Data!$1:$1,0)-1))=TRUE,"",IF(OFFSET(Data!$A$1,MATCH($D206,Data!$CG:$CG,0)-1,MATCH($E206&amp;"/"&amp;N$1,Data!$1:$1,0)-1)=0,"",OFFSET(Data!$A$1,MATCH($D206,Data!$CG:$CG,0)-1,MATCH($E206&amp;"/"&amp;N$1,Data!$1:$1,0)-1)))</f>
        <v/>
      </c>
      <c r="O206" s="252" t="str">
        <f ca="1">IF(ISERROR(OFFSET(Data!$A$1,MATCH($D206,Data!$CG:$CG,0)-1,MATCH($E206&amp;"/"&amp;O$1,Data!$1:$1,0)-1))=TRUE,"",IF(OFFSET(Data!$A$1,MATCH($D206,Data!$CG:$CG,0)-1,MATCH($E206&amp;"/"&amp;O$1,Data!$1:$1,0)-1)=0,"",OFFSET(Data!$A$1,MATCH($D206,Data!$CG:$CG,0)-1,MATCH($E206&amp;"/"&amp;O$1,Data!$1:$1,0)-1)))</f>
        <v/>
      </c>
      <c r="P206" s="252" t="str">
        <f ca="1">IF(ISERROR(OFFSET(Data!$A$1,MATCH($D206,Data!$CG:$CG,0)-1,MATCH($E206&amp;"/"&amp;P$1,Data!$1:$1,0)-1))=TRUE,"",IF(OFFSET(Data!$A$1,MATCH($D206,Data!$CG:$CG,0)-1,MATCH($E206&amp;"/"&amp;P$1,Data!$1:$1,0)-1)=0,"",OFFSET(Data!$A$1,MATCH($D206,Data!$CG:$CG,0)-1,MATCH($E206&amp;"/"&amp;P$1,Data!$1:$1,0)-1)))</f>
        <v/>
      </c>
      <c r="Q206" s="252" t="str">
        <f ca="1">IF(ISERROR(OFFSET(Data!$A$1,MATCH($D206,Data!$CG:$CG,0)-1,MATCH($E206&amp;"/"&amp;Q$1,Data!$1:$1,0)-1))=TRUE,"",IF(OFFSET(Data!$A$1,MATCH($D206,Data!$CG:$CG,0)-1,MATCH($E206&amp;"/"&amp;Q$1,Data!$1:$1,0)-1)=0,"",OFFSET(Data!$A$1,MATCH($D206,Data!$CG:$CG,0)-1,MATCH($E206&amp;"/"&amp;Q$1,Data!$1:$1,0)-1)))</f>
        <v/>
      </c>
      <c r="R206" s="252" t="str">
        <f ca="1">IF(ISERROR(OFFSET(Data!$A$1,MATCH($D206,Data!$CG:$CG,0)-1,MATCH($E206&amp;"/"&amp;R$1,Data!$1:$1,0)-1))=TRUE,"",IF(OFFSET(Data!$A$1,MATCH($D206,Data!$CG:$CG,0)-1,MATCH($E206&amp;"/"&amp;R$1,Data!$1:$1,0)-1)=0,"",OFFSET(Data!$A$1,MATCH($D206,Data!$CG:$CG,0)-1,MATCH($E206&amp;"/"&amp;R$1,Data!$1:$1,0)-1)))</f>
        <v/>
      </c>
      <c r="S206" s="252" t="str">
        <f ca="1">IF(ISERROR(OFFSET(Data!$A$1,MATCH($D206,Data!$CG:$CG,0)-1,MATCH($E206&amp;"/"&amp;S$1,Data!$1:$1,0)-1))=TRUE,"",IF(OFFSET(Data!$A$1,MATCH($D206,Data!$CG:$CG,0)-1,MATCH($E206&amp;"/"&amp;S$1,Data!$1:$1,0)-1)=0,"",OFFSET(Data!$A$1,MATCH($D206,Data!$CG:$CG,0)-1,MATCH($E206&amp;"/"&amp;S$1,Data!$1:$1,0)-1)))</f>
        <v/>
      </c>
      <c r="T206" s="252" t="str">
        <f ca="1">IF(ISERROR(OFFSET(Data!$A$1,MATCH($D206,Data!$CG:$CG,0)-1,MATCH($E206&amp;"/"&amp;T$1,Data!$1:$1,0)-1))=TRUE,"",IF(OFFSET(Data!$A$1,MATCH($D206,Data!$CG:$CG,0)-1,MATCH($E206&amp;"/"&amp;T$1,Data!$1:$1,0)-1)=0,"",OFFSET(Data!$A$1,MATCH($D206,Data!$CG:$CG,0)-1,MATCH($E206&amp;"/"&amp;T$1,Data!$1:$1,0)-1)))</f>
        <v/>
      </c>
      <c r="U206" s="252" t="str">
        <f ca="1">IF(ISERROR(OFFSET(Data!$A$1,MATCH($D206,Data!$CG:$CG,0)-1,MATCH($E206&amp;"/"&amp;U$1,Data!$1:$1,0)-1))=TRUE,"",IF(OFFSET(Data!$A$1,MATCH($D206,Data!$CG:$CG,0)-1,MATCH($E206&amp;"/"&amp;U$1,Data!$1:$1,0)-1)=0,"",OFFSET(Data!$A$1,MATCH($D206,Data!$CG:$CG,0)-1,MATCH($E206&amp;"/"&amp;U$1,Data!$1:$1,0)-1)))</f>
        <v/>
      </c>
      <c r="V206" s="252" t="str">
        <f ca="1">IF(ISERROR(OFFSET(Data!$A$1,MATCH($D206,Data!$CG:$CG,0)-1,MATCH($E206&amp;"/"&amp;V$1,Data!$1:$1,0)-1))=TRUE,"",IF(OFFSET(Data!$A$1,MATCH($D206,Data!$CG:$CG,0)-1,MATCH($E206&amp;"/"&amp;V$1,Data!$1:$1,0)-1)=0,"",OFFSET(Data!$A$1,MATCH($D206,Data!$CG:$CG,0)-1,MATCH($E206&amp;"/"&amp;V$1,Data!$1:$1,0)-1)))</f>
        <v/>
      </c>
      <c r="W206" s="269" t="str">
        <f ca="1">IF(ISERROR(OFFSET(Data!$A$1,MATCH($D206,Data!$CG:$CG,0)-1,MATCH($E206&amp;"/"&amp;W$1,Data!$1:$1,0)-1))=TRUE,"",IF(OFFSET(Data!$A$1,MATCH($D206,Data!$CG:$CG,0)-1,MATCH($E206&amp;"/"&amp;W$1,Data!$1:$1,0)-1)=0,"",OFFSET(Data!$A$1,MATCH($D206,Data!$CG:$CG,0)-1,MATCH($E206&amp;"/"&amp;W$1,Data!$1:$1,0)-1)))</f>
        <v/>
      </c>
      <c r="X206" s="252" t="str">
        <f ca="1">IF(ISERROR(OFFSET(Data!$A$1,MATCH($D206,Data!$CG:$CG,0)-1,MATCH($E206&amp;"/"&amp;X$1,Data!$1:$1,0)-1))=TRUE,"",IF(OFFSET(Data!$A$1,MATCH($D206,Data!$CG:$CG,0)-1,MATCH($E206&amp;"/"&amp;X$1,Data!$1:$1,0)-1)=0,"",OFFSET(Data!$A$1,MATCH($D206,Data!$CG:$CG,0)-1,MATCH($E206&amp;"/"&amp;X$1,Data!$1:$1,0)-1)))</f>
        <v/>
      </c>
      <c r="Y206" s="252" t="str">
        <f ca="1">IF(ISERROR(OFFSET(Data!$A$1,MATCH($D206,Data!$CG:$CG,0)-1,MATCH($E206&amp;"/"&amp;Y$1,Data!$1:$1,0)-1))=TRUE,"",IF(OFFSET(Data!$A$1,MATCH($D206,Data!$CG:$CG,0)-1,MATCH($E206&amp;"/"&amp;Y$1,Data!$1:$1,0)-1)=0,"",OFFSET(Data!$A$1,MATCH($D206,Data!$CG:$CG,0)-1,MATCH($E206&amp;"/"&amp;Y$1,Data!$1:$1,0)-1)))</f>
        <v/>
      </c>
      <c r="Z206" s="252" t="str">
        <f ca="1">IF(ISERROR(OFFSET(Data!$A$1,MATCH($D206,Data!$CG:$CG,0)-1,MATCH($E206&amp;"/"&amp;Z$1,Data!$1:$1,0)-1))=TRUE,"",IF(OFFSET(Data!$A$1,MATCH($D206,Data!$CG:$CG,0)-1,MATCH($E206&amp;"/"&amp;Z$1,Data!$1:$1,0)-1)=0,"",OFFSET(Data!$A$1,MATCH($D206,Data!$CG:$CG,0)-1,MATCH($E206&amp;"/"&amp;Z$1,Data!$1:$1,0)-1)))</f>
        <v/>
      </c>
      <c r="AA206" s="252" t="str">
        <f ca="1">IF(ISERROR(OFFSET(Data!$A$1,MATCH($D206,Data!$CG:$CG,0)-1,MATCH($E206&amp;"/"&amp;AA$1,Data!$1:$1,0)-1))=TRUE,"",IF(OFFSET(Data!$A$1,MATCH($D206,Data!$CG:$CG,0)-1,MATCH($E206&amp;"/"&amp;AA$1,Data!$1:$1,0)-1)=0,"",OFFSET(Data!$A$1,MATCH($D206,Data!$CG:$CG,0)-1,MATCH($E206&amp;"/"&amp;AA$1,Data!$1:$1,0)-1)))</f>
        <v/>
      </c>
      <c r="AB206" s="252" t="str">
        <f ca="1">IF(ISERROR(OFFSET(Data!$A$1,MATCH($D206,Data!$CG:$CG,0)-1,MATCH($E206&amp;"/"&amp;AB$1,Data!$1:$1,0)-1))=TRUE,"",IF(OFFSET(Data!$A$1,MATCH($D206,Data!$CG:$CG,0)-1,MATCH($E206&amp;"/"&amp;AB$1,Data!$1:$1,0)-1)=0,"",OFFSET(Data!$A$1,MATCH($D206,Data!$CG:$CG,0)-1,MATCH($E206&amp;"/"&amp;AB$1,Data!$1:$1,0)-1)))</f>
        <v/>
      </c>
      <c r="AC206" s="252" t="str">
        <f ca="1">IF(ISERROR(OFFSET(Data!$A$1,MATCH($D206,Data!$CG:$CG,0)-1,MATCH($E206&amp;"/"&amp;AC$1,Data!$1:$1,0)-1))=TRUE,"",IF(OFFSET(Data!$A$1,MATCH($D206,Data!$CG:$CG,0)-1,MATCH($E206&amp;"/"&amp;AC$1,Data!$1:$1,0)-1)=0,"",OFFSET(Data!$A$1,MATCH($D206,Data!$CG:$CG,0)-1,MATCH($E206&amp;"/"&amp;AC$1,Data!$1:$1,0)-1)))</f>
        <v/>
      </c>
      <c r="AD206" s="252" t="str">
        <f ca="1">IF(ISERROR(OFFSET(Data!$A$1,MATCH($D206,Data!$CG:$CG,0)-1,MATCH($E206&amp;"/"&amp;AD$1,Data!$1:$1,0)-1))=TRUE,"",IF(OFFSET(Data!$A$1,MATCH($D206,Data!$CG:$CG,0)-1,MATCH($E206&amp;"/"&amp;AD$1,Data!$1:$1,0)-1)=0,"",OFFSET(Data!$A$1,MATCH($D206,Data!$CG:$CG,0)-1,MATCH($E206&amp;"/"&amp;AD$1,Data!$1:$1,0)-1)))</f>
        <v/>
      </c>
      <c r="AE206" s="252" t="str">
        <f ca="1">IF(ISERROR(OFFSET(Data!$A$1,MATCH($D206,Data!$CG:$CG,0)-1,MATCH($E206&amp;"/"&amp;AE$1,Data!$1:$1,0)-1))=TRUE,"",IF(OFFSET(Data!$A$1,MATCH($D206,Data!$CG:$CG,0)-1,MATCH($E206&amp;"/"&amp;AE$1,Data!$1:$1,0)-1)=0,"",OFFSET(Data!$A$1,MATCH($D206,Data!$CG:$CG,0)-1,MATCH($E206&amp;"/"&amp;AE$1,Data!$1:$1,0)-1)))</f>
        <v/>
      </c>
      <c r="AF206" s="253" t="str">
        <f ca="1">IF(ISERROR(OFFSET(Data!$A$1,MATCH($D206,Data!$CG:$CG,0)-1,MATCH($E206&amp;"/"&amp;AF$1,Data!$1:$1,0)-1))=TRUE,"",IF(OFFSET(Data!$A$1,MATCH($D206,Data!$CG:$CG,0)-1,MATCH($E206&amp;"/"&amp;AF$1,Data!$1:$1,0)-1)=0,"",OFFSET(Data!$A$1,MATCH($D206,Data!$CG:$CG,0)-1,MATCH($E206&amp;"/"&amp;AF$1,Data!$1:$1,0)-1)))</f>
        <v/>
      </c>
      <c r="AG206" s="188">
        <f t="shared" ca="1" si="7"/>
        <v>0</v>
      </c>
      <c r="AH206" s="208">
        <f ca="1">SUM(AG204:AG206)</f>
        <v>0</v>
      </c>
    </row>
    <row r="207" spans="1:34" ht="15.75" hidden="1" customHeight="1" x14ac:dyDescent="0.25">
      <c r="A207" s="446"/>
      <c r="B207" s="469"/>
      <c r="C207" s="472"/>
      <c r="D207" s="50" t="e">
        <f>IF(C207&lt;&gt;"",C207,D206)</f>
        <v>#N/A</v>
      </c>
      <c r="E207" s="51" t="s">
        <v>24</v>
      </c>
      <c r="F207" s="254" t="str">
        <f ca="1">IF(ISERROR(OFFSET(Data!$A$1,MATCH($D207,Data!$CG:$CG,0)-1,MATCH($E207&amp;"/"&amp;F$1,Data!$1:$1,0)-1))=TRUE,"",IF(OFFSET(Data!$A$1,MATCH($D207,Data!$CG:$CG,0)-1,MATCH($E207&amp;"/"&amp;F$1,Data!$1:$1,0)-1)=0,"",OFFSET(Data!$A$1,MATCH($D207,Data!$CG:$CG,0)-1,MATCH($E207&amp;"/"&amp;F$1,Data!$1:$1,0)-1)))</f>
        <v/>
      </c>
      <c r="G207" s="252" t="str">
        <f ca="1">IF(ISERROR(OFFSET(Data!$A$1,MATCH($D207,Data!$CG:$CG,0)-1,MATCH($E207&amp;"/"&amp;G$1,Data!$1:$1,0)-1))=TRUE,"",IF(OFFSET(Data!$A$1,MATCH($D207,Data!$CG:$CG,0)-1,MATCH($E207&amp;"/"&amp;G$1,Data!$1:$1,0)-1)=0,"",OFFSET(Data!$A$1,MATCH($D207,Data!$CG:$CG,0)-1,MATCH($E207&amp;"/"&amp;G$1,Data!$1:$1,0)-1)))</f>
        <v/>
      </c>
      <c r="H207" s="252" t="str">
        <f ca="1">IF(ISERROR(OFFSET(Data!$A$1,MATCH($D207,Data!$CG:$CG,0)-1,MATCH($E207&amp;"/"&amp;H$1,Data!$1:$1,0)-1))=TRUE,"",IF(OFFSET(Data!$A$1,MATCH($D207,Data!$CG:$CG,0)-1,MATCH($E207&amp;"/"&amp;H$1,Data!$1:$1,0)-1)=0,"",OFFSET(Data!$A$1,MATCH($D207,Data!$CG:$CG,0)-1,MATCH($E207&amp;"/"&amp;H$1,Data!$1:$1,0)-1)))</f>
        <v/>
      </c>
      <c r="I207" s="252" t="str">
        <f ca="1">IF(ISERROR(OFFSET(Data!$A$1,MATCH($D207,Data!$CG:$CG,0)-1,MATCH($E207&amp;"/"&amp;I$1,Data!$1:$1,0)-1))=TRUE,"",IF(OFFSET(Data!$A$1,MATCH($D207,Data!$CG:$CG,0)-1,MATCH($E207&amp;"/"&amp;I$1,Data!$1:$1,0)-1)=0,"",OFFSET(Data!$A$1,MATCH($D207,Data!$CG:$CG,0)-1,MATCH($E207&amp;"/"&amp;I$1,Data!$1:$1,0)-1)))</f>
        <v/>
      </c>
      <c r="J207" s="252" t="str">
        <f ca="1">IF(ISERROR(OFFSET(Data!$A$1,MATCH($D207,Data!$CG:$CG,0)-1,MATCH($E207&amp;"/"&amp;J$1,Data!$1:$1,0)-1))=TRUE,"",IF(OFFSET(Data!$A$1,MATCH($D207,Data!$CG:$CG,0)-1,MATCH($E207&amp;"/"&amp;J$1,Data!$1:$1,0)-1)=0,"",OFFSET(Data!$A$1,MATCH($D207,Data!$CG:$CG,0)-1,MATCH($E207&amp;"/"&amp;J$1,Data!$1:$1,0)-1)))</f>
        <v/>
      </c>
      <c r="K207" s="252" t="str">
        <f ca="1">IF(ISERROR(OFFSET(Data!$A$1,MATCH($D207,Data!$CG:$CG,0)-1,MATCH($E207&amp;"/"&amp;K$1,Data!$1:$1,0)-1))=TRUE,"",IF(OFFSET(Data!$A$1,MATCH($D207,Data!$CG:$CG,0)-1,MATCH($E207&amp;"/"&amp;K$1,Data!$1:$1,0)-1)=0,"",OFFSET(Data!$A$1,MATCH($D207,Data!$CG:$CG,0)-1,MATCH($E207&amp;"/"&amp;K$1,Data!$1:$1,0)-1)))</f>
        <v/>
      </c>
      <c r="L207" s="252" t="str">
        <f ca="1">IF(ISERROR(OFFSET(Data!$A$1,MATCH($D207,Data!$CG:$CG,0)-1,MATCH($E207&amp;"/"&amp;L$1,Data!$1:$1,0)-1))=TRUE,"",IF(OFFSET(Data!$A$1,MATCH($D207,Data!$CG:$CG,0)-1,MATCH($E207&amp;"/"&amp;L$1,Data!$1:$1,0)-1)=0,"",OFFSET(Data!$A$1,MATCH($D207,Data!$CG:$CG,0)-1,MATCH($E207&amp;"/"&amp;L$1,Data!$1:$1,0)-1)))</f>
        <v/>
      </c>
      <c r="M207" s="252" t="str">
        <f ca="1">IF(ISERROR(OFFSET(Data!$A$1,MATCH($D207,Data!$CG:$CG,0)-1,MATCH($E207&amp;"/"&amp;M$1,Data!$1:$1,0)-1))=TRUE,"",IF(OFFSET(Data!$A$1,MATCH($D207,Data!$CG:$CG,0)-1,MATCH($E207&amp;"/"&amp;M$1,Data!$1:$1,0)-1)=0,"",OFFSET(Data!$A$1,MATCH($D207,Data!$CG:$CG,0)-1,MATCH($E207&amp;"/"&amp;M$1,Data!$1:$1,0)-1)))</f>
        <v/>
      </c>
      <c r="N207" s="252" t="str">
        <f ca="1">IF(ISERROR(OFFSET(Data!$A$1,MATCH($D207,Data!$CG:$CG,0)-1,MATCH($E207&amp;"/"&amp;N$1,Data!$1:$1,0)-1))=TRUE,"",IF(OFFSET(Data!$A$1,MATCH($D207,Data!$CG:$CG,0)-1,MATCH($E207&amp;"/"&amp;N$1,Data!$1:$1,0)-1)=0,"",OFFSET(Data!$A$1,MATCH($D207,Data!$CG:$CG,0)-1,MATCH($E207&amp;"/"&amp;N$1,Data!$1:$1,0)-1)))</f>
        <v/>
      </c>
      <c r="O207" s="252" t="str">
        <f ca="1">IF(ISERROR(OFFSET(Data!$A$1,MATCH($D207,Data!$CG:$CG,0)-1,MATCH($E207&amp;"/"&amp;O$1,Data!$1:$1,0)-1))=TRUE,"",IF(OFFSET(Data!$A$1,MATCH($D207,Data!$CG:$CG,0)-1,MATCH($E207&amp;"/"&amp;O$1,Data!$1:$1,0)-1)=0,"",OFFSET(Data!$A$1,MATCH($D207,Data!$CG:$CG,0)-1,MATCH($E207&amp;"/"&amp;O$1,Data!$1:$1,0)-1)))</f>
        <v/>
      </c>
      <c r="P207" s="252" t="str">
        <f ca="1">IF(ISERROR(OFFSET(Data!$A$1,MATCH($D207,Data!$CG:$CG,0)-1,MATCH($E207&amp;"/"&amp;P$1,Data!$1:$1,0)-1))=TRUE,"",IF(OFFSET(Data!$A$1,MATCH($D207,Data!$CG:$CG,0)-1,MATCH($E207&amp;"/"&amp;P$1,Data!$1:$1,0)-1)=0,"",OFFSET(Data!$A$1,MATCH($D207,Data!$CG:$CG,0)-1,MATCH($E207&amp;"/"&amp;P$1,Data!$1:$1,0)-1)))</f>
        <v/>
      </c>
      <c r="Q207" s="252" t="str">
        <f ca="1">IF(ISERROR(OFFSET(Data!$A$1,MATCH($D207,Data!$CG:$CG,0)-1,MATCH($E207&amp;"/"&amp;Q$1,Data!$1:$1,0)-1))=TRUE,"",IF(OFFSET(Data!$A$1,MATCH($D207,Data!$CG:$CG,0)-1,MATCH($E207&amp;"/"&amp;Q$1,Data!$1:$1,0)-1)=0,"",OFFSET(Data!$A$1,MATCH($D207,Data!$CG:$CG,0)-1,MATCH($E207&amp;"/"&amp;Q$1,Data!$1:$1,0)-1)))</f>
        <v/>
      </c>
      <c r="R207" s="252" t="str">
        <f ca="1">IF(ISERROR(OFFSET(Data!$A$1,MATCH($D207,Data!$CG:$CG,0)-1,MATCH($E207&amp;"/"&amp;R$1,Data!$1:$1,0)-1))=TRUE,"",IF(OFFSET(Data!$A$1,MATCH($D207,Data!$CG:$CG,0)-1,MATCH($E207&amp;"/"&amp;R$1,Data!$1:$1,0)-1)=0,"",OFFSET(Data!$A$1,MATCH($D207,Data!$CG:$CG,0)-1,MATCH($E207&amp;"/"&amp;R$1,Data!$1:$1,0)-1)))</f>
        <v/>
      </c>
      <c r="S207" s="252" t="str">
        <f ca="1">IF(ISERROR(OFFSET(Data!$A$1,MATCH($D207,Data!$CG:$CG,0)-1,MATCH($E207&amp;"/"&amp;S$1,Data!$1:$1,0)-1))=TRUE,"",IF(OFFSET(Data!$A$1,MATCH($D207,Data!$CG:$CG,0)-1,MATCH($E207&amp;"/"&amp;S$1,Data!$1:$1,0)-1)=0,"",OFFSET(Data!$A$1,MATCH($D207,Data!$CG:$CG,0)-1,MATCH($E207&amp;"/"&amp;S$1,Data!$1:$1,0)-1)))</f>
        <v/>
      </c>
      <c r="T207" s="252" t="str">
        <f ca="1">IF(ISERROR(OFFSET(Data!$A$1,MATCH($D207,Data!$CG:$CG,0)-1,MATCH($E207&amp;"/"&amp;T$1,Data!$1:$1,0)-1))=TRUE,"",IF(OFFSET(Data!$A$1,MATCH($D207,Data!$CG:$CG,0)-1,MATCH($E207&amp;"/"&amp;T$1,Data!$1:$1,0)-1)=0,"",OFFSET(Data!$A$1,MATCH($D207,Data!$CG:$CG,0)-1,MATCH($E207&amp;"/"&amp;T$1,Data!$1:$1,0)-1)))</f>
        <v/>
      </c>
      <c r="U207" s="252" t="str">
        <f ca="1">IF(ISERROR(OFFSET(Data!$A$1,MATCH($D207,Data!$CG:$CG,0)-1,MATCH($E207&amp;"/"&amp;U$1,Data!$1:$1,0)-1))=TRUE,"",IF(OFFSET(Data!$A$1,MATCH($D207,Data!$CG:$CG,0)-1,MATCH($E207&amp;"/"&amp;U$1,Data!$1:$1,0)-1)=0,"",OFFSET(Data!$A$1,MATCH($D207,Data!$CG:$CG,0)-1,MATCH($E207&amp;"/"&amp;U$1,Data!$1:$1,0)-1)))</f>
        <v/>
      </c>
      <c r="V207" s="252" t="str">
        <f ca="1">IF(ISERROR(OFFSET(Data!$A$1,MATCH($D207,Data!$CG:$CG,0)-1,MATCH($E207&amp;"/"&amp;V$1,Data!$1:$1,0)-1))=TRUE,"",IF(OFFSET(Data!$A$1,MATCH($D207,Data!$CG:$CG,0)-1,MATCH($E207&amp;"/"&amp;V$1,Data!$1:$1,0)-1)=0,"",OFFSET(Data!$A$1,MATCH($D207,Data!$CG:$CG,0)-1,MATCH($E207&amp;"/"&amp;V$1,Data!$1:$1,0)-1)))</f>
        <v/>
      </c>
      <c r="W207" s="269" t="str">
        <f ca="1">IF(ISERROR(OFFSET(Data!$A$1,MATCH($D207,Data!$CG:$CG,0)-1,MATCH($E207&amp;"/"&amp;W$1,Data!$1:$1,0)-1))=TRUE,"",IF(OFFSET(Data!$A$1,MATCH($D207,Data!$CG:$CG,0)-1,MATCH($E207&amp;"/"&amp;W$1,Data!$1:$1,0)-1)=0,"",OFFSET(Data!$A$1,MATCH($D207,Data!$CG:$CG,0)-1,MATCH($E207&amp;"/"&amp;W$1,Data!$1:$1,0)-1)))</f>
        <v/>
      </c>
      <c r="X207" s="252" t="str">
        <f ca="1">IF(ISERROR(OFFSET(Data!$A$1,MATCH($D207,Data!$CG:$CG,0)-1,MATCH($E207&amp;"/"&amp;X$1,Data!$1:$1,0)-1))=TRUE,"",IF(OFFSET(Data!$A$1,MATCH($D207,Data!$CG:$CG,0)-1,MATCH($E207&amp;"/"&amp;X$1,Data!$1:$1,0)-1)=0,"",OFFSET(Data!$A$1,MATCH($D207,Data!$CG:$CG,0)-1,MATCH($E207&amp;"/"&amp;X$1,Data!$1:$1,0)-1)))</f>
        <v/>
      </c>
      <c r="Y207" s="252" t="str">
        <f ca="1">IF(ISERROR(OFFSET(Data!$A$1,MATCH($D207,Data!$CG:$CG,0)-1,MATCH($E207&amp;"/"&amp;Y$1,Data!$1:$1,0)-1))=TRUE,"",IF(OFFSET(Data!$A$1,MATCH($D207,Data!$CG:$CG,0)-1,MATCH($E207&amp;"/"&amp;Y$1,Data!$1:$1,0)-1)=0,"",OFFSET(Data!$A$1,MATCH($D207,Data!$CG:$CG,0)-1,MATCH($E207&amp;"/"&amp;Y$1,Data!$1:$1,0)-1)))</f>
        <v/>
      </c>
      <c r="Z207" s="252" t="str">
        <f ca="1">IF(ISERROR(OFFSET(Data!$A$1,MATCH($D207,Data!$CG:$CG,0)-1,MATCH($E207&amp;"/"&amp;Z$1,Data!$1:$1,0)-1))=TRUE,"",IF(OFFSET(Data!$A$1,MATCH($D207,Data!$CG:$CG,0)-1,MATCH($E207&amp;"/"&amp;Z$1,Data!$1:$1,0)-1)=0,"",OFFSET(Data!$A$1,MATCH($D207,Data!$CG:$CG,0)-1,MATCH($E207&amp;"/"&amp;Z$1,Data!$1:$1,0)-1)))</f>
        <v/>
      </c>
      <c r="AA207" s="252" t="str">
        <f ca="1">IF(ISERROR(OFFSET(Data!$A$1,MATCH($D207,Data!$CG:$CG,0)-1,MATCH($E207&amp;"/"&amp;AA$1,Data!$1:$1,0)-1))=TRUE,"",IF(OFFSET(Data!$A$1,MATCH($D207,Data!$CG:$CG,0)-1,MATCH($E207&amp;"/"&amp;AA$1,Data!$1:$1,0)-1)=0,"",OFFSET(Data!$A$1,MATCH($D207,Data!$CG:$CG,0)-1,MATCH($E207&amp;"/"&amp;AA$1,Data!$1:$1,0)-1)))</f>
        <v/>
      </c>
      <c r="AB207" s="252" t="str">
        <f ca="1">IF(ISERROR(OFFSET(Data!$A$1,MATCH($D207,Data!$CG:$CG,0)-1,MATCH($E207&amp;"/"&amp;AB$1,Data!$1:$1,0)-1))=TRUE,"",IF(OFFSET(Data!$A$1,MATCH($D207,Data!$CG:$CG,0)-1,MATCH($E207&amp;"/"&amp;AB$1,Data!$1:$1,0)-1)=0,"",OFFSET(Data!$A$1,MATCH($D207,Data!$CG:$CG,0)-1,MATCH($E207&amp;"/"&amp;AB$1,Data!$1:$1,0)-1)))</f>
        <v/>
      </c>
      <c r="AC207" s="252" t="str">
        <f ca="1">IF(ISERROR(OFFSET(Data!$A$1,MATCH($D207,Data!$CG:$CG,0)-1,MATCH($E207&amp;"/"&amp;AC$1,Data!$1:$1,0)-1))=TRUE,"",IF(OFFSET(Data!$A$1,MATCH($D207,Data!$CG:$CG,0)-1,MATCH($E207&amp;"/"&amp;AC$1,Data!$1:$1,0)-1)=0,"",OFFSET(Data!$A$1,MATCH($D207,Data!$CG:$CG,0)-1,MATCH($E207&amp;"/"&amp;AC$1,Data!$1:$1,0)-1)))</f>
        <v/>
      </c>
      <c r="AD207" s="252" t="str">
        <f ca="1">IF(ISERROR(OFFSET(Data!$A$1,MATCH($D207,Data!$CG:$CG,0)-1,MATCH($E207&amp;"/"&amp;AD$1,Data!$1:$1,0)-1))=TRUE,"",IF(OFFSET(Data!$A$1,MATCH($D207,Data!$CG:$CG,0)-1,MATCH($E207&amp;"/"&amp;AD$1,Data!$1:$1,0)-1)=0,"",OFFSET(Data!$A$1,MATCH($D207,Data!$CG:$CG,0)-1,MATCH($E207&amp;"/"&amp;AD$1,Data!$1:$1,0)-1)))</f>
        <v/>
      </c>
      <c r="AE207" s="252" t="str">
        <f ca="1">IF(ISERROR(OFFSET(Data!$A$1,MATCH($D207,Data!$CG:$CG,0)-1,MATCH($E207&amp;"/"&amp;AE$1,Data!$1:$1,0)-1))=TRUE,"",IF(OFFSET(Data!$A$1,MATCH($D207,Data!$CG:$CG,0)-1,MATCH($E207&amp;"/"&amp;AE$1,Data!$1:$1,0)-1)=0,"",OFFSET(Data!$A$1,MATCH($D207,Data!$CG:$CG,0)-1,MATCH($E207&amp;"/"&amp;AE$1,Data!$1:$1,0)-1)))</f>
        <v/>
      </c>
      <c r="AF207" s="253" t="str">
        <f ca="1">IF(ISERROR(OFFSET(Data!$A$1,MATCH($D207,Data!$CG:$CG,0)-1,MATCH($E207&amp;"/"&amp;AF$1,Data!$1:$1,0)-1))=TRUE,"",IF(OFFSET(Data!$A$1,MATCH($D207,Data!$CG:$CG,0)-1,MATCH($E207&amp;"/"&amp;AF$1,Data!$1:$1,0)-1)=0,"",OFFSET(Data!$A$1,MATCH($D207,Data!$CG:$CG,0)-1,MATCH($E207&amp;"/"&amp;AF$1,Data!$1:$1,0)-1)))</f>
        <v/>
      </c>
      <c r="AG207" s="188">
        <f t="shared" ca="1" si="7"/>
        <v>0</v>
      </c>
      <c r="AH207" s="208">
        <f ca="1">SUM(AG204:AG207)</f>
        <v>0</v>
      </c>
    </row>
    <row r="208" spans="1:34" ht="15.75" hidden="1" customHeight="1" thickBot="1" x14ac:dyDescent="0.3">
      <c r="A208" s="447"/>
      <c r="B208" s="470"/>
      <c r="C208" s="473"/>
      <c r="D208" s="52" t="e">
        <f>IF(C208&lt;&gt;"",C208,D207)</f>
        <v>#N/A</v>
      </c>
      <c r="E208" s="53" t="s">
        <v>25</v>
      </c>
      <c r="F208" s="255" t="str">
        <f ca="1">IF(ISERROR(OFFSET(Data!$A$1,MATCH($D208,Data!$CG:$CG,0)-1,MATCH($E208&amp;"/"&amp;F$1,Data!$1:$1,0)-1))=TRUE,"",IF(OFFSET(Data!$A$1,MATCH($D208,Data!$CG:$CG,0)-1,MATCH($E208&amp;"/"&amp;F$1,Data!$1:$1,0)-1)=0,"",OFFSET(Data!$A$1,MATCH($D208,Data!$CG:$CG,0)-1,MATCH($E208&amp;"/"&amp;F$1,Data!$1:$1,0)-1)))</f>
        <v/>
      </c>
      <c r="G208" s="256" t="str">
        <f ca="1">IF(ISERROR(OFFSET(Data!$A$1,MATCH($D208,Data!$CG:$CG,0)-1,MATCH($E208&amp;"/"&amp;G$1,Data!$1:$1,0)-1))=TRUE,"",IF(OFFSET(Data!$A$1,MATCH($D208,Data!$CG:$CG,0)-1,MATCH($E208&amp;"/"&amp;G$1,Data!$1:$1,0)-1)=0,"",OFFSET(Data!$A$1,MATCH($D208,Data!$CG:$CG,0)-1,MATCH($E208&amp;"/"&amp;G$1,Data!$1:$1,0)-1)))</f>
        <v/>
      </c>
      <c r="H208" s="256" t="str">
        <f ca="1">IF(ISERROR(OFFSET(Data!$A$1,MATCH($D208,Data!$CG:$CG,0)-1,MATCH($E208&amp;"/"&amp;H$1,Data!$1:$1,0)-1))=TRUE,"",IF(OFFSET(Data!$A$1,MATCH($D208,Data!$CG:$CG,0)-1,MATCH($E208&amp;"/"&amp;H$1,Data!$1:$1,0)-1)=0,"",OFFSET(Data!$A$1,MATCH($D208,Data!$CG:$CG,0)-1,MATCH($E208&amp;"/"&amp;H$1,Data!$1:$1,0)-1)))</f>
        <v/>
      </c>
      <c r="I208" s="256" t="str">
        <f ca="1">IF(ISERROR(OFFSET(Data!$A$1,MATCH($D208,Data!$CG:$CG,0)-1,MATCH($E208&amp;"/"&amp;I$1,Data!$1:$1,0)-1))=TRUE,"",IF(OFFSET(Data!$A$1,MATCH($D208,Data!$CG:$CG,0)-1,MATCH($E208&amp;"/"&amp;I$1,Data!$1:$1,0)-1)=0,"",OFFSET(Data!$A$1,MATCH($D208,Data!$CG:$CG,0)-1,MATCH($E208&amp;"/"&amp;I$1,Data!$1:$1,0)-1)))</f>
        <v/>
      </c>
      <c r="J208" s="256" t="str">
        <f ca="1">IF(ISERROR(OFFSET(Data!$A$1,MATCH($D208,Data!$CG:$CG,0)-1,MATCH($E208&amp;"/"&amp;J$1,Data!$1:$1,0)-1))=TRUE,"",IF(OFFSET(Data!$A$1,MATCH($D208,Data!$CG:$CG,0)-1,MATCH($E208&amp;"/"&amp;J$1,Data!$1:$1,0)-1)=0,"",OFFSET(Data!$A$1,MATCH($D208,Data!$CG:$CG,0)-1,MATCH($E208&amp;"/"&amp;J$1,Data!$1:$1,0)-1)))</f>
        <v/>
      </c>
      <c r="K208" s="256" t="str">
        <f ca="1">IF(ISERROR(OFFSET(Data!$A$1,MATCH($D208,Data!$CG:$CG,0)-1,MATCH($E208&amp;"/"&amp;K$1,Data!$1:$1,0)-1))=TRUE,"",IF(OFFSET(Data!$A$1,MATCH($D208,Data!$CG:$CG,0)-1,MATCH($E208&amp;"/"&amp;K$1,Data!$1:$1,0)-1)=0,"",OFFSET(Data!$A$1,MATCH($D208,Data!$CG:$CG,0)-1,MATCH($E208&amp;"/"&amp;K$1,Data!$1:$1,0)-1)))</f>
        <v/>
      </c>
      <c r="L208" s="256" t="str">
        <f ca="1">IF(ISERROR(OFFSET(Data!$A$1,MATCH($D208,Data!$CG:$CG,0)-1,MATCH($E208&amp;"/"&amp;L$1,Data!$1:$1,0)-1))=TRUE,"",IF(OFFSET(Data!$A$1,MATCH($D208,Data!$CG:$CG,0)-1,MATCH($E208&amp;"/"&amp;L$1,Data!$1:$1,0)-1)=0,"",OFFSET(Data!$A$1,MATCH($D208,Data!$CG:$CG,0)-1,MATCH($E208&amp;"/"&amp;L$1,Data!$1:$1,0)-1)))</f>
        <v/>
      </c>
      <c r="M208" s="256" t="str">
        <f ca="1">IF(ISERROR(OFFSET(Data!$A$1,MATCH($D208,Data!$CG:$CG,0)-1,MATCH($E208&amp;"/"&amp;M$1,Data!$1:$1,0)-1))=TRUE,"",IF(OFFSET(Data!$A$1,MATCH($D208,Data!$CG:$CG,0)-1,MATCH($E208&amp;"/"&amp;M$1,Data!$1:$1,0)-1)=0,"",OFFSET(Data!$A$1,MATCH($D208,Data!$CG:$CG,0)-1,MATCH($E208&amp;"/"&amp;M$1,Data!$1:$1,0)-1)))</f>
        <v/>
      </c>
      <c r="N208" s="256" t="str">
        <f ca="1">IF(ISERROR(OFFSET(Data!$A$1,MATCH($D208,Data!$CG:$CG,0)-1,MATCH($E208&amp;"/"&amp;N$1,Data!$1:$1,0)-1))=TRUE,"",IF(OFFSET(Data!$A$1,MATCH($D208,Data!$CG:$CG,0)-1,MATCH($E208&amp;"/"&amp;N$1,Data!$1:$1,0)-1)=0,"",OFFSET(Data!$A$1,MATCH($D208,Data!$CG:$CG,0)-1,MATCH($E208&amp;"/"&amp;N$1,Data!$1:$1,0)-1)))</f>
        <v/>
      </c>
      <c r="O208" s="256" t="str">
        <f ca="1">IF(ISERROR(OFFSET(Data!$A$1,MATCH($D208,Data!$CG:$CG,0)-1,MATCH($E208&amp;"/"&amp;O$1,Data!$1:$1,0)-1))=TRUE,"",IF(OFFSET(Data!$A$1,MATCH($D208,Data!$CG:$CG,0)-1,MATCH($E208&amp;"/"&amp;O$1,Data!$1:$1,0)-1)=0,"",OFFSET(Data!$A$1,MATCH($D208,Data!$CG:$CG,0)-1,MATCH($E208&amp;"/"&amp;O$1,Data!$1:$1,0)-1)))</f>
        <v/>
      </c>
      <c r="P208" s="256" t="str">
        <f ca="1">IF(ISERROR(OFFSET(Data!$A$1,MATCH($D208,Data!$CG:$CG,0)-1,MATCH($E208&amp;"/"&amp;P$1,Data!$1:$1,0)-1))=TRUE,"",IF(OFFSET(Data!$A$1,MATCH($D208,Data!$CG:$CG,0)-1,MATCH($E208&amp;"/"&amp;P$1,Data!$1:$1,0)-1)=0,"",OFFSET(Data!$A$1,MATCH($D208,Data!$CG:$CG,0)-1,MATCH($E208&amp;"/"&amp;P$1,Data!$1:$1,0)-1)))</f>
        <v/>
      </c>
      <c r="Q208" s="256" t="str">
        <f ca="1">IF(ISERROR(OFFSET(Data!$A$1,MATCH($D208,Data!$CG:$CG,0)-1,MATCH($E208&amp;"/"&amp;Q$1,Data!$1:$1,0)-1))=TRUE,"",IF(OFFSET(Data!$A$1,MATCH($D208,Data!$CG:$CG,0)-1,MATCH($E208&amp;"/"&amp;Q$1,Data!$1:$1,0)-1)=0,"",OFFSET(Data!$A$1,MATCH($D208,Data!$CG:$CG,0)-1,MATCH($E208&amp;"/"&amp;Q$1,Data!$1:$1,0)-1)))</f>
        <v/>
      </c>
      <c r="R208" s="256" t="str">
        <f ca="1">IF(ISERROR(OFFSET(Data!$A$1,MATCH($D208,Data!$CG:$CG,0)-1,MATCH($E208&amp;"/"&amp;R$1,Data!$1:$1,0)-1))=TRUE,"",IF(OFFSET(Data!$A$1,MATCH($D208,Data!$CG:$CG,0)-1,MATCH($E208&amp;"/"&amp;R$1,Data!$1:$1,0)-1)=0,"",OFFSET(Data!$A$1,MATCH($D208,Data!$CG:$CG,0)-1,MATCH($E208&amp;"/"&amp;R$1,Data!$1:$1,0)-1)))</f>
        <v/>
      </c>
      <c r="S208" s="256" t="str">
        <f ca="1">IF(ISERROR(OFFSET(Data!$A$1,MATCH($D208,Data!$CG:$CG,0)-1,MATCH($E208&amp;"/"&amp;S$1,Data!$1:$1,0)-1))=TRUE,"",IF(OFFSET(Data!$A$1,MATCH($D208,Data!$CG:$CG,0)-1,MATCH($E208&amp;"/"&amp;S$1,Data!$1:$1,0)-1)=0,"",OFFSET(Data!$A$1,MATCH($D208,Data!$CG:$CG,0)-1,MATCH($E208&amp;"/"&amp;S$1,Data!$1:$1,0)-1)))</f>
        <v/>
      </c>
      <c r="T208" s="256" t="str">
        <f ca="1">IF(ISERROR(OFFSET(Data!$A$1,MATCH($D208,Data!$CG:$CG,0)-1,MATCH($E208&amp;"/"&amp;T$1,Data!$1:$1,0)-1))=TRUE,"",IF(OFFSET(Data!$A$1,MATCH($D208,Data!$CG:$CG,0)-1,MATCH($E208&amp;"/"&amp;T$1,Data!$1:$1,0)-1)=0,"",OFFSET(Data!$A$1,MATCH($D208,Data!$CG:$CG,0)-1,MATCH($E208&amp;"/"&amp;T$1,Data!$1:$1,0)-1)))</f>
        <v/>
      </c>
      <c r="U208" s="256" t="str">
        <f ca="1">IF(ISERROR(OFFSET(Data!$A$1,MATCH($D208,Data!$CG:$CG,0)-1,MATCH($E208&amp;"/"&amp;U$1,Data!$1:$1,0)-1))=TRUE,"",IF(OFFSET(Data!$A$1,MATCH($D208,Data!$CG:$CG,0)-1,MATCH($E208&amp;"/"&amp;U$1,Data!$1:$1,0)-1)=0,"",OFFSET(Data!$A$1,MATCH($D208,Data!$CG:$CG,0)-1,MATCH($E208&amp;"/"&amp;U$1,Data!$1:$1,0)-1)))</f>
        <v/>
      </c>
      <c r="V208" s="256" t="str">
        <f ca="1">IF(ISERROR(OFFSET(Data!$A$1,MATCH($D208,Data!$CG:$CG,0)-1,MATCH($E208&amp;"/"&amp;V$1,Data!$1:$1,0)-1))=TRUE,"",IF(OFFSET(Data!$A$1,MATCH($D208,Data!$CG:$CG,0)-1,MATCH($E208&amp;"/"&amp;V$1,Data!$1:$1,0)-1)=0,"",OFFSET(Data!$A$1,MATCH($D208,Data!$CG:$CG,0)-1,MATCH($E208&amp;"/"&amp;V$1,Data!$1:$1,0)-1)))</f>
        <v/>
      </c>
      <c r="W208" s="257" t="str">
        <f ca="1">IF(ISERROR(OFFSET(Data!$A$1,MATCH($D208,Data!$CG:$CG,0)-1,MATCH($E208&amp;"/"&amp;W$1,Data!$1:$1,0)-1))=TRUE,"",IF(OFFSET(Data!$A$1,MATCH($D208,Data!$CG:$CG,0)-1,MATCH($E208&amp;"/"&amp;W$1,Data!$1:$1,0)-1)=0,"",OFFSET(Data!$A$1,MATCH($D208,Data!$CG:$CG,0)-1,MATCH($E208&amp;"/"&amp;W$1,Data!$1:$1,0)-1)))</f>
        <v/>
      </c>
      <c r="X208" s="256" t="str">
        <f ca="1">IF(ISERROR(OFFSET(Data!$A$1,MATCH($D208,Data!$CG:$CG,0)-1,MATCH($E208&amp;"/"&amp;X$1,Data!$1:$1,0)-1))=TRUE,"",IF(OFFSET(Data!$A$1,MATCH($D208,Data!$CG:$CG,0)-1,MATCH($E208&amp;"/"&amp;X$1,Data!$1:$1,0)-1)=0,"",OFFSET(Data!$A$1,MATCH($D208,Data!$CG:$CG,0)-1,MATCH($E208&amp;"/"&amp;X$1,Data!$1:$1,0)-1)))</f>
        <v/>
      </c>
      <c r="Y208" s="256" t="str">
        <f ca="1">IF(ISERROR(OFFSET(Data!$A$1,MATCH($D208,Data!$CG:$CG,0)-1,MATCH($E208&amp;"/"&amp;Y$1,Data!$1:$1,0)-1))=TRUE,"",IF(OFFSET(Data!$A$1,MATCH($D208,Data!$CG:$CG,0)-1,MATCH($E208&amp;"/"&amp;Y$1,Data!$1:$1,0)-1)=0,"",OFFSET(Data!$A$1,MATCH($D208,Data!$CG:$CG,0)-1,MATCH($E208&amp;"/"&amp;Y$1,Data!$1:$1,0)-1)))</f>
        <v/>
      </c>
      <c r="Z208" s="256" t="str">
        <f ca="1">IF(ISERROR(OFFSET(Data!$A$1,MATCH($D208,Data!$CG:$CG,0)-1,MATCH($E208&amp;"/"&amp;Z$1,Data!$1:$1,0)-1))=TRUE,"",IF(OFFSET(Data!$A$1,MATCH($D208,Data!$CG:$CG,0)-1,MATCH($E208&amp;"/"&amp;Z$1,Data!$1:$1,0)-1)=0,"",OFFSET(Data!$A$1,MATCH($D208,Data!$CG:$CG,0)-1,MATCH($E208&amp;"/"&amp;Z$1,Data!$1:$1,0)-1)))</f>
        <v/>
      </c>
      <c r="AA208" s="256" t="str">
        <f ca="1">IF(ISERROR(OFFSET(Data!$A$1,MATCH($D208,Data!$CG:$CG,0)-1,MATCH($E208&amp;"/"&amp;AA$1,Data!$1:$1,0)-1))=TRUE,"",IF(OFFSET(Data!$A$1,MATCH($D208,Data!$CG:$CG,0)-1,MATCH($E208&amp;"/"&amp;AA$1,Data!$1:$1,0)-1)=0,"",OFFSET(Data!$A$1,MATCH($D208,Data!$CG:$CG,0)-1,MATCH($E208&amp;"/"&amp;AA$1,Data!$1:$1,0)-1)))</f>
        <v/>
      </c>
      <c r="AB208" s="256" t="str">
        <f ca="1">IF(ISERROR(OFFSET(Data!$A$1,MATCH($D208,Data!$CG:$CG,0)-1,MATCH($E208&amp;"/"&amp;AB$1,Data!$1:$1,0)-1))=TRUE,"",IF(OFFSET(Data!$A$1,MATCH($D208,Data!$CG:$CG,0)-1,MATCH($E208&amp;"/"&amp;AB$1,Data!$1:$1,0)-1)=0,"",OFFSET(Data!$A$1,MATCH($D208,Data!$CG:$CG,0)-1,MATCH($E208&amp;"/"&amp;AB$1,Data!$1:$1,0)-1)))</f>
        <v/>
      </c>
      <c r="AC208" s="256" t="str">
        <f ca="1">IF(ISERROR(OFFSET(Data!$A$1,MATCH($D208,Data!$CG:$CG,0)-1,MATCH($E208&amp;"/"&amp;AC$1,Data!$1:$1,0)-1))=TRUE,"",IF(OFFSET(Data!$A$1,MATCH($D208,Data!$CG:$CG,0)-1,MATCH($E208&amp;"/"&amp;AC$1,Data!$1:$1,0)-1)=0,"",OFFSET(Data!$A$1,MATCH($D208,Data!$CG:$CG,0)-1,MATCH($E208&amp;"/"&amp;AC$1,Data!$1:$1,0)-1)))</f>
        <v/>
      </c>
      <c r="AD208" s="256" t="str">
        <f ca="1">IF(ISERROR(OFFSET(Data!$A$1,MATCH($D208,Data!$CG:$CG,0)-1,MATCH($E208&amp;"/"&amp;AD$1,Data!$1:$1,0)-1))=TRUE,"",IF(OFFSET(Data!$A$1,MATCH($D208,Data!$CG:$CG,0)-1,MATCH($E208&amp;"/"&amp;AD$1,Data!$1:$1,0)-1)=0,"",OFFSET(Data!$A$1,MATCH($D208,Data!$CG:$CG,0)-1,MATCH($E208&amp;"/"&amp;AD$1,Data!$1:$1,0)-1)))</f>
        <v/>
      </c>
      <c r="AE208" s="256" t="str">
        <f ca="1">IF(ISERROR(OFFSET(Data!$A$1,MATCH($D208,Data!$CG:$CG,0)-1,MATCH($E208&amp;"/"&amp;AE$1,Data!$1:$1,0)-1))=TRUE,"",IF(OFFSET(Data!$A$1,MATCH($D208,Data!$CG:$CG,0)-1,MATCH($E208&amp;"/"&amp;AE$1,Data!$1:$1,0)-1)=0,"",OFFSET(Data!$A$1,MATCH($D208,Data!$CG:$CG,0)-1,MATCH($E208&amp;"/"&amp;AE$1,Data!$1:$1,0)-1)))</f>
        <v/>
      </c>
      <c r="AF208" s="258" t="str">
        <f ca="1">IF(ISERROR(OFFSET(Data!$A$1,MATCH($D208,Data!$CG:$CG,0)-1,MATCH($E208&amp;"/"&amp;AF$1,Data!$1:$1,0)-1))=TRUE,"",IF(OFFSET(Data!$A$1,MATCH($D208,Data!$CG:$CG,0)-1,MATCH($E208&amp;"/"&amp;AF$1,Data!$1:$1,0)-1)=0,"",OFFSET(Data!$A$1,MATCH($D208,Data!$CG:$CG,0)-1,MATCH($E208&amp;"/"&amp;AF$1,Data!$1:$1,0)-1)))</f>
        <v/>
      </c>
      <c r="AG208" s="197">
        <f t="shared" ca="1" si="7"/>
        <v>0</v>
      </c>
      <c r="AH208" s="209">
        <f ca="1">SUM(AG204:AG208)</f>
        <v>0</v>
      </c>
    </row>
    <row r="209" spans="1:34" ht="15" hidden="1" customHeight="1" x14ac:dyDescent="0.25">
      <c r="A209" s="445">
        <v>41</v>
      </c>
      <c r="B209" s="468" t="e">
        <f>INDEX(Data!CI:CI,MATCH("M"&amp;A209,Data!A:A,0))</f>
        <v>#N/A</v>
      </c>
      <c r="C209" s="471" t="e">
        <f>INDEX(Data!CG:CG,MATCH("M"&amp;A209,Data!A:A,0))</f>
        <v>#N/A</v>
      </c>
      <c r="D209" s="48" t="e">
        <f>IF(C209&lt;&gt;"",C209,#REF!)</f>
        <v>#N/A</v>
      </c>
      <c r="E209" s="49" t="s">
        <v>21</v>
      </c>
      <c r="F209" s="271" t="str">
        <f ca="1">IF(ISERROR(OFFSET(Data!$A$1,MATCH($D209,Data!$CG:$CG,0)-1,MATCH($E209&amp;"/"&amp;F$1,Data!$1:$1,0)-1))=TRUE,"",IF(OFFSET(Data!$A$1,MATCH($D209,Data!$CG:$CG,0)-1,MATCH($E209&amp;"/"&amp;F$1,Data!$1:$1,0)-1)=0,"",OFFSET(Data!$A$1,MATCH($D209,Data!$CG:$CG,0)-1,MATCH($E209&amp;"/"&amp;F$1,Data!$1:$1,0)-1)))</f>
        <v/>
      </c>
      <c r="G209" s="250" t="str">
        <f ca="1">IF(ISERROR(OFFSET(Data!$A$1,MATCH($D209,Data!$CG:$CG,0)-1,MATCH($E209&amp;"/"&amp;G$1,Data!$1:$1,0)-1))=TRUE,"",IF(OFFSET(Data!$A$1,MATCH($D209,Data!$CG:$CG,0)-1,MATCH($E209&amp;"/"&amp;G$1,Data!$1:$1,0)-1)=0,"",OFFSET(Data!$A$1,MATCH($D209,Data!$CG:$CG,0)-1,MATCH($E209&amp;"/"&amp;G$1,Data!$1:$1,0)-1)))</f>
        <v/>
      </c>
      <c r="H209" s="250" t="str">
        <f ca="1">IF(ISERROR(OFFSET(Data!$A$1,MATCH($D209,Data!$CG:$CG,0)-1,MATCH($E209&amp;"/"&amp;H$1,Data!$1:$1,0)-1))=TRUE,"",IF(OFFSET(Data!$A$1,MATCH($D209,Data!$CG:$CG,0)-1,MATCH($E209&amp;"/"&amp;H$1,Data!$1:$1,0)-1)=0,"",OFFSET(Data!$A$1,MATCH($D209,Data!$CG:$CG,0)-1,MATCH($E209&amp;"/"&amp;H$1,Data!$1:$1,0)-1)))</f>
        <v/>
      </c>
      <c r="I209" s="250" t="str">
        <f ca="1">IF(ISERROR(OFFSET(Data!$A$1,MATCH($D209,Data!$CG:$CG,0)-1,MATCH($E209&amp;"/"&amp;I$1,Data!$1:$1,0)-1))=TRUE,"",IF(OFFSET(Data!$A$1,MATCH($D209,Data!$CG:$CG,0)-1,MATCH($E209&amp;"/"&amp;I$1,Data!$1:$1,0)-1)=0,"",OFFSET(Data!$A$1,MATCH($D209,Data!$CG:$CG,0)-1,MATCH($E209&amp;"/"&amp;I$1,Data!$1:$1,0)-1)))</f>
        <v/>
      </c>
      <c r="J209" s="250" t="str">
        <f ca="1">IF(ISERROR(OFFSET(Data!$A$1,MATCH($D209,Data!$CG:$CG,0)-1,MATCH($E209&amp;"/"&amp;J$1,Data!$1:$1,0)-1))=TRUE,"",IF(OFFSET(Data!$A$1,MATCH($D209,Data!$CG:$CG,0)-1,MATCH($E209&amp;"/"&amp;J$1,Data!$1:$1,0)-1)=0,"",OFFSET(Data!$A$1,MATCH($D209,Data!$CG:$CG,0)-1,MATCH($E209&amp;"/"&amp;J$1,Data!$1:$1,0)-1)))</f>
        <v/>
      </c>
      <c r="K209" s="250" t="str">
        <f ca="1">IF(ISERROR(OFFSET(Data!$A$1,MATCH($D209,Data!$CG:$CG,0)-1,MATCH($E209&amp;"/"&amp;K$1,Data!$1:$1,0)-1))=TRUE,"",IF(OFFSET(Data!$A$1,MATCH($D209,Data!$CG:$CG,0)-1,MATCH($E209&amp;"/"&amp;K$1,Data!$1:$1,0)-1)=0,"",OFFSET(Data!$A$1,MATCH($D209,Data!$CG:$CG,0)-1,MATCH($E209&amp;"/"&amp;K$1,Data!$1:$1,0)-1)))</f>
        <v/>
      </c>
      <c r="L209" s="250" t="str">
        <f ca="1">IF(ISERROR(OFFSET(Data!$A$1,MATCH($D209,Data!$CG:$CG,0)-1,MATCH($E209&amp;"/"&amp;L$1,Data!$1:$1,0)-1))=TRUE,"",IF(OFFSET(Data!$A$1,MATCH($D209,Data!$CG:$CG,0)-1,MATCH($E209&amp;"/"&amp;L$1,Data!$1:$1,0)-1)=0,"",OFFSET(Data!$A$1,MATCH($D209,Data!$CG:$CG,0)-1,MATCH($E209&amp;"/"&amp;L$1,Data!$1:$1,0)-1)))</f>
        <v/>
      </c>
      <c r="M209" s="250" t="str">
        <f ca="1">IF(ISERROR(OFFSET(Data!$A$1,MATCH($D209,Data!$CG:$CG,0)-1,MATCH($E209&amp;"/"&amp;M$1,Data!$1:$1,0)-1))=TRUE,"",IF(OFFSET(Data!$A$1,MATCH($D209,Data!$CG:$CG,0)-1,MATCH($E209&amp;"/"&amp;M$1,Data!$1:$1,0)-1)=0,"",OFFSET(Data!$A$1,MATCH($D209,Data!$CG:$CG,0)-1,MATCH($E209&amp;"/"&amp;M$1,Data!$1:$1,0)-1)))</f>
        <v/>
      </c>
      <c r="N209" s="250" t="str">
        <f ca="1">IF(ISERROR(OFFSET(Data!$A$1,MATCH($D209,Data!$CG:$CG,0)-1,MATCH($E209&amp;"/"&amp;N$1,Data!$1:$1,0)-1))=TRUE,"",IF(OFFSET(Data!$A$1,MATCH($D209,Data!$CG:$CG,0)-1,MATCH($E209&amp;"/"&amp;N$1,Data!$1:$1,0)-1)=0,"",OFFSET(Data!$A$1,MATCH($D209,Data!$CG:$CG,0)-1,MATCH($E209&amp;"/"&amp;N$1,Data!$1:$1,0)-1)))</f>
        <v/>
      </c>
      <c r="O209" s="250" t="str">
        <f ca="1">IF(ISERROR(OFFSET(Data!$A$1,MATCH($D209,Data!$CG:$CG,0)-1,MATCH($E209&amp;"/"&amp;O$1,Data!$1:$1,0)-1))=TRUE,"",IF(OFFSET(Data!$A$1,MATCH($D209,Data!$CG:$CG,0)-1,MATCH($E209&amp;"/"&amp;O$1,Data!$1:$1,0)-1)=0,"",OFFSET(Data!$A$1,MATCH($D209,Data!$CG:$CG,0)-1,MATCH($E209&amp;"/"&amp;O$1,Data!$1:$1,0)-1)))</f>
        <v/>
      </c>
      <c r="P209" s="250" t="str">
        <f ca="1">IF(ISERROR(OFFSET(Data!$A$1,MATCH($D209,Data!$CG:$CG,0)-1,MATCH($E209&amp;"/"&amp;P$1,Data!$1:$1,0)-1))=TRUE,"",IF(OFFSET(Data!$A$1,MATCH($D209,Data!$CG:$CG,0)-1,MATCH($E209&amp;"/"&amp;P$1,Data!$1:$1,0)-1)=0,"",OFFSET(Data!$A$1,MATCH($D209,Data!$CG:$CG,0)-1,MATCH($E209&amp;"/"&amp;P$1,Data!$1:$1,0)-1)))</f>
        <v/>
      </c>
      <c r="Q209" s="250" t="str">
        <f ca="1">IF(ISERROR(OFFSET(Data!$A$1,MATCH($D209,Data!$CG:$CG,0)-1,MATCH($E209&amp;"/"&amp;Q$1,Data!$1:$1,0)-1))=TRUE,"",IF(OFFSET(Data!$A$1,MATCH($D209,Data!$CG:$CG,0)-1,MATCH($E209&amp;"/"&amp;Q$1,Data!$1:$1,0)-1)=0,"",OFFSET(Data!$A$1,MATCH($D209,Data!$CG:$CG,0)-1,MATCH($E209&amp;"/"&amp;Q$1,Data!$1:$1,0)-1)))</f>
        <v/>
      </c>
      <c r="R209" s="250" t="str">
        <f ca="1">IF(ISERROR(OFFSET(Data!$A$1,MATCH($D209,Data!$CG:$CG,0)-1,MATCH($E209&amp;"/"&amp;R$1,Data!$1:$1,0)-1))=TRUE,"",IF(OFFSET(Data!$A$1,MATCH($D209,Data!$CG:$CG,0)-1,MATCH($E209&amp;"/"&amp;R$1,Data!$1:$1,0)-1)=0,"",OFFSET(Data!$A$1,MATCH($D209,Data!$CG:$CG,0)-1,MATCH($E209&amp;"/"&amp;R$1,Data!$1:$1,0)-1)))</f>
        <v/>
      </c>
      <c r="S209" s="250" t="str">
        <f ca="1">IF(ISERROR(OFFSET(Data!$A$1,MATCH($D209,Data!$CG:$CG,0)-1,MATCH($E209&amp;"/"&amp;S$1,Data!$1:$1,0)-1))=TRUE,"",IF(OFFSET(Data!$A$1,MATCH($D209,Data!$CG:$CG,0)-1,MATCH($E209&amp;"/"&amp;S$1,Data!$1:$1,0)-1)=0,"",OFFSET(Data!$A$1,MATCH($D209,Data!$CG:$CG,0)-1,MATCH($E209&amp;"/"&amp;S$1,Data!$1:$1,0)-1)))</f>
        <v/>
      </c>
      <c r="T209" s="250" t="str">
        <f ca="1">IF(ISERROR(OFFSET(Data!$A$1,MATCH($D209,Data!$CG:$CG,0)-1,MATCH($E209&amp;"/"&amp;T$1,Data!$1:$1,0)-1))=TRUE,"",IF(OFFSET(Data!$A$1,MATCH($D209,Data!$CG:$CG,0)-1,MATCH($E209&amp;"/"&amp;T$1,Data!$1:$1,0)-1)=0,"",OFFSET(Data!$A$1,MATCH($D209,Data!$CG:$CG,0)-1,MATCH($E209&amp;"/"&amp;T$1,Data!$1:$1,0)-1)))</f>
        <v/>
      </c>
      <c r="U209" s="250" t="str">
        <f ca="1">IF(ISERROR(OFFSET(Data!$A$1,MATCH($D209,Data!$CG:$CG,0)-1,MATCH($E209&amp;"/"&amp;U$1,Data!$1:$1,0)-1))=TRUE,"",IF(OFFSET(Data!$A$1,MATCH($D209,Data!$CG:$CG,0)-1,MATCH($E209&amp;"/"&amp;U$1,Data!$1:$1,0)-1)=0,"",OFFSET(Data!$A$1,MATCH($D209,Data!$CG:$CG,0)-1,MATCH($E209&amp;"/"&amp;U$1,Data!$1:$1,0)-1)))</f>
        <v/>
      </c>
      <c r="V209" s="250" t="str">
        <f ca="1">IF(ISERROR(OFFSET(Data!$A$1,MATCH($D209,Data!$CG:$CG,0)-1,MATCH($E209&amp;"/"&amp;V$1,Data!$1:$1,0)-1))=TRUE,"",IF(OFFSET(Data!$A$1,MATCH($D209,Data!$CG:$CG,0)-1,MATCH($E209&amp;"/"&amp;V$1,Data!$1:$1,0)-1)=0,"",OFFSET(Data!$A$1,MATCH($D209,Data!$CG:$CG,0)-1,MATCH($E209&amp;"/"&amp;V$1,Data!$1:$1,0)-1)))</f>
        <v/>
      </c>
      <c r="W209" s="272" t="str">
        <f ca="1">IF(ISERROR(OFFSET(Data!$A$1,MATCH($D209,Data!$CG:$CG,0)-1,MATCH($E209&amp;"/"&amp;W$1,Data!$1:$1,0)-1))=TRUE,"",IF(OFFSET(Data!$A$1,MATCH($D209,Data!$CG:$CG,0)-1,MATCH($E209&amp;"/"&amp;W$1,Data!$1:$1,0)-1)=0,"",OFFSET(Data!$A$1,MATCH($D209,Data!$CG:$CG,0)-1,MATCH($E209&amp;"/"&amp;W$1,Data!$1:$1,0)-1)))</f>
        <v/>
      </c>
      <c r="X209" s="250" t="str">
        <f ca="1">IF(ISERROR(OFFSET(Data!$A$1,MATCH($D209,Data!$CG:$CG,0)-1,MATCH($E209&amp;"/"&amp;X$1,Data!$1:$1,0)-1))=TRUE,"",IF(OFFSET(Data!$A$1,MATCH($D209,Data!$CG:$CG,0)-1,MATCH($E209&amp;"/"&amp;X$1,Data!$1:$1,0)-1)=0,"",OFFSET(Data!$A$1,MATCH($D209,Data!$CG:$CG,0)-1,MATCH($E209&amp;"/"&amp;X$1,Data!$1:$1,0)-1)))</f>
        <v/>
      </c>
      <c r="Y209" s="250" t="str">
        <f ca="1">IF(ISERROR(OFFSET(Data!$A$1,MATCH($D209,Data!$CG:$CG,0)-1,MATCH($E209&amp;"/"&amp;Y$1,Data!$1:$1,0)-1))=TRUE,"",IF(OFFSET(Data!$A$1,MATCH($D209,Data!$CG:$CG,0)-1,MATCH($E209&amp;"/"&amp;Y$1,Data!$1:$1,0)-1)=0,"",OFFSET(Data!$A$1,MATCH($D209,Data!$CG:$CG,0)-1,MATCH($E209&amp;"/"&amp;Y$1,Data!$1:$1,0)-1)))</f>
        <v/>
      </c>
      <c r="Z209" s="250" t="str">
        <f ca="1">IF(ISERROR(OFFSET(Data!$A$1,MATCH($D209,Data!$CG:$CG,0)-1,MATCH($E209&amp;"/"&amp;Z$1,Data!$1:$1,0)-1))=TRUE,"",IF(OFFSET(Data!$A$1,MATCH($D209,Data!$CG:$CG,0)-1,MATCH($E209&amp;"/"&amp;Z$1,Data!$1:$1,0)-1)=0,"",OFFSET(Data!$A$1,MATCH($D209,Data!$CG:$CG,0)-1,MATCH($E209&amp;"/"&amp;Z$1,Data!$1:$1,0)-1)))</f>
        <v/>
      </c>
      <c r="AA209" s="250" t="str">
        <f ca="1">IF(ISERROR(OFFSET(Data!$A$1,MATCH($D209,Data!$CG:$CG,0)-1,MATCH($E209&amp;"/"&amp;AA$1,Data!$1:$1,0)-1))=TRUE,"",IF(OFFSET(Data!$A$1,MATCH($D209,Data!$CG:$CG,0)-1,MATCH($E209&amp;"/"&amp;AA$1,Data!$1:$1,0)-1)=0,"",OFFSET(Data!$A$1,MATCH($D209,Data!$CG:$CG,0)-1,MATCH($E209&amp;"/"&amp;AA$1,Data!$1:$1,0)-1)))</f>
        <v/>
      </c>
      <c r="AB209" s="250" t="str">
        <f ca="1">IF(ISERROR(OFFSET(Data!$A$1,MATCH($D209,Data!$CG:$CG,0)-1,MATCH($E209&amp;"/"&amp;AB$1,Data!$1:$1,0)-1))=TRUE,"",IF(OFFSET(Data!$A$1,MATCH($D209,Data!$CG:$CG,0)-1,MATCH($E209&amp;"/"&amp;AB$1,Data!$1:$1,0)-1)=0,"",OFFSET(Data!$A$1,MATCH($D209,Data!$CG:$CG,0)-1,MATCH($E209&amp;"/"&amp;AB$1,Data!$1:$1,0)-1)))</f>
        <v/>
      </c>
      <c r="AC209" s="250" t="str">
        <f ca="1">IF(ISERROR(OFFSET(Data!$A$1,MATCH($D209,Data!$CG:$CG,0)-1,MATCH($E209&amp;"/"&amp;AC$1,Data!$1:$1,0)-1))=TRUE,"",IF(OFFSET(Data!$A$1,MATCH($D209,Data!$CG:$CG,0)-1,MATCH($E209&amp;"/"&amp;AC$1,Data!$1:$1,0)-1)=0,"",OFFSET(Data!$A$1,MATCH($D209,Data!$CG:$CG,0)-1,MATCH($E209&amp;"/"&amp;AC$1,Data!$1:$1,0)-1)))</f>
        <v/>
      </c>
      <c r="AD209" s="250" t="str">
        <f ca="1">IF(ISERROR(OFFSET(Data!$A$1,MATCH($D209,Data!$CG:$CG,0)-1,MATCH($E209&amp;"/"&amp;AD$1,Data!$1:$1,0)-1))=TRUE,"",IF(OFFSET(Data!$A$1,MATCH($D209,Data!$CG:$CG,0)-1,MATCH($E209&amp;"/"&amp;AD$1,Data!$1:$1,0)-1)=0,"",OFFSET(Data!$A$1,MATCH($D209,Data!$CG:$CG,0)-1,MATCH($E209&amp;"/"&amp;AD$1,Data!$1:$1,0)-1)))</f>
        <v/>
      </c>
      <c r="AE209" s="250" t="str">
        <f ca="1">IF(ISERROR(OFFSET(Data!$A$1,MATCH($D209,Data!$CG:$CG,0)-1,MATCH($E209&amp;"/"&amp;AE$1,Data!$1:$1,0)-1))=TRUE,"",IF(OFFSET(Data!$A$1,MATCH($D209,Data!$CG:$CG,0)-1,MATCH($E209&amp;"/"&amp;AE$1,Data!$1:$1,0)-1)=0,"",OFFSET(Data!$A$1,MATCH($D209,Data!$CG:$CG,0)-1,MATCH($E209&amp;"/"&amp;AE$1,Data!$1:$1,0)-1)))</f>
        <v/>
      </c>
      <c r="AF209" s="251" t="str">
        <f ca="1">IF(ISERROR(OFFSET(Data!$A$1,MATCH($D209,Data!$CG:$CG,0)-1,MATCH($E209&amp;"/"&amp;AF$1,Data!$1:$1,0)-1))=TRUE,"",IF(OFFSET(Data!$A$1,MATCH($D209,Data!$CG:$CG,0)-1,MATCH($E209&amp;"/"&amp;AF$1,Data!$1:$1,0)-1)=0,"",OFFSET(Data!$A$1,MATCH($D209,Data!$CG:$CG,0)-1,MATCH($E209&amp;"/"&amp;AF$1,Data!$1:$1,0)-1)))</f>
        <v/>
      </c>
      <c r="AG209" s="206">
        <f t="shared" ca="1" si="7"/>
        <v>0</v>
      </c>
      <c r="AH209" s="207">
        <f ca="1">AG209</f>
        <v>0</v>
      </c>
    </row>
    <row r="210" spans="1:34" ht="15" hidden="1" customHeight="1" thickBot="1" x14ac:dyDescent="0.3">
      <c r="A210" s="446"/>
      <c r="B210" s="469"/>
      <c r="C210" s="472"/>
      <c r="D210" s="50" t="e">
        <f>IF(C210&lt;&gt;"",C210,D209)</f>
        <v>#N/A</v>
      </c>
      <c r="E210" s="51" t="s">
        <v>22</v>
      </c>
      <c r="F210" s="254" t="str">
        <f ca="1">IF(ISERROR(OFFSET(Data!$A$1,MATCH($D210,Data!$CG:$CG,0)-1,MATCH($E210&amp;"/"&amp;F$1,Data!$1:$1,0)-1))=TRUE,"",IF(OFFSET(Data!$A$1,MATCH($D210,Data!$CG:$CG,0)-1,MATCH($E210&amp;"/"&amp;F$1,Data!$1:$1,0)-1)=0,"",OFFSET(Data!$A$1,MATCH($D210,Data!$CG:$CG,0)-1,MATCH($E210&amp;"/"&amp;F$1,Data!$1:$1,0)-1)))</f>
        <v/>
      </c>
      <c r="G210" s="252" t="str">
        <f ca="1">IF(ISERROR(OFFSET(Data!$A$1,MATCH($D210,Data!$CG:$CG,0)-1,MATCH($E210&amp;"/"&amp;G$1,Data!$1:$1,0)-1))=TRUE,"",IF(OFFSET(Data!$A$1,MATCH($D210,Data!$CG:$CG,0)-1,MATCH($E210&amp;"/"&amp;G$1,Data!$1:$1,0)-1)=0,"",OFFSET(Data!$A$1,MATCH($D210,Data!$CG:$CG,0)-1,MATCH($E210&amp;"/"&amp;G$1,Data!$1:$1,0)-1)))</f>
        <v/>
      </c>
      <c r="H210" s="252" t="str">
        <f ca="1">IF(ISERROR(OFFSET(Data!$A$1,MATCH($D210,Data!$CG:$CG,0)-1,MATCH($E210&amp;"/"&amp;H$1,Data!$1:$1,0)-1))=TRUE,"",IF(OFFSET(Data!$A$1,MATCH($D210,Data!$CG:$CG,0)-1,MATCH($E210&amp;"/"&amp;H$1,Data!$1:$1,0)-1)=0,"",OFFSET(Data!$A$1,MATCH($D210,Data!$CG:$CG,0)-1,MATCH($E210&amp;"/"&amp;H$1,Data!$1:$1,0)-1)))</f>
        <v/>
      </c>
      <c r="I210" s="252" t="str">
        <f ca="1">IF(ISERROR(OFFSET(Data!$A$1,MATCH($D210,Data!$CG:$CG,0)-1,MATCH($E210&amp;"/"&amp;I$1,Data!$1:$1,0)-1))=TRUE,"",IF(OFFSET(Data!$A$1,MATCH($D210,Data!$CG:$CG,0)-1,MATCH($E210&amp;"/"&amp;I$1,Data!$1:$1,0)-1)=0,"",OFFSET(Data!$A$1,MATCH($D210,Data!$CG:$CG,0)-1,MATCH($E210&amp;"/"&amp;I$1,Data!$1:$1,0)-1)))</f>
        <v/>
      </c>
      <c r="J210" s="252" t="str">
        <f ca="1">IF(ISERROR(OFFSET(Data!$A$1,MATCH($D210,Data!$CG:$CG,0)-1,MATCH($E210&amp;"/"&amp;J$1,Data!$1:$1,0)-1))=TRUE,"",IF(OFFSET(Data!$A$1,MATCH($D210,Data!$CG:$CG,0)-1,MATCH($E210&amp;"/"&amp;J$1,Data!$1:$1,0)-1)=0,"",OFFSET(Data!$A$1,MATCH($D210,Data!$CG:$CG,0)-1,MATCH($E210&amp;"/"&amp;J$1,Data!$1:$1,0)-1)))</f>
        <v/>
      </c>
      <c r="K210" s="252" t="str">
        <f ca="1">IF(ISERROR(OFFSET(Data!$A$1,MATCH($D210,Data!$CG:$CG,0)-1,MATCH($E210&amp;"/"&amp;K$1,Data!$1:$1,0)-1))=TRUE,"",IF(OFFSET(Data!$A$1,MATCH($D210,Data!$CG:$CG,0)-1,MATCH($E210&amp;"/"&amp;K$1,Data!$1:$1,0)-1)=0,"",OFFSET(Data!$A$1,MATCH($D210,Data!$CG:$CG,0)-1,MATCH($E210&amp;"/"&amp;K$1,Data!$1:$1,0)-1)))</f>
        <v/>
      </c>
      <c r="L210" s="252" t="str">
        <f ca="1">IF(ISERROR(OFFSET(Data!$A$1,MATCH($D210,Data!$CG:$CG,0)-1,MATCH($E210&amp;"/"&amp;L$1,Data!$1:$1,0)-1))=TRUE,"",IF(OFFSET(Data!$A$1,MATCH($D210,Data!$CG:$CG,0)-1,MATCH($E210&amp;"/"&amp;L$1,Data!$1:$1,0)-1)=0,"",OFFSET(Data!$A$1,MATCH($D210,Data!$CG:$CG,0)-1,MATCH($E210&amp;"/"&amp;L$1,Data!$1:$1,0)-1)))</f>
        <v/>
      </c>
      <c r="M210" s="252" t="str">
        <f ca="1">IF(ISERROR(OFFSET(Data!$A$1,MATCH($D210,Data!$CG:$CG,0)-1,MATCH($E210&amp;"/"&amp;M$1,Data!$1:$1,0)-1))=TRUE,"",IF(OFFSET(Data!$A$1,MATCH($D210,Data!$CG:$CG,0)-1,MATCH($E210&amp;"/"&amp;M$1,Data!$1:$1,0)-1)=0,"",OFFSET(Data!$A$1,MATCH($D210,Data!$CG:$CG,0)-1,MATCH($E210&amp;"/"&amp;M$1,Data!$1:$1,0)-1)))</f>
        <v/>
      </c>
      <c r="N210" s="252" t="str">
        <f ca="1">IF(ISERROR(OFFSET(Data!$A$1,MATCH($D210,Data!$CG:$CG,0)-1,MATCH($E210&amp;"/"&amp;N$1,Data!$1:$1,0)-1))=TRUE,"",IF(OFFSET(Data!$A$1,MATCH($D210,Data!$CG:$CG,0)-1,MATCH($E210&amp;"/"&amp;N$1,Data!$1:$1,0)-1)=0,"",OFFSET(Data!$A$1,MATCH($D210,Data!$CG:$CG,0)-1,MATCH($E210&amp;"/"&amp;N$1,Data!$1:$1,0)-1)))</f>
        <v/>
      </c>
      <c r="O210" s="252" t="str">
        <f ca="1">IF(ISERROR(OFFSET(Data!$A$1,MATCH($D210,Data!$CG:$CG,0)-1,MATCH($E210&amp;"/"&amp;O$1,Data!$1:$1,0)-1))=TRUE,"",IF(OFFSET(Data!$A$1,MATCH($D210,Data!$CG:$CG,0)-1,MATCH($E210&amp;"/"&amp;O$1,Data!$1:$1,0)-1)=0,"",OFFSET(Data!$A$1,MATCH($D210,Data!$CG:$CG,0)-1,MATCH($E210&amp;"/"&amp;O$1,Data!$1:$1,0)-1)))</f>
        <v/>
      </c>
      <c r="P210" s="252" t="str">
        <f ca="1">IF(ISERROR(OFFSET(Data!$A$1,MATCH($D210,Data!$CG:$CG,0)-1,MATCH($E210&amp;"/"&amp;P$1,Data!$1:$1,0)-1))=TRUE,"",IF(OFFSET(Data!$A$1,MATCH($D210,Data!$CG:$CG,0)-1,MATCH($E210&amp;"/"&amp;P$1,Data!$1:$1,0)-1)=0,"",OFFSET(Data!$A$1,MATCH($D210,Data!$CG:$CG,0)-1,MATCH($E210&amp;"/"&amp;P$1,Data!$1:$1,0)-1)))</f>
        <v/>
      </c>
      <c r="Q210" s="252" t="str">
        <f ca="1">IF(ISERROR(OFFSET(Data!$A$1,MATCH($D210,Data!$CG:$CG,0)-1,MATCH($E210&amp;"/"&amp;Q$1,Data!$1:$1,0)-1))=TRUE,"",IF(OFFSET(Data!$A$1,MATCH($D210,Data!$CG:$CG,0)-1,MATCH($E210&amp;"/"&amp;Q$1,Data!$1:$1,0)-1)=0,"",OFFSET(Data!$A$1,MATCH($D210,Data!$CG:$CG,0)-1,MATCH($E210&amp;"/"&amp;Q$1,Data!$1:$1,0)-1)))</f>
        <v/>
      </c>
      <c r="R210" s="252" t="str">
        <f ca="1">IF(ISERROR(OFFSET(Data!$A$1,MATCH($D210,Data!$CG:$CG,0)-1,MATCH($E210&amp;"/"&amp;R$1,Data!$1:$1,0)-1))=TRUE,"",IF(OFFSET(Data!$A$1,MATCH($D210,Data!$CG:$CG,0)-1,MATCH($E210&amp;"/"&amp;R$1,Data!$1:$1,0)-1)=0,"",OFFSET(Data!$A$1,MATCH($D210,Data!$CG:$CG,0)-1,MATCH($E210&amp;"/"&amp;R$1,Data!$1:$1,0)-1)))</f>
        <v/>
      </c>
      <c r="S210" s="252" t="str">
        <f ca="1">IF(ISERROR(OFFSET(Data!$A$1,MATCH($D210,Data!$CG:$CG,0)-1,MATCH($E210&amp;"/"&amp;S$1,Data!$1:$1,0)-1))=TRUE,"",IF(OFFSET(Data!$A$1,MATCH($D210,Data!$CG:$CG,0)-1,MATCH($E210&amp;"/"&amp;S$1,Data!$1:$1,0)-1)=0,"",OFFSET(Data!$A$1,MATCH($D210,Data!$CG:$CG,0)-1,MATCH($E210&amp;"/"&amp;S$1,Data!$1:$1,0)-1)))</f>
        <v/>
      </c>
      <c r="T210" s="252" t="str">
        <f ca="1">IF(ISERROR(OFFSET(Data!$A$1,MATCH($D210,Data!$CG:$CG,0)-1,MATCH($E210&amp;"/"&amp;T$1,Data!$1:$1,0)-1))=TRUE,"",IF(OFFSET(Data!$A$1,MATCH($D210,Data!$CG:$CG,0)-1,MATCH($E210&amp;"/"&amp;T$1,Data!$1:$1,0)-1)=0,"",OFFSET(Data!$A$1,MATCH($D210,Data!$CG:$CG,0)-1,MATCH($E210&amp;"/"&amp;T$1,Data!$1:$1,0)-1)))</f>
        <v/>
      </c>
      <c r="U210" s="252" t="str">
        <f ca="1">IF(ISERROR(OFFSET(Data!$A$1,MATCH($D210,Data!$CG:$CG,0)-1,MATCH($E210&amp;"/"&amp;U$1,Data!$1:$1,0)-1))=TRUE,"",IF(OFFSET(Data!$A$1,MATCH($D210,Data!$CG:$CG,0)-1,MATCH($E210&amp;"/"&amp;U$1,Data!$1:$1,0)-1)=0,"",OFFSET(Data!$A$1,MATCH($D210,Data!$CG:$CG,0)-1,MATCH($E210&amp;"/"&amp;U$1,Data!$1:$1,0)-1)))</f>
        <v/>
      </c>
      <c r="V210" s="252" t="str">
        <f ca="1">IF(ISERROR(OFFSET(Data!$A$1,MATCH($D210,Data!$CG:$CG,0)-1,MATCH($E210&amp;"/"&amp;V$1,Data!$1:$1,0)-1))=TRUE,"",IF(OFFSET(Data!$A$1,MATCH($D210,Data!$CG:$CG,0)-1,MATCH($E210&amp;"/"&amp;V$1,Data!$1:$1,0)-1)=0,"",OFFSET(Data!$A$1,MATCH($D210,Data!$CG:$CG,0)-1,MATCH($E210&amp;"/"&amp;V$1,Data!$1:$1,0)-1)))</f>
        <v/>
      </c>
      <c r="W210" s="269" t="str">
        <f ca="1">IF(ISERROR(OFFSET(Data!$A$1,MATCH($D210,Data!$CG:$CG,0)-1,MATCH($E210&amp;"/"&amp;W$1,Data!$1:$1,0)-1))=TRUE,"",IF(OFFSET(Data!$A$1,MATCH($D210,Data!$CG:$CG,0)-1,MATCH($E210&amp;"/"&amp;W$1,Data!$1:$1,0)-1)=0,"",OFFSET(Data!$A$1,MATCH($D210,Data!$CG:$CG,0)-1,MATCH($E210&amp;"/"&amp;W$1,Data!$1:$1,0)-1)))</f>
        <v/>
      </c>
      <c r="X210" s="252" t="str">
        <f ca="1">IF(ISERROR(OFFSET(Data!$A$1,MATCH($D210,Data!$CG:$CG,0)-1,MATCH($E210&amp;"/"&amp;X$1,Data!$1:$1,0)-1))=TRUE,"",IF(OFFSET(Data!$A$1,MATCH($D210,Data!$CG:$CG,0)-1,MATCH($E210&amp;"/"&amp;X$1,Data!$1:$1,0)-1)=0,"",OFFSET(Data!$A$1,MATCH($D210,Data!$CG:$CG,0)-1,MATCH($E210&amp;"/"&amp;X$1,Data!$1:$1,0)-1)))</f>
        <v/>
      </c>
      <c r="Y210" s="252" t="str">
        <f ca="1">IF(ISERROR(OFFSET(Data!$A$1,MATCH($D210,Data!$CG:$CG,0)-1,MATCH($E210&amp;"/"&amp;Y$1,Data!$1:$1,0)-1))=TRUE,"",IF(OFFSET(Data!$A$1,MATCH($D210,Data!$CG:$CG,0)-1,MATCH($E210&amp;"/"&amp;Y$1,Data!$1:$1,0)-1)=0,"",OFFSET(Data!$A$1,MATCH($D210,Data!$CG:$CG,0)-1,MATCH($E210&amp;"/"&amp;Y$1,Data!$1:$1,0)-1)))</f>
        <v/>
      </c>
      <c r="Z210" s="252" t="str">
        <f ca="1">IF(ISERROR(OFFSET(Data!$A$1,MATCH($D210,Data!$CG:$CG,0)-1,MATCH($E210&amp;"/"&amp;Z$1,Data!$1:$1,0)-1))=TRUE,"",IF(OFFSET(Data!$A$1,MATCH($D210,Data!$CG:$CG,0)-1,MATCH($E210&amp;"/"&amp;Z$1,Data!$1:$1,0)-1)=0,"",OFFSET(Data!$A$1,MATCH($D210,Data!$CG:$CG,0)-1,MATCH($E210&amp;"/"&amp;Z$1,Data!$1:$1,0)-1)))</f>
        <v/>
      </c>
      <c r="AA210" s="252" t="str">
        <f ca="1">IF(ISERROR(OFFSET(Data!$A$1,MATCH($D210,Data!$CG:$CG,0)-1,MATCH($E210&amp;"/"&amp;AA$1,Data!$1:$1,0)-1))=TRUE,"",IF(OFFSET(Data!$A$1,MATCH($D210,Data!$CG:$CG,0)-1,MATCH($E210&amp;"/"&amp;AA$1,Data!$1:$1,0)-1)=0,"",OFFSET(Data!$A$1,MATCH($D210,Data!$CG:$CG,0)-1,MATCH($E210&amp;"/"&amp;AA$1,Data!$1:$1,0)-1)))</f>
        <v/>
      </c>
      <c r="AB210" s="252" t="str">
        <f ca="1">IF(ISERROR(OFFSET(Data!$A$1,MATCH($D210,Data!$CG:$CG,0)-1,MATCH($E210&amp;"/"&amp;AB$1,Data!$1:$1,0)-1))=TRUE,"",IF(OFFSET(Data!$A$1,MATCH($D210,Data!$CG:$CG,0)-1,MATCH($E210&amp;"/"&amp;AB$1,Data!$1:$1,0)-1)=0,"",OFFSET(Data!$A$1,MATCH($D210,Data!$CG:$CG,0)-1,MATCH($E210&amp;"/"&amp;AB$1,Data!$1:$1,0)-1)))</f>
        <v/>
      </c>
      <c r="AC210" s="252" t="str">
        <f ca="1">IF(ISERROR(OFFSET(Data!$A$1,MATCH($D210,Data!$CG:$CG,0)-1,MATCH($E210&amp;"/"&amp;AC$1,Data!$1:$1,0)-1))=TRUE,"",IF(OFFSET(Data!$A$1,MATCH($D210,Data!$CG:$CG,0)-1,MATCH($E210&amp;"/"&amp;AC$1,Data!$1:$1,0)-1)=0,"",OFFSET(Data!$A$1,MATCH($D210,Data!$CG:$CG,0)-1,MATCH($E210&amp;"/"&amp;AC$1,Data!$1:$1,0)-1)))</f>
        <v/>
      </c>
      <c r="AD210" s="252" t="str">
        <f ca="1">IF(ISERROR(OFFSET(Data!$A$1,MATCH($D210,Data!$CG:$CG,0)-1,MATCH($E210&amp;"/"&amp;AD$1,Data!$1:$1,0)-1))=TRUE,"",IF(OFFSET(Data!$A$1,MATCH($D210,Data!$CG:$CG,0)-1,MATCH($E210&amp;"/"&amp;AD$1,Data!$1:$1,0)-1)=0,"",OFFSET(Data!$A$1,MATCH($D210,Data!$CG:$CG,0)-1,MATCH($E210&amp;"/"&amp;AD$1,Data!$1:$1,0)-1)))</f>
        <v/>
      </c>
      <c r="AE210" s="252" t="str">
        <f ca="1">IF(ISERROR(OFFSET(Data!$A$1,MATCH($D210,Data!$CG:$CG,0)-1,MATCH($E210&amp;"/"&amp;AE$1,Data!$1:$1,0)-1))=TRUE,"",IF(OFFSET(Data!$A$1,MATCH($D210,Data!$CG:$CG,0)-1,MATCH($E210&amp;"/"&amp;AE$1,Data!$1:$1,0)-1)=0,"",OFFSET(Data!$A$1,MATCH($D210,Data!$CG:$CG,0)-1,MATCH($E210&amp;"/"&amp;AE$1,Data!$1:$1,0)-1)))</f>
        <v/>
      </c>
      <c r="AF210" s="253" t="str">
        <f ca="1">IF(ISERROR(OFFSET(Data!$A$1,MATCH($D210,Data!$CG:$CG,0)-1,MATCH($E210&amp;"/"&amp;AF$1,Data!$1:$1,0)-1))=TRUE,"",IF(OFFSET(Data!$A$1,MATCH($D210,Data!$CG:$CG,0)-1,MATCH($E210&amp;"/"&amp;AF$1,Data!$1:$1,0)-1)=0,"",OFFSET(Data!$A$1,MATCH($D210,Data!$CG:$CG,0)-1,MATCH($E210&amp;"/"&amp;AF$1,Data!$1:$1,0)-1)))</f>
        <v/>
      </c>
      <c r="AG210" s="188">
        <f t="shared" ca="1" si="7"/>
        <v>0</v>
      </c>
      <c r="AH210" s="208">
        <f ca="1">SUM(AG209:AG210)</f>
        <v>0</v>
      </c>
    </row>
    <row r="211" spans="1:34" ht="15" hidden="1" customHeight="1" x14ac:dyDescent="0.25">
      <c r="A211" s="446"/>
      <c r="B211" s="469"/>
      <c r="C211" s="472"/>
      <c r="D211" s="50" t="e">
        <f>IF(C211&lt;&gt;"",C211,D210)</f>
        <v>#N/A</v>
      </c>
      <c r="E211" s="51" t="s">
        <v>23</v>
      </c>
      <c r="F211" s="254" t="str">
        <f ca="1">IF(ISERROR(OFFSET(Data!$A$1,MATCH($D211,Data!$CG:$CG,0)-1,MATCH($E211&amp;"/"&amp;F$1,Data!$1:$1,0)-1))=TRUE,"",IF(OFFSET(Data!$A$1,MATCH($D211,Data!$CG:$CG,0)-1,MATCH($E211&amp;"/"&amp;F$1,Data!$1:$1,0)-1)=0,"",OFFSET(Data!$A$1,MATCH($D211,Data!$CG:$CG,0)-1,MATCH($E211&amp;"/"&amp;F$1,Data!$1:$1,0)-1)))</f>
        <v/>
      </c>
      <c r="G211" s="252" t="str">
        <f ca="1">IF(ISERROR(OFFSET(Data!$A$1,MATCH($D211,Data!$CG:$CG,0)-1,MATCH($E211&amp;"/"&amp;G$1,Data!$1:$1,0)-1))=TRUE,"",IF(OFFSET(Data!$A$1,MATCH($D211,Data!$CG:$CG,0)-1,MATCH($E211&amp;"/"&amp;G$1,Data!$1:$1,0)-1)=0,"",OFFSET(Data!$A$1,MATCH($D211,Data!$CG:$CG,0)-1,MATCH($E211&amp;"/"&amp;G$1,Data!$1:$1,0)-1)))</f>
        <v/>
      </c>
      <c r="H211" s="252" t="str">
        <f ca="1">IF(ISERROR(OFFSET(Data!$A$1,MATCH($D211,Data!$CG:$CG,0)-1,MATCH($E211&amp;"/"&amp;H$1,Data!$1:$1,0)-1))=TRUE,"",IF(OFFSET(Data!$A$1,MATCH($D211,Data!$CG:$CG,0)-1,MATCH($E211&amp;"/"&amp;H$1,Data!$1:$1,0)-1)=0,"",OFFSET(Data!$A$1,MATCH($D211,Data!$CG:$CG,0)-1,MATCH($E211&amp;"/"&amp;H$1,Data!$1:$1,0)-1)))</f>
        <v/>
      </c>
      <c r="I211" s="252" t="str">
        <f ca="1">IF(ISERROR(OFFSET(Data!$A$1,MATCH($D211,Data!$CG:$CG,0)-1,MATCH($E211&amp;"/"&amp;I$1,Data!$1:$1,0)-1))=TRUE,"",IF(OFFSET(Data!$A$1,MATCH($D211,Data!$CG:$CG,0)-1,MATCH($E211&amp;"/"&amp;I$1,Data!$1:$1,0)-1)=0,"",OFFSET(Data!$A$1,MATCH($D211,Data!$CG:$CG,0)-1,MATCH($E211&amp;"/"&amp;I$1,Data!$1:$1,0)-1)))</f>
        <v/>
      </c>
      <c r="J211" s="252" t="str">
        <f ca="1">IF(ISERROR(OFFSET(Data!$A$1,MATCH($D211,Data!$CG:$CG,0)-1,MATCH($E211&amp;"/"&amp;J$1,Data!$1:$1,0)-1))=TRUE,"",IF(OFFSET(Data!$A$1,MATCH($D211,Data!$CG:$CG,0)-1,MATCH($E211&amp;"/"&amp;J$1,Data!$1:$1,0)-1)=0,"",OFFSET(Data!$A$1,MATCH($D211,Data!$CG:$CG,0)-1,MATCH($E211&amp;"/"&amp;J$1,Data!$1:$1,0)-1)))</f>
        <v/>
      </c>
      <c r="K211" s="252" t="str">
        <f ca="1">IF(ISERROR(OFFSET(Data!$A$1,MATCH($D211,Data!$CG:$CG,0)-1,MATCH($E211&amp;"/"&amp;K$1,Data!$1:$1,0)-1))=TRUE,"",IF(OFFSET(Data!$A$1,MATCH($D211,Data!$CG:$CG,0)-1,MATCH($E211&amp;"/"&amp;K$1,Data!$1:$1,0)-1)=0,"",OFFSET(Data!$A$1,MATCH($D211,Data!$CG:$CG,0)-1,MATCH($E211&amp;"/"&amp;K$1,Data!$1:$1,0)-1)))</f>
        <v/>
      </c>
      <c r="L211" s="252" t="str">
        <f ca="1">IF(ISERROR(OFFSET(Data!$A$1,MATCH($D211,Data!$CG:$CG,0)-1,MATCH($E211&amp;"/"&amp;L$1,Data!$1:$1,0)-1))=TRUE,"",IF(OFFSET(Data!$A$1,MATCH($D211,Data!$CG:$CG,0)-1,MATCH($E211&amp;"/"&amp;L$1,Data!$1:$1,0)-1)=0,"",OFFSET(Data!$A$1,MATCH($D211,Data!$CG:$CG,0)-1,MATCH($E211&amp;"/"&amp;L$1,Data!$1:$1,0)-1)))</f>
        <v/>
      </c>
      <c r="M211" s="252" t="str">
        <f ca="1">IF(ISERROR(OFFSET(Data!$A$1,MATCH($D211,Data!$CG:$CG,0)-1,MATCH($E211&amp;"/"&amp;M$1,Data!$1:$1,0)-1))=TRUE,"",IF(OFFSET(Data!$A$1,MATCH($D211,Data!$CG:$CG,0)-1,MATCH($E211&amp;"/"&amp;M$1,Data!$1:$1,0)-1)=0,"",OFFSET(Data!$A$1,MATCH($D211,Data!$CG:$CG,0)-1,MATCH($E211&amp;"/"&amp;M$1,Data!$1:$1,0)-1)))</f>
        <v/>
      </c>
      <c r="N211" s="252" t="str">
        <f ca="1">IF(ISERROR(OFFSET(Data!$A$1,MATCH($D211,Data!$CG:$CG,0)-1,MATCH($E211&amp;"/"&amp;N$1,Data!$1:$1,0)-1))=TRUE,"",IF(OFFSET(Data!$A$1,MATCH($D211,Data!$CG:$CG,0)-1,MATCH($E211&amp;"/"&amp;N$1,Data!$1:$1,0)-1)=0,"",OFFSET(Data!$A$1,MATCH($D211,Data!$CG:$CG,0)-1,MATCH($E211&amp;"/"&amp;N$1,Data!$1:$1,0)-1)))</f>
        <v/>
      </c>
      <c r="O211" s="252" t="str">
        <f ca="1">IF(ISERROR(OFFSET(Data!$A$1,MATCH($D211,Data!$CG:$CG,0)-1,MATCH($E211&amp;"/"&amp;O$1,Data!$1:$1,0)-1))=TRUE,"",IF(OFFSET(Data!$A$1,MATCH($D211,Data!$CG:$CG,0)-1,MATCH($E211&amp;"/"&amp;O$1,Data!$1:$1,0)-1)=0,"",OFFSET(Data!$A$1,MATCH($D211,Data!$CG:$CG,0)-1,MATCH($E211&amp;"/"&amp;O$1,Data!$1:$1,0)-1)))</f>
        <v/>
      </c>
      <c r="P211" s="252" t="str">
        <f ca="1">IF(ISERROR(OFFSET(Data!$A$1,MATCH($D211,Data!$CG:$CG,0)-1,MATCH($E211&amp;"/"&amp;P$1,Data!$1:$1,0)-1))=TRUE,"",IF(OFFSET(Data!$A$1,MATCH($D211,Data!$CG:$CG,0)-1,MATCH($E211&amp;"/"&amp;P$1,Data!$1:$1,0)-1)=0,"",OFFSET(Data!$A$1,MATCH($D211,Data!$CG:$CG,0)-1,MATCH($E211&amp;"/"&amp;P$1,Data!$1:$1,0)-1)))</f>
        <v/>
      </c>
      <c r="Q211" s="252" t="str">
        <f ca="1">IF(ISERROR(OFFSET(Data!$A$1,MATCH($D211,Data!$CG:$CG,0)-1,MATCH($E211&amp;"/"&amp;Q$1,Data!$1:$1,0)-1))=TRUE,"",IF(OFFSET(Data!$A$1,MATCH($D211,Data!$CG:$CG,0)-1,MATCH($E211&amp;"/"&amp;Q$1,Data!$1:$1,0)-1)=0,"",OFFSET(Data!$A$1,MATCH($D211,Data!$CG:$CG,0)-1,MATCH($E211&amp;"/"&amp;Q$1,Data!$1:$1,0)-1)))</f>
        <v/>
      </c>
      <c r="R211" s="252" t="str">
        <f ca="1">IF(ISERROR(OFFSET(Data!$A$1,MATCH($D211,Data!$CG:$CG,0)-1,MATCH($E211&amp;"/"&amp;R$1,Data!$1:$1,0)-1))=TRUE,"",IF(OFFSET(Data!$A$1,MATCH($D211,Data!$CG:$CG,0)-1,MATCH($E211&amp;"/"&amp;R$1,Data!$1:$1,0)-1)=0,"",OFFSET(Data!$A$1,MATCH($D211,Data!$CG:$CG,0)-1,MATCH($E211&amp;"/"&amp;R$1,Data!$1:$1,0)-1)))</f>
        <v/>
      </c>
      <c r="S211" s="252" t="str">
        <f ca="1">IF(ISERROR(OFFSET(Data!$A$1,MATCH($D211,Data!$CG:$CG,0)-1,MATCH($E211&amp;"/"&amp;S$1,Data!$1:$1,0)-1))=TRUE,"",IF(OFFSET(Data!$A$1,MATCH($D211,Data!$CG:$CG,0)-1,MATCH($E211&amp;"/"&amp;S$1,Data!$1:$1,0)-1)=0,"",OFFSET(Data!$A$1,MATCH($D211,Data!$CG:$CG,0)-1,MATCH($E211&amp;"/"&amp;S$1,Data!$1:$1,0)-1)))</f>
        <v/>
      </c>
      <c r="T211" s="252" t="str">
        <f ca="1">IF(ISERROR(OFFSET(Data!$A$1,MATCH($D211,Data!$CG:$CG,0)-1,MATCH($E211&amp;"/"&amp;T$1,Data!$1:$1,0)-1))=TRUE,"",IF(OFFSET(Data!$A$1,MATCH($D211,Data!$CG:$CG,0)-1,MATCH($E211&amp;"/"&amp;T$1,Data!$1:$1,0)-1)=0,"",OFFSET(Data!$A$1,MATCH($D211,Data!$CG:$CG,0)-1,MATCH($E211&amp;"/"&amp;T$1,Data!$1:$1,0)-1)))</f>
        <v/>
      </c>
      <c r="U211" s="252" t="str">
        <f ca="1">IF(ISERROR(OFFSET(Data!$A$1,MATCH($D211,Data!$CG:$CG,0)-1,MATCH($E211&amp;"/"&amp;U$1,Data!$1:$1,0)-1))=TRUE,"",IF(OFFSET(Data!$A$1,MATCH($D211,Data!$CG:$CG,0)-1,MATCH($E211&amp;"/"&amp;U$1,Data!$1:$1,0)-1)=0,"",OFFSET(Data!$A$1,MATCH($D211,Data!$CG:$CG,0)-1,MATCH($E211&amp;"/"&amp;U$1,Data!$1:$1,0)-1)))</f>
        <v/>
      </c>
      <c r="V211" s="252" t="str">
        <f ca="1">IF(ISERROR(OFFSET(Data!$A$1,MATCH($D211,Data!$CG:$CG,0)-1,MATCH($E211&amp;"/"&amp;V$1,Data!$1:$1,0)-1))=TRUE,"",IF(OFFSET(Data!$A$1,MATCH($D211,Data!$CG:$CG,0)-1,MATCH($E211&amp;"/"&amp;V$1,Data!$1:$1,0)-1)=0,"",OFFSET(Data!$A$1,MATCH($D211,Data!$CG:$CG,0)-1,MATCH($E211&amp;"/"&amp;V$1,Data!$1:$1,0)-1)))</f>
        <v/>
      </c>
      <c r="W211" s="269" t="str">
        <f ca="1">IF(ISERROR(OFFSET(Data!$A$1,MATCH($D211,Data!$CG:$CG,0)-1,MATCH($E211&amp;"/"&amp;W$1,Data!$1:$1,0)-1))=TRUE,"",IF(OFFSET(Data!$A$1,MATCH($D211,Data!$CG:$CG,0)-1,MATCH($E211&amp;"/"&amp;W$1,Data!$1:$1,0)-1)=0,"",OFFSET(Data!$A$1,MATCH($D211,Data!$CG:$CG,0)-1,MATCH($E211&amp;"/"&amp;W$1,Data!$1:$1,0)-1)))</f>
        <v/>
      </c>
      <c r="X211" s="252" t="str">
        <f ca="1">IF(ISERROR(OFFSET(Data!$A$1,MATCH($D211,Data!$CG:$CG,0)-1,MATCH($E211&amp;"/"&amp;X$1,Data!$1:$1,0)-1))=TRUE,"",IF(OFFSET(Data!$A$1,MATCH($D211,Data!$CG:$CG,0)-1,MATCH($E211&amp;"/"&amp;X$1,Data!$1:$1,0)-1)=0,"",OFFSET(Data!$A$1,MATCH($D211,Data!$CG:$CG,0)-1,MATCH($E211&amp;"/"&amp;X$1,Data!$1:$1,0)-1)))</f>
        <v/>
      </c>
      <c r="Y211" s="252" t="str">
        <f ca="1">IF(ISERROR(OFFSET(Data!$A$1,MATCH($D211,Data!$CG:$CG,0)-1,MATCH($E211&amp;"/"&amp;Y$1,Data!$1:$1,0)-1))=TRUE,"",IF(OFFSET(Data!$A$1,MATCH($D211,Data!$CG:$CG,0)-1,MATCH($E211&amp;"/"&amp;Y$1,Data!$1:$1,0)-1)=0,"",OFFSET(Data!$A$1,MATCH($D211,Data!$CG:$CG,0)-1,MATCH($E211&amp;"/"&amp;Y$1,Data!$1:$1,0)-1)))</f>
        <v/>
      </c>
      <c r="Z211" s="252" t="str">
        <f ca="1">IF(ISERROR(OFFSET(Data!$A$1,MATCH($D211,Data!$CG:$CG,0)-1,MATCH($E211&amp;"/"&amp;Z$1,Data!$1:$1,0)-1))=TRUE,"",IF(OFFSET(Data!$A$1,MATCH($D211,Data!$CG:$CG,0)-1,MATCH($E211&amp;"/"&amp;Z$1,Data!$1:$1,0)-1)=0,"",OFFSET(Data!$A$1,MATCH($D211,Data!$CG:$CG,0)-1,MATCH($E211&amp;"/"&amp;Z$1,Data!$1:$1,0)-1)))</f>
        <v/>
      </c>
      <c r="AA211" s="252" t="str">
        <f ca="1">IF(ISERROR(OFFSET(Data!$A$1,MATCH($D211,Data!$CG:$CG,0)-1,MATCH($E211&amp;"/"&amp;AA$1,Data!$1:$1,0)-1))=TRUE,"",IF(OFFSET(Data!$A$1,MATCH($D211,Data!$CG:$CG,0)-1,MATCH($E211&amp;"/"&amp;AA$1,Data!$1:$1,0)-1)=0,"",OFFSET(Data!$A$1,MATCH($D211,Data!$CG:$CG,0)-1,MATCH($E211&amp;"/"&amp;AA$1,Data!$1:$1,0)-1)))</f>
        <v/>
      </c>
      <c r="AB211" s="252" t="str">
        <f ca="1">IF(ISERROR(OFFSET(Data!$A$1,MATCH($D211,Data!$CG:$CG,0)-1,MATCH($E211&amp;"/"&amp;AB$1,Data!$1:$1,0)-1))=TRUE,"",IF(OFFSET(Data!$A$1,MATCH($D211,Data!$CG:$CG,0)-1,MATCH($E211&amp;"/"&amp;AB$1,Data!$1:$1,0)-1)=0,"",OFFSET(Data!$A$1,MATCH($D211,Data!$CG:$CG,0)-1,MATCH($E211&amp;"/"&amp;AB$1,Data!$1:$1,0)-1)))</f>
        <v/>
      </c>
      <c r="AC211" s="252" t="str">
        <f ca="1">IF(ISERROR(OFFSET(Data!$A$1,MATCH($D211,Data!$CG:$CG,0)-1,MATCH($E211&amp;"/"&amp;AC$1,Data!$1:$1,0)-1))=TRUE,"",IF(OFFSET(Data!$A$1,MATCH($D211,Data!$CG:$CG,0)-1,MATCH($E211&amp;"/"&amp;AC$1,Data!$1:$1,0)-1)=0,"",OFFSET(Data!$A$1,MATCH($D211,Data!$CG:$CG,0)-1,MATCH($E211&amp;"/"&amp;AC$1,Data!$1:$1,0)-1)))</f>
        <v/>
      </c>
      <c r="AD211" s="252" t="str">
        <f ca="1">IF(ISERROR(OFFSET(Data!$A$1,MATCH($D211,Data!$CG:$CG,0)-1,MATCH($E211&amp;"/"&amp;AD$1,Data!$1:$1,0)-1))=TRUE,"",IF(OFFSET(Data!$A$1,MATCH($D211,Data!$CG:$CG,0)-1,MATCH($E211&amp;"/"&amp;AD$1,Data!$1:$1,0)-1)=0,"",OFFSET(Data!$A$1,MATCH($D211,Data!$CG:$CG,0)-1,MATCH($E211&amp;"/"&amp;AD$1,Data!$1:$1,0)-1)))</f>
        <v/>
      </c>
      <c r="AE211" s="252" t="str">
        <f ca="1">IF(ISERROR(OFFSET(Data!$A$1,MATCH($D211,Data!$CG:$CG,0)-1,MATCH($E211&amp;"/"&amp;AE$1,Data!$1:$1,0)-1))=TRUE,"",IF(OFFSET(Data!$A$1,MATCH($D211,Data!$CG:$CG,0)-1,MATCH($E211&amp;"/"&amp;AE$1,Data!$1:$1,0)-1)=0,"",OFFSET(Data!$A$1,MATCH($D211,Data!$CG:$CG,0)-1,MATCH($E211&amp;"/"&amp;AE$1,Data!$1:$1,0)-1)))</f>
        <v/>
      </c>
      <c r="AF211" s="253" t="str">
        <f ca="1">IF(ISERROR(OFFSET(Data!$A$1,MATCH($D211,Data!$CG:$CG,0)-1,MATCH($E211&amp;"/"&amp;AF$1,Data!$1:$1,0)-1))=TRUE,"",IF(OFFSET(Data!$A$1,MATCH($D211,Data!$CG:$CG,0)-1,MATCH($E211&amp;"/"&amp;AF$1,Data!$1:$1,0)-1)=0,"",OFFSET(Data!$A$1,MATCH($D211,Data!$CG:$CG,0)-1,MATCH($E211&amp;"/"&amp;AF$1,Data!$1:$1,0)-1)))</f>
        <v/>
      </c>
      <c r="AG211" s="188">
        <f t="shared" ca="1" si="7"/>
        <v>0</v>
      </c>
      <c r="AH211" s="208">
        <f ca="1">SUM(AG209:AG211)</f>
        <v>0</v>
      </c>
    </row>
    <row r="212" spans="1:34" ht="15.75" hidden="1" customHeight="1" x14ac:dyDescent="0.25">
      <c r="A212" s="446"/>
      <c r="B212" s="469"/>
      <c r="C212" s="472"/>
      <c r="D212" s="50" t="e">
        <f>IF(C212&lt;&gt;"",C212,D211)</f>
        <v>#N/A</v>
      </c>
      <c r="E212" s="51" t="s">
        <v>24</v>
      </c>
      <c r="F212" s="254" t="str">
        <f ca="1">IF(ISERROR(OFFSET(Data!$A$1,MATCH($D212,Data!$CG:$CG,0)-1,MATCH($E212&amp;"/"&amp;F$1,Data!$1:$1,0)-1))=TRUE,"",IF(OFFSET(Data!$A$1,MATCH($D212,Data!$CG:$CG,0)-1,MATCH($E212&amp;"/"&amp;F$1,Data!$1:$1,0)-1)=0,"",OFFSET(Data!$A$1,MATCH($D212,Data!$CG:$CG,0)-1,MATCH($E212&amp;"/"&amp;F$1,Data!$1:$1,0)-1)))</f>
        <v/>
      </c>
      <c r="G212" s="252" t="str">
        <f ca="1">IF(ISERROR(OFFSET(Data!$A$1,MATCH($D212,Data!$CG:$CG,0)-1,MATCH($E212&amp;"/"&amp;G$1,Data!$1:$1,0)-1))=TRUE,"",IF(OFFSET(Data!$A$1,MATCH($D212,Data!$CG:$CG,0)-1,MATCH($E212&amp;"/"&amp;G$1,Data!$1:$1,0)-1)=0,"",OFFSET(Data!$A$1,MATCH($D212,Data!$CG:$CG,0)-1,MATCH($E212&amp;"/"&amp;G$1,Data!$1:$1,0)-1)))</f>
        <v/>
      </c>
      <c r="H212" s="252" t="str">
        <f ca="1">IF(ISERROR(OFFSET(Data!$A$1,MATCH($D212,Data!$CG:$CG,0)-1,MATCH($E212&amp;"/"&amp;H$1,Data!$1:$1,0)-1))=TRUE,"",IF(OFFSET(Data!$A$1,MATCH($D212,Data!$CG:$CG,0)-1,MATCH($E212&amp;"/"&amp;H$1,Data!$1:$1,0)-1)=0,"",OFFSET(Data!$A$1,MATCH($D212,Data!$CG:$CG,0)-1,MATCH($E212&amp;"/"&amp;H$1,Data!$1:$1,0)-1)))</f>
        <v/>
      </c>
      <c r="I212" s="252" t="str">
        <f ca="1">IF(ISERROR(OFFSET(Data!$A$1,MATCH($D212,Data!$CG:$CG,0)-1,MATCH($E212&amp;"/"&amp;I$1,Data!$1:$1,0)-1))=TRUE,"",IF(OFFSET(Data!$A$1,MATCH($D212,Data!$CG:$CG,0)-1,MATCH($E212&amp;"/"&amp;I$1,Data!$1:$1,0)-1)=0,"",OFFSET(Data!$A$1,MATCH($D212,Data!$CG:$CG,0)-1,MATCH($E212&amp;"/"&amp;I$1,Data!$1:$1,0)-1)))</f>
        <v/>
      </c>
      <c r="J212" s="252" t="str">
        <f ca="1">IF(ISERROR(OFFSET(Data!$A$1,MATCH($D212,Data!$CG:$CG,0)-1,MATCH($E212&amp;"/"&amp;J$1,Data!$1:$1,0)-1))=TRUE,"",IF(OFFSET(Data!$A$1,MATCH($D212,Data!$CG:$CG,0)-1,MATCH($E212&amp;"/"&amp;J$1,Data!$1:$1,0)-1)=0,"",OFFSET(Data!$A$1,MATCH($D212,Data!$CG:$CG,0)-1,MATCH($E212&amp;"/"&amp;J$1,Data!$1:$1,0)-1)))</f>
        <v/>
      </c>
      <c r="K212" s="252" t="str">
        <f ca="1">IF(ISERROR(OFFSET(Data!$A$1,MATCH($D212,Data!$CG:$CG,0)-1,MATCH($E212&amp;"/"&amp;K$1,Data!$1:$1,0)-1))=TRUE,"",IF(OFFSET(Data!$A$1,MATCH($D212,Data!$CG:$CG,0)-1,MATCH($E212&amp;"/"&amp;K$1,Data!$1:$1,0)-1)=0,"",OFFSET(Data!$A$1,MATCH($D212,Data!$CG:$CG,0)-1,MATCH($E212&amp;"/"&amp;K$1,Data!$1:$1,0)-1)))</f>
        <v/>
      </c>
      <c r="L212" s="252" t="str">
        <f ca="1">IF(ISERROR(OFFSET(Data!$A$1,MATCH($D212,Data!$CG:$CG,0)-1,MATCH($E212&amp;"/"&amp;L$1,Data!$1:$1,0)-1))=TRUE,"",IF(OFFSET(Data!$A$1,MATCH($D212,Data!$CG:$CG,0)-1,MATCH($E212&amp;"/"&amp;L$1,Data!$1:$1,0)-1)=0,"",OFFSET(Data!$A$1,MATCH($D212,Data!$CG:$CG,0)-1,MATCH($E212&amp;"/"&amp;L$1,Data!$1:$1,0)-1)))</f>
        <v/>
      </c>
      <c r="M212" s="252" t="str">
        <f ca="1">IF(ISERROR(OFFSET(Data!$A$1,MATCH($D212,Data!$CG:$CG,0)-1,MATCH($E212&amp;"/"&amp;M$1,Data!$1:$1,0)-1))=TRUE,"",IF(OFFSET(Data!$A$1,MATCH($D212,Data!$CG:$CG,0)-1,MATCH($E212&amp;"/"&amp;M$1,Data!$1:$1,0)-1)=0,"",OFFSET(Data!$A$1,MATCH($D212,Data!$CG:$CG,0)-1,MATCH($E212&amp;"/"&amp;M$1,Data!$1:$1,0)-1)))</f>
        <v/>
      </c>
      <c r="N212" s="252" t="str">
        <f ca="1">IF(ISERROR(OFFSET(Data!$A$1,MATCH($D212,Data!$CG:$CG,0)-1,MATCH($E212&amp;"/"&amp;N$1,Data!$1:$1,0)-1))=TRUE,"",IF(OFFSET(Data!$A$1,MATCH($D212,Data!$CG:$CG,0)-1,MATCH($E212&amp;"/"&amp;N$1,Data!$1:$1,0)-1)=0,"",OFFSET(Data!$A$1,MATCH($D212,Data!$CG:$CG,0)-1,MATCH($E212&amp;"/"&amp;N$1,Data!$1:$1,0)-1)))</f>
        <v/>
      </c>
      <c r="O212" s="252" t="str">
        <f ca="1">IF(ISERROR(OFFSET(Data!$A$1,MATCH($D212,Data!$CG:$CG,0)-1,MATCH($E212&amp;"/"&amp;O$1,Data!$1:$1,0)-1))=TRUE,"",IF(OFFSET(Data!$A$1,MATCH($D212,Data!$CG:$CG,0)-1,MATCH($E212&amp;"/"&amp;O$1,Data!$1:$1,0)-1)=0,"",OFFSET(Data!$A$1,MATCH($D212,Data!$CG:$CG,0)-1,MATCH($E212&amp;"/"&amp;O$1,Data!$1:$1,0)-1)))</f>
        <v/>
      </c>
      <c r="P212" s="252" t="str">
        <f ca="1">IF(ISERROR(OFFSET(Data!$A$1,MATCH($D212,Data!$CG:$CG,0)-1,MATCH($E212&amp;"/"&amp;P$1,Data!$1:$1,0)-1))=TRUE,"",IF(OFFSET(Data!$A$1,MATCH($D212,Data!$CG:$CG,0)-1,MATCH($E212&amp;"/"&amp;P$1,Data!$1:$1,0)-1)=0,"",OFFSET(Data!$A$1,MATCH($D212,Data!$CG:$CG,0)-1,MATCH($E212&amp;"/"&amp;P$1,Data!$1:$1,0)-1)))</f>
        <v/>
      </c>
      <c r="Q212" s="252" t="str">
        <f ca="1">IF(ISERROR(OFFSET(Data!$A$1,MATCH($D212,Data!$CG:$CG,0)-1,MATCH($E212&amp;"/"&amp;Q$1,Data!$1:$1,0)-1))=TRUE,"",IF(OFFSET(Data!$A$1,MATCH($D212,Data!$CG:$CG,0)-1,MATCH($E212&amp;"/"&amp;Q$1,Data!$1:$1,0)-1)=0,"",OFFSET(Data!$A$1,MATCH($D212,Data!$CG:$CG,0)-1,MATCH($E212&amp;"/"&amp;Q$1,Data!$1:$1,0)-1)))</f>
        <v/>
      </c>
      <c r="R212" s="252" t="str">
        <f ca="1">IF(ISERROR(OFFSET(Data!$A$1,MATCH($D212,Data!$CG:$CG,0)-1,MATCH($E212&amp;"/"&amp;R$1,Data!$1:$1,0)-1))=TRUE,"",IF(OFFSET(Data!$A$1,MATCH($D212,Data!$CG:$CG,0)-1,MATCH($E212&amp;"/"&amp;R$1,Data!$1:$1,0)-1)=0,"",OFFSET(Data!$A$1,MATCH($D212,Data!$CG:$CG,0)-1,MATCH($E212&amp;"/"&amp;R$1,Data!$1:$1,0)-1)))</f>
        <v/>
      </c>
      <c r="S212" s="252" t="str">
        <f ca="1">IF(ISERROR(OFFSET(Data!$A$1,MATCH($D212,Data!$CG:$CG,0)-1,MATCH($E212&amp;"/"&amp;S$1,Data!$1:$1,0)-1))=TRUE,"",IF(OFFSET(Data!$A$1,MATCH($D212,Data!$CG:$CG,0)-1,MATCH($E212&amp;"/"&amp;S$1,Data!$1:$1,0)-1)=0,"",OFFSET(Data!$A$1,MATCH($D212,Data!$CG:$CG,0)-1,MATCH($E212&amp;"/"&amp;S$1,Data!$1:$1,0)-1)))</f>
        <v/>
      </c>
      <c r="T212" s="252" t="str">
        <f ca="1">IF(ISERROR(OFFSET(Data!$A$1,MATCH($D212,Data!$CG:$CG,0)-1,MATCH($E212&amp;"/"&amp;T$1,Data!$1:$1,0)-1))=TRUE,"",IF(OFFSET(Data!$A$1,MATCH($D212,Data!$CG:$CG,0)-1,MATCH($E212&amp;"/"&amp;T$1,Data!$1:$1,0)-1)=0,"",OFFSET(Data!$A$1,MATCH($D212,Data!$CG:$CG,0)-1,MATCH($E212&amp;"/"&amp;T$1,Data!$1:$1,0)-1)))</f>
        <v/>
      </c>
      <c r="U212" s="252" t="str">
        <f ca="1">IF(ISERROR(OFFSET(Data!$A$1,MATCH($D212,Data!$CG:$CG,0)-1,MATCH($E212&amp;"/"&amp;U$1,Data!$1:$1,0)-1))=TRUE,"",IF(OFFSET(Data!$A$1,MATCH($D212,Data!$CG:$CG,0)-1,MATCH($E212&amp;"/"&amp;U$1,Data!$1:$1,0)-1)=0,"",OFFSET(Data!$A$1,MATCH($D212,Data!$CG:$CG,0)-1,MATCH($E212&amp;"/"&amp;U$1,Data!$1:$1,0)-1)))</f>
        <v/>
      </c>
      <c r="V212" s="252" t="str">
        <f ca="1">IF(ISERROR(OFFSET(Data!$A$1,MATCH($D212,Data!$CG:$CG,0)-1,MATCH($E212&amp;"/"&amp;V$1,Data!$1:$1,0)-1))=TRUE,"",IF(OFFSET(Data!$A$1,MATCH($D212,Data!$CG:$CG,0)-1,MATCH($E212&amp;"/"&amp;V$1,Data!$1:$1,0)-1)=0,"",OFFSET(Data!$A$1,MATCH($D212,Data!$CG:$CG,0)-1,MATCH($E212&amp;"/"&amp;V$1,Data!$1:$1,0)-1)))</f>
        <v/>
      </c>
      <c r="W212" s="269" t="str">
        <f ca="1">IF(ISERROR(OFFSET(Data!$A$1,MATCH($D212,Data!$CG:$CG,0)-1,MATCH($E212&amp;"/"&amp;W$1,Data!$1:$1,0)-1))=TRUE,"",IF(OFFSET(Data!$A$1,MATCH($D212,Data!$CG:$CG,0)-1,MATCH($E212&amp;"/"&amp;W$1,Data!$1:$1,0)-1)=0,"",OFFSET(Data!$A$1,MATCH($D212,Data!$CG:$CG,0)-1,MATCH($E212&amp;"/"&amp;W$1,Data!$1:$1,0)-1)))</f>
        <v/>
      </c>
      <c r="X212" s="252" t="str">
        <f ca="1">IF(ISERROR(OFFSET(Data!$A$1,MATCH($D212,Data!$CG:$CG,0)-1,MATCH($E212&amp;"/"&amp;X$1,Data!$1:$1,0)-1))=TRUE,"",IF(OFFSET(Data!$A$1,MATCH($D212,Data!$CG:$CG,0)-1,MATCH($E212&amp;"/"&amp;X$1,Data!$1:$1,0)-1)=0,"",OFFSET(Data!$A$1,MATCH($D212,Data!$CG:$CG,0)-1,MATCH($E212&amp;"/"&amp;X$1,Data!$1:$1,0)-1)))</f>
        <v/>
      </c>
      <c r="Y212" s="252" t="str">
        <f ca="1">IF(ISERROR(OFFSET(Data!$A$1,MATCH($D212,Data!$CG:$CG,0)-1,MATCH($E212&amp;"/"&amp;Y$1,Data!$1:$1,0)-1))=TRUE,"",IF(OFFSET(Data!$A$1,MATCH($D212,Data!$CG:$CG,0)-1,MATCH($E212&amp;"/"&amp;Y$1,Data!$1:$1,0)-1)=0,"",OFFSET(Data!$A$1,MATCH($D212,Data!$CG:$CG,0)-1,MATCH($E212&amp;"/"&amp;Y$1,Data!$1:$1,0)-1)))</f>
        <v/>
      </c>
      <c r="Z212" s="252" t="str">
        <f ca="1">IF(ISERROR(OFFSET(Data!$A$1,MATCH($D212,Data!$CG:$CG,0)-1,MATCH($E212&amp;"/"&amp;Z$1,Data!$1:$1,0)-1))=TRUE,"",IF(OFFSET(Data!$A$1,MATCH($D212,Data!$CG:$CG,0)-1,MATCH($E212&amp;"/"&amp;Z$1,Data!$1:$1,0)-1)=0,"",OFFSET(Data!$A$1,MATCH($D212,Data!$CG:$CG,0)-1,MATCH($E212&amp;"/"&amp;Z$1,Data!$1:$1,0)-1)))</f>
        <v/>
      </c>
      <c r="AA212" s="252" t="str">
        <f ca="1">IF(ISERROR(OFFSET(Data!$A$1,MATCH($D212,Data!$CG:$CG,0)-1,MATCH($E212&amp;"/"&amp;AA$1,Data!$1:$1,0)-1))=TRUE,"",IF(OFFSET(Data!$A$1,MATCH($D212,Data!$CG:$CG,0)-1,MATCH($E212&amp;"/"&amp;AA$1,Data!$1:$1,0)-1)=0,"",OFFSET(Data!$A$1,MATCH($D212,Data!$CG:$CG,0)-1,MATCH($E212&amp;"/"&amp;AA$1,Data!$1:$1,0)-1)))</f>
        <v/>
      </c>
      <c r="AB212" s="252" t="str">
        <f ca="1">IF(ISERROR(OFFSET(Data!$A$1,MATCH($D212,Data!$CG:$CG,0)-1,MATCH($E212&amp;"/"&amp;AB$1,Data!$1:$1,0)-1))=TRUE,"",IF(OFFSET(Data!$A$1,MATCH($D212,Data!$CG:$CG,0)-1,MATCH($E212&amp;"/"&amp;AB$1,Data!$1:$1,0)-1)=0,"",OFFSET(Data!$A$1,MATCH($D212,Data!$CG:$CG,0)-1,MATCH($E212&amp;"/"&amp;AB$1,Data!$1:$1,0)-1)))</f>
        <v/>
      </c>
      <c r="AC212" s="252" t="str">
        <f ca="1">IF(ISERROR(OFFSET(Data!$A$1,MATCH($D212,Data!$CG:$CG,0)-1,MATCH($E212&amp;"/"&amp;AC$1,Data!$1:$1,0)-1))=TRUE,"",IF(OFFSET(Data!$A$1,MATCH($D212,Data!$CG:$CG,0)-1,MATCH($E212&amp;"/"&amp;AC$1,Data!$1:$1,0)-1)=0,"",OFFSET(Data!$A$1,MATCH($D212,Data!$CG:$CG,0)-1,MATCH($E212&amp;"/"&amp;AC$1,Data!$1:$1,0)-1)))</f>
        <v/>
      </c>
      <c r="AD212" s="252" t="str">
        <f ca="1">IF(ISERROR(OFFSET(Data!$A$1,MATCH($D212,Data!$CG:$CG,0)-1,MATCH($E212&amp;"/"&amp;AD$1,Data!$1:$1,0)-1))=TRUE,"",IF(OFFSET(Data!$A$1,MATCH($D212,Data!$CG:$CG,0)-1,MATCH($E212&amp;"/"&amp;AD$1,Data!$1:$1,0)-1)=0,"",OFFSET(Data!$A$1,MATCH($D212,Data!$CG:$CG,0)-1,MATCH($E212&amp;"/"&amp;AD$1,Data!$1:$1,0)-1)))</f>
        <v/>
      </c>
      <c r="AE212" s="252" t="str">
        <f ca="1">IF(ISERROR(OFFSET(Data!$A$1,MATCH($D212,Data!$CG:$CG,0)-1,MATCH($E212&amp;"/"&amp;AE$1,Data!$1:$1,0)-1))=TRUE,"",IF(OFFSET(Data!$A$1,MATCH($D212,Data!$CG:$CG,0)-1,MATCH($E212&amp;"/"&amp;AE$1,Data!$1:$1,0)-1)=0,"",OFFSET(Data!$A$1,MATCH($D212,Data!$CG:$CG,0)-1,MATCH($E212&amp;"/"&amp;AE$1,Data!$1:$1,0)-1)))</f>
        <v/>
      </c>
      <c r="AF212" s="253" t="str">
        <f ca="1">IF(ISERROR(OFFSET(Data!$A$1,MATCH($D212,Data!$CG:$CG,0)-1,MATCH($E212&amp;"/"&amp;AF$1,Data!$1:$1,0)-1))=TRUE,"",IF(OFFSET(Data!$A$1,MATCH($D212,Data!$CG:$CG,0)-1,MATCH($E212&amp;"/"&amp;AF$1,Data!$1:$1,0)-1)=0,"",OFFSET(Data!$A$1,MATCH($D212,Data!$CG:$CG,0)-1,MATCH($E212&amp;"/"&amp;AF$1,Data!$1:$1,0)-1)))</f>
        <v/>
      </c>
      <c r="AG212" s="188">
        <f t="shared" ca="1" si="7"/>
        <v>0</v>
      </c>
      <c r="AH212" s="208">
        <f ca="1">SUM(AG209:AG212)</f>
        <v>0</v>
      </c>
    </row>
    <row r="213" spans="1:34" ht="15.75" hidden="1" customHeight="1" thickBot="1" x14ac:dyDescent="0.3">
      <c r="A213" s="447"/>
      <c r="B213" s="470"/>
      <c r="C213" s="473"/>
      <c r="D213" s="52" t="e">
        <f>IF(C213&lt;&gt;"",C213,D212)</f>
        <v>#N/A</v>
      </c>
      <c r="E213" s="53" t="s">
        <v>25</v>
      </c>
      <c r="F213" s="255" t="str">
        <f ca="1">IF(ISERROR(OFFSET(Data!$A$1,MATCH($D213,Data!$CG:$CG,0)-1,MATCH($E213&amp;"/"&amp;F$1,Data!$1:$1,0)-1))=TRUE,"",IF(OFFSET(Data!$A$1,MATCH($D213,Data!$CG:$CG,0)-1,MATCH($E213&amp;"/"&amp;F$1,Data!$1:$1,0)-1)=0,"",OFFSET(Data!$A$1,MATCH($D213,Data!$CG:$CG,0)-1,MATCH($E213&amp;"/"&amp;F$1,Data!$1:$1,0)-1)))</f>
        <v/>
      </c>
      <c r="G213" s="256" t="str">
        <f ca="1">IF(ISERROR(OFFSET(Data!$A$1,MATCH($D213,Data!$CG:$CG,0)-1,MATCH($E213&amp;"/"&amp;G$1,Data!$1:$1,0)-1))=TRUE,"",IF(OFFSET(Data!$A$1,MATCH($D213,Data!$CG:$CG,0)-1,MATCH($E213&amp;"/"&amp;G$1,Data!$1:$1,0)-1)=0,"",OFFSET(Data!$A$1,MATCH($D213,Data!$CG:$CG,0)-1,MATCH($E213&amp;"/"&amp;G$1,Data!$1:$1,0)-1)))</f>
        <v/>
      </c>
      <c r="H213" s="256" t="str">
        <f ca="1">IF(ISERROR(OFFSET(Data!$A$1,MATCH($D213,Data!$CG:$CG,0)-1,MATCH($E213&amp;"/"&amp;H$1,Data!$1:$1,0)-1))=TRUE,"",IF(OFFSET(Data!$A$1,MATCH($D213,Data!$CG:$CG,0)-1,MATCH($E213&amp;"/"&amp;H$1,Data!$1:$1,0)-1)=0,"",OFFSET(Data!$A$1,MATCH($D213,Data!$CG:$CG,0)-1,MATCH($E213&amp;"/"&amp;H$1,Data!$1:$1,0)-1)))</f>
        <v/>
      </c>
      <c r="I213" s="256" t="str">
        <f ca="1">IF(ISERROR(OFFSET(Data!$A$1,MATCH($D213,Data!$CG:$CG,0)-1,MATCH($E213&amp;"/"&amp;I$1,Data!$1:$1,0)-1))=TRUE,"",IF(OFFSET(Data!$A$1,MATCH($D213,Data!$CG:$CG,0)-1,MATCH($E213&amp;"/"&amp;I$1,Data!$1:$1,0)-1)=0,"",OFFSET(Data!$A$1,MATCH($D213,Data!$CG:$CG,0)-1,MATCH($E213&amp;"/"&amp;I$1,Data!$1:$1,0)-1)))</f>
        <v/>
      </c>
      <c r="J213" s="256" t="str">
        <f ca="1">IF(ISERROR(OFFSET(Data!$A$1,MATCH($D213,Data!$CG:$CG,0)-1,MATCH($E213&amp;"/"&amp;J$1,Data!$1:$1,0)-1))=TRUE,"",IF(OFFSET(Data!$A$1,MATCH($D213,Data!$CG:$CG,0)-1,MATCH($E213&amp;"/"&amp;J$1,Data!$1:$1,0)-1)=0,"",OFFSET(Data!$A$1,MATCH($D213,Data!$CG:$CG,0)-1,MATCH($E213&amp;"/"&amp;J$1,Data!$1:$1,0)-1)))</f>
        <v/>
      </c>
      <c r="K213" s="256" t="str">
        <f ca="1">IF(ISERROR(OFFSET(Data!$A$1,MATCH($D213,Data!$CG:$CG,0)-1,MATCH($E213&amp;"/"&amp;K$1,Data!$1:$1,0)-1))=TRUE,"",IF(OFFSET(Data!$A$1,MATCH($D213,Data!$CG:$CG,0)-1,MATCH($E213&amp;"/"&amp;K$1,Data!$1:$1,0)-1)=0,"",OFFSET(Data!$A$1,MATCH($D213,Data!$CG:$CG,0)-1,MATCH($E213&amp;"/"&amp;K$1,Data!$1:$1,0)-1)))</f>
        <v/>
      </c>
      <c r="L213" s="256" t="str">
        <f ca="1">IF(ISERROR(OFFSET(Data!$A$1,MATCH($D213,Data!$CG:$CG,0)-1,MATCH($E213&amp;"/"&amp;L$1,Data!$1:$1,0)-1))=TRUE,"",IF(OFFSET(Data!$A$1,MATCH($D213,Data!$CG:$CG,0)-1,MATCH($E213&amp;"/"&amp;L$1,Data!$1:$1,0)-1)=0,"",OFFSET(Data!$A$1,MATCH($D213,Data!$CG:$CG,0)-1,MATCH($E213&amp;"/"&amp;L$1,Data!$1:$1,0)-1)))</f>
        <v/>
      </c>
      <c r="M213" s="256" t="str">
        <f ca="1">IF(ISERROR(OFFSET(Data!$A$1,MATCH($D213,Data!$CG:$CG,0)-1,MATCH($E213&amp;"/"&amp;M$1,Data!$1:$1,0)-1))=TRUE,"",IF(OFFSET(Data!$A$1,MATCH($D213,Data!$CG:$CG,0)-1,MATCH($E213&amp;"/"&amp;M$1,Data!$1:$1,0)-1)=0,"",OFFSET(Data!$A$1,MATCH($D213,Data!$CG:$CG,0)-1,MATCH($E213&amp;"/"&amp;M$1,Data!$1:$1,0)-1)))</f>
        <v/>
      </c>
      <c r="N213" s="256" t="str">
        <f ca="1">IF(ISERROR(OFFSET(Data!$A$1,MATCH($D213,Data!$CG:$CG,0)-1,MATCH($E213&amp;"/"&amp;N$1,Data!$1:$1,0)-1))=TRUE,"",IF(OFFSET(Data!$A$1,MATCH($D213,Data!$CG:$CG,0)-1,MATCH($E213&amp;"/"&amp;N$1,Data!$1:$1,0)-1)=0,"",OFFSET(Data!$A$1,MATCH($D213,Data!$CG:$CG,0)-1,MATCH($E213&amp;"/"&amp;N$1,Data!$1:$1,0)-1)))</f>
        <v/>
      </c>
      <c r="O213" s="256" t="str">
        <f ca="1">IF(ISERROR(OFFSET(Data!$A$1,MATCH($D213,Data!$CG:$CG,0)-1,MATCH($E213&amp;"/"&amp;O$1,Data!$1:$1,0)-1))=TRUE,"",IF(OFFSET(Data!$A$1,MATCH($D213,Data!$CG:$CG,0)-1,MATCH($E213&amp;"/"&amp;O$1,Data!$1:$1,0)-1)=0,"",OFFSET(Data!$A$1,MATCH($D213,Data!$CG:$CG,0)-1,MATCH($E213&amp;"/"&amp;O$1,Data!$1:$1,0)-1)))</f>
        <v/>
      </c>
      <c r="P213" s="256" t="str">
        <f ca="1">IF(ISERROR(OFFSET(Data!$A$1,MATCH($D213,Data!$CG:$CG,0)-1,MATCH($E213&amp;"/"&amp;P$1,Data!$1:$1,0)-1))=TRUE,"",IF(OFFSET(Data!$A$1,MATCH($D213,Data!$CG:$CG,0)-1,MATCH($E213&amp;"/"&amp;P$1,Data!$1:$1,0)-1)=0,"",OFFSET(Data!$A$1,MATCH($D213,Data!$CG:$CG,0)-1,MATCH($E213&amp;"/"&amp;P$1,Data!$1:$1,0)-1)))</f>
        <v/>
      </c>
      <c r="Q213" s="256" t="str">
        <f ca="1">IF(ISERROR(OFFSET(Data!$A$1,MATCH($D213,Data!$CG:$CG,0)-1,MATCH($E213&amp;"/"&amp;Q$1,Data!$1:$1,0)-1))=TRUE,"",IF(OFFSET(Data!$A$1,MATCH($D213,Data!$CG:$CG,0)-1,MATCH($E213&amp;"/"&amp;Q$1,Data!$1:$1,0)-1)=0,"",OFFSET(Data!$A$1,MATCH($D213,Data!$CG:$CG,0)-1,MATCH($E213&amp;"/"&amp;Q$1,Data!$1:$1,0)-1)))</f>
        <v/>
      </c>
      <c r="R213" s="256" t="str">
        <f ca="1">IF(ISERROR(OFFSET(Data!$A$1,MATCH($D213,Data!$CG:$CG,0)-1,MATCH($E213&amp;"/"&amp;R$1,Data!$1:$1,0)-1))=TRUE,"",IF(OFFSET(Data!$A$1,MATCH($D213,Data!$CG:$CG,0)-1,MATCH($E213&amp;"/"&amp;R$1,Data!$1:$1,0)-1)=0,"",OFFSET(Data!$A$1,MATCH($D213,Data!$CG:$CG,0)-1,MATCH($E213&amp;"/"&amp;R$1,Data!$1:$1,0)-1)))</f>
        <v/>
      </c>
      <c r="S213" s="256" t="str">
        <f ca="1">IF(ISERROR(OFFSET(Data!$A$1,MATCH($D213,Data!$CG:$CG,0)-1,MATCH($E213&amp;"/"&amp;S$1,Data!$1:$1,0)-1))=TRUE,"",IF(OFFSET(Data!$A$1,MATCH($D213,Data!$CG:$CG,0)-1,MATCH($E213&amp;"/"&amp;S$1,Data!$1:$1,0)-1)=0,"",OFFSET(Data!$A$1,MATCH($D213,Data!$CG:$CG,0)-1,MATCH($E213&amp;"/"&amp;S$1,Data!$1:$1,0)-1)))</f>
        <v/>
      </c>
      <c r="T213" s="256" t="str">
        <f ca="1">IF(ISERROR(OFFSET(Data!$A$1,MATCH($D213,Data!$CG:$CG,0)-1,MATCH($E213&amp;"/"&amp;T$1,Data!$1:$1,0)-1))=TRUE,"",IF(OFFSET(Data!$A$1,MATCH($D213,Data!$CG:$CG,0)-1,MATCH($E213&amp;"/"&amp;T$1,Data!$1:$1,0)-1)=0,"",OFFSET(Data!$A$1,MATCH($D213,Data!$CG:$CG,0)-1,MATCH($E213&amp;"/"&amp;T$1,Data!$1:$1,0)-1)))</f>
        <v/>
      </c>
      <c r="U213" s="256" t="str">
        <f ca="1">IF(ISERROR(OFFSET(Data!$A$1,MATCH($D213,Data!$CG:$CG,0)-1,MATCH($E213&amp;"/"&amp;U$1,Data!$1:$1,0)-1))=TRUE,"",IF(OFFSET(Data!$A$1,MATCH($D213,Data!$CG:$CG,0)-1,MATCH($E213&amp;"/"&amp;U$1,Data!$1:$1,0)-1)=0,"",OFFSET(Data!$A$1,MATCH($D213,Data!$CG:$CG,0)-1,MATCH($E213&amp;"/"&amp;U$1,Data!$1:$1,0)-1)))</f>
        <v/>
      </c>
      <c r="V213" s="256" t="str">
        <f ca="1">IF(ISERROR(OFFSET(Data!$A$1,MATCH($D213,Data!$CG:$CG,0)-1,MATCH($E213&amp;"/"&amp;V$1,Data!$1:$1,0)-1))=TRUE,"",IF(OFFSET(Data!$A$1,MATCH($D213,Data!$CG:$CG,0)-1,MATCH($E213&amp;"/"&amp;V$1,Data!$1:$1,0)-1)=0,"",OFFSET(Data!$A$1,MATCH($D213,Data!$CG:$CG,0)-1,MATCH($E213&amp;"/"&amp;V$1,Data!$1:$1,0)-1)))</f>
        <v/>
      </c>
      <c r="W213" s="257" t="str">
        <f ca="1">IF(ISERROR(OFFSET(Data!$A$1,MATCH($D213,Data!$CG:$CG,0)-1,MATCH($E213&amp;"/"&amp;W$1,Data!$1:$1,0)-1))=TRUE,"",IF(OFFSET(Data!$A$1,MATCH($D213,Data!$CG:$CG,0)-1,MATCH($E213&amp;"/"&amp;W$1,Data!$1:$1,0)-1)=0,"",OFFSET(Data!$A$1,MATCH($D213,Data!$CG:$CG,0)-1,MATCH($E213&amp;"/"&amp;W$1,Data!$1:$1,0)-1)))</f>
        <v/>
      </c>
      <c r="X213" s="256" t="str">
        <f ca="1">IF(ISERROR(OFFSET(Data!$A$1,MATCH($D213,Data!$CG:$CG,0)-1,MATCH($E213&amp;"/"&amp;X$1,Data!$1:$1,0)-1))=TRUE,"",IF(OFFSET(Data!$A$1,MATCH($D213,Data!$CG:$CG,0)-1,MATCH($E213&amp;"/"&amp;X$1,Data!$1:$1,0)-1)=0,"",OFFSET(Data!$A$1,MATCH($D213,Data!$CG:$CG,0)-1,MATCH($E213&amp;"/"&amp;X$1,Data!$1:$1,0)-1)))</f>
        <v/>
      </c>
      <c r="Y213" s="256" t="str">
        <f ca="1">IF(ISERROR(OFFSET(Data!$A$1,MATCH($D213,Data!$CG:$CG,0)-1,MATCH($E213&amp;"/"&amp;Y$1,Data!$1:$1,0)-1))=TRUE,"",IF(OFFSET(Data!$A$1,MATCH($D213,Data!$CG:$CG,0)-1,MATCH($E213&amp;"/"&amp;Y$1,Data!$1:$1,0)-1)=0,"",OFFSET(Data!$A$1,MATCH($D213,Data!$CG:$CG,0)-1,MATCH($E213&amp;"/"&amp;Y$1,Data!$1:$1,0)-1)))</f>
        <v/>
      </c>
      <c r="Z213" s="256" t="str">
        <f ca="1">IF(ISERROR(OFFSET(Data!$A$1,MATCH($D213,Data!$CG:$CG,0)-1,MATCH($E213&amp;"/"&amp;Z$1,Data!$1:$1,0)-1))=TRUE,"",IF(OFFSET(Data!$A$1,MATCH($D213,Data!$CG:$CG,0)-1,MATCH($E213&amp;"/"&amp;Z$1,Data!$1:$1,0)-1)=0,"",OFFSET(Data!$A$1,MATCH($D213,Data!$CG:$CG,0)-1,MATCH($E213&amp;"/"&amp;Z$1,Data!$1:$1,0)-1)))</f>
        <v/>
      </c>
      <c r="AA213" s="256" t="str">
        <f ca="1">IF(ISERROR(OFFSET(Data!$A$1,MATCH($D213,Data!$CG:$CG,0)-1,MATCH($E213&amp;"/"&amp;AA$1,Data!$1:$1,0)-1))=TRUE,"",IF(OFFSET(Data!$A$1,MATCH($D213,Data!$CG:$CG,0)-1,MATCH($E213&amp;"/"&amp;AA$1,Data!$1:$1,0)-1)=0,"",OFFSET(Data!$A$1,MATCH($D213,Data!$CG:$CG,0)-1,MATCH($E213&amp;"/"&amp;AA$1,Data!$1:$1,0)-1)))</f>
        <v/>
      </c>
      <c r="AB213" s="256" t="str">
        <f ca="1">IF(ISERROR(OFFSET(Data!$A$1,MATCH($D213,Data!$CG:$CG,0)-1,MATCH($E213&amp;"/"&amp;AB$1,Data!$1:$1,0)-1))=TRUE,"",IF(OFFSET(Data!$A$1,MATCH($D213,Data!$CG:$CG,0)-1,MATCH($E213&amp;"/"&amp;AB$1,Data!$1:$1,0)-1)=0,"",OFFSET(Data!$A$1,MATCH($D213,Data!$CG:$CG,0)-1,MATCH($E213&amp;"/"&amp;AB$1,Data!$1:$1,0)-1)))</f>
        <v/>
      </c>
      <c r="AC213" s="256" t="str">
        <f ca="1">IF(ISERROR(OFFSET(Data!$A$1,MATCH($D213,Data!$CG:$CG,0)-1,MATCH($E213&amp;"/"&amp;AC$1,Data!$1:$1,0)-1))=TRUE,"",IF(OFFSET(Data!$A$1,MATCH($D213,Data!$CG:$CG,0)-1,MATCH($E213&amp;"/"&amp;AC$1,Data!$1:$1,0)-1)=0,"",OFFSET(Data!$A$1,MATCH($D213,Data!$CG:$CG,0)-1,MATCH($E213&amp;"/"&amp;AC$1,Data!$1:$1,0)-1)))</f>
        <v/>
      </c>
      <c r="AD213" s="256" t="str">
        <f ca="1">IF(ISERROR(OFFSET(Data!$A$1,MATCH($D213,Data!$CG:$CG,0)-1,MATCH($E213&amp;"/"&amp;AD$1,Data!$1:$1,0)-1))=TRUE,"",IF(OFFSET(Data!$A$1,MATCH($D213,Data!$CG:$CG,0)-1,MATCH($E213&amp;"/"&amp;AD$1,Data!$1:$1,0)-1)=0,"",OFFSET(Data!$A$1,MATCH($D213,Data!$CG:$CG,0)-1,MATCH($E213&amp;"/"&amp;AD$1,Data!$1:$1,0)-1)))</f>
        <v/>
      </c>
      <c r="AE213" s="256" t="str">
        <f ca="1">IF(ISERROR(OFFSET(Data!$A$1,MATCH($D213,Data!$CG:$CG,0)-1,MATCH($E213&amp;"/"&amp;AE$1,Data!$1:$1,0)-1))=TRUE,"",IF(OFFSET(Data!$A$1,MATCH($D213,Data!$CG:$CG,0)-1,MATCH($E213&amp;"/"&amp;AE$1,Data!$1:$1,0)-1)=0,"",OFFSET(Data!$A$1,MATCH($D213,Data!$CG:$CG,0)-1,MATCH($E213&amp;"/"&amp;AE$1,Data!$1:$1,0)-1)))</f>
        <v/>
      </c>
      <c r="AF213" s="258" t="str">
        <f ca="1">IF(ISERROR(OFFSET(Data!$A$1,MATCH($D213,Data!$CG:$CG,0)-1,MATCH($E213&amp;"/"&amp;AF$1,Data!$1:$1,0)-1))=TRUE,"",IF(OFFSET(Data!$A$1,MATCH($D213,Data!$CG:$CG,0)-1,MATCH($E213&amp;"/"&amp;AF$1,Data!$1:$1,0)-1)=0,"",OFFSET(Data!$A$1,MATCH($D213,Data!$CG:$CG,0)-1,MATCH($E213&amp;"/"&amp;AF$1,Data!$1:$1,0)-1)))</f>
        <v/>
      </c>
      <c r="AG213" s="197">
        <f t="shared" ca="1" si="7"/>
        <v>0</v>
      </c>
      <c r="AH213" s="209">
        <f ca="1">SUM(AG209:AG213)</f>
        <v>0</v>
      </c>
    </row>
    <row r="214" spans="1:34" ht="15" hidden="1" customHeight="1" x14ac:dyDescent="0.25">
      <c r="A214" s="445">
        <v>42</v>
      </c>
      <c r="B214" s="468" t="e">
        <f>INDEX(Data!CI:CI,MATCH("M"&amp;A214,Data!A:A,0))</f>
        <v>#N/A</v>
      </c>
      <c r="C214" s="471" t="e">
        <f>INDEX(Data!CG:CG,MATCH("M"&amp;A214,Data!A:A,0))</f>
        <v>#N/A</v>
      </c>
      <c r="D214" s="48" t="e">
        <f>IF(C214&lt;&gt;"",C214,#REF!)</f>
        <v>#N/A</v>
      </c>
      <c r="E214" s="49" t="s">
        <v>21</v>
      </c>
      <c r="F214" s="271" t="str">
        <f ca="1">IF(ISERROR(OFFSET(Data!$A$1,MATCH($D214,Data!$CG:$CG,0)-1,MATCH($E214&amp;"/"&amp;F$1,Data!$1:$1,0)-1))=TRUE,"",IF(OFFSET(Data!$A$1,MATCH($D214,Data!$CG:$CG,0)-1,MATCH($E214&amp;"/"&amp;F$1,Data!$1:$1,0)-1)=0,"",OFFSET(Data!$A$1,MATCH($D214,Data!$CG:$CG,0)-1,MATCH($E214&amp;"/"&amp;F$1,Data!$1:$1,0)-1)))</f>
        <v/>
      </c>
      <c r="G214" s="250" t="str">
        <f ca="1">IF(ISERROR(OFFSET(Data!$A$1,MATCH($D214,Data!$CG:$CG,0)-1,MATCH($E214&amp;"/"&amp;G$1,Data!$1:$1,0)-1))=TRUE,"",IF(OFFSET(Data!$A$1,MATCH($D214,Data!$CG:$CG,0)-1,MATCH($E214&amp;"/"&amp;G$1,Data!$1:$1,0)-1)=0,"",OFFSET(Data!$A$1,MATCH($D214,Data!$CG:$CG,0)-1,MATCH($E214&amp;"/"&amp;G$1,Data!$1:$1,0)-1)))</f>
        <v/>
      </c>
      <c r="H214" s="250" t="str">
        <f ca="1">IF(ISERROR(OFFSET(Data!$A$1,MATCH($D214,Data!$CG:$CG,0)-1,MATCH($E214&amp;"/"&amp;H$1,Data!$1:$1,0)-1))=TRUE,"",IF(OFFSET(Data!$A$1,MATCH($D214,Data!$CG:$CG,0)-1,MATCH($E214&amp;"/"&amp;H$1,Data!$1:$1,0)-1)=0,"",OFFSET(Data!$A$1,MATCH($D214,Data!$CG:$CG,0)-1,MATCH($E214&amp;"/"&amp;H$1,Data!$1:$1,0)-1)))</f>
        <v/>
      </c>
      <c r="I214" s="250" t="str">
        <f ca="1">IF(ISERROR(OFFSET(Data!$A$1,MATCH($D214,Data!$CG:$CG,0)-1,MATCH($E214&amp;"/"&amp;I$1,Data!$1:$1,0)-1))=TRUE,"",IF(OFFSET(Data!$A$1,MATCH($D214,Data!$CG:$CG,0)-1,MATCH($E214&amp;"/"&amp;I$1,Data!$1:$1,0)-1)=0,"",OFFSET(Data!$A$1,MATCH($D214,Data!$CG:$CG,0)-1,MATCH($E214&amp;"/"&amp;I$1,Data!$1:$1,0)-1)))</f>
        <v/>
      </c>
      <c r="J214" s="250" t="str">
        <f ca="1">IF(ISERROR(OFFSET(Data!$A$1,MATCH($D214,Data!$CG:$CG,0)-1,MATCH($E214&amp;"/"&amp;J$1,Data!$1:$1,0)-1))=TRUE,"",IF(OFFSET(Data!$A$1,MATCH($D214,Data!$CG:$CG,0)-1,MATCH($E214&amp;"/"&amp;J$1,Data!$1:$1,0)-1)=0,"",OFFSET(Data!$A$1,MATCH($D214,Data!$CG:$CG,0)-1,MATCH($E214&amp;"/"&amp;J$1,Data!$1:$1,0)-1)))</f>
        <v/>
      </c>
      <c r="K214" s="250" t="str">
        <f ca="1">IF(ISERROR(OFFSET(Data!$A$1,MATCH($D214,Data!$CG:$CG,0)-1,MATCH($E214&amp;"/"&amp;K$1,Data!$1:$1,0)-1))=TRUE,"",IF(OFFSET(Data!$A$1,MATCH($D214,Data!$CG:$CG,0)-1,MATCH($E214&amp;"/"&amp;K$1,Data!$1:$1,0)-1)=0,"",OFFSET(Data!$A$1,MATCH($D214,Data!$CG:$CG,0)-1,MATCH($E214&amp;"/"&amp;K$1,Data!$1:$1,0)-1)))</f>
        <v/>
      </c>
      <c r="L214" s="250" t="str">
        <f ca="1">IF(ISERROR(OFFSET(Data!$A$1,MATCH($D214,Data!$CG:$CG,0)-1,MATCH($E214&amp;"/"&amp;L$1,Data!$1:$1,0)-1))=TRUE,"",IF(OFFSET(Data!$A$1,MATCH($D214,Data!$CG:$CG,0)-1,MATCH($E214&amp;"/"&amp;L$1,Data!$1:$1,0)-1)=0,"",OFFSET(Data!$A$1,MATCH($D214,Data!$CG:$CG,0)-1,MATCH($E214&amp;"/"&amp;L$1,Data!$1:$1,0)-1)))</f>
        <v/>
      </c>
      <c r="M214" s="250" t="str">
        <f ca="1">IF(ISERROR(OFFSET(Data!$A$1,MATCH($D214,Data!$CG:$CG,0)-1,MATCH($E214&amp;"/"&amp;M$1,Data!$1:$1,0)-1))=TRUE,"",IF(OFFSET(Data!$A$1,MATCH($D214,Data!$CG:$CG,0)-1,MATCH($E214&amp;"/"&amp;M$1,Data!$1:$1,0)-1)=0,"",OFFSET(Data!$A$1,MATCH($D214,Data!$CG:$CG,0)-1,MATCH($E214&amp;"/"&amp;M$1,Data!$1:$1,0)-1)))</f>
        <v/>
      </c>
      <c r="N214" s="250" t="str">
        <f ca="1">IF(ISERROR(OFFSET(Data!$A$1,MATCH($D214,Data!$CG:$CG,0)-1,MATCH($E214&amp;"/"&amp;N$1,Data!$1:$1,0)-1))=TRUE,"",IF(OFFSET(Data!$A$1,MATCH($D214,Data!$CG:$CG,0)-1,MATCH($E214&amp;"/"&amp;N$1,Data!$1:$1,0)-1)=0,"",OFFSET(Data!$A$1,MATCH($D214,Data!$CG:$CG,0)-1,MATCH($E214&amp;"/"&amp;N$1,Data!$1:$1,0)-1)))</f>
        <v/>
      </c>
      <c r="O214" s="250" t="str">
        <f ca="1">IF(ISERROR(OFFSET(Data!$A$1,MATCH($D214,Data!$CG:$CG,0)-1,MATCH($E214&amp;"/"&amp;O$1,Data!$1:$1,0)-1))=TRUE,"",IF(OFFSET(Data!$A$1,MATCH($D214,Data!$CG:$CG,0)-1,MATCH($E214&amp;"/"&amp;O$1,Data!$1:$1,0)-1)=0,"",OFFSET(Data!$A$1,MATCH($D214,Data!$CG:$CG,0)-1,MATCH($E214&amp;"/"&amp;O$1,Data!$1:$1,0)-1)))</f>
        <v/>
      </c>
      <c r="P214" s="250" t="str">
        <f ca="1">IF(ISERROR(OFFSET(Data!$A$1,MATCH($D214,Data!$CG:$CG,0)-1,MATCH($E214&amp;"/"&amp;P$1,Data!$1:$1,0)-1))=TRUE,"",IF(OFFSET(Data!$A$1,MATCH($D214,Data!$CG:$CG,0)-1,MATCH($E214&amp;"/"&amp;P$1,Data!$1:$1,0)-1)=0,"",OFFSET(Data!$A$1,MATCH($D214,Data!$CG:$CG,0)-1,MATCH($E214&amp;"/"&amp;P$1,Data!$1:$1,0)-1)))</f>
        <v/>
      </c>
      <c r="Q214" s="250" t="str">
        <f ca="1">IF(ISERROR(OFFSET(Data!$A$1,MATCH($D214,Data!$CG:$CG,0)-1,MATCH($E214&amp;"/"&amp;Q$1,Data!$1:$1,0)-1))=TRUE,"",IF(OFFSET(Data!$A$1,MATCH($D214,Data!$CG:$CG,0)-1,MATCH($E214&amp;"/"&amp;Q$1,Data!$1:$1,0)-1)=0,"",OFFSET(Data!$A$1,MATCH($D214,Data!$CG:$CG,0)-1,MATCH($E214&amp;"/"&amp;Q$1,Data!$1:$1,0)-1)))</f>
        <v/>
      </c>
      <c r="R214" s="250" t="str">
        <f ca="1">IF(ISERROR(OFFSET(Data!$A$1,MATCH($D214,Data!$CG:$CG,0)-1,MATCH($E214&amp;"/"&amp;R$1,Data!$1:$1,0)-1))=TRUE,"",IF(OFFSET(Data!$A$1,MATCH($D214,Data!$CG:$CG,0)-1,MATCH($E214&amp;"/"&amp;R$1,Data!$1:$1,0)-1)=0,"",OFFSET(Data!$A$1,MATCH($D214,Data!$CG:$CG,0)-1,MATCH($E214&amp;"/"&amp;R$1,Data!$1:$1,0)-1)))</f>
        <v/>
      </c>
      <c r="S214" s="250" t="str">
        <f ca="1">IF(ISERROR(OFFSET(Data!$A$1,MATCH($D214,Data!$CG:$CG,0)-1,MATCH($E214&amp;"/"&amp;S$1,Data!$1:$1,0)-1))=TRUE,"",IF(OFFSET(Data!$A$1,MATCH($D214,Data!$CG:$CG,0)-1,MATCH($E214&amp;"/"&amp;S$1,Data!$1:$1,0)-1)=0,"",OFFSET(Data!$A$1,MATCH($D214,Data!$CG:$CG,0)-1,MATCH($E214&amp;"/"&amp;S$1,Data!$1:$1,0)-1)))</f>
        <v/>
      </c>
      <c r="T214" s="250" t="str">
        <f ca="1">IF(ISERROR(OFFSET(Data!$A$1,MATCH($D214,Data!$CG:$CG,0)-1,MATCH($E214&amp;"/"&amp;T$1,Data!$1:$1,0)-1))=TRUE,"",IF(OFFSET(Data!$A$1,MATCH($D214,Data!$CG:$CG,0)-1,MATCH($E214&amp;"/"&amp;T$1,Data!$1:$1,0)-1)=0,"",OFFSET(Data!$A$1,MATCH($D214,Data!$CG:$CG,0)-1,MATCH($E214&amp;"/"&amp;T$1,Data!$1:$1,0)-1)))</f>
        <v/>
      </c>
      <c r="U214" s="250" t="str">
        <f ca="1">IF(ISERROR(OFFSET(Data!$A$1,MATCH($D214,Data!$CG:$CG,0)-1,MATCH($E214&amp;"/"&amp;U$1,Data!$1:$1,0)-1))=TRUE,"",IF(OFFSET(Data!$A$1,MATCH($D214,Data!$CG:$CG,0)-1,MATCH($E214&amp;"/"&amp;U$1,Data!$1:$1,0)-1)=0,"",OFFSET(Data!$A$1,MATCH($D214,Data!$CG:$CG,0)-1,MATCH($E214&amp;"/"&amp;U$1,Data!$1:$1,0)-1)))</f>
        <v/>
      </c>
      <c r="V214" s="250" t="str">
        <f ca="1">IF(ISERROR(OFFSET(Data!$A$1,MATCH($D214,Data!$CG:$CG,0)-1,MATCH($E214&amp;"/"&amp;V$1,Data!$1:$1,0)-1))=TRUE,"",IF(OFFSET(Data!$A$1,MATCH($D214,Data!$CG:$CG,0)-1,MATCH($E214&amp;"/"&amp;V$1,Data!$1:$1,0)-1)=0,"",OFFSET(Data!$A$1,MATCH($D214,Data!$CG:$CG,0)-1,MATCH($E214&amp;"/"&amp;V$1,Data!$1:$1,0)-1)))</f>
        <v/>
      </c>
      <c r="W214" s="272" t="str">
        <f ca="1">IF(ISERROR(OFFSET(Data!$A$1,MATCH($D214,Data!$CG:$CG,0)-1,MATCH($E214&amp;"/"&amp;W$1,Data!$1:$1,0)-1))=TRUE,"",IF(OFFSET(Data!$A$1,MATCH($D214,Data!$CG:$CG,0)-1,MATCH($E214&amp;"/"&amp;W$1,Data!$1:$1,0)-1)=0,"",OFFSET(Data!$A$1,MATCH($D214,Data!$CG:$CG,0)-1,MATCH($E214&amp;"/"&amp;W$1,Data!$1:$1,0)-1)))</f>
        <v/>
      </c>
      <c r="X214" s="250" t="str">
        <f ca="1">IF(ISERROR(OFFSET(Data!$A$1,MATCH($D214,Data!$CG:$CG,0)-1,MATCH($E214&amp;"/"&amp;X$1,Data!$1:$1,0)-1))=TRUE,"",IF(OFFSET(Data!$A$1,MATCH($D214,Data!$CG:$CG,0)-1,MATCH($E214&amp;"/"&amp;X$1,Data!$1:$1,0)-1)=0,"",OFFSET(Data!$A$1,MATCH($D214,Data!$CG:$CG,0)-1,MATCH($E214&amp;"/"&amp;X$1,Data!$1:$1,0)-1)))</f>
        <v/>
      </c>
      <c r="Y214" s="250" t="str">
        <f ca="1">IF(ISERROR(OFFSET(Data!$A$1,MATCH($D214,Data!$CG:$CG,0)-1,MATCH($E214&amp;"/"&amp;Y$1,Data!$1:$1,0)-1))=TRUE,"",IF(OFFSET(Data!$A$1,MATCH($D214,Data!$CG:$CG,0)-1,MATCH($E214&amp;"/"&amp;Y$1,Data!$1:$1,0)-1)=0,"",OFFSET(Data!$A$1,MATCH($D214,Data!$CG:$CG,0)-1,MATCH($E214&amp;"/"&amp;Y$1,Data!$1:$1,0)-1)))</f>
        <v/>
      </c>
      <c r="Z214" s="250" t="str">
        <f ca="1">IF(ISERROR(OFFSET(Data!$A$1,MATCH($D214,Data!$CG:$CG,0)-1,MATCH($E214&amp;"/"&amp;Z$1,Data!$1:$1,0)-1))=TRUE,"",IF(OFFSET(Data!$A$1,MATCH($D214,Data!$CG:$CG,0)-1,MATCH($E214&amp;"/"&amp;Z$1,Data!$1:$1,0)-1)=0,"",OFFSET(Data!$A$1,MATCH($D214,Data!$CG:$CG,0)-1,MATCH($E214&amp;"/"&amp;Z$1,Data!$1:$1,0)-1)))</f>
        <v/>
      </c>
      <c r="AA214" s="250" t="str">
        <f ca="1">IF(ISERROR(OFFSET(Data!$A$1,MATCH($D214,Data!$CG:$CG,0)-1,MATCH($E214&amp;"/"&amp;AA$1,Data!$1:$1,0)-1))=TRUE,"",IF(OFFSET(Data!$A$1,MATCH($D214,Data!$CG:$CG,0)-1,MATCH($E214&amp;"/"&amp;AA$1,Data!$1:$1,0)-1)=0,"",OFFSET(Data!$A$1,MATCH($D214,Data!$CG:$CG,0)-1,MATCH($E214&amp;"/"&amp;AA$1,Data!$1:$1,0)-1)))</f>
        <v/>
      </c>
      <c r="AB214" s="250" t="str">
        <f ca="1">IF(ISERROR(OFFSET(Data!$A$1,MATCH($D214,Data!$CG:$CG,0)-1,MATCH($E214&amp;"/"&amp;AB$1,Data!$1:$1,0)-1))=TRUE,"",IF(OFFSET(Data!$A$1,MATCH($D214,Data!$CG:$CG,0)-1,MATCH($E214&amp;"/"&amp;AB$1,Data!$1:$1,0)-1)=0,"",OFFSET(Data!$A$1,MATCH($D214,Data!$CG:$CG,0)-1,MATCH($E214&amp;"/"&amp;AB$1,Data!$1:$1,0)-1)))</f>
        <v/>
      </c>
      <c r="AC214" s="250" t="str">
        <f ca="1">IF(ISERROR(OFFSET(Data!$A$1,MATCH($D214,Data!$CG:$CG,0)-1,MATCH($E214&amp;"/"&amp;AC$1,Data!$1:$1,0)-1))=TRUE,"",IF(OFFSET(Data!$A$1,MATCH($D214,Data!$CG:$CG,0)-1,MATCH($E214&amp;"/"&amp;AC$1,Data!$1:$1,0)-1)=0,"",OFFSET(Data!$A$1,MATCH($D214,Data!$CG:$CG,0)-1,MATCH($E214&amp;"/"&amp;AC$1,Data!$1:$1,0)-1)))</f>
        <v/>
      </c>
      <c r="AD214" s="250" t="str">
        <f ca="1">IF(ISERROR(OFFSET(Data!$A$1,MATCH($D214,Data!$CG:$CG,0)-1,MATCH($E214&amp;"/"&amp;AD$1,Data!$1:$1,0)-1))=TRUE,"",IF(OFFSET(Data!$A$1,MATCH($D214,Data!$CG:$CG,0)-1,MATCH($E214&amp;"/"&amp;AD$1,Data!$1:$1,0)-1)=0,"",OFFSET(Data!$A$1,MATCH($D214,Data!$CG:$CG,0)-1,MATCH($E214&amp;"/"&amp;AD$1,Data!$1:$1,0)-1)))</f>
        <v/>
      </c>
      <c r="AE214" s="250" t="str">
        <f ca="1">IF(ISERROR(OFFSET(Data!$A$1,MATCH($D214,Data!$CG:$CG,0)-1,MATCH($E214&amp;"/"&amp;AE$1,Data!$1:$1,0)-1))=TRUE,"",IF(OFFSET(Data!$A$1,MATCH($D214,Data!$CG:$CG,0)-1,MATCH($E214&amp;"/"&amp;AE$1,Data!$1:$1,0)-1)=0,"",OFFSET(Data!$A$1,MATCH($D214,Data!$CG:$CG,0)-1,MATCH($E214&amp;"/"&amp;AE$1,Data!$1:$1,0)-1)))</f>
        <v/>
      </c>
      <c r="AF214" s="251" t="str">
        <f ca="1">IF(ISERROR(OFFSET(Data!$A$1,MATCH($D214,Data!$CG:$CG,0)-1,MATCH($E214&amp;"/"&amp;AF$1,Data!$1:$1,0)-1))=TRUE,"",IF(OFFSET(Data!$A$1,MATCH($D214,Data!$CG:$CG,0)-1,MATCH($E214&amp;"/"&amp;AF$1,Data!$1:$1,0)-1)=0,"",OFFSET(Data!$A$1,MATCH($D214,Data!$CG:$CG,0)-1,MATCH($E214&amp;"/"&amp;AF$1,Data!$1:$1,0)-1)))</f>
        <v/>
      </c>
      <c r="AG214" s="206">
        <f t="shared" ca="1" si="7"/>
        <v>0</v>
      </c>
      <c r="AH214" s="207">
        <f ca="1">AG214</f>
        <v>0</v>
      </c>
    </row>
    <row r="215" spans="1:34" ht="15" hidden="1" customHeight="1" thickBot="1" x14ac:dyDescent="0.3">
      <c r="A215" s="446"/>
      <c r="B215" s="469"/>
      <c r="C215" s="472"/>
      <c r="D215" s="50" t="e">
        <f>IF(C215&lt;&gt;"",C215,D214)</f>
        <v>#N/A</v>
      </c>
      <c r="E215" s="51" t="s">
        <v>22</v>
      </c>
      <c r="F215" s="254" t="str">
        <f ca="1">IF(ISERROR(OFFSET(Data!$A$1,MATCH($D215,Data!$CG:$CG,0)-1,MATCH($E215&amp;"/"&amp;F$1,Data!$1:$1,0)-1))=TRUE,"",IF(OFFSET(Data!$A$1,MATCH($D215,Data!$CG:$CG,0)-1,MATCH($E215&amp;"/"&amp;F$1,Data!$1:$1,0)-1)=0,"",OFFSET(Data!$A$1,MATCH($D215,Data!$CG:$CG,0)-1,MATCH($E215&amp;"/"&amp;F$1,Data!$1:$1,0)-1)))</f>
        <v/>
      </c>
      <c r="G215" s="252" t="str">
        <f ca="1">IF(ISERROR(OFFSET(Data!$A$1,MATCH($D215,Data!$CG:$CG,0)-1,MATCH($E215&amp;"/"&amp;G$1,Data!$1:$1,0)-1))=TRUE,"",IF(OFFSET(Data!$A$1,MATCH($D215,Data!$CG:$CG,0)-1,MATCH($E215&amp;"/"&amp;G$1,Data!$1:$1,0)-1)=0,"",OFFSET(Data!$A$1,MATCH($D215,Data!$CG:$CG,0)-1,MATCH($E215&amp;"/"&amp;G$1,Data!$1:$1,0)-1)))</f>
        <v/>
      </c>
      <c r="H215" s="252" t="str">
        <f ca="1">IF(ISERROR(OFFSET(Data!$A$1,MATCH($D215,Data!$CG:$CG,0)-1,MATCH($E215&amp;"/"&amp;H$1,Data!$1:$1,0)-1))=TRUE,"",IF(OFFSET(Data!$A$1,MATCH($D215,Data!$CG:$CG,0)-1,MATCH($E215&amp;"/"&amp;H$1,Data!$1:$1,0)-1)=0,"",OFFSET(Data!$A$1,MATCH($D215,Data!$CG:$CG,0)-1,MATCH($E215&amp;"/"&amp;H$1,Data!$1:$1,0)-1)))</f>
        <v/>
      </c>
      <c r="I215" s="252" t="str">
        <f ca="1">IF(ISERROR(OFFSET(Data!$A$1,MATCH($D215,Data!$CG:$CG,0)-1,MATCH($E215&amp;"/"&amp;I$1,Data!$1:$1,0)-1))=TRUE,"",IF(OFFSET(Data!$A$1,MATCH($D215,Data!$CG:$CG,0)-1,MATCH($E215&amp;"/"&amp;I$1,Data!$1:$1,0)-1)=0,"",OFFSET(Data!$A$1,MATCH($D215,Data!$CG:$CG,0)-1,MATCH($E215&amp;"/"&amp;I$1,Data!$1:$1,0)-1)))</f>
        <v/>
      </c>
      <c r="J215" s="252" t="str">
        <f ca="1">IF(ISERROR(OFFSET(Data!$A$1,MATCH($D215,Data!$CG:$CG,0)-1,MATCH($E215&amp;"/"&amp;J$1,Data!$1:$1,0)-1))=TRUE,"",IF(OFFSET(Data!$A$1,MATCH($D215,Data!$CG:$CG,0)-1,MATCH($E215&amp;"/"&amp;J$1,Data!$1:$1,0)-1)=0,"",OFFSET(Data!$A$1,MATCH($D215,Data!$CG:$CG,0)-1,MATCH($E215&amp;"/"&amp;J$1,Data!$1:$1,0)-1)))</f>
        <v/>
      </c>
      <c r="K215" s="252" t="str">
        <f ca="1">IF(ISERROR(OFFSET(Data!$A$1,MATCH($D215,Data!$CG:$CG,0)-1,MATCH($E215&amp;"/"&amp;K$1,Data!$1:$1,0)-1))=TRUE,"",IF(OFFSET(Data!$A$1,MATCH($D215,Data!$CG:$CG,0)-1,MATCH($E215&amp;"/"&amp;K$1,Data!$1:$1,0)-1)=0,"",OFFSET(Data!$A$1,MATCH($D215,Data!$CG:$CG,0)-1,MATCH($E215&amp;"/"&amp;K$1,Data!$1:$1,0)-1)))</f>
        <v/>
      </c>
      <c r="L215" s="252" t="str">
        <f ca="1">IF(ISERROR(OFFSET(Data!$A$1,MATCH($D215,Data!$CG:$CG,0)-1,MATCH($E215&amp;"/"&amp;L$1,Data!$1:$1,0)-1))=TRUE,"",IF(OFFSET(Data!$A$1,MATCH($D215,Data!$CG:$CG,0)-1,MATCH($E215&amp;"/"&amp;L$1,Data!$1:$1,0)-1)=0,"",OFFSET(Data!$A$1,MATCH($D215,Data!$CG:$CG,0)-1,MATCH($E215&amp;"/"&amp;L$1,Data!$1:$1,0)-1)))</f>
        <v/>
      </c>
      <c r="M215" s="252" t="str">
        <f ca="1">IF(ISERROR(OFFSET(Data!$A$1,MATCH($D215,Data!$CG:$CG,0)-1,MATCH($E215&amp;"/"&amp;M$1,Data!$1:$1,0)-1))=TRUE,"",IF(OFFSET(Data!$A$1,MATCH($D215,Data!$CG:$CG,0)-1,MATCH($E215&amp;"/"&amp;M$1,Data!$1:$1,0)-1)=0,"",OFFSET(Data!$A$1,MATCH($D215,Data!$CG:$CG,0)-1,MATCH($E215&amp;"/"&amp;M$1,Data!$1:$1,0)-1)))</f>
        <v/>
      </c>
      <c r="N215" s="252" t="str">
        <f ca="1">IF(ISERROR(OFFSET(Data!$A$1,MATCH($D215,Data!$CG:$CG,0)-1,MATCH($E215&amp;"/"&amp;N$1,Data!$1:$1,0)-1))=TRUE,"",IF(OFFSET(Data!$A$1,MATCH($D215,Data!$CG:$CG,0)-1,MATCH($E215&amp;"/"&amp;N$1,Data!$1:$1,0)-1)=0,"",OFFSET(Data!$A$1,MATCH($D215,Data!$CG:$CG,0)-1,MATCH($E215&amp;"/"&amp;N$1,Data!$1:$1,0)-1)))</f>
        <v/>
      </c>
      <c r="O215" s="252" t="str">
        <f ca="1">IF(ISERROR(OFFSET(Data!$A$1,MATCH($D215,Data!$CG:$CG,0)-1,MATCH($E215&amp;"/"&amp;O$1,Data!$1:$1,0)-1))=TRUE,"",IF(OFFSET(Data!$A$1,MATCH($D215,Data!$CG:$CG,0)-1,MATCH($E215&amp;"/"&amp;O$1,Data!$1:$1,0)-1)=0,"",OFFSET(Data!$A$1,MATCH($D215,Data!$CG:$CG,0)-1,MATCH($E215&amp;"/"&amp;O$1,Data!$1:$1,0)-1)))</f>
        <v/>
      </c>
      <c r="P215" s="252" t="str">
        <f ca="1">IF(ISERROR(OFFSET(Data!$A$1,MATCH($D215,Data!$CG:$CG,0)-1,MATCH($E215&amp;"/"&amp;P$1,Data!$1:$1,0)-1))=TRUE,"",IF(OFFSET(Data!$A$1,MATCH($D215,Data!$CG:$CG,0)-1,MATCH($E215&amp;"/"&amp;P$1,Data!$1:$1,0)-1)=0,"",OFFSET(Data!$A$1,MATCH($D215,Data!$CG:$CG,0)-1,MATCH($E215&amp;"/"&amp;P$1,Data!$1:$1,0)-1)))</f>
        <v/>
      </c>
      <c r="Q215" s="252" t="str">
        <f ca="1">IF(ISERROR(OFFSET(Data!$A$1,MATCH($D215,Data!$CG:$CG,0)-1,MATCH($E215&amp;"/"&amp;Q$1,Data!$1:$1,0)-1))=TRUE,"",IF(OFFSET(Data!$A$1,MATCH($D215,Data!$CG:$CG,0)-1,MATCH($E215&amp;"/"&amp;Q$1,Data!$1:$1,0)-1)=0,"",OFFSET(Data!$A$1,MATCH($D215,Data!$CG:$CG,0)-1,MATCH($E215&amp;"/"&amp;Q$1,Data!$1:$1,0)-1)))</f>
        <v/>
      </c>
      <c r="R215" s="252" t="str">
        <f ca="1">IF(ISERROR(OFFSET(Data!$A$1,MATCH($D215,Data!$CG:$CG,0)-1,MATCH($E215&amp;"/"&amp;R$1,Data!$1:$1,0)-1))=TRUE,"",IF(OFFSET(Data!$A$1,MATCH($D215,Data!$CG:$CG,0)-1,MATCH($E215&amp;"/"&amp;R$1,Data!$1:$1,0)-1)=0,"",OFFSET(Data!$A$1,MATCH($D215,Data!$CG:$CG,0)-1,MATCH($E215&amp;"/"&amp;R$1,Data!$1:$1,0)-1)))</f>
        <v/>
      </c>
      <c r="S215" s="252" t="str">
        <f ca="1">IF(ISERROR(OFFSET(Data!$A$1,MATCH($D215,Data!$CG:$CG,0)-1,MATCH($E215&amp;"/"&amp;S$1,Data!$1:$1,0)-1))=TRUE,"",IF(OFFSET(Data!$A$1,MATCH($D215,Data!$CG:$CG,0)-1,MATCH($E215&amp;"/"&amp;S$1,Data!$1:$1,0)-1)=0,"",OFFSET(Data!$A$1,MATCH($D215,Data!$CG:$CG,0)-1,MATCH($E215&amp;"/"&amp;S$1,Data!$1:$1,0)-1)))</f>
        <v/>
      </c>
      <c r="T215" s="252" t="str">
        <f ca="1">IF(ISERROR(OFFSET(Data!$A$1,MATCH($D215,Data!$CG:$CG,0)-1,MATCH($E215&amp;"/"&amp;T$1,Data!$1:$1,0)-1))=TRUE,"",IF(OFFSET(Data!$A$1,MATCH($D215,Data!$CG:$CG,0)-1,MATCH($E215&amp;"/"&amp;T$1,Data!$1:$1,0)-1)=0,"",OFFSET(Data!$A$1,MATCH($D215,Data!$CG:$CG,0)-1,MATCH($E215&amp;"/"&amp;T$1,Data!$1:$1,0)-1)))</f>
        <v/>
      </c>
      <c r="U215" s="252" t="str">
        <f ca="1">IF(ISERROR(OFFSET(Data!$A$1,MATCH($D215,Data!$CG:$CG,0)-1,MATCH($E215&amp;"/"&amp;U$1,Data!$1:$1,0)-1))=TRUE,"",IF(OFFSET(Data!$A$1,MATCH($D215,Data!$CG:$CG,0)-1,MATCH($E215&amp;"/"&amp;U$1,Data!$1:$1,0)-1)=0,"",OFFSET(Data!$A$1,MATCH($D215,Data!$CG:$CG,0)-1,MATCH($E215&amp;"/"&amp;U$1,Data!$1:$1,0)-1)))</f>
        <v/>
      </c>
      <c r="V215" s="252" t="str">
        <f ca="1">IF(ISERROR(OFFSET(Data!$A$1,MATCH($D215,Data!$CG:$CG,0)-1,MATCH($E215&amp;"/"&amp;V$1,Data!$1:$1,0)-1))=TRUE,"",IF(OFFSET(Data!$A$1,MATCH($D215,Data!$CG:$CG,0)-1,MATCH($E215&amp;"/"&amp;V$1,Data!$1:$1,0)-1)=0,"",OFFSET(Data!$A$1,MATCH($D215,Data!$CG:$CG,0)-1,MATCH($E215&amp;"/"&amp;V$1,Data!$1:$1,0)-1)))</f>
        <v/>
      </c>
      <c r="W215" s="269" t="str">
        <f ca="1">IF(ISERROR(OFFSET(Data!$A$1,MATCH($D215,Data!$CG:$CG,0)-1,MATCH($E215&amp;"/"&amp;W$1,Data!$1:$1,0)-1))=TRUE,"",IF(OFFSET(Data!$A$1,MATCH($D215,Data!$CG:$CG,0)-1,MATCH($E215&amp;"/"&amp;W$1,Data!$1:$1,0)-1)=0,"",OFFSET(Data!$A$1,MATCH($D215,Data!$CG:$CG,0)-1,MATCH($E215&amp;"/"&amp;W$1,Data!$1:$1,0)-1)))</f>
        <v/>
      </c>
      <c r="X215" s="252" t="str">
        <f ca="1">IF(ISERROR(OFFSET(Data!$A$1,MATCH($D215,Data!$CG:$CG,0)-1,MATCH($E215&amp;"/"&amp;X$1,Data!$1:$1,0)-1))=TRUE,"",IF(OFFSET(Data!$A$1,MATCH($D215,Data!$CG:$CG,0)-1,MATCH($E215&amp;"/"&amp;X$1,Data!$1:$1,0)-1)=0,"",OFFSET(Data!$A$1,MATCH($D215,Data!$CG:$CG,0)-1,MATCH($E215&amp;"/"&amp;X$1,Data!$1:$1,0)-1)))</f>
        <v/>
      </c>
      <c r="Y215" s="252" t="str">
        <f ca="1">IF(ISERROR(OFFSET(Data!$A$1,MATCH($D215,Data!$CG:$CG,0)-1,MATCH($E215&amp;"/"&amp;Y$1,Data!$1:$1,0)-1))=TRUE,"",IF(OFFSET(Data!$A$1,MATCH($D215,Data!$CG:$CG,0)-1,MATCH($E215&amp;"/"&amp;Y$1,Data!$1:$1,0)-1)=0,"",OFFSET(Data!$A$1,MATCH($D215,Data!$CG:$CG,0)-1,MATCH($E215&amp;"/"&amp;Y$1,Data!$1:$1,0)-1)))</f>
        <v/>
      </c>
      <c r="Z215" s="252" t="str">
        <f ca="1">IF(ISERROR(OFFSET(Data!$A$1,MATCH($D215,Data!$CG:$CG,0)-1,MATCH($E215&amp;"/"&amp;Z$1,Data!$1:$1,0)-1))=TRUE,"",IF(OFFSET(Data!$A$1,MATCH($D215,Data!$CG:$CG,0)-1,MATCH($E215&amp;"/"&amp;Z$1,Data!$1:$1,0)-1)=0,"",OFFSET(Data!$A$1,MATCH($D215,Data!$CG:$CG,0)-1,MATCH($E215&amp;"/"&amp;Z$1,Data!$1:$1,0)-1)))</f>
        <v/>
      </c>
      <c r="AA215" s="252" t="str">
        <f ca="1">IF(ISERROR(OFFSET(Data!$A$1,MATCH($D215,Data!$CG:$CG,0)-1,MATCH($E215&amp;"/"&amp;AA$1,Data!$1:$1,0)-1))=TRUE,"",IF(OFFSET(Data!$A$1,MATCH($D215,Data!$CG:$CG,0)-1,MATCH($E215&amp;"/"&amp;AA$1,Data!$1:$1,0)-1)=0,"",OFFSET(Data!$A$1,MATCH($D215,Data!$CG:$CG,0)-1,MATCH($E215&amp;"/"&amp;AA$1,Data!$1:$1,0)-1)))</f>
        <v/>
      </c>
      <c r="AB215" s="252" t="str">
        <f ca="1">IF(ISERROR(OFFSET(Data!$A$1,MATCH($D215,Data!$CG:$CG,0)-1,MATCH($E215&amp;"/"&amp;AB$1,Data!$1:$1,0)-1))=TRUE,"",IF(OFFSET(Data!$A$1,MATCH($D215,Data!$CG:$CG,0)-1,MATCH($E215&amp;"/"&amp;AB$1,Data!$1:$1,0)-1)=0,"",OFFSET(Data!$A$1,MATCH($D215,Data!$CG:$CG,0)-1,MATCH($E215&amp;"/"&amp;AB$1,Data!$1:$1,0)-1)))</f>
        <v/>
      </c>
      <c r="AC215" s="252" t="str">
        <f ca="1">IF(ISERROR(OFFSET(Data!$A$1,MATCH($D215,Data!$CG:$CG,0)-1,MATCH($E215&amp;"/"&amp;AC$1,Data!$1:$1,0)-1))=TRUE,"",IF(OFFSET(Data!$A$1,MATCH($D215,Data!$CG:$CG,0)-1,MATCH($E215&amp;"/"&amp;AC$1,Data!$1:$1,0)-1)=0,"",OFFSET(Data!$A$1,MATCH($D215,Data!$CG:$CG,0)-1,MATCH($E215&amp;"/"&amp;AC$1,Data!$1:$1,0)-1)))</f>
        <v/>
      </c>
      <c r="AD215" s="252" t="str">
        <f ca="1">IF(ISERROR(OFFSET(Data!$A$1,MATCH($D215,Data!$CG:$CG,0)-1,MATCH($E215&amp;"/"&amp;AD$1,Data!$1:$1,0)-1))=TRUE,"",IF(OFFSET(Data!$A$1,MATCH($D215,Data!$CG:$CG,0)-1,MATCH($E215&amp;"/"&amp;AD$1,Data!$1:$1,0)-1)=0,"",OFFSET(Data!$A$1,MATCH($D215,Data!$CG:$CG,0)-1,MATCH($E215&amp;"/"&amp;AD$1,Data!$1:$1,0)-1)))</f>
        <v/>
      </c>
      <c r="AE215" s="252" t="str">
        <f ca="1">IF(ISERROR(OFFSET(Data!$A$1,MATCH($D215,Data!$CG:$CG,0)-1,MATCH($E215&amp;"/"&amp;AE$1,Data!$1:$1,0)-1))=TRUE,"",IF(OFFSET(Data!$A$1,MATCH($D215,Data!$CG:$CG,0)-1,MATCH($E215&amp;"/"&amp;AE$1,Data!$1:$1,0)-1)=0,"",OFFSET(Data!$A$1,MATCH($D215,Data!$CG:$CG,0)-1,MATCH($E215&amp;"/"&amp;AE$1,Data!$1:$1,0)-1)))</f>
        <v/>
      </c>
      <c r="AF215" s="253" t="str">
        <f ca="1">IF(ISERROR(OFFSET(Data!$A$1,MATCH($D215,Data!$CG:$CG,0)-1,MATCH($E215&amp;"/"&amp;AF$1,Data!$1:$1,0)-1))=TRUE,"",IF(OFFSET(Data!$A$1,MATCH($D215,Data!$CG:$CG,0)-1,MATCH($E215&amp;"/"&amp;AF$1,Data!$1:$1,0)-1)=0,"",OFFSET(Data!$A$1,MATCH($D215,Data!$CG:$CG,0)-1,MATCH($E215&amp;"/"&amp;AF$1,Data!$1:$1,0)-1)))</f>
        <v/>
      </c>
      <c r="AG215" s="188">
        <f t="shared" ca="1" si="7"/>
        <v>0</v>
      </c>
      <c r="AH215" s="208">
        <f ca="1">SUM(AG214:AG215)</f>
        <v>0</v>
      </c>
    </row>
    <row r="216" spans="1:34" ht="15" hidden="1" customHeight="1" x14ac:dyDescent="0.25">
      <c r="A216" s="446"/>
      <c r="B216" s="469"/>
      <c r="C216" s="472"/>
      <c r="D216" s="50" t="e">
        <f>IF(C216&lt;&gt;"",C216,D215)</f>
        <v>#N/A</v>
      </c>
      <c r="E216" s="51" t="s">
        <v>23</v>
      </c>
      <c r="F216" s="254" t="str">
        <f ca="1">IF(ISERROR(OFFSET(Data!$A$1,MATCH($D216,Data!$CG:$CG,0)-1,MATCH($E216&amp;"/"&amp;F$1,Data!$1:$1,0)-1))=TRUE,"",IF(OFFSET(Data!$A$1,MATCH($D216,Data!$CG:$CG,0)-1,MATCH($E216&amp;"/"&amp;F$1,Data!$1:$1,0)-1)=0,"",OFFSET(Data!$A$1,MATCH($D216,Data!$CG:$CG,0)-1,MATCH($E216&amp;"/"&amp;F$1,Data!$1:$1,0)-1)))</f>
        <v/>
      </c>
      <c r="G216" s="252" t="str">
        <f ca="1">IF(ISERROR(OFFSET(Data!$A$1,MATCH($D216,Data!$CG:$CG,0)-1,MATCH($E216&amp;"/"&amp;G$1,Data!$1:$1,0)-1))=TRUE,"",IF(OFFSET(Data!$A$1,MATCH($D216,Data!$CG:$CG,0)-1,MATCH($E216&amp;"/"&amp;G$1,Data!$1:$1,0)-1)=0,"",OFFSET(Data!$A$1,MATCH($D216,Data!$CG:$CG,0)-1,MATCH($E216&amp;"/"&amp;G$1,Data!$1:$1,0)-1)))</f>
        <v/>
      </c>
      <c r="H216" s="252" t="str">
        <f ca="1">IF(ISERROR(OFFSET(Data!$A$1,MATCH($D216,Data!$CG:$CG,0)-1,MATCH($E216&amp;"/"&amp;H$1,Data!$1:$1,0)-1))=TRUE,"",IF(OFFSET(Data!$A$1,MATCH($D216,Data!$CG:$CG,0)-1,MATCH($E216&amp;"/"&amp;H$1,Data!$1:$1,0)-1)=0,"",OFFSET(Data!$A$1,MATCH($D216,Data!$CG:$CG,0)-1,MATCH($E216&amp;"/"&amp;H$1,Data!$1:$1,0)-1)))</f>
        <v/>
      </c>
      <c r="I216" s="252" t="str">
        <f ca="1">IF(ISERROR(OFFSET(Data!$A$1,MATCH($D216,Data!$CG:$CG,0)-1,MATCH($E216&amp;"/"&amp;I$1,Data!$1:$1,0)-1))=TRUE,"",IF(OFFSET(Data!$A$1,MATCH($D216,Data!$CG:$CG,0)-1,MATCH($E216&amp;"/"&amp;I$1,Data!$1:$1,0)-1)=0,"",OFFSET(Data!$A$1,MATCH($D216,Data!$CG:$CG,0)-1,MATCH($E216&amp;"/"&amp;I$1,Data!$1:$1,0)-1)))</f>
        <v/>
      </c>
      <c r="J216" s="252" t="str">
        <f ca="1">IF(ISERROR(OFFSET(Data!$A$1,MATCH($D216,Data!$CG:$CG,0)-1,MATCH($E216&amp;"/"&amp;J$1,Data!$1:$1,0)-1))=TRUE,"",IF(OFFSET(Data!$A$1,MATCH($D216,Data!$CG:$CG,0)-1,MATCH($E216&amp;"/"&amp;J$1,Data!$1:$1,0)-1)=0,"",OFFSET(Data!$A$1,MATCH($D216,Data!$CG:$CG,0)-1,MATCH($E216&amp;"/"&amp;J$1,Data!$1:$1,0)-1)))</f>
        <v/>
      </c>
      <c r="K216" s="252" t="str">
        <f ca="1">IF(ISERROR(OFFSET(Data!$A$1,MATCH($D216,Data!$CG:$CG,0)-1,MATCH($E216&amp;"/"&amp;K$1,Data!$1:$1,0)-1))=TRUE,"",IF(OFFSET(Data!$A$1,MATCH($D216,Data!$CG:$CG,0)-1,MATCH($E216&amp;"/"&amp;K$1,Data!$1:$1,0)-1)=0,"",OFFSET(Data!$A$1,MATCH($D216,Data!$CG:$CG,0)-1,MATCH($E216&amp;"/"&amp;K$1,Data!$1:$1,0)-1)))</f>
        <v/>
      </c>
      <c r="L216" s="252" t="str">
        <f ca="1">IF(ISERROR(OFFSET(Data!$A$1,MATCH($D216,Data!$CG:$CG,0)-1,MATCH($E216&amp;"/"&amp;L$1,Data!$1:$1,0)-1))=TRUE,"",IF(OFFSET(Data!$A$1,MATCH($D216,Data!$CG:$CG,0)-1,MATCH($E216&amp;"/"&amp;L$1,Data!$1:$1,0)-1)=0,"",OFFSET(Data!$A$1,MATCH($D216,Data!$CG:$CG,0)-1,MATCH($E216&amp;"/"&amp;L$1,Data!$1:$1,0)-1)))</f>
        <v/>
      </c>
      <c r="M216" s="252" t="str">
        <f ca="1">IF(ISERROR(OFFSET(Data!$A$1,MATCH($D216,Data!$CG:$CG,0)-1,MATCH($E216&amp;"/"&amp;M$1,Data!$1:$1,0)-1))=TRUE,"",IF(OFFSET(Data!$A$1,MATCH($D216,Data!$CG:$CG,0)-1,MATCH($E216&amp;"/"&amp;M$1,Data!$1:$1,0)-1)=0,"",OFFSET(Data!$A$1,MATCH($D216,Data!$CG:$CG,0)-1,MATCH($E216&amp;"/"&amp;M$1,Data!$1:$1,0)-1)))</f>
        <v/>
      </c>
      <c r="N216" s="252" t="str">
        <f ca="1">IF(ISERROR(OFFSET(Data!$A$1,MATCH($D216,Data!$CG:$CG,0)-1,MATCH($E216&amp;"/"&amp;N$1,Data!$1:$1,0)-1))=TRUE,"",IF(OFFSET(Data!$A$1,MATCH($D216,Data!$CG:$CG,0)-1,MATCH($E216&amp;"/"&amp;N$1,Data!$1:$1,0)-1)=0,"",OFFSET(Data!$A$1,MATCH($D216,Data!$CG:$CG,0)-1,MATCH($E216&amp;"/"&amp;N$1,Data!$1:$1,0)-1)))</f>
        <v/>
      </c>
      <c r="O216" s="252" t="str">
        <f ca="1">IF(ISERROR(OFFSET(Data!$A$1,MATCH($D216,Data!$CG:$CG,0)-1,MATCH($E216&amp;"/"&amp;O$1,Data!$1:$1,0)-1))=TRUE,"",IF(OFFSET(Data!$A$1,MATCH($D216,Data!$CG:$CG,0)-1,MATCH($E216&amp;"/"&amp;O$1,Data!$1:$1,0)-1)=0,"",OFFSET(Data!$A$1,MATCH($D216,Data!$CG:$CG,0)-1,MATCH($E216&amp;"/"&amp;O$1,Data!$1:$1,0)-1)))</f>
        <v/>
      </c>
      <c r="P216" s="252" t="str">
        <f ca="1">IF(ISERROR(OFFSET(Data!$A$1,MATCH($D216,Data!$CG:$CG,0)-1,MATCH($E216&amp;"/"&amp;P$1,Data!$1:$1,0)-1))=TRUE,"",IF(OFFSET(Data!$A$1,MATCH($D216,Data!$CG:$CG,0)-1,MATCH($E216&amp;"/"&amp;P$1,Data!$1:$1,0)-1)=0,"",OFFSET(Data!$A$1,MATCH($D216,Data!$CG:$CG,0)-1,MATCH($E216&amp;"/"&amp;P$1,Data!$1:$1,0)-1)))</f>
        <v/>
      </c>
      <c r="Q216" s="252" t="str">
        <f ca="1">IF(ISERROR(OFFSET(Data!$A$1,MATCH($D216,Data!$CG:$CG,0)-1,MATCH($E216&amp;"/"&amp;Q$1,Data!$1:$1,0)-1))=TRUE,"",IF(OFFSET(Data!$A$1,MATCH($D216,Data!$CG:$CG,0)-1,MATCH($E216&amp;"/"&amp;Q$1,Data!$1:$1,0)-1)=0,"",OFFSET(Data!$A$1,MATCH($D216,Data!$CG:$CG,0)-1,MATCH($E216&amp;"/"&amp;Q$1,Data!$1:$1,0)-1)))</f>
        <v/>
      </c>
      <c r="R216" s="252" t="str">
        <f ca="1">IF(ISERROR(OFFSET(Data!$A$1,MATCH($D216,Data!$CG:$CG,0)-1,MATCH($E216&amp;"/"&amp;R$1,Data!$1:$1,0)-1))=TRUE,"",IF(OFFSET(Data!$A$1,MATCH($D216,Data!$CG:$CG,0)-1,MATCH($E216&amp;"/"&amp;R$1,Data!$1:$1,0)-1)=0,"",OFFSET(Data!$A$1,MATCH($D216,Data!$CG:$CG,0)-1,MATCH($E216&amp;"/"&amp;R$1,Data!$1:$1,0)-1)))</f>
        <v/>
      </c>
      <c r="S216" s="252" t="str">
        <f ca="1">IF(ISERROR(OFFSET(Data!$A$1,MATCH($D216,Data!$CG:$CG,0)-1,MATCH($E216&amp;"/"&amp;S$1,Data!$1:$1,0)-1))=TRUE,"",IF(OFFSET(Data!$A$1,MATCH($D216,Data!$CG:$CG,0)-1,MATCH($E216&amp;"/"&amp;S$1,Data!$1:$1,0)-1)=0,"",OFFSET(Data!$A$1,MATCH($D216,Data!$CG:$CG,0)-1,MATCH($E216&amp;"/"&amp;S$1,Data!$1:$1,0)-1)))</f>
        <v/>
      </c>
      <c r="T216" s="252" t="str">
        <f ca="1">IF(ISERROR(OFFSET(Data!$A$1,MATCH($D216,Data!$CG:$CG,0)-1,MATCH($E216&amp;"/"&amp;T$1,Data!$1:$1,0)-1))=TRUE,"",IF(OFFSET(Data!$A$1,MATCH($D216,Data!$CG:$CG,0)-1,MATCH($E216&amp;"/"&amp;T$1,Data!$1:$1,0)-1)=0,"",OFFSET(Data!$A$1,MATCH($D216,Data!$CG:$CG,0)-1,MATCH($E216&amp;"/"&amp;T$1,Data!$1:$1,0)-1)))</f>
        <v/>
      </c>
      <c r="U216" s="252" t="str">
        <f ca="1">IF(ISERROR(OFFSET(Data!$A$1,MATCH($D216,Data!$CG:$CG,0)-1,MATCH($E216&amp;"/"&amp;U$1,Data!$1:$1,0)-1))=TRUE,"",IF(OFFSET(Data!$A$1,MATCH($D216,Data!$CG:$CG,0)-1,MATCH($E216&amp;"/"&amp;U$1,Data!$1:$1,0)-1)=0,"",OFFSET(Data!$A$1,MATCH($D216,Data!$CG:$CG,0)-1,MATCH($E216&amp;"/"&amp;U$1,Data!$1:$1,0)-1)))</f>
        <v/>
      </c>
      <c r="V216" s="252" t="str">
        <f ca="1">IF(ISERROR(OFFSET(Data!$A$1,MATCH($D216,Data!$CG:$CG,0)-1,MATCH($E216&amp;"/"&amp;V$1,Data!$1:$1,0)-1))=TRUE,"",IF(OFFSET(Data!$A$1,MATCH($D216,Data!$CG:$CG,0)-1,MATCH($E216&amp;"/"&amp;V$1,Data!$1:$1,0)-1)=0,"",OFFSET(Data!$A$1,MATCH($D216,Data!$CG:$CG,0)-1,MATCH($E216&amp;"/"&amp;V$1,Data!$1:$1,0)-1)))</f>
        <v/>
      </c>
      <c r="W216" s="269" t="str">
        <f ca="1">IF(ISERROR(OFFSET(Data!$A$1,MATCH($D216,Data!$CG:$CG,0)-1,MATCH($E216&amp;"/"&amp;W$1,Data!$1:$1,0)-1))=TRUE,"",IF(OFFSET(Data!$A$1,MATCH($D216,Data!$CG:$CG,0)-1,MATCH($E216&amp;"/"&amp;W$1,Data!$1:$1,0)-1)=0,"",OFFSET(Data!$A$1,MATCH($D216,Data!$CG:$CG,0)-1,MATCH($E216&amp;"/"&amp;W$1,Data!$1:$1,0)-1)))</f>
        <v/>
      </c>
      <c r="X216" s="252" t="str">
        <f ca="1">IF(ISERROR(OFFSET(Data!$A$1,MATCH($D216,Data!$CG:$CG,0)-1,MATCH($E216&amp;"/"&amp;X$1,Data!$1:$1,0)-1))=TRUE,"",IF(OFFSET(Data!$A$1,MATCH($D216,Data!$CG:$CG,0)-1,MATCH($E216&amp;"/"&amp;X$1,Data!$1:$1,0)-1)=0,"",OFFSET(Data!$A$1,MATCH($D216,Data!$CG:$CG,0)-1,MATCH($E216&amp;"/"&amp;X$1,Data!$1:$1,0)-1)))</f>
        <v/>
      </c>
      <c r="Y216" s="252" t="str">
        <f ca="1">IF(ISERROR(OFFSET(Data!$A$1,MATCH($D216,Data!$CG:$CG,0)-1,MATCH($E216&amp;"/"&amp;Y$1,Data!$1:$1,0)-1))=TRUE,"",IF(OFFSET(Data!$A$1,MATCH($D216,Data!$CG:$CG,0)-1,MATCH($E216&amp;"/"&amp;Y$1,Data!$1:$1,0)-1)=0,"",OFFSET(Data!$A$1,MATCH($D216,Data!$CG:$CG,0)-1,MATCH($E216&amp;"/"&amp;Y$1,Data!$1:$1,0)-1)))</f>
        <v/>
      </c>
      <c r="Z216" s="252" t="str">
        <f ca="1">IF(ISERROR(OFFSET(Data!$A$1,MATCH($D216,Data!$CG:$CG,0)-1,MATCH($E216&amp;"/"&amp;Z$1,Data!$1:$1,0)-1))=TRUE,"",IF(OFFSET(Data!$A$1,MATCH($D216,Data!$CG:$CG,0)-1,MATCH($E216&amp;"/"&amp;Z$1,Data!$1:$1,0)-1)=0,"",OFFSET(Data!$A$1,MATCH($D216,Data!$CG:$CG,0)-1,MATCH($E216&amp;"/"&amp;Z$1,Data!$1:$1,0)-1)))</f>
        <v/>
      </c>
      <c r="AA216" s="252" t="str">
        <f ca="1">IF(ISERROR(OFFSET(Data!$A$1,MATCH($D216,Data!$CG:$CG,0)-1,MATCH($E216&amp;"/"&amp;AA$1,Data!$1:$1,0)-1))=TRUE,"",IF(OFFSET(Data!$A$1,MATCH($D216,Data!$CG:$CG,0)-1,MATCH($E216&amp;"/"&amp;AA$1,Data!$1:$1,0)-1)=0,"",OFFSET(Data!$A$1,MATCH($D216,Data!$CG:$CG,0)-1,MATCH($E216&amp;"/"&amp;AA$1,Data!$1:$1,0)-1)))</f>
        <v/>
      </c>
      <c r="AB216" s="252" t="str">
        <f ca="1">IF(ISERROR(OFFSET(Data!$A$1,MATCH($D216,Data!$CG:$CG,0)-1,MATCH($E216&amp;"/"&amp;AB$1,Data!$1:$1,0)-1))=TRUE,"",IF(OFFSET(Data!$A$1,MATCH($D216,Data!$CG:$CG,0)-1,MATCH($E216&amp;"/"&amp;AB$1,Data!$1:$1,0)-1)=0,"",OFFSET(Data!$A$1,MATCH($D216,Data!$CG:$CG,0)-1,MATCH($E216&amp;"/"&amp;AB$1,Data!$1:$1,0)-1)))</f>
        <v/>
      </c>
      <c r="AC216" s="252" t="str">
        <f ca="1">IF(ISERROR(OFFSET(Data!$A$1,MATCH($D216,Data!$CG:$CG,0)-1,MATCH($E216&amp;"/"&amp;AC$1,Data!$1:$1,0)-1))=TRUE,"",IF(OFFSET(Data!$A$1,MATCH($D216,Data!$CG:$CG,0)-1,MATCH($E216&amp;"/"&amp;AC$1,Data!$1:$1,0)-1)=0,"",OFFSET(Data!$A$1,MATCH($D216,Data!$CG:$CG,0)-1,MATCH($E216&amp;"/"&amp;AC$1,Data!$1:$1,0)-1)))</f>
        <v/>
      </c>
      <c r="AD216" s="252" t="str">
        <f ca="1">IF(ISERROR(OFFSET(Data!$A$1,MATCH($D216,Data!$CG:$CG,0)-1,MATCH($E216&amp;"/"&amp;AD$1,Data!$1:$1,0)-1))=TRUE,"",IF(OFFSET(Data!$A$1,MATCH($D216,Data!$CG:$CG,0)-1,MATCH($E216&amp;"/"&amp;AD$1,Data!$1:$1,0)-1)=0,"",OFFSET(Data!$A$1,MATCH($D216,Data!$CG:$CG,0)-1,MATCH($E216&amp;"/"&amp;AD$1,Data!$1:$1,0)-1)))</f>
        <v/>
      </c>
      <c r="AE216" s="252" t="str">
        <f ca="1">IF(ISERROR(OFFSET(Data!$A$1,MATCH($D216,Data!$CG:$CG,0)-1,MATCH($E216&amp;"/"&amp;AE$1,Data!$1:$1,0)-1))=TRUE,"",IF(OFFSET(Data!$A$1,MATCH($D216,Data!$CG:$CG,0)-1,MATCH($E216&amp;"/"&amp;AE$1,Data!$1:$1,0)-1)=0,"",OFFSET(Data!$A$1,MATCH($D216,Data!$CG:$CG,0)-1,MATCH($E216&amp;"/"&amp;AE$1,Data!$1:$1,0)-1)))</f>
        <v/>
      </c>
      <c r="AF216" s="253" t="str">
        <f ca="1">IF(ISERROR(OFFSET(Data!$A$1,MATCH($D216,Data!$CG:$CG,0)-1,MATCH($E216&amp;"/"&amp;AF$1,Data!$1:$1,0)-1))=TRUE,"",IF(OFFSET(Data!$A$1,MATCH($D216,Data!$CG:$CG,0)-1,MATCH($E216&amp;"/"&amp;AF$1,Data!$1:$1,0)-1)=0,"",OFFSET(Data!$A$1,MATCH($D216,Data!$CG:$CG,0)-1,MATCH($E216&amp;"/"&amp;AF$1,Data!$1:$1,0)-1)))</f>
        <v/>
      </c>
      <c r="AG216" s="188">
        <f t="shared" ca="1" si="7"/>
        <v>0</v>
      </c>
      <c r="AH216" s="208">
        <f ca="1">SUM(AG214:AG216)</f>
        <v>0</v>
      </c>
    </row>
    <row r="217" spans="1:34" ht="15.75" hidden="1" customHeight="1" x14ac:dyDescent="0.25">
      <c r="A217" s="446"/>
      <c r="B217" s="469"/>
      <c r="C217" s="472"/>
      <c r="D217" s="50" t="e">
        <f>IF(C217&lt;&gt;"",C217,D216)</f>
        <v>#N/A</v>
      </c>
      <c r="E217" s="51" t="s">
        <v>24</v>
      </c>
      <c r="F217" s="254" t="str">
        <f ca="1">IF(ISERROR(OFFSET(Data!$A$1,MATCH($D217,Data!$CG:$CG,0)-1,MATCH($E217&amp;"/"&amp;F$1,Data!$1:$1,0)-1))=TRUE,"",IF(OFFSET(Data!$A$1,MATCH($D217,Data!$CG:$CG,0)-1,MATCH($E217&amp;"/"&amp;F$1,Data!$1:$1,0)-1)=0,"",OFFSET(Data!$A$1,MATCH($D217,Data!$CG:$CG,0)-1,MATCH($E217&amp;"/"&amp;F$1,Data!$1:$1,0)-1)))</f>
        <v/>
      </c>
      <c r="G217" s="252" t="str">
        <f ca="1">IF(ISERROR(OFFSET(Data!$A$1,MATCH($D217,Data!$CG:$CG,0)-1,MATCH($E217&amp;"/"&amp;G$1,Data!$1:$1,0)-1))=TRUE,"",IF(OFFSET(Data!$A$1,MATCH($D217,Data!$CG:$CG,0)-1,MATCH($E217&amp;"/"&amp;G$1,Data!$1:$1,0)-1)=0,"",OFFSET(Data!$A$1,MATCH($D217,Data!$CG:$CG,0)-1,MATCH($E217&amp;"/"&amp;G$1,Data!$1:$1,0)-1)))</f>
        <v/>
      </c>
      <c r="H217" s="252" t="str">
        <f ca="1">IF(ISERROR(OFFSET(Data!$A$1,MATCH($D217,Data!$CG:$CG,0)-1,MATCH($E217&amp;"/"&amp;H$1,Data!$1:$1,0)-1))=TRUE,"",IF(OFFSET(Data!$A$1,MATCH($D217,Data!$CG:$CG,0)-1,MATCH($E217&amp;"/"&amp;H$1,Data!$1:$1,0)-1)=0,"",OFFSET(Data!$A$1,MATCH($D217,Data!$CG:$CG,0)-1,MATCH($E217&amp;"/"&amp;H$1,Data!$1:$1,0)-1)))</f>
        <v/>
      </c>
      <c r="I217" s="252" t="str">
        <f ca="1">IF(ISERROR(OFFSET(Data!$A$1,MATCH($D217,Data!$CG:$CG,0)-1,MATCH($E217&amp;"/"&amp;I$1,Data!$1:$1,0)-1))=TRUE,"",IF(OFFSET(Data!$A$1,MATCH($D217,Data!$CG:$CG,0)-1,MATCH($E217&amp;"/"&amp;I$1,Data!$1:$1,0)-1)=0,"",OFFSET(Data!$A$1,MATCH($D217,Data!$CG:$CG,0)-1,MATCH($E217&amp;"/"&amp;I$1,Data!$1:$1,0)-1)))</f>
        <v/>
      </c>
      <c r="J217" s="252" t="str">
        <f ca="1">IF(ISERROR(OFFSET(Data!$A$1,MATCH($D217,Data!$CG:$CG,0)-1,MATCH($E217&amp;"/"&amp;J$1,Data!$1:$1,0)-1))=TRUE,"",IF(OFFSET(Data!$A$1,MATCH($D217,Data!$CG:$CG,0)-1,MATCH($E217&amp;"/"&amp;J$1,Data!$1:$1,0)-1)=0,"",OFFSET(Data!$A$1,MATCH($D217,Data!$CG:$CG,0)-1,MATCH($E217&amp;"/"&amp;J$1,Data!$1:$1,0)-1)))</f>
        <v/>
      </c>
      <c r="K217" s="252" t="str">
        <f ca="1">IF(ISERROR(OFFSET(Data!$A$1,MATCH($D217,Data!$CG:$CG,0)-1,MATCH($E217&amp;"/"&amp;K$1,Data!$1:$1,0)-1))=TRUE,"",IF(OFFSET(Data!$A$1,MATCH($D217,Data!$CG:$CG,0)-1,MATCH($E217&amp;"/"&amp;K$1,Data!$1:$1,0)-1)=0,"",OFFSET(Data!$A$1,MATCH($D217,Data!$CG:$CG,0)-1,MATCH($E217&amp;"/"&amp;K$1,Data!$1:$1,0)-1)))</f>
        <v/>
      </c>
      <c r="L217" s="252" t="str">
        <f ca="1">IF(ISERROR(OFFSET(Data!$A$1,MATCH($D217,Data!$CG:$CG,0)-1,MATCH($E217&amp;"/"&amp;L$1,Data!$1:$1,0)-1))=TRUE,"",IF(OFFSET(Data!$A$1,MATCH($D217,Data!$CG:$CG,0)-1,MATCH($E217&amp;"/"&amp;L$1,Data!$1:$1,0)-1)=0,"",OFFSET(Data!$A$1,MATCH($D217,Data!$CG:$CG,0)-1,MATCH($E217&amp;"/"&amp;L$1,Data!$1:$1,0)-1)))</f>
        <v/>
      </c>
      <c r="M217" s="252" t="str">
        <f ca="1">IF(ISERROR(OFFSET(Data!$A$1,MATCH($D217,Data!$CG:$CG,0)-1,MATCH($E217&amp;"/"&amp;M$1,Data!$1:$1,0)-1))=TRUE,"",IF(OFFSET(Data!$A$1,MATCH($D217,Data!$CG:$CG,0)-1,MATCH($E217&amp;"/"&amp;M$1,Data!$1:$1,0)-1)=0,"",OFFSET(Data!$A$1,MATCH($D217,Data!$CG:$CG,0)-1,MATCH($E217&amp;"/"&amp;M$1,Data!$1:$1,0)-1)))</f>
        <v/>
      </c>
      <c r="N217" s="252" t="str">
        <f ca="1">IF(ISERROR(OFFSET(Data!$A$1,MATCH($D217,Data!$CG:$CG,0)-1,MATCH($E217&amp;"/"&amp;N$1,Data!$1:$1,0)-1))=TRUE,"",IF(OFFSET(Data!$A$1,MATCH($D217,Data!$CG:$CG,0)-1,MATCH($E217&amp;"/"&amp;N$1,Data!$1:$1,0)-1)=0,"",OFFSET(Data!$A$1,MATCH($D217,Data!$CG:$CG,0)-1,MATCH($E217&amp;"/"&amp;N$1,Data!$1:$1,0)-1)))</f>
        <v/>
      </c>
      <c r="O217" s="252" t="str">
        <f ca="1">IF(ISERROR(OFFSET(Data!$A$1,MATCH($D217,Data!$CG:$CG,0)-1,MATCH($E217&amp;"/"&amp;O$1,Data!$1:$1,0)-1))=TRUE,"",IF(OFFSET(Data!$A$1,MATCH($D217,Data!$CG:$CG,0)-1,MATCH($E217&amp;"/"&amp;O$1,Data!$1:$1,0)-1)=0,"",OFFSET(Data!$A$1,MATCH($D217,Data!$CG:$CG,0)-1,MATCH($E217&amp;"/"&amp;O$1,Data!$1:$1,0)-1)))</f>
        <v/>
      </c>
      <c r="P217" s="252" t="str">
        <f ca="1">IF(ISERROR(OFFSET(Data!$A$1,MATCH($D217,Data!$CG:$CG,0)-1,MATCH($E217&amp;"/"&amp;P$1,Data!$1:$1,0)-1))=TRUE,"",IF(OFFSET(Data!$A$1,MATCH($D217,Data!$CG:$CG,0)-1,MATCH($E217&amp;"/"&amp;P$1,Data!$1:$1,0)-1)=0,"",OFFSET(Data!$A$1,MATCH($D217,Data!$CG:$CG,0)-1,MATCH($E217&amp;"/"&amp;P$1,Data!$1:$1,0)-1)))</f>
        <v/>
      </c>
      <c r="Q217" s="252" t="str">
        <f ca="1">IF(ISERROR(OFFSET(Data!$A$1,MATCH($D217,Data!$CG:$CG,0)-1,MATCH($E217&amp;"/"&amp;Q$1,Data!$1:$1,0)-1))=TRUE,"",IF(OFFSET(Data!$A$1,MATCH($D217,Data!$CG:$CG,0)-1,MATCH($E217&amp;"/"&amp;Q$1,Data!$1:$1,0)-1)=0,"",OFFSET(Data!$A$1,MATCH($D217,Data!$CG:$CG,0)-1,MATCH($E217&amp;"/"&amp;Q$1,Data!$1:$1,0)-1)))</f>
        <v/>
      </c>
      <c r="R217" s="252" t="str">
        <f ca="1">IF(ISERROR(OFFSET(Data!$A$1,MATCH($D217,Data!$CG:$CG,0)-1,MATCH($E217&amp;"/"&amp;R$1,Data!$1:$1,0)-1))=TRUE,"",IF(OFFSET(Data!$A$1,MATCH($D217,Data!$CG:$CG,0)-1,MATCH($E217&amp;"/"&amp;R$1,Data!$1:$1,0)-1)=0,"",OFFSET(Data!$A$1,MATCH($D217,Data!$CG:$CG,0)-1,MATCH($E217&amp;"/"&amp;R$1,Data!$1:$1,0)-1)))</f>
        <v/>
      </c>
      <c r="S217" s="252" t="str">
        <f ca="1">IF(ISERROR(OFFSET(Data!$A$1,MATCH($D217,Data!$CG:$CG,0)-1,MATCH($E217&amp;"/"&amp;S$1,Data!$1:$1,0)-1))=TRUE,"",IF(OFFSET(Data!$A$1,MATCH($D217,Data!$CG:$CG,0)-1,MATCH($E217&amp;"/"&amp;S$1,Data!$1:$1,0)-1)=0,"",OFFSET(Data!$A$1,MATCH($D217,Data!$CG:$CG,0)-1,MATCH($E217&amp;"/"&amp;S$1,Data!$1:$1,0)-1)))</f>
        <v/>
      </c>
      <c r="T217" s="252" t="str">
        <f ca="1">IF(ISERROR(OFFSET(Data!$A$1,MATCH($D217,Data!$CG:$CG,0)-1,MATCH($E217&amp;"/"&amp;T$1,Data!$1:$1,0)-1))=TRUE,"",IF(OFFSET(Data!$A$1,MATCH($D217,Data!$CG:$CG,0)-1,MATCH($E217&amp;"/"&amp;T$1,Data!$1:$1,0)-1)=0,"",OFFSET(Data!$A$1,MATCH($D217,Data!$CG:$CG,0)-1,MATCH($E217&amp;"/"&amp;T$1,Data!$1:$1,0)-1)))</f>
        <v/>
      </c>
      <c r="U217" s="252" t="str">
        <f ca="1">IF(ISERROR(OFFSET(Data!$A$1,MATCH($D217,Data!$CG:$CG,0)-1,MATCH($E217&amp;"/"&amp;U$1,Data!$1:$1,0)-1))=TRUE,"",IF(OFFSET(Data!$A$1,MATCH($D217,Data!$CG:$CG,0)-1,MATCH($E217&amp;"/"&amp;U$1,Data!$1:$1,0)-1)=0,"",OFFSET(Data!$A$1,MATCH($D217,Data!$CG:$CG,0)-1,MATCH($E217&amp;"/"&amp;U$1,Data!$1:$1,0)-1)))</f>
        <v/>
      </c>
      <c r="V217" s="252" t="str">
        <f ca="1">IF(ISERROR(OFFSET(Data!$A$1,MATCH($D217,Data!$CG:$CG,0)-1,MATCH($E217&amp;"/"&amp;V$1,Data!$1:$1,0)-1))=TRUE,"",IF(OFFSET(Data!$A$1,MATCH($D217,Data!$CG:$CG,0)-1,MATCH($E217&amp;"/"&amp;V$1,Data!$1:$1,0)-1)=0,"",OFFSET(Data!$A$1,MATCH($D217,Data!$CG:$CG,0)-1,MATCH($E217&amp;"/"&amp;V$1,Data!$1:$1,0)-1)))</f>
        <v/>
      </c>
      <c r="W217" s="269" t="str">
        <f ca="1">IF(ISERROR(OFFSET(Data!$A$1,MATCH($D217,Data!$CG:$CG,0)-1,MATCH($E217&amp;"/"&amp;W$1,Data!$1:$1,0)-1))=TRUE,"",IF(OFFSET(Data!$A$1,MATCH($D217,Data!$CG:$CG,0)-1,MATCH($E217&amp;"/"&amp;W$1,Data!$1:$1,0)-1)=0,"",OFFSET(Data!$A$1,MATCH($D217,Data!$CG:$CG,0)-1,MATCH($E217&amp;"/"&amp;W$1,Data!$1:$1,0)-1)))</f>
        <v/>
      </c>
      <c r="X217" s="252" t="str">
        <f ca="1">IF(ISERROR(OFFSET(Data!$A$1,MATCH($D217,Data!$CG:$CG,0)-1,MATCH($E217&amp;"/"&amp;X$1,Data!$1:$1,0)-1))=TRUE,"",IF(OFFSET(Data!$A$1,MATCH($D217,Data!$CG:$CG,0)-1,MATCH($E217&amp;"/"&amp;X$1,Data!$1:$1,0)-1)=0,"",OFFSET(Data!$A$1,MATCH($D217,Data!$CG:$CG,0)-1,MATCH($E217&amp;"/"&amp;X$1,Data!$1:$1,0)-1)))</f>
        <v/>
      </c>
      <c r="Y217" s="252" t="str">
        <f ca="1">IF(ISERROR(OFFSET(Data!$A$1,MATCH($D217,Data!$CG:$CG,0)-1,MATCH($E217&amp;"/"&amp;Y$1,Data!$1:$1,0)-1))=TRUE,"",IF(OFFSET(Data!$A$1,MATCH($D217,Data!$CG:$CG,0)-1,MATCH($E217&amp;"/"&amp;Y$1,Data!$1:$1,0)-1)=0,"",OFFSET(Data!$A$1,MATCH($D217,Data!$CG:$CG,0)-1,MATCH($E217&amp;"/"&amp;Y$1,Data!$1:$1,0)-1)))</f>
        <v/>
      </c>
      <c r="Z217" s="252" t="str">
        <f ca="1">IF(ISERROR(OFFSET(Data!$A$1,MATCH($D217,Data!$CG:$CG,0)-1,MATCH($E217&amp;"/"&amp;Z$1,Data!$1:$1,0)-1))=TRUE,"",IF(OFFSET(Data!$A$1,MATCH($D217,Data!$CG:$CG,0)-1,MATCH($E217&amp;"/"&amp;Z$1,Data!$1:$1,0)-1)=0,"",OFFSET(Data!$A$1,MATCH($D217,Data!$CG:$CG,0)-1,MATCH($E217&amp;"/"&amp;Z$1,Data!$1:$1,0)-1)))</f>
        <v/>
      </c>
      <c r="AA217" s="252" t="str">
        <f ca="1">IF(ISERROR(OFFSET(Data!$A$1,MATCH($D217,Data!$CG:$CG,0)-1,MATCH($E217&amp;"/"&amp;AA$1,Data!$1:$1,0)-1))=TRUE,"",IF(OFFSET(Data!$A$1,MATCH($D217,Data!$CG:$CG,0)-1,MATCH($E217&amp;"/"&amp;AA$1,Data!$1:$1,0)-1)=0,"",OFFSET(Data!$A$1,MATCH($D217,Data!$CG:$CG,0)-1,MATCH($E217&amp;"/"&amp;AA$1,Data!$1:$1,0)-1)))</f>
        <v/>
      </c>
      <c r="AB217" s="252" t="str">
        <f ca="1">IF(ISERROR(OFFSET(Data!$A$1,MATCH($D217,Data!$CG:$CG,0)-1,MATCH($E217&amp;"/"&amp;AB$1,Data!$1:$1,0)-1))=TRUE,"",IF(OFFSET(Data!$A$1,MATCH($D217,Data!$CG:$CG,0)-1,MATCH($E217&amp;"/"&amp;AB$1,Data!$1:$1,0)-1)=0,"",OFFSET(Data!$A$1,MATCH($D217,Data!$CG:$CG,0)-1,MATCH($E217&amp;"/"&amp;AB$1,Data!$1:$1,0)-1)))</f>
        <v/>
      </c>
      <c r="AC217" s="252" t="str">
        <f ca="1">IF(ISERROR(OFFSET(Data!$A$1,MATCH($D217,Data!$CG:$CG,0)-1,MATCH($E217&amp;"/"&amp;AC$1,Data!$1:$1,0)-1))=TRUE,"",IF(OFFSET(Data!$A$1,MATCH($D217,Data!$CG:$CG,0)-1,MATCH($E217&amp;"/"&amp;AC$1,Data!$1:$1,0)-1)=0,"",OFFSET(Data!$A$1,MATCH($D217,Data!$CG:$CG,0)-1,MATCH($E217&amp;"/"&amp;AC$1,Data!$1:$1,0)-1)))</f>
        <v/>
      </c>
      <c r="AD217" s="252" t="str">
        <f ca="1">IF(ISERROR(OFFSET(Data!$A$1,MATCH($D217,Data!$CG:$CG,0)-1,MATCH($E217&amp;"/"&amp;AD$1,Data!$1:$1,0)-1))=TRUE,"",IF(OFFSET(Data!$A$1,MATCH($D217,Data!$CG:$CG,0)-1,MATCH($E217&amp;"/"&amp;AD$1,Data!$1:$1,0)-1)=0,"",OFFSET(Data!$A$1,MATCH($D217,Data!$CG:$CG,0)-1,MATCH($E217&amp;"/"&amp;AD$1,Data!$1:$1,0)-1)))</f>
        <v/>
      </c>
      <c r="AE217" s="252" t="str">
        <f ca="1">IF(ISERROR(OFFSET(Data!$A$1,MATCH($D217,Data!$CG:$CG,0)-1,MATCH($E217&amp;"/"&amp;AE$1,Data!$1:$1,0)-1))=TRUE,"",IF(OFFSET(Data!$A$1,MATCH($D217,Data!$CG:$CG,0)-1,MATCH($E217&amp;"/"&amp;AE$1,Data!$1:$1,0)-1)=0,"",OFFSET(Data!$A$1,MATCH($D217,Data!$CG:$CG,0)-1,MATCH($E217&amp;"/"&amp;AE$1,Data!$1:$1,0)-1)))</f>
        <v/>
      </c>
      <c r="AF217" s="253" t="str">
        <f ca="1">IF(ISERROR(OFFSET(Data!$A$1,MATCH($D217,Data!$CG:$CG,0)-1,MATCH($E217&amp;"/"&amp;AF$1,Data!$1:$1,0)-1))=TRUE,"",IF(OFFSET(Data!$A$1,MATCH($D217,Data!$CG:$CG,0)-1,MATCH($E217&amp;"/"&amp;AF$1,Data!$1:$1,0)-1)=0,"",OFFSET(Data!$A$1,MATCH($D217,Data!$CG:$CG,0)-1,MATCH($E217&amp;"/"&amp;AF$1,Data!$1:$1,0)-1)))</f>
        <v/>
      </c>
      <c r="AG217" s="188">
        <f t="shared" ca="1" si="7"/>
        <v>0</v>
      </c>
      <c r="AH217" s="208">
        <f ca="1">SUM(AG214:AG217)</f>
        <v>0</v>
      </c>
    </row>
    <row r="218" spans="1:34" ht="15.75" hidden="1" customHeight="1" thickBot="1" x14ac:dyDescent="0.3">
      <c r="A218" s="447"/>
      <c r="B218" s="470"/>
      <c r="C218" s="473"/>
      <c r="D218" s="52" t="e">
        <f>IF(C218&lt;&gt;"",C218,D217)</f>
        <v>#N/A</v>
      </c>
      <c r="E218" s="53" t="s">
        <v>25</v>
      </c>
      <c r="F218" s="255" t="str">
        <f ca="1">IF(ISERROR(OFFSET(Data!$A$1,MATCH($D218,Data!$CG:$CG,0)-1,MATCH($E218&amp;"/"&amp;F$1,Data!$1:$1,0)-1))=TRUE,"",IF(OFFSET(Data!$A$1,MATCH($D218,Data!$CG:$CG,0)-1,MATCH($E218&amp;"/"&amp;F$1,Data!$1:$1,0)-1)=0,"",OFFSET(Data!$A$1,MATCH($D218,Data!$CG:$CG,0)-1,MATCH($E218&amp;"/"&amp;F$1,Data!$1:$1,0)-1)))</f>
        <v/>
      </c>
      <c r="G218" s="256" t="str">
        <f ca="1">IF(ISERROR(OFFSET(Data!$A$1,MATCH($D218,Data!$CG:$CG,0)-1,MATCH($E218&amp;"/"&amp;G$1,Data!$1:$1,0)-1))=TRUE,"",IF(OFFSET(Data!$A$1,MATCH($D218,Data!$CG:$CG,0)-1,MATCH($E218&amp;"/"&amp;G$1,Data!$1:$1,0)-1)=0,"",OFFSET(Data!$A$1,MATCH($D218,Data!$CG:$CG,0)-1,MATCH($E218&amp;"/"&amp;G$1,Data!$1:$1,0)-1)))</f>
        <v/>
      </c>
      <c r="H218" s="256" t="str">
        <f ca="1">IF(ISERROR(OFFSET(Data!$A$1,MATCH($D218,Data!$CG:$CG,0)-1,MATCH($E218&amp;"/"&amp;H$1,Data!$1:$1,0)-1))=TRUE,"",IF(OFFSET(Data!$A$1,MATCH($D218,Data!$CG:$CG,0)-1,MATCH($E218&amp;"/"&amp;H$1,Data!$1:$1,0)-1)=0,"",OFFSET(Data!$A$1,MATCH($D218,Data!$CG:$CG,0)-1,MATCH($E218&amp;"/"&amp;H$1,Data!$1:$1,0)-1)))</f>
        <v/>
      </c>
      <c r="I218" s="256" t="str">
        <f ca="1">IF(ISERROR(OFFSET(Data!$A$1,MATCH($D218,Data!$CG:$CG,0)-1,MATCH($E218&amp;"/"&amp;I$1,Data!$1:$1,0)-1))=TRUE,"",IF(OFFSET(Data!$A$1,MATCH($D218,Data!$CG:$CG,0)-1,MATCH($E218&amp;"/"&amp;I$1,Data!$1:$1,0)-1)=0,"",OFFSET(Data!$A$1,MATCH($D218,Data!$CG:$CG,0)-1,MATCH($E218&amp;"/"&amp;I$1,Data!$1:$1,0)-1)))</f>
        <v/>
      </c>
      <c r="J218" s="256" t="str">
        <f ca="1">IF(ISERROR(OFFSET(Data!$A$1,MATCH($D218,Data!$CG:$CG,0)-1,MATCH($E218&amp;"/"&amp;J$1,Data!$1:$1,0)-1))=TRUE,"",IF(OFFSET(Data!$A$1,MATCH($D218,Data!$CG:$CG,0)-1,MATCH($E218&amp;"/"&amp;J$1,Data!$1:$1,0)-1)=0,"",OFFSET(Data!$A$1,MATCH($D218,Data!$CG:$CG,0)-1,MATCH($E218&amp;"/"&amp;J$1,Data!$1:$1,0)-1)))</f>
        <v/>
      </c>
      <c r="K218" s="256" t="str">
        <f ca="1">IF(ISERROR(OFFSET(Data!$A$1,MATCH($D218,Data!$CG:$CG,0)-1,MATCH($E218&amp;"/"&amp;K$1,Data!$1:$1,0)-1))=TRUE,"",IF(OFFSET(Data!$A$1,MATCH($D218,Data!$CG:$CG,0)-1,MATCH($E218&amp;"/"&amp;K$1,Data!$1:$1,0)-1)=0,"",OFFSET(Data!$A$1,MATCH($D218,Data!$CG:$CG,0)-1,MATCH($E218&amp;"/"&amp;K$1,Data!$1:$1,0)-1)))</f>
        <v/>
      </c>
      <c r="L218" s="256" t="str">
        <f ca="1">IF(ISERROR(OFFSET(Data!$A$1,MATCH($D218,Data!$CG:$CG,0)-1,MATCH($E218&amp;"/"&amp;L$1,Data!$1:$1,0)-1))=TRUE,"",IF(OFFSET(Data!$A$1,MATCH($D218,Data!$CG:$CG,0)-1,MATCH($E218&amp;"/"&amp;L$1,Data!$1:$1,0)-1)=0,"",OFFSET(Data!$A$1,MATCH($D218,Data!$CG:$CG,0)-1,MATCH($E218&amp;"/"&amp;L$1,Data!$1:$1,0)-1)))</f>
        <v/>
      </c>
      <c r="M218" s="256" t="str">
        <f ca="1">IF(ISERROR(OFFSET(Data!$A$1,MATCH($D218,Data!$CG:$CG,0)-1,MATCH($E218&amp;"/"&amp;M$1,Data!$1:$1,0)-1))=TRUE,"",IF(OFFSET(Data!$A$1,MATCH($D218,Data!$CG:$CG,0)-1,MATCH($E218&amp;"/"&amp;M$1,Data!$1:$1,0)-1)=0,"",OFFSET(Data!$A$1,MATCH($D218,Data!$CG:$CG,0)-1,MATCH($E218&amp;"/"&amp;M$1,Data!$1:$1,0)-1)))</f>
        <v/>
      </c>
      <c r="N218" s="256" t="str">
        <f ca="1">IF(ISERROR(OFFSET(Data!$A$1,MATCH($D218,Data!$CG:$CG,0)-1,MATCH($E218&amp;"/"&amp;N$1,Data!$1:$1,0)-1))=TRUE,"",IF(OFFSET(Data!$A$1,MATCH($D218,Data!$CG:$CG,0)-1,MATCH($E218&amp;"/"&amp;N$1,Data!$1:$1,0)-1)=0,"",OFFSET(Data!$A$1,MATCH($D218,Data!$CG:$CG,0)-1,MATCH($E218&amp;"/"&amp;N$1,Data!$1:$1,0)-1)))</f>
        <v/>
      </c>
      <c r="O218" s="256" t="str">
        <f ca="1">IF(ISERROR(OFFSET(Data!$A$1,MATCH($D218,Data!$CG:$CG,0)-1,MATCH($E218&amp;"/"&amp;O$1,Data!$1:$1,0)-1))=TRUE,"",IF(OFFSET(Data!$A$1,MATCH($D218,Data!$CG:$CG,0)-1,MATCH($E218&amp;"/"&amp;O$1,Data!$1:$1,0)-1)=0,"",OFFSET(Data!$A$1,MATCH($D218,Data!$CG:$CG,0)-1,MATCH($E218&amp;"/"&amp;O$1,Data!$1:$1,0)-1)))</f>
        <v/>
      </c>
      <c r="P218" s="256" t="str">
        <f ca="1">IF(ISERROR(OFFSET(Data!$A$1,MATCH($D218,Data!$CG:$CG,0)-1,MATCH($E218&amp;"/"&amp;P$1,Data!$1:$1,0)-1))=TRUE,"",IF(OFFSET(Data!$A$1,MATCH($D218,Data!$CG:$CG,0)-1,MATCH($E218&amp;"/"&amp;P$1,Data!$1:$1,0)-1)=0,"",OFFSET(Data!$A$1,MATCH($D218,Data!$CG:$CG,0)-1,MATCH($E218&amp;"/"&amp;P$1,Data!$1:$1,0)-1)))</f>
        <v/>
      </c>
      <c r="Q218" s="256" t="str">
        <f ca="1">IF(ISERROR(OFFSET(Data!$A$1,MATCH($D218,Data!$CG:$CG,0)-1,MATCH($E218&amp;"/"&amp;Q$1,Data!$1:$1,0)-1))=TRUE,"",IF(OFFSET(Data!$A$1,MATCH($D218,Data!$CG:$CG,0)-1,MATCH($E218&amp;"/"&amp;Q$1,Data!$1:$1,0)-1)=0,"",OFFSET(Data!$A$1,MATCH($D218,Data!$CG:$CG,0)-1,MATCH($E218&amp;"/"&amp;Q$1,Data!$1:$1,0)-1)))</f>
        <v/>
      </c>
      <c r="R218" s="256" t="str">
        <f ca="1">IF(ISERROR(OFFSET(Data!$A$1,MATCH($D218,Data!$CG:$CG,0)-1,MATCH($E218&amp;"/"&amp;R$1,Data!$1:$1,0)-1))=TRUE,"",IF(OFFSET(Data!$A$1,MATCH($D218,Data!$CG:$CG,0)-1,MATCH($E218&amp;"/"&amp;R$1,Data!$1:$1,0)-1)=0,"",OFFSET(Data!$A$1,MATCH($D218,Data!$CG:$CG,0)-1,MATCH($E218&amp;"/"&amp;R$1,Data!$1:$1,0)-1)))</f>
        <v/>
      </c>
      <c r="S218" s="256" t="str">
        <f ca="1">IF(ISERROR(OFFSET(Data!$A$1,MATCH($D218,Data!$CG:$CG,0)-1,MATCH($E218&amp;"/"&amp;S$1,Data!$1:$1,0)-1))=TRUE,"",IF(OFFSET(Data!$A$1,MATCH($D218,Data!$CG:$CG,0)-1,MATCH($E218&amp;"/"&amp;S$1,Data!$1:$1,0)-1)=0,"",OFFSET(Data!$A$1,MATCH($D218,Data!$CG:$CG,0)-1,MATCH($E218&amp;"/"&amp;S$1,Data!$1:$1,0)-1)))</f>
        <v/>
      </c>
      <c r="T218" s="256" t="str">
        <f ca="1">IF(ISERROR(OFFSET(Data!$A$1,MATCH($D218,Data!$CG:$CG,0)-1,MATCH($E218&amp;"/"&amp;T$1,Data!$1:$1,0)-1))=TRUE,"",IF(OFFSET(Data!$A$1,MATCH($D218,Data!$CG:$CG,0)-1,MATCH($E218&amp;"/"&amp;T$1,Data!$1:$1,0)-1)=0,"",OFFSET(Data!$A$1,MATCH($D218,Data!$CG:$CG,0)-1,MATCH($E218&amp;"/"&amp;T$1,Data!$1:$1,0)-1)))</f>
        <v/>
      </c>
      <c r="U218" s="256" t="str">
        <f ca="1">IF(ISERROR(OFFSET(Data!$A$1,MATCH($D218,Data!$CG:$CG,0)-1,MATCH($E218&amp;"/"&amp;U$1,Data!$1:$1,0)-1))=TRUE,"",IF(OFFSET(Data!$A$1,MATCH($D218,Data!$CG:$CG,0)-1,MATCH($E218&amp;"/"&amp;U$1,Data!$1:$1,0)-1)=0,"",OFFSET(Data!$A$1,MATCH($D218,Data!$CG:$CG,0)-1,MATCH($E218&amp;"/"&amp;U$1,Data!$1:$1,0)-1)))</f>
        <v/>
      </c>
      <c r="V218" s="256" t="str">
        <f ca="1">IF(ISERROR(OFFSET(Data!$A$1,MATCH($D218,Data!$CG:$CG,0)-1,MATCH($E218&amp;"/"&amp;V$1,Data!$1:$1,0)-1))=TRUE,"",IF(OFFSET(Data!$A$1,MATCH($D218,Data!$CG:$CG,0)-1,MATCH($E218&amp;"/"&amp;V$1,Data!$1:$1,0)-1)=0,"",OFFSET(Data!$A$1,MATCH($D218,Data!$CG:$CG,0)-1,MATCH($E218&amp;"/"&amp;V$1,Data!$1:$1,0)-1)))</f>
        <v/>
      </c>
      <c r="W218" s="257" t="str">
        <f ca="1">IF(ISERROR(OFFSET(Data!$A$1,MATCH($D218,Data!$CG:$CG,0)-1,MATCH($E218&amp;"/"&amp;W$1,Data!$1:$1,0)-1))=TRUE,"",IF(OFFSET(Data!$A$1,MATCH($D218,Data!$CG:$CG,0)-1,MATCH($E218&amp;"/"&amp;W$1,Data!$1:$1,0)-1)=0,"",OFFSET(Data!$A$1,MATCH($D218,Data!$CG:$CG,0)-1,MATCH($E218&amp;"/"&amp;W$1,Data!$1:$1,0)-1)))</f>
        <v/>
      </c>
      <c r="X218" s="256" t="str">
        <f ca="1">IF(ISERROR(OFFSET(Data!$A$1,MATCH($D218,Data!$CG:$CG,0)-1,MATCH($E218&amp;"/"&amp;X$1,Data!$1:$1,0)-1))=TRUE,"",IF(OFFSET(Data!$A$1,MATCH($D218,Data!$CG:$CG,0)-1,MATCH($E218&amp;"/"&amp;X$1,Data!$1:$1,0)-1)=0,"",OFFSET(Data!$A$1,MATCH($D218,Data!$CG:$CG,0)-1,MATCH($E218&amp;"/"&amp;X$1,Data!$1:$1,0)-1)))</f>
        <v/>
      </c>
      <c r="Y218" s="256" t="str">
        <f ca="1">IF(ISERROR(OFFSET(Data!$A$1,MATCH($D218,Data!$CG:$CG,0)-1,MATCH($E218&amp;"/"&amp;Y$1,Data!$1:$1,0)-1))=TRUE,"",IF(OFFSET(Data!$A$1,MATCH($D218,Data!$CG:$CG,0)-1,MATCH($E218&amp;"/"&amp;Y$1,Data!$1:$1,0)-1)=0,"",OFFSET(Data!$A$1,MATCH($D218,Data!$CG:$CG,0)-1,MATCH($E218&amp;"/"&amp;Y$1,Data!$1:$1,0)-1)))</f>
        <v/>
      </c>
      <c r="Z218" s="256" t="str">
        <f ca="1">IF(ISERROR(OFFSET(Data!$A$1,MATCH($D218,Data!$CG:$CG,0)-1,MATCH($E218&amp;"/"&amp;Z$1,Data!$1:$1,0)-1))=TRUE,"",IF(OFFSET(Data!$A$1,MATCH($D218,Data!$CG:$CG,0)-1,MATCH($E218&amp;"/"&amp;Z$1,Data!$1:$1,0)-1)=0,"",OFFSET(Data!$A$1,MATCH($D218,Data!$CG:$CG,0)-1,MATCH($E218&amp;"/"&amp;Z$1,Data!$1:$1,0)-1)))</f>
        <v/>
      </c>
      <c r="AA218" s="256" t="str">
        <f ca="1">IF(ISERROR(OFFSET(Data!$A$1,MATCH($D218,Data!$CG:$CG,0)-1,MATCH($E218&amp;"/"&amp;AA$1,Data!$1:$1,0)-1))=TRUE,"",IF(OFFSET(Data!$A$1,MATCH($D218,Data!$CG:$CG,0)-1,MATCH($E218&amp;"/"&amp;AA$1,Data!$1:$1,0)-1)=0,"",OFFSET(Data!$A$1,MATCH($D218,Data!$CG:$CG,0)-1,MATCH($E218&amp;"/"&amp;AA$1,Data!$1:$1,0)-1)))</f>
        <v/>
      </c>
      <c r="AB218" s="256" t="str">
        <f ca="1">IF(ISERROR(OFFSET(Data!$A$1,MATCH($D218,Data!$CG:$CG,0)-1,MATCH($E218&amp;"/"&amp;AB$1,Data!$1:$1,0)-1))=TRUE,"",IF(OFFSET(Data!$A$1,MATCH($D218,Data!$CG:$CG,0)-1,MATCH($E218&amp;"/"&amp;AB$1,Data!$1:$1,0)-1)=0,"",OFFSET(Data!$A$1,MATCH($D218,Data!$CG:$CG,0)-1,MATCH($E218&amp;"/"&amp;AB$1,Data!$1:$1,0)-1)))</f>
        <v/>
      </c>
      <c r="AC218" s="256" t="str">
        <f ca="1">IF(ISERROR(OFFSET(Data!$A$1,MATCH($D218,Data!$CG:$CG,0)-1,MATCH($E218&amp;"/"&amp;AC$1,Data!$1:$1,0)-1))=TRUE,"",IF(OFFSET(Data!$A$1,MATCH($D218,Data!$CG:$CG,0)-1,MATCH($E218&amp;"/"&amp;AC$1,Data!$1:$1,0)-1)=0,"",OFFSET(Data!$A$1,MATCH($D218,Data!$CG:$CG,0)-1,MATCH($E218&amp;"/"&amp;AC$1,Data!$1:$1,0)-1)))</f>
        <v/>
      </c>
      <c r="AD218" s="256" t="str">
        <f ca="1">IF(ISERROR(OFFSET(Data!$A$1,MATCH($D218,Data!$CG:$CG,0)-1,MATCH($E218&amp;"/"&amp;AD$1,Data!$1:$1,0)-1))=TRUE,"",IF(OFFSET(Data!$A$1,MATCH($D218,Data!$CG:$CG,0)-1,MATCH($E218&amp;"/"&amp;AD$1,Data!$1:$1,0)-1)=0,"",OFFSET(Data!$A$1,MATCH($D218,Data!$CG:$CG,0)-1,MATCH($E218&amp;"/"&amp;AD$1,Data!$1:$1,0)-1)))</f>
        <v/>
      </c>
      <c r="AE218" s="256" t="str">
        <f ca="1">IF(ISERROR(OFFSET(Data!$A$1,MATCH($D218,Data!$CG:$CG,0)-1,MATCH($E218&amp;"/"&amp;AE$1,Data!$1:$1,0)-1))=TRUE,"",IF(OFFSET(Data!$A$1,MATCH($D218,Data!$CG:$CG,0)-1,MATCH($E218&amp;"/"&amp;AE$1,Data!$1:$1,0)-1)=0,"",OFFSET(Data!$A$1,MATCH($D218,Data!$CG:$CG,0)-1,MATCH($E218&amp;"/"&amp;AE$1,Data!$1:$1,0)-1)))</f>
        <v/>
      </c>
      <c r="AF218" s="258" t="str">
        <f ca="1">IF(ISERROR(OFFSET(Data!$A$1,MATCH($D218,Data!$CG:$CG,0)-1,MATCH($E218&amp;"/"&amp;AF$1,Data!$1:$1,0)-1))=TRUE,"",IF(OFFSET(Data!$A$1,MATCH($D218,Data!$CG:$CG,0)-1,MATCH($E218&amp;"/"&amp;AF$1,Data!$1:$1,0)-1)=0,"",OFFSET(Data!$A$1,MATCH($D218,Data!$CG:$CG,0)-1,MATCH($E218&amp;"/"&amp;AF$1,Data!$1:$1,0)-1)))</f>
        <v/>
      </c>
      <c r="AG218" s="197">
        <f t="shared" ca="1" si="7"/>
        <v>0</v>
      </c>
      <c r="AH218" s="209">
        <f ca="1">SUM(AG214:AG218)</f>
        <v>0</v>
      </c>
    </row>
    <row r="219" spans="1:34" ht="15" hidden="1" customHeight="1" x14ac:dyDescent="0.25">
      <c r="A219" s="445">
        <v>43</v>
      </c>
      <c r="B219" s="468" t="e">
        <f>INDEX(Data!CI:CI,MATCH("M"&amp;A219,Data!A:A,0))</f>
        <v>#N/A</v>
      </c>
      <c r="C219" s="471" t="e">
        <f>INDEX(Data!CG:CG,MATCH("M"&amp;A219,Data!A:A,0))</f>
        <v>#N/A</v>
      </c>
      <c r="D219" s="48" t="e">
        <f>IF(C219&lt;&gt;"",C219,#REF!)</f>
        <v>#N/A</v>
      </c>
      <c r="E219" s="49" t="s">
        <v>21</v>
      </c>
      <c r="F219" s="271" t="str">
        <f ca="1">IF(ISERROR(OFFSET(Data!$A$1,MATCH($D219,Data!$CG:$CG,0)-1,MATCH($E219&amp;"/"&amp;F$1,Data!$1:$1,0)-1))=TRUE,"",IF(OFFSET(Data!$A$1,MATCH($D219,Data!$CG:$CG,0)-1,MATCH($E219&amp;"/"&amp;F$1,Data!$1:$1,0)-1)=0,"",OFFSET(Data!$A$1,MATCH($D219,Data!$CG:$CG,0)-1,MATCH($E219&amp;"/"&amp;F$1,Data!$1:$1,0)-1)))</f>
        <v/>
      </c>
      <c r="G219" s="250" t="str">
        <f ca="1">IF(ISERROR(OFFSET(Data!$A$1,MATCH($D219,Data!$CG:$CG,0)-1,MATCH($E219&amp;"/"&amp;G$1,Data!$1:$1,0)-1))=TRUE,"",IF(OFFSET(Data!$A$1,MATCH($D219,Data!$CG:$CG,0)-1,MATCH($E219&amp;"/"&amp;G$1,Data!$1:$1,0)-1)=0,"",OFFSET(Data!$A$1,MATCH($D219,Data!$CG:$CG,0)-1,MATCH($E219&amp;"/"&amp;G$1,Data!$1:$1,0)-1)))</f>
        <v/>
      </c>
      <c r="H219" s="250" t="str">
        <f ca="1">IF(ISERROR(OFFSET(Data!$A$1,MATCH($D219,Data!$CG:$CG,0)-1,MATCH($E219&amp;"/"&amp;H$1,Data!$1:$1,0)-1))=TRUE,"",IF(OFFSET(Data!$A$1,MATCH($D219,Data!$CG:$CG,0)-1,MATCH($E219&amp;"/"&amp;H$1,Data!$1:$1,0)-1)=0,"",OFFSET(Data!$A$1,MATCH($D219,Data!$CG:$CG,0)-1,MATCH($E219&amp;"/"&amp;H$1,Data!$1:$1,0)-1)))</f>
        <v/>
      </c>
      <c r="I219" s="250" t="str">
        <f ca="1">IF(ISERROR(OFFSET(Data!$A$1,MATCH($D219,Data!$CG:$CG,0)-1,MATCH($E219&amp;"/"&amp;I$1,Data!$1:$1,0)-1))=TRUE,"",IF(OFFSET(Data!$A$1,MATCH($D219,Data!$CG:$CG,0)-1,MATCH($E219&amp;"/"&amp;I$1,Data!$1:$1,0)-1)=0,"",OFFSET(Data!$A$1,MATCH($D219,Data!$CG:$CG,0)-1,MATCH($E219&amp;"/"&amp;I$1,Data!$1:$1,0)-1)))</f>
        <v/>
      </c>
      <c r="J219" s="250" t="str">
        <f ca="1">IF(ISERROR(OFFSET(Data!$A$1,MATCH($D219,Data!$CG:$CG,0)-1,MATCH($E219&amp;"/"&amp;J$1,Data!$1:$1,0)-1))=TRUE,"",IF(OFFSET(Data!$A$1,MATCH($D219,Data!$CG:$CG,0)-1,MATCH($E219&amp;"/"&amp;J$1,Data!$1:$1,0)-1)=0,"",OFFSET(Data!$A$1,MATCH($D219,Data!$CG:$CG,0)-1,MATCH($E219&amp;"/"&amp;J$1,Data!$1:$1,0)-1)))</f>
        <v/>
      </c>
      <c r="K219" s="250" t="str">
        <f ca="1">IF(ISERROR(OFFSET(Data!$A$1,MATCH($D219,Data!$CG:$CG,0)-1,MATCH($E219&amp;"/"&amp;K$1,Data!$1:$1,0)-1))=TRUE,"",IF(OFFSET(Data!$A$1,MATCH($D219,Data!$CG:$CG,0)-1,MATCH($E219&amp;"/"&amp;K$1,Data!$1:$1,0)-1)=0,"",OFFSET(Data!$A$1,MATCH($D219,Data!$CG:$CG,0)-1,MATCH($E219&amp;"/"&amp;K$1,Data!$1:$1,0)-1)))</f>
        <v/>
      </c>
      <c r="L219" s="250" t="str">
        <f ca="1">IF(ISERROR(OFFSET(Data!$A$1,MATCH($D219,Data!$CG:$CG,0)-1,MATCH($E219&amp;"/"&amp;L$1,Data!$1:$1,0)-1))=TRUE,"",IF(OFFSET(Data!$A$1,MATCH($D219,Data!$CG:$CG,0)-1,MATCH($E219&amp;"/"&amp;L$1,Data!$1:$1,0)-1)=0,"",OFFSET(Data!$A$1,MATCH($D219,Data!$CG:$CG,0)-1,MATCH($E219&amp;"/"&amp;L$1,Data!$1:$1,0)-1)))</f>
        <v/>
      </c>
      <c r="M219" s="250" t="str">
        <f ca="1">IF(ISERROR(OFFSET(Data!$A$1,MATCH($D219,Data!$CG:$CG,0)-1,MATCH($E219&amp;"/"&amp;M$1,Data!$1:$1,0)-1))=TRUE,"",IF(OFFSET(Data!$A$1,MATCH($D219,Data!$CG:$CG,0)-1,MATCH($E219&amp;"/"&amp;M$1,Data!$1:$1,0)-1)=0,"",OFFSET(Data!$A$1,MATCH($D219,Data!$CG:$CG,0)-1,MATCH($E219&amp;"/"&amp;M$1,Data!$1:$1,0)-1)))</f>
        <v/>
      </c>
      <c r="N219" s="250" t="str">
        <f ca="1">IF(ISERROR(OFFSET(Data!$A$1,MATCH($D219,Data!$CG:$CG,0)-1,MATCH($E219&amp;"/"&amp;N$1,Data!$1:$1,0)-1))=TRUE,"",IF(OFFSET(Data!$A$1,MATCH($D219,Data!$CG:$CG,0)-1,MATCH($E219&amp;"/"&amp;N$1,Data!$1:$1,0)-1)=0,"",OFFSET(Data!$A$1,MATCH($D219,Data!$CG:$CG,0)-1,MATCH($E219&amp;"/"&amp;N$1,Data!$1:$1,0)-1)))</f>
        <v/>
      </c>
      <c r="O219" s="250" t="str">
        <f ca="1">IF(ISERROR(OFFSET(Data!$A$1,MATCH($D219,Data!$CG:$CG,0)-1,MATCH($E219&amp;"/"&amp;O$1,Data!$1:$1,0)-1))=TRUE,"",IF(OFFSET(Data!$A$1,MATCH($D219,Data!$CG:$CG,0)-1,MATCH($E219&amp;"/"&amp;O$1,Data!$1:$1,0)-1)=0,"",OFFSET(Data!$A$1,MATCH($D219,Data!$CG:$CG,0)-1,MATCH($E219&amp;"/"&amp;O$1,Data!$1:$1,0)-1)))</f>
        <v/>
      </c>
      <c r="P219" s="250" t="str">
        <f ca="1">IF(ISERROR(OFFSET(Data!$A$1,MATCH($D219,Data!$CG:$CG,0)-1,MATCH($E219&amp;"/"&amp;P$1,Data!$1:$1,0)-1))=TRUE,"",IF(OFFSET(Data!$A$1,MATCH($D219,Data!$CG:$CG,0)-1,MATCH($E219&amp;"/"&amp;P$1,Data!$1:$1,0)-1)=0,"",OFFSET(Data!$A$1,MATCH($D219,Data!$CG:$CG,0)-1,MATCH($E219&amp;"/"&amp;P$1,Data!$1:$1,0)-1)))</f>
        <v/>
      </c>
      <c r="Q219" s="250" t="str">
        <f ca="1">IF(ISERROR(OFFSET(Data!$A$1,MATCH($D219,Data!$CG:$CG,0)-1,MATCH($E219&amp;"/"&amp;Q$1,Data!$1:$1,0)-1))=TRUE,"",IF(OFFSET(Data!$A$1,MATCH($D219,Data!$CG:$CG,0)-1,MATCH($E219&amp;"/"&amp;Q$1,Data!$1:$1,0)-1)=0,"",OFFSET(Data!$A$1,MATCH($D219,Data!$CG:$CG,0)-1,MATCH($E219&amp;"/"&amp;Q$1,Data!$1:$1,0)-1)))</f>
        <v/>
      </c>
      <c r="R219" s="250" t="str">
        <f ca="1">IF(ISERROR(OFFSET(Data!$A$1,MATCH($D219,Data!$CG:$CG,0)-1,MATCH($E219&amp;"/"&amp;R$1,Data!$1:$1,0)-1))=TRUE,"",IF(OFFSET(Data!$A$1,MATCH($D219,Data!$CG:$CG,0)-1,MATCH($E219&amp;"/"&amp;R$1,Data!$1:$1,0)-1)=0,"",OFFSET(Data!$A$1,MATCH($D219,Data!$CG:$CG,0)-1,MATCH($E219&amp;"/"&amp;R$1,Data!$1:$1,0)-1)))</f>
        <v/>
      </c>
      <c r="S219" s="250" t="str">
        <f ca="1">IF(ISERROR(OFFSET(Data!$A$1,MATCH($D219,Data!$CG:$CG,0)-1,MATCH($E219&amp;"/"&amp;S$1,Data!$1:$1,0)-1))=TRUE,"",IF(OFFSET(Data!$A$1,MATCH($D219,Data!$CG:$CG,0)-1,MATCH($E219&amp;"/"&amp;S$1,Data!$1:$1,0)-1)=0,"",OFFSET(Data!$A$1,MATCH($D219,Data!$CG:$CG,0)-1,MATCH($E219&amp;"/"&amp;S$1,Data!$1:$1,0)-1)))</f>
        <v/>
      </c>
      <c r="T219" s="250" t="str">
        <f ca="1">IF(ISERROR(OFFSET(Data!$A$1,MATCH($D219,Data!$CG:$CG,0)-1,MATCH($E219&amp;"/"&amp;T$1,Data!$1:$1,0)-1))=TRUE,"",IF(OFFSET(Data!$A$1,MATCH($D219,Data!$CG:$CG,0)-1,MATCH($E219&amp;"/"&amp;T$1,Data!$1:$1,0)-1)=0,"",OFFSET(Data!$A$1,MATCH($D219,Data!$CG:$CG,0)-1,MATCH($E219&amp;"/"&amp;T$1,Data!$1:$1,0)-1)))</f>
        <v/>
      </c>
      <c r="U219" s="250" t="str">
        <f ca="1">IF(ISERROR(OFFSET(Data!$A$1,MATCH($D219,Data!$CG:$CG,0)-1,MATCH($E219&amp;"/"&amp;U$1,Data!$1:$1,0)-1))=TRUE,"",IF(OFFSET(Data!$A$1,MATCH($D219,Data!$CG:$CG,0)-1,MATCH($E219&amp;"/"&amp;U$1,Data!$1:$1,0)-1)=0,"",OFFSET(Data!$A$1,MATCH($D219,Data!$CG:$CG,0)-1,MATCH($E219&amp;"/"&amp;U$1,Data!$1:$1,0)-1)))</f>
        <v/>
      </c>
      <c r="V219" s="250" t="str">
        <f ca="1">IF(ISERROR(OFFSET(Data!$A$1,MATCH($D219,Data!$CG:$CG,0)-1,MATCH($E219&amp;"/"&amp;V$1,Data!$1:$1,0)-1))=TRUE,"",IF(OFFSET(Data!$A$1,MATCH($D219,Data!$CG:$CG,0)-1,MATCH($E219&amp;"/"&amp;V$1,Data!$1:$1,0)-1)=0,"",OFFSET(Data!$A$1,MATCH($D219,Data!$CG:$CG,0)-1,MATCH($E219&amp;"/"&amp;V$1,Data!$1:$1,0)-1)))</f>
        <v/>
      </c>
      <c r="W219" s="272" t="str">
        <f ca="1">IF(ISERROR(OFFSET(Data!$A$1,MATCH($D219,Data!$CG:$CG,0)-1,MATCH($E219&amp;"/"&amp;W$1,Data!$1:$1,0)-1))=TRUE,"",IF(OFFSET(Data!$A$1,MATCH($D219,Data!$CG:$CG,0)-1,MATCH($E219&amp;"/"&amp;W$1,Data!$1:$1,0)-1)=0,"",OFFSET(Data!$A$1,MATCH($D219,Data!$CG:$CG,0)-1,MATCH($E219&amp;"/"&amp;W$1,Data!$1:$1,0)-1)))</f>
        <v/>
      </c>
      <c r="X219" s="250" t="str">
        <f ca="1">IF(ISERROR(OFFSET(Data!$A$1,MATCH($D219,Data!$CG:$CG,0)-1,MATCH($E219&amp;"/"&amp;X$1,Data!$1:$1,0)-1))=TRUE,"",IF(OFFSET(Data!$A$1,MATCH($D219,Data!$CG:$CG,0)-1,MATCH($E219&amp;"/"&amp;X$1,Data!$1:$1,0)-1)=0,"",OFFSET(Data!$A$1,MATCH($D219,Data!$CG:$CG,0)-1,MATCH($E219&amp;"/"&amp;X$1,Data!$1:$1,0)-1)))</f>
        <v/>
      </c>
      <c r="Y219" s="250" t="str">
        <f ca="1">IF(ISERROR(OFFSET(Data!$A$1,MATCH($D219,Data!$CG:$CG,0)-1,MATCH($E219&amp;"/"&amp;Y$1,Data!$1:$1,0)-1))=TRUE,"",IF(OFFSET(Data!$A$1,MATCH($D219,Data!$CG:$CG,0)-1,MATCH($E219&amp;"/"&amp;Y$1,Data!$1:$1,0)-1)=0,"",OFFSET(Data!$A$1,MATCH($D219,Data!$CG:$CG,0)-1,MATCH($E219&amp;"/"&amp;Y$1,Data!$1:$1,0)-1)))</f>
        <v/>
      </c>
      <c r="Z219" s="250" t="str">
        <f ca="1">IF(ISERROR(OFFSET(Data!$A$1,MATCH($D219,Data!$CG:$CG,0)-1,MATCH($E219&amp;"/"&amp;Z$1,Data!$1:$1,0)-1))=TRUE,"",IF(OFFSET(Data!$A$1,MATCH($D219,Data!$CG:$CG,0)-1,MATCH($E219&amp;"/"&amp;Z$1,Data!$1:$1,0)-1)=0,"",OFFSET(Data!$A$1,MATCH($D219,Data!$CG:$CG,0)-1,MATCH($E219&amp;"/"&amp;Z$1,Data!$1:$1,0)-1)))</f>
        <v/>
      </c>
      <c r="AA219" s="250" t="str">
        <f ca="1">IF(ISERROR(OFFSET(Data!$A$1,MATCH($D219,Data!$CG:$CG,0)-1,MATCH($E219&amp;"/"&amp;AA$1,Data!$1:$1,0)-1))=TRUE,"",IF(OFFSET(Data!$A$1,MATCH($D219,Data!$CG:$CG,0)-1,MATCH($E219&amp;"/"&amp;AA$1,Data!$1:$1,0)-1)=0,"",OFFSET(Data!$A$1,MATCH($D219,Data!$CG:$CG,0)-1,MATCH($E219&amp;"/"&amp;AA$1,Data!$1:$1,0)-1)))</f>
        <v/>
      </c>
      <c r="AB219" s="250" t="str">
        <f ca="1">IF(ISERROR(OFFSET(Data!$A$1,MATCH($D219,Data!$CG:$CG,0)-1,MATCH($E219&amp;"/"&amp;AB$1,Data!$1:$1,0)-1))=TRUE,"",IF(OFFSET(Data!$A$1,MATCH($D219,Data!$CG:$CG,0)-1,MATCH($E219&amp;"/"&amp;AB$1,Data!$1:$1,0)-1)=0,"",OFFSET(Data!$A$1,MATCH($D219,Data!$CG:$CG,0)-1,MATCH($E219&amp;"/"&amp;AB$1,Data!$1:$1,0)-1)))</f>
        <v/>
      </c>
      <c r="AC219" s="250" t="str">
        <f ca="1">IF(ISERROR(OFFSET(Data!$A$1,MATCH($D219,Data!$CG:$CG,0)-1,MATCH($E219&amp;"/"&amp;AC$1,Data!$1:$1,0)-1))=TRUE,"",IF(OFFSET(Data!$A$1,MATCH($D219,Data!$CG:$CG,0)-1,MATCH($E219&amp;"/"&amp;AC$1,Data!$1:$1,0)-1)=0,"",OFFSET(Data!$A$1,MATCH($D219,Data!$CG:$CG,0)-1,MATCH($E219&amp;"/"&amp;AC$1,Data!$1:$1,0)-1)))</f>
        <v/>
      </c>
      <c r="AD219" s="250" t="str">
        <f ca="1">IF(ISERROR(OFFSET(Data!$A$1,MATCH($D219,Data!$CG:$CG,0)-1,MATCH($E219&amp;"/"&amp;AD$1,Data!$1:$1,0)-1))=TRUE,"",IF(OFFSET(Data!$A$1,MATCH($D219,Data!$CG:$CG,0)-1,MATCH($E219&amp;"/"&amp;AD$1,Data!$1:$1,0)-1)=0,"",OFFSET(Data!$A$1,MATCH($D219,Data!$CG:$CG,0)-1,MATCH($E219&amp;"/"&amp;AD$1,Data!$1:$1,0)-1)))</f>
        <v/>
      </c>
      <c r="AE219" s="250" t="str">
        <f ca="1">IF(ISERROR(OFFSET(Data!$A$1,MATCH($D219,Data!$CG:$CG,0)-1,MATCH($E219&amp;"/"&amp;AE$1,Data!$1:$1,0)-1))=TRUE,"",IF(OFFSET(Data!$A$1,MATCH($D219,Data!$CG:$CG,0)-1,MATCH($E219&amp;"/"&amp;AE$1,Data!$1:$1,0)-1)=0,"",OFFSET(Data!$A$1,MATCH($D219,Data!$CG:$CG,0)-1,MATCH($E219&amp;"/"&amp;AE$1,Data!$1:$1,0)-1)))</f>
        <v/>
      </c>
      <c r="AF219" s="251" t="str">
        <f ca="1">IF(ISERROR(OFFSET(Data!$A$1,MATCH($D219,Data!$CG:$CG,0)-1,MATCH($E219&amp;"/"&amp;AF$1,Data!$1:$1,0)-1))=TRUE,"",IF(OFFSET(Data!$A$1,MATCH($D219,Data!$CG:$CG,0)-1,MATCH($E219&amp;"/"&amp;AF$1,Data!$1:$1,0)-1)=0,"",OFFSET(Data!$A$1,MATCH($D219,Data!$CG:$CG,0)-1,MATCH($E219&amp;"/"&amp;AF$1,Data!$1:$1,0)-1)))</f>
        <v/>
      </c>
      <c r="AG219" s="206">
        <f t="shared" ca="1" si="7"/>
        <v>0</v>
      </c>
      <c r="AH219" s="207">
        <f ca="1">AG219</f>
        <v>0</v>
      </c>
    </row>
    <row r="220" spans="1:34" ht="15" hidden="1" customHeight="1" thickBot="1" x14ac:dyDescent="0.3">
      <c r="A220" s="446"/>
      <c r="B220" s="469"/>
      <c r="C220" s="472"/>
      <c r="D220" s="50" t="e">
        <f>IF(C220&lt;&gt;"",C220,D219)</f>
        <v>#N/A</v>
      </c>
      <c r="E220" s="51" t="s">
        <v>22</v>
      </c>
      <c r="F220" s="254" t="str">
        <f ca="1">IF(ISERROR(OFFSET(Data!$A$1,MATCH($D220,Data!$CG:$CG,0)-1,MATCH($E220&amp;"/"&amp;F$1,Data!$1:$1,0)-1))=TRUE,"",IF(OFFSET(Data!$A$1,MATCH($D220,Data!$CG:$CG,0)-1,MATCH($E220&amp;"/"&amp;F$1,Data!$1:$1,0)-1)=0,"",OFFSET(Data!$A$1,MATCH($D220,Data!$CG:$CG,0)-1,MATCH($E220&amp;"/"&amp;F$1,Data!$1:$1,0)-1)))</f>
        <v/>
      </c>
      <c r="G220" s="252" t="str">
        <f ca="1">IF(ISERROR(OFFSET(Data!$A$1,MATCH($D220,Data!$CG:$CG,0)-1,MATCH($E220&amp;"/"&amp;G$1,Data!$1:$1,0)-1))=TRUE,"",IF(OFFSET(Data!$A$1,MATCH($D220,Data!$CG:$CG,0)-1,MATCH($E220&amp;"/"&amp;G$1,Data!$1:$1,0)-1)=0,"",OFFSET(Data!$A$1,MATCH($D220,Data!$CG:$CG,0)-1,MATCH($E220&amp;"/"&amp;G$1,Data!$1:$1,0)-1)))</f>
        <v/>
      </c>
      <c r="H220" s="252" t="str">
        <f ca="1">IF(ISERROR(OFFSET(Data!$A$1,MATCH($D220,Data!$CG:$CG,0)-1,MATCH($E220&amp;"/"&amp;H$1,Data!$1:$1,0)-1))=TRUE,"",IF(OFFSET(Data!$A$1,MATCH($D220,Data!$CG:$CG,0)-1,MATCH($E220&amp;"/"&amp;H$1,Data!$1:$1,0)-1)=0,"",OFFSET(Data!$A$1,MATCH($D220,Data!$CG:$CG,0)-1,MATCH($E220&amp;"/"&amp;H$1,Data!$1:$1,0)-1)))</f>
        <v/>
      </c>
      <c r="I220" s="252" t="str">
        <f ca="1">IF(ISERROR(OFFSET(Data!$A$1,MATCH($D220,Data!$CG:$CG,0)-1,MATCH($E220&amp;"/"&amp;I$1,Data!$1:$1,0)-1))=TRUE,"",IF(OFFSET(Data!$A$1,MATCH($D220,Data!$CG:$CG,0)-1,MATCH($E220&amp;"/"&amp;I$1,Data!$1:$1,0)-1)=0,"",OFFSET(Data!$A$1,MATCH($D220,Data!$CG:$CG,0)-1,MATCH($E220&amp;"/"&amp;I$1,Data!$1:$1,0)-1)))</f>
        <v/>
      </c>
      <c r="J220" s="252" t="str">
        <f ca="1">IF(ISERROR(OFFSET(Data!$A$1,MATCH($D220,Data!$CG:$CG,0)-1,MATCH($E220&amp;"/"&amp;J$1,Data!$1:$1,0)-1))=TRUE,"",IF(OFFSET(Data!$A$1,MATCH($D220,Data!$CG:$CG,0)-1,MATCH($E220&amp;"/"&amp;J$1,Data!$1:$1,0)-1)=0,"",OFFSET(Data!$A$1,MATCH($D220,Data!$CG:$CG,0)-1,MATCH($E220&amp;"/"&amp;J$1,Data!$1:$1,0)-1)))</f>
        <v/>
      </c>
      <c r="K220" s="252" t="str">
        <f ca="1">IF(ISERROR(OFFSET(Data!$A$1,MATCH($D220,Data!$CG:$CG,0)-1,MATCH($E220&amp;"/"&amp;K$1,Data!$1:$1,0)-1))=TRUE,"",IF(OFFSET(Data!$A$1,MATCH($D220,Data!$CG:$CG,0)-1,MATCH($E220&amp;"/"&amp;K$1,Data!$1:$1,0)-1)=0,"",OFFSET(Data!$A$1,MATCH($D220,Data!$CG:$CG,0)-1,MATCH($E220&amp;"/"&amp;K$1,Data!$1:$1,0)-1)))</f>
        <v/>
      </c>
      <c r="L220" s="252" t="str">
        <f ca="1">IF(ISERROR(OFFSET(Data!$A$1,MATCH($D220,Data!$CG:$CG,0)-1,MATCH($E220&amp;"/"&amp;L$1,Data!$1:$1,0)-1))=TRUE,"",IF(OFFSET(Data!$A$1,MATCH($D220,Data!$CG:$CG,0)-1,MATCH($E220&amp;"/"&amp;L$1,Data!$1:$1,0)-1)=0,"",OFFSET(Data!$A$1,MATCH($D220,Data!$CG:$CG,0)-1,MATCH($E220&amp;"/"&amp;L$1,Data!$1:$1,0)-1)))</f>
        <v/>
      </c>
      <c r="M220" s="252" t="str">
        <f ca="1">IF(ISERROR(OFFSET(Data!$A$1,MATCH($D220,Data!$CG:$CG,0)-1,MATCH($E220&amp;"/"&amp;M$1,Data!$1:$1,0)-1))=TRUE,"",IF(OFFSET(Data!$A$1,MATCH($D220,Data!$CG:$CG,0)-1,MATCH($E220&amp;"/"&amp;M$1,Data!$1:$1,0)-1)=0,"",OFFSET(Data!$A$1,MATCH($D220,Data!$CG:$CG,0)-1,MATCH($E220&amp;"/"&amp;M$1,Data!$1:$1,0)-1)))</f>
        <v/>
      </c>
      <c r="N220" s="252" t="str">
        <f ca="1">IF(ISERROR(OFFSET(Data!$A$1,MATCH($D220,Data!$CG:$CG,0)-1,MATCH($E220&amp;"/"&amp;N$1,Data!$1:$1,0)-1))=TRUE,"",IF(OFFSET(Data!$A$1,MATCH($D220,Data!$CG:$CG,0)-1,MATCH($E220&amp;"/"&amp;N$1,Data!$1:$1,0)-1)=0,"",OFFSET(Data!$A$1,MATCH($D220,Data!$CG:$CG,0)-1,MATCH($E220&amp;"/"&amp;N$1,Data!$1:$1,0)-1)))</f>
        <v/>
      </c>
      <c r="O220" s="252" t="str">
        <f ca="1">IF(ISERROR(OFFSET(Data!$A$1,MATCH($D220,Data!$CG:$CG,0)-1,MATCH($E220&amp;"/"&amp;O$1,Data!$1:$1,0)-1))=TRUE,"",IF(OFFSET(Data!$A$1,MATCH($D220,Data!$CG:$CG,0)-1,MATCH($E220&amp;"/"&amp;O$1,Data!$1:$1,0)-1)=0,"",OFFSET(Data!$A$1,MATCH($D220,Data!$CG:$CG,0)-1,MATCH($E220&amp;"/"&amp;O$1,Data!$1:$1,0)-1)))</f>
        <v/>
      </c>
      <c r="P220" s="252" t="str">
        <f ca="1">IF(ISERROR(OFFSET(Data!$A$1,MATCH($D220,Data!$CG:$CG,0)-1,MATCH($E220&amp;"/"&amp;P$1,Data!$1:$1,0)-1))=TRUE,"",IF(OFFSET(Data!$A$1,MATCH($D220,Data!$CG:$CG,0)-1,MATCH($E220&amp;"/"&amp;P$1,Data!$1:$1,0)-1)=0,"",OFFSET(Data!$A$1,MATCH($D220,Data!$CG:$CG,0)-1,MATCH($E220&amp;"/"&amp;P$1,Data!$1:$1,0)-1)))</f>
        <v/>
      </c>
      <c r="Q220" s="252" t="str">
        <f ca="1">IF(ISERROR(OFFSET(Data!$A$1,MATCH($D220,Data!$CG:$CG,0)-1,MATCH($E220&amp;"/"&amp;Q$1,Data!$1:$1,0)-1))=TRUE,"",IF(OFFSET(Data!$A$1,MATCH($D220,Data!$CG:$CG,0)-1,MATCH($E220&amp;"/"&amp;Q$1,Data!$1:$1,0)-1)=0,"",OFFSET(Data!$A$1,MATCH($D220,Data!$CG:$CG,0)-1,MATCH($E220&amp;"/"&amp;Q$1,Data!$1:$1,0)-1)))</f>
        <v/>
      </c>
      <c r="R220" s="252" t="str">
        <f ca="1">IF(ISERROR(OFFSET(Data!$A$1,MATCH($D220,Data!$CG:$CG,0)-1,MATCH($E220&amp;"/"&amp;R$1,Data!$1:$1,0)-1))=TRUE,"",IF(OFFSET(Data!$A$1,MATCH($D220,Data!$CG:$CG,0)-1,MATCH($E220&amp;"/"&amp;R$1,Data!$1:$1,0)-1)=0,"",OFFSET(Data!$A$1,MATCH($D220,Data!$CG:$CG,0)-1,MATCH($E220&amp;"/"&amp;R$1,Data!$1:$1,0)-1)))</f>
        <v/>
      </c>
      <c r="S220" s="252" t="str">
        <f ca="1">IF(ISERROR(OFFSET(Data!$A$1,MATCH($D220,Data!$CG:$CG,0)-1,MATCH($E220&amp;"/"&amp;S$1,Data!$1:$1,0)-1))=TRUE,"",IF(OFFSET(Data!$A$1,MATCH($D220,Data!$CG:$CG,0)-1,MATCH($E220&amp;"/"&amp;S$1,Data!$1:$1,0)-1)=0,"",OFFSET(Data!$A$1,MATCH($D220,Data!$CG:$CG,0)-1,MATCH($E220&amp;"/"&amp;S$1,Data!$1:$1,0)-1)))</f>
        <v/>
      </c>
      <c r="T220" s="252" t="str">
        <f ca="1">IF(ISERROR(OFFSET(Data!$A$1,MATCH($D220,Data!$CG:$CG,0)-1,MATCH($E220&amp;"/"&amp;T$1,Data!$1:$1,0)-1))=TRUE,"",IF(OFFSET(Data!$A$1,MATCH($D220,Data!$CG:$CG,0)-1,MATCH($E220&amp;"/"&amp;T$1,Data!$1:$1,0)-1)=0,"",OFFSET(Data!$A$1,MATCH($D220,Data!$CG:$CG,0)-1,MATCH($E220&amp;"/"&amp;T$1,Data!$1:$1,0)-1)))</f>
        <v/>
      </c>
      <c r="U220" s="252" t="str">
        <f ca="1">IF(ISERROR(OFFSET(Data!$A$1,MATCH($D220,Data!$CG:$CG,0)-1,MATCH($E220&amp;"/"&amp;U$1,Data!$1:$1,0)-1))=TRUE,"",IF(OFFSET(Data!$A$1,MATCH($D220,Data!$CG:$CG,0)-1,MATCH($E220&amp;"/"&amp;U$1,Data!$1:$1,0)-1)=0,"",OFFSET(Data!$A$1,MATCH($D220,Data!$CG:$CG,0)-1,MATCH($E220&amp;"/"&amp;U$1,Data!$1:$1,0)-1)))</f>
        <v/>
      </c>
      <c r="V220" s="252" t="str">
        <f ca="1">IF(ISERROR(OFFSET(Data!$A$1,MATCH($D220,Data!$CG:$CG,0)-1,MATCH($E220&amp;"/"&amp;V$1,Data!$1:$1,0)-1))=TRUE,"",IF(OFFSET(Data!$A$1,MATCH($D220,Data!$CG:$CG,0)-1,MATCH($E220&amp;"/"&amp;V$1,Data!$1:$1,0)-1)=0,"",OFFSET(Data!$A$1,MATCH($D220,Data!$CG:$CG,0)-1,MATCH($E220&amp;"/"&amp;V$1,Data!$1:$1,0)-1)))</f>
        <v/>
      </c>
      <c r="W220" s="269" t="str">
        <f ca="1">IF(ISERROR(OFFSET(Data!$A$1,MATCH($D220,Data!$CG:$CG,0)-1,MATCH($E220&amp;"/"&amp;W$1,Data!$1:$1,0)-1))=TRUE,"",IF(OFFSET(Data!$A$1,MATCH($D220,Data!$CG:$CG,0)-1,MATCH($E220&amp;"/"&amp;W$1,Data!$1:$1,0)-1)=0,"",OFFSET(Data!$A$1,MATCH($D220,Data!$CG:$CG,0)-1,MATCH($E220&amp;"/"&amp;W$1,Data!$1:$1,0)-1)))</f>
        <v/>
      </c>
      <c r="X220" s="252" t="str">
        <f ca="1">IF(ISERROR(OFFSET(Data!$A$1,MATCH($D220,Data!$CG:$CG,0)-1,MATCH($E220&amp;"/"&amp;X$1,Data!$1:$1,0)-1))=TRUE,"",IF(OFFSET(Data!$A$1,MATCH($D220,Data!$CG:$CG,0)-1,MATCH($E220&amp;"/"&amp;X$1,Data!$1:$1,0)-1)=0,"",OFFSET(Data!$A$1,MATCH($D220,Data!$CG:$CG,0)-1,MATCH($E220&amp;"/"&amp;X$1,Data!$1:$1,0)-1)))</f>
        <v/>
      </c>
      <c r="Y220" s="252" t="str">
        <f ca="1">IF(ISERROR(OFFSET(Data!$A$1,MATCH($D220,Data!$CG:$CG,0)-1,MATCH($E220&amp;"/"&amp;Y$1,Data!$1:$1,0)-1))=TRUE,"",IF(OFFSET(Data!$A$1,MATCH($D220,Data!$CG:$CG,0)-1,MATCH($E220&amp;"/"&amp;Y$1,Data!$1:$1,0)-1)=0,"",OFFSET(Data!$A$1,MATCH($D220,Data!$CG:$CG,0)-1,MATCH($E220&amp;"/"&amp;Y$1,Data!$1:$1,0)-1)))</f>
        <v/>
      </c>
      <c r="Z220" s="252" t="str">
        <f ca="1">IF(ISERROR(OFFSET(Data!$A$1,MATCH($D220,Data!$CG:$CG,0)-1,MATCH($E220&amp;"/"&amp;Z$1,Data!$1:$1,0)-1))=TRUE,"",IF(OFFSET(Data!$A$1,MATCH($D220,Data!$CG:$CG,0)-1,MATCH($E220&amp;"/"&amp;Z$1,Data!$1:$1,0)-1)=0,"",OFFSET(Data!$A$1,MATCH($D220,Data!$CG:$CG,0)-1,MATCH($E220&amp;"/"&amp;Z$1,Data!$1:$1,0)-1)))</f>
        <v/>
      </c>
      <c r="AA220" s="252" t="str">
        <f ca="1">IF(ISERROR(OFFSET(Data!$A$1,MATCH($D220,Data!$CG:$CG,0)-1,MATCH($E220&amp;"/"&amp;AA$1,Data!$1:$1,0)-1))=TRUE,"",IF(OFFSET(Data!$A$1,MATCH($D220,Data!$CG:$CG,0)-1,MATCH($E220&amp;"/"&amp;AA$1,Data!$1:$1,0)-1)=0,"",OFFSET(Data!$A$1,MATCH($D220,Data!$CG:$CG,0)-1,MATCH($E220&amp;"/"&amp;AA$1,Data!$1:$1,0)-1)))</f>
        <v/>
      </c>
      <c r="AB220" s="252" t="str">
        <f ca="1">IF(ISERROR(OFFSET(Data!$A$1,MATCH($D220,Data!$CG:$CG,0)-1,MATCH($E220&amp;"/"&amp;AB$1,Data!$1:$1,0)-1))=TRUE,"",IF(OFFSET(Data!$A$1,MATCH($D220,Data!$CG:$CG,0)-1,MATCH($E220&amp;"/"&amp;AB$1,Data!$1:$1,0)-1)=0,"",OFFSET(Data!$A$1,MATCH($D220,Data!$CG:$CG,0)-1,MATCH($E220&amp;"/"&amp;AB$1,Data!$1:$1,0)-1)))</f>
        <v/>
      </c>
      <c r="AC220" s="252" t="str">
        <f ca="1">IF(ISERROR(OFFSET(Data!$A$1,MATCH($D220,Data!$CG:$CG,0)-1,MATCH($E220&amp;"/"&amp;AC$1,Data!$1:$1,0)-1))=TRUE,"",IF(OFFSET(Data!$A$1,MATCH($D220,Data!$CG:$CG,0)-1,MATCH($E220&amp;"/"&amp;AC$1,Data!$1:$1,0)-1)=0,"",OFFSET(Data!$A$1,MATCH($D220,Data!$CG:$CG,0)-1,MATCH($E220&amp;"/"&amp;AC$1,Data!$1:$1,0)-1)))</f>
        <v/>
      </c>
      <c r="AD220" s="252" t="str">
        <f ca="1">IF(ISERROR(OFFSET(Data!$A$1,MATCH($D220,Data!$CG:$CG,0)-1,MATCH($E220&amp;"/"&amp;AD$1,Data!$1:$1,0)-1))=TRUE,"",IF(OFFSET(Data!$A$1,MATCH($D220,Data!$CG:$CG,0)-1,MATCH($E220&amp;"/"&amp;AD$1,Data!$1:$1,0)-1)=0,"",OFFSET(Data!$A$1,MATCH($D220,Data!$CG:$CG,0)-1,MATCH($E220&amp;"/"&amp;AD$1,Data!$1:$1,0)-1)))</f>
        <v/>
      </c>
      <c r="AE220" s="252" t="str">
        <f ca="1">IF(ISERROR(OFFSET(Data!$A$1,MATCH($D220,Data!$CG:$CG,0)-1,MATCH($E220&amp;"/"&amp;AE$1,Data!$1:$1,0)-1))=TRUE,"",IF(OFFSET(Data!$A$1,MATCH($D220,Data!$CG:$CG,0)-1,MATCH($E220&amp;"/"&amp;AE$1,Data!$1:$1,0)-1)=0,"",OFFSET(Data!$A$1,MATCH($D220,Data!$CG:$CG,0)-1,MATCH($E220&amp;"/"&amp;AE$1,Data!$1:$1,0)-1)))</f>
        <v/>
      </c>
      <c r="AF220" s="253" t="str">
        <f ca="1">IF(ISERROR(OFFSET(Data!$A$1,MATCH($D220,Data!$CG:$CG,0)-1,MATCH($E220&amp;"/"&amp;AF$1,Data!$1:$1,0)-1))=TRUE,"",IF(OFFSET(Data!$A$1,MATCH($D220,Data!$CG:$CG,0)-1,MATCH($E220&amp;"/"&amp;AF$1,Data!$1:$1,0)-1)=0,"",OFFSET(Data!$A$1,MATCH($D220,Data!$CG:$CG,0)-1,MATCH($E220&amp;"/"&amp;AF$1,Data!$1:$1,0)-1)))</f>
        <v/>
      </c>
      <c r="AG220" s="188">
        <f t="shared" ca="1" si="7"/>
        <v>0</v>
      </c>
      <c r="AH220" s="208">
        <f ca="1">SUM(AG219:AG220)</f>
        <v>0</v>
      </c>
    </row>
    <row r="221" spans="1:34" ht="15" hidden="1" customHeight="1" x14ac:dyDescent="0.25">
      <c r="A221" s="446"/>
      <c r="B221" s="469"/>
      <c r="C221" s="472"/>
      <c r="D221" s="50" t="e">
        <f>IF(C221&lt;&gt;"",C221,D220)</f>
        <v>#N/A</v>
      </c>
      <c r="E221" s="51" t="s">
        <v>23</v>
      </c>
      <c r="F221" s="254" t="str">
        <f ca="1">IF(ISERROR(OFFSET(Data!$A$1,MATCH($D221,Data!$CG:$CG,0)-1,MATCH($E221&amp;"/"&amp;F$1,Data!$1:$1,0)-1))=TRUE,"",IF(OFFSET(Data!$A$1,MATCH($D221,Data!$CG:$CG,0)-1,MATCH($E221&amp;"/"&amp;F$1,Data!$1:$1,0)-1)=0,"",OFFSET(Data!$A$1,MATCH($D221,Data!$CG:$CG,0)-1,MATCH($E221&amp;"/"&amp;F$1,Data!$1:$1,0)-1)))</f>
        <v/>
      </c>
      <c r="G221" s="252" t="str">
        <f ca="1">IF(ISERROR(OFFSET(Data!$A$1,MATCH($D221,Data!$CG:$CG,0)-1,MATCH($E221&amp;"/"&amp;G$1,Data!$1:$1,0)-1))=TRUE,"",IF(OFFSET(Data!$A$1,MATCH($D221,Data!$CG:$CG,0)-1,MATCH($E221&amp;"/"&amp;G$1,Data!$1:$1,0)-1)=0,"",OFFSET(Data!$A$1,MATCH($D221,Data!$CG:$CG,0)-1,MATCH($E221&amp;"/"&amp;G$1,Data!$1:$1,0)-1)))</f>
        <v/>
      </c>
      <c r="H221" s="252" t="str">
        <f ca="1">IF(ISERROR(OFFSET(Data!$A$1,MATCH($D221,Data!$CG:$CG,0)-1,MATCH($E221&amp;"/"&amp;H$1,Data!$1:$1,0)-1))=TRUE,"",IF(OFFSET(Data!$A$1,MATCH($D221,Data!$CG:$CG,0)-1,MATCH($E221&amp;"/"&amp;H$1,Data!$1:$1,0)-1)=0,"",OFFSET(Data!$A$1,MATCH($D221,Data!$CG:$CG,0)-1,MATCH($E221&amp;"/"&amp;H$1,Data!$1:$1,0)-1)))</f>
        <v/>
      </c>
      <c r="I221" s="252" t="str">
        <f ca="1">IF(ISERROR(OFFSET(Data!$A$1,MATCH($D221,Data!$CG:$CG,0)-1,MATCH($E221&amp;"/"&amp;I$1,Data!$1:$1,0)-1))=TRUE,"",IF(OFFSET(Data!$A$1,MATCH($D221,Data!$CG:$CG,0)-1,MATCH($E221&amp;"/"&amp;I$1,Data!$1:$1,0)-1)=0,"",OFFSET(Data!$A$1,MATCH($D221,Data!$CG:$CG,0)-1,MATCH($E221&amp;"/"&amp;I$1,Data!$1:$1,0)-1)))</f>
        <v/>
      </c>
      <c r="J221" s="252" t="str">
        <f ca="1">IF(ISERROR(OFFSET(Data!$A$1,MATCH($D221,Data!$CG:$CG,0)-1,MATCH($E221&amp;"/"&amp;J$1,Data!$1:$1,0)-1))=TRUE,"",IF(OFFSET(Data!$A$1,MATCH($D221,Data!$CG:$CG,0)-1,MATCH($E221&amp;"/"&amp;J$1,Data!$1:$1,0)-1)=0,"",OFFSET(Data!$A$1,MATCH($D221,Data!$CG:$CG,0)-1,MATCH($E221&amp;"/"&amp;J$1,Data!$1:$1,0)-1)))</f>
        <v/>
      </c>
      <c r="K221" s="252" t="str">
        <f ca="1">IF(ISERROR(OFFSET(Data!$A$1,MATCH($D221,Data!$CG:$CG,0)-1,MATCH($E221&amp;"/"&amp;K$1,Data!$1:$1,0)-1))=TRUE,"",IF(OFFSET(Data!$A$1,MATCH($D221,Data!$CG:$CG,0)-1,MATCH($E221&amp;"/"&amp;K$1,Data!$1:$1,0)-1)=0,"",OFFSET(Data!$A$1,MATCH($D221,Data!$CG:$CG,0)-1,MATCH($E221&amp;"/"&amp;K$1,Data!$1:$1,0)-1)))</f>
        <v/>
      </c>
      <c r="L221" s="252" t="str">
        <f ca="1">IF(ISERROR(OFFSET(Data!$A$1,MATCH($D221,Data!$CG:$CG,0)-1,MATCH($E221&amp;"/"&amp;L$1,Data!$1:$1,0)-1))=TRUE,"",IF(OFFSET(Data!$A$1,MATCH($D221,Data!$CG:$CG,0)-1,MATCH($E221&amp;"/"&amp;L$1,Data!$1:$1,0)-1)=0,"",OFFSET(Data!$A$1,MATCH($D221,Data!$CG:$CG,0)-1,MATCH($E221&amp;"/"&amp;L$1,Data!$1:$1,0)-1)))</f>
        <v/>
      </c>
      <c r="M221" s="252" t="str">
        <f ca="1">IF(ISERROR(OFFSET(Data!$A$1,MATCH($D221,Data!$CG:$CG,0)-1,MATCH($E221&amp;"/"&amp;M$1,Data!$1:$1,0)-1))=TRUE,"",IF(OFFSET(Data!$A$1,MATCH($D221,Data!$CG:$CG,0)-1,MATCH($E221&amp;"/"&amp;M$1,Data!$1:$1,0)-1)=0,"",OFFSET(Data!$A$1,MATCH($D221,Data!$CG:$CG,0)-1,MATCH($E221&amp;"/"&amp;M$1,Data!$1:$1,0)-1)))</f>
        <v/>
      </c>
      <c r="N221" s="252" t="str">
        <f ca="1">IF(ISERROR(OFFSET(Data!$A$1,MATCH($D221,Data!$CG:$CG,0)-1,MATCH($E221&amp;"/"&amp;N$1,Data!$1:$1,0)-1))=TRUE,"",IF(OFFSET(Data!$A$1,MATCH($D221,Data!$CG:$CG,0)-1,MATCH($E221&amp;"/"&amp;N$1,Data!$1:$1,0)-1)=0,"",OFFSET(Data!$A$1,MATCH($D221,Data!$CG:$CG,0)-1,MATCH($E221&amp;"/"&amp;N$1,Data!$1:$1,0)-1)))</f>
        <v/>
      </c>
      <c r="O221" s="252" t="str">
        <f ca="1">IF(ISERROR(OFFSET(Data!$A$1,MATCH($D221,Data!$CG:$CG,0)-1,MATCH($E221&amp;"/"&amp;O$1,Data!$1:$1,0)-1))=TRUE,"",IF(OFFSET(Data!$A$1,MATCH($D221,Data!$CG:$CG,0)-1,MATCH($E221&amp;"/"&amp;O$1,Data!$1:$1,0)-1)=0,"",OFFSET(Data!$A$1,MATCH($D221,Data!$CG:$CG,0)-1,MATCH($E221&amp;"/"&amp;O$1,Data!$1:$1,0)-1)))</f>
        <v/>
      </c>
      <c r="P221" s="252" t="str">
        <f ca="1">IF(ISERROR(OFFSET(Data!$A$1,MATCH($D221,Data!$CG:$CG,0)-1,MATCH($E221&amp;"/"&amp;P$1,Data!$1:$1,0)-1))=TRUE,"",IF(OFFSET(Data!$A$1,MATCH($D221,Data!$CG:$CG,0)-1,MATCH($E221&amp;"/"&amp;P$1,Data!$1:$1,0)-1)=0,"",OFFSET(Data!$A$1,MATCH($D221,Data!$CG:$CG,0)-1,MATCH($E221&amp;"/"&amp;P$1,Data!$1:$1,0)-1)))</f>
        <v/>
      </c>
      <c r="Q221" s="252" t="str">
        <f ca="1">IF(ISERROR(OFFSET(Data!$A$1,MATCH($D221,Data!$CG:$CG,0)-1,MATCH($E221&amp;"/"&amp;Q$1,Data!$1:$1,0)-1))=TRUE,"",IF(OFFSET(Data!$A$1,MATCH($D221,Data!$CG:$CG,0)-1,MATCH($E221&amp;"/"&amp;Q$1,Data!$1:$1,0)-1)=0,"",OFFSET(Data!$A$1,MATCH($D221,Data!$CG:$CG,0)-1,MATCH($E221&amp;"/"&amp;Q$1,Data!$1:$1,0)-1)))</f>
        <v/>
      </c>
      <c r="R221" s="252" t="str">
        <f ca="1">IF(ISERROR(OFFSET(Data!$A$1,MATCH($D221,Data!$CG:$CG,0)-1,MATCH($E221&amp;"/"&amp;R$1,Data!$1:$1,0)-1))=TRUE,"",IF(OFFSET(Data!$A$1,MATCH($D221,Data!$CG:$CG,0)-1,MATCH($E221&amp;"/"&amp;R$1,Data!$1:$1,0)-1)=0,"",OFFSET(Data!$A$1,MATCH($D221,Data!$CG:$CG,0)-1,MATCH($E221&amp;"/"&amp;R$1,Data!$1:$1,0)-1)))</f>
        <v/>
      </c>
      <c r="S221" s="252" t="str">
        <f ca="1">IF(ISERROR(OFFSET(Data!$A$1,MATCH($D221,Data!$CG:$CG,0)-1,MATCH($E221&amp;"/"&amp;S$1,Data!$1:$1,0)-1))=TRUE,"",IF(OFFSET(Data!$A$1,MATCH($D221,Data!$CG:$CG,0)-1,MATCH($E221&amp;"/"&amp;S$1,Data!$1:$1,0)-1)=0,"",OFFSET(Data!$A$1,MATCH($D221,Data!$CG:$CG,0)-1,MATCH($E221&amp;"/"&amp;S$1,Data!$1:$1,0)-1)))</f>
        <v/>
      </c>
      <c r="T221" s="252" t="str">
        <f ca="1">IF(ISERROR(OFFSET(Data!$A$1,MATCH($D221,Data!$CG:$CG,0)-1,MATCH($E221&amp;"/"&amp;T$1,Data!$1:$1,0)-1))=TRUE,"",IF(OFFSET(Data!$A$1,MATCH($D221,Data!$CG:$CG,0)-1,MATCH($E221&amp;"/"&amp;T$1,Data!$1:$1,0)-1)=0,"",OFFSET(Data!$A$1,MATCH($D221,Data!$CG:$CG,0)-1,MATCH($E221&amp;"/"&amp;T$1,Data!$1:$1,0)-1)))</f>
        <v/>
      </c>
      <c r="U221" s="252" t="str">
        <f ca="1">IF(ISERROR(OFFSET(Data!$A$1,MATCH($D221,Data!$CG:$CG,0)-1,MATCH($E221&amp;"/"&amp;U$1,Data!$1:$1,0)-1))=TRUE,"",IF(OFFSET(Data!$A$1,MATCH($D221,Data!$CG:$CG,0)-1,MATCH($E221&amp;"/"&amp;U$1,Data!$1:$1,0)-1)=0,"",OFFSET(Data!$A$1,MATCH($D221,Data!$CG:$CG,0)-1,MATCH($E221&amp;"/"&amp;U$1,Data!$1:$1,0)-1)))</f>
        <v/>
      </c>
      <c r="V221" s="252" t="str">
        <f ca="1">IF(ISERROR(OFFSET(Data!$A$1,MATCH($D221,Data!$CG:$CG,0)-1,MATCH($E221&amp;"/"&amp;V$1,Data!$1:$1,0)-1))=TRUE,"",IF(OFFSET(Data!$A$1,MATCH($D221,Data!$CG:$CG,0)-1,MATCH($E221&amp;"/"&amp;V$1,Data!$1:$1,0)-1)=0,"",OFFSET(Data!$A$1,MATCH($D221,Data!$CG:$CG,0)-1,MATCH($E221&amp;"/"&amp;V$1,Data!$1:$1,0)-1)))</f>
        <v/>
      </c>
      <c r="W221" s="269" t="str">
        <f ca="1">IF(ISERROR(OFFSET(Data!$A$1,MATCH($D221,Data!$CG:$CG,0)-1,MATCH($E221&amp;"/"&amp;W$1,Data!$1:$1,0)-1))=TRUE,"",IF(OFFSET(Data!$A$1,MATCH($D221,Data!$CG:$CG,0)-1,MATCH($E221&amp;"/"&amp;W$1,Data!$1:$1,0)-1)=0,"",OFFSET(Data!$A$1,MATCH($D221,Data!$CG:$CG,0)-1,MATCH($E221&amp;"/"&amp;W$1,Data!$1:$1,0)-1)))</f>
        <v/>
      </c>
      <c r="X221" s="252" t="str">
        <f ca="1">IF(ISERROR(OFFSET(Data!$A$1,MATCH($D221,Data!$CG:$CG,0)-1,MATCH($E221&amp;"/"&amp;X$1,Data!$1:$1,0)-1))=TRUE,"",IF(OFFSET(Data!$A$1,MATCH($D221,Data!$CG:$CG,0)-1,MATCH($E221&amp;"/"&amp;X$1,Data!$1:$1,0)-1)=0,"",OFFSET(Data!$A$1,MATCH($D221,Data!$CG:$CG,0)-1,MATCH($E221&amp;"/"&amp;X$1,Data!$1:$1,0)-1)))</f>
        <v/>
      </c>
      <c r="Y221" s="252" t="str">
        <f ca="1">IF(ISERROR(OFFSET(Data!$A$1,MATCH($D221,Data!$CG:$CG,0)-1,MATCH($E221&amp;"/"&amp;Y$1,Data!$1:$1,0)-1))=TRUE,"",IF(OFFSET(Data!$A$1,MATCH($D221,Data!$CG:$CG,0)-1,MATCH($E221&amp;"/"&amp;Y$1,Data!$1:$1,0)-1)=0,"",OFFSET(Data!$A$1,MATCH($D221,Data!$CG:$CG,0)-1,MATCH($E221&amp;"/"&amp;Y$1,Data!$1:$1,0)-1)))</f>
        <v/>
      </c>
      <c r="Z221" s="252" t="str">
        <f ca="1">IF(ISERROR(OFFSET(Data!$A$1,MATCH($D221,Data!$CG:$CG,0)-1,MATCH($E221&amp;"/"&amp;Z$1,Data!$1:$1,0)-1))=TRUE,"",IF(OFFSET(Data!$A$1,MATCH($D221,Data!$CG:$CG,0)-1,MATCH($E221&amp;"/"&amp;Z$1,Data!$1:$1,0)-1)=0,"",OFFSET(Data!$A$1,MATCH($D221,Data!$CG:$CG,0)-1,MATCH($E221&amp;"/"&amp;Z$1,Data!$1:$1,0)-1)))</f>
        <v/>
      </c>
      <c r="AA221" s="252" t="str">
        <f ca="1">IF(ISERROR(OFFSET(Data!$A$1,MATCH($D221,Data!$CG:$CG,0)-1,MATCH($E221&amp;"/"&amp;AA$1,Data!$1:$1,0)-1))=TRUE,"",IF(OFFSET(Data!$A$1,MATCH($D221,Data!$CG:$CG,0)-1,MATCH($E221&amp;"/"&amp;AA$1,Data!$1:$1,0)-1)=0,"",OFFSET(Data!$A$1,MATCH($D221,Data!$CG:$CG,0)-1,MATCH($E221&amp;"/"&amp;AA$1,Data!$1:$1,0)-1)))</f>
        <v/>
      </c>
      <c r="AB221" s="252" t="str">
        <f ca="1">IF(ISERROR(OFFSET(Data!$A$1,MATCH($D221,Data!$CG:$CG,0)-1,MATCH($E221&amp;"/"&amp;AB$1,Data!$1:$1,0)-1))=TRUE,"",IF(OFFSET(Data!$A$1,MATCH($D221,Data!$CG:$CG,0)-1,MATCH($E221&amp;"/"&amp;AB$1,Data!$1:$1,0)-1)=0,"",OFFSET(Data!$A$1,MATCH($D221,Data!$CG:$CG,0)-1,MATCH($E221&amp;"/"&amp;AB$1,Data!$1:$1,0)-1)))</f>
        <v/>
      </c>
      <c r="AC221" s="252" t="str">
        <f ca="1">IF(ISERROR(OFFSET(Data!$A$1,MATCH($D221,Data!$CG:$CG,0)-1,MATCH($E221&amp;"/"&amp;AC$1,Data!$1:$1,0)-1))=TRUE,"",IF(OFFSET(Data!$A$1,MATCH($D221,Data!$CG:$CG,0)-1,MATCH($E221&amp;"/"&amp;AC$1,Data!$1:$1,0)-1)=0,"",OFFSET(Data!$A$1,MATCH($D221,Data!$CG:$CG,0)-1,MATCH($E221&amp;"/"&amp;AC$1,Data!$1:$1,0)-1)))</f>
        <v/>
      </c>
      <c r="AD221" s="252" t="str">
        <f ca="1">IF(ISERROR(OFFSET(Data!$A$1,MATCH($D221,Data!$CG:$CG,0)-1,MATCH($E221&amp;"/"&amp;AD$1,Data!$1:$1,0)-1))=TRUE,"",IF(OFFSET(Data!$A$1,MATCH($D221,Data!$CG:$CG,0)-1,MATCH($E221&amp;"/"&amp;AD$1,Data!$1:$1,0)-1)=0,"",OFFSET(Data!$A$1,MATCH($D221,Data!$CG:$CG,0)-1,MATCH($E221&amp;"/"&amp;AD$1,Data!$1:$1,0)-1)))</f>
        <v/>
      </c>
      <c r="AE221" s="252" t="str">
        <f ca="1">IF(ISERROR(OFFSET(Data!$A$1,MATCH($D221,Data!$CG:$CG,0)-1,MATCH($E221&amp;"/"&amp;AE$1,Data!$1:$1,0)-1))=TRUE,"",IF(OFFSET(Data!$A$1,MATCH($D221,Data!$CG:$CG,0)-1,MATCH($E221&amp;"/"&amp;AE$1,Data!$1:$1,0)-1)=0,"",OFFSET(Data!$A$1,MATCH($D221,Data!$CG:$CG,0)-1,MATCH($E221&amp;"/"&amp;AE$1,Data!$1:$1,0)-1)))</f>
        <v/>
      </c>
      <c r="AF221" s="253" t="str">
        <f ca="1">IF(ISERROR(OFFSET(Data!$A$1,MATCH($D221,Data!$CG:$CG,0)-1,MATCH($E221&amp;"/"&amp;AF$1,Data!$1:$1,0)-1))=TRUE,"",IF(OFFSET(Data!$A$1,MATCH($D221,Data!$CG:$CG,0)-1,MATCH($E221&amp;"/"&amp;AF$1,Data!$1:$1,0)-1)=0,"",OFFSET(Data!$A$1,MATCH($D221,Data!$CG:$CG,0)-1,MATCH($E221&amp;"/"&amp;AF$1,Data!$1:$1,0)-1)))</f>
        <v/>
      </c>
      <c r="AG221" s="188">
        <f t="shared" ca="1" si="7"/>
        <v>0</v>
      </c>
      <c r="AH221" s="208">
        <f ca="1">SUM(AG219:AG221)</f>
        <v>0</v>
      </c>
    </row>
    <row r="222" spans="1:34" ht="15.75" hidden="1" customHeight="1" x14ac:dyDescent="0.25">
      <c r="A222" s="446"/>
      <c r="B222" s="469"/>
      <c r="C222" s="472"/>
      <c r="D222" s="50" t="e">
        <f>IF(C222&lt;&gt;"",C222,D221)</f>
        <v>#N/A</v>
      </c>
      <c r="E222" s="51" t="s">
        <v>24</v>
      </c>
      <c r="F222" s="254" t="str">
        <f ca="1">IF(ISERROR(OFFSET(Data!$A$1,MATCH($D222,Data!$CG:$CG,0)-1,MATCH($E222&amp;"/"&amp;F$1,Data!$1:$1,0)-1))=TRUE,"",IF(OFFSET(Data!$A$1,MATCH($D222,Data!$CG:$CG,0)-1,MATCH($E222&amp;"/"&amp;F$1,Data!$1:$1,0)-1)=0,"",OFFSET(Data!$A$1,MATCH($D222,Data!$CG:$CG,0)-1,MATCH($E222&amp;"/"&amp;F$1,Data!$1:$1,0)-1)))</f>
        <v/>
      </c>
      <c r="G222" s="252" t="str">
        <f ca="1">IF(ISERROR(OFFSET(Data!$A$1,MATCH($D222,Data!$CG:$CG,0)-1,MATCH($E222&amp;"/"&amp;G$1,Data!$1:$1,0)-1))=TRUE,"",IF(OFFSET(Data!$A$1,MATCH($D222,Data!$CG:$CG,0)-1,MATCH($E222&amp;"/"&amp;G$1,Data!$1:$1,0)-1)=0,"",OFFSET(Data!$A$1,MATCH($D222,Data!$CG:$CG,0)-1,MATCH($E222&amp;"/"&amp;G$1,Data!$1:$1,0)-1)))</f>
        <v/>
      </c>
      <c r="H222" s="252" t="str">
        <f ca="1">IF(ISERROR(OFFSET(Data!$A$1,MATCH($D222,Data!$CG:$CG,0)-1,MATCH($E222&amp;"/"&amp;H$1,Data!$1:$1,0)-1))=TRUE,"",IF(OFFSET(Data!$A$1,MATCH($D222,Data!$CG:$CG,0)-1,MATCH($E222&amp;"/"&amp;H$1,Data!$1:$1,0)-1)=0,"",OFFSET(Data!$A$1,MATCH($D222,Data!$CG:$CG,0)-1,MATCH($E222&amp;"/"&amp;H$1,Data!$1:$1,0)-1)))</f>
        <v/>
      </c>
      <c r="I222" s="252" t="str">
        <f ca="1">IF(ISERROR(OFFSET(Data!$A$1,MATCH($D222,Data!$CG:$CG,0)-1,MATCH($E222&amp;"/"&amp;I$1,Data!$1:$1,0)-1))=TRUE,"",IF(OFFSET(Data!$A$1,MATCH($D222,Data!$CG:$CG,0)-1,MATCH($E222&amp;"/"&amp;I$1,Data!$1:$1,0)-1)=0,"",OFFSET(Data!$A$1,MATCH($D222,Data!$CG:$CG,0)-1,MATCH($E222&amp;"/"&amp;I$1,Data!$1:$1,0)-1)))</f>
        <v/>
      </c>
      <c r="J222" s="252" t="str">
        <f ca="1">IF(ISERROR(OFFSET(Data!$A$1,MATCH($D222,Data!$CG:$CG,0)-1,MATCH($E222&amp;"/"&amp;J$1,Data!$1:$1,0)-1))=TRUE,"",IF(OFFSET(Data!$A$1,MATCH($D222,Data!$CG:$CG,0)-1,MATCH($E222&amp;"/"&amp;J$1,Data!$1:$1,0)-1)=0,"",OFFSET(Data!$A$1,MATCH($D222,Data!$CG:$CG,0)-1,MATCH($E222&amp;"/"&amp;J$1,Data!$1:$1,0)-1)))</f>
        <v/>
      </c>
      <c r="K222" s="252" t="str">
        <f ca="1">IF(ISERROR(OFFSET(Data!$A$1,MATCH($D222,Data!$CG:$CG,0)-1,MATCH($E222&amp;"/"&amp;K$1,Data!$1:$1,0)-1))=TRUE,"",IF(OFFSET(Data!$A$1,MATCH($D222,Data!$CG:$CG,0)-1,MATCH($E222&amp;"/"&amp;K$1,Data!$1:$1,0)-1)=0,"",OFFSET(Data!$A$1,MATCH($D222,Data!$CG:$CG,0)-1,MATCH($E222&amp;"/"&amp;K$1,Data!$1:$1,0)-1)))</f>
        <v/>
      </c>
      <c r="L222" s="252" t="str">
        <f ca="1">IF(ISERROR(OFFSET(Data!$A$1,MATCH($D222,Data!$CG:$CG,0)-1,MATCH($E222&amp;"/"&amp;L$1,Data!$1:$1,0)-1))=TRUE,"",IF(OFFSET(Data!$A$1,MATCH($D222,Data!$CG:$CG,0)-1,MATCH($E222&amp;"/"&amp;L$1,Data!$1:$1,0)-1)=0,"",OFFSET(Data!$A$1,MATCH($D222,Data!$CG:$CG,0)-1,MATCH($E222&amp;"/"&amp;L$1,Data!$1:$1,0)-1)))</f>
        <v/>
      </c>
      <c r="M222" s="252" t="str">
        <f ca="1">IF(ISERROR(OFFSET(Data!$A$1,MATCH($D222,Data!$CG:$CG,0)-1,MATCH($E222&amp;"/"&amp;M$1,Data!$1:$1,0)-1))=TRUE,"",IF(OFFSET(Data!$A$1,MATCH($D222,Data!$CG:$CG,0)-1,MATCH($E222&amp;"/"&amp;M$1,Data!$1:$1,0)-1)=0,"",OFFSET(Data!$A$1,MATCH($D222,Data!$CG:$CG,0)-1,MATCH($E222&amp;"/"&amp;M$1,Data!$1:$1,0)-1)))</f>
        <v/>
      </c>
      <c r="N222" s="252" t="str">
        <f ca="1">IF(ISERROR(OFFSET(Data!$A$1,MATCH($D222,Data!$CG:$CG,0)-1,MATCH($E222&amp;"/"&amp;N$1,Data!$1:$1,0)-1))=TRUE,"",IF(OFFSET(Data!$A$1,MATCH($D222,Data!$CG:$CG,0)-1,MATCH($E222&amp;"/"&amp;N$1,Data!$1:$1,0)-1)=0,"",OFFSET(Data!$A$1,MATCH($D222,Data!$CG:$CG,0)-1,MATCH($E222&amp;"/"&amp;N$1,Data!$1:$1,0)-1)))</f>
        <v/>
      </c>
      <c r="O222" s="252" t="str">
        <f ca="1">IF(ISERROR(OFFSET(Data!$A$1,MATCH($D222,Data!$CG:$CG,0)-1,MATCH($E222&amp;"/"&amp;O$1,Data!$1:$1,0)-1))=TRUE,"",IF(OFFSET(Data!$A$1,MATCH($D222,Data!$CG:$CG,0)-1,MATCH($E222&amp;"/"&amp;O$1,Data!$1:$1,0)-1)=0,"",OFFSET(Data!$A$1,MATCH($D222,Data!$CG:$CG,0)-1,MATCH($E222&amp;"/"&amp;O$1,Data!$1:$1,0)-1)))</f>
        <v/>
      </c>
      <c r="P222" s="252" t="str">
        <f ca="1">IF(ISERROR(OFFSET(Data!$A$1,MATCH($D222,Data!$CG:$CG,0)-1,MATCH($E222&amp;"/"&amp;P$1,Data!$1:$1,0)-1))=TRUE,"",IF(OFFSET(Data!$A$1,MATCH($D222,Data!$CG:$CG,0)-1,MATCH($E222&amp;"/"&amp;P$1,Data!$1:$1,0)-1)=0,"",OFFSET(Data!$A$1,MATCH($D222,Data!$CG:$CG,0)-1,MATCH($E222&amp;"/"&amp;P$1,Data!$1:$1,0)-1)))</f>
        <v/>
      </c>
      <c r="Q222" s="252" t="str">
        <f ca="1">IF(ISERROR(OFFSET(Data!$A$1,MATCH($D222,Data!$CG:$CG,0)-1,MATCH($E222&amp;"/"&amp;Q$1,Data!$1:$1,0)-1))=TRUE,"",IF(OFFSET(Data!$A$1,MATCH($D222,Data!$CG:$CG,0)-1,MATCH($E222&amp;"/"&amp;Q$1,Data!$1:$1,0)-1)=0,"",OFFSET(Data!$A$1,MATCH($D222,Data!$CG:$CG,0)-1,MATCH($E222&amp;"/"&amp;Q$1,Data!$1:$1,0)-1)))</f>
        <v/>
      </c>
      <c r="R222" s="252" t="str">
        <f ca="1">IF(ISERROR(OFFSET(Data!$A$1,MATCH($D222,Data!$CG:$CG,0)-1,MATCH($E222&amp;"/"&amp;R$1,Data!$1:$1,0)-1))=TRUE,"",IF(OFFSET(Data!$A$1,MATCH($D222,Data!$CG:$CG,0)-1,MATCH($E222&amp;"/"&amp;R$1,Data!$1:$1,0)-1)=0,"",OFFSET(Data!$A$1,MATCH($D222,Data!$CG:$CG,0)-1,MATCH($E222&amp;"/"&amp;R$1,Data!$1:$1,0)-1)))</f>
        <v/>
      </c>
      <c r="S222" s="252" t="str">
        <f ca="1">IF(ISERROR(OFFSET(Data!$A$1,MATCH($D222,Data!$CG:$CG,0)-1,MATCH($E222&amp;"/"&amp;S$1,Data!$1:$1,0)-1))=TRUE,"",IF(OFFSET(Data!$A$1,MATCH($D222,Data!$CG:$CG,0)-1,MATCH($E222&amp;"/"&amp;S$1,Data!$1:$1,0)-1)=0,"",OFFSET(Data!$A$1,MATCH($D222,Data!$CG:$CG,0)-1,MATCH($E222&amp;"/"&amp;S$1,Data!$1:$1,0)-1)))</f>
        <v/>
      </c>
      <c r="T222" s="252" t="str">
        <f ca="1">IF(ISERROR(OFFSET(Data!$A$1,MATCH($D222,Data!$CG:$CG,0)-1,MATCH($E222&amp;"/"&amp;T$1,Data!$1:$1,0)-1))=TRUE,"",IF(OFFSET(Data!$A$1,MATCH($D222,Data!$CG:$CG,0)-1,MATCH($E222&amp;"/"&amp;T$1,Data!$1:$1,0)-1)=0,"",OFFSET(Data!$A$1,MATCH($D222,Data!$CG:$CG,0)-1,MATCH($E222&amp;"/"&amp;T$1,Data!$1:$1,0)-1)))</f>
        <v/>
      </c>
      <c r="U222" s="252" t="str">
        <f ca="1">IF(ISERROR(OFFSET(Data!$A$1,MATCH($D222,Data!$CG:$CG,0)-1,MATCH($E222&amp;"/"&amp;U$1,Data!$1:$1,0)-1))=TRUE,"",IF(OFFSET(Data!$A$1,MATCH($D222,Data!$CG:$CG,0)-1,MATCH($E222&amp;"/"&amp;U$1,Data!$1:$1,0)-1)=0,"",OFFSET(Data!$A$1,MATCH($D222,Data!$CG:$CG,0)-1,MATCH($E222&amp;"/"&amp;U$1,Data!$1:$1,0)-1)))</f>
        <v/>
      </c>
      <c r="V222" s="252" t="str">
        <f ca="1">IF(ISERROR(OFFSET(Data!$A$1,MATCH($D222,Data!$CG:$CG,0)-1,MATCH($E222&amp;"/"&amp;V$1,Data!$1:$1,0)-1))=TRUE,"",IF(OFFSET(Data!$A$1,MATCH($D222,Data!$CG:$CG,0)-1,MATCH($E222&amp;"/"&amp;V$1,Data!$1:$1,0)-1)=0,"",OFFSET(Data!$A$1,MATCH($D222,Data!$CG:$CG,0)-1,MATCH($E222&amp;"/"&amp;V$1,Data!$1:$1,0)-1)))</f>
        <v/>
      </c>
      <c r="W222" s="269" t="str">
        <f ca="1">IF(ISERROR(OFFSET(Data!$A$1,MATCH($D222,Data!$CG:$CG,0)-1,MATCH($E222&amp;"/"&amp;W$1,Data!$1:$1,0)-1))=TRUE,"",IF(OFFSET(Data!$A$1,MATCH($D222,Data!$CG:$CG,0)-1,MATCH($E222&amp;"/"&amp;W$1,Data!$1:$1,0)-1)=0,"",OFFSET(Data!$A$1,MATCH($D222,Data!$CG:$CG,0)-1,MATCH($E222&amp;"/"&amp;W$1,Data!$1:$1,0)-1)))</f>
        <v/>
      </c>
      <c r="X222" s="252" t="str">
        <f ca="1">IF(ISERROR(OFFSET(Data!$A$1,MATCH($D222,Data!$CG:$CG,0)-1,MATCH($E222&amp;"/"&amp;X$1,Data!$1:$1,0)-1))=TRUE,"",IF(OFFSET(Data!$A$1,MATCH($D222,Data!$CG:$CG,0)-1,MATCH($E222&amp;"/"&amp;X$1,Data!$1:$1,0)-1)=0,"",OFFSET(Data!$A$1,MATCH($D222,Data!$CG:$CG,0)-1,MATCH($E222&amp;"/"&amp;X$1,Data!$1:$1,0)-1)))</f>
        <v/>
      </c>
      <c r="Y222" s="252" t="str">
        <f ca="1">IF(ISERROR(OFFSET(Data!$A$1,MATCH($D222,Data!$CG:$CG,0)-1,MATCH($E222&amp;"/"&amp;Y$1,Data!$1:$1,0)-1))=TRUE,"",IF(OFFSET(Data!$A$1,MATCH($D222,Data!$CG:$CG,0)-1,MATCH($E222&amp;"/"&amp;Y$1,Data!$1:$1,0)-1)=0,"",OFFSET(Data!$A$1,MATCH($D222,Data!$CG:$CG,0)-1,MATCH($E222&amp;"/"&amp;Y$1,Data!$1:$1,0)-1)))</f>
        <v/>
      </c>
      <c r="Z222" s="252" t="str">
        <f ca="1">IF(ISERROR(OFFSET(Data!$A$1,MATCH($D222,Data!$CG:$CG,0)-1,MATCH($E222&amp;"/"&amp;Z$1,Data!$1:$1,0)-1))=TRUE,"",IF(OFFSET(Data!$A$1,MATCH($D222,Data!$CG:$CG,0)-1,MATCH($E222&amp;"/"&amp;Z$1,Data!$1:$1,0)-1)=0,"",OFFSET(Data!$A$1,MATCH($D222,Data!$CG:$CG,0)-1,MATCH($E222&amp;"/"&amp;Z$1,Data!$1:$1,0)-1)))</f>
        <v/>
      </c>
      <c r="AA222" s="252" t="str">
        <f ca="1">IF(ISERROR(OFFSET(Data!$A$1,MATCH($D222,Data!$CG:$CG,0)-1,MATCH($E222&amp;"/"&amp;AA$1,Data!$1:$1,0)-1))=TRUE,"",IF(OFFSET(Data!$A$1,MATCH($D222,Data!$CG:$CG,0)-1,MATCH($E222&amp;"/"&amp;AA$1,Data!$1:$1,0)-1)=0,"",OFFSET(Data!$A$1,MATCH($D222,Data!$CG:$CG,0)-1,MATCH($E222&amp;"/"&amp;AA$1,Data!$1:$1,0)-1)))</f>
        <v/>
      </c>
      <c r="AB222" s="252" t="str">
        <f ca="1">IF(ISERROR(OFFSET(Data!$A$1,MATCH($D222,Data!$CG:$CG,0)-1,MATCH($E222&amp;"/"&amp;AB$1,Data!$1:$1,0)-1))=TRUE,"",IF(OFFSET(Data!$A$1,MATCH($D222,Data!$CG:$CG,0)-1,MATCH($E222&amp;"/"&amp;AB$1,Data!$1:$1,0)-1)=0,"",OFFSET(Data!$A$1,MATCH($D222,Data!$CG:$CG,0)-1,MATCH($E222&amp;"/"&amp;AB$1,Data!$1:$1,0)-1)))</f>
        <v/>
      </c>
      <c r="AC222" s="252" t="str">
        <f ca="1">IF(ISERROR(OFFSET(Data!$A$1,MATCH($D222,Data!$CG:$CG,0)-1,MATCH($E222&amp;"/"&amp;AC$1,Data!$1:$1,0)-1))=TRUE,"",IF(OFFSET(Data!$A$1,MATCH($D222,Data!$CG:$CG,0)-1,MATCH($E222&amp;"/"&amp;AC$1,Data!$1:$1,0)-1)=0,"",OFFSET(Data!$A$1,MATCH($D222,Data!$CG:$CG,0)-1,MATCH($E222&amp;"/"&amp;AC$1,Data!$1:$1,0)-1)))</f>
        <v/>
      </c>
      <c r="AD222" s="252" t="str">
        <f ca="1">IF(ISERROR(OFFSET(Data!$A$1,MATCH($D222,Data!$CG:$CG,0)-1,MATCH($E222&amp;"/"&amp;AD$1,Data!$1:$1,0)-1))=TRUE,"",IF(OFFSET(Data!$A$1,MATCH($D222,Data!$CG:$CG,0)-1,MATCH($E222&amp;"/"&amp;AD$1,Data!$1:$1,0)-1)=0,"",OFFSET(Data!$A$1,MATCH($D222,Data!$CG:$CG,0)-1,MATCH($E222&amp;"/"&amp;AD$1,Data!$1:$1,0)-1)))</f>
        <v/>
      </c>
      <c r="AE222" s="252" t="str">
        <f ca="1">IF(ISERROR(OFFSET(Data!$A$1,MATCH($D222,Data!$CG:$CG,0)-1,MATCH($E222&amp;"/"&amp;AE$1,Data!$1:$1,0)-1))=TRUE,"",IF(OFFSET(Data!$A$1,MATCH($D222,Data!$CG:$CG,0)-1,MATCH($E222&amp;"/"&amp;AE$1,Data!$1:$1,0)-1)=0,"",OFFSET(Data!$A$1,MATCH($D222,Data!$CG:$CG,0)-1,MATCH($E222&amp;"/"&amp;AE$1,Data!$1:$1,0)-1)))</f>
        <v/>
      </c>
      <c r="AF222" s="253" t="str">
        <f ca="1">IF(ISERROR(OFFSET(Data!$A$1,MATCH($D222,Data!$CG:$CG,0)-1,MATCH($E222&amp;"/"&amp;AF$1,Data!$1:$1,0)-1))=TRUE,"",IF(OFFSET(Data!$A$1,MATCH($D222,Data!$CG:$CG,0)-1,MATCH($E222&amp;"/"&amp;AF$1,Data!$1:$1,0)-1)=0,"",OFFSET(Data!$A$1,MATCH($D222,Data!$CG:$CG,0)-1,MATCH($E222&amp;"/"&amp;AF$1,Data!$1:$1,0)-1)))</f>
        <v/>
      </c>
      <c r="AG222" s="188">
        <f t="shared" ca="1" si="7"/>
        <v>0</v>
      </c>
      <c r="AH222" s="208">
        <f ca="1">SUM(AG219:AG222)</f>
        <v>0</v>
      </c>
    </row>
    <row r="223" spans="1:34" ht="15.75" hidden="1" customHeight="1" thickBot="1" x14ac:dyDescent="0.3">
      <c r="A223" s="447"/>
      <c r="B223" s="470"/>
      <c r="C223" s="473"/>
      <c r="D223" s="52" t="e">
        <f>IF(C223&lt;&gt;"",C223,D222)</f>
        <v>#N/A</v>
      </c>
      <c r="E223" s="53" t="s">
        <v>25</v>
      </c>
      <c r="F223" s="255" t="str">
        <f ca="1">IF(ISERROR(OFFSET(Data!$A$1,MATCH($D223,Data!$CG:$CG,0)-1,MATCH($E223&amp;"/"&amp;F$1,Data!$1:$1,0)-1))=TRUE,"",IF(OFFSET(Data!$A$1,MATCH($D223,Data!$CG:$CG,0)-1,MATCH($E223&amp;"/"&amp;F$1,Data!$1:$1,0)-1)=0,"",OFFSET(Data!$A$1,MATCH($D223,Data!$CG:$CG,0)-1,MATCH($E223&amp;"/"&amp;F$1,Data!$1:$1,0)-1)))</f>
        <v/>
      </c>
      <c r="G223" s="256" t="str">
        <f ca="1">IF(ISERROR(OFFSET(Data!$A$1,MATCH($D223,Data!$CG:$CG,0)-1,MATCH($E223&amp;"/"&amp;G$1,Data!$1:$1,0)-1))=TRUE,"",IF(OFFSET(Data!$A$1,MATCH($D223,Data!$CG:$CG,0)-1,MATCH($E223&amp;"/"&amp;G$1,Data!$1:$1,0)-1)=0,"",OFFSET(Data!$A$1,MATCH($D223,Data!$CG:$CG,0)-1,MATCH($E223&amp;"/"&amp;G$1,Data!$1:$1,0)-1)))</f>
        <v/>
      </c>
      <c r="H223" s="256" t="str">
        <f ca="1">IF(ISERROR(OFFSET(Data!$A$1,MATCH($D223,Data!$CG:$CG,0)-1,MATCH($E223&amp;"/"&amp;H$1,Data!$1:$1,0)-1))=TRUE,"",IF(OFFSET(Data!$A$1,MATCH($D223,Data!$CG:$CG,0)-1,MATCH($E223&amp;"/"&amp;H$1,Data!$1:$1,0)-1)=0,"",OFFSET(Data!$A$1,MATCH($D223,Data!$CG:$CG,0)-1,MATCH($E223&amp;"/"&amp;H$1,Data!$1:$1,0)-1)))</f>
        <v/>
      </c>
      <c r="I223" s="256" t="str">
        <f ca="1">IF(ISERROR(OFFSET(Data!$A$1,MATCH($D223,Data!$CG:$CG,0)-1,MATCH($E223&amp;"/"&amp;I$1,Data!$1:$1,0)-1))=TRUE,"",IF(OFFSET(Data!$A$1,MATCH($D223,Data!$CG:$CG,0)-1,MATCH($E223&amp;"/"&amp;I$1,Data!$1:$1,0)-1)=0,"",OFFSET(Data!$A$1,MATCH($D223,Data!$CG:$CG,0)-1,MATCH($E223&amp;"/"&amp;I$1,Data!$1:$1,0)-1)))</f>
        <v/>
      </c>
      <c r="J223" s="256" t="str">
        <f ca="1">IF(ISERROR(OFFSET(Data!$A$1,MATCH($D223,Data!$CG:$CG,0)-1,MATCH($E223&amp;"/"&amp;J$1,Data!$1:$1,0)-1))=TRUE,"",IF(OFFSET(Data!$A$1,MATCH($D223,Data!$CG:$CG,0)-1,MATCH($E223&amp;"/"&amp;J$1,Data!$1:$1,0)-1)=0,"",OFFSET(Data!$A$1,MATCH($D223,Data!$CG:$CG,0)-1,MATCH($E223&amp;"/"&amp;J$1,Data!$1:$1,0)-1)))</f>
        <v/>
      </c>
      <c r="K223" s="256" t="str">
        <f ca="1">IF(ISERROR(OFFSET(Data!$A$1,MATCH($D223,Data!$CG:$CG,0)-1,MATCH($E223&amp;"/"&amp;K$1,Data!$1:$1,0)-1))=TRUE,"",IF(OFFSET(Data!$A$1,MATCH($D223,Data!$CG:$CG,0)-1,MATCH($E223&amp;"/"&amp;K$1,Data!$1:$1,0)-1)=0,"",OFFSET(Data!$A$1,MATCH($D223,Data!$CG:$CG,0)-1,MATCH($E223&amp;"/"&amp;K$1,Data!$1:$1,0)-1)))</f>
        <v/>
      </c>
      <c r="L223" s="256" t="str">
        <f ca="1">IF(ISERROR(OFFSET(Data!$A$1,MATCH($D223,Data!$CG:$CG,0)-1,MATCH($E223&amp;"/"&amp;L$1,Data!$1:$1,0)-1))=TRUE,"",IF(OFFSET(Data!$A$1,MATCH($D223,Data!$CG:$CG,0)-1,MATCH($E223&amp;"/"&amp;L$1,Data!$1:$1,0)-1)=0,"",OFFSET(Data!$A$1,MATCH($D223,Data!$CG:$CG,0)-1,MATCH($E223&amp;"/"&amp;L$1,Data!$1:$1,0)-1)))</f>
        <v/>
      </c>
      <c r="M223" s="256" t="str">
        <f ca="1">IF(ISERROR(OFFSET(Data!$A$1,MATCH($D223,Data!$CG:$CG,0)-1,MATCH($E223&amp;"/"&amp;M$1,Data!$1:$1,0)-1))=TRUE,"",IF(OFFSET(Data!$A$1,MATCH($D223,Data!$CG:$CG,0)-1,MATCH($E223&amp;"/"&amp;M$1,Data!$1:$1,0)-1)=0,"",OFFSET(Data!$A$1,MATCH($D223,Data!$CG:$CG,0)-1,MATCH($E223&amp;"/"&amp;M$1,Data!$1:$1,0)-1)))</f>
        <v/>
      </c>
      <c r="N223" s="256" t="str">
        <f ca="1">IF(ISERROR(OFFSET(Data!$A$1,MATCH($D223,Data!$CG:$CG,0)-1,MATCH($E223&amp;"/"&amp;N$1,Data!$1:$1,0)-1))=TRUE,"",IF(OFFSET(Data!$A$1,MATCH($D223,Data!$CG:$CG,0)-1,MATCH($E223&amp;"/"&amp;N$1,Data!$1:$1,0)-1)=0,"",OFFSET(Data!$A$1,MATCH($D223,Data!$CG:$CG,0)-1,MATCH($E223&amp;"/"&amp;N$1,Data!$1:$1,0)-1)))</f>
        <v/>
      </c>
      <c r="O223" s="256" t="str">
        <f ca="1">IF(ISERROR(OFFSET(Data!$A$1,MATCH($D223,Data!$CG:$CG,0)-1,MATCH($E223&amp;"/"&amp;O$1,Data!$1:$1,0)-1))=TRUE,"",IF(OFFSET(Data!$A$1,MATCH($D223,Data!$CG:$CG,0)-1,MATCH($E223&amp;"/"&amp;O$1,Data!$1:$1,0)-1)=0,"",OFFSET(Data!$A$1,MATCH($D223,Data!$CG:$CG,0)-1,MATCH($E223&amp;"/"&amp;O$1,Data!$1:$1,0)-1)))</f>
        <v/>
      </c>
      <c r="P223" s="256" t="str">
        <f ca="1">IF(ISERROR(OFFSET(Data!$A$1,MATCH($D223,Data!$CG:$CG,0)-1,MATCH($E223&amp;"/"&amp;P$1,Data!$1:$1,0)-1))=TRUE,"",IF(OFFSET(Data!$A$1,MATCH($D223,Data!$CG:$CG,0)-1,MATCH($E223&amp;"/"&amp;P$1,Data!$1:$1,0)-1)=0,"",OFFSET(Data!$A$1,MATCH($D223,Data!$CG:$CG,0)-1,MATCH($E223&amp;"/"&amp;P$1,Data!$1:$1,0)-1)))</f>
        <v/>
      </c>
      <c r="Q223" s="256" t="str">
        <f ca="1">IF(ISERROR(OFFSET(Data!$A$1,MATCH($D223,Data!$CG:$CG,0)-1,MATCH($E223&amp;"/"&amp;Q$1,Data!$1:$1,0)-1))=TRUE,"",IF(OFFSET(Data!$A$1,MATCH($D223,Data!$CG:$CG,0)-1,MATCH($E223&amp;"/"&amp;Q$1,Data!$1:$1,0)-1)=0,"",OFFSET(Data!$A$1,MATCH($D223,Data!$CG:$CG,0)-1,MATCH($E223&amp;"/"&amp;Q$1,Data!$1:$1,0)-1)))</f>
        <v/>
      </c>
      <c r="R223" s="256" t="str">
        <f ca="1">IF(ISERROR(OFFSET(Data!$A$1,MATCH($D223,Data!$CG:$CG,0)-1,MATCH($E223&amp;"/"&amp;R$1,Data!$1:$1,0)-1))=TRUE,"",IF(OFFSET(Data!$A$1,MATCH($D223,Data!$CG:$CG,0)-1,MATCH($E223&amp;"/"&amp;R$1,Data!$1:$1,0)-1)=0,"",OFFSET(Data!$A$1,MATCH($D223,Data!$CG:$CG,0)-1,MATCH($E223&amp;"/"&amp;R$1,Data!$1:$1,0)-1)))</f>
        <v/>
      </c>
      <c r="S223" s="256" t="str">
        <f ca="1">IF(ISERROR(OFFSET(Data!$A$1,MATCH($D223,Data!$CG:$CG,0)-1,MATCH($E223&amp;"/"&amp;S$1,Data!$1:$1,0)-1))=TRUE,"",IF(OFFSET(Data!$A$1,MATCH($D223,Data!$CG:$CG,0)-1,MATCH($E223&amp;"/"&amp;S$1,Data!$1:$1,0)-1)=0,"",OFFSET(Data!$A$1,MATCH($D223,Data!$CG:$CG,0)-1,MATCH($E223&amp;"/"&amp;S$1,Data!$1:$1,0)-1)))</f>
        <v/>
      </c>
      <c r="T223" s="256" t="str">
        <f ca="1">IF(ISERROR(OFFSET(Data!$A$1,MATCH($D223,Data!$CG:$CG,0)-1,MATCH($E223&amp;"/"&amp;T$1,Data!$1:$1,0)-1))=TRUE,"",IF(OFFSET(Data!$A$1,MATCH($D223,Data!$CG:$CG,0)-1,MATCH($E223&amp;"/"&amp;T$1,Data!$1:$1,0)-1)=0,"",OFFSET(Data!$A$1,MATCH($D223,Data!$CG:$CG,0)-1,MATCH($E223&amp;"/"&amp;T$1,Data!$1:$1,0)-1)))</f>
        <v/>
      </c>
      <c r="U223" s="256" t="str">
        <f ca="1">IF(ISERROR(OFFSET(Data!$A$1,MATCH($D223,Data!$CG:$CG,0)-1,MATCH($E223&amp;"/"&amp;U$1,Data!$1:$1,0)-1))=TRUE,"",IF(OFFSET(Data!$A$1,MATCH($D223,Data!$CG:$CG,0)-1,MATCH($E223&amp;"/"&amp;U$1,Data!$1:$1,0)-1)=0,"",OFFSET(Data!$A$1,MATCH($D223,Data!$CG:$CG,0)-1,MATCH($E223&amp;"/"&amp;U$1,Data!$1:$1,0)-1)))</f>
        <v/>
      </c>
      <c r="V223" s="256" t="str">
        <f ca="1">IF(ISERROR(OFFSET(Data!$A$1,MATCH($D223,Data!$CG:$CG,0)-1,MATCH($E223&amp;"/"&amp;V$1,Data!$1:$1,0)-1))=TRUE,"",IF(OFFSET(Data!$A$1,MATCH($D223,Data!$CG:$CG,0)-1,MATCH($E223&amp;"/"&amp;V$1,Data!$1:$1,0)-1)=0,"",OFFSET(Data!$A$1,MATCH($D223,Data!$CG:$CG,0)-1,MATCH($E223&amp;"/"&amp;V$1,Data!$1:$1,0)-1)))</f>
        <v/>
      </c>
      <c r="W223" s="257" t="str">
        <f ca="1">IF(ISERROR(OFFSET(Data!$A$1,MATCH($D223,Data!$CG:$CG,0)-1,MATCH($E223&amp;"/"&amp;W$1,Data!$1:$1,0)-1))=TRUE,"",IF(OFFSET(Data!$A$1,MATCH($D223,Data!$CG:$CG,0)-1,MATCH($E223&amp;"/"&amp;W$1,Data!$1:$1,0)-1)=0,"",OFFSET(Data!$A$1,MATCH($D223,Data!$CG:$CG,0)-1,MATCH($E223&amp;"/"&amp;W$1,Data!$1:$1,0)-1)))</f>
        <v/>
      </c>
      <c r="X223" s="256" t="str">
        <f ca="1">IF(ISERROR(OFFSET(Data!$A$1,MATCH($D223,Data!$CG:$CG,0)-1,MATCH($E223&amp;"/"&amp;X$1,Data!$1:$1,0)-1))=TRUE,"",IF(OFFSET(Data!$A$1,MATCH($D223,Data!$CG:$CG,0)-1,MATCH($E223&amp;"/"&amp;X$1,Data!$1:$1,0)-1)=0,"",OFFSET(Data!$A$1,MATCH($D223,Data!$CG:$CG,0)-1,MATCH($E223&amp;"/"&amp;X$1,Data!$1:$1,0)-1)))</f>
        <v/>
      </c>
      <c r="Y223" s="256" t="str">
        <f ca="1">IF(ISERROR(OFFSET(Data!$A$1,MATCH($D223,Data!$CG:$CG,0)-1,MATCH($E223&amp;"/"&amp;Y$1,Data!$1:$1,0)-1))=TRUE,"",IF(OFFSET(Data!$A$1,MATCH($D223,Data!$CG:$CG,0)-1,MATCH($E223&amp;"/"&amp;Y$1,Data!$1:$1,0)-1)=0,"",OFFSET(Data!$A$1,MATCH($D223,Data!$CG:$CG,0)-1,MATCH($E223&amp;"/"&amp;Y$1,Data!$1:$1,0)-1)))</f>
        <v/>
      </c>
      <c r="Z223" s="256" t="str">
        <f ca="1">IF(ISERROR(OFFSET(Data!$A$1,MATCH($D223,Data!$CG:$CG,0)-1,MATCH($E223&amp;"/"&amp;Z$1,Data!$1:$1,0)-1))=TRUE,"",IF(OFFSET(Data!$A$1,MATCH($D223,Data!$CG:$CG,0)-1,MATCH($E223&amp;"/"&amp;Z$1,Data!$1:$1,0)-1)=0,"",OFFSET(Data!$A$1,MATCH($D223,Data!$CG:$CG,0)-1,MATCH($E223&amp;"/"&amp;Z$1,Data!$1:$1,0)-1)))</f>
        <v/>
      </c>
      <c r="AA223" s="256" t="str">
        <f ca="1">IF(ISERROR(OFFSET(Data!$A$1,MATCH($D223,Data!$CG:$CG,0)-1,MATCH($E223&amp;"/"&amp;AA$1,Data!$1:$1,0)-1))=TRUE,"",IF(OFFSET(Data!$A$1,MATCH($D223,Data!$CG:$CG,0)-1,MATCH($E223&amp;"/"&amp;AA$1,Data!$1:$1,0)-1)=0,"",OFFSET(Data!$A$1,MATCH($D223,Data!$CG:$CG,0)-1,MATCH($E223&amp;"/"&amp;AA$1,Data!$1:$1,0)-1)))</f>
        <v/>
      </c>
      <c r="AB223" s="256" t="str">
        <f ca="1">IF(ISERROR(OFFSET(Data!$A$1,MATCH($D223,Data!$CG:$CG,0)-1,MATCH($E223&amp;"/"&amp;AB$1,Data!$1:$1,0)-1))=TRUE,"",IF(OFFSET(Data!$A$1,MATCH($D223,Data!$CG:$CG,0)-1,MATCH($E223&amp;"/"&amp;AB$1,Data!$1:$1,0)-1)=0,"",OFFSET(Data!$A$1,MATCH($D223,Data!$CG:$CG,0)-1,MATCH($E223&amp;"/"&amp;AB$1,Data!$1:$1,0)-1)))</f>
        <v/>
      </c>
      <c r="AC223" s="256" t="str">
        <f ca="1">IF(ISERROR(OFFSET(Data!$A$1,MATCH($D223,Data!$CG:$CG,0)-1,MATCH($E223&amp;"/"&amp;AC$1,Data!$1:$1,0)-1))=TRUE,"",IF(OFFSET(Data!$A$1,MATCH($D223,Data!$CG:$CG,0)-1,MATCH($E223&amp;"/"&amp;AC$1,Data!$1:$1,0)-1)=0,"",OFFSET(Data!$A$1,MATCH($D223,Data!$CG:$CG,0)-1,MATCH($E223&amp;"/"&amp;AC$1,Data!$1:$1,0)-1)))</f>
        <v/>
      </c>
      <c r="AD223" s="256" t="str">
        <f ca="1">IF(ISERROR(OFFSET(Data!$A$1,MATCH($D223,Data!$CG:$CG,0)-1,MATCH($E223&amp;"/"&amp;AD$1,Data!$1:$1,0)-1))=TRUE,"",IF(OFFSET(Data!$A$1,MATCH($D223,Data!$CG:$CG,0)-1,MATCH($E223&amp;"/"&amp;AD$1,Data!$1:$1,0)-1)=0,"",OFFSET(Data!$A$1,MATCH($D223,Data!$CG:$CG,0)-1,MATCH($E223&amp;"/"&amp;AD$1,Data!$1:$1,0)-1)))</f>
        <v/>
      </c>
      <c r="AE223" s="256" t="str">
        <f ca="1">IF(ISERROR(OFFSET(Data!$A$1,MATCH($D223,Data!$CG:$CG,0)-1,MATCH($E223&amp;"/"&amp;AE$1,Data!$1:$1,0)-1))=TRUE,"",IF(OFFSET(Data!$A$1,MATCH($D223,Data!$CG:$CG,0)-1,MATCH($E223&amp;"/"&amp;AE$1,Data!$1:$1,0)-1)=0,"",OFFSET(Data!$A$1,MATCH($D223,Data!$CG:$CG,0)-1,MATCH($E223&amp;"/"&amp;AE$1,Data!$1:$1,0)-1)))</f>
        <v/>
      </c>
      <c r="AF223" s="258" t="str">
        <f ca="1">IF(ISERROR(OFFSET(Data!$A$1,MATCH($D223,Data!$CG:$CG,0)-1,MATCH($E223&amp;"/"&amp;AF$1,Data!$1:$1,0)-1))=TRUE,"",IF(OFFSET(Data!$A$1,MATCH($D223,Data!$CG:$CG,0)-1,MATCH($E223&amp;"/"&amp;AF$1,Data!$1:$1,0)-1)=0,"",OFFSET(Data!$A$1,MATCH($D223,Data!$CG:$CG,0)-1,MATCH($E223&amp;"/"&amp;AF$1,Data!$1:$1,0)-1)))</f>
        <v/>
      </c>
      <c r="AG223" s="197">
        <f t="shared" ca="1" si="7"/>
        <v>0</v>
      </c>
      <c r="AH223" s="209">
        <f ca="1">SUM(AG219:AG223)</f>
        <v>0</v>
      </c>
    </row>
    <row r="224" spans="1:34" ht="15" hidden="1" customHeight="1" x14ac:dyDescent="0.25">
      <c r="A224" s="445">
        <v>44</v>
      </c>
      <c r="B224" s="468" t="e">
        <f>INDEX(Data!CI:CI,MATCH("M"&amp;A224,Data!A:A,0))</f>
        <v>#N/A</v>
      </c>
      <c r="C224" s="471" t="e">
        <f>INDEX(Data!CG:CG,MATCH("M"&amp;A224,Data!A:A,0))</f>
        <v>#N/A</v>
      </c>
      <c r="D224" s="48" t="e">
        <f>IF(C224&lt;&gt;"",C224,#REF!)</f>
        <v>#N/A</v>
      </c>
      <c r="E224" s="49" t="s">
        <v>21</v>
      </c>
      <c r="F224" s="271" t="str">
        <f ca="1">IF(ISERROR(OFFSET(Data!$A$1,MATCH($D224,Data!$CG:$CG,0)-1,MATCH($E224&amp;"/"&amp;F$1,Data!$1:$1,0)-1))=TRUE,"",IF(OFFSET(Data!$A$1,MATCH($D224,Data!$CG:$CG,0)-1,MATCH($E224&amp;"/"&amp;F$1,Data!$1:$1,0)-1)=0,"",OFFSET(Data!$A$1,MATCH($D224,Data!$CG:$CG,0)-1,MATCH($E224&amp;"/"&amp;F$1,Data!$1:$1,0)-1)))</f>
        <v/>
      </c>
      <c r="G224" s="250" t="str">
        <f ca="1">IF(ISERROR(OFFSET(Data!$A$1,MATCH($D224,Data!$CG:$CG,0)-1,MATCH($E224&amp;"/"&amp;G$1,Data!$1:$1,0)-1))=TRUE,"",IF(OFFSET(Data!$A$1,MATCH($D224,Data!$CG:$CG,0)-1,MATCH($E224&amp;"/"&amp;G$1,Data!$1:$1,0)-1)=0,"",OFFSET(Data!$A$1,MATCH($D224,Data!$CG:$CG,0)-1,MATCH($E224&amp;"/"&amp;G$1,Data!$1:$1,0)-1)))</f>
        <v/>
      </c>
      <c r="H224" s="250" t="str">
        <f ca="1">IF(ISERROR(OFFSET(Data!$A$1,MATCH($D224,Data!$CG:$CG,0)-1,MATCH($E224&amp;"/"&amp;H$1,Data!$1:$1,0)-1))=TRUE,"",IF(OFFSET(Data!$A$1,MATCH($D224,Data!$CG:$CG,0)-1,MATCH($E224&amp;"/"&amp;H$1,Data!$1:$1,0)-1)=0,"",OFFSET(Data!$A$1,MATCH($D224,Data!$CG:$CG,0)-1,MATCH($E224&amp;"/"&amp;H$1,Data!$1:$1,0)-1)))</f>
        <v/>
      </c>
      <c r="I224" s="250" t="str">
        <f ca="1">IF(ISERROR(OFFSET(Data!$A$1,MATCH($D224,Data!$CG:$CG,0)-1,MATCH($E224&amp;"/"&amp;I$1,Data!$1:$1,0)-1))=TRUE,"",IF(OFFSET(Data!$A$1,MATCH($D224,Data!$CG:$CG,0)-1,MATCH($E224&amp;"/"&amp;I$1,Data!$1:$1,0)-1)=0,"",OFFSET(Data!$A$1,MATCH($D224,Data!$CG:$CG,0)-1,MATCH($E224&amp;"/"&amp;I$1,Data!$1:$1,0)-1)))</f>
        <v/>
      </c>
      <c r="J224" s="250" t="str">
        <f ca="1">IF(ISERROR(OFFSET(Data!$A$1,MATCH($D224,Data!$CG:$CG,0)-1,MATCH($E224&amp;"/"&amp;J$1,Data!$1:$1,0)-1))=TRUE,"",IF(OFFSET(Data!$A$1,MATCH($D224,Data!$CG:$CG,0)-1,MATCH($E224&amp;"/"&amp;J$1,Data!$1:$1,0)-1)=0,"",OFFSET(Data!$A$1,MATCH($D224,Data!$CG:$CG,0)-1,MATCH($E224&amp;"/"&amp;J$1,Data!$1:$1,0)-1)))</f>
        <v/>
      </c>
      <c r="K224" s="250" t="str">
        <f ca="1">IF(ISERROR(OFFSET(Data!$A$1,MATCH($D224,Data!$CG:$CG,0)-1,MATCH($E224&amp;"/"&amp;K$1,Data!$1:$1,0)-1))=TRUE,"",IF(OFFSET(Data!$A$1,MATCH($D224,Data!$CG:$CG,0)-1,MATCH($E224&amp;"/"&amp;K$1,Data!$1:$1,0)-1)=0,"",OFFSET(Data!$A$1,MATCH($D224,Data!$CG:$CG,0)-1,MATCH($E224&amp;"/"&amp;K$1,Data!$1:$1,0)-1)))</f>
        <v/>
      </c>
      <c r="L224" s="250" t="str">
        <f ca="1">IF(ISERROR(OFFSET(Data!$A$1,MATCH($D224,Data!$CG:$CG,0)-1,MATCH($E224&amp;"/"&amp;L$1,Data!$1:$1,0)-1))=TRUE,"",IF(OFFSET(Data!$A$1,MATCH($D224,Data!$CG:$CG,0)-1,MATCH($E224&amp;"/"&amp;L$1,Data!$1:$1,0)-1)=0,"",OFFSET(Data!$A$1,MATCH($D224,Data!$CG:$CG,0)-1,MATCH($E224&amp;"/"&amp;L$1,Data!$1:$1,0)-1)))</f>
        <v/>
      </c>
      <c r="M224" s="250" t="str">
        <f ca="1">IF(ISERROR(OFFSET(Data!$A$1,MATCH($D224,Data!$CG:$CG,0)-1,MATCH($E224&amp;"/"&amp;M$1,Data!$1:$1,0)-1))=TRUE,"",IF(OFFSET(Data!$A$1,MATCH($D224,Data!$CG:$CG,0)-1,MATCH($E224&amp;"/"&amp;M$1,Data!$1:$1,0)-1)=0,"",OFFSET(Data!$A$1,MATCH($D224,Data!$CG:$CG,0)-1,MATCH($E224&amp;"/"&amp;M$1,Data!$1:$1,0)-1)))</f>
        <v/>
      </c>
      <c r="N224" s="250" t="str">
        <f ca="1">IF(ISERROR(OFFSET(Data!$A$1,MATCH($D224,Data!$CG:$CG,0)-1,MATCH($E224&amp;"/"&amp;N$1,Data!$1:$1,0)-1))=TRUE,"",IF(OFFSET(Data!$A$1,MATCH($D224,Data!$CG:$CG,0)-1,MATCH($E224&amp;"/"&amp;N$1,Data!$1:$1,0)-1)=0,"",OFFSET(Data!$A$1,MATCH($D224,Data!$CG:$CG,0)-1,MATCH($E224&amp;"/"&amp;N$1,Data!$1:$1,0)-1)))</f>
        <v/>
      </c>
      <c r="O224" s="250" t="str">
        <f ca="1">IF(ISERROR(OFFSET(Data!$A$1,MATCH($D224,Data!$CG:$CG,0)-1,MATCH($E224&amp;"/"&amp;O$1,Data!$1:$1,0)-1))=TRUE,"",IF(OFFSET(Data!$A$1,MATCH($D224,Data!$CG:$CG,0)-1,MATCH($E224&amp;"/"&amp;O$1,Data!$1:$1,0)-1)=0,"",OFFSET(Data!$A$1,MATCH($D224,Data!$CG:$CG,0)-1,MATCH($E224&amp;"/"&amp;O$1,Data!$1:$1,0)-1)))</f>
        <v/>
      </c>
      <c r="P224" s="250" t="str">
        <f ca="1">IF(ISERROR(OFFSET(Data!$A$1,MATCH($D224,Data!$CG:$CG,0)-1,MATCH($E224&amp;"/"&amp;P$1,Data!$1:$1,0)-1))=TRUE,"",IF(OFFSET(Data!$A$1,MATCH($D224,Data!$CG:$CG,0)-1,MATCH($E224&amp;"/"&amp;P$1,Data!$1:$1,0)-1)=0,"",OFFSET(Data!$A$1,MATCH($D224,Data!$CG:$CG,0)-1,MATCH($E224&amp;"/"&amp;P$1,Data!$1:$1,0)-1)))</f>
        <v/>
      </c>
      <c r="Q224" s="250" t="str">
        <f ca="1">IF(ISERROR(OFFSET(Data!$A$1,MATCH($D224,Data!$CG:$CG,0)-1,MATCH($E224&amp;"/"&amp;Q$1,Data!$1:$1,0)-1))=TRUE,"",IF(OFFSET(Data!$A$1,MATCH($D224,Data!$CG:$CG,0)-1,MATCH($E224&amp;"/"&amp;Q$1,Data!$1:$1,0)-1)=0,"",OFFSET(Data!$A$1,MATCH($D224,Data!$CG:$CG,0)-1,MATCH($E224&amp;"/"&amp;Q$1,Data!$1:$1,0)-1)))</f>
        <v/>
      </c>
      <c r="R224" s="250" t="str">
        <f ca="1">IF(ISERROR(OFFSET(Data!$A$1,MATCH($D224,Data!$CG:$CG,0)-1,MATCH($E224&amp;"/"&amp;R$1,Data!$1:$1,0)-1))=TRUE,"",IF(OFFSET(Data!$A$1,MATCH($D224,Data!$CG:$CG,0)-1,MATCH($E224&amp;"/"&amp;R$1,Data!$1:$1,0)-1)=0,"",OFFSET(Data!$A$1,MATCH($D224,Data!$CG:$CG,0)-1,MATCH($E224&amp;"/"&amp;R$1,Data!$1:$1,0)-1)))</f>
        <v/>
      </c>
      <c r="S224" s="250" t="str">
        <f ca="1">IF(ISERROR(OFFSET(Data!$A$1,MATCH($D224,Data!$CG:$CG,0)-1,MATCH($E224&amp;"/"&amp;S$1,Data!$1:$1,0)-1))=TRUE,"",IF(OFFSET(Data!$A$1,MATCH($D224,Data!$CG:$CG,0)-1,MATCH($E224&amp;"/"&amp;S$1,Data!$1:$1,0)-1)=0,"",OFFSET(Data!$A$1,MATCH($D224,Data!$CG:$CG,0)-1,MATCH($E224&amp;"/"&amp;S$1,Data!$1:$1,0)-1)))</f>
        <v/>
      </c>
      <c r="T224" s="250" t="str">
        <f ca="1">IF(ISERROR(OFFSET(Data!$A$1,MATCH($D224,Data!$CG:$CG,0)-1,MATCH($E224&amp;"/"&amp;T$1,Data!$1:$1,0)-1))=TRUE,"",IF(OFFSET(Data!$A$1,MATCH($D224,Data!$CG:$CG,0)-1,MATCH($E224&amp;"/"&amp;T$1,Data!$1:$1,0)-1)=0,"",OFFSET(Data!$A$1,MATCH($D224,Data!$CG:$CG,0)-1,MATCH($E224&amp;"/"&amp;T$1,Data!$1:$1,0)-1)))</f>
        <v/>
      </c>
      <c r="U224" s="250" t="str">
        <f ca="1">IF(ISERROR(OFFSET(Data!$A$1,MATCH($D224,Data!$CG:$CG,0)-1,MATCH($E224&amp;"/"&amp;U$1,Data!$1:$1,0)-1))=TRUE,"",IF(OFFSET(Data!$A$1,MATCH($D224,Data!$CG:$CG,0)-1,MATCH($E224&amp;"/"&amp;U$1,Data!$1:$1,0)-1)=0,"",OFFSET(Data!$A$1,MATCH($D224,Data!$CG:$CG,0)-1,MATCH($E224&amp;"/"&amp;U$1,Data!$1:$1,0)-1)))</f>
        <v/>
      </c>
      <c r="V224" s="250" t="str">
        <f ca="1">IF(ISERROR(OFFSET(Data!$A$1,MATCH($D224,Data!$CG:$CG,0)-1,MATCH($E224&amp;"/"&amp;V$1,Data!$1:$1,0)-1))=TRUE,"",IF(OFFSET(Data!$A$1,MATCH($D224,Data!$CG:$CG,0)-1,MATCH($E224&amp;"/"&amp;V$1,Data!$1:$1,0)-1)=0,"",OFFSET(Data!$A$1,MATCH($D224,Data!$CG:$CG,0)-1,MATCH($E224&amp;"/"&amp;V$1,Data!$1:$1,0)-1)))</f>
        <v/>
      </c>
      <c r="W224" s="272" t="str">
        <f ca="1">IF(ISERROR(OFFSET(Data!$A$1,MATCH($D224,Data!$CG:$CG,0)-1,MATCH($E224&amp;"/"&amp;W$1,Data!$1:$1,0)-1))=TRUE,"",IF(OFFSET(Data!$A$1,MATCH($D224,Data!$CG:$CG,0)-1,MATCH($E224&amp;"/"&amp;W$1,Data!$1:$1,0)-1)=0,"",OFFSET(Data!$A$1,MATCH($D224,Data!$CG:$CG,0)-1,MATCH($E224&amp;"/"&amp;W$1,Data!$1:$1,0)-1)))</f>
        <v/>
      </c>
      <c r="X224" s="250" t="str">
        <f ca="1">IF(ISERROR(OFFSET(Data!$A$1,MATCH($D224,Data!$CG:$CG,0)-1,MATCH($E224&amp;"/"&amp;X$1,Data!$1:$1,0)-1))=TRUE,"",IF(OFFSET(Data!$A$1,MATCH($D224,Data!$CG:$CG,0)-1,MATCH($E224&amp;"/"&amp;X$1,Data!$1:$1,0)-1)=0,"",OFFSET(Data!$A$1,MATCH($D224,Data!$CG:$CG,0)-1,MATCH($E224&amp;"/"&amp;X$1,Data!$1:$1,0)-1)))</f>
        <v/>
      </c>
      <c r="Y224" s="250" t="str">
        <f ca="1">IF(ISERROR(OFFSET(Data!$A$1,MATCH($D224,Data!$CG:$CG,0)-1,MATCH($E224&amp;"/"&amp;Y$1,Data!$1:$1,0)-1))=TRUE,"",IF(OFFSET(Data!$A$1,MATCH($D224,Data!$CG:$CG,0)-1,MATCH($E224&amp;"/"&amp;Y$1,Data!$1:$1,0)-1)=0,"",OFFSET(Data!$A$1,MATCH($D224,Data!$CG:$CG,0)-1,MATCH($E224&amp;"/"&amp;Y$1,Data!$1:$1,0)-1)))</f>
        <v/>
      </c>
      <c r="Z224" s="250" t="str">
        <f ca="1">IF(ISERROR(OFFSET(Data!$A$1,MATCH($D224,Data!$CG:$CG,0)-1,MATCH($E224&amp;"/"&amp;Z$1,Data!$1:$1,0)-1))=TRUE,"",IF(OFFSET(Data!$A$1,MATCH($D224,Data!$CG:$CG,0)-1,MATCH($E224&amp;"/"&amp;Z$1,Data!$1:$1,0)-1)=0,"",OFFSET(Data!$A$1,MATCH($D224,Data!$CG:$CG,0)-1,MATCH($E224&amp;"/"&amp;Z$1,Data!$1:$1,0)-1)))</f>
        <v/>
      </c>
      <c r="AA224" s="250" t="str">
        <f ca="1">IF(ISERROR(OFFSET(Data!$A$1,MATCH($D224,Data!$CG:$CG,0)-1,MATCH($E224&amp;"/"&amp;AA$1,Data!$1:$1,0)-1))=TRUE,"",IF(OFFSET(Data!$A$1,MATCH($D224,Data!$CG:$CG,0)-1,MATCH($E224&amp;"/"&amp;AA$1,Data!$1:$1,0)-1)=0,"",OFFSET(Data!$A$1,MATCH($D224,Data!$CG:$CG,0)-1,MATCH($E224&amp;"/"&amp;AA$1,Data!$1:$1,0)-1)))</f>
        <v/>
      </c>
      <c r="AB224" s="250" t="str">
        <f ca="1">IF(ISERROR(OFFSET(Data!$A$1,MATCH($D224,Data!$CG:$CG,0)-1,MATCH($E224&amp;"/"&amp;AB$1,Data!$1:$1,0)-1))=TRUE,"",IF(OFFSET(Data!$A$1,MATCH($D224,Data!$CG:$CG,0)-1,MATCH($E224&amp;"/"&amp;AB$1,Data!$1:$1,0)-1)=0,"",OFFSET(Data!$A$1,MATCH($D224,Data!$CG:$CG,0)-1,MATCH($E224&amp;"/"&amp;AB$1,Data!$1:$1,0)-1)))</f>
        <v/>
      </c>
      <c r="AC224" s="250" t="str">
        <f ca="1">IF(ISERROR(OFFSET(Data!$A$1,MATCH($D224,Data!$CG:$CG,0)-1,MATCH($E224&amp;"/"&amp;AC$1,Data!$1:$1,0)-1))=TRUE,"",IF(OFFSET(Data!$A$1,MATCH($D224,Data!$CG:$CG,0)-1,MATCH($E224&amp;"/"&amp;AC$1,Data!$1:$1,0)-1)=0,"",OFFSET(Data!$A$1,MATCH($D224,Data!$CG:$CG,0)-1,MATCH($E224&amp;"/"&amp;AC$1,Data!$1:$1,0)-1)))</f>
        <v/>
      </c>
      <c r="AD224" s="250" t="str">
        <f ca="1">IF(ISERROR(OFFSET(Data!$A$1,MATCH($D224,Data!$CG:$CG,0)-1,MATCH($E224&amp;"/"&amp;AD$1,Data!$1:$1,0)-1))=TRUE,"",IF(OFFSET(Data!$A$1,MATCH($D224,Data!$CG:$CG,0)-1,MATCH($E224&amp;"/"&amp;AD$1,Data!$1:$1,0)-1)=0,"",OFFSET(Data!$A$1,MATCH($D224,Data!$CG:$CG,0)-1,MATCH($E224&amp;"/"&amp;AD$1,Data!$1:$1,0)-1)))</f>
        <v/>
      </c>
      <c r="AE224" s="250" t="str">
        <f ca="1">IF(ISERROR(OFFSET(Data!$A$1,MATCH($D224,Data!$CG:$CG,0)-1,MATCH($E224&amp;"/"&amp;AE$1,Data!$1:$1,0)-1))=TRUE,"",IF(OFFSET(Data!$A$1,MATCH($D224,Data!$CG:$CG,0)-1,MATCH($E224&amp;"/"&amp;AE$1,Data!$1:$1,0)-1)=0,"",OFFSET(Data!$A$1,MATCH($D224,Data!$CG:$CG,0)-1,MATCH($E224&amp;"/"&amp;AE$1,Data!$1:$1,0)-1)))</f>
        <v/>
      </c>
      <c r="AF224" s="251" t="str">
        <f ca="1">IF(ISERROR(OFFSET(Data!$A$1,MATCH($D224,Data!$CG:$CG,0)-1,MATCH($E224&amp;"/"&amp;AF$1,Data!$1:$1,0)-1))=TRUE,"",IF(OFFSET(Data!$A$1,MATCH($D224,Data!$CG:$CG,0)-1,MATCH($E224&amp;"/"&amp;AF$1,Data!$1:$1,0)-1)=0,"",OFFSET(Data!$A$1,MATCH($D224,Data!$CG:$CG,0)-1,MATCH($E224&amp;"/"&amp;AF$1,Data!$1:$1,0)-1)))</f>
        <v/>
      </c>
      <c r="AG224" s="206">
        <f t="shared" ca="1" si="7"/>
        <v>0</v>
      </c>
      <c r="AH224" s="207">
        <f ca="1">AG224</f>
        <v>0</v>
      </c>
    </row>
    <row r="225" spans="1:34" ht="15" hidden="1" customHeight="1" thickBot="1" x14ac:dyDescent="0.3">
      <c r="A225" s="446"/>
      <c r="B225" s="469"/>
      <c r="C225" s="472"/>
      <c r="D225" s="50" t="e">
        <f>IF(C225&lt;&gt;"",C225,D224)</f>
        <v>#N/A</v>
      </c>
      <c r="E225" s="51" t="s">
        <v>22</v>
      </c>
      <c r="F225" s="254" t="str">
        <f ca="1">IF(ISERROR(OFFSET(Data!$A$1,MATCH($D225,Data!$CG:$CG,0)-1,MATCH($E225&amp;"/"&amp;F$1,Data!$1:$1,0)-1))=TRUE,"",IF(OFFSET(Data!$A$1,MATCH($D225,Data!$CG:$CG,0)-1,MATCH($E225&amp;"/"&amp;F$1,Data!$1:$1,0)-1)=0,"",OFFSET(Data!$A$1,MATCH($D225,Data!$CG:$CG,0)-1,MATCH($E225&amp;"/"&amp;F$1,Data!$1:$1,0)-1)))</f>
        <v/>
      </c>
      <c r="G225" s="252" t="str">
        <f ca="1">IF(ISERROR(OFFSET(Data!$A$1,MATCH($D225,Data!$CG:$CG,0)-1,MATCH($E225&amp;"/"&amp;G$1,Data!$1:$1,0)-1))=TRUE,"",IF(OFFSET(Data!$A$1,MATCH($D225,Data!$CG:$CG,0)-1,MATCH($E225&amp;"/"&amp;G$1,Data!$1:$1,0)-1)=0,"",OFFSET(Data!$A$1,MATCH($D225,Data!$CG:$CG,0)-1,MATCH($E225&amp;"/"&amp;G$1,Data!$1:$1,0)-1)))</f>
        <v/>
      </c>
      <c r="H225" s="252" t="str">
        <f ca="1">IF(ISERROR(OFFSET(Data!$A$1,MATCH($D225,Data!$CG:$CG,0)-1,MATCH($E225&amp;"/"&amp;H$1,Data!$1:$1,0)-1))=TRUE,"",IF(OFFSET(Data!$A$1,MATCH($D225,Data!$CG:$CG,0)-1,MATCH($E225&amp;"/"&amp;H$1,Data!$1:$1,0)-1)=0,"",OFFSET(Data!$A$1,MATCH($D225,Data!$CG:$CG,0)-1,MATCH($E225&amp;"/"&amp;H$1,Data!$1:$1,0)-1)))</f>
        <v/>
      </c>
      <c r="I225" s="252" t="str">
        <f ca="1">IF(ISERROR(OFFSET(Data!$A$1,MATCH($D225,Data!$CG:$CG,0)-1,MATCH($E225&amp;"/"&amp;I$1,Data!$1:$1,0)-1))=TRUE,"",IF(OFFSET(Data!$A$1,MATCH($D225,Data!$CG:$CG,0)-1,MATCH($E225&amp;"/"&amp;I$1,Data!$1:$1,0)-1)=0,"",OFFSET(Data!$A$1,MATCH($D225,Data!$CG:$CG,0)-1,MATCH($E225&amp;"/"&amp;I$1,Data!$1:$1,0)-1)))</f>
        <v/>
      </c>
      <c r="J225" s="252" t="str">
        <f ca="1">IF(ISERROR(OFFSET(Data!$A$1,MATCH($D225,Data!$CG:$CG,0)-1,MATCH($E225&amp;"/"&amp;J$1,Data!$1:$1,0)-1))=TRUE,"",IF(OFFSET(Data!$A$1,MATCH($D225,Data!$CG:$CG,0)-1,MATCH($E225&amp;"/"&amp;J$1,Data!$1:$1,0)-1)=0,"",OFFSET(Data!$A$1,MATCH($D225,Data!$CG:$CG,0)-1,MATCH($E225&amp;"/"&amp;J$1,Data!$1:$1,0)-1)))</f>
        <v/>
      </c>
      <c r="K225" s="252" t="str">
        <f ca="1">IF(ISERROR(OFFSET(Data!$A$1,MATCH($D225,Data!$CG:$CG,0)-1,MATCH($E225&amp;"/"&amp;K$1,Data!$1:$1,0)-1))=TRUE,"",IF(OFFSET(Data!$A$1,MATCH($D225,Data!$CG:$CG,0)-1,MATCH($E225&amp;"/"&amp;K$1,Data!$1:$1,0)-1)=0,"",OFFSET(Data!$A$1,MATCH($D225,Data!$CG:$CG,0)-1,MATCH($E225&amp;"/"&amp;K$1,Data!$1:$1,0)-1)))</f>
        <v/>
      </c>
      <c r="L225" s="252" t="str">
        <f ca="1">IF(ISERROR(OFFSET(Data!$A$1,MATCH($D225,Data!$CG:$CG,0)-1,MATCH($E225&amp;"/"&amp;L$1,Data!$1:$1,0)-1))=TRUE,"",IF(OFFSET(Data!$A$1,MATCH($D225,Data!$CG:$CG,0)-1,MATCH($E225&amp;"/"&amp;L$1,Data!$1:$1,0)-1)=0,"",OFFSET(Data!$A$1,MATCH($D225,Data!$CG:$CG,0)-1,MATCH($E225&amp;"/"&amp;L$1,Data!$1:$1,0)-1)))</f>
        <v/>
      </c>
      <c r="M225" s="252" t="str">
        <f ca="1">IF(ISERROR(OFFSET(Data!$A$1,MATCH($D225,Data!$CG:$CG,0)-1,MATCH($E225&amp;"/"&amp;M$1,Data!$1:$1,0)-1))=TRUE,"",IF(OFFSET(Data!$A$1,MATCH($D225,Data!$CG:$CG,0)-1,MATCH($E225&amp;"/"&amp;M$1,Data!$1:$1,0)-1)=0,"",OFFSET(Data!$A$1,MATCH($D225,Data!$CG:$CG,0)-1,MATCH($E225&amp;"/"&amp;M$1,Data!$1:$1,0)-1)))</f>
        <v/>
      </c>
      <c r="N225" s="252" t="str">
        <f ca="1">IF(ISERROR(OFFSET(Data!$A$1,MATCH($D225,Data!$CG:$CG,0)-1,MATCH($E225&amp;"/"&amp;N$1,Data!$1:$1,0)-1))=TRUE,"",IF(OFFSET(Data!$A$1,MATCH($D225,Data!$CG:$CG,0)-1,MATCH($E225&amp;"/"&amp;N$1,Data!$1:$1,0)-1)=0,"",OFFSET(Data!$A$1,MATCH($D225,Data!$CG:$CG,0)-1,MATCH($E225&amp;"/"&amp;N$1,Data!$1:$1,0)-1)))</f>
        <v/>
      </c>
      <c r="O225" s="252" t="str">
        <f ca="1">IF(ISERROR(OFFSET(Data!$A$1,MATCH($D225,Data!$CG:$CG,0)-1,MATCH($E225&amp;"/"&amp;O$1,Data!$1:$1,0)-1))=TRUE,"",IF(OFFSET(Data!$A$1,MATCH($D225,Data!$CG:$CG,0)-1,MATCH($E225&amp;"/"&amp;O$1,Data!$1:$1,0)-1)=0,"",OFFSET(Data!$A$1,MATCH($D225,Data!$CG:$CG,0)-1,MATCH($E225&amp;"/"&amp;O$1,Data!$1:$1,0)-1)))</f>
        <v/>
      </c>
      <c r="P225" s="252" t="str">
        <f ca="1">IF(ISERROR(OFFSET(Data!$A$1,MATCH($D225,Data!$CG:$CG,0)-1,MATCH($E225&amp;"/"&amp;P$1,Data!$1:$1,0)-1))=TRUE,"",IF(OFFSET(Data!$A$1,MATCH($D225,Data!$CG:$CG,0)-1,MATCH($E225&amp;"/"&amp;P$1,Data!$1:$1,0)-1)=0,"",OFFSET(Data!$A$1,MATCH($D225,Data!$CG:$CG,0)-1,MATCH($E225&amp;"/"&amp;P$1,Data!$1:$1,0)-1)))</f>
        <v/>
      </c>
      <c r="Q225" s="252" t="str">
        <f ca="1">IF(ISERROR(OFFSET(Data!$A$1,MATCH($D225,Data!$CG:$CG,0)-1,MATCH($E225&amp;"/"&amp;Q$1,Data!$1:$1,0)-1))=TRUE,"",IF(OFFSET(Data!$A$1,MATCH($D225,Data!$CG:$CG,0)-1,MATCH($E225&amp;"/"&amp;Q$1,Data!$1:$1,0)-1)=0,"",OFFSET(Data!$A$1,MATCH($D225,Data!$CG:$CG,0)-1,MATCH($E225&amp;"/"&amp;Q$1,Data!$1:$1,0)-1)))</f>
        <v/>
      </c>
      <c r="R225" s="252" t="str">
        <f ca="1">IF(ISERROR(OFFSET(Data!$A$1,MATCH($D225,Data!$CG:$CG,0)-1,MATCH($E225&amp;"/"&amp;R$1,Data!$1:$1,0)-1))=TRUE,"",IF(OFFSET(Data!$A$1,MATCH($D225,Data!$CG:$CG,0)-1,MATCH($E225&amp;"/"&amp;R$1,Data!$1:$1,0)-1)=0,"",OFFSET(Data!$A$1,MATCH($D225,Data!$CG:$CG,0)-1,MATCH($E225&amp;"/"&amp;R$1,Data!$1:$1,0)-1)))</f>
        <v/>
      </c>
      <c r="S225" s="252" t="str">
        <f ca="1">IF(ISERROR(OFFSET(Data!$A$1,MATCH($D225,Data!$CG:$CG,0)-1,MATCH($E225&amp;"/"&amp;S$1,Data!$1:$1,0)-1))=TRUE,"",IF(OFFSET(Data!$A$1,MATCH($D225,Data!$CG:$CG,0)-1,MATCH($E225&amp;"/"&amp;S$1,Data!$1:$1,0)-1)=0,"",OFFSET(Data!$A$1,MATCH($D225,Data!$CG:$CG,0)-1,MATCH($E225&amp;"/"&amp;S$1,Data!$1:$1,0)-1)))</f>
        <v/>
      </c>
      <c r="T225" s="252" t="str">
        <f ca="1">IF(ISERROR(OFFSET(Data!$A$1,MATCH($D225,Data!$CG:$CG,0)-1,MATCH($E225&amp;"/"&amp;T$1,Data!$1:$1,0)-1))=TRUE,"",IF(OFFSET(Data!$A$1,MATCH($D225,Data!$CG:$CG,0)-1,MATCH($E225&amp;"/"&amp;T$1,Data!$1:$1,0)-1)=0,"",OFFSET(Data!$A$1,MATCH($D225,Data!$CG:$CG,0)-1,MATCH($E225&amp;"/"&amp;T$1,Data!$1:$1,0)-1)))</f>
        <v/>
      </c>
      <c r="U225" s="252" t="str">
        <f ca="1">IF(ISERROR(OFFSET(Data!$A$1,MATCH($D225,Data!$CG:$CG,0)-1,MATCH($E225&amp;"/"&amp;U$1,Data!$1:$1,0)-1))=TRUE,"",IF(OFFSET(Data!$A$1,MATCH($D225,Data!$CG:$CG,0)-1,MATCH($E225&amp;"/"&amp;U$1,Data!$1:$1,0)-1)=0,"",OFFSET(Data!$A$1,MATCH($D225,Data!$CG:$CG,0)-1,MATCH($E225&amp;"/"&amp;U$1,Data!$1:$1,0)-1)))</f>
        <v/>
      </c>
      <c r="V225" s="252" t="str">
        <f ca="1">IF(ISERROR(OFFSET(Data!$A$1,MATCH($D225,Data!$CG:$CG,0)-1,MATCH($E225&amp;"/"&amp;V$1,Data!$1:$1,0)-1))=TRUE,"",IF(OFFSET(Data!$A$1,MATCH($D225,Data!$CG:$CG,0)-1,MATCH($E225&amp;"/"&amp;V$1,Data!$1:$1,0)-1)=0,"",OFFSET(Data!$A$1,MATCH($D225,Data!$CG:$CG,0)-1,MATCH($E225&amp;"/"&amp;V$1,Data!$1:$1,0)-1)))</f>
        <v/>
      </c>
      <c r="W225" s="269" t="str">
        <f ca="1">IF(ISERROR(OFFSET(Data!$A$1,MATCH($D225,Data!$CG:$CG,0)-1,MATCH($E225&amp;"/"&amp;W$1,Data!$1:$1,0)-1))=TRUE,"",IF(OFFSET(Data!$A$1,MATCH($D225,Data!$CG:$CG,0)-1,MATCH($E225&amp;"/"&amp;W$1,Data!$1:$1,0)-1)=0,"",OFFSET(Data!$A$1,MATCH($D225,Data!$CG:$CG,0)-1,MATCH($E225&amp;"/"&amp;W$1,Data!$1:$1,0)-1)))</f>
        <v/>
      </c>
      <c r="X225" s="252" t="str">
        <f ca="1">IF(ISERROR(OFFSET(Data!$A$1,MATCH($D225,Data!$CG:$CG,0)-1,MATCH($E225&amp;"/"&amp;X$1,Data!$1:$1,0)-1))=TRUE,"",IF(OFFSET(Data!$A$1,MATCH($D225,Data!$CG:$CG,0)-1,MATCH($E225&amp;"/"&amp;X$1,Data!$1:$1,0)-1)=0,"",OFFSET(Data!$A$1,MATCH($D225,Data!$CG:$CG,0)-1,MATCH($E225&amp;"/"&amp;X$1,Data!$1:$1,0)-1)))</f>
        <v/>
      </c>
      <c r="Y225" s="252" t="str">
        <f ca="1">IF(ISERROR(OFFSET(Data!$A$1,MATCH($D225,Data!$CG:$CG,0)-1,MATCH($E225&amp;"/"&amp;Y$1,Data!$1:$1,0)-1))=TRUE,"",IF(OFFSET(Data!$A$1,MATCH($D225,Data!$CG:$CG,0)-1,MATCH($E225&amp;"/"&amp;Y$1,Data!$1:$1,0)-1)=0,"",OFFSET(Data!$A$1,MATCH($D225,Data!$CG:$CG,0)-1,MATCH($E225&amp;"/"&amp;Y$1,Data!$1:$1,0)-1)))</f>
        <v/>
      </c>
      <c r="Z225" s="252" t="str">
        <f ca="1">IF(ISERROR(OFFSET(Data!$A$1,MATCH($D225,Data!$CG:$CG,0)-1,MATCH($E225&amp;"/"&amp;Z$1,Data!$1:$1,0)-1))=TRUE,"",IF(OFFSET(Data!$A$1,MATCH($D225,Data!$CG:$CG,0)-1,MATCH($E225&amp;"/"&amp;Z$1,Data!$1:$1,0)-1)=0,"",OFFSET(Data!$A$1,MATCH($D225,Data!$CG:$CG,0)-1,MATCH($E225&amp;"/"&amp;Z$1,Data!$1:$1,0)-1)))</f>
        <v/>
      </c>
      <c r="AA225" s="252" t="str">
        <f ca="1">IF(ISERROR(OFFSET(Data!$A$1,MATCH($D225,Data!$CG:$CG,0)-1,MATCH($E225&amp;"/"&amp;AA$1,Data!$1:$1,0)-1))=TRUE,"",IF(OFFSET(Data!$A$1,MATCH($D225,Data!$CG:$CG,0)-1,MATCH($E225&amp;"/"&amp;AA$1,Data!$1:$1,0)-1)=0,"",OFFSET(Data!$A$1,MATCH($D225,Data!$CG:$CG,0)-1,MATCH($E225&amp;"/"&amp;AA$1,Data!$1:$1,0)-1)))</f>
        <v/>
      </c>
      <c r="AB225" s="252" t="str">
        <f ca="1">IF(ISERROR(OFFSET(Data!$A$1,MATCH($D225,Data!$CG:$CG,0)-1,MATCH($E225&amp;"/"&amp;AB$1,Data!$1:$1,0)-1))=TRUE,"",IF(OFFSET(Data!$A$1,MATCH($D225,Data!$CG:$CG,0)-1,MATCH($E225&amp;"/"&amp;AB$1,Data!$1:$1,0)-1)=0,"",OFFSET(Data!$A$1,MATCH($D225,Data!$CG:$CG,0)-1,MATCH($E225&amp;"/"&amp;AB$1,Data!$1:$1,0)-1)))</f>
        <v/>
      </c>
      <c r="AC225" s="252" t="str">
        <f ca="1">IF(ISERROR(OFFSET(Data!$A$1,MATCH($D225,Data!$CG:$CG,0)-1,MATCH($E225&amp;"/"&amp;AC$1,Data!$1:$1,0)-1))=TRUE,"",IF(OFFSET(Data!$A$1,MATCH($D225,Data!$CG:$CG,0)-1,MATCH($E225&amp;"/"&amp;AC$1,Data!$1:$1,0)-1)=0,"",OFFSET(Data!$A$1,MATCH($D225,Data!$CG:$CG,0)-1,MATCH($E225&amp;"/"&amp;AC$1,Data!$1:$1,0)-1)))</f>
        <v/>
      </c>
      <c r="AD225" s="252" t="str">
        <f ca="1">IF(ISERROR(OFFSET(Data!$A$1,MATCH($D225,Data!$CG:$CG,0)-1,MATCH($E225&amp;"/"&amp;AD$1,Data!$1:$1,0)-1))=TRUE,"",IF(OFFSET(Data!$A$1,MATCH($D225,Data!$CG:$CG,0)-1,MATCH($E225&amp;"/"&amp;AD$1,Data!$1:$1,0)-1)=0,"",OFFSET(Data!$A$1,MATCH($D225,Data!$CG:$CG,0)-1,MATCH($E225&amp;"/"&amp;AD$1,Data!$1:$1,0)-1)))</f>
        <v/>
      </c>
      <c r="AE225" s="252" t="str">
        <f ca="1">IF(ISERROR(OFFSET(Data!$A$1,MATCH($D225,Data!$CG:$CG,0)-1,MATCH($E225&amp;"/"&amp;AE$1,Data!$1:$1,0)-1))=TRUE,"",IF(OFFSET(Data!$A$1,MATCH($D225,Data!$CG:$CG,0)-1,MATCH($E225&amp;"/"&amp;AE$1,Data!$1:$1,0)-1)=0,"",OFFSET(Data!$A$1,MATCH($D225,Data!$CG:$CG,0)-1,MATCH($E225&amp;"/"&amp;AE$1,Data!$1:$1,0)-1)))</f>
        <v/>
      </c>
      <c r="AF225" s="253" t="str">
        <f ca="1">IF(ISERROR(OFFSET(Data!$A$1,MATCH($D225,Data!$CG:$CG,0)-1,MATCH($E225&amp;"/"&amp;AF$1,Data!$1:$1,0)-1))=TRUE,"",IF(OFFSET(Data!$A$1,MATCH($D225,Data!$CG:$CG,0)-1,MATCH($E225&amp;"/"&amp;AF$1,Data!$1:$1,0)-1)=0,"",OFFSET(Data!$A$1,MATCH($D225,Data!$CG:$CG,0)-1,MATCH($E225&amp;"/"&amp;AF$1,Data!$1:$1,0)-1)))</f>
        <v/>
      </c>
      <c r="AG225" s="188">
        <f t="shared" ca="1" si="7"/>
        <v>0</v>
      </c>
      <c r="AH225" s="208">
        <f ca="1">SUM(AG224:AG225)</f>
        <v>0</v>
      </c>
    </row>
    <row r="226" spans="1:34" ht="15" hidden="1" customHeight="1" x14ac:dyDescent="0.25">
      <c r="A226" s="446"/>
      <c r="B226" s="469"/>
      <c r="C226" s="472"/>
      <c r="D226" s="50" t="e">
        <f>IF(C226&lt;&gt;"",C226,D225)</f>
        <v>#N/A</v>
      </c>
      <c r="E226" s="51" t="s">
        <v>23</v>
      </c>
      <c r="F226" s="254" t="str">
        <f ca="1">IF(ISERROR(OFFSET(Data!$A$1,MATCH($D226,Data!$CG:$CG,0)-1,MATCH($E226&amp;"/"&amp;F$1,Data!$1:$1,0)-1))=TRUE,"",IF(OFFSET(Data!$A$1,MATCH($D226,Data!$CG:$CG,0)-1,MATCH($E226&amp;"/"&amp;F$1,Data!$1:$1,0)-1)=0,"",OFFSET(Data!$A$1,MATCH($D226,Data!$CG:$CG,0)-1,MATCH($E226&amp;"/"&amp;F$1,Data!$1:$1,0)-1)))</f>
        <v/>
      </c>
      <c r="G226" s="252" t="str">
        <f ca="1">IF(ISERROR(OFFSET(Data!$A$1,MATCH($D226,Data!$CG:$CG,0)-1,MATCH($E226&amp;"/"&amp;G$1,Data!$1:$1,0)-1))=TRUE,"",IF(OFFSET(Data!$A$1,MATCH($D226,Data!$CG:$CG,0)-1,MATCH($E226&amp;"/"&amp;G$1,Data!$1:$1,0)-1)=0,"",OFFSET(Data!$A$1,MATCH($D226,Data!$CG:$CG,0)-1,MATCH($E226&amp;"/"&amp;G$1,Data!$1:$1,0)-1)))</f>
        <v/>
      </c>
      <c r="H226" s="252" t="str">
        <f ca="1">IF(ISERROR(OFFSET(Data!$A$1,MATCH($D226,Data!$CG:$CG,0)-1,MATCH($E226&amp;"/"&amp;H$1,Data!$1:$1,0)-1))=TRUE,"",IF(OFFSET(Data!$A$1,MATCH($D226,Data!$CG:$CG,0)-1,MATCH($E226&amp;"/"&amp;H$1,Data!$1:$1,0)-1)=0,"",OFFSET(Data!$A$1,MATCH($D226,Data!$CG:$CG,0)-1,MATCH($E226&amp;"/"&amp;H$1,Data!$1:$1,0)-1)))</f>
        <v/>
      </c>
      <c r="I226" s="252" t="str">
        <f ca="1">IF(ISERROR(OFFSET(Data!$A$1,MATCH($D226,Data!$CG:$CG,0)-1,MATCH($E226&amp;"/"&amp;I$1,Data!$1:$1,0)-1))=TRUE,"",IF(OFFSET(Data!$A$1,MATCH($D226,Data!$CG:$CG,0)-1,MATCH($E226&amp;"/"&amp;I$1,Data!$1:$1,0)-1)=0,"",OFFSET(Data!$A$1,MATCH($D226,Data!$CG:$CG,0)-1,MATCH($E226&amp;"/"&amp;I$1,Data!$1:$1,0)-1)))</f>
        <v/>
      </c>
      <c r="J226" s="252" t="str">
        <f ca="1">IF(ISERROR(OFFSET(Data!$A$1,MATCH($D226,Data!$CG:$CG,0)-1,MATCH($E226&amp;"/"&amp;J$1,Data!$1:$1,0)-1))=TRUE,"",IF(OFFSET(Data!$A$1,MATCH($D226,Data!$CG:$CG,0)-1,MATCH($E226&amp;"/"&amp;J$1,Data!$1:$1,0)-1)=0,"",OFFSET(Data!$A$1,MATCH($D226,Data!$CG:$CG,0)-1,MATCH($E226&amp;"/"&amp;J$1,Data!$1:$1,0)-1)))</f>
        <v/>
      </c>
      <c r="K226" s="252" t="str">
        <f ca="1">IF(ISERROR(OFFSET(Data!$A$1,MATCH($D226,Data!$CG:$CG,0)-1,MATCH($E226&amp;"/"&amp;K$1,Data!$1:$1,0)-1))=TRUE,"",IF(OFFSET(Data!$A$1,MATCH($D226,Data!$CG:$CG,0)-1,MATCH($E226&amp;"/"&amp;K$1,Data!$1:$1,0)-1)=0,"",OFFSET(Data!$A$1,MATCH($D226,Data!$CG:$CG,0)-1,MATCH($E226&amp;"/"&amp;K$1,Data!$1:$1,0)-1)))</f>
        <v/>
      </c>
      <c r="L226" s="252" t="str">
        <f ca="1">IF(ISERROR(OFFSET(Data!$A$1,MATCH($D226,Data!$CG:$CG,0)-1,MATCH($E226&amp;"/"&amp;L$1,Data!$1:$1,0)-1))=TRUE,"",IF(OFFSET(Data!$A$1,MATCH($D226,Data!$CG:$CG,0)-1,MATCH($E226&amp;"/"&amp;L$1,Data!$1:$1,0)-1)=0,"",OFFSET(Data!$A$1,MATCH($D226,Data!$CG:$CG,0)-1,MATCH($E226&amp;"/"&amp;L$1,Data!$1:$1,0)-1)))</f>
        <v/>
      </c>
      <c r="M226" s="252" t="str">
        <f ca="1">IF(ISERROR(OFFSET(Data!$A$1,MATCH($D226,Data!$CG:$CG,0)-1,MATCH($E226&amp;"/"&amp;M$1,Data!$1:$1,0)-1))=TRUE,"",IF(OFFSET(Data!$A$1,MATCH($D226,Data!$CG:$CG,0)-1,MATCH($E226&amp;"/"&amp;M$1,Data!$1:$1,0)-1)=0,"",OFFSET(Data!$A$1,MATCH($D226,Data!$CG:$CG,0)-1,MATCH($E226&amp;"/"&amp;M$1,Data!$1:$1,0)-1)))</f>
        <v/>
      </c>
      <c r="N226" s="252" t="str">
        <f ca="1">IF(ISERROR(OFFSET(Data!$A$1,MATCH($D226,Data!$CG:$CG,0)-1,MATCH($E226&amp;"/"&amp;N$1,Data!$1:$1,0)-1))=TRUE,"",IF(OFFSET(Data!$A$1,MATCH($D226,Data!$CG:$CG,0)-1,MATCH($E226&amp;"/"&amp;N$1,Data!$1:$1,0)-1)=0,"",OFFSET(Data!$A$1,MATCH($D226,Data!$CG:$CG,0)-1,MATCH($E226&amp;"/"&amp;N$1,Data!$1:$1,0)-1)))</f>
        <v/>
      </c>
      <c r="O226" s="252" t="str">
        <f ca="1">IF(ISERROR(OFFSET(Data!$A$1,MATCH($D226,Data!$CG:$CG,0)-1,MATCH($E226&amp;"/"&amp;O$1,Data!$1:$1,0)-1))=TRUE,"",IF(OFFSET(Data!$A$1,MATCH($D226,Data!$CG:$CG,0)-1,MATCH($E226&amp;"/"&amp;O$1,Data!$1:$1,0)-1)=0,"",OFFSET(Data!$A$1,MATCH($D226,Data!$CG:$CG,0)-1,MATCH($E226&amp;"/"&amp;O$1,Data!$1:$1,0)-1)))</f>
        <v/>
      </c>
      <c r="P226" s="252" t="str">
        <f ca="1">IF(ISERROR(OFFSET(Data!$A$1,MATCH($D226,Data!$CG:$CG,0)-1,MATCH($E226&amp;"/"&amp;P$1,Data!$1:$1,0)-1))=TRUE,"",IF(OFFSET(Data!$A$1,MATCH($D226,Data!$CG:$CG,0)-1,MATCH($E226&amp;"/"&amp;P$1,Data!$1:$1,0)-1)=0,"",OFFSET(Data!$A$1,MATCH($D226,Data!$CG:$CG,0)-1,MATCH($E226&amp;"/"&amp;P$1,Data!$1:$1,0)-1)))</f>
        <v/>
      </c>
      <c r="Q226" s="252" t="str">
        <f ca="1">IF(ISERROR(OFFSET(Data!$A$1,MATCH($D226,Data!$CG:$CG,0)-1,MATCH($E226&amp;"/"&amp;Q$1,Data!$1:$1,0)-1))=TRUE,"",IF(OFFSET(Data!$A$1,MATCH($D226,Data!$CG:$CG,0)-1,MATCH($E226&amp;"/"&amp;Q$1,Data!$1:$1,0)-1)=0,"",OFFSET(Data!$A$1,MATCH($D226,Data!$CG:$CG,0)-1,MATCH($E226&amp;"/"&amp;Q$1,Data!$1:$1,0)-1)))</f>
        <v/>
      </c>
      <c r="R226" s="252" t="str">
        <f ca="1">IF(ISERROR(OFFSET(Data!$A$1,MATCH($D226,Data!$CG:$CG,0)-1,MATCH($E226&amp;"/"&amp;R$1,Data!$1:$1,0)-1))=TRUE,"",IF(OFFSET(Data!$A$1,MATCH($D226,Data!$CG:$CG,0)-1,MATCH($E226&amp;"/"&amp;R$1,Data!$1:$1,0)-1)=0,"",OFFSET(Data!$A$1,MATCH($D226,Data!$CG:$CG,0)-1,MATCH($E226&amp;"/"&amp;R$1,Data!$1:$1,0)-1)))</f>
        <v/>
      </c>
      <c r="S226" s="252" t="str">
        <f ca="1">IF(ISERROR(OFFSET(Data!$A$1,MATCH($D226,Data!$CG:$CG,0)-1,MATCH($E226&amp;"/"&amp;S$1,Data!$1:$1,0)-1))=TRUE,"",IF(OFFSET(Data!$A$1,MATCH($D226,Data!$CG:$CG,0)-1,MATCH($E226&amp;"/"&amp;S$1,Data!$1:$1,0)-1)=0,"",OFFSET(Data!$A$1,MATCH($D226,Data!$CG:$CG,0)-1,MATCH($E226&amp;"/"&amp;S$1,Data!$1:$1,0)-1)))</f>
        <v/>
      </c>
      <c r="T226" s="252" t="str">
        <f ca="1">IF(ISERROR(OFFSET(Data!$A$1,MATCH($D226,Data!$CG:$CG,0)-1,MATCH($E226&amp;"/"&amp;T$1,Data!$1:$1,0)-1))=TRUE,"",IF(OFFSET(Data!$A$1,MATCH($D226,Data!$CG:$CG,0)-1,MATCH($E226&amp;"/"&amp;T$1,Data!$1:$1,0)-1)=0,"",OFFSET(Data!$A$1,MATCH($D226,Data!$CG:$CG,0)-1,MATCH($E226&amp;"/"&amp;T$1,Data!$1:$1,0)-1)))</f>
        <v/>
      </c>
      <c r="U226" s="252" t="str">
        <f ca="1">IF(ISERROR(OFFSET(Data!$A$1,MATCH($D226,Data!$CG:$CG,0)-1,MATCH($E226&amp;"/"&amp;U$1,Data!$1:$1,0)-1))=TRUE,"",IF(OFFSET(Data!$A$1,MATCH($D226,Data!$CG:$CG,0)-1,MATCH($E226&amp;"/"&amp;U$1,Data!$1:$1,0)-1)=0,"",OFFSET(Data!$A$1,MATCH($D226,Data!$CG:$CG,0)-1,MATCH($E226&amp;"/"&amp;U$1,Data!$1:$1,0)-1)))</f>
        <v/>
      </c>
      <c r="V226" s="252" t="str">
        <f ca="1">IF(ISERROR(OFFSET(Data!$A$1,MATCH($D226,Data!$CG:$CG,0)-1,MATCH($E226&amp;"/"&amp;V$1,Data!$1:$1,0)-1))=TRUE,"",IF(OFFSET(Data!$A$1,MATCH($D226,Data!$CG:$CG,0)-1,MATCH($E226&amp;"/"&amp;V$1,Data!$1:$1,0)-1)=0,"",OFFSET(Data!$A$1,MATCH($D226,Data!$CG:$CG,0)-1,MATCH($E226&amp;"/"&amp;V$1,Data!$1:$1,0)-1)))</f>
        <v/>
      </c>
      <c r="W226" s="269" t="str">
        <f ca="1">IF(ISERROR(OFFSET(Data!$A$1,MATCH($D226,Data!$CG:$CG,0)-1,MATCH($E226&amp;"/"&amp;W$1,Data!$1:$1,0)-1))=TRUE,"",IF(OFFSET(Data!$A$1,MATCH($D226,Data!$CG:$CG,0)-1,MATCH($E226&amp;"/"&amp;W$1,Data!$1:$1,0)-1)=0,"",OFFSET(Data!$A$1,MATCH($D226,Data!$CG:$CG,0)-1,MATCH($E226&amp;"/"&amp;W$1,Data!$1:$1,0)-1)))</f>
        <v/>
      </c>
      <c r="X226" s="252" t="str">
        <f ca="1">IF(ISERROR(OFFSET(Data!$A$1,MATCH($D226,Data!$CG:$CG,0)-1,MATCH($E226&amp;"/"&amp;X$1,Data!$1:$1,0)-1))=TRUE,"",IF(OFFSET(Data!$A$1,MATCH($D226,Data!$CG:$CG,0)-1,MATCH($E226&amp;"/"&amp;X$1,Data!$1:$1,0)-1)=0,"",OFFSET(Data!$A$1,MATCH($D226,Data!$CG:$CG,0)-1,MATCH($E226&amp;"/"&amp;X$1,Data!$1:$1,0)-1)))</f>
        <v/>
      </c>
      <c r="Y226" s="252" t="str">
        <f ca="1">IF(ISERROR(OFFSET(Data!$A$1,MATCH($D226,Data!$CG:$CG,0)-1,MATCH($E226&amp;"/"&amp;Y$1,Data!$1:$1,0)-1))=TRUE,"",IF(OFFSET(Data!$A$1,MATCH($D226,Data!$CG:$CG,0)-1,MATCH($E226&amp;"/"&amp;Y$1,Data!$1:$1,0)-1)=0,"",OFFSET(Data!$A$1,MATCH($D226,Data!$CG:$CG,0)-1,MATCH($E226&amp;"/"&amp;Y$1,Data!$1:$1,0)-1)))</f>
        <v/>
      </c>
      <c r="Z226" s="252" t="str">
        <f ca="1">IF(ISERROR(OFFSET(Data!$A$1,MATCH($D226,Data!$CG:$CG,0)-1,MATCH($E226&amp;"/"&amp;Z$1,Data!$1:$1,0)-1))=TRUE,"",IF(OFFSET(Data!$A$1,MATCH($D226,Data!$CG:$CG,0)-1,MATCH($E226&amp;"/"&amp;Z$1,Data!$1:$1,0)-1)=0,"",OFFSET(Data!$A$1,MATCH($D226,Data!$CG:$CG,0)-1,MATCH($E226&amp;"/"&amp;Z$1,Data!$1:$1,0)-1)))</f>
        <v/>
      </c>
      <c r="AA226" s="252" t="str">
        <f ca="1">IF(ISERROR(OFFSET(Data!$A$1,MATCH($D226,Data!$CG:$CG,0)-1,MATCH($E226&amp;"/"&amp;AA$1,Data!$1:$1,0)-1))=TRUE,"",IF(OFFSET(Data!$A$1,MATCH($D226,Data!$CG:$CG,0)-1,MATCH($E226&amp;"/"&amp;AA$1,Data!$1:$1,0)-1)=0,"",OFFSET(Data!$A$1,MATCH($D226,Data!$CG:$CG,0)-1,MATCH($E226&amp;"/"&amp;AA$1,Data!$1:$1,0)-1)))</f>
        <v/>
      </c>
      <c r="AB226" s="252" t="str">
        <f ca="1">IF(ISERROR(OFFSET(Data!$A$1,MATCH($D226,Data!$CG:$CG,0)-1,MATCH($E226&amp;"/"&amp;AB$1,Data!$1:$1,0)-1))=TRUE,"",IF(OFFSET(Data!$A$1,MATCH($D226,Data!$CG:$CG,0)-1,MATCH($E226&amp;"/"&amp;AB$1,Data!$1:$1,0)-1)=0,"",OFFSET(Data!$A$1,MATCH($D226,Data!$CG:$CG,0)-1,MATCH($E226&amp;"/"&amp;AB$1,Data!$1:$1,0)-1)))</f>
        <v/>
      </c>
      <c r="AC226" s="252" t="str">
        <f ca="1">IF(ISERROR(OFFSET(Data!$A$1,MATCH($D226,Data!$CG:$CG,0)-1,MATCH($E226&amp;"/"&amp;AC$1,Data!$1:$1,0)-1))=TRUE,"",IF(OFFSET(Data!$A$1,MATCH($D226,Data!$CG:$CG,0)-1,MATCH($E226&amp;"/"&amp;AC$1,Data!$1:$1,0)-1)=0,"",OFFSET(Data!$A$1,MATCH($D226,Data!$CG:$CG,0)-1,MATCH($E226&amp;"/"&amp;AC$1,Data!$1:$1,0)-1)))</f>
        <v/>
      </c>
      <c r="AD226" s="252" t="str">
        <f ca="1">IF(ISERROR(OFFSET(Data!$A$1,MATCH($D226,Data!$CG:$CG,0)-1,MATCH($E226&amp;"/"&amp;AD$1,Data!$1:$1,0)-1))=TRUE,"",IF(OFFSET(Data!$A$1,MATCH($D226,Data!$CG:$CG,0)-1,MATCH($E226&amp;"/"&amp;AD$1,Data!$1:$1,0)-1)=0,"",OFFSET(Data!$A$1,MATCH($D226,Data!$CG:$CG,0)-1,MATCH($E226&amp;"/"&amp;AD$1,Data!$1:$1,0)-1)))</f>
        <v/>
      </c>
      <c r="AE226" s="252" t="str">
        <f ca="1">IF(ISERROR(OFFSET(Data!$A$1,MATCH($D226,Data!$CG:$CG,0)-1,MATCH($E226&amp;"/"&amp;AE$1,Data!$1:$1,0)-1))=TRUE,"",IF(OFFSET(Data!$A$1,MATCH($D226,Data!$CG:$CG,0)-1,MATCH($E226&amp;"/"&amp;AE$1,Data!$1:$1,0)-1)=0,"",OFFSET(Data!$A$1,MATCH($D226,Data!$CG:$CG,0)-1,MATCH($E226&amp;"/"&amp;AE$1,Data!$1:$1,0)-1)))</f>
        <v/>
      </c>
      <c r="AF226" s="253" t="str">
        <f ca="1">IF(ISERROR(OFFSET(Data!$A$1,MATCH($D226,Data!$CG:$CG,0)-1,MATCH($E226&amp;"/"&amp;AF$1,Data!$1:$1,0)-1))=TRUE,"",IF(OFFSET(Data!$A$1,MATCH($D226,Data!$CG:$CG,0)-1,MATCH($E226&amp;"/"&amp;AF$1,Data!$1:$1,0)-1)=0,"",OFFSET(Data!$A$1,MATCH($D226,Data!$CG:$CG,0)-1,MATCH($E226&amp;"/"&amp;AF$1,Data!$1:$1,0)-1)))</f>
        <v/>
      </c>
      <c r="AG226" s="188">
        <f t="shared" ca="1" si="7"/>
        <v>0</v>
      </c>
      <c r="AH226" s="208">
        <f ca="1">SUM(AG224:AG226)</f>
        <v>0</v>
      </c>
    </row>
    <row r="227" spans="1:34" ht="15.75" hidden="1" customHeight="1" x14ac:dyDescent="0.25">
      <c r="A227" s="446"/>
      <c r="B227" s="469"/>
      <c r="C227" s="472"/>
      <c r="D227" s="50" t="e">
        <f>IF(C227&lt;&gt;"",C227,D226)</f>
        <v>#N/A</v>
      </c>
      <c r="E227" s="51" t="s">
        <v>24</v>
      </c>
      <c r="F227" s="254" t="str">
        <f ca="1">IF(ISERROR(OFFSET(Data!$A$1,MATCH($D227,Data!$CG:$CG,0)-1,MATCH($E227&amp;"/"&amp;F$1,Data!$1:$1,0)-1))=TRUE,"",IF(OFFSET(Data!$A$1,MATCH($D227,Data!$CG:$CG,0)-1,MATCH($E227&amp;"/"&amp;F$1,Data!$1:$1,0)-1)=0,"",OFFSET(Data!$A$1,MATCH($D227,Data!$CG:$CG,0)-1,MATCH($E227&amp;"/"&amp;F$1,Data!$1:$1,0)-1)))</f>
        <v/>
      </c>
      <c r="G227" s="252" t="str">
        <f ca="1">IF(ISERROR(OFFSET(Data!$A$1,MATCH($D227,Data!$CG:$CG,0)-1,MATCH($E227&amp;"/"&amp;G$1,Data!$1:$1,0)-1))=TRUE,"",IF(OFFSET(Data!$A$1,MATCH($D227,Data!$CG:$CG,0)-1,MATCH($E227&amp;"/"&amp;G$1,Data!$1:$1,0)-1)=0,"",OFFSET(Data!$A$1,MATCH($D227,Data!$CG:$CG,0)-1,MATCH($E227&amp;"/"&amp;G$1,Data!$1:$1,0)-1)))</f>
        <v/>
      </c>
      <c r="H227" s="252" t="str">
        <f ca="1">IF(ISERROR(OFFSET(Data!$A$1,MATCH($D227,Data!$CG:$CG,0)-1,MATCH($E227&amp;"/"&amp;H$1,Data!$1:$1,0)-1))=TRUE,"",IF(OFFSET(Data!$A$1,MATCH($D227,Data!$CG:$CG,0)-1,MATCH($E227&amp;"/"&amp;H$1,Data!$1:$1,0)-1)=0,"",OFFSET(Data!$A$1,MATCH($D227,Data!$CG:$CG,0)-1,MATCH($E227&amp;"/"&amp;H$1,Data!$1:$1,0)-1)))</f>
        <v/>
      </c>
      <c r="I227" s="252" t="str">
        <f ca="1">IF(ISERROR(OFFSET(Data!$A$1,MATCH($D227,Data!$CG:$CG,0)-1,MATCH($E227&amp;"/"&amp;I$1,Data!$1:$1,0)-1))=TRUE,"",IF(OFFSET(Data!$A$1,MATCH($D227,Data!$CG:$CG,0)-1,MATCH($E227&amp;"/"&amp;I$1,Data!$1:$1,0)-1)=0,"",OFFSET(Data!$A$1,MATCH($D227,Data!$CG:$CG,0)-1,MATCH($E227&amp;"/"&amp;I$1,Data!$1:$1,0)-1)))</f>
        <v/>
      </c>
      <c r="J227" s="252" t="str">
        <f ca="1">IF(ISERROR(OFFSET(Data!$A$1,MATCH($D227,Data!$CG:$CG,0)-1,MATCH($E227&amp;"/"&amp;J$1,Data!$1:$1,0)-1))=TRUE,"",IF(OFFSET(Data!$A$1,MATCH($D227,Data!$CG:$CG,0)-1,MATCH($E227&amp;"/"&amp;J$1,Data!$1:$1,0)-1)=0,"",OFFSET(Data!$A$1,MATCH($D227,Data!$CG:$CG,0)-1,MATCH($E227&amp;"/"&amp;J$1,Data!$1:$1,0)-1)))</f>
        <v/>
      </c>
      <c r="K227" s="252" t="str">
        <f ca="1">IF(ISERROR(OFFSET(Data!$A$1,MATCH($D227,Data!$CG:$CG,0)-1,MATCH($E227&amp;"/"&amp;K$1,Data!$1:$1,0)-1))=TRUE,"",IF(OFFSET(Data!$A$1,MATCH($D227,Data!$CG:$CG,0)-1,MATCH($E227&amp;"/"&amp;K$1,Data!$1:$1,0)-1)=0,"",OFFSET(Data!$A$1,MATCH($D227,Data!$CG:$CG,0)-1,MATCH($E227&amp;"/"&amp;K$1,Data!$1:$1,0)-1)))</f>
        <v/>
      </c>
      <c r="L227" s="252" t="str">
        <f ca="1">IF(ISERROR(OFFSET(Data!$A$1,MATCH($D227,Data!$CG:$CG,0)-1,MATCH($E227&amp;"/"&amp;L$1,Data!$1:$1,0)-1))=TRUE,"",IF(OFFSET(Data!$A$1,MATCH($D227,Data!$CG:$CG,0)-1,MATCH($E227&amp;"/"&amp;L$1,Data!$1:$1,0)-1)=0,"",OFFSET(Data!$A$1,MATCH($D227,Data!$CG:$CG,0)-1,MATCH($E227&amp;"/"&amp;L$1,Data!$1:$1,0)-1)))</f>
        <v/>
      </c>
      <c r="M227" s="252" t="str">
        <f ca="1">IF(ISERROR(OFFSET(Data!$A$1,MATCH($D227,Data!$CG:$CG,0)-1,MATCH($E227&amp;"/"&amp;M$1,Data!$1:$1,0)-1))=TRUE,"",IF(OFFSET(Data!$A$1,MATCH($D227,Data!$CG:$CG,0)-1,MATCH($E227&amp;"/"&amp;M$1,Data!$1:$1,0)-1)=0,"",OFFSET(Data!$A$1,MATCH($D227,Data!$CG:$CG,0)-1,MATCH($E227&amp;"/"&amp;M$1,Data!$1:$1,0)-1)))</f>
        <v/>
      </c>
      <c r="N227" s="252" t="str">
        <f ca="1">IF(ISERROR(OFFSET(Data!$A$1,MATCH($D227,Data!$CG:$CG,0)-1,MATCH($E227&amp;"/"&amp;N$1,Data!$1:$1,0)-1))=TRUE,"",IF(OFFSET(Data!$A$1,MATCH($D227,Data!$CG:$CG,0)-1,MATCH($E227&amp;"/"&amp;N$1,Data!$1:$1,0)-1)=0,"",OFFSET(Data!$A$1,MATCH($D227,Data!$CG:$CG,0)-1,MATCH($E227&amp;"/"&amp;N$1,Data!$1:$1,0)-1)))</f>
        <v/>
      </c>
      <c r="O227" s="252" t="str">
        <f ca="1">IF(ISERROR(OFFSET(Data!$A$1,MATCH($D227,Data!$CG:$CG,0)-1,MATCH($E227&amp;"/"&amp;O$1,Data!$1:$1,0)-1))=TRUE,"",IF(OFFSET(Data!$A$1,MATCH($D227,Data!$CG:$CG,0)-1,MATCH($E227&amp;"/"&amp;O$1,Data!$1:$1,0)-1)=0,"",OFFSET(Data!$A$1,MATCH($D227,Data!$CG:$CG,0)-1,MATCH($E227&amp;"/"&amp;O$1,Data!$1:$1,0)-1)))</f>
        <v/>
      </c>
      <c r="P227" s="252" t="str">
        <f ca="1">IF(ISERROR(OFFSET(Data!$A$1,MATCH($D227,Data!$CG:$CG,0)-1,MATCH($E227&amp;"/"&amp;P$1,Data!$1:$1,0)-1))=TRUE,"",IF(OFFSET(Data!$A$1,MATCH($D227,Data!$CG:$CG,0)-1,MATCH($E227&amp;"/"&amp;P$1,Data!$1:$1,0)-1)=0,"",OFFSET(Data!$A$1,MATCH($D227,Data!$CG:$CG,0)-1,MATCH($E227&amp;"/"&amp;P$1,Data!$1:$1,0)-1)))</f>
        <v/>
      </c>
      <c r="Q227" s="252" t="str">
        <f ca="1">IF(ISERROR(OFFSET(Data!$A$1,MATCH($D227,Data!$CG:$CG,0)-1,MATCH($E227&amp;"/"&amp;Q$1,Data!$1:$1,0)-1))=TRUE,"",IF(OFFSET(Data!$A$1,MATCH($D227,Data!$CG:$CG,0)-1,MATCH($E227&amp;"/"&amp;Q$1,Data!$1:$1,0)-1)=0,"",OFFSET(Data!$A$1,MATCH($D227,Data!$CG:$CG,0)-1,MATCH($E227&amp;"/"&amp;Q$1,Data!$1:$1,0)-1)))</f>
        <v/>
      </c>
      <c r="R227" s="252" t="str">
        <f ca="1">IF(ISERROR(OFFSET(Data!$A$1,MATCH($D227,Data!$CG:$CG,0)-1,MATCH($E227&amp;"/"&amp;R$1,Data!$1:$1,0)-1))=TRUE,"",IF(OFFSET(Data!$A$1,MATCH($D227,Data!$CG:$CG,0)-1,MATCH($E227&amp;"/"&amp;R$1,Data!$1:$1,0)-1)=0,"",OFFSET(Data!$A$1,MATCH($D227,Data!$CG:$CG,0)-1,MATCH($E227&amp;"/"&amp;R$1,Data!$1:$1,0)-1)))</f>
        <v/>
      </c>
      <c r="S227" s="252" t="str">
        <f ca="1">IF(ISERROR(OFFSET(Data!$A$1,MATCH($D227,Data!$CG:$CG,0)-1,MATCH($E227&amp;"/"&amp;S$1,Data!$1:$1,0)-1))=TRUE,"",IF(OFFSET(Data!$A$1,MATCH($D227,Data!$CG:$CG,0)-1,MATCH($E227&amp;"/"&amp;S$1,Data!$1:$1,0)-1)=0,"",OFFSET(Data!$A$1,MATCH($D227,Data!$CG:$CG,0)-1,MATCH($E227&amp;"/"&amp;S$1,Data!$1:$1,0)-1)))</f>
        <v/>
      </c>
      <c r="T227" s="252" t="str">
        <f ca="1">IF(ISERROR(OFFSET(Data!$A$1,MATCH($D227,Data!$CG:$CG,0)-1,MATCH($E227&amp;"/"&amp;T$1,Data!$1:$1,0)-1))=TRUE,"",IF(OFFSET(Data!$A$1,MATCH($D227,Data!$CG:$CG,0)-1,MATCH($E227&amp;"/"&amp;T$1,Data!$1:$1,0)-1)=0,"",OFFSET(Data!$A$1,MATCH($D227,Data!$CG:$CG,0)-1,MATCH($E227&amp;"/"&amp;T$1,Data!$1:$1,0)-1)))</f>
        <v/>
      </c>
      <c r="U227" s="252" t="str">
        <f ca="1">IF(ISERROR(OFFSET(Data!$A$1,MATCH($D227,Data!$CG:$CG,0)-1,MATCH($E227&amp;"/"&amp;U$1,Data!$1:$1,0)-1))=TRUE,"",IF(OFFSET(Data!$A$1,MATCH($D227,Data!$CG:$CG,0)-1,MATCH($E227&amp;"/"&amp;U$1,Data!$1:$1,0)-1)=0,"",OFFSET(Data!$A$1,MATCH($D227,Data!$CG:$CG,0)-1,MATCH($E227&amp;"/"&amp;U$1,Data!$1:$1,0)-1)))</f>
        <v/>
      </c>
      <c r="V227" s="252" t="str">
        <f ca="1">IF(ISERROR(OFFSET(Data!$A$1,MATCH($D227,Data!$CG:$CG,0)-1,MATCH($E227&amp;"/"&amp;V$1,Data!$1:$1,0)-1))=TRUE,"",IF(OFFSET(Data!$A$1,MATCH($D227,Data!$CG:$CG,0)-1,MATCH($E227&amp;"/"&amp;V$1,Data!$1:$1,0)-1)=0,"",OFFSET(Data!$A$1,MATCH($D227,Data!$CG:$CG,0)-1,MATCH($E227&amp;"/"&amp;V$1,Data!$1:$1,0)-1)))</f>
        <v/>
      </c>
      <c r="W227" s="269" t="str">
        <f ca="1">IF(ISERROR(OFFSET(Data!$A$1,MATCH($D227,Data!$CG:$CG,0)-1,MATCH($E227&amp;"/"&amp;W$1,Data!$1:$1,0)-1))=TRUE,"",IF(OFFSET(Data!$A$1,MATCH($D227,Data!$CG:$CG,0)-1,MATCH($E227&amp;"/"&amp;W$1,Data!$1:$1,0)-1)=0,"",OFFSET(Data!$A$1,MATCH($D227,Data!$CG:$CG,0)-1,MATCH($E227&amp;"/"&amp;W$1,Data!$1:$1,0)-1)))</f>
        <v/>
      </c>
      <c r="X227" s="252" t="str">
        <f ca="1">IF(ISERROR(OFFSET(Data!$A$1,MATCH($D227,Data!$CG:$CG,0)-1,MATCH($E227&amp;"/"&amp;X$1,Data!$1:$1,0)-1))=TRUE,"",IF(OFFSET(Data!$A$1,MATCH($D227,Data!$CG:$CG,0)-1,MATCH($E227&amp;"/"&amp;X$1,Data!$1:$1,0)-1)=0,"",OFFSET(Data!$A$1,MATCH($D227,Data!$CG:$CG,0)-1,MATCH($E227&amp;"/"&amp;X$1,Data!$1:$1,0)-1)))</f>
        <v/>
      </c>
      <c r="Y227" s="252" t="str">
        <f ca="1">IF(ISERROR(OFFSET(Data!$A$1,MATCH($D227,Data!$CG:$CG,0)-1,MATCH($E227&amp;"/"&amp;Y$1,Data!$1:$1,0)-1))=TRUE,"",IF(OFFSET(Data!$A$1,MATCH($D227,Data!$CG:$CG,0)-1,MATCH($E227&amp;"/"&amp;Y$1,Data!$1:$1,0)-1)=0,"",OFFSET(Data!$A$1,MATCH($D227,Data!$CG:$CG,0)-1,MATCH($E227&amp;"/"&amp;Y$1,Data!$1:$1,0)-1)))</f>
        <v/>
      </c>
      <c r="Z227" s="252" t="str">
        <f ca="1">IF(ISERROR(OFFSET(Data!$A$1,MATCH($D227,Data!$CG:$CG,0)-1,MATCH($E227&amp;"/"&amp;Z$1,Data!$1:$1,0)-1))=TRUE,"",IF(OFFSET(Data!$A$1,MATCH($D227,Data!$CG:$CG,0)-1,MATCH($E227&amp;"/"&amp;Z$1,Data!$1:$1,0)-1)=0,"",OFFSET(Data!$A$1,MATCH($D227,Data!$CG:$CG,0)-1,MATCH($E227&amp;"/"&amp;Z$1,Data!$1:$1,0)-1)))</f>
        <v/>
      </c>
      <c r="AA227" s="252" t="str">
        <f ca="1">IF(ISERROR(OFFSET(Data!$A$1,MATCH($D227,Data!$CG:$CG,0)-1,MATCH($E227&amp;"/"&amp;AA$1,Data!$1:$1,0)-1))=TRUE,"",IF(OFFSET(Data!$A$1,MATCH($D227,Data!$CG:$CG,0)-1,MATCH($E227&amp;"/"&amp;AA$1,Data!$1:$1,0)-1)=0,"",OFFSET(Data!$A$1,MATCH($D227,Data!$CG:$CG,0)-1,MATCH($E227&amp;"/"&amp;AA$1,Data!$1:$1,0)-1)))</f>
        <v/>
      </c>
      <c r="AB227" s="252" t="str">
        <f ca="1">IF(ISERROR(OFFSET(Data!$A$1,MATCH($D227,Data!$CG:$CG,0)-1,MATCH($E227&amp;"/"&amp;AB$1,Data!$1:$1,0)-1))=TRUE,"",IF(OFFSET(Data!$A$1,MATCH($D227,Data!$CG:$CG,0)-1,MATCH($E227&amp;"/"&amp;AB$1,Data!$1:$1,0)-1)=0,"",OFFSET(Data!$A$1,MATCH($D227,Data!$CG:$CG,0)-1,MATCH($E227&amp;"/"&amp;AB$1,Data!$1:$1,0)-1)))</f>
        <v/>
      </c>
      <c r="AC227" s="252" t="str">
        <f ca="1">IF(ISERROR(OFFSET(Data!$A$1,MATCH($D227,Data!$CG:$CG,0)-1,MATCH($E227&amp;"/"&amp;AC$1,Data!$1:$1,0)-1))=TRUE,"",IF(OFFSET(Data!$A$1,MATCH($D227,Data!$CG:$CG,0)-1,MATCH($E227&amp;"/"&amp;AC$1,Data!$1:$1,0)-1)=0,"",OFFSET(Data!$A$1,MATCH($D227,Data!$CG:$CG,0)-1,MATCH($E227&amp;"/"&amp;AC$1,Data!$1:$1,0)-1)))</f>
        <v/>
      </c>
      <c r="AD227" s="252" t="str">
        <f ca="1">IF(ISERROR(OFFSET(Data!$A$1,MATCH($D227,Data!$CG:$CG,0)-1,MATCH($E227&amp;"/"&amp;AD$1,Data!$1:$1,0)-1))=TRUE,"",IF(OFFSET(Data!$A$1,MATCH($D227,Data!$CG:$CG,0)-1,MATCH($E227&amp;"/"&amp;AD$1,Data!$1:$1,0)-1)=0,"",OFFSET(Data!$A$1,MATCH($D227,Data!$CG:$CG,0)-1,MATCH($E227&amp;"/"&amp;AD$1,Data!$1:$1,0)-1)))</f>
        <v/>
      </c>
      <c r="AE227" s="252" t="str">
        <f ca="1">IF(ISERROR(OFFSET(Data!$A$1,MATCH($D227,Data!$CG:$CG,0)-1,MATCH($E227&amp;"/"&amp;AE$1,Data!$1:$1,0)-1))=TRUE,"",IF(OFFSET(Data!$A$1,MATCH($D227,Data!$CG:$CG,0)-1,MATCH($E227&amp;"/"&amp;AE$1,Data!$1:$1,0)-1)=0,"",OFFSET(Data!$A$1,MATCH($D227,Data!$CG:$CG,0)-1,MATCH($E227&amp;"/"&amp;AE$1,Data!$1:$1,0)-1)))</f>
        <v/>
      </c>
      <c r="AF227" s="253" t="str">
        <f ca="1">IF(ISERROR(OFFSET(Data!$A$1,MATCH($D227,Data!$CG:$CG,0)-1,MATCH($E227&amp;"/"&amp;AF$1,Data!$1:$1,0)-1))=TRUE,"",IF(OFFSET(Data!$A$1,MATCH($D227,Data!$CG:$CG,0)-1,MATCH($E227&amp;"/"&amp;AF$1,Data!$1:$1,0)-1)=0,"",OFFSET(Data!$A$1,MATCH($D227,Data!$CG:$CG,0)-1,MATCH($E227&amp;"/"&amp;AF$1,Data!$1:$1,0)-1)))</f>
        <v/>
      </c>
      <c r="AG227" s="188">
        <f t="shared" ca="1" si="7"/>
        <v>0</v>
      </c>
      <c r="AH227" s="208">
        <f ca="1">SUM(AG224:AG227)</f>
        <v>0</v>
      </c>
    </row>
    <row r="228" spans="1:34" ht="15.75" hidden="1" customHeight="1" thickBot="1" x14ac:dyDescent="0.3">
      <c r="A228" s="447"/>
      <c r="B228" s="470"/>
      <c r="C228" s="473"/>
      <c r="D228" s="52" t="e">
        <f>IF(C228&lt;&gt;"",C228,D227)</f>
        <v>#N/A</v>
      </c>
      <c r="E228" s="53" t="s">
        <v>25</v>
      </c>
      <c r="F228" s="255" t="str">
        <f ca="1">IF(ISERROR(OFFSET(Data!$A$1,MATCH($D228,Data!$CG:$CG,0)-1,MATCH($E228&amp;"/"&amp;F$1,Data!$1:$1,0)-1))=TRUE,"",IF(OFFSET(Data!$A$1,MATCH($D228,Data!$CG:$CG,0)-1,MATCH($E228&amp;"/"&amp;F$1,Data!$1:$1,0)-1)=0,"",OFFSET(Data!$A$1,MATCH($D228,Data!$CG:$CG,0)-1,MATCH($E228&amp;"/"&amp;F$1,Data!$1:$1,0)-1)))</f>
        <v/>
      </c>
      <c r="G228" s="256" t="str">
        <f ca="1">IF(ISERROR(OFFSET(Data!$A$1,MATCH($D228,Data!$CG:$CG,0)-1,MATCH($E228&amp;"/"&amp;G$1,Data!$1:$1,0)-1))=TRUE,"",IF(OFFSET(Data!$A$1,MATCH($D228,Data!$CG:$CG,0)-1,MATCH($E228&amp;"/"&amp;G$1,Data!$1:$1,0)-1)=0,"",OFFSET(Data!$A$1,MATCH($D228,Data!$CG:$CG,0)-1,MATCH($E228&amp;"/"&amp;G$1,Data!$1:$1,0)-1)))</f>
        <v/>
      </c>
      <c r="H228" s="256" t="str">
        <f ca="1">IF(ISERROR(OFFSET(Data!$A$1,MATCH($D228,Data!$CG:$CG,0)-1,MATCH($E228&amp;"/"&amp;H$1,Data!$1:$1,0)-1))=TRUE,"",IF(OFFSET(Data!$A$1,MATCH($D228,Data!$CG:$CG,0)-1,MATCH($E228&amp;"/"&amp;H$1,Data!$1:$1,0)-1)=0,"",OFFSET(Data!$A$1,MATCH($D228,Data!$CG:$CG,0)-1,MATCH($E228&amp;"/"&amp;H$1,Data!$1:$1,0)-1)))</f>
        <v/>
      </c>
      <c r="I228" s="256" t="str">
        <f ca="1">IF(ISERROR(OFFSET(Data!$A$1,MATCH($D228,Data!$CG:$CG,0)-1,MATCH($E228&amp;"/"&amp;I$1,Data!$1:$1,0)-1))=TRUE,"",IF(OFFSET(Data!$A$1,MATCH($D228,Data!$CG:$CG,0)-1,MATCH($E228&amp;"/"&amp;I$1,Data!$1:$1,0)-1)=0,"",OFFSET(Data!$A$1,MATCH($D228,Data!$CG:$CG,0)-1,MATCH($E228&amp;"/"&amp;I$1,Data!$1:$1,0)-1)))</f>
        <v/>
      </c>
      <c r="J228" s="256" t="str">
        <f ca="1">IF(ISERROR(OFFSET(Data!$A$1,MATCH($D228,Data!$CG:$CG,0)-1,MATCH($E228&amp;"/"&amp;J$1,Data!$1:$1,0)-1))=TRUE,"",IF(OFFSET(Data!$A$1,MATCH($D228,Data!$CG:$CG,0)-1,MATCH($E228&amp;"/"&amp;J$1,Data!$1:$1,0)-1)=0,"",OFFSET(Data!$A$1,MATCH($D228,Data!$CG:$CG,0)-1,MATCH($E228&amp;"/"&amp;J$1,Data!$1:$1,0)-1)))</f>
        <v/>
      </c>
      <c r="K228" s="256" t="str">
        <f ca="1">IF(ISERROR(OFFSET(Data!$A$1,MATCH($D228,Data!$CG:$CG,0)-1,MATCH($E228&amp;"/"&amp;K$1,Data!$1:$1,0)-1))=TRUE,"",IF(OFFSET(Data!$A$1,MATCH($D228,Data!$CG:$CG,0)-1,MATCH($E228&amp;"/"&amp;K$1,Data!$1:$1,0)-1)=0,"",OFFSET(Data!$A$1,MATCH($D228,Data!$CG:$CG,0)-1,MATCH($E228&amp;"/"&amp;K$1,Data!$1:$1,0)-1)))</f>
        <v/>
      </c>
      <c r="L228" s="256" t="str">
        <f ca="1">IF(ISERROR(OFFSET(Data!$A$1,MATCH($D228,Data!$CG:$CG,0)-1,MATCH($E228&amp;"/"&amp;L$1,Data!$1:$1,0)-1))=TRUE,"",IF(OFFSET(Data!$A$1,MATCH($D228,Data!$CG:$CG,0)-1,MATCH($E228&amp;"/"&amp;L$1,Data!$1:$1,0)-1)=0,"",OFFSET(Data!$A$1,MATCH($D228,Data!$CG:$CG,0)-1,MATCH($E228&amp;"/"&amp;L$1,Data!$1:$1,0)-1)))</f>
        <v/>
      </c>
      <c r="M228" s="256" t="str">
        <f ca="1">IF(ISERROR(OFFSET(Data!$A$1,MATCH($D228,Data!$CG:$CG,0)-1,MATCH($E228&amp;"/"&amp;M$1,Data!$1:$1,0)-1))=TRUE,"",IF(OFFSET(Data!$A$1,MATCH($D228,Data!$CG:$CG,0)-1,MATCH($E228&amp;"/"&amp;M$1,Data!$1:$1,0)-1)=0,"",OFFSET(Data!$A$1,MATCH($D228,Data!$CG:$CG,0)-1,MATCH($E228&amp;"/"&amp;M$1,Data!$1:$1,0)-1)))</f>
        <v/>
      </c>
      <c r="N228" s="256" t="str">
        <f ca="1">IF(ISERROR(OFFSET(Data!$A$1,MATCH($D228,Data!$CG:$CG,0)-1,MATCH($E228&amp;"/"&amp;N$1,Data!$1:$1,0)-1))=TRUE,"",IF(OFFSET(Data!$A$1,MATCH($D228,Data!$CG:$CG,0)-1,MATCH($E228&amp;"/"&amp;N$1,Data!$1:$1,0)-1)=0,"",OFFSET(Data!$A$1,MATCH($D228,Data!$CG:$CG,0)-1,MATCH($E228&amp;"/"&amp;N$1,Data!$1:$1,0)-1)))</f>
        <v/>
      </c>
      <c r="O228" s="256" t="str">
        <f ca="1">IF(ISERROR(OFFSET(Data!$A$1,MATCH($D228,Data!$CG:$CG,0)-1,MATCH($E228&amp;"/"&amp;O$1,Data!$1:$1,0)-1))=TRUE,"",IF(OFFSET(Data!$A$1,MATCH($D228,Data!$CG:$CG,0)-1,MATCH($E228&amp;"/"&amp;O$1,Data!$1:$1,0)-1)=0,"",OFFSET(Data!$A$1,MATCH($D228,Data!$CG:$CG,0)-1,MATCH($E228&amp;"/"&amp;O$1,Data!$1:$1,0)-1)))</f>
        <v/>
      </c>
      <c r="P228" s="256" t="str">
        <f ca="1">IF(ISERROR(OFFSET(Data!$A$1,MATCH($D228,Data!$CG:$CG,0)-1,MATCH($E228&amp;"/"&amp;P$1,Data!$1:$1,0)-1))=TRUE,"",IF(OFFSET(Data!$A$1,MATCH($D228,Data!$CG:$CG,0)-1,MATCH($E228&amp;"/"&amp;P$1,Data!$1:$1,0)-1)=0,"",OFFSET(Data!$A$1,MATCH($D228,Data!$CG:$CG,0)-1,MATCH($E228&amp;"/"&amp;P$1,Data!$1:$1,0)-1)))</f>
        <v/>
      </c>
      <c r="Q228" s="256" t="str">
        <f ca="1">IF(ISERROR(OFFSET(Data!$A$1,MATCH($D228,Data!$CG:$CG,0)-1,MATCH($E228&amp;"/"&amp;Q$1,Data!$1:$1,0)-1))=TRUE,"",IF(OFFSET(Data!$A$1,MATCH($D228,Data!$CG:$CG,0)-1,MATCH($E228&amp;"/"&amp;Q$1,Data!$1:$1,0)-1)=0,"",OFFSET(Data!$A$1,MATCH($D228,Data!$CG:$CG,0)-1,MATCH($E228&amp;"/"&amp;Q$1,Data!$1:$1,0)-1)))</f>
        <v/>
      </c>
      <c r="R228" s="256" t="str">
        <f ca="1">IF(ISERROR(OFFSET(Data!$A$1,MATCH($D228,Data!$CG:$CG,0)-1,MATCH($E228&amp;"/"&amp;R$1,Data!$1:$1,0)-1))=TRUE,"",IF(OFFSET(Data!$A$1,MATCH($D228,Data!$CG:$CG,0)-1,MATCH($E228&amp;"/"&amp;R$1,Data!$1:$1,0)-1)=0,"",OFFSET(Data!$A$1,MATCH($D228,Data!$CG:$CG,0)-1,MATCH($E228&amp;"/"&amp;R$1,Data!$1:$1,0)-1)))</f>
        <v/>
      </c>
      <c r="S228" s="256" t="str">
        <f ca="1">IF(ISERROR(OFFSET(Data!$A$1,MATCH($D228,Data!$CG:$CG,0)-1,MATCH($E228&amp;"/"&amp;S$1,Data!$1:$1,0)-1))=TRUE,"",IF(OFFSET(Data!$A$1,MATCH($D228,Data!$CG:$CG,0)-1,MATCH($E228&amp;"/"&amp;S$1,Data!$1:$1,0)-1)=0,"",OFFSET(Data!$A$1,MATCH($D228,Data!$CG:$CG,0)-1,MATCH($E228&amp;"/"&amp;S$1,Data!$1:$1,0)-1)))</f>
        <v/>
      </c>
      <c r="T228" s="256" t="str">
        <f ca="1">IF(ISERROR(OFFSET(Data!$A$1,MATCH($D228,Data!$CG:$CG,0)-1,MATCH($E228&amp;"/"&amp;T$1,Data!$1:$1,0)-1))=TRUE,"",IF(OFFSET(Data!$A$1,MATCH($D228,Data!$CG:$CG,0)-1,MATCH($E228&amp;"/"&amp;T$1,Data!$1:$1,0)-1)=0,"",OFFSET(Data!$A$1,MATCH($D228,Data!$CG:$CG,0)-1,MATCH($E228&amp;"/"&amp;T$1,Data!$1:$1,0)-1)))</f>
        <v/>
      </c>
      <c r="U228" s="256" t="str">
        <f ca="1">IF(ISERROR(OFFSET(Data!$A$1,MATCH($D228,Data!$CG:$CG,0)-1,MATCH($E228&amp;"/"&amp;U$1,Data!$1:$1,0)-1))=TRUE,"",IF(OFFSET(Data!$A$1,MATCH($D228,Data!$CG:$CG,0)-1,MATCH($E228&amp;"/"&amp;U$1,Data!$1:$1,0)-1)=0,"",OFFSET(Data!$A$1,MATCH($D228,Data!$CG:$CG,0)-1,MATCH($E228&amp;"/"&amp;U$1,Data!$1:$1,0)-1)))</f>
        <v/>
      </c>
      <c r="V228" s="256" t="str">
        <f ca="1">IF(ISERROR(OFFSET(Data!$A$1,MATCH($D228,Data!$CG:$CG,0)-1,MATCH($E228&amp;"/"&amp;V$1,Data!$1:$1,0)-1))=TRUE,"",IF(OFFSET(Data!$A$1,MATCH($D228,Data!$CG:$CG,0)-1,MATCH($E228&amp;"/"&amp;V$1,Data!$1:$1,0)-1)=0,"",OFFSET(Data!$A$1,MATCH($D228,Data!$CG:$CG,0)-1,MATCH($E228&amp;"/"&amp;V$1,Data!$1:$1,0)-1)))</f>
        <v/>
      </c>
      <c r="W228" s="257" t="str">
        <f ca="1">IF(ISERROR(OFFSET(Data!$A$1,MATCH($D228,Data!$CG:$CG,0)-1,MATCH($E228&amp;"/"&amp;W$1,Data!$1:$1,0)-1))=TRUE,"",IF(OFFSET(Data!$A$1,MATCH($D228,Data!$CG:$CG,0)-1,MATCH($E228&amp;"/"&amp;W$1,Data!$1:$1,0)-1)=0,"",OFFSET(Data!$A$1,MATCH($D228,Data!$CG:$CG,0)-1,MATCH($E228&amp;"/"&amp;W$1,Data!$1:$1,0)-1)))</f>
        <v/>
      </c>
      <c r="X228" s="256" t="str">
        <f ca="1">IF(ISERROR(OFFSET(Data!$A$1,MATCH($D228,Data!$CG:$CG,0)-1,MATCH($E228&amp;"/"&amp;X$1,Data!$1:$1,0)-1))=TRUE,"",IF(OFFSET(Data!$A$1,MATCH($D228,Data!$CG:$CG,0)-1,MATCH($E228&amp;"/"&amp;X$1,Data!$1:$1,0)-1)=0,"",OFFSET(Data!$A$1,MATCH($D228,Data!$CG:$CG,0)-1,MATCH($E228&amp;"/"&amp;X$1,Data!$1:$1,0)-1)))</f>
        <v/>
      </c>
      <c r="Y228" s="256" t="str">
        <f ca="1">IF(ISERROR(OFFSET(Data!$A$1,MATCH($D228,Data!$CG:$CG,0)-1,MATCH($E228&amp;"/"&amp;Y$1,Data!$1:$1,0)-1))=TRUE,"",IF(OFFSET(Data!$A$1,MATCH($D228,Data!$CG:$CG,0)-1,MATCH($E228&amp;"/"&amp;Y$1,Data!$1:$1,0)-1)=0,"",OFFSET(Data!$A$1,MATCH($D228,Data!$CG:$CG,0)-1,MATCH($E228&amp;"/"&amp;Y$1,Data!$1:$1,0)-1)))</f>
        <v/>
      </c>
      <c r="Z228" s="256" t="str">
        <f ca="1">IF(ISERROR(OFFSET(Data!$A$1,MATCH($D228,Data!$CG:$CG,0)-1,MATCH($E228&amp;"/"&amp;Z$1,Data!$1:$1,0)-1))=TRUE,"",IF(OFFSET(Data!$A$1,MATCH($D228,Data!$CG:$CG,0)-1,MATCH($E228&amp;"/"&amp;Z$1,Data!$1:$1,0)-1)=0,"",OFFSET(Data!$A$1,MATCH($D228,Data!$CG:$CG,0)-1,MATCH($E228&amp;"/"&amp;Z$1,Data!$1:$1,0)-1)))</f>
        <v/>
      </c>
      <c r="AA228" s="256" t="str">
        <f ca="1">IF(ISERROR(OFFSET(Data!$A$1,MATCH($D228,Data!$CG:$CG,0)-1,MATCH($E228&amp;"/"&amp;AA$1,Data!$1:$1,0)-1))=TRUE,"",IF(OFFSET(Data!$A$1,MATCH($D228,Data!$CG:$CG,0)-1,MATCH($E228&amp;"/"&amp;AA$1,Data!$1:$1,0)-1)=0,"",OFFSET(Data!$A$1,MATCH($D228,Data!$CG:$CG,0)-1,MATCH($E228&amp;"/"&amp;AA$1,Data!$1:$1,0)-1)))</f>
        <v/>
      </c>
      <c r="AB228" s="256" t="str">
        <f ca="1">IF(ISERROR(OFFSET(Data!$A$1,MATCH($D228,Data!$CG:$CG,0)-1,MATCH($E228&amp;"/"&amp;AB$1,Data!$1:$1,0)-1))=TRUE,"",IF(OFFSET(Data!$A$1,MATCH($D228,Data!$CG:$CG,0)-1,MATCH($E228&amp;"/"&amp;AB$1,Data!$1:$1,0)-1)=0,"",OFFSET(Data!$A$1,MATCH($D228,Data!$CG:$CG,0)-1,MATCH($E228&amp;"/"&amp;AB$1,Data!$1:$1,0)-1)))</f>
        <v/>
      </c>
      <c r="AC228" s="256" t="str">
        <f ca="1">IF(ISERROR(OFFSET(Data!$A$1,MATCH($D228,Data!$CG:$CG,0)-1,MATCH($E228&amp;"/"&amp;AC$1,Data!$1:$1,0)-1))=TRUE,"",IF(OFFSET(Data!$A$1,MATCH($D228,Data!$CG:$CG,0)-1,MATCH($E228&amp;"/"&amp;AC$1,Data!$1:$1,0)-1)=0,"",OFFSET(Data!$A$1,MATCH($D228,Data!$CG:$CG,0)-1,MATCH($E228&amp;"/"&amp;AC$1,Data!$1:$1,0)-1)))</f>
        <v/>
      </c>
      <c r="AD228" s="256" t="str">
        <f ca="1">IF(ISERROR(OFFSET(Data!$A$1,MATCH($D228,Data!$CG:$CG,0)-1,MATCH($E228&amp;"/"&amp;AD$1,Data!$1:$1,0)-1))=TRUE,"",IF(OFFSET(Data!$A$1,MATCH($D228,Data!$CG:$CG,0)-1,MATCH($E228&amp;"/"&amp;AD$1,Data!$1:$1,0)-1)=0,"",OFFSET(Data!$A$1,MATCH($D228,Data!$CG:$CG,0)-1,MATCH($E228&amp;"/"&amp;AD$1,Data!$1:$1,0)-1)))</f>
        <v/>
      </c>
      <c r="AE228" s="256" t="str">
        <f ca="1">IF(ISERROR(OFFSET(Data!$A$1,MATCH($D228,Data!$CG:$CG,0)-1,MATCH($E228&amp;"/"&amp;AE$1,Data!$1:$1,0)-1))=TRUE,"",IF(OFFSET(Data!$A$1,MATCH($D228,Data!$CG:$CG,0)-1,MATCH($E228&amp;"/"&amp;AE$1,Data!$1:$1,0)-1)=0,"",OFFSET(Data!$A$1,MATCH($D228,Data!$CG:$CG,0)-1,MATCH($E228&amp;"/"&amp;AE$1,Data!$1:$1,0)-1)))</f>
        <v/>
      </c>
      <c r="AF228" s="258" t="str">
        <f ca="1">IF(ISERROR(OFFSET(Data!$A$1,MATCH($D228,Data!$CG:$CG,0)-1,MATCH($E228&amp;"/"&amp;AF$1,Data!$1:$1,0)-1))=TRUE,"",IF(OFFSET(Data!$A$1,MATCH($D228,Data!$CG:$CG,0)-1,MATCH($E228&amp;"/"&amp;AF$1,Data!$1:$1,0)-1)=0,"",OFFSET(Data!$A$1,MATCH($D228,Data!$CG:$CG,0)-1,MATCH($E228&amp;"/"&amp;AF$1,Data!$1:$1,0)-1)))</f>
        <v/>
      </c>
      <c r="AG228" s="197">
        <f t="shared" ca="1" si="7"/>
        <v>0</v>
      </c>
      <c r="AH228" s="209">
        <f ca="1">SUM(AG224:AG228)</f>
        <v>0</v>
      </c>
    </row>
    <row r="229" spans="1:34" ht="15" hidden="1" customHeight="1" x14ac:dyDescent="0.25">
      <c r="A229" s="445">
        <v>45</v>
      </c>
      <c r="B229" s="468" t="e">
        <f>INDEX(Data!CI:CI,MATCH("M"&amp;A229,Data!A:A,0))</f>
        <v>#N/A</v>
      </c>
      <c r="C229" s="471" t="e">
        <f>INDEX(Data!CG:CG,MATCH("M"&amp;A229,Data!A:A,0))</f>
        <v>#N/A</v>
      </c>
      <c r="D229" s="48" t="e">
        <f>IF(C229&lt;&gt;"",C229,#REF!)</f>
        <v>#N/A</v>
      </c>
      <c r="E229" s="49" t="s">
        <v>21</v>
      </c>
      <c r="F229" s="271" t="str">
        <f ca="1">IF(ISERROR(OFFSET(Data!$A$1,MATCH($D229,Data!$CG:$CG,0)-1,MATCH($E229&amp;"/"&amp;F$1,Data!$1:$1,0)-1))=TRUE,"",IF(OFFSET(Data!$A$1,MATCH($D229,Data!$CG:$CG,0)-1,MATCH($E229&amp;"/"&amp;F$1,Data!$1:$1,0)-1)=0,"",OFFSET(Data!$A$1,MATCH($D229,Data!$CG:$CG,0)-1,MATCH($E229&amp;"/"&amp;F$1,Data!$1:$1,0)-1)))</f>
        <v/>
      </c>
      <c r="G229" s="250" t="str">
        <f ca="1">IF(ISERROR(OFFSET(Data!$A$1,MATCH($D229,Data!$CG:$CG,0)-1,MATCH($E229&amp;"/"&amp;G$1,Data!$1:$1,0)-1))=TRUE,"",IF(OFFSET(Data!$A$1,MATCH($D229,Data!$CG:$CG,0)-1,MATCH($E229&amp;"/"&amp;G$1,Data!$1:$1,0)-1)=0,"",OFFSET(Data!$A$1,MATCH($D229,Data!$CG:$CG,0)-1,MATCH($E229&amp;"/"&amp;G$1,Data!$1:$1,0)-1)))</f>
        <v/>
      </c>
      <c r="H229" s="250" t="str">
        <f ca="1">IF(ISERROR(OFFSET(Data!$A$1,MATCH($D229,Data!$CG:$CG,0)-1,MATCH($E229&amp;"/"&amp;H$1,Data!$1:$1,0)-1))=TRUE,"",IF(OFFSET(Data!$A$1,MATCH($D229,Data!$CG:$CG,0)-1,MATCH($E229&amp;"/"&amp;H$1,Data!$1:$1,0)-1)=0,"",OFFSET(Data!$A$1,MATCH($D229,Data!$CG:$CG,0)-1,MATCH($E229&amp;"/"&amp;H$1,Data!$1:$1,0)-1)))</f>
        <v/>
      </c>
      <c r="I229" s="250" t="str">
        <f ca="1">IF(ISERROR(OFFSET(Data!$A$1,MATCH($D229,Data!$CG:$CG,0)-1,MATCH($E229&amp;"/"&amp;I$1,Data!$1:$1,0)-1))=TRUE,"",IF(OFFSET(Data!$A$1,MATCH($D229,Data!$CG:$CG,0)-1,MATCH($E229&amp;"/"&amp;I$1,Data!$1:$1,0)-1)=0,"",OFFSET(Data!$A$1,MATCH($D229,Data!$CG:$CG,0)-1,MATCH($E229&amp;"/"&amp;I$1,Data!$1:$1,0)-1)))</f>
        <v/>
      </c>
      <c r="J229" s="250" t="str">
        <f ca="1">IF(ISERROR(OFFSET(Data!$A$1,MATCH($D229,Data!$CG:$CG,0)-1,MATCH($E229&amp;"/"&amp;J$1,Data!$1:$1,0)-1))=TRUE,"",IF(OFFSET(Data!$A$1,MATCH($D229,Data!$CG:$CG,0)-1,MATCH($E229&amp;"/"&amp;J$1,Data!$1:$1,0)-1)=0,"",OFFSET(Data!$A$1,MATCH($D229,Data!$CG:$CG,0)-1,MATCH($E229&amp;"/"&amp;J$1,Data!$1:$1,0)-1)))</f>
        <v/>
      </c>
      <c r="K229" s="250" t="str">
        <f ca="1">IF(ISERROR(OFFSET(Data!$A$1,MATCH($D229,Data!$CG:$CG,0)-1,MATCH($E229&amp;"/"&amp;K$1,Data!$1:$1,0)-1))=TRUE,"",IF(OFFSET(Data!$A$1,MATCH($D229,Data!$CG:$CG,0)-1,MATCH($E229&amp;"/"&amp;K$1,Data!$1:$1,0)-1)=0,"",OFFSET(Data!$A$1,MATCH($D229,Data!$CG:$CG,0)-1,MATCH($E229&amp;"/"&amp;K$1,Data!$1:$1,0)-1)))</f>
        <v/>
      </c>
      <c r="L229" s="250" t="str">
        <f ca="1">IF(ISERROR(OFFSET(Data!$A$1,MATCH($D229,Data!$CG:$CG,0)-1,MATCH($E229&amp;"/"&amp;L$1,Data!$1:$1,0)-1))=TRUE,"",IF(OFFSET(Data!$A$1,MATCH($D229,Data!$CG:$CG,0)-1,MATCH($E229&amp;"/"&amp;L$1,Data!$1:$1,0)-1)=0,"",OFFSET(Data!$A$1,MATCH($D229,Data!$CG:$CG,0)-1,MATCH($E229&amp;"/"&amp;L$1,Data!$1:$1,0)-1)))</f>
        <v/>
      </c>
      <c r="M229" s="250" t="str">
        <f ca="1">IF(ISERROR(OFFSET(Data!$A$1,MATCH($D229,Data!$CG:$CG,0)-1,MATCH($E229&amp;"/"&amp;M$1,Data!$1:$1,0)-1))=TRUE,"",IF(OFFSET(Data!$A$1,MATCH($D229,Data!$CG:$CG,0)-1,MATCH($E229&amp;"/"&amp;M$1,Data!$1:$1,0)-1)=0,"",OFFSET(Data!$A$1,MATCH($D229,Data!$CG:$CG,0)-1,MATCH($E229&amp;"/"&amp;M$1,Data!$1:$1,0)-1)))</f>
        <v/>
      </c>
      <c r="N229" s="250" t="str">
        <f ca="1">IF(ISERROR(OFFSET(Data!$A$1,MATCH($D229,Data!$CG:$CG,0)-1,MATCH($E229&amp;"/"&amp;N$1,Data!$1:$1,0)-1))=TRUE,"",IF(OFFSET(Data!$A$1,MATCH($D229,Data!$CG:$CG,0)-1,MATCH($E229&amp;"/"&amp;N$1,Data!$1:$1,0)-1)=0,"",OFFSET(Data!$A$1,MATCH($D229,Data!$CG:$CG,0)-1,MATCH($E229&amp;"/"&amp;N$1,Data!$1:$1,0)-1)))</f>
        <v/>
      </c>
      <c r="O229" s="250" t="str">
        <f ca="1">IF(ISERROR(OFFSET(Data!$A$1,MATCH($D229,Data!$CG:$CG,0)-1,MATCH($E229&amp;"/"&amp;O$1,Data!$1:$1,0)-1))=TRUE,"",IF(OFFSET(Data!$A$1,MATCH($D229,Data!$CG:$CG,0)-1,MATCH($E229&amp;"/"&amp;O$1,Data!$1:$1,0)-1)=0,"",OFFSET(Data!$A$1,MATCH($D229,Data!$CG:$CG,0)-1,MATCH($E229&amp;"/"&amp;O$1,Data!$1:$1,0)-1)))</f>
        <v/>
      </c>
      <c r="P229" s="250" t="str">
        <f ca="1">IF(ISERROR(OFFSET(Data!$A$1,MATCH($D229,Data!$CG:$CG,0)-1,MATCH($E229&amp;"/"&amp;P$1,Data!$1:$1,0)-1))=TRUE,"",IF(OFFSET(Data!$A$1,MATCH($D229,Data!$CG:$CG,0)-1,MATCH($E229&amp;"/"&amp;P$1,Data!$1:$1,0)-1)=0,"",OFFSET(Data!$A$1,MATCH($D229,Data!$CG:$CG,0)-1,MATCH($E229&amp;"/"&amp;P$1,Data!$1:$1,0)-1)))</f>
        <v/>
      </c>
      <c r="Q229" s="250" t="str">
        <f ca="1">IF(ISERROR(OFFSET(Data!$A$1,MATCH($D229,Data!$CG:$CG,0)-1,MATCH($E229&amp;"/"&amp;Q$1,Data!$1:$1,0)-1))=TRUE,"",IF(OFFSET(Data!$A$1,MATCH($D229,Data!$CG:$CG,0)-1,MATCH($E229&amp;"/"&amp;Q$1,Data!$1:$1,0)-1)=0,"",OFFSET(Data!$A$1,MATCH($D229,Data!$CG:$CG,0)-1,MATCH($E229&amp;"/"&amp;Q$1,Data!$1:$1,0)-1)))</f>
        <v/>
      </c>
      <c r="R229" s="250" t="str">
        <f ca="1">IF(ISERROR(OFFSET(Data!$A$1,MATCH($D229,Data!$CG:$CG,0)-1,MATCH($E229&amp;"/"&amp;R$1,Data!$1:$1,0)-1))=TRUE,"",IF(OFFSET(Data!$A$1,MATCH($D229,Data!$CG:$CG,0)-1,MATCH($E229&amp;"/"&amp;R$1,Data!$1:$1,0)-1)=0,"",OFFSET(Data!$A$1,MATCH($D229,Data!$CG:$CG,0)-1,MATCH($E229&amp;"/"&amp;R$1,Data!$1:$1,0)-1)))</f>
        <v/>
      </c>
      <c r="S229" s="250" t="str">
        <f ca="1">IF(ISERROR(OFFSET(Data!$A$1,MATCH($D229,Data!$CG:$CG,0)-1,MATCH($E229&amp;"/"&amp;S$1,Data!$1:$1,0)-1))=TRUE,"",IF(OFFSET(Data!$A$1,MATCH($D229,Data!$CG:$CG,0)-1,MATCH($E229&amp;"/"&amp;S$1,Data!$1:$1,0)-1)=0,"",OFFSET(Data!$A$1,MATCH($D229,Data!$CG:$CG,0)-1,MATCH($E229&amp;"/"&amp;S$1,Data!$1:$1,0)-1)))</f>
        <v/>
      </c>
      <c r="T229" s="250" t="str">
        <f ca="1">IF(ISERROR(OFFSET(Data!$A$1,MATCH($D229,Data!$CG:$CG,0)-1,MATCH($E229&amp;"/"&amp;T$1,Data!$1:$1,0)-1))=TRUE,"",IF(OFFSET(Data!$A$1,MATCH($D229,Data!$CG:$CG,0)-1,MATCH($E229&amp;"/"&amp;T$1,Data!$1:$1,0)-1)=0,"",OFFSET(Data!$A$1,MATCH($D229,Data!$CG:$CG,0)-1,MATCH($E229&amp;"/"&amp;T$1,Data!$1:$1,0)-1)))</f>
        <v/>
      </c>
      <c r="U229" s="250" t="str">
        <f ca="1">IF(ISERROR(OFFSET(Data!$A$1,MATCH($D229,Data!$CG:$CG,0)-1,MATCH($E229&amp;"/"&amp;U$1,Data!$1:$1,0)-1))=TRUE,"",IF(OFFSET(Data!$A$1,MATCH($D229,Data!$CG:$CG,0)-1,MATCH($E229&amp;"/"&amp;U$1,Data!$1:$1,0)-1)=0,"",OFFSET(Data!$A$1,MATCH($D229,Data!$CG:$CG,0)-1,MATCH($E229&amp;"/"&amp;U$1,Data!$1:$1,0)-1)))</f>
        <v/>
      </c>
      <c r="V229" s="250" t="str">
        <f ca="1">IF(ISERROR(OFFSET(Data!$A$1,MATCH($D229,Data!$CG:$CG,0)-1,MATCH($E229&amp;"/"&amp;V$1,Data!$1:$1,0)-1))=TRUE,"",IF(OFFSET(Data!$A$1,MATCH($D229,Data!$CG:$CG,0)-1,MATCH($E229&amp;"/"&amp;V$1,Data!$1:$1,0)-1)=0,"",OFFSET(Data!$A$1,MATCH($D229,Data!$CG:$CG,0)-1,MATCH($E229&amp;"/"&amp;V$1,Data!$1:$1,0)-1)))</f>
        <v/>
      </c>
      <c r="W229" s="272" t="str">
        <f ca="1">IF(ISERROR(OFFSET(Data!$A$1,MATCH($D229,Data!$CG:$CG,0)-1,MATCH($E229&amp;"/"&amp;W$1,Data!$1:$1,0)-1))=TRUE,"",IF(OFFSET(Data!$A$1,MATCH($D229,Data!$CG:$CG,0)-1,MATCH($E229&amp;"/"&amp;W$1,Data!$1:$1,0)-1)=0,"",OFFSET(Data!$A$1,MATCH($D229,Data!$CG:$CG,0)-1,MATCH($E229&amp;"/"&amp;W$1,Data!$1:$1,0)-1)))</f>
        <v/>
      </c>
      <c r="X229" s="250" t="str">
        <f ca="1">IF(ISERROR(OFFSET(Data!$A$1,MATCH($D229,Data!$CG:$CG,0)-1,MATCH($E229&amp;"/"&amp;X$1,Data!$1:$1,0)-1))=TRUE,"",IF(OFFSET(Data!$A$1,MATCH($D229,Data!$CG:$CG,0)-1,MATCH($E229&amp;"/"&amp;X$1,Data!$1:$1,0)-1)=0,"",OFFSET(Data!$A$1,MATCH($D229,Data!$CG:$CG,0)-1,MATCH($E229&amp;"/"&amp;X$1,Data!$1:$1,0)-1)))</f>
        <v/>
      </c>
      <c r="Y229" s="250" t="str">
        <f ca="1">IF(ISERROR(OFFSET(Data!$A$1,MATCH($D229,Data!$CG:$CG,0)-1,MATCH($E229&amp;"/"&amp;Y$1,Data!$1:$1,0)-1))=TRUE,"",IF(OFFSET(Data!$A$1,MATCH($D229,Data!$CG:$CG,0)-1,MATCH($E229&amp;"/"&amp;Y$1,Data!$1:$1,0)-1)=0,"",OFFSET(Data!$A$1,MATCH($D229,Data!$CG:$CG,0)-1,MATCH($E229&amp;"/"&amp;Y$1,Data!$1:$1,0)-1)))</f>
        <v/>
      </c>
      <c r="Z229" s="250" t="str">
        <f ca="1">IF(ISERROR(OFFSET(Data!$A$1,MATCH($D229,Data!$CG:$CG,0)-1,MATCH($E229&amp;"/"&amp;Z$1,Data!$1:$1,0)-1))=TRUE,"",IF(OFFSET(Data!$A$1,MATCH($D229,Data!$CG:$CG,0)-1,MATCH($E229&amp;"/"&amp;Z$1,Data!$1:$1,0)-1)=0,"",OFFSET(Data!$A$1,MATCH($D229,Data!$CG:$CG,0)-1,MATCH($E229&amp;"/"&amp;Z$1,Data!$1:$1,0)-1)))</f>
        <v/>
      </c>
      <c r="AA229" s="250" t="str">
        <f ca="1">IF(ISERROR(OFFSET(Data!$A$1,MATCH($D229,Data!$CG:$CG,0)-1,MATCH($E229&amp;"/"&amp;AA$1,Data!$1:$1,0)-1))=TRUE,"",IF(OFFSET(Data!$A$1,MATCH($D229,Data!$CG:$CG,0)-1,MATCH($E229&amp;"/"&amp;AA$1,Data!$1:$1,0)-1)=0,"",OFFSET(Data!$A$1,MATCH($D229,Data!$CG:$CG,0)-1,MATCH($E229&amp;"/"&amp;AA$1,Data!$1:$1,0)-1)))</f>
        <v/>
      </c>
      <c r="AB229" s="250" t="str">
        <f ca="1">IF(ISERROR(OFFSET(Data!$A$1,MATCH($D229,Data!$CG:$CG,0)-1,MATCH($E229&amp;"/"&amp;AB$1,Data!$1:$1,0)-1))=TRUE,"",IF(OFFSET(Data!$A$1,MATCH($D229,Data!$CG:$CG,0)-1,MATCH($E229&amp;"/"&amp;AB$1,Data!$1:$1,0)-1)=0,"",OFFSET(Data!$A$1,MATCH($D229,Data!$CG:$CG,0)-1,MATCH($E229&amp;"/"&amp;AB$1,Data!$1:$1,0)-1)))</f>
        <v/>
      </c>
      <c r="AC229" s="250" t="str">
        <f ca="1">IF(ISERROR(OFFSET(Data!$A$1,MATCH($D229,Data!$CG:$CG,0)-1,MATCH($E229&amp;"/"&amp;AC$1,Data!$1:$1,0)-1))=TRUE,"",IF(OFFSET(Data!$A$1,MATCH($D229,Data!$CG:$CG,0)-1,MATCH($E229&amp;"/"&amp;AC$1,Data!$1:$1,0)-1)=0,"",OFFSET(Data!$A$1,MATCH($D229,Data!$CG:$CG,0)-1,MATCH($E229&amp;"/"&amp;AC$1,Data!$1:$1,0)-1)))</f>
        <v/>
      </c>
      <c r="AD229" s="250" t="str">
        <f ca="1">IF(ISERROR(OFFSET(Data!$A$1,MATCH($D229,Data!$CG:$CG,0)-1,MATCH($E229&amp;"/"&amp;AD$1,Data!$1:$1,0)-1))=TRUE,"",IF(OFFSET(Data!$A$1,MATCH($D229,Data!$CG:$CG,0)-1,MATCH($E229&amp;"/"&amp;AD$1,Data!$1:$1,0)-1)=0,"",OFFSET(Data!$A$1,MATCH($D229,Data!$CG:$CG,0)-1,MATCH($E229&amp;"/"&amp;AD$1,Data!$1:$1,0)-1)))</f>
        <v/>
      </c>
      <c r="AE229" s="250" t="str">
        <f ca="1">IF(ISERROR(OFFSET(Data!$A$1,MATCH($D229,Data!$CG:$CG,0)-1,MATCH($E229&amp;"/"&amp;AE$1,Data!$1:$1,0)-1))=TRUE,"",IF(OFFSET(Data!$A$1,MATCH($D229,Data!$CG:$CG,0)-1,MATCH($E229&amp;"/"&amp;AE$1,Data!$1:$1,0)-1)=0,"",OFFSET(Data!$A$1,MATCH($D229,Data!$CG:$CG,0)-1,MATCH($E229&amp;"/"&amp;AE$1,Data!$1:$1,0)-1)))</f>
        <v/>
      </c>
      <c r="AF229" s="251" t="str">
        <f ca="1">IF(ISERROR(OFFSET(Data!$A$1,MATCH($D229,Data!$CG:$CG,0)-1,MATCH($E229&amp;"/"&amp;AF$1,Data!$1:$1,0)-1))=TRUE,"",IF(OFFSET(Data!$A$1,MATCH($D229,Data!$CG:$CG,0)-1,MATCH($E229&amp;"/"&amp;AF$1,Data!$1:$1,0)-1)=0,"",OFFSET(Data!$A$1,MATCH($D229,Data!$CG:$CG,0)-1,MATCH($E229&amp;"/"&amp;AF$1,Data!$1:$1,0)-1)))</f>
        <v/>
      </c>
      <c r="AG229" s="206">
        <f t="shared" ca="1" si="7"/>
        <v>0</v>
      </c>
      <c r="AH229" s="207">
        <f ca="1">AG229</f>
        <v>0</v>
      </c>
    </row>
    <row r="230" spans="1:34" ht="15" hidden="1" customHeight="1" thickBot="1" x14ac:dyDescent="0.3">
      <c r="A230" s="446"/>
      <c r="B230" s="469"/>
      <c r="C230" s="472"/>
      <c r="D230" s="50" t="e">
        <f>IF(C230&lt;&gt;"",C230,D229)</f>
        <v>#N/A</v>
      </c>
      <c r="E230" s="51" t="s">
        <v>22</v>
      </c>
      <c r="F230" s="254" t="str">
        <f ca="1">IF(ISERROR(OFFSET(Data!$A$1,MATCH($D230,Data!$CG:$CG,0)-1,MATCH($E230&amp;"/"&amp;F$1,Data!$1:$1,0)-1))=TRUE,"",IF(OFFSET(Data!$A$1,MATCH($D230,Data!$CG:$CG,0)-1,MATCH($E230&amp;"/"&amp;F$1,Data!$1:$1,0)-1)=0,"",OFFSET(Data!$A$1,MATCH($D230,Data!$CG:$CG,0)-1,MATCH($E230&amp;"/"&amp;F$1,Data!$1:$1,0)-1)))</f>
        <v/>
      </c>
      <c r="G230" s="252" t="str">
        <f ca="1">IF(ISERROR(OFFSET(Data!$A$1,MATCH($D230,Data!$CG:$CG,0)-1,MATCH($E230&amp;"/"&amp;G$1,Data!$1:$1,0)-1))=TRUE,"",IF(OFFSET(Data!$A$1,MATCH($D230,Data!$CG:$CG,0)-1,MATCH($E230&amp;"/"&amp;G$1,Data!$1:$1,0)-1)=0,"",OFFSET(Data!$A$1,MATCH($D230,Data!$CG:$CG,0)-1,MATCH($E230&amp;"/"&amp;G$1,Data!$1:$1,0)-1)))</f>
        <v/>
      </c>
      <c r="H230" s="252" t="str">
        <f ca="1">IF(ISERROR(OFFSET(Data!$A$1,MATCH($D230,Data!$CG:$CG,0)-1,MATCH($E230&amp;"/"&amp;H$1,Data!$1:$1,0)-1))=TRUE,"",IF(OFFSET(Data!$A$1,MATCH($D230,Data!$CG:$CG,0)-1,MATCH($E230&amp;"/"&amp;H$1,Data!$1:$1,0)-1)=0,"",OFFSET(Data!$A$1,MATCH($D230,Data!$CG:$CG,0)-1,MATCH($E230&amp;"/"&amp;H$1,Data!$1:$1,0)-1)))</f>
        <v/>
      </c>
      <c r="I230" s="252" t="str">
        <f ca="1">IF(ISERROR(OFFSET(Data!$A$1,MATCH($D230,Data!$CG:$CG,0)-1,MATCH($E230&amp;"/"&amp;I$1,Data!$1:$1,0)-1))=TRUE,"",IF(OFFSET(Data!$A$1,MATCH($D230,Data!$CG:$CG,0)-1,MATCH($E230&amp;"/"&amp;I$1,Data!$1:$1,0)-1)=0,"",OFFSET(Data!$A$1,MATCH($D230,Data!$CG:$CG,0)-1,MATCH($E230&amp;"/"&amp;I$1,Data!$1:$1,0)-1)))</f>
        <v/>
      </c>
      <c r="J230" s="252" t="str">
        <f ca="1">IF(ISERROR(OFFSET(Data!$A$1,MATCH($D230,Data!$CG:$CG,0)-1,MATCH($E230&amp;"/"&amp;J$1,Data!$1:$1,0)-1))=TRUE,"",IF(OFFSET(Data!$A$1,MATCH($D230,Data!$CG:$CG,0)-1,MATCH($E230&amp;"/"&amp;J$1,Data!$1:$1,0)-1)=0,"",OFFSET(Data!$A$1,MATCH($D230,Data!$CG:$CG,0)-1,MATCH($E230&amp;"/"&amp;J$1,Data!$1:$1,0)-1)))</f>
        <v/>
      </c>
      <c r="K230" s="252" t="str">
        <f ca="1">IF(ISERROR(OFFSET(Data!$A$1,MATCH($D230,Data!$CG:$CG,0)-1,MATCH($E230&amp;"/"&amp;K$1,Data!$1:$1,0)-1))=TRUE,"",IF(OFFSET(Data!$A$1,MATCH($D230,Data!$CG:$CG,0)-1,MATCH($E230&amp;"/"&amp;K$1,Data!$1:$1,0)-1)=0,"",OFFSET(Data!$A$1,MATCH($D230,Data!$CG:$CG,0)-1,MATCH($E230&amp;"/"&amp;K$1,Data!$1:$1,0)-1)))</f>
        <v/>
      </c>
      <c r="L230" s="252" t="str">
        <f ca="1">IF(ISERROR(OFFSET(Data!$A$1,MATCH($D230,Data!$CG:$CG,0)-1,MATCH($E230&amp;"/"&amp;L$1,Data!$1:$1,0)-1))=TRUE,"",IF(OFFSET(Data!$A$1,MATCH($D230,Data!$CG:$CG,0)-1,MATCH($E230&amp;"/"&amp;L$1,Data!$1:$1,0)-1)=0,"",OFFSET(Data!$A$1,MATCH($D230,Data!$CG:$CG,0)-1,MATCH($E230&amp;"/"&amp;L$1,Data!$1:$1,0)-1)))</f>
        <v/>
      </c>
      <c r="M230" s="252" t="str">
        <f ca="1">IF(ISERROR(OFFSET(Data!$A$1,MATCH($D230,Data!$CG:$CG,0)-1,MATCH($E230&amp;"/"&amp;M$1,Data!$1:$1,0)-1))=TRUE,"",IF(OFFSET(Data!$A$1,MATCH($D230,Data!$CG:$CG,0)-1,MATCH($E230&amp;"/"&amp;M$1,Data!$1:$1,0)-1)=0,"",OFFSET(Data!$A$1,MATCH($D230,Data!$CG:$CG,0)-1,MATCH($E230&amp;"/"&amp;M$1,Data!$1:$1,0)-1)))</f>
        <v/>
      </c>
      <c r="N230" s="252" t="str">
        <f ca="1">IF(ISERROR(OFFSET(Data!$A$1,MATCH($D230,Data!$CG:$CG,0)-1,MATCH($E230&amp;"/"&amp;N$1,Data!$1:$1,0)-1))=TRUE,"",IF(OFFSET(Data!$A$1,MATCH($D230,Data!$CG:$CG,0)-1,MATCH($E230&amp;"/"&amp;N$1,Data!$1:$1,0)-1)=0,"",OFFSET(Data!$A$1,MATCH($D230,Data!$CG:$CG,0)-1,MATCH($E230&amp;"/"&amp;N$1,Data!$1:$1,0)-1)))</f>
        <v/>
      </c>
      <c r="O230" s="252" t="str">
        <f ca="1">IF(ISERROR(OFFSET(Data!$A$1,MATCH($D230,Data!$CG:$CG,0)-1,MATCH($E230&amp;"/"&amp;O$1,Data!$1:$1,0)-1))=TRUE,"",IF(OFFSET(Data!$A$1,MATCH($D230,Data!$CG:$CG,0)-1,MATCH($E230&amp;"/"&amp;O$1,Data!$1:$1,0)-1)=0,"",OFFSET(Data!$A$1,MATCH($D230,Data!$CG:$CG,0)-1,MATCH($E230&amp;"/"&amp;O$1,Data!$1:$1,0)-1)))</f>
        <v/>
      </c>
      <c r="P230" s="252" t="str">
        <f ca="1">IF(ISERROR(OFFSET(Data!$A$1,MATCH($D230,Data!$CG:$CG,0)-1,MATCH($E230&amp;"/"&amp;P$1,Data!$1:$1,0)-1))=TRUE,"",IF(OFFSET(Data!$A$1,MATCH($D230,Data!$CG:$CG,0)-1,MATCH($E230&amp;"/"&amp;P$1,Data!$1:$1,0)-1)=0,"",OFFSET(Data!$A$1,MATCH($D230,Data!$CG:$CG,0)-1,MATCH($E230&amp;"/"&amp;P$1,Data!$1:$1,0)-1)))</f>
        <v/>
      </c>
      <c r="Q230" s="252" t="str">
        <f ca="1">IF(ISERROR(OFFSET(Data!$A$1,MATCH($D230,Data!$CG:$CG,0)-1,MATCH($E230&amp;"/"&amp;Q$1,Data!$1:$1,0)-1))=TRUE,"",IF(OFFSET(Data!$A$1,MATCH($D230,Data!$CG:$CG,0)-1,MATCH($E230&amp;"/"&amp;Q$1,Data!$1:$1,0)-1)=0,"",OFFSET(Data!$A$1,MATCH($D230,Data!$CG:$CG,0)-1,MATCH($E230&amp;"/"&amp;Q$1,Data!$1:$1,0)-1)))</f>
        <v/>
      </c>
      <c r="R230" s="252" t="str">
        <f ca="1">IF(ISERROR(OFFSET(Data!$A$1,MATCH($D230,Data!$CG:$CG,0)-1,MATCH($E230&amp;"/"&amp;R$1,Data!$1:$1,0)-1))=TRUE,"",IF(OFFSET(Data!$A$1,MATCH($D230,Data!$CG:$CG,0)-1,MATCH($E230&amp;"/"&amp;R$1,Data!$1:$1,0)-1)=0,"",OFFSET(Data!$A$1,MATCH($D230,Data!$CG:$CG,0)-1,MATCH($E230&amp;"/"&amp;R$1,Data!$1:$1,0)-1)))</f>
        <v/>
      </c>
      <c r="S230" s="252" t="str">
        <f ca="1">IF(ISERROR(OFFSET(Data!$A$1,MATCH($D230,Data!$CG:$CG,0)-1,MATCH($E230&amp;"/"&amp;S$1,Data!$1:$1,0)-1))=TRUE,"",IF(OFFSET(Data!$A$1,MATCH($D230,Data!$CG:$CG,0)-1,MATCH($E230&amp;"/"&amp;S$1,Data!$1:$1,0)-1)=0,"",OFFSET(Data!$A$1,MATCH($D230,Data!$CG:$CG,0)-1,MATCH($E230&amp;"/"&amp;S$1,Data!$1:$1,0)-1)))</f>
        <v/>
      </c>
      <c r="T230" s="252" t="str">
        <f ca="1">IF(ISERROR(OFFSET(Data!$A$1,MATCH($D230,Data!$CG:$CG,0)-1,MATCH($E230&amp;"/"&amp;T$1,Data!$1:$1,0)-1))=TRUE,"",IF(OFFSET(Data!$A$1,MATCH($D230,Data!$CG:$CG,0)-1,MATCH($E230&amp;"/"&amp;T$1,Data!$1:$1,0)-1)=0,"",OFFSET(Data!$A$1,MATCH($D230,Data!$CG:$CG,0)-1,MATCH($E230&amp;"/"&amp;T$1,Data!$1:$1,0)-1)))</f>
        <v/>
      </c>
      <c r="U230" s="252" t="str">
        <f ca="1">IF(ISERROR(OFFSET(Data!$A$1,MATCH($D230,Data!$CG:$CG,0)-1,MATCH($E230&amp;"/"&amp;U$1,Data!$1:$1,0)-1))=TRUE,"",IF(OFFSET(Data!$A$1,MATCH($D230,Data!$CG:$CG,0)-1,MATCH($E230&amp;"/"&amp;U$1,Data!$1:$1,0)-1)=0,"",OFFSET(Data!$A$1,MATCH($D230,Data!$CG:$CG,0)-1,MATCH($E230&amp;"/"&amp;U$1,Data!$1:$1,0)-1)))</f>
        <v/>
      </c>
      <c r="V230" s="252" t="str">
        <f ca="1">IF(ISERROR(OFFSET(Data!$A$1,MATCH($D230,Data!$CG:$CG,0)-1,MATCH($E230&amp;"/"&amp;V$1,Data!$1:$1,0)-1))=TRUE,"",IF(OFFSET(Data!$A$1,MATCH($D230,Data!$CG:$CG,0)-1,MATCH($E230&amp;"/"&amp;V$1,Data!$1:$1,0)-1)=0,"",OFFSET(Data!$A$1,MATCH($D230,Data!$CG:$CG,0)-1,MATCH($E230&amp;"/"&amp;V$1,Data!$1:$1,0)-1)))</f>
        <v/>
      </c>
      <c r="W230" s="269" t="str">
        <f ca="1">IF(ISERROR(OFFSET(Data!$A$1,MATCH($D230,Data!$CG:$CG,0)-1,MATCH($E230&amp;"/"&amp;W$1,Data!$1:$1,0)-1))=TRUE,"",IF(OFFSET(Data!$A$1,MATCH($D230,Data!$CG:$CG,0)-1,MATCH($E230&amp;"/"&amp;W$1,Data!$1:$1,0)-1)=0,"",OFFSET(Data!$A$1,MATCH($D230,Data!$CG:$CG,0)-1,MATCH($E230&amp;"/"&amp;W$1,Data!$1:$1,0)-1)))</f>
        <v/>
      </c>
      <c r="X230" s="252" t="str">
        <f ca="1">IF(ISERROR(OFFSET(Data!$A$1,MATCH($D230,Data!$CG:$CG,0)-1,MATCH($E230&amp;"/"&amp;X$1,Data!$1:$1,0)-1))=TRUE,"",IF(OFFSET(Data!$A$1,MATCH($D230,Data!$CG:$CG,0)-1,MATCH($E230&amp;"/"&amp;X$1,Data!$1:$1,0)-1)=0,"",OFFSET(Data!$A$1,MATCH($D230,Data!$CG:$CG,0)-1,MATCH($E230&amp;"/"&amp;X$1,Data!$1:$1,0)-1)))</f>
        <v/>
      </c>
      <c r="Y230" s="252" t="str">
        <f ca="1">IF(ISERROR(OFFSET(Data!$A$1,MATCH($D230,Data!$CG:$CG,0)-1,MATCH($E230&amp;"/"&amp;Y$1,Data!$1:$1,0)-1))=TRUE,"",IF(OFFSET(Data!$A$1,MATCH($D230,Data!$CG:$CG,0)-1,MATCH($E230&amp;"/"&amp;Y$1,Data!$1:$1,0)-1)=0,"",OFFSET(Data!$A$1,MATCH($D230,Data!$CG:$CG,0)-1,MATCH($E230&amp;"/"&amp;Y$1,Data!$1:$1,0)-1)))</f>
        <v/>
      </c>
      <c r="Z230" s="252" t="str">
        <f ca="1">IF(ISERROR(OFFSET(Data!$A$1,MATCH($D230,Data!$CG:$CG,0)-1,MATCH($E230&amp;"/"&amp;Z$1,Data!$1:$1,0)-1))=TRUE,"",IF(OFFSET(Data!$A$1,MATCH($D230,Data!$CG:$CG,0)-1,MATCH($E230&amp;"/"&amp;Z$1,Data!$1:$1,0)-1)=0,"",OFFSET(Data!$A$1,MATCH($D230,Data!$CG:$CG,0)-1,MATCH($E230&amp;"/"&amp;Z$1,Data!$1:$1,0)-1)))</f>
        <v/>
      </c>
      <c r="AA230" s="252" t="str">
        <f ca="1">IF(ISERROR(OFFSET(Data!$A$1,MATCH($D230,Data!$CG:$CG,0)-1,MATCH($E230&amp;"/"&amp;AA$1,Data!$1:$1,0)-1))=TRUE,"",IF(OFFSET(Data!$A$1,MATCH($D230,Data!$CG:$CG,0)-1,MATCH($E230&amp;"/"&amp;AA$1,Data!$1:$1,0)-1)=0,"",OFFSET(Data!$A$1,MATCH($D230,Data!$CG:$CG,0)-1,MATCH($E230&amp;"/"&amp;AA$1,Data!$1:$1,0)-1)))</f>
        <v/>
      </c>
      <c r="AB230" s="252" t="str">
        <f ca="1">IF(ISERROR(OFFSET(Data!$A$1,MATCH($D230,Data!$CG:$CG,0)-1,MATCH($E230&amp;"/"&amp;AB$1,Data!$1:$1,0)-1))=TRUE,"",IF(OFFSET(Data!$A$1,MATCH($D230,Data!$CG:$CG,0)-1,MATCH($E230&amp;"/"&amp;AB$1,Data!$1:$1,0)-1)=0,"",OFFSET(Data!$A$1,MATCH($D230,Data!$CG:$CG,0)-1,MATCH($E230&amp;"/"&amp;AB$1,Data!$1:$1,0)-1)))</f>
        <v/>
      </c>
      <c r="AC230" s="252" t="str">
        <f ca="1">IF(ISERROR(OFFSET(Data!$A$1,MATCH($D230,Data!$CG:$CG,0)-1,MATCH($E230&amp;"/"&amp;AC$1,Data!$1:$1,0)-1))=TRUE,"",IF(OFFSET(Data!$A$1,MATCH($D230,Data!$CG:$CG,0)-1,MATCH($E230&amp;"/"&amp;AC$1,Data!$1:$1,0)-1)=0,"",OFFSET(Data!$A$1,MATCH($D230,Data!$CG:$CG,0)-1,MATCH($E230&amp;"/"&amp;AC$1,Data!$1:$1,0)-1)))</f>
        <v/>
      </c>
      <c r="AD230" s="252" t="str">
        <f ca="1">IF(ISERROR(OFFSET(Data!$A$1,MATCH($D230,Data!$CG:$CG,0)-1,MATCH($E230&amp;"/"&amp;AD$1,Data!$1:$1,0)-1))=TRUE,"",IF(OFFSET(Data!$A$1,MATCH($D230,Data!$CG:$CG,0)-1,MATCH($E230&amp;"/"&amp;AD$1,Data!$1:$1,0)-1)=0,"",OFFSET(Data!$A$1,MATCH($D230,Data!$CG:$CG,0)-1,MATCH($E230&amp;"/"&amp;AD$1,Data!$1:$1,0)-1)))</f>
        <v/>
      </c>
      <c r="AE230" s="252" t="str">
        <f ca="1">IF(ISERROR(OFFSET(Data!$A$1,MATCH($D230,Data!$CG:$CG,0)-1,MATCH($E230&amp;"/"&amp;AE$1,Data!$1:$1,0)-1))=TRUE,"",IF(OFFSET(Data!$A$1,MATCH($D230,Data!$CG:$CG,0)-1,MATCH($E230&amp;"/"&amp;AE$1,Data!$1:$1,0)-1)=0,"",OFFSET(Data!$A$1,MATCH($D230,Data!$CG:$CG,0)-1,MATCH($E230&amp;"/"&amp;AE$1,Data!$1:$1,0)-1)))</f>
        <v/>
      </c>
      <c r="AF230" s="253" t="str">
        <f ca="1">IF(ISERROR(OFFSET(Data!$A$1,MATCH($D230,Data!$CG:$CG,0)-1,MATCH($E230&amp;"/"&amp;AF$1,Data!$1:$1,0)-1))=TRUE,"",IF(OFFSET(Data!$A$1,MATCH($D230,Data!$CG:$CG,0)-1,MATCH($E230&amp;"/"&amp;AF$1,Data!$1:$1,0)-1)=0,"",OFFSET(Data!$A$1,MATCH($D230,Data!$CG:$CG,0)-1,MATCH($E230&amp;"/"&amp;AF$1,Data!$1:$1,0)-1)))</f>
        <v/>
      </c>
      <c r="AG230" s="188">
        <f t="shared" ca="1" si="7"/>
        <v>0</v>
      </c>
      <c r="AH230" s="208">
        <f ca="1">SUM(AG229:AG230)</f>
        <v>0</v>
      </c>
    </row>
    <row r="231" spans="1:34" ht="15" hidden="1" customHeight="1" x14ac:dyDescent="0.25">
      <c r="A231" s="446"/>
      <c r="B231" s="469"/>
      <c r="C231" s="472"/>
      <c r="D231" s="50" t="e">
        <f>IF(C231&lt;&gt;"",C231,D230)</f>
        <v>#N/A</v>
      </c>
      <c r="E231" s="51" t="s">
        <v>23</v>
      </c>
      <c r="F231" s="254" t="str">
        <f ca="1">IF(ISERROR(OFFSET(Data!$A$1,MATCH($D231,Data!$CG:$CG,0)-1,MATCH($E231&amp;"/"&amp;F$1,Data!$1:$1,0)-1))=TRUE,"",IF(OFFSET(Data!$A$1,MATCH($D231,Data!$CG:$CG,0)-1,MATCH($E231&amp;"/"&amp;F$1,Data!$1:$1,0)-1)=0,"",OFFSET(Data!$A$1,MATCH($D231,Data!$CG:$CG,0)-1,MATCH($E231&amp;"/"&amp;F$1,Data!$1:$1,0)-1)))</f>
        <v/>
      </c>
      <c r="G231" s="252" t="str">
        <f ca="1">IF(ISERROR(OFFSET(Data!$A$1,MATCH($D231,Data!$CG:$CG,0)-1,MATCH($E231&amp;"/"&amp;G$1,Data!$1:$1,0)-1))=TRUE,"",IF(OFFSET(Data!$A$1,MATCH($D231,Data!$CG:$CG,0)-1,MATCH($E231&amp;"/"&amp;G$1,Data!$1:$1,0)-1)=0,"",OFFSET(Data!$A$1,MATCH($D231,Data!$CG:$CG,0)-1,MATCH($E231&amp;"/"&amp;G$1,Data!$1:$1,0)-1)))</f>
        <v/>
      </c>
      <c r="H231" s="252" t="str">
        <f ca="1">IF(ISERROR(OFFSET(Data!$A$1,MATCH($D231,Data!$CG:$CG,0)-1,MATCH($E231&amp;"/"&amp;H$1,Data!$1:$1,0)-1))=TRUE,"",IF(OFFSET(Data!$A$1,MATCH($D231,Data!$CG:$CG,0)-1,MATCH($E231&amp;"/"&amp;H$1,Data!$1:$1,0)-1)=0,"",OFFSET(Data!$A$1,MATCH($D231,Data!$CG:$CG,0)-1,MATCH($E231&amp;"/"&amp;H$1,Data!$1:$1,0)-1)))</f>
        <v/>
      </c>
      <c r="I231" s="252" t="str">
        <f ca="1">IF(ISERROR(OFFSET(Data!$A$1,MATCH($D231,Data!$CG:$CG,0)-1,MATCH($E231&amp;"/"&amp;I$1,Data!$1:$1,0)-1))=TRUE,"",IF(OFFSET(Data!$A$1,MATCH($D231,Data!$CG:$CG,0)-1,MATCH($E231&amp;"/"&amp;I$1,Data!$1:$1,0)-1)=0,"",OFFSET(Data!$A$1,MATCH($D231,Data!$CG:$CG,0)-1,MATCH($E231&amp;"/"&amp;I$1,Data!$1:$1,0)-1)))</f>
        <v/>
      </c>
      <c r="J231" s="252" t="str">
        <f ca="1">IF(ISERROR(OFFSET(Data!$A$1,MATCH($D231,Data!$CG:$CG,0)-1,MATCH($E231&amp;"/"&amp;J$1,Data!$1:$1,0)-1))=TRUE,"",IF(OFFSET(Data!$A$1,MATCH($D231,Data!$CG:$CG,0)-1,MATCH($E231&amp;"/"&amp;J$1,Data!$1:$1,0)-1)=0,"",OFFSET(Data!$A$1,MATCH($D231,Data!$CG:$CG,0)-1,MATCH($E231&amp;"/"&amp;J$1,Data!$1:$1,0)-1)))</f>
        <v/>
      </c>
      <c r="K231" s="252" t="str">
        <f ca="1">IF(ISERROR(OFFSET(Data!$A$1,MATCH($D231,Data!$CG:$CG,0)-1,MATCH($E231&amp;"/"&amp;K$1,Data!$1:$1,0)-1))=TRUE,"",IF(OFFSET(Data!$A$1,MATCH($D231,Data!$CG:$CG,0)-1,MATCH($E231&amp;"/"&amp;K$1,Data!$1:$1,0)-1)=0,"",OFFSET(Data!$A$1,MATCH($D231,Data!$CG:$CG,0)-1,MATCH($E231&amp;"/"&amp;K$1,Data!$1:$1,0)-1)))</f>
        <v/>
      </c>
      <c r="L231" s="252" t="str">
        <f ca="1">IF(ISERROR(OFFSET(Data!$A$1,MATCH($D231,Data!$CG:$CG,0)-1,MATCH($E231&amp;"/"&amp;L$1,Data!$1:$1,0)-1))=TRUE,"",IF(OFFSET(Data!$A$1,MATCH($D231,Data!$CG:$CG,0)-1,MATCH($E231&amp;"/"&amp;L$1,Data!$1:$1,0)-1)=0,"",OFFSET(Data!$A$1,MATCH($D231,Data!$CG:$CG,0)-1,MATCH($E231&amp;"/"&amp;L$1,Data!$1:$1,0)-1)))</f>
        <v/>
      </c>
      <c r="M231" s="252" t="str">
        <f ca="1">IF(ISERROR(OFFSET(Data!$A$1,MATCH($D231,Data!$CG:$CG,0)-1,MATCH($E231&amp;"/"&amp;M$1,Data!$1:$1,0)-1))=TRUE,"",IF(OFFSET(Data!$A$1,MATCH($D231,Data!$CG:$CG,0)-1,MATCH($E231&amp;"/"&amp;M$1,Data!$1:$1,0)-1)=0,"",OFFSET(Data!$A$1,MATCH($D231,Data!$CG:$CG,0)-1,MATCH($E231&amp;"/"&amp;M$1,Data!$1:$1,0)-1)))</f>
        <v/>
      </c>
      <c r="N231" s="252" t="str">
        <f ca="1">IF(ISERROR(OFFSET(Data!$A$1,MATCH($D231,Data!$CG:$CG,0)-1,MATCH($E231&amp;"/"&amp;N$1,Data!$1:$1,0)-1))=TRUE,"",IF(OFFSET(Data!$A$1,MATCH($D231,Data!$CG:$CG,0)-1,MATCH($E231&amp;"/"&amp;N$1,Data!$1:$1,0)-1)=0,"",OFFSET(Data!$A$1,MATCH($D231,Data!$CG:$CG,0)-1,MATCH($E231&amp;"/"&amp;N$1,Data!$1:$1,0)-1)))</f>
        <v/>
      </c>
      <c r="O231" s="252" t="str">
        <f ca="1">IF(ISERROR(OFFSET(Data!$A$1,MATCH($D231,Data!$CG:$CG,0)-1,MATCH($E231&amp;"/"&amp;O$1,Data!$1:$1,0)-1))=TRUE,"",IF(OFFSET(Data!$A$1,MATCH($D231,Data!$CG:$CG,0)-1,MATCH($E231&amp;"/"&amp;O$1,Data!$1:$1,0)-1)=0,"",OFFSET(Data!$A$1,MATCH($D231,Data!$CG:$CG,0)-1,MATCH($E231&amp;"/"&amp;O$1,Data!$1:$1,0)-1)))</f>
        <v/>
      </c>
      <c r="P231" s="252" t="str">
        <f ca="1">IF(ISERROR(OFFSET(Data!$A$1,MATCH($D231,Data!$CG:$CG,0)-1,MATCH($E231&amp;"/"&amp;P$1,Data!$1:$1,0)-1))=TRUE,"",IF(OFFSET(Data!$A$1,MATCH($D231,Data!$CG:$CG,0)-1,MATCH($E231&amp;"/"&amp;P$1,Data!$1:$1,0)-1)=0,"",OFFSET(Data!$A$1,MATCH($D231,Data!$CG:$CG,0)-1,MATCH($E231&amp;"/"&amp;P$1,Data!$1:$1,0)-1)))</f>
        <v/>
      </c>
      <c r="Q231" s="252" t="str">
        <f ca="1">IF(ISERROR(OFFSET(Data!$A$1,MATCH($D231,Data!$CG:$CG,0)-1,MATCH($E231&amp;"/"&amp;Q$1,Data!$1:$1,0)-1))=TRUE,"",IF(OFFSET(Data!$A$1,MATCH($D231,Data!$CG:$CG,0)-1,MATCH($E231&amp;"/"&amp;Q$1,Data!$1:$1,0)-1)=0,"",OFFSET(Data!$A$1,MATCH($D231,Data!$CG:$CG,0)-1,MATCH($E231&amp;"/"&amp;Q$1,Data!$1:$1,0)-1)))</f>
        <v/>
      </c>
      <c r="R231" s="252" t="str">
        <f ca="1">IF(ISERROR(OFFSET(Data!$A$1,MATCH($D231,Data!$CG:$CG,0)-1,MATCH($E231&amp;"/"&amp;R$1,Data!$1:$1,0)-1))=TRUE,"",IF(OFFSET(Data!$A$1,MATCH($D231,Data!$CG:$CG,0)-1,MATCH($E231&amp;"/"&amp;R$1,Data!$1:$1,0)-1)=0,"",OFFSET(Data!$A$1,MATCH($D231,Data!$CG:$CG,0)-1,MATCH($E231&amp;"/"&amp;R$1,Data!$1:$1,0)-1)))</f>
        <v/>
      </c>
      <c r="S231" s="252" t="str">
        <f ca="1">IF(ISERROR(OFFSET(Data!$A$1,MATCH($D231,Data!$CG:$CG,0)-1,MATCH($E231&amp;"/"&amp;S$1,Data!$1:$1,0)-1))=TRUE,"",IF(OFFSET(Data!$A$1,MATCH($D231,Data!$CG:$CG,0)-1,MATCH($E231&amp;"/"&amp;S$1,Data!$1:$1,0)-1)=0,"",OFFSET(Data!$A$1,MATCH($D231,Data!$CG:$CG,0)-1,MATCH($E231&amp;"/"&amp;S$1,Data!$1:$1,0)-1)))</f>
        <v/>
      </c>
      <c r="T231" s="252" t="str">
        <f ca="1">IF(ISERROR(OFFSET(Data!$A$1,MATCH($D231,Data!$CG:$CG,0)-1,MATCH($E231&amp;"/"&amp;T$1,Data!$1:$1,0)-1))=TRUE,"",IF(OFFSET(Data!$A$1,MATCH($D231,Data!$CG:$CG,0)-1,MATCH($E231&amp;"/"&amp;T$1,Data!$1:$1,0)-1)=0,"",OFFSET(Data!$A$1,MATCH($D231,Data!$CG:$CG,0)-1,MATCH($E231&amp;"/"&amp;T$1,Data!$1:$1,0)-1)))</f>
        <v/>
      </c>
      <c r="U231" s="252" t="str">
        <f ca="1">IF(ISERROR(OFFSET(Data!$A$1,MATCH($D231,Data!$CG:$CG,0)-1,MATCH($E231&amp;"/"&amp;U$1,Data!$1:$1,0)-1))=TRUE,"",IF(OFFSET(Data!$A$1,MATCH($D231,Data!$CG:$CG,0)-1,MATCH($E231&amp;"/"&amp;U$1,Data!$1:$1,0)-1)=0,"",OFFSET(Data!$A$1,MATCH($D231,Data!$CG:$CG,0)-1,MATCH($E231&amp;"/"&amp;U$1,Data!$1:$1,0)-1)))</f>
        <v/>
      </c>
      <c r="V231" s="252" t="str">
        <f ca="1">IF(ISERROR(OFFSET(Data!$A$1,MATCH($D231,Data!$CG:$CG,0)-1,MATCH($E231&amp;"/"&amp;V$1,Data!$1:$1,0)-1))=TRUE,"",IF(OFFSET(Data!$A$1,MATCH($D231,Data!$CG:$CG,0)-1,MATCH($E231&amp;"/"&amp;V$1,Data!$1:$1,0)-1)=0,"",OFFSET(Data!$A$1,MATCH($D231,Data!$CG:$CG,0)-1,MATCH($E231&amp;"/"&amp;V$1,Data!$1:$1,0)-1)))</f>
        <v/>
      </c>
      <c r="W231" s="269" t="str">
        <f ca="1">IF(ISERROR(OFFSET(Data!$A$1,MATCH($D231,Data!$CG:$CG,0)-1,MATCH($E231&amp;"/"&amp;W$1,Data!$1:$1,0)-1))=TRUE,"",IF(OFFSET(Data!$A$1,MATCH($D231,Data!$CG:$CG,0)-1,MATCH($E231&amp;"/"&amp;W$1,Data!$1:$1,0)-1)=0,"",OFFSET(Data!$A$1,MATCH($D231,Data!$CG:$CG,0)-1,MATCH($E231&amp;"/"&amp;W$1,Data!$1:$1,0)-1)))</f>
        <v/>
      </c>
      <c r="X231" s="252" t="str">
        <f ca="1">IF(ISERROR(OFFSET(Data!$A$1,MATCH($D231,Data!$CG:$CG,0)-1,MATCH($E231&amp;"/"&amp;X$1,Data!$1:$1,0)-1))=TRUE,"",IF(OFFSET(Data!$A$1,MATCH($D231,Data!$CG:$CG,0)-1,MATCH($E231&amp;"/"&amp;X$1,Data!$1:$1,0)-1)=0,"",OFFSET(Data!$A$1,MATCH($D231,Data!$CG:$CG,0)-1,MATCH($E231&amp;"/"&amp;X$1,Data!$1:$1,0)-1)))</f>
        <v/>
      </c>
      <c r="Y231" s="252" t="str">
        <f ca="1">IF(ISERROR(OFFSET(Data!$A$1,MATCH($D231,Data!$CG:$CG,0)-1,MATCH($E231&amp;"/"&amp;Y$1,Data!$1:$1,0)-1))=TRUE,"",IF(OFFSET(Data!$A$1,MATCH($D231,Data!$CG:$CG,0)-1,MATCH($E231&amp;"/"&amp;Y$1,Data!$1:$1,0)-1)=0,"",OFFSET(Data!$A$1,MATCH($D231,Data!$CG:$CG,0)-1,MATCH($E231&amp;"/"&amp;Y$1,Data!$1:$1,0)-1)))</f>
        <v/>
      </c>
      <c r="Z231" s="252" t="str">
        <f ca="1">IF(ISERROR(OFFSET(Data!$A$1,MATCH($D231,Data!$CG:$CG,0)-1,MATCH($E231&amp;"/"&amp;Z$1,Data!$1:$1,0)-1))=TRUE,"",IF(OFFSET(Data!$A$1,MATCH($D231,Data!$CG:$CG,0)-1,MATCH($E231&amp;"/"&amp;Z$1,Data!$1:$1,0)-1)=0,"",OFFSET(Data!$A$1,MATCH($D231,Data!$CG:$CG,0)-1,MATCH($E231&amp;"/"&amp;Z$1,Data!$1:$1,0)-1)))</f>
        <v/>
      </c>
      <c r="AA231" s="252" t="str">
        <f ca="1">IF(ISERROR(OFFSET(Data!$A$1,MATCH($D231,Data!$CG:$CG,0)-1,MATCH($E231&amp;"/"&amp;AA$1,Data!$1:$1,0)-1))=TRUE,"",IF(OFFSET(Data!$A$1,MATCH($D231,Data!$CG:$CG,0)-1,MATCH($E231&amp;"/"&amp;AA$1,Data!$1:$1,0)-1)=0,"",OFFSET(Data!$A$1,MATCH($D231,Data!$CG:$CG,0)-1,MATCH($E231&amp;"/"&amp;AA$1,Data!$1:$1,0)-1)))</f>
        <v/>
      </c>
      <c r="AB231" s="252" t="str">
        <f ca="1">IF(ISERROR(OFFSET(Data!$A$1,MATCH($D231,Data!$CG:$CG,0)-1,MATCH($E231&amp;"/"&amp;AB$1,Data!$1:$1,0)-1))=TRUE,"",IF(OFFSET(Data!$A$1,MATCH($D231,Data!$CG:$CG,0)-1,MATCH($E231&amp;"/"&amp;AB$1,Data!$1:$1,0)-1)=0,"",OFFSET(Data!$A$1,MATCH($D231,Data!$CG:$CG,0)-1,MATCH($E231&amp;"/"&amp;AB$1,Data!$1:$1,0)-1)))</f>
        <v/>
      </c>
      <c r="AC231" s="252" t="str">
        <f ca="1">IF(ISERROR(OFFSET(Data!$A$1,MATCH($D231,Data!$CG:$CG,0)-1,MATCH($E231&amp;"/"&amp;AC$1,Data!$1:$1,0)-1))=TRUE,"",IF(OFFSET(Data!$A$1,MATCH($D231,Data!$CG:$CG,0)-1,MATCH($E231&amp;"/"&amp;AC$1,Data!$1:$1,0)-1)=0,"",OFFSET(Data!$A$1,MATCH($D231,Data!$CG:$CG,0)-1,MATCH($E231&amp;"/"&amp;AC$1,Data!$1:$1,0)-1)))</f>
        <v/>
      </c>
      <c r="AD231" s="252" t="str">
        <f ca="1">IF(ISERROR(OFFSET(Data!$A$1,MATCH($D231,Data!$CG:$CG,0)-1,MATCH($E231&amp;"/"&amp;AD$1,Data!$1:$1,0)-1))=TRUE,"",IF(OFFSET(Data!$A$1,MATCH($D231,Data!$CG:$CG,0)-1,MATCH($E231&amp;"/"&amp;AD$1,Data!$1:$1,0)-1)=0,"",OFFSET(Data!$A$1,MATCH($D231,Data!$CG:$CG,0)-1,MATCH($E231&amp;"/"&amp;AD$1,Data!$1:$1,0)-1)))</f>
        <v/>
      </c>
      <c r="AE231" s="252" t="str">
        <f ca="1">IF(ISERROR(OFFSET(Data!$A$1,MATCH($D231,Data!$CG:$CG,0)-1,MATCH($E231&amp;"/"&amp;AE$1,Data!$1:$1,0)-1))=TRUE,"",IF(OFFSET(Data!$A$1,MATCH($D231,Data!$CG:$CG,0)-1,MATCH($E231&amp;"/"&amp;AE$1,Data!$1:$1,0)-1)=0,"",OFFSET(Data!$A$1,MATCH($D231,Data!$CG:$CG,0)-1,MATCH($E231&amp;"/"&amp;AE$1,Data!$1:$1,0)-1)))</f>
        <v/>
      </c>
      <c r="AF231" s="253" t="str">
        <f ca="1">IF(ISERROR(OFFSET(Data!$A$1,MATCH($D231,Data!$CG:$CG,0)-1,MATCH($E231&amp;"/"&amp;AF$1,Data!$1:$1,0)-1))=TRUE,"",IF(OFFSET(Data!$A$1,MATCH($D231,Data!$CG:$CG,0)-1,MATCH($E231&amp;"/"&amp;AF$1,Data!$1:$1,0)-1)=0,"",OFFSET(Data!$A$1,MATCH($D231,Data!$CG:$CG,0)-1,MATCH($E231&amp;"/"&amp;AF$1,Data!$1:$1,0)-1)))</f>
        <v/>
      </c>
      <c r="AG231" s="188">
        <f t="shared" ca="1" si="7"/>
        <v>0</v>
      </c>
      <c r="AH231" s="208">
        <f ca="1">SUM(AG229:AG231)</f>
        <v>0</v>
      </c>
    </row>
    <row r="232" spans="1:34" ht="15.75" hidden="1" customHeight="1" x14ac:dyDescent="0.25">
      <c r="A232" s="446"/>
      <c r="B232" s="469"/>
      <c r="C232" s="472"/>
      <c r="D232" s="50" t="e">
        <f>IF(C232&lt;&gt;"",C232,D231)</f>
        <v>#N/A</v>
      </c>
      <c r="E232" s="51" t="s">
        <v>24</v>
      </c>
      <c r="F232" s="254" t="str">
        <f ca="1">IF(ISERROR(OFFSET(Data!$A$1,MATCH($D232,Data!$CG:$CG,0)-1,MATCH($E232&amp;"/"&amp;F$1,Data!$1:$1,0)-1))=TRUE,"",IF(OFFSET(Data!$A$1,MATCH($D232,Data!$CG:$CG,0)-1,MATCH($E232&amp;"/"&amp;F$1,Data!$1:$1,0)-1)=0,"",OFFSET(Data!$A$1,MATCH($D232,Data!$CG:$CG,0)-1,MATCH($E232&amp;"/"&amp;F$1,Data!$1:$1,0)-1)))</f>
        <v/>
      </c>
      <c r="G232" s="252" t="str">
        <f ca="1">IF(ISERROR(OFFSET(Data!$A$1,MATCH($D232,Data!$CG:$CG,0)-1,MATCH($E232&amp;"/"&amp;G$1,Data!$1:$1,0)-1))=TRUE,"",IF(OFFSET(Data!$A$1,MATCH($D232,Data!$CG:$CG,0)-1,MATCH($E232&amp;"/"&amp;G$1,Data!$1:$1,0)-1)=0,"",OFFSET(Data!$A$1,MATCH($D232,Data!$CG:$CG,0)-1,MATCH($E232&amp;"/"&amp;G$1,Data!$1:$1,0)-1)))</f>
        <v/>
      </c>
      <c r="H232" s="252" t="str">
        <f ca="1">IF(ISERROR(OFFSET(Data!$A$1,MATCH($D232,Data!$CG:$CG,0)-1,MATCH($E232&amp;"/"&amp;H$1,Data!$1:$1,0)-1))=TRUE,"",IF(OFFSET(Data!$A$1,MATCH($D232,Data!$CG:$CG,0)-1,MATCH($E232&amp;"/"&amp;H$1,Data!$1:$1,0)-1)=0,"",OFFSET(Data!$A$1,MATCH($D232,Data!$CG:$CG,0)-1,MATCH($E232&amp;"/"&amp;H$1,Data!$1:$1,0)-1)))</f>
        <v/>
      </c>
      <c r="I232" s="252" t="str">
        <f ca="1">IF(ISERROR(OFFSET(Data!$A$1,MATCH($D232,Data!$CG:$CG,0)-1,MATCH($E232&amp;"/"&amp;I$1,Data!$1:$1,0)-1))=TRUE,"",IF(OFFSET(Data!$A$1,MATCH($D232,Data!$CG:$CG,0)-1,MATCH($E232&amp;"/"&amp;I$1,Data!$1:$1,0)-1)=0,"",OFFSET(Data!$A$1,MATCH($D232,Data!$CG:$CG,0)-1,MATCH($E232&amp;"/"&amp;I$1,Data!$1:$1,0)-1)))</f>
        <v/>
      </c>
      <c r="J232" s="252" t="str">
        <f ca="1">IF(ISERROR(OFFSET(Data!$A$1,MATCH($D232,Data!$CG:$CG,0)-1,MATCH($E232&amp;"/"&amp;J$1,Data!$1:$1,0)-1))=TRUE,"",IF(OFFSET(Data!$A$1,MATCH($D232,Data!$CG:$CG,0)-1,MATCH($E232&amp;"/"&amp;J$1,Data!$1:$1,0)-1)=0,"",OFFSET(Data!$A$1,MATCH($D232,Data!$CG:$CG,0)-1,MATCH($E232&amp;"/"&amp;J$1,Data!$1:$1,0)-1)))</f>
        <v/>
      </c>
      <c r="K232" s="252" t="str">
        <f ca="1">IF(ISERROR(OFFSET(Data!$A$1,MATCH($D232,Data!$CG:$CG,0)-1,MATCH($E232&amp;"/"&amp;K$1,Data!$1:$1,0)-1))=TRUE,"",IF(OFFSET(Data!$A$1,MATCH($D232,Data!$CG:$CG,0)-1,MATCH($E232&amp;"/"&amp;K$1,Data!$1:$1,0)-1)=0,"",OFFSET(Data!$A$1,MATCH($D232,Data!$CG:$CG,0)-1,MATCH($E232&amp;"/"&amp;K$1,Data!$1:$1,0)-1)))</f>
        <v/>
      </c>
      <c r="L232" s="252" t="str">
        <f ca="1">IF(ISERROR(OFFSET(Data!$A$1,MATCH($D232,Data!$CG:$CG,0)-1,MATCH($E232&amp;"/"&amp;L$1,Data!$1:$1,0)-1))=TRUE,"",IF(OFFSET(Data!$A$1,MATCH($D232,Data!$CG:$CG,0)-1,MATCH($E232&amp;"/"&amp;L$1,Data!$1:$1,0)-1)=0,"",OFFSET(Data!$A$1,MATCH($D232,Data!$CG:$CG,0)-1,MATCH($E232&amp;"/"&amp;L$1,Data!$1:$1,0)-1)))</f>
        <v/>
      </c>
      <c r="M232" s="252" t="str">
        <f ca="1">IF(ISERROR(OFFSET(Data!$A$1,MATCH($D232,Data!$CG:$CG,0)-1,MATCH($E232&amp;"/"&amp;M$1,Data!$1:$1,0)-1))=TRUE,"",IF(OFFSET(Data!$A$1,MATCH($D232,Data!$CG:$CG,0)-1,MATCH($E232&amp;"/"&amp;M$1,Data!$1:$1,0)-1)=0,"",OFFSET(Data!$A$1,MATCH($D232,Data!$CG:$CG,0)-1,MATCH($E232&amp;"/"&amp;M$1,Data!$1:$1,0)-1)))</f>
        <v/>
      </c>
      <c r="N232" s="252" t="str">
        <f ca="1">IF(ISERROR(OFFSET(Data!$A$1,MATCH($D232,Data!$CG:$CG,0)-1,MATCH($E232&amp;"/"&amp;N$1,Data!$1:$1,0)-1))=TRUE,"",IF(OFFSET(Data!$A$1,MATCH($D232,Data!$CG:$CG,0)-1,MATCH($E232&amp;"/"&amp;N$1,Data!$1:$1,0)-1)=0,"",OFFSET(Data!$A$1,MATCH($D232,Data!$CG:$CG,0)-1,MATCH($E232&amp;"/"&amp;N$1,Data!$1:$1,0)-1)))</f>
        <v/>
      </c>
      <c r="O232" s="252" t="str">
        <f ca="1">IF(ISERROR(OFFSET(Data!$A$1,MATCH($D232,Data!$CG:$CG,0)-1,MATCH($E232&amp;"/"&amp;O$1,Data!$1:$1,0)-1))=TRUE,"",IF(OFFSET(Data!$A$1,MATCH($D232,Data!$CG:$CG,0)-1,MATCH($E232&amp;"/"&amp;O$1,Data!$1:$1,0)-1)=0,"",OFFSET(Data!$A$1,MATCH($D232,Data!$CG:$CG,0)-1,MATCH($E232&amp;"/"&amp;O$1,Data!$1:$1,0)-1)))</f>
        <v/>
      </c>
      <c r="P232" s="252" t="str">
        <f ca="1">IF(ISERROR(OFFSET(Data!$A$1,MATCH($D232,Data!$CG:$CG,0)-1,MATCH($E232&amp;"/"&amp;P$1,Data!$1:$1,0)-1))=TRUE,"",IF(OFFSET(Data!$A$1,MATCH($D232,Data!$CG:$CG,0)-1,MATCH($E232&amp;"/"&amp;P$1,Data!$1:$1,0)-1)=0,"",OFFSET(Data!$A$1,MATCH($D232,Data!$CG:$CG,0)-1,MATCH($E232&amp;"/"&amp;P$1,Data!$1:$1,0)-1)))</f>
        <v/>
      </c>
      <c r="Q232" s="252" t="str">
        <f ca="1">IF(ISERROR(OFFSET(Data!$A$1,MATCH($D232,Data!$CG:$CG,0)-1,MATCH($E232&amp;"/"&amp;Q$1,Data!$1:$1,0)-1))=TRUE,"",IF(OFFSET(Data!$A$1,MATCH($D232,Data!$CG:$CG,0)-1,MATCH($E232&amp;"/"&amp;Q$1,Data!$1:$1,0)-1)=0,"",OFFSET(Data!$A$1,MATCH($D232,Data!$CG:$CG,0)-1,MATCH($E232&amp;"/"&amp;Q$1,Data!$1:$1,0)-1)))</f>
        <v/>
      </c>
      <c r="R232" s="252" t="str">
        <f ca="1">IF(ISERROR(OFFSET(Data!$A$1,MATCH($D232,Data!$CG:$CG,0)-1,MATCH($E232&amp;"/"&amp;R$1,Data!$1:$1,0)-1))=TRUE,"",IF(OFFSET(Data!$A$1,MATCH($D232,Data!$CG:$CG,0)-1,MATCH($E232&amp;"/"&amp;R$1,Data!$1:$1,0)-1)=0,"",OFFSET(Data!$A$1,MATCH($D232,Data!$CG:$CG,0)-1,MATCH($E232&amp;"/"&amp;R$1,Data!$1:$1,0)-1)))</f>
        <v/>
      </c>
      <c r="S232" s="252" t="str">
        <f ca="1">IF(ISERROR(OFFSET(Data!$A$1,MATCH($D232,Data!$CG:$CG,0)-1,MATCH($E232&amp;"/"&amp;S$1,Data!$1:$1,0)-1))=TRUE,"",IF(OFFSET(Data!$A$1,MATCH($D232,Data!$CG:$CG,0)-1,MATCH($E232&amp;"/"&amp;S$1,Data!$1:$1,0)-1)=0,"",OFFSET(Data!$A$1,MATCH($D232,Data!$CG:$CG,0)-1,MATCH($E232&amp;"/"&amp;S$1,Data!$1:$1,0)-1)))</f>
        <v/>
      </c>
      <c r="T232" s="252" t="str">
        <f ca="1">IF(ISERROR(OFFSET(Data!$A$1,MATCH($D232,Data!$CG:$CG,0)-1,MATCH($E232&amp;"/"&amp;T$1,Data!$1:$1,0)-1))=TRUE,"",IF(OFFSET(Data!$A$1,MATCH($D232,Data!$CG:$CG,0)-1,MATCH($E232&amp;"/"&amp;T$1,Data!$1:$1,0)-1)=0,"",OFFSET(Data!$A$1,MATCH($D232,Data!$CG:$CG,0)-1,MATCH($E232&amp;"/"&amp;T$1,Data!$1:$1,0)-1)))</f>
        <v/>
      </c>
      <c r="U232" s="252" t="str">
        <f ca="1">IF(ISERROR(OFFSET(Data!$A$1,MATCH($D232,Data!$CG:$CG,0)-1,MATCH($E232&amp;"/"&amp;U$1,Data!$1:$1,0)-1))=TRUE,"",IF(OFFSET(Data!$A$1,MATCH($D232,Data!$CG:$CG,0)-1,MATCH($E232&amp;"/"&amp;U$1,Data!$1:$1,0)-1)=0,"",OFFSET(Data!$A$1,MATCH($D232,Data!$CG:$CG,0)-1,MATCH($E232&amp;"/"&amp;U$1,Data!$1:$1,0)-1)))</f>
        <v/>
      </c>
      <c r="V232" s="252" t="str">
        <f ca="1">IF(ISERROR(OFFSET(Data!$A$1,MATCH($D232,Data!$CG:$CG,0)-1,MATCH($E232&amp;"/"&amp;V$1,Data!$1:$1,0)-1))=TRUE,"",IF(OFFSET(Data!$A$1,MATCH($D232,Data!$CG:$CG,0)-1,MATCH($E232&amp;"/"&amp;V$1,Data!$1:$1,0)-1)=0,"",OFFSET(Data!$A$1,MATCH($D232,Data!$CG:$CG,0)-1,MATCH($E232&amp;"/"&amp;V$1,Data!$1:$1,0)-1)))</f>
        <v/>
      </c>
      <c r="W232" s="269" t="str">
        <f ca="1">IF(ISERROR(OFFSET(Data!$A$1,MATCH($D232,Data!$CG:$CG,0)-1,MATCH($E232&amp;"/"&amp;W$1,Data!$1:$1,0)-1))=TRUE,"",IF(OFFSET(Data!$A$1,MATCH($D232,Data!$CG:$CG,0)-1,MATCH($E232&amp;"/"&amp;W$1,Data!$1:$1,0)-1)=0,"",OFFSET(Data!$A$1,MATCH($D232,Data!$CG:$CG,0)-1,MATCH($E232&amp;"/"&amp;W$1,Data!$1:$1,0)-1)))</f>
        <v/>
      </c>
      <c r="X232" s="252" t="str">
        <f ca="1">IF(ISERROR(OFFSET(Data!$A$1,MATCH($D232,Data!$CG:$CG,0)-1,MATCH($E232&amp;"/"&amp;X$1,Data!$1:$1,0)-1))=TRUE,"",IF(OFFSET(Data!$A$1,MATCH($D232,Data!$CG:$CG,0)-1,MATCH($E232&amp;"/"&amp;X$1,Data!$1:$1,0)-1)=0,"",OFFSET(Data!$A$1,MATCH($D232,Data!$CG:$CG,0)-1,MATCH($E232&amp;"/"&amp;X$1,Data!$1:$1,0)-1)))</f>
        <v/>
      </c>
      <c r="Y232" s="252" t="str">
        <f ca="1">IF(ISERROR(OFFSET(Data!$A$1,MATCH($D232,Data!$CG:$CG,0)-1,MATCH($E232&amp;"/"&amp;Y$1,Data!$1:$1,0)-1))=TRUE,"",IF(OFFSET(Data!$A$1,MATCH($D232,Data!$CG:$CG,0)-1,MATCH($E232&amp;"/"&amp;Y$1,Data!$1:$1,0)-1)=0,"",OFFSET(Data!$A$1,MATCH($D232,Data!$CG:$CG,0)-1,MATCH($E232&amp;"/"&amp;Y$1,Data!$1:$1,0)-1)))</f>
        <v/>
      </c>
      <c r="Z232" s="252" t="str">
        <f ca="1">IF(ISERROR(OFFSET(Data!$A$1,MATCH($D232,Data!$CG:$CG,0)-1,MATCH($E232&amp;"/"&amp;Z$1,Data!$1:$1,0)-1))=TRUE,"",IF(OFFSET(Data!$A$1,MATCH($D232,Data!$CG:$CG,0)-1,MATCH($E232&amp;"/"&amp;Z$1,Data!$1:$1,0)-1)=0,"",OFFSET(Data!$A$1,MATCH($D232,Data!$CG:$CG,0)-1,MATCH($E232&amp;"/"&amp;Z$1,Data!$1:$1,0)-1)))</f>
        <v/>
      </c>
      <c r="AA232" s="252" t="str">
        <f ca="1">IF(ISERROR(OFFSET(Data!$A$1,MATCH($D232,Data!$CG:$CG,0)-1,MATCH($E232&amp;"/"&amp;AA$1,Data!$1:$1,0)-1))=TRUE,"",IF(OFFSET(Data!$A$1,MATCH($D232,Data!$CG:$CG,0)-1,MATCH($E232&amp;"/"&amp;AA$1,Data!$1:$1,0)-1)=0,"",OFFSET(Data!$A$1,MATCH($D232,Data!$CG:$CG,0)-1,MATCH($E232&amp;"/"&amp;AA$1,Data!$1:$1,0)-1)))</f>
        <v/>
      </c>
      <c r="AB232" s="252" t="str">
        <f ca="1">IF(ISERROR(OFFSET(Data!$A$1,MATCH($D232,Data!$CG:$CG,0)-1,MATCH($E232&amp;"/"&amp;AB$1,Data!$1:$1,0)-1))=TRUE,"",IF(OFFSET(Data!$A$1,MATCH($D232,Data!$CG:$CG,0)-1,MATCH($E232&amp;"/"&amp;AB$1,Data!$1:$1,0)-1)=0,"",OFFSET(Data!$A$1,MATCH($D232,Data!$CG:$CG,0)-1,MATCH($E232&amp;"/"&amp;AB$1,Data!$1:$1,0)-1)))</f>
        <v/>
      </c>
      <c r="AC232" s="252" t="str">
        <f ca="1">IF(ISERROR(OFFSET(Data!$A$1,MATCH($D232,Data!$CG:$CG,0)-1,MATCH($E232&amp;"/"&amp;AC$1,Data!$1:$1,0)-1))=TRUE,"",IF(OFFSET(Data!$A$1,MATCH($D232,Data!$CG:$CG,0)-1,MATCH($E232&amp;"/"&amp;AC$1,Data!$1:$1,0)-1)=0,"",OFFSET(Data!$A$1,MATCH($D232,Data!$CG:$CG,0)-1,MATCH($E232&amp;"/"&amp;AC$1,Data!$1:$1,0)-1)))</f>
        <v/>
      </c>
      <c r="AD232" s="252" t="str">
        <f ca="1">IF(ISERROR(OFFSET(Data!$A$1,MATCH($D232,Data!$CG:$CG,0)-1,MATCH($E232&amp;"/"&amp;AD$1,Data!$1:$1,0)-1))=TRUE,"",IF(OFFSET(Data!$A$1,MATCH($D232,Data!$CG:$CG,0)-1,MATCH($E232&amp;"/"&amp;AD$1,Data!$1:$1,0)-1)=0,"",OFFSET(Data!$A$1,MATCH($D232,Data!$CG:$CG,0)-1,MATCH($E232&amp;"/"&amp;AD$1,Data!$1:$1,0)-1)))</f>
        <v/>
      </c>
      <c r="AE232" s="252" t="str">
        <f ca="1">IF(ISERROR(OFFSET(Data!$A$1,MATCH($D232,Data!$CG:$CG,0)-1,MATCH($E232&amp;"/"&amp;AE$1,Data!$1:$1,0)-1))=TRUE,"",IF(OFFSET(Data!$A$1,MATCH($D232,Data!$CG:$CG,0)-1,MATCH($E232&amp;"/"&amp;AE$1,Data!$1:$1,0)-1)=0,"",OFFSET(Data!$A$1,MATCH($D232,Data!$CG:$CG,0)-1,MATCH($E232&amp;"/"&amp;AE$1,Data!$1:$1,0)-1)))</f>
        <v/>
      </c>
      <c r="AF232" s="253" t="str">
        <f ca="1">IF(ISERROR(OFFSET(Data!$A$1,MATCH($D232,Data!$CG:$CG,0)-1,MATCH($E232&amp;"/"&amp;AF$1,Data!$1:$1,0)-1))=TRUE,"",IF(OFFSET(Data!$A$1,MATCH($D232,Data!$CG:$CG,0)-1,MATCH($E232&amp;"/"&amp;AF$1,Data!$1:$1,0)-1)=0,"",OFFSET(Data!$A$1,MATCH($D232,Data!$CG:$CG,0)-1,MATCH($E232&amp;"/"&amp;AF$1,Data!$1:$1,0)-1)))</f>
        <v/>
      </c>
      <c r="AG232" s="188">
        <f t="shared" ca="1" si="7"/>
        <v>0</v>
      </c>
      <c r="AH232" s="208">
        <f ca="1">SUM(AG229:AG232)</f>
        <v>0</v>
      </c>
    </row>
    <row r="233" spans="1:34" ht="15.75" hidden="1" customHeight="1" thickBot="1" x14ac:dyDescent="0.3">
      <c r="A233" s="447"/>
      <c r="B233" s="470"/>
      <c r="C233" s="473"/>
      <c r="D233" s="52" t="e">
        <f>IF(C233&lt;&gt;"",C233,D232)</f>
        <v>#N/A</v>
      </c>
      <c r="E233" s="53" t="s">
        <v>25</v>
      </c>
      <c r="F233" s="255" t="str">
        <f ca="1">IF(ISERROR(OFFSET(Data!$A$1,MATCH($D233,Data!$CG:$CG,0)-1,MATCH($E233&amp;"/"&amp;F$1,Data!$1:$1,0)-1))=TRUE,"",IF(OFFSET(Data!$A$1,MATCH($D233,Data!$CG:$CG,0)-1,MATCH($E233&amp;"/"&amp;F$1,Data!$1:$1,0)-1)=0,"",OFFSET(Data!$A$1,MATCH($D233,Data!$CG:$CG,0)-1,MATCH($E233&amp;"/"&amp;F$1,Data!$1:$1,0)-1)))</f>
        <v/>
      </c>
      <c r="G233" s="256" t="str">
        <f ca="1">IF(ISERROR(OFFSET(Data!$A$1,MATCH($D233,Data!$CG:$CG,0)-1,MATCH($E233&amp;"/"&amp;G$1,Data!$1:$1,0)-1))=TRUE,"",IF(OFFSET(Data!$A$1,MATCH($D233,Data!$CG:$CG,0)-1,MATCH($E233&amp;"/"&amp;G$1,Data!$1:$1,0)-1)=0,"",OFFSET(Data!$A$1,MATCH($D233,Data!$CG:$CG,0)-1,MATCH($E233&amp;"/"&amp;G$1,Data!$1:$1,0)-1)))</f>
        <v/>
      </c>
      <c r="H233" s="256" t="str">
        <f ca="1">IF(ISERROR(OFFSET(Data!$A$1,MATCH($D233,Data!$CG:$CG,0)-1,MATCH($E233&amp;"/"&amp;H$1,Data!$1:$1,0)-1))=TRUE,"",IF(OFFSET(Data!$A$1,MATCH($D233,Data!$CG:$CG,0)-1,MATCH($E233&amp;"/"&amp;H$1,Data!$1:$1,0)-1)=0,"",OFFSET(Data!$A$1,MATCH($D233,Data!$CG:$CG,0)-1,MATCH($E233&amp;"/"&amp;H$1,Data!$1:$1,0)-1)))</f>
        <v/>
      </c>
      <c r="I233" s="256" t="str">
        <f ca="1">IF(ISERROR(OFFSET(Data!$A$1,MATCH($D233,Data!$CG:$CG,0)-1,MATCH($E233&amp;"/"&amp;I$1,Data!$1:$1,0)-1))=TRUE,"",IF(OFFSET(Data!$A$1,MATCH($D233,Data!$CG:$CG,0)-1,MATCH($E233&amp;"/"&amp;I$1,Data!$1:$1,0)-1)=0,"",OFFSET(Data!$A$1,MATCH($D233,Data!$CG:$CG,0)-1,MATCH($E233&amp;"/"&amp;I$1,Data!$1:$1,0)-1)))</f>
        <v/>
      </c>
      <c r="J233" s="256" t="str">
        <f ca="1">IF(ISERROR(OFFSET(Data!$A$1,MATCH($D233,Data!$CG:$CG,0)-1,MATCH($E233&amp;"/"&amp;J$1,Data!$1:$1,0)-1))=TRUE,"",IF(OFFSET(Data!$A$1,MATCH($D233,Data!$CG:$CG,0)-1,MATCH($E233&amp;"/"&amp;J$1,Data!$1:$1,0)-1)=0,"",OFFSET(Data!$A$1,MATCH($D233,Data!$CG:$CG,0)-1,MATCH($E233&amp;"/"&amp;J$1,Data!$1:$1,0)-1)))</f>
        <v/>
      </c>
      <c r="K233" s="256" t="str">
        <f ca="1">IF(ISERROR(OFFSET(Data!$A$1,MATCH($D233,Data!$CG:$CG,0)-1,MATCH($E233&amp;"/"&amp;K$1,Data!$1:$1,0)-1))=TRUE,"",IF(OFFSET(Data!$A$1,MATCH($D233,Data!$CG:$CG,0)-1,MATCH($E233&amp;"/"&amp;K$1,Data!$1:$1,0)-1)=0,"",OFFSET(Data!$A$1,MATCH($D233,Data!$CG:$CG,0)-1,MATCH($E233&amp;"/"&amp;K$1,Data!$1:$1,0)-1)))</f>
        <v/>
      </c>
      <c r="L233" s="256" t="str">
        <f ca="1">IF(ISERROR(OFFSET(Data!$A$1,MATCH($D233,Data!$CG:$CG,0)-1,MATCH($E233&amp;"/"&amp;L$1,Data!$1:$1,0)-1))=TRUE,"",IF(OFFSET(Data!$A$1,MATCH($D233,Data!$CG:$CG,0)-1,MATCH($E233&amp;"/"&amp;L$1,Data!$1:$1,0)-1)=0,"",OFFSET(Data!$A$1,MATCH($D233,Data!$CG:$CG,0)-1,MATCH($E233&amp;"/"&amp;L$1,Data!$1:$1,0)-1)))</f>
        <v/>
      </c>
      <c r="M233" s="256" t="str">
        <f ca="1">IF(ISERROR(OFFSET(Data!$A$1,MATCH($D233,Data!$CG:$CG,0)-1,MATCH($E233&amp;"/"&amp;M$1,Data!$1:$1,0)-1))=TRUE,"",IF(OFFSET(Data!$A$1,MATCH($D233,Data!$CG:$CG,0)-1,MATCH($E233&amp;"/"&amp;M$1,Data!$1:$1,0)-1)=0,"",OFFSET(Data!$A$1,MATCH($D233,Data!$CG:$CG,0)-1,MATCH($E233&amp;"/"&amp;M$1,Data!$1:$1,0)-1)))</f>
        <v/>
      </c>
      <c r="N233" s="256" t="str">
        <f ca="1">IF(ISERROR(OFFSET(Data!$A$1,MATCH($D233,Data!$CG:$CG,0)-1,MATCH($E233&amp;"/"&amp;N$1,Data!$1:$1,0)-1))=TRUE,"",IF(OFFSET(Data!$A$1,MATCH($D233,Data!$CG:$CG,0)-1,MATCH($E233&amp;"/"&amp;N$1,Data!$1:$1,0)-1)=0,"",OFFSET(Data!$A$1,MATCH($D233,Data!$CG:$CG,0)-1,MATCH($E233&amp;"/"&amp;N$1,Data!$1:$1,0)-1)))</f>
        <v/>
      </c>
      <c r="O233" s="256" t="str">
        <f ca="1">IF(ISERROR(OFFSET(Data!$A$1,MATCH($D233,Data!$CG:$CG,0)-1,MATCH($E233&amp;"/"&amp;O$1,Data!$1:$1,0)-1))=TRUE,"",IF(OFFSET(Data!$A$1,MATCH($D233,Data!$CG:$CG,0)-1,MATCH($E233&amp;"/"&amp;O$1,Data!$1:$1,0)-1)=0,"",OFFSET(Data!$A$1,MATCH($D233,Data!$CG:$CG,0)-1,MATCH($E233&amp;"/"&amp;O$1,Data!$1:$1,0)-1)))</f>
        <v/>
      </c>
      <c r="P233" s="256" t="str">
        <f ca="1">IF(ISERROR(OFFSET(Data!$A$1,MATCH($D233,Data!$CG:$CG,0)-1,MATCH($E233&amp;"/"&amp;P$1,Data!$1:$1,0)-1))=TRUE,"",IF(OFFSET(Data!$A$1,MATCH($D233,Data!$CG:$CG,0)-1,MATCH($E233&amp;"/"&amp;P$1,Data!$1:$1,0)-1)=0,"",OFFSET(Data!$A$1,MATCH($D233,Data!$CG:$CG,0)-1,MATCH($E233&amp;"/"&amp;P$1,Data!$1:$1,0)-1)))</f>
        <v/>
      </c>
      <c r="Q233" s="256" t="str">
        <f ca="1">IF(ISERROR(OFFSET(Data!$A$1,MATCH($D233,Data!$CG:$CG,0)-1,MATCH($E233&amp;"/"&amp;Q$1,Data!$1:$1,0)-1))=TRUE,"",IF(OFFSET(Data!$A$1,MATCH($D233,Data!$CG:$CG,0)-1,MATCH($E233&amp;"/"&amp;Q$1,Data!$1:$1,0)-1)=0,"",OFFSET(Data!$A$1,MATCH($D233,Data!$CG:$CG,0)-1,MATCH($E233&amp;"/"&amp;Q$1,Data!$1:$1,0)-1)))</f>
        <v/>
      </c>
      <c r="R233" s="256" t="str">
        <f ca="1">IF(ISERROR(OFFSET(Data!$A$1,MATCH($D233,Data!$CG:$CG,0)-1,MATCH($E233&amp;"/"&amp;R$1,Data!$1:$1,0)-1))=TRUE,"",IF(OFFSET(Data!$A$1,MATCH($D233,Data!$CG:$CG,0)-1,MATCH($E233&amp;"/"&amp;R$1,Data!$1:$1,0)-1)=0,"",OFFSET(Data!$A$1,MATCH($D233,Data!$CG:$CG,0)-1,MATCH($E233&amp;"/"&amp;R$1,Data!$1:$1,0)-1)))</f>
        <v/>
      </c>
      <c r="S233" s="256" t="str">
        <f ca="1">IF(ISERROR(OFFSET(Data!$A$1,MATCH($D233,Data!$CG:$CG,0)-1,MATCH($E233&amp;"/"&amp;S$1,Data!$1:$1,0)-1))=TRUE,"",IF(OFFSET(Data!$A$1,MATCH($D233,Data!$CG:$CG,0)-1,MATCH($E233&amp;"/"&amp;S$1,Data!$1:$1,0)-1)=0,"",OFFSET(Data!$A$1,MATCH($D233,Data!$CG:$CG,0)-1,MATCH($E233&amp;"/"&amp;S$1,Data!$1:$1,0)-1)))</f>
        <v/>
      </c>
      <c r="T233" s="256" t="str">
        <f ca="1">IF(ISERROR(OFFSET(Data!$A$1,MATCH($D233,Data!$CG:$CG,0)-1,MATCH($E233&amp;"/"&amp;T$1,Data!$1:$1,0)-1))=TRUE,"",IF(OFFSET(Data!$A$1,MATCH($D233,Data!$CG:$CG,0)-1,MATCH($E233&amp;"/"&amp;T$1,Data!$1:$1,0)-1)=0,"",OFFSET(Data!$A$1,MATCH($D233,Data!$CG:$CG,0)-1,MATCH($E233&amp;"/"&amp;T$1,Data!$1:$1,0)-1)))</f>
        <v/>
      </c>
      <c r="U233" s="256" t="str">
        <f ca="1">IF(ISERROR(OFFSET(Data!$A$1,MATCH($D233,Data!$CG:$CG,0)-1,MATCH($E233&amp;"/"&amp;U$1,Data!$1:$1,0)-1))=TRUE,"",IF(OFFSET(Data!$A$1,MATCH($D233,Data!$CG:$CG,0)-1,MATCH($E233&amp;"/"&amp;U$1,Data!$1:$1,0)-1)=0,"",OFFSET(Data!$A$1,MATCH($D233,Data!$CG:$CG,0)-1,MATCH($E233&amp;"/"&amp;U$1,Data!$1:$1,0)-1)))</f>
        <v/>
      </c>
      <c r="V233" s="256" t="str">
        <f ca="1">IF(ISERROR(OFFSET(Data!$A$1,MATCH($D233,Data!$CG:$CG,0)-1,MATCH($E233&amp;"/"&amp;V$1,Data!$1:$1,0)-1))=TRUE,"",IF(OFFSET(Data!$A$1,MATCH($D233,Data!$CG:$CG,0)-1,MATCH($E233&amp;"/"&amp;V$1,Data!$1:$1,0)-1)=0,"",OFFSET(Data!$A$1,MATCH($D233,Data!$CG:$CG,0)-1,MATCH($E233&amp;"/"&amp;V$1,Data!$1:$1,0)-1)))</f>
        <v/>
      </c>
      <c r="W233" s="257" t="str">
        <f ca="1">IF(ISERROR(OFFSET(Data!$A$1,MATCH($D233,Data!$CG:$CG,0)-1,MATCH($E233&amp;"/"&amp;W$1,Data!$1:$1,0)-1))=TRUE,"",IF(OFFSET(Data!$A$1,MATCH($D233,Data!$CG:$CG,0)-1,MATCH($E233&amp;"/"&amp;W$1,Data!$1:$1,0)-1)=0,"",OFFSET(Data!$A$1,MATCH($D233,Data!$CG:$CG,0)-1,MATCH($E233&amp;"/"&amp;W$1,Data!$1:$1,0)-1)))</f>
        <v/>
      </c>
      <c r="X233" s="256" t="str">
        <f ca="1">IF(ISERROR(OFFSET(Data!$A$1,MATCH($D233,Data!$CG:$CG,0)-1,MATCH($E233&amp;"/"&amp;X$1,Data!$1:$1,0)-1))=TRUE,"",IF(OFFSET(Data!$A$1,MATCH($D233,Data!$CG:$CG,0)-1,MATCH($E233&amp;"/"&amp;X$1,Data!$1:$1,0)-1)=0,"",OFFSET(Data!$A$1,MATCH($D233,Data!$CG:$CG,0)-1,MATCH($E233&amp;"/"&amp;X$1,Data!$1:$1,0)-1)))</f>
        <v/>
      </c>
      <c r="Y233" s="256" t="str">
        <f ca="1">IF(ISERROR(OFFSET(Data!$A$1,MATCH($D233,Data!$CG:$CG,0)-1,MATCH($E233&amp;"/"&amp;Y$1,Data!$1:$1,0)-1))=TRUE,"",IF(OFFSET(Data!$A$1,MATCH($D233,Data!$CG:$CG,0)-1,MATCH($E233&amp;"/"&amp;Y$1,Data!$1:$1,0)-1)=0,"",OFFSET(Data!$A$1,MATCH($D233,Data!$CG:$CG,0)-1,MATCH($E233&amp;"/"&amp;Y$1,Data!$1:$1,0)-1)))</f>
        <v/>
      </c>
      <c r="Z233" s="256" t="str">
        <f ca="1">IF(ISERROR(OFFSET(Data!$A$1,MATCH($D233,Data!$CG:$CG,0)-1,MATCH($E233&amp;"/"&amp;Z$1,Data!$1:$1,0)-1))=TRUE,"",IF(OFFSET(Data!$A$1,MATCH($D233,Data!$CG:$CG,0)-1,MATCH($E233&amp;"/"&amp;Z$1,Data!$1:$1,0)-1)=0,"",OFFSET(Data!$A$1,MATCH($D233,Data!$CG:$CG,0)-1,MATCH($E233&amp;"/"&amp;Z$1,Data!$1:$1,0)-1)))</f>
        <v/>
      </c>
      <c r="AA233" s="256" t="str">
        <f ca="1">IF(ISERROR(OFFSET(Data!$A$1,MATCH($D233,Data!$CG:$CG,0)-1,MATCH($E233&amp;"/"&amp;AA$1,Data!$1:$1,0)-1))=TRUE,"",IF(OFFSET(Data!$A$1,MATCH($D233,Data!$CG:$CG,0)-1,MATCH($E233&amp;"/"&amp;AA$1,Data!$1:$1,0)-1)=0,"",OFFSET(Data!$A$1,MATCH($D233,Data!$CG:$CG,0)-1,MATCH($E233&amp;"/"&amp;AA$1,Data!$1:$1,0)-1)))</f>
        <v/>
      </c>
      <c r="AB233" s="256" t="str">
        <f ca="1">IF(ISERROR(OFFSET(Data!$A$1,MATCH($D233,Data!$CG:$CG,0)-1,MATCH($E233&amp;"/"&amp;AB$1,Data!$1:$1,0)-1))=TRUE,"",IF(OFFSET(Data!$A$1,MATCH($D233,Data!$CG:$CG,0)-1,MATCH($E233&amp;"/"&amp;AB$1,Data!$1:$1,0)-1)=0,"",OFFSET(Data!$A$1,MATCH($D233,Data!$CG:$CG,0)-1,MATCH($E233&amp;"/"&amp;AB$1,Data!$1:$1,0)-1)))</f>
        <v/>
      </c>
      <c r="AC233" s="256" t="str">
        <f ca="1">IF(ISERROR(OFFSET(Data!$A$1,MATCH($D233,Data!$CG:$CG,0)-1,MATCH($E233&amp;"/"&amp;AC$1,Data!$1:$1,0)-1))=TRUE,"",IF(OFFSET(Data!$A$1,MATCH($D233,Data!$CG:$CG,0)-1,MATCH($E233&amp;"/"&amp;AC$1,Data!$1:$1,0)-1)=0,"",OFFSET(Data!$A$1,MATCH($D233,Data!$CG:$CG,0)-1,MATCH($E233&amp;"/"&amp;AC$1,Data!$1:$1,0)-1)))</f>
        <v/>
      </c>
      <c r="AD233" s="256" t="str">
        <f ca="1">IF(ISERROR(OFFSET(Data!$A$1,MATCH($D233,Data!$CG:$CG,0)-1,MATCH($E233&amp;"/"&amp;AD$1,Data!$1:$1,0)-1))=TRUE,"",IF(OFFSET(Data!$A$1,MATCH($D233,Data!$CG:$CG,0)-1,MATCH($E233&amp;"/"&amp;AD$1,Data!$1:$1,0)-1)=0,"",OFFSET(Data!$A$1,MATCH($D233,Data!$CG:$CG,0)-1,MATCH($E233&amp;"/"&amp;AD$1,Data!$1:$1,0)-1)))</f>
        <v/>
      </c>
      <c r="AE233" s="256" t="str">
        <f ca="1">IF(ISERROR(OFFSET(Data!$A$1,MATCH($D233,Data!$CG:$CG,0)-1,MATCH($E233&amp;"/"&amp;AE$1,Data!$1:$1,0)-1))=TRUE,"",IF(OFFSET(Data!$A$1,MATCH($D233,Data!$CG:$CG,0)-1,MATCH($E233&amp;"/"&amp;AE$1,Data!$1:$1,0)-1)=0,"",OFFSET(Data!$A$1,MATCH($D233,Data!$CG:$CG,0)-1,MATCH($E233&amp;"/"&amp;AE$1,Data!$1:$1,0)-1)))</f>
        <v/>
      </c>
      <c r="AF233" s="258" t="str">
        <f ca="1">IF(ISERROR(OFFSET(Data!$A$1,MATCH($D233,Data!$CG:$CG,0)-1,MATCH($E233&amp;"/"&amp;AF$1,Data!$1:$1,0)-1))=TRUE,"",IF(OFFSET(Data!$A$1,MATCH($D233,Data!$CG:$CG,0)-1,MATCH($E233&amp;"/"&amp;AF$1,Data!$1:$1,0)-1)=0,"",OFFSET(Data!$A$1,MATCH($D233,Data!$CG:$CG,0)-1,MATCH($E233&amp;"/"&amp;AF$1,Data!$1:$1,0)-1)))</f>
        <v/>
      </c>
      <c r="AG233" s="197">
        <f t="shared" ca="1" si="7"/>
        <v>0</v>
      </c>
      <c r="AH233" s="209">
        <f ca="1">SUM(AG229:AG233)</f>
        <v>0</v>
      </c>
    </row>
    <row r="234" spans="1:34" ht="15" hidden="1" customHeight="1" x14ac:dyDescent="0.25">
      <c r="A234" s="445">
        <v>46</v>
      </c>
      <c r="B234" s="468" t="e">
        <f>INDEX(Data!CI:CI,MATCH("M"&amp;A234,Data!A:A,0))</f>
        <v>#N/A</v>
      </c>
      <c r="C234" s="471" t="e">
        <f>INDEX(Data!CG:CG,MATCH("M"&amp;A234,Data!A:A,0))</f>
        <v>#N/A</v>
      </c>
      <c r="D234" s="48" t="e">
        <f>IF(C234&lt;&gt;"",C234,#REF!)</f>
        <v>#N/A</v>
      </c>
      <c r="E234" s="49" t="s">
        <v>21</v>
      </c>
      <c r="F234" s="271" t="str">
        <f ca="1">IF(ISERROR(OFFSET(Data!$A$1,MATCH($D234,Data!$CG:$CG,0)-1,MATCH($E234&amp;"/"&amp;F$1,Data!$1:$1,0)-1))=TRUE,"",IF(OFFSET(Data!$A$1,MATCH($D234,Data!$CG:$CG,0)-1,MATCH($E234&amp;"/"&amp;F$1,Data!$1:$1,0)-1)=0,"",OFFSET(Data!$A$1,MATCH($D234,Data!$CG:$CG,0)-1,MATCH($E234&amp;"/"&amp;F$1,Data!$1:$1,0)-1)))</f>
        <v/>
      </c>
      <c r="G234" s="250" t="str">
        <f ca="1">IF(ISERROR(OFFSET(Data!$A$1,MATCH($D234,Data!$CG:$CG,0)-1,MATCH($E234&amp;"/"&amp;G$1,Data!$1:$1,0)-1))=TRUE,"",IF(OFFSET(Data!$A$1,MATCH($D234,Data!$CG:$CG,0)-1,MATCH($E234&amp;"/"&amp;G$1,Data!$1:$1,0)-1)=0,"",OFFSET(Data!$A$1,MATCH($D234,Data!$CG:$CG,0)-1,MATCH($E234&amp;"/"&amp;G$1,Data!$1:$1,0)-1)))</f>
        <v/>
      </c>
      <c r="H234" s="250" t="str">
        <f ca="1">IF(ISERROR(OFFSET(Data!$A$1,MATCH($D234,Data!$CG:$CG,0)-1,MATCH($E234&amp;"/"&amp;H$1,Data!$1:$1,0)-1))=TRUE,"",IF(OFFSET(Data!$A$1,MATCH($D234,Data!$CG:$CG,0)-1,MATCH($E234&amp;"/"&amp;H$1,Data!$1:$1,0)-1)=0,"",OFFSET(Data!$A$1,MATCH($D234,Data!$CG:$CG,0)-1,MATCH($E234&amp;"/"&amp;H$1,Data!$1:$1,0)-1)))</f>
        <v/>
      </c>
      <c r="I234" s="250" t="str">
        <f ca="1">IF(ISERROR(OFFSET(Data!$A$1,MATCH($D234,Data!$CG:$CG,0)-1,MATCH($E234&amp;"/"&amp;I$1,Data!$1:$1,0)-1))=TRUE,"",IF(OFFSET(Data!$A$1,MATCH($D234,Data!$CG:$CG,0)-1,MATCH($E234&amp;"/"&amp;I$1,Data!$1:$1,0)-1)=0,"",OFFSET(Data!$A$1,MATCH($D234,Data!$CG:$CG,0)-1,MATCH($E234&amp;"/"&amp;I$1,Data!$1:$1,0)-1)))</f>
        <v/>
      </c>
      <c r="J234" s="250" t="str">
        <f ca="1">IF(ISERROR(OFFSET(Data!$A$1,MATCH($D234,Data!$CG:$CG,0)-1,MATCH($E234&amp;"/"&amp;J$1,Data!$1:$1,0)-1))=TRUE,"",IF(OFFSET(Data!$A$1,MATCH($D234,Data!$CG:$CG,0)-1,MATCH($E234&amp;"/"&amp;J$1,Data!$1:$1,0)-1)=0,"",OFFSET(Data!$A$1,MATCH($D234,Data!$CG:$CG,0)-1,MATCH($E234&amp;"/"&amp;J$1,Data!$1:$1,0)-1)))</f>
        <v/>
      </c>
      <c r="K234" s="250" t="str">
        <f ca="1">IF(ISERROR(OFFSET(Data!$A$1,MATCH($D234,Data!$CG:$CG,0)-1,MATCH($E234&amp;"/"&amp;K$1,Data!$1:$1,0)-1))=TRUE,"",IF(OFFSET(Data!$A$1,MATCH($D234,Data!$CG:$CG,0)-1,MATCH($E234&amp;"/"&amp;K$1,Data!$1:$1,0)-1)=0,"",OFFSET(Data!$A$1,MATCH($D234,Data!$CG:$CG,0)-1,MATCH($E234&amp;"/"&amp;K$1,Data!$1:$1,0)-1)))</f>
        <v/>
      </c>
      <c r="L234" s="250" t="str">
        <f ca="1">IF(ISERROR(OFFSET(Data!$A$1,MATCH($D234,Data!$CG:$CG,0)-1,MATCH($E234&amp;"/"&amp;L$1,Data!$1:$1,0)-1))=TRUE,"",IF(OFFSET(Data!$A$1,MATCH($D234,Data!$CG:$CG,0)-1,MATCH($E234&amp;"/"&amp;L$1,Data!$1:$1,0)-1)=0,"",OFFSET(Data!$A$1,MATCH($D234,Data!$CG:$CG,0)-1,MATCH($E234&amp;"/"&amp;L$1,Data!$1:$1,0)-1)))</f>
        <v/>
      </c>
      <c r="M234" s="250" t="str">
        <f ca="1">IF(ISERROR(OFFSET(Data!$A$1,MATCH($D234,Data!$CG:$CG,0)-1,MATCH($E234&amp;"/"&amp;M$1,Data!$1:$1,0)-1))=TRUE,"",IF(OFFSET(Data!$A$1,MATCH($D234,Data!$CG:$CG,0)-1,MATCH($E234&amp;"/"&amp;M$1,Data!$1:$1,0)-1)=0,"",OFFSET(Data!$A$1,MATCH($D234,Data!$CG:$CG,0)-1,MATCH($E234&amp;"/"&amp;M$1,Data!$1:$1,0)-1)))</f>
        <v/>
      </c>
      <c r="N234" s="250" t="str">
        <f ca="1">IF(ISERROR(OFFSET(Data!$A$1,MATCH($D234,Data!$CG:$CG,0)-1,MATCH($E234&amp;"/"&amp;N$1,Data!$1:$1,0)-1))=TRUE,"",IF(OFFSET(Data!$A$1,MATCH($D234,Data!$CG:$CG,0)-1,MATCH($E234&amp;"/"&amp;N$1,Data!$1:$1,0)-1)=0,"",OFFSET(Data!$A$1,MATCH($D234,Data!$CG:$CG,0)-1,MATCH($E234&amp;"/"&amp;N$1,Data!$1:$1,0)-1)))</f>
        <v/>
      </c>
      <c r="O234" s="250" t="str">
        <f ca="1">IF(ISERROR(OFFSET(Data!$A$1,MATCH($D234,Data!$CG:$CG,0)-1,MATCH($E234&amp;"/"&amp;O$1,Data!$1:$1,0)-1))=TRUE,"",IF(OFFSET(Data!$A$1,MATCH($D234,Data!$CG:$CG,0)-1,MATCH($E234&amp;"/"&amp;O$1,Data!$1:$1,0)-1)=0,"",OFFSET(Data!$A$1,MATCH($D234,Data!$CG:$CG,0)-1,MATCH($E234&amp;"/"&amp;O$1,Data!$1:$1,0)-1)))</f>
        <v/>
      </c>
      <c r="P234" s="250" t="str">
        <f ca="1">IF(ISERROR(OFFSET(Data!$A$1,MATCH($D234,Data!$CG:$CG,0)-1,MATCH($E234&amp;"/"&amp;P$1,Data!$1:$1,0)-1))=TRUE,"",IF(OFFSET(Data!$A$1,MATCH($D234,Data!$CG:$CG,0)-1,MATCH($E234&amp;"/"&amp;P$1,Data!$1:$1,0)-1)=0,"",OFFSET(Data!$A$1,MATCH($D234,Data!$CG:$CG,0)-1,MATCH($E234&amp;"/"&amp;P$1,Data!$1:$1,0)-1)))</f>
        <v/>
      </c>
      <c r="Q234" s="250" t="str">
        <f ca="1">IF(ISERROR(OFFSET(Data!$A$1,MATCH($D234,Data!$CG:$CG,0)-1,MATCH($E234&amp;"/"&amp;Q$1,Data!$1:$1,0)-1))=TRUE,"",IF(OFFSET(Data!$A$1,MATCH($D234,Data!$CG:$CG,0)-1,MATCH($E234&amp;"/"&amp;Q$1,Data!$1:$1,0)-1)=0,"",OFFSET(Data!$A$1,MATCH($D234,Data!$CG:$CG,0)-1,MATCH($E234&amp;"/"&amp;Q$1,Data!$1:$1,0)-1)))</f>
        <v/>
      </c>
      <c r="R234" s="250" t="str">
        <f ca="1">IF(ISERROR(OFFSET(Data!$A$1,MATCH($D234,Data!$CG:$CG,0)-1,MATCH($E234&amp;"/"&amp;R$1,Data!$1:$1,0)-1))=TRUE,"",IF(OFFSET(Data!$A$1,MATCH($D234,Data!$CG:$CG,0)-1,MATCH($E234&amp;"/"&amp;R$1,Data!$1:$1,0)-1)=0,"",OFFSET(Data!$A$1,MATCH($D234,Data!$CG:$CG,0)-1,MATCH($E234&amp;"/"&amp;R$1,Data!$1:$1,0)-1)))</f>
        <v/>
      </c>
      <c r="S234" s="250" t="str">
        <f ca="1">IF(ISERROR(OFFSET(Data!$A$1,MATCH($D234,Data!$CG:$CG,0)-1,MATCH($E234&amp;"/"&amp;S$1,Data!$1:$1,0)-1))=TRUE,"",IF(OFFSET(Data!$A$1,MATCH($D234,Data!$CG:$CG,0)-1,MATCH($E234&amp;"/"&amp;S$1,Data!$1:$1,0)-1)=0,"",OFFSET(Data!$A$1,MATCH($D234,Data!$CG:$CG,0)-1,MATCH($E234&amp;"/"&amp;S$1,Data!$1:$1,0)-1)))</f>
        <v/>
      </c>
      <c r="T234" s="250" t="str">
        <f ca="1">IF(ISERROR(OFFSET(Data!$A$1,MATCH($D234,Data!$CG:$CG,0)-1,MATCH($E234&amp;"/"&amp;T$1,Data!$1:$1,0)-1))=TRUE,"",IF(OFFSET(Data!$A$1,MATCH($D234,Data!$CG:$CG,0)-1,MATCH($E234&amp;"/"&amp;T$1,Data!$1:$1,0)-1)=0,"",OFFSET(Data!$A$1,MATCH($D234,Data!$CG:$CG,0)-1,MATCH($E234&amp;"/"&amp;T$1,Data!$1:$1,0)-1)))</f>
        <v/>
      </c>
      <c r="U234" s="250" t="str">
        <f ca="1">IF(ISERROR(OFFSET(Data!$A$1,MATCH($D234,Data!$CG:$CG,0)-1,MATCH($E234&amp;"/"&amp;U$1,Data!$1:$1,0)-1))=TRUE,"",IF(OFFSET(Data!$A$1,MATCH($D234,Data!$CG:$CG,0)-1,MATCH($E234&amp;"/"&amp;U$1,Data!$1:$1,0)-1)=0,"",OFFSET(Data!$A$1,MATCH($D234,Data!$CG:$CG,0)-1,MATCH($E234&amp;"/"&amp;U$1,Data!$1:$1,0)-1)))</f>
        <v/>
      </c>
      <c r="V234" s="250" t="str">
        <f ca="1">IF(ISERROR(OFFSET(Data!$A$1,MATCH($D234,Data!$CG:$CG,0)-1,MATCH($E234&amp;"/"&amp;V$1,Data!$1:$1,0)-1))=TRUE,"",IF(OFFSET(Data!$A$1,MATCH($D234,Data!$CG:$CG,0)-1,MATCH($E234&amp;"/"&amp;V$1,Data!$1:$1,0)-1)=0,"",OFFSET(Data!$A$1,MATCH($D234,Data!$CG:$CG,0)-1,MATCH($E234&amp;"/"&amp;V$1,Data!$1:$1,0)-1)))</f>
        <v/>
      </c>
      <c r="W234" s="272" t="str">
        <f ca="1">IF(ISERROR(OFFSET(Data!$A$1,MATCH($D234,Data!$CG:$CG,0)-1,MATCH($E234&amp;"/"&amp;W$1,Data!$1:$1,0)-1))=TRUE,"",IF(OFFSET(Data!$A$1,MATCH($D234,Data!$CG:$CG,0)-1,MATCH($E234&amp;"/"&amp;W$1,Data!$1:$1,0)-1)=0,"",OFFSET(Data!$A$1,MATCH($D234,Data!$CG:$CG,0)-1,MATCH($E234&amp;"/"&amp;W$1,Data!$1:$1,0)-1)))</f>
        <v/>
      </c>
      <c r="X234" s="250" t="str">
        <f ca="1">IF(ISERROR(OFFSET(Data!$A$1,MATCH($D234,Data!$CG:$CG,0)-1,MATCH($E234&amp;"/"&amp;X$1,Data!$1:$1,0)-1))=TRUE,"",IF(OFFSET(Data!$A$1,MATCH($D234,Data!$CG:$CG,0)-1,MATCH($E234&amp;"/"&amp;X$1,Data!$1:$1,0)-1)=0,"",OFFSET(Data!$A$1,MATCH($D234,Data!$CG:$CG,0)-1,MATCH($E234&amp;"/"&amp;X$1,Data!$1:$1,0)-1)))</f>
        <v/>
      </c>
      <c r="Y234" s="250" t="str">
        <f ca="1">IF(ISERROR(OFFSET(Data!$A$1,MATCH($D234,Data!$CG:$CG,0)-1,MATCH($E234&amp;"/"&amp;Y$1,Data!$1:$1,0)-1))=TRUE,"",IF(OFFSET(Data!$A$1,MATCH($D234,Data!$CG:$CG,0)-1,MATCH($E234&amp;"/"&amp;Y$1,Data!$1:$1,0)-1)=0,"",OFFSET(Data!$A$1,MATCH($D234,Data!$CG:$CG,0)-1,MATCH($E234&amp;"/"&amp;Y$1,Data!$1:$1,0)-1)))</f>
        <v/>
      </c>
      <c r="Z234" s="250" t="str">
        <f ca="1">IF(ISERROR(OFFSET(Data!$A$1,MATCH($D234,Data!$CG:$CG,0)-1,MATCH($E234&amp;"/"&amp;Z$1,Data!$1:$1,0)-1))=TRUE,"",IF(OFFSET(Data!$A$1,MATCH($D234,Data!$CG:$CG,0)-1,MATCH($E234&amp;"/"&amp;Z$1,Data!$1:$1,0)-1)=0,"",OFFSET(Data!$A$1,MATCH($D234,Data!$CG:$CG,0)-1,MATCH($E234&amp;"/"&amp;Z$1,Data!$1:$1,0)-1)))</f>
        <v/>
      </c>
      <c r="AA234" s="250" t="str">
        <f ca="1">IF(ISERROR(OFFSET(Data!$A$1,MATCH($D234,Data!$CG:$CG,0)-1,MATCH($E234&amp;"/"&amp;AA$1,Data!$1:$1,0)-1))=TRUE,"",IF(OFFSET(Data!$A$1,MATCH($D234,Data!$CG:$CG,0)-1,MATCH($E234&amp;"/"&amp;AA$1,Data!$1:$1,0)-1)=0,"",OFFSET(Data!$A$1,MATCH($D234,Data!$CG:$CG,0)-1,MATCH($E234&amp;"/"&amp;AA$1,Data!$1:$1,0)-1)))</f>
        <v/>
      </c>
      <c r="AB234" s="250" t="str">
        <f ca="1">IF(ISERROR(OFFSET(Data!$A$1,MATCH($D234,Data!$CG:$CG,0)-1,MATCH($E234&amp;"/"&amp;AB$1,Data!$1:$1,0)-1))=TRUE,"",IF(OFFSET(Data!$A$1,MATCH($D234,Data!$CG:$CG,0)-1,MATCH($E234&amp;"/"&amp;AB$1,Data!$1:$1,0)-1)=0,"",OFFSET(Data!$A$1,MATCH($D234,Data!$CG:$CG,0)-1,MATCH($E234&amp;"/"&amp;AB$1,Data!$1:$1,0)-1)))</f>
        <v/>
      </c>
      <c r="AC234" s="250" t="str">
        <f ca="1">IF(ISERROR(OFFSET(Data!$A$1,MATCH($D234,Data!$CG:$CG,0)-1,MATCH($E234&amp;"/"&amp;AC$1,Data!$1:$1,0)-1))=TRUE,"",IF(OFFSET(Data!$A$1,MATCH($D234,Data!$CG:$CG,0)-1,MATCH($E234&amp;"/"&amp;AC$1,Data!$1:$1,0)-1)=0,"",OFFSET(Data!$A$1,MATCH($D234,Data!$CG:$CG,0)-1,MATCH($E234&amp;"/"&amp;AC$1,Data!$1:$1,0)-1)))</f>
        <v/>
      </c>
      <c r="AD234" s="250" t="str">
        <f ca="1">IF(ISERROR(OFFSET(Data!$A$1,MATCH($D234,Data!$CG:$CG,0)-1,MATCH($E234&amp;"/"&amp;AD$1,Data!$1:$1,0)-1))=TRUE,"",IF(OFFSET(Data!$A$1,MATCH($D234,Data!$CG:$CG,0)-1,MATCH($E234&amp;"/"&amp;AD$1,Data!$1:$1,0)-1)=0,"",OFFSET(Data!$A$1,MATCH($D234,Data!$CG:$CG,0)-1,MATCH($E234&amp;"/"&amp;AD$1,Data!$1:$1,0)-1)))</f>
        <v/>
      </c>
      <c r="AE234" s="250" t="str">
        <f ca="1">IF(ISERROR(OFFSET(Data!$A$1,MATCH($D234,Data!$CG:$CG,0)-1,MATCH($E234&amp;"/"&amp;AE$1,Data!$1:$1,0)-1))=TRUE,"",IF(OFFSET(Data!$A$1,MATCH($D234,Data!$CG:$CG,0)-1,MATCH($E234&amp;"/"&amp;AE$1,Data!$1:$1,0)-1)=0,"",OFFSET(Data!$A$1,MATCH($D234,Data!$CG:$CG,0)-1,MATCH($E234&amp;"/"&amp;AE$1,Data!$1:$1,0)-1)))</f>
        <v/>
      </c>
      <c r="AF234" s="251" t="str">
        <f ca="1">IF(ISERROR(OFFSET(Data!$A$1,MATCH($D234,Data!$CG:$CG,0)-1,MATCH($E234&amp;"/"&amp;AF$1,Data!$1:$1,0)-1))=TRUE,"",IF(OFFSET(Data!$A$1,MATCH($D234,Data!$CG:$CG,0)-1,MATCH($E234&amp;"/"&amp;AF$1,Data!$1:$1,0)-1)=0,"",OFFSET(Data!$A$1,MATCH($D234,Data!$CG:$CG,0)-1,MATCH($E234&amp;"/"&amp;AF$1,Data!$1:$1,0)-1)))</f>
        <v/>
      </c>
      <c r="AG234" s="206">
        <f t="shared" ca="1" si="7"/>
        <v>0</v>
      </c>
      <c r="AH234" s="207">
        <f ca="1">AG234</f>
        <v>0</v>
      </c>
    </row>
    <row r="235" spans="1:34" ht="15" hidden="1" customHeight="1" thickBot="1" x14ac:dyDescent="0.3">
      <c r="A235" s="446"/>
      <c r="B235" s="469"/>
      <c r="C235" s="472"/>
      <c r="D235" s="50" t="e">
        <f>IF(C235&lt;&gt;"",C235,D234)</f>
        <v>#N/A</v>
      </c>
      <c r="E235" s="51" t="s">
        <v>22</v>
      </c>
      <c r="F235" s="254" t="str">
        <f ca="1">IF(ISERROR(OFFSET(Data!$A$1,MATCH($D235,Data!$CG:$CG,0)-1,MATCH($E235&amp;"/"&amp;F$1,Data!$1:$1,0)-1))=TRUE,"",IF(OFFSET(Data!$A$1,MATCH($D235,Data!$CG:$CG,0)-1,MATCH($E235&amp;"/"&amp;F$1,Data!$1:$1,0)-1)=0,"",OFFSET(Data!$A$1,MATCH($D235,Data!$CG:$CG,0)-1,MATCH($E235&amp;"/"&amp;F$1,Data!$1:$1,0)-1)))</f>
        <v/>
      </c>
      <c r="G235" s="252" t="str">
        <f ca="1">IF(ISERROR(OFFSET(Data!$A$1,MATCH($D235,Data!$CG:$CG,0)-1,MATCH($E235&amp;"/"&amp;G$1,Data!$1:$1,0)-1))=TRUE,"",IF(OFFSET(Data!$A$1,MATCH($D235,Data!$CG:$CG,0)-1,MATCH($E235&amp;"/"&amp;G$1,Data!$1:$1,0)-1)=0,"",OFFSET(Data!$A$1,MATCH($D235,Data!$CG:$CG,0)-1,MATCH($E235&amp;"/"&amp;G$1,Data!$1:$1,0)-1)))</f>
        <v/>
      </c>
      <c r="H235" s="252" t="str">
        <f ca="1">IF(ISERROR(OFFSET(Data!$A$1,MATCH($D235,Data!$CG:$CG,0)-1,MATCH($E235&amp;"/"&amp;H$1,Data!$1:$1,0)-1))=TRUE,"",IF(OFFSET(Data!$A$1,MATCH($D235,Data!$CG:$CG,0)-1,MATCH($E235&amp;"/"&amp;H$1,Data!$1:$1,0)-1)=0,"",OFFSET(Data!$A$1,MATCH($D235,Data!$CG:$CG,0)-1,MATCH($E235&amp;"/"&amp;H$1,Data!$1:$1,0)-1)))</f>
        <v/>
      </c>
      <c r="I235" s="252" t="str">
        <f ca="1">IF(ISERROR(OFFSET(Data!$A$1,MATCH($D235,Data!$CG:$CG,0)-1,MATCH($E235&amp;"/"&amp;I$1,Data!$1:$1,0)-1))=TRUE,"",IF(OFFSET(Data!$A$1,MATCH($D235,Data!$CG:$CG,0)-1,MATCH($E235&amp;"/"&amp;I$1,Data!$1:$1,0)-1)=0,"",OFFSET(Data!$A$1,MATCH($D235,Data!$CG:$CG,0)-1,MATCH($E235&amp;"/"&amp;I$1,Data!$1:$1,0)-1)))</f>
        <v/>
      </c>
      <c r="J235" s="252" t="str">
        <f ca="1">IF(ISERROR(OFFSET(Data!$A$1,MATCH($D235,Data!$CG:$CG,0)-1,MATCH($E235&amp;"/"&amp;J$1,Data!$1:$1,0)-1))=TRUE,"",IF(OFFSET(Data!$A$1,MATCH($D235,Data!$CG:$CG,0)-1,MATCH($E235&amp;"/"&amp;J$1,Data!$1:$1,0)-1)=0,"",OFFSET(Data!$A$1,MATCH($D235,Data!$CG:$CG,0)-1,MATCH($E235&amp;"/"&amp;J$1,Data!$1:$1,0)-1)))</f>
        <v/>
      </c>
      <c r="K235" s="252" t="str">
        <f ca="1">IF(ISERROR(OFFSET(Data!$A$1,MATCH($D235,Data!$CG:$CG,0)-1,MATCH($E235&amp;"/"&amp;K$1,Data!$1:$1,0)-1))=TRUE,"",IF(OFFSET(Data!$A$1,MATCH($D235,Data!$CG:$CG,0)-1,MATCH($E235&amp;"/"&amp;K$1,Data!$1:$1,0)-1)=0,"",OFFSET(Data!$A$1,MATCH($D235,Data!$CG:$CG,0)-1,MATCH($E235&amp;"/"&amp;K$1,Data!$1:$1,0)-1)))</f>
        <v/>
      </c>
      <c r="L235" s="252" t="str">
        <f ca="1">IF(ISERROR(OFFSET(Data!$A$1,MATCH($D235,Data!$CG:$CG,0)-1,MATCH($E235&amp;"/"&amp;L$1,Data!$1:$1,0)-1))=TRUE,"",IF(OFFSET(Data!$A$1,MATCH($D235,Data!$CG:$CG,0)-1,MATCH($E235&amp;"/"&amp;L$1,Data!$1:$1,0)-1)=0,"",OFFSET(Data!$A$1,MATCH($D235,Data!$CG:$CG,0)-1,MATCH($E235&amp;"/"&amp;L$1,Data!$1:$1,0)-1)))</f>
        <v/>
      </c>
      <c r="M235" s="252" t="str">
        <f ca="1">IF(ISERROR(OFFSET(Data!$A$1,MATCH($D235,Data!$CG:$CG,0)-1,MATCH($E235&amp;"/"&amp;M$1,Data!$1:$1,0)-1))=TRUE,"",IF(OFFSET(Data!$A$1,MATCH($D235,Data!$CG:$CG,0)-1,MATCH($E235&amp;"/"&amp;M$1,Data!$1:$1,0)-1)=0,"",OFFSET(Data!$A$1,MATCH($D235,Data!$CG:$CG,0)-1,MATCH($E235&amp;"/"&amp;M$1,Data!$1:$1,0)-1)))</f>
        <v/>
      </c>
      <c r="N235" s="252" t="str">
        <f ca="1">IF(ISERROR(OFFSET(Data!$A$1,MATCH($D235,Data!$CG:$CG,0)-1,MATCH($E235&amp;"/"&amp;N$1,Data!$1:$1,0)-1))=TRUE,"",IF(OFFSET(Data!$A$1,MATCH($D235,Data!$CG:$CG,0)-1,MATCH($E235&amp;"/"&amp;N$1,Data!$1:$1,0)-1)=0,"",OFFSET(Data!$A$1,MATCH($D235,Data!$CG:$CG,0)-1,MATCH($E235&amp;"/"&amp;N$1,Data!$1:$1,0)-1)))</f>
        <v/>
      </c>
      <c r="O235" s="252" t="str">
        <f ca="1">IF(ISERROR(OFFSET(Data!$A$1,MATCH($D235,Data!$CG:$CG,0)-1,MATCH($E235&amp;"/"&amp;O$1,Data!$1:$1,0)-1))=TRUE,"",IF(OFFSET(Data!$A$1,MATCH($D235,Data!$CG:$CG,0)-1,MATCH($E235&amp;"/"&amp;O$1,Data!$1:$1,0)-1)=0,"",OFFSET(Data!$A$1,MATCH($D235,Data!$CG:$CG,0)-1,MATCH($E235&amp;"/"&amp;O$1,Data!$1:$1,0)-1)))</f>
        <v/>
      </c>
      <c r="P235" s="252" t="str">
        <f ca="1">IF(ISERROR(OFFSET(Data!$A$1,MATCH($D235,Data!$CG:$CG,0)-1,MATCH($E235&amp;"/"&amp;P$1,Data!$1:$1,0)-1))=TRUE,"",IF(OFFSET(Data!$A$1,MATCH($D235,Data!$CG:$CG,0)-1,MATCH($E235&amp;"/"&amp;P$1,Data!$1:$1,0)-1)=0,"",OFFSET(Data!$A$1,MATCH($D235,Data!$CG:$CG,0)-1,MATCH($E235&amp;"/"&amp;P$1,Data!$1:$1,0)-1)))</f>
        <v/>
      </c>
      <c r="Q235" s="252" t="str">
        <f ca="1">IF(ISERROR(OFFSET(Data!$A$1,MATCH($D235,Data!$CG:$CG,0)-1,MATCH($E235&amp;"/"&amp;Q$1,Data!$1:$1,0)-1))=TRUE,"",IF(OFFSET(Data!$A$1,MATCH($D235,Data!$CG:$CG,0)-1,MATCH($E235&amp;"/"&amp;Q$1,Data!$1:$1,0)-1)=0,"",OFFSET(Data!$A$1,MATCH($D235,Data!$CG:$CG,0)-1,MATCH($E235&amp;"/"&amp;Q$1,Data!$1:$1,0)-1)))</f>
        <v/>
      </c>
      <c r="R235" s="252" t="str">
        <f ca="1">IF(ISERROR(OFFSET(Data!$A$1,MATCH($D235,Data!$CG:$CG,0)-1,MATCH($E235&amp;"/"&amp;R$1,Data!$1:$1,0)-1))=TRUE,"",IF(OFFSET(Data!$A$1,MATCH($D235,Data!$CG:$CG,0)-1,MATCH($E235&amp;"/"&amp;R$1,Data!$1:$1,0)-1)=0,"",OFFSET(Data!$A$1,MATCH($D235,Data!$CG:$CG,0)-1,MATCH($E235&amp;"/"&amp;R$1,Data!$1:$1,0)-1)))</f>
        <v/>
      </c>
      <c r="S235" s="252" t="str">
        <f ca="1">IF(ISERROR(OFFSET(Data!$A$1,MATCH($D235,Data!$CG:$CG,0)-1,MATCH($E235&amp;"/"&amp;S$1,Data!$1:$1,0)-1))=TRUE,"",IF(OFFSET(Data!$A$1,MATCH($D235,Data!$CG:$CG,0)-1,MATCH($E235&amp;"/"&amp;S$1,Data!$1:$1,0)-1)=0,"",OFFSET(Data!$A$1,MATCH($D235,Data!$CG:$CG,0)-1,MATCH($E235&amp;"/"&amp;S$1,Data!$1:$1,0)-1)))</f>
        <v/>
      </c>
      <c r="T235" s="252" t="str">
        <f ca="1">IF(ISERROR(OFFSET(Data!$A$1,MATCH($D235,Data!$CG:$CG,0)-1,MATCH($E235&amp;"/"&amp;T$1,Data!$1:$1,0)-1))=TRUE,"",IF(OFFSET(Data!$A$1,MATCH($D235,Data!$CG:$CG,0)-1,MATCH($E235&amp;"/"&amp;T$1,Data!$1:$1,0)-1)=0,"",OFFSET(Data!$A$1,MATCH($D235,Data!$CG:$CG,0)-1,MATCH($E235&amp;"/"&amp;T$1,Data!$1:$1,0)-1)))</f>
        <v/>
      </c>
      <c r="U235" s="252" t="str">
        <f ca="1">IF(ISERROR(OFFSET(Data!$A$1,MATCH($D235,Data!$CG:$CG,0)-1,MATCH($E235&amp;"/"&amp;U$1,Data!$1:$1,0)-1))=TRUE,"",IF(OFFSET(Data!$A$1,MATCH($D235,Data!$CG:$CG,0)-1,MATCH($E235&amp;"/"&amp;U$1,Data!$1:$1,0)-1)=0,"",OFFSET(Data!$A$1,MATCH($D235,Data!$CG:$CG,0)-1,MATCH($E235&amp;"/"&amp;U$1,Data!$1:$1,0)-1)))</f>
        <v/>
      </c>
      <c r="V235" s="252" t="str">
        <f ca="1">IF(ISERROR(OFFSET(Data!$A$1,MATCH($D235,Data!$CG:$CG,0)-1,MATCH($E235&amp;"/"&amp;V$1,Data!$1:$1,0)-1))=TRUE,"",IF(OFFSET(Data!$A$1,MATCH($D235,Data!$CG:$CG,0)-1,MATCH($E235&amp;"/"&amp;V$1,Data!$1:$1,0)-1)=0,"",OFFSET(Data!$A$1,MATCH($D235,Data!$CG:$CG,0)-1,MATCH($E235&amp;"/"&amp;V$1,Data!$1:$1,0)-1)))</f>
        <v/>
      </c>
      <c r="W235" s="269" t="str">
        <f ca="1">IF(ISERROR(OFFSET(Data!$A$1,MATCH($D235,Data!$CG:$CG,0)-1,MATCH($E235&amp;"/"&amp;W$1,Data!$1:$1,0)-1))=TRUE,"",IF(OFFSET(Data!$A$1,MATCH($D235,Data!$CG:$CG,0)-1,MATCH($E235&amp;"/"&amp;W$1,Data!$1:$1,0)-1)=0,"",OFFSET(Data!$A$1,MATCH($D235,Data!$CG:$CG,0)-1,MATCH($E235&amp;"/"&amp;W$1,Data!$1:$1,0)-1)))</f>
        <v/>
      </c>
      <c r="X235" s="252" t="str">
        <f ca="1">IF(ISERROR(OFFSET(Data!$A$1,MATCH($D235,Data!$CG:$CG,0)-1,MATCH($E235&amp;"/"&amp;X$1,Data!$1:$1,0)-1))=TRUE,"",IF(OFFSET(Data!$A$1,MATCH($D235,Data!$CG:$CG,0)-1,MATCH($E235&amp;"/"&amp;X$1,Data!$1:$1,0)-1)=0,"",OFFSET(Data!$A$1,MATCH($D235,Data!$CG:$CG,0)-1,MATCH($E235&amp;"/"&amp;X$1,Data!$1:$1,0)-1)))</f>
        <v/>
      </c>
      <c r="Y235" s="252" t="str">
        <f ca="1">IF(ISERROR(OFFSET(Data!$A$1,MATCH($D235,Data!$CG:$CG,0)-1,MATCH($E235&amp;"/"&amp;Y$1,Data!$1:$1,0)-1))=TRUE,"",IF(OFFSET(Data!$A$1,MATCH($D235,Data!$CG:$CG,0)-1,MATCH($E235&amp;"/"&amp;Y$1,Data!$1:$1,0)-1)=0,"",OFFSET(Data!$A$1,MATCH($D235,Data!$CG:$CG,0)-1,MATCH($E235&amp;"/"&amp;Y$1,Data!$1:$1,0)-1)))</f>
        <v/>
      </c>
      <c r="Z235" s="252" t="str">
        <f ca="1">IF(ISERROR(OFFSET(Data!$A$1,MATCH($D235,Data!$CG:$CG,0)-1,MATCH($E235&amp;"/"&amp;Z$1,Data!$1:$1,0)-1))=TRUE,"",IF(OFFSET(Data!$A$1,MATCH($D235,Data!$CG:$CG,0)-1,MATCH($E235&amp;"/"&amp;Z$1,Data!$1:$1,0)-1)=0,"",OFFSET(Data!$A$1,MATCH($D235,Data!$CG:$CG,0)-1,MATCH($E235&amp;"/"&amp;Z$1,Data!$1:$1,0)-1)))</f>
        <v/>
      </c>
      <c r="AA235" s="252" t="str">
        <f ca="1">IF(ISERROR(OFFSET(Data!$A$1,MATCH($D235,Data!$CG:$CG,0)-1,MATCH($E235&amp;"/"&amp;AA$1,Data!$1:$1,0)-1))=TRUE,"",IF(OFFSET(Data!$A$1,MATCH($D235,Data!$CG:$CG,0)-1,MATCH($E235&amp;"/"&amp;AA$1,Data!$1:$1,0)-1)=0,"",OFFSET(Data!$A$1,MATCH($D235,Data!$CG:$CG,0)-1,MATCH($E235&amp;"/"&amp;AA$1,Data!$1:$1,0)-1)))</f>
        <v/>
      </c>
      <c r="AB235" s="252" t="str">
        <f ca="1">IF(ISERROR(OFFSET(Data!$A$1,MATCH($D235,Data!$CG:$CG,0)-1,MATCH($E235&amp;"/"&amp;AB$1,Data!$1:$1,0)-1))=TRUE,"",IF(OFFSET(Data!$A$1,MATCH($D235,Data!$CG:$CG,0)-1,MATCH($E235&amp;"/"&amp;AB$1,Data!$1:$1,0)-1)=0,"",OFFSET(Data!$A$1,MATCH($D235,Data!$CG:$CG,0)-1,MATCH($E235&amp;"/"&amp;AB$1,Data!$1:$1,0)-1)))</f>
        <v/>
      </c>
      <c r="AC235" s="252" t="str">
        <f ca="1">IF(ISERROR(OFFSET(Data!$A$1,MATCH($D235,Data!$CG:$CG,0)-1,MATCH($E235&amp;"/"&amp;AC$1,Data!$1:$1,0)-1))=TRUE,"",IF(OFFSET(Data!$A$1,MATCH($D235,Data!$CG:$CG,0)-1,MATCH($E235&amp;"/"&amp;AC$1,Data!$1:$1,0)-1)=0,"",OFFSET(Data!$A$1,MATCH($D235,Data!$CG:$CG,0)-1,MATCH($E235&amp;"/"&amp;AC$1,Data!$1:$1,0)-1)))</f>
        <v/>
      </c>
      <c r="AD235" s="252" t="str">
        <f ca="1">IF(ISERROR(OFFSET(Data!$A$1,MATCH($D235,Data!$CG:$CG,0)-1,MATCH($E235&amp;"/"&amp;AD$1,Data!$1:$1,0)-1))=TRUE,"",IF(OFFSET(Data!$A$1,MATCH($D235,Data!$CG:$CG,0)-1,MATCH($E235&amp;"/"&amp;AD$1,Data!$1:$1,0)-1)=0,"",OFFSET(Data!$A$1,MATCH($D235,Data!$CG:$CG,0)-1,MATCH($E235&amp;"/"&amp;AD$1,Data!$1:$1,0)-1)))</f>
        <v/>
      </c>
      <c r="AE235" s="252" t="str">
        <f ca="1">IF(ISERROR(OFFSET(Data!$A$1,MATCH($D235,Data!$CG:$CG,0)-1,MATCH($E235&amp;"/"&amp;AE$1,Data!$1:$1,0)-1))=TRUE,"",IF(OFFSET(Data!$A$1,MATCH($D235,Data!$CG:$CG,0)-1,MATCH($E235&amp;"/"&amp;AE$1,Data!$1:$1,0)-1)=0,"",OFFSET(Data!$A$1,MATCH($D235,Data!$CG:$CG,0)-1,MATCH($E235&amp;"/"&amp;AE$1,Data!$1:$1,0)-1)))</f>
        <v/>
      </c>
      <c r="AF235" s="253" t="str">
        <f ca="1">IF(ISERROR(OFFSET(Data!$A$1,MATCH($D235,Data!$CG:$CG,0)-1,MATCH($E235&amp;"/"&amp;AF$1,Data!$1:$1,0)-1))=TRUE,"",IF(OFFSET(Data!$A$1,MATCH($D235,Data!$CG:$CG,0)-1,MATCH($E235&amp;"/"&amp;AF$1,Data!$1:$1,0)-1)=0,"",OFFSET(Data!$A$1,MATCH($D235,Data!$CG:$CG,0)-1,MATCH($E235&amp;"/"&amp;AF$1,Data!$1:$1,0)-1)))</f>
        <v/>
      </c>
      <c r="AG235" s="188">
        <f t="shared" ca="1" si="7"/>
        <v>0</v>
      </c>
      <c r="AH235" s="208">
        <f ca="1">SUM(AG234:AG235)</f>
        <v>0</v>
      </c>
    </row>
    <row r="236" spans="1:34" ht="15" hidden="1" customHeight="1" x14ac:dyDescent="0.25">
      <c r="A236" s="446"/>
      <c r="B236" s="469"/>
      <c r="C236" s="472"/>
      <c r="D236" s="50" t="e">
        <f>IF(C236&lt;&gt;"",C236,D235)</f>
        <v>#N/A</v>
      </c>
      <c r="E236" s="51" t="s">
        <v>23</v>
      </c>
      <c r="F236" s="254" t="str">
        <f ca="1">IF(ISERROR(OFFSET(Data!$A$1,MATCH($D236,Data!$CG:$CG,0)-1,MATCH($E236&amp;"/"&amp;F$1,Data!$1:$1,0)-1))=TRUE,"",IF(OFFSET(Data!$A$1,MATCH($D236,Data!$CG:$CG,0)-1,MATCH($E236&amp;"/"&amp;F$1,Data!$1:$1,0)-1)=0,"",OFFSET(Data!$A$1,MATCH($D236,Data!$CG:$CG,0)-1,MATCH($E236&amp;"/"&amp;F$1,Data!$1:$1,0)-1)))</f>
        <v/>
      </c>
      <c r="G236" s="252" t="str">
        <f ca="1">IF(ISERROR(OFFSET(Data!$A$1,MATCH($D236,Data!$CG:$CG,0)-1,MATCH($E236&amp;"/"&amp;G$1,Data!$1:$1,0)-1))=TRUE,"",IF(OFFSET(Data!$A$1,MATCH($D236,Data!$CG:$CG,0)-1,MATCH($E236&amp;"/"&amp;G$1,Data!$1:$1,0)-1)=0,"",OFFSET(Data!$A$1,MATCH($D236,Data!$CG:$CG,0)-1,MATCH($E236&amp;"/"&amp;G$1,Data!$1:$1,0)-1)))</f>
        <v/>
      </c>
      <c r="H236" s="252" t="str">
        <f ca="1">IF(ISERROR(OFFSET(Data!$A$1,MATCH($D236,Data!$CG:$CG,0)-1,MATCH($E236&amp;"/"&amp;H$1,Data!$1:$1,0)-1))=TRUE,"",IF(OFFSET(Data!$A$1,MATCH($D236,Data!$CG:$CG,0)-1,MATCH($E236&amp;"/"&amp;H$1,Data!$1:$1,0)-1)=0,"",OFFSET(Data!$A$1,MATCH($D236,Data!$CG:$CG,0)-1,MATCH($E236&amp;"/"&amp;H$1,Data!$1:$1,0)-1)))</f>
        <v/>
      </c>
      <c r="I236" s="252" t="str">
        <f ca="1">IF(ISERROR(OFFSET(Data!$A$1,MATCH($D236,Data!$CG:$CG,0)-1,MATCH($E236&amp;"/"&amp;I$1,Data!$1:$1,0)-1))=TRUE,"",IF(OFFSET(Data!$A$1,MATCH($D236,Data!$CG:$CG,0)-1,MATCH($E236&amp;"/"&amp;I$1,Data!$1:$1,0)-1)=0,"",OFFSET(Data!$A$1,MATCH($D236,Data!$CG:$CG,0)-1,MATCH($E236&amp;"/"&amp;I$1,Data!$1:$1,0)-1)))</f>
        <v/>
      </c>
      <c r="J236" s="252" t="str">
        <f ca="1">IF(ISERROR(OFFSET(Data!$A$1,MATCH($D236,Data!$CG:$CG,0)-1,MATCH($E236&amp;"/"&amp;J$1,Data!$1:$1,0)-1))=TRUE,"",IF(OFFSET(Data!$A$1,MATCH($D236,Data!$CG:$CG,0)-1,MATCH($E236&amp;"/"&amp;J$1,Data!$1:$1,0)-1)=0,"",OFFSET(Data!$A$1,MATCH($D236,Data!$CG:$CG,0)-1,MATCH($E236&amp;"/"&amp;J$1,Data!$1:$1,0)-1)))</f>
        <v/>
      </c>
      <c r="K236" s="252" t="str">
        <f ca="1">IF(ISERROR(OFFSET(Data!$A$1,MATCH($D236,Data!$CG:$CG,0)-1,MATCH($E236&amp;"/"&amp;K$1,Data!$1:$1,0)-1))=TRUE,"",IF(OFFSET(Data!$A$1,MATCH($D236,Data!$CG:$CG,0)-1,MATCH($E236&amp;"/"&amp;K$1,Data!$1:$1,0)-1)=0,"",OFFSET(Data!$A$1,MATCH($D236,Data!$CG:$CG,0)-1,MATCH($E236&amp;"/"&amp;K$1,Data!$1:$1,0)-1)))</f>
        <v/>
      </c>
      <c r="L236" s="252" t="str">
        <f ca="1">IF(ISERROR(OFFSET(Data!$A$1,MATCH($D236,Data!$CG:$CG,0)-1,MATCH($E236&amp;"/"&amp;L$1,Data!$1:$1,0)-1))=TRUE,"",IF(OFFSET(Data!$A$1,MATCH($D236,Data!$CG:$CG,0)-1,MATCH($E236&amp;"/"&amp;L$1,Data!$1:$1,0)-1)=0,"",OFFSET(Data!$A$1,MATCH($D236,Data!$CG:$CG,0)-1,MATCH($E236&amp;"/"&amp;L$1,Data!$1:$1,0)-1)))</f>
        <v/>
      </c>
      <c r="M236" s="252" t="str">
        <f ca="1">IF(ISERROR(OFFSET(Data!$A$1,MATCH($D236,Data!$CG:$CG,0)-1,MATCH($E236&amp;"/"&amp;M$1,Data!$1:$1,0)-1))=TRUE,"",IF(OFFSET(Data!$A$1,MATCH($D236,Data!$CG:$CG,0)-1,MATCH($E236&amp;"/"&amp;M$1,Data!$1:$1,0)-1)=0,"",OFFSET(Data!$A$1,MATCH($D236,Data!$CG:$CG,0)-1,MATCH($E236&amp;"/"&amp;M$1,Data!$1:$1,0)-1)))</f>
        <v/>
      </c>
      <c r="N236" s="252" t="str">
        <f ca="1">IF(ISERROR(OFFSET(Data!$A$1,MATCH($D236,Data!$CG:$CG,0)-1,MATCH($E236&amp;"/"&amp;N$1,Data!$1:$1,0)-1))=TRUE,"",IF(OFFSET(Data!$A$1,MATCH($D236,Data!$CG:$CG,0)-1,MATCH($E236&amp;"/"&amp;N$1,Data!$1:$1,0)-1)=0,"",OFFSET(Data!$A$1,MATCH($D236,Data!$CG:$CG,0)-1,MATCH($E236&amp;"/"&amp;N$1,Data!$1:$1,0)-1)))</f>
        <v/>
      </c>
      <c r="O236" s="252" t="str">
        <f ca="1">IF(ISERROR(OFFSET(Data!$A$1,MATCH($D236,Data!$CG:$CG,0)-1,MATCH($E236&amp;"/"&amp;O$1,Data!$1:$1,0)-1))=TRUE,"",IF(OFFSET(Data!$A$1,MATCH($D236,Data!$CG:$CG,0)-1,MATCH($E236&amp;"/"&amp;O$1,Data!$1:$1,0)-1)=0,"",OFFSET(Data!$A$1,MATCH($D236,Data!$CG:$CG,0)-1,MATCH($E236&amp;"/"&amp;O$1,Data!$1:$1,0)-1)))</f>
        <v/>
      </c>
      <c r="P236" s="252" t="str">
        <f ca="1">IF(ISERROR(OFFSET(Data!$A$1,MATCH($D236,Data!$CG:$CG,0)-1,MATCH($E236&amp;"/"&amp;P$1,Data!$1:$1,0)-1))=TRUE,"",IF(OFFSET(Data!$A$1,MATCH($D236,Data!$CG:$CG,0)-1,MATCH($E236&amp;"/"&amp;P$1,Data!$1:$1,0)-1)=0,"",OFFSET(Data!$A$1,MATCH($D236,Data!$CG:$CG,0)-1,MATCH($E236&amp;"/"&amp;P$1,Data!$1:$1,0)-1)))</f>
        <v/>
      </c>
      <c r="Q236" s="252" t="str">
        <f ca="1">IF(ISERROR(OFFSET(Data!$A$1,MATCH($D236,Data!$CG:$CG,0)-1,MATCH($E236&amp;"/"&amp;Q$1,Data!$1:$1,0)-1))=TRUE,"",IF(OFFSET(Data!$A$1,MATCH($D236,Data!$CG:$CG,0)-1,MATCH($E236&amp;"/"&amp;Q$1,Data!$1:$1,0)-1)=0,"",OFFSET(Data!$A$1,MATCH($D236,Data!$CG:$CG,0)-1,MATCH($E236&amp;"/"&amp;Q$1,Data!$1:$1,0)-1)))</f>
        <v/>
      </c>
      <c r="R236" s="252" t="str">
        <f ca="1">IF(ISERROR(OFFSET(Data!$A$1,MATCH($D236,Data!$CG:$CG,0)-1,MATCH($E236&amp;"/"&amp;R$1,Data!$1:$1,0)-1))=TRUE,"",IF(OFFSET(Data!$A$1,MATCH($D236,Data!$CG:$CG,0)-1,MATCH($E236&amp;"/"&amp;R$1,Data!$1:$1,0)-1)=0,"",OFFSET(Data!$A$1,MATCH($D236,Data!$CG:$CG,0)-1,MATCH($E236&amp;"/"&amp;R$1,Data!$1:$1,0)-1)))</f>
        <v/>
      </c>
      <c r="S236" s="252" t="str">
        <f ca="1">IF(ISERROR(OFFSET(Data!$A$1,MATCH($D236,Data!$CG:$CG,0)-1,MATCH($E236&amp;"/"&amp;S$1,Data!$1:$1,0)-1))=TRUE,"",IF(OFFSET(Data!$A$1,MATCH($D236,Data!$CG:$CG,0)-1,MATCH($E236&amp;"/"&amp;S$1,Data!$1:$1,0)-1)=0,"",OFFSET(Data!$A$1,MATCH($D236,Data!$CG:$CG,0)-1,MATCH($E236&amp;"/"&amp;S$1,Data!$1:$1,0)-1)))</f>
        <v/>
      </c>
      <c r="T236" s="252" t="str">
        <f ca="1">IF(ISERROR(OFFSET(Data!$A$1,MATCH($D236,Data!$CG:$CG,0)-1,MATCH($E236&amp;"/"&amp;T$1,Data!$1:$1,0)-1))=TRUE,"",IF(OFFSET(Data!$A$1,MATCH($D236,Data!$CG:$CG,0)-1,MATCH($E236&amp;"/"&amp;T$1,Data!$1:$1,0)-1)=0,"",OFFSET(Data!$A$1,MATCH($D236,Data!$CG:$CG,0)-1,MATCH($E236&amp;"/"&amp;T$1,Data!$1:$1,0)-1)))</f>
        <v/>
      </c>
      <c r="U236" s="252" t="str">
        <f ca="1">IF(ISERROR(OFFSET(Data!$A$1,MATCH($D236,Data!$CG:$CG,0)-1,MATCH($E236&amp;"/"&amp;U$1,Data!$1:$1,0)-1))=TRUE,"",IF(OFFSET(Data!$A$1,MATCH($D236,Data!$CG:$CG,0)-1,MATCH($E236&amp;"/"&amp;U$1,Data!$1:$1,0)-1)=0,"",OFFSET(Data!$A$1,MATCH($D236,Data!$CG:$CG,0)-1,MATCH($E236&amp;"/"&amp;U$1,Data!$1:$1,0)-1)))</f>
        <v/>
      </c>
      <c r="V236" s="252" t="str">
        <f ca="1">IF(ISERROR(OFFSET(Data!$A$1,MATCH($D236,Data!$CG:$CG,0)-1,MATCH($E236&amp;"/"&amp;V$1,Data!$1:$1,0)-1))=TRUE,"",IF(OFFSET(Data!$A$1,MATCH($D236,Data!$CG:$CG,0)-1,MATCH($E236&amp;"/"&amp;V$1,Data!$1:$1,0)-1)=0,"",OFFSET(Data!$A$1,MATCH($D236,Data!$CG:$CG,0)-1,MATCH($E236&amp;"/"&amp;V$1,Data!$1:$1,0)-1)))</f>
        <v/>
      </c>
      <c r="W236" s="269" t="str">
        <f ca="1">IF(ISERROR(OFFSET(Data!$A$1,MATCH($D236,Data!$CG:$CG,0)-1,MATCH($E236&amp;"/"&amp;W$1,Data!$1:$1,0)-1))=TRUE,"",IF(OFFSET(Data!$A$1,MATCH($D236,Data!$CG:$CG,0)-1,MATCH($E236&amp;"/"&amp;W$1,Data!$1:$1,0)-1)=0,"",OFFSET(Data!$A$1,MATCH($D236,Data!$CG:$CG,0)-1,MATCH($E236&amp;"/"&amp;W$1,Data!$1:$1,0)-1)))</f>
        <v/>
      </c>
      <c r="X236" s="252" t="str">
        <f ca="1">IF(ISERROR(OFFSET(Data!$A$1,MATCH($D236,Data!$CG:$CG,0)-1,MATCH($E236&amp;"/"&amp;X$1,Data!$1:$1,0)-1))=TRUE,"",IF(OFFSET(Data!$A$1,MATCH($D236,Data!$CG:$CG,0)-1,MATCH($E236&amp;"/"&amp;X$1,Data!$1:$1,0)-1)=0,"",OFFSET(Data!$A$1,MATCH($D236,Data!$CG:$CG,0)-1,MATCH($E236&amp;"/"&amp;X$1,Data!$1:$1,0)-1)))</f>
        <v/>
      </c>
      <c r="Y236" s="252" t="str">
        <f ca="1">IF(ISERROR(OFFSET(Data!$A$1,MATCH($D236,Data!$CG:$CG,0)-1,MATCH($E236&amp;"/"&amp;Y$1,Data!$1:$1,0)-1))=TRUE,"",IF(OFFSET(Data!$A$1,MATCH($D236,Data!$CG:$CG,0)-1,MATCH($E236&amp;"/"&amp;Y$1,Data!$1:$1,0)-1)=0,"",OFFSET(Data!$A$1,MATCH($D236,Data!$CG:$CG,0)-1,MATCH($E236&amp;"/"&amp;Y$1,Data!$1:$1,0)-1)))</f>
        <v/>
      </c>
      <c r="Z236" s="252" t="str">
        <f ca="1">IF(ISERROR(OFFSET(Data!$A$1,MATCH($D236,Data!$CG:$CG,0)-1,MATCH($E236&amp;"/"&amp;Z$1,Data!$1:$1,0)-1))=TRUE,"",IF(OFFSET(Data!$A$1,MATCH($D236,Data!$CG:$CG,0)-1,MATCH($E236&amp;"/"&amp;Z$1,Data!$1:$1,0)-1)=0,"",OFFSET(Data!$A$1,MATCH($D236,Data!$CG:$CG,0)-1,MATCH($E236&amp;"/"&amp;Z$1,Data!$1:$1,0)-1)))</f>
        <v/>
      </c>
      <c r="AA236" s="252" t="str">
        <f ca="1">IF(ISERROR(OFFSET(Data!$A$1,MATCH($D236,Data!$CG:$CG,0)-1,MATCH($E236&amp;"/"&amp;AA$1,Data!$1:$1,0)-1))=TRUE,"",IF(OFFSET(Data!$A$1,MATCH($D236,Data!$CG:$CG,0)-1,MATCH($E236&amp;"/"&amp;AA$1,Data!$1:$1,0)-1)=0,"",OFFSET(Data!$A$1,MATCH($D236,Data!$CG:$CG,0)-1,MATCH($E236&amp;"/"&amp;AA$1,Data!$1:$1,0)-1)))</f>
        <v/>
      </c>
      <c r="AB236" s="252" t="str">
        <f ca="1">IF(ISERROR(OFFSET(Data!$A$1,MATCH($D236,Data!$CG:$CG,0)-1,MATCH($E236&amp;"/"&amp;AB$1,Data!$1:$1,0)-1))=TRUE,"",IF(OFFSET(Data!$A$1,MATCH($D236,Data!$CG:$CG,0)-1,MATCH($E236&amp;"/"&amp;AB$1,Data!$1:$1,0)-1)=0,"",OFFSET(Data!$A$1,MATCH($D236,Data!$CG:$CG,0)-1,MATCH($E236&amp;"/"&amp;AB$1,Data!$1:$1,0)-1)))</f>
        <v/>
      </c>
      <c r="AC236" s="252" t="str">
        <f ca="1">IF(ISERROR(OFFSET(Data!$A$1,MATCH($D236,Data!$CG:$CG,0)-1,MATCH($E236&amp;"/"&amp;AC$1,Data!$1:$1,0)-1))=TRUE,"",IF(OFFSET(Data!$A$1,MATCH($D236,Data!$CG:$CG,0)-1,MATCH($E236&amp;"/"&amp;AC$1,Data!$1:$1,0)-1)=0,"",OFFSET(Data!$A$1,MATCH($D236,Data!$CG:$CG,0)-1,MATCH($E236&amp;"/"&amp;AC$1,Data!$1:$1,0)-1)))</f>
        <v/>
      </c>
      <c r="AD236" s="252" t="str">
        <f ca="1">IF(ISERROR(OFFSET(Data!$A$1,MATCH($D236,Data!$CG:$CG,0)-1,MATCH($E236&amp;"/"&amp;AD$1,Data!$1:$1,0)-1))=TRUE,"",IF(OFFSET(Data!$A$1,MATCH($D236,Data!$CG:$CG,0)-1,MATCH($E236&amp;"/"&amp;AD$1,Data!$1:$1,0)-1)=0,"",OFFSET(Data!$A$1,MATCH($D236,Data!$CG:$CG,0)-1,MATCH($E236&amp;"/"&amp;AD$1,Data!$1:$1,0)-1)))</f>
        <v/>
      </c>
      <c r="AE236" s="252" t="str">
        <f ca="1">IF(ISERROR(OFFSET(Data!$A$1,MATCH($D236,Data!$CG:$CG,0)-1,MATCH($E236&amp;"/"&amp;AE$1,Data!$1:$1,0)-1))=TRUE,"",IF(OFFSET(Data!$A$1,MATCH($D236,Data!$CG:$CG,0)-1,MATCH($E236&amp;"/"&amp;AE$1,Data!$1:$1,0)-1)=0,"",OFFSET(Data!$A$1,MATCH($D236,Data!$CG:$CG,0)-1,MATCH($E236&amp;"/"&amp;AE$1,Data!$1:$1,0)-1)))</f>
        <v/>
      </c>
      <c r="AF236" s="253" t="str">
        <f ca="1">IF(ISERROR(OFFSET(Data!$A$1,MATCH($D236,Data!$CG:$CG,0)-1,MATCH($E236&amp;"/"&amp;AF$1,Data!$1:$1,0)-1))=TRUE,"",IF(OFFSET(Data!$A$1,MATCH($D236,Data!$CG:$CG,0)-1,MATCH($E236&amp;"/"&amp;AF$1,Data!$1:$1,0)-1)=0,"",OFFSET(Data!$A$1,MATCH($D236,Data!$CG:$CG,0)-1,MATCH($E236&amp;"/"&amp;AF$1,Data!$1:$1,0)-1)))</f>
        <v/>
      </c>
      <c r="AG236" s="188">
        <f t="shared" ca="1" si="7"/>
        <v>0</v>
      </c>
      <c r="AH236" s="208">
        <f ca="1">SUM(AG234:AG236)</f>
        <v>0</v>
      </c>
    </row>
    <row r="237" spans="1:34" ht="15.75" hidden="1" customHeight="1" x14ac:dyDescent="0.25">
      <c r="A237" s="446"/>
      <c r="B237" s="469"/>
      <c r="C237" s="472"/>
      <c r="D237" s="50" t="e">
        <f>IF(C237&lt;&gt;"",C237,D236)</f>
        <v>#N/A</v>
      </c>
      <c r="E237" s="51" t="s">
        <v>24</v>
      </c>
      <c r="F237" s="254" t="str">
        <f ca="1">IF(ISERROR(OFFSET(Data!$A$1,MATCH($D237,Data!$CG:$CG,0)-1,MATCH($E237&amp;"/"&amp;F$1,Data!$1:$1,0)-1))=TRUE,"",IF(OFFSET(Data!$A$1,MATCH($D237,Data!$CG:$CG,0)-1,MATCH($E237&amp;"/"&amp;F$1,Data!$1:$1,0)-1)=0,"",OFFSET(Data!$A$1,MATCH($D237,Data!$CG:$CG,0)-1,MATCH($E237&amp;"/"&amp;F$1,Data!$1:$1,0)-1)))</f>
        <v/>
      </c>
      <c r="G237" s="252" t="str">
        <f ca="1">IF(ISERROR(OFFSET(Data!$A$1,MATCH($D237,Data!$CG:$CG,0)-1,MATCH($E237&amp;"/"&amp;G$1,Data!$1:$1,0)-1))=TRUE,"",IF(OFFSET(Data!$A$1,MATCH($D237,Data!$CG:$CG,0)-1,MATCH($E237&amp;"/"&amp;G$1,Data!$1:$1,0)-1)=0,"",OFFSET(Data!$A$1,MATCH($D237,Data!$CG:$CG,0)-1,MATCH($E237&amp;"/"&amp;G$1,Data!$1:$1,0)-1)))</f>
        <v/>
      </c>
      <c r="H237" s="252" t="str">
        <f ca="1">IF(ISERROR(OFFSET(Data!$A$1,MATCH($D237,Data!$CG:$CG,0)-1,MATCH($E237&amp;"/"&amp;H$1,Data!$1:$1,0)-1))=TRUE,"",IF(OFFSET(Data!$A$1,MATCH($D237,Data!$CG:$CG,0)-1,MATCH($E237&amp;"/"&amp;H$1,Data!$1:$1,0)-1)=0,"",OFFSET(Data!$A$1,MATCH($D237,Data!$CG:$CG,0)-1,MATCH($E237&amp;"/"&amp;H$1,Data!$1:$1,0)-1)))</f>
        <v/>
      </c>
      <c r="I237" s="252" t="str">
        <f ca="1">IF(ISERROR(OFFSET(Data!$A$1,MATCH($D237,Data!$CG:$CG,0)-1,MATCH($E237&amp;"/"&amp;I$1,Data!$1:$1,0)-1))=TRUE,"",IF(OFFSET(Data!$A$1,MATCH($D237,Data!$CG:$CG,0)-1,MATCH($E237&amp;"/"&amp;I$1,Data!$1:$1,0)-1)=0,"",OFFSET(Data!$A$1,MATCH($D237,Data!$CG:$CG,0)-1,MATCH($E237&amp;"/"&amp;I$1,Data!$1:$1,0)-1)))</f>
        <v/>
      </c>
      <c r="J237" s="252" t="str">
        <f ca="1">IF(ISERROR(OFFSET(Data!$A$1,MATCH($D237,Data!$CG:$CG,0)-1,MATCH($E237&amp;"/"&amp;J$1,Data!$1:$1,0)-1))=TRUE,"",IF(OFFSET(Data!$A$1,MATCH($D237,Data!$CG:$CG,0)-1,MATCH($E237&amp;"/"&amp;J$1,Data!$1:$1,0)-1)=0,"",OFFSET(Data!$A$1,MATCH($D237,Data!$CG:$CG,0)-1,MATCH($E237&amp;"/"&amp;J$1,Data!$1:$1,0)-1)))</f>
        <v/>
      </c>
      <c r="K237" s="252" t="str">
        <f ca="1">IF(ISERROR(OFFSET(Data!$A$1,MATCH($D237,Data!$CG:$CG,0)-1,MATCH($E237&amp;"/"&amp;K$1,Data!$1:$1,0)-1))=TRUE,"",IF(OFFSET(Data!$A$1,MATCH($D237,Data!$CG:$CG,0)-1,MATCH($E237&amp;"/"&amp;K$1,Data!$1:$1,0)-1)=0,"",OFFSET(Data!$A$1,MATCH($D237,Data!$CG:$CG,0)-1,MATCH($E237&amp;"/"&amp;K$1,Data!$1:$1,0)-1)))</f>
        <v/>
      </c>
      <c r="L237" s="252" t="str">
        <f ca="1">IF(ISERROR(OFFSET(Data!$A$1,MATCH($D237,Data!$CG:$CG,0)-1,MATCH($E237&amp;"/"&amp;L$1,Data!$1:$1,0)-1))=TRUE,"",IF(OFFSET(Data!$A$1,MATCH($D237,Data!$CG:$CG,0)-1,MATCH($E237&amp;"/"&amp;L$1,Data!$1:$1,0)-1)=0,"",OFFSET(Data!$A$1,MATCH($D237,Data!$CG:$CG,0)-1,MATCH($E237&amp;"/"&amp;L$1,Data!$1:$1,0)-1)))</f>
        <v/>
      </c>
      <c r="M237" s="252" t="str">
        <f ca="1">IF(ISERROR(OFFSET(Data!$A$1,MATCH($D237,Data!$CG:$CG,0)-1,MATCH($E237&amp;"/"&amp;M$1,Data!$1:$1,0)-1))=TRUE,"",IF(OFFSET(Data!$A$1,MATCH($D237,Data!$CG:$CG,0)-1,MATCH($E237&amp;"/"&amp;M$1,Data!$1:$1,0)-1)=0,"",OFFSET(Data!$A$1,MATCH($D237,Data!$CG:$CG,0)-1,MATCH($E237&amp;"/"&amp;M$1,Data!$1:$1,0)-1)))</f>
        <v/>
      </c>
      <c r="N237" s="252" t="str">
        <f ca="1">IF(ISERROR(OFFSET(Data!$A$1,MATCH($D237,Data!$CG:$CG,0)-1,MATCH($E237&amp;"/"&amp;N$1,Data!$1:$1,0)-1))=TRUE,"",IF(OFFSET(Data!$A$1,MATCH($D237,Data!$CG:$CG,0)-1,MATCH($E237&amp;"/"&amp;N$1,Data!$1:$1,0)-1)=0,"",OFFSET(Data!$A$1,MATCH($D237,Data!$CG:$CG,0)-1,MATCH($E237&amp;"/"&amp;N$1,Data!$1:$1,0)-1)))</f>
        <v/>
      </c>
      <c r="O237" s="252" t="str">
        <f ca="1">IF(ISERROR(OFFSET(Data!$A$1,MATCH($D237,Data!$CG:$CG,0)-1,MATCH($E237&amp;"/"&amp;O$1,Data!$1:$1,0)-1))=TRUE,"",IF(OFFSET(Data!$A$1,MATCH($D237,Data!$CG:$CG,0)-1,MATCH($E237&amp;"/"&amp;O$1,Data!$1:$1,0)-1)=0,"",OFFSET(Data!$A$1,MATCH($D237,Data!$CG:$CG,0)-1,MATCH($E237&amp;"/"&amp;O$1,Data!$1:$1,0)-1)))</f>
        <v/>
      </c>
      <c r="P237" s="252" t="str">
        <f ca="1">IF(ISERROR(OFFSET(Data!$A$1,MATCH($D237,Data!$CG:$CG,0)-1,MATCH($E237&amp;"/"&amp;P$1,Data!$1:$1,0)-1))=TRUE,"",IF(OFFSET(Data!$A$1,MATCH($D237,Data!$CG:$CG,0)-1,MATCH($E237&amp;"/"&amp;P$1,Data!$1:$1,0)-1)=0,"",OFFSET(Data!$A$1,MATCH($D237,Data!$CG:$CG,0)-1,MATCH($E237&amp;"/"&amp;P$1,Data!$1:$1,0)-1)))</f>
        <v/>
      </c>
      <c r="Q237" s="252" t="str">
        <f ca="1">IF(ISERROR(OFFSET(Data!$A$1,MATCH($D237,Data!$CG:$CG,0)-1,MATCH($E237&amp;"/"&amp;Q$1,Data!$1:$1,0)-1))=TRUE,"",IF(OFFSET(Data!$A$1,MATCH($D237,Data!$CG:$CG,0)-1,MATCH($E237&amp;"/"&amp;Q$1,Data!$1:$1,0)-1)=0,"",OFFSET(Data!$A$1,MATCH($D237,Data!$CG:$CG,0)-1,MATCH($E237&amp;"/"&amp;Q$1,Data!$1:$1,0)-1)))</f>
        <v/>
      </c>
      <c r="R237" s="252" t="str">
        <f ca="1">IF(ISERROR(OFFSET(Data!$A$1,MATCH($D237,Data!$CG:$CG,0)-1,MATCH($E237&amp;"/"&amp;R$1,Data!$1:$1,0)-1))=TRUE,"",IF(OFFSET(Data!$A$1,MATCH($D237,Data!$CG:$CG,0)-1,MATCH($E237&amp;"/"&amp;R$1,Data!$1:$1,0)-1)=0,"",OFFSET(Data!$A$1,MATCH($D237,Data!$CG:$CG,0)-1,MATCH($E237&amp;"/"&amp;R$1,Data!$1:$1,0)-1)))</f>
        <v/>
      </c>
      <c r="S237" s="252" t="str">
        <f ca="1">IF(ISERROR(OFFSET(Data!$A$1,MATCH($D237,Data!$CG:$CG,0)-1,MATCH($E237&amp;"/"&amp;S$1,Data!$1:$1,0)-1))=TRUE,"",IF(OFFSET(Data!$A$1,MATCH($D237,Data!$CG:$CG,0)-1,MATCH($E237&amp;"/"&amp;S$1,Data!$1:$1,0)-1)=0,"",OFFSET(Data!$A$1,MATCH($D237,Data!$CG:$CG,0)-1,MATCH($E237&amp;"/"&amp;S$1,Data!$1:$1,0)-1)))</f>
        <v/>
      </c>
      <c r="T237" s="252" t="str">
        <f ca="1">IF(ISERROR(OFFSET(Data!$A$1,MATCH($D237,Data!$CG:$CG,0)-1,MATCH($E237&amp;"/"&amp;T$1,Data!$1:$1,0)-1))=TRUE,"",IF(OFFSET(Data!$A$1,MATCH($D237,Data!$CG:$CG,0)-1,MATCH($E237&amp;"/"&amp;T$1,Data!$1:$1,0)-1)=0,"",OFFSET(Data!$A$1,MATCH($D237,Data!$CG:$CG,0)-1,MATCH($E237&amp;"/"&amp;T$1,Data!$1:$1,0)-1)))</f>
        <v/>
      </c>
      <c r="U237" s="252" t="str">
        <f ca="1">IF(ISERROR(OFFSET(Data!$A$1,MATCH($D237,Data!$CG:$CG,0)-1,MATCH($E237&amp;"/"&amp;U$1,Data!$1:$1,0)-1))=TRUE,"",IF(OFFSET(Data!$A$1,MATCH($D237,Data!$CG:$CG,0)-1,MATCH($E237&amp;"/"&amp;U$1,Data!$1:$1,0)-1)=0,"",OFFSET(Data!$A$1,MATCH($D237,Data!$CG:$CG,0)-1,MATCH($E237&amp;"/"&amp;U$1,Data!$1:$1,0)-1)))</f>
        <v/>
      </c>
      <c r="V237" s="252" t="str">
        <f ca="1">IF(ISERROR(OFFSET(Data!$A$1,MATCH($D237,Data!$CG:$CG,0)-1,MATCH($E237&amp;"/"&amp;V$1,Data!$1:$1,0)-1))=TRUE,"",IF(OFFSET(Data!$A$1,MATCH($D237,Data!$CG:$CG,0)-1,MATCH($E237&amp;"/"&amp;V$1,Data!$1:$1,0)-1)=0,"",OFFSET(Data!$A$1,MATCH($D237,Data!$CG:$CG,0)-1,MATCH($E237&amp;"/"&amp;V$1,Data!$1:$1,0)-1)))</f>
        <v/>
      </c>
      <c r="W237" s="269" t="str">
        <f ca="1">IF(ISERROR(OFFSET(Data!$A$1,MATCH($D237,Data!$CG:$CG,0)-1,MATCH($E237&amp;"/"&amp;W$1,Data!$1:$1,0)-1))=TRUE,"",IF(OFFSET(Data!$A$1,MATCH($D237,Data!$CG:$CG,0)-1,MATCH($E237&amp;"/"&amp;W$1,Data!$1:$1,0)-1)=0,"",OFFSET(Data!$A$1,MATCH($D237,Data!$CG:$CG,0)-1,MATCH($E237&amp;"/"&amp;W$1,Data!$1:$1,0)-1)))</f>
        <v/>
      </c>
      <c r="X237" s="252" t="str">
        <f ca="1">IF(ISERROR(OFFSET(Data!$A$1,MATCH($D237,Data!$CG:$CG,0)-1,MATCH($E237&amp;"/"&amp;X$1,Data!$1:$1,0)-1))=TRUE,"",IF(OFFSET(Data!$A$1,MATCH($D237,Data!$CG:$CG,0)-1,MATCH($E237&amp;"/"&amp;X$1,Data!$1:$1,0)-1)=0,"",OFFSET(Data!$A$1,MATCH($D237,Data!$CG:$CG,0)-1,MATCH($E237&amp;"/"&amp;X$1,Data!$1:$1,0)-1)))</f>
        <v/>
      </c>
      <c r="Y237" s="252" t="str">
        <f ca="1">IF(ISERROR(OFFSET(Data!$A$1,MATCH($D237,Data!$CG:$CG,0)-1,MATCH($E237&amp;"/"&amp;Y$1,Data!$1:$1,0)-1))=TRUE,"",IF(OFFSET(Data!$A$1,MATCH($D237,Data!$CG:$CG,0)-1,MATCH($E237&amp;"/"&amp;Y$1,Data!$1:$1,0)-1)=0,"",OFFSET(Data!$A$1,MATCH($D237,Data!$CG:$CG,0)-1,MATCH($E237&amp;"/"&amp;Y$1,Data!$1:$1,0)-1)))</f>
        <v/>
      </c>
      <c r="Z237" s="252" t="str">
        <f ca="1">IF(ISERROR(OFFSET(Data!$A$1,MATCH($D237,Data!$CG:$CG,0)-1,MATCH($E237&amp;"/"&amp;Z$1,Data!$1:$1,0)-1))=TRUE,"",IF(OFFSET(Data!$A$1,MATCH($D237,Data!$CG:$CG,0)-1,MATCH($E237&amp;"/"&amp;Z$1,Data!$1:$1,0)-1)=0,"",OFFSET(Data!$A$1,MATCH($D237,Data!$CG:$CG,0)-1,MATCH($E237&amp;"/"&amp;Z$1,Data!$1:$1,0)-1)))</f>
        <v/>
      </c>
      <c r="AA237" s="252" t="str">
        <f ca="1">IF(ISERROR(OFFSET(Data!$A$1,MATCH($D237,Data!$CG:$CG,0)-1,MATCH($E237&amp;"/"&amp;AA$1,Data!$1:$1,0)-1))=TRUE,"",IF(OFFSET(Data!$A$1,MATCH($D237,Data!$CG:$CG,0)-1,MATCH($E237&amp;"/"&amp;AA$1,Data!$1:$1,0)-1)=0,"",OFFSET(Data!$A$1,MATCH($D237,Data!$CG:$CG,0)-1,MATCH($E237&amp;"/"&amp;AA$1,Data!$1:$1,0)-1)))</f>
        <v/>
      </c>
      <c r="AB237" s="252" t="str">
        <f ca="1">IF(ISERROR(OFFSET(Data!$A$1,MATCH($D237,Data!$CG:$CG,0)-1,MATCH($E237&amp;"/"&amp;AB$1,Data!$1:$1,0)-1))=TRUE,"",IF(OFFSET(Data!$A$1,MATCH($D237,Data!$CG:$CG,0)-1,MATCH($E237&amp;"/"&amp;AB$1,Data!$1:$1,0)-1)=0,"",OFFSET(Data!$A$1,MATCH($D237,Data!$CG:$CG,0)-1,MATCH($E237&amp;"/"&amp;AB$1,Data!$1:$1,0)-1)))</f>
        <v/>
      </c>
      <c r="AC237" s="252" t="str">
        <f ca="1">IF(ISERROR(OFFSET(Data!$A$1,MATCH($D237,Data!$CG:$CG,0)-1,MATCH($E237&amp;"/"&amp;AC$1,Data!$1:$1,0)-1))=TRUE,"",IF(OFFSET(Data!$A$1,MATCH($D237,Data!$CG:$CG,0)-1,MATCH($E237&amp;"/"&amp;AC$1,Data!$1:$1,0)-1)=0,"",OFFSET(Data!$A$1,MATCH($D237,Data!$CG:$CG,0)-1,MATCH($E237&amp;"/"&amp;AC$1,Data!$1:$1,0)-1)))</f>
        <v/>
      </c>
      <c r="AD237" s="252" t="str">
        <f ca="1">IF(ISERROR(OFFSET(Data!$A$1,MATCH($D237,Data!$CG:$CG,0)-1,MATCH($E237&amp;"/"&amp;AD$1,Data!$1:$1,0)-1))=TRUE,"",IF(OFFSET(Data!$A$1,MATCH($D237,Data!$CG:$CG,0)-1,MATCH($E237&amp;"/"&amp;AD$1,Data!$1:$1,0)-1)=0,"",OFFSET(Data!$A$1,MATCH($D237,Data!$CG:$CG,0)-1,MATCH($E237&amp;"/"&amp;AD$1,Data!$1:$1,0)-1)))</f>
        <v/>
      </c>
      <c r="AE237" s="252" t="str">
        <f ca="1">IF(ISERROR(OFFSET(Data!$A$1,MATCH($D237,Data!$CG:$CG,0)-1,MATCH($E237&amp;"/"&amp;AE$1,Data!$1:$1,0)-1))=TRUE,"",IF(OFFSET(Data!$A$1,MATCH($D237,Data!$CG:$CG,0)-1,MATCH($E237&amp;"/"&amp;AE$1,Data!$1:$1,0)-1)=0,"",OFFSET(Data!$A$1,MATCH($D237,Data!$CG:$CG,0)-1,MATCH($E237&amp;"/"&amp;AE$1,Data!$1:$1,0)-1)))</f>
        <v/>
      </c>
      <c r="AF237" s="253" t="str">
        <f ca="1">IF(ISERROR(OFFSET(Data!$A$1,MATCH($D237,Data!$CG:$CG,0)-1,MATCH($E237&amp;"/"&amp;AF$1,Data!$1:$1,0)-1))=TRUE,"",IF(OFFSET(Data!$A$1,MATCH($D237,Data!$CG:$CG,0)-1,MATCH($E237&amp;"/"&amp;AF$1,Data!$1:$1,0)-1)=0,"",OFFSET(Data!$A$1,MATCH($D237,Data!$CG:$CG,0)-1,MATCH($E237&amp;"/"&amp;AF$1,Data!$1:$1,0)-1)))</f>
        <v/>
      </c>
      <c r="AG237" s="188">
        <f t="shared" ca="1" si="7"/>
        <v>0</v>
      </c>
      <c r="AH237" s="208">
        <f ca="1">SUM(AG234:AG237)</f>
        <v>0</v>
      </c>
    </row>
    <row r="238" spans="1:34" ht="15.75" hidden="1" customHeight="1" thickBot="1" x14ac:dyDescent="0.3">
      <c r="A238" s="447"/>
      <c r="B238" s="470"/>
      <c r="C238" s="473"/>
      <c r="D238" s="52" t="e">
        <f>IF(C238&lt;&gt;"",C238,D237)</f>
        <v>#N/A</v>
      </c>
      <c r="E238" s="53" t="s">
        <v>25</v>
      </c>
      <c r="F238" s="255" t="str">
        <f ca="1">IF(ISERROR(OFFSET(Data!$A$1,MATCH($D238,Data!$CG:$CG,0)-1,MATCH($E238&amp;"/"&amp;F$1,Data!$1:$1,0)-1))=TRUE,"",IF(OFFSET(Data!$A$1,MATCH($D238,Data!$CG:$CG,0)-1,MATCH($E238&amp;"/"&amp;F$1,Data!$1:$1,0)-1)=0,"",OFFSET(Data!$A$1,MATCH($D238,Data!$CG:$CG,0)-1,MATCH($E238&amp;"/"&amp;F$1,Data!$1:$1,0)-1)))</f>
        <v/>
      </c>
      <c r="G238" s="256" t="str">
        <f ca="1">IF(ISERROR(OFFSET(Data!$A$1,MATCH($D238,Data!$CG:$CG,0)-1,MATCH($E238&amp;"/"&amp;G$1,Data!$1:$1,0)-1))=TRUE,"",IF(OFFSET(Data!$A$1,MATCH($D238,Data!$CG:$CG,0)-1,MATCH($E238&amp;"/"&amp;G$1,Data!$1:$1,0)-1)=0,"",OFFSET(Data!$A$1,MATCH($D238,Data!$CG:$CG,0)-1,MATCH($E238&amp;"/"&amp;G$1,Data!$1:$1,0)-1)))</f>
        <v/>
      </c>
      <c r="H238" s="256" t="str">
        <f ca="1">IF(ISERROR(OFFSET(Data!$A$1,MATCH($D238,Data!$CG:$CG,0)-1,MATCH($E238&amp;"/"&amp;H$1,Data!$1:$1,0)-1))=TRUE,"",IF(OFFSET(Data!$A$1,MATCH($D238,Data!$CG:$CG,0)-1,MATCH($E238&amp;"/"&amp;H$1,Data!$1:$1,0)-1)=0,"",OFFSET(Data!$A$1,MATCH($D238,Data!$CG:$CG,0)-1,MATCH($E238&amp;"/"&amp;H$1,Data!$1:$1,0)-1)))</f>
        <v/>
      </c>
      <c r="I238" s="256" t="str">
        <f ca="1">IF(ISERROR(OFFSET(Data!$A$1,MATCH($D238,Data!$CG:$CG,0)-1,MATCH($E238&amp;"/"&amp;I$1,Data!$1:$1,0)-1))=TRUE,"",IF(OFFSET(Data!$A$1,MATCH($D238,Data!$CG:$CG,0)-1,MATCH($E238&amp;"/"&amp;I$1,Data!$1:$1,0)-1)=0,"",OFFSET(Data!$A$1,MATCH($D238,Data!$CG:$CG,0)-1,MATCH($E238&amp;"/"&amp;I$1,Data!$1:$1,0)-1)))</f>
        <v/>
      </c>
      <c r="J238" s="256" t="str">
        <f ca="1">IF(ISERROR(OFFSET(Data!$A$1,MATCH($D238,Data!$CG:$CG,0)-1,MATCH($E238&amp;"/"&amp;J$1,Data!$1:$1,0)-1))=TRUE,"",IF(OFFSET(Data!$A$1,MATCH($D238,Data!$CG:$CG,0)-1,MATCH($E238&amp;"/"&amp;J$1,Data!$1:$1,0)-1)=0,"",OFFSET(Data!$A$1,MATCH($D238,Data!$CG:$CG,0)-1,MATCH($E238&amp;"/"&amp;J$1,Data!$1:$1,0)-1)))</f>
        <v/>
      </c>
      <c r="K238" s="256" t="str">
        <f ca="1">IF(ISERROR(OFFSET(Data!$A$1,MATCH($D238,Data!$CG:$CG,0)-1,MATCH($E238&amp;"/"&amp;K$1,Data!$1:$1,0)-1))=TRUE,"",IF(OFFSET(Data!$A$1,MATCH($D238,Data!$CG:$CG,0)-1,MATCH($E238&amp;"/"&amp;K$1,Data!$1:$1,0)-1)=0,"",OFFSET(Data!$A$1,MATCH($D238,Data!$CG:$CG,0)-1,MATCH($E238&amp;"/"&amp;K$1,Data!$1:$1,0)-1)))</f>
        <v/>
      </c>
      <c r="L238" s="256" t="str">
        <f ca="1">IF(ISERROR(OFFSET(Data!$A$1,MATCH($D238,Data!$CG:$CG,0)-1,MATCH($E238&amp;"/"&amp;L$1,Data!$1:$1,0)-1))=TRUE,"",IF(OFFSET(Data!$A$1,MATCH($D238,Data!$CG:$CG,0)-1,MATCH($E238&amp;"/"&amp;L$1,Data!$1:$1,0)-1)=0,"",OFFSET(Data!$A$1,MATCH($D238,Data!$CG:$CG,0)-1,MATCH($E238&amp;"/"&amp;L$1,Data!$1:$1,0)-1)))</f>
        <v/>
      </c>
      <c r="M238" s="256" t="str">
        <f ca="1">IF(ISERROR(OFFSET(Data!$A$1,MATCH($D238,Data!$CG:$CG,0)-1,MATCH($E238&amp;"/"&amp;M$1,Data!$1:$1,0)-1))=TRUE,"",IF(OFFSET(Data!$A$1,MATCH($D238,Data!$CG:$CG,0)-1,MATCH($E238&amp;"/"&amp;M$1,Data!$1:$1,0)-1)=0,"",OFFSET(Data!$A$1,MATCH($D238,Data!$CG:$CG,0)-1,MATCH($E238&amp;"/"&amp;M$1,Data!$1:$1,0)-1)))</f>
        <v/>
      </c>
      <c r="N238" s="256" t="str">
        <f ca="1">IF(ISERROR(OFFSET(Data!$A$1,MATCH($D238,Data!$CG:$CG,0)-1,MATCH($E238&amp;"/"&amp;N$1,Data!$1:$1,0)-1))=TRUE,"",IF(OFFSET(Data!$A$1,MATCH($D238,Data!$CG:$CG,0)-1,MATCH($E238&amp;"/"&amp;N$1,Data!$1:$1,0)-1)=0,"",OFFSET(Data!$A$1,MATCH($D238,Data!$CG:$CG,0)-1,MATCH($E238&amp;"/"&amp;N$1,Data!$1:$1,0)-1)))</f>
        <v/>
      </c>
      <c r="O238" s="256" t="str">
        <f ca="1">IF(ISERROR(OFFSET(Data!$A$1,MATCH($D238,Data!$CG:$CG,0)-1,MATCH($E238&amp;"/"&amp;O$1,Data!$1:$1,0)-1))=TRUE,"",IF(OFFSET(Data!$A$1,MATCH($D238,Data!$CG:$CG,0)-1,MATCH($E238&amp;"/"&amp;O$1,Data!$1:$1,0)-1)=0,"",OFFSET(Data!$A$1,MATCH($D238,Data!$CG:$CG,0)-1,MATCH($E238&amp;"/"&amp;O$1,Data!$1:$1,0)-1)))</f>
        <v/>
      </c>
      <c r="P238" s="256" t="str">
        <f ca="1">IF(ISERROR(OFFSET(Data!$A$1,MATCH($D238,Data!$CG:$CG,0)-1,MATCH($E238&amp;"/"&amp;P$1,Data!$1:$1,0)-1))=TRUE,"",IF(OFFSET(Data!$A$1,MATCH($D238,Data!$CG:$CG,0)-1,MATCH($E238&amp;"/"&amp;P$1,Data!$1:$1,0)-1)=0,"",OFFSET(Data!$A$1,MATCH($D238,Data!$CG:$CG,0)-1,MATCH($E238&amp;"/"&amp;P$1,Data!$1:$1,0)-1)))</f>
        <v/>
      </c>
      <c r="Q238" s="256" t="str">
        <f ca="1">IF(ISERROR(OFFSET(Data!$A$1,MATCH($D238,Data!$CG:$CG,0)-1,MATCH($E238&amp;"/"&amp;Q$1,Data!$1:$1,0)-1))=TRUE,"",IF(OFFSET(Data!$A$1,MATCH($D238,Data!$CG:$CG,0)-1,MATCH($E238&amp;"/"&amp;Q$1,Data!$1:$1,0)-1)=0,"",OFFSET(Data!$A$1,MATCH($D238,Data!$CG:$CG,0)-1,MATCH($E238&amp;"/"&amp;Q$1,Data!$1:$1,0)-1)))</f>
        <v/>
      </c>
      <c r="R238" s="256" t="str">
        <f ca="1">IF(ISERROR(OFFSET(Data!$A$1,MATCH($D238,Data!$CG:$CG,0)-1,MATCH($E238&amp;"/"&amp;R$1,Data!$1:$1,0)-1))=TRUE,"",IF(OFFSET(Data!$A$1,MATCH($D238,Data!$CG:$CG,0)-1,MATCH($E238&amp;"/"&amp;R$1,Data!$1:$1,0)-1)=0,"",OFFSET(Data!$A$1,MATCH($D238,Data!$CG:$CG,0)-1,MATCH($E238&amp;"/"&amp;R$1,Data!$1:$1,0)-1)))</f>
        <v/>
      </c>
      <c r="S238" s="256" t="str">
        <f ca="1">IF(ISERROR(OFFSET(Data!$A$1,MATCH($D238,Data!$CG:$CG,0)-1,MATCH($E238&amp;"/"&amp;S$1,Data!$1:$1,0)-1))=TRUE,"",IF(OFFSET(Data!$A$1,MATCH($D238,Data!$CG:$CG,0)-1,MATCH($E238&amp;"/"&amp;S$1,Data!$1:$1,0)-1)=0,"",OFFSET(Data!$A$1,MATCH($D238,Data!$CG:$CG,0)-1,MATCH($E238&amp;"/"&amp;S$1,Data!$1:$1,0)-1)))</f>
        <v/>
      </c>
      <c r="T238" s="256" t="str">
        <f ca="1">IF(ISERROR(OFFSET(Data!$A$1,MATCH($D238,Data!$CG:$CG,0)-1,MATCH($E238&amp;"/"&amp;T$1,Data!$1:$1,0)-1))=TRUE,"",IF(OFFSET(Data!$A$1,MATCH($D238,Data!$CG:$CG,0)-1,MATCH($E238&amp;"/"&amp;T$1,Data!$1:$1,0)-1)=0,"",OFFSET(Data!$A$1,MATCH($D238,Data!$CG:$CG,0)-1,MATCH($E238&amp;"/"&amp;T$1,Data!$1:$1,0)-1)))</f>
        <v/>
      </c>
      <c r="U238" s="256" t="str">
        <f ca="1">IF(ISERROR(OFFSET(Data!$A$1,MATCH($D238,Data!$CG:$CG,0)-1,MATCH($E238&amp;"/"&amp;U$1,Data!$1:$1,0)-1))=TRUE,"",IF(OFFSET(Data!$A$1,MATCH($D238,Data!$CG:$CG,0)-1,MATCH($E238&amp;"/"&amp;U$1,Data!$1:$1,0)-1)=0,"",OFFSET(Data!$A$1,MATCH($D238,Data!$CG:$CG,0)-1,MATCH($E238&amp;"/"&amp;U$1,Data!$1:$1,0)-1)))</f>
        <v/>
      </c>
      <c r="V238" s="256" t="str">
        <f ca="1">IF(ISERROR(OFFSET(Data!$A$1,MATCH($D238,Data!$CG:$CG,0)-1,MATCH($E238&amp;"/"&amp;V$1,Data!$1:$1,0)-1))=TRUE,"",IF(OFFSET(Data!$A$1,MATCH($D238,Data!$CG:$CG,0)-1,MATCH($E238&amp;"/"&amp;V$1,Data!$1:$1,0)-1)=0,"",OFFSET(Data!$A$1,MATCH($D238,Data!$CG:$CG,0)-1,MATCH($E238&amp;"/"&amp;V$1,Data!$1:$1,0)-1)))</f>
        <v/>
      </c>
      <c r="W238" s="257" t="str">
        <f ca="1">IF(ISERROR(OFFSET(Data!$A$1,MATCH($D238,Data!$CG:$CG,0)-1,MATCH($E238&amp;"/"&amp;W$1,Data!$1:$1,0)-1))=TRUE,"",IF(OFFSET(Data!$A$1,MATCH($D238,Data!$CG:$CG,0)-1,MATCH($E238&amp;"/"&amp;W$1,Data!$1:$1,0)-1)=0,"",OFFSET(Data!$A$1,MATCH($D238,Data!$CG:$CG,0)-1,MATCH($E238&amp;"/"&amp;W$1,Data!$1:$1,0)-1)))</f>
        <v/>
      </c>
      <c r="X238" s="256" t="str">
        <f ca="1">IF(ISERROR(OFFSET(Data!$A$1,MATCH($D238,Data!$CG:$CG,0)-1,MATCH($E238&amp;"/"&amp;X$1,Data!$1:$1,0)-1))=TRUE,"",IF(OFFSET(Data!$A$1,MATCH($D238,Data!$CG:$CG,0)-1,MATCH($E238&amp;"/"&amp;X$1,Data!$1:$1,0)-1)=0,"",OFFSET(Data!$A$1,MATCH($D238,Data!$CG:$CG,0)-1,MATCH($E238&amp;"/"&amp;X$1,Data!$1:$1,0)-1)))</f>
        <v/>
      </c>
      <c r="Y238" s="256" t="str">
        <f ca="1">IF(ISERROR(OFFSET(Data!$A$1,MATCH($D238,Data!$CG:$CG,0)-1,MATCH($E238&amp;"/"&amp;Y$1,Data!$1:$1,0)-1))=TRUE,"",IF(OFFSET(Data!$A$1,MATCH($D238,Data!$CG:$CG,0)-1,MATCH($E238&amp;"/"&amp;Y$1,Data!$1:$1,0)-1)=0,"",OFFSET(Data!$A$1,MATCH($D238,Data!$CG:$CG,0)-1,MATCH($E238&amp;"/"&amp;Y$1,Data!$1:$1,0)-1)))</f>
        <v/>
      </c>
      <c r="Z238" s="256" t="str">
        <f ca="1">IF(ISERROR(OFFSET(Data!$A$1,MATCH($D238,Data!$CG:$CG,0)-1,MATCH($E238&amp;"/"&amp;Z$1,Data!$1:$1,0)-1))=TRUE,"",IF(OFFSET(Data!$A$1,MATCH($D238,Data!$CG:$CG,0)-1,MATCH($E238&amp;"/"&amp;Z$1,Data!$1:$1,0)-1)=0,"",OFFSET(Data!$A$1,MATCH($D238,Data!$CG:$CG,0)-1,MATCH($E238&amp;"/"&amp;Z$1,Data!$1:$1,0)-1)))</f>
        <v/>
      </c>
      <c r="AA238" s="256" t="str">
        <f ca="1">IF(ISERROR(OFFSET(Data!$A$1,MATCH($D238,Data!$CG:$CG,0)-1,MATCH($E238&amp;"/"&amp;AA$1,Data!$1:$1,0)-1))=TRUE,"",IF(OFFSET(Data!$A$1,MATCH($D238,Data!$CG:$CG,0)-1,MATCH($E238&amp;"/"&amp;AA$1,Data!$1:$1,0)-1)=0,"",OFFSET(Data!$A$1,MATCH($D238,Data!$CG:$CG,0)-1,MATCH($E238&amp;"/"&amp;AA$1,Data!$1:$1,0)-1)))</f>
        <v/>
      </c>
      <c r="AB238" s="256" t="str">
        <f ca="1">IF(ISERROR(OFFSET(Data!$A$1,MATCH($D238,Data!$CG:$CG,0)-1,MATCH($E238&amp;"/"&amp;AB$1,Data!$1:$1,0)-1))=TRUE,"",IF(OFFSET(Data!$A$1,MATCH($D238,Data!$CG:$CG,0)-1,MATCH($E238&amp;"/"&amp;AB$1,Data!$1:$1,0)-1)=0,"",OFFSET(Data!$A$1,MATCH($D238,Data!$CG:$CG,0)-1,MATCH($E238&amp;"/"&amp;AB$1,Data!$1:$1,0)-1)))</f>
        <v/>
      </c>
      <c r="AC238" s="256" t="str">
        <f ca="1">IF(ISERROR(OFFSET(Data!$A$1,MATCH($D238,Data!$CG:$CG,0)-1,MATCH($E238&amp;"/"&amp;AC$1,Data!$1:$1,0)-1))=TRUE,"",IF(OFFSET(Data!$A$1,MATCH($D238,Data!$CG:$CG,0)-1,MATCH($E238&amp;"/"&amp;AC$1,Data!$1:$1,0)-1)=0,"",OFFSET(Data!$A$1,MATCH($D238,Data!$CG:$CG,0)-1,MATCH($E238&amp;"/"&amp;AC$1,Data!$1:$1,0)-1)))</f>
        <v/>
      </c>
      <c r="AD238" s="256" t="str">
        <f ca="1">IF(ISERROR(OFFSET(Data!$A$1,MATCH($D238,Data!$CG:$CG,0)-1,MATCH($E238&amp;"/"&amp;AD$1,Data!$1:$1,0)-1))=TRUE,"",IF(OFFSET(Data!$A$1,MATCH($D238,Data!$CG:$CG,0)-1,MATCH($E238&amp;"/"&amp;AD$1,Data!$1:$1,0)-1)=0,"",OFFSET(Data!$A$1,MATCH($D238,Data!$CG:$CG,0)-1,MATCH($E238&amp;"/"&amp;AD$1,Data!$1:$1,0)-1)))</f>
        <v/>
      </c>
      <c r="AE238" s="256" t="str">
        <f ca="1">IF(ISERROR(OFFSET(Data!$A$1,MATCH($D238,Data!$CG:$CG,0)-1,MATCH($E238&amp;"/"&amp;AE$1,Data!$1:$1,0)-1))=TRUE,"",IF(OFFSET(Data!$A$1,MATCH($D238,Data!$CG:$CG,0)-1,MATCH($E238&amp;"/"&amp;AE$1,Data!$1:$1,0)-1)=0,"",OFFSET(Data!$A$1,MATCH($D238,Data!$CG:$CG,0)-1,MATCH($E238&amp;"/"&amp;AE$1,Data!$1:$1,0)-1)))</f>
        <v/>
      </c>
      <c r="AF238" s="258" t="str">
        <f ca="1">IF(ISERROR(OFFSET(Data!$A$1,MATCH($D238,Data!$CG:$CG,0)-1,MATCH($E238&amp;"/"&amp;AF$1,Data!$1:$1,0)-1))=TRUE,"",IF(OFFSET(Data!$A$1,MATCH($D238,Data!$CG:$CG,0)-1,MATCH($E238&amp;"/"&amp;AF$1,Data!$1:$1,0)-1)=0,"",OFFSET(Data!$A$1,MATCH($D238,Data!$CG:$CG,0)-1,MATCH($E238&amp;"/"&amp;AF$1,Data!$1:$1,0)-1)))</f>
        <v/>
      </c>
      <c r="AG238" s="197">
        <f t="shared" ca="1" si="7"/>
        <v>0</v>
      </c>
      <c r="AH238" s="209">
        <f ca="1">SUM(AG234:AG238)</f>
        <v>0</v>
      </c>
    </row>
    <row r="239" spans="1:34" ht="15" hidden="1" customHeight="1" x14ac:dyDescent="0.25">
      <c r="A239" s="445">
        <v>47</v>
      </c>
      <c r="B239" s="468" t="e">
        <f>INDEX(Data!CI:CI,MATCH("M"&amp;A239,Data!A:A,0))</f>
        <v>#N/A</v>
      </c>
      <c r="C239" s="471" t="e">
        <f>INDEX(Data!CG:CG,MATCH("M"&amp;A239,Data!A:A,0))</f>
        <v>#N/A</v>
      </c>
      <c r="D239" s="48" t="e">
        <f>IF(C239&lt;&gt;"",C239,#REF!)</f>
        <v>#N/A</v>
      </c>
      <c r="E239" s="49" t="s">
        <v>21</v>
      </c>
      <c r="F239" s="271" t="str">
        <f ca="1">IF(ISERROR(OFFSET(Data!$A$1,MATCH($D239,Data!$CG:$CG,0)-1,MATCH($E239&amp;"/"&amp;F$1,Data!$1:$1,0)-1))=TRUE,"",IF(OFFSET(Data!$A$1,MATCH($D239,Data!$CG:$CG,0)-1,MATCH($E239&amp;"/"&amp;F$1,Data!$1:$1,0)-1)=0,"",OFFSET(Data!$A$1,MATCH($D239,Data!$CG:$CG,0)-1,MATCH($E239&amp;"/"&amp;F$1,Data!$1:$1,0)-1)))</f>
        <v/>
      </c>
      <c r="G239" s="250" t="str">
        <f ca="1">IF(ISERROR(OFFSET(Data!$A$1,MATCH($D239,Data!$CG:$CG,0)-1,MATCH($E239&amp;"/"&amp;G$1,Data!$1:$1,0)-1))=TRUE,"",IF(OFFSET(Data!$A$1,MATCH($D239,Data!$CG:$CG,0)-1,MATCH($E239&amp;"/"&amp;G$1,Data!$1:$1,0)-1)=0,"",OFFSET(Data!$A$1,MATCH($D239,Data!$CG:$CG,0)-1,MATCH($E239&amp;"/"&amp;G$1,Data!$1:$1,0)-1)))</f>
        <v/>
      </c>
      <c r="H239" s="250" t="str">
        <f ca="1">IF(ISERROR(OFFSET(Data!$A$1,MATCH($D239,Data!$CG:$CG,0)-1,MATCH($E239&amp;"/"&amp;H$1,Data!$1:$1,0)-1))=TRUE,"",IF(OFFSET(Data!$A$1,MATCH($D239,Data!$CG:$CG,0)-1,MATCH($E239&amp;"/"&amp;H$1,Data!$1:$1,0)-1)=0,"",OFFSET(Data!$A$1,MATCH($D239,Data!$CG:$CG,0)-1,MATCH($E239&amp;"/"&amp;H$1,Data!$1:$1,0)-1)))</f>
        <v/>
      </c>
      <c r="I239" s="250" t="str">
        <f ca="1">IF(ISERROR(OFFSET(Data!$A$1,MATCH($D239,Data!$CG:$CG,0)-1,MATCH($E239&amp;"/"&amp;I$1,Data!$1:$1,0)-1))=TRUE,"",IF(OFFSET(Data!$A$1,MATCH($D239,Data!$CG:$CG,0)-1,MATCH($E239&amp;"/"&amp;I$1,Data!$1:$1,0)-1)=0,"",OFFSET(Data!$A$1,MATCH($D239,Data!$CG:$CG,0)-1,MATCH($E239&amp;"/"&amp;I$1,Data!$1:$1,0)-1)))</f>
        <v/>
      </c>
      <c r="J239" s="250" t="str">
        <f ca="1">IF(ISERROR(OFFSET(Data!$A$1,MATCH($D239,Data!$CG:$CG,0)-1,MATCH($E239&amp;"/"&amp;J$1,Data!$1:$1,0)-1))=TRUE,"",IF(OFFSET(Data!$A$1,MATCH($D239,Data!$CG:$CG,0)-1,MATCH($E239&amp;"/"&amp;J$1,Data!$1:$1,0)-1)=0,"",OFFSET(Data!$A$1,MATCH($D239,Data!$CG:$CG,0)-1,MATCH($E239&amp;"/"&amp;J$1,Data!$1:$1,0)-1)))</f>
        <v/>
      </c>
      <c r="K239" s="250" t="str">
        <f ca="1">IF(ISERROR(OFFSET(Data!$A$1,MATCH($D239,Data!$CG:$CG,0)-1,MATCH($E239&amp;"/"&amp;K$1,Data!$1:$1,0)-1))=TRUE,"",IF(OFFSET(Data!$A$1,MATCH($D239,Data!$CG:$CG,0)-1,MATCH($E239&amp;"/"&amp;K$1,Data!$1:$1,0)-1)=0,"",OFFSET(Data!$A$1,MATCH($D239,Data!$CG:$CG,0)-1,MATCH($E239&amp;"/"&amp;K$1,Data!$1:$1,0)-1)))</f>
        <v/>
      </c>
      <c r="L239" s="250" t="str">
        <f ca="1">IF(ISERROR(OFFSET(Data!$A$1,MATCH($D239,Data!$CG:$CG,0)-1,MATCH($E239&amp;"/"&amp;L$1,Data!$1:$1,0)-1))=TRUE,"",IF(OFFSET(Data!$A$1,MATCH($D239,Data!$CG:$CG,0)-1,MATCH($E239&amp;"/"&amp;L$1,Data!$1:$1,0)-1)=0,"",OFFSET(Data!$A$1,MATCH($D239,Data!$CG:$CG,0)-1,MATCH($E239&amp;"/"&amp;L$1,Data!$1:$1,0)-1)))</f>
        <v/>
      </c>
      <c r="M239" s="250" t="str">
        <f ca="1">IF(ISERROR(OFFSET(Data!$A$1,MATCH($D239,Data!$CG:$CG,0)-1,MATCH($E239&amp;"/"&amp;M$1,Data!$1:$1,0)-1))=TRUE,"",IF(OFFSET(Data!$A$1,MATCH($D239,Data!$CG:$CG,0)-1,MATCH($E239&amp;"/"&amp;M$1,Data!$1:$1,0)-1)=0,"",OFFSET(Data!$A$1,MATCH($D239,Data!$CG:$CG,0)-1,MATCH($E239&amp;"/"&amp;M$1,Data!$1:$1,0)-1)))</f>
        <v/>
      </c>
      <c r="N239" s="250" t="str">
        <f ca="1">IF(ISERROR(OFFSET(Data!$A$1,MATCH($D239,Data!$CG:$CG,0)-1,MATCH($E239&amp;"/"&amp;N$1,Data!$1:$1,0)-1))=TRUE,"",IF(OFFSET(Data!$A$1,MATCH($D239,Data!$CG:$CG,0)-1,MATCH($E239&amp;"/"&amp;N$1,Data!$1:$1,0)-1)=0,"",OFFSET(Data!$A$1,MATCH($D239,Data!$CG:$CG,0)-1,MATCH($E239&amp;"/"&amp;N$1,Data!$1:$1,0)-1)))</f>
        <v/>
      </c>
      <c r="O239" s="250" t="str">
        <f ca="1">IF(ISERROR(OFFSET(Data!$A$1,MATCH($D239,Data!$CG:$CG,0)-1,MATCH($E239&amp;"/"&amp;O$1,Data!$1:$1,0)-1))=TRUE,"",IF(OFFSET(Data!$A$1,MATCH($D239,Data!$CG:$CG,0)-1,MATCH($E239&amp;"/"&amp;O$1,Data!$1:$1,0)-1)=0,"",OFFSET(Data!$A$1,MATCH($D239,Data!$CG:$CG,0)-1,MATCH($E239&amp;"/"&amp;O$1,Data!$1:$1,0)-1)))</f>
        <v/>
      </c>
      <c r="P239" s="250" t="str">
        <f ca="1">IF(ISERROR(OFFSET(Data!$A$1,MATCH($D239,Data!$CG:$CG,0)-1,MATCH($E239&amp;"/"&amp;P$1,Data!$1:$1,0)-1))=TRUE,"",IF(OFFSET(Data!$A$1,MATCH($D239,Data!$CG:$CG,0)-1,MATCH($E239&amp;"/"&amp;P$1,Data!$1:$1,0)-1)=0,"",OFFSET(Data!$A$1,MATCH($D239,Data!$CG:$CG,0)-1,MATCH($E239&amp;"/"&amp;P$1,Data!$1:$1,0)-1)))</f>
        <v/>
      </c>
      <c r="Q239" s="250" t="str">
        <f ca="1">IF(ISERROR(OFFSET(Data!$A$1,MATCH($D239,Data!$CG:$CG,0)-1,MATCH($E239&amp;"/"&amp;Q$1,Data!$1:$1,0)-1))=TRUE,"",IF(OFFSET(Data!$A$1,MATCH($D239,Data!$CG:$CG,0)-1,MATCH($E239&amp;"/"&amp;Q$1,Data!$1:$1,0)-1)=0,"",OFFSET(Data!$A$1,MATCH($D239,Data!$CG:$CG,0)-1,MATCH($E239&amp;"/"&amp;Q$1,Data!$1:$1,0)-1)))</f>
        <v/>
      </c>
      <c r="R239" s="250" t="str">
        <f ca="1">IF(ISERROR(OFFSET(Data!$A$1,MATCH($D239,Data!$CG:$CG,0)-1,MATCH($E239&amp;"/"&amp;R$1,Data!$1:$1,0)-1))=TRUE,"",IF(OFFSET(Data!$A$1,MATCH($D239,Data!$CG:$CG,0)-1,MATCH($E239&amp;"/"&amp;R$1,Data!$1:$1,0)-1)=0,"",OFFSET(Data!$A$1,MATCH($D239,Data!$CG:$CG,0)-1,MATCH($E239&amp;"/"&amp;R$1,Data!$1:$1,0)-1)))</f>
        <v/>
      </c>
      <c r="S239" s="250" t="str">
        <f ca="1">IF(ISERROR(OFFSET(Data!$A$1,MATCH($D239,Data!$CG:$CG,0)-1,MATCH($E239&amp;"/"&amp;S$1,Data!$1:$1,0)-1))=TRUE,"",IF(OFFSET(Data!$A$1,MATCH($D239,Data!$CG:$CG,0)-1,MATCH($E239&amp;"/"&amp;S$1,Data!$1:$1,0)-1)=0,"",OFFSET(Data!$A$1,MATCH($D239,Data!$CG:$CG,0)-1,MATCH($E239&amp;"/"&amp;S$1,Data!$1:$1,0)-1)))</f>
        <v/>
      </c>
      <c r="T239" s="250" t="str">
        <f ca="1">IF(ISERROR(OFFSET(Data!$A$1,MATCH($D239,Data!$CG:$CG,0)-1,MATCH($E239&amp;"/"&amp;T$1,Data!$1:$1,0)-1))=TRUE,"",IF(OFFSET(Data!$A$1,MATCH($D239,Data!$CG:$CG,0)-1,MATCH($E239&amp;"/"&amp;T$1,Data!$1:$1,0)-1)=0,"",OFFSET(Data!$A$1,MATCH($D239,Data!$CG:$CG,0)-1,MATCH($E239&amp;"/"&amp;T$1,Data!$1:$1,0)-1)))</f>
        <v/>
      </c>
      <c r="U239" s="250" t="str">
        <f ca="1">IF(ISERROR(OFFSET(Data!$A$1,MATCH($D239,Data!$CG:$CG,0)-1,MATCH($E239&amp;"/"&amp;U$1,Data!$1:$1,0)-1))=TRUE,"",IF(OFFSET(Data!$A$1,MATCH($D239,Data!$CG:$CG,0)-1,MATCH($E239&amp;"/"&amp;U$1,Data!$1:$1,0)-1)=0,"",OFFSET(Data!$A$1,MATCH($D239,Data!$CG:$CG,0)-1,MATCH($E239&amp;"/"&amp;U$1,Data!$1:$1,0)-1)))</f>
        <v/>
      </c>
      <c r="V239" s="250" t="str">
        <f ca="1">IF(ISERROR(OFFSET(Data!$A$1,MATCH($D239,Data!$CG:$CG,0)-1,MATCH($E239&amp;"/"&amp;V$1,Data!$1:$1,0)-1))=TRUE,"",IF(OFFSET(Data!$A$1,MATCH($D239,Data!$CG:$CG,0)-1,MATCH($E239&amp;"/"&amp;V$1,Data!$1:$1,0)-1)=0,"",OFFSET(Data!$A$1,MATCH($D239,Data!$CG:$CG,0)-1,MATCH($E239&amp;"/"&amp;V$1,Data!$1:$1,0)-1)))</f>
        <v/>
      </c>
      <c r="W239" s="272" t="str">
        <f ca="1">IF(ISERROR(OFFSET(Data!$A$1,MATCH($D239,Data!$CG:$CG,0)-1,MATCH($E239&amp;"/"&amp;W$1,Data!$1:$1,0)-1))=TRUE,"",IF(OFFSET(Data!$A$1,MATCH($D239,Data!$CG:$CG,0)-1,MATCH($E239&amp;"/"&amp;W$1,Data!$1:$1,0)-1)=0,"",OFFSET(Data!$A$1,MATCH($D239,Data!$CG:$CG,0)-1,MATCH($E239&amp;"/"&amp;W$1,Data!$1:$1,0)-1)))</f>
        <v/>
      </c>
      <c r="X239" s="250" t="str">
        <f ca="1">IF(ISERROR(OFFSET(Data!$A$1,MATCH($D239,Data!$CG:$CG,0)-1,MATCH($E239&amp;"/"&amp;X$1,Data!$1:$1,0)-1))=TRUE,"",IF(OFFSET(Data!$A$1,MATCH($D239,Data!$CG:$CG,0)-1,MATCH($E239&amp;"/"&amp;X$1,Data!$1:$1,0)-1)=0,"",OFFSET(Data!$A$1,MATCH($D239,Data!$CG:$CG,0)-1,MATCH($E239&amp;"/"&amp;X$1,Data!$1:$1,0)-1)))</f>
        <v/>
      </c>
      <c r="Y239" s="250" t="str">
        <f ca="1">IF(ISERROR(OFFSET(Data!$A$1,MATCH($D239,Data!$CG:$CG,0)-1,MATCH($E239&amp;"/"&amp;Y$1,Data!$1:$1,0)-1))=TRUE,"",IF(OFFSET(Data!$A$1,MATCH($D239,Data!$CG:$CG,0)-1,MATCH($E239&amp;"/"&amp;Y$1,Data!$1:$1,0)-1)=0,"",OFFSET(Data!$A$1,MATCH($D239,Data!$CG:$CG,0)-1,MATCH($E239&amp;"/"&amp;Y$1,Data!$1:$1,0)-1)))</f>
        <v/>
      </c>
      <c r="Z239" s="250" t="str">
        <f ca="1">IF(ISERROR(OFFSET(Data!$A$1,MATCH($D239,Data!$CG:$CG,0)-1,MATCH($E239&amp;"/"&amp;Z$1,Data!$1:$1,0)-1))=TRUE,"",IF(OFFSET(Data!$A$1,MATCH($D239,Data!$CG:$CG,0)-1,MATCH($E239&amp;"/"&amp;Z$1,Data!$1:$1,0)-1)=0,"",OFFSET(Data!$A$1,MATCH($D239,Data!$CG:$CG,0)-1,MATCH($E239&amp;"/"&amp;Z$1,Data!$1:$1,0)-1)))</f>
        <v/>
      </c>
      <c r="AA239" s="250" t="str">
        <f ca="1">IF(ISERROR(OFFSET(Data!$A$1,MATCH($D239,Data!$CG:$CG,0)-1,MATCH($E239&amp;"/"&amp;AA$1,Data!$1:$1,0)-1))=TRUE,"",IF(OFFSET(Data!$A$1,MATCH($D239,Data!$CG:$CG,0)-1,MATCH($E239&amp;"/"&amp;AA$1,Data!$1:$1,0)-1)=0,"",OFFSET(Data!$A$1,MATCH($D239,Data!$CG:$CG,0)-1,MATCH($E239&amp;"/"&amp;AA$1,Data!$1:$1,0)-1)))</f>
        <v/>
      </c>
      <c r="AB239" s="250" t="str">
        <f ca="1">IF(ISERROR(OFFSET(Data!$A$1,MATCH($D239,Data!$CG:$CG,0)-1,MATCH($E239&amp;"/"&amp;AB$1,Data!$1:$1,0)-1))=TRUE,"",IF(OFFSET(Data!$A$1,MATCH($D239,Data!$CG:$CG,0)-1,MATCH($E239&amp;"/"&amp;AB$1,Data!$1:$1,0)-1)=0,"",OFFSET(Data!$A$1,MATCH($D239,Data!$CG:$CG,0)-1,MATCH($E239&amp;"/"&amp;AB$1,Data!$1:$1,0)-1)))</f>
        <v/>
      </c>
      <c r="AC239" s="250" t="str">
        <f ca="1">IF(ISERROR(OFFSET(Data!$A$1,MATCH($D239,Data!$CG:$CG,0)-1,MATCH($E239&amp;"/"&amp;AC$1,Data!$1:$1,0)-1))=TRUE,"",IF(OFFSET(Data!$A$1,MATCH($D239,Data!$CG:$CG,0)-1,MATCH($E239&amp;"/"&amp;AC$1,Data!$1:$1,0)-1)=0,"",OFFSET(Data!$A$1,MATCH($D239,Data!$CG:$CG,0)-1,MATCH($E239&amp;"/"&amp;AC$1,Data!$1:$1,0)-1)))</f>
        <v/>
      </c>
      <c r="AD239" s="250" t="str">
        <f ca="1">IF(ISERROR(OFFSET(Data!$A$1,MATCH($D239,Data!$CG:$CG,0)-1,MATCH($E239&amp;"/"&amp;AD$1,Data!$1:$1,0)-1))=TRUE,"",IF(OFFSET(Data!$A$1,MATCH($D239,Data!$CG:$CG,0)-1,MATCH($E239&amp;"/"&amp;AD$1,Data!$1:$1,0)-1)=0,"",OFFSET(Data!$A$1,MATCH($D239,Data!$CG:$CG,0)-1,MATCH($E239&amp;"/"&amp;AD$1,Data!$1:$1,0)-1)))</f>
        <v/>
      </c>
      <c r="AE239" s="250" t="str">
        <f ca="1">IF(ISERROR(OFFSET(Data!$A$1,MATCH($D239,Data!$CG:$CG,0)-1,MATCH($E239&amp;"/"&amp;AE$1,Data!$1:$1,0)-1))=TRUE,"",IF(OFFSET(Data!$A$1,MATCH($D239,Data!$CG:$CG,0)-1,MATCH($E239&amp;"/"&amp;AE$1,Data!$1:$1,0)-1)=0,"",OFFSET(Data!$A$1,MATCH($D239,Data!$CG:$CG,0)-1,MATCH($E239&amp;"/"&amp;AE$1,Data!$1:$1,0)-1)))</f>
        <v/>
      </c>
      <c r="AF239" s="251" t="str">
        <f ca="1">IF(ISERROR(OFFSET(Data!$A$1,MATCH($D239,Data!$CG:$CG,0)-1,MATCH($E239&amp;"/"&amp;AF$1,Data!$1:$1,0)-1))=TRUE,"",IF(OFFSET(Data!$A$1,MATCH($D239,Data!$CG:$CG,0)-1,MATCH($E239&amp;"/"&amp;AF$1,Data!$1:$1,0)-1)=0,"",OFFSET(Data!$A$1,MATCH($D239,Data!$CG:$CG,0)-1,MATCH($E239&amp;"/"&amp;AF$1,Data!$1:$1,0)-1)))</f>
        <v/>
      </c>
      <c r="AG239" s="206">
        <f t="shared" ca="1" si="7"/>
        <v>0</v>
      </c>
      <c r="AH239" s="207">
        <f ca="1">AG239</f>
        <v>0</v>
      </c>
    </row>
    <row r="240" spans="1:34" ht="15" hidden="1" customHeight="1" thickBot="1" x14ac:dyDescent="0.3">
      <c r="A240" s="446"/>
      <c r="B240" s="469"/>
      <c r="C240" s="472"/>
      <c r="D240" s="50" t="e">
        <f>IF(C240&lt;&gt;"",C240,D239)</f>
        <v>#N/A</v>
      </c>
      <c r="E240" s="51" t="s">
        <v>22</v>
      </c>
      <c r="F240" s="254" t="str">
        <f ca="1">IF(ISERROR(OFFSET(Data!$A$1,MATCH($D240,Data!$CG:$CG,0)-1,MATCH($E240&amp;"/"&amp;F$1,Data!$1:$1,0)-1))=TRUE,"",IF(OFFSET(Data!$A$1,MATCH($D240,Data!$CG:$CG,0)-1,MATCH($E240&amp;"/"&amp;F$1,Data!$1:$1,0)-1)=0,"",OFFSET(Data!$A$1,MATCH($D240,Data!$CG:$CG,0)-1,MATCH($E240&amp;"/"&amp;F$1,Data!$1:$1,0)-1)))</f>
        <v/>
      </c>
      <c r="G240" s="252" t="str">
        <f ca="1">IF(ISERROR(OFFSET(Data!$A$1,MATCH($D240,Data!$CG:$CG,0)-1,MATCH($E240&amp;"/"&amp;G$1,Data!$1:$1,0)-1))=TRUE,"",IF(OFFSET(Data!$A$1,MATCH($D240,Data!$CG:$CG,0)-1,MATCH($E240&amp;"/"&amp;G$1,Data!$1:$1,0)-1)=0,"",OFFSET(Data!$A$1,MATCH($D240,Data!$CG:$CG,0)-1,MATCH($E240&amp;"/"&amp;G$1,Data!$1:$1,0)-1)))</f>
        <v/>
      </c>
      <c r="H240" s="252" t="str">
        <f ca="1">IF(ISERROR(OFFSET(Data!$A$1,MATCH($D240,Data!$CG:$CG,0)-1,MATCH($E240&amp;"/"&amp;H$1,Data!$1:$1,0)-1))=TRUE,"",IF(OFFSET(Data!$A$1,MATCH($D240,Data!$CG:$CG,0)-1,MATCH($E240&amp;"/"&amp;H$1,Data!$1:$1,0)-1)=0,"",OFFSET(Data!$A$1,MATCH($D240,Data!$CG:$CG,0)-1,MATCH($E240&amp;"/"&amp;H$1,Data!$1:$1,0)-1)))</f>
        <v/>
      </c>
      <c r="I240" s="252" t="str">
        <f ca="1">IF(ISERROR(OFFSET(Data!$A$1,MATCH($D240,Data!$CG:$CG,0)-1,MATCH($E240&amp;"/"&amp;I$1,Data!$1:$1,0)-1))=TRUE,"",IF(OFFSET(Data!$A$1,MATCH($D240,Data!$CG:$CG,0)-1,MATCH($E240&amp;"/"&amp;I$1,Data!$1:$1,0)-1)=0,"",OFFSET(Data!$A$1,MATCH($D240,Data!$CG:$CG,0)-1,MATCH($E240&amp;"/"&amp;I$1,Data!$1:$1,0)-1)))</f>
        <v/>
      </c>
      <c r="J240" s="252" t="str">
        <f ca="1">IF(ISERROR(OFFSET(Data!$A$1,MATCH($D240,Data!$CG:$CG,0)-1,MATCH($E240&amp;"/"&amp;J$1,Data!$1:$1,0)-1))=TRUE,"",IF(OFFSET(Data!$A$1,MATCH($D240,Data!$CG:$CG,0)-1,MATCH($E240&amp;"/"&amp;J$1,Data!$1:$1,0)-1)=0,"",OFFSET(Data!$A$1,MATCH($D240,Data!$CG:$CG,0)-1,MATCH($E240&amp;"/"&amp;J$1,Data!$1:$1,0)-1)))</f>
        <v/>
      </c>
      <c r="K240" s="252" t="str">
        <f ca="1">IF(ISERROR(OFFSET(Data!$A$1,MATCH($D240,Data!$CG:$CG,0)-1,MATCH($E240&amp;"/"&amp;K$1,Data!$1:$1,0)-1))=TRUE,"",IF(OFFSET(Data!$A$1,MATCH($D240,Data!$CG:$CG,0)-1,MATCH($E240&amp;"/"&amp;K$1,Data!$1:$1,0)-1)=0,"",OFFSET(Data!$A$1,MATCH($D240,Data!$CG:$CG,0)-1,MATCH($E240&amp;"/"&amp;K$1,Data!$1:$1,0)-1)))</f>
        <v/>
      </c>
      <c r="L240" s="252" t="str">
        <f ca="1">IF(ISERROR(OFFSET(Data!$A$1,MATCH($D240,Data!$CG:$CG,0)-1,MATCH($E240&amp;"/"&amp;L$1,Data!$1:$1,0)-1))=TRUE,"",IF(OFFSET(Data!$A$1,MATCH($D240,Data!$CG:$CG,0)-1,MATCH($E240&amp;"/"&amp;L$1,Data!$1:$1,0)-1)=0,"",OFFSET(Data!$A$1,MATCH($D240,Data!$CG:$CG,0)-1,MATCH($E240&amp;"/"&amp;L$1,Data!$1:$1,0)-1)))</f>
        <v/>
      </c>
      <c r="M240" s="252" t="str">
        <f ca="1">IF(ISERROR(OFFSET(Data!$A$1,MATCH($D240,Data!$CG:$CG,0)-1,MATCH($E240&amp;"/"&amp;M$1,Data!$1:$1,0)-1))=TRUE,"",IF(OFFSET(Data!$A$1,MATCH($D240,Data!$CG:$CG,0)-1,MATCH($E240&amp;"/"&amp;M$1,Data!$1:$1,0)-1)=0,"",OFFSET(Data!$A$1,MATCH($D240,Data!$CG:$CG,0)-1,MATCH($E240&amp;"/"&amp;M$1,Data!$1:$1,0)-1)))</f>
        <v/>
      </c>
      <c r="N240" s="252" t="str">
        <f ca="1">IF(ISERROR(OFFSET(Data!$A$1,MATCH($D240,Data!$CG:$CG,0)-1,MATCH($E240&amp;"/"&amp;N$1,Data!$1:$1,0)-1))=TRUE,"",IF(OFFSET(Data!$A$1,MATCH($D240,Data!$CG:$CG,0)-1,MATCH($E240&amp;"/"&amp;N$1,Data!$1:$1,0)-1)=0,"",OFFSET(Data!$A$1,MATCH($D240,Data!$CG:$CG,0)-1,MATCH($E240&amp;"/"&amp;N$1,Data!$1:$1,0)-1)))</f>
        <v/>
      </c>
      <c r="O240" s="252" t="str">
        <f ca="1">IF(ISERROR(OFFSET(Data!$A$1,MATCH($D240,Data!$CG:$CG,0)-1,MATCH($E240&amp;"/"&amp;O$1,Data!$1:$1,0)-1))=TRUE,"",IF(OFFSET(Data!$A$1,MATCH($D240,Data!$CG:$CG,0)-1,MATCH($E240&amp;"/"&amp;O$1,Data!$1:$1,0)-1)=0,"",OFFSET(Data!$A$1,MATCH($D240,Data!$CG:$CG,0)-1,MATCH($E240&amp;"/"&amp;O$1,Data!$1:$1,0)-1)))</f>
        <v/>
      </c>
      <c r="P240" s="252" t="str">
        <f ca="1">IF(ISERROR(OFFSET(Data!$A$1,MATCH($D240,Data!$CG:$CG,0)-1,MATCH($E240&amp;"/"&amp;P$1,Data!$1:$1,0)-1))=TRUE,"",IF(OFFSET(Data!$A$1,MATCH($D240,Data!$CG:$CG,0)-1,MATCH($E240&amp;"/"&amp;P$1,Data!$1:$1,0)-1)=0,"",OFFSET(Data!$A$1,MATCH($D240,Data!$CG:$CG,0)-1,MATCH($E240&amp;"/"&amp;P$1,Data!$1:$1,0)-1)))</f>
        <v/>
      </c>
      <c r="Q240" s="252" t="str">
        <f ca="1">IF(ISERROR(OFFSET(Data!$A$1,MATCH($D240,Data!$CG:$CG,0)-1,MATCH($E240&amp;"/"&amp;Q$1,Data!$1:$1,0)-1))=TRUE,"",IF(OFFSET(Data!$A$1,MATCH($D240,Data!$CG:$CG,0)-1,MATCH($E240&amp;"/"&amp;Q$1,Data!$1:$1,0)-1)=0,"",OFFSET(Data!$A$1,MATCH($D240,Data!$CG:$CG,0)-1,MATCH($E240&amp;"/"&amp;Q$1,Data!$1:$1,0)-1)))</f>
        <v/>
      </c>
      <c r="R240" s="252" t="str">
        <f ca="1">IF(ISERROR(OFFSET(Data!$A$1,MATCH($D240,Data!$CG:$CG,0)-1,MATCH($E240&amp;"/"&amp;R$1,Data!$1:$1,0)-1))=TRUE,"",IF(OFFSET(Data!$A$1,MATCH($D240,Data!$CG:$CG,0)-1,MATCH($E240&amp;"/"&amp;R$1,Data!$1:$1,0)-1)=0,"",OFFSET(Data!$A$1,MATCH($D240,Data!$CG:$CG,0)-1,MATCH($E240&amp;"/"&amp;R$1,Data!$1:$1,0)-1)))</f>
        <v/>
      </c>
      <c r="S240" s="252" t="str">
        <f ca="1">IF(ISERROR(OFFSET(Data!$A$1,MATCH($D240,Data!$CG:$CG,0)-1,MATCH($E240&amp;"/"&amp;S$1,Data!$1:$1,0)-1))=TRUE,"",IF(OFFSET(Data!$A$1,MATCH($D240,Data!$CG:$CG,0)-1,MATCH($E240&amp;"/"&amp;S$1,Data!$1:$1,0)-1)=0,"",OFFSET(Data!$A$1,MATCH($D240,Data!$CG:$CG,0)-1,MATCH($E240&amp;"/"&amp;S$1,Data!$1:$1,0)-1)))</f>
        <v/>
      </c>
      <c r="T240" s="252" t="str">
        <f ca="1">IF(ISERROR(OFFSET(Data!$A$1,MATCH($D240,Data!$CG:$CG,0)-1,MATCH($E240&amp;"/"&amp;T$1,Data!$1:$1,0)-1))=TRUE,"",IF(OFFSET(Data!$A$1,MATCH($D240,Data!$CG:$CG,0)-1,MATCH($E240&amp;"/"&amp;T$1,Data!$1:$1,0)-1)=0,"",OFFSET(Data!$A$1,MATCH($D240,Data!$CG:$CG,0)-1,MATCH($E240&amp;"/"&amp;T$1,Data!$1:$1,0)-1)))</f>
        <v/>
      </c>
      <c r="U240" s="252" t="str">
        <f ca="1">IF(ISERROR(OFFSET(Data!$A$1,MATCH($D240,Data!$CG:$CG,0)-1,MATCH($E240&amp;"/"&amp;U$1,Data!$1:$1,0)-1))=TRUE,"",IF(OFFSET(Data!$A$1,MATCH($D240,Data!$CG:$CG,0)-1,MATCH($E240&amp;"/"&amp;U$1,Data!$1:$1,0)-1)=0,"",OFFSET(Data!$A$1,MATCH($D240,Data!$CG:$CG,0)-1,MATCH($E240&amp;"/"&amp;U$1,Data!$1:$1,0)-1)))</f>
        <v/>
      </c>
      <c r="V240" s="252" t="str">
        <f ca="1">IF(ISERROR(OFFSET(Data!$A$1,MATCH($D240,Data!$CG:$CG,0)-1,MATCH($E240&amp;"/"&amp;V$1,Data!$1:$1,0)-1))=TRUE,"",IF(OFFSET(Data!$A$1,MATCH($D240,Data!$CG:$CG,0)-1,MATCH($E240&amp;"/"&amp;V$1,Data!$1:$1,0)-1)=0,"",OFFSET(Data!$A$1,MATCH($D240,Data!$CG:$CG,0)-1,MATCH($E240&amp;"/"&amp;V$1,Data!$1:$1,0)-1)))</f>
        <v/>
      </c>
      <c r="W240" s="269" t="str">
        <f ca="1">IF(ISERROR(OFFSET(Data!$A$1,MATCH($D240,Data!$CG:$CG,0)-1,MATCH($E240&amp;"/"&amp;W$1,Data!$1:$1,0)-1))=TRUE,"",IF(OFFSET(Data!$A$1,MATCH($D240,Data!$CG:$CG,0)-1,MATCH($E240&amp;"/"&amp;W$1,Data!$1:$1,0)-1)=0,"",OFFSET(Data!$A$1,MATCH($D240,Data!$CG:$CG,0)-1,MATCH($E240&amp;"/"&amp;W$1,Data!$1:$1,0)-1)))</f>
        <v/>
      </c>
      <c r="X240" s="252" t="str">
        <f ca="1">IF(ISERROR(OFFSET(Data!$A$1,MATCH($D240,Data!$CG:$CG,0)-1,MATCH($E240&amp;"/"&amp;X$1,Data!$1:$1,0)-1))=TRUE,"",IF(OFFSET(Data!$A$1,MATCH($D240,Data!$CG:$CG,0)-1,MATCH($E240&amp;"/"&amp;X$1,Data!$1:$1,0)-1)=0,"",OFFSET(Data!$A$1,MATCH($D240,Data!$CG:$CG,0)-1,MATCH($E240&amp;"/"&amp;X$1,Data!$1:$1,0)-1)))</f>
        <v/>
      </c>
      <c r="Y240" s="252" t="str">
        <f ca="1">IF(ISERROR(OFFSET(Data!$A$1,MATCH($D240,Data!$CG:$CG,0)-1,MATCH($E240&amp;"/"&amp;Y$1,Data!$1:$1,0)-1))=TRUE,"",IF(OFFSET(Data!$A$1,MATCH($D240,Data!$CG:$CG,0)-1,MATCH($E240&amp;"/"&amp;Y$1,Data!$1:$1,0)-1)=0,"",OFFSET(Data!$A$1,MATCH($D240,Data!$CG:$CG,0)-1,MATCH($E240&amp;"/"&amp;Y$1,Data!$1:$1,0)-1)))</f>
        <v/>
      </c>
      <c r="Z240" s="252" t="str">
        <f ca="1">IF(ISERROR(OFFSET(Data!$A$1,MATCH($D240,Data!$CG:$CG,0)-1,MATCH($E240&amp;"/"&amp;Z$1,Data!$1:$1,0)-1))=TRUE,"",IF(OFFSET(Data!$A$1,MATCH($D240,Data!$CG:$CG,0)-1,MATCH($E240&amp;"/"&amp;Z$1,Data!$1:$1,0)-1)=0,"",OFFSET(Data!$A$1,MATCH($D240,Data!$CG:$CG,0)-1,MATCH($E240&amp;"/"&amp;Z$1,Data!$1:$1,0)-1)))</f>
        <v/>
      </c>
      <c r="AA240" s="252" t="str">
        <f ca="1">IF(ISERROR(OFFSET(Data!$A$1,MATCH($D240,Data!$CG:$CG,0)-1,MATCH($E240&amp;"/"&amp;AA$1,Data!$1:$1,0)-1))=TRUE,"",IF(OFFSET(Data!$A$1,MATCH($D240,Data!$CG:$CG,0)-1,MATCH($E240&amp;"/"&amp;AA$1,Data!$1:$1,0)-1)=0,"",OFFSET(Data!$A$1,MATCH($D240,Data!$CG:$CG,0)-1,MATCH($E240&amp;"/"&amp;AA$1,Data!$1:$1,0)-1)))</f>
        <v/>
      </c>
      <c r="AB240" s="252" t="str">
        <f ca="1">IF(ISERROR(OFFSET(Data!$A$1,MATCH($D240,Data!$CG:$CG,0)-1,MATCH($E240&amp;"/"&amp;AB$1,Data!$1:$1,0)-1))=TRUE,"",IF(OFFSET(Data!$A$1,MATCH($D240,Data!$CG:$CG,0)-1,MATCH($E240&amp;"/"&amp;AB$1,Data!$1:$1,0)-1)=0,"",OFFSET(Data!$A$1,MATCH($D240,Data!$CG:$CG,0)-1,MATCH($E240&amp;"/"&amp;AB$1,Data!$1:$1,0)-1)))</f>
        <v/>
      </c>
      <c r="AC240" s="252" t="str">
        <f ca="1">IF(ISERROR(OFFSET(Data!$A$1,MATCH($D240,Data!$CG:$CG,0)-1,MATCH($E240&amp;"/"&amp;AC$1,Data!$1:$1,0)-1))=TRUE,"",IF(OFFSET(Data!$A$1,MATCH($D240,Data!$CG:$CG,0)-1,MATCH($E240&amp;"/"&amp;AC$1,Data!$1:$1,0)-1)=0,"",OFFSET(Data!$A$1,MATCH($D240,Data!$CG:$CG,0)-1,MATCH($E240&amp;"/"&amp;AC$1,Data!$1:$1,0)-1)))</f>
        <v/>
      </c>
      <c r="AD240" s="252" t="str">
        <f ca="1">IF(ISERROR(OFFSET(Data!$A$1,MATCH($D240,Data!$CG:$CG,0)-1,MATCH($E240&amp;"/"&amp;AD$1,Data!$1:$1,0)-1))=TRUE,"",IF(OFFSET(Data!$A$1,MATCH($D240,Data!$CG:$CG,0)-1,MATCH($E240&amp;"/"&amp;AD$1,Data!$1:$1,0)-1)=0,"",OFFSET(Data!$A$1,MATCH($D240,Data!$CG:$CG,0)-1,MATCH($E240&amp;"/"&amp;AD$1,Data!$1:$1,0)-1)))</f>
        <v/>
      </c>
      <c r="AE240" s="252" t="str">
        <f ca="1">IF(ISERROR(OFFSET(Data!$A$1,MATCH($D240,Data!$CG:$CG,0)-1,MATCH($E240&amp;"/"&amp;AE$1,Data!$1:$1,0)-1))=TRUE,"",IF(OFFSET(Data!$A$1,MATCH($D240,Data!$CG:$CG,0)-1,MATCH($E240&amp;"/"&amp;AE$1,Data!$1:$1,0)-1)=0,"",OFFSET(Data!$A$1,MATCH($D240,Data!$CG:$CG,0)-1,MATCH($E240&amp;"/"&amp;AE$1,Data!$1:$1,0)-1)))</f>
        <v/>
      </c>
      <c r="AF240" s="253" t="str">
        <f ca="1">IF(ISERROR(OFFSET(Data!$A$1,MATCH($D240,Data!$CG:$CG,0)-1,MATCH($E240&amp;"/"&amp;AF$1,Data!$1:$1,0)-1))=TRUE,"",IF(OFFSET(Data!$A$1,MATCH($D240,Data!$CG:$CG,0)-1,MATCH($E240&amp;"/"&amp;AF$1,Data!$1:$1,0)-1)=0,"",OFFSET(Data!$A$1,MATCH($D240,Data!$CG:$CG,0)-1,MATCH($E240&amp;"/"&amp;AF$1,Data!$1:$1,0)-1)))</f>
        <v/>
      </c>
      <c r="AG240" s="188">
        <f t="shared" ca="1" si="7"/>
        <v>0</v>
      </c>
      <c r="AH240" s="208">
        <f ca="1">SUM(AG239:AG240)</f>
        <v>0</v>
      </c>
    </row>
    <row r="241" spans="1:34" ht="15" hidden="1" customHeight="1" x14ac:dyDescent="0.25">
      <c r="A241" s="446"/>
      <c r="B241" s="469"/>
      <c r="C241" s="472"/>
      <c r="D241" s="50" t="e">
        <f>IF(C241&lt;&gt;"",C241,D240)</f>
        <v>#N/A</v>
      </c>
      <c r="E241" s="51" t="s">
        <v>23</v>
      </c>
      <c r="F241" s="254" t="str">
        <f ca="1">IF(ISERROR(OFFSET(Data!$A$1,MATCH($D241,Data!$CG:$CG,0)-1,MATCH($E241&amp;"/"&amp;F$1,Data!$1:$1,0)-1))=TRUE,"",IF(OFFSET(Data!$A$1,MATCH($D241,Data!$CG:$CG,0)-1,MATCH($E241&amp;"/"&amp;F$1,Data!$1:$1,0)-1)=0,"",OFFSET(Data!$A$1,MATCH($D241,Data!$CG:$CG,0)-1,MATCH($E241&amp;"/"&amp;F$1,Data!$1:$1,0)-1)))</f>
        <v/>
      </c>
      <c r="G241" s="252" t="str">
        <f ca="1">IF(ISERROR(OFFSET(Data!$A$1,MATCH($D241,Data!$CG:$CG,0)-1,MATCH($E241&amp;"/"&amp;G$1,Data!$1:$1,0)-1))=TRUE,"",IF(OFFSET(Data!$A$1,MATCH($D241,Data!$CG:$CG,0)-1,MATCH($E241&amp;"/"&amp;G$1,Data!$1:$1,0)-1)=0,"",OFFSET(Data!$A$1,MATCH($D241,Data!$CG:$CG,0)-1,MATCH($E241&amp;"/"&amp;G$1,Data!$1:$1,0)-1)))</f>
        <v/>
      </c>
      <c r="H241" s="252" t="str">
        <f ca="1">IF(ISERROR(OFFSET(Data!$A$1,MATCH($D241,Data!$CG:$CG,0)-1,MATCH($E241&amp;"/"&amp;H$1,Data!$1:$1,0)-1))=TRUE,"",IF(OFFSET(Data!$A$1,MATCH($D241,Data!$CG:$CG,0)-1,MATCH($E241&amp;"/"&amp;H$1,Data!$1:$1,0)-1)=0,"",OFFSET(Data!$A$1,MATCH($D241,Data!$CG:$CG,0)-1,MATCH($E241&amp;"/"&amp;H$1,Data!$1:$1,0)-1)))</f>
        <v/>
      </c>
      <c r="I241" s="252" t="str">
        <f ca="1">IF(ISERROR(OFFSET(Data!$A$1,MATCH($D241,Data!$CG:$CG,0)-1,MATCH($E241&amp;"/"&amp;I$1,Data!$1:$1,0)-1))=TRUE,"",IF(OFFSET(Data!$A$1,MATCH($D241,Data!$CG:$CG,0)-1,MATCH($E241&amp;"/"&amp;I$1,Data!$1:$1,0)-1)=0,"",OFFSET(Data!$A$1,MATCH($D241,Data!$CG:$CG,0)-1,MATCH($E241&amp;"/"&amp;I$1,Data!$1:$1,0)-1)))</f>
        <v/>
      </c>
      <c r="J241" s="252" t="str">
        <f ca="1">IF(ISERROR(OFFSET(Data!$A$1,MATCH($D241,Data!$CG:$CG,0)-1,MATCH($E241&amp;"/"&amp;J$1,Data!$1:$1,0)-1))=TRUE,"",IF(OFFSET(Data!$A$1,MATCH($D241,Data!$CG:$CG,0)-1,MATCH($E241&amp;"/"&amp;J$1,Data!$1:$1,0)-1)=0,"",OFFSET(Data!$A$1,MATCH($D241,Data!$CG:$CG,0)-1,MATCH($E241&amp;"/"&amp;J$1,Data!$1:$1,0)-1)))</f>
        <v/>
      </c>
      <c r="K241" s="252" t="str">
        <f ca="1">IF(ISERROR(OFFSET(Data!$A$1,MATCH($D241,Data!$CG:$CG,0)-1,MATCH($E241&amp;"/"&amp;K$1,Data!$1:$1,0)-1))=TRUE,"",IF(OFFSET(Data!$A$1,MATCH($D241,Data!$CG:$CG,0)-1,MATCH($E241&amp;"/"&amp;K$1,Data!$1:$1,0)-1)=0,"",OFFSET(Data!$A$1,MATCH($D241,Data!$CG:$CG,0)-1,MATCH($E241&amp;"/"&amp;K$1,Data!$1:$1,0)-1)))</f>
        <v/>
      </c>
      <c r="L241" s="252" t="str">
        <f ca="1">IF(ISERROR(OFFSET(Data!$A$1,MATCH($D241,Data!$CG:$CG,0)-1,MATCH($E241&amp;"/"&amp;L$1,Data!$1:$1,0)-1))=TRUE,"",IF(OFFSET(Data!$A$1,MATCH($D241,Data!$CG:$CG,0)-1,MATCH($E241&amp;"/"&amp;L$1,Data!$1:$1,0)-1)=0,"",OFFSET(Data!$A$1,MATCH($D241,Data!$CG:$CG,0)-1,MATCH($E241&amp;"/"&amp;L$1,Data!$1:$1,0)-1)))</f>
        <v/>
      </c>
      <c r="M241" s="252" t="str">
        <f ca="1">IF(ISERROR(OFFSET(Data!$A$1,MATCH($D241,Data!$CG:$CG,0)-1,MATCH($E241&amp;"/"&amp;M$1,Data!$1:$1,0)-1))=TRUE,"",IF(OFFSET(Data!$A$1,MATCH($D241,Data!$CG:$CG,0)-1,MATCH($E241&amp;"/"&amp;M$1,Data!$1:$1,0)-1)=0,"",OFFSET(Data!$A$1,MATCH($D241,Data!$CG:$CG,0)-1,MATCH($E241&amp;"/"&amp;M$1,Data!$1:$1,0)-1)))</f>
        <v/>
      </c>
      <c r="N241" s="252" t="str">
        <f ca="1">IF(ISERROR(OFFSET(Data!$A$1,MATCH($D241,Data!$CG:$CG,0)-1,MATCH($E241&amp;"/"&amp;N$1,Data!$1:$1,0)-1))=TRUE,"",IF(OFFSET(Data!$A$1,MATCH($D241,Data!$CG:$CG,0)-1,MATCH($E241&amp;"/"&amp;N$1,Data!$1:$1,0)-1)=0,"",OFFSET(Data!$A$1,MATCH($D241,Data!$CG:$CG,0)-1,MATCH($E241&amp;"/"&amp;N$1,Data!$1:$1,0)-1)))</f>
        <v/>
      </c>
      <c r="O241" s="252" t="str">
        <f ca="1">IF(ISERROR(OFFSET(Data!$A$1,MATCH($D241,Data!$CG:$CG,0)-1,MATCH($E241&amp;"/"&amp;O$1,Data!$1:$1,0)-1))=TRUE,"",IF(OFFSET(Data!$A$1,MATCH($D241,Data!$CG:$CG,0)-1,MATCH($E241&amp;"/"&amp;O$1,Data!$1:$1,0)-1)=0,"",OFFSET(Data!$A$1,MATCH($D241,Data!$CG:$CG,0)-1,MATCH($E241&amp;"/"&amp;O$1,Data!$1:$1,0)-1)))</f>
        <v/>
      </c>
      <c r="P241" s="252" t="str">
        <f ca="1">IF(ISERROR(OFFSET(Data!$A$1,MATCH($D241,Data!$CG:$CG,0)-1,MATCH($E241&amp;"/"&amp;P$1,Data!$1:$1,0)-1))=TRUE,"",IF(OFFSET(Data!$A$1,MATCH($D241,Data!$CG:$CG,0)-1,MATCH($E241&amp;"/"&amp;P$1,Data!$1:$1,0)-1)=0,"",OFFSET(Data!$A$1,MATCH($D241,Data!$CG:$CG,0)-1,MATCH($E241&amp;"/"&amp;P$1,Data!$1:$1,0)-1)))</f>
        <v/>
      </c>
      <c r="Q241" s="252" t="str">
        <f ca="1">IF(ISERROR(OFFSET(Data!$A$1,MATCH($D241,Data!$CG:$CG,0)-1,MATCH($E241&amp;"/"&amp;Q$1,Data!$1:$1,0)-1))=TRUE,"",IF(OFFSET(Data!$A$1,MATCH($D241,Data!$CG:$CG,0)-1,MATCH($E241&amp;"/"&amp;Q$1,Data!$1:$1,0)-1)=0,"",OFFSET(Data!$A$1,MATCH($D241,Data!$CG:$CG,0)-1,MATCH($E241&amp;"/"&amp;Q$1,Data!$1:$1,0)-1)))</f>
        <v/>
      </c>
      <c r="R241" s="252" t="str">
        <f ca="1">IF(ISERROR(OFFSET(Data!$A$1,MATCH($D241,Data!$CG:$CG,0)-1,MATCH($E241&amp;"/"&amp;R$1,Data!$1:$1,0)-1))=TRUE,"",IF(OFFSET(Data!$A$1,MATCH($D241,Data!$CG:$CG,0)-1,MATCH($E241&amp;"/"&amp;R$1,Data!$1:$1,0)-1)=0,"",OFFSET(Data!$A$1,MATCH($D241,Data!$CG:$CG,0)-1,MATCH($E241&amp;"/"&amp;R$1,Data!$1:$1,0)-1)))</f>
        <v/>
      </c>
      <c r="S241" s="252" t="str">
        <f ca="1">IF(ISERROR(OFFSET(Data!$A$1,MATCH($D241,Data!$CG:$CG,0)-1,MATCH($E241&amp;"/"&amp;S$1,Data!$1:$1,0)-1))=TRUE,"",IF(OFFSET(Data!$A$1,MATCH($D241,Data!$CG:$CG,0)-1,MATCH($E241&amp;"/"&amp;S$1,Data!$1:$1,0)-1)=0,"",OFFSET(Data!$A$1,MATCH($D241,Data!$CG:$CG,0)-1,MATCH($E241&amp;"/"&amp;S$1,Data!$1:$1,0)-1)))</f>
        <v/>
      </c>
      <c r="T241" s="252" t="str">
        <f ca="1">IF(ISERROR(OFFSET(Data!$A$1,MATCH($D241,Data!$CG:$CG,0)-1,MATCH($E241&amp;"/"&amp;T$1,Data!$1:$1,0)-1))=TRUE,"",IF(OFFSET(Data!$A$1,MATCH($D241,Data!$CG:$CG,0)-1,MATCH($E241&amp;"/"&amp;T$1,Data!$1:$1,0)-1)=0,"",OFFSET(Data!$A$1,MATCH($D241,Data!$CG:$CG,0)-1,MATCH($E241&amp;"/"&amp;T$1,Data!$1:$1,0)-1)))</f>
        <v/>
      </c>
      <c r="U241" s="252" t="str">
        <f ca="1">IF(ISERROR(OFFSET(Data!$A$1,MATCH($D241,Data!$CG:$CG,0)-1,MATCH($E241&amp;"/"&amp;U$1,Data!$1:$1,0)-1))=TRUE,"",IF(OFFSET(Data!$A$1,MATCH($D241,Data!$CG:$CG,0)-1,MATCH($E241&amp;"/"&amp;U$1,Data!$1:$1,0)-1)=0,"",OFFSET(Data!$A$1,MATCH($D241,Data!$CG:$CG,0)-1,MATCH($E241&amp;"/"&amp;U$1,Data!$1:$1,0)-1)))</f>
        <v/>
      </c>
      <c r="V241" s="252" t="str">
        <f ca="1">IF(ISERROR(OFFSET(Data!$A$1,MATCH($D241,Data!$CG:$CG,0)-1,MATCH($E241&amp;"/"&amp;V$1,Data!$1:$1,0)-1))=TRUE,"",IF(OFFSET(Data!$A$1,MATCH($D241,Data!$CG:$CG,0)-1,MATCH($E241&amp;"/"&amp;V$1,Data!$1:$1,0)-1)=0,"",OFFSET(Data!$A$1,MATCH($D241,Data!$CG:$CG,0)-1,MATCH($E241&amp;"/"&amp;V$1,Data!$1:$1,0)-1)))</f>
        <v/>
      </c>
      <c r="W241" s="269" t="str">
        <f ca="1">IF(ISERROR(OFFSET(Data!$A$1,MATCH($D241,Data!$CG:$CG,0)-1,MATCH($E241&amp;"/"&amp;W$1,Data!$1:$1,0)-1))=TRUE,"",IF(OFFSET(Data!$A$1,MATCH($D241,Data!$CG:$CG,0)-1,MATCH($E241&amp;"/"&amp;W$1,Data!$1:$1,0)-1)=0,"",OFFSET(Data!$A$1,MATCH($D241,Data!$CG:$CG,0)-1,MATCH($E241&amp;"/"&amp;W$1,Data!$1:$1,0)-1)))</f>
        <v/>
      </c>
      <c r="X241" s="252" t="str">
        <f ca="1">IF(ISERROR(OFFSET(Data!$A$1,MATCH($D241,Data!$CG:$CG,0)-1,MATCH($E241&amp;"/"&amp;X$1,Data!$1:$1,0)-1))=TRUE,"",IF(OFFSET(Data!$A$1,MATCH($D241,Data!$CG:$CG,0)-1,MATCH($E241&amp;"/"&amp;X$1,Data!$1:$1,0)-1)=0,"",OFFSET(Data!$A$1,MATCH($D241,Data!$CG:$CG,0)-1,MATCH($E241&amp;"/"&amp;X$1,Data!$1:$1,0)-1)))</f>
        <v/>
      </c>
      <c r="Y241" s="252" t="str">
        <f ca="1">IF(ISERROR(OFFSET(Data!$A$1,MATCH($D241,Data!$CG:$CG,0)-1,MATCH($E241&amp;"/"&amp;Y$1,Data!$1:$1,0)-1))=TRUE,"",IF(OFFSET(Data!$A$1,MATCH($D241,Data!$CG:$CG,0)-1,MATCH($E241&amp;"/"&amp;Y$1,Data!$1:$1,0)-1)=0,"",OFFSET(Data!$A$1,MATCH($D241,Data!$CG:$CG,0)-1,MATCH($E241&amp;"/"&amp;Y$1,Data!$1:$1,0)-1)))</f>
        <v/>
      </c>
      <c r="Z241" s="252" t="str">
        <f ca="1">IF(ISERROR(OFFSET(Data!$A$1,MATCH($D241,Data!$CG:$CG,0)-1,MATCH($E241&amp;"/"&amp;Z$1,Data!$1:$1,0)-1))=TRUE,"",IF(OFFSET(Data!$A$1,MATCH($D241,Data!$CG:$CG,0)-1,MATCH($E241&amp;"/"&amp;Z$1,Data!$1:$1,0)-1)=0,"",OFFSET(Data!$A$1,MATCH($D241,Data!$CG:$CG,0)-1,MATCH($E241&amp;"/"&amp;Z$1,Data!$1:$1,0)-1)))</f>
        <v/>
      </c>
      <c r="AA241" s="252" t="str">
        <f ca="1">IF(ISERROR(OFFSET(Data!$A$1,MATCH($D241,Data!$CG:$CG,0)-1,MATCH($E241&amp;"/"&amp;AA$1,Data!$1:$1,0)-1))=TRUE,"",IF(OFFSET(Data!$A$1,MATCH($D241,Data!$CG:$CG,0)-1,MATCH($E241&amp;"/"&amp;AA$1,Data!$1:$1,0)-1)=0,"",OFFSET(Data!$A$1,MATCH($D241,Data!$CG:$CG,0)-1,MATCH($E241&amp;"/"&amp;AA$1,Data!$1:$1,0)-1)))</f>
        <v/>
      </c>
      <c r="AB241" s="252" t="str">
        <f ca="1">IF(ISERROR(OFFSET(Data!$A$1,MATCH($D241,Data!$CG:$CG,0)-1,MATCH($E241&amp;"/"&amp;AB$1,Data!$1:$1,0)-1))=TRUE,"",IF(OFFSET(Data!$A$1,MATCH($D241,Data!$CG:$CG,0)-1,MATCH($E241&amp;"/"&amp;AB$1,Data!$1:$1,0)-1)=0,"",OFFSET(Data!$A$1,MATCH($D241,Data!$CG:$CG,0)-1,MATCH($E241&amp;"/"&amp;AB$1,Data!$1:$1,0)-1)))</f>
        <v/>
      </c>
      <c r="AC241" s="252" t="str">
        <f ca="1">IF(ISERROR(OFFSET(Data!$A$1,MATCH($D241,Data!$CG:$CG,0)-1,MATCH($E241&amp;"/"&amp;AC$1,Data!$1:$1,0)-1))=TRUE,"",IF(OFFSET(Data!$A$1,MATCH($D241,Data!$CG:$CG,0)-1,MATCH($E241&amp;"/"&amp;AC$1,Data!$1:$1,0)-1)=0,"",OFFSET(Data!$A$1,MATCH($D241,Data!$CG:$CG,0)-1,MATCH($E241&amp;"/"&amp;AC$1,Data!$1:$1,0)-1)))</f>
        <v/>
      </c>
      <c r="AD241" s="252" t="str">
        <f ca="1">IF(ISERROR(OFFSET(Data!$A$1,MATCH($D241,Data!$CG:$CG,0)-1,MATCH($E241&amp;"/"&amp;AD$1,Data!$1:$1,0)-1))=TRUE,"",IF(OFFSET(Data!$A$1,MATCH($D241,Data!$CG:$CG,0)-1,MATCH($E241&amp;"/"&amp;AD$1,Data!$1:$1,0)-1)=0,"",OFFSET(Data!$A$1,MATCH($D241,Data!$CG:$CG,0)-1,MATCH($E241&amp;"/"&amp;AD$1,Data!$1:$1,0)-1)))</f>
        <v/>
      </c>
      <c r="AE241" s="252" t="str">
        <f ca="1">IF(ISERROR(OFFSET(Data!$A$1,MATCH($D241,Data!$CG:$CG,0)-1,MATCH($E241&amp;"/"&amp;AE$1,Data!$1:$1,0)-1))=TRUE,"",IF(OFFSET(Data!$A$1,MATCH($D241,Data!$CG:$CG,0)-1,MATCH($E241&amp;"/"&amp;AE$1,Data!$1:$1,0)-1)=0,"",OFFSET(Data!$A$1,MATCH($D241,Data!$CG:$CG,0)-1,MATCH($E241&amp;"/"&amp;AE$1,Data!$1:$1,0)-1)))</f>
        <v/>
      </c>
      <c r="AF241" s="253" t="str">
        <f ca="1">IF(ISERROR(OFFSET(Data!$A$1,MATCH($D241,Data!$CG:$CG,0)-1,MATCH($E241&amp;"/"&amp;AF$1,Data!$1:$1,0)-1))=TRUE,"",IF(OFFSET(Data!$A$1,MATCH($D241,Data!$CG:$CG,0)-1,MATCH($E241&amp;"/"&amp;AF$1,Data!$1:$1,0)-1)=0,"",OFFSET(Data!$A$1,MATCH($D241,Data!$CG:$CG,0)-1,MATCH($E241&amp;"/"&amp;AF$1,Data!$1:$1,0)-1)))</f>
        <v/>
      </c>
      <c r="AG241" s="188">
        <f t="shared" ca="1" si="7"/>
        <v>0</v>
      </c>
      <c r="AH241" s="208">
        <f ca="1">SUM(AG239:AG241)</f>
        <v>0</v>
      </c>
    </row>
    <row r="242" spans="1:34" ht="15.75" hidden="1" customHeight="1" x14ac:dyDescent="0.25">
      <c r="A242" s="446"/>
      <c r="B242" s="469"/>
      <c r="C242" s="472"/>
      <c r="D242" s="50" t="e">
        <f>IF(C242&lt;&gt;"",C242,D241)</f>
        <v>#N/A</v>
      </c>
      <c r="E242" s="51" t="s">
        <v>24</v>
      </c>
      <c r="F242" s="254" t="str">
        <f ca="1">IF(ISERROR(OFFSET(Data!$A$1,MATCH($D242,Data!$CG:$CG,0)-1,MATCH($E242&amp;"/"&amp;F$1,Data!$1:$1,0)-1))=TRUE,"",IF(OFFSET(Data!$A$1,MATCH($D242,Data!$CG:$CG,0)-1,MATCH($E242&amp;"/"&amp;F$1,Data!$1:$1,0)-1)=0,"",OFFSET(Data!$A$1,MATCH($D242,Data!$CG:$CG,0)-1,MATCH($E242&amp;"/"&amp;F$1,Data!$1:$1,0)-1)))</f>
        <v/>
      </c>
      <c r="G242" s="252" t="str">
        <f ca="1">IF(ISERROR(OFFSET(Data!$A$1,MATCH($D242,Data!$CG:$CG,0)-1,MATCH($E242&amp;"/"&amp;G$1,Data!$1:$1,0)-1))=TRUE,"",IF(OFFSET(Data!$A$1,MATCH($D242,Data!$CG:$CG,0)-1,MATCH($E242&amp;"/"&amp;G$1,Data!$1:$1,0)-1)=0,"",OFFSET(Data!$A$1,MATCH($D242,Data!$CG:$CG,0)-1,MATCH($E242&amp;"/"&amp;G$1,Data!$1:$1,0)-1)))</f>
        <v/>
      </c>
      <c r="H242" s="252" t="str">
        <f ca="1">IF(ISERROR(OFFSET(Data!$A$1,MATCH($D242,Data!$CG:$CG,0)-1,MATCH($E242&amp;"/"&amp;H$1,Data!$1:$1,0)-1))=TRUE,"",IF(OFFSET(Data!$A$1,MATCH($D242,Data!$CG:$CG,0)-1,MATCH($E242&amp;"/"&amp;H$1,Data!$1:$1,0)-1)=0,"",OFFSET(Data!$A$1,MATCH($D242,Data!$CG:$CG,0)-1,MATCH($E242&amp;"/"&amp;H$1,Data!$1:$1,0)-1)))</f>
        <v/>
      </c>
      <c r="I242" s="252" t="str">
        <f ca="1">IF(ISERROR(OFFSET(Data!$A$1,MATCH($D242,Data!$CG:$CG,0)-1,MATCH($E242&amp;"/"&amp;I$1,Data!$1:$1,0)-1))=TRUE,"",IF(OFFSET(Data!$A$1,MATCH($D242,Data!$CG:$CG,0)-1,MATCH($E242&amp;"/"&amp;I$1,Data!$1:$1,0)-1)=0,"",OFFSET(Data!$A$1,MATCH($D242,Data!$CG:$CG,0)-1,MATCH($E242&amp;"/"&amp;I$1,Data!$1:$1,0)-1)))</f>
        <v/>
      </c>
      <c r="J242" s="252" t="str">
        <f ca="1">IF(ISERROR(OFFSET(Data!$A$1,MATCH($D242,Data!$CG:$CG,0)-1,MATCH($E242&amp;"/"&amp;J$1,Data!$1:$1,0)-1))=TRUE,"",IF(OFFSET(Data!$A$1,MATCH($D242,Data!$CG:$CG,0)-1,MATCH($E242&amp;"/"&amp;J$1,Data!$1:$1,0)-1)=0,"",OFFSET(Data!$A$1,MATCH($D242,Data!$CG:$CG,0)-1,MATCH($E242&amp;"/"&amp;J$1,Data!$1:$1,0)-1)))</f>
        <v/>
      </c>
      <c r="K242" s="252" t="str">
        <f ca="1">IF(ISERROR(OFFSET(Data!$A$1,MATCH($D242,Data!$CG:$CG,0)-1,MATCH($E242&amp;"/"&amp;K$1,Data!$1:$1,0)-1))=TRUE,"",IF(OFFSET(Data!$A$1,MATCH($D242,Data!$CG:$CG,0)-1,MATCH($E242&amp;"/"&amp;K$1,Data!$1:$1,0)-1)=0,"",OFFSET(Data!$A$1,MATCH($D242,Data!$CG:$CG,0)-1,MATCH($E242&amp;"/"&amp;K$1,Data!$1:$1,0)-1)))</f>
        <v/>
      </c>
      <c r="L242" s="252" t="str">
        <f ca="1">IF(ISERROR(OFFSET(Data!$A$1,MATCH($D242,Data!$CG:$CG,0)-1,MATCH($E242&amp;"/"&amp;L$1,Data!$1:$1,0)-1))=TRUE,"",IF(OFFSET(Data!$A$1,MATCH($D242,Data!$CG:$CG,0)-1,MATCH($E242&amp;"/"&amp;L$1,Data!$1:$1,0)-1)=0,"",OFFSET(Data!$A$1,MATCH($D242,Data!$CG:$CG,0)-1,MATCH($E242&amp;"/"&amp;L$1,Data!$1:$1,0)-1)))</f>
        <v/>
      </c>
      <c r="M242" s="252" t="str">
        <f ca="1">IF(ISERROR(OFFSET(Data!$A$1,MATCH($D242,Data!$CG:$CG,0)-1,MATCH($E242&amp;"/"&amp;M$1,Data!$1:$1,0)-1))=TRUE,"",IF(OFFSET(Data!$A$1,MATCH($D242,Data!$CG:$CG,0)-1,MATCH($E242&amp;"/"&amp;M$1,Data!$1:$1,0)-1)=0,"",OFFSET(Data!$A$1,MATCH($D242,Data!$CG:$CG,0)-1,MATCH($E242&amp;"/"&amp;M$1,Data!$1:$1,0)-1)))</f>
        <v/>
      </c>
      <c r="N242" s="252" t="str">
        <f ca="1">IF(ISERROR(OFFSET(Data!$A$1,MATCH($D242,Data!$CG:$CG,0)-1,MATCH($E242&amp;"/"&amp;N$1,Data!$1:$1,0)-1))=TRUE,"",IF(OFFSET(Data!$A$1,MATCH($D242,Data!$CG:$CG,0)-1,MATCH($E242&amp;"/"&amp;N$1,Data!$1:$1,0)-1)=0,"",OFFSET(Data!$A$1,MATCH($D242,Data!$CG:$CG,0)-1,MATCH($E242&amp;"/"&amp;N$1,Data!$1:$1,0)-1)))</f>
        <v/>
      </c>
      <c r="O242" s="252" t="str">
        <f ca="1">IF(ISERROR(OFFSET(Data!$A$1,MATCH($D242,Data!$CG:$CG,0)-1,MATCH($E242&amp;"/"&amp;O$1,Data!$1:$1,0)-1))=TRUE,"",IF(OFFSET(Data!$A$1,MATCH($D242,Data!$CG:$CG,0)-1,MATCH($E242&amp;"/"&amp;O$1,Data!$1:$1,0)-1)=0,"",OFFSET(Data!$A$1,MATCH($D242,Data!$CG:$CG,0)-1,MATCH($E242&amp;"/"&amp;O$1,Data!$1:$1,0)-1)))</f>
        <v/>
      </c>
      <c r="P242" s="252" t="str">
        <f ca="1">IF(ISERROR(OFFSET(Data!$A$1,MATCH($D242,Data!$CG:$CG,0)-1,MATCH($E242&amp;"/"&amp;P$1,Data!$1:$1,0)-1))=TRUE,"",IF(OFFSET(Data!$A$1,MATCH($D242,Data!$CG:$CG,0)-1,MATCH($E242&amp;"/"&amp;P$1,Data!$1:$1,0)-1)=0,"",OFFSET(Data!$A$1,MATCH($D242,Data!$CG:$CG,0)-1,MATCH($E242&amp;"/"&amp;P$1,Data!$1:$1,0)-1)))</f>
        <v/>
      </c>
      <c r="Q242" s="252" t="str">
        <f ca="1">IF(ISERROR(OFFSET(Data!$A$1,MATCH($D242,Data!$CG:$CG,0)-1,MATCH($E242&amp;"/"&amp;Q$1,Data!$1:$1,0)-1))=TRUE,"",IF(OFFSET(Data!$A$1,MATCH($D242,Data!$CG:$CG,0)-1,MATCH($E242&amp;"/"&amp;Q$1,Data!$1:$1,0)-1)=0,"",OFFSET(Data!$A$1,MATCH($D242,Data!$CG:$CG,0)-1,MATCH($E242&amp;"/"&amp;Q$1,Data!$1:$1,0)-1)))</f>
        <v/>
      </c>
      <c r="R242" s="252" t="str">
        <f ca="1">IF(ISERROR(OFFSET(Data!$A$1,MATCH($D242,Data!$CG:$CG,0)-1,MATCH($E242&amp;"/"&amp;R$1,Data!$1:$1,0)-1))=TRUE,"",IF(OFFSET(Data!$A$1,MATCH($D242,Data!$CG:$CG,0)-1,MATCH($E242&amp;"/"&amp;R$1,Data!$1:$1,0)-1)=0,"",OFFSET(Data!$A$1,MATCH($D242,Data!$CG:$CG,0)-1,MATCH($E242&amp;"/"&amp;R$1,Data!$1:$1,0)-1)))</f>
        <v/>
      </c>
      <c r="S242" s="252" t="str">
        <f ca="1">IF(ISERROR(OFFSET(Data!$A$1,MATCH($D242,Data!$CG:$CG,0)-1,MATCH($E242&amp;"/"&amp;S$1,Data!$1:$1,0)-1))=TRUE,"",IF(OFFSET(Data!$A$1,MATCH($D242,Data!$CG:$CG,0)-1,MATCH($E242&amp;"/"&amp;S$1,Data!$1:$1,0)-1)=0,"",OFFSET(Data!$A$1,MATCH($D242,Data!$CG:$CG,0)-1,MATCH($E242&amp;"/"&amp;S$1,Data!$1:$1,0)-1)))</f>
        <v/>
      </c>
      <c r="T242" s="252" t="str">
        <f ca="1">IF(ISERROR(OFFSET(Data!$A$1,MATCH($D242,Data!$CG:$CG,0)-1,MATCH($E242&amp;"/"&amp;T$1,Data!$1:$1,0)-1))=TRUE,"",IF(OFFSET(Data!$A$1,MATCH($D242,Data!$CG:$CG,0)-1,MATCH($E242&amp;"/"&amp;T$1,Data!$1:$1,0)-1)=0,"",OFFSET(Data!$A$1,MATCH($D242,Data!$CG:$CG,0)-1,MATCH($E242&amp;"/"&amp;T$1,Data!$1:$1,0)-1)))</f>
        <v/>
      </c>
      <c r="U242" s="252" t="str">
        <f ca="1">IF(ISERROR(OFFSET(Data!$A$1,MATCH($D242,Data!$CG:$CG,0)-1,MATCH($E242&amp;"/"&amp;U$1,Data!$1:$1,0)-1))=TRUE,"",IF(OFFSET(Data!$A$1,MATCH($D242,Data!$CG:$CG,0)-1,MATCH($E242&amp;"/"&amp;U$1,Data!$1:$1,0)-1)=0,"",OFFSET(Data!$A$1,MATCH($D242,Data!$CG:$CG,0)-1,MATCH($E242&amp;"/"&amp;U$1,Data!$1:$1,0)-1)))</f>
        <v/>
      </c>
      <c r="V242" s="252" t="str">
        <f ca="1">IF(ISERROR(OFFSET(Data!$A$1,MATCH($D242,Data!$CG:$CG,0)-1,MATCH($E242&amp;"/"&amp;V$1,Data!$1:$1,0)-1))=TRUE,"",IF(OFFSET(Data!$A$1,MATCH($D242,Data!$CG:$CG,0)-1,MATCH($E242&amp;"/"&amp;V$1,Data!$1:$1,0)-1)=0,"",OFFSET(Data!$A$1,MATCH($D242,Data!$CG:$CG,0)-1,MATCH($E242&amp;"/"&amp;V$1,Data!$1:$1,0)-1)))</f>
        <v/>
      </c>
      <c r="W242" s="269" t="str">
        <f ca="1">IF(ISERROR(OFFSET(Data!$A$1,MATCH($D242,Data!$CG:$CG,0)-1,MATCH($E242&amp;"/"&amp;W$1,Data!$1:$1,0)-1))=TRUE,"",IF(OFFSET(Data!$A$1,MATCH($D242,Data!$CG:$CG,0)-1,MATCH($E242&amp;"/"&amp;W$1,Data!$1:$1,0)-1)=0,"",OFFSET(Data!$A$1,MATCH($D242,Data!$CG:$CG,0)-1,MATCH($E242&amp;"/"&amp;W$1,Data!$1:$1,0)-1)))</f>
        <v/>
      </c>
      <c r="X242" s="252" t="str">
        <f ca="1">IF(ISERROR(OFFSET(Data!$A$1,MATCH($D242,Data!$CG:$CG,0)-1,MATCH($E242&amp;"/"&amp;X$1,Data!$1:$1,0)-1))=TRUE,"",IF(OFFSET(Data!$A$1,MATCH($D242,Data!$CG:$CG,0)-1,MATCH($E242&amp;"/"&amp;X$1,Data!$1:$1,0)-1)=0,"",OFFSET(Data!$A$1,MATCH($D242,Data!$CG:$CG,0)-1,MATCH($E242&amp;"/"&amp;X$1,Data!$1:$1,0)-1)))</f>
        <v/>
      </c>
      <c r="Y242" s="252" t="str">
        <f ca="1">IF(ISERROR(OFFSET(Data!$A$1,MATCH($D242,Data!$CG:$CG,0)-1,MATCH($E242&amp;"/"&amp;Y$1,Data!$1:$1,0)-1))=TRUE,"",IF(OFFSET(Data!$A$1,MATCH($D242,Data!$CG:$CG,0)-1,MATCH($E242&amp;"/"&amp;Y$1,Data!$1:$1,0)-1)=0,"",OFFSET(Data!$A$1,MATCH($D242,Data!$CG:$CG,0)-1,MATCH($E242&amp;"/"&amp;Y$1,Data!$1:$1,0)-1)))</f>
        <v/>
      </c>
      <c r="Z242" s="252" t="str">
        <f ca="1">IF(ISERROR(OFFSET(Data!$A$1,MATCH($D242,Data!$CG:$CG,0)-1,MATCH($E242&amp;"/"&amp;Z$1,Data!$1:$1,0)-1))=TRUE,"",IF(OFFSET(Data!$A$1,MATCH($D242,Data!$CG:$CG,0)-1,MATCH($E242&amp;"/"&amp;Z$1,Data!$1:$1,0)-1)=0,"",OFFSET(Data!$A$1,MATCH($D242,Data!$CG:$CG,0)-1,MATCH($E242&amp;"/"&amp;Z$1,Data!$1:$1,0)-1)))</f>
        <v/>
      </c>
      <c r="AA242" s="252" t="str">
        <f ca="1">IF(ISERROR(OFFSET(Data!$A$1,MATCH($D242,Data!$CG:$CG,0)-1,MATCH($E242&amp;"/"&amp;AA$1,Data!$1:$1,0)-1))=TRUE,"",IF(OFFSET(Data!$A$1,MATCH($D242,Data!$CG:$CG,0)-1,MATCH($E242&amp;"/"&amp;AA$1,Data!$1:$1,0)-1)=0,"",OFFSET(Data!$A$1,MATCH($D242,Data!$CG:$CG,0)-1,MATCH($E242&amp;"/"&amp;AA$1,Data!$1:$1,0)-1)))</f>
        <v/>
      </c>
      <c r="AB242" s="252" t="str">
        <f ca="1">IF(ISERROR(OFFSET(Data!$A$1,MATCH($D242,Data!$CG:$CG,0)-1,MATCH($E242&amp;"/"&amp;AB$1,Data!$1:$1,0)-1))=TRUE,"",IF(OFFSET(Data!$A$1,MATCH($D242,Data!$CG:$CG,0)-1,MATCH($E242&amp;"/"&amp;AB$1,Data!$1:$1,0)-1)=0,"",OFFSET(Data!$A$1,MATCH($D242,Data!$CG:$CG,0)-1,MATCH($E242&amp;"/"&amp;AB$1,Data!$1:$1,0)-1)))</f>
        <v/>
      </c>
      <c r="AC242" s="252" t="str">
        <f ca="1">IF(ISERROR(OFFSET(Data!$A$1,MATCH($D242,Data!$CG:$CG,0)-1,MATCH($E242&amp;"/"&amp;AC$1,Data!$1:$1,0)-1))=TRUE,"",IF(OFFSET(Data!$A$1,MATCH($D242,Data!$CG:$CG,0)-1,MATCH($E242&amp;"/"&amp;AC$1,Data!$1:$1,0)-1)=0,"",OFFSET(Data!$A$1,MATCH($D242,Data!$CG:$CG,0)-1,MATCH($E242&amp;"/"&amp;AC$1,Data!$1:$1,0)-1)))</f>
        <v/>
      </c>
      <c r="AD242" s="252" t="str">
        <f ca="1">IF(ISERROR(OFFSET(Data!$A$1,MATCH($D242,Data!$CG:$CG,0)-1,MATCH($E242&amp;"/"&amp;AD$1,Data!$1:$1,0)-1))=TRUE,"",IF(OFFSET(Data!$A$1,MATCH($D242,Data!$CG:$CG,0)-1,MATCH($E242&amp;"/"&amp;AD$1,Data!$1:$1,0)-1)=0,"",OFFSET(Data!$A$1,MATCH($D242,Data!$CG:$CG,0)-1,MATCH($E242&amp;"/"&amp;AD$1,Data!$1:$1,0)-1)))</f>
        <v/>
      </c>
      <c r="AE242" s="252" t="str">
        <f ca="1">IF(ISERROR(OFFSET(Data!$A$1,MATCH($D242,Data!$CG:$CG,0)-1,MATCH($E242&amp;"/"&amp;AE$1,Data!$1:$1,0)-1))=TRUE,"",IF(OFFSET(Data!$A$1,MATCH($D242,Data!$CG:$CG,0)-1,MATCH($E242&amp;"/"&amp;AE$1,Data!$1:$1,0)-1)=0,"",OFFSET(Data!$A$1,MATCH($D242,Data!$CG:$CG,0)-1,MATCH($E242&amp;"/"&amp;AE$1,Data!$1:$1,0)-1)))</f>
        <v/>
      </c>
      <c r="AF242" s="253" t="str">
        <f ca="1">IF(ISERROR(OFFSET(Data!$A$1,MATCH($D242,Data!$CG:$CG,0)-1,MATCH($E242&amp;"/"&amp;AF$1,Data!$1:$1,0)-1))=TRUE,"",IF(OFFSET(Data!$A$1,MATCH($D242,Data!$CG:$CG,0)-1,MATCH($E242&amp;"/"&amp;AF$1,Data!$1:$1,0)-1)=0,"",OFFSET(Data!$A$1,MATCH($D242,Data!$CG:$CG,0)-1,MATCH($E242&amp;"/"&amp;AF$1,Data!$1:$1,0)-1)))</f>
        <v/>
      </c>
      <c r="AG242" s="188">
        <f t="shared" ca="1" si="7"/>
        <v>0</v>
      </c>
      <c r="AH242" s="208">
        <f ca="1">SUM(AG239:AG242)</f>
        <v>0</v>
      </c>
    </row>
    <row r="243" spans="1:34" ht="15.75" hidden="1" customHeight="1" thickBot="1" x14ac:dyDescent="0.3">
      <c r="A243" s="447"/>
      <c r="B243" s="470"/>
      <c r="C243" s="473"/>
      <c r="D243" s="52" t="e">
        <f>IF(C243&lt;&gt;"",C243,D242)</f>
        <v>#N/A</v>
      </c>
      <c r="E243" s="53" t="s">
        <v>25</v>
      </c>
      <c r="F243" s="255" t="str">
        <f ca="1">IF(ISERROR(OFFSET(Data!$A$1,MATCH($D243,Data!$CG:$CG,0)-1,MATCH($E243&amp;"/"&amp;F$1,Data!$1:$1,0)-1))=TRUE,"",IF(OFFSET(Data!$A$1,MATCH($D243,Data!$CG:$CG,0)-1,MATCH($E243&amp;"/"&amp;F$1,Data!$1:$1,0)-1)=0,"",OFFSET(Data!$A$1,MATCH($D243,Data!$CG:$CG,0)-1,MATCH($E243&amp;"/"&amp;F$1,Data!$1:$1,0)-1)))</f>
        <v/>
      </c>
      <c r="G243" s="256" t="str">
        <f ca="1">IF(ISERROR(OFFSET(Data!$A$1,MATCH($D243,Data!$CG:$CG,0)-1,MATCH($E243&amp;"/"&amp;G$1,Data!$1:$1,0)-1))=TRUE,"",IF(OFFSET(Data!$A$1,MATCH($D243,Data!$CG:$CG,0)-1,MATCH($E243&amp;"/"&amp;G$1,Data!$1:$1,0)-1)=0,"",OFFSET(Data!$A$1,MATCH($D243,Data!$CG:$CG,0)-1,MATCH($E243&amp;"/"&amp;G$1,Data!$1:$1,0)-1)))</f>
        <v/>
      </c>
      <c r="H243" s="256" t="str">
        <f ca="1">IF(ISERROR(OFFSET(Data!$A$1,MATCH($D243,Data!$CG:$CG,0)-1,MATCH($E243&amp;"/"&amp;H$1,Data!$1:$1,0)-1))=TRUE,"",IF(OFFSET(Data!$A$1,MATCH($D243,Data!$CG:$CG,0)-1,MATCH($E243&amp;"/"&amp;H$1,Data!$1:$1,0)-1)=0,"",OFFSET(Data!$A$1,MATCH($D243,Data!$CG:$CG,0)-1,MATCH($E243&amp;"/"&amp;H$1,Data!$1:$1,0)-1)))</f>
        <v/>
      </c>
      <c r="I243" s="256" t="str">
        <f ca="1">IF(ISERROR(OFFSET(Data!$A$1,MATCH($D243,Data!$CG:$CG,0)-1,MATCH($E243&amp;"/"&amp;I$1,Data!$1:$1,0)-1))=TRUE,"",IF(OFFSET(Data!$A$1,MATCH($D243,Data!$CG:$CG,0)-1,MATCH($E243&amp;"/"&amp;I$1,Data!$1:$1,0)-1)=0,"",OFFSET(Data!$A$1,MATCH($D243,Data!$CG:$CG,0)-1,MATCH($E243&amp;"/"&amp;I$1,Data!$1:$1,0)-1)))</f>
        <v/>
      </c>
      <c r="J243" s="256" t="str">
        <f ca="1">IF(ISERROR(OFFSET(Data!$A$1,MATCH($D243,Data!$CG:$CG,0)-1,MATCH($E243&amp;"/"&amp;J$1,Data!$1:$1,0)-1))=TRUE,"",IF(OFFSET(Data!$A$1,MATCH($D243,Data!$CG:$CG,0)-1,MATCH($E243&amp;"/"&amp;J$1,Data!$1:$1,0)-1)=0,"",OFFSET(Data!$A$1,MATCH($D243,Data!$CG:$CG,0)-1,MATCH($E243&amp;"/"&amp;J$1,Data!$1:$1,0)-1)))</f>
        <v/>
      </c>
      <c r="K243" s="256" t="str">
        <f ca="1">IF(ISERROR(OFFSET(Data!$A$1,MATCH($D243,Data!$CG:$CG,0)-1,MATCH($E243&amp;"/"&amp;K$1,Data!$1:$1,0)-1))=TRUE,"",IF(OFFSET(Data!$A$1,MATCH($D243,Data!$CG:$CG,0)-1,MATCH($E243&amp;"/"&amp;K$1,Data!$1:$1,0)-1)=0,"",OFFSET(Data!$A$1,MATCH($D243,Data!$CG:$CG,0)-1,MATCH($E243&amp;"/"&amp;K$1,Data!$1:$1,0)-1)))</f>
        <v/>
      </c>
      <c r="L243" s="256" t="str">
        <f ca="1">IF(ISERROR(OFFSET(Data!$A$1,MATCH($D243,Data!$CG:$CG,0)-1,MATCH($E243&amp;"/"&amp;L$1,Data!$1:$1,0)-1))=TRUE,"",IF(OFFSET(Data!$A$1,MATCH($D243,Data!$CG:$CG,0)-1,MATCH($E243&amp;"/"&amp;L$1,Data!$1:$1,0)-1)=0,"",OFFSET(Data!$A$1,MATCH($D243,Data!$CG:$CG,0)-1,MATCH($E243&amp;"/"&amp;L$1,Data!$1:$1,0)-1)))</f>
        <v/>
      </c>
      <c r="M243" s="256" t="str">
        <f ca="1">IF(ISERROR(OFFSET(Data!$A$1,MATCH($D243,Data!$CG:$CG,0)-1,MATCH($E243&amp;"/"&amp;M$1,Data!$1:$1,0)-1))=TRUE,"",IF(OFFSET(Data!$A$1,MATCH($D243,Data!$CG:$CG,0)-1,MATCH($E243&amp;"/"&amp;M$1,Data!$1:$1,0)-1)=0,"",OFFSET(Data!$A$1,MATCH($D243,Data!$CG:$CG,0)-1,MATCH($E243&amp;"/"&amp;M$1,Data!$1:$1,0)-1)))</f>
        <v/>
      </c>
      <c r="N243" s="256" t="str">
        <f ca="1">IF(ISERROR(OFFSET(Data!$A$1,MATCH($D243,Data!$CG:$CG,0)-1,MATCH($E243&amp;"/"&amp;N$1,Data!$1:$1,0)-1))=TRUE,"",IF(OFFSET(Data!$A$1,MATCH($D243,Data!$CG:$CG,0)-1,MATCH($E243&amp;"/"&amp;N$1,Data!$1:$1,0)-1)=0,"",OFFSET(Data!$A$1,MATCH($D243,Data!$CG:$CG,0)-1,MATCH($E243&amp;"/"&amp;N$1,Data!$1:$1,0)-1)))</f>
        <v/>
      </c>
      <c r="O243" s="256" t="str">
        <f ca="1">IF(ISERROR(OFFSET(Data!$A$1,MATCH($D243,Data!$CG:$CG,0)-1,MATCH($E243&amp;"/"&amp;O$1,Data!$1:$1,0)-1))=TRUE,"",IF(OFFSET(Data!$A$1,MATCH($D243,Data!$CG:$CG,0)-1,MATCH($E243&amp;"/"&amp;O$1,Data!$1:$1,0)-1)=0,"",OFFSET(Data!$A$1,MATCH($D243,Data!$CG:$CG,0)-1,MATCH($E243&amp;"/"&amp;O$1,Data!$1:$1,0)-1)))</f>
        <v/>
      </c>
      <c r="P243" s="256" t="str">
        <f ca="1">IF(ISERROR(OFFSET(Data!$A$1,MATCH($D243,Data!$CG:$CG,0)-1,MATCH($E243&amp;"/"&amp;P$1,Data!$1:$1,0)-1))=TRUE,"",IF(OFFSET(Data!$A$1,MATCH($D243,Data!$CG:$CG,0)-1,MATCH($E243&amp;"/"&amp;P$1,Data!$1:$1,0)-1)=0,"",OFFSET(Data!$A$1,MATCH($D243,Data!$CG:$CG,0)-1,MATCH($E243&amp;"/"&amp;P$1,Data!$1:$1,0)-1)))</f>
        <v/>
      </c>
      <c r="Q243" s="256" t="str">
        <f ca="1">IF(ISERROR(OFFSET(Data!$A$1,MATCH($D243,Data!$CG:$CG,0)-1,MATCH($E243&amp;"/"&amp;Q$1,Data!$1:$1,0)-1))=TRUE,"",IF(OFFSET(Data!$A$1,MATCH($D243,Data!$CG:$CG,0)-1,MATCH($E243&amp;"/"&amp;Q$1,Data!$1:$1,0)-1)=0,"",OFFSET(Data!$A$1,MATCH($D243,Data!$CG:$CG,0)-1,MATCH($E243&amp;"/"&amp;Q$1,Data!$1:$1,0)-1)))</f>
        <v/>
      </c>
      <c r="R243" s="256" t="str">
        <f ca="1">IF(ISERROR(OFFSET(Data!$A$1,MATCH($D243,Data!$CG:$CG,0)-1,MATCH($E243&amp;"/"&amp;R$1,Data!$1:$1,0)-1))=TRUE,"",IF(OFFSET(Data!$A$1,MATCH($D243,Data!$CG:$CG,0)-1,MATCH($E243&amp;"/"&amp;R$1,Data!$1:$1,0)-1)=0,"",OFFSET(Data!$A$1,MATCH($D243,Data!$CG:$CG,0)-1,MATCH($E243&amp;"/"&amp;R$1,Data!$1:$1,0)-1)))</f>
        <v/>
      </c>
      <c r="S243" s="256" t="str">
        <f ca="1">IF(ISERROR(OFFSET(Data!$A$1,MATCH($D243,Data!$CG:$CG,0)-1,MATCH($E243&amp;"/"&amp;S$1,Data!$1:$1,0)-1))=TRUE,"",IF(OFFSET(Data!$A$1,MATCH($D243,Data!$CG:$CG,0)-1,MATCH($E243&amp;"/"&amp;S$1,Data!$1:$1,0)-1)=0,"",OFFSET(Data!$A$1,MATCH($D243,Data!$CG:$CG,0)-1,MATCH($E243&amp;"/"&amp;S$1,Data!$1:$1,0)-1)))</f>
        <v/>
      </c>
      <c r="T243" s="256" t="str">
        <f ca="1">IF(ISERROR(OFFSET(Data!$A$1,MATCH($D243,Data!$CG:$CG,0)-1,MATCH($E243&amp;"/"&amp;T$1,Data!$1:$1,0)-1))=TRUE,"",IF(OFFSET(Data!$A$1,MATCH($D243,Data!$CG:$CG,0)-1,MATCH($E243&amp;"/"&amp;T$1,Data!$1:$1,0)-1)=0,"",OFFSET(Data!$A$1,MATCH($D243,Data!$CG:$CG,0)-1,MATCH($E243&amp;"/"&amp;T$1,Data!$1:$1,0)-1)))</f>
        <v/>
      </c>
      <c r="U243" s="256" t="str">
        <f ca="1">IF(ISERROR(OFFSET(Data!$A$1,MATCH($D243,Data!$CG:$CG,0)-1,MATCH($E243&amp;"/"&amp;U$1,Data!$1:$1,0)-1))=TRUE,"",IF(OFFSET(Data!$A$1,MATCH($D243,Data!$CG:$CG,0)-1,MATCH($E243&amp;"/"&amp;U$1,Data!$1:$1,0)-1)=0,"",OFFSET(Data!$A$1,MATCH($D243,Data!$CG:$CG,0)-1,MATCH($E243&amp;"/"&amp;U$1,Data!$1:$1,0)-1)))</f>
        <v/>
      </c>
      <c r="V243" s="256" t="str">
        <f ca="1">IF(ISERROR(OFFSET(Data!$A$1,MATCH($D243,Data!$CG:$CG,0)-1,MATCH($E243&amp;"/"&amp;V$1,Data!$1:$1,0)-1))=TRUE,"",IF(OFFSET(Data!$A$1,MATCH($D243,Data!$CG:$CG,0)-1,MATCH($E243&amp;"/"&amp;V$1,Data!$1:$1,0)-1)=0,"",OFFSET(Data!$A$1,MATCH($D243,Data!$CG:$CG,0)-1,MATCH($E243&amp;"/"&amp;V$1,Data!$1:$1,0)-1)))</f>
        <v/>
      </c>
      <c r="W243" s="257" t="str">
        <f ca="1">IF(ISERROR(OFFSET(Data!$A$1,MATCH($D243,Data!$CG:$CG,0)-1,MATCH($E243&amp;"/"&amp;W$1,Data!$1:$1,0)-1))=TRUE,"",IF(OFFSET(Data!$A$1,MATCH($D243,Data!$CG:$CG,0)-1,MATCH($E243&amp;"/"&amp;W$1,Data!$1:$1,0)-1)=0,"",OFFSET(Data!$A$1,MATCH($D243,Data!$CG:$CG,0)-1,MATCH($E243&amp;"/"&amp;W$1,Data!$1:$1,0)-1)))</f>
        <v/>
      </c>
      <c r="X243" s="256" t="str">
        <f ca="1">IF(ISERROR(OFFSET(Data!$A$1,MATCH($D243,Data!$CG:$CG,0)-1,MATCH($E243&amp;"/"&amp;X$1,Data!$1:$1,0)-1))=TRUE,"",IF(OFFSET(Data!$A$1,MATCH($D243,Data!$CG:$CG,0)-1,MATCH($E243&amp;"/"&amp;X$1,Data!$1:$1,0)-1)=0,"",OFFSET(Data!$A$1,MATCH($D243,Data!$CG:$CG,0)-1,MATCH($E243&amp;"/"&amp;X$1,Data!$1:$1,0)-1)))</f>
        <v/>
      </c>
      <c r="Y243" s="256" t="str">
        <f ca="1">IF(ISERROR(OFFSET(Data!$A$1,MATCH($D243,Data!$CG:$CG,0)-1,MATCH($E243&amp;"/"&amp;Y$1,Data!$1:$1,0)-1))=TRUE,"",IF(OFFSET(Data!$A$1,MATCH($D243,Data!$CG:$CG,0)-1,MATCH($E243&amp;"/"&amp;Y$1,Data!$1:$1,0)-1)=0,"",OFFSET(Data!$A$1,MATCH($D243,Data!$CG:$CG,0)-1,MATCH($E243&amp;"/"&amp;Y$1,Data!$1:$1,0)-1)))</f>
        <v/>
      </c>
      <c r="Z243" s="256" t="str">
        <f ca="1">IF(ISERROR(OFFSET(Data!$A$1,MATCH($D243,Data!$CG:$CG,0)-1,MATCH($E243&amp;"/"&amp;Z$1,Data!$1:$1,0)-1))=TRUE,"",IF(OFFSET(Data!$A$1,MATCH($D243,Data!$CG:$CG,0)-1,MATCH($E243&amp;"/"&amp;Z$1,Data!$1:$1,0)-1)=0,"",OFFSET(Data!$A$1,MATCH($D243,Data!$CG:$CG,0)-1,MATCH($E243&amp;"/"&amp;Z$1,Data!$1:$1,0)-1)))</f>
        <v/>
      </c>
      <c r="AA243" s="256" t="str">
        <f ca="1">IF(ISERROR(OFFSET(Data!$A$1,MATCH($D243,Data!$CG:$CG,0)-1,MATCH($E243&amp;"/"&amp;AA$1,Data!$1:$1,0)-1))=TRUE,"",IF(OFFSET(Data!$A$1,MATCH($D243,Data!$CG:$CG,0)-1,MATCH($E243&amp;"/"&amp;AA$1,Data!$1:$1,0)-1)=0,"",OFFSET(Data!$A$1,MATCH($D243,Data!$CG:$CG,0)-1,MATCH($E243&amp;"/"&amp;AA$1,Data!$1:$1,0)-1)))</f>
        <v/>
      </c>
      <c r="AB243" s="256" t="str">
        <f ca="1">IF(ISERROR(OFFSET(Data!$A$1,MATCH($D243,Data!$CG:$CG,0)-1,MATCH($E243&amp;"/"&amp;AB$1,Data!$1:$1,0)-1))=TRUE,"",IF(OFFSET(Data!$A$1,MATCH($D243,Data!$CG:$CG,0)-1,MATCH($E243&amp;"/"&amp;AB$1,Data!$1:$1,0)-1)=0,"",OFFSET(Data!$A$1,MATCH($D243,Data!$CG:$CG,0)-1,MATCH($E243&amp;"/"&amp;AB$1,Data!$1:$1,0)-1)))</f>
        <v/>
      </c>
      <c r="AC243" s="256" t="str">
        <f ca="1">IF(ISERROR(OFFSET(Data!$A$1,MATCH($D243,Data!$CG:$CG,0)-1,MATCH($E243&amp;"/"&amp;AC$1,Data!$1:$1,0)-1))=TRUE,"",IF(OFFSET(Data!$A$1,MATCH($D243,Data!$CG:$CG,0)-1,MATCH($E243&amp;"/"&amp;AC$1,Data!$1:$1,0)-1)=0,"",OFFSET(Data!$A$1,MATCH($D243,Data!$CG:$CG,0)-1,MATCH($E243&amp;"/"&amp;AC$1,Data!$1:$1,0)-1)))</f>
        <v/>
      </c>
      <c r="AD243" s="256" t="str">
        <f ca="1">IF(ISERROR(OFFSET(Data!$A$1,MATCH($D243,Data!$CG:$CG,0)-1,MATCH($E243&amp;"/"&amp;AD$1,Data!$1:$1,0)-1))=TRUE,"",IF(OFFSET(Data!$A$1,MATCH($D243,Data!$CG:$CG,0)-1,MATCH($E243&amp;"/"&amp;AD$1,Data!$1:$1,0)-1)=0,"",OFFSET(Data!$A$1,MATCH($D243,Data!$CG:$CG,0)-1,MATCH($E243&amp;"/"&amp;AD$1,Data!$1:$1,0)-1)))</f>
        <v/>
      </c>
      <c r="AE243" s="256" t="str">
        <f ca="1">IF(ISERROR(OFFSET(Data!$A$1,MATCH($D243,Data!$CG:$CG,0)-1,MATCH($E243&amp;"/"&amp;AE$1,Data!$1:$1,0)-1))=TRUE,"",IF(OFFSET(Data!$A$1,MATCH($D243,Data!$CG:$CG,0)-1,MATCH($E243&amp;"/"&amp;AE$1,Data!$1:$1,0)-1)=0,"",OFFSET(Data!$A$1,MATCH($D243,Data!$CG:$CG,0)-1,MATCH($E243&amp;"/"&amp;AE$1,Data!$1:$1,0)-1)))</f>
        <v/>
      </c>
      <c r="AF243" s="258" t="str">
        <f ca="1">IF(ISERROR(OFFSET(Data!$A$1,MATCH($D243,Data!$CG:$CG,0)-1,MATCH($E243&amp;"/"&amp;AF$1,Data!$1:$1,0)-1))=TRUE,"",IF(OFFSET(Data!$A$1,MATCH($D243,Data!$CG:$CG,0)-1,MATCH($E243&amp;"/"&amp;AF$1,Data!$1:$1,0)-1)=0,"",OFFSET(Data!$A$1,MATCH($D243,Data!$CG:$CG,0)-1,MATCH($E243&amp;"/"&amp;AF$1,Data!$1:$1,0)-1)))</f>
        <v/>
      </c>
      <c r="AG243" s="197">
        <f t="shared" ca="1" si="7"/>
        <v>0</v>
      </c>
      <c r="AH243" s="209">
        <f ca="1">SUM(AG239:AG243)</f>
        <v>0</v>
      </c>
    </row>
    <row r="244" spans="1:34" ht="15" hidden="1" customHeight="1" x14ac:dyDescent="0.25">
      <c r="A244" s="445">
        <v>48</v>
      </c>
      <c r="B244" s="468" t="e">
        <f>INDEX(Data!CI:CI,MATCH("M"&amp;A244,Data!A:A,0))</f>
        <v>#N/A</v>
      </c>
      <c r="C244" s="471" t="e">
        <f>INDEX(Data!CG:CG,MATCH("M"&amp;A244,Data!A:A,0))</f>
        <v>#N/A</v>
      </c>
      <c r="D244" s="48" t="e">
        <f>IF(C244&lt;&gt;"",C244,#REF!)</f>
        <v>#N/A</v>
      </c>
      <c r="E244" s="49" t="s">
        <v>21</v>
      </c>
      <c r="F244" s="271" t="str">
        <f ca="1">IF(ISERROR(OFFSET(Data!$A$1,MATCH($D244,Data!$CG:$CG,0)-1,MATCH($E244&amp;"/"&amp;F$1,Data!$1:$1,0)-1))=TRUE,"",IF(OFFSET(Data!$A$1,MATCH($D244,Data!$CG:$CG,0)-1,MATCH($E244&amp;"/"&amp;F$1,Data!$1:$1,0)-1)=0,"",OFFSET(Data!$A$1,MATCH($D244,Data!$CG:$CG,0)-1,MATCH($E244&amp;"/"&amp;F$1,Data!$1:$1,0)-1)))</f>
        <v/>
      </c>
      <c r="G244" s="250" t="str">
        <f ca="1">IF(ISERROR(OFFSET(Data!$A$1,MATCH($D244,Data!$CG:$CG,0)-1,MATCH($E244&amp;"/"&amp;G$1,Data!$1:$1,0)-1))=TRUE,"",IF(OFFSET(Data!$A$1,MATCH($D244,Data!$CG:$CG,0)-1,MATCH($E244&amp;"/"&amp;G$1,Data!$1:$1,0)-1)=0,"",OFFSET(Data!$A$1,MATCH($D244,Data!$CG:$CG,0)-1,MATCH($E244&amp;"/"&amp;G$1,Data!$1:$1,0)-1)))</f>
        <v/>
      </c>
      <c r="H244" s="250" t="str">
        <f ca="1">IF(ISERROR(OFFSET(Data!$A$1,MATCH($D244,Data!$CG:$CG,0)-1,MATCH($E244&amp;"/"&amp;H$1,Data!$1:$1,0)-1))=TRUE,"",IF(OFFSET(Data!$A$1,MATCH($D244,Data!$CG:$CG,0)-1,MATCH($E244&amp;"/"&amp;H$1,Data!$1:$1,0)-1)=0,"",OFFSET(Data!$A$1,MATCH($D244,Data!$CG:$CG,0)-1,MATCH($E244&amp;"/"&amp;H$1,Data!$1:$1,0)-1)))</f>
        <v/>
      </c>
      <c r="I244" s="250" t="str">
        <f ca="1">IF(ISERROR(OFFSET(Data!$A$1,MATCH($D244,Data!$CG:$CG,0)-1,MATCH($E244&amp;"/"&amp;I$1,Data!$1:$1,0)-1))=TRUE,"",IF(OFFSET(Data!$A$1,MATCH($D244,Data!$CG:$CG,0)-1,MATCH($E244&amp;"/"&amp;I$1,Data!$1:$1,0)-1)=0,"",OFFSET(Data!$A$1,MATCH($D244,Data!$CG:$CG,0)-1,MATCH($E244&amp;"/"&amp;I$1,Data!$1:$1,0)-1)))</f>
        <v/>
      </c>
      <c r="J244" s="250" t="str">
        <f ca="1">IF(ISERROR(OFFSET(Data!$A$1,MATCH($D244,Data!$CG:$CG,0)-1,MATCH($E244&amp;"/"&amp;J$1,Data!$1:$1,0)-1))=TRUE,"",IF(OFFSET(Data!$A$1,MATCH($D244,Data!$CG:$CG,0)-1,MATCH($E244&amp;"/"&amp;J$1,Data!$1:$1,0)-1)=0,"",OFFSET(Data!$A$1,MATCH($D244,Data!$CG:$CG,0)-1,MATCH($E244&amp;"/"&amp;J$1,Data!$1:$1,0)-1)))</f>
        <v/>
      </c>
      <c r="K244" s="250" t="str">
        <f ca="1">IF(ISERROR(OFFSET(Data!$A$1,MATCH($D244,Data!$CG:$CG,0)-1,MATCH($E244&amp;"/"&amp;K$1,Data!$1:$1,0)-1))=TRUE,"",IF(OFFSET(Data!$A$1,MATCH($D244,Data!$CG:$CG,0)-1,MATCH($E244&amp;"/"&amp;K$1,Data!$1:$1,0)-1)=0,"",OFFSET(Data!$A$1,MATCH($D244,Data!$CG:$CG,0)-1,MATCH($E244&amp;"/"&amp;K$1,Data!$1:$1,0)-1)))</f>
        <v/>
      </c>
      <c r="L244" s="250" t="str">
        <f ca="1">IF(ISERROR(OFFSET(Data!$A$1,MATCH($D244,Data!$CG:$CG,0)-1,MATCH($E244&amp;"/"&amp;L$1,Data!$1:$1,0)-1))=TRUE,"",IF(OFFSET(Data!$A$1,MATCH($D244,Data!$CG:$CG,0)-1,MATCH($E244&amp;"/"&amp;L$1,Data!$1:$1,0)-1)=0,"",OFFSET(Data!$A$1,MATCH($D244,Data!$CG:$CG,0)-1,MATCH($E244&amp;"/"&amp;L$1,Data!$1:$1,0)-1)))</f>
        <v/>
      </c>
      <c r="M244" s="250" t="str">
        <f ca="1">IF(ISERROR(OFFSET(Data!$A$1,MATCH($D244,Data!$CG:$CG,0)-1,MATCH($E244&amp;"/"&amp;M$1,Data!$1:$1,0)-1))=TRUE,"",IF(OFFSET(Data!$A$1,MATCH($D244,Data!$CG:$CG,0)-1,MATCH($E244&amp;"/"&amp;M$1,Data!$1:$1,0)-1)=0,"",OFFSET(Data!$A$1,MATCH($D244,Data!$CG:$CG,0)-1,MATCH($E244&amp;"/"&amp;M$1,Data!$1:$1,0)-1)))</f>
        <v/>
      </c>
      <c r="N244" s="250" t="str">
        <f ca="1">IF(ISERROR(OFFSET(Data!$A$1,MATCH($D244,Data!$CG:$CG,0)-1,MATCH($E244&amp;"/"&amp;N$1,Data!$1:$1,0)-1))=TRUE,"",IF(OFFSET(Data!$A$1,MATCH($D244,Data!$CG:$CG,0)-1,MATCH($E244&amp;"/"&amp;N$1,Data!$1:$1,0)-1)=0,"",OFFSET(Data!$A$1,MATCH($D244,Data!$CG:$CG,0)-1,MATCH($E244&amp;"/"&amp;N$1,Data!$1:$1,0)-1)))</f>
        <v/>
      </c>
      <c r="O244" s="250" t="str">
        <f ca="1">IF(ISERROR(OFFSET(Data!$A$1,MATCH($D244,Data!$CG:$CG,0)-1,MATCH($E244&amp;"/"&amp;O$1,Data!$1:$1,0)-1))=TRUE,"",IF(OFFSET(Data!$A$1,MATCH($D244,Data!$CG:$CG,0)-1,MATCH($E244&amp;"/"&amp;O$1,Data!$1:$1,0)-1)=0,"",OFFSET(Data!$A$1,MATCH($D244,Data!$CG:$CG,0)-1,MATCH($E244&amp;"/"&amp;O$1,Data!$1:$1,0)-1)))</f>
        <v/>
      </c>
      <c r="P244" s="250" t="str">
        <f ca="1">IF(ISERROR(OFFSET(Data!$A$1,MATCH($D244,Data!$CG:$CG,0)-1,MATCH($E244&amp;"/"&amp;P$1,Data!$1:$1,0)-1))=TRUE,"",IF(OFFSET(Data!$A$1,MATCH($D244,Data!$CG:$CG,0)-1,MATCH($E244&amp;"/"&amp;P$1,Data!$1:$1,0)-1)=0,"",OFFSET(Data!$A$1,MATCH($D244,Data!$CG:$CG,0)-1,MATCH($E244&amp;"/"&amp;P$1,Data!$1:$1,0)-1)))</f>
        <v/>
      </c>
      <c r="Q244" s="250" t="str">
        <f ca="1">IF(ISERROR(OFFSET(Data!$A$1,MATCH($D244,Data!$CG:$CG,0)-1,MATCH($E244&amp;"/"&amp;Q$1,Data!$1:$1,0)-1))=TRUE,"",IF(OFFSET(Data!$A$1,MATCH($D244,Data!$CG:$CG,0)-1,MATCH($E244&amp;"/"&amp;Q$1,Data!$1:$1,0)-1)=0,"",OFFSET(Data!$A$1,MATCH($D244,Data!$CG:$CG,0)-1,MATCH($E244&amp;"/"&amp;Q$1,Data!$1:$1,0)-1)))</f>
        <v/>
      </c>
      <c r="R244" s="250" t="str">
        <f ca="1">IF(ISERROR(OFFSET(Data!$A$1,MATCH($D244,Data!$CG:$CG,0)-1,MATCH($E244&amp;"/"&amp;R$1,Data!$1:$1,0)-1))=TRUE,"",IF(OFFSET(Data!$A$1,MATCH($D244,Data!$CG:$CG,0)-1,MATCH($E244&amp;"/"&amp;R$1,Data!$1:$1,0)-1)=0,"",OFFSET(Data!$A$1,MATCH($D244,Data!$CG:$CG,0)-1,MATCH($E244&amp;"/"&amp;R$1,Data!$1:$1,0)-1)))</f>
        <v/>
      </c>
      <c r="S244" s="250" t="str">
        <f ca="1">IF(ISERROR(OFFSET(Data!$A$1,MATCH($D244,Data!$CG:$CG,0)-1,MATCH($E244&amp;"/"&amp;S$1,Data!$1:$1,0)-1))=TRUE,"",IF(OFFSET(Data!$A$1,MATCH($D244,Data!$CG:$CG,0)-1,MATCH($E244&amp;"/"&amp;S$1,Data!$1:$1,0)-1)=0,"",OFFSET(Data!$A$1,MATCH($D244,Data!$CG:$CG,0)-1,MATCH($E244&amp;"/"&amp;S$1,Data!$1:$1,0)-1)))</f>
        <v/>
      </c>
      <c r="T244" s="250" t="str">
        <f ca="1">IF(ISERROR(OFFSET(Data!$A$1,MATCH($D244,Data!$CG:$CG,0)-1,MATCH($E244&amp;"/"&amp;T$1,Data!$1:$1,0)-1))=TRUE,"",IF(OFFSET(Data!$A$1,MATCH($D244,Data!$CG:$CG,0)-1,MATCH($E244&amp;"/"&amp;T$1,Data!$1:$1,0)-1)=0,"",OFFSET(Data!$A$1,MATCH($D244,Data!$CG:$CG,0)-1,MATCH($E244&amp;"/"&amp;T$1,Data!$1:$1,0)-1)))</f>
        <v/>
      </c>
      <c r="U244" s="250" t="str">
        <f ca="1">IF(ISERROR(OFFSET(Data!$A$1,MATCH($D244,Data!$CG:$CG,0)-1,MATCH($E244&amp;"/"&amp;U$1,Data!$1:$1,0)-1))=TRUE,"",IF(OFFSET(Data!$A$1,MATCH($D244,Data!$CG:$CG,0)-1,MATCH($E244&amp;"/"&amp;U$1,Data!$1:$1,0)-1)=0,"",OFFSET(Data!$A$1,MATCH($D244,Data!$CG:$CG,0)-1,MATCH($E244&amp;"/"&amp;U$1,Data!$1:$1,0)-1)))</f>
        <v/>
      </c>
      <c r="V244" s="250" t="str">
        <f ca="1">IF(ISERROR(OFFSET(Data!$A$1,MATCH($D244,Data!$CG:$CG,0)-1,MATCH($E244&amp;"/"&amp;V$1,Data!$1:$1,0)-1))=TRUE,"",IF(OFFSET(Data!$A$1,MATCH($D244,Data!$CG:$CG,0)-1,MATCH($E244&amp;"/"&amp;V$1,Data!$1:$1,0)-1)=0,"",OFFSET(Data!$A$1,MATCH($D244,Data!$CG:$CG,0)-1,MATCH($E244&amp;"/"&amp;V$1,Data!$1:$1,0)-1)))</f>
        <v/>
      </c>
      <c r="W244" s="272" t="str">
        <f ca="1">IF(ISERROR(OFFSET(Data!$A$1,MATCH($D244,Data!$CG:$CG,0)-1,MATCH($E244&amp;"/"&amp;W$1,Data!$1:$1,0)-1))=TRUE,"",IF(OFFSET(Data!$A$1,MATCH($D244,Data!$CG:$CG,0)-1,MATCH($E244&amp;"/"&amp;W$1,Data!$1:$1,0)-1)=0,"",OFFSET(Data!$A$1,MATCH($D244,Data!$CG:$CG,0)-1,MATCH($E244&amp;"/"&amp;W$1,Data!$1:$1,0)-1)))</f>
        <v/>
      </c>
      <c r="X244" s="250" t="str">
        <f ca="1">IF(ISERROR(OFFSET(Data!$A$1,MATCH($D244,Data!$CG:$CG,0)-1,MATCH($E244&amp;"/"&amp;X$1,Data!$1:$1,0)-1))=TRUE,"",IF(OFFSET(Data!$A$1,MATCH($D244,Data!$CG:$CG,0)-1,MATCH($E244&amp;"/"&amp;X$1,Data!$1:$1,0)-1)=0,"",OFFSET(Data!$A$1,MATCH($D244,Data!$CG:$CG,0)-1,MATCH($E244&amp;"/"&amp;X$1,Data!$1:$1,0)-1)))</f>
        <v/>
      </c>
      <c r="Y244" s="250" t="str">
        <f ca="1">IF(ISERROR(OFFSET(Data!$A$1,MATCH($D244,Data!$CG:$CG,0)-1,MATCH($E244&amp;"/"&amp;Y$1,Data!$1:$1,0)-1))=TRUE,"",IF(OFFSET(Data!$A$1,MATCH($D244,Data!$CG:$CG,0)-1,MATCH($E244&amp;"/"&amp;Y$1,Data!$1:$1,0)-1)=0,"",OFFSET(Data!$A$1,MATCH($D244,Data!$CG:$CG,0)-1,MATCH($E244&amp;"/"&amp;Y$1,Data!$1:$1,0)-1)))</f>
        <v/>
      </c>
      <c r="Z244" s="250" t="str">
        <f ca="1">IF(ISERROR(OFFSET(Data!$A$1,MATCH($D244,Data!$CG:$CG,0)-1,MATCH($E244&amp;"/"&amp;Z$1,Data!$1:$1,0)-1))=TRUE,"",IF(OFFSET(Data!$A$1,MATCH($D244,Data!$CG:$CG,0)-1,MATCH($E244&amp;"/"&amp;Z$1,Data!$1:$1,0)-1)=0,"",OFFSET(Data!$A$1,MATCH($D244,Data!$CG:$CG,0)-1,MATCH($E244&amp;"/"&amp;Z$1,Data!$1:$1,0)-1)))</f>
        <v/>
      </c>
      <c r="AA244" s="250" t="str">
        <f ca="1">IF(ISERROR(OFFSET(Data!$A$1,MATCH($D244,Data!$CG:$CG,0)-1,MATCH($E244&amp;"/"&amp;AA$1,Data!$1:$1,0)-1))=TRUE,"",IF(OFFSET(Data!$A$1,MATCH($D244,Data!$CG:$CG,0)-1,MATCH($E244&amp;"/"&amp;AA$1,Data!$1:$1,0)-1)=0,"",OFFSET(Data!$A$1,MATCH($D244,Data!$CG:$CG,0)-1,MATCH($E244&amp;"/"&amp;AA$1,Data!$1:$1,0)-1)))</f>
        <v/>
      </c>
      <c r="AB244" s="250" t="str">
        <f ca="1">IF(ISERROR(OFFSET(Data!$A$1,MATCH($D244,Data!$CG:$CG,0)-1,MATCH($E244&amp;"/"&amp;AB$1,Data!$1:$1,0)-1))=TRUE,"",IF(OFFSET(Data!$A$1,MATCH($D244,Data!$CG:$CG,0)-1,MATCH($E244&amp;"/"&amp;AB$1,Data!$1:$1,0)-1)=0,"",OFFSET(Data!$A$1,MATCH($D244,Data!$CG:$CG,0)-1,MATCH($E244&amp;"/"&amp;AB$1,Data!$1:$1,0)-1)))</f>
        <v/>
      </c>
      <c r="AC244" s="250" t="str">
        <f ca="1">IF(ISERROR(OFFSET(Data!$A$1,MATCH($D244,Data!$CG:$CG,0)-1,MATCH($E244&amp;"/"&amp;AC$1,Data!$1:$1,0)-1))=TRUE,"",IF(OFFSET(Data!$A$1,MATCH($D244,Data!$CG:$CG,0)-1,MATCH($E244&amp;"/"&amp;AC$1,Data!$1:$1,0)-1)=0,"",OFFSET(Data!$A$1,MATCH($D244,Data!$CG:$CG,0)-1,MATCH($E244&amp;"/"&amp;AC$1,Data!$1:$1,0)-1)))</f>
        <v/>
      </c>
      <c r="AD244" s="250" t="str">
        <f ca="1">IF(ISERROR(OFFSET(Data!$A$1,MATCH($D244,Data!$CG:$CG,0)-1,MATCH($E244&amp;"/"&amp;AD$1,Data!$1:$1,0)-1))=TRUE,"",IF(OFFSET(Data!$A$1,MATCH($D244,Data!$CG:$CG,0)-1,MATCH($E244&amp;"/"&amp;AD$1,Data!$1:$1,0)-1)=0,"",OFFSET(Data!$A$1,MATCH($D244,Data!$CG:$CG,0)-1,MATCH($E244&amp;"/"&amp;AD$1,Data!$1:$1,0)-1)))</f>
        <v/>
      </c>
      <c r="AE244" s="250" t="str">
        <f ca="1">IF(ISERROR(OFFSET(Data!$A$1,MATCH($D244,Data!$CG:$CG,0)-1,MATCH($E244&amp;"/"&amp;AE$1,Data!$1:$1,0)-1))=TRUE,"",IF(OFFSET(Data!$A$1,MATCH($D244,Data!$CG:$CG,0)-1,MATCH($E244&amp;"/"&amp;AE$1,Data!$1:$1,0)-1)=0,"",OFFSET(Data!$A$1,MATCH($D244,Data!$CG:$CG,0)-1,MATCH($E244&amp;"/"&amp;AE$1,Data!$1:$1,0)-1)))</f>
        <v/>
      </c>
      <c r="AF244" s="251" t="str">
        <f ca="1">IF(ISERROR(OFFSET(Data!$A$1,MATCH($D244,Data!$CG:$CG,0)-1,MATCH($E244&amp;"/"&amp;AF$1,Data!$1:$1,0)-1))=TRUE,"",IF(OFFSET(Data!$A$1,MATCH($D244,Data!$CG:$CG,0)-1,MATCH($E244&amp;"/"&amp;AF$1,Data!$1:$1,0)-1)=0,"",OFFSET(Data!$A$1,MATCH($D244,Data!$CG:$CG,0)-1,MATCH($E244&amp;"/"&amp;AF$1,Data!$1:$1,0)-1)))</f>
        <v/>
      </c>
      <c r="AG244" s="206">
        <f t="shared" ca="1" si="7"/>
        <v>0</v>
      </c>
      <c r="AH244" s="207">
        <f ca="1">AG244</f>
        <v>0</v>
      </c>
    </row>
    <row r="245" spans="1:34" ht="15" hidden="1" customHeight="1" thickBot="1" x14ac:dyDescent="0.3">
      <c r="A245" s="446"/>
      <c r="B245" s="469"/>
      <c r="C245" s="472"/>
      <c r="D245" s="50" t="e">
        <f>IF(C245&lt;&gt;"",C245,D244)</f>
        <v>#N/A</v>
      </c>
      <c r="E245" s="51" t="s">
        <v>22</v>
      </c>
      <c r="F245" s="254" t="str">
        <f ca="1">IF(ISERROR(OFFSET(Data!$A$1,MATCH($D245,Data!$CG:$CG,0)-1,MATCH($E245&amp;"/"&amp;F$1,Data!$1:$1,0)-1))=TRUE,"",IF(OFFSET(Data!$A$1,MATCH($D245,Data!$CG:$CG,0)-1,MATCH($E245&amp;"/"&amp;F$1,Data!$1:$1,0)-1)=0,"",OFFSET(Data!$A$1,MATCH($D245,Data!$CG:$CG,0)-1,MATCH($E245&amp;"/"&amp;F$1,Data!$1:$1,0)-1)))</f>
        <v/>
      </c>
      <c r="G245" s="252" t="str">
        <f ca="1">IF(ISERROR(OFFSET(Data!$A$1,MATCH($D245,Data!$CG:$CG,0)-1,MATCH($E245&amp;"/"&amp;G$1,Data!$1:$1,0)-1))=TRUE,"",IF(OFFSET(Data!$A$1,MATCH($D245,Data!$CG:$CG,0)-1,MATCH($E245&amp;"/"&amp;G$1,Data!$1:$1,0)-1)=0,"",OFFSET(Data!$A$1,MATCH($D245,Data!$CG:$CG,0)-1,MATCH($E245&amp;"/"&amp;G$1,Data!$1:$1,0)-1)))</f>
        <v/>
      </c>
      <c r="H245" s="252" t="str">
        <f ca="1">IF(ISERROR(OFFSET(Data!$A$1,MATCH($D245,Data!$CG:$CG,0)-1,MATCH($E245&amp;"/"&amp;H$1,Data!$1:$1,0)-1))=TRUE,"",IF(OFFSET(Data!$A$1,MATCH($D245,Data!$CG:$CG,0)-1,MATCH($E245&amp;"/"&amp;H$1,Data!$1:$1,0)-1)=0,"",OFFSET(Data!$A$1,MATCH($D245,Data!$CG:$CG,0)-1,MATCH($E245&amp;"/"&amp;H$1,Data!$1:$1,0)-1)))</f>
        <v/>
      </c>
      <c r="I245" s="252" t="str">
        <f ca="1">IF(ISERROR(OFFSET(Data!$A$1,MATCH($D245,Data!$CG:$CG,0)-1,MATCH($E245&amp;"/"&amp;I$1,Data!$1:$1,0)-1))=TRUE,"",IF(OFFSET(Data!$A$1,MATCH($D245,Data!$CG:$CG,0)-1,MATCH($E245&amp;"/"&amp;I$1,Data!$1:$1,0)-1)=0,"",OFFSET(Data!$A$1,MATCH($D245,Data!$CG:$CG,0)-1,MATCH($E245&amp;"/"&amp;I$1,Data!$1:$1,0)-1)))</f>
        <v/>
      </c>
      <c r="J245" s="252" t="str">
        <f ca="1">IF(ISERROR(OFFSET(Data!$A$1,MATCH($D245,Data!$CG:$CG,0)-1,MATCH($E245&amp;"/"&amp;J$1,Data!$1:$1,0)-1))=TRUE,"",IF(OFFSET(Data!$A$1,MATCH($D245,Data!$CG:$CG,0)-1,MATCH($E245&amp;"/"&amp;J$1,Data!$1:$1,0)-1)=0,"",OFFSET(Data!$A$1,MATCH($D245,Data!$CG:$CG,0)-1,MATCH($E245&amp;"/"&amp;J$1,Data!$1:$1,0)-1)))</f>
        <v/>
      </c>
      <c r="K245" s="252" t="str">
        <f ca="1">IF(ISERROR(OFFSET(Data!$A$1,MATCH($D245,Data!$CG:$CG,0)-1,MATCH($E245&amp;"/"&amp;K$1,Data!$1:$1,0)-1))=TRUE,"",IF(OFFSET(Data!$A$1,MATCH($D245,Data!$CG:$CG,0)-1,MATCH($E245&amp;"/"&amp;K$1,Data!$1:$1,0)-1)=0,"",OFFSET(Data!$A$1,MATCH($D245,Data!$CG:$CG,0)-1,MATCH($E245&amp;"/"&amp;K$1,Data!$1:$1,0)-1)))</f>
        <v/>
      </c>
      <c r="L245" s="252" t="str">
        <f ca="1">IF(ISERROR(OFFSET(Data!$A$1,MATCH($D245,Data!$CG:$CG,0)-1,MATCH($E245&amp;"/"&amp;L$1,Data!$1:$1,0)-1))=TRUE,"",IF(OFFSET(Data!$A$1,MATCH($D245,Data!$CG:$CG,0)-1,MATCH($E245&amp;"/"&amp;L$1,Data!$1:$1,0)-1)=0,"",OFFSET(Data!$A$1,MATCH($D245,Data!$CG:$CG,0)-1,MATCH($E245&amp;"/"&amp;L$1,Data!$1:$1,0)-1)))</f>
        <v/>
      </c>
      <c r="M245" s="252" t="str">
        <f ca="1">IF(ISERROR(OFFSET(Data!$A$1,MATCH($D245,Data!$CG:$CG,0)-1,MATCH($E245&amp;"/"&amp;M$1,Data!$1:$1,0)-1))=TRUE,"",IF(OFFSET(Data!$A$1,MATCH($D245,Data!$CG:$CG,0)-1,MATCH($E245&amp;"/"&amp;M$1,Data!$1:$1,0)-1)=0,"",OFFSET(Data!$A$1,MATCH($D245,Data!$CG:$CG,0)-1,MATCH($E245&amp;"/"&amp;M$1,Data!$1:$1,0)-1)))</f>
        <v/>
      </c>
      <c r="N245" s="252" t="str">
        <f ca="1">IF(ISERROR(OFFSET(Data!$A$1,MATCH($D245,Data!$CG:$CG,0)-1,MATCH($E245&amp;"/"&amp;N$1,Data!$1:$1,0)-1))=TRUE,"",IF(OFFSET(Data!$A$1,MATCH($D245,Data!$CG:$CG,0)-1,MATCH($E245&amp;"/"&amp;N$1,Data!$1:$1,0)-1)=0,"",OFFSET(Data!$A$1,MATCH($D245,Data!$CG:$CG,0)-1,MATCH($E245&amp;"/"&amp;N$1,Data!$1:$1,0)-1)))</f>
        <v/>
      </c>
      <c r="O245" s="252" t="str">
        <f ca="1">IF(ISERROR(OFFSET(Data!$A$1,MATCH($D245,Data!$CG:$CG,0)-1,MATCH($E245&amp;"/"&amp;O$1,Data!$1:$1,0)-1))=TRUE,"",IF(OFFSET(Data!$A$1,MATCH($D245,Data!$CG:$CG,0)-1,MATCH($E245&amp;"/"&amp;O$1,Data!$1:$1,0)-1)=0,"",OFFSET(Data!$A$1,MATCH($D245,Data!$CG:$CG,0)-1,MATCH($E245&amp;"/"&amp;O$1,Data!$1:$1,0)-1)))</f>
        <v/>
      </c>
      <c r="P245" s="252" t="str">
        <f ca="1">IF(ISERROR(OFFSET(Data!$A$1,MATCH($D245,Data!$CG:$CG,0)-1,MATCH($E245&amp;"/"&amp;P$1,Data!$1:$1,0)-1))=TRUE,"",IF(OFFSET(Data!$A$1,MATCH($D245,Data!$CG:$CG,0)-1,MATCH($E245&amp;"/"&amp;P$1,Data!$1:$1,0)-1)=0,"",OFFSET(Data!$A$1,MATCH($D245,Data!$CG:$CG,0)-1,MATCH($E245&amp;"/"&amp;P$1,Data!$1:$1,0)-1)))</f>
        <v/>
      </c>
      <c r="Q245" s="252" t="str">
        <f ca="1">IF(ISERROR(OFFSET(Data!$A$1,MATCH($D245,Data!$CG:$CG,0)-1,MATCH($E245&amp;"/"&amp;Q$1,Data!$1:$1,0)-1))=TRUE,"",IF(OFFSET(Data!$A$1,MATCH($D245,Data!$CG:$CG,0)-1,MATCH($E245&amp;"/"&amp;Q$1,Data!$1:$1,0)-1)=0,"",OFFSET(Data!$A$1,MATCH($D245,Data!$CG:$CG,0)-1,MATCH($E245&amp;"/"&amp;Q$1,Data!$1:$1,0)-1)))</f>
        <v/>
      </c>
      <c r="R245" s="252" t="str">
        <f ca="1">IF(ISERROR(OFFSET(Data!$A$1,MATCH($D245,Data!$CG:$CG,0)-1,MATCH($E245&amp;"/"&amp;R$1,Data!$1:$1,0)-1))=TRUE,"",IF(OFFSET(Data!$A$1,MATCH($D245,Data!$CG:$CG,0)-1,MATCH($E245&amp;"/"&amp;R$1,Data!$1:$1,0)-1)=0,"",OFFSET(Data!$A$1,MATCH($D245,Data!$CG:$CG,0)-1,MATCH($E245&amp;"/"&amp;R$1,Data!$1:$1,0)-1)))</f>
        <v/>
      </c>
      <c r="S245" s="252" t="str">
        <f ca="1">IF(ISERROR(OFFSET(Data!$A$1,MATCH($D245,Data!$CG:$CG,0)-1,MATCH($E245&amp;"/"&amp;S$1,Data!$1:$1,0)-1))=TRUE,"",IF(OFFSET(Data!$A$1,MATCH($D245,Data!$CG:$CG,0)-1,MATCH($E245&amp;"/"&amp;S$1,Data!$1:$1,0)-1)=0,"",OFFSET(Data!$A$1,MATCH($D245,Data!$CG:$CG,0)-1,MATCH($E245&amp;"/"&amp;S$1,Data!$1:$1,0)-1)))</f>
        <v/>
      </c>
      <c r="T245" s="252" t="str">
        <f ca="1">IF(ISERROR(OFFSET(Data!$A$1,MATCH($D245,Data!$CG:$CG,0)-1,MATCH($E245&amp;"/"&amp;T$1,Data!$1:$1,0)-1))=TRUE,"",IF(OFFSET(Data!$A$1,MATCH($D245,Data!$CG:$CG,0)-1,MATCH($E245&amp;"/"&amp;T$1,Data!$1:$1,0)-1)=0,"",OFFSET(Data!$A$1,MATCH($D245,Data!$CG:$CG,0)-1,MATCH($E245&amp;"/"&amp;T$1,Data!$1:$1,0)-1)))</f>
        <v/>
      </c>
      <c r="U245" s="252" t="str">
        <f ca="1">IF(ISERROR(OFFSET(Data!$A$1,MATCH($D245,Data!$CG:$CG,0)-1,MATCH($E245&amp;"/"&amp;U$1,Data!$1:$1,0)-1))=TRUE,"",IF(OFFSET(Data!$A$1,MATCH($D245,Data!$CG:$CG,0)-1,MATCH($E245&amp;"/"&amp;U$1,Data!$1:$1,0)-1)=0,"",OFFSET(Data!$A$1,MATCH($D245,Data!$CG:$CG,0)-1,MATCH($E245&amp;"/"&amp;U$1,Data!$1:$1,0)-1)))</f>
        <v/>
      </c>
      <c r="V245" s="252" t="str">
        <f ca="1">IF(ISERROR(OFFSET(Data!$A$1,MATCH($D245,Data!$CG:$CG,0)-1,MATCH($E245&amp;"/"&amp;V$1,Data!$1:$1,0)-1))=TRUE,"",IF(OFFSET(Data!$A$1,MATCH($D245,Data!$CG:$CG,0)-1,MATCH($E245&amp;"/"&amp;V$1,Data!$1:$1,0)-1)=0,"",OFFSET(Data!$A$1,MATCH($D245,Data!$CG:$CG,0)-1,MATCH($E245&amp;"/"&amp;V$1,Data!$1:$1,0)-1)))</f>
        <v/>
      </c>
      <c r="W245" s="269" t="str">
        <f ca="1">IF(ISERROR(OFFSET(Data!$A$1,MATCH($D245,Data!$CG:$CG,0)-1,MATCH($E245&amp;"/"&amp;W$1,Data!$1:$1,0)-1))=TRUE,"",IF(OFFSET(Data!$A$1,MATCH($D245,Data!$CG:$CG,0)-1,MATCH($E245&amp;"/"&amp;W$1,Data!$1:$1,0)-1)=0,"",OFFSET(Data!$A$1,MATCH($D245,Data!$CG:$CG,0)-1,MATCH($E245&amp;"/"&amp;W$1,Data!$1:$1,0)-1)))</f>
        <v/>
      </c>
      <c r="X245" s="252" t="str">
        <f ca="1">IF(ISERROR(OFFSET(Data!$A$1,MATCH($D245,Data!$CG:$CG,0)-1,MATCH($E245&amp;"/"&amp;X$1,Data!$1:$1,0)-1))=TRUE,"",IF(OFFSET(Data!$A$1,MATCH($D245,Data!$CG:$CG,0)-1,MATCH($E245&amp;"/"&amp;X$1,Data!$1:$1,0)-1)=0,"",OFFSET(Data!$A$1,MATCH($D245,Data!$CG:$CG,0)-1,MATCH($E245&amp;"/"&amp;X$1,Data!$1:$1,0)-1)))</f>
        <v/>
      </c>
      <c r="Y245" s="252" t="str">
        <f ca="1">IF(ISERROR(OFFSET(Data!$A$1,MATCH($D245,Data!$CG:$CG,0)-1,MATCH($E245&amp;"/"&amp;Y$1,Data!$1:$1,0)-1))=TRUE,"",IF(OFFSET(Data!$A$1,MATCH($D245,Data!$CG:$CG,0)-1,MATCH($E245&amp;"/"&amp;Y$1,Data!$1:$1,0)-1)=0,"",OFFSET(Data!$A$1,MATCH($D245,Data!$CG:$CG,0)-1,MATCH($E245&amp;"/"&amp;Y$1,Data!$1:$1,0)-1)))</f>
        <v/>
      </c>
      <c r="Z245" s="252" t="str">
        <f ca="1">IF(ISERROR(OFFSET(Data!$A$1,MATCH($D245,Data!$CG:$CG,0)-1,MATCH($E245&amp;"/"&amp;Z$1,Data!$1:$1,0)-1))=TRUE,"",IF(OFFSET(Data!$A$1,MATCH($D245,Data!$CG:$CG,0)-1,MATCH($E245&amp;"/"&amp;Z$1,Data!$1:$1,0)-1)=0,"",OFFSET(Data!$A$1,MATCH($D245,Data!$CG:$CG,0)-1,MATCH($E245&amp;"/"&amp;Z$1,Data!$1:$1,0)-1)))</f>
        <v/>
      </c>
      <c r="AA245" s="252" t="str">
        <f ca="1">IF(ISERROR(OFFSET(Data!$A$1,MATCH($D245,Data!$CG:$CG,0)-1,MATCH($E245&amp;"/"&amp;AA$1,Data!$1:$1,0)-1))=TRUE,"",IF(OFFSET(Data!$A$1,MATCH($D245,Data!$CG:$CG,0)-1,MATCH($E245&amp;"/"&amp;AA$1,Data!$1:$1,0)-1)=0,"",OFFSET(Data!$A$1,MATCH($D245,Data!$CG:$CG,0)-1,MATCH($E245&amp;"/"&amp;AA$1,Data!$1:$1,0)-1)))</f>
        <v/>
      </c>
      <c r="AB245" s="252" t="str">
        <f ca="1">IF(ISERROR(OFFSET(Data!$A$1,MATCH($D245,Data!$CG:$CG,0)-1,MATCH($E245&amp;"/"&amp;AB$1,Data!$1:$1,0)-1))=TRUE,"",IF(OFFSET(Data!$A$1,MATCH($D245,Data!$CG:$CG,0)-1,MATCH($E245&amp;"/"&amp;AB$1,Data!$1:$1,0)-1)=0,"",OFFSET(Data!$A$1,MATCH($D245,Data!$CG:$CG,0)-1,MATCH($E245&amp;"/"&amp;AB$1,Data!$1:$1,0)-1)))</f>
        <v/>
      </c>
      <c r="AC245" s="252" t="str">
        <f ca="1">IF(ISERROR(OFFSET(Data!$A$1,MATCH($D245,Data!$CG:$CG,0)-1,MATCH($E245&amp;"/"&amp;AC$1,Data!$1:$1,0)-1))=TRUE,"",IF(OFFSET(Data!$A$1,MATCH($D245,Data!$CG:$CG,0)-1,MATCH($E245&amp;"/"&amp;AC$1,Data!$1:$1,0)-1)=0,"",OFFSET(Data!$A$1,MATCH($D245,Data!$CG:$CG,0)-1,MATCH($E245&amp;"/"&amp;AC$1,Data!$1:$1,0)-1)))</f>
        <v/>
      </c>
      <c r="AD245" s="252" t="str">
        <f ca="1">IF(ISERROR(OFFSET(Data!$A$1,MATCH($D245,Data!$CG:$CG,0)-1,MATCH($E245&amp;"/"&amp;AD$1,Data!$1:$1,0)-1))=TRUE,"",IF(OFFSET(Data!$A$1,MATCH($D245,Data!$CG:$CG,0)-1,MATCH($E245&amp;"/"&amp;AD$1,Data!$1:$1,0)-1)=0,"",OFFSET(Data!$A$1,MATCH($D245,Data!$CG:$CG,0)-1,MATCH($E245&amp;"/"&amp;AD$1,Data!$1:$1,0)-1)))</f>
        <v/>
      </c>
      <c r="AE245" s="252" t="str">
        <f ca="1">IF(ISERROR(OFFSET(Data!$A$1,MATCH($D245,Data!$CG:$CG,0)-1,MATCH($E245&amp;"/"&amp;AE$1,Data!$1:$1,0)-1))=TRUE,"",IF(OFFSET(Data!$A$1,MATCH($D245,Data!$CG:$CG,0)-1,MATCH($E245&amp;"/"&amp;AE$1,Data!$1:$1,0)-1)=0,"",OFFSET(Data!$A$1,MATCH($D245,Data!$CG:$CG,0)-1,MATCH($E245&amp;"/"&amp;AE$1,Data!$1:$1,0)-1)))</f>
        <v/>
      </c>
      <c r="AF245" s="253" t="str">
        <f ca="1">IF(ISERROR(OFFSET(Data!$A$1,MATCH($D245,Data!$CG:$CG,0)-1,MATCH($E245&amp;"/"&amp;AF$1,Data!$1:$1,0)-1))=TRUE,"",IF(OFFSET(Data!$A$1,MATCH($D245,Data!$CG:$CG,0)-1,MATCH($E245&amp;"/"&amp;AF$1,Data!$1:$1,0)-1)=0,"",OFFSET(Data!$A$1,MATCH($D245,Data!$CG:$CG,0)-1,MATCH($E245&amp;"/"&amp;AF$1,Data!$1:$1,0)-1)))</f>
        <v/>
      </c>
      <c r="AG245" s="188">
        <f t="shared" ca="1" si="7"/>
        <v>0</v>
      </c>
      <c r="AH245" s="208">
        <f ca="1">SUM(AG244:AG245)</f>
        <v>0</v>
      </c>
    </row>
    <row r="246" spans="1:34" ht="15" hidden="1" customHeight="1" x14ac:dyDescent="0.25">
      <c r="A246" s="446"/>
      <c r="B246" s="469"/>
      <c r="C246" s="472"/>
      <c r="D246" s="50" t="e">
        <f>IF(C246&lt;&gt;"",C246,D245)</f>
        <v>#N/A</v>
      </c>
      <c r="E246" s="51" t="s">
        <v>23</v>
      </c>
      <c r="F246" s="254" t="str">
        <f ca="1">IF(ISERROR(OFFSET(Data!$A$1,MATCH($D246,Data!$CG:$CG,0)-1,MATCH($E246&amp;"/"&amp;F$1,Data!$1:$1,0)-1))=TRUE,"",IF(OFFSET(Data!$A$1,MATCH($D246,Data!$CG:$CG,0)-1,MATCH($E246&amp;"/"&amp;F$1,Data!$1:$1,0)-1)=0,"",OFFSET(Data!$A$1,MATCH($D246,Data!$CG:$CG,0)-1,MATCH($E246&amp;"/"&amp;F$1,Data!$1:$1,0)-1)))</f>
        <v/>
      </c>
      <c r="G246" s="252" t="str">
        <f ca="1">IF(ISERROR(OFFSET(Data!$A$1,MATCH($D246,Data!$CG:$CG,0)-1,MATCH($E246&amp;"/"&amp;G$1,Data!$1:$1,0)-1))=TRUE,"",IF(OFFSET(Data!$A$1,MATCH($D246,Data!$CG:$CG,0)-1,MATCH($E246&amp;"/"&amp;G$1,Data!$1:$1,0)-1)=0,"",OFFSET(Data!$A$1,MATCH($D246,Data!$CG:$CG,0)-1,MATCH($E246&amp;"/"&amp;G$1,Data!$1:$1,0)-1)))</f>
        <v/>
      </c>
      <c r="H246" s="252" t="str">
        <f ca="1">IF(ISERROR(OFFSET(Data!$A$1,MATCH($D246,Data!$CG:$CG,0)-1,MATCH($E246&amp;"/"&amp;H$1,Data!$1:$1,0)-1))=TRUE,"",IF(OFFSET(Data!$A$1,MATCH($D246,Data!$CG:$CG,0)-1,MATCH($E246&amp;"/"&amp;H$1,Data!$1:$1,0)-1)=0,"",OFFSET(Data!$A$1,MATCH($D246,Data!$CG:$CG,0)-1,MATCH($E246&amp;"/"&amp;H$1,Data!$1:$1,0)-1)))</f>
        <v/>
      </c>
      <c r="I246" s="252" t="str">
        <f ca="1">IF(ISERROR(OFFSET(Data!$A$1,MATCH($D246,Data!$CG:$CG,0)-1,MATCH($E246&amp;"/"&amp;I$1,Data!$1:$1,0)-1))=TRUE,"",IF(OFFSET(Data!$A$1,MATCH($D246,Data!$CG:$CG,0)-1,MATCH($E246&amp;"/"&amp;I$1,Data!$1:$1,0)-1)=0,"",OFFSET(Data!$A$1,MATCH($D246,Data!$CG:$CG,0)-1,MATCH($E246&amp;"/"&amp;I$1,Data!$1:$1,0)-1)))</f>
        <v/>
      </c>
      <c r="J246" s="252" t="str">
        <f ca="1">IF(ISERROR(OFFSET(Data!$A$1,MATCH($D246,Data!$CG:$CG,0)-1,MATCH($E246&amp;"/"&amp;J$1,Data!$1:$1,0)-1))=TRUE,"",IF(OFFSET(Data!$A$1,MATCH($D246,Data!$CG:$CG,0)-1,MATCH($E246&amp;"/"&amp;J$1,Data!$1:$1,0)-1)=0,"",OFFSET(Data!$A$1,MATCH($D246,Data!$CG:$CG,0)-1,MATCH($E246&amp;"/"&amp;J$1,Data!$1:$1,0)-1)))</f>
        <v/>
      </c>
      <c r="K246" s="252" t="str">
        <f ca="1">IF(ISERROR(OFFSET(Data!$A$1,MATCH($D246,Data!$CG:$CG,0)-1,MATCH($E246&amp;"/"&amp;K$1,Data!$1:$1,0)-1))=TRUE,"",IF(OFFSET(Data!$A$1,MATCH($D246,Data!$CG:$CG,0)-1,MATCH($E246&amp;"/"&amp;K$1,Data!$1:$1,0)-1)=0,"",OFFSET(Data!$A$1,MATCH($D246,Data!$CG:$CG,0)-1,MATCH($E246&amp;"/"&amp;K$1,Data!$1:$1,0)-1)))</f>
        <v/>
      </c>
      <c r="L246" s="252" t="str">
        <f ca="1">IF(ISERROR(OFFSET(Data!$A$1,MATCH($D246,Data!$CG:$CG,0)-1,MATCH($E246&amp;"/"&amp;L$1,Data!$1:$1,0)-1))=TRUE,"",IF(OFFSET(Data!$A$1,MATCH($D246,Data!$CG:$CG,0)-1,MATCH($E246&amp;"/"&amp;L$1,Data!$1:$1,0)-1)=0,"",OFFSET(Data!$A$1,MATCH($D246,Data!$CG:$CG,0)-1,MATCH($E246&amp;"/"&amp;L$1,Data!$1:$1,0)-1)))</f>
        <v/>
      </c>
      <c r="M246" s="252" t="str">
        <f ca="1">IF(ISERROR(OFFSET(Data!$A$1,MATCH($D246,Data!$CG:$CG,0)-1,MATCH($E246&amp;"/"&amp;M$1,Data!$1:$1,0)-1))=TRUE,"",IF(OFFSET(Data!$A$1,MATCH($D246,Data!$CG:$CG,0)-1,MATCH($E246&amp;"/"&amp;M$1,Data!$1:$1,0)-1)=0,"",OFFSET(Data!$A$1,MATCH($D246,Data!$CG:$CG,0)-1,MATCH($E246&amp;"/"&amp;M$1,Data!$1:$1,0)-1)))</f>
        <v/>
      </c>
      <c r="N246" s="252" t="str">
        <f ca="1">IF(ISERROR(OFFSET(Data!$A$1,MATCH($D246,Data!$CG:$CG,0)-1,MATCH($E246&amp;"/"&amp;N$1,Data!$1:$1,0)-1))=TRUE,"",IF(OFFSET(Data!$A$1,MATCH($D246,Data!$CG:$CG,0)-1,MATCH($E246&amp;"/"&amp;N$1,Data!$1:$1,0)-1)=0,"",OFFSET(Data!$A$1,MATCH($D246,Data!$CG:$CG,0)-1,MATCH($E246&amp;"/"&amp;N$1,Data!$1:$1,0)-1)))</f>
        <v/>
      </c>
      <c r="O246" s="252" t="str">
        <f ca="1">IF(ISERROR(OFFSET(Data!$A$1,MATCH($D246,Data!$CG:$CG,0)-1,MATCH($E246&amp;"/"&amp;O$1,Data!$1:$1,0)-1))=TRUE,"",IF(OFFSET(Data!$A$1,MATCH($D246,Data!$CG:$CG,0)-1,MATCH($E246&amp;"/"&amp;O$1,Data!$1:$1,0)-1)=0,"",OFFSET(Data!$A$1,MATCH($D246,Data!$CG:$CG,0)-1,MATCH($E246&amp;"/"&amp;O$1,Data!$1:$1,0)-1)))</f>
        <v/>
      </c>
      <c r="P246" s="252" t="str">
        <f ca="1">IF(ISERROR(OFFSET(Data!$A$1,MATCH($D246,Data!$CG:$CG,0)-1,MATCH($E246&amp;"/"&amp;P$1,Data!$1:$1,0)-1))=TRUE,"",IF(OFFSET(Data!$A$1,MATCH($D246,Data!$CG:$CG,0)-1,MATCH($E246&amp;"/"&amp;P$1,Data!$1:$1,0)-1)=0,"",OFFSET(Data!$A$1,MATCH($D246,Data!$CG:$CG,0)-1,MATCH($E246&amp;"/"&amp;P$1,Data!$1:$1,0)-1)))</f>
        <v/>
      </c>
      <c r="Q246" s="252" t="str">
        <f ca="1">IF(ISERROR(OFFSET(Data!$A$1,MATCH($D246,Data!$CG:$CG,0)-1,MATCH($E246&amp;"/"&amp;Q$1,Data!$1:$1,0)-1))=TRUE,"",IF(OFFSET(Data!$A$1,MATCH($D246,Data!$CG:$CG,0)-1,MATCH($E246&amp;"/"&amp;Q$1,Data!$1:$1,0)-1)=0,"",OFFSET(Data!$A$1,MATCH($D246,Data!$CG:$CG,0)-1,MATCH($E246&amp;"/"&amp;Q$1,Data!$1:$1,0)-1)))</f>
        <v/>
      </c>
      <c r="R246" s="252" t="str">
        <f ca="1">IF(ISERROR(OFFSET(Data!$A$1,MATCH($D246,Data!$CG:$CG,0)-1,MATCH($E246&amp;"/"&amp;R$1,Data!$1:$1,0)-1))=TRUE,"",IF(OFFSET(Data!$A$1,MATCH($D246,Data!$CG:$CG,0)-1,MATCH($E246&amp;"/"&amp;R$1,Data!$1:$1,0)-1)=0,"",OFFSET(Data!$A$1,MATCH($D246,Data!$CG:$CG,0)-1,MATCH($E246&amp;"/"&amp;R$1,Data!$1:$1,0)-1)))</f>
        <v/>
      </c>
      <c r="S246" s="252" t="str">
        <f ca="1">IF(ISERROR(OFFSET(Data!$A$1,MATCH($D246,Data!$CG:$CG,0)-1,MATCH($E246&amp;"/"&amp;S$1,Data!$1:$1,0)-1))=TRUE,"",IF(OFFSET(Data!$A$1,MATCH($D246,Data!$CG:$CG,0)-1,MATCH($E246&amp;"/"&amp;S$1,Data!$1:$1,0)-1)=0,"",OFFSET(Data!$A$1,MATCH($D246,Data!$CG:$CG,0)-1,MATCH($E246&amp;"/"&amp;S$1,Data!$1:$1,0)-1)))</f>
        <v/>
      </c>
      <c r="T246" s="252" t="str">
        <f ca="1">IF(ISERROR(OFFSET(Data!$A$1,MATCH($D246,Data!$CG:$CG,0)-1,MATCH($E246&amp;"/"&amp;T$1,Data!$1:$1,0)-1))=TRUE,"",IF(OFFSET(Data!$A$1,MATCH($D246,Data!$CG:$CG,0)-1,MATCH($E246&amp;"/"&amp;T$1,Data!$1:$1,0)-1)=0,"",OFFSET(Data!$A$1,MATCH($D246,Data!$CG:$CG,0)-1,MATCH($E246&amp;"/"&amp;T$1,Data!$1:$1,0)-1)))</f>
        <v/>
      </c>
      <c r="U246" s="252" t="str">
        <f ca="1">IF(ISERROR(OFFSET(Data!$A$1,MATCH($D246,Data!$CG:$CG,0)-1,MATCH($E246&amp;"/"&amp;U$1,Data!$1:$1,0)-1))=TRUE,"",IF(OFFSET(Data!$A$1,MATCH($D246,Data!$CG:$CG,0)-1,MATCH($E246&amp;"/"&amp;U$1,Data!$1:$1,0)-1)=0,"",OFFSET(Data!$A$1,MATCH($D246,Data!$CG:$CG,0)-1,MATCH($E246&amp;"/"&amp;U$1,Data!$1:$1,0)-1)))</f>
        <v/>
      </c>
      <c r="V246" s="252" t="str">
        <f ca="1">IF(ISERROR(OFFSET(Data!$A$1,MATCH($D246,Data!$CG:$CG,0)-1,MATCH($E246&amp;"/"&amp;V$1,Data!$1:$1,0)-1))=TRUE,"",IF(OFFSET(Data!$A$1,MATCH($D246,Data!$CG:$CG,0)-1,MATCH($E246&amp;"/"&amp;V$1,Data!$1:$1,0)-1)=0,"",OFFSET(Data!$A$1,MATCH($D246,Data!$CG:$CG,0)-1,MATCH($E246&amp;"/"&amp;V$1,Data!$1:$1,0)-1)))</f>
        <v/>
      </c>
      <c r="W246" s="269" t="str">
        <f ca="1">IF(ISERROR(OFFSET(Data!$A$1,MATCH($D246,Data!$CG:$CG,0)-1,MATCH($E246&amp;"/"&amp;W$1,Data!$1:$1,0)-1))=TRUE,"",IF(OFFSET(Data!$A$1,MATCH($D246,Data!$CG:$CG,0)-1,MATCH($E246&amp;"/"&amp;W$1,Data!$1:$1,0)-1)=0,"",OFFSET(Data!$A$1,MATCH($D246,Data!$CG:$CG,0)-1,MATCH($E246&amp;"/"&amp;W$1,Data!$1:$1,0)-1)))</f>
        <v/>
      </c>
      <c r="X246" s="252" t="str">
        <f ca="1">IF(ISERROR(OFFSET(Data!$A$1,MATCH($D246,Data!$CG:$CG,0)-1,MATCH($E246&amp;"/"&amp;X$1,Data!$1:$1,0)-1))=TRUE,"",IF(OFFSET(Data!$A$1,MATCH($D246,Data!$CG:$CG,0)-1,MATCH($E246&amp;"/"&amp;X$1,Data!$1:$1,0)-1)=0,"",OFFSET(Data!$A$1,MATCH($D246,Data!$CG:$CG,0)-1,MATCH($E246&amp;"/"&amp;X$1,Data!$1:$1,0)-1)))</f>
        <v/>
      </c>
      <c r="Y246" s="252" t="str">
        <f ca="1">IF(ISERROR(OFFSET(Data!$A$1,MATCH($D246,Data!$CG:$CG,0)-1,MATCH($E246&amp;"/"&amp;Y$1,Data!$1:$1,0)-1))=TRUE,"",IF(OFFSET(Data!$A$1,MATCH($D246,Data!$CG:$CG,0)-1,MATCH($E246&amp;"/"&amp;Y$1,Data!$1:$1,0)-1)=0,"",OFFSET(Data!$A$1,MATCH($D246,Data!$CG:$CG,0)-1,MATCH($E246&amp;"/"&amp;Y$1,Data!$1:$1,0)-1)))</f>
        <v/>
      </c>
      <c r="Z246" s="252" t="str">
        <f ca="1">IF(ISERROR(OFFSET(Data!$A$1,MATCH($D246,Data!$CG:$CG,0)-1,MATCH($E246&amp;"/"&amp;Z$1,Data!$1:$1,0)-1))=TRUE,"",IF(OFFSET(Data!$A$1,MATCH($D246,Data!$CG:$CG,0)-1,MATCH($E246&amp;"/"&amp;Z$1,Data!$1:$1,0)-1)=0,"",OFFSET(Data!$A$1,MATCH($D246,Data!$CG:$CG,0)-1,MATCH($E246&amp;"/"&amp;Z$1,Data!$1:$1,0)-1)))</f>
        <v/>
      </c>
      <c r="AA246" s="252" t="str">
        <f ca="1">IF(ISERROR(OFFSET(Data!$A$1,MATCH($D246,Data!$CG:$CG,0)-1,MATCH($E246&amp;"/"&amp;AA$1,Data!$1:$1,0)-1))=TRUE,"",IF(OFFSET(Data!$A$1,MATCH($D246,Data!$CG:$CG,0)-1,MATCH($E246&amp;"/"&amp;AA$1,Data!$1:$1,0)-1)=0,"",OFFSET(Data!$A$1,MATCH($D246,Data!$CG:$CG,0)-1,MATCH($E246&amp;"/"&amp;AA$1,Data!$1:$1,0)-1)))</f>
        <v/>
      </c>
      <c r="AB246" s="252" t="str">
        <f ca="1">IF(ISERROR(OFFSET(Data!$A$1,MATCH($D246,Data!$CG:$CG,0)-1,MATCH($E246&amp;"/"&amp;AB$1,Data!$1:$1,0)-1))=TRUE,"",IF(OFFSET(Data!$A$1,MATCH($D246,Data!$CG:$CG,0)-1,MATCH($E246&amp;"/"&amp;AB$1,Data!$1:$1,0)-1)=0,"",OFFSET(Data!$A$1,MATCH($D246,Data!$CG:$CG,0)-1,MATCH($E246&amp;"/"&amp;AB$1,Data!$1:$1,0)-1)))</f>
        <v/>
      </c>
      <c r="AC246" s="252" t="str">
        <f ca="1">IF(ISERROR(OFFSET(Data!$A$1,MATCH($D246,Data!$CG:$CG,0)-1,MATCH($E246&amp;"/"&amp;AC$1,Data!$1:$1,0)-1))=TRUE,"",IF(OFFSET(Data!$A$1,MATCH($D246,Data!$CG:$CG,0)-1,MATCH($E246&amp;"/"&amp;AC$1,Data!$1:$1,0)-1)=0,"",OFFSET(Data!$A$1,MATCH($D246,Data!$CG:$CG,0)-1,MATCH($E246&amp;"/"&amp;AC$1,Data!$1:$1,0)-1)))</f>
        <v/>
      </c>
      <c r="AD246" s="252" t="str">
        <f ca="1">IF(ISERROR(OFFSET(Data!$A$1,MATCH($D246,Data!$CG:$CG,0)-1,MATCH($E246&amp;"/"&amp;AD$1,Data!$1:$1,0)-1))=TRUE,"",IF(OFFSET(Data!$A$1,MATCH($D246,Data!$CG:$CG,0)-1,MATCH($E246&amp;"/"&amp;AD$1,Data!$1:$1,0)-1)=0,"",OFFSET(Data!$A$1,MATCH($D246,Data!$CG:$CG,0)-1,MATCH($E246&amp;"/"&amp;AD$1,Data!$1:$1,0)-1)))</f>
        <v/>
      </c>
      <c r="AE246" s="252" t="str">
        <f ca="1">IF(ISERROR(OFFSET(Data!$A$1,MATCH($D246,Data!$CG:$CG,0)-1,MATCH($E246&amp;"/"&amp;AE$1,Data!$1:$1,0)-1))=TRUE,"",IF(OFFSET(Data!$A$1,MATCH($D246,Data!$CG:$CG,0)-1,MATCH($E246&amp;"/"&amp;AE$1,Data!$1:$1,0)-1)=0,"",OFFSET(Data!$A$1,MATCH($D246,Data!$CG:$CG,0)-1,MATCH($E246&amp;"/"&amp;AE$1,Data!$1:$1,0)-1)))</f>
        <v/>
      </c>
      <c r="AF246" s="253" t="str">
        <f ca="1">IF(ISERROR(OFFSET(Data!$A$1,MATCH($D246,Data!$CG:$CG,0)-1,MATCH($E246&amp;"/"&amp;AF$1,Data!$1:$1,0)-1))=TRUE,"",IF(OFFSET(Data!$A$1,MATCH($D246,Data!$CG:$CG,0)-1,MATCH($E246&amp;"/"&amp;AF$1,Data!$1:$1,0)-1)=0,"",OFFSET(Data!$A$1,MATCH($D246,Data!$CG:$CG,0)-1,MATCH($E246&amp;"/"&amp;AF$1,Data!$1:$1,0)-1)))</f>
        <v/>
      </c>
      <c r="AG246" s="188">
        <f t="shared" ca="1" si="7"/>
        <v>0</v>
      </c>
      <c r="AH246" s="208">
        <f ca="1">SUM(AG244:AG246)</f>
        <v>0</v>
      </c>
    </row>
    <row r="247" spans="1:34" ht="15.75" hidden="1" customHeight="1" x14ac:dyDescent="0.25">
      <c r="A247" s="446"/>
      <c r="B247" s="469"/>
      <c r="C247" s="472"/>
      <c r="D247" s="50" t="e">
        <f>IF(C247&lt;&gt;"",C247,D246)</f>
        <v>#N/A</v>
      </c>
      <c r="E247" s="51" t="s">
        <v>24</v>
      </c>
      <c r="F247" s="254" t="str">
        <f ca="1">IF(ISERROR(OFFSET(Data!$A$1,MATCH($D247,Data!$CG:$CG,0)-1,MATCH($E247&amp;"/"&amp;F$1,Data!$1:$1,0)-1))=TRUE,"",IF(OFFSET(Data!$A$1,MATCH($D247,Data!$CG:$CG,0)-1,MATCH($E247&amp;"/"&amp;F$1,Data!$1:$1,0)-1)=0,"",OFFSET(Data!$A$1,MATCH($D247,Data!$CG:$CG,0)-1,MATCH($E247&amp;"/"&amp;F$1,Data!$1:$1,0)-1)))</f>
        <v/>
      </c>
      <c r="G247" s="252" t="str">
        <f ca="1">IF(ISERROR(OFFSET(Data!$A$1,MATCH($D247,Data!$CG:$CG,0)-1,MATCH($E247&amp;"/"&amp;G$1,Data!$1:$1,0)-1))=TRUE,"",IF(OFFSET(Data!$A$1,MATCH($D247,Data!$CG:$CG,0)-1,MATCH($E247&amp;"/"&amp;G$1,Data!$1:$1,0)-1)=0,"",OFFSET(Data!$A$1,MATCH($D247,Data!$CG:$CG,0)-1,MATCH($E247&amp;"/"&amp;G$1,Data!$1:$1,0)-1)))</f>
        <v/>
      </c>
      <c r="H247" s="252" t="str">
        <f ca="1">IF(ISERROR(OFFSET(Data!$A$1,MATCH($D247,Data!$CG:$CG,0)-1,MATCH($E247&amp;"/"&amp;H$1,Data!$1:$1,0)-1))=TRUE,"",IF(OFFSET(Data!$A$1,MATCH($D247,Data!$CG:$CG,0)-1,MATCH($E247&amp;"/"&amp;H$1,Data!$1:$1,0)-1)=0,"",OFFSET(Data!$A$1,MATCH($D247,Data!$CG:$CG,0)-1,MATCH($E247&amp;"/"&amp;H$1,Data!$1:$1,0)-1)))</f>
        <v/>
      </c>
      <c r="I247" s="252" t="str">
        <f ca="1">IF(ISERROR(OFFSET(Data!$A$1,MATCH($D247,Data!$CG:$CG,0)-1,MATCH($E247&amp;"/"&amp;I$1,Data!$1:$1,0)-1))=TRUE,"",IF(OFFSET(Data!$A$1,MATCH($D247,Data!$CG:$CG,0)-1,MATCH($E247&amp;"/"&amp;I$1,Data!$1:$1,0)-1)=0,"",OFFSET(Data!$A$1,MATCH($D247,Data!$CG:$CG,0)-1,MATCH($E247&amp;"/"&amp;I$1,Data!$1:$1,0)-1)))</f>
        <v/>
      </c>
      <c r="J247" s="252" t="str">
        <f ca="1">IF(ISERROR(OFFSET(Data!$A$1,MATCH($D247,Data!$CG:$CG,0)-1,MATCH($E247&amp;"/"&amp;J$1,Data!$1:$1,0)-1))=TRUE,"",IF(OFFSET(Data!$A$1,MATCH($D247,Data!$CG:$CG,0)-1,MATCH($E247&amp;"/"&amp;J$1,Data!$1:$1,0)-1)=0,"",OFFSET(Data!$A$1,MATCH($D247,Data!$CG:$CG,0)-1,MATCH($E247&amp;"/"&amp;J$1,Data!$1:$1,0)-1)))</f>
        <v/>
      </c>
      <c r="K247" s="252" t="str">
        <f ca="1">IF(ISERROR(OFFSET(Data!$A$1,MATCH($D247,Data!$CG:$CG,0)-1,MATCH($E247&amp;"/"&amp;K$1,Data!$1:$1,0)-1))=TRUE,"",IF(OFFSET(Data!$A$1,MATCH($D247,Data!$CG:$CG,0)-1,MATCH($E247&amp;"/"&amp;K$1,Data!$1:$1,0)-1)=0,"",OFFSET(Data!$A$1,MATCH($D247,Data!$CG:$CG,0)-1,MATCH($E247&amp;"/"&amp;K$1,Data!$1:$1,0)-1)))</f>
        <v/>
      </c>
      <c r="L247" s="252" t="str">
        <f ca="1">IF(ISERROR(OFFSET(Data!$A$1,MATCH($D247,Data!$CG:$CG,0)-1,MATCH($E247&amp;"/"&amp;L$1,Data!$1:$1,0)-1))=TRUE,"",IF(OFFSET(Data!$A$1,MATCH($D247,Data!$CG:$CG,0)-1,MATCH($E247&amp;"/"&amp;L$1,Data!$1:$1,0)-1)=0,"",OFFSET(Data!$A$1,MATCH($D247,Data!$CG:$CG,0)-1,MATCH($E247&amp;"/"&amp;L$1,Data!$1:$1,0)-1)))</f>
        <v/>
      </c>
      <c r="M247" s="252" t="str">
        <f ca="1">IF(ISERROR(OFFSET(Data!$A$1,MATCH($D247,Data!$CG:$CG,0)-1,MATCH($E247&amp;"/"&amp;M$1,Data!$1:$1,0)-1))=TRUE,"",IF(OFFSET(Data!$A$1,MATCH($D247,Data!$CG:$CG,0)-1,MATCH($E247&amp;"/"&amp;M$1,Data!$1:$1,0)-1)=0,"",OFFSET(Data!$A$1,MATCH($D247,Data!$CG:$CG,0)-1,MATCH($E247&amp;"/"&amp;M$1,Data!$1:$1,0)-1)))</f>
        <v/>
      </c>
      <c r="N247" s="252" t="str">
        <f ca="1">IF(ISERROR(OFFSET(Data!$A$1,MATCH($D247,Data!$CG:$CG,0)-1,MATCH($E247&amp;"/"&amp;N$1,Data!$1:$1,0)-1))=TRUE,"",IF(OFFSET(Data!$A$1,MATCH($D247,Data!$CG:$CG,0)-1,MATCH($E247&amp;"/"&amp;N$1,Data!$1:$1,0)-1)=0,"",OFFSET(Data!$A$1,MATCH($D247,Data!$CG:$CG,0)-1,MATCH($E247&amp;"/"&amp;N$1,Data!$1:$1,0)-1)))</f>
        <v/>
      </c>
      <c r="O247" s="252" t="str">
        <f ca="1">IF(ISERROR(OFFSET(Data!$A$1,MATCH($D247,Data!$CG:$CG,0)-1,MATCH($E247&amp;"/"&amp;O$1,Data!$1:$1,0)-1))=TRUE,"",IF(OFFSET(Data!$A$1,MATCH($D247,Data!$CG:$CG,0)-1,MATCH($E247&amp;"/"&amp;O$1,Data!$1:$1,0)-1)=0,"",OFFSET(Data!$A$1,MATCH($D247,Data!$CG:$CG,0)-1,MATCH($E247&amp;"/"&amp;O$1,Data!$1:$1,0)-1)))</f>
        <v/>
      </c>
      <c r="P247" s="252" t="str">
        <f ca="1">IF(ISERROR(OFFSET(Data!$A$1,MATCH($D247,Data!$CG:$CG,0)-1,MATCH($E247&amp;"/"&amp;P$1,Data!$1:$1,0)-1))=TRUE,"",IF(OFFSET(Data!$A$1,MATCH($D247,Data!$CG:$CG,0)-1,MATCH($E247&amp;"/"&amp;P$1,Data!$1:$1,0)-1)=0,"",OFFSET(Data!$A$1,MATCH($D247,Data!$CG:$CG,0)-1,MATCH($E247&amp;"/"&amp;P$1,Data!$1:$1,0)-1)))</f>
        <v/>
      </c>
      <c r="Q247" s="252" t="str">
        <f ca="1">IF(ISERROR(OFFSET(Data!$A$1,MATCH($D247,Data!$CG:$CG,0)-1,MATCH($E247&amp;"/"&amp;Q$1,Data!$1:$1,0)-1))=TRUE,"",IF(OFFSET(Data!$A$1,MATCH($D247,Data!$CG:$CG,0)-1,MATCH($E247&amp;"/"&amp;Q$1,Data!$1:$1,0)-1)=0,"",OFFSET(Data!$A$1,MATCH($D247,Data!$CG:$CG,0)-1,MATCH($E247&amp;"/"&amp;Q$1,Data!$1:$1,0)-1)))</f>
        <v/>
      </c>
      <c r="R247" s="252" t="str">
        <f ca="1">IF(ISERROR(OFFSET(Data!$A$1,MATCH($D247,Data!$CG:$CG,0)-1,MATCH($E247&amp;"/"&amp;R$1,Data!$1:$1,0)-1))=TRUE,"",IF(OFFSET(Data!$A$1,MATCH($D247,Data!$CG:$CG,0)-1,MATCH($E247&amp;"/"&amp;R$1,Data!$1:$1,0)-1)=0,"",OFFSET(Data!$A$1,MATCH($D247,Data!$CG:$CG,0)-1,MATCH($E247&amp;"/"&amp;R$1,Data!$1:$1,0)-1)))</f>
        <v/>
      </c>
      <c r="S247" s="252" t="str">
        <f ca="1">IF(ISERROR(OFFSET(Data!$A$1,MATCH($D247,Data!$CG:$CG,0)-1,MATCH($E247&amp;"/"&amp;S$1,Data!$1:$1,0)-1))=TRUE,"",IF(OFFSET(Data!$A$1,MATCH($D247,Data!$CG:$CG,0)-1,MATCH($E247&amp;"/"&amp;S$1,Data!$1:$1,0)-1)=0,"",OFFSET(Data!$A$1,MATCH($D247,Data!$CG:$CG,0)-1,MATCH($E247&amp;"/"&amp;S$1,Data!$1:$1,0)-1)))</f>
        <v/>
      </c>
      <c r="T247" s="252" t="str">
        <f ca="1">IF(ISERROR(OFFSET(Data!$A$1,MATCH($D247,Data!$CG:$CG,0)-1,MATCH($E247&amp;"/"&amp;T$1,Data!$1:$1,0)-1))=TRUE,"",IF(OFFSET(Data!$A$1,MATCH($D247,Data!$CG:$CG,0)-1,MATCH($E247&amp;"/"&amp;T$1,Data!$1:$1,0)-1)=0,"",OFFSET(Data!$A$1,MATCH($D247,Data!$CG:$CG,0)-1,MATCH($E247&amp;"/"&amp;T$1,Data!$1:$1,0)-1)))</f>
        <v/>
      </c>
      <c r="U247" s="252" t="str">
        <f ca="1">IF(ISERROR(OFFSET(Data!$A$1,MATCH($D247,Data!$CG:$CG,0)-1,MATCH($E247&amp;"/"&amp;U$1,Data!$1:$1,0)-1))=TRUE,"",IF(OFFSET(Data!$A$1,MATCH($D247,Data!$CG:$CG,0)-1,MATCH($E247&amp;"/"&amp;U$1,Data!$1:$1,0)-1)=0,"",OFFSET(Data!$A$1,MATCH($D247,Data!$CG:$CG,0)-1,MATCH($E247&amp;"/"&amp;U$1,Data!$1:$1,0)-1)))</f>
        <v/>
      </c>
      <c r="V247" s="252" t="str">
        <f ca="1">IF(ISERROR(OFFSET(Data!$A$1,MATCH($D247,Data!$CG:$CG,0)-1,MATCH($E247&amp;"/"&amp;V$1,Data!$1:$1,0)-1))=TRUE,"",IF(OFFSET(Data!$A$1,MATCH($D247,Data!$CG:$CG,0)-1,MATCH($E247&amp;"/"&amp;V$1,Data!$1:$1,0)-1)=0,"",OFFSET(Data!$A$1,MATCH($D247,Data!$CG:$CG,0)-1,MATCH($E247&amp;"/"&amp;V$1,Data!$1:$1,0)-1)))</f>
        <v/>
      </c>
      <c r="W247" s="269" t="str">
        <f ca="1">IF(ISERROR(OFFSET(Data!$A$1,MATCH($D247,Data!$CG:$CG,0)-1,MATCH($E247&amp;"/"&amp;W$1,Data!$1:$1,0)-1))=TRUE,"",IF(OFFSET(Data!$A$1,MATCH($D247,Data!$CG:$CG,0)-1,MATCH($E247&amp;"/"&amp;W$1,Data!$1:$1,0)-1)=0,"",OFFSET(Data!$A$1,MATCH($D247,Data!$CG:$CG,0)-1,MATCH($E247&amp;"/"&amp;W$1,Data!$1:$1,0)-1)))</f>
        <v/>
      </c>
      <c r="X247" s="252" t="str">
        <f ca="1">IF(ISERROR(OFFSET(Data!$A$1,MATCH($D247,Data!$CG:$CG,0)-1,MATCH($E247&amp;"/"&amp;X$1,Data!$1:$1,0)-1))=TRUE,"",IF(OFFSET(Data!$A$1,MATCH($D247,Data!$CG:$CG,0)-1,MATCH($E247&amp;"/"&amp;X$1,Data!$1:$1,0)-1)=0,"",OFFSET(Data!$A$1,MATCH($D247,Data!$CG:$CG,0)-1,MATCH($E247&amp;"/"&amp;X$1,Data!$1:$1,0)-1)))</f>
        <v/>
      </c>
      <c r="Y247" s="252" t="str">
        <f ca="1">IF(ISERROR(OFFSET(Data!$A$1,MATCH($D247,Data!$CG:$CG,0)-1,MATCH($E247&amp;"/"&amp;Y$1,Data!$1:$1,0)-1))=TRUE,"",IF(OFFSET(Data!$A$1,MATCH($D247,Data!$CG:$CG,0)-1,MATCH($E247&amp;"/"&amp;Y$1,Data!$1:$1,0)-1)=0,"",OFFSET(Data!$A$1,MATCH($D247,Data!$CG:$CG,0)-1,MATCH($E247&amp;"/"&amp;Y$1,Data!$1:$1,0)-1)))</f>
        <v/>
      </c>
      <c r="Z247" s="252" t="str">
        <f ca="1">IF(ISERROR(OFFSET(Data!$A$1,MATCH($D247,Data!$CG:$CG,0)-1,MATCH($E247&amp;"/"&amp;Z$1,Data!$1:$1,0)-1))=TRUE,"",IF(OFFSET(Data!$A$1,MATCH($D247,Data!$CG:$CG,0)-1,MATCH($E247&amp;"/"&amp;Z$1,Data!$1:$1,0)-1)=0,"",OFFSET(Data!$A$1,MATCH($D247,Data!$CG:$CG,0)-1,MATCH($E247&amp;"/"&amp;Z$1,Data!$1:$1,0)-1)))</f>
        <v/>
      </c>
      <c r="AA247" s="252" t="str">
        <f ca="1">IF(ISERROR(OFFSET(Data!$A$1,MATCH($D247,Data!$CG:$CG,0)-1,MATCH($E247&amp;"/"&amp;AA$1,Data!$1:$1,0)-1))=TRUE,"",IF(OFFSET(Data!$A$1,MATCH($D247,Data!$CG:$CG,0)-1,MATCH($E247&amp;"/"&amp;AA$1,Data!$1:$1,0)-1)=0,"",OFFSET(Data!$A$1,MATCH($D247,Data!$CG:$CG,0)-1,MATCH($E247&amp;"/"&amp;AA$1,Data!$1:$1,0)-1)))</f>
        <v/>
      </c>
      <c r="AB247" s="252" t="str">
        <f ca="1">IF(ISERROR(OFFSET(Data!$A$1,MATCH($D247,Data!$CG:$CG,0)-1,MATCH($E247&amp;"/"&amp;AB$1,Data!$1:$1,0)-1))=TRUE,"",IF(OFFSET(Data!$A$1,MATCH($D247,Data!$CG:$CG,0)-1,MATCH($E247&amp;"/"&amp;AB$1,Data!$1:$1,0)-1)=0,"",OFFSET(Data!$A$1,MATCH($D247,Data!$CG:$CG,0)-1,MATCH($E247&amp;"/"&amp;AB$1,Data!$1:$1,0)-1)))</f>
        <v/>
      </c>
      <c r="AC247" s="252" t="str">
        <f ca="1">IF(ISERROR(OFFSET(Data!$A$1,MATCH($D247,Data!$CG:$CG,0)-1,MATCH($E247&amp;"/"&amp;AC$1,Data!$1:$1,0)-1))=TRUE,"",IF(OFFSET(Data!$A$1,MATCH($D247,Data!$CG:$CG,0)-1,MATCH($E247&amp;"/"&amp;AC$1,Data!$1:$1,0)-1)=0,"",OFFSET(Data!$A$1,MATCH($D247,Data!$CG:$CG,0)-1,MATCH($E247&amp;"/"&amp;AC$1,Data!$1:$1,0)-1)))</f>
        <v/>
      </c>
      <c r="AD247" s="252" t="str">
        <f ca="1">IF(ISERROR(OFFSET(Data!$A$1,MATCH($D247,Data!$CG:$CG,0)-1,MATCH($E247&amp;"/"&amp;AD$1,Data!$1:$1,0)-1))=TRUE,"",IF(OFFSET(Data!$A$1,MATCH($D247,Data!$CG:$CG,0)-1,MATCH($E247&amp;"/"&amp;AD$1,Data!$1:$1,0)-1)=0,"",OFFSET(Data!$A$1,MATCH($D247,Data!$CG:$CG,0)-1,MATCH($E247&amp;"/"&amp;AD$1,Data!$1:$1,0)-1)))</f>
        <v/>
      </c>
      <c r="AE247" s="252" t="str">
        <f ca="1">IF(ISERROR(OFFSET(Data!$A$1,MATCH($D247,Data!$CG:$CG,0)-1,MATCH($E247&amp;"/"&amp;AE$1,Data!$1:$1,0)-1))=TRUE,"",IF(OFFSET(Data!$A$1,MATCH($D247,Data!$CG:$CG,0)-1,MATCH($E247&amp;"/"&amp;AE$1,Data!$1:$1,0)-1)=0,"",OFFSET(Data!$A$1,MATCH($D247,Data!$CG:$CG,0)-1,MATCH($E247&amp;"/"&amp;AE$1,Data!$1:$1,0)-1)))</f>
        <v/>
      </c>
      <c r="AF247" s="253" t="str">
        <f ca="1">IF(ISERROR(OFFSET(Data!$A$1,MATCH($D247,Data!$CG:$CG,0)-1,MATCH($E247&amp;"/"&amp;AF$1,Data!$1:$1,0)-1))=TRUE,"",IF(OFFSET(Data!$A$1,MATCH($D247,Data!$CG:$CG,0)-1,MATCH($E247&amp;"/"&amp;AF$1,Data!$1:$1,0)-1)=0,"",OFFSET(Data!$A$1,MATCH($D247,Data!$CG:$CG,0)-1,MATCH($E247&amp;"/"&amp;AF$1,Data!$1:$1,0)-1)))</f>
        <v/>
      </c>
      <c r="AG247" s="188">
        <f t="shared" ca="1" si="7"/>
        <v>0</v>
      </c>
      <c r="AH247" s="208">
        <f ca="1">SUM(AG244:AG247)</f>
        <v>0</v>
      </c>
    </row>
    <row r="248" spans="1:34" ht="15.75" hidden="1" customHeight="1" thickBot="1" x14ac:dyDescent="0.3">
      <c r="A248" s="447"/>
      <c r="B248" s="470"/>
      <c r="C248" s="473"/>
      <c r="D248" s="52" t="e">
        <f>IF(C248&lt;&gt;"",C248,D247)</f>
        <v>#N/A</v>
      </c>
      <c r="E248" s="53" t="s">
        <v>25</v>
      </c>
      <c r="F248" s="255" t="str">
        <f ca="1">IF(ISERROR(OFFSET(Data!$A$1,MATCH($D248,Data!$CG:$CG,0)-1,MATCH($E248&amp;"/"&amp;F$1,Data!$1:$1,0)-1))=TRUE,"",IF(OFFSET(Data!$A$1,MATCH($D248,Data!$CG:$CG,0)-1,MATCH($E248&amp;"/"&amp;F$1,Data!$1:$1,0)-1)=0,"",OFFSET(Data!$A$1,MATCH($D248,Data!$CG:$CG,0)-1,MATCH($E248&amp;"/"&amp;F$1,Data!$1:$1,0)-1)))</f>
        <v/>
      </c>
      <c r="G248" s="256" t="str">
        <f ca="1">IF(ISERROR(OFFSET(Data!$A$1,MATCH($D248,Data!$CG:$CG,0)-1,MATCH($E248&amp;"/"&amp;G$1,Data!$1:$1,0)-1))=TRUE,"",IF(OFFSET(Data!$A$1,MATCH($D248,Data!$CG:$CG,0)-1,MATCH($E248&amp;"/"&amp;G$1,Data!$1:$1,0)-1)=0,"",OFFSET(Data!$A$1,MATCH($D248,Data!$CG:$CG,0)-1,MATCH($E248&amp;"/"&amp;G$1,Data!$1:$1,0)-1)))</f>
        <v/>
      </c>
      <c r="H248" s="256" t="str">
        <f ca="1">IF(ISERROR(OFFSET(Data!$A$1,MATCH($D248,Data!$CG:$CG,0)-1,MATCH($E248&amp;"/"&amp;H$1,Data!$1:$1,0)-1))=TRUE,"",IF(OFFSET(Data!$A$1,MATCH($D248,Data!$CG:$CG,0)-1,MATCH($E248&amp;"/"&amp;H$1,Data!$1:$1,0)-1)=0,"",OFFSET(Data!$A$1,MATCH($D248,Data!$CG:$CG,0)-1,MATCH($E248&amp;"/"&amp;H$1,Data!$1:$1,0)-1)))</f>
        <v/>
      </c>
      <c r="I248" s="256" t="str">
        <f ca="1">IF(ISERROR(OFFSET(Data!$A$1,MATCH($D248,Data!$CG:$CG,0)-1,MATCH($E248&amp;"/"&amp;I$1,Data!$1:$1,0)-1))=TRUE,"",IF(OFFSET(Data!$A$1,MATCH($D248,Data!$CG:$CG,0)-1,MATCH($E248&amp;"/"&amp;I$1,Data!$1:$1,0)-1)=0,"",OFFSET(Data!$A$1,MATCH($D248,Data!$CG:$CG,0)-1,MATCH($E248&amp;"/"&amp;I$1,Data!$1:$1,0)-1)))</f>
        <v/>
      </c>
      <c r="J248" s="256" t="str">
        <f ca="1">IF(ISERROR(OFFSET(Data!$A$1,MATCH($D248,Data!$CG:$CG,0)-1,MATCH($E248&amp;"/"&amp;J$1,Data!$1:$1,0)-1))=TRUE,"",IF(OFFSET(Data!$A$1,MATCH($D248,Data!$CG:$CG,0)-1,MATCH($E248&amp;"/"&amp;J$1,Data!$1:$1,0)-1)=0,"",OFFSET(Data!$A$1,MATCH($D248,Data!$CG:$CG,0)-1,MATCH($E248&amp;"/"&amp;J$1,Data!$1:$1,0)-1)))</f>
        <v/>
      </c>
      <c r="K248" s="256" t="str">
        <f ca="1">IF(ISERROR(OFFSET(Data!$A$1,MATCH($D248,Data!$CG:$CG,0)-1,MATCH($E248&amp;"/"&amp;K$1,Data!$1:$1,0)-1))=TRUE,"",IF(OFFSET(Data!$A$1,MATCH($D248,Data!$CG:$CG,0)-1,MATCH($E248&amp;"/"&amp;K$1,Data!$1:$1,0)-1)=0,"",OFFSET(Data!$A$1,MATCH($D248,Data!$CG:$CG,0)-1,MATCH($E248&amp;"/"&amp;K$1,Data!$1:$1,0)-1)))</f>
        <v/>
      </c>
      <c r="L248" s="256" t="str">
        <f ca="1">IF(ISERROR(OFFSET(Data!$A$1,MATCH($D248,Data!$CG:$CG,0)-1,MATCH($E248&amp;"/"&amp;L$1,Data!$1:$1,0)-1))=TRUE,"",IF(OFFSET(Data!$A$1,MATCH($D248,Data!$CG:$CG,0)-1,MATCH($E248&amp;"/"&amp;L$1,Data!$1:$1,0)-1)=0,"",OFFSET(Data!$A$1,MATCH($D248,Data!$CG:$CG,0)-1,MATCH($E248&amp;"/"&amp;L$1,Data!$1:$1,0)-1)))</f>
        <v/>
      </c>
      <c r="M248" s="256" t="str">
        <f ca="1">IF(ISERROR(OFFSET(Data!$A$1,MATCH($D248,Data!$CG:$CG,0)-1,MATCH($E248&amp;"/"&amp;M$1,Data!$1:$1,0)-1))=TRUE,"",IF(OFFSET(Data!$A$1,MATCH($D248,Data!$CG:$CG,0)-1,MATCH($E248&amp;"/"&amp;M$1,Data!$1:$1,0)-1)=0,"",OFFSET(Data!$A$1,MATCH($D248,Data!$CG:$CG,0)-1,MATCH($E248&amp;"/"&amp;M$1,Data!$1:$1,0)-1)))</f>
        <v/>
      </c>
      <c r="N248" s="256" t="str">
        <f ca="1">IF(ISERROR(OFFSET(Data!$A$1,MATCH($D248,Data!$CG:$CG,0)-1,MATCH($E248&amp;"/"&amp;N$1,Data!$1:$1,0)-1))=TRUE,"",IF(OFFSET(Data!$A$1,MATCH($D248,Data!$CG:$CG,0)-1,MATCH($E248&amp;"/"&amp;N$1,Data!$1:$1,0)-1)=0,"",OFFSET(Data!$A$1,MATCH($D248,Data!$CG:$CG,0)-1,MATCH($E248&amp;"/"&amp;N$1,Data!$1:$1,0)-1)))</f>
        <v/>
      </c>
      <c r="O248" s="256" t="str">
        <f ca="1">IF(ISERROR(OFFSET(Data!$A$1,MATCH($D248,Data!$CG:$CG,0)-1,MATCH($E248&amp;"/"&amp;O$1,Data!$1:$1,0)-1))=TRUE,"",IF(OFFSET(Data!$A$1,MATCH($D248,Data!$CG:$CG,0)-1,MATCH($E248&amp;"/"&amp;O$1,Data!$1:$1,0)-1)=0,"",OFFSET(Data!$A$1,MATCH($D248,Data!$CG:$CG,0)-1,MATCH($E248&amp;"/"&amp;O$1,Data!$1:$1,0)-1)))</f>
        <v/>
      </c>
      <c r="P248" s="256" t="str">
        <f ca="1">IF(ISERROR(OFFSET(Data!$A$1,MATCH($D248,Data!$CG:$CG,0)-1,MATCH($E248&amp;"/"&amp;P$1,Data!$1:$1,0)-1))=TRUE,"",IF(OFFSET(Data!$A$1,MATCH($D248,Data!$CG:$CG,0)-1,MATCH($E248&amp;"/"&amp;P$1,Data!$1:$1,0)-1)=0,"",OFFSET(Data!$A$1,MATCH($D248,Data!$CG:$CG,0)-1,MATCH($E248&amp;"/"&amp;P$1,Data!$1:$1,0)-1)))</f>
        <v/>
      </c>
      <c r="Q248" s="256" t="str">
        <f ca="1">IF(ISERROR(OFFSET(Data!$A$1,MATCH($D248,Data!$CG:$CG,0)-1,MATCH($E248&amp;"/"&amp;Q$1,Data!$1:$1,0)-1))=TRUE,"",IF(OFFSET(Data!$A$1,MATCH($D248,Data!$CG:$CG,0)-1,MATCH($E248&amp;"/"&amp;Q$1,Data!$1:$1,0)-1)=0,"",OFFSET(Data!$A$1,MATCH($D248,Data!$CG:$CG,0)-1,MATCH($E248&amp;"/"&amp;Q$1,Data!$1:$1,0)-1)))</f>
        <v/>
      </c>
      <c r="R248" s="256" t="str">
        <f ca="1">IF(ISERROR(OFFSET(Data!$A$1,MATCH($D248,Data!$CG:$CG,0)-1,MATCH($E248&amp;"/"&amp;R$1,Data!$1:$1,0)-1))=TRUE,"",IF(OFFSET(Data!$A$1,MATCH($D248,Data!$CG:$CG,0)-1,MATCH($E248&amp;"/"&amp;R$1,Data!$1:$1,0)-1)=0,"",OFFSET(Data!$A$1,MATCH($D248,Data!$CG:$CG,0)-1,MATCH($E248&amp;"/"&amp;R$1,Data!$1:$1,0)-1)))</f>
        <v/>
      </c>
      <c r="S248" s="256" t="str">
        <f ca="1">IF(ISERROR(OFFSET(Data!$A$1,MATCH($D248,Data!$CG:$CG,0)-1,MATCH($E248&amp;"/"&amp;S$1,Data!$1:$1,0)-1))=TRUE,"",IF(OFFSET(Data!$A$1,MATCH($D248,Data!$CG:$CG,0)-1,MATCH($E248&amp;"/"&amp;S$1,Data!$1:$1,0)-1)=0,"",OFFSET(Data!$A$1,MATCH($D248,Data!$CG:$CG,0)-1,MATCH($E248&amp;"/"&amp;S$1,Data!$1:$1,0)-1)))</f>
        <v/>
      </c>
      <c r="T248" s="256" t="str">
        <f ca="1">IF(ISERROR(OFFSET(Data!$A$1,MATCH($D248,Data!$CG:$CG,0)-1,MATCH($E248&amp;"/"&amp;T$1,Data!$1:$1,0)-1))=TRUE,"",IF(OFFSET(Data!$A$1,MATCH($D248,Data!$CG:$CG,0)-1,MATCH($E248&amp;"/"&amp;T$1,Data!$1:$1,0)-1)=0,"",OFFSET(Data!$A$1,MATCH($D248,Data!$CG:$CG,0)-1,MATCH($E248&amp;"/"&amp;T$1,Data!$1:$1,0)-1)))</f>
        <v/>
      </c>
      <c r="U248" s="256" t="str">
        <f ca="1">IF(ISERROR(OFFSET(Data!$A$1,MATCH($D248,Data!$CG:$CG,0)-1,MATCH($E248&amp;"/"&amp;U$1,Data!$1:$1,0)-1))=TRUE,"",IF(OFFSET(Data!$A$1,MATCH($D248,Data!$CG:$CG,0)-1,MATCH($E248&amp;"/"&amp;U$1,Data!$1:$1,0)-1)=0,"",OFFSET(Data!$A$1,MATCH($D248,Data!$CG:$CG,0)-1,MATCH($E248&amp;"/"&amp;U$1,Data!$1:$1,0)-1)))</f>
        <v/>
      </c>
      <c r="V248" s="256" t="str">
        <f ca="1">IF(ISERROR(OFFSET(Data!$A$1,MATCH($D248,Data!$CG:$CG,0)-1,MATCH($E248&amp;"/"&amp;V$1,Data!$1:$1,0)-1))=TRUE,"",IF(OFFSET(Data!$A$1,MATCH($D248,Data!$CG:$CG,0)-1,MATCH($E248&amp;"/"&amp;V$1,Data!$1:$1,0)-1)=0,"",OFFSET(Data!$A$1,MATCH($D248,Data!$CG:$CG,0)-1,MATCH($E248&amp;"/"&amp;V$1,Data!$1:$1,0)-1)))</f>
        <v/>
      </c>
      <c r="W248" s="257" t="str">
        <f ca="1">IF(ISERROR(OFFSET(Data!$A$1,MATCH($D248,Data!$CG:$CG,0)-1,MATCH($E248&amp;"/"&amp;W$1,Data!$1:$1,0)-1))=TRUE,"",IF(OFFSET(Data!$A$1,MATCH($D248,Data!$CG:$CG,0)-1,MATCH($E248&amp;"/"&amp;W$1,Data!$1:$1,0)-1)=0,"",OFFSET(Data!$A$1,MATCH($D248,Data!$CG:$CG,0)-1,MATCH($E248&amp;"/"&amp;W$1,Data!$1:$1,0)-1)))</f>
        <v/>
      </c>
      <c r="X248" s="256" t="str">
        <f ca="1">IF(ISERROR(OFFSET(Data!$A$1,MATCH($D248,Data!$CG:$CG,0)-1,MATCH($E248&amp;"/"&amp;X$1,Data!$1:$1,0)-1))=TRUE,"",IF(OFFSET(Data!$A$1,MATCH($D248,Data!$CG:$CG,0)-1,MATCH($E248&amp;"/"&amp;X$1,Data!$1:$1,0)-1)=0,"",OFFSET(Data!$A$1,MATCH($D248,Data!$CG:$CG,0)-1,MATCH($E248&amp;"/"&amp;X$1,Data!$1:$1,0)-1)))</f>
        <v/>
      </c>
      <c r="Y248" s="256" t="str">
        <f ca="1">IF(ISERROR(OFFSET(Data!$A$1,MATCH($D248,Data!$CG:$CG,0)-1,MATCH($E248&amp;"/"&amp;Y$1,Data!$1:$1,0)-1))=TRUE,"",IF(OFFSET(Data!$A$1,MATCH($D248,Data!$CG:$CG,0)-1,MATCH($E248&amp;"/"&amp;Y$1,Data!$1:$1,0)-1)=0,"",OFFSET(Data!$A$1,MATCH($D248,Data!$CG:$CG,0)-1,MATCH($E248&amp;"/"&amp;Y$1,Data!$1:$1,0)-1)))</f>
        <v/>
      </c>
      <c r="Z248" s="256" t="str">
        <f ca="1">IF(ISERROR(OFFSET(Data!$A$1,MATCH($D248,Data!$CG:$CG,0)-1,MATCH($E248&amp;"/"&amp;Z$1,Data!$1:$1,0)-1))=TRUE,"",IF(OFFSET(Data!$A$1,MATCH($D248,Data!$CG:$CG,0)-1,MATCH($E248&amp;"/"&amp;Z$1,Data!$1:$1,0)-1)=0,"",OFFSET(Data!$A$1,MATCH($D248,Data!$CG:$CG,0)-1,MATCH($E248&amp;"/"&amp;Z$1,Data!$1:$1,0)-1)))</f>
        <v/>
      </c>
      <c r="AA248" s="256" t="str">
        <f ca="1">IF(ISERROR(OFFSET(Data!$A$1,MATCH($D248,Data!$CG:$CG,0)-1,MATCH($E248&amp;"/"&amp;AA$1,Data!$1:$1,0)-1))=TRUE,"",IF(OFFSET(Data!$A$1,MATCH($D248,Data!$CG:$CG,0)-1,MATCH($E248&amp;"/"&amp;AA$1,Data!$1:$1,0)-1)=0,"",OFFSET(Data!$A$1,MATCH($D248,Data!$CG:$CG,0)-1,MATCH($E248&amp;"/"&amp;AA$1,Data!$1:$1,0)-1)))</f>
        <v/>
      </c>
      <c r="AB248" s="256" t="str">
        <f ca="1">IF(ISERROR(OFFSET(Data!$A$1,MATCH($D248,Data!$CG:$CG,0)-1,MATCH($E248&amp;"/"&amp;AB$1,Data!$1:$1,0)-1))=TRUE,"",IF(OFFSET(Data!$A$1,MATCH($D248,Data!$CG:$CG,0)-1,MATCH($E248&amp;"/"&amp;AB$1,Data!$1:$1,0)-1)=0,"",OFFSET(Data!$A$1,MATCH($D248,Data!$CG:$CG,0)-1,MATCH($E248&amp;"/"&amp;AB$1,Data!$1:$1,0)-1)))</f>
        <v/>
      </c>
      <c r="AC248" s="256" t="str">
        <f ca="1">IF(ISERROR(OFFSET(Data!$A$1,MATCH($D248,Data!$CG:$CG,0)-1,MATCH($E248&amp;"/"&amp;AC$1,Data!$1:$1,0)-1))=TRUE,"",IF(OFFSET(Data!$A$1,MATCH($D248,Data!$CG:$CG,0)-1,MATCH($E248&amp;"/"&amp;AC$1,Data!$1:$1,0)-1)=0,"",OFFSET(Data!$A$1,MATCH($D248,Data!$CG:$CG,0)-1,MATCH($E248&amp;"/"&amp;AC$1,Data!$1:$1,0)-1)))</f>
        <v/>
      </c>
      <c r="AD248" s="256" t="str">
        <f ca="1">IF(ISERROR(OFFSET(Data!$A$1,MATCH($D248,Data!$CG:$CG,0)-1,MATCH($E248&amp;"/"&amp;AD$1,Data!$1:$1,0)-1))=TRUE,"",IF(OFFSET(Data!$A$1,MATCH($D248,Data!$CG:$CG,0)-1,MATCH($E248&amp;"/"&amp;AD$1,Data!$1:$1,0)-1)=0,"",OFFSET(Data!$A$1,MATCH($D248,Data!$CG:$CG,0)-1,MATCH($E248&amp;"/"&amp;AD$1,Data!$1:$1,0)-1)))</f>
        <v/>
      </c>
      <c r="AE248" s="256" t="str">
        <f ca="1">IF(ISERROR(OFFSET(Data!$A$1,MATCH($D248,Data!$CG:$CG,0)-1,MATCH($E248&amp;"/"&amp;AE$1,Data!$1:$1,0)-1))=TRUE,"",IF(OFFSET(Data!$A$1,MATCH($D248,Data!$CG:$CG,0)-1,MATCH($E248&amp;"/"&amp;AE$1,Data!$1:$1,0)-1)=0,"",OFFSET(Data!$A$1,MATCH($D248,Data!$CG:$CG,0)-1,MATCH($E248&amp;"/"&amp;AE$1,Data!$1:$1,0)-1)))</f>
        <v/>
      </c>
      <c r="AF248" s="258" t="str">
        <f ca="1">IF(ISERROR(OFFSET(Data!$A$1,MATCH($D248,Data!$CG:$CG,0)-1,MATCH($E248&amp;"/"&amp;AF$1,Data!$1:$1,0)-1))=TRUE,"",IF(OFFSET(Data!$A$1,MATCH($D248,Data!$CG:$CG,0)-1,MATCH($E248&amp;"/"&amp;AF$1,Data!$1:$1,0)-1)=0,"",OFFSET(Data!$A$1,MATCH($D248,Data!$CG:$CG,0)-1,MATCH($E248&amp;"/"&amp;AF$1,Data!$1:$1,0)-1)))</f>
        <v/>
      </c>
      <c r="AG248" s="197">
        <f t="shared" ca="1" si="7"/>
        <v>0</v>
      </c>
      <c r="AH248" s="209">
        <f ca="1">SUM(AG244:AG248)</f>
        <v>0</v>
      </c>
    </row>
    <row r="249" spans="1:34" ht="15" hidden="1" customHeight="1" x14ac:dyDescent="0.25">
      <c r="A249" s="445">
        <v>49</v>
      </c>
      <c r="B249" s="468" t="e">
        <f>INDEX(Data!CI:CI,MATCH("M"&amp;A249,Data!A:A,0))</f>
        <v>#N/A</v>
      </c>
      <c r="C249" s="471" t="e">
        <f>INDEX(Data!CG:CG,MATCH("M"&amp;A249,Data!A:A,0))</f>
        <v>#N/A</v>
      </c>
      <c r="D249" s="48" t="e">
        <f>IF(C249&lt;&gt;"",C249,#REF!)</f>
        <v>#N/A</v>
      </c>
      <c r="E249" s="49" t="s">
        <v>21</v>
      </c>
      <c r="F249" s="271" t="str">
        <f ca="1">IF(ISERROR(OFFSET(Data!$A$1,MATCH($D249,Data!$CG:$CG,0)-1,MATCH($E249&amp;"/"&amp;F$1,Data!$1:$1,0)-1))=TRUE,"",IF(OFFSET(Data!$A$1,MATCH($D249,Data!$CG:$CG,0)-1,MATCH($E249&amp;"/"&amp;F$1,Data!$1:$1,0)-1)=0,"",OFFSET(Data!$A$1,MATCH($D249,Data!$CG:$CG,0)-1,MATCH($E249&amp;"/"&amp;F$1,Data!$1:$1,0)-1)))</f>
        <v/>
      </c>
      <c r="G249" s="250" t="str">
        <f ca="1">IF(ISERROR(OFFSET(Data!$A$1,MATCH($D249,Data!$CG:$CG,0)-1,MATCH($E249&amp;"/"&amp;G$1,Data!$1:$1,0)-1))=TRUE,"",IF(OFFSET(Data!$A$1,MATCH($D249,Data!$CG:$CG,0)-1,MATCH($E249&amp;"/"&amp;G$1,Data!$1:$1,0)-1)=0,"",OFFSET(Data!$A$1,MATCH($D249,Data!$CG:$CG,0)-1,MATCH($E249&amp;"/"&amp;G$1,Data!$1:$1,0)-1)))</f>
        <v/>
      </c>
      <c r="H249" s="250" t="str">
        <f ca="1">IF(ISERROR(OFFSET(Data!$A$1,MATCH($D249,Data!$CG:$CG,0)-1,MATCH($E249&amp;"/"&amp;H$1,Data!$1:$1,0)-1))=TRUE,"",IF(OFFSET(Data!$A$1,MATCH($D249,Data!$CG:$CG,0)-1,MATCH($E249&amp;"/"&amp;H$1,Data!$1:$1,0)-1)=0,"",OFFSET(Data!$A$1,MATCH($D249,Data!$CG:$CG,0)-1,MATCH($E249&amp;"/"&amp;H$1,Data!$1:$1,0)-1)))</f>
        <v/>
      </c>
      <c r="I249" s="250" t="str">
        <f ca="1">IF(ISERROR(OFFSET(Data!$A$1,MATCH($D249,Data!$CG:$CG,0)-1,MATCH($E249&amp;"/"&amp;I$1,Data!$1:$1,0)-1))=TRUE,"",IF(OFFSET(Data!$A$1,MATCH($D249,Data!$CG:$CG,0)-1,MATCH($E249&amp;"/"&amp;I$1,Data!$1:$1,0)-1)=0,"",OFFSET(Data!$A$1,MATCH($D249,Data!$CG:$CG,0)-1,MATCH($E249&amp;"/"&amp;I$1,Data!$1:$1,0)-1)))</f>
        <v/>
      </c>
      <c r="J249" s="250" t="str">
        <f ca="1">IF(ISERROR(OFFSET(Data!$A$1,MATCH($D249,Data!$CG:$CG,0)-1,MATCH($E249&amp;"/"&amp;J$1,Data!$1:$1,0)-1))=TRUE,"",IF(OFFSET(Data!$A$1,MATCH($D249,Data!$CG:$CG,0)-1,MATCH($E249&amp;"/"&amp;J$1,Data!$1:$1,0)-1)=0,"",OFFSET(Data!$A$1,MATCH($D249,Data!$CG:$CG,0)-1,MATCH($E249&amp;"/"&amp;J$1,Data!$1:$1,0)-1)))</f>
        <v/>
      </c>
      <c r="K249" s="250" t="str">
        <f ca="1">IF(ISERROR(OFFSET(Data!$A$1,MATCH($D249,Data!$CG:$CG,0)-1,MATCH($E249&amp;"/"&amp;K$1,Data!$1:$1,0)-1))=TRUE,"",IF(OFFSET(Data!$A$1,MATCH($D249,Data!$CG:$CG,0)-1,MATCH($E249&amp;"/"&amp;K$1,Data!$1:$1,0)-1)=0,"",OFFSET(Data!$A$1,MATCH($D249,Data!$CG:$CG,0)-1,MATCH($E249&amp;"/"&amp;K$1,Data!$1:$1,0)-1)))</f>
        <v/>
      </c>
      <c r="L249" s="250" t="str">
        <f ca="1">IF(ISERROR(OFFSET(Data!$A$1,MATCH($D249,Data!$CG:$CG,0)-1,MATCH($E249&amp;"/"&amp;L$1,Data!$1:$1,0)-1))=TRUE,"",IF(OFFSET(Data!$A$1,MATCH($D249,Data!$CG:$CG,0)-1,MATCH($E249&amp;"/"&amp;L$1,Data!$1:$1,0)-1)=0,"",OFFSET(Data!$A$1,MATCH($D249,Data!$CG:$CG,0)-1,MATCH($E249&amp;"/"&amp;L$1,Data!$1:$1,0)-1)))</f>
        <v/>
      </c>
      <c r="M249" s="250" t="str">
        <f ca="1">IF(ISERROR(OFFSET(Data!$A$1,MATCH($D249,Data!$CG:$CG,0)-1,MATCH($E249&amp;"/"&amp;M$1,Data!$1:$1,0)-1))=TRUE,"",IF(OFFSET(Data!$A$1,MATCH($D249,Data!$CG:$CG,0)-1,MATCH($E249&amp;"/"&amp;M$1,Data!$1:$1,0)-1)=0,"",OFFSET(Data!$A$1,MATCH($D249,Data!$CG:$CG,0)-1,MATCH($E249&amp;"/"&amp;M$1,Data!$1:$1,0)-1)))</f>
        <v/>
      </c>
      <c r="N249" s="250" t="str">
        <f ca="1">IF(ISERROR(OFFSET(Data!$A$1,MATCH($D249,Data!$CG:$CG,0)-1,MATCH($E249&amp;"/"&amp;N$1,Data!$1:$1,0)-1))=TRUE,"",IF(OFFSET(Data!$A$1,MATCH($D249,Data!$CG:$CG,0)-1,MATCH($E249&amp;"/"&amp;N$1,Data!$1:$1,0)-1)=0,"",OFFSET(Data!$A$1,MATCH($D249,Data!$CG:$CG,0)-1,MATCH($E249&amp;"/"&amp;N$1,Data!$1:$1,0)-1)))</f>
        <v/>
      </c>
      <c r="O249" s="250" t="str">
        <f ca="1">IF(ISERROR(OFFSET(Data!$A$1,MATCH($D249,Data!$CG:$CG,0)-1,MATCH($E249&amp;"/"&amp;O$1,Data!$1:$1,0)-1))=TRUE,"",IF(OFFSET(Data!$A$1,MATCH($D249,Data!$CG:$CG,0)-1,MATCH($E249&amp;"/"&amp;O$1,Data!$1:$1,0)-1)=0,"",OFFSET(Data!$A$1,MATCH($D249,Data!$CG:$CG,0)-1,MATCH($E249&amp;"/"&amp;O$1,Data!$1:$1,0)-1)))</f>
        <v/>
      </c>
      <c r="P249" s="250" t="str">
        <f ca="1">IF(ISERROR(OFFSET(Data!$A$1,MATCH($D249,Data!$CG:$CG,0)-1,MATCH($E249&amp;"/"&amp;P$1,Data!$1:$1,0)-1))=TRUE,"",IF(OFFSET(Data!$A$1,MATCH($D249,Data!$CG:$CG,0)-1,MATCH($E249&amp;"/"&amp;P$1,Data!$1:$1,0)-1)=0,"",OFFSET(Data!$A$1,MATCH($D249,Data!$CG:$CG,0)-1,MATCH($E249&amp;"/"&amp;P$1,Data!$1:$1,0)-1)))</f>
        <v/>
      </c>
      <c r="Q249" s="250" t="str">
        <f ca="1">IF(ISERROR(OFFSET(Data!$A$1,MATCH($D249,Data!$CG:$CG,0)-1,MATCH($E249&amp;"/"&amp;Q$1,Data!$1:$1,0)-1))=TRUE,"",IF(OFFSET(Data!$A$1,MATCH($D249,Data!$CG:$CG,0)-1,MATCH($E249&amp;"/"&amp;Q$1,Data!$1:$1,0)-1)=0,"",OFFSET(Data!$A$1,MATCH($D249,Data!$CG:$CG,0)-1,MATCH($E249&amp;"/"&amp;Q$1,Data!$1:$1,0)-1)))</f>
        <v/>
      </c>
      <c r="R249" s="250" t="str">
        <f ca="1">IF(ISERROR(OFFSET(Data!$A$1,MATCH($D249,Data!$CG:$CG,0)-1,MATCH($E249&amp;"/"&amp;R$1,Data!$1:$1,0)-1))=TRUE,"",IF(OFFSET(Data!$A$1,MATCH($D249,Data!$CG:$CG,0)-1,MATCH($E249&amp;"/"&amp;R$1,Data!$1:$1,0)-1)=0,"",OFFSET(Data!$A$1,MATCH($D249,Data!$CG:$CG,0)-1,MATCH($E249&amp;"/"&amp;R$1,Data!$1:$1,0)-1)))</f>
        <v/>
      </c>
      <c r="S249" s="250" t="str">
        <f ca="1">IF(ISERROR(OFFSET(Data!$A$1,MATCH($D249,Data!$CG:$CG,0)-1,MATCH($E249&amp;"/"&amp;S$1,Data!$1:$1,0)-1))=TRUE,"",IF(OFFSET(Data!$A$1,MATCH($D249,Data!$CG:$CG,0)-1,MATCH($E249&amp;"/"&amp;S$1,Data!$1:$1,0)-1)=0,"",OFFSET(Data!$A$1,MATCH($D249,Data!$CG:$CG,0)-1,MATCH($E249&amp;"/"&amp;S$1,Data!$1:$1,0)-1)))</f>
        <v/>
      </c>
      <c r="T249" s="250" t="str">
        <f ca="1">IF(ISERROR(OFFSET(Data!$A$1,MATCH($D249,Data!$CG:$CG,0)-1,MATCH($E249&amp;"/"&amp;T$1,Data!$1:$1,0)-1))=TRUE,"",IF(OFFSET(Data!$A$1,MATCH($D249,Data!$CG:$CG,0)-1,MATCH($E249&amp;"/"&amp;T$1,Data!$1:$1,0)-1)=0,"",OFFSET(Data!$A$1,MATCH($D249,Data!$CG:$CG,0)-1,MATCH($E249&amp;"/"&amp;T$1,Data!$1:$1,0)-1)))</f>
        <v/>
      </c>
      <c r="U249" s="250" t="str">
        <f ca="1">IF(ISERROR(OFFSET(Data!$A$1,MATCH($D249,Data!$CG:$CG,0)-1,MATCH($E249&amp;"/"&amp;U$1,Data!$1:$1,0)-1))=TRUE,"",IF(OFFSET(Data!$A$1,MATCH($D249,Data!$CG:$CG,0)-1,MATCH($E249&amp;"/"&amp;U$1,Data!$1:$1,0)-1)=0,"",OFFSET(Data!$A$1,MATCH($D249,Data!$CG:$CG,0)-1,MATCH($E249&amp;"/"&amp;U$1,Data!$1:$1,0)-1)))</f>
        <v/>
      </c>
      <c r="V249" s="250" t="str">
        <f ca="1">IF(ISERROR(OFFSET(Data!$A$1,MATCH($D249,Data!$CG:$CG,0)-1,MATCH($E249&amp;"/"&amp;V$1,Data!$1:$1,0)-1))=TRUE,"",IF(OFFSET(Data!$A$1,MATCH($D249,Data!$CG:$CG,0)-1,MATCH($E249&amp;"/"&amp;V$1,Data!$1:$1,0)-1)=0,"",OFFSET(Data!$A$1,MATCH($D249,Data!$CG:$CG,0)-1,MATCH($E249&amp;"/"&amp;V$1,Data!$1:$1,0)-1)))</f>
        <v/>
      </c>
      <c r="W249" s="272" t="str">
        <f ca="1">IF(ISERROR(OFFSET(Data!$A$1,MATCH($D249,Data!$CG:$CG,0)-1,MATCH($E249&amp;"/"&amp;W$1,Data!$1:$1,0)-1))=TRUE,"",IF(OFFSET(Data!$A$1,MATCH($D249,Data!$CG:$CG,0)-1,MATCH($E249&amp;"/"&amp;W$1,Data!$1:$1,0)-1)=0,"",OFFSET(Data!$A$1,MATCH($D249,Data!$CG:$CG,0)-1,MATCH($E249&amp;"/"&amp;W$1,Data!$1:$1,0)-1)))</f>
        <v/>
      </c>
      <c r="X249" s="250" t="str">
        <f ca="1">IF(ISERROR(OFFSET(Data!$A$1,MATCH($D249,Data!$CG:$CG,0)-1,MATCH($E249&amp;"/"&amp;X$1,Data!$1:$1,0)-1))=TRUE,"",IF(OFFSET(Data!$A$1,MATCH($D249,Data!$CG:$CG,0)-1,MATCH($E249&amp;"/"&amp;X$1,Data!$1:$1,0)-1)=0,"",OFFSET(Data!$A$1,MATCH($D249,Data!$CG:$CG,0)-1,MATCH($E249&amp;"/"&amp;X$1,Data!$1:$1,0)-1)))</f>
        <v/>
      </c>
      <c r="Y249" s="250" t="str">
        <f ca="1">IF(ISERROR(OFFSET(Data!$A$1,MATCH($D249,Data!$CG:$CG,0)-1,MATCH($E249&amp;"/"&amp;Y$1,Data!$1:$1,0)-1))=TRUE,"",IF(OFFSET(Data!$A$1,MATCH($D249,Data!$CG:$CG,0)-1,MATCH($E249&amp;"/"&amp;Y$1,Data!$1:$1,0)-1)=0,"",OFFSET(Data!$A$1,MATCH($D249,Data!$CG:$CG,0)-1,MATCH($E249&amp;"/"&amp;Y$1,Data!$1:$1,0)-1)))</f>
        <v/>
      </c>
      <c r="Z249" s="250" t="str">
        <f ca="1">IF(ISERROR(OFFSET(Data!$A$1,MATCH($D249,Data!$CG:$CG,0)-1,MATCH($E249&amp;"/"&amp;Z$1,Data!$1:$1,0)-1))=TRUE,"",IF(OFFSET(Data!$A$1,MATCH($D249,Data!$CG:$CG,0)-1,MATCH($E249&amp;"/"&amp;Z$1,Data!$1:$1,0)-1)=0,"",OFFSET(Data!$A$1,MATCH($D249,Data!$CG:$CG,0)-1,MATCH($E249&amp;"/"&amp;Z$1,Data!$1:$1,0)-1)))</f>
        <v/>
      </c>
      <c r="AA249" s="250" t="str">
        <f ca="1">IF(ISERROR(OFFSET(Data!$A$1,MATCH($D249,Data!$CG:$CG,0)-1,MATCH($E249&amp;"/"&amp;AA$1,Data!$1:$1,0)-1))=TRUE,"",IF(OFFSET(Data!$A$1,MATCH($D249,Data!$CG:$CG,0)-1,MATCH($E249&amp;"/"&amp;AA$1,Data!$1:$1,0)-1)=0,"",OFFSET(Data!$A$1,MATCH($D249,Data!$CG:$CG,0)-1,MATCH($E249&amp;"/"&amp;AA$1,Data!$1:$1,0)-1)))</f>
        <v/>
      </c>
      <c r="AB249" s="250" t="str">
        <f ca="1">IF(ISERROR(OFFSET(Data!$A$1,MATCH($D249,Data!$CG:$CG,0)-1,MATCH($E249&amp;"/"&amp;AB$1,Data!$1:$1,0)-1))=TRUE,"",IF(OFFSET(Data!$A$1,MATCH($D249,Data!$CG:$CG,0)-1,MATCH($E249&amp;"/"&amp;AB$1,Data!$1:$1,0)-1)=0,"",OFFSET(Data!$A$1,MATCH($D249,Data!$CG:$CG,0)-1,MATCH($E249&amp;"/"&amp;AB$1,Data!$1:$1,0)-1)))</f>
        <v/>
      </c>
      <c r="AC249" s="250" t="str">
        <f ca="1">IF(ISERROR(OFFSET(Data!$A$1,MATCH($D249,Data!$CG:$CG,0)-1,MATCH($E249&amp;"/"&amp;AC$1,Data!$1:$1,0)-1))=TRUE,"",IF(OFFSET(Data!$A$1,MATCH($D249,Data!$CG:$CG,0)-1,MATCH($E249&amp;"/"&amp;AC$1,Data!$1:$1,0)-1)=0,"",OFFSET(Data!$A$1,MATCH($D249,Data!$CG:$CG,0)-1,MATCH($E249&amp;"/"&amp;AC$1,Data!$1:$1,0)-1)))</f>
        <v/>
      </c>
      <c r="AD249" s="250" t="str">
        <f ca="1">IF(ISERROR(OFFSET(Data!$A$1,MATCH($D249,Data!$CG:$CG,0)-1,MATCH($E249&amp;"/"&amp;AD$1,Data!$1:$1,0)-1))=TRUE,"",IF(OFFSET(Data!$A$1,MATCH($D249,Data!$CG:$CG,0)-1,MATCH($E249&amp;"/"&amp;AD$1,Data!$1:$1,0)-1)=0,"",OFFSET(Data!$A$1,MATCH($D249,Data!$CG:$CG,0)-1,MATCH($E249&amp;"/"&amp;AD$1,Data!$1:$1,0)-1)))</f>
        <v/>
      </c>
      <c r="AE249" s="250" t="str">
        <f ca="1">IF(ISERROR(OFFSET(Data!$A$1,MATCH($D249,Data!$CG:$CG,0)-1,MATCH($E249&amp;"/"&amp;AE$1,Data!$1:$1,0)-1))=TRUE,"",IF(OFFSET(Data!$A$1,MATCH($D249,Data!$CG:$CG,0)-1,MATCH($E249&amp;"/"&amp;AE$1,Data!$1:$1,0)-1)=0,"",OFFSET(Data!$A$1,MATCH($D249,Data!$CG:$CG,0)-1,MATCH($E249&amp;"/"&amp;AE$1,Data!$1:$1,0)-1)))</f>
        <v/>
      </c>
      <c r="AF249" s="251" t="str">
        <f ca="1">IF(ISERROR(OFFSET(Data!$A$1,MATCH($D249,Data!$CG:$CG,0)-1,MATCH($E249&amp;"/"&amp;AF$1,Data!$1:$1,0)-1))=TRUE,"",IF(OFFSET(Data!$A$1,MATCH($D249,Data!$CG:$CG,0)-1,MATCH($E249&amp;"/"&amp;AF$1,Data!$1:$1,0)-1)=0,"",OFFSET(Data!$A$1,MATCH($D249,Data!$CG:$CG,0)-1,MATCH($E249&amp;"/"&amp;AF$1,Data!$1:$1,0)-1)))</f>
        <v/>
      </c>
      <c r="AG249" s="206">
        <f t="shared" ca="1" si="7"/>
        <v>0</v>
      </c>
      <c r="AH249" s="207">
        <f ca="1">AG249</f>
        <v>0</v>
      </c>
    </row>
    <row r="250" spans="1:34" ht="15" hidden="1" customHeight="1" thickBot="1" x14ac:dyDescent="0.3">
      <c r="A250" s="446"/>
      <c r="B250" s="469"/>
      <c r="C250" s="472"/>
      <c r="D250" s="50" t="e">
        <f>IF(C250&lt;&gt;"",C250,D249)</f>
        <v>#N/A</v>
      </c>
      <c r="E250" s="51" t="s">
        <v>22</v>
      </c>
      <c r="F250" s="254" t="str">
        <f ca="1">IF(ISERROR(OFFSET(Data!$A$1,MATCH($D250,Data!$CG:$CG,0)-1,MATCH($E250&amp;"/"&amp;F$1,Data!$1:$1,0)-1))=TRUE,"",IF(OFFSET(Data!$A$1,MATCH($D250,Data!$CG:$CG,0)-1,MATCH($E250&amp;"/"&amp;F$1,Data!$1:$1,0)-1)=0,"",OFFSET(Data!$A$1,MATCH($D250,Data!$CG:$CG,0)-1,MATCH($E250&amp;"/"&amp;F$1,Data!$1:$1,0)-1)))</f>
        <v/>
      </c>
      <c r="G250" s="252" t="str">
        <f ca="1">IF(ISERROR(OFFSET(Data!$A$1,MATCH($D250,Data!$CG:$CG,0)-1,MATCH($E250&amp;"/"&amp;G$1,Data!$1:$1,0)-1))=TRUE,"",IF(OFFSET(Data!$A$1,MATCH($D250,Data!$CG:$CG,0)-1,MATCH($E250&amp;"/"&amp;G$1,Data!$1:$1,0)-1)=0,"",OFFSET(Data!$A$1,MATCH($D250,Data!$CG:$CG,0)-1,MATCH($E250&amp;"/"&amp;G$1,Data!$1:$1,0)-1)))</f>
        <v/>
      </c>
      <c r="H250" s="252" t="str">
        <f ca="1">IF(ISERROR(OFFSET(Data!$A$1,MATCH($D250,Data!$CG:$CG,0)-1,MATCH($E250&amp;"/"&amp;H$1,Data!$1:$1,0)-1))=TRUE,"",IF(OFFSET(Data!$A$1,MATCH($D250,Data!$CG:$CG,0)-1,MATCH($E250&amp;"/"&amp;H$1,Data!$1:$1,0)-1)=0,"",OFFSET(Data!$A$1,MATCH($D250,Data!$CG:$CG,0)-1,MATCH($E250&amp;"/"&amp;H$1,Data!$1:$1,0)-1)))</f>
        <v/>
      </c>
      <c r="I250" s="252" t="str">
        <f ca="1">IF(ISERROR(OFFSET(Data!$A$1,MATCH($D250,Data!$CG:$CG,0)-1,MATCH($E250&amp;"/"&amp;I$1,Data!$1:$1,0)-1))=TRUE,"",IF(OFFSET(Data!$A$1,MATCH($D250,Data!$CG:$CG,0)-1,MATCH($E250&amp;"/"&amp;I$1,Data!$1:$1,0)-1)=0,"",OFFSET(Data!$A$1,MATCH($D250,Data!$CG:$CG,0)-1,MATCH($E250&amp;"/"&amp;I$1,Data!$1:$1,0)-1)))</f>
        <v/>
      </c>
      <c r="J250" s="252" t="str">
        <f ca="1">IF(ISERROR(OFFSET(Data!$A$1,MATCH($D250,Data!$CG:$CG,0)-1,MATCH($E250&amp;"/"&amp;J$1,Data!$1:$1,0)-1))=TRUE,"",IF(OFFSET(Data!$A$1,MATCH($D250,Data!$CG:$CG,0)-1,MATCH($E250&amp;"/"&amp;J$1,Data!$1:$1,0)-1)=0,"",OFFSET(Data!$A$1,MATCH($D250,Data!$CG:$CG,0)-1,MATCH($E250&amp;"/"&amp;J$1,Data!$1:$1,0)-1)))</f>
        <v/>
      </c>
      <c r="K250" s="252" t="str">
        <f ca="1">IF(ISERROR(OFFSET(Data!$A$1,MATCH($D250,Data!$CG:$CG,0)-1,MATCH($E250&amp;"/"&amp;K$1,Data!$1:$1,0)-1))=TRUE,"",IF(OFFSET(Data!$A$1,MATCH($D250,Data!$CG:$CG,0)-1,MATCH($E250&amp;"/"&amp;K$1,Data!$1:$1,0)-1)=0,"",OFFSET(Data!$A$1,MATCH($D250,Data!$CG:$CG,0)-1,MATCH($E250&amp;"/"&amp;K$1,Data!$1:$1,0)-1)))</f>
        <v/>
      </c>
      <c r="L250" s="252" t="str">
        <f ca="1">IF(ISERROR(OFFSET(Data!$A$1,MATCH($D250,Data!$CG:$CG,0)-1,MATCH($E250&amp;"/"&amp;L$1,Data!$1:$1,0)-1))=TRUE,"",IF(OFFSET(Data!$A$1,MATCH($D250,Data!$CG:$CG,0)-1,MATCH($E250&amp;"/"&amp;L$1,Data!$1:$1,0)-1)=0,"",OFFSET(Data!$A$1,MATCH($D250,Data!$CG:$CG,0)-1,MATCH($E250&amp;"/"&amp;L$1,Data!$1:$1,0)-1)))</f>
        <v/>
      </c>
      <c r="M250" s="252" t="str">
        <f ca="1">IF(ISERROR(OFFSET(Data!$A$1,MATCH($D250,Data!$CG:$CG,0)-1,MATCH($E250&amp;"/"&amp;M$1,Data!$1:$1,0)-1))=TRUE,"",IF(OFFSET(Data!$A$1,MATCH($D250,Data!$CG:$CG,0)-1,MATCH($E250&amp;"/"&amp;M$1,Data!$1:$1,0)-1)=0,"",OFFSET(Data!$A$1,MATCH($D250,Data!$CG:$CG,0)-1,MATCH($E250&amp;"/"&amp;M$1,Data!$1:$1,0)-1)))</f>
        <v/>
      </c>
      <c r="N250" s="252" t="str">
        <f ca="1">IF(ISERROR(OFFSET(Data!$A$1,MATCH($D250,Data!$CG:$CG,0)-1,MATCH($E250&amp;"/"&amp;N$1,Data!$1:$1,0)-1))=TRUE,"",IF(OFFSET(Data!$A$1,MATCH($D250,Data!$CG:$CG,0)-1,MATCH($E250&amp;"/"&amp;N$1,Data!$1:$1,0)-1)=0,"",OFFSET(Data!$A$1,MATCH($D250,Data!$CG:$CG,0)-1,MATCH($E250&amp;"/"&amp;N$1,Data!$1:$1,0)-1)))</f>
        <v/>
      </c>
      <c r="O250" s="252" t="str">
        <f ca="1">IF(ISERROR(OFFSET(Data!$A$1,MATCH($D250,Data!$CG:$CG,0)-1,MATCH($E250&amp;"/"&amp;O$1,Data!$1:$1,0)-1))=TRUE,"",IF(OFFSET(Data!$A$1,MATCH($D250,Data!$CG:$CG,0)-1,MATCH($E250&amp;"/"&amp;O$1,Data!$1:$1,0)-1)=0,"",OFFSET(Data!$A$1,MATCH($D250,Data!$CG:$CG,0)-1,MATCH($E250&amp;"/"&amp;O$1,Data!$1:$1,0)-1)))</f>
        <v/>
      </c>
      <c r="P250" s="252" t="str">
        <f ca="1">IF(ISERROR(OFFSET(Data!$A$1,MATCH($D250,Data!$CG:$CG,0)-1,MATCH($E250&amp;"/"&amp;P$1,Data!$1:$1,0)-1))=TRUE,"",IF(OFFSET(Data!$A$1,MATCH($D250,Data!$CG:$CG,0)-1,MATCH($E250&amp;"/"&amp;P$1,Data!$1:$1,0)-1)=0,"",OFFSET(Data!$A$1,MATCH($D250,Data!$CG:$CG,0)-1,MATCH($E250&amp;"/"&amp;P$1,Data!$1:$1,0)-1)))</f>
        <v/>
      </c>
      <c r="Q250" s="252" t="str">
        <f ca="1">IF(ISERROR(OFFSET(Data!$A$1,MATCH($D250,Data!$CG:$CG,0)-1,MATCH($E250&amp;"/"&amp;Q$1,Data!$1:$1,0)-1))=TRUE,"",IF(OFFSET(Data!$A$1,MATCH($D250,Data!$CG:$CG,0)-1,MATCH($E250&amp;"/"&amp;Q$1,Data!$1:$1,0)-1)=0,"",OFFSET(Data!$A$1,MATCH($D250,Data!$CG:$CG,0)-1,MATCH($E250&amp;"/"&amp;Q$1,Data!$1:$1,0)-1)))</f>
        <v/>
      </c>
      <c r="R250" s="252" t="str">
        <f ca="1">IF(ISERROR(OFFSET(Data!$A$1,MATCH($D250,Data!$CG:$CG,0)-1,MATCH($E250&amp;"/"&amp;R$1,Data!$1:$1,0)-1))=TRUE,"",IF(OFFSET(Data!$A$1,MATCH($D250,Data!$CG:$CG,0)-1,MATCH($E250&amp;"/"&amp;R$1,Data!$1:$1,0)-1)=0,"",OFFSET(Data!$A$1,MATCH($D250,Data!$CG:$CG,0)-1,MATCH($E250&amp;"/"&amp;R$1,Data!$1:$1,0)-1)))</f>
        <v/>
      </c>
      <c r="S250" s="252" t="str">
        <f ca="1">IF(ISERROR(OFFSET(Data!$A$1,MATCH($D250,Data!$CG:$CG,0)-1,MATCH($E250&amp;"/"&amp;S$1,Data!$1:$1,0)-1))=TRUE,"",IF(OFFSET(Data!$A$1,MATCH($D250,Data!$CG:$CG,0)-1,MATCH($E250&amp;"/"&amp;S$1,Data!$1:$1,0)-1)=0,"",OFFSET(Data!$A$1,MATCH($D250,Data!$CG:$CG,0)-1,MATCH($E250&amp;"/"&amp;S$1,Data!$1:$1,0)-1)))</f>
        <v/>
      </c>
      <c r="T250" s="252" t="str">
        <f ca="1">IF(ISERROR(OFFSET(Data!$A$1,MATCH($D250,Data!$CG:$CG,0)-1,MATCH($E250&amp;"/"&amp;T$1,Data!$1:$1,0)-1))=TRUE,"",IF(OFFSET(Data!$A$1,MATCH($D250,Data!$CG:$CG,0)-1,MATCH($E250&amp;"/"&amp;T$1,Data!$1:$1,0)-1)=0,"",OFFSET(Data!$A$1,MATCH($D250,Data!$CG:$CG,0)-1,MATCH($E250&amp;"/"&amp;T$1,Data!$1:$1,0)-1)))</f>
        <v/>
      </c>
      <c r="U250" s="252" t="str">
        <f ca="1">IF(ISERROR(OFFSET(Data!$A$1,MATCH($D250,Data!$CG:$CG,0)-1,MATCH($E250&amp;"/"&amp;U$1,Data!$1:$1,0)-1))=TRUE,"",IF(OFFSET(Data!$A$1,MATCH($D250,Data!$CG:$CG,0)-1,MATCH($E250&amp;"/"&amp;U$1,Data!$1:$1,0)-1)=0,"",OFFSET(Data!$A$1,MATCH($D250,Data!$CG:$CG,0)-1,MATCH($E250&amp;"/"&amp;U$1,Data!$1:$1,0)-1)))</f>
        <v/>
      </c>
      <c r="V250" s="252" t="str">
        <f ca="1">IF(ISERROR(OFFSET(Data!$A$1,MATCH($D250,Data!$CG:$CG,0)-1,MATCH($E250&amp;"/"&amp;V$1,Data!$1:$1,0)-1))=TRUE,"",IF(OFFSET(Data!$A$1,MATCH($D250,Data!$CG:$CG,0)-1,MATCH($E250&amp;"/"&amp;V$1,Data!$1:$1,0)-1)=0,"",OFFSET(Data!$A$1,MATCH($D250,Data!$CG:$CG,0)-1,MATCH($E250&amp;"/"&amp;V$1,Data!$1:$1,0)-1)))</f>
        <v/>
      </c>
      <c r="W250" s="269" t="str">
        <f ca="1">IF(ISERROR(OFFSET(Data!$A$1,MATCH($D250,Data!$CG:$CG,0)-1,MATCH($E250&amp;"/"&amp;W$1,Data!$1:$1,0)-1))=TRUE,"",IF(OFFSET(Data!$A$1,MATCH($D250,Data!$CG:$CG,0)-1,MATCH($E250&amp;"/"&amp;W$1,Data!$1:$1,0)-1)=0,"",OFFSET(Data!$A$1,MATCH($D250,Data!$CG:$CG,0)-1,MATCH($E250&amp;"/"&amp;W$1,Data!$1:$1,0)-1)))</f>
        <v/>
      </c>
      <c r="X250" s="252" t="str">
        <f ca="1">IF(ISERROR(OFFSET(Data!$A$1,MATCH($D250,Data!$CG:$CG,0)-1,MATCH($E250&amp;"/"&amp;X$1,Data!$1:$1,0)-1))=TRUE,"",IF(OFFSET(Data!$A$1,MATCH($D250,Data!$CG:$CG,0)-1,MATCH($E250&amp;"/"&amp;X$1,Data!$1:$1,0)-1)=0,"",OFFSET(Data!$A$1,MATCH($D250,Data!$CG:$CG,0)-1,MATCH($E250&amp;"/"&amp;X$1,Data!$1:$1,0)-1)))</f>
        <v/>
      </c>
      <c r="Y250" s="252" t="str">
        <f ca="1">IF(ISERROR(OFFSET(Data!$A$1,MATCH($D250,Data!$CG:$CG,0)-1,MATCH($E250&amp;"/"&amp;Y$1,Data!$1:$1,0)-1))=TRUE,"",IF(OFFSET(Data!$A$1,MATCH($D250,Data!$CG:$CG,0)-1,MATCH($E250&amp;"/"&amp;Y$1,Data!$1:$1,0)-1)=0,"",OFFSET(Data!$A$1,MATCH($D250,Data!$CG:$CG,0)-1,MATCH($E250&amp;"/"&amp;Y$1,Data!$1:$1,0)-1)))</f>
        <v/>
      </c>
      <c r="Z250" s="252" t="str">
        <f ca="1">IF(ISERROR(OFFSET(Data!$A$1,MATCH($D250,Data!$CG:$CG,0)-1,MATCH($E250&amp;"/"&amp;Z$1,Data!$1:$1,0)-1))=TRUE,"",IF(OFFSET(Data!$A$1,MATCH($D250,Data!$CG:$CG,0)-1,MATCH($E250&amp;"/"&amp;Z$1,Data!$1:$1,0)-1)=0,"",OFFSET(Data!$A$1,MATCH($D250,Data!$CG:$CG,0)-1,MATCH($E250&amp;"/"&amp;Z$1,Data!$1:$1,0)-1)))</f>
        <v/>
      </c>
      <c r="AA250" s="252" t="str">
        <f ca="1">IF(ISERROR(OFFSET(Data!$A$1,MATCH($D250,Data!$CG:$CG,0)-1,MATCH($E250&amp;"/"&amp;AA$1,Data!$1:$1,0)-1))=TRUE,"",IF(OFFSET(Data!$A$1,MATCH($D250,Data!$CG:$CG,0)-1,MATCH($E250&amp;"/"&amp;AA$1,Data!$1:$1,0)-1)=0,"",OFFSET(Data!$A$1,MATCH($D250,Data!$CG:$CG,0)-1,MATCH($E250&amp;"/"&amp;AA$1,Data!$1:$1,0)-1)))</f>
        <v/>
      </c>
      <c r="AB250" s="252" t="str">
        <f ca="1">IF(ISERROR(OFFSET(Data!$A$1,MATCH($D250,Data!$CG:$CG,0)-1,MATCH($E250&amp;"/"&amp;AB$1,Data!$1:$1,0)-1))=TRUE,"",IF(OFFSET(Data!$A$1,MATCH($D250,Data!$CG:$CG,0)-1,MATCH($E250&amp;"/"&amp;AB$1,Data!$1:$1,0)-1)=0,"",OFFSET(Data!$A$1,MATCH($D250,Data!$CG:$CG,0)-1,MATCH($E250&amp;"/"&amp;AB$1,Data!$1:$1,0)-1)))</f>
        <v/>
      </c>
      <c r="AC250" s="252" t="str">
        <f ca="1">IF(ISERROR(OFFSET(Data!$A$1,MATCH($D250,Data!$CG:$CG,0)-1,MATCH($E250&amp;"/"&amp;AC$1,Data!$1:$1,0)-1))=TRUE,"",IF(OFFSET(Data!$A$1,MATCH($D250,Data!$CG:$CG,0)-1,MATCH($E250&amp;"/"&amp;AC$1,Data!$1:$1,0)-1)=0,"",OFFSET(Data!$A$1,MATCH($D250,Data!$CG:$CG,0)-1,MATCH($E250&amp;"/"&amp;AC$1,Data!$1:$1,0)-1)))</f>
        <v/>
      </c>
      <c r="AD250" s="252" t="str">
        <f ca="1">IF(ISERROR(OFFSET(Data!$A$1,MATCH($D250,Data!$CG:$CG,0)-1,MATCH($E250&amp;"/"&amp;AD$1,Data!$1:$1,0)-1))=TRUE,"",IF(OFFSET(Data!$A$1,MATCH($D250,Data!$CG:$CG,0)-1,MATCH($E250&amp;"/"&amp;AD$1,Data!$1:$1,0)-1)=0,"",OFFSET(Data!$A$1,MATCH($D250,Data!$CG:$CG,0)-1,MATCH($E250&amp;"/"&amp;AD$1,Data!$1:$1,0)-1)))</f>
        <v/>
      </c>
      <c r="AE250" s="252" t="str">
        <f ca="1">IF(ISERROR(OFFSET(Data!$A$1,MATCH($D250,Data!$CG:$CG,0)-1,MATCH($E250&amp;"/"&amp;AE$1,Data!$1:$1,0)-1))=TRUE,"",IF(OFFSET(Data!$A$1,MATCH($D250,Data!$CG:$CG,0)-1,MATCH($E250&amp;"/"&amp;AE$1,Data!$1:$1,0)-1)=0,"",OFFSET(Data!$A$1,MATCH($D250,Data!$CG:$CG,0)-1,MATCH($E250&amp;"/"&amp;AE$1,Data!$1:$1,0)-1)))</f>
        <v/>
      </c>
      <c r="AF250" s="253" t="str">
        <f ca="1">IF(ISERROR(OFFSET(Data!$A$1,MATCH($D250,Data!$CG:$CG,0)-1,MATCH($E250&amp;"/"&amp;AF$1,Data!$1:$1,0)-1))=TRUE,"",IF(OFFSET(Data!$A$1,MATCH($D250,Data!$CG:$CG,0)-1,MATCH($E250&amp;"/"&amp;AF$1,Data!$1:$1,0)-1)=0,"",OFFSET(Data!$A$1,MATCH($D250,Data!$CG:$CG,0)-1,MATCH($E250&amp;"/"&amp;AF$1,Data!$1:$1,0)-1)))</f>
        <v/>
      </c>
      <c r="AG250" s="188">
        <f t="shared" ca="1" si="7"/>
        <v>0</v>
      </c>
      <c r="AH250" s="208">
        <f ca="1">SUM(AG249:AG250)</f>
        <v>0</v>
      </c>
    </row>
    <row r="251" spans="1:34" ht="15" hidden="1" customHeight="1" x14ac:dyDescent="0.25">
      <c r="A251" s="446"/>
      <c r="B251" s="469"/>
      <c r="C251" s="472"/>
      <c r="D251" s="50" t="e">
        <f>IF(C251&lt;&gt;"",C251,D250)</f>
        <v>#N/A</v>
      </c>
      <c r="E251" s="51" t="s">
        <v>23</v>
      </c>
      <c r="F251" s="254" t="str">
        <f ca="1">IF(ISERROR(OFFSET(Data!$A$1,MATCH($D251,Data!$CG:$CG,0)-1,MATCH($E251&amp;"/"&amp;F$1,Data!$1:$1,0)-1))=TRUE,"",IF(OFFSET(Data!$A$1,MATCH($D251,Data!$CG:$CG,0)-1,MATCH($E251&amp;"/"&amp;F$1,Data!$1:$1,0)-1)=0,"",OFFSET(Data!$A$1,MATCH($D251,Data!$CG:$CG,0)-1,MATCH($E251&amp;"/"&amp;F$1,Data!$1:$1,0)-1)))</f>
        <v/>
      </c>
      <c r="G251" s="252" t="str">
        <f ca="1">IF(ISERROR(OFFSET(Data!$A$1,MATCH($D251,Data!$CG:$CG,0)-1,MATCH($E251&amp;"/"&amp;G$1,Data!$1:$1,0)-1))=TRUE,"",IF(OFFSET(Data!$A$1,MATCH($D251,Data!$CG:$CG,0)-1,MATCH($E251&amp;"/"&amp;G$1,Data!$1:$1,0)-1)=0,"",OFFSET(Data!$A$1,MATCH($D251,Data!$CG:$CG,0)-1,MATCH($E251&amp;"/"&amp;G$1,Data!$1:$1,0)-1)))</f>
        <v/>
      </c>
      <c r="H251" s="252" t="str">
        <f ca="1">IF(ISERROR(OFFSET(Data!$A$1,MATCH($D251,Data!$CG:$CG,0)-1,MATCH($E251&amp;"/"&amp;H$1,Data!$1:$1,0)-1))=TRUE,"",IF(OFFSET(Data!$A$1,MATCH($D251,Data!$CG:$CG,0)-1,MATCH($E251&amp;"/"&amp;H$1,Data!$1:$1,0)-1)=0,"",OFFSET(Data!$A$1,MATCH($D251,Data!$CG:$CG,0)-1,MATCH($E251&amp;"/"&amp;H$1,Data!$1:$1,0)-1)))</f>
        <v/>
      </c>
      <c r="I251" s="252" t="str">
        <f ca="1">IF(ISERROR(OFFSET(Data!$A$1,MATCH($D251,Data!$CG:$CG,0)-1,MATCH($E251&amp;"/"&amp;I$1,Data!$1:$1,0)-1))=TRUE,"",IF(OFFSET(Data!$A$1,MATCH($D251,Data!$CG:$CG,0)-1,MATCH($E251&amp;"/"&amp;I$1,Data!$1:$1,0)-1)=0,"",OFFSET(Data!$A$1,MATCH($D251,Data!$CG:$CG,0)-1,MATCH($E251&amp;"/"&amp;I$1,Data!$1:$1,0)-1)))</f>
        <v/>
      </c>
      <c r="J251" s="252" t="str">
        <f ca="1">IF(ISERROR(OFFSET(Data!$A$1,MATCH($D251,Data!$CG:$CG,0)-1,MATCH($E251&amp;"/"&amp;J$1,Data!$1:$1,0)-1))=TRUE,"",IF(OFFSET(Data!$A$1,MATCH($D251,Data!$CG:$CG,0)-1,MATCH($E251&amp;"/"&amp;J$1,Data!$1:$1,0)-1)=0,"",OFFSET(Data!$A$1,MATCH($D251,Data!$CG:$CG,0)-1,MATCH($E251&amp;"/"&amp;J$1,Data!$1:$1,0)-1)))</f>
        <v/>
      </c>
      <c r="K251" s="252" t="str">
        <f ca="1">IF(ISERROR(OFFSET(Data!$A$1,MATCH($D251,Data!$CG:$CG,0)-1,MATCH($E251&amp;"/"&amp;K$1,Data!$1:$1,0)-1))=TRUE,"",IF(OFFSET(Data!$A$1,MATCH($D251,Data!$CG:$CG,0)-1,MATCH($E251&amp;"/"&amp;K$1,Data!$1:$1,0)-1)=0,"",OFFSET(Data!$A$1,MATCH($D251,Data!$CG:$CG,0)-1,MATCH($E251&amp;"/"&amp;K$1,Data!$1:$1,0)-1)))</f>
        <v/>
      </c>
      <c r="L251" s="252" t="str">
        <f ca="1">IF(ISERROR(OFFSET(Data!$A$1,MATCH($D251,Data!$CG:$CG,0)-1,MATCH($E251&amp;"/"&amp;L$1,Data!$1:$1,0)-1))=TRUE,"",IF(OFFSET(Data!$A$1,MATCH($D251,Data!$CG:$CG,0)-1,MATCH($E251&amp;"/"&amp;L$1,Data!$1:$1,0)-1)=0,"",OFFSET(Data!$A$1,MATCH($D251,Data!$CG:$CG,0)-1,MATCH($E251&amp;"/"&amp;L$1,Data!$1:$1,0)-1)))</f>
        <v/>
      </c>
      <c r="M251" s="252" t="str">
        <f ca="1">IF(ISERROR(OFFSET(Data!$A$1,MATCH($D251,Data!$CG:$CG,0)-1,MATCH($E251&amp;"/"&amp;M$1,Data!$1:$1,0)-1))=TRUE,"",IF(OFFSET(Data!$A$1,MATCH($D251,Data!$CG:$CG,0)-1,MATCH($E251&amp;"/"&amp;M$1,Data!$1:$1,0)-1)=0,"",OFFSET(Data!$A$1,MATCH($D251,Data!$CG:$CG,0)-1,MATCH($E251&amp;"/"&amp;M$1,Data!$1:$1,0)-1)))</f>
        <v/>
      </c>
      <c r="N251" s="252" t="str">
        <f ca="1">IF(ISERROR(OFFSET(Data!$A$1,MATCH($D251,Data!$CG:$CG,0)-1,MATCH($E251&amp;"/"&amp;N$1,Data!$1:$1,0)-1))=TRUE,"",IF(OFFSET(Data!$A$1,MATCH($D251,Data!$CG:$CG,0)-1,MATCH($E251&amp;"/"&amp;N$1,Data!$1:$1,0)-1)=0,"",OFFSET(Data!$A$1,MATCH($D251,Data!$CG:$CG,0)-1,MATCH($E251&amp;"/"&amp;N$1,Data!$1:$1,0)-1)))</f>
        <v/>
      </c>
      <c r="O251" s="252" t="str">
        <f ca="1">IF(ISERROR(OFFSET(Data!$A$1,MATCH($D251,Data!$CG:$CG,0)-1,MATCH($E251&amp;"/"&amp;O$1,Data!$1:$1,0)-1))=TRUE,"",IF(OFFSET(Data!$A$1,MATCH($D251,Data!$CG:$CG,0)-1,MATCH($E251&amp;"/"&amp;O$1,Data!$1:$1,0)-1)=0,"",OFFSET(Data!$A$1,MATCH($D251,Data!$CG:$CG,0)-1,MATCH($E251&amp;"/"&amp;O$1,Data!$1:$1,0)-1)))</f>
        <v/>
      </c>
      <c r="P251" s="252" t="str">
        <f ca="1">IF(ISERROR(OFFSET(Data!$A$1,MATCH($D251,Data!$CG:$CG,0)-1,MATCH($E251&amp;"/"&amp;P$1,Data!$1:$1,0)-1))=TRUE,"",IF(OFFSET(Data!$A$1,MATCH($D251,Data!$CG:$CG,0)-1,MATCH($E251&amp;"/"&amp;P$1,Data!$1:$1,0)-1)=0,"",OFFSET(Data!$A$1,MATCH($D251,Data!$CG:$CG,0)-1,MATCH($E251&amp;"/"&amp;P$1,Data!$1:$1,0)-1)))</f>
        <v/>
      </c>
      <c r="Q251" s="252" t="str">
        <f ca="1">IF(ISERROR(OFFSET(Data!$A$1,MATCH($D251,Data!$CG:$CG,0)-1,MATCH($E251&amp;"/"&amp;Q$1,Data!$1:$1,0)-1))=TRUE,"",IF(OFFSET(Data!$A$1,MATCH($D251,Data!$CG:$CG,0)-1,MATCH($E251&amp;"/"&amp;Q$1,Data!$1:$1,0)-1)=0,"",OFFSET(Data!$A$1,MATCH($D251,Data!$CG:$CG,0)-1,MATCH($E251&amp;"/"&amp;Q$1,Data!$1:$1,0)-1)))</f>
        <v/>
      </c>
      <c r="R251" s="252" t="str">
        <f ca="1">IF(ISERROR(OFFSET(Data!$A$1,MATCH($D251,Data!$CG:$CG,0)-1,MATCH($E251&amp;"/"&amp;R$1,Data!$1:$1,0)-1))=TRUE,"",IF(OFFSET(Data!$A$1,MATCH($D251,Data!$CG:$CG,0)-1,MATCH($E251&amp;"/"&amp;R$1,Data!$1:$1,0)-1)=0,"",OFFSET(Data!$A$1,MATCH($D251,Data!$CG:$CG,0)-1,MATCH($E251&amp;"/"&amp;R$1,Data!$1:$1,0)-1)))</f>
        <v/>
      </c>
      <c r="S251" s="252" t="str">
        <f ca="1">IF(ISERROR(OFFSET(Data!$A$1,MATCH($D251,Data!$CG:$CG,0)-1,MATCH($E251&amp;"/"&amp;S$1,Data!$1:$1,0)-1))=TRUE,"",IF(OFFSET(Data!$A$1,MATCH($D251,Data!$CG:$CG,0)-1,MATCH($E251&amp;"/"&amp;S$1,Data!$1:$1,0)-1)=0,"",OFFSET(Data!$A$1,MATCH($D251,Data!$CG:$CG,0)-1,MATCH($E251&amp;"/"&amp;S$1,Data!$1:$1,0)-1)))</f>
        <v/>
      </c>
      <c r="T251" s="252" t="str">
        <f ca="1">IF(ISERROR(OFFSET(Data!$A$1,MATCH($D251,Data!$CG:$CG,0)-1,MATCH($E251&amp;"/"&amp;T$1,Data!$1:$1,0)-1))=TRUE,"",IF(OFFSET(Data!$A$1,MATCH($D251,Data!$CG:$CG,0)-1,MATCH($E251&amp;"/"&amp;T$1,Data!$1:$1,0)-1)=0,"",OFFSET(Data!$A$1,MATCH($D251,Data!$CG:$CG,0)-1,MATCH($E251&amp;"/"&amp;T$1,Data!$1:$1,0)-1)))</f>
        <v/>
      </c>
      <c r="U251" s="252" t="str">
        <f ca="1">IF(ISERROR(OFFSET(Data!$A$1,MATCH($D251,Data!$CG:$CG,0)-1,MATCH($E251&amp;"/"&amp;U$1,Data!$1:$1,0)-1))=TRUE,"",IF(OFFSET(Data!$A$1,MATCH($D251,Data!$CG:$CG,0)-1,MATCH($E251&amp;"/"&amp;U$1,Data!$1:$1,0)-1)=0,"",OFFSET(Data!$A$1,MATCH($D251,Data!$CG:$CG,0)-1,MATCH($E251&amp;"/"&amp;U$1,Data!$1:$1,0)-1)))</f>
        <v/>
      </c>
      <c r="V251" s="252" t="str">
        <f ca="1">IF(ISERROR(OFFSET(Data!$A$1,MATCH($D251,Data!$CG:$CG,0)-1,MATCH($E251&amp;"/"&amp;V$1,Data!$1:$1,0)-1))=TRUE,"",IF(OFFSET(Data!$A$1,MATCH($D251,Data!$CG:$CG,0)-1,MATCH($E251&amp;"/"&amp;V$1,Data!$1:$1,0)-1)=0,"",OFFSET(Data!$A$1,MATCH($D251,Data!$CG:$CG,0)-1,MATCH($E251&amp;"/"&amp;V$1,Data!$1:$1,0)-1)))</f>
        <v/>
      </c>
      <c r="W251" s="269" t="str">
        <f ca="1">IF(ISERROR(OFFSET(Data!$A$1,MATCH($D251,Data!$CG:$CG,0)-1,MATCH($E251&amp;"/"&amp;W$1,Data!$1:$1,0)-1))=TRUE,"",IF(OFFSET(Data!$A$1,MATCH($D251,Data!$CG:$CG,0)-1,MATCH($E251&amp;"/"&amp;W$1,Data!$1:$1,0)-1)=0,"",OFFSET(Data!$A$1,MATCH($D251,Data!$CG:$CG,0)-1,MATCH($E251&amp;"/"&amp;W$1,Data!$1:$1,0)-1)))</f>
        <v/>
      </c>
      <c r="X251" s="252" t="str">
        <f ca="1">IF(ISERROR(OFFSET(Data!$A$1,MATCH($D251,Data!$CG:$CG,0)-1,MATCH($E251&amp;"/"&amp;X$1,Data!$1:$1,0)-1))=TRUE,"",IF(OFFSET(Data!$A$1,MATCH($D251,Data!$CG:$CG,0)-1,MATCH($E251&amp;"/"&amp;X$1,Data!$1:$1,0)-1)=0,"",OFFSET(Data!$A$1,MATCH($D251,Data!$CG:$CG,0)-1,MATCH($E251&amp;"/"&amp;X$1,Data!$1:$1,0)-1)))</f>
        <v/>
      </c>
      <c r="Y251" s="252" t="str">
        <f ca="1">IF(ISERROR(OFFSET(Data!$A$1,MATCH($D251,Data!$CG:$CG,0)-1,MATCH($E251&amp;"/"&amp;Y$1,Data!$1:$1,0)-1))=TRUE,"",IF(OFFSET(Data!$A$1,MATCH($D251,Data!$CG:$CG,0)-1,MATCH($E251&amp;"/"&amp;Y$1,Data!$1:$1,0)-1)=0,"",OFFSET(Data!$A$1,MATCH($D251,Data!$CG:$CG,0)-1,MATCH($E251&amp;"/"&amp;Y$1,Data!$1:$1,0)-1)))</f>
        <v/>
      </c>
      <c r="Z251" s="252" t="str">
        <f ca="1">IF(ISERROR(OFFSET(Data!$A$1,MATCH($D251,Data!$CG:$CG,0)-1,MATCH($E251&amp;"/"&amp;Z$1,Data!$1:$1,0)-1))=TRUE,"",IF(OFFSET(Data!$A$1,MATCH($D251,Data!$CG:$CG,0)-1,MATCH($E251&amp;"/"&amp;Z$1,Data!$1:$1,0)-1)=0,"",OFFSET(Data!$A$1,MATCH($D251,Data!$CG:$CG,0)-1,MATCH($E251&amp;"/"&amp;Z$1,Data!$1:$1,0)-1)))</f>
        <v/>
      </c>
      <c r="AA251" s="252" t="str">
        <f ca="1">IF(ISERROR(OFFSET(Data!$A$1,MATCH($D251,Data!$CG:$CG,0)-1,MATCH($E251&amp;"/"&amp;AA$1,Data!$1:$1,0)-1))=TRUE,"",IF(OFFSET(Data!$A$1,MATCH($D251,Data!$CG:$CG,0)-1,MATCH($E251&amp;"/"&amp;AA$1,Data!$1:$1,0)-1)=0,"",OFFSET(Data!$A$1,MATCH($D251,Data!$CG:$CG,0)-1,MATCH($E251&amp;"/"&amp;AA$1,Data!$1:$1,0)-1)))</f>
        <v/>
      </c>
      <c r="AB251" s="252" t="str">
        <f ca="1">IF(ISERROR(OFFSET(Data!$A$1,MATCH($D251,Data!$CG:$CG,0)-1,MATCH($E251&amp;"/"&amp;AB$1,Data!$1:$1,0)-1))=TRUE,"",IF(OFFSET(Data!$A$1,MATCH($D251,Data!$CG:$CG,0)-1,MATCH($E251&amp;"/"&amp;AB$1,Data!$1:$1,0)-1)=0,"",OFFSET(Data!$A$1,MATCH($D251,Data!$CG:$CG,0)-1,MATCH($E251&amp;"/"&amp;AB$1,Data!$1:$1,0)-1)))</f>
        <v/>
      </c>
      <c r="AC251" s="252" t="str">
        <f ca="1">IF(ISERROR(OFFSET(Data!$A$1,MATCH($D251,Data!$CG:$CG,0)-1,MATCH($E251&amp;"/"&amp;AC$1,Data!$1:$1,0)-1))=TRUE,"",IF(OFFSET(Data!$A$1,MATCH($D251,Data!$CG:$CG,0)-1,MATCH($E251&amp;"/"&amp;AC$1,Data!$1:$1,0)-1)=0,"",OFFSET(Data!$A$1,MATCH($D251,Data!$CG:$CG,0)-1,MATCH($E251&amp;"/"&amp;AC$1,Data!$1:$1,0)-1)))</f>
        <v/>
      </c>
      <c r="AD251" s="252" t="str">
        <f ca="1">IF(ISERROR(OFFSET(Data!$A$1,MATCH($D251,Data!$CG:$CG,0)-1,MATCH($E251&amp;"/"&amp;AD$1,Data!$1:$1,0)-1))=TRUE,"",IF(OFFSET(Data!$A$1,MATCH($D251,Data!$CG:$CG,0)-1,MATCH($E251&amp;"/"&amp;AD$1,Data!$1:$1,0)-1)=0,"",OFFSET(Data!$A$1,MATCH($D251,Data!$CG:$CG,0)-1,MATCH($E251&amp;"/"&amp;AD$1,Data!$1:$1,0)-1)))</f>
        <v/>
      </c>
      <c r="AE251" s="252" t="str">
        <f ca="1">IF(ISERROR(OFFSET(Data!$A$1,MATCH($D251,Data!$CG:$CG,0)-1,MATCH($E251&amp;"/"&amp;AE$1,Data!$1:$1,0)-1))=TRUE,"",IF(OFFSET(Data!$A$1,MATCH($D251,Data!$CG:$CG,0)-1,MATCH($E251&amp;"/"&amp;AE$1,Data!$1:$1,0)-1)=0,"",OFFSET(Data!$A$1,MATCH($D251,Data!$CG:$CG,0)-1,MATCH($E251&amp;"/"&amp;AE$1,Data!$1:$1,0)-1)))</f>
        <v/>
      </c>
      <c r="AF251" s="253" t="str">
        <f ca="1">IF(ISERROR(OFFSET(Data!$A$1,MATCH($D251,Data!$CG:$CG,0)-1,MATCH($E251&amp;"/"&amp;AF$1,Data!$1:$1,0)-1))=TRUE,"",IF(OFFSET(Data!$A$1,MATCH($D251,Data!$CG:$CG,0)-1,MATCH($E251&amp;"/"&amp;AF$1,Data!$1:$1,0)-1)=0,"",OFFSET(Data!$A$1,MATCH($D251,Data!$CG:$CG,0)-1,MATCH($E251&amp;"/"&amp;AF$1,Data!$1:$1,0)-1)))</f>
        <v/>
      </c>
      <c r="AG251" s="188">
        <f t="shared" ca="1" si="7"/>
        <v>0</v>
      </c>
      <c r="AH251" s="208">
        <f ca="1">SUM(AG249:AG251)</f>
        <v>0</v>
      </c>
    </row>
    <row r="252" spans="1:34" ht="15.75" hidden="1" customHeight="1" x14ac:dyDescent="0.25">
      <c r="A252" s="446"/>
      <c r="B252" s="469"/>
      <c r="C252" s="472"/>
      <c r="D252" s="50" t="e">
        <f>IF(C252&lt;&gt;"",C252,D251)</f>
        <v>#N/A</v>
      </c>
      <c r="E252" s="51" t="s">
        <v>24</v>
      </c>
      <c r="F252" s="254" t="str">
        <f ca="1">IF(ISERROR(OFFSET(Data!$A$1,MATCH($D252,Data!$CG:$CG,0)-1,MATCH($E252&amp;"/"&amp;F$1,Data!$1:$1,0)-1))=TRUE,"",IF(OFFSET(Data!$A$1,MATCH($D252,Data!$CG:$CG,0)-1,MATCH($E252&amp;"/"&amp;F$1,Data!$1:$1,0)-1)=0,"",OFFSET(Data!$A$1,MATCH($D252,Data!$CG:$CG,0)-1,MATCH($E252&amp;"/"&amp;F$1,Data!$1:$1,0)-1)))</f>
        <v/>
      </c>
      <c r="G252" s="252" t="str">
        <f ca="1">IF(ISERROR(OFFSET(Data!$A$1,MATCH($D252,Data!$CG:$CG,0)-1,MATCH($E252&amp;"/"&amp;G$1,Data!$1:$1,0)-1))=TRUE,"",IF(OFFSET(Data!$A$1,MATCH($D252,Data!$CG:$CG,0)-1,MATCH($E252&amp;"/"&amp;G$1,Data!$1:$1,0)-1)=0,"",OFFSET(Data!$A$1,MATCH($D252,Data!$CG:$CG,0)-1,MATCH($E252&amp;"/"&amp;G$1,Data!$1:$1,0)-1)))</f>
        <v/>
      </c>
      <c r="H252" s="252" t="str">
        <f ca="1">IF(ISERROR(OFFSET(Data!$A$1,MATCH($D252,Data!$CG:$CG,0)-1,MATCH($E252&amp;"/"&amp;H$1,Data!$1:$1,0)-1))=TRUE,"",IF(OFFSET(Data!$A$1,MATCH($D252,Data!$CG:$CG,0)-1,MATCH($E252&amp;"/"&amp;H$1,Data!$1:$1,0)-1)=0,"",OFFSET(Data!$A$1,MATCH($D252,Data!$CG:$CG,0)-1,MATCH($E252&amp;"/"&amp;H$1,Data!$1:$1,0)-1)))</f>
        <v/>
      </c>
      <c r="I252" s="252" t="str">
        <f ca="1">IF(ISERROR(OFFSET(Data!$A$1,MATCH($D252,Data!$CG:$CG,0)-1,MATCH($E252&amp;"/"&amp;I$1,Data!$1:$1,0)-1))=TRUE,"",IF(OFFSET(Data!$A$1,MATCH($D252,Data!$CG:$CG,0)-1,MATCH($E252&amp;"/"&amp;I$1,Data!$1:$1,0)-1)=0,"",OFFSET(Data!$A$1,MATCH($D252,Data!$CG:$CG,0)-1,MATCH($E252&amp;"/"&amp;I$1,Data!$1:$1,0)-1)))</f>
        <v/>
      </c>
      <c r="J252" s="252" t="str">
        <f ca="1">IF(ISERROR(OFFSET(Data!$A$1,MATCH($D252,Data!$CG:$CG,0)-1,MATCH($E252&amp;"/"&amp;J$1,Data!$1:$1,0)-1))=TRUE,"",IF(OFFSET(Data!$A$1,MATCH($D252,Data!$CG:$CG,0)-1,MATCH($E252&amp;"/"&amp;J$1,Data!$1:$1,0)-1)=0,"",OFFSET(Data!$A$1,MATCH($D252,Data!$CG:$CG,0)-1,MATCH($E252&amp;"/"&amp;J$1,Data!$1:$1,0)-1)))</f>
        <v/>
      </c>
      <c r="K252" s="252" t="str">
        <f ca="1">IF(ISERROR(OFFSET(Data!$A$1,MATCH($D252,Data!$CG:$CG,0)-1,MATCH($E252&amp;"/"&amp;K$1,Data!$1:$1,0)-1))=TRUE,"",IF(OFFSET(Data!$A$1,MATCH($D252,Data!$CG:$CG,0)-1,MATCH($E252&amp;"/"&amp;K$1,Data!$1:$1,0)-1)=0,"",OFFSET(Data!$A$1,MATCH($D252,Data!$CG:$CG,0)-1,MATCH($E252&amp;"/"&amp;K$1,Data!$1:$1,0)-1)))</f>
        <v/>
      </c>
      <c r="L252" s="252" t="str">
        <f ca="1">IF(ISERROR(OFFSET(Data!$A$1,MATCH($D252,Data!$CG:$CG,0)-1,MATCH($E252&amp;"/"&amp;L$1,Data!$1:$1,0)-1))=TRUE,"",IF(OFFSET(Data!$A$1,MATCH($D252,Data!$CG:$CG,0)-1,MATCH($E252&amp;"/"&amp;L$1,Data!$1:$1,0)-1)=0,"",OFFSET(Data!$A$1,MATCH($D252,Data!$CG:$CG,0)-1,MATCH($E252&amp;"/"&amp;L$1,Data!$1:$1,0)-1)))</f>
        <v/>
      </c>
      <c r="M252" s="252" t="str">
        <f ca="1">IF(ISERROR(OFFSET(Data!$A$1,MATCH($D252,Data!$CG:$CG,0)-1,MATCH($E252&amp;"/"&amp;M$1,Data!$1:$1,0)-1))=TRUE,"",IF(OFFSET(Data!$A$1,MATCH($D252,Data!$CG:$CG,0)-1,MATCH($E252&amp;"/"&amp;M$1,Data!$1:$1,0)-1)=0,"",OFFSET(Data!$A$1,MATCH($D252,Data!$CG:$CG,0)-1,MATCH($E252&amp;"/"&amp;M$1,Data!$1:$1,0)-1)))</f>
        <v/>
      </c>
      <c r="N252" s="252" t="str">
        <f ca="1">IF(ISERROR(OFFSET(Data!$A$1,MATCH($D252,Data!$CG:$CG,0)-1,MATCH($E252&amp;"/"&amp;N$1,Data!$1:$1,0)-1))=TRUE,"",IF(OFFSET(Data!$A$1,MATCH($D252,Data!$CG:$CG,0)-1,MATCH($E252&amp;"/"&amp;N$1,Data!$1:$1,0)-1)=0,"",OFFSET(Data!$A$1,MATCH($D252,Data!$CG:$CG,0)-1,MATCH($E252&amp;"/"&amp;N$1,Data!$1:$1,0)-1)))</f>
        <v/>
      </c>
      <c r="O252" s="252" t="str">
        <f ca="1">IF(ISERROR(OFFSET(Data!$A$1,MATCH($D252,Data!$CG:$CG,0)-1,MATCH($E252&amp;"/"&amp;O$1,Data!$1:$1,0)-1))=TRUE,"",IF(OFFSET(Data!$A$1,MATCH($D252,Data!$CG:$CG,0)-1,MATCH($E252&amp;"/"&amp;O$1,Data!$1:$1,0)-1)=0,"",OFFSET(Data!$A$1,MATCH($D252,Data!$CG:$CG,0)-1,MATCH($E252&amp;"/"&amp;O$1,Data!$1:$1,0)-1)))</f>
        <v/>
      </c>
      <c r="P252" s="252" t="str">
        <f ca="1">IF(ISERROR(OFFSET(Data!$A$1,MATCH($D252,Data!$CG:$CG,0)-1,MATCH($E252&amp;"/"&amp;P$1,Data!$1:$1,0)-1))=TRUE,"",IF(OFFSET(Data!$A$1,MATCH($D252,Data!$CG:$CG,0)-1,MATCH($E252&amp;"/"&amp;P$1,Data!$1:$1,0)-1)=0,"",OFFSET(Data!$A$1,MATCH($D252,Data!$CG:$CG,0)-1,MATCH($E252&amp;"/"&amp;P$1,Data!$1:$1,0)-1)))</f>
        <v/>
      </c>
      <c r="Q252" s="252" t="str">
        <f ca="1">IF(ISERROR(OFFSET(Data!$A$1,MATCH($D252,Data!$CG:$CG,0)-1,MATCH($E252&amp;"/"&amp;Q$1,Data!$1:$1,0)-1))=TRUE,"",IF(OFFSET(Data!$A$1,MATCH($D252,Data!$CG:$CG,0)-1,MATCH($E252&amp;"/"&amp;Q$1,Data!$1:$1,0)-1)=0,"",OFFSET(Data!$A$1,MATCH($D252,Data!$CG:$CG,0)-1,MATCH($E252&amp;"/"&amp;Q$1,Data!$1:$1,0)-1)))</f>
        <v/>
      </c>
      <c r="R252" s="252" t="str">
        <f ca="1">IF(ISERROR(OFFSET(Data!$A$1,MATCH($D252,Data!$CG:$CG,0)-1,MATCH($E252&amp;"/"&amp;R$1,Data!$1:$1,0)-1))=TRUE,"",IF(OFFSET(Data!$A$1,MATCH($D252,Data!$CG:$CG,0)-1,MATCH($E252&amp;"/"&amp;R$1,Data!$1:$1,0)-1)=0,"",OFFSET(Data!$A$1,MATCH($D252,Data!$CG:$CG,0)-1,MATCH($E252&amp;"/"&amp;R$1,Data!$1:$1,0)-1)))</f>
        <v/>
      </c>
      <c r="S252" s="252" t="str">
        <f ca="1">IF(ISERROR(OFFSET(Data!$A$1,MATCH($D252,Data!$CG:$CG,0)-1,MATCH($E252&amp;"/"&amp;S$1,Data!$1:$1,0)-1))=TRUE,"",IF(OFFSET(Data!$A$1,MATCH($D252,Data!$CG:$CG,0)-1,MATCH($E252&amp;"/"&amp;S$1,Data!$1:$1,0)-1)=0,"",OFFSET(Data!$A$1,MATCH($D252,Data!$CG:$CG,0)-1,MATCH($E252&amp;"/"&amp;S$1,Data!$1:$1,0)-1)))</f>
        <v/>
      </c>
      <c r="T252" s="252" t="str">
        <f ca="1">IF(ISERROR(OFFSET(Data!$A$1,MATCH($D252,Data!$CG:$CG,0)-1,MATCH($E252&amp;"/"&amp;T$1,Data!$1:$1,0)-1))=TRUE,"",IF(OFFSET(Data!$A$1,MATCH($D252,Data!$CG:$CG,0)-1,MATCH($E252&amp;"/"&amp;T$1,Data!$1:$1,0)-1)=0,"",OFFSET(Data!$A$1,MATCH($D252,Data!$CG:$CG,0)-1,MATCH($E252&amp;"/"&amp;T$1,Data!$1:$1,0)-1)))</f>
        <v/>
      </c>
      <c r="U252" s="252" t="str">
        <f ca="1">IF(ISERROR(OFFSET(Data!$A$1,MATCH($D252,Data!$CG:$CG,0)-1,MATCH($E252&amp;"/"&amp;U$1,Data!$1:$1,0)-1))=TRUE,"",IF(OFFSET(Data!$A$1,MATCH($D252,Data!$CG:$CG,0)-1,MATCH($E252&amp;"/"&amp;U$1,Data!$1:$1,0)-1)=0,"",OFFSET(Data!$A$1,MATCH($D252,Data!$CG:$CG,0)-1,MATCH($E252&amp;"/"&amp;U$1,Data!$1:$1,0)-1)))</f>
        <v/>
      </c>
      <c r="V252" s="252" t="str">
        <f ca="1">IF(ISERROR(OFFSET(Data!$A$1,MATCH($D252,Data!$CG:$CG,0)-1,MATCH($E252&amp;"/"&amp;V$1,Data!$1:$1,0)-1))=TRUE,"",IF(OFFSET(Data!$A$1,MATCH($D252,Data!$CG:$CG,0)-1,MATCH($E252&amp;"/"&amp;V$1,Data!$1:$1,0)-1)=0,"",OFFSET(Data!$A$1,MATCH($D252,Data!$CG:$CG,0)-1,MATCH($E252&amp;"/"&amp;V$1,Data!$1:$1,0)-1)))</f>
        <v/>
      </c>
      <c r="W252" s="269" t="str">
        <f ca="1">IF(ISERROR(OFFSET(Data!$A$1,MATCH($D252,Data!$CG:$CG,0)-1,MATCH($E252&amp;"/"&amp;W$1,Data!$1:$1,0)-1))=TRUE,"",IF(OFFSET(Data!$A$1,MATCH($D252,Data!$CG:$CG,0)-1,MATCH($E252&amp;"/"&amp;W$1,Data!$1:$1,0)-1)=0,"",OFFSET(Data!$A$1,MATCH($D252,Data!$CG:$CG,0)-1,MATCH($E252&amp;"/"&amp;W$1,Data!$1:$1,0)-1)))</f>
        <v/>
      </c>
      <c r="X252" s="252" t="str">
        <f ca="1">IF(ISERROR(OFFSET(Data!$A$1,MATCH($D252,Data!$CG:$CG,0)-1,MATCH($E252&amp;"/"&amp;X$1,Data!$1:$1,0)-1))=TRUE,"",IF(OFFSET(Data!$A$1,MATCH($D252,Data!$CG:$CG,0)-1,MATCH($E252&amp;"/"&amp;X$1,Data!$1:$1,0)-1)=0,"",OFFSET(Data!$A$1,MATCH($D252,Data!$CG:$CG,0)-1,MATCH($E252&amp;"/"&amp;X$1,Data!$1:$1,0)-1)))</f>
        <v/>
      </c>
      <c r="Y252" s="252" t="str">
        <f ca="1">IF(ISERROR(OFFSET(Data!$A$1,MATCH($D252,Data!$CG:$CG,0)-1,MATCH($E252&amp;"/"&amp;Y$1,Data!$1:$1,0)-1))=TRUE,"",IF(OFFSET(Data!$A$1,MATCH($D252,Data!$CG:$CG,0)-1,MATCH($E252&amp;"/"&amp;Y$1,Data!$1:$1,0)-1)=0,"",OFFSET(Data!$A$1,MATCH($D252,Data!$CG:$CG,0)-1,MATCH($E252&amp;"/"&amp;Y$1,Data!$1:$1,0)-1)))</f>
        <v/>
      </c>
      <c r="Z252" s="252" t="str">
        <f ca="1">IF(ISERROR(OFFSET(Data!$A$1,MATCH($D252,Data!$CG:$CG,0)-1,MATCH($E252&amp;"/"&amp;Z$1,Data!$1:$1,0)-1))=TRUE,"",IF(OFFSET(Data!$A$1,MATCH($D252,Data!$CG:$CG,0)-1,MATCH($E252&amp;"/"&amp;Z$1,Data!$1:$1,0)-1)=0,"",OFFSET(Data!$A$1,MATCH($D252,Data!$CG:$CG,0)-1,MATCH($E252&amp;"/"&amp;Z$1,Data!$1:$1,0)-1)))</f>
        <v/>
      </c>
      <c r="AA252" s="252" t="str">
        <f ca="1">IF(ISERROR(OFFSET(Data!$A$1,MATCH($D252,Data!$CG:$CG,0)-1,MATCH($E252&amp;"/"&amp;AA$1,Data!$1:$1,0)-1))=TRUE,"",IF(OFFSET(Data!$A$1,MATCH($D252,Data!$CG:$CG,0)-1,MATCH($E252&amp;"/"&amp;AA$1,Data!$1:$1,0)-1)=0,"",OFFSET(Data!$A$1,MATCH($D252,Data!$CG:$CG,0)-1,MATCH($E252&amp;"/"&amp;AA$1,Data!$1:$1,0)-1)))</f>
        <v/>
      </c>
      <c r="AB252" s="252" t="str">
        <f ca="1">IF(ISERROR(OFFSET(Data!$A$1,MATCH($D252,Data!$CG:$CG,0)-1,MATCH($E252&amp;"/"&amp;AB$1,Data!$1:$1,0)-1))=TRUE,"",IF(OFFSET(Data!$A$1,MATCH($D252,Data!$CG:$CG,0)-1,MATCH($E252&amp;"/"&amp;AB$1,Data!$1:$1,0)-1)=0,"",OFFSET(Data!$A$1,MATCH($D252,Data!$CG:$CG,0)-1,MATCH($E252&amp;"/"&amp;AB$1,Data!$1:$1,0)-1)))</f>
        <v/>
      </c>
      <c r="AC252" s="252" t="str">
        <f ca="1">IF(ISERROR(OFFSET(Data!$A$1,MATCH($D252,Data!$CG:$CG,0)-1,MATCH($E252&amp;"/"&amp;AC$1,Data!$1:$1,0)-1))=TRUE,"",IF(OFFSET(Data!$A$1,MATCH($D252,Data!$CG:$CG,0)-1,MATCH($E252&amp;"/"&amp;AC$1,Data!$1:$1,0)-1)=0,"",OFFSET(Data!$A$1,MATCH($D252,Data!$CG:$CG,0)-1,MATCH($E252&amp;"/"&amp;AC$1,Data!$1:$1,0)-1)))</f>
        <v/>
      </c>
      <c r="AD252" s="252" t="str">
        <f ca="1">IF(ISERROR(OFFSET(Data!$A$1,MATCH($D252,Data!$CG:$CG,0)-1,MATCH($E252&amp;"/"&amp;AD$1,Data!$1:$1,0)-1))=TRUE,"",IF(OFFSET(Data!$A$1,MATCH($D252,Data!$CG:$CG,0)-1,MATCH($E252&amp;"/"&amp;AD$1,Data!$1:$1,0)-1)=0,"",OFFSET(Data!$A$1,MATCH($D252,Data!$CG:$CG,0)-1,MATCH($E252&amp;"/"&amp;AD$1,Data!$1:$1,0)-1)))</f>
        <v/>
      </c>
      <c r="AE252" s="252" t="str">
        <f ca="1">IF(ISERROR(OFFSET(Data!$A$1,MATCH($D252,Data!$CG:$CG,0)-1,MATCH($E252&amp;"/"&amp;AE$1,Data!$1:$1,0)-1))=TRUE,"",IF(OFFSET(Data!$A$1,MATCH($D252,Data!$CG:$CG,0)-1,MATCH($E252&amp;"/"&amp;AE$1,Data!$1:$1,0)-1)=0,"",OFFSET(Data!$A$1,MATCH($D252,Data!$CG:$CG,0)-1,MATCH($E252&amp;"/"&amp;AE$1,Data!$1:$1,0)-1)))</f>
        <v/>
      </c>
      <c r="AF252" s="253" t="str">
        <f ca="1">IF(ISERROR(OFFSET(Data!$A$1,MATCH($D252,Data!$CG:$CG,0)-1,MATCH($E252&amp;"/"&amp;AF$1,Data!$1:$1,0)-1))=TRUE,"",IF(OFFSET(Data!$A$1,MATCH($D252,Data!$CG:$CG,0)-1,MATCH($E252&amp;"/"&amp;AF$1,Data!$1:$1,0)-1)=0,"",OFFSET(Data!$A$1,MATCH($D252,Data!$CG:$CG,0)-1,MATCH($E252&amp;"/"&amp;AF$1,Data!$1:$1,0)-1)))</f>
        <v/>
      </c>
      <c r="AG252" s="188">
        <f t="shared" ca="1" si="7"/>
        <v>0</v>
      </c>
      <c r="AH252" s="208">
        <f ca="1">SUM(AG249:AG252)</f>
        <v>0</v>
      </c>
    </row>
    <row r="253" spans="1:34" ht="15.75" hidden="1" customHeight="1" thickBot="1" x14ac:dyDescent="0.3">
      <c r="A253" s="447"/>
      <c r="B253" s="470"/>
      <c r="C253" s="473"/>
      <c r="D253" s="52" t="e">
        <f>IF(C253&lt;&gt;"",C253,D252)</f>
        <v>#N/A</v>
      </c>
      <c r="E253" s="53" t="s">
        <v>25</v>
      </c>
      <c r="F253" s="255" t="str">
        <f ca="1">IF(ISERROR(OFFSET(Data!$A$1,MATCH($D253,Data!$CG:$CG,0)-1,MATCH($E253&amp;"/"&amp;F$1,Data!$1:$1,0)-1))=TRUE,"",IF(OFFSET(Data!$A$1,MATCH($D253,Data!$CG:$CG,0)-1,MATCH($E253&amp;"/"&amp;F$1,Data!$1:$1,0)-1)=0,"",OFFSET(Data!$A$1,MATCH($D253,Data!$CG:$CG,0)-1,MATCH($E253&amp;"/"&amp;F$1,Data!$1:$1,0)-1)))</f>
        <v/>
      </c>
      <c r="G253" s="256" t="str">
        <f ca="1">IF(ISERROR(OFFSET(Data!$A$1,MATCH($D253,Data!$CG:$CG,0)-1,MATCH($E253&amp;"/"&amp;G$1,Data!$1:$1,0)-1))=TRUE,"",IF(OFFSET(Data!$A$1,MATCH($D253,Data!$CG:$CG,0)-1,MATCH($E253&amp;"/"&amp;G$1,Data!$1:$1,0)-1)=0,"",OFFSET(Data!$A$1,MATCH($D253,Data!$CG:$CG,0)-1,MATCH($E253&amp;"/"&amp;G$1,Data!$1:$1,0)-1)))</f>
        <v/>
      </c>
      <c r="H253" s="256" t="str">
        <f ca="1">IF(ISERROR(OFFSET(Data!$A$1,MATCH($D253,Data!$CG:$CG,0)-1,MATCH($E253&amp;"/"&amp;H$1,Data!$1:$1,0)-1))=TRUE,"",IF(OFFSET(Data!$A$1,MATCH($D253,Data!$CG:$CG,0)-1,MATCH($E253&amp;"/"&amp;H$1,Data!$1:$1,0)-1)=0,"",OFFSET(Data!$A$1,MATCH($D253,Data!$CG:$CG,0)-1,MATCH($E253&amp;"/"&amp;H$1,Data!$1:$1,0)-1)))</f>
        <v/>
      </c>
      <c r="I253" s="256" t="str">
        <f ca="1">IF(ISERROR(OFFSET(Data!$A$1,MATCH($D253,Data!$CG:$CG,0)-1,MATCH($E253&amp;"/"&amp;I$1,Data!$1:$1,0)-1))=TRUE,"",IF(OFFSET(Data!$A$1,MATCH($D253,Data!$CG:$CG,0)-1,MATCH($E253&amp;"/"&amp;I$1,Data!$1:$1,0)-1)=0,"",OFFSET(Data!$A$1,MATCH($D253,Data!$CG:$CG,0)-1,MATCH($E253&amp;"/"&amp;I$1,Data!$1:$1,0)-1)))</f>
        <v/>
      </c>
      <c r="J253" s="256" t="str">
        <f ca="1">IF(ISERROR(OFFSET(Data!$A$1,MATCH($D253,Data!$CG:$CG,0)-1,MATCH($E253&amp;"/"&amp;J$1,Data!$1:$1,0)-1))=TRUE,"",IF(OFFSET(Data!$A$1,MATCH($D253,Data!$CG:$CG,0)-1,MATCH($E253&amp;"/"&amp;J$1,Data!$1:$1,0)-1)=0,"",OFFSET(Data!$A$1,MATCH($D253,Data!$CG:$CG,0)-1,MATCH($E253&amp;"/"&amp;J$1,Data!$1:$1,0)-1)))</f>
        <v/>
      </c>
      <c r="K253" s="256" t="str">
        <f ca="1">IF(ISERROR(OFFSET(Data!$A$1,MATCH($D253,Data!$CG:$CG,0)-1,MATCH($E253&amp;"/"&amp;K$1,Data!$1:$1,0)-1))=TRUE,"",IF(OFFSET(Data!$A$1,MATCH($D253,Data!$CG:$CG,0)-1,MATCH($E253&amp;"/"&amp;K$1,Data!$1:$1,0)-1)=0,"",OFFSET(Data!$A$1,MATCH($D253,Data!$CG:$CG,0)-1,MATCH($E253&amp;"/"&amp;K$1,Data!$1:$1,0)-1)))</f>
        <v/>
      </c>
      <c r="L253" s="256" t="str">
        <f ca="1">IF(ISERROR(OFFSET(Data!$A$1,MATCH($D253,Data!$CG:$CG,0)-1,MATCH($E253&amp;"/"&amp;L$1,Data!$1:$1,0)-1))=TRUE,"",IF(OFFSET(Data!$A$1,MATCH($D253,Data!$CG:$CG,0)-1,MATCH($E253&amp;"/"&amp;L$1,Data!$1:$1,0)-1)=0,"",OFFSET(Data!$A$1,MATCH($D253,Data!$CG:$CG,0)-1,MATCH($E253&amp;"/"&amp;L$1,Data!$1:$1,0)-1)))</f>
        <v/>
      </c>
      <c r="M253" s="256" t="str">
        <f ca="1">IF(ISERROR(OFFSET(Data!$A$1,MATCH($D253,Data!$CG:$CG,0)-1,MATCH($E253&amp;"/"&amp;M$1,Data!$1:$1,0)-1))=TRUE,"",IF(OFFSET(Data!$A$1,MATCH($D253,Data!$CG:$CG,0)-1,MATCH($E253&amp;"/"&amp;M$1,Data!$1:$1,0)-1)=0,"",OFFSET(Data!$A$1,MATCH($D253,Data!$CG:$CG,0)-1,MATCH($E253&amp;"/"&amp;M$1,Data!$1:$1,0)-1)))</f>
        <v/>
      </c>
      <c r="N253" s="256" t="str">
        <f ca="1">IF(ISERROR(OFFSET(Data!$A$1,MATCH($D253,Data!$CG:$CG,0)-1,MATCH($E253&amp;"/"&amp;N$1,Data!$1:$1,0)-1))=TRUE,"",IF(OFFSET(Data!$A$1,MATCH($D253,Data!$CG:$CG,0)-1,MATCH($E253&amp;"/"&amp;N$1,Data!$1:$1,0)-1)=0,"",OFFSET(Data!$A$1,MATCH($D253,Data!$CG:$CG,0)-1,MATCH($E253&amp;"/"&amp;N$1,Data!$1:$1,0)-1)))</f>
        <v/>
      </c>
      <c r="O253" s="256" t="str">
        <f ca="1">IF(ISERROR(OFFSET(Data!$A$1,MATCH($D253,Data!$CG:$CG,0)-1,MATCH($E253&amp;"/"&amp;O$1,Data!$1:$1,0)-1))=TRUE,"",IF(OFFSET(Data!$A$1,MATCH($D253,Data!$CG:$CG,0)-1,MATCH($E253&amp;"/"&amp;O$1,Data!$1:$1,0)-1)=0,"",OFFSET(Data!$A$1,MATCH($D253,Data!$CG:$CG,0)-1,MATCH($E253&amp;"/"&amp;O$1,Data!$1:$1,0)-1)))</f>
        <v/>
      </c>
      <c r="P253" s="256" t="str">
        <f ca="1">IF(ISERROR(OFFSET(Data!$A$1,MATCH($D253,Data!$CG:$CG,0)-1,MATCH($E253&amp;"/"&amp;P$1,Data!$1:$1,0)-1))=TRUE,"",IF(OFFSET(Data!$A$1,MATCH($D253,Data!$CG:$CG,0)-1,MATCH($E253&amp;"/"&amp;P$1,Data!$1:$1,0)-1)=0,"",OFFSET(Data!$A$1,MATCH($D253,Data!$CG:$CG,0)-1,MATCH($E253&amp;"/"&amp;P$1,Data!$1:$1,0)-1)))</f>
        <v/>
      </c>
      <c r="Q253" s="256" t="str">
        <f ca="1">IF(ISERROR(OFFSET(Data!$A$1,MATCH($D253,Data!$CG:$CG,0)-1,MATCH($E253&amp;"/"&amp;Q$1,Data!$1:$1,0)-1))=TRUE,"",IF(OFFSET(Data!$A$1,MATCH($D253,Data!$CG:$CG,0)-1,MATCH($E253&amp;"/"&amp;Q$1,Data!$1:$1,0)-1)=0,"",OFFSET(Data!$A$1,MATCH($D253,Data!$CG:$CG,0)-1,MATCH($E253&amp;"/"&amp;Q$1,Data!$1:$1,0)-1)))</f>
        <v/>
      </c>
      <c r="R253" s="256" t="str">
        <f ca="1">IF(ISERROR(OFFSET(Data!$A$1,MATCH($D253,Data!$CG:$CG,0)-1,MATCH($E253&amp;"/"&amp;R$1,Data!$1:$1,0)-1))=TRUE,"",IF(OFFSET(Data!$A$1,MATCH($D253,Data!$CG:$CG,0)-1,MATCH($E253&amp;"/"&amp;R$1,Data!$1:$1,0)-1)=0,"",OFFSET(Data!$A$1,MATCH($D253,Data!$CG:$CG,0)-1,MATCH($E253&amp;"/"&amp;R$1,Data!$1:$1,0)-1)))</f>
        <v/>
      </c>
      <c r="S253" s="256" t="str">
        <f ca="1">IF(ISERROR(OFFSET(Data!$A$1,MATCH($D253,Data!$CG:$CG,0)-1,MATCH($E253&amp;"/"&amp;S$1,Data!$1:$1,0)-1))=TRUE,"",IF(OFFSET(Data!$A$1,MATCH($D253,Data!$CG:$CG,0)-1,MATCH($E253&amp;"/"&amp;S$1,Data!$1:$1,0)-1)=0,"",OFFSET(Data!$A$1,MATCH($D253,Data!$CG:$CG,0)-1,MATCH($E253&amp;"/"&amp;S$1,Data!$1:$1,0)-1)))</f>
        <v/>
      </c>
      <c r="T253" s="256" t="str">
        <f ca="1">IF(ISERROR(OFFSET(Data!$A$1,MATCH($D253,Data!$CG:$CG,0)-1,MATCH($E253&amp;"/"&amp;T$1,Data!$1:$1,0)-1))=TRUE,"",IF(OFFSET(Data!$A$1,MATCH($D253,Data!$CG:$CG,0)-1,MATCH($E253&amp;"/"&amp;T$1,Data!$1:$1,0)-1)=0,"",OFFSET(Data!$A$1,MATCH($D253,Data!$CG:$CG,0)-1,MATCH($E253&amp;"/"&amp;T$1,Data!$1:$1,0)-1)))</f>
        <v/>
      </c>
      <c r="U253" s="256" t="str">
        <f ca="1">IF(ISERROR(OFFSET(Data!$A$1,MATCH($D253,Data!$CG:$CG,0)-1,MATCH($E253&amp;"/"&amp;U$1,Data!$1:$1,0)-1))=TRUE,"",IF(OFFSET(Data!$A$1,MATCH($D253,Data!$CG:$CG,0)-1,MATCH($E253&amp;"/"&amp;U$1,Data!$1:$1,0)-1)=0,"",OFFSET(Data!$A$1,MATCH($D253,Data!$CG:$CG,0)-1,MATCH($E253&amp;"/"&amp;U$1,Data!$1:$1,0)-1)))</f>
        <v/>
      </c>
      <c r="V253" s="256" t="str">
        <f ca="1">IF(ISERROR(OFFSET(Data!$A$1,MATCH($D253,Data!$CG:$CG,0)-1,MATCH($E253&amp;"/"&amp;V$1,Data!$1:$1,0)-1))=TRUE,"",IF(OFFSET(Data!$A$1,MATCH($D253,Data!$CG:$CG,0)-1,MATCH($E253&amp;"/"&amp;V$1,Data!$1:$1,0)-1)=0,"",OFFSET(Data!$A$1,MATCH($D253,Data!$CG:$CG,0)-1,MATCH($E253&amp;"/"&amp;V$1,Data!$1:$1,0)-1)))</f>
        <v/>
      </c>
      <c r="W253" s="257" t="str">
        <f ca="1">IF(ISERROR(OFFSET(Data!$A$1,MATCH($D253,Data!$CG:$CG,0)-1,MATCH($E253&amp;"/"&amp;W$1,Data!$1:$1,0)-1))=TRUE,"",IF(OFFSET(Data!$A$1,MATCH($D253,Data!$CG:$CG,0)-1,MATCH($E253&amp;"/"&amp;W$1,Data!$1:$1,0)-1)=0,"",OFFSET(Data!$A$1,MATCH($D253,Data!$CG:$CG,0)-1,MATCH($E253&amp;"/"&amp;W$1,Data!$1:$1,0)-1)))</f>
        <v/>
      </c>
      <c r="X253" s="256" t="str">
        <f ca="1">IF(ISERROR(OFFSET(Data!$A$1,MATCH($D253,Data!$CG:$CG,0)-1,MATCH($E253&amp;"/"&amp;X$1,Data!$1:$1,0)-1))=TRUE,"",IF(OFFSET(Data!$A$1,MATCH($D253,Data!$CG:$CG,0)-1,MATCH($E253&amp;"/"&amp;X$1,Data!$1:$1,0)-1)=0,"",OFFSET(Data!$A$1,MATCH($D253,Data!$CG:$CG,0)-1,MATCH($E253&amp;"/"&amp;X$1,Data!$1:$1,0)-1)))</f>
        <v/>
      </c>
      <c r="Y253" s="256" t="str">
        <f ca="1">IF(ISERROR(OFFSET(Data!$A$1,MATCH($D253,Data!$CG:$CG,0)-1,MATCH($E253&amp;"/"&amp;Y$1,Data!$1:$1,0)-1))=TRUE,"",IF(OFFSET(Data!$A$1,MATCH($D253,Data!$CG:$CG,0)-1,MATCH($E253&amp;"/"&amp;Y$1,Data!$1:$1,0)-1)=0,"",OFFSET(Data!$A$1,MATCH($D253,Data!$CG:$CG,0)-1,MATCH($E253&amp;"/"&amp;Y$1,Data!$1:$1,0)-1)))</f>
        <v/>
      </c>
      <c r="Z253" s="256" t="str">
        <f ca="1">IF(ISERROR(OFFSET(Data!$A$1,MATCH($D253,Data!$CG:$CG,0)-1,MATCH($E253&amp;"/"&amp;Z$1,Data!$1:$1,0)-1))=TRUE,"",IF(OFFSET(Data!$A$1,MATCH($D253,Data!$CG:$CG,0)-1,MATCH($E253&amp;"/"&amp;Z$1,Data!$1:$1,0)-1)=0,"",OFFSET(Data!$A$1,MATCH($D253,Data!$CG:$CG,0)-1,MATCH($E253&amp;"/"&amp;Z$1,Data!$1:$1,0)-1)))</f>
        <v/>
      </c>
      <c r="AA253" s="256" t="str">
        <f ca="1">IF(ISERROR(OFFSET(Data!$A$1,MATCH($D253,Data!$CG:$CG,0)-1,MATCH($E253&amp;"/"&amp;AA$1,Data!$1:$1,0)-1))=TRUE,"",IF(OFFSET(Data!$A$1,MATCH($D253,Data!$CG:$CG,0)-1,MATCH($E253&amp;"/"&amp;AA$1,Data!$1:$1,0)-1)=0,"",OFFSET(Data!$A$1,MATCH($D253,Data!$CG:$CG,0)-1,MATCH($E253&amp;"/"&amp;AA$1,Data!$1:$1,0)-1)))</f>
        <v/>
      </c>
      <c r="AB253" s="256" t="str">
        <f ca="1">IF(ISERROR(OFFSET(Data!$A$1,MATCH($D253,Data!$CG:$CG,0)-1,MATCH($E253&amp;"/"&amp;AB$1,Data!$1:$1,0)-1))=TRUE,"",IF(OFFSET(Data!$A$1,MATCH($D253,Data!$CG:$CG,0)-1,MATCH($E253&amp;"/"&amp;AB$1,Data!$1:$1,0)-1)=0,"",OFFSET(Data!$A$1,MATCH($D253,Data!$CG:$CG,0)-1,MATCH($E253&amp;"/"&amp;AB$1,Data!$1:$1,0)-1)))</f>
        <v/>
      </c>
      <c r="AC253" s="256" t="str">
        <f ca="1">IF(ISERROR(OFFSET(Data!$A$1,MATCH($D253,Data!$CG:$CG,0)-1,MATCH($E253&amp;"/"&amp;AC$1,Data!$1:$1,0)-1))=TRUE,"",IF(OFFSET(Data!$A$1,MATCH($D253,Data!$CG:$CG,0)-1,MATCH($E253&amp;"/"&amp;AC$1,Data!$1:$1,0)-1)=0,"",OFFSET(Data!$A$1,MATCH($D253,Data!$CG:$CG,0)-1,MATCH($E253&amp;"/"&amp;AC$1,Data!$1:$1,0)-1)))</f>
        <v/>
      </c>
      <c r="AD253" s="256" t="str">
        <f ca="1">IF(ISERROR(OFFSET(Data!$A$1,MATCH($D253,Data!$CG:$CG,0)-1,MATCH($E253&amp;"/"&amp;AD$1,Data!$1:$1,0)-1))=TRUE,"",IF(OFFSET(Data!$A$1,MATCH($D253,Data!$CG:$CG,0)-1,MATCH($E253&amp;"/"&amp;AD$1,Data!$1:$1,0)-1)=0,"",OFFSET(Data!$A$1,MATCH($D253,Data!$CG:$CG,0)-1,MATCH($E253&amp;"/"&amp;AD$1,Data!$1:$1,0)-1)))</f>
        <v/>
      </c>
      <c r="AE253" s="256" t="str">
        <f ca="1">IF(ISERROR(OFFSET(Data!$A$1,MATCH($D253,Data!$CG:$CG,0)-1,MATCH($E253&amp;"/"&amp;AE$1,Data!$1:$1,0)-1))=TRUE,"",IF(OFFSET(Data!$A$1,MATCH($D253,Data!$CG:$CG,0)-1,MATCH($E253&amp;"/"&amp;AE$1,Data!$1:$1,0)-1)=0,"",OFFSET(Data!$A$1,MATCH($D253,Data!$CG:$CG,0)-1,MATCH($E253&amp;"/"&amp;AE$1,Data!$1:$1,0)-1)))</f>
        <v/>
      </c>
      <c r="AF253" s="258" t="str">
        <f ca="1">IF(ISERROR(OFFSET(Data!$A$1,MATCH($D253,Data!$CG:$CG,0)-1,MATCH($E253&amp;"/"&amp;AF$1,Data!$1:$1,0)-1))=TRUE,"",IF(OFFSET(Data!$A$1,MATCH($D253,Data!$CG:$CG,0)-1,MATCH($E253&amp;"/"&amp;AF$1,Data!$1:$1,0)-1)=0,"",OFFSET(Data!$A$1,MATCH($D253,Data!$CG:$CG,0)-1,MATCH($E253&amp;"/"&amp;AF$1,Data!$1:$1,0)-1)))</f>
        <v/>
      </c>
      <c r="AG253" s="197">
        <f t="shared" ca="1" si="7"/>
        <v>0</v>
      </c>
      <c r="AH253" s="209">
        <f ca="1">SUM(AG249:AG253)</f>
        <v>0</v>
      </c>
    </row>
    <row r="254" spans="1:34" ht="15" hidden="1" customHeight="1" x14ac:dyDescent="0.25">
      <c r="A254" s="445">
        <v>50</v>
      </c>
      <c r="B254" s="468" t="e">
        <f>INDEX(Data!CI:CI,MATCH("M"&amp;A254,Data!A:A,0))</f>
        <v>#N/A</v>
      </c>
      <c r="C254" s="471" t="e">
        <f>INDEX(Data!CG:CG,MATCH("M"&amp;A254,Data!A:A,0))</f>
        <v>#N/A</v>
      </c>
      <c r="D254" s="48" t="e">
        <f>IF(C254&lt;&gt;"",C254,#REF!)</f>
        <v>#N/A</v>
      </c>
      <c r="E254" s="49" t="s">
        <v>21</v>
      </c>
      <c r="F254" s="271" t="str">
        <f ca="1">IF(ISERROR(OFFSET(Data!$A$1,MATCH($D254,Data!$CG:$CG,0)-1,MATCH($E254&amp;"/"&amp;F$1,Data!$1:$1,0)-1))=TRUE,"",IF(OFFSET(Data!$A$1,MATCH($D254,Data!$CG:$CG,0)-1,MATCH($E254&amp;"/"&amp;F$1,Data!$1:$1,0)-1)=0,"",OFFSET(Data!$A$1,MATCH($D254,Data!$CG:$CG,0)-1,MATCH($E254&amp;"/"&amp;F$1,Data!$1:$1,0)-1)))</f>
        <v/>
      </c>
      <c r="G254" s="250" t="str">
        <f ca="1">IF(ISERROR(OFFSET(Data!$A$1,MATCH($D254,Data!$CG:$CG,0)-1,MATCH($E254&amp;"/"&amp;G$1,Data!$1:$1,0)-1))=TRUE,"",IF(OFFSET(Data!$A$1,MATCH($D254,Data!$CG:$CG,0)-1,MATCH($E254&amp;"/"&amp;G$1,Data!$1:$1,0)-1)=0,"",OFFSET(Data!$A$1,MATCH($D254,Data!$CG:$CG,0)-1,MATCH($E254&amp;"/"&amp;G$1,Data!$1:$1,0)-1)))</f>
        <v/>
      </c>
      <c r="H254" s="250" t="str">
        <f ca="1">IF(ISERROR(OFFSET(Data!$A$1,MATCH($D254,Data!$CG:$CG,0)-1,MATCH($E254&amp;"/"&amp;H$1,Data!$1:$1,0)-1))=TRUE,"",IF(OFFSET(Data!$A$1,MATCH($D254,Data!$CG:$CG,0)-1,MATCH($E254&amp;"/"&amp;H$1,Data!$1:$1,0)-1)=0,"",OFFSET(Data!$A$1,MATCH($D254,Data!$CG:$CG,0)-1,MATCH($E254&amp;"/"&amp;H$1,Data!$1:$1,0)-1)))</f>
        <v/>
      </c>
      <c r="I254" s="250" t="str">
        <f ca="1">IF(ISERROR(OFFSET(Data!$A$1,MATCH($D254,Data!$CG:$CG,0)-1,MATCH($E254&amp;"/"&amp;I$1,Data!$1:$1,0)-1))=TRUE,"",IF(OFFSET(Data!$A$1,MATCH($D254,Data!$CG:$CG,0)-1,MATCH($E254&amp;"/"&amp;I$1,Data!$1:$1,0)-1)=0,"",OFFSET(Data!$A$1,MATCH($D254,Data!$CG:$CG,0)-1,MATCH($E254&amp;"/"&amp;I$1,Data!$1:$1,0)-1)))</f>
        <v/>
      </c>
      <c r="J254" s="250" t="str">
        <f ca="1">IF(ISERROR(OFFSET(Data!$A$1,MATCH($D254,Data!$CG:$CG,0)-1,MATCH($E254&amp;"/"&amp;J$1,Data!$1:$1,0)-1))=TRUE,"",IF(OFFSET(Data!$A$1,MATCH($D254,Data!$CG:$CG,0)-1,MATCH($E254&amp;"/"&amp;J$1,Data!$1:$1,0)-1)=0,"",OFFSET(Data!$A$1,MATCH($D254,Data!$CG:$CG,0)-1,MATCH($E254&amp;"/"&amp;J$1,Data!$1:$1,0)-1)))</f>
        <v/>
      </c>
      <c r="K254" s="250" t="str">
        <f ca="1">IF(ISERROR(OFFSET(Data!$A$1,MATCH($D254,Data!$CG:$CG,0)-1,MATCH($E254&amp;"/"&amp;K$1,Data!$1:$1,0)-1))=TRUE,"",IF(OFFSET(Data!$A$1,MATCH($D254,Data!$CG:$CG,0)-1,MATCH($E254&amp;"/"&amp;K$1,Data!$1:$1,0)-1)=0,"",OFFSET(Data!$A$1,MATCH($D254,Data!$CG:$CG,0)-1,MATCH($E254&amp;"/"&amp;K$1,Data!$1:$1,0)-1)))</f>
        <v/>
      </c>
      <c r="L254" s="250" t="str">
        <f ca="1">IF(ISERROR(OFFSET(Data!$A$1,MATCH($D254,Data!$CG:$CG,0)-1,MATCH($E254&amp;"/"&amp;L$1,Data!$1:$1,0)-1))=TRUE,"",IF(OFFSET(Data!$A$1,MATCH($D254,Data!$CG:$CG,0)-1,MATCH($E254&amp;"/"&amp;L$1,Data!$1:$1,0)-1)=0,"",OFFSET(Data!$A$1,MATCH($D254,Data!$CG:$CG,0)-1,MATCH($E254&amp;"/"&amp;L$1,Data!$1:$1,0)-1)))</f>
        <v/>
      </c>
      <c r="M254" s="250" t="str">
        <f ca="1">IF(ISERROR(OFFSET(Data!$A$1,MATCH($D254,Data!$CG:$CG,0)-1,MATCH($E254&amp;"/"&amp;M$1,Data!$1:$1,0)-1))=TRUE,"",IF(OFFSET(Data!$A$1,MATCH($D254,Data!$CG:$CG,0)-1,MATCH($E254&amp;"/"&amp;M$1,Data!$1:$1,0)-1)=0,"",OFFSET(Data!$A$1,MATCH($D254,Data!$CG:$CG,0)-1,MATCH($E254&amp;"/"&amp;M$1,Data!$1:$1,0)-1)))</f>
        <v/>
      </c>
      <c r="N254" s="250" t="str">
        <f ca="1">IF(ISERROR(OFFSET(Data!$A$1,MATCH($D254,Data!$CG:$CG,0)-1,MATCH($E254&amp;"/"&amp;N$1,Data!$1:$1,0)-1))=TRUE,"",IF(OFFSET(Data!$A$1,MATCH($D254,Data!$CG:$CG,0)-1,MATCH($E254&amp;"/"&amp;N$1,Data!$1:$1,0)-1)=0,"",OFFSET(Data!$A$1,MATCH($D254,Data!$CG:$CG,0)-1,MATCH($E254&amp;"/"&amp;N$1,Data!$1:$1,0)-1)))</f>
        <v/>
      </c>
      <c r="O254" s="250" t="str">
        <f ca="1">IF(ISERROR(OFFSET(Data!$A$1,MATCH($D254,Data!$CG:$CG,0)-1,MATCH($E254&amp;"/"&amp;O$1,Data!$1:$1,0)-1))=TRUE,"",IF(OFFSET(Data!$A$1,MATCH($D254,Data!$CG:$CG,0)-1,MATCH($E254&amp;"/"&amp;O$1,Data!$1:$1,0)-1)=0,"",OFFSET(Data!$A$1,MATCH($D254,Data!$CG:$CG,0)-1,MATCH($E254&amp;"/"&amp;O$1,Data!$1:$1,0)-1)))</f>
        <v/>
      </c>
      <c r="P254" s="250" t="str">
        <f ca="1">IF(ISERROR(OFFSET(Data!$A$1,MATCH($D254,Data!$CG:$CG,0)-1,MATCH($E254&amp;"/"&amp;P$1,Data!$1:$1,0)-1))=TRUE,"",IF(OFFSET(Data!$A$1,MATCH($D254,Data!$CG:$CG,0)-1,MATCH($E254&amp;"/"&amp;P$1,Data!$1:$1,0)-1)=0,"",OFFSET(Data!$A$1,MATCH($D254,Data!$CG:$CG,0)-1,MATCH($E254&amp;"/"&amp;P$1,Data!$1:$1,0)-1)))</f>
        <v/>
      </c>
      <c r="Q254" s="250" t="str">
        <f ca="1">IF(ISERROR(OFFSET(Data!$A$1,MATCH($D254,Data!$CG:$CG,0)-1,MATCH($E254&amp;"/"&amp;Q$1,Data!$1:$1,0)-1))=TRUE,"",IF(OFFSET(Data!$A$1,MATCH($D254,Data!$CG:$CG,0)-1,MATCH($E254&amp;"/"&amp;Q$1,Data!$1:$1,0)-1)=0,"",OFFSET(Data!$A$1,MATCH($D254,Data!$CG:$CG,0)-1,MATCH($E254&amp;"/"&amp;Q$1,Data!$1:$1,0)-1)))</f>
        <v/>
      </c>
      <c r="R254" s="250" t="str">
        <f ca="1">IF(ISERROR(OFFSET(Data!$A$1,MATCH($D254,Data!$CG:$CG,0)-1,MATCH($E254&amp;"/"&amp;R$1,Data!$1:$1,0)-1))=TRUE,"",IF(OFFSET(Data!$A$1,MATCH($D254,Data!$CG:$CG,0)-1,MATCH($E254&amp;"/"&amp;R$1,Data!$1:$1,0)-1)=0,"",OFFSET(Data!$A$1,MATCH($D254,Data!$CG:$CG,0)-1,MATCH($E254&amp;"/"&amp;R$1,Data!$1:$1,0)-1)))</f>
        <v/>
      </c>
      <c r="S254" s="250" t="str">
        <f ca="1">IF(ISERROR(OFFSET(Data!$A$1,MATCH($D254,Data!$CG:$CG,0)-1,MATCH($E254&amp;"/"&amp;S$1,Data!$1:$1,0)-1))=TRUE,"",IF(OFFSET(Data!$A$1,MATCH($D254,Data!$CG:$CG,0)-1,MATCH($E254&amp;"/"&amp;S$1,Data!$1:$1,0)-1)=0,"",OFFSET(Data!$A$1,MATCH($D254,Data!$CG:$CG,0)-1,MATCH($E254&amp;"/"&amp;S$1,Data!$1:$1,0)-1)))</f>
        <v/>
      </c>
      <c r="T254" s="250" t="str">
        <f ca="1">IF(ISERROR(OFFSET(Data!$A$1,MATCH($D254,Data!$CG:$CG,0)-1,MATCH($E254&amp;"/"&amp;T$1,Data!$1:$1,0)-1))=TRUE,"",IF(OFFSET(Data!$A$1,MATCH($D254,Data!$CG:$CG,0)-1,MATCH($E254&amp;"/"&amp;T$1,Data!$1:$1,0)-1)=0,"",OFFSET(Data!$A$1,MATCH($D254,Data!$CG:$CG,0)-1,MATCH($E254&amp;"/"&amp;T$1,Data!$1:$1,0)-1)))</f>
        <v/>
      </c>
      <c r="U254" s="250" t="str">
        <f ca="1">IF(ISERROR(OFFSET(Data!$A$1,MATCH($D254,Data!$CG:$CG,0)-1,MATCH($E254&amp;"/"&amp;U$1,Data!$1:$1,0)-1))=TRUE,"",IF(OFFSET(Data!$A$1,MATCH($D254,Data!$CG:$CG,0)-1,MATCH($E254&amp;"/"&amp;U$1,Data!$1:$1,0)-1)=0,"",OFFSET(Data!$A$1,MATCH($D254,Data!$CG:$CG,0)-1,MATCH($E254&amp;"/"&amp;U$1,Data!$1:$1,0)-1)))</f>
        <v/>
      </c>
      <c r="V254" s="250" t="str">
        <f ca="1">IF(ISERROR(OFFSET(Data!$A$1,MATCH($D254,Data!$CG:$CG,0)-1,MATCH($E254&amp;"/"&amp;V$1,Data!$1:$1,0)-1))=TRUE,"",IF(OFFSET(Data!$A$1,MATCH($D254,Data!$CG:$CG,0)-1,MATCH($E254&amp;"/"&amp;V$1,Data!$1:$1,0)-1)=0,"",OFFSET(Data!$A$1,MATCH($D254,Data!$CG:$CG,0)-1,MATCH($E254&amp;"/"&amp;V$1,Data!$1:$1,0)-1)))</f>
        <v/>
      </c>
      <c r="W254" s="272" t="str">
        <f ca="1">IF(ISERROR(OFFSET(Data!$A$1,MATCH($D254,Data!$CG:$CG,0)-1,MATCH($E254&amp;"/"&amp;W$1,Data!$1:$1,0)-1))=TRUE,"",IF(OFFSET(Data!$A$1,MATCH($D254,Data!$CG:$CG,0)-1,MATCH($E254&amp;"/"&amp;W$1,Data!$1:$1,0)-1)=0,"",OFFSET(Data!$A$1,MATCH($D254,Data!$CG:$CG,0)-1,MATCH($E254&amp;"/"&amp;W$1,Data!$1:$1,0)-1)))</f>
        <v/>
      </c>
      <c r="X254" s="250" t="str">
        <f ca="1">IF(ISERROR(OFFSET(Data!$A$1,MATCH($D254,Data!$CG:$CG,0)-1,MATCH($E254&amp;"/"&amp;X$1,Data!$1:$1,0)-1))=TRUE,"",IF(OFFSET(Data!$A$1,MATCH($D254,Data!$CG:$CG,0)-1,MATCH($E254&amp;"/"&amp;X$1,Data!$1:$1,0)-1)=0,"",OFFSET(Data!$A$1,MATCH($D254,Data!$CG:$CG,0)-1,MATCH($E254&amp;"/"&amp;X$1,Data!$1:$1,0)-1)))</f>
        <v/>
      </c>
      <c r="Y254" s="250" t="str">
        <f ca="1">IF(ISERROR(OFFSET(Data!$A$1,MATCH($D254,Data!$CG:$CG,0)-1,MATCH($E254&amp;"/"&amp;Y$1,Data!$1:$1,0)-1))=TRUE,"",IF(OFFSET(Data!$A$1,MATCH($D254,Data!$CG:$CG,0)-1,MATCH($E254&amp;"/"&amp;Y$1,Data!$1:$1,0)-1)=0,"",OFFSET(Data!$A$1,MATCH($D254,Data!$CG:$CG,0)-1,MATCH($E254&amp;"/"&amp;Y$1,Data!$1:$1,0)-1)))</f>
        <v/>
      </c>
      <c r="Z254" s="250" t="str">
        <f ca="1">IF(ISERROR(OFFSET(Data!$A$1,MATCH($D254,Data!$CG:$CG,0)-1,MATCH($E254&amp;"/"&amp;Z$1,Data!$1:$1,0)-1))=TRUE,"",IF(OFFSET(Data!$A$1,MATCH($D254,Data!$CG:$CG,0)-1,MATCH($E254&amp;"/"&amp;Z$1,Data!$1:$1,0)-1)=0,"",OFFSET(Data!$A$1,MATCH($D254,Data!$CG:$CG,0)-1,MATCH($E254&amp;"/"&amp;Z$1,Data!$1:$1,0)-1)))</f>
        <v/>
      </c>
      <c r="AA254" s="250" t="str">
        <f ca="1">IF(ISERROR(OFFSET(Data!$A$1,MATCH($D254,Data!$CG:$CG,0)-1,MATCH($E254&amp;"/"&amp;AA$1,Data!$1:$1,0)-1))=TRUE,"",IF(OFFSET(Data!$A$1,MATCH($D254,Data!$CG:$CG,0)-1,MATCH($E254&amp;"/"&amp;AA$1,Data!$1:$1,0)-1)=0,"",OFFSET(Data!$A$1,MATCH($D254,Data!$CG:$CG,0)-1,MATCH($E254&amp;"/"&amp;AA$1,Data!$1:$1,0)-1)))</f>
        <v/>
      </c>
      <c r="AB254" s="250" t="str">
        <f ca="1">IF(ISERROR(OFFSET(Data!$A$1,MATCH($D254,Data!$CG:$CG,0)-1,MATCH($E254&amp;"/"&amp;AB$1,Data!$1:$1,0)-1))=TRUE,"",IF(OFFSET(Data!$A$1,MATCH($D254,Data!$CG:$CG,0)-1,MATCH($E254&amp;"/"&amp;AB$1,Data!$1:$1,0)-1)=0,"",OFFSET(Data!$A$1,MATCH($D254,Data!$CG:$CG,0)-1,MATCH($E254&amp;"/"&amp;AB$1,Data!$1:$1,0)-1)))</f>
        <v/>
      </c>
      <c r="AC254" s="250" t="str">
        <f ca="1">IF(ISERROR(OFFSET(Data!$A$1,MATCH($D254,Data!$CG:$CG,0)-1,MATCH($E254&amp;"/"&amp;AC$1,Data!$1:$1,0)-1))=TRUE,"",IF(OFFSET(Data!$A$1,MATCH($D254,Data!$CG:$CG,0)-1,MATCH($E254&amp;"/"&amp;AC$1,Data!$1:$1,0)-1)=0,"",OFFSET(Data!$A$1,MATCH($D254,Data!$CG:$CG,0)-1,MATCH($E254&amp;"/"&amp;AC$1,Data!$1:$1,0)-1)))</f>
        <v/>
      </c>
      <c r="AD254" s="250" t="str">
        <f ca="1">IF(ISERROR(OFFSET(Data!$A$1,MATCH($D254,Data!$CG:$CG,0)-1,MATCH($E254&amp;"/"&amp;AD$1,Data!$1:$1,0)-1))=TRUE,"",IF(OFFSET(Data!$A$1,MATCH($D254,Data!$CG:$CG,0)-1,MATCH($E254&amp;"/"&amp;AD$1,Data!$1:$1,0)-1)=0,"",OFFSET(Data!$A$1,MATCH($D254,Data!$CG:$CG,0)-1,MATCH($E254&amp;"/"&amp;AD$1,Data!$1:$1,0)-1)))</f>
        <v/>
      </c>
      <c r="AE254" s="250" t="str">
        <f ca="1">IF(ISERROR(OFFSET(Data!$A$1,MATCH($D254,Data!$CG:$CG,0)-1,MATCH($E254&amp;"/"&amp;AE$1,Data!$1:$1,0)-1))=TRUE,"",IF(OFFSET(Data!$A$1,MATCH($D254,Data!$CG:$CG,0)-1,MATCH($E254&amp;"/"&amp;AE$1,Data!$1:$1,0)-1)=0,"",OFFSET(Data!$A$1,MATCH($D254,Data!$CG:$CG,0)-1,MATCH($E254&amp;"/"&amp;AE$1,Data!$1:$1,0)-1)))</f>
        <v/>
      </c>
      <c r="AF254" s="251" t="str">
        <f ca="1">IF(ISERROR(OFFSET(Data!$A$1,MATCH($D254,Data!$CG:$CG,0)-1,MATCH($E254&amp;"/"&amp;AF$1,Data!$1:$1,0)-1))=TRUE,"",IF(OFFSET(Data!$A$1,MATCH($D254,Data!$CG:$CG,0)-1,MATCH($E254&amp;"/"&amp;AF$1,Data!$1:$1,0)-1)=0,"",OFFSET(Data!$A$1,MATCH($D254,Data!$CG:$CG,0)-1,MATCH($E254&amp;"/"&amp;AF$1,Data!$1:$1,0)-1)))</f>
        <v/>
      </c>
      <c r="AG254" s="206">
        <f t="shared" ca="1" si="7"/>
        <v>0</v>
      </c>
      <c r="AH254" s="207">
        <f ca="1">AG254</f>
        <v>0</v>
      </c>
    </row>
    <row r="255" spans="1:34" ht="15" hidden="1" customHeight="1" thickBot="1" x14ac:dyDescent="0.3">
      <c r="A255" s="446"/>
      <c r="B255" s="469"/>
      <c r="C255" s="472"/>
      <c r="D255" s="50" t="e">
        <f>IF(C255&lt;&gt;"",C255,D254)</f>
        <v>#N/A</v>
      </c>
      <c r="E255" s="51" t="s">
        <v>22</v>
      </c>
      <c r="F255" s="254" t="str">
        <f ca="1">IF(ISERROR(OFFSET(Data!$A$1,MATCH($D255,Data!$CG:$CG,0)-1,MATCH($E255&amp;"/"&amp;F$1,Data!$1:$1,0)-1))=TRUE,"",IF(OFFSET(Data!$A$1,MATCH($D255,Data!$CG:$CG,0)-1,MATCH($E255&amp;"/"&amp;F$1,Data!$1:$1,0)-1)=0,"",OFFSET(Data!$A$1,MATCH($D255,Data!$CG:$CG,0)-1,MATCH($E255&amp;"/"&amp;F$1,Data!$1:$1,0)-1)))</f>
        <v/>
      </c>
      <c r="G255" s="252" t="str">
        <f ca="1">IF(ISERROR(OFFSET(Data!$A$1,MATCH($D255,Data!$CG:$CG,0)-1,MATCH($E255&amp;"/"&amp;G$1,Data!$1:$1,0)-1))=TRUE,"",IF(OFFSET(Data!$A$1,MATCH($D255,Data!$CG:$CG,0)-1,MATCH($E255&amp;"/"&amp;G$1,Data!$1:$1,0)-1)=0,"",OFFSET(Data!$A$1,MATCH($D255,Data!$CG:$CG,0)-1,MATCH($E255&amp;"/"&amp;G$1,Data!$1:$1,0)-1)))</f>
        <v/>
      </c>
      <c r="H255" s="252" t="str">
        <f ca="1">IF(ISERROR(OFFSET(Data!$A$1,MATCH($D255,Data!$CG:$CG,0)-1,MATCH($E255&amp;"/"&amp;H$1,Data!$1:$1,0)-1))=TRUE,"",IF(OFFSET(Data!$A$1,MATCH($D255,Data!$CG:$CG,0)-1,MATCH($E255&amp;"/"&amp;H$1,Data!$1:$1,0)-1)=0,"",OFFSET(Data!$A$1,MATCH($D255,Data!$CG:$CG,0)-1,MATCH($E255&amp;"/"&amp;H$1,Data!$1:$1,0)-1)))</f>
        <v/>
      </c>
      <c r="I255" s="252" t="str">
        <f ca="1">IF(ISERROR(OFFSET(Data!$A$1,MATCH($D255,Data!$CG:$CG,0)-1,MATCH($E255&amp;"/"&amp;I$1,Data!$1:$1,0)-1))=TRUE,"",IF(OFFSET(Data!$A$1,MATCH($D255,Data!$CG:$CG,0)-1,MATCH($E255&amp;"/"&amp;I$1,Data!$1:$1,0)-1)=0,"",OFFSET(Data!$A$1,MATCH($D255,Data!$CG:$CG,0)-1,MATCH($E255&amp;"/"&amp;I$1,Data!$1:$1,0)-1)))</f>
        <v/>
      </c>
      <c r="J255" s="252" t="str">
        <f ca="1">IF(ISERROR(OFFSET(Data!$A$1,MATCH($D255,Data!$CG:$CG,0)-1,MATCH($E255&amp;"/"&amp;J$1,Data!$1:$1,0)-1))=TRUE,"",IF(OFFSET(Data!$A$1,MATCH($D255,Data!$CG:$CG,0)-1,MATCH($E255&amp;"/"&amp;J$1,Data!$1:$1,0)-1)=0,"",OFFSET(Data!$A$1,MATCH($D255,Data!$CG:$CG,0)-1,MATCH($E255&amp;"/"&amp;J$1,Data!$1:$1,0)-1)))</f>
        <v/>
      </c>
      <c r="K255" s="252" t="str">
        <f ca="1">IF(ISERROR(OFFSET(Data!$A$1,MATCH($D255,Data!$CG:$CG,0)-1,MATCH($E255&amp;"/"&amp;K$1,Data!$1:$1,0)-1))=TRUE,"",IF(OFFSET(Data!$A$1,MATCH($D255,Data!$CG:$CG,0)-1,MATCH($E255&amp;"/"&amp;K$1,Data!$1:$1,0)-1)=0,"",OFFSET(Data!$A$1,MATCH($D255,Data!$CG:$CG,0)-1,MATCH($E255&amp;"/"&amp;K$1,Data!$1:$1,0)-1)))</f>
        <v/>
      </c>
      <c r="L255" s="252" t="str">
        <f ca="1">IF(ISERROR(OFFSET(Data!$A$1,MATCH($D255,Data!$CG:$CG,0)-1,MATCH($E255&amp;"/"&amp;L$1,Data!$1:$1,0)-1))=TRUE,"",IF(OFFSET(Data!$A$1,MATCH($D255,Data!$CG:$CG,0)-1,MATCH($E255&amp;"/"&amp;L$1,Data!$1:$1,0)-1)=0,"",OFFSET(Data!$A$1,MATCH($D255,Data!$CG:$CG,0)-1,MATCH($E255&amp;"/"&amp;L$1,Data!$1:$1,0)-1)))</f>
        <v/>
      </c>
      <c r="M255" s="252" t="str">
        <f ca="1">IF(ISERROR(OFFSET(Data!$A$1,MATCH($D255,Data!$CG:$CG,0)-1,MATCH($E255&amp;"/"&amp;M$1,Data!$1:$1,0)-1))=TRUE,"",IF(OFFSET(Data!$A$1,MATCH($D255,Data!$CG:$CG,0)-1,MATCH($E255&amp;"/"&amp;M$1,Data!$1:$1,0)-1)=0,"",OFFSET(Data!$A$1,MATCH($D255,Data!$CG:$CG,0)-1,MATCH($E255&amp;"/"&amp;M$1,Data!$1:$1,0)-1)))</f>
        <v/>
      </c>
      <c r="N255" s="252" t="str">
        <f ca="1">IF(ISERROR(OFFSET(Data!$A$1,MATCH($D255,Data!$CG:$CG,0)-1,MATCH($E255&amp;"/"&amp;N$1,Data!$1:$1,0)-1))=TRUE,"",IF(OFFSET(Data!$A$1,MATCH($D255,Data!$CG:$CG,0)-1,MATCH($E255&amp;"/"&amp;N$1,Data!$1:$1,0)-1)=0,"",OFFSET(Data!$A$1,MATCH($D255,Data!$CG:$CG,0)-1,MATCH($E255&amp;"/"&amp;N$1,Data!$1:$1,0)-1)))</f>
        <v/>
      </c>
      <c r="O255" s="252" t="str">
        <f ca="1">IF(ISERROR(OFFSET(Data!$A$1,MATCH($D255,Data!$CG:$CG,0)-1,MATCH($E255&amp;"/"&amp;O$1,Data!$1:$1,0)-1))=TRUE,"",IF(OFFSET(Data!$A$1,MATCH($D255,Data!$CG:$CG,0)-1,MATCH($E255&amp;"/"&amp;O$1,Data!$1:$1,0)-1)=0,"",OFFSET(Data!$A$1,MATCH($D255,Data!$CG:$CG,0)-1,MATCH($E255&amp;"/"&amp;O$1,Data!$1:$1,0)-1)))</f>
        <v/>
      </c>
      <c r="P255" s="252" t="str">
        <f ca="1">IF(ISERROR(OFFSET(Data!$A$1,MATCH($D255,Data!$CG:$CG,0)-1,MATCH($E255&amp;"/"&amp;P$1,Data!$1:$1,0)-1))=TRUE,"",IF(OFFSET(Data!$A$1,MATCH($D255,Data!$CG:$CG,0)-1,MATCH($E255&amp;"/"&amp;P$1,Data!$1:$1,0)-1)=0,"",OFFSET(Data!$A$1,MATCH($D255,Data!$CG:$CG,0)-1,MATCH($E255&amp;"/"&amp;P$1,Data!$1:$1,0)-1)))</f>
        <v/>
      </c>
      <c r="Q255" s="252" t="str">
        <f ca="1">IF(ISERROR(OFFSET(Data!$A$1,MATCH($D255,Data!$CG:$CG,0)-1,MATCH($E255&amp;"/"&amp;Q$1,Data!$1:$1,0)-1))=TRUE,"",IF(OFFSET(Data!$A$1,MATCH($D255,Data!$CG:$CG,0)-1,MATCH($E255&amp;"/"&amp;Q$1,Data!$1:$1,0)-1)=0,"",OFFSET(Data!$A$1,MATCH($D255,Data!$CG:$CG,0)-1,MATCH($E255&amp;"/"&amp;Q$1,Data!$1:$1,0)-1)))</f>
        <v/>
      </c>
      <c r="R255" s="252" t="str">
        <f ca="1">IF(ISERROR(OFFSET(Data!$A$1,MATCH($D255,Data!$CG:$CG,0)-1,MATCH($E255&amp;"/"&amp;R$1,Data!$1:$1,0)-1))=TRUE,"",IF(OFFSET(Data!$A$1,MATCH($D255,Data!$CG:$CG,0)-1,MATCH($E255&amp;"/"&amp;R$1,Data!$1:$1,0)-1)=0,"",OFFSET(Data!$A$1,MATCH($D255,Data!$CG:$CG,0)-1,MATCH($E255&amp;"/"&amp;R$1,Data!$1:$1,0)-1)))</f>
        <v/>
      </c>
      <c r="S255" s="252" t="str">
        <f ca="1">IF(ISERROR(OFFSET(Data!$A$1,MATCH($D255,Data!$CG:$CG,0)-1,MATCH($E255&amp;"/"&amp;S$1,Data!$1:$1,0)-1))=TRUE,"",IF(OFFSET(Data!$A$1,MATCH($D255,Data!$CG:$CG,0)-1,MATCH($E255&amp;"/"&amp;S$1,Data!$1:$1,0)-1)=0,"",OFFSET(Data!$A$1,MATCH($D255,Data!$CG:$CG,0)-1,MATCH($E255&amp;"/"&amp;S$1,Data!$1:$1,0)-1)))</f>
        <v/>
      </c>
      <c r="T255" s="252" t="str">
        <f ca="1">IF(ISERROR(OFFSET(Data!$A$1,MATCH($D255,Data!$CG:$CG,0)-1,MATCH($E255&amp;"/"&amp;T$1,Data!$1:$1,0)-1))=TRUE,"",IF(OFFSET(Data!$A$1,MATCH($D255,Data!$CG:$CG,0)-1,MATCH($E255&amp;"/"&amp;T$1,Data!$1:$1,0)-1)=0,"",OFFSET(Data!$A$1,MATCH($D255,Data!$CG:$CG,0)-1,MATCH($E255&amp;"/"&amp;T$1,Data!$1:$1,0)-1)))</f>
        <v/>
      </c>
      <c r="U255" s="252" t="str">
        <f ca="1">IF(ISERROR(OFFSET(Data!$A$1,MATCH($D255,Data!$CG:$CG,0)-1,MATCH($E255&amp;"/"&amp;U$1,Data!$1:$1,0)-1))=TRUE,"",IF(OFFSET(Data!$A$1,MATCH($D255,Data!$CG:$CG,0)-1,MATCH($E255&amp;"/"&amp;U$1,Data!$1:$1,0)-1)=0,"",OFFSET(Data!$A$1,MATCH($D255,Data!$CG:$CG,0)-1,MATCH($E255&amp;"/"&amp;U$1,Data!$1:$1,0)-1)))</f>
        <v/>
      </c>
      <c r="V255" s="252" t="str">
        <f ca="1">IF(ISERROR(OFFSET(Data!$A$1,MATCH($D255,Data!$CG:$CG,0)-1,MATCH($E255&amp;"/"&amp;V$1,Data!$1:$1,0)-1))=TRUE,"",IF(OFFSET(Data!$A$1,MATCH($D255,Data!$CG:$CG,0)-1,MATCH($E255&amp;"/"&amp;V$1,Data!$1:$1,0)-1)=0,"",OFFSET(Data!$A$1,MATCH($D255,Data!$CG:$CG,0)-1,MATCH($E255&amp;"/"&amp;V$1,Data!$1:$1,0)-1)))</f>
        <v/>
      </c>
      <c r="W255" s="269" t="str">
        <f ca="1">IF(ISERROR(OFFSET(Data!$A$1,MATCH($D255,Data!$CG:$CG,0)-1,MATCH($E255&amp;"/"&amp;W$1,Data!$1:$1,0)-1))=TRUE,"",IF(OFFSET(Data!$A$1,MATCH($D255,Data!$CG:$CG,0)-1,MATCH($E255&amp;"/"&amp;W$1,Data!$1:$1,0)-1)=0,"",OFFSET(Data!$A$1,MATCH($D255,Data!$CG:$CG,0)-1,MATCH($E255&amp;"/"&amp;W$1,Data!$1:$1,0)-1)))</f>
        <v/>
      </c>
      <c r="X255" s="252" t="str">
        <f ca="1">IF(ISERROR(OFFSET(Data!$A$1,MATCH($D255,Data!$CG:$CG,0)-1,MATCH($E255&amp;"/"&amp;X$1,Data!$1:$1,0)-1))=TRUE,"",IF(OFFSET(Data!$A$1,MATCH($D255,Data!$CG:$CG,0)-1,MATCH($E255&amp;"/"&amp;X$1,Data!$1:$1,0)-1)=0,"",OFFSET(Data!$A$1,MATCH($D255,Data!$CG:$CG,0)-1,MATCH($E255&amp;"/"&amp;X$1,Data!$1:$1,0)-1)))</f>
        <v/>
      </c>
      <c r="Y255" s="252" t="str">
        <f ca="1">IF(ISERROR(OFFSET(Data!$A$1,MATCH($D255,Data!$CG:$CG,0)-1,MATCH($E255&amp;"/"&amp;Y$1,Data!$1:$1,0)-1))=TRUE,"",IF(OFFSET(Data!$A$1,MATCH($D255,Data!$CG:$CG,0)-1,MATCH($E255&amp;"/"&amp;Y$1,Data!$1:$1,0)-1)=0,"",OFFSET(Data!$A$1,MATCH($D255,Data!$CG:$CG,0)-1,MATCH($E255&amp;"/"&amp;Y$1,Data!$1:$1,0)-1)))</f>
        <v/>
      </c>
      <c r="Z255" s="252" t="str">
        <f ca="1">IF(ISERROR(OFFSET(Data!$A$1,MATCH($D255,Data!$CG:$CG,0)-1,MATCH($E255&amp;"/"&amp;Z$1,Data!$1:$1,0)-1))=TRUE,"",IF(OFFSET(Data!$A$1,MATCH($D255,Data!$CG:$CG,0)-1,MATCH($E255&amp;"/"&amp;Z$1,Data!$1:$1,0)-1)=0,"",OFFSET(Data!$A$1,MATCH($D255,Data!$CG:$CG,0)-1,MATCH($E255&amp;"/"&amp;Z$1,Data!$1:$1,0)-1)))</f>
        <v/>
      </c>
      <c r="AA255" s="252" t="str">
        <f ca="1">IF(ISERROR(OFFSET(Data!$A$1,MATCH($D255,Data!$CG:$CG,0)-1,MATCH($E255&amp;"/"&amp;AA$1,Data!$1:$1,0)-1))=TRUE,"",IF(OFFSET(Data!$A$1,MATCH($D255,Data!$CG:$CG,0)-1,MATCH($E255&amp;"/"&amp;AA$1,Data!$1:$1,0)-1)=0,"",OFFSET(Data!$A$1,MATCH($D255,Data!$CG:$CG,0)-1,MATCH($E255&amp;"/"&amp;AA$1,Data!$1:$1,0)-1)))</f>
        <v/>
      </c>
      <c r="AB255" s="252" t="str">
        <f ca="1">IF(ISERROR(OFFSET(Data!$A$1,MATCH($D255,Data!$CG:$CG,0)-1,MATCH($E255&amp;"/"&amp;AB$1,Data!$1:$1,0)-1))=TRUE,"",IF(OFFSET(Data!$A$1,MATCH($D255,Data!$CG:$CG,0)-1,MATCH($E255&amp;"/"&amp;AB$1,Data!$1:$1,0)-1)=0,"",OFFSET(Data!$A$1,MATCH($D255,Data!$CG:$CG,0)-1,MATCH($E255&amp;"/"&amp;AB$1,Data!$1:$1,0)-1)))</f>
        <v/>
      </c>
      <c r="AC255" s="252" t="str">
        <f ca="1">IF(ISERROR(OFFSET(Data!$A$1,MATCH($D255,Data!$CG:$CG,0)-1,MATCH($E255&amp;"/"&amp;AC$1,Data!$1:$1,0)-1))=TRUE,"",IF(OFFSET(Data!$A$1,MATCH($D255,Data!$CG:$CG,0)-1,MATCH($E255&amp;"/"&amp;AC$1,Data!$1:$1,0)-1)=0,"",OFFSET(Data!$A$1,MATCH($D255,Data!$CG:$CG,0)-1,MATCH($E255&amp;"/"&amp;AC$1,Data!$1:$1,0)-1)))</f>
        <v/>
      </c>
      <c r="AD255" s="252" t="str">
        <f ca="1">IF(ISERROR(OFFSET(Data!$A$1,MATCH($D255,Data!$CG:$CG,0)-1,MATCH($E255&amp;"/"&amp;AD$1,Data!$1:$1,0)-1))=TRUE,"",IF(OFFSET(Data!$A$1,MATCH($D255,Data!$CG:$CG,0)-1,MATCH($E255&amp;"/"&amp;AD$1,Data!$1:$1,0)-1)=0,"",OFFSET(Data!$A$1,MATCH($D255,Data!$CG:$CG,0)-1,MATCH($E255&amp;"/"&amp;AD$1,Data!$1:$1,0)-1)))</f>
        <v/>
      </c>
      <c r="AE255" s="252" t="str">
        <f ca="1">IF(ISERROR(OFFSET(Data!$A$1,MATCH($D255,Data!$CG:$CG,0)-1,MATCH($E255&amp;"/"&amp;AE$1,Data!$1:$1,0)-1))=TRUE,"",IF(OFFSET(Data!$A$1,MATCH($D255,Data!$CG:$CG,0)-1,MATCH($E255&amp;"/"&amp;AE$1,Data!$1:$1,0)-1)=0,"",OFFSET(Data!$A$1,MATCH($D255,Data!$CG:$CG,0)-1,MATCH($E255&amp;"/"&amp;AE$1,Data!$1:$1,0)-1)))</f>
        <v/>
      </c>
      <c r="AF255" s="253" t="str">
        <f ca="1">IF(ISERROR(OFFSET(Data!$A$1,MATCH($D255,Data!$CG:$CG,0)-1,MATCH($E255&amp;"/"&amp;AF$1,Data!$1:$1,0)-1))=TRUE,"",IF(OFFSET(Data!$A$1,MATCH($D255,Data!$CG:$CG,0)-1,MATCH($E255&amp;"/"&amp;AF$1,Data!$1:$1,0)-1)=0,"",OFFSET(Data!$A$1,MATCH($D255,Data!$CG:$CG,0)-1,MATCH($E255&amp;"/"&amp;AF$1,Data!$1:$1,0)-1)))</f>
        <v/>
      </c>
      <c r="AG255" s="188">
        <f t="shared" ca="1" si="7"/>
        <v>0</v>
      </c>
      <c r="AH255" s="208">
        <f ca="1">SUM(AG254:AG255)</f>
        <v>0</v>
      </c>
    </row>
    <row r="256" spans="1:34" ht="15" hidden="1" customHeight="1" x14ac:dyDescent="0.25">
      <c r="A256" s="446"/>
      <c r="B256" s="469"/>
      <c r="C256" s="472"/>
      <c r="D256" s="50" t="e">
        <f>IF(C256&lt;&gt;"",C256,D255)</f>
        <v>#N/A</v>
      </c>
      <c r="E256" s="51" t="s">
        <v>23</v>
      </c>
      <c r="F256" s="254" t="str">
        <f ca="1">IF(ISERROR(OFFSET(Data!$A$1,MATCH($D256,Data!$CG:$CG,0)-1,MATCH($E256&amp;"/"&amp;F$1,Data!$1:$1,0)-1))=TRUE,"",IF(OFFSET(Data!$A$1,MATCH($D256,Data!$CG:$CG,0)-1,MATCH($E256&amp;"/"&amp;F$1,Data!$1:$1,0)-1)=0,"",OFFSET(Data!$A$1,MATCH($D256,Data!$CG:$CG,0)-1,MATCH($E256&amp;"/"&amp;F$1,Data!$1:$1,0)-1)))</f>
        <v/>
      </c>
      <c r="G256" s="252" t="str">
        <f ca="1">IF(ISERROR(OFFSET(Data!$A$1,MATCH($D256,Data!$CG:$CG,0)-1,MATCH($E256&amp;"/"&amp;G$1,Data!$1:$1,0)-1))=TRUE,"",IF(OFFSET(Data!$A$1,MATCH($D256,Data!$CG:$CG,0)-1,MATCH($E256&amp;"/"&amp;G$1,Data!$1:$1,0)-1)=0,"",OFFSET(Data!$A$1,MATCH($D256,Data!$CG:$CG,0)-1,MATCH($E256&amp;"/"&amp;G$1,Data!$1:$1,0)-1)))</f>
        <v/>
      </c>
      <c r="H256" s="252" t="str">
        <f ca="1">IF(ISERROR(OFFSET(Data!$A$1,MATCH($D256,Data!$CG:$CG,0)-1,MATCH($E256&amp;"/"&amp;H$1,Data!$1:$1,0)-1))=TRUE,"",IF(OFFSET(Data!$A$1,MATCH($D256,Data!$CG:$CG,0)-1,MATCH($E256&amp;"/"&amp;H$1,Data!$1:$1,0)-1)=0,"",OFFSET(Data!$A$1,MATCH($D256,Data!$CG:$CG,0)-1,MATCH($E256&amp;"/"&amp;H$1,Data!$1:$1,0)-1)))</f>
        <v/>
      </c>
      <c r="I256" s="252" t="str">
        <f ca="1">IF(ISERROR(OFFSET(Data!$A$1,MATCH($D256,Data!$CG:$CG,0)-1,MATCH($E256&amp;"/"&amp;I$1,Data!$1:$1,0)-1))=TRUE,"",IF(OFFSET(Data!$A$1,MATCH($D256,Data!$CG:$CG,0)-1,MATCH($E256&amp;"/"&amp;I$1,Data!$1:$1,0)-1)=0,"",OFFSET(Data!$A$1,MATCH($D256,Data!$CG:$CG,0)-1,MATCH($E256&amp;"/"&amp;I$1,Data!$1:$1,0)-1)))</f>
        <v/>
      </c>
      <c r="J256" s="252" t="str">
        <f ca="1">IF(ISERROR(OFFSET(Data!$A$1,MATCH($D256,Data!$CG:$CG,0)-1,MATCH($E256&amp;"/"&amp;J$1,Data!$1:$1,0)-1))=TRUE,"",IF(OFFSET(Data!$A$1,MATCH($D256,Data!$CG:$CG,0)-1,MATCH($E256&amp;"/"&amp;J$1,Data!$1:$1,0)-1)=0,"",OFFSET(Data!$A$1,MATCH($D256,Data!$CG:$CG,0)-1,MATCH($E256&amp;"/"&amp;J$1,Data!$1:$1,0)-1)))</f>
        <v/>
      </c>
      <c r="K256" s="252" t="str">
        <f ca="1">IF(ISERROR(OFFSET(Data!$A$1,MATCH($D256,Data!$CG:$CG,0)-1,MATCH($E256&amp;"/"&amp;K$1,Data!$1:$1,0)-1))=TRUE,"",IF(OFFSET(Data!$A$1,MATCH($D256,Data!$CG:$CG,0)-1,MATCH($E256&amp;"/"&amp;K$1,Data!$1:$1,0)-1)=0,"",OFFSET(Data!$A$1,MATCH($D256,Data!$CG:$CG,0)-1,MATCH($E256&amp;"/"&amp;K$1,Data!$1:$1,0)-1)))</f>
        <v/>
      </c>
      <c r="L256" s="252" t="str">
        <f ca="1">IF(ISERROR(OFFSET(Data!$A$1,MATCH($D256,Data!$CG:$CG,0)-1,MATCH($E256&amp;"/"&amp;L$1,Data!$1:$1,0)-1))=TRUE,"",IF(OFFSET(Data!$A$1,MATCH($D256,Data!$CG:$CG,0)-1,MATCH($E256&amp;"/"&amp;L$1,Data!$1:$1,0)-1)=0,"",OFFSET(Data!$A$1,MATCH($D256,Data!$CG:$CG,0)-1,MATCH($E256&amp;"/"&amp;L$1,Data!$1:$1,0)-1)))</f>
        <v/>
      </c>
      <c r="M256" s="252" t="str">
        <f ca="1">IF(ISERROR(OFFSET(Data!$A$1,MATCH($D256,Data!$CG:$CG,0)-1,MATCH($E256&amp;"/"&amp;M$1,Data!$1:$1,0)-1))=TRUE,"",IF(OFFSET(Data!$A$1,MATCH($D256,Data!$CG:$CG,0)-1,MATCH($E256&amp;"/"&amp;M$1,Data!$1:$1,0)-1)=0,"",OFFSET(Data!$A$1,MATCH($D256,Data!$CG:$CG,0)-1,MATCH($E256&amp;"/"&amp;M$1,Data!$1:$1,0)-1)))</f>
        <v/>
      </c>
      <c r="N256" s="252" t="str">
        <f ca="1">IF(ISERROR(OFFSET(Data!$A$1,MATCH($D256,Data!$CG:$CG,0)-1,MATCH($E256&amp;"/"&amp;N$1,Data!$1:$1,0)-1))=TRUE,"",IF(OFFSET(Data!$A$1,MATCH($D256,Data!$CG:$CG,0)-1,MATCH($E256&amp;"/"&amp;N$1,Data!$1:$1,0)-1)=0,"",OFFSET(Data!$A$1,MATCH($D256,Data!$CG:$CG,0)-1,MATCH($E256&amp;"/"&amp;N$1,Data!$1:$1,0)-1)))</f>
        <v/>
      </c>
      <c r="O256" s="252" t="str">
        <f ca="1">IF(ISERROR(OFFSET(Data!$A$1,MATCH($D256,Data!$CG:$CG,0)-1,MATCH($E256&amp;"/"&amp;O$1,Data!$1:$1,0)-1))=TRUE,"",IF(OFFSET(Data!$A$1,MATCH($D256,Data!$CG:$CG,0)-1,MATCH($E256&amp;"/"&amp;O$1,Data!$1:$1,0)-1)=0,"",OFFSET(Data!$A$1,MATCH($D256,Data!$CG:$CG,0)-1,MATCH($E256&amp;"/"&amp;O$1,Data!$1:$1,0)-1)))</f>
        <v/>
      </c>
      <c r="P256" s="252" t="str">
        <f ca="1">IF(ISERROR(OFFSET(Data!$A$1,MATCH($D256,Data!$CG:$CG,0)-1,MATCH($E256&amp;"/"&amp;P$1,Data!$1:$1,0)-1))=TRUE,"",IF(OFFSET(Data!$A$1,MATCH($D256,Data!$CG:$CG,0)-1,MATCH($E256&amp;"/"&amp;P$1,Data!$1:$1,0)-1)=0,"",OFFSET(Data!$A$1,MATCH($D256,Data!$CG:$CG,0)-1,MATCH($E256&amp;"/"&amp;P$1,Data!$1:$1,0)-1)))</f>
        <v/>
      </c>
      <c r="Q256" s="252" t="str">
        <f ca="1">IF(ISERROR(OFFSET(Data!$A$1,MATCH($D256,Data!$CG:$CG,0)-1,MATCH($E256&amp;"/"&amp;Q$1,Data!$1:$1,0)-1))=TRUE,"",IF(OFFSET(Data!$A$1,MATCH($D256,Data!$CG:$CG,0)-1,MATCH($E256&amp;"/"&amp;Q$1,Data!$1:$1,0)-1)=0,"",OFFSET(Data!$A$1,MATCH($D256,Data!$CG:$CG,0)-1,MATCH($E256&amp;"/"&amp;Q$1,Data!$1:$1,0)-1)))</f>
        <v/>
      </c>
      <c r="R256" s="252" t="str">
        <f ca="1">IF(ISERROR(OFFSET(Data!$A$1,MATCH($D256,Data!$CG:$CG,0)-1,MATCH($E256&amp;"/"&amp;R$1,Data!$1:$1,0)-1))=TRUE,"",IF(OFFSET(Data!$A$1,MATCH($D256,Data!$CG:$CG,0)-1,MATCH($E256&amp;"/"&amp;R$1,Data!$1:$1,0)-1)=0,"",OFFSET(Data!$A$1,MATCH($D256,Data!$CG:$CG,0)-1,MATCH($E256&amp;"/"&amp;R$1,Data!$1:$1,0)-1)))</f>
        <v/>
      </c>
      <c r="S256" s="252" t="str">
        <f ca="1">IF(ISERROR(OFFSET(Data!$A$1,MATCH($D256,Data!$CG:$CG,0)-1,MATCH($E256&amp;"/"&amp;S$1,Data!$1:$1,0)-1))=TRUE,"",IF(OFFSET(Data!$A$1,MATCH($D256,Data!$CG:$CG,0)-1,MATCH($E256&amp;"/"&amp;S$1,Data!$1:$1,0)-1)=0,"",OFFSET(Data!$A$1,MATCH($D256,Data!$CG:$CG,0)-1,MATCH($E256&amp;"/"&amp;S$1,Data!$1:$1,0)-1)))</f>
        <v/>
      </c>
      <c r="T256" s="252" t="str">
        <f ca="1">IF(ISERROR(OFFSET(Data!$A$1,MATCH($D256,Data!$CG:$CG,0)-1,MATCH($E256&amp;"/"&amp;T$1,Data!$1:$1,0)-1))=TRUE,"",IF(OFFSET(Data!$A$1,MATCH($D256,Data!$CG:$CG,0)-1,MATCH($E256&amp;"/"&amp;T$1,Data!$1:$1,0)-1)=0,"",OFFSET(Data!$A$1,MATCH($D256,Data!$CG:$CG,0)-1,MATCH($E256&amp;"/"&amp;T$1,Data!$1:$1,0)-1)))</f>
        <v/>
      </c>
      <c r="U256" s="252" t="str">
        <f ca="1">IF(ISERROR(OFFSET(Data!$A$1,MATCH($D256,Data!$CG:$CG,0)-1,MATCH($E256&amp;"/"&amp;U$1,Data!$1:$1,0)-1))=TRUE,"",IF(OFFSET(Data!$A$1,MATCH($D256,Data!$CG:$CG,0)-1,MATCH($E256&amp;"/"&amp;U$1,Data!$1:$1,0)-1)=0,"",OFFSET(Data!$A$1,MATCH($D256,Data!$CG:$CG,0)-1,MATCH($E256&amp;"/"&amp;U$1,Data!$1:$1,0)-1)))</f>
        <v/>
      </c>
      <c r="V256" s="252" t="str">
        <f ca="1">IF(ISERROR(OFFSET(Data!$A$1,MATCH($D256,Data!$CG:$CG,0)-1,MATCH($E256&amp;"/"&amp;V$1,Data!$1:$1,0)-1))=TRUE,"",IF(OFFSET(Data!$A$1,MATCH($D256,Data!$CG:$CG,0)-1,MATCH($E256&amp;"/"&amp;V$1,Data!$1:$1,0)-1)=0,"",OFFSET(Data!$A$1,MATCH($D256,Data!$CG:$CG,0)-1,MATCH($E256&amp;"/"&amp;V$1,Data!$1:$1,0)-1)))</f>
        <v/>
      </c>
      <c r="W256" s="269" t="str">
        <f ca="1">IF(ISERROR(OFFSET(Data!$A$1,MATCH($D256,Data!$CG:$CG,0)-1,MATCH($E256&amp;"/"&amp;W$1,Data!$1:$1,0)-1))=TRUE,"",IF(OFFSET(Data!$A$1,MATCH($D256,Data!$CG:$CG,0)-1,MATCH($E256&amp;"/"&amp;W$1,Data!$1:$1,0)-1)=0,"",OFFSET(Data!$A$1,MATCH($D256,Data!$CG:$CG,0)-1,MATCH($E256&amp;"/"&amp;W$1,Data!$1:$1,0)-1)))</f>
        <v/>
      </c>
      <c r="X256" s="252" t="str">
        <f ca="1">IF(ISERROR(OFFSET(Data!$A$1,MATCH($D256,Data!$CG:$CG,0)-1,MATCH($E256&amp;"/"&amp;X$1,Data!$1:$1,0)-1))=TRUE,"",IF(OFFSET(Data!$A$1,MATCH($D256,Data!$CG:$CG,0)-1,MATCH($E256&amp;"/"&amp;X$1,Data!$1:$1,0)-1)=0,"",OFFSET(Data!$A$1,MATCH($D256,Data!$CG:$CG,0)-1,MATCH($E256&amp;"/"&amp;X$1,Data!$1:$1,0)-1)))</f>
        <v/>
      </c>
      <c r="Y256" s="252" t="str">
        <f ca="1">IF(ISERROR(OFFSET(Data!$A$1,MATCH($D256,Data!$CG:$CG,0)-1,MATCH($E256&amp;"/"&amp;Y$1,Data!$1:$1,0)-1))=TRUE,"",IF(OFFSET(Data!$A$1,MATCH($D256,Data!$CG:$CG,0)-1,MATCH($E256&amp;"/"&amp;Y$1,Data!$1:$1,0)-1)=0,"",OFFSET(Data!$A$1,MATCH($D256,Data!$CG:$CG,0)-1,MATCH($E256&amp;"/"&amp;Y$1,Data!$1:$1,0)-1)))</f>
        <v/>
      </c>
      <c r="Z256" s="252" t="str">
        <f ca="1">IF(ISERROR(OFFSET(Data!$A$1,MATCH($D256,Data!$CG:$CG,0)-1,MATCH($E256&amp;"/"&amp;Z$1,Data!$1:$1,0)-1))=TRUE,"",IF(OFFSET(Data!$A$1,MATCH($D256,Data!$CG:$CG,0)-1,MATCH($E256&amp;"/"&amp;Z$1,Data!$1:$1,0)-1)=0,"",OFFSET(Data!$A$1,MATCH($D256,Data!$CG:$CG,0)-1,MATCH($E256&amp;"/"&amp;Z$1,Data!$1:$1,0)-1)))</f>
        <v/>
      </c>
      <c r="AA256" s="252" t="str">
        <f ca="1">IF(ISERROR(OFFSET(Data!$A$1,MATCH($D256,Data!$CG:$CG,0)-1,MATCH($E256&amp;"/"&amp;AA$1,Data!$1:$1,0)-1))=TRUE,"",IF(OFFSET(Data!$A$1,MATCH($D256,Data!$CG:$CG,0)-1,MATCH($E256&amp;"/"&amp;AA$1,Data!$1:$1,0)-1)=0,"",OFFSET(Data!$A$1,MATCH($D256,Data!$CG:$CG,0)-1,MATCH($E256&amp;"/"&amp;AA$1,Data!$1:$1,0)-1)))</f>
        <v/>
      </c>
      <c r="AB256" s="252" t="str">
        <f ca="1">IF(ISERROR(OFFSET(Data!$A$1,MATCH($D256,Data!$CG:$CG,0)-1,MATCH($E256&amp;"/"&amp;AB$1,Data!$1:$1,0)-1))=TRUE,"",IF(OFFSET(Data!$A$1,MATCH($D256,Data!$CG:$CG,0)-1,MATCH($E256&amp;"/"&amp;AB$1,Data!$1:$1,0)-1)=0,"",OFFSET(Data!$A$1,MATCH($D256,Data!$CG:$CG,0)-1,MATCH($E256&amp;"/"&amp;AB$1,Data!$1:$1,0)-1)))</f>
        <v/>
      </c>
      <c r="AC256" s="252" t="str">
        <f ca="1">IF(ISERROR(OFFSET(Data!$A$1,MATCH($D256,Data!$CG:$CG,0)-1,MATCH($E256&amp;"/"&amp;AC$1,Data!$1:$1,0)-1))=TRUE,"",IF(OFFSET(Data!$A$1,MATCH($D256,Data!$CG:$CG,0)-1,MATCH($E256&amp;"/"&amp;AC$1,Data!$1:$1,0)-1)=0,"",OFFSET(Data!$A$1,MATCH($D256,Data!$CG:$CG,0)-1,MATCH($E256&amp;"/"&amp;AC$1,Data!$1:$1,0)-1)))</f>
        <v/>
      </c>
      <c r="AD256" s="252" t="str">
        <f ca="1">IF(ISERROR(OFFSET(Data!$A$1,MATCH($D256,Data!$CG:$CG,0)-1,MATCH($E256&amp;"/"&amp;AD$1,Data!$1:$1,0)-1))=TRUE,"",IF(OFFSET(Data!$A$1,MATCH($D256,Data!$CG:$CG,0)-1,MATCH($E256&amp;"/"&amp;AD$1,Data!$1:$1,0)-1)=0,"",OFFSET(Data!$A$1,MATCH($D256,Data!$CG:$CG,0)-1,MATCH($E256&amp;"/"&amp;AD$1,Data!$1:$1,0)-1)))</f>
        <v/>
      </c>
      <c r="AE256" s="252" t="str">
        <f ca="1">IF(ISERROR(OFFSET(Data!$A$1,MATCH($D256,Data!$CG:$CG,0)-1,MATCH($E256&amp;"/"&amp;AE$1,Data!$1:$1,0)-1))=TRUE,"",IF(OFFSET(Data!$A$1,MATCH($D256,Data!$CG:$CG,0)-1,MATCH($E256&amp;"/"&amp;AE$1,Data!$1:$1,0)-1)=0,"",OFFSET(Data!$A$1,MATCH($D256,Data!$CG:$CG,0)-1,MATCH($E256&amp;"/"&amp;AE$1,Data!$1:$1,0)-1)))</f>
        <v/>
      </c>
      <c r="AF256" s="253" t="str">
        <f ca="1">IF(ISERROR(OFFSET(Data!$A$1,MATCH($D256,Data!$CG:$CG,0)-1,MATCH($E256&amp;"/"&amp;AF$1,Data!$1:$1,0)-1))=TRUE,"",IF(OFFSET(Data!$A$1,MATCH($D256,Data!$CG:$CG,0)-1,MATCH($E256&amp;"/"&amp;AF$1,Data!$1:$1,0)-1)=0,"",OFFSET(Data!$A$1,MATCH($D256,Data!$CG:$CG,0)-1,MATCH($E256&amp;"/"&amp;AF$1,Data!$1:$1,0)-1)))</f>
        <v/>
      </c>
      <c r="AG256" s="188">
        <f t="shared" ca="1" si="7"/>
        <v>0</v>
      </c>
      <c r="AH256" s="208">
        <f ca="1">SUM(AG254:AG256)</f>
        <v>0</v>
      </c>
    </row>
    <row r="257" spans="1:34" ht="15.75" hidden="1" customHeight="1" x14ac:dyDescent="0.25">
      <c r="A257" s="446"/>
      <c r="B257" s="469"/>
      <c r="C257" s="472"/>
      <c r="D257" s="50" t="e">
        <f>IF(C257&lt;&gt;"",C257,D256)</f>
        <v>#N/A</v>
      </c>
      <c r="E257" s="51" t="s">
        <v>24</v>
      </c>
      <c r="F257" s="254" t="str">
        <f ca="1">IF(ISERROR(OFFSET(Data!$A$1,MATCH($D257,Data!$CG:$CG,0)-1,MATCH($E257&amp;"/"&amp;F$1,Data!$1:$1,0)-1))=TRUE,"",IF(OFFSET(Data!$A$1,MATCH($D257,Data!$CG:$CG,0)-1,MATCH($E257&amp;"/"&amp;F$1,Data!$1:$1,0)-1)=0,"",OFFSET(Data!$A$1,MATCH($D257,Data!$CG:$CG,0)-1,MATCH($E257&amp;"/"&amp;F$1,Data!$1:$1,0)-1)))</f>
        <v/>
      </c>
      <c r="G257" s="252" t="str">
        <f ca="1">IF(ISERROR(OFFSET(Data!$A$1,MATCH($D257,Data!$CG:$CG,0)-1,MATCH($E257&amp;"/"&amp;G$1,Data!$1:$1,0)-1))=TRUE,"",IF(OFFSET(Data!$A$1,MATCH($D257,Data!$CG:$CG,0)-1,MATCH($E257&amp;"/"&amp;G$1,Data!$1:$1,0)-1)=0,"",OFFSET(Data!$A$1,MATCH($D257,Data!$CG:$CG,0)-1,MATCH($E257&amp;"/"&amp;G$1,Data!$1:$1,0)-1)))</f>
        <v/>
      </c>
      <c r="H257" s="252" t="str">
        <f ca="1">IF(ISERROR(OFFSET(Data!$A$1,MATCH($D257,Data!$CG:$CG,0)-1,MATCH($E257&amp;"/"&amp;H$1,Data!$1:$1,0)-1))=TRUE,"",IF(OFFSET(Data!$A$1,MATCH($D257,Data!$CG:$CG,0)-1,MATCH($E257&amp;"/"&amp;H$1,Data!$1:$1,0)-1)=0,"",OFFSET(Data!$A$1,MATCH($D257,Data!$CG:$CG,0)-1,MATCH($E257&amp;"/"&amp;H$1,Data!$1:$1,0)-1)))</f>
        <v/>
      </c>
      <c r="I257" s="252" t="str">
        <f ca="1">IF(ISERROR(OFFSET(Data!$A$1,MATCH($D257,Data!$CG:$CG,0)-1,MATCH($E257&amp;"/"&amp;I$1,Data!$1:$1,0)-1))=TRUE,"",IF(OFFSET(Data!$A$1,MATCH($D257,Data!$CG:$CG,0)-1,MATCH($E257&amp;"/"&amp;I$1,Data!$1:$1,0)-1)=0,"",OFFSET(Data!$A$1,MATCH($D257,Data!$CG:$CG,0)-1,MATCH($E257&amp;"/"&amp;I$1,Data!$1:$1,0)-1)))</f>
        <v/>
      </c>
      <c r="J257" s="252" t="str">
        <f ca="1">IF(ISERROR(OFFSET(Data!$A$1,MATCH($D257,Data!$CG:$CG,0)-1,MATCH($E257&amp;"/"&amp;J$1,Data!$1:$1,0)-1))=TRUE,"",IF(OFFSET(Data!$A$1,MATCH($D257,Data!$CG:$CG,0)-1,MATCH($E257&amp;"/"&amp;J$1,Data!$1:$1,0)-1)=0,"",OFFSET(Data!$A$1,MATCH($D257,Data!$CG:$CG,0)-1,MATCH($E257&amp;"/"&amp;J$1,Data!$1:$1,0)-1)))</f>
        <v/>
      </c>
      <c r="K257" s="252" t="str">
        <f ca="1">IF(ISERROR(OFFSET(Data!$A$1,MATCH($D257,Data!$CG:$CG,0)-1,MATCH($E257&amp;"/"&amp;K$1,Data!$1:$1,0)-1))=TRUE,"",IF(OFFSET(Data!$A$1,MATCH($D257,Data!$CG:$CG,0)-1,MATCH($E257&amp;"/"&amp;K$1,Data!$1:$1,0)-1)=0,"",OFFSET(Data!$A$1,MATCH($D257,Data!$CG:$CG,0)-1,MATCH($E257&amp;"/"&amp;K$1,Data!$1:$1,0)-1)))</f>
        <v/>
      </c>
      <c r="L257" s="252" t="str">
        <f ca="1">IF(ISERROR(OFFSET(Data!$A$1,MATCH($D257,Data!$CG:$CG,0)-1,MATCH($E257&amp;"/"&amp;L$1,Data!$1:$1,0)-1))=TRUE,"",IF(OFFSET(Data!$A$1,MATCH($D257,Data!$CG:$CG,0)-1,MATCH($E257&amp;"/"&amp;L$1,Data!$1:$1,0)-1)=0,"",OFFSET(Data!$A$1,MATCH($D257,Data!$CG:$CG,0)-1,MATCH($E257&amp;"/"&amp;L$1,Data!$1:$1,0)-1)))</f>
        <v/>
      </c>
      <c r="M257" s="252" t="str">
        <f ca="1">IF(ISERROR(OFFSET(Data!$A$1,MATCH($D257,Data!$CG:$CG,0)-1,MATCH($E257&amp;"/"&amp;M$1,Data!$1:$1,0)-1))=TRUE,"",IF(OFFSET(Data!$A$1,MATCH($D257,Data!$CG:$CG,0)-1,MATCH($E257&amp;"/"&amp;M$1,Data!$1:$1,0)-1)=0,"",OFFSET(Data!$A$1,MATCH($D257,Data!$CG:$CG,0)-1,MATCH($E257&amp;"/"&amp;M$1,Data!$1:$1,0)-1)))</f>
        <v/>
      </c>
      <c r="N257" s="252" t="str">
        <f ca="1">IF(ISERROR(OFFSET(Data!$A$1,MATCH($D257,Data!$CG:$CG,0)-1,MATCH($E257&amp;"/"&amp;N$1,Data!$1:$1,0)-1))=TRUE,"",IF(OFFSET(Data!$A$1,MATCH($D257,Data!$CG:$CG,0)-1,MATCH($E257&amp;"/"&amp;N$1,Data!$1:$1,0)-1)=0,"",OFFSET(Data!$A$1,MATCH($D257,Data!$CG:$CG,0)-1,MATCH($E257&amp;"/"&amp;N$1,Data!$1:$1,0)-1)))</f>
        <v/>
      </c>
      <c r="O257" s="252" t="str">
        <f ca="1">IF(ISERROR(OFFSET(Data!$A$1,MATCH($D257,Data!$CG:$CG,0)-1,MATCH($E257&amp;"/"&amp;O$1,Data!$1:$1,0)-1))=TRUE,"",IF(OFFSET(Data!$A$1,MATCH($D257,Data!$CG:$CG,0)-1,MATCH($E257&amp;"/"&amp;O$1,Data!$1:$1,0)-1)=0,"",OFFSET(Data!$A$1,MATCH($D257,Data!$CG:$CG,0)-1,MATCH($E257&amp;"/"&amp;O$1,Data!$1:$1,0)-1)))</f>
        <v/>
      </c>
      <c r="P257" s="252" t="str">
        <f ca="1">IF(ISERROR(OFFSET(Data!$A$1,MATCH($D257,Data!$CG:$CG,0)-1,MATCH($E257&amp;"/"&amp;P$1,Data!$1:$1,0)-1))=TRUE,"",IF(OFFSET(Data!$A$1,MATCH($D257,Data!$CG:$CG,0)-1,MATCH($E257&amp;"/"&amp;P$1,Data!$1:$1,0)-1)=0,"",OFFSET(Data!$A$1,MATCH($D257,Data!$CG:$CG,0)-1,MATCH($E257&amp;"/"&amp;P$1,Data!$1:$1,0)-1)))</f>
        <v/>
      </c>
      <c r="Q257" s="252" t="str">
        <f ca="1">IF(ISERROR(OFFSET(Data!$A$1,MATCH($D257,Data!$CG:$CG,0)-1,MATCH($E257&amp;"/"&amp;Q$1,Data!$1:$1,0)-1))=TRUE,"",IF(OFFSET(Data!$A$1,MATCH($D257,Data!$CG:$CG,0)-1,MATCH($E257&amp;"/"&amp;Q$1,Data!$1:$1,0)-1)=0,"",OFFSET(Data!$A$1,MATCH($D257,Data!$CG:$CG,0)-1,MATCH($E257&amp;"/"&amp;Q$1,Data!$1:$1,0)-1)))</f>
        <v/>
      </c>
      <c r="R257" s="252" t="str">
        <f ca="1">IF(ISERROR(OFFSET(Data!$A$1,MATCH($D257,Data!$CG:$CG,0)-1,MATCH($E257&amp;"/"&amp;R$1,Data!$1:$1,0)-1))=TRUE,"",IF(OFFSET(Data!$A$1,MATCH($D257,Data!$CG:$CG,0)-1,MATCH($E257&amp;"/"&amp;R$1,Data!$1:$1,0)-1)=0,"",OFFSET(Data!$A$1,MATCH($D257,Data!$CG:$CG,0)-1,MATCH($E257&amp;"/"&amp;R$1,Data!$1:$1,0)-1)))</f>
        <v/>
      </c>
      <c r="S257" s="252" t="str">
        <f ca="1">IF(ISERROR(OFFSET(Data!$A$1,MATCH($D257,Data!$CG:$CG,0)-1,MATCH($E257&amp;"/"&amp;S$1,Data!$1:$1,0)-1))=TRUE,"",IF(OFFSET(Data!$A$1,MATCH($D257,Data!$CG:$CG,0)-1,MATCH($E257&amp;"/"&amp;S$1,Data!$1:$1,0)-1)=0,"",OFFSET(Data!$A$1,MATCH($D257,Data!$CG:$CG,0)-1,MATCH($E257&amp;"/"&amp;S$1,Data!$1:$1,0)-1)))</f>
        <v/>
      </c>
      <c r="T257" s="252" t="str">
        <f ca="1">IF(ISERROR(OFFSET(Data!$A$1,MATCH($D257,Data!$CG:$CG,0)-1,MATCH($E257&amp;"/"&amp;T$1,Data!$1:$1,0)-1))=TRUE,"",IF(OFFSET(Data!$A$1,MATCH($D257,Data!$CG:$CG,0)-1,MATCH($E257&amp;"/"&amp;T$1,Data!$1:$1,0)-1)=0,"",OFFSET(Data!$A$1,MATCH($D257,Data!$CG:$CG,0)-1,MATCH($E257&amp;"/"&amp;T$1,Data!$1:$1,0)-1)))</f>
        <v/>
      </c>
      <c r="U257" s="252" t="str">
        <f ca="1">IF(ISERROR(OFFSET(Data!$A$1,MATCH($D257,Data!$CG:$CG,0)-1,MATCH($E257&amp;"/"&amp;U$1,Data!$1:$1,0)-1))=TRUE,"",IF(OFFSET(Data!$A$1,MATCH($D257,Data!$CG:$CG,0)-1,MATCH($E257&amp;"/"&amp;U$1,Data!$1:$1,0)-1)=0,"",OFFSET(Data!$A$1,MATCH($D257,Data!$CG:$CG,0)-1,MATCH($E257&amp;"/"&amp;U$1,Data!$1:$1,0)-1)))</f>
        <v/>
      </c>
      <c r="V257" s="252" t="str">
        <f ca="1">IF(ISERROR(OFFSET(Data!$A$1,MATCH($D257,Data!$CG:$CG,0)-1,MATCH($E257&amp;"/"&amp;V$1,Data!$1:$1,0)-1))=TRUE,"",IF(OFFSET(Data!$A$1,MATCH($D257,Data!$CG:$CG,0)-1,MATCH($E257&amp;"/"&amp;V$1,Data!$1:$1,0)-1)=0,"",OFFSET(Data!$A$1,MATCH($D257,Data!$CG:$CG,0)-1,MATCH($E257&amp;"/"&amp;V$1,Data!$1:$1,0)-1)))</f>
        <v/>
      </c>
      <c r="W257" s="269" t="str">
        <f ca="1">IF(ISERROR(OFFSET(Data!$A$1,MATCH($D257,Data!$CG:$CG,0)-1,MATCH($E257&amp;"/"&amp;W$1,Data!$1:$1,0)-1))=TRUE,"",IF(OFFSET(Data!$A$1,MATCH($D257,Data!$CG:$CG,0)-1,MATCH($E257&amp;"/"&amp;W$1,Data!$1:$1,0)-1)=0,"",OFFSET(Data!$A$1,MATCH($D257,Data!$CG:$CG,0)-1,MATCH($E257&amp;"/"&amp;W$1,Data!$1:$1,0)-1)))</f>
        <v/>
      </c>
      <c r="X257" s="252" t="str">
        <f ca="1">IF(ISERROR(OFFSET(Data!$A$1,MATCH($D257,Data!$CG:$CG,0)-1,MATCH($E257&amp;"/"&amp;X$1,Data!$1:$1,0)-1))=TRUE,"",IF(OFFSET(Data!$A$1,MATCH($D257,Data!$CG:$CG,0)-1,MATCH($E257&amp;"/"&amp;X$1,Data!$1:$1,0)-1)=0,"",OFFSET(Data!$A$1,MATCH($D257,Data!$CG:$CG,0)-1,MATCH($E257&amp;"/"&amp;X$1,Data!$1:$1,0)-1)))</f>
        <v/>
      </c>
      <c r="Y257" s="252" t="str">
        <f ca="1">IF(ISERROR(OFFSET(Data!$A$1,MATCH($D257,Data!$CG:$CG,0)-1,MATCH($E257&amp;"/"&amp;Y$1,Data!$1:$1,0)-1))=TRUE,"",IF(OFFSET(Data!$A$1,MATCH($D257,Data!$CG:$CG,0)-1,MATCH($E257&amp;"/"&amp;Y$1,Data!$1:$1,0)-1)=0,"",OFFSET(Data!$A$1,MATCH($D257,Data!$CG:$CG,0)-1,MATCH($E257&amp;"/"&amp;Y$1,Data!$1:$1,0)-1)))</f>
        <v/>
      </c>
      <c r="Z257" s="252" t="str">
        <f ca="1">IF(ISERROR(OFFSET(Data!$A$1,MATCH($D257,Data!$CG:$CG,0)-1,MATCH($E257&amp;"/"&amp;Z$1,Data!$1:$1,0)-1))=TRUE,"",IF(OFFSET(Data!$A$1,MATCH($D257,Data!$CG:$CG,0)-1,MATCH($E257&amp;"/"&amp;Z$1,Data!$1:$1,0)-1)=0,"",OFFSET(Data!$A$1,MATCH($D257,Data!$CG:$CG,0)-1,MATCH($E257&amp;"/"&amp;Z$1,Data!$1:$1,0)-1)))</f>
        <v/>
      </c>
      <c r="AA257" s="252" t="str">
        <f ca="1">IF(ISERROR(OFFSET(Data!$A$1,MATCH($D257,Data!$CG:$CG,0)-1,MATCH($E257&amp;"/"&amp;AA$1,Data!$1:$1,0)-1))=TRUE,"",IF(OFFSET(Data!$A$1,MATCH($D257,Data!$CG:$CG,0)-1,MATCH($E257&amp;"/"&amp;AA$1,Data!$1:$1,0)-1)=0,"",OFFSET(Data!$A$1,MATCH($D257,Data!$CG:$CG,0)-1,MATCH($E257&amp;"/"&amp;AA$1,Data!$1:$1,0)-1)))</f>
        <v/>
      </c>
      <c r="AB257" s="252" t="str">
        <f ca="1">IF(ISERROR(OFFSET(Data!$A$1,MATCH($D257,Data!$CG:$CG,0)-1,MATCH($E257&amp;"/"&amp;AB$1,Data!$1:$1,0)-1))=TRUE,"",IF(OFFSET(Data!$A$1,MATCH($D257,Data!$CG:$CG,0)-1,MATCH($E257&amp;"/"&amp;AB$1,Data!$1:$1,0)-1)=0,"",OFFSET(Data!$A$1,MATCH($D257,Data!$CG:$CG,0)-1,MATCH($E257&amp;"/"&amp;AB$1,Data!$1:$1,0)-1)))</f>
        <v/>
      </c>
      <c r="AC257" s="252" t="str">
        <f ca="1">IF(ISERROR(OFFSET(Data!$A$1,MATCH($D257,Data!$CG:$CG,0)-1,MATCH($E257&amp;"/"&amp;AC$1,Data!$1:$1,0)-1))=TRUE,"",IF(OFFSET(Data!$A$1,MATCH($D257,Data!$CG:$CG,0)-1,MATCH($E257&amp;"/"&amp;AC$1,Data!$1:$1,0)-1)=0,"",OFFSET(Data!$A$1,MATCH($D257,Data!$CG:$CG,0)-1,MATCH($E257&amp;"/"&amp;AC$1,Data!$1:$1,0)-1)))</f>
        <v/>
      </c>
      <c r="AD257" s="252" t="str">
        <f ca="1">IF(ISERROR(OFFSET(Data!$A$1,MATCH($D257,Data!$CG:$CG,0)-1,MATCH($E257&amp;"/"&amp;AD$1,Data!$1:$1,0)-1))=TRUE,"",IF(OFFSET(Data!$A$1,MATCH($D257,Data!$CG:$CG,0)-1,MATCH($E257&amp;"/"&amp;AD$1,Data!$1:$1,0)-1)=0,"",OFFSET(Data!$A$1,MATCH($D257,Data!$CG:$CG,0)-1,MATCH($E257&amp;"/"&amp;AD$1,Data!$1:$1,0)-1)))</f>
        <v/>
      </c>
      <c r="AE257" s="252" t="str">
        <f ca="1">IF(ISERROR(OFFSET(Data!$A$1,MATCH($D257,Data!$CG:$CG,0)-1,MATCH($E257&amp;"/"&amp;AE$1,Data!$1:$1,0)-1))=TRUE,"",IF(OFFSET(Data!$A$1,MATCH($D257,Data!$CG:$CG,0)-1,MATCH($E257&amp;"/"&amp;AE$1,Data!$1:$1,0)-1)=0,"",OFFSET(Data!$A$1,MATCH($D257,Data!$CG:$CG,0)-1,MATCH($E257&amp;"/"&amp;AE$1,Data!$1:$1,0)-1)))</f>
        <v/>
      </c>
      <c r="AF257" s="253" t="str">
        <f ca="1">IF(ISERROR(OFFSET(Data!$A$1,MATCH($D257,Data!$CG:$CG,0)-1,MATCH($E257&amp;"/"&amp;AF$1,Data!$1:$1,0)-1))=TRUE,"",IF(OFFSET(Data!$A$1,MATCH($D257,Data!$CG:$CG,0)-1,MATCH($E257&amp;"/"&amp;AF$1,Data!$1:$1,0)-1)=0,"",OFFSET(Data!$A$1,MATCH($D257,Data!$CG:$CG,0)-1,MATCH($E257&amp;"/"&amp;AF$1,Data!$1:$1,0)-1)))</f>
        <v/>
      </c>
      <c r="AG257" s="188">
        <f t="shared" ca="1" si="7"/>
        <v>0</v>
      </c>
      <c r="AH257" s="208">
        <f ca="1">SUM(AG254:AG257)</f>
        <v>0</v>
      </c>
    </row>
    <row r="258" spans="1:34" ht="15.75" hidden="1" customHeight="1" thickBot="1" x14ac:dyDescent="0.3">
      <c r="A258" s="447"/>
      <c r="B258" s="470"/>
      <c r="C258" s="473"/>
      <c r="D258" s="52" t="e">
        <f>IF(C258&lt;&gt;"",C258,D257)</f>
        <v>#N/A</v>
      </c>
      <c r="E258" s="53" t="s">
        <v>25</v>
      </c>
      <c r="F258" s="255" t="str">
        <f ca="1">IF(ISERROR(OFFSET(Data!$A$1,MATCH($D258,Data!$CG:$CG,0)-1,MATCH($E258&amp;"/"&amp;F$1,Data!$1:$1,0)-1))=TRUE,"",IF(OFFSET(Data!$A$1,MATCH($D258,Data!$CG:$CG,0)-1,MATCH($E258&amp;"/"&amp;F$1,Data!$1:$1,0)-1)=0,"",OFFSET(Data!$A$1,MATCH($D258,Data!$CG:$CG,0)-1,MATCH($E258&amp;"/"&amp;F$1,Data!$1:$1,0)-1)))</f>
        <v/>
      </c>
      <c r="G258" s="256" t="str">
        <f ca="1">IF(ISERROR(OFFSET(Data!$A$1,MATCH($D258,Data!$CG:$CG,0)-1,MATCH($E258&amp;"/"&amp;G$1,Data!$1:$1,0)-1))=TRUE,"",IF(OFFSET(Data!$A$1,MATCH($D258,Data!$CG:$CG,0)-1,MATCH($E258&amp;"/"&amp;G$1,Data!$1:$1,0)-1)=0,"",OFFSET(Data!$A$1,MATCH($D258,Data!$CG:$CG,0)-1,MATCH($E258&amp;"/"&amp;G$1,Data!$1:$1,0)-1)))</f>
        <v/>
      </c>
      <c r="H258" s="256" t="str">
        <f ca="1">IF(ISERROR(OFFSET(Data!$A$1,MATCH($D258,Data!$CG:$CG,0)-1,MATCH($E258&amp;"/"&amp;H$1,Data!$1:$1,0)-1))=TRUE,"",IF(OFFSET(Data!$A$1,MATCH($D258,Data!$CG:$CG,0)-1,MATCH($E258&amp;"/"&amp;H$1,Data!$1:$1,0)-1)=0,"",OFFSET(Data!$A$1,MATCH($D258,Data!$CG:$CG,0)-1,MATCH($E258&amp;"/"&amp;H$1,Data!$1:$1,0)-1)))</f>
        <v/>
      </c>
      <c r="I258" s="256" t="str">
        <f ca="1">IF(ISERROR(OFFSET(Data!$A$1,MATCH($D258,Data!$CG:$CG,0)-1,MATCH($E258&amp;"/"&amp;I$1,Data!$1:$1,0)-1))=TRUE,"",IF(OFFSET(Data!$A$1,MATCH($D258,Data!$CG:$CG,0)-1,MATCH($E258&amp;"/"&amp;I$1,Data!$1:$1,0)-1)=0,"",OFFSET(Data!$A$1,MATCH($D258,Data!$CG:$CG,0)-1,MATCH($E258&amp;"/"&amp;I$1,Data!$1:$1,0)-1)))</f>
        <v/>
      </c>
      <c r="J258" s="256" t="str">
        <f ca="1">IF(ISERROR(OFFSET(Data!$A$1,MATCH($D258,Data!$CG:$CG,0)-1,MATCH($E258&amp;"/"&amp;J$1,Data!$1:$1,0)-1))=TRUE,"",IF(OFFSET(Data!$A$1,MATCH($D258,Data!$CG:$CG,0)-1,MATCH($E258&amp;"/"&amp;J$1,Data!$1:$1,0)-1)=0,"",OFFSET(Data!$A$1,MATCH($D258,Data!$CG:$CG,0)-1,MATCH($E258&amp;"/"&amp;J$1,Data!$1:$1,0)-1)))</f>
        <v/>
      </c>
      <c r="K258" s="256" t="str">
        <f ca="1">IF(ISERROR(OFFSET(Data!$A$1,MATCH($D258,Data!$CG:$CG,0)-1,MATCH($E258&amp;"/"&amp;K$1,Data!$1:$1,0)-1))=TRUE,"",IF(OFFSET(Data!$A$1,MATCH($D258,Data!$CG:$CG,0)-1,MATCH($E258&amp;"/"&amp;K$1,Data!$1:$1,0)-1)=0,"",OFFSET(Data!$A$1,MATCH($D258,Data!$CG:$CG,0)-1,MATCH($E258&amp;"/"&amp;K$1,Data!$1:$1,0)-1)))</f>
        <v/>
      </c>
      <c r="L258" s="256" t="str">
        <f ca="1">IF(ISERROR(OFFSET(Data!$A$1,MATCH($D258,Data!$CG:$CG,0)-1,MATCH($E258&amp;"/"&amp;L$1,Data!$1:$1,0)-1))=TRUE,"",IF(OFFSET(Data!$A$1,MATCH($D258,Data!$CG:$CG,0)-1,MATCH($E258&amp;"/"&amp;L$1,Data!$1:$1,0)-1)=0,"",OFFSET(Data!$A$1,MATCH($D258,Data!$CG:$CG,0)-1,MATCH($E258&amp;"/"&amp;L$1,Data!$1:$1,0)-1)))</f>
        <v/>
      </c>
      <c r="M258" s="256" t="str">
        <f ca="1">IF(ISERROR(OFFSET(Data!$A$1,MATCH($D258,Data!$CG:$CG,0)-1,MATCH($E258&amp;"/"&amp;M$1,Data!$1:$1,0)-1))=TRUE,"",IF(OFFSET(Data!$A$1,MATCH($D258,Data!$CG:$CG,0)-1,MATCH($E258&amp;"/"&amp;M$1,Data!$1:$1,0)-1)=0,"",OFFSET(Data!$A$1,MATCH($D258,Data!$CG:$CG,0)-1,MATCH($E258&amp;"/"&amp;M$1,Data!$1:$1,0)-1)))</f>
        <v/>
      </c>
      <c r="N258" s="256" t="str">
        <f ca="1">IF(ISERROR(OFFSET(Data!$A$1,MATCH($D258,Data!$CG:$CG,0)-1,MATCH($E258&amp;"/"&amp;N$1,Data!$1:$1,0)-1))=TRUE,"",IF(OFFSET(Data!$A$1,MATCH($D258,Data!$CG:$CG,0)-1,MATCH($E258&amp;"/"&amp;N$1,Data!$1:$1,0)-1)=0,"",OFFSET(Data!$A$1,MATCH($D258,Data!$CG:$CG,0)-1,MATCH($E258&amp;"/"&amp;N$1,Data!$1:$1,0)-1)))</f>
        <v/>
      </c>
      <c r="O258" s="256" t="str">
        <f ca="1">IF(ISERROR(OFFSET(Data!$A$1,MATCH($D258,Data!$CG:$CG,0)-1,MATCH($E258&amp;"/"&amp;O$1,Data!$1:$1,0)-1))=TRUE,"",IF(OFFSET(Data!$A$1,MATCH($D258,Data!$CG:$CG,0)-1,MATCH($E258&amp;"/"&amp;O$1,Data!$1:$1,0)-1)=0,"",OFFSET(Data!$A$1,MATCH($D258,Data!$CG:$CG,0)-1,MATCH($E258&amp;"/"&amp;O$1,Data!$1:$1,0)-1)))</f>
        <v/>
      </c>
      <c r="P258" s="256" t="str">
        <f ca="1">IF(ISERROR(OFFSET(Data!$A$1,MATCH($D258,Data!$CG:$CG,0)-1,MATCH($E258&amp;"/"&amp;P$1,Data!$1:$1,0)-1))=TRUE,"",IF(OFFSET(Data!$A$1,MATCH($D258,Data!$CG:$CG,0)-1,MATCH($E258&amp;"/"&amp;P$1,Data!$1:$1,0)-1)=0,"",OFFSET(Data!$A$1,MATCH($D258,Data!$CG:$CG,0)-1,MATCH($E258&amp;"/"&amp;P$1,Data!$1:$1,0)-1)))</f>
        <v/>
      </c>
      <c r="Q258" s="256" t="str">
        <f ca="1">IF(ISERROR(OFFSET(Data!$A$1,MATCH($D258,Data!$CG:$CG,0)-1,MATCH($E258&amp;"/"&amp;Q$1,Data!$1:$1,0)-1))=TRUE,"",IF(OFFSET(Data!$A$1,MATCH($D258,Data!$CG:$CG,0)-1,MATCH($E258&amp;"/"&amp;Q$1,Data!$1:$1,0)-1)=0,"",OFFSET(Data!$A$1,MATCH($D258,Data!$CG:$CG,0)-1,MATCH($E258&amp;"/"&amp;Q$1,Data!$1:$1,0)-1)))</f>
        <v/>
      </c>
      <c r="R258" s="256" t="str">
        <f ca="1">IF(ISERROR(OFFSET(Data!$A$1,MATCH($D258,Data!$CG:$CG,0)-1,MATCH($E258&amp;"/"&amp;R$1,Data!$1:$1,0)-1))=TRUE,"",IF(OFFSET(Data!$A$1,MATCH($D258,Data!$CG:$CG,0)-1,MATCH($E258&amp;"/"&amp;R$1,Data!$1:$1,0)-1)=0,"",OFFSET(Data!$A$1,MATCH($D258,Data!$CG:$CG,0)-1,MATCH($E258&amp;"/"&amp;R$1,Data!$1:$1,0)-1)))</f>
        <v/>
      </c>
      <c r="S258" s="256" t="str">
        <f ca="1">IF(ISERROR(OFFSET(Data!$A$1,MATCH($D258,Data!$CG:$CG,0)-1,MATCH($E258&amp;"/"&amp;S$1,Data!$1:$1,0)-1))=TRUE,"",IF(OFFSET(Data!$A$1,MATCH($D258,Data!$CG:$CG,0)-1,MATCH($E258&amp;"/"&amp;S$1,Data!$1:$1,0)-1)=0,"",OFFSET(Data!$A$1,MATCH($D258,Data!$CG:$CG,0)-1,MATCH($E258&amp;"/"&amp;S$1,Data!$1:$1,0)-1)))</f>
        <v/>
      </c>
      <c r="T258" s="256" t="str">
        <f ca="1">IF(ISERROR(OFFSET(Data!$A$1,MATCH($D258,Data!$CG:$CG,0)-1,MATCH($E258&amp;"/"&amp;T$1,Data!$1:$1,0)-1))=TRUE,"",IF(OFFSET(Data!$A$1,MATCH($D258,Data!$CG:$CG,0)-1,MATCH($E258&amp;"/"&amp;T$1,Data!$1:$1,0)-1)=0,"",OFFSET(Data!$A$1,MATCH($D258,Data!$CG:$CG,0)-1,MATCH($E258&amp;"/"&amp;T$1,Data!$1:$1,0)-1)))</f>
        <v/>
      </c>
      <c r="U258" s="256" t="str">
        <f ca="1">IF(ISERROR(OFFSET(Data!$A$1,MATCH($D258,Data!$CG:$CG,0)-1,MATCH($E258&amp;"/"&amp;U$1,Data!$1:$1,0)-1))=TRUE,"",IF(OFFSET(Data!$A$1,MATCH($D258,Data!$CG:$CG,0)-1,MATCH($E258&amp;"/"&amp;U$1,Data!$1:$1,0)-1)=0,"",OFFSET(Data!$A$1,MATCH($D258,Data!$CG:$CG,0)-1,MATCH($E258&amp;"/"&amp;U$1,Data!$1:$1,0)-1)))</f>
        <v/>
      </c>
      <c r="V258" s="256" t="str">
        <f ca="1">IF(ISERROR(OFFSET(Data!$A$1,MATCH($D258,Data!$CG:$CG,0)-1,MATCH($E258&amp;"/"&amp;V$1,Data!$1:$1,0)-1))=TRUE,"",IF(OFFSET(Data!$A$1,MATCH($D258,Data!$CG:$CG,0)-1,MATCH($E258&amp;"/"&amp;V$1,Data!$1:$1,0)-1)=0,"",OFFSET(Data!$A$1,MATCH($D258,Data!$CG:$CG,0)-1,MATCH($E258&amp;"/"&amp;V$1,Data!$1:$1,0)-1)))</f>
        <v/>
      </c>
      <c r="W258" s="257" t="str">
        <f ca="1">IF(ISERROR(OFFSET(Data!$A$1,MATCH($D258,Data!$CG:$CG,0)-1,MATCH($E258&amp;"/"&amp;W$1,Data!$1:$1,0)-1))=TRUE,"",IF(OFFSET(Data!$A$1,MATCH($D258,Data!$CG:$CG,0)-1,MATCH($E258&amp;"/"&amp;W$1,Data!$1:$1,0)-1)=0,"",OFFSET(Data!$A$1,MATCH($D258,Data!$CG:$CG,0)-1,MATCH($E258&amp;"/"&amp;W$1,Data!$1:$1,0)-1)))</f>
        <v/>
      </c>
      <c r="X258" s="256" t="str">
        <f ca="1">IF(ISERROR(OFFSET(Data!$A$1,MATCH($D258,Data!$CG:$CG,0)-1,MATCH($E258&amp;"/"&amp;X$1,Data!$1:$1,0)-1))=TRUE,"",IF(OFFSET(Data!$A$1,MATCH($D258,Data!$CG:$CG,0)-1,MATCH($E258&amp;"/"&amp;X$1,Data!$1:$1,0)-1)=0,"",OFFSET(Data!$A$1,MATCH($D258,Data!$CG:$CG,0)-1,MATCH($E258&amp;"/"&amp;X$1,Data!$1:$1,0)-1)))</f>
        <v/>
      </c>
      <c r="Y258" s="256" t="str">
        <f ca="1">IF(ISERROR(OFFSET(Data!$A$1,MATCH($D258,Data!$CG:$CG,0)-1,MATCH($E258&amp;"/"&amp;Y$1,Data!$1:$1,0)-1))=TRUE,"",IF(OFFSET(Data!$A$1,MATCH($D258,Data!$CG:$CG,0)-1,MATCH($E258&amp;"/"&amp;Y$1,Data!$1:$1,0)-1)=0,"",OFFSET(Data!$A$1,MATCH($D258,Data!$CG:$CG,0)-1,MATCH($E258&amp;"/"&amp;Y$1,Data!$1:$1,0)-1)))</f>
        <v/>
      </c>
      <c r="Z258" s="256" t="str">
        <f ca="1">IF(ISERROR(OFFSET(Data!$A$1,MATCH($D258,Data!$CG:$CG,0)-1,MATCH($E258&amp;"/"&amp;Z$1,Data!$1:$1,0)-1))=TRUE,"",IF(OFFSET(Data!$A$1,MATCH($D258,Data!$CG:$CG,0)-1,MATCH($E258&amp;"/"&amp;Z$1,Data!$1:$1,0)-1)=0,"",OFFSET(Data!$A$1,MATCH($D258,Data!$CG:$CG,0)-1,MATCH($E258&amp;"/"&amp;Z$1,Data!$1:$1,0)-1)))</f>
        <v/>
      </c>
      <c r="AA258" s="256" t="str">
        <f ca="1">IF(ISERROR(OFFSET(Data!$A$1,MATCH($D258,Data!$CG:$CG,0)-1,MATCH($E258&amp;"/"&amp;AA$1,Data!$1:$1,0)-1))=TRUE,"",IF(OFFSET(Data!$A$1,MATCH($D258,Data!$CG:$CG,0)-1,MATCH($E258&amp;"/"&amp;AA$1,Data!$1:$1,0)-1)=0,"",OFFSET(Data!$A$1,MATCH($D258,Data!$CG:$CG,0)-1,MATCH($E258&amp;"/"&amp;AA$1,Data!$1:$1,0)-1)))</f>
        <v/>
      </c>
      <c r="AB258" s="256" t="str">
        <f ca="1">IF(ISERROR(OFFSET(Data!$A$1,MATCH($D258,Data!$CG:$CG,0)-1,MATCH($E258&amp;"/"&amp;AB$1,Data!$1:$1,0)-1))=TRUE,"",IF(OFFSET(Data!$A$1,MATCH($D258,Data!$CG:$CG,0)-1,MATCH($E258&amp;"/"&amp;AB$1,Data!$1:$1,0)-1)=0,"",OFFSET(Data!$A$1,MATCH($D258,Data!$CG:$CG,0)-1,MATCH($E258&amp;"/"&amp;AB$1,Data!$1:$1,0)-1)))</f>
        <v/>
      </c>
      <c r="AC258" s="256" t="str">
        <f ca="1">IF(ISERROR(OFFSET(Data!$A$1,MATCH($D258,Data!$CG:$CG,0)-1,MATCH($E258&amp;"/"&amp;AC$1,Data!$1:$1,0)-1))=TRUE,"",IF(OFFSET(Data!$A$1,MATCH($D258,Data!$CG:$CG,0)-1,MATCH($E258&amp;"/"&amp;AC$1,Data!$1:$1,0)-1)=0,"",OFFSET(Data!$A$1,MATCH($D258,Data!$CG:$CG,0)-1,MATCH($E258&amp;"/"&amp;AC$1,Data!$1:$1,0)-1)))</f>
        <v/>
      </c>
      <c r="AD258" s="256" t="str">
        <f ca="1">IF(ISERROR(OFFSET(Data!$A$1,MATCH($D258,Data!$CG:$CG,0)-1,MATCH($E258&amp;"/"&amp;AD$1,Data!$1:$1,0)-1))=TRUE,"",IF(OFFSET(Data!$A$1,MATCH($D258,Data!$CG:$CG,0)-1,MATCH($E258&amp;"/"&amp;AD$1,Data!$1:$1,0)-1)=0,"",OFFSET(Data!$A$1,MATCH($D258,Data!$CG:$CG,0)-1,MATCH($E258&amp;"/"&amp;AD$1,Data!$1:$1,0)-1)))</f>
        <v/>
      </c>
      <c r="AE258" s="256" t="str">
        <f ca="1">IF(ISERROR(OFFSET(Data!$A$1,MATCH($D258,Data!$CG:$CG,0)-1,MATCH($E258&amp;"/"&amp;AE$1,Data!$1:$1,0)-1))=TRUE,"",IF(OFFSET(Data!$A$1,MATCH($D258,Data!$CG:$CG,0)-1,MATCH($E258&amp;"/"&amp;AE$1,Data!$1:$1,0)-1)=0,"",OFFSET(Data!$A$1,MATCH($D258,Data!$CG:$CG,0)-1,MATCH($E258&amp;"/"&amp;AE$1,Data!$1:$1,0)-1)))</f>
        <v/>
      </c>
      <c r="AF258" s="258" t="str">
        <f ca="1">IF(ISERROR(OFFSET(Data!$A$1,MATCH($D258,Data!$CG:$CG,0)-1,MATCH($E258&amp;"/"&amp;AF$1,Data!$1:$1,0)-1))=TRUE,"",IF(OFFSET(Data!$A$1,MATCH($D258,Data!$CG:$CG,0)-1,MATCH($E258&amp;"/"&amp;AF$1,Data!$1:$1,0)-1)=0,"",OFFSET(Data!$A$1,MATCH($D258,Data!$CG:$CG,0)-1,MATCH($E258&amp;"/"&amp;AF$1,Data!$1:$1,0)-1)))</f>
        <v/>
      </c>
      <c r="AG258" s="197">
        <f t="shared" ca="1" si="7"/>
        <v>0</v>
      </c>
      <c r="AH258" s="209">
        <f ca="1">SUM(AG254:AG258)</f>
        <v>0</v>
      </c>
    </row>
    <row r="259" spans="1:34" ht="15" hidden="1" customHeight="1" x14ac:dyDescent="0.25">
      <c r="A259" s="445">
        <v>51</v>
      </c>
      <c r="B259" s="468" t="e">
        <f>INDEX(Data!CI:CI,MATCH("M"&amp;A259,Data!A:A,0))</f>
        <v>#N/A</v>
      </c>
      <c r="C259" s="471" t="e">
        <f>INDEX(Data!CG:CG,MATCH("M"&amp;A259,Data!A:A,0))</f>
        <v>#N/A</v>
      </c>
      <c r="D259" s="48" t="e">
        <f>IF(C259&lt;&gt;"",C259,#REF!)</f>
        <v>#N/A</v>
      </c>
      <c r="E259" s="49" t="s">
        <v>21</v>
      </c>
      <c r="F259" s="271" t="str">
        <f ca="1">IF(ISERROR(OFFSET(Data!$A$1,MATCH($D259,Data!$CG:$CG,0)-1,MATCH($E259&amp;"/"&amp;F$1,Data!$1:$1,0)-1))=TRUE,"",IF(OFFSET(Data!$A$1,MATCH($D259,Data!$CG:$CG,0)-1,MATCH($E259&amp;"/"&amp;F$1,Data!$1:$1,0)-1)=0,"",OFFSET(Data!$A$1,MATCH($D259,Data!$CG:$CG,0)-1,MATCH($E259&amp;"/"&amp;F$1,Data!$1:$1,0)-1)))</f>
        <v/>
      </c>
      <c r="G259" s="250" t="str">
        <f ca="1">IF(ISERROR(OFFSET(Data!$A$1,MATCH($D259,Data!$CG:$CG,0)-1,MATCH($E259&amp;"/"&amp;G$1,Data!$1:$1,0)-1))=TRUE,"",IF(OFFSET(Data!$A$1,MATCH($D259,Data!$CG:$CG,0)-1,MATCH($E259&amp;"/"&amp;G$1,Data!$1:$1,0)-1)=0,"",OFFSET(Data!$A$1,MATCH($D259,Data!$CG:$CG,0)-1,MATCH($E259&amp;"/"&amp;G$1,Data!$1:$1,0)-1)))</f>
        <v/>
      </c>
      <c r="H259" s="250" t="str">
        <f ca="1">IF(ISERROR(OFFSET(Data!$A$1,MATCH($D259,Data!$CG:$CG,0)-1,MATCH($E259&amp;"/"&amp;H$1,Data!$1:$1,0)-1))=TRUE,"",IF(OFFSET(Data!$A$1,MATCH($D259,Data!$CG:$CG,0)-1,MATCH($E259&amp;"/"&amp;H$1,Data!$1:$1,0)-1)=0,"",OFFSET(Data!$A$1,MATCH($D259,Data!$CG:$CG,0)-1,MATCH($E259&amp;"/"&amp;H$1,Data!$1:$1,0)-1)))</f>
        <v/>
      </c>
      <c r="I259" s="250" t="str">
        <f ca="1">IF(ISERROR(OFFSET(Data!$A$1,MATCH($D259,Data!$CG:$CG,0)-1,MATCH($E259&amp;"/"&amp;I$1,Data!$1:$1,0)-1))=TRUE,"",IF(OFFSET(Data!$A$1,MATCH($D259,Data!$CG:$CG,0)-1,MATCH($E259&amp;"/"&amp;I$1,Data!$1:$1,0)-1)=0,"",OFFSET(Data!$A$1,MATCH($D259,Data!$CG:$CG,0)-1,MATCH($E259&amp;"/"&amp;I$1,Data!$1:$1,0)-1)))</f>
        <v/>
      </c>
      <c r="J259" s="250" t="str">
        <f ca="1">IF(ISERROR(OFFSET(Data!$A$1,MATCH($D259,Data!$CG:$CG,0)-1,MATCH($E259&amp;"/"&amp;J$1,Data!$1:$1,0)-1))=TRUE,"",IF(OFFSET(Data!$A$1,MATCH($D259,Data!$CG:$CG,0)-1,MATCH($E259&amp;"/"&amp;J$1,Data!$1:$1,0)-1)=0,"",OFFSET(Data!$A$1,MATCH($D259,Data!$CG:$CG,0)-1,MATCH($E259&amp;"/"&amp;J$1,Data!$1:$1,0)-1)))</f>
        <v/>
      </c>
      <c r="K259" s="250" t="str">
        <f ca="1">IF(ISERROR(OFFSET(Data!$A$1,MATCH($D259,Data!$CG:$CG,0)-1,MATCH($E259&amp;"/"&amp;K$1,Data!$1:$1,0)-1))=TRUE,"",IF(OFFSET(Data!$A$1,MATCH($D259,Data!$CG:$CG,0)-1,MATCH($E259&amp;"/"&amp;K$1,Data!$1:$1,0)-1)=0,"",OFFSET(Data!$A$1,MATCH($D259,Data!$CG:$CG,0)-1,MATCH($E259&amp;"/"&amp;K$1,Data!$1:$1,0)-1)))</f>
        <v/>
      </c>
      <c r="L259" s="250" t="str">
        <f ca="1">IF(ISERROR(OFFSET(Data!$A$1,MATCH($D259,Data!$CG:$CG,0)-1,MATCH($E259&amp;"/"&amp;L$1,Data!$1:$1,0)-1))=TRUE,"",IF(OFFSET(Data!$A$1,MATCH($D259,Data!$CG:$CG,0)-1,MATCH($E259&amp;"/"&amp;L$1,Data!$1:$1,0)-1)=0,"",OFFSET(Data!$A$1,MATCH($D259,Data!$CG:$CG,0)-1,MATCH($E259&amp;"/"&amp;L$1,Data!$1:$1,0)-1)))</f>
        <v/>
      </c>
      <c r="M259" s="250" t="str">
        <f ca="1">IF(ISERROR(OFFSET(Data!$A$1,MATCH($D259,Data!$CG:$CG,0)-1,MATCH($E259&amp;"/"&amp;M$1,Data!$1:$1,0)-1))=TRUE,"",IF(OFFSET(Data!$A$1,MATCH($D259,Data!$CG:$CG,0)-1,MATCH($E259&amp;"/"&amp;M$1,Data!$1:$1,0)-1)=0,"",OFFSET(Data!$A$1,MATCH($D259,Data!$CG:$CG,0)-1,MATCH($E259&amp;"/"&amp;M$1,Data!$1:$1,0)-1)))</f>
        <v/>
      </c>
      <c r="N259" s="250" t="str">
        <f ca="1">IF(ISERROR(OFFSET(Data!$A$1,MATCH($D259,Data!$CG:$CG,0)-1,MATCH($E259&amp;"/"&amp;N$1,Data!$1:$1,0)-1))=TRUE,"",IF(OFFSET(Data!$A$1,MATCH($D259,Data!$CG:$CG,0)-1,MATCH($E259&amp;"/"&amp;N$1,Data!$1:$1,0)-1)=0,"",OFFSET(Data!$A$1,MATCH($D259,Data!$CG:$CG,0)-1,MATCH($E259&amp;"/"&amp;N$1,Data!$1:$1,0)-1)))</f>
        <v/>
      </c>
      <c r="O259" s="250" t="str">
        <f ca="1">IF(ISERROR(OFFSET(Data!$A$1,MATCH($D259,Data!$CG:$CG,0)-1,MATCH($E259&amp;"/"&amp;O$1,Data!$1:$1,0)-1))=TRUE,"",IF(OFFSET(Data!$A$1,MATCH($D259,Data!$CG:$CG,0)-1,MATCH($E259&amp;"/"&amp;O$1,Data!$1:$1,0)-1)=0,"",OFFSET(Data!$A$1,MATCH($D259,Data!$CG:$CG,0)-1,MATCH($E259&amp;"/"&amp;O$1,Data!$1:$1,0)-1)))</f>
        <v/>
      </c>
      <c r="P259" s="250" t="str">
        <f ca="1">IF(ISERROR(OFFSET(Data!$A$1,MATCH($D259,Data!$CG:$CG,0)-1,MATCH($E259&amp;"/"&amp;P$1,Data!$1:$1,0)-1))=TRUE,"",IF(OFFSET(Data!$A$1,MATCH($D259,Data!$CG:$CG,0)-1,MATCH($E259&amp;"/"&amp;P$1,Data!$1:$1,0)-1)=0,"",OFFSET(Data!$A$1,MATCH($D259,Data!$CG:$CG,0)-1,MATCH($E259&amp;"/"&amp;P$1,Data!$1:$1,0)-1)))</f>
        <v/>
      </c>
      <c r="Q259" s="250" t="str">
        <f ca="1">IF(ISERROR(OFFSET(Data!$A$1,MATCH($D259,Data!$CG:$CG,0)-1,MATCH($E259&amp;"/"&amp;Q$1,Data!$1:$1,0)-1))=TRUE,"",IF(OFFSET(Data!$A$1,MATCH($D259,Data!$CG:$CG,0)-1,MATCH($E259&amp;"/"&amp;Q$1,Data!$1:$1,0)-1)=0,"",OFFSET(Data!$A$1,MATCH($D259,Data!$CG:$CG,0)-1,MATCH($E259&amp;"/"&amp;Q$1,Data!$1:$1,0)-1)))</f>
        <v/>
      </c>
      <c r="R259" s="250" t="str">
        <f ca="1">IF(ISERROR(OFFSET(Data!$A$1,MATCH($D259,Data!$CG:$CG,0)-1,MATCH($E259&amp;"/"&amp;R$1,Data!$1:$1,0)-1))=TRUE,"",IF(OFFSET(Data!$A$1,MATCH($D259,Data!$CG:$CG,0)-1,MATCH($E259&amp;"/"&amp;R$1,Data!$1:$1,0)-1)=0,"",OFFSET(Data!$A$1,MATCH($D259,Data!$CG:$CG,0)-1,MATCH($E259&amp;"/"&amp;R$1,Data!$1:$1,0)-1)))</f>
        <v/>
      </c>
      <c r="S259" s="250" t="str">
        <f ca="1">IF(ISERROR(OFFSET(Data!$A$1,MATCH($D259,Data!$CG:$CG,0)-1,MATCH($E259&amp;"/"&amp;S$1,Data!$1:$1,0)-1))=TRUE,"",IF(OFFSET(Data!$A$1,MATCH($D259,Data!$CG:$CG,0)-1,MATCH($E259&amp;"/"&amp;S$1,Data!$1:$1,0)-1)=0,"",OFFSET(Data!$A$1,MATCH($D259,Data!$CG:$CG,0)-1,MATCH($E259&amp;"/"&amp;S$1,Data!$1:$1,0)-1)))</f>
        <v/>
      </c>
      <c r="T259" s="250" t="str">
        <f ca="1">IF(ISERROR(OFFSET(Data!$A$1,MATCH($D259,Data!$CG:$CG,0)-1,MATCH($E259&amp;"/"&amp;T$1,Data!$1:$1,0)-1))=TRUE,"",IF(OFFSET(Data!$A$1,MATCH($D259,Data!$CG:$CG,0)-1,MATCH($E259&amp;"/"&amp;T$1,Data!$1:$1,0)-1)=0,"",OFFSET(Data!$A$1,MATCH($D259,Data!$CG:$CG,0)-1,MATCH($E259&amp;"/"&amp;T$1,Data!$1:$1,0)-1)))</f>
        <v/>
      </c>
      <c r="U259" s="250" t="str">
        <f ca="1">IF(ISERROR(OFFSET(Data!$A$1,MATCH($D259,Data!$CG:$CG,0)-1,MATCH($E259&amp;"/"&amp;U$1,Data!$1:$1,0)-1))=TRUE,"",IF(OFFSET(Data!$A$1,MATCH($D259,Data!$CG:$CG,0)-1,MATCH($E259&amp;"/"&amp;U$1,Data!$1:$1,0)-1)=0,"",OFFSET(Data!$A$1,MATCH($D259,Data!$CG:$CG,0)-1,MATCH($E259&amp;"/"&amp;U$1,Data!$1:$1,0)-1)))</f>
        <v/>
      </c>
      <c r="V259" s="250" t="str">
        <f ca="1">IF(ISERROR(OFFSET(Data!$A$1,MATCH($D259,Data!$CG:$CG,0)-1,MATCH($E259&amp;"/"&amp;V$1,Data!$1:$1,0)-1))=TRUE,"",IF(OFFSET(Data!$A$1,MATCH($D259,Data!$CG:$CG,0)-1,MATCH($E259&amp;"/"&amp;V$1,Data!$1:$1,0)-1)=0,"",OFFSET(Data!$A$1,MATCH($D259,Data!$CG:$CG,0)-1,MATCH($E259&amp;"/"&amp;V$1,Data!$1:$1,0)-1)))</f>
        <v/>
      </c>
      <c r="W259" s="272" t="str">
        <f ca="1">IF(ISERROR(OFFSET(Data!$A$1,MATCH($D259,Data!$CG:$CG,0)-1,MATCH($E259&amp;"/"&amp;W$1,Data!$1:$1,0)-1))=TRUE,"",IF(OFFSET(Data!$A$1,MATCH($D259,Data!$CG:$CG,0)-1,MATCH($E259&amp;"/"&amp;W$1,Data!$1:$1,0)-1)=0,"",OFFSET(Data!$A$1,MATCH($D259,Data!$CG:$CG,0)-1,MATCH($E259&amp;"/"&amp;W$1,Data!$1:$1,0)-1)))</f>
        <v/>
      </c>
      <c r="X259" s="250" t="str">
        <f ca="1">IF(ISERROR(OFFSET(Data!$A$1,MATCH($D259,Data!$CG:$CG,0)-1,MATCH($E259&amp;"/"&amp;X$1,Data!$1:$1,0)-1))=TRUE,"",IF(OFFSET(Data!$A$1,MATCH($D259,Data!$CG:$CG,0)-1,MATCH($E259&amp;"/"&amp;X$1,Data!$1:$1,0)-1)=0,"",OFFSET(Data!$A$1,MATCH($D259,Data!$CG:$CG,0)-1,MATCH($E259&amp;"/"&amp;X$1,Data!$1:$1,0)-1)))</f>
        <v/>
      </c>
      <c r="Y259" s="250" t="str">
        <f ca="1">IF(ISERROR(OFFSET(Data!$A$1,MATCH($D259,Data!$CG:$CG,0)-1,MATCH($E259&amp;"/"&amp;Y$1,Data!$1:$1,0)-1))=TRUE,"",IF(OFFSET(Data!$A$1,MATCH($D259,Data!$CG:$CG,0)-1,MATCH($E259&amp;"/"&amp;Y$1,Data!$1:$1,0)-1)=0,"",OFFSET(Data!$A$1,MATCH($D259,Data!$CG:$CG,0)-1,MATCH($E259&amp;"/"&amp;Y$1,Data!$1:$1,0)-1)))</f>
        <v/>
      </c>
      <c r="Z259" s="250" t="str">
        <f ca="1">IF(ISERROR(OFFSET(Data!$A$1,MATCH($D259,Data!$CG:$CG,0)-1,MATCH($E259&amp;"/"&amp;Z$1,Data!$1:$1,0)-1))=TRUE,"",IF(OFFSET(Data!$A$1,MATCH($D259,Data!$CG:$CG,0)-1,MATCH($E259&amp;"/"&amp;Z$1,Data!$1:$1,0)-1)=0,"",OFFSET(Data!$A$1,MATCH($D259,Data!$CG:$CG,0)-1,MATCH($E259&amp;"/"&amp;Z$1,Data!$1:$1,0)-1)))</f>
        <v/>
      </c>
      <c r="AA259" s="250" t="str">
        <f ca="1">IF(ISERROR(OFFSET(Data!$A$1,MATCH($D259,Data!$CG:$CG,0)-1,MATCH($E259&amp;"/"&amp;AA$1,Data!$1:$1,0)-1))=TRUE,"",IF(OFFSET(Data!$A$1,MATCH($D259,Data!$CG:$CG,0)-1,MATCH($E259&amp;"/"&amp;AA$1,Data!$1:$1,0)-1)=0,"",OFFSET(Data!$A$1,MATCH($D259,Data!$CG:$CG,0)-1,MATCH($E259&amp;"/"&amp;AA$1,Data!$1:$1,0)-1)))</f>
        <v/>
      </c>
      <c r="AB259" s="250" t="str">
        <f ca="1">IF(ISERROR(OFFSET(Data!$A$1,MATCH($D259,Data!$CG:$CG,0)-1,MATCH($E259&amp;"/"&amp;AB$1,Data!$1:$1,0)-1))=TRUE,"",IF(OFFSET(Data!$A$1,MATCH($D259,Data!$CG:$CG,0)-1,MATCH($E259&amp;"/"&amp;AB$1,Data!$1:$1,0)-1)=0,"",OFFSET(Data!$A$1,MATCH($D259,Data!$CG:$CG,0)-1,MATCH($E259&amp;"/"&amp;AB$1,Data!$1:$1,0)-1)))</f>
        <v/>
      </c>
      <c r="AC259" s="250" t="str">
        <f ca="1">IF(ISERROR(OFFSET(Data!$A$1,MATCH($D259,Data!$CG:$CG,0)-1,MATCH($E259&amp;"/"&amp;AC$1,Data!$1:$1,0)-1))=TRUE,"",IF(OFFSET(Data!$A$1,MATCH($D259,Data!$CG:$CG,0)-1,MATCH($E259&amp;"/"&amp;AC$1,Data!$1:$1,0)-1)=0,"",OFFSET(Data!$A$1,MATCH($D259,Data!$CG:$CG,0)-1,MATCH($E259&amp;"/"&amp;AC$1,Data!$1:$1,0)-1)))</f>
        <v/>
      </c>
      <c r="AD259" s="250" t="str">
        <f ca="1">IF(ISERROR(OFFSET(Data!$A$1,MATCH($D259,Data!$CG:$CG,0)-1,MATCH($E259&amp;"/"&amp;AD$1,Data!$1:$1,0)-1))=TRUE,"",IF(OFFSET(Data!$A$1,MATCH($D259,Data!$CG:$CG,0)-1,MATCH($E259&amp;"/"&amp;AD$1,Data!$1:$1,0)-1)=0,"",OFFSET(Data!$A$1,MATCH($D259,Data!$CG:$CG,0)-1,MATCH($E259&amp;"/"&amp;AD$1,Data!$1:$1,0)-1)))</f>
        <v/>
      </c>
      <c r="AE259" s="250" t="str">
        <f ca="1">IF(ISERROR(OFFSET(Data!$A$1,MATCH($D259,Data!$CG:$CG,0)-1,MATCH($E259&amp;"/"&amp;AE$1,Data!$1:$1,0)-1))=TRUE,"",IF(OFFSET(Data!$A$1,MATCH($D259,Data!$CG:$CG,0)-1,MATCH($E259&amp;"/"&amp;AE$1,Data!$1:$1,0)-1)=0,"",OFFSET(Data!$A$1,MATCH($D259,Data!$CG:$CG,0)-1,MATCH($E259&amp;"/"&amp;AE$1,Data!$1:$1,0)-1)))</f>
        <v/>
      </c>
      <c r="AF259" s="251" t="str">
        <f ca="1">IF(ISERROR(OFFSET(Data!$A$1,MATCH($D259,Data!$CG:$CG,0)-1,MATCH($E259&amp;"/"&amp;AF$1,Data!$1:$1,0)-1))=TRUE,"",IF(OFFSET(Data!$A$1,MATCH($D259,Data!$CG:$CG,0)-1,MATCH($E259&amp;"/"&amp;AF$1,Data!$1:$1,0)-1)=0,"",OFFSET(Data!$A$1,MATCH($D259,Data!$CG:$CG,0)-1,MATCH($E259&amp;"/"&amp;AF$1,Data!$1:$1,0)-1)))</f>
        <v/>
      </c>
      <c r="AG259" s="206">
        <f t="shared" ca="1" si="7"/>
        <v>0</v>
      </c>
      <c r="AH259" s="207">
        <f ca="1">AG259</f>
        <v>0</v>
      </c>
    </row>
    <row r="260" spans="1:34" ht="15" hidden="1" customHeight="1" thickBot="1" x14ac:dyDescent="0.3">
      <c r="A260" s="446"/>
      <c r="B260" s="469"/>
      <c r="C260" s="472"/>
      <c r="D260" s="50" t="e">
        <f>IF(C260&lt;&gt;"",C260,D259)</f>
        <v>#N/A</v>
      </c>
      <c r="E260" s="51" t="s">
        <v>22</v>
      </c>
      <c r="F260" s="254" t="str">
        <f ca="1">IF(ISERROR(OFFSET(Data!$A$1,MATCH($D260,Data!$CG:$CG,0)-1,MATCH($E260&amp;"/"&amp;F$1,Data!$1:$1,0)-1))=TRUE,"",IF(OFFSET(Data!$A$1,MATCH($D260,Data!$CG:$CG,0)-1,MATCH($E260&amp;"/"&amp;F$1,Data!$1:$1,0)-1)=0,"",OFFSET(Data!$A$1,MATCH($D260,Data!$CG:$CG,0)-1,MATCH($E260&amp;"/"&amp;F$1,Data!$1:$1,0)-1)))</f>
        <v/>
      </c>
      <c r="G260" s="252" t="str">
        <f ca="1">IF(ISERROR(OFFSET(Data!$A$1,MATCH($D260,Data!$CG:$CG,0)-1,MATCH($E260&amp;"/"&amp;G$1,Data!$1:$1,0)-1))=TRUE,"",IF(OFFSET(Data!$A$1,MATCH($D260,Data!$CG:$CG,0)-1,MATCH($E260&amp;"/"&amp;G$1,Data!$1:$1,0)-1)=0,"",OFFSET(Data!$A$1,MATCH($D260,Data!$CG:$CG,0)-1,MATCH($E260&amp;"/"&amp;G$1,Data!$1:$1,0)-1)))</f>
        <v/>
      </c>
      <c r="H260" s="252" t="str">
        <f ca="1">IF(ISERROR(OFFSET(Data!$A$1,MATCH($D260,Data!$CG:$CG,0)-1,MATCH($E260&amp;"/"&amp;H$1,Data!$1:$1,0)-1))=TRUE,"",IF(OFFSET(Data!$A$1,MATCH($D260,Data!$CG:$CG,0)-1,MATCH($E260&amp;"/"&amp;H$1,Data!$1:$1,0)-1)=0,"",OFFSET(Data!$A$1,MATCH($D260,Data!$CG:$CG,0)-1,MATCH($E260&amp;"/"&amp;H$1,Data!$1:$1,0)-1)))</f>
        <v/>
      </c>
      <c r="I260" s="252" t="str">
        <f ca="1">IF(ISERROR(OFFSET(Data!$A$1,MATCH($D260,Data!$CG:$CG,0)-1,MATCH($E260&amp;"/"&amp;I$1,Data!$1:$1,0)-1))=TRUE,"",IF(OFFSET(Data!$A$1,MATCH($D260,Data!$CG:$CG,0)-1,MATCH($E260&amp;"/"&amp;I$1,Data!$1:$1,0)-1)=0,"",OFFSET(Data!$A$1,MATCH($D260,Data!$CG:$CG,0)-1,MATCH($E260&amp;"/"&amp;I$1,Data!$1:$1,0)-1)))</f>
        <v/>
      </c>
      <c r="J260" s="252" t="str">
        <f ca="1">IF(ISERROR(OFFSET(Data!$A$1,MATCH($D260,Data!$CG:$CG,0)-1,MATCH($E260&amp;"/"&amp;J$1,Data!$1:$1,0)-1))=TRUE,"",IF(OFFSET(Data!$A$1,MATCH($D260,Data!$CG:$CG,0)-1,MATCH($E260&amp;"/"&amp;J$1,Data!$1:$1,0)-1)=0,"",OFFSET(Data!$A$1,MATCH($D260,Data!$CG:$CG,0)-1,MATCH($E260&amp;"/"&amp;J$1,Data!$1:$1,0)-1)))</f>
        <v/>
      </c>
      <c r="K260" s="252" t="str">
        <f ca="1">IF(ISERROR(OFFSET(Data!$A$1,MATCH($D260,Data!$CG:$CG,0)-1,MATCH($E260&amp;"/"&amp;K$1,Data!$1:$1,0)-1))=TRUE,"",IF(OFFSET(Data!$A$1,MATCH($D260,Data!$CG:$CG,0)-1,MATCH($E260&amp;"/"&amp;K$1,Data!$1:$1,0)-1)=0,"",OFFSET(Data!$A$1,MATCH($D260,Data!$CG:$CG,0)-1,MATCH($E260&amp;"/"&amp;K$1,Data!$1:$1,0)-1)))</f>
        <v/>
      </c>
      <c r="L260" s="252" t="str">
        <f ca="1">IF(ISERROR(OFFSET(Data!$A$1,MATCH($D260,Data!$CG:$CG,0)-1,MATCH($E260&amp;"/"&amp;L$1,Data!$1:$1,0)-1))=TRUE,"",IF(OFFSET(Data!$A$1,MATCH($D260,Data!$CG:$CG,0)-1,MATCH($E260&amp;"/"&amp;L$1,Data!$1:$1,0)-1)=0,"",OFFSET(Data!$A$1,MATCH($D260,Data!$CG:$CG,0)-1,MATCH($E260&amp;"/"&amp;L$1,Data!$1:$1,0)-1)))</f>
        <v/>
      </c>
      <c r="M260" s="252" t="str">
        <f ca="1">IF(ISERROR(OFFSET(Data!$A$1,MATCH($D260,Data!$CG:$CG,0)-1,MATCH($E260&amp;"/"&amp;M$1,Data!$1:$1,0)-1))=TRUE,"",IF(OFFSET(Data!$A$1,MATCH($D260,Data!$CG:$CG,0)-1,MATCH($E260&amp;"/"&amp;M$1,Data!$1:$1,0)-1)=0,"",OFFSET(Data!$A$1,MATCH($D260,Data!$CG:$CG,0)-1,MATCH($E260&amp;"/"&amp;M$1,Data!$1:$1,0)-1)))</f>
        <v/>
      </c>
      <c r="N260" s="252" t="str">
        <f ca="1">IF(ISERROR(OFFSET(Data!$A$1,MATCH($D260,Data!$CG:$CG,0)-1,MATCH($E260&amp;"/"&amp;N$1,Data!$1:$1,0)-1))=TRUE,"",IF(OFFSET(Data!$A$1,MATCH($D260,Data!$CG:$CG,0)-1,MATCH($E260&amp;"/"&amp;N$1,Data!$1:$1,0)-1)=0,"",OFFSET(Data!$A$1,MATCH($D260,Data!$CG:$CG,0)-1,MATCH($E260&amp;"/"&amp;N$1,Data!$1:$1,0)-1)))</f>
        <v/>
      </c>
      <c r="O260" s="252" t="str">
        <f ca="1">IF(ISERROR(OFFSET(Data!$A$1,MATCH($D260,Data!$CG:$CG,0)-1,MATCH($E260&amp;"/"&amp;O$1,Data!$1:$1,0)-1))=TRUE,"",IF(OFFSET(Data!$A$1,MATCH($D260,Data!$CG:$CG,0)-1,MATCH($E260&amp;"/"&amp;O$1,Data!$1:$1,0)-1)=0,"",OFFSET(Data!$A$1,MATCH($D260,Data!$CG:$CG,0)-1,MATCH($E260&amp;"/"&amp;O$1,Data!$1:$1,0)-1)))</f>
        <v/>
      </c>
      <c r="P260" s="252" t="str">
        <f ca="1">IF(ISERROR(OFFSET(Data!$A$1,MATCH($D260,Data!$CG:$CG,0)-1,MATCH($E260&amp;"/"&amp;P$1,Data!$1:$1,0)-1))=TRUE,"",IF(OFFSET(Data!$A$1,MATCH($D260,Data!$CG:$CG,0)-1,MATCH($E260&amp;"/"&amp;P$1,Data!$1:$1,0)-1)=0,"",OFFSET(Data!$A$1,MATCH($D260,Data!$CG:$CG,0)-1,MATCH($E260&amp;"/"&amp;P$1,Data!$1:$1,0)-1)))</f>
        <v/>
      </c>
      <c r="Q260" s="252" t="str">
        <f ca="1">IF(ISERROR(OFFSET(Data!$A$1,MATCH($D260,Data!$CG:$CG,0)-1,MATCH($E260&amp;"/"&amp;Q$1,Data!$1:$1,0)-1))=TRUE,"",IF(OFFSET(Data!$A$1,MATCH($D260,Data!$CG:$CG,0)-1,MATCH($E260&amp;"/"&amp;Q$1,Data!$1:$1,0)-1)=0,"",OFFSET(Data!$A$1,MATCH($D260,Data!$CG:$CG,0)-1,MATCH($E260&amp;"/"&amp;Q$1,Data!$1:$1,0)-1)))</f>
        <v/>
      </c>
      <c r="R260" s="252" t="str">
        <f ca="1">IF(ISERROR(OFFSET(Data!$A$1,MATCH($D260,Data!$CG:$CG,0)-1,MATCH($E260&amp;"/"&amp;R$1,Data!$1:$1,0)-1))=TRUE,"",IF(OFFSET(Data!$A$1,MATCH($D260,Data!$CG:$CG,0)-1,MATCH($E260&amp;"/"&amp;R$1,Data!$1:$1,0)-1)=0,"",OFFSET(Data!$A$1,MATCH($D260,Data!$CG:$CG,0)-1,MATCH($E260&amp;"/"&amp;R$1,Data!$1:$1,0)-1)))</f>
        <v/>
      </c>
      <c r="S260" s="252" t="str">
        <f ca="1">IF(ISERROR(OFFSET(Data!$A$1,MATCH($D260,Data!$CG:$CG,0)-1,MATCH($E260&amp;"/"&amp;S$1,Data!$1:$1,0)-1))=TRUE,"",IF(OFFSET(Data!$A$1,MATCH($D260,Data!$CG:$CG,0)-1,MATCH($E260&amp;"/"&amp;S$1,Data!$1:$1,0)-1)=0,"",OFFSET(Data!$A$1,MATCH($D260,Data!$CG:$CG,0)-1,MATCH($E260&amp;"/"&amp;S$1,Data!$1:$1,0)-1)))</f>
        <v/>
      </c>
      <c r="T260" s="252" t="str">
        <f ca="1">IF(ISERROR(OFFSET(Data!$A$1,MATCH($D260,Data!$CG:$CG,0)-1,MATCH($E260&amp;"/"&amp;T$1,Data!$1:$1,0)-1))=TRUE,"",IF(OFFSET(Data!$A$1,MATCH($D260,Data!$CG:$CG,0)-1,MATCH($E260&amp;"/"&amp;T$1,Data!$1:$1,0)-1)=0,"",OFFSET(Data!$A$1,MATCH($D260,Data!$CG:$CG,0)-1,MATCH($E260&amp;"/"&amp;T$1,Data!$1:$1,0)-1)))</f>
        <v/>
      </c>
      <c r="U260" s="252" t="str">
        <f ca="1">IF(ISERROR(OFFSET(Data!$A$1,MATCH($D260,Data!$CG:$CG,0)-1,MATCH($E260&amp;"/"&amp;U$1,Data!$1:$1,0)-1))=TRUE,"",IF(OFFSET(Data!$A$1,MATCH($D260,Data!$CG:$CG,0)-1,MATCH($E260&amp;"/"&amp;U$1,Data!$1:$1,0)-1)=0,"",OFFSET(Data!$A$1,MATCH($D260,Data!$CG:$CG,0)-1,MATCH($E260&amp;"/"&amp;U$1,Data!$1:$1,0)-1)))</f>
        <v/>
      </c>
      <c r="V260" s="252" t="str">
        <f ca="1">IF(ISERROR(OFFSET(Data!$A$1,MATCH($D260,Data!$CG:$CG,0)-1,MATCH($E260&amp;"/"&amp;V$1,Data!$1:$1,0)-1))=TRUE,"",IF(OFFSET(Data!$A$1,MATCH($D260,Data!$CG:$CG,0)-1,MATCH($E260&amp;"/"&amp;V$1,Data!$1:$1,0)-1)=0,"",OFFSET(Data!$A$1,MATCH($D260,Data!$CG:$CG,0)-1,MATCH($E260&amp;"/"&amp;V$1,Data!$1:$1,0)-1)))</f>
        <v/>
      </c>
      <c r="W260" s="269" t="str">
        <f ca="1">IF(ISERROR(OFFSET(Data!$A$1,MATCH($D260,Data!$CG:$CG,0)-1,MATCH($E260&amp;"/"&amp;W$1,Data!$1:$1,0)-1))=TRUE,"",IF(OFFSET(Data!$A$1,MATCH($D260,Data!$CG:$CG,0)-1,MATCH($E260&amp;"/"&amp;W$1,Data!$1:$1,0)-1)=0,"",OFFSET(Data!$A$1,MATCH($D260,Data!$CG:$CG,0)-1,MATCH($E260&amp;"/"&amp;W$1,Data!$1:$1,0)-1)))</f>
        <v/>
      </c>
      <c r="X260" s="252" t="str">
        <f ca="1">IF(ISERROR(OFFSET(Data!$A$1,MATCH($D260,Data!$CG:$CG,0)-1,MATCH($E260&amp;"/"&amp;X$1,Data!$1:$1,0)-1))=TRUE,"",IF(OFFSET(Data!$A$1,MATCH($D260,Data!$CG:$CG,0)-1,MATCH($E260&amp;"/"&amp;X$1,Data!$1:$1,0)-1)=0,"",OFFSET(Data!$A$1,MATCH($D260,Data!$CG:$CG,0)-1,MATCH($E260&amp;"/"&amp;X$1,Data!$1:$1,0)-1)))</f>
        <v/>
      </c>
      <c r="Y260" s="252" t="str">
        <f ca="1">IF(ISERROR(OFFSET(Data!$A$1,MATCH($D260,Data!$CG:$CG,0)-1,MATCH($E260&amp;"/"&amp;Y$1,Data!$1:$1,0)-1))=TRUE,"",IF(OFFSET(Data!$A$1,MATCH($D260,Data!$CG:$CG,0)-1,MATCH($E260&amp;"/"&amp;Y$1,Data!$1:$1,0)-1)=0,"",OFFSET(Data!$A$1,MATCH($D260,Data!$CG:$CG,0)-1,MATCH($E260&amp;"/"&amp;Y$1,Data!$1:$1,0)-1)))</f>
        <v/>
      </c>
      <c r="Z260" s="252" t="str">
        <f ca="1">IF(ISERROR(OFFSET(Data!$A$1,MATCH($D260,Data!$CG:$CG,0)-1,MATCH($E260&amp;"/"&amp;Z$1,Data!$1:$1,0)-1))=TRUE,"",IF(OFFSET(Data!$A$1,MATCH($D260,Data!$CG:$CG,0)-1,MATCH($E260&amp;"/"&amp;Z$1,Data!$1:$1,0)-1)=0,"",OFFSET(Data!$A$1,MATCH($D260,Data!$CG:$CG,0)-1,MATCH($E260&amp;"/"&amp;Z$1,Data!$1:$1,0)-1)))</f>
        <v/>
      </c>
      <c r="AA260" s="252" t="str">
        <f ca="1">IF(ISERROR(OFFSET(Data!$A$1,MATCH($D260,Data!$CG:$CG,0)-1,MATCH($E260&amp;"/"&amp;AA$1,Data!$1:$1,0)-1))=TRUE,"",IF(OFFSET(Data!$A$1,MATCH($D260,Data!$CG:$CG,0)-1,MATCH($E260&amp;"/"&amp;AA$1,Data!$1:$1,0)-1)=0,"",OFFSET(Data!$A$1,MATCH($D260,Data!$CG:$CG,0)-1,MATCH($E260&amp;"/"&amp;AA$1,Data!$1:$1,0)-1)))</f>
        <v/>
      </c>
      <c r="AB260" s="252" t="str">
        <f ca="1">IF(ISERROR(OFFSET(Data!$A$1,MATCH($D260,Data!$CG:$CG,0)-1,MATCH($E260&amp;"/"&amp;AB$1,Data!$1:$1,0)-1))=TRUE,"",IF(OFFSET(Data!$A$1,MATCH($D260,Data!$CG:$CG,0)-1,MATCH($E260&amp;"/"&amp;AB$1,Data!$1:$1,0)-1)=0,"",OFFSET(Data!$A$1,MATCH($D260,Data!$CG:$CG,0)-1,MATCH($E260&amp;"/"&amp;AB$1,Data!$1:$1,0)-1)))</f>
        <v/>
      </c>
      <c r="AC260" s="252" t="str">
        <f ca="1">IF(ISERROR(OFFSET(Data!$A$1,MATCH($D260,Data!$CG:$CG,0)-1,MATCH($E260&amp;"/"&amp;AC$1,Data!$1:$1,0)-1))=TRUE,"",IF(OFFSET(Data!$A$1,MATCH($D260,Data!$CG:$CG,0)-1,MATCH($E260&amp;"/"&amp;AC$1,Data!$1:$1,0)-1)=0,"",OFFSET(Data!$A$1,MATCH($D260,Data!$CG:$CG,0)-1,MATCH($E260&amp;"/"&amp;AC$1,Data!$1:$1,0)-1)))</f>
        <v/>
      </c>
      <c r="AD260" s="252" t="str">
        <f ca="1">IF(ISERROR(OFFSET(Data!$A$1,MATCH($D260,Data!$CG:$CG,0)-1,MATCH($E260&amp;"/"&amp;AD$1,Data!$1:$1,0)-1))=TRUE,"",IF(OFFSET(Data!$A$1,MATCH($D260,Data!$CG:$CG,0)-1,MATCH($E260&amp;"/"&amp;AD$1,Data!$1:$1,0)-1)=0,"",OFFSET(Data!$A$1,MATCH($D260,Data!$CG:$CG,0)-1,MATCH($E260&amp;"/"&amp;AD$1,Data!$1:$1,0)-1)))</f>
        <v/>
      </c>
      <c r="AE260" s="252" t="str">
        <f ca="1">IF(ISERROR(OFFSET(Data!$A$1,MATCH($D260,Data!$CG:$CG,0)-1,MATCH($E260&amp;"/"&amp;AE$1,Data!$1:$1,0)-1))=TRUE,"",IF(OFFSET(Data!$A$1,MATCH($D260,Data!$CG:$CG,0)-1,MATCH($E260&amp;"/"&amp;AE$1,Data!$1:$1,0)-1)=0,"",OFFSET(Data!$A$1,MATCH($D260,Data!$CG:$CG,0)-1,MATCH($E260&amp;"/"&amp;AE$1,Data!$1:$1,0)-1)))</f>
        <v/>
      </c>
      <c r="AF260" s="253" t="str">
        <f ca="1">IF(ISERROR(OFFSET(Data!$A$1,MATCH($D260,Data!$CG:$CG,0)-1,MATCH($E260&amp;"/"&amp;AF$1,Data!$1:$1,0)-1))=TRUE,"",IF(OFFSET(Data!$A$1,MATCH($D260,Data!$CG:$CG,0)-1,MATCH($E260&amp;"/"&amp;AF$1,Data!$1:$1,0)-1)=0,"",OFFSET(Data!$A$1,MATCH($D260,Data!$CG:$CG,0)-1,MATCH($E260&amp;"/"&amp;AF$1,Data!$1:$1,0)-1)))</f>
        <v/>
      </c>
      <c r="AG260" s="188">
        <f t="shared" ca="1" si="7"/>
        <v>0</v>
      </c>
      <c r="AH260" s="208">
        <f ca="1">SUM(AG259:AG260)</f>
        <v>0</v>
      </c>
    </row>
    <row r="261" spans="1:34" ht="15" hidden="1" customHeight="1" x14ac:dyDescent="0.25">
      <c r="A261" s="446"/>
      <c r="B261" s="469"/>
      <c r="C261" s="472"/>
      <c r="D261" s="50" t="e">
        <f>IF(C261&lt;&gt;"",C261,D260)</f>
        <v>#N/A</v>
      </c>
      <c r="E261" s="51" t="s">
        <v>23</v>
      </c>
      <c r="F261" s="254" t="str">
        <f ca="1">IF(ISERROR(OFFSET(Data!$A$1,MATCH($D261,Data!$CG:$CG,0)-1,MATCH($E261&amp;"/"&amp;F$1,Data!$1:$1,0)-1))=TRUE,"",IF(OFFSET(Data!$A$1,MATCH($D261,Data!$CG:$CG,0)-1,MATCH($E261&amp;"/"&amp;F$1,Data!$1:$1,0)-1)=0,"",OFFSET(Data!$A$1,MATCH($D261,Data!$CG:$CG,0)-1,MATCH($E261&amp;"/"&amp;F$1,Data!$1:$1,0)-1)))</f>
        <v/>
      </c>
      <c r="G261" s="252" t="str">
        <f ca="1">IF(ISERROR(OFFSET(Data!$A$1,MATCH($D261,Data!$CG:$CG,0)-1,MATCH($E261&amp;"/"&amp;G$1,Data!$1:$1,0)-1))=TRUE,"",IF(OFFSET(Data!$A$1,MATCH($D261,Data!$CG:$CG,0)-1,MATCH($E261&amp;"/"&amp;G$1,Data!$1:$1,0)-1)=0,"",OFFSET(Data!$A$1,MATCH($D261,Data!$CG:$CG,0)-1,MATCH($E261&amp;"/"&amp;G$1,Data!$1:$1,0)-1)))</f>
        <v/>
      </c>
      <c r="H261" s="252" t="str">
        <f ca="1">IF(ISERROR(OFFSET(Data!$A$1,MATCH($D261,Data!$CG:$CG,0)-1,MATCH($E261&amp;"/"&amp;H$1,Data!$1:$1,0)-1))=TRUE,"",IF(OFFSET(Data!$A$1,MATCH($D261,Data!$CG:$CG,0)-1,MATCH($E261&amp;"/"&amp;H$1,Data!$1:$1,0)-1)=0,"",OFFSET(Data!$A$1,MATCH($D261,Data!$CG:$CG,0)-1,MATCH($E261&amp;"/"&amp;H$1,Data!$1:$1,0)-1)))</f>
        <v/>
      </c>
      <c r="I261" s="252" t="str">
        <f ca="1">IF(ISERROR(OFFSET(Data!$A$1,MATCH($D261,Data!$CG:$CG,0)-1,MATCH($E261&amp;"/"&amp;I$1,Data!$1:$1,0)-1))=TRUE,"",IF(OFFSET(Data!$A$1,MATCH($D261,Data!$CG:$CG,0)-1,MATCH($E261&amp;"/"&amp;I$1,Data!$1:$1,0)-1)=0,"",OFFSET(Data!$A$1,MATCH($D261,Data!$CG:$CG,0)-1,MATCH($E261&amp;"/"&amp;I$1,Data!$1:$1,0)-1)))</f>
        <v/>
      </c>
      <c r="J261" s="252" t="str">
        <f ca="1">IF(ISERROR(OFFSET(Data!$A$1,MATCH($D261,Data!$CG:$CG,0)-1,MATCH($E261&amp;"/"&amp;J$1,Data!$1:$1,0)-1))=TRUE,"",IF(OFFSET(Data!$A$1,MATCH($D261,Data!$CG:$CG,0)-1,MATCH($E261&amp;"/"&amp;J$1,Data!$1:$1,0)-1)=0,"",OFFSET(Data!$A$1,MATCH($D261,Data!$CG:$CG,0)-1,MATCH($E261&amp;"/"&amp;J$1,Data!$1:$1,0)-1)))</f>
        <v/>
      </c>
      <c r="K261" s="252" t="str">
        <f ca="1">IF(ISERROR(OFFSET(Data!$A$1,MATCH($D261,Data!$CG:$CG,0)-1,MATCH($E261&amp;"/"&amp;K$1,Data!$1:$1,0)-1))=TRUE,"",IF(OFFSET(Data!$A$1,MATCH($D261,Data!$CG:$CG,0)-1,MATCH($E261&amp;"/"&amp;K$1,Data!$1:$1,0)-1)=0,"",OFFSET(Data!$A$1,MATCH($D261,Data!$CG:$CG,0)-1,MATCH($E261&amp;"/"&amp;K$1,Data!$1:$1,0)-1)))</f>
        <v/>
      </c>
      <c r="L261" s="252" t="str">
        <f ca="1">IF(ISERROR(OFFSET(Data!$A$1,MATCH($D261,Data!$CG:$CG,0)-1,MATCH($E261&amp;"/"&amp;L$1,Data!$1:$1,0)-1))=TRUE,"",IF(OFFSET(Data!$A$1,MATCH($D261,Data!$CG:$CG,0)-1,MATCH($E261&amp;"/"&amp;L$1,Data!$1:$1,0)-1)=0,"",OFFSET(Data!$A$1,MATCH($D261,Data!$CG:$CG,0)-1,MATCH($E261&amp;"/"&amp;L$1,Data!$1:$1,0)-1)))</f>
        <v/>
      </c>
      <c r="M261" s="252" t="str">
        <f ca="1">IF(ISERROR(OFFSET(Data!$A$1,MATCH($D261,Data!$CG:$CG,0)-1,MATCH($E261&amp;"/"&amp;M$1,Data!$1:$1,0)-1))=TRUE,"",IF(OFFSET(Data!$A$1,MATCH($D261,Data!$CG:$CG,0)-1,MATCH($E261&amp;"/"&amp;M$1,Data!$1:$1,0)-1)=0,"",OFFSET(Data!$A$1,MATCH($D261,Data!$CG:$CG,0)-1,MATCH($E261&amp;"/"&amp;M$1,Data!$1:$1,0)-1)))</f>
        <v/>
      </c>
      <c r="N261" s="252" t="str">
        <f ca="1">IF(ISERROR(OFFSET(Data!$A$1,MATCH($D261,Data!$CG:$CG,0)-1,MATCH($E261&amp;"/"&amp;N$1,Data!$1:$1,0)-1))=TRUE,"",IF(OFFSET(Data!$A$1,MATCH($D261,Data!$CG:$CG,0)-1,MATCH($E261&amp;"/"&amp;N$1,Data!$1:$1,0)-1)=0,"",OFFSET(Data!$A$1,MATCH($D261,Data!$CG:$CG,0)-1,MATCH($E261&amp;"/"&amp;N$1,Data!$1:$1,0)-1)))</f>
        <v/>
      </c>
      <c r="O261" s="252" t="str">
        <f ca="1">IF(ISERROR(OFFSET(Data!$A$1,MATCH($D261,Data!$CG:$CG,0)-1,MATCH($E261&amp;"/"&amp;O$1,Data!$1:$1,0)-1))=TRUE,"",IF(OFFSET(Data!$A$1,MATCH($D261,Data!$CG:$CG,0)-1,MATCH($E261&amp;"/"&amp;O$1,Data!$1:$1,0)-1)=0,"",OFFSET(Data!$A$1,MATCH($D261,Data!$CG:$CG,0)-1,MATCH($E261&amp;"/"&amp;O$1,Data!$1:$1,0)-1)))</f>
        <v/>
      </c>
      <c r="P261" s="252" t="str">
        <f ca="1">IF(ISERROR(OFFSET(Data!$A$1,MATCH($D261,Data!$CG:$CG,0)-1,MATCH($E261&amp;"/"&amp;P$1,Data!$1:$1,0)-1))=TRUE,"",IF(OFFSET(Data!$A$1,MATCH($D261,Data!$CG:$CG,0)-1,MATCH($E261&amp;"/"&amp;P$1,Data!$1:$1,0)-1)=0,"",OFFSET(Data!$A$1,MATCH($D261,Data!$CG:$CG,0)-1,MATCH($E261&amp;"/"&amp;P$1,Data!$1:$1,0)-1)))</f>
        <v/>
      </c>
      <c r="Q261" s="252" t="str">
        <f ca="1">IF(ISERROR(OFFSET(Data!$A$1,MATCH($D261,Data!$CG:$CG,0)-1,MATCH($E261&amp;"/"&amp;Q$1,Data!$1:$1,0)-1))=TRUE,"",IF(OFFSET(Data!$A$1,MATCH($D261,Data!$CG:$CG,0)-1,MATCH($E261&amp;"/"&amp;Q$1,Data!$1:$1,0)-1)=0,"",OFFSET(Data!$A$1,MATCH($D261,Data!$CG:$CG,0)-1,MATCH($E261&amp;"/"&amp;Q$1,Data!$1:$1,0)-1)))</f>
        <v/>
      </c>
      <c r="R261" s="252" t="str">
        <f ca="1">IF(ISERROR(OFFSET(Data!$A$1,MATCH($D261,Data!$CG:$CG,0)-1,MATCH($E261&amp;"/"&amp;R$1,Data!$1:$1,0)-1))=TRUE,"",IF(OFFSET(Data!$A$1,MATCH($D261,Data!$CG:$CG,0)-1,MATCH($E261&amp;"/"&amp;R$1,Data!$1:$1,0)-1)=0,"",OFFSET(Data!$A$1,MATCH($D261,Data!$CG:$CG,0)-1,MATCH($E261&amp;"/"&amp;R$1,Data!$1:$1,0)-1)))</f>
        <v/>
      </c>
      <c r="S261" s="252" t="str">
        <f ca="1">IF(ISERROR(OFFSET(Data!$A$1,MATCH($D261,Data!$CG:$CG,0)-1,MATCH($E261&amp;"/"&amp;S$1,Data!$1:$1,0)-1))=TRUE,"",IF(OFFSET(Data!$A$1,MATCH($D261,Data!$CG:$CG,0)-1,MATCH($E261&amp;"/"&amp;S$1,Data!$1:$1,0)-1)=0,"",OFFSET(Data!$A$1,MATCH($D261,Data!$CG:$CG,0)-1,MATCH($E261&amp;"/"&amp;S$1,Data!$1:$1,0)-1)))</f>
        <v/>
      </c>
      <c r="T261" s="252" t="str">
        <f ca="1">IF(ISERROR(OFFSET(Data!$A$1,MATCH($D261,Data!$CG:$CG,0)-1,MATCH($E261&amp;"/"&amp;T$1,Data!$1:$1,0)-1))=TRUE,"",IF(OFFSET(Data!$A$1,MATCH($D261,Data!$CG:$CG,0)-1,MATCH($E261&amp;"/"&amp;T$1,Data!$1:$1,0)-1)=0,"",OFFSET(Data!$A$1,MATCH($D261,Data!$CG:$CG,0)-1,MATCH($E261&amp;"/"&amp;T$1,Data!$1:$1,0)-1)))</f>
        <v/>
      </c>
      <c r="U261" s="252" t="str">
        <f ca="1">IF(ISERROR(OFFSET(Data!$A$1,MATCH($D261,Data!$CG:$CG,0)-1,MATCH($E261&amp;"/"&amp;U$1,Data!$1:$1,0)-1))=TRUE,"",IF(OFFSET(Data!$A$1,MATCH($D261,Data!$CG:$CG,0)-1,MATCH($E261&amp;"/"&amp;U$1,Data!$1:$1,0)-1)=0,"",OFFSET(Data!$A$1,MATCH($D261,Data!$CG:$CG,0)-1,MATCH($E261&amp;"/"&amp;U$1,Data!$1:$1,0)-1)))</f>
        <v/>
      </c>
      <c r="V261" s="252" t="str">
        <f ca="1">IF(ISERROR(OFFSET(Data!$A$1,MATCH($D261,Data!$CG:$CG,0)-1,MATCH($E261&amp;"/"&amp;V$1,Data!$1:$1,0)-1))=TRUE,"",IF(OFFSET(Data!$A$1,MATCH($D261,Data!$CG:$CG,0)-1,MATCH($E261&amp;"/"&amp;V$1,Data!$1:$1,0)-1)=0,"",OFFSET(Data!$A$1,MATCH($D261,Data!$CG:$CG,0)-1,MATCH($E261&amp;"/"&amp;V$1,Data!$1:$1,0)-1)))</f>
        <v/>
      </c>
      <c r="W261" s="269" t="str">
        <f ca="1">IF(ISERROR(OFFSET(Data!$A$1,MATCH($D261,Data!$CG:$CG,0)-1,MATCH($E261&amp;"/"&amp;W$1,Data!$1:$1,0)-1))=TRUE,"",IF(OFFSET(Data!$A$1,MATCH($D261,Data!$CG:$CG,0)-1,MATCH($E261&amp;"/"&amp;W$1,Data!$1:$1,0)-1)=0,"",OFFSET(Data!$A$1,MATCH($D261,Data!$CG:$CG,0)-1,MATCH($E261&amp;"/"&amp;W$1,Data!$1:$1,0)-1)))</f>
        <v/>
      </c>
      <c r="X261" s="252" t="str">
        <f ca="1">IF(ISERROR(OFFSET(Data!$A$1,MATCH($D261,Data!$CG:$CG,0)-1,MATCH($E261&amp;"/"&amp;X$1,Data!$1:$1,0)-1))=TRUE,"",IF(OFFSET(Data!$A$1,MATCH($D261,Data!$CG:$CG,0)-1,MATCH($E261&amp;"/"&amp;X$1,Data!$1:$1,0)-1)=0,"",OFFSET(Data!$A$1,MATCH($D261,Data!$CG:$CG,0)-1,MATCH($E261&amp;"/"&amp;X$1,Data!$1:$1,0)-1)))</f>
        <v/>
      </c>
      <c r="Y261" s="252" t="str">
        <f ca="1">IF(ISERROR(OFFSET(Data!$A$1,MATCH($D261,Data!$CG:$CG,0)-1,MATCH($E261&amp;"/"&amp;Y$1,Data!$1:$1,0)-1))=TRUE,"",IF(OFFSET(Data!$A$1,MATCH($D261,Data!$CG:$CG,0)-1,MATCH($E261&amp;"/"&amp;Y$1,Data!$1:$1,0)-1)=0,"",OFFSET(Data!$A$1,MATCH($D261,Data!$CG:$CG,0)-1,MATCH($E261&amp;"/"&amp;Y$1,Data!$1:$1,0)-1)))</f>
        <v/>
      </c>
      <c r="Z261" s="252" t="str">
        <f ca="1">IF(ISERROR(OFFSET(Data!$A$1,MATCH($D261,Data!$CG:$CG,0)-1,MATCH($E261&amp;"/"&amp;Z$1,Data!$1:$1,0)-1))=TRUE,"",IF(OFFSET(Data!$A$1,MATCH($D261,Data!$CG:$CG,0)-1,MATCH($E261&amp;"/"&amp;Z$1,Data!$1:$1,0)-1)=0,"",OFFSET(Data!$A$1,MATCH($D261,Data!$CG:$CG,0)-1,MATCH($E261&amp;"/"&amp;Z$1,Data!$1:$1,0)-1)))</f>
        <v/>
      </c>
      <c r="AA261" s="252" t="str">
        <f ca="1">IF(ISERROR(OFFSET(Data!$A$1,MATCH($D261,Data!$CG:$CG,0)-1,MATCH($E261&amp;"/"&amp;AA$1,Data!$1:$1,0)-1))=TRUE,"",IF(OFFSET(Data!$A$1,MATCH($D261,Data!$CG:$CG,0)-1,MATCH($E261&amp;"/"&amp;AA$1,Data!$1:$1,0)-1)=0,"",OFFSET(Data!$A$1,MATCH($D261,Data!$CG:$CG,0)-1,MATCH($E261&amp;"/"&amp;AA$1,Data!$1:$1,0)-1)))</f>
        <v/>
      </c>
      <c r="AB261" s="252" t="str">
        <f ca="1">IF(ISERROR(OFFSET(Data!$A$1,MATCH($D261,Data!$CG:$CG,0)-1,MATCH($E261&amp;"/"&amp;AB$1,Data!$1:$1,0)-1))=TRUE,"",IF(OFFSET(Data!$A$1,MATCH($D261,Data!$CG:$CG,0)-1,MATCH($E261&amp;"/"&amp;AB$1,Data!$1:$1,0)-1)=0,"",OFFSET(Data!$A$1,MATCH($D261,Data!$CG:$CG,0)-1,MATCH($E261&amp;"/"&amp;AB$1,Data!$1:$1,0)-1)))</f>
        <v/>
      </c>
      <c r="AC261" s="252" t="str">
        <f ca="1">IF(ISERROR(OFFSET(Data!$A$1,MATCH($D261,Data!$CG:$CG,0)-1,MATCH($E261&amp;"/"&amp;AC$1,Data!$1:$1,0)-1))=TRUE,"",IF(OFFSET(Data!$A$1,MATCH($D261,Data!$CG:$CG,0)-1,MATCH($E261&amp;"/"&amp;AC$1,Data!$1:$1,0)-1)=0,"",OFFSET(Data!$A$1,MATCH($D261,Data!$CG:$CG,0)-1,MATCH($E261&amp;"/"&amp;AC$1,Data!$1:$1,0)-1)))</f>
        <v/>
      </c>
      <c r="AD261" s="252" t="str">
        <f ca="1">IF(ISERROR(OFFSET(Data!$A$1,MATCH($D261,Data!$CG:$CG,0)-1,MATCH($E261&amp;"/"&amp;AD$1,Data!$1:$1,0)-1))=TRUE,"",IF(OFFSET(Data!$A$1,MATCH($D261,Data!$CG:$CG,0)-1,MATCH($E261&amp;"/"&amp;AD$1,Data!$1:$1,0)-1)=0,"",OFFSET(Data!$A$1,MATCH($D261,Data!$CG:$CG,0)-1,MATCH($E261&amp;"/"&amp;AD$1,Data!$1:$1,0)-1)))</f>
        <v/>
      </c>
      <c r="AE261" s="252" t="str">
        <f ca="1">IF(ISERROR(OFFSET(Data!$A$1,MATCH($D261,Data!$CG:$CG,0)-1,MATCH($E261&amp;"/"&amp;AE$1,Data!$1:$1,0)-1))=TRUE,"",IF(OFFSET(Data!$A$1,MATCH($D261,Data!$CG:$CG,0)-1,MATCH($E261&amp;"/"&amp;AE$1,Data!$1:$1,0)-1)=0,"",OFFSET(Data!$A$1,MATCH($D261,Data!$CG:$CG,0)-1,MATCH($E261&amp;"/"&amp;AE$1,Data!$1:$1,0)-1)))</f>
        <v/>
      </c>
      <c r="AF261" s="253" t="str">
        <f ca="1">IF(ISERROR(OFFSET(Data!$A$1,MATCH($D261,Data!$CG:$CG,0)-1,MATCH($E261&amp;"/"&amp;AF$1,Data!$1:$1,0)-1))=TRUE,"",IF(OFFSET(Data!$A$1,MATCH($D261,Data!$CG:$CG,0)-1,MATCH($E261&amp;"/"&amp;AF$1,Data!$1:$1,0)-1)=0,"",OFFSET(Data!$A$1,MATCH($D261,Data!$CG:$CG,0)-1,MATCH($E261&amp;"/"&amp;AF$1,Data!$1:$1,0)-1)))</f>
        <v/>
      </c>
      <c r="AG261" s="188">
        <f t="shared" ca="1" si="7"/>
        <v>0</v>
      </c>
      <c r="AH261" s="208">
        <f ca="1">SUM(AG259:AG261)</f>
        <v>0</v>
      </c>
    </row>
    <row r="262" spans="1:34" ht="15.75" hidden="1" customHeight="1" x14ac:dyDescent="0.25">
      <c r="A262" s="446"/>
      <c r="B262" s="469"/>
      <c r="C262" s="472"/>
      <c r="D262" s="50" t="e">
        <f>IF(C262&lt;&gt;"",C262,D261)</f>
        <v>#N/A</v>
      </c>
      <c r="E262" s="51" t="s">
        <v>24</v>
      </c>
      <c r="F262" s="254" t="str">
        <f ca="1">IF(ISERROR(OFFSET(Data!$A$1,MATCH($D262,Data!$CG:$CG,0)-1,MATCH($E262&amp;"/"&amp;F$1,Data!$1:$1,0)-1))=TRUE,"",IF(OFFSET(Data!$A$1,MATCH($D262,Data!$CG:$CG,0)-1,MATCH($E262&amp;"/"&amp;F$1,Data!$1:$1,0)-1)=0,"",OFFSET(Data!$A$1,MATCH($D262,Data!$CG:$CG,0)-1,MATCH($E262&amp;"/"&amp;F$1,Data!$1:$1,0)-1)))</f>
        <v/>
      </c>
      <c r="G262" s="252" t="str">
        <f ca="1">IF(ISERROR(OFFSET(Data!$A$1,MATCH($D262,Data!$CG:$CG,0)-1,MATCH($E262&amp;"/"&amp;G$1,Data!$1:$1,0)-1))=TRUE,"",IF(OFFSET(Data!$A$1,MATCH($D262,Data!$CG:$CG,0)-1,MATCH($E262&amp;"/"&amp;G$1,Data!$1:$1,0)-1)=0,"",OFFSET(Data!$A$1,MATCH($D262,Data!$CG:$CG,0)-1,MATCH($E262&amp;"/"&amp;G$1,Data!$1:$1,0)-1)))</f>
        <v/>
      </c>
      <c r="H262" s="252" t="str">
        <f ca="1">IF(ISERROR(OFFSET(Data!$A$1,MATCH($D262,Data!$CG:$CG,0)-1,MATCH($E262&amp;"/"&amp;H$1,Data!$1:$1,0)-1))=TRUE,"",IF(OFFSET(Data!$A$1,MATCH($D262,Data!$CG:$CG,0)-1,MATCH($E262&amp;"/"&amp;H$1,Data!$1:$1,0)-1)=0,"",OFFSET(Data!$A$1,MATCH($D262,Data!$CG:$CG,0)-1,MATCH($E262&amp;"/"&amp;H$1,Data!$1:$1,0)-1)))</f>
        <v/>
      </c>
      <c r="I262" s="252" t="str">
        <f ca="1">IF(ISERROR(OFFSET(Data!$A$1,MATCH($D262,Data!$CG:$CG,0)-1,MATCH($E262&amp;"/"&amp;I$1,Data!$1:$1,0)-1))=TRUE,"",IF(OFFSET(Data!$A$1,MATCH($D262,Data!$CG:$CG,0)-1,MATCH($E262&amp;"/"&amp;I$1,Data!$1:$1,0)-1)=0,"",OFFSET(Data!$A$1,MATCH($D262,Data!$CG:$CG,0)-1,MATCH($E262&amp;"/"&amp;I$1,Data!$1:$1,0)-1)))</f>
        <v/>
      </c>
      <c r="J262" s="252" t="str">
        <f ca="1">IF(ISERROR(OFFSET(Data!$A$1,MATCH($D262,Data!$CG:$CG,0)-1,MATCH($E262&amp;"/"&amp;J$1,Data!$1:$1,0)-1))=TRUE,"",IF(OFFSET(Data!$A$1,MATCH($D262,Data!$CG:$CG,0)-1,MATCH($E262&amp;"/"&amp;J$1,Data!$1:$1,0)-1)=0,"",OFFSET(Data!$A$1,MATCH($D262,Data!$CG:$CG,0)-1,MATCH($E262&amp;"/"&amp;J$1,Data!$1:$1,0)-1)))</f>
        <v/>
      </c>
      <c r="K262" s="252" t="str">
        <f ca="1">IF(ISERROR(OFFSET(Data!$A$1,MATCH($D262,Data!$CG:$CG,0)-1,MATCH($E262&amp;"/"&amp;K$1,Data!$1:$1,0)-1))=TRUE,"",IF(OFFSET(Data!$A$1,MATCH($D262,Data!$CG:$CG,0)-1,MATCH($E262&amp;"/"&amp;K$1,Data!$1:$1,0)-1)=0,"",OFFSET(Data!$A$1,MATCH($D262,Data!$CG:$CG,0)-1,MATCH($E262&amp;"/"&amp;K$1,Data!$1:$1,0)-1)))</f>
        <v/>
      </c>
      <c r="L262" s="252" t="str">
        <f ca="1">IF(ISERROR(OFFSET(Data!$A$1,MATCH($D262,Data!$CG:$CG,0)-1,MATCH($E262&amp;"/"&amp;L$1,Data!$1:$1,0)-1))=TRUE,"",IF(OFFSET(Data!$A$1,MATCH($D262,Data!$CG:$CG,0)-1,MATCH($E262&amp;"/"&amp;L$1,Data!$1:$1,0)-1)=0,"",OFFSET(Data!$A$1,MATCH($D262,Data!$CG:$CG,0)-1,MATCH($E262&amp;"/"&amp;L$1,Data!$1:$1,0)-1)))</f>
        <v/>
      </c>
      <c r="M262" s="252" t="str">
        <f ca="1">IF(ISERROR(OFFSET(Data!$A$1,MATCH($D262,Data!$CG:$CG,0)-1,MATCH($E262&amp;"/"&amp;M$1,Data!$1:$1,0)-1))=TRUE,"",IF(OFFSET(Data!$A$1,MATCH($D262,Data!$CG:$CG,0)-1,MATCH($E262&amp;"/"&amp;M$1,Data!$1:$1,0)-1)=0,"",OFFSET(Data!$A$1,MATCH($D262,Data!$CG:$CG,0)-1,MATCH($E262&amp;"/"&amp;M$1,Data!$1:$1,0)-1)))</f>
        <v/>
      </c>
      <c r="N262" s="252" t="str">
        <f ca="1">IF(ISERROR(OFFSET(Data!$A$1,MATCH($D262,Data!$CG:$CG,0)-1,MATCH($E262&amp;"/"&amp;N$1,Data!$1:$1,0)-1))=TRUE,"",IF(OFFSET(Data!$A$1,MATCH($D262,Data!$CG:$CG,0)-1,MATCH($E262&amp;"/"&amp;N$1,Data!$1:$1,0)-1)=0,"",OFFSET(Data!$A$1,MATCH($D262,Data!$CG:$CG,0)-1,MATCH($E262&amp;"/"&amp;N$1,Data!$1:$1,0)-1)))</f>
        <v/>
      </c>
      <c r="O262" s="252" t="str">
        <f ca="1">IF(ISERROR(OFFSET(Data!$A$1,MATCH($D262,Data!$CG:$CG,0)-1,MATCH($E262&amp;"/"&amp;O$1,Data!$1:$1,0)-1))=TRUE,"",IF(OFFSET(Data!$A$1,MATCH($D262,Data!$CG:$CG,0)-1,MATCH($E262&amp;"/"&amp;O$1,Data!$1:$1,0)-1)=0,"",OFFSET(Data!$A$1,MATCH($D262,Data!$CG:$CG,0)-1,MATCH($E262&amp;"/"&amp;O$1,Data!$1:$1,0)-1)))</f>
        <v/>
      </c>
      <c r="P262" s="252" t="str">
        <f ca="1">IF(ISERROR(OFFSET(Data!$A$1,MATCH($D262,Data!$CG:$CG,0)-1,MATCH($E262&amp;"/"&amp;P$1,Data!$1:$1,0)-1))=TRUE,"",IF(OFFSET(Data!$A$1,MATCH($D262,Data!$CG:$CG,0)-1,MATCH($E262&amp;"/"&amp;P$1,Data!$1:$1,0)-1)=0,"",OFFSET(Data!$A$1,MATCH($D262,Data!$CG:$CG,0)-1,MATCH($E262&amp;"/"&amp;P$1,Data!$1:$1,0)-1)))</f>
        <v/>
      </c>
      <c r="Q262" s="252" t="str">
        <f ca="1">IF(ISERROR(OFFSET(Data!$A$1,MATCH($D262,Data!$CG:$CG,0)-1,MATCH($E262&amp;"/"&amp;Q$1,Data!$1:$1,0)-1))=TRUE,"",IF(OFFSET(Data!$A$1,MATCH($D262,Data!$CG:$CG,0)-1,MATCH($E262&amp;"/"&amp;Q$1,Data!$1:$1,0)-1)=0,"",OFFSET(Data!$A$1,MATCH($D262,Data!$CG:$CG,0)-1,MATCH($E262&amp;"/"&amp;Q$1,Data!$1:$1,0)-1)))</f>
        <v/>
      </c>
      <c r="R262" s="252" t="str">
        <f ca="1">IF(ISERROR(OFFSET(Data!$A$1,MATCH($D262,Data!$CG:$CG,0)-1,MATCH($E262&amp;"/"&amp;R$1,Data!$1:$1,0)-1))=TRUE,"",IF(OFFSET(Data!$A$1,MATCH($D262,Data!$CG:$CG,0)-1,MATCH($E262&amp;"/"&amp;R$1,Data!$1:$1,0)-1)=0,"",OFFSET(Data!$A$1,MATCH($D262,Data!$CG:$CG,0)-1,MATCH($E262&amp;"/"&amp;R$1,Data!$1:$1,0)-1)))</f>
        <v/>
      </c>
      <c r="S262" s="252" t="str">
        <f ca="1">IF(ISERROR(OFFSET(Data!$A$1,MATCH($D262,Data!$CG:$CG,0)-1,MATCH($E262&amp;"/"&amp;S$1,Data!$1:$1,0)-1))=TRUE,"",IF(OFFSET(Data!$A$1,MATCH($D262,Data!$CG:$CG,0)-1,MATCH($E262&amp;"/"&amp;S$1,Data!$1:$1,0)-1)=0,"",OFFSET(Data!$A$1,MATCH($D262,Data!$CG:$CG,0)-1,MATCH($E262&amp;"/"&amp;S$1,Data!$1:$1,0)-1)))</f>
        <v/>
      </c>
      <c r="T262" s="252" t="str">
        <f ca="1">IF(ISERROR(OFFSET(Data!$A$1,MATCH($D262,Data!$CG:$CG,0)-1,MATCH($E262&amp;"/"&amp;T$1,Data!$1:$1,0)-1))=TRUE,"",IF(OFFSET(Data!$A$1,MATCH($D262,Data!$CG:$CG,0)-1,MATCH($E262&amp;"/"&amp;T$1,Data!$1:$1,0)-1)=0,"",OFFSET(Data!$A$1,MATCH($D262,Data!$CG:$CG,0)-1,MATCH($E262&amp;"/"&amp;T$1,Data!$1:$1,0)-1)))</f>
        <v/>
      </c>
      <c r="U262" s="252" t="str">
        <f ca="1">IF(ISERROR(OFFSET(Data!$A$1,MATCH($D262,Data!$CG:$CG,0)-1,MATCH($E262&amp;"/"&amp;U$1,Data!$1:$1,0)-1))=TRUE,"",IF(OFFSET(Data!$A$1,MATCH($D262,Data!$CG:$CG,0)-1,MATCH($E262&amp;"/"&amp;U$1,Data!$1:$1,0)-1)=0,"",OFFSET(Data!$A$1,MATCH($D262,Data!$CG:$CG,0)-1,MATCH($E262&amp;"/"&amp;U$1,Data!$1:$1,0)-1)))</f>
        <v/>
      </c>
      <c r="V262" s="252" t="str">
        <f ca="1">IF(ISERROR(OFFSET(Data!$A$1,MATCH($D262,Data!$CG:$CG,0)-1,MATCH($E262&amp;"/"&amp;V$1,Data!$1:$1,0)-1))=TRUE,"",IF(OFFSET(Data!$A$1,MATCH($D262,Data!$CG:$CG,0)-1,MATCH($E262&amp;"/"&amp;V$1,Data!$1:$1,0)-1)=0,"",OFFSET(Data!$A$1,MATCH($D262,Data!$CG:$CG,0)-1,MATCH($E262&amp;"/"&amp;V$1,Data!$1:$1,0)-1)))</f>
        <v/>
      </c>
      <c r="W262" s="269" t="str">
        <f ca="1">IF(ISERROR(OFFSET(Data!$A$1,MATCH($D262,Data!$CG:$CG,0)-1,MATCH($E262&amp;"/"&amp;W$1,Data!$1:$1,0)-1))=TRUE,"",IF(OFFSET(Data!$A$1,MATCH($D262,Data!$CG:$CG,0)-1,MATCH($E262&amp;"/"&amp;W$1,Data!$1:$1,0)-1)=0,"",OFFSET(Data!$A$1,MATCH($D262,Data!$CG:$CG,0)-1,MATCH($E262&amp;"/"&amp;W$1,Data!$1:$1,0)-1)))</f>
        <v/>
      </c>
      <c r="X262" s="252" t="str">
        <f ca="1">IF(ISERROR(OFFSET(Data!$A$1,MATCH($D262,Data!$CG:$CG,0)-1,MATCH($E262&amp;"/"&amp;X$1,Data!$1:$1,0)-1))=TRUE,"",IF(OFFSET(Data!$A$1,MATCH($D262,Data!$CG:$CG,0)-1,MATCH($E262&amp;"/"&amp;X$1,Data!$1:$1,0)-1)=0,"",OFFSET(Data!$A$1,MATCH($D262,Data!$CG:$CG,0)-1,MATCH($E262&amp;"/"&amp;X$1,Data!$1:$1,0)-1)))</f>
        <v/>
      </c>
      <c r="Y262" s="252" t="str">
        <f ca="1">IF(ISERROR(OFFSET(Data!$A$1,MATCH($D262,Data!$CG:$CG,0)-1,MATCH($E262&amp;"/"&amp;Y$1,Data!$1:$1,0)-1))=TRUE,"",IF(OFFSET(Data!$A$1,MATCH($D262,Data!$CG:$CG,0)-1,MATCH($E262&amp;"/"&amp;Y$1,Data!$1:$1,0)-1)=0,"",OFFSET(Data!$A$1,MATCH($D262,Data!$CG:$CG,0)-1,MATCH($E262&amp;"/"&amp;Y$1,Data!$1:$1,0)-1)))</f>
        <v/>
      </c>
      <c r="Z262" s="252" t="str">
        <f ca="1">IF(ISERROR(OFFSET(Data!$A$1,MATCH($D262,Data!$CG:$CG,0)-1,MATCH($E262&amp;"/"&amp;Z$1,Data!$1:$1,0)-1))=TRUE,"",IF(OFFSET(Data!$A$1,MATCH($D262,Data!$CG:$CG,0)-1,MATCH($E262&amp;"/"&amp;Z$1,Data!$1:$1,0)-1)=0,"",OFFSET(Data!$A$1,MATCH($D262,Data!$CG:$CG,0)-1,MATCH($E262&amp;"/"&amp;Z$1,Data!$1:$1,0)-1)))</f>
        <v/>
      </c>
      <c r="AA262" s="252" t="str">
        <f ca="1">IF(ISERROR(OFFSET(Data!$A$1,MATCH($D262,Data!$CG:$CG,0)-1,MATCH($E262&amp;"/"&amp;AA$1,Data!$1:$1,0)-1))=TRUE,"",IF(OFFSET(Data!$A$1,MATCH($D262,Data!$CG:$CG,0)-1,MATCH($E262&amp;"/"&amp;AA$1,Data!$1:$1,0)-1)=0,"",OFFSET(Data!$A$1,MATCH($D262,Data!$CG:$CG,0)-1,MATCH($E262&amp;"/"&amp;AA$1,Data!$1:$1,0)-1)))</f>
        <v/>
      </c>
      <c r="AB262" s="252" t="str">
        <f ca="1">IF(ISERROR(OFFSET(Data!$A$1,MATCH($D262,Data!$CG:$CG,0)-1,MATCH($E262&amp;"/"&amp;AB$1,Data!$1:$1,0)-1))=TRUE,"",IF(OFFSET(Data!$A$1,MATCH($D262,Data!$CG:$CG,0)-1,MATCH($E262&amp;"/"&amp;AB$1,Data!$1:$1,0)-1)=0,"",OFFSET(Data!$A$1,MATCH($D262,Data!$CG:$CG,0)-1,MATCH($E262&amp;"/"&amp;AB$1,Data!$1:$1,0)-1)))</f>
        <v/>
      </c>
      <c r="AC262" s="252" t="str">
        <f ca="1">IF(ISERROR(OFFSET(Data!$A$1,MATCH($D262,Data!$CG:$CG,0)-1,MATCH($E262&amp;"/"&amp;AC$1,Data!$1:$1,0)-1))=TRUE,"",IF(OFFSET(Data!$A$1,MATCH($D262,Data!$CG:$CG,0)-1,MATCH($E262&amp;"/"&amp;AC$1,Data!$1:$1,0)-1)=0,"",OFFSET(Data!$A$1,MATCH($D262,Data!$CG:$CG,0)-1,MATCH($E262&amp;"/"&amp;AC$1,Data!$1:$1,0)-1)))</f>
        <v/>
      </c>
      <c r="AD262" s="252" t="str">
        <f ca="1">IF(ISERROR(OFFSET(Data!$A$1,MATCH($D262,Data!$CG:$CG,0)-1,MATCH($E262&amp;"/"&amp;AD$1,Data!$1:$1,0)-1))=TRUE,"",IF(OFFSET(Data!$A$1,MATCH($D262,Data!$CG:$CG,0)-1,MATCH($E262&amp;"/"&amp;AD$1,Data!$1:$1,0)-1)=0,"",OFFSET(Data!$A$1,MATCH($D262,Data!$CG:$CG,0)-1,MATCH($E262&amp;"/"&amp;AD$1,Data!$1:$1,0)-1)))</f>
        <v/>
      </c>
      <c r="AE262" s="252" t="str">
        <f ca="1">IF(ISERROR(OFFSET(Data!$A$1,MATCH($D262,Data!$CG:$CG,0)-1,MATCH($E262&amp;"/"&amp;AE$1,Data!$1:$1,0)-1))=TRUE,"",IF(OFFSET(Data!$A$1,MATCH($D262,Data!$CG:$CG,0)-1,MATCH($E262&amp;"/"&amp;AE$1,Data!$1:$1,0)-1)=0,"",OFFSET(Data!$A$1,MATCH($D262,Data!$CG:$CG,0)-1,MATCH($E262&amp;"/"&amp;AE$1,Data!$1:$1,0)-1)))</f>
        <v/>
      </c>
      <c r="AF262" s="253" t="str">
        <f ca="1">IF(ISERROR(OFFSET(Data!$A$1,MATCH($D262,Data!$CG:$CG,0)-1,MATCH($E262&amp;"/"&amp;AF$1,Data!$1:$1,0)-1))=TRUE,"",IF(OFFSET(Data!$A$1,MATCH($D262,Data!$CG:$CG,0)-1,MATCH($E262&amp;"/"&amp;AF$1,Data!$1:$1,0)-1)=0,"",OFFSET(Data!$A$1,MATCH($D262,Data!$CG:$CG,0)-1,MATCH($E262&amp;"/"&amp;AF$1,Data!$1:$1,0)-1)))</f>
        <v/>
      </c>
      <c r="AG262" s="188">
        <f t="shared" ca="1" si="7"/>
        <v>0</v>
      </c>
      <c r="AH262" s="208">
        <f ca="1">SUM(AG259:AG262)</f>
        <v>0</v>
      </c>
    </row>
    <row r="263" spans="1:34" ht="15.75" hidden="1" customHeight="1" thickBot="1" x14ac:dyDescent="0.3">
      <c r="A263" s="447"/>
      <c r="B263" s="470"/>
      <c r="C263" s="473"/>
      <c r="D263" s="52" t="e">
        <f>IF(C263&lt;&gt;"",C263,D262)</f>
        <v>#N/A</v>
      </c>
      <c r="E263" s="53" t="s">
        <v>25</v>
      </c>
      <c r="F263" s="255" t="str">
        <f ca="1">IF(ISERROR(OFFSET(Data!$A$1,MATCH($D263,Data!$CG:$CG,0)-1,MATCH($E263&amp;"/"&amp;F$1,Data!$1:$1,0)-1))=TRUE,"",IF(OFFSET(Data!$A$1,MATCH($D263,Data!$CG:$CG,0)-1,MATCH($E263&amp;"/"&amp;F$1,Data!$1:$1,0)-1)=0,"",OFFSET(Data!$A$1,MATCH($D263,Data!$CG:$CG,0)-1,MATCH($E263&amp;"/"&amp;F$1,Data!$1:$1,0)-1)))</f>
        <v/>
      </c>
      <c r="G263" s="256" t="str">
        <f ca="1">IF(ISERROR(OFFSET(Data!$A$1,MATCH($D263,Data!$CG:$CG,0)-1,MATCH($E263&amp;"/"&amp;G$1,Data!$1:$1,0)-1))=TRUE,"",IF(OFFSET(Data!$A$1,MATCH($D263,Data!$CG:$CG,0)-1,MATCH($E263&amp;"/"&amp;G$1,Data!$1:$1,0)-1)=0,"",OFFSET(Data!$A$1,MATCH($D263,Data!$CG:$CG,0)-1,MATCH($E263&amp;"/"&amp;G$1,Data!$1:$1,0)-1)))</f>
        <v/>
      </c>
      <c r="H263" s="256" t="str">
        <f ca="1">IF(ISERROR(OFFSET(Data!$A$1,MATCH($D263,Data!$CG:$CG,0)-1,MATCH($E263&amp;"/"&amp;H$1,Data!$1:$1,0)-1))=TRUE,"",IF(OFFSET(Data!$A$1,MATCH($D263,Data!$CG:$CG,0)-1,MATCH($E263&amp;"/"&amp;H$1,Data!$1:$1,0)-1)=0,"",OFFSET(Data!$A$1,MATCH($D263,Data!$CG:$CG,0)-1,MATCH($E263&amp;"/"&amp;H$1,Data!$1:$1,0)-1)))</f>
        <v/>
      </c>
      <c r="I263" s="256" t="str">
        <f ca="1">IF(ISERROR(OFFSET(Data!$A$1,MATCH($D263,Data!$CG:$CG,0)-1,MATCH($E263&amp;"/"&amp;I$1,Data!$1:$1,0)-1))=TRUE,"",IF(OFFSET(Data!$A$1,MATCH($D263,Data!$CG:$CG,0)-1,MATCH($E263&amp;"/"&amp;I$1,Data!$1:$1,0)-1)=0,"",OFFSET(Data!$A$1,MATCH($D263,Data!$CG:$CG,0)-1,MATCH($E263&amp;"/"&amp;I$1,Data!$1:$1,0)-1)))</f>
        <v/>
      </c>
      <c r="J263" s="256" t="str">
        <f ca="1">IF(ISERROR(OFFSET(Data!$A$1,MATCH($D263,Data!$CG:$CG,0)-1,MATCH($E263&amp;"/"&amp;J$1,Data!$1:$1,0)-1))=TRUE,"",IF(OFFSET(Data!$A$1,MATCH($D263,Data!$CG:$CG,0)-1,MATCH($E263&amp;"/"&amp;J$1,Data!$1:$1,0)-1)=0,"",OFFSET(Data!$A$1,MATCH($D263,Data!$CG:$CG,0)-1,MATCH($E263&amp;"/"&amp;J$1,Data!$1:$1,0)-1)))</f>
        <v/>
      </c>
      <c r="K263" s="256" t="str">
        <f ca="1">IF(ISERROR(OFFSET(Data!$A$1,MATCH($D263,Data!$CG:$CG,0)-1,MATCH($E263&amp;"/"&amp;K$1,Data!$1:$1,0)-1))=TRUE,"",IF(OFFSET(Data!$A$1,MATCH($D263,Data!$CG:$CG,0)-1,MATCH($E263&amp;"/"&amp;K$1,Data!$1:$1,0)-1)=0,"",OFFSET(Data!$A$1,MATCH($D263,Data!$CG:$CG,0)-1,MATCH($E263&amp;"/"&amp;K$1,Data!$1:$1,0)-1)))</f>
        <v/>
      </c>
      <c r="L263" s="256" t="str">
        <f ca="1">IF(ISERROR(OFFSET(Data!$A$1,MATCH($D263,Data!$CG:$CG,0)-1,MATCH($E263&amp;"/"&amp;L$1,Data!$1:$1,0)-1))=TRUE,"",IF(OFFSET(Data!$A$1,MATCH($D263,Data!$CG:$CG,0)-1,MATCH($E263&amp;"/"&amp;L$1,Data!$1:$1,0)-1)=0,"",OFFSET(Data!$A$1,MATCH($D263,Data!$CG:$CG,0)-1,MATCH($E263&amp;"/"&amp;L$1,Data!$1:$1,0)-1)))</f>
        <v/>
      </c>
      <c r="M263" s="256" t="str">
        <f ca="1">IF(ISERROR(OFFSET(Data!$A$1,MATCH($D263,Data!$CG:$CG,0)-1,MATCH($E263&amp;"/"&amp;M$1,Data!$1:$1,0)-1))=TRUE,"",IF(OFFSET(Data!$A$1,MATCH($D263,Data!$CG:$CG,0)-1,MATCH($E263&amp;"/"&amp;M$1,Data!$1:$1,0)-1)=0,"",OFFSET(Data!$A$1,MATCH($D263,Data!$CG:$CG,0)-1,MATCH($E263&amp;"/"&amp;M$1,Data!$1:$1,0)-1)))</f>
        <v/>
      </c>
      <c r="N263" s="256" t="str">
        <f ca="1">IF(ISERROR(OFFSET(Data!$A$1,MATCH($D263,Data!$CG:$CG,0)-1,MATCH($E263&amp;"/"&amp;N$1,Data!$1:$1,0)-1))=TRUE,"",IF(OFFSET(Data!$A$1,MATCH($D263,Data!$CG:$CG,0)-1,MATCH($E263&amp;"/"&amp;N$1,Data!$1:$1,0)-1)=0,"",OFFSET(Data!$A$1,MATCH($D263,Data!$CG:$CG,0)-1,MATCH($E263&amp;"/"&amp;N$1,Data!$1:$1,0)-1)))</f>
        <v/>
      </c>
      <c r="O263" s="256" t="str">
        <f ca="1">IF(ISERROR(OFFSET(Data!$A$1,MATCH($D263,Data!$CG:$CG,0)-1,MATCH($E263&amp;"/"&amp;O$1,Data!$1:$1,0)-1))=TRUE,"",IF(OFFSET(Data!$A$1,MATCH($D263,Data!$CG:$CG,0)-1,MATCH($E263&amp;"/"&amp;O$1,Data!$1:$1,0)-1)=0,"",OFFSET(Data!$A$1,MATCH($D263,Data!$CG:$CG,0)-1,MATCH($E263&amp;"/"&amp;O$1,Data!$1:$1,0)-1)))</f>
        <v/>
      </c>
      <c r="P263" s="256" t="str">
        <f ca="1">IF(ISERROR(OFFSET(Data!$A$1,MATCH($D263,Data!$CG:$CG,0)-1,MATCH($E263&amp;"/"&amp;P$1,Data!$1:$1,0)-1))=TRUE,"",IF(OFFSET(Data!$A$1,MATCH($D263,Data!$CG:$CG,0)-1,MATCH($E263&amp;"/"&amp;P$1,Data!$1:$1,0)-1)=0,"",OFFSET(Data!$A$1,MATCH($D263,Data!$CG:$CG,0)-1,MATCH($E263&amp;"/"&amp;P$1,Data!$1:$1,0)-1)))</f>
        <v/>
      </c>
      <c r="Q263" s="256" t="str">
        <f ca="1">IF(ISERROR(OFFSET(Data!$A$1,MATCH($D263,Data!$CG:$CG,0)-1,MATCH($E263&amp;"/"&amp;Q$1,Data!$1:$1,0)-1))=TRUE,"",IF(OFFSET(Data!$A$1,MATCH($D263,Data!$CG:$CG,0)-1,MATCH($E263&amp;"/"&amp;Q$1,Data!$1:$1,0)-1)=0,"",OFFSET(Data!$A$1,MATCH($D263,Data!$CG:$CG,0)-1,MATCH($E263&amp;"/"&amp;Q$1,Data!$1:$1,0)-1)))</f>
        <v/>
      </c>
      <c r="R263" s="256" t="str">
        <f ca="1">IF(ISERROR(OFFSET(Data!$A$1,MATCH($D263,Data!$CG:$CG,0)-1,MATCH($E263&amp;"/"&amp;R$1,Data!$1:$1,0)-1))=TRUE,"",IF(OFFSET(Data!$A$1,MATCH($D263,Data!$CG:$CG,0)-1,MATCH($E263&amp;"/"&amp;R$1,Data!$1:$1,0)-1)=0,"",OFFSET(Data!$A$1,MATCH($D263,Data!$CG:$CG,0)-1,MATCH($E263&amp;"/"&amp;R$1,Data!$1:$1,0)-1)))</f>
        <v/>
      </c>
      <c r="S263" s="256" t="str">
        <f ca="1">IF(ISERROR(OFFSET(Data!$A$1,MATCH($D263,Data!$CG:$CG,0)-1,MATCH($E263&amp;"/"&amp;S$1,Data!$1:$1,0)-1))=TRUE,"",IF(OFFSET(Data!$A$1,MATCH($D263,Data!$CG:$CG,0)-1,MATCH($E263&amp;"/"&amp;S$1,Data!$1:$1,0)-1)=0,"",OFFSET(Data!$A$1,MATCH($D263,Data!$CG:$CG,0)-1,MATCH($E263&amp;"/"&amp;S$1,Data!$1:$1,0)-1)))</f>
        <v/>
      </c>
      <c r="T263" s="256" t="str">
        <f ca="1">IF(ISERROR(OFFSET(Data!$A$1,MATCH($D263,Data!$CG:$CG,0)-1,MATCH($E263&amp;"/"&amp;T$1,Data!$1:$1,0)-1))=TRUE,"",IF(OFFSET(Data!$A$1,MATCH($D263,Data!$CG:$CG,0)-1,MATCH($E263&amp;"/"&amp;T$1,Data!$1:$1,0)-1)=0,"",OFFSET(Data!$A$1,MATCH($D263,Data!$CG:$CG,0)-1,MATCH($E263&amp;"/"&amp;T$1,Data!$1:$1,0)-1)))</f>
        <v/>
      </c>
      <c r="U263" s="256" t="str">
        <f ca="1">IF(ISERROR(OFFSET(Data!$A$1,MATCH($D263,Data!$CG:$CG,0)-1,MATCH($E263&amp;"/"&amp;U$1,Data!$1:$1,0)-1))=TRUE,"",IF(OFFSET(Data!$A$1,MATCH($D263,Data!$CG:$CG,0)-1,MATCH($E263&amp;"/"&amp;U$1,Data!$1:$1,0)-1)=0,"",OFFSET(Data!$A$1,MATCH($D263,Data!$CG:$CG,0)-1,MATCH($E263&amp;"/"&amp;U$1,Data!$1:$1,0)-1)))</f>
        <v/>
      </c>
      <c r="V263" s="256" t="str">
        <f ca="1">IF(ISERROR(OFFSET(Data!$A$1,MATCH($D263,Data!$CG:$CG,0)-1,MATCH($E263&amp;"/"&amp;V$1,Data!$1:$1,0)-1))=TRUE,"",IF(OFFSET(Data!$A$1,MATCH($D263,Data!$CG:$CG,0)-1,MATCH($E263&amp;"/"&amp;V$1,Data!$1:$1,0)-1)=0,"",OFFSET(Data!$A$1,MATCH($D263,Data!$CG:$CG,0)-1,MATCH($E263&amp;"/"&amp;V$1,Data!$1:$1,0)-1)))</f>
        <v/>
      </c>
      <c r="W263" s="257" t="str">
        <f ca="1">IF(ISERROR(OFFSET(Data!$A$1,MATCH($D263,Data!$CG:$CG,0)-1,MATCH($E263&amp;"/"&amp;W$1,Data!$1:$1,0)-1))=TRUE,"",IF(OFFSET(Data!$A$1,MATCH($D263,Data!$CG:$CG,0)-1,MATCH($E263&amp;"/"&amp;W$1,Data!$1:$1,0)-1)=0,"",OFFSET(Data!$A$1,MATCH($D263,Data!$CG:$CG,0)-1,MATCH($E263&amp;"/"&amp;W$1,Data!$1:$1,0)-1)))</f>
        <v/>
      </c>
      <c r="X263" s="256" t="str">
        <f ca="1">IF(ISERROR(OFFSET(Data!$A$1,MATCH($D263,Data!$CG:$CG,0)-1,MATCH($E263&amp;"/"&amp;X$1,Data!$1:$1,0)-1))=TRUE,"",IF(OFFSET(Data!$A$1,MATCH($D263,Data!$CG:$CG,0)-1,MATCH($E263&amp;"/"&amp;X$1,Data!$1:$1,0)-1)=0,"",OFFSET(Data!$A$1,MATCH($D263,Data!$CG:$CG,0)-1,MATCH($E263&amp;"/"&amp;X$1,Data!$1:$1,0)-1)))</f>
        <v/>
      </c>
      <c r="Y263" s="256" t="str">
        <f ca="1">IF(ISERROR(OFFSET(Data!$A$1,MATCH($D263,Data!$CG:$CG,0)-1,MATCH($E263&amp;"/"&amp;Y$1,Data!$1:$1,0)-1))=TRUE,"",IF(OFFSET(Data!$A$1,MATCH($D263,Data!$CG:$CG,0)-1,MATCH($E263&amp;"/"&amp;Y$1,Data!$1:$1,0)-1)=0,"",OFFSET(Data!$A$1,MATCH($D263,Data!$CG:$CG,0)-1,MATCH($E263&amp;"/"&amp;Y$1,Data!$1:$1,0)-1)))</f>
        <v/>
      </c>
      <c r="Z263" s="256" t="str">
        <f ca="1">IF(ISERROR(OFFSET(Data!$A$1,MATCH($D263,Data!$CG:$CG,0)-1,MATCH($E263&amp;"/"&amp;Z$1,Data!$1:$1,0)-1))=TRUE,"",IF(OFFSET(Data!$A$1,MATCH($D263,Data!$CG:$CG,0)-1,MATCH($E263&amp;"/"&amp;Z$1,Data!$1:$1,0)-1)=0,"",OFFSET(Data!$A$1,MATCH($D263,Data!$CG:$CG,0)-1,MATCH($E263&amp;"/"&amp;Z$1,Data!$1:$1,0)-1)))</f>
        <v/>
      </c>
      <c r="AA263" s="256" t="str">
        <f ca="1">IF(ISERROR(OFFSET(Data!$A$1,MATCH($D263,Data!$CG:$CG,0)-1,MATCH($E263&amp;"/"&amp;AA$1,Data!$1:$1,0)-1))=TRUE,"",IF(OFFSET(Data!$A$1,MATCH($D263,Data!$CG:$CG,0)-1,MATCH($E263&amp;"/"&amp;AA$1,Data!$1:$1,0)-1)=0,"",OFFSET(Data!$A$1,MATCH($D263,Data!$CG:$CG,0)-1,MATCH($E263&amp;"/"&amp;AA$1,Data!$1:$1,0)-1)))</f>
        <v/>
      </c>
      <c r="AB263" s="256" t="str">
        <f ca="1">IF(ISERROR(OFFSET(Data!$A$1,MATCH($D263,Data!$CG:$CG,0)-1,MATCH($E263&amp;"/"&amp;AB$1,Data!$1:$1,0)-1))=TRUE,"",IF(OFFSET(Data!$A$1,MATCH($D263,Data!$CG:$CG,0)-1,MATCH($E263&amp;"/"&amp;AB$1,Data!$1:$1,0)-1)=0,"",OFFSET(Data!$A$1,MATCH($D263,Data!$CG:$CG,0)-1,MATCH($E263&amp;"/"&amp;AB$1,Data!$1:$1,0)-1)))</f>
        <v/>
      </c>
      <c r="AC263" s="256" t="str">
        <f ca="1">IF(ISERROR(OFFSET(Data!$A$1,MATCH($D263,Data!$CG:$CG,0)-1,MATCH($E263&amp;"/"&amp;AC$1,Data!$1:$1,0)-1))=TRUE,"",IF(OFFSET(Data!$A$1,MATCH($D263,Data!$CG:$CG,0)-1,MATCH($E263&amp;"/"&amp;AC$1,Data!$1:$1,0)-1)=0,"",OFFSET(Data!$A$1,MATCH($D263,Data!$CG:$CG,0)-1,MATCH($E263&amp;"/"&amp;AC$1,Data!$1:$1,0)-1)))</f>
        <v/>
      </c>
      <c r="AD263" s="256" t="str">
        <f ca="1">IF(ISERROR(OFFSET(Data!$A$1,MATCH($D263,Data!$CG:$CG,0)-1,MATCH($E263&amp;"/"&amp;AD$1,Data!$1:$1,0)-1))=TRUE,"",IF(OFFSET(Data!$A$1,MATCH($D263,Data!$CG:$CG,0)-1,MATCH($E263&amp;"/"&amp;AD$1,Data!$1:$1,0)-1)=0,"",OFFSET(Data!$A$1,MATCH($D263,Data!$CG:$CG,0)-1,MATCH($E263&amp;"/"&amp;AD$1,Data!$1:$1,0)-1)))</f>
        <v/>
      </c>
      <c r="AE263" s="256" t="str">
        <f ca="1">IF(ISERROR(OFFSET(Data!$A$1,MATCH($D263,Data!$CG:$CG,0)-1,MATCH($E263&amp;"/"&amp;AE$1,Data!$1:$1,0)-1))=TRUE,"",IF(OFFSET(Data!$A$1,MATCH($D263,Data!$CG:$CG,0)-1,MATCH($E263&amp;"/"&amp;AE$1,Data!$1:$1,0)-1)=0,"",OFFSET(Data!$A$1,MATCH($D263,Data!$CG:$CG,0)-1,MATCH($E263&amp;"/"&amp;AE$1,Data!$1:$1,0)-1)))</f>
        <v/>
      </c>
      <c r="AF263" s="258" t="str">
        <f ca="1">IF(ISERROR(OFFSET(Data!$A$1,MATCH($D263,Data!$CG:$CG,0)-1,MATCH($E263&amp;"/"&amp;AF$1,Data!$1:$1,0)-1))=TRUE,"",IF(OFFSET(Data!$A$1,MATCH($D263,Data!$CG:$CG,0)-1,MATCH($E263&amp;"/"&amp;AF$1,Data!$1:$1,0)-1)=0,"",OFFSET(Data!$A$1,MATCH($D263,Data!$CG:$CG,0)-1,MATCH($E263&amp;"/"&amp;AF$1,Data!$1:$1,0)-1)))</f>
        <v/>
      </c>
      <c r="AG263" s="197">
        <f t="shared" ca="1" si="7"/>
        <v>0</v>
      </c>
      <c r="AH263" s="209">
        <f ca="1">SUM(AG259:AG263)</f>
        <v>0</v>
      </c>
    </row>
    <row r="264" spans="1:34" ht="15" hidden="1" customHeight="1" x14ac:dyDescent="0.25">
      <c r="A264" s="445">
        <v>52</v>
      </c>
      <c r="B264" s="468" t="e">
        <f>INDEX(Data!CI:CI,MATCH("M"&amp;A264,Data!A:A,0))</f>
        <v>#N/A</v>
      </c>
      <c r="C264" s="471" t="e">
        <f>INDEX(Data!CG:CG,MATCH("M"&amp;A264,Data!A:A,0))</f>
        <v>#N/A</v>
      </c>
      <c r="D264" s="48" t="e">
        <f>IF(C264&lt;&gt;"",C264,#REF!)</f>
        <v>#N/A</v>
      </c>
      <c r="E264" s="49" t="s">
        <v>21</v>
      </c>
      <c r="F264" s="271" t="str">
        <f ca="1">IF(ISERROR(OFFSET(Data!$A$1,MATCH($D264,Data!$CG:$CG,0)-1,MATCH($E264&amp;"/"&amp;F$1,Data!$1:$1,0)-1))=TRUE,"",IF(OFFSET(Data!$A$1,MATCH($D264,Data!$CG:$CG,0)-1,MATCH($E264&amp;"/"&amp;F$1,Data!$1:$1,0)-1)=0,"",OFFSET(Data!$A$1,MATCH($D264,Data!$CG:$CG,0)-1,MATCH($E264&amp;"/"&amp;F$1,Data!$1:$1,0)-1)))</f>
        <v/>
      </c>
      <c r="G264" s="250" t="str">
        <f ca="1">IF(ISERROR(OFFSET(Data!$A$1,MATCH($D264,Data!$CG:$CG,0)-1,MATCH($E264&amp;"/"&amp;G$1,Data!$1:$1,0)-1))=TRUE,"",IF(OFFSET(Data!$A$1,MATCH($D264,Data!$CG:$CG,0)-1,MATCH($E264&amp;"/"&amp;G$1,Data!$1:$1,0)-1)=0,"",OFFSET(Data!$A$1,MATCH($D264,Data!$CG:$CG,0)-1,MATCH($E264&amp;"/"&amp;G$1,Data!$1:$1,0)-1)))</f>
        <v/>
      </c>
      <c r="H264" s="250" t="str">
        <f ca="1">IF(ISERROR(OFFSET(Data!$A$1,MATCH($D264,Data!$CG:$CG,0)-1,MATCH($E264&amp;"/"&amp;H$1,Data!$1:$1,0)-1))=TRUE,"",IF(OFFSET(Data!$A$1,MATCH($D264,Data!$CG:$CG,0)-1,MATCH($E264&amp;"/"&amp;H$1,Data!$1:$1,0)-1)=0,"",OFFSET(Data!$A$1,MATCH($D264,Data!$CG:$CG,0)-1,MATCH($E264&amp;"/"&amp;H$1,Data!$1:$1,0)-1)))</f>
        <v/>
      </c>
      <c r="I264" s="250" t="str">
        <f ca="1">IF(ISERROR(OFFSET(Data!$A$1,MATCH($D264,Data!$CG:$CG,0)-1,MATCH($E264&amp;"/"&amp;I$1,Data!$1:$1,0)-1))=TRUE,"",IF(OFFSET(Data!$A$1,MATCH($D264,Data!$CG:$CG,0)-1,MATCH($E264&amp;"/"&amp;I$1,Data!$1:$1,0)-1)=0,"",OFFSET(Data!$A$1,MATCH($D264,Data!$CG:$CG,0)-1,MATCH($E264&amp;"/"&amp;I$1,Data!$1:$1,0)-1)))</f>
        <v/>
      </c>
      <c r="J264" s="250" t="str">
        <f ca="1">IF(ISERROR(OFFSET(Data!$A$1,MATCH($D264,Data!$CG:$CG,0)-1,MATCH($E264&amp;"/"&amp;J$1,Data!$1:$1,0)-1))=TRUE,"",IF(OFFSET(Data!$A$1,MATCH($D264,Data!$CG:$CG,0)-1,MATCH($E264&amp;"/"&amp;J$1,Data!$1:$1,0)-1)=0,"",OFFSET(Data!$A$1,MATCH($D264,Data!$CG:$CG,0)-1,MATCH($E264&amp;"/"&amp;J$1,Data!$1:$1,0)-1)))</f>
        <v/>
      </c>
      <c r="K264" s="250" t="str">
        <f ca="1">IF(ISERROR(OFFSET(Data!$A$1,MATCH($D264,Data!$CG:$CG,0)-1,MATCH($E264&amp;"/"&amp;K$1,Data!$1:$1,0)-1))=TRUE,"",IF(OFFSET(Data!$A$1,MATCH($D264,Data!$CG:$CG,0)-1,MATCH($E264&amp;"/"&amp;K$1,Data!$1:$1,0)-1)=0,"",OFFSET(Data!$A$1,MATCH($D264,Data!$CG:$CG,0)-1,MATCH($E264&amp;"/"&amp;K$1,Data!$1:$1,0)-1)))</f>
        <v/>
      </c>
      <c r="L264" s="250" t="str">
        <f ca="1">IF(ISERROR(OFFSET(Data!$A$1,MATCH($D264,Data!$CG:$CG,0)-1,MATCH($E264&amp;"/"&amp;L$1,Data!$1:$1,0)-1))=TRUE,"",IF(OFFSET(Data!$A$1,MATCH($D264,Data!$CG:$CG,0)-1,MATCH($E264&amp;"/"&amp;L$1,Data!$1:$1,0)-1)=0,"",OFFSET(Data!$A$1,MATCH($D264,Data!$CG:$CG,0)-1,MATCH($E264&amp;"/"&amp;L$1,Data!$1:$1,0)-1)))</f>
        <v/>
      </c>
      <c r="M264" s="250" t="str">
        <f ca="1">IF(ISERROR(OFFSET(Data!$A$1,MATCH($D264,Data!$CG:$CG,0)-1,MATCH($E264&amp;"/"&amp;M$1,Data!$1:$1,0)-1))=TRUE,"",IF(OFFSET(Data!$A$1,MATCH($D264,Data!$CG:$CG,0)-1,MATCH($E264&amp;"/"&amp;M$1,Data!$1:$1,0)-1)=0,"",OFFSET(Data!$A$1,MATCH($D264,Data!$CG:$CG,0)-1,MATCH($E264&amp;"/"&amp;M$1,Data!$1:$1,0)-1)))</f>
        <v/>
      </c>
      <c r="N264" s="250" t="str">
        <f ca="1">IF(ISERROR(OFFSET(Data!$A$1,MATCH($D264,Data!$CG:$CG,0)-1,MATCH($E264&amp;"/"&amp;N$1,Data!$1:$1,0)-1))=TRUE,"",IF(OFFSET(Data!$A$1,MATCH($D264,Data!$CG:$CG,0)-1,MATCH($E264&amp;"/"&amp;N$1,Data!$1:$1,0)-1)=0,"",OFFSET(Data!$A$1,MATCH($D264,Data!$CG:$CG,0)-1,MATCH($E264&amp;"/"&amp;N$1,Data!$1:$1,0)-1)))</f>
        <v/>
      </c>
      <c r="O264" s="250" t="str">
        <f ca="1">IF(ISERROR(OFFSET(Data!$A$1,MATCH($D264,Data!$CG:$CG,0)-1,MATCH($E264&amp;"/"&amp;O$1,Data!$1:$1,0)-1))=TRUE,"",IF(OFFSET(Data!$A$1,MATCH($D264,Data!$CG:$CG,0)-1,MATCH($E264&amp;"/"&amp;O$1,Data!$1:$1,0)-1)=0,"",OFFSET(Data!$A$1,MATCH($D264,Data!$CG:$CG,0)-1,MATCH($E264&amp;"/"&amp;O$1,Data!$1:$1,0)-1)))</f>
        <v/>
      </c>
      <c r="P264" s="250" t="str">
        <f ca="1">IF(ISERROR(OFFSET(Data!$A$1,MATCH($D264,Data!$CG:$CG,0)-1,MATCH($E264&amp;"/"&amp;P$1,Data!$1:$1,0)-1))=TRUE,"",IF(OFFSET(Data!$A$1,MATCH($D264,Data!$CG:$CG,0)-1,MATCH($E264&amp;"/"&amp;P$1,Data!$1:$1,0)-1)=0,"",OFFSET(Data!$A$1,MATCH($D264,Data!$CG:$CG,0)-1,MATCH($E264&amp;"/"&amp;P$1,Data!$1:$1,0)-1)))</f>
        <v/>
      </c>
      <c r="Q264" s="250" t="str">
        <f ca="1">IF(ISERROR(OFFSET(Data!$A$1,MATCH($D264,Data!$CG:$CG,0)-1,MATCH($E264&amp;"/"&amp;Q$1,Data!$1:$1,0)-1))=TRUE,"",IF(OFFSET(Data!$A$1,MATCH($D264,Data!$CG:$CG,0)-1,MATCH($E264&amp;"/"&amp;Q$1,Data!$1:$1,0)-1)=0,"",OFFSET(Data!$A$1,MATCH($D264,Data!$CG:$CG,0)-1,MATCH($E264&amp;"/"&amp;Q$1,Data!$1:$1,0)-1)))</f>
        <v/>
      </c>
      <c r="R264" s="250" t="str">
        <f ca="1">IF(ISERROR(OFFSET(Data!$A$1,MATCH($D264,Data!$CG:$CG,0)-1,MATCH($E264&amp;"/"&amp;R$1,Data!$1:$1,0)-1))=TRUE,"",IF(OFFSET(Data!$A$1,MATCH($D264,Data!$CG:$CG,0)-1,MATCH($E264&amp;"/"&amp;R$1,Data!$1:$1,0)-1)=0,"",OFFSET(Data!$A$1,MATCH($D264,Data!$CG:$CG,0)-1,MATCH($E264&amp;"/"&amp;R$1,Data!$1:$1,0)-1)))</f>
        <v/>
      </c>
      <c r="S264" s="250" t="str">
        <f ca="1">IF(ISERROR(OFFSET(Data!$A$1,MATCH($D264,Data!$CG:$CG,0)-1,MATCH($E264&amp;"/"&amp;S$1,Data!$1:$1,0)-1))=TRUE,"",IF(OFFSET(Data!$A$1,MATCH($D264,Data!$CG:$CG,0)-1,MATCH($E264&amp;"/"&amp;S$1,Data!$1:$1,0)-1)=0,"",OFFSET(Data!$A$1,MATCH($D264,Data!$CG:$CG,0)-1,MATCH($E264&amp;"/"&amp;S$1,Data!$1:$1,0)-1)))</f>
        <v/>
      </c>
      <c r="T264" s="250" t="str">
        <f ca="1">IF(ISERROR(OFFSET(Data!$A$1,MATCH($D264,Data!$CG:$CG,0)-1,MATCH($E264&amp;"/"&amp;T$1,Data!$1:$1,0)-1))=TRUE,"",IF(OFFSET(Data!$A$1,MATCH($D264,Data!$CG:$CG,0)-1,MATCH($E264&amp;"/"&amp;T$1,Data!$1:$1,0)-1)=0,"",OFFSET(Data!$A$1,MATCH($D264,Data!$CG:$CG,0)-1,MATCH($E264&amp;"/"&amp;T$1,Data!$1:$1,0)-1)))</f>
        <v/>
      </c>
      <c r="U264" s="250" t="str">
        <f ca="1">IF(ISERROR(OFFSET(Data!$A$1,MATCH($D264,Data!$CG:$CG,0)-1,MATCH($E264&amp;"/"&amp;U$1,Data!$1:$1,0)-1))=TRUE,"",IF(OFFSET(Data!$A$1,MATCH($D264,Data!$CG:$CG,0)-1,MATCH($E264&amp;"/"&amp;U$1,Data!$1:$1,0)-1)=0,"",OFFSET(Data!$A$1,MATCH($D264,Data!$CG:$CG,0)-1,MATCH($E264&amp;"/"&amp;U$1,Data!$1:$1,0)-1)))</f>
        <v/>
      </c>
      <c r="V264" s="250" t="str">
        <f ca="1">IF(ISERROR(OFFSET(Data!$A$1,MATCH($D264,Data!$CG:$CG,0)-1,MATCH($E264&amp;"/"&amp;V$1,Data!$1:$1,0)-1))=TRUE,"",IF(OFFSET(Data!$A$1,MATCH($D264,Data!$CG:$CG,0)-1,MATCH($E264&amp;"/"&amp;V$1,Data!$1:$1,0)-1)=0,"",OFFSET(Data!$A$1,MATCH($D264,Data!$CG:$CG,0)-1,MATCH($E264&amp;"/"&amp;V$1,Data!$1:$1,0)-1)))</f>
        <v/>
      </c>
      <c r="W264" s="272" t="str">
        <f ca="1">IF(ISERROR(OFFSET(Data!$A$1,MATCH($D264,Data!$CG:$CG,0)-1,MATCH($E264&amp;"/"&amp;W$1,Data!$1:$1,0)-1))=TRUE,"",IF(OFFSET(Data!$A$1,MATCH($D264,Data!$CG:$CG,0)-1,MATCH($E264&amp;"/"&amp;W$1,Data!$1:$1,0)-1)=0,"",OFFSET(Data!$A$1,MATCH($D264,Data!$CG:$CG,0)-1,MATCH($E264&amp;"/"&amp;W$1,Data!$1:$1,0)-1)))</f>
        <v/>
      </c>
      <c r="X264" s="250" t="str">
        <f ca="1">IF(ISERROR(OFFSET(Data!$A$1,MATCH($D264,Data!$CG:$CG,0)-1,MATCH($E264&amp;"/"&amp;X$1,Data!$1:$1,0)-1))=TRUE,"",IF(OFFSET(Data!$A$1,MATCH($D264,Data!$CG:$CG,0)-1,MATCH($E264&amp;"/"&amp;X$1,Data!$1:$1,0)-1)=0,"",OFFSET(Data!$A$1,MATCH($D264,Data!$CG:$CG,0)-1,MATCH($E264&amp;"/"&amp;X$1,Data!$1:$1,0)-1)))</f>
        <v/>
      </c>
      <c r="Y264" s="250" t="str">
        <f ca="1">IF(ISERROR(OFFSET(Data!$A$1,MATCH($D264,Data!$CG:$CG,0)-1,MATCH($E264&amp;"/"&amp;Y$1,Data!$1:$1,0)-1))=TRUE,"",IF(OFFSET(Data!$A$1,MATCH($D264,Data!$CG:$CG,0)-1,MATCH($E264&amp;"/"&amp;Y$1,Data!$1:$1,0)-1)=0,"",OFFSET(Data!$A$1,MATCH($D264,Data!$CG:$CG,0)-1,MATCH($E264&amp;"/"&amp;Y$1,Data!$1:$1,0)-1)))</f>
        <v/>
      </c>
      <c r="Z264" s="250" t="str">
        <f ca="1">IF(ISERROR(OFFSET(Data!$A$1,MATCH($D264,Data!$CG:$CG,0)-1,MATCH($E264&amp;"/"&amp;Z$1,Data!$1:$1,0)-1))=TRUE,"",IF(OFFSET(Data!$A$1,MATCH($D264,Data!$CG:$CG,0)-1,MATCH($E264&amp;"/"&amp;Z$1,Data!$1:$1,0)-1)=0,"",OFFSET(Data!$A$1,MATCH($D264,Data!$CG:$CG,0)-1,MATCH($E264&amp;"/"&amp;Z$1,Data!$1:$1,0)-1)))</f>
        <v/>
      </c>
      <c r="AA264" s="250" t="str">
        <f ca="1">IF(ISERROR(OFFSET(Data!$A$1,MATCH($D264,Data!$CG:$CG,0)-1,MATCH($E264&amp;"/"&amp;AA$1,Data!$1:$1,0)-1))=TRUE,"",IF(OFFSET(Data!$A$1,MATCH($D264,Data!$CG:$CG,0)-1,MATCH($E264&amp;"/"&amp;AA$1,Data!$1:$1,0)-1)=0,"",OFFSET(Data!$A$1,MATCH($D264,Data!$CG:$CG,0)-1,MATCH($E264&amp;"/"&amp;AA$1,Data!$1:$1,0)-1)))</f>
        <v/>
      </c>
      <c r="AB264" s="250" t="str">
        <f ca="1">IF(ISERROR(OFFSET(Data!$A$1,MATCH($D264,Data!$CG:$CG,0)-1,MATCH($E264&amp;"/"&amp;AB$1,Data!$1:$1,0)-1))=TRUE,"",IF(OFFSET(Data!$A$1,MATCH($D264,Data!$CG:$CG,0)-1,MATCH($E264&amp;"/"&amp;AB$1,Data!$1:$1,0)-1)=0,"",OFFSET(Data!$A$1,MATCH($D264,Data!$CG:$CG,0)-1,MATCH($E264&amp;"/"&amp;AB$1,Data!$1:$1,0)-1)))</f>
        <v/>
      </c>
      <c r="AC264" s="250" t="str">
        <f ca="1">IF(ISERROR(OFFSET(Data!$A$1,MATCH($D264,Data!$CG:$CG,0)-1,MATCH($E264&amp;"/"&amp;AC$1,Data!$1:$1,0)-1))=TRUE,"",IF(OFFSET(Data!$A$1,MATCH($D264,Data!$CG:$CG,0)-1,MATCH($E264&amp;"/"&amp;AC$1,Data!$1:$1,0)-1)=0,"",OFFSET(Data!$A$1,MATCH($D264,Data!$CG:$CG,0)-1,MATCH($E264&amp;"/"&amp;AC$1,Data!$1:$1,0)-1)))</f>
        <v/>
      </c>
      <c r="AD264" s="250" t="str">
        <f ca="1">IF(ISERROR(OFFSET(Data!$A$1,MATCH($D264,Data!$CG:$CG,0)-1,MATCH($E264&amp;"/"&amp;AD$1,Data!$1:$1,0)-1))=TRUE,"",IF(OFFSET(Data!$A$1,MATCH($D264,Data!$CG:$CG,0)-1,MATCH($E264&amp;"/"&amp;AD$1,Data!$1:$1,0)-1)=0,"",OFFSET(Data!$A$1,MATCH($D264,Data!$CG:$CG,0)-1,MATCH($E264&amp;"/"&amp;AD$1,Data!$1:$1,0)-1)))</f>
        <v/>
      </c>
      <c r="AE264" s="250" t="str">
        <f ca="1">IF(ISERROR(OFFSET(Data!$A$1,MATCH($D264,Data!$CG:$CG,0)-1,MATCH($E264&amp;"/"&amp;AE$1,Data!$1:$1,0)-1))=TRUE,"",IF(OFFSET(Data!$A$1,MATCH($D264,Data!$CG:$CG,0)-1,MATCH($E264&amp;"/"&amp;AE$1,Data!$1:$1,0)-1)=0,"",OFFSET(Data!$A$1,MATCH($D264,Data!$CG:$CG,0)-1,MATCH($E264&amp;"/"&amp;AE$1,Data!$1:$1,0)-1)))</f>
        <v/>
      </c>
      <c r="AF264" s="251" t="str">
        <f ca="1">IF(ISERROR(OFFSET(Data!$A$1,MATCH($D264,Data!$CG:$CG,0)-1,MATCH($E264&amp;"/"&amp;AF$1,Data!$1:$1,0)-1))=TRUE,"",IF(OFFSET(Data!$A$1,MATCH($D264,Data!$CG:$CG,0)-1,MATCH($E264&amp;"/"&amp;AF$1,Data!$1:$1,0)-1)=0,"",OFFSET(Data!$A$1,MATCH($D264,Data!$CG:$CG,0)-1,MATCH($E264&amp;"/"&amp;AF$1,Data!$1:$1,0)-1)))</f>
        <v/>
      </c>
      <c r="AG264" s="206">
        <f t="shared" ca="1" si="7"/>
        <v>0</v>
      </c>
      <c r="AH264" s="207">
        <f ca="1">AG264</f>
        <v>0</v>
      </c>
    </row>
    <row r="265" spans="1:34" ht="15" hidden="1" customHeight="1" thickBot="1" x14ac:dyDescent="0.3">
      <c r="A265" s="446"/>
      <c r="B265" s="469"/>
      <c r="C265" s="472"/>
      <c r="D265" s="50" t="e">
        <f>IF(C265&lt;&gt;"",C265,D264)</f>
        <v>#N/A</v>
      </c>
      <c r="E265" s="51" t="s">
        <v>22</v>
      </c>
      <c r="F265" s="254" t="str">
        <f ca="1">IF(ISERROR(OFFSET(Data!$A$1,MATCH($D265,Data!$CG:$CG,0)-1,MATCH($E265&amp;"/"&amp;F$1,Data!$1:$1,0)-1))=TRUE,"",IF(OFFSET(Data!$A$1,MATCH($D265,Data!$CG:$CG,0)-1,MATCH($E265&amp;"/"&amp;F$1,Data!$1:$1,0)-1)=0,"",OFFSET(Data!$A$1,MATCH($D265,Data!$CG:$CG,0)-1,MATCH($E265&amp;"/"&amp;F$1,Data!$1:$1,0)-1)))</f>
        <v/>
      </c>
      <c r="G265" s="252" t="str">
        <f ca="1">IF(ISERROR(OFFSET(Data!$A$1,MATCH($D265,Data!$CG:$CG,0)-1,MATCH($E265&amp;"/"&amp;G$1,Data!$1:$1,0)-1))=TRUE,"",IF(OFFSET(Data!$A$1,MATCH($D265,Data!$CG:$CG,0)-1,MATCH($E265&amp;"/"&amp;G$1,Data!$1:$1,0)-1)=0,"",OFFSET(Data!$A$1,MATCH($D265,Data!$CG:$CG,0)-1,MATCH($E265&amp;"/"&amp;G$1,Data!$1:$1,0)-1)))</f>
        <v/>
      </c>
      <c r="H265" s="252" t="str">
        <f ca="1">IF(ISERROR(OFFSET(Data!$A$1,MATCH($D265,Data!$CG:$CG,0)-1,MATCH($E265&amp;"/"&amp;H$1,Data!$1:$1,0)-1))=TRUE,"",IF(OFFSET(Data!$A$1,MATCH($D265,Data!$CG:$CG,0)-1,MATCH($E265&amp;"/"&amp;H$1,Data!$1:$1,0)-1)=0,"",OFFSET(Data!$A$1,MATCH($D265,Data!$CG:$CG,0)-1,MATCH($E265&amp;"/"&amp;H$1,Data!$1:$1,0)-1)))</f>
        <v/>
      </c>
      <c r="I265" s="252" t="str">
        <f ca="1">IF(ISERROR(OFFSET(Data!$A$1,MATCH($D265,Data!$CG:$CG,0)-1,MATCH($E265&amp;"/"&amp;I$1,Data!$1:$1,0)-1))=TRUE,"",IF(OFFSET(Data!$A$1,MATCH($D265,Data!$CG:$CG,0)-1,MATCH($E265&amp;"/"&amp;I$1,Data!$1:$1,0)-1)=0,"",OFFSET(Data!$A$1,MATCH($D265,Data!$CG:$CG,0)-1,MATCH($E265&amp;"/"&amp;I$1,Data!$1:$1,0)-1)))</f>
        <v/>
      </c>
      <c r="J265" s="252" t="str">
        <f ca="1">IF(ISERROR(OFFSET(Data!$A$1,MATCH($D265,Data!$CG:$CG,0)-1,MATCH($E265&amp;"/"&amp;J$1,Data!$1:$1,0)-1))=TRUE,"",IF(OFFSET(Data!$A$1,MATCH($D265,Data!$CG:$CG,0)-1,MATCH($E265&amp;"/"&amp;J$1,Data!$1:$1,0)-1)=0,"",OFFSET(Data!$A$1,MATCH($D265,Data!$CG:$CG,0)-1,MATCH($E265&amp;"/"&amp;J$1,Data!$1:$1,0)-1)))</f>
        <v/>
      </c>
      <c r="K265" s="252" t="str">
        <f ca="1">IF(ISERROR(OFFSET(Data!$A$1,MATCH($D265,Data!$CG:$CG,0)-1,MATCH($E265&amp;"/"&amp;K$1,Data!$1:$1,0)-1))=TRUE,"",IF(OFFSET(Data!$A$1,MATCH($D265,Data!$CG:$CG,0)-1,MATCH($E265&amp;"/"&amp;K$1,Data!$1:$1,0)-1)=0,"",OFFSET(Data!$A$1,MATCH($D265,Data!$CG:$CG,0)-1,MATCH($E265&amp;"/"&amp;K$1,Data!$1:$1,0)-1)))</f>
        <v/>
      </c>
      <c r="L265" s="252" t="str">
        <f ca="1">IF(ISERROR(OFFSET(Data!$A$1,MATCH($D265,Data!$CG:$CG,0)-1,MATCH($E265&amp;"/"&amp;L$1,Data!$1:$1,0)-1))=TRUE,"",IF(OFFSET(Data!$A$1,MATCH($D265,Data!$CG:$CG,0)-1,MATCH($E265&amp;"/"&amp;L$1,Data!$1:$1,0)-1)=0,"",OFFSET(Data!$A$1,MATCH($D265,Data!$CG:$CG,0)-1,MATCH($E265&amp;"/"&amp;L$1,Data!$1:$1,0)-1)))</f>
        <v/>
      </c>
      <c r="M265" s="252" t="str">
        <f ca="1">IF(ISERROR(OFFSET(Data!$A$1,MATCH($D265,Data!$CG:$CG,0)-1,MATCH($E265&amp;"/"&amp;M$1,Data!$1:$1,0)-1))=TRUE,"",IF(OFFSET(Data!$A$1,MATCH($D265,Data!$CG:$CG,0)-1,MATCH($E265&amp;"/"&amp;M$1,Data!$1:$1,0)-1)=0,"",OFFSET(Data!$A$1,MATCH($D265,Data!$CG:$CG,0)-1,MATCH($E265&amp;"/"&amp;M$1,Data!$1:$1,0)-1)))</f>
        <v/>
      </c>
      <c r="N265" s="252" t="str">
        <f ca="1">IF(ISERROR(OFFSET(Data!$A$1,MATCH($D265,Data!$CG:$CG,0)-1,MATCH($E265&amp;"/"&amp;N$1,Data!$1:$1,0)-1))=TRUE,"",IF(OFFSET(Data!$A$1,MATCH($D265,Data!$CG:$CG,0)-1,MATCH($E265&amp;"/"&amp;N$1,Data!$1:$1,0)-1)=0,"",OFFSET(Data!$A$1,MATCH($D265,Data!$CG:$CG,0)-1,MATCH($E265&amp;"/"&amp;N$1,Data!$1:$1,0)-1)))</f>
        <v/>
      </c>
      <c r="O265" s="252" t="str">
        <f ca="1">IF(ISERROR(OFFSET(Data!$A$1,MATCH($D265,Data!$CG:$CG,0)-1,MATCH($E265&amp;"/"&amp;O$1,Data!$1:$1,0)-1))=TRUE,"",IF(OFFSET(Data!$A$1,MATCH($D265,Data!$CG:$CG,0)-1,MATCH($E265&amp;"/"&amp;O$1,Data!$1:$1,0)-1)=0,"",OFFSET(Data!$A$1,MATCH($D265,Data!$CG:$CG,0)-1,MATCH($E265&amp;"/"&amp;O$1,Data!$1:$1,0)-1)))</f>
        <v/>
      </c>
      <c r="P265" s="252" t="str">
        <f ca="1">IF(ISERROR(OFFSET(Data!$A$1,MATCH($D265,Data!$CG:$CG,0)-1,MATCH($E265&amp;"/"&amp;P$1,Data!$1:$1,0)-1))=TRUE,"",IF(OFFSET(Data!$A$1,MATCH($D265,Data!$CG:$CG,0)-1,MATCH($E265&amp;"/"&amp;P$1,Data!$1:$1,0)-1)=0,"",OFFSET(Data!$A$1,MATCH($D265,Data!$CG:$CG,0)-1,MATCH($E265&amp;"/"&amp;P$1,Data!$1:$1,0)-1)))</f>
        <v/>
      </c>
      <c r="Q265" s="252" t="str">
        <f ca="1">IF(ISERROR(OFFSET(Data!$A$1,MATCH($D265,Data!$CG:$CG,0)-1,MATCH($E265&amp;"/"&amp;Q$1,Data!$1:$1,0)-1))=TRUE,"",IF(OFFSET(Data!$A$1,MATCH($D265,Data!$CG:$CG,0)-1,MATCH($E265&amp;"/"&amp;Q$1,Data!$1:$1,0)-1)=0,"",OFFSET(Data!$A$1,MATCH($D265,Data!$CG:$CG,0)-1,MATCH($E265&amp;"/"&amp;Q$1,Data!$1:$1,0)-1)))</f>
        <v/>
      </c>
      <c r="R265" s="252" t="str">
        <f ca="1">IF(ISERROR(OFFSET(Data!$A$1,MATCH($D265,Data!$CG:$CG,0)-1,MATCH($E265&amp;"/"&amp;R$1,Data!$1:$1,0)-1))=TRUE,"",IF(OFFSET(Data!$A$1,MATCH($D265,Data!$CG:$CG,0)-1,MATCH($E265&amp;"/"&amp;R$1,Data!$1:$1,0)-1)=0,"",OFFSET(Data!$A$1,MATCH($D265,Data!$CG:$CG,0)-1,MATCH($E265&amp;"/"&amp;R$1,Data!$1:$1,0)-1)))</f>
        <v/>
      </c>
      <c r="S265" s="252" t="str">
        <f ca="1">IF(ISERROR(OFFSET(Data!$A$1,MATCH($D265,Data!$CG:$CG,0)-1,MATCH($E265&amp;"/"&amp;S$1,Data!$1:$1,0)-1))=TRUE,"",IF(OFFSET(Data!$A$1,MATCH($D265,Data!$CG:$CG,0)-1,MATCH($E265&amp;"/"&amp;S$1,Data!$1:$1,0)-1)=0,"",OFFSET(Data!$A$1,MATCH($D265,Data!$CG:$CG,0)-1,MATCH($E265&amp;"/"&amp;S$1,Data!$1:$1,0)-1)))</f>
        <v/>
      </c>
      <c r="T265" s="252" t="str">
        <f ca="1">IF(ISERROR(OFFSET(Data!$A$1,MATCH($D265,Data!$CG:$CG,0)-1,MATCH($E265&amp;"/"&amp;T$1,Data!$1:$1,0)-1))=TRUE,"",IF(OFFSET(Data!$A$1,MATCH($D265,Data!$CG:$CG,0)-1,MATCH($E265&amp;"/"&amp;T$1,Data!$1:$1,0)-1)=0,"",OFFSET(Data!$A$1,MATCH($D265,Data!$CG:$CG,0)-1,MATCH($E265&amp;"/"&amp;T$1,Data!$1:$1,0)-1)))</f>
        <v/>
      </c>
      <c r="U265" s="252" t="str">
        <f ca="1">IF(ISERROR(OFFSET(Data!$A$1,MATCH($D265,Data!$CG:$CG,0)-1,MATCH($E265&amp;"/"&amp;U$1,Data!$1:$1,0)-1))=TRUE,"",IF(OFFSET(Data!$A$1,MATCH($D265,Data!$CG:$CG,0)-1,MATCH($E265&amp;"/"&amp;U$1,Data!$1:$1,0)-1)=0,"",OFFSET(Data!$A$1,MATCH($D265,Data!$CG:$CG,0)-1,MATCH($E265&amp;"/"&amp;U$1,Data!$1:$1,0)-1)))</f>
        <v/>
      </c>
      <c r="V265" s="252" t="str">
        <f ca="1">IF(ISERROR(OFFSET(Data!$A$1,MATCH($D265,Data!$CG:$CG,0)-1,MATCH($E265&amp;"/"&amp;V$1,Data!$1:$1,0)-1))=TRUE,"",IF(OFFSET(Data!$A$1,MATCH($D265,Data!$CG:$CG,0)-1,MATCH($E265&amp;"/"&amp;V$1,Data!$1:$1,0)-1)=0,"",OFFSET(Data!$A$1,MATCH($D265,Data!$CG:$CG,0)-1,MATCH($E265&amp;"/"&amp;V$1,Data!$1:$1,0)-1)))</f>
        <v/>
      </c>
      <c r="W265" s="269" t="str">
        <f ca="1">IF(ISERROR(OFFSET(Data!$A$1,MATCH($D265,Data!$CG:$CG,0)-1,MATCH($E265&amp;"/"&amp;W$1,Data!$1:$1,0)-1))=TRUE,"",IF(OFFSET(Data!$A$1,MATCH($D265,Data!$CG:$CG,0)-1,MATCH($E265&amp;"/"&amp;W$1,Data!$1:$1,0)-1)=0,"",OFFSET(Data!$A$1,MATCH($D265,Data!$CG:$CG,0)-1,MATCH($E265&amp;"/"&amp;W$1,Data!$1:$1,0)-1)))</f>
        <v/>
      </c>
      <c r="X265" s="252" t="str">
        <f ca="1">IF(ISERROR(OFFSET(Data!$A$1,MATCH($D265,Data!$CG:$CG,0)-1,MATCH($E265&amp;"/"&amp;X$1,Data!$1:$1,0)-1))=TRUE,"",IF(OFFSET(Data!$A$1,MATCH($D265,Data!$CG:$CG,0)-1,MATCH($E265&amp;"/"&amp;X$1,Data!$1:$1,0)-1)=0,"",OFFSET(Data!$A$1,MATCH($D265,Data!$CG:$CG,0)-1,MATCH($E265&amp;"/"&amp;X$1,Data!$1:$1,0)-1)))</f>
        <v/>
      </c>
      <c r="Y265" s="252" t="str">
        <f ca="1">IF(ISERROR(OFFSET(Data!$A$1,MATCH($D265,Data!$CG:$CG,0)-1,MATCH($E265&amp;"/"&amp;Y$1,Data!$1:$1,0)-1))=TRUE,"",IF(OFFSET(Data!$A$1,MATCH($D265,Data!$CG:$CG,0)-1,MATCH($E265&amp;"/"&amp;Y$1,Data!$1:$1,0)-1)=0,"",OFFSET(Data!$A$1,MATCH($D265,Data!$CG:$CG,0)-1,MATCH($E265&amp;"/"&amp;Y$1,Data!$1:$1,0)-1)))</f>
        <v/>
      </c>
      <c r="Z265" s="252" t="str">
        <f ca="1">IF(ISERROR(OFFSET(Data!$A$1,MATCH($D265,Data!$CG:$CG,0)-1,MATCH($E265&amp;"/"&amp;Z$1,Data!$1:$1,0)-1))=TRUE,"",IF(OFFSET(Data!$A$1,MATCH($D265,Data!$CG:$CG,0)-1,MATCH($E265&amp;"/"&amp;Z$1,Data!$1:$1,0)-1)=0,"",OFFSET(Data!$A$1,MATCH($D265,Data!$CG:$CG,0)-1,MATCH($E265&amp;"/"&amp;Z$1,Data!$1:$1,0)-1)))</f>
        <v/>
      </c>
      <c r="AA265" s="252" t="str">
        <f ca="1">IF(ISERROR(OFFSET(Data!$A$1,MATCH($D265,Data!$CG:$CG,0)-1,MATCH($E265&amp;"/"&amp;AA$1,Data!$1:$1,0)-1))=TRUE,"",IF(OFFSET(Data!$A$1,MATCH($D265,Data!$CG:$CG,0)-1,MATCH($E265&amp;"/"&amp;AA$1,Data!$1:$1,0)-1)=0,"",OFFSET(Data!$A$1,MATCH($D265,Data!$CG:$CG,0)-1,MATCH($E265&amp;"/"&amp;AA$1,Data!$1:$1,0)-1)))</f>
        <v/>
      </c>
      <c r="AB265" s="252" t="str">
        <f ca="1">IF(ISERROR(OFFSET(Data!$A$1,MATCH($D265,Data!$CG:$CG,0)-1,MATCH($E265&amp;"/"&amp;AB$1,Data!$1:$1,0)-1))=TRUE,"",IF(OFFSET(Data!$A$1,MATCH($D265,Data!$CG:$CG,0)-1,MATCH($E265&amp;"/"&amp;AB$1,Data!$1:$1,0)-1)=0,"",OFFSET(Data!$A$1,MATCH($D265,Data!$CG:$CG,0)-1,MATCH($E265&amp;"/"&amp;AB$1,Data!$1:$1,0)-1)))</f>
        <v/>
      </c>
      <c r="AC265" s="252" t="str">
        <f ca="1">IF(ISERROR(OFFSET(Data!$A$1,MATCH($D265,Data!$CG:$CG,0)-1,MATCH($E265&amp;"/"&amp;AC$1,Data!$1:$1,0)-1))=TRUE,"",IF(OFFSET(Data!$A$1,MATCH($D265,Data!$CG:$CG,0)-1,MATCH($E265&amp;"/"&amp;AC$1,Data!$1:$1,0)-1)=0,"",OFFSET(Data!$A$1,MATCH($D265,Data!$CG:$CG,0)-1,MATCH($E265&amp;"/"&amp;AC$1,Data!$1:$1,0)-1)))</f>
        <v/>
      </c>
      <c r="AD265" s="252" t="str">
        <f ca="1">IF(ISERROR(OFFSET(Data!$A$1,MATCH($D265,Data!$CG:$CG,0)-1,MATCH($E265&amp;"/"&amp;AD$1,Data!$1:$1,0)-1))=TRUE,"",IF(OFFSET(Data!$A$1,MATCH($D265,Data!$CG:$CG,0)-1,MATCH($E265&amp;"/"&amp;AD$1,Data!$1:$1,0)-1)=0,"",OFFSET(Data!$A$1,MATCH($D265,Data!$CG:$CG,0)-1,MATCH($E265&amp;"/"&amp;AD$1,Data!$1:$1,0)-1)))</f>
        <v/>
      </c>
      <c r="AE265" s="252" t="str">
        <f ca="1">IF(ISERROR(OFFSET(Data!$A$1,MATCH($D265,Data!$CG:$CG,0)-1,MATCH($E265&amp;"/"&amp;AE$1,Data!$1:$1,0)-1))=TRUE,"",IF(OFFSET(Data!$A$1,MATCH($D265,Data!$CG:$CG,0)-1,MATCH($E265&amp;"/"&amp;AE$1,Data!$1:$1,0)-1)=0,"",OFFSET(Data!$A$1,MATCH($D265,Data!$CG:$CG,0)-1,MATCH($E265&amp;"/"&amp;AE$1,Data!$1:$1,0)-1)))</f>
        <v/>
      </c>
      <c r="AF265" s="253" t="str">
        <f ca="1">IF(ISERROR(OFFSET(Data!$A$1,MATCH($D265,Data!$CG:$CG,0)-1,MATCH($E265&amp;"/"&amp;AF$1,Data!$1:$1,0)-1))=TRUE,"",IF(OFFSET(Data!$A$1,MATCH($D265,Data!$CG:$CG,0)-1,MATCH($E265&amp;"/"&amp;AF$1,Data!$1:$1,0)-1)=0,"",OFFSET(Data!$A$1,MATCH($D265,Data!$CG:$CG,0)-1,MATCH($E265&amp;"/"&amp;AF$1,Data!$1:$1,0)-1)))</f>
        <v/>
      </c>
      <c r="AG265" s="188">
        <f t="shared" ca="1" si="7"/>
        <v>0</v>
      </c>
      <c r="AH265" s="208">
        <f ca="1">SUM(AG264:AG265)</f>
        <v>0</v>
      </c>
    </row>
    <row r="266" spans="1:34" ht="15" hidden="1" customHeight="1" x14ac:dyDescent="0.25">
      <c r="A266" s="446"/>
      <c r="B266" s="469"/>
      <c r="C266" s="472"/>
      <c r="D266" s="50" t="e">
        <f>IF(C266&lt;&gt;"",C266,D265)</f>
        <v>#N/A</v>
      </c>
      <c r="E266" s="51" t="s">
        <v>23</v>
      </c>
      <c r="F266" s="254" t="str">
        <f ca="1">IF(ISERROR(OFFSET(Data!$A$1,MATCH($D266,Data!$CG:$CG,0)-1,MATCH($E266&amp;"/"&amp;F$1,Data!$1:$1,0)-1))=TRUE,"",IF(OFFSET(Data!$A$1,MATCH($D266,Data!$CG:$CG,0)-1,MATCH($E266&amp;"/"&amp;F$1,Data!$1:$1,0)-1)=0,"",OFFSET(Data!$A$1,MATCH($D266,Data!$CG:$CG,0)-1,MATCH($E266&amp;"/"&amp;F$1,Data!$1:$1,0)-1)))</f>
        <v/>
      </c>
      <c r="G266" s="252" t="str">
        <f ca="1">IF(ISERROR(OFFSET(Data!$A$1,MATCH($D266,Data!$CG:$CG,0)-1,MATCH($E266&amp;"/"&amp;G$1,Data!$1:$1,0)-1))=TRUE,"",IF(OFFSET(Data!$A$1,MATCH($D266,Data!$CG:$CG,0)-1,MATCH($E266&amp;"/"&amp;G$1,Data!$1:$1,0)-1)=0,"",OFFSET(Data!$A$1,MATCH($D266,Data!$CG:$CG,0)-1,MATCH($E266&amp;"/"&amp;G$1,Data!$1:$1,0)-1)))</f>
        <v/>
      </c>
      <c r="H266" s="252" t="str">
        <f ca="1">IF(ISERROR(OFFSET(Data!$A$1,MATCH($D266,Data!$CG:$CG,0)-1,MATCH($E266&amp;"/"&amp;H$1,Data!$1:$1,0)-1))=TRUE,"",IF(OFFSET(Data!$A$1,MATCH($D266,Data!$CG:$CG,0)-1,MATCH($E266&amp;"/"&amp;H$1,Data!$1:$1,0)-1)=0,"",OFFSET(Data!$A$1,MATCH($D266,Data!$CG:$CG,0)-1,MATCH($E266&amp;"/"&amp;H$1,Data!$1:$1,0)-1)))</f>
        <v/>
      </c>
      <c r="I266" s="252" t="str">
        <f ca="1">IF(ISERROR(OFFSET(Data!$A$1,MATCH($D266,Data!$CG:$CG,0)-1,MATCH($E266&amp;"/"&amp;I$1,Data!$1:$1,0)-1))=TRUE,"",IF(OFFSET(Data!$A$1,MATCH($D266,Data!$CG:$CG,0)-1,MATCH($E266&amp;"/"&amp;I$1,Data!$1:$1,0)-1)=0,"",OFFSET(Data!$A$1,MATCH($D266,Data!$CG:$CG,0)-1,MATCH($E266&amp;"/"&amp;I$1,Data!$1:$1,0)-1)))</f>
        <v/>
      </c>
      <c r="J266" s="252" t="str">
        <f ca="1">IF(ISERROR(OFFSET(Data!$A$1,MATCH($D266,Data!$CG:$CG,0)-1,MATCH($E266&amp;"/"&amp;J$1,Data!$1:$1,0)-1))=TRUE,"",IF(OFFSET(Data!$A$1,MATCH($D266,Data!$CG:$CG,0)-1,MATCH($E266&amp;"/"&amp;J$1,Data!$1:$1,0)-1)=0,"",OFFSET(Data!$A$1,MATCH($D266,Data!$CG:$CG,0)-1,MATCH($E266&amp;"/"&amp;J$1,Data!$1:$1,0)-1)))</f>
        <v/>
      </c>
      <c r="K266" s="252" t="str">
        <f ca="1">IF(ISERROR(OFFSET(Data!$A$1,MATCH($D266,Data!$CG:$CG,0)-1,MATCH($E266&amp;"/"&amp;K$1,Data!$1:$1,0)-1))=TRUE,"",IF(OFFSET(Data!$A$1,MATCH($D266,Data!$CG:$CG,0)-1,MATCH($E266&amp;"/"&amp;K$1,Data!$1:$1,0)-1)=0,"",OFFSET(Data!$A$1,MATCH($D266,Data!$CG:$CG,0)-1,MATCH($E266&amp;"/"&amp;K$1,Data!$1:$1,0)-1)))</f>
        <v/>
      </c>
      <c r="L266" s="252" t="str">
        <f ca="1">IF(ISERROR(OFFSET(Data!$A$1,MATCH($D266,Data!$CG:$CG,0)-1,MATCH($E266&amp;"/"&amp;L$1,Data!$1:$1,0)-1))=TRUE,"",IF(OFFSET(Data!$A$1,MATCH($D266,Data!$CG:$CG,0)-1,MATCH($E266&amp;"/"&amp;L$1,Data!$1:$1,0)-1)=0,"",OFFSET(Data!$A$1,MATCH($D266,Data!$CG:$CG,0)-1,MATCH($E266&amp;"/"&amp;L$1,Data!$1:$1,0)-1)))</f>
        <v/>
      </c>
      <c r="M266" s="252" t="str">
        <f ca="1">IF(ISERROR(OFFSET(Data!$A$1,MATCH($D266,Data!$CG:$CG,0)-1,MATCH($E266&amp;"/"&amp;M$1,Data!$1:$1,0)-1))=TRUE,"",IF(OFFSET(Data!$A$1,MATCH($D266,Data!$CG:$CG,0)-1,MATCH($E266&amp;"/"&amp;M$1,Data!$1:$1,0)-1)=0,"",OFFSET(Data!$A$1,MATCH($D266,Data!$CG:$CG,0)-1,MATCH($E266&amp;"/"&amp;M$1,Data!$1:$1,0)-1)))</f>
        <v/>
      </c>
      <c r="N266" s="252" t="str">
        <f ca="1">IF(ISERROR(OFFSET(Data!$A$1,MATCH($D266,Data!$CG:$CG,0)-1,MATCH($E266&amp;"/"&amp;N$1,Data!$1:$1,0)-1))=TRUE,"",IF(OFFSET(Data!$A$1,MATCH($D266,Data!$CG:$CG,0)-1,MATCH($E266&amp;"/"&amp;N$1,Data!$1:$1,0)-1)=0,"",OFFSET(Data!$A$1,MATCH($D266,Data!$CG:$CG,0)-1,MATCH($E266&amp;"/"&amp;N$1,Data!$1:$1,0)-1)))</f>
        <v/>
      </c>
      <c r="O266" s="252" t="str">
        <f ca="1">IF(ISERROR(OFFSET(Data!$A$1,MATCH($D266,Data!$CG:$CG,0)-1,MATCH($E266&amp;"/"&amp;O$1,Data!$1:$1,0)-1))=TRUE,"",IF(OFFSET(Data!$A$1,MATCH($D266,Data!$CG:$CG,0)-1,MATCH($E266&amp;"/"&amp;O$1,Data!$1:$1,0)-1)=0,"",OFFSET(Data!$A$1,MATCH($D266,Data!$CG:$CG,0)-1,MATCH($E266&amp;"/"&amp;O$1,Data!$1:$1,0)-1)))</f>
        <v/>
      </c>
      <c r="P266" s="252" t="str">
        <f ca="1">IF(ISERROR(OFFSET(Data!$A$1,MATCH($D266,Data!$CG:$CG,0)-1,MATCH($E266&amp;"/"&amp;P$1,Data!$1:$1,0)-1))=TRUE,"",IF(OFFSET(Data!$A$1,MATCH($D266,Data!$CG:$CG,0)-1,MATCH($E266&amp;"/"&amp;P$1,Data!$1:$1,0)-1)=0,"",OFFSET(Data!$A$1,MATCH($D266,Data!$CG:$CG,0)-1,MATCH($E266&amp;"/"&amp;P$1,Data!$1:$1,0)-1)))</f>
        <v/>
      </c>
      <c r="Q266" s="252" t="str">
        <f ca="1">IF(ISERROR(OFFSET(Data!$A$1,MATCH($D266,Data!$CG:$CG,0)-1,MATCH($E266&amp;"/"&amp;Q$1,Data!$1:$1,0)-1))=TRUE,"",IF(OFFSET(Data!$A$1,MATCH($D266,Data!$CG:$CG,0)-1,MATCH($E266&amp;"/"&amp;Q$1,Data!$1:$1,0)-1)=0,"",OFFSET(Data!$A$1,MATCH($D266,Data!$CG:$CG,0)-1,MATCH($E266&amp;"/"&amp;Q$1,Data!$1:$1,0)-1)))</f>
        <v/>
      </c>
      <c r="R266" s="252" t="str">
        <f ca="1">IF(ISERROR(OFFSET(Data!$A$1,MATCH($D266,Data!$CG:$CG,0)-1,MATCH($E266&amp;"/"&amp;R$1,Data!$1:$1,0)-1))=TRUE,"",IF(OFFSET(Data!$A$1,MATCH($D266,Data!$CG:$CG,0)-1,MATCH($E266&amp;"/"&amp;R$1,Data!$1:$1,0)-1)=0,"",OFFSET(Data!$A$1,MATCH($D266,Data!$CG:$CG,0)-1,MATCH($E266&amp;"/"&amp;R$1,Data!$1:$1,0)-1)))</f>
        <v/>
      </c>
      <c r="S266" s="252" t="str">
        <f ca="1">IF(ISERROR(OFFSET(Data!$A$1,MATCH($D266,Data!$CG:$CG,0)-1,MATCH($E266&amp;"/"&amp;S$1,Data!$1:$1,0)-1))=TRUE,"",IF(OFFSET(Data!$A$1,MATCH($D266,Data!$CG:$CG,0)-1,MATCH($E266&amp;"/"&amp;S$1,Data!$1:$1,0)-1)=0,"",OFFSET(Data!$A$1,MATCH($D266,Data!$CG:$CG,0)-1,MATCH($E266&amp;"/"&amp;S$1,Data!$1:$1,0)-1)))</f>
        <v/>
      </c>
      <c r="T266" s="252" t="str">
        <f ca="1">IF(ISERROR(OFFSET(Data!$A$1,MATCH($D266,Data!$CG:$CG,0)-1,MATCH($E266&amp;"/"&amp;T$1,Data!$1:$1,0)-1))=TRUE,"",IF(OFFSET(Data!$A$1,MATCH($D266,Data!$CG:$CG,0)-1,MATCH($E266&amp;"/"&amp;T$1,Data!$1:$1,0)-1)=0,"",OFFSET(Data!$A$1,MATCH($D266,Data!$CG:$CG,0)-1,MATCH($E266&amp;"/"&amp;T$1,Data!$1:$1,0)-1)))</f>
        <v/>
      </c>
      <c r="U266" s="252" t="str">
        <f ca="1">IF(ISERROR(OFFSET(Data!$A$1,MATCH($D266,Data!$CG:$CG,0)-1,MATCH($E266&amp;"/"&amp;U$1,Data!$1:$1,0)-1))=TRUE,"",IF(OFFSET(Data!$A$1,MATCH($D266,Data!$CG:$CG,0)-1,MATCH($E266&amp;"/"&amp;U$1,Data!$1:$1,0)-1)=0,"",OFFSET(Data!$A$1,MATCH($D266,Data!$CG:$CG,0)-1,MATCH($E266&amp;"/"&amp;U$1,Data!$1:$1,0)-1)))</f>
        <v/>
      </c>
      <c r="V266" s="252" t="str">
        <f ca="1">IF(ISERROR(OFFSET(Data!$A$1,MATCH($D266,Data!$CG:$CG,0)-1,MATCH($E266&amp;"/"&amp;V$1,Data!$1:$1,0)-1))=TRUE,"",IF(OFFSET(Data!$A$1,MATCH($D266,Data!$CG:$CG,0)-1,MATCH($E266&amp;"/"&amp;V$1,Data!$1:$1,0)-1)=0,"",OFFSET(Data!$A$1,MATCH($D266,Data!$CG:$CG,0)-1,MATCH($E266&amp;"/"&amp;V$1,Data!$1:$1,0)-1)))</f>
        <v/>
      </c>
      <c r="W266" s="269" t="str">
        <f ca="1">IF(ISERROR(OFFSET(Data!$A$1,MATCH($D266,Data!$CG:$CG,0)-1,MATCH($E266&amp;"/"&amp;W$1,Data!$1:$1,0)-1))=TRUE,"",IF(OFFSET(Data!$A$1,MATCH($D266,Data!$CG:$CG,0)-1,MATCH($E266&amp;"/"&amp;W$1,Data!$1:$1,0)-1)=0,"",OFFSET(Data!$A$1,MATCH($D266,Data!$CG:$CG,0)-1,MATCH($E266&amp;"/"&amp;W$1,Data!$1:$1,0)-1)))</f>
        <v/>
      </c>
      <c r="X266" s="252" t="str">
        <f ca="1">IF(ISERROR(OFFSET(Data!$A$1,MATCH($D266,Data!$CG:$CG,0)-1,MATCH($E266&amp;"/"&amp;X$1,Data!$1:$1,0)-1))=TRUE,"",IF(OFFSET(Data!$A$1,MATCH($D266,Data!$CG:$CG,0)-1,MATCH($E266&amp;"/"&amp;X$1,Data!$1:$1,0)-1)=0,"",OFFSET(Data!$A$1,MATCH($D266,Data!$CG:$CG,0)-1,MATCH($E266&amp;"/"&amp;X$1,Data!$1:$1,0)-1)))</f>
        <v/>
      </c>
      <c r="Y266" s="252" t="str">
        <f ca="1">IF(ISERROR(OFFSET(Data!$A$1,MATCH($D266,Data!$CG:$CG,0)-1,MATCH($E266&amp;"/"&amp;Y$1,Data!$1:$1,0)-1))=TRUE,"",IF(OFFSET(Data!$A$1,MATCH($D266,Data!$CG:$CG,0)-1,MATCH($E266&amp;"/"&amp;Y$1,Data!$1:$1,0)-1)=0,"",OFFSET(Data!$A$1,MATCH($D266,Data!$CG:$CG,0)-1,MATCH($E266&amp;"/"&amp;Y$1,Data!$1:$1,0)-1)))</f>
        <v/>
      </c>
      <c r="Z266" s="252" t="str">
        <f ca="1">IF(ISERROR(OFFSET(Data!$A$1,MATCH($D266,Data!$CG:$CG,0)-1,MATCH($E266&amp;"/"&amp;Z$1,Data!$1:$1,0)-1))=TRUE,"",IF(OFFSET(Data!$A$1,MATCH($D266,Data!$CG:$CG,0)-1,MATCH($E266&amp;"/"&amp;Z$1,Data!$1:$1,0)-1)=0,"",OFFSET(Data!$A$1,MATCH($D266,Data!$CG:$CG,0)-1,MATCH($E266&amp;"/"&amp;Z$1,Data!$1:$1,0)-1)))</f>
        <v/>
      </c>
      <c r="AA266" s="252" t="str">
        <f ca="1">IF(ISERROR(OFFSET(Data!$A$1,MATCH($D266,Data!$CG:$CG,0)-1,MATCH($E266&amp;"/"&amp;AA$1,Data!$1:$1,0)-1))=TRUE,"",IF(OFFSET(Data!$A$1,MATCH($D266,Data!$CG:$CG,0)-1,MATCH($E266&amp;"/"&amp;AA$1,Data!$1:$1,0)-1)=0,"",OFFSET(Data!$A$1,MATCH($D266,Data!$CG:$CG,0)-1,MATCH($E266&amp;"/"&amp;AA$1,Data!$1:$1,0)-1)))</f>
        <v/>
      </c>
      <c r="AB266" s="252" t="str">
        <f ca="1">IF(ISERROR(OFFSET(Data!$A$1,MATCH($D266,Data!$CG:$CG,0)-1,MATCH($E266&amp;"/"&amp;AB$1,Data!$1:$1,0)-1))=TRUE,"",IF(OFFSET(Data!$A$1,MATCH($D266,Data!$CG:$CG,0)-1,MATCH($E266&amp;"/"&amp;AB$1,Data!$1:$1,0)-1)=0,"",OFFSET(Data!$A$1,MATCH($D266,Data!$CG:$CG,0)-1,MATCH($E266&amp;"/"&amp;AB$1,Data!$1:$1,0)-1)))</f>
        <v/>
      </c>
      <c r="AC266" s="252" t="str">
        <f ca="1">IF(ISERROR(OFFSET(Data!$A$1,MATCH($D266,Data!$CG:$CG,0)-1,MATCH($E266&amp;"/"&amp;AC$1,Data!$1:$1,0)-1))=TRUE,"",IF(OFFSET(Data!$A$1,MATCH($D266,Data!$CG:$CG,0)-1,MATCH($E266&amp;"/"&amp;AC$1,Data!$1:$1,0)-1)=0,"",OFFSET(Data!$A$1,MATCH($D266,Data!$CG:$CG,0)-1,MATCH($E266&amp;"/"&amp;AC$1,Data!$1:$1,0)-1)))</f>
        <v/>
      </c>
      <c r="AD266" s="252" t="str">
        <f ca="1">IF(ISERROR(OFFSET(Data!$A$1,MATCH($D266,Data!$CG:$CG,0)-1,MATCH($E266&amp;"/"&amp;AD$1,Data!$1:$1,0)-1))=TRUE,"",IF(OFFSET(Data!$A$1,MATCH($D266,Data!$CG:$CG,0)-1,MATCH($E266&amp;"/"&amp;AD$1,Data!$1:$1,0)-1)=0,"",OFFSET(Data!$A$1,MATCH($D266,Data!$CG:$CG,0)-1,MATCH($E266&amp;"/"&amp;AD$1,Data!$1:$1,0)-1)))</f>
        <v/>
      </c>
      <c r="AE266" s="252" t="str">
        <f ca="1">IF(ISERROR(OFFSET(Data!$A$1,MATCH($D266,Data!$CG:$CG,0)-1,MATCH($E266&amp;"/"&amp;AE$1,Data!$1:$1,0)-1))=TRUE,"",IF(OFFSET(Data!$A$1,MATCH($D266,Data!$CG:$CG,0)-1,MATCH($E266&amp;"/"&amp;AE$1,Data!$1:$1,0)-1)=0,"",OFFSET(Data!$A$1,MATCH($D266,Data!$CG:$CG,0)-1,MATCH($E266&amp;"/"&amp;AE$1,Data!$1:$1,0)-1)))</f>
        <v/>
      </c>
      <c r="AF266" s="253" t="str">
        <f ca="1">IF(ISERROR(OFFSET(Data!$A$1,MATCH($D266,Data!$CG:$CG,0)-1,MATCH($E266&amp;"/"&amp;AF$1,Data!$1:$1,0)-1))=TRUE,"",IF(OFFSET(Data!$A$1,MATCH($D266,Data!$CG:$CG,0)-1,MATCH($E266&amp;"/"&amp;AF$1,Data!$1:$1,0)-1)=0,"",OFFSET(Data!$A$1,MATCH($D266,Data!$CG:$CG,0)-1,MATCH($E266&amp;"/"&amp;AF$1,Data!$1:$1,0)-1)))</f>
        <v/>
      </c>
      <c r="AG266" s="188">
        <f t="shared" ref="AG266:AG329" ca="1" si="8">SUM(F266:AF266)</f>
        <v>0</v>
      </c>
      <c r="AH266" s="208">
        <f ca="1">SUM(AG264:AG266)</f>
        <v>0</v>
      </c>
    </row>
    <row r="267" spans="1:34" ht="15.75" hidden="1" customHeight="1" x14ac:dyDescent="0.25">
      <c r="A267" s="446"/>
      <c r="B267" s="469"/>
      <c r="C267" s="472"/>
      <c r="D267" s="50" t="e">
        <f>IF(C267&lt;&gt;"",C267,D266)</f>
        <v>#N/A</v>
      </c>
      <c r="E267" s="51" t="s">
        <v>24</v>
      </c>
      <c r="F267" s="254" t="str">
        <f ca="1">IF(ISERROR(OFFSET(Data!$A$1,MATCH($D267,Data!$CG:$CG,0)-1,MATCH($E267&amp;"/"&amp;F$1,Data!$1:$1,0)-1))=TRUE,"",IF(OFFSET(Data!$A$1,MATCH($D267,Data!$CG:$CG,0)-1,MATCH($E267&amp;"/"&amp;F$1,Data!$1:$1,0)-1)=0,"",OFFSET(Data!$A$1,MATCH($D267,Data!$CG:$CG,0)-1,MATCH($E267&amp;"/"&amp;F$1,Data!$1:$1,0)-1)))</f>
        <v/>
      </c>
      <c r="G267" s="252" t="str">
        <f ca="1">IF(ISERROR(OFFSET(Data!$A$1,MATCH($D267,Data!$CG:$CG,0)-1,MATCH($E267&amp;"/"&amp;G$1,Data!$1:$1,0)-1))=TRUE,"",IF(OFFSET(Data!$A$1,MATCH($D267,Data!$CG:$CG,0)-1,MATCH($E267&amp;"/"&amp;G$1,Data!$1:$1,0)-1)=0,"",OFFSET(Data!$A$1,MATCH($D267,Data!$CG:$CG,0)-1,MATCH($E267&amp;"/"&amp;G$1,Data!$1:$1,0)-1)))</f>
        <v/>
      </c>
      <c r="H267" s="252" t="str">
        <f ca="1">IF(ISERROR(OFFSET(Data!$A$1,MATCH($D267,Data!$CG:$CG,0)-1,MATCH($E267&amp;"/"&amp;H$1,Data!$1:$1,0)-1))=TRUE,"",IF(OFFSET(Data!$A$1,MATCH($D267,Data!$CG:$CG,0)-1,MATCH($E267&amp;"/"&amp;H$1,Data!$1:$1,0)-1)=0,"",OFFSET(Data!$A$1,MATCH($D267,Data!$CG:$CG,0)-1,MATCH($E267&amp;"/"&amp;H$1,Data!$1:$1,0)-1)))</f>
        <v/>
      </c>
      <c r="I267" s="252" t="str">
        <f ca="1">IF(ISERROR(OFFSET(Data!$A$1,MATCH($D267,Data!$CG:$CG,0)-1,MATCH($E267&amp;"/"&amp;I$1,Data!$1:$1,0)-1))=TRUE,"",IF(OFFSET(Data!$A$1,MATCH($D267,Data!$CG:$CG,0)-1,MATCH($E267&amp;"/"&amp;I$1,Data!$1:$1,0)-1)=0,"",OFFSET(Data!$A$1,MATCH($D267,Data!$CG:$CG,0)-1,MATCH($E267&amp;"/"&amp;I$1,Data!$1:$1,0)-1)))</f>
        <v/>
      </c>
      <c r="J267" s="252" t="str">
        <f ca="1">IF(ISERROR(OFFSET(Data!$A$1,MATCH($D267,Data!$CG:$CG,0)-1,MATCH($E267&amp;"/"&amp;J$1,Data!$1:$1,0)-1))=TRUE,"",IF(OFFSET(Data!$A$1,MATCH($D267,Data!$CG:$CG,0)-1,MATCH($E267&amp;"/"&amp;J$1,Data!$1:$1,0)-1)=0,"",OFFSET(Data!$A$1,MATCH($D267,Data!$CG:$CG,0)-1,MATCH($E267&amp;"/"&amp;J$1,Data!$1:$1,0)-1)))</f>
        <v/>
      </c>
      <c r="K267" s="252" t="str">
        <f ca="1">IF(ISERROR(OFFSET(Data!$A$1,MATCH($D267,Data!$CG:$CG,0)-1,MATCH($E267&amp;"/"&amp;K$1,Data!$1:$1,0)-1))=TRUE,"",IF(OFFSET(Data!$A$1,MATCH($D267,Data!$CG:$CG,0)-1,MATCH($E267&amp;"/"&amp;K$1,Data!$1:$1,0)-1)=0,"",OFFSET(Data!$A$1,MATCH($D267,Data!$CG:$CG,0)-1,MATCH($E267&amp;"/"&amp;K$1,Data!$1:$1,0)-1)))</f>
        <v/>
      </c>
      <c r="L267" s="252" t="str">
        <f ca="1">IF(ISERROR(OFFSET(Data!$A$1,MATCH($D267,Data!$CG:$CG,0)-1,MATCH($E267&amp;"/"&amp;L$1,Data!$1:$1,0)-1))=TRUE,"",IF(OFFSET(Data!$A$1,MATCH($D267,Data!$CG:$CG,0)-1,MATCH($E267&amp;"/"&amp;L$1,Data!$1:$1,0)-1)=0,"",OFFSET(Data!$A$1,MATCH($D267,Data!$CG:$CG,0)-1,MATCH($E267&amp;"/"&amp;L$1,Data!$1:$1,0)-1)))</f>
        <v/>
      </c>
      <c r="M267" s="252" t="str">
        <f ca="1">IF(ISERROR(OFFSET(Data!$A$1,MATCH($D267,Data!$CG:$CG,0)-1,MATCH($E267&amp;"/"&amp;M$1,Data!$1:$1,0)-1))=TRUE,"",IF(OFFSET(Data!$A$1,MATCH($D267,Data!$CG:$CG,0)-1,MATCH($E267&amp;"/"&amp;M$1,Data!$1:$1,0)-1)=0,"",OFFSET(Data!$A$1,MATCH($D267,Data!$CG:$CG,0)-1,MATCH($E267&amp;"/"&amp;M$1,Data!$1:$1,0)-1)))</f>
        <v/>
      </c>
      <c r="N267" s="252" t="str">
        <f ca="1">IF(ISERROR(OFFSET(Data!$A$1,MATCH($D267,Data!$CG:$CG,0)-1,MATCH($E267&amp;"/"&amp;N$1,Data!$1:$1,0)-1))=TRUE,"",IF(OFFSET(Data!$A$1,MATCH($D267,Data!$CG:$CG,0)-1,MATCH($E267&amp;"/"&amp;N$1,Data!$1:$1,0)-1)=0,"",OFFSET(Data!$A$1,MATCH($D267,Data!$CG:$CG,0)-1,MATCH($E267&amp;"/"&amp;N$1,Data!$1:$1,0)-1)))</f>
        <v/>
      </c>
      <c r="O267" s="252" t="str">
        <f ca="1">IF(ISERROR(OFFSET(Data!$A$1,MATCH($D267,Data!$CG:$CG,0)-1,MATCH($E267&amp;"/"&amp;O$1,Data!$1:$1,0)-1))=TRUE,"",IF(OFFSET(Data!$A$1,MATCH($D267,Data!$CG:$CG,0)-1,MATCH($E267&amp;"/"&amp;O$1,Data!$1:$1,0)-1)=0,"",OFFSET(Data!$A$1,MATCH($D267,Data!$CG:$CG,0)-1,MATCH($E267&amp;"/"&amp;O$1,Data!$1:$1,0)-1)))</f>
        <v/>
      </c>
      <c r="P267" s="252" t="str">
        <f ca="1">IF(ISERROR(OFFSET(Data!$A$1,MATCH($D267,Data!$CG:$CG,0)-1,MATCH($E267&amp;"/"&amp;P$1,Data!$1:$1,0)-1))=TRUE,"",IF(OFFSET(Data!$A$1,MATCH($D267,Data!$CG:$CG,0)-1,MATCH($E267&amp;"/"&amp;P$1,Data!$1:$1,0)-1)=0,"",OFFSET(Data!$A$1,MATCH($D267,Data!$CG:$CG,0)-1,MATCH($E267&amp;"/"&amp;P$1,Data!$1:$1,0)-1)))</f>
        <v/>
      </c>
      <c r="Q267" s="252" t="str">
        <f ca="1">IF(ISERROR(OFFSET(Data!$A$1,MATCH($D267,Data!$CG:$CG,0)-1,MATCH($E267&amp;"/"&amp;Q$1,Data!$1:$1,0)-1))=TRUE,"",IF(OFFSET(Data!$A$1,MATCH($D267,Data!$CG:$CG,0)-1,MATCH($E267&amp;"/"&amp;Q$1,Data!$1:$1,0)-1)=0,"",OFFSET(Data!$A$1,MATCH($D267,Data!$CG:$CG,0)-1,MATCH($E267&amp;"/"&amp;Q$1,Data!$1:$1,0)-1)))</f>
        <v/>
      </c>
      <c r="R267" s="252" t="str">
        <f ca="1">IF(ISERROR(OFFSET(Data!$A$1,MATCH($D267,Data!$CG:$CG,0)-1,MATCH($E267&amp;"/"&amp;R$1,Data!$1:$1,0)-1))=TRUE,"",IF(OFFSET(Data!$A$1,MATCH($D267,Data!$CG:$CG,0)-1,MATCH($E267&amp;"/"&amp;R$1,Data!$1:$1,0)-1)=0,"",OFFSET(Data!$A$1,MATCH($D267,Data!$CG:$CG,0)-1,MATCH($E267&amp;"/"&amp;R$1,Data!$1:$1,0)-1)))</f>
        <v/>
      </c>
      <c r="S267" s="252" t="str">
        <f ca="1">IF(ISERROR(OFFSET(Data!$A$1,MATCH($D267,Data!$CG:$CG,0)-1,MATCH($E267&amp;"/"&amp;S$1,Data!$1:$1,0)-1))=TRUE,"",IF(OFFSET(Data!$A$1,MATCH($D267,Data!$CG:$CG,0)-1,MATCH($E267&amp;"/"&amp;S$1,Data!$1:$1,0)-1)=0,"",OFFSET(Data!$A$1,MATCH($D267,Data!$CG:$CG,0)-1,MATCH($E267&amp;"/"&amp;S$1,Data!$1:$1,0)-1)))</f>
        <v/>
      </c>
      <c r="T267" s="252" t="str">
        <f ca="1">IF(ISERROR(OFFSET(Data!$A$1,MATCH($D267,Data!$CG:$CG,0)-1,MATCH($E267&amp;"/"&amp;T$1,Data!$1:$1,0)-1))=TRUE,"",IF(OFFSET(Data!$A$1,MATCH($D267,Data!$CG:$CG,0)-1,MATCH($E267&amp;"/"&amp;T$1,Data!$1:$1,0)-1)=0,"",OFFSET(Data!$A$1,MATCH($D267,Data!$CG:$CG,0)-1,MATCH($E267&amp;"/"&amp;T$1,Data!$1:$1,0)-1)))</f>
        <v/>
      </c>
      <c r="U267" s="252" t="str">
        <f ca="1">IF(ISERROR(OFFSET(Data!$A$1,MATCH($D267,Data!$CG:$CG,0)-1,MATCH($E267&amp;"/"&amp;U$1,Data!$1:$1,0)-1))=TRUE,"",IF(OFFSET(Data!$A$1,MATCH($D267,Data!$CG:$CG,0)-1,MATCH($E267&amp;"/"&amp;U$1,Data!$1:$1,0)-1)=0,"",OFFSET(Data!$A$1,MATCH($D267,Data!$CG:$CG,0)-1,MATCH($E267&amp;"/"&amp;U$1,Data!$1:$1,0)-1)))</f>
        <v/>
      </c>
      <c r="V267" s="252" t="str">
        <f ca="1">IF(ISERROR(OFFSET(Data!$A$1,MATCH($D267,Data!$CG:$CG,0)-1,MATCH($E267&amp;"/"&amp;V$1,Data!$1:$1,0)-1))=TRUE,"",IF(OFFSET(Data!$A$1,MATCH($D267,Data!$CG:$CG,0)-1,MATCH($E267&amp;"/"&amp;V$1,Data!$1:$1,0)-1)=0,"",OFFSET(Data!$A$1,MATCH($D267,Data!$CG:$CG,0)-1,MATCH($E267&amp;"/"&amp;V$1,Data!$1:$1,0)-1)))</f>
        <v/>
      </c>
      <c r="W267" s="269" t="str">
        <f ca="1">IF(ISERROR(OFFSET(Data!$A$1,MATCH($D267,Data!$CG:$CG,0)-1,MATCH($E267&amp;"/"&amp;W$1,Data!$1:$1,0)-1))=TRUE,"",IF(OFFSET(Data!$A$1,MATCH($D267,Data!$CG:$CG,0)-1,MATCH($E267&amp;"/"&amp;W$1,Data!$1:$1,0)-1)=0,"",OFFSET(Data!$A$1,MATCH($D267,Data!$CG:$CG,0)-1,MATCH($E267&amp;"/"&amp;W$1,Data!$1:$1,0)-1)))</f>
        <v/>
      </c>
      <c r="X267" s="252" t="str">
        <f ca="1">IF(ISERROR(OFFSET(Data!$A$1,MATCH($D267,Data!$CG:$CG,0)-1,MATCH($E267&amp;"/"&amp;X$1,Data!$1:$1,0)-1))=TRUE,"",IF(OFFSET(Data!$A$1,MATCH($D267,Data!$CG:$CG,0)-1,MATCH($E267&amp;"/"&amp;X$1,Data!$1:$1,0)-1)=0,"",OFFSET(Data!$A$1,MATCH($D267,Data!$CG:$CG,0)-1,MATCH($E267&amp;"/"&amp;X$1,Data!$1:$1,0)-1)))</f>
        <v/>
      </c>
      <c r="Y267" s="252" t="str">
        <f ca="1">IF(ISERROR(OFFSET(Data!$A$1,MATCH($D267,Data!$CG:$CG,0)-1,MATCH($E267&amp;"/"&amp;Y$1,Data!$1:$1,0)-1))=TRUE,"",IF(OFFSET(Data!$A$1,MATCH($D267,Data!$CG:$CG,0)-1,MATCH($E267&amp;"/"&amp;Y$1,Data!$1:$1,0)-1)=0,"",OFFSET(Data!$A$1,MATCH($D267,Data!$CG:$CG,0)-1,MATCH($E267&amp;"/"&amp;Y$1,Data!$1:$1,0)-1)))</f>
        <v/>
      </c>
      <c r="Z267" s="252" t="str">
        <f ca="1">IF(ISERROR(OFFSET(Data!$A$1,MATCH($D267,Data!$CG:$CG,0)-1,MATCH($E267&amp;"/"&amp;Z$1,Data!$1:$1,0)-1))=TRUE,"",IF(OFFSET(Data!$A$1,MATCH($D267,Data!$CG:$CG,0)-1,MATCH($E267&amp;"/"&amp;Z$1,Data!$1:$1,0)-1)=0,"",OFFSET(Data!$A$1,MATCH($D267,Data!$CG:$CG,0)-1,MATCH($E267&amp;"/"&amp;Z$1,Data!$1:$1,0)-1)))</f>
        <v/>
      </c>
      <c r="AA267" s="252" t="str">
        <f ca="1">IF(ISERROR(OFFSET(Data!$A$1,MATCH($D267,Data!$CG:$CG,0)-1,MATCH($E267&amp;"/"&amp;AA$1,Data!$1:$1,0)-1))=TRUE,"",IF(OFFSET(Data!$A$1,MATCH($D267,Data!$CG:$CG,0)-1,MATCH($E267&amp;"/"&amp;AA$1,Data!$1:$1,0)-1)=0,"",OFFSET(Data!$A$1,MATCH($D267,Data!$CG:$CG,0)-1,MATCH($E267&amp;"/"&amp;AA$1,Data!$1:$1,0)-1)))</f>
        <v/>
      </c>
      <c r="AB267" s="252" t="str">
        <f ca="1">IF(ISERROR(OFFSET(Data!$A$1,MATCH($D267,Data!$CG:$CG,0)-1,MATCH($E267&amp;"/"&amp;AB$1,Data!$1:$1,0)-1))=TRUE,"",IF(OFFSET(Data!$A$1,MATCH($D267,Data!$CG:$CG,0)-1,MATCH($E267&amp;"/"&amp;AB$1,Data!$1:$1,0)-1)=0,"",OFFSET(Data!$A$1,MATCH($D267,Data!$CG:$CG,0)-1,MATCH($E267&amp;"/"&amp;AB$1,Data!$1:$1,0)-1)))</f>
        <v/>
      </c>
      <c r="AC267" s="252" t="str">
        <f ca="1">IF(ISERROR(OFFSET(Data!$A$1,MATCH($D267,Data!$CG:$CG,0)-1,MATCH($E267&amp;"/"&amp;AC$1,Data!$1:$1,0)-1))=TRUE,"",IF(OFFSET(Data!$A$1,MATCH($D267,Data!$CG:$CG,0)-1,MATCH($E267&amp;"/"&amp;AC$1,Data!$1:$1,0)-1)=0,"",OFFSET(Data!$A$1,MATCH($D267,Data!$CG:$CG,0)-1,MATCH($E267&amp;"/"&amp;AC$1,Data!$1:$1,0)-1)))</f>
        <v/>
      </c>
      <c r="AD267" s="252" t="str">
        <f ca="1">IF(ISERROR(OFFSET(Data!$A$1,MATCH($D267,Data!$CG:$CG,0)-1,MATCH($E267&amp;"/"&amp;AD$1,Data!$1:$1,0)-1))=TRUE,"",IF(OFFSET(Data!$A$1,MATCH($D267,Data!$CG:$CG,0)-1,MATCH($E267&amp;"/"&amp;AD$1,Data!$1:$1,0)-1)=0,"",OFFSET(Data!$A$1,MATCH($D267,Data!$CG:$CG,0)-1,MATCH($E267&amp;"/"&amp;AD$1,Data!$1:$1,0)-1)))</f>
        <v/>
      </c>
      <c r="AE267" s="252" t="str">
        <f ca="1">IF(ISERROR(OFFSET(Data!$A$1,MATCH($D267,Data!$CG:$CG,0)-1,MATCH($E267&amp;"/"&amp;AE$1,Data!$1:$1,0)-1))=TRUE,"",IF(OFFSET(Data!$A$1,MATCH($D267,Data!$CG:$CG,0)-1,MATCH($E267&amp;"/"&amp;AE$1,Data!$1:$1,0)-1)=0,"",OFFSET(Data!$A$1,MATCH($D267,Data!$CG:$CG,0)-1,MATCH($E267&amp;"/"&amp;AE$1,Data!$1:$1,0)-1)))</f>
        <v/>
      </c>
      <c r="AF267" s="253" t="str">
        <f ca="1">IF(ISERROR(OFFSET(Data!$A$1,MATCH($D267,Data!$CG:$CG,0)-1,MATCH($E267&amp;"/"&amp;AF$1,Data!$1:$1,0)-1))=TRUE,"",IF(OFFSET(Data!$A$1,MATCH($D267,Data!$CG:$CG,0)-1,MATCH($E267&amp;"/"&amp;AF$1,Data!$1:$1,0)-1)=0,"",OFFSET(Data!$A$1,MATCH($D267,Data!$CG:$CG,0)-1,MATCH($E267&amp;"/"&amp;AF$1,Data!$1:$1,0)-1)))</f>
        <v/>
      </c>
      <c r="AG267" s="188">
        <f t="shared" ca="1" si="8"/>
        <v>0</v>
      </c>
      <c r="AH267" s="208">
        <f ca="1">SUM(AG264:AG267)</f>
        <v>0</v>
      </c>
    </row>
    <row r="268" spans="1:34" ht="15.75" hidden="1" customHeight="1" thickBot="1" x14ac:dyDescent="0.3">
      <c r="A268" s="447"/>
      <c r="B268" s="470"/>
      <c r="C268" s="473"/>
      <c r="D268" s="52" t="e">
        <f>IF(C268&lt;&gt;"",C268,D267)</f>
        <v>#N/A</v>
      </c>
      <c r="E268" s="53" t="s">
        <v>25</v>
      </c>
      <c r="F268" s="255" t="str">
        <f ca="1">IF(ISERROR(OFFSET(Data!$A$1,MATCH($D268,Data!$CG:$CG,0)-1,MATCH($E268&amp;"/"&amp;F$1,Data!$1:$1,0)-1))=TRUE,"",IF(OFFSET(Data!$A$1,MATCH($D268,Data!$CG:$CG,0)-1,MATCH($E268&amp;"/"&amp;F$1,Data!$1:$1,0)-1)=0,"",OFFSET(Data!$A$1,MATCH($D268,Data!$CG:$CG,0)-1,MATCH($E268&amp;"/"&amp;F$1,Data!$1:$1,0)-1)))</f>
        <v/>
      </c>
      <c r="G268" s="256" t="str">
        <f ca="1">IF(ISERROR(OFFSET(Data!$A$1,MATCH($D268,Data!$CG:$CG,0)-1,MATCH($E268&amp;"/"&amp;G$1,Data!$1:$1,0)-1))=TRUE,"",IF(OFFSET(Data!$A$1,MATCH($D268,Data!$CG:$CG,0)-1,MATCH($E268&amp;"/"&amp;G$1,Data!$1:$1,0)-1)=0,"",OFFSET(Data!$A$1,MATCH($D268,Data!$CG:$CG,0)-1,MATCH($E268&amp;"/"&amp;G$1,Data!$1:$1,0)-1)))</f>
        <v/>
      </c>
      <c r="H268" s="256" t="str">
        <f ca="1">IF(ISERROR(OFFSET(Data!$A$1,MATCH($D268,Data!$CG:$CG,0)-1,MATCH($E268&amp;"/"&amp;H$1,Data!$1:$1,0)-1))=TRUE,"",IF(OFFSET(Data!$A$1,MATCH($D268,Data!$CG:$CG,0)-1,MATCH($E268&amp;"/"&amp;H$1,Data!$1:$1,0)-1)=0,"",OFFSET(Data!$A$1,MATCH($D268,Data!$CG:$CG,0)-1,MATCH($E268&amp;"/"&amp;H$1,Data!$1:$1,0)-1)))</f>
        <v/>
      </c>
      <c r="I268" s="256" t="str">
        <f ca="1">IF(ISERROR(OFFSET(Data!$A$1,MATCH($D268,Data!$CG:$CG,0)-1,MATCH($E268&amp;"/"&amp;I$1,Data!$1:$1,0)-1))=TRUE,"",IF(OFFSET(Data!$A$1,MATCH($D268,Data!$CG:$CG,0)-1,MATCH($E268&amp;"/"&amp;I$1,Data!$1:$1,0)-1)=0,"",OFFSET(Data!$A$1,MATCH($D268,Data!$CG:$CG,0)-1,MATCH($E268&amp;"/"&amp;I$1,Data!$1:$1,0)-1)))</f>
        <v/>
      </c>
      <c r="J268" s="256" t="str">
        <f ca="1">IF(ISERROR(OFFSET(Data!$A$1,MATCH($D268,Data!$CG:$CG,0)-1,MATCH($E268&amp;"/"&amp;J$1,Data!$1:$1,0)-1))=TRUE,"",IF(OFFSET(Data!$A$1,MATCH($D268,Data!$CG:$CG,0)-1,MATCH($E268&amp;"/"&amp;J$1,Data!$1:$1,0)-1)=0,"",OFFSET(Data!$A$1,MATCH($D268,Data!$CG:$CG,0)-1,MATCH($E268&amp;"/"&amp;J$1,Data!$1:$1,0)-1)))</f>
        <v/>
      </c>
      <c r="K268" s="256" t="str">
        <f ca="1">IF(ISERROR(OFFSET(Data!$A$1,MATCH($D268,Data!$CG:$CG,0)-1,MATCH($E268&amp;"/"&amp;K$1,Data!$1:$1,0)-1))=TRUE,"",IF(OFFSET(Data!$A$1,MATCH($D268,Data!$CG:$CG,0)-1,MATCH($E268&amp;"/"&amp;K$1,Data!$1:$1,0)-1)=0,"",OFFSET(Data!$A$1,MATCH($D268,Data!$CG:$CG,0)-1,MATCH($E268&amp;"/"&amp;K$1,Data!$1:$1,0)-1)))</f>
        <v/>
      </c>
      <c r="L268" s="256" t="str">
        <f ca="1">IF(ISERROR(OFFSET(Data!$A$1,MATCH($D268,Data!$CG:$CG,0)-1,MATCH($E268&amp;"/"&amp;L$1,Data!$1:$1,0)-1))=TRUE,"",IF(OFFSET(Data!$A$1,MATCH($D268,Data!$CG:$CG,0)-1,MATCH($E268&amp;"/"&amp;L$1,Data!$1:$1,0)-1)=0,"",OFFSET(Data!$A$1,MATCH($D268,Data!$CG:$CG,0)-1,MATCH($E268&amp;"/"&amp;L$1,Data!$1:$1,0)-1)))</f>
        <v/>
      </c>
      <c r="M268" s="256" t="str">
        <f ca="1">IF(ISERROR(OFFSET(Data!$A$1,MATCH($D268,Data!$CG:$CG,0)-1,MATCH($E268&amp;"/"&amp;M$1,Data!$1:$1,0)-1))=TRUE,"",IF(OFFSET(Data!$A$1,MATCH($D268,Data!$CG:$CG,0)-1,MATCH($E268&amp;"/"&amp;M$1,Data!$1:$1,0)-1)=0,"",OFFSET(Data!$A$1,MATCH($D268,Data!$CG:$CG,0)-1,MATCH($E268&amp;"/"&amp;M$1,Data!$1:$1,0)-1)))</f>
        <v/>
      </c>
      <c r="N268" s="256" t="str">
        <f ca="1">IF(ISERROR(OFFSET(Data!$A$1,MATCH($D268,Data!$CG:$CG,0)-1,MATCH($E268&amp;"/"&amp;N$1,Data!$1:$1,0)-1))=TRUE,"",IF(OFFSET(Data!$A$1,MATCH($D268,Data!$CG:$CG,0)-1,MATCH($E268&amp;"/"&amp;N$1,Data!$1:$1,0)-1)=0,"",OFFSET(Data!$A$1,MATCH($D268,Data!$CG:$CG,0)-1,MATCH($E268&amp;"/"&amp;N$1,Data!$1:$1,0)-1)))</f>
        <v/>
      </c>
      <c r="O268" s="256" t="str">
        <f ca="1">IF(ISERROR(OFFSET(Data!$A$1,MATCH($D268,Data!$CG:$CG,0)-1,MATCH($E268&amp;"/"&amp;O$1,Data!$1:$1,0)-1))=TRUE,"",IF(OFFSET(Data!$A$1,MATCH($D268,Data!$CG:$CG,0)-1,MATCH($E268&amp;"/"&amp;O$1,Data!$1:$1,0)-1)=0,"",OFFSET(Data!$A$1,MATCH($D268,Data!$CG:$CG,0)-1,MATCH($E268&amp;"/"&amp;O$1,Data!$1:$1,0)-1)))</f>
        <v/>
      </c>
      <c r="P268" s="256" t="str">
        <f ca="1">IF(ISERROR(OFFSET(Data!$A$1,MATCH($D268,Data!$CG:$CG,0)-1,MATCH($E268&amp;"/"&amp;P$1,Data!$1:$1,0)-1))=TRUE,"",IF(OFFSET(Data!$A$1,MATCH($D268,Data!$CG:$CG,0)-1,MATCH($E268&amp;"/"&amp;P$1,Data!$1:$1,0)-1)=0,"",OFFSET(Data!$A$1,MATCH($D268,Data!$CG:$CG,0)-1,MATCH($E268&amp;"/"&amp;P$1,Data!$1:$1,0)-1)))</f>
        <v/>
      </c>
      <c r="Q268" s="256" t="str">
        <f ca="1">IF(ISERROR(OFFSET(Data!$A$1,MATCH($D268,Data!$CG:$CG,0)-1,MATCH($E268&amp;"/"&amp;Q$1,Data!$1:$1,0)-1))=TRUE,"",IF(OFFSET(Data!$A$1,MATCH($D268,Data!$CG:$CG,0)-1,MATCH($E268&amp;"/"&amp;Q$1,Data!$1:$1,0)-1)=0,"",OFFSET(Data!$A$1,MATCH($D268,Data!$CG:$CG,0)-1,MATCH($E268&amp;"/"&amp;Q$1,Data!$1:$1,0)-1)))</f>
        <v/>
      </c>
      <c r="R268" s="256" t="str">
        <f ca="1">IF(ISERROR(OFFSET(Data!$A$1,MATCH($D268,Data!$CG:$CG,0)-1,MATCH($E268&amp;"/"&amp;R$1,Data!$1:$1,0)-1))=TRUE,"",IF(OFFSET(Data!$A$1,MATCH($D268,Data!$CG:$CG,0)-1,MATCH($E268&amp;"/"&amp;R$1,Data!$1:$1,0)-1)=0,"",OFFSET(Data!$A$1,MATCH($D268,Data!$CG:$CG,0)-1,MATCH($E268&amp;"/"&amp;R$1,Data!$1:$1,0)-1)))</f>
        <v/>
      </c>
      <c r="S268" s="256" t="str">
        <f ca="1">IF(ISERROR(OFFSET(Data!$A$1,MATCH($D268,Data!$CG:$CG,0)-1,MATCH($E268&amp;"/"&amp;S$1,Data!$1:$1,0)-1))=TRUE,"",IF(OFFSET(Data!$A$1,MATCH($D268,Data!$CG:$CG,0)-1,MATCH($E268&amp;"/"&amp;S$1,Data!$1:$1,0)-1)=0,"",OFFSET(Data!$A$1,MATCH($D268,Data!$CG:$CG,0)-1,MATCH($E268&amp;"/"&amp;S$1,Data!$1:$1,0)-1)))</f>
        <v/>
      </c>
      <c r="T268" s="256" t="str">
        <f ca="1">IF(ISERROR(OFFSET(Data!$A$1,MATCH($D268,Data!$CG:$CG,0)-1,MATCH($E268&amp;"/"&amp;T$1,Data!$1:$1,0)-1))=TRUE,"",IF(OFFSET(Data!$A$1,MATCH($D268,Data!$CG:$CG,0)-1,MATCH($E268&amp;"/"&amp;T$1,Data!$1:$1,0)-1)=0,"",OFFSET(Data!$A$1,MATCH($D268,Data!$CG:$CG,0)-1,MATCH($E268&amp;"/"&amp;T$1,Data!$1:$1,0)-1)))</f>
        <v/>
      </c>
      <c r="U268" s="256" t="str">
        <f ca="1">IF(ISERROR(OFFSET(Data!$A$1,MATCH($D268,Data!$CG:$CG,0)-1,MATCH($E268&amp;"/"&amp;U$1,Data!$1:$1,0)-1))=TRUE,"",IF(OFFSET(Data!$A$1,MATCH($D268,Data!$CG:$CG,0)-1,MATCH($E268&amp;"/"&amp;U$1,Data!$1:$1,0)-1)=0,"",OFFSET(Data!$A$1,MATCH($D268,Data!$CG:$CG,0)-1,MATCH($E268&amp;"/"&amp;U$1,Data!$1:$1,0)-1)))</f>
        <v/>
      </c>
      <c r="V268" s="256" t="str">
        <f ca="1">IF(ISERROR(OFFSET(Data!$A$1,MATCH($D268,Data!$CG:$CG,0)-1,MATCH($E268&amp;"/"&amp;V$1,Data!$1:$1,0)-1))=TRUE,"",IF(OFFSET(Data!$A$1,MATCH($D268,Data!$CG:$CG,0)-1,MATCH($E268&amp;"/"&amp;V$1,Data!$1:$1,0)-1)=0,"",OFFSET(Data!$A$1,MATCH($D268,Data!$CG:$CG,0)-1,MATCH($E268&amp;"/"&amp;V$1,Data!$1:$1,0)-1)))</f>
        <v/>
      </c>
      <c r="W268" s="257" t="str">
        <f ca="1">IF(ISERROR(OFFSET(Data!$A$1,MATCH($D268,Data!$CG:$CG,0)-1,MATCH($E268&amp;"/"&amp;W$1,Data!$1:$1,0)-1))=TRUE,"",IF(OFFSET(Data!$A$1,MATCH($D268,Data!$CG:$CG,0)-1,MATCH($E268&amp;"/"&amp;W$1,Data!$1:$1,0)-1)=0,"",OFFSET(Data!$A$1,MATCH($D268,Data!$CG:$CG,0)-1,MATCH($E268&amp;"/"&amp;W$1,Data!$1:$1,0)-1)))</f>
        <v/>
      </c>
      <c r="X268" s="256" t="str">
        <f ca="1">IF(ISERROR(OFFSET(Data!$A$1,MATCH($D268,Data!$CG:$CG,0)-1,MATCH($E268&amp;"/"&amp;X$1,Data!$1:$1,0)-1))=TRUE,"",IF(OFFSET(Data!$A$1,MATCH($D268,Data!$CG:$CG,0)-1,MATCH($E268&amp;"/"&amp;X$1,Data!$1:$1,0)-1)=0,"",OFFSET(Data!$A$1,MATCH($D268,Data!$CG:$CG,0)-1,MATCH($E268&amp;"/"&amp;X$1,Data!$1:$1,0)-1)))</f>
        <v/>
      </c>
      <c r="Y268" s="256" t="str">
        <f ca="1">IF(ISERROR(OFFSET(Data!$A$1,MATCH($D268,Data!$CG:$CG,0)-1,MATCH($E268&amp;"/"&amp;Y$1,Data!$1:$1,0)-1))=TRUE,"",IF(OFFSET(Data!$A$1,MATCH($D268,Data!$CG:$CG,0)-1,MATCH($E268&amp;"/"&amp;Y$1,Data!$1:$1,0)-1)=0,"",OFFSET(Data!$A$1,MATCH($D268,Data!$CG:$CG,0)-1,MATCH($E268&amp;"/"&amp;Y$1,Data!$1:$1,0)-1)))</f>
        <v/>
      </c>
      <c r="Z268" s="256" t="str">
        <f ca="1">IF(ISERROR(OFFSET(Data!$A$1,MATCH($D268,Data!$CG:$CG,0)-1,MATCH($E268&amp;"/"&amp;Z$1,Data!$1:$1,0)-1))=TRUE,"",IF(OFFSET(Data!$A$1,MATCH($D268,Data!$CG:$CG,0)-1,MATCH($E268&amp;"/"&amp;Z$1,Data!$1:$1,0)-1)=0,"",OFFSET(Data!$A$1,MATCH($D268,Data!$CG:$CG,0)-1,MATCH($E268&amp;"/"&amp;Z$1,Data!$1:$1,0)-1)))</f>
        <v/>
      </c>
      <c r="AA268" s="256" t="str">
        <f ca="1">IF(ISERROR(OFFSET(Data!$A$1,MATCH($D268,Data!$CG:$CG,0)-1,MATCH($E268&amp;"/"&amp;AA$1,Data!$1:$1,0)-1))=TRUE,"",IF(OFFSET(Data!$A$1,MATCH($D268,Data!$CG:$CG,0)-1,MATCH($E268&amp;"/"&amp;AA$1,Data!$1:$1,0)-1)=0,"",OFFSET(Data!$A$1,MATCH($D268,Data!$CG:$CG,0)-1,MATCH($E268&amp;"/"&amp;AA$1,Data!$1:$1,0)-1)))</f>
        <v/>
      </c>
      <c r="AB268" s="256" t="str">
        <f ca="1">IF(ISERROR(OFFSET(Data!$A$1,MATCH($D268,Data!$CG:$CG,0)-1,MATCH($E268&amp;"/"&amp;AB$1,Data!$1:$1,0)-1))=TRUE,"",IF(OFFSET(Data!$A$1,MATCH($D268,Data!$CG:$CG,0)-1,MATCH($E268&amp;"/"&amp;AB$1,Data!$1:$1,0)-1)=0,"",OFFSET(Data!$A$1,MATCH($D268,Data!$CG:$CG,0)-1,MATCH($E268&amp;"/"&amp;AB$1,Data!$1:$1,0)-1)))</f>
        <v/>
      </c>
      <c r="AC268" s="256" t="str">
        <f ca="1">IF(ISERROR(OFFSET(Data!$A$1,MATCH($D268,Data!$CG:$CG,0)-1,MATCH($E268&amp;"/"&amp;AC$1,Data!$1:$1,0)-1))=TRUE,"",IF(OFFSET(Data!$A$1,MATCH($D268,Data!$CG:$CG,0)-1,MATCH($E268&amp;"/"&amp;AC$1,Data!$1:$1,0)-1)=0,"",OFFSET(Data!$A$1,MATCH($D268,Data!$CG:$CG,0)-1,MATCH($E268&amp;"/"&amp;AC$1,Data!$1:$1,0)-1)))</f>
        <v/>
      </c>
      <c r="AD268" s="256" t="str">
        <f ca="1">IF(ISERROR(OFFSET(Data!$A$1,MATCH($D268,Data!$CG:$CG,0)-1,MATCH($E268&amp;"/"&amp;AD$1,Data!$1:$1,0)-1))=TRUE,"",IF(OFFSET(Data!$A$1,MATCH($D268,Data!$CG:$CG,0)-1,MATCH($E268&amp;"/"&amp;AD$1,Data!$1:$1,0)-1)=0,"",OFFSET(Data!$A$1,MATCH($D268,Data!$CG:$CG,0)-1,MATCH($E268&amp;"/"&amp;AD$1,Data!$1:$1,0)-1)))</f>
        <v/>
      </c>
      <c r="AE268" s="256" t="str">
        <f ca="1">IF(ISERROR(OFFSET(Data!$A$1,MATCH($D268,Data!$CG:$CG,0)-1,MATCH($E268&amp;"/"&amp;AE$1,Data!$1:$1,0)-1))=TRUE,"",IF(OFFSET(Data!$A$1,MATCH($D268,Data!$CG:$CG,0)-1,MATCH($E268&amp;"/"&amp;AE$1,Data!$1:$1,0)-1)=0,"",OFFSET(Data!$A$1,MATCH($D268,Data!$CG:$CG,0)-1,MATCH($E268&amp;"/"&amp;AE$1,Data!$1:$1,0)-1)))</f>
        <v/>
      </c>
      <c r="AF268" s="258" t="str">
        <f ca="1">IF(ISERROR(OFFSET(Data!$A$1,MATCH($D268,Data!$CG:$CG,0)-1,MATCH($E268&amp;"/"&amp;AF$1,Data!$1:$1,0)-1))=TRUE,"",IF(OFFSET(Data!$A$1,MATCH($D268,Data!$CG:$CG,0)-1,MATCH($E268&amp;"/"&amp;AF$1,Data!$1:$1,0)-1)=0,"",OFFSET(Data!$A$1,MATCH($D268,Data!$CG:$CG,0)-1,MATCH($E268&amp;"/"&amp;AF$1,Data!$1:$1,0)-1)))</f>
        <v/>
      </c>
      <c r="AG268" s="197">
        <f t="shared" ca="1" si="8"/>
        <v>0</v>
      </c>
      <c r="AH268" s="209">
        <f ca="1">SUM(AG264:AG268)</f>
        <v>0</v>
      </c>
    </row>
    <row r="269" spans="1:34" ht="15" hidden="1" customHeight="1" x14ac:dyDescent="0.25">
      <c r="A269" s="445">
        <v>53</v>
      </c>
      <c r="B269" s="468" t="e">
        <f>INDEX(Data!CI:CI,MATCH("M"&amp;A269,Data!A:A,0))</f>
        <v>#N/A</v>
      </c>
      <c r="C269" s="471" t="e">
        <f>INDEX(Data!CG:CG,MATCH("M"&amp;A269,Data!A:A,0))</f>
        <v>#N/A</v>
      </c>
      <c r="D269" s="48" t="e">
        <f>IF(C269&lt;&gt;"",C269,#REF!)</f>
        <v>#N/A</v>
      </c>
      <c r="E269" s="49" t="s">
        <v>21</v>
      </c>
      <c r="F269" s="271" t="str">
        <f ca="1">IF(ISERROR(OFFSET(Data!$A$1,MATCH($D269,Data!$CG:$CG,0)-1,MATCH($E269&amp;"/"&amp;F$1,Data!$1:$1,0)-1))=TRUE,"",IF(OFFSET(Data!$A$1,MATCH($D269,Data!$CG:$CG,0)-1,MATCH($E269&amp;"/"&amp;F$1,Data!$1:$1,0)-1)=0,"",OFFSET(Data!$A$1,MATCH($D269,Data!$CG:$CG,0)-1,MATCH($E269&amp;"/"&amp;F$1,Data!$1:$1,0)-1)))</f>
        <v/>
      </c>
      <c r="G269" s="250" t="str">
        <f ca="1">IF(ISERROR(OFFSET(Data!$A$1,MATCH($D269,Data!$CG:$CG,0)-1,MATCH($E269&amp;"/"&amp;G$1,Data!$1:$1,0)-1))=TRUE,"",IF(OFFSET(Data!$A$1,MATCH($D269,Data!$CG:$CG,0)-1,MATCH($E269&amp;"/"&amp;G$1,Data!$1:$1,0)-1)=0,"",OFFSET(Data!$A$1,MATCH($D269,Data!$CG:$CG,0)-1,MATCH($E269&amp;"/"&amp;G$1,Data!$1:$1,0)-1)))</f>
        <v/>
      </c>
      <c r="H269" s="250" t="str">
        <f ca="1">IF(ISERROR(OFFSET(Data!$A$1,MATCH($D269,Data!$CG:$CG,0)-1,MATCH($E269&amp;"/"&amp;H$1,Data!$1:$1,0)-1))=TRUE,"",IF(OFFSET(Data!$A$1,MATCH($D269,Data!$CG:$CG,0)-1,MATCH($E269&amp;"/"&amp;H$1,Data!$1:$1,0)-1)=0,"",OFFSET(Data!$A$1,MATCH($D269,Data!$CG:$CG,0)-1,MATCH($E269&amp;"/"&amp;H$1,Data!$1:$1,0)-1)))</f>
        <v/>
      </c>
      <c r="I269" s="250" t="str">
        <f ca="1">IF(ISERROR(OFFSET(Data!$A$1,MATCH($D269,Data!$CG:$CG,0)-1,MATCH($E269&amp;"/"&amp;I$1,Data!$1:$1,0)-1))=TRUE,"",IF(OFFSET(Data!$A$1,MATCH($D269,Data!$CG:$CG,0)-1,MATCH($E269&amp;"/"&amp;I$1,Data!$1:$1,0)-1)=0,"",OFFSET(Data!$A$1,MATCH($D269,Data!$CG:$CG,0)-1,MATCH($E269&amp;"/"&amp;I$1,Data!$1:$1,0)-1)))</f>
        <v/>
      </c>
      <c r="J269" s="250" t="str">
        <f ca="1">IF(ISERROR(OFFSET(Data!$A$1,MATCH($D269,Data!$CG:$CG,0)-1,MATCH($E269&amp;"/"&amp;J$1,Data!$1:$1,0)-1))=TRUE,"",IF(OFFSET(Data!$A$1,MATCH($D269,Data!$CG:$CG,0)-1,MATCH($E269&amp;"/"&amp;J$1,Data!$1:$1,0)-1)=0,"",OFFSET(Data!$A$1,MATCH($D269,Data!$CG:$CG,0)-1,MATCH($E269&amp;"/"&amp;J$1,Data!$1:$1,0)-1)))</f>
        <v/>
      </c>
      <c r="K269" s="250" t="str">
        <f ca="1">IF(ISERROR(OFFSET(Data!$A$1,MATCH($D269,Data!$CG:$CG,0)-1,MATCH($E269&amp;"/"&amp;K$1,Data!$1:$1,0)-1))=TRUE,"",IF(OFFSET(Data!$A$1,MATCH($D269,Data!$CG:$CG,0)-1,MATCH($E269&amp;"/"&amp;K$1,Data!$1:$1,0)-1)=0,"",OFFSET(Data!$A$1,MATCH($D269,Data!$CG:$CG,0)-1,MATCH($E269&amp;"/"&amp;K$1,Data!$1:$1,0)-1)))</f>
        <v/>
      </c>
      <c r="L269" s="250" t="str">
        <f ca="1">IF(ISERROR(OFFSET(Data!$A$1,MATCH($D269,Data!$CG:$CG,0)-1,MATCH($E269&amp;"/"&amp;L$1,Data!$1:$1,0)-1))=TRUE,"",IF(OFFSET(Data!$A$1,MATCH($D269,Data!$CG:$CG,0)-1,MATCH($E269&amp;"/"&amp;L$1,Data!$1:$1,0)-1)=0,"",OFFSET(Data!$A$1,MATCH($D269,Data!$CG:$CG,0)-1,MATCH($E269&amp;"/"&amp;L$1,Data!$1:$1,0)-1)))</f>
        <v/>
      </c>
      <c r="M269" s="250" t="str">
        <f ca="1">IF(ISERROR(OFFSET(Data!$A$1,MATCH($D269,Data!$CG:$CG,0)-1,MATCH($E269&amp;"/"&amp;M$1,Data!$1:$1,0)-1))=TRUE,"",IF(OFFSET(Data!$A$1,MATCH($D269,Data!$CG:$CG,0)-1,MATCH($E269&amp;"/"&amp;M$1,Data!$1:$1,0)-1)=0,"",OFFSET(Data!$A$1,MATCH($D269,Data!$CG:$CG,0)-1,MATCH($E269&amp;"/"&amp;M$1,Data!$1:$1,0)-1)))</f>
        <v/>
      </c>
      <c r="N269" s="250" t="str">
        <f ca="1">IF(ISERROR(OFFSET(Data!$A$1,MATCH($D269,Data!$CG:$CG,0)-1,MATCH($E269&amp;"/"&amp;N$1,Data!$1:$1,0)-1))=TRUE,"",IF(OFFSET(Data!$A$1,MATCH($D269,Data!$CG:$CG,0)-1,MATCH($E269&amp;"/"&amp;N$1,Data!$1:$1,0)-1)=0,"",OFFSET(Data!$A$1,MATCH($D269,Data!$CG:$CG,0)-1,MATCH($E269&amp;"/"&amp;N$1,Data!$1:$1,0)-1)))</f>
        <v/>
      </c>
      <c r="O269" s="250" t="str">
        <f ca="1">IF(ISERROR(OFFSET(Data!$A$1,MATCH($D269,Data!$CG:$CG,0)-1,MATCH($E269&amp;"/"&amp;O$1,Data!$1:$1,0)-1))=TRUE,"",IF(OFFSET(Data!$A$1,MATCH($D269,Data!$CG:$CG,0)-1,MATCH($E269&amp;"/"&amp;O$1,Data!$1:$1,0)-1)=0,"",OFFSET(Data!$A$1,MATCH($D269,Data!$CG:$CG,0)-1,MATCH($E269&amp;"/"&amp;O$1,Data!$1:$1,0)-1)))</f>
        <v/>
      </c>
      <c r="P269" s="250" t="str">
        <f ca="1">IF(ISERROR(OFFSET(Data!$A$1,MATCH($D269,Data!$CG:$CG,0)-1,MATCH($E269&amp;"/"&amp;P$1,Data!$1:$1,0)-1))=TRUE,"",IF(OFFSET(Data!$A$1,MATCH($D269,Data!$CG:$CG,0)-1,MATCH($E269&amp;"/"&amp;P$1,Data!$1:$1,0)-1)=0,"",OFFSET(Data!$A$1,MATCH($D269,Data!$CG:$CG,0)-1,MATCH($E269&amp;"/"&amp;P$1,Data!$1:$1,0)-1)))</f>
        <v/>
      </c>
      <c r="Q269" s="250" t="str">
        <f ca="1">IF(ISERROR(OFFSET(Data!$A$1,MATCH($D269,Data!$CG:$CG,0)-1,MATCH($E269&amp;"/"&amp;Q$1,Data!$1:$1,0)-1))=TRUE,"",IF(OFFSET(Data!$A$1,MATCH($D269,Data!$CG:$CG,0)-1,MATCH($E269&amp;"/"&amp;Q$1,Data!$1:$1,0)-1)=0,"",OFFSET(Data!$A$1,MATCH($D269,Data!$CG:$CG,0)-1,MATCH($E269&amp;"/"&amp;Q$1,Data!$1:$1,0)-1)))</f>
        <v/>
      </c>
      <c r="R269" s="250" t="str">
        <f ca="1">IF(ISERROR(OFFSET(Data!$A$1,MATCH($D269,Data!$CG:$CG,0)-1,MATCH($E269&amp;"/"&amp;R$1,Data!$1:$1,0)-1))=TRUE,"",IF(OFFSET(Data!$A$1,MATCH($D269,Data!$CG:$CG,0)-1,MATCH($E269&amp;"/"&amp;R$1,Data!$1:$1,0)-1)=0,"",OFFSET(Data!$A$1,MATCH($D269,Data!$CG:$CG,0)-1,MATCH($E269&amp;"/"&amp;R$1,Data!$1:$1,0)-1)))</f>
        <v/>
      </c>
      <c r="S269" s="250" t="str">
        <f ca="1">IF(ISERROR(OFFSET(Data!$A$1,MATCH($D269,Data!$CG:$CG,0)-1,MATCH($E269&amp;"/"&amp;S$1,Data!$1:$1,0)-1))=TRUE,"",IF(OFFSET(Data!$A$1,MATCH($D269,Data!$CG:$CG,0)-1,MATCH($E269&amp;"/"&amp;S$1,Data!$1:$1,0)-1)=0,"",OFFSET(Data!$A$1,MATCH($D269,Data!$CG:$CG,0)-1,MATCH($E269&amp;"/"&amp;S$1,Data!$1:$1,0)-1)))</f>
        <v/>
      </c>
      <c r="T269" s="250" t="str">
        <f ca="1">IF(ISERROR(OFFSET(Data!$A$1,MATCH($D269,Data!$CG:$CG,0)-1,MATCH($E269&amp;"/"&amp;T$1,Data!$1:$1,0)-1))=TRUE,"",IF(OFFSET(Data!$A$1,MATCH($D269,Data!$CG:$CG,0)-1,MATCH($E269&amp;"/"&amp;T$1,Data!$1:$1,0)-1)=0,"",OFFSET(Data!$A$1,MATCH($D269,Data!$CG:$CG,0)-1,MATCH($E269&amp;"/"&amp;T$1,Data!$1:$1,0)-1)))</f>
        <v/>
      </c>
      <c r="U269" s="250" t="str">
        <f ca="1">IF(ISERROR(OFFSET(Data!$A$1,MATCH($D269,Data!$CG:$CG,0)-1,MATCH($E269&amp;"/"&amp;U$1,Data!$1:$1,0)-1))=TRUE,"",IF(OFFSET(Data!$A$1,MATCH($D269,Data!$CG:$CG,0)-1,MATCH($E269&amp;"/"&amp;U$1,Data!$1:$1,0)-1)=0,"",OFFSET(Data!$A$1,MATCH($D269,Data!$CG:$CG,0)-1,MATCH($E269&amp;"/"&amp;U$1,Data!$1:$1,0)-1)))</f>
        <v/>
      </c>
      <c r="V269" s="250" t="str">
        <f ca="1">IF(ISERROR(OFFSET(Data!$A$1,MATCH($D269,Data!$CG:$CG,0)-1,MATCH($E269&amp;"/"&amp;V$1,Data!$1:$1,0)-1))=TRUE,"",IF(OFFSET(Data!$A$1,MATCH($D269,Data!$CG:$CG,0)-1,MATCH($E269&amp;"/"&amp;V$1,Data!$1:$1,0)-1)=0,"",OFFSET(Data!$A$1,MATCH($D269,Data!$CG:$CG,0)-1,MATCH($E269&amp;"/"&amp;V$1,Data!$1:$1,0)-1)))</f>
        <v/>
      </c>
      <c r="W269" s="272" t="str">
        <f ca="1">IF(ISERROR(OFFSET(Data!$A$1,MATCH($D269,Data!$CG:$CG,0)-1,MATCH($E269&amp;"/"&amp;W$1,Data!$1:$1,0)-1))=TRUE,"",IF(OFFSET(Data!$A$1,MATCH($D269,Data!$CG:$CG,0)-1,MATCH($E269&amp;"/"&amp;W$1,Data!$1:$1,0)-1)=0,"",OFFSET(Data!$A$1,MATCH($D269,Data!$CG:$CG,0)-1,MATCH($E269&amp;"/"&amp;W$1,Data!$1:$1,0)-1)))</f>
        <v/>
      </c>
      <c r="X269" s="250" t="str">
        <f ca="1">IF(ISERROR(OFFSET(Data!$A$1,MATCH($D269,Data!$CG:$CG,0)-1,MATCH($E269&amp;"/"&amp;X$1,Data!$1:$1,0)-1))=TRUE,"",IF(OFFSET(Data!$A$1,MATCH($D269,Data!$CG:$CG,0)-1,MATCH($E269&amp;"/"&amp;X$1,Data!$1:$1,0)-1)=0,"",OFFSET(Data!$A$1,MATCH($D269,Data!$CG:$CG,0)-1,MATCH($E269&amp;"/"&amp;X$1,Data!$1:$1,0)-1)))</f>
        <v/>
      </c>
      <c r="Y269" s="250" t="str">
        <f ca="1">IF(ISERROR(OFFSET(Data!$A$1,MATCH($D269,Data!$CG:$CG,0)-1,MATCH($E269&amp;"/"&amp;Y$1,Data!$1:$1,0)-1))=TRUE,"",IF(OFFSET(Data!$A$1,MATCH($D269,Data!$CG:$CG,0)-1,MATCH($E269&amp;"/"&amp;Y$1,Data!$1:$1,0)-1)=0,"",OFFSET(Data!$A$1,MATCH($D269,Data!$CG:$CG,0)-1,MATCH($E269&amp;"/"&amp;Y$1,Data!$1:$1,0)-1)))</f>
        <v/>
      </c>
      <c r="Z269" s="250" t="str">
        <f ca="1">IF(ISERROR(OFFSET(Data!$A$1,MATCH($D269,Data!$CG:$CG,0)-1,MATCH($E269&amp;"/"&amp;Z$1,Data!$1:$1,0)-1))=TRUE,"",IF(OFFSET(Data!$A$1,MATCH($D269,Data!$CG:$CG,0)-1,MATCH($E269&amp;"/"&amp;Z$1,Data!$1:$1,0)-1)=0,"",OFFSET(Data!$A$1,MATCH($D269,Data!$CG:$CG,0)-1,MATCH($E269&amp;"/"&amp;Z$1,Data!$1:$1,0)-1)))</f>
        <v/>
      </c>
      <c r="AA269" s="250" t="str">
        <f ca="1">IF(ISERROR(OFFSET(Data!$A$1,MATCH($D269,Data!$CG:$CG,0)-1,MATCH($E269&amp;"/"&amp;AA$1,Data!$1:$1,0)-1))=TRUE,"",IF(OFFSET(Data!$A$1,MATCH($D269,Data!$CG:$CG,0)-1,MATCH($E269&amp;"/"&amp;AA$1,Data!$1:$1,0)-1)=0,"",OFFSET(Data!$A$1,MATCH($D269,Data!$CG:$CG,0)-1,MATCH($E269&amp;"/"&amp;AA$1,Data!$1:$1,0)-1)))</f>
        <v/>
      </c>
      <c r="AB269" s="250" t="str">
        <f ca="1">IF(ISERROR(OFFSET(Data!$A$1,MATCH($D269,Data!$CG:$CG,0)-1,MATCH($E269&amp;"/"&amp;AB$1,Data!$1:$1,0)-1))=TRUE,"",IF(OFFSET(Data!$A$1,MATCH($D269,Data!$CG:$CG,0)-1,MATCH($E269&amp;"/"&amp;AB$1,Data!$1:$1,0)-1)=0,"",OFFSET(Data!$A$1,MATCH($D269,Data!$CG:$CG,0)-1,MATCH($E269&amp;"/"&amp;AB$1,Data!$1:$1,0)-1)))</f>
        <v/>
      </c>
      <c r="AC269" s="250" t="str">
        <f ca="1">IF(ISERROR(OFFSET(Data!$A$1,MATCH($D269,Data!$CG:$CG,0)-1,MATCH($E269&amp;"/"&amp;AC$1,Data!$1:$1,0)-1))=TRUE,"",IF(OFFSET(Data!$A$1,MATCH($D269,Data!$CG:$CG,0)-1,MATCH($E269&amp;"/"&amp;AC$1,Data!$1:$1,0)-1)=0,"",OFFSET(Data!$A$1,MATCH($D269,Data!$CG:$CG,0)-1,MATCH($E269&amp;"/"&amp;AC$1,Data!$1:$1,0)-1)))</f>
        <v/>
      </c>
      <c r="AD269" s="250" t="str">
        <f ca="1">IF(ISERROR(OFFSET(Data!$A$1,MATCH($D269,Data!$CG:$CG,0)-1,MATCH($E269&amp;"/"&amp;AD$1,Data!$1:$1,0)-1))=TRUE,"",IF(OFFSET(Data!$A$1,MATCH($D269,Data!$CG:$CG,0)-1,MATCH($E269&amp;"/"&amp;AD$1,Data!$1:$1,0)-1)=0,"",OFFSET(Data!$A$1,MATCH($D269,Data!$CG:$CG,0)-1,MATCH($E269&amp;"/"&amp;AD$1,Data!$1:$1,0)-1)))</f>
        <v/>
      </c>
      <c r="AE269" s="250" t="str">
        <f ca="1">IF(ISERROR(OFFSET(Data!$A$1,MATCH($D269,Data!$CG:$CG,0)-1,MATCH($E269&amp;"/"&amp;AE$1,Data!$1:$1,0)-1))=TRUE,"",IF(OFFSET(Data!$A$1,MATCH($D269,Data!$CG:$CG,0)-1,MATCH($E269&amp;"/"&amp;AE$1,Data!$1:$1,0)-1)=0,"",OFFSET(Data!$A$1,MATCH($D269,Data!$CG:$CG,0)-1,MATCH($E269&amp;"/"&amp;AE$1,Data!$1:$1,0)-1)))</f>
        <v/>
      </c>
      <c r="AF269" s="251" t="str">
        <f ca="1">IF(ISERROR(OFFSET(Data!$A$1,MATCH($D269,Data!$CG:$CG,0)-1,MATCH($E269&amp;"/"&amp;AF$1,Data!$1:$1,0)-1))=TRUE,"",IF(OFFSET(Data!$A$1,MATCH($D269,Data!$CG:$CG,0)-1,MATCH($E269&amp;"/"&amp;AF$1,Data!$1:$1,0)-1)=0,"",OFFSET(Data!$A$1,MATCH($D269,Data!$CG:$CG,0)-1,MATCH($E269&amp;"/"&amp;AF$1,Data!$1:$1,0)-1)))</f>
        <v/>
      </c>
      <c r="AG269" s="206">
        <f t="shared" ca="1" si="8"/>
        <v>0</v>
      </c>
      <c r="AH269" s="207">
        <f ca="1">AG269</f>
        <v>0</v>
      </c>
    </row>
    <row r="270" spans="1:34" ht="15" hidden="1" customHeight="1" thickBot="1" x14ac:dyDescent="0.3">
      <c r="A270" s="446"/>
      <c r="B270" s="469"/>
      <c r="C270" s="472"/>
      <c r="D270" s="50" t="e">
        <f>IF(C270&lt;&gt;"",C270,D269)</f>
        <v>#N/A</v>
      </c>
      <c r="E270" s="51" t="s">
        <v>22</v>
      </c>
      <c r="F270" s="254" t="str">
        <f ca="1">IF(ISERROR(OFFSET(Data!$A$1,MATCH($D270,Data!$CG:$CG,0)-1,MATCH($E270&amp;"/"&amp;F$1,Data!$1:$1,0)-1))=TRUE,"",IF(OFFSET(Data!$A$1,MATCH($D270,Data!$CG:$CG,0)-1,MATCH($E270&amp;"/"&amp;F$1,Data!$1:$1,0)-1)=0,"",OFFSET(Data!$A$1,MATCH($D270,Data!$CG:$CG,0)-1,MATCH($E270&amp;"/"&amp;F$1,Data!$1:$1,0)-1)))</f>
        <v/>
      </c>
      <c r="G270" s="252" t="str">
        <f ca="1">IF(ISERROR(OFFSET(Data!$A$1,MATCH($D270,Data!$CG:$CG,0)-1,MATCH($E270&amp;"/"&amp;G$1,Data!$1:$1,0)-1))=TRUE,"",IF(OFFSET(Data!$A$1,MATCH($D270,Data!$CG:$CG,0)-1,MATCH($E270&amp;"/"&amp;G$1,Data!$1:$1,0)-1)=0,"",OFFSET(Data!$A$1,MATCH($D270,Data!$CG:$CG,0)-1,MATCH($E270&amp;"/"&amp;G$1,Data!$1:$1,0)-1)))</f>
        <v/>
      </c>
      <c r="H270" s="252" t="str">
        <f ca="1">IF(ISERROR(OFFSET(Data!$A$1,MATCH($D270,Data!$CG:$CG,0)-1,MATCH($E270&amp;"/"&amp;H$1,Data!$1:$1,0)-1))=TRUE,"",IF(OFFSET(Data!$A$1,MATCH($D270,Data!$CG:$CG,0)-1,MATCH($E270&amp;"/"&amp;H$1,Data!$1:$1,0)-1)=0,"",OFFSET(Data!$A$1,MATCH($D270,Data!$CG:$CG,0)-1,MATCH($E270&amp;"/"&amp;H$1,Data!$1:$1,0)-1)))</f>
        <v/>
      </c>
      <c r="I270" s="252" t="str">
        <f ca="1">IF(ISERROR(OFFSET(Data!$A$1,MATCH($D270,Data!$CG:$CG,0)-1,MATCH($E270&amp;"/"&amp;I$1,Data!$1:$1,0)-1))=TRUE,"",IF(OFFSET(Data!$A$1,MATCH($D270,Data!$CG:$CG,0)-1,MATCH($E270&amp;"/"&amp;I$1,Data!$1:$1,0)-1)=0,"",OFFSET(Data!$A$1,MATCH($D270,Data!$CG:$CG,0)-1,MATCH($E270&amp;"/"&amp;I$1,Data!$1:$1,0)-1)))</f>
        <v/>
      </c>
      <c r="J270" s="252" t="str">
        <f ca="1">IF(ISERROR(OFFSET(Data!$A$1,MATCH($D270,Data!$CG:$CG,0)-1,MATCH($E270&amp;"/"&amp;J$1,Data!$1:$1,0)-1))=TRUE,"",IF(OFFSET(Data!$A$1,MATCH($D270,Data!$CG:$CG,0)-1,MATCH($E270&amp;"/"&amp;J$1,Data!$1:$1,0)-1)=0,"",OFFSET(Data!$A$1,MATCH($D270,Data!$CG:$CG,0)-1,MATCH($E270&amp;"/"&amp;J$1,Data!$1:$1,0)-1)))</f>
        <v/>
      </c>
      <c r="K270" s="252" t="str">
        <f ca="1">IF(ISERROR(OFFSET(Data!$A$1,MATCH($D270,Data!$CG:$CG,0)-1,MATCH($E270&amp;"/"&amp;K$1,Data!$1:$1,0)-1))=TRUE,"",IF(OFFSET(Data!$A$1,MATCH($D270,Data!$CG:$CG,0)-1,MATCH($E270&amp;"/"&amp;K$1,Data!$1:$1,0)-1)=0,"",OFFSET(Data!$A$1,MATCH($D270,Data!$CG:$CG,0)-1,MATCH($E270&amp;"/"&amp;K$1,Data!$1:$1,0)-1)))</f>
        <v/>
      </c>
      <c r="L270" s="252" t="str">
        <f ca="1">IF(ISERROR(OFFSET(Data!$A$1,MATCH($D270,Data!$CG:$CG,0)-1,MATCH($E270&amp;"/"&amp;L$1,Data!$1:$1,0)-1))=TRUE,"",IF(OFFSET(Data!$A$1,MATCH($D270,Data!$CG:$CG,0)-1,MATCH($E270&amp;"/"&amp;L$1,Data!$1:$1,0)-1)=0,"",OFFSET(Data!$A$1,MATCH($D270,Data!$CG:$CG,0)-1,MATCH($E270&amp;"/"&amp;L$1,Data!$1:$1,0)-1)))</f>
        <v/>
      </c>
      <c r="M270" s="252" t="str">
        <f ca="1">IF(ISERROR(OFFSET(Data!$A$1,MATCH($D270,Data!$CG:$CG,0)-1,MATCH($E270&amp;"/"&amp;M$1,Data!$1:$1,0)-1))=TRUE,"",IF(OFFSET(Data!$A$1,MATCH($D270,Data!$CG:$CG,0)-1,MATCH($E270&amp;"/"&amp;M$1,Data!$1:$1,0)-1)=0,"",OFFSET(Data!$A$1,MATCH($D270,Data!$CG:$CG,0)-1,MATCH($E270&amp;"/"&amp;M$1,Data!$1:$1,0)-1)))</f>
        <v/>
      </c>
      <c r="N270" s="252" t="str">
        <f ca="1">IF(ISERROR(OFFSET(Data!$A$1,MATCH($D270,Data!$CG:$CG,0)-1,MATCH($E270&amp;"/"&amp;N$1,Data!$1:$1,0)-1))=TRUE,"",IF(OFFSET(Data!$A$1,MATCH($D270,Data!$CG:$CG,0)-1,MATCH($E270&amp;"/"&amp;N$1,Data!$1:$1,0)-1)=0,"",OFFSET(Data!$A$1,MATCH($D270,Data!$CG:$CG,0)-1,MATCH($E270&amp;"/"&amp;N$1,Data!$1:$1,0)-1)))</f>
        <v/>
      </c>
      <c r="O270" s="252" t="str">
        <f ca="1">IF(ISERROR(OFFSET(Data!$A$1,MATCH($D270,Data!$CG:$CG,0)-1,MATCH($E270&amp;"/"&amp;O$1,Data!$1:$1,0)-1))=TRUE,"",IF(OFFSET(Data!$A$1,MATCH($D270,Data!$CG:$CG,0)-1,MATCH($E270&amp;"/"&amp;O$1,Data!$1:$1,0)-1)=0,"",OFFSET(Data!$A$1,MATCH($D270,Data!$CG:$CG,0)-1,MATCH($E270&amp;"/"&amp;O$1,Data!$1:$1,0)-1)))</f>
        <v/>
      </c>
      <c r="P270" s="252" t="str">
        <f ca="1">IF(ISERROR(OFFSET(Data!$A$1,MATCH($D270,Data!$CG:$CG,0)-1,MATCH($E270&amp;"/"&amp;P$1,Data!$1:$1,0)-1))=TRUE,"",IF(OFFSET(Data!$A$1,MATCH($D270,Data!$CG:$CG,0)-1,MATCH($E270&amp;"/"&amp;P$1,Data!$1:$1,0)-1)=0,"",OFFSET(Data!$A$1,MATCH($D270,Data!$CG:$CG,0)-1,MATCH($E270&amp;"/"&amp;P$1,Data!$1:$1,0)-1)))</f>
        <v/>
      </c>
      <c r="Q270" s="252" t="str">
        <f ca="1">IF(ISERROR(OFFSET(Data!$A$1,MATCH($D270,Data!$CG:$CG,0)-1,MATCH($E270&amp;"/"&amp;Q$1,Data!$1:$1,0)-1))=TRUE,"",IF(OFFSET(Data!$A$1,MATCH($D270,Data!$CG:$CG,0)-1,MATCH($E270&amp;"/"&amp;Q$1,Data!$1:$1,0)-1)=0,"",OFFSET(Data!$A$1,MATCH($D270,Data!$CG:$CG,0)-1,MATCH($E270&amp;"/"&amp;Q$1,Data!$1:$1,0)-1)))</f>
        <v/>
      </c>
      <c r="R270" s="252" t="str">
        <f ca="1">IF(ISERROR(OFFSET(Data!$A$1,MATCH($D270,Data!$CG:$CG,0)-1,MATCH($E270&amp;"/"&amp;R$1,Data!$1:$1,0)-1))=TRUE,"",IF(OFFSET(Data!$A$1,MATCH($D270,Data!$CG:$CG,0)-1,MATCH($E270&amp;"/"&amp;R$1,Data!$1:$1,0)-1)=0,"",OFFSET(Data!$A$1,MATCH($D270,Data!$CG:$CG,0)-1,MATCH($E270&amp;"/"&amp;R$1,Data!$1:$1,0)-1)))</f>
        <v/>
      </c>
      <c r="S270" s="252" t="str">
        <f ca="1">IF(ISERROR(OFFSET(Data!$A$1,MATCH($D270,Data!$CG:$CG,0)-1,MATCH($E270&amp;"/"&amp;S$1,Data!$1:$1,0)-1))=TRUE,"",IF(OFFSET(Data!$A$1,MATCH($D270,Data!$CG:$CG,0)-1,MATCH($E270&amp;"/"&amp;S$1,Data!$1:$1,0)-1)=0,"",OFFSET(Data!$A$1,MATCH($D270,Data!$CG:$CG,0)-1,MATCH($E270&amp;"/"&amp;S$1,Data!$1:$1,0)-1)))</f>
        <v/>
      </c>
      <c r="T270" s="252" t="str">
        <f ca="1">IF(ISERROR(OFFSET(Data!$A$1,MATCH($D270,Data!$CG:$CG,0)-1,MATCH($E270&amp;"/"&amp;T$1,Data!$1:$1,0)-1))=TRUE,"",IF(OFFSET(Data!$A$1,MATCH($D270,Data!$CG:$CG,0)-1,MATCH($E270&amp;"/"&amp;T$1,Data!$1:$1,0)-1)=0,"",OFFSET(Data!$A$1,MATCH($D270,Data!$CG:$CG,0)-1,MATCH($E270&amp;"/"&amp;T$1,Data!$1:$1,0)-1)))</f>
        <v/>
      </c>
      <c r="U270" s="252" t="str">
        <f ca="1">IF(ISERROR(OFFSET(Data!$A$1,MATCH($D270,Data!$CG:$CG,0)-1,MATCH($E270&amp;"/"&amp;U$1,Data!$1:$1,0)-1))=TRUE,"",IF(OFFSET(Data!$A$1,MATCH($D270,Data!$CG:$CG,0)-1,MATCH($E270&amp;"/"&amp;U$1,Data!$1:$1,0)-1)=0,"",OFFSET(Data!$A$1,MATCH($D270,Data!$CG:$CG,0)-1,MATCH($E270&amp;"/"&amp;U$1,Data!$1:$1,0)-1)))</f>
        <v/>
      </c>
      <c r="V270" s="252" t="str">
        <f ca="1">IF(ISERROR(OFFSET(Data!$A$1,MATCH($D270,Data!$CG:$CG,0)-1,MATCH($E270&amp;"/"&amp;V$1,Data!$1:$1,0)-1))=TRUE,"",IF(OFFSET(Data!$A$1,MATCH($D270,Data!$CG:$CG,0)-1,MATCH($E270&amp;"/"&amp;V$1,Data!$1:$1,0)-1)=0,"",OFFSET(Data!$A$1,MATCH($D270,Data!$CG:$CG,0)-1,MATCH($E270&amp;"/"&amp;V$1,Data!$1:$1,0)-1)))</f>
        <v/>
      </c>
      <c r="W270" s="269" t="str">
        <f ca="1">IF(ISERROR(OFFSET(Data!$A$1,MATCH($D270,Data!$CG:$CG,0)-1,MATCH($E270&amp;"/"&amp;W$1,Data!$1:$1,0)-1))=TRUE,"",IF(OFFSET(Data!$A$1,MATCH($D270,Data!$CG:$CG,0)-1,MATCH($E270&amp;"/"&amp;W$1,Data!$1:$1,0)-1)=0,"",OFFSET(Data!$A$1,MATCH($D270,Data!$CG:$CG,0)-1,MATCH($E270&amp;"/"&amp;W$1,Data!$1:$1,0)-1)))</f>
        <v/>
      </c>
      <c r="X270" s="252" t="str">
        <f ca="1">IF(ISERROR(OFFSET(Data!$A$1,MATCH($D270,Data!$CG:$CG,0)-1,MATCH($E270&amp;"/"&amp;X$1,Data!$1:$1,0)-1))=TRUE,"",IF(OFFSET(Data!$A$1,MATCH($D270,Data!$CG:$CG,0)-1,MATCH($E270&amp;"/"&amp;X$1,Data!$1:$1,0)-1)=0,"",OFFSET(Data!$A$1,MATCH($D270,Data!$CG:$CG,0)-1,MATCH($E270&amp;"/"&amp;X$1,Data!$1:$1,0)-1)))</f>
        <v/>
      </c>
      <c r="Y270" s="252" t="str">
        <f ca="1">IF(ISERROR(OFFSET(Data!$A$1,MATCH($D270,Data!$CG:$CG,0)-1,MATCH($E270&amp;"/"&amp;Y$1,Data!$1:$1,0)-1))=TRUE,"",IF(OFFSET(Data!$A$1,MATCH($D270,Data!$CG:$CG,0)-1,MATCH($E270&amp;"/"&amp;Y$1,Data!$1:$1,0)-1)=0,"",OFFSET(Data!$A$1,MATCH($D270,Data!$CG:$CG,0)-1,MATCH($E270&amp;"/"&amp;Y$1,Data!$1:$1,0)-1)))</f>
        <v/>
      </c>
      <c r="Z270" s="252" t="str">
        <f ca="1">IF(ISERROR(OFFSET(Data!$A$1,MATCH($D270,Data!$CG:$CG,0)-1,MATCH($E270&amp;"/"&amp;Z$1,Data!$1:$1,0)-1))=TRUE,"",IF(OFFSET(Data!$A$1,MATCH($D270,Data!$CG:$CG,0)-1,MATCH($E270&amp;"/"&amp;Z$1,Data!$1:$1,0)-1)=0,"",OFFSET(Data!$A$1,MATCH($D270,Data!$CG:$CG,0)-1,MATCH($E270&amp;"/"&amp;Z$1,Data!$1:$1,0)-1)))</f>
        <v/>
      </c>
      <c r="AA270" s="252" t="str">
        <f ca="1">IF(ISERROR(OFFSET(Data!$A$1,MATCH($D270,Data!$CG:$CG,0)-1,MATCH($E270&amp;"/"&amp;AA$1,Data!$1:$1,0)-1))=TRUE,"",IF(OFFSET(Data!$A$1,MATCH($D270,Data!$CG:$CG,0)-1,MATCH($E270&amp;"/"&amp;AA$1,Data!$1:$1,0)-1)=0,"",OFFSET(Data!$A$1,MATCH($D270,Data!$CG:$CG,0)-1,MATCH($E270&amp;"/"&amp;AA$1,Data!$1:$1,0)-1)))</f>
        <v/>
      </c>
      <c r="AB270" s="252" t="str">
        <f ca="1">IF(ISERROR(OFFSET(Data!$A$1,MATCH($D270,Data!$CG:$CG,0)-1,MATCH($E270&amp;"/"&amp;AB$1,Data!$1:$1,0)-1))=TRUE,"",IF(OFFSET(Data!$A$1,MATCH($D270,Data!$CG:$CG,0)-1,MATCH($E270&amp;"/"&amp;AB$1,Data!$1:$1,0)-1)=0,"",OFFSET(Data!$A$1,MATCH($D270,Data!$CG:$CG,0)-1,MATCH($E270&amp;"/"&amp;AB$1,Data!$1:$1,0)-1)))</f>
        <v/>
      </c>
      <c r="AC270" s="252" t="str">
        <f ca="1">IF(ISERROR(OFFSET(Data!$A$1,MATCH($D270,Data!$CG:$CG,0)-1,MATCH($E270&amp;"/"&amp;AC$1,Data!$1:$1,0)-1))=TRUE,"",IF(OFFSET(Data!$A$1,MATCH($D270,Data!$CG:$CG,0)-1,MATCH($E270&amp;"/"&amp;AC$1,Data!$1:$1,0)-1)=0,"",OFFSET(Data!$A$1,MATCH($D270,Data!$CG:$CG,0)-1,MATCH($E270&amp;"/"&amp;AC$1,Data!$1:$1,0)-1)))</f>
        <v/>
      </c>
      <c r="AD270" s="252" t="str">
        <f ca="1">IF(ISERROR(OFFSET(Data!$A$1,MATCH($D270,Data!$CG:$CG,0)-1,MATCH($E270&amp;"/"&amp;AD$1,Data!$1:$1,0)-1))=TRUE,"",IF(OFFSET(Data!$A$1,MATCH($D270,Data!$CG:$CG,0)-1,MATCH($E270&amp;"/"&amp;AD$1,Data!$1:$1,0)-1)=0,"",OFFSET(Data!$A$1,MATCH($D270,Data!$CG:$CG,0)-1,MATCH($E270&amp;"/"&amp;AD$1,Data!$1:$1,0)-1)))</f>
        <v/>
      </c>
      <c r="AE270" s="252" t="str">
        <f ca="1">IF(ISERROR(OFFSET(Data!$A$1,MATCH($D270,Data!$CG:$CG,0)-1,MATCH($E270&amp;"/"&amp;AE$1,Data!$1:$1,0)-1))=TRUE,"",IF(OFFSET(Data!$A$1,MATCH($D270,Data!$CG:$CG,0)-1,MATCH($E270&amp;"/"&amp;AE$1,Data!$1:$1,0)-1)=0,"",OFFSET(Data!$A$1,MATCH($D270,Data!$CG:$CG,0)-1,MATCH($E270&amp;"/"&amp;AE$1,Data!$1:$1,0)-1)))</f>
        <v/>
      </c>
      <c r="AF270" s="253" t="str">
        <f ca="1">IF(ISERROR(OFFSET(Data!$A$1,MATCH($D270,Data!$CG:$CG,0)-1,MATCH($E270&amp;"/"&amp;AF$1,Data!$1:$1,0)-1))=TRUE,"",IF(OFFSET(Data!$A$1,MATCH($D270,Data!$CG:$CG,0)-1,MATCH($E270&amp;"/"&amp;AF$1,Data!$1:$1,0)-1)=0,"",OFFSET(Data!$A$1,MATCH($D270,Data!$CG:$CG,0)-1,MATCH($E270&amp;"/"&amp;AF$1,Data!$1:$1,0)-1)))</f>
        <v/>
      </c>
      <c r="AG270" s="188">
        <f t="shared" ca="1" si="8"/>
        <v>0</v>
      </c>
      <c r="AH270" s="208">
        <f ca="1">SUM(AG269:AG270)</f>
        <v>0</v>
      </c>
    </row>
    <row r="271" spans="1:34" ht="15" hidden="1" customHeight="1" x14ac:dyDescent="0.25">
      <c r="A271" s="446"/>
      <c r="B271" s="469"/>
      <c r="C271" s="472"/>
      <c r="D271" s="50" t="e">
        <f>IF(C271&lt;&gt;"",C271,D270)</f>
        <v>#N/A</v>
      </c>
      <c r="E271" s="51" t="s">
        <v>23</v>
      </c>
      <c r="F271" s="254" t="str">
        <f ca="1">IF(ISERROR(OFFSET(Data!$A$1,MATCH($D271,Data!$CG:$CG,0)-1,MATCH($E271&amp;"/"&amp;F$1,Data!$1:$1,0)-1))=TRUE,"",IF(OFFSET(Data!$A$1,MATCH($D271,Data!$CG:$CG,0)-1,MATCH($E271&amp;"/"&amp;F$1,Data!$1:$1,0)-1)=0,"",OFFSET(Data!$A$1,MATCH($D271,Data!$CG:$CG,0)-1,MATCH($E271&amp;"/"&amp;F$1,Data!$1:$1,0)-1)))</f>
        <v/>
      </c>
      <c r="G271" s="252" t="str">
        <f ca="1">IF(ISERROR(OFFSET(Data!$A$1,MATCH($D271,Data!$CG:$CG,0)-1,MATCH($E271&amp;"/"&amp;G$1,Data!$1:$1,0)-1))=TRUE,"",IF(OFFSET(Data!$A$1,MATCH($D271,Data!$CG:$CG,0)-1,MATCH($E271&amp;"/"&amp;G$1,Data!$1:$1,0)-1)=0,"",OFFSET(Data!$A$1,MATCH($D271,Data!$CG:$CG,0)-1,MATCH($E271&amp;"/"&amp;G$1,Data!$1:$1,0)-1)))</f>
        <v/>
      </c>
      <c r="H271" s="252" t="str">
        <f ca="1">IF(ISERROR(OFFSET(Data!$A$1,MATCH($D271,Data!$CG:$CG,0)-1,MATCH($E271&amp;"/"&amp;H$1,Data!$1:$1,0)-1))=TRUE,"",IF(OFFSET(Data!$A$1,MATCH($D271,Data!$CG:$CG,0)-1,MATCH($E271&amp;"/"&amp;H$1,Data!$1:$1,0)-1)=0,"",OFFSET(Data!$A$1,MATCH($D271,Data!$CG:$CG,0)-1,MATCH($E271&amp;"/"&amp;H$1,Data!$1:$1,0)-1)))</f>
        <v/>
      </c>
      <c r="I271" s="252" t="str">
        <f ca="1">IF(ISERROR(OFFSET(Data!$A$1,MATCH($D271,Data!$CG:$CG,0)-1,MATCH($E271&amp;"/"&amp;I$1,Data!$1:$1,0)-1))=TRUE,"",IF(OFFSET(Data!$A$1,MATCH($D271,Data!$CG:$CG,0)-1,MATCH($E271&amp;"/"&amp;I$1,Data!$1:$1,0)-1)=0,"",OFFSET(Data!$A$1,MATCH($D271,Data!$CG:$CG,0)-1,MATCH($E271&amp;"/"&amp;I$1,Data!$1:$1,0)-1)))</f>
        <v/>
      </c>
      <c r="J271" s="252" t="str">
        <f ca="1">IF(ISERROR(OFFSET(Data!$A$1,MATCH($D271,Data!$CG:$CG,0)-1,MATCH($E271&amp;"/"&amp;J$1,Data!$1:$1,0)-1))=TRUE,"",IF(OFFSET(Data!$A$1,MATCH($D271,Data!$CG:$CG,0)-1,MATCH($E271&amp;"/"&amp;J$1,Data!$1:$1,0)-1)=0,"",OFFSET(Data!$A$1,MATCH($D271,Data!$CG:$CG,0)-1,MATCH($E271&amp;"/"&amp;J$1,Data!$1:$1,0)-1)))</f>
        <v/>
      </c>
      <c r="K271" s="252" t="str">
        <f ca="1">IF(ISERROR(OFFSET(Data!$A$1,MATCH($D271,Data!$CG:$CG,0)-1,MATCH($E271&amp;"/"&amp;K$1,Data!$1:$1,0)-1))=TRUE,"",IF(OFFSET(Data!$A$1,MATCH($D271,Data!$CG:$CG,0)-1,MATCH($E271&amp;"/"&amp;K$1,Data!$1:$1,0)-1)=0,"",OFFSET(Data!$A$1,MATCH($D271,Data!$CG:$CG,0)-1,MATCH($E271&amp;"/"&amp;K$1,Data!$1:$1,0)-1)))</f>
        <v/>
      </c>
      <c r="L271" s="252" t="str">
        <f ca="1">IF(ISERROR(OFFSET(Data!$A$1,MATCH($D271,Data!$CG:$CG,0)-1,MATCH($E271&amp;"/"&amp;L$1,Data!$1:$1,0)-1))=TRUE,"",IF(OFFSET(Data!$A$1,MATCH($D271,Data!$CG:$CG,0)-1,MATCH($E271&amp;"/"&amp;L$1,Data!$1:$1,0)-1)=0,"",OFFSET(Data!$A$1,MATCH($D271,Data!$CG:$CG,0)-1,MATCH($E271&amp;"/"&amp;L$1,Data!$1:$1,0)-1)))</f>
        <v/>
      </c>
      <c r="M271" s="252" t="str">
        <f ca="1">IF(ISERROR(OFFSET(Data!$A$1,MATCH($D271,Data!$CG:$CG,0)-1,MATCH($E271&amp;"/"&amp;M$1,Data!$1:$1,0)-1))=TRUE,"",IF(OFFSET(Data!$A$1,MATCH($D271,Data!$CG:$CG,0)-1,MATCH($E271&amp;"/"&amp;M$1,Data!$1:$1,0)-1)=0,"",OFFSET(Data!$A$1,MATCH($D271,Data!$CG:$CG,0)-1,MATCH($E271&amp;"/"&amp;M$1,Data!$1:$1,0)-1)))</f>
        <v/>
      </c>
      <c r="N271" s="252" t="str">
        <f ca="1">IF(ISERROR(OFFSET(Data!$A$1,MATCH($D271,Data!$CG:$CG,0)-1,MATCH($E271&amp;"/"&amp;N$1,Data!$1:$1,0)-1))=TRUE,"",IF(OFFSET(Data!$A$1,MATCH($D271,Data!$CG:$CG,0)-1,MATCH($E271&amp;"/"&amp;N$1,Data!$1:$1,0)-1)=0,"",OFFSET(Data!$A$1,MATCH($D271,Data!$CG:$CG,0)-1,MATCH($E271&amp;"/"&amp;N$1,Data!$1:$1,0)-1)))</f>
        <v/>
      </c>
      <c r="O271" s="252" t="str">
        <f ca="1">IF(ISERROR(OFFSET(Data!$A$1,MATCH($D271,Data!$CG:$CG,0)-1,MATCH($E271&amp;"/"&amp;O$1,Data!$1:$1,0)-1))=TRUE,"",IF(OFFSET(Data!$A$1,MATCH($D271,Data!$CG:$CG,0)-1,MATCH($E271&amp;"/"&amp;O$1,Data!$1:$1,0)-1)=0,"",OFFSET(Data!$A$1,MATCH($D271,Data!$CG:$CG,0)-1,MATCH($E271&amp;"/"&amp;O$1,Data!$1:$1,0)-1)))</f>
        <v/>
      </c>
      <c r="P271" s="252" t="str">
        <f ca="1">IF(ISERROR(OFFSET(Data!$A$1,MATCH($D271,Data!$CG:$CG,0)-1,MATCH($E271&amp;"/"&amp;P$1,Data!$1:$1,0)-1))=TRUE,"",IF(OFFSET(Data!$A$1,MATCH($D271,Data!$CG:$CG,0)-1,MATCH($E271&amp;"/"&amp;P$1,Data!$1:$1,0)-1)=0,"",OFFSET(Data!$A$1,MATCH($D271,Data!$CG:$CG,0)-1,MATCH($E271&amp;"/"&amp;P$1,Data!$1:$1,0)-1)))</f>
        <v/>
      </c>
      <c r="Q271" s="252" t="str">
        <f ca="1">IF(ISERROR(OFFSET(Data!$A$1,MATCH($D271,Data!$CG:$CG,0)-1,MATCH($E271&amp;"/"&amp;Q$1,Data!$1:$1,0)-1))=TRUE,"",IF(OFFSET(Data!$A$1,MATCH($D271,Data!$CG:$CG,0)-1,MATCH($E271&amp;"/"&amp;Q$1,Data!$1:$1,0)-1)=0,"",OFFSET(Data!$A$1,MATCH($D271,Data!$CG:$CG,0)-1,MATCH($E271&amp;"/"&amp;Q$1,Data!$1:$1,0)-1)))</f>
        <v/>
      </c>
      <c r="R271" s="252" t="str">
        <f ca="1">IF(ISERROR(OFFSET(Data!$A$1,MATCH($D271,Data!$CG:$CG,0)-1,MATCH($E271&amp;"/"&amp;R$1,Data!$1:$1,0)-1))=TRUE,"",IF(OFFSET(Data!$A$1,MATCH($D271,Data!$CG:$CG,0)-1,MATCH($E271&amp;"/"&amp;R$1,Data!$1:$1,0)-1)=0,"",OFFSET(Data!$A$1,MATCH($D271,Data!$CG:$CG,0)-1,MATCH($E271&amp;"/"&amp;R$1,Data!$1:$1,0)-1)))</f>
        <v/>
      </c>
      <c r="S271" s="252" t="str">
        <f ca="1">IF(ISERROR(OFFSET(Data!$A$1,MATCH($D271,Data!$CG:$CG,0)-1,MATCH($E271&amp;"/"&amp;S$1,Data!$1:$1,0)-1))=TRUE,"",IF(OFFSET(Data!$A$1,MATCH($D271,Data!$CG:$CG,0)-1,MATCH($E271&amp;"/"&amp;S$1,Data!$1:$1,0)-1)=0,"",OFFSET(Data!$A$1,MATCH($D271,Data!$CG:$CG,0)-1,MATCH($E271&amp;"/"&amp;S$1,Data!$1:$1,0)-1)))</f>
        <v/>
      </c>
      <c r="T271" s="252" t="str">
        <f ca="1">IF(ISERROR(OFFSET(Data!$A$1,MATCH($D271,Data!$CG:$CG,0)-1,MATCH($E271&amp;"/"&amp;T$1,Data!$1:$1,0)-1))=TRUE,"",IF(OFFSET(Data!$A$1,MATCH($D271,Data!$CG:$CG,0)-1,MATCH($E271&amp;"/"&amp;T$1,Data!$1:$1,0)-1)=0,"",OFFSET(Data!$A$1,MATCH($D271,Data!$CG:$CG,0)-1,MATCH($E271&amp;"/"&amp;T$1,Data!$1:$1,0)-1)))</f>
        <v/>
      </c>
      <c r="U271" s="252" t="str">
        <f ca="1">IF(ISERROR(OFFSET(Data!$A$1,MATCH($D271,Data!$CG:$CG,0)-1,MATCH($E271&amp;"/"&amp;U$1,Data!$1:$1,0)-1))=TRUE,"",IF(OFFSET(Data!$A$1,MATCH($D271,Data!$CG:$CG,0)-1,MATCH($E271&amp;"/"&amp;U$1,Data!$1:$1,0)-1)=0,"",OFFSET(Data!$A$1,MATCH($D271,Data!$CG:$CG,0)-1,MATCH($E271&amp;"/"&amp;U$1,Data!$1:$1,0)-1)))</f>
        <v/>
      </c>
      <c r="V271" s="252" t="str">
        <f ca="1">IF(ISERROR(OFFSET(Data!$A$1,MATCH($D271,Data!$CG:$CG,0)-1,MATCH($E271&amp;"/"&amp;V$1,Data!$1:$1,0)-1))=TRUE,"",IF(OFFSET(Data!$A$1,MATCH($D271,Data!$CG:$CG,0)-1,MATCH($E271&amp;"/"&amp;V$1,Data!$1:$1,0)-1)=0,"",OFFSET(Data!$A$1,MATCH($D271,Data!$CG:$CG,0)-1,MATCH($E271&amp;"/"&amp;V$1,Data!$1:$1,0)-1)))</f>
        <v/>
      </c>
      <c r="W271" s="269" t="str">
        <f ca="1">IF(ISERROR(OFFSET(Data!$A$1,MATCH($D271,Data!$CG:$CG,0)-1,MATCH($E271&amp;"/"&amp;W$1,Data!$1:$1,0)-1))=TRUE,"",IF(OFFSET(Data!$A$1,MATCH($D271,Data!$CG:$CG,0)-1,MATCH($E271&amp;"/"&amp;W$1,Data!$1:$1,0)-1)=0,"",OFFSET(Data!$A$1,MATCH($D271,Data!$CG:$CG,0)-1,MATCH($E271&amp;"/"&amp;W$1,Data!$1:$1,0)-1)))</f>
        <v/>
      </c>
      <c r="X271" s="252" t="str">
        <f ca="1">IF(ISERROR(OFFSET(Data!$A$1,MATCH($D271,Data!$CG:$CG,0)-1,MATCH($E271&amp;"/"&amp;X$1,Data!$1:$1,0)-1))=TRUE,"",IF(OFFSET(Data!$A$1,MATCH($D271,Data!$CG:$CG,0)-1,MATCH($E271&amp;"/"&amp;X$1,Data!$1:$1,0)-1)=0,"",OFFSET(Data!$A$1,MATCH($D271,Data!$CG:$CG,0)-1,MATCH($E271&amp;"/"&amp;X$1,Data!$1:$1,0)-1)))</f>
        <v/>
      </c>
      <c r="Y271" s="252" t="str">
        <f ca="1">IF(ISERROR(OFFSET(Data!$A$1,MATCH($D271,Data!$CG:$CG,0)-1,MATCH($E271&amp;"/"&amp;Y$1,Data!$1:$1,0)-1))=TRUE,"",IF(OFFSET(Data!$A$1,MATCH($D271,Data!$CG:$CG,0)-1,MATCH($E271&amp;"/"&amp;Y$1,Data!$1:$1,0)-1)=0,"",OFFSET(Data!$A$1,MATCH($D271,Data!$CG:$CG,0)-1,MATCH($E271&amp;"/"&amp;Y$1,Data!$1:$1,0)-1)))</f>
        <v/>
      </c>
      <c r="Z271" s="252" t="str">
        <f ca="1">IF(ISERROR(OFFSET(Data!$A$1,MATCH($D271,Data!$CG:$CG,0)-1,MATCH($E271&amp;"/"&amp;Z$1,Data!$1:$1,0)-1))=TRUE,"",IF(OFFSET(Data!$A$1,MATCH($D271,Data!$CG:$CG,0)-1,MATCH($E271&amp;"/"&amp;Z$1,Data!$1:$1,0)-1)=0,"",OFFSET(Data!$A$1,MATCH($D271,Data!$CG:$CG,0)-1,MATCH($E271&amp;"/"&amp;Z$1,Data!$1:$1,0)-1)))</f>
        <v/>
      </c>
      <c r="AA271" s="252" t="str">
        <f ca="1">IF(ISERROR(OFFSET(Data!$A$1,MATCH($D271,Data!$CG:$CG,0)-1,MATCH($E271&amp;"/"&amp;AA$1,Data!$1:$1,0)-1))=TRUE,"",IF(OFFSET(Data!$A$1,MATCH($D271,Data!$CG:$CG,0)-1,MATCH($E271&amp;"/"&amp;AA$1,Data!$1:$1,0)-1)=0,"",OFFSET(Data!$A$1,MATCH($D271,Data!$CG:$CG,0)-1,MATCH($E271&amp;"/"&amp;AA$1,Data!$1:$1,0)-1)))</f>
        <v/>
      </c>
      <c r="AB271" s="252" t="str">
        <f ca="1">IF(ISERROR(OFFSET(Data!$A$1,MATCH($D271,Data!$CG:$CG,0)-1,MATCH($E271&amp;"/"&amp;AB$1,Data!$1:$1,0)-1))=TRUE,"",IF(OFFSET(Data!$A$1,MATCH($D271,Data!$CG:$CG,0)-1,MATCH($E271&amp;"/"&amp;AB$1,Data!$1:$1,0)-1)=0,"",OFFSET(Data!$A$1,MATCH($D271,Data!$CG:$CG,0)-1,MATCH($E271&amp;"/"&amp;AB$1,Data!$1:$1,0)-1)))</f>
        <v/>
      </c>
      <c r="AC271" s="252" t="str">
        <f ca="1">IF(ISERROR(OFFSET(Data!$A$1,MATCH($D271,Data!$CG:$CG,0)-1,MATCH($E271&amp;"/"&amp;AC$1,Data!$1:$1,0)-1))=TRUE,"",IF(OFFSET(Data!$A$1,MATCH($D271,Data!$CG:$CG,0)-1,MATCH($E271&amp;"/"&amp;AC$1,Data!$1:$1,0)-1)=0,"",OFFSET(Data!$A$1,MATCH($D271,Data!$CG:$CG,0)-1,MATCH($E271&amp;"/"&amp;AC$1,Data!$1:$1,0)-1)))</f>
        <v/>
      </c>
      <c r="AD271" s="252" t="str">
        <f ca="1">IF(ISERROR(OFFSET(Data!$A$1,MATCH($D271,Data!$CG:$CG,0)-1,MATCH($E271&amp;"/"&amp;AD$1,Data!$1:$1,0)-1))=TRUE,"",IF(OFFSET(Data!$A$1,MATCH($D271,Data!$CG:$CG,0)-1,MATCH($E271&amp;"/"&amp;AD$1,Data!$1:$1,0)-1)=0,"",OFFSET(Data!$A$1,MATCH($D271,Data!$CG:$CG,0)-1,MATCH($E271&amp;"/"&amp;AD$1,Data!$1:$1,0)-1)))</f>
        <v/>
      </c>
      <c r="AE271" s="252" t="str">
        <f ca="1">IF(ISERROR(OFFSET(Data!$A$1,MATCH($D271,Data!$CG:$CG,0)-1,MATCH($E271&amp;"/"&amp;AE$1,Data!$1:$1,0)-1))=TRUE,"",IF(OFFSET(Data!$A$1,MATCH($D271,Data!$CG:$CG,0)-1,MATCH($E271&amp;"/"&amp;AE$1,Data!$1:$1,0)-1)=0,"",OFFSET(Data!$A$1,MATCH($D271,Data!$CG:$CG,0)-1,MATCH($E271&amp;"/"&amp;AE$1,Data!$1:$1,0)-1)))</f>
        <v/>
      </c>
      <c r="AF271" s="253" t="str">
        <f ca="1">IF(ISERROR(OFFSET(Data!$A$1,MATCH($D271,Data!$CG:$CG,0)-1,MATCH($E271&amp;"/"&amp;AF$1,Data!$1:$1,0)-1))=TRUE,"",IF(OFFSET(Data!$A$1,MATCH($D271,Data!$CG:$CG,0)-1,MATCH($E271&amp;"/"&amp;AF$1,Data!$1:$1,0)-1)=0,"",OFFSET(Data!$A$1,MATCH($D271,Data!$CG:$CG,0)-1,MATCH($E271&amp;"/"&amp;AF$1,Data!$1:$1,0)-1)))</f>
        <v/>
      </c>
      <c r="AG271" s="188">
        <f t="shared" ca="1" si="8"/>
        <v>0</v>
      </c>
      <c r="AH271" s="208">
        <f ca="1">SUM(AG269:AG271)</f>
        <v>0</v>
      </c>
    </row>
    <row r="272" spans="1:34" ht="15.75" hidden="1" customHeight="1" x14ac:dyDescent="0.25">
      <c r="A272" s="446"/>
      <c r="B272" s="469"/>
      <c r="C272" s="472"/>
      <c r="D272" s="50" t="e">
        <f>IF(C272&lt;&gt;"",C272,D271)</f>
        <v>#N/A</v>
      </c>
      <c r="E272" s="51" t="s">
        <v>24</v>
      </c>
      <c r="F272" s="254" t="str">
        <f ca="1">IF(ISERROR(OFFSET(Data!$A$1,MATCH($D272,Data!$CG:$CG,0)-1,MATCH($E272&amp;"/"&amp;F$1,Data!$1:$1,0)-1))=TRUE,"",IF(OFFSET(Data!$A$1,MATCH($D272,Data!$CG:$CG,0)-1,MATCH($E272&amp;"/"&amp;F$1,Data!$1:$1,0)-1)=0,"",OFFSET(Data!$A$1,MATCH($D272,Data!$CG:$CG,0)-1,MATCH($E272&amp;"/"&amp;F$1,Data!$1:$1,0)-1)))</f>
        <v/>
      </c>
      <c r="G272" s="252" t="str">
        <f ca="1">IF(ISERROR(OFFSET(Data!$A$1,MATCH($D272,Data!$CG:$CG,0)-1,MATCH($E272&amp;"/"&amp;G$1,Data!$1:$1,0)-1))=TRUE,"",IF(OFFSET(Data!$A$1,MATCH($D272,Data!$CG:$CG,0)-1,MATCH($E272&amp;"/"&amp;G$1,Data!$1:$1,0)-1)=0,"",OFFSET(Data!$A$1,MATCH($D272,Data!$CG:$CG,0)-1,MATCH($E272&amp;"/"&amp;G$1,Data!$1:$1,0)-1)))</f>
        <v/>
      </c>
      <c r="H272" s="252" t="str">
        <f ca="1">IF(ISERROR(OFFSET(Data!$A$1,MATCH($D272,Data!$CG:$CG,0)-1,MATCH($E272&amp;"/"&amp;H$1,Data!$1:$1,0)-1))=TRUE,"",IF(OFFSET(Data!$A$1,MATCH($D272,Data!$CG:$CG,0)-1,MATCH($E272&amp;"/"&amp;H$1,Data!$1:$1,0)-1)=0,"",OFFSET(Data!$A$1,MATCH($D272,Data!$CG:$CG,0)-1,MATCH($E272&amp;"/"&amp;H$1,Data!$1:$1,0)-1)))</f>
        <v/>
      </c>
      <c r="I272" s="252" t="str">
        <f ca="1">IF(ISERROR(OFFSET(Data!$A$1,MATCH($D272,Data!$CG:$CG,0)-1,MATCH($E272&amp;"/"&amp;I$1,Data!$1:$1,0)-1))=TRUE,"",IF(OFFSET(Data!$A$1,MATCH($D272,Data!$CG:$CG,0)-1,MATCH($E272&amp;"/"&amp;I$1,Data!$1:$1,0)-1)=0,"",OFFSET(Data!$A$1,MATCH($D272,Data!$CG:$CG,0)-1,MATCH($E272&amp;"/"&amp;I$1,Data!$1:$1,0)-1)))</f>
        <v/>
      </c>
      <c r="J272" s="252" t="str">
        <f ca="1">IF(ISERROR(OFFSET(Data!$A$1,MATCH($D272,Data!$CG:$CG,0)-1,MATCH($E272&amp;"/"&amp;J$1,Data!$1:$1,0)-1))=TRUE,"",IF(OFFSET(Data!$A$1,MATCH($D272,Data!$CG:$CG,0)-1,MATCH($E272&amp;"/"&amp;J$1,Data!$1:$1,0)-1)=0,"",OFFSET(Data!$A$1,MATCH($D272,Data!$CG:$CG,0)-1,MATCH($E272&amp;"/"&amp;J$1,Data!$1:$1,0)-1)))</f>
        <v/>
      </c>
      <c r="K272" s="252" t="str">
        <f ca="1">IF(ISERROR(OFFSET(Data!$A$1,MATCH($D272,Data!$CG:$CG,0)-1,MATCH($E272&amp;"/"&amp;K$1,Data!$1:$1,0)-1))=TRUE,"",IF(OFFSET(Data!$A$1,MATCH($D272,Data!$CG:$CG,0)-1,MATCH($E272&amp;"/"&amp;K$1,Data!$1:$1,0)-1)=0,"",OFFSET(Data!$A$1,MATCH($D272,Data!$CG:$CG,0)-1,MATCH($E272&amp;"/"&amp;K$1,Data!$1:$1,0)-1)))</f>
        <v/>
      </c>
      <c r="L272" s="252" t="str">
        <f ca="1">IF(ISERROR(OFFSET(Data!$A$1,MATCH($D272,Data!$CG:$CG,0)-1,MATCH($E272&amp;"/"&amp;L$1,Data!$1:$1,0)-1))=TRUE,"",IF(OFFSET(Data!$A$1,MATCH($D272,Data!$CG:$CG,0)-1,MATCH($E272&amp;"/"&amp;L$1,Data!$1:$1,0)-1)=0,"",OFFSET(Data!$A$1,MATCH($D272,Data!$CG:$CG,0)-1,MATCH($E272&amp;"/"&amp;L$1,Data!$1:$1,0)-1)))</f>
        <v/>
      </c>
      <c r="M272" s="252" t="str">
        <f ca="1">IF(ISERROR(OFFSET(Data!$A$1,MATCH($D272,Data!$CG:$CG,0)-1,MATCH($E272&amp;"/"&amp;M$1,Data!$1:$1,0)-1))=TRUE,"",IF(OFFSET(Data!$A$1,MATCH($D272,Data!$CG:$CG,0)-1,MATCH($E272&amp;"/"&amp;M$1,Data!$1:$1,0)-1)=0,"",OFFSET(Data!$A$1,MATCH($D272,Data!$CG:$CG,0)-1,MATCH($E272&amp;"/"&amp;M$1,Data!$1:$1,0)-1)))</f>
        <v/>
      </c>
      <c r="N272" s="252" t="str">
        <f ca="1">IF(ISERROR(OFFSET(Data!$A$1,MATCH($D272,Data!$CG:$CG,0)-1,MATCH($E272&amp;"/"&amp;N$1,Data!$1:$1,0)-1))=TRUE,"",IF(OFFSET(Data!$A$1,MATCH($D272,Data!$CG:$CG,0)-1,MATCH($E272&amp;"/"&amp;N$1,Data!$1:$1,0)-1)=0,"",OFFSET(Data!$A$1,MATCH($D272,Data!$CG:$CG,0)-1,MATCH($E272&amp;"/"&amp;N$1,Data!$1:$1,0)-1)))</f>
        <v/>
      </c>
      <c r="O272" s="252" t="str">
        <f ca="1">IF(ISERROR(OFFSET(Data!$A$1,MATCH($D272,Data!$CG:$CG,0)-1,MATCH($E272&amp;"/"&amp;O$1,Data!$1:$1,0)-1))=TRUE,"",IF(OFFSET(Data!$A$1,MATCH($D272,Data!$CG:$CG,0)-1,MATCH($E272&amp;"/"&amp;O$1,Data!$1:$1,0)-1)=0,"",OFFSET(Data!$A$1,MATCH($D272,Data!$CG:$CG,0)-1,MATCH($E272&amp;"/"&amp;O$1,Data!$1:$1,0)-1)))</f>
        <v/>
      </c>
      <c r="P272" s="252" t="str">
        <f ca="1">IF(ISERROR(OFFSET(Data!$A$1,MATCH($D272,Data!$CG:$CG,0)-1,MATCH($E272&amp;"/"&amp;P$1,Data!$1:$1,0)-1))=TRUE,"",IF(OFFSET(Data!$A$1,MATCH($D272,Data!$CG:$CG,0)-1,MATCH($E272&amp;"/"&amp;P$1,Data!$1:$1,0)-1)=0,"",OFFSET(Data!$A$1,MATCH($D272,Data!$CG:$CG,0)-1,MATCH($E272&amp;"/"&amp;P$1,Data!$1:$1,0)-1)))</f>
        <v/>
      </c>
      <c r="Q272" s="252" t="str">
        <f ca="1">IF(ISERROR(OFFSET(Data!$A$1,MATCH($D272,Data!$CG:$CG,0)-1,MATCH($E272&amp;"/"&amp;Q$1,Data!$1:$1,0)-1))=TRUE,"",IF(OFFSET(Data!$A$1,MATCH($D272,Data!$CG:$CG,0)-1,MATCH($E272&amp;"/"&amp;Q$1,Data!$1:$1,0)-1)=0,"",OFFSET(Data!$A$1,MATCH($D272,Data!$CG:$CG,0)-1,MATCH($E272&amp;"/"&amp;Q$1,Data!$1:$1,0)-1)))</f>
        <v/>
      </c>
      <c r="R272" s="252" t="str">
        <f ca="1">IF(ISERROR(OFFSET(Data!$A$1,MATCH($D272,Data!$CG:$CG,0)-1,MATCH($E272&amp;"/"&amp;R$1,Data!$1:$1,0)-1))=TRUE,"",IF(OFFSET(Data!$A$1,MATCH($D272,Data!$CG:$CG,0)-1,MATCH($E272&amp;"/"&amp;R$1,Data!$1:$1,0)-1)=0,"",OFFSET(Data!$A$1,MATCH($D272,Data!$CG:$CG,0)-1,MATCH($E272&amp;"/"&amp;R$1,Data!$1:$1,0)-1)))</f>
        <v/>
      </c>
      <c r="S272" s="252" t="str">
        <f ca="1">IF(ISERROR(OFFSET(Data!$A$1,MATCH($D272,Data!$CG:$CG,0)-1,MATCH($E272&amp;"/"&amp;S$1,Data!$1:$1,0)-1))=TRUE,"",IF(OFFSET(Data!$A$1,MATCH($D272,Data!$CG:$CG,0)-1,MATCH($E272&amp;"/"&amp;S$1,Data!$1:$1,0)-1)=0,"",OFFSET(Data!$A$1,MATCH($D272,Data!$CG:$CG,0)-1,MATCH($E272&amp;"/"&amp;S$1,Data!$1:$1,0)-1)))</f>
        <v/>
      </c>
      <c r="T272" s="252" t="str">
        <f ca="1">IF(ISERROR(OFFSET(Data!$A$1,MATCH($D272,Data!$CG:$CG,0)-1,MATCH($E272&amp;"/"&amp;T$1,Data!$1:$1,0)-1))=TRUE,"",IF(OFFSET(Data!$A$1,MATCH($D272,Data!$CG:$CG,0)-1,MATCH($E272&amp;"/"&amp;T$1,Data!$1:$1,0)-1)=0,"",OFFSET(Data!$A$1,MATCH($D272,Data!$CG:$CG,0)-1,MATCH($E272&amp;"/"&amp;T$1,Data!$1:$1,0)-1)))</f>
        <v/>
      </c>
      <c r="U272" s="252" t="str">
        <f ca="1">IF(ISERROR(OFFSET(Data!$A$1,MATCH($D272,Data!$CG:$CG,0)-1,MATCH($E272&amp;"/"&amp;U$1,Data!$1:$1,0)-1))=TRUE,"",IF(OFFSET(Data!$A$1,MATCH($D272,Data!$CG:$CG,0)-1,MATCH($E272&amp;"/"&amp;U$1,Data!$1:$1,0)-1)=0,"",OFFSET(Data!$A$1,MATCH($D272,Data!$CG:$CG,0)-1,MATCH($E272&amp;"/"&amp;U$1,Data!$1:$1,0)-1)))</f>
        <v/>
      </c>
      <c r="V272" s="252" t="str">
        <f ca="1">IF(ISERROR(OFFSET(Data!$A$1,MATCH($D272,Data!$CG:$CG,0)-1,MATCH($E272&amp;"/"&amp;V$1,Data!$1:$1,0)-1))=TRUE,"",IF(OFFSET(Data!$A$1,MATCH($D272,Data!$CG:$CG,0)-1,MATCH($E272&amp;"/"&amp;V$1,Data!$1:$1,0)-1)=0,"",OFFSET(Data!$A$1,MATCH($D272,Data!$CG:$CG,0)-1,MATCH($E272&amp;"/"&amp;V$1,Data!$1:$1,0)-1)))</f>
        <v/>
      </c>
      <c r="W272" s="269" t="str">
        <f ca="1">IF(ISERROR(OFFSET(Data!$A$1,MATCH($D272,Data!$CG:$CG,0)-1,MATCH($E272&amp;"/"&amp;W$1,Data!$1:$1,0)-1))=TRUE,"",IF(OFFSET(Data!$A$1,MATCH($D272,Data!$CG:$CG,0)-1,MATCH($E272&amp;"/"&amp;W$1,Data!$1:$1,0)-1)=0,"",OFFSET(Data!$A$1,MATCH($D272,Data!$CG:$CG,0)-1,MATCH($E272&amp;"/"&amp;W$1,Data!$1:$1,0)-1)))</f>
        <v/>
      </c>
      <c r="X272" s="252" t="str">
        <f ca="1">IF(ISERROR(OFFSET(Data!$A$1,MATCH($D272,Data!$CG:$CG,0)-1,MATCH($E272&amp;"/"&amp;X$1,Data!$1:$1,0)-1))=TRUE,"",IF(OFFSET(Data!$A$1,MATCH($D272,Data!$CG:$CG,0)-1,MATCH($E272&amp;"/"&amp;X$1,Data!$1:$1,0)-1)=0,"",OFFSET(Data!$A$1,MATCH($D272,Data!$CG:$CG,0)-1,MATCH($E272&amp;"/"&amp;X$1,Data!$1:$1,0)-1)))</f>
        <v/>
      </c>
      <c r="Y272" s="252" t="str">
        <f ca="1">IF(ISERROR(OFFSET(Data!$A$1,MATCH($D272,Data!$CG:$CG,0)-1,MATCH($E272&amp;"/"&amp;Y$1,Data!$1:$1,0)-1))=TRUE,"",IF(OFFSET(Data!$A$1,MATCH($D272,Data!$CG:$CG,0)-1,MATCH($E272&amp;"/"&amp;Y$1,Data!$1:$1,0)-1)=0,"",OFFSET(Data!$A$1,MATCH($D272,Data!$CG:$CG,0)-1,MATCH($E272&amp;"/"&amp;Y$1,Data!$1:$1,0)-1)))</f>
        <v/>
      </c>
      <c r="Z272" s="252" t="str">
        <f ca="1">IF(ISERROR(OFFSET(Data!$A$1,MATCH($D272,Data!$CG:$CG,0)-1,MATCH($E272&amp;"/"&amp;Z$1,Data!$1:$1,0)-1))=TRUE,"",IF(OFFSET(Data!$A$1,MATCH($D272,Data!$CG:$CG,0)-1,MATCH($E272&amp;"/"&amp;Z$1,Data!$1:$1,0)-1)=0,"",OFFSET(Data!$A$1,MATCH($D272,Data!$CG:$CG,0)-1,MATCH($E272&amp;"/"&amp;Z$1,Data!$1:$1,0)-1)))</f>
        <v/>
      </c>
      <c r="AA272" s="252" t="str">
        <f ca="1">IF(ISERROR(OFFSET(Data!$A$1,MATCH($D272,Data!$CG:$CG,0)-1,MATCH($E272&amp;"/"&amp;AA$1,Data!$1:$1,0)-1))=TRUE,"",IF(OFFSET(Data!$A$1,MATCH($D272,Data!$CG:$CG,0)-1,MATCH($E272&amp;"/"&amp;AA$1,Data!$1:$1,0)-1)=0,"",OFFSET(Data!$A$1,MATCH($D272,Data!$CG:$CG,0)-1,MATCH($E272&amp;"/"&amp;AA$1,Data!$1:$1,0)-1)))</f>
        <v/>
      </c>
      <c r="AB272" s="252" t="str">
        <f ca="1">IF(ISERROR(OFFSET(Data!$A$1,MATCH($D272,Data!$CG:$CG,0)-1,MATCH($E272&amp;"/"&amp;AB$1,Data!$1:$1,0)-1))=TRUE,"",IF(OFFSET(Data!$A$1,MATCH($D272,Data!$CG:$CG,0)-1,MATCH($E272&amp;"/"&amp;AB$1,Data!$1:$1,0)-1)=0,"",OFFSET(Data!$A$1,MATCH($D272,Data!$CG:$CG,0)-1,MATCH($E272&amp;"/"&amp;AB$1,Data!$1:$1,0)-1)))</f>
        <v/>
      </c>
      <c r="AC272" s="252" t="str">
        <f ca="1">IF(ISERROR(OFFSET(Data!$A$1,MATCH($D272,Data!$CG:$CG,0)-1,MATCH($E272&amp;"/"&amp;AC$1,Data!$1:$1,0)-1))=TRUE,"",IF(OFFSET(Data!$A$1,MATCH($D272,Data!$CG:$CG,0)-1,MATCH($E272&amp;"/"&amp;AC$1,Data!$1:$1,0)-1)=0,"",OFFSET(Data!$A$1,MATCH($D272,Data!$CG:$CG,0)-1,MATCH($E272&amp;"/"&amp;AC$1,Data!$1:$1,0)-1)))</f>
        <v/>
      </c>
      <c r="AD272" s="252" t="str">
        <f ca="1">IF(ISERROR(OFFSET(Data!$A$1,MATCH($D272,Data!$CG:$CG,0)-1,MATCH($E272&amp;"/"&amp;AD$1,Data!$1:$1,0)-1))=TRUE,"",IF(OFFSET(Data!$A$1,MATCH($D272,Data!$CG:$CG,0)-1,MATCH($E272&amp;"/"&amp;AD$1,Data!$1:$1,0)-1)=0,"",OFFSET(Data!$A$1,MATCH($D272,Data!$CG:$CG,0)-1,MATCH($E272&amp;"/"&amp;AD$1,Data!$1:$1,0)-1)))</f>
        <v/>
      </c>
      <c r="AE272" s="252" t="str">
        <f ca="1">IF(ISERROR(OFFSET(Data!$A$1,MATCH($D272,Data!$CG:$CG,0)-1,MATCH($E272&amp;"/"&amp;AE$1,Data!$1:$1,0)-1))=TRUE,"",IF(OFFSET(Data!$A$1,MATCH($D272,Data!$CG:$CG,0)-1,MATCH($E272&amp;"/"&amp;AE$1,Data!$1:$1,0)-1)=0,"",OFFSET(Data!$A$1,MATCH($D272,Data!$CG:$CG,0)-1,MATCH($E272&amp;"/"&amp;AE$1,Data!$1:$1,0)-1)))</f>
        <v/>
      </c>
      <c r="AF272" s="253" t="str">
        <f ca="1">IF(ISERROR(OFFSET(Data!$A$1,MATCH($D272,Data!$CG:$CG,0)-1,MATCH($E272&amp;"/"&amp;AF$1,Data!$1:$1,0)-1))=TRUE,"",IF(OFFSET(Data!$A$1,MATCH($D272,Data!$CG:$CG,0)-1,MATCH($E272&amp;"/"&amp;AF$1,Data!$1:$1,0)-1)=0,"",OFFSET(Data!$A$1,MATCH($D272,Data!$CG:$CG,0)-1,MATCH($E272&amp;"/"&amp;AF$1,Data!$1:$1,0)-1)))</f>
        <v/>
      </c>
      <c r="AG272" s="188">
        <f t="shared" ca="1" si="8"/>
        <v>0</v>
      </c>
      <c r="AH272" s="208">
        <f ca="1">SUM(AG269:AG272)</f>
        <v>0</v>
      </c>
    </row>
    <row r="273" spans="1:34" ht="15.75" hidden="1" customHeight="1" thickBot="1" x14ac:dyDescent="0.3">
      <c r="A273" s="447"/>
      <c r="B273" s="470"/>
      <c r="C273" s="473"/>
      <c r="D273" s="52" t="e">
        <f>IF(C273&lt;&gt;"",C273,D272)</f>
        <v>#N/A</v>
      </c>
      <c r="E273" s="53" t="s">
        <v>25</v>
      </c>
      <c r="F273" s="255" t="str">
        <f ca="1">IF(ISERROR(OFFSET(Data!$A$1,MATCH($D273,Data!$CG:$CG,0)-1,MATCH($E273&amp;"/"&amp;F$1,Data!$1:$1,0)-1))=TRUE,"",IF(OFFSET(Data!$A$1,MATCH($D273,Data!$CG:$CG,0)-1,MATCH($E273&amp;"/"&amp;F$1,Data!$1:$1,0)-1)=0,"",OFFSET(Data!$A$1,MATCH($D273,Data!$CG:$CG,0)-1,MATCH($E273&amp;"/"&amp;F$1,Data!$1:$1,0)-1)))</f>
        <v/>
      </c>
      <c r="G273" s="256" t="str">
        <f ca="1">IF(ISERROR(OFFSET(Data!$A$1,MATCH($D273,Data!$CG:$CG,0)-1,MATCH($E273&amp;"/"&amp;G$1,Data!$1:$1,0)-1))=TRUE,"",IF(OFFSET(Data!$A$1,MATCH($D273,Data!$CG:$CG,0)-1,MATCH($E273&amp;"/"&amp;G$1,Data!$1:$1,0)-1)=0,"",OFFSET(Data!$A$1,MATCH($D273,Data!$CG:$CG,0)-1,MATCH($E273&amp;"/"&amp;G$1,Data!$1:$1,0)-1)))</f>
        <v/>
      </c>
      <c r="H273" s="256" t="str">
        <f ca="1">IF(ISERROR(OFFSET(Data!$A$1,MATCH($D273,Data!$CG:$CG,0)-1,MATCH($E273&amp;"/"&amp;H$1,Data!$1:$1,0)-1))=TRUE,"",IF(OFFSET(Data!$A$1,MATCH($D273,Data!$CG:$CG,0)-1,MATCH($E273&amp;"/"&amp;H$1,Data!$1:$1,0)-1)=0,"",OFFSET(Data!$A$1,MATCH($D273,Data!$CG:$CG,0)-1,MATCH($E273&amp;"/"&amp;H$1,Data!$1:$1,0)-1)))</f>
        <v/>
      </c>
      <c r="I273" s="256" t="str">
        <f ca="1">IF(ISERROR(OFFSET(Data!$A$1,MATCH($D273,Data!$CG:$CG,0)-1,MATCH($E273&amp;"/"&amp;I$1,Data!$1:$1,0)-1))=TRUE,"",IF(OFFSET(Data!$A$1,MATCH($D273,Data!$CG:$CG,0)-1,MATCH($E273&amp;"/"&amp;I$1,Data!$1:$1,0)-1)=0,"",OFFSET(Data!$A$1,MATCH($D273,Data!$CG:$CG,0)-1,MATCH($E273&amp;"/"&amp;I$1,Data!$1:$1,0)-1)))</f>
        <v/>
      </c>
      <c r="J273" s="256" t="str">
        <f ca="1">IF(ISERROR(OFFSET(Data!$A$1,MATCH($D273,Data!$CG:$CG,0)-1,MATCH($E273&amp;"/"&amp;J$1,Data!$1:$1,0)-1))=TRUE,"",IF(OFFSET(Data!$A$1,MATCH($D273,Data!$CG:$CG,0)-1,MATCH($E273&amp;"/"&amp;J$1,Data!$1:$1,0)-1)=0,"",OFFSET(Data!$A$1,MATCH($D273,Data!$CG:$CG,0)-1,MATCH($E273&amp;"/"&amp;J$1,Data!$1:$1,0)-1)))</f>
        <v/>
      </c>
      <c r="K273" s="256" t="str">
        <f ca="1">IF(ISERROR(OFFSET(Data!$A$1,MATCH($D273,Data!$CG:$CG,0)-1,MATCH($E273&amp;"/"&amp;K$1,Data!$1:$1,0)-1))=TRUE,"",IF(OFFSET(Data!$A$1,MATCH($D273,Data!$CG:$CG,0)-1,MATCH($E273&amp;"/"&amp;K$1,Data!$1:$1,0)-1)=0,"",OFFSET(Data!$A$1,MATCH($D273,Data!$CG:$CG,0)-1,MATCH($E273&amp;"/"&amp;K$1,Data!$1:$1,0)-1)))</f>
        <v/>
      </c>
      <c r="L273" s="256" t="str">
        <f ca="1">IF(ISERROR(OFFSET(Data!$A$1,MATCH($D273,Data!$CG:$CG,0)-1,MATCH($E273&amp;"/"&amp;L$1,Data!$1:$1,0)-1))=TRUE,"",IF(OFFSET(Data!$A$1,MATCH($D273,Data!$CG:$CG,0)-1,MATCH($E273&amp;"/"&amp;L$1,Data!$1:$1,0)-1)=0,"",OFFSET(Data!$A$1,MATCH($D273,Data!$CG:$CG,0)-1,MATCH($E273&amp;"/"&amp;L$1,Data!$1:$1,0)-1)))</f>
        <v/>
      </c>
      <c r="M273" s="256" t="str">
        <f ca="1">IF(ISERROR(OFFSET(Data!$A$1,MATCH($D273,Data!$CG:$CG,0)-1,MATCH($E273&amp;"/"&amp;M$1,Data!$1:$1,0)-1))=TRUE,"",IF(OFFSET(Data!$A$1,MATCH($D273,Data!$CG:$CG,0)-1,MATCH($E273&amp;"/"&amp;M$1,Data!$1:$1,0)-1)=0,"",OFFSET(Data!$A$1,MATCH($D273,Data!$CG:$CG,0)-1,MATCH($E273&amp;"/"&amp;M$1,Data!$1:$1,0)-1)))</f>
        <v/>
      </c>
      <c r="N273" s="256" t="str">
        <f ca="1">IF(ISERROR(OFFSET(Data!$A$1,MATCH($D273,Data!$CG:$CG,0)-1,MATCH($E273&amp;"/"&amp;N$1,Data!$1:$1,0)-1))=TRUE,"",IF(OFFSET(Data!$A$1,MATCH($D273,Data!$CG:$CG,0)-1,MATCH($E273&amp;"/"&amp;N$1,Data!$1:$1,0)-1)=0,"",OFFSET(Data!$A$1,MATCH($D273,Data!$CG:$CG,0)-1,MATCH($E273&amp;"/"&amp;N$1,Data!$1:$1,0)-1)))</f>
        <v/>
      </c>
      <c r="O273" s="256" t="str">
        <f ca="1">IF(ISERROR(OFFSET(Data!$A$1,MATCH($D273,Data!$CG:$CG,0)-1,MATCH($E273&amp;"/"&amp;O$1,Data!$1:$1,0)-1))=TRUE,"",IF(OFFSET(Data!$A$1,MATCH($D273,Data!$CG:$CG,0)-1,MATCH($E273&amp;"/"&amp;O$1,Data!$1:$1,0)-1)=0,"",OFFSET(Data!$A$1,MATCH($D273,Data!$CG:$CG,0)-1,MATCH($E273&amp;"/"&amp;O$1,Data!$1:$1,0)-1)))</f>
        <v/>
      </c>
      <c r="P273" s="256" t="str">
        <f ca="1">IF(ISERROR(OFFSET(Data!$A$1,MATCH($D273,Data!$CG:$CG,0)-1,MATCH($E273&amp;"/"&amp;P$1,Data!$1:$1,0)-1))=TRUE,"",IF(OFFSET(Data!$A$1,MATCH($D273,Data!$CG:$CG,0)-1,MATCH($E273&amp;"/"&amp;P$1,Data!$1:$1,0)-1)=0,"",OFFSET(Data!$A$1,MATCH($D273,Data!$CG:$CG,0)-1,MATCH($E273&amp;"/"&amp;P$1,Data!$1:$1,0)-1)))</f>
        <v/>
      </c>
      <c r="Q273" s="256" t="str">
        <f ca="1">IF(ISERROR(OFFSET(Data!$A$1,MATCH($D273,Data!$CG:$CG,0)-1,MATCH($E273&amp;"/"&amp;Q$1,Data!$1:$1,0)-1))=TRUE,"",IF(OFFSET(Data!$A$1,MATCH($D273,Data!$CG:$CG,0)-1,MATCH($E273&amp;"/"&amp;Q$1,Data!$1:$1,0)-1)=0,"",OFFSET(Data!$A$1,MATCH($D273,Data!$CG:$CG,0)-1,MATCH($E273&amp;"/"&amp;Q$1,Data!$1:$1,0)-1)))</f>
        <v/>
      </c>
      <c r="R273" s="256" t="str">
        <f ca="1">IF(ISERROR(OFFSET(Data!$A$1,MATCH($D273,Data!$CG:$CG,0)-1,MATCH($E273&amp;"/"&amp;R$1,Data!$1:$1,0)-1))=TRUE,"",IF(OFFSET(Data!$A$1,MATCH($D273,Data!$CG:$CG,0)-1,MATCH($E273&amp;"/"&amp;R$1,Data!$1:$1,0)-1)=0,"",OFFSET(Data!$A$1,MATCH($D273,Data!$CG:$CG,0)-1,MATCH($E273&amp;"/"&amp;R$1,Data!$1:$1,0)-1)))</f>
        <v/>
      </c>
      <c r="S273" s="256" t="str">
        <f ca="1">IF(ISERROR(OFFSET(Data!$A$1,MATCH($D273,Data!$CG:$CG,0)-1,MATCH($E273&amp;"/"&amp;S$1,Data!$1:$1,0)-1))=TRUE,"",IF(OFFSET(Data!$A$1,MATCH($D273,Data!$CG:$CG,0)-1,MATCH($E273&amp;"/"&amp;S$1,Data!$1:$1,0)-1)=0,"",OFFSET(Data!$A$1,MATCH($D273,Data!$CG:$CG,0)-1,MATCH($E273&amp;"/"&amp;S$1,Data!$1:$1,0)-1)))</f>
        <v/>
      </c>
      <c r="T273" s="256" t="str">
        <f ca="1">IF(ISERROR(OFFSET(Data!$A$1,MATCH($D273,Data!$CG:$CG,0)-1,MATCH($E273&amp;"/"&amp;T$1,Data!$1:$1,0)-1))=TRUE,"",IF(OFFSET(Data!$A$1,MATCH($D273,Data!$CG:$CG,0)-1,MATCH($E273&amp;"/"&amp;T$1,Data!$1:$1,0)-1)=0,"",OFFSET(Data!$A$1,MATCH($D273,Data!$CG:$CG,0)-1,MATCH($E273&amp;"/"&amp;T$1,Data!$1:$1,0)-1)))</f>
        <v/>
      </c>
      <c r="U273" s="256" t="str">
        <f ca="1">IF(ISERROR(OFFSET(Data!$A$1,MATCH($D273,Data!$CG:$CG,0)-1,MATCH($E273&amp;"/"&amp;U$1,Data!$1:$1,0)-1))=TRUE,"",IF(OFFSET(Data!$A$1,MATCH($D273,Data!$CG:$CG,0)-1,MATCH($E273&amp;"/"&amp;U$1,Data!$1:$1,0)-1)=0,"",OFFSET(Data!$A$1,MATCH($D273,Data!$CG:$CG,0)-1,MATCH($E273&amp;"/"&amp;U$1,Data!$1:$1,0)-1)))</f>
        <v/>
      </c>
      <c r="V273" s="256" t="str">
        <f ca="1">IF(ISERROR(OFFSET(Data!$A$1,MATCH($D273,Data!$CG:$CG,0)-1,MATCH($E273&amp;"/"&amp;V$1,Data!$1:$1,0)-1))=TRUE,"",IF(OFFSET(Data!$A$1,MATCH($D273,Data!$CG:$CG,0)-1,MATCH($E273&amp;"/"&amp;V$1,Data!$1:$1,0)-1)=0,"",OFFSET(Data!$A$1,MATCH($D273,Data!$CG:$CG,0)-1,MATCH($E273&amp;"/"&amp;V$1,Data!$1:$1,0)-1)))</f>
        <v/>
      </c>
      <c r="W273" s="257" t="str">
        <f ca="1">IF(ISERROR(OFFSET(Data!$A$1,MATCH($D273,Data!$CG:$CG,0)-1,MATCH($E273&amp;"/"&amp;W$1,Data!$1:$1,0)-1))=TRUE,"",IF(OFFSET(Data!$A$1,MATCH($D273,Data!$CG:$CG,0)-1,MATCH($E273&amp;"/"&amp;W$1,Data!$1:$1,0)-1)=0,"",OFFSET(Data!$A$1,MATCH($D273,Data!$CG:$CG,0)-1,MATCH($E273&amp;"/"&amp;W$1,Data!$1:$1,0)-1)))</f>
        <v/>
      </c>
      <c r="X273" s="256" t="str">
        <f ca="1">IF(ISERROR(OFFSET(Data!$A$1,MATCH($D273,Data!$CG:$CG,0)-1,MATCH($E273&amp;"/"&amp;X$1,Data!$1:$1,0)-1))=TRUE,"",IF(OFFSET(Data!$A$1,MATCH($D273,Data!$CG:$CG,0)-1,MATCH($E273&amp;"/"&amp;X$1,Data!$1:$1,0)-1)=0,"",OFFSET(Data!$A$1,MATCH($D273,Data!$CG:$CG,0)-1,MATCH($E273&amp;"/"&amp;X$1,Data!$1:$1,0)-1)))</f>
        <v/>
      </c>
      <c r="Y273" s="256" t="str">
        <f ca="1">IF(ISERROR(OFFSET(Data!$A$1,MATCH($D273,Data!$CG:$CG,0)-1,MATCH($E273&amp;"/"&amp;Y$1,Data!$1:$1,0)-1))=TRUE,"",IF(OFFSET(Data!$A$1,MATCH($D273,Data!$CG:$CG,0)-1,MATCH($E273&amp;"/"&amp;Y$1,Data!$1:$1,0)-1)=0,"",OFFSET(Data!$A$1,MATCH($D273,Data!$CG:$CG,0)-1,MATCH($E273&amp;"/"&amp;Y$1,Data!$1:$1,0)-1)))</f>
        <v/>
      </c>
      <c r="Z273" s="256" t="str">
        <f ca="1">IF(ISERROR(OFFSET(Data!$A$1,MATCH($D273,Data!$CG:$CG,0)-1,MATCH($E273&amp;"/"&amp;Z$1,Data!$1:$1,0)-1))=TRUE,"",IF(OFFSET(Data!$A$1,MATCH($D273,Data!$CG:$CG,0)-1,MATCH($E273&amp;"/"&amp;Z$1,Data!$1:$1,0)-1)=0,"",OFFSET(Data!$A$1,MATCH($D273,Data!$CG:$CG,0)-1,MATCH($E273&amp;"/"&amp;Z$1,Data!$1:$1,0)-1)))</f>
        <v/>
      </c>
      <c r="AA273" s="256" t="str">
        <f ca="1">IF(ISERROR(OFFSET(Data!$A$1,MATCH($D273,Data!$CG:$CG,0)-1,MATCH($E273&amp;"/"&amp;AA$1,Data!$1:$1,0)-1))=TRUE,"",IF(OFFSET(Data!$A$1,MATCH($D273,Data!$CG:$CG,0)-1,MATCH($E273&amp;"/"&amp;AA$1,Data!$1:$1,0)-1)=0,"",OFFSET(Data!$A$1,MATCH($D273,Data!$CG:$CG,0)-1,MATCH($E273&amp;"/"&amp;AA$1,Data!$1:$1,0)-1)))</f>
        <v/>
      </c>
      <c r="AB273" s="256" t="str">
        <f ca="1">IF(ISERROR(OFFSET(Data!$A$1,MATCH($D273,Data!$CG:$CG,0)-1,MATCH($E273&amp;"/"&amp;AB$1,Data!$1:$1,0)-1))=TRUE,"",IF(OFFSET(Data!$A$1,MATCH($D273,Data!$CG:$CG,0)-1,MATCH($E273&amp;"/"&amp;AB$1,Data!$1:$1,0)-1)=0,"",OFFSET(Data!$A$1,MATCH($D273,Data!$CG:$CG,0)-1,MATCH($E273&amp;"/"&amp;AB$1,Data!$1:$1,0)-1)))</f>
        <v/>
      </c>
      <c r="AC273" s="256" t="str">
        <f ca="1">IF(ISERROR(OFFSET(Data!$A$1,MATCH($D273,Data!$CG:$CG,0)-1,MATCH($E273&amp;"/"&amp;AC$1,Data!$1:$1,0)-1))=TRUE,"",IF(OFFSET(Data!$A$1,MATCH($D273,Data!$CG:$CG,0)-1,MATCH($E273&amp;"/"&amp;AC$1,Data!$1:$1,0)-1)=0,"",OFFSET(Data!$A$1,MATCH($D273,Data!$CG:$CG,0)-1,MATCH($E273&amp;"/"&amp;AC$1,Data!$1:$1,0)-1)))</f>
        <v/>
      </c>
      <c r="AD273" s="256" t="str">
        <f ca="1">IF(ISERROR(OFFSET(Data!$A$1,MATCH($D273,Data!$CG:$CG,0)-1,MATCH($E273&amp;"/"&amp;AD$1,Data!$1:$1,0)-1))=TRUE,"",IF(OFFSET(Data!$A$1,MATCH($D273,Data!$CG:$CG,0)-1,MATCH($E273&amp;"/"&amp;AD$1,Data!$1:$1,0)-1)=0,"",OFFSET(Data!$A$1,MATCH($D273,Data!$CG:$CG,0)-1,MATCH($E273&amp;"/"&amp;AD$1,Data!$1:$1,0)-1)))</f>
        <v/>
      </c>
      <c r="AE273" s="256" t="str">
        <f ca="1">IF(ISERROR(OFFSET(Data!$A$1,MATCH($D273,Data!$CG:$CG,0)-1,MATCH($E273&amp;"/"&amp;AE$1,Data!$1:$1,0)-1))=TRUE,"",IF(OFFSET(Data!$A$1,MATCH($D273,Data!$CG:$CG,0)-1,MATCH($E273&amp;"/"&amp;AE$1,Data!$1:$1,0)-1)=0,"",OFFSET(Data!$A$1,MATCH($D273,Data!$CG:$CG,0)-1,MATCH($E273&amp;"/"&amp;AE$1,Data!$1:$1,0)-1)))</f>
        <v/>
      </c>
      <c r="AF273" s="258" t="str">
        <f ca="1">IF(ISERROR(OFFSET(Data!$A$1,MATCH($D273,Data!$CG:$CG,0)-1,MATCH($E273&amp;"/"&amp;AF$1,Data!$1:$1,0)-1))=TRUE,"",IF(OFFSET(Data!$A$1,MATCH($D273,Data!$CG:$CG,0)-1,MATCH($E273&amp;"/"&amp;AF$1,Data!$1:$1,0)-1)=0,"",OFFSET(Data!$A$1,MATCH($D273,Data!$CG:$CG,0)-1,MATCH($E273&amp;"/"&amp;AF$1,Data!$1:$1,0)-1)))</f>
        <v/>
      </c>
      <c r="AG273" s="197">
        <f t="shared" ca="1" si="8"/>
        <v>0</v>
      </c>
      <c r="AH273" s="209">
        <f ca="1">SUM(AG269:AG273)</f>
        <v>0</v>
      </c>
    </row>
    <row r="274" spans="1:34" ht="15" hidden="1" customHeight="1" x14ac:dyDescent="0.25">
      <c r="A274" s="445">
        <v>54</v>
      </c>
      <c r="B274" s="468" t="e">
        <f>INDEX(Data!CI:CI,MATCH("M"&amp;A274,Data!A:A,0))</f>
        <v>#N/A</v>
      </c>
      <c r="C274" s="471" t="e">
        <f>INDEX(Data!CG:CG,MATCH("M"&amp;A274,Data!A:A,0))</f>
        <v>#N/A</v>
      </c>
      <c r="D274" s="48" t="e">
        <f>IF(C274&lt;&gt;"",C274,#REF!)</f>
        <v>#N/A</v>
      </c>
      <c r="E274" s="49" t="s">
        <v>21</v>
      </c>
      <c r="F274" s="271" t="str">
        <f ca="1">IF(ISERROR(OFFSET(Data!$A$1,MATCH($D274,Data!$CG:$CG,0)-1,MATCH($E274&amp;"/"&amp;F$1,Data!$1:$1,0)-1))=TRUE,"",IF(OFFSET(Data!$A$1,MATCH($D274,Data!$CG:$CG,0)-1,MATCH($E274&amp;"/"&amp;F$1,Data!$1:$1,0)-1)=0,"",OFFSET(Data!$A$1,MATCH($D274,Data!$CG:$CG,0)-1,MATCH($E274&amp;"/"&amp;F$1,Data!$1:$1,0)-1)))</f>
        <v/>
      </c>
      <c r="G274" s="250" t="str">
        <f ca="1">IF(ISERROR(OFFSET(Data!$A$1,MATCH($D274,Data!$CG:$CG,0)-1,MATCH($E274&amp;"/"&amp;G$1,Data!$1:$1,0)-1))=TRUE,"",IF(OFFSET(Data!$A$1,MATCH($D274,Data!$CG:$CG,0)-1,MATCH($E274&amp;"/"&amp;G$1,Data!$1:$1,0)-1)=0,"",OFFSET(Data!$A$1,MATCH($D274,Data!$CG:$CG,0)-1,MATCH($E274&amp;"/"&amp;G$1,Data!$1:$1,0)-1)))</f>
        <v/>
      </c>
      <c r="H274" s="250" t="str">
        <f ca="1">IF(ISERROR(OFFSET(Data!$A$1,MATCH($D274,Data!$CG:$CG,0)-1,MATCH($E274&amp;"/"&amp;H$1,Data!$1:$1,0)-1))=TRUE,"",IF(OFFSET(Data!$A$1,MATCH($D274,Data!$CG:$CG,0)-1,MATCH($E274&amp;"/"&amp;H$1,Data!$1:$1,0)-1)=0,"",OFFSET(Data!$A$1,MATCH($D274,Data!$CG:$CG,0)-1,MATCH($E274&amp;"/"&amp;H$1,Data!$1:$1,0)-1)))</f>
        <v/>
      </c>
      <c r="I274" s="250" t="str">
        <f ca="1">IF(ISERROR(OFFSET(Data!$A$1,MATCH($D274,Data!$CG:$CG,0)-1,MATCH($E274&amp;"/"&amp;I$1,Data!$1:$1,0)-1))=TRUE,"",IF(OFFSET(Data!$A$1,MATCH($D274,Data!$CG:$CG,0)-1,MATCH($E274&amp;"/"&amp;I$1,Data!$1:$1,0)-1)=0,"",OFFSET(Data!$A$1,MATCH($D274,Data!$CG:$CG,0)-1,MATCH($E274&amp;"/"&amp;I$1,Data!$1:$1,0)-1)))</f>
        <v/>
      </c>
      <c r="J274" s="250" t="str">
        <f ca="1">IF(ISERROR(OFFSET(Data!$A$1,MATCH($D274,Data!$CG:$CG,0)-1,MATCH($E274&amp;"/"&amp;J$1,Data!$1:$1,0)-1))=TRUE,"",IF(OFFSET(Data!$A$1,MATCH($D274,Data!$CG:$CG,0)-1,MATCH($E274&amp;"/"&amp;J$1,Data!$1:$1,0)-1)=0,"",OFFSET(Data!$A$1,MATCH($D274,Data!$CG:$CG,0)-1,MATCH($E274&amp;"/"&amp;J$1,Data!$1:$1,0)-1)))</f>
        <v/>
      </c>
      <c r="K274" s="250" t="str">
        <f ca="1">IF(ISERROR(OFFSET(Data!$A$1,MATCH($D274,Data!$CG:$CG,0)-1,MATCH($E274&amp;"/"&amp;K$1,Data!$1:$1,0)-1))=TRUE,"",IF(OFFSET(Data!$A$1,MATCH($D274,Data!$CG:$CG,0)-1,MATCH($E274&amp;"/"&amp;K$1,Data!$1:$1,0)-1)=0,"",OFFSET(Data!$A$1,MATCH($D274,Data!$CG:$CG,0)-1,MATCH($E274&amp;"/"&amp;K$1,Data!$1:$1,0)-1)))</f>
        <v/>
      </c>
      <c r="L274" s="250" t="str">
        <f ca="1">IF(ISERROR(OFFSET(Data!$A$1,MATCH($D274,Data!$CG:$CG,0)-1,MATCH($E274&amp;"/"&amp;L$1,Data!$1:$1,0)-1))=TRUE,"",IF(OFFSET(Data!$A$1,MATCH($D274,Data!$CG:$CG,0)-1,MATCH($E274&amp;"/"&amp;L$1,Data!$1:$1,0)-1)=0,"",OFFSET(Data!$A$1,MATCH($D274,Data!$CG:$CG,0)-1,MATCH($E274&amp;"/"&amp;L$1,Data!$1:$1,0)-1)))</f>
        <v/>
      </c>
      <c r="M274" s="250" t="str">
        <f ca="1">IF(ISERROR(OFFSET(Data!$A$1,MATCH($D274,Data!$CG:$CG,0)-1,MATCH($E274&amp;"/"&amp;M$1,Data!$1:$1,0)-1))=TRUE,"",IF(OFFSET(Data!$A$1,MATCH($D274,Data!$CG:$CG,0)-1,MATCH($E274&amp;"/"&amp;M$1,Data!$1:$1,0)-1)=0,"",OFFSET(Data!$A$1,MATCH($D274,Data!$CG:$CG,0)-1,MATCH($E274&amp;"/"&amp;M$1,Data!$1:$1,0)-1)))</f>
        <v/>
      </c>
      <c r="N274" s="250" t="str">
        <f ca="1">IF(ISERROR(OFFSET(Data!$A$1,MATCH($D274,Data!$CG:$CG,0)-1,MATCH($E274&amp;"/"&amp;N$1,Data!$1:$1,0)-1))=TRUE,"",IF(OFFSET(Data!$A$1,MATCH($D274,Data!$CG:$CG,0)-1,MATCH($E274&amp;"/"&amp;N$1,Data!$1:$1,0)-1)=0,"",OFFSET(Data!$A$1,MATCH($D274,Data!$CG:$CG,0)-1,MATCH($E274&amp;"/"&amp;N$1,Data!$1:$1,0)-1)))</f>
        <v/>
      </c>
      <c r="O274" s="250" t="str">
        <f ca="1">IF(ISERROR(OFFSET(Data!$A$1,MATCH($D274,Data!$CG:$CG,0)-1,MATCH($E274&amp;"/"&amp;O$1,Data!$1:$1,0)-1))=TRUE,"",IF(OFFSET(Data!$A$1,MATCH($D274,Data!$CG:$CG,0)-1,MATCH($E274&amp;"/"&amp;O$1,Data!$1:$1,0)-1)=0,"",OFFSET(Data!$A$1,MATCH($D274,Data!$CG:$CG,0)-1,MATCH($E274&amp;"/"&amp;O$1,Data!$1:$1,0)-1)))</f>
        <v/>
      </c>
      <c r="P274" s="250" t="str">
        <f ca="1">IF(ISERROR(OFFSET(Data!$A$1,MATCH($D274,Data!$CG:$CG,0)-1,MATCH($E274&amp;"/"&amp;P$1,Data!$1:$1,0)-1))=TRUE,"",IF(OFFSET(Data!$A$1,MATCH($D274,Data!$CG:$CG,0)-1,MATCH($E274&amp;"/"&amp;P$1,Data!$1:$1,0)-1)=0,"",OFFSET(Data!$A$1,MATCH($D274,Data!$CG:$CG,0)-1,MATCH($E274&amp;"/"&amp;P$1,Data!$1:$1,0)-1)))</f>
        <v/>
      </c>
      <c r="Q274" s="250" t="str">
        <f ca="1">IF(ISERROR(OFFSET(Data!$A$1,MATCH($D274,Data!$CG:$CG,0)-1,MATCH($E274&amp;"/"&amp;Q$1,Data!$1:$1,0)-1))=TRUE,"",IF(OFFSET(Data!$A$1,MATCH($D274,Data!$CG:$CG,0)-1,MATCH($E274&amp;"/"&amp;Q$1,Data!$1:$1,0)-1)=0,"",OFFSET(Data!$A$1,MATCH($D274,Data!$CG:$CG,0)-1,MATCH($E274&amp;"/"&amp;Q$1,Data!$1:$1,0)-1)))</f>
        <v/>
      </c>
      <c r="R274" s="250" t="str">
        <f ca="1">IF(ISERROR(OFFSET(Data!$A$1,MATCH($D274,Data!$CG:$CG,0)-1,MATCH($E274&amp;"/"&amp;R$1,Data!$1:$1,0)-1))=TRUE,"",IF(OFFSET(Data!$A$1,MATCH($D274,Data!$CG:$CG,0)-1,MATCH($E274&amp;"/"&amp;R$1,Data!$1:$1,0)-1)=0,"",OFFSET(Data!$A$1,MATCH($D274,Data!$CG:$CG,0)-1,MATCH($E274&amp;"/"&amp;R$1,Data!$1:$1,0)-1)))</f>
        <v/>
      </c>
      <c r="S274" s="250" t="str">
        <f ca="1">IF(ISERROR(OFFSET(Data!$A$1,MATCH($D274,Data!$CG:$CG,0)-1,MATCH($E274&amp;"/"&amp;S$1,Data!$1:$1,0)-1))=TRUE,"",IF(OFFSET(Data!$A$1,MATCH($D274,Data!$CG:$CG,0)-1,MATCH($E274&amp;"/"&amp;S$1,Data!$1:$1,0)-1)=0,"",OFFSET(Data!$A$1,MATCH($D274,Data!$CG:$CG,0)-1,MATCH($E274&amp;"/"&amp;S$1,Data!$1:$1,0)-1)))</f>
        <v/>
      </c>
      <c r="T274" s="250" t="str">
        <f ca="1">IF(ISERROR(OFFSET(Data!$A$1,MATCH($D274,Data!$CG:$CG,0)-1,MATCH($E274&amp;"/"&amp;T$1,Data!$1:$1,0)-1))=TRUE,"",IF(OFFSET(Data!$A$1,MATCH($D274,Data!$CG:$CG,0)-1,MATCH($E274&amp;"/"&amp;T$1,Data!$1:$1,0)-1)=0,"",OFFSET(Data!$A$1,MATCH($D274,Data!$CG:$CG,0)-1,MATCH($E274&amp;"/"&amp;T$1,Data!$1:$1,0)-1)))</f>
        <v/>
      </c>
      <c r="U274" s="250" t="str">
        <f ca="1">IF(ISERROR(OFFSET(Data!$A$1,MATCH($D274,Data!$CG:$CG,0)-1,MATCH($E274&amp;"/"&amp;U$1,Data!$1:$1,0)-1))=TRUE,"",IF(OFFSET(Data!$A$1,MATCH($D274,Data!$CG:$CG,0)-1,MATCH($E274&amp;"/"&amp;U$1,Data!$1:$1,0)-1)=0,"",OFFSET(Data!$A$1,MATCH($D274,Data!$CG:$CG,0)-1,MATCH($E274&amp;"/"&amp;U$1,Data!$1:$1,0)-1)))</f>
        <v/>
      </c>
      <c r="V274" s="250" t="str">
        <f ca="1">IF(ISERROR(OFFSET(Data!$A$1,MATCH($D274,Data!$CG:$CG,0)-1,MATCH($E274&amp;"/"&amp;V$1,Data!$1:$1,0)-1))=TRUE,"",IF(OFFSET(Data!$A$1,MATCH($D274,Data!$CG:$CG,0)-1,MATCH($E274&amp;"/"&amp;V$1,Data!$1:$1,0)-1)=0,"",OFFSET(Data!$A$1,MATCH($D274,Data!$CG:$CG,0)-1,MATCH($E274&amp;"/"&amp;V$1,Data!$1:$1,0)-1)))</f>
        <v/>
      </c>
      <c r="W274" s="272" t="str">
        <f ca="1">IF(ISERROR(OFFSET(Data!$A$1,MATCH($D274,Data!$CG:$CG,0)-1,MATCH($E274&amp;"/"&amp;W$1,Data!$1:$1,0)-1))=TRUE,"",IF(OFFSET(Data!$A$1,MATCH($D274,Data!$CG:$CG,0)-1,MATCH($E274&amp;"/"&amp;W$1,Data!$1:$1,0)-1)=0,"",OFFSET(Data!$A$1,MATCH($D274,Data!$CG:$CG,0)-1,MATCH($E274&amp;"/"&amp;W$1,Data!$1:$1,0)-1)))</f>
        <v/>
      </c>
      <c r="X274" s="250" t="str">
        <f ca="1">IF(ISERROR(OFFSET(Data!$A$1,MATCH($D274,Data!$CG:$CG,0)-1,MATCH($E274&amp;"/"&amp;X$1,Data!$1:$1,0)-1))=TRUE,"",IF(OFFSET(Data!$A$1,MATCH($D274,Data!$CG:$CG,0)-1,MATCH($E274&amp;"/"&amp;X$1,Data!$1:$1,0)-1)=0,"",OFFSET(Data!$A$1,MATCH($D274,Data!$CG:$CG,0)-1,MATCH($E274&amp;"/"&amp;X$1,Data!$1:$1,0)-1)))</f>
        <v/>
      </c>
      <c r="Y274" s="250" t="str">
        <f ca="1">IF(ISERROR(OFFSET(Data!$A$1,MATCH($D274,Data!$CG:$CG,0)-1,MATCH($E274&amp;"/"&amp;Y$1,Data!$1:$1,0)-1))=TRUE,"",IF(OFFSET(Data!$A$1,MATCH($D274,Data!$CG:$CG,0)-1,MATCH($E274&amp;"/"&amp;Y$1,Data!$1:$1,0)-1)=0,"",OFFSET(Data!$A$1,MATCH($D274,Data!$CG:$CG,0)-1,MATCH($E274&amp;"/"&amp;Y$1,Data!$1:$1,0)-1)))</f>
        <v/>
      </c>
      <c r="Z274" s="250" t="str">
        <f ca="1">IF(ISERROR(OFFSET(Data!$A$1,MATCH($D274,Data!$CG:$CG,0)-1,MATCH($E274&amp;"/"&amp;Z$1,Data!$1:$1,0)-1))=TRUE,"",IF(OFFSET(Data!$A$1,MATCH($D274,Data!$CG:$CG,0)-1,MATCH($E274&amp;"/"&amp;Z$1,Data!$1:$1,0)-1)=0,"",OFFSET(Data!$A$1,MATCH($D274,Data!$CG:$CG,0)-1,MATCH($E274&amp;"/"&amp;Z$1,Data!$1:$1,0)-1)))</f>
        <v/>
      </c>
      <c r="AA274" s="250" t="str">
        <f ca="1">IF(ISERROR(OFFSET(Data!$A$1,MATCH($D274,Data!$CG:$CG,0)-1,MATCH($E274&amp;"/"&amp;AA$1,Data!$1:$1,0)-1))=TRUE,"",IF(OFFSET(Data!$A$1,MATCH($D274,Data!$CG:$CG,0)-1,MATCH($E274&amp;"/"&amp;AA$1,Data!$1:$1,0)-1)=0,"",OFFSET(Data!$A$1,MATCH($D274,Data!$CG:$CG,0)-1,MATCH($E274&amp;"/"&amp;AA$1,Data!$1:$1,0)-1)))</f>
        <v/>
      </c>
      <c r="AB274" s="250" t="str">
        <f ca="1">IF(ISERROR(OFFSET(Data!$A$1,MATCH($D274,Data!$CG:$CG,0)-1,MATCH($E274&amp;"/"&amp;AB$1,Data!$1:$1,0)-1))=TRUE,"",IF(OFFSET(Data!$A$1,MATCH($D274,Data!$CG:$CG,0)-1,MATCH($E274&amp;"/"&amp;AB$1,Data!$1:$1,0)-1)=0,"",OFFSET(Data!$A$1,MATCH($D274,Data!$CG:$CG,0)-1,MATCH($E274&amp;"/"&amp;AB$1,Data!$1:$1,0)-1)))</f>
        <v/>
      </c>
      <c r="AC274" s="250" t="str">
        <f ca="1">IF(ISERROR(OFFSET(Data!$A$1,MATCH($D274,Data!$CG:$CG,0)-1,MATCH($E274&amp;"/"&amp;AC$1,Data!$1:$1,0)-1))=TRUE,"",IF(OFFSET(Data!$A$1,MATCH($D274,Data!$CG:$CG,0)-1,MATCH($E274&amp;"/"&amp;AC$1,Data!$1:$1,0)-1)=0,"",OFFSET(Data!$A$1,MATCH($D274,Data!$CG:$CG,0)-1,MATCH($E274&amp;"/"&amp;AC$1,Data!$1:$1,0)-1)))</f>
        <v/>
      </c>
      <c r="AD274" s="250" t="str">
        <f ca="1">IF(ISERROR(OFFSET(Data!$A$1,MATCH($D274,Data!$CG:$CG,0)-1,MATCH($E274&amp;"/"&amp;AD$1,Data!$1:$1,0)-1))=TRUE,"",IF(OFFSET(Data!$A$1,MATCH($D274,Data!$CG:$CG,0)-1,MATCH($E274&amp;"/"&amp;AD$1,Data!$1:$1,0)-1)=0,"",OFFSET(Data!$A$1,MATCH($D274,Data!$CG:$CG,0)-1,MATCH($E274&amp;"/"&amp;AD$1,Data!$1:$1,0)-1)))</f>
        <v/>
      </c>
      <c r="AE274" s="250" t="str">
        <f ca="1">IF(ISERROR(OFFSET(Data!$A$1,MATCH($D274,Data!$CG:$CG,0)-1,MATCH($E274&amp;"/"&amp;AE$1,Data!$1:$1,0)-1))=TRUE,"",IF(OFFSET(Data!$A$1,MATCH($D274,Data!$CG:$CG,0)-1,MATCH($E274&amp;"/"&amp;AE$1,Data!$1:$1,0)-1)=0,"",OFFSET(Data!$A$1,MATCH($D274,Data!$CG:$CG,0)-1,MATCH($E274&amp;"/"&amp;AE$1,Data!$1:$1,0)-1)))</f>
        <v/>
      </c>
      <c r="AF274" s="251" t="str">
        <f ca="1">IF(ISERROR(OFFSET(Data!$A$1,MATCH($D274,Data!$CG:$CG,0)-1,MATCH($E274&amp;"/"&amp;AF$1,Data!$1:$1,0)-1))=TRUE,"",IF(OFFSET(Data!$A$1,MATCH($D274,Data!$CG:$CG,0)-1,MATCH($E274&amp;"/"&amp;AF$1,Data!$1:$1,0)-1)=0,"",OFFSET(Data!$A$1,MATCH($D274,Data!$CG:$CG,0)-1,MATCH($E274&amp;"/"&amp;AF$1,Data!$1:$1,0)-1)))</f>
        <v/>
      </c>
      <c r="AG274" s="206">
        <f t="shared" ca="1" si="8"/>
        <v>0</v>
      </c>
      <c r="AH274" s="207">
        <f ca="1">AG274</f>
        <v>0</v>
      </c>
    </row>
    <row r="275" spans="1:34" ht="15" hidden="1" customHeight="1" thickBot="1" x14ac:dyDescent="0.3">
      <c r="A275" s="446"/>
      <c r="B275" s="469"/>
      <c r="C275" s="472"/>
      <c r="D275" s="50" t="e">
        <f>IF(C275&lt;&gt;"",C275,D274)</f>
        <v>#N/A</v>
      </c>
      <c r="E275" s="51" t="s">
        <v>22</v>
      </c>
      <c r="F275" s="254" t="str">
        <f ca="1">IF(ISERROR(OFFSET(Data!$A$1,MATCH($D275,Data!$CG:$CG,0)-1,MATCH($E275&amp;"/"&amp;F$1,Data!$1:$1,0)-1))=TRUE,"",IF(OFFSET(Data!$A$1,MATCH($D275,Data!$CG:$CG,0)-1,MATCH($E275&amp;"/"&amp;F$1,Data!$1:$1,0)-1)=0,"",OFFSET(Data!$A$1,MATCH($D275,Data!$CG:$CG,0)-1,MATCH($E275&amp;"/"&amp;F$1,Data!$1:$1,0)-1)))</f>
        <v/>
      </c>
      <c r="G275" s="252" t="str">
        <f ca="1">IF(ISERROR(OFFSET(Data!$A$1,MATCH($D275,Data!$CG:$CG,0)-1,MATCH($E275&amp;"/"&amp;G$1,Data!$1:$1,0)-1))=TRUE,"",IF(OFFSET(Data!$A$1,MATCH($D275,Data!$CG:$CG,0)-1,MATCH($E275&amp;"/"&amp;G$1,Data!$1:$1,0)-1)=0,"",OFFSET(Data!$A$1,MATCH($D275,Data!$CG:$CG,0)-1,MATCH($E275&amp;"/"&amp;G$1,Data!$1:$1,0)-1)))</f>
        <v/>
      </c>
      <c r="H275" s="252" t="str">
        <f ca="1">IF(ISERROR(OFFSET(Data!$A$1,MATCH($D275,Data!$CG:$CG,0)-1,MATCH($E275&amp;"/"&amp;H$1,Data!$1:$1,0)-1))=TRUE,"",IF(OFFSET(Data!$A$1,MATCH($D275,Data!$CG:$CG,0)-1,MATCH($E275&amp;"/"&amp;H$1,Data!$1:$1,0)-1)=0,"",OFFSET(Data!$A$1,MATCH($D275,Data!$CG:$CG,0)-1,MATCH($E275&amp;"/"&amp;H$1,Data!$1:$1,0)-1)))</f>
        <v/>
      </c>
      <c r="I275" s="252" t="str">
        <f ca="1">IF(ISERROR(OFFSET(Data!$A$1,MATCH($D275,Data!$CG:$CG,0)-1,MATCH($E275&amp;"/"&amp;I$1,Data!$1:$1,0)-1))=TRUE,"",IF(OFFSET(Data!$A$1,MATCH($D275,Data!$CG:$CG,0)-1,MATCH($E275&amp;"/"&amp;I$1,Data!$1:$1,0)-1)=0,"",OFFSET(Data!$A$1,MATCH($D275,Data!$CG:$CG,0)-1,MATCH($E275&amp;"/"&amp;I$1,Data!$1:$1,0)-1)))</f>
        <v/>
      </c>
      <c r="J275" s="252" t="str">
        <f ca="1">IF(ISERROR(OFFSET(Data!$A$1,MATCH($D275,Data!$CG:$CG,0)-1,MATCH($E275&amp;"/"&amp;J$1,Data!$1:$1,0)-1))=TRUE,"",IF(OFFSET(Data!$A$1,MATCH($D275,Data!$CG:$CG,0)-1,MATCH($E275&amp;"/"&amp;J$1,Data!$1:$1,0)-1)=0,"",OFFSET(Data!$A$1,MATCH($D275,Data!$CG:$CG,0)-1,MATCH($E275&amp;"/"&amp;J$1,Data!$1:$1,0)-1)))</f>
        <v/>
      </c>
      <c r="K275" s="252" t="str">
        <f ca="1">IF(ISERROR(OFFSET(Data!$A$1,MATCH($D275,Data!$CG:$CG,0)-1,MATCH($E275&amp;"/"&amp;K$1,Data!$1:$1,0)-1))=TRUE,"",IF(OFFSET(Data!$A$1,MATCH($D275,Data!$CG:$CG,0)-1,MATCH($E275&amp;"/"&amp;K$1,Data!$1:$1,0)-1)=0,"",OFFSET(Data!$A$1,MATCH($D275,Data!$CG:$CG,0)-1,MATCH($E275&amp;"/"&amp;K$1,Data!$1:$1,0)-1)))</f>
        <v/>
      </c>
      <c r="L275" s="252" t="str">
        <f ca="1">IF(ISERROR(OFFSET(Data!$A$1,MATCH($D275,Data!$CG:$CG,0)-1,MATCH($E275&amp;"/"&amp;L$1,Data!$1:$1,0)-1))=TRUE,"",IF(OFFSET(Data!$A$1,MATCH($D275,Data!$CG:$CG,0)-1,MATCH($E275&amp;"/"&amp;L$1,Data!$1:$1,0)-1)=0,"",OFFSET(Data!$A$1,MATCH($D275,Data!$CG:$CG,0)-1,MATCH($E275&amp;"/"&amp;L$1,Data!$1:$1,0)-1)))</f>
        <v/>
      </c>
      <c r="M275" s="252" t="str">
        <f ca="1">IF(ISERROR(OFFSET(Data!$A$1,MATCH($D275,Data!$CG:$CG,0)-1,MATCH($E275&amp;"/"&amp;M$1,Data!$1:$1,0)-1))=TRUE,"",IF(OFFSET(Data!$A$1,MATCH($D275,Data!$CG:$CG,0)-1,MATCH($E275&amp;"/"&amp;M$1,Data!$1:$1,0)-1)=0,"",OFFSET(Data!$A$1,MATCH($D275,Data!$CG:$CG,0)-1,MATCH($E275&amp;"/"&amp;M$1,Data!$1:$1,0)-1)))</f>
        <v/>
      </c>
      <c r="N275" s="252" t="str">
        <f ca="1">IF(ISERROR(OFFSET(Data!$A$1,MATCH($D275,Data!$CG:$CG,0)-1,MATCH($E275&amp;"/"&amp;N$1,Data!$1:$1,0)-1))=TRUE,"",IF(OFFSET(Data!$A$1,MATCH($D275,Data!$CG:$CG,0)-1,MATCH($E275&amp;"/"&amp;N$1,Data!$1:$1,0)-1)=0,"",OFFSET(Data!$A$1,MATCH($D275,Data!$CG:$CG,0)-1,MATCH($E275&amp;"/"&amp;N$1,Data!$1:$1,0)-1)))</f>
        <v/>
      </c>
      <c r="O275" s="252" t="str">
        <f ca="1">IF(ISERROR(OFFSET(Data!$A$1,MATCH($D275,Data!$CG:$CG,0)-1,MATCH($E275&amp;"/"&amp;O$1,Data!$1:$1,0)-1))=TRUE,"",IF(OFFSET(Data!$A$1,MATCH($D275,Data!$CG:$CG,0)-1,MATCH($E275&amp;"/"&amp;O$1,Data!$1:$1,0)-1)=0,"",OFFSET(Data!$A$1,MATCH($D275,Data!$CG:$CG,0)-1,MATCH($E275&amp;"/"&amp;O$1,Data!$1:$1,0)-1)))</f>
        <v/>
      </c>
      <c r="P275" s="252" t="str">
        <f ca="1">IF(ISERROR(OFFSET(Data!$A$1,MATCH($D275,Data!$CG:$CG,0)-1,MATCH($E275&amp;"/"&amp;P$1,Data!$1:$1,0)-1))=TRUE,"",IF(OFFSET(Data!$A$1,MATCH($D275,Data!$CG:$CG,0)-1,MATCH($E275&amp;"/"&amp;P$1,Data!$1:$1,0)-1)=0,"",OFFSET(Data!$A$1,MATCH($D275,Data!$CG:$CG,0)-1,MATCH($E275&amp;"/"&amp;P$1,Data!$1:$1,0)-1)))</f>
        <v/>
      </c>
      <c r="Q275" s="252" t="str">
        <f ca="1">IF(ISERROR(OFFSET(Data!$A$1,MATCH($D275,Data!$CG:$CG,0)-1,MATCH($E275&amp;"/"&amp;Q$1,Data!$1:$1,0)-1))=TRUE,"",IF(OFFSET(Data!$A$1,MATCH($D275,Data!$CG:$CG,0)-1,MATCH($E275&amp;"/"&amp;Q$1,Data!$1:$1,0)-1)=0,"",OFFSET(Data!$A$1,MATCH($D275,Data!$CG:$CG,0)-1,MATCH($E275&amp;"/"&amp;Q$1,Data!$1:$1,0)-1)))</f>
        <v/>
      </c>
      <c r="R275" s="252" t="str">
        <f ca="1">IF(ISERROR(OFFSET(Data!$A$1,MATCH($D275,Data!$CG:$CG,0)-1,MATCH($E275&amp;"/"&amp;R$1,Data!$1:$1,0)-1))=TRUE,"",IF(OFFSET(Data!$A$1,MATCH($D275,Data!$CG:$CG,0)-1,MATCH($E275&amp;"/"&amp;R$1,Data!$1:$1,0)-1)=0,"",OFFSET(Data!$A$1,MATCH($D275,Data!$CG:$CG,0)-1,MATCH($E275&amp;"/"&amp;R$1,Data!$1:$1,0)-1)))</f>
        <v/>
      </c>
      <c r="S275" s="252" t="str">
        <f ca="1">IF(ISERROR(OFFSET(Data!$A$1,MATCH($D275,Data!$CG:$CG,0)-1,MATCH($E275&amp;"/"&amp;S$1,Data!$1:$1,0)-1))=TRUE,"",IF(OFFSET(Data!$A$1,MATCH($D275,Data!$CG:$CG,0)-1,MATCH($E275&amp;"/"&amp;S$1,Data!$1:$1,0)-1)=0,"",OFFSET(Data!$A$1,MATCH($D275,Data!$CG:$CG,0)-1,MATCH($E275&amp;"/"&amp;S$1,Data!$1:$1,0)-1)))</f>
        <v/>
      </c>
      <c r="T275" s="252" t="str">
        <f ca="1">IF(ISERROR(OFFSET(Data!$A$1,MATCH($D275,Data!$CG:$CG,0)-1,MATCH($E275&amp;"/"&amp;T$1,Data!$1:$1,0)-1))=TRUE,"",IF(OFFSET(Data!$A$1,MATCH($D275,Data!$CG:$CG,0)-1,MATCH($E275&amp;"/"&amp;T$1,Data!$1:$1,0)-1)=0,"",OFFSET(Data!$A$1,MATCH($D275,Data!$CG:$CG,0)-1,MATCH($E275&amp;"/"&amp;T$1,Data!$1:$1,0)-1)))</f>
        <v/>
      </c>
      <c r="U275" s="252" t="str">
        <f ca="1">IF(ISERROR(OFFSET(Data!$A$1,MATCH($D275,Data!$CG:$CG,0)-1,MATCH($E275&amp;"/"&amp;U$1,Data!$1:$1,0)-1))=TRUE,"",IF(OFFSET(Data!$A$1,MATCH($D275,Data!$CG:$CG,0)-1,MATCH($E275&amp;"/"&amp;U$1,Data!$1:$1,0)-1)=0,"",OFFSET(Data!$A$1,MATCH($D275,Data!$CG:$CG,0)-1,MATCH($E275&amp;"/"&amp;U$1,Data!$1:$1,0)-1)))</f>
        <v/>
      </c>
      <c r="V275" s="252" t="str">
        <f ca="1">IF(ISERROR(OFFSET(Data!$A$1,MATCH($D275,Data!$CG:$CG,0)-1,MATCH($E275&amp;"/"&amp;V$1,Data!$1:$1,0)-1))=TRUE,"",IF(OFFSET(Data!$A$1,MATCH($D275,Data!$CG:$CG,0)-1,MATCH($E275&amp;"/"&amp;V$1,Data!$1:$1,0)-1)=0,"",OFFSET(Data!$A$1,MATCH($D275,Data!$CG:$CG,0)-1,MATCH($E275&amp;"/"&amp;V$1,Data!$1:$1,0)-1)))</f>
        <v/>
      </c>
      <c r="W275" s="269" t="str">
        <f ca="1">IF(ISERROR(OFFSET(Data!$A$1,MATCH($D275,Data!$CG:$CG,0)-1,MATCH($E275&amp;"/"&amp;W$1,Data!$1:$1,0)-1))=TRUE,"",IF(OFFSET(Data!$A$1,MATCH($D275,Data!$CG:$CG,0)-1,MATCH($E275&amp;"/"&amp;W$1,Data!$1:$1,0)-1)=0,"",OFFSET(Data!$A$1,MATCH($D275,Data!$CG:$CG,0)-1,MATCH($E275&amp;"/"&amp;W$1,Data!$1:$1,0)-1)))</f>
        <v/>
      </c>
      <c r="X275" s="252" t="str">
        <f ca="1">IF(ISERROR(OFFSET(Data!$A$1,MATCH($D275,Data!$CG:$CG,0)-1,MATCH($E275&amp;"/"&amp;X$1,Data!$1:$1,0)-1))=TRUE,"",IF(OFFSET(Data!$A$1,MATCH($D275,Data!$CG:$CG,0)-1,MATCH($E275&amp;"/"&amp;X$1,Data!$1:$1,0)-1)=0,"",OFFSET(Data!$A$1,MATCH($D275,Data!$CG:$CG,0)-1,MATCH($E275&amp;"/"&amp;X$1,Data!$1:$1,0)-1)))</f>
        <v/>
      </c>
      <c r="Y275" s="252" t="str">
        <f ca="1">IF(ISERROR(OFFSET(Data!$A$1,MATCH($D275,Data!$CG:$CG,0)-1,MATCH($E275&amp;"/"&amp;Y$1,Data!$1:$1,0)-1))=TRUE,"",IF(OFFSET(Data!$A$1,MATCH($D275,Data!$CG:$CG,0)-1,MATCH($E275&amp;"/"&amp;Y$1,Data!$1:$1,0)-1)=0,"",OFFSET(Data!$A$1,MATCH($D275,Data!$CG:$CG,0)-1,MATCH($E275&amp;"/"&amp;Y$1,Data!$1:$1,0)-1)))</f>
        <v/>
      </c>
      <c r="Z275" s="252" t="str">
        <f ca="1">IF(ISERROR(OFFSET(Data!$A$1,MATCH($D275,Data!$CG:$CG,0)-1,MATCH($E275&amp;"/"&amp;Z$1,Data!$1:$1,0)-1))=TRUE,"",IF(OFFSET(Data!$A$1,MATCH($D275,Data!$CG:$CG,0)-1,MATCH($E275&amp;"/"&amp;Z$1,Data!$1:$1,0)-1)=0,"",OFFSET(Data!$A$1,MATCH($D275,Data!$CG:$CG,0)-1,MATCH($E275&amp;"/"&amp;Z$1,Data!$1:$1,0)-1)))</f>
        <v/>
      </c>
      <c r="AA275" s="252" t="str">
        <f ca="1">IF(ISERROR(OFFSET(Data!$A$1,MATCH($D275,Data!$CG:$CG,0)-1,MATCH($E275&amp;"/"&amp;AA$1,Data!$1:$1,0)-1))=TRUE,"",IF(OFFSET(Data!$A$1,MATCH($D275,Data!$CG:$CG,0)-1,MATCH($E275&amp;"/"&amp;AA$1,Data!$1:$1,0)-1)=0,"",OFFSET(Data!$A$1,MATCH($D275,Data!$CG:$CG,0)-1,MATCH($E275&amp;"/"&amp;AA$1,Data!$1:$1,0)-1)))</f>
        <v/>
      </c>
      <c r="AB275" s="252" t="str">
        <f ca="1">IF(ISERROR(OFFSET(Data!$A$1,MATCH($D275,Data!$CG:$CG,0)-1,MATCH($E275&amp;"/"&amp;AB$1,Data!$1:$1,0)-1))=TRUE,"",IF(OFFSET(Data!$A$1,MATCH($D275,Data!$CG:$CG,0)-1,MATCH($E275&amp;"/"&amp;AB$1,Data!$1:$1,0)-1)=0,"",OFFSET(Data!$A$1,MATCH($D275,Data!$CG:$CG,0)-1,MATCH($E275&amp;"/"&amp;AB$1,Data!$1:$1,0)-1)))</f>
        <v/>
      </c>
      <c r="AC275" s="252" t="str">
        <f ca="1">IF(ISERROR(OFFSET(Data!$A$1,MATCH($D275,Data!$CG:$CG,0)-1,MATCH($E275&amp;"/"&amp;AC$1,Data!$1:$1,0)-1))=TRUE,"",IF(OFFSET(Data!$A$1,MATCH($D275,Data!$CG:$CG,0)-1,MATCH($E275&amp;"/"&amp;AC$1,Data!$1:$1,0)-1)=0,"",OFFSET(Data!$A$1,MATCH($D275,Data!$CG:$CG,0)-1,MATCH($E275&amp;"/"&amp;AC$1,Data!$1:$1,0)-1)))</f>
        <v/>
      </c>
      <c r="AD275" s="252" t="str">
        <f ca="1">IF(ISERROR(OFFSET(Data!$A$1,MATCH($D275,Data!$CG:$CG,0)-1,MATCH($E275&amp;"/"&amp;AD$1,Data!$1:$1,0)-1))=TRUE,"",IF(OFFSET(Data!$A$1,MATCH($D275,Data!$CG:$CG,0)-1,MATCH($E275&amp;"/"&amp;AD$1,Data!$1:$1,0)-1)=0,"",OFFSET(Data!$A$1,MATCH($D275,Data!$CG:$CG,0)-1,MATCH($E275&amp;"/"&amp;AD$1,Data!$1:$1,0)-1)))</f>
        <v/>
      </c>
      <c r="AE275" s="252" t="str">
        <f ca="1">IF(ISERROR(OFFSET(Data!$A$1,MATCH($D275,Data!$CG:$CG,0)-1,MATCH($E275&amp;"/"&amp;AE$1,Data!$1:$1,0)-1))=TRUE,"",IF(OFFSET(Data!$A$1,MATCH($D275,Data!$CG:$CG,0)-1,MATCH($E275&amp;"/"&amp;AE$1,Data!$1:$1,0)-1)=0,"",OFFSET(Data!$A$1,MATCH($D275,Data!$CG:$CG,0)-1,MATCH($E275&amp;"/"&amp;AE$1,Data!$1:$1,0)-1)))</f>
        <v/>
      </c>
      <c r="AF275" s="253" t="str">
        <f ca="1">IF(ISERROR(OFFSET(Data!$A$1,MATCH($D275,Data!$CG:$CG,0)-1,MATCH($E275&amp;"/"&amp;AF$1,Data!$1:$1,0)-1))=TRUE,"",IF(OFFSET(Data!$A$1,MATCH($D275,Data!$CG:$CG,0)-1,MATCH($E275&amp;"/"&amp;AF$1,Data!$1:$1,0)-1)=0,"",OFFSET(Data!$A$1,MATCH($D275,Data!$CG:$CG,0)-1,MATCH($E275&amp;"/"&amp;AF$1,Data!$1:$1,0)-1)))</f>
        <v/>
      </c>
      <c r="AG275" s="188">
        <f t="shared" ca="1" si="8"/>
        <v>0</v>
      </c>
      <c r="AH275" s="208">
        <f ca="1">SUM(AG274:AG275)</f>
        <v>0</v>
      </c>
    </row>
    <row r="276" spans="1:34" ht="15" hidden="1" customHeight="1" x14ac:dyDescent="0.25">
      <c r="A276" s="446"/>
      <c r="B276" s="469"/>
      <c r="C276" s="472"/>
      <c r="D276" s="50" t="e">
        <f>IF(C276&lt;&gt;"",C276,D275)</f>
        <v>#N/A</v>
      </c>
      <c r="E276" s="51" t="s">
        <v>23</v>
      </c>
      <c r="F276" s="254" t="str">
        <f ca="1">IF(ISERROR(OFFSET(Data!$A$1,MATCH($D276,Data!$CG:$CG,0)-1,MATCH($E276&amp;"/"&amp;F$1,Data!$1:$1,0)-1))=TRUE,"",IF(OFFSET(Data!$A$1,MATCH($D276,Data!$CG:$CG,0)-1,MATCH($E276&amp;"/"&amp;F$1,Data!$1:$1,0)-1)=0,"",OFFSET(Data!$A$1,MATCH($D276,Data!$CG:$CG,0)-1,MATCH($E276&amp;"/"&amp;F$1,Data!$1:$1,0)-1)))</f>
        <v/>
      </c>
      <c r="G276" s="252" t="str">
        <f ca="1">IF(ISERROR(OFFSET(Data!$A$1,MATCH($D276,Data!$CG:$CG,0)-1,MATCH($E276&amp;"/"&amp;G$1,Data!$1:$1,0)-1))=TRUE,"",IF(OFFSET(Data!$A$1,MATCH($D276,Data!$CG:$CG,0)-1,MATCH($E276&amp;"/"&amp;G$1,Data!$1:$1,0)-1)=0,"",OFFSET(Data!$A$1,MATCH($D276,Data!$CG:$CG,0)-1,MATCH($E276&amp;"/"&amp;G$1,Data!$1:$1,0)-1)))</f>
        <v/>
      </c>
      <c r="H276" s="252" t="str">
        <f ca="1">IF(ISERROR(OFFSET(Data!$A$1,MATCH($D276,Data!$CG:$CG,0)-1,MATCH($E276&amp;"/"&amp;H$1,Data!$1:$1,0)-1))=TRUE,"",IF(OFFSET(Data!$A$1,MATCH($D276,Data!$CG:$CG,0)-1,MATCH($E276&amp;"/"&amp;H$1,Data!$1:$1,0)-1)=0,"",OFFSET(Data!$A$1,MATCH($D276,Data!$CG:$CG,0)-1,MATCH($E276&amp;"/"&amp;H$1,Data!$1:$1,0)-1)))</f>
        <v/>
      </c>
      <c r="I276" s="252" t="str">
        <f ca="1">IF(ISERROR(OFFSET(Data!$A$1,MATCH($D276,Data!$CG:$CG,0)-1,MATCH($E276&amp;"/"&amp;I$1,Data!$1:$1,0)-1))=TRUE,"",IF(OFFSET(Data!$A$1,MATCH($D276,Data!$CG:$CG,0)-1,MATCH($E276&amp;"/"&amp;I$1,Data!$1:$1,0)-1)=0,"",OFFSET(Data!$A$1,MATCH($D276,Data!$CG:$CG,0)-1,MATCH($E276&amp;"/"&amp;I$1,Data!$1:$1,0)-1)))</f>
        <v/>
      </c>
      <c r="J276" s="252" t="str">
        <f ca="1">IF(ISERROR(OFFSET(Data!$A$1,MATCH($D276,Data!$CG:$CG,0)-1,MATCH($E276&amp;"/"&amp;J$1,Data!$1:$1,0)-1))=TRUE,"",IF(OFFSET(Data!$A$1,MATCH($D276,Data!$CG:$CG,0)-1,MATCH($E276&amp;"/"&amp;J$1,Data!$1:$1,0)-1)=0,"",OFFSET(Data!$A$1,MATCH($D276,Data!$CG:$CG,0)-1,MATCH($E276&amp;"/"&amp;J$1,Data!$1:$1,0)-1)))</f>
        <v/>
      </c>
      <c r="K276" s="252" t="str">
        <f ca="1">IF(ISERROR(OFFSET(Data!$A$1,MATCH($D276,Data!$CG:$CG,0)-1,MATCH($E276&amp;"/"&amp;K$1,Data!$1:$1,0)-1))=TRUE,"",IF(OFFSET(Data!$A$1,MATCH($D276,Data!$CG:$CG,0)-1,MATCH($E276&amp;"/"&amp;K$1,Data!$1:$1,0)-1)=0,"",OFFSET(Data!$A$1,MATCH($D276,Data!$CG:$CG,0)-1,MATCH($E276&amp;"/"&amp;K$1,Data!$1:$1,0)-1)))</f>
        <v/>
      </c>
      <c r="L276" s="252" t="str">
        <f ca="1">IF(ISERROR(OFFSET(Data!$A$1,MATCH($D276,Data!$CG:$CG,0)-1,MATCH($E276&amp;"/"&amp;L$1,Data!$1:$1,0)-1))=TRUE,"",IF(OFFSET(Data!$A$1,MATCH($D276,Data!$CG:$CG,0)-1,MATCH($E276&amp;"/"&amp;L$1,Data!$1:$1,0)-1)=0,"",OFFSET(Data!$A$1,MATCH($D276,Data!$CG:$CG,0)-1,MATCH($E276&amp;"/"&amp;L$1,Data!$1:$1,0)-1)))</f>
        <v/>
      </c>
      <c r="M276" s="252" t="str">
        <f ca="1">IF(ISERROR(OFFSET(Data!$A$1,MATCH($D276,Data!$CG:$CG,0)-1,MATCH($E276&amp;"/"&amp;M$1,Data!$1:$1,0)-1))=TRUE,"",IF(OFFSET(Data!$A$1,MATCH($D276,Data!$CG:$CG,0)-1,MATCH($E276&amp;"/"&amp;M$1,Data!$1:$1,0)-1)=0,"",OFFSET(Data!$A$1,MATCH($D276,Data!$CG:$CG,0)-1,MATCH($E276&amp;"/"&amp;M$1,Data!$1:$1,0)-1)))</f>
        <v/>
      </c>
      <c r="N276" s="252" t="str">
        <f ca="1">IF(ISERROR(OFFSET(Data!$A$1,MATCH($D276,Data!$CG:$CG,0)-1,MATCH($E276&amp;"/"&amp;N$1,Data!$1:$1,0)-1))=TRUE,"",IF(OFFSET(Data!$A$1,MATCH($D276,Data!$CG:$CG,0)-1,MATCH($E276&amp;"/"&amp;N$1,Data!$1:$1,0)-1)=0,"",OFFSET(Data!$A$1,MATCH($D276,Data!$CG:$CG,0)-1,MATCH($E276&amp;"/"&amp;N$1,Data!$1:$1,0)-1)))</f>
        <v/>
      </c>
      <c r="O276" s="252" t="str">
        <f ca="1">IF(ISERROR(OFFSET(Data!$A$1,MATCH($D276,Data!$CG:$CG,0)-1,MATCH($E276&amp;"/"&amp;O$1,Data!$1:$1,0)-1))=TRUE,"",IF(OFFSET(Data!$A$1,MATCH($D276,Data!$CG:$CG,0)-1,MATCH($E276&amp;"/"&amp;O$1,Data!$1:$1,0)-1)=0,"",OFFSET(Data!$A$1,MATCH($D276,Data!$CG:$CG,0)-1,MATCH($E276&amp;"/"&amp;O$1,Data!$1:$1,0)-1)))</f>
        <v/>
      </c>
      <c r="P276" s="252" t="str">
        <f ca="1">IF(ISERROR(OFFSET(Data!$A$1,MATCH($D276,Data!$CG:$CG,0)-1,MATCH($E276&amp;"/"&amp;P$1,Data!$1:$1,0)-1))=TRUE,"",IF(OFFSET(Data!$A$1,MATCH($D276,Data!$CG:$CG,0)-1,MATCH($E276&amp;"/"&amp;P$1,Data!$1:$1,0)-1)=0,"",OFFSET(Data!$A$1,MATCH($D276,Data!$CG:$CG,0)-1,MATCH($E276&amp;"/"&amp;P$1,Data!$1:$1,0)-1)))</f>
        <v/>
      </c>
      <c r="Q276" s="252" t="str">
        <f ca="1">IF(ISERROR(OFFSET(Data!$A$1,MATCH($D276,Data!$CG:$CG,0)-1,MATCH($E276&amp;"/"&amp;Q$1,Data!$1:$1,0)-1))=TRUE,"",IF(OFFSET(Data!$A$1,MATCH($D276,Data!$CG:$CG,0)-1,MATCH($E276&amp;"/"&amp;Q$1,Data!$1:$1,0)-1)=0,"",OFFSET(Data!$A$1,MATCH($D276,Data!$CG:$CG,0)-1,MATCH($E276&amp;"/"&amp;Q$1,Data!$1:$1,0)-1)))</f>
        <v/>
      </c>
      <c r="R276" s="252" t="str">
        <f ca="1">IF(ISERROR(OFFSET(Data!$A$1,MATCH($D276,Data!$CG:$CG,0)-1,MATCH($E276&amp;"/"&amp;R$1,Data!$1:$1,0)-1))=TRUE,"",IF(OFFSET(Data!$A$1,MATCH($D276,Data!$CG:$CG,0)-1,MATCH($E276&amp;"/"&amp;R$1,Data!$1:$1,0)-1)=0,"",OFFSET(Data!$A$1,MATCH($D276,Data!$CG:$CG,0)-1,MATCH($E276&amp;"/"&amp;R$1,Data!$1:$1,0)-1)))</f>
        <v/>
      </c>
      <c r="S276" s="252" t="str">
        <f ca="1">IF(ISERROR(OFFSET(Data!$A$1,MATCH($D276,Data!$CG:$CG,0)-1,MATCH($E276&amp;"/"&amp;S$1,Data!$1:$1,0)-1))=TRUE,"",IF(OFFSET(Data!$A$1,MATCH($D276,Data!$CG:$CG,0)-1,MATCH($E276&amp;"/"&amp;S$1,Data!$1:$1,0)-1)=0,"",OFFSET(Data!$A$1,MATCH($D276,Data!$CG:$CG,0)-1,MATCH($E276&amp;"/"&amp;S$1,Data!$1:$1,0)-1)))</f>
        <v/>
      </c>
      <c r="T276" s="252" t="str">
        <f ca="1">IF(ISERROR(OFFSET(Data!$A$1,MATCH($D276,Data!$CG:$CG,0)-1,MATCH($E276&amp;"/"&amp;T$1,Data!$1:$1,0)-1))=TRUE,"",IF(OFFSET(Data!$A$1,MATCH($D276,Data!$CG:$CG,0)-1,MATCH($E276&amp;"/"&amp;T$1,Data!$1:$1,0)-1)=0,"",OFFSET(Data!$A$1,MATCH($D276,Data!$CG:$CG,0)-1,MATCH($E276&amp;"/"&amp;T$1,Data!$1:$1,0)-1)))</f>
        <v/>
      </c>
      <c r="U276" s="252" t="str">
        <f ca="1">IF(ISERROR(OFFSET(Data!$A$1,MATCH($D276,Data!$CG:$CG,0)-1,MATCH($E276&amp;"/"&amp;U$1,Data!$1:$1,0)-1))=TRUE,"",IF(OFFSET(Data!$A$1,MATCH($D276,Data!$CG:$CG,0)-1,MATCH($E276&amp;"/"&amp;U$1,Data!$1:$1,0)-1)=0,"",OFFSET(Data!$A$1,MATCH($D276,Data!$CG:$CG,0)-1,MATCH($E276&amp;"/"&amp;U$1,Data!$1:$1,0)-1)))</f>
        <v/>
      </c>
      <c r="V276" s="252" t="str">
        <f ca="1">IF(ISERROR(OFFSET(Data!$A$1,MATCH($D276,Data!$CG:$CG,0)-1,MATCH($E276&amp;"/"&amp;V$1,Data!$1:$1,0)-1))=TRUE,"",IF(OFFSET(Data!$A$1,MATCH($D276,Data!$CG:$CG,0)-1,MATCH($E276&amp;"/"&amp;V$1,Data!$1:$1,0)-1)=0,"",OFFSET(Data!$A$1,MATCH($D276,Data!$CG:$CG,0)-1,MATCH($E276&amp;"/"&amp;V$1,Data!$1:$1,0)-1)))</f>
        <v/>
      </c>
      <c r="W276" s="269" t="str">
        <f ca="1">IF(ISERROR(OFFSET(Data!$A$1,MATCH($D276,Data!$CG:$CG,0)-1,MATCH($E276&amp;"/"&amp;W$1,Data!$1:$1,0)-1))=TRUE,"",IF(OFFSET(Data!$A$1,MATCH($D276,Data!$CG:$CG,0)-1,MATCH($E276&amp;"/"&amp;W$1,Data!$1:$1,0)-1)=0,"",OFFSET(Data!$A$1,MATCH($D276,Data!$CG:$CG,0)-1,MATCH($E276&amp;"/"&amp;W$1,Data!$1:$1,0)-1)))</f>
        <v/>
      </c>
      <c r="X276" s="252" t="str">
        <f ca="1">IF(ISERROR(OFFSET(Data!$A$1,MATCH($D276,Data!$CG:$CG,0)-1,MATCH($E276&amp;"/"&amp;X$1,Data!$1:$1,0)-1))=TRUE,"",IF(OFFSET(Data!$A$1,MATCH($D276,Data!$CG:$CG,0)-1,MATCH($E276&amp;"/"&amp;X$1,Data!$1:$1,0)-1)=0,"",OFFSET(Data!$A$1,MATCH($D276,Data!$CG:$CG,0)-1,MATCH($E276&amp;"/"&amp;X$1,Data!$1:$1,0)-1)))</f>
        <v/>
      </c>
      <c r="Y276" s="252" t="str">
        <f ca="1">IF(ISERROR(OFFSET(Data!$A$1,MATCH($D276,Data!$CG:$CG,0)-1,MATCH($E276&amp;"/"&amp;Y$1,Data!$1:$1,0)-1))=TRUE,"",IF(OFFSET(Data!$A$1,MATCH($D276,Data!$CG:$CG,0)-1,MATCH($E276&amp;"/"&amp;Y$1,Data!$1:$1,0)-1)=0,"",OFFSET(Data!$A$1,MATCH($D276,Data!$CG:$CG,0)-1,MATCH($E276&amp;"/"&amp;Y$1,Data!$1:$1,0)-1)))</f>
        <v/>
      </c>
      <c r="Z276" s="252" t="str">
        <f ca="1">IF(ISERROR(OFFSET(Data!$A$1,MATCH($D276,Data!$CG:$CG,0)-1,MATCH($E276&amp;"/"&amp;Z$1,Data!$1:$1,0)-1))=TRUE,"",IF(OFFSET(Data!$A$1,MATCH($D276,Data!$CG:$CG,0)-1,MATCH($E276&amp;"/"&amp;Z$1,Data!$1:$1,0)-1)=0,"",OFFSET(Data!$A$1,MATCH($D276,Data!$CG:$CG,0)-1,MATCH($E276&amp;"/"&amp;Z$1,Data!$1:$1,0)-1)))</f>
        <v/>
      </c>
      <c r="AA276" s="252" t="str">
        <f ca="1">IF(ISERROR(OFFSET(Data!$A$1,MATCH($D276,Data!$CG:$CG,0)-1,MATCH($E276&amp;"/"&amp;AA$1,Data!$1:$1,0)-1))=TRUE,"",IF(OFFSET(Data!$A$1,MATCH($D276,Data!$CG:$CG,0)-1,MATCH($E276&amp;"/"&amp;AA$1,Data!$1:$1,0)-1)=0,"",OFFSET(Data!$A$1,MATCH($D276,Data!$CG:$CG,0)-1,MATCH($E276&amp;"/"&amp;AA$1,Data!$1:$1,0)-1)))</f>
        <v/>
      </c>
      <c r="AB276" s="252" t="str">
        <f ca="1">IF(ISERROR(OFFSET(Data!$A$1,MATCH($D276,Data!$CG:$CG,0)-1,MATCH($E276&amp;"/"&amp;AB$1,Data!$1:$1,0)-1))=TRUE,"",IF(OFFSET(Data!$A$1,MATCH($D276,Data!$CG:$CG,0)-1,MATCH($E276&amp;"/"&amp;AB$1,Data!$1:$1,0)-1)=0,"",OFFSET(Data!$A$1,MATCH($D276,Data!$CG:$CG,0)-1,MATCH($E276&amp;"/"&amp;AB$1,Data!$1:$1,0)-1)))</f>
        <v/>
      </c>
      <c r="AC276" s="252" t="str">
        <f ca="1">IF(ISERROR(OFFSET(Data!$A$1,MATCH($D276,Data!$CG:$CG,0)-1,MATCH($E276&amp;"/"&amp;AC$1,Data!$1:$1,0)-1))=TRUE,"",IF(OFFSET(Data!$A$1,MATCH($D276,Data!$CG:$CG,0)-1,MATCH($E276&amp;"/"&amp;AC$1,Data!$1:$1,0)-1)=0,"",OFFSET(Data!$A$1,MATCH($D276,Data!$CG:$CG,0)-1,MATCH($E276&amp;"/"&amp;AC$1,Data!$1:$1,0)-1)))</f>
        <v/>
      </c>
      <c r="AD276" s="252" t="str">
        <f ca="1">IF(ISERROR(OFFSET(Data!$A$1,MATCH($D276,Data!$CG:$CG,0)-1,MATCH($E276&amp;"/"&amp;AD$1,Data!$1:$1,0)-1))=TRUE,"",IF(OFFSET(Data!$A$1,MATCH($D276,Data!$CG:$CG,0)-1,MATCH($E276&amp;"/"&amp;AD$1,Data!$1:$1,0)-1)=0,"",OFFSET(Data!$A$1,MATCH($D276,Data!$CG:$CG,0)-1,MATCH($E276&amp;"/"&amp;AD$1,Data!$1:$1,0)-1)))</f>
        <v/>
      </c>
      <c r="AE276" s="252" t="str">
        <f ca="1">IF(ISERROR(OFFSET(Data!$A$1,MATCH($D276,Data!$CG:$CG,0)-1,MATCH($E276&amp;"/"&amp;AE$1,Data!$1:$1,0)-1))=TRUE,"",IF(OFFSET(Data!$A$1,MATCH($D276,Data!$CG:$CG,0)-1,MATCH($E276&amp;"/"&amp;AE$1,Data!$1:$1,0)-1)=0,"",OFFSET(Data!$A$1,MATCH($D276,Data!$CG:$CG,0)-1,MATCH($E276&amp;"/"&amp;AE$1,Data!$1:$1,0)-1)))</f>
        <v/>
      </c>
      <c r="AF276" s="253" t="str">
        <f ca="1">IF(ISERROR(OFFSET(Data!$A$1,MATCH($D276,Data!$CG:$CG,0)-1,MATCH($E276&amp;"/"&amp;AF$1,Data!$1:$1,0)-1))=TRUE,"",IF(OFFSET(Data!$A$1,MATCH($D276,Data!$CG:$CG,0)-1,MATCH($E276&amp;"/"&amp;AF$1,Data!$1:$1,0)-1)=0,"",OFFSET(Data!$A$1,MATCH($D276,Data!$CG:$CG,0)-1,MATCH($E276&amp;"/"&amp;AF$1,Data!$1:$1,0)-1)))</f>
        <v/>
      </c>
      <c r="AG276" s="188">
        <f t="shared" ca="1" si="8"/>
        <v>0</v>
      </c>
      <c r="AH276" s="208">
        <f ca="1">SUM(AG274:AG276)</f>
        <v>0</v>
      </c>
    </row>
    <row r="277" spans="1:34" ht="15.75" hidden="1" customHeight="1" x14ac:dyDescent="0.25">
      <c r="A277" s="446"/>
      <c r="B277" s="469"/>
      <c r="C277" s="472"/>
      <c r="D277" s="50" t="e">
        <f>IF(C277&lt;&gt;"",C277,D276)</f>
        <v>#N/A</v>
      </c>
      <c r="E277" s="51" t="s">
        <v>24</v>
      </c>
      <c r="F277" s="254" t="str">
        <f ca="1">IF(ISERROR(OFFSET(Data!$A$1,MATCH($D277,Data!$CG:$CG,0)-1,MATCH($E277&amp;"/"&amp;F$1,Data!$1:$1,0)-1))=TRUE,"",IF(OFFSET(Data!$A$1,MATCH($D277,Data!$CG:$CG,0)-1,MATCH($E277&amp;"/"&amp;F$1,Data!$1:$1,0)-1)=0,"",OFFSET(Data!$A$1,MATCH($D277,Data!$CG:$CG,0)-1,MATCH($E277&amp;"/"&amp;F$1,Data!$1:$1,0)-1)))</f>
        <v/>
      </c>
      <c r="G277" s="252" t="str">
        <f ca="1">IF(ISERROR(OFFSET(Data!$A$1,MATCH($D277,Data!$CG:$CG,0)-1,MATCH($E277&amp;"/"&amp;G$1,Data!$1:$1,0)-1))=TRUE,"",IF(OFFSET(Data!$A$1,MATCH($D277,Data!$CG:$CG,0)-1,MATCH($E277&amp;"/"&amp;G$1,Data!$1:$1,0)-1)=0,"",OFFSET(Data!$A$1,MATCH($D277,Data!$CG:$CG,0)-1,MATCH($E277&amp;"/"&amp;G$1,Data!$1:$1,0)-1)))</f>
        <v/>
      </c>
      <c r="H277" s="252" t="str">
        <f ca="1">IF(ISERROR(OFFSET(Data!$A$1,MATCH($D277,Data!$CG:$CG,0)-1,MATCH($E277&amp;"/"&amp;H$1,Data!$1:$1,0)-1))=TRUE,"",IF(OFFSET(Data!$A$1,MATCH($D277,Data!$CG:$CG,0)-1,MATCH($E277&amp;"/"&amp;H$1,Data!$1:$1,0)-1)=0,"",OFFSET(Data!$A$1,MATCH($D277,Data!$CG:$CG,0)-1,MATCH($E277&amp;"/"&amp;H$1,Data!$1:$1,0)-1)))</f>
        <v/>
      </c>
      <c r="I277" s="252" t="str">
        <f ca="1">IF(ISERROR(OFFSET(Data!$A$1,MATCH($D277,Data!$CG:$CG,0)-1,MATCH($E277&amp;"/"&amp;I$1,Data!$1:$1,0)-1))=TRUE,"",IF(OFFSET(Data!$A$1,MATCH($D277,Data!$CG:$CG,0)-1,MATCH($E277&amp;"/"&amp;I$1,Data!$1:$1,0)-1)=0,"",OFFSET(Data!$A$1,MATCH($D277,Data!$CG:$CG,0)-1,MATCH($E277&amp;"/"&amp;I$1,Data!$1:$1,0)-1)))</f>
        <v/>
      </c>
      <c r="J277" s="252" t="str">
        <f ca="1">IF(ISERROR(OFFSET(Data!$A$1,MATCH($D277,Data!$CG:$CG,0)-1,MATCH($E277&amp;"/"&amp;J$1,Data!$1:$1,0)-1))=TRUE,"",IF(OFFSET(Data!$A$1,MATCH($D277,Data!$CG:$CG,0)-1,MATCH($E277&amp;"/"&amp;J$1,Data!$1:$1,0)-1)=0,"",OFFSET(Data!$A$1,MATCH($D277,Data!$CG:$CG,0)-1,MATCH($E277&amp;"/"&amp;J$1,Data!$1:$1,0)-1)))</f>
        <v/>
      </c>
      <c r="K277" s="252" t="str">
        <f ca="1">IF(ISERROR(OFFSET(Data!$A$1,MATCH($D277,Data!$CG:$CG,0)-1,MATCH($E277&amp;"/"&amp;K$1,Data!$1:$1,0)-1))=TRUE,"",IF(OFFSET(Data!$A$1,MATCH($D277,Data!$CG:$CG,0)-1,MATCH($E277&amp;"/"&amp;K$1,Data!$1:$1,0)-1)=0,"",OFFSET(Data!$A$1,MATCH($D277,Data!$CG:$CG,0)-1,MATCH($E277&amp;"/"&amp;K$1,Data!$1:$1,0)-1)))</f>
        <v/>
      </c>
      <c r="L277" s="252" t="str">
        <f ca="1">IF(ISERROR(OFFSET(Data!$A$1,MATCH($D277,Data!$CG:$CG,0)-1,MATCH($E277&amp;"/"&amp;L$1,Data!$1:$1,0)-1))=TRUE,"",IF(OFFSET(Data!$A$1,MATCH($D277,Data!$CG:$CG,0)-1,MATCH($E277&amp;"/"&amp;L$1,Data!$1:$1,0)-1)=0,"",OFFSET(Data!$A$1,MATCH($D277,Data!$CG:$CG,0)-1,MATCH($E277&amp;"/"&amp;L$1,Data!$1:$1,0)-1)))</f>
        <v/>
      </c>
      <c r="M277" s="252" t="str">
        <f ca="1">IF(ISERROR(OFFSET(Data!$A$1,MATCH($D277,Data!$CG:$CG,0)-1,MATCH($E277&amp;"/"&amp;M$1,Data!$1:$1,0)-1))=TRUE,"",IF(OFFSET(Data!$A$1,MATCH($D277,Data!$CG:$CG,0)-1,MATCH($E277&amp;"/"&amp;M$1,Data!$1:$1,0)-1)=0,"",OFFSET(Data!$A$1,MATCH($D277,Data!$CG:$CG,0)-1,MATCH($E277&amp;"/"&amp;M$1,Data!$1:$1,0)-1)))</f>
        <v/>
      </c>
      <c r="N277" s="252" t="str">
        <f ca="1">IF(ISERROR(OFFSET(Data!$A$1,MATCH($D277,Data!$CG:$CG,0)-1,MATCH($E277&amp;"/"&amp;N$1,Data!$1:$1,0)-1))=TRUE,"",IF(OFFSET(Data!$A$1,MATCH($D277,Data!$CG:$CG,0)-1,MATCH($E277&amp;"/"&amp;N$1,Data!$1:$1,0)-1)=0,"",OFFSET(Data!$A$1,MATCH($D277,Data!$CG:$CG,0)-1,MATCH($E277&amp;"/"&amp;N$1,Data!$1:$1,0)-1)))</f>
        <v/>
      </c>
      <c r="O277" s="252" t="str">
        <f ca="1">IF(ISERROR(OFFSET(Data!$A$1,MATCH($D277,Data!$CG:$CG,0)-1,MATCH($E277&amp;"/"&amp;O$1,Data!$1:$1,0)-1))=TRUE,"",IF(OFFSET(Data!$A$1,MATCH($D277,Data!$CG:$CG,0)-1,MATCH($E277&amp;"/"&amp;O$1,Data!$1:$1,0)-1)=0,"",OFFSET(Data!$A$1,MATCH($D277,Data!$CG:$CG,0)-1,MATCH($E277&amp;"/"&amp;O$1,Data!$1:$1,0)-1)))</f>
        <v/>
      </c>
      <c r="P277" s="252" t="str">
        <f ca="1">IF(ISERROR(OFFSET(Data!$A$1,MATCH($D277,Data!$CG:$CG,0)-1,MATCH($E277&amp;"/"&amp;P$1,Data!$1:$1,0)-1))=TRUE,"",IF(OFFSET(Data!$A$1,MATCH($D277,Data!$CG:$CG,0)-1,MATCH($E277&amp;"/"&amp;P$1,Data!$1:$1,0)-1)=0,"",OFFSET(Data!$A$1,MATCH($D277,Data!$CG:$CG,0)-1,MATCH($E277&amp;"/"&amp;P$1,Data!$1:$1,0)-1)))</f>
        <v/>
      </c>
      <c r="Q277" s="252" t="str">
        <f ca="1">IF(ISERROR(OFFSET(Data!$A$1,MATCH($D277,Data!$CG:$CG,0)-1,MATCH($E277&amp;"/"&amp;Q$1,Data!$1:$1,0)-1))=TRUE,"",IF(OFFSET(Data!$A$1,MATCH($D277,Data!$CG:$CG,0)-1,MATCH($E277&amp;"/"&amp;Q$1,Data!$1:$1,0)-1)=0,"",OFFSET(Data!$A$1,MATCH($D277,Data!$CG:$CG,0)-1,MATCH($E277&amp;"/"&amp;Q$1,Data!$1:$1,0)-1)))</f>
        <v/>
      </c>
      <c r="R277" s="252" t="str">
        <f ca="1">IF(ISERROR(OFFSET(Data!$A$1,MATCH($D277,Data!$CG:$CG,0)-1,MATCH($E277&amp;"/"&amp;R$1,Data!$1:$1,0)-1))=TRUE,"",IF(OFFSET(Data!$A$1,MATCH($D277,Data!$CG:$CG,0)-1,MATCH($E277&amp;"/"&amp;R$1,Data!$1:$1,0)-1)=0,"",OFFSET(Data!$A$1,MATCH($D277,Data!$CG:$CG,0)-1,MATCH($E277&amp;"/"&amp;R$1,Data!$1:$1,0)-1)))</f>
        <v/>
      </c>
      <c r="S277" s="252" t="str">
        <f ca="1">IF(ISERROR(OFFSET(Data!$A$1,MATCH($D277,Data!$CG:$CG,0)-1,MATCH($E277&amp;"/"&amp;S$1,Data!$1:$1,0)-1))=TRUE,"",IF(OFFSET(Data!$A$1,MATCH($D277,Data!$CG:$CG,0)-1,MATCH($E277&amp;"/"&amp;S$1,Data!$1:$1,0)-1)=0,"",OFFSET(Data!$A$1,MATCH($D277,Data!$CG:$CG,0)-1,MATCH($E277&amp;"/"&amp;S$1,Data!$1:$1,0)-1)))</f>
        <v/>
      </c>
      <c r="T277" s="252" t="str">
        <f ca="1">IF(ISERROR(OFFSET(Data!$A$1,MATCH($D277,Data!$CG:$CG,0)-1,MATCH($E277&amp;"/"&amp;T$1,Data!$1:$1,0)-1))=TRUE,"",IF(OFFSET(Data!$A$1,MATCH($D277,Data!$CG:$CG,0)-1,MATCH($E277&amp;"/"&amp;T$1,Data!$1:$1,0)-1)=0,"",OFFSET(Data!$A$1,MATCH($D277,Data!$CG:$CG,0)-1,MATCH($E277&amp;"/"&amp;T$1,Data!$1:$1,0)-1)))</f>
        <v/>
      </c>
      <c r="U277" s="252" t="str">
        <f ca="1">IF(ISERROR(OFFSET(Data!$A$1,MATCH($D277,Data!$CG:$CG,0)-1,MATCH($E277&amp;"/"&amp;U$1,Data!$1:$1,0)-1))=TRUE,"",IF(OFFSET(Data!$A$1,MATCH($D277,Data!$CG:$CG,0)-1,MATCH($E277&amp;"/"&amp;U$1,Data!$1:$1,0)-1)=0,"",OFFSET(Data!$A$1,MATCH($D277,Data!$CG:$CG,0)-1,MATCH($E277&amp;"/"&amp;U$1,Data!$1:$1,0)-1)))</f>
        <v/>
      </c>
      <c r="V277" s="252" t="str">
        <f ca="1">IF(ISERROR(OFFSET(Data!$A$1,MATCH($D277,Data!$CG:$CG,0)-1,MATCH($E277&amp;"/"&amp;V$1,Data!$1:$1,0)-1))=TRUE,"",IF(OFFSET(Data!$A$1,MATCH($D277,Data!$CG:$CG,0)-1,MATCH($E277&amp;"/"&amp;V$1,Data!$1:$1,0)-1)=0,"",OFFSET(Data!$A$1,MATCH($D277,Data!$CG:$CG,0)-1,MATCH($E277&amp;"/"&amp;V$1,Data!$1:$1,0)-1)))</f>
        <v/>
      </c>
      <c r="W277" s="269" t="str">
        <f ca="1">IF(ISERROR(OFFSET(Data!$A$1,MATCH($D277,Data!$CG:$CG,0)-1,MATCH($E277&amp;"/"&amp;W$1,Data!$1:$1,0)-1))=TRUE,"",IF(OFFSET(Data!$A$1,MATCH($D277,Data!$CG:$CG,0)-1,MATCH($E277&amp;"/"&amp;W$1,Data!$1:$1,0)-1)=0,"",OFFSET(Data!$A$1,MATCH($D277,Data!$CG:$CG,0)-1,MATCH($E277&amp;"/"&amp;W$1,Data!$1:$1,0)-1)))</f>
        <v/>
      </c>
      <c r="X277" s="252" t="str">
        <f ca="1">IF(ISERROR(OFFSET(Data!$A$1,MATCH($D277,Data!$CG:$CG,0)-1,MATCH($E277&amp;"/"&amp;X$1,Data!$1:$1,0)-1))=TRUE,"",IF(OFFSET(Data!$A$1,MATCH($D277,Data!$CG:$CG,0)-1,MATCH($E277&amp;"/"&amp;X$1,Data!$1:$1,0)-1)=0,"",OFFSET(Data!$A$1,MATCH($D277,Data!$CG:$CG,0)-1,MATCH($E277&amp;"/"&amp;X$1,Data!$1:$1,0)-1)))</f>
        <v/>
      </c>
      <c r="Y277" s="252" t="str">
        <f ca="1">IF(ISERROR(OFFSET(Data!$A$1,MATCH($D277,Data!$CG:$CG,0)-1,MATCH($E277&amp;"/"&amp;Y$1,Data!$1:$1,0)-1))=TRUE,"",IF(OFFSET(Data!$A$1,MATCH($D277,Data!$CG:$CG,0)-1,MATCH($E277&amp;"/"&amp;Y$1,Data!$1:$1,0)-1)=0,"",OFFSET(Data!$A$1,MATCH($D277,Data!$CG:$CG,0)-1,MATCH($E277&amp;"/"&amp;Y$1,Data!$1:$1,0)-1)))</f>
        <v/>
      </c>
      <c r="Z277" s="252" t="str">
        <f ca="1">IF(ISERROR(OFFSET(Data!$A$1,MATCH($D277,Data!$CG:$CG,0)-1,MATCH($E277&amp;"/"&amp;Z$1,Data!$1:$1,0)-1))=TRUE,"",IF(OFFSET(Data!$A$1,MATCH($D277,Data!$CG:$CG,0)-1,MATCH($E277&amp;"/"&amp;Z$1,Data!$1:$1,0)-1)=0,"",OFFSET(Data!$A$1,MATCH($D277,Data!$CG:$CG,0)-1,MATCH($E277&amp;"/"&amp;Z$1,Data!$1:$1,0)-1)))</f>
        <v/>
      </c>
      <c r="AA277" s="252" t="str">
        <f ca="1">IF(ISERROR(OFFSET(Data!$A$1,MATCH($D277,Data!$CG:$CG,0)-1,MATCH($E277&amp;"/"&amp;AA$1,Data!$1:$1,0)-1))=TRUE,"",IF(OFFSET(Data!$A$1,MATCH($D277,Data!$CG:$CG,0)-1,MATCH($E277&amp;"/"&amp;AA$1,Data!$1:$1,0)-1)=0,"",OFFSET(Data!$A$1,MATCH($D277,Data!$CG:$CG,0)-1,MATCH($E277&amp;"/"&amp;AA$1,Data!$1:$1,0)-1)))</f>
        <v/>
      </c>
      <c r="AB277" s="252" t="str">
        <f ca="1">IF(ISERROR(OFFSET(Data!$A$1,MATCH($D277,Data!$CG:$CG,0)-1,MATCH($E277&amp;"/"&amp;AB$1,Data!$1:$1,0)-1))=TRUE,"",IF(OFFSET(Data!$A$1,MATCH($D277,Data!$CG:$CG,0)-1,MATCH($E277&amp;"/"&amp;AB$1,Data!$1:$1,0)-1)=0,"",OFFSET(Data!$A$1,MATCH($D277,Data!$CG:$CG,0)-1,MATCH($E277&amp;"/"&amp;AB$1,Data!$1:$1,0)-1)))</f>
        <v/>
      </c>
      <c r="AC277" s="252" t="str">
        <f ca="1">IF(ISERROR(OFFSET(Data!$A$1,MATCH($D277,Data!$CG:$CG,0)-1,MATCH($E277&amp;"/"&amp;AC$1,Data!$1:$1,0)-1))=TRUE,"",IF(OFFSET(Data!$A$1,MATCH($D277,Data!$CG:$CG,0)-1,MATCH($E277&amp;"/"&amp;AC$1,Data!$1:$1,0)-1)=0,"",OFFSET(Data!$A$1,MATCH($D277,Data!$CG:$CG,0)-1,MATCH($E277&amp;"/"&amp;AC$1,Data!$1:$1,0)-1)))</f>
        <v/>
      </c>
      <c r="AD277" s="252" t="str">
        <f ca="1">IF(ISERROR(OFFSET(Data!$A$1,MATCH($D277,Data!$CG:$CG,0)-1,MATCH($E277&amp;"/"&amp;AD$1,Data!$1:$1,0)-1))=TRUE,"",IF(OFFSET(Data!$A$1,MATCH($D277,Data!$CG:$CG,0)-1,MATCH($E277&amp;"/"&amp;AD$1,Data!$1:$1,0)-1)=0,"",OFFSET(Data!$A$1,MATCH($D277,Data!$CG:$CG,0)-1,MATCH($E277&amp;"/"&amp;AD$1,Data!$1:$1,0)-1)))</f>
        <v/>
      </c>
      <c r="AE277" s="252" t="str">
        <f ca="1">IF(ISERROR(OFFSET(Data!$A$1,MATCH($D277,Data!$CG:$CG,0)-1,MATCH($E277&amp;"/"&amp;AE$1,Data!$1:$1,0)-1))=TRUE,"",IF(OFFSET(Data!$A$1,MATCH($D277,Data!$CG:$CG,0)-1,MATCH($E277&amp;"/"&amp;AE$1,Data!$1:$1,0)-1)=0,"",OFFSET(Data!$A$1,MATCH($D277,Data!$CG:$CG,0)-1,MATCH($E277&amp;"/"&amp;AE$1,Data!$1:$1,0)-1)))</f>
        <v/>
      </c>
      <c r="AF277" s="253" t="str">
        <f ca="1">IF(ISERROR(OFFSET(Data!$A$1,MATCH($D277,Data!$CG:$CG,0)-1,MATCH($E277&amp;"/"&amp;AF$1,Data!$1:$1,0)-1))=TRUE,"",IF(OFFSET(Data!$A$1,MATCH($D277,Data!$CG:$CG,0)-1,MATCH($E277&amp;"/"&amp;AF$1,Data!$1:$1,0)-1)=0,"",OFFSET(Data!$A$1,MATCH($D277,Data!$CG:$CG,0)-1,MATCH($E277&amp;"/"&amp;AF$1,Data!$1:$1,0)-1)))</f>
        <v/>
      </c>
      <c r="AG277" s="188">
        <f t="shared" ca="1" si="8"/>
        <v>0</v>
      </c>
      <c r="AH277" s="208">
        <f ca="1">SUM(AG274:AG277)</f>
        <v>0</v>
      </c>
    </row>
    <row r="278" spans="1:34" ht="15.75" hidden="1" customHeight="1" thickBot="1" x14ac:dyDescent="0.3">
      <c r="A278" s="447"/>
      <c r="B278" s="470"/>
      <c r="C278" s="473"/>
      <c r="D278" s="52" t="e">
        <f>IF(C278&lt;&gt;"",C278,D277)</f>
        <v>#N/A</v>
      </c>
      <c r="E278" s="53" t="s">
        <v>25</v>
      </c>
      <c r="F278" s="255" t="str">
        <f ca="1">IF(ISERROR(OFFSET(Data!$A$1,MATCH($D278,Data!$CG:$CG,0)-1,MATCH($E278&amp;"/"&amp;F$1,Data!$1:$1,0)-1))=TRUE,"",IF(OFFSET(Data!$A$1,MATCH($D278,Data!$CG:$CG,0)-1,MATCH($E278&amp;"/"&amp;F$1,Data!$1:$1,0)-1)=0,"",OFFSET(Data!$A$1,MATCH($D278,Data!$CG:$CG,0)-1,MATCH($E278&amp;"/"&amp;F$1,Data!$1:$1,0)-1)))</f>
        <v/>
      </c>
      <c r="G278" s="256" t="str">
        <f ca="1">IF(ISERROR(OFFSET(Data!$A$1,MATCH($D278,Data!$CG:$CG,0)-1,MATCH($E278&amp;"/"&amp;G$1,Data!$1:$1,0)-1))=TRUE,"",IF(OFFSET(Data!$A$1,MATCH($D278,Data!$CG:$CG,0)-1,MATCH($E278&amp;"/"&amp;G$1,Data!$1:$1,0)-1)=0,"",OFFSET(Data!$A$1,MATCH($D278,Data!$CG:$CG,0)-1,MATCH($E278&amp;"/"&amp;G$1,Data!$1:$1,0)-1)))</f>
        <v/>
      </c>
      <c r="H278" s="256" t="str">
        <f ca="1">IF(ISERROR(OFFSET(Data!$A$1,MATCH($D278,Data!$CG:$CG,0)-1,MATCH($E278&amp;"/"&amp;H$1,Data!$1:$1,0)-1))=TRUE,"",IF(OFFSET(Data!$A$1,MATCH($D278,Data!$CG:$CG,0)-1,MATCH($E278&amp;"/"&amp;H$1,Data!$1:$1,0)-1)=0,"",OFFSET(Data!$A$1,MATCH($D278,Data!$CG:$CG,0)-1,MATCH($E278&amp;"/"&amp;H$1,Data!$1:$1,0)-1)))</f>
        <v/>
      </c>
      <c r="I278" s="256" t="str">
        <f ca="1">IF(ISERROR(OFFSET(Data!$A$1,MATCH($D278,Data!$CG:$CG,0)-1,MATCH($E278&amp;"/"&amp;I$1,Data!$1:$1,0)-1))=TRUE,"",IF(OFFSET(Data!$A$1,MATCH($D278,Data!$CG:$CG,0)-1,MATCH($E278&amp;"/"&amp;I$1,Data!$1:$1,0)-1)=0,"",OFFSET(Data!$A$1,MATCH($D278,Data!$CG:$CG,0)-1,MATCH($E278&amp;"/"&amp;I$1,Data!$1:$1,0)-1)))</f>
        <v/>
      </c>
      <c r="J278" s="256" t="str">
        <f ca="1">IF(ISERROR(OFFSET(Data!$A$1,MATCH($D278,Data!$CG:$CG,0)-1,MATCH($E278&amp;"/"&amp;J$1,Data!$1:$1,0)-1))=TRUE,"",IF(OFFSET(Data!$A$1,MATCH($D278,Data!$CG:$CG,0)-1,MATCH($E278&amp;"/"&amp;J$1,Data!$1:$1,0)-1)=0,"",OFFSET(Data!$A$1,MATCH($D278,Data!$CG:$CG,0)-1,MATCH($E278&amp;"/"&amp;J$1,Data!$1:$1,0)-1)))</f>
        <v/>
      </c>
      <c r="K278" s="256" t="str">
        <f ca="1">IF(ISERROR(OFFSET(Data!$A$1,MATCH($D278,Data!$CG:$CG,0)-1,MATCH($E278&amp;"/"&amp;K$1,Data!$1:$1,0)-1))=TRUE,"",IF(OFFSET(Data!$A$1,MATCH($D278,Data!$CG:$CG,0)-1,MATCH($E278&amp;"/"&amp;K$1,Data!$1:$1,0)-1)=0,"",OFFSET(Data!$A$1,MATCH($D278,Data!$CG:$CG,0)-1,MATCH($E278&amp;"/"&amp;K$1,Data!$1:$1,0)-1)))</f>
        <v/>
      </c>
      <c r="L278" s="256" t="str">
        <f ca="1">IF(ISERROR(OFFSET(Data!$A$1,MATCH($D278,Data!$CG:$CG,0)-1,MATCH($E278&amp;"/"&amp;L$1,Data!$1:$1,0)-1))=TRUE,"",IF(OFFSET(Data!$A$1,MATCH($D278,Data!$CG:$CG,0)-1,MATCH($E278&amp;"/"&amp;L$1,Data!$1:$1,0)-1)=0,"",OFFSET(Data!$A$1,MATCH($D278,Data!$CG:$CG,0)-1,MATCH($E278&amp;"/"&amp;L$1,Data!$1:$1,0)-1)))</f>
        <v/>
      </c>
      <c r="M278" s="256" t="str">
        <f ca="1">IF(ISERROR(OFFSET(Data!$A$1,MATCH($D278,Data!$CG:$CG,0)-1,MATCH($E278&amp;"/"&amp;M$1,Data!$1:$1,0)-1))=TRUE,"",IF(OFFSET(Data!$A$1,MATCH($D278,Data!$CG:$CG,0)-1,MATCH($E278&amp;"/"&amp;M$1,Data!$1:$1,0)-1)=0,"",OFFSET(Data!$A$1,MATCH($D278,Data!$CG:$CG,0)-1,MATCH($E278&amp;"/"&amp;M$1,Data!$1:$1,0)-1)))</f>
        <v/>
      </c>
      <c r="N278" s="256" t="str">
        <f ca="1">IF(ISERROR(OFFSET(Data!$A$1,MATCH($D278,Data!$CG:$CG,0)-1,MATCH($E278&amp;"/"&amp;N$1,Data!$1:$1,0)-1))=TRUE,"",IF(OFFSET(Data!$A$1,MATCH($D278,Data!$CG:$CG,0)-1,MATCH($E278&amp;"/"&amp;N$1,Data!$1:$1,0)-1)=0,"",OFFSET(Data!$A$1,MATCH($D278,Data!$CG:$CG,0)-1,MATCH($E278&amp;"/"&amp;N$1,Data!$1:$1,0)-1)))</f>
        <v/>
      </c>
      <c r="O278" s="256" t="str">
        <f ca="1">IF(ISERROR(OFFSET(Data!$A$1,MATCH($D278,Data!$CG:$CG,0)-1,MATCH($E278&amp;"/"&amp;O$1,Data!$1:$1,0)-1))=TRUE,"",IF(OFFSET(Data!$A$1,MATCH($D278,Data!$CG:$CG,0)-1,MATCH($E278&amp;"/"&amp;O$1,Data!$1:$1,0)-1)=0,"",OFFSET(Data!$A$1,MATCH($D278,Data!$CG:$CG,0)-1,MATCH($E278&amp;"/"&amp;O$1,Data!$1:$1,0)-1)))</f>
        <v/>
      </c>
      <c r="P278" s="256" t="str">
        <f ca="1">IF(ISERROR(OFFSET(Data!$A$1,MATCH($D278,Data!$CG:$CG,0)-1,MATCH($E278&amp;"/"&amp;P$1,Data!$1:$1,0)-1))=TRUE,"",IF(OFFSET(Data!$A$1,MATCH($D278,Data!$CG:$CG,0)-1,MATCH($E278&amp;"/"&amp;P$1,Data!$1:$1,0)-1)=0,"",OFFSET(Data!$A$1,MATCH($D278,Data!$CG:$CG,0)-1,MATCH($E278&amp;"/"&amp;P$1,Data!$1:$1,0)-1)))</f>
        <v/>
      </c>
      <c r="Q278" s="256" t="str">
        <f ca="1">IF(ISERROR(OFFSET(Data!$A$1,MATCH($D278,Data!$CG:$CG,0)-1,MATCH($E278&amp;"/"&amp;Q$1,Data!$1:$1,0)-1))=TRUE,"",IF(OFFSET(Data!$A$1,MATCH($D278,Data!$CG:$CG,0)-1,MATCH($E278&amp;"/"&amp;Q$1,Data!$1:$1,0)-1)=0,"",OFFSET(Data!$A$1,MATCH($D278,Data!$CG:$CG,0)-1,MATCH($E278&amp;"/"&amp;Q$1,Data!$1:$1,0)-1)))</f>
        <v/>
      </c>
      <c r="R278" s="256" t="str">
        <f ca="1">IF(ISERROR(OFFSET(Data!$A$1,MATCH($D278,Data!$CG:$CG,0)-1,MATCH($E278&amp;"/"&amp;R$1,Data!$1:$1,0)-1))=TRUE,"",IF(OFFSET(Data!$A$1,MATCH($D278,Data!$CG:$CG,0)-1,MATCH($E278&amp;"/"&amp;R$1,Data!$1:$1,0)-1)=0,"",OFFSET(Data!$A$1,MATCH($D278,Data!$CG:$CG,0)-1,MATCH($E278&amp;"/"&amp;R$1,Data!$1:$1,0)-1)))</f>
        <v/>
      </c>
      <c r="S278" s="256" t="str">
        <f ca="1">IF(ISERROR(OFFSET(Data!$A$1,MATCH($D278,Data!$CG:$CG,0)-1,MATCH($E278&amp;"/"&amp;S$1,Data!$1:$1,0)-1))=TRUE,"",IF(OFFSET(Data!$A$1,MATCH($D278,Data!$CG:$CG,0)-1,MATCH($E278&amp;"/"&amp;S$1,Data!$1:$1,0)-1)=0,"",OFFSET(Data!$A$1,MATCH($D278,Data!$CG:$CG,0)-1,MATCH($E278&amp;"/"&amp;S$1,Data!$1:$1,0)-1)))</f>
        <v/>
      </c>
      <c r="T278" s="256" t="str">
        <f ca="1">IF(ISERROR(OFFSET(Data!$A$1,MATCH($D278,Data!$CG:$CG,0)-1,MATCH($E278&amp;"/"&amp;T$1,Data!$1:$1,0)-1))=TRUE,"",IF(OFFSET(Data!$A$1,MATCH($D278,Data!$CG:$CG,0)-1,MATCH($E278&amp;"/"&amp;T$1,Data!$1:$1,0)-1)=0,"",OFFSET(Data!$A$1,MATCH($D278,Data!$CG:$CG,0)-1,MATCH($E278&amp;"/"&amp;T$1,Data!$1:$1,0)-1)))</f>
        <v/>
      </c>
      <c r="U278" s="256" t="str">
        <f ca="1">IF(ISERROR(OFFSET(Data!$A$1,MATCH($D278,Data!$CG:$CG,0)-1,MATCH($E278&amp;"/"&amp;U$1,Data!$1:$1,0)-1))=TRUE,"",IF(OFFSET(Data!$A$1,MATCH($D278,Data!$CG:$CG,0)-1,MATCH($E278&amp;"/"&amp;U$1,Data!$1:$1,0)-1)=0,"",OFFSET(Data!$A$1,MATCH($D278,Data!$CG:$CG,0)-1,MATCH($E278&amp;"/"&amp;U$1,Data!$1:$1,0)-1)))</f>
        <v/>
      </c>
      <c r="V278" s="256" t="str">
        <f ca="1">IF(ISERROR(OFFSET(Data!$A$1,MATCH($D278,Data!$CG:$CG,0)-1,MATCH($E278&amp;"/"&amp;V$1,Data!$1:$1,0)-1))=TRUE,"",IF(OFFSET(Data!$A$1,MATCH($D278,Data!$CG:$CG,0)-1,MATCH($E278&amp;"/"&amp;V$1,Data!$1:$1,0)-1)=0,"",OFFSET(Data!$A$1,MATCH($D278,Data!$CG:$CG,0)-1,MATCH($E278&amp;"/"&amp;V$1,Data!$1:$1,0)-1)))</f>
        <v/>
      </c>
      <c r="W278" s="257" t="str">
        <f ca="1">IF(ISERROR(OFFSET(Data!$A$1,MATCH($D278,Data!$CG:$CG,0)-1,MATCH($E278&amp;"/"&amp;W$1,Data!$1:$1,0)-1))=TRUE,"",IF(OFFSET(Data!$A$1,MATCH($D278,Data!$CG:$CG,0)-1,MATCH($E278&amp;"/"&amp;W$1,Data!$1:$1,0)-1)=0,"",OFFSET(Data!$A$1,MATCH($D278,Data!$CG:$CG,0)-1,MATCH($E278&amp;"/"&amp;W$1,Data!$1:$1,0)-1)))</f>
        <v/>
      </c>
      <c r="X278" s="256" t="str">
        <f ca="1">IF(ISERROR(OFFSET(Data!$A$1,MATCH($D278,Data!$CG:$CG,0)-1,MATCH($E278&amp;"/"&amp;X$1,Data!$1:$1,0)-1))=TRUE,"",IF(OFFSET(Data!$A$1,MATCH($D278,Data!$CG:$CG,0)-1,MATCH($E278&amp;"/"&amp;X$1,Data!$1:$1,0)-1)=0,"",OFFSET(Data!$A$1,MATCH($D278,Data!$CG:$CG,0)-1,MATCH($E278&amp;"/"&amp;X$1,Data!$1:$1,0)-1)))</f>
        <v/>
      </c>
      <c r="Y278" s="256" t="str">
        <f ca="1">IF(ISERROR(OFFSET(Data!$A$1,MATCH($D278,Data!$CG:$CG,0)-1,MATCH($E278&amp;"/"&amp;Y$1,Data!$1:$1,0)-1))=TRUE,"",IF(OFFSET(Data!$A$1,MATCH($D278,Data!$CG:$CG,0)-1,MATCH($E278&amp;"/"&amp;Y$1,Data!$1:$1,0)-1)=0,"",OFFSET(Data!$A$1,MATCH($D278,Data!$CG:$CG,0)-1,MATCH($E278&amp;"/"&amp;Y$1,Data!$1:$1,0)-1)))</f>
        <v/>
      </c>
      <c r="Z278" s="256" t="str">
        <f ca="1">IF(ISERROR(OFFSET(Data!$A$1,MATCH($D278,Data!$CG:$CG,0)-1,MATCH($E278&amp;"/"&amp;Z$1,Data!$1:$1,0)-1))=TRUE,"",IF(OFFSET(Data!$A$1,MATCH($D278,Data!$CG:$CG,0)-1,MATCH($E278&amp;"/"&amp;Z$1,Data!$1:$1,0)-1)=0,"",OFFSET(Data!$A$1,MATCH($D278,Data!$CG:$CG,0)-1,MATCH($E278&amp;"/"&amp;Z$1,Data!$1:$1,0)-1)))</f>
        <v/>
      </c>
      <c r="AA278" s="256" t="str">
        <f ca="1">IF(ISERROR(OFFSET(Data!$A$1,MATCH($D278,Data!$CG:$CG,0)-1,MATCH($E278&amp;"/"&amp;AA$1,Data!$1:$1,0)-1))=TRUE,"",IF(OFFSET(Data!$A$1,MATCH($D278,Data!$CG:$CG,0)-1,MATCH($E278&amp;"/"&amp;AA$1,Data!$1:$1,0)-1)=0,"",OFFSET(Data!$A$1,MATCH($D278,Data!$CG:$CG,0)-1,MATCH($E278&amp;"/"&amp;AA$1,Data!$1:$1,0)-1)))</f>
        <v/>
      </c>
      <c r="AB278" s="256" t="str">
        <f ca="1">IF(ISERROR(OFFSET(Data!$A$1,MATCH($D278,Data!$CG:$CG,0)-1,MATCH($E278&amp;"/"&amp;AB$1,Data!$1:$1,0)-1))=TRUE,"",IF(OFFSET(Data!$A$1,MATCH($D278,Data!$CG:$CG,0)-1,MATCH($E278&amp;"/"&amp;AB$1,Data!$1:$1,0)-1)=0,"",OFFSET(Data!$A$1,MATCH($D278,Data!$CG:$CG,0)-1,MATCH($E278&amp;"/"&amp;AB$1,Data!$1:$1,0)-1)))</f>
        <v/>
      </c>
      <c r="AC278" s="256" t="str">
        <f ca="1">IF(ISERROR(OFFSET(Data!$A$1,MATCH($D278,Data!$CG:$CG,0)-1,MATCH($E278&amp;"/"&amp;AC$1,Data!$1:$1,0)-1))=TRUE,"",IF(OFFSET(Data!$A$1,MATCH($D278,Data!$CG:$CG,0)-1,MATCH($E278&amp;"/"&amp;AC$1,Data!$1:$1,0)-1)=0,"",OFFSET(Data!$A$1,MATCH($D278,Data!$CG:$CG,0)-1,MATCH($E278&amp;"/"&amp;AC$1,Data!$1:$1,0)-1)))</f>
        <v/>
      </c>
      <c r="AD278" s="256" t="str">
        <f ca="1">IF(ISERROR(OFFSET(Data!$A$1,MATCH($D278,Data!$CG:$CG,0)-1,MATCH($E278&amp;"/"&amp;AD$1,Data!$1:$1,0)-1))=TRUE,"",IF(OFFSET(Data!$A$1,MATCH($D278,Data!$CG:$CG,0)-1,MATCH($E278&amp;"/"&amp;AD$1,Data!$1:$1,0)-1)=0,"",OFFSET(Data!$A$1,MATCH($D278,Data!$CG:$CG,0)-1,MATCH($E278&amp;"/"&amp;AD$1,Data!$1:$1,0)-1)))</f>
        <v/>
      </c>
      <c r="AE278" s="256" t="str">
        <f ca="1">IF(ISERROR(OFFSET(Data!$A$1,MATCH($D278,Data!$CG:$CG,0)-1,MATCH($E278&amp;"/"&amp;AE$1,Data!$1:$1,0)-1))=TRUE,"",IF(OFFSET(Data!$A$1,MATCH($D278,Data!$CG:$CG,0)-1,MATCH($E278&amp;"/"&amp;AE$1,Data!$1:$1,0)-1)=0,"",OFFSET(Data!$A$1,MATCH($D278,Data!$CG:$CG,0)-1,MATCH($E278&amp;"/"&amp;AE$1,Data!$1:$1,0)-1)))</f>
        <v/>
      </c>
      <c r="AF278" s="258" t="str">
        <f ca="1">IF(ISERROR(OFFSET(Data!$A$1,MATCH($D278,Data!$CG:$CG,0)-1,MATCH($E278&amp;"/"&amp;AF$1,Data!$1:$1,0)-1))=TRUE,"",IF(OFFSET(Data!$A$1,MATCH($D278,Data!$CG:$CG,0)-1,MATCH($E278&amp;"/"&amp;AF$1,Data!$1:$1,0)-1)=0,"",OFFSET(Data!$A$1,MATCH($D278,Data!$CG:$CG,0)-1,MATCH($E278&amp;"/"&amp;AF$1,Data!$1:$1,0)-1)))</f>
        <v/>
      </c>
      <c r="AG278" s="197">
        <f t="shared" ca="1" si="8"/>
        <v>0</v>
      </c>
      <c r="AH278" s="209">
        <f ca="1">SUM(AG274:AG278)</f>
        <v>0</v>
      </c>
    </row>
    <row r="279" spans="1:34" ht="15" hidden="1" customHeight="1" x14ac:dyDescent="0.25">
      <c r="A279" s="445">
        <v>55</v>
      </c>
      <c r="B279" s="468" t="e">
        <f>INDEX(Data!CI:CI,MATCH("M"&amp;A279,Data!A:A,0))</f>
        <v>#N/A</v>
      </c>
      <c r="C279" s="471" t="e">
        <f>INDEX(Data!CG:CG,MATCH("M"&amp;A279,Data!A:A,0))</f>
        <v>#N/A</v>
      </c>
      <c r="D279" s="48" t="e">
        <f>IF(C279&lt;&gt;"",C279,#REF!)</f>
        <v>#N/A</v>
      </c>
      <c r="E279" s="49" t="s">
        <v>21</v>
      </c>
      <c r="F279" s="271" t="str">
        <f ca="1">IF(ISERROR(OFFSET(Data!$A$1,MATCH($D279,Data!$CG:$CG,0)-1,MATCH($E279&amp;"/"&amp;F$1,Data!$1:$1,0)-1))=TRUE,"",IF(OFFSET(Data!$A$1,MATCH($D279,Data!$CG:$CG,0)-1,MATCH($E279&amp;"/"&amp;F$1,Data!$1:$1,0)-1)=0,"",OFFSET(Data!$A$1,MATCH($D279,Data!$CG:$CG,0)-1,MATCH($E279&amp;"/"&amp;F$1,Data!$1:$1,0)-1)))</f>
        <v/>
      </c>
      <c r="G279" s="250" t="str">
        <f ca="1">IF(ISERROR(OFFSET(Data!$A$1,MATCH($D279,Data!$CG:$CG,0)-1,MATCH($E279&amp;"/"&amp;G$1,Data!$1:$1,0)-1))=TRUE,"",IF(OFFSET(Data!$A$1,MATCH($D279,Data!$CG:$CG,0)-1,MATCH($E279&amp;"/"&amp;G$1,Data!$1:$1,0)-1)=0,"",OFFSET(Data!$A$1,MATCH($D279,Data!$CG:$CG,0)-1,MATCH($E279&amp;"/"&amp;G$1,Data!$1:$1,0)-1)))</f>
        <v/>
      </c>
      <c r="H279" s="250" t="str">
        <f ca="1">IF(ISERROR(OFFSET(Data!$A$1,MATCH($D279,Data!$CG:$CG,0)-1,MATCH($E279&amp;"/"&amp;H$1,Data!$1:$1,0)-1))=TRUE,"",IF(OFFSET(Data!$A$1,MATCH($D279,Data!$CG:$CG,0)-1,MATCH($E279&amp;"/"&amp;H$1,Data!$1:$1,0)-1)=0,"",OFFSET(Data!$A$1,MATCH($D279,Data!$CG:$CG,0)-1,MATCH($E279&amp;"/"&amp;H$1,Data!$1:$1,0)-1)))</f>
        <v/>
      </c>
      <c r="I279" s="250" t="str">
        <f ca="1">IF(ISERROR(OFFSET(Data!$A$1,MATCH($D279,Data!$CG:$CG,0)-1,MATCH($E279&amp;"/"&amp;I$1,Data!$1:$1,0)-1))=TRUE,"",IF(OFFSET(Data!$A$1,MATCH($D279,Data!$CG:$CG,0)-1,MATCH($E279&amp;"/"&amp;I$1,Data!$1:$1,0)-1)=0,"",OFFSET(Data!$A$1,MATCH($D279,Data!$CG:$CG,0)-1,MATCH($E279&amp;"/"&amp;I$1,Data!$1:$1,0)-1)))</f>
        <v/>
      </c>
      <c r="J279" s="250" t="str">
        <f ca="1">IF(ISERROR(OFFSET(Data!$A$1,MATCH($D279,Data!$CG:$CG,0)-1,MATCH($E279&amp;"/"&amp;J$1,Data!$1:$1,0)-1))=TRUE,"",IF(OFFSET(Data!$A$1,MATCH($D279,Data!$CG:$CG,0)-1,MATCH($E279&amp;"/"&amp;J$1,Data!$1:$1,0)-1)=0,"",OFFSET(Data!$A$1,MATCH($D279,Data!$CG:$CG,0)-1,MATCH($E279&amp;"/"&amp;J$1,Data!$1:$1,0)-1)))</f>
        <v/>
      </c>
      <c r="K279" s="250" t="str">
        <f ca="1">IF(ISERROR(OFFSET(Data!$A$1,MATCH($D279,Data!$CG:$CG,0)-1,MATCH($E279&amp;"/"&amp;K$1,Data!$1:$1,0)-1))=TRUE,"",IF(OFFSET(Data!$A$1,MATCH($D279,Data!$CG:$CG,0)-1,MATCH($E279&amp;"/"&amp;K$1,Data!$1:$1,0)-1)=0,"",OFFSET(Data!$A$1,MATCH($D279,Data!$CG:$CG,0)-1,MATCH($E279&amp;"/"&amp;K$1,Data!$1:$1,0)-1)))</f>
        <v/>
      </c>
      <c r="L279" s="250" t="str">
        <f ca="1">IF(ISERROR(OFFSET(Data!$A$1,MATCH($D279,Data!$CG:$CG,0)-1,MATCH($E279&amp;"/"&amp;L$1,Data!$1:$1,0)-1))=TRUE,"",IF(OFFSET(Data!$A$1,MATCH($D279,Data!$CG:$CG,0)-1,MATCH($E279&amp;"/"&amp;L$1,Data!$1:$1,0)-1)=0,"",OFFSET(Data!$A$1,MATCH($D279,Data!$CG:$CG,0)-1,MATCH($E279&amp;"/"&amp;L$1,Data!$1:$1,0)-1)))</f>
        <v/>
      </c>
      <c r="M279" s="250" t="str">
        <f ca="1">IF(ISERROR(OFFSET(Data!$A$1,MATCH($D279,Data!$CG:$CG,0)-1,MATCH($E279&amp;"/"&amp;M$1,Data!$1:$1,0)-1))=TRUE,"",IF(OFFSET(Data!$A$1,MATCH($D279,Data!$CG:$CG,0)-1,MATCH($E279&amp;"/"&amp;M$1,Data!$1:$1,0)-1)=0,"",OFFSET(Data!$A$1,MATCH($D279,Data!$CG:$CG,0)-1,MATCH($E279&amp;"/"&amp;M$1,Data!$1:$1,0)-1)))</f>
        <v/>
      </c>
      <c r="N279" s="250" t="str">
        <f ca="1">IF(ISERROR(OFFSET(Data!$A$1,MATCH($D279,Data!$CG:$CG,0)-1,MATCH($E279&amp;"/"&amp;N$1,Data!$1:$1,0)-1))=TRUE,"",IF(OFFSET(Data!$A$1,MATCH($D279,Data!$CG:$CG,0)-1,MATCH($E279&amp;"/"&amp;N$1,Data!$1:$1,0)-1)=0,"",OFFSET(Data!$A$1,MATCH($D279,Data!$CG:$CG,0)-1,MATCH($E279&amp;"/"&amp;N$1,Data!$1:$1,0)-1)))</f>
        <v/>
      </c>
      <c r="O279" s="250" t="str">
        <f ca="1">IF(ISERROR(OFFSET(Data!$A$1,MATCH($D279,Data!$CG:$CG,0)-1,MATCH($E279&amp;"/"&amp;O$1,Data!$1:$1,0)-1))=TRUE,"",IF(OFFSET(Data!$A$1,MATCH($D279,Data!$CG:$CG,0)-1,MATCH($E279&amp;"/"&amp;O$1,Data!$1:$1,0)-1)=0,"",OFFSET(Data!$A$1,MATCH($D279,Data!$CG:$CG,0)-1,MATCH($E279&amp;"/"&amp;O$1,Data!$1:$1,0)-1)))</f>
        <v/>
      </c>
      <c r="P279" s="250" t="str">
        <f ca="1">IF(ISERROR(OFFSET(Data!$A$1,MATCH($D279,Data!$CG:$CG,0)-1,MATCH($E279&amp;"/"&amp;P$1,Data!$1:$1,0)-1))=TRUE,"",IF(OFFSET(Data!$A$1,MATCH($D279,Data!$CG:$CG,0)-1,MATCH($E279&amp;"/"&amp;P$1,Data!$1:$1,0)-1)=0,"",OFFSET(Data!$A$1,MATCH($D279,Data!$CG:$CG,0)-1,MATCH($E279&amp;"/"&amp;P$1,Data!$1:$1,0)-1)))</f>
        <v/>
      </c>
      <c r="Q279" s="250" t="str">
        <f ca="1">IF(ISERROR(OFFSET(Data!$A$1,MATCH($D279,Data!$CG:$CG,0)-1,MATCH($E279&amp;"/"&amp;Q$1,Data!$1:$1,0)-1))=TRUE,"",IF(OFFSET(Data!$A$1,MATCH($D279,Data!$CG:$CG,0)-1,MATCH($E279&amp;"/"&amp;Q$1,Data!$1:$1,0)-1)=0,"",OFFSET(Data!$A$1,MATCH($D279,Data!$CG:$CG,0)-1,MATCH($E279&amp;"/"&amp;Q$1,Data!$1:$1,0)-1)))</f>
        <v/>
      </c>
      <c r="R279" s="250" t="str">
        <f ca="1">IF(ISERROR(OFFSET(Data!$A$1,MATCH($D279,Data!$CG:$CG,0)-1,MATCH($E279&amp;"/"&amp;R$1,Data!$1:$1,0)-1))=TRUE,"",IF(OFFSET(Data!$A$1,MATCH($D279,Data!$CG:$CG,0)-1,MATCH($E279&amp;"/"&amp;R$1,Data!$1:$1,0)-1)=0,"",OFFSET(Data!$A$1,MATCH($D279,Data!$CG:$CG,0)-1,MATCH($E279&amp;"/"&amp;R$1,Data!$1:$1,0)-1)))</f>
        <v/>
      </c>
      <c r="S279" s="250" t="str">
        <f ca="1">IF(ISERROR(OFFSET(Data!$A$1,MATCH($D279,Data!$CG:$CG,0)-1,MATCH($E279&amp;"/"&amp;S$1,Data!$1:$1,0)-1))=TRUE,"",IF(OFFSET(Data!$A$1,MATCH($D279,Data!$CG:$CG,0)-1,MATCH($E279&amp;"/"&amp;S$1,Data!$1:$1,0)-1)=0,"",OFFSET(Data!$A$1,MATCH($D279,Data!$CG:$CG,0)-1,MATCH($E279&amp;"/"&amp;S$1,Data!$1:$1,0)-1)))</f>
        <v/>
      </c>
      <c r="T279" s="250" t="str">
        <f ca="1">IF(ISERROR(OFFSET(Data!$A$1,MATCH($D279,Data!$CG:$CG,0)-1,MATCH($E279&amp;"/"&amp;T$1,Data!$1:$1,0)-1))=TRUE,"",IF(OFFSET(Data!$A$1,MATCH($D279,Data!$CG:$CG,0)-1,MATCH($E279&amp;"/"&amp;T$1,Data!$1:$1,0)-1)=0,"",OFFSET(Data!$A$1,MATCH($D279,Data!$CG:$CG,0)-1,MATCH($E279&amp;"/"&amp;T$1,Data!$1:$1,0)-1)))</f>
        <v/>
      </c>
      <c r="U279" s="250" t="str">
        <f ca="1">IF(ISERROR(OFFSET(Data!$A$1,MATCH($D279,Data!$CG:$CG,0)-1,MATCH($E279&amp;"/"&amp;U$1,Data!$1:$1,0)-1))=TRUE,"",IF(OFFSET(Data!$A$1,MATCH($D279,Data!$CG:$CG,0)-1,MATCH($E279&amp;"/"&amp;U$1,Data!$1:$1,0)-1)=0,"",OFFSET(Data!$A$1,MATCH($D279,Data!$CG:$CG,0)-1,MATCH($E279&amp;"/"&amp;U$1,Data!$1:$1,0)-1)))</f>
        <v/>
      </c>
      <c r="V279" s="250" t="str">
        <f ca="1">IF(ISERROR(OFFSET(Data!$A$1,MATCH($D279,Data!$CG:$CG,0)-1,MATCH($E279&amp;"/"&amp;V$1,Data!$1:$1,0)-1))=TRUE,"",IF(OFFSET(Data!$A$1,MATCH($D279,Data!$CG:$CG,0)-1,MATCH($E279&amp;"/"&amp;V$1,Data!$1:$1,0)-1)=0,"",OFFSET(Data!$A$1,MATCH($D279,Data!$CG:$CG,0)-1,MATCH($E279&amp;"/"&amp;V$1,Data!$1:$1,0)-1)))</f>
        <v/>
      </c>
      <c r="W279" s="272" t="str">
        <f ca="1">IF(ISERROR(OFFSET(Data!$A$1,MATCH($D279,Data!$CG:$CG,0)-1,MATCH($E279&amp;"/"&amp;W$1,Data!$1:$1,0)-1))=TRUE,"",IF(OFFSET(Data!$A$1,MATCH($D279,Data!$CG:$CG,0)-1,MATCH($E279&amp;"/"&amp;W$1,Data!$1:$1,0)-1)=0,"",OFFSET(Data!$A$1,MATCH($D279,Data!$CG:$CG,0)-1,MATCH($E279&amp;"/"&amp;W$1,Data!$1:$1,0)-1)))</f>
        <v/>
      </c>
      <c r="X279" s="250" t="str">
        <f ca="1">IF(ISERROR(OFFSET(Data!$A$1,MATCH($D279,Data!$CG:$CG,0)-1,MATCH($E279&amp;"/"&amp;X$1,Data!$1:$1,0)-1))=TRUE,"",IF(OFFSET(Data!$A$1,MATCH($D279,Data!$CG:$CG,0)-1,MATCH($E279&amp;"/"&amp;X$1,Data!$1:$1,0)-1)=0,"",OFFSET(Data!$A$1,MATCH($D279,Data!$CG:$CG,0)-1,MATCH($E279&amp;"/"&amp;X$1,Data!$1:$1,0)-1)))</f>
        <v/>
      </c>
      <c r="Y279" s="250" t="str">
        <f ca="1">IF(ISERROR(OFFSET(Data!$A$1,MATCH($D279,Data!$CG:$CG,0)-1,MATCH($E279&amp;"/"&amp;Y$1,Data!$1:$1,0)-1))=TRUE,"",IF(OFFSET(Data!$A$1,MATCH($D279,Data!$CG:$CG,0)-1,MATCH($E279&amp;"/"&amp;Y$1,Data!$1:$1,0)-1)=0,"",OFFSET(Data!$A$1,MATCH($D279,Data!$CG:$CG,0)-1,MATCH($E279&amp;"/"&amp;Y$1,Data!$1:$1,0)-1)))</f>
        <v/>
      </c>
      <c r="Z279" s="250" t="str">
        <f ca="1">IF(ISERROR(OFFSET(Data!$A$1,MATCH($D279,Data!$CG:$CG,0)-1,MATCH($E279&amp;"/"&amp;Z$1,Data!$1:$1,0)-1))=TRUE,"",IF(OFFSET(Data!$A$1,MATCH($D279,Data!$CG:$CG,0)-1,MATCH($E279&amp;"/"&amp;Z$1,Data!$1:$1,0)-1)=0,"",OFFSET(Data!$A$1,MATCH($D279,Data!$CG:$CG,0)-1,MATCH($E279&amp;"/"&amp;Z$1,Data!$1:$1,0)-1)))</f>
        <v/>
      </c>
      <c r="AA279" s="250" t="str">
        <f ca="1">IF(ISERROR(OFFSET(Data!$A$1,MATCH($D279,Data!$CG:$CG,0)-1,MATCH($E279&amp;"/"&amp;AA$1,Data!$1:$1,0)-1))=TRUE,"",IF(OFFSET(Data!$A$1,MATCH($D279,Data!$CG:$CG,0)-1,MATCH($E279&amp;"/"&amp;AA$1,Data!$1:$1,0)-1)=0,"",OFFSET(Data!$A$1,MATCH($D279,Data!$CG:$CG,0)-1,MATCH($E279&amp;"/"&amp;AA$1,Data!$1:$1,0)-1)))</f>
        <v/>
      </c>
      <c r="AB279" s="250" t="str">
        <f ca="1">IF(ISERROR(OFFSET(Data!$A$1,MATCH($D279,Data!$CG:$CG,0)-1,MATCH($E279&amp;"/"&amp;AB$1,Data!$1:$1,0)-1))=TRUE,"",IF(OFFSET(Data!$A$1,MATCH($D279,Data!$CG:$CG,0)-1,MATCH($E279&amp;"/"&amp;AB$1,Data!$1:$1,0)-1)=0,"",OFFSET(Data!$A$1,MATCH($D279,Data!$CG:$CG,0)-1,MATCH($E279&amp;"/"&amp;AB$1,Data!$1:$1,0)-1)))</f>
        <v/>
      </c>
      <c r="AC279" s="250" t="str">
        <f ca="1">IF(ISERROR(OFFSET(Data!$A$1,MATCH($D279,Data!$CG:$CG,0)-1,MATCH($E279&amp;"/"&amp;AC$1,Data!$1:$1,0)-1))=TRUE,"",IF(OFFSET(Data!$A$1,MATCH($D279,Data!$CG:$CG,0)-1,MATCH($E279&amp;"/"&amp;AC$1,Data!$1:$1,0)-1)=0,"",OFFSET(Data!$A$1,MATCH($D279,Data!$CG:$CG,0)-1,MATCH($E279&amp;"/"&amp;AC$1,Data!$1:$1,0)-1)))</f>
        <v/>
      </c>
      <c r="AD279" s="250" t="str">
        <f ca="1">IF(ISERROR(OFFSET(Data!$A$1,MATCH($D279,Data!$CG:$CG,0)-1,MATCH($E279&amp;"/"&amp;AD$1,Data!$1:$1,0)-1))=TRUE,"",IF(OFFSET(Data!$A$1,MATCH($D279,Data!$CG:$CG,0)-1,MATCH($E279&amp;"/"&amp;AD$1,Data!$1:$1,0)-1)=0,"",OFFSET(Data!$A$1,MATCH($D279,Data!$CG:$CG,0)-1,MATCH($E279&amp;"/"&amp;AD$1,Data!$1:$1,0)-1)))</f>
        <v/>
      </c>
      <c r="AE279" s="250" t="str">
        <f ca="1">IF(ISERROR(OFFSET(Data!$A$1,MATCH($D279,Data!$CG:$CG,0)-1,MATCH($E279&amp;"/"&amp;AE$1,Data!$1:$1,0)-1))=TRUE,"",IF(OFFSET(Data!$A$1,MATCH($D279,Data!$CG:$CG,0)-1,MATCH($E279&amp;"/"&amp;AE$1,Data!$1:$1,0)-1)=0,"",OFFSET(Data!$A$1,MATCH($D279,Data!$CG:$CG,0)-1,MATCH($E279&amp;"/"&amp;AE$1,Data!$1:$1,0)-1)))</f>
        <v/>
      </c>
      <c r="AF279" s="251" t="str">
        <f ca="1">IF(ISERROR(OFFSET(Data!$A$1,MATCH($D279,Data!$CG:$CG,0)-1,MATCH($E279&amp;"/"&amp;AF$1,Data!$1:$1,0)-1))=TRUE,"",IF(OFFSET(Data!$A$1,MATCH($D279,Data!$CG:$CG,0)-1,MATCH($E279&amp;"/"&amp;AF$1,Data!$1:$1,0)-1)=0,"",OFFSET(Data!$A$1,MATCH($D279,Data!$CG:$CG,0)-1,MATCH($E279&amp;"/"&amp;AF$1,Data!$1:$1,0)-1)))</f>
        <v/>
      </c>
      <c r="AG279" s="206">
        <f t="shared" ca="1" si="8"/>
        <v>0</v>
      </c>
      <c r="AH279" s="207">
        <f ca="1">AG279</f>
        <v>0</v>
      </c>
    </row>
    <row r="280" spans="1:34" ht="15" hidden="1" customHeight="1" thickBot="1" x14ac:dyDescent="0.3">
      <c r="A280" s="446"/>
      <c r="B280" s="469"/>
      <c r="C280" s="472"/>
      <c r="D280" s="50" t="e">
        <f>IF(C280&lt;&gt;"",C280,D279)</f>
        <v>#N/A</v>
      </c>
      <c r="E280" s="51" t="s">
        <v>22</v>
      </c>
      <c r="F280" s="254" t="str">
        <f ca="1">IF(ISERROR(OFFSET(Data!$A$1,MATCH($D280,Data!$CG:$CG,0)-1,MATCH($E280&amp;"/"&amp;F$1,Data!$1:$1,0)-1))=TRUE,"",IF(OFFSET(Data!$A$1,MATCH($D280,Data!$CG:$CG,0)-1,MATCH($E280&amp;"/"&amp;F$1,Data!$1:$1,0)-1)=0,"",OFFSET(Data!$A$1,MATCH($D280,Data!$CG:$CG,0)-1,MATCH($E280&amp;"/"&amp;F$1,Data!$1:$1,0)-1)))</f>
        <v/>
      </c>
      <c r="G280" s="252" t="str">
        <f ca="1">IF(ISERROR(OFFSET(Data!$A$1,MATCH($D280,Data!$CG:$CG,0)-1,MATCH($E280&amp;"/"&amp;G$1,Data!$1:$1,0)-1))=TRUE,"",IF(OFFSET(Data!$A$1,MATCH($D280,Data!$CG:$CG,0)-1,MATCH($E280&amp;"/"&amp;G$1,Data!$1:$1,0)-1)=0,"",OFFSET(Data!$A$1,MATCH($D280,Data!$CG:$CG,0)-1,MATCH($E280&amp;"/"&amp;G$1,Data!$1:$1,0)-1)))</f>
        <v/>
      </c>
      <c r="H280" s="252" t="str">
        <f ca="1">IF(ISERROR(OFFSET(Data!$A$1,MATCH($D280,Data!$CG:$CG,0)-1,MATCH($E280&amp;"/"&amp;H$1,Data!$1:$1,0)-1))=TRUE,"",IF(OFFSET(Data!$A$1,MATCH($D280,Data!$CG:$CG,0)-1,MATCH($E280&amp;"/"&amp;H$1,Data!$1:$1,0)-1)=0,"",OFFSET(Data!$A$1,MATCH($D280,Data!$CG:$CG,0)-1,MATCH($E280&amp;"/"&amp;H$1,Data!$1:$1,0)-1)))</f>
        <v/>
      </c>
      <c r="I280" s="252" t="str">
        <f ca="1">IF(ISERROR(OFFSET(Data!$A$1,MATCH($D280,Data!$CG:$CG,0)-1,MATCH($E280&amp;"/"&amp;I$1,Data!$1:$1,0)-1))=TRUE,"",IF(OFFSET(Data!$A$1,MATCH($D280,Data!$CG:$CG,0)-1,MATCH($E280&amp;"/"&amp;I$1,Data!$1:$1,0)-1)=0,"",OFFSET(Data!$A$1,MATCH($D280,Data!$CG:$CG,0)-1,MATCH($E280&amp;"/"&amp;I$1,Data!$1:$1,0)-1)))</f>
        <v/>
      </c>
      <c r="J280" s="252" t="str">
        <f ca="1">IF(ISERROR(OFFSET(Data!$A$1,MATCH($D280,Data!$CG:$CG,0)-1,MATCH($E280&amp;"/"&amp;J$1,Data!$1:$1,0)-1))=TRUE,"",IF(OFFSET(Data!$A$1,MATCH($D280,Data!$CG:$CG,0)-1,MATCH($E280&amp;"/"&amp;J$1,Data!$1:$1,0)-1)=0,"",OFFSET(Data!$A$1,MATCH($D280,Data!$CG:$CG,0)-1,MATCH($E280&amp;"/"&amp;J$1,Data!$1:$1,0)-1)))</f>
        <v/>
      </c>
      <c r="K280" s="252" t="str">
        <f ca="1">IF(ISERROR(OFFSET(Data!$A$1,MATCH($D280,Data!$CG:$CG,0)-1,MATCH($E280&amp;"/"&amp;K$1,Data!$1:$1,0)-1))=TRUE,"",IF(OFFSET(Data!$A$1,MATCH($D280,Data!$CG:$CG,0)-1,MATCH($E280&amp;"/"&amp;K$1,Data!$1:$1,0)-1)=0,"",OFFSET(Data!$A$1,MATCH($D280,Data!$CG:$CG,0)-1,MATCH($E280&amp;"/"&amp;K$1,Data!$1:$1,0)-1)))</f>
        <v/>
      </c>
      <c r="L280" s="252" t="str">
        <f ca="1">IF(ISERROR(OFFSET(Data!$A$1,MATCH($D280,Data!$CG:$CG,0)-1,MATCH($E280&amp;"/"&amp;L$1,Data!$1:$1,0)-1))=TRUE,"",IF(OFFSET(Data!$A$1,MATCH($D280,Data!$CG:$CG,0)-1,MATCH($E280&amp;"/"&amp;L$1,Data!$1:$1,0)-1)=0,"",OFFSET(Data!$A$1,MATCH($D280,Data!$CG:$CG,0)-1,MATCH($E280&amp;"/"&amp;L$1,Data!$1:$1,0)-1)))</f>
        <v/>
      </c>
      <c r="M280" s="252" t="str">
        <f ca="1">IF(ISERROR(OFFSET(Data!$A$1,MATCH($D280,Data!$CG:$CG,0)-1,MATCH($E280&amp;"/"&amp;M$1,Data!$1:$1,0)-1))=TRUE,"",IF(OFFSET(Data!$A$1,MATCH($D280,Data!$CG:$CG,0)-1,MATCH($E280&amp;"/"&amp;M$1,Data!$1:$1,0)-1)=0,"",OFFSET(Data!$A$1,MATCH($D280,Data!$CG:$CG,0)-1,MATCH($E280&amp;"/"&amp;M$1,Data!$1:$1,0)-1)))</f>
        <v/>
      </c>
      <c r="N280" s="252" t="str">
        <f ca="1">IF(ISERROR(OFFSET(Data!$A$1,MATCH($D280,Data!$CG:$CG,0)-1,MATCH($E280&amp;"/"&amp;N$1,Data!$1:$1,0)-1))=TRUE,"",IF(OFFSET(Data!$A$1,MATCH($D280,Data!$CG:$CG,0)-1,MATCH($E280&amp;"/"&amp;N$1,Data!$1:$1,0)-1)=0,"",OFFSET(Data!$A$1,MATCH($D280,Data!$CG:$CG,0)-1,MATCH($E280&amp;"/"&amp;N$1,Data!$1:$1,0)-1)))</f>
        <v/>
      </c>
      <c r="O280" s="252" t="str">
        <f ca="1">IF(ISERROR(OFFSET(Data!$A$1,MATCH($D280,Data!$CG:$CG,0)-1,MATCH($E280&amp;"/"&amp;O$1,Data!$1:$1,0)-1))=TRUE,"",IF(OFFSET(Data!$A$1,MATCH($D280,Data!$CG:$CG,0)-1,MATCH($E280&amp;"/"&amp;O$1,Data!$1:$1,0)-1)=0,"",OFFSET(Data!$A$1,MATCH($D280,Data!$CG:$CG,0)-1,MATCH($E280&amp;"/"&amp;O$1,Data!$1:$1,0)-1)))</f>
        <v/>
      </c>
      <c r="P280" s="252" t="str">
        <f ca="1">IF(ISERROR(OFFSET(Data!$A$1,MATCH($D280,Data!$CG:$CG,0)-1,MATCH($E280&amp;"/"&amp;P$1,Data!$1:$1,0)-1))=TRUE,"",IF(OFFSET(Data!$A$1,MATCH($D280,Data!$CG:$CG,0)-1,MATCH($E280&amp;"/"&amp;P$1,Data!$1:$1,0)-1)=0,"",OFFSET(Data!$A$1,MATCH($D280,Data!$CG:$CG,0)-1,MATCH($E280&amp;"/"&amp;P$1,Data!$1:$1,0)-1)))</f>
        <v/>
      </c>
      <c r="Q280" s="252" t="str">
        <f ca="1">IF(ISERROR(OFFSET(Data!$A$1,MATCH($D280,Data!$CG:$CG,0)-1,MATCH($E280&amp;"/"&amp;Q$1,Data!$1:$1,0)-1))=TRUE,"",IF(OFFSET(Data!$A$1,MATCH($D280,Data!$CG:$CG,0)-1,MATCH($E280&amp;"/"&amp;Q$1,Data!$1:$1,0)-1)=0,"",OFFSET(Data!$A$1,MATCH($D280,Data!$CG:$CG,0)-1,MATCH($E280&amp;"/"&amp;Q$1,Data!$1:$1,0)-1)))</f>
        <v/>
      </c>
      <c r="R280" s="252" t="str">
        <f ca="1">IF(ISERROR(OFFSET(Data!$A$1,MATCH($D280,Data!$CG:$CG,0)-1,MATCH($E280&amp;"/"&amp;R$1,Data!$1:$1,0)-1))=TRUE,"",IF(OFFSET(Data!$A$1,MATCH($D280,Data!$CG:$CG,0)-1,MATCH($E280&amp;"/"&amp;R$1,Data!$1:$1,0)-1)=0,"",OFFSET(Data!$A$1,MATCH($D280,Data!$CG:$CG,0)-1,MATCH($E280&amp;"/"&amp;R$1,Data!$1:$1,0)-1)))</f>
        <v/>
      </c>
      <c r="S280" s="252" t="str">
        <f ca="1">IF(ISERROR(OFFSET(Data!$A$1,MATCH($D280,Data!$CG:$CG,0)-1,MATCH($E280&amp;"/"&amp;S$1,Data!$1:$1,0)-1))=TRUE,"",IF(OFFSET(Data!$A$1,MATCH($D280,Data!$CG:$CG,0)-1,MATCH($E280&amp;"/"&amp;S$1,Data!$1:$1,0)-1)=0,"",OFFSET(Data!$A$1,MATCH($D280,Data!$CG:$CG,0)-1,MATCH($E280&amp;"/"&amp;S$1,Data!$1:$1,0)-1)))</f>
        <v/>
      </c>
      <c r="T280" s="252" t="str">
        <f ca="1">IF(ISERROR(OFFSET(Data!$A$1,MATCH($D280,Data!$CG:$CG,0)-1,MATCH($E280&amp;"/"&amp;T$1,Data!$1:$1,0)-1))=TRUE,"",IF(OFFSET(Data!$A$1,MATCH($D280,Data!$CG:$CG,0)-1,MATCH($E280&amp;"/"&amp;T$1,Data!$1:$1,0)-1)=0,"",OFFSET(Data!$A$1,MATCH($D280,Data!$CG:$CG,0)-1,MATCH($E280&amp;"/"&amp;T$1,Data!$1:$1,0)-1)))</f>
        <v/>
      </c>
      <c r="U280" s="252" t="str">
        <f ca="1">IF(ISERROR(OFFSET(Data!$A$1,MATCH($D280,Data!$CG:$CG,0)-1,MATCH($E280&amp;"/"&amp;U$1,Data!$1:$1,0)-1))=TRUE,"",IF(OFFSET(Data!$A$1,MATCH($D280,Data!$CG:$CG,0)-1,MATCH($E280&amp;"/"&amp;U$1,Data!$1:$1,0)-1)=0,"",OFFSET(Data!$A$1,MATCH($D280,Data!$CG:$CG,0)-1,MATCH($E280&amp;"/"&amp;U$1,Data!$1:$1,0)-1)))</f>
        <v/>
      </c>
      <c r="V280" s="252" t="str">
        <f ca="1">IF(ISERROR(OFFSET(Data!$A$1,MATCH($D280,Data!$CG:$CG,0)-1,MATCH($E280&amp;"/"&amp;V$1,Data!$1:$1,0)-1))=TRUE,"",IF(OFFSET(Data!$A$1,MATCH($D280,Data!$CG:$CG,0)-1,MATCH($E280&amp;"/"&amp;V$1,Data!$1:$1,0)-1)=0,"",OFFSET(Data!$A$1,MATCH($D280,Data!$CG:$CG,0)-1,MATCH($E280&amp;"/"&amp;V$1,Data!$1:$1,0)-1)))</f>
        <v/>
      </c>
      <c r="W280" s="269" t="str">
        <f ca="1">IF(ISERROR(OFFSET(Data!$A$1,MATCH($D280,Data!$CG:$CG,0)-1,MATCH($E280&amp;"/"&amp;W$1,Data!$1:$1,0)-1))=TRUE,"",IF(OFFSET(Data!$A$1,MATCH($D280,Data!$CG:$CG,0)-1,MATCH($E280&amp;"/"&amp;W$1,Data!$1:$1,0)-1)=0,"",OFFSET(Data!$A$1,MATCH($D280,Data!$CG:$CG,0)-1,MATCH($E280&amp;"/"&amp;W$1,Data!$1:$1,0)-1)))</f>
        <v/>
      </c>
      <c r="X280" s="252" t="str">
        <f ca="1">IF(ISERROR(OFFSET(Data!$A$1,MATCH($D280,Data!$CG:$CG,0)-1,MATCH($E280&amp;"/"&amp;X$1,Data!$1:$1,0)-1))=TRUE,"",IF(OFFSET(Data!$A$1,MATCH($D280,Data!$CG:$CG,0)-1,MATCH($E280&amp;"/"&amp;X$1,Data!$1:$1,0)-1)=0,"",OFFSET(Data!$A$1,MATCH($D280,Data!$CG:$CG,0)-1,MATCH($E280&amp;"/"&amp;X$1,Data!$1:$1,0)-1)))</f>
        <v/>
      </c>
      <c r="Y280" s="252" t="str">
        <f ca="1">IF(ISERROR(OFFSET(Data!$A$1,MATCH($D280,Data!$CG:$CG,0)-1,MATCH($E280&amp;"/"&amp;Y$1,Data!$1:$1,0)-1))=TRUE,"",IF(OFFSET(Data!$A$1,MATCH($D280,Data!$CG:$CG,0)-1,MATCH($E280&amp;"/"&amp;Y$1,Data!$1:$1,0)-1)=0,"",OFFSET(Data!$A$1,MATCH($D280,Data!$CG:$CG,0)-1,MATCH($E280&amp;"/"&amp;Y$1,Data!$1:$1,0)-1)))</f>
        <v/>
      </c>
      <c r="Z280" s="252" t="str">
        <f ca="1">IF(ISERROR(OFFSET(Data!$A$1,MATCH($D280,Data!$CG:$CG,0)-1,MATCH($E280&amp;"/"&amp;Z$1,Data!$1:$1,0)-1))=TRUE,"",IF(OFFSET(Data!$A$1,MATCH($D280,Data!$CG:$CG,0)-1,MATCH($E280&amp;"/"&amp;Z$1,Data!$1:$1,0)-1)=0,"",OFFSET(Data!$A$1,MATCH($D280,Data!$CG:$CG,0)-1,MATCH($E280&amp;"/"&amp;Z$1,Data!$1:$1,0)-1)))</f>
        <v/>
      </c>
      <c r="AA280" s="252" t="str">
        <f ca="1">IF(ISERROR(OFFSET(Data!$A$1,MATCH($D280,Data!$CG:$CG,0)-1,MATCH($E280&amp;"/"&amp;AA$1,Data!$1:$1,0)-1))=TRUE,"",IF(OFFSET(Data!$A$1,MATCH($D280,Data!$CG:$CG,0)-1,MATCH($E280&amp;"/"&amp;AA$1,Data!$1:$1,0)-1)=0,"",OFFSET(Data!$A$1,MATCH($D280,Data!$CG:$CG,0)-1,MATCH($E280&amp;"/"&amp;AA$1,Data!$1:$1,0)-1)))</f>
        <v/>
      </c>
      <c r="AB280" s="252" t="str">
        <f ca="1">IF(ISERROR(OFFSET(Data!$A$1,MATCH($D280,Data!$CG:$CG,0)-1,MATCH($E280&amp;"/"&amp;AB$1,Data!$1:$1,0)-1))=TRUE,"",IF(OFFSET(Data!$A$1,MATCH($D280,Data!$CG:$CG,0)-1,MATCH($E280&amp;"/"&amp;AB$1,Data!$1:$1,0)-1)=0,"",OFFSET(Data!$A$1,MATCH($D280,Data!$CG:$CG,0)-1,MATCH($E280&amp;"/"&amp;AB$1,Data!$1:$1,0)-1)))</f>
        <v/>
      </c>
      <c r="AC280" s="252" t="str">
        <f ca="1">IF(ISERROR(OFFSET(Data!$A$1,MATCH($D280,Data!$CG:$CG,0)-1,MATCH($E280&amp;"/"&amp;AC$1,Data!$1:$1,0)-1))=TRUE,"",IF(OFFSET(Data!$A$1,MATCH($D280,Data!$CG:$CG,0)-1,MATCH($E280&amp;"/"&amp;AC$1,Data!$1:$1,0)-1)=0,"",OFFSET(Data!$A$1,MATCH($D280,Data!$CG:$CG,0)-1,MATCH($E280&amp;"/"&amp;AC$1,Data!$1:$1,0)-1)))</f>
        <v/>
      </c>
      <c r="AD280" s="252" t="str">
        <f ca="1">IF(ISERROR(OFFSET(Data!$A$1,MATCH($D280,Data!$CG:$CG,0)-1,MATCH($E280&amp;"/"&amp;AD$1,Data!$1:$1,0)-1))=TRUE,"",IF(OFFSET(Data!$A$1,MATCH($D280,Data!$CG:$CG,0)-1,MATCH($E280&amp;"/"&amp;AD$1,Data!$1:$1,0)-1)=0,"",OFFSET(Data!$A$1,MATCH($D280,Data!$CG:$CG,0)-1,MATCH($E280&amp;"/"&amp;AD$1,Data!$1:$1,0)-1)))</f>
        <v/>
      </c>
      <c r="AE280" s="252" t="str">
        <f ca="1">IF(ISERROR(OFFSET(Data!$A$1,MATCH($D280,Data!$CG:$CG,0)-1,MATCH($E280&amp;"/"&amp;AE$1,Data!$1:$1,0)-1))=TRUE,"",IF(OFFSET(Data!$A$1,MATCH($D280,Data!$CG:$CG,0)-1,MATCH($E280&amp;"/"&amp;AE$1,Data!$1:$1,0)-1)=0,"",OFFSET(Data!$A$1,MATCH($D280,Data!$CG:$CG,0)-1,MATCH($E280&amp;"/"&amp;AE$1,Data!$1:$1,0)-1)))</f>
        <v/>
      </c>
      <c r="AF280" s="253" t="str">
        <f ca="1">IF(ISERROR(OFFSET(Data!$A$1,MATCH($D280,Data!$CG:$CG,0)-1,MATCH($E280&amp;"/"&amp;AF$1,Data!$1:$1,0)-1))=TRUE,"",IF(OFFSET(Data!$A$1,MATCH($D280,Data!$CG:$CG,0)-1,MATCH($E280&amp;"/"&amp;AF$1,Data!$1:$1,0)-1)=0,"",OFFSET(Data!$A$1,MATCH($D280,Data!$CG:$CG,0)-1,MATCH($E280&amp;"/"&amp;AF$1,Data!$1:$1,0)-1)))</f>
        <v/>
      </c>
      <c r="AG280" s="188">
        <f t="shared" ca="1" si="8"/>
        <v>0</v>
      </c>
      <c r="AH280" s="208">
        <f ca="1">SUM(AG279:AG280)</f>
        <v>0</v>
      </c>
    </row>
    <row r="281" spans="1:34" ht="15" hidden="1" customHeight="1" x14ac:dyDescent="0.25">
      <c r="A281" s="446"/>
      <c r="B281" s="469"/>
      <c r="C281" s="472"/>
      <c r="D281" s="50" t="e">
        <f>IF(C281&lt;&gt;"",C281,D280)</f>
        <v>#N/A</v>
      </c>
      <c r="E281" s="51" t="s">
        <v>23</v>
      </c>
      <c r="F281" s="254" t="str">
        <f ca="1">IF(ISERROR(OFFSET(Data!$A$1,MATCH($D281,Data!$CG:$CG,0)-1,MATCH($E281&amp;"/"&amp;F$1,Data!$1:$1,0)-1))=TRUE,"",IF(OFFSET(Data!$A$1,MATCH($D281,Data!$CG:$CG,0)-1,MATCH($E281&amp;"/"&amp;F$1,Data!$1:$1,0)-1)=0,"",OFFSET(Data!$A$1,MATCH($D281,Data!$CG:$CG,0)-1,MATCH($E281&amp;"/"&amp;F$1,Data!$1:$1,0)-1)))</f>
        <v/>
      </c>
      <c r="G281" s="252" t="str">
        <f ca="1">IF(ISERROR(OFFSET(Data!$A$1,MATCH($D281,Data!$CG:$CG,0)-1,MATCH($E281&amp;"/"&amp;G$1,Data!$1:$1,0)-1))=TRUE,"",IF(OFFSET(Data!$A$1,MATCH($D281,Data!$CG:$CG,0)-1,MATCH($E281&amp;"/"&amp;G$1,Data!$1:$1,0)-1)=0,"",OFFSET(Data!$A$1,MATCH($D281,Data!$CG:$CG,0)-1,MATCH($E281&amp;"/"&amp;G$1,Data!$1:$1,0)-1)))</f>
        <v/>
      </c>
      <c r="H281" s="252" t="str">
        <f ca="1">IF(ISERROR(OFFSET(Data!$A$1,MATCH($D281,Data!$CG:$CG,0)-1,MATCH($E281&amp;"/"&amp;H$1,Data!$1:$1,0)-1))=TRUE,"",IF(OFFSET(Data!$A$1,MATCH($D281,Data!$CG:$CG,0)-1,MATCH($E281&amp;"/"&amp;H$1,Data!$1:$1,0)-1)=0,"",OFFSET(Data!$A$1,MATCH($D281,Data!$CG:$CG,0)-1,MATCH($E281&amp;"/"&amp;H$1,Data!$1:$1,0)-1)))</f>
        <v/>
      </c>
      <c r="I281" s="252" t="str">
        <f ca="1">IF(ISERROR(OFFSET(Data!$A$1,MATCH($D281,Data!$CG:$CG,0)-1,MATCH($E281&amp;"/"&amp;I$1,Data!$1:$1,0)-1))=TRUE,"",IF(OFFSET(Data!$A$1,MATCH($D281,Data!$CG:$CG,0)-1,MATCH($E281&amp;"/"&amp;I$1,Data!$1:$1,0)-1)=0,"",OFFSET(Data!$A$1,MATCH($D281,Data!$CG:$CG,0)-1,MATCH($E281&amp;"/"&amp;I$1,Data!$1:$1,0)-1)))</f>
        <v/>
      </c>
      <c r="J281" s="252" t="str">
        <f ca="1">IF(ISERROR(OFFSET(Data!$A$1,MATCH($D281,Data!$CG:$CG,0)-1,MATCH($E281&amp;"/"&amp;J$1,Data!$1:$1,0)-1))=TRUE,"",IF(OFFSET(Data!$A$1,MATCH($D281,Data!$CG:$CG,0)-1,MATCH($E281&amp;"/"&amp;J$1,Data!$1:$1,0)-1)=0,"",OFFSET(Data!$A$1,MATCH($D281,Data!$CG:$CG,0)-1,MATCH($E281&amp;"/"&amp;J$1,Data!$1:$1,0)-1)))</f>
        <v/>
      </c>
      <c r="K281" s="252" t="str">
        <f ca="1">IF(ISERROR(OFFSET(Data!$A$1,MATCH($D281,Data!$CG:$CG,0)-1,MATCH($E281&amp;"/"&amp;K$1,Data!$1:$1,0)-1))=TRUE,"",IF(OFFSET(Data!$A$1,MATCH($D281,Data!$CG:$CG,0)-1,MATCH($E281&amp;"/"&amp;K$1,Data!$1:$1,0)-1)=0,"",OFFSET(Data!$A$1,MATCH($D281,Data!$CG:$CG,0)-1,MATCH($E281&amp;"/"&amp;K$1,Data!$1:$1,0)-1)))</f>
        <v/>
      </c>
      <c r="L281" s="252" t="str">
        <f ca="1">IF(ISERROR(OFFSET(Data!$A$1,MATCH($D281,Data!$CG:$CG,0)-1,MATCH($E281&amp;"/"&amp;L$1,Data!$1:$1,0)-1))=TRUE,"",IF(OFFSET(Data!$A$1,MATCH($D281,Data!$CG:$CG,0)-1,MATCH($E281&amp;"/"&amp;L$1,Data!$1:$1,0)-1)=0,"",OFFSET(Data!$A$1,MATCH($D281,Data!$CG:$CG,0)-1,MATCH($E281&amp;"/"&amp;L$1,Data!$1:$1,0)-1)))</f>
        <v/>
      </c>
      <c r="M281" s="252" t="str">
        <f ca="1">IF(ISERROR(OFFSET(Data!$A$1,MATCH($D281,Data!$CG:$CG,0)-1,MATCH($E281&amp;"/"&amp;M$1,Data!$1:$1,0)-1))=TRUE,"",IF(OFFSET(Data!$A$1,MATCH($D281,Data!$CG:$CG,0)-1,MATCH($E281&amp;"/"&amp;M$1,Data!$1:$1,0)-1)=0,"",OFFSET(Data!$A$1,MATCH($D281,Data!$CG:$CG,0)-1,MATCH($E281&amp;"/"&amp;M$1,Data!$1:$1,0)-1)))</f>
        <v/>
      </c>
      <c r="N281" s="252" t="str">
        <f ca="1">IF(ISERROR(OFFSET(Data!$A$1,MATCH($D281,Data!$CG:$CG,0)-1,MATCH($E281&amp;"/"&amp;N$1,Data!$1:$1,0)-1))=TRUE,"",IF(OFFSET(Data!$A$1,MATCH($D281,Data!$CG:$CG,0)-1,MATCH($E281&amp;"/"&amp;N$1,Data!$1:$1,0)-1)=0,"",OFFSET(Data!$A$1,MATCH($D281,Data!$CG:$CG,0)-1,MATCH($E281&amp;"/"&amp;N$1,Data!$1:$1,0)-1)))</f>
        <v/>
      </c>
      <c r="O281" s="252" t="str">
        <f ca="1">IF(ISERROR(OFFSET(Data!$A$1,MATCH($D281,Data!$CG:$CG,0)-1,MATCH($E281&amp;"/"&amp;O$1,Data!$1:$1,0)-1))=TRUE,"",IF(OFFSET(Data!$A$1,MATCH($D281,Data!$CG:$CG,0)-1,MATCH($E281&amp;"/"&amp;O$1,Data!$1:$1,0)-1)=0,"",OFFSET(Data!$A$1,MATCH($D281,Data!$CG:$CG,0)-1,MATCH($E281&amp;"/"&amp;O$1,Data!$1:$1,0)-1)))</f>
        <v/>
      </c>
      <c r="P281" s="252" t="str">
        <f ca="1">IF(ISERROR(OFFSET(Data!$A$1,MATCH($D281,Data!$CG:$CG,0)-1,MATCH($E281&amp;"/"&amp;P$1,Data!$1:$1,0)-1))=TRUE,"",IF(OFFSET(Data!$A$1,MATCH($D281,Data!$CG:$CG,0)-1,MATCH($E281&amp;"/"&amp;P$1,Data!$1:$1,0)-1)=0,"",OFFSET(Data!$A$1,MATCH($D281,Data!$CG:$CG,0)-1,MATCH($E281&amp;"/"&amp;P$1,Data!$1:$1,0)-1)))</f>
        <v/>
      </c>
      <c r="Q281" s="252" t="str">
        <f ca="1">IF(ISERROR(OFFSET(Data!$A$1,MATCH($D281,Data!$CG:$CG,0)-1,MATCH($E281&amp;"/"&amp;Q$1,Data!$1:$1,0)-1))=TRUE,"",IF(OFFSET(Data!$A$1,MATCH($D281,Data!$CG:$CG,0)-1,MATCH($E281&amp;"/"&amp;Q$1,Data!$1:$1,0)-1)=0,"",OFFSET(Data!$A$1,MATCH($D281,Data!$CG:$CG,0)-1,MATCH($E281&amp;"/"&amp;Q$1,Data!$1:$1,0)-1)))</f>
        <v/>
      </c>
      <c r="R281" s="252" t="str">
        <f ca="1">IF(ISERROR(OFFSET(Data!$A$1,MATCH($D281,Data!$CG:$CG,0)-1,MATCH($E281&amp;"/"&amp;R$1,Data!$1:$1,0)-1))=TRUE,"",IF(OFFSET(Data!$A$1,MATCH($D281,Data!$CG:$CG,0)-1,MATCH($E281&amp;"/"&amp;R$1,Data!$1:$1,0)-1)=0,"",OFFSET(Data!$A$1,MATCH($D281,Data!$CG:$CG,0)-1,MATCH($E281&amp;"/"&amp;R$1,Data!$1:$1,0)-1)))</f>
        <v/>
      </c>
      <c r="S281" s="252" t="str">
        <f ca="1">IF(ISERROR(OFFSET(Data!$A$1,MATCH($D281,Data!$CG:$CG,0)-1,MATCH($E281&amp;"/"&amp;S$1,Data!$1:$1,0)-1))=TRUE,"",IF(OFFSET(Data!$A$1,MATCH($D281,Data!$CG:$CG,0)-1,MATCH($E281&amp;"/"&amp;S$1,Data!$1:$1,0)-1)=0,"",OFFSET(Data!$A$1,MATCH($D281,Data!$CG:$CG,0)-1,MATCH($E281&amp;"/"&amp;S$1,Data!$1:$1,0)-1)))</f>
        <v/>
      </c>
      <c r="T281" s="252" t="str">
        <f ca="1">IF(ISERROR(OFFSET(Data!$A$1,MATCH($D281,Data!$CG:$CG,0)-1,MATCH($E281&amp;"/"&amp;T$1,Data!$1:$1,0)-1))=TRUE,"",IF(OFFSET(Data!$A$1,MATCH($D281,Data!$CG:$CG,0)-1,MATCH($E281&amp;"/"&amp;T$1,Data!$1:$1,0)-1)=0,"",OFFSET(Data!$A$1,MATCH($D281,Data!$CG:$CG,0)-1,MATCH($E281&amp;"/"&amp;T$1,Data!$1:$1,0)-1)))</f>
        <v/>
      </c>
      <c r="U281" s="252" t="str">
        <f ca="1">IF(ISERROR(OFFSET(Data!$A$1,MATCH($D281,Data!$CG:$CG,0)-1,MATCH($E281&amp;"/"&amp;U$1,Data!$1:$1,0)-1))=TRUE,"",IF(OFFSET(Data!$A$1,MATCH($D281,Data!$CG:$CG,0)-1,MATCH($E281&amp;"/"&amp;U$1,Data!$1:$1,0)-1)=0,"",OFFSET(Data!$A$1,MATCH($D281,Data!$CG:$CG,0)-1,MATCH($E281&amp;"/"&amp;U$1,Data!$1:$1,0)-1)))</f>
        <v/>
      </c>
      <c r="V281" s="252" t="str">
        <f ca="1">IF(ISERROR(OFFSET(Data!$A$1,MATCH($D281,Data!$CG:$CG,0)-1,MATCH($E281&amp;"/"&amp;V$1,Data!$1:$1,0)-1))=TRUE,"",IF(OFFSET(Data!$A$1,MATCH($D281,Data!$CG:$CG,0)-1,MATCH($E281&amp;"/"&amp;V$1,Data!$1:$1,0)-1)=0,"",OFFSET(Data!$A$1,MATCH($D281,Data!$CG:$CG,0)-1,MATCH($E281&amp;"/"&amp;V$1,Data!$1:$1,0)-1)))</f>
        <v/>
      </c>
      <c r="W281" s="269" t="str">
        <f ca="1">IF(ISERROR(OFFSET(Data!$A$1,MATCH($D281,Data!$CG:$CG,0)-1,MATCH($E281&amp;"/"&amp;W$1,Data!$1:$1,0)-1))=TRUE,"",IF(OFFSET(Data!$A$1,MATCH($D281,Data!$CG:$CG,0)-1,MATCH($E281&amp;"/"&amp;W$1,Data!$1:$1,0)-1)=0,"",OFFSET(Data!$A$1,MATCH($D281,Data!$CG:$CG,0)-1,MATCH($E281&amp;"/"&amp;W$1,Data!$1:$1,0)-1)))</f>
        <v/>
      </c>
      <c r="X281" s="252" t="str">
        <f ca="1">IF(ISERROR(OFFSET(Data!$A$1,MATCH($D281,Data!$CG:$CG,0)-1,MATCH($E281&amp;"/"&amp;X$1,Data!$1:$1,0)-1))=TRUE,"",IF(OFFSET(Data!$A$1,MATCH($D281,Data!$CG:$CG,0)-1,MATCH($E281&amp;"/"&amp;X$1,Data!$1:$1,0)-1)=0,"",OFFSET(Data!$A$1,MATCH($D281,Data!$CG:$CG,0)-1,MATCH($E281&amp;"/"&amp;X$1,Data!$1:$1,0)-1)))</f>
        <v/>
      </c>
      <c r="Y281" s="252" t="str">
        <f ca="1">IF(ISERROR(OFFSET(Data!$A$1,MATCH($D281,Data!$CG:$CG,0)-1,MATCH($E281&amp;"/"&amp;Y$1,Data!$1:$1,0)-1))=TRUE,"",IF(OFFSET(Data!$A$1,MATCH($D281,Data!$CG:$CG,0)-1,MATCH($E281&amp;"/"&amp;Y$1,Data!$1:$1,0)-1)=0,"",OFFSET(Data!$A$1,MATCH($D281,Data!$CG:$CG,0)-1,MATCH($E281&amp;"/"&amp;Y$1,Data!$1:$1,0)-1)))</f>
        <v/>
      </c>
      <c r="Z281" s="252" t="str">
        <f ca="1">IF(ISERROR(OFFSET(Data!$A$1,MATCH($D281,Data!$CG:$CG,0)-1,MATCH($E281&amp;"/"&amp;Z$1,Data!$1:$1,0)-1))=TRUE,"",IF(OFFSET(Data!$A$1,MATCH($D281,Data!$CG:$CG,0)-1,MATCH($E281&amp;"/"&amp;Z$1,Data!$1:$1,0)-1)=0,"",OFFSET(Data!$A$1,MATCH($D281,Data!$CG:$CG,0)-1,MATCH($E281&amp;"/"&amp;Z$1,Data!$1:$1,0)-1)))</f>
        <v/>
      </c>
      <c r="AA281" s="252" t="str">
        <f ca="1">IF(ISERROR(OFFSET(Data!$A$1,MATCH($D281,Data!$CG:$CG,0)-1,MATCH($E281&amp;"/"&amp;AA$1,Data!$1:$1,0)-1))=TRUE,"",IF(OFFSET(Data!$A$1,MATCH($D281,Data!$CG:$CG,0)-1,MATCH($E281&amp;"/"&amp;AA$1,Data!$1:$1,0)-1)=0,"",OFFSET(Data!$A$1,MATCH($D281,Data!$CG:$CG,0)-1,MATCH($E281&amp;"/"&amp;AA$1,Data!$1:$1,0)-1)))</f>
        <v/>
      </c>
      <c r="AB281" s="252" t="str">
        <f ca="1">IF(ISERROR(OFFSET(Data!$A$1,MATCH($D281,Data!$CG:$CG,0)-1,MATCH($E281&amp;"/"&amp;AB$1,Data!$1:$1,0)-1))=TRUE,"",IF(OFFSET(Data!$A$1,MATCH($D281,Data!$CG:$CG,0)-1,MATCH($E281&amp;"/"&amp;AB$1,Data!$1:$1,0)-1)=0,"",OFFSET(Data!$A$1,MATCH($D281,Data!$CG:$CG,0)-1,MATCH($E281&amp;"/"&amp;AB$1,Data!$1:$1,0)-1)))</f>
        <v/>
      </c>
      <c r="AC281" s="252" t="str">
        <f ca="1">IF(ISERROR(OFFSET(Data!$A$1,MATCH($D281,Data!$CG:$CG,0)-1,MATCH($E281&amp;"/"&amp;AC$1,Data!$1:$1,0)-1))=TRUE,"",IF(OFFSET(Data!$A$1,MATCH($D281,Data!$CG:$CG,0)-1,MATCH($E281&amp;"/"&amp;AC$1,Data!$1:$1,0)-1)=0,"",OFFSET(Data!$A$1,MATCH($D281,Data!$CG:$CG,0)-1,MATCH($E281&amp;"/"&amp;AC$1,Data!$1:$1,0)-1)))</f>
        <v/>
      </c>
      <c r="AD281" s="252" t="str">
        <f ca="1">IF(ISERROR(OFFSET(Data!$A$1,MATCH($D281,Data!$CG:$CG,0)-1,MATCH($E281&amp;"/"&amp;AD$1,Data!$1:$1,0)-1))=TRUE,"",IF(OFFSET(Data!$A$1,MATCH($D281,Data!$CG:$CG,0)-1,MATCH($E281&amp;"/"&amp;AD$1,Data!$1:$1,0)-1)=0,"",OFFSET(Data!$A$1,MATCH($D281,Data!$CG:$CG,0)-1,MATCH($E281&amp;"/"&amp;AD$1,Data!$1:$1,0)-1)))</f>
        <v/>
      </c>
      <c r="AE281" s="252" t="str">
        <f ca="1">IF(ISERROR(OFFSET(Data!$A$1,MATCH($D281,Data!$CG:$CG,0)-1,MATCH($E281&amp;"/"&amp;AE$1,Data!$1:$1,0)-1))=TRUE,"",IF(OFFSET(Data!$A$1,MATCH($D281,Data!$CG:$CG,0)-1,MATCH($E281&amp;"/"&amp;AE$1,Data!$1:$1,0)-1)=0,"",OFFSET(Data!$A$1,MATCH($D281,Data!$CG:$CG,0)-1,MATCH($E281&amp;"/"&amp;AE$1,Data!$1:$1,0)-1)))</f>
        <v/>
      </c>
      <c r="AF281" s="253" t="str">
        <f ca="1">IF(ISERROR(OFFSET(Data!$A$1,MATCH($D281,Data!$CG:$CG,0)-1,MATCH($E281&amp;"/"&amp;AF$1,Data!$1:$1,0)-1))=TRUE,"",IF(OFFSET(Data!$A$1,MATCH($D281,Data!$CG:$CG,0)-1,MATCH($E281&amp;"/"&amp;AF$1,Data!$1:$1,0)-1)=0,"",OFFSET(Data!$A$1,MATCH($D281,Data!$CG:$CG,0)-1,MATCH($E281&amp;"/"&amp;AF$1,Data!$1:$1,0)-1)))</f>
        <v/>
      </c>
      <c r="AG281" s="188">
        <f t="shared" ca="1" si="8"/>
        <v>0</v>
      </c>
      <c r="AH281" s="208">
        <f ca="1">SUM(AG279:AG281)</f>
        <v>0</v>
      </c>
    </row>
    <row r="282" spans="1:34" ht="15.75" hidden="1" customHeight="1" x14ac:dyDescent="0.25">
      <c r="A282" s="446"/>
      <c r="B282" s="469"/>
      <c r="C282" s="472"/>
      <c r="D282" s="50" t="e">
        <f>IF(C282&lt;&gt;"",C282,D281)</f>
        <v>#N/A</v>
      </c>
      <c r="E282" s="51" t="s">
        <v>24</v>
      </c>
      <c r="F282" s="254" t="str">
        <f ca="1">IF(ISERROR(OFFSET(Data!$A$1,MATCH($D282,Data!$CG:$CG,0)-1,MATCH($E282&amp;"/"&amp;F$1,Data!$1:$1,0)-1))=TRUE,"",IF(OFFSET(Data!$A$1,MATCH($D282,Data!$CG:$CG,0)-1,MATCH($E282&amp;"/"&amp;F$1,Data!$1:$1,0)-1)=0,"",OFFSET(Data!$A$1,MATCH($D282,Data!$CG:$CG,0)-1,MATCH($E282&amp;"/"&amp;F$1,Data!$1:$1,0)-1)))</f>
        <v/>
      </c>
      <c r="G282" s="252" t="str">
        <f ca="1">IF(ISERROR(OFFSET(Data!$A$1,MATCH($D282,Data!$CG:$CG,0)-1,MATCH($E282&amp;"/"&amp;G$1,Data!$1:$1,0)-1))=TRUE,"",IF(OFFSET(Data!$A$1,MATCH($D282,Data!$CG:$CG,0)-1,MATCH($E282&amp;"/"&amp;G$1,Data!$1:$1,0)-1)=0,"",OFFSET(Data!$A$1,MATCH($D282,Data!$CG:$CG,0)-1,MATCH($E282&amp;"/"&amp;G$1,Data!$1:$1,0)-1)))</f>
        <v/>
      </c>
      <c r="H282" s="252" t="str">
        <f ca="1">IF(ISERROR(OFFSET(Data!$A$1,MATCH($D282,Data!$CG:$CG,0)-1,MATCH($E282&amp;"/"&amp;H$1,Data!$1:$1,0)-1))=TRUE,"",IF(OFFSET(Data!$A$1,MATCH($D282,Data!$CG:$CG,0)-1,MATCH($E282&amp;"/"&amp;H$1,Data!$1:$1,0)-1)=0,"",OFFSET(Data!$A$1,MATCH($D282,Data!$CG:$CG,0)-1,MATCH($E282&amp;"/"&amp;H$1,Data!$1:$1,0)-1)))</f>
        <v/>
      </c>
      <c r="I282" s="252" t="str">
        <f ca="1">IF(ISERROR(OFFSET(Data!$A$1,MATCH($D282,Data!$CG:$CG,0)-1,MATCH($E282&amp;"/"&amp;I$1,Data!$1:$1,0)-1))=TRUE,"",IF(OFFSET(Data!$A$1,MATCH($D282,Data!$CG:$CG,0)-1,MATCH($E282&amp;"/"&amp;I$1,Data!$1:$1,0)-1)=0,"",OFFSET(Data!$A$1,MATCH($D282,Data!$CG:$CG,0)-1,MATCH($E282&amp;"/"&amp;I$1,Data!$1:$1,0)-1)))</f>
        <v/>
      </c>
      <c r="J282" s="252" t="str">
        <f ca="1">IF(ISERROR(OFFSET(Data!$A$1,MATCH($D282,Data!$CG:$CG,0)-1,MATCH($E282&amp;"/"&amp;J$1,Data!$1:$1,0)-1))=TRUE,"",IF(OFFSET(Data!$A$1,MATCH($D282,Data!$CG:$CG,0)-1,MATCH($E282&amp;"/"&amp;J$1,Data!$1:$1,0)-1)=0,"",OFFSET(Data!$A$1,MATCH($D282,Data!$CG:$CG,0)-1,MATCH($E282&amp;"/"&amp;J$1,Data!$1:$1,0)-1)))</f>
        <v/>
      </c>
      <c r="K282" s="252" t="str">
        <f ca="1">IF(ISERROR(OFFSET(Data!$A$1,MATCH($D282,Data!$CG:$CG,0)-1,MATCH($E282&amp;"/"&amp;K$1,Data!$1:$1,0)-1))=TRUE,"",IF(OFFSET(Data!$A$1,MATCH($D282,Data!$CG:$CG,0)-1,MATCH($E282&amp;"/"&amp;K$1,Data!$1:$1,0)-1)=0,"",OFFSET(Data!$A$1,MATCH($D282,Data!$CG:$CG,0)-1,MATCH($E282&amp;"/"&amp;K$1,Data!$1:$1,0)-1)))</f>
        <v/>
      </c>
      <c r="L282" s="252" t="str">
        <f ca="1">IF(ISERROR(OFFSET(Data!$A$1,MATCH($D282,Data!$CG:$CG,0)-1,MATCH($E282&amp;"/"&amp;L$1,Data!$1:$1,0)-1))=TRUE,"",IF(OFFSET(Data!$A$1,MATCH($D282,Data!$CG:$CG,0)-1,MATCH($E282&amp;"/"&amp;L$1,Data!$1:$1,0)-1)=0,"",OFFSET(Data!$A$1,MATCH($D282,Data!$CG:$CG,0)-1,MATCH($E282&amp;"/"&amp;L$1,Data!$1:$1,0)-1)))</f>
        <v/>
      </c>
      <c r="M282" s="252" t="str">
        <f ca="1">IF(ISERROR(OFFSET(Data!$A$1,MATCH($D282,Data!$CG:$CG,0)-1,MATCH($E282&amp;"/"&amp;M$1,Data!$1:$1,0)-1))=TRUE,"",IF(OFFSET(Data!$A$1,MATCH($D282,Data!$CG:$CG,0)-1,MATCH($E282&amp;"/"&amp;M$1,Data!$1:$1,0)-1)=0,"",OFFSET(Data!$A$1,MATCH($D282,Data!$CG:$CG,0)-1,MATCH($E282&amp;"/"&amp;M$1,Data!$1:$1,0)-1)))</f>
        <v/>
      </c>
      <c r="N282" s="252" t="str">
        <f ca="1">IF(ISERROR(OFFSET(Data!$A$1,MATCH($D282,Data!$CG:$CG,0)-1,MATCH($E282&amp;"/"&amp;N$1,Data!$1:$1,0)-1))=TRUE,"",IF(OFFSET(Data!$A$1,MATCH($D282,Data!$CG:$CG,0)-1,MATCH($E282&amp;"/"&amp;N$1,Data!$1:$1,0)-1)=0,"",OFFSET(Data!$A$1,MATCH($D282,Data!$CG:$CG,0)-1,MATCH($E282&amp;"/"&amp;N$1,Data!$1:$1,0)-1)))</f>
        <v/>
      </c>
      <c r="O282" s="252" t="str">
        <f ca="1">IF(ISERROR(OFFSET(Data!$A$1,MATCH($D282,Data!$CG:$CG,0)-1,MATCH($E282&amp;"/"&amp;O$1,Data!$1:$1,0)-1))=TRUE,"",IF(OFFSET(Data!$A$1,MATCH($D282,Data!$CG:$CG,0)-1,MATCH($E282&amp;"/"&amp;O$1,Data!$1:$1,0)-1)=0,"",OFFSET(Data!$A$1,MATCH($D282,Data!$CG:$CG,0)-1,MATCH($E282&amp;"/"&amp;O$1,Data!$1:$1,0)-1)))</f>
        <v/>
      </c>
      <c r="P282" s="252" t="str">
        <f ca="1">IF(ISERROR(OFFSET(Data!$A$1,MATCH($D282,Data!$CG:$CG,0)-1,MATCH($E282&amp;"/"&amp;P$1,Data!$1:$1,0)-1))=TRUE,"",IF(OFFSET(Data!$A$1,MATCH($D282,Data!$CG:$CG,0)-1,MATCH($E282&amp;"/"&amp;P$1,Data!$1:$1,0)-1)=0,"",OFFSET(Data!$A$1,MATCH($D282,Data!$CG:$CG,0)-1,MATCH($E282&amp;"/"&amp;P$1,Data!$1:$1,0)-1)))</f>
        <v/>
      </c>
      <c r="Q282" s="252" t="str">
        <f ca="1">IF(ISERROR(OFFSET(Data!$A$1,MATCH($D282,Data!$CG:$CG,0)-1,MATCH($E282&amp;"/"&amp;Q$1,Data!$1:$1,0)-1))=TRUE,"",IF(OFFSET(Data!$A$1,MATCH($D282,Data!$CG:$CG,0)-1,MATCH($E282&amp;"/"&amp;Q$1,Data!$1:$1,0)-1)=0,"",OFFSET(Data!$A$1,MATCH($D282,Data!$CG:$CG,0)-1,MATCH($E282&amp;"/"&amp;Q$1,Data!$1:$1,0)-1)))</f>
        <v/>
      </c>
      <c r="R282" s="252" t="str">
        <f ca="1">IF(ISERROR(OFFSET(Data!$A$1,MATCH($D282,Data!$CG:$CG,0)-1,MATCH($E282&amp;"/"&amp;R$1,Data!$1:$1,0)-1))=TRUE,"",IF(OFFSET(Data!$A$1,MATCH($D282,Data!$CG:$CG,0)-1,MATCH($E282&amp;"/"&amp;R$1,Data!$1:$1,0)-1)=0,"",OFFSET(Data!$A$1,MATCH($D282,Data!$CG:$CG,0)-1,MATCH($E282&amp;"/"&amp;R$1,Data!$1:$1,0)-1)))</f>
        <v/>
      </c>
      <c r="S282" s="252" t="str">
        <f ca="1">IF(ISERROR(OFFSET(Data!$A$1,MATCH($D282,Data!$CG:$CG,0)-1,MATCH($E282&amp;"/"&amp;S$1,Data!$1:$1,0)-1))=TRUE,"",IF(OFFSET(Data!$A$1,MATCH($D282,Data!$CG:$CG,0)-1,MATCH($E282&amp;"/"&amp;S$1,Data!$1:$1,0)-1)=0,"",OFFSET(Data!$A$1,MATCH($D282,Data!$CG:$CG,0)-1,MATCH($E282&amp;"/"&amp;S$1,Data!$1:$1,0)-1)))</f>
        <v/>
      </c>
      <c r="T282" s="252" t="str">
        <f ca="1">IF(ISERROR(OFFSET(Data!$A$1,MATCH($D282,Data!$CG:$CG,0)-1,MATCH($E282&amp;"/"&amp;T$1,Data!$1:$1,0)-1))=TRUE,"",IF(OFFSET(Data!$A$1,MATCH($D282,Data!$CG:$CG,0)-1,MATCH($E282&amp;"/"&amp;T$1,Data!$1:$1,0)-1)=0,"",OFFSET(Data!$A$1,MATCH($D282,Data!$CG:$CG,0)-1,MATCH($E282&amp;"/"&amp;T$1,Data!$1:$1,0)-1)))</f>
        <v/>
      </c>
      <c r="U282" s="252" t="str">
        <f ca="1">IF(ISERROR(OFFSET(Data!$A$1,MATCH($D282,Data!$CG:$CG,0)-1,MATCH($E282&amp;"/"&amp;U$1,Data!$1:$1,0)-1))=TRUE,"",IF(OFFSET(Data!$A$1,MATCH($D282,Data!$CG:$CG,0)-1,MATCH($E282&amp;"/"&amp;U$1,Data!$1:$1,0)-1)=0,"",OFFSET(Data!$A$1,MATCH($D282,Data!$CG:$CG,0)-1,MATCH($E282&amp;"/"&amp;U$1,Data!$1:$1,0)-1)))</f>
        <v/>
      </c>
      <c r="V282" s="252" t="str">
        <f ca="1">IF(ISERROR(OFFSET(Data!$A$1,MATCH($D282,Data!$CG:$CG,0)-1,MATCH($E282&amp;"/"&amp;V$1,Data!$1:$1,0)-1))=TRUE,"",IF(OFFSET(Data!$A$1,MATCH($D282,Data!$CG:$CG,0)-1,MATCH($E282&amp;"/"&amp;V$1,Data!$1:$1,0)-1)=0,"",OFFSET(Data!$A$1,MATCH($D282,Data!$CG:$CG,0)-1,MATCH($E282&amp;"/"&amp;V$1,Data!$1:$1,0)-1)))</f>
        <v/>
      </c>
      <c r="W282" s="269" t="str">
        <f ca="1">IF(ISERROR(OFFSET(Data!$A$1,MATCH($D282,Data!$CG:$CG,0)-1,MATCH($E282&amp;"/"&amp;W$1,Data!$1:$1,0)-1))=TRUE,"",IF(OFFSET(Data!$A$1,MATCH($D282,Data!$CG:$CG,0)-1,MATCH($E282&amp;"/"&amp;W$1,Data!$1:$1,0)-1)=0,"",OFFSET(Data!$A$1,MATCH($D282,Data!$CG:$CG,0)-1,MATCH($E282&amp;"/"&amp;W$1,Data!$1:$1,0)-1)))</f>
        <v/>
      </c>
      <c r="X282" s="252" t="str">
        <f ca="1">IF(ISERROR(OFFSET(Data!$A$1,MATCH($D282,Data!$CG:$CG,0)-1,MATCH($E282&amp;"/"&amp;X$1,Data!$1:$1,0)-1))=TRUE,"",IF(OFFSET(Data!$A$1,MATCH($D282,Data!$CG:$CG,0)-1,MATCH($E282&amp;"/"&amp;X$1,Data!$1:$1,0)-1)=0,"",OFFSET(Data!$A$1,MATCH($D282,Data!$CG:$CG,0)-1,MATCH($E282&amp;"/"&amp;X$1,Data!$1:$1,0)-1)))</f>
        <v/>
      </c>
      <c r="Y282" s="252" t="str">
        <f ca="1">IF(ISERROR(OFFSET(Data!$A$1,MATCH($D282,Data!$CG:$CG,0)-1,MATCH($E282&amp;"/"&amp;Y$1,Data!$1:$1,0)-1))=TRUE,"",IF(OFFSET(Data!$A$1,MATCH($D282,Data!$CG:$CG,0)-1,MATCH($E282&amp;"/"&amp;Y$1,Data!$1:$1,0)-1)=0,"",OFFSET(Data!$A$1,MATCH($D282,Data!$CG:$CG,0)-1,MATCH($E282&amp;"/"&amp;Y$1,Data!$1:$1,0)-1)))</f>
        <v/>
      </c>
      <c r="Z282" s="252" t="str">
        <f ca="1">IF(ISERROR(OFFSET(Data!$A$1,MATCH($D282,Data!$CG:$CG,0)-1,MATCH($E282&amp;"/"&amp;Z$1,Data!$1:$1,0)-1))=TRUE,"",IF(OFFSET(Data!$A$1,MATCH($D282,Data!$CG:$CG,0)-1,MATCH($E282&amp;"/"&amp;Z$1,Data!$1:$1,0)-1)=0,"",OFFSET(Data!$A$1,MATCH($D282,Data!$CG:$CG,0)-1,MATCH($E282&amp;"/"&amp;Z$1,Data!$1:$1,0)-1)))</f>
        <v/>
      </c>
      <c r="AA282" s="252" t="str">
        <f ca="1">IF(ISERROR(OFFSET(Data!$A$1,MATCH($D282,Data!$CG:$CG,0)-1,MATCH($E282&amp;"/"&amp;AA$1,Data!$1:$1,0)-1))=TRUE,"",IF(OFFSET(Data!$A$1,MATCH($D282,Data!$CG:$CG,0)-1,MATCH($E282&amp;"/"&amp;AA$1,Data!$1:$1,0)-1)=0,"",OFFSET(Data!$A$1,MATCH($D282,Data!$CG:$CG,0)-1,MATCH($E282&amp;"/"&amp;AA$1,Data!$1:$1,0)-1)))</f>
        <v/>
      </c>
      <c r="AB282" s="252" t="str">
        <f ca="1">IF(ISERROR(OFFSET(Data!$A$1,MATCH($D282,Data!$CG:$CG,0)-1,MATCH($E282&amp;"/"&amp;AB$1,Data!$1:$1,0)-1))=TRUE,"",IF(OFFSET(Data!$A$1,MATCH($D282,Data!$CG:$CG,0)-1,MATCH($E282&amp;"/"&amp;AB$1,Data!$1:$1,0)-1)=0,"",OFFSET(Data!$A$1,MATCH($D282,Data!$CG:$CG,0)-1,MATCH($E282&amp;"/"&amp;AB$1,Data!$1:$1,0)-1)))</f>
        <v/>
      </c>
      <c r="AC282" s="252" t="str">
        <f ca="1">IF(ISERROR(OFFSET(Data!$A$1,MATCH($D282,Data!$CG:$CG,0)-1,MATCH($E282&amp;"/"&amp;AC$1,Data!$1:$1,0)-1))=TRUE,"",IF(OFFSET(Data!$A$1,MATCH($D282,Data!$CG:$CG,0)-1,MATCH($E282&amp;"/"&amp;AC$1,Data!$1:$1,0)-1)=0,"",OFFSET(Data!$A$1,MATCH($D282,Data!$CG:$CG,0)-1,MATCH($E282&amp;"/"&amp;AC$1,Data!$1:$1,0)-1)))</f>
        <v/>
      </c>
      <c r="AD282" s="252" t="str">
        <f ca="1">IF(ISERROR(OFFSET(Data!$A$1,MATCH($D282,Data!$CG:$CG,0)-1,MATCH($E282&amp;"/"&amp;AD$1,Data!$1:$1,0)-1))=TRUE,"",IF(OFFSET(Data!$A$1,MATCH($D282,Data!$CG:$CG,0)-1,MATCH($E282&amp;"/"&amp;AD$1,Data!$1:$1,0)-1)=0,"",OFFSET(Data!$A$1,MATCH($D282,Data!$CG:$CG,0)-1,MATCH($E282&amp;"/"&amp;AD$1,Data!$1:$1,0)-1)))</f>
        <v/>
      </c>
      <c r="AE282" s="252" t="str">
        <f ca="1">IF(ISERROR(OFFSET(Data!$A$1,MATCH($D282,Data!$CG:$CG,0)-1,MATCH($E282&amp;"/"&amp;AE$1,Data!$1:$1,0)-1))=TRUE,"",IF(OFFSET(Data!$A$1,MATCH($D282,Data!$CG:$CG,0)-1,MATCH($E282&amp;"/"&amp;AE$1,Data!$1:$1,0)-1)=0,"",OFFSET(Data!$A$1,MATCH($D282,Data!$CG:$CG,0)-1,MATCH($E282&amp;"/"&amp;AE$1,Data!$1:$1,0)-1)))</f>
        <v/>
      </c>
      <c r="AF282" s="253" t="str">
        <f ca="1">IF(ISERROR(OFFSET(Data!$A$1,MATCH($D282,Data!$CG:$CG,0)-1,MATCH($E282&amp;"/"&amp;AF$1,Data!$1:$1,0)-1))=TRUE,"",IF(OFFSET(Data!$A$1,MATCH($D282,Data!$CG:$CG,0)-1,MATCH($E282&amp;"/"&amp;AF$1,Data!$1:$1,0)-1)=0,"",OFFSET(Data!$A$1,MATCH($D282,Data!$CG:$CG,0)-1,MATCH($E282&amp;"/"&amp;AF$1,Data!$1:$1,0)-1)))</f>
        <v/>
      </c>
      <c r="AG282" s="188">
        <f t="shared" ca="1" si="8"/>
        <v>0</v>
      </c>
      <c r="AH282" s="208">
        <f ca="1">SUM(AG279:AG282)</f>
        <v>0</v>
      </c>
    </row>
    <row r="283" spans="1:34" ht="15.75" hidden="1" customHeight="1" thickBot="1" x14ac:dyDescent="0.3">
      <c r="A283" s="447"/>
      <c r="B283" s="470"/>
      <c r="C283" s="473"/>
      <c r="D283" s="52" t="e">
        <f>IF(C283&lt;&gt;"",C283,D282)</f>
        <v>#N/A</v>
      </c>
      <c r="E283" s="53" t="s">
        <v>25</v>
      </c>
      <c r="F283" s="255" t="str">
        <f ca="1">IF(ISERROR(OFFSET(Data!$A$1,MATCH($D283,Data!$CG:$CG,0)-1,MATCH($E283&amp;"/"&amp;F$1,Data!$1:$1,0)-1))=TRUE,"",IF(OFFSET(Data!$A$1,MATCH($D283,Data!$CG:$CG,0)-1,MATCH($E283&amp;"/"&amp;F$1,Data!$1:$1,0)-1)=0,"",OFFSET(Data!$A$1,MATCH($D283,Data!$CG:$CG,0)-1,MATCH($E283&amp;"/"&amp;F$1,Data!$1:$1,0)-1)))</f>
        <v/>
      </c>
      <c r="G283" s="256" t="str">
        <f ca="1">IF(ISERROR(OFFSET(Data!$A$1,MATCH($D283,Data!$CG:$CG,0)-1,MATCH($E283&amp;"/"&amp;G$1,Data!$1:$1,0)-1))=TRUE,"",IF(OFFSET(Data!$A$1,MATCH($D283,Data!$CG:$CG,0)-1,MATCH($E283&amp;"/"&amp;G$1,Data!$1:$1,0)-1)=0,"",OFFSET(Data!$A$1,MATCH($D283,Data!$CG:$CG,0)-1,MATCH($E283&amp;"/"&amp;G$1,Data!$1:$1,0)-1)))</f>
        <v/>
      </c>
      <c r="H283" s="256" t="str">
        <f ca="1">IF(ISERROR(OFFSET(Data!$A$1,MATCH($D283,Data!$CG:$CG,0)-1,MATCH($E283&amp;"/"&amp;H$1,Data!$1:$1,0)-1))=TRUE,"",IF(OFFSET(Data!$A$1,MATCH($D283,Data!$CG:$CG,0)-1,MATCH($E283&amp;"/"&amp;H$1,Data!$1:$1,0)-1)=0,"",OFFSET(Data!$A$1,MATCH($D283,Data!$CG:$CG,0)-1,MATCH($E283&amp;"/"&amp;H$1,Data!$1:$1,0)-1)))</f>
        <v/>
      </c>
      <c r="I283" s="256" t="str">
        <f ca="1">IF(ISERROR(OFFSET(Data!$A$1,MATCH($D283,Data!$CG:$CG,0)-1,MATCH($E283&amp;"/"&amp;I$1,Data!$1:$1,0)-1))=TRUE,"",IF(OFFSET(Data!$A$1,MATCH($D283,Data!$CG:$CG,0)-1,MATCH($E283&amp;"/"&amp;I$1,Data!$1:$1,0)-1)=0,"",OFFSET(Data!$A$1,MATCH($D283,Data!$CG:$CG,0)-1,MATCH($E283&amp;"/"&amp;I$1,Data!$1:$1,0)-1)))</f>
        <v/>
      </c>
      <c r="J283" s="256" t="str">
        <f ca="1">IF(ISERROR(OFFSET(Data!$A$1,MATCH($D283,Data!$CG:$CG,0)-1,MATCH($E283&amp;"/"&amp;J$1,Data!$1:$1,0)-1))=TRUE,"",IF(OFFSET(Data!$A$1,MATCH($D283,Data!$CG:$CG,0)-1,MATCH($E283&amp;"/"&amp;J$1,Data!$1:$1,0)-1)=0,"",OFFSET(Data!$A$1,MATCH($D283,Data!$CG:$CG,0)-1,MATCH($E283&amp;"/"&amp;J$1,Data!$1:$1,0)-1)))</f>
        <v/>
      </c>
      <c r="K283" s="256" t="str">
        <f ca="1">IF(ISERROR(OFFSET(Data!$A$1,MATCH($D283,Data!$CG:$CG,0)-1,MATCH($E283&amp;"/"&amp;K$1,Data!$1:$1,0)-1))=TRUE,"",IF(OFFSET(Data!$A$1,MATCH($D283,Data!$CG:$CG,0)-1,MATCH($E283&amp;"/"&amp;K$1,Data!$1:$1,0)-1)=0,"",OFFSET(Data!$A$1,MATCH($D283,Data!$CG:$CG,0)-1,MATCH($E283&amp;"/"&amp;K$1,Data!$1:$1,0)-1)))</f>
        <v/>
      </c>
      <c r="L283" s="256" t="str">
        <f ca="1">IF(ISERROR(OFFSET(Data!$A$1,MATCH($D283,Data!$CG:$CG,0)-1,MATCH($E283&amp;"/"&amp;L$1,Data!$1:$1,0)-1))=TRUE,"",IF(OFFSET(Data!$A$1,MATCH($D283,Data!$CG:$CG,0)-1,MATCH($E283&amp;"/"&amp;L$1,Data!$1:$1,0)-1)=0,"",OFFSET(Data!$A$1,MATCH($D283,Data!$CG:$CG,0)-1,MATCH($E283&amp;"/"&amp;L$1,Data!$1:$1,0)-1)))</f>
        <v/>
      </c>
      <c r="M283" s="256" t="str">
        <f ca="1">IF(ISERROR(OFFSET(Data!$A$1,MATCH($D283,Data!$CG:$CG,0)-1,MATCH($E283&amp;"/"&amp;M$1,Data!$1:$1,0)-1))=TRUE,"",IF(OFFSET(Data!$A$1,MATCH($D283,Data!$CG:$CG,0)-1,MATCH($E283&amp;"/"&amp;M$1,Data!$1:$1,0)-1)=0,"",OFFSET(Data!$A$1,MATCH($D283,Data!$CG:$CG,0)-1,MATCH($E283&amp;"/"&amp;M$1,Data!$1:$1,0)-1)))</f>
        <v/>
      </c>
      <c r="N283" s="256" t="str">
        <f ca="1">IF(ISERROR(OFFSET(Data!$A$1,MATCH($D283,Data!$CG:$CG,0)-1,MATCH($E283&amp;"/"&amp;N$1,Data!$1:$1,0)-1))=TRUE,"",IF(OFFSET(Data!$A$1,MATCH($D283,Data!$CG:$CG,0)-1,MATCH($E283&amp;"/"&amp;N$1,Data!$1:$1,0)-1)=0,"",OFFSET(Data!$A$1,MATCH($D283,Data!$CG:$CG,0)-1,MATCH($E283&amp;"/"&amp;N$1,Data!$1:$1,0)-1)))</f>
        <v/>
      </c>
      <c r="O283" s="256" t="str">
        <f ca="1">IF(ISERROR(OFFSET(Data!$A$1,MATCH($D283,Data!$CG:$CG,0)-1,MATCH($E283&amp;"/"&amp;O$1,Data!$1:$1,0)-1))=TRUE,"",IF(OFFSET(Data!$A$1,MATCH($D283,Data!$CG:$CG,0)-1,MATCH($E283&amp;"/"&amp;O$1,Data!$1:$1,0)-1)=0,"",OFFSET(Data!$A$1,MATCH($D283,Data!$CG:$CG,0)-1,MATCH($E283&amp;"/"&amp;O$1,Data!$1:$1,0)-1)))</f>
        <v/>
      </c>
      <c r="P283" s="256" t="str">
        <f ca="1">IF(ISERROR(OFFSET(Data!$A$1,MATCH($D283,Data!$CG:$CG,0)-1,MATCH($E283&amp;"/"&amp;P$1,Data!$1:$1,0)-1))=TRUE,"",IF(OFFSET(Data!$A$1,MATCH($D283,Data!$CG:$CG,0)-1,MATCH($E283&amp;"/"&amp;P$1,Data!$1:$1,0)-1)=0,"",OFFSET(Data!$A$1,MATCH($D283,Data!$CG:$CG,0)-1,MATCH($E283&amp;"/"&amp;P$1,Data!$1:$1,0)-1)))</f>
        <v/>
      </c>
      <c r="Q283" s="256" t="str">
        <f ca="1">IF(ISERROR(OFFSET(Data!$A$1,MATCH($D283,Data!$CG:$CG,0)-1,MATCH($E283&amp;"/"&amp;Q$1,Data!$1:$1,0)-1))=TRUE,"",IF(OFFSET(Data!$A$1,MATCH($D283,Data!$CG:$CG,0)-1,MATCH($E283&amp;"/"&amp;Q$1,Data!$1:$1,0)-1)=0,"",OFFSET(Data!$A$1,MATCH($D283,Data!$CG:$CG,0)-1,MATCH($E283&amp;"/"&amp;Q$1,Data!$1:$1,0)-1)))</f>
        <v/>
      </c>
      <c r="R283" s="256" t="str">
        <f ca="1">IF(ISERROR(OFFSET(Data!$A$1,MATCH($D283,Data!$CG:$CG,0)-1,MATCH($E283&amp;"/"&amp;R$1,Data!$1:$1,0)-1))=TRUE,"",IF(OFFSET(Data!$A$1,MATCH($D283,Data!$CG:$CG,0)-1,MATCH($E283&amp;"/"&amp;R$1,Data!$1:$1,0)-1)=0,"",OFFSET(Data!$A$1,MATCH($D283,Data!$CG:$CG,0)-1,MATCH($E283&amp;"/"&amp;R$1,Data!$1:$1,0)-1)))</f>
        <v/>
      </c>
      <c r="S283" s="256" t="str">
        <f ca="1">IF(ISERROR(OFFSET(Data!$A$1,MATCH($D283,Data!$CG:$CG,0)-1,MATCH($E283&amp;"/"&amp;S$1,Data!$1:$1,0)-1))=TRUE,"",IF(OFFSET(Data!$A$1,MATCH($D283,Data!$CG:$CG,0)-1,MATCH($E283&amp;"/"&amp;S$1,Data!$1:$1,0)-1)=0,"",OFFSET(Data!$A$1,MATCH($D283,Data!$CG:$CG,0)-1,MATCH($E283&amp;"/"&amp;S$1,Data!$1:$1,0)-1)))</f>
        <v/>
      </c>
      <c r="T283" s="256" t="str">
        <f ca="1">IF(ISERROR(OFFSET(Data!$A$1,MATCH($D283,Data!$CG:$CG,0)-1,MATCH($E283&amp;"/"&amp;T$1,Data!$1:$1,0)-1))=TRUE,"",IF(OFFSET(Data!$A$1,MATCH($D283,Data!$CG:$CG,0)-1,MATCH($E283&amp;"/"&amp;T$1,Data!$1:$1,0)-1)=0,"",OFFSET(Data!$A$1,MATCH($D283,Data!$CG:$CG,0)-1,MATCH($E283&amp;"/"&amp;T$1,Data!$1:$1,0)-1)))</f>
        <v/>
      </c>
      <c r="U283" s="256" t="str">
        <f ca="1">IF(ISERROR(OFFSET(Data!$A$1,MATCH($D283,Data!$CG:$CG,0)-1,MATCH($E283&amp;"/"&amp;U$1,Data!$1:$1,0)-1))=TRUE,"",IF(OFFSET(Data!$A$1,MATCH($D283,Data!$CG:$CG,0)-1,MATCH($E283&amp;"/"&amp;U$1,Data!$1:$1,0)-1)=0,"",OFFSET(Data!$A$1,MATCH($D283,Data!$CG:$CG,0)-1,MATCH($E283&amp;"/"&amp;U$1,Data!$1:$1,0)-1)))</f>
        <v/>
      </c>
      <c r="V283" s="256" t="str">
        <f ca="1">IF(ISERROR(OFFSET(Data!$A$1,MATCH($D283,Data!$CG:$CG,0)-1,MATCH($E283&amp;"/"&amp;V$1,Data!$1:$1,0)-1))=TRUE,"",IF(OFFSET(Data!$A$1,MATCH($D283,Data!$CG:$CG,0)-1,MATCH($E283&amp;"/"&amp;V$1,Data!$1:$1,0)-1)=0,"",OFFSET(Data!$A$1,MATCH($D283,Data!$CG:$CG,0)-1,MATCH($E283&amp;"/"&amp;V$1,Data!$1:$1,0)-1)))</f>
        <v/>
      </c>
      <c r="W283" s="257" t="str">
        <f ca="1">IF(ISERROR(OFFSET(Data!$A$1,MATCH($D283,Data!$CG:$CG,0)-1,MATCH($E283&amp;"/"&amp;W$1,Data!$1:$1,0)-1))=TRUE,"",IF(OFFSET(Data!$A$1,MATCH($D283,Data!$CG:$CG,0)-1,MATCH($E283&amp;"/"&amp;W$1,Data!$1:$1,0)-1)=0,"",OFFSET(Data!$A$1,MATCH($D283,Data!$CG:$CG,0)-1,MATCH($E283&amp;"/"&amp;W$1,Data!$1:$1,0)-1)))</f>
        <v/>
      </c>
      <c r="X283" s="256" t="str">
        <f ca="1">IF(ISERROR(OFFSET(Data!$A$1,MATCH($D283,Data!$CG:$CG,0)-1,MATCH($E283&amp;"/"&amp;X$1,Data!$1:$1,0)-1))=TRUE,"",IF(OFFSET(Data!$A$1,MATCH($D283,Data!$CG:$CG,0)-1,MATCH($E283&amp;"/"&amp;X$1,Data!$1:$1,0)-1)=0,"",OFFSET(Data!$A$1,MATCH($D283,Data!$CG:$CG,0)-1,MATCH($E283&amp;"/"&amp;X$1,Data!$1:$1,0)-1)))</f>
        <v/>
      </c>
      <c r="Y283" s="256" t="str">
        <f ca="1">IF(ISERROR(OFFSET(Data!$A$1,MATCH($D283,Data!$CG:$CG,0)-1,MATCH($E283&amp;"/"&amp;Y$1,Data!$1:$1,0)-1))=TRUE,"",IF(OFFSET(Data!$A$1,MATCH($D283,Data!$CG:$CG,0)-1,MATCH($E283&amp;"/"&amp;Y$1,Data!$1:$1,0)-1)=0,"",OFFSET(Data!$A$1,MATCH($D283,Data!$CG:$CG,0)-1,MATCH($E283&amp;"/"&amp;Y$1,Data!$1:$1,0)-1)))</f>
        <v/>
      </c>
      <c r="Z283" s="256" t="str">
        <f ca="1">IF(ISERROR(OFFSET(Data!$A$1,MATCH($D283,Data!$CG:$CG,0)-1,MATCH($E283&amp;"/"&amp;Z$1,Data!$1:$1,0)-1))=TRUE,"",IF(OFFSET(Data!$A$1,MATCH($D283,Data!$CG:$CG,0)-1,MATCH($E283&amp;"/"&amp;Z$1,Data!$1:$1,0)-1)=0,"",OFFSET(Data!$A$1,MATCH($D283,Data!$CG:$CG,0)-1,MATCH($E283&amp;"/"&amp;Z$1,Data!$1:$1,0)-1)))</f>
        <v/>
      </c>
      <c r="AA283" s="256" t="str">
        <f ca="1">IF(ISERROR(OFFSET(Data!$A$1,MATCH($D283,Data!$CG:$CG,0)-1,MATCH($E283&amp;"/"&amp;AA$1,Data!$1:$1,0)-1))=TRUE,"",IF(OFFSET(Data!$A$1,MATCH($D283,Data!$CG:$CG,0)-1,MATCH($E283&amp;"/"&amp;AA$1,Data!$1:$1,0)-1)=0,"",OFFSET(Data!$A$1,MATCH($D283,Data!$CG:$CG,0)-1,MATCH($E283&amp;"/"&amp;AA$1,Data!$1:$1,0)-1)))</f>
        <v/>
      </c>
      <c r="AB283" s="256" t="str">
        <f ca="1">IF(ISERROR(OFFSET(Data!$A$1,MATCH($D283,Data!$CG:$CG,0)-1,MATCH($E283&amp;"/"&amp;AB$1,Data!$1:$1,0)-1))=TRUE,"",IF(OFFSET(Data!$A$1,MATCH($D283,Data!$CG:$CG,0)-1,MATCH($E283&amp;"/"&amp;AB$1,Data!$1:$1,0)-1)=0,"",OFFSET(Data!$A$1,MATCH($D283,Data!$CG:$CG,0)-1,MATCH($E283&amp;"/"&amp;AB$1,Data!$1:$1,0)-1)))</f>
        <v/>
      </c>
      <c r="AC283" s="256" t="str">
        <f ca="1">IF(ISERROR(OFFSET(Data!$A$1,MATCH($D283,Data!$CG:$CG,0)-1,MATCH($E283&amp;"/"&amp;AC$1,Data!$1:$1,0)-1))=TRUE,"",IF(OFFSET(Data!$A$1,MATCH($D283,Data!$CG:$CG,0)-1,MATCH($E283&amp;"/"&amp;AC$1,Data!$1:$1,0)-1)=0,"",OFFSET(Data!$A$1,MATCH($D283,Data!$CG:$CG,0)-1,MATCH($E283&amp;"/"&amp;AC$1,Data!$1:$1,0)-1)))</f>
        <v/>
      </c>
      <c r="AD283" s="256" t="str">
        <f ca="1">IF(ISERROR(OFFSET(Data!$A$1,MATCH($D283,Data!$CG:$CG,0)-1,MATCH($E283&amp;"/"&amp;AD$1,Data!$1:$1,0)-1))=TRUE,"",IF(OFFSET(Data!$A$1,MATCH($D283,Data!$CG:$CG,0)-1,MATCH($E283&amp;"/"&amp;AD$1,Data!$1:$1,0)-1)=0,"",OFFSET(Data!$A$1,MATCH($D283,Data!$CG:$CG,0)-1,MATCH($E283&amp;"/"&amp;AD$1,Data!$1:$1,0)-1)))</f>
        <v/>
      </c>
      <c r="AE283" s="256" t="str">
        <f ca="1">IF(ISERROR(OFFSET(Data!$A$1,MATCH($D283,Data!$CG:$CG,0)-1,MATCH($E283&amp;"/"&amp;AE$1,Data!$1:$1,0)-1))=TRUE,"",IF(OFFSET(Data!$A$1,MATCH($D283,Data!$CG:$CG,0)-1,MATCH($E283&amp;"/"&amp;AE$1,Data!$1:$1,0)-1)=0,"",OFFSET(Data!$A$1,MATCH($D283,Data!$CG:$CG,0)-1,MATCH($E283&amp;"/"&amp;AE$1,Data!$1:$1,0)-1)))</f>
        <v/>
      </c>
      <c r="AF283" s="258" t="str">
        <f ca="1">IF(ISERROR(OFFSET(Data!$A$1,MATCH($D283,Data!$CG:$CG,0)-1,MATCH($E283&amp;"/"&amp;AF$1,Data!$1:$1,0)-1))=TRUE,"",IF(OFFSET(Data!$A$1,MATCH($D283,Data!$CG:$CG,0)-1,MATCH($E283&amp;"/"&amp;AF$1,Data!$1:$1,0)-1)=0,"",OFFSET(Data!$A$1,MATCH($D283,Data!$CG:$CG,0)-1,MATCH($E283&amp;"/"&amp;AF$1,Data!$1:$1,0)-1)))</f>
        <v/>
      </c>
      <c r="AG283" s="197">
        <f t="shared" ca="1" si="8"/>
        <v>0</v>
      </c>
      <c r="AH283" s="209">
        <f ca="1">SUM(AG279:AG283)</f>
        <v>0</v>
      </c>
    </row>
    <row r="284" spans="1:34" ht="15" hidden="1" customHeight="1" x14ac:dyDescent="0.25">
      <c r="A284" s="445">
        <v>56</v>
      </c>
      <c r="B284" s="468" t="e">
        <f>INDEX(Data!CI:CI,MATCH("M"&amp;A284,Data!A:A,0))</f>
        <v>#N/A</v>
      </c>
      <c r="C284" s="471" t="e">
        <f>INDEX(Data!CG:CG,MATCH("M"&amp;A284,Data!A:A,0))</f>
        <v>#N/A</v>
      </c>
      <c r="D284" s="48" t="e">
        <f>IF(C284&lt;&gt;"",C284,#REF!)</f>
        <v>#N/A</v>
      </c>
      <c r="E284" s="49" t="s">
        <v>21</v>
      </c>
      <c r="F284" s="271" t="str">
        <f ca="1">IF(ISERROR(OFFSET(Data!$A$1,MATCH($D284,Data!$CG:$CG,0)-1,MATCH($E284&amp;"/"&amp;F$1,Data!$1:$1,0)-1))=TRUE,"",IF(OFFSET(Data!$A$1,MATCH($D284,Data!$CG:$CG,0)-1,MATCH($E284&amp;"/"&amp;F$1,Data!$1:$1,0)-1)=0,"",OFFSET(Data!$A$1,MATCH($D284,Data!$CG:$CG,0)-1,MATCH($E284&amp;"/"&amp;F$1,Data!$1:$1,0)-1)))</f>
        <v/>
      </c>
      <c r="G284" s="250" t="str">
        <f ca="1">IF(ISERROR(OFFSET(Data!$A$1,MATCH($D284,Data!$CG:$CG,0)-1,MATCH($E284&amp;"/"&amp;G$1,Data!$1:$1,0)-1))=TRUE,"",IF(OFFSET(Data!$A$1,MATCH($D284,Data!$CG:$CG,0)-1,MATCH($E284&amp;"/"&amp;G$1,Data!$1:$1,0)-1)=0,"",OFFSET(Data!$A$1,MATCH($D284,Data!$CG:$CG,0)-1,MATCH($E284&amp;"/"&amp;G$1,Data!$1:$1,0)-1)))</f>
        <v/>
      </c>
      <c r="H284" s="250" t="str">
        <f ca="1">IF(ISERROR(OFFSET(Data!$A$1,MATCH($D284,Data!$CG:$CG,0)-1,MATCH($E284&amp;"/"&amp;H$1,Data!$1:$1,0)-1))=TRUE,"",IF(OFFSET(Data!$A$1,MATCH($D284,Data!$CG:$CG,0)-1,MATCH($E284&amp;"/"&amp;H$1,Data!$1:$1,0)-1)=0,"",OFFSET(Data!$A$1,MATCH($D284,Data!$CG:$CG,0)-1,MATCH($E284&amp;"/"&amp;H$1,Data!$1:$1,0)-1)))</f>
        <v/>
      </c>
      <c r="I284" s="250" t="str">
        <f ca="1">IF(ISERROR(OFFSET(Data!$A$1,MATCH($D284,Data!$CG:$CG,0)-1,MATCH($E284&amp;"/"&amp;I$1,Data!$1:$1,0)-1))=TRUE,"",IF(OFFSET(Data!$A$1,MATCH($D284,Data!$CG:$CG,0)-1,MATCH($E284&amp;"/"&amp;I$1,Data!$1:$1,0)-1)=0,"",OFFSET(Data!$A$1,MATCH($D284,Data!$CG:$CG,0)-1,MATCH($E284&amp;"/"&amp;I$1,Data!$1:$1,0)-1)))</f>
        <v/>
      </c>
      <c r="J284" s="250" t="str">
        <f ca="1">IF(ISERROR(OFFSET(Data!$A$1,MATCH($D284,Data!$CG:$CG,0)-1,MATCH($E284&amp;"/"&amp;J$1,Data!$1:$1,0)-1))=TRUE,"",IF(OFFSET(Data!$A$1,MATCH($D284,Data!$CG:$CG,0)-1,MATCH($E284&amp;"/"&amp;J$1,Data!$1:$1,0)-1)=0,"",OFFSET(Data!$A$1,MATCH($D284,Data!$CG:$CG,0)-1,MATCH($E284&amp;"/"&amp;J$1,Data!$1:$1,0)-1)))</f>
        <v/>
      </c>
      <c r="K284" s="250" t="str">
        <f ca="1">IF(ISERROR(OFFSET(Data!$A$1,MATCH($D284,Data!$CG:$CG,0)-1,MATCH($E284&amp;"/"&amp;K$1,Data!$1:$1,0)-1))=TRUE,"",IF(OFFSET(Data!$A$1,MATCH($D284,Data!$CG:$CG,0)-1,MATCH($E284&amp;"/"&amp;K$1,Data!$1:$1,0)-1)=0,"",OFFSET(Data!$A$1,MATCH($D284,Data!$CG:$CG,0)-1,MATCH($E284&amp;"/"&amp;K$1,Data!$1:$1,0)-1)))</f>
        <v/>
      </c>
      <c r="L284" s="250" t="str">
        <f ca="1">IF(ISERROR(OFFSET(Data!$A$1,MATCH($D284,Data!$CG:$CG,0)-1,MATCH($E284&amp;"/"&amp;L$1,Data!$1:$1,0)-1))=TRUE,"",IF(OFFSET(Data!$A$1,MATCH($D284,Data!$CG:$CG,0)-1,MATCH($E284&amp;"/"&amp;L$1,Data!$1:$1,0)-1)=0,"",OFFSET(Data!$A$1,MATCH($D284,Data!$CG:$CG,0)-1,MATCH($E284&amp;"/"&amp;L$1,Data!$1:$1,0)-1)))</f>
        <v/>
      </c>
      <c r="M284" s="250" t="str">
        <f ca="1">IF(ISERROR(OFFSET(Data!$A$1,MATCH($D284,Data!$CG:$CG,0)-1,MATCH($E284&amp;"/"&amp;M$1,Data!$1:$1,0)-1))=TRUE,"",IF(OFFSET(Data!$A$1,MATCH($D284,Data!$CG:$CG,0)-1,MATCH($E284&amp;"/"&amp;M$1,Data!$1:$1,0)-1)=0,"",OFFSET(Data!$A$1,MATCH($D284,Data!$CG:$CG,0)-1,MATCH($E284&amp;"/"&amp;M$1,Data!$1:$1,0)-1)))</f>
        <v/>
      </c>
      <c r="N284" s="250" t="str">
        <f ca="1">IF(ISERROR(OFFSET(Data!$A$1,MATCH($D284,Data!$CG:$CG,0)-1,MATCH($E284&amp;"/"&amp;N$1,Data!$1:$1,0)-1))=TRUE,"",IF(OFFSET(Data!$A$1,MATCH($D284,Data!$CG:$CG,0)-1,MATCH($E284&amp;"/"&amp;N$1,Data!$1:$1,0)-1)=0,"",OFFSET(Data!$A$1,MATCH($D284,Data!$CG:$CG,0)-1,MATCH($E284&amp;"/"&amp;N$1,Data!$1:$1,0)-1)))</f>
        <v/>
      </c>
      <c r="O284" s="250" t="str">
        <f ca="1">IF(ISERROR(OFFSET(Data!$A$1,MATCH($D284,Data!$CG:$CG,0)-1,MATCH($E284&amp;"/"&amp;O$1,Data!$1:$1,0)-1))=TRUE,"",IF(OFFSET(Data!$A$1,MATCH($D284,Data!$CG:$CG,0)-1,MATCH($E284&amp;"/"&amp;O$1,Data!$1:$1,0)-1)=0,"",OFFSET(Data!$A$1,MATCH($D284,Data!$CG:$CG,0)-1,MATCH($E284&amp;"/"&amp;O$1,Data!$1:$1,0)-1)))</f>
        <v/>
      </c>
      <c r="P284" s="250" t="str">
        <f ca="1">IF(ISERROR(OFFSET(Data!$A$1,MATCH($D284,Data!$CG:$CG,0)-1,MATCH($E284&amp;"/"&amp;P$1,Data!$1:$1,0)-1))=TRUE,"",IF(OFFSET(Data!$A$1,MATCH($D284,Data!$CG:$CG,0)-1,MATCH($E284&amp;"/"&amp;P$1,Data!$1:$1,0)-1)=0,"",OFFSET(Data!$A$1,MATCH($D284,Data!$CG:$CG,0)-1,MATCH($E284&amp;"/"&amp;P$1,Data!$1:$1,0)-1)))</f>
        <v/>
      </c>
      <c r="Q284" s="250" t="str">
        <f ca="1">IF(ISERROR(OFFSET(Data!$A$1,MATCH($D284,Data!$CG:$CG,0)-1,MATCH($E284&amp;"/"&amp;Q$1,Data!$1:$1,0)-1))=TRUE,"",IF(OFFSET(Data!$A$1,MATCH($D284,Data!$CG:$CG,0)-1,MATCH($E284&amp;"/"&amp;Q$1,Data!$1:$1,0)-1)=0,"",OFFSET(Data!$A$1,MATCH($D284,Data!$CG:$CG,0)-1,MATCH($E284&amp;"/"&amp;Q$1,Data!$1:$1,0)-1)))</f>
        <v/>
      </c>
      <c r="R284" s="250" t="str">
        <f ca="1">IF(ISERROR(OFFSET(Data!$A$1,MATCH($D284,Data!$CG:$CG,0)-1,MATCH($E284&amp;"/"&amp;R$1,Data!$1:$1,0)-1))=TRUE,"",IF(OFFSET(Data!$A$1,MATCH($D284,Data!$CG:$CG,0)-1,MATCH($E284&amp;"/"&amp;R$1,Data!$1:$1,0)-1)=0,"",OFFSET(Data!$A$1,MATCH($D284,Data!$CG:$CG,0)-1,MATCH($E284&amp;"/"&amp;R$1,Data!$1:$1,0)-1)))</f>
        <v/>
      </c>
      <c r="S284" s="250" t="str">
        <f ca="1">IF(ISERROR(OFFSET(Data!$A$1,MATCH($D284,Data!$CG:$CG,0)-1,MATCH($E284&amp;"/"&amp;S$1,Data!$1:$1,0)-1))=TRUE,"",IF(OFFSET(Data!$A$1,MATCH($D284,Data!$CG:$CG,0)-1,MATCH($E284&amp;"/"&amp;S$1,Data!$1:$1,0)-1)=0,"",OFFSET(Data!$A$1,MATCH($D284,Data!$CG:$CG,0)-1,MATCH($E284&amp;"/"&amp;S$1,Data!$1:$1,0)-1)))</f>
        <v/>
      </c>
      <c r="T284" s="250" t="str">
        <f ca="1">IF(ISERROR(OFFSET(Data!$A$1,MATCH($D284,Data!$CG:$CG,0)-1,MATCH($E284&amp;"/"&amp;T$1,Data!$1:$1,0)-1))=TRUE,"",IF(OFFSET(Data!$A$1,MATCH($D284,Data!$CG:$CG,0)-1,MATCH($E284&amp;"/"&amp;T$1,Data!$1:$1,0)-1)=0,"",OFFSET(Data!$A$1,MATCH($D284,Data!$CG:$CG,0)-1,MATCH($E284&amp;"/"&amp;T$1,Data!$1:$1,0)-1)))</f>
        <v/>
      </c>
      <c r="U284" s="250" t="str">
        <f ca="1">IF(ISERROR(OFFSET(Data!$A$1,MATCH($D284,Data!$CG:$CG,0)-1,MATCH($E284&amp;"/"&amp;U$1,Data!$1:$1,0)-1))=TRUE,"",IF(OFFSET(Data!$A$1,MATCH($D284,Data!$CG:$CG,0)-1,MATCH($E284&amp;"/"&amp;U$1,Data!$1:$1,0)-1)=0,"",OFFSET(Data!$A$1,MATCH($D284,Data!$CG:$CG,0)-1,MATCH($E284&amp;"/"&amp;U$1,Data!$1:$1,0)-1)))</f>
        <v/>
      </c>
      <c r="V284" s="250" t="str">
        <f ca="1">IF(ISERROR(OFFSET(Data!$A$1,MATCH($D284,Data!$CG:$CG,0)-1,MATCH($E284&amp;"/"&amp;V$1,Data!$1:$1,0)-1))=TRUE,"",IF(OFFSET(Data!$A$1,MATCH($D284,Data!$CG:$CG,0)-1,MATCH($E284&amp;"/"&amp;V$1,Data!$1:$1,0)-1)=0,"",OFFSET(Data!$A$1,MATCH($D284,Data!$CG:$CG,0)-1,MATCH($E284&amp;"/"&amp;V$1,Data!$1:$1,0)-1)))</f>
        <v/>
      </c>
      <c r="W284" s="272" t="str">
        <f ca="1">IF(ISERROR(OFFSET(Data!$A$1,MATCH($D284,Data!$CG:$CG,0)-1,MATCH($E284&amp;"/"&amp;W$1,Data!$1:$1,0)-1))=TRUE,"",IF(OFFSET(Data!$A$1,MATCH($D284,Data!$CG:$CG,0)-1,MATCH($E284&amp;"/"&amp;W$1,Data!$1:$1,0)-1)=0,"",OFFSET(Data!$A$1,MATCH($D284,Data!$CG:$CG,0)-1,MATCH($E284&amp;"/"&amp;W$1,Data!$1:$1,0)-1)))</f>
        <v/>
      </c>
      <c r="X284" s="250" t="str">
        <f ca="1">IF(ISERROR(OFFSET(Data!$A$1,MATCH($D284,Data!$CG:$CG,0)-1,MATCH($E284&amp;"/"&amp;X$1,Data!$1:$1,0)-1))=TRUE,"",IF(OFFSET(Data!$A$1,MATCH($D284,Data!$CG:$CG,0)-1,MATCH($E284&amp;"/"&amp;X$1,Data!$1:$1,0)-1)=0,"",OFFSET(Data!$A$1,MATCH($D284,Data!$CG:$CG,0)-1,MATCH($E284&amp;"/"&amp;X$1,Data!$1:$1,0)-1)))</f>
        <v/>
      </c>
      <c r="Y284" s="250" t="str">
        <f ca="1">IF(ISERROR(OFFSET(Data!$A$1,MATCH($D284,Data!$CG:$CG,0)-1,MATCH($E284&amp;"/"&amp;Y$1,Data!$1:$1,0)-1))=TRUE,"",IF(OFFSET(Data!$A$1,MATCH($D284,Data!$CG:$CG,0)-1,MATCH($E284&amp;"/"&amp;Y$1,Data!$1:$1,0)-1)=0,"",OFFSET(Data!$A$1,MATCH($D284,Data!$CG:$CG,0)-1,MATCH($E284&amp;"/"&amp;Y$1,Data!$1:$1,0)-1)))</f>
        <v/>
      </c>
      <c r="Z284" s="250" t="str">
        <f ca="1">IF(ISERROR(OFFSET(Data!$A$1,MATCH($D284,Data!$CG:$CG,0)-1,MATCH($E284&amp;"/"&amp;Z$1,Data!$1:$1,0)-1))=TRUE,"",IF(OFFSET(Data!$A$1,MATCH($D284,Data!$CG:$CG,0)-1,MATCH($E284&amp;"/"&amp;Z$1,Data!$1:$1,0)-1)=0,"",OFFSET(Data!$A$1,MATCH($D284,Data!$CG:$CG,0)-1,MATCH($E284&amp;"/"&amp;Z$1,Data!$1:$1,0)-1)))</f>
        <v/>
      </c>
      <c r="AA284" s="250" t="str">
        <f ca="1">IF(ISERROR(OFFSET(Data!$A$1,MATCH($D284,Data!$CG:$CG,0)-1,MATCH($E284&amp;"/"&amp;AA$1,Data!$1:$1,0)-1))=TRUE,"",IF(OFFSET(Data!$A$1,MATCH($D284,Data!$CG:$CG,0)-1,MATCH($E284&amp;"/"&amp;AA$1,Data!$1:$1,0)-1)=0,"",OFFSET(Data!$A$1,MATCH($D284,Data!$CG:$CG,0)-1,MATCH($E284&amp;"/"&amp;AA$1,Data!$1:$1,0)-1)))</f>
        <v/>
      </c>
      <c r="AB284" s="250" t="str">
        <f ca="1">IF(ISERROR(OFFSET(Data!$A$1,MATCH($D284,Data!$CG:$CG,0)-1,MATCH($E284&amp;"/"&amp;AB$1,Data!$1:$1,0)-1))=TRUE,"",IF(OFFSET(Data!$A$1,MATCH($D284,Data!$CG:$CG,0)-1,MATCH($E284&amp;"/"&amp;AB$1,Data!$1:$1,0)-1)=0,"",OFFSET(Data!$A$1,MATCH($D284,Data!$CG:$CG,0)-1,MATCH($E284&amp;"/"&amp;AB$1,Data!$1:$1,0)-1)))</f>
        <v/>
      </c>
      <c r="AC284" s="250" t="str">
        <f ca="1">IF(ISERROR(OFFSET(Data!$A$1,MATCH($D284,Data!$CG:$CG,0)-1,MATCH($E284&amp;"/"&amp;AC$1,Data!$1:$1,0)-1))=TRUE,"",IF(OFFSET(Data!$A$1,MATCH($D284,Data!$CG:$CG,0)-1,MATCH($E284&amp;"/"&amp;AC$1,Data!$1:$1,0)-1)=0,"",OFFSET(Data!$A$1,MATCH($D284,Data!$CG:$CG,0)-1,MATCH($E284&amp;"/"&amp;AC$1,Data!$1:$1,0)-1)))</f>
        <v/>
      </c>
      <c r="AD284" s="250" t="str">
        <f ca="1">IF(ISERROR(OFFSET(Data!$A$1,MATCH($D284,Data!$CG:$CG,0)-1,MATCH($E284&amp;"/"&amp;AD$1,Data!$1:$1,0)-1))=TRUE,"",IF(OFFSET(Data!$A$1,MATCH($D284,Data!$CG:$CG,0)-1,MATCH($E284&amp;"/"&amp;AD$1,Data!$1:$1,0)-1)=0,"",OFFSET(Data!$A$1,MATCH($D284,Data!$CG:$CG,0)-1,MATCH($E284&amp;"/"&amp;AD$1,Data!$1:$1,0)-1)))</f>
        <v/>
      </c>
      <c r="AE284" s="250" t="str">
        <f ca="1">IF(ISERROR(OFFSET(Data!$A$1,MATCH($D284,Data!$CG:$CG,0)-1,MATCH($E284&amp;"/"&amp;AE$1,Data!$1:$1,0)-1))=TRUE,"",IF(OFFSET(Data!$A$1,MATCH($D284,Data!$CG:$CG,0)-1,MATCH($E284&amp;"/"&amp;AE$1,Data!$1:$1,0)-1)=0,"",OFFSET(Data!$A$1,MATCH($D284,Data!$CG:$CG,0)-1,MATCH($E284&amp;"/"&amp;AE$1,Data!$1:$1,0)-1)))</f>
        <v/>
      </c>
      <c r="AF284" s="251" t="str">
        <f ca="1">IF(ISERROR(OFFSET(Data!$A$1,MATCH($D284,Data!$CG:$CG,0)-1,MATCH($E284&amp;"/"&amp;AF$1,Data!$1:$1,0)-1))=TRUE,"",IF(OFFSET(Data!$A$1,MATCH($D284,Data!$CG:$CG,0)-1,MATCH($E284&amp;"/"&amp;AF$1,Data!$1:$1,0)-1)=0,"",OFFSET(Data!$A$1,MATCH($D284,Data!$CG:$CG,0)-1,MATCH($E284&amp;"/"&amp;AF$1,Data!$1:$1,0)-1)))</f>
        <v/>
      </c>
      <c r="AG284" s="206">
        <f t="shared" ca="1" si="8"/>
        <v>0</v>
      </c>
      <c r="AH284" s="207">
        <f ca="1">AG284</f>
        <v>0</v>
      </c>
    </row>
    <row r="285" spans="1:34" ht="15" hidden="1" customHeight="1" thickBot="1" x14ac:dyDescent="0.3">
      <c r="A285" s="446"/>
      <c r="B285" s="469"/>
      <c r="C285" s="472"/>
      <c r="D285" s="50" t="e">
        <f>IF(C285&lt;&gt;"",C285,D284)</f>
        <v>#N/A</v>
      </c>
      <c r="E285" s="51" t="s">
        <v>22</v>
      </c>
      <c r="F285" s="254" t="str">
        <f ca="1">IF(ISERROR(OFFSET(Data!$A$1,MATCH($D285,Data!$CG:$CG,0)-1,MATCH($E285&amp;"/"&amp;F$1,Data!$1:$1,0)-1))=TRUE,"",IF(OFFSET(Data!$A$1,MATCH($D285,Data!$CG:$CG,0)-1,MATCH($E285&amp;"/"&amp;F$1,Data!$1:$1,0)-1)=0,"",OFFSET(Data!$A$1,MATCH($D285,Data!$CG:$CG,0)-1,MATCH($E285&amp;"/"&amp;F$1,Data!$1:$1,0)-1)))</f>
        <v/>
      </c>
      <c r="G285" s="252" t="str">
        <f ca="1">IF(ISERROR(OFFSET(Data!$A$1,MATCH($D285,Data!$CG:$CG,0)-1,MATCH($E285&amp;"/"&amp;G$1,Data!$1:$1,0)-1))=TRUE,"",IF(OFFSET(Data!$A$1,MATCH($D285,Data!$CG:$CG,0)-1,MATCH($E285&amp;"/"&amp;G$1,Data!$1:$1,0)-1)=0,"",OFFSET(Data!$A$1,MATCH($D285,Data!$CG:$CG,0)-1,MATCH($E285&amp;"/"&amp;G$1,Data!$1:$1,0)-1)))</f>
        <v/>
      </c>
      <c r="H285" s="252" t="str">
        <f ca="1">IF(ISERROR(OFFSET(Data!$A$1,MATCH($D285,Data!$CG:$CG,0)-1,MATCH($E285&amp;"/"&amp;H$1,Data!$1:$1,0)-1))=TRUE,"",IF(OFFSET(Data!$A$1,MATCH($D285,Data!$CG:$CG,0)-1,MATCH($E285&amp;"/"&amp;H$1,Data!$1:$1,0)-1)=0,"",OFFSET(Data!$A$1,MATCH($D285,Data!$CG:$CG,0)-1,MATCH($E285&amp;"/"&amp;H$1,Data!$1:$1,0)-1)))</f>
        <v/>
      </c>
      <c r="I285" s="252" t="str">
        <f ca="1">IF(ISERROR(OFFSET(Data!$A$1,MATCH($D285,Data!$CG:$CG,0)-1,MATCH($E285&amp;"/"&amp;I$1,Data!$1:$1,0)-1))=TRUE,"",IF(OFFSET(Data!$A$1,MATCH($D285,Data!$CG:$CG,0)-1,MATCH($E285&amp;"/"&amp;I$1,Data!$1:$1,0)-1)=0,"",OFFSET(Data!$A$1,MATCH($D285,Data!$CG:$CG,0)-1,MATCH($E285&amp;"/"&amp;I$1,Data!$1:$1,0)-1)))</f>
        <v/>
      </c>
      <c r="J285" s="252" t="str">
        <f ca="1">IF(ISERROR(OFFSET(Data!$A$1,MATCH($D285,Data!$CG:$CG,0)-1,MATCH($E285&amp;"/"&amp;J$1,Data!$1:$1,0)-1))=TRUE,"",IF(OFFSET(Data!$A$1,MATCH($D285,Data!$CG:$CG,0)-1,MATCH($E285&amp;"/"&amp;J$1,Data!$1:$1,0)-1)=0,"",OFFSET(Data!$A$1,MATCH($D285,Data!$CG:$CG,0)-1,MATCH($E285&amp;"/"&amp;J$1,Data!$1:$1,0)-1)))</f>
        <v/>
      </c>
      <c r="K285" s="252" t="str">
        <f ca="1">IF(ISERROR(OFFSET(Data!$A$1,MATCH($D285,Data!$CG:$CG,0)-1,MATCH($E285&amp;"/"&amp;K$1,Data!$1:$1,0)-1))=TRUE,"",IF(OFFSET(Data!$A$1,MATCH($D285,Data!$CG:$CG,0)-1,MATCH($E285&amp;"/"&amp;K$1,Data!$1:$1,0)-1)=0,"",OFFSET(Data!$A$1,MATCH($D285,Data!$CG:$CG,0)-1,MATCH($E285&amp;"/"&amp;K$1,Data!$1:$1,0)-1)))</f>
        <v/>
      </c>
      <c r="L285" s="252" t="str">
        <f ca="1">IF(ISERROR(OFFSET(Data!$A$1,MATCH($D285,Data!$CG:$CG,0)-1,MATCH($E285&amp;"/"&amp;L$1,Data!$1:$1,0)-1))=TRUE,"",IF(OFFSET(Data!$A$1,MATCH($D285,Data!$CG:$CG,0)-1,MATCH($E285&amp;"/"&amp;L$1,Data!$1:$1,0)-1)=0,"",OFFSET(Data!$A$1,MATCH($D285,Data!$CG:$CG,0)-1,MATCH($E285&amp;"/"&amp;L$1,Data!$1:$1,0)-1)))</f>
        <v/>
      </c>
      <c r="M285" s="252" t="str">
        <f ca="1">IF(ISERROR(OFFSET(Data!$A$1,MATCH($D285,Data!$CG:$CG,0)-1,MATCH($E285&amp;"/"&amp;M$1,Data!$1:$1,0)-1))=TRUE,"",IF(OFFSET(Data!$A$1,MATCH($D285,Data!$CG:$CG,0)-1,MATCH($E285&amp;"/"&amp;M$1,Data!$1:$1,0)-1)=0,"",OFFSET(Data!$A$1,MATCH($D285,Data!$CG:$CG,0)-1,MATCH($E285&amp;"/"&amp;M$1,Data!$1:$1,0)-1)))</f>
        <v/>
      </c>
      <c r="N285" s="252" t="str">
        <f ca="1">IF(ISERROR(OFFSET(Data!$A$1,MATCH($D285,Data!$CG:$CG,0)-1,MATCH($E285&amp;"/"&amp;N$1,Data!$1:$1,0)-1))=TRUE,"",IF(OFFSET(Data!$A$1,MATCH($D285,Data!$CG:$CG,0)-1,MATCH($E285&amp;"/"&amp;N$1,Data!$1:$1,0)-1)=0,"",OFFSET(Data!$A$1,MATCH($D285,Data!$CG:$CG,0)-1,MATCH($E285&amp;"/"&amp;N$1,Data!$1:$1,0)-1)))</f>
        <v/>
      </c>
      <c r="O285" s="252" t="str">
        <f ca="1">IF(ISERROR(OFFSET(Data!$A$1,MATCH($D285,Data!$CG:$CG,0)-1,MATCH($E285&amp;"/"&amp;O$1,Data!$1:$1,0)-1))=TRUE,"",IF(OFFSET(Data!$A$1,MATCH($D285,Data!$CG:$CG,0)-1,MATCH($E285&amp;"/"&amp;O$1,Data!$1:$1,0)-1)=0,"",OFFSET(Data!$A$1,MATCH($D285,Data!$CG:$CG,0)-1,MATCH($E285&amp;"/"&amp;O$1,Data!$1:$1,0)-1)))</f>
        <v/>
      </c>
      <c r="P285" s="252" t="str">
        <f ca="1">IF(ISERROR(OFFSET(Data!$A$1,MATCH($D285,Data!$CG:$CG,0)-1,MATCH($E285&amp;"/"&amp;P$1,Data!$1:$1,0)-1))=TRUE,"",IF(OFFSET(Data!$A$1,MATCH($D285,Data!$CG:$CG,0)-1,MATCH($E285&amp;"/"&amp;P$1,Data!$1:$1,0)-1)=0,"",OFFSET(Data!$A$1,MATCH($D285,Data!$CG:$CG,0)-1,MATCH($E285&amp;"/"&amp;P$1,Data!$1:$1,0)-1)))</f>
        <v/>
      </c>
      <c r="Q285" s="252" t="str">
        <f ca="1">IF(ISERROR(OFFSET(Data!$A$1,MATCH($D285,Data!$CG:$CG,0)-1,MATCH($E285&amp;"/"&amp;Q$1,Data!$1:$1,0)-1))=TRUE,"",IF(OFFSET(Data!$A$1,MATCH($D285,Data!$CG:$CG,0)-1,MATCH($E285&amp;"/"&amp;Q$1,Data!$1:$1,0)-1)=0,"",OFFSET(Data!$A$1,MATCH($D285,Data!$CG:$CG,0)-1,MATCH($E285&amp;"/"&amp;Q$1,Data!$1:$1,0)-1)))</f>
        <v/>
      </c>
      <c r="R285" s="252" t="str">
        <f ca="1">IF(ISERROR(OFFSET(Data!$A$1,MATCH($D285,Data!$CG:$CG,0)-1,MATCH($E285&amp;"/"&amp;R$1,Data!$1:$1,0)-1))=TRUE,"",IF(OFFSET(Data!$A$1,MATCH($D285,Data!$CG:$CG,0)-1,MATCH($E285&amp;"/"&amp;R$1,Data!$1:$1,0)-1)=0,"",OFFSET(Data!$A$1,MATCH($D285,Data!$CG:$CG,0)-1,MATCH($E285&amp;"/"&amp;R$1,Data!$1:$1,0)-1)))</f>
        <v/>
      </c>
      <c r="S285" s="252" t="str">
        <f ca="1">IF(ISERROR(OFFSET(Data!$A$1,MATCH($D285,Data!$CG:$CG,0)-1,MATCH($E285&amp;"/"&amp;S$1,Data!$1:$1,0)-1))=TRUE,"",IF(OFFSET(Data!$A$1,MATCH($D285,Data!$CG:$CG,0)-1,MATCH($E285&amp;"/"&amp;S$1,Data!$1:$1,0)-1)=0,"",OFFSET(Data!$A$1,MATCH($D285,Data!$CG:$CG,0)-1,MATCH($E285&amp;"/"&amp;S$1,Data!$1:$1,0)-1)))</f>
        <v/>
      </c>
      <c r="T285" s="252" t="str">
        <f ca="1">IF(ISERROR(OFFSET(Data!$A$1,MATCH($D285,Data!$CG:$CG,0)-1,MATCH($E285&amp;"/"&amp;T$1,Data!$1:$1,0)-1))=TRUE,"",IF(OFFSET(Data!$A$1,MATCH($D285,Data!$CG:$CG,0)-1,MATCH($E285&amp;"/"&amp;T$1,Data!$1:$1,0)-1)=0,"",OFFSET(Data!$A$1,MATCH($D285,Data!$CG:$CG,0)-1,MATCH($E285&amp;"/"&amp;T$1,Data!$1:$1,0)-1)))</f>
        <v/>
      </c>
      <c r="U285" s="252" t="str">
        <f ca="1">IF(ISERROR(OFFSET(Data!$A$1,MATCH($D285,Data!$CG:$CG,0)-1,MATCH($E285&amp;"/"&amp;U$1,Data!$1:$1,0)-1))=TRUE,"",IF(OFFSET(Data!$A$1,MATCH($D285,Data!$CG:$CG,0)-1,MATCH($E285&amp;"/"&amp;U$1,Data!$1:$1,0)-1)=0,"",OFFSET(Data!$A$1,MATCH($D285,Data!$CG:$CG,0)-1,MATCH($E285&amp;"/"&amp;U$1,Data!$1:$1,0)-1)))</f>
        <v/>
      </c>
      <c r="V285" s="252" t="str">
        <f ca="1">IF(ISERROR(OFFSET(Data!$A$1,MATCH($D285,Data!$CG:$CG,0)-1,MATCH($E285&amp;"/"&amp;V$1,Data!$1:$1,0)-1))=TRUE,"",IF(OFFSET(Data!$A$1,MATCH($D285,Data!$CG:$CG,0)-1,MATCH($E285&amp;"/"&amp;V$1,Data!$1:$1,0)-1)=0,"",OFFSET(Data!$A$1,MATCH($D285,Data!$CG:$CG,0)-1,MATCH($E285&amp;"/"&amp;V$1,Data!$1:$1,0)-1)))</f>
        <v/>
      </c>
      <c r="W285" s="269" t="str">
        <f ca="1">IF(ISERROR(OFFSET(Data!$A$1,MATCH($D285,Data!$CG:$CG,0)-1,MATCH($E285&amp;"/"&amp;W$1,Data!$1:$1,0)-1))=TRUE,"",IF(OFFSET(Data!$A$1,MATCH($D285,Data!$CG:$CG,0)-1,MATCH($E285&amp;"/"&amp;W$1,Data!$1:$1,0)-1)=0,"",OFFSET(Data!$A$1,MATCH($D285,Data!$CG:$CG,0)-1,MATCH($E285&amp;"/"&amp;W$1,Data!$1:$1,0)-1)))</f>
        <v/>
      </c>
      <c r="X285" s="252" t="str">
        <f ca="1">IF(ISERROR(OFFSET(Data!$A$1,MATCH($D285,Data!$CG:$CG,0)-1,MATCH($E285&amp;"/"&amp;X$1,Data!$1:$1,0)-1))=TRUE,"",IF(OFFSET(Data!$A$1,MATCH($D285,Data!$CG:$CG,0)-1,MATCH($E285&amp;"/"&amp;X$1,Data!$1:$1,0)-1)=0,"",OFFSET(Data!$A$1,MATCH($D285,Data!$CG:$CG,0)-1,MATCH($E285&amp;"/"&amp;X$1,Data!$1:$1,0)-1)))</f>
        <v/>
      </c>
      <c r="Y285" s="252" t="str">
        <f ca="1">IF(ISERROR(OFFSET(Data!$A$1,MATCH($D285,Data!$CG:$CG,0)-1,MATCH($E285&amp;"/"&amp;Y$1,Data!$1:$1,0)-1))=TRUE,"",IF(OFFSET(Data!$A$1,MATCH($D285,Data!$CG:$CG,0)-1,MATCH($E285&amp;"/"&amp;Y$1,Data!$1:$1,0)-1)=0,"",OFFSET(Data!$A$1,MATCH($D285,Data!$CG:$CG,0)-1,MATCH($E285&amp;"/"&amp;Y$1,Data!$1:$1,0)-1)))</f>
        <v/>
      </c>
      <c r="Z285" s="252" t="str">
        <f ca="1">IF(ISERROR(OFFSET(Data!$A$1,MATCH($D285,Data!$CG:$CG,0)-1,MATCH($E285&amp;"/"&amp;Z$1,Data!$1:$1,0)-1))=TRUE,"",IF(OFFSET(Data!$A$1,MATCH($D285,Data!$CG:$CG,0)-1,MATCH($E285&amp;"/"&amp;Z$1,Data!$1:$1,0)-1)=0,"",OFFSET(Data!$A$1,MATCH($D285,Data!$CG:$CG,0)-1,MATCH($E285&amp;"/"&amp;Z$1,Data!$1:$1,0)-1)))</f>
        <v/>
      </c>
      <c r="AA285" s="252" t="str">
        <f ca="1">IF(ISERROR(OFFSET(Data!$A$1,MATCH($D285,Data!$CG:$CG,0)-1,MATCH($E285&amp;"/"&amp;AA$1,Data!$1:$1,0)-1))=TRUE,"",IF(OFFSET(Data!$A$1,MATCH($D285,Data!$CG:$CG,0)-1,MATCH($E285&amp;"/"&amp;AA$1,Data!$1:$1,0)-1)=0,"",OFFSET(Data!$A$1,MATCH($D285,Data!$CG:$CG,0)-1,MATCH($E285&amp;"/"&amp;AA$1,Data!$1:$1,0)-1)))</f>
        <v/>
      </c>
      <c r="AB285" s="252" t="str">
        <f ca="1">IF(ISERROR(OFFSET(Data!$A$1,MATCH($D285,Data!$CG:$CG,0)-1,MATCH($E285&amp;"/"&amp;AB$1,Data!$1:$1,0)-1))=TRUE,"",IF(OFFSET(Data!$A$1,MATCH($D285,Data!$CG:$CG,0)-1,MATCH($E285&amp;"/"&amp;AB$1,Data!$1:$1,0)-1)=0,"",OFFSET(Data!$A$1,MATCH($D285,Data!$CG:$CG,0)-1,MATCH($E285&amp;"/"&amp;AB$1,Data!$1:$1,0)-1)))</f>
        <v/>
      </c>
      <c r="AC285" s="252" t="str">
        <f ca="1">IF(ISERROR(OFFSET(Data!$A$1,MATCH($D285,Data!$CG:$CG,0)-1,MATCH($E285&amp;"/"&amp;AC$1,Data!$1:$1,0)-1))=TRUE,"",IF(OFFSET(Data!$A$1,MATCH($D285,Data!$CG:$CG,0)-1,MATCH($E285&amp;"/"&amp;AC$1,Data!$1:$1,0)-1)=0,"",OFFSET(Data!$A$1,MATCH($D285,Data!$CG:$CG,0)-1,MATCH($E285&amp;"/"&amp;AC$1,Data!$1:$1,0)-1)))</f>
        <v/>
      </c>
      <c r="AD285" s="252" t="str">
        <f ca="1">IF(ISERROR(OFFSET(Data!$A$1,MATCH($D285,Data!$CG:$CG,0)-1,MATCH($E285&amp;"/"&amp;AD$1,Data!$1:$1,0)-1))=TRUE,"",IF(OFFSET(Data!$A$1,MATCH($D285,Data!$CG:$CG,0)-1,MATCH($E285&amp;"/"&amp;AD$1,Data!$1:$1,0)-1)=0,"",OFFSET(Data!$A$1,MATCH($D285,Data!$CG:$CG,0)-1,MATCH($E285&amp;"/"&amp;AD$1,Data!$1:$1,0)-1)))</f>
        <v/>
      </c>
      <c r="AE285" s="252" t="str">
        <f ca="1">IF(ISERROR(OFFSET(Data!$A$1,MATCH($D285,Data!$CG:$CG,0)-1,MATCH($E285&amp;"/"&amp;AE$1,Data!$1:$1,0)-1))=TRUE,"",IF(OFFSET(Data!$A$1,MATCH($D285,Data!$CG:$CG,0)-1,MATCH($E285&amp;"/"&amp;AE$1,Data!$1:$1,0)-1)=0,"",OFFSET(Data!$A$1,MATCH($D285,Data!$CG:$CG,0)-1,MATCH($E285&amp;"/"&amp;AE$1,Data!$1:$1,0)-1)))</f>
        <v/>
      </c>
      <c r="AF285" s="253" t="str">
        <f ca="1">IF(ISERROR(OFFSET(Data!$A$1,MATCH($D285,Data!$CG:$CG,0)-1,MATCH($E285&amp;"/"&amp;AF$1,Data!$1:$1,0)-1))=TRUE,"",IF(OFFSET(Data!$A$1,MATCH($D285,Data!$CG:$CG,0)-1,MATCH($E285&amp;"/"&amp;AF$1,Data!$1:$1,0)-1)=0,"",OFFSET(Data!$A$1,MATCH($D285,Data!$CG:$CG,0)-1,MATCH($E285&amp;"/"&amp;AF$1,Data!$1:$1,0)-1)))</f>
        <v/>
      </c>
      <c r="AG285" s="188">
        <f t="shared" ca="1" si="8"/>
        <v>0</v>
      </c>
      <c r="AH285" s="208">
        <f ca="1">SUM(AG284:AG285)</f>
        <v>0</v>
      </c>
    </row>
    <row r="286" spans="1:34" ht="15" hidden="1" customHeight="1" x14ac:dyDescent="0.25">
      <c r="A286" s="446"/>
      <c r="B286" s="469"/>
      <c r="C286" s="472"/>
      <c r="D286" s="50" t="e">
        <f>IF(C286&lt;&gt;"",C286,D285)</f>
        <v>#N/A</v>
      </c>
      <c r="E286" s="51" t="s">
        <v>23</v>
      </c>
      <c r="F286" s="254" t="str">
        <f ca="1">IF(ISERROR(OFFSET(Data!$A$1,MATCH($D286,Data!$CG:$CG,0)-1,MATCH($E286&amp;"/"&amp;F$1,Data!$1:$1,0)-1))=TRUE,"",IF(OFFSET(Data!$A$1,MATCH($D286,Data!$CG:$CG,0)-1,MATCH($E286&amp;"/"&amp;F$1,Data!$1:$1,0)-1)=0,"",OFFSET(Data!$A$1,MATCH($D286,Data!$CG:$CG,0)-1,MATCH($E286&amp;"/"&amp;F$1,Data!$1:$1,0)-1)))</f>
        <v/>
      </c>
      <c r="G286" s="252" t="str">
        <f ca="1">IF(ISERROR(OFFSET(Data!$A$1,MATCH($D286,Data!$CG:$CG,0)-1,MATCH($E286&amp;"/"&amp;G$1,Data!$1:$1,0)-1))=TRUE,"",IF(OFFSET(Data!$A$1,MATCH($D286,Data!$CG:$CG,0)-1,MATCH($E286&amp;"/"&amp;G$1,Data!$1:$1,0)-1)=0,"",OFFSET(Data!$A$1,MATCH($D286,Data!$CG:$CG,0)-1,MATCH($E286&amp;"/"&amp;G$1,Data!$1:$1,0)-1)))</f>
        <v/>
      </c>
      <c r="H286" s="252" t="str">
        <f ca="1">IF(ISERROR(OFFSET(Data!$A$1,MATCH($D286,Data!$CG:$CG,0)-1,MATCH($E286&amp;"/"&amp;H$1,Data!$1:$1,0)-1))=TRUE,"",IF(OFFSET(Data!$A$1,MATCH($D286,Data!$CG:$CG,0)-1,MATCH($E286&amp;"/"&amp;H$1,Data!$1:$1,0)-1)=0,"",OFFSET(Data!$A$1,MATCH($D286,Data!$CG:$CG,0)-1,MATCH($E286&amp;"/"&amp;H$1,Data!$1:$1,0)-1)))</f>
        <v/>
      </c>
      <c r="I286" s="252" t="str">
        <f ca="1">IF(ISERROR(OFFSET(Data!$A$1,MATCH($D286,Data!$CG:$CG,0)-1,MATCH($E286&amp;"/"&amp;I$1,Data!$1:$1,0)-1))=TRUE,"",IF(OFFSET(Data!$A$1,MATCH($D286,Data!$CG:$CG,0)-1,MATCH($E286&amp;"/"&amp;I$1,Data!$1:$1,0)-1)=0,"",OFFSET(Data!$A$1,MATCH($D286,Data!$CG:$CG,0)-1,MATCH($E286&amp;"/"&amp;I$1,Data!$1:$1,0)-1)))</f>
        <v/>
      </c>
      <c r="J286" s="252" t="str">
        <f ca="1">IF(ISERROR(OFFSET(Data!$A$1,MATCH($D286,Data!$CG:$CG,0)-1,MATCH($E286&amp;"/"&amp;J$1,Data!$1:$1,0)-1))=TRUE,"",IF(OFFSET(Data!$A$1,MATCH($D286,Data!$CG:$CG,0)-1,MATCH($E286&amp;"/"&amp;J$1,Data!$1:$1,0)-1)=0,"",OFFSET(Data!$A$1,MATCH($D286,Data!$CG:$CG,0)-1,MATCH($E286&amp;"/"&amp;J$1,Data!$1:$1,0)-1)))</f>
        <v/>
      </c>
      <c r="K286" s="252" t="str">
        <f ca="1">IF(ISERROR(OFFSET(Data!$A$1,MATCH($D286,Data!$CG:$CG,0)-1,MATCH($E286&amp;"/"&amp;K$1,Data!$1:$1,0)-1))=TRUE,"",IF(OFFSET(Data!$A$1,MATCH($D286,Data!$CG:$CG,0)-1,MATCH($E286&amp;"/"&amp;K$1,Data!$1:$1,0)-1)=0,"",OFFSET(Data!$A$1,MATCH($D286,Data!$CG:$CG,0)-1,MATCH($E286&amp;"/"&amp;K$1,Data!$1:$1,0)-1)))</f>
        <v/>
      </c>
      <c r="L286" s="252" t="str">
        <f ca="1">IF(ISERROR(OFFSET(Data!$A$1,MATCH($D286,Data!$CG:$CG,0)-1,MATCH($E286&amp;"/"&amp;L$1,Data!$1:$1,0)-1))=TRUE,"",IF(OFFSET(Data!$A$1,MATCH($D286,Data!$CG:$CG,0)-1,MATCH($E286&amp;"/"&amp;L$1,Data!$1:$1,0)-1)=0,"",OFFSET(Data!$A$1,MATCH($D286,Data!$CG:$CG,0)-1,MATCH($E286&amp;"/"&amp;L$1,Data!$1:$1,0)-1)))</f>
        <v/>
      </c>
      <c r="M286" s="252" t="str">
        <f ca="1">IF(ISERROR(OFFSET(Data!$A$1,MATCH($D286,Data!$CG:$CG,0)-1,MATCH($E286&amp;"/"&amp;M$1,Data!$1:$1,0)-1))=TRUE,"",IF(OFFSET(Data!$A$1,MATCH($D286,Data!$CG:$CG,0)-1,MATCH($E286&amp;"/"&amp;M$1,Data!$1:$1,0)-1)=0,"",OFFSET(Data!$A$1,MATCH($D286,Data!$CG:$CG,0)-1,MATCH($E286&amp;"/"&amp;M$1,Data!$1:$1,0)-1)))</f>
        <v/>
      </c>
      <c r="N286" s="252" t="str">
        <f ca="1">IF(ISERROR(OFFSET(Data!$A$1,MATCH($D286,Data!$CG:$CG,0)-1,MATCH($E286&amp;"/"&amp;N$1,Data!$1:$1,0)-1))=TRUE,"",IF(OFFSET(Data!$A$1,MATCH($D286,Data!$CG:$CG,0)-1,MATCH($E286&amp;"/"&amp;N$1,Data!$1:$1,0)-1)=0,"",OFFSET(Data!$A$1,MATCH($D286,Data!$CG:$CG,0)-1,MATCH($E286&amp;"/"&amp;N$1,Data!$1:$1,0)-1)))</f>
        <v/>
      </c>
      <c r="O286" s="252" t="str">
        <f ca="1">IF(ISERROR(OFFSET(Data!$A$1,MATCH($D286,Data!$CG:$CG,0)-1,MATCH($E286&amp;"/"&amp;O$1,Data!$1:$1,0)-1))=TRUE,"",IF(OFFSET(Data!$A$1,MATCH($D286,Data!$CG:$CG,0)-1,MATCH($E286&amp;"/"&amp;O$1,Data!$1:$1,0)-1)=0,"",OFFSET(Data!$A$1,MATCH($D286,Data!$CG:$CG,0)-1,MATCH($E286&amp;"/"&amp;O$1,Data!$1:$1,0)-1)))</f>
        <v/>
      </c>
      <c r="P286" s="252" t="str">
        <f ca="1">IF(ISERROR(OFFSET(Data!$A$1,MATCH($D286,Data!$CG:$CG,0)-1,MATCH($E286&amp;"/"&amp;P$1,Data!$1:$1,0)-1))=TRUE,"",IF(OFFSET(Data!$A$1,MATCH($D286,Data!$CG:$CG,0)-1,MATCH($E286&amp;"/"&amp;P$1,Data!$1:$1,0)-1)=0,"",OFFSET(Data!$A$1,MATCH($D286,Data!$CG:$CG,0)-1,MATCH($E286&amp;"/"&amp;P$1,Data!$1:$1,0)-1)))</f>
        <v/>
      </c>
      <c r="Q286" s="252" t="str">
        <f ca="1">IF(ISERROR(OFFSET(Data!$A$1,MATCH($D286,Data!$CG:$CG,0)-1,MATCH($E286&amp;"/"&amp;Q$1,Data!$1:$1,0)-1))=TRUE,"",IF(OFFSET(Data!$A$1,MATCH($D286,Data!$CG:$CG,0)-1,MATCH($E286&amp;"/"&amp;Q$1,Data!$1:$1,0)-1)=0,"",OFFSET(Data!$A$1,MATCH($D286,Data!$CG:$CG,0)-1,MATCH($E286&amp;"/"&amp;Q$1,Data!$1:$1,0)-1)))</f>
        <v/>
      </c>
      <c r="R286" s="252" t="str">
        <f ca="1">IF(ISERROR(OFFSET(Data!$A$1,MATCH($D286,Data!$CG:$CG,0)-1,MATCH($E286&amp;"/"&amp;R$1,Data!$1:$1,0)-1))=TRUE,"",IF(OFFSET(Data!$A$1,MATCH($D286,Data!$CG:$CG,0)-1,MATCH($E286&amp;"/"&amp;R$1,Data!$1:$1,0)-1)=0,"",OFFSET(Data!$A$1,MATCH($D286,Data!$CG:$CG,0)-1,MATCH($E286&amp;"/"&amp;R$1,Data!$1:$1,0)-1)))</f>
        <v/>
      </c>
      <c r="S286" s="252" t="str">
        <f ca="1">IF(ISERROR(OFFSET(Data!$A$1,MATCH($D286,Data!$CG:$CG,0)-1,MATCH($E286&amp;"/"&amp;S$1,Data!$1:$1,0)-1))=TRUE,"",IF(OFFSET(Data!$A$1,MATCH($D286,Data!$CG:$CG,0)-1,MATCH($E286&amp;"/"&amp;S$1,Data!$1:$1,0)-1)=0,"",OFFSET(Data!$A$1,MATCH($D286,Data!$CG:$CG,0)-1,MATCH($E286&amp;"/"&amp;S$1,Data!$1:$1,0)-1)))</f>
        <v/>
      </c>
      <c r="T286" s="252" t="str">
        <f ca="1">IF(ISERROR(OFFSET(Data!$A$1,MATCH($D286,Data!$CG:$CG,0)-1,MATCH($E286&amp;"/"&amp;T$1,Data!$1:$1,0)-1))=TRUE,"",IF(OFFSET(Data!$A$1,MATCH($D286,Data!$CG:$CG,0)-1,MATCH($E286&amp;"/"&amp;T$1,Data!$1:$1,0)-1)=0,"",OFFSET(Data!$A$1,MATCH($D286,Data!$CG:$CG,0)-1,MATCH($E286&amp;"/"&amp;T$1,Data!$1:$1,0)-1)))</f>
        <v/>
      </c>
      <c r="U286" s="252" t="str">
        <f ca="1">IF(ISERROR(OFFSET(Data!$A$1,MATCH($D286,Data!$CG:$CG,0)-1,MATCH($E286&amp;"/"&amp;U$1,Data!$1:$1,0)-1))=TRUE,"",IF(OFFSET(Data!$A$1,MATCH($D286,Data!$CG:$CG,0)-1,MATCH($E286&amp;"/"&amp;U$1,Data!$1:$1,0)-1)=0,"",OFFSET(Data!$A$1,MATCH($D286,Data!$CG:$CG,0)-1,MATCH($E286&amp;"/"&amp;U$1,Data!$1:$1,0)-1)))</f>
        <v/>
      </c>
      <c r="V286" s="252" t="str">
        <f ca="1">IF(ISERROR(OFFSET(Data!$A$1,MATCH($D286,Data!$CG:$CG,0)-1,MATCH($E286&amp;"/"&amp;V$1,Data!$1:$1,0)-1))=TRUE,"",IF(OFFSET(Data!$A$1,MATCH($D286,Data!$CG:$CG,0)-1,MATCH($E286&amp;"/"&amp;V$1,Data!$1:$1,0)-1)=0,"",OFFSET(Data!$A$1,MATCH($D286,Data!$CG:$CG,0)-1,MATCH($E286&amp;"/"&amp;V$1,Data!$1:$1,0)-1)))</f>
        <v/>
      </c>
      <c r="W286" s="269" t="str">
        <f ca="1">IF(ISERROR(OFFSET(Data!$A$1,MATCH($D286,Data!$CG:$CG,0)-1,MATCH($E286&amp;"/"&amp;W$1,Data!$1:$1,0)-1))=TRUE,"",IF(OFFSET(Data!$A$1,MATCH($D286,Data!$CG:$CG,0)-1,MATCH($E286&amp;"/"&amp;W$1,Data!$1:$1,0)-1)=0,"",OFFSET(Data!$A$1,MATCH($D286,Data!$CG:$CG,0)-1,MATCH($E286&amp;"/"&amp;W$1,Data!$1:$1,0)-1)))</f>
        <v/>
      </c>
      <c r="X286" s="252" t="str">
        <f ca="1">IF(ISERROR(OFFSET(Data!$A$1,MATCH($D286,Data!$CG:$CG,0)-1,MATCH($E286&amp;"/"&amp;X$1,Data!$1:$1,0)-1))=TRUE,"",IF(OFFSET(Data!$A$1,MATCH($D286,Data!$CG:$CG,0)-1,MATCH($E286&amp;"/"&amp;X$1,Data!$1:$1,0)-1)=0,"",OFFSET(Data!$A$1,MATCH($D286,Data!$CG:$CG,0)-1,MATCH($E286&amp;"/"&amp;X$1,Data!$1:$1,0)-1)))</f>
        <v/>
      </c>
      <c r="Y286" s="252" t="str">
        <f ca="1">IF(ISERROR(OFFSET(Data!$A$1,MATCH($D286,Data!$CG:$CG,0)-1,MATCH($E286&amp;"/"&amp;Y$1,Data!$1:$1,0)-1))=TRUE,"",IF(OFFSET(Data!$A$1,MATCH($D286,Data!$CG:$CG,0)-1,MATCH($E286&amp;"/"&amp;Y$1,Data!$1:$1,0)-1)=0,"",OFFSET(Data!$A$1,MATCH($D286,Data!$CG:$CG,0)-1,MATCH($E286&amp;"/"&amp;Y$1,Data!$1:$1,0)-1)))</f>
        <v/>
      </c>
      <c r="Z286" s="252" t="str">
        <f ca="1">IF(ISERROR(OFFSET(Data!$A$1,MATCH($D286,Data!$CG:$CG,0)-1,MATCH($E286&amp;"/"&amp;Z$1,Data!$1:$1,0)-1))=TRUE,"",IF(OFFSET(Data!$A$1,MATCH($D286,Data!$CG:$CG,0)-1,MATCH($E286&amp;"/"&amp;Z$1,Data!$1:$1,0)-1)=0,"",OFFSET(Data!$A$1,MATCH($D286,Data!$CG:$CG,0)-1,MATCH($E286&amp;"/"&amp;Z$1,Data!$1:$1,0)-1)))</f>
        <v/>
      </c>
      <c r="AA286" s="252" t="str">
        <f ca="1">IF(ISERROR(OFFSET(Data!$A$1,MATCH($D286,Data!$CG:$CG,0)-1,MATCH($E286&amp;"/"&amp;AA$1,Data!$1:$1,0)-1))=TRUE,"",IF(OFFSET(Data!$A$1,MATCH($D286,Data!$CG:$CG,0)-1,MATCH($E286&amp;"/"&amp;AA$1,Data!$1:$1,0)-1)=0,"",OFFSET(Data!$A$1,MATCH($D286,Data!$CG:$CG,0)-1,MATCH($E286&amp;"/"&amp;AA$1,Data!$1:$1,0)-1)))</f>
        <v/>
      </c>
      <c r="AB286" s="252" t="str">
        <f ca="1">IF(ISERROR(OFFSET(Data!$A$1,MATCH($D286,Data!$CG:$CG,0)-1,MATCH($E286&amp;"/"&amp;AB$1,Data!$1:$1,0)-1))=TRUE,"",IF(OFFSET(Data!$A$1,MATCH($D286,Data!$CG:$CG,0)-1,MATCH($E286&amp;"/"&amp;AB$1,Data!$1:$1,0)-1)=0,"",OFFSET(Data!$A$1,MATCH($D286,Data!$CG:$CG,0)-1,MATCH($E286&amp;"/"&amp;AB$1,Data!$1:$1,0)-1)))</f>
        <v/>
      </c>
      <c r="AC286" s="252" t="str">
        <f ca="1">IF(ISERROR(OFFSET(Data!$A$1,MATCH($D286,Data!$CG:$CG,0)-1,MATCH($E286&amp;"/"&amp;AC$1,Data!$1:$1,0)-1))=TRUE,"",IF(OFFSET(Data!$A$1,MATCH($D286,Data!$CG:$CG,0)-1,MATCH($E286&amp;"/"&amp;AC$1,Data!$1:$1,0)-1)=0,"",OFFSET(Data!$A$1,MATCH($D286,Data!$CG:$CG,0)-1,MATCH($E286&amp;"/"&amp;AC$1,Data!$1:$1,0)-1)))</f>
        <v/>
      </c>
      <c r="AD286" s="252" t="str">
        <f ca="1">IF(ISERROR(OFFSET(Data!$A$1,MATCH($D286,Data!$CG:$CG,0)-1,MATCH($E286&amp;"/"&amp;AD$1,Data!$1:$1,0)-1))=TRUE,"",IF(OFFSET(Data!$A$1,MATCH($D286,Data!$CG:$CG,0)-1,MATCH($E286&amp;"/"&amp;AD$1,Data!$1:$1,0)-1)=0,"",OFFSET(Data!$A$1,MATCH($D286,Data!$CG:$CG,0)-1,MATCH($E286&amp;"/"&amp;AD$1,Data!$1:$1,0)-1)))</f>
        <v/>
      </c>
      <c r="AE286" s="252" t="str">
        <f ca="1">IF(ISERROR(OFFSET(Data!$A$1,MATCH($D286,Data!$CG:$CG,0)-1,MATCH($E286&amp;"/"&amp;AE$1,Data!$1:$1,0)-1))=TRUE,"",IF(OFFSET(Data!$A$1,MATCH($D286,Data!$CG:$CG,0)-1,MATCH($E286&amp;"/"&amp;AE$1,Data!$1:$1,0)-1)=0,"",OFFSET(Data!$A$1,MATCH($D286,Data!$CG:$CG,0)-1,MATCH($E286&amp;"/"&amp;AE$1,Data!$1:$1,0)-1)))</f>
        <v/>
      </c>
      <c r="AF286" s="253" t="str">
        <f ca="1">IF(ISERROR(OFFSET(Data!$A$1,MATCH($D286,Data!$CG:$CG,0)-1,MATCH($E286&amp;"/"&amp;AF$1,Data!$1:$1,0)-1))=TRUE,"",IF(OFFSET(Data!$A$1,MATCH($D286,Data!$CG:$CG,0)-1,MATCH($E286&amp;"/"&amp;AF$1,Data!$1:$1,0)-1)=0,"",OFFSET(Data!$A$1,MATCH($D286,Data!$CG:$CG,0)-1,MATCH($E286&amp;"/"&amp;AF$1,Data!$1:$1,0)-1)))</f>
        <v/>
      </c>
      <c r="AG286" s="188">
        <f t="shared" ca="1" si="8"/>
        <v>0</v>
      </c>
      <c r="AH286" s="208">
        <f ca="1">SUM(AG284:AG286)</f>
        <v>0</v>
      </c>
    </row>
    <row r="287" spans="1:34" ht="15.75" hidden="1" customHeight="1" x14ac:dyDescent="0.25">
      <c r="A287" s="446"/>
      <c r="B287" s="469"/>
      <c r="C287" s="472"/>
      <c r="D287" s="50" t="e">
        <f>IF(C287&lt;&gt;"",C287,D286)</f>
        <v>#N/A</v>
      </c>
      <c r="E287" s="51" t="s">
        <v>24</v>
      </c>
      <c r="F287" s="254" t="str">
        <f ca="1">IF(ISERROR(OFFSET(Data!$A$1,MATCH($D287,Data!$CG:$CG,0)-1,MATCH($E287&amp;"/"&amp;F$1,Data!$1:$1,0)-1))=TRUE,"",IF(OFFSET(Data!$A$1,MATCH($D287,Data!$CG:$CG,0)-1,MATCH($E287&amp;"/"&amp;F$1,Data!$1:$1,0)-1)=0,"",OFFSET(Data!$A$1,MATCH($D287,Data!$CG:$CG,0)-1,MATCH($E287&amp;"/"&amp;F$1,Data!$1:$1,0)-1)))</f>
        <v/>
      </c>
      <c r="G287" s="252" t="str">
        <f ca="1">IF(ISERROR(OFFSET(Data!$A$1,MATCH($D287,Data!$CG:$CG,0)-1,MATCH($E287&amp;"/"&amp;G$1,Data!$1:$1,0)-1))=TRUE,"",IF(OFFSET(Data!$A$1,MATCH($D287,Data!$CG:$CG,0)-1,MATCH($E287&amp;"/"&amp;G$1,Data!$1:$1,0)-1)=0,"",OFFSET(Data!$A$1,MATCH($D287,Data!$CG:$CG,0)-1,MATCH($E287&amp;"/"&amp;G$1,Data!$1:$1,0)-1)))</f>
        <v/>
      </c>
      <c r="H287" s="252" t="str">
        <f ca="1">IF(ISERROR(OFFSET(Data!$A$1,MATCH($D287,Data!$CG:$CG,0)-1,MATCH($E287&amp;"/"&amp;H$1,Data!$1:$1,0)-1))=TRUE,"",IF(OFFSET(Data!$A$1,MATCH($D287,Data!$CG:$CG,0)-1,MATCH($E287&amp;"/"&amp;H$1,Data!$1:$1,0)-1)=0,"",OFFSET(Data!$A$1,MATCH($D287,Data!$CG:$CG,0)-1,MATCH($E287&amp;"/"&amp;H$1,Data!$1:$1,0)-1)))</f>
        <v/>
      </c>
      <c r="I287" s="252" t="str">
        <f ca="1">IF(ISERROR(OFFSET(Data!$A$1,MATCH($D287,Data!$CG:$CG,0)-1,MATCH($E287&amp;"/"&amp;I$1,Data!$1:$1,0)-1))=TRUE,"",IF(OFFSET(Data!$A$1,MATCH($D287,Data!$CG:$CG,0)-1,MATCH($E287&amp;"/"&amp;I$1,Data!$1:$1,0)-1)=0,"",OFFSET(Data!$A$1,MATCH($D287,Data!$CG:$CG,0)-1,MATCH($E287&amp;"/"&amp;I$1,Data!$1:$1,0)-1)))</f>
        <v/>
      </c>
      <c r="J287" s="252" t="str">
        <f ca="1">IF(ISERROR(OFFSET(Data!$A$1,MATCH($D287,Data!$CG:$CG,0)-1,MATCH($E287&amp;"/"&amp;J$1,Data!$1:$1,0)-1))=TRUE,"",IF(OFFSET(Data!$A$1,MATCH($D287,Data!$CG:$CG,0)-1,MATCH($E287&amp;"/"&amp;J$1,Data!$1:$1,0)-1)=0,"",OFFSET(Data!$A$1,MATCH($D287,Data!$CG:$CG,0)-1,MATCH($E287&amp;"/"&amp;J$1,Data!$1:$1,0)-1)))</f>
        <v/>
      </c>
      <c r="K287" s="252" t="str">
        <f ca="1">IF(ISERROR(OFFSET(Data!$A$1,MATCH($D287,Data!$CG:$CG,0)-1,MATCH($E287&amp;"/"&amp;K$1,Data!$1:$1,0)-1))=TRUE,"",IF(OFFSET(Data!$A$1,MATCH($D287,Data!$CG:$CG,0)-1,MATCH($E287&amp;"/"&amp;K$1,Data!$1:$1,0)-1)=0,"",OFFSET(Data!$A$1,MATCH($D287,Data!$CG:$CG,0)-1,MATCH($E287&amp;"/"&amp;K$1,Data!$1:$1,0)-1)))</f>
        <v/>
      </c>
      <c r="L287" s="252" t="str">
        <f ca="1">IF(ISERROR(OFFSET(Data!$A$1,MATCH($D287,Data!$CG:$CG,0)-1,MATCH($E287&amp;"/"&amp;L$1,Data!$1:$1,0)-1))=TRUE,"",IF(OFFSET(Data!$A$1,MATCH($D287,Data!$CG:$CG,0)-1,MATCH($E287&amp;"/"&amp;L$1,Data!$1:$1,0)-1)=0,"",OFFSET(Data!$A$1,MATCH($D287,Data!$CG:$CG,0)-1,MATCH($E287&amp;"/"&amp;L$1,Data!$1:$1,0)-1)))</f>
        <v/>
      </c>
      <c r="M287" s="252" t="str">
        <f ca="1">IF(ISERROR(OFFSET(Data!$A$1,MATCH($D287,Data!$CG:$CG,0)-1,MATCH($E287&amp;"/"&amp;M$1,Data!$1:$1,0)-1))=TRUE,"",IF(OFFSET(Data!$A$1,MATCH($D287,Data!$CG:$CG,0)-1,MATCH($E287&amp;"/"&amp;M$1,Data!$1:$1,0)-1)=0,"",OFFSET(Data!$A$1,MATCH($D287,Data!$CG:$CG,0)-1,MATCH($E287&amp;"/"&amp;M$1,Data!$1:$1,0)-1)))</f>
        <v/>
      </c>
      <c r="N287" s="252" t="str">
        <f ca="1">IF(ISERROR(OFFSET(Data!$A$1,MATCH($D287,Data!$CG:$CG,0)-1,MATCH($E287&amp;"/"&amp;N$1,Data!$1:$1,0)-1))=TRUE,"",IF(OFFSET(Data!$A$1,MATCH($D287,Data!$CG:$CG,0)-1,MATCH($E287&amp;"/"&amp;N$1,Data!$1:$1,0)-1)=0,"",OFFSET(Data!$A$1,MATCH($D287,Data!$CG:$CG,0)-1,MATCH($E287&amp;"/"&amp;N$1,Data!$1:$1,0)-1)))</f>
        <v/>
      </c>
      <c r="O287" s="252" t="str">
        <f ca="1">IF(ISERROR(OFFSET(Data!$A$1,MATCH($D287,Data!$CG:$CG,0)-1,MATCH($E287&amp;"/"&amp;O$1,Data!$1:$1,0)-1))=TRUE,"",IF(OFFSET(Data!$A$1,MATCH($D287,Data!$CG:$CG,0)-1,MATCH($E287&amp;"/"&amp;O$1,Data!$1:$1,0)-1)=0,"",OFFSET(Data!$A$1,MATCH($D287,Data!$CG:$CG,0)-1,MATCH($E287&amp;"/"&amp;O$1,Data!$1:$1,0)-1)))</f>
        <v/>
      </c>
      <c r="P287" s="252" t="str">
        <f ca="1">IF(ISERROR(OFFSET(Data!$A$1,MATCH($D287,Data!$CG:$CG,0)-1,MATCH($E287&amp;"/"&amp;P$1,Data!$1:$1,0)-1))=TRUE,"",IF(OFFSET(Data!$A$1,MATCH($D287,Data!$CG:$CG,0)-1,MATCH($E287&amp;"/"&amp;P$1,Data!$1:$1,0)-1)=0,"",OFFSET(Data!$A$1,MATCH($D287,Data!$CG:$CG,0)-1,MATCH($E287&amp;"/"&amp;P$1,Data!$1:$1,0)-1)))</f>
        <v/>
      </c>
      <c r="Q287" s="252" t="str">
        <f ca="1">IF(ISERROR(OFFSET(Data!$A$1,MATCH($D287,Data!$CG:$CG,0)-1,MATCH($E287&amp;"/"&amp;Q$1,Data!$1:$1,0)-1))=TRUE,"",IF(OFFSET(Data!$A$1,MATCH($D287,Data!$CG:$CG,0)-1,MATCH($E287&amp;"/"&amp;Q$1,Data!$1:$1,0)-1)=0,"",OFFSET(Data!$A$1,MATCH($D287,Data!$CG:$CG,0)-1,MATCH($E287&amp;"/"&amp;Q$1,Data!$1:$1,0)-1)))</f>
        <v/>
      </c>
      <c r="R287" s="252" t="str">
        <f ca="1">IF(ISERROR(OFFSET(Data!$A$1,MATCH($D287,Data!$CG:$CG,0)-1,MATCH($E287&amp;"/"&amp;R$1,Data!$1:$1,0)-1))=TRUE,"",IF(OFFSET(Data!$A$1,MATCH($D287,Data!$CG:$CG,0)-1,MATCH($E287&amp;"/"&amp;R$1,Data!$1:$1,0)-1)=0,"",OFFSET(Data!$A$1,MATCH($D287,Data!$CG:$CG,0)-1,MATCH($E287&amp;"/"&amp;R$1,Data!$1:$1,0)-1)))</f>
        <v/>
      </c>
      <c r="S287" s="252" t="str">
        <f ca="1">IF(ISERROR(OFFSET(Data!$A$1,MATCH($D287,Data!$CG:$CG,0)-1,MATCH($E287&amp;"/"&amp;S$1,Data!$1:$1,0)-1))=TRUE,"",IF(OFFSET(Data!$A$1,MATCH($D287,Data!$CG:$CG,0)-1,MATCH($E287&amp;"/"&amp;S$1,Data!$1:$1,0)-1)=0,"",OFFSET(Data!$A$1,MATCH($D287,Data!$CG:$CG,0)-1,MATCH($E287&amp;"/"&amp;S$1,Data!$1:$1,0)-1)))</f>
        <v/>
      </c>
      <c r="T287" s="252" t="str">
        <f ca="1">IF(ISERROR(OFFSET(Data!$A$1,MATCH($D287,Data!$CG:$CG,0)-1,MATCH($E287&amp;"/"&amp;T$1,Data!$1:$1,0)-1))=TRUE,"",IF(OFFSET(Data!$A$1,MATCH($D287,Data!$CG:$CG,0)-1,MATCH($E287&amp;"/"&amp;T$1,Data!$1:$1,0)-1)=0,"",OFFSET(Data!$A$1,MATCH($D287,Data!$CG:$CG,0)-1,MATCH($E287&amp;"/"&amp;T$1,Data!$1:$1,0)-1)))</f>
        <v/>
      </c>
      <c r="U287" s="252" t="str">
        <f ca="1">IF(ISERROR(OFFSET(Data!$A$1,MATCH($D287,Data!$CG:$CG,0)-1,MATCH($E287&amp;"/"&amp;U$1,Data!$1:$1,0)-1))=TRUE,"",IF(OFFSET(Data!$A$1,MATCH($D287,Data!$CG:$CG,0)-1,MATCH($E287&amp;"/"&amp;U$1,Data!$1:$1,0)-1)=0,"",OFFSET(Data!$A$1,MATCH($D287,Data!$CG:$CG,0)-1,MATCH($E287&amp;"/"&amp;U$1,Data!$1:$1,0)-1)))</f>
        <v/>
      </c>
      <c r="V287" s="252" t="str">
        <f ca="1">IF(ISERROR(OFFSET(Data!$A$1,MATCH($D287,Data!$CG:$CG,0)-1,MATCH($E287&amp;"/"&amp;V$1,Data!$1:$1,0)-1))=TRUE,"",IF(OFFSET(Data!$A$1,MATCH($D287,Data!$CG:$CG,0)-1,MATCH($E287&amp;"/"&amp;V$1,Data!$1:$1,0)-1)=0,"",OFFSET(Data!$A$1,MATCH($D287,Data!$CG:$CG,0)-1,MATCH($E287&amp;"/"&amp;V$1,Data!$1:$1,0)-1)))</f>
        <v/>
      </c>
      <c r="W287" s="269" t="str">
        <f ca="1">IF(ISERROR(OFFSET(Data!$A$1,MATCH($D287,Data!$CG:$CG,0)-1,MATCH($E287&amp;"/"&amp;W$1,Data!$1:$1,0)-1))=TRUE,"",IF(OFFSET(Data!$A$1,MATCH($D287,Data!$CG:$CG,0)-1,MATCH($E287&amp;"/"&amp;W$1,Data!$1:$1,0)-1)=0,"",OFFSET(Data!$A$1,MATCH($D287,Data!$CG:$CG,0)-1,MATCH($E287&amp;"/"&amp;W$1,Data!$1:$1,0)-1)))</f>
        <v/>
      </c>
      <c r="X287" s="252" t="str">
        <f ca="1">IF(ISERROR(OFFSET(Data!$A$1,MATCH($D287,Data!$CG:$CG,0)-1,MATCH($E287&amp;"/"&amp;X$1,Data!$1:$1,0)-1))=TRUE,"",IF(OFFSET(Data!$A$1,MATCH($D287,Data!$CG:$CG,0)-1,MATCH($E287&amp;"/"&amp;X$1,Data!$1:$1,0)-1)=0,"",OFFSET(Data!$A$1,MATCH($D287,Data!$CG:$CG,0)-1,MATCH($E287&amp;"/"&amp;X$1,Data!$1:$1,0)-1)))</f>
        <v/>
      </c>
      <c r="Y287" s="252" t="str">
        <f ca="1">IF(ISERROR(OFFSET(Data!$A$1,MATCH($D287,Data!$CG:$CG,0)-1,MATCH($E287&amp;"/"&amp;Y$1,Data!$1:$1,0)-1))=TRUE,"",IF(OFFSET(Data!$A$1,MATCH($D287,Data!$CG:$CG,0)-1,MATCH($E287&amp;"/"&amp;Y$1,Data!$1:$1,0)-1)=0,"",OFFSET(Data!$A$1,MATCH($D287,Data!$CG:$CG,0)-1,MATCH($E287&amp;"/"&amp;Y$1,Data!$1:$1,0)-1)))</f>
        <v/>
      </c>
      <c r="Z287" s="252" t="str">
        <f ca="1">IF(ISERROR(OFFSET(Data!$A$1,MATCH($D287,Data!$CG:$CG,0)-1,MATCH($E287&amp;"/"&amp;Z$1,Data!$1:$1,0)-1))=TRUE,"",IF(OFFSET(Data!$A$1,MATCH($D287,Data!$CG:$CG,0)-1,MATCH($E287&amp;"/"&amp;Z$1,Data!$1:$1,0)-1)=0,"",OFFSET(Data!$A$1,MATCH($D287,Data!$CG:$CG,0)-1,MATCH($E287&amp;"/"&amp;Z$1,Data!$1:$1,0)-1)))</f>
        <v/>
      </c>
      <c r="AA287" s="252" t="str">
        <f ca="1">IF(ISERROR(OFFSET(Data!$A$1,MATCH($D287,Data!$CG:$CG,0)-1,MATCH($E287&amp;"/"&amp;AA$1,Data!$1:$1,0)-1))=TRUE,"",IF(OFFSET(Data!$A$1,MATCH($D287,Data!$CG:$CG,0)-1,MATCH($E287&amp;"/"&amp;AA$1,Data!$1:$1,0)-1)=0,"",OFFSET(Data!$A$1,MATCH($D287,Data!$CG:$CG,0)-1,MATCH($E287&amp;"/"&amp;AA$1,Data!$1:$1,0)-1)))</f>
        <v/>
      </c>
      <c r="AB287" s="252" t="str">
        <f ca="1">IF(ISERROR(OFFSET(Data!$A$1,MATCH($D287,Data!$CG:$CG,0)-1,MATCH($E287&amp;"/"&amp;AB$1,Data!$1:$1,0)-1))=TRUE,"",IF(OFFSET(Data!$A$1,MATCH($D287,Data!$CG:$CG,0)-1,MATCH($E287&amp;"/"&amp;AB$1,Data!$1:$1,0)-1)=0,"",OFFSET(Data!$A$1,MATCH($D287,Data!$CG:$CG,0)-1,MATCH($E287&amp;"/"&amp;AB$1,Data!$1:$1,0)-1)))</f>
        <v/>
      </c>
      <c r="AC287" s="252" t="str">
        <f ca="1">IF(ISERROR(OFFSET(Data!$A$1,MATCH($D287,Data!$CG:$CG,0)-1,MATCH($E287&amp;"/"&amp;AC$1,Data!$1:$1,0)-1))=TRUE,"",IF(OFFSET(Data!$A$1,MATCH($D287,Data!$CG:$CG,0)-1,MATCH($E287&amp;"/"&amp;AC$1,Data!$1:$1,0)-1)=0,"",OFFSET(Data!$A$1,MATCH($D287,Data!$CG:$CG,0)-1,MATCH($E287&amp;"/"&amp;AC$1,Data!$1:$1,0)-1)))</f>
        <v/>
      </c>
      <c r="AD287" s="252" t="str">
        <f ca="1">IF(ISERROR(OFFSET(Data!$A$1,MATCH($D287,Data!$CG:$CG,0)-1,MATCH($E287&amp;"/"&amp;AD$1,Data!$1:$1,0)-1))=TRUE,"",IF(OFFSET(Data!$A$1,MATCH($D287,Data!$CG:$CG,0)-1,MATCH($E287&amp;"/"&amp;AD$1,Data!$1:$1,0)-1)=0,"",OFFSET(Data!$A$1,MATCH($D287,Data!$CG:$CG,0)-1,MATCH($E287&amp;"/"&amp;AD$1,Data!$1:$1,0)-1)))</f>
        <v/>
      </c>
      <c r="AE287" s="252" t="str">
        <f ca="1">IF(ISERROR(OFFSET(Data!$A$1,MATCH($D287,Data!$CG:$CG,0)-1,MATCH($E287&amp;"/"&amp;AE$1,Data!$1:$1,0)-1))=TRUE,"",IF(OFFSET(Data!$A$1,MATCH($D287,Data!$CG:$CG,0)-1,MATCH($E287&amp;"/"&amp;AE$1,Data!$1:$1,0)-1)=0,"",OFFSET(Data!$A$1,MATCH($D287,Data!$CG:$CG,0)-1,MATCH($E287&amp;"/"&amp;AE$1,Data!$1:$1,0)-1)))</f>
        <v/>
      </c>
      <c r="AF287" s="253" t="str">
        <f ca="1">IF(ISERROR(OFFSET(Data!$A$1,MATCH($D287,Data!$CG:$CG,0)-1,MATCH($E287&amp;"/"&amp;AF$1,Data!$1:$1,0)-1))=TRUE,"",IF(OFFSET(Data!$A$1,MATCH($D287,Data!$CG:$CG,0)-1,MATCH($E287&amp;"/"&amp;AF$1,Data!$1:$1,0)-1)=0,"",OFFSET(Data!$A$1,MATCH($D287,Data!$CG:$CG,0)-1,MATCH($E287&amp;"/"&amp;AF$1,Data!$1:$1,0)-1)))</f>
        <v/>
      </c>
      <c r="AG287" s="188">
        <f t="shared" ca="1" si="8"/>
        <v>0</v>
      </c>
      <c r="AH287" s="208">
        <f ca="1">SUM(AG284:AG287)</f>
        <v>0</v>
      </c>
    </row>
    <row r="288" spans="1:34" ht="15.75" hidden="1" customHeight="1" thickBot="1" x14ac:dyDescent="0.3">
      <c r="A288" s="447"/>
      <c r="B288" s="470"/>
      <c r="C288" s="473"/>
      <c r="D288" s="52" t="e">
        <f>IF(C288&lt;&gt;"",C288,D287)</f>
        <v>#N/A</v>
      </c>
      <c r="E288" s="53" t="s">
        <v>25</v>
      </c>
      <c r="F288" s="255" t="str">
        <f ca="1">IF(ISERROR(OFFSET(Data!$A$1,MATCH($D288,Data!$CG:$CG,0)-1,MATCH($E288&amp;"/"&amp;F$1,Data!$1:$1,0)-1))=TRUE,"",IF(OFFSET(Data!$A$1,MATCH($D288,Data!$CG:$CG,0)-1,MATCH($E288&amp;"/"&amp;F$1,Data!$1:$1,0)-1)=0,"",OFFSET(Data!$A$1,MATCH($D288,Data!$CG:$CG,0)-1,MATCH($E288&amp;"/"&amp;F$1,Data!$1:$1,0)-1)))</f>
        <v/>
      </c>
      <c r="G288" s="256" t="str">
        <f ca="1">IF(ISERROR(OFFSET(Data!$A$1,MATCH($D288,Data!$CG:$CG,0)-1,MATCH($E288&amp;"/"&amp;G$1,Data!$1:$1,0)-1))=TRUE,"",IF(OFFSET(Data!$A$1,MATCH($D288,Data!$CG:$CG,0)-1,MATCH($E288&amp;"/"&amp;G$1,Data!$1:$1,0)-1)=0,"",OFFSET(Data!$A$1,MATCH($D288,Data!$CG:$CG,0)-1,MATCH($E288&amp;"/"&amp;G$1,Data!$1:$1,0)-1)))</f>
        <v/>
      </c>
      <c r="H288" s="256" t="str">
        <f ca="1">IF(ISERROR(OFFSET(Data!$A$1,MATCH($D288,Data!$CG:$CG,0)-1,MATCH($E288&amp;"/"&amp;H$1,Data!$1:$1,0)-1))=TRUE,"",IF(OFFSET(Data!$A$1,MATCH($D288,Data!$CG:$CG,0)-1,MATCH($E288&amp;"/"&amp;H$1,Data!$1:$1,0)-1)=0,"",OFFSET(Data!$A$1,MATCH($D288,Data!$CG:$CG,0)-1,MATCH($E288&amp;"/"&amp;H$1,Data!$1:$1,0)-1)))</f>
        <v/>
      </c>
      <c r="I288" s="256" t="str">
        <f ca="1">IF(ISERROR(OFFSET(Data!$A$1,MATCH($D288,Data!$CG:$CG,0)-1,MATCH($E288&amp;"/"&amp;I$1,Data!$1:$1,0)-1))=TRUE,"",IF(OFFSET(Data!$A$1,MATCH($D288,Data!$CG:$CG,0)-1,MATCH($E288&amp;"/"&amp;I$1,Data!$1:$1,0)-1)=0,"",OFFSET(Data!$A$1,MATCH($D288,Data!$CG:$CG,0)-1,MATCH($E288&amp;"/"&amp;I$1,Data!$1:$1,0)-1)))</f>
        <v/>
      </c>
      <c r="J288" s="256" t="str">
        <f ca="1">IF(ISERROR(OFFSET(Data!$A$1,MATCH($D288,Data!$CG:$CG,0)-1,MATCH($E288&amp;"/"&amp;J$1,Data!$1:$1,0)-1))=TRUE,"",IF(OFFSET(Data!$A$1,MATCH($D288,Data!$CG:$CG,0)-1,MATCH($E288&amp;"/"&amp;J$1,Data!$1:$1,0)-1)=0,"",OFFSET(Data!$A$1,MATCH($D288,Data!$CG:$CG,0)-1,MATCH($E288&amp;"/"&amp;J$1,Data!$1:$1,0)-1)))</f>
        <v/>
      </c>
      <c r="K288" s="256" t="str">
        <f ca="1">IF(ISERROR(OFFSET(Data!$A$1,MATCH($D288,Data!$CG:$CG,0)-1,MATCH($E288&amp;"/"&amp;K$1,Data!$1:$1,0)-1))=TRUE,"",IF(OFFSET(Data!$A$1,MATCH($D288,Data!$CG:$CG,0)-1,MATCH($E288&amp;"/"&amp;K$1,Data!$1:$1,0)-1)=0,"",OFFSET(Data!$A$1,MATCH($D288,Data!$CG:$CG,0)-1,MATCH($E288&amp;"/"&amp;K$1,Data!$1:$1,0)-1)))</f>
        <v/>
      </c>
      <c r="L288" s="256" t="str">
        <f ca="1">IF(ISERROR(OFFSET(Data!$A$1,MATCH($D288,Data!$CG:$CG,0)-1,MATCH($E288&amp;"/"&amp;L$1,Data!$1:$1,0)-1))=TRUE,"",IF(OFFSET(Data!$A$1,MATCH($D288,Data!$CG:$CG,0)-1,MATCH($E288&amp;"/"&amp;L$1,Data!$1:$1,0)-1)=0,"",OFFSET(Data!$A$1,MATCH($D288,Data!$CG:$CG,0)-1,MATCH($E288&amp;"/"&amp;L$1,Data!$1:$1,0)-1)))</f>
        <v/>
      </c>
      <c r="M288" s="256" t="str">
        <f ca="1">IF(ISERROR(OFFSET(Data!$A$1,MATCH($D288,Data!$CG:$CG,0)-1,MATCH($E288&amp;"/"&amp;M$1,Data!$1:$1,0)-1))=TRUE,"",IF(OFFSET(Data!$A$1,MATCH($D288,Data!$CG:$CG,0)-1,MATCH($E288&amp;"/"&amp;M$1,Data!$1:$1,0)-1)=0,"",OFFSET(Data!$A$1,MATCH($D288,Data!$CG:$CG,0)-1,MATCH($E288&amp;"/"&amp;M$1,Data!$1:$1,0)-1)))</f>
        <v/>
      </c>
      <c r="N288" s="256" t="str">
        <f ca="1">IF(ISERROR(OFFSET(Data!$A$1,MATCH($D288,Data!$CG:$CG,0)-1,MATCH($E288&amp;"/"&amp;N$1,Data!$1:$1,0)-1))=TRUE,"",IF(OFFSET(Data!$A$1,MATCH($D288,Data!$CG:$CG,0)-1,MATCH($E288&amp;"/"&amp;N$1,Data!$1:$1,0)-1)=0,"",OFFSET(Data!$A$1,MATCH($D288,Data!$CG:$CG,0)-1,MATCH($E288&amp;"/"&amp;N$1,Data!$1:$1,0)-1)))</f>
        <v/>
      </c>
      <c r="O288" s="256" t="str">
        <f ca="1">IF(ISERROR(OFFSET(Data!$A$1,MATCH($D288,Data!$CG:$CG,0)-1,MATCH($E288&amp;"/"&amp;O$1,Data!$1:$1,0)-1))=TRUE,"",IF(OFFSET(Data!$A$1,MATCH($D288,Data!$CG:$CG,0)-1,MATCH($E288&amp;"/"&amp;O$1,Data!$1:$1,0)-1)=0,"",OFFSET(Data!$A$1,MATCH($D288,Data!$CG:$CG,0)-1,MATCH($E288&amp;"/"&amp;O$1,Data!$1:$1,0)-1)))</f>
        <v/>
      </c>
      <c r="P288" s="256" t="str">
        <f ca="1">IF(ISERROR(OFFSET(Data!$A$1,MATCH($D288,Data!$CG:$CG,0)-1,MATCH($E288&amp;"/"&amp;P$1,Data!$1:$1,0)-1))=TRUE,"",IF(OFFSET(Data!$A$1,MATCH($D288,Data!$CG:$CG,0)-1,MATCH($E288&amp;"/"&amp;P$1,Data!$1:$1,0)-1)=0,"",OFFSET(Data!$A$1,MATCH($D288,Data!$CG:$CG,0)-1,MATCH($E288&amp;"/"&amp;P$1,Data!$1:$1,0)-1)))</f>
        <v/>
      </c>
      <c r="Q288" s="256" t="str">
        <f ca="1">IF(ISERROR(OFFSET(Data!$A$1,MATCH($D288,Data!$CG:$CG,0)-1,MATCH($E288&amp;"/"&amp;Q$1,Data!$1:$1,0)-1))=TRUE,"",IF(OFFSET(Data!$A$1,MATCH($D288,Data!$CG:$CG,0)-1,MATCH($E288&amp;"/"&amp;Q$1,Data!$1:$1,0)-1)=0,"",OFFSET(Data!$A$1,MATCH($D288,Data!$CG:$CG,0)-1,MATCH($E288&amp;"/"&amp;Q$1,Data!$1:$1,0)-1)))</f>
        <v/>
      </c>
      <c r="R288" s="256" t="str">
        <f ca="1">IF(ISERROR(OFFSET(Data!$A$1,MATCH($D288,Data!$CG:$CG,0)-1,MATCH($E288&amp;"/"&amp;R$1,Data!$1:$1,0)-1))=TRUE,"",IF(OFFSET(Data!$A$1,MATCH($D288,Data!$CG:$CG,0)-1,MATCH($E288&amp;"/"&amp;R$1,Data!$1:$1,0)-1)=0,"",OFFSET(Data!$A$1,MATCH($D288,Data!$CG:$CG,0)-1,MATCH($E288&amp;"/"&amp;R$1,Data!$1:$1,0)-1)))</f>
        <v/>
      </c>
      <c r="S288" s="256" t="str">
        <f ca="1">IF(ISERROR(OFFSET(Data!$A$1,MATCH($D288,Data!$CG:$CG,0)-1,MATCH($E288&amp;"/"&amp;S$1,Data!$1:$1,0)-1))=TRUE,"",IF(OFFSET(Data!$A$1,MATCH($D288,Data!$CG:$CG,0)-1,MATCH($E288&amp;"/"&amp;S$1,Data!$1:$1,0)-1)=0,"",OFFSET(Data!$A$1,MATCH($D288,Data!$CG:$CG,0)-1,MATCH($E288&amp;"/"&amp;S$1,Data!$1:$1,0)-1)))</f>
        <v/>
      </c>
      <c r="T288" s="256" t="str">
        <f ca="1">IF(ISERROR(OFFSET(Data!$A$1,MATCH($D288,Data!$CG:$CG,0)-1,MATCH($E288&amp;"/"&amp;T$1,Data!$1:$1,0)-1))=TRUE,"",IF(OFFSET(Data!$A$1,MATCH($D288,Data!$CG:$CG,0)-1,MATCH($E288&amp;"/"&amp;T$1,Data!$1:$1,0)-1)=0,"",OFFSET(Data!$A$1,MATCH($D288,Data!$CG:$CG,0)-1,MATCH($E288&amp;"/"&amp;T$1,Data!$1:$1,0)-1)))</f>
        <v/>
      </c>
      <c r="U288" s="256" t="str">
        <f ca="1">IF(ISERROR(OFFSET(Data!$A$1,MATCH($D288,Data!$CG:$CG,0)-1,MATCH($E288&amp;"/"&amp;U$1,Data!$1:$1,0)-1))=TRUE,"",IF(OFFSET(Data!$A$1,MATCH($D288,Data!$CG:$CG,0)-1,MATCH($E288&amp;"/"&amp;U$1,Data!$1:$1,0)-1)=0,"",OFFSET(Data!$A$1,MATCH($D288,Data!$CG:$CG,0)-1,MATCH($E288&amp;"/"&amp;U$1,Data!$1:$1,0)-1)))</f>
        <v/>
      </c>
      <c r="V288" s="256" t="str">
        <f ca="1">IF(ISERROR(OFFSET(Data!$A$1,MATCH($D288,Data!$CG:$CG,0)-1,MATCH($E288&amp;"/"&amp;V$1,Data!$1:$1,0)-1))=TRUE,"",IF(OFFSET(Data!$A$1,MATCH($D288,Data!$CG:$CG,0)-1,MATCH($E288&amp;"/"&amp;V$1,Data!$1:$1,0)-1)=0,"",OFFSET(Data!$A$1,MATCH($D288,Data!$CG:$CG,0)-1,MATCH($E288&amp;"/"&amp;V$1,Data!$1:$1,0)-1)))</f>
        <v/>
      </c>
      <c r="W288" s="257" t="str">
        <f ca="1">IF(ISERROR(OFFSET(Data!$A$1,MATCH($D288,Data!$CG:$CG,0)-1,MATCH($E288&amp;"/"&amp;W$1,Data!$1:$1,0)-1))=TRUE,"",IF(OFFSET(Data!$A$1,MATCH($D288,Data!$CG:$CG,0)-1,MATCH($E288&amp;"/"&amp;W$1,Data!$1:$1,0)-1)=0,"",OFFSET(Data!$A$1,MATCH($D288,Data!$CG:$CG,0)-1,MATCH($E288&amp;"/"&amp;W$1,Data!$1:$1,0)-1)))</f>
        <v/>
      </c>
      <c r="X288" s="256" t="str">
        <f ca="1">IF(ISERROR(OFFSET(Data!$A$1,MATCH($D288,Data!$CG:$CG,0)-1,MATCH($E288&amp;"/"&amp;X$1,Data!$1:$1,0)-1))=TRUE,"",IF(OFFSET(Data!$A$1,MATCH($D288,Data!$CG:$CG,0)-1,MATCH($E288&amp;"/"&amp;X$1,Data!$1:$1,0)-1)=0,"",OFFSET(Data!$A$1,MATCH($D288,Data!$CG:$CG,0)-1,MATCH($E288&amp;"/"&amp;X$1,Data!$1:$1,0)-1)))</f>
        <v/>
      </c>
      <c r="Y288" s="256" t="str">
        <f ca="1">IF(ISERROR(OFFSET(Data!$A$1,MATCH($D288,Data!$CG:$CG,0)-1,MATCH($E288&amp;"/"&amp;Y$1,Data!$1:$1,0)-1))=TRUE,"",IF(OFFSET(Data!$A$1,MATCH($D288,Data!$CG:$CG,0)-1,MATCH($E288&amp;"/"&amp;Y$1,Data!$1:$1,0)-1)=0,"",OFFSET(Data!$A$1,MATCH($D288,Data!$CG:$CG,0)-1,MATCH($E288&amp;"/"&amp;Y$1,Data!$1:$1,0)-1)))</f>
        <v/>
      </c>
      <c r="Z288" s="256" t="str">
        <f ca="1">IF(ISERROR(OFFSET(Data!$A$1,MATCH($D288,Data!$CG:$CG,0)-1,MATCH($E288&amp;"/"&amp;Z$1,Data!$1:$1,0)-1))=TRUE,"",IF(OFFSET(Data!$A$1,MATCH($D288,Data!$CG:$CG,0)-1,MATCH($E288&amp;"/"&amp;Z$1,Data!$1:$1,0)-1)=0,"",OFFSET(Data!$A$1,MATCH($D288,Data!$CG:$CG,0)-1,MATCH($E288&amp;"/"&amp;Z$1,Data!$1:$1,0)-1)))</f>
        <v/>
      </c>
      <c r="AA288" s="256" t="str">
        <f ca="1">IF(ISERROR(OFFSET(Data!$A$1,MATCH($D288,Data!$CG:$CG,0)-1,MATCH($E288&amp;"/"&amp;AA$1,Data!$1:$1,0)-1))=TRUE,"",IF(OFFSET(Data!$A$1,MATCH($D288,Data!$CG:$CG,0)-1,MATCH($E288&amp;"/"&amp;AA$1,Data!$1:$1,0)-1)=0,"",OFFSET(Data!$A$1,MATCH($D288,Data!$CG:$CG,0)-1,MATCH($E288&amp;"/"&amp;AA$1,Data!$1:$1,0)-1)))</f>
        <v/>
      </c>
      <c r="AB288" s="256" t="str">
        <f ca="1">IF(ISERROR(OFFSET(Data!$A$1,MATCH($D288,Data!$CG:$CG,0)-1,MATCH($E288&amp;"/"&amp;AB$1,Data!$1:$1,0)-1))=TRUE,"",IF(OFFSET(Data!$A$1,MATCH($D288,Data!$CG:$CG,0)-1,MATCH($E288&amp;"/"&amp;AB$1,Data!$1:$1,0)-1)=0,"",OFFSET(Data!$A$1,MATCH($D288,Data!$CG:$CG,0)-1,MATCH($E288&amp;"/"&amp;AB$1,Data!$1:$1,0)-1)))</f>
        <v/>
      </c>
      <c r="AC288" s="256" t="str">
        <f ca="1">IF(ISERROR(OFFSET(Data!$A$1,MATCH($D288,Data!$CG:$CG,0)-1,MATCH($E288&amp;"/"&amp;AC$1,Data!$1:$1,0)-1))=TRUE,"",IF(OFFSET(Data!$A$1,MATCH($D288,Data!$CG:$CG,0)-1,MATCH($E288&amp;"/"&amp;AC$1,Data!$1:$1,0)-1)=0,"",OFFSET(Data!$A$1,MATCH($D288,Data!$CG:$CG,0)-1,MATCH($E288&amp;"/"&amp;AC$1,Data!$1:$1,0)-1)))</f>
        <v/>
      </c>
      <c r="AD288" s="256" t="str">
        <f ca="1">IF(ISERROR(OFFSET(Data!$A$1,MATCH($D288,Data!$CG:$CG,0)-1,MATCH($E288&amp;"/"&amp;AD$1,Data!$1:$1,0)-1))=TRUE,"",IF(OFFSET(Data!$A$1,MATCH($D288,Data!$CG:$CG,0)-1,MATCH($E288&amp;"/"&amp;AD$1,Data!$1:$1,0)-1)=0,"",OFFSET(Data!$A$1,MATCH($D288,Data!$CG:$CG,0)-1,MATCH($E288&amp;"/"&amp;AD$1,Data!$1:$1,0)-1)))</f>
        <v/>
      </c>
      <c r="AE288" s="256" t="str">
        <f ca="1">IF(ISERROR(OFFSET(Data!$A$1,MATCH($D288,Data!$CG:$CG,0)-1,MATCH($E288&amp;"/"&amp;AE$1,Data!$1:$1,0)-1))=TRUE,"",IF(OFFSET(Data!$A$1,MATCH($D288,Data!$CG:$CG,0)-1,MATCH($E288&amp;"/"&amp;AE$1,Data!$1:$1,0)-1)=0,"",OFFSET(Data!$A$1,MATCH($D288,Data!$CG:$CG,0)-1,MATCH($E288&amp;"/"&amp;AE$1,Data!$1:$1,0)-1)))</f>
        <v/>
      </c>
      <c r="AF288" s="258" t="str">
        <f ca="1">IF(ISERROR(OFFSET(Data!$A$1,MATCH($D288,Data!$CG:$CG,0)-1,MATCH($E288&amp;"/"&amp;AF$1,Data!$1:$1,0)-1))=TRUE,"",IF(OFFSET(Data!$A$1,MATCH($D288,Data!$CG:$CG,0)-1,MATCH($E288&amp;"/"&amp;AF$1,Data!$1:$1,0)-1)=0,"",OFFSET(Data!$A$1,MATCH($D288,Data!$CG:$CG,0)-1,MATCH($E288&amp;"/"&amp;AF$1,Data!$1:$1,0)-1)))</f>
        <v/>
      </c>
      <c r="AG288" s="197">
        <f t="shared" ca="1" si="8"/>
        <v>0</v>
      </c>
      <c r="AH288" s="209">
        <f ca="1">SUM(AG284:AG288)</f>
        <v>0</v>
      </c>
    </row>
    <row r="289" spans="1:34" ht="15" hidden="1" customHeight="1" x14ac:dyDescent="0.25">
      <c r="A289" s="445">
        <v>57</v>
      </c>
      <c r="B289" s="468" t="e">
        <f>INDEX(Data!CI:CI,MATCH("M"&amp;A289,Data!A:A,0))</f>
        <v>#N/A</v>
      </c>
      <c r="C289" s="471" t="e">
        <f>INDEX(Data!CG:CG,MATCH("M"&amp;A289,Data!A:A,0))</f>
        <v>#N/A</v>
      </c>
      <c r="D289" s="48" t="e">
        <f>IF(C289&lt;&gt;"",C289,#REF!)</f>
        <v>#N/A</v>
      </c>
      <c r="E289" s="49" t="s">
        <v>21</v>
      </c>
      <c r="F289" s="271" t="str">
        <f ca="1">IF(ISERROR(OFFSET(Data!$A$1,MATCH($D289,Data!$CG:$CG,0)-1,MATCH($E289&amp;"/"&amp;F$1,Data!$1:$1,0)-1))=TRUE,"",IF(OFFSET(Data!$A$1,MATCH($D289,Data!$CG:$CG,0)-1,MATCH($E289&amp;"/"&amp;F$1,Data!$1:$1,0)-1)=0,"",OFFSET(Data!$A$1,MATCH($D289,Data!$CG:$CG,0)-1,MATCH($E289&amp;"/"&amp;F$1,Data!$1:$1,0)-1)))</f>
        <v/>
      </c>
      <c r="G289" s="250" t="str">
        <f ca="1">IF(ISERROR(OFFSET(Data!$A$1,MATCH($D289,Data!$CG:$CG,0)-1,MATCH($E289&amp;"/"&amp;G$1,Data!$1:$1,0)-1))=TRUE,"",IF(OFFSET(Data!$A$1,MATCH($D289,Data!$CG:$CG,0)-1,MATCH($E289&amp;"/"&amp;G$1,Data!$1:$1,0)-1)=0,"",OFFSET(Data!$A$1,MATCH($D289,Data!$CG:$CG,0)-1,MATCH($E289&amp;"/"&amp;G$1,Data!$1:$1,0)-1)))</f>
        <v/>
      </c>
      <c r="H289" s="250" t="str">
        <f ca="1">IF(ISERROR(OFFSET(Data!$A$1,MATCH($D289,Data!$CG:$CG,0)-1,MATCH($E289&amp;"/"&amp;H$1,Data!$1:$1,0)-1))=TRUE,"",IF(OFFSET(Data!$A$1,MATCH($D289,Data!$CG:$CG,0)-1,MATCH($E289&amp;"/"&amp;H$1,Data!$1:$1,0)-1)=0,"",OFFSET(Data!$A$1,MATCH($D289,Data!$CG:$CG,0)-1,MATCH($E289&amp;"/"&amp;H$1,Data!$1:$1,0)-1)))</f>
        <v/>
      </c>
      <c r="I289" s="250" t="str">
        <f ca="1">IF(ISERROR(OFFSET(Data!$A$1,MATCH($D289,Data!$CG:$CG,0)-1,MATCH($E289&amp;"/"&amp;I$1,Data!$1:$1,0)-1))=TRUE,"",IF(OFFSET(Data!$A$1,MATCH($D289,Data!$CG:$CG,0)-1,MATCH($E289&amp;"/"&amp;I$1,Data!$1:$1,0)-1)=0,"",OFFSET(Data!$A$1,MATCH($D289,Data!$CG:$CG,0)-1,MATCH($E289&amp;"/"&amp;I$1,Data!$1:$1,0)-1)))</f>
        <v/>
      </c>
      <c r="J289" s="250" t="str">
        <f ca="1">IF(ISERROR(OFFSET(Data!$A$1,MATCH($D289,Data!$CG:$CG,0)-1,MATCH($E289&amp;"/"&amp;J$1,Data!$1:$1,0)-1))=TRUE,"",IF(OFFSET(Data!$A$1,MATCH($D289,Data!$CG:$CG,0)-1,MATCH($E289&amp;"/"&amp;J$1,Data!$1:$1,0)-1)=0,"",OFFSET(Data!$A$1,MATCH($D289,Data!$CG:$CG,0)-1,MATCH($E289&amp;"/"&amp;J$1,Data!$1:$1,0)-1)))</f>
        <v/>
      </c>
      <c r="K289" s="250" t="str">
        <f ca="1">IF(ISERROR(OFFSET(Data!$A$1,MATCH($D289,Data!$CG:$CG,0)-1,MATCH($E289&amp;"/"&amp;K$1,Data!$1:$1,0)-1))=TRUE,"",IF(OFFSET(Data!$A$1,MATCH($D289,Data!$CG:$CG,0)-1,MATCH($E289&amp;"/"&amp;K$1,Data!$1:$1,0)-1)=0,"",OFFSET(Data!$A$1,MATCH($D289,Data!$CG:$CG,0)-1,MATCH($E289&amp;"/"&amp;K$1,Data!$1:$1,0)-1)))</f>
        <v/>
      </c>
      <c r="L289" s="250" t="str">
        <f ca="1">IF(ISERROR(OFFSET(Data!$A$1,MATCH($D289,Data!$CG:$CG,0)-1,MATCH($E289&amp;"/"&amp;L$1,Data!$1:$1,0)-1))=TRUE,"",IF(OFFSET(Data!$A$1,MATCH($D289,Data!$CG:$CG,0)-1,MATCH($E289&amp;"/"&amp;L$1,Data!$1:$1,0)-1)=0,"",OFFSET(Data!$A$1,MATCH($D289,Data!$CG:$CG,0)-1,MATCH($E289&amp;"/"&amp;L$1,Data!$1:$1,0)-1)))</f>
        <v/>
      </c>
      <c r="M289" s="250" t="str">
        <f ca="1">IF(ISERROR(OFFSET(Data!$A$1,MATCH($D289,Data!$CG:$CG,0)-1,MATCH($E289&amp;"/"&amp;M$1,Data!$1:$1,0)-1))=TRUE,"",IF(OFFSET(Data!$A$1,MATCH($D289,Data!$CG:$CG,0)-1,MATCH($E289&amp;"/"&amp;M$1,Data!$1:$1,0)-1)=0,"",OFFSET(Data!$A$1,MATCH($D289,Data!$CG:$CG,0)-1,MATCH($E289&amp;"/"&amp;M$1,Data!$1:$1,0)-1)))</f>
        <v/>
      </c>
      <c r="N289" s="250" t="str">
        <f ca="1">IF(ISERROR(OFFSET(Data!$A$1,MATCH($D289,Data!$CG:$CG,0)-1,MATCH($E289&amp;"/"&amp;N$1,Data!$1:$1,0)-1))=TRUE,"",IF(OFFSET(Data!$A$1,MATCH($D289,Data!$CG:$CG,0)-1,MATCH($E289&amp;"/"&amp;N$1,Data!$1:$1,0)-1)=0,"",OFFSET(Data!$A$1,MATCH($D289,Data!$CG:$CG,0)-1,MATCH($E289&amp;"/"&amp;N$1,Data!$1:$1,0)-1)))</f>
        <v/>
      </c>
      <c r="O289" s="250" t="str">
        <f ca="1">IF(ISERROR(OFFSET(Data!$A$1,MATCH($D289,Data!$CG:$CG,0)-1,MATCH($E289&amp;"/"&amp;O$1,Data!$1:$1,0)-1))=TRUE,"",IF(OFFSET(Data!$A$1,MATCH($D289,Data!$CG:$CG,0)-1,MATCH($E289&amp;"/"&amp;O$1,Data!$1:$1,0)-1)=0,"",OFFSET(Data!$A$1,MATCH($D289,Data!$CG:$CG,0)-1,MATCH($E289&amp;"/"&amp;O$1,Data!$1:$1,0)-1)))</f>
        <v/>
      </c>
      <c r="P289" s="250" t="str">
        <f ca="1">IF(ISERROR(OFFSET(Data!$A$1,MATCH($D289,Data!$CG:$CG,0)-1,MATCH($E289&amp;"/"&amp;P$1,Data!$1:$1,0)-1))=TRUE,"",IF(OFFSET(Data!$A$1,MATCH($D289,Data!$CG:$CG,0)-1,MATCH($E289&amp;"/"&amp;P$1,Data!$1:$1,0)-1)=0,"",OFFSET(Data!$A$1,MATCH($D289,Data!$CG:$CG,0)-1,MATCH($E289&amp;"/"&amp;P$1,Data!$1:$1,0)-1)))</f>
        <v/>
      </c>
      <c r="Q289" s="250" t="str">
        <f ca="1">IF(ISERROR(OFFSET(Data!$A$1,MATCH($D289,Data!$CG:$CG,0)-1,MATCH($E289&amp;"/"&amp;Q$1,Data!$1:$1,0)-1))=TRUE,"",IF(OFFSET(Data!$A$1,MATCH($D289,Data!$CG:$CG,0)-1,MATCH($E289&amp;"/"&amp;Q$1,Data!$1:$1,0)-1)=0,"",OFFSET(Data!$A$1,MATCH($D289,Data!$CG:$CG,0)-1,MATCH($E289&amp;"/"&amp;Q$1,Data!$1:$1,0)-1)))</f>
        <v/>
      </c>
      <c r="R289" s="250" t="str">
        <f ca="1">IF(ISERROR(OFFSET(Data!$A$1,MATCH($D289,Data!$CG:$CG,0)-1,MATCH($E289&amp;"/"&amp;R$1,Data!$1:$1,0)-1))=TRUE,"",IF(OFFSET(Data!$A$1,MATCH($D289,Data!$CG:$CG,0)-1,MATCH($E289&amp;"/"&amp;R$1,Data!$1:$1,0)-1)=0,"",OFFSET(Data!$A$1,MATCH($D289,Data!$CG:$CG,0)-1,MATCH($E289&amp;"/"&amp;R$1,Data!$1:$1,0)-1)))</f>
        <v/>
      </c>
      <c r="S289" s="250" t="str">
        <f ca="1">IF(ISERROR(OFFSET(Data!$A$1,MATCH($D289,Data!$CG:$CG,0)-1,MATCH($E289&amp;"/"&amp;S$1,Data!$1:$1,0)-1))=TRUE,"",IF(OFFSET(Data!$A$1,MATCH($D289,Data!$CG:$CG,0)-1,MATCH($E289&amp;"/"&amp;S$1,Data!$1:$1,0)-1)=0,"",OFFSET(Data!$A$1,MATCH($D289,Data!$CG:$CG,0)-1,MATCH($E289&amp;"/"&amp;S$1,Data!$1:$1,0)-1)))</f>
        <v/>
      </c>
      <c r="T289" s="250" t="str">
        <f ca="1">IF(ISERROR(OFFSET(Data!$A$1,MATCH($D289,Data!$CG:$CG,0)-1,MATCH($E289&amp;"/"&amp;T$1,Data!$1:$1,0)-1))=TRUE,"",IF(OFFSET(Data!$A$1,MATCH($D289,Data!$CG:$CG,0)-1,MATCH($E289&amp;"/"&amp;T$1,Data!$1:$1,0)-1)=0,"",OFFSET(Data!$A$1,MATCH($D289,Data!$CG:$CG,0)-1,MATCH($E289&amp;"/"&amp;T$1,Data!$1:$1,0)-1)))</f>
        <v/>
      </c>
      <c r="U289" s="250" t="str">
        <f ca="1">IF(ISERROR(OFFSET(Data!$A$1,MATCH($D289,Data!$CG:$CG,0)-1,MATCH($E289&amp;"/"&amp;U$1,Data!$1:$1,0)-1))=TRUE,"",IF(OFFSET(Data!$A$1,MATCH($D289,Data!$CG:$CG,0)-1,MATCH($E289&amp;"/"&amp;U$1,Data!$1:$1,0)-1)=0,"",OFFSET(Data!$A$1,MATCH($D289,Data!$CG:$CG,0)-1,MATCH($E289&amp;"/"&amp;U$1,Data!$1:$1,0)-1)))</f>
        <v/>
      </c>
      <c r="V289" s="250" t="str">
        <f ca="1">IF(ISERROR(OFFSET(Data!$A$1,MATCH($D289,Data!$CG:$CG,0)-1,MATCH($E289&amp;"/"&amp;V$1,Data!$1:$1,0)-1))=TRUE,"",IF(OFFSET(Data!$A$1,MATCH($D289,Data!$CG:$CG,0)-1,MATCH($E289&amp;"/"&amp;V$1,Data!$1:$1,0)-1)=0,"",OFFSET(Data!$A$1,MATCH($D289,Data!$CG:$CG,0)-1,MATCH($E289&amp;"/"&amp;V$1,Data!$1:$1,0)-1)))</f>
        <v/>
      </c>
      <c r="W289" s="272" t="str">
        <f ca="1">IF(ISERROR(OFFSET(Data!$A$1,MATCH($D289,Data!$CG:$CG,0)-1,MATCH($E289&amp;"/"&amp;W$1,Data!$1:$1,0)-1))=TRUE,"",IF(OFFSET(Data!$A$1,MATCH($D289,Data!$CG:$CG,0)-1,MATCH($E289&amp;"/"&amp;W$1,Data!$1:$1,0)-1)=0,"",OFFSET(Data!$A$1,MATCH($D289,Data!$CG:$CG,0)-1,MATCH($E289&amp;"/"&amp;W$1,Data!$1:$1,0)-1)))</f>
        <v/>
      </c>
      <c r="X289" s="250" t="str">
        <f ca="1">IF(ISERROR(OFFSET(Data!$A$1,MATCH($D289,Data!$CG:$CG,0)-1,MATCH($E289&amp;"/"&amp;X$1,Data!$1:$1,0)-1))=TRUE,"",IF(OFFSET(Data!$A$1,MATCH($D289,Data!$CG:$CG,0)-1,MATCH($E289&amp;"/"&amp;X$1,Data!$1:$1,0)-1)=0,"",OFFSET(Data!$A$1,MATCH($D289,Data!$CG:$CG,0)-1,MATCH($E289&amp;"/"&amp;X$1,Data!$1:$1,0)-1)))</f>
        <v/>
      </c>
      <c r="Y289" s="250" t="str">
        <f ca="1">IF(ISERROR(OFFSET(Data!$A$1,MATCH($D289,Data!$CG:$CG,0)-1,MATCH($E289&amp;"/"&amp;Y$1,Data!$1:$1,0)-1))=TRUE,"",IF(OFFSET(Data!$A$1,MATCH($D289,Data!$CG:$CG,0)-1,MATCH($E289&amp;"/"&amp;Y$1,Data!$1:$1,0)-1)=0,"",OFFSET(Data!$A$1,MATCH($D289,Data!$CG:$CG,0)-1,MATCH($E289&amp;"/"&amp;Y$1,Data!$1:$1,0)-1)))</f>
        <v/>
      </c>
      <c r="Z289" s="250" t="str">
        <f ca="1">IF(ISERROR(OFFSET(Data!$A$1,MATCH($D289,Data!$CG:$CG,0)-1,MATCH($E289&amp;"/"&amp;Z$1,Data!$1:$1,0)-1))=TRUE,"",IF(OFFSET(Data!$A$1,MATCH($D289,Data!$CG:$CG,0)-1,MATCH($E289&amp;"/"&amp;Z$1,Data!$1:$1,0)-1)=0,"",OFFSET(Data!$A$1,MATCH($D289,Data!$CG:$CG,0)-1,MATCH($E289&amp;"/"&amp;Z$1,Data!$1:$1,0)-1)))</f>
        <v/>
      </c>
      <c r="AA289" s="250" t="str">
        <f ca="1">IF(ISERROR(OFFSET(Data!$A$1,MATCH($D289,Data!$CG:$CG,0)-1,MATCH($E289&amp;"/"&amp;AA$1,Data!$1:$1,0)-1))=TRUE,"",IF(OFFSET(Data!$A$1,MATCH($D289,Data!$CG:$CG,0)-1,MATCH($E289&amp;"/"&amp;AA$1,Data!$1:$1,0)-1)=0,"",OFFSET(Data!$A$1,MATCH($D289,Data!$CG:$CG,0)-1,MATCH($E289&amp;"/"&amp;AA$1,Data!$1:$1,0)-1)))</f>
        <v/>
      </c>
      <c r="AB289" s="250" t="str">
        <f ca="1">IF(ISERROR(OFFSET(Data!$A$1,MATCH($D289,Data!$CG:$CG,0)-1,MATCH($E289&amp;"/"&amp;AB$1,Data!$1:$1,0)-1))=TRUE,"",IF(OFFSET(Data!$A$1,MATCH($D289,Data!$CG:$CG,0)-1,MATCH($E289&amp;"/"&amp;AB$1,Data!$1:$1,0)-1)=0,"",OFFSET(Data!$A$1,MATCH($D289,Data!$CG:$CG,0)-1,MATCH($E289&amp;"/"&amp;AB$1,Data!$1:$1,0)-1)))</f>
        <v/>
      </c>
      <c r="AC289" s="250" t="str">
        <f ca="1">IF(ISERROR(OFFSET(Data!$A$1,MATCH($D289,Data!$CG:$CG,0)-1,MATCH($E289&amp;"/"&amp;AC$1,Data!$1:$1,0)-1))=TRUE,"",IF(OFFSET(Data!$A$1,MATCH($D289,Data!$CG:$CG,0)-1,MATCH($E289&amp;"/"&amp;AC$1,Data!$1:$1,0)-1)=0,"",OFFSET(Data!$A$1,MATCH($D289,Data!$CG:$CG,0)-1,MATCH($E289&amp;"/"&amp;AC$1,Data!$1:$1,0)-1)))</f>
        <v/>
      </c>
      <c r="AD289" s="250" t="str">
        <f ca="1">IF(ISERROR(OFFSET(Data!$A$1,MATCH($D289,Data!$CG:$CG,0)-1,MATCH($E289&amp;"/"&amp;AD$1,Data!$1:$1,0)-1))=TRUE,"",IF(OFFSET(Data!$A$1,MATCH($D289,Data!$CG:$CG,0)-1,MATCH($E289&amp;"/"&amp;AD$1,Data!$1:$1,0)-1)=0,"",OFFSET(Data!$A$1,MATCH($D289,Data!$CG:$CG,0)-1,MATCH($E289&amp;"/"&amp;AD$1,Data!$1:$1,0)-1)))</f>
        <v/>
      </c>
      <c r="AE289" s="250" t="str">
        <f ca="1">IF(ISERROR(OFFSET(Data!$A$1,MATCH($D289,Data!$CG:$CG,0)-1,MATCH($E289&amp;"/"&amp;AE$1,Data!$1:$1,0)-1))=TRUE,"",IF(OFFSET(Data!$A$1,MATCH($D289,Data!$CG:$CG,0)-1,MATCH($E289&amp;"/"&amp;AE$1,Data!$1:$1,0)-1)=0,"",OFFSET(Data!$A$1,MATCH($D289,Data!$CG:$CG,0)-1,MATCH($E289&amp;"/"&amp;AE$1,Data!$1:$1,0)-1)))</f>
        <v/>
      </c>
      <c r="AF289" s="251" t="str">
        <f ca="1">IF(ISERROR(OFFSET(Data!$A$1,MATCH($D289,Data!$CG:$CG,0)-1,MATCH($E289&amp;"/"&amp;AF$1,Data!$1:$1,0)-1))=TRUE,"",IF(OFFSET(Data!$A$1,MATCH($D289,Data!$CG:$CG,0)-1,MATCH($E289&amp;"/"&amp;AF$1,Data!$1:$1,0)-1)=0,"",OFFSET(Data!$A$1,MATCH($D289,Data!$CG:$CG,0)-1,MATCH($E289&amp;"/"&amp;AF$1,Data!$1:$1,0)-1)))</f>
        <v/>
      </c>
      <c r="AG289" s="206">
        <f t="shared" ca="1" si="8"/>
        <v>0</v>
      </c>
      <c r="AH289" s="207">
        <f ca="1">AG289</f>
        <v>0</v>
      </c>
    </row>
    <row r="290" spans="1:34" ht="15" hidden="1" customHeight="1" thickBot="1" x14ac:dyDescent="0.3">
      <c r="A290" s="446"/>
      <c r="B290" s="469"/>
      <c r="C290" s="472"/>
      <c r="D290" s="50" t="e">
        <f>IF(C290&lt;&gt;"",C290,D289)</f>
        <v>#N/A</v>
      </c>
      <c r="E290" s="51" t="s">
        <v>22</v>
      </c>
      <c r="F290" s="254" t="str">
        <f ca="1">IF(ISERROR(OFFSET(Data!$A$1,MATCH($D290,Data!$CG:$CG,0)-1,MATCH($E290&amp;"/"&amp;F$1,Data!$1:$1,0)-1))=TRUE,"",IF(OFFSET(Data!$A$1,MATCH($D290,Data!$CG:$CG,0)-1,MATCH($E290&amp;"/"&amp;F$1,Data!$1:$1,0)-1)=0,"",OFFSET(Data!$A$1,MATCH($D290,Data!$CG:$CG,0)-1,MATCH($E290&amp;"/"&amp;F$1,Data!$1:$1,0)-1)))</f>
        <v/>
      </c>
      <c r="G290" s="252" t="str">
        <f ca="1">IF(ISERROR(OFFSET(Data!$A$1,MATCH($D290,Data!$CG:$CG,0)-1,MATCH($E290&amp;"/"&amp;G$1,Data!$1:$1,0)-1))=TRUE,"",IF(OFFSET(Data!$A$1,MATCH($D290,Data!$CG:$CG,0)-1,MATCH($E290&amp;"/"&amp;G$1,Data!$1:$1,0)-1)=0,"",OFFSET(Data!$A$1,MATCH($D290,Data!$CG:$CG,0)-1,MATCH($E290&amp;"/"&amp;G$1,Data!$1:$1,0)-1)))</f>
        <v/>
      </c>
      <c r="H290" s="252" t="str">
        <f ca="1">IF(ISERROR(OFFSET(Data!$A$1,MATCH($D290,Data!$CG:$CG,0)-1,MATCH($E290&amp;"/"&amp;H$1,Data!$1:$1,0)-1))=TRUE,"",IF(OFFSET(Data!$A$1,MATCH($D290,Data!$CG:$CG,0)-1,MATCH($E290&amp;"/"&amp;H$1,Data!$1:$1,0)-1)=0,"",OFFSET(Data!$A$1,MATCH($D290,Data!$CG:$CG,0)-1,MATCH($E290&amp;"/"&amp;H$1,Data!$1:$1,0)-1)))</f>
        <v/>
      </c>
      <c r="I290" s="252" t="str">
        <f ca="1">IF(ISERROR(OFFSET(Data!$A$1,MATCH($D290,Data!$CG:$CG,0)-1,MATCH($E290&amp;"/"&amp;I$1,Data!$1:$1,0)-1))=TRUE,"",IF(OFFSET(Data!$A$1,MATCH($D290,Data!$CG:$CG,0)-1,MATCH($E290&amp;"/"&amp;I$1,Data!$1:$1,0)-1)=0,"",OFFSET(Data!$A$1,MATCH($D290,Data!$CG:$CG,0)-1,MATCH($E290&amp;"/"&amp;I$1,Data!$1:$1,0)-1)))</f>
        <v/>
      </c>
      <c r="J290" s="252" t="str">
        <f ca="1">IF(ISERROR(OFFSET(Data!$A$1,MATCH($D290,Data!$CG:$CG,0)-1,MATCH($E290&amp;"/"&amp;J$1,Data!$1:$1,0)-1))=TRUE,"",IF(OFFSET(Data!$A$1,MATCH($D290,Data!$CG:$CG,0)-1,MATCH($E290&amp;"/"&amp;J$1,Data!$1:$1,0)-1)=0,"",OFFSET(Data!$A$1,MATCH($D290,Data!$CG:$CG,0)-1,MATCH($E290&amp;"/"&amp;J$1,Data!$1:$1,0)-1)))</f>
        <v/>
      </c>
      <c r="K290" s="252" t="str">
        <f ca="1">IF(ISERROR(OFFSET(Data!$A$1,MATCH($D290,Data!$CG:$CG,0)-1,MATCH($E290&amp;"/"&amp;K$1,Data!$1:$1,0)-1))=TRUE,"",IF(OFFSET(Data!$A$1,MATCH($D290,Data!$CG:$CG,0)-1,MATCH($E290&amp;"/"&amp;K$1,Data!$1:$1,0)-1)=0,"",OFFSET(Data!$A$1,MATCH($D290,Data!$CG:$CG,0)-1,MATCH($E290&amp;"/"&amp;K$1,Data!$1:$1,0)-1)))</f>
        <v/>
      </c>
      <c r="L290" s="252" t="str">
        <f ca="1">IF(ISERROR(OFFSET(Data!$A$1,MATCH($D290,Data!$CG:$CG,0)-1,MATCH($E290&amp;"/"&amp;L$1,Data!$1:$1,0)-1))=TRUE,"",IF(OFFSET(Data!$A$1,MATCH($D290,Data!$CG:$CG,0)-1,MATCH($E290&amp;"/"&amp;L$1,Data!$1:$1,0)-1)=0,"",OFFSET(Data!$A$1,MATCH($D290,Data!$CG:$CG,0)-1,MATCH($E290&amp;"/"&amp;L$1,Data!$1:$1,0)-1)))</f>
        <v/>
      </c>
      <c r="M290" s="252" t="str">
        <f ca="1">IF(ISERROR(OFFSET(Data!$A$1,MATCH($D290,Data!$CG:$CG,0)-1,MATCH($E290&amp;"/"&amp;M$1,Data!$1:$1,0)-1))=TRUE,"",IF(OFFSET(Data!$A$1,MATCH($D290,Data!$CG:$CG,0)-1,MATCH($E290&amp;"/"&amp;M$1,Data!$1:$1,0)-1)=0,"",OFFSET(Data!$A$1,MATCH($D290,Data!$CG:$CG,0)-1,MATCH($E290&amp;"/"&amp;M$1,Data!$1:$1,0)-1)))</f>
        <v/>
      </c>
      <c r="N290" s="252" t="str">
        <f ca="1">IF(ISERROR(OFFSET(Data!$A$1,MATCH($D290,Data!$CG:$CG,0)-1,MATCH($E290&amp;"/"&amp;N$1,Data!$1:$1,0)-1))=TRUE,"",IF(OFFSET(Data!$A$1,MATCH($D290,Data!$CG:$CG,0)-1,MATCH($E290&amp;"/"&amp;N$1,Data!$1:$1,0)-1)=0,"",OFFSET(Data!$A$1,MATCH($D290,Data!$CG:$CG,0)-1,MATCH($E290&amp;"/"&amp;N$1,Data!$1:$1,0)-1)))</f>
        <v/>
      </c>
      <c r="O290" s="252" t="str">
        <f ca="1">IF(ISERROR(OFFSET(Data!$A$1,MATCH($D290,Data!$CG:$CG,0)-1,MATCH($E290&amp;"/"&amp;O$1,Data!$1:$1,0)-1))=TRUE,"",IF(OFFSET(Data!$A$1,MATCH($D290,Data!$CG:$CG,0)-1,MATCH($E290&amp;"/"&amp;O$1,Data!$1:$1,0)-1)=0,"",OFFSET(Data!$A$1,MATCH($D290,Data!$CG:$CG,0)-1,MATCH($E290&amp;"/"&amp;O$1,Data!$1:$1,0)-1)))</f>
        <v/>
      </c>
      <c r="P290" s="252" t="str">
        <f ca="1">IF(ISERROR(OFFSET(Data!$A$1,MATCH($D290,Data!$CG:$CG,0)-1,MATCH($E290&amp;"/"&amp;P$1,Data!$1:$1,0)-1))=TRUE,"",IF(OFFSET(Data!$A$1,MATCH($D290,Data!$CG:$CG,0)-1,MATCH($E290&amp;"/"&amp;P$1,Data!$1:$1,0)-1)=0,"",OFFSET(Data!$A$1,MATCH($D290,Data!$CG:$CG,0)-1,MATCH($E290&amp;"/"&amp;P$1,Data!$1:$1,0)-1)))</f>
        <v/>
      </c>
      <c r="Q290" s="252" t="str">
        <f ca="1">IF(ISERROR(OFFSET(Data!$A$1,MATCH($D290,Data!$CG:$CG,0)-1,MATCH($E290&amp;"/"&amp;Q$1,Data!$1:$1,0)-1))=TRUE,"",IF(OFFSET(Data!$A$1,MATCH($D290,Data!$CG:$CG,0)-1,MATCH($E290&amp;"/"&amp;Q$1,Data!$1:$1,0)-1)=0,"",OFFSET(Data!$A$1,MATCH($D290,Data!$CG:$CG,0)-1,MATCH($E290&amp;"/"&amp;Q$1,Data!$1:$1,0)-1)))</f>
        <v/>
      </c>
      <c r="R290" s="252" t="str">
        <f ca="1">IF(ISERROR(OFFSET(Data!$A$1,MATCH($D290,Data!$CG:$CG,0)-1,MATCH($E290&amp;"/"&amp;R$1,Data!$1:$1,0)-1))=TRUE,"",IF(OFFSET(Data!$A$1,MATCH($D290,Data!$CG:$CG,0)-1,MATCH($E290&amp;"/"&amp;R$1,Data!$1:$1,0)-1)=0,"",OFFSET(Data!$A$1,MATCH($D290,Data!$CG:$CG,0)-1,MATCH($E290&amp;"/"&amp;R$1,Data!$1:$1,0)-1)))</f>
        <v/>
      </c>
      <c r="S290" s="252" t="str">
        <f ca="1">IF(ISERROR(OFFSET(Data!$A$1,MATCH($D290,Data!$CG:$CG,0)-1,MATCH($E290&amp;"/"&amp;S$1,Data!$1:$1,0)-1))=TRUE,"",IF(OFFSET(Data!$A$1,MATCH($D290,Data!$CG:$CG,0)-1,MATCH($E290&amp;"/"&amp;S$1,Data!$1:$1,0)-1)=0,"",OFFSET(Data!$A$1,MATCH($D290,Data!$CG:$CG,0)-1,MATCH($E290&amp;"/"&amp;S$1,Data!$1:$1,0)-1)))</f>
        <v/>
      </c>
      <c r="T290" s="252" t="str">
        <f ca="1">IF(ISERROR(OFFSET(Data!$A$1,MATCH($D290,Data!$CG:$CG,0)-1,MATCH($E290&amp;"/"&amp;T$1,Data!$1:$1,0)-1))=TRUE,"",IF(OFFSET(Data!$A$1,MATCH($D290,Data!$CG:$CG,0)-1,MATCH($E290&amp;"/"&amp;T$1,Data!$1:$1,0)-1)=0,"",OFFSET(Data!$A$1,MATCH($D290,Data!$CG:$CG,0)-1,MATCH($E290&amp;"/"&amp;T$1,Data!$1:$1,0)-1)))</f>
        <v/>
      </c>
      <c r="U290" s="252" t="str">
        <f ca="1">IF(ISERROR(OFFSET(Data!$A$1,MATCH($D290,Data!$CG:$CG,0)-1,MATCH($E290&amp;"/"&amp;U$1,Data!$1:$1,0)-1))=TRUE,"",IF(OFFSET(Data!$A$1,MATCH($D290,Data!$CG:$CG,0)-1,MATCH($E290&amp;"/"&amp;U$1,Data!$1:$1,0)-1)=0,"",OFFSET(Data!$A$1,MATCH($D290,Data!$CG:$CG,0)-1,MATCH($E290&amp;"/"&amp;U$1,Data!$1:$1,0)-1)))</f>
        <v/>
      </c>
      <c r="V290" s="252" t="str">
        <f ca="1">IF(ISERROR(OFFSET(Data!$A$1,MATCH($D290,Data!$CG:$CG,0)-1,MATCH($E290&amp;"/"&amp;V$1,Data!$1:$1,0)-1))=TRUE,"",IF(OFFSET(Data!$A$1,MATCH($D290,Data!$CG:$CG,0)-1,MATCH($E290&amp;"/"&amp;V$1,Data!$1:$1,0)-1)=0,"",OFFSET(Data!$A$1,MATCH($D290,Data!$CG:$CG,0)-1,MATCH($E290&amp;"/"&amp;V$1,Data!$1:$1,0)-1)))</f>
        <v/>
      </c>
      <c r="W290" s="269" t="str">
        <f ca="1">IF(ISERROR(OFFSET(Data!$A$1,MATCH($D290,Data!$CG:$CG,0)-1,MATCH($E290&amp;"/"&amp;W$1,Data!$1:$1,0)-1))=TRUE,"",IF(OFFSET(Data!$A$1,MATCH($D290,Data!$CG:$CG,0)-1,MATCH($E290&amp;"/"&amp;W$1,Data!$1:$1,0)-1)=0,"",OFFSET(Data!$A$1,MATCH($D290,Data!$CG:$CG,0)-1,MATCH($E290&amp;"/"&amp;W$1,Data!$1:$1,0)-1)))</f>
        <v/>
      </c>
      <c r="X290" s="252" t="str">
        <f ca="1">IF(ISERROR(OFFSET(Data!$A$1,MATCH($D290,Data!$CG:$CG,0)-1,MATCH($E290&amp;"/"&amp;X$1,Data!$1:$1,0)-1))=TRUE,"",IF(OFFSET(Data!$A$1,MATCH($D290,Data!$CG:$CG,0)-1,MATCH($E290&amp;"/"&amp;X$1,Data!$1:$1,0)-1)=0,"",OFFSET(Data!$A$1,MATCH($D290,Data!$CG:$CG,0)-1,MATCH($E290&amp;"/"&amp;X$1,Data!$1:$1,0)-1)))</f>
        <v/>
      </c>
      <c r="Y290" s="252" t="str">
        <f ca="1">IF(ISERROR(OFFSET(Data!$A$1,MATCH($D290,Data!$CG:$CG,0)-1,MATCH($E290&amp;"/"&amp;Y$1,Data!$1:$1,0)-1))=TRUE,"",IF(OFFSET(Data!$A$1,MATCH($D290,Data!$CG:$CG,0)-1,MATCH($E290&amp;"/"&amp;Y$1,Data!$1:$1,0)-1)=0,"",OFFSET(Data!$A$1,MATCH($D290,Data!$CG:$CG,0)-1,MATCH($E290&amp;"/"&amp;Y$1,Data!$1:$1,0)-1)))</f>
        <v/>
      </c>
      <c r="Z290" s="252" t="str">
        <f ca="1">IF(ISERROR(OFFSET(Data!$A$1,MATCH($D290,Data!$CG:$CG,0)-1,MATCH($E290&amp;"/"&amp;Z$1,Data!$1:$1,0)-1))=TRUE,"",IF(OFFSET(Data!$A$1,MATCH($D290,Data!$CG:$CG,0)-1,MATCH($E290&amp;"/"&amp;Z$1,Data!$1:$1,0)-1)=0,"",OFFSET(Data!$A$1,MATCH($D290,Data!$CG:$CG,0)-1,MATCH($E290&amp;"/"&amp;Z$1,Data!$1:$1,0)-1)))</f>
        <v/>
      </c>
      <c r="AA290" s="252" t="str">
        <f ca="1">IF(ISERROR(OFFSET(Data!$A$1,MATCH($D290,Data!$CG:$CG,0)-1,MATCH($E290&amp;"/"&amp;AA$1,Data!$1:$1,0)-1))=TRUE,"",IF(OFFSET(Data!$A$1,MATCH($D290,Data!$CG:$CG,0)-1,MATCH($E290&amp;"/"&amp;AA$1,Data!$1:$1,0)-1)=0,"",OFFSET(Data!$A$1,MATCH($D290,Data!$CG:$CG,0)-1,MATCH($E290&amp;"/"&amp;AA$1,Data!$1:$1,0)-1)))</f>
        <v/>
      </c>
      <c r="AB290" s="252" t="str">
        <f ca="1">IF(ISERROR(OFFSET(Data!$A$1,MATCH($D290,Data!$CG:$CG,0)-1,MATCH($E290&amp;"/"&amp;AB$1,Data!$1:$1,0)-1))=TRUE,"",IF(OFFSET(Data!$A$1,MATCH($D290,Data!$CG:$CG,0)-1,MATCH($E290&amp;"/"&amp;AB$1,Data!$1:$1,0)-1)=0,"",OFFSET(Data!$A$1,MATCH($D290,Data!$CG:$CG,0)-1,MATCH($E290&amp;"/"&amp;AB$1,Data!$1:$1,0)-1)))</f>
        <v/>
      </c>
      <c r="AC290" s="252" t="str">
        <f ca="1">IF(ISERROR(OFFSET(Data!$A$1,MATCH($D290,Data!$CG:$CG,0)-1,MATCH($E290&amp;"/"&amp;AC$1,Data!$1:$1,0)-1))=TRUE,"",IF(OFFSET(Data!$A$1,MATCH($D290,Data!$CG:$CG,0)-1,MATCH($E290&amp;"/"&amp;AC$1,Data!$1:$1,0)-1)=0,"",OFFSET(Data!$A$1,MATCH($D290,Data!$CG:$CG,0)-1,MATCH($E290&amp;"/"&amp;AC$1,Data!$1:$1,0)-1)))</f>
        <v/>
      </c>
      <c r="AD290" s="252" t="str">
        <f ca="1">IF(ISERROR(OFFSET(Data!$A$1,MATCH($D290,Data!$CG:$CG,0)-1,MATCH($E290&amp;"/"&amp;AD$1,Data!$1:$1,0)-1))=TRUE,"",IF(OFFSET(Data!$A$1,MATCH($D290,Data!$CG:$CG,0)-1,MATCH($E290&amp;"/"&amp;AD$1,Data!$1:$1,0)-1)=0,"",OFFSET(Data!$A$1,MATCH($D290,Data!$CG:$CG,0)-1,MATCH($E290&amp;"/"&amp;AD$1,Data!$1:$1,0)-1)))</f>
        <v/>
      </c>
      <c r="AE290" s="252" t="str">
        <f ca="1">IF(ISERROR(OFFSET(Data!$A$1,MATCH($D290,Data!$CG:$CG,0)-1,MATCH($E290&amp;"/"&amp;AE$1,Data!$1:$1,0)-1))=TRUE,"",IF(OFFSET(Data!$A$1,MATCH($D290,Data!$CG:$CG,0)-1,MATCH($E290&amp;"/"&amp;AE$1,Data!$1:$1,0)-1)=0,"",OFFSET(Data!$A$1,MATCH($D290,Data!$CG:$CG,0)-1,MATCH($E290&amp;"/"&amp;AE$1,Data!$1:$1,0)-1)))</f>
        <v/>
      </c>
      <c r="AF290" s="253" t="str">
        <f ca="1">IF(ISERROR(OFFSET(Data!$A$1,MATCH($D290,Data!$CG:$CG,0)-1,MATCH($E290&amp;"/"&amp;AF$1,Data!$1:$1,0)-1))=TRUE,"",IF(OFFSET(Data!$A$1,MATCH($D290,Data!$CG:$CG,0)-1,MATCH($E290&amp;"/"&amp;AF$1,Data!$1:$1,0)-1)=0,"",OFFSET(Data!$A$1,MATCH($D290,Data!$CG:$CG,0)-1,MATCH($E290&amp;"/"&amp;AF$1,Data!$1:$1,0)-1)))</f>
        <v/>
      </c>
      <c r="AG290" s="188">
        <f t="shared" ca="1" si="8"/>
        <v>0</v>
      </c>
      <c r="AH290" s="208">
        <f ca="1">SUM(AG289:AG290)</f>
        <v>0</v>
      </c>
    </row>
    <row r="291" spans="1:34" ht="15" hidden="1" customHeight="1" x14ac:dyDescent="0.25">
      <c r="A291" s="446"/>
      <c r="B291" s="469"/>
      <c r="C291" s="472"/>
      <c r="D291" s="50" t="e">
        <f>IF(C291&lt;&gt;"",C291,D290)</f>
        <v>#N/A</v>
      </c>
      <c r="E291" s="51" t="s">
        <v>23</v>
      </c>
      <c r="F291" s="254" t="str">
        <f ca="1">IF(ISERROR(OFFSET(Data!$A$1,MATCH($D291,Data!$CG:$CG,0)-1,MATCH($E291&amp;"/"&amp;F$1,Data!$1:$1,0)-1))=TRUE,"",IF(OFFSET(Data!$A$1,MATCH($D291,Data!$CG:$CG,0)-1,MATCH($E291&amp;"/"&amp;F$1,Data!$1:$1,0)-1)=0,"",OFFSET(Data!$A$1,MATCH($D291,Data!$CG:$CG,0)-1,MATCH($E291&amp;"/"&amp;F$1,Data!$1:$1,0)-1)))</f>
        <v/>
      </c>
      <c r="G291" s="252" t="str">
        <f ca="1">IF(ISERROR(OFFSET(Data!$A$1,MATCH($D291,Data!$CG:$CG,0)-1,MATCH($E291&amp;"/"&amp;G$1,Data!$1:$1,0)-1))=TRUE,"",IF(OFFSET(Data!$A$1,MATCH($D291,Data!$CG:$CG,0)-1,MATCH($E291&amp;"/"&amp;G$1,Data!$1:$1,0)-1)=0,"",OFFSET(Data!$A$1,MATCH($D291,Data!$CG:$CG,0)-1,MATCH($E291&amp;"/"&amp;G$1,Data!$1:$1,0)-1)))</f>
        <v/>
      </c>
      <c r="H291" s="252" t="str">
        <f ca="1">IF(ISERROR(OFFSET(Data!$A$1,MATCH($D291,Data!$CG:$CG,0)-1,MATCH($E291&amp;"/"&amp;H$1,Data!$1:$1,0)-1))=TRUE,"",IF(OFFSET(Data!$A$1,MATCH($D291,Data!$CG:$CG,0)-1,MATCH($E291&amp;"/"&amp;H$1,Data!$1:$1,0)-1)=0,"",OFFSET(Data!$A$1,MATCH($D291,Data!$CG:$CG,0)-1,MATCH($E291&amp;"/"&amp;H$1,Data!$1:$1,0)-1)))</f>
        <v/>
      </c>
      <c r="I291" s="252" t="str">
        <f ca="1">IF(ISERROR(OFFSET(Data!$A$1,MATCH($D291,Data!$CG:$CG,0)-1,MATCH($E291&amp;"/"&amp;I$1,Data!$1:$1,0)-1))=TRUE,"",IF(OFFSET(Data!$A$1,MATCH($D291,Data!$CG:$CG,0)-1,MATCH($E291&amp;"/"&amp;I$1,Data!$1:$1,0)-1)=0,"",OFFSET(Data!$A$1,MATCH($D291,Data!$CG:$CG,0)-1,MATCH($E291&amp;"/"&amp;I$1,Data!$1:$1,0)-1)))</f>
        <v/>
      </c>
      <c r="J291" s="252" t="str">
        <f ca="1">IF(ISERROR(OFFSET(Data!$A$1,MATCH($D291,Data!$CG:$CG,0)-1,MATCH($E291&amp;"/"&amp;J$1,Data!$1:$1,0)-1))=TRUE,"",IF(OFFSET(Data!$A$1,MATCH($D291,Data!$CG:$CG,0)-1,MATCH($E291&amp;"/"&amp;J$1,Data!$1:$1,0)-1)=0,"",OFFSET(Data!$A$1,MATCH($D291,Data!$CG:$CG,0)-1,MATCH($E291&amp;"/"&amp;J$1,Data!$1:$1,0)-1)))</f>
        <v/>
      </c>
      <c r="K291" s="252" t="str">
        <f ca="1">IF(ISERROR(OFFSET(Data!$A$1,MATCH($D291,Data!$CG:$CG,0)-1,MATCH($E291&amp;"/"&amp;K$1,Data!$1:$1,0)-1))=TRUE,"",IF(OFFSET(Data!$A$1,MATCH($D291,Data!$CG:$CG,0)-1,MATCH($E291&amp;"/"&amp;K$1,Data!$1:$1,0)-1)=0,"",OFFSET(Data!$A$1,MATCH($D291,Data!$CG:$CG,0)-1,MATCH($E291&amp;"/"&amp;K$1,Data!$1:$1,0)-1)))</f>
        <v/>
      </c>
      <c r="L291" s="252" t="str">
        <f ca="1">IF(ISERROR(OFFSET(Data!$A$1,MATCH($D291,Data!$CG:$CG,0)-1,MATCH($E291&amp;"/"&amp;L$1,Data!$1:$1,0)-1))=TRUE,"",IF(OFFSET(Data!$A$1,MATCH($D291,Data!$CG:$CG,0)-1,MATCH($E291&amp;"/"&amp;L$1,Data!$1:$1,0)-1)=0,"",OFFSET(Data!$A$1,MATCH($D291,Data!$CG:$CG,0)-1,MATCH($E291&amp;"/"&amp;L$1,Data!$1:$1,0)-1)))</f>
        <v/>
      </c>
      <c r="M291" s="252" t="str">
        <f ca="1">IF(ISERROR(OFFSET(Data!$A$1,MATCH($D291,Data!$CG:$CG,0)-1,MATCH($E291&amp;"/"&amp;M$1,Data!$1:$1,0)-1))=TRUE,"",IF(OFFSET(Data!$A$1,MATCH($D291,Data!$CG:$CG,0)-1,MATCH($E291&amp;"/"&amp;M$1,Data!$1:$1,0)-1)=0,"",OFFSET(Data!$A$1,MATCH($D291,Data!$CG:$CG,0)-1,MATCH($E291&amp;"/"&amp;M$1,Data!$1:$1,0)-1)))</f>
        <v/>
      </c>
      <c r="N291" s="252" t="str">
        <f ca="1">IF(ISERROR(OFFSET(Data!$A$1,MATCH($D291,Data!$CG:$CG,0)-1,MATCH($E291&amp;"/"&amp;N$1,Data!$1:$1,0)-1))=TRUE,"",IF(OFFSET(Data!$A$1,MATCH($D291,Data!$CG:$CG,0)-1,MATCH($E291&amp;"/"&amp;N$1,Data!$1:$1,0)-1)=0,"",OFFSET(Data!$A$1,MATCH($D291,Data!$CG:$CG,0)-1,MATCH($E291&amp;"/"&amp;N$1,Data!$1:$1,0)-1)))</f>
        <v/>
      </c>
      <c r="O291" s="252" t="str">
        <f ca="1">IF(ISERROR(OFFSET(Data!$A$1,MATCH($D291,Data!$CG:$CG,0)-1,MATCH($E291&amp;"/"&amp;O$1,Data!$1:$1,0)-1))=TRUE,"",IF(OFFSET(Data!$A$1,MATCH($D291,Data!$CG:$CG,0)-1,MATCH($E291&amp;"/"&amp;O$1,Data!$1:$1,0)-1)=0,"",OFFSET(Data!$A$1,MATCH($D291,Data!$CG:$CG,0)-1,MATCH($E291&amp;"/"&amp;O$1,Data!$1:$1,0)-1)))</f>
        <v/>
      </c>
      <c r="P291" s="252" t="str">
        <f ca="1">IF(ISERROR(OFFSET(Data!$A$1,MATCH($D291,Data!$CG:$CG,0)-1,MATCH($E291&amp;"/"&amp;P$1,Data!$1:$1,0)-1))=TRUE,"",IF(OFFSET(Data!$A$1,MATCH($D291,Data!$CG:$CG,0)-1,MATCH($E291&amp;"/"&amp;P$1,Data!$1:$1,0)-1)=0,"",OFFSET(Data!$A$1,MATCH($D291,Data!$CG:$CG,0)-1,MATCH($E291&amp;"/"&amp;P$1,Data!$1:$1,0)-1)))</f>
        <v/>
      </c>
      <c r="Q291" s="252" t="str">
        <f ca="1">IF(ISERROR(OFFSET(Data!$A$1,MATCH($D291,Data!$CG:$CG,0)-1,MATCH($E291&amp;"/"&amp;Q$1,Data!$1:$1,0)-1))=TRUE,"",IF(OFFSET(Data!$A$1,MATCH($D291,Data!$CG:$CG,0)-1,MATCH($E291&amp;"/"&amp;Q$1,Data!$1:$1,0)-1)=0,"",OFFSET(Data!$A$1,MATCH($D291,Data!$CG:$CG,0)-1,MATCH($E291&amp;"/"&amp;Q$1,Data!$1:$1,0)-1)))</f>
        <v/>
      </c>
      <c r="R291" s="252" t="str">
        <f ca="1">IF(ISERROR(OFFSET(Data!$A$1,MATCH($D291,Data!$CG:$CG,0)-1,MATCH($E291&amp;"/"&amp;R$1,Data!$1:$1,0)-1))=TRUE,"",IF(OFFSET(Data!$A$1,MATCH($D291,Data!$CG:$CG,0)-1,MATCH($E291&amp;"/"&amp;R$1,Data!$1:$1,0)-1)=0,"",OFFSET(Data!$A$1,MATCH($D291,Data!$CG:$CG,0)-1,MATCH($E291&amp;"/"&amp;R$1,Data!$1:$1,0)-1)))</f>
        <v/>
      </c>
      <c r="S291" s="252" t="str">
        <f ca="1">IF(ISERROR(OFFSET(Data!$A$1,MATCH($D291,Data!$CG:$CG,0)-1,MATCH($E291&amp;"/"&amp;S$1,Data!$1:$1,0)-1))=TRUE,"",IF(OFFSET(Data!$A$1,MATCH($D291,Data!$CG:$CG,0)-1,MATCH($E291&amp;"/"&amp;S$1,Data!$1:$1,0)-1)=0,"",OFFSET(Data!$A$1,MATCH($D291,Data!$CG:$CG,0)-1,MATCH($E291&amp;"/"&amp;S$1,Data!$1:$1,0)-1)))</f>
        <v/>
      </c>
      <c r="T291" s="252" t="str">
        <f ca="1">IF(ISERROR(OFFSET(Data!$A$1,MATCH($D291,Data!$CG:$CG,0)-1,MATCH($E291&amp;"/"&amp;T$1,Data!$1:$1,0)-1))=TRUE,"",IF(OFFSET(Data!$A$1,MATCH($D291,Data!$CG:$CG,0)-1,MATCH($E291&amp;"/"&amp;T$1,Data!$1:$1,0)-1)=0,"",OFFSET(Data!$A$1,MATCH($D291,Data!$CG:$CG,0)-1,MATCH($E291&amp;"/"&amp;T$1,Data!$1:$1,0)-1)))</f>
        <v/>
      </c>
      <c r="U291" s="252" t="str">
        <f ca="1">IF(ISERROR(OFFSET(Data!$A$1,MATCH($D291,Data!$CG:$CG,0)-1,MATCH($E291&amp;"/"&amp;U$1,Data!$1:$1,0)-1))=TRUE,"",IF(OFFSET(Data!$A$1,MATCH($D291,Data!$CG:$CG,0)-1,MATCH($E291&amp;"/"&amp;U$1,Data!$1:$1,0)-1)=0,"",OFFSET(Data!$A$1,MATCH($D291,Data!$CG:$CG,0)-1,MATCH($E291&amp;"/"&amp;U$1,Data!$1:$1,0)-1)))</f>
        <v/>
      </c>
      <c r="V291" s="252" t="str">
        <f ca="1">IF(ISERROR(OFFSET(Data!$A$1,MATCH($D291,Data!$CG:$CG,0)-1,MATCH($E291&amp;"/"&amp;V$1,Data!$1:$1,0)-1))=TRUE,"",IF(OFFSET(Data!$A$1,MATCH($D291,Data!$CG:$CG,0)-1,MATCH($E291&amp;"/"&amp;V$1,Data!$1:$1,0)-1)=0,"",OFFSET(Data!$A$1,MATCH($D291,Data!$CG:$CG,0)-1,MATCH($E291&amp;"/"&amp;V$1,Data!$1:$1,0)-1)))</f>
        <v/>
      </c>
      <c r="W291" s="269" t="str">
        <f ca="1">IF(ISERROR(OFFSET(Data!$A$1,MATCH($D291,Data!$CG:$CG,0)-1,MATCH($E291&amp;"/"&amp;W$1,Data!$1:$1,0)-1))=TRUE,"",IF(OFFSET(Data!$A$1,MATCH($D291,Data!$CG:$CG,0)-1,MATCH($E291&amp;"/"&amp;W$1,Data!$1:$1,0)-1)=0,"",OFFSET(Data!$A$1,MATCH($D291,Data!$CG:$CG,0)-1,MATCH($E291&amp;"/"&amp;W$1,Data!$1:$1,0)-1)))</f>
        <v/>
      </c>
      <c r="X291" s="252" t="str">
        <f ca="1">IF(ISERROR(OFFSET(Data!$A$1,MATCH($D291,Data!$CG:$CG,0)-1,MATCH($E291&amp;"/"&amp;X$1,Data!$1:$1,0)-1))=TRUE,"",IF(OFFSET(Data!$A$1,MATCH($D291,Data!$CG:$CG,0)-1,MATCH($E291&amp;"/"&amp;X$1,Data!$1:$1,0)-1)=0,"",OFFSET(Data!$A$1,MATCH($D291,Data!$CG:$CG,0)-1,MATCH($E291&amp;"/"&amp;X$1,Data!$1:$1,0)-1)))</f>
        <v/>
      </c>
      <c r="Y291" s="252" t="str">
        <f ca="1">IF(ISERROR(OFFSET(Data!$A$1,MATCH($D291,Data!$CG:$CG,0)-1,MATCH($E291&amp;"/"&amp;Y$1,Data!$1:$1,0)-1))=TRUE,"",IF(OFFSET(Data!$A$1,MATCH($D291,Data!$CG:$CG,0)-1,MATCH($E291&amp;"/"&amp;Y$1,Data!$1:$1,0)-1)=0,"",OFFSET(Data!$A$1,MATCH($D291,Data!$CG:$CG,0)-1,MATCH($E291&amp;"/"&amp;Y$1,Data!$1:$1,0)-1)))</f>
        <v/>
      </c>
      <c r="Z291" s="252" t="str">
        <f ca="1">IF(ISERROR(OFFSET(Data!$A$1,MATCH($D291,Data!$CG:$CG,0)-1,MATCH($E291&amp;"/"&amp;Z$1,Data!$1:$1,0)-1))=TRUE,"",IF(OFFSET(Data!$A$1,MATCH($D291,Data!$CG:$CG,0)-1,MATCH($E291&amp;"/"&amp;Z$1,Data!$1:$1,0)-1)=0,"",OFFSET(Data!$A$1,MATCH($D291,Data!$CG:$CG,0)-1,MATCH($E291&amp;"/"&amp;Z$1,Data!$1:$1,0)-1)))</f>
        <v/>
      </c>
      <c r="AA291" s="252" t="str">
        <f ca="1">IF(ISERROR(OFFSET(Data!$A$1,MATCH($D291,Data!$CG:$CG,0)-1,MATCH($E291&amp;"/"&amp;AA$1,Data!$1:$1,0)-1))=TRUE,"",IF(OFFSET(Data!$A$1,MATCH($D291,Data!$CG:$CG,0)-1,MATCH($E291&amp;"/"&amp;AA$1,Data!$1:$1,0)-1)=0,"",OFFSET(Data!$A$1,MATCH($D291,Data!$CG:$CG,0)-1,MATCH($E291&amp;"/"&amp;AA$1,Data!$1:$1,0)-1)))</f>
        <v/>
      </c>
      <c r="AB291" s="252" t="str">
        <f ca="1">IF(ISERROR(OFFSET(Data!$A$1,MATCH($D291,Data!$CG:$CG,0)-1,MATCH($E291&amp;"/"&amp;AB$1,Data!$1:$1,0)-1))=TRUE,"",IF(OFFSET(Data!$A$1,MATCH($D291,Data!$CG:$CG,0)-1,MATCH($E291&amp;"/"&amp;AB$1,Data!$1:$1,0)-1)=0,"",OFFSET(Data!$A$1,MATCH($D291,Data!$CG:$CG,0)-1,MATCH($E291&amp;"/"&amp;AB$1,Data!$1:$1,0)-1)))</f>
        <v/>
      </c>
      <c r="AC291" s="252" t="str">
        <f ca="1">IF(ISERROR(OFFSET(Data!$A$1,MATCH($D291,Data!$CG:$CG,0)-1,MATCH($E291&amp;"/"&amp;AC$1,Data!$1:$1,0)-1))=TRUE,"",IF(OFFSET(Data!$A$1,MATCH($D291,Data!$CG:$CG,0)-1,MATCH($E291&amp;"/"&amp;AC$1,Data!$1:$1,0)-1)=0,"",OFFSET(Data!$A$1,MATCH($D291,Data!$CG:$CG,0)-1,MATCH($E291&amp;"/"&amp;AC$1,Data!$1:$1,0)-1)))</f>
        <v/>
      </c>
      <c r="AD291" s="252" t="str">
        <f ca="1">IF(ISERROR(OFFSET(Data!$A$1,MATCH($D291,Data!$CG:$CG,0)-1,MATCH($E291&amp;"/"&amp;AD$1,Data!$1:$1,0)-1))=TRUE,"",IF(OFFSET(Data!$A$1,MATCH($D291,Data!$CG:$CG,0)-1,MATCH($E291&amp;"/"&amp;AD$1,Data!$1:$1,0)-1)=0,"",OFFSET(Data!$A$1,MATCH($D291,Data!$CG:$CG,0)-1,MATCH($E291&amp;"/"&amp;AD$1,Data!$1:$1,0)-1)))</f>
        <v/>
      </c>
      <c r="AE291" s="252" t="str">
        <f ca="1">IF(ISERROR(OFFSET(Data!$A$1,MATCH($D291,Data!$CG:$CG,0)-1,MATCH($E291&amp;"/"&amp;AE$1,Data!$1:$1,0)-1))=TRUE,"",IF(OFFSET(Data!$A$1,MATCH($D291,Data!$CG:$CG,0)-1,MATCH($E291&amp;"/"&amp;AE$1,Data!$1:$1,0)-1)=0,"",OFFSET(Data!$A$1,MATCH($D291,Data!$CG:$CG,0)-1,MATCH($E291&amp;"/"&amp;AE$1,Data!$1:$1,0)-1)))</f>
        <v/>
      </c>
      <c r="AF291" s="253" t="str">
        <f ca="1">IF(ISERROR(OFFSET(Data!$A$1,MATCH($D291,Data!$CG:$CG,0)-1,MATCH($E291&amp;"/"&amp;AF$1,Data!$1:$1,0)-1))=TRUE,"",IF(OFFSET(Data!$A$1,MATCH($D291,Data!$CG:$CG,0)-1,MATCH($E291&amp;"/"&amp;AF$1,Data!$1:$1,0)-1)=0,"",OFFSET(Data!$A$1,MATCH($D291,Data!$CG:$CG,0)-1,MATCH($E291&amp;"/"&amp;AF$1,Data!$1:$1,0)-1)))</f>
        <v/>
      </c>
      <c r="AG291" s="188">
        <f t="shared" ca="1" si="8"/>
        <v>0</v>
      </c>
      <c r="AH291" s="208">
        <f ca="1">SUM(AG289:AG291)</f>
        <v>0</v>
      </c>
    </row>
    <row r="292" spans="1:34" ht="15.75" hidden="1" customHeight="1" x14ac:dyDescent="0.25">
      <c r="A292" s="446"/>
      <c r="B292" s="469"/>
      <c r="C292" s="472"/>
      <c r="D292" s="50" t="e">
        <f>IF(C292&lt;&gt;"",C292,D291)</f>
        <v>#N/A</v>
      </c>
      <c r="E292" s="51" t="s">
        <v>24</v>
      </c>
      <c r="F292" s="254" t="str">
        <f ca="1">IF(ISERROR(OFFSET(Data!$A$1,MATCH($D292,Data!$CG:$CG,0)-1,MATCH($E292&amp;"/"&amp;F$1,Data!$1:$1,0)-1))=TRUE,"",IF(OFFSET(Data!$A$1,MATCH($D292,Data!$CG:$CG,0)-1,MATCH($E292&amp;"/"&amp;F$1,Data!$1:$1,0)-1)=0,"",OFFSET(Data!$A$1,MATCH($D292,Data!$CG:$CG,0)-1,MATCH($E292&amp;"/"&amp;F$1,Data!$1:$1,0)-1)))</f>
        <v/>
      </c>
      <c r="G292" s="252" t="str">
        <f ca="1">IF(ISERROR(OFFSET(Data!$A$1,MATCH($D292,Data!$CG:$CG,0)-1,MATCH($E292&amp;"/"&amp;G$1,Data!$1:$1,0)-1))=TRUE,"",IF(OFFSET(Data!$A$1,MATCH($D292,Data!$CG:$CG,0)-1,MATCH($E292&amp;"/"&amp;G$1,Data!$1:$1,0)-1)=0,"",OFFSET(Data!$A$1,MATCH($D292,Data!$CG:$CG,0)-1,MATCH($E292&amp;"/"&amp;G$1,Data!$1:$1,0)-1)))</f>
        <v/>
      </c>
      <c r="H292" s="252" t="str">
        <f ca="1">IF(ISERROR(OFFSET(Data!$A$1,MATCH($D292,Data!$CG:$CG,0)-1,MATCH($E292&amp;"/"&amp;H$1,Data!$1:$1,0)-1))=TRUE,"",IF(OFFSET(Data!$A$1,MATCH($D292,Data!$CG:$CG,0)-1,MATCH($E292&amp;"/"&amp;H$1,Data!$1:$1,0)-1)=0,"",OFFSET(Data!$A$1,MATCH($D292,Data!$CG:$CG,0)-1,MATCH($E292&amp;"/"&amp;H$1,Data!$1:$1,0)-1)))</f>
        <v/>
      </c>
      <c r="I292" s="252" t="str">
        <f ca="1">IF(ISERROR(OFFSET(Data!$A$1,MATCH($D292,Data!$CG:$CG,0)-1,MATCH($E292&amp;"/"&amp;I$1,Data!$1:$1,0)-1))=TRUE,"",IF(OFFSET(Data!$A$1,MATCH($D292,Data!$CG:$CG,0)-1,MATCH($E292&amp;"/"&amp;I$1,Data!$1:$1,0)-1)=0,"",OFFSET(Data!$A$1,MATCH($D292,Data!$CG:$CG,0)-1,MATCH($E292&amp;"/"&amp;I$1,Data!$1:$1,0)-1)))</f>
        <v/>
      </c>
      <c r="J292" s="252" t="str">
        <f ca="1">IF(ISERROR(OFFSET(Data!$A$1,MATCH($D292,Data!$CG:$CG,0)-1,MATCH($E292&amp;"/"&amp;J$1,Data!$1:$1,0)-1))=TRUE,"",IF(OFFSET(Data!$A$1,MATCH($D292,Data!$CG:$CG,0)-1,MATCH($E292&amp;"/"&amp;J$1,Data!$1:$1,0)-1)=0,"",OFFSET(Data!$A$1,MATCH($D292,Data!$CG:$CG,0)-1,MATCH($E292&amp;"/"&amp;J$1,Data!$1:$1,0)-1)))</f>
        <v/>
      </c>
      <c r="K292" s="252" t="str">
        <f ca="1">IF(ISERROR(OFFSET(Data!$A$1,MATCH($D292,Data!$CG:$CG,0)-1,MATCH($E292&amp;"/"&amp;K$1,Data!$1:$1,0)-1))=TRUE,"",IF(OFFSET(Data!$A$1,MATCH($D292,Data!$CG:$CG,0)-1,MATCH($E292&amp;"/"&amp;K$1,Data!$1:$1,0)-1)=0,"",OFFSET(Data!$A$1,MATCH($D292,Data!$CG:$CG,0)-1,MATCH($E292&amp;"/"&amp;K$1,Data!$1:$1,0)-1)))</f>
        <v/>
      </c>
      <c r="L292" s="252" t="str">
        <f ca="1">IF(ISERROR(OFFSET(Data!$A$1,MATCH($D292,Data!$CG:$CG,0)-1,MATCH($E292&amp;"/"&amp;L$1,Data!$1:$1,0)-1))=TRUE,"",IF(OFFSET(Data!$A$1,MATCH($D292,Data!$CG:$CG,0)-1,MATCH($E292&amp;"/"&amp;L$1,Data!$1:$1,0)-1)=0,"",OFFSET(Data!$A$1,MATCH($D292,Data!$CG:$CG,0)-1,MATCH($E292&amp;"/"&amp;L$1,Data!$1:$1,0)-1)))</f>
        <v/>
      </c>
      <c r="M292" s="252" t="str">
        <f ca="1">IF(ISERROR(OFFSET(Data!$A$1,MATCH($D292,Data!$CG:$CG,0)-1,MATCH($E292&amp;"/"&amp;M$1,Data!$1:$1,0)-1))=TRUE,"",IF(OFFSET(Data!$A$1,MATCH($D292,Data!$CG:$CG,0)-1,MATCH($E292&amp;"/"&amp;M$1,Data!$1:$1,0)-1)=0,"",OFFSET(Data!$A$1,MATCH($D292,Data!$CG:$CG,0)-1,MATCH($E292&amp;"/"&amp;M$1,Data!$1:$1,0)-1)))</f>
        <v/>
      </c>
      <c r="N292" s="252" t="str">
        <f ca="1">IF(ISERROR(OFFSET(Data!$A$1,MATCH($D292,Data!$CG:$CG,0)-1,MATCH($E292&amp;"/"&amp;N$1,Data!$1:$1,0)-1))=TRUE,"",IF(OFFSET(Data!$A$1,MATCH($D292,Data!$CG:$CG,0)-1,MATCH($E292&amp;"/"&amp;N$1,Data!$1:$1,0)-1)=0,"",OFFSET(Data!$A$1,MATCH($D292,Data!$CG:$CG,0)-1,MATCH($E292&amp;"/"&amp;N$1,Data!$1:$1,0)-1)))</f>
        <v/>
      </c>
      <c r="O292" s="252" t="str">
        <f ca="1">IF(ISERROR(OFFSET(Data!$A$1,MATCH($D292,Data!$CG:$CG,0)-1,MATCH($E292&amp;"/"&amp;O$1,Data!$1:$1,0)-1))=TRUE,"",IF(OFFSET(Data!$A$1,MATCH($D292,Data!$CG:$CG,0)-1,MATCH($E292&amp;"/"&amp;O$1,Data!$1:$1,0)-1)=0,"",OFFSET(Data!$A$1,MATCH($D292,Data!$CG:$CG,0)-1,MATCH($E292&amp;"/"&amp;O$1,Data!$1:$1,0)-1)))</f>
        <v/>
      </c>
      <c r="P292" s="252" t="str">
        <f ca="1">IF(ISERROR(OFFSET(Data!$A$1,MATCH($D292,Data!$CG:$CG,0)-1,MATCH($E292&amp;"/"&amp;P$1,Data!$1:$1,0)-1))=TRUE,"",IF(OFFSET(Data!$A$1,MATCH($D292,Data!$CG:$CG,0)-1,MATCH($E292&amp;"/"&amp;P$1,Data!$1:$1,0)-1)=0,"",OFFSET(Data!$A$1,MATCH($D292,Data!$CG:$CG,0)-1,MATCH($E292&amp;"/"&amp;P$1,Data!$1:$1,0)-1)))</f>
        <v/>
      </c>
      <c r="Q292" s="252" t="str">
        <f ca="1">IF(ISERROR(OFFSET(Data!$A$1,MATCH($D292,Data!$CG:$CG,0)-1,MATCH($E292&amp;"/"&amp;Q$1,Data!$1:$1,0)-1))=TRUE,"",IF(OFFSET(Data!$A$1,MATCH($D292,Data!$CG:$CG,0)-1,MATCH($E292&amp;"/"&amp;Q$1,Data!$1:$1,0)-1)=0,"",OFFSET(Data!$A$1,MATCH($D292,Data!$CG:$CG,0)-1,MATCH($E292&amp;"/"&amp;Q$1,Data!$1:$1,0)-1)))</f>
        <v/>
      </c>
      <c r="R292" s="252" t="str">
        <f ca="1">IF(ISERROR(OFFSET(Data!$A$1,MATCH($D292,Data!$CG:$CG,0)-1,MATCH($E292&amp;"/"&amp;R$1,Data!$1:$1,0)-1))=TRUE,"",IF(OFFSET(Data!$A$1,MATCH($D292,Data!$CG:$CG,0)-1,MATCH($E292&amp;"/"&amp;R$1,Data!$1:$1,0)-1)=0,"",OFFSET(Data!$A$1,MATCH($D292,Data!$CG:$CG,0)-1,MATCH($E292&amp;"/"&amp;R$1,Data!$1:$1,0)-1)))</f>
        <v/>
      </c>
      <c r="S292" s="252" t="str">
        <f ca="1">IF(ISERROR(OFFSET(Data!$A$1,MATCH($D292,Data!$CG:$CG,0)-1,MATCH($E292&amp;"/"&amp;S$1,Data!$1:$1,0)-1))=TRUE,"",IF(OFFSET(Data!$A$1,MATCH($D292,Data!$CG:$CG,0)-1,MATCH($E292&amp;"/"&amp;S$1,Data!$1:$1,0)-1)=0,"",OFFSET(Data!$A$1,MATCH($D292,Data!$CG:$CG,0)-1,MATCH($E292&amp;"/"&amp;S$1,Data!$1:$1,0)-1)))</f>
        <v/>
      </c>
      <c r="T292" s="252" t="str">
        <f ca="1">IF(ISERROR(OFFSET(Data!$A$1,MATCH($D292,Data!$CG:$CG,0)-1,MATCH($E292&amp;"/"&amp;T$1,Data!$1:$1,0)-1))=TRUE,"",IF(OFFSET(Data!$A$1,MATCH($D292,Data!$CG:$CG,0)-1,MATCH($E292&amp;"/"&amp;T$1,Data!$1:$1,0)-1)=0,"",OFFSET(Data!$A$1,MATCH($D292,Data!$CG:$CG,0)-1,MATCH($E292&amp;"/"&amp;T$1,Data!$1:$1,0)-1)))</f>
        <v/>
      </c>
      <c r="U292" s="252" t="str">
        <f ca="1">IF(ISERROR(OFFSET(Data!$A$1,MATCH($D292,Data!$CG:$CG,0)-1,MATCH($E292&amp;"/"&amp;U$1,Data!$1:$1,0)-1))=TRUE,"",IF(OFFSET(Data!$A$1,MATCH($D292,Data!$CG:$CG,0)-1,MATCH($E292&amp;"/"&amp;U$1,Data!$1:$1,0)-1)=0,"",OFFSET(Data!$A$1,MATCH($D292,Data!$CG:$CG,0)-1,MATCH($E292&amp;"/"&amp;U$1,Data!$1:$1,0)-1)))</f>
        <v/>
      </c>
      <c r="V292" s="252" t="str">
        <f ca="1">IF(ISERROR(OFFSET(Data!$A$1,MATCH($D292,Data!$CG:$CG,0)-1,MATCH($E292&amp;"/"&amp;V$1,Data!$1:$1,0)-1))=TRUE,"",IF(OFFSET(Data!$A$1,MATCH($D292,Data!$CG:$CG,0)-1,MATCH($E292&amp;"/"&amp;V$1,Data!$1:$1,0)-1)=0,"",OFFSET(Data!$A$1,MATCH($D292,Data!$CG:$CG,0)-1,MATCH($E292&amp;"/"&amp;V$1,Data!$1:$1,0)-1)))</f>
        <v/>
      </c>
      <c r="W292" s="269" t="str">
        <f ca="1">IF(ISERROR(OFFSET(Data!$A$1,MATCH($D292,Data!$CG:$CG,0)-1,MATCH($E292&amp;"/"&amp;W$1,Data!$1:$1,0)-1))=TRUE,"",IF(OFFSET(Data!$A$1,MATCH($D292,Data!$CG:$CG,0)-1,MATCH($E292&amp;"/"&amp;W$1,Data!$1:$1,0)-1)=0,"",OFFSET(Data!$A$1,MATCH($D292,Data!$CG:$CG,0)-1,MATCH($E292&amp;"/"&amp;W$1,Data!$1:$1,0)-1)))</f>
        <v/>
      </c>
      <c r="X292" s="252" t="str">
        <f ca="1">IF(ISERROR(OFFSET(Data!$A$1,MATCH($D292,Data!$CG:$CG,0)-1,MATCH($E292&amp;"/"&amp;X$1,Data!$1:$1,0)-1))=TRUE,"",IF(OFFSET(Data!$A$1,MATCH($D292,Data!$CG:$CG,0)-1,MATCH($E292&amp;"/"&amp;X$1,Data!$1:$1,0)-1)=0,"",OFFSET(Data!$A$1,MATCH($D292,Data!$CG:$CG,0)-1,MATCH($E292&amp;"/"&amp;X$1,Data!$1:$1,0)-1)))</f>
        <v/>
      </c>
      <c r="Y292" s="252" t="str">
        <f ca="1">IF(ISERROR(OFFSET(Data!$A$1,MATCH($D292,Data!$CG:$CG,0)-1,MATCH($E292&amp;"/"&amp;Y$1,Data!$1:$1,0)-1))=TRUE,"",IF(OFFSET(Data!$A$1,MATCH($D292,Data!$CG:$CG,0)-1,MATCH($E292&amp;"/"&amp;Y$1,Data!$1:$1,0)-1)=0,"",OFFSET(Data!$A$1,MATCH($D292,Data!$CG:$CG,0)-1,MATCH($E292&amp;"/"&amp;Y$1,Data!$1:$1,0)-1)))</f>
        <v/>
      </c>
      <c r="Z292" s="252" t="str">
        <f ca="1">IF(ISERROR(OFFSET(Data!$A$1,MATCH($D292,Data!$CG:$CG,0)-1,MATCH($E292&amp;"/"&amp;Z$1,Data!$1:$1,0)-1))=TRUE,"",IF(OFFSET(Data!$A$1,MATCH($D292,Data!$CG:$CG,0)-1,MATCH($E292&amp;"/"&amp;Z$1,Data!$1:$1,0)-1)=0,"",OFFSET(Data!$A$1,MATCH($D292,Data!$CG:$CG,0)-1,MATCH($E292&amp;"/"&amp;Z$1,Data!$1:$1,0)-1)))</f>
        <v/>
      </c>
      <c r="AA292" s="252" t="str">
        <f ca="1">IF(ISERROR(OFFSET(Data!$A$1,MATCH($D292,Data!$CG:$CG,0)-1,MATCH($E292&amp;"/"&amp;AA$1,Data!$1:$1,0)-1))=TRUE,"",IF(OFFSET(Data!$A$1,MATCH($D292,Data!$CG:$CG,0)-1,MATCH($E292&amp;"/"&amp;AA$1,Data!$1:$1,0)-1)=0,"",OFFSET(Data!$A$1,MATCH($D292,Data!$CG:$CG,0)-1,MATCH($E292&amp;"/"&amp;AA$1,Data!$1:$1,0)-1)))</f>
        <v/>
      </c>
      <c r="AB292" s="252" t="str">
        <f ca="1">IF(ISERROR(OFFSET(Data!$A$1,MATCH($D292,Data!$CG:$CG,0)-1,MATCH($E292&amp;"/"&amp;AB$1,Data!$1:$1,0)-1))=TRUE,"",IF(OFFSET(Data!$A$1,MATCH($D292,Data!$CG:$CG,0)-1,MATCH($E292&amp;"/"&amp;AB$1,Data!$1:$1,0)-1)=0,"",OFFSET(Data!$A$1,MATCH($D292,Data!$CG:$CG,0)-1,MATCH($E292&amp;"/"&amp;AB$1,Data!$1:$1,0)-1)))</f>
        <v/>
      </c>
      <c r="AC292" s="252" t="str">
        <f ca="1">IF(ISERROR(OFFSET(Data!$A$1,MATCH($D292,Data!$CG:$CG,0)-1,MATCH($E292&amp;"/"&amp;AC$1,Data!$1:$1,0)-1))=TRUE,"",IF(OFFSET(Data!$A$1,MATCH($D292,Data!$CG:$CG,0)-1,MATCH($E292&amp;"/"&amp;AC$1,Data!$1:$1,0)-1)=0,"",OFFSET(Data!$A$1,MATCH($D292,Data!$CG:$CG,0)-1,MATCH($E292&amp;"/"&amp;AC$1,Data!$1:$1,0)-1)))</f>
        <v/>
      </c>
      <c r="AD292" s="252" t="str">
        <f ca="1">IF(ISERROR(OFFSET(Data!$A$1,MATCH($D292,Data!$CG:$CG,0)-1,MATCH($E292&amp;"/"&amp;AD$1,Data!$1:$1,0)-1))=TRUE,"",IF(OFFSET(Data!$A$1,MATCH($D292,Data!$CG:$CG,0)-1,MATCH($E292&amp;"/"&amp;AD$1,Data!$1:$1,0)-1)=0,"",OFFSET(Data!$A$1,MATCH($D292,Data!$CG:$CG,0)-1,MATCH($E292&amp;"/"&amp;AD$1,Data!$1:$1,0)-1)))</f>
        <v/>
      </c>
      <c r="AE292" s="252" t="str">
        <f ca="1">IF(ISERROR(OFFSET(Data!$A$1,MATCH($D292,Data!$CG:$CG,0)-1,MATCH($E292&amp;"/"&amp;AE$1,Data!$1:$1,0)-1))=TRUE,"",IF(OFFSET(Data!$A$1,MATCH($D292,Data!$CG:$CG,0)-1,MATCH($E292&amp;"/"&amp;AE$1,Data!$1:$1,0)-1)=0,"",OFFSET(Data!$A$1,MATCH($D292,Data!$CG:$CG,0)-1,MATCH($E292&amp;"/"&amp;AE$1,Data!$1:$1,0)-1)))</f>
        <v/>
      </c>
      <c r="AF292" s="253" t="str">
        <f ca="1">IF(ISERROR(OFFSET(Data!$A$1,MATCH($D292,Data!$CG:$CG,0)-1,MATCH($E292&amp;"/"&amp;AF$1,Data!$1:$1,0)-1))=TRUE,"",IF(OFFSET(Data!$A$1,MATCH($D292,Data!$CG:$CG,0)-1,MATCH($E292&amp;"/"&amp;AF$1,Data!$1:$1,0)-1)=0,"",OFFSET(Data!$A$1,MATCH($D292,Data!$CG:$CG,0)-1,MATCH($E292&amp;"/"&amp;AF$1,Data!$1:$1,0)-1)))</f>
        <v/>
      </c>
      <c r="AG292" s="188">
        <f t="shared" ca="1" si="8"/>
        <v>0</v>
      </c>
      <c r="AH292" s="208">
        <f ca="1">SUM(AG289:AG292)</f>
        <v>0</v>
      </c>
    </row>
    <row r="293" spans="1:34" ht="15.75" hidden="1" customHeight="1" thickBot="1" x14ac:dyDescent="0.3">
      <c r="A293" s="447"/>
      <c r="B293" s="470"/>
      <c r="C293" s="473"/>
      <c r="D293" s="52" t="e">
        <f>IF(C293&lt;&gt;"",C293,D292)</f>
        <v>#N/A</v>
      </c>
      <c r="E293" s="53" t="s">
        <v>25</v>
      </c>
      <c r="F293" s="255" t="str">
        <f ca="1">IF(ISERROR(OFFSET(Data!$A$1,MATCH($D293,Data!$CG:$CG,0)-1,MATCH($E293&amp;"/"&amp;F$1,Data!$1:$1,0)-1))=TRUE,"",IF(OFFSET(Data!$A$1,MATCH($D293,Data!$CG:$CG,0)-1,MATCH($E293&amp;"/"&amp;F$1,Data!$1:$1,0)-1)=0,"",OFFSET(Data!$A$1,MATCH($D293,Data!$CG:$CG,0)-1,MATCH($E293&amp;"/"&amp;F$1,Data!$1:$1,0)-1)))</f>
        <v/>
      </c>
      <c r="G293" s="256" t="str">
        <f ca="1">IF(ISERROR(OFFSET(Data!$A$1,MATCH($D293,Data!$CG:$CG,0)-1,MATCH($E293&amp;"/"&amp;G$1,Data!$1:$1,0)-1))=TRUE,"",IF(OFFSET(Data!$A$1,MATCH($D293,Data!$CG:$CG,0)-1,MATCH($E293&amp;"/"&amp;G$1,Data!$1:$1,0)-1)=0,"",OFFSET(Data!$A$1,MATCH($D293,Data!$CG:$CG,0)-1,MATCH($E293&amp;"/"&amp;G$1,Data!$1:$1,0)-1)))</f>
        <v/>
      </c>
      <c r="H293" s="256" t="str">
        <f ca="1">IF(ISERROR(OFFSET(Data!$A$1,MATCH($D293,Data!$CG:$CG,0)-1,MATCH($E293&amp;"/"&amp;H$1,Data!$1:$1,0)-1))=TRUE,"",IF(OFFSET(Data!$A$1,MATCH($D293,Data!$CG:$CG,0)-1,MATCH($E293&amp;"/"&amp;H$1,Data!$1:$1,0)-1)=0,"",OFFSET(Data!$A$1,MATCH($D293,Data!$CG:$CG,0)-1,MATCH($E293&amp;"/"&amp;H$1,Data!$1:$1,0)-1)))</f>
        <v/>
      </c>
      <c r="I293" s="256" t="str">
        <f ca="1">IF(ISERROR(OFFSET(Data!$A$1,MATCH($D293,Data!$CG:$CG,0)-1,MATCH($E293&amp;"/"&amp;I$1,Data!$1:$1,0)-1))=TRUE,"",IF(OFFSET(Data!$A$1,MATCH($D293,Data!$CG:$CG,0)-1,MATCH($E293&amp;"/"&amp;I$1,Data!$1:$1,0)-1)=0,"",OFFSET(Data!$A$1,MATCH($D293,Data!$CG:$CG,0)-1,MATCH($E293&amp;"/"&amp;I$1,Data!$1:$1,0)-1)))</f>
        <v/>
      </c>
      <c r="J293" s="256" t="str">
        <f ca="1">IF(ISERROR(OFFSET(Data!$A$1,MATCH($D293,Data!$CG:$CG,0)-1,MATCH($E293&amp;"/"&amp;J$1,Data!$1:$1,0)-1))=TRUE,"",IF(OFFSET(Data!$A$1,MATCH($D293,Data!$CG:$CG,0)-1,MATCH($E293&amp;"/"&amp;J$1,Data!$1:$1,0)-1)=0,"",OFFSET(Data!$A$1,MATCH($D293,Data!$CG:$CG,0)-1,MATCH($E293&amp;"/"&amp;J$1,Data!$1:$1,0)-1)))</f>
        <v/>
      </c>
      <c r="K293" s="256" t="str">
        <f ca="1">IF(ISERROR(OFFSET(Data!$A$1,MATCH($D293,Data!$CG:$CG,0)-1,MATCH($E293&amp;"/"&amp;K$1,Data!$1:$1,0)-1))=TRUE,"",IF(OFFSET(Data!$A$1,MATCH($D293,Data!$CG:$CG,0)-1,MATCH($E293&amp;"/"&amp;K$1,Data!$1:$1,0)-1)=0,"",OFFSET(Data!$A$1,MATCH($D293,Data!$CG:$CG,0)-1,MATCH($E293&amp;"/"&amp;K$1,Data!$1:$1,0)-1)))</f>
        <v/>
      </c>
      <c r="L293" s="256" t="str">
        <f ca="1">IF(ISERROR(OFFSET(Data!$A$1,MATCH($D293,Data!$CG:$CG,0)-1,MATCH($E293&amp;"/"&amp;L$1,Data!$1:$1,0)-1))=TRUE,"",IF(OFFSET(Data!$A$1,MATCH($D293,Data!$CG:$CG,0)-1,MATCH($E293&amp;"/"&amp;L$1,Data!$1:$1,0)-1)=0,"",OFFSET(Data!$A$1,MATCH($D293,Data!$CG:$CG,0)-1,MATCH($E293&amp;"/"&amp;L$1,Data!$1:$1,0)-1)))</f>
        <v/>
      </c>
      <c r="M293" s="256" t="str">
        <f ca="1">IF(ISERROR(OFFSET(Data!$A$1,MATCH($D293,Data!$CG:$CG,0)-1,MATCH($E293&amp;"/"&amp;M$1,Data!$1:$1,0)-1))=TRUE,"",IF(OFFSET(Data!$A$1,MATCH($D293,Data!$CG:$CG,0)-1,MATCH($E293&amp;"/"&amp;M$1,Data!$1:$1,0)-1)=0,"",OFFSET(Data!$A$1,MATCH($D293,Data!$CG:$CG,0)-1,MATCH($E293&amp;"/"&amp;M$1,Data!$1:$1,0)-1)))</f>
        <v/>
      </c>
      <c r="N293" s="256" t="str">
        <f ca="1">IF(ISERROR(OFFSET(Data!$A$1,MATCH($D293,Data!$CG:$CG,0)-1,MATCH($E293&amp;"/"&amp;N$1,Data!$1:$1,0)-1))=TRUE,"",IF(OFFSET(Data!$A$1,MATCH($D293,Data!$CG:$CG,0)-1,MATCH($E293&amp;"/"&amp;N$1,Data!$1:$1,0)-1)=0,"",OFFSET(Data!$A$1,MATCH($D293,Data!$CG:$CG,0)-1,MATCH($E293&amp;"/"&amp;N$1,Data!$1:$1,0)-1)))</f>
        <v/>
      </c>
      <c r="O293" s="256" t="str">
        <f ca="1">IF(ISERROR(OFFSET(Data!$A$1,MATCH($D293,Data!$CG:$CG,0)-1,MATCH($E293&amp;"/"&amp;O$1,Data!$1:$1,0)-1))=TRUE,"",IF(OFFSET(Data!$A$1,MATCH($D293,Data!$CG:$CG,0)-1,MATCH($E293&amp;"/"&amp;O$1,Data!$1:$1,0)-1)=0,"",OFFSET(Data!$A$1,MATCH($D293,Data!$CG:$CG,0)-1,MATCH($E293&amp;"/"&amp;O$1,Data!$1:$1,0)-1)))</f>
        <v/>
      </c>
      <c r="P293" s="256" t="str">
        <f ca="1">IF(ISERROR(OFFSET(Data!$A$1,MATCH($D293,Data!$CG:$CG,0)-1,MATCH($E293&amp;"/"&amp;P$1,Data!$1:$1,0)-1))=TRUE,"",IF(OFFSET(Data!$A$1,MATCH($D293,Data!$CG:$CG,0)-1,MATCH($E293&amp;"/"&amp;P$1,Data!$1:$1,0)-1)=0,"",OFFSET(Data!$A$1,MATCH($D293,Data!$CG:$CG,0)-1,MATCH($E293&amp;"/"&amp;P$1,Data!$1:$1,0)-1)))</f>
        <v/>
      </c>
      <c r="Q293" s="256" t="str">
        <f ca="1">IF(ISERROR(OFFSET(Data!$A$1,MATCH($D293,Data!$CG:$CG,0)-1,MATCH($E293&amp;"/"&amp;Q$1,Data!$1:$1,0)-1))=TRUE,"",IF(OFFSET(Data!$A$1,MATCH($D293,Data!$CG:$CG,0)-1,MATCH($E293&amp;"/"&amp;Q$1,Data!$1:$1,0)-1)=0,"",OFFSET(Data!$A$1,MATCH($D293,Data!$CG:$CG,0)-1,MATCH($E293&amp;"/"&amp;Q$1,Data!$1:$1,0)-1)))</f>
        <v/>
      </c>
      <c r="R293" s="256" t="str">
        <f ca="1">IF(ISERROR(OFFSET(Data!$A$1,MATCH($D293,Data!$CG:$CG,0)-1,MATCH($E293&amp;"/"&amp;R$1,Data!$1:$1,0)-1))=TRUE,"",IF(OFFSET(Data!$A$1,MATCH($D293,Data!$CG:$CG,0)-1,MATCH($E293&amp;"/"&amp;R$1,Data!$1:$1,0)-1)=0,"",OFFSET(Data!$A$1,MATCH($D293,Data!$CG:$CG,0)-1,MATCH($E293&amp;"/"&amp;R$1,Data!$1:$1,0)-1)))</f>
        <v/>
      </c>
      <c r="S293" s="256" t="str">
        <f ca="1">IF(ISERROR(OFFSET(Data!$A$1,MATCH($D293,Data!$CG:$CG,0)-1,MATCH($E293&amp;"/"&amp;S$1,Data!$1:$1,0)-1))=TRUE,"",IF(OFFSET(Data!$A$1,MATCH($D293,Data!$CG:$CG,0)-1,MATCH($E293&amp;"/"&amp;S$1,Data!$1:$1,0)-1)=0,"",OFFSET(Data!$A$1,MATCH($D293,Data!$CG:$CG,0)-1,MATCH($E293&amp;"/"&amp;S$1,Data!$1:$1,0)-1)))</f>
        <v/>
      </c>
      <c r="T293" s="256" t="str">
        <f ca="1">IF(ISERROR(OFFSET(Data!$A$1,MATCH($D293,Data!$CG:$CG,0)-1,MATCH($E293&amp;"/"&amp;T$1,Data!$1:$1,0)-1))=TRUE,"",IF(OFFSET(Data!$A$1,MATCH($D293,Data!$CG:$CG,0)-1,MATCH($E293&amp;"/"&amp;T$1,Data!$1:$1,0)-1)=0,"",OFFSET(Data!$A$1,MATCH($D293,Data!$CG:$CG,0)-1,MATCH($E293&amp;"/"&amp;T$1,Data!$1:$1,0)-1)))</f>
        <v/>
      </c>
      <c r="U293" s="256" t="str">
        <f ca="1">IF(ISERROR(OFFSET(Data!$A$1,MATCH($D293,Data!$CG:$CG,0)-1,MATCH($E293&amp;"/"&amp;U$1,Data!$1:$1,0)-1))=TRUE,"",IF(OFFSET(Data!$A$1,MATCH($D293,Data!$CG:$CG,0)-1,MATCH($E293&amp;"/"&amp;U$1,Data!$1:$1,0)-1)=0,"",OFFSET(Data!$A$1,MATCH($D293,Data!$CG:$CG,0)-1,MATCH($E293&amp;"/"&amp;U$1,Data!$1:$1,0)-1)))</f>
        <v/>
      </c>
      <c r="V293" s="256" t="str">
        <f ca="1">IF(ISERROR(OFFSET(Data!$A$1,MATCH($D293,Data!$CG:$CG,0)-1,MATCH($E293&amp;"/"&amp;V$1,Data!$1:$1,0)-1))=TRUE,"",IF(OFFSET(Data!$A$1,MATCH($D293,Data!$CG:$CG,0)-1,MATCH($E293&amp;"/"&amp;V$1,Data!$1:$1,0)-1)=0,"",OFFSET(Data!$A$1,MATCH($D293,Data!$CG:$CG,0)-1,MATCH($E293&amp;"/"&amp;V$1,Data!$1:$1,0)-1)))</f>
        <v/>
      </c>
      <c r="W293" s="257" t="str">
        <f ca="1">IF(ISERROR(OFFSET(Data!$A$1,MATCH($D293,Data!$CG:$CG,0)-1,MATCH($E293&amp;"/"&amp;W$1,Data!$1:$1,0)-1))=TRUE,"",IF(OFFSET(Data!$A$1,MATCH($D293,Data!$CG:$CG,0)-1,MATCH($E293&amp;"/"&amp;W$1,Data!$1:$1,0)-1)=0,"",OFFSET(Data!$A$1,MATCH($D293,Data!$CG:$CG,0)-1,MATCH($E293&amp;"/"&amp;W$1,Data!$1:$1,0)-1)))</f>
        <v/>
      </c>
      <c r="X293" s="256" t="str">
        <f ca="1">IF(ISERROR(OFFSET(Data!$A$1,MATCH($D293,Data!$CG:$CG,0)-1,MATCH($E293&amp;"/"&amp;X$1,Data!$1:$1,0)-1))=TRUE,"",IF(OFFSET(Data!$A$1,MATCH($D293,Data!$CG:$CG,0)-1,MATCH($E293&amp;"/"&amp;X$1,Data!$1:$1,0)-1)=0,"",OFFSET(Data!$A$1,MATCH($D293,Data!$CG:$CG,0)-1,MATCH($E293&amp;"/"&amp;X$1,Data!$1:$1,0)-1)))</f>
        <v/>
      </c>
      <c r="Y293" s="256" t="str">
        <f ca="1">IF(ISERROR(OFFSET(Data!$A$1,MATCH($D293,Data!$CG:$CG,0)-1,MATCH($E293&amp;"/"&amp;Y$1,Data!$1:$1,0)-1))=TRUE,"",IF(OFFSET(Data!$A$1,MATCH($D293,Data!$CG:$CG,0)-1,MATCH($E293&amp;"/"&amp;Y$1,Data!$1:$1,0)-1)=0,"",OFFSET(Data!$A$1,MATCH($D293,Data!$CG:$CG,0)-1,MATCH($E293&amp;"/"&amp;Y$1,Data!$1:$1,0)-1)))</f>
        <v/>
      </c>
      <c r="Z293" s="256" t="str">
        <f ca="1">IF(ISERROR(OFFSET(Data!$A$1,MATCH($D293,Data!$CG:$CG,0)-1,MATCH($E293&amp;"/"&amp;Z$1,Data!$1:$1,0)-1))=TRUE,"",IF(OFFSET(Data!$A$1,MATCH($D293,Data!$CG:$CG,0)-1,MATCH($E293&amp;"/"&amp;Z$1,Data!$1:$1,0)-1)=0,"",OFFSET(Data!$A$1,MATCH($D293,Data!$CG:$CG,0)-1,MATCH($E293&amp;"/"&amp;Z$1,Data!$1:$1,0)-1)))</f>
        <v/>
      </c>
      <c r="AA293" s="256" t="str">
        <f ca="1">IF(ISERROR(OFFSET(Data!$A$1,MATCH($D293,Data!$CG:$CG,0)-1,MATCH($E293&amp;"/"&amp;AA$1,Data!$1:$1,0)-1))=TRUE,"",IF(OFFSET(Data!$A$1,MATCH($D293,Data!$CG:$CG,0)-1,MATCH($E293&amp;"/"&amp;AA$1,Data!$1:$1,0)-1)=0,"",OFFSET(Data!$A$1,MATCH($D293,Data!$CG:$CG,0)-1,MATCH($E293&amp;"/"&amp;AA$1,Data!$1:$1,0)-1)))</f>
        <v/>
      </c>
      <c r="AB293" s="256" t="str">
        <f ca="1">IF(ISERROR(OFFSET(Data!$A$1,MATCH($D293,Data!$CG:$CG,0)-1,MATCH($E293&amp;"/"&amp;AB$1,Data!$1:$1,0)-1))=TRUE,"",IF(OFFSET(Data!$A$1,MATCH($D293,Data!$CG:$CG,0)-1,MATCH($E293&amp;"/"&amp;AB$1,Data!$1:$1,0)-1)=0,"",OFFSET(Data!$A$1,MATCH($D293,Data!$CG:$CG,0)-1,MATCH($E293&amp;"/"&amp;AB$1,Data!$1:$1,0)-1)))</f>
        <v/>
      </c>
      <c r="AC293" s="256" t="str">
        <f ca="1">IF(ISERROR(OFFSET(Data!$A$1,MATCH($D293,Data!$CG:$CG,0)-1,MATCH($E293&amp;"/"&amp;AC$1,Data!$1:$1,0)-1))=TRUE,"",IF(OFFSET(Data!$A$1,MATCH($D293,Data!$CG:$CG,0)-1,MATCH($E293&amp;"/"&amp;AC$1,Data!$1:$1,0)-1)=0,"",OFFSET(Data!$A$1,MATCH($D293,Data!$CG:$CG,0)-1,MATCH($E293&amp;"/"&amp;AC$1,Data!$1:$1,0)-1)))</f>
        <v/>
      </c>
      <c r="AD293" s="256" t="str">
        <f ca="1">IF(ISERROR(OFFSET(Data!$A$1,MATCH($D293,Data!$CG:$CG,0)-1,MATCH($E293&amp;"/"&amp;AD$1,Data!$1:$1,0)-1))=TRUE,"",IF(OFFSET(Data!$A$1,MATCH($D293,Data!$CG:$CG,0)-1,MATCH($E293&amp;"/"&amp;AD$1,Data!$1:$1,0)-1)=0,"",OFFSET(Data!$A$1,MATCH($D293,Data!$CG:$CG,0)-1,MATCH($E293&amp;"/"&amp;AD$1,Data!$1:$1,0)-1)))</f>
        <v/>
      </c>
      <c r="AE293" s="256" t="str">
        <f ca="1">IF(ISERROR(OFFSET(Data!$A$1,MATCH($D293,Data!$CG:$CG,0)-1,MATCH($E293&amp;"/"&amp;AE$1,Data!$1:$1,0)-1))=TRUE,"",IF(OFFSET(Data!$A$1,MATCH($D293,Data!$CG:$CG,0)-1,MATCH($E293&amp;"/"&amp;AE$1,Data!$1:$1,0)-1)=0,"",OFFSET(Data!$A$1,MATCH($D293,Data!$CG:$CG,0)-1,MATCH($E293&amp;"/"&amp;AE$1,Data!$1:$1,0)-1)))</f>
        <v/>
      </c>
      <c r="AF293" s="258" t="str">
        <f ca="1">IF(ISERROR(OFFSET(Data!$A$1,MATCH($D293,Data!$CG:$CG,0)-1,MATCH($E293&amp;"/"&amp;AF$1,Data!$1:$1,0)-1))=TRUE,"",IF(OFFSET(Data!$A$1,MATCH($D293,Data!$CG:$CG,0)-1,MATCH($E293&amp;"/"&amp;AF$1,Data!$1:$1,0)-1)=0,"",OFFSET(Data!$A$1,MATCH($D293,Data!$CG:$CG,0)-1,MATCH($E293&amp;"/"&amp;AF$1,Data!$1:$1,0)-1)))</f>
        <v/>
      </c>
      <c r="AG293" s="197">
        <f t="shared" ca="1" si="8"/>
        <v>0</v>
      </c>
      <c r="AH293" s="209">
        <f ca="1">SUM(AG289:AG293)</f>
        <v>0</v>
      </c>
    </row>
    <row r="294" spans="1:34" ht="15" hidden="1" customHeight="1" x14ac:dyDescent="0.25">
      <c r="A294" s="445">
        <v>58</v>
      </c>
      <c r="B294" s="468" t="e">
        <f>INDEX(Data!CI:CI,MATCH("M"&amp;A294,Data!A:A,0))</f>
        <v>#N/A</v>
      </c>
      <c r="C294" s="471" t="e">
        <f>INDEX(Data!CG:CG,MATCH("M"&amp;A294,Data!A:A,0))</f>
        <v>#N/A</v>
      </c>
      <c r="D294" s="48" t="e">
        <f>IF(C294&lt;&gt;"",C294,#REF!)</f>
        <v>#N/A</v>
      </c>
      <c r="E294" s="49" t="s">
        <v>21</v>
      </c>
      <c r="F294" s="271" t="str">
        <f ca="1">IF(ISERROR(OFFSET(Data!$A$1,MATCH($D294,Data!$CG:$CG,0)-1,MATCH($E294&amp;"/"&amp;F$1,Data!$1:$1,0)-1))=TRUE,"",IF(OFFSET(Data!$A$1,MATCH($D294,Data!$CG:$CG,0)-1,MATCH($E294&amp;"/"&amp;F$1,Data!$1:$1,0)-1)=0,"",OFFSET(Data!$A$1,MATCH($D294,Data!$CG:$CG,0)-1,MATCH($E294&amp;"/"&amp;F$1,Data!$1:$1,0)-1)))</f>
        <v/>
      </c>
      <c r="G294" s="250" t="str">
        <f ca="1">IF(ISERROR(OFFSET(Data!$A$1,MATCH($D294,Data!$CG:$CG,0)-1,MATCH($E294&amp;"/"&amp;G$1,Data!$1:$1,0)-1))=TRUE,"",IF(OFFSET(Data!$A$1,MATCH($D294,Data!$CG:$CG,0)-1,MATCH($E294&amp;"/"&amp;G$1,Data!$1:$1,0)-1)=0,"",OFFSET(Data!$A$1,MATCH($D294,Data!$CG:$CG,0)-1,MATCH($E294&amp;"/"&amp;G$1,Data!$1:$1,0)-1)))</f>
        <v/>
      </c>
      <c r="H294" s="250" t="str">
        <f ca="1">IF(ISERROR(OFFSET(Data!$A$1,MATCH($D294,Data!$CG:$CG,0)-1,MATCH($E294&amp;"/"&amp;H$1,Data!$1:$1,0)-1))=TRUE,"",IF(OFFSET(Data!$A$1,MATCH($D294,Data!$CG:$CG,0)-1,MATCH($E294&amp;"/"&amp;H$1,Data!$1:$1,0)-1)=0,"",OFFSET(Data!$A$1,MATCH($D294,Data!$CG:$CG,0)-1,MATCH($E294&amp;"/"&amp;H$1,Data!$1:$1,0)-1)))</f>
        <v/>
      </c>
      <c r="I294" s="250" t="str">
        <f ca="1">IF(ISERROR(OFFSET(Data!$A$1,MATCH($D294,Data!$CG:$CG,0)-1,MATCH($E294&amp;"/"&amp;I$1,Data!$1:$1,0)-1))=TRUE,"",IF(OFFSET(Data!$A$1,MATCH($D294,Data!$CG:$CG,0)-1,MATCH($E294&amp;"/"&amp;I$1,Data!$1:$1,0)-1)=0,"",OFFSET(Data!$A$1,MATCH($D294,Data!$CG:$CG,0)-1,MATCH($E294&amp;"/"&amp;I$1,Data!$1:$1,0)-1)))</f>
        <v/>
      </c>
      <c r="J294" s="250" t="str">
        <f ca="1">IF(ISERROR(OFFSET(Data!$A$1,MATCH($D294,Data!$CG:$CG,0)-1,MATCH($E294&amp;"/"&amp;J$1,Data!$1:$1,0)-1))=TRUE,"",IF(OFFSET(Data!$A$1,MATCH($D294,Data!$CG:$CG,0)-1,MATCH($E294&amp;"/"&amp;J$1,Data!$1:$1,0)-1)=0,"",OFFSET(Data!$A$1,MATCH($D294,Data!$CG:$CG,0)-1,MATCH($E294&amp;"/"&amp;J$1,Data!$1:$1,0)-1)))</f>
        <v/>
      </c>
      <c r="K294" s="250" t="str">
        <f ca="1">IF(ISERROR(OFFSET(Data!$A$1,MATCH($D294,Data!$CG:$CG,0)-1,MATCH($E294&amp;"/"&amp;K$1,Data!$1:$1,0)-1))=TRUE,"",IF(OFFSET(Data!$A$1,MATCH($D294,Data!$CG:$CG,0)-1,MATCH($E294&amp;"/"&amp;K$1,Data!$1:$1,0)-1)=0,"",OFFSET(Data!$A$1,MATCH($D294,Data!$CG:$CG,0)-1,MATCH($E294&amp;"/"&amp;K$1,Data!$1:$1,0)-1)))</f>
        <v/>
      </c>
      <c r="L294" s="250" t="str">
        <f ca="1">IF(ISERROR(OFFSET(Data!$A$1,MATCH($D294,Data!$CG:$CG,0)-1,MATCH($E294&amp;"/"&amp;L$1,Data!$1:$1,0)-1))=TRUE,"",IF(OFFSET(Data!$A$1,MATCH($D294,Data!$CG:$CG,0)-1,MATCH($E294&amp;"/"&amp;L$1,Data!$1:$1,0)-1)=0,"",OFFSET(Data!$A$1,MATCH($D294,Data!$CG:$CG,0)-1,MATCH($E294&amp;"/"&amp;L$1,Data!$1:$1,0)-1)))</f>
        <v/>
      </c>
      <c r="M294" s="250" t="str">
        <f ca="1">IF(ISERROR(OFFSET(Data!$A$1,MATCH($D294,Data!$CG:$CG,0)-1,MATCH($E294&amp;"/"&amp;M$1,Data!$1:$1,0)-1))=TRUE,"",IF(OFFSET(Data!$A$1,MATCH($D294,Data!$CG:$CG,0)-1,MATCH($E294&amp;"/"&amp;M$1,Data!$1:$1,0)-1)=0,"",OFFSET(Data!$A$1,MATCH($D294,Data!$CG:$CG,0)-1,MATCH($E294&amp;"/"&amp;M$1,Data!$1:$1,0)-1)))</f>
        <v/>
      </c>
      <c r="N294" s="250" t="str">
        <f ca="1">IF(ISERROR(OFFSET(Data!$A$1,MATCH($D294,Data!$CG:$CG,0)-1,MATCH($E294&amp;"/"&amp;N$1,Data!$1:$1,0)-1))=TRUE,"",IF(OFFSET(Data!$A$1,MATCH($D294,Data!$CG:$CG,0)-1,MATCH($E294&amp;"/"&amp;N$1,Data!$1:$1,0)-1)=0,"",OFFSET(Data!$A$1,MATCH($D294,Data!$CG:$CG,0)-1,MATCH($E294&amp;"/"&amp;N$1,Data!$1:$1,0)-1)))</f>
        <v/>
      </c>
      <c r="O294" s="250" t="str">
        <f ca="1">IF(ISERROR(OFFSET(Data!$A$1,MATCH($D294,Data!$CG:$CG,0)-1,MATCH($E294&amp;"/"&amp;O$1,Data!$1:$1,0)-1))=TRUE,"",IF(OFFSET(Data!$A$1,MATCH($D294,Data!$CG:$CG,0)-1,MATCH($E294&amp;"/"&amp;O$1,Data!$1:$1,0)-1)=0,"",OFFSET(Data!$A$1,MATCH($D294,Data!$CG:$CG,0)-1,MATCH($E294&amp;"/"&amp;O$1,Data!$1:$1,0)-1)))</f>
        <v/>
      </c>
      <c r="P294" s="250" t="str">
        <f ca="1">IF(ISERROR(OFFSET(Data!$A$1,MATCH($D294,Data!$CG:$CG,0)-1,MATCH($E294&amp;"/"&amp;P$1,Data!$1:$1,0)-1))=TRUE,"",IF(OFFSET(Data!$A$1,MATCH($D294,Data!$CG:$CG,0)-1,MATCH($E294&amp;"/"&amp;P$1,Data!$1:$1,0)-1)=0,"",OFFSET(Data!$A$1,MATCH($D294,Data!$CG:$CG,0)-1,MATCH($E294&amp;"/"&amp;P$1,Data!$1:$1,0)-1)))</f>
        <v/>
      </c>
      <c r="Q294" s="250" t="str">
        <f ca="1">IF(ISERROR(OFFSET(Data!$A$1,MATCH($D294,Data!$CG:$CG,0)-1,MATCH($E294&amp;"/"&amp;Q$1,Data!$1:$1,0)-1))=TRUE,"",IF(OFFSET(Data!$A$1,MATCH($D294,Data!$CG:$CG,0)-1,MATCH($E294&amp;"/"&amp;Q$1,Data!$1:$1,0)-1)=0,"",OFFSET(Data!$A$1,MATCH($D294,Data!$CG:$CG,0)-1,MATCH($E294&amp;"/"&amp;Q$1,Data!$1:$1,0)-1)))</f>
        <v/>
      </c>
      <c r="R294" s="250" t="str">
        <f ca="1">IF(ISERROR(OFFSET(Data!$A$1,MATCH($D294,Data!$CG:$CG,0)-1,MATCH($E294&amp;"/"&amp;R$1,Data!$1:$1,0)-1))=TRUE,"",IF(OFFSET(Data!$A$1,MATCH($D294,Data!$CG:$CG,0)-1,MATCH($E294&amp;"/"&amp;R$1,Data!$1:$1,0)-1)=0,"",OFFSET(Data!$A$1,MATCH($D294,Data!$CG:$CG,0)-1,MATCH($E294&amp;"/"&amp;R$1,Data!$1:$1,0)-1)))</f>
        <v/>
      </c>
      <c r="S294" s="250" t="str">
        <f ca="1">IF(ISERROR(OFFSET(Data!$A$1,MATCH($D294,Data!$CG:$CG,0)-1,MATCH($E294&amp;"/"&amp;S$1,Data!$1:$1,0)-1))=TRUE,"",IF(OFFSET(Data!$A$1,MATCH($D294,Data!$CG:$CG,0)-1,MATCH($E294&amp;"/"&amp;S$1,Data!$1:$1,0)-1)=0,"",OFFSET(Data!$A$1,MATCH($D294,Data!$CG:$CG,0)-1,MATCH($E294&amp;"/"&amp;S$1,Data!$1:$1,0)-1)))</f>
        <v/>
      </c>
      <c r="T294" s="250" t="str">
        <f ca="1">IF(ISERROR(OFFSET(Data!$A$1,MATCH($D294,Data!$CG:$CG,0)-1,MATCH($E294&amp;"/"&amp;T$1,Data!$1:$1,0)-1))=TRUE,"",IF(OFFSET(Data!$A$1,MATCH($D294,Data!$CG:$CG,0)-1,MATCH($E294&amp;"/"&amp;T$1,Data!$1:$1,0)-1)=0,"",OFFSET(Data!$A$1,MATCH($D294,Data!$CG:$CG,0)-1,MATCH($E294&amp;"/"&amp;T$1,Data!$1:$1,0)-1)))</f>
        <v/>
      </c>
      <c r="U294" s="250" t="str">
        <f ca="1">IF(ISERROR(OFFSET(Data!$A$1,MATCH($D294,Data!$CG:$CG,0)-1,MATCH($E294&amp;"/"&amp;U$1,Data!$1:$1,0)-1))=TRUE,"",IF(OFFSET(Data!$A$1,MATCH($D294,Data!$CG:$CG,0)-1,MATCH($E294&amp;"/"&amp;U$1,Data!$1:$1,0)-1)=0,"",OFFSET(Data!$A$1,MATCH($D294,Data!$CG:$CG,0)-1,MATCH($E294&amp;"/"&amp;U$1,Data!$1:$1,0)-1)))</f>
        <v/>
      </c>
      <c r="V294" s="250" t="str">
        <f ca="1">IF(ISERROR(OFFSET(Data!$A$1,MATCH($D294,Data!$CG:$CG,0)-1,MATCH($E294&amp;"/"&amp;V$1,Data!$1:$1,0)-1))=TRUE,"",IF(OFFSET(Data!$A$1,MATCH($D294,Data!$CG:$CG,0)-1,MATCH($E294&amp;"/"&amp;V$1,Data!$1:$1,0)-1)=0,"",OFFSET(Data!$A$1,MATCH($D294,Data!$CG:$CG,0)-1,MATCH($E294&amp;"/"&amp;V$1,Data!$1:$1,0)-1)))</f>
        <v/>
      </c>
      <c r="W294" s="272" t="str">
        <f ca="1">IF(ISERROR(OFFSET(Data!$A$1,MATCH($D294,Data!$CG:$CG,0)-1,MATCH($E294&amp;"/"&amp;W$1,Data!$1:$1,0)-1))=TRUE,"",IF(OFFSET(Data!$A$1,MATCH($D294,Data!$CG:$CG,0)-1,MATCH($E294&amp;"/"&amp;W$1,Data!$1:$1,0)-1)=0,"",OFFSET(Data!$A$1,MATCH($D294,Data!$CG:$CG,0)-1,MATCH($E294&amp;"/"&amp;W$1,Data!$1:$1,0)-1)))</f>
        <v/>
      </c>
      <c r="X294" s="250" t="str">
        <f ca="1">IF(ISERROR(OFFSET(Data!$A$1,MATCH($D294,Data!$CG:$CG,0)-1,MATCH($E294&amp;"/"&amp;X$1,Data!$1:$1,0)-1))=TRUE,"",IF(OFFSET(Data!$A$1,MATCH($D294,Data!$CG:$CG,0)-1,MATCH($E294&amp;"/"&amp;X$1,Data!$1:$1,0)-1)=0,"",OFFSET(Data!$A$1,MATCH($D294,Data!$CG:$CG,0)-1,MATCH($E294&amp;"/"&amp;X$1,Data!$1:$1,0)-1)))</f>
        <v/>
      </c>
      <c r="Y294" s="250" t="str">
        <f ca="1">IF(ISERROR(OFFSET(Data!$A$1,MATCH($D294,Data!$CG:$CG,0)-1,MATCH($E294&amp;"/"&amp;Y$1,Data!$1:$1,0)-1))=TRUE,"",IF(OFFSET(Data!$A$1,MATCH($D294,Data!$CG:$CG,0)-1,MATCH($E294&amp;"/"&amp;Y$1,Data!$1:$1,0)-1)=0,"",OFFSET(Data!$A$1,MATCH($D294,Data!$CG:$CG,0)-1,MATCH($E294&amp;"/"&amp;Y$1,Data!$1:$1,0)-1)))</f>
        <v/>
      </c>
      <c r="Z294" s="250" t="str">
        <f ca="1">IF(ISERROR(OFFSET(Data!$A$1,MATCH($D294,Data!$CG:$CG,0)-1,MATCH($E294&amp;"/"&amp;Z$1,Data!$1:$1,0)-1))=TRUE,"",IF(OFFSET(Data!$A$1,MATCH($D294,Data!$CG:$CG,0)-1,MATCH($E294&amp;"/"&amp;Z$1,Data!$1:$1,0)-1)=0,"",OFFSET(Data!$A$1,MATCH($D294,Data!$CG:$CG,0)-1,MATCH($E294&amp;"/"&amp;Z$1,Data!$1:$1,0)-1)))</f>
        <v/>
      </c>
      <c r="AA294" s="250" t="str">
        <f ca="1">IF(ISERROR(OFFSET(Data!$A$1,MATCH($D294,Data!$CG:$CG,0)-1,MATCH($E294&amp;"/"&amp;AA$1,Data!$1:$1,0)-1))=TRUE,"",IF(OFFSET(Data!$A$1,MATCH($D294,Data!$CG:$CG,0)-1,MATCH($E294&amp;"/"&amp;AA$1,Data!$1:$1,0)-1)=0,"",OFFSET(Data!$A$1,MATCH($D294,Data!$CG:$CG,0)-1,MATCH($E294&amp;"/"&amp;AA$1,Data!$1:$1,0)-1)))</f>
        <v/>
      </c>
      <c r="AB294" s="250" t="str">
        <f ca="1">IF(ISERROR(OFFSET(Data!$A$1,MATCH($D294,Data!$CG:$CG,0)-1,MATCH($E294&amp;"/"&amp;AB$1,Data!$1:$1,0)-1))=TRUE,"",IF(OFFSET(Data!$A$1,MATCH($D294,Data!$CG:$CG,0)-1,MATCH($E294&amp;"/"&amp;AB$1,Data!$1:$1,0)-1)=0,"",OFFSET(Data!$A$1,MATCH($D294,Data!$CG:$CG,0)-1,MATCH($E294&amp;"/"&amp;AB$1,Data!$1:$1,0)-1)))</f>
        <v/>
      </c>
      <c r="AC294" s="250" t="str">
        <f ca="1">IF(ISERROR(OFFSET(Data!$A$1,MATCH($D294,Data!$CG:$CG,0)-1,MATCH($E294&amp;"/"&amp;AC$1,Data!$1:$1,0)-1))=TRUE,"",IF(OFFSET(Data!$A$1,MATCH($D294,Data!$CG:$CG,0)-1,MATCH($E294&amp;"/"&amp;AC$1,Data!$1:$1,0)-1)=0,"",OFFSET(Data!$A$1,MATCH($D294,Data!$CG:$CG,0)-1,MATCH($E294&amp;"/"&amp;AC$1,Data!$1:$1,0)-1)))</f>
        <v/>
      </c>
      <c r="AD294" s="250" t="str">
        <f ca="1">IF(ISERROR(OFFSET(Data!$A$1,MATCH($D294,Data!$CG:$CG,0)-1,MATCH($E294&amp;"/"&amp;AD$1,Data!$1:$1,0)-1))=TRUE,"",IF(OFFSET(Data!$A$1,MATCH($D294,Data!$CG:$CG,0)-1,MATCH($E294&amp;"/"&amp;AD$1,Data!$1:$1,0)-1)=0,"",OFFSET(Data!$A$1,MATCH($D294,Data!$CG:$CG,0)-1,MATCH($E294&amp;"/"&amp;AD$1,Data!$1:$1,0)-1)))</f>
        <v/>
      </c>
      <c r="AE294" s="250" t="str">
        <f ca="1">IF(ISERROR(OFFSET(Data!$A$1,MATCH($D294,Data!$CG:$CG,0)-1,MATCH($E294&amp;"/"&amp;AE$1,Data!$1:$1,0)-1))=TRUE,"",IF(OFFSET(Data!$A$1,MATCH($D294,Data!$CG:$CG,0)-1,MATCH($E294&amp;"/"&amp;AE$1,Data!$1:$1,0)-1)=0,"",OFFSET(Data!$A$1,MATCH($D294,Data!$CG:$CG,0)-1,MATCH($E294&amp;"/"&amp;AE$1,Data!$1:$1,0)-1)))</f>
        <v/>
      </c>
      <c r="AF294" s="251" t="str">
        <f ca="1">IF(ISERROR(OFFSET(Data!$A$1,MATCH($D294,Data!$CG:$CG,0)-1,MATCH($E294&amp;"/"&amp;AF$1,Data!$1:$1,0)-1))=TRUE,"",IF(OFFSET(Data!$A$1,MATCH($D294,Data!$CG:$CG,0)-1,MATCH($E294&amp;"/"&amp;AF$1,Data!$1:$1,0)-1)=0,"",OFFSET(Data!$A$1,MATCH($D294,Data!$CG:$CG,0)-1,MATCH($E294&amp;"/"&amp;AF$1,Data!$1:$1,0)-1)))</f>
        <v/>
      </c>
      <c r="AG294" s="206">
        <f t="shared" ca="1" si="8"/>
        <v>0</v>
      </c>
      <c r="AH294" s="207">
        <f ca="1">AG294</f>
        <v>0</v>
      </c>
    </row>
    <row r="295" spans="1:34" ht="15" hidden="1" customHeight="1" thickBot="1" x14ac:dyDescent="0.3">
      <c r="A295" s="446"/>
      <c r="B295" s="469"/>
      <c r="C295" s="472"/>
      <c r="D295" s="50" t="e">
        <f>IF(C295&lt;&gt;"",C295,D294)</f>
        <v>#N/A</v>
      </c>
      <c r="E295" s="51" t="s">
        <v>22</v>
      </c>
      <c r="F295" s="254" t="str">
        <f ca="1">IF(ISERROR(OFFSET(Data!$A$1,MATCH($D295,Data!$CG:$CG,0)-1,MATCH($E295&amp;"/"&amp;F$1,Data!$1:$1,0)-1))=TRUE,"",IF(OFFSET(Data!$A$1,MATCH($D295,Data!$CG:$CG,0)-1,MATCH($E295&amp;"/"&amp;F$1,Data!$1:$1,0)-1)=0,"",OFFSET(Data!$A$1,MATCH($D295,Data!$CG:$CG,0)-1,MATCH($E295&amp;"/"&amp;F$1,Data!$1:$1,0)-1)))</f>
        <v/>
      </c>
      <c r="G295" s="252" t="str">
        <f ca="1">IF(ISERROR(OFFSET(Data!$A$1,MATCH($D295,Data!$CG:$CG,0)-1,MATCH($E295&amp;"/"&amp;G$1,Data!$1:$1,0)-1))=TRUE,"",IF(OFFSET(Data!$A$1,MATCH($D295,Data!$CG:$CG,0)-1,MATCH($E295&amp;"/"&amp;G$1,Data!$1:$1,0)-1)=0,"",OFFSET(Data!$A$1,MATCH($D295,Data!$CG:$CG,0)-1,MATCH($E295&amp;"/"&amp;G$1,Data!$1:$1,0)-1)))</f>
        <v/>
      </c>
      <c r="H295" s="252" t="str">
        <f ca="1">IF(ISERROR(OFFSET(Data!$A$1,MATCH($D295,Data!$CG:$CG,0)-1,MATCH($E295&amp;"/"&amp;H$1,Data!$1:$1,0)-1))=TRUE,"",IF(OFFSET(Data!$A$1,MATCH($D295,Data!$CG:$CG,0)-1,MATCH($E295&amp;"/"&amp;H$1,Data!$1:$1,0)-1)=0,"",OFFSET(Data!$A$1,MATCH($D295,Data!$CG:$CG,0)-1,MATCH($E295&amp;"/"&amp;H$1,Data!$1:$1,0)-1)))</f>
        <v/>
      </c>
      <c r="I295" s="252" t="str">
        <f ca="1">IF(ISERROR(OFFSET(Data!$A$1,MATCH($D295,Data!$CG:$CG,0)-1,MATCH($E295&amp;"/"&amp;I$1,Data!$1:$1,0)-1))=TRUE,"",IF(OFFSET(Data!$A$1,MATCH($D295,Data!$CG:$CG,0)-1,MATCH($E295&amp;"/"&amp;I$1,Data!$1:$1,0)-1)=0,"",OFFSET(Data!$A$1,MATCH($D295,Data!$CG:$CG,0)-1,MATCH($E295&amp;"/"&amp;I$1,Data!$1:$1,0)-1)))</f>
        <v/>
      </c>
      <c r="J295" s="252" t="str">
        <f ca="1">IF(ISERROR(OFFSET(Data!$A$1,MATCH($D295,Data!$CG:$CG,0)-1,MATCH($E295&amp;"/"&amp;J$1,Data!$1:$1,0)-1))=TRUE,"",IF(OFFSET(Data!$A$1,MATCH($D295,Data!$CG:$CG,0)-1,MATCH($E295&amp;"/"&amp;J$1,Data!$1:$1,0)-1)=0,"",OFFSET(Data!$A$1,MATCH($D295,Data!$CG:$CG,0)-1,MATCH($E295&amp;"/"&amp;J$1,Data!$1:$1,0)-1)))</f>
        <v/>
      </c>
      <c r="K295" s="252" t="str">
        <f ca="1">IF(ISERROR(OFFSET(Data!$A$1,MATCH($D295,Data!$CG:$CG,0)-1,MATCH($E295&amp;"/"&amp;K$1,Data!$1:$1,0)-1))=TRUE,"",IF(OFFSET(Data!$A$1,MATCH($D295,Data!$CG:$CG,0)-1,MATCH($E295&amp;"/"&amp;K$1,Data!$1:$1,0)-1)=0,"",OFFSET(Data!$A$1,MATCH($D295,Data!$CG:$CG,0)-1,MATCH($E295&amp;"/"&amp;K$1,Data!$1:$1,0)-1)))</f>
        <v/>
      </c>
      <c r="L295" s="252" t="str">
        <f ca="1">IF(ISERROR(OFFSET(Data!$A$1,MATCH($D295,Data!$CG:$CG,0)-1,MATCH($E295&amp;"/"&amp;L$1,Data!$1:$1,0)-1))=TRUE,"",IF(OFFSET(Data!$A$1,MATCH($D295,Data!$CG:$CG,0)-1,MATCH($E295&amp;"/"&amp;L$1,Data!$1:$1,0)-1)=0,"",OFFSET(Data!$A$1,MATCH($D295,Data!$CG:$CG,0)-1,MATCH($E295&amp;"/"&amp;L$1,Data!$1:$1,0)-1)))</f>
        <v/>
      </c>
      <c r="M295" s="252" t="str">
        <f ca="1">IF(ISERROR(OFFSET(Data!$A$1,MATCH($D295,Data!$CG:$CG,0)-1,MATCH($E295&amp;"/"&amp;M$1,Data!$1:$1,0)-1))=TRUE,"",IF(OFFSET(Data!$A$1,MATCH($D295,Data!$CG:$CG,0)-1,MATCH($E295&amp;"/"&amp;M$1,Data!$1:$1,0)-1)=0,"",OFFSET(Data!$A$1,MATCH($D295,Data!$CG:$CG,0)-1,MATCH($E295&amp;"/"&amp;M$1,Data!$1:$1,0)-1)))</f>
        <v/>
      </c>
      <c r="N295" s="252" t="str">
        <f ca="1">IF(ISERROR(OFFSET(Data!$A$1,MATCH($D295,Data!$CG:$CG,0)-1,MATCH($E295&amp;"/"&amp;N$1,Data!$1:$1,0)-1))=TRUE,"",IF(OFFSET(Data!$A$1,MATCH($D295,Data!$CG:$CG,0)-1,MATCH($E295&amp;"/"&amp;N$1,Data!$1:$1,0)-1)=0,"",OFFSET(Data!$A$1,MATCH($D295,Data!$CG:$CG,0)-1,MATCH($E295&amp;"/"&amp;N$1,Data!$1:$1,0)-1)))</f>
        <v/>
      </c>
      <c r="O295" s="252" t="str">
        <f ca="1">IF(ISERROR(OFFSET(Data!$A$1,MATCH($D295,Data!$CG:$CG,0)-1,MATCH($E295&amp;"/"&amp;O$1,Data!$1:$1,0)-1))=TRUE,"",IF(OFFSET(Data!$A$1,MATCH($D295,Data!$CG:$CG,0)-1,MATCH($E295&amp;"/"&amp;O$1,Data!$1:$1,0)-1)=0,"",OFFSET(Data!$A$1,MATCH($D295,Data!$CG:$CG,0)-1,MATCH($E295&amp;"/"&amp;O$1,Data!$1:$1,0)-1)))</f>
        <v/>
      </c>
      <c r="P295" s="252" t="str">
        <f ca="1">IF(ISERROR(OFFSET(Data!$A$1,MATCH($D295,Data!$CG:$CG,0)-1,MATCH($E295&amp;"/"&amp;P$1,Data!$1:$1,0)-1))=TRUE,"",IF(OFFSET(Data!$A$1,MATCH($D295,Data!$CG:$CG,0)-1,MATCH($E295&amp;"/"&amp;P$1,Data!$1:$1,0)-1)=0,"",OFFSET(Data!$A$1,MATCH($D295,Data!$CG:$CG,0)-1,MATCH($E295&amp;"/"&amp;P$1,Data!$1:$1,0)-1)))</f>
        <v/>
      </c>
      <c r="Q295" s="252" t="str">
        <f ca="1">IF(ISERROR(OFFSET(Data!$A$1,MATCH($D295,Data!$CG:$CG,0)-1,MATCH($E295&amp;"/"&amp;Q$1,Data!$1:$1,0)-1))=TRUE,"",IF(OFFSET(Data!$A$1,MATCH($D295,Data!$CG:$CG,0)-1,MATCH($E295&amp;"/"&amp;Q$1,Data!$1:$1,0)-1)=0,"",OFFSET(Data!$A$1,MATCH($D295,Data!$CG:$CG,0)-1,MATCH($E295&amp;"/"&amp;Q$1,Data!$1:$1,0)-1)))</f>
        <v/>
      </c>
      <c r="R295" s="252" t="str">
        <f ca="1">IF(ISERROR(OFFSET(Data!$A$1,MATCH($D295,Data!$CG:$CG,0)-1,MATCH($E295&amp;"/"&amp;R$1,Data!$1:$1,0)-1))=TRUE,"",IF(OFFSET(Data!$A$1,MATCH($D295,Data!$CG:$CG,0)-1,MATCH($E295&amp;"/"&amp;R$1,Data!$1:$1,0)-1)=0,"",OFFSET(Data!$A$1,MATCH($D295,Data!$CG:$CG,0)-1,MATCH($E295&amp;"/"&amp;R$1,Data!$1:$1,0)-1)))</f>
        <v/>
      </c>
      <c r="S295" s="252" t="str">
        <f ca="1">IF(ISERROR(OFFSET(Data!$A$1,MATCH($D295,Data!$CG:$CG,0)-1,MATCH($E295&amp;"/"&amp;S$1,Data!$1:$1,0)-1))=TRUE,"",IF(OFFSET(Data!$A$1,MATCH($D295,Data!$CG:$CG,0)-1,MATCH($E295&amp;"/"&amp;S$1,Data!$1:$1,0)-1)=0,"",OFFSET(Data!$A$1,MATCH($D295,Data!$CG:$CG,0)-1,MATCH($E295&amp;"/"&amp;S$1,Data!$1:$1,0)-1)))</f>
        <v/>
      </c>
      <c r="T295" s="252" t="str">
        <f ca="1">IF(ISERROR(OFFSET(Data!$A$1,MATCH($D295,Data!$CG:$CG,0)-1,MATCH($E295&amp;"/"&amp;T$1,Data!$1:$1,0)-1))=TRUE,"",IF(OFFSET(Data!$A$1,MATCH($D295,Data!$CG:$CG,0)-1,MATCH($E295&amp;"/"&amp;T$1,Data!$1:$1,0)-1)=0,"",OFFSET(Data!$A$1,MATCH($D295,Data!$CG:$CG,0)-1,MATCH($E295&amp;"/"&amp;T$1,Data!$1:$1,0)-1)))</f>
        <v/>
      </c>
      <c r="U295" s="252" t="str">
        <f ca="1">IF(ISERROR(OFFSET(Data!$A$1,MATCH($D295,Data!$CG:$CG,0)-1,MATCH($E295&amp;"/"&amp;U$1,Data!$1:$1,0)-1))=TRUE,"",IF(OFFSET(Data!$A$1,MATCH($D295,Data!$CG:$CG,0)-1,MATCH($E295&amp;"/"&amp;U$1,Data!$1:$1,0)-1)=0,"",OFFSET(Data!$A$1,MATCH($D295,Data!$CG:$CG,0)-1,MATCH($E295&amp;"/"&amp;U$1,Data!$1:$1,0)-1)))</f>
        <v/>
      </c>
      <c r="V295" s="252" t="str">
        <f ca="1">IF(ISERROR(OFFSET(Data!$A$1,MATCH($D295,Data!$CG:$CG,0)-1,MATCH($E295&amp;"/"&amp;V$1,Data!$1:$1,0)-1))=TRUE,"",IF(OFFSET(Data!$A$1,MATCH($D295,Data!$CG:$CG,0)-1,MATCH($E295&amp;"/"&amp;V$1,Data!$1:$1,0)-1)=0,"",OFFSET(Data!$A$1,MATCH($D295,Data!$CG:$CG,0)-1,MATCH($E295&amp;"/"&amp;V$1,Data!$1:$1,0)-1)))</f>
        <v/>
      </c>
      <c r="W295" s="269" t="str">
        <f ca="1">IF(ISERROR(OFFSET(Data!$A$1,MATCH($D295,Data!$CG:$CG,0)-1,MATCH($E295&amp;"/"&amp;W$1,Data!$1:$1,0)-1))=TRUE,"",IF(OFFSET(Data!$A$1,MATCH($D295,Data!$CG:$CG,0)-1,MATCH($E295&amp;"/"&amp;W$1,Data!$1:$1,0)-1)=0,"",OFFSET(Data!$A$1,MATCH($D295,Data!$CG:$CG,0)-1,MATCH($E295&amp;"/"&amp;W$1,Data!$1:$1,0)-1)))</f>
        <v/>
      </c>
      <c r="X295" s="252" t="str">
        <f ca="1">IF(ISERROR(OFFSET(Data!$A$1,MATCH($D295,Data!$CG:$CG,0)-1,MATCH($E295&amp;"/"&amp;X$1,Data!$1:$1,0)-1))=TRUE,"",IF(OFFSET(Data!$A$1,MATCH($D295,Data!$CG:$CG,0)-1,MATCH($E295&amp;"/"&amp;X$1,Data!$1:$1,0)-1)=0,"",OFFSET(Data!$A$1,MATCH($D295,Data!$CG:$CG,0)-1,MATCH($E295&amp;"/"&amp;X$1,Data!$1:$1,0)-1)))</f>
        <v/>
      </c>
      <c r="Y295" s="252" t="str">
        <f ca="1">IF(ISERROR(OFFSET(Data!$A$1,MATCH($D295,Data!$CG:$CG,0)-1,MATCH($E295&amp;"/"&amp;Y$1,Data!$1:$1,0)-1))=TRUE,"",IF(OFFSET(Data!$A$1,MATCH($D295,Data!$CG:$CG,0)-1,MATCH($E295&amp;"/"&amp;Y$1,Data!$1:$1,0)-1)=0,"",OFFSET(Data!$A$1,MATCH($D295,Data!$CG:$CG,0)-1,MATCH($E295&amp;"/"&amp;Y$1,Data!$1:$1,0)-1)))</f>
        <v/>
      </c>
      <c r="Z295" s="252" t="str">
        <f ca="1">IF(ISERROR(OFFSET(Data!$A$1,MATCH($D295,Data!$CG:$CG,0)-1,MATCH($E295&amp;"/"&amp;Z$1,Data!$1:$1,0)-1))=TRUE,"",IF(OFFSET(Data!$A$1,MATCH($D295,Data!$CG:$CG,0)-1,MATCH($E295&amp;"/"&amp;Z$1,Data!$1:$1,0)-1)=0,"",OFFSET(Data!$A$1,MATCH($D295,Data!$CG:$CG,0)-1,MATCH($E295&amp;"/"&amp;Z$1,Data!$1:$1,0)-1)))</f>
        <v/>
      </c>
      <c r="AA295" s="252" t="str">
        <f ca="1">IF(ISERROR(OFFSET(Data!$A$1,MATCH($D295,Data!$CG:$CG,0)-1,MATCH($E295&amp;"/"&amp;AA$1,Data!$1:$1,0)-1))=TRUE,"",IF(OFFSET(Data!$A$1,MATCH($D295,Data!$CG:$CG,0)-1,MATCH($E295&amp;"/"&amp;AA$1,Data!$1:$1,0)-1)=0,"",OFFSET(Data!$A$1,MATCH($D295,Data!$CG:$CG,0)-1,MATCH($E295&amp;"/"&amp;AA$1,Data!$1:$1,0)-1)))</f>
        <v/>
      </c>
      <c r="AB295" s="252" t="str">
        <f ca="1">IF(ISERROR(OFFSET(Data!$A$1,MATCH($D295,Data!$CG:$CG,0)-1,MATCH($E295&amp;"/"&amp;AB$1,Data!$1:$1,0)-1))=TRUE,"",IF(OFFSET(Data!$A$1,MATCH($D295,Data!$CG:$CG,0)-1,MATCH($E295&amp;"/"&amp;AB$1,Data!$1:$1,0)-1)=0,"",OFFSET(Data!$A$1,MATCH($D295,Data!$CG:$CG,0)-1,MATCH($E295&amp;"/"&amp;AB$1,Data!$1:$1,0)-1)))</f>
        <v/>
      </c>
      <c r="AC295" s="252" t="str">
        <f ca="1">IF(ISERROR(OFFSET(Data!$A$1,MATCH($D295,Data!$CG:$CG,0)-1,MATCH($E295&amp;"/"&amp;AC$1,Data!$1:$1,0)-1))=TRUE,"",IF(OFFSET(Data!$A$1,MATCH($D295,Data!$CG:$CG,0)-1,MATCH($E295&amp;"/"&amp;AC$1,Data!$1:$1,0)-1)=0,"",OFFSET(Data!$A$1,MATCH($D295,Data!$CG:$CG,0)-1,MATCH($E295&amp;"/"&amp;AC$1,Data!$1:$1,0)-1)))</f>
        <v/>
      </c>
      <c r="AD295" s="252" t="str">
        <f ca="1">IF(ISERROR(OFFSET(Data!$A$1,MATCH($D295,Data!$CG:$CG,0)-1,MATCH($E295&amp;"/"&amp;AD$1,Data!$1:$1,0)-1))=TRUE,"",IF(OFFSET(Data!$A$1,MATCH($D295,Data!$CG:$CG,0)-1,MATCH($E295&amp;"/"&amp;AD$1,Data!$1:$1,0)-1)=0,"",OFFSET(Data!$A$1,MATCH($D295,Data!$CG:$CG,0)-1,MATCH($E295&amp;"/"&amp;AD$1,Data!$1:$1,0)-1)))</f>
        <v/>
      </c>
      <c r="AE295" s="252" t="str">
        <f ca="1">IF(ISERROR(OFFSET(Data!$A$1,MATCH($D295,Data!$CG:$CG,0)-1,MATCH($E295&amp;"/"&amp;AE$1,Data!$1:$1,0)-1))=TRUE,"",IF(OFFSET(Data!$A$1,MATCH($D295,Data!$CG:$CG,0)-1,MATCH($E295&amp;"/"&amp;AE$1,Data!$1:$1,0)-1)=0,"",OFFSET(Data!$A$1,MATCH($D295,Data!$CG:$CG,0)-1,MATCH($E295&amp;"/"&amp;AE$1,Data!$1:$1,0)-1)))</f>
        <v/>
      </c>
      <c r="AF295" s="253" t="str">
        <f ca="1">IF(ISERROR(OFFSET(Data!$A$1,MATCH($D295,Data!$CG:$CG,0)-1,MATCH($E295&amp;"/"&amp;AF$1,Data!$1:$1,0)-1))=TRUE,"",IF(OFFSET(Data!$A$1,MATCH($D295,Data!$CG:$CG,0)-1,MATCH($E295&amp;"/"&amp;AF$1,Data!$1:$1,0)-1)=0,"",OFFSET(Data!$A$1,MATCH($D295,Data!$CG:$CG,0)-1,MATCH($E295&amp;"/"&amp;AF$1,Data!$1:$1,0)-1)))</f>
        <v/>
      </c>
      <c r="AG295" s="188">
        <f t="shared" ca="1" si="8"/>
        <v>0</v>
      </c>
      <c r="AH295" s="208">
        <f ca="1">SUM(AG294:AG295)</f>
        <v>0</v>
      </c>
    </row>
    <row r="296" spans="1:34" ht="15" hidden="1" customHeight="1" x14ac:dyDescent="0.25">
      <c r="A296" s="446"/>
      <c r="B296" s="469"/>
      <c r="C296" s="472"/>
      <c r="D296" s="50" t="e">
        <f>IF(C296&lt;&gt;"",C296,D295)</f>
        <v>#N/A</v>
      </c>
      <c r="E296" s="51" t="s">
        <v>23</v>
      </c>
      <c r="F296" s="254" t="str">
        <f ca="1">IF(ISERROR(OFFSET(Data!$A$1,MATCH($D296,Data!$CG:$CG,0)-1,MATCH($E296&amp;"/"&amp;F$1,Data!$1:$1,0)-1))=TRUE,"",IF(OFFSET(Data!$A$1,MATCH($D296,Data!$CG:$CG,0)-1,MATCH($E296&amp;"/"&amp;F$1,Data!$1:$1,0)-1)=0,"",OFFSET(Data!$A$1,MATCH($D296,Data!$CG:$CG,0)-1,MATCH($E296&amp;"/"&amp;F$1,Data!$1:$1,0)-1)))</f>
        <v/>
      </c>
      <c r="G296" s="252" t="str">
        <f ca="1">IF(ISERROR(OFFSET(Data!$A$1,MATCH($D296,Data!$CG:$CG,0)-1,MATCH($E296&amp;"/"&amp;G$1,Data!$1:$1,0)-1))=TRUE,"",IF(OFFSET(Data!$A$1,MATCH($D296,Data!$CG:$CG,0)-1,MATCH($E296&amp;"/"&amp;G$1,Data!$1:$1,0)-1)=0,"",OFFSET(Data!$A$1,MATCH($D296,Data!$CG:$CG,0)-1,MATCH($E296&amp;"/"&amp;G$1,Data!$1:$1,0)-1)))</f>
        <v/>
      </c>
      <c r="H296" s="252" t="str">
        <f ca="1">IF(ISERROR(OFFSET(Data!$A$1,MATCH($D296,Data!$CG:$CG,0)-1,MATCH($E296&amp;"/"&amp;H$1,Data!$1:$1,0)-1))=TRUE,"",IF(OFFSET(Data!$A$1,MATCH($D296,Data!$CG:$CG,0)-1,MATCH($E296&amp;"/"&amp;H$1,Data!$1:$1,0)-1)=0,"",OFFSET(Data!$A$1,MATCH($D296,Data!$CG:$CG,0)-1,MATCH($E296&amp;"/"&amp;H$1,Data!$1:$1,0)-1)))</f>
        <v/>
      </c>
      <c r="I296" s="252" t="str">
        <f ca="1">IF(ISERROR(OFFSET(Data!$A$1,MATCH($D296,Data!$CG:$CG,0)-1,MATCH($E296&amp;"/"&amp;I$1,Data!$1:$1,0)-1))=TRUE,"",IF(OFFSET(Data!$A$1,MATCH($D296,Data!$CG:$CG,0)-1,MATCH($E296&amp;"/"&amp;I$1,Data!$1:$1,0)-1)=0,"",OFFSET(Data!$A$1,MATCH($D296,Data!$CG:$CG,0)-1,MATCH($E296&amp;"/"&amp;I$1,Data!$1:$1,0)-1)))</f>
        <v/>
      </c>
      <c r="J296" s="252" t="str">
        <f ca="1">IF(ISERROR(OFFSET(Data!$A$1,MATCH($D296,Data!$CG:$CG,0)-1,MATCH($E296&amp;"/"&amp;J$1,Data!$1:$1,0)-1))=TRUE,"",IF(OFFSET(Data!$A$1,MATCH($D296,Data!$CG:$CG,0)-1,MATCH($E296&amp;"/"&amp;J$1,Data!$1:$1,0)-1)=0,"",OFFSET(Data!$A$1,MATCH($D296,Data!$CG:$CG,0)-1,MATCH($E296&amp;"/"&amp;J$1,Data!$1:$1,0)-1)))</f>
        <v/>
      </c>
      <c r="K296" s="252" t="str">
        <f ca="1">IF(ISERROR(OFFSET(Data!$A$1,MATCH($D296,Data!$CG:$CG,0)-1,MATCH($E296&amp;"/"&amp;K$1,Data!$1:$1,0)-1))=TRUE,"",IF(OFFSET(Data!$A$1,MATCH($D296,Data!$CG:$CG,0)-1,MATCH($E296&amp;"/"&amp;K$1,Data!$1:$1,0)-1)=0,"",OFFSET(Data!$A$1,MATCH($D296,Data!$CG:$CG,0)-1,MATCH($E296&amp;"/"&amp;K$1,Data!$1:$1,0)-1)))</f>
        <v/>
      </c>
      <c r="L296" s="252" t="str">
        <f ca="1">IF(ISERROR(OFFSET(Data!$A$1,MATCH($D296,Data!$CG:$CG,0)-1,MATCH($E296&amp;"/"&amp;L$1,Data!$1:$1,0)-1))=TRUE,"",IF(OFFSET(Data!$A$1,MATCH($D296,Data!$CG:$CG,0)-1,MATCH($E296&amp;"/"&amp;L$1,Data!$1:$1,0)-1)=0,"",OFFSET(Data!$A$1,MATCH($D296,Data!$CG:$CG,0)-1,MATCH($E296&amp;"/"&amp;L$1,Data!$1:$1,0)-1)))</f>
        <v/>
      </c>
      <c r="M296" s="252" t="str">
        <f ca="1">IF(ISERROR(OFFSET(Data!$A$1,MATCH($D296,Data!$CG:$CG,0)-1,MATCH($E296&amp;"/"&amp;M$1,Data!$1:$1,0)-1))=TRUE,"",IF(OFFSET(Data!$A$1,MATCH($D296,Data!$CG:$CG,0)-1,MATCH($E296&amp;"/"&amp;M$1,Data!$1:$1,0)-1)=0,"",OFFSET(Data!$A$1,MATCH($D296,Data!$CG:$CG,0)-1,MATCH($E296&amp;"/"&amp;M$1,Data!$1:$1,0)-1)))</f>
        <v/>
      </c>
      <c r="N296" s="252" t="str">
        <f ca="1">IF(ISERROR(OFFSET(Data!$A$1,MATCH($D296,Data!$CG:$CG,0)-1,MATCH($E296&amp;"/"&amp;N$1,Data!$1:$1,0)-1))=TRUE,"",IF(OFFSET(Data!$A$1,MATCH($D296,Data!$CG:$CG,0)-1,MATCH($E296&amp;"/"&amp;N$1,Data!$1:$1,0)-1)=0,"",OFFSET(Data!$A$1,MATCH($D296,Data!$CG:$CG,0)-1,MATCH($E296&amp;"/"&amp;N$1,Data!$1:$1,0)-1)))</f>
        <v/>
      </c>
      <c r="O296" s="252" t="str">
        <f ca="1">IF(ISERROR(OFFSET(Data!$A$1,MATCH($D296,Data!$CG:$CG,0)-1,MATCH($E296&amp;"/"&amp;O$1,Data!$1:$1,0)-1))=TRUE,"",IF(OFFSET(Data!$A$1,MATCH($D296,Data!$CG:$CG,0)-1,MATCH($E296&amp;"/"&amp;O$1,Data!$1:$1,0)-1)=0,"",OFFSET(Data!$A$1,MATCH($D296,Data!$CG:$CG,0)-1,MATCH($E296&amp;"/"&amp;O$1,Data!$1:$1,0)-1)))</f>
        <v/>
      </c>
      <c r="P296" s="252" t="str">
        <f ca="1">IF(ISERROR(OFFSET(Data!$A$1,MATCH($D296,Data!$CG:$CG,0)-1,MATCH($E296&amp;"/"&amp;P$1,Data!$1:$1,0)-1))=TRUE,"",IF(OFFSET(Data!$A$1,MATCH($D296,Data!$CG:$CG,0)-1,MATCH($E296&amp;"/"&amp;P$1,Data!$1:$1,0)-1)=0,"",OFFSET(Data!$A$1,MATCH($D296,Data!$CG:$CG,0)-1,MATCH($E296&amp;"/"&amp;P$1,Data!$1:$1,0)-1)))</f>
        <v/>
      </c>
      <c r="Q296" s="252" t="str">
        <f ca="1">IF(ISERROR(OFFSET(Data!$A$1,MATCH($D296,Data!$CG:$CG,0)-1,MATCH($E296&amp;"/"&amp;Q$1,Data!$1:$1,0)-1))=TRUE,"",IF(OFFSET(Data!$A$1,MATCH($D296,Data!$CG:$CG,0)-1,MATCH($E296&amp;"/"&amp;Q$1,Data!$1:$1,0)-1)=0,"",OFFSET(Data!$A$1,MATCH($D296,Data!$CG:$CG,0)-1,MATCH($E296&amp;"/"&amp;Q$1,Data!$1:$1,0)-1)))</f>
        <v/>
      </c>
      <c r="R296" s="252" t="str">
        <f ca="1">IF(ISERROR(OFFSET(Data!$A$1,MATCH($D296,Data!$CG:$CG,0)-1,MATCH($E296&amp;"/"&amp;R$1,Data!$1:$1,0)-1))=TRUE,"",IF(OFFSET(Data!$A$1,MATCH($D296,Data!$CG:$CG,0)-1,MATCH($E296&amp;"/"&amp;R$1,Data!$1:$1,0)-1)=0,"",OFFSET(Data!$A$1,MATCH($D296,Data!$CG:$CG,0)-1,MATCH($E296&amp;"/"&amp;R$1,Data!$1:$1,0)-1)))</f>
        <v/>
      </c>
      <c r="S296" s="252" t="str">
        <f ca="1">IF(ISERROR(OFFSET(Data!$A$1,MATCH($D296,Data!$CG:$CG,0)-1,MATCH($E296&amp;"/"&amp;S$1,Data!$1:$1,0)-1))=TRUE,"",IF(OFFSET(Data!$A$1,MATCH($D296,Data!$CG:$CG,0)-1,MATCH($E296&amp;"/"&amp;S$1,Data!$1:$1,0)-1)=0,"",OFFSET(Data!$A$1,MATCH($D296,Data!$CG:$CG,0)-1,MATCH($E296&amp;"/"&amp;S$1,Data!$1:$1,0)-1)))</f>
        <v/>
      </c>
      <c r="T296" s="252" t="str">
        <f ca="1">IF(ISERROR(OFFSET(Data!$A$1,MATCH($D296,Data!$CG:$CG,0)-1,MATCH($E296&amp;"/"&amp;T$1,Data!$1:$1,0)-1))=TRUE,"",IF(OFFSET(Data!$A$1,MATCH($D296,Data!$CG:$CG,0)-1,MATCH($E296&amp;"/"&amp;T$1,Data!$1:$1,0)-1)=0,"",OFFSET(Data!$A$1,MATCH($D296,Data!$CG:$CG,0)-1,MATCH($E296&amp;"/"&amp;T$1,Data!$1:$1,0)-1)))</f>
        <v/>
      </c>
      <c r="U296" s="252" t="str">
        <f ca="1">IF(ISERROR(OFFSET(Data!$A$1,MATCH($D296,Data!$CG:$CG,0)-1,MATCH($E296&amp;"/"&amp;U$1,Data!$1:$1,0)-1))=TRUE,"",IF(OFFSET(Data!$A$1,MATCH($D296,Data!$CG:$CG,0)-1,MATCH($E296&amp;"/"&amp;U$1,Data!$1:$1,0)-1)=0,"",OFFSET(Data!$A$1,MATCH($D296,Data!$CG:$CG,0)-1,MATCH($E296&amp;"/"&amp;U$1,Data!$1:$1,0)-1)))</f>
        <v/>
      </c>
      <c r="V296" s="252" t="str">
        <f ca="1">IF(ISERROR(OFFSET(Data!$A$1,MATCH($D296,Data!$CG:$CG,0)-1,MATCH($E296&amp;"/"&amp;V$1,Data!$1:$1,0)-1))=TRUE,"",IF(OFFSET(Data!$A$1,MATCH($D296,Data!$CG:$CG,0)-1,MATCH($E296&amp;"/"&amp;V$1,Data!$1:$1,0)-1)=0,"",OFFSET(Data!$A$1,MATCH($D296,Data!$CG:$CG,0)-1,MATCH($E296&amp;"/"&amp;V$1,Data!$1:$1,0)-1)))</f>
        <v/>
      </c>
      <c r="W296" s="269" t="str">
        <f ca="1">IF(ISERROR(OFFSET(Data!$A$1,MATCH($D296,Data!$CG:$CG,0)-1,MATCH($E296&amp;"/"&amp;W$1,Data!$1:$1,0)-1))=TRUE,"",IF(OFFSET(Data!$A$1,MATCH($D296,Data!$CG:$CG,0)-1,MATCH($E296&amp;"/"&amp;W$1,Data!$1:$1,0)-1)=0,"",OFFSET(Data!$A$1,MATCH($D296,Data!$CG:$CG,0)-1,MATCH($E296&amp;"/"&amp;W$1,Data!$1:$1,0)-1)))</f>
        <v/>
      </c>
      <c r="X296" s="252" t="str">
        <f ca="1">IF(ISERROR(OFFSET(Data!$A$1,MATCH($D296,Data!$CG:$CG,0)-1,MATCH($E296&amp;"/"&amp;X$1,Data!$1:$1,0)-1))=TRUE,"",IF(OFFSET(Data!$A$1,MATCH($D296,Data!$CG:$CG,0)-1,MATCH($E296&amp;"/"&amp;X$1,Data!$1:$1,0)-1)=0,"",OFFSET(Data!$A$1,MATCH($D296,Data!$CG:$CG,0)-1,MATCH($E296&amp;"/"&amp;X$1,Data!$1:$1,0)-1)))</f>
        <v/>
      </c>
      <c r="Y296" s="252" t="str">
        <f ca="1">IF(ISERROR(OFFSET(Data!$A$1,MATCH($D296,Data!$CG:$CG,0)-1,MATCH($E296&amp;"/"&amp;Y$1,Data!$1:$1,0)-1))=TRUE,"",IF(OFFSET(Data!$A$1,MATCH($D296,Data!$CG:$CG,0)-1,MATCH($E296&amp;"/"&amp;Y$1,Data!$1:$1,0)-1)=0,"",OFFSET(Data!$A$1,MATCH($D296,Data!$CG:$CG,0)-1,MATCH($E296&amp;"/"&amp;Y$1,Data!$1:$1,0)-1)))</f>
        <v/>
      </c>
      <c r="Z296" s="252" t="str">
        <f ca="1">IF(ISERROR(OFFSET(Data!$A$1,MATCH($D296,Data!$CG:$CG,0)-1,MATCH($E296&amp;"/"&amp;Z$1,Data!$1:$1,0)-1))=TRUE,"",IF(OFFSET(Data!$A$1,MATCH($D296,Data!$CG:$CG,0)-1,MATCH($E296&amp;"/"&amp;Z$1,Data!$1:$1,0)-1)=0,"",OFFSET(Data!$A$1,MATCH($D296,Data!$CG:$CG,0)-1,MATCH($E296&amp;"/"&amp;Z$1,Data!$1:$1,0)-1)))</f>
        <v/>
      </c>
      <c r="AA296" s="252" t="str">
        <f ca="1">IF(ISERROR(OFFSET(Data!$A$1,MATCH($D296,Data!$CG:$CG,0)-1,MATCH($E296&amp;"/"&amp;AA$1,Data!$1:$1,0)-1))=TRUE,"",IF(OFFSET(Data!$A$1,MATCH($D296,Data!$CG:$CG,0)-1,MATCH($E296&amp;"/"&amp;AA$1,Data!$1:$1,0)-1)=0,"",OFFSET(Data!$A$1,MATCH($D296,Data!$CG:$CG,0)-1,MATCH($E296&amp;"/"&amp;AA$1,Data!$1:$1,0)-1)))</f>
        <v/>
      </c>
      <c r="AB296" s="252" t="str">
        <f ca="1">IF(ISERROR(OFFSET(Data!$A$1,MATCH($D296,Data!$CG:$CG,0)-1,MATCH($E296&amp;"/"&amp;AB$1,Data!$1:$1,0)-1))=TRUE,"",IF(OFFSET(Data!$A$1,MATCH($D296,Data!$CG:$CG,0)-1,MATCH($E296&amp;"/"&amp;AB$1,Data!$1:$1,0)-1)=0,"",OFFSET(Data!$A$1,MATCH($D296,Data!$CG:$CG,0)-1,MATCH($E296&amp;"/"&amp;AB$1,Data!$1:$1,0)-1)))</f>
        <v/>
      </c>
      <c r="AC296" s="252" t="str">
        <f ca="1">IF(ISERROR(OFFSET(Data!$A$1,MATCH($D296,Data!$CG:$CG,0)-1,MATCH($E296&amp;"/"&amp;AC$1,Data!$1:$1,0)-1))=TRUE,"",IF(OFFSET(Data!$A$1,MATCH($D296,Data!$CG:$CG,0)-1,MATCH($E296&amp;"/"&amp;AC$1,Data!$1:$1,0)-1)=0,"",OFFSET(Data!$A$1,MATCH($D296,Data!$CG:$CG,0)-1,MATCH($E296&amp;"/"&amp;AC$1,Data!$1:$1,0)-1)))</f>
        <v/>
      </c>
      <c r="AD296" s="252" t="str">
        <f ca="1">IF(ISERROR(OFFSET(Data!$A$1,MATCH($D296,Data!$CG:$CG,0)-1,MATCH($E296&amp;"/"&amp;AD$1,Data!$1:$1,0)-1))=TRUE,"",IF(OFFSET(Data!$A$1,MATCH($D296,Data!$CG:$CG,0)-1,MATCH($E296&amp;"/"&amp;AD$1,Data!$1:$1,0)-1)=0,"",OFFSET(Data!$A$1,MATCH($D296,Data!$CG:$CG,0)-1,MATCH($E296&amp;"/"&amp;AD$1,Data!$1:$1,0)-1)))</f>
        <v/>
      </c>
      <c r="AE296" s="252" t="str">
        <f ca="1">IF(ISERROR(OFFSET(Data!$A$1,MATCH($D296,Data!$CG:$CG,0)-1,MATCH($E296&amp;"/"&amp;AE$1,Data!$1:$1,0)-1))=TRUE,"",IF(OFFSET(Data!$A$1,MATCH($D296,Data!$CG:$CG,0)-1,MATCH($E296&amp;"/"&amp;AE$1,Data!$1:$1,0)-1)=0,"",OFFSET(Data!$A$1,MATCH($D296,Data!$CG:$CG,0)-1,MATCH($E296&amp;"/"&amp;AE$1,Data!$1:$1,0)-1)))</f>
        <v/>
      </c>
      <c r="AF296" s="253" t="str">
        <f ca="1">IF(ISERROR(OFFSET(Data!$A$1,MATCH($D296,Data!$CG:$CG,0)-1,MATCH($E296&amp;"/"&amp;AF$1,Data!$1:$1,0)-1))=TRUE,"",IF(OFFSET(Data!$A$1,MATCH($D296,Data!$CG:$CG,0)-1,MATCH($E296&amp;"/"&amp;AF$1,Data!$1:$1,0)-1)=0,"",OFFSET(Data!$A$1,MATCH($D296,Data!$CG:$CG,0)-1,MATCH($E296&amp;"/"&amp;AF$1,Data!$1:$1,0)-1)))</f>
        <v/>
      </c>
      <c r="AG296" s="188">
        <f t="shared" ca="1" si="8"/>
        <v>0</v>
      </c>
      <c r="AH296" s="208">
        <f ca="1">SUM(AG294:AG296)</f>
        <v>0</v>
      </c>
    </row>
    <row r="297" spans="1:34" ht="15.75" hidden="1" customHeight="1" x14ac:dyDescent="0.25">
      <c r="A297" s="446"/>
      <c r="B297" s="469"/>
      <c r="C297" s="472"/>
      <c r="D297" s="50" t="e">
        <f>IF(C297&lt;&gt;"",C297,D296)</f>
        <v>#N/A</v>
      </c>
      <c r="E297" s="51" t="s">
        <v>24</v>
      </c>
      <c r="F297" s="254" t="str">
        <f ca="1">IF(ISERROR(OFFSET(Data!$A$1,MATCH($D297,Data!$CG:$CG,0)-1,MATCH($E297&amp;"/"&amp;F$1,Data!$1:$1,0)-1))=TRUE,"",IF(OFFSET(Data!$A$1,MATCH($D297,Data!$CG:$CG,0)-1,MATCH($E297&amp;"/"&amp;F$1,Data!$1:$1,0)-1)=0,"",OFFSET(Data!$A$1,MATCH($D297,Data!$CG:$CG,0)-1,MATCH($E297&amp;"/"&amp;F$1,Data!$1:$1,0)-1)))</f>
        <v/>
      </c>
      <c r="G297" s="252" t="str">
        <f ca="1">IF(ISERROR(OFFSET(Data!$A$1,MATCH($D297,Data!$CG:$CG,0)-1,MATCH($E297&amp;"/"&amp;G$1,Data!$1:$1,0)-1))=TRUE,"",IF(OFFSET(Data!$A$1,MATCH($D297,Data!$CG:$CG,0)-1,MATCH($E297&amp;"/"&amp;G$1,Data!$1:$1,0)-1)=0,"",OFFSET(Data!$A$1,MATCH($D297,Data!$CG:$CG,0)-1,MATCH($E297&amp;"/"&amp;G$1,Data!$1:$1,0)-1)))</f>
        <v/>
      </c>
      <c r="H297" s="252" t="str">
        <f ca="1">IF(ISERROR(OFFSET(Data!$A$1,MATCH($D297,Data!$CG:$CG,0)-1,MATCH($E297&amp;"/"&amp;H$1,Data!$1:$1,0)-1))=TRUE,"",IF(OFFSET(Data!$A$1,MATCH($D297,Data!$CG:$CG,0)-1,MATCH($E297&amp;"/"&amp;H$1,Data!$1:$1,0)-1)=0,"",OFFSET(Data!$A$1,MATCH($D297,Data!$CG:$CG,0)-1,MATCH($E297&amp;"/"&amp;H$1,Data!$1:$1,0)-1)))</f>
        <v/>
      </c>
      <c r="I297" s="252" t="str">
        <f ca="1">IF(ISERROR(OFFSET(Data!$A$1,MATCH($D297,Data!$CG:$CG,0)-1,MATCH($E297&amp;"/"&amp;I$1,Data!$1:$1,0)-1))=TRUE,"",IF(OFFSET(Data!$A$1,MATCH($D297,Data!$CG:$CG,0)-1,MATCH($E297&amp;"/"&amp;I$1,Data!$1:$1,0)-1)=0,"",OFFSET(Data!$A$1,MATCH($D297,Data!$CG:$CG,0)-1,MATCH($E297&amp;"/"&amp;I$1,Data!$1:$1,0)-1)))</f>
        <v/>
      </c>
      <c r="J297" s="252" t="str">
        <f ca="1">IF(ISERROR(OFFSET(Data!$A$1,MATCH($D297,Data!$CG:$CG,0)-1,MATCH($E297&amp;"/"&amp;J$1,Data!$1:$1,0)-1))=TRUE,"",IF(OFFSET(Data!$A$1,MATCH($D297,Data!$CG:$CG,0)-1,MATCH($E297&amp;"/"&amp;J$1,Data!$1:$1,0)-1)=0,"",OFFSET(Data!$A$1,MATCH($D297,Data!$CG:$CG,0)-1,MATCH($E297&amp;"/"&amp;J$1,Data!$1:$1,0)-1)))</f>
        <v/>
      </c>
      <c r="K297" s="252" t="str">
        <f ca="1">IF(ISERROR(OFFSET(Data!$A$1,MATCH($D297,Data!$CG:$CG,0)-1,MATCH($E297&amp;"/"&amp;K$1,Data!$1:$1,0)-1))=TRUE,"",IF(OFFSET(Data!$A$1,MATCH($D297,Data!$CG:$CG,0)-1,MATCH($E297&amp;"/"&amp;K$1,Data!$1:$1,0)-1)=0,"",OFFSET(Data!$A$1,MATCH($D297,Data!$CG:$CG,0)-1,MATCH($E297&amp;"/"&amp;K$1,Data!$1:$1,0)-1)))</f>
        <v/>
      </c>
      <c r="L297" s="252" t="str">
        <f ca="1">IF(ISERROR(OFFSET(Data!$A$1,MATCH($D297,Data!$CG:$CG,0)-1,MATCH($E297&amp;"/"&amp;L$1,Data!$1:$1,0)-1))=TRUE,"",IF(OFFSET(Data!$A$1,MATCH($D297,Data!$CG:$CG,0)-1,MATCH($E297&amp;"/"&amp;L$1,Data!$1:$1,0)-1)=0,"",OFFSET(Data!$A$1,MATCH($D297,Data!$CG:$CG,0)-1,MATCH($E297&amp;"/"&amp;L$1,Data!$1:$1,0)-1)))</f>
        <v/>
      </c>
      <c r="M297" s="252" t="str">
        <f ca="1">IF(ISERROR(OFFSET(Data!$A$1,MATCH($D297,Data!$CG:$CG,0)-1,MATCH($E297&amp;"/"&amp;M$1,Data!$1:$1,0)-1))=TRUE,"",IF(OFFSET(Data!$A$1,MATCH($D297,Data!$CG:$CG,0)-1,MATCH($E297&amp;"/"&amp;M$1,Data!$1:$1,0)-1)=0,"",OFFSET(Data!$A$1,MATCH($D297,Data!$CG:$CG,0)-1,MATCH($E297&amp;"/"&amp;M$1,Data!$1:$1,0)-1)))</f>
        <v/>
      </c>
      <c r="N297" s="252" t="str">
        <f ca="1">IF(ISERROR(OFFSET(Data!$A$1,MATCH($D297,Data!$CG:$CG,0)-1,MATCH($E297&amp;"/"&amp;N$1,Data!$1:$1,0)-1))=TRUE,"",IF(OFFSET(Data!$A$1,MATCH($D297,Data!$CG:$CG,0)-1,MATCH($E297&amp;"/"&amp;N$1,Data!$1:$1,0)-1)=0,"",OFFSET(Data!$A$1,MATCH($D297,Data!$CG:$CG,0)-1,MATCH($E297&amp;"/"&amp;N$1,Data!$1:$1,0)-1)))</f>
        <v/>
      </c>
      <c r="O297" s="252" t="str">
        <f ca="1">IF(ISERROR(OFFSET(Data!$A$1,MATCH($D297,Data!$CG:$CG,0)-1,MATCH($E297&amp;"/"&amp;O$1,Data!$1:$1,0)-1))=TRUE,"",IF(OFFSET(Data!$A$1,MATCH($D297,Data!$CG:$CG,0)-1,MATCH($E297&amp;"/"&amp;O$1,Data!$1:$1,0)-1)=0,"",OFFSET(Data!$A$1,MATCH($D297,Data!$CG:$CG,0)-1,MATCH($E297&amp;"/"&amp;O$1,Data!$1:$1,0)-1)))</f>
        <v/>
      </c>
      <c r="P297" s="252" t="str">
        <f ca="1">IF(ISERROR(OFFSET(Data!$A$1,MATCH($D297,Data!$CG:$CG,0)-1,MATCH($E297&amp;"/"&amp;P$1,Data!$1:$1,0)-1))=TRUE,"",IF(OFFSET(Data!$A$1,MATCH($D297,Data!$CG:$CG,0)-1,MATCH($E297&amp;"/"&amp;P$1,Data!$1:$1,0)-1)=0,"",OFFSET(Data!$A$1,MATCH($D297,Data!$CG:$CG,0)-1,MATCH($E297&amp;"/"&amp;P$1,Data!$1:$1,0)-1)))</f>
        <v/>
      </c>
      <c r="Q297" s="252" t="str">
        <f ca="1">IF(ISERROR(OFFSET(Data!$A$1,MATCH($D297,Data!$CG:$CG,0)-1,MATCH($E297&amp;"/"&amp;Q$1,Data!$1:$1,0)-1))=TRUE,"",IF(OFFSET(Data!$A$1,MATCH($D297,Data!$CG:$CG,0)-1,MATCH($E297&amp;"/"&amp;Q$1,Data!$1:$1,0)-1)=0,"",OFFSET(Data!$A$1,MATCH($D297,Data!$CG:$CG,0)-1,MATCH($E297&amp;"/"&amp;Q$1,Data!$1:$1,0)-1)))</f>
        <v/>
      </c>
      <c r="R297" s="252" t="str">
        <f ca="1">IF(ISERROR(OFFSET(Data!$A$1,MATCH($D297,Data!$CG:$CG,0)-1,MATCH($E297&amp;"/"&amp;R$1,Data!$1:$1,0)-1))=TRUE,"",IF(OFFSET(Data!$A$1,MATCH($D297,Data!$CG:$CG,0)-1,MATCH($E297&amp;"/"&amp;R$1,Data!$1:$1,0)-1)=0,"",OFFSET(Data!$A$1,MATCH($D297,Data!$CG:$CG,0)-1,MATCH($E297&amp;"/"&amp;R$1,Data!$1:$1,0)-1)))</f>
        <v/>
      </c>
      <c r="S297" s="252" t="str">
        <f ca="1">IF(ISERROR(OFFSET(Data!$A$1,MATCH($D297,Data!$CG:$CG,0)-1,MATCH($E297&amp;"/"&amp;S$1,Data!$1:$1,0)-1))=TRUE,"",IF(OFFSET(Data!$A$1,MATCH($D297,Data!$CG:$CG,0)-1,MATCH($E297&amp;"/"&amp;S$1,Data!$1:$1,0)-1)=0,"",OFFSET(Data!$A$1,MATCH($D297,Data!$CG:$CG,0)-1,MATCH($E297&amp;"/"&amp;S$1,Data!$1:$1,0)-1)))</f>
        <v/>
      </c>
      <c r="T297" s="252" t="str">
        <f ca="1">IF(ISERROR(OFFSET(Data!$A$1,MATCH($D297,Data!$CG:$CG,0)-1,MATCH($E297&amp;"/"&amp;T$1,Data!$1:$1,0)-1))=TRUE,"",IF(OFFSET(Data!$A$1,MATCH($D297,Data!$CG:$CG,0)-1,MATCH($E297&amp;"/"&amp;T$1,Data!$1:$1,0)-1)=0,"",OFFSET(Data!$A$1,MATCH($D297,Data!$CG:$CG,0)-1,MATCH($E297&amp;"/"&amp;T$1,Data!$1:$1,0)-1)))</f>
        <v/>
      </c>
      <c r="U297" s="252" t="str">
        <f ca="1">IF(ISERROR(OFFSET(Data!$A$1,MATCH($D297,Data!$CG:$CG,0)-1,MATCH($E297&amp;"/"&amp;U$1,Data!$1:$1,0)-1))=TRUE,"",IF(OFFSET(Data!$A$1,MATCH($D297,Data!$CG:$CG,0)-1,MATCH($E297&amp;"/"&amp;U$1,Data!$1:$1,0)-1)=0,"",OFFSET(Data!$A$1,MATCH($D297,Data!$CG:$CG,0)-1,MATCH($E297&amp;"/"&amp;U$1,Data!$1:$1,0)-1)))</f>
        <v/>
      </c>
      <c r="V297" s="252" t="str">
        <f ca="1">IF(ISERROR(OFFSET(Data!$A$1,MATCH($D297,Data!$CG:$CG,0)-1,MATCH($E297&amp;"/"&amp;V$1,Data!$1:$1,0)-1))=TRUE,"",IF(OFFSET(Data!$A$1,MATCH($D297,Data!$CG:$CG,0)-1,MATCH($E297&amp;"/"&amp;V$1,Data!$1:$1,0)-1)=0,"",OFFSET(Data!$A$1,MATCH($D297,Data!$CG:$CG,0)-1,MATCH($E297&amp;"/"&amp;V$1,Data!$1:$1,0)-1)))</f>
        <v/>
      </c>
      <c r="W297" s="269" t="str">
        <f ca="1">IF(ISERROR(OFFSET(Data!$A$1,MATCH($D297,Data!$CG:$CG,0)-1,MATCH($E297&amp;"/"&amp;W$1,Data!$1:$1,0)-1))=TRUE,"",IF(OFFSET(Data!$A$1,MATCH($D297,Data!$CG:$CG,0)-1,MATCH($E297&amp;"/"&amp;W$1,Data!$1:$1,0)-1)=0,"",OFFSET(Data!$A$1,MATCH($D297,Data!$CG:$CG,0)-1,MATCH($E297&amp;"/"&amp;W$1,Data!$1:$1,0)-1)))</f>
        <v/>
      </c>
      <c r="X297" s="252" t="str">
        <f ca="1">IF(ISERROR(OFFSET(Data!$A$1,MATCH($D297,Data!$CG:$CG,0)-1,MATCH($E297&amp;"/"&amp;X$1,Data!$1:$1,0)-1))=TRUE,"",IF(OFFSET(Data!$A$1,MATCH($D297,Data!$CG:$CG,0)-1,MATCH($E297&amp;"/"&amp;X$1,Data!$1:$1,0)-1)=0,"",OFFSET(Data!$A$1,MATCH($D297,Data!$CG:$CG,0)-1,MATCH($E297&amp;"/"&amp;X$1,Data!$1:$1,0)-1)))</f>
        <v/>
      </c>
      <c r="Y297" s="252" t="str">
        <f ca="1">IF(ISERROR(OFFSET(Data!$A$1,MATCH($D297,Data!$CG:$CG,0)-1,MATCH($E297&amp;"/"&amp;Y$1,Data!$1:$1,0)-1))=TRUE,"",IF(OFFSET(Data!$A$1,MATCH($D297,Data!$CG:$CG,0)-1,MATCH($E297&amp;"/"&amp;Y$1,Data!$1:$1,0)-1)=0,"",OFFSET(Data!$A$1,MATCH($D297,Data!$CG:$CG,0)-1,MATCH($E297&amp;"/"&amp;Y$1,Data!$1:$1,0)-1)))</f>
        <v/>
      </c>
      <c r="Z297" s="252" t="str">
        <f ca="1">IF(ISERROR(OFFSET(Data!$A$1,MATCH($D297,Data!$CG:$CG,0)-1,MATCH($E297&amp;"/"&amp;Z$1,Data!$1:$1,0)-1))=TRUE,"",IF(OFFSET(Data!$A$1,MATCH($D297,Data!$CG:$CG,0)-1,MATCH($E297&amp;"/"&amp;Z$1,Data!$1:$1,0)-1)=0,"",OFFSET(Data!$A$1,MATCH($D297,Data!$CG:$CG,0)-1,MATCH($E297&amp;"/"&amp;Z$1,Data!$1:$1,0)-1)))</f>
        <v/>
      </c>
      <c r="AA297" s="252" t="str">
        <f ca="1">IF(ISERROR(OFFSET(Data!$A$1,MATCH($D297,Data!$CG:$CG,0)-1,MATCH($E297&amp;"/"&amp;AA$1,Data!$1:$1,0)-1))=TRUE,"",IF(OFFSET(Data!$A$1,MATCH($D297,Data!$CG:$CG,0)-1,MATCH($E297&amp;"/"&amp;AA$1,Data!$1:$1,0)-1)=0,"",OFFSET(Data!$A$1,MATCH($D297,Data!$CG:$CG,0)-1,MATCH($E297&amp;"/"&amp;AA$1,Data!$1:$1,0)-1)))</f>
        <v/>
      </c>
      <c r="AB297" s="252" t="str">
        <f ca="1">IF(ISERROR(OFFSET(Data!$A$1,MATCH($D297,Data!$CG:$CG,0)-1,MATCH($E297&amp;"/"&amp;AB$1,Data!$1:$1,0)-1))=TRUE,"",IF(OFFSET(Data!$A$1,MATCH($D297,Data!$CG:$CG,0)-1,MATCH($E297&amp;"/"&amp;AB$1,Data!$1:$1,0)-1)=0,"",OFFSET(Data!$A$1,MATCH($D297,Data!$CG:$CG,0)-1,MATCH($E297&amp;"/"&amp;AB$1,Data!$1:$1,0)-1)))</f>
        <v/>
      </c>
      <c r="AC297" s="252" t="str">
        <f ca="1">IF(ISERROR(OFFSET(Data!$A$1,MATCH($D297,Data!$CG:$CG,0)-1,MATCH($E297&amp;"/"&amp;AC$1,Data!$1:$1,0)-1))=TRUE,"",IF(OFFSET(Data!$A$1,MATCH($D297,Data!$CG:$CG,0)-1,MATCH($E297&amp;"/"&amp;AC$1,Data!$1:$1,0)-1)=0,"",OFFSET(Data!$A$1,MATCH($D297,Data!$CG:$CG,0)-1,MATCH($E297&amp;"/"&amp;AC$1,Data!$1:$1,0)-1)))</f>
        <v/>
      </c>
      <c r="AD297" s="252" t="str">
        <f ca="1">IF(ISERROR(OFFSET(Data!$A$1,MATCH($D297,Data!$CG:$CG,0)-1,MATCH($E297&amp;"/"&amp;AD$1,Data!$1:$1,0)-1))=TRUE,"",IF(OFFSET(Data!$A$1,MATCH($D297,Data!$CG:$CG,0)-1,MATCH($E297&amp;"/"&amp;AD$1,Data!$1:$1,0)-1)=0,"",OFFSET(Data!$A$1,MATCH($D297,Data!$CG:$CG,0)-1,MATCH($E297&amp;"/"&amp;AD$1,Data!$1:$1,0)-1)))</f>
        <v/>
      </c>
      <c r="AE297" s="252" t="str">
        <f ca="1">IF(ISERROR(OFFSET(Data!$A$1,MATCH($D297,Data!$CG:$CG,0)-1,MATCH($E297&amp;"/"&amp;AE$1,Data!$1:$1,0)-1))=TRUE,"",IF(OFFSET(Data!$A$1,MATCH($D297,Data!$CG:$CG,0)-1,MATCH($E297&amp;"/"&amp;AE$1,Data!$1:$1,0)-1)=0,"",OFFSET(Data!$A$1,MATCH($D297,Data!$CG:$CG,0)-1,MATCH($E297&amp;"/"&amp;AE$1,Data!$1:$1,0)-1)))</f>
        <v/>
      </c>
      <c r="AF297" s="253" t="str">
        <f ca="1">IF(ISERROR(OFFSET(Data!$A$1,MATCH($D297,Data!$CG:$CG,0)-1,MATCH($E297&amp;"/"&amp;AF$1,Data!$1:$1,0)-1))=TRUE,"",IF(OFFSET(Data!$A$1,MATCH($D297,Data!$CG:$CG,0)-1,MATCH($E297&amp;"/"&amp;AF$1,Data!$1:$1,0)-1)=0,"",OFFSET(Data!$A$1,MATCH($D297,Data!$CG:$CG,0)-1,MATCH($E297&amp;"/"&amp;AF$1,Data!$1:$1,0)-1)))</f>
        <v/>
      </c>
      <c r="AG297" s="188">
        <f t="shared" ca="1" si="8"/>
        <v>0</v>
      </c>
      <c r="AH297" s="208">
        <f ca="1">SUM(AG294:AG297)</f>
        <v>0</v>
      </c>
    </row>
    <row r="298" spans="1:34" ht="15.75" hidden="1" customHeight="1" thickBot="1" x14ac:dyDescent="0.3">
      <c r="A298" s="447"/>
      <c r="B298" s="470"/>
      <c r="C298" s="473"/>
      <c r="D298" s="52" t="e">
        <f>IF(C298&lt;&gt;"",C298,D297)</f>
        <v>#N/A</v>
      </c>
      <c r="E298" s="53" t="s">
        <v>25</v>
      </c>
      <c r="F298" s="255" t="str">
        <f ca="1">IF(ISERROR(OFFSET(Data!$A$1,MATCH($D298,Data!$CG:$CG,0)-1,MATCH($E298&amp;"/"&amp;F$1,Data!$1:$1,0)-1))=TRUE,"",IF(OFFSET(Data!$A$1,MATCH($D298,Data!$CG:$CG,0)-1,MATCH($E298&amp;"/"&amp;F$1,Data!$1:$1,0)-1)=0,"",OFFSET(Data!$A$1,MATCH($D298,Data!$CG:$CG,0)-1,MATCH($E298&amp;"/"&amp;F$1,Data!$1:$1,0)-1)))</f>
        <v/>
      </c>
      <c r="G298" s="256" t="str">
        <f ca="1">IF(ISERROR(OFFSET(Data!$A$1,MATCH($D298,Data!$CG:$CG,0)-1,MATCH($E298&amp;"/"&amp;G$1,Data!$1:$1,0)-1))=TRUE,"",IF(OFFSET(Data!$A$1,MATCH($D298,Data!$CG:$CG,0)-1,MATCH($E298&amp;"/"&amp;G$1,Data!$1:$1,0)-1)=0,"",OFFSET(Data!$A$1,MATCH($D298,Data!$CG:$CG,0)-1,MATCH($E298&amp;"/"&amp;G$1,Data!$1:$1,0)-1)))</f>
        <v/>
      </c>
      <c r="H298" s="256" t="str">
        <f ca="1">IF(ISERROR(OFFSET(Data!$A$1,MATCH($D298,Data!$CG:$CG,0)-1,MATCH($E298&amp;"/"&amp;H$1,Data!$1:$1,0)-1))=TRUE,"",IF(OFFSET(Data!$A$1,MATCH($D298,Data!$CG:$CG,0)-1,MATCH($E298&amp;"/"&amp;H$1,Data!$1:$1,0)-1)=0,"",OFFSET(Data!$A$1,MATCH($D298,Data!$CG:$CG,0)-1,MATCH($E298&amp;"/"&amp;H$1,Data!$1:$1,0)-1)))</f>
        <v/>
      </c>
      <c r="I298" s="256" t="str">
        <f ca="1">IF(ISERROR(OFFSET(Data!$A$1,MATCH($D298,Data!$CG:$CG,0)-1,MATCH($E298&amp;"/"&amp;I$1,Data!$1:$1,0)-1))=TRUE,"",IF(OFFSET(Data!$A$1,MATCH($D298,Data!$CG:$CG,0)-1,MATCH($E298&amp;"/"&amp;I$1,Data!$1:$1,0)-1)=0,"",OFFSET(Data!$A$1,MATCH($D298,Data!$CG:$CG,0)-1,MATCH($E298&amp;"/"&amp;I$1,Data!$1:$1,0)-1)))</f>
        <v/>
      </c>
      <c r="J298" s="256" t="str">
        <f ca="1">IF(ISERROR(OFFSET(Data!$A$1,MATCH($D298,Data!$CG:$CG,0)-1,MATCH($E298&amp;"/"&amp;J$1,Data!$1:$1,0)-1))=TRUE,"",IF(OFFSET(Data!$A$1,MATCH($D298,Data!$CG:$CG,0)-1,MATCH($E298&amp;"/"&amp;J$1,Data!$1:$1,0)-1)=0,"",OFFSET(Data!$A$1,MATCH($D298,Data!$CG:$CG,0)-1,MATCH($E298&amp;"/"&amp;J$1,Data!$1:$1,0)-1)))</f>
        <v/>
      </c>
      <c r="K298" s="256" t="str">
        <f ca="1">IF(ISERROR(OFFSET(Data!$A$1,MATCH($D298,Data!$CG:$CG,0)-1,MATCH($E298&amp;"/"&amp;K$1,Data!$1:$1,0)-1))=TRUE,"",IF(OFFSET(Data!$A$1,MATCH($D298,Data!$CG:$CG,0)-1,MATCH($E298&amp;"/"&amp;K$1,Data!$1:$1,0)-1)=0,"",OFFSET(Data!$A$1,MATCH($D298,Data!$CG:$CG,0)-1,MATCH($E298&amp;"/"&amp;K$1,Data!$1:$1,0)-1)))</f>
        <v/>
      </c>
      <c r="L298" s="256" t="str">
        <f ca="1">IF(ISERROR(OFFSET(Data!$A$1,MATCH($D298,Data!$CG:$CG,0)-1,MATCH($E298&amp;"/"&amp;L$1,Data!$1:$1,0)-1))=TRUE,"",IF(OFFSET(Data!$A$1,MATCH($D298,Data!$CG:$CG,0)-1,MATCH($E298&amp;"/"&amp;L$1,Data!$1:$1,0)-1)=0,"",OFFSET(Data!$A$1,MATCH($D298,Data!$CG:$CG,0)-1,MATCH($E298&amp;"/"&amp;L$1,Data!$1:$1,0)-1)))</f>
        <v/>
      </c>
      <c r="M298" s="256" t="str">
        <f ca="1">IF(ISERROR(OFFSET(Data!$A$1,MATCH($D298,Data!$CG:$CG,0)-1,MATCH($E298&amp;"/"&amp;M$1,Data!$1:$1,0)-1))=TRUE,"",IF(OFFSET(Data!$A$1,MATCH($D298,Data!$CG:$CG,0)-1,MATCH($E298&amp;"/"&amp;M$1,Data!$1:$1,0)-1)=0,"",OFFSET(Data!$A$1,MATCH($D298,Data!$CG:$CG,0)-1,MATCH($E298&amp;"/"&amp;M$1,Data!$1:$1,0)-1)))</f>
        <v/>
      </c>
      <c r="N298" s="256" t="str">
        <f ca="1">IF(ISERROR(OFFSET(Data!$A$1,MATCH($D298,Data!$CG:$CG,0)-1,MATCH($E298&amp;"/"&amp;N$1,Data!$1:$1,0)-1))=TRUE,"",IF(OFFSET(Data!$A$1,MATCH($D298,Data!$CG:$CG,0)-1,MATCH($E298&amp;"/"&amp;N$1,Data!$1:$1,0)-1)=0,"",OFFSET(Data!$A$1,MATCH($D298,Data!$CG:$CG,0)-1,MATCH($E298&amp;"/"&amp;N$1,Data!$1:$1,0)-1)))</f>
        <v/>
      </c>
      <c r="O298" s="256" t="str">
        <f ca="1">IF(ISERROR(OFFSET(Data!$A$1,MATCH($D298,Data!$CG:$CG,0)-1,MATCH($E298&amp;"/"&amp;O$1,Data!$1:$1,0)-1))=TRUE,"",IF(OFFSET(Data!$A$1,MATCH($D298,Data!$CG:$CG,0)-1,MATCH($E298&amp;"/"&amp;O$1,Data!$1:$1,0)-1)=0,"",OFFSET(Data!$A$1,MATCH($D298,Data!$CG:$CG,0)-1,MATCH($E298&amp;"/"&amp;O$1,Data!$1:$1,0)-1)))</f>
        <v/>
      </c>
      <c r="P298" s="256" t="str">
        <f ca="1">IF(ISERROR(OFFSET(Data!$A$1,MATCH($D298,Data!$CG:$CG,0)-1,MATCH($E298&amp;"/"&amp;P$1,Data!$1:$1,0)-1))=TRUE,"",IF(OFFSET(Data!$A$1,MATCH($D298,Data!$CG:$CG,0)-1,MATCH($E298&amp;"/"&amp;P$1,Data!$1:$1,0)-1)=0,"",OFFSET(Data!$A$1,MATCH($D298,Data!$CG:$CG,0)-1,MATCH($E298&amp;"/"&amp;P$1,Data!$1:$1,0)-1)))</f>
        <v/>
      </c>
      <c r="Q298" s="256" t="str">
        <f ca="1">IF(ISERROR(OFFSET(Data!$A$1,MATCH($D298,Data!$CG:$CG,0)-1,MATCH($E298&amp;"/"&amp;Q$1,Data!$1:$1,0)-1))=TRUE,"",IF(OFFSET(Data!$A$1,MATCH($D298,Data!$CG:$CG,0)-1,MATCH($E298&amp;"/"&amp;Q$1,Data!$1:$1,0)-1)=0,"",OFFSET(Data!$A$1,MATCH($D298,Data!$CG:$CG,0)-1,MATCH($E298&amp;"/"&amp;Q$1,Data!$1:$1,0)-1)))</f>
        <v/>
      </c>
      <c r="R298" s="256" t="str">
        <f ca="1">IF(ISERROR(OFFSET(Data!$A$1,MATCH($D298,Data!$CG:$CG,0)-1,MATCH($E298&amp;"/"&amp;R$1,Data!$1:$1,0)-1))=TRUE,"",IF(OFFSET(Data!$A$1,MATCH($D298,Data!$CG:$CG,0)-1,MATCH($E298&amp;"/"&amp;R$1,Data!$1:$1,0)-1)=0,"",OFFSET(Data!$A$1,MATCH($D298,Data!$CG:$CG,0)-1,MATCH($E298&amp;"/"&amp;R$1,Data!$1:$1,0)-1)))</f>
        <v/>
      </c>
      <c r="S298" s="256" t="str">
        <f ca="1">IF(ISERROR(OFFSET(Data!$A$1,MATCH($D298,Data!$CG:$CG,0)-1,MATCH($E298&amp;"/"&amp;S$1,Data!$1:$1,0)-1))=TRUE,"",IF(OFFSET(Data!$A$1,MATCH($D298,Data!$CG:$CG,0)-1,MATCH($E298&amp;"/"&amp;S$1,Data!$1:$1,0)-1)=0,"",OFFSET(Data!$A$1,MATCH($D298,Data!$CG:$CG,0)-1,MATCH($E298&amp;"/"&amp;S$1,Data!$1:$1,0)-1)))</f>
        <v/>
      </c>
      <c r="T298" s="256" t="str">
        <f ca="1">IF(ISERROR(OFFSET(Data!$A$1,MATCH($D298,Data!$CG:$CG,0)-1,MATCH($E298&amp;"/"&amp;T$1,Data!$1:$1,0)-1))=TRUE,"",IF(OFFSET(Data!$A$1,MATCH($D298,Data!$CG:$CG,0)-1,MATCH($E298&amp;"/"&amp;T$1,Data!$1:$1,0)-1)=0,"",OFFSET(Data!$A$1,MATCH($D298,Data!$CG:$CG,0)-1,MATCH($E298&amp;"/"&amp;T$1,Data!$1:$1,0)-1)))</f>
        <v/>
      </c>
      <c r="U298" s="256" t="str">
        <f ca="1">IF(ISERROR(OFFSET(Data!$A$1,MATCH($D298,Data!$CG:$CG,0)-1,MATCH($E298&amp;"/"&amp;U$1,Data!$1:$1,0)-1))=TRUE,"",IF(OFFSET(Data!$A$1,MATCH($D298,Data!$CG:$CG,0)-1,MATCH($E298&amp;"/"&amp;U$1,Data!$1:$1,0)-1)=0,"",OFFSET(Data!$A$1,MATCH($D298,Data!$CG:$CG,0)-1,MATCH($E298&amp;"/"&amp;U$1,Data!$1:$1,0)-1)))</f>
        <v/>
      </c>
      <c r="V298" s="256" t="str">
        <f ca="1">IF(ISERROR(OFFSET(Data!$A$1,MATCH($D298,Data!$CG:$CG,0)-1,MATCH($E298&amp;"/"&amp;V$1,Data!$1:$1,0)-1))=TRUE,"",IF(OFFSET(Data!$A$1,MATCH($D298,Data!$CG:$CG,0)-1,MATCH($E298&amp;"/"&amp;V$1,Data!$1:$1,0)-1)=0,"",OFFSET(Data!$A$1,MATCH($D298,Data!$CG:$CG,0)-1,MATCH($E298&amp;"/"&amp;V$1,Data!$1:$1,0)-1)))</f>
        <v/>
      </c>
      <c r="W298" s="257" t="str">
        <f ca="1">IF(ISERROR(OFFSET(Data!$A$1,MATCH($D298,Data!$CG:$CG,0)-1,MATCH($E298&amp;"/"&amp;W$1,Data!$1:$1,0)-1))=TRUE,"",IF(OFFSET(Data!$A$1,MATCH($D298,Data!$CG:$CG,0)-1,MATCH($E298&amp;"/"&amp;W$1,Data!$1:$1,0)-1)=0,"",OFFSET(Data!$A$1,MATCH($D298,Data!$CG:$CG,0)-1,MATCH($E298&amp;"/"&amp;W$1,Data!$1:$1,0)-1)))</f>
        <v/>
      </c>
      <c r="X298" s="256" t="str">
        <f ca="1">IF(ISERROR(OFFSET(Data!$A$1,MATCH($D298,Data!$CG:$CG,0)-1,MATCH($E298&amp;"/"&amp;X$1,Data!$1:$1,0)-1))=TRUE,"",IF(OFFSET(Data!$A$1,MATCH($D298,Data!$CG:$CG,0)-1,MATCH($E298&amp;"/"&amp;X$1,Data!$1:$1,0)-1)=0,"",OFFSET(Data!$A$1,MATCH($D298,Data!$CG:$CG,0)-1,MATCH($E298&amp;"/"&amp;X$1,Data!$1:$1,0)-1)))</f>
        <v/>
      </c>
      <c r="Y298" s="256" t="str">
        <f ca="1">IF(ISERROR(OFFSET(Data!$A$1,MATCH($D298,Data!$CG:$CG,0)-1,MATCH($E298&amp;"/"&amp;Y$1,Data!$1:$1,0)-1))=TRUE,"",IF(OFFSET(Data!$A$1,MATCH($D298,Data!$CG:$CG,0)-1,MATCH($E298&amp;"/"&amp;Y$1,Data!$1:$1,0)-1)=0,"",OFFSET(Data!$A$1,MATCH($D298,Data!$CG:$CG,0)-1,MATCH($E298&amp;"/"&amp;Y$1,Data!$1:$1,0)-1)))</f>
        <v/>
      </c>
      <c r="Z298" s="256" t="str">
        <f ca="1">IF(ISERROR(OFFSET(Data!$A$1,MATCH($D298,Data!$CG:$CG,0)-1,MATCH($E298&amp;"/"&amp;Z$1,Data!$1:$1,0)-1))=TRUE,"",IF(OFFSET(Data!$A$1,MATCH($D298,Data!$CG:$CG,0)-1,MATCH($E298&amp;"/"&amp;Z$1,Data!$1:$1,0)-1)=0,"",OFFSET(Data!$A$1,MATCH($D298,Data!$CG:$CG,0)-1,MATCH($E298&amp;"/"&amp;Z$1,Data!$1:$1,0)-1)))</f>
        <v/>
      </c>
      <c r="AA298" s="256" t="str">
        <f ca="1">IF(ISERROR(OFFSET(Data!$A$1,MATCH($D298,Data!$CG:$CG,0)-1,MATCH($E298&amp;"/"&amp;AA$1,Data!$1:$1,0)-1))=TRUE,"",IF(OFFSET(Data!$A$1,MATCH($D298,Data!$CG:$CG,0)-1,MATCH($E298&amp;"/"&amp;AA$1,Data!$1:$1,0)-1)=0,"",OFFSET(Data!$A$1,MATCH($D298,Data!$CG:$CG,0)-1,MATCH($E298&amp;"/"&amp;AA$1,Data!$1:$1,0)-1)))</f>
        <v/>
      </c>
      <c r="AB298" s="256" t="str">
        <f ca="1">IF(ISERROR(OFFSET(Data!$A$1,MATCH($D298,Data!$CG:$CG,0)-1,MATCH($E298&amp;"/"&amp;AB$1,Data!$1:$1,0)-1))=TRUE,"",IF(OFFSET(Data!$A$1,MATCH($D298,Data!$CG:$CG,0)-1,MATCH($E298&amp;"/"&amp;AB$1,Data!$1:$1,0)-1)=0,"",OFFSET(Data!$A$1,MATCH($D298,Data!$CG:$CG,0)-1,MATCH($E298&amp;"/"&amp;AB$1,Data!$1:$1,0)-1)))</f>
        <v/>
      </c>
      <c r="AC298" s="256" t="str">
        <f ca="1">IF(ISERROR(OFFSET(Data!$A$1,MATCH($D298,Data!$CG:$CG,0)-1,MATCH($E298&amp;"/"&amp;AC$1,Data!$1:$1,0)-1))=TRUE,"",IF(OFFSET(Data!$A$1,MATCH($D298,Data!$CG:$CG,0)-1,MATCH($E298&amp;"/"&amp;AC$1,Data!$1:$1,0)-1)=0,"",OFFSET(Data!$A$1,MATCH($D298,Data!$CG:$CG,0)-1,MATCH($E298&amp;"/"&amp;AC$1,Data!$1:$1,0)-1)))</f>
        <v/>
      </c>
      <c r="AD298" s="256" t="str">
        <f ca="1">IF(ISERROR(OFFSET(Data!$A$1,MATCH($D298,Data!$CG:$CG,0)-1,MATCH($E298&amp;"/"&amp;AD$1,Data!$1:$1,0)-1))=TRUE,"",IF(OFFSET(Data!$A$1,MATCH($D298,Data!$CG:$CG,0)-1,MATCH($E298&amp;"/"&amp;AD$1,Data!$1:$1,0)-1)=0,"",OFFSET(Data!$A$1,MATCH($D298,Data!$CG:$CG,0)-1,MATCH($E298&amp;"/"&amp;AD$1,Data!$1:$1,0)-1)))</f>
        <v/>
      </c>
      <c r="AE298" s="256" t="str">
        <f ca="1">IF(ISERROR(OFFSET(Data!$A$1,MATCH($D298,Data!$CG:$CG,0)-1,MATCH($E298&amp;"/"&amp;AE$1,Data!$1:$1,0)-1))=TRUE,"",IF(OFFSET(Data!$A$1,MATCH($D298,Data!$CG:$CG,0)-1,MATCH($E298&amp;"/"&amp;AE$1,Data!$1:$1,0)-1)=0,"",OFFSET(Data!$A$1,MATCH($D298,Data!$CG:$CG,0)-1,MATCH($E298&amp;"/"&amp;AE$1,Data!$1:$1,0)-1)))</f>
        <v/>
      </c>
      <c r="AF298" s="258" t="str">
        <f ca="1">IF(ISERROR(OFFSET(Data!$A$1,MATCH($D298,Data!$CG:$CG,0)-1,MATCH($E298&amp;"/"&amp;AF$1,Data!$1:$1,0)-1))=TRUE,"",IF(OFFSET(Data!$A$1,MATCH($D298,Data!$CG:$CG,0)-1,MATCH($E298&amp;"/"&amp;AF$1,Data!$1:$1,0)-1)=0,"",OFFSET(Data!$A$1,MATCH($D298,Data!$CG:$CG,0)-1,MATCH($E298&amp;"/"&amp;AF$1,Data!$1:$1,0)-1)))</f>
        <v/>
      </c>
      <c r="AG298" s="197">
        <f t="shared" ca="1" si="8"/>
        <v>0</v>
      </c>
      <c r="AH298" s="209">
        <f ca="1">SUM(AG294:AG298)</f>
        <v>0</v>
      </c>
    </row>
    <row r="299" spans="1:34" ht="15" hidden="1" customHeight="1" x14ac:dyDescent="0.25">
      <c r="A299" s="445">
        <v>59</v>
      </c>
      <c r="B299" s="468" t="e">
        <f>INDEX(Data!CI:CI,MATCH("M"&amp;A299,Data!A:A,0))</f>
        <v>#N/A</v>
      </c>
      <c r="C299" s="471" t="e">
        <f>INDEX(Data!CG:CG,MATCH("M"&amp;A299,Data!A:A,0))</f>
        <v>#N/A</v>
      </c>
      <c r="D299" s="48" t="e">
        <f>IF(C299&lt;&gt;"",C299,#REF!)</f>
        <v>#N/A</v>
      </c>
      <c r="E299" s="49" t="s">
        <v>21</v>
      </c>
      <c r="F299" s="271" t="str">
        <f ca="1">IF(ISERROR(OFFSET(Data!$A$1,MATCH($D299,Data!$CG:$CG,0)-1,MATCH($E299&amp;"/"&amp;F$1,Data!$1:$1,0)-1))=TRUE,"",IF(OFFSET(Data!$A$1,MATCH($D299,Data!$CG:$CG,0)-1,MATCH($E299&amp;"/"&amp;F$1,Data!$1:$1,0)-1)=0,"",OFFSET(Data!$A$1,MATCH($D299,Data!$CG:$CG,0)-1,MATCH($E299&amp;"/"&amp;F$1,Data!$1:$1,0)-1)))</f>
        <v/>
      </c>
      <c r="G299" s="250" t="str">
        <f ca="1">IF(ISERROR(OFFSET(Data!$A$1,MATCH($D299,Data!$CG:$CG,0)-1,MATCH($E299&amp;"/"&amp;G$1,Data!$1:$1,0)-1))=TRUE,"",IF(OFFSET(Data!$A$1,MATCH($D299,Data!$CG:$CG,0)-1,MATCH($E299&amp;"/"&amp;G$1,Data!$1:$1,0)-1)=0,"",OFFSET(Data!$A$1,MATCH($D299,Data!$CG:$CG,0)-1,MATCH($E299&amp;"/"&amp;G$1,Data!$1:$1,0)-1)))</f>
        <v/>
      </c>
      <c r="H299" s="250" t="str">
        <f ca="1">IF(ISERROR(OFFSET(Data!$A$1,MATCH($D299,Data!$CG:$CG,0)-1,MATCH($E299&amp;"/"&amp;H$1,Data!$1:$1,0)-1))=TRUE,"",IF(OFFSET(Data!$A$1,MATCH($D299,Data!$CG:$CG,0)-1,MATCH($E299&amp;"/"&amp;H$1,Data!$1:$1,0)-1)=0,"",OFFSET(Data!$A$1,MATCH($D299,Data!$CG:$CG,0)-1,MATCH($E299&amp;"/"&amp;H$1,Data!$1:$1,0)-1)))</f>
        <v/>
      </c>
      <c r="I299" s="250" t="str">
        <f ca="1">IF(ISERROR(OFFSET(Data!$A$1,MATCH($D299,Data!$CG:$CG,0)-1,MATCH($E299&amp;"/"&amp;I$1,Data!$1:$1,0)-1))=TRUE,"",IF(OFFSET(Data!$A$1,MATCH($D299,Data!$CG:$CG,0)-1,MATCH($E299&amp;"/"&amp;I$1,Data!$1:$1,0)-1)=0,"",OFFSET(Data!$A$1,MATCH($D299,Data!$CG:$CG,0)-1,MATCH($E299&amp;"/"&amp;I$1,Data!$1:$1,0)-1)))</f>
        <v/>
      </c>
      <c r="J299" s="250" t="str">
        <f ca="1">IF(ISERROR(OFFSET(Data!$A$1,MATCH($D299,Data!$CG:$CG,0)-1,MATCH($E299&amp;"/"&amp;J$1,Data!$1:$1,0)-1))=TRUE,"",IF(OFFSET(Data!$A$1,MATCH($D299,Data!$CG:$CG,0)-1,MATCH($E299&amp;"/"&amp;J$1,Data!$1:$1,0)-1)=0,"",OFFSET(Data!$A$1,MATCH($D299,Data!$CG:$CG,0)-1,MATCH($E299&amp;"/"&amp;J$1,Data!$1:$1,0)-1)))</f>
        <v/>
      </c>
      <c r="K299" s="250" t="str">
        <f ca="1">IF(ISERROR(OFFSET(Data!$A$1,MATCH($D299,Data!$CG:$CG,0)-1,MATCH($E299&amp;"/"&amp;K$1,Data!$1:$1,0)-1))=TRUE,"",IF(OFFSET(Data!$A$1,MATCH($D299,Data!$CG:$CG,0)-1,MATCH($E299&amp;"/"&amp;K$1,Data!$1:$1,0)-1)=0,"",OFFSET(Data!$A$1,MATCH($D299,Data!$CG:$CG,0)-1,MATCH($E299&amp;"/"&amp;K$1,Data!$1:$1,0)-1)))</f>
        <v/>
      </c>
      <c r="L299" s="250" t="str">
        <f ca="1">IF(ISERROR(OFFSET(Data!$A$1,MATCH($D299,Data!$CG:$CG,0)-1,MATCH($E299&amp;"/"&amp;L$1,Data!$1:$1,0)-1))=TRUE,"",IF(OFFSET(Data!$A$1,MATCH($D299,Data!$CG:$CG,0)-1,MATCH($E299&amp;"/"&amp;L$1,Data!$1:$1,0)-1)=0,"",OFFSET(Data!$A$1,MATCH($D299,Data!$CG:$CG,0)-1,MATCH($E299&amp;"/"&amp;L$1,Data!$1:$1,0)-1)))</f>
        <v/>
      </c>
      <c r="M299" s="250" t="str">
        <f ca="1">IF(ISERROR(OFFSET(Data!$A$1,MATCH($D299,Data!$CG:$CG,0)-1,MATCH($E299&amp;"/"&amp;M$1,Data!$1:$1,0)-1))=TRUE,"",IF(OFFSET(Data!$A$1,MATCH($D299,Data!$CG:$CG,0)-1,MATCH($E299&amp;"/"&amp;M$1,Data!$1:$1,0)-1)=0,"",OFFSET(Data!$A$1,MATCH($D299,Data!$CG:$CG,0)-1,MATCH($E299&amp;"/"&amp;M$1,Data!$1:$1,0)-1)))</f>
        <v/>
      </c>
      <c r="N299" s="250" t="str">
        <f ca="1">IF(ISERROR(OFFSET(Data!$A$1,MATCH($D299,Data!$CG:$CG,0)-1,MATCH($E299&amp;"/"&amp;N$1,Data!$1:$1,0)-1))=TRUE,"",IF(OFFSET(Data!$A$1,MATCH($D299,Data!$CG:$CG,0)-1,MATCH($E299&amp;"/"&amp;N$1,Data!$1:$1,0)-1)=0,"",OFFSET(Data!$A$1,MATCH($D299,Data!$CG:$CG,0)-1,MATCH($E299&amp;"/"&amp;N$1,Data!$1:$1,0)-1)))</f>
        <v/>
      </c>
      <c r="O299" s="250" t="str">
        <f ca="1">IF(ISERROR(OFFSET(Data!$A$1,MATCH($D299,Data!$CG:$CG,0)-1,MATCH($E299&amp;"/"&amp;O$1,Data!$1:$1,0)-1))=TRUE,"",IF(OFFSET(Data!$A$1,MATCH($D299,Data!$CG:$CG,0)-1,MATCH($E299&amp;"/"&amp;O$1,Data!$1:$1,0)-1)=0,"",OFFSET(Data!$A$1,MATCH($D299,Data!$CG:$CG,0)-1,MATCH($E299&amp;"/"&amp;O$1,Data!$1:$1,0)-1)))</f>
        <v/>
      </c>
      <c r="P299" s="250" t="str">
        <f ca="1">IF(ISERROR(OFFSET(Data!$A$1,MATCH($D299,Data!$CG:$CG,0)-1,MATCH($E299&amp;"/"&amp;P$1,Data!$1:$1,0)-1))=TRUE,"",IF(OFFSET(Data!$A$1,MATCH($D299,Data!$CG:$CG,0)-1,MATCH($E299&amp;"/"&amp;P$1,Data!$1:$1,0)-1)=0,"",OFFSET(Data!$A$1,MATCH($D299,Data!$CG:$CG,0)-1,MATCH($E299&amp;"/"&amp;P$1,Data!$1:$1,0)-1)))</f>
        <v/>
      </c>
      <c r="Q299" s="250" t="str">
        <f ca="1">IF(ISERROR(OFFSET(Data!$A$1,MATCH($D299,Data!$CG:$CG,0)-1,MATCH($E299&amp;"/"&amp;Q$1,Data!$1:$1,0)-1))=TRUE,"",IF(OFFSET(Data!$A$1,MATCH($D299,Data!$CG:$CG,0)-1,MATCH($E299&amp;"/"&amp;Q$1,Data!$1:$1,0)-1)=0,"",OFFSET(Data!$A$1,MATCH($D299,Data!$CG:$CG,0)-1,MATCH($E299&amp;"/"&amp;Q$1,Data!$1:$1,0)-1)))</f>
        <v/>
      </c>
      <c r="R299" s="250" t="str">
        <f ca="1">IF(ISERROR(OFFSET(Data!$A$1,MATCH($D299,Data!$CG:$CG,0)-1,MATCH($E299&amp;"/"&amp;R$1,Data!$1:$1,0)-1))=TRUE,"",IF(OFFSET(Data!$A$1,MATCH($D299,Data!$CG:$CG,0)-1,MATCH($E299&amp;"/"&amp;R$1,Data!$1:$1,0)-1)=0,"",OFFSET(Data!$A$1,MATCH($D299,Data!$CG:$CG,0)-1,MATCH($E299&amp;"/"&amp;R$1,Data!$1:$1,0)-1)))</f>
        <v/>
      </c>
      <c r="S299" s="250" t="str">
        <f ca="1">IF(ISERROR(OFFSET(Data!$A$1,MATCH($D299,Data!$CG:$CG,0)-1,MATCH($E299&amp;"/"&amp;S$1,Data!$1:$1,0)-1))=TRUE,"",IF(OFFSET(Data!$A$1,MATCH($D299,Data!$CG:$CG,0)-1,MATCH($E299&amp;"/"&amp;S$1,Data!$1:$1,0)-1)=0,"",OFFSET(Data!$A$1,MATCH($D299,Data!$CG:$CG,0)-1,MATCH($E299&amp;"/"&amp;S$1,Data!$1:$1,0)-1)))</f>
        <v/>
      </c>
      <c r="T299" s="250" t="str">
        <f ca="1">IF(ISERROR(OFFSET(Data!$A$1,MATCH($D299,Data!$CG:$CG,0)-1,MATCH($E299&amp;"/"&amp;T$1,Data!$1:$1,0)-1))=TRUE,"",IF(OFFSET(Data!$A$1,MATCH($D299,Data!$CG:$CG,0)-1,MATCH($E299&amp;"/"&amp;T$1,Data!$1:$1,0)-1)=0,"",OFFSET(Data!$A$1,MATCH($D299,Data!$CG:$CG,0)-1,MATCH($E299&amp;"/"&amp;T$1,Data!$1:$1,0)-1)))</f>
        <v/>
      </c>
      <c r="U299" s="250" t="str">
        <f ca="1">IF(ISERROR(OFFSET(Data!$A$1,MATCH($D299,Data!$CG:$CG,0)-1,MATCH($E299&amp;"/"&amp;U$1,Data!$1:$1,0)-1))=TRUE,"",IF(OFFSET(Data!$A$1,MATCH($D299,Data!$CG:$CG,0)-1,MATCH($E299&amp;"/"&amp;U$1,Data!$1:$1,0)-1)=0,"",OFFSET(Data!$A$1,MATCH($D299,Data!$CG:$CG,0)-1,MATCH($E299&amp;"/"&amp;U$1,Data!$1:$1,0)-1)))</f>
        <v/>
      </c>
      <c r="V299" s="250" t="str">
        <f ca="1">IF(ISERROR(OFFSET(Data!$A$1,MATCH($D299,Data!$CG:$CG,0)-1,MATCH($E299&amp;"/"&amp;V$1,Data!$1:$1,0)-1))=TRUE,"",IF(OFFSET(Data!$A$1,MATCH($D299,Data!$CG:$CG,0)-1,MATCH($E299&amp;"/"&amp;V$1,Data!$1:$1,0)-1)=0,"",OFFSET(Data!$A$1,MATCH($D299,Data!$CG:$CG,0)-1,MATCH($E299&amp;"/"&amp;V$1,Data!$1:$1,0)-1)))</f>
        <v/>
      </c>
      <c r="W299" s="272" t="str">
        <f ca="1">IF(ISERROR(OFFSET(Data!$A$1,MATCH($D299,Data!$CG:$CG,0)-1,MATCH($E299&amp;"/"&amp;W$1,Data!$1:$1,0)-1))=TRUE,"",IF(OFFSET(Data!$A$1,MATCH($D299,Data!$CG:$CG,0)-1,MATCH($E299&amp;"/"&amp;W$1,Data!$1:$1,0)-1)=0,"",OFFSET(Data!$A$1,MATCH($D299,Data!$CG:$CG,0)-1,MATCH($E299&amp;"/"&amp;W$1,Data!$1:$1,0)-1)))</f>
        <v/>
      </c>
      <c r="X299" s="250" t="str">
        <f ca="1">IF(ISERROR(OFFSET(Data!$A$1,MATCH($D299,Data!$CG:$CG,0)-1,MATCH($E299&amp;"/"&amp;X$1,Data!$1:$1,0)-1))=TRUE,"",IF(OFFSET(Data!$A$1,MATCH($D299,Data!$CG:$CG,0)-1,MATCH($E299&amp;"/"&amp;X$1,Data!$1:$1,0)-1)=0,"",OFFSET(Data!$A$1,MATCH($D299,Data!$CG:$CG,0)-1,MATCH($E299&amp;"/"&amp;X$1,Data!$1:$1,0)-1)))</f>
        <v/>
      </c>
      <c r="Y299" s="250" t="str">
        <f ca="1">IF(ISERROR(OFFSET(Data!$A$1,MATCH($D299,Data!$CG:$CG,0)-1,MATCH($E299&amp;"/"&amp;Y$1,Data!$1:$1,0)-1))=TRUE,"",IF(OFFSET(Data!$A$1,MATCH($D299,Data!$CG:$CG,0)-1,MATCH($E299&amp;"/"&amp;Y$1,Data!$1:$1,0)-1)=0,"",OFFSET(Data!$A$1,MATCH($D299,Data!$CG:$CG,0)-1,MATCH($E299&amp;"/"&amp;Y$1,Data!$1:$1,0)-1)))</f>
        <v/>
      </c>
      <c r="Z299" s="250" t="str">
        <f ca="1">IF(ISERROR(OFFSET(Data!$A$1,MATCH($D299,Data!$CG:$CG,0)-1,MATCH($E299&amp;"/"&amp;Z$1,Data!$1:$1,0)-1))=TRUE,"",IF(OFFSET(Data!$A$1,MATCH($D299,Data!$CG:$CG,0)-1,MATCH($E299&amp;"/"&amp;Z$1,Data!$1:$1,0)-1)=0,"",OFFSET(Data!$A$1,MATCH($D299,Data!$CG:$CG,0)-1,MATCH($E299&amp;"/"&amp;Z$1,Data!$1:$1,0)-1)))</f>
        <v/>
      </c>
      <c r="AA299" s="250" t="str">
        <f ca="1">IF(ISERROR(OFFSET(Data!$A$1,MATCH($D299,Data!$CG:$CG,0)-1,MATCH($E299&amp;"/"&amp;AA$1,Data!$1:$1,0)-1))=TRUE,"",IF(OFFSET(Data!$A$1,MATCH($D299,Data!$CG:$CG,0)-1,MATCH($E299&amp;"/"&amp;AA$1,Data!$1:$1,0)-1)=0,"",OFFSET(Data!$A$1,MATCH($D299,Data!$CG:$CG,0)-1,MATCH($E299&amp;"/"&amp;AA$1,Data!$1:$1,0)-1)))</f>
        <v/>
      </c>
      <c r="AB299" s="250" t="str">
        <f ca="1">IF(ISERROR(OFFSET(Data!$A$1,MATCH($D299,Data!$CG:$CG,0)-1,MATCH($E299&amp;"/"&amp;AB$1,Data!$1:$1,0)-1))=TRUE,"",IF(OFFSET(Data!$A$1,MATCH($D299,Data!$CG:$CG,0)-1,MATCH($E299&amp;"/"&amp;AB$1,Data!$1:$1,0)-1)=0,"",OFFSET(Data!$A$1,MATCH($D299,Data!$CG:$CG,0)-1,MATCH($E299&amp;"/"&amp;AB$1,Data!$1:$1,0)-1)))</f>
        <v/>
      </c>
      <c r="AC299" s="250" t="str">
        <f ca="1">IF(ISERROR(OFFSET(Data!$A$1,MATCH($D299,Data!$CG:$CG,0)-1,MATCH($E299&amp;"/"&amp;AC$1,Data!$1:$1,0)-1))=TRUE,"",IF(OFFSET(Data!$A$1,MATCH($D299,Data!$CG:$CG,0)-1,MATCH($E299&amp;"/"&amp;AC$1,Data!$1:$1,0)-1)=0,"",OFFSET(Data!$A$1,MATCH($D299,Data!$CG:$CG,0)-1,MATCH($E299&amp;"/"&amp;AC$1,Data!$1:$1,0)-1)))</f>
        <v/>
      </c>
      <c r="AD299" s="250" t="str">
        <f ca="1">IF(ISERROR(OFFSET(Data!$A$1,MATCH($D299,Data!$CG:$CG,0)-1,MATCH($E299&amp;"/"&amp;AD$1,Data!$1:$1,0)-1))=TRUE,"",IF(OFFSET(Data!$A$1,MATCH($D299,Data!$CG:$CG,0)-1,MATCH($E299&amp;"/"&amp;AD$1,Data!$1:$1,0)-1)=0,"",OFFSET(Data!$A$1,MATCH($D299,Data!$CG:$CG,0)-1,MATCH($E299&amp;"/"&amp;AD$1,Data!$1:$1,0)-1)))</f>
        <v/>
      </c>
      <c r="AE299" s="250" t="str">
        <f ca="1">IF(ISERROR(OFFSET(Data!$A$1,MATCH($D299,Data!$CG:$CG,0)-1,MATCH($E299&amp;"/"&amp;AE$1,Data!$1:$1,0)-1))=TRUE,"",IF(OFFSET(Data!$A$1,MATCH($D299,Data!$CG:$CG,0)-1,MATCH($E299&amp;"/"&amp;AE$1,Data!$1:$1,0)-1)=0,"",OFFSET(Data!$A$1,MATCH($D299,Data!$CG:$CG,0)-1,MATCH($E299&amp;"/"&amp;AE$1,Data!$1:$1,0)-1)))</f>
        <v/>
      </c>
      <c r="AF299" s="251" t="str">
        <f ca="1">IF(ISERROR(OFFSET(Data!$A$1,MATCH($D299,Data!$CG:$CG,0)-1,MATCH($E299&amp;"/"&amp;AF$1,Data!$1:$1,0)-1))=TRUE,"",IF(OFFSET(Data!$A$1,MATCH($D299,Data!$CG:$CG,0)-1,MATCH($E299&amp;"/"&amp;AF$1,Data!$1:$1,0)-1)=0,"",OFFSET(Data!$A$1,MATCH($D299,Data!$CG:$CG,0)-1,MATCH($E299&amp;"/"&amp;AF$1,Data!$1:$1,0)-1)))</f>
        <v/>
      </c>
      <c r="AG299" s="206">
        <f t="shared" ca="1" si="8"/>
        <v>0</v>
      </c>
      <c r="AH299" s="207">
        <f ca="1">AG299</f>
        <v>0</v>
      </c>
    </row>
    <row r="300" spans="1:34" ht="15" hidden="1" customHeight="1" thickBot="1" x14ac:dyDescent="0.3">
      <c r="A300" s="446"/>
      <c r="B300" s="469"/>
      <c r="C300" s="472"/>
      <c r="D300" s="50" t="e">
        <f>IF(C300&lt;&gt;"",C300,D299)</f>
        <v>#N/A</v>
      </c>
      <c r="E300" s="51" t="s">
        <v>22</v>
      </c>
      <c r="F300" s="254" t="str">
        <f ca="1">IF(ISERROR(OFFSET(Data!$A$1,MATCH($D300,Data!$CG:$CG,0)-1,MATCH($E300&amp;"/"&amp;F$1,Data!$1:$1,0)-1))=TRUE,"",IF(OFFSET(Data!$A$1,MATCH($D300,Data!$CG:$CG,0)-1,MATCH($E300&amp;"/"&amp;F$1,Data!$1:$1,0)-1)=0,"",OFFSET(Data!$A$1,MATCH($D300,Data!$CG:$CG,0)-1,MATCH($E300&amp;"/"&amp;F$1,Data!$1:$1,0)-1)))</f>
        <v/>
      </c>
      <c r="G300" s="252" t="str">
        <f ca="1">IF(ISERROR(OFFSET(Data!$A$1,MATCH($D300,Data!$CG:$CG,0)-1,MATCH($E300&amp;"/"&amp;G$1,Data!$1:$1,0)-1))=TRUE,"",IF(OFFSET(Data!$A$1,MATCH($D300,Data!$CG:$CG,0)-1,MATCH($E300&amp;"/"&amp;G$1,Data!$1:$1,0)-1)=0,"",OFFSET(Data!$A$1,MATCH($D300,Data!$CG:$CG,0)-1,MATCH($E300&amp;"/"&amp;G$1,Data!$1:$1,0)-1)))</f>
        <v/>
      </c>
      <c r="H300" s="252" t="str">
        <f ca="1">IF(ISERROR(OFFSET(Data!$A$1,MATCH($D300,Data!$CG:$CG,0)-1,MATCH($E300&amp;"/"&amp;H$1,Data!$1:$1,0)-1))=TRUE,"",IF(OFFSET(Data!$A$1,MATCH($D300,Data!$CG:$CG,0)-1,MATCH($E300&amp;"/"&amp;H$1,Data!$1:$1,0)-1)=0,"",OFFSET(Data!$A$1,MATCH($D300,Data!$CG:$CG,0)-1,MATCH($E300&amp;"/"&amp;H$1,Data!$1:$1,0)-1)))</f>
        <v/>
      </c>
      <c r="I300" s="252" t="str">
        <f ca="1">IF(ISERROR(OFFSET(Data!$A$1,MATCH($D300,Data!$CG:$CG,0)-1,MATCH($E300&amp;"/"&amp;I$1,Data!$1:$1,0)-1))=TRUE,"",IF(OFFSET(Data!$A$1,MATCH($D300,Data!$CG:$CG,0)-1,MATCH($E300&amp;"/"&amp;I$1,Data!$1:$1,0)-1)=0,"",OFFSET(Data!$A$1,MATCH($D300,Data!$CG:$CG,0)-1,MATCH($E300&amp;"/"&amp;I$1,Data!$1:$1,0)-1)))</f>
        <v/>
      </c>
      <c r="J300" s="252" t="str">
        <f ca="1">IF(ISERROR(OFFSET(Data!$A$1,MATCH($D300,Data!$CG:$CG,0)-1,MATCH($E300&amp;"/"&amp;J$1,Data!$1:$1,0)-1))=TRUE,"",IF(OFFSET(Data!$A$1,MATCH($D300,Data!$CG:$CG,0)-1,MATCH($E300&amp;"/"&amp;J$1,Data!$1:$1,0)-1)=0,"",OFFSET(Data!$A$1,MATCH($D300,Data!$CG:$CG,0)-1,MATCH($E300&amp;"/"&amp;J$1,Data!$1:$1,0)-1)))</f>
        <v/>
      </c>
      <c r="K300" s="252" t="str">
        <f ca="1">IF(ISERROR(OFFSET(Data!$A$1,MATCH($D300,Data!$CG:$CG,0)-1,MATCH($E300&amp;"/"&amp;K$1,Data!$1:$1,0)-1))=TRUE,"",IF(OFFSET(Data!$A$1,MATCH($D300,Data!$CG:$CG,0)-1,MATCH($E300&amp;"/"&amp;K$1,Data!$1:$1,0)-1)=0,"",OFFSET(Data!$A$1,MATCH($D300,Data!$CG:$CG,0)-1,MATCH($E300&amp;"/"&amp;K$1,Data!$1:$1,0)-1)))</f>
        <v/>
      </c>
      <c r="L300" s="252" t="str">
        <f ca="1">IF(ISERROR(OFFSET(Data!$A$1,MATCH($D300,Data!$CG:$CG,0)-1,MATCH($E300&amp;"/"&amp;L$1,Data!$1:$1,0)-1))=TRUE,"",IF(OFFSET(Data!$A$1,MATCH($D300,Data!$CG:$CG,0)-1,MATCH($E300&amp;"/"&amp;L$1,Data!$1:$1,0)-1)=0,"",OFFSET(Data!$A$1,MATCH($D300,Data!$CG:$CG,0)-1,MATCH($E300&amp;"/"&amp;L$1,Data!$1:$1,0)-1)))</f>
        <v/>
      </c>
      <c r="M300" s="252" t="str">
        <f ca="1">IF(ISERROR(OFFSET(Data!$A$1,MATCH($D300,Data!$CG:$CG,0)-1,MATCH($E300&amp;"/"&amp;M$1,Data!$1:$1,0)-1))=TRUE,"",IF(OFFSET(Data!$A$1,MATCH($D300,Data!$CG:$CG,0)-1,MATCH($E300&amp;"/"&amp;M$1,Data!$1:$1,0)-1)=0,"",OFFSET(Data!$A$1,MATCH($D300,Data!$CG:$CG,0)-1,MATCH($E300&amp;"/"&amp;M$1,Data!$1:$1,0)-1)))</f>
        <v/>
      </c>
      <c r="N300" s="252" t="str">
        <f ca="1">IF(ISERROR(OFFSET(Data!$A$1,MATCH($D300,Data!$CG:$CG,0)-1,MATCH($E300&amp;"/"&amp;N$1,Data!$1:$1,0)-1))=TRUE,"",IF(OFFSET(Data!$A$1,MATCH($D300,Data!$CG:$CG,0)-1,MATCH($E300&amp;"/"&amp;N$1,Data!$1:$1,0)-1)=0,"",OFFSET(Data!$A$1,MATCH($D300,Data!$CG:$CG,0)-1,MATCH($E300&amp;"/"&amp;N$1,Data!$1:$1,0)-1)))</f>
        <v/>
      </c>
      <c r="O300" s="252" t="str">
        <f ca="1">IF(ISERROR(OFFSET(Data!$A$1,MATCH($D300,Data!$CG:$CG,0)-1,MATCH($E300&amp;"/"&amp;O$1,Data!$1:$1,0)-1))=TRUE,"",IF(OFFSET(Data!$A$1,MATCH($D300,Data!$CG:$CG,0)-1,MATCH($E300&amp;"/"&amp;O$1,Data!$1:$1,0)-1)=0,"",OFFSET(Data!$A$1,MATCH($D300,Data!$CG:$CG,0)-1,MATCH($E300&amp;"/"&amp;O$1,Data!$1:$1,0)-1)))</f>
        <v/>
      </c>
      <c r="P300" s="252" t="str">
        <f ca="1">IF(ISERROR(OFFSET(Data!$A$1,MATCH($D300,Data!$CG:$CG,0)-1,MATCH($E300&amp;"/"&amp;P$1,Data!$1:$1,0)-1))=TRUE,"",IF(OFFSET(Data!$A$1,MATCH($D300,Data!$CG:$CG,0)-1,MATCH($E300&amp;"/"&amp;P$1,Data!$1:$1,0)-1)=0,"",OFFSET(Data!$A$1,MATCH($D300,Data!$CG:$CG,0)-1,MATCH($E300&amp;"/"&amp;P$1,Data!$1:$1,0)-1)))</f>
        <v/>
      </c>
      <c r="Q300" s="252" t="str">
        <f ca="1">IF(ISERROR(OFFSET(Data!$A$1,MATCH($D300,Data!$CG:$CG,0)-1,MATCH($E300&amp;"/"&amp;Q$1,Data!$1:$1,0)-1))=TRUE,"",IF(OFFSET(Data!$A$1,MATCH($D300,Data!$CG:$CG,0)-1,MATCH($E300&amp;"/"&amp;Q$1,Data!$1:$1,0)-1)=0,"",OFFSET(Data!$A$1,MATCH($D300,Data!$CG:$CG,0)-1,MATCH($E300&amp;"/"&amp;Q$1,Data!$1:$1,0)-1)))</f>
        <v/>
      </c>
      <c r="R300" s="252" t="str">
        <f ca="1">IF(ISERROR(OFFSET(Data!$A$1,MATCH($D300,Data!$CG:$CG,0)-1,MATCH($E300&amp;"/"&amp;R$1,Data!$1:$1,0)-1))=TRUE,"",IF(OFFSET(Data!$A$1,MATCH($D300,Data!$CG:$CG,0)-1,MATCH($E300&amp;"/"&amp;R$1,Data!$1:$1,0)-1)=0,"",OFFSET(Data!$A$1,MATCH($D300,Data!$CG:$CG,0)-1,MATCH($E300&amp;"/"&amp;R$1,Data!$1:$1,0)-1)))</f>
        <v/>
      </c>
      <c r="S300" s="252" t="str">
        <f ca="1">IF(ISERROR(OFFSET(Data!$A$1,MATCH($D300,Data!$CG:$CG,0)-1,MATCH($E300&amp;"/"&amp;S$1,Data!$1:$1,0)-1))=TRUE,"",IF(OFFSET(Data!$A$1,MATCH($D300,Data!$CG:$CG,0)-1,MATCH($E300&amp;"/"&amp;S$1,Data!$1:$1,0)-1)=0,"",OFFSET(Data!$A$1,MATCH($D300,Data!$CG:$CG,0)-1,MATCH($E300&amp;"/"&amp;S$1,Data!$1:$1,0)-1)))</f>
        <v/>
      </c>
      <c r="T300" s="252" t="str">
        <f ca="1">IF(ISERROR(OFFSET(Data!$A$1,MATCH($D300,Data!$CG:$CG,0)-1,MATCH($E300&amp;"/"&amp;T$1,Data!$1:$1,0)-1))=TRUE,"",IF(OFFSET(Data!$A$1,MATCH($D300,Data!$CG:$CG,0)-1,MATCH($E300&amp;"/"&amp;T$1,Data!$1:$1,0)-1)=0,"",OFFSET(Data!$A$1,MATCH($D300,Data!$CG:$CG,0)-1,MATCH($E300&amp;"/"&amp;T$1,Data!$1:$1,0)-1)))</f>
        <v/>
      </c>
      <c r="U300" s="252" t="str">
        <f ca="1">IF(ISERROR(OFFSET(Data!$A$1,MATCH($D300,Data!$CG:$CG,0)-1,MATCH($E300&amp;"/"&amp;U$1,Data!$1:$1,0)-1))=TRUE,"",IF(OFFSET(Data!$A$1,MATCH($D300,Data!$CG:$CG,0)-1,MATCH($E300&amp;"/"&amp;U$1,Data!$1:$1,0)-1)=0,"",OFFSET(Data!$A$1,MATCH($D300,Data!$CG:$CG,0)-1,MATCH($E300&amp;"/"&amp;U$1,Data!$1:$1,0)-1)))</f>
        <v/>
      </c>
      <c r="V300" s="252" t="str">
        <f ca="1">IF(ISERROR(OFFSET(Data!$A$1,MATCH($D300,Data!$CG:$CG,0)-1,MATCH($E300&amp;"/"&amp;V$1,Data!$1:$1,0)-1))=TRUE,"",IF(OFFSET(Data!$A$1,MATCH($D300,Data!$CG:$CG,0)-1,MATCH($E300&amp;"/"&amp;V$1,Data!$1:$1,0)-1)=0,"",OFFSET(Data!$A$1,MATCH($D300,Data!$CG:$CG,0)-1,MATCH($E300&amp;"/"&amp;V$1,Data!$1:$1,0)-1)))</f>
        <v/>
      </c>
      <c r="W300" s="269" t="str">
        <f ca="1">IF(ISERROR(OFFSET(Data!$A$1,MATCH($D300,Data!$CG:$CG,0)-1,MATCH($E300&amp;"/"&amp;W$1,Data!$1:$1,0)-1))=TRUE,"",IF(OFFSET(Data!$A$1,MATCH($D300,Data!$CG:$CG,0)-1,MATCH($E300&amp;"/"&amp;W$1,Data!$1:$1,0)-1)=0,"",OFFSET(Data!$A$1,MATCH($D300,Data!$CG:$CG,0)-1,MATCH($E300&amp;"/"&amp;W$1,Data!$1:$1,0)-1)))</f>
        <v/>
      </c>
      <c r="X300" s="252" t="str">
        <f ca="1">IF(ISERROR(OFFSET(Data!$A$1,MATCH($D300,Data!$CG:$CG,0)-1,MATCH($E300&amp;"/"&amp;X$1,Data!$1:$1,0)-1))=TRUE,"",IF(OFFSET(Data!$A$1,MATCH($D300,Data!$CG:$CG,0)-1,MATCH($E300&amp;"/"&amp;X$1,Data!$1:$1,0)-1)=0,"",OFFSET(Data!$A$1,MATCH($D300,Data!$CG:$CG,0)-1,MATCH($E300&amp;"/"&amp;X$1,Data!$1:$1,0)-1)))</f>
        <v/>
      </c>
      <c r="Y300" s="252" t="str">
        <f ca="1">IF(ISERROR(OFFSET(Data!$A$1,MATCH($D300,Data!$CG:$CG,0)-1,MATCH($E300&amp;"/"&amp;Y$1,Data!$1:$1,0)-1))=TRUE,"",IF(OFFSET(Data!$A$1,MATCH($D300,Data!$CG:$CG,0)-1,MATCH($E300&amp;"/"&amp;Y$1,Data!$1:$1,0)-1)=0,"",OFFSET(Data!$A$1,MATCH($D300,Data!$CG:$CG,0)-1,MATCH($E300&amp;"/"&amp;Y$1,Data!$1:$1,0)-1)))</f>
        <v/>
      </c>
      <c r="Z300" s="252" t="str">
        <f ca="1">IF(ISERROR(OFFSET(Data!$A$1,MATCH($D300,Data!$CG:$CG,0)-1,MATCH($E300&amp;"/"&amp;Z$1,Data!$1:$1,0)-1))=TRUE,"",IF(OFFSET(Data!$A$1,MATCH($D300,Data!$CG:$CG,0)-1,MATCH($E300&amp;"/"&amp;Z$1,Data!$1:$1,0)-1)=0,"",OFFSET(Data!$A$1,MATCH($D300,Data!$CG:$CG,0)-1,MATCH($E300&amp;"/"&amp;Z$1,Data!$1:$1,0)-1)))</f>
        <v/>
      </c>
      <c r="AA300" s="252" t="str">
        <f ca="1">IF(ISERROR(OFFSET(Data!$A$1,MATCH($D300,Data!$CG:$CG,0)-1,MATCH($E300&amp;"/"&amp;AA$1,Data!$1:$1,0)-1))=TRUE,"",IF(OFFSET(Data!$A$1,MATCH($D300,Data!$CG:$CG,0)-1,MATCH($E300&amp;"/"&amp;AA$1,Data!$1:$1,0)-1)=0,"",OFFSET(Data!$A$1,MATCH($D300,Data!$CG:$CG,0)-1,MATCH($E300&amp;"/"&amp;AA$1,Data!$1:$1,0)-1)))</f>
        <v/>
      </c>
      <c r="AB300" s="252" t="str">
        <f ca="1">IF(ISERROR(OFFSET(Data!$A$1,MATCH($D300,Data!$CG:$CG,0)-1,MATCH($E300&amp;"/"&amp;AB$1,Data!$1:$1,0)-1))=TRUE,"",IF(OFFSET(Data!$A$1,MATCH($D300,Data!$CG:$CG,0)-1,MATCH($E300&amp;"/"&amp;AB$1,Data!$1:$1,0)-1)=0,"",OFFSET(Data!$A$1,MATCH($D300,Data!$CG:$CG,0)-1,MATCH($E300&amp;"/"&amp;AB$1,Data!$1:$1,0)-1)))</f>
        <v/>
      </c>
      <c r="AC300" s="252" t="str">
        <f ca="1">IF(ISERROR(OFFSET(Data!$A$1,MATCH($D300,Data!$CG:$CG,0)-1,MATCH($E300&amp;"/"&amp;AC$1,Data!$1:$1,0)-1))=TRUE,"",IF(OFFSET(Data!$A$1,MATCH($D300,Data!$CG:$CG,0)-1,MATCH($E300&amp;"/"&amp;AC$1,Data!$1:$1,0)-1)=0,"",OFFSET(Data!$A$1,MATCH($D300,Data!$CG:$CG,0)-1,MATCH($E300&amp;"/"&amp;AC$1,Data!$1:$1,0)-1)))</f>
        <v/>
      </c>
      <c r="AD300" s="252" t="str">
        <f ca="1">IF(ISERROR(OFFSET(Data!$A$1,MATCH($D300,Data!$CG:$CG,0)-1,MATCH($E300&amp;"/"&amp;AD$1,Data!$1:$1,0)-1))=TRUE,"",IF(OFFSET(Data!$A$1,MATCH($D300,Data!$CG:$CG,0)-1,MATCH($E300&amp;"/"&amp;AD$1,Data!$1:$1,0)-1)=0,"",OFFSET(Data!$A$1,MATCH($D300,Data!$CG:$CG,0)-1,MATCH($E300&amp;"/"&amp;AD$1,Data!$1:$1,0)-1)))</f>
        <v/>
      </c>
      <c r="AE300" s="252" t="str">
        <f ca="1">IF(ISERROR(OFFSET(Data!$A$1,MATCH($D300,Data!$CG:$CG,0)-1,MATCH($E300&amp;"/"&amp;AE$1,Data!$1:$1,0)-1))=TRUE,"",IF(OFFSET(Data!$A$1,MATCH($D300,Data!$CG:$CG,0)-1,MATCH($E300&amp;"/"&amp;AE$1,Data!$1:$1,0)-1)=0,"",OFFSET(Data!$A$1,MATCH($D300,Data!$CG:$CG,0)-1,MATCH($E300&amp;"/"&amp;AE$1,Data!$1:$1,0)-1)))</f>
        <v/>
      </c>
      <c r="AF300" s="253" t="str">
        <f ca="1">IF(ISERROR(OFFSET(Data!$A$1,MATCH($D300,Data!$CG:$CG,0)-1,MATCH($E300&amp;"/"&amp;AF$1,Data!$1:$1,0)-1))=TRUE,"",IF(OFFSET(Data!$A$1,MATCH($D300,Data!$CG:$CG,0)-1,MATCH($E300&amp;"/"&amp;AF$1,Data!$1:$1,0)-1)=0,"",OFFSET(Data!$A$1,MATCH($D300,Data!$CG:$CG,0)-1,MATCH($E300&amp;"/"&amp;AF$1,Data!$1:$1,0)-1)))</f>
        <v/>
      </c>
      <c r="AG300" s="188">
        <f t="shared" ca="1" si="8"/>
        <v>0</v>
      </c>
      <c r="AH300" s="208">
        <f ca="1">SUM(AG299:AG300)</f>
        <v>0</v>
      </c>
    </row>
    <row r="301" spans="1:34" ht="15" hidden="1" customHeight="1" x14ac:dyDescent="0.25">
      <c r="A301" s="446"/>
      <c r="B301" s="469"/>
      <c r="C301" s="472"/>
      <c r="D301" s="50" t="e">
        <f>IF(C301&lt;&gt;"",C301,D300)</f>
        <v>#N/A</v>
      </c>
      <c r="E301" s="51" t="s">
        <v>23</v>
      </c>
      <c r="F301" s="254" t="str">
        <f ca="1">IF(ISERROR(OFFSET(Data!$A$1,MATCH($D301,Data!$CG:$CG,0)-1,MATCH($E301&amp;"/"&amp;F$1,Data!$1:$1,0)-1))=TRUE,"",IF(OFFSET(Data!$A$1,MATCH($D301,Data!$CG:$CG,0)-1,MATCH($E301&amp;"/"&amp;F$1,Data!$1:$1,0)-1)=0,"",OFFSET(Data!$A$1,MATCH($D301,Data!$CG:$CG,0)-1,MATCH($E301&amp;"/"&amp;F$1,Data!$1:$1,0)-1)))</f>
        <v/>
      </c>
      <c r="G301" s="252" t="str">
        <f ca="1">IF(ISERROR(OFFSET(Data!$A$1,MATCH($D301,Data!$CG:$CG,0)-1,MATCH($E301&amp;"/"&amp;G$1,Data!$1:$1,0)-1))=TRUE,"",IF(OFFSET(Data!$A$1,MATCH($D301,Data!$CG:$CG,0)-1,MATCH($E301&amp;"/"&amp;G$1,Data!$1:$1,0)-1)=0,"",OFFSET(Data!$A$1,MATCH($D301,Data!$CG:$CG,0)-1,MATCH($E301&amp;"/"&amp;G$1,Data!$1:$1,0)-1)))</f>
        <v/>
      </c>
      <c r="H301" s="252" t="str">
        <f ca="1">IF(ISERROR(OFFSET(Data!$A$1,MATCH($D301,Data!$CG:$CG,0)-1,MATCH($E301&amp;"/"&amp;H$1,Data!$1:$1,0)-1))=TRUE,"",IF(OFFSET(Data!$A$1,MATCH($D301,Data!$CG:$CG,0)-1,MATCH($E301&amp;"/"&amp;H$1,Data!$1:$1,0)-1)=0,"",OFFSET(Data!$A$1,MATCH($D301,Data!$CG:$CG,0)-1,MATCH($E301&amp;"/"&amp;H$1,Data!$1:$1,0)-1)))</f>
        <v/>
      </c>
      <c r="I301" s="252" t="str">
        <f ca="1">IF(ISERROR(OFFSET(Data!$A$1,MATCH($D301,Data!$CG:$CG,0)-1,MATCH($E301&amp;"/"&amp;I$1,Data!$1:$1,0)-1))=TRUE,"",IF(OFFSET(Data!$A$1,MATCH($D301,Data!$CG:$CG,0)-1,MATCH($E301&amp;"/"&amp;I$1,Data!$1:$1,0)-1)=0,"",OFFSET(Data!$A$1,MATCH($D301,Data!$CG:$CG,0)-1,MATCH($E301&amp;"/"&amp;I$1,Data!$1:$1,0)-1)))</f>
        <v/>
      </c>
      <c r="J301" s="252" t="str">
        <f ca="1">IF(ISERROR(OFFSET(Data!$A$1,MATCH($D301,Data!$CG:$CG,0)-1,MATCH($E301&amp;"/"&amp;J$1,Data!$1:$1,0)-1))=TRUE,"",IF(OFFSET(Data!$A$1,MATCH($D301,Data!$CG:$CG,0)-1,MATCH($E301&amp;"/"&amp;J$1,Data!$1:$1,0)-1)=0,"",OFFSET(Data!$A$1,MATCH($D301,Data!$CG:$CG,0)-1,MATCH($E301&amp;"/"&amp;J$1,Data!$1:$1,0)-1)))</f>
        <v/>
      </c>
      <c r="K301" s="252" t="str">
        <f ca="1">IF(ISERROR(OFFSET(Data!$A$1,MATCH($D301,Data!$CG:$CG,0)-1,MATCH($E301&amp;"/"&amp;K$1,Data!$1:$1,0)-1))=TRUE,"",IF(OFFSET(Data!$A$1,MATCH($D301,Data!$CG:$CG,0)-1,MATCH($E301&amp;"/"&amp;K$1,Data!$1:$1,0)-1)=0,"",OFFSET(Data!$A$1,MATCH($D301,Data!$CG:$CG,0)-1,MATCH($E301&amp;"/"&amp;K$1,Data!$1:$1,0)-1)))</f>
        <v/>
      </c>
      <c r="L301" s="252" t="str">
        <f ca="1">IF(ISERROR(OFFSET(Data!$A$1,MATCH($D301,Data!$CG:$CG,0)-1,MATCH($E301&amp;"/"&amp;L$1,Data!$1:$1,0)-1))=TRUE,"",IF(OFFSET(Data!$A$1,MATCH($D301,Data!$CG:$CG,0)-1,MATCH($E301&amp;"/"&amp;L$1,Data!$1:$1,0)-1)=0,"",OFFSET(Data!$A$1,MATCH($D301,Data!$CG:$CG,0)-1,MATCH($E301&amp;"/"&amp;L$1,Data!$1:$1,0)-1)))</f>
        <v/>
      </c>
      <c r="M301" s="252" t="str">
        <f ca="1">IF(ISERROR(OFFSET(Data!$A$1,MATCH($D301,Data!$CG:$CG,0)-1,MATCH($E301&amp;"/"&amp;M$1,Data!$1:$1,0)-1))=TRUE,"",IF(OFFSET(Data!$A$1,MATCH($D301,Data!$CG:$CG,0)-1,MATCH($E301&amp;"/"&amp;M$1,Data!$1:$1,0)-1)=0,"",OFFSET(Data!$A$1,MATCH($D301,Data!$CG:$CG,0)-1,MATCH($E301&amp;"/"&amp;M$1,Data!$1:$1,0)-1)))</f>
        <v/>
      </c>
      <c r="N301" s="252" t="str">
        <f ca="1">IF(ISERROR(OFFSET(Data!$A$1,MATCH($D301,Data!$CG:$CG,0)-1,MATCH($E301&amp;"/"&amp;N$1,Data!$1:$1,0)-1))=TRUE,"",IF(OFFSET(Data!$A$1,MATCH($D301,Data!$CG:$CG,0)-1,MATCH($E301&amp;"/"&amp;N$1,Data!$1:$1,0)-1)=0,"",OFFSET(Data!$A$1,MATCH($D301,Data!$CG:$CG,0)-1,MATCH($E301&amp;"/"&amp;N$1,Data!$1:$1,0)-1)))</f>
        <v/>
      </c>
      <c r="O301" s="252" t="str">
        <f ca="1">IF(ISERROR(OFFSET(Data!$A$1,MATCH($D301,Data!$CG:$CG,0)-1,MATCH($E301&amp;"/"&amp;O$1,Data!$1:$1,0)-1))=TRUE,"",IF(OFFSET(Data!$A$1,MATCH($D301,Data!$CG:$CG,0)-1,MATCH($E301&amp;"/"&amp;O$1,Data!$1:$1,0)-1)=0,"",OFFSET(Data!$A$1,MATCH($D301,Data!$CG:$CG,0)-1,MATCH($E301&amp;"/"&amp;O$1,Data!$1:$1,0)-1)))</f>
        <v/>
      </c>
      <c r="P301" s="252" t="str">
        <f ca="1">IF(ISERROR(OFFSET(Data!$A$1,MATCH($D301,Data!$CG:$CG,0)-1,MATCH($E301&amp;"/"&amp;P$1,Data!$1:$1,0)-1))=TRUE,"",IF(OFFSET(Data!$A$1,MATCH($D301,Data!$CG:$CG,0)-1,MATCH($E301&amp;"/"&amp;P$1,Data!$1:$1,0)-1)=0,"",OFFSET(Data!$A$1,MATCH($D301,Data!$CG:$CG,0)-1,MATCH($E301&amp;"/"&amp;P$1,Data!$1:$1,0)-1)))</f>
        <v/>
      </c>
      <c r="Q301" s="252" t="str">
        <f ca="1">IF(ISERROR(OFFSET(Data!$A$1,MATCH($D301,Data!$CG:$CG,0)-1,MATCH($E301&amp;"/"&amp;Q$1,Data!$1:$1,0)-1))=TRUE,"",IF(OFFSET(Data!$A$1,MATCH($D301,Data!$CG:$CG,0)-1,MATCH($E301&amp;"/"&amp;Q$1,Data!$1:$1,0)-1)=0,"",OFFSET(Data!$A$1,MATCH($D301,Data!$CG:$CG,0)-1,MATCH($E301&amp;"/"&amp;Q$1,Data!$1:$1,0)-1)))</f>
        <v/>
      </c>
      <c r="R301" s="252" t="str">
        <f ca="1">IF(ISERROR(OFFSET(Data!$A$1,MATCH($D301,Data!$CG:$CG,0)-1,MATCH($E301&amp;"/"&amp;R$1,Data!$1:$1,0)-1))=TRUE,"",IF(OFFSET(Data!$A$1,MATCH($D301,Data!$CG:$CG,0)-1,MATCH($E301&amp;"/"&amp;R$1,Data!$1:$1,0)-1)=0,"",OFFSET(Data!$A$1,MATCH($D301,Data!$CG:$CG,0)-1,MATCH($E301&amp;"/"&amp;R$1,Data!$1:$1,0)-1)))</f>
        <v/>
      </c>
      <c r="S301" s="252" t="str">
        <f ca="1">IF(ISERROR(OFFSET(Data!$A$1,MATCH($D301,Data!$CG:$CG,0)-1,MATCH($E301&amp;"/"&amp;S$1,Data!$1:$1,0)-1))=TRUE,"",IF(OFFSET(Data!$A$1,MATCH($D301,Data!$CG:$CG,0)-1,MATCH($E301&amp;"/"&amp;S$1,Data!$1:$1,0)-1)=0,"",OFFSET(Data!$A$1,MATCH($D301,Data!$CG:$CG,0)-1,MATCH($E301&amp;"/"&amp;S$1,Data!$1:$1,0)-1)))</f>
        <v/>
      </c>
      <c r="T301" s="252" t="str">
        <f ca="1">IF(ISERROR(OFFSET(Data!$A$1,MATCH($D301,Data!$CG:$CG,0)-1,MATCH($E301&amp;"/"&amp;T$1,Data!$1:$1,0)-1))=TRUE,"",IF(OFFSET(Data!$A$1,MATCH($D301,Data!$CG:$CG,0)-1,MATCH($E301&amp;"/"&amp;T$1,Data!$1:$1,0)-1)=0,"",OFFSET(Data!$A$1,MATCH($D301,Data!$CG:$CG,0)-1,MATCH($E301&amp;"/"&amp;T$1,Data!$1:$1,0)-1)))</f>
        <v/>
      </c>
      <c r="U301" s="252" t="str">
        <f ca="1">IF(ISERROR(OFFSET(Data!$A$1,MATCH($D301,Data!$CG:$CG,0)-1,MATCH($E301&amp;"/"&amp;U$1,Data!$1:$1,0)-1))=TRUE,"",IF(OFFSET(Data!$A$1,MATCH($D301,Data!$CG:$CG,0)-1,MATCH($E301&amp;"/"&amp;U$1,Data!$1:$1,0)-1)=0,"",OFFSET(Data!$A$1,MATCH($D301,Data!$CG:$CG,0)-1,MATCH($E301&amp;"/"&amp;U$1,Data!$1:$1,0)-1)))</f>
        <v/>
      </c>
      <c r="V301" s="252" t="str">
        <f ca="1">IF(ISERROR(OFFSET(Data!$A$1,MATCH($D301,Data!$CG:$CG,0)-1,MATCH($E301&amp;"/"&amp;V$1,Data!$1:$1,0)-1))=TRUE,"",IF(OFFSET(Data!$A$1,MATCH($D301,Data!$CG:$CG,0)-1,MATCH($E301&amp;"/"&amp;V$1,Data!$1:$1,0)-1)=0,"",OFFSET(Data!$A$1,MATCH($D301,Data!$CG:$CG,0)-1,MATCH($E301&amp;"/"&amp;V$1,Data!$1:$1,0)-1)))</f>
        <v/>
      </c>
      <c r="W301" s="269" t="str">
        <f ca="1">IF(ISERROR(OFFSET(Data!$A$1,MATCH($D301,Data!$CG:$CG,0)-1,MATCH($E301&amp;"/"&amp;W$1,Data!$1:$1,0)-1))=TRUE,"",IF(OFFSET(Data!$A$1,MATCH($D301,Data!$CG:$CG,0)-1,MATCH($E301&amp;"/"&amp;W$1,Data!$1:$1,0)-1)=0,"",OFFSET(Data!$A$1,MATCH($D301,Data!$CG:$CG,0)-1,MATCH($E301&amp;"/"&amp;W$1,Data!$1:$1,0)-1)))</f>
        <v/>
      </c>
      <c r="X301" s="252" t="str">
        <f ca="1">IF(ISERROR(OFFSET(Data!$A$1,MATCH($D301,Data!$CG:$CG,0)-1,MATCH($E301&amp;"/"&amp;X$1,Data!$1:$1,0)-1))=TRUE,"",IF(OFFSET(Data!$A$1,MATCH($D301,Data!$CG:$CG,0)-1,MATCH($E301&amp;"/"&amp;X$1,Data!$1:$1,0)-1)=0,"",OFFSET(Data!$A$1,MATCH($D301,Data!$CG:$CG,0)-1,MATCH($E301&amp;"/"&amp;X$1,Data!$1:$1,0)-1)))</f>
        <v/>
      </c>
      <c r="Y301" s="252" t="str">
        <f ca="1">IF(ISERROR(OFFSET(Data!$A$1,MATCH($D301,Data!$CG:$CG,0)-1,MATCH($E301&amp;"/"&amp;Y$1,Data!$1:$1,0)-1))=TRUE,"",IF(OFFSET(Data!$A$1,MATCH($D301,Data!$CG:$CG,0)-1,MATCH($E301&amp;"/"&amp;Y$1,Data!$1:$1,0)-1)=0,"",OFFSET(Data!$A$1,MATCH($D301,Data!$CG:$CG,0)-1,MATCH($E301&amp;"/"&amp;Y$1,Data!$1:$1,0)-1)))</f>
        <v/>
      </c>
      <c r="Z301" s="252" t="str">
        <f ca="1">IF(ISERROR(OFFSET(Data!$A$1,MATCH($D301,Data!$CG:$CG,0)-1,MATCH($E301&amp;"/"&amp;Z$1,Data!$1:$1,0)-1))=TRUE,"",IF(OFFSET(Data!$A$1,MATCH($D301,Data!$CG:$CG,0)-1,MATCH($E301&amp;"/"&amp;Z$1,Data!$1:$1,0)-1)=0,"",OFFSET(Data!$A$1,MATCH($D301,Data!$CG:$CG,0)-1,MATCH($E301&amp;"/"&amp;Z$1,Data!$1:$1,0)-1)))</f>
        <v/>
      </c>
      <c r="AA301" s="252" t="str">
        <f ca="1">IF(ISERROR(OFFSET(Data!$A$1,MATCH($D301,Data!$CG:$CG,0)-1,MATCH($E301&amp;"/"&amp;AA$1,Data!$1:$1,0)-1))=TRUE,"",IF(OFFSET(Data!$A$1,MATCH($D301,Data!$CG:$CG,0)-1,MATCH($E301&amp;"/"&amp;AA$1,Data!$1:$1,0)-1)=0,"",OFFSET(Data!$A$1,MATCH($D301,Data!$CG:$CG,0)-1,MATCH($E301&amp;"/"&amp;AA$1,Data!$1:$1,0)-1)))</f>
        <v/>
      </c>
      <c r="AB301" s="252" t="str">
        <f ca="1">IF(ISERROR(OFFSET(Data!$A$1,MATCH($D301,Data!$CG:$CG,0)-1,MATCH($E301&amp;"/"&amp;AB$1,Data!$1:$1,0)-1))=TRUE,"",IF(OFFSET(Data!$A$1,MATCH($D301,Data!$CG:$CG,0)-1,MATCH($E301&amp;"/"&amp;AB$1,Data!$1:$1,0)-1)=0,"",OFFSET(Data!$A$1,MATCH($D301,Data!$CG:$CG,0)-1,MATCH($E301&amp;"/"&amp;AB$1,Data!$1:$1,0)-1)))</f>
        <v/>
      </c>
      <c r="AC301" s="252" t="str">
        <f ca="1">IF(ISERROR(OFFSET(Data!$A$1,MATCH($D301,Data!$CG:$CG,0)-1,MATCH($E301&amp;"/"&amp;AC$1,Data!$1:$1,0)-1))=TRUE,"",IF(OFFSET(Data!$A$1,MATCH($D301,Data!$CG:$CG,0)-1,MATCH($E301&amp;"/"&amp;AC$1,Data!$1:$1,0)-1)=0,"",OFFSET(Data!$A$1,MATCH($D301,Data!$CG:$CG,0)-1,MATCH($E301&amp;"/"&amp;AC$1,Data!$1:$1,0)-1)))</f>
        <v/>
      </c>
      <c r="AD301" s="252" t="str">
        <f ca="1">IF(ISERROR(OFFSET(Data!$A$1,MATCH($D301,Data!$CG:$CG,0)-1,MATCH($E301&amp;"/"&amp;AD$1,Data!$1:$1,0)-1))=TRUE,"",IF(OFFSET(Data!$A$1,MATCH($D301,Data!$CG:$CG,0)-1,MATCH($E301&amp;"/"&amp;AD$1,Data!$1:$1,0)-1)=0,"",OFFSET(Data!$A$1,MATCH($D301,Data!$CG:$CG,0)-1,MATCH($E301&amp;"/"&amp;AD$1,Data!$1:$1,0)-1)))</f>
        <v/>
      </c>
      <c r="AE301" s="252" t="str">
        <f ca="1">IF(ISERROR(OFFSET(Data!$A$1,MATCH($D301,Data!$CG:$CG,0)-1,MATCH($E301&amp;"/"&amp;AE$1,Data!$1:$1,0)-1))=TRUE,"",IF(OFFSET(Data!$A$1,MATCH($D301,Data!$CG:$CG,0)-1,MATCH($E301&amp;"/"&amp;AE$1,Data!$1:$1,0)-1)=0,"",OFFSET(Data!$A$1,MATCH($D301,Data!$CG:$CG,0)-1,MATCH($E301&amp;"/"&amp;AE$1,Data!$1:$1,0)-1)))</f>
        <v/>
      </c>
      <c r="AF301" s="253" t="str">
        <f ca="1">IF(ISERROR(OFFSET(Data!$A$1,MATCH($D301,Data!$CG:$CG,0)-1,MATCH($E301&amp;"/"&amp;AF$1,Data!$1:$1,0)-1))=TRUE,"",IF(OFFSET(Data!$A$1,MATCH($D301,Data!$CG:$CG,0)-1,MATCH($E301&amp;"/"&amp;AF$1,Data!$1:$1,0)-1)=0,"",OFFSET(Data!$A$1,MATCH($D301,Data!$CG:$CG,0)-1,MATCH($E301&amp;"/"&amp;AF$1,Data!$1:$1,0)-1)))</f>
        <v/>
      </c>
      <c r="AG301" s="188">
        <f t="shared" ca="1" si="8"/>
        <v>0</v>
      </c>
      <c r="AH301" s="208">
        <f ca="1">SUM(AG299:AG301)</f>
        <v>0</v>
      </c>
    </row>
    <row r="302" spans="1:34" ht="15.75" hidden="1" customHeight="1" x14ac:dyDescent="0.25">
      <c r="A302" s="446"/>
      <c r="B302" s="469"/>
      <c r="C302" s="472"/>
      <c r="D302" s="50" t="e">
        <f>IF(C302&lt;&gt;"",C302,D301)</f>
        <v>#N/A</v>
      </c>
      <c r="E302" s="51" t="s">
        <v>24</v>
      </c>
      <c r="F302" s="254" t="str">
        <f ca="1">IF(ISERROR(OFFSET(Data!$A$1,MATCH($D302,Data!$CG:$CG,0)-1,MATCH($E302&amp;"/"&amp;F$1,Data!$1:$1,0)-1))=TRUE,"",IF(OFFSET(Data!$A$1,MATCH($D302,Data!$CG:$CG,0)-1,MATCH($E302&amp;"/"&amp;F$1,Data!$1:$1,0)-1)=0,"",OFFSET(Data!$A$1,MATCH($D302,Data!$CG:$CG,0)-1,MATCH($E302&amp;"/"&amp;F$1,Data!$1:$1,0)-1)))</f>
        <v/>
      </c>
      <c r="G302" s="252" t="str">
        <f ca="1">IF(ISERROR(OFFSET(Data!$A$1,MATCH($D302,Data!$CG:$CG,0)-1,MATCH($E302&amp;"/"&amp;G$1,Data!$1:$1,0)-1))=TRUE,"",IF(OFFSET(Data!$A$1,MATCH($D302,Data!$CG:$CG,0)-1,MATCH($E302&amp;"/"&amp;G$1,Data!$1:$1,0)-1)=0,"",OFFSET(Data!$A$1,MATCH($D302,Data!$CG:$CG,0)-1,MATCH($E302&amp;"/"&amp;G$1,Data!$1:$1,0)-1)))</f>
        <v/>
      </c>
      <c r="H302" s="252" t="str">
        <f ca="1">IF(ISERROR(OFFSET(Data!$A$1,MATCH($D302,Data!$CG:$CG,0)-1,MATCH($E302&amp;"/"&amp;H$1,Data!$1:$1,0)-1))=TRUE,"",IF(OFFSET(Data!$A$1,MATCH($D302,Data!$CG:$CG,0)-1,MATCH($E302&amp;"/"&amp;H$1,Data!$1:$1,0)-1)=0,"",OFFSET(Data!$A$1,MATCH($D302,Data!$CG:$CG,0)-1,MATCH($E302&amp;"/"&amp;H$1,Data!$1:$1,0)-1)))</f>
        <v/>
      </c>
      <c r="I302" s="252" t="str">
        <f ca="1">IF(ISERROR(OFFSET(Data!$A$1,MATCH($D302,Data!$CG:$CG,0)-1,MATCH($E302&amp;"/"&amp;I$1,Data!$1:$1,0)-1))=TRUE,"",IF(OFFSET(Data!$A$1,MATCH($D302,Data!$CG:$CG,0)-1,MATCH($E302&amp;"/"&amp;I$1,Data!$1:$1,0)-1)=0,"",OFFSET(Data!$A$1,MATCH($D302,Data!$CG:$CG,0)-1,MATCH($E302&amp;"/"&amp;I$1,Data!$1:$1,0)-1)))</f>
        <v/>
      </c>
      <c r="J302" s="252" t="str">
        <f ca="1">IF(ISERROR(OFFSET(Data!$A$1,MATCH($D302,Data!$CG:$CG,0)-1,MATCH($E302&amp;"/"&amp;J$1,Data!$1:$1,0)-1))=TRUE,"",IF(OFFSET(Data!$A$1,MATCH($D302,Data!$CG:$CG,0)-1,MATCH($E302&amp;"/"&amp;J$1,Data!$1:$1,0)-1)=0,"",OFFSET(Data!$A$1,MATCH($D302,Data!$CG:$CG,0)-1,MATCH($E302&amp;"/"&amp;J$1,Data!$1:$1,0)-1)))</f>
        <v/>
      </c>
      <c r="K302" s="252" t="str">
        <f ca="1">IF(ISERROR(OFFSET(Data!$A$1,MATCH($D302,Data!$CG:$CG,0)-1,MATCH($E302&amp;"/"&amp;K$1,Data!$1:$1,0)-1))=TRUE,"",IF(OFFSET(Data!$A$1,MATCH($D302,Data!$CG:$CG,0)-1,MATCH($E302&amp;"/"&amp;K$1,Data!$1:$1,0)-1)=0,"",OFFSET(Data!$A$1,MATCH($D302,Data!$CG:$CG,0)-1,MATCH($E302&amp;"/"&amp;K$1,Data!$1:$1,0)-1)))</f>
        <v/>
      </c>
      <c r="L302" s="252" t="str">
        <f ca="1">IF(ISERROR(OFFSET(Data!$A$1,MATCH($D302,Data!$CG:$CG,0)-1,MATCH($E302&amp;"/"&amp;L$1,Data!$1:$1,0)-1))=TRUE,"",IF(OFFSET(Data!$A$1,MATCH($D302,Data!$CG:$CG,0)-1,MATCH($E302&amp;"/"&amp;L$1,Data!$1:$1,0)-1)=0,"",OFFSET(Data!$A$1,MATCH($D302,Data!$CG:$CG,0)-1,MATCH($E302&amp;"/"&amp;L$1,Data!$1:$1,0)-1)))</f>
        <v/>
      </c>
      <c r="M302" s="252" t="str">
        <f ca="1">IF(ISERROR(OFFSET(Data!$A$1,MATCH($D302,Data!$CG:$CG,0)-1,MATCH($E302&amp;"/"&amp;M$1,Data!$1:$1,0)-1))=TRUE,"",IF(OFFSET(Data!$A$1,MATCH($D302,Data!$CG:$CG,0)-1,MATCH($E302&amp;"/"&amp;M$1,Data!$1:$1,0)-1)=0,"",OFFSET(Data!$A$1,MATCH($D302,Data!$CG:$CG,0)-1,MATCH($E302&amp;"/"&amp;M$1,Data!$1:$1,0)-1)))</f>
        <v/>
      </c>
      <c r="N302" s="252" t="str">
        <f ca="1">IF(ISERROR(OFFSET(Data!$A$1,MATCH($D302,Data!$CG:$CG,0)-1,MATCH($E302&amp;"/"&amp;N$1,Data!$1:$1,0)-1))=TRUE,"",IF(OFFSET(Data!$A$1,MATCH($D302,Data!$CG:$CG,0)-1,MATCH($E302&amp;"/"&amp;N$1,Data!$1:$1,0)-1)=0,"",OFFSET(Data!$A$1,MATCH($D302,Data!$CG:$CG,0)-1,MATCH($E302&amp;"/"&amp;N$1,Data!$1:$1,0)-1)))</f>
        <v/>
      </c>
      <c r="O302" s="252" t="str">
        <f ca="1">IF(ISERROR(OFFSET(Data!$A$1,MATCH($D302,Data!$CG:$CG,0)-1,MATCH($E302&amp;"/"&amp;O$1,Data!$1:$1,0)-1))=TRUE,"",IF(OFFSET(Data!$A$1,MATCH($D302,Data!$CG:$CG,0)-1,MATCH($E302&amp;"/"&amp;O$1,Data!$1:$1,0)-1)=0,"",OFFSET(Data!$A$1,MATCH($D302,Data!$CG:$CG,0)-1,MATCH($E302&amp;"/"&amp;O$1,Data!$1:$1,0)-1)))</f>
        <v/>
      </c>
      <c r="P302" s="252" t="str">
        <f ca="1">IF(ISERROR(OFFSET(Data!$A$1,MATCH($D302,Data!$CG:$CG,0)-1,MATCH($E302&amp;"/"&amp;P$1,Data!$1:$1,0)-1))=TRUE,"",IF(OFFSET(Data!$A$1,MATCH($D302,Data!$CG:$CG,0)-1,MATCH($E302&amp;"/"&amp;P$1,Data!$1:$1,0)-1)=0,"",OFFSET(Data!$A$1,MATCH($D302,Data!$CG:$CG,0)-1,MATCH($E302&amp;"/"&amp;P$1,Data!$1:$1,0)-1)))</f>
        <v/>
      </c>
      <c r="Q302" s="252" t="str">
        <f ca="1">IF(ISERROR(OFFSET(Data!$A$1,MATCH($D302,Data!$CG:$CG,0)-1,MATCH($E302&amp;"/"&amp;Q$1,Data!$1:$1,0)-1))=TRUE,"",IF(OFFSET(Data!$A$1,MATCH($D302,Data!$CG:$CG,0)-1,MATCH($E302&amp;"/"&amp;Q$1,Data!$1:$1,0)-1)=0,"",OFFSET(Data!$A$1,MATCH($D302,Data!$CG:$CG,0)-1,MATCH($E302&amp;"/"&amp;Q$1,Data!$1:$1,0)-1)))</f>
        <v/>
      </c>
      <c r="R302" s="252" t="str">
        <f ca="1">IF(ISERROR(OFFSET(Data!$A$1,MATCH($D302,Data!$CG:$CG,0)-1,MATCH($E302&amp;"/"&amp;R$1,Data!$1:$1,0)-1))=TRUE,"",IF(OFFSET(Data!$A$1,MATCH($D302,Data!$CG:$CG,0)-1,MATCH($E302&amp;"/"&amp;R$1,Data!$1:$1,0)-1)=0,"",OFFSET(Data!$A$1,MATCH($D302,Data!$CG:$CG,0)-1,MATCH($E302&amp;"/"&amp;R$1,Data!$1:$1,0)-1)))</f>
        <v/>
      </c>
      <c r="S302" s="252" t="str">
        <f ca="1">IF(ISERROR(OFFSET(Data!$A$1,MATCH($D302,Data!$CG:$CG,0)-1,MATCH($E302&amp;"/"&amp;S$1,Data!$1:$1,0)-1))=TRUE,"",IF(OFFSET(Data!$A$1,MATCH($D302,Data!$CG:$CG,0)-1,MATCH($E302&amp;"/"&amp;S$1,Data!$1:$1,0)-1)=0,"",OFFSET(Data!$A$1,MATCH($D302,Data!$CG:$CG,0)-1,MATCH($E302&amp;"/"&amp;S$1,Data!$1:$1,0)-1)))</f>
        <v/>
      </c>
      <c r="T302" s="252" t="str">
        <f ca="1">IF(ISERROR(OFFSET(Data!$A$1,MATCH($D302,Data!$CG:$CG,0)-1,MATCH($E302&amp;"/"&amp;T$1,Data!$1:$1,0)-1))=TRUE,"",IF(OFFSET(Data!$A$1,MATCH($D302,Data!$CG:$CG,0)-1,MATCH($E302&amp;"/"&amp;T$1,Data!$1:$1,0)-1)=0,"",OFFSET(Data!$A$1,MATCH($D302,Data!$CG:$CG,0)-1,MATCH($E302&amp;"/"&amp;T$1,Data!$1:$1,0)-1)))</f>
        <v/>
      </c>
      <c r="U302" s="252" t="str">
        <f ca="1">IF(ISERROR(OFFSET(Data!$A$1,MATCH($D302,Data!$CG:$CG,0)-1,MATCH($E302&amp;"/"&amp;U$1,Data!$1:$1,0)-1))=TRUE,"",IF(OFFSET(Data!$A$1,MATCH($D302,Data!$CG:$CG,0)-1,MATCH($E302&amp;"/"&amp;U$1,Data!$1:$1,0)-1)=0,"",OFFSET(Data!$A$1,MATCH($D302,Data!$CG:$CG,0)-1,MATCH($E302&amp;"/"&amp;U$1,Data!$1:$1,0)-1)))</f>
        <v/>
      </c>
      <c r="V302" s="252" t="str">
        <f ca="1">IF(ISERROR(OFFSET(Data!$A$1,MATCH($D302,Data!$CG:$CG,0)-1,MATCH($E302&amp;"/"&amp;V$1,Data!$1:$1,0)-1))=TRUE,"",IF(OFFSET(Data!$A$1,MATCH($D302,Data!$CG:$CG,0)-1,MATCH($E302&amp;"/"&amp;V$1,Data!$1:$1,0)-1)=0,"",OFFSET(Data!$A$1,MATCH($D302,Data!$CG:$CG,0)-1,MATCH($E302&amp;"/"&amp;V$1,Data!$1:$1,0)-1)))</f>
        <v/>
      </c>
      <c r="W302" s="269" t="str">
        <f ca="1">IF(ISERROR(OFFSET(Data!$A$1,MATCH($D302,Data!$CG:$CG,0)-1,MATCH($E302&amp;"/"&amp;W$1,Data!$1:$1,0)-1))=TRUE,"",IF(OFFSET(Data!$A$1,MATCH($D302,Data!$CG:$CG,0)-1,MATCH($E302&amp;"/"&amp;W$1,Data!$1:$1,0)-1)=0,"",OFFSET(Data!$A$1,MATCH($D302,Data!$CG:$CG,0)-1,MATCH($E302&amp;"/"&amp;W$1,Data!$1:$1,0)-1)))</f>
        <v/>
      </c>
      <c r="X302" s="252" t="str">
        <f ca="1">IF(ISERROR(OFFSET(Data!$A$1,MATCH($D302,Data!$CG:$CG,0)-1,MATCH($E302&amp;"/"&amp;X$1,Data!$1:$1,0)-1))=TRUE,"",IF(OFFSET(Data!$A$1,MATCH($D302,Data!$CG:$CG,0)-1,MATCH($E302&amp;"/"&amp;X$1,Data!$1:$1,0)-1)=0,"",OFFSET(Data!$A$1,MATCH($D302,Data!$CG:$CG,0)-1,MATCH($E302&amp;"/"&amp;X$1,Data!$1:$1,0)-1)))</f>
        <v/>
      </c>
      <c r="Y302" s="252" t="str">
        <f ca="1">IF(ISERROR(OFFSET(Data!$A$1,MATCH($D302,Data!$CG:$CG,0)-1,MATCH($E302&amp;"/"&amp;Y$1,Data!$1:$1,0)-1))=TRUE,"",IF(OFFSET(Data!$A$1,MATCH($D302,Data!$CG:$CG,0)-1,MATCH($E302&amp;"/"&amp;Y$1,Data!$1:$1,0)-1)=0,"",OFFSET(Data!$A$1,MATCH($D302,Data!$CG:$CG,0)-1,MATCH($E302&amp;"/"&amp;Y$1,Data!$1:$1,0)-1)))</f>
        <v/>
      </c>
      <c r="Z302" s="252" t="str">
        <f ca="1">IF(ISERROR(OFFSET(Data!$A$1,MATCH($D302,Data!$CG:$CG,0)-1,MATCH($E302&amp;"/"&amp;Z$1,Data!$1:$1,0)-1))=TRUE,"",IF(OFFSET(Data!$A$1,MATCH($D302,Data!$CG:$CG,0)-1,MATCH($E302&amp;"/"&amp;Z$1,Data!$1:$1,0)-1)=0,"",OFFSET(Data!$A$1,MATCH($D302,Data!$CG:$CG,0)-1,MATCH($E302&amp;"/"&amp;Z$1,Data!$1:$1,0)-1)))</f>
        <v/>
      </c>
      <c r="AA302" s="252" t="str">
        <f ca="1">IF(ISERROR(OFFSET(Data!$A$1,MATCH($D302,Data!$CG:$CG,0)-1,MATCH($E302&amp;"/"&amp;AA$1,Data!$1:$1,0)-1))=TRUE,"",IF(OFFSET(Data!$A$1,MATCH($D302,Data!$CG:$CG,0)-1,MATCH($E302&amp;"/"&amp;AA$1,Data!$1:$1,0)-1)=0,"",OFFSET(Data!$A$1,MATCH($D302,Data!$CG:$CG,0)-1,MATCH($E302&amp;"/"&amp;AA$1,Data!$1:$1,0)-1)))</f>
        <v/>
      </c>
      <c r="AB302" s="252" t="str">
        <f ca="1">IF(ISERROR(OFFSET(Data!$A$1,MATCH($D302,Data!$CG:$CG,0)-1,MATCH($E302&amp;"/"&amp;AB$1,Data!$1:$1,0)-1))=TRUE,"",IF(OFFSET(Data!$A$1,MATCH($D302,Data!$CG:$CG,0)-1,MATCH($E302&amp;"/"&amp;AB$1,Data!$1:$1,0)-1)=0,"",OFFSET(Data!$A$1,MATCH($D302,Data!$CG:$CG,0)-1,MATCH($E302&amp;"/"&amp;AB$1,Data!$1:$1,0)-1)))</f>
        <v/>
      </c>
      <c r="AC302" s="252" t="str">
        <f ca="1">IF(ISERROR(OFFSET(Data!$A$1,MATCH($D302,Data!$CG:$CG,0)-1,MATCH($E302&amp;"/"&amp;AC$1,Data!$1:$1,0)-1))=TRUE,"",IF(OFFSET(Data!$A$1,MATCH($D302,Data!$CG:$CG,0)-1,MATCH($E302&amp;"/"&amp;AC$1,Data!$1:$1,0)-1)=0,"",OFFSET(Data!$A$1,MATCH($D302,Data!$CG:$CG,0)-1,MATCH($E302&amp;"/"&amp;AC$1,Data!$1:$1,0)-1)))</f>
        <v/>
      </c>
      <c r="AD302" s="252" t="str">
        <f ca="1">IF(ISERROR(OFFSET(Data!$A$1,MATCH($D302,Data!$CG:$CG,0)-1,MATCH($E302&amp;"/"&amp;AD$1,Data!$1:$1,0)-1))=TRUE,"",IF(OFFSET(Data!$A$1,MATCH($D302,Data!$CG:$CG,0)-1,MATCH($E302&amp;"/"&amp;AD$1,Data!$1:$1,0)-1)=0,"",OFFSET(Data!$A$1,MATCH($D302,Data!$CG:$CG,0)-1,MATCH($E302&amp;"/"&amp;AD$1,Data!$1:$1,0)-1)))</f>
        <v/>
      </c>
      <c r="AE302" s="252" t="str">
        <f ca="1">IF(ISERROR(OFFSET(Data!$A$1,MATCH($D302,Data!$CG:$CG,0)-1,MATCH($E302&amp;"/"&amp;AE$1,Data!$1:$1,0)-1))=TRUE,"",IF(OFFSET(Data!$A$1,MATCH($D302,Data!$CG:$CG,0)-1,MATCH($E302&amp;"/"&amp;AE$1,Data!$1:$1,0)-1)=0,"",OFFSET(Data!$A$1,MATCH($D302,Data!$CG:$CG,0)-1,MATCH($E302&amp;"/"&amp;AE$1,Data!$1:$1,0)-1)))</f>
        <v/>
      </c>
      <c r="AF302" s="253" t="str">
        <f ca="1">IF(ISERROR(OFFSET(Data!$A$1,MATCH($D302,Data!$CG:$CG,0)-1,MATCH($E302&amp;"/"&amp;AF$1,Data!$1:$1,0)-1))=TRUE,"",IF(OFFSET(Data!$A$1,MATCH($D302,Data!$CG:$CG,0)-1,MATCH($E302&amp;"/"&amp;AF$1,Data!$1:$1,0)-1)=0,"",OFFSET(Data!$A$1,MATCH($D302,Data!$CG:$CG,0)-1,MATCH($E302&amp;"/"&amp;AF$1,Data!$1:$1,0)-1)))</f>
        <v/>
      </c>
      <c r="AG302" s="188">
        <f t="shared" ca="1" si="8"/>
        <v>0</v>
      </c>
      <c r="AH302" s="208">
        <f ca="1">SUM(AG299:AG302)</f>
        <v>0</v>
      </c>
    </row>
    <row r="303" spans="1:34" ht="15.75" hidden="1" customHeight="1" thickBot="1" x14ac:dyDescent="0.3">
      <c r="A303" s="447"/>
      <c r="B303" s="470"/>
      <c r="C303" s="473"/>
      <c r="D303" s="52" t="e">
        <f>IF(C303&lt;&gt;"",C303,D302)</f>
        <v>#N/A</v>
      </c>
      <c r="E303" s="53" t="s">
        <v>25</v>
      </c>
      <c r="F303" s="255" t="str">
        <f ca="1">IF(ISERROR(OFFSET(Data!$A$1,MATCH($D303,Data!$CG:$CG,0)-1,MATCH($E303&amp;"/"&amp;F$1,Data!$1:$1,0)-1))=TRUE,"",IF(OFFSET(Data!$A$1,MATCH($D303,Data!$CG:$CG,0)-1,MATCH($E303&amp;"/"&amp;F$1,Data!$1:$1,0)-1)=0,"",OFFSET(Data!$A$1,MATCH($D303,Data!$CG:$CG,0)-1,MATCH($E303&amp;"/"&amp;F$1,Data!$1:$1,0)-1)))</f>
        <v/>
      </c>
      <c r="G303" s="256" t="str">
        <f ca="1">IF(ISERROR(OFFSET(Data!$A$1,MATCH($D303,Data!$CG:$CG,0)-1,MATCH($E303&amp;"/"&amp;G$1,Data!$1:$1,0)-1))=TRUE,"",IF(OFFSET(Data!$A$1,MATCH($D303,Data!$CG:$CG,0)-1,MATCH($E303&amp;"/"&amp;G$1,Data!$1:$1,0)-1)=0,"",OFFSET(Data!$A$1,MATCH($D303,Data!$CG:$CG,0)-1,MATCH($E303&amp;"/"&amp;G$1,Data!$1:$1,0)-1)))</f>
        <v/>
      </c>
      <c r="H303" s="256" t="str">
        <f ca="1">IF(ISERROR(OFFSET(Data!$A$1,MATCH($D303,Data!$CG:$CG,0)-1,MATCH($E303&amp;"/"&amp;H$1,Data!$1:$1,0)-1))=TRUE,"",IF(OFFSET(Data!$A$1,MATCH($D303,Data!$CG:$CG,0)-1,MATCH($E303&amp;"/"&amp;H$1,Data!$1:$1,0)-1)=0,"",OFFSET(Data!$A$1,MATCH($D303,Data!$CG:$CG,0)-1,MATCH($E303&amp;"/"&amp;H$1,Data!$1:$1,0)-1)))</f>
        <v/>
      </c>
      <c r="I303" s="256" t="str">
        <f ca="1">IF(ISERROR(OFFSET(Data!$A$1,MATCH($D303,Data!$CG:$CG,0)-1,MATCH($E303&amp;"/"&amp;I$1,Data!$1:$1,0)-1))=TRUE,"",IF(OFFSET(Data!$A$1,MATCH($D303,Data!$CG:$CG,0)-1,MATCH($E303&amp;"/"&amp;I$1,Data!$1:$1,0)-1)=0,"",OFFSET(Data!$A$1,MATCH($D303,Data!$CG:$CG,0)-1,MATCH($E303&amp;"/"&amp;I$1,Data!$1:$1,0)-1)))</f>
        <v/>
      </c>
      <c r="J303" s="256" t="str">
        <f ca="1">IF(ISERROR(OFFSET(Data!$A$1,MATCH($D303,Data!$CG:$CG,0)-1,MATCH($E303&amp;"/"&amp;J$1,Data!$1:$1,0)-1))=TRUE,"",IF(OFFSET(Data!$A$1,MATCH($D303,Data!$CG:$CG,0)-1,MATCH($E303&amp;"/"&amp;J$1,Data!$1:$1,0)-1)=0,"",OFFSET(Data!$A$1,MATCH($D303,Data!$CG:$CG,0)-1,MATCH($E303&amp;"/"&amp;J$1,Data!$1:$1,0)-1)))</f>
        <v/>
      </c>
      <c r="K303" s="256" t="str">
        <f ca="1">IF(ISERROR(OFFSET(Data!$A$1,MATCH($D303,Data!$CG:$CG,0)-1,MATCH($E303&amp;"/"&amp;K$1,Data!$1:$1,0)-1))=TRUE,"",IF(OFFSET(Data!$A$1,MATCH($D303,Data!$CG:$CG,0)-1,MATCH($E303&amp;"/"&amp;K$1,Data!$1:$1,0)-1)=0,"",OFFSET(Data!$A$1,MATCH($D303,Data!$CG:$CG,0)-1,MATCH($E303&amp;"/"&amp;K$1,Data!$1:$1,0)-1)))</f>
        <v/>
      </c>
      <c r="L303" s="256" t="str">
        <f ca="1">IF(ISERROR(OFFSET(Data!$A$1,MATCH($D303,Data!$CG:$CG,0)-1,MATCH($E303&amp;"/"&amp;L$1,Data!$1:$1,0)-1))=TRUE,"",IF(OFFSET(Data!$A$1,MATCH($D303,Data!$CG:$CG,0)-1,MATCH($E303&amp;"/"&amp;L$1,Data!$1:$1,0)-1)=0,"",OFFSET(Data!$A$1,MATCH($D303,Data!$CG:$CG,0)-1,MATCH($E303&amp;"/"&amp;L$1,Data!$1:$1,0)-1)))</f>
        <v/>
      </c>
      <c r="M303" s="256" t="str">
        <f ca="1">IF(ISERROR(OFFSET(Data!$A$1,MATCH($D303,Data!$CG:$CG,0)-1,MATCH($E303&amp;"/"&amp;M$1,Data!$1:$1,0)-1))=TRUE,"",IF(OFFSET(Data!$A$1,MATCH($D303,Data!$CG:$CG,0)-1,MATCH($E303&amp;"/"&amp;M$1,Data!$1:$1,0)-1)=0,"",OFFSET(Data!$A$1,MATCH($D303,Data!$CG:$CG,0)-1,MATCH($E303&amp;"/"&amp;M$1,Data!$1:$1,0)-1)))</f>
        <v/>
      </c>
      <c r="N303" s="256" t="str">
        <f ca="1">IF(ISERROR(OFFSET(Data!$A$1,MATCH($D303,Data!$CG:$CG,0)-1,MATCH($E303&amp;"/"&amp;N$1,Data!$1:$1,0)-1))=TRUE,"",IF(OFFSET(Data!$A$1,MATCH($D303,Data!$CG:$CG,0)-1,MATCH($E303&amp;"/"&amp;N$1,Data!$1:$1,0)-1)=0,"",OFFSET(Data!$A$1,MATCH($D303,Data!$CG:$CG,0)-1,MATCH($E303&amp;"/"&amp;N$1,Data!$1:$1,0)-1)))</f>
        <v/>
      </c>
      <c r="O303" s="256" t="str">
        <f ca="1">IF(ISERROR(OFFSET(Data!$A$1,MATCH($D303,Data!$CG:$CG,0)-1,MATCH($E303&amp;"/"&amp;O$1,Data!$1:$1,0)-1))=TRUE,"",IF(OFFSET(Data!$A$1,MATCH($D303,Data!$CG:$CG,0)-1,MATCH($E303&amp;"/"&amp;O$1,Data!$1:$1,0)-1)=0,"",OFFSET(Data!$A$1,MATCH($D303,Data!$CG:$CG,0)-1,MATCH($E303&amp;"/"&amp;O$1,Data!$1:$1,0)-1)))</f>
        <v/>
      </c>
      <c r="P303" s="256" t="str">
        <f ca="1">IF(ISERROR(OFFSET(Data!$A$1,MATCH($D303,Data!$CG:$CG,0)-1,MATCH($E303&amp;"/"&amp;P$1,Data!$1:$1,0)-1))=TRUE,"",IF(OFFSET(Data!$A$1,MATCH($D303,Data!$CG:$CG,0)-1,MATCH($E303&amp;"/"&amp;P$1,Data!$1:$1,0)-1)=0,"",OFFSET(Data!$A$1,MATCH($D303,Data!$CG:$CG,0)-1,MATCH($E303&amp;"/"&amp;P$1,Data!$1:$1,0)-1)))</f>
        <v/>
      </c>
      <c r="Q303" s="256" t="str">
        <f ca="1">IF(ISERROR(OFFSET(Data!$A$1,MATCH($D303,Data!$CG:$CG,0)-1,MATCH($E303&amp;"/"&amp;Q$1,Data!$1:$1,0)-1))=TRUE,"",IF(OFFSET(Data!$A$1,MATCH($D303,Data!$CG:$CG,0)-1,MATCH($E303&amp;"/"&amp;Q$1,Data!$1:$1,0)-1)=0,"",OFFSET(Data!$A$1,MATCH($D303,Data!$CG:$CG,0)-1,MATCH($E303&amp;"/"&amp;Q$1,Data!$1:$1,0)-1)))</f>
        <v/>
      </c>
      <c r="R303" s="256" t="str">
        <f ca="1">IF(ISERROR(OFFSET(Data!$A$1,MATCH($D303,Data!$CG:$CG,0)-1,MATCH($E303&amp;"/"&amp;R$1,Data!$1:$1,0)-1))=TRUE,"",IF(OFFSET(Data!$A$1,MATCH($D303,Data!$CG:$CG,0)-1,MATCH($E303&amp;"/"&amp;R$1,Data!$1:$1,0)-1)=0,"",OFFSET(Data!$A$1,MATCH($D303,Data!$CG:$CG,0)-1,MATCH($E303&amp;"/"&amp;R$1,Data!$1:$1,0)-1)))</f>
        <v/>
      </c>
      <c r="S303" s="256" t="str">
        <f ca="1">IF(ISERROR(OFFSET(Data!$A$1,MATCH($D303,Data!$CG:$CG,0)-1,MATCH($E303&amp;"/"&amp;S$1,Data!$1:$1,0)-1))=TRUE,"",IF(OFFSET(Data!$A$1,MATCH($D303,Data!$CG:$CG,0)-1,MATCH($E303&amp;"/"&amp;S$1,Data!$1:$1,0)-1)=0,"",OFFSET(Data!$A$1,MATCH($D303,Data!$CG:$CG,0)-1,MATCH($E303&amp;"/"&amp;S$1,Data!$1:$1,0)-1)))</f>
        <v/>
      </c>
      <c r="T303" s="256" t="str">
        <f ca="1">IF(ISERROR(OFFSET(Data!$A$1,MATCH($D303,Data!$CG:$CG,0)-1,MATCH($E303&amp;"/"&amp;T$1,Data!$1:$1,0)-1))=TRUE,"",IF(OFFSET(Data!$A$1,MATCH($D303,Data!$CG:$CG,0)-1,MATCH($E303&amp;"/"&amp;T$1,Data!$1:$1,0)-1)=0,"",OFFSET(Data!$A$1,MATCH($D303,Data!$CG:$CG,0)-1,MATCH($E303&amp;"/"&amp;T$1,Data!$1:$1,0)-1)))</f>
        <v/>
      </c>
      <c r="U303" s="256" t="str">
        <f ca="1">IF(ISERROR(OFFSET(Data!$A$1,MATCH($D303,Data!$CG:$CG,0)-1,MATCH($E303&amp;"/"&amp;U$1,Data!$1:$1,0)-1))=TRUE,"",IF(OFFSET(Data!$A$1,MATCH($D303,Data!$CG:$CG,0)-1,MATCH($E303&amp;"/"&amp;U$1,Data!$1:$1,0)-1)=0,"",OFFSET(Data!$A$1,MATCH($D303,Data!$CG:$CG,0)-1,MATCH($E303&amp;"/"&amp;U$1,Data!$1:$1,0)-1)))</f>
        <v/>
      </c>
      <c r="V303" s="256" t="str">
        <f ca="1">IF(ISERROR(OFFSET(Data!$A$1,MATCH($D303,Data!$CG:$CG,0)-1,MATCH($E303&amp;"/"&amp;V$1,Data!$1:$1,0)-1))=TRUE,"",IF(OFFSET(Data!$A$1,MATCH($D303,Data!$CG:$CG,0)-1,MATCH($E303&amp;"/"&amp;V$1,Data!$1:$1,0)-1)=0,"",OFFSET(Data!$A$1,MATCH($D303,Data!$CG:$CG,0)-1,MATCH($E303&amp;"/"&amp;V$1,Data!$1:$1,0)-1)))</f>
        <v/>
      </c>
      <c r="W303" s="257" t="str">
        <f ca="1">IF(ISERROR(OFFSET(Data!$A$1,MATCH($D303,Data!$CG:$CG,0)-1,MATCH($E303&amp;"/"&amp;W$1,Data!$1:$1,0)-1))=TRUE,"",IF(OFFSET(Data!$A$1,MATCH($D303,Data!$CG:$CG,0)-1,MATCH($E303&amp;"/"&amp;W$1,Data!$1:$1,0)-1)=0,"",OFFSET(Data!$A$1,MATCH($D303,Data!$CG:$CG,0)-1,MATCH($E303&amp;"/"&amp;W$1,Data!$1:$1,0)-1)))</f>
        <v/>
      </c>
      <c r="X303" s="256" t="str">
        <f ca="1">IF(ISERROR(OFFSET(Data!$A$1,MATCH($D303,Data!$CG:$CG,0)-1,MATCH($E303&amp;"/"&amp;X$1,Data!$1:$1,0)-1))=TRUE,"",IF(OFFSET(Data!$A$1,MATCH($D303,Data!$CG:$CG,0)-1,MATCH($E303&amp;"/"&amp;X$1,Data!$1:$1,0)-1)=0,"",OFFSET(Data!$A$1,MATCH($D303,Data!$CG:$CG,0)-1,MATCH($E303&amp;"/"&amp;X$1,Data!$1:$1,0)-1)))</f>
        <v/>
      </c>
      <c r="Y303" s="256" t="str">
        <f ca="1">IF(ISERROR(OFFSET(Data!$A$1,MATCH($D303,Data!$CG:$CG,0)-1,MATCH($E303&amp;"/"&amp;Y$1,Data!$1:$1,0)-1))=TRUE,"",IF(OFFSET(Data!$A$1,MATCH($D303,Data!$CG:$CG,0)-1,MATCH($E303&amp;"/"&amp;Y$1,Data!$1:$1,0)-1)=0,"",OFFSET(Data!$A$1,MATCH($D303,Data!$CG:$CG,0)-1,MATCH($E303&amp;"/"&amp;Y$1,Data!$1:$1,0)-1)))</f>
        <v/>
      </c>
      <c r="Z303" s="256" t="str">
        <f ca="1">IF(ISERROR(OFFSET(Data!$A$1,MATCH($D303,Data!$CG:$CG,0)-1,MATCH($E303&amp;"/"&amp;Z$1,Data!$1:$1,0)-1))=TRUE,"",IF(OFFSET(Data!$A$1,MATCH($D303,Data!$CG:$CG,0)-1,MATCH($E303&amp;"/"&amp;Z$1,Data!$1:$1,0)-1)=0,"",OFFSET(Data!$A$1,MATCH($D303,Data!$CG:$CG,0)-1,MATCH($E303&amp;"/"&amp;Z$1,Data!$1:$1,0)-1)))</f>
        <v/>
      </c>
      <c r="AA303" s="256" t="str">
        <f ca="1">IF(ISERROR(OFFSET(Data!$A$1,MATCH($D303,Data!$CG:$CG,0)-1,MATCH($E303&amp;"/"&amp;AA$1,Data!$1:$1,0)-1))=TRUE,"",IF(OFFSET(Data!$A$1,MATCH($D303,Data!$CG:$CG,0)-1,MATCH($E303&amp;"/"&amp;AA$1,Data!$1:$1,0)-1)=0,"",OFFSET(Data!$A$1,MATCH($D303,Data!$CG:$CG,0)-1,MATCH($E303&amp;"/"&amp;AA$1,Data!$1:$1,0)-1)))</f>
        <v/>
      </c>
      <c r="AB303" s="256" t="str">
        <f ca="1">IF(ISERROR(OFFSET(Data!$A$1,MATCH($D303,Data!$CG:$CG,0)-1,MATCH($E303&amp;"/"&amp;AB$1,Data!$1:$1,0)-1))=TRUE,"",IF(OFFSET(Data!$A$1,MATCH($D303,Data!$CG:$CG,0)-1,MATCH($E303&amp;"/"&amp;AB$1,Data!$1:$1,0)-1)=0,"",OFFSET(Data!$A$1,MATCH($D303,Data!$CG:$CG,0)-1,MATCH($E303&amp;"/"&amp;AB$1,Data!$1:$1,0)-1)))</f>
        <v/>
      </c>
      <c r="AC303" s="256" t="str">
        <f ca="1">IF(ISERROR(OFFSET(Data!$A$1,MATCH($D303,Data!$CG:$CG,0)-1,MATCH($E303&amp;"/"&amp;AC$1,Data!$1:$1,0)-1))=TRUE,"",IF(OFFSET(Data!$A$1,MATCH($D303,Data!$CG:$CG,0)-1,MATCH($E303&amp;"/"&amp;AC$1,Data!$1:$1,0)-1)=0,"",OFFSET(Data!$A$1,MATCH($D303,Data!$CG:$CG,0)-1,MATCH($E303&amp;"/"&amp;AC$1,Data!$1:$1,0)-1)))</f>
        <v/>
      </c>
      <c r="AD303" s="256" t="str">
        <f ca="1">IF(ISERROR(OFFSET(Data!$A$1,MATCH($D303,Data!$CG:$CG,0)-1,MATCH($E303&amp;"/"&amp;AD$1,Data!$1:$1,0)-1))=TRUE,"",IF(OFFSET(Data!$A$1,MATCH($D303,Data!$CG:$CG,0)-1,MATCH($E303&amp;"/"&amp;AD$1,Data!$1:$1,0)-1)=0,"",OFFSET(Data!$A$1,MATCH($D303,Data!$CG:$CG,0)-1,MATCH($E303&amp;"/"&amp;AD$1,Data!$1:$1,0)-1)))</f>
        <v/>
      </c>
      <c r="AE303" s="256" t="str">
        <f ca="1">IF(ISERROR(OFFSET(Data!$A$1,MATCH($D303,Data!$CG:$CG,0)-1,MATCH($E303&amp;"/"&amp;AE$1,Data!$1:$1,0)-1))=TRUE,"",IF(OFFSET(Data!$A$1,MATCH($D303,Data!$CG:$CG,0)-1,MATCH($E303&amp;"/"&amp;AE$1,Data!$1:$1,0)-1)=0,"",OFFSET(Data!$A$1,MATCH($D303,Data!$CG:$CG,0)-1,MATCH($E303&amp;"/"&amp;AE$1,Data!$1:$1,0)-1)))</f>
        <v/>
      </c>
      <c r="AF303" s="258" t="str">
        <f ca="1">IF(ISERROR(OFFSET(Data!$A$1,MATCH($D303,Data!$CG:$CG,0)-1,MATCH($E303&amp;"/"&amp;AF$1,Data!$1:$1,0)-1))=TRUE,"",IF(OFFSET(Data!$A$1,MATCH($D303,Data!$CG:$CG,0)-1,MATCH($E303&amp;"/"&amp;AF$1,Data!$1:$1,0)-1)=0,"",OFFSET(Data!$A$1,MATCH($D303,Data!$CG:$CG,0)-1,MATCH($E303&amp;"/"&amp;AF$1,Data!$1:$1,0)-1)))</f>
        <v/>
      </c>
      <c r="AG303" s="197">
        <f t="shared" ca="1" si="8"/>
        <v>0</v>
      </c>
      <c r="AH303" s="209">
        <f ca="1">SUM(AG299:AG303)</f>
        <v>0</v>
      </c>
    </row>
    <row r="304" spans="1:34" ht="15" hidden="1" customHeight="1" x14ac:dyDescent="0.25">
      <c r="A304" s="445">
        <v>60</v>
      </c>
      <c r="B304" s="468" t="e">
        <f>INDEX(Data!CI:CI,MATCH("M"&amp;A304,Data!A:A,0))</f>
        <v>#N/A</v>
      </c>
      <c r="C304" s="471" t="e">
        <f>INDEX(Data!CG:CG,MATCH("M"&amp;A304,Data!A:A,0))</f>
        <v>#N/A</v>
      </c>
      <c r="D304" s="48" t="e">
        <f>IF(C304&lt;&gt;"",C304,#REF!)</f>
        <v>#N/A</v>
      </c>
      <c r="E304" s="49" t="s">
        <v>21</v>
      </c>
      <c r="F304" s="271" t="str">
        <f ca="1">IF(ISERROR(OFFSET(Data!$A$1,MATCH($D304,Data!$CG:$CG,0)-1,MATCH($E304&amp;"/"&amp;F$1,Data!$1:$1,0)-1))=TRUE,"",IF(OFFSET(Data!$A$1,MATCH($D304,Data!$CG:$CG,0)-1,MATCH($E304&amp;"/"&amp;F$1,Data!$1:$1,0)-1)=0,"",OFFSET(Data!$A$1,MATCH($D304,Data!$CG:$CG,0)-1,MATCH($E304&amp;"/"&amp;F$1,Data!$1:$1,0)-1)))</f>
        <v/>
      </c>
      <c r="G304" s="250" t="str">
        <f ca="1">IF(ISERROR(OFFSET(Data!$A$1,MATCH($D304,Data!$CG:$CG,0)-1,MATCH($E304&amp;"/"&amp;G$1,Data!$1:$1,0)-1))=TRUE,"",IF(OFFSET(Data!$A$1,MATCH($D304,Data!$CG:$CG,0)-1,MATCH($E304&amp;"/"&amp;G$1,Data!$1:$1,0)-1)=0,"",OFFSET(Data!$A$1,MATCH($D304,Data!$CG:$CG,0)-1,MATCH($E304&amp;"/"&amp;G$1,Data!$1:$1,0)-1)))</f>
        <v/>
      </c>
      <c r="H304" s="250" t="str">
        <f ca="1">IF(ISERROR(OFFSET(Data!$A$1,MATCH($D304,Data!$CG:$CG,0)-1,MATCH($E304&amp;"/"&amp;H$1,Data!$1:$1,0)-1))=TRUE,"",IF(OFFSET(Data!$A$1,MATCH($D304,Data!$CG:$CG,0)-1,MATCH($E304&amp;"/"&amp;H$1,Data!$1:$1,0)-1)=0,"",OFFSET(Data!$A$1,MATCH($D304,Data!$CG:$CG,0)-1,MATCH($E304&amp;"/"&amp;H$1,Data!$1:$1,0)-1)))</f>
        <v/>
      </c>
      <c r="I304" s="250" t="str">
        <f ca="1">IF(ISERROR(OFFSET(Data!$A$1,MATCH($D304,Data!$CG:$CG,0)-1,MATCH($E304&amp;"/"&amp;I$1,Data!$1:$1,0)-1))=TRUE,"",IF(OFFSET(Data!$A$1,MATCH($D304,Data!$CG:$CG,0)-1,MATCH($E304&amp;"/"&amp;I$1,Data!$1:$1,0)-1)=0,"",OFFSET(Data!$A$1,MATCH($D304,Data!$CG:$CG,0)-1,MATCH($E304&amp;"/"&amp;I$1,Data!$1:$1,0)-1)))</f>
        <v/>
      </c>
      <c r="J304" s="250" t="str">
        <f ca="1">IF(ISERROR(OFFSET(Data!$A$1,MATCH($D304,Data!$CG:$CG,0)-1,MATCH($E304&amp;"/"&amp;J$1,Data!$1:$1,0)-1))=TRUE,"",IF(OFFSET(Data!$A$1,MATCH($D304,Data!$CG:$CG,0)-1,MATCH($E304&amp;"/"&amp;J$1,Data!$1:$1,0)-1)=0,"",OFFSET(Data!$A$1,MATCH($D304,Data!$CG:$CG,0)-1,MATCH($E304&amp;"/"&amp;J$1,Data!$1:$1,0)-1)))</f>
        <v/>
      </c>
      <c r="K304" s="250" t="str">
        <f ca="1">IF(ISERROR(OFFSET(Data!$A$1,MATCH($D304,Data!$CG:$CG,0)-1,MATCH($E304&amp;"/"&amp;K$1,Data!$1:$1,0)-1))=TRUE,"",IF(OFFSET(Data!$A$1,MATCH($D304,Data!$CG:$CG,0)-1,MATCH($E304&amp;"/"&amp;K$1,Data!$1:$1,0)-1)=0,"",OFFSET(Data!$A$1,MATCH($D304,Data!$CG:$CG,0)-1,MATCH($E304&amp;"/"&amp;K$1,Data!$1:$1,0)-1)))</f>
        <v/>
      </c>
      <c r="L304" s="250" t="str">
        <f ca="1">IF(ISERROR(OFFSET(Data!$A$1,MATCH($D304,Data!$CG:$CG,0)-1,MATCH($E304&amp;"/"&amp;L$1,Data!$1:$1,0)-1))=TRUE,"",IF(OFFSET(Data!$A$1,MATCH($D304,Data!$CG:$CG,0)-1,MATCH($E304&amp;"/"&amp;L$1,Data!$1:$1,0)-1)=0,"",OFFSET(Data!$A$1,MATCH($D304,Data!$CG:$CG,0)-1,MATCH($E304&amp;"/"&amp;L$1,Data!$1:$1,0)-1)))</f>
        <v/>
      </c>
      <c r="M304" s="250" t="str">
        <f ca="1">IF(ISERROR(OFFSET(Data!$A$1,MATCH($D304,Data!$CG:$CG,0)-1,MATCH($E304&amp;"/"&amp;M$1,Data!$1:$1,0)-1))=TRUE,"",IF(OFFSET(Data!$A$1,MATCH($D304,Data!$CG:$CG,0)-1,MATCH($E304&amp;"/"&amp;M$1,Data!$1:$1,0)-1)=0,"",OFFSET(Data!$A$1,MATCH($D304,Data!$CG:$CG,0)-1,MATCH($E304&amp;"/"&amp;M$1,Data!$1:$1,0)-1)))</f>
        <v/>
      </c>
      <c r="N304" s="250" t="str">
        <f ca="1">IF(ISERROR(OFFSET(Data!$A$1,MATCH($D304,Data!$CG:$CG,0)-1,MATCH($E304&amp;"/"&amp;N$1,Data!$1:$1,0)-1))=TRUE,"",IF(OFFSET(Data!$A$1,MATCH($D304,Data!$CG:$CG,0)-1,MATCH($E304&amp;"/"&amp;N$1,Data!$1:$1,0)-1)=0,"",OFFSET(Data!$A$1,MATCH($D304,Data!$CG:$CG,0)-1,MATCH($E304&amp;"/"&amp;N$1,Data!$1:$1,0)-1)))</f>
        <v/>
      </c>
      <c r="O304" s="250" t="str">
        <f ca="1">IF(ISERROR(OFFSET(Data!$A$1,MATCH($D304,Data!$CG:$CG,0)-1,MATCH($E304&amp;"/"&amp;O$1,Data!$1:$1,0)-1))=TRUE,"",IF(OFFSET(Data!$A$1,MATCH($D304,Data!$CG:$CG,0)-1,MATCH($E304&amp;"/"&amp;O$1,Data!$1:$1,0)-1)=0,"",OFFSET(Data!$A$1,MATCH($D304,Data!$CG:$CG,0)-1,MATCH($E304&amp;"/"&amp;O$1,Data!$1:$1,0)-1)))</f>
        <v/>
      </c>
      <c r="P304" s="250" t="str">
        <f ca="1">IF(ISERROR(OFFSET(Data!$A$1,MATCH($D304,Data!$CG:$CG,0)-1,MATCH($E304&amp;"/"&amp;P$1,Data!$1:$1,0)-1))=TRUE,"",IF(OFFSET(Data!$A$1,MATCH($D304,Data!$CG:$CG,0)-1,MATCH($E304&amp;"/"&amp;P$1,Data!$1:$1,0)-1)=0,"",OFFSET(Data!$A$1,MATCH($D304,Data!$CG:$CG,0)-1,MATCH($E304&amp;"/"&amp;P$1,Data!$1:$1,0)-1)))</f>
        <v/>
      </c>
      <c r="Q304" s="250" t="str">
        <f ca="1">IF(ISERROR(OFFSET(Data!$A$1,MATCH($D304,Data!$CG:$CG,0)-1,MATCH($E304&amp;"/"&amp;Q$1,Data!$1:$1,0)-1))=TRUE,"",IF(OFFSET(Data!$A$1,MATCH($D304,Data!$CG:$CG,0)-1,MATCH($E304&amp;"/"&amp;Q$1,Data!$1:$1,0)-1)=0,"",OFFSET(Data!$A$1,MATCH($D304,Data!$CG:$CG,0)-1,MATCH($E304&amp;"/"&amp;Q$1,Data!$1:$1,0)-1)))</f>
        <v/>
      </c>
      <c r="R304" s="250" t="str">
        <f ca="1">IF(ISERROR(OFFSET(Data!$A$1,MATCH($D304,Data!$CG:$CG,0)-1,MATCH($E304&amp;"/"&amp;R$1,Data!$1:$1,0)-1))=TRUE,"",IF(OFFSET(Data!$A$1,MATCH($D304,Data!$CG:$CG,0)-1,MATCH($E304&amp;"/"&amp;R$1,Data!$1:$1,0)-1)=0,"",OFFSET(Data!$A$1,MATCH($D304,Data!$CG:$CG,0)-1,MATCH($E304&amp;"/"&amp;R$1,Data!$1:$1,0)-1)))</f>
        <v/>
      </c>
      <c r="S304" s="250" t="str">
        <f ca="1">IF(ISERROR(OFFSET(Data!$A$1,MATCH($D304,Data!$CG:$CG,0)-1,MATCH($E304&amp;"/"&amp;S$1,Data!$1:$1,0)-1))=TRUE,"",IF(OFFSET(Data!$A$1,MATCH($D304,Data!$CG:$CG,0)-1,MATCH($E304&amp;"/"&amp;S$1,Data!$1:$1,0)-1)=0,"",OFFSET(Data!$A$1,MATCH($D304,Data!$CG:$CG,0)-1,MATCH($E304&amp;"/"&amp;S$1,Data!$1:$1,0)-1)))</f>
        <v/>
      </c>
      <c r="T304" s="250" t="str">
        <f ca="1">IF(ISERROR(OFFSET(Data!$A$1,MATCH($D304,Data!$CG:$CG,0)-1,MATCH($E304&amp;"/"&amp;T$1,Data!$1:$1,0)-1))=TRUE,"",IF(OFFSET(Data!$A$1,MATCH($D304,Data!$CG:$CG,0)-1,MATCH($E304&amp;"/"&amp;T$1,Data!$1:$1,0)-1)=0,"",OFFSET(Data!$A$1,MATCH($D304,Data!$CG:$CG,0)-1,MATCH($E304&amp;"/"&amp;T$1,Data!$1:$1,0)-1)))</f>
        <v/>
      </c>
      <c r="U304" s="250" t="str">
        <f ca="1">IF(ISERROR(OFFSET(Data!$A$1,MATCH($D304,Data!$CG:$CG,0)-1,MATCH($E304&amp;"/"&amp;U$1,Data!$1:$1,0)-1))=TRUE,"",IF(OFFSET(Data!$A$1,MATCH($D304,Data!$CG:$CG,0)-1,MATCH($E304&amp;"/"&amp;U$1,Data!$1:$1,0)-1)=0,"",OFFSET(Data!$A$1,MATCH($D304,Data!$CG:$CG,0)-1,MATCH($E304&amp;"/"&amp;U$1,Data!$1:$1,0)-1)))</f>
        <v/>
      </c>
      <c r="V304" s="250" t="str">
        <f ca="1">IF(ISERROR(OFFSET(Data!$A$1,MATCH($D304,Data!$CG:$CG,0)-1,MATCH($E304&amp;"/"&amp;V$1,Data!$1:$1,0)-1))=TRUE,"",IF(OFFSET(Data!$A$1,MATCH($D304,Data!$CG:$CG,0)-1,MATCH($E304&amp;"/"&amp;V$1,Data!$1:$1,0)-1)=0,"",OFFSET(Data!$A$1,MATCH($D304,Data!$CG:$CG,0)-1,MATCH($E304&amp;"/"&amp;V$1,Data!$1:$1,0)-1)))</f>
        <v/>
      </c>
      <c r="W304" s="272" t="str">
        <f ca="1">IF(ISERROR(OFFSET(Data!$A$1,MATCH($D304,Data!$CG:$CG,0)-1,MATCH($E304&amp;"/"&amp;W$1,Data!$1:$1,0)-1))=TRUE,"",IF(OFFSET(Data!$A$1,MATCH($D304,Data!$CG:$CG,0)-1,MATCH($E304&amp;"/"&amp;W$1,Data!$1:$1,0)-1)=0,"",OFFSET(Data!$A$1,MATCH($D304,Data!$CG:$CG,0)-1,MATCH($E304&amp;"/"&amp;W$1,Data!$1:$1,0)-1)))</f>
        <v/>
      </c>
      <c r="X304" s="250" t="str">
        <f ca="1">IF(ISERROR(OFFSET(Data!$A$1,MATCH($D304,Data!$CG:$CG,0)-1,MATCH($E304&amp;"/"&amp;X$1,Data!$1:$1,0)-1))=TRUE,"",IF(OFFSET(Data!$A$1,MATCH($D304,Data!$CG:$CG,0)-1,MATCH($E304&amp;"/"&amp;X$1,Data!$1:$1,0)-1)=0,"",OFFSET(Data!$A$1,MATCH($D304,Data!$CG:$CG,0)-1,MATCH($E304&amp;"/"&amp;X$1,Data!$1:$1,0)-1)))</f>
        <v/>
      </c>
      <c r="Y304" s="250" t="str">
        <f ca="1">IF(ISERROR(OFFSET(Data!$A$1,MATCH($D304,Data!$CG:$CG,0)-1,MATCH($E304&amp;"/"&amp;Y$1,Data!$1:$1,0)-1))=TRUE,"",IF(OFFSET(Data!$A$1,MATCH($D304,Data!$CG:$CG,0)-1,MATCH($E304&amp;"/"&amp;Y$1,Data!$1:$1,0)-1)=0,"",OFFSET(Data!$A$1,MATCH($D304,Data!$CG:$CG,0)-1,MATCH($E304&amp;"/"&amp;Y$1,Data!$1:$1,0)-1)))</f>
        <v/>
      </c>
      <c r="Z304" s="250" t="str">
        <f ca="1">IF(ISERROR(OFFSET(Data!$A$1,MATCH($D304,Data!$CG:$CG,0)-1,MATCH($E304&amp;"/"&amp;Z$1,Data!$1:$1,0)-1))=TRUE,"",IF(OFFSET(Data!$A$1,MATCH($D304,Data!$CG:$CG,0)-1,MATCH($E304&amp;"/"&amp;Z$1,Data!$1:$1,0)-1)=0,"",OFFSET(Data!$A$1,MATCH($D304,Data!$CG:$CG,0)-1,MATCH($E304&amp;"/"&amp;Z$1,Data!$1:$1,0)-1)))</f>
        <v/>
      </c>
      <c r="AA304" s="250" t="str">
        <f ca="1">IF(ISERROR(OFFSET(Data!$A$1,MATCH($D304,Data!$CG:$CG,0)-1,MATCH($E304&amp;"/"&amp;AA$1,Data!$1:$1,0)-1))=TRUE,"",IF(OFFSET(Data!$A$1,MATCH($D304,Data!$CG:$CG,0)-1,MATCH($E304&amp;"/"&amp;AA$1,Data!$1:$1,0)-1)=0,"",OFFSET(Data!$A$1,MATCH($D304,Data!$CG:$CG,0)-1,MATCH($E304&amp;"/"&amp;AA$1,Data!$1:$1,0)-1)))</f>
        <v/>
      </c>
      <c r="AB304" s="250" t="str">
        <f ca="1">IF(ISERROR(OFFSET(Data!$A$1,MATCH($D304,Data!$CG:$CG,0)-1,MATCH($E304&amp;"/"&amp;AB$1,Data!$1:$1,0)-1))=TRUE,"",IF(OFFSET(Data!$A$1,MATCH($D304,Data!$CG:$CG,0)-1,MATCH($E304&amp;"/"&amp;AB$1,Data!$1:$1,0)-1)=0,"",OFFSET(Data!$A$1,MATCH($D304,Data!$CG:$CG,0)-1,MATCH($E304&amp;"/"&amp;AB$1,Data!$1:$1,0)-1)))</f>
        <v/>
      </c>
      <c r="AC304" s="250" t="str">
        <f ca="1">IF(ISERROR(OFFSET(Data!$A$1,MATCH($D304,Data!$CG:$CG,0)-1,MATCH($E304&amp;"/"&amp;AC$1,Data!$1:$1,0)-1))=TRUE,"",IF(OFFSET(Data!$A$1,MATCH($D304,Data!$CG:$CG,0)-1,MATCH($E304&amp;"/"&amp;AC$1,Data!$1:$1,0)-1)=0,"",OFFSET(Data!$A$1,MATCH($D304,Data!$CG:$CG,0)-1,MATCH($E304&amp;"/"&amp;AC$1,Data!$1:$1,0)-1)))</f>
        <v/>
      </c>
      <c r="AD304" s="250" t="str">
        <f ca="1">IF(ISERROR(OFFSET(Data!$A$1,MATCH($D304,Data!$CG:$CG,0)-1,MATCH($E304&amp;"/"&amp;AD$1,Data!$1:$1,0)-1))=TRUE,"",IF(OFFSET(Data!$A$1,MATCH($D304,Data!$CG:$CG,0)-1,MATCH($E304&amp;"/"&amp;AD$1,Data!$1:$1,0)-1)=0,"",OFFSET(Data!$A$1,MATCH($D304,Data!$CG:$CG,0)-1,MATCH($E304&amp;"/"&amp;AD$1,Data!$1:$1,0)-1)))</f>
        <v/>
      </c>
      <c r="AE304" s="250" t="str">
        <f ca="1">IF(ISERROR(OFFSET(Data!$A$1,MATCH($D304,Data!$CG:$CG,0)-1,MATCH($E304&amp;"/"&amp;AE$1,Data!$1:$1,0)-1))=TRUE,"",IF(OFFSET(Data!$A$1,MATCH($D304,Data!$CG:$CG,0)-1,MATCH($E304&amp;"/"&amp;AE$1,Data!$1:$1,0)-1)=0,"",OFFSET(Data!$A$1,MATCH($D304,Data!$CG:$CG,0)-1,MATCH($E304&amp;"/"&amp;AE$1,Data!$1:$1,0)-1)))</f>
        <v/>
      </c>
      <c r="AF304" s="251" t="str">
        <f ca="1">IF(ISERROR(OFFSET(Data!$A$1,MATCH($D304,Data!$CG:$CG,0)-1,MATCH($E304&amp;"/"&amp;AF$1,Data!$1:$1,0)-1))=TRUE,"",IF(OFFSET(Data!$A$1,MATCH($D304,Data!$CG:$CG,0)-1,MATCH($E304&amp;"/"&amp;AF$1,Data!$1:$1,0)-1)=0,"",OFFSET(Data!$A$1,MATCH($D304,Data!$CG:$CG,0)-1,MATCH($E304&amp;"/"&amp;AF$1,Data!$1:$1,0)-1)))</f>
        <v/>
      </c>
      <c r="AG304" s="206">
        <f t="shared" ca="1" si="8"/>
        <v>0</v>
      </c>
      <c r="AH304" s="207">
        <f ca="1">AG304</f>
        <v>0</v>
      </c>
    </row>
    <row r="305" spans="1:34" ht="15" hidden="1" customHeight="1" thickBot="1" x14ac:dyDescent="0.3">
      <c r="A305" s="446"/>
      <c r="B305" s="469"/>
      <c r="C305" s="472"/>
      <c r="D305" s="50" t="e">
        <f>IF(C305&lt;&gt;"",C305,D304)</f>
        <v>#N/A</v>
      </c>
      <c r="E305" s="51" t="s">
        <v>22</v>
      </c>
      <c r="F305" s="254" t="str">
        <f ca="1">IF(ISERROR(OFFSET(Data!$A$1,MATCH($D305,Data!$CG:$CG,0)-1,MATCH($E305&amp;"/"&amp;F$1,Data!$1:$1,0)-1))=TRUE,"",IF(OFFSET(Data!$A$1,MATCH($D305,Data!$CG:$CG,0)-1,MATCH($E305&amp;"/"&amp;F$1,Data!$1:$1,0)-1)=0,"",OFFSET(Data!$A$1,MATCH($D305,Data!$CG:$CG,0)-1,MATCH($E305&amp;"/"&amp;F$1,Data!$1:$1,0)-1)))</f>
        <v/>
      </c>
      <c r="G305" s="252" t="str">
        <f ca="1">IF(ISERROR(OFFSET(Data!$A$1,MATCH($D305,Data!$CG:$CG,0)-1,MATCH($E305&amp;"/"&amp;G$1,Data!$1:$1,0)-1))=TRUE,"",IF(OFFSET(Data!$A$1,MATCH($D305,Data!$CG:$CG,0)-1,MATCH($E305&amp;"/"&amp;G$1,Data!$1:$1,0)-1)=0,"",OFFSET(Data!$A$1,MATCH($D305,Data!$CG:$CG,0)-1,MATCH($E305&amp;"/"&amp;G$1,Data!$1:$1,0)-1)))</f>
        <v/>
      </c>
      <c r="H305" s="252" t="str">
        <f ca="1">IF(ISERROR(OFFSET(Data!$A$1,MATCH($D305,Data!$CG:$CG,0)-1,MATCH($E305&amp;"/"&amp;H$1,Data!$1:$1,0)-1))=TRUE,"",IF(OFFSET(Data!$A$1,MATCH($D305,Data!$CG:$CG,0)-1,MATCH($E305&amp;"/"&amp;H$1,Data!$1:$1,0)-1)=0,"",OFFSET(Data!$A$1,MATCH($D305,Data!$CG:$CG,0)-1,MATCH($E305&amp;"/"&amp;H$1,Data!$1:$1,0)-1)))</f>
        <v/>
      </c>
      <c r="I305" s="252" t="str">
        <f ca="1">IF(ISERROR(OFFSET(Data!$A$1,MATCH($D305,Data!$CG:$CG,0)-1,MATCH($E305&amp;"/"&amp;I$1,Data!$1:$1,0)-1))=TRUE,"",IF(OFFSET(Data!$A$1,MATCH($D305,Data!$CG:$CG,0)-1,MATCH($E305&amp;"/"&amp;I$1,Data!$1:$1,0)-1)=0,"",OFFSET(Data!$A$1,MATCH($D305,Data!$CG:$CG,0)-1,MATCH($E305&amp;"/"&amp;I$1,Data!$1:$1,0)-1)))</f>
        <v/>
      </c>
      <c r="J305" s="252" t="str">
        <f ca="1">IF(ISERROR(OFFSET(Data!$A$1,MATCH($D305,Data!$CG:$CG,0)-1,MATCH($E305&amp;"/"&amp;J$1,Data!$1:$1,0)-1))=TRUE,"",IF(OFFSET(Data!$A$1,MATCH($D305,Data!$CG:$CG,0)-1,MATCH($E305&amp;"/"&amp;J$1,Data!$1:$1,0)-1)=0,"",OFFSET(Data!$A$1,MATCH($D305,Data!$CG:$CG,0)-1,MATCH($E305&amp;"/"&amp;J$1,Data!$1:$1,0)-1)))</f>
        <v/>
      </c>
      <c r="K305" s="252" t="str">
        <f ca="1">IF(ISERROR(OFFSET(Data!$A$1,MATCH($D305,Data!$CG:$CG,0)-1,MATCH($E305&amp;"/"&amp;K$1,Data!$1:$1,0)-1))=TRUE,"",IF(OFFSET(Data!$A$1,MATCH($D305,Data!$CG:$CG,0)-1,MATCH($E305&amp;"/"&amp;K$1,Data!$1:$1,0)-1)=0,"",OFFSET(Data!$A$1,MATCH($D305,Data!$CG:$CG,0)-1,MATCH($E305&amp;"/"&amp;K$1,Data!$1:$1,0)-1)))</f>
        <v/>
      </c>
      <c r="L305" s="252" t="str">
        <f ca="1">IF(ISERROR(OFFSET(Data!$A$1,MATCH($D305,Data!$CG:$CG,0)-1,MATCH($E305&amp;"/"&amp;L$1,Data!$1:$1,0)-1))=TRUE,"",IF(OFFSET(Data!$A$1,MATCH($D305,Data!$CG:$CG,0)-1,MATCH($E305&amp;"/"&amp;L$1,Data!$1:$1,0)-1)=0,"",OFFSET(Data!$A$1,MATCH($D305,Data!$CG:$CG,0)-1,MATCH($E305&amp;"/"&amp;L$1,Data!$1:$1,0)-1)))</f>
        <v/>
      </c>
      <c r="M305" s="252" t="str">
        <f ca="1">IF(ISERROR(OFFSET(Data!$A$1,MATCH($D305,Data!$CG:$CG,0)-1,MATCH($E305&amp;"/"&amp;M$1,Data!$1:$1,0)-1))=TRUE,"",IF(OFFSET(Data!$A$1,MATCH($D305,Data!$CG:$CG,0)-1,MATCH($E305&amp;"/"&amp;M$1,Data!$1:$1,0)-1)=0,"",OFFSET(Data!$A$1,MATCH($D305,Data!$CG:$CG,0)-1,MATCH($E305&amp;"/"&amp;M$1,Data!$1:$1,0)-1)))</f>
        <v/>
      </c>
      <c r="N305" s="252" t="str">
        <f ca="1">IF(ISERROR(OFFSET(Data!$A$1,MATCH($D305,Data!$CG:$CG,0)-1,MATCH($E305&amp;"/"&amp;N$1,Data!$1:$1,0)-1))=TRUE,"",IF(OFFSET(Data!$A$1,MATCH($D305,Data!$CG:$CG,0)-1,MATCH($E305&amp;"/"&amp;N$1,Data!$1:$1,0)-1)=0,"",OFFSET(Data!$A$1,MATCH($D305,Data!$CG:$CG,0)-1,MATCH($E305&amp;"/"&amp;N$1,Data!$1:$1,0)-1)))</f>
        <v/>
      </c>
      <c r="O305" s="252" t="str">
        <f ca="1">IF(ISERROR(OFFSET(Data!$A$1,MATCH($D305,Data!$CG:$CG,0)-1,MATCH($E305&amp;"/"&amp;O$1,Data!$1:$1,0)-1))=TRUE,"",IF(OFFSET(Data!$A$1,MATCH($D305,Data!$CG:$CG,0)-1,MATCH($E305&amp;"/"&amp;O$1,Data!$1:$1,0)-1)=0,"",OFFSET(Data!$A$1,MATCH($D305,Data!$CG:$CG,0)-1,MATCH($E305&amp;"/"&amp;O$1,Data!$1:$1,0)-1)))</f>
        <v/>
      </c>
      <c r="P305" s="252" t="str">
        <f ca="1">IF(ISERROR(OFFSET(Data!$A$1,MATCH($D305,Data!$CG:$CG,0)-1,MATCH($E305&amp;"/"&amp;P$1,Data!$1:$1,0)-1))=TRUE,"",IF(OFFSET(Data!$A$1,MATCH($D305,Data!$CG:$CG,0)-1,MATCH($E305&amp;"/"&amp;P$1,Data!$1:$1,0)-1)=0,"",OFFSET(Data!$A$1,MATCH($D305,Data!$CG:$CG,0)-1,MATCH($E305&amp;"/"&amp;P$1,Data!$1:$1,0)-1)))</f>
        <v/>
      </c>
      <c r="Q305" s="252" t="str">
        <f ca="1">IF(ISERROR(OFFSET(Data!$A$1,MATCH($D305,Data!$CG:$CG,0)-1,MATCH($E305&amp;"/"&amp;Q$1,Data!$1:$1,0)-1))=TRUE,"",IF(OFFSET(Data!$A$1,MATCH($D305,Data!$CG:$CG,0)-1,MATCH($E305&amp;"/"&amp;Q$1,Data!$1:$1,0)-1)=0,"",OFFSET(Data!$A$1,MATCH($D305,Data!$CG:$CG,0)-1,MATCH($E305&amp;"/"&amp;Q$1,Data!$1:$1,0)-1)))</f>
        <v/>
      </c>
      <c r="R305" s="252" t="str">
        <f ca="1">IF(ISERROR(OFFSET(Data!$A$1,MATCH($D305,Data!$CG:$CG,0)-1,MATCH($E305&amp;"/"&amp;R$1,Data!$1:$1,0)-1))=TRUE,"",IF(OFFSET(Data!$A$1,MATCH($D305,Data!$CG:$CG,0)-1,MATCH($E305&amp;"/"&amp;R$1,Data!$1:$1,0)-1)=0,"",OFFSET(Data!$A$1,MATCH($D305,Data!$CG:$CG,0)-1,MATCH($E305&amp;"/"&amp;R$1,Data!$1:$1,0)-1)))</f>
        <v/>
      </c>
      <c r="S305" s="252" t="str">
        <f ca="1">IF(ISERROR(OFFSET(Data!$A$1,MATCH($D305,Data!$CG:$CG,0)-1,MATCH($E305&amp;"/"&amp;S$1,Data!$1:$1,0)-1))=TRUE,"",IF(OFFSET(Data!$A$1,MATCH($D305,Data!$CG:$CG,0)-1,MATCH($E305&amp;"/"&amp;S$1,Data!$1:$1,0)-1)=0,"",OFFSET(Data!$A$1,MATCH($D305,Data!$CG:$CG,0)-1,MATCH($E305&amp;"/"&amp;S$1,Data!$1:$1,0)-1)))</f>
        <v/>
      </c>
      <c r="T305" s="252" t="str">
        <f ca="1">IF(ISERROR(OFFSET(Data!$A$1,MATCH($D305,Data!$CG:$CG,0)-1,MATCH($E305&amp;"/"&amp;T$1,Data!$1:$1,0)-1))=TRUE,"",IF(OFFSET(Data!$A$1,MATCH($D305,Data!$CG:$CG,0)-1,MATCH($E305&amp;"/"&amp;T$1,Data!$1:$1,0)-1)=0,"",OFFSET(Data!$A$1,MATCH($D305,Data!$CG:$CG,0)-1,MATCH($E305&amp;"/"&amp;T$1,Data!$1:$1,0)-1)))</f>
        <v/>
      </c>
      <c r="U305" s="252" t="str">
        <f ca="1">IF(ISERROR(OFFSET(Data!$A$1,MATCH($D305,Data!$CG:$CG,0)-1,MATCH($E305&amp;"/"&amp;U$1,Data!$1:$1,0)-1))=TRUE,"",IF(OFFSET(Data!$A$1,MATCH($D305,Data!$CG:$CG,0)-1,MATCH($E305&amp;"/"&amp;U$1,Data!$1:$1,0)-1)=0,"",OFFSET(Data!$A$1,MATCH($D305,Data!$CG:$CG,0)-1,MATCH($E305&amp;"/"&amp;U$1,Data!$1:$1,0)-1)))</f>
        <v/>
      </c>
      <c r="V305" s="252" t="str">
        <f ca="1">IF(ISERROR(OFFSET(Data!$A$1,MATCH($D305,Data!$CG:$CG,0)-1,MATCH($E305&amp;"/"&amp;V$1,Data!$1:$1,0)-1))=TRUE,"",IF(OFFSET(Data!$A$1,MATCH($D305,Data!$CG:$CG,0)-1,MATCH($E305&amp;"/"&amp;V$1,Data!$1:$1,0)-1)=0,"",OFFSET(Data!$A$1,MATCH($D305,Data!$CG:$CG,0)-1,MATCH($E305&amp;"/"&amp;V$1,Data!$1:$1,0)-1)))</f>
        <v/>
      </c>
      <c r="W305" s="269" t="str">
        <f ca="1">IF(ISERROR(OFFSET(Data!$A$1,MATCH($D305,Data!$CG:$CG,0)-1,MATCH($E305&amp;"/"&amp;W$1,Data!$1:$1,0)-1))=TRUE,"",IF(OFFSET(Data!$A$1,MATCH($D305,Data!$CG:$CG,0)-1,MATCH($E305&amp;"/"&amp;W$1,Data!$1:$1,0)-1)=0,"",OFFSET(Data!$A$1,MATCH($D305,Data!$CG:$CG,0)-1,MATCH($E305&amp;"/"&amp;W$1,Data!$1:$1,0)-1)))</f>
        <v/>
      </c>
      <c r="X305" s="252" t="str">
        <f ca="1">IF(ISERROR(OFFSET(Data!$A$1,MATCH($D305,Data!$CG:$CG,0)-1,MATCH($E305&amp;"/"&amp;X$1,Data!$1:$1,0)-1))=TRUE,"",IF(OFFSET(Data!$A$1,MATCH($D305,Data!$CG:$CG,0)-1,MATCH($E305&amp;"/"&amp;X$1,Data!$1:$1,0)-1)=0,"",OFFSET(Data!$A$1,MATCH($D305,Data!$CG:$CG,0)-1,MATCH($E305&amp;"/"&amp;X$1,Data!$1:$1,0)-1)))</f>
        <v/>
      </c>
      <c r="Y305" s="252" t="str">
        <f ca="1">IF(ISERROR(OFFSET(Data!$A$1,MATCH($D305,Data!$CG:$CG,0)-1,MATCH($E305&amp;"/"&amp;Y$1,Data!$1:$1,0)-1))=TRUE,"",IF(OFFSET(Data!$A$1,MATCH($D305,Data!$CG:$CG,0)-1,MATCH($E305&amp;"/"&amp;Y$1,Data!$1:$1,0)-1)=0,"",OFFSET(Data!$A$1,MATCH($D305,Data!$CG:$CG,0)-1,MATCH($E305&amp;"/"&amp;Y$1,Data!$1:$1,0)-1)))</f>
        <v/>
      </c>
      <c r="Z305" s="252" t="str">
        <f ca="1">IF(ISERROR(OFFSET(Data!$A$1,MATCH($D305,Data!$CG:$CG,0)-1,MATCH($E305&amp;"/"&amp;Z$1,Data!$1:$1,0)-1))=TRUE,"",IF(OFFSET(Data!$A$1,MATCH($D305,Data!$CG:$CG,0)-1,MATCH($E305&amp;"/"&amp;Z$1,Data!$1:$1,0)-1)=0,"",OFFSET(Data!$A$1,MATCH($D305,Data!$CG:$CG,0)-1,MATCH($E305&amp;"/"&amp;Z$1,Data!$1:$1,0)-1)))</f>
        <v/>
      </c>
      <c r="AA305" s="252" t="str">
        <f ca="1">IF(ISERROR(OFFSET(Data!$A$1,MATCH($D305,Data!$CG:$CG,0)-1,MATCH($E305&amp;"/"&amp;AA$1,Data!$1:$1,0)-1))=TRUE,"",IF(OFFSET(Data!$A$1,MATCH($D305,Data!$CG:$CG,0)-1,MATCH($E305&amp;"/"&amp;AA$1,Data!$1:$1,0)-1)=0,"",OFFSET(Data!$A$1,MATCH($D305,Data!$CG:$CG,0)-1,MATCH($E305&amp;"/"&amp;AA$1,Data!$1:$1,0)-1)))</f>
        <v/>
      </c>
      <c r="AB305" s="252" t="str">
        <f ca="1">IF(ISERROR(OFFSET(Data!$A$1,MATCH($D305,Data!$CG:$CG,0)-1,MATCH($E305&amp;"/"&amp;AB$1,Data!$1:$1,0)-1))=TRUE,"",IF(OFFSET(Data!$A$1,MATCH($D305,Data!$CG:$CG,0)-1,MATCH($E305&amp;"/"&amp;AB$1,Data!$1:$1,0)-1)=0,"",OFFSET(Data!$A$1,MATCH($D305,Data!$CG:$CG,0)-1,MATCH($E305&amp;"/"&amp;AB$1,Data!$1:$1,0)-1)))</f>
        <v/>
      </c>
      <c r="AC305" s="252" t="str">
        <f ca="1">IF(ISERROR(OFFSET(Data!$A$1,MATCH($D305,Data!$CG:$CG,0)-1,MATCH($E305&amp;"/"&amp;AC$1,Data!$1:$1,0)-1))=TRUE,"",IF(OFFSET(Data!$A$1,MATCH($D305,Data!$CG:$CG,0)-1,MATCH($E305&amp;"/"&amp;AC$1,Data!$1:$1,0)-1)=0,"",OFFSET(Data!$A$1,MATCH($D305,Data!$CG:$CG,0)-1,MATCH($E305&amp;"/"&amp;AC$1,Data!$1:$1,0)-1)))</f>
        <v/>
      </c>
      <c r="AD305" s="252" t="str">
        <f ca="1">IF(ISERROR(OFFSET(Data!$A$1,MATCH($D305,Data!$CG:$CG,0)-1,MATCH($E305&amp;"/"&amp;AD$1,Data!$1:$1,0)-1))=TRUE,"",IF(OFFSET(Data!$A$1,MATCH($D305,Data!$CG:$CG,0)-1,MATCH($E305&amp;"/"&amp;AD$1,Data!$1:$1,0)-1)=0,"",OFFSET(Data!$A$1,MATCH($D305,Data!$CG:$CG,0)-1,MATCH($E305&amp;"/"&amp;AD$1,Data!$1:$1,0)-1)))</f>
        <v/>
      </c>
      <c r="AE305" s="252" t="str">
        <f ca="1">IF(ISERROR(OFFSET(Data!$A$1,MATCH($D305,Data!$CG:$CG,0)-1,MATCH($E305&amp;"/"&amp;AE$1,Data!$1:$1,0)-1))=TRUE,"",IF(OFFSET(Data!$A$1,MATCH($D305,Data!$CG:$CG,0)-1,MATCH($E305&amp;"/"&amp;AE$1,Data!$1:$1,0)-1)=0,"",OFFSET(Data!$A$1,MATCH($D305,Data!$CG:$CG,0)-1,MATCH($E305&amp;"/"&amp;AE$1,Data!$1:$1,0)-1)))</f>
        <v/>
      </c>
      <c r="AF305" s="253" t="str">
        <f ca="1">IF(ISERROR(OFFSET(Data!$A$1,MATCH($D305,Data!$CG:$CG,0)-1,MATCH($E305&amp;"/"&amp;AF$1,Data!$1:$1,0)-1))=TRUE,"",IF(OFFSET(Data!$A$1,MATCH($D305,Data!$CG:$CG,0)-1,MATCH($E305&amp;"/"&amp;AF$1,Data!$1:$1,0)-1)=0,"",OFFSET(Data!$A$1,MATCH($D305,Data!$CG:$CG,0)-1,MATCH($E305&amp;"/"&amp;AF$1,Data!$1:$1,0)-1)))</f>
        <v/>
      </c>
      <c r="AG305" s="188">
        <f t="shared" ca="1" si="8"/>
        <v>0</v>
      </c>
      <c r="AH305" s="208">
        <f ca="1">SUM(AG304:AG305)</f>
        <v>0</v>
      </c>
    </row>
    <row r="306" spans="1:34" ht="15" hidden="1" customHeight="1" x14ac:dyDescent="0.25">
      <c r="A306" s="446"/>
      <c r="B306" s="469"/>
      <c r="C306" s="472"/>
      <c r="D306" s="50" t="e">
        <f>IF(C306&lt;&gt;"",C306,D305)</f>
        <v>#N/A</v>
      </c>
      <c r="E306" s="51" t="s">
        <v>23</v>
      </c>
      <c r="F306" s="254" t="str">
        <f ca="1">IF(ISERROR(OFFSET(Data!$A$1,MATCH($D306,Data!$CG:$CG,0)-1,MATCH($E306&amp;"/"&amp;F$1,Data!$1:$1,0)-1))=TRUE,"",IF(OFFSET(Data!$A$1,MATCH($D306,Data!$CG:$CG,0)-1,MATCH($E306&amp;"/"&amp;F$1,Data!$1:$1,0)-1)=0,"",OFFSET(Data!$A$1,MATCH($D306,Data!$CG:$CG,0)-1,MATCH($E306&amp;"/"&amp;F$1,Data!$1:$1,0)-1)))</f>
        <v/>
      </c>
      <c r="G306" s="252" t="str">
        <f ca="1">IF(ISERROR(OFFSET(Data!$A$1,MATCH($D306,Data!$CG:$CG,0)-1,MATCH($E306&amp;"/"&amp;G$1,Data!$1:$1,0)-1))=TRUE,"",IF(OFFSET(Data!$A$1,MATCH($D306,Data!$CG:$CG,0)-1,MATCH($E306&amp;"/"&amp;G$1,Data!$1:$1,0)-1)=0,"",OFFSET(Data!$A$1,MATCH($D306,Data!$CG:$CG,0)-1,MATCH($E306&amp;"/"&amp;G$1,Data!$1:$1,0)-1)))</f>
        <v/>
      </c>
      <c r="H306" s="252" t="str">
        <f ca="1">IF(ISERROR(OFFSET(Data!$A$1,MATCH($D306,Data!$CG:$CG,0)-1,MATCH($E306&amp;"/"&amp;H$1,Data!$1:$1,0)-1))=TRUE,"",IF(OFFSET(Data!$A$1,MATCH($D306,Data!$CG:$CG,0)-1,MATCH($E306&amp;"/"&amp;H$1,Data!$1:$1,0)-1)=0,"",OFFSET(Data!$A$1,MATCH($D306,Data!$CG:$CG,0)-1,MATCH($E306&amp;"/"&amp;H$1,Data!$1:$1,0)-1)))</f>
        <v/>
      </c>
      <c r="I306" s="252" t="str">
        <f ca="1">IF(ISERROR(OFFSET(Data!$A$1,MATCH($D306,Data!$CG:$CG,0)-1,MATCH($E306&amp;"/"&amp;I$1,Data!$1:$1,0)-1))=TRUE,"",IF(OFFSET(Data!$A$1,MATCH($D306,Data!$CG:$CG,0)-1,MATCH($E306&amp;"/"&amp;I$1,Data!$1:$1,0)-1)=0,"",OFFSET(Data!$A$1,MATCH($D306,Data!$CG:$CG,0)-1,MATCH($E306&amp;"/"&amp;I$1,Data!$1:$1,0)-1)))</f>
        <v/>
      </c>
      <c r="J306" s="252" t="str">
        <f ca="1">IF(ISERROR(OFFSET(Data!$A$1,MATCH($D306,Data!$CG:$CG,0)-1,MATCH($E306&amp;"/"&amp;J$1,Data!$1:$1,0)-1))=TRUE,"",IF(OFFSET(Data!$A$1,MATCH($D306,Data!$CG:$CG,0)-1,MATCH($E306&amp;"/"&amp;J$1,Data!$1:$1,0)-1)=0,"",OFFSET(Data!$A$1,MATCH($D306,Data!$CG:$CG,0)-1,MATCH($E306&amp;"/"&amp;J$1,Data!$1:$1,0)-1)))</f>
        <v/>
      </c>
      <c r="K306" s="252" t="str">
        <f ca="1">IF(ISERROR(OFFSET(Data!$A$1,MATCH($D306,Data!$CG:$CG,0)-1,MATCH($E306&amp;"/"&amp;K$1,Data!$1:$1,0)-1))=TRUE,"",IF(OFFSET(Data!$A$1,MATCH($D306,Data!$CG:$CG,0)-1,MATCH($E306&amp;"/"&amp;K$1,Data!$1:$1,0)-1)=0,"",OFFSET(Data!$A$1,MATCH($D306,Data!$CG:$CG,0)-1,MATCH($E306&amp;"/"&amp;K$1,Data!$1:$1,0)-1)))</f>
        <v/>
      </c>
      <c r="L306" s="252" t="str">
        <f ca="1">IF(ISERROR(OFFSET(Data!$A$1,MATCH($D306,Data!$CG:$CG,0)-1,MATCH($E306&amp;"/"&amp;L$1,Data!$1:$1,0)-1))=TRUE,"",IF(OFFSET(Data!$A$1,MATCH($D306,Data!$CG:$CG,0)-1,MATCH($E306&amp;"/"&amp;L$1,Data!$1:$1,0)-1)=0,"",OFFSET(Data!$A$1,MATCH($D306,Data!$CG:$CG,0)-1,MATCH($E306&amp;"/"&amp;L$1,Data!$1:$1,0)-1)))</f>
        <v/>
      </c>
      <c r="M306" s="252" t="str">
        <f ca="1">IF(ISERROR(OFFSET(Data!$A$1,MATCH($D306,Data!$CG:$CG,0)-1,MATCH($E306&amp;"/"&amp;M$1,Data!$1:$1,0)-1))=TRUE,"",IF(OFFSET(Data!$A$1,MATCH($D306,Data!$CG:$CG,0)-1,MATCH($E306&amp;"/"&amp;M$1,Data!$1:$1,0)-1)=0,"",OFFSET(Data!$A$1,MATCH($D306,Data!$CG:$CG,0)-1,MATCH($E306&amp;"/"&amp;M$1,Data!$1:$1,0)-1)))</f>
        <v/>
      </c>
      <c r="N306" s="252" t="str">
        <f ca="1">IF(ISERROR(OFFSET(Data!$A$1,MATCH($D306,Data!$CG:$CG,0)-1,MATCH($E306&amp;"/"&amp;N$1,Data!$1:$1,0)-1))=TRUE,"",IF(OFFSET(Data!$A$1,MATCH($D306,Data!$CG:$CG,0)-1,MATCH($E306&amp;"/"&amp;N$1,Data!$1:$1,0)-1)=0,"",OFFSET(Data!$A$1,MATCH($D306,Data!$CG:$CG,0)-1,MATCH($E306&amp;"/"&amp;N$1,Data!$1:$1,0)-1)))</f>
        <v/>
      </c>
      <c r="O306" s="252" t="str">
        <f ca="1">IF(ISERROR(OFFSET(Data!$A$1,MATCH($D306,Data!$CG:$CG,0)-1,MATCH($E306&amp;"/"&amp;O$1,Data!$1:$1,0)-1))=TRUE,"",IF(OFFSET(Data!$A$1,MATCH($D306,Data!$CG:$CG,0)-1,MATCH($E306&amp;"/"&amp;O$1,Data!$1:$1,0)-1)=0,"",OFFSET(Data!$A$1,MATCH($D306,Data!$CG:$CG,0)-1,MATCH($E306&amp;"/"&amp;O$1,Data!$1:$1,0)-1)))</f>
        <v/>
      </c>
      <c r="P306" s="252" t="str">
        <f ca="1">IF(ISERROR(OFFSET(Data!$A$1,MATCH($D306,Data!$CG:$CG,0)-1,MATCH($E306&amp;"/"&amp;P$1,Data!$1:$1,0)-1))=TRUE,"",IF(OFFSET(Data!$A$1,MATCH($D306,Data!$CG:$CG,0)-1,MATCH($E306&amp;"/"&amp;P$1,Data!$1:$1,0)-1)=0,"",OFFSET(Data!$A$1,MATCH($D306,Data!$CG:$CG,0)-1,MATCH($E306&amp;"/"&amp;P$1,Data!$1:$1,0)-1)))</f>
        <v/>
      </c>
      <c r="Q306" s="252" t="str">
        <f ca="1">IF(ISERROR(OFFSET(Data!$A$1,MATCH($D306,Data!$CG:$CG,0)-1,MATCH($E306&amp;"/"&amp;Q$1,Data!$1:$1,0)-1))=TRUE,"",IF(OFFSET(Data!$A$1,MATCH($D306,Data!$CG:$CG,0)-1,MATCH($E306&amp;"/"&amp;Q$1,Data!$1:$1,0)-1)=0,"",OFFSET(Data!$A$1,MATCH($D306,Data!$CG:$CG,0)-1,MATCH($E306&amp;"/"&amp;Q$1,Data!$1:$1,0)-1)))</f>
        <v/>
      </c>
      <c r="R306" s="252" t="str">
        <f ca="1">IF(ISERROR(OFFSET(Data!$A$1,MATCH($D306,Data!$CG:$CG,0)-1,MATCH($E306&amp;"/"&amp;R$1,Data!$1:$1,0)-1))=TRUE,"",IF(OFFSET(Data!$A$1,MATCH($D306,Data!$CG:$CG,0)-1,MATCH($E306&amp;"/"&amp;R$1,Data!$1:$1,0)-1)=0,"",OFFSET(Data!$A$1,MATCH($D306,Data!$CG:$CG,0)-1,MATCH($E306&amp;"/"&amp;R$1,Data!$1:$1,0)-1)))</f>
        <v/>
      </c>
      <c r="S306" s="252" t="str">
        <f ca="1">IF(ISERROR(OFFSET(Data!$A$1,MATCH($D306,Data!$CG:$CG,0)-1,MATCH($E306&amp;"/"&amp;S$1,Data!$1:$1,0)-1))=TRUE,"",IF(OFFSET(Data!$A$1,MATCH($D306,Data!$CG:$CG,0)-1,MATCH($E306&amp;"/"&amp;S$1,Data!$1:$1,0)-1)=0,"",OFFSET(Data!$A$1,MATCH($D306,Data!$CG:$CG,0)-1,MATCH($E306&amp;"/"&amp;S$1,Data!$1:$1,0)-1)))</f>
        <v/>
      </c>
      <c r="T306" s="252" t="str">
        <f ca="1">IF(ISERROR(OFFSET(Data!$A$1,MATCH($D306,Data!$CG:$CG,0)-1,MATCH($E306&amp;"/"&amp;T$1,Data!$1:$1,0)-1))=TRUE,"",IF(OFFSET(Data!$A$1,MATCH($D306,Data!$CG:$CG,0)-1,MATCH($E306&amp;"/"&amp;T$1,Data!$1:$1,0)-1)=0,"",OFFSET(Data!$A$1,MATCH($D306,Data!$CG:$CG,0)-1,MATCH($E306&amp;"/"&amp;T$1,Data!$1:$1,0)-1)))</f>
        <v/>
      </c>
      <c r="U306" s="252" t="str">
        <f ca="1">IF(ISERROR(OFFSET(Data!$A$1,MATCH($D306,Data!$CG:$CG,0)-1,MATCH($E306&amp;"/"&amp;U$1,Data!$1:$1,0)-1))=TRUE,"",IF(OFFSET(Data!$A$1,MATCH($D306,Data!$CG:$CG,0)-1,MATCH($E306&amp;"/"&amp;U$1,Data!$1:$1,0)-1)=0,"",OFFSET(Data!$A$1,MATCH($D306,Data!$CG:$CG,0)-1,MATCH($E306&amp;"/"&amp;U$1,Data!$1:$1,0)-1)))</f>
        <v/>
      </c>
      <c r="V306" s="252" t="str">
        <f ca="1">IF(ISERROR(OFFSET(Data!$A$1,MATCH($D306,Data!$CG:$CG,0)-1,MATCH($E306&amp;"/"&amp;V$1,Data!$1:$1,0)-1))=TRUE,"",IF(OFFSET(Data!$A$1,MATCH($D306,Data!$CG:$CG,0)-1,MATCH($E306&amp;"/"&amp;V$1,Data!$1:$1,0)-1)=0,"",OFFSET(Data!$A$1,MATCH($D306,Data!$CG:$CG,0)-1,MATCH($E306&amp;"/"&amp;V$1,Data!$1:$1,0)-1)))</f>
        <v/>
      </c>
      <c r="W306" s="269" t="str">
        <f ca="1">IF(ISERROR(OFFSET(Data!$A$1,MATCH($D306,Data!$CG:$CG,0)-1,MATCH($E306&amp;"/"&amp;W$1,Data!$1:$1,0)-1))=TRUE,"",IF(OFFSET(Data!$A$1,MATCH($D306,Data!$CG:$CG,0)-1,MATCH($E306&amp;"/"&amp;W$1,Data!$1:$1,0)-1)=0,"",OFFSET(Data!$A$1,MATCH($D306,Data!$CG:$CG,0)-1,MATCH($E306&amp;"/"&amp;W$1,Data!$1:$1,0)-1)))</f>
        <v/>
      </c>
      <c r="X306" s="252" t="str">
        <f ca="1">IF(ISERROR(OFFSET(Data!$A$1,MATCH($D306,Data!$CG:$CG,0)-1,MATCH($E306&amp;"/"&amp;X$1,Data!$1:$1,0)-1))=TRUE,"",IF(OFFSET(Data!$A$1,MATCH($D306,Data!$CG:$CG,0)-1,MATCH($E306&amp;"/"&amp;X$1,Data!$1:$1,0)-1)=0,"",OFFSET(Data!$A$1,MATCH($D306,Data!$CG:$CG,0)-1,MATCH($E306&amp;"/"&amp;X$1,Data!$1:$1,0)-1)))</f>
        <v/>
      </c>
      <c r="Y306" s="252" t="str">
        <f ca="1">IF(ISERROR(OFFSET(Data!$A$1,MATCH($D306,Data!$CG:$CG,0)-1,MATCH($E306&amp;"/"&amp;Y$1,Data!$1:$1,0)-1))=TRUE,"",IF(OFFSET(Data!$A$1,MATCH($D306,Data!$CG:$CG,0)-1,MATCH($E306&amp;"/"&amp;Y$1,Data!$1:$1,0)-1)=0,"",OFFSET(Data!$A$1,MATCH($D306,Data!$CG:$CG,0)-1,MATCH($E306&amp;"/"&amp;Y$1,Data!$1:$1,0)-1)))</f>
        <v/>
      </c>
      <c r="Z306" s="252" t="str">
        <f ca="1">IF(ISERROR(OFFSET(Data!$A$1,MATCH($D306,Data!$CG:$CG,0)-1,MATCH($E306&amp;"/"&amp;Z$1,Data!$1:$1,0)-1))=TRUE,"",IF(OFFSET(Data!$A$1,MATCH($D306,Data!$CG:$CG,0)-1,MATCH($E306&amp;"/"&amp;Z$1,Data!$1:$1,0)-1)=0,"",OFFSET(Data!$A$1,MATCH($D306,Data!$CG:$CG,0)-1,MATCH($E306&amp;"/"&amp;Z$1,Data!$1:$1,0)-1)))</f>
        <v/>
      </c>
      <c r="AA306" s="252" t="str">
        <f ca="1">IF(ISERROR(OFFSET(Data!$A$1,MATCH($D306,Data!$CG:$CG,0)-1,MATCH($E306&amp;"/"&amp;AA$1,Data!$1:$1,0)-1))=TRUE,"",IF(OFFSET(Data!$A$1,MATCH($D306,Data!$CG:$CG,0)-1,MATCH($E306&amp;"/"&amp;AA$1,Data!$1:$1,0)-1)=0,"",OFFSET(Data!$A$1,MATCH($D306,Data!$CG:$CG,0)-1,MATCH($E306&amp;"/"&amp;AA$1,Data!$1:$1,0)-1)))</f>
        <v/>
      </c>
      <c r="AB306" s="252" t="str">
        <f ca="1">IF(ISERROR(OFFSET(Data!$A$1,MATCH($D306,Data!$CG:$CG,0)-1,MATCH($E306&amp;"/"&amp;AB$1,Data!$1:$1,0)-1))=TRUE,"",IF(OFFSET(Data!$A$1,MATCH($D306,Data!$CG:$CG,0)-1,MATCH($E306&amp;"/"&amp;AB$1,Data!$1:$1,0)-1)=0,"",OFFSET(Data!$A$1,MATCH($D306,Data!$CG:$CG,0)-1,MATCH($E306&amp;"/"&amp;AB$1,Data!$1:$1,0)-1)))</f>
        <v/>
      </c>
      <c r="AC306" s="252" t="str">
        <f ca="1">IF(ISERROR(OFFSET(Data!$A$1,MATCH($D306,Data!$CG:$CG,0)-1,MATCH($E306&amp;"/"&amp;AC$1,Data!$1:$1,0)-1))=TRUE,"",IF(OFFSET(Data!$A$1,MATCH($D306,Data!$CG:$CG,0)-1,MATCH($E306&amp;"/"&amp;AC$1,Data!$1:$1,0)-1)=0,"",OFFSET(Data!$A$1,MATCH($D306,Data!$CG:$CG,0)-1,MATCH($E306&amp;"/"&amp;AC$1,Data!$1:$1,0)-1)))</f>
        <v/>
      </c>
      <c r="AD306" s="252" t="str">
        <f ca="1">IF(ISERROR(OFFSET(Data!$A$1,MATCH($D306,Data!$CG:$CG,0)-1,MATCH($E306&amp;"/"&amp;AD$1,Data!$1:$1,0)-1))=TRUE,"",IF(OFFSET(Data!$A$1,MATCH($D306,Data!$CG:$CG,0)-1,MATCH($E306&amp;"/"&amp;AD$1,Data!$1:$1,0)-1)=0,"",OFFSET(Data!$A$1,MATCH($D306,Data!$CG:$CG,0)-1,MATCH($E306&amp;"/"&amp;AD$1,Data!$1:$1,0)-1)))</f>
        <v/>
      </c>
      <c r="AE306" s="252" t="str">
        <f ca="1">IF(ISERROR(OFFSET(Data!$A$1,MATCH($D306,Data!$CG:$CG,0)-1,MATCH($E306&amp;"/"&amp;AE$1,Data!$1:$1,0)-1))=TRUE,"",IF(OFFSET(Data!$A$1,MATCH($D306,Data!$CG:$CG,0)-1,MATCH($E306&amp;"/"&amp;AE$1,Data!$1:$1,0)-1)=0,"",OFFSET(Data!$A$1,MATCH($D306,Data!$CG:$CG,0)-1,MATCH($E306&amp;"/"&amp;AE$1,Data!$1:$1,0)-1)))</f>
        <v/>
      </c>
      <c r="AF306" s="253" t="str">
        <f ca="1">IF(ISERROR(OFFSET(Data!$A$1,MATCH($D306,Data!$CG:$CG,0)-1,MATCH($E306&amp;"/"&amp;AF$1,Data!$1:$1,0)-1))=TRUE,"",IF(OFFSET(Data!$A$1,MATCH($D306,Data!$CG:$CG,0)-1,MATCH($E306&amp;"/"&amp;AF$1,Data!$1:$1,0)-1)=0,"",OFFSET(Data!$A$1,MATCH($D306,Data!$CG:$CG,0)-1,MATCH($E306&amp;"/"&amp;AF$1,Data!$1:$1,0)-1)))</f>
        <v/>
      </c>
      <c r="AG306" s="188">
        <f t="shared" ca="1" si="8"/>
        <v>0</v>
      </c>
      <c r="AH306" s="208">
        <f ca="1">SUM(AG304:AG306)</f>
        <v>0</v>
      </c>
    </row>
    <row r="307" spans="1:34" ht="15.75" hidden="1" customHeight="1" x14ac:dyDescent="0.25">
      <c r="A307" s="446"/>
      <c r="B307" s="469"/>
      <c r="C307" s="472"/>
      <c r="D307" s="50" t="e">
        <f>IF(C307&lt;&gt;"",C307,D306)</f>
        <v>#N/A</v>
      </c>
      <c r="E307" s="51" t="s">
        <v>24</v>
      </c>
      <c r="F307" s="254" t="str">
        <f ca="1">IF(ISERROR(OFFSET(Data!$A$1,MATCH($D307,Data!$CG:$CG,0)-1,MATCH($E307&amp;"/"&amp;F$1,Data!$1:$1,0)-1))=TRUE,"",IF(OFFSET(Data!$A$1,MATCH($D307,Data!$CG:$CG,0)-1,MATCH($E307&amp;"/"&amp;F$1,Data!$1:$1,0)-1)=0,"",OFFSET(Data!$A$1,MATCH($D307,Data!$CG:$CG,0)-1,MATCH($E307&amp;"/"&amp;F$1,Data!$1:$1,0)-1)))</f>
        <v/>
      </c>
      <c r="G307" s="252" t="str">
        <f ca="1">IF(ISERROR(OFFSET(Data!$A$1,MATCH($D307,Data!$CG:$CG,0)-1,MATCH($E307&amp;"/"&amp;G$1,Data!$1:$1,0)-1))=TRUE,"",IF(OFFSET(Data!$A$1,MATCH($D307,Data!$CG:$CG,0)-1,MATCH($E307&amp;"/"&amp;G$1,Data!$1:$1,0)-1)=0,"",OFFSET(Data!$A$1,MATCH($D307,Data!$CG:$CG,0)-1,MATCH($E307&amp;"/"&amp;G$1,Data!$1:$1,0)-1)))</f>
        <v/>
      </c>
      <c r="H307" s="252" t="str">
        <f ca="1">IF(ISERROR(OFFSET(Data!$A$1,MATCH($D307,Data!$CG:$CG,0)-1,MATCH($E307&amp;"/"&amp;H$1,Data!$1:$1,0)-1))=TRUE,"",IF(OFFSET(Data!$A$1,MATCH($D307,Data!$CG:$CG,0)-1,MATCH($E307&amp;"/"&amp;H$1,Data!$1:$1,0)-1)=0,"",OFFSET(Data!$A$1,MATCH($D307,Data!$CG:$CG,0)-1,MATCH($E307&amp;"/"&amp;H$1,Data!$1:$1,0)-1)))</f>
        <v/>
      </c>
      <c r="I307" s="252" t="str">
        <f ca="1">IF(ISERROR(OFFSET(Data!$A$1,MATCH($D307,Data!$CG:$CG,0)-1,MATCH($E307&amp;"/"&amp;I$1,Data!$1:$1,0)-1))=TRUE,"",IF(OFFSET(Data!$A$1,MATCH($D307,Data!$CG:$CG,0)-1,MATCH($E307&amp;"/"&amp;I$1,Data!$1:$1,0)-1)=0,"",OFFSET(Data!$A$1,MATCH($D307,Data!$CG:$CG,0)-1,MATCH($E307&amp;"/"&amp;I$1,Data!$1:$1,0)-1)))</f>
        <v/>
      </c>
      <c r="J307" s="252" t="str">
        <f ca="1">IF(ISERROR(OFFSET(Data!$A$1,MATCH($D307,Data!$CG:$CG,0)-1,MATCH($E307&amp;"/"&amp;J$1,Data!$1:$1,0)-1))=TRUE,"",IF(OFFSET(Data!$A$1,MATCH($D307,Data!$CG:$CG,0)-1,MATCH($E307&amp;"/"&amp;J$1,Data!$1:$1,0)-1)=0,"",OFFSET(Data!$A$1,MATCH($D307,Data!$CG:$CG,0)-1,MATCH($E307&amp;"/"&amp;J$1,Data!$1:$1,0)-1)))</f>
        <v/>
      </c>
      <c r="K307" s="252" t="str">
        <f ca="1">IF(ISERROR(OFFSET(Data!$A$1,MATCH($D307,Data!$CG:$CG,0)-1,MATCH($E307&amp;"/"&amp;K$1,Data!$1:$1,0)-1))=TRUE,"",IF(OFFSET(Data!$A$1,MATCH($D307,Data!$CG:$CG,0)-1,MATCH($E307&amp;"/"&amp;K$1,Data!$1:$1,0)-1)=0,"",OFFSET(Data!$A$1,MATCH($D307,Data!$CG:$CG,0)-1,MATCH($E307&amp;"/"&amp;K$1,Data!$1:$1,0)-1)))</f>
        <v/>
      </c>
      <c r="L307" s="252" t="str">
        <f ca="1">IF(ISERROR(OFFSET(Data!$A$1,MATCH($D307,Data!$CG:$CG,0)-1,MATCH($E307&amp;"/"&amp;L$1,Data!$1:$1,0)-1))=TRUE,"",IF(OFFSET(Data!$A$1,MATCH($D307,Data!$CG:$CG,0)-1,MATCH($E307&amp;"/"&amp;L$1,Data!$1:$1,0)-1)=0,"",OFFSET(Data!$A$1,MATCH($D307,Data!$CG:$CG,0)-1,MATCH($E307&amp;"/"&amp;L$1,Data!$1:$1,0)-1)))</f>
        <v/>
      </c>
      <c r="M307" s="252" t="str">
        <f ca="1">IF(ISERROR(OFFSET(Data!$A$1,MATCH($D307,Data!$CG:$CG,0)-1,MATCH($E307&amp;"/"&amp;M$1,Data!$1:$1,0)-1))=TRUE,"",IF(OFFSET(Data!$A$1,MATCH($D307,Data!$CG:$CG,0)-1,MATCH($E307&amp;"/"&amp;M$1,Data!$1:$1,0)-1)=0,"",OFFSET(Data!$A$1,MATCH($D307,Data!$CG:$CG,0)-1,MATCH($E307&amp;"/"&amp;M$1,Data!$1:$1,0)-1)))</f>
        <v/>
      </c>
      <c r="N307" s="252" t="str">
        <f ca="1">IF(ISERROR(OFFSET(Data!$A$1,MATCH($D307,Data!$CG:$CG,0)-1,MATCH($E307&amp;"/"&amp;N$1,Data!$1:$1,0)-1))=TRUE,"",IF(OFFSET(Data!$A$1,MATCH($D307,Data!$CG:$CG,0)-1,MATCH($E307&amp;"/"&amp;N$1,Data!$1:$1,0)-1)=0,"",OFFSET(Data!$A$1,MATCH($D307,Data!$CG:$CG,0)-1,MATCH($E307&amp;"/"&amp;N$1,Data!$1:$1,0)-1)))</f>
        <v/>
      </c>
      <c r="O307" s="252" t="str">
        <f ca="1">IF(ISERROR(OFFSET(Data!$A$1,MATCH($D307,Data!$CG:$CG,0)-1,MATCH($E307&amp;"/"&amp;O$1,Data!$1:$1,0)-1))=TRUE,"",IF(OFFSET(Data!$A$1,MATCH($D307,Data!$CG:$CG,0)-1,MATCH($E307&amp;"/"&amp;O$1,Data!$1:$1,0)-1)=0,"",OFFSET(Data!$A$1,MATCH($D307,Data!$CG:$CG,0)-1,MATCH($E307&amp;"/"&amp;O$1,Data!$1:$1,0)-1)))</f>
        <v/>
      </c>
      <c r="P307" s="252" t="str">
        <f ca="1">IF(ISERROR(OFFSET(Data!$A$1,MATCH($D307,Data!$CG:$CG,0)-1,MATCH($E307&amp;"/"&amp;P$1,Data!$1:$1,0)-1))=TRUE,"",IF(OFFSET(Data!$A$1,MATCH($D307,Data!$CG:$CG,0)-1,MATCH($E307&amp;"/"&amp;P$1,Data!$1:$1,0)-1)=0,"",OFFSET(Data!$A$1,MATCH($D307,Data!$CG:$CG,0)-1,MATCH($E307&amp;"/"&amp;P$1,Data!$1:$1,0)-1)))</f>
        <v/>
      </c>
      <c r="Q307" s="252" t="str">
        <f ca="1">IF(ISERROR(OFFSET(Data!$A$1,MATCH($D307,Data!$CG:$CG,0)-1,MATCH($E307&amp;"/"&amp;Q$1,Data!$1:$1,0)-1))=TRUE,"",IF(OFFSET(Data!$A$1,MATCH($D307,Data!$CG:$CG,0)-1,MATCH($E307&amp;"/"&amp;Q$1,Data!$1:$1,0)-1)=0,"",OFFSET(Data!$A$1,MATCH($D307,Data!$CG:$CG,0)-1,MATCH($E307&amp;"/"&amp;Q$1,Data!$1:$1,0)-1)))</f>
        <v/>
      </c>
      <c r="R307" s="252" t="str">
        <f ca="1">IF(ISERROR(OFFSET(Data!$A$1,MATCH($D307,Data!$CG:$CG,0)-1,MATCH($E307&amp;"/"&amp;R$1,Data!$1:$1,0)-1))=TRUE,"",IF(OFFSET(Data!$A$1,MATCH($D307,Data!$CG:$CG,0)-1,MATCH($E307&amp;"/"&amp;R$1,Data!$1:$1,0)-1)=0,"",OFFSET(Data!$A$1,MATCH($D307,Data!$CG:$CG,0)-1,MATCH($E307&amp;"/"&amp;R$1,Data!$1:$1,0)-1)))</f>
        <v/>
      </c>
      <c r="S307" s="252" t="str">
        <f ca="1">IF(ISERROR(OFFSET(Data!$A$1,MATCH($D307,Data!$CG:$CG,0)-1,MATCH($E307&amp;"/"&amp;S$1,Data!$1:$1,0)-1))=TRUE,"",IF(OFFSET(Data!$A$1,MATCH($D307,Data!$CG:$CG,0)-1,MATCH($E307&amp;"/"&amp;S$1,Data!$1:$1,0)-1)=0,"",OFFSET(Data!$A$1,MATCH($D307,Data!$CG:$CG,0)-1,MATCH($E307&amp;"/"&amp;S$1,Data!$1:$1,0)-1)))</f>
        <v/>
      </c>
      <c r="T307" s="252" t="str">
        <f ca="1">IF(ISERROR(OFFSET(Data!$A$1,MATCH($D307,Data!$CG:$CG,0)-1,MATCH($E307&amp;"/"&amp;T$1,Data!$1:$1,0)-1))=TRUE,"",IF(OFFSET(Data!$A$1,MATCH($D307,Data!$CG:$CG,0)-1,MATCH($E307&amp;"/"&amp;T$1,Data!$1:$1,0)-1)=0,"",OFFSET(Data!$A$1,MATCH($D307,Data!$CG:$CG,0)-1,MATCH($E307&amp;"/"&amp;T$1,Data!$1:$1,0)-1)))</f>
        <v/>
      </c>
      <c r="U307" s="252" t="str">
        <f ca="1">IF(ISERROR(OFFSET(Data!$A$1,MATCH($D307,Data!$CG:$CG,0)-1,MATCH($E307&amp;"/"&amp;U$1,Data!$1:$1,0)-1))=TRUE,"",IF(OFFSET(Data!$A$1,MATCH($D307,Data!$CG:$CG,0)-1,MATCH($E307&amp;"/"&amp;U$1,Data!$1:$1,0)-1)=0,"",OFFSET(Data!$A$1,MATCH($D307,Data!$CG:$CG,0)-1,MATCH($E307&amp;"/"&amp;U$1,Data!$1:$1,0)-1)))</f>
        <v/>
      </c>
      <c r="V307" s="252" t="str">
        <f ca="1">IF(ISERROR(OFFSET(Data!$A$1,MATCH($D307,Data!$CG:$CG,0)-1,MATCH($E307&amp;"/"&amp;V$1,Data!$1:$1,0)-1))=TRUE,"",IF(OFFSET(Data!$A$1,MATCH($D307,Data!$CG:$CG,0)-1,MATCH($E307&amp;"/"&amp;V$1,Data!$1:$1,0)-1)=0,"",OFFSET(Data!$A$1,MATCH($D307,Data!$CG:$CG,0)-1,MATCH($E307&amp;"/"&amp;V$1,Data!$1:$1,0)-1)))</f>
        <v/>
      </c>
      <c r="W307" s="269" t="str">
        <f ca="1">IF(ISERROR(OFFSET(Data!$A$1,MATCH($D307,Data!$CG:$CG,0)-1,MATCH($E307&amp;"/"&amp;W$1,Data!$1:$1,0)-1))=TRUE,"",IF(OFFSET(Data!$A$1,MATCH($D307,Data!$CG:$CG,0)-1,MATCH($E307&amp;"/"&amp;W$1,Data!$1:$1,0)-1)=0,"",OFFSET(Data!$A$1,MATCH($D307,Data!$CG:$CG,0)-1,MATCH($E307&amp;"/"&amp;W$1,Data!$1:$1,0)-1)))</f>
        <v/>
      </c>
      <c r="X307" s="252" t="str">
        <f ca="1">IF(ISERROR(OFFSET(Data!$A$1,MATCH($D307,Data!$CG:$CG,0)-1,MATCH($E307&amp;"/"&amp;X$1,Data!$1:$1,0)-1))=TRUE,"",IF(OFFSET(Data!$A$1,MATCH($D307,Data!$CG:$CG,0)-1,MATCH($E307&amp;"/"&amp;X$1,Data!$1:$1,0)-1)=0,"",OFFSET(Data!$A$1,MATCH($D307,Data!$CG:$CG,0)-1,MATCH($E307&amp;"/"&amp;X$1,Data!$1:$1,0)-1)))</f>
        <v/>
      </c>
      <c r="Y307" s="252" t="str">
        <f ca="1">IF(ISERROR(OFFSET(Data!$A$1,MATCH($D307,Data!$CG:$CG,0)-1,MATCH($E307&amp;"/"&amp;Y$1,Data!$1:$1,0)-1))=TRUE,"",IF(OFFSET(Data!$A$1,MATCH($D307,Data!$CG:$CG,0)-1,MATCH($E307&amp;"/"&amp;Y$1,Data!$1:$1,0)-1)=0,"",OFFSET(Data!$A$1,MATCH($D307,Data!$CG:$CG,0)-1,MATCH($E307&amp;"/"&amp;Y$1,Data!$1:$1,0)-1)))</f>
        <v/>
      </c>
      <c r="Z307" s="252" t="str">
        <f ca="1">IF(ISERROR(OFFSET(Data!$A$1,MATCH($D307,Data!$CG:$CG,0)-1,MATCH($E307&amp;"/"&amp;Z$1,Data!$1:$1,0)-1))=TRUE,"",IF(OFFSET(Data!$A$1,MATCH($D307,Data!$CG:$CG,0)-1,MATCH($E307&amp;"/"&amp;Z$1,Data!$1:$1,0)-1)=0,"",OFFSET(Data!$A$1,MATCH($D307,Data!$CG:$CG,0)-1,MATCH($E307&amp;"/"&amp;Z$1,Data!$1:$1,0)-1)))</f>
        <v/>
      </c>
      <c r="AA307" s="252" t="str">
        <f ca="1">IF(ISERROR(OFFSET(Data!$A$1,MATCH($D307,Data!$CG:$CG,0)-1,MATCH($E307&amp;"/"&amp;AA$1,Data!$1:$1,0)-1))=TRUE,"",IF(OFFSET(Data!$A$1,MATCH($D307,Data!$CG:$CG,0)-1,MATCH($E307&amp;"/"&amp;AA$1,Data!$1:$1,0)-1)=0,"",OFFSET(Data!$A$1,MATCH($D307,Data!$CG:$CG,0)-1,MATCH($E307&amp;"/"&amp;AA$1,Data!$1:$1,0)-1)))</f>
        <v/>
      </c>
      <c r="AB307" s="252" t="str">
        <f ca="1">IF(ISERROR(OFFSET(Data!$A$1,MATCH($D307,Data!$CG:$CG,0)-1,MATCH($E307&amp;"/"&amp;AB$1,Data!$1:$1,0)-1))=TRUE,"",IF(OFFSET(Data!$A$1,MATCH($D307,Data!$CG:$CG,0)-1,MATCH($E307&amp;"/"&amp;AB$1,Data!$1:$1,0)-1)=0,"",OFFSET(Data!$A$1,MATCH($D307,Data!$CG:$CG,0)-1,MATCH($E307&amp;"/"&amp;AB$1,Data!$1:$1,0)-1)))</f>
        <v/>
      </c>
      <c r="AC307" s="252" t="str">
        <f ca="1">IF(ISERROR(OFFSET(Data!$A$1,MATCH($D307,Data!$CG:$CG,0)-1,MATCH($E307&amp;"/"&amp;AC$1,Data!$1:$1,0)-1))=TRUE,"",IF(OFFSET(Data!$A$1,MATCH($D307,Data!$CG:$CG,0)-1,MATCH($E307&amp;"/"&amp;AC$1,Data!$1:$1,0)-1)=0,"",OFFSET(Data!$A$1,MATCH($D307,Data!$CG:$CG,0)-1,MATCH($E307&amp;"/"&amp;AC$1,Data!$1:$1,0)-1)))</f>
        <v/>
      </c>
      <c r="AD307" s="252" t="str">
        <f ca="1">IF(ISERROR(OFFSET(Data!$A$1,MATCH($D307,Data!$CG:$CG,0)-1,MATCH($E307&amp;"/"&amp;AD$1,Data!$1:$1,0)-1))=TRUE,"",IF(OFFSET(Data!$A$1,MATCH($D307,Data!$CG:$CG,0)-1,MATCH($E307&amp;"/"&amp;AD$1,Data!$1:$1,0)-1)=0,"",OFFSET(Data!$A$1,MATCH($D307,Data!$CG:$CG,0)-1,MATCH($E307&amp;"/"&amp;AD$1,Data!$1:$1,0)-1)))</f>
        <v/>
      </c>
      <c r="AE307" s="252" t="str">
        <f ca="1">IF(ISERROR(OFFSET(Data!$A$1,MATCH($D307,Data!$CG:$CG,0)-1,MATCH($E307&amp;"/"&amp;AE$1,Data!$1:$1,0)-1))=TRUE,"",IF(OFFSET(Data!$A$1,MATCH($D307,Data!$CG:$CG,0)-1,MATCH($E307&amp;"/"&amp;AE$1,Data!$1:$1,0)-1)=0,"",OFFSET(Data!$A$1,MATCH($D307,Data!$CG:$CG,0)-1,MATCH($E307&amp;"/"&amp;AE$1,Data!$1:$1,0)-1)))</f>
        <v/>
      </c>
      <c r="AF307" s="253" t="str">
        <f ca="1">IF(ISERROR(OFFSET(Data!$A$1,MATCH($D307,Data!$CG:$CG,0)-1,MATCH($E307&amp;"/"&amp;AF$1,Data!$1:$1,0)-1))=TRUE,"",IF(OFFSET(Data!$A$1,MATCH($D307,Data!$CG:$CG,0)-1,MATCH($E307&amp;"/"&amp;AF$1,Data!$1:$1,0)-1)=0,"",OFFSET(Data!$A$1,MATCH($D307,Data!$CG:$CG,0)-1,MATCH($E307&amp;"/"&amp;AF$1,Data!$1:$1,0)-1)))</f>
        <v/>
      </c>
      <c r="AG307" s="188">
        <f t="shared" ca="1" si="8"/>
        <v>0</v>
      </c>
      <c r="AH307" s="208">
        <f ca="1">SUM(AG304:AG307)</f>
        <v>0</v>
      </c>
    </row>
    <row r="308" spans="1:34" ht="15.75" hidden="1" customHeight="1" thickBot="1" x14ac:dyDescent="0.3">
      <c r="A308" s="447"/>
      <c r="B308" s="470"/>
      <c r="C308" s="473"/>
      <c r="D308" s="52" t="e">
        <f>IF(C308&lt;&gt;"",C308,D307)</f>
        <v>#N/A</v>
      </c>
      <c r="E308" s="53" t="s">
        <v>25</v>
      </c>
      <c r="F308" s="255" t="str">
        <f ca="1">IF(ISERROR(OFFSET(Data!$A$1,MATCH($D308,Data!$CG:$CG,0)-1,MATCH($E308&amp;"/"&amp;F$1,Data!$1:$1,0)-1))=TRUE,"",IF(OFFSET(Data!$A$1,MATCH($D308,Data!$CG:$CG,0)-1,MATCH($E308&amp;"/"&amp;F$1,Data!$1:$1,0)-1)=0,"",OFFSET(Data!$A$1,MATCH($D308,Data!$CG:$CG,0)-1,MATCH($E308&amp;"/"&amp;F$1,Data!$1:$1,0)-1)))</f>
        <v/>
      </c>
      <c r="G308" s="256" t="str">
        <f ca="1">IF(ISERROR(OFFSET(Data!$A$1,MATCH($D308,Data!$CG:$CG,0)-1,MATCH($E308&amp;"/"&amp;G$1,Data!$1:$1,0)-1))=TRUE,"",IF(OFFSET(Data!$A$1,MATCH($D308,Data!$CG:$CG,0)-1,MATCH($E308&amp;"/"&amp;G$1,Data!$1:$1,0)-1)=0,"",OFFSET(Data!$A$1,MATCH($D308,Data!$CG:$CG,0)-1,MATCH($E308&amp;"/"&amp;G$1,Data!$1:$1,0)-1)))</f>
        <v/>
      </c>
      <c r="H308" s="256" t="str">
        <f ca="1">IF(ISERROR(OFFSET(Data!$A$1,MATCH($D308,Data!$CG:$CG,0)-1,MATCH($E308&amp;"/"&amp;H$1,Data!$1:$1,0)-1))=TRUE,"",IF(OFFSET(Data!$A$1,MATCH($D308,Data!$CG:$CG,0)-1,MATCH($E308&amp;"/"&amp;H$1,Data!$1:$1,0)-1)=0,"",OFFSET(Data!$A$1,MATCH($D308,Data!$CG:$CG,0)-1,MATCH($E308&amp;"/"&amp;H$1,Data!$1:$1,0)-1)))</f>
        <v/>
      </c>
      <c r="I308" s="256" t="str">
        <f ca="1">IF(ISERROR(OFFSET(Data!$A$1,MATCH($D308,Data!$CG:$CG,0)-1,MATCH($E308&amp;"/"&amp;I$1,Data!$1:$1,0)-1))=TRUE,"",IF(OFFSET(Data!$A$1,MATCH($D308,Data!$CG:$CG,0)-1,MATCH($E308&amp;"/"&amp;I$1,Data!$1:$1,0)-1)=0,"",OFFSET(Data!$A$1,MATCH($D308,Data!$CG:$CG,0)-1,MATCH($E308&amp;"/"&amp;I$1,Data!$1:$1,0)-1)))</f>
        <v/>
      </c>
      <c r="J308" s="256" t="str">
        <f ca="1">IF(ISERROR(OFFSET(Data!$A$1,MATCH($D308,Data!$CG:$CG,0)-1,MATCH($E308&amp;"/"&amp;J$1,Data!$1:$1,0)-1))=TRUE,"",IF(OFFSET(Data!$A$1,MATCH($D308,Data!$CG:$CG,0)-1,MATCH($E308&amp;"/"&amp;J$1,Data!$1:$1,0)-1)=0,"",OFFSET(Data!$A$1,MATCH($D308,Data!$CG:$CG,0)-1,MATCH($E308&amp;"/"&amp;J$1,Data!$1:$1,0)-1)))</f>
        <v/>
      </c>
      <c r="K308" s="256" t="str">
        <f ca="1">IF(ISERROR(OFFSET(Data!$A$1,MATCH($D308,Data!$CG:$CG,0)-1,MATCH($E308&amp;"/"&amp;K$1,Data!$1:$1,0)-1))=TRUE,"",IF(OFFSET(Data!$A$1,MATCH($D308,Data!$CG:$CG,0)-1,MATCH($E308&amp;"/"&amp;K$1,Data!$1:$1,0)-1)=0,"",OFFSET(Data!$A$1,MATCH($D308,Data!$CG:$CG,0)-1,MATCH($E308&amp;"/"&amp;K$1,Data!$1:$1,0)-1)))</f>
        <v/>
      </c>
      <c r="L308" s="256" t="str">
        <f ca="1">IF(ISERROR(OFFSET(Data!$A$1,MATCH($D308,Data!$CG:$CG,0)-1,MATCH($E308&amp;"/"&amp;L$1,Data!$1:$1,0)-1))=TRUE,"",IF(OFFSET(Data!$A$1,MATCH($D308,Data!$CG:$CG,0)-1,MATCH($E308&amp;"/"&amp;L$1,Data!$1:$1,0)-1)=0,"",OFFSET(Data!$A$1,MATCH($D308,Data!$CG:$CG,0)-1,MATCH($E308&amp;"/"&amp;L$1,Data!$1:$1,0)-1)))</f>
        <v/>
      </c>
      <c r="M308" s="256" t="str">
        <f ca="1">IF(ISERROR(OFFSET(Data!$A$1,MATCH($D308,Data!$CG:$CG,0)-1,MATCH($E308&amp;"/"&amp;M$1,Data!$1:$1,0)-1))=TRUE,"",IF(OFFSET(Data!$A$1,MATCH($D308,Data!$CG:$CG,0)-1,MATCH($E308&amp;"/"&amp;M$1,Data!$1:$1,0)-1)=0,"",OFFSET(Data!$A$1,MATCH($D308,Data!$CG:$CG,0)-1,MATCH($E308&amp;"/"&amp;M$1,Data!$1:$1,0)-1)))</f>
        <v/>
      </c>
      <c r="N308" s="256" t="str">
        <f ca="1">IF(ISERROR(OFFSET(Data!$A$1,MATCH($D308,Data!$CG:$CG,0)-1,MATCH($E308&amp;"/"&amp;N$1,Data!$1:$1,0)-1))=TRUE,"",IF(OFFSET(Data!$A$1,MATCH($D308,Data!$CG:$CG,0)-1,MATCH($E308&amp;"/"&amp;N$1,Data!$1:$1,0)-1)=0,"",OFFSET(Data!$A$1,MATCH($D308,Data!$CG:$CG,0)-1,MATCH($E308&amp;"/"&amp;N$1,Data!$1:$1,0)-1)))</f>
        <v/>
      </c>
      <c r="O308" s="256" t="str">
        <f ca="1">IF(ISERROR(OFFSET(Data!$A$1,MATCH($D308,Data!$CG:$CG,0)-1,MATCH($E308&amp;"/"&amp;O$1,Data!$1:$1,0)-1))=TRUE,"",IF(OFFSET(Data!$A$1,MATCH($D308,Data!$CG:$CG,0)-1,MATCH($E308&amp;"/"&amp;O$1,Data!$1:$1,0)-1)=0,"",OFFSET(Data!$A$1,MATCH($D308,Data!$CG:$CG,0)-1,MATCH($E308&amp;"/"&amp;O$1,Data!$1:$1,0)-1)))</f>
        <v/>
      </c>
      <c r="P308" s="256" t="str">
        <f ca="1">IF(ISERROR(OFFSET(Data!$A$1,MATCH($D308,Data!$CG:$CG,0)-1,MATCH($E308&amp;"/"&amp;P$1,Data!$1:$1,0)-1))=TRUE,"",IF(OFFSET(Data!$A$1,MATCH($D308,Data!$CG:$CG,0)-1,MATCH($E308&amp;"/"&amp;P$1,Data!$1:$1,0)-1)=0,"",OFFSET(Data!$A$1,MATCH($D308,Data!$CG:$CG,0)-1,MATCH($E308&amp;"/"&amp;P$1,Data!$1:$1,0)-1)))</f>
        <v/>
      </c>
      <c r="Q308" s="256" t="str">
        <f ca="1">IF(ISERROR(OFFSET(Data!$A$1,MATCH($D308,Data!$CG:$CG,0)-1,MATCH($E308&amp;"/"&amp;Q$1,Data!$1:$1,0)-1))=TRUE,"",IF(OFFSET(Data!$A$1,MATCH($D308,Data!$CG:$CG,0)-1,MATCH($E308&amp;"/"&amp;Q$1,Data!$1:$1,0)-1)=0,"",OFFSET(Data!$A$1,MATCH($D308,Data!$CG:$CG,0)-1,MATCH($E308&amp;"/"&amp;Q$1,Data!$1:$1,0)-1)))</f>
        <v/>
      </c>
      <c r="R308" s="256" t="str">
        <f ca="1">IF(ISERROR(OFFSET(Data!$A$1,MATCH($D308,Data!$CG:$CG,0)-1,MATCH($E308&amp;"/"&amp;R$1,Data!$1:$1,0)-1))=TRUE,"",IF(OFFSET(Data!$A$1,MATCH($D308,Data!$CG:$CG,0)-1,MATCH($E308&amp;"/"&amp;R$1,Data!$1:$1,0)-1)=0,"",OFFSET(Data!$A$1,MATCH($D308,Data!$CG:$CG,0)-1,MATCH($E308&amp;"/"&amp;R$1,Data!$1:$1,0)-1)))</f>
        <v/>
      </c>
      <c r="S308" s="256" t="str">
        <f ca="1">IF(ISERROR(OFFSET(Data!$A$1,MATCH($D308,Data!$CG:$CG,0)-1,MATCH($E308&amp;"/"&amp;S$1,Data!$1:$1,0)-1))=TRUE,"",IF(OFFSET(Data!$A$1,MATCH($D308,Data!$CG:$CG,0)-1,MATCH($E308&amp;"/"&amp;S$1,Data!$1:$1,0)-1)=0,"",OFFSET(Data!$A$1,MATCH($D308,Data!$CG:$CG,0)-1,MATCH($E308&amp;"/"&amp;S$1,Data!$1:$1,0)-1)))</f>
        <v/>
      </c>
      <c r="T308" s="256" t="str">
        <f ca="1">IF(ISERROR(OFFSET(Data!$A$1,MATCH($D308,Data!$CG:$CG,0)-1,MATCH($E308&amp;"/"&amp;T$1,Data!$1:$1,0)-1))=TRUE,"",IF(OFFSET(Data!$A$1,MATCH($D308,Data!$CG:$CG,0)-1,MATCH($E308&amp;"/"&amp;T$1,Data!$1:$1,0)-1)=0,"",OFFSET(Data!$A$1,MATCH($D308,Data!$CG:$CG,0)-1,MATCH($E308&amp;"/"&amp;T$1,Data!$1:$1,0)-1)))</f>
        <v/>
      </c>
      <c r="U308" s="256" t="str">
        <f ca="1">IF(ISERROR(OFFSET(Data!$A$1,MATCH($D308,Data!$CG:$CG,0)-1,MATCH($E308&amp;"/"&amp;U$1,Data!$1:$1,0)-1))=TRUE,"",IF(OFFSET(Data!$A$1,MATCH($D308,Data!$CG:$CG,0)-1,MATCH($E308&amp;"/"&amp;U$1,Data!$1:$1,0)-1)=0,"",OFFSET(Data!$A$1,MATCH($D308,Data!$CG:$CG,0)-1,MATCH($E308&amp;"/"&amp;U$1,Data!$1:$1,0)-1)))</f>
        <v/>
      </c>
      <c r="V308" s="256" t="str">
        <f ca="1">IF(ISERROR(OFFSET(Data!$A$1,MATCH($D308,Data!$CG:$CG,0)-1,MATCH($E308&amp;"/"&amp;V$1,Data!$1:$1,0)-1))=TRUE,"",IF(OFFSET(Data!$A$1,MATCH($D308,Data!$CG:$CG,0)-1,MATCH($E308&amp;"/"&amp;V$1,Data!$1:$1,0)-1)=0,"",OFFSET(Data!$A$1,MATCH($D308,Data!$CG:$CG,0)-1,MATCH($E308&amp;"/"&amp;V$1,Data!$1:$1,0)-1)))</f>
        <v/>
      </c>
      <c r="W308" s="257" t="str">
        <f ca="1">IF(ISERROR(OFFSET(Data!$A$1,MATCH($D308,Data!$CG:$CG,0)-1,MATCH($E308&amp;"/"&amp;W$1,Data!$1:$1,0)-1))=TRUE,"",IF(OFFSET(Data!$A$1,MATCH($D308,Data!$CG:$CG,0)-1,MATCH($E308&amp;"/"&amp;W$1,Data!$1:$1,0)-1)=0,"",OFFSET(Data!$A$1,MATCH($D308,Data!$CG:$CG,0)-1,MATCH($E308&amp;"/"&amp;W$1,Data!$1:$1,0)-1)))</f>
        <v/>
      </c>
      <c r="X308" s="256" t="str">
        <f ca="1">IF(ISERROR(OFFSET(Data!$A$1,MATCH($D308,Data!$CG:$CG,0)-1,MATCH($E308&amp;"/"&amp;X$1,Data!$1:$1,0)-1))=TRUE,"",IF(OFFSET(Data!$A$1,MATCH($D308,Data!$CG:$CG,0)-1,MATCH($E308&amp;"/"&amp;X$1,Data!$1:$1,0)-1)=0,"",OFFSET(Data!$A$1,MATCH($D308,Data!$CG:$CG,0)-1,MATCH($E308&amp;"/"&amp;X$1,Data!$1:$1,0)-1)))</f>
        <v/>
      </c>
      <c r="Y308" s="256" t="str">
        <f ca="1">IF(ISERROR(OFFSET(Data!$A$1,MATCH($D308,Data!$CG:$CG,0)-1,MATCH($E308&amp;"/"&amp;Y$1,Data!$1:$1,0)-1))=TRUE,"",IF(OFFSET(Data!$A$1,MATCH($D308,Data!$CG:$CG,0)-1,MATCH($E308&amp;"/"&amp;Y$1,Data!$1:$1,0)-1)=0,"",OFFSET(Data!$A$1,MATCH($D308,Data!$CG:$CG,0)-1,MATCH($E308&amp;"/"&amp;Y$1,Data!$1:$1,0)-1)))</f>
        <v/>
      </c>
      <c r="Z308" s="256" t="str">
        <f ca="1">IF(ISERROR(OFFSET(Data!$A$1,MATCH($D308,Data!$CG:$CG,0)-1,MATCH($E308&amp;"/"&amp;Z$1,Data!$1:$1,0)-1))=TRUE,"",IF(OFFSET(Data!$A$1,MATCH($D308,Data!$CG:$CG,0)-1,MATCH($E308&amp;"/"&amp;Z$1,Data!$1:$1,0)-1)=0,"",OFFSET(Data!$A$1,MATCH($D308,Data!$CG:$CG,0)-1,MATCH($E308&amp;"/"&amp;Z$1,Data!$1:$1,0)-1)))</f>
        <v/>
      </c>
      <c r="AA308" s="256" t="str">
        <f ca="1">IF(ISERROR(OFFSET(Data!$A$1,MATCH($D308,Data!$CG:$CG,0)-1,MATCH($E308&amp;"/"&amp;AA$1,Data!$1:$1,0)-1))=TRUE,"",IF(OFFSET(Data!$A$1,MATCH($D308,Data!$CG:$CG,0)-1,MATCH($E308&amp;"/"&amp;AA$1,Data!$1:$1,0)-1)=0,"",OFFSET(Data!$A$1,MATCH($D308,Data!$CG:$CG,0)-1,MATCH($E308&amp;"/"&amp;AA$1,Data!$1:$1,0)-1)))</f>
        <v/>
      </c>
      <c r="AB308" s="256" t="str">
        <f ca="1">IF(ISERROR(OFFSET(Data!$A$1,MATCH($D308,Data!$CG:$CG,0)-1,MATCH($E308&amp;"/"&amp;AB$1,Data!$1:$1,0)-1))=TRUE,"",IF(OFFSET(Data!$A$1,MATCH($D308,Data!$CG:$CG,0)-1,MATCH($E308&amp;"/"&amp;AB$1,Data!$1:$1,0)-1)=0,"",OFFSET(Data!$A$1,MATCH($D308,Data!$CG:$CG,0)-1,MATCH($E308&amp;"/"&amp;AB$1,Data!$1:$1,0)-1)))</f>
        <v/>
      </c>
      <c r="AC308" s="256" t="str">
        <f ca="1">IF(ISERROR(OFFSET(Data!$A$1,MATCH($D308,Data!$CG:$CG,0)-1,MATCH($E308&amp;"/"&amp;AC$1,Data!$1:$1,0)-1))=TRUE,"",IF(OFFSET(Data!$A$1,MATCH($D308,Data!$CG:$CG,0)-1,MATCH($E308&amp;"/"&amp;AC$1,Data!$1:$1,0)-1)=0,"",OFFSET(Data!$A$1,MATCH($D308,Data!$CG:$CG,0)-1,MATCH($E308&amp;"/"&amp;AC$1,Data!$1:$1,0)-1)))</f>
        <v/>
      </c>
      <c r="AD308" s="256" t="str">
        <f ca="1">IF(ISERROR(OFFSET(Data!$A$1,MATCH($D308,Data!$CG:$CG,0)-1,MATCH($E308&amp;"/"&amp;AD$1,Data!$1:$1,0)-1))=TRUE,"",IF(OFFSET(Data!$A$1,MATCH($D308,Data!$CG:$CG,0)-1,MATCH($E308&amp;"/"&amp;AD$1,Data!$1:$1,0)-1)=0,"",OFFSET(Data!$A$1,MATCH($D308,Data!$CG:$CG,0)-1,MATCH($E308&amp;"/"&amp;AD$1,Data!$1:$1,0)-1)))</f>
        <v/>
      </c>
      <c r="AE308" s="256" t="str">
        <f ca="1">IF(ISERROR(OFFSET(Data!$A$1,MATCH($D308,Data!$CG:$CG,0)-1,MATCH($E308&amp;"/"&amp;AE$1,Data!$1:$1,0)-1))=TRUE,"",IF(OFFSET(Data!$A$1,MATCH($D308,Data!$CG:$CG,0)-1,MATCH($E308&amp;"/"&amp;AE$1,Data!$1:$1,0)-1)=0,"",OFFSET(Data!$A$1,MATCH($D308,Data!$CG:$CG,0)-1,MATCH($E308&amp;"/"&amp;AE$1,Data!$1:$1,0)-1)))</f>
        <v/>
      </c>
      <c r="AF308" s="258" t="str">
        <f ca="1">IF(ISERROR(OFFSET(Data!$A$1,MATCH($D308,Data!$CG:$CG,0)-1,MATCH($E308&amp;"/"&amp;AF$1,Data!$1:$1,0)-1))=TRUE,"",IF(OFFSET(Data!$A$1,MATCH($D308,Data!$CG:$CG,0)-1,MATCH($E308&amp;"/"&amp;AF$1,Data!$1:$1,0)-1)=0,"",OFFSET(Data!$A$1,MATCH($D308,Data!$CG:$CG,0)-1,MATCH($E308&amp;"/"&amp;AF$1,Data!$1:$1,0)-1)))</f>
        <v/>
      </c>
      <c r="AG308" s="197">
        <f t="shared" ca="1" si="8"/>
        <v>0</v>
      </c>
      <c r="AH308" s="209">
        <f ca="1">SUM(AG304:AG308)</f>
        <v>0</v>
      </c>
    </row>
    <row r="309" spans="1:34" ht="15" hidden="1" customHeight="1" x14ac:dyDescent="0.25">
      <c r="A309" s="445">
        <v>61</v>
      </c>
      <c r="B309" s="468" t="e">
        <f>INDEX(Data!CI:CI,MATCH("M"&amp;A309,Data!A:A,0))</f>
        <v>#N/A</v>
      </c>
      <c r="C309" s="471" t="e">
        <f>INDEX(Data!CG:CG,MATCH("M"&amp;A309,Data!A:A,0))</f>
        <v>#N/A</v>
      </c>
      <c r="D309" s="48" t="e">
        <f>IF(C309&lt;&gt;"",C309,#REF!)</f>
        <v>#N/A</v>
      </c>
      <c r="E309" s="49" t="s">
        <v>21</v>
      </c>
      <c r="F309" s="271" t="str">
        <f ca="1">IF(ISERROR(OFFSET(Data!$A$1,MATCH($D309,Data!$CG:$CG,0)-1,MATCH($E309&amp;"/"&amp;F$1,Data!$1:$1,0)-1))=TRUE,"",IF(OFFSET(Data!$A$1,MATCH($D309,Data!$CG:$CG,0)-1,MATCH($E309&amp;"/"&amp;F$1,Data!$1:$1,0)-1)=0,"",OFFSET(Data!$A$1,MATCH($D309,Data!$CG:$CG,0)-1,MATCH($E309&amp;"/"&amp;F$1,Data!$1:$1,0)-1)))</f>
        <v/>
      </c>
      <c r="G309" s="250" t="str">
        <f ca="1">IF(ISERROR(OFFSET(Data!$A$1,MATCH($D309,Data!$CG:$CG,0)-1,MATCH($E309&amp;"/"&amp;G$1,Data!$1:$1,0)-1))=TRUE,"",IF(OFFSET(Data!$A$1,MATCH($D309,Data!$CG:$CG,0)-1,MATCH($E309&amp;"/"&amp;G$1,Data!$1:$1,0)-1)=0,"",OFFSET(Data!$A$1,MATCH($D309,Data!$CG:$CG,0)-1,MATCH($E309&amp;"/"&amp;G$1,Data!$1:$1,0)-1)))</f>
        <v/>
      </c>
      <c r="H309" s="250" t="str">
        <f ca="1">IF(ISERROR(OFFSET(Data!$A$1,MATCH($D309,Data!$CG:$CG,0)-1,MATCH($E309&amp;"/"&amp;H$1,Data!$1:$1,0)-1))=TRUE,"",IF(OFFSET(Data!$A$1,MATCH($D309,Data!$CG:$CG,0)-1,MATCH($E309&amp;"/"&amp;H$1,Data!$1:$1,0)-1)=0,"",OFFSET(Data!$A$1,MATCH($D309,Data!$CG:$CG,0)-1,MATCH($E309&amp;"/"&amp;H$1,Data!$1:$1,0)-1)))</f>
        <v/>
      </c>
      <c r="I309" s="250" t="str">
        <f ca="1">IF(ISERROR(OFFSET(Data!$A$1,MATCH($D309,Data!$CG:$CG,0)-1,MATCH($E309&amp;"/"&amp;I$1,Data!$1:$1,0)-1))=TRUE,"",IF(OFFSET(Data!$A$1,MATCH($D309,Data!$CG:$CG,0)-1,MATCH($E309&amp;"/"&amp;I$1,Data!$1:$1,0)-1)=0,"",OFFSET(Data!$A$1,MATCH($D309,Data!$CG:$CG,0)-1,MATCH($E309&amp;"/"&amp;I$1,Data!$1:$1,0)-1)))</f>
        <v/>
      </c>
      <c r="J309" s="250" t="str">
        <f ca="1">IF(ISERROR(OFFSET(Data!$A$1,MATCH($D309,Data!$CG:$CG,0)-1,MATCH($E309&amp;"/"&amp;J$1,Data!$1:$1,0)-1))=TRUE,"",IF(OFFSET(Data!$A$1,MATCH($D309,Data!$CG:$CG,0)-1,MATCH($E309&amp;"/"&amp;J$1,Data!$1:$1,0)-1)=0,"",OFFSET(Data!$A$1,MATCH($D309,Data!$CG:$CG,0)-1,MATCH($E309&amp;"/"&amp;J$1,Data!$1:$1,0)-1)))</f>
        <v/>
      </c>
      <c r="K309" s="250" t="str">
        <f ca="1">IF(ISERROR(OFFSET(Data!$A$1,MATCH($D309,Data!$CG:$CG,0)-1,MATCH($E309&amp;"/"&amp;K$1,Data!$1:$1,0)-1))=TRUE,"",IF(OFFSET(Data!$A$1,MATCH($D309,Data!$CG:$CG,0)-1,MATCH($E309&amp;"/"&amp;K$1,Data!$1:$1,0)-1)=0,"",OFFSET(Data!$A$1,MATCH($D309,Data!$CG:$CG,0)-1,MATCH($E309&amp;"/"&amp;K$1,Data!$1:$1,0)-1)))</f>
        <v/>
      </c>
      <c r="L309" s="250" t="str">
        <f ca="1">IF(ISERROR(OFFSET(Data!$A$1,MATCH($D309,Data!$CG:$CG,0)-1,MATCH($E309&amp;"/"&amp;L$1,Data!$1:$1,0)-1))=TRUE,"",IF(OFFSET(Data!$A$1,MATCH($D309,Data!$CG:$CG,0)-1,MATCH($E309&amp;"/"&amp;L$1,Data!$1:$1,0)-1)=0,"",OFFSET(Data!$A$1,MATCH($D309,Data!$CG:$CG,0)-1,MATCH($E309&amp;"/"&amp;L$1,Data!$1:$1,0)-1)))</f>
        <v/>
      </c>
      <c r="M309" s="250" t="str">
        <f ca="1">IF(ISERROR(OFFSET(Data!$A$1,MATCH($D309,Data!$CG:$CG,0)-1,MATCH($E309&amp;"/"&amp;M$1,Data!$1:$1,0)-1))=TRUE,"",IF(OFFSET(Data!$A$1,MATCH($D309,Data!$CG:$CG,0)-1,MATCH($E309&amp;"/"&amp;M$1,Data!$1:$1,0)-1)=0,"",OFFSET(Data!$A$1,MATCH($D309,Data!$CG:$CG,0)-1,MATCH($E309&amp;"/"&amp;M$1,Data!$1:$1,0)-1)))</f>
        <v/>
      </c>
      <c r="N309" s="250" t="str">
        <f ca="1">IF(ISERROR(OFFSET(Data!$A$1,MATCH($D309,Data!$CG:$CG,0)-1,MATCH($E309&amp;"/"&amp;N$1,Data!$1:$1,0)-1))=TRUE,"",IF(OFFSET(Data!$A$1,MATCH($D309,Data!$CG:$CG,0)-1,MATCH($E309&amp;"/"&amp;N$1,Data!$1:$1,0)-1)=0,"",OFFSET(Data!$A$1,MATCH($D309,Data!$CG:$CG,0)-1,MATCH($E309&amp;"/"&amp;N$1,Data!$1:$1,0)-1)))</f>
        <v/>
      </c>
      <c r="O309" s="250" t="str">
        <f ca="1">IF(ISERROR(OFFSET(Data!$A$1,MATCH($D309,Data!$CG:$CG,0)-1,MATCH($E309&amp;"/"&amp;O$1,Data!$1:$1,0)-1))=TRUE,"",IF(OFFSET(Data!$A$1,MATCH($D309,Data!$CG:$CG,0)-1,MATCH($E309&amp;"/"&amp;O$1,Data!$1:$1,0)-1)=0,"",OFFSET(Data!$A$1,MATCH($D309,Data!$CG:$CG,0)-1,MATCH($E309&amp;"/"&amp;O$1,Data!$1:$1,0)-1)))</f>
        <v/>
      </c>
      <c r="P309" s="250" t="str">
        <f ca="1">IF(ISERROR(OFFSET(Data!$A$1,MATCH($D309,Data!$CG:$CG,0)-1,MATCH($E309&amp;"/"&amp;P$1,Data!$1:$1,0)-1))=TRUE,"",IF(OFFSET(Data!$A$1,MATCH($D309,Data!$CG:$CG,0)-1,MATCH($E309&amp;"/"&amp;P$1,Data!$1:$1,0)-1)=0,"",OFFSET(Data!$A$1,MATCH($D309,Data!$CG:$CG,0)-1,MATCH($E309&amp;"/"&amp;P$1,Data!$1:$1,0)-1)))</f>
        <v/>
      </c>
      <c r="Q309" s="250" t="str">
        <f ca="1">IF(ISERROR(OFFSET(Data!$A$1,MATCH($D309,Data!$CG:$CG,0)-1,MATCH($E309&amp;"/"&amp;Q$1,Data!$1:$1,0)-1))=TRUE,"",IF(OFFSET(Data!$A$1,MATCH($D309,Data!$CG:$CG,0)-1,MATCH($E309&amp;"/"&amp;Q$1,Data!$1:$1,0)-1)=0,"",OFFSET(Data!$A$1,MATCH($D309,Data!$CG:$CG,0)-1,MATCH($E309&amp;"/"&amp;Q$1,Data!$1:$1,0)-1)))</f>
        <v/>
      </c>
      <c r="R309" s="250" t="str">
        <f ca="1">IF(ISERROR(OFFSET(Data!$A$1,MATCH($D309,Data!$CG:$CG,0)-1,MATCH($E309&amp;"/"&amp;R$1,Data!$1:$1,0)-1))=TRUE,"",IF(OFFSET(Data!$A$1,MATCH($D309,Data!$CG:$CG,0)-1,MATCH($E309&amp;"/"&amp;R$1,Data!$1:$1,0)-1)=0,"",OFFSET(Data!$A$1,MATCH($D309,Data!$CG:$CG,0)-1,MATCH($E309&amp;"/"&amp;R$1,Data!$1:$1,0)-1)))</f>
        <v/>
      </c>
      <c r="S309" s="250" t="str">
        <f ca="1">IF(ISERROR(OFFSET(Data!$A$1,MATCH($D309,Data!$CG:$CG,0)-1,MATCH($E309&amp;"/"&amp;S$1,Data!$1:$1,0)-1))=TRUE,"",IF(OFFSET(Data!$A$1,MATCH($D309,Data!$CG:$CG,0)-1,MATCH($E309&amp;"/"&amp;S$1,Data!$1:$1,0)-1)=0,"",OFFSET(Data!$A$1,MATCH($D309,Data!$CG:$CG,0)-1,MATCH($E309&amp;"/"&amp;S$1,Data!$1:$1,0)-1)))</f>
        <v/>
      </c>
      <c r="T309" s="250" t="str">
        <f ca="1">IF(ISERROR(OFFSET(Data!$A$1,MATCH($D309,Data!$CG:$CG,0)-1,MATCH($E309&amp;"/"&amp;T$1,Data!$1:$1,0)-1))=TRUE,"",IF(OFFSET(Data!$A$1,MATCH($D309,Data!$CG:$CG,0)-1,MATCH($E309&amp;"/"&amp;T$1,Data!$1:$1,0)-1)=0,"",OFFSET(Data!$A$1,MATCH($D309,Data!$CG:$CG,0)-1,MATCH($E309&amp;"/"&amp;T$1,Data!$1:$1,0)-1)))</f>
        <v/>
      </c>
      <c r="U309" s="250" t="str">
        <f ca="1">IF(ISERROR(OFFSET(Data!$A$1,MATCH($D309,Data!$CG:$CG,0)-1,MATCH($E309&amp;"/"&amp;U$1,Data!$1:$1,0)-1))=TRUE,"",IF(OFFSET(Data!$A$1,MATCH($D309,Data!$CG:$CG,0)-1,MATCH($E309&amp;"/"&amp;U$1,Data!$1:$1,0)-1)=0,"",OFFSET(Data!$A$1,MATCH($D309,Data!$CG:$CG,0)-1,MATCH($E309&amp;"/"&amp;U$1,Data!$1:$1,0)-1)))</f>
        <v/>
      </c>
      <c r="V309" s="250" t="str">
        <f ca="1">IF(ISERROR(OFFSET(Data!$A$1,MATCH($D309,Data!$CG:$CG,0)-1,MATCH($E309&amp;"/"&amp;V$1,Data!$1:$1,0)-1))=TRUE,"",IF(OFFSET(Data!$A$1,MATCH($D309,Data!$CG:$CG,0)-1,MATCH($E309&amp;"/"&amp;V$1,Data!$1:$1,0)-1)=0,"",OFFSET(Data!$A$1,MATCH($D309,Data!$CG:$CG,0)-1,MATCH($E309&amp;"/"&amp;V$1,Data!$1:$1,0)-1)))</f>
        <v/>
      </c>
      <c r="W309" s="272" t="str">
        <f ca="1">IF(ISERROR(OFFSET(Data!$A$1,MATCH($D309,Data!$CG:$CG,0)-1,MATCH($E309&amp;"/"&amp;W$1,Data!$1:$1,0)-1))=TRUE,"",IF(OFFSET(Data!$A$1,MATCH($D309,Data!$CG:$CG,0)-1,MATCH($E309&amp;"/"&amp;W$1,Data!$1:$1,0)-1)=0,"",OFFSET(Data!$A$1,MATCH($D309,Data!$CG:$CG,0)-1,MATCH($E309&amp;"/"&amp;W$1,Data!$1:$1,0)-1)))</f>
        <v/>
      </c>
      <c r="X309" s="250" t="str">
        <f ca="1">IF(ISERROR(OFFSET(Data!$A$1,MATCH($D309,Data!$CG:$CG,0)-1,MATCH($E309&amp;"/"&amp;X$1,Data!$1:$1,0)-1))=TRUE,"",IF(OFFSET(Data!$A$1,MATCH($D309,Data!$CG:$CG,0)-1,MATCH($E309&amp;"/"&amp;X$1,Data!$1:$1,0)-1)=0,"",OFFSET(Data!$A$1,MATCH($D309,Data!$CG:$CG,0)-1,MATCH($E309&amp;"/"&amp;X$1,Data!$1:$1,0)-1)))</f>
        <v/>
      </c>
      <c r="Y309" s="250" t="str">
        <f ca="1">IF(ISERROR(OFFSET(Data!$A$1,MATCH($D309,Data!$CG:$CG,0)-1,MATCH($E309&amp;"/"&amp;Y$1,Data!$1:$1,0)-1))=TRUE,"",IF(OFFSET(Data!$A$1,MATCH($D309,Data!$CG:$CG,0)-1,MATCH($E309&amp;"/"&amp;Y$1,Data!$1:$1,0)-1)=0,"",OFFSET(Data!$A$1,MATCH($D309,Data!$CG:$CG,0)-1,MATCH($E309&amp;"/"&amp;Y$1,Data!$1:$1,0)-1)))</f>
        <v/>
      </c>
      <c r="Z309" s="250" t="str">
        <f ca="1">IF(ISERROR(OFFSET(Data!$A$1,MATCH($D309,Data!$CG:$CG,0)-1,MATCH($E309&amp;"/"&amp;Z$1,Data!$1:$1,0)-1))=TRUE,"",IF(OFFSET(Data!$A$1,MATCH($D309,Data!$CG:$CG,0)-1,MATCH($E309&amp;"/"&amp;Z$1,Data!$1:$1,0)-1)=0,"",OFFSET(Data!$A$1,MATCH($D309,Data!$CG:$CG,0)-1,MATCH($E309&amp;"/"&amp;Z$1,Data!$1:$1,0)-1)))</f>
        <v/>
      </c>
      <c r="AA309" s="250" t="str">
        <f ca="1">IF(ISERROR(OFFSET(Data!$A$1,MATCH($D309,Data!$CG:$CG,0)-1,MATCH($E309&amp;"/"&amp;AA$1,Data!$1:$1,0)-1))=TRUE,"",IF(OFFSET(Data!$A$1,MATCH($D309,Data!$CG:$CG,0)-1,MATCH($E309&amp;"/"&amp;AA$1,Data!$1:$1,0)-1)=0,"",OFFSET(Data!$A$1,MATCH($D309,Data!$CG:$CG,0)-1,MATCH($E309&amp;"/"&amp;AA$1,Data!$1:$1,0)-1)))</f>
        <v/>
      </c>
      <c r="AB309" s="250" t="str">
        <f ca="1">IF(ISERROR(OFFSET(Data!$A$1,MATCH($D309,Data!$CG:$CG,0)-1,MATCH($E309&amp;"/"&amp;AB$1,Data!$1:$1,0)-1))=TRUE,"",IF(OFFSET(Data!$A$1,MATCH($D309,Data!$CG:$CG,0)-1,MATCH($E309&amp;"/"&amp;AB$1,Data!$1:$1,0)-1)=0,"",OFFSET(Data!$A$1,MATCH($D309,Data!$CG:$CG,0)-1,MATCH($E309&amp;"/"&amp;AB$1,Data!$1:$1,0)-1)))</f>
        <v/>
      </c>
      <c r="AC309" s="250" t="str">
        <f ca="1">IF(ISERROR(OFFSET(Data!$A$1,MATCH($D309,Data!$CG:$CG,0)-1,MATCH($E309&amp;"/"&amp;AC$1,Data!$1:$1,0)-1))=TRUE,"",IF(OFFSET(Data!$A$1,MATCH($D309,Data!$CG:$CG,0)-1,MATCH($E309&amp;"/"&amp;AC$1,Data!$1:$1,0)-1)=0,"",OFFSET(Data!$A$1,MATCH($D309,Data!$CG:$CG,0)-1,MATCH($E309&amp;"/"&amp;AC$1,Data!$1:$1,0)-1)))</f>
        <v/>
      </c>
      <c r="AD309" s="250" t="str">
        <f ca="1">IF(ISERROR(OFFSET(Data!$A$1,MATCH($D309,Data!$CG:$CG,0)-1,MATCH($E309&amp;"/"&amp;AD$1,Data!$1:$1,0)-1))=TRUE,"",IF(OFFSET(Data!$A$1,MATCH($D309,Data!$CG:$CG,0)-1,MATCH($E309&amp;"/"&amp;AD$1,Data!$1:$1,0)-1)=0,"",OFFSET(Data!$A$1,MATCH($D309,Data!$CG:$CG,0)-1,MATCH($E309&amp;"/"&amp;AD$1,Data!$1:$1,0)-1)))</f>
        <v/>
      </c>
      <c r="AE309" s="250" t="str">
        <f ca="1">IF(ISERROR(OFFSET(Data!$A$1,MATCH($D309,Data!$CG:$CG,0)-1,MATCH($E309&amp;"/"&amp;AE$1,Data!$1:$1,0)-1))=TRUE,"",IF(OFFSET(Data!$A$1,MATCH($D309,Data!$CG:$CG,0)-1,MATCH($E309&amp;"/"&amp;AE$1,Data!$1:$1,0)-1)=0,"",OFFSET(Data!$A$1,MATCH($D309,Data!$CG:$CG,0)-1,MATCH($E309&amp;"/"&amp;AE$1,Data!$1:$1,0)-1)))</f>
        <v/>
      </c>
      <c r="AF309" s="251" t="str">
        <f ca="1">IF(ISERROR(OFFSET(Data!$A$1,MATCH($D309,Data!$CG:$CG,0)-1,MATCH($E309&amp;"/"&amp;AF$1,Data!$1:$1,0)-1))=TRUE,"",IF(OFFSET(Data!$A$1,MATCH($D309,Data!$CG:$CG,0)-1,MATCH($E309&amp;"/"&amp;AF$1,Data!$1:$1,0)-1)=0,"",OFFSET(Data!$A$1,MATCH($D309,Data!$CG:$CG,0)-1,MATCH($E309&amp;"/"&amp;AF$1,Data!$1:$1,0)-1)))</f>
        <v/>
      </c>
      <c r="AG309" s="206">
        <f t="shared" ca="1" si="8"/>
        <v>0</v>
      </c>
      <c r="AH309" s="207">
        <f ca="1">AG309</f>
        <v>0</v>
      </c>
    </row>
    <row r="310" spans="1:34" ht="15" hidden="1" customHeight="1" thickBot="1" x14ac:dyDescent="0.3">
      <c r="A310" s="446"/>
      <c r="B310" s="469"/>
      <c r="C310" s="472"/>
      <c r="D310" s="50" t="e">
        <f>IF(C310&lt;&gt;"",C310,D309)</f>
        <v>#N/A</v>
      </c>
      <c r="E310" s="51" t="s">
        <v>22</v>
      </c>
      <c r="F310" s="254" t="str">
        <f ca="1">IF(ISERROR(OFFSET(Data!$A$1,MATCH($D310,Data!$CG:$CG,0)-1,MATCH($E310&amp;"/"&amp;F$1,Data!$1:$1,0)-1))=TRUE,"",IF(OFFSET(Data!$A$1,MATCH($D310,Data!$CG:$CG,0)-1,MATCH($E310&amp;"/"&amp;F$1,Data!$1:$1,0)-1)=0,"",OFFSET(Data!$A$1,MATCH($D310,Data!$CG:$CG,0)-1,MATCH($E310&amp;"/"&amp;F$1,Data!$1:$1,0)-1)))</f>
        <v/>
      </c>
      <c r="G310" s="252" t="str">
        <f ca="1">IF(ISERROR(OFFSET(Data!$A$1,MATCH($D310,Data!$CG:$CG,0)-1,MATCH($E310&amp;"/"&amp;G$1,Data!$1:$1,0)-1))=TRUE,"",IF(OFFSET(Data!$A$1,MATCH($D310,Data!$CG:$CG,0)-1,MATCH($E310&amp;"/"&amp;G$1,Data!$1:$1,0)-1)=0,"",OFFSET(Data!$A$1,MATCH($D310,Data!$CG:$CG,0)-1,MATCH($E310&amp;"/"&amp;G$1,Data!$1:$1,0)-1)))</f>
        <v/>
      </c>
      <c r="H310" s="252" t="str">
        <f ca="1">IF(ISERROR(OFFSET(Data!$A$1,MATCH($D310,Data!$CG:$CG,0)-1,MATCH($E310&amp;"/"&amp;H$1,Data!$1:$1,0)-1))=TRUE,"",IF(OFFSET(Data!$A$1,MATCH($D310,Data!$CG:$CG,0)-1,MATCH($E310&amp;"/"&amp;H$1,Data!$1:$1,0)-1)=0,"",OFFSET(Data!$A$1,MATCH($D310,Data!$CG:$CG,0)-1,MATCH($E310&amp;"/"&amp;H$1,Data!$1:$1,0)-1)))</f>
        <v/>
      </c>
      <c r="I310" s="252" t="str">
        <f ca="1">IF(ISERROR(OFFSET(Data!$A$1,MATCH($D310,Data!$CG:$CG,0)-1,MATCH($E310&amp;"/"&amp;I$1,Data!$1:$1,0)-1))=TRUE,"",IF(OFFSET(Data!$A$1,MATCH($D310,Data!$CG:$CG,0)-1,MATCH($E310&amp;"/"&amp;I$1,Data!$1:$1,0)-1)=0,"",OFFSET(Data!$A$1,MATCH($D310,Data!$CG:$CG,0)-1,MATCH($E310&amp;"/"&amp;I$1,Data!$1:$1,0)-1)))</f>
        <v/>
      </c>
      <c r="J310" s="252" t="str">
        <f ca="1">IF(ISERROR(OFFSET(Data!$A$1,MATCH($D310,Data!$CG:$CG,0)-1,MATCH($E310&amp;"/"&amp;J$1,Data!$1:$1,0)-1))=TRUE,"",IF(OFFSET(Data!$A$1,MATCH($D310,Data!$CG:$CG,0)-1,MATCH($E310&amp;"/"&amp;J$1,Data!$1:$1,0)-1)=0,"",OFFSET(Data!$A$1,MATCH($D310,Data!$CG:$CG,0)-1,MATCH($E310&amp;"/"&amp;J$1,Data!$1:$1,0)-1)))</f>
        <v/>
      </c>
      <c r="K310" s="252" t="str">
        <f ca="1">IF(ISERROR(OFFSET(Data!$A$1,MATCH($D310,Data!$CG:$CG,0)-1,MATCH($E310&amp;"/"&amp;K$1,Data!$1:$1,0)-1))=TRUE,"",IF(OFFSET(Data!$A$1,MATCH($D310,Data!$CG:$CG,0)-1,MATCH($E310&amp;"/"&amp;K$1,Data!$1:$1,0)-1)=0,"",OFFSET(Data!$A$1,MATCH($D310,Data!$CG:$CG,0)-1,MATCH($E310&amp;"/"&amp;K$1,Data!$1:$1,0)-1)))</f>
        <v/>
      </c>
      <c r="L310" s="252" t="str">
        <f ca="1">IF(ISERROR(OFFSET(Data!$A$1,MATCH($D310,Data!$CG:$CG,0)-1,MATCH($E310&amp;"/"&amp;L$1,Data!$1:$1,0)-1))=TRUE,"",IF(OFFSET(Data!$A$1,MATCH($D310,Data!$CG:$CG,0)-1,MATCH($E310&amp;"/"&amp;L$1,Data!$1:$1,0)-1)=0,"",OFFSET(Data!$A$1,MATCH($D310,Data!$CG:$CG,0)-1,MATCH($E310&amp;"/"&amp;L$1,Data!$1:$1,0)-1)))</f>
        <v/>
      </c>
      <c r="M310" s="252" t="str">
        <f ca="1">IF(ISERROR(OFFSET(Data!$A$1,MATCH($D310,Data!$CG:$CG,0)-1,MATCH($E310&amp;"/"&amp;M$1,Data!$1:$1,0)-1))=TRUE,"",IF(OFFSET(Data!$A$1,MATCH($D310,Data!$CG:$CG,0)-1,MATCH($E310&amp;"/"&amp;M$1,Data!$1:$1,0)-1)=0,"",OFFSET(Data!$A$1,MATCH($D310,Data!$CG:$CG,0)-1,MATCH($E310&amp;"/"&amp;M$1,Data!$1:$1,0)-1)))</f>
        <v/>
      </c>
      <c r="N310" s="252" t="str">
        <f ca="1">IF(ISERROR(OFFSET(Data!$A$1,MATCH($D310,Data!$CG:$CG,0)-1,MATCH($E310&amp;"/"&amp;N$1,Data!$1:$1,0)-1))=TRUE,"",IF(OFFSET(Data!$A$1,MATCH($D310,Data!$CG:$CG,0)-1,MATCH($E310&amp;"/"&amp;N$1,Data!$1:$1,0)-1)=0,"",OFFSET(Data!$A$1,MATCH($D310,Data!$CG:$CG,0)-1,MATCH($E310&amp;"/"&amp;N$1,Data!$1:$1,0)-1)))</f>
        <v/>
      </c>
      <c r="O310" s="252" t="str">
        <f ca="1">IF(ISERROR(OFFSET(Data!$A$1,MATCH($D310,Data!$CG:$CG,0)-1,MATCH($E310&amp;"/"&amp;O$1,Data!$1:$1,0)-1))=TRUE,"",IF(OFFSET(Data!$A$1,MATCH($D310,Data!$CG:$CG,0)-1,MATCH($E310&amp;"/"&amp;O$1,Data!$1:$1,0)-1)=0,"",OFFSET(Data!$A$1,MATCH($D310,Data!$CG:$CG,0)-1,MATCH($E310&amp;"/"&amp;O$1,Data!$1:$1,0)-1)))</f>
        <v/>
      </c>
      <c r="P310" s="252" t="str">
        <f ca="1">IF(ISERROR(OFFSET(Data!$A$1,MATCH($D310,Data!$CG:$CG,0)-1,MATCH($E310&amp;"/"&amp;P$1,Data!$1:$1,0)-1))=TRUE,"",IF(OFFSET(Data!$A$1,MATCH($D310,Data!$CG:$CG,0)-1,MATCH($E310&amp;"/"&amp;P$1,Data!$1:$1,0)-1)=0,"",OFFSET(Data!$A$1,MATCH($D310,Data!$CG:$CG,0)-1,MATCH($E310&amp;"/"&amp;P$1,Data!$1:$1,0)-1)))</f>
        <v/>
      </c>
      <c r="Q310" s="252" t="str">
        <f ca="1">IF(ISERROR(OFFSET(Data!$A$1,MATCH($D310,Data!$CG:$CG,0)-1,MATCH($E310&amp;"/"&amp;Q$1,Data!$1:$1,0)-1))=TRUE,"",IF(OFFSET(Data!$A$1,MATCH($D310,Data!$CG:$CG,0)-1,MATCH($E310&amp;"/"&amp;Q$1,Data!$1:$1,0)-1)=0,"",OFFSET(Data!$A$1,MATCH($D310,Data!$CG:$CG,0)-1,MATCH($E310&amp;"/"&amp;Q$1,Data!$1:$1,0)-1)))</f>
        <v/>
      </c>
      <c r="R310" s="252" t="str">
        <f ca="1">IF(ISERROR(OFFSET(Data!$A$1,MATCH($D310,Data!$CG:$CG,0)-1,MATCH($E310&amp;"/"&amp;R$1,Data!$1:$1,0)-1))=TRUE,"",IF(OFFSET(Data!$A$1,MATCH($D310,Data!$CG:$CG,0)-1,MATCH($E310&amp;"/"&amp;R$1,Data!$1:$1,0)-1)=0,"",OFFSET(Data!$A$1,MATCH($D310,Data!$CG:$CG,0)-1,MATCH($E310&amp;"/"&amp;R$1,Data!$1:$1,0)-1)))</f>
        <v/>
      </c>
      <c r="S310" s="252" t="str">
        <f ca="1">IF(ISERROR(OFFSET(Data!$A$1,MATCH($D310,Data!$CG:$CG,0)-1,MATCH($E310&amp;"/"&amp;S$1,Data!$1:$1,0)-1))=TRUE,"",IF(OFFSET(Data!$A$1,MATCH($D310,Data!$CG:$CG,0)-1,MATCH($E310&amp;"/"&amp;S$1,Data!$1:$1,0)-1)=0,"",OFFSET(Data!$A$1,MATCH($D310,Data!$CG:$CG,0)-1,MATCH($E310&amp;"/"&amp;S$1,Data!$1:$1,0)-1)))</f>
        <v/>
      </c>
      <c r="T310" s="252" t="str">
        <f ca="1">IF(ISERROR(OFFSET(Data!$A$1,MATCH($D310,Data!$CG:$CG,0)-1,MATCH($E310&amp;"/"&amp;T$1,Data!$1:$1,0)-1))=TRUE,"",IF(OFFSET(Data!$A$1,MATCH($D310,Data!$CG:$CG,0)-1,MATCH($E310&amp;"/"&amp;T$1,Data!$1:$1,0)-1)=0,"",OFFSET(Data!$A$1,MATCH($D310,Data!$CG:$CG,0)-1,MATCH($E310&amp;"/"&amp;T$1,Data!$1:$1,0)-1)))</f>
        <v/>
      </c>
      <c r="U310" s="252" t="str">
        <f ca="1">IF(ISERROR(OFFSET(Data!$A$1,MATCH($D310,Data!$CG:$CG,0)-1,MATCH($E310&amp;"/"&amp;U$1,Data!$1:$1,0)-1))=TRUE,"",IF(OFFSET(Data!$A$1,MATCH($D310,Data!$CG:$CG,0)-1,MATCH($E310&amp;"/"&amp;U$1,Data!$1:$1,0)-1)=0,"",OFFSET(Data!$A$1,MATCH($D310,Data!$CG:$CG,0)-1,MATCH($E310&amp;"/"&amp;U$1,Data!$1:$1,0)-1)))</f>
        <v/>
      </c>
      <c r="V310" s="252" t="str">
        <f ca="1">IF(ISERROR(OFFSET(Data!$A$1,MATCH($D310,Data!$CG:$CG,0)-1,MATCH($E310&amp;"/"&amp;V$1,Data!$1:$1,0)-1))=TRUE,"",IF(OFFSET(Data!$A$1,MATCH($D310,Data!$CG:$CG,0)-1,MATCH($E310&amp;"/"&amp;V$1,Data!$1:$1,0)-1)=0,"",OFFSET(Data!$A$1,MATCH($D310,Data!$CG:$CG,0)-1,MATCH($E310&amp;"/"&amp;V$1,Data!$1:$1,0)-1)))</f>
        <v/>
      </c>
      <c r="W310" s="269" t="str">
        <f ca="1">IF(ISERROR(OFFSET(Data!$A$1,MATCH($D310,Data!$CG:$CG,0)-1,MATCH($E310&amp;"/"&amp;W$1,Data!$1:$1,0)-1))=TRUE,"",IF(OFFSET(Data!$A$1,MATCH($D310,Data!$CG:$CG,0)-1,MATCH($E310&amp;"/"&amp;W$1,Data!$1:$1,0)-1)=0,"",OFFSET(Data!$A$1,MATCH($D310,Data!$CG:$CG,0)-1,MATCH($E310&amp;"/"&amp;W$1,Data!$1:$1,0)-1)))</f>
        <v/>
      </c>
      <c r="X310" s="252" t="str">
        <f ca="1">IF(ISERROR(OFFSET(Data!$A$1,MATCH($D310,Data!$CG:$CG,0)-1,MATCH($E310&amp;"/"&amp;X$1,Data!$1:$1,0)-1))=TRUE,"",IF(OFFSET(Data!$A$1,MATCH($D310,Data!$CG:$CG,0)-1,MATCH($E310&amp;"/"&amp;X$1,Data!$1:$1,0)-1)=0,"",OFFSET(Data!$A$1,MATCH($D310,Data!$CG:$CG,0)-1,MATCH($E310&amp;"/"&amp;X$1,Data!$1:$1,0)-1)))</f>
        <v/>
      </c>
      <c r="Y310" s="252" t="str">
        <f ca="1">IF(ISERROR(OFFSET(Data!$A$1,MATCH($D310,Data!$CG:$CG,0)-1,MATCH($E310&amp;"/"&amp;Y$1,Data!$1:$1,0)-1))=TRUE,"",IF(OFFSET(Data!$A$1,MATCH($D310,Data!$CG:$CG,0)-1,MATCH($E310&amp;"/"&amp;Y$1,Data!$1:$1,0)-1)=0,"",OFFSET(Data!$A$1,MATCH($D310,Data!$CG:$CG,0)-1,MATCH($E310&amp;"/"&amp;Y$1,Data!$1:$1,0)-1)))</f>
        <v/>
      </c>
      <c r="Z310" s="252" t="str">
        <f ca="1">IF(ISERROR(OFFSET(Data!$A$1,MATCH($D310,Data!$CG:$CG,0)-1,MATCH($E310&amp;"/"&amp;Z$1,Data!$1:$1,0)-1))=TRUE,"",IF(OFFSET(Data!$A$1,MATCH($D310,Data!$CG:$CG,0)-1,MATCH($E310&amp;"/"&amp;Z$1,Data!$1:$1,0)-1)=0,"",OFFSET(Data!$A$1,MATCH($D310,Data!$CG:$CG,0)-1,MATCH($E310&amp;"/"&amp;Z$1,Data!$1:$1,0)-1)))</f>
        <v/>
      </c>
      <c r="AA310" s="252" t="str">
        <f ca="1">IF(ISERROR(OFFSET(Data!$A$1,MATCH($D310,Data!$CG:$CG,0)-1,MATCH($E310&amp;"/"&amp;AA$1,Data!$1:$1,0)-1))=TRUE,"",IF(OFFSET(Data!$A$1,MATCH($D310,Data!$CG:$CG,0)-1,MATCH($E310&amp;"/"&amp;AA$1,Data!$1:$1,0)-1)=0,"",OFFSET(Data!$A$1,MATCH($D310,Data!$CG:$CG,0)-1,MATCH($E310&amp;"/"&amp;AA$1,Data!$1:$1,0)-1)))</f>
        <v/>
      </c>
      <c r="AB310" s="252" t="str">
        <f ca="1">IF(ISERROR(OFFSET(Data!$A$1,MATCH($D310,Data!$CG:$CG,0)-1,MATCH($E310&amp;"/"&amp;AB$1,Data!$1:$1,0)-1))=TRUE,"",IF(OFFSET(Data!$A$1,MATCH($D310,Data!$CG:$CG,0)-1,MATCH($E310&amp;"/"&amp;AB$1,Data!$1:$1,0)-1)=0,"",OFFSET(Data!$A$1,MATCH($D310,Data!$CG:$CG,0)-1,MATCH($E310&amp;"/"&amp;AB$1,Data!$1:$1,0)-1)))</f>
        <v/>
      </c>
      <c r="AC310" s="252" t="str">
        <f ca="1">IF(ISERROR(OFFSET(Data!$A$1,MATCH($D310,Data!$CG:$CG,0)-1,MATCH($E310&amp;"/"&amp;AC$1,Data!$1:$1,0)-1))=TRUE,"",IF(OFFSET(Data!$A$1,MATCH($D310,Data!$CG:$CG,0)-1,MATCH($E310&amp;"/"&amp;AC$1,Data!$1:$1,0)-1)=0,"",OFFSET(Data!$A$1,MATCH($D310,Data!$CG:$CG,0)-1,MATCH($E310&amp;"/"&amp;AC$1,Data!$1:$1,0)-1)))</f>
        <v/>
      </c>
      <c r="AD310" s="252" t="str">
        <f ca="1">IF(ISERROR(OFFSET(Data!$A$1,MATCH($D310,Data!$CG:$CG,0)-1,MATCH($E310&amp;"/"&amp;AD$1,Data!$1:$1,0)-1))=TRUE,"",IF(OFFSET(Data!$A$1,MATCH($D310,Data!$CG:$CG,0)-1,MATCH($E310&amp;"/"&amp;AD$1,Data!$1:$1,0)-1)=0,"",OFFSET(Data!$A$1,MATCH($D310,Data!$CG:$CG,0)-1,MATCH($E310&amp;"/"&amp;AD$1,Data!$1:$1,0)-1)))</f>
        <v/>
      </c>
      <c r="AE310" s="252" t="str">
        <f ca="1">IF(ISERROR(OFFSET(Data!$A$1,MATCH($D310,Data!$CG:$CG,0)-1,MATCH($E310&amp;"/"&amp;AE$1,Data!$1:$1,0)-1))=TRUE,"",IF(OFFSET(Data!$A$1,MATCH($D310,Data!$CG:$CG,0)-1,MATCH($E310&amp;"/"&amp;AE$1,Data!$1:$1,0)-1)=0,"",OFFSET(Data!$A$1,MATCH($D310,Data!$CG:$CG,0)-1,MATCH($E310&amp;"/"&amp;AE$1,Data!$1:$1,0)-1)))</f>
        <v/>
      </c>
      <c r="AF310" s="253" t="str">
        <f ca="1">IF(ISERROR(OFFSET(Data!$A$1,MATCH($D310,Data!$CG:$CG,0)-1,MATCH($E310&amp;"/"&amp;AF$1,Data!$1:$1,0)-1))=TRUE,"",IF(OFFSET(Data!$A$1,MATCH($D310,Data!$CG:$CG,0)-1,MATCH($E310&amp;"/"&amp;AF$1,Data!$1:$1,0)-1)=0,"",OFFSET(Data!$A$1,MATCH($D310,Data!$CG:$CG,0)-1,MATCH($E310&amp;"/"&amp;AF$1,Data!$1:$1,0)-1)))</f>
        <v/>
      </c>
      <c r="AG310" s="188">
        <f t="shared" ca="1" si="8"/>
        <v>0</v>
      </c>
      <c r="AH310" s="208">
        <f ca="1">SUM(AG309:AG310)</f>
        <v>0</v>
      </c>
    </row>
    <row r="311" spans="1:34" ht="15" hidden="1" customHeight="1" x14ac:dyDescent="0.25">
      <c r="A311" s="446"/>
      <c r="B311" s="469"/>
      <c r="C311" s="472"/>
      <c r="D311" s="50" t="e">
        <f>IF(C311&lt;&gt;"",C311,D310)</f>
        <v>#N/A</v>
      </c>
      <c r="E311" s="51" t="s">
        <v>23</v>
      </c>
      <c r="F311" s="254" t="str">
        <f ca="1">IF(ISERROR(OFFSET(Data!$A$1,MATCH($D311,Data!$CG:$CG,0)-1,MATCH($E311&amp;"/"&amp;F$1,Data!$1:$1,0)-1))=TRUE,"",IF(OFFSET(Data!$A$1,MATCH($D311,Data!$CG:$CG,0)-1,MATCH($E311&amp;"/"&amp;F$1,Data!$1:$1,0)-1)=0,"",OFFSET(Data!$A$1,MATCH($D311,Data!$CG:$CG,0)-1,MATCH($E311&amp;"/"&amp;F$1,Data!$1:$1,0)-1)))</f>
        <v/>
      </c>
      <c r="G311" s="252" t="str">
        <f ca="1">IF(ISERROR(OFFSET(Data!$A$1,MATCH($D311,Data!$CG:$CG,0)-1,MATCH($E311&amp;"/"&amp;G$1,Data!$1:$1,0)-1))=TRUE,"",IF(OFFSET(Data!$A$1,MATCH($D311,Data!$CG:$CG,0)-1,MATCH($E311&amp;"/"&amp;G$1,Data!$1:$1,0)-1)=0,"",OFFSET(Data!$A$1,MATCH($D311,Data!$CG:$CG,0)-1,MATCH($E311&amp;"/"&amp;G$1,Data!$1:$1,0)-1)))</f>
        <v/>
      </c>
      <c r="H311" s="252" t="str">
        <f ca="1">IF(ISERROR(OFFSET(Data!$A$1,MATCH($D311,Data!$CG:$CG,0)-1,MATCH($E311&amp;"/"&amp;H$1,Data!$1:$1,0)-1))=TRUE,"",IF(OFFSET(Data!$A$1,MATCH($D311,Data!$CG:$CG,0)-1,MATCH($E311&amp;"/"&amp;H$1,Data!$1:$1,0)-1)=0,"",OFFSET(Data!$A$1,MATCH($D311,Data!$CG:$CG,0)-1,MATCH($E311&amp;"/"&amp;H$1,Data!$1:$1,0)-1)))</f>
        <v/>
      </c>
      <c r="I311" s="252" t="str">
        <f ca="1">IF(ISERROR(OFFSET(Data!$A$1,MATCH($D311,Data!$CG:$CG,0)-1,MATCH($E311&amp;"/"&amp;I$1,Data!$1:$1,0)-1))=TRUE,"",IF(OFFSET(Data!$A$1,MATCH($D311,Data!$CG:$CG,0)-1,MATCH($E311&amp;"/"&amp;I$1,Data!$1:$1,0)-1)=0,"",OFFSET(Data!$A$1,MATCH($D311,Data!$CG:$CG,0)-1,MATCH($E311&amp;"/"&amp;I$1,Data!$1:$1,0)-1)))</f>
        <v/>
      </c>
      <c r="J311" s="252" t="str">
        <f ca="1">IF(ISERROR(OFFSET(Data!$A$1,MATCH($D311,Data!$CG:$CG,0)-1,MATCH($E311&amp;"/"&amp;J$1,Data!$1:$1,0)-1))=TRUE,"",IF(OFFSET(Data!$A$1,MATCH($D311,Data!$CG:$CG,0)-1,MATCH($E311&amp;"/"&amp;J$1,Data!$1:$1,0)-1)=0,"",OFFSET(Data!$A$1,MATCH($D311,Data!$CG:$CG,0)-1,MATCH($E311&amp;"/"&amp;J$1,Data!$1:$1,0)-1)))</f>
        <v/>
      </c>
      <c r="K311" s="252" t="str">
        <f ca="1">IF(ISERROR(OFFSET(Data!$A$1,MATCH($D311,Data!$CG:$CG,0)-1,MATCH($E311&amp;"/"&amp;K$1,Data!$1:$1,0)-1))=TRUE,"",IF(OFFSET(Data!$A$1,MATCH($D311,Data!$CG:$CG,0)-1,MATCH($E311&amp;"/"&amp;K$1,Data!$1:$1,0)-1)=0,"",OFFSET(Data!$A$1,MATCH($D311,Data!$CG:$CG,0)-1,MATCH($E311&amp;"/"&amp;K$1,Data!$1:$1,0)-1)))</f>
        <v/>
      </c>
      <c r="L311" s="252" t="str">
        <f ca="1">IF(ISERROR(OFFSET(Data!$A$1,MATCH($D311,Data!$CG:$CG,0)-1,MATCH($E311&amp;"/"&amp;L$1,Data!$1:$1,0)-1))=TRUE,"",IF(OFFSET(Data!$A$1,MATCH($D311,Data!$CG:$CG,0)-1,MATCH($E311&amp;"/"&amp;L$1,Data!$1:$1,0)-1)=0,"",OFFSET(Data!$A$1,MATCH($D311,Data!$CG:$CG,0)-1,MATCH($E311&amp;"/"&amp;L$1,Data!$1:$1,0)-1)))</f>
        <v/>
      </c>
      <c r="M311" s="252" t="str">
        <f ca="1">IF(ISERROR(OFFSET(Data!$A$1,MATCH($D311,Data!$CG:$CG,0)-1,MATCH($E311&amp;"/"&amp;M$1,Data!$1:$1,0)-1))=TRUE,"",IF(OFFSET(Data!$A$1,MATCH($D311,Data!$CG:$CG,0)-1,MATCH($E311&amp;"/"&amp;M$1,Data!$1:$1,0)-1)=0,"",OFFSET(Data!$A$1,MATCH($D311,Data!$CG:$CG,0)-1,MATCH($E311&amp;"/"&amp;M$1,Data!$1:$1,0)-1)))</f>
        <v/>
      </c>
      <c r="N311" s="252" t="str">
        <f ca="1">IF(ISERROR(OFFSET(Data!$A$1,MATCH($D311,Data!$CG:$CG,0)-1,MATCH($E311&amp;"/"&amp;N$1,Data!$1:$1,0)-1))=TRUE,"",IF(OFFSET(Data!$A$1,MATCH($D311,Data!$CG:$CG,0)-1,MATCH($E311&amp;"/"&amp;N$1,Data!$1:$1,0)-1)=0,"",OFFSET(Data!$A$1,MATCH($D311,Data!$CG:$CG,0)-1,MATCH($E311&amp;"/"&amp;N$1,Data!$1:$1,0)-1)))</f>
        <v/>
      </c>
      <c r="O311" s="252" t="str">
        <f ca="1">IF(ISERROR(OFFSET(Data!$A$1,MATCH($D311,Data!$CG:$CG,0)-1,MATCH($E311&amp;"/"&amp;O$1,Data!$1:$1,0)-1))=TRUE,"",IF(OFFSET(Data!$A$1,MATCH($D311,Data!$CG:$CG,0)-1,MATCH($E311&amp;"/"&amp;O$1,Data!$1:$1,0)-1)=0,"",OFFSET(Data!$A$1,MATCH($D311,Data!$CG:$CG,0)-1,MATCH($E311&amp;"/"&amp;O$1,Data!$1:$1,0)-1)))</f>
        <v/>
      </c>
      <c r="P311" s="252" t="str">
        <f ca="1">IF(ISERROR(OFFSET(Data!$A$1,MATCH($D311,Data!$CG:$CG,0)-1,MATCH($E311&amp;"/"&amp;P$1,Data!$1:$1,0)-1))=TRUE,"",IF(OFFSET(Data!$A$1,MATCH($D311,Data!$CG:$CG,0)-1,MATCH($E311&amp;"/"&amp;P$1,Data!$1:$1,0)-1)=0,"",OFFSET(Data!$A$1,MATCH($D311,Data!$CG:$CG,0)-1,MATCH($E311&amp;"/"&amp;P$1,Data!$1:$1,0)-1)))</f>
        <v/>
      </c>
      <c r="Q311" s="252" t="str">
        <f ca="1">IF(ISERROR(OFFSET(Data!$A$1,MATCH($D311,Data!$CG:$CG,0)-1,MATCH($E311&amp;"/"&amp;Q$1,Data!$1:$1,0)-1))=TRUE,"",IF(OFFSET(Data!$A$1,MATCH($D311,Data!$CG:$CG,0)-1,MATCH($E311&amp;"/"&amp;Q$1,Data!$1:$1,0)-1)=0,"",OFFSET(Data!$A$1,MATCH($D311,Data!$CG:$CG,0)-1,MATCH($E311&amp;"/"&amp;Q$1,Data!$1:$1,0)-1)))</f>
        <v/>
      </c>
      <c r="R311" s="252" t="str">
        <f ca="1">IF(ISERROR(OFFSET(Data!$A$1,MATCH($D311,Data!$CG:$CG,0)-1,MATCH($E311&amp;"/"&amp;R$1,Data!$1:$1,0)-1))=TRUE,"",IF(OFFSET(Data!$A$1,MATCH($D311,Data!$CG:$CG,0)-1,MATCH($E311&amp;"/"&amp;R$1,Data!$1:$1,0)-1)=0,"",OFFSET(Data!$A$1,MATCH($D311,Data!$CG:$CG,0)-1,MATCH($E311&amp;"/"&amp;R$1,Data!$1:$1,0)-1)))</f>
        <v/>
      </c>
      <c r="S311" s="252" t="str">
        <f ca="1">IF(ISERROR(OFFSET(Data!$A$1,MATCH($D311,Data!$CG:$CG,0)-1,MATCH($E311&amp;"/"&amp;S$1,Data!$1:$1,0)-1))=TRUE,"",IF(OFFSET(Data!$A$1,MATCH($D311,Data!$CG:$CG,0)-1,MATCH($E311&amp;"/"&amp;S$1,Data!$1:$1,0)-1)=0,"",OFFSET(Data!$A$1,MATCH($D311,Data!$CG:$CG,0)-1,MATCH($E311&amp;"/"&amp;S$1,Data!$1:$1,0)-1)))</f>
        <v/>
      </c>
      <c r="T311" s="252" t="str">
        <f ca="1">IF(ISERROR(OFFSET(Data!$A$1,MATCH($D311,Data!$CG:$CG,0)-1,MATCH($E311&amp;"/"&amp;T$1,Data!$1:$1,0)-1))=TRUE,"",IF(OFFSET(Data!$A$1,MATCH($D311,Data!$CG:$CG,0)-1,MATCH($E311&amp;"/"&amp;T$1,Data!$1:$1,0)-1)=0,"",OFFSET(Data!$A$1,MATCH($D311,Data!$CG:$CG,0)-1,MATCH($E311&amp;"/"&amp;T$1,Data!$1:$1,0)-1)))</f>
        <v/>
      </c>
      <c r="U311" s="252" t="str">
        <f ca="1">IF(ISERROR(OFFSET(Data!$A$1,MATCH($D311,Data!$CG:$CG,0)-1,MATCH($E311&amp;"/"&amp;U$1,Data!$1:$1,0)-1))=TRUE,"",IF(OFFSET(Data!$A$1,MATCH($D311,Data!$CG:$CG,0)-1,MATCH($E311&amp;"/"&amp;U$1,Data!$1:$1,0)-1)=0,"",OFFSET(Data!$A$1,MATCH($D311,Data!$CG:$CG,0)-1,MATCH($E311&amp;"/"&amp;U$1,Data!$1:$1,0)-1)))</f>
        <v/>
      </c>
      <c r="V311" s="252" t="str">
        <f ca="1">IF(ISERROR(OFFSET(Data!$A$1,MATCH($D311,Data!$CG:$CG,0)-1,MATCH($E311&amp;"/"&amp;V$1,Data!$1:$1,0)-1))=TRUE,"",IF(OFFSET(Data!$A$1,MATCH($D311,Data!$CG:$CG,0)-1,MATCH($E311&amp;"/"&amp;V$1,Data!$1:$1,0)-1)=0,"",OFFSET(Data!$A$1,MATCH($D311,Data!$CG:$CG,0)-1,MATCH($E311&amp;"/"&amp;V$1,Data!$1:$1,0)-1)))</f>
        <v/>
      </c>
      <c r="W311" s="269" t="str">
        <f ca="1">IF(ISERROR(OFFSET(Data!$A$1,MATCH($D311,Data!$CG:$CG,0)-1,MATCH($E311&amp;"/"&amp;W$1,Data!$1:$1,0)-1))=TRUE,"",IF(OFFSET(Data!$A$1,MATCH($D311,Data!$CG:$CG,0)-1,MATCH($E311&amp;"/"&amp;W$1,Data!$1:$1,0)-1)=0,"",OFFSET(Data!$A$1,MATCH($D311,Data!$CG:$CG,0)-1,MATCH($E311&amp;"/"&amp;W$1,Data!$1:$1,0)-1)))</f>
        <v/>
      </c>
      <c r="X311" s="252" t="str">
        <f ca="1">IF(ISERROR(OFFSET(Data!$A$1,MATCH($D311,Data!$CG:$CG,0)-1,MATCH($E311&amp;"/"&amp;X$1,Data!$1:$1,0)-1))=TRUE,"",IF(OFFSET(Data!$A$1,MATCH($D311,Data!$CG:$CG,0)-1,MATCH($E311&amp;"/"&amp;X$1,Data!$1:$1,0)-1)=0,"",OFFSET(Data!$A$1,MATCH($D311,Data!$CG:$CG,0)-1,MATCH($E311&amp;"/"&amp;X$1,Data!$1:$1,0)-1)))</f>
        <v/>
      </c>
      <c r="Y311" s="252" t="str">
        <f ca="1">IF(ISERROR(OFFSET(Data!$A$1,MATCH($D311,Data!$CG:$CG,0)-1,MATCH($E311&amp;"/"&amp;Y$1,Data!$1:$1,0)-1))=TRUE,"",IF(OFFSET(Data!$A$1,MATCH($D311,Data!$CG:$CG,0)-1,MATCH($E311&amp;"/"&amp;Y$1,Data!$1:$1,0)-1)=0,"",OFFSET(Data!$A$1,MATCH($D311,Data!$CG:$CG,0)-1,MATCH($E311&amp;"/"&amp;Y$1,Data!$1:$1,0)-1)))</f>
        <v/>
      </c>
      <c r="Z311" s="252" t="str">
        <f ca="1">IF(ISERROR(OFFSET(Data!$A$1,MATCH($D311,Data!$CG:$CG,0)-1,MATCH($E311&amp;"/"&amp;Z$1,Data!$1:$1,0)-1))=TRUE,"",IF(OFFSET(Data!$A$1,MATCH($D311,Data!$CG:$CG,0)-1,MATCH($E311&amp;"/"&amp;Z$1,Data!$1:$1,0)-1)=0,"",OFFSET(Data!$A$1,MATCH($D311,Data!$CG:$CG,0)-1,MATCH($E311&amp;"/"&amp;Z$1,Data!$1:$1,0)-1)))</f>
        <v/>
      </c>
      <c r="AA311" s="252" t="str">
        <f ca="1">IF(ISERROR(OFFSET(Data!$A$1,MATCH($D311,Data!$CG:$CG,0)-1,MATCH($E311&amp;"/"&amp;AA$1,Data!$1:$1,0)-1))=TRUE,"",IF(OFFSET(Data!$A$1,MATCH($D311,Data!$CG:$CG,0)-1,MATCH($E311&amp;"/"&amp;AA$1,Data!$1:$1,0)-1)=0,"",OFFSET(Data!$A$1,MATCH($D311,Data!$CG:$CG,0)-1,MATCH($E311&amp;"/"&amp;AA$1,Data!$1:$1,0)-1)))</f>
        <v/>
      </c>
      <c r="AB311" s="252" t="str">
        <f ca="1">IF(ISERROR(OFFSET(Data!$A$1,MATCH($D311,Data!$CG:$CG,0)-1,MATCH($E311&amp;"/"&amp;AB$1,Data!$1:$1,0)-1))=TRUE,"",IF(OFFSET(Data!$A$1,MATCH($D311,Data!$CG:$CG,0)-1,MATCH($E311&amp;"/"&amp;AB$1,Data!$1:$1,0)-1)=0,"",OFFSET(Data!$A$1,MATCH($D311,Data!$CG:$CG,0)-1,MATCH($E311&amp;"/"&amp;AB$1,Data!$1:$1,0)-1)))</f>
        <v/>
      </c>
      <c r="AC311" s="252" t="str">
        <f ca="1">IF(ISERROR(OFFSET(Data!$A$1,MATCH($D311,Data!$CG:$CG,0)-1,MATCH($E311&amp;"/"&amp;AC$1,Data!$1:$1,0)-1))=TRUE,"",IF(OFFSET(Data!$A$1,MATCH($D311,Data!$CG:$CG,0)-1,MATCH($E311&amp;"/"&amp;AC$1,Data!$1:$1,0)-1)=0,"",OFFSET(Data!$A$1,MATCH($D311,Data!$CG:$CG,0)-1,MATCH($E311&amp;"/"&amp;AC$1,Data!$1:$1,0)-1)))</f>
        <v/>
      </c>
      <c r="AD311" s="252" t="str">
        <f ca="1">IF(ISERROR(OFFSET(Data!$A$1,MATCH($D311,Data!$CG:$CG,0)-1,MATCH($E311&amp;"/"&amp;AD$1,Data!$1:$1,0)-1))=TRUE,"",IF(OFFSET(Data!$A$1,MATCH($D311,Data!$CG:$CG,0)-1,MATCH($E311&amp;"/"&amp;AD$1,Data!$1:$1,0)-1)=0,"",OFFSET(Data!$A$1,MATCH($D311,Data!$CG:$CG,0)-1,MATCH($E311&amp;"/"&amp;AD$1,Data!$1:$1,0)-1)))</f>
        <v/>
      </c>
      <c r="AE311" s="252" t="str">
        <f ca="1">IF(ISERROR(OFFSET(Data!$A$1,MATCH($D311,Data!$CG:$CG,0)-1,MATCH($E311&amp;"/"&amp;AE$1,Data!$1:$1,0)-1))=TRUE,"",IF(OFFSET(Data!$A$1,MATCH($D311,Data!$CG:$CG,0)-1,MATCH($E311&amp;"/"&amp;AE$1,Data!$1:$1,0)-1)=0,"",OFFSET(Data!$A$1,MATCH($D311,Data!$CG:$CG,0)-1,MATCH($E311&amp;"/"&amp;AE$1,Data!$1:$1,0)-1)))</f>
        <v/>
      </c>
      <c r="AF311" s="253" t="str">
        <f ca="1">IF(ISERROR(OFFSET(Data!$A$1,MATCH($D311,Data!$CG:$CG,0)-1,MATCH($E311&amp;"/"&amp;AF$1,Data!$1:$1,0)-1))=TRUE,"",IF(OFFSET(Data!$A$1,MATCH($D311,Data!$CG:$CG,0)-1,MATCH($E311&amp;"/"&amp;AF$1,Data!$1:$1,0)-1)=0,"",OFFSET(Data!$A$1,MATCH($D311,Data!$CG:$CG,0)-1,MATCH($E311&amp;"/"&amp;AF$1,Data!$1:$1,0)-1)))</f>
        <v/>
      </c>
      <c r="AG311" s="188">
        <f t="shared" ca="1" si="8"/>
        <v>0</v>
      </c>
      <c r="AH311" s="208">
        <f ca="1">SUM(AG309:AG311)</f>
        <v>0</v>
      </c>
    </row>
    <row r="312" spans="1:34" ht="15.75" hidden="1" customHeight="1" x14ac:dyDescent="0.25">
      <c r="A312" s="446"/>
      <c r="B312" s="469"/>
      <c r="C312" s="472"/>
      <c r="D312" s="50" t="e">
        <f>IF(C312&lt;&gt;"",C312,D311)</f>
        <v>#N/A</v>
      </c>
      <c r="E312" s="51" t="s">
        <v>24</v>
      </c>
      <c r="F312" s="254" t="str">
        <f ca="1">IF(ISERROR(OFFSET(Data!$A$1,MATCH($D312,Data!$CG:$CG,0)-1,MATCH($E312&amp;"/"&amp;F$1,Data!$1:$1,0)-1))=TRUE,"",IF(OFFSET(Data!$A$1,MATCH($D312,Data!$CG:$CG,0)-1,MATCH($E312&amp;"/"&amp;F$1,Data!$1:$1,0)-1)=0,"",OFFSET(Data!$A$1,MATCH($D312,Data!$CG:$CG,0)-1,MATCH($E312&amp;"/"&amp;F$1,Data!$1:$1,0)-1)))</f>
        <v/>
      </c>
      <c r="G312" s="252" t="str">
        <f ca="1">IF(ISERROR(OFFSET(Data!$A$1,MATCH($D312,Data!$CG:$CG,0)-1,MATCH($E312&amp;"/"&amp;G$1,Data!$1:$1,0)-1))=TRUE,"",IF(OFFSET(Data!$A$1,MATCH($D312,Data!$CG:$CG,0)-1,MATCH($E312&amp;"/"&amp;G$1,Data!$1:$1,0)-1)=0,"",OFFSET(Data!$A$1,MATCH($D312,Data!$CG:$CG,0)-1,MATCH($E312&amp;"/"&amp;G$1,Data!$1:$1,0)-1)))</f>
        <v/>
      </c>
      <c r="H312" s="252" t="str">
        <f ca="1">IF(ISERROR(OFFSET(Data!$A$1,MATCH($D312,Data!$CG:$CG,0)-1,MATCH($E312&amp;"/"&amp;H$1,Data!$1:$1,0)-1))=TRUE,"",IF(OFFSET(Data!$A$1,MATCH($D312,Data!$CG:$CG,0)-1,MATCH($E312&amp;"/"&amp;H$1,Data!$1:$1,0)-1)=0,"",OFFSET(Data!$A$1,MATCH($D312,Data!$CG:$CG,0)-1,MATCH($E312&amp;"/"&amp;H$1,Data!$1:$1,0)-1)))</f>
        <v/>
      </c>
      <c r="I312" s="252" t="str">
        <f ca="1">IF(ISERROR(OFFSET(Data!$A$1,MATCH($D312,Data!$CG:$CG,0)-1,MATCH($E312&amp;"/"&amp;I$1,Data!$1:$1,0)-1))=TRUE,"",IF(OFFSET(Data!$A$1,MATCH($D312,Data!$CG:$CG,0)-1,MATCH($E312&amp;"/"&amp;I$1,Data!$1:$1,0)-1)=0,"",OFFSET(Data!$A$1,MATCH($D312,Data!$CG:$CG,0)-1,MATCH($E312&amp;"/"&amp;I$1,Data!$1:$1,0)-1)))</f>
        <v/>
      </c>
      <c r="J312" s="252" t="str">
        <f ca="1">IF(ISERROR(OFFSET(Data!$A$1,MATCH($D312,Data!$CG:$CG,0)-1,MATCH($E312&amp;"/"&amp;J$1,Data!$1:$1,0)-1))=TRUE,"",IF(OFFSET(Data!$A$1,MATCH($D312,Data!$CG:$CG,0)-1,MATCH($E312&amp;"/"&amp;J$1,Data!$1:$1,0)-1)=0,"",OFFSET(Data!$A$1,MATCH($D312,Data!$CG:$CG,0)-1,MATCH($E312&amp;"/"&amp;J$1,Data!$1:$1,0)-1)))</f>
        <v/>
      </c>
      <c r="K312" s="252" t="str">
        <f ca="1">IF(ISERROR(OFFSET(Data!$A$1,MATCH($D312,Data!$CG:$CG,0)-1,MATCH($E312&amp;"/"&amp;K$1,Data!$1:$1,0)-1))=TRUE,"",IF(OFFSET(Data!$A$1,MATCH($D312,Data!$CG:$CG,0)-1,MATCH($E312&amp;"/"&amp;K$1,Data!$1:$1,0)-1)=0,"",OFFSET(Data!$A$1,MATCH($D312,Data!$CG:$CG,0)-1,MATCH($E312&amp;"/"&amp;K$1,Data!$1:$1,0)-1)))</f>
        <v/>
      </c>
      <c r="L312" s="252" t="str">
        <f ca="1">IF(ISERROR(OFFSET(Data!$A$1,MATCH($D312,Data!$CG:$CG,0)-1,MATCH($E312&amp;"/"&amp;L$1,Data!$1:$1,0)-1))=TRUE,"",IF(OFFSET(Data!$A$1,MATCH($D312,Data!$CG:$CG,0)-1,MATCH($E312&amp;"/"&amp;L$1,Data!$1:$1,0)-1)=0,"",OFFSET(Data!$A$1,MATCH($D312,Data!$CG:$CG,0)-1,MATCH($E312&amp;"/"&amp;L$1,Data!$1:$1,0)-1)))</f>
        <v/>
      </c>
      <c r="M312" s="252" t="str">
        <f ca="1">IF(ISERROR(OFFSET(Data!$A$1,MATCH($D312,Data!$CG:$CG,0)-1,MATCH($E312&amp;"/"&amp;M$1,Data!$1:$1,0)-1))=TRUE,"",IF(OFFSET(Data!$A$1,MATCH($D312,Data!$CG:$CG,0)-1,MATCH($E312&amp;"/"&amp;M$1,Data!$1:$1,0)-1)=0,"",OFFSET(Data!$A$1,MATCH($D312,Data!$CG:$CG,0)-1,MATCH($E312&amp;"/"&amp;M$1,Data!$1:$1,0)-1)))</f>
        <v/>
      </c>
      <c r="N312" s="252" t="str">
        <f ca="1">IF(ISERROR(OFFSET(Data!$A$1,MATCH($D312,Data!$CG:$CG,0)-1,MATCH($E312&amp;"/"&amp;N$1,Data!$1:$1,0)-1))=TRUE,"",IF(OFFSET(Data!$A$1,MATCH($D312,Data!$CG:$CG,0)-1,MATCH($E312&amp;"/"&amp;N$1,Data!$1:$1,0)-1)=0,"",OFFSET(Data!$A$1,MATCH($D312,Data!$CG:$CG,0)-1,MATCH($E312&amp;"/"&amp;N$1,Data!$1:$1,0)-1)))</f>
        <v/>
      </c>
      <c r="O312" s="252" t="str">
        <f ca="1">IF(ISERROR(OFFSET(Data!$A$1,MATCH($D312,Data!$CG:$CG,0)-1,MATCH($E312&amp;"/"&amp;O$1,Data!$1:$1,0)-1))=TRUE,"",IF(OFFSET(Data!$A$1,MATCH($D312,Data!$CG:$CG,0)-1,MATCH($E312&amp;"/"&amp;O$1,Data!$1:$1,0)-1)=0,"",OFFSET(Data!$A$1,MATCH($D312,Data!$CG:$CG,0)-1,MATCH($E312&amp;"/"&amp;O$1,Data!$1:$1,0)-1)))</f>
        <v/>
      </c>
      <c r="P312" s="252" t="str">
        <f ca="1">IF(ISERROR(OFFSET(Data!$A$1,MATCH($D312,Data!$CG:$CG,0)-1,MATCH($E312&amp;"/"&amp;P$1,Data!$1:$1,0)-1))=TRUE,"",IF(OFFSET(Data!$A$1,MATCH($D312,Data!$CG:$CG,0)-1,MATCH($E312&amp;"/"&amp;P$1,Data!$1:$1,0)-1)=0,"",OFFSET(Data!$A$1,MATCH($D312,Data!$CG:$CG,0)-1,MATCH($E312&amp;"/"&amp;P$1,Data!$1:$1,0)-1)))</f>
        <v/>
      </c>
      <c r="Q312" s="252" t="str">
        <f ca="1">IF(ISERROR(OFFSET(Data!$A$1,MATCH($D312,Data!$CG:$CG,0)-1,MATCH($E312&amp;"/"&amp;Q$1,Data!$1:$1,0)-1))=TRUE,"",IF(OFFSET(Data!$A$1,MATCH($D312,Data!$CG:$CG,0)-1,MATCH($E312&amp;"/"&amp;Q$1,Data!$1:$1,0)-1)=0,"",OFFSET(Data!$A$1,MATCH($D312,Data!$CG:$CG,0)-1,MATCH($E312&amp;"/"&amp;Q$1,Data!$1:$1,0)-1)))</f>
        <v/>
      </c>
      <c r="R312" s="252" t="str">
        <f ca="1">IF(ISERROR(OFFSET(Data!$A$1,MATCH($D312,Data!$CG:$CG,0)-1,MATCH($E312&amp;"/"&amp;R$1,Data!$1:$1,0)-1))=TRUE,"",IF(OFFSET(Data!$A$1,MATCH($D312,Data!$CG:$CG,0)-1,MATCH($E312&amp;"/"&amp;R$1,Data!$1:$1,0)-1)=0,"",OFFSET(Data!$A$1,MATCH($D312,Data!$CG:$CG,0)-1,MATCH($E312&amp;"/"&amp;R$1,Data!$1:$1,0)-1)))</f>
        <v/>
      </c>
      <c r="S312" s="252" t="str">
        <f ca="1">IF(ISERROR(OFFSET(Data!$A$1,MATCH($D312,Data!$CG:$CG,0)-1,MATCH($E312&amp;"/"&amp;S$1,Data!$1:$1,0)-1))=TRUE,"",IF(OFFSET(Data!$A$1,MATCH($D312,Data!$CG:$CG,0)-1,MATCH($E312&amp;"/"&amp;S$1,Data!$1:$1,0)-1)=0,"",OFFSET(Data!$A$1,MATCH($D312,Data!$CG:$CG,0)-1,MATCH($E312&amp;"/"&amp;S$1,Data!$1:$1,0)-1)))</f>
        <v/>
      </c>
      <c r="T312" s="252" t="str">
        <f ca="1">IF(ISERROR(OFFSET(Data!$A$1,MATCH($D312,Data!$CG:$CG,0)-1,MATCH($E312&amp;"/"&amp;T$1,Data!$1:$1,0)-1))=TRUE,"",IF(OFFSET(Data!$A$1,MATCH($D312,Data!$CG:$CG,0)-1,MATCH($E312&amp;"/"&amp;T$1,Data!$1:$1,0)-1)=0,"",OFFSET(Data!$A$1,MATCH($D312,Data!$CG:$CG,0)-1,MATCH($E312&amp;"/"&amp;T$1,Data!$1:$1,0)-1)))</f>
        <v/>
      </c>
      <c r="U312" s="252" t="str">
        <f ca="1">IF(ISERROR(OFFSET(Data!$A$1,MATCH($D312,Data!$CG:$CG,0)-1,MATCH($E312&amp;"/"&amp;U$1,Data!$1:$1,0)-1))=TRUE,"",IF(OFFSET(Data!$A$1,MATCH($D312,Data!$CG:$CG,0)-1,MATCH($E312&amp;"/"&amp;U$1,Data!$1:$1,0)-1)=0,"",OFFSET(Data!$A$1,MATCH($D312,Data!$CG:$CG,0)-1,MATCH($E312&amp;"/"&amp;U$1,Data!$1:$1,0)-1)))</f>
        <v/>
      </c>
      <c r="V312" s="252" t="str">
        <f ca="1">IF(ISERROR(OFFSET(Data!$A$1,MATCH($D312,Data!$CG:$CG,0)-1,MATCH($E312&amp;"/"&amp;V$1,Data!$1:$1,0)-1))=TRUE,"",IF(OFFSET(Data!$A$1,MATCH($D312,Data!$CG:$CG,0)-1,MATCH($E312&amp;"/"&amp;V$1,Data!$1:$1,0)-1)=0,"",OFFSET(Data!$A$1,MATCH($D312,Data!$CG:$CG,0)-1,MATCH($E312&amp;"/"&amp;V$1,Data!$1:$1,0)-1)))</f>
        <v/>
      </c>
      <c r="W312" s="269" t="str">
        <f ca="1">IF(ISERROR(OFFSET(Data!$A$1,MATCH($D312,Data!$CG:$CG,0)-1,MATCH($E312&amp;"/"&amp;W$1,Data!$1:$1,0)-1))=TRUE,"",IF(OFFSET(Data!$A$1,MATCH($D312,Data!$CG:$CG,0)-1,MATCH($E312&amp;"/"&amp;W$1,Data!$1:$1,0)-1)=0,"",OFFSET(Data!$A$1,MATCH($D312,Data!$CG:$CG,0)-1,MATCH($E312&amp;"/"&amp;W$1,Data!$1:$1,0)-1)))</f>
        <v/>
      </c>
      <c r="X312" s="252" t="str">
        <f ca="1">IF(ISERROR(OFFSET(Data!$A$1,MATCH($D312,Data!$CG:$CG,0)-1,MATCH($E312&amp;"/"&amp;X$1,Data!$1:$1,0)-1))=TRUE,"",IF(OFFSET(Data!$A$1,MATCH($D312,Data!$CG:$CG,0)-1,MATCH($E312&amp;"/"&amp;X$1,Data!$1:$1,0)-1)=0,"",OFFSET(Data!$A$1,MATCH($D312,Data!$CG:$CG,0)-1,MATCH($E312&amp;"/"&amp;X$1,Data!$1:$1,0)-1)))</f>
        <v/>
      </c>
      <c r="Y312" s="252" t="str">
        <f ca="1">IF(ISERROR(OFFSET(Data!$A$1,MATCH($D312,Data!$CG:$CG,0)-1,MATCH($E312&amp;"/"&amp;Y$1,Data!$1:$1,0)-1))=TRUE,"",IF(OFFSET(Data!$A$1,MATCH($D312,Data!$CG:$CG,0)-1,MATCH($E312&amp;"/"&amp;Y$1,Data!$1:$1,0)-1)=0,"",OFFSET(Data!$A$1,MATCH($D312,Data!$CG:$CG,0)-1,MATCH($E312&amp;"/"&amp;Y$1,Data!$1:$1,0)-1)))</f>
        <v/>
      </c>
      <c r="Z312" s="252" t="str">
        <f ca="1">IF(ISERROR(OFFSET(Data!$A$1,MATCH($D312,Data!$CG:$CG,0)-1,MATCH($E312&amp;"/"&amp;Z$1,Data!$1:$1,0)-1))=TRUE,"",IF(OFFSET(Data!$A$1,MATCH($D312,Data!$CG:$CG,0)-1,MATCH($E312&amp;"/"&amp;Z$1,Data!$1:$1,0)-1)=0,"",OFFSET(Data!$A$1,MATCH($D312,Data!$CG:$CG,0)-1,MATCH($E312&amp;"/"&amp;Z$1,Data!$1:$1,0)-1)))</f>
        <v/>
      </c>
      <c r="AA312" s="252" t="str">
        <f ca="1">IF(ISERROR(OFFSET(Data!$A$1,MATCH($D312,Data!$CG:$CG,0)-1,MATCH($E312&amp;"/"&amp;AA$1,Data!$1:$1,0)-1))=TRUE,"",IF(OFFSET(Data!$A$1,MATCH($D312,Data!$CG:$CG,0)-1,MATCH($E312&amp;"/"&amp;AA$1,Data!$1:$1,0)-1)=0,"",OFFSET(Data!$A$1,MATCH($D312,Data!$CG:$CG,0)-1,MATCH($E312&amp;"/"&amp;AA$1,Data!$1:$1,0)-1)))</f>
        <v/>
      </c>
      <c r="AB312" s="252" t="str">
        <f ca="1">IF(ISERROR(OFFSET(Data!$A$1,MATCH($D312,Data!$CG:$CG,0)-1,MATCH($E312&amp;"/"&amp;AB$1,Data!$1:$1,0)-1))=TRUE,"",IF(OFFSET(Data!$A$1,MATCH($D312,Data!$CG:$CG,0)-1,MATCH($E312&amp;"/"&amp;AB$1,Data!$1:$1,0)-1)=0,"",OFFSET(Data!$A$1,MATCH($D312,Data!$CG:$CG,0)-1,MATCH($E312&amp;"/"&amp;AB$1,Data!$1:$1,0)-1)))</f>
        <v/>
      </c>
      <c r="AC312" s="252" t="str">
        <f ca="1">IF(ISERROR(OFFSET(Data!$A$1,MATCH($D312,Data!$CG:$CG,0)-1,MATCH($E312&amp;"/"&amp;AC$1,Data!$1:$1,0)-1))=TRUE,"",IF(OFFSET(Data!$A$1,MATCH($D312,Data!$CG:$CG,0)-1,MATCH($E312&amp;"/"&amp;AC$1,Data!$1:$1,0)-1)=0,"",OFFSET(Data!$A$1,MATCH($D312,Data!$CG:$CG,0)-1,MATCH($E312&amp;"/"&amp;AC$1,Data!$1:$1,0)-1)))</f>
        <v/>
      </c>
      <c r="AD312" s="252" t="str">
        <f ca="1">IF(ISERROR(OFFSET(Data!$A$1,MATCH($D312,Data!$CG:$CG,0)-1,MATCH($E312&amp;"/"&amp;AD$1,Data!$1:$1,0)-1))=TRUE,"",IF(OFFSET(Data!$A$1,MATCH($D312,Data!$CG:$CG,0)-1,MATCH($E312&amp;"/"&amp;AD$1,Data!$1:$1,0)-1)=0,"",OFFSET(Data!$A$1,MATCH($D312,Data!$CG:$CG,0)-1,MATCH($E312&amp;"/"&amp;AD$1,Data!$1:$1,0)-1)))</f>
        <v/>
      </c>
      <c r="AE312" s="252" t="str">
        <f ca="1">IF(ISERROR(OFFSET(Data!$A$1,MATCH($D312,Data!$CG:$CG,0)-1,MATCH($E312&amp;"/"&amp;AE$1,Data!$1:$1,0)-1))=TRUE,"",IF(OFFSET(Data!$A$1,MATCH($D312,Data!$CG:$CG,0)-1,MATCH($E312&amp;"/"&amp;AE$1,Data!$1:$1,0)-1)=0,"",OFFSET(Data!$A$1,MATCH($D312,Data!$CG:$CG,0)-1,MATCH($E312&amp;"/"&amp;AE$1,Data!$1:$1,0)-1)))</f>
        <v/>
      </c>
      <c r="AF312" s="253" t="str">
        <f ca="1">IF(ISERROR(OFFSET(Data!$A$1,MATCH($D312,Data!$CG:$CG,0)-1,MATCH($E312&amp;"/"&amp;AF$1,Data!$1:$1,0)-1))=TRUE,"",IF(OFFSET(Data!$A$1,MATCH($D312,Data!$CG:$CG,0)-1,MATCH($E312&amp;"/"&amp;AF$1,Data!$1:$1,0)-1)=0,"",OFFSET(Data!$A$1,MATCH($D312,Data!$CG:$CG,0)-1,MATCH($E312&amp;"/"&amp;AF$1,Data!$1:$1,0)-1)))</f>
        <v/>
      </c>
      <c r="AG312" s="188">
        <f t="shared" ca="1" si="8"/>
        <v>0</v>
      </c>
      <c r="AH312" s="208">
        <f ca="1">SUM(AG309:AG312)</f>
        <v>0</v>
      </c>
    </row>
    <row r="313" spans="1:34" ht="15.75" hidden="1" customHeight="1" thickBot="1" x14ac:dyDescent="0.3">
      <c r="A313" s="447"/>
      <c r="B313" s="470"/>
      <c r="C313" s="473"/>
      <c r="D313" s="52" t="e">
        <f>IF(C313&lt;&gt;"",C313,D312)</f>
        <v>#N/A</v>
      </c>
      <c r="E313" s="53" t="s">
        <v>25</v>
      </c>
      <c r="F313" s="255" t="str">
        <f ca="1">IF(ISERROR(OFFSET(Data!$A$1,MATCH($D313,Data!$CG:$CG,0)-1,MATCH($E313&amp;"/"&amp;F$1,Data!$1:$1,0)-1))=TRUE,"",IF(OFFSET(Data!$A$1,MATCH($D313,Data!$CG:$CG,0)-1,MATCH($E313&amp;"/"&amp;F$1,Data!$1:$1,0)-1)=0,"",OFFSET(Data!$A$1,MATCH($D313,Data!$CG:$CG,0)-1,MATCH($E313&amp;"/"&amp;F$1,Data!$1:$1,0)-1)))</f>
        <v/>
      </c>
      <c r="G313" s="256" t="str">
        <f ca="1">IF(ISERROR(OFFSET(Data!$A$1,MATCH($D313,Data!$CG:$CG,0)-1,MATCH($E313&amp;"/"&amp;G$1,Data!$1:$1,0)-1))=TRUE,"",IF(OFFSET(Data!$A$1,MATCH($D313,Data!$CG:$CG,0)-1,MATCH($E313&amp;"/"&amp;G$1,Data!$1:$1,0)-1)=0,"",OFFSET(Data!$A$1,MATCH($D313,Data!$CG:$CG,0)-1,MATCH($E313&amp;"/"&amp;G$1,Data!$1:$1,0)-1)))</f>
        <v/>
      </c>
      <c r="H313" s="256" t="str">
        <f ca="1">IF(ISERROR(OFFSET(Data!$A$1,MATCH($D313,Data!$CG:$CG,0)-1,MATCH($E313&amp;"/"&amp;H$1,Data!$1:$1,0)-1))=TRUE,"",IF(OFFSET(Data!$A$1,MATCH($D313,Data!$CG:$CG,0)-1,MATCH($E313&amp;"/"&amp;H$1,Data!$1:$1,0)-1)=0,"",OFFSET(Data!$A$1,MATCH($D313,Data!$CG:$CG,0)-1,MATCH($E313&amp;"/"&amp;H$1,Data!$1:$1,0)-1)))</f>
        <v/>
      </c>
      <c r="I313" s="256" t="str">
        <f ca="1">IF(ISERROR(OFFSET(Data!$A$1,MATCH($D313,Data!$CG:$CG,0)-1,MATCH($E313&amp;"/"&amp;I$1,Data!$1:$1,0)-1))=TRUE,"",IF(OFFSET(Data!$A$1,MATCH($D313,Data!$CG:$CG,0)-1,MATCH($E313&amp;"/"&amp;I$1,Data!$1:$1,0)-1)=0,"",OFFSET(Data!$A$1,MATCH($D313,Data!$CG:$CG,0)-1,MATCH($E313&amp;"/"&amp;I$1,Data!$1:$1,0)-1)))</f>
        <v/>
      </c>
      <c r="J313" s="256" t="str">
        <f ca="1">IF(ISERROR(OFFSET(Data!$A$1,MATCH($D313,Data!$CG:$CG,0)-1,MATCH($E313&amp;"/"&amp;J$1,Data!$1:$1,0)-1))=TRUE,"",IF(OFFSET(Data!$A$1,MATCH($D313,Data!$CG:$CG,0)-1,MATCH($E313&amp;"/"&amp;J$1,Data!$1:$1,0)-1)=0,"",OFFSET(Data!$A$1,MATCH($D313,Data!$CG:$CG,0)-1,MATCH($E313&amp;"/"&amp;J$1,Data!$1:$1,0)-1)))</f>
        <v/>
      </c>
      <c r="K313" s="256" t="str">
        <f ca="1">IF(ISERROR(OFFSET(Data!$A$1,MATCH($D313,Data!$CG:$CG,0)-1,MATCH($E313&amp;"/"&amp;K$1,Data!$1:$1,0)-1))=TRUE,"",IF(OFFSET(Data!$A$1,MATCH($D313,Data!$CG:$CG,0)-1,MATCH($E313&amp;"/"&amp;K$1,Data!$1:$1,0)-1)=0,"",OFFSET(Data!$A$1,MATCH($D313,Data!$CG:$CG,0)-1,MATCH($E313&amp;"/"&amp;K$1,Data!$1:$1,0)-1)))</f>
        <v/>
      </c>
      <c r="L313" s="256" t="str">
        <f ca="1">IF(ISERROR(OFFSET(Data!$A$1,MATCH($D313,Data!$CG:$CG,0)-1,MATCH($E313&amp;"/"&amp;L$1,Data!$1:$1,0)-1))=TRUE,"",IF(OFFSET(Data!$A$1,MATCH($D313,Data!$CG:$CG,0)-1,MATCH($E313&amp;"/"&amp;L$1,Data!$1:$1,0)-1)=0,"",OFFSET(Data!$A$1,MATCH($D313,Data!$CG:$CG,0)-1,MATCH($E313&amp;"/"&amp;L$1,Data!$1:$1,0)-1)))</f>
        <v/>
      </c>
      <c r="M313" s="256" t="str">
        <f ca="1">IF(ISERROR(OFFSET(Data!$A$1,MATCH($D313,Data!$CG:$CG,0)-1,MATCH($E313&amp;"/"&amp;M$1,Data!$1:$1,0)-1))=TRUE,"",IF(OFFSET(Data!$A$1,MATCH($D313,Data!$CG:$CG,0)-1,MATCH($E313&amp;"/"&amp;M$1,Data!$1:$1,0)-1)=0,"",OFFSET(Data!$A$1,MATCH($D313,Data!$CG:$CG,0)-1,MATCH($E313&amp;"/"&amp;M$1,Data!$1:$1,0)-1)))</f>
        <v/>
      </c>
      <c r="N313" s="256" t="str">
        <f ca="1">IF(ISERROR(OFFSET(Data!$A$1,MATCH($D313,Data!$CG:$CG,0)-1,MATCH($E313&amp;"/"&amp;N$1,Data!$1:$1,0)-1))=TRUE,"",IF(OFFSET(Data!$A$1,MATCH($D313,Data!$CG:$CG,0)-1,MATCH($E313&amp;"/"&amp;N$1,Data!$1:$1,0)-1)=0,"",OFFSET(Data!$A$1,MATCH($D313,Data!$CG:$CG,0)-1,MATCH($E313&amp;"/"&amp;N$1,Data!$1:$1,0)-1)))</f>
        <v/>
      </c>
      <c r="O313" s="256" t="str">
        <f ca="1">IF(ISERROR(OFFSET(Data!$A$1,MATCH($D313,Data!$CG:$CG,0)-1,MATCH($E313&amp;"/"&amp;O$1,Data!$1:$1,0)-1))=TRUE,"",IF(OFFSET(Data!$A$1,MATCH($D313,Data!$CG:$CG,0)-1,MATCH($E313&amp;"/"&amp;O$1,Data!$1:$1,0)-1)=0,"",OFFSET(Data!$A$1,MATCH($D313,Data!$CG:$CG,0)-1,MATCH($E313&amp;"/"&amp;O$1,Data!$1:$1,0)-1)))</f>
        <v/>
      </c>
      <c r="P313" s="256" t="str">
        <f ca="1">IF(ISERROR(OFFSET(Data!$A$1,MATCH($D313,Data!$CG:$CG,0)-1,MATCH($E313&amp;"/"&amp;P$1,Data!$1:$1,0)-1))=TRUE,"",IF(OFFSET(Data!$A$1,MATCH($D313,Data!$CG:$CG,0)-1,MATCH($E313&amp;"/"&amp;P$1,Data!$1:$1,0)-1)=0,"",OFFSET(Data!$A$1,MATCH($D313,Data!$CG:$CG,0)-1,MATCH($E313&amp;"/"&amp;P$1,Data!$1:$1,0)-1)))</f>
        <v/>
      </c>
      <c r="Q313" s="256" t="str">
        <f ca="1">IF(ISERROR(OFFSET(Data!$A$1,MATCH($D313,Data!$CG:$CG,0)-1,MATCH($E313&amp;"/"&amp;Q$1,Data!$1:$1,0)-1))=TRUE,"",IF(OFFSET(Data!$A$1,MATCH($D313,Data!$CG:$CG,0)-1,MATCH($E313&amp;"/"&amp;Q$1,Data!$1:$1,0)-1)=0,"",OFFSET(Data!$A$1,MATCH($D313,Data!$CG:$CG,0)-1,MATCH($E313&amp;"/"&amp;Q$1,Data!$1:$1,0)-1)))</f>
        <v/>
      </c>
      <c r="R313" s="256" t="str">
        <f ca="1">IF(ISERROR(OFFSET(Data!$A$1,MATCH($D313,Data!$CG:$CG,0)-1,MATCH($E313&amp;"/"&amp;R$1,Data!$1:$1,0)-1))=TRUE,"",IF(OFFSET(Data!$A$1,MATCH($D313,Data!$CG:$CG,0)-1,MATCH($E313&amp;"/"&amp;R$1,Data!$1:$1,0)-1)=0,"",OFFSET(Data!$A$1,MATCH($D313,Data!$CG:$CG,0)-1,MATCH($E313&amp;"/"&amp;R$1,Data!$1:$1,0)-1)))</f>
        <v/>
      </c>
      <c r="S313" s="256" t="str">
        <f ca="1">IF(ISERROR(OFFSET(Data!$A$1,MATCH($D313,Data!$CG:$CG,0)-1,MATCH($E313&amp;"/"&amp;S$1,Data!$1:$1,0)-1))=TRUE,"",IF(OFFSET(Data!$A$1,MATCH($D313,Data!$CG:$CG,0)-1,MATCH($E313&amp;"/"&amp;S$1,Data!$1:$1,0)-1)=0,"",OFFSET(Data!$A$1,MATCH($D313,Data!$CG:$CG,0)-1,MATCH($E313&amp;"/"&amp;S$1,Data!$1:$1,0)-1)))</f>
        <v/>
      </c>
      <c r="T313" s="256" t="str">
        <f ca="1">IF(ISERROR(OFFSET(Data!$A$1,MATCH($D313,Data!$CG:$CG,0)-1,MATCH($E313&amp;"/"&amp;T$1,Data!$1:$1,0)-1))=TRUE,"",IF(OFFSET(Data!$A$1,MATCH($D313,Data!$CG:$CG,0)-1,MATCH($E313&amp;"/"&amp;T$1,Data!$1:$1,0)-1)=0,"",OFFSET(Data!$A$1,MATCH($D313,Data!$CG:$CG,0)-1,MATCH($E313&amp;"/"&amp;T$1,Data!$1:$1,0)-1)))</f>
        <v/>
      </c>
      <c r="U313" s="256" t="str">
        <f ca="1">IF(ISERROR(OFFSET(Data!$A$1,MATCH($D313,Data!$CG:$CG,0)-1,MATCH($E313&amp;"/"&amp;U$1,Data!$1:$1,0)-1))=TRUE,"",IF(OFFSET(Data!$A$1,MATCH($D313,Data!$CG:$CG,0)-1,MATCH($E313&amp;"/"&amp;U$1,Data!$1:$1,0)-1)=0,"",OFFSET(Data!$A$1,MATCH($D313,Data!$CG:$CG,0)-1,MATCH($E313&amp;"/"&amp;U$1,Data!$1:$1,0)-1)))</f>
        <v/>
      </c>
      <c r="V313" s="256" t="str">
        <f ca="1">IF(ISERROR(OFFSET(Data!$A$1,MATCH($D313,Data!$CG:$CG,0)-1,MATCH($E313&amp;"/"&amp;V$1,Data!$1:$1,0)-1))=TRUE,"",IF(OFFSET(Data!$A$1,MATCH($D313,Data!$CG:$CG,0)-1,MATCH($E313&amp;"/"&amp;V$1,Data!$1:$1,0)-1)=0,"",OFFSET(Data!$A$1,MATCH($D313,Data!$CG:$CG,0)-1,MATCH($E313&amp;"/"&amp;V$1,Data!$1:$1,0)-1)))</f>
        <v/>
      </c>
      <c r="W313" s="257" t="str">
        <f ca="1">IF(ISERROR(OFFSET(Data!$A$1,MATCH($D313,Data!$CG:$CG,0)-1,MATCH($E313&amp;"/"&amp;W$1,Data!$1:$1,0)-1))=TRUE,"",IF(OFFSET(Data!$A$1,MATCH($D313,Data!$CG:$CG,0)-1,MATCH($E313&amp;"/"&amp;W$1,Data!$1:$1,0)-1)=0,"",OFFSET(Data!$A$1,MATCH($D313,Data!$CG:$CG,0)-1,MATCH($E313&amp;"/"&amp;W$1,Data!$1:$1,0)-1)))</f>
        <v/>
      </c>
      <c r="X313" s="256" t="str">
        <f ca="1">IF(ISERROR(OFFSET(Data!$A$1,MATCH($D313,Data!$CG:$CG,0)-1,MATCH($E313&amp;"/"&amp;X$1,Data!$1:$1,0)-1))=TRUE,"",IF(OFFSET(Data!$A$1,MATCH($D313,Data!$CG:$CG,0)-1,MATCH($E313&amp;"/"&amp;X$1,Data!$1:$1,0)-1)=0,"",OFFSET(Data!$A$1,MATCH($D313,Data!$CG:$CG,0)-1,MATCH($E313&amp;"/"&amp;X$1,Data!$1:$1,0)-1)))</f>
        <v/>
      </c>
      <c r="Y313" s="256" t="str">
        <f ca="1">IF(ISERROR(OFFSET(Data!$A$1,MATCH($D313,Data!$CG:$CG,0)-1,MATCH($E313&amp;"/"&amp;Y$1,Data!$1:$1,0)-1))=TRUE,"",IF(OFFSET(Data!$A$1,MATCH($D313,Data!$CG:$CG,0)-1,MATCH($E313&amp;"/"&amp;Y$1,Data!$1:$1,0)-1)=0,"",OFFSET(Data!$A$1,MATCH($D313,Data!$CG:$CG,0)-1,MATCH($E313&amp;"/"&amp;Y$1,Data!$1:$1,0)-1)))</f>
        <v/>
      </c>
      <c r="Z313" s="256" t="str">
        <f ca="1">IF(ISERROR(OFFSET(Data!$A$1,MATCH($D313,Data!$CG:$CG,0)-1,MATCH($E313&amp;"/"&amp;Z$1,Data!$1:$1,0)-1))=TRUE,"",IF(OFFSET(Data!$A$1,MATCH($D313,Data!$CG:$CG,0)-1,MATCH($E313&amp;"/"&amp;Z$1,Data!$1:$1,0)-1)=0,"",OFFSET(Data!$A$1,MATCH($D313,Data!$CG:$CG,0)-1,MATCH($E313&amp;"/"&amp;Z$1,Data!$1:$1,0)-1)))</f>
        <v/>
      </c>
      <c r="AA313" s="256" t="str">
        <f ca="1">IF(ISERROR(OFFSET(Data!$A$1,MATCH($D313,Data!$CG:$CG,0)-1,MATCH($E313&amp;"/"&amp;AA$1,Data!$1:$1,0)-1))=TRUE,"",IF(OFFSET(Data!$A$1,MATCH($D313,Data!$CG:$CG,0)-1,MATCH($E313&amp;"/"&amp;AA$1,Data!$1:$1,0)-1)=0,"",OFFSET(Data!$A$1,MATCH($D313,Data!$CG:$CG,0)-1,MATCH($E313&amp;"/"&amp;AA$1,Data!$1:$1,0)-1)))</f>
        <v/>
      </c>
      <c r="AB313" s="256" t="str">
        <f ca="1">IF(ISERROR(OFFSET(Data!$A$1,MATCH($D313,Data!$CG:$CG,0)-1,MATCH($E313&amp;"/"&amp;AB$1,Data!$1:$1,0)-1))=TRUE,"",IF(OFFSET(Data!$A$1,MATCH($D313,Data!$CG:$CG,0)-1,MATCH($E313&amp;"/"&amp;AB$1,Data!$1:$1,0)-1)=0,"",OFFSET(Data!$A$1,MATCH($D313,Data!$CG:$CG,0)-1,MATCH($E313&amp;"/"&amp;AB$1,Data!$1:$1,0)-1)))</f>
        <v/>
      </c>
      <c r="AC313" s="256" t="str">
        <f ca="1">IF(ISERROR(OFFSET(Data!$A$1,MATCH($D313,Data!$CG:$CG,0)-1,MATCH($E313&amp;"/"&amp;AC$1,Data!$1:$1,0)-1))=TRUE,"",IF(OFFSET(Data!$A$1,MATCH($D313,Data!$CG:$CG,0)-1,MATCH($E313&amp;"/"&amp;AC$1,Data!$1:$1,0)-1)=0,"",OFFSET(Data!$A$1,MATCH($D313,Data!$CG:$CG,0)-1,MATCH($E313&amp;"/"&amp;AC$1,Data!$1:$1,0)-1)))</f>
        <v/>
      </c>
      <c r="AD313" s="256" t="str">
        <f ca="1">IF(ISERROR(OFFSET(Data!$A$1,MATCH($D313,Data!$CG:$CG,0)-1,MATCH($E313&amp;"/"&amp;AD$1,Data!$1:$1,0)-1))=TRUE,"",IF(OFFSET(Data!$A$1,MATCH($D313,Data!$CG:$CG,0)-1,MATCH($E313&amp;"/"&amp;AD$1,Data!$1:$1,0)-1)=0,"",OFFSET(Data!$A$1,MATCH($D313,Data!$CG:$CG,0)-1,MATCH($E313&amp;"/"&amp;AD$1,Data!$1:$1,0)-1)))</f>
        <v/>
      </c>
      <c r="AE313" s="256" t="str">
        <f ca="1">IF(ISERROR(OFFSET(Data!$A$1,MATCH($D313,Data!$CG:$CG,0)-1,MATCH($E313&amp;"/"&amp;AE$1,Data!$1:$1,0)-1))=TRUE,"",IF(OFFSET(Data!$A$1,MATCH($D313,Data!$CG:$CG,0)-1,MATCH($E313&amp;"/"&amp;AE$1,Data!$1:$1,0)-1)=0,"",OFFSET(Data!$A$1,MATCH($D313,Data!$CG:$CG,0)-1,MATCH($E313&amp;"/"&amp;AE$1,Data!$1:$1,0)-1)))</f>
        <v/>
      </c>
      <c r="AF313" s="258" t="str">
        <f ca="1">IF(ISERROR(OFFSET(Data!$A$1,MATCH($D313,Data!$CG:$CG,0)-1,MATCH($E313&amp;"/"&amp;AF$1,Data!$1:$1,0)-1))=TRUE,"",IF(OFFSET(Data!$A$1,MATCH($D313,Data!$CG:$CG,0)-1,MATCH($E313&amp;"/"&amp;AF$1,Data!$1:$1,0)-1)=0,"",OFFSET(Data!$A$1,MATCH($D313,Data!$CG:$CG,0)-1,MATCH($E313&amp;"/"&amp;AF$1,Data!$1:$1,0)-1)))</f>
        <v/>
      </c>
      <c r="AG313" s="197">
        <f t="shared" ca="1" si="8"/>
        <v>0</v>
      </c>
      <c r="AH313" s="209">
        <f ca="1">SUM(AG309:AG313)</f>
        <v>0</v>
      </c>
    </row>
    <row r="314" spans="1:34" ht="15" hidden="1" customHeight="1" x14ac:dyDescent="0.25">
      <c r="A314" s="445">
        <v>62</v>
      </c>
      <c r="B314" s="468" t="e">
        <f>INDEX(Data!CI:CI,MATCH("M"&amp;A314,Data!A:A,0))</f>
        <v>#N/A</v>
      </c>
      <c r="C314" s="471" t="e">
        <f>INDEX(Data!CG:CG,MATCH("M"&amp;A314,Data!A:A,0))</f>
        <v>#N/A</v>
      </c>
      <c r="D314" s="48" t="e">
        <f>IF(C314&lt;&gt;"",C314,#REF!)</f>
        <v>#N/A</v>
      </c>
      <c r="E314" s="49" t="s">
        <v>21</v>
      </c>
      <c r="F314" s="271" t="str">
        <f ca="1">IF(ISERROR(OFFSET(Data!$A$1,MATCH($D314,Data!$CG:$CG,0)-1,MATCH($E314&amp;"/"&amp;F$1,Data!$1:$1,0)-1))=TRUE,"",IF(OFFSET(Data!$A$1,MATCH($D314,Data!$CG:$CG,0)-1,MATCH($E314&amp;"/"&amp;F$1,Data!$1:$1,0)-1)=0,"",OFFSET(Data!$A$1,MATCH($D314,Data!$CG:$CG,0)-1,MATCH($E314&amp;"/"&amp;F$1,Data!$1:$1,0)-1)))</f>
        <v/>
      </c>
      <c r="G314" s="250" t="str">
        <f ca="1">IF(ISERROR(OFFSET(Data!$A$1,MATCH($D314,Data!$CG:$CG,0)-1,MATCH($E314&amp;"/"&amp;G$1,Data!$1:$1,0)-1))=TRUE,"",IF(OFFSET(Data!$A$1,MATCH($D314,Data!$CG:$CG,0)-1,MATCH($E314&amp;"/"&amp;G$1,Data!$1:$1,0)-1)=0,"",OFFSET(Data!$A$1,MATCH($D314,Data!$CG:$CG,0)-1,MATCH($E314&amp;"/"&amp;G$1,Data!$1:$1,0)-1)))</f>
        <v/>
      </c>
      <c r="H314" s="250" t="str">
        <f ca="1">IF(ISERROR(OFFSET(Data!$A$1,MATCH($D314,Data!$CG:$CG,0)-1,MATCH($E314&amp;"/"&amp;H$1,Data!$1:$1,0)-1))=TRUE,"",IF(OFFSET(Data!$A$1,MATCH($D314,Data!$CG:$CG,0)-1,MATCH($E314&amp;"/"&amp;H$1,Data!$1:$1,0)-1)=0,"",OFFSET(Data!$A$1,MATCH($D314,Data!$CG:$CG,0)-1,MATCH($E314&amp;"/"&amp;H$1,Data!$1:$1,0)-1)))</f>
        <v/>
      </c>
      <c r="I314" s="250" t="str">
        <f ca="1">IF(ISERROR(OFFSET(Data!$A$1,MATCH($D314,Data!$CG:$CG,0)-1,MATCH($E314&amp;"/"&amp;I$1,Data!$1:$1,0)-1))=TRUE,"",IF(OFFSET(Data!$A$1,MATCH($D314,Data!$CG:$CG,0)-1,MATCH($E314&amp;"/"&amp;I$1,Data!$1:$1,0)-1)=0,"",OFFSET(Data!$A$1,MATCH($D314,Data!$CG:$CG,0)-1,MATCH($E314&amp;"/"&amp;I$1,Data!$1:$1,0)-1)))</f>
        <v/>
      </c>
      <c r="J314" s="250" t="str">
        <f ca="1">IF(ISERROR(OFFSET(Data!$A$1,MATCH($D314,Data!$CG:$CG,0)-1,MATCH($E314&amp;"/"&amp;J$1,Data!$1:$1,0)-1))=TRUE,"",IF(OFFSET(Data!$A$1,MATCH($D314,Data!$CG:$CG,0)-1,MATCH($E314&amp;"/"&amp;J$1,Data!$1:$1,0)-1)=0,"",OFFSET(Data!$A$1,MATCH($D314,Data!$CG:$CG,0)-1,MATCH($E314&amp;"/"&amp;J$1,Data!$1:$1,0)-1)))</f>
        <v/>
      </c>
      <c r="K314" s="250" t="str">
        <f ca="1">IF(ISERROR(OFFSET(Data!$A$1,MATCH($D314,Data!$CG:$CG,0)-1,MATCH($E314&amp;"/"&amp;K$1,Data!$1:$1,0)-1))=TRUE,"",IF(OFFSET(Data!$A$1,MATCH($D314,Data!$CG:$CG,0)-1,MATCH($E314&amp;"/"&amp;K$1,Data!$1:$1,0)-1)=0,"",OFFSET(Data!$A$1,MATCH($D314,Data!$CG:$CG,0)-1,MATCH($E314&amp;"/"&amp;K$1,Data!$1:$1,0)-1)))</f>
        <v/>
      </c>
      <c r="L314" s="250" t="str">
        <f ca="1">IF(ISERROR(OFFSET(Data!$A$1,MATCH($D314,Data!$CG:$CG,0)-1,MATCH($E314&amp;"/"&amp;L$1,Data!$1:$1,0)-1))=TRUE,"",IF(OFFSET(Data!$A$1,MATCH($D314,Data!$CG:$CG,0)-1,MATCH($E314&amp;"/"&amp;L$1,Data!$1:$1,0)-1)=0,"",OFFSET(Data!$A$1,MATCH($D314,Data!$CG:$CG,0)-1,MATCH($E314&amp;"/"&amp;L$1,Data!$1:$1,0)-1)))</f>
        <v/>
      </c>
      <c r="M314" s="250" t="str">
        <f ca="1">IF(ISERROR(OFFSET(Data!$A$1,MATCH($D314,Data!$CG:$CG,0)-1,MATCH($E314&amp;"/"&amp;M$1,Data!$1:$1,0)-1))=TRUE,"",IF(OFFSET(Data!$A$1,MATCH($D314,Data!$CG:$CG,0)-1,MATCH($E314&amp;"/"&amp;M$1,Data!$1:$1,0)-1)=0,"",OFFSET(Data!$A$1,MATCH($D314,Data!$CG:$CG,0)-1,MATCH($E314&amp;"/"&amp;M$1,Data!$1:$1,0)-1)))</f>
        <v/>
      </c>
      <c r="N314" s="250" t="str">
        <f ca="1">IF(ISERROR(OFFSET(Data!$A$1,MATCH($D314,Data!$CG:$CG,0)-1,MATCH($E314&amp;"/"&amp;N$1,Data!$1:$1,0)-1))=TRUE,"",IF(OFFSET(Data!$A$1,MATCH($D314,Data!$CG:$CG,0)-1,MATCH($E314&amp;"/"&amp;N$1,Data!$1:$1,0)-1)=0,"",OFFSET(Data!$A$1,MATCH($D314,Data!$CG:$CG,0)-1,MATCH($E314&amp;"/"&amp;N$1,Data!$1:$1,0)-1)))</f>
        <v/>
      </c>
      <c r="O314" s="250" t="str">
        <f ca="1">IF(ISERROR(OFFSET(Data!$A$1,MATCH($D314,Data!$CG:$CG,0)-1,MATCH($E314&amp;"/"&amp;O$1,Data!$1:$1,0)-1))=TRUE,"",IF(OFFSET(Data!$A$1,MATCH($D314,Data!$CG:$CG,0)-1,MATCH($E314&amp;"/"&amp;O$1,Data!$1:$1,0)-1)=0,"",OFFSET(Data!$A$1,MATCH($D314,Data!$CG:$CG,0)-1,MATCH($E314&amp;"/"&amp;O$1,Data!$1:$1,0)-1)))</f>
        <v/>
      </c>
      <c r="P314" s="250" t="str">
        <f ca="1">IF(ISERROR(OFFSET(Data!$A$1,MATCH($D314,Data!$CG:$CG,0)-1,MATCH($E314&amp;"/"&amp;P$1,Data!$1:$1,0)-1))=TRUE,"",IF(OFFSET(Data!$A$1,MATCH($D314,Data!$CG:$CG,0)-1,MATCH($E314&amp;"/"&amp;P$1,Data!$1:$1,0)-1)=0,"",OFFSET(Data!$A$1,MATCH($D314,Data!$CG:$CG,0)-1,MATCH($E314&amp;"/"&amp;P$1,Data!$1:$1,0)-1)))</f>
        <v/>
      </c>
      <c r="Q314" s="250" t="str">
        <f ca="1">IF(ISERROR(OFFSET(Data!$A$1,MATCH($D314,Data!$CG:$CG,0)-1,MATCH($E314&amp;"/"&amp;Q$1,Data!$1:$1,0)-1))=TRUE,"",IF(OFFSET(Data!$A$1,MATCH($D314,Data!$CG:$CG,0)-1,MATCH($E314&amp;"/"&amp;Q$1,Data!$1:$1,0)-1)=0,"",OFFSET(Data!$A$1,MATCH($D314,Data!$CG:$CG,0)-1,MATCH($E314&amp;"/"&amp;Q$1,Data!$1:$1,0)-1)))</f>
        <v/>
      </c>
      <c r="R314" s="250" t="str">
        <f ca="1">IF(ISERROR(OFFSET(Data!$A$1,MATCH($D314,Data!$CG:$CG,0)-1,MATCH($E314&amp;"/"&amp;R$1,Data!$1:$1,0)-1))=TRUE,"",IF(OFFSET(Data!$A$1,MATCH($D314,Data!$CG:$CG,0)-1,MATCH($E314&amp;"/"&amp;R$1,Data!$1:$1,0)-1)=0,"",OFFSET(Data!$A$1,MATCH($D314,Data!$CG:$CG,0)-1,MATCH($E314&amp;"/"&amp;R$1,Data!$1:$1,0)-1)))</f>
        <v/>
      </c>
      <c r="S314" s="250" t="str">
        <f ca="1">IF(ISERROR(OFFSET(Data!$A$1,MATCH($D314,Data!$CG:$CG,0)-1,MATCH($E314&amp;"/"&amp;S$1,Data!$1:$1,0)-1))=TRUE,"",IF(OFFSET(Data!$A$1,MATCH($D314,Data!$CG:$CG,0)-1,MATCH($E314&amp;"/"&amp;S$1,Data!$1:$1,0)-1)=0,"",OFFSET(Data!$A$1,MATCH($D314,Data!$CG:$CG,0)-1,MATCH($E314&amp;"/"&amp;S$1,Data!$1:$1,0)-1)))</f>
        <v/>
      </c>
      <c r="T314" s="250" t="str">
        <f ca="1">IF(ISERROR(OFFSET(Data!$A$1,MATCH($D314,Data!$CG:$CG,0)-1,MATCH($E314&amp;"/"&amp;T$1,Data!$1:$1,0)-1))=TRUE,"",IF(OFFSET(Data!$A$1,MATCH($D314,Data!$CG:$CG,0)-1,MATCH($E314&amp;"/"&amp;T$1,Data!$1:$1,0)-1)=0,"",OFFSET(Data!$A$1,MATCH($D314,Data!$CG:$CG,0)-1,MATCH($E314&amp;"/"&amp;T$1,Data!$1:$1,0)-1)))</f>
        <v/>
      </c>
      <c r="U314" s="250" t="str">
        <f ca="1">IF(ISERROR(OFFSET(Data!$A$1,MATCH($D314,Data!$CG:$CG,0)-1,MATCH($E314&amp;"/"&amp;U$1,Data!$1:$1,0)-1))=TRUE,"",IF(OFFSET(Data!$A$1,MATCH($D314,Data!$CG:$CG,0)-1,MATCH($E314&amp;"/"&amp;U$1,Data!$1:$1,0)-1)=0,"",OFFSET(Data!$A$1,MATCH($D314,Data!$CG:$CG,0)-1,MATCH($E314&amp;"/"&amp;U$1,Data!$1:$1,0)-1)))</f>
        <v/>
      </c>
      <c r="V314" s="250" t="str">
        <f ca="1">IF(ISERROR(OFFSET(Data!$A$1,MATCH($D314,Data!$CG:$CG,0)-1,MATCH($E314&amp;"/"&amp;V$1,Data!$1:$1,0)-1))=TRUE,"",IF(OFFSET(Data!$A$1,MATCH($D314,Data!$CG:$CG,0)-1,MATCH($E314&amp;"/"&amp;V$1,Data!$1:$1,0)-1)=0,"",OFFSET(Data!$A$1,MATCH($D314,Data!$CG:$CG,0)-1,MATCH($E314&amp;"/"&amp;V$1,Data!$1:$1,0)-1)))</f>
        <v/>
      </c>
      <c r="W314" s="272" t="str">
        <f ca="1">IF(ISERROR(OFFSET(Data!$A$1,MATCH($D314,Data!$CG:$CG,0)-1,MATCH($E314&amp;"/"&amp;W$1,Data!$1:$1,0)-1))=TRUE,"",IF(OFFSET(Data!$A$1,MATCH($D314,Data!$CG:$CG,0)-1,MATCH($E314&amp;"/"&amp;W$1,Data!$1:$1,0)-1)=0,"",OFFSET(Data!$A$1,MATCH($D314,Data!$CG:$CG,0)-1,MATCH($E314&amp;"/"&amp;W$1,Data!$1:$1,0)-1)))</f>
        <v/>
      </c>
      <c r="X314" s="250" t="str">
        <f ca="1">IF(ISERROR(OFFSET(Data!$A$1,MATCH($D314,Data!$CG:$CG,0)-1,MATCH($E314&amp;"/"&amp;X$1,Data!$1:$1,0)-1))=TRUE,"",IF(OFFSET(Data!$A$1,MATCH($D314,Data!$CG:$CG,0)-1,MATCH($E314&amp;"/"&amp;X$1,Data!$1:$1,0)-1)=0,"",OFFSET(Data!$A$1,MATCH($D314,Data!$CG:$CG,0)-1,MATCH($E314&amp;"/"&amp;X$1,Data!$1:$1,0)-1)))</f>
        <v/>
      </c>
      <c r="Y314" s="250" t="str">
        <f ca="1">IF(ISERROR(OFFSET(Data!$A$1,MATCH($D314,Data!$CG:$CG,0)-1,MATCH($E314&amp;"/"&amp;Y$1,Data!$1:$1,0)-1))=TRUE,"",IF(OFFSET(Data!$A$1,MATCH($D314,Data!$CG:$CG,0)-1,MATCH($E314&amp;"/"&amp;Y$1,Data!$1:$1,0)-1)=0,"",OFFSET(Data!$A$1,MATCH($D314,Data!$CG:$CG,0)-1,MATCH($E314&amp;"/"&amp;Y$1,Data!$1:$1,0)-1)))</f>
        <v/>
      </c>
      <c r="Z314" s="250" t="str">
        <f ca="1">IF(ISERROR(OFFSET(Data!$A$1,MATCH($D314,Data!$CG:$CG,0)-1,MATCH($E314&amp;"/"&amp;Z$1,Data!$1:$1,0)-1))=TRUE,"",IF(OFFSET(Data!$A$1,MATCH($D314,Data!$CG:$CG,0)-1,MATCH($E314&amp;"/"&amp;Z$1,Data!$1:$1,0)-1)=0,"",OFFSET(Data!$A$1,MATCH($D314,Data!$CG:$CG,0)-1,MATCH($E314&amp;"/"&amp;Z$1,Data!$1:$1,0)-1)))</f>
        <v/>
      </c>
      <c r="AA314" s="250" t="str">
        <f ca="1">IF(ISERROR(OFFSET(Data!$A$1,MATCH($D314,Data!$CG:$CG,0)-1,MATCH($E314&amp;"/"&amp;AA$1,Data!$1:$1,0)-1))=TRUE,"",IF(OFFSET(Data!$A$1,MATCH($D314,Data!$CG:$CG,0)-1,MATCH($E314&amp;"/"&amp;AA$1,Data!$1:$1,0)-1)=0,"",OFFSET(Data!$A$1,MATCH($D314,Data!$CG:$CG,0)-1,MATCH($E314&amp;"/"&amp;AA$1,Data!$1:$1,0)-1)))</f>
        <v/>
      </c>
      <c r="AB314" s="250" t="str">
        <f ca="1">IF(ISERROR(OFFSET(Data!$A$1,MATCH($D314,Data!$CG:$CG,0)-1,MATCH($E314&amp;"/"&amp;AB$1,Data!$1:$1,0)-1))=TRUE,"",IF(OFFSET(Data!$A$1,MATCH($D314,Data!$CG:$CG,0)-1,MATCH($E314&amp;"/"&amp;AB$1,Data!$1:$1,0)-1)=0,"",OFFSET(Data!$A$1,MATCH($D314,Data!$CG:$CG,0)-1,MATCH($E314&amp;"/"&amp;AB$1,Data!$1:$1,0)-1)))</f>
        <v/>
      </c>
      <c r="AC314" s="250" t="str">
        <f ca="1">IF(ISERROR(OFFSET(Data!$A$1,MATCH($D314,Data!$CG:$CG,0)-1,MATCH($E314&amp;"/"&amp;AC$1,Data!$1:$1,0)-1))=TRUE,"",IF(OFFSET(Data!$A$1,MATCH($D314,Data!$CG:$CG,0)-1,MATCH($E314&amp;"/"&amp;AC$1,Data!$1:$1,0)-1)=0,"",OFFSET(Data!$A$1,MATCH($D314,Data!$CG:$CG,0)-1,MATCH($E314&amp;"/"&amp;AC$1,Data!$1:$1,0)-1)))</f>
        <v/>
      </c>
      <c r="AD314" s="250" t="str">
        <f ca="1">IF(ISERROR(OFFSET(Data!$A$1,MATCH($D314,Data!$CG:$CG,0)-1,MATCH($E314&amp;"/"&amp;AD$1,Data!$1:$1,0)-1))=TRUE,"",IF(OFFSET(Data!$A$1,MATCH($D314,Data!$CG:$CG,0)-1,MATCH($E314&amp;"/"&amp;AD$1,Data!$1:$1,0)-1)=0,"",OFFSET(Data!$A$1,MATCH($D314,Data!$CG:$CG,0)-1,MATCH($E314&amp;"/"&amp;AD$1,Data!$1:$1,0)-1)))</f>
        <v/>
      </c>
      <c r="AE314" s="250" t="str">
        <f ca="1">IF(ISERROR(OFFSET(Data!$A$1,MATCH($D314,Data!$CG:$CG,0)-1,MATCH($E314&amp;"/"&amp;AE$1,Data!$1:$1,0)-1))=TRUE,"",IF(OFFSET(Data!$A$1,MATCH($D314,Data!$CG:$CG,0)-1,MATCH($E314&amp;"/"&amp;AE$1,Data!$1:$1,0)-1)=0,"",OFFSET(Data!$A$1,MATCH($D314,Data!$CG:$CG,0)-1,MATCH($E314&amp;"/"&amp;AE$1,Data!$1:$1,0)-1)))</f>
        <v/>
      </c>
      <c r="AF314" s="251" t="str">
        <f ca="1">IF(ISERROR(OFFSET(Data!$A$1,MATCH($D314,Data!$CG:$CG,0)-1,MATCH($E314&amp;"/"&amp;AF$1,Data!$1:$1,0)-1))=TRUE,"",IF(OFFSET(Data!$A$1,MATCH($D314,Data!$CG:$CG,0)-1,MATCH($E314&amp;"/"&amp;AF$1,Data!$1:$1,0)-1)=0,"",OFFSET(Data!$A$1,MATCH($D314,Data!$CG:$CG,0)-1,MATCH($E314&amp;"/"&amp;AF$1,Data!$1:$1,0)-1)))</f>
        <v/>
      </c>
      <c r="AG314" s="206">
        <f t="shared" ca="1" si="8"/>
        <v>0</v>
      </c>
      <c r="AH314" s="207">
        <f ca="1">AG314</f>
        <v>0</v>
      </c>
    </row>
    <row r="315" spans="1:34" ht="15" hidden="1" customHeight="1" thickBot="1" x14ac:dyDescent="0.3">
      <c r="A315" s="446"/>
      <c r="B315" s="469"/>
      <c r="C315" s="472"/>
      <c r="D315" s="50" t="e">
        <f>IF(C315&lt;&gt;"",C315,D314)</f>
        <v>#N/A</v>
      </c>
      <c r="E315" s="51" t="s">
        <v>22</v>
      </c>
      <c r="F315" s="254" t="str">
        <f ca="1">IF(ISERROR(OFFSET(Data!$A$1,MATCH($D315,Data!$CG:$CG,0)-1,MATCH($E315&amp;"/"&amp;F$1,Data!$1:$1,0)-1))=TRUE,"",IF(OFFSET(Data!$A$1,MATCH($D315,Data!$CG:$CG,0)-1,MATCH($E315&amp;"/"&amp;F$1,Data!$1:$1,0)-1)=0,"",OFFSET(Data!$A$1,MATCH($D315,Data!$CG:$CG,0)-1,MATCH($E315&amp;"/"&amp;F$1,Data!$1:$1,0)-1)))</f>
        <v/>
      </c>
      <c r="G315" s="252" t="str">
        <f ca="1">IF(ISERROR(OFFSET(Data!$A$1,MATCH($D315,Data!$CG:$CG,0)-1,MATCH($E315&amp;"/"&amp;G$1,Data!$1:$1,0)-1))=TRUE,"",IF(OFFSET(Data!$A$1,MATCH($D315,Data!$CG:$CG,0)-1,MATCH($E315&amp;"/"&amp;G$1,Data!$1:$1,0)-1)=0,"",OFFSET(Data!$A$1,MATCH($D315,Data!$CG:$CG,0)-1,MATCH($E315&amp;"/"&amp;G$1,Data!$1:$1,0)-1)))</f>
        <v/>
      </c>
      <c r="H315" s="252" t="str">
        <f ca="1">IF(ISERROR(OFFSET(Data!$A$1,MATCH($D315,Data!$CG:$CG,0)-1,MATCH($E315&amp;"/"&amp;H$1,Data!$1:$1,0)-1))=TRUE,"",IF(OFFSET(Data!$A$1,MATCH($D315,Data!$CG:$CG,0)-1,MATCH($E315&amp;"/"&amp;H$1,Data!$1:$1,0)-1)=0,"",OFFSET(Data!$A$1,MATCH($D315,Data!$CG:$CG,0)-1,MATCH($E315&amp;"/"&amp;H$1,Data!$1:$1,0)-1)))</f>
        <v/>
      </c>
      <c r="I315" s="252" t="str">
        <f ca="1">IF(ISERROR(OFFSET(Data!$A$1,MATCH($D315,Data!$CG:$CG,0)-1,MATCH($E315&amp;"/"&amp;I$1,Data!$1:$1,0)-1))=TRUE,"",IF(OFFSET(Data!$A$1,MATCH($D315,Data!$CG:$CG,0)-1,MATCH($E315&amp;"/"&amp;I$1,Data!$1:$1,0)-1)=0,"",OFFSET(Data!$A$1,MATCH($D315,Data!$CG:$CG,0)-1,MATCH($E315&amp;"/"&amp;I$1,Data!$1:$1,0)-1)))</f>
        <v/>
      </c>
      <c r="J315" s="252" t="str">
        <f ca="1">IF(ISERROR(OFFSET(Data!$A$1,MATCH($D315,Data!$CG:$CG,0)-1,MATCH($E315&amp;"/"&amp;J$1,Data!$1:$1,0)-1))=TRUE,"",IF(OFFSET(Data!$A$1,MATCH($D315,Data!$CG:$CG,0)-1,MATCH($E315&amp;"/"&amp;J$1,Data!$1:$1,0)-1)=0,"",OFFSET(Data!$A$1,MATCH($D315,Data!$CG:$CG,0)-1,MATCH($E315&amp;"/"&amp;J$1,Data!$1:$1,0)-1)))</f>
        <v/>
      </c>
      <c r="K315" s="252" t="str">
        <f ca="1">IF(ISERROR(OFFSET(Data!$A$1,MATCH($D315,Data!$CG:$CG,0)-1,MATCH($E315&amp;"/"&amp;K$1,Data!$1:$1,0)-1))=TRUE,"",IF(OFFSET(Data!$A$1,MATCH($D315,Data!$CG:$CG,0)-1,MATCH($E315&amp;"/"&amp;K$1,Data!$1:$1,0)-1)=0,"",OFFSET(Data!$A$1,MATCH($D315,Data!$CG:$CG,0)-1,MATCH($E315&amp;"/"&amp;K$1,Data!$1:$1,0)-1)))</f>
        <v/>
      </c>
      <c r="L315" s="252" t="str">
        <f ca="1">IF(ISERROR(OFFSET(Data!$A$1,MATCH($D315,Data!$CG:$CG,0)-1,MATCH($E315&amp;"/"&amp;L$1,Data!$1:$1,0)-1))=TRUE,"",IF(OFFSET(Data!$A$1,MATCH($D315,Data!$CG:$CG,0)-1,MATCH($E315&amp;"/"&amp;L$1,Data!$1:$1,0)-1)=0,"",OFFSET(Data!$A$1,MATCH($D315,Data!$CG:$CG,0)-1,MATCH($E315&amp;"/"&amp;L$1,Data!$1:$1,0)-1)))</f>
        <v/>
      </c>
      <c r="M315" s="252" t="str">
        <f ca="1">IF(ISERROR(OFFSET(Data!$A$1,MATCH($D315,Data!$CG:$CG,0)-1,MATCH($E315&amp;"/"&amp;M$1,Data!$1:$1,0)-1))=TRUE,"",IF(OFFSET(Data!$A$1,MATCH($D315,Data!$CG:$CG,0)-1,MATCH($E315&amp;"/"&amp;M$1,Data!$1:$1,0)-1)=0,"",OFFSET(Data!$A$1,MATCH($D315,Data!$CG:$CG,0)-1,MATCH($E315&amp;"/"&amp;M$1,Data!$1:$1,0)-1)))</f>
        <v/>
      </c>
      <c r="N315" s="252" t="str">
        <f ca="1">IF(ISERROR(OFFSET(Data!$A$1,MATCH($D315,Data!$CG:$CG,0)-1,MATCH($E315&amp;"/"&amp;N$1,Data!$1:$1,0)-1))=TRUE,"",IF(OFFSET(Data!$A$1,MATCH($D315,Data!$CG:$CG,0)-1,MATCH($E315&amp;"/"&amp;N$1,Data!$1:$1,0)-1)=0,"",OFFSET(Data!$A$1,MATCH($D315,Data!$CG:$CG,0)-1,MATCH($E315&amp;"/"&amp;N$1,Data!$1:$1,0)-1)))</f>
        <v/>
      </c>
      <c r="O315" s="252" t="str">
        <f ca="1">IF(ISERROR(OFFSET(Data!$A$1,MATCH($D315,Data!$CG:$CG,0)-1,MATCH($E315&amp;"/"&amp;O$1,Data!$1:$1,0)-1))=TRUE,"",IF(OFFSET(Data!$A$1,MATCH($D315,Data!$CG:$CG,0)-1,MATCH($E315&amp;"/"&amp;O$1,Data!$1:$1,0)-1)=0,"",OFFSET(Data!$A$1,MATCH($D315,Data!$CG:$CG,0)-1,MATCH($E315&amp;"/"&amp;O$1,Data!$1:$1,0)-1)))</f>
        <v/>
      </c>
      <c r="P315" s="252" t="str">
        <f ca="1">IF(ISERROR(OFFSET(Data!$A$1,MATCH($D315,Data!$CG:$CG,0)-1,MATCH($E315&amp;"/"&amp;P$1,Data!$1:$1,0)-1))=TRUE,"",IF(OFFSET(Data!$A$1,MATCH($D315,Data!$CG:$CG,0)-1,MATCH($E315&amp;"/"&amp;P$1,Data!$1:$1,0)-1)=0,"",OFFSET(Data!$A$1,MATCH($D315,Data!$CG:$CG,0)-1,MATCH($E315&amp;"/"&amp;P$1,Data!$1:$1,0)-1)))</f>
        <v/>
      </c>
      <c r="Q315" s="252" t="str">
        <f ca="1">IF(ISERROR(OFFSET(Data!$A$1,MATCH($D315,Data!$CG:$CG,0)-1,MATCH($E315&amp;"/"&amp;Q$1,Data!$1:$1,0)-1))=TRUE,"",IF(OFFSET(Data!$A$1,MATCH($D315,Data!$CG:$CG,0)-1,MATCH($E315&amp;"/"&amp;Q$1,Data!$1:$1,0)-1)=0,"",OFFSET(Data!$A$1,MATCH($D315,Data!$CG:$CG,0)-1,MATCH($E315&amp;"/"&amp;Q$1,Data!$1:$1,0)-1)))</f>
        <v/>
      </c>
      <c r="R315" s="252" t="str">
        <f ca="1">IF(ISERROR(OFFSET(Data!$A$1,MATCH($D315,Data!$CG:$CG,0)-1,MATCH($E315&amp;"/"&amp;R$1,Data!$1:$1,0)-1))=TRUE,"",IF(OFFSET(Data!$A$1,MATCH($D315,Data!$CG:$CG,0)-1,MATCH($E315&amp;"/"&amp;R$1,Data!$1:$1,0)-1)=0,"",OFFSET(Data!$A$1,MATCH($D315,Data!$CG:$CG,0)-1,MATCH($E315&amp;"/"&amp;R$1,Data!$1:$1,0)-1)))</f>
        <v/>
      </c>
      <c r="S315" s="252" t="str">
        <f ca="1">IF(ISERROR(OFFSET(Data!$A$1,MATCH($D315,Data!$CG:$CG,0)-1,MATCH($E315&amp;"/"&amp;S$1,Data!$1:$1,0)-1))=TRUE,"",IF(OFFSET(Data!$A$1,MATCH($D315,Data!$CG:$CG,0)-1,MATCH($E315&amp;"/"&amp;S$1,Data!$1:$1,0)-1)=0,"",OFFSET(Data!$A$1,MATCH($D315,Data!$CG:$CG,0)-1,MATCH($E315&amp;"/"&amp;S$1,Data!$1:$1,0)-1)))</f>
        <v/>
      </c>
      <c r="T315" s="252" t="str">
        <f ca="1">IF(ISERROR(OFFSET(Data!$A$1,MATCH($D315,Data!$CG:$CG,0)-1,MATCH($E315&amp;"/"&amp;T$1,Data!$1:$1,0)-1))=TRUE,"",IF(OFFSET(Data!$A$1,MATCH($D315,Data!$CG:$CG,0)-1,MATCH($E315&amp;"/"&amp;T$1,Data!$1:$1,0)-1)=0,"",OFFSET(Data!$A$1,MATCH($D315,Data!$CG:$CG,0)-1,MATCH($E315&amp;"/"&amp;T$1,Data!$1:$1,0)-1)))</f>
        <v/>
      </c>
      <c r="U315" s="252" t="str">
        <f ca="1">IF(ISERROR(OFFSET(Data!$A$1,MATCH($D315,Data!$CG:$CG,0)-1,MATCH($E315&amp;"/"&amp;U$1,Data!$1:$1,0)-1))=TRUE,"",IF(OFFSET(Data!$A$1,MATCH($D315,Data!$CG:$CG,0)-1,MATCH($E315&amp;"/"&amp;U$1,Data!$1:$1,0)-1)=0,"",OFFSET(Data!$A$1,MATCH($D315,Data!$CG:$CG,0)-1,MATCH($E315&amp;"/"&amp;U$1,Data!$1:$1,0)-1)))</f>
        <v/>
      </c>
      <c r="V315" s="252" t="str">
        <f ca="1">IF(ISERROR(OFFSET(Data!$A$1,MATCH($D315,Data!$CG:$CG,0)-1,MATCH($E315&amp;"/"&amp;V$1,Data!$1:$1,0)-1))=TRUE,"",IF(OFFSET(Data!$A$1,MATCH($D315,Data!$CG:$CG,0)-1,MATCH($E315&amp;"/"&amp;V$1,Data!$1:$1,0)-1)=0,"",OFFSET(Data!$A$1,MATCH($D315,Data!$CG:$CG,0)-1,MATCH($E315&amp;"/"&amp;V$1,Data!$1:$1,0)-1)))</f>
        <v/>
      </c>
      <c r="W315" s="269" t="str">
        <f ca="1">IF(ISERROR(OFFSET(Data!$A$1,MATCH($D315,Data!$CG:$CG,0)-1,MATCH($E315&amp;"/"&amp;W$1,Data!$1:$1,0)-1))=TRUE,"",IF(OFFSET(Data!$A$1,MATCH($D315,Data!$CG:$CG,0)-1,MATCH($E315&amp;"/"&amp;W$1,Data!$1:$1,0)-1)=0,"",OFFSET(Data!$A$1,MATCH($D315,Data!$CG:$CG,0)-1,MATCH($E315&amp;"/"&amp;W$1,Data!$1:$1,0)-1)))</f>
        <v/>
      </c>
      <c r="X315" s="252" t="str">
        <f ca="1">IF(ISERROR(OFFSET(Data!$A$1,MATCH($D315,Data!$CG:$CG,0)-1,MATCH($E315&amp;"/"&amp;X$1,Data!$1:$1,0)-1))=TRUE,"",IF(OFFSET(Data!$A$1,MATCH($D315,Data!$CG:$CG,0)-1,MATCH($E315&amp;"/"&amp;X$1,Data!$1:$1,0)-1)=0,"",OFFSET(Data!$A$1,MATCH($D315,Data!$CG:$CG,0)-1,MATCH($E315&amp;"/"&amp;X$1,Data!$1:$1,0)-1)))</f>
        <v/>
      </c>
      <c r="Y315" s="252" t="str">
        <f ca="1">IF(ISERROR(OFFSET(Data!$A$1,MATCH($D315,Data!$CG:$CG,0)-1,MATCH($E315&amp;"/"&amp;Y$1,Data!$1:$1,0)-1))=TRUE,"",IF(OFFSET(Data!$A$1,MATCH($D315,Data!$CG:$CG,0)-1,MATCH($E315&amp;"/"&amp;Y$1,Data!$1:$1,0)-1)=0,"",OFFSET(Data!$A$1,MATCH($D315,Data!$CG:$CG,0)-1,MATCH($E315&amp;"/"&amp;Y$1,Data!$1:$1,0)-1)))</f>
        <v/>
      </c>
      <c r="Z315" s="252" t="str">
        <f ca="1">IF(ISERROR(OFFSET(Data!$A$1,MATCH($D315,Data!$CG:$CG,0)-1,MATCH($E315&amp;"/"&amp;Z$1,Data!$1:$1,0)-1))=TRUE,"",IF(OFFSET(Data!$A$1,MATCH($D315,Data!$CG:$CG,0)-1,MATCH($E315&amp;"/"&amp;Z$1,Data!$1:$1,0)-1)=0,"",OFFSET(Data!$A$1,MATCH($D315,Data!$CG:$CG,0)-1,MATCH($E315&amp;"/"&amp;Z$1,Data!$1:$1,0)-1)))</f>
        <v/>
      </c>
      <c r="AA315" s="252" t="str">
        <f ca="1">IF(ISERROR(OFFSET(Data!$A$1,MATCH($D315,Data!$CG:$CG,0)-1,MATCH($E315&amp;"/"&amp;AA$1,Data!$1:$1,0)-1))=TRUE,"",IF(OFFSET(Data!$A$1,MATCH($D315,Data!$CG:$CG,0)-1,MATCH($E315&amp;"/"&amp;AA$1,Data!$1:$1,0)-1)=0,"",OFFSET(Data!$A$1,MATCH($D315,Data!$CG:$CG,0)-1,MATCH($E315&amp;"/"&amp;AA$1,Data!$1:$1,0)-1)))</f>
        <v/>
      </c>
      <c r="AB315" s="252" t="str">
        <f ca="1">IF(ISERROR(OFFSET(Data!$A$1,MATCH($D315,Data!$CG:$CG,0)-1,MATCH($E315&amp;"/"&amp;AB$1,Data!$1:$1,0)-1))=TRUE,"",IF(OFFSET(Data!$A$1,MATCH($D315,Data!$CG:$CG,0)-1,MATCH($E315&amp;"/"&amp;AB$1,Data!$1:$1,0)-1)=0,"",OFFSET(Data!$A$1,MATCH($D315,Data!$CG:$CG,0)-1,MATCH($E315&amp;"/"&amp;AB$1,Data!$1:$1,0)-1)))</f>
        <v/>
      </c>
      <c r="AC315" s="252" t="str">
        <f ca="1">IF(ISERROR(OFFSET(Data!$A$1,MATCH($D315,Data!$CG:$CG,0)-1,MATCH($E315&amp;"/"&amp;AC$1,Data!$1:$1,0)-1))=TRUE,"",IF(OFFSET(Data!$A$1,MATCH($D315,Data!$CG:$CG,0)-1,MATCH($E315&amp;"/"&amp;AC$1,Data!$1:$1,0)-1)=0,"",OFFSET(Data!$A$1,MATCH($D315,Data!$CG:$CG,0)-1,MATCH($E315&amp;"/"&amp;AC$1,Data!$1:$1,0)-1)))</f>
        <v/>
      </c>
      <c r="AD315" s="252" t="str">
        <f ca="1">IF(ISERROR(OFFSET(Data!$A$1,MATCH($D315,Data!$CG:$CG,0)-1,MATCH($E315&amp;"/"&amp;AD$1,Data!$1:$1,0)-1))=TRUE,"",IF(OFFSET(Data!$A$1,MATCH($D315,Data!$CG:$CG,0)-1,MATCH($E315&amp;"/"&amp;AD$1,Data!$1:$1,0)-1)=0,"",OFFSET(Data!$A$1,MATCH($D315,Data!$CG:$CG,0)-1,MATCH($E315&amp;"/"&amp;AD$1,Data!$1:$1,0)-1)))</f>
        <v/>
      </c>
      <c r="AE315" s="252" t="str">
        <f ca="1">IF(ISERROR(OFFSET(Data!$A$1,MATCH($D315,Data!$CG:$CG,0)-1,MATCH($E315&amp;"/"&amp;AE$1,Data!$1:$1,0)-1))=TRUE,"",IF(OFFSET(Data!$A$1,MATCH($D315,Data!$CG:$CG,0)-1,MATCH($E315&amp;"/"&amp;AE$1,Data!$1:$1,0)-1)=0,"",OFFSET(Data!$A$1,MATCH($D315,Data!$CG:$CG,0)-1,MATCH($E315&amp;"/"&amp;AE$1,Data!$1:$1,0)-1)))</f>
        <v/>
      </c>
      <c r="AF315" s="253" t="str">
        <f ca="1">IF(ISERROR(OFFSET(Data!$A$1,MATCH($D315,Data!$CG:$CG,0)-1,MATCH($E315&amp;"/"&amp;AF$1,Data!$1:$1,0)-1))=TRUE,"",IF(OFFSET(Data!$A$1,MATCH($D315,Data!$CG:$CG,0)-1,MATCH($E315&amp;"/"&amp;AF$1,Data!$1:$1,0)-1)=0,"",OFFSET(Data!$A$1,MATCH($D315,Data!$CG:$CG,0)-1,MATCH($E315&amp;"/"&amp;AF$1,Data!$1:$1,0)-1)))</f>
        <v/>
      </c>
      <c r="AG315" s="188">
        <f t="shared" ca="1" si="8"/>
        <v>0</v>
      </c>
      <c r="AH315" s="208">
        <f ca="1">SUM(AG314:AG315)</f>
        <v>0</v>
      </c>
    </row>
    <row r="316" spans="1:34" ht="15" hidden="1" customHeight="1" x14ac:dyDescent="0.25">
      <c r="A316" s="446"/>
      <c r="B316" s="469"/>
      <c r="C316" s="472"/>
      <c r="D316" s="50" t="e">
        <f>IF(C316&lt;&gt;"",C316,D315)</f>
        <v>#N/A</v>
      </c>
      <c r="E316" s="51" t="s">
        <v>23</v>
      </c>
      <c r="F316" s="254" t="str">
        <f ca="1">IF(ISERROR(OFFSET(Data!$A$1,MATCH($D316,Data!$CG:$CG,0)-1,MATCH($E316&amp;"/"&amp;F$1,Data!$1:$1,0)-1))=TRUE,"",IF(OFFSET(Data!$A$1,MATCH($D316,Data!$CG:$CG,0)-1,MATCH($E316&amp;"/"&amp;F$1,Data!$1:$1,0)-1)=0,"",OFFSET(Data!$A$1,MATCH($D316,Data!$CG:$CG,0)-1,MATCH($E316&amp;"/"&amp;F$1,Data!$1:$1,0)-1)))</f>
        <v/>
      </c>
      <c r="G316" s="252" t="str">
        <f ca="1">IF(ISERROR(OFFSET(Data!$A$1,MATCH($D316,Data!$CG:$CG,0)-1,MATCH($E316&amp;"/"&amp;G$1,Data!$1:$1,0)-1))=TRUE,"",IF(OFFSET(Data!$A$1,MATCH($D316,Data!$CG:$CG,0)-1,MATCH($E316&amp;"/"&amp;G$1,Data!$1:$1,0)-1)=0,"",OFFSET(Data!$A$1,MATCH($D316,Data!$CG:$CG,0)-1,MATCH($E316&amp;"/"&amp;G$1,Data!$1:$1,0)-1)))</f>
        <v/>
      </c>
      <c r="H316" s="252" t="str">
        <f ca="1">IF(ISERROR(OFFSET(Data!$A$1,MATCH($D316,Data!$CG:$CG,0)-1,MATCH($E316&amp;"/"&amp;H$1,Data!$1:$1,0)-1))=TRUE,"",IF(OFFSET(Data!$A$1,MATCH($D316,Data!$CG:$CG,0)-1,MATCH($E316&amp;"/"&amp;H$1,Data!$1:$1,0)-1)=0,"",OFFSET(Data!$A$1,MATCH($D316,Data!$CG:$CG,0)-1,MATCH($E316&amp;"/"&amp;H$1,Data!$1:$1,0)-1)))</f>
        <v/>
      </c>
      <c r="I316" s="252" t="str">
        <f ca="1">IF(ISERROR(OFFSET(Data!$A$1,MATCH($D316,Data!$CG:$CG,0)-1,MATCH($E316&amp;"/"&amp;I$1,Data!$1:$1,0)-1))=TRUE,"",IF(OFFSET(Data!$A$1,MATCH($D316,Data!$CG:$CG,0)-1,MATCH($E316&amp;"/"&amp;I$1,Data!$1:$1,0)-1)=0,"",OFFSET(Data!$A$1,MATCH($D316,Data!$CG:$CG,0)-1,MATCH($E316&amp;"/"&amp;I$1,Data!$1:$1,0)-1)))</f>
        <v/>
      </c>
      <c r="J316" s="252" t="str">
        <f ca="1">IF(ISERROR(OFFSET(Data!$A$1,MATCH($D316,Data!$CG:$CG,0)-1,MATCH($E316&amp;"/"&amp;J$1,Data!$1:$1,0)-1))=TRUE,"",IF(OFFSET(Data!$A$1,MATCH($D316,Data!$CG:$CG,0)-1,MATCH($E316&amp;"/"&amp;J$1,Data!$1:$1,0)-1)=0,"",OFFSET(Data!$A$1,MATCH($D316,Data!$CG:$CG,0)-1,MATCH($E316&amp;"/"&amp;J$1,Data!$1:$1,0)-1)))</f>
        <v/>
      </c>
      <c r="K316" s="252" t="str">
        <f ca="1">IF(ISERROR(OFFSET(Data!$A$1,MATCH($D316,Data!$CG:$CG,0)-1,MATCH($E316&amp;"/"&amp;K$1,Data!$1:$1,0)-1))=TRUE,"",IF(OFFSET(Data!$A$1,MATCH($D316,Data!$CG:$CG,0)-1,MATCH($E316&amp;"/"&amp;K$1,Data!$1:$1,0)-1)=0,"",OFFSET(Data!$A$1,MATCH($D316,Data!$CG:$CG,0)-1,MATCH($E316&amp;"/"&amp;K$1,Data!$1:$1,0)-1)))</f>
        <v/>
      </c>
      <c r="L316" s="252" t="str">
        <f ca="1">IF(ISERROR(OFFSET(Data!$A$1,MATCH($D316,Data!$CG:$CG,0)-1,MATCH($E316&amp;"/"&amp;L$1,Data!$1:$1,0)-1))=TRUE,"",IF(OFFSET(Data!$A$1,MATCH($D316,Data!$CG:$CG,0)-1,MATCH($E316&amp;"/"&amp;L$1,Data!$1:$1,0)-1)=0,"",OFFSET(Data!$A$1,MATCH($D316,Data!$CG:$CG,0)-1,MATCH($E316&amp;"/"&amp;L$1,Data!$1:$1,0)-1)))</f>
        <v/>
      </c>
      <c r="M316" s="252" t="str">
        <f ca="1">IF(ISERROR(OFFSET(Data!$A$1,MATCH($D316,Data!$CG:$CG,0)-1,MATCH($E316&amp;"/"&amp;M$1,Data!$1:$1,0)-1))=TRUE,"",IF(OFFSET(Data!$A$1,MATCH($D316,Data!$CG:$CG,0)-1,MATCH($E316&amp;"/"&amp;M$1,Data!$1:$1,0)-1)=0,"",OFFSET(Data!$A$1,MATCH($D316,Data!$CG:$CG,0)-1,MATCH($E316&amp;"/"&amp;M$1,Data!$1:$1,0)-1)))</f>
        <v/>
      </c>
      <c r="N316" s="252" t="str">
        <f ca="1">IF(ISERROR(OFFSET(Data!$A$1,MATCH($D316,Data!$CG:$CG,0)-1,MATCH($E316&amp;"/"&amp;N$1,Data!$1:$1,0)-1))=TRUE,"",IF(OFFSET(Data!$A$1,MATCH($D316,Data!$CG:$CG,0)-1,MATCH($E316&amp;"/"&amp;N$1,Data!$1:$1,0)-1)=0,"",OFFSET(Data!$A$1,MATCH($D316,Data!$CG:$CG,0)-1,MATCH($E316&amp;"/"&amp;N$1,Data!$1:$1,0)-1)))</f>
        <v/>
      </c>
      <c r="O316" s="252" t="str">
        <f ca="1">IF(ISERROR(OFFSET(Data!$A$1,MATCH($D316,Data!$CG:$CG,0)-1,MATCH($E316&amp;"/"&amp;O$1,Data!$1:$1,0)-1))=TRUE,"",IF(OFFSET(Data!$A$1,MATCH($D316,Data!$CG:$CG,0)-1,MATCH($E316&amp;"/"&amp;O$1,Data!$1:$1,0)-1)=0,"",OFFSET(Data!$A$1,MATCH($D316,Data!$CG:$CG,0)-1,MATCH($E316&amp;"/"&amp;O$1,Data!$1:$1,0)-1)))</f>
        <v/>
      </c>
      <c r="P316" s="252" t="str">
        <f ca="1">IF(ISERROR(OFFSET(Data!$A$1,MATCH($D316,Data!$CG:$CG,0)-1,MATCH($E316&amp;"/"&amp;P$1,Data!$1:$1,0)-1))=TRUE,"",IF(OFFSET(Data!$A$1,MATCH($D316,Data!$CG:$CG,0)-1,MATCH($E316&amp;"/"&amp;P$1,Data!$1:$1,0)-1)=0,"",OFFSET(Data!$A$1,MATCH($D316,Data!$CG:$CG,0)-1,MATCH($E316&amp;"/"&amp;P$1,Data!$1:$1,0)-1)))</f>
        <v/>
      </c>
      <c r="Q316" s="252" t="str">
        <f ca="1">IF(ISERROR(OFFSET(Data!$A$1,MATCH($D316,Data!$CG:$CG,0)-1,MATCH($E316&amp;"/"&amp;Q$1,Data!$1:$1,0)-1))=TRUE,"",IF(OFFSET(Data!$A$1,MATCH($D316,Data!$CG:$CG,0)-1,MATCH($E316&amp;"/"&amp;Q$1,Data!$1:$1,0)-1)=0,"",OFFSET(Data!$A$1,MATCH($D316,Data!$CG:$CG,0)-1,MATCH($E316&amp;"/"&amp;Q$1,Data!$1:$1,0)-1)))</f>
        <v/>
      </c>
      <c r="R316" s="252" t="str">
        <f ca="1">IF(ISERROR(OFFSET(Data!$A$1,MATCH($D316,Data!$CG:$CG,0)-1,MATCH($E316&amp;"/"&amp;R$1,Data!$1:$1,0)-1))=TRUE,"",IF(OFFSET(Data!$A$1,MATCH($D316,Data!$CG:$CG,0)-1,MATCH($E316&amp;"/"&amp;R$1,Data!$1:$1,0)-1)=0,"",OFFSET(Data!$A$1,MATCH($D316,Data!$CG:$CG,0)-1,MATCH($E316&amp;"/"&amp;R$1,Data!$1:$1,0)-1)))</f>
        <v/>
      </c>
      <c r="S316" s="252" t="str">
        <f ca="1">IF(ISERROR(OFFSET(Data!$A$1,MATCH($D316,Data!$CG:$CG,0)-1,MATCH($E316&amp;"/"&amp;S$1,Data!$1:$1,0)-1))=TRUE,"",IF(OFFSET(Data!$A$1,MATCH($D316,Data!$CG:$CG,0)-1,MATCH($E316&amp;"/"&amp;S$1,Data!$1:$1,0)-1)=0,"",OFFSET(Data!$A$1,MATCH($D316,Data!$CG:$CG,0)-1,MATCH($E316&amp;"/"&amp;S$1,Data!$1:$1,0)-1)))</f>
        <v/>
      </c>
      <c r="T316" s="252" t="str">
        <f ca="1">IF(ISERROR(OFFSET(Data!$A$1,MATCH($D316,Data!$CG:$CG,0)-1,MATCH($E316&amp;"/"&amp;T$1,Data!$1:$1,0)-1))=TRUE,"",IF(OFFSET(Data!$A$1,MATCH($D316,Data!$CG:$CG,0)-1,MATCH($E316&amp;"/"&amp;T$1,Data!$1:$1,0)-1)=0,"",OFFSET(Data!$A$1,MATCH($D316,Data!$CG:$CG,0)-1,MATCH($E316&amp;"/"&amp;T$1,Data!$1:$1,0)-1)))</f>
        <v/>
      </c>
      <c r="U316" s="252" t="str">
        <f ca="1">IF(ISERROR(OFFSET(Data!$A$1,MATCH($D316,Data!$CG:$CG,0)-1,MATCH($E316&amp;"/"&amp;U$1,Data!$1:$1,0)-1))=TRUE,"",IF(OFFSET(Data!$A$1,MATCH($D316,Data!$CG:$CG,0)-1,MATCH($E316&amp;"/"&amp;U$1,Data!$1:$1,0)-1)=0,"",OFFSET(Data!$A$1,MATCH($D316,Data!$CG:$CG,0)-1,MATCH($E316&amp;"/"&amp;U$1,Data!$1:$1,0)-1)))</f>
        <v/>
      </c>
      <c r="V316" s="252" t="str">
        <f ca="1">IF(ISERROR(OFFSET(Data!$A$1,MATCH($D316,Data!$CG:$CG,0)-1,MATCH($E316&amp;"/"&amp;V$1,Data!$1:$1,0)-1))=TRUE,"",IF(OFFSET(Data!$A$1,MATCH($D316,Data!$CG:$CG,0)-1,MATCH($E316&amp;"/"&amp;V$1,Data!$1:$1,0)-1)=0,"",OFFSET(Data!$A$1,MATCH($D316,Data!$CG:$CG,0)-1,MATCH($E316&amp;"/"&amp;V$1,Data!$1:$1,0)-1)))</f>
        <v/>
      </c>
      <c r="W316" s="269" t="str">
        <f ca="1">IF(ISERROR(OFFSET(Data!$A$1,MATCH($D316,Data!$CG:$CG,0)-1,MATCH($E316&amp;"/"&amp;W$1,Data!$1:$1,0)-1))=TRUE,"",IF(OFFSET(Data!$A$1,MATCH($D316,Data!$CG:$CG,0)-1,MATCH($E316&amp;"/"&amp;W$1,Data!$1:$1,0)-1)=0,"",OFFSET(Data!$A$1,MATCH($D316,Data!$CG:$CG,0)-1,MATCH($E316&amp;"/"&amp;W$1,Data!$1:$1,0)-1)))</f>
        <v/>
      </c>
      <c r="X316" s="252" t="str">
        <f ca="1">IF(ISERROR(OFFSET(Data!$A$1,MATCH($D316,Data!$CG:$CG,0)-1,MATCH($E316&amp;"/"&amp;X$1,Data!$1:$1,0)-1))=TRUE,"",IF(OFFSET(Data!$A$1,MATCH($D316,Data!$CG:$CG,0)-1,MATCH($E316&amp;"/"&amp;X$1,Data!$1:$1,0)-1)=0,"",OFFSET(Data!$A$1,MATCH($D316,Data!$CG:$CG,0)-1,MATCH($E316&amp;"/"&amp;X$1,Data!$1:$1,0)-1)))</f>
        <v/>
      </c>
      <c r="Y316" s="252" t="str">
        <f ca="1">IF(ISERROR(OFFSET(Data!$A$1,MATCH($D316,Data!$CG:$CG,0)-1,MATCH($E316&amp;"/"&amp;Y$1,Data!$1:$1,0)-1))=TRUE,"",IF(OFFSET(Data!$A$1,MATCH($D316,Data!$CG:$CG,0)-1,MATCH($E316&amp;"/"&amp;Y$1,Data!$1:$1,0)-1)=0,"",OFFSET(Data!$A$1,MATCH($D316,Data!$CG:$CG,0)-1,MATCH($E316&amp;"/"&amp;Y$1,Data!$1:$1,0)-1)))</f>
        <v/>
      </c>
      <c r="Z316" s="252" t="str">
        <f ca="1">IF(ISERROR(OFFSET(Data!$A$1,MATCH($D316,Data!$CG:$CG,0)-1,MATCH($E316&amp;"/"&amp;Z$1,Data!$1:$1,0)-1))=TRUE,"",IF(OFFSET(Data!$A$1,MATCH($D316,Data!$CG:$CG,0)-1,MATCH($E316&amp;"/"&amp;Z$1,Data!$1:$1,0)-1)=0,"",OFFSET(Data!$A$1,MATCH($D316,Data!$CG:$CG,0)-1,MATCH($E316&amp;"/"&amp;Z$1,Data!$1:$1,0)-1)))</f>
        <v/>
      </c>
      <c r="AA316" s="252" t="str">
        <f ca="1">IF(ISERROR(OFFSET(Data!$A$1,MATCH($D316,Data!$CG:$CG,0)-1,MATCH($E316&amp;"/"&amp;AA$1,Data!$1:$1,0)-1))=TRUE,"",IF(OFFSET(Data!$A$1,MATCH($D316,Data!$CG:$CG,0)-1,MATCH($E316&amp;"/"&amp;AA$1,Data!$1:$1,0)-1)=0,"",OFFSET(Data!$A$1,MATCH($D316,Data!$CG:$CG,0)-1,MATCH($E316&amp;"/"&amp;AA$1,Data!$1:$1,0)-1)))</f>
        <v/>
      </c>
      <c r="AB316" s="252" t="str">
        <f ca="1">IF(ISERROR(OFFSET(Data!$A$1,MATCH($D316,Data!$CG:$CG,0)-1,MATCH($E316&amp;"/"&amp;AB$1,Data!$1:$1,0)-1))=TRUE,"",IF(OFFSET(Data!$A$1,MATCH($D316,Data!$CG:$CG,0)-1,MATCH($E316&amp;"/"&amp;AB$1,Data!$1:$1,0)-1)=0,"",OFFSET(Data!$A$1,MATCH($D316,Data!$CG:$CG,0)-1,MATCH($E316&amp;"/"&amp;AB$1,Data!$1:$1,0)-1)))</f>
        <v/>
      </c>
      <c r="AC316" s="252" t="str">
        <f ca="1">IF(ISERROR(OFFSET(Data!$A$1,MATCH($D316,Data!$CG:$CG,0)-1,MATCH($E316&amp;"/"&amp;AC$1,Data!$1:$1,0)-1))=TRUE,"",IF(OFFSET(Data!$A$1,MATCH($D316,Data!$CG:$CG,0)-1,MATCH($E316&amp;"/"&amp;AC$1,Data!$1:$1,0)-1)=0,"",OFFSET(Data!$A$1,MATCH($D316,Data!$CG:$CG,0)-1,MATCH($E316&amp;"/"&amp;AC$1,Data!$1:$1,0)-1)))</f>
        <v/>
      </c>
      <c r="AD316" s="252" t="str">
        <f ca="1">IF(ISERROR(OFFSET(Data!$A$1,MATCH($D316,Data!$CG:$CG,0)-1,MATCH($E316&amp;"/"&amp;AD$1,Data!$1:$1,0)-1))=TRUE,"",IF(OFFSET(Data!$A$1,MATCH($D316,Data!$CG:$CG,0)-1,MATCH($E316&amp;"/"&amp;AD$1,Data!$1:$1,0)-1)=0,"",OFFSET(Data!$A$1,MATCH($D316,Data!$CG:$CG,0)-1,MATCH($E316&amp;"/"&amp;AD$1,Data!$1:$1,0)-1)))</f>
        <v/>
      </c>
      <c r="AE316" s="252" t="str">
        <f ca="1">IF(ISERROR(OFFSET(Data!$A$1,MATCH($D316,Data!$CG:$CG,0)-1,MATCH($E316&amp;"/"&amp;AE$1,Data!$1:$1,0)-1))=TRUE,"",IF(OFFSET(Data!$A$1,MATCH($D316,Data!$CG:$CG,0)-1,MATCH($E316&amp;"/"&amp;AE$1,Data!$1:$1,0)-1)=0,"",OFFSET(Data!$A$1,MATCH($D316,Data!$CG:$CG,0)-1,MATCH($E316&amp;"/"&amp;AE$1,Data!$1:$1,0)-1)))</f>
        <v/>
      </c>
      <c r="AF316" s="253" t="str">
        <f ca="1">IF(ISERROR(OFFSET(Data!$A$1,MATCH($D316,Data!$CG:$CG,0)-1,MATCH($E316&amp;"/"&amp;AF$1,Data!$1:$1,0)-1))=TRUE,"",IF(OFFSET(Data!$A$1,MATCH($D316,Data!$CG:$CG,0)-1,MATCH($E316&amp;"/"&amp;AF$1,Data!$1:$1,0)-1)=0,"",OFFSET(Data!$A$1,MATCH($D316,Data!$CG:$CG,0)-1,MATCH($E316&amp;"/"&amp;AF$1,Data!$1:$1,0)-1)))</f>
        <v/>
      </c>
      <c r="AG316" s="188">
        <f t="shared" ca="1" si="8"/>
        <v>0</v>
      </c>
      <c r="AH316" s="208">
        <f ca="1">SUM(AG314:AG316)</f>
        <v>0</v>
      </c>
    </row>
    <row r="317" spans="1:34" ht="15.75" hidden="1" customHeight="1" x14ac:dyDescent="0.25">
      <c r="A317" s="446"/>
      <c r="B317" s="469"/>
      <c r="C317" s="472"/>
      <c r="D317" s="50" t="e">
        <f>IF(C317&lt;&gt;"",C317,D316)</f>
        <v>#N/A</v>
      </c>
      <c r="E317" s="51" t="s">
        <v>24</v>
      </c>
      <c r="F317" s="254" t="str">
        <f ca="1">IF(ISERROR(OFFSET(Data!$A$1,MATCH($D317,Data!$CG:$CG,0)-1,MATCH($E317&amp;"/"&amp;F$1,Data!$1:$1,0)-1))=TRUE,"",IF(OFFSET(Data!$A$1,MATCH($D317,Data!$CG:$CG,0)-1,MATCH($E317&amp;"/"&amp;F$1,Data!$1:$1,0)-1)=0,"",OFFSET(Data!$A$1,MATCH($D317,Data!$CG:$CG,0)-1,MATCH($E317&amp;"/"&amp;F$1,Data!$1:$1,0)-1)))</f>
        <v/>
      </c>
      <c r="G317" s="252" t="str">
        <f ca="1">IF(ISERROR(OFFSET(Data!$A$1,MATCH($D317,Data!$CG:$CG,0)-1,MATCH($E317&amp;"/"&amp;G$1,Data!$1:$1,0)-1))=TRUE,"",IF(OFFSET(Data!$A$1,MATCH($D317,Data!$CG:$CG,0)-1,MATCH($E317&amp;"/"&amp;G$1,Data!$1:$1,0)-1)=0,"",OFFSET(Data!$A$1,MATCH($D317,Data!$CG:$CG,0)-1,MATCH($E317&amp;"/"&amp;G$1,Data!$1:$1,0)-1)))</f>
        <v/>
      </c>
      <c r="H317" s="252" t="str">
        <f ca="1">IF(ISERROR(OFFSET(Data!$A$1,MATCH($D317,Data!$CG:$CG,0)-1,MATCH($E317&amp;"/"&amp;H$1,Data!$1:$1,0)-1))=TRUE,"",IF(OFFSET(Data!$A$1,MATCH($D317,Data!$CG:$CG,0)-1,MATCH($E317&amp;"/"&amp;H$1,Data!$1:$1,0)-1)=0,"",OFFSET(Data!$A$1,MATCH($D317,Data!$CG:$CG,0)-1,MATCH($E317&amp;"/"&amp;H$1,Data!$1:$1,0)-1)))</f>
        <v/>
      </c>
      <c r="I317" s="252" t="str">
        <f ca="1">IF(ISERROR(OFFSET(Data!$A$1,MATCH($D317,Data!$CG:$CG,0)-1,MATCH($E317&amp;"/"&amp;I$1,Data!$1:$1,0)-1))=TRUE,"",IF(OFFSET(Data!$A$1,MATCH($D317,Data!$CG:$CG,0)-1,MATCH($E317&amp;"/"&amp;I$1,Data!$1:$1,0)-1)=0,"",OFFSET(Data!$A$1,MATCH($D317,Data!$CG:$CG,0)-1,MATCH($E317&amp;"/"&amp;I$1,Data!$1:$1,0)-1)))</f>
        <v/>
      </c>
      <c r="J317" s="252" t="str">
        <f ca="1">IF(ISERROR(OFFSET(Data!$A$1,MATCH($D317,Data!$CG:$CG,0)-1,MATCH($E317&amp;"/"&amp;J$1,Data!$1:$1,0)-1))=TRUE,"",IF(OFFSET(Data!$A$1,MATCH($D317,Data!$CG:$CG,0)-1,MATCH($E317&amp;"/"&amp;J$1,Data!$1:$1,0)-1)=0,"",OFFSET(Data!$A$1,MATCH($D317,Data!$CG:$CG,0)-1,MATCH($E317&amp;"/"&amp;J$1,Data!$1:$1,0)-1)))</f>
        <v/>
      </c>
      <c r="K317" s="252" t="str">
        <f ca="1">IF(ISERROR(OFFSET(Data!$A$1,MATCH($D317,Data!$CG:$CG,0)-1,MATCH($E317&amp;"/"&amp;K$1,Data!$1:$1,0)-1))=TRUE,"",IF(OFFSET(Data!$A$1,MATCH($D317,Data!$CG:$CG,0)-1,MATCH($E317&amp;"/"&amp;K$1,Data!$1:$1,0)-1)=0,"",OFFSET(Data!$A$1,MATCH($D317,Data!$CG:$CG,0)-1,MATCH($E317&amp;"/"&amp;K$1,Data!$1:$1,0)-1)))</f>
        <v/>
      </c>
      <c r="L317" s="252" t="str">
        <f ca="1">IF(ISERROR(OFFSET(Data!$A$1,MATCH($D317,Data!$CG:$CG,0)-1,MATCH($E317&amp;"/"&amp;L$1,Data!$1:$1,0)-1))=TRUE,"",IF(OFFSET(Data!$A$1,MATCH($D317,Data!$CG:$CG,0)-1,MATCH($E317&amp;"/"&amp;L$1,Data!$1:$1,0)-1)=0,"",OFFSET(Data!$A$1,MATCH($D317,Data!$CG:$CG,0)-1,MATCH($E317&amp;"/"&amp;L$1,Data!$1:$1,0)-1)))</f>
        <v/>
      </c>
      <c r="M317" s="252" t="str">
        <f ca="1">IF(ISERROR(OFFSET(Data!$A$1,MATCH($D317,Data!$CG:$CG,0)-1,MATCH($E317&amp;"/"&amp;M$1,Data!$1:$1,0)-1))=TRUE,"",IF(OFFSET(Data!$A$1,MATCH($D317,Data!$CG:$CG,0)-1,MATCH($E317&amp;"/"&amp;M$1,Data!$1:$1,0)-1)=0,"",OFFSET(Data!$A$1,MATCH($D317,Data!$CG:$CG,0)-1,MATCH($E317&amp;"/"&amp;M$1,Data!$1:$1,0)-1)))</f>
        <v/>
      </c>
      <c r="N317" s="252" t="str">
        <f ca="1">IF(ISERROR(OFFSET(Data!$A$1,MATCH($D317,Data!$CG:$CG,0)-1,MATCH($E317&amp;"/"&amp;N$1,Data!$1:$1,0)-1))=TRUE,"",IF(OFFSET(Data!$A$1,MATCH($D317,Data!$CG:$CG,0)-1,MATCH($E317&amp;"/"&amp;N$1,Data!$1:$1,0)-1)=0,"",OFFSET(Data!$A$1,MATCH($D317,Data!$CG:$CG,0)-1,MATCH($E317&amp;"/"&amp;N$1,Data!$1:$1,0)-1)))</f>
        <v/>
      </c>
      <c r="O317" s="252" t="str">
        <f ca="1">IF(ISERROR(OFFSET(Data!$A$1,MATCH($D317,Data!$CG:$CG,0)-1,MATCH($E317&amp;"/"&amp;O$1,Data!$1:$1,0)-1))=TRUE,"",IF(OFFSET(Data!$A$1,MATCH($D317,Data!$CG:$CG,0)-1,MATCH($E317&amp;"/"&amp;O$1,Data!$1:$1,0)-1)=0,"",OFFSET(Data!$A$1,MATCH($D317,Data!$CG:$CG,0)-1,MATCH($E317&amp;"/"&amp;O$1,Data!$1:$1,0)-1)))</f>
        <v/>
      </c>
      <c r="P317" s="252" t="str">
        <f ca="1">IF(ISERROR(OFFSET(Data!$A$1,MATCH($D317,Data!$CG:$CG,0)-1,MATCH($E317&amp;"/"&amp;P$1,Data!$1:$1,0)-1))=TRUE,"",IF(OFFSET(Data!$A$1,MATCH($D317,Data!$CG:$CG,0)-1,MATCH($E317&amp;"/"&amp;P$1,Data!$1:$1,0)-1)=0,"",OFFSET(Data!$A$1,MATCH($D317,Data!$CG:$CG,0)-1,MATCH($E317&amp;"/"&amp;P$1,Data!$1:$1,0)-1)))</f>
        <v/>
      </c>
      <c r="Q317" s="252" t="str">
        <f ca="1">IF(ISERROR(OFFSET(Data!$A$1,MATCH($D317,Data!$CG:$CG,0)-1,MATCH($E317&amp;"/"&amp;Q$1,Data!$1:$1,0)-1))=TRUE,"",IF(OFFSET(Data!$A$1,MATCH($D317,Data!$CG:$CG,0)-1,MATCH($E317&amp;"/"&amp;Q$1,Data!$1:$1,0)-1)=0,"",OFFSET(Data!$A$1,MATCH($D317,Data!$CG:$CG,0)-1,MATCH($E317&amp;"/"&amp;Q$1,Data!$1:$1,0)-1)))</f>
        <v/>
      </c>
      <c r="R317" s="252" t="str">
        <f ca="1">IF(ISERROR(OFFSET(Data!$A$1,MATCH($D317,Data!$CG:$CG,0)-1,MATCH($E317&amp;"/"&amp;R$1,Data!$1:$1,0)-1))=TRUE,"",IF(OFFSET(Data!$A$1,MATCH($D317,Data!$CG:$CG,0)-1,MATCH($E317&amp;"/"&amp;R$1,Data!$1:$1,0)-1)=0,"",OFFSET(Data!$A$1,MATCH($D317,Data!$CG:$CG,0)-1,MATCH($E317&amp;"/"&amp;R$1,Data!$1:$1,0)-1)))</f>
        <v/>
      </c>
      <c r="S317" s="252" t="str">
        <f ca="1">IF(ISERROR(OFFSET(Data!$A$1,MATCH($D317,Data!$CG:$CG,0)-1,MATCH($E317&amp;"/"&amp;S$1,Data!$1:$1,0)-1))=TRUE,"",IF(OFFSET(Data!$A$1,MATCH($D317,Data!$CG:$CG,0)-1,MATCH($E317&amp;"/"&amp;S$1,Data!$1:$1,0)-1)=0,"",OFFSET(Data!$A$1,MATCH($D317,Data!$CG:$CG,0)-1,MATCH($E317&amp;"/"&amp;S$1,Data!$1:$1,0)-1)))</f>
        <v/>
      </c>
      <c r="T317" s="252" t="str">
        <f ca="1">IF(ISERROR(OFFSET(Data!$A$1,MATCH($D317,Data!$CG:$CG,0)-1,MATCH($E317&amp;"/"&amp;T$1,Data!$1:$1,0)-1))=TRUE,"",IF(OFFSET(Data!$A$1,MATCH($D317,Data!$CG:$CG,0)-1,MATCH($E317&amp;"/"&amp;T$1,Data!$1:$1,0)-1)=0,"",OFFSET(Data!$A$1,MATCH($D317,Data!$CG:$CG,0)-1,MATCH($E317&amp;"/"&amp;T$1,Data!$1:$1,0)-1)))</f>
        <v/>
      </c>
      <c r="U317" s="252" t="str">
        <f ca="1">IF(ISERROR(OFFSET(Data!$A$1,MATCH($D317,Data!$CG:$CG,0)-1,MATCH($E317&amp;"/"&amp;U$1,Data!$1:$1,0)-1))=TRUE,"",IF(OFFSET(Data!$A$1,MATCH($D317,Data!$CG:$CG,0)-1,MATCH($E317&amp;"/"&amp;U$1,Data!$1:$1,0)-1)=0,"",OFFSET(Data!$A$1,MATCH($D317,Data!$CG:$CG,0)-1,MATCH($E317&amp;"/"&amp;U$1,Data!$1:$1,0)-1)))</f>
        <v/>
      </c>
      <c r="V317" s="252" t="str">
        <f ca="1">IF(ISERROR(OFFSET(Data!$A$1,MATCH($D317,Data!$CG:$CG,0)-1,MATCH($E317&amp;"/"&amp;V$1,Data!$1:$1,0)-1))=TRUE,"",IF(OFFSET(Data!$A$1,MATCH($D317,Data!$CG:$CG,0)-1,MATCH($E317&amp;"/"&amp;V$1,Data!$1:$1,0)-1)=0,"",OFFSET(Data!$A$1,MATCH($D317,Data!$CG:$CG,0)-1,MATCH($E317&amp;"/"&amp;V$1,Data!$1:$1,0)-1)))</f>
        <v/>
      </c>
      <c r="W317" s="269" t="str">
        <f ca="1">IF(ISERROR(OFFSET(Data!$A$1,MATCH($D317,Data!$CG:$CG,0)-1,MATCH($E317&amp;"/"&amp;W$1,Data!$1:$1,0)-1))=TRUE,"",IF(OFFSET(Data!$A$1,MATCH($D317,Data!$CG:$CG,0)-1,MATCH($E317&amp;"/"&amp;W$1,Data!$1:$1,0)-1)=0,"",OFFSET(Data!$A$1,MATCH($D317,Data!$CG:$CG,0)-1,MATCH($E317&amp;"/"&amp;W$1,Data!$1:$1,0)-1)))</f>
        <v/>
      </c>
      <c r="X317" s="252" t="str">
        <f ca="1">IF(ISERROR(OFFSET(Data!$A$1,MATCH($D317,Data!$CG:$CG,0)-1,MATCH($E317&amp;"/"&amp;X$1,Data!$1:$1,0)-1))=TRUE,"",IF(OFFSET(Data!$A$1,MATCH($D317,Data!$CG:$CG,0)-1,MATCH($E317&amp;"/"&amp;X$1,Data!$1:$1,0)-1)=0,"",OFFSET(Data!$A$1,MATCH($D317,Data!$CG:$CG,0)-1,MATCH($E317&amp;"/"&amp;X$1,Data!$1:$1,0)-1)))</f>
        <v/>
      </c>
      <c r="Y317" s="252" t="str">
        <f ca="1">IF(ISERROR(OFFSET(Data!$A$1,MATCH($D317,Data!$CG:$CG,0)-1,MATCH($E317&amp;"/"&amp;Y$1,Data!$1:$1,0)-1))=TRUE,"",IF(OFFSET(Data!$A$1,MATCH($D317,Data!$CG:$CG,0)-1,MATCH($E317&amp;"/"&amp;Y$1,Data!$1:$1,0)-1)=0,"",OFFSET(Data!$A$1,MATCH($D317,Data!$CG:$CG,0)-1,MATCH($E317&amp;"/"&amp;Y$1,Data!$1:$1,0)-1)))</f>
        <v/>
      </c>
      <c r="Z317" s="252" t="str">
        <f ca="1">IF(ISERROR(OFFSET(Data!$A$1,MATCH($D317,Data!$CG:$CG,0)-1,MATCH($E317&amp;"/"&amp;Z$1,Data!$1:$1,0)-1))=TRUE,"",IF(OFFSET(Data!$A$1,MATCH($D317,Data!$CG:$CG,0)-1,MATCH($E317&amp;"/"&amp;Z$1,Data!$1:$1,0)-1)=0,"",OFFSET(Data!$A$1,MATCH($D317,Data!$CG:$CG,0)-1,MATCH($E317&amp;"/"&amp;Z$1,Data!$1:$1,0)-1)))</f>
        <v/>
      </c>
      <c r="AA317" s="252" t="str">
        <f ca="1">IF(ISERROR(OFFSET(Data!$A$1,MATCH($D317,Data!$CG:$CG,0)-1,MATCH($E317&amp;"/"&amp;AA$1,Data!$1:$1,0)-1))=TRUE,"",IF(OFFSET(Data!$A$1,MATCH($D317,Data!$CG:$CG,0)-1,MATCH($E317&amp;"/"&amp;AA$1,Data!$1:$1,0)-1)=0,"",OFFSET(Data!$A$1,MATCH($D317,Data!$CG:$CG,0)-1,MATCH($E317&amp;"/"&amp;AA$1,Data!$1:$1,0)-1)))</f>
        <v/>
      </c>
      <c r="AB317" s="252" t="str">
        <f ca="1">IF(ISERROR(OFFSET(Data!$A$1,MATCH($D317,Data!$CG:$CG,0)-1,MATCH($E317&amp;"/"&amp;AB$1,Data!$1:$1,0)-1))=TRUE,"",IF(OFFSET(Data!$A$1,MATCH($D317,Data!$CG:$CG,0)-1,MATCH($E317&amp;"/"&amp;AB$1,Data!$1:$1,0)-1)=0,"",OFFSET(Data!$A$1,MATCH($D317,Data!$CG:$CG,0)-1,MATCH($E317&amp;"/"&amp;AB$1,Data!$1:$1,0)-1)))</f>
        <v/>
      </c>
      <c r="AC317" s="252" t="str">
        <f ca="1">IF(ISERROR(OFFSET(Data!$A$1,MATCH($D317,Data!$CG:$CG,0)-1,MATCH($E317&amp;"/"&amp;AC$1,Data!$1:$1,0)-1))=TRUE,"",IF(OFFSET(Data!$A$1,MATCH($D317,Data!$CG:$CG,0)-1,MATCH($E317&amp;"/"&amp;AC$1,Data!$1:$1,0)-1)=0,"",OFFSET(Data!$A$1,MATCH($D317,Data!$CG:$CG,0)-1,MATCH($E317&amp;"/"&amp;AC$1,Data!$1:$1,0)-1)))</f>
        <v/>
      </c>
      <c r="AD317" s="252" t="str">
        <f ca="1">IF(ISERROR(OFFSET(Data!$A$1,MATCH($D317,Data!$CG:$CG,0)-1,MATCH($E317&amp;"/"&amp;AD$1,Data!$1:$1,0)-1))=TRUE,"",IF(OFFSET(Data!$A$1,MATCH($D317,Data!$CG:$CG,0)-1,MATCH($E317&amp;"/"&amp;AD$1,Data!$1:$1,0)-1)=0,"",OFFSET(Data!$A$1,MATCH($D317,Data!$CG:$CG,0)-1,MATCH($E317&amp;"/"&amp;AD$1,Data!$1:$1,0)-1)))</f>
        <v/>
      </c>
      <c r="AE317" s="252" t="str">
        <f ca="1">IF(ISERROR(OFFSET(Data!$A$1,MATCH($D317,Data!$CG:$CG,0)-1,MATCH($E317&amp;"/"&amp;AE$1,Data!$1:$1,0)-1))=TRUE,"",IF(OFFSET(Data!$A$1,MATCH($D317,Data!$CG:$CG,0)-1,MATCH($E317&amp;"/"&amp;AE$1,Data!$1:$1,0)-1)=0,"",OFFSET(Data!$A$1,MATCH($D317,Data!$CG:$CG,0)-1,MATCH($E317&amp;"/"&amp;AE$1,Data!$1:$1,0)-1)))</f>
        <v/>
      </c>
      <c r="AF317" s="253" t="str">
        <f ca="1">IF(ISERROR(OFFSET(Data!$A$1,MATCH($D317,Data!$CG:$CG,0)-1,MATCH($E317&amp;"/"&amp;AF$1,Data!$1:$1,0)-1))=TRUE,"",IF(OFFSET(Data!$A$1,MATCH($D317,Data!$CG:$CG,0)-1,MATCH($E317&amp;"/"&amp;AF$1,Data!$1:$1,0)-1)=0,"",OFFSET(Data!$A$1,MATCH($D317,Data!$CG:$CG,0)-1,MATCH($E317&amp;"/"&amp;AF$1,Data!$1:$1,0)-1)))</f>
        <v/>
      </c>
      <c r="AG317" s="188">
        <f t="shared" ca="1" si="8"/>
        <v>0</v>
      </c>
      <c r="AH317" s="208">
        <f ca="1">SUM(AG314:AG317)</f>
        <v>0</v>
      </c>
    </row>
    <row r="318" spans="1:34" ht="15.75" hidden="1" customHeight="1" thickBot="1" x14ac:dyDescent="0.3">
      <c r="A318" s="447"/>
      <c r="B318" s="470"/>
      <c r="C318" s="473"/>
      <c r="D318" s="52" t="e">
        <f>IF(C318&lt;&gt;"",C318,D317)</f>
        <v>#N/A</v>
      </c>
      <c r="E318" s="53" t="s">
        <v>25</v>
      </c>
      <c r="F318" s="255" t="str">
        <f ca="1">IF(ISERROR(OFFSET(Data!$A$1,MATCH($D318,Data!$CG:$CG,0)-1,MATCH($E318&amp;"/"&amp;F$1,Data!$1:$1,0)-1))=TRUE,"",IF(OFFSET(Data!$A$1,MATCH($D318,Data!$CG:$CG,0)-1,MATCH($E318&amp;"/"&amp;F$1,Data!$1:$1,0)-1)=0,"",OFFSET(Data!$A$1,MATCH($D318,Data!$CG:$CG,0)-1,MATCH($E318&amp;"/"&amp;F$1,Data!$1:$1,0)-1)))</f>
        <v/>
      </c>
      <c r="G318" s="256" t="str">
        <f ca="1">IF(ISERROR(OFFSET(Data!$A$1,MATCH($D318,Data!$CG:$CG,0)-1,MATCH($E318&amp;"/"&amp;G$1,Data!$1:$1,0)-1))=TRUE,"",IF(OFFSET(Data!$A$1,MATCH($D318,Data!$CG:$CG,0)-1,MATCH($E318&amp;"/"&amp;G$1,Data!$1:$1,0)-1)=0,"",OFFSET(Data!$A$1,MATCH($D318,Data!$CG:$CG,0)-1,MATCH($E318&amp;"/"&amp;G$1,Data!$1:$1,0)-1)))</f>
        <v/>
      </c>
      <c r="H318" s="256" t="str">
        <f ca="1">IF(ISERROR(OFFSET(Data!$A$1,MATCH($D318,Data!$CG:$CG,0)-1,MATCH($E318&amp;"/"&amp;H$1,Data!$1:$1,0)-1))=TRUE,"",IF(OFFSET(Data!$A$1,MATCH($D318,Data!$CG:$CG,0)-1,MATCH($E318&amp;"/"&amp;H$1,Data!$1:$1,0)-1)=0,"",OFFSET(Data!$A$1,MATCH($D318,Data!$CG:$CG,0)-1,MATCH($E318&amp;"/"&amp;H$1,Data!$1:$1,0)-1)))</f>
        <v/>
      </c>
      <c r="I318" s="256" t="str">
        <f ca="1">IF(ISERROR(OFFSET(Data!$A$1,MATCH($D318,Data!$CG:$CG,0)-1,MATCH($E318&amp;"/"&amp;I$1,Data!$1:$1,0)-1))=TRUE,"",IF(OFFSET(Data!$A$1,MATCH($D318,Data!$CG:$CG,0)-1,MATCH($E318&amp;"/"&amp;I$1,Data!$1:$1,0)-1)=0,"",OFFSET(Data!$A$1,MATCH($D318,Data!$CG:$CG,0)-1,MATCH($E318&amp;"/"&amp;I$1,Data!$1:$1,0)-1)))</f>
        <v/>
      </c>
      <c r="J318" s="256" t="str">
        <f ca="1">IF(ISERROR(OFFSET(Data!$A$1,MATCH($D318,Data!$CG:$CG,0)-1,MATCH($E318&amp;"/"&amp;J$1,Data!$1:$1,0)-1))=TRUE,"",IF(OFFSET(Data!$A$1,MATCH($D318,Data!$CG:$CG,0)-1,MATCH($E318&amp;"/"&amp;J$1,Data!$1:$1,0)-1)=0,"",OFFSET(Data!$A$1,MATCH($D318,Data!$CG:$CG,0)-1,MATCH($E318&amp;"/"&amp;J$1,Data!$1:$1,0)-1)))</f>
        <v/>
      </c>
      <c r="K318" s="256" t="str">
        <f ca="1">IF(ISERROR(OFFSET(Data!$A$1,MATCH($D318,Data!$CG:$CG,0)-1,MATCH($E318&amp;"/"&amp;K$1,Data!$1:$1,0)-1))=TRUE,"",IF(OFFSET(Data!$A$1,MATCH($D318,Data!$CG:$CG,0)-1,MATCH($E318&amp;"/"&amp;K$1,Data!$1:$1,0)-1)=0,"",OFFSET(Data!$A$1,MATCH($D318,Data!$CG:$CG,0)-1,MATCH($E318&amp;"/"&amp;K$1,Data!$1:$1,0)-1)))</f>
        <v/>
      </c>
      <c r="L318" s="256" t="str">
        <f ca="1">IF(ISERROR(OFFSET(Data!$A$1,MATCH($D318,Data!$CG:$CG,0)-1,MATCH($E318&amp;"/"&amp;L$1,Data!$1:$1,0)-1))=TRUE,"",IF(OFFSET(Data!$A$1,MATCH($D318,Data!$CG:$CG,0)-1,MATCH($E318&amp;"/"&amp;L$1,Data!$1:$1,0)-1)=0,"",OFFSET(Data!$A$1,MATCH($D318,Data!$CG:$CG,0)-1,MATCH($E318&amp;"/"&amp;L$1,Data!$1:$1,0)-1)))</f>
        <v/>
      </c>
      <c r="M318" s="256" t="str">
        <f ca="1">IF(ISERROR(OFFSET(Data!$A$1,MATCH($D318,Data!$CG:$CG,0)-1,MATCH($E318&amp;"/"&amp;M$1,Data!$1:$1,0)-1))=TRUE,"",IF(OFFSET(Data!$A$1,MATCH($D318,Data!$CG:$CG,0)-1,MATCH($E318&amp;"/"&amp;M$1,Data!$1:$1,0)-1)=0,"",OFFSET(Data!$A$1,MATCH($D318,Data!$CG:$CG,0)-1,MATCH($E318&amp;"/"&amp;M$1,Data!$1:$1,0)-1)))</f>
        <v/>
      </c>
      <c r="N318" s="256" t="str">
        <f ca="1">IF(ISERROR(OFFSET(Data!$A$1,MATCH($D318,Data!$CG:$CG,0)-1,MATCH($E318&amp;"/"&amp;N$1,Data!$1:$1,0)-1))=TRUE,"",IF(OFFSET(Data!$A$1,MATCH($D318,Data!$CG:$CG,0)-1,MATCH($E318&amp;"/"&amp;N$1,Data!$1:$1,0)-1)=0,"",OFFSET(Data!$A$1,MATCH($D318,Data!$CG:$CG,0)-1,MATCH($E318&amp;"/"&amp;N$1,Data!$1:$1,0)-1)))</f>
        <v/>
      </c>
      <c r="O318" s="256" t="str">
        <f ca="1">IF(ISERROR(OFFSET(Data!$A$1,MATCH($D318,Data!$CG:$CG,0)-1,MATCH($E318&amp;"/"&amp;O$1,Data!$1:$1,0)-1))=TRUE,"",IF(OFFSET(Data!$A$1,MATCH($D318,Data!$CG:$CG,0)-1,MATCH($E318&amp;"/"&amp;O$1,Data!$1:$1,0)-1)=0,"",OFFSET(Data!$A$1,MATCH($D318,Data!$CG:$CG,0)-1,MATCH($E318&amp;"/"&amp;O$1,Data!$1:$1,0)-1)))</f>
        <v/>
      </c>
      <c r="P318" s="256" t="str">
        <f ca="1">IF(ISERROR(OFFSET(Data!$A$1,MATCH($D318,Data!$CG:$CG,0)-1,MATCH($E318&amp;"/"&amp;P$1,Data!$1:$1,0)-1))=TRUE,"",IF(OFFSET(Data!$A$1,MATCH($D318,Data!$CG:$CG,0)-1,MATCH($E318&amp;"/"&amp;P$1,Data!$1:$1,0)-1)=0,"",OFFSET(Data!$A$1,MATCH($D318,Data!$CG:$CG,0)-1,MATCH($E318&amp;"/"&amp;P$1,Data!$1:$1,0)-1)))</f>
        <v/>
      </c>
      <c r="Q318" s="256" t="str">
        <f ca="1">IF(ISERROR(OFFSET(Data!$A$1,MATCH($D318,Data!$CG:$CG,0)-1,MATCH($E318&amp;"/"&amp;Q$1,Data!$1:$1,0)-1))=TRUE,"",IF(OFFSET(Data!$A$1,MATCH($D318,Data!$CG:$CG,0)-1,MATCH($E318&amp;"/"&amp;Q$1,Data!$1:$1,0)-1)=0,"",OFFSET(Data!$A$1,MATCH($D318,Data!$CG:$CG,0)-1,MATCH($E318&amp;"/"&amp;Q$1,Data!$1:$1,0)-1)))</f>
        <v/>
      </c>
      <c r="R318" s="256" t="str">
        <f ca="1">IF(ISERROR(OFFSET(Data!$A$1,MATCH($D318,Data!$CG:$CG,0)-1,MATCH($E318&amp;"/"&amp;R$1,Data!$1:$1,0)-1))=TRUE,"",IF(OFFSET(Data!$A$1,MATCH($D318,Data!$CG:$CG,0)-1,MATCH($E318&amp;"/"&amp;R$1,Data!$1:$1,0)-1)=0,"",OFFSET(Data!$A$1,MATCH($D318,Data!$CG:$CG,0)-1,MATCH($E318&amp;"/"&amp;R$1,Data!$1:$1,0)-1)))</f>
        <v/>
      </c>
      <c r="S318" s="256" t="str">
        <f ca="1">IF(ISERROR(OFFSET(Data!$A$1,MATCH($D318,Data!$CG:$CG,0)-1,MATCH($E318&amp;"/"&amp;S$1,Data!$1:$1,0)-1))=TRUE,"",IF(OFFSET(Data!$A$1,MATCH($D318,Data!$CG:$CG,0)-1,MATCH($E318&amp;"/"&amp;S$1,Data!$1:$1,0)-1)=0,"",OFFSET(Data!$A$1,MATCH($D318,Data!$CG:$CG,0)-1,MATCH($E318&amp;"/"&amp;S$1,Data!$1:$1,0)-1)))</f>
        <v/>
      </c>
      <c r="T318" s="256" t="str">
        <f ca="1">IF(ISERROR(OFFSET(Data!$A$1,MATCH($D318,Data!$CG:$CG,0)-1,MATCH($E318&amp;"/"&amp;T$1,Data!$1:$1,0)-1))=TRUE,"",IF(OFFSET(Data!$A$1,MATCH($D318,Data!$CG:$CG,0)-1,MATCH($E318&amp;"/"&amp;T$1,Data!$1:$1,0)-1)=0,"",OFFSET(Data!$A$1,MATCH($D318,Data!$CG:$CG,0)-1,MATCH($E318&amp;"/"&amp;T$1,Data!$1:$1,0)-1)))</f>
        <v/>
      </c>
      <c r="U318" s="256" t="str">
        <f ca="1">IF(ISERROR(OFFSET(Data!$A$1,MATCH($D318,Data!$CG:$CG,0)-1,MATCH($E318&amp;"/"&amp;U$1,Data!$1:$1,0)-1))=TRUE,"",IF(OFFSET(Data!$A$1,MATCH($D318,Data!$CG:$CG,0)-1,MATCH($E318&amp;"/"&amp;U$1,Data!$1:$1,0)-1)=0,"",OFFSET(Data!$A$1,MATCH($D318,Data!$CG:$CG,0)-1,MATCH($E318&amp;"/"&amp;U$1,Data!$1:$1,0)-1)))</f>
        <v/>
      </c>
      <c r="V318" s="256" t="str">
        <f ca="1">IF(ISERROR(OFFSET(Data!$A$1,MATCH($D318,Data!$CG:$CG,0)-1,MATCH($E318&amp;"/"&amp;V$1,Data!$1:$1,0)-1))=TRUE,"",IF(OFFSET(Data!$A$1,MATCH($D318,Data!$CG:$CG,0)-1,MATCH($E318&amp;"/"&amp;V$1,Data!$1:$1,0)-1)=0,"",OFFSET(Data!$A$1,MATCH($D318,Data!$CG:$CG,0)-1,MATCH($E318&amp;"/"&amp;V$1,Data!$1:$1,0)-1)))</f>
        <v/>
      </c>
      <c r="W318" s="257" t="str">
        <f ca="1">IF(ISERROR(OFFSET(Data!$A$1,MATCH($D318,Data!$CG:$CG,0)-1,MATCH($E318&amp;"/"&amp;W$1,Data!$1:$1,0)-1))=TRUE,"",IF(OFFSET(Data!$A$1,MATCH($D318,Data!$CG:$CG,0)-1,MATCH($E318&amp;"/"&amp;W$1,Data!$1:$1,0)-1)=0,"",OFFSET(Data!$A$1,MATCH($D318,Data!$CG:$CG,0)-1,MATCH($E318&amp;"/"&amp;W$1,Data!$1:$1,0)-1)))</f>
        <v/>
      </c>
      <c r="X318" s="256" t="str">
        <f ca="1">IF(ISERROR(OFFSET(Data!$A$1,MATCH($D318,Data!$CG:$CG,0)-1,MATCH($E318&amp;"/"&amp;X$1,Data!$1:$1,0)-1))=TRUE,"",IF(OFFSET(Data!$A$1,MATCH($D318,Data!$CG:$CG,0)-1,MATCH($E318&amp;"/"&amp;X$1,Data!$1:$1,0)-1)=0,"",OFFSET(Data!$A$1,MATCH($D318,Data!$CG:$CG,0)-1,MATCH($E318&amp;"/"&amp;X$1,Data!$1:$1,0)-1)))</f>
        <v/>
      </c>
      <c r="Y318" s="256" t="str">
        <f ca="1">IF(ISERROR(OFFSET(Data!$A$1,MATCH($D318,Data!$CG:$CG,0)-1,MATCH($E318&amp;"/"&amp;Y$1,Data!$1:$1,0)-1))=TRUE,"",IF(OFFSET(Data!$A$1,MATCH($D318,Data!$CG:$CG,0)-1,MATCH($E318&amp;"/"&amp;Y$1,Data!$1:$1,0)-1)=0,"",OFFSET(Data!$A$1,MATCH($D318,Data!$CG:$CG,0)-1,MATCH($E318&amp;"/"&amp;Y$1,Data!$1:$1,0)-1)))</f>
        <v/>
      </c>
      <c r="Z318" s="256" t="str">
        <f ca="1">IF(ISERROR(OFFSET(Data!$A$1,MATCH($D318,Data!$CG:$CG,0)-1,MATCH($E318&amp;"/"&amp;Z$1,Data!$1:$1,0)-1))=TRUE,"",IF(OFFSET(Data!$A$1,MATCH($D318,Data!$CG:$CG,0)-1,MATCH($E318&amp;"/"&amp;Z$1,Data!$1:$1,0)-1)=0,"",OFFSET(Data!$A$1,MATCH($D318,Data!$CG:$CG,0)-1,MATCH($E318&amp;"/"&amp;Z$1,Data!$1:$1,0)-1)))</f>
        <v/>
      </c>
      <c r="AA318" s="256" t="str">
        <f ca="1">IF(ISERROR(OFFSET(Data!$A$1,MATCH($D318,Data!$CG:$CG,0)-1,MATCH($E318&amp;"/"&amp;AA$1,Data!$1:$1,0)-1))=TRUE,"",IF(OFFSET(Data!$A$1,MATCH($D318,Data!$CG:$CG,0)-1,MATCH($E318&amp;"/"&amp;AA$1,Data!$1:$1,0)-1)=0,"",OFFSET(Data!$A$1,MATCH($D318,Data!$CG:$CG,0)-1,MATCH($E318&amp;"/"&amp;AA$1,Data!$1:$1,0)-1)))</f>
        <v/>
      </c>
      <c r="AB318" s="256" t="str">
        <f ca="1">IF(ISERROR(OFFSET(Data!$A$1,MATCH($D318,Data!$CG:$CG,0)-1,MATCH($E318&amp;"/"&amp;AB$1,Data!$1:$1,0)-1))=TRUE,"",IF(OFFSET(Data!$A$1,MATCH($D318,Data!$CG:$CG,0)-1,MATCH($E318&amp;"/"&amp;AB$1,Data!$1:$1,0)-1)=0,"",OFFSET(Data!$A$1,MATCH($D318,Data!$CG:$CG,0)-1,MATCH($E318&amp;"/"&amp;AB$1,Data!$1:$1,0)-1)))</f>
        <v/>
      </c>
      <c r="AC318" s="256" t="str">
        <f ca="1">IF(ISERROR(OFFSET(Data!$A$1,MATCH($D318,Data!$CG:$CG,0)-1,MATCH($E318&amp;"/"&amp;AC$1,Data!$1:$1,0)-1))=TRUE,"",IF(OFFSET(Data!$A$1,MATCH($D318,Data!$CG:$CG,0)-1,MATCH($E318&amp;"/"&amp;AC$1,Data!$1:$1,0)-1)=0,"",OFFSET(Data!$A$1,MATCH($D318,Data!$CG:$CG,0)-1,MATCH($E318&amp;"/"&amp;AC$1,Data!$1:$1,0)-1)))</f>
        <v/>
      </c>
      <c r="AD318" s="256" t="str">
        <f ca="1">IF(ISERROR(OFFSET(Data!$A$1,MATCH($D318,Data!$CG:$CG,0)-1,MATCH($E318&amp;"/"&amp;AD$1,Data!$1:$1,0)-1))=TRUE,"",IF(OFFSET(Data!$A$1,MATCH($D318,Data!$CG:$CG,0)-1,MATCH($E318&amp;"/"&amp;AD$1,Data!$1:$1,0)-1)=0,"",OFFSET(Data!$A$1,MATCH($D318,Data!$CG:$CG,0)-1,MATCH($E318&amp;"/"&amp;AD$1,Data!$1:$1,0)-1)))</f>
        <v/>
      </c>
      <c r="AE318" s="256" t="str">
        <f ca="1">IF(ISERROR(OFFSET(Data!$A$1,MATCH($D318,Data!$CG:$CG,0)-1,MATCH($E318&amp;"/"&amp;AE$1,Data!$1:$1,0)-1))=TRUE,"",IF(OFFSET(Data!$A$1,MATCH($D318,Data!$CG:$CG,0)-1,MATCH($E318&amp;"/"&amp;AE$1,Data!$1:$1,0)-1)=0,"",OFFSET(Data!$A$1,MATCH($D318,Data!$CG:$CG,0)-1,MATCH($E318&amp;"/"&amp;AE$1,Data!$1:$1,0)-1)))</f>
        <v/>
      </c>
      <c r="AF318" s="258" t="str">
        <f ca="1">IF(ISERROR(OFFSET(Data!$A$1,MATCH($D318,Data!$CG:$CG,0)-1,MATCH($E318&amp;"/"&amp;AF$1,Data!$1:$1,0)-1))=TRUE,"",IF(OFFSET(Data!$A$1,MATCH($D318,Data!$CG:$CG,0)-1,MATCH($E318&amp;"/"&amp;AF$1,Data!$1:$1,0)-1)=0,"",OFFSET(Data!$A$1,MATCH($D318,Data!$CG:$CG,0)-1,MATCH($E318&amp;"/"&amp;AF$1,Data!$1:$1,0)-1)))</f>
        <v/>
      </c>
      <c r="AG318" s="197">
        <f t="shared" ca="1" si="8"/>
        <v>0</v>
      </c>
      <c r="AH318" s="209">
        <f ca="1">SUM(AG314:AG318)</f>
        <v>0</v>
      </c>
    </row>
    <row r="319" spans="1:34" ht="15" hidden="1" customHeight="1" x14ac:dyDescent="0.25">
      <c r="A319" s="445">
        <v>63</v>
      </c>
      <c r="B319" s="468" t="e">
        <f>INDEX(Data!CI:CI,MATCH("M"&amp;A319,Data!A:A,0))</f>
        <v>#N/A</v>
      </c>
      <c r="C319" s="471" t="e">
        <f>INDEX(Data!CG:CG,MATCH("M"&amp;A319,Data!A:A,0))</f>
        <v>#N/A</v>
      </c>
      <c r="D319" s="48" t="e">
        <f>IF(C319&lt;&gt;"",C319,#REF!)</f>
        <v>#N/A</v>
      </c>
      <c r="E319" s="49" t="s">
        <v>21</v>
      </c>
      <c r="F319" s="271" t="str">
        <f ca="1">IF(ISERROR(OFFSET(Data!$A$1,MATCH($D319,Data!$CG:$CG,0)-1,MATCH($E319&amp;"/"&amp;F$1,Data!$1:$1,0)-1))=TRUE,"",IF(OFFSET(Data!$A$1,MATCH($D319,Data!$CG:$CG,0)-1,MATCH($E319&amp;"/"&amp;F$1,Data!$1:$1,0)-1)=0,"",OFFSET(Data!$A$1,MATCH($D319,Data!$CG:$CG,0)-1,MATCH($E319&amp;"/"&amp;F$1,Data!$1:$1,0)-1)))</f>
        <v/>
      </c>
      <c r="G319" s="250" t="str">
        <f ca="1">IF(ISERROR(OFFSET(Data!$A$1,MATCH($D319,Data!$CG:$CG,0)-1,MATCH($E319&amp;"/"&amp;G$1,Data!$1:$1,0)-1))=TRUE,"",IF(OFFSET(Data!$A$1,MATCH($D319,Data!$CG:$CG,0)-1,MATCH($E319&amp;"/"&amp;G$1,Data!$1:$1,0)-1)=0,"",OFFSET(Data!$A$1,MATCH($D319,Data!$CG:$CG,0)-1,MATCH($E319&amp;"/"&amp;G$1,Data!$1:$1,0)-1)))</f>
        <v/>
      </c>
      <c r="H319" s="250" t="str">
        <f ca="1">IF(ISERROR(OFFSET(Data!$A$1,MATCH($D319,Data!$CG:$CG,0)-1,MATCH($E319&amp;"/"&amp;H$1,Data!$1:$1,0)-1))=TRUE,"",IF(OFFSET(Data!$A$1,MATCH($D319,Data!$CG:$CG,0)-1,MATCH($E319&amp;"/"&amp;H$1,Data!$1:$1,0)-1)=0,"",OFFSET(Data!$A$1,MATCH($D319,Data!$CG:$CG,0)-1,MATCH($E319&amp;"/"&amp;H$1,Data!$1:$1,0)-1)))</f>
        <v/>
      </c>
      <c r="I319" s="250" t="str">
        <f ca="1">IF(ISERROR(OFFSET(Data!$A$1,MATCH($D319,Data!$CG:$CG,0)-1,MATCH($E319&amp;"/"&amp;I$1,Data!$1:$1,0)-1))=TRUE,"",IF(OFFSET(Data!$A$1,MATCH($D319,Data!$CG:$CG,0)-1,MATCH($E319&amp;"/"&amp;I$1,Data!$1:$1,0)-1)=0,"",OFFSET(Data!$A$1,MATCH($D319,Data!$CG:$CG,0)-1,MATCH($E319&amp;"/"&amp;I$1,Data!$1:$1,0)-1)))</f>
        <v/>
      </c>
      <c r="J319" s="250" t="str">
        <f ca="1">IF(ISERROR(OFFSET(Data!$A$1,MATCH($D319,Data!$CG:$CG,0)-1,MATCH($E319&amp;"/"&amp;J$1,Data!$1:$1,0)-1))=TRUE,"",IF(OFFSET(Data!$A$1,MATCH($D319,Data!$CG:$CG,0)-1,MATCH($E319&amp;"/"&amp;J$1,Data!$1:$1,0)-1)=0,"",OFFSET(Data!$A$1,MATCH($D319,Data!$CG:$CG,0)-1,MATCH($E319&amp;"/"&amp;J$1,Data!$1:$1,0)-1)))</f>
        <v/>
      </c>
      <c r="K319" s="250" t="str">
        <f ca="1">IF(ISERROR(OFFSET(Data!$A$1,MATCH($D319,Data!$CG:$CG,0)-1,MATCH($E319&amp;"/"&amp;K$1,Data!$1:$1,0)-1))=TRUE,"",IF(OFFSET(Data!$A$1,MATCH($D319,Data!$CG:$CG,0)-1,MATCH($E319&amp;"/"&amp;K$1,Data!$1:$1,0)-1)=0,"",OFFSET(Data!$A$1,MATCH($D319,Data!$CG:$CG,0)-1,MATCH($E319&amp;"/"&amp;K$1,Data!$1:$1,0)-1)))</f>
        <v/>
      </c>
      <c r="L319" s="250" t="str">
        <f ca="1">IF(ISERROR(OFFSET(Data!$A$1,MATCH($D319,Data!$CG:$CG,0)-1,MATCH($E319&amp;"/"&amp;L$1,Data!$1:$1,0)-1))=TRUE,"",IF(OFFSET(Data!$A$1,MATCH($D319,Data!$CG:$CG,0)-1,MATCH($E319&amp;"/"&amp;L$1,Data!$1:$1,0)-1)=0,"",OFFSET(Data!$A$1,MATCH($D319,Data!$CG:$CG,0)-1,MATCH($E319&amp;"/"&amp;L$1,Data!$1:$1,0)-1)))</f>
        <v/>
      </c>
      <c r="M319" s="250" t="str">
        <f ca="1">IF(ISERROR(OFFSET(Data!$A$1,MATCH($D319,Data!$CG:$CG,0)-1,MATCH($E319&amp;"/"&amp;M$1,Data!$1:$1,0)-1))=TRUE,"",IF(OFFSET(Data!$A$1,MATCH($D319,Data!$CG:$CG,0)-1,MATCH($E319&amp;"/"&amp;M$1,Data!$1:$1,0)-1)=0,"",OFFSET(Data!$A$1,MATCH($D319,Data!$CG:$CG,0)-1,MATCH($E319&amp;"/"&amp;M$1,Data!$1:$1,0)-1)))</f>
        <v/>
      </c>
      <c r="N319" s="250" t="str">
        <f ca="1">IF(ISERROR(OFFSET(Data!$A$1,MATCH($D319,Data!$CG:$CG,0)-1,MATCH($E319&amp;"/"&amp;N$1,Data!$1:$1,0)-1))=TRUE,"",IF(OFFSET(Data!$A$1,MATCH($D319,Data!$CG:$CG,0)-1,MATCH($E319&amp;"/"&amp;N$1,Data!$1:$1,0)-1)=0,"",OFFSET(Data!$A$1,MATCH($D319,Data!$CG:$CG,0)-1,MATCH($E319&amp;"/"&amp;N$1,Data!$1:$1,0)-1)))</f>
        <v/>
      </c>
      <c r="O319" s="250" t="str">
        <f ca="1">IF(ISERROR(OFFSET(Data!$A$1,MATCH($D319,Data!$CG:$CG,0)-1,MATCH($E319&amp;"/"&amp;O$1,Data!$1:$1,0)-1))=TRUE,"",IF(OFFSET(Data!$A$1,MATCH($D319,Data!$CG:$CG,0)-1,MATCH($E319&amp;"/"&amp;O$1,Data!$1:$1,0)-1)=0,"",OFFSET(Data!$A$1,MATCH($D319,Data!$CG:$CG,0)-1,MATCH($E319&amp;"/"&amp;O$1,Data!$1:$1,0)-1)))</f>
        <v/>
      </c>
      <c r="P319" s="250" t="str">
        <f ca="1">IF(ISERROR(OFFSET(Data!$A$1,MATCH($D319,Data!$CG:$CG,0)-1,MATCH($E319&amp;"/"&amp;P$1,Data!$1:$1,0)-1))=TRUE,"",IF(OFFSET(Data!$A$1,MATCH($D319,Data!$CG:$CG,0)-1,MATCH($E319&amp;"/"&amp;P$1,Data!$1:$1,0)-1)=0,"",OFFSET(Data!$A$1,MATCH($D319,Data!$CG:$CG,0)-1,MATCH($E319&amp;"/"&amp;P$1,Data!$1:$1,0)-1)))</f>
        <v/>
      </c>
      <c r="Q319" s="250" t="str">
        <f ca="1">IF(ISERROR(OFFSET(Data!$A$1,MATCH($D319,Data!$CG:$CG,0)-1,MATCH($E319&amp;"/"&amp;Q$1,Data!$1:$1,0)-1))=TRUE,"",IF(OFFSET(Data!$A$1,MATCH($D319,Data!$CG:$CG,0)-1,MATCH($E319&amp;"/"&amp;Q$1,Data!$1:$1,0)-1)=0,"",OFFSET(Data!$A$1,MATCH($D319,Data!$CG:$CG,0)-1,MATCH($E319&amp;"/"&amp;Q$1,Data!$1:$1,0)-1)))</f>
        <v/>
      </c>
      <c r="R319" s="250" t="str">
        <f ca="1">IF(ISERROR(OFFSET(Data!$A$1,MATCH($D319,Data!$CG:$CG,0)-1,MATCH($E319&amp;"/"&amp;R$1,Data!$1:$1,0)-1))=TRUE,"",IF(OFFSET(Data!$A$1,MATCH($D319,Data!$CG:$CG,0)-1,MATCH($E319&amp;"/"&amp;R$1,Data!$1:$1,0)-1)=0,"",OFFSET(Data!$A$1,MATCH($D319,Data!$CG:$CG,0)-1,MATCH($E319&amp;"/"&amp;R$1,Data!$1:$1,0)-1)))</f>
        <v/>
      </c>
      <c r="S319" s="250" t="str">
        <f ca="1">IF(ISERROR(OFFSET(Data!$A$1,MATCH($D319,Data!$CG:$CG,0)-1,MATCH($E319&amp;"/"&amp;S$1,Data!$1:$1,0)-1))=TRUE,"",IF(OFFSET(Data!$A$1,MATCH($D319,Data!$CG:$CG,0)-1,MATCH($E319&amp;"/"&amp;S$1,Data!$1:$1,0)-1)=0,"",OFFSET(Data!$A$1,MATCH($D319,Data!$CG:$CG,0)-1,MATCH($E319&amp;"/"&amp;S$1,Data!$1:$1,0)-1)))</f>
        <v/>
      </c>
      <c r="T319" s="250" t="str">
        <f ca="1">IF(ISERROR(OFFSET(Data!$A$1,MATCH($D319,Data!$CG:$CG,0)-1,MATCH($E319&amp;"/"&amp;T$1,Data!$1:$1,0)-1))=TRUE,"",IF(OFFSET(Data!$A$1,MATCH($D319,Data!$CG:$CG,0)-1,MATCH($E319&amp;"/"&amp;T$1,Data!$1:$1,0)-1)=0,"",OFFSET(Data!$A$1,MATCH($D319,Data!$CG:$CG,0)-1,MATCH($E319&amp;"/"&amp;T$1,Data!$1:$1,0)-1)))</f>
        <v/>
      </c>
      <c r="U319" s="250" t="str">
        <f ca="1">IF(ISERROR(OFFSET(Data!$A$1,MATCH($D319,Data!$CG:$CG,0)-1,MATCH($E319&amp;"/"&amp;U$1,Data!$1:$1,0)-1))=TRUE,"",IF(OFFSET(Data!$A$1,MATCH($D319,Data!$CG:$CG,0)-1,MATCH($E319&amp;"/"&amp;U$1,Data!$1:$1,0)-1)=0,"",OFFSET(Data!$A$1,MATCH($D319,Data!$CG:$CG,0)-1,MATCH($E319&amp;"/"&amp;U$1,Data!$1:$1,0)-1)))</f>
        <v/>
      </c>
      <c r="V319" s="250" t="str">
        <f ca="1">IF(ISERROR(OFFSET(Data!$A$1,MATCH($D319,Data!$CG:$CG,0)-1,MATCH($E319&amp;"/"&amp;V$1,Data!$1:$1,0)-1))=TRUE,"",IF(OFFSET(Data!$A$1,MATCH($D319,Data!$CG:$CG,0)-1,MATCH($E319&amp;"/"&amp;V$1,Data!$1:$1,0)-1)=0,"",OFFSET(Data!$A$1,MATCH($D319,Data!$CG:$CG,0)-1,MATCH($E319&amp;"/"&amp;V$1,Data!$1:$1,0)-1)))</f>
        <v/>
      </c>
      <c r="W319" s="272" t="str">
        <f ca="1">IF(ISERROR(OFFSET(Data!$A$1,MATCH($D319,Data!$CG:$CG,0)-1,MATCH($E319&amp;"/"&amp;W$1,Data!$1:$1,0)-1))=TRUE,"",IF(OFFSET(Data!$A$1,MATCH($D319,Data!$CG:$CG,0)-1,MATCH($E319&amp;"/"&amp;W$1,Data!$1:$1,0)-1)=0,"",OFFSET(Data!$A$1,MATCH($D319,Data!$CG:$CG,0)-1,MATCH($E319&amp;"/"&amp;W$1,Data!$1:$1,0)-1)))</f>
        <v/>
      </c>
      <c r="X319" s="250" t="str">
        <f ca="1">IF(ISERROR(OFFSET(Data!$A$1,MATCH($D319,Data!$CG:$CG,0)-1,MATCH($E319&amp;"/"&amp;X$1,Data!$1:$1,0)-1))=TRUE,"",IF(OFFSET(Data!$A$1,MATCH($D319,Data!$CG:$CG,0)-1,MATCH($E319&amp;"/"&amp;X$1,Data!$1:$1,0)-1)=0,"",OFFSET(Data!$A$1,MATCH($D319,Data!$CG:$CG,0)-1,MATCH($E319&amp;"/"&amp;X$1,Data!$1:$1,0)-1)))</f>
        <v/>
      </c>
      <c r="Y319" s="250" t="str">
        <f ca="1">IF(ISERROR(OFFSET(Data!$A$1,MATCH($D319,Data!$CG:$CG,0)-1,MATCH($E319&amp;"/"&amp;Y$1,Data!$1:$1,0)-1))=TRUE,"",IF(OFFSET(Data!$A$1,MATCH($D319,Data!$CG:$CG,0)-1,MATCH($E319&amp;"/"&amp;Y$1,Data!$1:$1,0)-1)=0,"",OFFSET(Data!$A$1,MATCH($D319,Data!$CG:$CG,0)-1,MATCH($E319&amp;"/"&amp;Y$1,Data!$1:$1,0)-1)))</f>
        <v/>
      </c>
      <c r="Z319" s="250" t="str">
        <f ca="1">IF(ISERROR(OFFSET(Data!$A$1,MATCH($D319,Data!$CG:$CG,0)-1,MATCH($E319&amp;"/"&amp;Z$1,Data!$1:$1,0)-1))=TRUE,"",IF(OFFSET(Data!$A$1,MATCH($D319,Data!$CG:$CG,0)-1,MATCH($E319&amp;"/"&amp;Z$1,Data!$1:$1,0)-1)=0,"",OFFSET(Data!$A$1,MATCH($D319,Data!$CG:$CG,0)-1,MATCH($E319&amp;"/"&amp;Z$1,Data!$1:$1,0)-1)))</f>
        <v/>
      </c>
      <c r="AA319" s="250" t="str">
        <f ca="1">IF(ISERROR(OFFSET(Data!$A$1,MATCH($D319,Data!$CG:$CG,0)-1,MATCH($E319&amp;"/"&amp;AA$1,Data!$1:$1,0)-1))=TRUE,"",IF(OFFSET(Data!$A$1,MATCH($D319,Data!$CG:$CG,0)-1,MATCH($E319&amp;"/"&amp;AA$1,Data!$1:$1,0)-1)=0,"",OFFSET(Data!$A$1,MATCH($D319,Data!$CG:$CG,0)-1,MATCH($E319&amp;"/"&amp;AA$1,Data!$1:$1,0)-1)))</f>
        <v/>
      </c>
      <c r="AB319" s="250" t="str">
        <f ca="1">IF(ISERROR(OFFSET(Data!$A$1,MATCH($D319,Data!$CG:$CG,0)-1,MATCH($E319&amp;"/"&amp;AB$1,Data!$1:$1,0)-1))=TRUE,"",IF(OFFSET(Data!$A$1,MATCH($D319,Data!$CG:$CG,0)-1,MATCH($E319&amp;"/"&amp;AB$1,Data!$1:$1,0)-1)=0,"",OFFSET(Data!$A$1,MATCH($D319,Data!$CG:$CG,0)-1,MATCH($E319&amp;"/"&amp;AB$1,Data!$1:$1,0)-1)))</f>
        <v/>
      </c>
      <c r="AC319" s="250" t="str">
        <f ca="1">IF(ISERROR(OFFSET(Data!$A$1,MATCH($D319,Data!$CG:$CG,0)-1,MATCH($E319&amp;"/"&amp;AC$1,Data!$1:$1,0)-1))=TRUE,"",IF(OFFSET(Data!$A$1,MATCH($D319,Data!$CG:$CG,0)-1,MATCH($E319&amp;"/"&amp;AC$1,Data!$1:$1,0)-1)=0,"",OFFSET(Data!$A$1,MATCH($D319,Data!$CG:$CG,0)-1,MATCH($E319&amp;"/"&amp;AC$1,Data!$1:$1,0)-1)))</f>
        <v/>
      </c>
      <c r="AD319" s="250" t="str">
        <f ca="1">IF(ISERROR(OFFSET(Data!$A$1,MATCH($D319,Data!$CG:$CG,0)-1,MATCH($E319&amp;"/"&amp;AD$1,Data!$1:$1,0)-1))=TRUE,"",IF(OFFSET(Data!$A$1,MATCH($D319,Data!$CG:$CG,0)-1,MATCH($E319&amp;"/"&amp;AD$1,Data!$1:$1,0)-1)=0,"",OFFSET(Data!$A$1,MATCH($D319,Data!$CG:$CG,0)-1,MATCH($E319&amp;"/"&amp;AD$1,Data!$1:$1,0)-1)))</f>
        <v/>
      </c>
      <c r="AE319" s="250" t="str">
        <f ca="1">IF(ISERROR(OFFSET(Data!$A$1,MATCH($D319,Data!$CG:$CG,0)-1,MATCH($E319&amp;"/"&amp;AE$1,Data!$1:$1,0)-1))=TRUE,"",IF(OFFSET(Data!$A$1,MATCH($D319,Data!$CG:$CG,0)-1,MATCH($E319&amp;"/"&amp;AE$1,Data!$1:$1,0)-1)=0,"",OFFSET(Data!$A$1,MATCH($D319,Data!$CG:$CG,0)-1,MATCH($E319&amp;"/"&amp;AE$1,Data!$1:$1,0)-1)))</f>
        <v/>
      </c>
      <c r="AF319" s="251" t="str">
        <f ca="1">IF(ISERROR(OFFSET(Data!$A$1,MATCH($D319,Data!$CG:$CG,0)-1,MATCH($E319&amp;"/"&amp;AF$1,Data!$1:$1,0)-1))=TRUE,"",IF(OFFSET(Data!$A$1,MATCH($D319,Data!$CG:$CG,0)-1,MATCH($E319&amp;"/"&amp;AF$1,Data!$1:$1,0)-1)=0,"",OFFSET(Data!$A$1,MATCH($D319,Data!$CG:$CG,0)-1,MATCH($E319&amp;"/"&amp;AF$1,Data!$1:$1,0)-1)))</f>
        <v/>
      </c>
      <c r="AG319" s="206">
        <f t="shared" ca="1" si="8"/>
        <v>0</v>
      </c>
      <c r="AH319" s="207">
        <f ca="1">AG319</f>
        <v>0</v>
      </c>
    </row>
    <row r="320" spans="1:34" ht="15" hidden="1" customHeight="1" thickBot="1" x14ac:dyDescent="0.3">
      <c r="A320" s="446"/>
      <c r="B320" s="469"/>
      <c r="C320" s="472"/>
      <c r="D320" s="50" t="e">
        <f>IF(C320&lt;&gt;"",C320,D319)</f>
        <v>#N/A</v>
      </c>
      <c r="E320" s="51" t="s">
        <v>22</v>
      </c>
      <c r="F320" s="254" t="str">
        <f ca="1">IF(ISERROR(OFFSET(Data!$A$1,MATCH($D320,Data!$CG:$CG,0)-1,MATCH($E320&amp;"/"&amp;F$1,Data!$1:$1,0)-1))=TRUE,"",IF(OFFSET(Data!$A$1,MATCH($D320,Data!$CG:$CG,0)-1,MATCH($E320&amp;"/"&amp;F$1,Data!$1:$1,0)-1)=0,"",OFFSET(Data!$A$1,MATCH($D320,Data!$CG:$CG,0)-1,MATCH($E320&amp;"/"&amp;F$1,Data!$1:$1,0)-1)))</f>
        <v/>
      </c>
      <c r="G320" s="252" t="str">
        <f ca="1">IF(ISERROR(OFFSET(Data!$A$1,MATCH($D320,Data!$CG:$CG,0)-1,MATCH($E320&amp;"/"&amp;G$1,Data!$1:$1,0)-1))=TRUE,"",IF(OFFSET(Data!$A$1,MATCH($D320,Data!$CG:$CG,0)-1,MATCH($E320&amp;"/"&amp;G$1,Data!$1:$1,0)-1)=0,"",OFFSET(Data!$A$1,MATCH($D320,Data!$CG:$CG,0)-1,MATCH($E320&amp;"/"&amp;G$1,Data!$1:$1,0)-1)))</f>
        <v/>
      </c>
      <c r="H320" s="252" t="str">
        <f ca="1">IF(ISERROR(OFFSET(Data!$A$1,MATCH($D320,Data!$CG:$CG,0)-1,MATCH($E320&amp;"/"&amp;H$1,Data!$1:$1,0)-1))=TRUE,"",IF(OFFSET(Data!$A$1,MATCH($D320,Data!$CG:$CG,0)-1,MATCH($E320&amp;"/"&amp;H$1,Data!$1:$1,0)-1)=0,"",OFFSET(Data!$A$1,MATCH($D320,Data!$CG:$CG,0)-1,MATCH($E320&amp;"/"&amp;H$1,Data!$1:$1,0)-1)))</f>
        <v/>
      </c>
      <c r="I320" s="252" t="str">
        <f ca="1">IF(ISERROR(OFFSET(Data!$A$1,MATCH($D320,Data!$CG:$CG,0)-1,MATCH($E320&amp;"/"&amp;I$1,Data!$1:$1,0)-1))=TRUE,"",IF(OFFSET(Data!$A$1,MATCH($D320,Data!$CG:$CG,0)-1,MATCH($E320&amp;"/"&amp;I$1,Data!$1:$1,0)-1)=0,"",OFFSET(Data!$A$1,MATCH($D320,Data!$CG:$CG,0)-1,MATCH($E320&amp;"/"&amp;I$1,Data!$1:$1,0)-1)))</f>
        <v/>
      </c>
      <c r="J320" s="252" t="str">
        <f ca="1">IF(ISERROR(OFFSET(Data!$A$1,MATCH($D320,Data!$CG:$CG,0)-1,MATCH($E320&amp;"/"&amp;J$1,Data!$1:$1,0)-1))=TRUE,"",IF(OFFSET(Data!$A$1,MATCH($D320,Data!$CG:$CG,0)-1,MATCH($E320&amp;"/"&amp;J$1,Data!$1:$1,0)-1)=0,"",OFFSET(Data!$A$1,MATCH($D320,Data!$CG:$CG,0)-1,MATCH($E320&amp;"/"&amp;J$1,Data!$1:$1,0)-1)))</f>
        <v/>
      </c>
      <c r="K320" s="252" t="str">
        <f ca="1">IF(ISERROR(OFFSET(Data!$A$1,MATCH($D320,Data!$CG:$CG,0)-1,MATCH($E320&amp;"/"&amp;K$1,Data!$1:$1,0)-1))=TRUE,"",IF(OFFSET(Data!$A$1,MATCH($D320,Data!$CG:$CG,0)-1,MATCH($E320&amp;"/"&amp;K$1,Data!$1:$1,0)-1)=0,"",OFFSET(Data!$A$1,MATCH($D320,Data!$CG:$CG,0)-1,MATCH($E320&amp;"/"&amp;K$1,Data!$1:$1,0)-1)))</f>
        <v/>
      </c>
      <c r="L320" s="252" t="str">
        <f ca="1">IF(ISERROR(OFFSET(Data!$A$1,MATCH($D320,Data!$CG:$CG,0)-1,MATCH($E320&amp;"/"&amp;L$1,Data!$1:$1,0)-1))=TRUE,"",IF(OFFSET(Data!$A$1,MATCH($D320,Data!$CG:$CG,0)-1,MATCH($E320&amp;"/"&amp;L$1,Data!$1:$1,0)-1)=0,"",OFFSET(Data!$A$1,MATCH($D320,Data!$CG:$CG,0)-1,MATCH($E320&amp;"/"&amp;L$1,Data!$1:$1,0)-1)))</f>
        <v/>
      </c>
      <c r="M320" s="252" t="str">
        <f ca="1">IF(ISERROR(OFFSET(Data!$A$1,MATCH($D320,Data!$CG:$CG,0)-1,MATCH($E320&amp;"/"&amp;M$1,Data!$1:$1,0)-1))=TRUE,"",IF(OFFSET(Data!$A$1,MATCH($D320,Data!$CG:$CG,0)-1,MATCH($E320&amp;"/"&amp;M$1,Data!$1:$1,0)-1)=0,"",OFFSET(Data!$A$1,MATCH($D320,Data!$CG:$CG,0)-1,MATCH($E320&amp;"/"&amp;M$1,Data!$1:$1,0)-1)))</f>
        <v/>
      </c>
      <c r="N320" s="252" t="str">
        <f ca="1">IF(ISERROR(OFFSET(Data!$A$1,MATCH($D320,Data!$CG:$CG,0)-1,MATCH($E320&amp;"/"&amp;N$1,Data!$1:$1,0)-1))=TRUE,"",IF(OFFSET(Data!$A$1,MATCH($D320,Data!$CG:$CG,0)-1,MATCH($E320&amp;"/"&amp;N$1,Data!$1:$1,0)-1)=0,"",OFFSET(Data!$A$1,MATCH($D320,Data!$CG:$CG,0)-1,MATCH($E320&amp;"/"&amp;N$1,Data!$1:$1,0)-1)))</f>
        <v/>
      </c>
      <c r="O320" s="252" t="str">
        <f ca="1">IF(ISERROR(OFFSET(Data!$A$1,MATCH($D320,Data!$CG:$CG,0)-1,MATCH($E320&amp;"/"&amp;O$1,Data!$1:$1,0)-1))=TRUE,"",IF(OFFSET(Data!$A$1,MATCH($D320,Data!$CG:$CG,0)-1,MATCH($E320&amp;"/"&amp;O$1,Data!$1:$1,0)-1)=0,"",OFFSET(Data!$A$1,MATCH($D320,Data!$CG:$CG,0)-1,MATCH($E320&amp;"/"&amp;O$1,Data!$1:$1,0)-1)))</f>
        <v/>
      </c>
      <c r="P320" s="252" t="str">
        <f ca="1">IF(ISERROR(OFFSET(Data!$A$1,MATCH($D320,Data!$CG:$CG,0)-1,MATCH($E320&amp;"/"&amp;P$1,Data!$1:$1,0)-1))=TRUE,"",IF(OFFSET(Data!$A$1,MATCH($D320,Data!$CG:$CG,0)-1,MATCH($E320&amp;"/"&amp;P$1,Data!$1:$1,0)-1)=0,"",OFFSET(Data!$A$1,MATCH($D320,Data!$CG:$CG,0)-1,MATCH($E320&amp;"/"&amp;P$1,Data!$1:$1,0)-1)))</f>
        <v/>
      </c>
      <c r="Q320" s="252" t="str">
        <f ca="1">IF(ISERROR(OFFSET(Data!$A$1,MATCH($D320,Data!$CG:$CG,0)-1,MATCH($E320&amp;"/"&amp;Q$1,Data!$1:$1,0)-1))=TRUE,"",IF(OFFSET(Data!$A$1,MATCH($D320,Data!$CG:$CG,0)-1,MATCH($E320&amp;"/"&amp;Q$1,Data!$1:$1,0)-1)=0,"",OFFSET(Data!$A$1,MATCH($D320,Data!$CG:$CG,0)-1,MATCH($E320&amp;"/"&amp;Q$1,Data!$1:$1,0)-1)))</f>
        <v/>
      </c>
      <c r="R320" s="252" t="str">
        <f ca="1">IF(ISERROR(OFFSET(Data!$A$1,MATCH($D320,Data!$CG:$CG,0)-1,MATCH($E320&amp;"/"&amp;R$1,Data!$1:$1,0)-1))=TRUE,"",IF(OFFSET(Data!$A$1,MATCH($D320,Data!$CG:$CG,0)-1,MATCH($E320&amp;"/"&amp;R$1,Data!$1:$1,0)-1)=0,"",OFFSET(Data!$A$1,MATCH($D320,Data!$CG:$CG,0)-1,MATCH($E320&amp;"/"&amp;R$1,Data!$1:$1,0)-1)))</f>
        <v/>
      </c>
      <c r="S320" s="252" t="str">
        <f ca="1">IF(ISERROR(OFFSET(Data!$A$1,MATCH($D320,Data!$CG:$CG,0)-1,MATCH($E320&amp;"/"&amp;S$1,Data!$1:$1,0)-1))=TRUE,"",IF(OFFSET(Data!$A$1,MATCH($D320,Data!$CG:$CG,0)-1,MATCH($E320&amp;"/"&amp;S$1,Data!$1:$1,0)-1)=0,"",OFFSET(Data!$A$1,MATCH($D320,Data!$CG:$CG,0)-1,MATCH($E320&amp;"/"&amp;S$1,Data!$1:$1,0)-1)))</f>
        <v/>
      </c>
      <c r="T320" s="252" t="str">
        <f ca="1">IF(ISERROR(OFFSET(Data!$A$1,MATCH($D320,Data!$CG:$CG,0)-1,MATCH($E320&amp;"/"&amp;T$1,Data!$1:$1,0)-1))=TRUE,"",IF(OFFSET(Data!$A$1,MATCH($D320,Data!$CG:$CG,0)-1,MATCH($E320&amp;"/"&amp;T$1,Data!$1:$1,0)-1)=0,"",OFFSET(Data!$A$1,MATCH($D320,Data!$CG:$CG,0)-1,MATCH($E320&amp;"/"&amp;T$1,Data!$1:$1,0)-1)))</f>
        <v/>
      </c>
      <c r="U320" s="252" t="str">
        <f ca="1">IF(ISERROR(OFFSET(Data!$A$1,MATCH($D320,Data!$CG:$CG,0)-1,MATCH($E320&amp;"/"&amp;U$1,Data!$1:$1,0)-1))=TRUE,"",IF(OFFSET(Data!$A$1,MATCH($D320,Data!$CG:$CG,0)-1,MATCH($E320&amp;"/"&amp;U$1,Data!$1:$1,0)-1)=0,"",OFFSET(Data!$A$1,MATCH($D320,Data!$CG:$CG,0)-1,MATCH($E320&amp;"/"&amp;U$1,Data!$1:$1,0)-1)))</f>
        <v/>
      </c>
      <c r="V320" s="252" t="str">
        <f ca="1">IF(ISERROR(OFFSET(Data!$A$1,MATCH($D320,Data!$CG:$CG,0)-1,MATCH($E320&amp;"/"&amp;V$1,Data!$1:$1,0)-1))=TRUE,"",IF(OFFSET(Data!$A$1,MATCH($D320,Data!$CG:$CG,0)-1,MATCH($E320&amp;"/"&amp;V$1,Data!$1:$1,0)-1)=0,"",OFFSET(Data!$A$1,MATCH($D320,Data!$CG:$CG,0)-1,MATCH($E320&amp;"/"&amp;V$1,Data!$1:$1,0)-1)))</f>
        <v/>
      </c>
      <c r="W320" s="269" t="str">
        <f ca="1">IF(ISERROR(OFFSET(Data!$A$1,MATCH($D320,Data!$CG:$CG,0)-1,MATCH($E320&amp;"/"&amp;W$1,Data!$1:$1,0)-1))=TRUE,"",IF(OFFSET(Data!$A$1,MATCH($D320,Data!$CG:$CG,0)-1,MATCH($E320&amp;"/"&amp;W$1,Data!$1:$1,0)-1)=0,"",OFFSET(Data!$A$1,MATCH($D320,Data!$CG:$CG,0)-1,MATCH($E320&amp;"/"&amp;W$1,Data!$1:$1,0)-1)))</f>
        <v/>
      </c>
      <c r="X320" s="252" t="str">
        <f ca="1">IF(ISERROR(OFFSET(Data!$A$1,MATCH($D320,Data!$CG:$CG,0)-1,MATCH($E320&amp;"/"&amp;X$1,Data!$1:$1,0)-1))=TRUE,"",IF(OFFSET(Data!$A$1,MATCH($D320,Data!$CG:$CG,0)-1,MATCH($E320&amp;"/"&amp;X$1,Data!$1:$1,0)-1)=0,"",OFFSET(Data!$A$1,MATCH($D320,Data!$CG:$CG,0)-1,MATCH($E320&amp;"/"&amp;X$1,Data!$1:$1,0)-1)))</f>
        <v/>
      </c>
      <c r="Y320" s="252" t="str">
        <f ca="1">IF(ISERROR(OFFSET(Data!$A$1,MATCH($D320,Data!$CG:$CG,0)-1,MATCH($E320&amp;"/"&amp;Y$1,Data!$1:$1,0)-1))=TRUE,"",IF(OFFSET(Data!$A$1,MATCH($D320,Data!$CG:$CG,0)-1,MATCH($E320&amp;"/"&amp;Y$1,Data!$1:$1,0)-1)=0,"",OFFSET(Data!$A$1,MATCH($D320,Data!$CG:$CG,0)-1,MATCH($E320&amp;"/"&amp;Y$1,Data!$1:$1,0)-1)))</f>
        <v/>
      </c>
      <c r="Z320" s="252" t="str">
        <f ca="1">IF(ISERROR(OFFSET(Data!$A$1,MATCH($D320,Data!$CG:$CG,0)-1,MATCH($E320&amp;"/"&amp;Z$1,Data!$1:$1,0)-1))=TRUE,"",IF(OFFSET(Data!$A$1,MATCH($D320,Data!$CG:$CG,0)-1,MATCH($E320&amp;"/"&amp;Z$1,Data!$1:$1,0)-1)=0,"",OFFSET(Data!$A$1,MATCH($D320,Data!$CG:$CG,0)-1,MATCH($E320&amp;"/"&amp;Z$1,Data!$1:$1,0)-1)))</f>
        <v/>
      </c>
      <c r="AA320" s="252" t="str">
        <f ca="1">IF(ISERROR(OFFSET(Data!$A$1,MATCH($D320,Data!$CG:$CG,0)-1,MATCH($E320&amp;"/"&amp;AA$1,Data!$1:$1,0)-1))=TRUE,"",IF(OFFSET(Data!$A$1,MATCH($D320,Data!$CG:$CG,0)-1,MATCH($E320&amp;"/"&amp;AA$1,Data!$1:$1,0)-1)=0,"",OFFSET(Data!$A$1,MATCH($D320,Data!$CG:$CG,0)-1,MATCH($E320&amp;"/"&amp;AA$1,Data!$1:$1,0)-1)))</f>
        <v/>
      </c>
      <c r="AB320" s="252" t="str">
        <f ca="1">IF(ISERROR(OFFSET(Data!$A$1,MATCH($D320,Data!$CG:$CG,0)-1,MATCH($E320&amp;"/"&amp;AB$1,Data!$1:$1,0)-1))=TRUE,"",IF(OFFSET(Data!$A$1,MATCH($D320,Data!$CG:$CG,0)-1,MATCH($E320&amp;"/"&amp;AB$1,Data!$1:$1,0)-1)=0,"",OFFSET(Data!$A$1,MATCH($D320,Data!$CG:$CG,0)-1,MATCH($E320&amp;"/"&amp;AB$1,Data!$1:$1,0)-1)))</f>
        <v/>
      </c>
      <c r="AC320" s="252" t="str">
        <f ca="1">IF(ISERROR(OFFSET(Data!$A$1,MATCH($D320,Data!$CG:$CG,0)-1,MATCH($E320&amp;"/"&amp;AC$1,Data!$1:$1,0)-1))=TRUE,"",IF(OFFSET(Data!$A$1,MATCH($D320,Data!$CG:$CG,0)-1,MATCH($E320&amp;"/"&amp;AC$1,Data!$1:$1,0)-1)=0,"",OFFSET(Data!$A$1,MATCH($D320,Data!$CG:$CG,0)-1,MATCH($E320&amp;"/"&amp;AC$1,Data!$1:$1,0)-1)))</f>
        <v/>
      </c>
      <c r="AD320" s="252" t="str">
        <f ca="1">IF(ISERROR(OFFSET(Data!$A$1,MATCH($D320,Data!$CG:$CG,0)-1,MATCH($E320&amp;"/"&amp;AD$1,Data!$1:$1,0)-1))=TRUE,"",IF(OFFSET(Data!$A$1,MATCH($D320,Data!$CG:$CG,0)-1,MATCH($E320&amp;"/"&amp;AD$1,Data!$1:$1,0)-1)=0,"",OFFSET(Data!$A$1,MATCH($D320,Data!$CG:$CG,0)-1,MATCH($E320&amp;"/"&amp;AD$1,Data!$1:$1,0)-1)))</f>
        <v/>
      </c>
      <c r="AE320" s="252" t="str">
        <f ca="1">IF(ISERROR(OFFSET(Data!$A$1,MATCH($D320,Data!$CG:$CG,0)-1,MATCH($E320&amp;"/"&amp;AE$1,Data!$1:$1,0)-1))=TRUE,"",IF(OFFSET(Data!$A$1,MATCH($D320,Data!$CG:$CG,0)-1,MATCH($E320&amp;"/"&amp;AE$1,Data!$1:$1,0)-1)=0,"",OFFSET(Data!$A$1,MATCH($D320,Data!$CG:$CG,0)-1,MATCH($E320&amp;"/"&amp;AE$1,Data!$1:$1,0)-1)))</f>
        <v/>
      </c>
      <c r="AF320" s="253" t="str">
        <f ca="1">IF(ISERROR(OFFSET(Data!$A$1,MATCH($D320,Data!$CG:$CG,0)-1,MATCH($E320&amp;"/"&amp;AF$1,Data!$1:$1,0)-1))=TRUE,"",IF(OFFSET(Data!$A$1,MATCH($D320,Data!$CG:$CG,0)-1,MATCH($E320&amp;"/"&amp;AF$1,Data!$1:$1,0)-1)=0,"",OFFSET(Data!$A$1,MATCH($D320,Data!$CG:$CG,0)-1,MATCH($E320&amp;"/"&amp;AF$1,Data!$1:$1,0)-1)))</f>
        <v/>
      </c>
      <c r="AG320" s="188">
        <f t="shared" ca="1" si="8"/>
        <v>0</v>
      </c>
      <c r="AH320" s="208">
        <f ca="1">SUM(AG319:AG320)</f>
        <v>0</v>
      </c>
    </row>
    <row r="321" spans="1:34" ht="15" hidden="1" customHeight="1" x14ac:dyDescent="0.25">
      <c r="A321" s="446"/>
      <c r="B321" s="469"/>
      <c r="C321" s="472"/>
      <c r="D321" s="50" t="e">
        <f>IF(C321&lt;&gt;"",C321,D320)</f>
        <v>#N/A</v>
      </c>
      <c r="E321" s="51" t="s">
        <v>23</v>
      </c>
      <c r="F321" s="254" t="str">
        <f ca="1">IF(ISERROR(OFFSET(Data!$A$1,MATCH($D321,Data!$CG:$CG,0)-1,MATCH($E321&amp;"/"&amp;F$1,Data!$1:$1,0)-1))=TRUE,"",IF(OFFSET(Data!$A$1,MATCH($D321,Data!$CG:$CG,0)-1,MATCH($E321&amp;"/"&amp;F$1,Data!$1:$1,0)-1)=0,"",OFFSET(Data!$A$1,MATCH($D321,Data!$CG:$CG,0)-1,MATCH($E321&amp;"/"&amp;F$1,Data!$1:$1,0)-1)))</f>
        <v/>
      </c>
      <c r="G321" s="252" t="str">
        <f ca="1">IF(ISERROR(OFFSET(Data!$A$1,MATCH($D321,Data!$CG:$CG,0)-1,MATCH($E321&amp;"/"&amp;G$1,Data!$1:$1,0)-1))=TRUE,"",IF(OFFSET(Data!$A$1,MATCH($D321,Data!$CG:$CG,0)-1,MATCH($E321&amp;"/"&amp;G$1,Data!$1:$1,0)-1)=0,"",OFFSET(Data!$A$1,MATCH($D321,Data!$CG:$CG,0)-1,MATCH($E321&amp;"/"&amp;G$1,Data!$1:$1,0)-1)))</f>
        <v/>
      </c>
      <c r="H321" s="252" t="str">
        <f ca="1">IF(ISERROR(OFFSET(Data!$A$1,MATCH($D321,Data!$CG:$CG,0)-1,MATCH($E321&amp;"/"&amp;H$1,Data!$1:$1,0)-1))=TRUE,"",IF(OFFSET(Data!$A$1,MATCH($D321,Data!$CG:$CG,0)-1,MATCH($E321&amp;"/"&amp;H$1,Data!$1:$1,0)-1)=0,"",OFFSET(Data!$A$1,MATCH($D321,Data!$CG:$CG,0)-1,MATCH($E321&amp;"/"&amp;H$1,Data!$1:$1,0)-1)))</f>
        <v/>
      </c>
      <c r="I321" s="252" t="str">
        <f ca="1">IF(ISERROR(OFFSET(Data!$A$1,MATCH($D321,Data!$CG:$CG,0)-1,MATCH($E321&amp;"/"&amp;I$1,Data!$1:$1,0)-1))=TRUE,"",IF(OFFSET(Data!$A$1,MATCH($D321,Data!$CG:$CG,0)-1,MATCH($E321&amp;"/"&amp;I$1,Data!$1:$1,0)-1)=0,"",OFFSET(Data!$A$1,MATCH($D321,Data!$CG:$CG,0)-1,MATCH($E321&amp;"/"&amp;I$1,Data!$1:$1,0)-1)))</f>
        <v/>
      </c>
      <c r="J321" s="252" t="str">
        <f ca="1">IF(ISERROR(OFFSET(Data!$A$1,MATCH($D321,Data!$CG:$CG,0)-1,MATCH($E321&amp;"/"&amp;J$1,Data!$1:$1,0)-1))=TRUE,"",IF(OFFSET(Data!$A$1,MATCH($D321,Data!$CG:$CG,0)-1,MATCH($E321&amp;"/"&amp;J$1,Data!$1:$1,0)-1)=0,"",OFFSET(Data!$A$1,MATCH($D321,Data!$CG:$CG,0)-1,MATCH($E321&amp;"/"&amp;J$1,Data!$1:$1,0)-1)))</f>
        <v/>
      </c>
      <c r="K321" s="252" t="str">
        <f ca="1">IF(ISERROR(OFFSET(Data!$A$1,MATCH($D321,Data!$CG:$CG,0)-1,MATCH($E321&amp;"/"&amp;K$1,Data!$1:$1,0)-1))=TRUE,"",IF(OFFSET(Data!$A$1,MATCH($D321,Data!$CG:$CG,0)-1,MATCH($E321&amp;"/"&amp;K$1,Data!$1:$1,0)-1)=0,"",OFFSET(Data!$A$1,MATCH($D321,Data!$CG:$CG,0)-1,MATCH($E321&amp;"/"&amp;K$1,Data!$1:$1,0)-1)))</f>
        <v/>
      </c>
      <c r="L321" s="252" t="str">
        <f ca="1">IF(ISERROR(OFFSET(Data!$A$1,MATCH($D321,Data!$CG:$CG,0)-1,MATCH($E321&amp;"/"&amp;L$1,Data!$1:$1,0)-1))=TRUE,"",IF(OFFSET(Data!$A$1,MATCH($D321,Data!$CG:$CG,0)-1,MATCH($E321&amp;"/"&amp;L$1,Data!$1:$1,0)-1)=0,"",OFFSET(Data!$A$1,MATCH($D321,Data!$CG:$CG,0)-1,MATCH($E321&amp;"/"&amp;L$1,Data!$1:$1,0)-1)))</f>
        <v/>
      </c>
      <c r="M321" s="252" t="str">
        <f ca="1">IF(ISERROR(OFFSET(Data!$A$1,MATCH($D321,Data!$CG:$CG,0)-1,MATCH($E321&amp;"/"&amp;M$1,Data!$1:$1,0)-1))=TRUE,"",IF(OFFSET(Data!$A$1,MATCH($D321,Data!$CG:$CG,0)-1,MATCH($E321&amp;"/"&amp;M$1,Data!$1:$1,0)-1)=0,"",OFFSET(Data!$A$1,MATCH($D321,Data!$CG:$CG,0)-1,MATCH($E321&amp;"/"&amp;M$1,Data!$1:$1,0)-1)))</f>
        <v/>
      </c>
      <c r="N321" s="252" t="str">
        <f ca="1">IF(ISERROR(OFFSET(Data!$A$1,MATCH($D321,Data!$CG:$CG,0)-1,MATCH($E321&amp;"/"&amp;N$1,Data!$1:$1,0)-1))=TRUE,"",IF(OFFSET(Data!$A$1,MATCH($D321,Data!$CG:$CG,0)-1,MATCH($E321&amp;"/"&amp;N$1,Data!$1:$1,0)-1)=0,"",OFFSET(Data!$A$1,MATCH($D321,Data!$CG:$CG,0)-1,MATCH($E321&amp;"/"&amp;N$1,Data!$1:$1,0)-1)))</f>
        <v/>
      </c>
      <c r="O321" s="252" t="str">
        <f ca="1">IF(ISERROR(OFFSET(Data!$A$1,MATCH($D321,Data!$CG:$CG,0)-1,MATCH($E321&amp;"/"&amp;O$1,Data!$1:$1,0)-1))=TRUE,"",IF(OFFSET(Data!$A$1,MATCH($D321,Data!$CG:$CG,0)-1,MATCH($E321&amp;"/"&amp;O$1,Data!$1:$1,0)-1)=0,"",OFFSET(Data!$A$1,MATCH($D321,Data!$CG:$CG,0)-1,MATCH($E321&amp;"/"&amp;O$1,Data!$1:$1,0)-1)))</f>
        <v/>
      </c>
      <c r="P321" s="252" t="str">
        <f ca="1">IF(ISERROR(OFFSET(Data!$A$1,MATCH($D321,Data!$CG:$CG,0)-1,MATCH($E321&amp;"/"&amp;P$1,Data!$1:$1,0)-1))=TRUE,"",IF(OFFSET(Data!$A$1,MATCH($D321,Data!$CG:$CG,0)-1,MATCH($E321&amp;"/"&amp;P$1,Data!$1:$1,0)-1)=0,"",OFFSET(Data!$A$1,MATCH($D321,Data!$CG:$CG,0)-1,MATCH($E321&amp;"/"&amp;P$1,Data!$1:$1,0)-1)))</f>
        <v/>
      </c>
      <c r="Q321" s="252" t="str">
        <f ca="1">IF(ISERROR(OFFSET(Data!$A$1,MATCH($D321,Data!$CG:$CG,0)-1,MATCH($E321&amp;"/"&amp;Q$1,Data!$1:$1,0)-1))=TRUE,"",IF(OFFSET(Data!$A$1,MATCH($D321,Data!$CG:$CG,0)-1,MATCH($E321&amp;"/"&amp;Q$1,Data!$1:$1,0)-1)=0,"",OFFSET(Data!$A$1,MATCH($D321,Data!$CG:$CG,0)-1,MATCH($E321&amp;"/"&amp;Q$1,Data!$1:$1,0)-1)))</f>
        <v/>
      </c>
      <c r="R321" s="252" t="str">
        <f ca="1">IF(ISERROR(OFFSET(Data!$A$1,MATCH($D321,Data!$CG:$CG,0)-1,MATCH($E321&amp;"/"&amp;R$1,Data!$1:$1,0)-1))=TRUE,"",IF(OFFSET(Data!$A$1,MATCH($D321,Data!$CG:$CG,0)-1,MATCH($E321&amp;"/"&amp;R$1,Data!$1:$1,0)-1)=0,"",OFFSET(Data!$A$1,MATCH($D321,Data!$CG:$CG,0)-1,MATCH($E321&amp;"/"&amp;R$1,Data!$1:$1,0)-1)))</f>
        <v/>
      </c>
      <c r="S321" s="252" t="str">
        <f ca="1">IF(ISERROR(OFFSET(Data!$A$1,MATCH($D321,Data!$CG:$CG,0)-1,MATCH($E321&amp;"/"&amp;S$1,Data!$1:$1,0)-1))=TRUE,"",IF(OFFSET(Data!$A$1,MATCH($D321,Data!$CG:$CG,0)-1,MATCH($E321&amp;"/"&amp;S$1,Data!$1:$1,0)-1)=0,"",OFFSET(Data!$A$1,MATCH($D321,Data!$CG:$CG,0)-1,MATCH($E321&amp;"/"&amp;S$1,Data!$1:$1,0)-1)))</f>
        <v/>
      </c>
      <c r="T321" s="252" t="str">
        <f ca="1">IF(ISERROR(OFFSET(Data!$A$1,MATCH($D321,Data!$CG:$CG,0)-1,MATCH($E321&amp;"/"&amp;T$1,Data!$1:$1,0)-1))=TRUE,"",IF(OFFSET(Data!$A$1,MATCH($D321,Data!$CG:$CG,0)-1,MATCH($E321&amp;"/"&amp;T$1,Data!$1:$1,0)-1)=0,"",OFFSET(Data!$A$1,MATCH($D321,Data!$CG:$CG,0)-1,MATCH($E321&amp;"/"&amp;T$1,Data!$1:$1,0)-1)))</f>
        <v/>
      </c>
      <c r="U321" s="252" t="str">
        <f ca="1">IF(ISERROR(OFFSET(Data!$A$1,MATCH($D321,Data!$CG:$CG,0)-1,MATCH($E321&amp;"/"&amp;U$1,Data!$1:$1,0)-1))=TRUE,"",IF(OFFSET(Data!$A$1,MATCH($D321,Data!$CG:$CG,0)-1,MATCH($E321&amp;"/"&amp;U$1,Data!$1:$1,0)-1)=0,"",OFFSET(Data!$A$1,MATCH($D321,Data!$CG:$CG,0)-1,MATCH($E321&amp;"/"&amp;U$1,Data!$1:$1,0)-1)))</f>
        <v/>
      </c>
      <c r="V321" s="252" t="str">
        <f ca="1">IF(ISERROR(OFFSET(Data!$A$1,MATCH($D321,Data!$CG:$CG,0)-1,MATCH($E321&amp;"/"&amp;V$1,Data!$1:$1,0)-1))=TRUE,"",IF(OFFSET(Data!$A$1,MATCH($D321,Data!$CG:$CG,0)-1,MATCH($E321&amp;"/"&amp;V$1,Data!$1:$1,0)-1)=0,"",OFFSET(Data!$A$1,MATCH($D321,Data!$CG:$CG,0)-1,MATCH($E321&amp;"/"&amp;V$1,Data!$1:$1,0)-1)))</f>
        <v/>
      </c>
      <c r="W321" s="269" t="str">
        <f ca="1">IF(ISERROR(OFFSET(Data!$A$1,MATCH($D321,Data!$CG:$CG,0)-1,MATCH($E321&amp;"/"&amp;W$1,Data!$1:$1,0)-1))=TRUE,"",IF(OFFSET(Data!$A$1,MATCH($D321,Data!$CG:$CG,0)-1,MATCH($E321&amp;"/"&amp;W$1,Data!$1:$1,0)-1)=0,"",OFFSET(Data!$A$1,MATCH($D321,Data!$CG:$CG,0)-1,MATCH($E321&amp;"/"&amp;W$1,Data!$1:$1,0)-1)))</f>
        <v/>
      </c>
      <c r="X321" s="252" t="str">
        <f ca="1">IF(ISERROR(OFFSET(Data!$A$1,MATCH($D321,Data!$CG:$CG,0)-1,MATCH($E321&amp;"/"&amp;X$1,Data!$1:$1,0)-1))=TRUE,"",IF(OFFSET(Data!$A$1,MATCH($D321,Data!$CG:$CG,0)-1,MATCH($E321&amp;"/"&amp;X$1,Data!$1:$1,0)-1)=0,"",OFFSET(Data!$A$1,MATCH($D321,Data!$CG:$CG,0)-1,MATCH($E321&amp;"/"&amp;X$1,Data!$1:$1,0)-1)))</f>
        <v/>
      </c>
      <c r="Y321" s="252" t="str">
        <f ca="1">IF(ISERROR(OFFSET(Data!$A$1,MATCH($D321,Data!$CG:$CG,0)-1,MATCH($E321&amp;"/"&amp;Y$1,Data!$1:$1,0)-1))=TRUE,"",IF(OFFSET(Data!$A$1,MATCH($D321,Data!$CG:$CG,0)-1,MATCH($E321&amp;"/"&amp;Y$1,Data!$1:$1,0)-1)=0,"",OFFSET(Data!$A$1,MATCH($D321,Data!$CG:$CG,0)-1,MATCH($E321&amp;"/"&amp;Y$1,Data!$1:$1,0)-1)))</f>
        <v/>
      </c>
      <c r="Z321" s="252" t="str">
        <f ca="1">IF(ISERROR(OFFSET(Data!$A$1,MATCH($D321,Data!$CG:$CG,0)-1,MATCH($E321&amp;"/"&amp;Z$1,Data!$1:$1,0)-1))=TRUE,"",IF(OFFSET(Data!$A$1,MATCH($D321,Data!$CG:$CG,0)-1,MATCH($E321&amp;"/"&amp;Z$1,Data!$1:$1,0)-1)=0,"",OFFSET(Data!$A$1,MATCH($D321,Data!$CG:$CG,0)-1,MATCH($E321&amp;"/"&amp;Z$1,Data!$1:$1,0)-1)))</f>
        <v/>
      </c>
      <c r="AA321" s="252" t="str">
        <f ca="1">IF(ISERROR(OFFSET(Data!$A$1,MATCH($D321,Data!$CG:$CG,0)-1,MATCH($E321&amp;"/"&amp;AA$1,Data!$1:$1,0)-1))=TRUE,"",IF(OFFSET(Data!$A$1,MATCH($D321,Data!$CG:$CG,0)-1,MATCH($E321&amp;"/"&amp;AA$1,Data!$1:$1,0)-1)=0,"",OFFSET(Data!$A$1,MATCH($D321,Data!$CG:$CG,0)-1,MATCH($E321&amp;"/"&amp;AA$1,Data!$1:$1,0)-1)))</f>
        <v/>
      </c>
      <c r="AB321" s="252" t="str">
        <f ca="1">IF(ISERROR(OFFSET(Data!$A$1,MATCH($D321,Data!$CG:$CG,0)-1,MATCH($E321&amp;"/"&amp;AB$1,Data!$1:$1,0)-1))=TRUE,"",IF(OFFSET(Data!$A$1,MATCH($D321,Data!$CG:$CG,0)-1,MATCH($E321&amp;"/"&amp;AB$1,Data!$1:$1,0)-1)=0,"",OFFSET(Data!$A$1,MATCH($D321,Data!$CG:$CG,0)-1,MATCH($E321&amp;"/"&amp;AB$1,Data!$1:$1,0)-1)))</f>
        <v/>
      </c>
      <c r="AC321" s="252" t="str">
        <f ca="1">IF(ISERROR(OFFSET(Data!$A$1,MATCH($D321,Data!$CG:$CG,0)-1,MATCH($E321&amp;"/"&amp;AC$1,Data!$1:$1,0)-1))=TRUE,"",IF(OFFSET(Data!$A$1,MATCH($D321,Data!$CG:$CG,0)-1,MATCH($E321&amp;"/"&amp;AC$1,Data!$1:$1,0)-1)=0,"",OFFSET(Data!$A$1,MATCH($D321,Data!$CG:$CG,0)-1,MATCH($E321&amp;"/"&amp;AC$1,Data!$1:$1,0)-1)))</f>
        <v/>
      </c>
      <c r="AD321" s="252" t="str">
        <f ca="1">IF(ISERROR(OFFSET(Data!$A$1,MATCH($D321,Data!$CG:$CG,0)-1,MATCH($E321&amp;"/"&amp;AD$1,Data!$1:$1,0)-1))=TRUE,"",IF(OFFSET(Data!$A$1,MATCH($D321,Data!$CG:$CG,0)-1,MATCH($E321&amp;"/"&amp;AD$1,Data!$1:$1,0)-1)=0,"",OFFSET(Data!$A$1,MATCH($D321,Data!$CG:$CG,0)-1,MATCH($E321&amp;"/"&amp;AD$1,Data!$1:$1,0)-1)))</f>
        <v/>
      </c>
      <c r="AE321" s="252" t="str">
        <f ca="1">IF(ISERROR(OFFSET(Data!$A$1,MATCH($D321,Data!$CG:$CG,0)-1,MATCH($E321&amp;"/"&amp;AE$1,Data!$1:$1,0)-1))=TRUE,"",IF(OFFSET(Data!$A$1,MATCH($D321,Data!$CG:$CG,0)-1,MATCH($E321&amp;"/"&amp;AE$1,Data!$1:$1,0)-1)=0,"",OFFSET(Data!$A$1,MATCH($D321,Data!$CG:$CG,0)-1,MATCH($E321&amp;"/"&amp;AE$1,Data!$1:$1,0)-1)))</f>
        <v/>
      </c>
      <c r="AF321" s="253" t="str">
        <f ca="1">IF(ISERROR(OFFSET(Data!$A$1,MATCH($D321,Data!$CG:$CG,0)-1,MATCH($E321&amp;"/"&amp;AF$1,Data!$1:$1,0)-1))=TRUE,"",IF(OFFSET(Data!$A$1,MATCH($D321,Data!$CG:$CG,0)-1,MATCH($E321&amp;"/"&amp;AF$1,Data!$1:$1,0)-1)=0,"",OFFSET(Data!$A$1,MATCH($D321,Data!$CG:$CG,0)-1,MATCH($E321&amp;"/"&amp;AF$1,Data!$1:$1,0)-1)))</f>
        <v/>
      </c>
      <c r="AG321" s="188">
        <f t="shared" ca="1" si="8"/>
        <v>0</v>
      </c>
      <c r="AH321" s="208">
        <f ca="1">SUM(AG319:AG321)</f>
        <v>0</v>
      </c>
    </row>
    <row r="322" spans="1:34" ht="15.75" hidden="1" customHeight="1" x14ac:dyDescent="0.25">
      <c r="A322" s="446"/>
      <c r="B322" s="469"/>
      <c r="C322" s="472"/>
      <c r="D322" s="50" t="e">
        <f>IF(C322&lt;&gt;"",C322,D321)</f>
        <v>#N/A</v>
      </c>
      <c r="E322" s="51" t="s">
        <v>24</v>
      </c>
      <c r="F322" s="254" t="str">
        <f ca="1">IF(ISERROR(OFFSET(Data!$A$1,MATCH($D322,Data!$CG:$CG,0)-1,MATCH($E322&amp;"/"&amp;F$1,Data!$1:$1,0)-1))=TRUE,"",IF(OFFSET(Data!$A$1,MATCH($D322,Data!$CG:$CG,0)-1,MATCH($E322&amp;"/"&amp;F$1,Data!$1:$1,0)-1)=0,"",OFFSET(Data!$A$1,MATCH($D322,Data!$CG:$CG,0)-1,MATCH($E322&amp;"/"&amp;F$1,Data!$1:$1,0)-1)))</f>
        <v/>
      </c>
      <c r="G322" s="252" t="str">
        <f ca="1">IF(ISERROR(OFFSET(Data!$A$1,MATCH($D322,Data!$CG:$CG,0)-1,MATCH($E322&amp;"/"&amp;G$1,Data!$1:$1,0)-1))=TRUE,"",IF(OFFSET(Data!$A$1,MATCH($D322,Data!$CG:$CG,0)-1,MATCH($E322&amp;"/"&amp;G$1,Data!$1:$1,0)-1)=0,"",OFFSET(Data!$A$1,MATCH($D322,Data!$CG:$CG,0)-1,MATCH($E322&amp;"/"&amp;G$1,Data!$1:$1,0)-1)))</f>
        <v/>
      </c>
      <c r="H322" s="252" t="str">
        <f ca="1">IF(ISERROR(OFFSET(Data!$A$1,MATCH($D322,Data!$CG:$CG,0)-1,MATCH($E322&amp;"/"&amp;H$1,Data!$1:$1,0)-1))=TRUE,"",IF(OFFSET(Data!$A$1,MATCH($D322,Data!$CG:$CG,0)-1,MATCH($E322&amp;"/"&amp;H$1,Data!$1:$1,0)-1)=0,"",OFFSET(Data!$A$1,MATCH($D322,Data!$CG:$CG,0)-1,MATCH($E322&amp;"/"&amp;H$1,Data!$1:$1,0)-1)))</f>
        <v/>
      </c>
      <c r="I322" s="252" t="str">
        <f ca="1">IF(ISERROR(OFFSET(Data!$A$1,MATCH($D322,Data!$CG:$CG,0)-1,MATCH($E322&amp;"/"&amp;I$1,Data!$1:$1,0)-1))=TRUE,"",IF(OFFSET(Data!$A$1,MATCH($D322,Data!$CG:$CG,0)-1,MATCH($E322&amp;"/"&amp;I$1,Data!$1:$1,0)-1)=0,"",OFFSET(Data!$A$1,MATCH($D322,Data!$CG:$CG,0)-1,MATCH($E322&amp;"/"&amp;I$1,Data!$1:$1,0)-1)))</f>
        <v/>
      </c>
      <c r="J322" s="252" t="str">
        <f ca="1">IF(ISERROR(OFFSET(Data!$A$1,MATCH($D322,Data!$CG:$CG,0)-1,MATCH($E322&amp;"/"&amp;J$1,Data!$1:$1,0)-1))=TRUE,"",IF(OFFSET(Data!$A$1,MATCH($D322,Data!$CG:$CG,0)-1,MATCH($E322&amp;"/"&amp;J$1,Data!$1:$1,0)-1)=0,"",OFFSET(Data!$A$1,MATCH($D322,Data!$CG:$CG,0)-1,MATCH($E322&amp;"/"&amp;J$1,Data!$1:$1,0)-1)))</f>
        <v/>
      </c>
      <c r="K322" s="252" t="str">
        <f ca="1">IF(ISERROR(OFFSET(Data!$A$1,MATCH($D322,Data!$CG:$CG,0)-1,MATCH($E322&amp;"/"&amp;K$1,Data!$1:$1,0)-1))=TRUE,"",IF(OFFSET(Data!$A$1,MATCH($D322,Data!$CG:$CG,0)-1,MATCH($E322&amp;"/"&amp;K$1,Data!$1:$1,0)-1)=0,"",OFFSET(Data!$A$1,MATCH($D322,Data!$CG:$CG,0)-1,MATCH($E322&amp;"/"&amp;K$1,Data!$1:$1,0)-1)))</f>
        <v/>
      </c>
      <c r="L322" s="252" t="str">
        <f ca="1">IF(ISERROR(OFFSET(Data!$A$1,MATCH($D322,Data!$CG:$CG,0)-1,MATCH($E322&amp;"/"&amp;L$1,Data!$1:$1,0)-1))=TRUE,"",IF(OFFSET(Data!$A$1,MATCH($D322,Data!$CG:$CG,0)-1,MATCH($E322&amp;"/"&amp;L$1,Data!$1:$1,0)-1)=0,"",OFFSET(Data!$A$1,MATCH($D322,Data!$CG:$CG,0)-1,MATCH($E322&amp;"/"&amp;L$1,Data!$1:$1,0)-1)))</f>
        <v/>
      </c>
      <c r="M322" s="252" t="str">
        <f ca="1">IF(ISERROR(OFFSET(Data!$A$1,MATCH($D322,Data!$CG:$CG,0)-1,MATCH($E322&amp;"/"&amp;M$1,Data!$1:$1,0)-1))=TRUE,"",IF(OFFSET(Data!$A$1,MATCH($D322,Data!$CG:$CG,0)-1,MATCH($E322&amp;"/"&amp;M$1,Data!$1:$1,0)-1)=0,"",OFFSET(Data!$A$1,MATCH($D322,Data!$CG:$CG,0)-1,MATCH($E322&amp;"/"&amp;M$1,Data!$1:$1,0)-1)))</f>
        <v/>
      </c>
      <c r="N322" s="252" t="str">
        <f ca="1">IF(ISERROR(OFFSET(Data!$A$1,MATCH($D322,Data!$CG:$CG,0)-1,MATCH($E322&amp;"/"&amp;N$1,Data!$1:$1,0)-1))=TRUE,"",IF(OFFSET(Data!$A$1,MATCH($D322,Data!$CG:$CG,0)-1,MATCH($E322&amp;"/"&amp;N$1,Data!$1:$1,0)-1)=0,"",OFFSET(Data!$A$1,MATCH($D322,Data!$CG:$CG,0)-1,MATCH($E322&amp;"/"&amp;N$1,Data!$1:$1,0)-1)))</f>
        <v/>
      </c>
      <c r="O322" s="252" t="str">
        <f ca="1">IF(ISERROR(OFFSET(Data!$A$1,MATCH($D322,Data!$CG:$CG,0)-1,MATCH($E322&amp;"/"&amp;O$1,Data!$1:$1,0)-1))=TRUE,"",IF(OFFSET(Data!$A$1,MATCH($D322,Data!$CG:$CG,0)-1,MATCH($E322&amp;"/"&amp;O$1,Data!$1:$1,0)-1)=0,"",OFFSET(Data!$A$1,MATCH($D322,Data!$CG:$CG,0)-1,MATCH($E322&amp;"/"&amp;O$1,Data!$1:$1,0)-1)))</f>
        <v/>
      </c>
      <c r="P322" s="252" t="str">
        <f ca="1">IF(ISERROR(OFFSET(Data!$A$1,MATCH($D322,Data!$CG:$CG,0)-1,MATCH($E322&amp;"/"&amp;P$1,Data!$1:$1,0)-1))=TRUE,"",IF(OFFSET(Data!$A$1,MATCH($D322,Data!$CG:$CG,0)-1,MATCH($E322&amp;"/"&amp;P$1,Data!$1:$1,0)-1)=0,"",OFFSET(Data!$A$1,MATCH($D322,Data!$CG:$CG,0)-1,MATCH($E322&amp;"/"&amp;P$1,Data!$1:$1,0)-1)))</f>
        <v/>
      </c>
      <c r="Q322" s="252" t="str">
        <f ca="1">IF(ISERROR(OFFSET(Data!$A$1,MATCH($D322,Data!$CG:$CG,0)-1,MATCH($E322&amp;"/"&amp;Q$1,Data!$1:$1,0)-1))=TRUE,"",IF(OFFSET(Data!$A$1,MATCH($D322,Data!$CG:$CG,0)-1,MATCH($E322&amp;"/"&amp;Q$1,Data!$1:$1,0)-1)=0,"",OFFSET(Data!$A$1,MATCH($D322,Data!$CG:$CG,0)-1,MATCH($E322&amp;"/"&amp;Q$1,Data!$1:$1,0)-1)))</f>
        <v/>
      </c>
      <c r="R322" s="252" t="str">
        <f ca="1">IF(ISERROR(OFFSET(Data!$A$1,MATCH($D322,Data!$CG:$CG,0)-1,MATCH($E322&amp;"/"&amp;R$1,Data!$1:$1,0)-1))=TRUE,"",IF(OFFSET(Data!$A$1,MATCH($D322,Data!$CG:$CG,0)-1,MATCH($E322&amp;"/"&amp;R$1,Data!$1:$1,0)-1)=0,"",OFFSET(Data!$A$1,MATCH($D322,Data!$CG:$CG,0)-1,MATCH($E322&amp;"/"&amp;R$1,Data!$1:$1,0)-1)))</f>
        <v/>
      </c>
      <c r="S322" s="252" t="str">
        <f ca="1">IF(ISERROR(OFFSET(Data!$A$1,MATCH($D322,Data!$CG:$CG,0)-1,MATCH($E322&amp;"/"&amp;S$1,Data!$1:$1,0)-1))=TRUE,"",IF(OFFSET(Data!$A$1,MATCH($D322,Data!$CG:$CG,0)-1,MATCH($E322&amp;"/"&amp;S$1,Data!$1:$1,0)-1)=0,"",OFFSET(Data!$A$1,MATCH($D322,Data!$CG:$CG,0)-1,MATCH($E322&amp;"/"&amp;S$1,Data!$1:$1,0)-1)))</f>
        <v/>
      </c>
      <c r="T322" s="252" t="str">
        <f ca="1">IF(ISERROR(OFFSET(Data!$A$1,MATCH($D322,Data!$CG:$CG,0)-1,MATCH($E322&amp;"/"&amp;T$1,Data!$1:$1,0)-1))=TRUE,"",IF(OFFSET(Data!$A$1,MATCH($D322,Data!$CG:$CG,0)-1,MATCH($E322&amp;"/"&amp;T$1,Data!$1:$1,0)-1)=0,"",OFFSET(Data!$A$1,MATCH($D322,Data!$CG:$CG,0)-1,MATCH($E322&amp;"/"&amp;T$1,Data!$1:$1,0)-1)))</f>
        <v/>
      </c>
      <c r="U322" s="252" t="str">
        <f ca="1">IF(ISERROR(OFFSET(Data!$A$1,MATCH($D322,Data!$CG:$CG,0)-1,MATCH($E322&amp;"/"&amp;U$1,Data!$1:$1,0)-1))=TRUE,"",IF(OFFSET(Data!$A$1,MATCH($D322,Data!$CG:$CG,0)-1,MATCH($E322&amp;"/"&amp;U$1,Data!$1:$1,0)-1)=0,"",OFFSET(Data!$A$1,MATCH($D322,Data!$CG:$CG,0)-1,MATCH($E322&amp;"/"&amp;U$1,Data!$1:$1,0)-1)))</f>
        <v/>
      </c>
      <c r="V322" s="252" t="str">
        <f ca="1">IF(ISERROR(OFFSET(Data!$A$1,MATCH($D322,Data!$CG:$CG,0)-1,MATCH($E322&amp;"/"&amp;V$1,Data!$1:$1,0)-1))=TRUE,"",IF(OFFSET(Data!$A$1,MATCH($D322,Data!$CG:$CG,0)-1,MATCH($E322&amp;"/"&amp;V$1,Data!$1:$1,0)-1)=0,"",OFFSET(Data!$A$1,MATCH($D322,Data!$CG:$CG,0)-1,MATCH($E322&amp;"/"&amp;V$1,Data!$1:$1,0)-1)))</f>
        <v/>
      </c>
      <c r="W322" s="269" t="str">
        <f ca="1">IF(ISERROR(OFFSET(Data!$A$1,MATCH($D322,Data!$CG:$CG,0)-1,MATCH($E322&amp;"/"&amp;W$1,Data!$1:$1,0)-1))=TRUE,"",IF(OFFSET(Data!$A$1,MATCH($D322,Data!$CG:$CG,0)-1,MATCH($E322&amp;"/"&amp;W$1,Data!$1:$1,0)-1)=0,"",OFFSET(Data!$A$1,MATCH($D322,Data!$CG:$CG,0)-1,MATCH($E322&amp;"/"&amp;W$1,Data!$1:$1,0)-1)))</f>
        <v/>
      </c>
      <c r="X322" s="252" t="str">
        <f ca="1">IF(ISERROR(OFFSET(Data!$A$1,MATCH($D322,Data!$CG:$CG,0)-1,MATCH($E322&amp;"/"&amp;X$1,Data!$1:$1,0)-1))=TRUE,"",IF(OFFSET(Data!$A$1,MATCH($D322,Data!$CG:$CG,0)-1,MATCH($E322&amp;"/"&amp;X$1,Data!$1:$1,0)-1)=0,"",OFFSET(Data!$A$1,MATCH($D322,Data!$CG:$CG,0)-1,MATCH($E322&amp;"/"&amp;X$1,Data!$1:$1,0)-1)))</f>
        <v/>
      </c>
      <c r="Y322" s="252" t="str">
        <f ca="1">IF(ISERROR(OFFSET(Data!$A$1,MATCH($D322,Data!$CG:$CG,0)-1,MATCH($E322&amp;"/"&amp;Y$1,Data!$1:$1,0)-1))=TRUE,"",IF(OFFSET(Data!$A$1,MATCH($D322,Data!$CG:$CG,0)-1,MATCH($E322&amp;"/"&amp;Y$1,Data!$1:$1,0)-1)=0,"",OFFSET(Data!$A$1,MATCH($D322,Data!$CG:$CG,0)-1,MATCH($E322&amp;"/"&amp;Y$1,Data!$1:$1,0)-1)))</f>
        <v/>
      </c>
      <c r="Z322" s="252" t="str">
        <f ca="1">IF(ISERROR(OFFSET(Data!$A$1,MATCH($D322,Data!$CG:$CG,0)-1,MATCH($E322&amp;"/"&amp;Z$1,Data!$1:$1,0)-1))=TRUE,"",IF(OFFSET(Data!$A$1,MATCH($D322,Data!$CG:$CG,0)-1,MATCH($E322&amp;"/"&amp;Z$1,Data!$1:$1,0)-1)=0,"",OFFSET(Data!$A$1,MATCH($D322,Data!$CG:$CG,0)-1,MATCH($E322&amp;"/"&amp;Z$1,Data!$1:$1,0)-1)))</f>
        <v/>
      </c>
      <c r="AA322" s="252" t="str">
        <f ca="1">IF(ISERROR(OFFSET(Data!$A$1,MATCH($D322,Data!$CG:$CG,0)-1,MATCH($E322&amp;"/"&amp;AA$1,Data!$1:$1,0)-1))=TRUE,"",IF(OFFSET(Data!$A$1,MATCH($D322,Data!$CG:$CG,0)-1,MATCH($E322&amp;"/"&amp;AA$1,Data!$1:$1,0)-1)=0,"",OFFSET(Data!$A$1,MATCH($D322,Data!$CG:$CG,0)-1,MATCH($E322&amp;"/"&amp;AA$1,Data!$1:$1,0)-1)))</f>
        <v/>
      </c>
      <c r="AB322" s="252" t="str">
        <f ca="1">IF(ISERROR(OFFSET(Data!$A$1,MATCH($D322,Data!$CG:$CG,0)-1,MATCH($E322&amp;"/"&amp;AB$1,Data!$1:$1,0)-1))=TRUE,"",IF(OFFSET(Data!$A$1,MATCH($D322,Data!$CG:$CG,0)-1,MATCH($E322&amp;"/"&amp;AB$1,Data!$1:$1,0)-1)=0,"",OFFSET(Data!$A$1,MATCH($D322,Data!$CG:$CG,0)-1,MATCH($E322&amp;"/"&amp;AB$1,Data!$1:$1,0)-1)))</f>
        <v/>
      </c>
      <c r="AC322" s="252" t="str">
        <f ca="1">IF(ISERROR(OFFSET(Data!$A$1,MATCH($D322,Data!$CG:$CG,0)-1,MATCH($E322&amp;"/"&amp;AC$1,Data!$1:$1,0)-1))=TRUE,"",IF(OFFSET(Data!$A$1,MATCH($D322,Data!$CG:$CG,0)-1,MATCH($E322&amp;"/"&amp;AC$1,Data!$1:$1,0)-1)=0,"",OFFSET(Data!$A$1,MATCH($D322,Data!$CG:$CG,0)-1,MATCH($E322&amp;"/"&amp;AC$1,Data!$1:$1,0)-1)))</f>
        <v/>
      </c>
      <c r="AD322" s="252" t="str">
        <f ca="1">IF(ISERROR(OFFSET(Data!$A$1,MATCH($D322,Data!$CG:$CG,0)-1,MATCH($E322&amp;"/"&amp;AD$1,Data!$1:$1,0)-1))=TRUE,"",IF(OFFSET(Data!$A$1,MATCH($D322,Data!$CG:$CG,0)-1,MATCH($E322&amp;"/"&amp;AD$1,Data!$1:$1,0)-1)=0,"",OFFSET(Data!$A$1,MATCH($D322,Data!$CG:$CG,0)-1,MATCH($E322&amp;"/"&amp;AD$1,Data!$1:$1,0)-1)))</f>
        <v/>
      </c>
      <c r="AE322" s="252" t="str">
        <f ca="1">IF(ISERROR(OFFSET(Data!$A$1,MATCH($D322,Data!$CG:$CG,0)-1,MATCH($E322&amp;"/"&amp;AE$1,Data!$1:$1,0)-1))=TRUE,"",IF(OFFSET(Data!$A$1,MATCH($D322,Data!$CG:$CG,0)-1,MATCH($E322&amp;"/"&amp;AE$1,Data!$1:$1,0)-1)=0,"",OFFSET(Data!$A$1,MATCH($D322,Data!$CG:$CG,0)-1,MATCH($E322&amp;"/"&amp;AE$1,Data!$1:$1,0)-1)))</f>
        <v/>
      </c>
      <c r="AF322" s="253" t="str">
        <f ca="1">IF(ISERROR(OFFSET(Data!$A$1,MATCH($D322,Data!$CG:$CG,0)-1,MATCH($E322&amp;"/"&amp;AF$1,Data!$1:$1,0)-1))=TRUE,"",IF(OFFSET(Data!$A$1,MATCH($D322,Data!$CG:$CG,0)-1,MATCH($E322&amp;"/"&amp;AF$1,Data!$1:$1,0)-1)=0,"",OFFSET(Data!$A$1,MATCH($D322,Data!$CG:$CG,0)-1,MATCH($E322&amp;"/"&amp;AF$1,Data!$1:$1,0)-1)))</f>
        <v/>
      </c>
      <c r="AG322" s="188">
        <f t="shared" ca="1" si="8"/>
        <v>0</v>
      </c>
      <c r="AH322" s="208">
        <f ca="1">SUM(AG319:AG322)</f>
        <v>0</v>
      </c>
    </row>
    <row r="323" spans="1:34" ht="15.75" hidden="1" customHeight="1" thickBot="1" x14ac:dyDescent="0.3">
      <c r="A323" s="447"/>
      <c r="B323" s="470"/>
      <c r="C323" s="473"/>
      <c r="D323" s="52" t="e">
        <f>IF(C323&lt;&gt;"",C323,D322)</f>
        <v>#N/A</v>
      </c>
      <c r="E323" s="53" t="s">
        <v>25</v>
      </c>
      <c r="F323" s="255" t="str">
        <f ca="1">IF(ISERROR(OFFSET(Data!$A$1,MATCH($D323,Data!$CG:$CG,0)-1,MATCH($E323&amp;"/"&amp;F$1,Data!$1:$1,0)-1))=TRUE,"",IF(OFFSET(Data!$A$1,MATCH($D323,Data!$CG:$CG,0)-1,MATCH($E323&amp;"/"&amp;F$1,Data!$1:$1,0)-1)=0,"",OFFSET(Data!$A$1,MATCH($D323,Data!$CG:$CG,0)-1,MATCH($E323&amp;"/"&amp;F$1,Data!$1:$1,0)-1)))</f>
        <v/>
      </c>
      <c r="G323" s="256" t="str">
        <f ca="1">IF(ISERROR(OFFSET(Data!$A$1,MATCH($D323,Data!$CG:$CG,0)-1,MATCH($E323&amp;"/"&amp;G$1,Data!$1:$1,0)-1))=TRUE,"",IF(OFFSET(Data!$A$1,MATCH($D323,Data!$CG:$CG,0)-1,MATCH($E323&amp;"/"&amp;G$1,Data!$1:$1,0)-1)=0,"",OFFSET(Data!$A$1,MATCH($D323,Data!$CG:$CG,0)-1,MATCH($E323&amp;"/"&amp;G$1,Data!$1:$1,0)-1)))</f>
        <v/>
      </c>
      <c r="H323" s="256" t="str">
        <f ca="1">IF(ISERROR(OFFSET(Data!$A$1,MATCH($D323,Data!$CG:$CG,0)-1,MATCH($E323&amp;"/"&amp;H$1,Data!$1:$1,0)-1))=TRUE,"",IF(OFFSET(Data!$A$1,MATCH($D323,Data!$CG:$CG,0)-1,MATCH($E323&amp;"/"&amp;H$1,Data!$1:$1,0)-1)=0,"",OFFSET(Data!$A$1,MATCH($D323,Data!$CG:$CG,0)-1,MATCH($E323&amp;"/"&amp;H$1,Data!$1:$1,0)-1)))</f>
        <v/>
      </c>
      <c r="I323" s="256" t="str">
        <f ca="1">IF(ISERROR(OFFSET(Data!$A$1,MATCH($D323,Data!$CG:$CG,0)-1,MATCH($E323&amp;"/"&amp;I$1,Data!$1:$1,0)-1))=TRUE,"",IF(OFFSET(Data!$A$1,MATCH($D323,Data!$CG:$CG,0)-1,MATCH($E323&amp;"/"&amp;I$1,Data!$1:$1,0)-1)=0,"",OFFSET(Data!$A$1,MATCH($D323,Data!$CG:$CG,0)-1,MATCH($E323&amp;"/"&amp;I$1,Data!$1:$1,0)-1)))</f>
        <v/>
      </c>
      <c r="J323" s="256" t="str">
        <f ca="1">IF(ISERROR(OFFSET(Data!$A$1,MATCH($D323,Data!$CG:$CG,0)-1,MATCH($E323&amp;"/"&amp;J$1,Data!$1:$1,0)-1))=TRUE,"",IF(OFFSET(Data!$A$1,MATCH($D323,Data!$CG:$CG,0)-1,MATCH($E323&amp;"/"&amp;J$1,Data!$1:$1,0)-1)=0,"",OFFSET(Data!$A$1,MATCH($D323,Data!$CG:$CG,0)-1,MATCH($E323&amp;"/"&amp;J$1,Data!$1:$1,0)-1)))</f>
        <v/>
      </c>
      <c r="K323" s="256" t="str">
        <f ca="1">IF(ISERROR(OFFSET(Data!$A$1,MATCH($D323,Data!$CG:$CG,0)-1,MATCH($E323&amp;"/"&amp;K$1,Data!$1:$1,0)-1))=TRUE,"",IF(OFFSET(Data!$A$1,MATCH($D323,Data!$CG:$CG,0)-1,MATCH($E323&amp;"/"&amp;K$1,Data!$1:$1,0)-1)=0,"",OFFSET(Data!$A$1,MATCH($D323,Data!$CG:$CG,0)-1,MATCH($E323&amp;"/"&amp;K$1,Data!$1:$1,0)-1)))</f>
        <v/>
      </c>
      <c r="L323" s="256" t="str">
        <f ca="1">IF(ISERROR(OFFSET(Data!$A$1,MATCH($D323,Data!$CG:$CG,0)-1,MATCH($E323&amp;"/"&amp;L$1,Data!$1:$1,0)-1))=TRUE,"",IF(OFFSET(Data!$A$1,MATCH($D323,Data!$CG:$CG,0)-1,MATCH($E323&amp;"/"&amp;L$1,Data!$1:$1,0)-1)=0,"",OFFSET(Data!$A$1,MATCH($D323,Data!$CG:$CG,0)-1,MATCH($E323&amp;"/"&amp;L$1,Data!$1:$1,0)-1)))</f>
        <v/>
      </c>
      <c r="M323" s="256" t="str">
        <f ca="1">IF(ISERROR(OFFSET(Data!$A$1,MATCH($D323,Data!$CG:$CG,0)-1,MATCH($E323&amp;"/"&amp;M$1,Data!$1:$1,0)-1))=TRUE,"",IF(OFFSET(Data!$A$1,MATCH($D323,Data!$CG:$CG,0)-1,MATCH($E323&amp;"/"&amp;M$1,Data!$1:$1,0)-1)=0,"",OFFSET(Data!$A$1,MATCH($D323,Data!$CG:$CG,0)-1,MATCH($E323&amp;"/"&amp;M$1,Data!$1:$1,0)-1)))</f>
        <v/>
      </c>
      <c r="N323" s="256" t="str">
        <f ca="1">IF(ISERROR(OFFSET(Data!$A$1,MATCH($D323,Data!$CG:$CG,0)-1,MATCH($E323&amp;"/"&amp;N$1,Data!$1:$1,0)-1))=TRUE,"",IF(OFFSET(Data!$A$1,MATCH($D323,Data!$CG:$CG,0)-1,MATCH($E323&amp;"/"&amp;N$1,Data!$1:$1,0)-1)=0,"",OFFSET(Data!$A$1,MATCH($D323,Data!$CG:$CG,0)-1,MATCH($E323&amp;"/"&amp;N$1,Data!$1:$1,0)-1)))</f>
        <v/>
      </c>
      <c r="O323" s="256" t="str">
        <f ca="1">IF(ISERROR(OFFSET(Data!$A$1,MATCH($D323,Data!$CG:$CG,0)-1,MATCH($E323&amp;"/"&amp;O$1,Data!$1:$1,0)-1))=TRUE,"",IF(OFFSET(Data!$A$1,MATCH($D323,Data!$CG:$CG,0)-1,MATCH($E323&amp;"/"&amp;O$1,Data!$1:$1,0)-1)=0,"",OFFSET(Data!$A$1,MATCH($D323,Data!$CG:$CG,0)-1,MATCH($E323&amp;"/"&amp;O$1,Data!$1:$1,0)-1)))</f>
        <v/>
      </c>
      <c r="P323" s="256" t="str">
        <f ca="1">IF(ISERROR(OFFSET(Data!$A$1,MATCH($D323,Data!$CG:$CG,0)-1,MATCH($E323&amp;"/"&amp;P$1,Data!$1:$1,0)-1))=TRUE,"",IF(OFFSET(Data!$A$1,MATCH($D323,Data!$CG:$CG,0)-1,MATCH($E323&amp;"/"&amp;P$1,Data!$1:$1,0)-1)=0,"",OFFSET(Data!$A$1,MATCH($D323,Data!$CG:$CG,0)-1,MATCH($E323&amp;"/"&amp;P$1,Data!$1:$1,0)-1)))</f>
        <v/>
      </c>
      <c r="Q323" s="256" t="str">
        <f ca="1">IF(ISERROR(OFFSET(Data!$A$1,MATCH($D323,Data!$CG:$CG,0)-1,MATCH($E323&amp;"/"&amp;Q$1,Data!$1:$1,0)-1))=TRUE,"",IF(OFFSET(Data!$A$1,MATCH($D323,Data!$CG:$CG,0)-1,MATCH($E323&amp;"/"&amp;Q$1,Data!$1:$1,0)-1)=0,"",OFFSET(Data!$A$1,MATCH($D323,Data!$CG:$CG,0)-1,MATCH($E323&amp;"/"&amp;Q$1,Data!$1:$1,0)-1)))</f>
        <v/>
      </c>
      <c r="R323" s="256" t="str">
        <f ca="1">IF(ISERROR(OFFSET(Data!$A$1,MATCH($D323,Data!$CG:$CG,0)-1,MATCH($E323&amp;"/"&amp;R$1,Data!$1:$1,0)-1))=TRUE,"",IF(OFFSET(Data!$A$1,MATCH($D323,Data!$CG:$CG,0)-1,MATCH($E323&amp;"/"&amp;R$1,Data!$1:$1,0)-1)=0,"",OFFSET(Data!$A$1,MATCH($D323,Data!$CG:$CG,0)-1,MATCH($E323&amp;"/"&amp;R$1,Data!$1:$1,0)-1)))</f>
        <v/>
      </c>
      <c r="S323" s="256" t="str">
        <f ca="1">IF(ISERROR(OFFSET(Data!$A$1,MATCH($D323,Data!$CG:$CG,0)-1,MATCH($E323&amp;"/"&amp;S$1,Data!$1:$1,0)-1))=TRUE,"",IF(OFFSET(Data!$A$1,MATCH($D323,Data!$CG:$CG,0)-1,MATCH($E323&amp;"/"&amp;S$1,Data!$1:$1,0)-1)=0,"",OFFSET(Data!$A$1,MATCH($D323,Data!$CG:$CG,0)-1,MATCH($E323&amp;"/"&amp;S$1,Data!$1:$1,0)-1)))</f>
        <v/>
      </c>
      <c r="T323" s="256" t="str">
        <f ca="1">IF(ISERROR(OFFSET(Data!$A$1,MATCH($D323,Data!$CG:$CG,0)-1,MATCH($E323&amp;"/"&amp;T$1,Data!$1:$1,0)-1))=TRUE,"",IF(OFFSET(Data!$A$1,MATCH($D323,Data!$CG:$CG,0)-1,MATCH($E323&amp;"/"&amp;T$1,Data!$1:$1,0)-1)=0,"",OFFSET(Data!$A$1,MATCH($D323,Data!$CG:$CG,0)-1,MATCH($E323&amp;"/"&amp;T$1,Data!$1:$1,0)-1)))</f>
        <v/>
      </c>
      <c r="U323" s="256" t="str">
        <f ca="1">IF(ISERROR(OFFSET(Data!$A$1,MATCH($D323,Data!$CG:$CG,0)-1,MATCH($E323&amp;"/"&amp;U$1,Data!$1:$1,0)-1))=TRUE,"",IF(OFFSET(Data!$A$1,MATCH($D323,Data!$CG:$CG,0)-1,MATCH($E323&amp;"/"&amp;U$1,Data!$1:$1,0)-1)=0,"",OFFSET(Data!$A$1,MATCH($D323,Data!$CG:$CG,0)-1,MATCH($E323&amp;"/"&amp;U$1,Data!$1:$1,0)-1)))</f>
        <v/>
      </c>
      <c r="V323" s="256" t="str">
        <f ca="1">IF(ISERROR(OFFSET(Data!$A$1,MATCH($D323,Data!$CG:$CG,0)-1,MATCH($E323&amp;"/"&amp;V$1,Data!$1:$1,0)-1))=TRUE,"",IF(OFFSET(Data!$A$1,MATCH($D323,Data!$CG:$CG,0)-1,MATCH($E323&amp;"/"&amp;V$1,Data!$1:$1,0)-1)=0,"",OFFSET(Data!$A$1,MATCH($D323,Data!$CG:$CG,0)-1,MATCH($E323&amp;"/"&amp;V$1,Data!$1:$1,0)-1)))</f>
        <v/>
      </c>
      <c r="W323" s="257" t="str">
        <f ca="1">IF(ISERROR(OFFSET(Data!$A$1,MATCH($D323,Data!$CG:$CG,0)-1,MATCH($E323&amp;"/"&amp;W$1,Data!$1:$1,0)-1))=TRUE,"",IF(OFFSET(Data!$A$1,MATCH($D323,Data!$CG:$CG,0)-1,MATCH($E323&amp;"/"&amp;W$1,Data!$1:$1,0)-1)=0,"",OFFSET(Data!$A$1,MATCH($D323,Data!$CG:$CG,0)-1,MATCH($E323&amp;"/"&amp;W$1,Data!$1:$1,0)-1)))</f>
        <v/>
      </c>
      <c r="X323" s="256" t="str">
        <f ca="1">IF(ISERROR(OFFSET(Data!$A$1,MATCH($D323,Data!$CG:$CG,0)-1,MATCH($E323&amp;"/"&amp;X$1,Data!$1:$1,0)-1))=TRUE,"",IF(OFFSET(Data!$A$1,MATCH($D323,Data!$CG:$CG,0)-1,MATCH($E323&amp;"/"&amp;X$1,Data!$1:$1,0)-1)=0,"",OFFSET(Data!$A$1,MATCH($D323,Data!$CG:$CG,0)-1,MATCH($E323&amp;"/"&amp;X$1,Data!$1:$1,0)-1)))</f>
        <v/>
      </c>
      <c r="Y323" s="256" t="str">
        <f ca="1">IF(ISERROR(OFFSET(Data!$A$1,MATCH($D323,Data!$CG:$CG,0)-1,MATCH($E323&amp;"/"&amp;Y$1,Data!$1:$1,0)-1))=TRUE,"",IF(OFFSET(Data!$A$1,MATCH($D323,Data!$CG:$CG,0)-1,MATCH($E323&amp;"/"&amp;Y$1,Data!$1:$1,0)-1)=0,"",OFFSET(Data!$A$1,MATCH($D323,Data!$CG:$CG,0)-1,MATCH($E323&amp;"/"&amp;Y$1,Data!$1:$1,0)-1)))</f>
        <v/>
      </c>
      <c r="Z323" s="256" t="str">
        <f ca="1">IF(ISERROR(OFFSET(Data!$A$1,MATCH($D323,Data!$CG:$CG,0)-1,MATCH($E323&amp;"/"&amp;Z$1,Data!$1:$1,0)-1))=TRUE,"",IF(OFFSET(Data!$A$1,MATCH($D323,Data!$CG:$CG,0)-1,MATCH($E323&amp;"/"&amp;Z$1,Data!$1:$1,0)-1)=0,"",OFFSET(Data!$A$1,MATCH($D323,Data!$CG:$CG,0)-1,MATCH($E323&amp;"/"&amp;Z$1,Data!$1:$1,0)-1)))</f>
        <v/>
      </c>
      <c r="AA323" s="256" t="str">
        <f ca="1">IF(ISERROR(OFFSET(Data!$A$1,MATCH($D323,Data!$CG:$CG,0)-1,MATCH($E323&amp;"/"&amp;AA$1,Data!$1:$1,0)-1))=TRUE,"",IF(OFFSET(Data!$A$1,MATCH($D323,Data!$CG:$CG,0)-1,MATCH($E323&amp;"/"&amp;AA$1,Data!$1:$1,0)-1)=0,"",OFFSET(Data!$A$1,MATCH($D323,Data!$CG:$CG,0)-1,MATCH($E323&amp;"/"&amp;AA$1,Data!$1:$1,0)-1)))</f>
        <v/>
      </c>
      <c r="AB323" s="256" t="str">
        <f ca="1">IF(ISERROR(OFFSET(Data!$A$1,MATCH($D323,Data!$CG:$CG,0)-1,MATCH($E323&amp;"/"&amp;AB$1,Data!$1:$1,0)-1))=TRUE,"",IF(OFFSET(Data!$A$1,MATCH($D323,Data!$CG:$CG,0)-1,MATCH($E323&amp;"/"&amp;AB$1,Data!$1:$1,0)-1)=0,"",OFFSET(Data!$A$1,MATCH($D323,Data!$CG:$CG,0)-1,MATCH($E323&amp;"/"&amp;AB$1,Data!$1:$1,0)-1)))</f>
        <v/>
      </c>
      <c r="AC323" s="256" t="str">
        <f ca="1">IF(ISERROR(OFFSET(Data!$A$1,MATCH($D323,Data!$CG:$CG,0)-1,MATCH($E323&amp;"/"&amp;AC$1,Data!$1:$1,0)-1))=TRUE,"",IF(OFFSET(Data!$A$1,MATCH($D323,Data!$CG:$CG,0)-1,MATCH($E323&amp;"/"&amp;AC$1,Data!$1:$1,0)-1)=0,"",OFFSET(Data!$A$1,MATCH($D323,Data!$CG:$CG,0)-1,MATCH($E323&amp;"/"&amp;AC$1,Data!$1:$1,0)-1)))</f>
        <v/>
      </c>
      <c r="AD323" s="256" t="str">
        <f ca="1">IF(ISERROR(OFFSET(Data!$A$1,MATCH($D323,Data!$CG:$CG,0)-1,MATCH($E323&amp;"/"&amp;AD$1,Data!$1:$1,0)-1))=TRUE,"",IF(OFFSET(Data!$A$1,MATCH($D323,Data!$CG:$CG,0)-1,MATCH($E323&amp;"/"&amp;AD$1,Data!$1:$1,0)-1)=0,"",OFFSET(Data!$A$1,MATCH($D323,Data!$CG:$CG,0)-1,MATCH($E323&amp;"/"&amp;AD$1,Data!$1:$1,0)-1)))</f>
        <v/>
      </c>
      <c r="AE323" s="256" t="str">
        <f ca="1">IF(ISERROR(OFFSET(Data!$A$1,MATCH($D323,Data!$CG:$CG,0)-1,MATCH($E323&amp;"/"&amp;AE$1,Data!$1:$1,0)-1))=TRUE,"",IF(OFFSET(Data!$A$1,MATCH($D323,Data!$CG:$CG,0)-1,MATCH($E323&amp;"/"&amp;AE$1,Data!$1:$1,0)-1)=0,"",OFFSET(Data!$A$1,MATCH($D323,Data!$CG:$CG,0)-1,MATCH($E323&amp;"/"&amp;AE$1,Data!$1:$1,0)-1)))</f>
        <v/>
      </c>
      <c r="AF323" s="258" t="str">
        <f ca="1">IF(ISERROR(OFFSET(Data!$A$1,MATCH($D323,Data!$CG:$CG,0)-1,MATCH($E323&amp;"/"&amp;AF$1,Data!$1:$1,0)-1))=TRUE,"",IF(OFFSET(Data!$A$1,MATCH($D323,Data!$CG:$CG,0)-1,MATCH($E323&amp;"/"&amp;AF$1,Data!$1:$1,0)-1)=0,"",OFFSET(Data!$A$1,MATCH($D323,Data!$CG:$CG,0)-1,MATCH($E323&amp;"/"&amp;AF$1,Data!$1:$1,0)-1)))</f>
        <v/>
      </c>
      <c r="AG323" s="197">
        <f t="shared" ca="1" si="8"/>
        <v>0</v>
      </c>
      <c r="AH323" s="209">
        <f ca="1">SUM(AG319:AG323)</f>
        <v>0</v>
      </c>
    </row>
    <row r="324" spans="1:34" ht="15" hidden="1" customHeight="1" x14ac:dyDescent="0.25">
      <c r="A324" s="445">
        <v>64</v>
      </c>
      <c r="B324" s="468" t="e">
        <f>INDEX(Data!CI:CI,MATCH("M"&amp;A324,Data!A:A,0))</f>
        <v>#N/A</v>
      </c>
      <c r="C324" s="471" t="e">
        <f>INDEX(Data!CG:CG,MATCH("M"&amp;A324,Data!A:A,0))</f>
        <v>#N/A</v>
      </c>
      <c r="D324" s="48" t="e">
        <f>IF(C324&lt;&gt;"",C324,#REF!)</f>
        <v>#N/A</v>
      </c>
      <c r="E324" s="49" t="s">
        <v>21</v>
      </c>
      <c r="F324" s="271" t="str">
        <f ca="1">IF(ISERROR(OFFSET(Data!$A$1,MATCH($D324,Data!$CG:$CG,0)-1,MATCH($E324&amp;"/"&amp;F$1,Data!$1:$1,0)-1))=TRUE,"",IF(OFFSET(Data!$A$1,MATCH($D324,Data!$CG:$CG,0)-1,MATCH($E324&amp;"/"&amp;F$1,Data!$1:$1,0)-1)=0,"",OFFSET(Data!$A$1,MATCH($D324,Data!$CG:$CG,0)-1,MATCH($E324&amp;"/"&amp;F$1,Data!$1:$1,0)-1)))</f>
        <v/>
      </c>
      <c r="G324" s="250" t="str">
        <f ca="1">IF(ISERROR(OFFSET(Data!$A$1,MATCH($D324,Data!$CG:$CG,0)-1,MATCH($E324&amp;"/"&amp;G$1,Data!$1:$1,0)-1))=TRUE,"",IF(OFFSET(Data!$A$1,MATCH($D324,Data!$CG:$CG,0)-1,MATCH($E324&amp;"/"&amp;G$1,Data!$1:$1,0)-1)=0,"",OFFSET(Data!$A$1,MATCH($D324,Data!$CG:$CG,0)-1,MATCH($E324&amp;"/"&amp;G$1,Data!$1:$1,0)-1)))</f>
        <v/>
      </c>
      <c r="H324" s="250" t="str">
        <f ca="1">IF(ISERROR(OFFSET(Data!$A$1,MATCH($D324,Data!$CG:$CG,0)-1,MATCH($E324&amp;"/"&amp;H$1,Data!$1:$1,0)-1))=TRUE,"",IF(OFFSET(Data!$A$1,MATCH($D324,Data!$CG:$CG,0)-1,MATCH($E324&amp;"/"&amp;H$1,Data!$1:$1,0)-1)=0,"",OFFSET(Data!$A$1,MATCH($D324,Data!$CG:$CG,0)-1,MATCH($E324&amp;"/"&amp;H$1,Data!$1:$1,0)-1)))</f>
        <v/>
      </c>
      <c r="I324" s="250" t="str">
        <f ca="1">IF(ISERROR(OFFSET(Data!$A$1,MATCH($D324,Data!$CG:$CG,0)-1,MATCH($E324&amp;"/"&amp;I$1,Data!$1:$1,0)-1))=TRUE,"",IF(OFFSET(Data!$A$1,MATCH($D324,Data!$CG:$CG,0)-1,MATCH($E324&amp;"/"&amp;I$1,Data!$1:$1,0)-1)=0,"",OFFSET(Data!$A$1,MATCH($D324,Data!$CG:$CG,0)-1,MATCH($E324&amp;"/"&amp;I$1,Data!$1:$1,0)-1)))</f>
        <v/>
      </c>
      <c r="J324" s="250" t="str">
        <f ca="1">IF(ISERROR(OFFSET(Data!$A$1,MATCH($D324,Data!$CG:$CG,0)-1,MATCH($E324&amp;"/"&amp;J$1,Data!$1:$1,0)-1))=TRUE,"",IF(OFFSET(Data!$A$1,MATCH($D324,Data!$CG:$CG,0)-1,MATCH($E324&amp;"/"&amp;J$1,Data!$1:$1,0)-1)=0,"",OFFSET(Data!$A$1,MATCH($D324,Data!$CG:$CG,0)-1,MATCH($E324&amp;"/"&amp;J$1,Data!$1:$1,0)-1)))</f>
        <v/>
      </c>
      <c r="K324" s="250" t="str">
        <f ca="1">IF(ISERROR(OFFSET(Data!$A$1,MATCH($D324,Data!$CG:$CG,0)-1,MATCH($E324&amp;"/"&amp;K$1,Data!$1:$1,0)-1))=TRUE,"",IF(OFFSET(Data!$A$1,MATCH($D324,Data!$CG:$CG,0)-1,MATCH($E324&amp;"/"&amp;K$1,Data!$1:$1,0)-1)=0,"",OFFSET(Data!$A$1,MATCH($D324,Data!$CG:$CG,0)-1,MATCH($E324&amp;"/"&amp;K$1,Data!$1:$1,0)-1)))</f>
        <v/>
      </c>
      <c r="L324" s="250" t="str">
        <f ca="1">IF(ISERROR(OFFSET(Data!$A$1,MATCH($D324,Data!$CG:$CG,0)-1,MATCH($E324&amp;"/"&amp;L$1,Data!$1:$1,0)-1))=TRUE,"",IF(OFFSET(Data!$A$1,MATCH($D324,Data!$CG:$CG,0)-1,MATCH($E324&amp;"/"&amp;L$1,Data!$1:$1,0)-1)=0,"",OFFSET(Data!$A$1,MATCH($D324,Data!$CG:$CG,0)-1,MATCH($E324&amp;"/"&amp;L$1,Data!$1:$1,0)-1)))</f>
        <v/>
      </c>
      <c r="M324" s="250" t="str">
        <f ca="1">IF(ISERROR(OFFSET(Data!$A$1,MATCH($D324,Data!$CG:$CG,0)-1,MATCH($E324&amp;"/"&amp;M$1,Data!$1:$1,0)-1))=TRUE,"",IF(OFFSET(Data!$A$1,MATCH($D324,Data!$CG:$CG,0)-1,MATCH($E324&amp;"/"&amp;M$1,Data!$1:$1,0)-1)=0,"",OFFSET(Data!$A$1,MATCH($D324,Data!$CG:$CG,0)-1,MATCH($E324&amp;"/"&amp;M$1,Data!$1:$1,0)-1)))</f>
        <v/>
      </c>
      <c r="N324" s="250" t="str">
        <f ca="1">IF(ISERROR(OFFSET(Data!$A$1,MATCH($D324,Data!$CG:$CG,0)-1,MATCH($E324&amp;"/"&amp;N$1,Data!$1:$1,0)-1))=TRUE,"",IF(OFFSET(Data!$A$1,MATCH($D324,Data!$CG:$CG,0)-1,MATCH($E324&amp;"/"&amp;N$1,Data!$1:$1,0)-1)=0,"",OFFSET(Data!$A$1,MATCH($D324,Data!$CG:$CG,0)-1,MATCH($E324&amp;"/"&amp;N$1,Data!$1:$1,0)-1)))</f>
        <v/>
      </c>
      <c r="O324" s="250" t="str">
        <f ca="1">IF(ISERROR(OFFSET(Data!$A$1,MATCH($D324,Data!$CG:$CG,0)-1,MATCH($E324&amp;"/"&amp;O$1,Data!$1:$1,0)-1))=TRUE,"",IF(OFFSET(Data!$A$1,MATCH($D324,Data!$CG:$CG,0)-1,MATCH($E324&amp;"/"&amp;O$1,Data!$1:$1,0)-1)=0,"",OFFSET(Data!$A$1,MATCH($D324,Data!$CG:$CG,0)-1,MATCH($E324&amp;"/"&amp;O$1,Data!$1:$1,0)-1)))</f>
        <v/>
      </c>
      <c r="P324" s="250" t="str">
        <f ca="1">IF(ISERROR(OFFSET(Data!$A$1,MATCH($D324,Data!$CG:$CG,0)-1,MATCH($E324&amp;"/"&amp;P$1,Data!$1:$1,0)-1))=TRUE,"",IF(OFFSET(Data!$A$1,MATCH($D324,Data!$CG:$CG,0)-1,MATCH($E324&amp;"/"&amp;P$1,Data!$1:$1,0)-1)=0,"",OFFSET(Data!$A$1,MATCH($D324,Data!$CG:$CG,0)-1,MATCH($E324&amp;"/"&amp;P$1,Data!$1:$1,0)-1)))</f>
        <v/>
      </c>
      <c r="Q324" s="250" t="str">
        <f ca="1">IF(ISERROR(OFFSET(Data!$A$1,MATCH($D324,Data!$CG:$CG,0)-1,MATCH($E324&amp;"/"&amp;Q$1,Data!$1:$1,0)-1))=TRUE,"",IF(OFFSET(Data!$A$1,MATCH($D324,Data!$CG:$CG,0)-1,MATCH($E324&amp;"/"&amp;Q$1,Data!$1:$1,0)-1)=0,"",OFFSET(Data!$A$1,MATCH($D324,Data!$CG:$CG,0)-1,MATCH($E324&amp;"/"&amp;Q$1,Data!$1:$1,0)-1)))</f>
        <v/>
      </c>
      <c r="R324" s="250" t="str">
        <f ca="1">IF(ISERROR(OFFSET(Data!$A$1,MATCH($D324,Data!$CG:$CG,0)-1,MATCH($E324&amp;"/"&amp;R$1,Data!$1:$1,0)-1))=TRUE,"",IF(OFFSET(Data!$A$1,MATCH($D324,Data!$CG:$CG,0)-1,MATCH($E324&amp;"/"&amp;R$1,Data!$1:$1,0)-1)=0,"",OFFSET(Data!$A$1,MATCH($D324,Data!$CG:$CG,0)-1,MATCH($E324&amp;"/"&amp;R$1,Data!$1:$1,0)-1)))</f>
        <v/>
      </c>
      <c r="S324" s="250" t="str">
        <f ca="1">IF(ISERROR(OFFSET(Data!$A$1,MATCH($D324,Data!$CG:$CG,0)-1,MATCH($E324&amp;"/"&amp;S$1,Data!$1:$1,0)-1))=TRUE,"",IF(OFFSET(Data!$A$1,MATCH($D324,Data!$CG:$CG,0)-1,MATCH($E324&amp;"/"&amp;S$1,Data!$1:$1,0)-1)=0,"",OFFSET(Data!$A$1,MATCH($D324,Data!$CG:$CG,0)-1,MATCH($E324&amp;"/"&amp;S$1,Data!$1:$1,0)-1)))</f>
        <v/>
      </c>
      <c r="T324" s="250" t="str">
        <f ca="1">IF(ISERROR(OFFSET(Data!$A$1,MATCH($D324,Data!$CG:$CG,0)-1,MATCH($E324&amp;"/"&amp;T$1,Data!$1:$1,0)-1))=TRUE,"",IF(OFFSET(Data!$A$1,MATCH($D324,Data!$CG:$CG,0)-1,MATCH($E324&amp;"/"&amp;T$1,Data!$1:$1,0)-1)=0,"",OFFSET(Data!$A$1,MATCH($D324,Data!$CG:$CG,0)-1,MATCH($E324&amp;"/"&amp;T$1,Data!$1:$1,0)-1)))</f>
        <v/>
      </c>
      <c r="U324" s="250" t="str">
        <f ca="1">IF(ISERROR(OFFSET(Data!$A$1,MATCH($D324,Data!$CG:$CG,0)-1,MATCH($E324&amp;"/"&amp;U$1,Data!$1:$1,0)-1))=TRUE,"",IF(OFFSET(Data!$A$1,MATCH($D324,Data!$CG:$CG,0)-1,MATCH($E324&amp;"/"&amp;U$1,Data!$1:$1,0)-1)=0,"",OFFSET(Data!$A$1,MATCH($D324,Data!$CG:$CG,0)-1,MATCH($E324&amp;"/"&amp;U$1,Data!$1:$1,0)-1)))</f>
        <v/>
      </c>
      <c r="V324" s="250" t="str">
        <f ca="1">IF(ISERROR(OFFSET(Data!$A$1,MATCH($D324,Data!$CG:$CG,0)-1,MATCH($E324&amp;"/"&amp;V$1,Data!$1:$1,0)-1))=TRUE,"",IF(OFFSET(Data!$A$1,MATCH($D324,Data!$CG:$CG,0)-1,MATCH($E324&amp;"/"&amp;V$1,Data!$1:$1,0)-1)=0,"",OFFSET(Data!$A$1,MATCH($D324,Data!$CG:$CG,0)-1,MATCH($E324&amp;"/"&amp;V$1,Data!$1:$1,0)-1)))</f>
        <v/>
      </c>
      <c r="W324" s="272" t="str">
        <f ca="1">IF(ISERROR(OFFSET(Data!$A$1,MATCH($D324,Data!$CG:$CG,0)-1,MATCH($E324&amp;"/"&amp;W$1,Data!$1:$1,0)-1))=TRUE,"",IF(OFFSET(Data!$A$1,MATCH($D324,Data!$CG:$CG,0)-1,MATCH($E324&amp;"/"&amp;W$1,Data!$1:$1,0)-1)=0,"",OFFSET(Data!$A$1,MATCH($D324,Data!$CG:$CG,0)-1,MATCH($E324&amp;"/"&amp;W$1,Data!$1:$1,0)-1)))</f>
        <v/>
      </c>
      <c r="X324" s="250" t="str">
        <f ca="1">IF(ISERROR(OFFSET(Data!$A$1,MATCH($D324,Data!$CG:$CG,0)-1,MATCH($E324&amp;"/"&amp;X$1,Data!$1:$1,0)-1))=TRUE,"",IF(OFFSET(Data!$A$1,MATCH($D324,Data!$CG:$CG,0)-1,MATCH($E324&amp;"/"&amp;X$1,Data!$1:$1,0)-1)=0,"",OFFSET(Data!$A$1,MATCH($D324,Data!$CG:$CG,0)-1,MATCH($E324&amp;"/"&amp;X$1,Data!$1:$1,0)-1)))</f>
        <v/>
      </c>
      <c r="Y324" s="250" t="str">
        <f ca="1">IF(ISERROR(OFFSET(Data!$A$1,MATCH($D324,Data!$CG:$CG,0)-1,MATCH($E324&amp;"/"&amp;Y$1,Data!$1:$1,0)-1))=TRUE,"",IF(OFFSET(Data!$A$1,MATCH($D324,Data!$CG:$CG,0)-1,MATCH($E324&amp;"/"&amp;Y$1,Data!$1:$1,0)-1)=0,"",OFFSET(Data!$A$1,MATCH($D324,Data!$CG:$CG,0)-1,MATCH($E324&amp;"/"&amp;Y$1,Data!$1:$1,0)-1)))</f>
        <v/>
      </c>
      <c r="Z324" s="250" t="str">
        <f ca="1">IF(ISERROR(OFFSET(Data!$A$1,MATCH($D324,Data!$CG:$CG,0)-1,MATCH($E324&amp;"/"&amp;Z$1,Data!$1:$1,0)-1))=TRUE,"",IF(OFFSET(Data!$A$1,MATCH($D324,Data!$CG:$CG,0)-1,MATCH($E324&amp;"/"&amp;Z$1,Data!$1:$1,0)-1)=0,"",OFFSET(Data!$A$1,MATCH($D324,Data!$CG:$CG,0)-1,MATCH($E324&amp;"/"&amp;Z$1,Data!$1:$1,0)-1)))</f>
        <v/>
      </c>
      <c r="AA324" s="250" t="str">
        <f ca="1">IF(ISERROR(OFFSET(Data!$A$1,MATCH($D324,Data!$CG:$CG,0)-1,MATCH($E324&amp;"/"&amp;AA$1,Data!$1:$1,0)-1))=TRUE,"",IF(OFFSET(Data!$A$1,MATCH($D324,Data!$CG:$CG,0)-1,MATCH($E324&amp;"/"&amp;AA$1,Data!$1:$1,0)-1)=0,"",OFFSET(Data!$A$1,MATCH($D324,Data!$CG:$CG,0)-1,MATCH($E324&amp;"/"&amp;AA$1,Data!$1:$1,0)-1)))</f>
        <v/>
      </c>
      <c r="AB324" s="250" t="str">
        <f ca="1">IF(ISERROR(OFFSET(Data!$A$1,MATCH($D324,Data!$CG:$CG,0)-1,MATCH($E324&amp;"/"&amp;AB$1,Data!$1:$1,0)-1))=TRUE,"",IF(OFFSET(Data!$A$1,MATCH($D324,Data!$CG:$CG,0)-1,MATCH($E324&amp;"/"&amp;AB$1,Data!$1:$1,0)-1)=0,"",OFFSET(Data!$A$1,MATCH($D324,Data!$CG:$CG,0)-1,MATCH($E324&amp;"/"&amp;AB$1,Data!$1:$1,0)-1)))</f>
        <v/>
      </c>
      <c r="AC324" s="250" t="str">
        <f ca="1">IF(ISERROR(OFFSET(Data!$A$1,MATCH($D324,Data!$CG:$CG,0)-1,MATCH($E324&amp;"/"&amp;AC$1,Data!$1:$1,0)-1))=TRUE,"",IF(OFFSET(Data!$A$1,MATCH($D324,Data!$CG:$CG,0)-1,MATCH($E324&amp;"/"&amp;AC$1,Data!$1:$1,0)-1)=0,"",OFFSET(Data!$A$1,MATCH($D324,Data!$CG:$CG,0)-1,MATCH($E324&amp;"/"&amp;AC$1,Data!$1:$1,0)-1)))</f>
        <v/>
      </c>
      <c r="AD324" s="250" t="str">
        <f ca="1">IF(ISERROR(OFFSET(Data!$A$1,MATCH($D324,Data!$CG:$CG,0)-1,MATCH($E324&amp;"/"&amp;AD$1,Data!$1:$1,0)-1))=TRUE,"",IF(OFFSET(Data!$A$1,MATCH($D324,Data!$CG:$CG,0)-1,MATCH($E324&amp;"/"&amp;AD$1,Data!$1:$1,0)-1)=0,"",OFFSET(Data!$A$1,MATCH($D324,Data!$CG:$CG,0)-1,MATCH($E324&amp;"/"&amp;AD$1,Data!$1:$1,0)-1)))</f>
        <v/>
      </c>
      <c r="AE324" s="250" t="str">
        <f ca="1">IF(ISERROR(OFFSET(Data!$A$1,MATCH($D324,Data!$CG:$CG,0)-1,MATCH($E324&amp;"/"&amp;AE$1,Data!$1:$1,0)-1))=TRUE,"",IF(OFFSET(Data!$A$1,MATCH($D324,Data!$CG:$CG,0)-1,MATCH($E324&amp;"/"&amp;AE$1,Data!$1:$1,0)-1)=0,"",OFFSET(Data!$A$1,MATCH($D324,Data!$CG:$CG,0)-1,MATCH($E324&amp;"/"&amp;AE$1,Data!$1:$1,0)-1)))</f>
        <v/>
      </c>
      <c r="AF324" s="251" t="str">
        <f ca="1">IF(ISERROR(OFFSET(Data!$A$1,MATCH($D324,Data!$CG:$CG,0)-1,MATCH($E324&amp;"/"&amp;AF$1,Data!$1:$1,0)-1))=TRUE,"",IF(OFFSET(Data!$A$1,MATCH($D324,Data!$CG:$CG,0)-1,MATCH($E324&amp;"/"&amp;AF$1,Data!$1:$1,0)-1)=0,"",OFFSET(Data!$A$1,MATCH($D324,Data!$CG:$CG,0)-1,MATCH($E324&amp;"/"&amp;AF$1,Data!$1:$1,0)-1)))</f>
        <v/>
      </c>
      <c r="AG324" s="206">
        <f t="shared" ca="1" si="8"/>
        <v>0</v>
      </c>
      <c r="AH324" s="207">
        <f ca="1">AG324</f>
        <v>0</v>
      </c>
    </row>
    <row r="325" spans="1:34" ht="15" hidden="1" customHeight="1" thickBot="1" x14ac:dyDescent="0.3">
      <c r="A325" s="446"/>
      <c r="B325" s="469"/>
      <c r="C325" s="472"/>
      <c r="D325" s="50" t="e">
        <f>IF(C325&lt;&gt;"",C325,D324)</f>
        <v>#N/A</v>
      </c>
      <c r="E325" s="51" t="s">
        <v>22</v>
      </c>
      <c r="F325" s="254" t="str">
        <f ca="1">IF(ISERROR(OFFSET(Data!$A$1,MATCH($D325,Data!$CG:$CG,0)-1,MATCH($E325&amp;"/"&amp;F$1,Data!$1:$1,0)-1))=TRUE,"",IF(OFFSET(Data!$A$1,MATCH($D325,Data!$CG:$CG,0)-1,MATCH($E325&amp;"/"&amp;F$1,Data!$1:$1,0)-1)=0,"",OFFSET(Data!$A$1,MATCH($D325,Data!$CG:$CG,0)-1,MATCH($E325&amp;"/"&amp;F$1,Data!$1:$1,0)-1)))</f>
        <v/>
      </c>
      <c r="G325" s="252" t="str">
        <f ca="1">IF(ISERROR(OFFSET(Data!$A$1,MATCH($D325,Data!$CG:$CG,0)-1,MATCH($E325&amp;"/"&amp;G$1,Data!$1:$1,0)-1))=TRUE,"",IF(OFFSET(Data!$A$1,MATCH($D325,Data!$CG:$CG,0)-1,MATCH($E325&amp;"/"&amp;G$1,Data!$1:$1,0)-1)=0,"",OFFSET(Data!$A$1,MATCH($D325,Data!$CG:$CG,0)-1,MATCH($E325&amp;"/"&amp;G$1,Data!$1:$1,0)-1)))</f>
        <v/>
      </c>
      <c r="H325" s="252" t="str">
        <f ca="1">IF(ISERROR(OFFSET(Data!$A$1,MATCH($D325,Data!$CG:$CG,0)-1,MATCH($E325&amp;"/"&amp;H$1,Data!$1:$1,0)-1))=TRUE,"",IF(OFFSET(Data!$A$1,MATCH($D325,Data!$CG:$CG,0)-1,MATCH($E325&amp;"/"&amp;H$1,Data!$1:$1,0)-1)=0,"",OFFSET(Data!$A$1,MATCH($D325,Data!$CG:$CG,0)-1,MATCH($E325&amp;"/"&amp;H$1,Data!$1:$1,0)-1)))</f>
        <v/>
      </c>
      <c r="I325" s="252" t="str">
        <f ca="1">IF(ISERROR(OFFSET(Data!$A$1,MATCH($D325,Data!$CG:$CG,0)-1,MATCH($E325&amp;"/"&amp;I$1,Data!$1:$1,0)-1))=TRUE,"",IF(OFFSET(Data!$A$1,MATCH($D325,Data!$CG:$CG,0)-1,MATCH($E325&amp;"/"&amp;I$1,Data!$1:$1,0)-1)=0,"",OFFSET(Data!$A$1,MATCH($D325,Data!$CG:$CG,0)-1,MATCH($E325&amp;"/"&amp;I$1,Data!$1:$1,0)-1)))</f>
        <v/>
      </c>
      <c r="J325" s="252" t="str">
        <f ca="1">IF(ISERROR(OFFSET(Data!$A$1,MATCH($D325,Data!$CG:$CG,0)-1,MATCH($E325&amp;"/"&amp;J$1,Data!$1:$1,0)-1))=TRUE,"",IF(OFFSET(Data!$A$1,MATCH($D325,Data!$CG:$CG,0)-1,MATCH($E325&amp;"/"&amp;J$1,Data!$1:$1,0)-1)=0,"",OFFSET(Data!$A$1,MATCH($D325,Data!$CG:$CG,0)-1,MATCH($E325&amp;"/"&amp;J$1,Data!$1:$1,0)-1)))</f>
        <v/>
      </c>
      <c r="K325" s="252" t="str">
        <f ca="1">IF(ISERROR(OFFSET(Data!$A$1,MATCH($D325,Data!$CG:$CG,0)-1,MATCH($E325&amp;"/"&amp;K$1,Data!$1:$1,0)-1))=TRUE,"",IF(OFFSET(Data!$A$1,MATCH($D325,Data!$CG:$CG,0)-1,MATCH($E325&amp;"/"&amp;K$1,Data!$1:$1,0)-1)=0,"",OFFSET(Data!$A$1,MATCH($D325,Data!$CG:$CG,0)-1,MATCH($E325&amp;"/"&amp;K$1,Data!$1:$1,0)-1)))</f>
        <v/>
      </c>
      <c r="L325" s="252" t="str">
        <f ca="1">IF(ISERROR(OFFSET(Data!$A$1,MATCH($D325,Data!$CG:$CG,0)-1,MATCH($E325&amp;"/"&amp;L$1,Data!$1:$1,0)-1))=TRUE,"",IF(OFFSET(Data!$A$1,MATCH($D325,Data!$CG:$CG,0)-1,MATCH($E325&amp;"/"&amp;L$1,Data!$1:$1,0)-1)=0,"",OFFSET(Data!$A$1,MATCH($D325,Data!$CG:$CG,0)-1,MATCH($E325&amp;"/"&amp;L$1,Data!$1:$1,0)-1)))</f>
        <v/>
      </c>
      <c r="M325" s="252" t="str">
        <f ca="1">IF(ISERROR(OFFSET(Data!$A$1,MATCH($D325,Data!$CG:$CG,0)-1,MATCH($E325&amp;"/"&amp;M$1,Data!$1:$1,0)-1))=TRUE,"",IF(OFFSET(Data!$A$1,MATCH($D325,Data!$CG:$CG,0)-1,MATCH($E325&amp;"/"&amp;M$1,Data!$1:$1,0)-1)=0,"",OFFSET(Data!$A$1,MATCH($D325,Data!$CG:$CG,0)-1,MATCH($E325&amp;"/"&amp;M$1,Data!$1:$1,0)-1)))</f>
        <v/>
      </c>
      <c r="N325" s="252" t="str">
        <f ca="1">IF(ISERROR(OFFSET(Data!$A$1,MATCH($D325,Data!$CG:$CG,0)-1,MATCH($E325&amp;"/"&amp;N$1,Data!$1:$1,0)-1))=TRUE,"",IF(OFFSET(Data!$A$1,MATCH($D325,Data!$CG:$CG,0)-1,MATCH($E325&amp;"/"&amp;N$1,Data!$1:$1,0)-1)=0,"",OFFSET(Data!$A$1,MATCH($D325,Data!$CG:$CG,0)-1,MATCH($E325&amp;"/"&amp;N$1,Data!$1:$1,0)-1)))</f>
        <v/>
      </c>
      <c r="O325" s="252" t="str">
        <f ca="1">IF(ISERROR(OFFSET(Data!$A$1,MATCH($D325,Data!$CG:$CG,0)-1,MATCH($E325&amp;"/"&amp;O$1,Data!$1:$1,0)-1))=TRUE,"",IF(OFFSET(Data!$A$1,MATCH($D325,Data!$CG:$CG,0)-1,MATCH($E325&amp;"/"&amp;O$1,Data!$1:$1,0)-1)=0,"",OFFSET(Data!$A$1,MATCH($D325,Data!$CG:$CG,0)-1,MATCH($E325&amp;"/"&amp;O$1,Data!$1:$1,0)-1)))</f>
        <v/>
      </c>
      <c r="P325" s="252" t="str">
        <f ca="1">IF(ISERROR(OFFSET(Data!$A$1,MATCH($D325,Data!$CG:$CG,0)-1,MATCH($E325&amp;"/"&amp;P$1,Data!$1:$1,0)-1))=TRUE,"",IF(OFFSET(Data!$A$1,MATCH($D325,Data!$CG:$CG,0)-1,MATCH($E325&amp;"/"&amp;P$1,Data!$1:$1,0)-1)=0,"",OFFSET(Data!$A$1,MATCH($D325,Data!$CG:$CG,0)-1,MATCH($E325&amp;"/"&amp;P$1,Data!$1:$1,0)-1)))</f>
        <v/>
      </c>
      <c r="Q325" s="252" t="str">
        <f ca="1">IF(ISERROR(OFFSET(Data!$A$1,MATCH($D325,Data!$CG:$CG,0)-1,MATCH($E325&amp;"/"&amp;Q$1,Data!$1:$1,0)-1))=TRUE,"",IF(OFFSET(Data!$A$1,MATCH($D325,Data!$CG:$CG,0)-1,MATCH($E325&amp;"/"&amp;Q$1,Data!$1:$1,0)-1)=0,"",OFFSET(Data!$A$1,MATCH($D325,Data!$CG:$CG,0)-1,MATCH($E325&amp;"/"&amp;Q$1,Data!$1:$1,0)-1)))</f>
        <v/>
      </c>
      <c r="R325" s="252" t="str">
        <f ca="1">IF(ISERROR(OFFSET(Data!$A$1,MATCH($D325,Data!$CG:$CG,0)-1,MATCH($E325&amp;"/"&amp;R$1,Data!$1:$1,0)-1))=TRUE,"",IF(OFFSET(Data!$A$1,MATCH($D325,Data!$CG:$CG,0)-1,MATCH($E325&amp;"/"&amp;R$1,Data!$1:$1,0)-1)=0,"",OFFSET(Data!$A$1,MATCH($D325,Data!$CG:$CG,0)-1,MATCH($E325&amp;"/"&amp;R$1,Data!$1:$1,0)-1)))</f>
        <v/>
      </c>
      <c r="S325" s="252" t="str">
        <f ca="1">IF(ISERROR(OFFSET(Data!$A$1,MATCH($D325,Data!$CG:$CG,0)-1,MATCH($E325&amp;"/"&amp;S$1,Data!$1:$1,0)-1))=TRUE,"",IF(OFFSET(Data!$A$1,MATCH($D325,Data!$CG:$CG,0)-1,MATCH($E325&amp;"/"&amp;S$1,Data!$1:$1,0)-1)=0,"",OFFSET(Data!$A$1,MATCH($D325,Data!$CG:$CG,0)-1,MATCH($E325&amp;"/"&amp;S$1,Data!$1:$1,0)-1)))</f>
        <v/>
      </c>
      <c r="T325" s="252" t="str">
        <f ca="1">IF(ISERROR(OFFSET(Data!$A$1,MATCH($D325,Data!$CG:$CG,0)-1,MATCH($E325&amp;"/"&amp;T$1,Data!$1:$1,0)-1))=TRUE,"",IF(OFFSET(Data!$A$1,MATCH($D325,Data!$CG:$CG,0)-1,MATCH($E325&amp;"/"&amp;T$1,Data!$1:$1,0)-1)=0,"",OFFSET(Data!$A$1,MATCH($D325,Data!$CG:$CG,0)-1,MATCH($E325&amp;"/"&amp;T$1,Data!$1:$1,0)-1)))</f>
        <v/>
      </c>
      <c r="U325" s="252" t="str">
        <f ca="1">IF(ISERROR(OFFSET(Data!$A$1,MATCH($D325,Data!$CG:$CG,0)-1,MATCH($E325&amp;"/"&amp;U$1,Data!$1:$1,0)-1))=TRUE,"",IF(OFFSET(Data!$A$1,MATCH($D325,Data!$CG:$CG,0)-1,MATCH($E325&amp;"/"&amp;U$1,Data!$1:$1,0)-1)=0,"",OFFSET(Data!$A$1,MATCH($D325,Data!$CG:$CG,0)-1,MATCH($E325&amp;"/"&amp;U$1,Data!$1:$1,0)-1)))</f>
        <v/>
      </c>
      <c r="V325" s="252" t="str">
        <f ca="1">IF(ISERROR(OFFSET(Data!$A$1,MATCH($D325,Data!$CG:$CG,0)-1,MATCH($E325&amp;"/"&amp;V$1,Data!$1:$1,0)-1))=TRUE,"",IF(OFFSET(Data!$A$1,MATCH($D325,Data!$CG:$CG,0)-1,MATCH($E325&amp;"/"&amp;V$1,Data!$1:$1,0)-1)=0,"",OFFSET(Data!$A$1,MATCH($D325,Data!$CG:$CG,0)-1,MATCH($E325&amp;"/"&amp;V$1,Data!$1:$1,0)-1)))</f>
        <v/>
      </c>
      <c r="W325" s="269" t="str">
        <f ca="1">IF(ISERROR(OFFSET(Data!$A$1,MATCH($D325,Data!$CG:$CG,0)-1,MATCH($E325&amp;"/"&amp;W$1,Data!$1:$1,0)-1))=TRUE,"",IF(OFFSET(Data!$A$1,MATCH($D325,Data!$CG:$CG,0)-1,MATCH($E325&amp;"/"&amp;W$1,Data!$1:$1,0)-1)=0,"",OFFSET(Data!$A$1,MATCH($D325,Data!$CG:$CG,0)-1,MATCH($E325&amp;"/"&amp;W$1,Data!$1:$1,0)-1)))</f>
        <v/>
      </c>
      <c r="X325" s="252" t="str">
        <f ca="1">IF(ISERROR(OFFSET(Data!$A$1,MATCH($D325,Data!$CG:$CG,0)-1,MATCH($E325&amp;"/"&amp;X$1,Data!$1:$1,0)-1))=TRUE,"",IF(OFFSET(Data!$A$1,MATCH($D325,Data!$CG:$CG,0)-1,MATCH($E325&amp;"/"&amp;X$1,Data!$1:$1,0)-1)=0,"",OFFSET(Data!$A$1,MATCH($D325,Data!$CG:$CG,0)-1,MATCH($E325&amp;"/"&amp;X$1,Data!$1:$1,0)-1)))</f>
        <v/>
      </c>
      <c r="Y325" s="252" t="str">
        <f ca="1">IF(ISERROR(OFFSET(Data!$A$1,MATCH($D325,Data!$CG:$CG,0)-1,MATCH($E325&amp;"/"&amp;Y$1,Data!$1:$1,0)-1))=TRUE,"",IF(OFFSET(Data!$A$1,MATCH($D325,Data!$CG:$CG,0)-1,MATCH($E325&amp;"/"&amp;Y$1,Data!$1:$1,0)-1)=0,"",OFFSET(Data!$A$1,MATCH($D325,Data!$CG:$CG,0)-1,MATCH($E325&amp;"/"&amp;Y$1,Data!$1:$1,0)-1)))</f>
        <v/>
      </c>
      <c r="Z325" s="252" t="str">
        <f ca="1">IF(ISERROR(OFFSET(Data!$A$1,MATCH($D325,Data!$CG:$CG,0)-1,MATCH($E325&amp;"/"&amp;Z$1,Data!$1:$1,0)-1))=TRUE,"",IF(OFFSET(Data!$A$1,MATCH($D325,Data!$CG:$CG,0)-1,MATCH($E325&amp;"/"&amp;Z$1,Data!$1:$1,0)-1)=0,"",OFFSET(Data!$A$1,MATCH($D325,Data!$CG:$CG,0)-1,MATCH($E325&amp;"/"&amp;Z$1,Data!$1:$1,0)-1)))</f>
        <v/>
      </c>
      <c r="AA325" s="252" t="str">
        <f ca="1">IF(ISERROR(OFFSET(Data!$A$1,MATCH($D325,Data!$CG:$CG,0)-1,MATCH($E325&amp;"/"&amp;AA$1,Data!$1:$1,0)-1))=TRUE,"",IF(OFFSET(Data!$A$1,MATCH($D325,Data!$CG:$CG,0)-1,MATCH($E325&amp;"/"&amp;AA$1,Data!$1:$1,0)-1)=0,"",OFFSET(Data!$A$1,MATCH($D325,Data!$CG:$CG,0)-1,MATCH($E325&amp;"/"&amp;AA$1,Data!$1:$1,0)-1)))</f>
        <v/>
      </c>
      <c r="AB325" s="252" t="str">
        <f ca="1">IF(ISERROR(OFFSET(Data!$A$1,MATCH($D325,Data!$CG:$CG,0)-1,MATCH($E325&amp;"/"&amp;AB$1,Data!$1:$1,0)-1))=TRUE,"",IF(OFFSET(Data!$A$1,MATCH($D325,Data!$CG:$CG,0)-1,MATCH($E325&amp;"/"&amp;AB$1,Data!$1:$1,0)-1)=0,"",OFFSET(Data!$A$1,MATCH($D325,Data!$CG:$CG,0)-1,MATCH($E325&amp;"/"&amp;AB$1,Data!$1:$1,0)-1)))</f>
        <v/>
      </c>
      <c r="AC325" s="252" t="str">
        <f ca="1">IF(ISERROR(OFFSET(Data!$A$1,MATCH($D325,Data!$CG:$CG,0)-1,MATCH($E325&amp;"/"&amp;AC$1,Data!$1:$1,0)-1))=TRUE,"",IF(OFFSET(Data!$A$1,MATCH($D325,Data!$CG:$CG,0)-1,MATCH($E325&amp;"/"&amp;AC$1,Data!$1:$1,0)-1)=0,"",OFFSET(Data!$A$1,MATCH($D325,Data!$CG:$CG,0)-1,MATCH($E325&amp;"/"&amp;AC$1,Data!$1:$1,0)-1)))</f>
        <v/>
      </c>
      <c r="AD325" s="252" t="str">
        <f ca="1">IF(ISERROR(OFFSET(Data!$A$1,MATCH($D325,Data!$CG:$CG,0)-1,MATCH($E325&amp;"/"&amp;AD$1,Data!$1:$1,0)-1))=TRUE,"",IF(OFFSET(Data!$A$1,MATCH($D325,Data!$CG:$CG,0)-1,MATCH($E325&amp;"/"&amp;AD$1,Data!$1:$1,0)-1)=0,"",OFFSET(Data!$A$1,MATCH($D325,Data!$CG:$CG,0)-1,MATCH($E325&amp;"/"&amp;AD$1,Data!$1:$1,0)-1)))</f>
        <v/>
      </c>
      <c r="AE325" s="252" t="str">
        <f ca="1">IF(ISERROR(OFFSET(Data!$A$1,MATCH($D325,Data!$CG:$CG,0)-1,MATCH($E325&amp;"/"&amp;AE$1,Data!$1:$1,0)-1))=TRUE,"",IF(OFFSET(Data!$A$1,MATCH($D325,Data!$CG:$CG,0)-1,MATCH($E325&amp;"/"&amp;AE$1,Data!$1:$1,0)-1)=0,"",OFFSET(Data!$A$1,MATCH($D325,Data!$CG:$CG,0)-1,MATCH($E325&amp;"/"&amp;AE$1,Data!$1:$1,0)-1)))</f>
        <v/>
      </c>
      <c r="AF325" s="253" t="str">
        <f ca="1">IF(ISERROR(OFFSET(Data!$A$1,MATCH($D325,Data!$CG:$CG,0)-1,MATCH($E325&amp;"/"&amp;AF$1,Data!$1:$1,0)-1))=TRUE,"",IF(OFFSET(Data!$A$1,MATCH($D325,Data!$CG:$CG,0)-1,MATCH($E325&amp;"/"&amp;AF$1,Data!$1:$1,0)-1)=0,"",OFFSET(Data!$A$1,MATCH($D325,Data!$CG:$CG,0)-1,MATCH($E325&amp;"/"&amp;AF$1,Data!$1:$1,0)-1)))</f>
        <v/>
      </c>
      <c r="AG325" s="188">
        <f t="shared" ca="1" si="8"/>
        <v>0</v>
      </c>
      <c r="AH325" s="208">
        <f ca="1">SUM(AG324:AG325)</f>
        <v>0</v>
      </c>
    </row>
    <row r="326" spans="1:34" ht="15" hidden="1" customHeight="1" x14ac:dyDescent="0.25">
      <c r="A326" s="446"/>
      <c r="B326" s="469"/>
      <c r="C326" s="472"/>
      <c r="D326" s="50" t="e">
        <f>IF(C326&lt;&gt;"",C326,D325)</f>
        <v>#N/A</v>
      </c>
      <c r="E326" s="51" t="s">
        <v>23</v>
      </c>
      <c r="F326" s="254" t="str">
        <f ca="1">IF(ISERROR(OFFSET(Data!$A$1,MATCH($D326,Data!$CG:$CG,0)-1,MATCH($E326&amp;"/"&amp;F$1,Data!$1:$1,0)-1))=TRUE,"",IF(OFFSET(Data!$A$1,MATCH($D326,Data!$CG:$CG,0)-1,MATCH($E326&amp;"/"&amp;F$1,Data!$1:$1,0)-1)=0,"",OFFSET(Data!$A$1,MATCH($D326,Data!$CG:$CG,0)-1,MATCH($E326&amp;"/"&amp;F$1,Data!$1:$1,0)-1)))</f>
        <v/>
      </c>
      <c r="G326" s="252" t="str">
        <f ca="1">IF(ISERROR(OFFSET(Data!$A$1,MATCH($D326,Data!$CG:$CG,0)-1,MATCH($E326&amp;"/"&amp;G$1,Data!$1:$1,0)-1))=TRUE,"",IF(OFFSET(Data!$A$1,MATCH($D326,Data!$CG:$CG,0)-1,MATCH($E326&amp;"/"&amp;G$1,Data!$1:$1,0)-1)=0,"",OFFSET(Data!$A$1,MATCH($D326,Data!$CG:$CG,0)-1,MATCH($E326&amp;"/"&amp;G$1,Data!$1:$1,0)-1)))</f>
        <v/>
      </c>
      <c r="H326" s="252" t="str">
        <f ca="1">IF(ISERROR(OFFSET(Data!$A$1,MATCH($D326,Data!$CG:$CG,0)-1,MATCH($E326&amp;"/"&amp;H$1,Data!$1:$1,0)-1))=TRUE,"",IF(OFFSET(Data!$A$1,MATCH($D326,Data!$CG:$CG,0)-1,MATCH($E326&amp;"/"&amp;H$1,Data!$1:$1,0)-1)=0,"",OFFSET(Data!$A$1,MATCH($D326,Data!$CG:$CG,0)-1,MATCH($E326&amp;"/"&amp;H$1,Data!$1:$1,0)-1)))</f>
        <v/>
      </c>
      <c r="I326" s="252" t="str">
        <f ca="1">IF(ISERROR(OFFSET(Data!$A$1,MATCH($D326,Data!$CG:$CG,0)-1,MATCH($E326&amp;"/"&amp;I$1,Data!$1:$1,0)-1))=TRUE,"",IF(OFFSET(Data!$A$1,MATCH($D326,Data!$CG:$CG,0)-1,MATCH($E326&amp;"/"&amp;I$1,Data!$1:$1,0)-1)=0,"",OFFSET(Data!$A$1,MATCH($D326,Data!$CG:$CG,0)-1,MATCH($E326&amp;"/"&amp;I$1,Data!$1:$1,0)-1)))</f>
        <v/>
      </c>
      <c r="J326" s="252" t="str">
        <f ca="1">IF(ISERROR(OFFSET(Data!$A$1,MATCH($D326,Data!$CG:$CG,0)-1,MATCH($E326&amp;"/"&amp;J$1,Data!$1:$1,0)-1))=TRUE,"",IF(OFFSET(Data!$A$1,MATCH($D326,Data!$CG:$CG,0)-1,MATCH($E326&amp;"/"&amp;J$1,Data!$1:$1,0)-1)=0,"",OFFSET(Data!$A$1,MATCH($D326,Data!$CG:$CG,0)-1,MATCH($E326&amp;"/"&amp;J$1,Data!$1:$1,0)-1)))</f>
        <v/>
      </c>
      <c r="K326" s="252" t="str">
        <f ca="1">IF(ISERROR(OFFSET(Data!$A$1,MATCH($D326,Data!$CG:$CG,0)-1,MATCH($E326&amp;"/"&amp;K$1,Data!$1:$1,0)-1))=TRUE,"",IF(OFFSET(Data!$A$1,MATCH($D326,Data!$CG:$CG,0)-1,MATCH($E326&amp;"/"&amp;K$1,Data!$1:$1,0)-1)=0,"",OFFSET(Data!$A$1,MATCH($D326,Data!$CG:$CG,0)-1,MATCH($E326&amp;"/"&amp;K$1,Data!$1:$1,0)-1)))</f>
        <v/>
      </c>
      <c r="L326" s="252" t="str">
        <f ca="1">IF(ISERROR(OFFSET(Data!$A$1,MATCH($D326,Data!$CG:$CG,0)-1,MATCH($E326&amp;"/"&amp;L$1,Data!$1:$1,0)-1))=TRUE,"",IF(OFFSET(Data!$A$1,MATCH($D326,Data!$CG:$CG,0)-1,MATCH($E326&amp;"/"&amp;L$1,Data!$1:$1,0)-1)=0,"",OFFSET(Data!$A$1,MATCH($D326,Data!$CG:$CG,0)-1,MATCH($E326&amp;"/"&amp;L$1,Data!$1:$1,0)-1)))</f>
        <v/>
      </c>
      <c r="M326" s="252" t="str">
        <f ca="1">IF(ISERROR(OFFSET(Data!$A$1,MATCH($D326,Data!$CG:$CG,0)-1,MATCH($E326&amp;"/"&amp;M$1,Data!$1:$1,0)-1))=TRUE,"",IF(OFFSET(Data!$A$1,MATCH($D326,Data!$CG:$CG,0)-1,MATCH($E326&amp;"/"&amp;M$1,Data!$1:$1,0)-1)=0,"",OFFSET(Data!$A$1,MATCH($D326,Data!$CG:$CG,0)-1,MATCH($E326&amp;"/"&amp;M$1,Data!$1:$1,0)-1)))</f>
        <v/>
      </c>
      <c r="N326" s="252" t="str">
        <f ca="1">IF(ISERROR(OFFSET(Data!$A$1,MATCH($D326,Data!$CG:$CG,0)-1,MATCH($E326&amp;"/"&amp;N$1,Data!$1:$1,0)-1))=TRUE,"",IF(OFFSET(Data!$A$1,MATCH($D326,Data!$CG:$CG,0)-1,MATCH($E326&amp;"/"&amp;N$1,Data!$1:$1,0)-1)=0,"",OFFSET(Data!$A$1,MATCH($D326,Data!$CG:$CG,0)-1,MATCH($E326&amp;"/"&amp;N$1,Data!$1:$1,0)-1)))</f>
        <v/>
      </c>
      <c r="O326" s="252" t="str">
        <f ca="1">IF(ISERROR(OFFSET(Data!$A$1,MATCH($D326,Data!$CG:$CG,0)-1,MATCH($E326&amp;"/"&amp;O$1,Data!$1:$1,0)-1))=TRUE,"",IF(OFFSET(Data!$A$1,MATCH($D326,Data!$CG:$CG,0)-1,MATCH($E326&amp;"/"&amp;O$1,Data!$1:$1,0)-1)=0,"",OFFSET(Data!$A$1,MATCH($D326,Data!$CG:$CG,0)-1,MATCH($E326&amp;"/"&amp;O$1,Data!$1:$1,0)-1)))</f>
        <v/>
      </c>
      <c r="P326" s="252" t="str">
        <f ca="1">IF(ISERROR(OFFSET(Data!$A$1,MATCH($D326,Data!$CG:$CG,0)-1,MATCH($E326&amp;"/"&amp;P$1,Data!$1:$1,0)-1))=TRUE,"",IF(OFFSET(Data!$A$1,MATCH($D326,Data!$CG:$CG,0)-1,MATCH($E326&amp;"/"&amp;P$1,Data!$1:$1,0)-1)=0,"",OFFSET(Data!$A$1,MATCH($D326,Data!$CG:$CG,0)-1,MATCH($E326&amp;"/"&amp;P$1,Data!$1:$1,0)-1)))</f>
        <v/>
      </c>
      <c r="Q326" s="252" t="str">
        <f ca="1">IF(ISERROR(OFFSET(Data!$A$1,MATCH($D326,Data!$CG:$CG,0)-1,MATCH($E326&amp;"/"&amp;Q$1,Data!$1:$1,0)-1))=TRUE,"",IF(OFFSET(Data!$A$1,MATCH($D326,Data!$CG:$CG,0)-1,MATCH($E326&amp;"/"&amp;Q$1,Data!$1:$1,0)-1)=0,"",OFFSET(Data!$A$1,MATCH($D326,Data!$CG:$CG,0)-1,MATCH($E326&amp;"/"&amp;Q$1,Data!$1:$1,0)-1)))</f>
        <v/>
      </c>
      <c r="R326" s="252" t="str">
        <f ca="1">IF(ISERROR(OFFSET(Data!$A$1,MATCH($D326,Data!$CG:$CG,0)-1,MATCH($E326&amp;"/"&amp;R$1,Data!$1:$1,0)-1))=TRUE,"",IF(OFFSET(Data!$A$1,MATCH($D326,Data!$CG:$CG,0)-1,MATCH($E326&amp;"/"&amp;R$1,Data!$1:$1,0)-1)=0,"",OFFSET(Data!$A$1,MATCH($D326,Data!$CG:$CG,0)-1,MATCH($E326&amp;"/"&amp;R$1,Data!$1:$1,0)-1)))</f>
        <v/>
      </c>
      <c r="S326" s="252" t="str">
        <f ca="1">IF(ISERROR(OFFSET(Data!$A$1,MATCH($D326,Data!$CG:$CG,0)-1,MATCH($E326&amp;"/"&amp;S$1,Data!$1:$1,0)-1))=TRUE,"",IF(OFFSET(Data!$A$1,MATCH($D326,Data!$CG:$CG,0)-1,MATCH($E326&amp;"/"&amp;S$1,Data!$1:$1,0)-1)=0,"",OFFSET(Data!$A$1,MATCH($D326,Data!$CG:$CG,0)-1,MATCH($E326&amp;"/"&amp;S$1,Data!$1:$1,0)-1)))</f>
        <v/>
      </c>
      <c r="T326" s="252" t="str">
        <f ca="1">IF(ISERROR(OFFSET(Data!$A$1,MATCH($D326,Data!$CG:$CG,0)-1,MATCH($E326&amp;"/"&amp;T$1,Data!$1:$1,0)-1))=TRUE,"",IF(OFFSET(Data!$A$1,MATCH($D326,Data!$CG:$CG,0)-1,MATCH($E326&amp;"/"&amp;T$1,Data!$1:$1,0)-1)=0,"",OFFSET(Data!$A$1,MATCH($D326,Data!$CG:$CG,0)-1,MATCH($E326&amp;"/"&amp;T$1,Data!$1:$1,0)-1)))</f>
        <v/>
      </c>
      <c r="U326" s="252" t="str">
        <f ca="1">IF(ISERROR(OFFSET(Data!$A$1,MATCH($D326,Data!$CG:$CG,0)-1,MATCH($E326&amp;"/"&amp;U$1,Data!$1:$1,0)-1))=TRUE,"",IF(OFFSET(Data!$A$1,MATCH($D326,Data!$CG:$CG,0)-1,MATCH($E326&amp;"/"&amp;U$1,Data!$1:$1,0)-1)=0,"",OFFSET(Data!$A$1,MATCH($D326,Data!$CG:$CG,0)-1,MATCH($E326&amp;"/"&amp;U$1,Data!$1:$1,0)-1)))</f>
        <v/>
      </c>
      <c r="V326" s="252" t="str">
        <f ca="1">IF(ISERROR(OFFSET(Data!$A$1,MATCH($D326,Data!$CG:$CG,0)-1,MATCH($E326&amp;"/"&amp;V$1,Data!$1:$1,0)-1))=TRUE,"",IF(OFFSET(Data!$A$1,MATCH($D326,Data!$CG:$CG,0)-1,MATCH($E326&amp;"/"&amp;V$1,Data!$1:$1,0)-1)=0,"",OFFSET(Data!$A$1,MATCH($D326,Data!$CG:$CG,0)-1,MATCH($E326&amp;"/"&amp;V$1,Data!$1:$1,0)-1)))</f>
        <v/>
      </c>
      <c r="W326" s="269" t="str">
        <f ca="1">IF(ISERROR(OFFSET(Data!$A$1,MATCH($D326,Data!$CG:$CG,0)-1,MATCH($E326&amp;"/"&amp;W$1,Data!$1:$1,0)-1))=TRUE,"",IF(OFFSET(Data!$A$1,MATCH($D326,Data!$CG:$CG,0)-1,MATCH($E326&amp;"/"&amp;W$1,Data!$1:$1,0)-1)=0,"",OFFSET(Data!$A$1,MATCH($D326,Data!$CG:$CG,0)-1,MATCH($E326&amp;"/"&amp;W$1,Data!$1:$1,0)-1)))</f>
        <v/>
      </c>
      <c r="X326" s="252" t="str">
        <f ca="1">IF(ISERROR(OFFSET(Data!$A$1,MATCH($D326,Data!$CG:$CG,0)-1,MATCH($E326&amp;"/"&amp;X$1,Data!$1:$1,0)-1))=TRUE,"",IF(OFFSET(Data!$A$1,MATCH($D326,Data!$CG:$CG,0)-1,MATCH($E326&amp;"/"&amp;X$1,Data!$1:$1,0)-1)=0,"",OFFSET(Data!$A$1,MATCH($D326,Data!$CG:$CG,0)-1,MATCH($E326&amp;"/"&amp;X$1,Data!$1:$1,0)-1)))</f>
        <v/>
      </c>
      <c r="Y326" s="252" t="str">
        <f ca="1">IF(ISERROR(OFFSET(Data!$A$1,MATCH($D326,Data!$CG:$CG,0)-1,MATCH($E326&amp;"/"&amp;Y$1,Data!$1:$1,0)-1))=TRUE,"",IF(OFFSET(Data!$A$1,MATCH($D326,Data!$CG:$CG,0)-1,MATCH($E326&amp;"/"&amp;Y$1,Data!$1:$1,0)-1)=0,"",OFFSET(Data!$A$1,MATCH($D326,Data!$CG:$CG,0)-1,MATCH($E326&amp;"/"&amp;Y$1,Data!$1:$1,0)-1)))</f>
        <v/>
      </c>
      <c r="Z326" s="252" t="str">
        <f ca="1">IF(ISERROR(OFFSET(Data!$A$1,MATCH($D326,Data!$CG:$CG,0)-1,MATCH($E326&amp;"/"&amp;Z$1,Data!$1:$1,0)-1))=TRUE,"",IF(OFFSET(Data!$A$1,MATCH($D326,Data!$CG:$CG,0)-1,MATCH($E326&amp;"/"&amp;Z$1,Data!$1:$1,0)-1)=0,"",OFFSET(Data!$A$1,MATCH($D326,Data!$CG:$CG,0)-1,MATCH($E326&amp;"/"&amp;Z$1,Data!$1:$1,0)-1)))</f>
        <v/>
      </c>
      <c r="AA326" s="252" t="str">
        <f ca="1">IF(ISERROR(OFFSET(Data!$A$1,MATCH($D326,Data!$CG:$CG,0)-1,MATCH($E326&amp;"/"&amp;AA$1,Data!$1:$1,0)-1))=TRUE,"",IF(OFFSET(Data!$A$1,MATCH($D326,Data!$CG:$CG,0)-1,MATCH($E326&amp;"/"&amp;AA$1,Data!$1:$1,0)-1)=0,"",OFFSET(Data!$A$1,MATCH($D326,Data!$CG:$CG,0)-1,MATCH($E326&amp;"/"&amp;AA$1,Data!$1:$1,0)-1)))</f>
        <v/>
      </c>
      <c r="AB326" s="252" t="str">
        <f ca="1">IF(ISERROR(OFFSET(Data!$A$1,MATCH($D326,Data!$CG:$CG,0)-1,MATCH($E326&amp;"/"&amp;AB$1,Data!$1:$1,0)-1))=TRUE,"",IF(OFFSET(Data!$A$1,MATCH($D326,Data!$CG:$CG,0)-1,MATCH($E326&amp;"/"&amp;AB$1,Data!$1:$1,0)-1)=0,"",OFFSET(Data!$A$1,MATCH($D326,Data!$CG:$CG,0)-1,MATCH($E326&amp;"/"&amp;AB$1,Data!$1:$1,0)-1)))</f>
        <v/>
      </c>
      <c r="AC326" s="252" t="str">
        <f ca="1">IF(ISERROR(OFFSET(Data!$A$1,MATCH($D326,Data!$CG:$CG,0)-1,MATCH($E326&amp;"/"&amp;AC$1,Data!$1:$1,0)-1))=TRUE,"",IF(OFFSET(Data!$A$1,MATCH($D326,Data!$CG:$CG,0)-1,MATCH($E326&amp;"/"&amp;AC$1,Data!$1:$1,0)-1)=0,"",OFFSET(Data!$A$1,MATCH($D326,Data!$CG:$CG,0)-1,MATCH($E326&amp;"/"&amp;AC$1,Data!$1:$1,0)-1)))</f>
        <v/>
      </c>
      <c r="AD326" s="252" t="str">
        <f ca="1">IF(ISERROR(OFFSET(Data!$A$1,MATCH($D326,Data!$CG:$CG,0)-1,MATCH($E326&amp;"/"&amp;AD$1,Data!$1:$1,0)-1))=TRUE,"",IF(OFFSET(Data!$A$1,MATCH($D326,Data!$CG:$CG,0)-1,MATCH($E326&amp;"/"&amp;AD$1,Data!$1:$1,0)-1)=0,"",OFFSET(Data!$A$1,MATCH($D326,Data!$CG:$CG,0)-1,MATCH($E326&amp;"/"&amp;AD$1,Data!$1:$1,0)-1)))</f>
        <v/>
      </c>
      <c r="AE326" s="252" t="str">
        <f ca="1">IF(ISERROR(OFFSET(Data!$A$1,MATCH($D326,Data!$CG:$CG,0)-1,MATCH($E326&amp;"/"&amp;AE$1,Data!$1:$1,0)-1))=TRUE,"",IF(OFFSET(Data!$A$1,MATCH($D326,Data!$CG:$CG,0)-1,MATCH($E326&amp;"/"&amp;AE$1,Data!$1:$1,0)-1)=0,"",OFFSET(Data!$A$1,MATCH($D326,Data!$CG:$CG,0)-1,MATCH($E326&amp;"/"&amp;AE$1,Data!$1:$1,0)-1)))</f>
        <v/>
      </c>
      <c r="AF326" s="253" t="str">
        <f ca="1">IF(ISERROR(OFFSET(Data!$A$1,MATCH($D326,Data!$CG:$CG,0)-1,MATCH($E326&amp;"/"&amp;AF$1,Data!$1:$1,0)-1))=TRUE,"",IF(OFFSET(Data!$A$1,MATCH($D326,Data!$CG:$CG,0)-1,MATCH($E326&amp;"/"&amp;AF$1,Data!$1:$1,0)-1)=0,"",OFFSET(Data!$A$1,MATCH($D326,Data!$CG:$CG,0)-1,MATCH($E326&amp;"/"&amp;AF$1,Data!$1:$1,0)-1)))</f>
        <v/>
      </c>
      <c r="AG326" s="188">
        <f t="shared" ca="1" si="8"/>
        <v>0</v>
      </c>
      <c r="AH326" s="208">
        <f ca="1">SUM(AG324:AG326)</f>
        <v>0</v>
      </c>
    </row>
    <row r="327" spans="1:34" ht="15.75" hidden="1" customHeight="1" x14ac:dyDescent="0.25">
      <c r="A327" s="446"/>
      <c r="B327" s="469"/>
      <c r="C327" s="472"/>
      <c r="D327" s="50" t="e">
        <f>IF(C327&lt;&gt;"",C327,D326)</f>
        <v>#N/A</v>
      </c>
      <c r="E327" s="51" t="s">
        <v>24</v>
      </c>
      <c r="F327" s="254" t="str">
        <f ca="1">IF(ISERROR(OFFSET(Data!$A$1,MATCH($D327,Data!$CG:$CG,0)-1,MATCH($E327&amp;"/"&amp;F$1,Data!$1:$1,0)-1))=TRUE,"",IF(OFFSET(Data!$A$1,MATCH($D327,Data!$CG:$CG,0)-1,MATCH($E327&amp;"/"&amp;F$1,Data!$1:$1,0)-1)=0,"",OFFSET(Data!$A$1,MATCH($D327,Data!$CG:$CG,0)-1,MATCH($E327&amp;"/"&amp;F$1,Data!$1:$1,0)-1)))</f>
        <v/>
      </c>
      <c r="G327" s="252" t="str">
        <f ca="1">IF(ISERROR(OFFSET(Data!$A$1,MATCH($D327,Data!$CG:$CG,0)-1,MATCH($E327&amp;"/"&amp;G$1,Data!$1:$1,0)-1))=TRUE,"",IF(OFFSET(Data!$A$1,MATCH($D327,Data!$CG:$CG,0)-1,MATCH($E327&amp;"/"&amp;G$1,Data!$1:$1,0)-1)=0,"",OFFSET(Data!$A$1,MATCH($D327,Data!$CG:$CG,0)-1,MATCH($E327&amp;"/"&amp;G$1,Data!$1:$1,0)-1)))</f>
        <v/>
      </c>
      <c r="H327" s="252" t="str">
        <f ca="1">IF(ISERROR(OFFSET(Data!$A$1,MATCH($D327,Data!$CG:$CG,0)-1,MATCH($E327&amp;"/"&amp;H$1,Data!$1:$1,0)-1))=TRUE,"",IF(OFFSET(Data!$A$1,MATCH($D327,Data!$CG:$CG,0)-1,MATCH($E327&amp;"/"&amp;H$1,Data!$1:$1,0)-1)=0,"",OFFSET(Data!$A$1,MATCH($D327,Data!$CG:$CG,0)-1,MATCH($E327&amp;"/"&amp;H$1,Data!$1:$1,0)-1)))</f>
        <v/>
      </c>
      <c r="I327" s="252" t="str">
        <f ca="1">IF(ISERROR(OFFSET(Data!$A$1,MATCH($D327,Data!$CG:$CG,0)-1,MATCH($E327&amp;"/"&amp;I$1,Data!$1:$1,0)-1))=TRUE,"",IF(OFFSET(Data!$A$1,MATCH($D327,Data!$CG:$CG,0)-1,MATCH($E327&amp;"/"&amp;I$1,Data!$1:$1,0)-1)=0,"",OFFSET(Data!$A$1,MATCH($D327,Data!$CG:$CG,0)-1,MATCH($E327&amp;"/"&amp;I$1,Data!$1:$1,0)-1)))</f>
        <v/>
      </c>
      <c r="J327" s="252" t="str">
        <f ca="1">IF(ISERROR(OFFSET(Data!$A$1,MATCH($D327,Data!$CG:$CG,0)-1,MATCH($E327&amp;"/"&amp;J$1,Data!$1:$1,0)-1))=TRUE,"",IF(OFFSET(Data!$A$1,MATCH($D327,Data!$CG:$CG,0)-1,MATCH($E327&amp;"/"&amp;J$1,Data!$1:$1,0)-1)=0,"",OFFSET(Data!$A$1,MATCH($D327,Data!$CG:$CG,0)-1,MATCH($E327&amp;"/"&amp;J$1,Data!$1:$1,0)-1)))</f>
        <v/>
      </c>
      <c r="K327" s="252" t="str">
        <f ca="1">IF(ISERROR(OFFSET(Data!$A$1,MATCH($D327,Data!$CG:$CG,0)-1,MATCH($E327&amp;"/"&amp;K$1,Data!$1:$1,0)-1))=TRUE,"",IF(OFFSET(Data!$A$1,MATCH($D327,Data!$CG:$CG,0)-1,MATCH($E327&amp;"/"&amp;K$1,Data!$1:$1,0)-1)=0,"",OFFSET(Data!$A$1,MATCH($D327,Data!$CG:$CG,0)-1,MATCH($E327&amp;"/"&amp;K$1,Data!$1:$1,0)-1)))</f>
        <v/>
      </c>
      <c r="L327" s="252" t="str">
        <f ca="1">IF(ISERROR(OFFSET(Data!$A$1,MATCH($D327,Data!$CG:$CG,0)-1,MATCH($E327&amp;"/"&amp;L$1,Data!$1:$1,0)-1))=TRUE,"",IF(OFFSET(Data!$A$1,MATCH($D327,Data!$CG:$CG,0)-1,MATCH($E327&amp;"/"&amp;L$1,Data!$1:$1,0)-1)=0,"",OFFSET(Data!$A$1,MATCH($D327,Data!$CG:$CG,0)-1,MATCH($E327&amp;"/"&amp;L$1,Data!$1:$1,0)-1)))</f>
        <v/>
      </c>
      <c r="M327" s="252" t="str">
        <f ca="1">IF(ISERROR(OFFSET(Data!$A$1,MATCH($D327,Data!$CG:$CG,0)-1,MATCH($E327&amp;"/"&amp;M$1,Data!$1:$1,0)-1))=TRUE,"",IF(OFFSET(Data!$A$1,MATCH($D327,Data!$CG:$CG,0)-1,MATCH($E327&amp;"/"&amp;M$1,Data!$1:$1,0)-1)=0,"",OFFSET(Data!$A$1,MATCH($D327,Data!$CG:$CG,0)-1,MATCH($E327&amp;"/"&amp;M$1,Data!$1:$1,0)-1)))</f>
        <v/>
      </c>
      <c r="N327" s="252" t="str">
        <f ca="1">IF(ISERROR(OFFSET(Data!$A$1,MATCH($D327,Data!$CG:$CG,0)-1,MATCH($E327&amp;"/"&amp;N$1,Data!$1:$1,0)-1))=TRUE,"",IF(OFFSET(Data!$A$1,MATCH($D327,Data!$CG:$CG,0)-1,MATCH($E327&amp;"/"&amp;N$1,Data!$1:$1,0)-1)=0,"",OFFSET(Data!$A$1,MATCH($D327,Data!$CG:$CG,0)-1,MATCH($E327&amp;"/"&amp;N$1,Data!$1:$1,0)-1)))</f>
        <v/>
      </c>
      <c r="O327" s="252" t="str">
        <f ca="1">IF(ISERROR(OFFSET(Data!$A$1,MATCH($D327,Data!$CG:$CG,0)-1,MATCH($E327&amp;"/"&amp;O$1,Data!$1:$1,0)-1))=TRUE,"",IF(OFFSET(Data!$A$1,MATCH($D327,Data!$CG:$CG,0)-1,MATCH($E327&amp;"/"&amp;O$1,Data!$1:$1,0)-1)=0,"",OFFSET(Data!$A$1,MATCH($D327,Data!$CG:$CG,0)-1,MATCH($E327&amp;"/"&amp;O$1,Data!$1:$1,0)-1)))</f>
        <v/>
      </c>
      <c r="P327" s="252" t="str">
        <f ca="1">IF(ISERROR(OFFSET(Data!$A$1,MATCH($D327,Data!$CG:$CG,0)-1,MATCH($E327&amp;"/"&amp;P$1,Data!$1:$1,0)-1))=TRUE,"",IF(OFFSET(Data!$A$1,MATCH($D327,Data!$CG:$CG,0)-1,MATCH($E327&amp;"/"&amp;P$1,Data!$1:$1,0)-1)=0,"",OFFSET(Data!$A$1,MATCH($D327,Data!$CG:$CG,0)-1,MATCH($E327&amp;"/"&amp;P$1,Data!$1:$1,0)-1)))</f>
        <v/>
      </c>
      <c r="Q327" s="252" t="str">
        <f ca="1">IF(ISERROR(OFFSET(Data!$A$1,MATCH($D327,Data!$CG:$CG,0)-1,MATCH($E327&amp;"/"&amp;Q$1,Data!$1:$1,0)-1))=TRUE,"",IF(OFFSET(Data!$A$1,MATCH($D327,Data!$CG:$CG,0)-1,MATCH($E327&amp;"/"&amp;Q$1,Data!$1:$1,0)-1)=0,"",OFFSET(Data!$A$1,MATCH($D327,Data!$CG:$CG,0)-1,MATCH($E327&amp;"/"&amp;Q$1,Data!$1:$1,0)-1)))</f>
        <v/>
      </c>
      <c r="R327" s="252" t="str">
        <f ca="1">IF(ISERROR(OFFSET(Data!$A$1,MATCH($D327,Data!$CG:$CG,0)-1,MATCH($E327&amp;"/"&amp;R$1,Data!$1:$1,0)-1))=TRUE,"",IF(OFFSET(Data!$A$1,MATCH($D327,Data!$CG:$CG,0)-1,MATCH($E327&amp;"/"&amp;R$1,Data!$1:$1,0)-1)=0,"",OFFSET(Data!$A$1,MATCH($D327,Data!$CG:$CG,0)-1,MATCH($E327&amp;"/"&amp;R$1,Data!$1:$1,0)-1)))</f>
        <v/>
      </c>
      <c r="S327" s="252" t="str">
        <f ca="1">IF(ISERROR(OFFSET(Data!$A$1,MATCH($D327,Data!$CG:$CG,0)-1,MATCH($E327&amp;"/"&amp;S$1,Data!$1:$1,0)-1))=TRUE,"",IF(OFFSET(Data!$A$1,MATCH($D327,Data!$CG:$CG,0)-1,MATCH($E327&amp;"/"&amp;S$1,Data!$1:$1,0)-1)=0,"",OFFSET(Data!$A$1,MATCH($D327,Data!$CG:$CG,0)-1,MATCH($E327&amp;"/"&amp;S$1,Data!$1:$1,0)-1)))</f>
        <v/>
      </c>
      <c r="T327" s="252" t="str">
        <f ca="1">IF(ISERROR(OFFSET(Data!$A$1,MATCH($D327,Data!$CG:$CG,0)-1,MATCH($E327&amp;"/"&amp;T$1,Data!$1:$1,0)-1))=TRUE,"",IF(OFFSET(Data!$A$1,MATCH($D327,Data!$CG:$CG,0)-1,MATCH($E327&amp;"/"&amp;T$1,Data!$1:$1,0)-1)=0,"",OFFSET(Data!$A$1,MATCH($D327,Data!$CG:$CG,0)-1,MATCH($E327&amp;"/"&amp;T$1,Data!$1:$1,0)-1)))</f>
        <v/>
      </c>
      <c r="U327" s="252" t="str">
        <f ca="1">IF(ISERROR(OFFSET(Data!$A$1,MATCH($D327,Data!$CG:$CG,0)-1,MATCH($E327&amp;"/"&amp;U$1,Data!$1:$1,0)-1))=TRUE,"",IF(OFFSET(Data!$A$1,MATCH($D327,Data!$CG:$CG,0)-1,MATCH($E327&amp;"/"&amp;U$1,Data!$1:$1,0)-1)=0,"",OFFSET(Data!$A$1,MATCH($D327,Data!$CG:$CG,0)-1,MATCH($E327&amp;"/"&amp;U$1,Data!$1:$1,0)-1)))</f>
        <v/>
      </c>
      <c r="V327" s="252" t="str">
        <f ca="1">IF(ISERROR(OFFSET(Data!$A$1,MATCH($D327,Data!$CG:$CG,0)-1,MATCH($E327&amp;"/"&amp;V$1,Data!$1:$1,0)-1))=TRUE,"",IF(OFFSET(Data!$A$1,MATCH($D327,Data!$CG:$CG,0)-1,MATCH($E327&amp;"/"&amp;V$1,Data!$1:$1,0)-1)=0,"",OFFSET(Data!$A$1,MATCH($D327,Data!$CG:$CG,0)-1,MATCH($E327&amp;"/"&amp;V$1,Data!$1:$1,0)-1)))</f>
        <v/>
      </c>
      <c r="W327" s="269" t="str">
        <f ca="1">IF(ISERROR(OFFSET(Data!$A$1,MATCH($D327,Data!$CG:$CG,0)-1,MATCH($E327&amp;"/"&amp;W$1,Data!$1:$1,0)-1))=TRUE,"",IF(OFFSET(Data!$A$1,MATCH($D327,Data!$CG:$CG,0)-1,MATCH($E327&amp;"/"&amp;W$1,Data!$1:$1,0)-1)=0,"",OFFSET(Data!$A$1,MATCH($D327,Data!$CG:$CG,0)-1,MATCH($E327&amp;"/"&amp;W$1,Data!$1:$1,0)-1)))</f>
        <v/>
      </c>
      <c r="X327" s="252" t="str">
        <f ca="1">IF(ISERROR(OFFSET(Data!$A$1,MATCH($D327,Data!$CG:$CG,0)-1,MATCH($E327&amp;"/"&amp;X$1,Data!$1:$1,0)-1))=TRUE,"",IF(OFFSET(Data!$A$1,MATCH($D327,Data!$CG:$CG,0)-1,MATCH($E327&amp;"/"&amp;X$1,Data!$1:$1,0)-1)=0,"",OFFSET(Data!$A$1,MATCH($D327,Data!$CG:$CG,0)-1,MATCH($E327&amp;"/"&amp;X$1,Data!$1:$1,0)-1)))</f>
        <v/>
      </c>
      <c r="Y327" s="252" t="str">
        <f ca="1">IF(ISERROR(OFFSET(Data!$A$1,MATCH($D327,Data!$CG:$CG,0)-1,MATCH($E327&amp;"/"&amp;Y$1,Data!$1:$1,0)-1))=TRUE,"",IF(OFFSET(Data!$A$1,MATCH($D327,Data!$CG:$CG,0)-1,MATCH($E327&amp;"/"&amp;Y$1,Data!$1:$1,0)-1)=0,"",OFFSET(Data!$A$1,MATCH($D327,Data!$CG:$CG,0)-1,MATCH($E327&amp;"/"&amp;Y$1,Data!$1:$1,0)-1)))</f>
        <v/>
      </c>
      <c r="Z327" s="252" t="str">
        <f ca="1">IF(ISERROR(OFFSET(Data!$A$1,MATCH($D327,Data!$CG:$CG,0)-1,MATCH($E327&amp;"/"&amp;Z$1,Data!$1:$1,0)-1))=TRUE,"",IF(OFFSET(Data!$A$1,MATCH($D327,Data!$CG:$CG,0)-1,MATCH($E327&amp;"/"&amp;Z$1,Data!$1:$1,0)-1)=0,"",OFFSET(Data!$A$1,MATCH($D327,Data!$CG:$CG,0)-1,MATCH($E327&amp;"/"&amp;Z$1,Data!$1:$1,0)-1)))</f>
        <v/>
      </c>
      <c r="AA327" s="252" t="str">
        <f ca="1">IF(ISERROR(OFFSET(Data!$A$1,MATCH($D327,Data!$CG:$CG,0)-1,MATCH($E327&amp;"/"&amp;AA$1,Data!$1:$1,0)-1))=TRUE,"",IF(OFFSET(Data!$A$1,MATCH($D327,Data!$CG:$CG,0)-1,MATCH($E327&amp;"/"&amp;AA$1,Data!$1:$1,0)-1)=0,"",OFFSET(Data!$A$1,MATCH($D327,Data!$CG:$CG,0)-1,MATCH($E327&amp;"/"&amp;AA$1,Data!$1:$1,0)-1)))</f>
        <v/>
      </c>
      <c r="AB327" s="252" t="str">
        <f ca="1">IF(ISERROR(OFFSET(Data!$A$1,MATCH($D327,Data!$CG:$CG,0)-1,MATCH($E327&amp;"/"&amp;AB$1,Data!$1:$1,0)-1))=TRUE,"",IF(OFFSET(Data!$A$1,MATCH($D327,Data!$CG:$CG,0)-1,MATCH($E327&amp;"/"&amp;AB$1,Data!$1:$1,0)-1)=0,"",OFFSET(Data!$A$1,MATCH($D327,Data!$CG:$CG,0)-1,MATCH($E327&amp;"/"&amp;AB$1,Data!$1:$1,0)-1)))</f>
        <v/>
      </c>
      <c r="AC327" s="252" t="str">
        <f ca="1">IF(ISERROR(OFFSET(Data!$A$1,MATCH($D327,Data!$CG:$CG,0)-1,MATCH($E327&amp;"/"&amp;AC$1,Data!$1:$1,0)-1))=TRUE,"",IF(OFFSET(Data!$A$1,MATCH($D327,Data!$CG:$CG,0)-1,MATCH($E327&amp;"/"&amp;AC$1,Data!$1:$1,0)-1)=0,"",OFFSET(Data!$A$1,MATCH($D327,Data!$CG:$CG,0)-1,MATCH($E327&amp;"/"&amp;AC$1,Data!$1:$1,0)-1)))</f>
        <v/>
      </c>
      <c r="AD327" s="252" t="str">
        <f ca="1">IF(ISERROR(OFFSET(Data!$A$1,MATCH($D327,Data!$CG:$CG,0)-1,MATCH($E327&amp;"/"&amp;AD$1,Data!$1:$1,0)-1))=TRUE,"",IF(OFFSET(Data!$A$1,MATCH($D327,Data!$CG:$CG,0)-1,MATCH($E327&amp;"/"&amp;AD$1,Data!$1:$1,0)-1)=0,"",OFFSET(Data!$A$1,MATCH($D327,Data!$CG:$CG,0)-1,MATCH($E327&amp;"/"&amp;AD$1,Data!$1:$1,0)-1)))</f>
        <v/>
      </c>
      <c r="AE327" s="252" t="str">
        <f ca="1">IF(ISERROR(OFFSET(Data!$A$1,MATCH($D327,Data!$CG:$CG,0)-1,MATCH($E327&amp;"/"&amp;AE$1,Data!$1:$1,0)-1))=TRUE,"",IF(OFFSET(Data!$A$1,MATCH($D327,Data!$CG:$CG,0)-1,MATCH($E327&amp;"/"&amp;AE$1,Data!$1:$1,0)-1)=0,"",OFFSET(Data!$A$1,MATCH($D327,Data!$CG:$CG,0)-1,MATCH($E327&amp;"/"&amp;AE$1,Data!$1:$1,0)-1)))</f>
        <v/>
      </c>
      <c r="AF327" s="253" t="str">
        <f ca="1">IF(ISERROR(OFFSET(Data!$A$1,MATCH($D327,Data!$CG:$CG,0)-1,MATCH($E327&amp;"/"&amp;AF$1,Data!$1:$1,0)-1))=TRUE,"",IF(OFFSET(Data!$A$1,MATCH($D327,Data!$CG:$CG,0)-1,MATCH($E327&amp;"/"&amp;AF$1,Data!$1:$1,0)-1)=0,"",OFFSET(Data!$A$1,MATCH($D327,Data!$CG:$CG,0)-1,MATCH($E327&amp;"/"&amp;AF$1,Data!$1:$1,0)-1)))</f>
        <v/>
      </c>
      <c r="AG327" s="188">
        <f t="shared" ca="1" si="8"/>
        <v>0</v>
      </c>
      <c r="AH327" s="208">
        <f ca="1">SUM(AG324:AG327)</f>
        <v>0</v>
      </c>
    </row>
    <row r="328" spans="1:34" ht="15.75" hidden="1" customHeight="1" thickBot="1" x14ac:dyDescent="0.3">
      <c r="A328" s="447"/>
      <c r="B328" s="470"/>
      <c r="C328" s="473"/>
      <c r="D328" s="52" t="e">
        <f>IF(C328&lt;&gt;"",C328,D327)</f>
        <v>#N/A</v>
      </c>
      <c r="E328" s="53" t="s">
        <v>25</v>
      </c>
      <c r="F328" s="255" t="str">
        <f ca="1">IF(ISERROR(OFFSET(Data!$A$1,MATCH($D328,Data!$CG:$CG,0)-1,MATCH($E328&amp;"/"&amp;F$1,Data!$1:$1,0)-1))=TRUE,"",IF(OFFSET(Data!$A$1,MATCH($D328,Data!$CG:$CG,0)-1,MATCH($E328&amp;"/"&amp;F$1,Data!$1:$1,0)-1)=0,"",OFFSET(Data!$A$1,MATCH($D328,Data!$CG:$CG,0)-1,MATCH($E328&amp;"/"&amp;F$1,Data!$1:$1,0)-1)))</f>
        <v/>
      </c>
      <c r="G328" s="256" t="str">
        <f ca="1">IF(ISERROR(OFFSET(Data!$A$1,MATCH($D328,Data!$CG:$CG,0)-1,MATCH($E328&amp;"/"&amp;G$1,Data!$1:$1,0)-1))=TRUE,"",IF(OFFSET(Data!$A$1,MATCH($D328,Data!$CG:$CG,0)-1,MATCH($E328&amp;"/"&amp;G$1,Data!$1:$1,0)-1)=0,"",OFFSET(Data!$A$1,MATCH($D328,Data!$CG:$CG,0)-1,MATCH($E328&amp;"/"&amp;G$1,Data!$1:$1,0)-1)))</f>
        <v/>
      </c>
      <c r="H328" s="256" t="str">
        <f ca="1">IF(ISERROR(OFFSET(Data!$A$1,MATCH($D328,Data!$CG:$CG,0)-1,MATCH($E328&amp;"/"&amp;H$1,Data!$1:$1,0)-1))=TRUE,"",IF(OFFSET(Data!$A$1,MATCH($D328,Data!$CG:$CG,0)-1,MATCH($E328&amp;"/"&amp;H$1,Data!$1:$1,0)-1)=0,"",OFFSET(Data!$A$1,MATCH($D328,Data!$CG:$CG,0)-1,MATCH($E328&amp;"/"&amp;H$1,Data!$1:$1,0)-1)))</f>
        <v/>
      </c>
      <c r="I328" s="256" t="str">
        <f ca="1">IF(ISERROR(OFFSET(Data!$A$1,MATCH($D328,Data!$CG:$CG,0)-1,MATCH($E328&amp;"/"&amp;I$1,Data!$1:$1,0)-1))=TRUE,"",IF(OFFSET(Data!$A$1,MATCH($D328,Data!$CG:$CG,0)-1,MATCH($E328&amp;"/"&amp;I$1,Data!$1:$1,0)-1)=0,"",OFFSET(Data!$A$1,MATCH($D328,Data!$CG:$CG,0)-1,MATCH($E328&amp;"/"&amp;I$1,Data!$1:$1,0)-1)))</f>
        <v/>
      </c>
      <c r="J328" s="256" t="str">
        <f ca="1">IF(ISERROR(OFFSET(Data!$A$1,MATCH($D328,Data!$CG:$CG,0)-1,MATCH($E328&amp;"/"&amp;J$1,Data!$1:$1,0)-1))=TRUE,"",IF(OFFSET(Data!$A$1,MATCH($D328,Data!$CG:$CG,0)-1,MATCH($E328&amp;"/"&amp;J$1,Data!$1:$1,0)-1)=0,"",OFFSET(Data!$A$1,MATCH($D328,Data!$CG:$CG,0)-1,MATCH($E328&amp;"/"&amp;J$1,Data!$1:$1,0)-1)))</f>
        <v/>
      </c>
      <c r="K328" s="256" t="str">
        <f ca="1">IF(ISERROR(OFFSET(Data!$A$1,MATCH($D328,Data!$CG:$CG,0)-1,MATCH($E328&amp;"/"&amp;K$1,Data!$1:$1,0)-1))=TRUE,"",IF(OFFSET(Data!$A$1,MATCH($D328,Data!$CG:$CG,0)-1,MATCH($E328&amp;"/"&amp;K$1,Data!$1:$1,0)-1)=0,"",OFFSET(Data!$A$1,MATCH($D328,Data!$CG:$CG,0)-1,MATCH($E328&amp;"/"&amp;K$1,Data!$1:$1,0)-1)))</f>
        <v/>
      </c>
      <c r="L328" s="256" t="str">
        <f ca="1">IF(ISERROR(OFFSET(Data!$A$1,MATCH($D328,Data!$CG:$CG,0)-1,MATCH($E328&amp;"/"&amp;L$1,Data!$1:$1,0)-1))=TRUE,"",IF(OFFSET(Data!$A$1,MATCH($D328,Data!$CG:$CG,0)-1,MATCH($E328&amp;"/"&amp;L$1,Data!$1:$1,0)-1)=0,"",OFFSET(Data!$A$1,MATCH($D328,Data!$CG:$CG,0)-1,MATCH($E328&amp;"/"&amp;L$1,Data!$1:$1,0)-1)))</f>
        <v/>
      </c>
      <c r="M328" s="256" t="str">
        <f ca="1">IF(ISERROR(OFFSET(Data!$A$1,MATCH($D328,Data!$CG:$CG,0)-1,MATCH($E328&amp;"/"&amp;M$1,Data!$1:$1,0)-1))=TRUE,"",IF(OFFSET(Data!$A$1,MATCH($D328,Data!$CG:$CG,0)-1,MATCH($E328&amp;"/"&amp;M$1,Data!$1:$1,0)-1)=0,"",OFFSET(Data!$A$1,MATCH($D328,Data!$CG:$CG,0)-1,MATCH($E328&amp;"/"&amp;M$1,Data!$1:$1,0)-1)))</f>
        <v/>
      </c>
      <c r="N328" s="256" t="str">
        <f ca="1">IF(ISERROR(OFFSET(Data!$A$1,MATCH($D328,Data!$CG:$CG,0)-1,MATCH($E328&amp;"/"&amp;N$1,Data!$1:$1,0)-1))=TRUE,"",IF(OFFSET(Data!$A$1,MATCH($D328,Data!$CG:$CG,0)-1,MATCH($E328&amp;"/"&amp;N$1,Data!$1:$1,0)-1)=0,"",OFFSET(Data!$A$1,MATCH($D328,Data!$CG:$CG,0)-1,MATCH($E328&amp;"/"&amp;N$1,Data!$1:$1,0)-1)))</f>
        <v/>
      </c>
      <c r="O328" s="256" t="str">
        <f ca="1">IF(ISERROR(OFFSET(Data!$A$1,MATCH($D328,Data!$CG:$CG,0)-1,MATCH($E328&amp;"/"&amp;O$1,Data!$1:$1,0)-1))=TRUE,"",IF(OFFSET(Data!$A$1,MATCH($D328,Data!$CG:$CG,0)-1,MATCH($E328&amp;"/"&amp;O$1,Data!$1:$1,0)-1)=0,"",OFFSET(Data!$A$1,MATCH($D328,Data!$CG:$CG,0)-1,MATCH($E328&amp;"/"&amp;O$1,Data!$1:$1,0)-1)))</f>
        <v/>
      </c>
      <c r="P328" s="256" t="str">
        <f ca="1">IF(ISERROR(OFFSET(Data!$A$1,MATCH($D328,Data!$CG:$CG,0)-1,MATCH($E328&amp;"/"&amp;P$1,Data!$1:$1,0)-1))=TRUE,"",IF(OFFSET(Data!$A$1,MATCH($D328,Data!$CG:$CG,0)-1,MATCH($E328&amp;"/"&amp;P$1,Data!$1:$1,0)-1)=0,"",OFFSET(Data!$A$1,MATCH($D328,Data!$CG:$CG,0)-1,MATCH($E328&amp;"/"&amp;P$1,Data!$1:$1,0)-1)))</f>
        <v/>
      </c>
      <c r="Q328" s="256" t="str">
        <f ca="1">IF(ISERROR(OFFSET(Data!$A$1,MATCH($D328,Data!$CG:$CG,0)-1,MATCH($E328&amp;"/"&amp;Q$1,Data!$1:$1,0)-1))=TRUE,"",IF(OFFSET(Data!$A$1,MATCH($D328,Data!$CG:$CG,0)-1,MATCH($E328&amp;"/"&amp;Q$1,Data!$1:$1,0)-1)=0,"",OFFSET(Data!$A$1,MATCH($D328,Data!$CG:$CG,0)-1,MATCH($E328&amp;"/"&amp;Q$1,Data!$1:$1,0)-1)))</f>
        <v/>
      </c>
      <c r="R328" s="256" t="str">
        <f ca="1">IF(ISERROR(OFFSET(Data!$A$1,MATCH($D328,Data!$CG:$CG,0)-1,MATCH($E328&amp;"/"&amp;R$1,Data!$1:$1,0)-1))=TRUE,"",IF(OFFSET(Data!$A$1,MATCH($D328,Data!$CG:$CG,0)-1,MATCH($E328&amp;"/"&amp;R$1,Data!$1:$1,0)-1)=0,"",OFFSET(Data!$A$1,MATCH($D328,Data!$CG:$CG,0)-1,MATCH($E328&amp;"/"&amp;R$1,Data!$1:$1,0)-1)))</f>
        <v/>
      </c>
      <c r="S328" s="256" t="str">
        <f ca="1">IF(ISERROR(OFFSET(Data!$A$1,MATCH($D328,Data!$CG:$CG,0)-1,MATCH($E328&amp;"/"&amp;S$1,Data!$1:$1,0)-1))=TRUE,"",IF(OFFSET(Data!$A$1,MATCH($D328,Data!$CG:$CG,0)-1,MATCH($E328&amp;"/"&amp;S$1,Data!$1:$1,0)-1)=0,"",OFFSET(Data!$A$1,MATCH($D328,Data!$CG:$CG,0)-1,MATCH($E328&amp;"/"&amp;S$1,Data!$1:$1,0)-1)))</f>
        <v/>
      </c>
      <c r="T328" s="256" t="str">
        <f ca="1">IF(ISERROR(OFFSET(Data!$A$1,MATCH($D328,Data!$CG:$CG,0)-1,MATCH($E328&amp;"/"&amp;T$1,Data!$1:$1,0)-1))=TRUE,"",IF(OFFSET(Data!$A$1,MATCH($D328,Data!$CG:$CG,0)-1,MATCH($E328&amp;"/"&amp;T$1,Data!$1:$1,0)-1)=0,"",OFFSET(Data!$A$1,MATCH($D328,Data!$CG:$CG,0)-1,MATCH($E328&amp;"/"&amp;T$1,Data!$1:$1,0)-1)))</f>
        <v/>
      </c>
      <c r="U328" s="256" t="str">
        <f ca="1">IF(ISERROR(OFFSET(Data!$A$1,MATCH($D328,Data!$CG:$CG,0)-1,MATCH($E328&amp;"/"&amp;U$1,Data!$1:$1,0)-1))=TRUE,"",IF(OFFSET(Data!$A$1,MATCH($D328,Data!$CG:$CG,0)-1,MATCH($E328&amp;"/"&amp;U$1,Data!$1:$1,0)-1)=0,"",OFFSET(Data!$A$1,MATCH($D328,Data!$CG:$CG,0)-1,MATCH($E328&amp;"/"&amp;U$1,Data!$1:$1,0)-1)))</f>
        <v/>
      </c>
      <c r="V328" s="256" t="str">
        <f ca="1">IF(ISERROR(OFFSET(Data!$A$1,MATCH($D328,Data!$CG:$CG,0)-1,MATCH($E328&amp;"/"&amp;V$1,Data!$1:$1,0)-1))=TRUE,"",IF(OFFSET(Data!$A$1,MATCH($D328,Data!$CG:$CG,0)-1,MATCH($E328&amp;"/"&amp;V$1,Data!$1:$1,0)-1)=0,"",OFFSET(Data!$A$1,MATCH($D328,Data!$CG:$CG,0)-1,MATCH($E328&amp;"/"&amp;V$1,Data!$1:$1,0)-1)))</f>
        <v/>
      </c>
      <c r="W328" s="257" t="str">
        <f ca="1">IF(ISERROR(OFFSET(Data!$A$1,MATCH($D328,Data!$CG:$CG,0)-1,MATCH($E328&amp;"/"&amp;W$1,Data!$1:$1,0)-1))=TRUE,"",IF(OFFSET(Data!$A$1,MATCH($D328,Data!$CG:$CG,0)-1,MATCH($E328&amp;"/"&amp;W$1,Data!$1:$1,0)-1)=0,"",OFFSET(Data!$A$1,MATCH($D328,Data!$CG:$CG,0)-1,MATCH($E328&amp;"/"&amp;W$1,Data!$1:$1,0)-1)))</f>
        <v/>
      </c>
      <c r="X328" s="256" t="str">
        <f ca="1">IF(ISERROR(OFFSET(Data!$A$1,MATCH($D328,Data!$CG:$CG,0)-1,MATCH($E328&amp;"/"&amp;X$1,Data!$1:$1,0)-1))=TRUE,"",IF(OFFSET(Data!$A$1,MATCH($D328,Data!$CG:$CG,0)-1,MATCH($E328&amp;"/"&amp;X$1,Data!$1:$1,0)-1)=0,"",OFFSET(Data!$A$1,MATCH($D328,Data!$CG:$CG,0)-1,MATCH($E328&amp;"/"&amp;X$1,Data!$1:$1,0)-1)))</f>
        <v/>
      </c>
      <c r="Y328" s="256" t="str">
        <f ca="1">IF(ISERROR(OFFSET(Data!$A$1,MATCH($D328,Data!$CG:$CG,0)-1,MATCH($E328&amp;"/"&amp;Y$1,Data!$1:$1,0)-1))=TRUE,"",IF(OFFSET(Data!$A$1,MATCH($D328,Data!$CG:$CG,0)-1,MATCH($E328&amp;"/"&amp;Y$1,Data!$1:$1,0)-1)=0,"",OFFSET(Data!$A$1,MATCH($D328,Data!$CG:$CG,0)-1,MATCH($E328&amp;"/"&amp;Y$1,Data!$1:$1,0)-1)))</f>
        <v/>
      </c>
      <c r="Z328" s="256" t="str">
        <f ca="1">IF(ISERROR(OFFSET(Data!$A$1,MATCH($D328,Data!$CG:$CG,0)-1,MATCH($E328&amp;"/"&amp;Z$1,Data!$1:$1,0)-1))=TRUE,"",IF(OFFSET(Data!$A$1,MATCH($D328,Data!$CG:$CG,0)-1,MATCH($E328&amp;"/"&amp;Z$1,Data!$1:$1,0)-1)=0,"",OFFSET(Data!$A$1,MATCH($D328,Data!$CG:$CG,0)-1,MATCH($E328&amp;"/"&amp;Z$1,Data!$1:$1,0)-1)))</f>
        <v/>
      </c>
      <c r="AA328" s="256" t="str">
        <f ca="1">IF(ISERROR(OFFSET(Data!$A$1,MATCH($D328,Data!$CG:$CG,0)-1,MATCH($E328&amp;"/"&amp;AA$1,Data!$1:$1,0)-1))=TRUE,"",IF(OFFSET(Data!$A$1,MATCH($D328,Data!$CG:$CG,0)-1,MATCH($E328&amp;"/"&amp;AA$1,Data!$1:$1,0)-1)=0,"",OFFSET(Data!$A$1,MATCH($D328,Data!$CG:$CG,0)-1,MATCH($E328&amp;"/"&amp;AA$1,Data!$1:$1,0)-1)))</f>
        <v/>
      </c>
      <c r="AB328" s="256" t="str">
        <f ca="1">IF(ISERROR(OFFSET(Data!$A$1,MATCH($D328,Data!$CG:$CG,0)-1,MATCH($E328&amp;"/"&amp;AB$1,Data!$1:$1,0)-1))=TRUE,"",IF(OFFSET(Data!$A$1,MATCH($D328,Data!$CG:$CG,0)-1,MATCH($E328&amp;"/"&amp;AB$1,Data!$1:$1,0)-1)=0,"",OFFSET(Data!$A$1,MATCH($D328,Data!$CG:$CG,0)-1,MATCH($E328&amp;"/"&amp;AB$1,Data!$1:$1,0)-1)))</f>
        <v/>
      </c>
      <c r="AC328" s="256" t="str">
        <f ca="1">IF(ISERROR(OFFSET(Data!$A$1,MATCH($D328,Data!$CG:$CG,0)-1,MATCH($E328&amp;"/"&amp;AC$1,Data!$1:$1,0)-1))=TRUE,"",IF(OFFSET(Data!$A$1,MATCH($D328,Data!$CG:$CG,0)-1,MATCH($E328&amp;"/"&amp;AC$1,Data!$1:$1,0)-1)=0,"",OFFSET(Data!$A$1,MATCH($D328,Data!$CG:$CG,0)-1,MATCH($E328&amp;"/"&amp;AC$1,Data!$1:$1,0)-1)))</f>
        <v/>
      </c>
      <c r="AD328" s="256" t="str">
        <f ca="1">IF(ISERROR(OFFSET(Data!$A$1,MATCH($D328,Data!$CG:$CG,0)-1,MATCH($E328&amp;"/"&amp;AD$1,Data!$1:$1,0)-1))=TRUE,"",IF(OFFSET(Data!$A$1,MATCH($D328,Data!$CG:$CG,0)-1,MATCH($E328&amp;"/"&amp;AD$1,Data!$1:$1,0)-1)=0,"",OFFSET(Data!$A$1,MATCH($D328,Data!$CG:$CG,0)-1,MATCH($E328&amp;"/"&amp;AD$1,Data!$1:$1,0)-1)))</f>
        <v/>
      </c>
      <c r="AE328" s="256" t="str">
        <f ca="1">IF(ISERROR(OFFSET(Data!$A$1,MATCH($D328,Data!$CG:$CG,0)-1,MATCH($E328&amp;"/"&amp;AE$1,Data!$1:$1,0)-1))=TRUE,"",IF(OFFSET(Data!$A$1,MATCH($D328,Data!$CG:$CG,0)-1,MATCH($E328&amp;"/"&amp;AE$1,Data!$1:$1,0)-1)=0,"",OFFSET(Data!$A$1,MATCH($D328,Data!$CG:$CG,0)-1,MATCH($E328&amp;"/"&amp;AE$1,Data!$1:$1,0)-1)))</f>
        <v/>
      </c>
      <c r="AF328" s="258" t="str">
        <f ca="1">IF(ISERROR(OFFSET(Data!$A$1,MATCH($D328,Data!$CG:$CG,0)-1,MATCH($E328&amp;"/"&amp;AF$1,Data!$1:$1,0)-1))=TRUE,"",IF(OFFSET(Data!$A$1,MATCH($D328,Data!$CG:$CG,0)-1,MATCH($E328&amp;"/"&amp;AF$1,Data!$1:$1,0)-1)=0,"",OFFSET(Data!$A$1,MATCH($D328,Data!$CG:$CG,0)-1,MATCH($E328&amp;"/"&amp;AF$1,Data!$1:$1,0)-1)))</f>
        <v/>
      </c>
      <c r="AG328" s="197">
        <f t="shared" ca="1" si="8"/>
        <v>0</v>
      </c>
      <c r="AH328" s="209">
        <f ca="1">SUM(AG324:AG328)</f>
        <v>0</v>
      </c>
    </row>
    <row r="329" spans="1:34" ht="15" hidden="1" customHeight="1" x14ac:dyDescent="0.25">
      <c r="A329" s="445">
        <v>65</v>
      </c>
      <c r="B329" s="468" t="e">
        <f>INDEX(Data!CI:CI,MATCH("M"&amp;A329,Data!A:A,0))</f>
        <v>#N/A</v>
      </c>
      <c r="C329" s="471" t="e">
        <f>INDEX(Data!CG:CG,MATCH("M"&amp;A329,Data!A:A,0))</f>
        <v>#N/A</v>
      </c>
      <c r="D329" s="48" t="e">
        <f>IF(C329&lt;&gt;"",C329,#REF!)</f>
        <v>#N/A</v>
      </c>
      <c r="E329" s="49" t="s">
        <v>21</v>
      </c>
      <c r="F329" s="271" t="str">
        <f ca="1">IF(ISERROR(OFFSET(Data!$A$1,MATCH($D329,Data!$CG:$CG,0)-1,MATCH($E329&amp;"/"&amp;F$1,Data!$1:$1,0)-1))=TRUE,"",IF(OFFSET(Data!$A$1,MATCH($D329,Data!$CG:$CG,0)-1,MATCH($E329&amp;"/"&amp;F$1,Data!$1:$1,0)-1)=0,"",OFFSET(Data!$A$1,MATCH($D329,Data!$CG:$CG,0)-1,MATCH($E329&amp;"/"&amp;F$1,Data!$1:$1,0)-1)))</f>
        <v/>
      </c>
      <c r="G329" s="250" t="str">
        <f ca="1">IF(ISERROR(OFFSET(Data!$A$1,MATCH($D329,Data!$CG:$CG,0)-1,MATCH($E329&amp;"/"&amp;G$1,Data!$1:$1,0)-1))=TRUE,"",IF(OFFSET(Data!$A$1,MATCH($D329,Data!$CG:$CG,0)-1,MATCH($E329&amp;"/"&amp;G$1,Data!$1:$1,0)-1)=0,"",OFFSET(Data!$A$1,MATCH($D329,Data!$CG:$CG,0)-1,MATCH($E329&amp;"/"&amp;G$1,Data!$1:$1,0)-1)))</f>
        <v/>
      </c>
      <c r="H329" s="250" t="str">
        <f ca="1">IF(ISERROR(OFFSET(Data!$A$1,MATCH($D329,Data!$CG:$CG,0)-1,MATCH($E329&amp;"/"&amp;H$1,Data!$1:$1,0)-1))=TRUE,"",IF(OFFSET(Data!$A$1,MATCH($D329,Data!$CG:$CG,0)-1,MATCH($E329&amp;"/"&amp;H$1,Data!$1:$1,0)-1)=0,"",OFFSET(Data!$A$1,MATCH($D329,Data!$CG:$CG,0)-1,MATCH($E329&amp;"/"&amp;H$1,Data!$1:$1,0)-1)))</f>
        <v/>
      </c>
      <c r="I329" s="250" t="str">
        <f ca="1">IF(ISERROR(OFFSET(Data!$A$1,MATCH($D329,Data!$CG:$CG,0)-1,MATCH($E329&amp;"/"&amp;I$1,Data!$1:$1,0)-1))=TRUE,"",IF(OFFSET(Data!$A$1,MATCH($D329,Data!$CG:$CG,0)-1,MATCH($E329&amp;"/"&amp;I$1,Data!$1:$1,0)-1)=0,"",OFFSET(Data!$A$1,MATCH($D329,Data!$CG:$CG,0)-1,MATCH($E329&amp;"/"&amp;I$1,Data!$1:$1,0)-1)))</f>
        <v/>
      </c>
      <c r="J329" s="250" t="str">
        <f ca="1">IF(ISERROR(OFFSET(Data!$A$1,MATCH($D329,Data!$CG:$CG,0)-1,MATCH($E329&amp;"/"&amp;J$1,Data!$1:$1,0)-1))=TRUE,"",IF(OFFSET(Data!$A$1,MATCH($D329,Data!$CG:$CG,0)-1,MATCH($E329&amp;"/"&amp;J$1,Data!$1:$1,0)-1)=0,"",OFFSET(Data!$A$1,MATCH($D329,Data!$CG:$CG,0)-1,MATCH($E329&amp;"/"&amp;J$1,Data!$1:$1,0)-1)))</f>
        <v/>
      </c>
      <c r="K329" s="250" t="str">
        <f ca="1">IF(ISERROR(OFFSET(Data!$A$1,MATCH($D329,Data!$CG:$CG,0)-1,MATCH($E329&amp;"/"&amp;K$1,Data!$1:$1,0)-1))=TRUE,"",IF(OFFSET(Data!$A$1,MATCH($D329,Data!$CG:$CG,0)-1,MATCH($E329&amp;"/"&amp;K$1,Data!$1:$1,0)-1)=0,"",OFFSET(Data!$A$1,MATCH($D329,Data!$CG:$CG,0)-1,MATCH($E329&amp;"/"&amp;K$1,Data!$1:$1,0)-1)))</f>
        <v/>
      </c>
      <c r="L329" s="250" t="str">
        <f ca="1">IF(ISERROR(OFFSET(Data!$A$1,MATCH($D329,Data!$CG:$CG,0)-1,MATCH($E329&amp;"/"&amp;L$1,Data!$1:$1,0)-1))=TRUE,"",IF(OFFSET(Data!$A$1,MATCH($D329,Data!$CG:$CG,0)-1,MATCH($E329&amp;"/"&amp;L$1,Data!$1:$1,0)-1)=0,"",OFFSET(Data!$A$1,MATCH($D329,Data!$CG:$CG,0)-1,MATCH($E329&amp;"/"&amp;L$1,Data!$1:$1,0)-1)))</f>
        <v/>
      </c>
      <c r="M329" s="250" t="str">
        <f ca="1">IF(ISERROR(OFFSET(Data!$A$1,MATCH($D329,Data!$CG:$CG,0)-1,MATCH($E329&amp;"/"&amp;M$1,Data!$1:$1,0)-1))=TRUE,"",IF(OFFSET(Data!$A$1,MATCH($D329,Data!$CG:$CG,0)-1,MATCH($E329&amp;"/"&amp;M$1,Data!$1:$1,0)-1)=0,"",OFFSET(Data!$A$1,MATCH($D329,Data!$CG:$CG,0)-1,MATCH($E329&amp;"/"&amp;M$1,Data!$1:$1,0)-1)))</f>
        <v/>
      </c>
      <c r="N329" s="250" t="str">
        <f ca="1">IF(ISERROR(OFFSET(Data!$A$1,MATCH($D329,Data!$CG:$CG,0)-1,MATCH($E329&amp;"/"&amp;N$1,Data!$1:$1,0)-1))=TRUE,"",IF(OFFSET(Data!$A$1,MATCH($D329,Data!$CG:$CG,0)-1,MATCH($E329&amp;"/"&amp;N$1,Data!$1:$1,0)-1)=0,"",OFFSET(Data!$A$1,MATCH($D329,Data!$CG:$CG,0)-1,MATCH($E329&amp;"/"&amp;N$1,Data!$1:$1,0)-1)))</f>
        <v/>
      </c>
      <c r="O329" s="250" t="str">
        <f ca="1">IF(ISERROR(OFFSET(Data!$A$1,MATCH($D329,Data!$CG:$CG,0)-1,MATCH($E329&amp;"/"&amp;O$1,Data!$1:$1,0)-1))=TRUE,"",IF(OFFSET(Data!$A$1,MATCH($D329,Data!$CG:$CG,0)-1,MATCH($E329&amp;"/"&amp;O$1,Data!$1:$1,0)-1)=0,"",OFFSET(Data!$A$1,MATCH($D329,Data!$CG:$CG,0)-1,MATCH($E329&amp;"/"&amp;O$1,Data!$1:$1,0)-1)))</f>
        <v/>
      </c>
      <c r="P329" s="250" t="str">
        <f ca="1">IF(ISERROR(OFFSET(Data!$A$1,MATCH($D329,Data!$CG:$CG,0)-1,MATCH($E329&amp;"/"&amp;P$1,Data!$1:$1,0)-1))=TRUE,"",IF(OFFSET(Data!$A$1,MATCH($D329,Data!$CG:$CG,0)-1,MATCH($E329&amp;"/"&amp;P$1,Data!$1:$1,0)-1)=0,"",OFFSET(Data!$A$1,MATCH($D329,Data!$CG:$CG,0)-1,MATCH($E329&amp;"/"&amp;P$1,Data!$1:$1,0)-1)))</f>
        <v/>
      </c>
      <c r="Q329" s="250" t="str">
        <f ca="1">IF(ISERROR(OFFSET(Data!$A$1,MATCH($D329,Data!$CG:$CG,0)-1,MATCH($E329&amp;"/"&amp;Q$1,Data!$1:$1,0)-1))=TRUE,"",IF(OFFSET(Data!$A$1,MATCH($D329,Data!$CG:$CG,0)-1,MATCH($E329&amp;"/"&amp;Q$1,Data!$1:$1,0)-1)=0,"",OFFSET(Data!$A$1,MATCH($D329,Data!$CG:$CG,0)-1,MATCH($E329&amp;"/"&amp;Q$1,Data!$1:$1,0)-1)))</f>
        <v/>
      </c>
      <c r="R329" s="250" t="str">
        <f ca="1">IF(ISERROR(OFFSET(Data!$A$1,MATCH($D329,Data!$CG:$CG,0)-1,MATCH($E329&amp;"/"&amp;R$1,Data!$1:$1,0)-1))=TRUE,"",IF(OFFSET(Data!$A$1,MATCH($D329,Data!$CG:$CG,0)-1,MATCH($E329&amp;"/"&amp;R$1,Data!$1:$1,0)-1)=0,"",OFFSET(Data!$A$1,MATCH($D329,Data!$CG:$CG,0)-1,MATCH($E329&amp;"/"&amp;R$1,Data!$1:$1,0)-1)))</f>
        <v/>
      </c>
      <c r="S329" s="250" t="str">
        <f ca="1">IF(ISERROR(OFFSET(Data!$A$1,MATCH($D329,Data!$CG:$CG,0)-1,MATCH($E329&amp;"/"&amp;S$1,Data!$1:$1,0)-1))=TRUE,"",IF(OFFSET(Data!$A$1,MATCH($D329,Data!$CG:$CG,0)-1,MATCH($E329&amp;"/"&amp;S$1,Data!$1:$1,0)-1)=0,"",OFFSET(Data!$A$1,MATCH($D329,Data!$CG:$CG,0)-1,MATCH($E329&amp;"/"&amp;S$1,Data!$1:$1,0)-1)))</f>
        <v/>
      </c>
      <c r="T329" s="250" t="str">
        <f ca="1">IF(ISERROR(OFFSET(Data!$A$1,MATCH($D329,Data!$CG:$CG,0)-1,MATCH($E329&amp;"/"&amp;T$1,Data!$1:$1,0)-1))=TRUE,"",IF(OFFSET(Data!$A$1,MATCH($D329,Data!$CG:$CG,0)-1,MATCH($E329&amp;"/"&amp;T$1,Data!$1:$1,0)-1)=0,"",OFFSET(Data!$A$1,MATCH($D329,Data!$CG:$CG,0)-1,MATCH($E329&amp;"/"&amp;T$1,Data!$1:$1,0)-1)))</f>
        <v/>
      </c>
      <c r="U329" s="250" t="str">
        <f ca="1">IF(ISERROR(OFFSET(Data!$A$1,MATCH($D329,Data!$CG:$CG,0)-1,MATCH($E329&amp;"/"&amp;U$1,Data!$1:$1,0)-1))=TRUE,"",IF(OFFSET(Data!$A$1,MATCH($D329,Data!$CG:$CG,0)-1,MATCH($E329&amp;"/"&amp;U$1,Data!$1:$1,0)-1)=0,"",OFFSET(Data!$A$1,MATCH($D329,Data!$CG:$CG,0)-1,MATCH($E329&amp;"/"&amp;U$1,Data!$1:$1,0)-1)))</f>
        <v/>
      </c>
      <c r="V329" s="250" t="str">
        <f ca="1">IF(ISERROR(OFFSET(Data!$A$1,MATCH($D329,Data!$CG:$CG,0)-1,MATCH($E329&amp;"/"&amp;V$1,Data!$1:$1,0)-1))=TRUE,"",IF(OFFSET(Data!$A$1,MATCH($D329,Data!$CG:$CG,0)-1,MATCH($E329&amp;"/"&amp;V$1,Data!$1:$1,0)-1)=0,"",OFFSET(Data!$A$1,MATCH($D329,Data!$CG:$CG,0)-1,MATCH($E329&amp;"/"&amp;V$1,Data!$1:$1,0)-1)))</f>
        <v/>
      </c>
      <c r="W329" s="272" t="str">
        <f ca="1">IF(ISERROR(OFFSET(Data!$A$1,MATCH($D329,Data!$CG:$CG,0)-1,MATCH($E329&amp;"/"&amp;W$1,Data!$1:$1,0)-1))=TRUE,"",IF(OFFSET(Data!$A$1,MATCH($D329,Data!$CG:$CG,0)-1,MATCH($E329&amp;"/"&amp;W$1,Data!$1:$1,0)-1)=0,"",OFFSET(Data!$A$1,MATCH($D329,Data!$CG:$CG,0)-1,MATCH($E329&amp;"/"&amp;W$1,Data!$1:$1,0)-1)))</f>
        <v/>
      </c>
      <c r="X329" s="250" t="str">
        <f ca="1">IF(ISERROR(OFFSET(Data!$A$1,MATCH($D329,Data!$CG:$CG,0)-1,MATCH($E329&amp;"/"&amp;X$1,Data!$1:$1,0)-1))=TRUE,"",IF(OFFSET(Data!$A$1,MATCH($D329,Data!$CG:$CG,0)-1,MATCH($E329&amp;"/"&amp;X$1,Data!$1:$1,0)-1)=0,"",OFFSET(Data!$A$1,MATCH($D329,Data!$CG:$CG,0)-1,MATCH($E329&amp;"/"&amp;X$1,Data!$1:$1,0)-1)))</f>
        <v/>
      </c>
      <c r="Y329" s="250" t="str">
        <f ca="1">IF(ISERROR(OFFSET(Data!$A$1,MATCH($D329,Data!$CG:$CG,0)-1,MATCH($E329&amp;"/"&amp;Y$1,Data!$1:$1,0)-1))=TRUE,"",IF(OFFSET(Data!$A$1,MATCH($D329,Data!$CG:$CG,0)-1,MATCH($E329&amp;"/"&amp;Y$1,Data!$1:$1,0)-1)=0,"",OFFSET(Data!$A$1,MATCH($D329,Data!$CG:$CG,0)-1,MATCH($E329&amp;"/"&amp;Y$1,Data!$1:$1,0)-1)))</f>
        <v/>
      </c>
      <c r="Z329" s="250" t="str">
        <f ca="1">IF(ISERROR(OFFSET(Data!$A$1,MATCH($D329,Data!$CG:$CG,0)-1,MATCH($E329&amp;"/"&amp;Z$1,Data!$1:$1,0)-1))=TRUE,"",IF(OFFSET(Data!$A$1,MATCH($D329,Data!$CG:$CG,0)-1,MATCH($E329&amp;"/"&amp;Z$1,Data!$1:$1,0)-1)=0,"",OFFSET(Data!$A$1,MATCH($D329,Data!$CG:$CG,0)-1,MATCH($E329&amp;"/"&amp;Z$1,Data!$1:$1,0)-1)))</f>
        <v/>
      </c>
      <c r="AA329" s="250" t="str">
        <f ca="1">IF(ISERROR(OFFSET(Data!$A$1,MATCH($D329,Data!$CG:$CG,0)-1,MATCH($E329&amp;"/"&amp;AA$1,Data!$1:$1,0)-1))=TRUE,"",IF(OFFSET(Data!$A$1,MATCH($D329,Data!$CG:$CG,0)-1,MATCH($E329&amp;"/"&amp;AA$1,Data!$1:$1,0)-1)=0,"",OFFSET(Data!$A$1,MATCH($D329,Data!$CG:$CG,0)-1,MATCH($E329&amp;"/"&amp;AA$1,Data!$1:$1,0)-1)))</f>
        <v/>
      </c>
      <c r="AB329" s="250" t="str">
        <f ca="1">IF(ISERROR(OFFSET(Data!$A$1,MATCH($D329,Data!$CG:$CG,0)-1,MATCH($E329&amp;"/"&amp;AB$1,Data!$1:$1,0)-1))=TRUE,"",IF(OFFSET(Data!$A$1,MATCH($D329,Data!$CG:$CG,0)-1,MATCH($E329&amp;"/"&amp;AB$1,Data!$1:$1,0)-1)=0,"",OFFSET(Data!$A$1,MATCH($D329,Data!$CG:$CG,0)-1,MATCH($E329&amp;"/"&amp;AB$1,Data!$1:$1,0)-1)))</f>
        <v/>
      </c>
      <c r="AC329" s="250" t="str">
        <f ca="1">IF(ISERROR(OFFSET(Data!$A$1,MATCH($D329,Data!$CG:$CG,0)-1,MATCH($E329&amp;"/"&amp;AC$1,Data!$1:$1,0)-1))=TRUE,"",IF(OFFSET(Data!$A$1,MATCH($D329,Data!$CG:$CG,0)-1,MATCH($E329&amp;"/"&amp;AC$1,Data!$1:$1,0)-1)=0,"",OFFSET(Data!$A$1,MATCH($D329,Data!$CG:$CG,0)-1,MATCH($E329&amp;"/"&amp;AC$1,Data!$1:$1,0)-1)))</f>
        <v/>
      </c>
      <c r="AD329" s="250" t="str">
        <f ca="1">IF(ISERROR(OFFSET(Data!$A$1,MATCH($D329,Data!$CG:$CG,0)-1,MATCH($E329&amp;"/"&amp;AD$1,Data!$1:$1,0)-1))=TRUE,"",IF(OFFSET(Data!$A$1,MATCH($D329,Data!$CG:$CG,0)-1,MATCH($E329&amp;"/"&amp;AD$1,Data!$1:$1,0)-1)=0,"",OFFSET(Data!$A$1,MATCH($D329,Data!$CG:$CG,0)-1,MATCH($E329&amp;"/"&amp;AD$1,Data!$1:$1,0)-1)))</f>
        <v/>
      </c>
      <c r="AE329" s="250" t="str">
        <f ca="1">IF(ISERROR(OFFSET(Data!$A$1,MATCH($D329,Data!$CG:$CG,0)-1,MATCH($E329&amp;"/"&amp;AE$1,Data!$1:$1,0)-1))=TRUE,"",IF(OFFSET(Data!$A$1,MATCH($D329,Data!$CG:$CG,0)-1,MATCH($E329&amp;"/"&amp;AE$1,Data!$1:$1,0)-1)=0,"",OFFSET(Data!$A$1,MATCH($D329,Data!$CG:$CG,0)-1,MATCH($E329&amp;"/"&amp;AE$1,Data!$1:$1,0)-1)))</f>
        <v/>
      </c>
      <c r="AF329" s="251" t="str">
        <f ca="1">IF(ISERROR(OFFSET(Data!$A$1,MATCH($D329,Data!$CG:$CG,0)-1,MATCH($E329&amp;"/"&amp;AF$1,Data!$1:$1,0)-1))=TRUE,"",IF(OFFSET(Data!$A$1,MATCH($D329,Data!$CG:$CG,0)-1,MATCH($E329&amp;"/"&amp;AF$1,Data!$1:$1,0)-1)=0,"",OFFSET(Data!$A$1,MATCH($D329,Data!$CG:$CG,0)-1,MATCH($E329&amp;"/"&amp;AF$1,Data!$1:$1,0)-1)))</f>
        <v/>
      </c>
      <c r="AG329" s="206">
        <f t="shared" ca="1" si="8"/>
        <v>0</v>
      </c>
      <c r="AH329" s="207">
        <f ca="1">AG329</f>
        <v>0</v>
      </c>
    </row>
    <row r="330" spans="1:34" ht="15" hidden="1" customHeight="1" thickBot="1" x14ac:dyDescent="0.3">
      <c r="A330" s="446"/>
      <c r="B330" s="469"/>
      <c r="C330" s="472"/>
      <c r="D330" s="50" t="e">
        <f>IF(C330&lt;&gt;"",C330,D329)</f>
        <v>#N/A</v>
      </c>
      <c r="E330" s="51" t="s">
        <v>22</v>
      </c>
      <c r="F330" s="254" t="str">
        <f ca="1">IF(ISERROR(OFFSET(Data!$A$1,MATCH($D330,Data!$CG:$CG,0)-1,MATCH($E330&amp;"/"&amp;F$1,Data!$1:$1,0)-1))=TRUE,"",IF(OFFSET(Data!$A$1,MATCH($D330,Data!$CG:$CG,0)-1,MATCH($E330&amp;"/"&amp;F$1,Data!$1:$1,0)-1)=0,"",OFFSET(Data!$A$1,MATCH($D330,Data!$CG:$CG,0)-1,MATCH($E330&amp;"/"&amp;F$1,Data!$1:$1,0)-1)))</f>
        <v/>
      </c>
      <c r="G330" s="252" t="str">
        <f ca="1">IF(ISERROR(OFFSET(Data!$A$1,MATCH($D330,Data!$CG:$CG,0)-1,MATCH($E330&amp;"/"&amp;G$1,Data!$1:$1,0)-1))=TRUE,"",IF(OFFSET(Data!$A$1,MATCH($D330,Data!$CG:$CG,0)-1,MATCH($E330&amp;"/"&amp;G$1,Data!$1:$1,0)-1)=0,"",OFFSET(Data!$A$1,MATCH($D330,Data!$CG:$CG,0)-1,MATCH($E330&amp;"/"&amp;G$1,Data!$1:$1,0)-1)))</f>
        <v/>
      </c>
      <c r="H330" s="252" t="str">
        <f ca="1">IF(ISERROR(OFFSET(Data!$A$1,MATCH($D330,Data!$CG:$CG,0)-1,MATCH($E330&amp;"/"&amp;H$1,Data!$1:$1,0)-1))=TRUE,"",IF(OFFSET(Data!$A$1,MATCH($D330,Data!$CG:$CG,0)-1,MATCH($E330&amp;"/"&amp;H$1,Data!$1:$1,0)-1)=0,"",OFFSET(Data!$A$1,MATCH($D330,Data!$CG:$CG,0)-1,MATCH($E330&amp;"/"&amp;H$1,Data!$1:$1,0)-1)))</f>
        <v/>
      </c>
      <c r="I330" s="252" t="str">
        <f ca="1">IF(ISERROR(OFFSET(Data!$A$1,MATCH($D330,Data!$CG:$CG,0)-1,MATCH($E330&amp;"/"&amp;I$1,Data!$1:$1,0)-1))=TRUE,"",IF(OFFSET(Data!$A$1,MATCH($D330,Data!$CG:$CG,0)-1,MATCH($E330&amp;"/"&amp;I$1,Data!$1:$1,0)-1)=0,"",OFFSET(Data!$A$1,MATCH($D330,Data!$CG:$CG,0)-1,MATCH($E330&amp;"/"&amp;I$1,Data!$1:$1,0)-1)))</f>
        <v/>
      </c>
      <c r="J330" s="252" t="str">
        <f ca="1">IF(ISERROR(OFFSET(Data!$A$1,MATCH($D330,Data!$CG:$CG,0)-1,MATCH($E330&amp;"/"&amp;J$1,Data!$1:$1,0)-1))=TRUE,"",IF(OFFSET(Data!$A$1,MATCH($D330,Data!$CG:$CG,0)-1,MATCH($E330&amp;"/"&amp;J$1,Data!$1:$1,0)-1)=0,"",OFFSET(Data!$A$1,MATCH($D330,Data!$CG:$CG,0)-1,MATCH($E330&amp;"/"&amp;J$1,Data!$1:$1,0)-1)))</f>
        <v/>
      </c>
      <c r="K330" s="252" t="str">
        <f ca="1">IF(ISERROR(OFFSET(Data!$A$1,MATCH($D330,Data!$CG:$CG,0)-1,MATCH($E330&amp;"/"&amp;K$1,Data!$1:$1,0)-1))=TRUE,"",IF(OFFSET(Data!$A$1,MATCH($D330,Data!$CG:$CG,0)-1,MATCH($E330&amp;"/"&amp;K$1,Data!$1:$1,0)-1)=0,"",OFFSET(Data!$A$1,MATCH($D330,Data!$CG:$CG,0)-1,MATCH($E330&amp;"/"&amp;K$1,Data!$1:$1,0)-1)))</f>
        <v/>
      </c>
      <c r="L330" s="252" t="str">
        <f ca="1">IF(ISERROR(OFFSET(Data!$A$1,MATCH($D330,Data!$CG:$CG,0)-1,MATCH($E330&amp;"/"&amp;L$1,Data!$1:$1,0)-1))=TRUE,"",IF(OFFSET(Data!$A$1,MATCH($D330,Data!$CG:$CG,0)-1,MATCH($E330&amp;"/"&amp;L$1,Data!$1:$1,0)-1)=0,"",OFFSET(Data!$A$1,MATCH($D330,Data!$CG:$CG,0)-1,MATCH($E330&amp;"/"&amp;L$1,Data!$1:$1,0)-1)))</f>
        <v/>
      </c>
      <c r="M330" s="252" t="str">
        <f ca="1">IF(ISERROR(OFFSET(Data!$A$1,MATCH($D330,Data!$CG:$CG,0)-1,MATCH($E330&amp;"/"&amp;M$1,Data!$1:$1,0)-1))=TRUE,"",IF(OFFSET(Data!$A$1,MATCH($D330,Data!$CG:$CG,0)-1,MATCH($E330&amp;"/"&amp;M$1,Data!$1:$1,0)-1)=0,"",OFFSET(Data!$A$1,MATCH($D330,Data!$CG:$CG,0)-1,MATCH($E330&amp;"/"&amp;M$1,Data!$1:$1,0)-1)))</f>
        <v/>
      </c>
      <c r="N330" s="252" t="str">
        <f ca="1">IF(ISERROR(OFFSET(Data!$A$1,MATCH($D330,Data!$CG:$CG,0)-1,MATCH($E330&amp;"/"&amp;N$1,Data!$1:$1,0)-1))=TRUE,"",IF(OFFSET(Data!$A$1,MATCH($D330,Data!$CG:$CG,0)-1,MATCH($E330&amp;"/"&amp;N$1,Data!$1:$1,0)-1)=0,"",OFFSET(Data!$A$1,MATCH($D330,Data!$CG:$CG,0)-1,MATCH($E330&amp;"/"&amp;N$1,Data!$1:$1,0)-1)))</f>
        <v/>
      </c>
      <c r="O330" s="252" t="str">
        <f ca="1">IF(ISERROR(OFFSET(Data!$A$1,MATCH($D330,Data!$CG:$CG,0)-1,MATCH($E330&amp;"/"&amp;O$1,Data!$1:$1,0)-1))=TRUE,"",IF(OFFSET(Data!$A$1,MATCH($D330,Data!$CG:$CG,0)-1,MATCH($E330&amp;"/"&amp;O$1,Data!$1:$1,0)-1)=0,"",OFFSET(Data!$A$1,MATCH($D330,Data!$CG:$CG,0)-1,MATCH($E330&amp;"/"&amp;O$1,Data!$1:$1,0)-1)))</f>
        <v/>
      </c>
      <c r="P330" s="252" t="str">
        <f ca="1">IF(ISERROR(OFFSET(Data!$A$1,MATCH($D330,Data!$CG:$CG,0)-1,MATCH($E330&amp;"/"&amp;P$1,Data!$1:$1,0)-1))=TRUE,"",IF(OFFSET(Data!$A$1,MATCH($D330,Data!$CG:$CG,0)-1,MATCH($E330&amp;"/"&amp;P$1,Data!$1:$1,0)-1)=0,"",OFFSET(Data!$A$1,MATCH($D330,Data!$CG:$CG,0)-1,MATCH($E330&amp;"/"&amp;P$1,Data!$1:$1,0)-1)))</f>
        <v/>
      </c>
      <c r="Q330" s="252" t="str">
        <f ca="1">IF(ISERROR(OFFSET(Data!$A$1,MATCH($D330,Data!$CG:$CG,0)-1,MATCH($E330&amp;"/"&amp;Q$1,Data!$1:$1,0)-1))=TRUE,"",IF(OFFSET(Data!$A$1,MATCH($D330,Data!$CG:$CG,0)-1,MATCH($E330&amp;"/"&amp;Q$1,Data!$1:$1,0)-1)=0,"",OFFSET(Data!$A$1,MATCH($D330,Data!$CG:$CG,0)-1,MATCH($E330&amp;"/"&amp;Q$1,Data!$1:$1,0)-1)))</f>
        <v/>
      </c>
      <c r="R330" s="252" t="str">
        <f ca="1">IF(ISERROR(OFFSET(Data!$A$1,MATCH($D330,Data!$CG:$CG,0)-1,MATCH($E330&amp;"/"&amp;R$1,Data!$1:$1,0)-1))=TRUE,"",IF(OFFSET(Data!$A$1,MATCH($D330,Data!$CG:$CG,0)-1,MATCH($E330&amp;"/"&amp;R$1,Data!$1:$1,0)-1)=0,"",OFFSET(Data!$A$1,MATCH($D330,Data!$CG:$CG,0)-1,MATCH($E330&amp;"/"&amp;R$1,Data!$1:$1,0)-1)))</f>
        <v/>
      </c>
      <c r="S330" s="252" t="str">
        <f ca="1">IF(ISERROR(OFFSET(Data!$A$1,MATCH($D330,Data!$CG:$CG,0)-1,MATCH($E330&amp;"/"&amp;S$1,Data!$1:$1,0)-1))=TRUE,"",IF(OFFSET(Data!$A$1,MATCH($D330,Data!$CG:$CG,0)-1,MATCH($E330&amp;"/"&amp;S$1,Data!$1:$1,0)-1)=0,"",OFFSET(Data!$A$1,MATCH($D330,Data!$CG:$CG,0)-1,MATCH($E330&amp;"/"&amp;S$1,Data!$1:$1,0)-1)))</f>
        <v/>
      </c>
      <c r="T330" s="252" t="str">
        <f ca="1">IF(ISERROR(OFFSET(Data!$A$1,MATCH($D330,Data!$CG:$CG,0)-1,MATCH($E330&amp;"/"&amp;T$1,Data!$1:$1,0)-1))=TRUE,"",IF(OFFSET(Data!$A$1,MATCH($D330,Data!$CG:$CG,0)-1,MATCH($E330&amp;"/"&amp;T$1,Data!$1:$1,0)-1)=0,"",OFFSET(Data!$A$1,MATCH($D330,Data!$CG:$CG,0)-1,MATCH($E330&amp;"/"&amp;T$1,Data!$1:$1,0)-1)))</f>
        <v/>
      </c>
      <c r="U330" s="252" t="str">
        <f ca="1">IF(ISERROR(OFFSET(Data!$A$1,MATCH($D330,Data!$CG:$CG,0)-1,MATCH($E330&amp;"/"&amp;U$1,Data!$1:$1,0)-1))=TRUE,"",IF(OFFSET(Data!$A$1,MATCH($D330,Data!$CG:$CG,0)-1,MATCH($E330&amp;"/"&amp;U$1,Data!$1:$1,0)-1)=0,"",OFFSET(Data!$A$1,MATCH($D330,Data!$CG:$CG,0)-1,MATCH($E330&amp;"/"&amp;U$1,Data!$1:$1,0)-1)))</f>
        <v/>
      </c>
      <c r="V330" s="252" t="str">
        <f ca="1">IF(ISERROR(OFFSET(Data!$A$1,MATCH($D330,Data!$CG:$CG,0)-1,MATCH($E330&amp;"/"&amp;V$1,Data!$1:$1,0)-1))=TRUE,"",IF(OFFSET(Data!$A$1,MATCH($D330,Data!$CG:$CG,0)-1,MATCH($E330&amp;"/"&amp;V$1,Data!$1:$1,0)-1)=0,"",OFFSET(Data!$A$1,MATCH($D330,Data!$CG:$CG,0)-1,MATCH($E330&amp;"/"&amp;V$1,Data!$1:$1,0)-1)))</f>
        <v/>
      </c>
      <c r="W330" s="269" t="str">
        <f ca="1">IF(ISERROR(OFFSET(Data!$A$1,MATCH($D330,Data!$CG:$CG,0)-1,MATCH($E330&amp;"/"&amp;W$1,Data!$1:$1,0)-1))=TRUE,"",IF(OFFSET(Data!$A$1,MATCH($D330,Data!$CG:$CG,0)-1,MATCH($E330&amp;"/"&amp;W$1,Data!$1:$1,0)-1)=0,"",OFFSET(Data!$A$1,MATCH($D330,Data!$CG:$CG,0)-1,MATCH($E330&amp;"/"&amp;W$1,Data!$1:$1,0)-1)))</f>
        <v/>
      </c>
      <c r="X330" s="252" t="str">
        <f ca="1">IF(ISERROR(OFFSET(Data!$A$1,MATCH($D330,Data!$CG:$CG,0)-1,MATCH($E330&amp;"/"&amp;X$1,Data!$1:$1,0)-1))=TRUE,"",IF(OFFSET(Data!$A$1,MATCH($D330,Data!$CG:$CG,0)-1,MATCH($E330&amp;"/"&amp;X$1,Data!$1:$1,0)-1)=0,"",OFFSET(Data!$A$1,MATCH($D330,Data!$CG:$CG,0)-1,MATCH($E330&amp;"/"&amp;X$1,Data!$1:$1,0)-1)))</f>
        <v/>
      </c>
      <c r="Y330" s="252" t="str">
        <f ca="1">IF(ISERROR(OFFSET(Data!$A$1,MATCH($D330,Data!$CG:$CG,0)-1,MATCH($E330&amp;"/"&amp;Y$1,Data!$1:$1,0)-1))=TRUE,"",IF(OFFSET(Data!$A$1,MATCH($D330,Data!$CG:$CG,0)-1,MATCH($E330&amp;"/"&amp;Y$1,Data!$1:$1,0)-1)=0,"",OFFSET(Data!$A$1,MATCH($D330,Data!$CG:$CG,0)-1,MATCH($E330&amp;"/"&amp;Y$1,Data!$1:$1,0)-1)))</f>
        <v/>
      </c>
      <c r="Z330" s="252" t="str">
        <f ca="1">IF(ISERROR(OFFSET(Data!$A$1,MATCH($D330,Data!$CG:$CG,0)-1,MATCH($E330&amp;"/"&amp;Z$1,Data!$1:$1,0)-1))=TRUE,"",IF(OFFSET(Data!$A$1,MATCH($D330,Data!$CG:$CG,0)-1,MATCH($E330&amp;"/"&amp;Z$1,Data!$1:$1,0)-1)=0,"",OFFSET(Data!$A$1,MATCH($D330,Data!$CG:$CG,0)-1,MATCH($E330&amp;"/"&amp;Z$1,Data!$1:$1,0)-1)))</f>
        <v/>
      </c>
      <c r="AA330" s="252" t="str">
        <f ca="1">IF(ISERROR(OFFSET(Data!$A$1,MATCH($D330,Data!$CG:$CG,0)-1,MATCH($E330&amp;"/"&amp;AA$1,Data!$1:$1,0)-1))=TRUE,"",IF(OFFSET(Data!$A$1,MATCH($D330,Data!$CG:$CG,0)-1,MATCH($E330&amp;"/"&amp;AA$1,Data!$1:$1,0)-1)=0,"",OFFSET(Data!$A$1,MATCH($D330,Data!$CG:$CG,0)-1,MATCH($E330&amp;"/"&amp;AA$1,Data!$1:$1,0)-1)))</f>
        <v/>
      </c>
      <c r="AB330" s="252" t="str">
        <f ca="1">IF(ISERROR(OFFSET(Data!$A$1,MATCH($D330,Data!$CG:$CG,0)-1,MATCH($E330&amp;"/"&amp;AB$1,Data!$1:$1,0)-1))=TRUE,"",IF(OFFSET(Data!$A$1,MATCH($D330,Data!$CG:$CG,0)-1,MATCH($E330&amp;"/"&amp;AB$1,Data!$1:$1,0)-1)=0,"",OFFSET(Data!$A$1,MATCH($D330,Data!$CG:$CG,0)-1,MATCH($E330&amp;"/"&amp;AB$1,Data!$1:$1,0)-1)))</f>
        <v/>
      </c>
      <c r="AC330" s="252" t="str">
        <f ca="1">IF(ISERROR(OFFSET(Data!$A$1,MATCH($D330,Data!$CG:$CG,0)-1,MATCH($E330&amp;"/"&amp;AC$1,Data!$1:$1,0)-1))=TRUE,"",IF(OFFSET(Data!$A$1,MATCH($D330,Data!$CG:$CG,0)-1,MATCH($E330&amp;"/"&amp;AC$1,Data!$1:$1,0)-1)=0,"",OFFSET(Data!$A$1,MATCH($D330,Data!$CG:$CG,0)-1,MATCH($E330&amp;"/"&amp;AC$1,Data!$1:$1,0)-1)))</f>
        <v/>
      </c>
      <c r="AD330" s="252" t="str">
        <f ca="1">IF(ISERROR(OFFSET(Data!$A$1,MATCH($D330,Data!$CG:$CG,0)-1,MATCH($E330&amp;"/"&amp;AD$1,Data!$1:$1,0)-1))=TRUE,"",IF(OFFSET(Data!$A$1,MATCH($D330,Data!$CG:$CG,0)-1,MATCH($E330&amp;"/"&amp;AD$1,Data!$1:$1,0)-1)=0,"",OFFSET(Data!$A$1,MATCH($D330,Data!$CG:$CG,0)-1,MATCH($E330&amp;"/"&amp;AD$1,Data!$1:$1,0)-1)))</f>
        <v/>
      </c>
      <c r="AE330" s="252" t="str">
        <f ca="1">IF(ISERROR(OFFSET(Data!$A$1,MATCH($D330,Data!$CG:$CG,0)-1,MATCH($E330&amp;"/"&amp;AE$1,Data!$1:$1,0)-1))=TRUE,"",IF(OFFSET(Data!$A$1,MATCH($D330,Data!$CG:$CG,0)-1,MATCH($E330&amp;"/"&amp;AE$1,Data!$1:$1,0)-1)=0,"",OFFSET(Data!$A$1,MATCH($D330,Data!$CG:$CG,0)-1,MATCH($E330&amp;"/"&amp;AE$1,Data!$1:$1,0)-1)))</f>
        <v/>
      </c>
      <c r="AF330" s="253" t="str">
        <f ca="1">IF(ISERROR(OFFSET(Data!$A$1,MATCH($D330,Data!$CG:$CG,0)-1,MATCH($E330&amp;"/"&amp;AF$1,Data!$1:$1,0)-1))=TRUE,"",IF(OFFSET(Data!$A$1,MATCH($D330,Data!$CG:$CG,0)-1,MATCH($E330&amp;"/"&amp;AF$1,Data!$1:$1,0)-1)=0,"",OFFSET(Data!$A$1,MATCH($D330,Data!$CG:$CG,0)-1,MATCH($E330&amp;"/"&amp;AF$1,Data!$1:$1,0)-1)))</f>
        <v/>
      </c>
      <c r="AG330" s="188">
        <f t="shared" ref="AG330:AG393" ca="1" si="9">SUM(F330:AF330)</f>
        <v>0</v>
      </c>
      <c r="AH330" s="208">
        <f ca="1">SUM(AG329:AG330)</f>
        <v>0</v>
      </c>
    </row>
    <row r="331" spans="1:34" ht="15" hidden="1" customHeight="1" x14ac:dyDescent="0.25">
      <c r="A331" s="446"/>
      <c r="B331" s="469"/>
      <c r="C331" s="472"/>
      <c r="D331" s="50" t="e">
        <f>IF(C331&lt;&gt;"",C331,D330)</f>
        <v>#N/A</v>
      </c>
      <c r="E331" s="51" t="s">
        <v>23</v>
      </c>
      <c r="F331" s="254" t="str">
        <f ca="1">IF(ISERROR(OFFSET(Data!$A$1,MATCH($D331,Data!$CG:$CG,0)-1,MATCH($E331&amp;"/"&amp;F$1,Data!$1:$1,0)-1))=TRUE,"",IF(OFFSET(Data!$A$1,MATCH($D331,Data!$CG:$CG,0)-1,MATCH($E331&amp;"/"&amp;F$1,Data!$1:$1,0)-1)=0,"",OFFSET(Data!$A$1,MATCH($D331,Data!$CG:$CG,0)-1,MATCH($E331&amp;"/"&amp;F$1,Data!$1:$1,0)-1)))</f>
        <v/>
      </c>
      <c r="G331" s="252" t="str">
        <f ca="1">IF(ISERROR(OFFSET(Data!$A$1,MATCH($D331,Data!$CG:$CG,0)-1,MATCH($E331&amp;"/"&amp;G$1,Data!$1:$1,0)-1))=TRUE,"",IF(OFFSET(Data!$A$1,MATCH($D331,Data!$CG:$CG,0)-1,MATCH($E331&amp;"/"&amp;G$1,Data!$1:$1,0)-1)=0,"",OFFSET(Data!$A$1,MATCH($D331,Data!$CG:$CG,0)-1,MATCH($E331&amp;"/"&amp;G$1,Data!$1:$1,0)-1)))</f>
        <v/>
      </c>
      <c r="H331" s="252" t="str">
        <f ca="1">IF(ISERROR(OFFSET(Data!$A$1,MATCH($D331,Data!$CG:$CG,0)-1,MATCH($E331&amp;"/"&amp;H$1,Data!$1:$1,0)-1))=TRUE,"",IF(OFFSET(Data!$A$1,MATCH($D331,Data!$CG:$CG,0)-1,MATCH($E331&amp;"/"&amp;H$1,Data!$1:$1,0)-1)=0,"",OFFSET(Data!$A$1,MATCH($D331,Data!$CG:$CG,0)-1,MATCH($E331&amp;"/"&amp;H$1,Data!$1:$1,0)-1)))</f>
        <v/>
      </c>
      <c r="I331" s="252" t="str">
        <f ca="1">IF(ISERROR(OFFSET(Data!$A$1,MATCH($D331,Data!$CG:$CG,0)-1,MATCH($E331&amp;"/"&amp;I$1,Data!$1:$1,0)-1))=TRUE,"",IF(OFFSET(Data!$A$1,MATCH($D331,Data!$CG:$CG,0)-1,MATCH($E331&amp;"/"&amp;I$1,Data!$1:$1,0)-1)=0,"",OFFSET(Data!$A$1,MATCH($D331,Data!$CG:$CG,0)-1,MATCH($E331&amp;"/"&amp;I$1,Data!$1:$1,0)-1)))</f>
        <v/>
      </c>
      <c r="J331" s="252" t="str">
        <f ca="1">IF(ISERROR(OFFSET(Data!$A$1,MATCH($D331,Data!$CG:$CG,0)-1,MATCH($E331&amp;"/"&amp;J$1,Data!$1:$1,0)-1))=TRUE,"",IF(OFFSET(Data!$A$1,MATCH($D331,Data!$CG:$CG,0)-1,MATCH($E331&amp;"/"&amp;J$1,Data!$1:$1,0)-1)=0,"",OFFSET(Data!$A$1,MATCH($D331,Data!$CG:$CG,0)-1,MATCH($E331&amp;"/"&amp;J$1,Data!$1:$1,0)-1)))</f>
        <v/>
      </c>
      <c r="K331" s="252" t="str">
        <f ca="1">IF(ISERROR(OFFSET(Data!$A$1,MATCH($D331,Data!$CG:$CG,0)-1,MATCH($E331&amp;"/"&amp;K$1,Data!$1:$1,0)-1))=TRUE,"",IF(OFFSET(Data!$A$1,MATCH($D331,Data!$CG:$CG,0)-1,MATCH($E331&amp;"/"&amp;K$1,Data!$1:$1,0)-1)=0,"",OFFSET(Data!$A$1,MATCH($D331,Data!$CG:$CG,0)-1,MATCH($E331&amp;"/"&amp;K$1,Data!$1:$1,0)-1)))</f>
        <v/>
      </c>
      <c r="L331" s="252" t="str">
        <f ca="1">IF(ISERROR(OFFSET(Data!$A$1,MATCH($D331,Data!$CG:$CG,0)-1,MATCH($E331&amp;"/"&amp;L$1,Data!$1:$1,0)-1))=TRUE,"",IF(OFFSET(Data!$A$1,MATCH($D331,Data!$CG:$CG,0)-1,MATCH($E331&amp;"/"&amp;L$1,Data!$1:$1,0)-1)=0,"",OFFSET(Data!$A$1,MATCH($D331,Data!$CG:$CG,0)-1,MATCH($E331&amp;"/"&amp;L$1,Data!$1:$1,0)-1)))</f>
        <v/>
      </c>
      <c r="M331" s="252" t="str">
        <f ca="1">IF(ISERROR(OFFSET(Data!$A$1,MATCH($D331,Data!$CG:$CG,0)-1,MATCH($E331&amp;"/"&amp;M$1,Data!$1:$1,0)-1))=TRUE,"",IF(OFFSET(Data!$A$1,MATCH($D331,Data!$CG:$CG,0)-1,MATCH($E331&amp;"/"&amp;M$1,Data!$1:$1,0)-1)=0,"",OFFSET(Data!$A$1,MATCH($D331,Data!$CG:$CG,0)-1,MATCH($E331&amp;"/"&amp;M$1,Data!$1:$1,0)-1)))</f>
        <v/>
      </c>
      <c r="N331" s="252" t="str">
        <f ca="1">IF(ISERROR(OFFSET(Data!$A$1,MATCH($D331,Data!$CG:$CG,0)-1,MATCH($E331&amp;"/"&amp;N$1,Data!$1:$1,0)-1))=TRUE,"",IF(OFFSET(Data!$A$1,MATCH($D331,Data!$CG:$CG,0)-1,MATCH($E331&amp;"/"&amp;N$1,Data!$1:$1,0)-1)=0,"",OFFSET(Data!$A$1,MATCH($D331,Data!$CG:$CG,0)-1,MATCH($E331&amp;"/"&amp;N$1,Data!$1:$1,0)-1)))</f>
        <v/>
      </c>
      <c r="O331" s="252" t="str">
        <f ca="1">IF(ISERROR(OFFSET(Data!$A$1,MATCH($D331,Data!$CG:$CG,0)-1,MATCH($E331&amp;"/"&amp;O$1,Data!$1:$1,0)-1))=TRUE,"",IF(OFFSET(Data!$A$1,MATCH($D331,Data!$CG:$CG,0)-1,MATCH($E331&amp;"/"&amp;O$1,Data!$1:$1,0)-1)=0,"",OFFSET(Data!$A$1,MATCH($D331,Data!$CG:$CG,0)-1,MATCH($E331&amp;"/"&amp;O$1,Data!$1:$1,0)-1)))</f>
        <v/>
      </c>
      <c r="P331" s="252" t="str">
        <f ca="1">IF(ISERROR(OFFSET(Data!$A$1,MATCH($D331,Data!$CG:$CG,0)-1,MATCH($E331&amp;"/"&amp;P$1,Data!$1:$1,0)-1))=TRUE,"",IF(OFFSET(Data!$A$1,MATCH($D331,Data!$CG:$CG,0)-1,MATCH($E331&amp;"/"&amp;P$1,Data!$1:$1,0)-1)=0,"",OFFSET(Data!$A$1,MATCH($D331,Data!$CG:$CG,0)-1,MATCH($E331&amp;"/"&amp;P$1,Data!$1:$1,0)-1)))</f>
        <v/>
      </c>
      <c r="Q331" s="252" t="str">
        <f ca="1">IF(ISERROR(OFFSET(Data!$A$1,MATCH($D331,Data!$CG:$CG,0)-1,MATCH($E331&amp;"/"&amp;Q$1,Data!$1:$1,0)-1))=TRUE,"",IF(OFFSET(Data!$A$1,MATCH($D331,Data!$CG:$CG,0)-1,MATCH($E331&amp;"/"&amp;Q$1,Data!$1:$1,0)-1)=0,"",OFFSET(Data!$A$1,MATCH($D331,Data!$CG:$CG,0)-1,MATCH($E331&amp;"/"&amp;Q$1,Data!$1:$1,0)-1)))</f>
        <v/>
      </c>
      <c r="R331" s="252" t="str">
        <f ca="1">IF(ISERROR(OFFSET(Data!$A$1,MATCH($D331,Data!$CG:$CG,0)-1,MATCH($E331&amp;"/"&amp;R$1,Data!$1:$1,0)-1))=TRUE,"",IF(OFFSET(Data!$A$1,MATCH($D331,Data!$CG:$CG,0)-1,MATCH($E331&amp;"/"&amp;R$1,Data!$1:$1,0)-1)=0,"",OFFSET(Data!$A$1,MATCH($D331,Data!$CG:$CG,0)-1,MATCH($E331&amp;"/"&amp;R$1,Data!$1:$1,0)-1)))</f>
        <v/>
      </c>
      <c r="S331" s="252" t="str">
        <f ca="1">IF(ISERROR(OFFSET(Data!$A$1,MATCH($D331,Data!$CG:$CG,0)-1,MATCH($E331&amp;"/"&amp;S$1,Data!$1:$1,0)-1))=TRUE,"",IF(OFFSET(Data!$A$1,MATCH($D331,Data!$CG:$CG,0)-1,MATCH($E331&amp;"/"&amp;S$1,Data!$1:$1,0)-1)=0,"",OFFSET(Data!$A$1,MATCH($D331,Data!$CG:$CG,0)-1,MATCH($E331&amp;"/"&amp;S$1,Data!$1:$1,0)-1)))</f>
        <v/>
      </c>
      <c r="T331" s="252" t="str">
        <f ca="1">IF(ISERROR(OFFSET(Data!$A$1,MATCH($D331,Data!$CG:$CG,0)-1,MATCH($E331&amp;"/"&amp;T$1,Data!$1:$1,0)-1))=TRUE,"",IF(OFFSET(Data!$A$1,MATCH($D331,Data!$CG:$CG,0)-1,MATCH($E331&amp;"/"&amp;T$1,Data!$1:$1,0)-1)=0,"",OFFSET(Data!$A$1,MATCH($D331,Data!$CG:$CG,0)-1,MATCH($E331&amp;"/"&amp;T$1,Data!$1:$1,0)-1)))</f>
        <v/>
      </c>
      <c r="U331" s="252" t="str">
        <f ca="1">IF(ISERROR(OFFSET(Data!$A$1,MATCH($D331,Data!$CG:$CG,0)-1,MATCH($E331&amp;"/"&amp;U$1,Data!$1:$1,0)-1))=TRUE,"",IF(OFFSET(Data!$A$1,MATCH($D331,Data!$CG:$CG,0)-1,MATCH($E331&amp;"/"&amp;U$1,Data!$1:$1,0)-1)=0,"",OFFSET(Data!$A$1,MATCH($D331,Data!$CG:$CG,0)-1,MATCH($E331&amp;"/"&amp;U$1,Data!$1:$1,0)-1)))</f>
        <v/>
      </c>
      <c r="V331" s="252" t="str">
        <f ca="1">IF(ISERROR(OFFSET(Data!$A$1,MATCH($D331,Data!$CG:$CG,0)-1,MATCH($E331&amp;"/"&amp;V$1,Data!$1:$1,0)-1))=TRUE,"",IF(OFFSET(Data!$A$1,MATCH($D331,Data!$CG:$CG,0)-1,MATCH($E331&amp;"/"&amp;V$1,Data!$1:$1,0)-1)=0,"",OFFSET(Data!$A$1,MATCH($D331,Data!$CG:$CG,0)-1,MATCH($E331&amp;"/"&amp;V$1,Data!$1:$1,0)-1)))</f>
        <v/>
      </c>
      <c r="W331" s="269" t="str">
        <f ca="1">IF(ISERROR(OFFSET(Data!$A$1,MATCH($D331,Data!$CG:$CG,0)-1,MATCH($E331&amp;"/"&amp;W$1,Data!$1:$1,0)-1))=TRUE,"",IF(OFFSET(Data!$A$1,MATCH($D331,Data!$CG:$CG,0)-1,MATCH($E331&amp;"/"&amp;W$1,Data!$1:$1,0)-1)=0,"",OFFSET(Data!$A$1,MATCH($D331,Data!$CG:$CG,0)-1,MATCH($E331&amp;"/"&amp;W$1,Data!$1:$1,0)-1)))</f>
        <v/>
      </c>
      <c r="X331" s="252" t="str">
        <f ca="1">IF(ISERROR(OFFSET(Data!$A$1,MATCH($D331,Data!$CG:$CG,0)-1,MATCH($E331&amp;"/"&amp;X$1,Data!$1:$1,0)-1))=TRUE,"",IF(OFFSET(Data!$A$1,MATCH($D331,Data!$CG:$CG,0)-1,MATCH($E331&amp;"/"&amp;X$1,Data!$1:$1,0)-1)=0,"",OFFSET(Data!$A$1,MATCH($D331,Data!$CG:$CG,0)-1,MATCH($E331&amp;"/"&amp;X$1,Data!$1:$1,0)-1)))</f>
        <v/>
      </c>
      <c r="Y331" s="252" t="str">
        <f ca="1">IF(ISERROR(OFFSET(Data!$A$1,MATCH($D331,Data!$CG:$CG,0)-1,MATCH($E331&amp;"/"&amp;Y$1,Data!$1:$1,0)-1))=TRUE,"",IF(OFFSET(Data!$A$1,MATCH($D331,Data!$CG:$CG,0)-1,MATCH($E331&amp;"/"&amp;Y$1,Data!$1:$1,0)-1)=0,"",OFFSET(Data!$A$1,MATCH($D331,Data!$CG:$CG,0)-1,MATCH($E331&amp;"/"&amp;Y$1,Data!$1:$1,0)-1)))</f>
        <v/>
      </c>
      <c r="Z331" s="252" t="str">
        <f ca="1">IF(ISERROR(OFFSET(Data!$A$1,MATCH($D331,Data!$CG:$CG,0)-1,MATCH($E331&amp;"/"&amp;Z$1,Data!$1:$1,0)-1))=TRUE,"",IF(OFFSET(Data!$A$1,MATCH($D331,Data!$CG:$CG,0)-1,MATCH($E331&amp;"/"&amp;Z$1,Data!$1:$1,0)-1)=0,"",OFFSET(Data!$A$1,MATCH($D331,Data!$CG:$CG,0)-1,MATCH($E331&amp;"/"&amp;Z$1,Data!$1:$1,0)-1)))</f>
        <v/>
      </c>
      <c r="AA331" s="252" t="str">
        <f ca="1">IF(ISERROR(OFFSET(Data!$A$1,MATCH($D331,Data!$CG:$CG,0)-1,MATCH($E331&amp;"/"&amp;AA$1,Data!$1:$1,0)-1))=TRUE,"",IF(OFFSET(Data!$A$1,MATCH($D331,Data!$CG:$CG,0)-1,MATCH($E331&amp;"/"&amp;AA$1,Data!$1:$1,0)-1)=0,"",OFFSET(Data!$A$1,MATCH($D331,Data!$CG:$CG,0)-1,MATCH($E331&amp;"/"&amp;AA$1,Data!$1:$1,0)-1)))</f>
        <v/>
      </c>
      <c r="AB331" s="252" t="str">
        <f ca="1">IF(ISERROR(OFFSET(Data!$A$1,MATCH($D331,Data!$CG:$CG,0)-1,MATCH($E331&amp;"/"&amp;AB$1,Data!$1:$1,0)-1))=TRUE,"",IF(OFFSET(Data!$A$1,MATCH($D331,Data!$CG:$CG,0)-1,MATCH($E331&amp;"/"&amp;AB$1,Data!$1:$1,0)-1)=0,"",OFFSET(Data!$A$1,MATCH($D331,Data!$CG:$CG,0)-1,MATCH($E331&amp;"/"&amp;AB$1,Data!$1:$1,0)-1)))</f>
        <v/>
      </c>
      <c r="AC331" s="252" t="str">
        <f ca="1">IF(ISERROR(OFFSET(Data!$A$1,MATCH($D331,Data!$CG:$CG,0)-1,MATCH($E331&amp;"/"&amp;AC$1,Data!$1:$1,0)-1))=TRUE,"",IF(OFFSET(Data!$A$1,MATCH($D331,Data!$CG:$CG,0)-1,MATCH($E331&amp;"/"&amp;AC$1,Data!$1:$1,0)-1)=0,"",OFFSET(Data!$A$1,MATCH($D331,Data!$CG:$CG,0)-1,MATCH($E331&amp;"/"&amp;AC$1,Data!$1:$1,0)-1)))</f>
        <v/>
      </c>
      <c r="AD331" s="252" t="str">
        <f ca="1">IF(ISERROR(OFFSET(Data!$A$1,MATCH($D331,Data!$CG:$CG,0)-1,MATCH($E331&amp;"/"&amp;AD$1,Data!$1:$1,0)-1))=TRUE,"",IF(OFFSET(Data!$A$1,MATCH($D331,Data!$CG:$CG,0)-1,MATCH($E331&amp;"/"&amp;AD$1,Data!$1:$1,0)-1)=0,"",OFFSET(Data!$A$1,MATCH($D331,Data!$CG:$CG,0)-1,MATCH($E331&amp;"/"&amp;AD$1,Data!$1:$1,0)-1)))</f>
        <v/>
      </c>
      <c r="AE331" s="252" t="str">
        <f ca="1">IF(ISERROR(OFFSET(Data!$A$1,MATCH($D331,Data!$CG:$CG,0)-1,MATCH($E331&amp;"/"&amp;AE$1,Data!$1:$1,0)-1))=TRUE,"",IF(OFFSET(Data!$A$1,MATCH($D331,Data!$CG:$CG,0)-1,MATCH($E331&amp;"/"&amp;AE$1,Data!$1:$1,0)-1)=0,"",OFFSET(Data!$A$1,MATCH($D331,Data!$CG:$CG,0)-1,MATCH($E331&amp;"/"&amp;AE$1,Data!$1:$1,0)-1)))</f>
        <v/>
      </c>
      <c r="AF331" s="253" t="str">
        <f ca="1">IF(ISERROR(OFFSET(Data!$A$1,MATCH($D331,Data!$CG:$CG,0)-1,MATCH($E331&amp;"/"&amp;AF$1,Data!$1:$1,0)-1))=TRUE,"",IF(OFFSET(Data!$A$1,MATCH($D331,Data!$CG:$CG,0)-1,MATCH($E331&amp;"/"&amp;AF$1,Data!$1:$1,0)-1)=0,"",OFFSET(Data!$A$1,MATCH($D331,Data!$CG:$CG,0)-1,MATCH($E331&amp;"/"&amp;AF$1,Data!$1:$1,0)-1)))</f>
        <v/>
      </c>
      <c r="AG331" s="188">
        <f t="shared" ca="1" si="9"/>
        <v>0</v>
      </c>
      <c r="AH331" s="208">
        <f ca="1">SUM(AG329:AG331)</f>
        <v>0</v>
      </c>
    </row>
    <row r="332" spans="1:34" ht="15.75" hidden="1" customHeight="1" x14ac:dyDescent="0.25">
      <c r="A332" s="446"/>
      <c r="B332" s="469"/>
      <c r="C332" s="472"/>
      <c r="D332" s="50" t="e">
        <f>IF(C332&lt;&gt;"",C332,D331)</f>
        <v>#N/A</v>
      </c>
      <c r="E332" s="51" t="s">
        <v>24</v>
      </c>
      <c r="F332" s="254" t="str">
        <f ca="1">IF(ISERROR(OFFSET(Data!$A$1,MATCH($D332,Data!$CG:$CG,0)-1,MATCH($E332&amp;"/"&amp;F$1,Data!$1:$1,0)-1))=TRUE,"",IF(OFFSET(Data!$A$1,MATCH($D332,Data!$CG:$CG,0)-1,MATCH($E332&amp;"/"&amp;F$1,Data!$1:$1,0)-1)=0,"",OFFSET(Data!$A$1,MATCH($D332,Data!$CG:$CG,0)-1,MATCH($E332&amp;"/"&amp;F$1,Data!$1:$1,0)-1)))</f>
        <v/>
      </c>
      <c r="G332" s="252" t="str">
        <f ca="1">IF(ISERROR(OFFSET(Data!$A$1,MATCH($D332,Data!$CG:$CG,0)-1,MATCH($E332&amp;"/"&amp;G$1,Data!$1:$1,0)-1))=TRUE,"",IF(OFFSET(Data!$A$1,MATCH($D332,Data!$CG:$CG,0)-1,MATCH($E332&amp;"/"&amp;G$1,Data!$1:$1,0)-1)=0,"",OFFSET(Data!$A$1,MATCH($D332,Data!$CG:$CG,0)-1,MATCH($E332&amp;"/"&amp;G$1,Data!$1:$1,0)-1)))</f>
        <v/>
      </c>
      <c r="H332" s="252" t="str">
        <f ca="1">IF(ISERROR(OFFSET(Data!$A$1,MATCH($D332,Data!$CG:$CG,0)-1,MATCH($E332&amp;"/"&amp;H$1,Data!$1:$1,0)-1))=TRUE,"",IF(OFFSET(Data!$A$1,MATCH($D332,Data!$CG:$CG,0)-1,MATCH($E332&amp;"/"&amp;H$1,Data!$1:$1,0)-1)=0,"",OFFSET(Data!$A$1,MATCH($D332,Data!$CG:$CG,0)-1,MATCH($E332&amp;"/"&amp;H$1,Data!$1:$1,0)-1)))</f>
        <v/>
      </c>
      <c r="I332" s="252" t="str">
        <f ca="1">IF(ISERROR(OFFSET(Data!$A$1,MATCH($D332,Data!$CG:$CG,0)-1,MATCH($E332&amp;"/"&amp;I$1,Data!$1:$1,0)-1))=TRUE,"",IF(OFFSET(Data!$A$1,MATCH($D332,Data!$CG:$CG,0)-1,MATCH($E332&amp;"/"&amp;I$1,Data!$1:$1,0)-1)=0,"",OFFSET(Data!$A$1,MATCH($D332,Data!$CG:$CG,0)-1,MATCH($E332&amp;"/"&amp;I$1,Data!$1:$1,0)-1)))</f>
        <v/>
      </c>
      <c r="J332" s="252" t="str">
        <f ca="1">IF(ISERROR(OFFSET(Data!$A$1,MATCH($D332,Data!$CG:$CG,0)-1,MATCH($E332&amp;"/"&amp;J$1,Data!$1:$1,0)-1))=TRUE,"",IF(OFFSET(Data!$A$1,MATCH($D332,Data!$CG:$CG,0)-1,MATCH($E332&amp;"/"&amp;J$1,Data!$1:$1,0)-1)=0,"",OFFSET(Data!$A$1,MATCH($D332,Data!$CG:$CG,0)-1,MATCH($E332&amp;"/"&amp;J$1,Data!$1:$1,0)-1)))</f>
        <v/>
      </c>
      <c r="K332" s="252" t="str">
        <f ca="1">IF(ISERROR(OFFSET(Data!$A$1,MATCH($D332,Data!$CG:$CG,0)-1,MATCH($E332&amp;"/"&amp;K$1,Data!$1:$1,0)-1))=TRUE,"",IF(OFFSET(Data!$A$1,MATCH($D332,Data!$CG:$CG,0)-1,MATCH($E332&amp;"/"&amp;K$1,Data!$1:$1,0)-1)=0,"",OFFSET(Data!$A$1,MATCH($D332,Data!$CG:$CG,0)-1,MATCH($E332&amp;"/"&amp;K$1,Data!$1:$1,0)-1)))</f>
        <v/>
      </c>
      <c r="L332" s="252" t="str">
        <f ca="1">IF(ISERROR(OFFSET(Data!$A$1,MATCH($D332,Data!$CG:$CG,0)-1,MATCH($E332&amp;"/"&amp;L$1,Data!$1:$1,0)-1))=TRUE,"",IF(OFFSET(Data!$A$1,MATCH($D332,Data!$CG:$CG,0)-1,MATCH($E332&amp;"/"&amp;L$1,Data!$1:$1,0)-1)=0,"",OFFSET(Data!$A$1,MATCH($D332,Data!$CG:$CG,0)-1,MATCH($E332&amp;"/"&amp;L$1,Data!$1:$1,0)-1)))</f>
        <v/>
      </c>
      <c r="M332" s="252" t="str">
        <f ca="1">IF(ISERROR(OFFSET(Data!$A$1,MATCH($D332,Data!$CG:$CG,0)-1,MATCH($E332&amp;"/"&amp;M$1,Data!$1:$1,0)-1))=TRUE,"",IF(OFFSET(Data!$A$1,MATCH($D332,Data!$CG:$CG,0)-1,MATCH($E332&amp;"/"&amp;M$1,Data!$1:$1,0)-1)=0,"",OFFSET(Data!$A$1,MATCH($D332,Data!$CG:$CG,0)-1,MATCH($E332&amp;"/"&amp;M$1,Data!$1:$1,0)-1)))</f>
        <v/>
      </c>
      <c r="N332" s="252" t="str">
        <f ca="1">IF(ISERROR(OFFSET(Data!$A$1,MATCH($D332,Data!$CG:$CG,0)-1,MATCH($E332&amp;"/"&amp;N$1,Data!$1:$1,0)-1))=TRUE,"",IF(OFFSET(Data!$A$1,MATCH($D332,Data!$CG:$CG,0)-1,MATCH($E332&amp;"/"&amp;N$1,Data!$1:$1,0)-1)=0,"",OFFSET(Data!$A$1,MATCH($D332,Data!$CG:$CG,0)-1,MATCH($E332&amp;"/"&amp;N$1,Data!$1:$1,0)-1)))</f>
        <v/>
      </c>
      <c r="O332" s="252" t="str">
        <f ca="1">IF(ISERROR(OFFSET(Data!$A$1,MATCH($D332,Data!$CG:$CG,0)-1,MATCH($E332&amp;"/"&amp;O$1,Data!$1:$1,0)-1))=TRUE,"",IF(OFFSET(Data!$A$1,MATCH($D332,Data!$CG:$CG,0)-1,MATCH($E332&amp;"/"&amp;O$1,Data!$1:$1,0)-1)=0,"",OFFSET(Data!$A$1,MATCH($D332,Data!$CG:$CG,0)-1,MATCH($E332&amp;"/"&amp;O$1,Data!$1:$1,0)-1)))</f>
        <v/>
      </c>
      <c r="P332" s="252" t="str">
        <f ca="1">IF(ISERROR(OFFSET(Data!$A$1,MATCH($D332,Data!$CG:$CG,0)-1,MATCH($E332&amp;"/"&amp;P$1,Data!$1:$1,0)-1))=TRUE,"",IF(OFFSET(Data!$A$1,MATCH($D332,Data!$CG:$CG,0)-1,MATCH($E332&amp;"/"&amp;P$1,Data!$1:$1,0)-1)=0,"",OFFSET(Data!$A$1,MATCH($D332,Data!$CG:$CG,0)-1,MATCH($E332&amp;"/"&amp;P$1,Data!$1:$1,0)-1)))</f>
        <v/>
      </c>
      <c r="Q332" s="252" t="str">
        <f ca="1">IF(ISERROR(OFFSET(Data!$A$1,MATCH($D332,Data!$CG:$CG,0)-1,MATCH($E332&amp;"/"&amp;Q$1,Data!$1:$1,0)-1))=TRUE,"",IF(OFFSET(Data!$A$1,MATCH($D332,Data!$CG:$CG,0)-1,MATCH($E332&amp;"/"&amp;Q$1,Data!$1:$1,0)-1)=0,"",OFFSET(Data!$A$1,MATCH($D332,Data!$CG:$CG,0)-1,MATCH($E332&amp;"/"&amp;Q$1,Data!$1:$1,0)-1)))</f>
        <v/>
      </c>
      <c r="R332" s="252" t="str">
        <f ca="1">IF(ISERROR(OFFSET(Data!$A$1,MATCH($D332,Data!$CG:$CG,0)-1,MATCH($E332&amp;"/"&amp;R$1,Data!$1:$1,0)-1))=TRUE,"",IF(OFFSET(Data!$A$1,MATCH($D332,Data!$CG:$CG,0)-1,MATCH($E332&amp;"/"&amp;R$1,Data!$1:$1,0)-1)=0,"",OFFSET(Data!$A$1,MATCH($D332,Data!$CG:$CG,0)-1,MATCH($E332&amp;"/"&amp;R$1,Data!$1:$1,0)-1)))</f>
        <v/>
      </c>
      <c r="S332" s="252" t="str">
        <f ca="1">IF(ISERROR(OFFSET(Data!$A$1,MATCH($D332,Data!$CG:$CG,0)-1,MATCH($E332&amp;"/"&amp;S$1,Data!$1:$1,0)-1))=TRUE,"",IF(OFFSET(Data!$A$1,MATCH($D332,Data!$CG:$CG,0)-1,MATCH($E332&amp;"/"&amp;S$1,Data!$1:$1,0)-1)=0,"",OFFSET(Data!$A$1,MATCH($D332,Data!$CG:$CG,0)-1,MATCH($E332&amp;"/"&amp;S$1,Data!$1:$1,0)-1)))</f>
        <v/>
      </c>
      <c r="T332" s="252" t="str">
        <f ca="1">IF(ISERROR(OFFSET(Data!$A$1,MATCH($D332,Data!$CG:$CG,0)-1,MATCH($E332&amp;"/"&amp;T$1,Data!$1:$1,0)-1))=TRUE,"",IF(OFFSET(Data!$A$1,MATCH($D332,Data!$CG:$CG,0)-1,MATCH($E332&amp;"/"&amp;T$1,Data!$1:$1,0)-1)=0,"",OFFSET(Data!$A$1,MATCH($D332,Data!$CG:$CG,0)-1,MATCH($E332&amp;"/"&amp;T$1,Data!$1:$1,0)-1)))</f>
        <v/>
      </c>
      <c r="U332" s="252" t="str">
        <f ca="1">IF(ISERROR(OFFSET(Data!$A$1,MATCH($D332,Data!$CG:$CG,0)-1,MATCH($E332&amp;"/"&amp;U$1,Data!$1:$1,0)-1))=TRUE,"",IF(OFFSET(Data!$A$1,MATCH($D332,Data!$CG:$CG,0)-1,MATCH($E332&amp;"/"&amp;U$1,Data!$1:$1,0)-1)=0,"",OFFSET(Data!$A$1,MATCH($D332,Data!$CG:$CG,0)-1,MATCH($E332&amp;"/"&amp;U$1,Data!$1:$1,0)-1)))</f>
        <v/>
      </c>
      <c r="V332" s="252" t="str">
        <f ca="1">IF(ISERROR(OFFSET(Data!$A$1,MATCH($D332,Data!$CG:$CG,0)-1,MATCH($E332&amp;"/"&amp;V$1,Data!$1:$1,0)-1))=TRUE,"",IF(OFFSET(Data!$A$1,MATCH($D332,Data!$CG:$CG,0)-1,MATCH($E332&amp;"/"&amp;V$1,Data!$1:$1,0)-1)=0,"",OFFSET(Data!$A$1,MATCH($D332,Data!$CG:$CG,0)-1,MATCH($E332&amp;"/"&amp;V$1,Data!$1:$1,0)-1)))</f>
        <v/>
      </c>
      <c r="W332" s="269" t="str">
        <f ca="1">IF(ISERROR(OFFSET(Data!$A$1,MATCH($D332,Data!$CG:$CG,0)-1,MATCH($E332&amp;"/"&amp;W$1,Data!$1:$1,0)-1))=TRUE,"",IF(OFFSET(Data!$A$1,MATCH($D332,Data!$CG:$CG,0)-1,MATCH($E332&amp;"/"&amp;W$1,Data!$1:$1,0)-1)=0,"",OFFSET(Data!$A$1,MATCH($D332,Data!$CG:$CG,0)-1,MATCH($E332&amp;"/"&amp;W$1,Data!$1:$1,0)-1)))</f>
        <v/>
      </c>
      <c r="X332" s="252" t="str">
        <f ca="1">IF(ISERROR(OFFSET(Data!$A$1,MATCH($D332,Data!$CG:$CG,0)-1,MATCH($E332&amp;"/"&amp;X$1,Data!$1:$1,0)-1))=TRUE,"",IF(OFFSET(Data!$A$1,MATCH($D332,Data!$CG:$CG,0)-1,MATCH($E332&amp;"/"&amp;X$1,Data!$1:$1,0)-1)=0,"",OFFSET(Data!$A$1,MATCH($D332,Data!$CG:$CG,0)-1,MATCH($E332&amp;"/"&amp;X$1,Data!$1:$1,0)-1)))</f>
        <v/>
      </c>
      <c r="Y332" s="252" t="str">
        <f ca="1">IF(ISERROR(OFFSET(Data!$A$1,MATCH($D332,Data!$CG:$CG,0)-1,MATCH($E332&amp;"/"&amp;Y$1,Data!$1:$1,0)-1))=TRUE,"",IF(OFFSET(Data!$A$1,MATCH($D332,Data!$CG:$CG,0)-1,MATCH($E332&amp;"/"&amp;Y$1,Data!$1:$1,0)-1)=0,"",OFFSET(Data!$A$1,MATCH($D332,Data!$CG:$CG,0)-1,MATCH($E332&amp;"/"&amp;Y$1,Data!$1:$1,0)-1)))</f>
        <v/>
      </c>
      <c r="Z332" s="252" t="str">
        <f ca="1">IF(ISERROR(OFFSET(Data!$A$1,MATCH($D332,Data!$CG:$CG,0)-1,MATCH($E332&amp;"/"&amp;Z$1,Data!$1:$1,0)-1))=TRUE,"",IF(OFFSET(Data!$A$1,MATCH($D332,Data!$CG:$CG,0)-1,MATCH($E332&amp;"/"&amp;Z$1,Data!$1:$1,0)-1)=0,"",OFFSET(Data!$A$1,MATCH($D332,Data!$CG:$CG,0)-1,MATCH($E332&amp;"/"&amp;Z$1,Data!$1:$1,0)-1)))</f>
        <v/>
      </c>
      <c r="AA332" s="252" t="str">
        <f ca="1">IF(ISERROR(OFFSET(Data!$A$1,MATCH($D332,Data!$CG:$CG,0)-1,MATCH($E332&amp;"/"&amp;AA$1,Data!$1:$1,0)-1))=TRUE,"",IF(OFFSET(Data!$A$1,MATCH($D332,Data!$CG:$CG,0)-1,MATCH($E332&amp;"/"&amp;AA$1,Data!$1:$1,0)-1)=0,"",OFFSET(Data!$A$1,MATCH($D332,Data!$CG:$CG,0)-1,MATCH($E332&amp;"/"&amp;AA$1,Data!$1:$1,0)-1)))</f>
        <v/>
      </c>
      <c r="AB332" s="252" t="str">
        <f ca="1">IF(ISERROR(OFFSET(Data!$A$1,MATCH($D332,Data!$CG:$CG,0)-1,MATCH($E332&amp;"/"&amp;AB$1,Data!$1:$1,0)-1))=TRUE,"",IF(OFFSET(Data!$A$1,MATCH($D332,Data!$CG:$CG,0)-1,MATCH($E332&amp;"/"&amp;AB$1,Data!$1:$1,0)-1)=0,"",OFFSET(Data!$A$1,MATCH($D332,Data!$CG:$CG,0)-1,MATCH($E332&amp;"/"&amp;AB$1,Data!$1:$1,0)-1)))</f>
        <v/>
      </c>
      <c r="AC332" s="252" t="str">
        <f ca="1">IF(ISERROR(OFFSET(Data!$A$1,MATCH($D332,Data!$CG:$CG,0)-1,MATCH($E332&amp;"/"&amp;AC$1,Data!$1:$1,0)-1))=TRUE,"",IF(OFFSET(Data!$A$1,MATCH($D332,Data!$CG:$CG,0)-1,MATCH($E332&amp;"/"&amp;AC$1,Data!$1:$1,0)-1)=0,"",OFFSET(Data!$A$1,MATCH($D332,Data!$CG:$CG,0)-1,MATCH($E332&amp;"/"&amp;AC$1,Data!$1:$1,0)-1)))</f>
        <v/>
      </c>
      <c r="AD332" s="252" t="str">
        <f ca="1">IF(ISERROR(OFFSET(Data!$A$1,MATCH($D332,Data!$CG:$CG,0)-1,MATCH($E332&amp;"/"&amp;AD$1,Data!$1:$1,0)-1))=TRUE,"",IF(OFFSET(Data!$A$1,MATCH($D332,Data!$CG:$CG,0)-1,MATCH($E332&amp;"/"&amp;AD$1,Data!$1:$1,0)-1)=0,"",OFFSET(Data!$A$1,MATCH($D332,Data!$CG:$CG,0)-1,MATCH($E332&amp;"/"&amp;AD$1,Data!$1:$1,0)-1)))</f>
        <v/>
      </c>
      <c r="AE332" s="252" t="str">
        <f ca="1">IF(ISERROR(OFFSET(Data!$A$1,MATCH($D332,Data!$CG:$CG,0)-1,MATCH($E332&amp;"/"&amp;AE$1,Data!$1:$1,0)-1))=TRUE,"",IF(OFFSET(Data!$A$1,MATCH($D332,Data!$CG:$CG,0)-1,MATCH($E332&amp;"/"&amp;AE$1,Data!$1:$1,0)-1)=0,"",OFFSET(Data!$A$1,MATCH($D332,Data!$CG:$CG,0)-1,MATCH($E332&amp;"/"&amp;AE$1,Data!$1:$1,0)-1)))</f>
        <v/>
      </c>
      <c r="AF332" s="253" t="str">
        <f ca="1">IF(ISERROR(OFFSET(Data!$A$1,MATCH($D332,Data!$CG:$CG,0)-1,MATCH($E332&amp;"/"&amp;AF$1,Data!$1:$1,0)-1))=TRUE,"",IF(OFFSET(Data!$A$1,MATCH($D332,Data!$CG:$CG,0)-1,MATCH($E332&amp;"/"&amp;AF$1,Data!$1:$1,0)-1)=0,"",OFFSET(Data!$A$1,MATCH($D332,Data!$CG:$CG,0)-1,MATCH($E332&amp;"/"&amp;AF$1,Data!$1:$1,0)-1)))</f>
        <v/>
      </c>
      <c r="AG332" s="188">
        <f t="shared" ca="1" si="9"/>
        <v>0</v>
      </c>
      <c r="AH332" s="208">
        <f ca="1">SUM(AG329:AG332)</f>
        <v>0</v>
      </c>
    </row>
    <row r="333" spans="1:34" ht="15.75" hidden="1" customHeight="1" thickBot="1" x14ac:dyDescent="0.3">
      <c r="A333" s="447"/>
      <c r="B333" s="470"/>
      <c r="C333" s="473"/>
      <c r="D333" s="52" t="e">
        <f>IF(C333&lt;&gt;"",C333,D332)</f>
        <v>#N/A</v>
      </c>
      <c r="E333" s="53" t="s">
        <v>25</v>
      </c>
      <c r="F333" s="255" t="str">
        <f ca="1">IF(ISERROR(OFFSET(Data!$A$1,MATCH($D333,Data!$CG:$CG,0)-1,MATCH($E333&amp;"/"&amp;F$1,Data!$1:$1,0)-1))=TRUE,"",IF(OFFSET(Data!$A$1,MATCH($D333,Data!$CG:$CG,0)-1,MATCH($E333&amp;"/"&amp;F$1,Data!$1:$1,0)-1)=0,"",OFFSET(Data!$A$1,MATCH($D333,Data!$CG:$CG,0)-1,MATCH($E333&amp;"/"&amp;F$1,Data!$1:$1,0)-1)))</f>
        <v/>
      </c>
      <c r="G333" s="256" t="str">
        <f ca="1">IF(ISERROR(OFFSET(Data!$A$1,MATCH($D333,Data!$CG:$CG,0)-1,MATCH($E333&amp;"/"&amp;G$1,Data!$1:$1,0)-1))=TRUE,"",IF(OFFSET(Data!$A$1,MATCH($D333,Data!$CG:$CG,0)-1,MATCH($E333&amp;"/"&amp;G$1,Data!$1:$1,0)-1)=0,"",OFFSET(Data!$A$1,MATCH($D333,Data!$CG:$CG,0)-1,MATCH($E333&amp;"/"&amp;G$1,Data!$1:$1,0)-1)))</f>
        <v/>
      </c>
      <c r="H333" s="256" t="str">
        <f ca="1">IF(ISERROR(OFFSET(Data!$A$1,MATCH($D333,Data!$CG:$CG,0)-1,MATCH($E333&amp;"/"&amp;H$1,Data!$1:$1,0)-1))=TRUE,"",IF(OFFSET(Data!$A$1,MATCH($D333,Data!$CG:$CG,0)-1,MATCH($E333&amp;"/"&amp;H$1,Data!$1:$1,0)-1)=0,"",OFFSET(Data!$A$1,MATCH($D333,Data!$CG:$CG,0)-1,MATCH($E333&amp;"/"&amp;H$1,Data!$1:$1,0)-1)))</f>
        <v/>
      </c>
      <c r="I333" s="256" t="str">
        <f ca="1">IF(ISERROR(OFFSET(Data!$A$1,MATCH($D333,Data!$CG:$CG,0)-1,MATCH($E333&amp;"/"&amp;I$1,Data!$1:$1,0)-1))=TRUE,"",IF(OFFSET(Data!$A$1,MATCH($D333,Data!$CG:$CG,0)-1,MATCH($E333&amp;"/"&amp;I$1,Data!$1:$1,0)-1)=0,"",OFFSET(Data!$A$1,MATCH($D333,Data!$CG:$CG,0)-1,MATCH($E333&amp;"/"&amp;I$1,Data!$1:$1,0)-1)))</f>
        <v/>
      </c>
      <c r="J333" s="256" t="str">
        <f ca="1">IF(ISERROR(OFFSET(Data!$A$1,MATCH($D333,Data!$CG:$CG,0)-1,MATCH($E333&amp;"/"&amp;J$1,Data!$1:$1,0)-1))=TRUE,"",IF(OFFSET(Data!$A$1,MATCH($D333,Data!$CG:$CG,0)-1,MATCH($E333&amp;"/"&amp;J$1,Data!$1:$1,0)-1)=0,"",OFFSET(Data!$A$1,MATCH($D333,Data!$CG:$CG,0)-1,MATCH($E333&amp;"/"&amp;J$1,Data!$1:$1,0)-1)))</f>
        <v/>
      </c>
      <c r="K333" s="256" t="str">
        <f ca="1">IF(ISERROR(OFFSET(Data!$A$1,MATCH($D333,Data!$CG:$CG,0)-1,MATCH($E333&amp;"/"&amp;K$1,Data!$1:$1,0)-1))=TRUE,"",IF(OFFSET(Data!$A$1,MATCH($D333,Data!$CG:$CG,0)-1,MATCH($E333&amp;"/"&amp;K$1,Data!$1:$1,0)-1)=0,"",OFFSET(Data!$A$1,MATCH($D333,Data!$CG:$CG,0)-1,MATCH($E333&amp;"/"&amp;K$1,Data!$1:$1,0)-1)))</f>
        <v/>
      </c>
      <c r="L333" s="256" t="str">
        <f ca="1">IF(ISERROR(OFFSET(Data!$A$1,MATCH($D333,Data!$CG:$CG,0)-1,MATCH($E333&amp;"/"&amp;L$1,Data!$1:$1,0)-1))=TRUE,"",IF(OFFSET(Data!$A$1,MATCH($D333,Data!$CG:$CG,0)-1,MATCH($E333&amp;"/"&amp;L$1,Data!$1:$1,0)-1)=0,"",OFFSET(Data!$A$1,MATCH($D333,Data!$CG:$CG,0)-1,MATCH($E333&amp;"/"&amp;L$1,Data!$1:$1,0)-1)))</f>
        <v/>
      </c>
      <c r="M333" s="256" t="str">
        <f ca="1">IF(ISERROR(OFFSET(Data!$A$1,MATCH($D333,Data!$CG:$CG,0)-1,MATCH($E333&amp;"/"&amp;M$1,Data!$1:$1,0)-1))=TRUE,"",IF(OFFSET(Data!$A$1,MATCH($D333,Data!$CG:$CG,0)-1,MATCH($E333&amp;"/"&amp;M$1,Data!$1:$1,0)-1)=0,"",OFFSET(Data!$A$1,MATCH($D333,Data!$CG:$CG,0)-1,MATCH($E333&amp;"/"&amp;M$1,Data!$1:$1,0)-1)))</f>
        <v/>
      </c>
      <c r="N333" s="256" t="str">
        <f ca="1">IF(ISERROR(OFFSET(Data!$A$1,MATCH($D333,Data!$CG:$CG,0)-1,MATCH($E333&amp;"/"&amp;N$1,Data!$1:$1,0)-1))=TRUE,"",IF(OFFSET(Data!$A$1,MATCH($D333,Data!$CG:$CG,0)-1,MATCH($E333&amp;"/"&amp;N$1,Data!$1:$1,0)-1)=0,"",OFFSET(Data!$A$1,MATCH($D333,Data!$CG:$CG,0)-1,MATCH($E333&amp;"/"&amp;N$1,Data!$1:$1,0)-1)))</f>
        <v/>
      </c>
      <c r="O333" s="256" t="str">
        <f ca="1">IF(ISERROR(OFFSET(Data!$A$1,MATCH($D333,Data!$CG:$CG,0)-1,MATCH($E333&amp;"/"&amp;O$1,Data!$1:$1,0)-1))=TRUE,"",IF(OFFSET(Data!$A$1,MATCH($D333,Data!$CG:$CG,0)-1,MATCH($E333&amp;"/"&amp;O$1,Data!$1:$1,0)-1)=0,"",OFFSET(Data!$A$1,MATCH($D333,Data!$CG:$CG,0)-1,MATCH($E333&amp;"/"&amp;O$1,Data!$1:$1,0)-1)))</f>
        <v/>
      </c>
      <c r="P333" s="256" t="str">
        <f ca="1">IF(ISERROR(OFFSET(Data!$A$1,MATCH($D333,Data!$CG:$CG,0)-1,MATCH($E333&amp;"/"&amp;P$1,Data!$1:$1,0)-1))=TRUE,"",IF(OFFSET(Data!$A$1,MATCH($D333,Data!$CG:$CG,0)-1,MATCH($E333&amp;"/"&amp;P$1,Data!$1:$1,0)-1)=0,"",OFFSET(Data!$A$1,MATCH($D333,Data!$CG:$CG,0)-1,MATCH($E333&amp;"/"&amp;P$1,Data!$1:$1,0)-1)))</f>
        <v/>
      </c>
      <c r="Q333" s="256" t="str">
        <f ca="1">IF(ISERROR(OFFSET(Data!$A$1,MATCH($D333,Data!$CG:$CG,0)-1,MATCH($E333&amp;"/"&amp;Q$1,Data!$1:$1,0)-1))=TRUE,"",IF(OFFSET(Data!$A$1,MATCH($D333,Data!$CG:$CG,0)-1,MATCH($E333&amp;"/"&amp;Q$1,Data!$1:$1,0)-1)=0,"",OFFSET(Data!$A$1,MATCH($D333,Data!$CG:$CG,0)-1,MATCH($E333&amp;"/"&amp;Q$1,Data!$1:$1,0)-1)))</f>
        <v/>
      </c>
      <c r="R333" s="256" t="str">
        <f ca="1">IF(ISERROR(OFFSET(Data!$A$1,MATCH($D333,Data!$CG:$CG,0)-1,MATCH($E333&amp;"/"&amp;R$1,Data!$1:$1,0)-1))=TRUE,"",IF(OFFSET(Data!$A$1,MATCH($D333,Data!$CG:$CG,0)-1,MATCH($E333&amp;"/"&amp;R$1,Data!$1:$1,0)-1)=0,"",OFFSET(Data!$A$1,MATCH($D333,Data!$CG:$CG,0)-1,MATCH($E333&amp;"/"&amp;R$1,Data!$1:$1,0)-1)))</f>
        <v/>
      </c>
      <c r="S333" s="256" t="str">
        <f ca="1">IF(ISERROR(OFFSET(Data!$A$1,MATCH($D333,Data!$CG:$CG,0)-1,MATCH($E333&amp;"/"&amp;S$1,Data!$1:$1,0)-1))=TRUE,"",IF(OFFSET(Data!$A$1,MATCH($D333,Data!$CG:$CG,0)-1,MATCH($E333&amp;"/"&amp;S$1,Data!$1:$1,0)-1)=0,"",OFFSET(Data!$A$1,MATCH($D333,Data!$CG:$CG,0)-1,MATCH($E333&amp;"/"&amp;S$1,Data!$1:$1,0)-1)))</f>
        <v/>
      </c>
      <c r="T333" s="256" t="str">
        <f ca="1">IF(ISERROR(OFFSET(Data!$A$1,MATCH($D333,Data!$CG:$CG,0)-1,MATCH($E333&amp;"/"&amp;T$1,Data!$1:$1,0)-1))=TRUE,"",IF(OFFSET(Data!$A$1,MATCH($D333,Data!$CG:$CG,0)-1,MATCH($E333&amp;"/"&amp;T$1,Data!$1:$1,0)-1)=0,"",OFFSET(Data!$A$1,MATCH($D333,Data!$CG:$CG,0)-1,MATCH($E333&amp;"/"&amp;T$1,Data!$1:$1,0)-1)))</f>
        <v/>
      </c>
      <c r="U333" s="256" t="str">
        <f ca="1">IF(ISERROR(OFFSET(Data!$A$1,MATCH($D333,Data!$CG:$CG,0)-1,MATCH($E333&amp;"/"&amp;U$1,Data!$1:$1,0)-1))=TRUE,"",IF(OFFSET(Data!$A$1,MATCH($D333,Data!$CG:$CG,0)-1,MATCH($E333&amp;"/"&amp;U$1,Data!$1:$1,0)-1)=0,"",OFFSET(Data!$A$1,MATCH($D333,Data!$CG:$CG,0)-1,MATCH($E333&amp;"/"&amp;U$1,Data!$1:$1,0)-1)))</f>
        <v/>
      </c>
      <c r="V333" s="256" t="str">
        <f ca="1">IF(ISERROR(OFFSET(Data!$A$1,MATCH($D333,Data!$CG:$CG,0)-1,MATCH($E333&amp;"/"&amp;V$1,Data!$1:$1,0)-1))=TRUE,"",IF(OFFSET(Data!$A$1,MATCH($D333,Data!$CG:$CG,0)-1,MATCH($E333&amp;"/"&amp;V$1,Data!$1:$1,0)-1)=0,"",OFFSET(Data!$A$1,MATCH($D333,Data!$CG:$CG,0)-1,MATCH($E333&amp;"/"&amp;V$1,Data!$1:$1,0)-1)))</f>
        <v/>
      </c>
      <c r="W333" s="257" t="str">
        <f ca="1">IF(ISERROR(OFFSET(Data!$A$1,MATCH($D333,Data!$CG:$CG,0)-1,MATCH($E333&amp;"/"&amp;W$1,Data!$1:$1,0)-1))=TRUE,"",IF(OFFSET(Data!$A$1,MATCH($D333,Data!$CG:$CG,0)-1,MATCH($E333&amp;"/"&amp;W$1,Data!$1:$1,0)-1)=0,"",OFFSET(Data!$A$1,MATCH($D333,Data!$CG:$CG,0)-1,MATCH($E333&amp;"/"&amp;W$1,Data!$1:$1,0)-1)))</f>
        <v/>
      </c>
      <c r="X333" s="256" t="str">
        <f ca="1">IF(ISERROR(OFFSET(Data!$A$1,MATCH($D333,Data!$CG:$CG,0)-1,MATCH($E333&amp;"/"&amp;X$1,Data!$1:$1,0)-1))=TRUE,"",IF(OFFSET(Data!$A$1,MATCH($D333,Data!$CG:$CG,0)-1,MATCH($E333&amp;"/"&amp;X$1,Data!$1:$1,0)-1)=0,"",OFFSET(Data!$A$1,MATCH($D333,Data!$CG:$CG,0)-1,MATCH($E333&amp;"/"&amp;X$1,Data!$1:$1,0)-1)))</f>
        <v/>
      </c>
      <c r="Y333" s="256" t="str">
        <f ca="1">IF(ISERROR(OFFSET(Data!$A$1,MATCH($D333,Data!$CG:$CG,0)-1,MATCH($E333&amp;"/"&amp;Y$1,Data!$1:$1,0)-1))=TRUE,"",IF(OFFSET(Data!$A$1,MATCH($D333,Data!$CG:$CG,0)-1,MATCH($E333&amp;"/"&amp;Y$1,Data!$1:$1,0)-1)=0,"",OFFSET(Data!$A$1,MATCH($D333,Data!$CG:$CG,0)-1,MATCH($E333&amp;"/"&amp;Y$1,Data!$1:$1,0)-1)))</f>
        <v/>
      </c>
      <c r="Z333" s="256" t="str">
        <f ca="1">IF(ISERROR(OFFSET(Data!$A$1,MATCH($D333,Data!$CG:$CG,0)-1,MATCH($E333&amp;"/"&amp;Z$1,Data!$1:$1,0)-1))=TRUE,"",IF(OFFSET(Data!$A$1,MATCH($D333,Data!$CG:$CG,0)-1,MATCH($E333&amp;"/"&amp;Z$1,Data!$1:$1,0)-1)=0,"",OFFSET(Data!$A$1,MATCH($D333,Data!$CG:$CG,0)-1,MATCH($E333&amp;"/"&amp;Z$1,Data!$1:$1,0)-1)))</f>
        <v/>
      </c>
      <c r="AA333" s="256" t="str">
        <f ca="1">IF(ISERROR(OFFSET(Data!$A$1,MATCH($D333,Data!$CG:$CG,0)-1,MATCH($E333&amp;"/"&amp;AA$1,Data!$1:$1,0)-1))=TRUE,"",IF(OFFSET(Data!$A$1,MATCH($D333,Data!$CG:$CG,0)-1,MATCH($E333&amp;"/"&amp;AA$1,Data!$1:$1,0)-1)=0,"",OFFSET(Data!$A$1,MATCH($D333,Data!$CG:$CG,0)-1,MATCH($E333&amp;"/"&amp;AA$1,Data!$1:$1,0)-1)))</f>
        <v/>
      </c>
      <c r="AB333" s="256" t="str">
        <f ca="1">IF(ISERROR(OFFSET(Data!$A$1,MATCH($D333,Data!$CG:$CG,0)-1,MATCH($E333&amp;"/"&amp;AB$1,Data!$1:$1,0)-1))=TRUE,"",IF(OFFSET(Data!$A$1,MATCH($D333,Data!$CG:$CG,0)-1,MATCH($E333&amp;"/"&amp;AB$1,Data!$1:$1,0)-1)=0,"",OFFSET(Data!$A$1,MATCH($D333,Data!$CG:$CG,0)-1,MATCH($E333&amp;"/"&amp;AB$1,Data!$1:$1,0)-1)))</f>
        <v/>
      </c>
      <c r="AC333" s="256" t="str">
        <f ca="1">IF(ISERROR(OFFSET(Data!$A$1,MATCH($D333,Data!$CG:$CG,0)-1,MATCH($E333&amp;"/"&amp;AC$1,Data!$1:$1,0)-1))=TRUE,"",IF(OFFSET(Data!$A$1,MATCH($D333,Data!$CG:$CG,0)-1,MATCH($E333&amp;"/"&amp;AC$1,Data!$1:$1,0)-1)=0,"",OFFSET(Data!$A$1,MATCH($D333,Data!$CG:$CG,0)-1,MATCH($E333&amp;"/"&amp;AC$1,Data!$1:$1,0)-1)))</f>
        <v/>
      </c>
      <c r="AD333" s="256" t="str">
        <f ca="1">IF(ISERROR(OFFSET(Data!$A$1,MATCH($D333,Data!$CG:$CG,0)-1,MATCH($E333&amp;"/"&amp;AD$1,Data!$1:$1,0)-1))=TRUE,"",IF(OFFSET(Data!$A$1,MATCH($D333,Data!$CG:$CG,0)-1,MATCH($E333&amp;"/"&amp;AD$1,Data!$1:$1,0)-1)=0,"",OFFSET(Data!$A$1,MATCH($D333,Data!$CG:$CG,0)-1,MATCH($E333&amp;"/"&amp;AD$1,Data!$1:$1,0)-1)))</f>
        <v/>
      </c>
      <c r="AE333" s="256" t="str">
        <f ca="1">IF(ISERROR(OFFSET(Data!$A$1,MATCH($D333,Data!$CG:$CG,0)-1,MATCH($E333&amp;"/"&amp;AE$1,Data!$1:$1,0)-1))=TRUE,"",IF(OFFSET(Data!$A$1,MATCH($D333,Data!$CG:$CG,0)-1,MATCH($E333&amp;"/"&amp;AE$1,Data!$1:$1,0)-1)=0,"",OFFSET(Data!$A$1,MATCH($D333,Data!$CG:$CG,0)-1,MATCH($E333&amp;"/"&amp;AE$1,Data!$1:$1,0)-1)))</f>
        <v/>
      </c>
      <c r="AF333" s="258" t="str">
        <f ca="1">IF(ISERROR(OFFSET(Data!$A$1,MATCH($D333,Data!$CG:$CG,0)-1,MATCH($E333&amp;"/"&amp;AF$1,Data!$1:$1,0)-1))=TRUE,"",IF(OFFSET(Data!$A$1,MATCH($D333,Data!$CG:$CG,0)-1,MATCH($E333&amp;"/"&amp;AF$1,Data!$1:$1,0)-1)=0,"",OFFSET(Data!$A$1,MATCH($D333,Data!$CG:$CG,0)-1,MATCH($E333&amp;"/"&amp;AF$1,Data!$1:$1,0)-1)))</f>
        <v/>
      </c>
      <c r="AG333" s="197">
        <f t="shared" ca="1" si="9"/>
        <v>0</v>
      </c>
      <c r="AH333" s="209">
        <f ca="1">SUM(AG329:AG333)</f>
        <v>0</v>
      </c>
    </row>
    <row r="334" spans="1:34" ht="15" hidden="1" customHeight="1" x14ac:dyDescent="0.25">
      <c r="A334" s="445">
        <v>66</v>
      </c>
      <c r="B334" s="468" t="e">
        <f>INDEX(Data!CI:CI,MATCH("M"&amp;A334,Data!A:A,0))</f>
        <v>#N/A</v>
      </c>
      <c r="C334" s="471" t="e">
        <f>INDEX(Data!CG:CG,MATCH("M"&amp;A334,Data!A:A,0))</f>
        <v>#N/A</v>
      </c>
      <c r="D334" s="48" t="e">
        <f>IF(C334&lt;&gt;"",C334,#REF!)</f>
        <v>#N/A</v>
      </c>
      <c r="E334" s="49" t="s">
        <v>21</v>
      </c>
      <c r="F334" s="271" t="str">
        <f ca="1">IF(ISERROR(OFFSET(Data!$A$1,MATCH($D334,Data!$CG:$CG,0)-1,MATCH($E334&amp;"/"&amp;F$1,Data!$1:$1,0)-1))=TRUE,"",IF(OFFSET(Data!$A$1,MATCH($D334,Data!$CG:$CG,0)-1,MATCH($E334&amp;"/"&amp;F$1,Data!$1:$1,0)-1)=0,"",OFFSET(Data!$A$1,MATCH($D334,Data!$CG:$CG,0)-1,MATCH($E334&amp;"/"&amp;F$1,Data!$1:$1,0)-1)))</f>
        <v/>
      </c>
      <c r="G334" s="250" t="str">
        <f ca="1">IF(ISERROR(OFFSET(Data!$A$1,MATCH($D334,Data!$CG:$CG,0)-1,MATCH($E334&amp;"/"&amp;G$1,Data!$1:$1,0)-1))=TRUE,"",IF(OFFSET(Data!$A$1,MATCH($D334,Data!$CG:$CG,0)-1,MATCH($E334&amp;"/"&amp;G$1,Data!$1:$1,0)-1)=0,"",OFFSET(Data!$A$1,MATCH($D334,Data!$CG:$CG,0)-1,MATCH($E334&amp;"/"&amp;G$1,Data!$1:$1,0)-1)))</f>
        <v/>
      </c>
      <c r="H334" s="250" t="str">
        <f ca="1">IF(ISERROR(OFFSET(Data!$A$1,MATCH($D334,Data!$CG:$CG,0)-1,MATCH($E334&amp;"/"&amp;H$1,Data!$1:$1,0)-1))=TRUE,"",IF(OFFSET(Data!$A$1,MATCH($D334,Data!$CG:$CG,0)-1,MATCH($E334&amp;"/"&amp;H$1,Data!$1:$1,0)-1)=0,"",OFFSET(Data!$A$1,MATCH($D334,Data!$CG:$CG,0)-1,MATCH($E334&amp;"/"&amp;H$1,Data!$1:$1,0)-1)))</f>
        <v/>
      </c>
      <c r="I334" s="250" t="str">
        <f ca="1">IF(ISERROR(OFFSET(Data!$A$1,MATCH($D334,Data!$CG:$CG,0)-1,MATCH($E334&amp;"/"&amp;I$1,Data!$1:$1,0)-1))=TRUE,"",IF(OFFSET(Data!$A$1,MATCH($D334,Data!$CG:$CG,0)-1,MATCH($E334&amp;"/"&amp;I$1,Data!$1:$1,0)-1)=0,"",OFFSET(Data!$A$1,MATCH($D334,Data!$CG:$CG,0)-1,MATCH($E334&amp;"/"&amp;I$1,Data!$1:$1,0)-1)))</f>
        <v/>
      </c>
      <c r="J334" s="250" t="str">
        <f ca="1">IF(ISERROR(OFFSET(Data!$A$1,MATCH($D334,Data!$CG:$CG,0)-1,MATCH($E334&amp;"/"&amp;J$1,Data!$1:$1,0)-1))=TRUE,"",IF(OFFSET(Data!$A$1,MATCH($D334,Data!$CG:$CG,0)-1,MATCH($E334&amp;"/"&amp;J$1,Data!$1:$1,0)-1)=0,"",OFFSET(Data!$A$1,MATCH($D334,Data!$CG:$CG,0)-1,MATCH($E334&amp;"/"&amp;J$1,Data!$1:$1,0)-1)))</f>
        <v/>
      </c>
      <c r="K334" s="250" t="str">
        <f ca="1">IF(ISERROR(OFFSET(Data!$A$1,MATCH($D334,Data!$CG:$CG,0)-1,MATCH($E334&amp;"/"&amp;K$1,Data!$1:$1,0)-1))=TRUE,"",IF(OFFSET(Data!$A$1,MATCH($D334,Data!$CG:$CG,0)-1,MATCH($E334&amp;"/"&amp;K$1,Data!$1:$1,0)-1)=0,"",OFFSET(Data!$A$1,MATCH($D334,Data!$CG:$CG,0)-1,MATCH($E334&amp;"/"&amp;K$1,Data!$1:$1,0)-1)))</f>
        <v/>
      </c>
      <c r="L334" s="250" t="str">
        <f ca="1">IF(ISERROR(OFFSET(Data!$A$1,MATCH($D334,Data!$CG:$CG,0)-1,MATCH($E334&amp;"/"&amp;L$1,Data!$1:$1,0)-1))=TRUE,"",IF(OFFSET(Data!$A$1,MATCH($D334,Data!$CG:$CG,0)-1,MATCH($E334&amp;"/"&amp;L$1,Data!$1:$1,0)-1)=0,"",OFFSET(Data!$A$1,MATCH($D334,Data!$CG:$CG,0)-1,MATCH($E334&amp;"/"&amp;L$1,Data!$1:$1,0)-1)))</f>
        <v/>
      </c>
      <c r="M334" s="250" t="str">
        <f ca="1">IF(ISERROR(OFFSET(Data!$A$1,MATCH($D334,Data!$CG:$CG,0)-1,MATCH($E334&amp;"/"&amp;M$1,Data!$1:$1,0)-1))=TRUE,"",IF(OFFSET(Data!$A$1,MATCH($D334,Data!$CG:$CG,0)-1,MATCH($E334&amp;"/"&amp;M$1,Data!$1:$1,0)-1)=0,"",OFFSET(Data!$A$1,MATCH($D334,Data!$CG:$CG,0)-1,MATCH($E334&amp;"/"&amp;M$1,Data!$1:$1,0)-1)))</f>
        <v/>
      </c>
      <c r="N334" s="250" t="str">
        <f ca="1">IF(ISERROR(OFFSET(Data!$A$1,MATCH($D334,Data!$CG:$CG,0)-1,MATCH($E334&amp;"/"&amp;N$1,Data!$1:$1,0)-1))=TRUE,"",IF(OFFSET(Data!$A$1,MATCH($D334,Data!$CG:$CG,0)-1,MATCH($E334&amp;"/"&amp;N$1,Data!$1:$1,0)-1)=0,"",OFFSET(Data!$A$1,MATCH($D334,Data!$CG:$CG,0)-1,MATCH($E334&amp;"/"&amp;N$1,Data!$1:$1,0)-1)))</f>
        <v/>
      </c>
      <c r="O334" s="250" t="str">
        <f ca="1">IF(ISERROR(OFFSET(Data!$A$1,MATCH($D334,Data!$CG:$CG,0)-1,MATCH($E334&amp;"/"&amp;O$1,Data!$1:$1,0)-1))=TRUE,"",IF(OFFSET(Data!$A$1,MATCH($D334,Data!$CG:$CG,0)-1,MATCH($E334&amp;"/"&amp;O$1,Data!$1:$1,0)-1)=0,"",OFFSET(Data!$A$1,MATCH($D334,Data!$CG:$CG,0)-1,MATCH($E334&amp;"/"&amp;O$1,Data!$1:$1,0)-1)))</f>
        <v/>
      </c>
      <c r="P334" s="250" t="str">
        <f ca="1">IF(ISERROR(OFFSET(Data!$A$1,MATCH($D334,Data!$CG:$CG,0)-1,MATCH($E334&amp;"/"&amp;P$1,Data!$1:$1,0)-1))=TRUE,"",IF(OFFSET(Data!$A$1,MATCH($D334,Data!$CG:$CG,0)-1,MATCH($E334&amp;"/"&amp;P$1,Data!$1:$1,0)-1)=0,"",OFFSET(Data!$A$1,MATCH($D334,Data!$CG:$CG,0)-1,MATCH($E334&amp;"/"&amp;P$1,Data!$1:$1,0)-1)))</f>
        <v/>
      </c>
      <c r="Q334" s="250" t="str">
        <f ca="1">IF(ISERROR(OFFSET(Data!$A$1,MATCH($D334,Data!$CG:$CG,0)-1,MATCH($E334&amp;"/"&amp;Q$1,Data!$1:$1,0)-1))=TRUE,"",IF(OFFSET(Data!$A$1,MATCH($D334,Data!$CG:$CG,0)-1,MATCH($E334&amp;"/"&amp;Q$1,Data!$1:$1,0)-1)=0,"",OFFSET(Data!$A$1,MATCH($D334,Data!$CG:$CG,0)-1,MATCH($E334&amp;"/"&amp;Q$1,Data!$1:$1,0)-1)))</f>
        <v/>
      </c>
      <c r="R334" s="250" t="str">
        <f ca="1">IF(ISERROR(OFFSET(Data!$A$1,MATCH($D334,Data!$CG:$CG,0)-1,MATCH($E334&amp;"/"&amp;R$1,Data!$1:$1,0)-1))=TRUE,"",IF(OFFSET(Data!$A$1,MATCH($D334,Data!$CG:$CG,0)-1,MATCH($E334&amp;"/"&amp;R$1,Data!$1:$1,0)-1)=0,"",OFFSET(Data!$A$1,MATCH($D334,Data!$CG:$CG,0)-1,MATCH($E334&amp;"/"&amp;R$1,Data!$1:$1,0)-1)))</f>
        <v/>
      </c>
      <c r="S334" s="250" t="str">
        <f ca="1">IF(ISERROR(OFFSET(Data!$A$1,MATCH($D334,Data!$CG:$CG,0)-1,MATCH($E334&amp;"/"&amp;S$1,Data!$1:$1,0)-1))=TRUE,"",IF(OFFSET(Data!$A$1,MATCH($D334,Data!$CG:$CG,0)-1,MATCH($E334&amp;"/"&amp;S$1,Data!$1:$1,0)-1)=0,"",OFFSET(Data!$A$1,MATCH($D334,Data!$CG:$CG,0)-1,MATCH($E334&amp;"/"&amp;S$1,Data!$1:$1,0)-1)))</f>
        <v/>
      </c>
      <c r="T334" s="250" t="str">
        <f ca="1">IF(ISERROR(OFFSET(Data!$A$1,MATCH($D334,Data!$CG:$CG,0)-1,MATCH($E334&amp;"/"&amp;T$1,Data!$1:$1,0)-1))=TRUE,"",IF(OFFSET(Data!$A$1,MATCH($D334,Data!$CG:$CG,0)-1,MATCH($E334&amp;"/"&amp;T$1,Data!$1:$1,0)-1)=0,"",OFFSET(Data!$A$1,MATCH($D334,Data!$CG:$CG,0)-1,MATCH($E334&amp;"/"&amp;T$1,Data!$1:$1,0)-1)))</f>
        <v/>
      </c>
      <c r="U334" s="250" t="str">
        <f ca="1">IF(ISERROR(OFFSET(Data!$A$1,MATCH($D334,Data!$CG:$CG,0)-1,MATCH($E334&amp;"/"&amp;U$1,Data!$1:$1,0)-1))=TRUE,"",IF(OFFSET(Data!$A$1,MATCH($D334,Data!$CG:$CG,0)-1,MATCH($E334&amp;"/"&amp;U$1,Data!$1:$1,0)-1)=0,"",OFFSET(Data!$A$1,MATCH($D334,Data!$CG:$CG,0)-1,MATCH($E334&amp;"/"&amp;U$1,Data!$1:$1,0)-1)))</f>
        <v/>
      </c>
      <c r="V334" s="250" t="str">
        <f ca="1">IF(ISERROR(OFFSET(Data!$A$1,MATCH($D334,Data!$CG:$CG,0)-1,MATCH($E334&amp;"/"&amp;V$1,Data!$1:$1,0)-1))=TRUE,"",IF(OFFSET(Data!$A$1,MATCH($D334,Data!$CG:$CG,0)-1,MATCH($E334&amp;"/"&amp;V$1,Data!$1:$1,0)-1)=0,"",OFFSET(Data!$A$1,MATCH($D334,Data!$CG:$CG,0)-1,MATCH($E334&amp;"/"&amp;V$1,Data!$1:$1,0)-1)))</f>
        <v/>
      </c>
      <c r="W334" s="272" t="str">
        <f ca="1">IF(ISERROR(OFFSET(Data!$A$1,MATCH($D334,Data!$CG:$CG,0)-1,MATCH($E334&amp;"/"&amp;W$1,Data!$1:$1,0)-1))=TRUE,"",IF(OFFSET(Data!$A$1,MATCH($D334,Data!$CG:$CG,0)-1,MATCH($E334&amp;"/"&amp;W$1,Data!$1:$1,0)-1)=0,"",OFFSET(Data!$A$1,MATCH($D334,Data!$CG:$CG,0)-1,MATCH($E334&amp;"/"&amp;W$1,Data!$1:$1,0)-1)))</f>
        <v/>
      </c>
      <c r="X334" s="250" t="str">
        <f ca="1">IF(ISERROR(OFFSET(Data!$A$1,MATCH($D334,Data!$CG:$CG,0)-1,MATCH($E334&amp;"/"&amp;X$1,Data!$1:$1,0)-1))=TRUE,"",IF(OFFSET(Data!$A$1,MATCH($D334,Data!$CG:$CG,0)-1,MATCH($E334&amp;"/"&amp;X$1,Data!$1:$1,0)-1)=0,"",OFFSET(Data!$A$1,MATCH($D334,Data!$CG:$CG,0)-1,MATCH($E334&amp;"/"&amp;X$1,Data!$1:$1,0)-1)))</f>
        <v/>
      </c>
      <c r="Y334" s="250" t="str">
        <f ca="1">IF(ISERROR(OFFSET(Data!$A$1,MATCH($D334,Data!$CG:$CG,0)-1,MATCH($E334&amp;"/"&amp;Y$1,Data!$1:$1,0)-1))=TRUE,"",IF(OFFSET(Data!$A$1,MATCH($D334,Data!$CG:$CG,0)-1,MATCH($E334&amp;"/"&amp;Y$1,Data!$1:$1,0)-1)=0,"",OFFSET(Data!$A$1,MATCH($D334,Data!$CG:$CG,0)-1,MATCH($E334&amp;"/"&amp;Y$1,Data!$1:$1,0)-1)))</f>
        <v/>
      </c>
      <c r="Z334" s="250" t="str">
        <f ca="1">IF(ISERROR(OFFSET(Data!$A$1,MATCH($D334,Data!$CG:$CG,0)-1,MATCH($E334&amp;"/"&amp;Z$1,Data!$1:$1,0)-1))=TRUE,"",IF(OFFSET(Data!$A$1,MATCH($D334,Data!$CG:$CG,0)-1,MATCH($E334&amp;"/"&amp;Z$1,Data!$1:$1,0)-1)=0,"",OFFSET(Data!$A$1,MATCH($D334,Data!$CG:$CG,0)-1,MATCH($E334&amp;"/"&amp;Z$1,Data!$1:$1,0)-1)))</f>
        <v/>
      </c>
      <c r="AA334" s="250" t="str">
        <f ca="1">IF(ISERROR(OFFSET(Data!$A$1,MATCH($D334,Data!$CG:$CG,0)-1,MATCH($E334&amp;"/"&amp;AA$1,Data!$1:$1,0)-1))=TRUE,"",IF(OFFSET(Data!$A$1,MATCH($D334,Data!$CG:$CG,0)-1,MATCH($E334&amp;"/"&amp;AA$1,Data!$1:$1,0)-1)=0,"",OFFSET(Data!$A$1,MATCH($D334,Data!$CG:$CG,0)-1,MATCH($E334&amp;"/"&amp;AA$1,Data!$1:$1,0)-1)))</f>
        <v/>
      </c>
      <c r="AB334" s="250" t="str">
        <f ca="1">IF(ISERROR(OFFSET(Data!$A$1,MATCH($D334,Data!$CG:$CG,0)-1,MATCH($E334&amp;"/"&amp;AB$1,Data!$1:$1,0)-1))=TRUE,"",IF(OFFSET(Data!$A$1,MATCH($D334,Data!$CG:$CG,0)-1,MATCH($E334&amp;"/"&amp;AB$1,Data!$1:$1,0)-1)=0,"",OFFSET(Data!$A$1,MATCH($D334,Data!$CG:$CG,0)-1,MATCH($E334&amp;"/"&amp;AB$1,Data!$1:$1,0)-1)))</f>
        <v/>
      </c>
      <c r="AC334" s="250" t="str">
        <f ca="1">IF(ISERROR(OFFSET(Data!$A$1,MATCH($D334,Data!$CG:$CG,0)-1,MATCH($E334&amp;"/"&amp;AC$1,Data!$1:$1,0)-1))=TRUE,"",IF(OFFSET(Data!$A$1,MATCH($D334,Data!$CG:$CG,0)-1,MATCH($E334&amp;"/"&amp;AC$1,Data!$1:$1,0)-1)=0,"",OFFSET(Data!$A$1,MATCH($D334,Data!$CG:$CG,0)-1,MATCH($E334&amp;"/"&amp;AC$1,Data!$1:$1,0)-1)))</f>
        <v/>
      </c>
      <c r="AD334" s="250" t="str">
        <f ca="1">IF(ISERROR(OFFSET(Data!$A$1,MATCH($D334,Data!$CG:$CG,0)-1,MATCH($E334&amp;"/"&amp;AD$1,Data!$1:$1,0)-1))=TRUE,"",IF(OFFSET(Data!$A$1,MATCH($D334,Data!$CG:$CG,0)-1,MATCH($E334&amp;"/"&amp;AD$1,Data!$1:$1,0)-1)=0,"",OFFSET(Data!$A$1,MATCH($D334,Data!$CG:$CG,0)-1,MATCH($E334&amp;"/"&amp;AD$1,Data!$1:$1,0)-1)))</f>
        <v/>
      </c>
      <c r="AE334" s="250" t="str">
        <f ca="1">IF(ISERROR(OFFSET(Data!$A$1,MATCH($D334,Data!$CG:$CG,0)-1,MATCH($E334&amp;"/"&amp;AE$1,Data!$1:$1,0)-1))=TRUE,"",IF(OFFSET(Data!$A$1,MATCH($D334,Data!$CG:$CG,0)-1,MATCH($E334&amp;"/"&amp;AE$1,Data!$1:$1,0)-1)=0,"",OFFSET(Data!$A$1,MATCH($D334,Data!$CG:$CG,0)-1,MATCH($E334&amp;"/"&amp;AE$1,Data!$1:$1,0)-1)))</f>
        <v/>
      </c>
      <c r="AF334" s="251" t="str">
        <f ca="1">IF(ISERROR(OFFSET(Data!$A$1,MATCH($D334,Data!$CG:$CG,0)-1,MATCH($E334&amp;"/"&amp;AF$1,Data!$1:$1,0)-1))=TRUE,"",IF(OFFSET(Data!$A$1,MATCH($D334,Data!$CG:$CG,0)-1,MATCH($E334&amp;"/"&amp;AF$1,Data!$1:$1,0)-1)=0,"",OFFSET(Data!$A$1,MATCH($D334,Data!$CG:$CG,0)-1,MATCH($E334&amp;"/"&amp;AF$1,Data!$1:$1,0)-1)))</f>
        <v/>
      </c>
      <c r="AG334" s="206">
        <f t="shared" ca="1" si="9"/>
        <v>0</v>
      </c>
      <c r="AH334" s="207">
        <f ca="1">AG334</f>
        <v>0</v>
      </c>
    </row>
    <row r="335" spans="1:34" ht="15" hidden="1" customHeight="1" thickBot="1" x14ac:dyDescent="0.3">
      <c r="A335" s="446"/>
      <c r="B335" s="469"/>
      <c r="C335" s="472"/>
      <c r="D335" s="50" t="e">
        <f>IF(C335&lt;&gt;"",C335,D334)</f>
        <v>#N/A</v>
      </c>
      <c r="E335" s="51" t="s">
        <v>22</v>
      </c>
      <c r="F335" s="254" t="str">
        <f ca="1">IF(ISERROR(OFFSET(Data!$A$1,MATCH($D335,Data!$CG:$CG,0)-1,MATCH($E335&amp;"/"&amp;F$1,Data!$1:$1,0)-1))=TRUE,"",IF(OFFSET(Data!$A$1,MATCH($D335,Data!$CG:$CG,0)-1,MATCH($E335&amp;"/"&amp;F$1,Data!$1:$1,0)-1)=0,"",OFFSET(Data!$A$1,MATCH($D335,Data!$CG:$CG,0)-1,MATCH($E335&amp;"/"&amp;F$1,Data!$1:$1,0)-1)))</f>
        <v/>
      </c>
      <c r="G335" s="252" t="str">
        <f ca="1">IF(ISERROR(OFFSET(Data!$A$1,MATCH($D335,Data!$CG:$CG,0)-1,MATCH($E335&amp;"/"&amp;G$1,Data!$1:$1,0)-1))=TRUE,"",IF(OFFSET(Data!$A$1,MATCH($D335,Data!$CG:$CG,0)-1,MATCH($E335&amp;"/"&amp;G$1,Data!$1:$1,0)-1)=0,"",OFFSET(Data!$A$1,MATCH($D335,Data!$CG:$CG,0)-1,MATCH($E335&amp;"/"&amp;G$1,Data!$1:$1,0)-1)))</f>
        <v/>
      </c>
      <c r="H335" s="252" t="str">
        <f ca="1">IF(ISERROR(OFFSET(Data!$A$1,MATCH($D335,Data!$CG:$CG,0)-1,MATCH($E335&amp;"/"&amp;H$1,Data!$1:$1,0)-1))=TRUE,"",IF(OFFSET(Data!$A$1,MATCH($D335,Data!$CG:$CG,0)-1,MATCH($E335&amp;"/"&amp;H$1,Data!$1:$1,0)-1)=0,"",OFFSET(Data!$A$1,MATCH($D335,Data!$CG:$CG,0)-1,MATCH($E335&amp;"/"&amp;H$1,Data!$1:$1,0)-1)))</f>
        <v/>
      </c>
      <c r="I335" s="252" t="str">
        <f ca="1">IF(ISERROR(OFFSET(Data!$A$1,MATCH($D335,Data!$CG:$CG,0)-1,MATCH($E335&amp;"/"&amp;I$1,Data!$1:$1,0)-1))=TRUE,"",IF(OFFSET(Data!$A$1,MATCH($D335,Data!$CG:$CG,0)-1,MATCH($E335&amp;"/"&amp;I$1,Data!$1:$1,0)-1)=0,"",OFFSET(Data!$A$1,MATCH($D335,Data!$CG:$CG,0)-1,MATCH($E335&amp;"/"&amp;I$1,Data!$1:$1,0)-1)))</f>
        <v/>
      </c>
      <c r="J335" s="252" t="str">
        <f ca="1">IF(ISERROR(OFFSET(Data!$A$1,MATCH($D335,Data!$CG:$CG,0)-1,MATCH($E335&amp;"/"&amp;J$1,Data!$1:$1,0)-1))=TRUE,"",IF(OFFSET(Data!$A$1,MATCH($D335,Data!$CG:$CG,0)-1,MATCH($E335&amp;"/"&amp;J$1,Data!$1:$1,0)-1)=0,"",OFFSET(Data!$A$1,MATCH($D335,Data!$CG:$CG,0)-1,MATCH($E335&amp;"/"&amp;J$1,Data!$1:$1,0)-1)))</f>
        <v/>
      </c>
      <c r="K335" s="252" t="str">
        <f ca="1">IF(ISERROR(OFFSET(Data!$A$1,MATCH($D335,Data!$CG:$CG,0)-1,MATCH($E335&amp;"/"&amp;K$1,Data!$1:$1,0)-1))=TRUE,"",IF(OFFSET(Data!$A$1,MATCH($D335,Data!$CG:$CG,0)-1,MATCH($E335&amp;"/"&amp;K$1,Data!$1:$1,0)-1)=0,"",OFFSET(Data!$A$1,MATCH($D335,Data!$CG:$CG,0)-1,MATCH($E335&amp;"/"&amp;K$1,Data!$1:$1,0)-1)))</f>
        <v/>
      </c>
      <c r="L335" s="252" t="str">
        <f ca="1">IF(ISERROR(OFFSET(Data!$A$1,MATCH($D335,Data!$CG:$CG,0)-1,MATCH($E335&amp;"/"&amp;L$1,Data!$1:$1,0)-1))=TRUE,"",IF(OFFSET(Data!$A$1,MATCH($D335,Data!$CG:$CG,0)-1,MATCH($E335&amp;"/"&amp;L$1,Data!$1:$1,0)-1)=0,"",OFFSET(Data!$A$1,MATCH($D335,Data!$CG:$CG,0)-1,MATCH($E335&amp;"/"&amp;L$1,Data!$1:$1,0)-1)))</f>
        <v/>
      </c>
      <c r="M335" s="252" t="str">
        <f ca="1">IF(ISERROR(OFFSET(Data!$A$1,MATCH($D335,Data!$CG:$CG,0)-1,MATCH($E335&amp;"/"&amp;M$1,Data!$1:$1,0)-1))=TRUE,"",IF(OFFSET(Data!$A$1,MATCH($D335,Data!$CG:$CG,0)-1,MATCH($E335&amp;"/"&amp;M$1,Data!$1:$1,0)-1)=0,"",OFFSET(Data!$A$1,MATCH($D335,Data!$CG:$CG,0)-1,MATCH($E335&amp;"/"&amp;M$1,Data!$1:$1,0)-1)))</f>
        <v/>
      </c>
      <c r="N335" s="252" t="str">
        <f ca="1">IF(ISERROR(OFFSET(Data!$A$1,MATCH($D335,Data!$CG:$CG,0)-1,MATCH($E335&amp;"/"&amp;N$1,Data!$1:$1,0)-1))=TRUE,"",IF(OFFSET(Data!$A$1,MATCH($D335,Data!$CG:$CG,0)-1,MATCH($E335&amp;"/"&amp;N$1,Data!$1:$1,0)-1)=0,"",OFFSET(Data!$A$1,MATCH($D335,Data!$CG:$CG,0)-1,MATCH($E335&amp;"/"&amp;N$1,Data!$1:$1,0)-1)))</f>
        <v/>
      </c>
      <c r="O335" s="252" t="str">
        <f ca="1">IF(ISERROR(OFFSET(Data!$A$1,MATCH($D335,Data!$CG:$CG,0)-1,MATCH($E335&amp;"/"&amp;O$1,Data!$1:$1,0)-1))=TRUE,"",IF(OFFSET(Data!$A$1,MATCH($D335,Data!$CG:$CG,0)-1,MATCH($E335&amp;"/"&amp;O$1,Data!$1:$1,0)-1)=0,"",OFFSET(Data!$A$1,MATCH($D335,Data!$CG:$CG,0)-1,MATCH($E335&amp;"/"&amp;O$1,Data!$1:$1,0)-1)))</f>
        <v/>
      </c>
      <c r="P335" s="252" t="str">
        <f ca="1">IF(ISERROR(OFFSET(Data!$A$1,MATCH($D335,Data!$CG:$CG,0)-1,MATCH($E335&amp;"/"&amp;P$1,Data!$1:$1,0)-1))=TRUE,"",IF(OFFSET(Data!$A$1,MATCH($D335,Data!$CG:$CG,0)-1,MATCH($E335&amp;"/"&amp;P$1,Data!$1:$1,0)-1)=0,"",OFFSET(Data!$A$1,MATCH($D335,Data!$CG:$CG,0)-1,MATCH($E335&amp;"/"&amp;P$1,Data!$1:$1,0)-1)))</f>
        <v/>
      </c>
      <c r="Q335" s="252" t="str">
        <f ca="1">IF(ISERROR(OFFSET(Data!$A$1,MATCH($D335,Data!$CG:$CG,0)-1,MATCH($E335&amp;"/"&amp;Q$1,Data!$1:$1,0)-1))=TRUE,"",IF(OFFSET(Data!$A$1,MATCH($D335,Data!$CG:$CG,0)-1,MATCH($E335&amp;"/"&amp;Q$1,Data!$1:$1,0)-1)=0,"",OFFSET(Data!$A$1,MATCH($D335,Data!$CG:$CG,0)-1,MATCH($E335&amp;"/"&amp;Q$1,Data!$1:$1,0)-1)))</f>
        <v/>
      </c>
      <c r="R335" s="252" t="str">
        <f ca="1">IF(ISERROR(OFFSET(Data!$A$1,MATCH($D335,Data!$CG:$CG,0)-1,MATCH($E335&amp;"/"&amp;R$1,Data!$1:$1,0)-1))=TRUE,"",IF(OFFSET(Data!$A$1,MATCH($D335,Data!$CG:$CG,0)-1,MATCH($E335&amp;"/"&amp;R$1,Data!$1:$1,0)-1)=0,"",OFFSET(Data!$A$1,MATCH($D335,Data!$CG:$CG,0)-1,MATCH($E335&amp;"/"&amp;R$1,Data!$1:$1,0)-1)))</f>
        <v/>
      </c>
      <c r="S335" s="252" t="str">
        <f ca="1">IF(ISERROR(OFFSET(Data!$A$1,MATCH($D335,Data!$CG:$CG,0)-1,MATCH($E335&amp;"/"&amp;S$1,Data!$1:$1,0)-1))=TRUE,"",IF(OFFSET(Data!$A$1,MATCH($D335,Data!$CG:$CG,0)-1,MATCH($E335&amp;"/"&amp;S$1,Data!$1:$1,0)-1)=0,"",OFFSET(Data!$A$1,MATCH($D335,Data!$CG:$CG,0)-1,MATCH($E335&amp;"/"&amp;S$1,Data!$1:$1,0)-1)))</f>
        <v/>
      </c>
      <c r="T335" s="252" t="str">
        <f ca="1">IF(ISERROR(OFFSET(Data!$A$1,MATCH($D335,Data!$CG:$CG,0)-1,MATCH($E335&amp;"/"&amp;T$1,Data!$1:$1,0)-1))=TRUE,"",IF(OFFSET(Data!$A$1,MATCH($D335,Data!$CG:$CG,0)-1,MATCH($E335&amp;"/"&amp;T$1,Data!$1:$1,0)-1)=0,"",OFFSET(Data!$A$1,MATCH($D335,Data!$CG:$CG,0)-1,MATCH($E335&amp;"/"&amp;T$1,Data!$1:$1,0)-1)))</f>
        <v/>
      </c>
      <c r="U335" s="252" t="str">
        <f ca="1">IF(ISERROR(OFFSET(Data!$A$1,MATCH($D335,Data!$CG:$CG,0)-1,MATCH($E335&amp;"/"&amp;U$1,Data!$1:$1,0)-1))=TRUE,"",IF(OFFSET(Data!$A$1,MATCH($D335,Data!$CG:$CG,0)-1,MATCH($E335&amp;"/"&amp;U$1,Data!$1:$1,0)-1)=0,"",OFFSET(Data!$A$1,MATCH($D335,Data!$CG:$CG,0)-1,MATCH($E335&amp;"/"&amp;U$1,Data!$1:$1,0)-1)))</f>
        <v/>
      </c>
      <c r="V335" s="252" t="str">
        <f ca="1">IF(ISERROR(OFFSET(Data!$A$1,MATCH($D335,Data!$CG:$CG,0)-1,MATCH($E335&amp;"/"&amp;V$1,Data!$1:$1,0)-1))=TRUE,"",IF(OFFSET(Data!$A$1,MATCH($D335,Data!$CG:$CG,0)-1,MATCH($E335&amp;"/"&amp;V$1,Data!$1:$1,0)-1)=0,"",OFFSET(Data!$A$1,MATCH($D335,Data!$CG:$CG,0)-1,MATCH($E335&amp;"/"&amp;V$1,Data!$1:$1,0)-1)))</f>
        <v/>
      </c>
      <c r="W335" s="269" t="str">
        <f ca="1">IF(ISERROR(OFFSET(Data!$A$1,MATCH($D335,Data!$CG:$CG,0)-1,MATCH($E335&amp;"/"&amp;W$1,Data!$1:$1,0)-1))=TRUE,"",IF(OFFSET(Data!$A$1,MATCH($D335,Data!$CG:$CG,0)-1,MATCH($E335&amp;"/"&amp;W$1,Data!$1:$1,0)-1)=0,"",OFFSET(Data!$A$1,MATCH($D335,Data!$CG:$CG,0)-1,MATCH($E335&amp;"/"&amp;W$1,Data!$1:$1,0)-1)))</f>
        <v/>
      </c>
      <c r="X335" s="252" t="str">
        <f ca="1">IF(ISERROR(OFFSET(Data!$A$1,MATCH($D335,Data!$CG:$CG,0)-1,MATCH($E335&amp;"/"&amp;X$1,Data!$1:$1,0)-1))=TRUE,"",IF(OFFSET(Data!$A$1,MATCH($D335,Data!$CG:$CG,0)-1,MATCH($E335&amp;"/"&amp;X$1,Data!$1:$1,0)-1)=0,"",OFFSET(Data!$A$1,MATCH($D335,Data!$CG:$CG,0)-1,MATCH($E335&amp;"/"&amp;X$1,Data!$1:$1,0)-1)))</f>
        <v/>
      </c>
      <c r="Y335" s="252" t="str">
        <f ca="1">IF(ISERROR(OFFSET(Data!$A$1,MATCH($D335,Data!$CG:$CG,0)-1,MATCH($E335&amp;"/"&amp;Y$1,Data!$1:$1,0)-1))=TRUE,"",IF(OFFSET(Data!$A$1,MATCH($D335,Data!$CG:$CG,0)-1,MATCH($E335&amp;"/"&amp;Y$1,Data!$1:$1,0)-1)=0,"",OFFSET(Data!$A$1,MATCH($D335,Data!$CG:$CG,0)-1,MATCH($E335&amp;"/"&amp;Y$1,Data!$1:$1,0)-1)))</f>
        <v/>
      </c>
      <c r="Z335" s="252" t="str">
        <f ca="1">IF(ISERROR(OFFSET(Data!$A$1,MATCH($D335,Data!$CG:$CG,0)-1,MATCH($E335&amp;"/"&amp;Z$1,Data!$1:$1,0)-1))=TRUE,"",IF(OFFSET(Data!$A$1,MATCH($D335,Data!$CG:$CG,0)-1,MATCH($E335&amp;"/"&amp;Z$1,Data!$1:$1,0)-1)=0,"",OFFSET(Data!$A$1,MATCH($D335,Data!$CG:$CG,0)-1,MATCH($E335&amp;"/"&amp;Z$1,Data!$1:$1,0)-1)))</f>
        <v/>
      </c>
      <c r="AA335" s="252" t="str">
        <f ca="1">IF(ISERROR(OFFSET(Data!$A$1,MATCH($D335,Data!$CG:$CG,0)-1,MATCH($E335&amp;"/"&amp;AA$1,Data!$1:$1,0)-1))=TRUE,"",IF(OFFSET(Data!$A$1,MATCH($D335,Data!$CG:$CG,0)-1,MATCH($E335&amp;"/"&amp;AA$1,Data!$1:$1,0)-1)=0,"",OFFSET(Data!$A$1,MATCH($D335,Data!$CG:$CG,0)-1,MATCH($E335&amp;"/"&amp;AA$1,Data!$1:$1,0)-1)))</f>
        <v/>
      </c>
      <c r="AB335" s="252" t="str">
        <f ca="1">IF(ISERROR(OFFSET(Data!$A$1,MATCH($D335,Data!$CG:$CG,0)-1,MATCH($E335&amp;"/"&amp;AB$1,Data!$1:$1,0)-1))=TRUE,"",IF(OFFSET(Data!$A$1,MATCH($D335,Data!$CG:$CG,0)-1,MATCH($E335&amp;"/"&amp;AB$1,Data!$1:$1,0)-1)=0,"",OFFSET(Data!$A$1,MATCH($D335,Data!$CG:$CG,0)-1,MATCH($E335&amp;"/"&amp;AB$1,Data!$1:$1,0)-1)))</f>
        <v/>
      </c>
      <c r="AC335" s="252" t="str">
        <f ca="1">IF(ISERROR(OFFSET(Data!$A$1,MATCH($D335,Data!$CG:$CG,0)-1,MATCH($E335&amp;"/"&amp;AC$1,Data!$1:$1,0)-1))=TRUE,"",IF(OFFSET(Data!$A$1,MATCH($D335,Data!$CG:$CG,0)-1,MATCH($E335&amp;"/"&amp;AC$1,Data!$1:$1,0)-1)=0,"",OFFSET(Data!$A$1,MATCH($D335,Data!$CG:$CG,0)-1,MATCH($E335&amp;"/"&amp;AC$1,Data!$1:$1,0)-1)))</f>
        <v/>
      </c>
      <c r="AD335" s="252" t="str">
        <f ca="1">IF(ISERROR(OFFSET(Data!$A$1,MATCH($D335,Data!$CG:$CG,0)-1,MATCH($E335&amp;"/"&amp;AD$1,Data!$1:$1,0)-1))=TRUE,"",IF(OFFSET(Data!$A$1,MATCH($D335,Data!$CG:$CG,0)-1,MATCH($E335&amp;"/"&amp;AD$1,Data!$1:$1,0)-1)=0,"",OFFSET(Data!$A$1,MATCH($D335,Data!$CG:$CG,0)-1,MATCH($E335&amp;"/"&amp;AD$1,Data!$1:$1,0)-1)))</f>
        <v/>
      </c>
      <c r="AE335" s="252" t="str">
        <f ca="1">IF(ISERROR(OFFSET(Data!$A$1,MATCH($D335,Data!$CG:$CG,0)-1,MATCH($E335&amp;"/"&amp;AE$1,Data!$1:$1,0)-1))=TRUE,"",IF(OFFSET(Data!$A$1,MATCH($D335,Data!$CG:$CG,0)-1,MATCH($E335&amp;"/"&amp;AE$1,Data!$1:$1,0)-1)=0,"",OFFSET(Data!$A$1,MATCH($D335,Data!$CG:$CG,0)-1,MATCH($E335&amp;"/"&amp;AE$1,Data!$1:$1,0)-1)))</f>
        <v/>
      </c>
      <c r="AF335" s="253" t="str">
        <f ca="1">IF(ISERROR(OFFSET(Data!$A$1,MATCH($D335,Data!$CG:$CG,0)-1,MATCH($E335&amp;"/"&amp;AF$1,Data!$1:$1,0)-1))=TRUE,"",IF(OFFSET(Data!$A$1,MATCH($D335,Data!$CG:$CG,0)-1,MATCH($E335&amp;"/"&amp;AF$1,Data!$1:$1,0)-1)=0,"",OFFSET(Data!$A$1,MATCH($D335,Data!$CG:$CG,0)-1,MATCH($E335&amp;"/"&amp;AF$1,Data!$1:$1,0)-1)))</f>
        <v/>
      </c>
      <c r="AG335" s="188">
        <f t="shared" ca="1" si="9"/>
        <v>0</v>
      </c>
      <c r="AH335" s="208">
        <f ca="1">SUM(AG334:AG335)</f>
        <v>0</v>
      </c>
    </row>
    <row r="336" spans="1:34" ht="15" hidden="1" customHeight="1" x14ac:dyDescent="0.25">
      <c r="A336" s="446"/>
      <c r="B336" s="469"/>
      <c r="C336" s="472"/>
      <c r="D336" s="50" t="e">
        <f>IF(C336&lt;&gt;"",C336,D335)</f>
        <v>#N/A</v>
      </c>
      <c r="E336" s="51" t="s">
        <v>23</v>
      </c>
      <c r="F336" s="254" t="str">
        <f ca="1">IF(ISERROR(OFFSET(Data!$A$1,MATCH($D336,Data!$CG:$CG,0)-1,MATCH($E336&amp;"/"&amp;F$1,Data!$1:$1,0)-1))=TRUE,"",IF(OFFSET(Data!$A$1,MATCH($D336,Data!$CG:$CG,0)-1,MATCH($E336&amp;"/"&amp;F$1,Data!$1:$1,0)-1)=0,"",OFFSET(Data!$A$1,MATCH($D336,Data!$CG:$CG,0)-1,MATCH($E336&amp;"/"&amp;F$1,Data!$1:$1,0)-1)))</f>
        <v/>
      </c>
      <c r="G336" s="252" t="str">
        <f ca="1">IF(ISERROR(OFFSET(Data!$A$1,MATCH($D336,Data!$CG:$CG,0)-1,MATCH($E336&amp;"/"&amp;G$1,Data!$1:$1,0)-1))=TRUE,"",IF(OFFSET(Data!$A$1,MATCH($D336,Data!$CG:$CG,0)-1,MATCH($E336&amp;"/"&amp;G$1,Data!$1:$1,0)-1)=0,"",OFFSET(Data!$A$1,MATCH($D336,Data!$CG:$CG,0)-1,MATCH($E336&amp;"/"&amp;G$1,Data!$1:$1,0)-1)))</f>
        <v/>
      </c>
      <c r="H336" s="252" t="str">
        <f ca="1">IF(ISERROR(OFFSET(Data!$A$1,MATCH($D336,Data!$CG:$CG,0)-1,MATCH($E336&amp;"/"&amp;H$1,Data!$1:$1,0)-1))=TRUE,"",IF(OFFSET(Data!$A$1,MATCH($D336,Data!$CG:$CG,0)-1,MATCH($E336&amp;"/"&amp;H$1,Data!$1:$1,0)-1)=0,"",OFFSET(Data!$A$1,MATCH($D336,Data!$CG:$CG,0)-1,MATCH($E336&amp;"/"&amp;H$1,Data!$1:$1,0)-1)))</f>
        <v/>
      </c>
      <c r="I336" s="252" t="str">
        <f ca="1">IF(ISERROR(OFFSET(Data!$A$1,MATCH($D336,Data!$CG:$CG,0)-1,MATCH($E336&amp;"/"&amp;I$1,Data!$1:$1,0)-1))=TRUE,"",IF(OFFSET(Data!$A$1,MATCH($D336,Data!$CG:$CG,0)-1,MATCH($E336&amp;"/"&amp;I$1,Data!$1:$1,0)-1)=0,"",OFFSET(Data!$A$1,MATCH($D336,Data!$CG:$CG,0)-1,MATCH($E336&amp;"/"&amp;I$1,Data!$1:$1,0)-1)))</f>
        <v/>
      </c>
      <c r="J336" s="252" t="str">
        <f ca="1">IF(ISERROR(OFFSET(Data!$A$1,MATCH($D336,Data!$CG:$CG,0)-1,MATCH($E336&amp;"/"&amp;J$1,Data!$1:$1,0)-1))=TRUE,"",IF(OFFSET(Data!$A$1,MATCH($D336,Data!$CG:$CG,0)-1,MATCH($E336&amp;"/"&amp;J$1,Data!$1:$1,0)-1)=0,"",OFFSET(Data!$A$1,MATCH($D336,Data!$CG:$CG,0)-1,MATCH($E336&amp;"/"&amp;J$1,Data!$1:$1,0)-1)))</f>
        <v/>
      </c>
      <c r="K336" s="252" t="str">
        <f ca="1">IF(ISERROR(OFFSET(Data!$A$1,MATCH($D336,Data!$CG:$CG,0)-1,MATCH($E336&amp;"/"&amp;K$1,Data!$1:$1,0)-1))=TRUE,"",IF(OFFSET(Data!$A$1,MATCH($D336,Data!$CG:$CG,0)-1,MATCH($E336&amp;"/"&amp;K$1,Data!$1:$1,0)-1)=0,"",OFFSET(Data!$A$1,MATCH($D336,Data!$CG:$CG,0)-1,MATCH($E336&amp;"/"&amp;K$1,Data!$1:$1,0)-1)))</f>
        <v/>
      </c>
      <c r="L336" s="252" t="str">
        <f ca="1">IF(ISERROR(OFFSET(Data!$A$1,MATCH($D336,Data!$CG:$CG,0)-1,MATCH($E336&amp;"/"&amp;L$1,Data!$1:$1,0)-1))=TRUE,"",IF(OFFSET(Data!$A$1,MATCH($D336,Data!$CG:$CG,0)-1,MATCH($E336&amp;"/"&amp;L$1,Data!$1:$1,0)-1)=0,"",OFFSET(Data!$A$1,MATCH($D336,Data!$CG:$CG,0)-1,MATCH($E336&amp;"/"&amp;L$1,Data!$1:$1,0)-1)))</f>
        <v/>
      </c>
      <c r="M336" s="252" t="str">
        <f ca="1">IF(ISERROR(OFFSET(Data!$A$1,MATCH($D336,Data!$CG:$CG,0)-1,MATCH($E336&amp;"/"&amp;M$1,Data!$1:$1,0)-1))=TRUE,"",IF(OFFSET(Data!$A$1,MATCH($D336,Data!$CG:$CG,0)-1,MATCH($E336&amp;"/"&amp;M$1,Data!$1:$1,0)-1)=0,"",OFFSET(Data!$A$1,MATCH($D336,Data!$CG:$CG,0)-1,MATCH($E336&amp;"/"&amp;M$1,Data!$1:$1,0)-1)))</f>
        <v/>
      </c>
      <c r="N336" s="252" t="str">
        <f ca="1">IF(ISERROR(OFFSET(Data!$A$1,MATCH($D336,Data!$CG:$CG,0)-1,MATCH($E336&amp;"/"&amp;N$1,Data!$1:$1,0)-1))=TRUE,"",IF(OFFSET(Data!$A$1,MATCH($D336,Data!$CG:$CG,0)-1,MATCH($E336&amp;"/"&amp;N$1,Data!$1:$1,0)-1)=0,"",OFFSET(Data!$A$1,MATCH($D336,Data!$CG:$CG,0)-1,MATCH($E336&amp;"/"&amp;N$1,Data!$1:$1,0)-1)))</f>
        <v/>
      </c>
      <c r="O336" s="252" t="str">
        <f ca="1">IF(ISERROR(OFFSET(Data!$A$1,MATCH($D336,Data!$CG:$CG,0)-1,MATCH($E336&amp;"/"&amp;O$1,Data!$1:$1,0)-1))=TRUE,"",IF(OFFSET(Data!$A$1,MATCH($D336,Data!$CG:$CG,0)-1,MATCH($E336&amp;"/"&amp;O$1,Data!$1:$1,0)-1)=0,"",OFFSET(Data!$A$1,MATCH($D336,Data!$CG:$CG,0)-1,MATCH($E336&amp;"/"&amp;O$1,Data!$1:$1,0)-1)))</f>
        <v/>
      </c>
      <c r="P336" s="252" t="str">
        <f ca="1">IF(ISERROR(OFFSET(Data!$A$1,MATCH($D336,Data!$CG:$CG,0)-1,MATCH($E336&amp;"/"&amp;P$1,Data!$1:$1,0)-1))=TRUE,"",IF(OFFSET(Data!$A$1,MATCH($D336,Data!$CG:$CG,0)-1,MATCH($E336&amp;"/"&amp;P$1,Data!$1:$1,0)-1)=0,"",OFFSET(Data!$A$1,MATCH($D336,Data!$CG:$CG,0)-1,MATCH($E336&amp;"/"&amp;P$1,Data!$1:$1,0)-1)))</f>
        <v/>
      </c>
      <c r="Q336" s="252" t="str">
        <f ca="1">IF(ISERROR(OFFSET(Data!$A$1,MATCH($D336,Data!$CG:$CG,0)-1,MATCH($E336&amp;"/"&amp;Q$1,Data!$1:$1,0)-1))=TRUE,"",IF(OFFSET(Data!$A$1,MATCH($D336,Data!$CG:$CG,0)-1,MATCH($E336&amp;"/"&amp;Q$1,Data!$1:$1,0)-1)=0,"",OFFSET(Data!$A$1,MATCH($D336,Data!$CG:$CG,0)-1,MATCH($E336&amp;"/"&amp;Q$1,Data!$1:$1,0)-1)))</f>
        <v/>
      </c>
      <c r="R336" s="252" t="str">
        <f ca="1">IF(ISERROR(OFFSET(Data!$A$1,MATCH($D336,Data!$CG:$CG,0)-1,MATCH($E336&amp;"/"&amp;R$1,Data!$1:$1,0)-1))=TRUE,"",IF(OFFSET(Data!$A$1,MATCH($D336,Data!$CG:$CG,0)-1,MATCH($E336&amp;"/"&amp;R$1,Data!$1:$1,0)-1)=0,"",OFFSET(Data!$A$1,MATCH($D336,Data!$CG:$CG,0)-1,MATCH($E336&amp;"/"&amp;R$1,Data!$1:$1,0)-1)))</f>
        <v/>
      </c>
      <c r="S336" s="252" t="str">
        <f ca="1">IF(ISERROR(OFFSET(Data!$A$1,MATCH($D336,Data!$CG:$CG,0)-1,MATCH($E336&amp;"/"&amp;S$1,Data!$1:$1,0)-1))=TRUE,"",IF(OFFSET(Data!$A$1,MATCH($D336,Data!$CG:$CG,0)-1,MATCH($E336&amp;"/"&amp;S$1,Data!$1:$1,0)-1)=0,"",OFFSET(Data!$A$1,MATCH($D336,Data!$CG:$CG,0)-1,MATCH($E336&amp;"/"&amp;S$1,Data!$1:$1,0)-1)))</f>
        <v/>
      </c>
      <c r="T336" s="252" t="str">
        <f ca="1">IF(ISERROR(OFFSET(Data!$A$1,MATCH($D336,Data!$CG:$CG,0)-1,MATCH($E336&amp;"/"&amp;T$1,Data!$1:$1,0)-1))=TRUE,"",IF(OFFSET(Data!$A$1,MATCH($D336,Data!$CG:$CG,0)-1,MATCH($E336&amp;"/"&amp;T$1,Data!$1:$1,0)-1)=0,"",OFFSET(Data!$A$1,MATCH($D336,Data!$CG:$CG,0)-1,MATCH($E336&amp;"/"&amp;T$1,Data!$1:$1,0)-1)))</f>
        <v/>
      </c>
      <c r="U336" s="252" t="str">
        <f ca="1">IF(ISERROR(OFFSET(Data!$A$1,MATCH($D336,Data!$CG:$CG,0)-1,MATCH($E336&amp;"/"&amp;U$1,Data!$1:$1,0)-1))=TRUE,"",IF(OFFSET(Data!$A$1,MATCH($D336,Data!$CG:$CG,0)-1,MATCH($E336&amp;"/"&amp;U$1,Data!$1:$1,0)-1)=0,"",OFFSET(Data!$A$1,MATCH($D336,Data!$CG:$CG,0)-1,MATCH($E336&amp;"/"&amp;U$1,Data!$1:$1,0)-1)))</f>
        <v/>
      </c>
      <c r="V336" s="252" t="str">
        <f ca="1">IF(ISERROR(OFFSET(Data!$A$1,MATCH($D336,Data!$CG:$CG,0)-1,MATCH($E336&amp;"/"&amp;V$1,Data!$1:$1,0)-1))=TRUE,"",IF(OFFSET(Data!$A$1,MATCH($D336,Data!$CG:$CG,0)-1,MATCH($E336&amp;"/"&amp;V$1,Data!$1:$1,0)-1)=0,"",OFFSET(Data!$A$1,MATCH($D336,Data!$CG:$CG,0)-1,MATCH($E336&amp;"/"&amp;V$1,Data!$1:$1,0)-1)))</f>
        <v/>
      </c>
      <c r="W336" s="269" t="str">
        <f ca="1">IF(ISERROR(OFFSET(Data!$A$1,MATCH($D336,Data!$CG:$CG,0)-1,MATCH($E336&amp;"/"&amp;W$1,Data!$1:$1,0)-1))=TRUE,"",IF(OFFSET(Data!$A$1,MATCH($D336,Data!$CG:$CG,0)-1,MATCH($E336&amp;"/"&amp;W$1,Data!$1:$1,0)-1)=0,"",OFFSET(Data!$A$1,MATCH($D336,Data!$CG:$CG,0)-1,MATCH($E336&amp;"/"&amp;W$1,Data!$1:$1,0)-1)))</f>
        <v/>
      </c>
      <c r="X336" s="252" t="str">
        <f ca="1">IF(ISERROR(OFFSET(Data!$A$1,MATCH($D336,Data!$CG:$CG,0)-1,MATCH($E336&amp;"/"&amp;X$1,Data!$1:$1,0)-1))=TRUE,"",IF(OFFSET(Data!$A$1,MATCH($D336,Data!$CG:$CG,0)-1,MATCH($E336&amp;"/"&amp;X$1,Data!$1:$1,0)-1)=0,"",OFFSET(Data!$A$1,MATCH($D336,Data!$CG:$CG,0)-1,MATCH($E336&amp;"/"&amp;X$1,Data!$1:$1,0)-1)))</f>
        <v/>
      </c>
      <c r="Y336" s="252" t="str">
        <f ca="1">IF(ISERROR(OFFSET(Data!$A$1,MATCH($D336,Data!$CG:$CG,0)-1,MATCH($E336&amp;"/"&amp;Y$1,Data!$1:$1,0)-1))=TRUE,"",IF(OFFSET(Data!$A$1,MATCH($D336,Data!$CG:$CG,0)-1,MATCH($E336&amp;"/"&amp;Y$1,Data!$1:$1,0)-1)=0,"",OFFSET(Data!$A$1,MATCH($D336,Data!$CG:$CG,0)-1,MATCH($E336&amp;"/"&amp;Y$1,Data!$1:$1,0)-1)))</f>
        <v/>
      </c>
      <c r="Z336" s="252" t="str">
        <f ca="1">IF(ISERROR(OFFSET(Data!$A$1,MATCH($D336,Data!$CG:$CG,0)-1,MATCH($E336&amp;"/"&amp;Z$1,Data!$1:$1,0)-1))=TRUE,"",IF(OFFSET(Data!$A$1,MATCH($D336,Data!$CG:$CG,0)-1,MATCH($E336&amp;"/"&amp;Z$1,Data!$1:$1,0)-1)=0,"",OFFSET(Data!$A$1,MATCH($D336,Data!$CG:$CG,0)-1,MATCH($E336&amp;"/"&amp;Z$1,Data!$1:$1,0)-1)))</f>
        <v/>
      </c>
      <c r="AA336" s="252" t="str">
        <f ca="1">IF(ISERROR(OFFSET(Data!$A$1,MATCH($D336,Data!$CG:$CG,0)-1,MATCH($E336&amp;"/"&amp;AA$1,Data!$1:$1,0)-1))=TRUE,"",IF(OFFSET(Data!$A$1,MATCH($D336,Data!$CG:$CG,0)-1,MATCH($E336&amp;"/"&amp;AA$1,Data!$1:$1,0)-1)=0,"",OFFSET(Data!$A$1,MATCH($D336,Data!$CG:$CG,0)-1,MATCH($E336&amp;"/"&amp;AA$1,Data!$1:$1,0)-1)))</f>
        <v/>
      </c>
      <c r="AB336" s="252" t="str">
        <f ca="1">IF(ISERROR(OFFSET(Data!$A$1,MATCH($D336,Data!$CG:$CG,0)-1,MATCH($E336&amp;"/"&amp;AB$1,Data!$1:$1,0)-1))=TRUE,"",IF(OFFSET(Data!$A$1,MATCH($D336,Data!$CG:$CG,0)-1,MATCH($E336&amp;"/"&amp;AB$1,Data!$1:$1,0)-1)=0,"",OFFSET(Data!$A$1,MATCH($D336,Data!$CG:$CG,0)-1,MATCH($E336&amp;"/"&amp;AB$1,Data!$1:$1,0)-1)))</f>
        <v/>
      </c>
      <c r="AC336" s="252" t="str">
        <f ca="1">IF(ISERROR(OFFSET(Data!$A$1,MATCH($D336,Data!$CG:$CG,0)-1,MATCH($E336&amp;"/"&amp;AC$1,Data!$1:$1,0)-1))=TRUE,"",IF(OFFSET(Data!$A$1,MATCH($D336,Data!$CG:$CG,0)-1,MATCH($E336&amp;"/"&amp;AC$1,Data!$1:$1,0)-1)=0,"",OFFSET(Data!$A$1,MATCH($D336,Data!$CG:$CG,0)-1,MATCH($E336&amp;"/"&amp;AC$1,Data!$1:$1,0)-1)))</f>
        <v/>
      </c>
      <c r="AD336" s="252" t="str">
        <f ca="1">IF(ISERROR(OFFSET(Data!$A$1,MATCH($D336,Data!$CG:$CG,0)-1,MATCH($E336&amp;"/"&amp;AD$1,Data!$1:$1,0)-1))=TRUE,"",IF(OFFSET(Data!$A$1,MATCH($D336,Data!$CG:$CG,0)-1,MATCH($E336&amp;"/"&amp;AD$1,Data!$1:$1,0)-1)=0,"",OFFSET(Data!$A$1,MATCH($D336,Data!$CG:$CG,0)-1,MATCH($E336&amp;"/"&amp;AD$1,Data!$1:$1,0)-1)))</f>
        <v/>
      </c>
      <c r="AE336" s="252" t="str">
        <f ca="1">IF(ISERROR(OFFSET(Data!$A$1,MATCH($D336,Data!$CG:$CG,0)-1,MATCH($E336&amp;"/"&amp;AE$1,Data!$1:$1,0)-1))=TRUE,"",IF(OFFSET(Data!$A$1,MATCH($D336,Data!$CG:$CG,0)-1,MATCH($E336&amp;"/"&amp;AE$1,Data!$1:$1,0)-1)=0,"",OFFSET(Data!$A$1,MATCH($D336,Data!$CG:$CG,0)-1,MATCH($E336&amp;"/"&amp;AE$1,Data!$1:$1,0)-1)))</f>
        <v/>
      </c>
      <c r="AF336" s="253" t="str">
        <f ca="1">IF(ISERROR(OFFSET(Data!$A$1,MATCH($D336,Data!$CG:$CG,0)-1,MATCH($E336&amp;"/"&amp;AF$1,Data!$1:$1,0)-1))=TRUE,"",IF(OFFSET(Data!$A$1,MATCH($D336,Data!$CG:$CG,0)-1,MATCH($E336&amp;"/"&amp;AF$1,Data!$1:$1,0)-1)=0,"",OFFSET(Data!$A$1,MATCH($D336,Data!$CG:$CG,0)-1,MATCH($E336&amp;"/"&amp;AF$1,Data!$1:$1,0)-1)))</f>
        <v/>
      </c>
      <c r="AG336" s="188">
        <f t="shared" ca="1" si="9"/>
        <v>0</v>
      </c>
      <c r="AH336" s="208">
        <f ca="1">SUM(AG334:AG336)</f>
        <v>0</v>
      </c>
    </row>
    <row r="337" spans="1:34" ht="15.75" hidden="1" customHeight="1" x14ac:dyDescent="0.25">
      <c r="A337" s="446"/>
      <c r="B337" s="469"/>
      <c r="C337" s="472"/>
      <c r="D337" s="50" t="e">
        <f>IF(C337&lt;&gt;"",C337,D336)</f>
        <v>#N/A</v>
      </c>
      <c r="E337" s="51" t="s">
        <v>24</v>
      </c>
      <c r="F337" s="254" t="str">
        <f ca="1">IF(ISERROR(OFFSET(Data!$A$1,MATCH($D337,Data!$CG:$CG,0)-1,MATCH($E337&amp;"/"&amp;F$1,Data!$1:$1,0)-1))=TRUE,"",IF(OFFSET(Data!$A$1,MATCH($D337,Data!$CG:$CG,0)-1,MATCH($E337&amp;"/"&amp;F$1,Data!$1:$1,0)-1)=0,"",OFFSET(Data!$A$1,MATCH($D337,Data!$CG:$CG,0)-1,MATCH($E337&amp;"/"&amp;F$1,Data!$1:$1,0)-1)))</f>
        <v/>
      </c>
      <c r="G337" s="252" t="str">
        <f ca="1">IF(ISERROR(OFFSET(Data!$A$1,MATCH($D337,Data!$CG:$CG,0)-1,MATCH($E337&amp;"/"&amp;G$1,Data!$1:$1,0)-1))=TRUE,"",IF(OFFSET(Data!$A$1,MATCH($D337,Data!$CG:$CG,0)-1,MATCH($E337&amp;"/"&amp;G$1,Data!$1:$1,0)-1)=0,"",OFFSET(Data!$A$1,MATCH($D337,Data!$CG:$CG,0)-1,MATCH($E337&amp;"/"&amp;G$1,Data!$1:$1,0)-1)))</f>
        <v/>
      </c>
      <c r="H337" s="252" t="str">
        <f ca="1">IF(ISERROR(OFFSET(Data!$A$1,MATCH($D337,Data!$CG:$CG,0)-1,MATCH($E337&amp;"/"&amp;H$1,Data!$1:$1,0)-1))=TRUE,"",IF(OFFSET(Data!$A$1,MATCH($D337,Data!$CG:$CG,0)-1,MATCH($E337&amp;"/"&amp;H$1,Data!$1:$1,0)-1)=0,"",OFFSET(Data!$A$1,MATCH($D337,Data!$CG:$CG,0)-1,MATCH($E337&amp;"/"&amp;H$1,Data!$1:$1,0)-1)))</f>
        <v/>
      </c>
      <c r="I337" s="252" t="str">
        <f ca="1">IF(ISERROR(OFFSET(Data!$A$1,MATCH($D337,Data!$CG:$CG,0)-1,MATCH($E337&amp;"/"&amp;I$1,Data!$1:$1,0)-1))=TRUE,"",IF(OFFSET(Data!$A$1,MATCH($D337,Data!$CG:$CG,0)-1,MATCH($E337&amp;"/"&amp;I$1,Data!$1:$1,0)-1)=0,"",OFFSET(Data!$A$1,MATCH($D337,Data!$CG:$CG,0)-1,MATCH($E337&amp;"/"&amp;I$1,Data!$1:$1,0)-1)))</f>
        <v/>
      </c>
      <c r="J337" s="252" t="str">
        <f ca="1">IF(ISERROR(OFFSET(Data!$A$1,MATCH($D337,Data!$CG:$CG,0)-1,MATCH($E337&amp;"/"&amp;J$1,Data!$1:$1,0)-1))=TRUE,"",IF(OFFSET(Data!$A$1,MATCH($D337,Data!$CG:$CG,0)-1,MATCH($E337&amp;"/"&amp;J$1,Data!$1:$1,0)-1)=0,"",OFFSET(Data!$A$1,MATCH($D337,Data!$CG:$CG,0)-1,MATCH($E337&amp;"/"&amp;J$1,Data!$1:$1,0)-1)))</f>
        <v/>
      </c>
      <c r="K337" s="252" t="str">
        <f ca="1">IF(ISERROR(OFFSET(Data!$A$1,MATCH($D337,Data!$CG:$CG,0)-1,MATCH($E337&amp;"/"&amp;K$1,Data!$1:$1,0)-1))=TRUE,"",IF(OFFSET(Data!$A$1,MATCH($D337,Data!$CG:$CG,0)-1,MATCH($E337&amp;"/"&amp;K$1,Data!$1:$1,0)-1)=0,"",OFFSET(Data!$A$1,MATCH($D337,Data!$CG:$CG,0)-1,MATCH($E337&amp;"/"&amp;K$1,Data!$1:$1,0)-1)))</f>
        <v/>
      </c>
      <c r="L337" s="252" t="str">
        <f ca="1">IF(ISERROR(OFFSET(Data!$A$1,MATCH($D337,Data!$CG:$CG,0)-1,MATCH($E337&amp;"/"&amp;L$1,Data!$1:$1,0)-1))=TRUE,"",IF(OFFSET(Data!$A$1,MATCH($D337,Data!$CG:$CG,0)-1,MATCH($E337&amp;"/"&amp;L$1,Data!$1:$1,0)-1)=0,"",OFFSET(Data!$A$1,MATCH($D337,Data!$CG:$CG,0)-1,MATCH($E337&amp;"/"&amp;L$1,Data!$1:$1,0)-1)))</f>
        <v/>
      </c>
      <c r="M337" s="252" t="str">
        <f ca="1">IF(ISERROR(OFFSET(Data!$A$1,MATCH($D337,Data!$CG:$CG,0)-1,MATCH($E337&amp;"/"&amp;M$1,Data!$1:$1,0)-1))=TRUE,"",IF(OFFSET(Data!$A$1,MATCH($D337,Data!$CG:$CG,0)-1,MATCH($E337&amp;"/"&amp;M$1,Data!$1:$1,0)-1)=0,"",OFFSET(Data!$A$1,MATCH($D337,Data!$CG:$CG,0)-1,MATCH($E337&amp;"/"&amp;M$1,Data!$1:$1,0)-1)))</f>
        <v/>
      </c>
      <c r="N337" s="252" t="str">
        <f ca="1">IF(ISERROR(OFFSET(Data!$A$1,MATCH($D337,Data!$CG:$CG,0)-1,MATCH($E337&amp;"/"&amp;N$1,Data!$1:$1,0)-1))=TRUE,"",IF(OFFSET(Data!$A$1,MATCH($D337,Data!$CG:$CG,0)-1,MATCH($E337&amp;"/"&amp;N$1,Data!$1:$1,0)-1)=0,"",OFFSET(Data!$A$1,MATCH($D337,Data!$CG:$CG,0)-1,MATCH($E337&amp;"/"&amp;N$1,Data!$1:$1,0)-1)))</f>
        <v/>
      </c>
      <c r="O337" s="252" t="str">
        <f ca="1">IF(ISERROR(OFFSET(Data!$A$1,MATCH($D337,Data!$CG:$CG,0)-1,MATCH($E337&amp;"/"&amp;O$1,Data!$1:$1,0)-1))=TRUE,"",IF(OFFSET(Data!$A$1,MATCH($D337,Data!$CG:$CG,0)-1,MATCH($E337&amp;"/"&amp;O$1,Data!$1:$1,0)-1)=0,"",OFFSET(Data!$A$1,MATCH($D337,Data!$CG:$CG,0)-1,MATCH($E337&amp;"/"&amp;O$1,Data!$1:$1,0)-1)))</f>
        <v/>
      </c>
      <c r="P337" s="252" t="str">
        <f ca="1">IF(ISERROR(OFFSET(Data!$A$1,MATCH($D337,Data!$CG:$CG,0)-1,MATCH($E337&amp;"/"&amp;P$1,Data!$1:$1,0)-1))=TRUE,"",IF(OFFSET(Data!$A$1,MATCH($D337,Data!$CG:$CG,0)-1,MATCH($E337&amp;"/"&amp;P$1,Data!$1:$1,0)-1)=0,"",OFFSET(Data!$A$1,MATCH($D337,Data!$CG:$CG,0)-1,MATCH($E337&amp;"/"&amp;P$1,Data!$1:$1,0)-1)))</f>
        <v/>
      </c>
      <c r="Q337" s="252" t="str">
        <f ca="1">IF(ISERROR(OFFSET(Data!$A$1,MATCH($D337,Data!$CG:$CG,0)-1,MATCH($E337&amp;"/"&amp;Q$1,Data!$1:$1,0)-1))=TRUE,"",IF(OFFSET(Data!$A$1,MATCH($D337,Data!$CG:$CG,0)-1,MATCH($E337&amp;"/"&amp;Q$1,Data!$1:$1,0)-1)=0,"",OFFSET(Data!$A$1,MATCH($D337,Data!$CG:$CG,0)-1,MATCH($E337&amp;"/"&amp;Q$1,Data!$1:$1,0)-1)))</f>
        <v/>
      </c>
      <c r="R337" s="252" t="str">
        <f ca="1">IF(ISERROR(OFFSET(Data!$A$1,MATCH($D337,Data!$CG:$CG,0)-1,MATCH($E337&amp;"/"&amp;R$1,Data!$1:$1,0)-1))=TRUE,"",IF(OFFSET(Data!$A$1,MATCH($D337,Data!$CG:$CG,0)-1,MATCH($E337&amp;"/"&amp;R$1,Data!$1:$1,0)-1)=0,"",OFFSET(Data!$A$1,MATCH($D337,Data!$CG:$CG,0)-1,MATCH($E337&amp;"/"&amp;R$1,Data!$1:$1,0)-1)))</f>
        <v/>
      </c>
      <c r="S337" s="252" t="str">
        <f ca="1">IF(ISERROR(OFFSET(Data!$A$1,MATCH($D337,Data!$CG:$CG,0)-1,MATCH($E337&amp;"/"&amp;S$1,Data!$1:$1,0)-1))=TRUE,"",IF(OFFSET(Data!$A$1,MATCH($D337,Data!$CG:$CG,0)-1,MATCH($E337&amp;"/"&amp;S$1,Data!$1:$1,0)-1)=0,"",OFFSET(Data!$A$1,MATCH($D337,Data!$CG:$CG,0)-1,MATCH($E337&amp;"/"&amp;S$1,Data!$1:$1,0)-1)))</f>
        <v/>
      </c>
      <c r="T337" s="252" t="str">
        <f ca="1">IF(ISERROR(OFFSET(Data!$A$1,MATCH($D337,Data!$CG:$CG,0)-1,MATCH($E337&amp;"/"&amp;T$1,Data!$1:$1,0)-1))=TRUE,"",IF(OFFSET(Data!$A$1,MATCH($D337,Data!$CG:$CG,0)-1,MATCH($E337&amp;"/"&amp;T$1,Data!$1:$1,0)-1)=0,"",OFFSET(Data!$A$1,MATCH($D337,Data!$CG:$CG,0)-1,MATCH($E337&amp;"/"&amp;T$1,Data!$1:$1,0)-1)))</f>
        <v/>
      </c>
      <c r="U337" s="252" t="str">
        <f ca="1">IF(ISERROR(OFFSET(Data!$A$1,MATCH($D337,Data!$CG:$CG,0)-1,MATCH($E337&amp;"/"&amp;U$1,Data!$1:$1,0)-1))=TRUE,"",IF(OFFSET(Data!$A$1,MATCH($D337,Data!$CG:$CG,0)-1,MATCH($E337&amp;"/"&amp;U$1,Data!$1:$1,0)-1)=0,"",OFFSET(Data!$A$1,MATCH($D337,Data!$CG:$CG,0)-1,MATCH($E337&amp;"/"&amp;U$1,Data!$1:$1,0)-1)))</f>
        <v/>
      </c>
      <c r="V337" s="252" t="str">
        <f ca="1">IF(ISERROR(OFFSET(Data!$A$1,MATCH($D337,Data!$CG:$CG,0)-1,MATCH($E337&amp;"/"&amp;V$1,Data!$1:$1,0)-1))=TRUE,"",IF(OFFSET(Data!$A$1,MATCH($D337,Data!$CG:$CG,0)-1,MATCH($E337&amp;"/"&amp;V$1,Data!$1:$1,0)-1)=0,"",OFFSET(Data!$A$1,MATCH($D337,Data!$CG:$CG,0)-1,MATCH($E337&amp;"/"&amp;V$1,Data!$1:$1,0)-1)))</f>
        <v/>
      </c>
      <c r="W337" s="269" t="str">
        <f ca="1">IF(ISERROR(OFFSET(Data!$A$1,MATCH($D337,Data!$CG:$CG,0)-1,MATCH($E337&amp;"/"&amp;W$1,Data!$1:$1,0)-1))=TRUE,"",IF(OFFSET(Data!$A$1,MATCH($D337,Data!$CG:$CG,0)-1,MATCH($E337&amp;"/"&amp;W$1,Data!$1:$1,0)-1)=0,"",OFFSET(Data!$A$1,MATCH($D337,Data!$CG:$CG,0)-1,MATCH($E337&amp;"/"&amp;W$1,Data!$1:$1,0)-1)))</f>
        <v/>
      </c>
      <c r="X337" s="252" t="str">
        <f ca="1">IF(ISERROR(OFFSET(Data!$A$1,MATCH($D337,Data!$CG:$CG,0)-1,MATCH($E337&amp;"/"&amp;X$1,Data!$1:$1,0)-1))=TRUE,"",IF(OFFSET(Data!$A$1,MATCH($D337,Data!$CG:$CG,0)-1,MATCH($E337&amp;"/"&amp;X$1,Data!$1:$1,0)-1)=0,"",OFFSET(Data!$A$1,MATCH($D337,Data!$CG:$CG,0)-1,MATCH($E337&amp;"/"&amp;X$1,Data!$1:$1,0)-1)))</f>
        <v/>
      </c>
      <c r="Y337" s="252" t="str">
        <f ca="1">IF(ISERROR(OFFSET(Data!$A$1,MATCH($D337,Data!$CG:$CG,0)-1,MATCH($E337&amp;"/"&amp;Y$1,Data!$1:$1,0)-1))=TRUE,"",IF(OFFSET(Data!$A$1,MATCH($D337,Data!$CG:$CG,0)-1,MATCH($E337&amp;"/"&amp;Y$1,Data!$1:$1,0)-1)=0,"",OFFSET(Data!$A$1,MATCH($D337,Data!$CG:$CG,0)-1,MATCH($E337&amp;"/"&amp;Y$1,Data!$1:$1,0)-1)))</f>
        <v/>
      </c>
      <c r="Z337" s="252" t="str">
        <f ca="1">IF(ISERROR(OFFSET(Data!$A$1,MATCH($D337,Data!$CG:$CG,0)-1,MATCH($E337&amp;"/"&amp;Z$1,Data!$1:$1,0)-1))=TRUE,"",IF(OFFSET(Data!$A$1,MATCH($D337,Data!$CG:$CG,0)-1,MATCH($E337&amp;"/"&amp;Z$1,Data!$1:$1,0)-1)=0,"",OFFSET(Data!$A$1,MATCH($D337,Data!$CG:$CG,0)-1,MATCH($E337&amp;"/"&amp;Z$1,Data!$1:$1,0)-1)))</f>
        <v/>
      </c>
      <c r="AA337" s="252" t="str">
        <f ca="1">IF(ISERROR(OFFSET(Data!$A$1,MATCH($D337,Data!$CG:$CG,0)-1,MATCH($E337&amp;"/"&amp;AA$1,Data!$1:$1,0)-1))=TRUE,"",IF(OFFSET(Data!$A$1,MATCH($D337,Data!$CG:$CG,0)-1,MATCH($E337&amp;"/"&amp;AA$1,Data!$1:$1,0)-1)=0,"",OFFSET(Data!$A$1,MATCH($D337,Data!$CG:$CG,0)-1,MATCH($E337&amp;"/"&amp;AA$1,Data!$1:$1,0)-1)))</f>
        <v/>
      </c>
      <c r="AB337" s="252" t="str">
        <f ca="1">IF(ISERROR(OFFSET(Data!$A$1,MATCH($D337,Data!$CG:$CG,0)-1,MATCH($E337&amp;"/"&amp;AB$1,Data!$1:$1,0)-1))=TRUE,"",IF(OFFSET(Data!$A$1,MATCH($D337,Data!$CG:$CG,0)-1,MATCH($E337&amp;"/"&amp;AB$1,Data!$1:$1,0)-1)=0,"",OFFSET(Data!$A$1,MATCH($D337,Data!$CG:$CG,0)-1,MATCH($E337&amp;"/"&amp;AB$1,Data!$1:$1,0)-1)))</f>
        <v/>
      </c>
      <c r="AC337" s="252" t="str">
        <f ca="1">IF(ISERROR(OFFSET(Data!$A$1,MATCH($D337,Data!$CG:$CG,0)-1,MATCH($E337&amp;"/"&amp;AC$1,Data!$1:$1,0)-1))=TRUE,"",IF(OFFSET(Data!$A$1,MATCH($D337,Data!$CG:$CG,0)-1,MATCH($E337&amp;"/"&amp;AC$1,Data!$1:$1,0)-1)=0,"",OFFSET(Data!$A$1,MATCH($D337,Data!$CG:$CG,0)-1,MATCH($E337&amp;"/"&amp;AC$1,Data!$1:$1,0)-1)))</f>
        <v/>
      </c>
      <c r="AD337" s="252" t="str">
        <f ca="1">IF(ISERROR(OFFSET(Data!$A$1,MATCH($D337,Data!$CG:$CG,0)-1,MATCH($E337&amp;"/"&amp;AD$1,Data!$1:$1,0)-1))=TRUE,"",IF(OFFSET(Data!$A$1,MATCH($D337,Data!$CG:$CG,0)-1,MATCH($E337&amp;"/"&amp;AD$1,Data!$1:$1,0)-1)=0,"",OFFSET(Data!$A$1,MATCH($D337,Data!$CG:$CG,0)-1,MATCH($E337&amp;"/"&amp;AD$1,Data!$1:$1,0)-1)))</f>
        <v/>
      </c>
      <c r="AE337" s="252" t="str">
        <f ca="1">IF(ISERROR(OFFSET(Data!$A$1,MATCH($D337,Data!$CG:$CG,0)-1,MATCH($E337&amp;"/"&amp;AE$1,Data!$1:$1,0)-1))=TRUE,"",IF(OFFSET(Data!$A$1,MATCH($D337,Data!$CG:$CG,0)-1,MATCH($E337&amp;"/"&amp;AE$1,Data!$1:$1,0)-1)=0,"",OFFSET(Data!$A$1,MATCH($D337,Data!$CG:$CG,0)-1,MATCH($E337&amp;"/"&amp;AE$1,Data!$1:$1,0)-1)))</f>
        <v/>
      </c>
      <c r="AF337" s="253" t="str">
        <f ca="1">IF(ISERROR(OFFSET(Data!$A$1,MATCH($D337,Data!$CG:$CG,0)-1,MATCH($E337&amp;"/"&amp;AF$1,Data!$1:$1,0)-1))=TRUE,"",IF(OFFSET(Data!$A$1,MATCH($D337,Data!$CG:$CG,0)-1,MATCH($E337&amp;"/"&amp;AF$1,Data!$1:$1,0)-1)=0,"",OFFSET(Data!$A$1,MATCH($D337,Data!$CG:$CG,0)-1,MATCH($E337&amp;"/"&amp;AF$1,Data!$1:$1,0)-1)))</f>
        <v/>
      </c>
      <c r="AG337" s="188">
        <f t="shared" ca="1" si="9"/>
        <v>0</v>
      </c>
      <c r="AH337" s="208">
        <f ca="1">SUM(AG334:AG337)</f>
        <v>0</v>
      </c>
    </row>
    <row r="338" spans="1:34" ht="15.75" hidden="1" customHeight="1" thickBot="1" x14ac:dyDescent="0.3">
      <c r="A338" s="447"/>
      <c r="B338" s="470"/>
      <c r="C338" s="473"/>
      <c r="D338" s="52" t="e">
        <f>IF(C338&lt;&gt;"",C338,D337)</f>
        <v>#N/A</v>
      </c>
      <c r="E338" s="53" t="s">
        <v>25</v>
      </c>
      <c r="F338" s="255" t="str">
        <f ca="1">IF(ISERROR(OFFSET(Data!$A$1,MATCH($D338,Data!$CG:$CG,0)-1,MATCH($E338&amp;"/"&amp;F$1,Data!$1:$1,0)-1))=TRUE,"",IF(OFFSET(Data!$A$1,MATCH($D338,Data!$CG:$CG,0)-1,MATCH($E338&amp;"/"&amp;F$1,Data!$1:$1,0)-1)=0,"",OFFSET(Data!$A$1,MATCH($D338,Data!$CG:$CG,0)-1,MATCH($E338&amp;"/"&amp;F$1,Data!$1:$1,0)-1)))</f>
        <v/>
      </c>
      <c r="G338" s="256" t="str">
        <f ca="1">IF(ISERROR(OFFSET(Data!$A$1,MATCH($D338,Data!$CG:$CG,0)-1,MATCH($E338&amp;"/"&amp;G$1,Data!$1:$1,0)-1))=TRUE,"",IF(OFFSET(Data!$A$1,MATCH($D338,Data!$CG:$CG,0)-1,MATCH($E338&amp;"/"&amp;G$1,Data!$1:$1,0)-1)=0,"",OFFSET(Data!$A$1,MATCH($D338,Data!$CG:$CG,0)-1,MATCH($E338&amp;"/"&amp;G$1,Data!$1:$1,0)-1)))</f>
        <v/>
      </c>
      <c r="H338" s="256" t="str">
        <f ca="1">IF(ISERROR(OFFSET(Data!$A$1,MATCH($D338,Data!$CG:$CG,0)-1,MATCH($E338&amp;"/"&amp;H$1,Data!$1:$1,0)-1))=TRUE,"",IF(OFFSET(Data!$A$1,MATCH($D338,Data!$CG:$CG,0)-1,MATCH($E338&amp;"/"&amp;H$1,Data!$1:$1,0)-1)=0,"",OFFSET(Data!$A$1,MATCH($D338,Data!$CG:$CG,0)-1,MATCH($E338&amp;"/"&amp;H$1,Data!$1:$1,0)-1)))</f>
        <v/>
      </c>
      <c r="I338" s="256" t="str">
        <f ca="1">IF(ISERROR(OFFSET(Data!$A$1,MATCH($D338,Data!$CG:$CG,0)-1,MATCH($E338&amp;"/"&amp;I$1,Data!$1:$1,0)-1))=TRUE,"",IF(OFFSET(Data!$A$1,MATCH($D338,Data!$CG:$CG,0)-1,MATCH($E338&amp;"/"&amp;I$1,Data!$1:$1,0)-1)=0,"",OFFSET(Data!$A$1,MATCH($D338,Data!$CG:$CG,0)-1,MATCH($E338&amp;"/"&amp;I$1,Data!$1:$1,0)-1)))</f>
        <v/>
      </c>
      <c r="J338" s="256" t="str">
        <f ca="1">IF(ISERROR(OFFSET(Data!$A$1,MATCH($D338,Data!$CG:$CG,0)-1,MATCH($E338&amp;"/"&amp;J$1,Data!$1:$1,0)-1))=TRUE,"",IF(OFFSET(Data!$A$1,MATCH($D338,Data!$CG:$CG,0)-1,MATCH($E338&amp;"/"&amp;J$1,Data!$1:$1,0)-1)=0,"",OFFSET(Data!$A$1,MATCH($D338,Data!$CG:$CG,0)-1,MATCH($E338&amp;"/"&amp;J$1,Data!$1:$1,0)-1)))</f>
        <v/>
      </c>
      <c r="K338" s="256" t="str">
        <f ca="1">IF(ISERROR(OFFSET(Data!$A$1,MATCH($D338,Data!$CG:$CG,0)-1,MATCH($E338&amp;"/"&amp;K$1,Data!$1:$1,0)-1))=TRUE,"",IF(OFFSET(Data!$A$1,MATCH($D338,Data!$CG:$CG,0)-1,MATCH($E338&amp;"/"&amp;K$1,Data!$1:$1,0)-1)=0,"",OFFSET(Data!$A$1,MATCH($D338,Data!$CG:$CG,0)-1,MATCH($E338&amp;"/"&amp;K$1,Data!$1:$1,0)-1)))</f>
        <v/>
      </c>
      <c r="L338" s="256" t="str">
        <f ca="1">IF(ISERROR(OFFSET(Data!$A$1,MATCH($D338,Data!$CG:$CG,0)-1,MATCH($E338&amp;"/"&amp;L$1,Data!$1:$1,0)-1))=TRUE,"",IF(OFFSET(Data!$A$1,MATCH($D338,Data!$CG:$CG,0)-1,MATCH($E338&amp;"/"&amp;L$1,Data!$1:$1,0)-1)=0,"",OFFSET(Data!$A$1,MATCH($D338,Data!$CG:$CG,0)-1,MATCH($E338&amp;"/"&amp;L$1,Data!$1:$1,0)-1)))</f>
        <v/>
      </c>
      <c r="M338" s="256" t="str">
        <f ca="1">IF(ISERROR(OFFSET(Data!$A$1,MATCH($D338,Data!$CG:$CG,0)-1,MATCH($E338&amp;"/"&amp;M$1,Data!$1:$1,0)-1))=TRUE,"",IF(OFFSET(Data!$A$1,MATCH($D338,Data!$CG:$CG,0)-1,MATCH($E338&amp;"/"&amp;M$1,Data!$1:$1,0)-1)=0,"",OFFSET(Data!$A$1,MATCH($D338,Data!$CG:$CG,0)-1,MATCH($E338&amp;"/"&amp;M$1,Data!$1:$1,0)-1)))</f>
        <v/>
      </c>
      <c r="N338" s="256" t="str">
        <f ca="1">IF(ISERROR(OFFSET(Data!$A$1,MATCH($D338,Data!$CG:$CG,0)-1,MATCH($E338&amp;"/"&amp;N$1,Data!$1:$1,0)-1))=TRUE,"",IF(OFFSET(Data!$A$1,MATCH($D338,Data!$CG:$CG,0)-1,MATCH($E338&amp;"/"&amp;N$1,Data!$1:$1,0)-1)=0,"",OFFSET(Data!$A$1,MATCH($D338,Data!$CG:$CG,0)-1,MATCH($E338&amp;"/"&amp;N$1,Data!$1:$1,0)-1)))</f>
        <v/>
      </c>
      <c r="O338" s="256" t="str">
        <f ca="1">IF(ISERROR(OFFSET(Data!$A$1,MATCH($D338,Data!$CG:$CG,0)-1,MATCH($E338&amp;"/"&amp;O$1,Data!$1:$1,0)-1))=TRUE,"",IF(OFFSET(Data!$A$1,MATCH($D338,Data!$CG:$CG,0)-1,MATCH($E338&amp;"/"&amp;O$1,Data!$1:$1,0)-1)=0,"",OFFSET(Data!$A$1,MATCH($D338,Data!$CG:$CG,0)-1,MATCH($E338&amp;"/"&amp;O$1,Data!$1:$1,0)-1)))</f>
        <v/>
      </c>
      <c r="P338" s="256" t="str">
        <f ca="1">IF(ISERROR(OFFSET(Data!$A$1,MATCH($D338,Data!$CG:$CG,0)-1,MATCH($E338&amp;"/"&amp;P$1,Data!$1:$1,0)-1))=TRUE,"",IF(OFFSET(Data!$A$1,MATCH($D338,Data!$CG:$CG,0)-1,MATCH($E338&amp;"/"&amp;P$1,Data!$1:$1,0)-1)=0,"",OFFSET(Data!$A$1,MATCH($D338,Data!$CG:$CG,0)-1,MATCH($E338&amp;"/"&amp;P$1,Data!$1:$1,0)-1)))</f>
        <v/>
      </c>
      <c r="Q338" s="256" t="str">
        <f ca="1">IF(ISERROR(OFFSET(Data!$A$1,MATCH($D338,Data!$CG:$CG,0)-1,MATCH($E338&amp;"/"&amp;Q$1,Data!$1:$1,0)-1))=TRUE,"",IF(OFFSET(Data!$A$1,MATCH($D338,Data!$CG:$CG,0)-1,MATCH($E338&amp;"/"&amp;Q$1,Data!$1:$1,0)-1)=0,"",OFFSET(Data!$A$1,MATCH($D338,Data!$CG:$CG,0)-1,MATCH($E338&amp;"/"&amp;Q$1,Data!$1:$1,0)-1)))</f>
        <v/>
      </c>
      <c r="R338" s="256" t="str">
        <f ca="1">IF(ISERROR(OFFSET(Data!$A$1,MATCH($D338,Data!$CG:$CG,0)-1,MATCH($E338&amp;"/"&amp;R$1,Data!$1:$1,0)-1))=TRUE,"",IF(OFFSET(Data!$A$1,MATCH($D338,Data!$CG:$CG,0)-1,MATCH($E338&amp;"/"&amp;R$1,Data!$1:$1,0)-1)=0,"",OFFSET(Data!$A$1,MATCH($D338,Data!$CG:$CG,0)-1,MATCH($E338&amp;"/"&amp;R$1,Data!$1:$1,0)-1)))</f>
        <v/>
      </c>
      <c r="S338" s="256" t="str">
        <f ca="1">IF(ISERROR(OFFSET(Data!$A$1,MATCH($D338,Data!$CG:$CG,0)-1,MATCH($E338&amp;"/"&amp;S$1,Data!$1:$1,0)-1))=TRUE,"",IF(OFFSET(Data!$A$1,MATCH($D338,Data!$CG:$CG,0)-1,MATCH($E338&amp;"/"&amp;S$1,Data!$1:$1,0)-1)=0,"",OFFSET(Data!$A$1,MATCH($D338,Data!$CG:$CG,0)-1,MATCH($E338&amp;"/"&amp;S$1,Data!$1:$1,0)-1)))</f>
        <v/>
      </c>
      <c r="T338" s="256" t="str">
        <f ca="1">IF(ISERROR(OFFSET(Data!$A$1,MATCH($D338,Data!$CG:$CG,0)-1,MATCH($E338&amp;"/"&amp;T$1,Data!$1:$1,0)-1))=TRUE,"",IF(OFFSET(Data!$A$1,MATCH($D338,Data!$CG:$CG,0)-1,MATCH($E338&amp;"/"&amp;T$1,Data!$1:$1,0)-1)=0,"",OFFSET(Data!$A$1,MATCH($D338,Data!$CG:$CG,0)-1,MATCH($E338&amp;"/"&amp;T$1,Data!$1:$1,0)-1)))</f>
        <v/>
      </c>
      <c r="U338" s="256" t="str">
        <f ca="1">IF(ISERROR(OFFSET(Data!$A$1,MATCH($D338,Data!$CG:$CG,0)-1,MATCH($E338&amp;"/"&amp;U$1,Data!$1:$1,0)-1))=TRUE,"",IF(OFFSET(Data!$A$1,MATCH($D338,Data!$CG:$CG,0)-1,MATCH($E338&amp;"/"&amp;U$1,Data!$1:$1,0)-1)=0,"",OFFSET(Data!$A$1,MATCH($D338,Data!$CG:$CG,0)-1,MATCH($E338&amp;"/"&amp;U$1,Data!$1:$1,0)-1)))</f>
        <v/>
      </c>
      <c r="V338" s="256" t="str">
        <f ca="1">IF(ISERROR(OFFSET(Data!$A$1,MATCH($D338,Data!$CG:$CG,0)-1,MATCH($E338&amp;"/"&amp;V$1,Data!$1:$1,0)-1))=TRUE,"",IF(OFFSET(Data!$A$1,MATCH($D338,Data!$CG:$CG,0)-1,MATCH($E338&amp;"/"&amp;V$1,Data!$1:$1,0)-1)=0,"",OFFSET(Data!$A$1,MATCH($D338,Data!$CG:$CG,0)-1,MATCH($E338&amp;"/"&amp;V$1,Data!$1:$1,0)-1)))</f>
        <v/>
      </c>
      <c r="W338" s="257" t="str">
        <f ca="1">IF(ISERROR(OFFSET(Data!$A$1,MATCH($D338,Data!$CG:$CG,0)-1,MATCH($E338&amp;"/"&amp;W$1,Data!$1:$1,0)-1))=TRUE,"",IF(OFFSET(Data!$A$1,MATCH($D338,Data!$CG:$CG,0)-1,MATCH($E338&amp;"/"&amp;W$1,Data!$1:$1,0)-1)=0,"",OFFSET(Data!$A$1,MATCH($D338,Data!$CG:$CG,0)-1,MATCH($E338&amp;"/"&amp;W$1,Data!$1:$1,0)-1)))</f>
        <v/>
      </c>
      <c r="X338" s="256" t="str">
        <f ca="1">IF(ISERROR(OFFSET(Data!$A$1,MATCH($D338,Data!$CG:$CG,0)-1,MATCH($E338&amp;"/"&amp;X$1,Data!$1:$1,0)-1))=TRUE,"",IF(OFFSET(Data!$A$1,MATCH($D338,Data!$CG:$CG,0)-1,MATCH($E338&amp;"/"&amp;X$1,Data!$1:$1,0)-1)=0,"",OFFSET(Data!$A$1,MATCH($D338,Data!$CG:$CG,0)-1,MATCH($E338&amp;"/"&amp;X$1,Data!$1:$1,0)-1)))</f>
        <v/>
      </c>
      <c r="Y338" s="256" t="str">
        <f ca="1">IF(ISERROR(OFFSET(Data!$A$1,MATCH($D338,Data!$CG:$CG,0)-1,MATCH($E338&amp;"/"&amp;Y$1,Data!$1:$1,0)-1))=TRUE,"",IF(OFFSET(Data!$A$1,MATCH($D338,Data!$CG:$CG,0)-1,MATCH($E338&amp;"/"&amp;Y$1,Data!$1:$1,0)-1)=0,"",OFFSET(Data!$A$1,MATCH($D338,Data!$CG:$CG,0)-1,MATCH($E338&amp;"/"&amp;Y$1,Data!$1:$1,0)-1)))</f>
        <v/>
      </c>
      <c r="Z338" s="256" t="str">
        <f ca="1">IF(ISERROR(OFFSET(Data!$A$1,MATCH($D338,Data!$CG:$CG,0)-1,MATCH($E338&amp;"/"&amp;Z$1,Data!$1:$1,0)-1))=TRUE,"",IF(OFFSET(Data!$A$1,MATCH($D338,Data!$CG:$CG,0)-1,MATCH($E338&amp;"/"&amp;Z$1,Data!$1:$1,0)-1)=0,"",OFFSET(Data!$A$1,MATCH($D338,Data!$CG:$CG,0)-1,MATCH($E338&amp;"/"&amp;Z$1,Data!$1:$1,0)-1)))</f>
        <v/>
      </c>
      <c r="AA338" s="256" t="str">
        <f ca="1">IF(ISERROR(OFFSET(Data!$A$1,MATCH($D338,Data!$CG:$CG,0)-1,MATCH($E338&amp;"/"&amp;AA$1,Data!$1:$1,0)-1))=TRUE,"",IF(OFFSET(Data!$A$1,MATCH($D338,Data!$CG:$CG,0)-1,MATCH($E338&amp;"/"&amp;AA$1,Data!$1:$1,0)-1)=0,"",OFFSET(Data!$A$1,MATCH($D338,Data!$CG:$CG,0)-1,MATCH($E338&amp;"/"&amp;AA$1,Data!$1:$1,0)-1)))</f>
        <v/>
      </c>
      <c r="AB338" s="256" t="str">
        <f ca="1">IF(ISERROR(OFFSET(Data!$A$1,MATCH($D338,Data!$CG:$CG,0)-1,MATCH($E338&amp;"/"&amp;AB$1,Data!$1:$1,0)-1))=TRUE,"",IF(OFFSET(Data!$A$1,MATCH($D338,Data!$CG:$CG,0)-1,MATCH($E338&amp;"/"&amp;AB$1,Data!$1:$1,0)-1)=0,"",OFFSET(Data!$A$1,MATCH($D338,Data!$CG:$CG,0)-1,MATCH($E338&amp;"/"&amp;AB$1,Data!$1:$1,0)-1)))</f>
        <v/>
      </c>
      <c r="AC338" s="256" t="str">
        <f ca="1">IF(ISERROR(OFFSET(Data!$A$1,MATCH($D338,Data!$CG:$CG,0)-1,MATCH($E338&amp;"/"&amp;AC$1,Data!$1:$1,0)-1))=TRUE,"",IF(OFFSET(Data!$A$1,MATCH($D338,Data!$CG:$CG,0)-1,MATCH($E338&amp;"/"&amp;AC$1,Data!$1:$1,0)-1)=0,"",OFFSET(Data!$A$1,MATCH($D338,Data!$CG:$CG,0)-1,MATCH($E338&amp;"/"&amp;AC$1,Data!$1:$1,0)-1)))</f>
        <v/>
      </c>
      <c r="AD338" s="256" t="str">
        <f ca="1">IF(ISERROR(OFFSET(Data!$A$1,MATCH($D338,Data!$CG:$CG,0)-1,MATCH($E338&amp;"/"&amp;AD$1,Data!$1:$1,0)-1))=TRUE,"",IF(OFFSET(Data!$A$1,MATCH($D338,Data!$CG:$CG,0)-1,MATCH($E338&amp;"/"&amp;AD$1,Data!$1:$1,0)-1)=0,"",OFFSET(Data!$A$1,MATCH($D338,Data!$CG:$CG,0)-1,MATCH($E338&amp;"/"&amp;AD$1,Data!$1:$1,0)-1)))</f>
        <v/>
      </c>
      <c r="AE338" s="256" t="str">
        <f ca="1">IF(ISERROR(OFFSET(Data!$A$1,MATCH($D338,Data!$CG:$CG,0)-1,MATCH($E338&amp;"/"&amp;AE$1,Data!$1:$1,0)-1))=TRUE,"",IF(OFFSET(Data!$A$1,MATCH($D338,Data!$CG:$CG,0)-1,MATCH($E338&amp;"/"&amp;AE$1,Data!$1:$1,0)-1)=0,"",OFFSET(Data!$A$1,MATCH($D338,Data!$CG:$CG,0)-1,MATCH($E338&amp;"/"&amp;AE$1,Data!$1:$1,0)-1)))</f>
        <v/>
      </c>
      <c r="AF338" s="258" t="str">
        <f ca="1">IF(ISERROR(OFFSET(Data!$A$1,MATCH($D338,Data!$CG:$CG,0)-1,MATCH($E338&amp;"/"&amp;AF$1,Data!$1:$1,0)-1))=TRUE,"",IF(OFFSET(Data!$A$1,MATCH($D338,Data!$CG:$CG,0)-1,MATCH($E338&amp;"/"&amp;AF$1,Data!$1:$1,0)-1)=0,"",OFFSET(Data!$A$1,MATCH($D338,Data!$CG:$CG,0)-1,MATCH($E338&amp;"/"&amp;AF$1,Data!$1:$1,0)-1)))</f>
        <v/>
      </c>
      <c r="AG338" s="197">
        <f t="shared" ca="1" si="9"/>
        <v>0</v>
      </c>
      <c r="AH338" s="209">
        <f ca="1">SUM(AG334:AG338)</f>
        <v>0</v>
      </c>
    </row>
    <row r="339" spans="1:34" ht="15" hidden="1" customHeight="1" x14ac:dyDescent="0.25">
      <c r="A339" s="445">
        <v>67</v>
      </c>
      <c r="B339" s="468" t="e">
        <f>INDEX(Data!CI:CI,MATCH("M"&amp;A339,Data!A:A,0))</f>
        <v>#N/A</v>
      </c>
      <c r="C339" s="471" t="e">
        <f>INDEX(Data!CG:CG,MATCH("M"&amp;A339,Data!A:A,0))</f>
        <v>#N/A</v>
      </c>
      <c r="D339" s="48" t="e">
        <f>IF(C339&lt;&gt;"",C339,#REF!)</f>
        <v>#N/A</v>
      </c>
      <c r="E339" s="49" t="s">
        <v>21</v>
      </c>
      <c r="F339" s="271" t="str">
        <f ca="1">IF(ISERROR(OFFSET(Data!$A$1,MATCH($D339,Data!$CG:$CG,0)-1,MATCH($E339&amp;"/"&amp;F$1,Data!$1:$1,0)-1))=TRUE,"",IF(OFFSET(Data!$A$1,MATCH($D339,Data!$CG:$CG,0)-1,MATCH($E339&amp;"/"&amp;F$1,Data!$1:$1,0)-1)=0,"",OFFSET(Data!$A$1,MATCH($D339,Data!$CG:$CG,0)-1,MATCH($E339&amp;"/"&amp;F$1,Data!$1:$1,0)-1)))</f>
        <v/>
      </c>
      <c r="G339" s="250" t="str">
        <f ca="1">IF(ISERROR(OFFSET(Data!$A$1,MATCH($D339,Data!$CG:$CG,0)-1,MATCH($E339&amp;"/"&amp;G$1,Data!$1:$1,0)-1))=TRUE,"",IF(OFFSET(Data!$A$1,MATCH($D339,Data!$CG:$CG,0)-1,MATCH($E339&amp;"/"&amp;G$1,Data!$1:$1,0)-1)=0,"",OFFSET(Data!$A$1,MATCH($D339,Data!$CG:$CG,0)-1,MATCH($E339&amp;"/"&amp;G$1,Data!$1:$1,0)-1)))</f>
        <v/>
      </c>
      <c r="H339" s="250" t="str">
        <f ca="1">IF(ISERROR(OFFSET(Data!$A$1,MATCH($D339,Data!$CG:$CG,0)-1,MATCH($E339&amp;"/"&amp;H$1,Data!$1:$1,0)-1))=TRUE,"",IF(OFFSET(Data!$A$1,MATCH($D339,Data!$CG:$CG,0)-1,MATCH($E339&amp;"/"&amp;H$1,Data!$1:$1,0)-1)=0,"",OFFSET(Data!$A$1,MATCH($D339,Data!$CG:$CG,0)-1,MATCH($E339&amp;"/"&amp;H$1,Data!$1:$1,0)-1)))</f>
        <v/>
      </c>
      <c r="I339" s="250" t="str">
        <f ca="1">IF(ISERROR(OFFSET(Data!$A$1,MATCH($D339,Data!$CG:$CG,0)-1,MATCH($E339&amp;"/"&amp;I$1,Data!$1:$1,0)-1))=TRUE,"",IF(OFFSET(Data!$A$1,MATCH($D339,Data!$CG:$CG,0)-1,MATCH($E339&amp;"/"&amp;I$1,Data!$1:$1,0)-1)=0,"",OFFSET(Data!$A$1,MATCH($D339,Data!$CG:$CG,0)-1,MATCH($E339&amp;"/"&amp;I$1,Data!$1:$1,0)-1)))</f>
        <v/>
      </c>
      <c r="J339" s="250" t="str">
        <f ca="1">IF(ISERROR(OFFSET(Data!$A$1,MATCH($D339,Data!$CG:$CG,0)-1,MATCH($E339&amp;"/"&amp;J$1,Data!$1:$1,0)-1))=TRUE,"",IF(OFFSET(Data!$A$1,MATCH($D339,Data!$CG:$CG,0)-1,MATCH($E339&amp;"/"&amp;J$1,Data!$1:$1,0)-1)=0,"",OFFSET(Data!$A$1,MATCH($D339,Data!$CG:$CG,0)-1,MATCH($E339&amp;"/"&amp;J$1,Data!$1:$1,0)-1)))</f>
        <v/>
      </c>
      <c r="K339" s="250" t="str">
        <f ca="1">IF(ISERROR(OFFSET(Data!$A$1,MATCH($D339,Data!$CG:$CG,0)-1,MATCH($E339&amp;"/"&amp;K$1,Data!$1:$1,0)-1))=TRUE,"",IF(OFFSET(Data!$A$1,MATCH($D339,Data!$CG:$CG,0)-1,MATCH($E339&amp;"/"&amp;K$1,Data!$1:$1,0)-1)=0,"",OFFSET(Data!$A$1,MATCH($D339,Data!$CG:$CG,0)-1,MATCH($E339&amp;"/"&amp;K$1,Data!$1:$1,0)-1)))</f>
        <v/>
      </c>
      <c r="L339" s="250" t="str">
        <f ca="1">IF(ISERROR(OFFSET(Data!$A$1,MATCH($D339,Data!$CG:$CG,0)-1,MATCH($E339&amp;"/"&amp;L$1,Data!$1:$1,0)-1))=TRUE,"",IF(OFFSET(Data!$A$1,MATCH($D339,Data!$CG:$CG,0)-1,MATCH($E339&amp;"/"&amp;L$1,Data!$1:$1,0)-1)=0,"",OFFSET(Data!$A$1,MATCH($D339,Data!$CG:$CG,0)-1,MATCH($E339&amp;"/"&amp;L$1,Data!$1:$1,0)-1)))</f>
        <v/>
      </c>
      <c r="M339" s="250" t="str">
        <f ca="1">IF(ISERROR(OFFSET(Data!$A$1,MATCH($D339,Data!$CG:$CG,0)-1,MATCH($E339&amp;"/"&amp;M$1,Data!$1:$1,0)-1))=TRUE,"",IF(OFFSET(Data!$A$1,MATCH($D339,Data!$CG:$CG,0)-1,MATCH($E339&amp;"/"&amp;M$1,Data!$1:$1,0)-1)=0,"",OFFSET(Data!$A$1,MATCH($D339,Data!$CG:$CG,0)-1,MATCH($E339&amp;"/"&amp;M$1,Data!$1:$1,0)-1)))</f>
        <v/>
      </c>
      <c r="N339" s="250" t="str">
        <f ca="1">IF(ISERROR(OFFSET(Data!$A$1,MATCH($D339,Data!$CG:$CG,0)-1,MATCH($E339&amp;"/"&amp;N$1,Data!$1:$1,0)-1))=TRUE,"",IF(OFFSET(Data!$A$1,MATCH($D339,Data!$CG:$CG,0)-1,MATCH($E339&amp;"/"&amp;N$1,Data!$1:$1,0)-1)=0,"",OFFSET(Data!$A$1,MATCH($D339,Data!$CG:$CG,0)-1,MATCH($E339&amp;"/"&amp;N$1,Data!$1:$1,0)-1)))</f>
        <v/>
      </c>
      <c r="O339" s="250" t="str">
        <f ca="1">IF(ISERROR(OFFSET(Data!$A$1,MATCH($D339,Data!$CG:$CG,0)-1,MATCH($E339&amp;"/"&amp;O$1,Data!$1:$1,0)-1))=TRUE,"",IF(OFFSET(Data!$A$1,MATCH($D339,Data!$CG:$CG,0)-1,MATCH($E339&amp;"/"&amp;O$1,Data!$1:$1,0)-1)=0,"",OFFSET(Data!$A$1,MATCH($D339,Data!$CG:$CG,0)-1,MATCH($E339&amp;"/"&amp;O$1,Data!$1:$1,0)-1)))</f>
        <v/>
      </c>
      <c r="P339" s="250" t="str">
        <f ca="1">IF(ISERROR(OFFSET(Data!$A$1,MATCH($D339,Data!$CG:$CG,0)-1,MATCH($E339&amp;"/"&amp;P$1,Data!$1:$1,0)-1))=TRUE,"",IF(OFFSET(Data!$A$1,MATCH($D339,Data!$CG:$CG,0)-1,MATCH($E339&amp;"/"&amp;P$1,Data!$1:$1,0)-1)=0,"",OFFSET(Data!$A$1,MATCH($D339,Data!$CG:$CG,0)-1,MATCH($E339&amp;"/"&amp;P$1,Data!$1:$1,0)-1)))</f>
        <v/>
      </c>
      <c r="Q339" s="250" t="str">
        <f ca="1">IF(ISERROR(OFFSET(Data!$A$1,MATCH($D339,Data!$CG:$CG,0)-1,MATCH($E339&amp;"/"&amp;Q$1,Data!$1:$1,0)-1))=TRUE,"",IF(OFFSET(Data!$A$1,MATCH($D339,Data!$CG:$CG,0)-1,MATCH($E339&amp;"/"&amp;Q$1,Data!$1:$1,0)-1)=0,"",OFFSET(Data!$A$1,MATCH($D339,Data!$CG:$CG,0)-1,MATCH($E339&amp;"/"&amp;Q$1,Data!$1:$1,0)-1)))</f>
        <v/>
      </c>
      <c r="R339" s="250" t="str">
        <f ca="1">IF(ISERROR(OFFSET(Data!$A$1,MATCH($D339,Data!$CG:$CG,0)-1,MATCH($E339&amp;"/"&amp;R$1,Data!$1:$1,0)-1))=TRUE,"",IF(OFFSET(Data!$A$1,MATCH($D339,Data!$CG:$CG,0)-1,MATCH($E339&amp;"/"&amp;R$1,Data!$1:$1,0)-1)=0,"",OFFSET(Data!$A$1,MATCH($D339,Data!$CG:$CG,0)-1,MATCH($E339&amp;"/"&amp;R$1,Data!$1:$1,0)-1)))</f>
        <v/>
      </c>
      <c r="S339" s="250" t="str">
        <f ca="1">IF(ISERROR(OFFSET(Data!$A$1,MATCH($D339,Data!$CG:$CG,0)-1,MATCH($E339&amp;"/"&amp;S$1,Data!$1:$1,0)-1))=TRUE,"",IF(OFFSET(Data!$A$1,MATCH($D339,Data!$CG:$CG,0)-1,MATCH($E339&amp;"/"&amp;S$1,Data!$1:$1,0)-1)=0,"",OFFSET(Data!$A$1,MATCH($D339,Data!$CG:$CG,0)-1,MATCH($E339&amp;"/"&amp;S$1,Data!$1:$1,0)-1)))</f>
        <v/>
      </c>
      <c r="T339" s="250" t="str">
        <f ca="1">IF(ISERROR(OFFSET(Data!$A$1,MATCH($D339,Data!$CG:$CG,0)-1,MATCH($E339&amp;"/"&amp;T$1,Data!$1:$1,0)-1))=TRUE,"",IF(OFFSET(Data!$A$1,MATCH($D339,Data!$CG:$CG,0)-1,MATCH($E339&amp;"/"&amp;T$1,Data!$1:$1,0)-1)=0,"",OFFSET(Data!$A$1,MATCH($D339,Data!$CG:$CG,0)-1,MATCH($E339&amp;"/"&amp;T$1,Data!$1:$1,0)-1)))</f>
        <v/>
      </c>
      <c r="U339" s="250" t="str">
        <f ca="1">IF(ISERROR(OFFSET(Data!$A$1,MATCH($D339,Data!$CG:$CG,0)-1,MATCH($E339&amp;"/"&amp;U$1,Data!$1:$1,0)-1))=TRUE,"",IF(OFFSET(Data!$A$1,MATCH($D339,Data!$CG:$CG,0)-1,MATCH($E339&amp;"/"&amp;U$1,Data!$1:$1,0)-1)=0,"",OFFSET(Data!$A$1,MATCH($D339,Data!$CG:$CG,0)-1,MATCH($E339&amp;"/"&amp;U$1,Data!$1:$1,0)-1)))</f>
        <v/>
      </c>
      <c r="V339" s="250" t="str">
        <f ca="1">IF(ISERROR(OFFSET(Data!$A$1,MATCH($D339,Data!$CG:$CG,0)-1,MATCH($E339&amp;"/"&amp;V$1,Data!$1:$1,0)-1))=TRUE,"",IF(OFFSET(Data!$A$1,MATCH($D339,Data!$CG:$CG,0)-1,MATCH($E339&amp;"/"&amp;V$1,Data!$1:$1,0)-1)=0,"",OFFSET(Data!$A$1,MATCH($D339,Data!$CG:$CG,0)-1,MATCH($E339&amp;"/"&amp;V$1,Data!$1:$1,0)-1)))</f>
        <v/>
      </c>
      <c r="W339" s="272" t="str">
        <f ca="1">IF(ISERROR(OFFSET(Data!$A$1,MATCH($D339,Data!$CG:$CG,0)-1,MATCH($E339&amp;"/"&amp;W$1,Data!$1:$1,0)-1))=TRUE,"",IF(OFFSET(Data!$A$1,MATCH($D339,Data!$CG:$CG,0)-1,MATCH($E339&amp;"/"&amp;W$1,Data!$1:$1,0)-1)=0,"",OFFSET(Data!$A$1,MATCH($D339,Data!$CG:$CG,0)-1,MATCH($E339&amp;"/"&amp;W$1,Data!$1:$1,0)-1)))</f>
        <v/>
      </c>
      <c r="X339" s="250" t="str">
        <f ca="1">IF(ISERROR(OFFSET(Data!$A$1,MATCH($D339,Data!$CG:$CG,0)-1,MATCH($E339&amp;"/"&amp;X$1,Data!$1:$1,0)-1))=TRUE,"",IF(OFFSET(Data!$A$1,MATCH($D339,Data!$CG:$CG,0)-1,MATCH($E339&amp;"/"&amp;X$1,Data!$1:$1,0)-1)=0,"",OFFSET(Data!$A$1,MATCH($D339,Data!$CG:$CG,0)-1,MATCH($E339&amp;"/"&amp;X$1,Data!$1:$1,0)-1)))</f>
        <v/>
      </c>
      <c r="Y339" s="250" t="str">
        <f ca="1">IF(ISERROR(OFFSET(Data!$A$1,MATCH($D339,Data!$CG:$CG,0)-1,MATCH($E339&amp;"/"&amp;Y$1,Data!$1:$1,0)-1))=TRUE,"",IF(OFFSET(Data!$A$1,MATCH($D339,Data!$CG:$CG,0)-1,MATCH($E339&amp;"/"&amp;Y$1,Data!$1:$1,0)-1)=0,"",OFFSET(Data!$A$1,MATCH($D339,Data!$CG:$CG,0)-1,MATCH($E339&amp;"/"&amp;Y$1,Data!$1:$1,0)-1)))</f>
        <v/>
      </c>
      <c r="Z339" s="250" t="str">
        <f ca="1">IF(ISERROR(OFFSET(Data!$A$1,MATCH($D339,Data!$CG:$CG,0)-1,MATCH($E339&amp;"/"&amp;Z$1,Data!$1:$1,0)-1))=TRUE,"",IF(OFFSET(Data!$A$1,MATCH($D339,Data!$CG:$CG,0)-1,MATCH($E339&amp;"/"&amp;Z$1,Data!$1:$1,0)-1)=0,"",OFFSET(Data!$A$1,MATCH($D339,Data!$CG:$CG,0)-1,MATCH($E339&amp;"/"&amp;Z$1,Data!$1:$1,0)-1)))</f>
        <v/>
      </c>
      <c r="AA339" s="250" t="str">
        <f ca="1">IF(ISERROR(OFFSET(Data!$A$1,MATCH($D339,Data!$CG:$CG,0)-1,MATCH($E339&amp;"/"&amp;AA$1,Data!$1:$1,0)-1))=TRUE,"",IF(OFFSET(Data!$A$1,MATCH($D339,Data!$CG:$CG,0)-1,MATCH($E339&amp;"/"&amp;AA$1,Data!$1:$1,0)-1)=0,"",OFFSET(Data!$A$1,MATCH($D339,Data!$CG:$CG,0)-1,MATCH($E339&amp;"/"&amp;AA$1,Data!$1:$1,0)-1)))</f>
        <v/>
      </c>
      <c r="AB339" s="250" t="str">
        <f ca="1">IF(ISERROR(OFFSET(Data!$A$1,MATCH($D339,Data!$CG:$CG,0)-1,MATCH($E339&amp;"/"&amp;AB$1,Data!$1:$1,0)-1))=TRUE,"",IF(OFFSET(Data!$A$1,MATCH($D339,Data!$CG:$CG,0)-1,MATCH($E339&amp;"/"&amp;AB$1,Data!$1:$1,0)-1)=0,"",OFFSET(Data!$A$1,MATCH($D339,Data!$CG:$CG,0)-1,MATCH($E339&amp;"/"&amp;AB$1,Data!$1:$1,0)-1)))</f>
        <v/>
      </c>
      <c r="AC339" s="250" t="str">
        <f ca="1">IF(ISERROR(OFFSET(Data!$A$1,MATCH($D339,Data!$CG:$CG,0)-1,MATCH($E339&amp;"/"&amp;AC$1,Data!$1:$1,0)-1))=TRUE,"",IF(OFFSET(Data!$A$1,MATCH($D339,Data!$CG:$CG,0)-1,MATCH($E339&amp;"/"&amp;AC$1,Data!$1:$1,0)-1)=0,"",OFFSET(Data!$A$1,MATCH($D339,Data!$CG:$CG,0)-1,MATCH($E339&amp;"/"&amp;AC$1,Data!$1:$1,0)-1)))</f>
        <v/>
      </c>
      <c r="AD339" s="250" t="str">
        <f ca="1">IF(ISERROR(OFFSET(Data!$A$1,MATCH($D339,Data!$CG:$CG,0)-1,MATCH($E339&amp;"/"&amp;AD$1,Data!$1:$1,0)-1))=TRUE,"",IF(OFFSET(Data!$A$1,MATCH($D339,Data!$CG:$CG,0)-1,MATCH($E339&amp;"/"&amp;AD$1,Data!$1:$1,0)-1)=0,"",OFFSET(Data!$A$1,MATCH($D339,Data!$CG:$CG,0)-1,MATCH($E339&amp;"/"&amp;AD$1,Data!$1:$1,0)-1)))</f>
        <v/>
      </c>
      <c r="AE339" s="250" t="str">
        <f ca="1">IF(ISERROR(OFFSET(Data!$A$1,MATCH($D339,Data!$CG:$CG,0)-1,MATCH($E339&amp;"/"&amp;AE$1,Data!$1:$1,0)-1))=TRUE,"",IF(OFFSET(Data!$A$1,MATCH($D339,Data!$CG:$CG,0)-1,MATCH($E339&amp;"/"&amp;AE$1,Data!$1:$1,0)-1)=0,"",OFFSET(Data!$A$1,MATCH($D339,Data!$CG:$CG,0)-1,MATCH($E339&amp;"/"&amp;AE$1,Data!$1:$1,0)-1)))</f>
        <v/>
      </c>
      <c r="AF339" s="251" t="str">
        <f ca="1">IF(ISERROR(OFFSET(Data!$A$1,MATCH($D339,Data!$CG:$CG,0)-1,MATCH($E339&amp;"/"&amp;AF$1,Data!$1:$1,0)-1))=TRUE,"",IF(OFFSET(Data!$A$1,MATCH($D339,Data!$CG:$CG,0)-1,MATCH($E339&amp;"/"&amp;AF$1,Data!$1:$1,0)-1)=0,"",OFFSET(Data!$A$1,MATCH($D339,Data!$CG:$CG,0)-1,MATCH($E339&amp;"/"&amp;AF$1,Data!$1:$1,0)-1)))</f>
        <v/>
      </c>
      <c r="AG339" s="206">
        <f t="shared" ca="1" si="9"/>
        <v>0</v>
      </c>
      <c r="AH339" s="207">
        <f ca="1">AG339</f>
        <v>0</v>
      </c>
    </row>
    <row r="340" spans="1:34" ht="15" hidden="1" customHeight="1" thickBot="1" x14ac:dyDescent="0.3">
      <c r="A340" s="446"/>
      <c r="B340" s="469"/>
      <c r="C340" s="472"/>
      <c r="D340" s="50" t="e">
        <f>IF(C340&lt;&gt;"",C340,D339)</f>
        <v>#N/A</v>
      </c>
      <c r="E340" s="51" t="s">
        <v>22</v>
      </c>
      <c r="F340" s="254" t="str">
        <f ca="1">IF(ISERROR(OFFSET(Data!$A$1,MATCH($D340,Data!$CG:$CG,0)-1,MATCH($E340&amp;"/"&amp;F$1,Data!$1:$1,0)-1))=TRUE,"",IF(OFFSET(Data!$A$1,MATCH($D340,Data!$CG:$CG,0)-1,MATCH($E340&amp;"/"&amp;F$1,Data!$1:$1,0)-1)=0,"",OFFSET(Data!$A$1,MATCH($D340,Data!$CG:$CG,0)-1,MATCH($E340&amp;"/"&amp;F$1,Data!$1:$1,0)-1)))</f>
        <v/>
      </c>
      <c r="G340" s="252" t="str">
        <f ca="1">IF(ISERROR(OFFSET(Data!$A$1,MATCH($D340,Data!$CG:$CG,0)-1,MATCH($E340&amp;"/"&amp;G$1,Data!$1:$1,0)-1))=TRUE,"",IF(OFFSET(Data!$A$1,MATCH($D340,Data!$CG:$CG,0)-1,MATCH($E340&amp;"/"&amp;G$1,Data!$1:$1,0)-1)=0,"",OFFSET(Data!$A$1,MATCH($D340,Data!$CG:$CG,0)-1,MATCH($E340&amp;"/"&amp;G$1,Data!$1:$1,0)-1)))</f>
        <v/>
      </c>
      <c r="H340" s="252" t="str">
        <f ca="1">IF(ISERROR(OFFSET(Data!$A$1,MATCH($D340,Data!$CG:$CG,0)-1,MATCH($E340&amp;"/"&amp;H$1,Data!$1:$1,0)-1))=TRUE,"",IF(OFFSET(Data!$A$1,MATCH($D340,Data!$CG:$CG,0)-1,MATCH($E340&amp;"/"&amp;H$1,Data!$1:$1,0)-1)=0,"",OFFSET(Data!$A$1,MATCH($D340,Data!$CG:$CG,0)-1,MATCH($E340&amp;"/"&amp;H$1,Data!$1:$1,0)-1)))</f>
        <v/>
      </c>
      <c r="I340" s="252" t="str">
        <f ca="1">IF(ISERROR(OFFSET(Data!$A$1,MATCH($D340,Data!$CG:$CG,0)-1,MATCH($E340&amp;"/"&amp;I$1,Data!$1:$1,0)-1))=TRUE,"",IF(OFFSET(Data!$A$1,MATCH($D340,Data!$CG:$CG,0)-1,MATCH($E340&amp;"/"&amp;I$1,Data!$1:$1,0)-1)=0,"",OFFSET(Data!$A$1,MATCH($D340,Data!$CG:$CG,0)-1,MATCH($E340&amp;"/"&amp;I$1,Data!$1:$1,0)-1)))</f>
        <v/>
      </c>
      <c r="J340" s="252" t="str">
        <f ca="1">IF(ISERROR(OFFSET(Data!$A$1,MATCH($D340,Data!$CG:$CG,0)-1,MATCH($E340&amp;"/"&amp;J$1,Data!$1:$1,0)-1))=TRUE,"",IF(OFFSET(Data!$A$1,MATCH($D340,Data!$CG:$CG,0)-1,MATCH($E340&amp;"/"&amp;J$1,Data!$1:$1,0)-1)=0,"",OFFSET(Data!$A$1,MATCH($D340,Data!$CG:$CG,0)-1,MATCH($E340&amp;"/"&amp;J$1,Data!$1:$1,0)-1)))</f>
        <v/>
      </c>
      <c r="K340" s="252" t="str">
        <f ca="1">IF(ISERROR(OFFSET(Data!$A$1,MATCH($D340,Data!$CG:$CG,0)-1,MATCH($E340&amp;"/"&amp;K$1,Data!$1:$1,0)-1))=TRUE,"",IF(OFFSET(Data!$A$1,MATCH($D340,Data!$CG:$CG,0)-1,MATCH($E340&amp;"/"&amp;K$1,Data!$1:$1,0)-1)=0,"",OFFSET(Data!$A$1,MATCH($D340,Data!$CG:$CG,0)-1,MATCH($E340&amp;"/"&amp;K$1,Data!$1:$1,0)-1)))</f>
        <v/>
      </c>
      <c r="L340" s="252" t="str">
        <f ca="1">IF(ISERROR(OFFSET(Data!$A$1,MATCH($D340,Data!$CG:$CG,0)-1,MATCH($E340&amp;"/"&amp;L$1,Data!$1:$1,0)-1))=TRUE,"",IF(OFFSET(Data!$A$1,MATCH($D340,Data!$CG:$CG,0)-1,MATCH($E340&amp;"/"&amp;L$1,Data!$1:$1,0)-1)=0,"",OFFSET(Data!$A$1,MATCH($D340,Data!$CG:$CG,0)-1,MATCH($E340&amp;"/"&amp;L$1,Data!$1:$1,0)-1)))</f>
        <v/>
      </c>
      <c r="M340" s="252" t="str">
        <f ca="1">IF(ISERROR(OFFSET(Data!$A$1,MATCH($D340,Data!$CG:$CG,0)-1,MATCH($E340&amp;"/"&amp;M$1,Data!$1:$1,0)-1))=TRUE,"",IF(OFFSET(Data!$A$1,MATCH($D340,Data!$CG:$CG,0)-1,MATCH($E340&amp;"/"&amp;M$1,Data!$1:$1,0)-1)=0,"",OFFSET(Data!$A$1,MATCH($D340,Data!$CG:$CG,0)-1,MATCH($E340&amp;"/"&amp;M$1,Data!$1:$1,0)-1)))</f>
        <v/>
      </c>
      <c r="N340" s="252" t="str">
        <f ca="1">IF(ISERROR(OFFSET(Data!$A$1,MATCH($D340,Data!$CG:$CG,0)-1,MATCH($E340&amp;"/"&amp;N$1,Data!$1:$1,0)-1))=TRUE,"",IF(OFFSET(Data!$A$1,MATCH($D340,Data!$CG:$CG,0)-1,MATCH($E340&amp;"/"&amp;N$1,Data!$1:$1,0)-1)=0,"",OFFSET(Data!$A$1,MATCH($D340,Data!$CG:$CG,0)-1,MATCH($E340&amp;"/"&amp;N$1,Data!$1:$1,0)-1)))</f>
        <v/>
      </c>
      <c r="O340" s="252" t="str">
        <f ca="1">IF(ISERROR(OFFSET(Data!$A$1,MATCH($D340,Data!$CG:$CG,0)-1,MATCH($E340&amp;"/"&amp;O$1,Data!$1:$1,0)-1))=TRUE,"",IF(OFFSET(Data!$A$1,MATCH($D340,Data!$CG:$CG,0)-1,MATCH($E340&amp;"/"&amp;O$1,Data!$1:$1,0)-1)=0,"",OFFSET(Data!$A$1,MATCH($D340,Data!$CG:$CG,0)-1,MATCH($E340&amp;"/"&amp;O$1,Data!$1:$1,0)-1)))</f>
        <v/>
      </c>
      <c r="P340" s="252" t="str">
        <f ca="1">IF(ISERROR(OFFSET(Data!$A$1,MATCH($D340,Data!$CG:$CG,0)-1,MATCH($E340&amp;"/"&amp;P$1,Data!$1:$1,0)-1))=TRUE,"",IF(OFFSET(Data!$A$1,MATCH($D340,Data!$CG:$CG,0)-1,MATCH($E340&amp;"/"&amp;P$1,Data!$1:$1,0)-1)=0,"",OFFSET(Data!$A$1,MATCH($D340,Data!$CG:$CG,0)-1,MATCH($E340&amp;"/"&amp;P$1,Data!$1:$1,0)-1)))</f>
        <v/>
      </c>
      <c r="Q340" s="252" t="str">
        <f ca="1">IF(ISERROR(OFFSET(Data!$A$1,MATCH($D340,Data!$CG:$CG,0)-1,MATCH($E340&amp;"/"&amp;Q$1,Data!$1:$1,0)-1))=TRUE,"",IF(OFFSET(Data!$A$1,MATCH($D340,Data!$CG:$CG,0)-1,MATCH($E340&amp;"/"&amp;Q$1,Data!$1:$1,0)-1)=0,"",OFFSET(Data!$A$1,MATCH($D340,Data!$CG:$CG,0)-1,MATCH($E340&amp;"/"&amp;Q$1,Data!$1:$1,0)-1)))</f>
        <v/>
      </c>
      <c r="R340" s="252" t="str">
        <f ca="1">IF(ISERROR(OFFSET(Data!$A$1,MATCH($D340,Data!$CG:$CG,0)-1,MATCH($E340&amp;"/"&amp;R$1,Data!$1:$1,0)-1))=TRUE,"",IF(OFFSET(Data!$A$1,MATCH($D340,Data!$CG:$CG,0)-1,MATCH($E340&amp;"/"&amp;R$1,Data!$1:$1,0)-1)=0,"",OFFSET(Data!$A$1,MATCH($D340,Data!$CG:$CG,0)-1,MATCH($E340&amp;"/"&amp;R$1,Data!$1:$1,0)-1)))</f>
        <v/>
      </c>
      <c r="S340" s="252" t="str">
        <f ca="1">IF(ISERROR(OFFSET(Data!$A$1,MATCH($D340,Data!$CG:$CG,0)-1,MATCH($E340&amp;"/"&amp;S$1,Data!$1:$1,0)-1))=TRUE,"",IF(OFFSET(Data!$A$1,MATCH($D340,Data!$CG:$CG,0)-1,MATCH($E340&amp;"/"&amp;S$1,Data!$1:$1,0)-1)=0,"",OFFSET(Data!$A$1,MATCH($D340,Data!$CG:$CG,0)-1,MATCH($E340&amp;"/"&amp;S$1,Data!$1:$1,0)-1)))</f>
        <v/>
      </c>
      <c r="T340" s="252" t="str">
        <f ca="1">IF(ISERROR(OFFSET(Data!$A$1,MATCH($D340,Data!$CG:$CG,0)-1,MATCH($E340&amp;"/"&amp;T$1,Data!$1:$1,0)-1))=TRUE,"",IF(OFFSET(Data!$A$1,MATCH($D340,Data!$CG:$CG,0)-1,MATCH($E340&amp;"/"&amp;T$1,Data!$1:$1,0)-1)=0,"",OFFSET(Data!$A$1,MATCH($D340,Data!$CG:$CG,0)-1,MATCH($E340&amp;"/"&amp;T$1,Data!$1:$1,0)-1)))</f>
        <v/>
      </c>
      <c r="U340" s="252" t="str">
        <f ca="1">IF(ISERROR(OFFSET(Data!$A$1,MATCH($D340,Data!$CG:$CG,0)-1,MATCH($E340&amp;"/"&amp;U$1,Data!$1:$1,0)-1))=TRUE,"",IF(OFFSET(Data!$A$1,MATCH($D340,Data!$CG:$CG,0)-1,MATCH($E340&amp;"/"&amp;U$1,Data!$1:$1,0)-1)=0,"",OFFSET(Data!$A$1,MATCH($D340,Data!$CG:$CG,0)-1,MATCH($E340&amp;"/"&amp;U$1,Data!$1:$1,0)-1)))</f>
        <v/>
      </c>
      <c r="V340" s="252" t="str">
        <f ca="1">IF(ISERROR(OFFSET(Data!$A$1,MATCH($D340,Data!$CG:$CG,0)-1,MATCH($E340&amp;"/"&amp;V$1,Data!$1:$1,0)-1))=TRUE,"",IF(OFFSET(Data!$A$1,MATCH($D340,Data!$CG:$CG,0)-1,MATCH($E340&amp;"/"&amp;V$1,Data!$1:$1,0)-1)=0,"",OFFSET(Data!$A$1,MATCH($D340,Data!$CG:$CG,0)-1,MATCH($E340&amp;"/"&amp;V$1,Data!$1:$1,0)-1)))</f>
        <v/>
      </c>
      <c r="W340" s="269" t="str">
        <f ca="1">IF(ISERROR(OFFSET(Data!$A$1,MATCH($D340,Data!$CG:$CG,0)-1,MATCH($E340&amp;"/"&amp;W$1,Data!$1:$1,0)-1))=TRUE,"",IF(OFFSET(Data!$A$1,MATCH($D340,Data!$CG:$CG,0)-1,MATCH($E340&amp;"/"&amp;W$1,Data!$1:$1,0)-1)=0,"",OFFSET(Data!$A$1,MATCH($D340,Data!$CG:$CG,0)-1,MATCH($E340&amp;"/"&amp;W$1,Data!$1:$1,0)-1)))</f>
        <v/>
      </c>
      <c r="X340" s="252" t="str">
        <f ca="1">IF(ISERROR(OFFSET(Data!$A$1,MATCH($D340,Data!$CG:$CG,0)-1,MATCH($E340&amp;"/"&amp;X$1,Data!$1:$1,0)-1))=TRUE,"",IF(OFFSET(Data!$A$1,MATCH($D340,Data!$CG:$CG,0)-1,MATCH($E340&amp;"/"&amp;X$1,Data!$1:$1,0)-1)=0,"",OFFSET(Data!$A$1,MATCH($D340,Data!$CG:$CG,0)-1,MATCH($E340&amp;"/"&amp;X$1,Data!$1:$1,0)-1)))</f>
        <v/>
      </c>
      <c r="Y340" s="252" t="str">
        <f ca="1">IF(ISERROR(OFFSET(Data!$A$1,MATCH($D340,Data!$CG:$CG,0)-1,MATCH($E340&amp;"/"&amp;Y$1,Data!$1:$1,0)-1))=TRUE,"",IF(OFFSET(Data!$A$1,MATCH($D340,Data!$CG:$CG,0)-1,MATCH($E340&amp;"/"&amp;Y$1,Data!$1:$1,0)-1)=0,"",OFFSET(Data!$A$1,MATCH($D340,Data!$CG:$CG,0)-1,MATCH($E340&amp;"/"&amp;Y$1,Data!$1:$1,0)-1)))</f>
        <v/>
      </c>
      <c r="Z340" s="252" t="str">
        <f ca="1">IF(ISERROR(OFFSET(Data!$A$1,MATCH($D340,Data!$CG:$CG,0)-1,MATCH($E340&amp;"/"&amp;Z$1,Data!$1:$1,0)-1))=TRUE,"",IF(OFFSET(Data!$A$1,MATCH($D340,Data!$CG:$CG,0)-1,MATCH($E340&amp;"/"&amp;Z$1,Data!$1:$1,0)-1)=0,"",OFFSET(Data!$A$1,MATCH($D340,Data!$CG:$CG,0)-1,MATCH($E340&amp;"/"&amp;Z$1,Data!$1:$1,0)-1)))</f>
        <v/>
      </c>
      <c r="AA340" s="252" t="str">
        <f ca="1">IF(ISERROR(OFFSET(Data!$A$1,MATCH($D340,Data!$CG:$CG,0)-1,MATCH($E340&amp;"/"&amp;AA$1,Data!$1:$1,0)-1))=TRUE,"",IF(OFFSET(Data!$A$1,MATCH($D340,Data!$CG:$CG,0)-1,MATCH($E340&amp;"/"&amp;AA$1,Data!$1:$1,0)-1)=0,"",OFFSET(Data!$A$1,MATCH($D340,Data!$CG:$CG,0)-1,MATCH($E340&amp;"/"&amp;AA$1,Data!$1:$1,0)-1)))</f>
        <v/>
      </c>
      <c r="AB340" s="252" t="str">
        <f ca="1">IF(ISERROR(OFFSET(Data!$A$1,MATCH($D340,Data!$CG:$CG,0)-1,MATCH($E340&amp;"/"&amp;AB$1,Data!$1:$1,0)-1))=TRUE,"",IF(OFFSET(Data!$A$1,MATCH($D340,Data!$CG:$CG,0)-1,MATCH($E340&amp;"/"&amp;AB$1,Data!$1:$1,0)-1)=0,"",OFFSET(Data!$A$1,MATCH($D340,Data!$CG:$CG,0)-1,MATCH($E340&amp;"/"&amp;AB$1,Data!$1:$1,0)-1)))</f>
        <v/>
      </c>
      <c r="AC340" s="252" t="str">
        <f ca="1">IF(ISERROR(OFFSET(Data!$A$1,MATCH($D340,Data!$CG:$CG,0)-1,MATCH($E340&amp;"/"&amp;AC$1,Data!$1:$1,0)-1))=TRUE,"",IF(OFFSET(Data!$A$1,MATCH($D340,Data!$CG:$CG,0)-1,MATCH($E340&amp;"/"&amp;AC$1,Data!$1:$1,0)-1)=0,"",OFFSET(Data!$A$1,MATCH($D340,Data!$CG:$CG,0)-1,MATCH($E340&amp;"/"&amp;AC$1,Data!$1:$1,0)-1)))</f>
        <v/>
      </c>
      <c r="AD340" s="252" t="str">
        <f ca="1">IF(ISERROR(OFFSET(Data!$A$1,MATCH($D340,Data!$CG:$CG,0)-1,MATCH($E340&amp;"/"&amp;AD$1,Data!$1:$1,0)-1))=TRUE,"",IF(OFFSET(Data!$A$1,MATCH($D340,Data!$CG:$CG,0)-1,MATCH($E340&amp;"/"&amp;AD$1,Data!$1:$1,0)-1)=0,"",OFFSET(Data!$A$1,MATCH($D340,Data!$CG:$CG,0)-1,MATCH($E340&amp;"/"&amp;AD$1,Data!$1:$1,0)-1)))</f>
        <v/>
      </c>
      <c r="AE340" s="252" t="str">
        <f ca="1">IF(ISERROR(OFFSET(Data!$A$1,MATCH($D340,Data!$CG:$CG,0)-1,MATCH($E340&amp;"/"&amp;AE$1,Data!$1:$1,0)-1))=TRUE,"",IF(OFFSET(Data!$A$1,MATCH($D340,Data!$CG:$CG,0)-1,MATCH($E340&amp;"/"&amp;AE$1,Data!$1:$1,0)-1)=0,"",OFFSET(Data!$A$1,MATCH($D340,Data!$CG:$CG,0)-1,MATCH($E340&amp;"/"&amp;AE$1,Data!$1:$1,0)-1)))</f>
        <v/>
      </c>
      <c r="AF340" s="253" t="str">
        <f ca="1">IF(ISERROR(OFFSET(Data!$A$1,MATCH($D340,Data!$CG:$CG,0)-1,MATCH($E340&amp;"/"&amp;AF$1,Data!$1:$1,0)-1))=TRUE,"",IF(OFFSET(Data!$A$1,MATCH($D340,Data!$CG:$CG,0)-1,MATCH($E340&amp;"/"&amp;AF$1,Data!$1:$1,0)-1)=0,"",OFFSET(Data!$A$1,MATCH($D340,Data!$CG:$CG,0)-1,MATCH($E340&amp;"/"&amp;AF$1,Data!$1:$1,0)-1)))</f>
        <v/>
      </c>
      <c r="AG340" s="188">
        <f t="shared" ca="1" si="9"/>
        <v>0</v>
      </c>
      <c r="AH340" s="208">
        <f ca="1">SUM(AG339:AG340)</f>
        <v>0</v>
      </c>
    </row>
    <row r="341" spans="1:34" ht="15" hidden="1" customHeight="1" x14ac:dyDescent="0.25">
      <c r="A341" s="446"/>
      <c r="B341" s="469"/>
      <c r="C341" s="472"/>
      <c r="D341" s="50" t="e">
        <f>IF(C341&lt;&gt;"",C341,D340)</f>
        <v>#N/A</v>
      </c>
      <c r="E341" s="51" t="s">
        <v>23</v>
      </c>
      <c r="F341" s="254" t="str">
        <f ca="1">IF(ISERROR(OFFSET(Data!$A$1,MATCH($D341,Data!$CG:$CG,0)-1,MATCH($E341&amp;"/"&amp;F$1,Data!$1:$1,0)-1))=TRUE,"",IF(OFFSET(Data!$A$1,MATCH($D341,Data!$CG:$CG,0)-1,MATCH($E341&amp;"/"&amp;F$1,Data!$1:$1,0)-1)=0,"",OFFSET(Data!$A$1,MATCH($D341,Data!$CG:$CG,0)-1,MATCH($E341&amp;"/"&amp;F$1,Data!$1:$1,0)-1)))</f>
        <v/>
      </c>
      <c r="G341" s="252" t="str">
        <f ca="1">IF(ISERROR(OFFSET(Data!$A$1,MATCH($D341,Data!$CG:$CG,0)-1,MATCH($E341&amp;"/"&amp;G$1,Data!$1:$1,0)-1))=TRUE,"",IF(OFFSET(Data!$A$1,MATCH($D341,Data!$CG:$CG,0)-1,MATCH($E341&amp;"/"&amp;G$1,Data!$1:$1,0)-1)=0,"",OFFSET(Data!$A$1,MATCH($D341,Data!$CG:$CG,0)-1,MATCH($E341&amp;"/"&amp;G$1,Data!$1:$1,0)-1)))</f>
        <v/>
      </c>
      <c r="H341" s="252" t="str">
        <f ca="1">IF(ISERROR(OFFSET(Data!$A$1,MATCH($D341,Data!$CG:$CG,0)-1,MATCH($E341&amp;"/"&amp;H$1,Data!$1:$1,0)-1))=TRUE,"",IF(OFFSET(Data!$A$1,MATCH($D341,Data!$CG:$CG,0)-1,MATCH($E341&amp;"/"&amp;H$1,Data!$1:$1,0)-1)=0,"",OFFSET(Data!$A$1,MATCH($D341,Data!$CG:$CG,0)-1,MATCH($E341&amp;"/"&amp;H$1,Data!$1:$1,0)-1)))</f>
        <v/>
      </c>
      <c r="I341" s="252" t="str">
        <f ca="1">IF(ISERROR(OFFSET(Data!$A$1,MATCH($D341,Data!$CG:$CG,0)-1,MATCH($E341&amp;"/"&amp;I$1,Data!$1:$1,0)-1))=TRUE,"",IF(OFFSET(Data!$A$1,MATCH($D341,Data!$CG:$CG,0)-1,MATCH($E341&amp;"/"&amp;I$1,Data!$1:$1,0)-1)=0,"",OFFSET(Data!$A$1,MATCH($D341,Data!$CG:$CG,0)-1,MATCH($E341&amp;"/"&amp;I$1,Data!$1:$1,0)-1)))</f>
        <v/>
      </c>
      <c r="J341" s="252" t="str">
        <f ca="1">IF(ISERROR(OFFSET(Data!$A$1,MATCH($D341,Data!$CG:$CG,0)-1,MATCH($E341&amp;"/"&amp;J$1,Data!$1:$1,0)-1))=TRUE,"",IF(OFFSET(Data!$A$1,MATCH($D341,Data!$CG:$CG,0)-1,MATCH($E341&amp;"/"&amp;J$1,Data!$1:$1,0)-1)=0,"",OFFSET(Data!$A$1,MATCH($D341,Data!$CG:$CG,0)-1,MATCH($E341&amp;"/"&amp;J$1,Data!$1:$1,0)-1)))</f>
        <v/>
      </c>
      <c r="K341" s="252" t="str">
        <f ca="1">IF(ISERROR(OFFSET(Data!$A$1,MATCH($D341,Data!$CG:$CG,0)-1,MATCH($E341&amp;"/"&amp;K$1,Data!$1:$1,0)-1))=TRUE,"",IF(OFFSET(Data!$A$1,MATCH($D341,Data!$CG:$CG,0)-1,MATCH($E341&amp;"/"&amp;K$1,Data!$1:$1,0)-1)=0,"",OFFSET(Data!$A$1,MATCH($D341,Data!$CG:$CG,0)-1,MATCH($E341&amp;"/"&amp;K$1,Data!$1:$1,0)-1)))</f>
        <v/>
      </c>
      <c r="L341" s="252" t="str">
        <f ca="1">IF(ISERROR(OFFSET(Data!$A$1,MATCH($D341,Data!$CG:$CG,0)-1,MATCH($E341&amp;"/"&amp;L$1,Data!$1:$1,0)-1))=TRUE,"",IF(OFFSET(Data!$A$1,MATCH($D341,Data!$CG:$CG,0)-1,MATCH($E341&amp;"/"&amp;L$1,Data!$1:$1,0)-1)=0,"",OFFSET(Data!$A$1,MATCH($D341,Data!$CG:$CG,0)-1,MATCH($E341&amp;"/"&amp;L$1,Data!$1:$1,0)-1)))</f>
        <v/>
      </c>
      <c r="M341" s="252" t="str">
        <f ca="1">IF(ISERROR(OFFSET(Data!$A$1,MATCH($D341,Data!$CG:$CG,0)-1,MATCH($E341&amp;"/"&amp;M$1,Data!$1:$1,0)-1))=TRUE,"",IF(OFFSET(Data!$A$1,MATCH($D341,Data!$CG:$CG,0)-1,MATCH($E341&amp;"/"&amp;M$1,Data!$1:$1,0)-1)=0,"",OFFSET(Data!$A$1,MATCH($D341,Data!$CG:$CG,0)-1,MATCH($E341&amp;"/"&amp;M$1,Data!$1:$1,0)-1)))</f>
        <v/>
      </c>
      <c r="N341" s="252" t="str">
        <f ca="1">IF(ISERROR(OFFSET(Data!$A$1,MATCH($D341,Data!$CG:$CG,0)-1,MATCH($E341&amp;"/"&amp;N$1,Data!$1:$1,0)-1))=TRUE,"",IF(OFFSET(Data!$A$1,MATCH($D341,Data!$CG:$CG,0)-1,MATCH($E341&amp;"/"&amp;N$1,Data!$1:$1,0)-1)=0,"",OFFSET(Data!$A$1,MATCH($D341,Data!$CG:$CG,0)-1,MATCH($E341&amp;"/"&amp;N$1,Data!$1:$1,0)-1)))</f>
        <v/>
      </c>
      <c r="O341" s="252" t="str">
        <f ca="1">IF(ISERROR(OFFSET(Data!$A$1,MATCH($D341,Data!$CG:$CG,0)-1,MATCH($E341&amp;"/"&amp;O$1,Data!$1:$1,0)-1))=TRUE,"",IF(OFFSET(Data!$A$1,MATCH($D341,Data!$CG:$CG,0)-1,MATCH($E341&amp;"/"&amp;O$1,Data!$1:$1,0)-1)=0,"",OFFSET(Data!$A$1,MATCH($D341,Data!$CG:$CG,0)-1,MATCH($E341&amp;"/"&amp;O$1,Data!$1:$1,0)-1)))</f>
        <v/>
      </c>
      <c r="P341" s="252" t="str">
        <f ca="1">IF(ISERROR(OFFSET(Data!$A$1,MATCH($D341,Data!$CG:$CG,0)-1,MATCH($E341&amp;"/"&amp;P$1,Data!$1:$1,0)-1))=TRUE,"",IF(OFFSET(Data!$A$1,MATCH($D341,Data!$CG:$CG,0)-1,MATCH($E341&amp;"/"&amp;P$1,Data!$1:$1,0)-1)=0,"",OFFSET(Data!$A$1,MATCH($D341,Data!$CG:$CG,0)-1,MATCH($E341&amp;"/"&amp;P$1,Data!$1:$1,0)-1)))</f>
        <v/>
      </c>
      <c r="Q341" s="252" t="str">
        <f ca="1">IF(ISERROR(OFFSET(Data!$A$1,MATCH($D341,Data!$CG:$CG,0)-1,MATCH($E341&amp;"/"&amp;Q$1,Data!$1:$1,0)-1))=TRUE,"",IF(OFFSET(Data!$A$1,MATCH($D341,Data!$CG:$CG,0)-1,MATCH($E341&amp;"/"&amp;Q$1,Data!$1:$1,0)-1)=0,"",OFFSET(Data!$A$1,MATCH($D341,Data!$CG:$CG,0)-1,MATCH($E341&amp;"/"&amp;Q$1,Data!$1:$1,0)-1)))</f>
        <v/>
      </c>
      <c r="R341" s="252" t="str">
        <f ca="1">IF(ISERROR(OFFSET(Data!$A$1,MATCH($D341,Data!$CG:$CG,0)-1,MATCH($E341&amp;"/"&amp;R$1,Data!$1:$1,0)-1))=TRUE,"",IF(OFFSET(Data!$A$1,MATCH($D341,Data!$CG:$CG,0)-1,MATCH($E341&amp;"/"&amp;R$1,Data!$1:$1,0)-1)=0,"",OFFSET(Data!$A$1,MATCH($D341,Data!$CG:$CG,0)-1,MATCH($E341&amp;"/"&amp;R$1,Data!$1:$1,0)-1)))</f>
        <v/>
      </c>
      <c r="S341" s="252" t="str">
        <f ca="1">IF(ISERROR(OFFSET(Data!$A$1,MATCH($D341,Data!$CG:$CG,0)-1,MATCH($E341&amp;"/"&amp;S$1,Data!$1:$1,0)-1))=TRUE,"",IF(OFFSET(Data!$A$1,MATCH($D341,Data!$CG:$CG,0)-1,MATCH($E341&amp;"/"&amp;S$1,Data!$1:$1,0)-1)=0,"",OFFSET(Data!$A$1,MATCH($D341,Data!$CG:$CG,0)-1,MATCH($E341&amp;"/"&amp;S$1,Data!$1:$1,0)-1)))</f>
        <v/>
      </c>
      <c r="T341" s="252" t="str">
        <f ca="1">IF(ISERROR(OFFSET(Data!$A$1,MATCH($D341,Data!$CG:$CG,0)-1,MATCH($E341&amp;"/"&amp;T$1,Data!$1:$1,0)-1))=TRUE,"",IF(OFFSET(Data!$A$1,MATCH($D341,Data!$CG:$CG,0)-1,MATCH($E341&amp;"/"&amp;T$1,Data!$1:$1,0)-1)=0,"",OFFSET(Data!$A$1,MATCH($D341,Data!$CG:$CG,0)-1,MATCH($E341&amp;"/"&amp;T$1,Data!$1:$1,0)-1)))</f>
        <v/>
      </c>
      <c r="U341" s="252" t="str">
        <f ca="1">IF(ISERROR(OFFSET(Data!$A$1,MATCH($D341,Data!$CG:$CG,0)-1,MATCH($E341&amp;"/"&amp;U$1,Data!$1:$1,0)-1))=TRUE,"",IF(OFFSET(Data!$A$1,MATCH($D341,Data!$CG:$CG,0)-1,MATCH($E341&amp;"/"&amp;U$1,Data!$1:$1,0)-1)=0,"",OFFSET(Data!$A$1,MATCH($D341,Data!$CG:$CG,0)-1,MATCH($E341&amp;"/"&amp;U$1,Data!$1:$1,0)-1)))</f>
        <v/>
      </c>
      <c r="V341" s="252" t="str">
        <f ca="1">IF(ISERROR(OFFSET(Data!$A$1,MATCH($D341,Data!$CG:$CG,0)-1,MATCH($E341&amp;"/"&amp;V$1,Data!$1:$1,0)-1))=TRUE,"",IF(OFFSET(Data!$A$1,MATCH($D341,Data!$CG:$CG,0)-1,MATCH($E341&amp;"/"&amp;V$1,Data!$1:$1,0)-1)=0,"",OFFSET(Data!$A$1,MATCH($D341,Data!$CG:$CG,0)-1,MATCH($E341&amp;"/"&amp;V$1,Data!$1:$1,0)-1)))</f>
        <v/>
      </c>
      <c r="W341" s="269" t="str">
        <f ca="1">IF(ISERROR(OFFSET(Data!$A$1,MATCH($D341,Data!$CG:$CG,0)-1,MATCH($E341&amp;"/"&amp;W$1,Data!$1:$1,0)-1))=TRUE,"",IF(OFFSET(Data!$A$1,MATCH($D341,Data!$CG:$CG,0)-1,MATCH($E341&amp;"/"&amp;W$1,Data!$1:$1,0)-1)=0,"",OFFSET(Data!$A$1,MATCH($D341,Data!$CG:$CG,0)-1,MATCH($E341&amp;"/"&amp;W$1,Data!$1:$1,0)-1)))</f>
        <v/>
      </c>
      <c r="X341" s="252" t="str">
        <f ca="1">IF(ISERROR(OFFSET(Data!$A$1,MATCH($D341,Data!$CG:$CG,0)-1,MATCH($E341&amp;"/"&amp;X$1,Data!$1:$1,0)-1))=TRUE,"",IF(OFFSET(Data!$A$1,MATCH($D341,Data!$CG:$CG,0)-1,MATCH($E341&amp;"/"&amp;X$1,Data!$1:$1,0)-1)=0,"",OFFSET(Data!$A$1,MATCH($D341,Data!$CG:$CG,0)-1,MATCH($E341&amp;"/"&amp;X$1,Data!$1:$1,0)-1)))</f>
        <v/>
      </c>
      <c r="Y341" s="252" t="str">
        <f ca="1">IF(ISERROR(OFFSET(Data!$A$1,MATCH($D341,Data!$CG:$CG,0)-1,MATCH($E341&amp;"/"&amp;Y$1,Data!$1:$1,0)-1))=TRUE,"",IF(OFFSET(Data!$A$1,MATCH($D341,Data!$CG:$CG,0)-1,MATCH($E341&amp;"/"&amp;Y$1,Data!$1:$1,0)-1)=0,"",OFFSET(Data!$A$1,MATCH($D341,Data!$CG:$CG,0)-1,MATCH($E341&amp;"/"&amp;Y$1,Data!$1:$1,0)-1)))</f>
        <v/>
      </c>
      <c r="Z341" s="252" t="str">
        <f ca="1">IF(ISERROR(OFFSET(Data!$A$1,MATCH($D341,Data!$CG:$CG,0)-1,MATCH($E341&amp;"/"&amp;Z$1,Data!$1:$1,0)-1))=TRUE,"",IF(OFFSET(Data!$A$1,MATCH($D341,Data!$CG:$CG,0)-1,MATCH($E341&amp;"/"&amp;Z$1,Data!$1:$1,0)-1)=0,"",OFFSET(Data!$A$1,MATCH($D341,Data!$CG:$CG,0)-1,MATCH($E341&amp;"/"&amp;Z$1,Data!$1:$1,0)-1)))</f>
        <v/>
      </c>
      <c r="AA341" s="252" t="str">
        <f ca="1">IF(ISERROR(OFFSET(Data!$A$1,MATCH($D341,Data!$CG:$CG,0)-1,MATCH($E341&amp;"/"&amp;AA$1,Data!$1:$1,0)-1))=TRUE,"",IF(OFFSET(Data!$A$1,MATCH($D341,Data!$CG:$CG,0)-1,MATCH($E341&amp;"/"&amp;AA$1,Data!$1:$1,0)-1)=0,"",OFFSET(Data!$A$1,MATCH($D341,Data!$CG:$CG,0)-1,MATCH($E341&amp;"/"&amp;AA$1,Data!$1:$1,0)-1)))</f>
        <v/>
      </c>
      <c r="AB341" s="252" t="str">
        <f ca="1">IF(ISERROR(OFFSET(Data!$A$1,MATCH($D341,Data!$CG:$CG,0)-1,MATCH($E341&amp;"/"&amp;AB$1,Data!$1:$1,0)-1))=TRUE,"",IF(OFFSET(Data!$A$1,MATCH($D341,Data!$CG:$CG,0)-1,MATCH($E341&amp;"/"&amp;AB$1,Data!$1:$1,0)-1)=0,"",OFFSET(Data!$A$1,MATCH($D341,Data!$CG:$CG,0)-1,MATCH($E341&amp;"/"&amp;AB$1,Data!$1:$1,0)-1)))</f>
        <v/>
      </c>
      <c r="AC341" s="252" t="str">
        <f ca="1">IF(ISERROR(OFFSET(Data!$A$1,MATCH($D341,Data!$CG:$CG,0)-1,MATCH($E341&amp;"/"&amp;AC$1,Data!$1:$1,0)-1))=TRUE,"",IF(OFFSET(Data!$A$1,MATCH($D341,Data!$CG:$CG,0)-1,MATCH($E341&amp;"/"&amp;AC$1,Data!$1:$1,0)-1)=0,"",OFFSET(Data!$A$1,MATCH($D341,Data!$CG:$CG,0)-1,MATCH($E341&amp;"/"&amp;AC$1,Data!$1:$1,0)-1)))</f>
        <v/>
      </c>
      <c r="AD341" s="252" t="str">
        <f ca="1">IF(ISERROR(OFFSET(Data!$A$1,MATCH($D341,Data!$CG:$CG,0)-1,MATCH($E341&amp;"/"&amp;AD$1,Data!$1:$1,0)-1))=TRUE,"",IF(OFFSET(Data!$A$1,MATCH($D341,Data!$CG:$CG,0)-1,MATCH($E341&amp;"/"&amp;AD$1,Data!$1:$1,0)-1)=0,"",OFFSET(Data!$A$1,MATCH($D341,Data!$CG:$CG,0)-1,MATCH($E341&amp;"/"&amp;AD$1,Data!$1:$1,0)-1)))</f>
        <v/>
      </c>
      <c r="AE341" s="252" t="str">
        <f ca="1">IF(ISERROR(OFFSET(Data!$A$1,MATCH($D341,Data!$CG:$CG,0)-1,MATCH($E341&amp;"/"&amp;AE$1,Data!$1:$1,0)-1))=TRUE,"",IF(OFFSET(Data!$A$1,MATCH($D341,Data!$CG:$CG,0)-1,MATCH($E341&amp;"/"&amp;AE$1,Data!$1:$1,0)-1)=0,"",OFFSET(Data!$A$1,MATCH($D341,Data!$CG:$CG,0)-1,MATCH($E341&amp;"/"&amp;AE$1,Data!$1:$1,0)-1)))</f>
        <v/>
      </c>
      <c r="AF341" s="253" t="str">
        <f ca="1">IF(ISERROR(OFFSET(Data!$A$1,MATCH($D341,Data!$CG:$CG,0)-1,MATCH($E341&amp;"/"&amp;AF$1,Data!$1:$1,0)-1))=TRUE,"",IF(OFFSET(Data!$A$1,MATCH($D341,Data!$CG:$CG,0)-1,MATCH($E341&amp;"/"&amp;AF$1,Data!$1:$1,0)-1)=0,"",OFFSET(Data!$A$1,MATCH($D341,Data!$CG:$CG,0)-1,MATCH($E341&amp;"/"&amp;AF$1,Data!$1:$1,0)-1)))</f>
        <v/>
      </c>
      <c r="AG341" s="188">
        <f t="shared" ca="1" si="9"/>
        <v>0</v>
      </c>
      <c r="AH341" s="208">
        <f ca="1">SUM(AG339:AG341)</f>
        <v>0</v>
      </c>
    </row>
    <row r="342" spans="1:34" ht="15.75" hidden="1" customHeight="1" x14ac:dyDescent="0.25">
      <c r="A342" s="446"/>
      <c r="B342" s="469"/>
      <c r="C342" s="472"/>
      <c r="D342" s="50" t="e">
        <f>IF(C342&lt;&gt;"",C342,D341)</f>
        <v>#N/A</v>
      </c>
      <c r="E342" s="51" t="s">
        <v>24</v>
      </c>
      <c r="F342" s="254" t="str">
        <f ca="1">IF(ISERROR(OFFSET(Data!$A$1,MATCH($D342,Data!$CG:$CG,0)-1,MATCH($E342&amp;"/"&amp;F$1,Data!$1:$1,0)-1))=TRUE,"",IF(OFFSET(Data!$A$1,MATCH($D342,Data!$CG:$CG,0)-1,MATCH($E342&amp;"/"&amp;F$1,Data!$1:$1,0)-1)=0,"",OFFSET(Data!$A$1,MATCH($D342,Data!$CG:$CG,0)-1,MATCH($E342&amp;"/"&amp;F$1,Data!$1:$1,0)-1)))</f>
        <v/>
      </c>
      <c r="G342" s="252" t="str">
        <f ca="1">IF(ISERROR(OFFSET(Data!$A$1,MATCH($D342,Data!$CG:$CG,0)-1,MATCH($E342&amp;"/"&amp;G$1,Data!$1:$1,0)-1))=TRUE,"",IF(OFFSET(Data!$A$1,MATCH($D342,Data!$CG:$CG,0)-1,MATCH($E342&amp;"/"&amp;G$1,Data!$1:$1,0)-1)=0,"",OFFSET(Data!$A$1,MATCH($D342,Data!$CG:$CG,0)-1,MATCH($E342&amp;"/"&amp;G$1,Data!$1:$1,0)-1)))</f>
        <v/>
      </c>
      <c r="H342" s="252" t="str">
        <f ca="1">IF(ISERROR(OFFSET(Data!$A$1,MATCH($D342,Data!$CG:$CG,0)-1,MATCH($E342&amp;"/"&amp;H$1,Data!$1:$1,0)-1))=TRUE,"",IF(OFFSET(Data!$A$1,MATCH($D342,Data!$CG:$CG,0)-1,MATCH($E342&amp;"/"&amp;H$1,Data!$1:$1,0)-1)=0,"",OFFSET(Data!$A$1,MATCH($D342,Data!$CG:$CG,0)-1,MATCH($E342&amp;"/"&amp;H$1,Data!$1:$1,0)-1)))</f>
        <v/>
      </c>
      <c r="I342" s="252" t="str">
        <f ca="1">IF(ISERROR(OFFSET(Data!$A$1,MATCH($D342,Data!$CG:$CG,0)-1,MATCH($E342&amp;"/"&amp;I$1,Data!$1:$1,0)-1))=TRUE,"",IF(OFFSET(Data!$A$1,MATCH($D342,Data!$CG:$CG,0)-1,MATCH($E342&amp;"/"&amp;I$1,Data!$1:$1,0)-1)=0,"",OFFSET(Data!$A$1,MATCH($D342,Data!$CG:$CG,0)-1,MATCH($E342&amp;"/"&amp;I$1,Data!$1:$1,0)-1)))</f>
        <v/>
      </c>
      <c r="J342" s="252" t="str">
        <f ca="1">IF(ISERROR(OFFSET(Data!$A$1,MATCH($D342,Data!$CG:$CG,0)-1,MATCH($E342&amp;"/"&amp;J$1,Data!$1:$1,0)-1))=TRUE,"",IF(OFFSET(Data!$A$1,MATCH($D342,Data!$CG:$CG,0)-1,MATCH($E342&amp;"/"&amp;J$1,Data!$1:$1,0)-1)=0,"",OFFSET(Data!$A$1,MATCH($D342,Data!$CG:$CG,0)-1,MATCH($E342&amp;"/"&amp;J$1,Data!$1:$1,0)-1)))</f>
        <v/>
      </c>
      <c r="K342" s="252" t="str">
        <f ca="1">IF(ISERROR(OFFSET(Data!$A$1,MATCH($D342,Data!$CG:$CG,0)-1,MATCH($E342&amp;"/"&amp;K$1,Data!$1:$1,0)-1))=TRUE,"",IF(OFFSET(Data!$A$1,MATCH($D342,Data!$CG:$CG,0)-1,MATCH($E342&amp;"/"&amp;K$1,Data!$1:$1,0)-1)=0,"",OFFSET(Data!$A$1,MATCH($D342,Data!$CG:$CG,0)-1,MATCH($E342&amp;"/"&amp;K$1,Data!$1:$1,0)-1)))</f>
        <v/>
      </c>
      <c r="L342" s="252" t="str">
        <f ca="1">IF(ISERROR(OFFSET(Data!$A$1,MATCH($D342,Data!$CG:$CG,0)-1,MATCH($E342&amp;"/"&amp;L$1,Data!$1:$1,0)-1))=TRUE,"",IF(OFFSET(Data!$A$1,MATCH($D342,Data!$CG:$CG,0)-1,MATCH($E342&amp;"/"&amp;L$1,Data!$1:$1,0)-1)=0,"",OFFSET(Data!$A$1,MATCH($D342,Data!$CG:$CG,0)-1,MATCH($E342&amp;"/"&amp;L$1,Data!$1:$1,0)-1)))</f>
        <v/>
      </c>
      <c r="M342" s="252" t="str">
        <f ca="1">IF(ISERROR(OFFSET(Data!$A$1,MATCH($D342,Data!$CG:$CG,0)-1,MATCH($E342&amp;"/"&amp;M$1,Data!$1:$1,0)-1))=TRUE,"",IF(OFFSET(Data!$A$1,MATCH($D342,Data!$CG:$CG,0)-1,MATCH($E342&amp;"/"&amp;M$1,Data!$1:$1,0)-1)=0,"",OFFSET(Data!$A$1,MATCH($D342,Data!$CG:$CG,0)-1,MATCH($E342&amp;"/"&amp;M$1,Data!$1:$1,0)-1)))</f>
        <v/>
      </c>
      <c r="N342" s="252" t="str">
        <f ca="1">IF(ISERROR(OFFSET(Data!$A$1,MATCH($D342,Data!$CG:$CG,0)-1,MATCH($E342&amp;"/"&amp;N$1,Data!$1:$1,0)-1))=TRUE,"",IF(OFFSET(Data!$A$1,MATCH($D342,Data!$CG:$CG,0)-1,MATCH($E342&amp;"/"&amp;N$1,Data!$1:$1,0)-1)=0,"",OFFSET(Data!$A$1,MATCH($D342,Data!$CG:$CG,0)-1,MATCH($E342&amp;"/"&amp;N$1,Data!$1:$1,0)-1)))</f>
        <v/>
      </c>
      <c r="O342" s="252" t="str">
        <f ca="1">IF(ISERROR(OFFSET(Data!$A$1,MATCH($D342,Data!$CG:$CG,0)-1,MATCH($E342&amp;"/"&amp;O$1,Data!$1:$1,0)-1))=TRUE,"",IF(OFFSET(Data!$A$1,MATCH($D342,Data!$CG:$CG,0)-1,MATCH($E342&amp;"/"&amp;O$1,Data!$1:$1,0)-1)=0,"",OFFSET(Data!$A$1,MATCH($D342,Data!$CG:$CG,0)-1,MATCH($E342&amp;"/"&amp;O$1,Data!$1:$1,0)-1)))</f>
        <v/>
      </c>
      <c r="P342" s="252" t="str">
        <f ca="1">IF(ISERROR(OFFSET(Data!$A$1,MATCH($D342,Data!$CG:$CG,0)-1,MATCH($E342&amp;"/"&amp;P$1,Data!$1:$1,0)-1))=TRUE,"",IF(OFFSET(Data!$A$1,MATCH($D342,Data!$CG:$CG,0)-1,MATCH($E342&amp;"/"&amp;P$1,Data!$1:$1,0)-1)=0,"",OFFSET(Data!$A$1,MATCH($D342,Data!$CG:$CG,0)-1,MATCH($E342&amp;"/"&amp;P$1,Data!$1:$1,0)-1)))</f>
        <v/>
      </c>
      <c r="Q342" s="252" t="str">
        <f ca="1">IF(ISERROR(OFFSET(Data!$A$1,MATCH($D342,Data!$CG:$CG,0)-1,MATCH($E342&amp;"/"&amp;Q$1,Data!$1:$1,0)-1))=TRUE,"",IF(OFFSET(Data!$A$1,MATCH($D342,Data!$CG:$CG,0)-1,MATCH($E342&amp;"/"&amp;Q$1,Data!$1:$1,0)-1)=0,"",OFFSET(Data!$A$1,MATCH($D342,Data!$CG:$CG,0)-1,MATCH($E342&amp;"/"&amp;Q$1,Data!$1:$1,0)-1)))</f>
        <v/>
      </c>
      <c r="R342" s="252" t="str">
        <f ca="1">IF(ISERROR(OFFSET(Data!$A$1,MATCH($D342,Data!$CG:$CG,0)-1,MATCH($E342&amp;"/"&amp;R$1,Data!$1:$1,0)-1))=TRUE,"",IF(OFFSET(Data!$A$1,MATCH($D342,Data!$CG:$CG,0)-1,MATCH($E342&amp;"/"&amp;R$1,Data!$1:$1,0)-1)=0,"",OFFSET(Data!$A$1,MATCH($D342,Data!$CG:$CG,0)-1,MATCH($E342&amp;"/"&amp;R$1,Data!$1:$1,0)-1)))</f>
        <v/>
      </c>
      <c r="S342" s="252" t="str">
        <f ca="1">IF(ISERROR(OFFSET(Data!$A$1,MATCH($D342,Data!$CG:$CG,0)-1,MATCH($E342&amp;"/"&amp;S$1,Data!$1:$1,0)-1))=TRUE,"",IF(OFFSET(Data!$A$1,MATCH($D342,Data!$CG:$CG,0)-1,MATCH($E342&amp;"/"&amp;S$1,Data!$1:$1,0)-1)=0,"",OFFSET(Data!$A$1,MATCH($D342,Data!$CG:$CG,0)-1,MATCH($E342&amp;"/"&amp;S$1,Data!$1:$1,0)-1)))</f>
        <v/>
      </c>
      <c r="T342" s="252" t="str">
        <f ca="1">IF(ISERROR(OFFSET(Data!$A$1,MATCH($D342,Data!$CG:$CG,0)-1,MATCH($E342&amp;"/"&amp;T$1,Data!$1:$1,0)-1))=TRUE,"",IF(OFFSET(Data!$A$1,MATCH($D342,Data!$CG:$CG,0)-1,MATCH($E342&amp;"/"&amp;T$1,Data!$1:$1,0)-1)=0,"",OFFSET(Data!$A$1,MATCH($D342,Data!$CG:$CG,0)-1,MATCH($E342&amp;"/"&amp;T$1,Data!$1:$1,0)-1)))</f>
        <v/>
      </c>
      <c r="U342" s="252" t="str">
        <f ca="1">IF(ISERROR(OFFSET(Data!$A$1,MATCH($D342,Data!$CG:$CG,0)-1,MATCH($E342&amp;"/"&amp;U$1,Data!$1:$1,0)-1))=TRUE,"",IF(OFFSET(Data!$A$1,MATCH($D342,Data!$CG:$CG,0)-1,MATCH($E342&amp;"/"&amp;U$1,Data!$1:$1,0)-1)=0,"",OFFSET(Data!$A$1,MATCH($D342,Data!$CG:$CG,0)-1,MATCH($E342&amp;"/"&amp;U$1,Data!$1:$1,0)-1)))</f>
        <v/>
      </c>
      <c r="V342" s="252" t="str">
        <f ca="1">IF(ISERROR(OFFSET(Data!$A$1,MATCH($D342,Data!$CG:$CG,0)-1,MATCH($E342&amp;"/"&amp;V$1,Data!$1:$1,0)-1))=TRUE,"",IF(OFFSET(Data!$A$1,MATCH($D342,Data!$CG:$CG,0)-1,MATCH($E342&amp;"/"&amp;V$1,Data!$1:$1,0)-1)=0,"",OFFSET(Data!$A$1,MATCH($D342,Data!$CG:$CG,0)-1,MATCH($E342&amp;"/"&amp;V$1,Data!$1:$1,0)-1)))</f>
        <v/>
      </c>
      <c r="W342" s="269" t="str">
        <f ca="1">IF(ISERROR(OFFSET(Data!$A$1,MATCH($D342,Data!$CG:$CG,0)-1,MATCH($E342&amp;"/"&amp;W$1,Data!$1:$1,0)-1))=TRUE,"",IF(OFFSET(Data!$A$1,MATCH($D342,Data!$CG:$CG,0)-1,MATCH($E342&amp;"/"&amp;W$1,Data!$1:$1,0)-1)=0,"",OFFSET(Data!$A$1,MATCH($D342,Data!$CG:$CG,0)-1,MATCH($E342&amp;"/"&amp;W$1,Data!$1:$1,0)-1)))</f>
        <v/>
      </c>
      <c r="X342" s="252" t="str">
        <f ca="1">IF(ISERROR(OFFSET(Data!$A$1,MATCH($D342,Data!$CG:$CG,0)-1,MATCH($E342&amp;"/"&amp;X$1,Data!$1:$1,0)-1))=TRUE,"",IF(OFFSET(Data!$A$1,MATCH($D342,Data!$CG:$CG,0)-1,MATCH($E342&amp;"/"&amp;X$1,Data!$1:$1,0)-1)=0,"",OFFSET(Data!$A$1,MATCH($D342,Data!$CG:$CG,0)-1,MATCH($E342&amp;"/"&amp;X$1,Data!$1:$1,0)-1)))</f>
        <v/>
      </c>
      <c r="Y342" s="252" t="str">
        <f ca="1">IF(ISERROR(OFFSET(Data!$A$1,MATCH($D342,Data!$CG:$CG,0)-1,MATCH($E342&amp;"/"&amp;Y$1,Data!$1:$1,0)-1))=TRUE,"",IF(OFFSET(Data!$A$1,MATCH($D342,Data!$CG:$CG,0)-1,MATCH($E342&amp;"/"&amp;Y$1,Data!$1:$1,0)-1)=0,"",OFFSET(Data!$A$1,MATCH($D342,Data!$CG:$CG,0)-1,MATCH($E342&amp;"/"&amp;Y$1,Data!$1:$1,0)-1)))</f>
        <v/>
      </c>
      <c r="Z342" s="252" t="str">
        <f ca="1">IF(ISERROR(OFFSET(Data!$A$1,MATCH($D342,Data!$CG:$CG,0)-1,MATCH($E342&amp;"/"&amp;Z$1,Data!$1:$1,0)-1))=TRUE,"",IF(OFFSET(Data!$A$1,MATCH($D342,Data!$CG:$CG,0)-1,MATCH($E342&amp;"/"&amp;Z$1,Data!$1:$1,0)-1)=0,"",OFFSET(Data!$A$1,MATCH($D342,Data!$CG:$CG,0)-1,MATCH($E342&amp;"/"&amp;Z$1,Data!$1:$1,0)-1)))</f>
        <v/>
      </c>
      <c r="AA342" s="252" t="str">
        <f ca="1">IF(ISERROR(OFFSET(Data!$A$1,MATCH($D342,Data!$CG:$CG,0)-1,MATCH($E342&amp;"/"&amp;AA$1,Data!$1:$1,0)-1))=TRUE,"",IF(OFFSET(Data!$A$1,MATCH($D342,Data!$CG:$CG,0)-1,MATCH($E342&amp;"/"&amp;AA$1,Data!$1:$1,0)-1)=0,"",OFFSET(Data!$A$1,MATCH($D342,Data!$CG:$CG,0)-1,MATCH($E342&amp;"/"&amp;AA$1,Data!$1:$1,0)-1)))</f>
        <v/>
      </c>
      <c r="AB342" s="252" t="str">
        <f ca="1">IF(ISERROR(OFFSET(Data!$A$1,MATCH($D342,Data!$CG:$CG,0)-1,MATCH($E342&amp;"/"&amp;AB$1,Data!$1:$1,0)-1))=TRUE,"",IF(OFFSET(Data!$A$1,MATCH($D342,Data!$CG:$CG,0)-1,MATCH($E342&amp;"/"&amp;AB$1,Data!$1:$1,0)-1)=0,"",OFFSET(Data!$A$1,MATCH($D342,Data!$CG:$CG,0)-1,MATCH($E342&amp;"/"&amp;AB$1,Data!$1:$1,0)-1)))</f>
        <v/>
      </c>
      <c r="AC342" s="252" t="str">
        <f ca="1">IF(ISERROR(OFFSET(Data!$A$1,MATCH($D342,Data!$CG:$CG,0)-1,MATCH($E342&amp;"/"&amp;AC$1,Data!$1:$1,0)-1))=TRUE,"",IF(OFFSET(Data!$A$1,MATCH($D342,Data!$CG:$CG,0)-1,MATCH($E342&amp;"/"&amp;AC$1,Data!$1:$1,0)-1)=0,"",OFFSET(Data!$A$1,MATCH($D342,Data!$CG:$CG,0)-1,MATCH($E342&amp;"/"&amp;AC$1,Data!$1:$1,0)-1)))</f>
        <v/>
      </c>
      <c r="AD342" s="252" t="str">
        <f ca="1">IF(ISERROR(OFFSET(Data!$A$1,MATCH($D342,Data!$CG:$CG,0)-1,MATCH($E342&amp;"/"&amp;AD$1,Data!$1:$1,0)-1))=TRUE,"",IF(OFFSET(Data!$A$1,MATCH($D342,Data!$CG:$CG,0)-1,MATCH($E342&amp;"/"&amp;AD$1,Data!$1:$1,0)-1)=0,"",OFFSET(Data!$A$1,MATCH($D342,Data!$CG:$CG,0)-1,MATCH($E342&amp;"/"&amp;AD$1,Data!$1:$1,0)-1)))</f>
        <v/>
      </c>
      <c r="AE342" s="252" t="str">
        <f ca="1">IF(ISERROR(OFFSET(Data!$A$1,MATCH($D342,Data!$CG:$CG,0)-1,MATCH($E342&amp;"/"&amp;AE$1,Data!$1:$1,0)-1))=TRUE,"",IF(OFFSET(Data!$A$1,MATCH($D342,Data!$CG:$CG,0)-1,MATCH($E342&amp;"/"&amp;AE$1,Data!$1:$1,0)-1)=0,"",OFFSET(Data!$A$1,MATCH($D342,Data!$CG:$CG,0)-1,MATCH($E342&amp;"/"&amp;AE$1,Data!$1:$1,0)-1)))</f>
        <v/>
      </c>
      <c r="AF342" s="253" t="str">
        <f ca="1">IF(ISERROR(OFFSET(Data!$A$1,MATCH($D342,Data!$CG:$CG,0)-1,MATCH($E342&amp;"/"&amp;AF$1,Data!$1:$1,0)-1))=TRUE,"",IF(OFFSET(Data!$A$1,MATCH($D342,Data!$CG:$CG,0)-1,MATCH($E342&amp;"/"&amp;AF$1,Data!$1:$1,0)-1)=0,"",OFFSET(Data!$A$1,MATCH($D342,Data!$CG:$CG,0)-1,MATCH($E342&amp;"/"&amp;AF$1,Data!$1:$1,0)-1)))</f>
        <v/>
      </c>
      <c r="AG342" s="188">
        <f t="shared" ca="1" si="9"/>
        <v>0</v>
      </c>
      <c r="AH342" s="208">
        <f ca="1">SUM(AG339:AG342)</f>
        <v>0</v>
      </c>
    </row>
    <row r="343" spans="1:34" ht="15.75" hidden="1" customHeight="1" thickBot="1" x14ac:dyDescent="0.3">
      <c r="A343" s="447"/>
      <c r="B343" s="470"/>
      <c r="C343" s="473"/>
      <c r="D343" s="52" t="e">
        <f>IF(C343&lt;&gt;"",C343,D342)</f>
        <v>#N/A</v>
      </c>
      <c r="E343" s="53" t="s">
        <v>25</v>
      </c>
      <c r="F343" s="255" t="str">
        <f ca="1">IF(ISERROR(OFFSET(Data!$A$1,MATCH($D343,Data!$CG:$CG,0)-1,MATCH($E343&amp;"/"&amp;F$1,Data!$1:$1,0)-1))=TRUE,"",IF(OFFSET(Data!$A$1,MATCH($D343,Data!$CG:$CG,0)-1,MATCH($E343&amp;"/"&amp;F$1,Data!$1:$1,0)-1)=0,"",OFFSET(Data!$A$1,MATCH($D343,Data!$CG:$CG,0)-1,MATCH($E343&amp;"/"&amp;F$1,Data!$1:$1,0)-1)))</f>
        <v/>
      </c>
      <c r="G343" s="256" t="str">
        <f ca="1">IF(ISERROR(OFFSET(Data!$A$1,MATCH($D343,Data!$CG:$CG,0)-1,MATCH($E343&amp;"/"&amp;G$1,Data!$1:$1,0)-1))=TRUE,"",IF(OFFSET(Data!$A$1,MATCH($D343,Data!$CG:$CG,0)-1,MATCH($E343&amp;"/"&amp;G$1,Data!$1:$1,0)-1)=0,"",OFFSET(Data!$A$1,MATCH($D343,Data!$CG:$CG,0)-1,MATCH($E343&amp;"/"&amp;G$1,Data!$1:$1,0)-1)))</f>
        <v/>
      </c>
      <c r="H343" s="256" t="str">
        <f ca="1">IF(ISERROR(OFFSET(Data!$A$1,MATCH($D343,Data!$CG:$CG,0)-1,MATCH($E343&amp;"/"&amp;H$1,Data!$1:$1,0)-1))=TRUE,"",IF(OFFSET(Data!$A$1,MATCH($D343,Data!$CG:$CG,0)-1,MATCH($E343&amp;"/"&amp;H$1,Data!$1:$1,0)-1)=0,"",OFFSET(Data!$A$1,MATCH($D343,Data!$CG:$CG,0)-1,MATCH($E343&amp;"/"&amp;H$1,Data!$1:$1,0)-1)))</f>
        <v/>
      </c>
      <c r="I343" s="256" t="str">
        <f ca="1">IF(ISERROR(OFFSET(Data!$A$1,MATCH($D343,Data!$CG:$CG,0)-1,MATCH($E343&amp;"/"&amp;I$1,Data!$1:$1,0)-1))=TRUE,"",IF(OFFSET(Data!$A$1,MATCH($D343,Data!$CG:$CG,0)-1,MATCH($E343&amp;"/"&amp;I$1,Data!$1:$1,0)-1)=0,"",OFFSET(Data!$A$1,MATCH($D343,Data!$CG:$CG,0)-1,MATCH($E343&amp;"/"&amp;I$1,Data!$1:$1,0)-1)))</f>
        <v/>
      </c>
      <c r="J343" s="256" t="str">
        <f ca="1">IF(ISERROR(OFFSET(Data!$A$1,MATCH($D343,Data!$CG:$CG,0)-1,MATCH($E343&amp;"/"&amp;J$1,Data!$1:$1,0)-1))=TRUE,"",IF(OFFSET(Data!$A$1,MATCH($D343,Data!$CG:$CG,0)-1,MATCH($E343&amp;"/"&amp;J$1,Data!$1:$1,0)-1)=0,"",OFFSET(Data!$A$1,MATCH($D343,Data!$CG:$CG,0)-1,MATCH($E343&amp;"/"&amp;J$1,Data!$1:$1,0)-1)))</f>
        <v/>
      </c>
      <c r="K343" s="256" t="str">
        <f ca="1">IF(ISERROR(OFFSET(Data!$A$1,MATCH($D343,Data!$CG:$CG,0)-1,MATCH($E343&amp;"/"&amp;K$1,Data!$1:$1,0)-1))=TRUE,"",IF(OFFSET(Data!$A$1,MATCH($D343,Data!$CG:$CG,0)-1,MATCH($E343&amp;"/"&amp;K$1,Data!$1:$1,0)-1)=0,"",OFFSET(Data!$A$1,MATCH($D343,Data!$CG:$CG,0)-1,MATCH($E343&amp;"/"&amp;K$1,Data!$1:$1,0)-1)))</f>
        <v/>
      </c>
      <c r="L343" s="256" t="str">
        <f ca="1">IF(ISERROR(OFFSET(Data!$A$1,MATCH($D343,Data!$CG:$CG,0)-1,MATCH($E343&amp;"/"&amp;L$1,Data!$1:$1,0)-1))=TRUE,"",IF(OFFSET(Data!$A$1,MATCH($D343,Data!$CG:$CG,0)-1,MATCH($E343&amp;"/"&amp;L$1,Data!$1:$1,0)-1)=0,"",OFFSET(Data!$A$1,MATCH($D343,Data!$CG:$CG,0)-1,MATCH($E343&amp;"/"&amp;L$1,Data!$1:$1,0)-1)))</f>
        <v/>
      </c>
      <c r="M343" s="256" t="str">
        <f ca="1">IF(ISERROR(OFFSET(Data!$A$1,MATCH($D343,Data!$CG:$CG,0)-1,MATCH($E343&amp;"/"&amp;M$1,Data!$1:$1,0)-1))=TRUE,"",IF(OFFSET(Data!$A$1,MATCH($D343,Data!$CG:$CG,0)-1,MATCH($E343&amp;"/"&amp;M$1,Data!$1:$1,0)-1)=0,"",OFFSET(Data!$A$1,MATCH($D343,Data!$CG:$CG,0)-1,MATCH($E343&amp;"/"&amp;M$1,Data!$1:$1,0)-1)))</f>
        <v/>
      </c>
      <c r="N343" s="256" t="str">
        <f ca="1">IF(ISERROR(OFFSET(Data!$A$1,MATCH($D343,Data!$CG:$CG,0)-1,MATCH($E343&amp;"/"&amp;N$1,Data!$1:$1,0)-1))=TRUE,"",IF(OFFSET(Data!$A$1,MATCH($D343,Data!$CG:$CG,0)-1,MATCH($E343&amp;"/"&amp;N$1,Data!$1:$1,0)-1)=0,"",OFFSET(Data!$A$1,MATCH($D343,Data!$CG:$CG,0)-1,MATCH($E343&amp;"/"&amp;N$1,Data!$1:$1,0)-1)))</f>
        <v/>
      </c>
      <c r="O343" s="256" t="str">
        <f ca="1">IF(ISERROR(OFFSET(Data!$A$1,MATCH($D343,Data!$CG:$CG,0)-1,MATCH($E343&amp;"/"&amp;O$1,Data!$1:$1,0)-1))=TRUE,"",IF(OFFSET(Data!$A$1,MATCH($D343,Data!$CG:$CG,0)-1,MATCH($E343&amp;"/"&amp;O$1,Data!$1:$1,0)-1)=0,"",OFFSET(Data!$A$1,MATCH($D343,Data!$CG:$CG,0)-1,MATCH($E343&amp;"/"&amp;O$1,Data!$1:$1,0)-1)))</f>
        <v/>
      </c>
      <c r="P343" s="256" t="str">
        <f ca="1">IF(ISERROR(OFFSET(Data!$A$1,MATCH($D343,Data!$CG:$CG,0)-1,MATCH($E343&amp;"/"&amp;P$1,Data!$1:$1,0)-1))=TRUE,"",IF(OFFSET(Data!$A$1,MATCH($D343,Data!$CG:$CG,0)-1,MATCH($E343&amp;"/"&amp;P$1,Data!$1:$1,0)-1)=0,"",OFFSET(Data!$A$1,MATCH($D343,Data!$CG:$CG,0)-1,MATCH($E343&amp;"/"&amp;P$1,Data!$1:$1,0)-1)))</f>
        <v/>
      </c>
      <c r="Q343" s="256" t="str">
        <f ca="1">IF(ISERROR(OFFSET(Data!$A$1,MATCH($D343,Data!$CG:$CG,0)-1,MATCH($E343&amp;"/"&amp;Q$1,Data!$1:$1,0)-1))=TRUE,"",IF(OFFSET(Data!$A$1,MATCH($D343,Data!$CG:$CG,0)-1,MATCH($E343&amp;"/"&amp;Q$1,Data!$1:$1,0)-1)=0,"",OFFSET(Data!$A$1,MATCH($D343,Data!$CG:$CG,0)-1,MATCH($E343&amp;"/"&amp;Q$1,Data!$1:$1,0)-1)))</f>
        <v/>
      </c>
      <c r="R343" s="256" t="str">
        <f ca="1">IF(ISERROR(OFFSET(Data!$A$1,MATCH($D343,Data!$CG:$CG,0)-1,MATCH($E343&amp;"/"&amp;R$1,Data!$1:$1,0)-1))=TRUE,"",IF(OFFSET(Data!$A$1,MATCH($D343,Data!$CG:$CG,0)-1,MATCH($E343&amp;"/"&amp;R$1,Data!$1:$1,0)-1)=0,"",OFFSET(Data!$A$1,MATCH($D343,Data!$CG:$CG,0)-1,MATCH($E343&amp;"/"&amp;R$1,Data!$1:$1,0)-1)))</f>
        <v/>
      </c>
      <c r="S343" s="256" t="str">
        <f ca="1">IF(ISERROR(OFFSET(Data!$A$1,MATCH($D343,Data!$CG:$CG,0)-1,MATCH($E343&amp;"/"&amp;S$1,Data!$1:$1,0)-1))=TRUE,"",IF(OFFSET(Data!$A$1,MATCH($D343,Data!$CG:$CG,0)-1,MATCH($E343&amp;"/"&amp;S$1,Data!$1:$1,0)-1)=0,"",OFFSET(Data!$A$1,MATCH($D343,Data!$CG:$CG,0)-1,MATCH($E343&amp;"/"&amp;S$1,Data!$1:$1,0)-1)))</f>
        <v/>
      </c>
      <c r="T343" s="256" t="str">
        <f ca="1">IF(ISERROR(OFFSET(Data!$A$1,MATCH($D343,Data!$CG:$CG,0)-1,MATCH($E343&amp;"/"&amp;T$1,Data!$1:$1,0)-1))=TRUE,"",IF(OFFSET(Data!$A$1,MATCH($D343,Data!$CG:$CG,0)-1,MATCH($E343&amp;"/"&amp;T$1,Data!$1:$1,0)-1)=0,"",OFFSET(Data!$A$1,MATCH($D343,Data!$CG:$CG,0)-1,MATCH($E343&amp;"/"&amp;T$1,Data!$1:$1,0)-1)))</f>
        <v/>
      </c>
      <c r="U343" s="256" t="str">
        <f ca="1">IF(ISERROR(OFFSET(Data!$A$1,MATCH($D343,Data!$CG:$CG,0)-1,MATCH($E343&amp;"/"&amp;U$1,Data!$1:$1,0)-1))=TRUE,"",IF(OFFSET(Data!$A$1,MATCH($D343,Data!$CG:$CG,0)-1,MATCH($E343&amp;"/"&amp;U$1,Data!$1:$1,0)-1)=0,"",OFFSET(Data!$A$1,MATCH($D343,Data!$CG:$CG,0)-1,MATCH($E343&amp;"/"&amp;U$1,Data!$1:$1,0)-1)))</f>
        <v/>
      </c>
      <c r="V343" s="256" t="str">
        <f ca="1">IF(ISERROR(OFFSET(Data!$A$1,MATCH($D343,Data!$CG:$CG,0)-1,MATCH($E343&amp;"/"&amp;V$1,Data!$1:$1,0)-1))=TRUE,"",IF(OFFSET(Data!$A$1,MATCH($D343,Data!$CG:$CG,0)-1,MATCH($E343&amp;"/"&amp;V$1,Data!$1:$1,0)-1)=0,"",OFFSET(Data!$A$1,MATCH($D343,Data!$CG:$CG,0)-1,MATCH($E343&amp;"/"&amp;V$1,Data!$1:$1,0)-1)))</f>
        <v/>
      </c>
      <c r="W343" s="257" t="str">
        <f ca="1">IF(ISERROR(OFFSET(Data!$A$1,MATCH($D343,Data!$CG:$CG,0)-1,MATCH($E343&amp;"/"&amp;W$1,Data!$1:$1,0)-1))=TRUE,"",IF(OFFSET(Data!$A$1,MATCH($D343,Data!$CG:$CG,0)-1,MATCH($E343&amp;"/"&amp;W$1,Data!$1:$1,0)-1)=0,"",OFFSET(Data!$A$1,MATCH($D343,Data!$CG:$CG,0)-1,MATCH($E343&amp;"/"&amp;W$1,Data!$1:$1,0)-1)))</f>
        <v/>
      </c>
      <c r="X343" s="256" t="str">
        <f ca="1">IF(ISERROR(OFFSET(Data!$A$1,MATCH($D343,Data!$CG:$CG,0)-1,MATCH($E343&amp;"/"&amp;X$1,Data!$1:$1,0)-1))=TRUE,"",IF(OFFSET(Data!$A$1,MATCH($D343,Data!$CG:$CG,0)-1,MATCH($E343&amp;"/"&amp;X$1,Data!$1:$1,0)-1)=0,"",OFFSET(Data!$A$1,MATCH($D343,Data!$CG:$CG,0)-1,MATCH($E343&amp;"/"&amp;X$1,Data!$1:$1,0)-1)))</f>
        <v/>
      </c>
      <c r="Y343" s="256" t="str">
        <f ca="1">IF(ISERROR(OFFSET(Data!$A$1,MATCH($D343,Data!$CG:$CG,0)-1,MATCH($E343&amp;"/"&amp;Y$1,Data!$1:$1,0)-1))=TRUE,"",IF(OFFSET(Data!$A$1,MATCH($D343,Data!$CG:$CG,0)-1,MATCH($E343&amp;"/"&amp;Y$1,Data!$1:$1,0)-1)=0,"",OFFSET(Data!$A$1,MATCH($D343,Data!$CG:$CG,0)-1,MATCH($E343&amp;"/"&amp;Y$1,Data!$1:$1,0)-1)))</f>
        <v/>
      </c>
      <c r="Z343" s="256" t="str">
        <f ca="1">IF(ISERROR(OFFSET(Data!$A$1,MATCH($D343,Data!$CG:$CG,0)-1,MATCH($E343&amp;"/"&amp;Z$1,Data!$1:$1,0)-1))=TRUE,"",IF(OFFSET(Data!$A$1,MATCH($D343,Data!$CG:$CG,0)-1,MATCH($E343&amp;"/"&amp;Z$1,Data!$1:$1,0)-1)=0,"",OFFSET(Data!$A$1,MATCH($D343,Data!$CG:$CG,0)-1,MATCH($E343&amp;"/"&amp;Z$1,Data!$1:$1,0)-1)))</f>
        <v/>
      </c>
      <c r="AA343" s="256" t="str">
        <f ca="1">IF(ISERROR(OFFSET(Data!$A$1,MATCH($D343,Data!$CG:$CG,0)-1,MATCH($E343&amp;"/"&amp;AA$1,Data!$1:$1,0)-1))=TRUE,"",IF(OFFSET(Data!$A$1,MATCH($D343,Data!$CG:$CG,0)-1,MATCH($E343&amp;"/"&amp;AA$1,Data!$1:$1,0)-1)=0,"",OFFSET(Data!$A$1,MATCH($D343,Data!$CG:$CG,0)-1,MATCH($E343&amp;"/"&amp;AA$1,Data!$1:$1,0)-1)))</f>
        <v/>
      </c>
      <c r="AB343" s="256" t="str">
        <f ca="1">IF(ISERROR(OFFSET(Data!$A$1,MATCH($D343,Data!$CG:$CG,0)-1,MATCH($E343&amp;"/"&amp;AB$1,Data!$1:$1,0)-1))=TRUE,"",IF(OFFSET(Data!$A$1,MATCH($D343,Data!$CG:$CG,0)-1,MATCH($E343&amp;"/"&amp;AB$1,Data!$1:$1,0)-1)=0,"",OFFSET(Data!$A$1,MATCH($D343,Data!$CG:$CG,0)-1,MATCH($E343&amp;"/"&amp;AB$1,Data!$1:$1,0)-1)))</f>
        <v/>
      </c>
      <c r="AC343" s="256" t="str">
        <f ca="1">IF(ISERROR(OFFSET(Data!$A$1,MATCH($D343,Data!$CG:$CG,0)-1,MATCH($E343&amp;"/"&amp;AC$1,Data!$1:$1,0)-1))=TRUE,"",IF(OFFSET(Data!$A$1,MATCH($D343,Data!$CG:$CG,0)-1,MATCH($E343&amp;"/"&amp;AC$1,Data!$1:$1,0)-1)=0,"",OFFSET(Data!$A$1,MATCH($D343,Data!$CG:$CG,0)-1,MATCH($E343&amp;"/"&amp;AC$1,Data!$1:$1,0)-1)))</f>
        <v/>
      </c>
      <c r="AD343" s="256" t="str">
        <f ca="1">IF(ISERROR(OFFSET(Data!$A$1,MATCH($D343,Data!$CG:$CG,0)-1,MATCH($E343&amp;"/"&amp;AD$1,Data!$1:$1,0)-1))=TRUE,"",IF(OFFSET(Data!$A$1,MATCH($D343,Data!$CG:$CG,0)-1,MATCH($E343&amp;"/"&amp;AD$1,Data!$1:$1,0)-1)=0,"",OFFSET(Data!$A$1,MATCH($D343,Data!$CG:$CG,0)-1,MATCH($E343&amp;"/"&amp;AD$1,Data!$1:$1,0)-1)))</f>
        <v/>
      </c>
      <c r="AE343" s="256" t="str">
        <f ca="1">IF(ISERROR(OFFSET(Data!$A$1,MATCH($D343,Data!$CG:$CG,0)-1,MATCH($E343&amp;"/"&amp;AE$1,Data!$1:$1,0)-1))=TRUE,"",IF(OFFSET(Data!$A$1,MATCH($D343,Data!$CG:$CG,0)-1,MATCH($E343&amp;"/"&amp;AE$1,Data!$1:$1,0)-1)=0,"",OFFSET(Data!$A$1,MATCH($D343,Data!$CG:$CG,0)-1,MATCH($E343&amp;"/"&amp;AE$1,Data!$1:$1,0)-1)))</f>
        <v/>
      </c>
      <c r="AF343" s="258" t="str">
        <f ca="1">IF(ISERROR(OFFSET(Data!$A$1,MATCH($D343,Data!$CG:$CG,0)-1,MATCH($E343&amp;"/"&amp;AF$1,Data!$1:$1,0)-1))=TRUE,"",IF(OFFSET(Data!$A$1,MATCH($D343,Data!$CG:$CG,0)-1,MATCH($E343&amp;"/"&amp;AF$1,Data!$1:$1,0)-1)=0,"",OFFSET(Data!$A$1,MATCH($D343,Data!$CG:$CG,0)-1,MATCH($E343&amp;"/"&amp;AF$1,Data!$1:$1,0)-1)))</f>
        <v/>
      </c>
      <c r="AG343" s="197">
        <f t="shared" ca="1" si="9"/>
        <v>0</v>
      </c>
      <c r="AH343" s="209">
        <f ca="1">SUM(AG339:AG343)</f>
        <v>0</v>
      </c>
    </row>
    <row r="344" spans="1:34" ht="15" hidden="1" customHeight="1" x14ac:dyDescent="0.25">
      <c r="A344" s="445">
        <v>68</v>
      </c>
      <c r="B344" s="468" t="e">
        <f>INDEX(Data!CI:CI,MATCH("M"&amp;A344,Data!A:A,0))</f>
        <v>#N/A</v>
      </c>
      <c r="C344" s="471" t="e">
        <f>INDEX(Data!CG:CG,MATCH("M"&amp;A344,Data!A:A,0))</f>
        <v>#N/A</v>
      </c>
      <c r="D344" s="48" t="e">
        <f>IF(C344&lt;&gt;"",C344,#REF!)</f>
        <v>#N/A</v>
      </c>
      <c r="E344" s="49" t="s">
        <v>21</v>
      </c>
      <c r="F344" s="271" t="str">
        <f ca="1">IF(ISERROR(OFFSET(Data!$A$1,MATCH($D344,Data!$CG:$CG,0)-1,MATCH($E344&amp;"/"&amp;F$1,Data!$1:$1,0)-1))=TRUE,"",IF(OFFSET(Data!$A$1,MATCH($D344,Data!$CG:$CG,0)-1,MATCH($E344&amp;"/"&amp;F$1,Data!$1:$1,0)-1)=0,"",OFFSET(Data!$A$1,MATCH($D344,Data!$CG:$CG,0)-1,MATCH($E344&amp;"/"&amp;F$1,Data!$1:$1,0)-1)))</f>
        <v/>
      </c>
      <c r="G344" s="250" t="str">
        <f ca="1">IF(ISERROR(OFFSET(Data!$A$1,MATCH($D344,Data!$CG:$CG,0)-1,MATCH($E344&amp;"/"&amp;G$1,Data!$1:$1,0)-1))=TRUE,"",IF(OFFSET(Data!$A$1,MATCH($D344,Data!$CG:$CG,0)-1,MATCH($E344&amp;"/"&amp;G$1,Data!$1:$1,0)-1)=0,"",OFFSET(Data!$A$1,MATCH($D344,Data!$CG:$CG,0)-1,MATCH($E344&amp;"/"&amp;G$1,Data!$1:$1,0)-1)))</f>
        <v/>
      </c>
      <c r="H344" s="250" t="str">
        <f ca="1">IF(ISERROR(OFFSET(Data!$A$1,MATCH($D344,Data!$CG:$CG,0)-1,MATCH($E344&amp;"/"&amp;H$1,Data!$1:$1,0)-1))=TRUE,"",IF(OFFSET(Data!$A$1,MATCH($D344,Data!$CG:$CG,0)-1,MATCH($E344&amp;"/"&amp;H$1,Data!$1:$1,0)-1)=0,"",OFFSET(Data!$A$1,MATCH($D344,Data!$CG:$CG,0)-1,MATCH($E344&amp;"/"&amp;H$1,Data!$1:$1,0)-1)))</f>
        <v/>
      </c>
      <c r="I344" s="250" t="str">
        <f ca="1">IF(ISERROR(OFFSET(Data!$A$1,MATCH($D344,Data!$CG:$CG,0)-1,MATCH($E344&amp;"/"&amp;I$1,Data!$1:$1,0)-1))=TRUE,"",IF(OFFSET(Data!$A$1,MATCH($D344,Data!$CG:$CG,0)-1,MATCH($E344&amp;"/"&amp;I$1,Data!$1:$1,0)-1)=0,"",OFFSET(Data!$A$1,MATCH($D344,Data!$CG:$CG,0)-1,MATCH($E344&amp;"/"&amp;I$1,Data!$1:$1,0)-1)))</f>
        <v/>
      </c>
      <c r="J344" s="250" t="str">
        <f ca="1">IF(ISERROR(OFFSET(Data!$A$1,MATCH($D344,Data!$CG:$CG,0)-1,MATCH($E344&amp;"/"&amp;J$1,Data!$1:$1,0)-1))=TRUE,"",IF(OFFSET(Data!$A$1,MATCH($D344,Data!$CG:$CG,0)-1,MATCH($E344&amp;"/"&amp;J$1,Data!$1:$1,0)-1)=0,"",OFFSET(Data!$A$1,MATCH($D344,Data!$CG:$CG,0)-1,MATCH($E344&amp;"/"&amp;J$1,Data!$1:$1,0)-1)))</f>
        <v/>
      </c>
      <c r="K344" s="250" t="str">
        <f ca="1">IF(ISERROR(OFFSET(Data!$A$1,MATCH($D344,Data!$CG:$CG,0)-1,MATCH($E344&amp;"/"&amp;K$1,Data!$1:$1,0)-1))=TRUE,"",IF(OFFSET(Data!$A$1,MATCH($D344,Data!$CG:$CG,0)-1,MATCH($E344&amp;"/"&amp;K$1,Data!$1:$1,0)-1)=0,"",OFFSET(Data!$A$1,MATCH($D344,Data!$CG:$CG,0)-1,MATCH($E344&amp;"/"&amp;K$1,Data!$1:$1,0)-1)))</f>
        <v/>
      </c>
      <c r="L344" s="250" t="str">
        <f ca="1">IF(ISERROR(OFFSET(Data!$A$1,MATCH($D344,Data!$CG:$CG,0)-1,MATCH($E344&amp;"/"&amp;L$1,Data!$1:$1,0)-1))=TRUE,"",IF(OFFSET(Data!$A$1,MATCH($D344,Data!$CG:$CG,0)-1,MATCH($E344&amp;"/"&amp;L$1,Data!$1:$1,0)-1)=0,"",OFFSET(Data!$A$1,MATCH($D344,Data!$CG:$CG,0)-1,MATCH($E344&amp;"/"&amp;L$1,Data!$1:$1,0)-1)))</f>
        <v/>
      </c>
      <c r="M344" s="250" t="str">
        <f ca="1">IF(ISERROR(OFFSET(Data!$A$1,MATCH($D344,Data!$CG:$CG,0)-1,MATCH($E344&amp;"/"&amp;M$1,Data!$1:$1,0)-1))=TRUE,"",IF(OFFSET(Data!$A$1,MATCH($D344,Data!$CG:$CG,0)-1,MATCH($E344&amp;"/"&amp;M$1,Data!$1:$1,0)-1)=0,"",OFFSET(Data!$A$1,MATCH($D344,Data!$CG:$CG,0)-1,MATCH($E344&amp;"/"&amp;M$1,Data!$1:$1,0)-1)))</f>
        <v/>
      </c>
      <c r="N344" s="250" t="str">
        <f ca="1">IF(ISERROR(OFFSET(Data!$A$1,MATCH($D344,Data!$CG:$CG,0)-1,MATCH($E344&amp;"/"&amp;N$1,Data!$1:$1,0)-1))=TRUE,"",IF(OFFSET(Data!$A$1,MATCH($D344,Data!$CG:$CG,0)-1,MATCH($E344&amp;"/"&amp;N$1,Data!$1:$1,0)-1)=0,"",OFFSET(Data!$A$1,MATCH($D344,Data!$CG:$CG,0)-1,MATCH($E344&amp;"/"&amp;N$1,Data!$1:$1,0)-1)))</f>
        <v/>
      </c>
      <c r="O344" s="250" t="str">
        <f ca="1">IF(ISERROR(OFFSET(Data!$A$1,MATCH($D344,Data!$CG:$CG,0)-1,MATCH($E344&amp;"/"&amp;O$1,Data!$1:$1,0)-1))=TRUE,"",IF(OFFSET(Data!$A$1,MATCH($D344,Data!$CG:$CG,0)-1,MATCH($E344&amp;"/"&amp;O$1,Data!$1:$1,0)-1)=0,"",OFFSET(Data!$A$1,MATCH($D344,Data!$CG:$CG,0)-1,MATCH($E344&amp;"/"&amp;O$1,Data!$1:$1,0)-1)))</f>
        <v/>
      </c>
      <c r="P344" s="250" t="str">
        <f ca="1">IF(ISERROR(OFFSET(Data!$A$1,MATCH($D344,Data!$CG:$CG,0)-1,MATCH($E344&amp;"/"&amp;P$1,Data!$1:$1,0)-1))=TRUE,"",IF(OFFSET(Data!$A$1,MATCH($D344,Data!$CG:$CG,0)-1,MATCH($E344&amp;"/"&amp;P$1,Data!$1:$1,0)-1)=0,"",OFFSET(Data!$A$1,MATCH($D344,Data!$CG:$CG,0)-1,MATCH($E344&amp;"/"&amp;P$1,Data!$1:$1,0)-1)))</f>
        <v/>
      </c>
      <c r="Q344" s="250" t="str">
        <f ca="1">IF(ISERROR(OFFSET(Data!$A$1,MATCH($D344,Data!$CG:$CG,0)-1,MATCH($E344&amp;"/"&amp;Q$1,Data!$1:$1,0)-1))=TRUE,"",IF(OFFSET(Data!$A$1,MATCH($D344,Data!$CG:$CG,0)-1,MATCH($E344&amp;"/"&amp;Q$1,Data!$1:$1,0)-1)=0,"",OFFSET(Data!$A$1,MATCH($D344,Data!$CG:$CG,0)-1,MATCH($E344&amp;"/"&amp;Q$1,Data!$1:$1,0)-1)))</f>
        <v/>
      </c>
      <c r="R344" s="250" t="str">
        <f ca="1">IF(ISERROR(OFFSET(Data!$A$1,MATCH($D344,Data!$CG:$CG,0)-1,MATCH($E344&amp;"/"&amp;R$1,Data!$1:$1,0)-1))=TRUE,"",IF(OFFSET(Data!$A$1,MATCH($D344,Data!$CG:$CG,0)-1,MATCH($E344&amp;"/"&amp;R$1,Data!$1:$1,0)-1)=0,"",OFFSET(Data!$A$1,MATCH($D344,Data!$CG:$CG,0)-1,MATCH($E344&amp;"/"&amp;R$1,Data!$1:$1,0)-1)))</f>
        <v/>
      </c>
      <c r="S344" s="250" t="str">
        <f ca="1">IF(ISERROR(OFFSET(Data!$A$1,MATCH($D344,Data!$CG:$CG,0)-1,MATCH($E344&amp;"/"&amp;S$1,Data!$1:$1,0)-1))=TRUE,"",IF(OFFSET(Data!$A$1,MATCH($D344,Data!$CG:$CG,0)-1,MATCH($E344&amp;"/"&amp;S$1,Data!$1:$1,0)-1)=0,"",OFFSET(Data!$A$1,MATCH($D344,Data!$CG:$CG,0)-1,MATCH($E344&amp;"/"&amp;S$1,Data!$1:$1,0)-1)))</f>
        <v/>
      </c>
      <c r="T344" s="250" t="str">
        <f ca="1">IF(ISERROR(OFFSET(Data!$A$1,MATCH($D344,Data!$CG:$CG,0)-1,MATCH($E344&amp;"/"&amp;T$1,Data!$1:$1,0)-1))=TRUE,"",IF(OFFSET(Data!$A$1,MATCH($D344,Data!$CG:$CG,0)-1,MATCH($E344&amp;"/"&amp;T$1,Data!$1:$1,0)-1)=0,"",OFFSET(Data!$A$1,MATCH($D344,Data!$CG:$CG,0)-1,MATCH($E344&amp;"/"&amp;T$1,Data!$1:$1,0)-1)))</f>
        <v/>
      </c>
      <c r="U344" s="250" t="str">
        <f ca="1">IF(ISERROR(OFFSET(Data!$A$1,MATCH($D344,Data!$CG:$CG,0)-1,MATCH($E344&amp;"/"&amp;U$1,Data!$1:$1,0)-1))=TRUE,"",IF(OFFSET(Data!$A$1,MATCH($D344,Data!$CG:$CG,0)-1,MATCH($E344&amp;"/"&amp;U$1,Data!$1:$1,0)-1)=0,"",OFFSET(Data!$A$1,MATCH($D344,Data!$CG:$CG,0)-1,MATCH($E344&amp;"/"&amp;U$1,Data!$1:$1,0)-1)))</f>
        <v/>
      </c>
      <c r="V344" s="250" t="str">
        <f ca="1">IF(ISERROR(OFFSET(Data!$A$1,MATCH($D344,Data!$CG:$CG,0)-1,MATCH($E344&amp;"/"&amp;V$1,Data!$1:$1,0)-1))=TRUE,"",IF(OFFSET(Data!$A$1,MATCH($D344,Data!$CG:$CG,0)-1,MATCH($E344&amp;"/"&amp;V$1,Data!$1:$1,0)-1)=0,"",OFFSET(Data!$A$1,MATCH($D344,Data!$CG:$CG,0)-1,MATCH($E344&amp;"/"&amp;V$1,Data!$1:$1,0)-1)))</f>
        <v/>
      </c>
      <c r="W344" s="272" t="str">
        <f ca="1">IF(ISERROR(OFFSET(Data!$A$1,MATCH($D344,Data!$CG:$CG,0)-1,MATCH($E344&amp;"/"&amp;W$1,Data!$1:$1,0)-1))=TRUE,"",IF(OFFSET(Data!$A$1,MATCH($D344,Data!$CG:$CG,0)-1,MATCH($E344&amp;"/"&amp;W$1,Data!$1:$1,0)-1)=0,"",OFFSET(Data!$A$1,MATCH($D344,Data!$CG:$CG,0)-1,MATCH($E344&amp;"/"&amp;W$1,Data!$1:$1,0)-1)))</f>
        <v/>
      </c>
      <c r="X344" s="250" t="str">
        <f ca="1">IF(ISERROR(OFFSET(Data!$A$1,MATCH($D344,Data!$CG:$CG,0)-1,MATCH($E344&amp;"/"&amp;X$1,Data!$1:$1,0)-1))=TRUE,"",IF(OFFSET(Data!$A$1,MATCH($D344,Data!$CG:$CG,0)-1,MATCH($E344&amp;"/"&amp;X$1,Data!$1:$1,0)-1)=0,"",OFFSET(Data!$A$1,MATCH($D344,Data!$CG:$CG,0)-1,MATCH($E344&amp;"/"&amp;X$1,Data!$1:$1,0)-1)))</f>
        <v/>
      </c>
      <c r="Y344" s="250" t="str">
        <f ca="1">IF(ISERROR(OFFSET(Data!$A$1,MATCH($D344,Data!$CG:$CG,0)-1,MATCH($E344&amp;"/"&amp;Y$1,Data!$1:$1,0)-1))=TRUE,"",IF(OFFSET(Data!$A$1,MATCH($D344,Data!$CG:$CG,0)-1,MATCH($E344&amp;"/"&amp;Y$1,Data!$1:$1,0)-1)=0,"",OFFSET(Data!$A$1,MATCH($D344,Data!$CG:$CG,0)-1,MATCH($E344&amp;"/"&amp;Y$1,Data!$1:$1,0)-1)))</f>
        <v/>
      </c>
      <c r="Z344" s="250" t="str">
        <f ca="1">IF(ISERROR(OFFSET(Data!$A$1,MATCH($D344,Data!$CG:$CG,0)-1,MATCH($E344&amp;"/"&amp;Z$1,Data!$1:$1,0)-1))=TRUE,"",IF(OFFSET(Data!$A$1,MATCH($D344,Data!$CG:$CG,0)-1,MATCH($E344&amp;"/"&amp;Z$1,Data!$1:$1,0)-1)=0,"",OFFSET(Data!$A$1,MATCH($D344,Data!$CG:$CG,0)-1,MATCH($E344&amp;"/"&amp;Z$1,Data!$1:$1,0)-1)))</f>
        <v/>
      </c>
      <c r="AA344" s="250" t="str">
        <f ca="1">IF(ISERROR(OFFSET(Data!$A$1,MATCH($D344,Data!$CG:$CG,0)-1,MATCH($E344&amp;"/"&amp;AA$1,Data!$1:$1,0)-1))=TRUE,"",IF(OFFSET(Data!$A$1,MATCH($D344,Data!$CG:$CG,0)-1,MATCH($E344&amp;"/"&amp;AA$1,Data!$1:$1,0)-1)=0,"",OFFSET(Data!$A$1,MATCH($D344,Data!$CG:$CG,0)-1,MATCH($E344&amp;"/"&amp;AA$1,Data!$1:$1,0)-1)))</f>
        <v/>
      </c>
      <c r="AB344" s="250" t="str">
        <f ca="1">IF(ISERROR(OFFSET(Data!$A$1,MATCH($D344,Data!$CG:$CG,0)-1,MATCH($E344&amp;"/"&amp;AB$1,Data!$1:$1,0)-1))=TRUE,"",IF(OFFSET(Data!$A$1,MATCH($D344,Data!$CG:$CG,0)-1,MATCH($E344&amp;"/"&amp;AB$1,Data!$1:$1,0)-1)=0,"",OFFSET(Data!$A$1,MATCH($D344,Data!$CG:$CG,0)-1,MATCH($E344&amp;"/"&amp;AB$1,Data!$1:$1,0)-1)))</f>
        <v/>
      </c>
      <c r="AC344" s="250" t="str">
        <f ca="1">IF(ISERROR(OFFSET(Data!$A$1,MATCH($D344,Data!$CG:$CG,0)-1,MATCH($E344&amp;"/"&amp;AC$1,Data!$1:$1,0)-1))=TRUE,"",IF(OFFSET(Data!$A$1,MATCH($D344,Data!$CG:$CG,0)-1,MATCH($E344&amp;"/"&amp;AC$1,Data!$1:$1,0)-1)=0,"",OFFSET(Data!$A$1,MATCH($D344,Data!$CG:$CG,0)-1,MATCH($E344&amp;"/"&amp;AC$1,Data!$1:$1,0)-1)))</f>
        <v/>
      </c>
      <c r="AD344" s="250" t="str">
        <f ca="1">IF(ISERROR(OFFSET(Data!$A$1,MATCH($D344,Data!$CG:$CG,0)-1,MATCH($E344&amp;"/"&amp;AD$1,Data!$1:$1,0)-1))=TRUE,"",IF(OFFSET(Data!$A$1,MATCH($D344,Data!$CG:$CG,0)-1,MATCH($E344&amp;"/"&amp;AD$1,Data!$1:$1,0)-1)=0,"",OFFSET(Data!$A$1,MATCH($D344,Data!$CG:$CG,0)-1,MATCH($E344&amp;"/"&amp;AD$1,Data!$1:$1,0)-1)))</f>
        <v/>
      </c>
      <c r="AE344" s="250" t="str">
        <f ca="1">IF(ISERROR(OFFSET(Data!$A$1,MATCH($D344,Data!$CG:$CG,0)-1,MATCH($E344&amp;"/"&amp;AE$1,Data!$1:$1,0)-1))=TRUE,"",IF(OFFSET(Data!$A$1,MATCH($D344,Data!$CG:$CG,0)-1,MATCH($E344&amp;"/"&amp;AE$1,Data!$1:$1,0)-1)=0,"",OFFSET(Data!$A$1,MATCH($D344,Data!$CG:$CG,0)-1,MATCH($E344&amp;"/"&amp;AE$1,Data!$1:$1,0)-1)))</f>
        <v/>
      </c>
      <c r="AF344" s="251" t="str">
        <f ca="1">IF(ISERROR(OFFSET(Data!$A$1,MATCH($D344,Data!$CG:$CG,0)-1,MATCH($E344&amp;"/"&amp;AF$1,Data!$1:$1,0)-1))=TRUE,"",IF(OFFSET(Data!$A$1,MATCH($D344,Data!$CG:$CG,0)-1,MATCH($E344&amp;"/"&amp;AF$1,Data!$1:$1,0)-1)=0,"",OFFSET(Data!$A$1,MATCH($D344,Data!$CG:$CG,0)-1,MATCH($E344&amp;"/"&amp;AF$1,Data!$1:$1,0)-1)))</f>
        <v/>
      </c>
      <c r="AG344" s="206">
        <f t="shared" ca="1" si="9"/>
        <v>0</v>
      </c>
      <c r="AH344" s="207">
        <f ca="1">AG344</f>
        <v>0</v>
      </c>
    </row>
    <row r="345" spans="1:34" ht="15" hidden="1" customHeight="1" thickBot="1" x14ac:dyDescent="0.3">
      <c r="A345" s="446"/>
      <c r="B345" s="469"/>
      <c r="C345" s="472"/>
      <c r="D345" s="50" t="e">
        <f>IF(C345&lt;&gt;"",C345,D344)</f>
        <v>#N/A</v>
      </c>
      <c r="E345" s="51" t="s">
        <v>22</v>
      </c>
      <c r="F345" s="254" t="str">
        <f ca="1">IF(ISERROR(OFFSET(Data!$A$1,MATCH($D345,Data!$CG:$CG,0)-1,MATCH($E345&amp;"/"&amp;F$1,Data!$1:$1,0)-1))=TRUE,"",IF(OFFSET(Data!$A$1,MATCH($D345,Data!$CG:$CG,0)-1,MATCH($E345&amp;"/"&amp;F$1,Data!$1:$1,0)-1)=0,"",OFFSET(Data!$A$1,MATCH($D345,Data!$CG:$CG,0)-1,MATCH($E345&amp;"/"&amp;F$1,Data!$1:$1,0)-1)))</f>
        <v/>
      </c>
      <c r="G345" s="252" t="str">
        <f ca="1">IF(ISERROR(OFFSET(Data!$A$1,MATCH($D345,Data!$CG:$CG,0)-1,MATCH($E345&amp;"/"&amp;G$1,Data!$1:$1,0)-1))=TRUE,"",IF(OFFSET(Data!$A$1,MATCH($D345,Data!$CG:$CG,0)-1,MATCH($E345&amp;"/"&amp;G$1,Data!$1:$1,0)-1)=0,"",OFFSET(Data!$A$1,MATCH($D345,Data!$CG:$CG,0)-1,MATCH($E345&amp;"/"&amp;G$1,Data!$1:$1,0)-1)))</f>
        <v/>
      </c>
      <c r="H345" s="252" t="str">
        <f ca="1">IF(ISERROR(OFFSET(Data!$A$1,MATCH($D345,Data!$CG:$CG,0)-1,MATCH($E345&amp;"/"&amp;H$1,Data!$1:$1,0)-1))=TRUE,"",IF(OFFSET(Data!$A$1,MATCH($D345,Data!$CG:$CG,0)-1,MATCH($E345&amp;"/"&amp;H$1,Data!$1:$1,0)-1)=0,"",OFFSET(Data!$A$1,MATCH($D345,Data!$CG:$CG,0)-1,MATCH($E345&amp;"/"&amp;H$1,Data!$1:$1,0)-1)))</f>
        <v/>
      </c>
      <c r="I345" s="252" t="str">
        <f ca="1">IF(ISERROR(OFFSET(Data!$A$1,MATCH($D345,Data!$CG:$CG,0)-1,MATCH($E345&amp;"/"&amp;I$1,Data!$1:$1,0)-1))=TRUE,"",IF(OFFSET(Data!$A$1,MATCH($D345,Data!$CG:$CG,0)-1,MATCH($E345&amp;"/"&amp;I$1,Data!$1:$1,0)-1)=0,"",OFFSET(Data!$A$1,MATCH($D345,Data!$CG:$CG,0)-1,MATCH($E345&amp;"/"&amp;I$1,Data!$1:$1,0)-1)))</f>
        <v/>
      </c>
      <c r="J345" s="252" t="str">
        <f ca="1">IF(ISERROR(OFFSET(Data!$A$1,MATCH($D345,Data!$CG:$CG,0)-1,MATCH($E345&amp;"/"&amp;J$1,Data!$1:$1,0)-1))=TRUE,"",IF(OFFSET(Data!$A$1,MATCH($D345,Data!$CG:$CG,0)-1,MATCH($E345&amp;"/"&amp;J$1,Data!$1:$1,0)-1)=0,"",OFFSET(Data!$A$1,MATCH($D345,Data!$CG:$CG,0)-1,MATCH($E345&amp;"/"&amp;J$1,Data!$1:$1,0)-1)))</f>
        <v/>
      </c>
      <c r="K345" s="252" t="str">
        <f ca="1">IF(ISERROR(OFFSET(Data!$A$1,MATCH($D345,Data!$CG:$CG,0)-1,MATCH($E345&amp;"/"&amp;K$1,Data!$1:$1,0)-1))=TRUE,"",IF(OFFSET(Data!$A$1,MATCH($D345,Data!$CG:$CG,0)-1,MATCH($E345&amp;"/"&amp;K$1,Data!$1:$1,0)-1)=0,"",OFFSET(Data!$A$1,MATCH($D345,Data!$CG:$CG,0)-1,MATCH($E345&amp;"/"&amp;K$1,Data!$1:$1,0)-1)))</f>
        <v/>
      </c>
      <c r="L345" s="252" t="str">
        <f ca="1">IF(ISERROR(OFFSET(Data!$A$1,MATCH($D345,Data!$CG:$CG,0)-1,MATCH($E345&amp;"/"&amp;L$1,Data!$1:$1,0)-1))=TRUE,"",IF(OFFSET(Data!$A$1,MATCH($D345,Data!$CG:$CG,0)-1,MATCH($E345&amp;"/"&amp;L$1,Data!$1:$1,0)-1)=0,"",OFFSET(Data!$A$1,MATCH($D345,Data!$CG:$CG,0)-1,MATCH($E345&amp;"/"&amp;L$1,Data!$1:$1,0)-1)))</f>
        <v/>
      </c>
      <c r="M345" s="252" t="str">
        <f ca="1">IF(ISERROR(OFFSET(Data!$A$1,MATCH($D345,Data!$CG:$CG,0)-1,MATCH($E345&amp;"/"&amp;M$1,Data!$1:$1,0)-1))=TRUE,"",IF(OFFSET(Data!$A$1,MATCH($D345,Data!$CG:$CG,0)-1,MATCH($E345&amp;"/"&amp;M$1,Data!$1:$1,0)-1)=0,"",OFFSET(Data!$A$1,MATCH($D345,Data!$CG:$CG,0)-1,MATCH($E345&amp;"/"&amp;M$1,Data!$1:$1,0)-1)))</f>
        <v/>
      </c>
      <c r="N345" s="252" t="str">
        <f ca="1">IF(ISERROR(OFFSET(Data!$A$1,MATCH($D345,Data!$CG:$CG,0)-1,MATCH($E345&amp;"/"&amp;N$1,Data!$1:$1,0)-1))=TRUE,"",IF(OFFSET(Data!$A$1,MATCH($D345,Data!$CG:$CG,0)-1,MATCH($E345&amp;"/"&amp;N$1,Data!$1:$1,0)-1)=0,"",OFFSET(Data!$A$1,MATCH($D345,Data!$CG:$CG,0)-1,MATCH($E345&amp;"/"&amp;N$1,Data!$1:$1,0)-1)))</f>
        <v/>
      </c>
      <c r="O345" s="252" t="str">
        <f ca="1">IF(ISERROR(OFFSET(Data!$A$1,MATCH($D345,Data!$CG:$CG,0)-1,MATCH($E345&amp;"/"&amp;O$1,Data!$1:$1,0)-1))=TRUE,"",IF(OFFSET(Data!$A$1,MATCH($D345,Data!$CG:$CG,0)-1,MATCH($E345&amp;"/"&amp;O$1,Data!$1:$1,0)-1)=0,"",OFFSET(Data!$A$1,MATCH($D345,Data!$CG:$CG,0)-1,MATCH($E345&amp;"/"&amp;O$1,Data!$1:$1,0)-1)))</f>
        <v/>
      </c>
      <c r="P345" s="252" t="str">
        <f ca="1">IF(ISERROR(OFFSET(Data!$A$1,MATCH($D345,Data!$CG:$CG,0)-1,MATCH($E345&amp;"/"&amp;P$1,Data!$1:$1,0)-1))=TRUE,"",IF(OFFSET(Data!$A$1,MATCH($D345,Data!$CG:$CG,0)-1,MATCH($E345&amp;"/"&amp;P$1,Data!$1:$1,0)-1)=0,"",OFFSET(Data!$A$1,MATCH($D345,Data!$CG:$CG,0)-1,MATCH($E345&amp;"/"&amp;P$1,Data!$1:$1,0)-1)))</f>
        <v/>
      </c>
      <c r="Q345" s="252" t="str">
        <f ca="1">IF(ISERROR(OFFSET(Data!$A$1,MATCH($D345,Data!$CG:$CG,0)-1,MATCH($E345&amp;"/"&amp;Q$1,Data!$1:$1,0)-1))=TRUE,"",IF(OFFSET(Data!$A$1,MATCH($D345,Data!$CG:$CG,0)-1,MATCH($E345&amp;"/"&amp;Q$1,Data!$1:$1,0)-1)=0,"",OFFSET(Data!$A$1,MATCH($D345,Data!$CG:$CG,0)-1,MATCH($E345&amp;"/"&amp;Q$1,Data!$1:$1,0)-1)))</f>
        <v/>
      </c>
      <c r="R345" s="252" t="str">
        <f ca="1">IF(ISERROR(OFFSET(Data!$A$1,MATCH($D345,Data!$CG:$CG,0)-1,MATCH($E345&amp;"/"&amp;R$1,Data!$1:$1,0)-1))=TRUE,"",IF(OFFSET(Data!$A$1,MATCH($D345,Data!$CG:$CG,0)-1,MATCH($E345&amp;"/"&amp;R$1,Data!$1:$1,0)-1)=0,"",OFFSET(Data!$A$1,MATCH($D345,Data!$CG:$CG,0)-1,MATCH($E345&amp;"/"&amp;R$1,Data!$1:$1,0)-1)))</f>
        <v/>
      </c>
      <c r="S345" s="252" t="str">
        <f ca="1">IF(ISERROR(OFFSET(Data!$A$1,MATCH($D345,Data!$CG:$CG,0)-1,MATCH($E345&amp;"/"&amp;S$1,Data!$1:$1,0)-1))=TRUE,"",IF(OFFSET(Data!$A$1,MATCH($D345,Data!$CG:$CG,0)-1,MATCH($E345&amp;"/"&amp;S$1,Data!$1:$1,0)-1)=0,"",OFFSET(Data!$A$1,MATCH($D345,Data!$CG:$CG,0)-1,MATCH($E345&amp;"/"&amp;S$1,Data!$1:$1,0)-1)))</f>
        <v/>
      </c>
      <c r="T345" s="252" t="str">
        <f ca="1">IF(ISERROR(OFFSET(Data!$A$1,MATCH($D345,Data!$CG:$CG,0)-1,MATCH($E345&amp;"/"&amp;T$1,Data!$1:$1,0)-1))=TRUE,"",IF(OFFSET(Data!$A$1,MATCH($D345,Data!$CG:$CG,0)-1,MATCH($E345&amp;"/"&amp;T$1,Data!$1:$1,0)-1)=0,"",OFFSET(Data!$A$1,MATCH($D345,Data!$CG:$CG,0)-1,MATCH($E345&amp;"/"&amp;T$1,Data!$1:$1,0)-1)))</f>
        <v/>
      </c>
      <c r="U345" s="252" t="str">
        <f ca="1">IF(ISERROR(OFFSET(Data!$A$1,MATCH($D345,Data!$CG:$CG,0)-1,MATCH($E345&amp;"/"&amp;U$1,Data!$1:$1,0)-1))=TRUE,"",IF(OFFSET(Data!$A$1,MATCH($D345,Data!$CG:$CG,0)-1,MATCH($E345&amp;"/"&amp;U$1,Data!$1:$1,0)-1)=0,"",OFFSET(Data!$A$1,MATCH($D345,Data!$CG:$CG,0)-1,MATCH($E345&amp;"/"&amp;U$1,Data!$1:$1,0)-1)))</f>
        <v/>
      </c>
      <c r="V345" s="252" t="str">
        <f ca="1">IF(ISERROR(OFFSET(Data!$A$1,MATCH($D345,Data!$CG:$CG,0)-1,MATCH($E345&amp;"/"&amp;V$1,Data!$1:$1,0)-1))=TRUE,"",IF(OFFSET(Data!$A$1,MATCH($D345,Data!$CG:$CG,0)-1,MATCH($E345&amp;"/"&amp;V$1,Data!$1:$1,0)-1)=0,"",OFFSET(Data!$A$1,MATCH($D345,Data!$CG:$CG,0)-1,MATCH($E345&amp;"/"&amp;V$1,Data!$1:$1,0)-1)))</f>
        <v/>
      </c>
      <c r="W345" s="269" t="str">
        <f ca="1">IF(ISERROR(OFFSET(Data!$A$1,MATCH($D345,Data!$CG:$CG,0)-1,MATCH($E345&amp;"/"&amp;W$1,Data!$1:$1,0)-1))=TRUE,"",IF(OFFSET(Data!$A$1,MATCH($D345,Data!$CG:$CG,0)-1,MATCH($E345&amp;"/"&amp;W$1,Data!$1:$1,0)-1)=0,"",OFFSET(Data!$A$1,MATCH($D345,Data!$CG:$CG,0)-1,MATCH($E345&amp;"/"&amp;W$1,Data!$1:$1,0)-1)))</f>
        <v/>
      </c>
      <c r="X345" s="252" t="str">
        <f ca="1">IF(ISERROR(OFFSET(Data!$A$1,MATCH($D345,Data!$CG:$CG,0)-1,MATCH($E345&amp;"/"&amp;X$1,Data!$1:$1,0)-1))=TRUE,"",IF(OFFSET(Data!$A$1,MATCH($D345,Data!$CG:$CG,0)-1,MATCH($E345&amp;"/"&amp;X$1,Data!$1:$1,0)-1)=0,"",OFFSET(Data!$A$1,MATCH($D345,Data!$CG:$CG,0)-1,MATCH($E345&amp;"/"&amp;X$1,Data!$1:$1,0)-1)))</f>
        <v/>
      </c>
      <c r="Y345" s="252" t="str">
        <f ca="1">IF(ISERROR(OFFSET(Data!$A$1,MATCH($D345,Data!$CG:$CG,0)-1,MATCH($E345&amp;"/"&amp;Y$1,Data!$1:$1,0)-1))=TRUE,"",IF(OFFSET(Data!$A$1,MATCH($D345,Data!$CG:$CG,0)-1,MATCH($E345&amp;"/"&amp;Y$1,Data!$1:$1,0)-1)=0,"",OFFSET(Data!$A$1,MATCH($D345,Data!$CG:$CG,0)-1,MATCH($E345&amp;"/"&amp;Y$1,Data!$1:$1,0)-1)))</f>
        <v/>
      </c>
      <c r="Z345" s="252" t="str">
        <f ca="1">IF(ISERROR(OFFSET(Data!$A$1,MATCH($D345,Data!$CG:$CG,0)-1,MATCH($E345&amp;"/"&amp;Z$1,Data!$1:$1,0)-1))=TRUE,"",IF(OFFSET(Data!$A$1,MATCH($D345,Data!$CG:$CG,0)-1,MATCH($E345&amp;"/"&amp;Z$1,Data!$1:$1,0)-1)=0,"",OFFSET(Data!$A$1,MATCH($D345,Data!$CG:$CG,0)-1,MATCH($E345&amp;"/"&amp;Z$1,Data!$1:$1,0)-1)))</f>
        <v/>
      </c>
      <c r="AA345" s="252" t="str">
        <f ca="1">IF(ISERROR(OFFSET(Data!$A$1,MATCH($D345,Data!$CG:$CG,0)-1,MATCH($E345&amp;"/"&amp;AA$1,Data!$1:$1,0)-1))=TRUE,"",IF(OFFSET(Data!$A$1,MATCH($D345,Data!$CG:$CG,0)-1,MATCH($E345&amp;"/"&amp;AA$1,Data!$1:$1,0)-1)=0,"",OFFSET(Data!$A$1,MATCH($D345,Data!$CG:$CG,0)-1,MATCH($E345&amp;"/"&amp;AA$1,Data!$1:$1,0)-1)))</f>
        <v/>
      </c>
      <c r="AB345" s="252" t="str">
        <f ca="1">IF(ISERROR(OFFSET(Data!$A$1,MATCH($D345,Data!$CG:$CG,0)-1,MATCH($E345&amp;"/"&amp;AB$1,Data!$1:$1,0)-1))=TRUE,"",IF(OFFSET(Data!$A$1,MATCH($D345,Data!$CG:$CG,0)-1,MATCH($E345&amp;"/"&amp;AB$1,Data!$1:$1,0)-1)=0,"",OFFSET(Data!$A$1,MATCH($D345,Data!$CG:$CG,0)-1,MATCH($E345&amp;"/"&amp;AB$1,Data!$1:$1,0)-1)))</f>
        <v/>
      </c>
      <c r="AC345" s="252" t="str">
        <f ca="1">IF(ISERROR(OFFSET(Data!$A$1,MATCH($D345,Data!$CG:$CG,0)-1,MATCH($E345&amp;"/"&amp;AC$1,Data!$1:$1,0)-1))=TRUE,"",IF(OFFSET(Data!$A$1,MATCH($D345,Data!$CG:$CG,0)-1,MATCH($E345&amp;"/"&amp;AC$1,Data!$1:$1,0)-1)=0,"",OFFSET(Data!$A$1,MATCH($D345,Data!$CG:$CG,0)-1,MATCH($E345&amp;"/"&amp;AC$1,Data!$1:$1,0)-1)))</f>
        <v/>
      </c>
      <c r="AD345" s="252" t="str">
        <f ca="1">IF(ISERROR(OFFSET(Data!$A$1,MATCH($D345,Data!$CG:$CG,0)-1,MATCH($E345&amp;"/"&amp;AD$1,Data!$1:$1,0)-1))=TRUE,"",IF(OFFSET(Data!$A$1,MATCH($D345,Data!$CG:$CG,0)-1,MATCH($E345&amp;"/"&amp;AD$1,Data!$1:$1,0)-1)=0,"",OFFSET(Data!$A$1,MATCH($D345,Data!$CG:$CG,0)-1,MATCH($E345&amp;"/"&amp;AD$1,Data!$1:$1,0)-1)))</f>
        <v/>
      </c>
      <c r="AE345" s="252" t="str">
        <f ca="1">IF(ISERROR(OFFSET(Data!$A$1,MATCH($D345,Data!$CG:$CG,0)-1,MATCH($E345&amp;"/"&amp;AE$1,Data!$1:$1,0)-1))=TRUE,"",IF(OFFSET(Data!$A$1,MATCH($D345,Data!$CG:$CG,0)-1,MATCH($E345&amp;"/"&amp;AE$1,Data!$1:$1,0)-1)=0,"",OFFSET(Data!$A$1,MATCH($D345,Data!$CG:$CG,0)-1,MATCH($E345&amp;"/"&amp;AE$1,Data!$1:$1,0)-1)))</f>
        <v/>
      </c>
      <c r="AF345" s="253" t="str">
        <f ca="1">IF(ISERROR(OFFSET(Data!$A$1,MATCH($D345,Data!$CG:$CG,0)-1,MATCH($E345&amp;"/"&amp;AF$1,Data!$1:$1,0)-1))=TRUE,"",IF(OFFSET(Data!$A$1,MATCH($D345,Data!$CG:$CG,0)-1,MATCH($E345&amp;"/"&amp;AF$1,Data!$1:$1,0)-1)=0,"",OFFSET(Data!$A$1,MATCH($D345,Data!$CG:$CG,0)-1,MATCH($E345&amp;"/"&amp;AF$1,Data!$1:$1,0)-1)))</f>
        <v/>
      </c>
      <c r="AG345" s="188">
        <f t="shared" ca="1" si="9"/>
        <v>0</v>
      </c>
      <c r="AH345" s="208">
        <f ca="1">SUM(AG344:AG345)</f>
        <v>0</v>
      </c>
    </row>
    <row r="346" spans="1:34" ht="15" hidden="1" customHeight="1" x14ac:dyDescent="0.25">
      <c r="A346" s="446"/>
      <c r="B346" s="469"/>
      <c r="C346" s="472"/>
      <c r="D346" s="50" t="e">
        <f>IF(C346&lt;&gt;"",C346,D345)</f>
        <v>#N/A</v>
      </c>
      <c r="E346" s="51" t="s">
        <v>23</v>
      </c>
      <c r="F346" s="254" t="str">
        <f ca="1">IF(ISERROR(OFFSET(Data!$A$1,MATCH($D346,Data!$CG:$CG,0)-1,MATCH($E346&amp;"/"&amp;F$1,Data!$1:$1,0)-1))=TRUE,"",IF(OFFSET(Data!$A$1,MATCH($D346,Data!$CG:$CG,0)-1,MATCH($E346&amp;"/"&amp;F$1,Data!$1:$1,0)-1)=0,"",OFFSET(Data!$A$1,MATCH($D346,Data!$CG:$CG,0)-1,MATCH($E346&amp;"/"&amp;F$1,Data!$1:$1,0)-1)))</f>
        <v/>
      </c>
      <c r="G346" s="252" t="str">
        <f ca="1">IF(ISERROR(OFFSET(Data!$A$1,MATCH($D346,Data!$CG:$CG,0)-1,MATCH($E346&amp;"/"&amp;G$1,Data!$1:$1,0)-1))=TRUE,"",IF(OFFSET(Data!$A$1,MATCH($D346,Data!$CG:$CG,0)-1,MATCH($E346&amp;"/"&amp;G$1,Data!$1:$1,0)-1)=0,"",OFFSET(Data!$A$1,MATCH($D346,Data!$CG:$CG,0)-1,MATCH($E346&amp;"/"&amp;G$1,Data!$1:$1,0)-1)))</f>
        <v/>
      </c>
      <c r="H346" s="252" t="str">
        <f ca="1">IF(ISERROR(OFFSET(Data!$A$1,MATCH($D346,Data!$CG:$CG,0)-1,MATCH($E346&amp;"/"&amp;H$1,Data!$1:$1,0)-1))=TRUE,"",IF(OFFSET(Data!$A$1,MATCH($D346,Data!$CG:$CG,0)-1,MATCH($E346&amp;"/"&amp;H$1,Data!$1:$1,0)-1)=0,"",OFFSET(Data!$A$1,MATCH($D346,Data!$CG:$CG,0)-1,MATCH($E346&amp;"/"&amp;H$1,Data!$1:$1,0)-1)))</f>
        <v/>
      </c>
      <c r="I346" s="252" t="str">
        <f ca="1">IF(ISERROR(OFFSET(Data!$A$1,MATCH($D346,Data!$CG:$CG,0)-1,MATCH($E346&amp;"/"&amp;I$1,Data!$1:$1,0)-1))=TRUE,"",IF(OFFSET(Data!$A$1,MATCH($D346,Data!$CG:$CG,0)-1,MATCH($E346&amp;"/"&amp;I$1,Data!$1:$1,0)-1)=0,"",OFFSET(Data!$A$1,MATCH($D346,Data!$CG:$CG,0)-1,MATCH($E346&amp;"/"&amp;I$1,Data!$1:$1,0)-1)))</f>
        <v/>
      </c>
      <c r="J346" s="252" t="str">
        <f ca="1">IF(ISERROR(OFFSET(Data!$A$1,MATCH($D346,Data!$CG:$CG,0)-1,MATCH($E346&amp;"/"&amp;J$1,Data!$1:$1,0)-1))=TRUE,"",IF(OFFSET(Data!$A$1,MATCH($D346,Data!$CG:$CG,0)-1,MATCH($E346&amp;"/"&amp;J$1,Data!$1:$1,0)-1)=0,"",OFFSET(Data!$A$1,MATCH($D346,Data!$CG:$CG,0)-1,MATCH($E346&amp;"/"&amp;J$1,Data!$1:$1,0)-1)))</f>
        <v/>
      </c>
      <c r="K346" s="252" t="str">
        <f ca="1">IF(ISERROR(OFFSET(Data!$A$1,MATCH($D346,Data!$CG:$CG,0)-1,MATCH($E346&amp;"/"&amp;K$1,Data!$1:$1,0)-1))=TRUE,"",IF(OFFSET(Data!$A$1,MATCH($D346,Data!$CG:$CG,0)-1,MATCH($E346&amp;"/"&amp;K$1,Data!$1:$1,0)-1)=0,"",OFFSET(Data!$A$1,MATCH($D346,Data!$CG:$CG,0)-1,MATCH($E346&amp;"/"&amp;K$1,Data!$1:$1,0)-1)))</f>
        <v/>
      </c>
      <c r="L346" s="252" t="str">
        <f ca="1">IF(ISERROR(OFFSET(Data!$A$1,MATCH($D346,Data!$CG:$CG,0)-1,MATCH($E346&amp;"/"&amp;L$1,Data!$1:$1,0)-1))=TRUE,"",IF(OFFSET(Data!$A$1,MATCH($D346,Data!$CG:$CG,0)-1,MATCH($E346&amp;"/"&amp;L$1,Data!$1:$1,0)-1)=0,"",OFFSET(Data!$A$1,MATCH($D346,Data!$CG:$CG,0)-1,MATCH($E346&amp;"/"&amp;L$1,Data!$1:$1,0)-1)))</f>
        <v/>
      </c>
      <c r="M346" s="252" t="str">
        <f ca="1">IF(ISERROR(OFFSET(Data!$A$1,MATCH($D346,Data!$CG:$CG,0)-1,MATCH($E346&amp;"/"&amp;M$1,Data!$1:$1,0)-1))=TRUE,"",IF(OFFSET(Data!$A$1,MATCH($D346,Data!$CG:$CG,0)-1,MATCH($E346&amp;"/"&amp;M$1,Data!$1:$1,0)-1)=0,"",OFFSET(Data!$A$1,MATCH($D346,Data!$CG:$CG,0)-1,MATCH($E346&amp;"/"&amp;M$1,Data!$1:$1,0)-1)))</f>
        <v/>
      </c>
      <c r="N346" s="252" t="str">
        <f ca="1">IF(ISERROR(OFFSET(Data!$A$1,MATCH($D346,Data!$CG:$CG,0)-1,MATCH($E346&amp;"/"&amp;N$1,Data!$1:$1,0)-1))=TRUE,"",IF(OFFSET(Data!$A$1,MATCH($D346,Data!$CG:$CG,0)-1,MATCH($E346&amp;"/"&amp;N$1,Data!$1:$1,0)-1)=0,"",OFFSET(Data!$A$1,MATCH($D346,Data!$CG:$CG,0)-1,MATCH($E346&amp;"/"&amp;N$1,Data!$1:$1,0)-1)))</f>
        <v/>
      </c>
      <c r="O346" s="252" t="str">
        <f ca="1">IF(ISERROR(OFFSET(Data!$A$1,MATCH($D346,Data!$CG:$CG,0)-1,MATCH($E346&amp;"/"&amp;O$1,Data!$1:$1,0)-1))=TRUE,"",IF(OFFSET(Data!$A$1,MATCH($D346,Data!$CG:$CG,0)-1,MATCH($E346&amp;"/"&amp;O$1,Data!$1:$1,0)-1)=0,"",OFFSET(Data!$A$1,MATCH($D346,Data!$CG:$CG,0)-1,MATCH($E346&amp;"/"&amp;O$1,Data!$1:$1,0)-1)))</f>
        <v/>
      </c>
      <c r="P346" s="252" t="str">
        <f ca="1">IF(ISERROR(OFFSET(Data!$A$1,MATCH($D346,Data!$CG:$CG,0)-1,MATCH($E346&amp;"/"&amp;P$1,Data!$1:$1,0)-1))=TRUE,"",IF(OFFSET(Data!$A$1,MATCH($D346,Data!$CG:$CG,0)-1,MATCH($E346&amp;"/"&amp;P$1,Data!$1:$1,0)-1)=0,"",OFFSET(Data!$A$1,MATCH($D346,Data!$CG:$CG,0)-1,MATCH($E346&amp;"/"&amp;P$1,Data!$1:$1,0)-1)))</f>
        <v/>
      </c>
      <c r="Q346" s="252" t="str">
        <f ca="1">IF(ISERROR(OFFSET(Data!$A$1,MATCH($D346,Data!$CG:$CG,0)-1,MATCH($E346&amp;"/"&amp;Q$1,Data!$1:$1,0)-1))=TRUE,"",IF(OFFSET(Data!$A$1,MATCH($D346,Data!$CG:$CG,0)-1,MATCH($E346&amp;"/"&amp;Q$1,Data!$1:$1,0)-1)=0,"",OFFSET(Data!$A$1,MATCH($D346,Data!$CG:$CG,0)-1,MATCH($E346&amp;"/"&amp;Q$1,Data!$1:$1,0)-1)))</f>
        <v/>
      </c>
      <c r="R346" s="252" t="str">
        <f ca="1">IF(ISERROR(OFFSET(Data!$A$1,MATCH($D346,Data!$CG:$CG,0)-1,MATCH($E346&amp;"/"&amp;R$1,Data!$1:$1,0)-1))=TRUE,"",IF(OFFSET(Data!$A$1,MATCH($D346,Data!$CG:$CG,0)-1,MATCH($E346&amp;"/"&amp;R$1,Data!$1:$1,0)-1)=0,"",OFFSET(Data!$A$1,MATCH($D346,Data!$CG:$CG,0)-1,MATCH($E346&amp;"/"&amp;R$1,Data!$1:$1,0)-1)))</f>
        <v/>
      </c>
      <c r="S346" s="252" t="str">
        <f ca="1">IF(ISERROR(OFFSET(Data!$A$1,MATCH($D346,Data!$CG:$CG,0)-1,MATCH($E346&amp;"/"&amp;S$1,Data!$1:$1,0)-1))=TRUE,"",IF(OFFSET(Data!$A$1,MATCH($D346,Data!$CG:$CG,0)-1,MATCH($E346&amp;"/"&amp;S$1,Data!$1:$1,0)-1)=0,"",OFFSET(Data!$A$1,MATCH($D346,Data!$CG:$CG,0)-1,MATCH($E346&amp;"/"&amp;S$1,Data!$1:$1,0)-1)))</f>
        <v/>
      </c>
      <c r="T346" s="252" t="str">
        <f ca="1">IF(ISERROR(OFFSET(Data!$A$1,MATCH($D346,Data!$CG:$CG,0)-1,MATCH($E346&amp;"/"&amp;T$1,Data!$1:$1,0)-1))=TRUE,"",IF(OFFSET(Data!$A$1,MATCH($D346,Data!$CG:$CG,0)-1,MATCH($E346&amp;"/"&amp;T$1,Data!$1:$1,0)-1)=0,"",OFFSET(Data!$A$1,MATCH($D346,Data!$CG:$CG,0)-1,MATCH($E346&amp;"/"&amp;T$1,Data!$1:$1,0)-1)))</f>
        <v/>
      </c>
      <c r="U346" s="252" t="str">
        <f ca="1">IF(ISERROR(OFFSET(Data!$A$1,MATCH($D346,Data!$CG:$CG,0)-1,MATCH($E346&amp;"/"&amp;U$1,Data!$1:$1,0)-1))=TRUE,"",IF(OFFSET(Data!$A$1,MATCH($D346,Data!$CG:$CG,0)-1,MATCH($E346&amp;"/"&amp;U$1,Data!$1:$1,0)-1)=0,"",OFFSET(Data!$A$1,MATCH($D346,Data!$CG:$CG,0)-1,MATCH($E346&amp;"/"&amp;U$1,Data!$1:$1,0)-1)))</f>
        <v/>
      </c>
      <c r="V346" s="252" t="str">
        <f ca="1">IF(ISERROR(OFFSET(Data!$A$1,MATCH($D346,Data!$CG:$CG,0)-1,MATCH($E346&amp;"/"&amp;V$1,Data!$1:$1,0)-1))=TRUE,"",IF(OFFSET(Data!$A$1,MATCH($D346,Data!$CG:$CG,0)-1,MATCH($E346&amp;"/"&amp;V$1,Data!$1:$1,0)-1)=0,"",OFFSET(Data!$A$1,MATCH($D346,Data!$CG:$CG,0)-1,MATCH($E346&amp;"/"&amp;V$1,Data!$1:$1,0)-1)))</f>
        <v/>
      </c>
      <c r="W346" s="269" t="str">
        <f ca="1">IF(ISERROR(OFFSET(Data!$A$1,MATCH($D346,Data!$CG:$CG,0)-1,MATCH($E346&amp;"/"&amp;W$1,Data!$1:$1,0)-1))=TRUE,"",IF(OFFSET(Data!$A$1,MATCH($D346,Data!$CG:$CG,0)-1,MATCH($E346&amp;"/"&amp;W$1,Data!$1:$1,0)-1)=0,"",OFFSET(Data!$A$1,MATCH($D346,Data!$CG:$CG,0)-1,MATCH($E346&amp;"/"&amp;W$1,Data!$1:$1,0)-1)))</f>
        <v/>
      </c>
      <c r="X346" s="252" t="str">
        <f ca="1">IF(ISERROR(OFFSET(Data!$A$1,MATCH($D346,Data!$CG:$CG,0)-1,MATCH($E346&amp;"/"&amp;X$1,Data!$1:$1,0)-1))=TRUE,"",IF(OFFSET(Data!$A$1,MATCH($D346,Data!$CG:$CG,0)-1,MATCH($E346&amp;"/"&amp;X$1,Data!$1:$1,0)-1)=0,"",OFFSET(Data!$A$1,MATCH($D346,Data!$CG:$CG,0)-1,MATCH($E346&amp;"/"&amp;X$1,Data!$1:$1,0)-1)))</f>
        <v/>
      </c>
      <c r="Y346" s="252" t="str">
        <f ca="1">IF(ISERROR(OFFSET(Data!$A$1,MATCH($D346,Data!$CG:$CG,0)-1,MATCH($E346&amp;"/"&amp;Y$1,Data!$1:$1,0)-1))=TRUE,"",IF(OFFSET(Data!$A$1,MATCH($D346,Data!$CG:$CG,0)-1,MATCH($E346&amp;"/"&amp;Y$1,Data!$1:$1,0)-1)=0,"",OFFSET(Data!$A$1,MATCH($D346,Data!$CG:$CG,0)-1,MATCH($E346&amp;"/"&amp;Y$1,Data!$1:$1,0)-1)))</f>
        <v/>
      </c>
      <c r="Z346" s="252" t="str">
        <f ca="1">IF(ISERROR(OFFSET(Data!$A$1,MATCH($D346,Data!$CG:$CG,0)-1,MATCH($E346&amp;"/"&amp;Z$1,Data!$1:$1,0)-1))=TRUE,"",IF(OFFSET(Data!$A$1,MATCH($D346,Data!$CG:$CG,0)-1,MATCH($E346&amp;"/"&amp;Z$1,Data!$1:$1,0)-1)=0,"",OFFSET(Data!$A$1,MATCH($D346,Data!$CG:$CG,0)-1,MATCH($E346&amp;"/"&amp;Z$1,Data!$1:$1,0)-1)))</f>
        <v/>
      </c>
      <c r="AA346" s="252" t="str">
        <f ca="1">IF(ISERROR(OFFSET(Data!$A$1,MATCH($D346,Data!$CG:$CG,0)-1,MATCH($E346&amp;"/"&amp;AA$1,Data!$1:$1,0)-1))=TRUE,"",IF(OFFSET(Data!$A$1,MATCH($D346,Data!$CG:$CG,0)-1,MATCH($E346&amp;"/"&amp;AA$1,Data!$1:$1,0)-1)=0,"",OFFSET(Data!$A$1,MATCH($D346,Data!$CG:$CG,0)-1,MATCH($E346&amp;"/"&amp;AA$1,Data!$1:$1,0)-1)))</f>
        <v/>
      </c>
      <c r="AB346" s="252" t="str">
        <f ca="1">IF(ISERROR(OFFSET(Data!$A$1,MATCH($D346,Data!$CG:$CG,0)-1,MATCH($E346&amp;"/"&amp;AB$1,Data!$1:$1,0)-1))=TRUE,"",IF(OFFSET(Data!$A$1,MATCH($D346,Data!$CG:$CG,0)-1,MATCH($E346&amp;"/"&amp;AB$1,Data!$1:$1,0)-1)=0,"",OFFSET(Data!$A$1,MATCH($D346,Data!$CG:$CG,0)-1,MATCH($E346&amp;"/"&amp;AB$1,Data!$1:$1,0)-1)))</f>
        <v/>
      </c>
      <c r="AC346" s="252" t="str">
        <f ca="1">IF(ISERROR(OFFSET(Data!$A$1,MATCH($D346,Data!$CG:$CG,0)-1,MATCH($E346&amp;"/"&amp;AC$1,Data!$1:$1,0)-1))=TRUE,"",IF(OFFSET(Data!$A$1,MATCH($D346,Data!$CG:$CG,0)-1,MATCH($E346&amp;"/"&amp;AC$1,Data!$1:$1,0)-1)=0,"",OFFSET(Data!$A$1,MATCH($D346,Data!$CG:$CG,0)-1,MATCH($E346&amp;"/"&amp;AC$1,Data!$1:$1,0)-1)))</f>
        <v/>
      </c>
      <c r="AD346" s="252" t="str">
        <f ca="1">IF(ISERROR(OFFSET(Data!$A$1,MATCH($D346,Data!$CG:$CG,0)-1,MATCH($E346&amp;"/"&amp;AD$1,Data!$1:$1,0)-1))=TRUE,"",IF(OFFSET(Data!$A$1,MATCH($D346,Data!$CG:$CG,0)-1,MATCH($E346&amp;"/"&amp;AD$1,Data!$1:$1,0)-1)=0,"",OFFSET(Data!$A$1,MATCH($D346,Data!$CG:$CG,0)-1,MATCH($E346&amp;"/"&amp;AD$1,Data!$1:$1,0)-1)))</f>
        <v/>
      </c>
      <c r="AE346" s="252" t="str">
        <f ca="1">IF(ISERROR(OFFSET(Data!$A$1,MATCH($D346,Data!$CG:$CG,0)-1,MATCH($E346&amp;"/"&amp;AE$1,Data!$1:$1,0)-1))=TRUE,"",IF(OFFSET(Data!$A$1,MATCH($D346,Data!$CG:$CG,0)-1,MATCH($E346&amp;"/"&amp;AE$1,Data!$1:$1,0)-1)=0,"",OFFSET(Data!$A$1,MATCH($D346,Data!$CG:$CG,0)-1,MATCH($E346&amp;"/"&amp;AE$1,Data!$1:$1,0)-1)))</f>
        <v/>
      </c>
      <c r="AF346" s="253" t="str">
        <f ca="1">IF(ISERROR(OFFSET(Data!$A$1,MATCH($D346,Data!$CG:$CG,0)-1,MATCH($E346&amp;"/"&amp;AF$1,Data!$1:$1,0)-1))=TRUE,"",IF(OFFSET(Data!$A$1,MATCH($D346,Data!$CG:$CG,0)-1,MATCH($E346&amp;"/"&amp;AF$1,Data!$1:$1,0)-1)=0,"",OFFSET(Data!$A$1,MATCH($D346,Data!$CG:$CG,0)-1,MATCH($E346&amp;"/"&amp;AF$1,Data!$1:$1,0)-1)))</f>
        <v/>
      </c>
      <c r="AG346" s="188">
        <f t="shared" ca="1" si="9"/>
        <v>0</v>
      </c>
      <c r="AH346" s="208">
        <f ca="1">SUM(AG344:AG346)</f>
        <v>0</v>
      </c>
    </row>
    <row r="347" spans="1:34" ht="15.75" hidden="1" customHeight="1" x14ac:dyDescent="0.25">
      <c r="A347" s="446"/>
      <c r="B347" s="469"/>
      <c r="C347" s="472"/>
      <c r="D347" s="50" t="e">
        <f>IF(C347&lt;&gt;"",C347,D346)</f>
        <v>#N/A</v>
      </c>
      <c r="E347" s="51" t="s">
        <v>24</v>
      </c>
      <c r="F347" s="254" t="str">
        <f ca="1">IF(ISERROR(OFFSET(Data!$A$1,MATCH($D347,Data!$CG:$CG,0)-1,MATCH($E347&amp;"/"&amp;F$1,Data!$1:$1,0)-1))=TRUE,"",IF(OFFSET(Data!$A$1,MATCH($D347,Data!$CG:$CG,0)-1,MATCH($E347&amp;"/"&amp;F$1,Data!$1:$1,0)-1)=0,"",OFFSET(Data!$A$1,MATCH($D347,Data!$CG:$CG,0)-1,MATCH($E347&amp;"/"&amp;F$1,Data!$1:$1,0)-1)))</f>
        <v/>
      </c>
      <c r="G347" s="252" t="str">
        <f ca="1">IF(ISERROR(OFFSET(Data!$A$1,MATCH($D347,Data!$CG:$CG,0)-1,MATCH($E347&amp;"/"&amp;G$1,Data!$1:$1,0)-1))=TRUE,"",IF(OFFSET(Data!$A$1,MATCH($D347,Data!$CG:$CG,0)-1,MATCH($E347&amp;"/"&amp;G$1,Data!$1:$1,0)-1)=0,"",OFFSET(Data!$A$1,MATCH($D347,Data!$CG:$CG,0)-1,MATCH($E347&amp;"/"&amp;G$1,Data!$1:$1,0)-1)))</f>
        <v/>
      </c>
      <c r="H347" s="252" t="str">
        <f ca="1">IF(ISERROR(OFFSET(Data!$A$1,MATCH($D347,Data!$CG:$CG,0)-1,MATCH($E347&amp;"/"&amp;H$1,Data!$1:$1,0)-1))=TRUE,"",IF(OFFSET(Data!$A$1,MATCH($D347,Data!$CG:$CG,0)-1,MATCH($E347&amp;"/"&amp;H$1,Data!$1:$1,0)-1)=0,"",OFFSET(Data!$A$1,MATCH($D347,Data!$CG:$CG,0)-1,MATCH($E347&amp;"/"&amp;H$1,Data!$1:$1,0)-1)))</f>
        <v/>
      </c>
      <c r="I347" s="252" t="str">
        <f ca="1">IF(ISERROR(OFFSET(Data!$A$1,MATCH($D347,Data!$CG:$CG,0)-1,MATCH($E347&amp;"/"&amp;I$1,Data!$1:$1,0)-1))=TRUE,"",IF(OFFSET(Data!$A$1,MATCH($D347,Data!$CG:$CG,0)-1,MATCH($E347&amp;"/"&amp;I$1,Data!$1:$1,0)-1)=0,"",OFFSET(Data!$A$1,MATCH($D347,Data!$CG:$CG,0)-1,MATCH($E347&amp;"/"&amp;I$1,Data!$1:$1,0)-1)))</f>
        <v/>
      </c>
      <c r="J347" s="252" t="str">
        <f ca="1">IF(ISERROR(OFFSET(Data!$A$1,MATCH($D347,Data!$CG:$CG,0)-1,MATCH($E347&amp;"/"&amp;J$1,Data!$1:$1,0)-1))=TRUE,"",IF(OFFSET(Data!$A$1,MATCH($D347,Data!$CG:$CG,0)-1,MATCH($E347&amp;"/"&amp;J$1,Data!$1:$1,0)-1)=0,"",OFFSET(Data!$A$1,MATCH($D347,Data!$CG:$CG,0)-1,MATCH($E347&amp;"/"&amp;J$1,Data!$1:$1,0)-1)))</f>
        <v/>
      </c>
      <c r="K347" s="252" t="str">
        <f ca="1">IF(ISERROR(OFFSET(Data!$A$1,MATCH($D347,Data!$CG:$CG,0)-1,MATCH($E347&amp;"/"&amp;K$1,Data!$1:$1,0)-1))=TRUE,"",IF(OFFSET(Data!$A$1,MATCH($D347,Data!$CG:$CG,0)-1,MATCH($E347&amp;"/"&amp;K$1,Data!$1:$1,0)-1)=0,"",OFFSET(Data!$A$1,MATCH($D347,Data!$CG:$CG,0)-1,MATCH($E347&amp;"/"&amp;K$1,Data!$1:$1,0)-1)))</f>
        <v/>
      </c>
      <c r="L347" s="252" t="str">
        <f ca="1">IF(ISERROR(OFFSET(Data!$A$1,MATCH($D347,Data!$CG:$CG,0)-1,MATCH($E347&amp;"/"&amp;L$1,Data!$1:$1,0)-1))=TRUE,"",IF(OFFSET(Data!$A$1,MATCH($D347,Data!$CG:$CG,0)-1,MATCH($E347&amp;"/"&amp;L$1,Data!$1:$1,0)-1)=0,"",OFFSET(Data!$A$1,MATCH($D347,Data!$CG:$CG,0)-1,MATCH($E347&amp;"/"&amp;L$1,Data!$1:$1,0)-1)))</f>
        <v/>
      </c>
      <c r="M347" s="252" t="str">
        <f ca="1">IF(ISERROR(OFFSET(Data!$A$1,MATCH($D347,Data!$CG:$CG,0)-1,MATCH($E347&amp;"/"&amp;M$1,Data!$1:$1,0)-1))=TRUE,"",IF(OFFSET(Data!$A$1,MATCH($D347,Data!$CG:$CG,0)-1,MATCH($E347&amp;"/"&amp;M$1,Data!$1:$1,0)-1)=0,"",OFFSET(Data!$A$1,MATCH($D347,Data!$CG:$CG,0)-1,MATCH($E347&amp;"/"&amp;M$1,Data!$1:$1,0)-1)))</f>
        <v/>
      </c>
      <c r="N347" s="252" t="str">
        <f ca="1">IF(ISERROR(OFFSET(Data!$A$1,MATCH($D347,Data!$CG:$CG,0)-1,MATCH($E347&amp;"/"&amp;N$1,Data!$1:$1,0)-1))=TRUE,"",IF(OFFSET(Data!$A$1,MATCH($D347,Data!$CG:$CG,0)-1,MATCH($E347&amp;"/"&amp;N$1,Data!$1:$1,0)-1)=0,"",OFFSET(Data!$A$1,MATCH($D347,Data!$CG:$CG,0)-1,MATCH($E347&amp;"/"&amp;N$1,Data!$1:$1,0)-1)))</f>
        <v/>
      </c>
      <c r="O347" s="252" t="str">
        <f ca="1">IF(ISERROR(OFFSET(Data!$A$1,MATCH($D347,Data!$CG:$CG,0)-1,MATCH($E347&amp;"/"&amp;O$1,Data!$1:$1,0)-1))=TRUE,"",IF(OFFSET(Data!$A$1,MATCH($D347,Data!$CG:$CG,0)-1,MATCH($E347&amp;"/"&amp;O$1,Data!$1:$1,0)-1)=0,"",OFFSET(Data!$A$1,MATCH($D347,Data!$CG:$CG,0)-1,MATCH($E347&amp;"/"&amp;O$1,Data!$1:$1,0)-1)))</f>
        <v/>
      </c>
      <c r="P347" s="252" t="str">
        <f ca="1">IF(ISERROR(OFFSET(Data!$A$1,MATCH($D347,Data!$CG:$CG,0)-1,MATCH($E347&amp;"/"&amp;P$1,Data!$1:$1,0)-1))=TRUE,"",IF(OFFSET(Data!$A$1,MATCH($D347,Data!$CG:$CG,0)-1,MATCH($E347&amp;"/"&amp;P$1,Data!$1:$1,0)-1)=0,"",OFFSET(Data!$A$1,MATCH($D347,Data!$CG:$CG,0)-1,MATCH($E347&amp;"/"&amp;P$1,Data!$1:$1,0)-1)))</f>
        <v/>
      </c>
      <c r="Q347" s="252" t="str">
        <f ca="1">IF(ISERROR(OFFSET(Data!$A$1,MATCH($D347,Data!$CG:$CG,0)-1,MATCH($E347&amp;"/"&amp;Q$1,Data!$1:$1,0)-1))=TRUE,"",IF(OFFSET(Data!$A$1,MATCH($D347,Data!$CG:$CG,0)-1,MATCH($E347&amp;"/"&amp;Q$1,Data!$1:$1,0)-1)=0,"",OFFSET(Data!$A$1,MATCH($D347,Data!$CG:$CG,0)-1,MATCH($E347&amp;"/"&amp;Q$1,Data!$1:$1,0)-1)))</f>
        <v/>
      </c>
      <c r="R347" s="252" t="str">
        <f ca="1">IF(ISERROR(OFFSET(Data!$A$1,MATCH($D347,Data!$CG:$CG,0)-1,MATCH($E347&amp;"/"&amp;R$1,Data!$1:$1,0)-1))=TRUE,"",IF(OFFSET(Data!$A$1,MATCH($D347,Data!$CG:$CG,0)-1,MATCH($E347&amp;"/"&amp;R$1,Data!$1:$1,0)-1)=0,"",OFFSET(Data!$A$1,MATCH($D347,Data!$CG:$CG,0)-1,MATCH($E347&amp;"/"&amp;R$1,Data!$1:$1,0)-1)))</f>
        <v/>
      </c>
      <c r="S347" s="252" t="str">
        <f ca="1">IF(ISERROR(OFFSET(Data!$A$1,MATCH($D347,Data!$CG:$CG,0)-1,MATCH($E347&amp;"/"&amp;S$1,Data!$1:$1,0)-1))=TRUE,"",IF(OFFSET(Data!$A$1,MATCH($D347,Data!$CG:$CG,0)-1,MATCH($E347&amp;"/"&amp;S$1,Data!$1:$1,0)-1)=0,"",OFFSET(Data!$A$1,MATCH($D347,Data!$CG:$CG,0)-1,MATCH($E347&amp;"/"&amp;S$1,Data!$1:$1,0)-1)))</f>
        <v/>
      </c>
      <c r="T347" s="252" t="str">
        <f ca="1">IF(ISERROR(OFFSET(Data!$A$1,MATCH($D347,Data!$CG:$CG,0)-1,MATCH($E347&amp;"/"&amp;T$1,Data!$1:$1,0)-1))=TRUE,"",IF(OFFSET(Data!$A$1,MATCH($D347,Data!$CG:$CG,0)-1,MATCH($E347&amp;"/"&amp;T$1,Data!$1:$1,0)-1)=0,"",OFFSET(Data!$A$1,MATCH($D347,Data!$CG:$CG,0)-1,MATCH($E347&amp;"/"&amp;T$1,Data!$1:$1,0)-1)))</f>
        <v/>
      </c>
      <c r="U347" s="252" t="str">
        <f ca="1">IF(ISERROR(OFFSET(Data!$A$1,MATCH($D347,Data!$CG:$CG,0)-1,MATCH($E347&amp;"/"&amp;U$1,Data!$1:$1,0)-1))=TRUE,"",IF(OFFSET(Data!$A$1,MATCH($D347,Data!$CG:$CG,0)-1,MATCH($E347&amp;"/"&amp;U$1,Data!$1:$1,0)-1)=0,"",OFFSET(Data!$A$1,MATCH($D347,Data!$CG:$CG,0)-1,MATCH($E347&amp;"/"&amp;U$1,Data!$1:$1,0)-1)))</f>
        <v/>
      </c>
      <c r="V347" s="252" t="str">
        <f ca="1">IF(ISERROR(OFFSET(Data!$A$1,MATCH($D347,Data!$CG:$CG,0)-1,MATCH($E347&amp;"/"&amp;V$1,Data!$1:$1,0)-1))=TRUE,"",IF(OFFSET(Data!$A$1,MATCH($D347,Data!$CG:$CG,0)-1,MATCH($E347&amp;"/"&amp;V$1,Data!$1:$1,0)-1)=0,"",OFFSET(Data!$A$1,MATCH($D347,Data!$CG:$CG,0)-1,MATCH($E347&amp;"/"&amp;V$1,Data!$1:$1,0)-1)))</f>
        <v/>
      </c>
      <c r="W347" s="269" t="str">
        <f ca="1">IF(ISERROR(OFFSET(Data!$A$1,MATCH($D347,Data!$CG:$CG,0)-1,MATCH($E347&amp;"/"&amp;W$1,Data!$1:$1,0)-1))=TRUE,"",IF(OFFSET(Data!$A$1,MATCH($D347,Data!$CG:$CG,0)-1,MATCH($E347&amp;"/"&amp;W$1,Data!$1:$1,0)-1)=0,"",OFFSET(Data!$A$1,MATCH($D347,Data!$CG:$CG,0)-1,MATCH($E347&amp;"/"&amp;W$1,Data!$1:$1,0)-1)))</f>
        <v/>
      </c>
      <c r="X347" s="252" t="str">
        <f ca="1">IF(ISERROR(OFFSET(Data!$A$1,MATCH($D347,Data!$CG:$CG,0)-1,MATCH($E347&amp;"/"&amp;X$1,Data!$1:$1,0)-1))=TRUE,"",IF(OFFSET(Data!$A$1,MATCH($D347,Data!$CG:$CG,0)-1,MATCH($E347&amp;"/"&amp;X$1,Data!$1:$1,0)-1)=0,"",OFFSET(Data!$A$1,MATCH($D347,Data!$CG:$CG,0)-1,MATCH($E347&amp;"/"&amp;X$1,Data!$1:$1,0)-1)))</f>
        <v/>
      </c>
      <c r="Y347" s="252" t="str">
        <f ca="1">IF(ISERROR(OFFSET(Data!$A$1,MATCH($D347,Data!$CG:$CG,0)-1,MATCH($E347&amp;"/"&amp;Y$1,Data!$1:$1,0)-1))=TRUE,"",IF(OFFSET(Data!$A$1,MATCH($D347,Data!$CG:$CG,0)-1,MATCH($E347&amp;"/"&amp;Y$1,Data!$1:$1,0)-1)=0,"",OFFSET(Data!$A$1,MATCH($D347,Data!$CG:$CG,0)-1,MATCH($E347&amp;"/"&amp;Y$1,Data!$1:$1,0)-1)))</f>
        <v/>
      </c>
      <c r="Z347" s="252" t="str">
        <f ca="1">IF(ISERROR(OFFSET(Data!$A$1,MATCH($D347,Data!$CG:$CG,0)-1,MATCH($E347&amp;"/"&amp;Z$1,Data!$1:$1,0)-1))=TRUE,"",IF(OFFSET(Data!$A$1,MATCH($D347,Data!$CG:$CG,0)-1,MATCH($E347&amp;"/"&amp;Z$1,Data!$1:$1,0)-1)=0,"",OFFSET(Data!$A$1,MATCH($D347,Data!$CG:$CG,0)-1,MATCH($E347&amp;"/"&amp;Z$1,Data!$1:$1,0)-1)))</f>
        <v/>
      </c>
      <c r="AA347" s="252" t="str">
        <f ca="1">IF(ISERROR(OFFSET(Data!$A$1,MATCH($D347,Data!$CG:$CG,0)-1,MATCH($E347&amp;"/"&amp;AA$1,Data!$1:$1,0)-1))=TRUE,"",IF(OFFSET(Data!$A$1,MATCH($D347,Data!$CG:$CG,0)-1,MATCH($E347&amp;"/"&amp;AA$1,Data!$1:$1,0)-1)=0,"",OFFSET(Data!$A$1,MATCH($D347,Data!$CG:$CG,0)-1,MATCH($E347&amp;"/"&amp;AA$1,Data!$1:$1,0)-1)))</f>
        <v/>
      </c>
      <c r="AB347" s="252" t="str">
        <f ca="1">IF(ISERROR(OFFSET(Data!$A$1,MATCH($D347,Data!$CG:$CG,0)-1,MATCH($E347&amp;"/"&amp;AB$1,Data!$1:$1,0)-1))=TRUE,"",IF(OFFSET(Data!$A$1,MATCH($D347,Data!$CG:$CG,0)-1,MATCH($E347&amp;"/"&amp;AB$1,Data!$1:$1,0)-1)=0,"",OFFSET(Data!$A$1,MATCH($D347,Data!$CG:$CG,0)-1,MATCH($E347&amp;"/"&amp;AB$1,Data!$1:$1,0)-1)))</f>
        <v/>
      </c>
      <c r="AC347" s="252" t="str">
        <f ca="1">IF(ISERROR(OFFSET(Data!$A$1,MATCH($D347,Data!$CG:$CG,0)-1,MATCH($E347&amp;"/"&amp;AC$1,Data!$1:$1,0)-1))=TRUE,"",IF(OFFSET(Data!$A$1,MATCH($D347,Data!$CG:$CG,0)-1,MATCH($E347&amp;"/"&amp;AC$1,Data!$1:$1,0)-1)=0,"",OFFSET(Data!$A$1,MATCH($D347,Data!$CG:$CG,0)-1,MATCH($E347&amp;"/"&amp;AC$1,Data!$1:$1,0)-1)))</f>
        <v/>
      </c>
      <c r="AD347" s="252" t="str">
        <f ca="1">IF(ISERROR(OFFSET(Data!$A$1,MATCH($D347,Data!$CG:$CG,0)-1,MATCH($E347&amp;"/"&amp;AD$1,Data!$1:$1,0)-1))=TRUE,"",IF(OFFSET(Data!$A$1,MATCH($D347,Data!$CG:$CG,0)-1,MATCH($E347&amp;"/"&amp;AD$1,Data!$1:$1,0)-1)=0,"",OFFSET(Data!$A$1,MATCH($D347,Data!$CG:$CG,0)-1,MATCH($E347&amp;"/"&amp;AD$1,Data!$1:$1,0)-1)))</f>
        <v/>
      </c>
      <c r="AE347" s="252" t="str">
        <f ca="1">IF(ISERROR(OFFSET(Data!$A$1,MATCH($D347,Data!$CG:$CG,0)-1,MATCH($E347&amp;"/"&amp;AE$1,Data!$1:$1,0)-1))=TRUE,"",IF(OFFSET(Data!$A$1,MATCH($D347,Data!$CG:$CG,0)-1,MATCH($E347&amp;"/"&amp;AE$1,Data!$1:$1,0)-1)=0,"",OFFSET(Data!$A$1,MATCH($D347,Data!$CG:$CG,0)-1,MATCH($E347&amp;"/"&amp;AE$1,Data!$1:$1,0)-1)))</f>
        <v/>
      </c>
      <c r="AF347" s="253" t="str">
        <f ca="1">IF(ISERROR(OFFSET(Data!$A$1,MATCH($D347,Data!$CG:$CG,0)-1,MATCH($E347&amp;"/"&amp;AF$1,Data!$1:$1,0)-1))=TRUE,"",IF(OFFSET(Data!$A$1,MATCH($D347,Data!$CG:$CG,0)-1,MATCH($E347&amp;"/"&amp;AF$1,Data!$1:$1,0)-1)=0,"",OFFSET(Data!$A$1,MATCH($D347,Data!$CG:$CG,0)-1,MATCH($E347&amp;"/"&amp;AF$1,Data!$1:$1,0)-1)))</f>
        <v/>
      </c>
      <c r="AG347" s="188">
        <f t="shared" ca="1" si="9"/>
        <v>0</v>
      </c>
      <c r="AH347" s="208">
        <f ca="1">SUM(AG344:AG347)</f>
        <v>0</v>
      </c>
    </row>
    <row r="348" spans="1:34" ht="15.75" hidden="1" customHeight="1" thickBot="1" x14ac:dyDescent="0.3">
      <c r="A348" s="447"/>
      <c r="B348" s="470"/>
      <c r="C348" s="473"/>
      <c r="D348" s="52" t="e">
        <f>IF(C348&lt;&gt;"",C348,D347)</f>
        <v>#N/A</v>
      </c>
      <c r="E348" s="53" t="s">
        <v>25</v>
      </c>
      <c r="F348" s="255" t="str">
        <f ca="1">IF(ISERROR(OFFSET(Data!$A$1,MATCH($D348,Data!$CG:$CG,0)-1,MATCH($E348&amp;"/"&amp;F$1,Data!$1:$1,0)-1))=TRUE,"",IF(OFFSET(Data!$A$1,MATCH($D348,Data!$CG:$CG,0)-1,MATCH($E348&amp;"/"&amp;F$1,Data!$1:$1,0)-1)=0,"",OFFSET(Data!$A$1,MATCH($D348,Data!$CG:$CG,0)-1,MATCH($E348&amp;"/"&amp;F$1,Data!$1:$1,0)-1)))</f>
        <v/>
      </c>
      <c r="G348" s="256" t="str">
        <f ca="1">IF(ISERROR(OFFSET(Data!$A$1,MATCH($D348,Data!$CG:$CG,0)-1,MATCH($E348&amp;"/"&amp;G$1,Data!$1:$1,0)-1))=TRUE,"",IF(OFFSET(Data!$A$1,MATCH($D348,Data!$CG:$CG,0)-1,MATCH($E348&amp;"/"&amp;G$1,Data!$1:$1,0)-1)=0,"",OFFSET(Data!$A$1,MATCH($D348,Data!$CG:$CG,0)-1,MATCH($E348&amp;"/"&amp;G$1,Data!$1:$1,0)-1)))</f>
        <v/>
      </c>
      <c r="H348" s="256" t="str">
        <f ca="1">IF(ISERROR(OFFSET(Data!$A$1,MATCH($D348,Data!$CG:$CG,0)-1,MATCH($E348&amp;"/"&amp;H$1,Data!$1:$1,0)-1))=TRUE,"",IF(OFFSET(Data!$A$1,MATCH($D348,Data!$CG:$CG,0)-1,MATCH($E348&amp;"/"&amp;H$1,Data!$1:$1,0)-1)=0,"",OFFSET(Data!$A$1,MATCH($D348,Data!$CG:$CG,0)-1,MATCH($E348&amp;"/"&amp;H$1,Data!$1:$1,0)-1)))</f>
        <v/>
      </c>
      <c r="I348" s="256" t="str">
        <f ca="1">IF(ISERROR(OFFSET(Data!$A$1,MATCH($D348,Data!$CG:$CG,0)-1,MATCH($E348&amp;"/"&amp;I$1,Data!$1:$1,0)-1))=TRUE,"",IF(OFFSET(Data!$A$1,MATCH($D348,Data!$CG:$CG,0)-1,MATCH($E348&amp;"/"&amp;I$1,Data!$1:$1,0)-1)=0,"",OFFSET(Data!$A$1,MATCH($D348,Data!$CG:$CG,0)-1,MATCH($E348&amp;"/"&amp;I$1,Data!$1:$1,0)-1)))</f>
        <v/>
      </c>
      <c r="J348" s="256" t="str">
        <f ca="1">IF(ISERROR(OFFSET(Data!$A$1,MATCH($D348,Data!$CG:$CG,0)-1,MATCH($E348&amp;"/"&amp;J$1,Data!$1:$1,0)-1))=TRUE,"",IF(OFFSET(Data!$A$1,MATCH($D348,Data!$CG:$CG,0)-1,MATCH($E348&amp;"/"&amp;J$1,Data!$1:$1,0)-1)=0,"",OFFSET(Data!$A$1,MATCH($D348,Data!$CG:$CG,0)-1,MATCH($E348&amp;"/"&amp;J$1,Data!$1:$1,0)-1)))</f>
        <v/>
      </c>
      <c r="K348" s="256" t="str">
        <f ca="1">IF(ISERROR(OFFSET(Data!$A$1,MATCH($D348,Data!$CG:$CG,0)-1,MATCH($E348&amp;"/"&amp;K$1,Data!$1:$1,0)-1))=TRUE,"",IF(OFFSET(Data!$A$1,MATCH($D348,Data!$CG:$CG,0)-1,MATCH($E348&amp;"/"&amp;K$1,Data!$1:$1,0)-1)=0,"",OFFSET(Data!$A$1,MATCH($D348,Data!$CG:$CG,0)-1,MATCH($E348&amp;"/"&amp;K$1,Data!$1:$1,0)-1)))</f>
        <v/>
      </c>
      <c r="L348" s="256" t="str">
        <f ca="1">IF(ISERROR(OFFSET(Data!$A$1,MATCH($D348,Data!$CG:$CG,0)-1,MATCH($E348&amp;"/"&amp;L$1,Data!$1:$1,0)-1))=TRUE,"",IF(OFFSET(Data!$A$1,MATCH($D348,Data!$CG:$CG,0)-1,MATCH($E348&amp;"/"&amp;L$1,Data!$1:$1,0)-1)=0,"",OFFSET(Data!$A$1,MATCH($D348,Data!$CG:$CG,0)-1,MATCH($E348&amp;"/"&amp;L$1,Data!$1:$1,0)-1)))</f>
        <v/>
      </c>
      <c r="M348" s="256" t="str">
        <f ca="1">IF(ISERROR(OFFSET(Data!$A$1,MATCH($D348,Data!$CG:$CG,0)-1,MATCH($E348&amp;"/"&amp;M$1,Data!$1:$1,0)-1))=TRUE,"",IF(OFFSET(Data!$A$1,MATCH($D348,Data!$CG:$CG,0)-1,MATCH($E348&amp;"/"&amp;M$1,Data!$1:$1,0)-1)=0,"",OFFSET(Data!$A$1,MATCH($D348,Data!$CG:$CG,0)-1,MATCH($E348&amp;"/"&amp;M$1,Data!$1:$1,0)-1)))</f>
        <v/>
      </c>
      <c r="N348" s="256" t="str">
        <f ca="1">IF(ISERROR(OFFSET(Data!$A$1,MATCH($D348,Data!$CG:$CG,0)-1,MATCH($E348&amp;"/"&amp;N$1,Data!$1:$1,0)-1))=TRUE,"",IF(OFFSET(Data!$A$1,MATCH($D348,Data!$CG:$CG,0)-1,MATCH($E348&amp;"/"&amp;N$1,Data!$1:$1,0)-1)=0,"",OFFSET(Data!$A$1,MATCH($D348,Data!$CG:$CG,0)-1,MATCH($E348&amp;"/"&amp;N$1,Data!$1:$1,0)-1)))</f>
        <v/>
      </c>
      <c r="O348" s="256" t="str">
        <f ca="1">IF(ISERROR(OFFSET(Data!$A$1,MATCH($D348,Data!$CG:$CG,0)-1,MATCH($E348&amp;"/"&amp;O$1,Data!$1:$1,0)-1))=TRUE,"",IF(OFFSET(Data!$A$1,MATCH($D348,Data!$CG:$CG,0)-1,MATCH($E348&amp;"/"&amp;O$1,Data!$1:$1,0)-1)=0,"",OFFSET(Data!$A$1,MATCH($D348,Data!$CG:$CG,0)-1,MATCH($E348&amp;"/"&amp;O$1,Data!$1:$1,0)-1)))</f>
        <v/>
      </c>
      <c r="P348" s="256" t="str">
        <f ca="1">IF(ISERROR(OFFSET(Data!$A$1,MATCH($D348,Data!$CG:$CG,0)-1,MATCH($E348&amp;"/"&amp;P$1,Data!$1:$1,0)-1))=TRUE,"",IF(OFFSET(Data!$A$1,MATCH($D348,Data!$CG:$CG,0)-1,MATCH($E348&amp;"/"&amp;P$1,Data!$1:$1,0)-1)=0,"",OFFSET(Data!$A$1,MATCH($D348,Data!$CG:$CG,0)-1,MATCH($E348&amp;"/"&amp;P$1,Data!$1:$1,0)-1)))</f>
        <v/>
      </c>
      <c r="Q348" s="256" t="str">
        <f ca="1">IF(ISERROR(OFFSET(Data!$A$1,MATCH($D348,Data!$CG:$CG,0)-1,MATCH($E348&amp;"/"&amp;Q$1,Data!$1:$1,0)-1))=TRUE,"",IF(OFFSET(Data!$A$1,MATCH($D348,Data!$CG:$CG,0)-1,MATCH($E348&amp;"/"&amp;Q$1,Data!$1:$1,0)-1)=0,"",OFFSET(Data!$A$1,MATCH($D348,Data!$CG:$CG,0)-1,MATCH($E348&amp;"/"&amp;Q$1,Data!$1:$1,0)-1)))</f>
        <v/>
      </c>
      <c r="R348" s="256" t="str">
        <f ca="1">IF(ISERROR(OFFSET(Data!$A$1,MATCH($D348,Data!$CG:$CG,0)-1,MATCH($E348&amp;"/"&amp;R$1,Data!$1:$1,0)-1))=TRUE,"",IF(OFFSET(Data!$A$1,MATCH($D348,Data!$CG:$CG,0)-1,MATCH($E348&amp;"/"&amp;R$1,Data!$1:$1,0)-1)=0,"",OFFSET(Data!$A$1,MATCH($D348,Data!$CG:$CG,0)-1,MATCH($E348&amp;"/"&amp;R$1,Data!$1:$1,0)-1)))</f>
        <v/>
      </c>
      <c r="S348" s="256" t="str">
        <f ca="1">IF(ISERROR(OFFSET(Data!$A$1,MATCH($D348,Data!$CG:$CG,0)-1,MATCH($E348&amp;"/"&amp;S$1,Data!$1:$1,0)-1))=TRUE,"",IF(OFFSET(Data!$A$1,MATCH($D348,Data!$CG:$CG,0)-1,MATCH($E348&amp;"/"&amp;S$1,Data!$1:$1,0)-1)=0,"",OFFSET(Data!$A$1,MATCH($D348,Data!$CG:$CG,0)-1,MATCH($E348&amp;"/"&amp;S$1,Data!$1:$1,0)-1)))</f>
        <v/>
      </c>
      <c r="T348" s="256" t="str">
        <f ca="1">IF(ISERROR(OFFSET(Data!$A$1,MATCH($D348,Data!$CG:$CG,0)-1,MATCH($E348&amp;"/"&amp;T$1,Data!$1:$1,0)-1))=TRUE,"",IF(OFFSET(Data!$A$1,MATCH($D348,Data!$CG:$CG,0)-1,MATCH($E348&amp;"/"&amp;T$1,Data!$1:$1,0)-1)=0,"",OFFSET(Data!$A$1,MATCH($D348,Data!$CG:$CG,0)-1,MATCH($E348&amp;"/"&amp;T$1,Data!$1:$1,0)-1)))</f>
        <v/>
      </c>
      <c r="U348" s="256" t="str">
        <f ca="1">IF(ISERROR(OFFSET(Data!$A$1,MATCH($D348,Data!$CG:$CG,0)-1,MATCH($E348&amp;"/"&amp;U$1,Data!$1:$1,0)-1))=TRUE,"",IF(OFFSET(Data!$A$1,MATCH($D348,Data!$CG:$CG,0)-1,MATCH($E348&amp;"/"&amp;U$1,Data!$1:$1,0)-1)=0,"",OFFSET(Data!$A$1,MATCH($D348,Data!$CG:$CG,0)-1,MATCH($E348&amp;"/"&amp;U$1,Data!$1:$1,0)-1)))</f>
        <v/>
      </c>
      <c r="V348" s="256" t="str">
        <f ca="1">IF(ISERROR(OFFSET(Data!$A$1,MATCH($D348,Data!$CG:$CG,0)-1,MATCH($E348&amp;"/"&amp;V$1,Data!$1:$1,0)-1))=TRUE,"",IF(OFFSET(Data!$A$1,MATCH($D348,Data!$CG:$CG,0)-1,MATCH($E348&amp;"/"&amp;V$1,Data!$1:$1,0)-1)=0,"",OFFSET(Data!$A$1,MATCH($D348,Data!$CG:$CG,0)-1,MATCH($E348&amp;"/"&amp;V$1,Data!$1:$1,0)-1)))</f>
        <v/>
      </c>
      <c r="W348" s="257" t="str">
        <f ca="1">IF(ISERROR(OFFSET(Data!$A$1,MATCH($D348,Data!$CG:$CG,0)-1,MATCH($E348&amp;"/"&amp;W$1,Data!$1:$1,0)-1))=TRUE,"",IF(OFFSET(Data!$A$1,MATCH($D348,Data!$CG:$CG,0)-1,MATCH($E348&amp;"/"&amp;W$1,Data!$1:$1,0)-1)=0,"",OFFSET(Data!$A$1,MATCH($D348,Data!$CG:$CG,0)-1,MATCH($E348&amp;"/"&amp;W$1,Data!$1:$1,0)-1)))</f>
        <v/>
      </c>
      <c r="X348" s="256" t="str">
        <f ca="1">IF(ISERROR(OFFSET(Data!$A$1,MATCH($D348,Data!$CG:$CG,0)-1,MATCH($E348&amp;"/"&amp;X$1,Data!$1:$1,0)-1))=TRUE,"",IF(OFFSET(Data!$A$1,MATCH($D348,Data!$CG:$CG,0)-1,MATCH($E348&amp;"/"&amp;X$1,Data!$1:$1,0)-1)=0,"",OFFSET(Data!$A$1,MATCH($D348,Data!$CG:$CG,0)-1,MATCH($E348&amp;"/"&amp;X$1,Data!$1:$1,0)-1)))</f>
        <v/>
      </c>
      <c r="Y348" s="256" t="str">
        <f ca="1">IF(ISERROR(OFFSET(Data!$A$1,MATCH($D348,Data!$CG:$CG,0)-1,MATCH($E348&amp;"/"&amp;Y$1,Data!$1:$1,0)-1))=TRUE,"",IF(OFFSET(Data!$A$1,MATCH($D348,Data!$CG:$CG,0)-1,MATCH($E348&amp;"/"&amp;Y$1,Data!$1:$1,0)-1)=0,"",OFFSET(Data!$A$1,MATCH($D348,Data!$CG:$CG,0)-1,MATCH($E348&amp;"/"&amp;Y$1,Data!$1:$1,0)-1)))</f>
        <v/>
      </c>
      <c r="Z348" s="256" t="str">
        <f ca="1">IF(ISERROR(OFFSET(Data!$A$1,MATCH($D348,Data!$CG:$CG,0)-1,MATCH($E348&amp;"/"&amp;Z$1,Data!$1:$1,0)-1))=TRUE,"",IF(OFFSET(Data!$A$1,MATCH($D348,Data!$CG:$CG,0)-1,MATCH($E348&amp;"/"&amp;Z$1,Data!$1:$1,0)-1)=0,"",OFFSET(Data!$A$1,MATCH($D348,Data!$CG:$CG,0)-1,MATCH($E348&amp;"/"&amp;Z$1,Data!$1:$1,0)-1)))</f>
        <v/>
      </c>
      <c r="AA348" s="256" t="str">
        <f ca="1">IF(ISERROR(OFFSET(Data!$A$1,MATCH($D348,Data!$CG:$CG,0)-1,MATCH($E348&amp;"/"&amp;AA$1,Data!$1:$1,0)-1))=TRUE,"",IF(OFFSET(Data!$A$1,MATCH($D348,Data!$CG:$CG,0)-1,MATCH($E348&amp;"/"&amp;AA$1,Data!$1:$1,0)-1)=0,"",OFFSET(Data!$A$1,MATCH($D348,Data!$CG:$CG,0)-1,MATCH($E348&amp;"/"&amp;AA$1,Data!$1:$1,0)-1)))</f>
        <v/>
      </c>
      <c r="AB348" s="256" t="str">
        <f ca="1">IF(ISERROR(OFFSET(Data!$A$1,MATCH($D348,Data!$CG:$CG,0)-1,MATCH($E348&amp;"/"&amp;AB$1,Data!$1:$1,0)-1))=TRUE,"",IF(OFFSET(Data!$A$1,MATCH($D348,Data!$CG:$CG,0)-1,MATCH($E348&amp;"/"&amp;AB$1,Data!$1:$1,0)-1)=0,"",OFFSET(Data!$A$1,MATCH($D348,Data!$CG:$CG,0)-1,MATCH($E348&amp;"/"&amp;AB$1,Data!$1:$1,0)-1)))</f>
        <v/>
      </c>
      <c r="AC348" s="256" t="str">
        <f ca="1">IF(ISERROR(OFFSET(Data!$A$1,MATCH($D348,Data!$CG:$CG,0)-1,MATCH($E348&amp;"/"&amp;AC$1,Data!$1:$1,0)-1))=TRUE,"",IF(OFFSET(Data!$A$1,MATCH($D348,Data!$CG:$CG,0)-1,MATCH($E348&amp;"/"&amp;AC$1,Data!$1:$1,0)-1)=0,"",OFFSET(Data!$A$1,MATCH($D348,Data!$CG:$CG,0)-1,MATCH($E348&amp;"/"&amp;AC$1,Data!$1:$1,0)-1)))</f>
        <v/>
      </c>
      <c r="AD348" s="256" t="str">
        <f ca="1">IF(ISERROR(OFFSET(Data!$A$1,MATCH($D348,Data!$CG:$CG,0)-1,MATCH($E348&amp;"/"&amp;AD$1,Data!$1:$1,0)-1))=TRUE,"",IF(OFFSET(Data!$A$1,MATCH($D348,Data!$CG:$CG,0)-1,MATCH($E348&amp;"/"&amp;AD$1,Data!$1:$1,0)-1)=0,"",OFFSET(Data!$A$1,MATCH($D348,Data!$CG:$CG,0)-1,MATCH($E348&amp;"/"&amp;AD$1,Data!$1:$1,0)-1)))</f>
        <v/>
      </c>
      <c r="AE348" s="256" t="str">
        <f ca="1">IF(ISERROR(OFFSET(Data!$A$1,MATCH($D348,Data!$CG:$CG,0)-1,MATCH($E348&amp;"/"&amp;AE$1,Data!$1:$1,0)-1))=TRUE,"",IF(OFFSET(Data!$A$1,MATCH($D348,Data!$CG:$CG,0)-1,MATCH($E348&amp;"/"&amp;AE$1,Data!$1:$1,0)-1)=0,"",OFFSET(Data!$A$1,MATCH($D348,Data!$CG:$CG,0)-1,MATCH($E348&amp;"/"&amp;AE$1,Data!$1:$1,0)-1)))</f>
        <v/>
      </c>
      <c r="AF348" s="258" t="str">
        <f ca="1">IF(ISERROR(OFFSET(Data!$A$1,MATCH($D348,Data!$CG:$CG,0)-1,MATCH($E348&amp;"/"&amp;AF$1,Data!$1:$1,0)-1))=TRUE,"",IF(OFFSET(Data!$A$1,MATCH($D348,Data!$CG:$CG,0)-1,MATCH($E348&amp;"/"&amp;AF$1,Data!$1:$1,0)-1)=0,"",OFFSET(Data!$A$1,MATCH($D348,Data!$CG:$CG,0)-1,MATCH($E348&amp;"/"&amp;AF$1,Data!$1:$1,0)-1)))</f>
        <v/>
      </c>
      <c r="AG348" s="197">
        <f t="shared" ca="1" si="9"/>
        <v>0</v>
      </c>
      <c r="AH348" s="209">
        <f ca="1">SUM(AG344:AG348)</f>
        <v>0</v>
      </c>
    </row>
    <row r="349" spans="1:34" ht="15" hidden="1" customHeight="1" x14ac:dyDescent="0.25">
      <c r="A349" s="445">
        <v>69</v>
      </c>
      <c r="B349" s="468" t="e">
        <f>INDEX(Data!CI:CI,MATCH("M"&amp;A349,Data!A:A,0))</f>
        <v>#N/A</v>
      </c>
      <c r="C349" s="471" t="e">
        <f>INDEX(Data!CG:CG,MATCH("M"&amp;A349,Data!A:A,0))</f>
        <v>#N/A</v>
      </c>
      <c r="D349" s="48" t="e">
        <f>IF(C349&lt;&gt;"",C349,#REF!)</f>
        <v>#N/A</v>
      </c>
      <c r="E349" s="49" t="s">
        <v>21</v>
      </c>
      <c r="F349" s="271" t="str">
        <f ca="1">IF(ISERROR(OFFSET(Data!$A$1,MATCH($D349,Data!$CG:$CG,0)-1,MATCH($E349&amp;"/"&amp;F$1,Data!$1:$1,0)-1))=TRUE,"",IF(OFFSET(Data!$A$1,MATCH($D349,Data!$CG:$CG,0)-1,MATCH($E349&amp;"/"&amp;F$1,Data!$1:$1,0)-1)=0,"",OFFSET(Data!$A$1,MATCH($D349,Data!$CG:$CG,0)-1,MATCH($E349&amp;"/"&amp;F$1,Data!$1:$1,0)-1)))</f>
        <v/>
      </c>
      <c r="G349" s="250" t="str">
        <f ca="1">IF(ISERROR(OFFSET(Data!$A$1,MATCH($D349,Data!$CG:$CG,0)-1,MATCH($E349&amp;"/"&amp;G$1,Data!$1:$1,0)-1))=TRUE,"",IF(OFFSET(Data!$A$1,MATCH($D349,Data!$CG:$CG,0)-1,MATCH($E349&amp;"/"&amp;G$1,Data!$1:$1,0)-1)=0,"",OFFSET(Data!$A$1,MATCH($D349,Data!$CG:$CG,0)-1,MATCH($E349&amp;"/"&amp;G$1,Data!$1:$1,0)-1)))</f>
        <v/>
      </c>
      <c r="H349" s="250" t="str">
        <f ca="1">IF(ISERROR(OFFSET(Data!$A$1,MATCH($D349,Data!$CG:$CG,0)-1,MATCH($E349&amp;"/"&amp;H$1,Data!$1:$1,0)-1))=TRUE,"",IF(OFFSET(Data!$A$1,MATCH($D349,Data!$CG:$CG,0)-1,MATCH($E349&amp;"/"&amp;H$1,Data!$1:$1,0)-1)=0,"",OFFSET(Data!$A$1,MATCH($D349,Data!$CG:$CG,0)-1,MATCH($E349&amp;"/"&amp;H$1,Data!$1:$1,0)-1)))</f>
        <v/>
      </c>
      <c r="I349" s="250" t="str">
        <f ca="1">IF(ISERROR(OFFSET(Data!$A$1,MATCH($D349,Data!$CG:$CG,0)-1,MATCH($E349&amp;"/"&amp;I$1,Data!$1:$1,0)-1))=TRUE,"",IF(OFFSET(Data!$A$1,MATCH($D349,Data!$CG:$CG,0)-1,MATCH($E349&amp;"/"&amp;I$1,Data!$1:$1,0)-1)=0,"",OFFSET(Data!$A$1,MATCH($D349,Data!$CG:$CG,0)-1,MATCH($E349&amp;"/"&amp;I$1,Data!$1:$1,0)-1)))</f>
        <v/>
      </c>
      <c r="J349" s="250" t="str">
        <f ca="1">IF(ISERROR(OFFSET(Data!$A$1,MATCH($D349,Data!$CG:$CG,0)-1,MATCH($E349&amp;"/"&amp;J$1,Data!$1:$1,0)-1))=TRUE,"",IF(OFFSET(Data!$A$1,MATCH($D349,Data!$CG:$CG,0)-1,MATCH($E349&amp;"/"&amp;J$1,Data!$1:$1,0)-1)=0,"",OFFSET(Data!$A$1,MATCH($D349,Data!$CG:$CG,0)-1,MATCH($E349&amp;"/"&amp;J$1,Data!$1:$1,0)-1)))</f>
        <v/>
      </c>
      <c r="K349" s="250" t="str">
        <f ca="1">IF(ISERROR(OFFSET(Data!$A$1,MATCH($D349,Data!$CG:$CG,0)-1,MATCH($E349&amp;"/"&amp;K$1,Data!$1:$1,0)-1))=TRUE,"",IF(OFFSET(Data!$A$1,MATCH($D349,Data!$CG:$CG,0)-1,MATCH($E349&amp;"/"&amp;K$1,Data!$1:$1,0)-1)=0,"",OFFSET(Data!$A$1,MATCH($D349,Data!$CG:$CG,0)-1,MATCH($E349&amp;"/"&amp;K$1,Data!$1:$1,0)-1)))</f>
        <v/>
      </c>
      <c r="L349" s="250" t="str">
        <f ca="1">IF(ISERROR(OFFSET(Data!$A$1,MATCH($D349,Data!$CG:$CG,0)-1,MATCH($E349&amp;"/"&amp;L$1,Data!$1:$1,0)-1))=TRUE,"",IF(OFFSET(Data!$A$1,MATCH($D349,Data!$CG:$CG,0)-1,MATCH($E349&amp;"/"&amp;L$1,Data!$1:$1,0)-1)=0,"",OFFSET(Data!$A$1,MATCH($D349,Data!$CG:$CG,0)-1,MATCH($E349&amp;"/"&amp;L$1,Data!$1:$1,0)-1)))</f>
        <v/>
      </c>
      <c r="M349" s="250" t="str">
        <f ca="1">IF(ISERROR(OFFSET(Data!$A$1,MATCH($D349,Data!$CG:$CG,0)-1,MATCH($E349&amp;"/"&amp;M$1,Data!$1:$1,0)-1))=TRUE,"",IF(OFFSET(Data!$A$1,MATCH($D349,Data!$CG:$CG,0)-1,MATCH($E349&amp;"/"&amp;M$1,Data!$1:$1,0)-1)=0,"",OFFSET(Data!$A$1,MATCH($D349,Data!$CG:$CG,0)-1,MATCH($E349&amp;"/"&amp;M$1,Data!$1:$1,0)-1)))</f>
        <v/>
      </c>
      <c r="N349" s="250" t="str">
        <f ca="1">IF(ISERROR(OFFSET(Data!$A$1,MATCH($D349,Data!$CG:$CG,0)-1,MATCH($E349&amp;"/"&amp;N$1,Data!$1:$1,0)-1))=TRUE,"",IF(OFFSET(Data!$A$1,MATCH($D349,Data!$CG:$CG,0)-1,MATCH($E349&amp;"/"&amp;N$1,Data!$1:$1,0)-1)=0,"",OFFSET(Data!$A$1,MATCH($D349,Data!$CG:$CG,0)-1,MATCH($E349&amp;"/"&amp;N$1,Data!$1:$1,0)-1)))</f>
        <v/>
      </c>
      <c r="O349" s="250" t="str">
        <f ca="1">IF(ISERROR(OFFSET(Data!$A$1,MATCH($D349,Data!$CG:$CG,0)-1,MATCH($E349&amp;"/"&amp;O$1,Data!$1:$1,0)-1))=TRUE,"",IF(OFFSET(Data!$A$1,MATCH($D349,Data!$CG:$CG,0)-1,MATCH($E349&amp;"/"&amp;O$1,Data!$1:$1,0)-1)=0,"",OFFSET(Data!$A$1,MATCH($D349,Data!$CG:$CG,0)-1,MATCH($E349&amp;"/"&amp;O$1,Data!$1:$1,0)-1)))</f>
        <v/>
      </c>
      <c r="P349" s="250" t="str">
        <f ca="1">IF(ISERROR(OFFSET(Data!$A$1,MATCH($D349,Data!$CG:$CG,0)-1,MATCH($E349&amp;"/"&amp;P$1,Data!$1:$1,0)-1))=TRUE,"",IF(OFFSET(Data!$A$1,MATCH($D349,Data!$CG:$CG,0)-1,MATCH($E349&amp;"/"&amp;P$1,Data!$1:$1,0)-1)=0,"",OFFSET(Data!$A$1,MATCH($D349,Data!$CG:$CG,0)-1,MATCH($E349&amp;"/"&amp;P$1,Data!$1:$1,0)-1)))</f>
        <v/>
      </c>
      <c r="Q349" s="250" t="str">
        <f ca="1">IF(ISERROR(OFFSET(Data!$A$1,MATCH($D349,Data!$CG:$CG,0)-1,MATCH($E349&amp;"/"&amp;Q$1,Data!$1:$1,0)-1))=TRUE,"",IF(OFFSET(Data!$A$1,MATCH($D349,Data!$CG:$CG,0)-1,MATCH($E349&amp;"/"&amp;Q$1,Data!$1:$1,0)-1)=0,"",OFFSET(Data!$A$1,MATCH($D349,Data!$CG:$CG,0)-1,MATCH($E349&amp;"/"&amp;Q$1,Data!$1:$1,0)-1)))</f>
        <v/>
      </c>
      <c r="R349" s="250" t="str">
        <f ca="1">IF(ISERROR(OFFSET(Data!$A$1,MATCH($D349,Data!$CG:$CG,0)-1,MATCH($E349&amp;"/"&amp;R$1,Data!$1:$1,0)-1))=TRUE,"",IF(OFFSET(Data!$A$1,MATCH($D349,Data!$CG:$CG,0)-1,MATCH($E349&amp;"/"&amp;R$1,Data!$1:$1,0)-1)=0,"",OFFSET(Data!$A$1,MATCH($D349,Data!$CG:$CG,0)-1,MATCH($E349&amp;"/"&amp;R$1,Data!$1:$1,0)-1)))</f>
        <v/>
      </c>
      <c r="S349" s="250" t="str">
        <f ca="1">IF(ISERROR(OFFSET(Data!$A$1,MATCH($D349,Data!$CG:$CG,0)-1,MATCH($E349&amp;"/"&amp;S$1,Data!$1:$1,0)-1))=TRUE,"",IF(OFFSET(Data!$A$1,MATCH($D349,Data!$CG:$CG,0)-1,MATCH($E349&amp;"/"&amp;S$1,Data!$1:$1,0)-1)=0,"",OFFSET(Data!$A$1,MATCH($D349,Data!$CG:$CG,0)-1,MATCH($E349&amp;"/"&amp;S$1,Data!$1:$1,0)-1)))</f>
        <v/>
      </c>
      <c r="T349" s="250" t="str">
        <f ca="1">IF(ISERROR(OFFSET(Data!$A$1,MATCH($D349,Data!$CG:$CG,0)-1,MATCH($E349&amp;"/"&amp;T$1,Data!$1:$1,0)-1))=TRUE,"",IF(OFFSET(Data!$A$1,MATCH($D349,Data!$CG:$CG,0)-1,MATCH($E349&amp;"/"&amp;T$1,Data!$1:$1,0)-1)=0,"",OFFSET(Data!$A$1,MATCH($D349,Data!$CG:$CG,0)-1,MATCH($E349&amp;"/"&amp;T$1,Data!$1:$1,0)-1)))</f>
        <v/>
      </c>
      <c r="U349" s="250" t="str">
        <f ca="1">IF(ISERROR(OFFSET(Data!$A$1,MATCH($D349,Data!$CG:$CG,0)-1,MATCH($E349&amp;"/"&amp;U$1,Data!$1:$1,0)-1))=TRUE,"",IF(OFFSET(Data!$A$1,MATCH($D349,Data!$CG:$CG,0)-1,MATCH($E349&amp;"/"&amp;U$1,Data!$1:$1,0)-1)=0,"",OFFSET(Data!$A$1,MATCH($D349,Data!$CG:$CG,0)-1,MATCH($E349&amp;"/"&amp;U$1,Data!$1:$1,0)-1)))</f>
        <v/>
      </c>
      <c r="V349" s="250" t="str">
        <f ca="1">IF(ISERROR(OFFSET(Data!$A$1,MATCH($D349,Data!$CG:$CG,0)-1,MATCH($E349&amp;"/"&amp;V$1,Data!$1:$1,0)-1))=TRUE,"",IF(OFFSET(Data!$A$1,MATCH($D349,Data!$CG:$CG,0)-1,MATCH($E349&amp;"/"&amp;V$1,Data!$1:$1,0)-1)=0,"",OFFSET(Data!$A$1,MATCH($D349,Data!$CG:$CG,0)-1,MATCH($E349&amp;"/"&amp;V$1,Data!$1:$1,0)-1)))</f>
        <v/>
      </c>
      <c r="W349" s="272" t="str">
        <f ca="1">IF(ISERROR(OFFSET(Data!$A$1,MATCH($D349,Data!$CG:$CG,0)-1,MATCH($E349&amp;"/"&amp;W$1,Data!$1:$1,0)-1))=TRUE,"",IF(OFFSET(Data!$A$1,MATCH($D349,Data!$CG:$CG,0)-1,MATCH($E349&amp;"/"&amp;W$1,Data!$1:$1,0)-1)=0,"",OFFSET(Data!$A$1,MATCH($D349,Data!$CG:$CG,0)-1,MATCH($E349&amp;"/"&amp;W$1,Data!$1:$1,0)-1)))</f>
        <v/>
      </c>
      <c r="X349" s="250" t="str">
        <f ca="1">IF(ISERROR(OFFSET(Data!$A$1,MATCH($D349,Data!$CG:$CG,0)-1,MATCH($E349&amp;"/"&amp;X$1,Data!$1:$1,0)-1))=TRUE,"",IF(OFFSET(Data!$A$1,MATCH($D349,Data!$CG:$CG,0)-1,MATCH($E349&amp;"/"&amp;X$1,Data!$1:$1,0)-1)=0,"",OFFSET(Data!$A$1,MATCH($D349,Data!$CG:$CG,0)-1,MATCH($E349&amp;"/"&amp;X$1,Data!$1:$1,0)-1)))</f>
        <v/>
      </c>
      <c r="Y349" s="250" t="str">
        <f ca="1">IF(ISERROR(OFFSET(Data!$A$1,MATCH($D349,Data!$CG:$CG,0)-1,MATCH($E349&amp;"/"&amp;Y$1,Data!$1:$1,0)-1))=TRUE,"",IF(OFFSET(Data!$A$1,MATCH($D349,Data!$CG:$CG,0)-1,MATCH($E349&amp;"/"&amp;Y$1,Data!$1:$1,0)-1)=0,"",OFFSET(Data!$A$1,MATCH($D349,Data!$CG:$CG,0)-1,MATCH($E349&amp;"/"&amp;Y$1,Data!$1:$1,0)-1)))</f>
        <v/>
      </c>
      <c r="Z349" s="250" t="str">
        <f ca="1">IF(ISERROR(OFFSET(Data!$A$1,MATCH($D349,Data!$CG:$CG,0)-1,MATCH($E349&amp;"/"&amp;Z$1,Data!$1:$1,0)-1))=TRUE,"",IF(OFFSET(Data!$A$1,MATCH($D349,Data!$CG:$CG,0)-1,MATCH($E349&amp;"/"&amp;Z$1,Data!$1:$1,0)-1)=0,"",OFFSET(Data!$A$1,MATCH($D349,Data!$CG:$CG,0)-1,MATCH($E349&amp;"/"&amp;Z$1,Data!$1:$1,0)-1)))</f>
        <v/>
      </c>
      <c r="AA349" s="250" t="str">
        <f ca="1">IF(ISERROR(OFFSET(Data!$A$1,MATCH($D349,Data!$CG:$CG,0)-1,MATCH($E349&amp;"/"&amp;AA$1,Data!$1:$1,0)-1))=TRUE,"",IF(OFFSET(Data!$A$1,MATCH($D349,Data!$CG:$CG,0)-1,MATCH($E349&amp;"/"&amp;AA$1,Data!$1:$1,0)-1)=0,"",OFFSET(Data!$A$1,MATCH($D349,Data!$CG:$CG,0)-1,MATCH($E349&amp;"/"&amp;AA$1,Data!$1:$1,0)-1)))</f>
        <v/>
      </c>
      <c r="AB349" s="250" t="str">
        <f ca="1">IF(ISERROR(OFFSET(Data!$A$1,MATCH($D349,Data!$CG:$CG,0)-1,MATCH($E349&amp;"/"&amp;AB$1,Data!$1:$1,0)-1))=TRUE,"",IF(OFFSET(Data!$A$1,MATCH($D349,Data!$CG:$CG,0)-1,MATCH($E349&amp;"/"&amp;AB$1,Data!$1:$1,0)-1)=0,"",OFFSET(Data!$A$1,MATCH($D349,Data!$CG:$CG,0)-1,MATCH($E349&amp;"/"&amp;AB$1,Data!$1:$1,0)-1)))</f>
        <v/>
      </c>
      <c r="AC349" s="250" t="str">
        <f ca="1">IF(ISERROR(OFFSET(Data!$A$1,MATCH($D349,Data!$CG:$CG,0)-1,MATCH($E349&amp;"/"&amp;AC$1,Data!$1:$1,0)-1))=TRUE,"",IF(OFFSET(Data!$A$1,MATCH($D349,Data!$CG:$CG,0)-1,MATCH($E349&amp;"/"&amp;AC$1,Data!$1:$1,0)-1)=0,"",OFFSET(Data!$A$1,MATCH($D349,Data!$CG:$CG,0)-1,MATCH($E349&amp;"/"&amp;AC$1,Data!$1:$1,0)-1)))</f>
        <v/>
      </c>
      <c r="AD349" s="250" t="str">
        <f ca="1">IF(ISERROR(OFFSET(Data!$A$1,MATCH($D349,Data!$CG:$CG,0)-1,MATCH($E349&amp;"/"&amp;AD$1,Data!$1:$1,0)-1))=TRUE,"",IF(OFFSET(Data!$A$1,MATCH($D349,Data!$CG:$CG,0)-1,MATCH($E349&amp;"/"&amp;AD$1,Data!$1:$1,0)-1)=0,"",OFFSET(Data!$A$1,MATCH($D349,Data!$CG:$CG,0)-1,MATCH($E349&amp;"/"&amp;AD$1,Data!$1:$1,0)-1)))</f>
        <v/>
      </c>
      <c r="AE349" s="250" t="str">
        <f ca="1">IF(ISERROR(OFFSET(Data!$A$1,MATCH($D349,Data!$CG:$CG,0)-1,MATCH($E349&amp;"/"&amp;AE$1,Data!$1:$1,0)-1))=TRUE,"",IF(OFFSET(Data!$A$1,MATCH($D349,Data!$CG:$CG,0)-1,MATCH($E349&amp;"/"&amp;AE$1,Data!$1:$1,0)-1)=0,"",OFFSET(Data!$A$1,MATCH($D349,Data!$CG:$CG,0)-1,MATCH($E349&amp;"/"&amp;AE$1,Data!$1:$1,0)-1)))</f>
        <v/>
      </c>
      <c r="AF349" s="251" t="str">
        <f ca="1">IF(ISERROR(OFFSET(Data!$A$1,MATCH($D349,Data!$CG:$CG,0)-1,MATCH($E349&amp;"/"&amp;AF$1,Data!$1:$1,0)-1))=TRUE,"",IF(OFFSET(Data!$A$1,MATCH($D349,Data!$CG:$CG,0)-1,MATCH($E349&amp;"/"&amp;AF$1,Data!$1:$1,0)-1)=0,"",OFFSET(Data!$A$1,MATCH($D349,Data!$CG:$CG,0)-1,MATCH($E349&amp;"/"&amp;AF$1,Data!$1:$1,0)-1)))</f>
        <v/>
      </c>
      <c r="AG349" s="206">
        <f t="shared" ca="1" si="9"/>
        <v>0</v>
      </c>
      <c r="AH349" s="207">
        <f ca="1">AG349</f>
        <v>0</v>
      </c>
    </row>
    <row r="350" spans="1:34" ht="15" hidden="1" customHeight="1" thickBot="1" x14ac:dyDescent="0.3">
      <c r="A350" s="446"/>
      <c r="B350" s="469"/>
      <c r="C350" s="472"/>
      <c r="D350" s="50" t="e">
        <f>IF(C350&lt;&gt;"",C350,D349)</f>
        <v>#N/A</v>
      </c>
      <c r="E350" s="51" t="s">
        <v>22</v>
      </c>
      <c r="F350" s="254" t="str">
        <f ca="1">IF(ISERROR(OFFSET(Data!$A$1,MATCH($D350,Data!$CG:$CG,0)-1,MATCH($E350&amp;"/"&amp;F$1,Data!$1:$1,0)-1))=TRUE,"",IF(OFFSET(Data!$A$1,MATCH($D350,Data!$CG:$CG,0)-1,MATCH($E350&amp;"/"&amp;F$1,Data!$1:$1,0)-1)=0,"",OFFSET(Data!$A$1,MATCH($D350,Data!$CG:$CG,0)-1,MATCH($E350&amp;"/"&amp;F$1,Data!$1:$1,0)-1)))</f>
        <v/>
      </c>
      <c r="G350" s="252" t="str">
        <f ca="1">IF(ISERROR(OFFSET(Data!$A$1,MATCH($D350,Data!$CG:$CG,0)-1,MATCH($E350&amp;"/"&amp;G$1,Data!$1:$1,0)-1))=TRUE,"",IF(OFFSET(Data!$A$1,MATCH($D350,Data!$CG:$CG,0)-1,MATCH($E350&amp;"/"&amp;G$1,Data!$1:$1,0)-1)=0,"",OFFSET(Data!$A$1,MATCH($D350,Data!$CG:$CG,0)-1,MATCH($E350&amp;"/"&amp;G$1,Data!$1:$1,0)-1)))</f>
        <v/>
      </c>
      <c r="H350" s="252" t="str">
        <f ca="1">IF(ISERROR(OFFSET(Data!$A$1,MATCH($D350,Data!$CG:$CG,0)-1,MATCH($E350&amp;"/"&amp;H$1,Data!$1:$1,0)-1))=TRUE,"",IF(OFFSET(Data!$A$1,MATCH($D350,Data!$CG:$CG,0)-1,MATCH($E350&amp;"/"&amp;H$1,Data!$1:$1,0)-1)=0,"",OFFSET(Data!$A$1,MATCH($D350,Data!$CG:$CG,0)-1,MATCH($E350&amp;"/"&amp;H$1,Data!$1:$1,0)-1)))</f>
        <v/>
      </c>
      <c r="I350" s="252" t="str">
        <f ca="1">IF(ISERROR(OFFSET(Data!$A$1,MATCH($D350,Data!$CG:$CG,0)-1,MATCH($E350&amp;"/"&amp;I$1,Data!$1:$1,0)-1))=TRUE,"",IF(OFFSET(Data!$A$1,MATCH($D350,Data!$CG:$CG,0)-1,MATCH($E350&amp;"/"&amp;I$1,Data!$1:$1,0)-1)=0,"",OFFSET(Data!$A$1,MATCH($D350,Data!$CG:$CG,0)-1,MATCH($E350&amp;"/"&amp;I$1,Data!$1:$1,0)-1)))</f>
        <v/>
      </c>
      <c r="J350" s="252" t="str">
        <f ca="1">IF(ISERROR(OFFSET(Data!$A$1,MATCH($D350,Data!$CG:$CG,0)-1,MATCH($E350&amp;"/"&amp;J$1,Data!$1:$1,0)-1))=TRUE,"",IF(OFFSET(Data!$A$1,MATCH($D350,Data!$CG:$CG,0)-1,MATCH($E350&amp;"/"&amp;J$1,Data!$1:$1,0)-1)=0,"",OFFSET(Data!$A$1,MATCH($D350,Data!$CG:$CG,0)-1,MATCH($E350&amp;"/"&amp;J$1,Data!$1:$1,0)-1)))</f>
        <v/>
      </c>
      <c r="K350" s="252" t="str">
        <f ca="1">IF(ISERROR(OFFSET(Data!$A$1,MATCH($D350,Data!$CG:$CG,0)-1,MATCH($E350&amp;"/"&amp;K$1,Data!$1:$1,0)-1))=TRUE,"",IF(OFFSET(Data!$A$1,MATCH($D350,Data!$CG:$CG,0)-1,MATCH($E350&amp;"/"&amp;K$1,Data!$1:$1,0)-1)=0,"",OFFSET(Data!$A$1,MATCH($D350,Data!$CG:$CG,0)-1,MATCH($E350&amp;"/"&amp;K$1,Data!$1:$1,0)-1)))</f>
        <v/>
      </c>
      <c r="L350" s="252" t="str">
        <f ca="1">IF(ISERROR(OFFSET(Data!$A$1,MATCH($D350,Data!$CG:$CG,0)-1,MATCH($E350&amp;"/"&amp;L$1,Data!$1:$1,0)-1))=TRUE,"",IF(OFFSET(Data!$A$1,MATCH($D350,Data!$CG:$CG,0)-1,MATCH($E350&amp;"/"&amp;L$1,Data!$1:$1,0)-1)=0,"",OFFSET(Data!$A$1,MATCH($D350,Data!$CG:$CG,0)-1,MATCH($E350&amp;"/"&amp;L$1,Data!$1:$1,0)-1)))</f>
        <v/>
      </c>
      <c r="M350" s="252" t="str">
        <f ca="1">IF(ISERROR(OFFSET(Data!$A$1,MATCH($D350,Data!$CG:$CG,0)-1,MATCH($E350&amp;"/"&amp;M$1,Data!$1:$1,0)-1))=TRUE,"",IF(OFFSET(Data!$A$1,MATCH($D350,Data!$CG:$CG,0)-1,MATCH($E350&amp;"/"&amp;M$1,Data!$1:$1,0)-1)=0,"",OFFSET(Data!$A$1,MATCH($D350,Data!$CG:$CG,0)-1,MATCH($E350&amp;"/"&amp;M$1,Data!$1:$1,0)-1)))</f>
        <v/>
      </c>
      <c r="N350" s="252" t="str">
        <f ca="1">IF(ISERROR(OFFSET(Data!$A$1,MATCH($D350,Data!$CG:$CG,0)-1,MATCH($E350&amp;"/"&amp;N$1,Data!$1:$1,0)-1))=TRUE,"",IF(OFFSET(Data!$A$1,MATCH($D350,Data!$CG:$CG,0)-1,MATCH($E350&amp;"/"&amp;N$1,Data!$1:$1,0)-1)=0,"",OFFSET(Data!$A$1,MATCH($D350,Data!$CG:$CG,0)-1,MATCH($E350&amp;"/"&amp;N$1,Data!$1:$1,0)-1)))</f>
        <v/>
      </c>
      <c r="O350" s="252" t="str">
        <f ca="1">IF(ISERROR(OFFSET(Data!$A$1,MATCH($D350,Data!$CG:$CG,0)-1,MATCH($E350&amp;"/"&amp;O$1,Data!$1:$1,0)-1))=TRUE,"",IF(OFFSET(Data!$A$1,MATCH($D350,Data!$CG:$CG,0)-1,MATCH($E350&amp;"/"&amp;O$1,Data!$1:$1,0)-1)=0,"",OFFSET(Data!$A$1,MATCH($D350,Data!$CG:$CG,0)-1,MATCH($E350&amp;"/"&amp;O$1,Data!$1:$1,0)-1)))</f>
        <v/>
      </c>
      <c r="P350" s="252" t="str">
        <f ca="1">IF(ISERROR(OFFSET(Data!$A$1,MATCH($D350,Data!$CG:$CG,0)-1,MATCH($E350&amp;"/"&amp;P$1,Data!$1:$1,0)-1))=TRUE,"",IF(OFFSET(Data!$A$1,MATCH($D350,Data!$CG:$CG,0)-1,MATCH($E350&amp;"/"&amp;P$1,Data!$1:$1,0)-1)=0,"",OFFSET(Data!$A$1,MATCH($D350,Data!$CG:$CG,0)-1,MATCH($E350&amp;"/"&amp;P$1,Data!$1:$1,0)-1)))</f>
        <v/>
      </c>
      <c r="Q350" s="252" t="str">
        <f ca="1">IF(ISERROR(OFFSET(Data!$A$1,MATCH($D350,Data!$CG:$CG,0)-1,MATCH($E350&amp;"/"&amp;Q$1,Data!$1:$1,0)-1))=TRUE,"",IF(OFFSET(Data!$A$1,MATCH($D350,Data!$CG:$CG,0)-1,MATCH($E350&amp;"/"&amp;Q$1,Data!$1:$1,0)-1)=0,"",OFFSET(Data!$A$1,MATCH($D350,Data!$CG:$CG,0)-1,MATCH($E350&amp;"/"&amp;Q$1,Data!$1:$1,0)-1)))</f>
        <v/>
      </c>
      <c r="R350" s="252" t="str">
        <f ca="1">IF(ISERROR(OFFSET(Data!$A$1,MATCH($D350,Data!$CG:$CG,0)-1,MATCH($E350&amp;"/"&amp;R$1,Data!$1:$1,0)-1))=TRUE,"",IF(OFFSET(Data!$A$1,MATCH($D350,Data!$CG:$CG,0)-1,MATCH($E350&amp;"/"&amp;R$1,Data!$1:$1,0)-1)=0,"",OFFSET(Data!$A$1,MATCH($D350,Data!$CG:$CG,0)-1,MATCH($E350&amp;"/"&amp;R$1,Data!$1:$1,0)-1)))</f>
        <v/>
      </c>
      <c r="S350" s="252" t="str">
        <f ca="1">IF(ISERROR(OFFSET(Data!$A$1,MATCH($D350,Data!$CG:$CG,0)-1,MATCH($E350&amp;"/"&amp;S$1,Data!$1:$1,0)-1))=TRUE,"",IF(OFFSET(Data!$A$1,MATCH($D350,Data!$CG:$CG,0)-1,MATCH($E350&amp;"/"&amp;S$1,Data!$1:$1,0)-1)=0,"",OFFSET(Data!$A$1,MATCH($D350,Data!$CG:$CG,0)-1,MATCH($E350&amp;"/"&amp;S$1,Data!$1:$1,0)-1)))</f>
        <v/>
      </c>
      <c r="T350" s="252" t="str">
        <f ca="1">IF(ISERROR(OFFSET(Data!$A$1,MATCH($D350,Data!$CG:$CG,0)-1,MATCH($E350&amp;"/"&amp;T$1,Data!$1:$1,0)-1))=TRUE,"",IF(OFFSET(Data!$A$1,MATCH($D350,Data!$CG:$CG,0)-1,MATCH($E350&amp;"/"&amp;T$1,Data!$1:$1,0)-1)=0,"",OFFSET(Data!$A$1,MATCH($D350,Data!$CG:$CG,0)-1,MATCH($E350&amp;"/"&amp;T$1,Data!$1:$1,0)-1)))</f>
        <v/>
      </c>
      <c r="U350" s="252" t="str">
        <f ca="1">IF(ISERROR(OFFSET(Data!$A$1,MATCH($D350,Data!$CG:$CG,0)-1,MATCH($E350&amp;"/"&amp;U$1,Data!$1:$1,0)-1))=TRUE,"",IF(OFFSET(Data!$A$1,MATCH($D350,Data!$CG:$CG,0)-1,MATCH($E350&amp;"/"&amp;U$1,Data!$1:$1,0)-1)=0,"",OFFSET(Data!$A$1,MATCH($D350,Data!$CG:$CG,0)-1,MATCH($E350&amp;"/"&amp;U$1,Data!$1:$1,0)-1)))</f>
        <v/>
      </c>
      <c r="V350" s="252" t="str">
        <f ca="1">IF(ISERROR(OFFSET(Data!$A$1,MATCH($D350,Data!$CG:$CG,0)-1,MATCH($E350&amp;"/"&amp;V$1,Data!$1:$1,0)-1))=TRUE,"",IF(OFFSET(Data!$A$1,MATCH($D350,Data!$CG:$CG,0)-1,MATCH($E350&amp;"/"&amp;V$1,Data!$1:$1,0)-1)=0,"",OFFSET(Data!$A$1,MATCH($D350,Data!$CG:$CG,0)-1,MATCH($E350&amp;"/"&amp;V$1,Data!$1:$1,0)-1)))</f>
        <v/>
      </c>
      <c r="W350" s="269" t="str">
        <f ca="1">IF(ISERROR(OFFSET(Data!$A$1,MATCH($D350,Data!$CG:$CG,0)-1,MATCH($E350&amp;"/"&amp;W$1,Data!$1:$1,0)-1))=TRUE,"",IF(OFFSET(Data!$A$1,MATCH($D350,Data!$CG:$CG,0)-1,MATCH($E350&amp;"/"&amp;W$1,Data!$1:$1,0)-1)=0,"",OFFSET(Data!$A$1,MATCH($D350,Data!$CG:$CG,0)-1,MATCH($E350&amp;"/"&amp;W$1,Data!$1:$1,0)-1)))</f>
        <v/>
      </c>
      <c r="X350" s="252" t="str">
        <f ca="1">IF(ISERROR(OFFSET(Data!$A$1,MATCH($D350,Data!$CG:$CG,0)-1,MATCH($E350&amp;"/"&amp;X$1,Data!$1:$1,0)-1))=TRUE,"",IF(OFFSET(Data!$A$1,MATCH($D350,Data!$CG:$CG,0)-1,MATCH($E350&amp;"/"&amp;X$1,Data!$1:$1,0)-1)=0,"",OFFSET(Data!$A$1,MATCH($D350,Data!$CG:$CG,0)-1,MATCH($E350&amp;"/"&amp;X$1,Data!$1:$1,0)-1)))</f>
        <v/>
      </c>
      <c r="Y350" s="252" t="str">
        <f ca="1">IF(ISERROR(OFFSET(Data!$A$1,MATCH($D350,Data!$CG:$CG,0)-1,MATCH($E350&amp;"/"&amp;Y$1,Data!$1:$1,0)-1))=TRUE,"",IF(OFFSET(Data!$A$1,MATCH($D350,Data!$CG:$CG,0)-1,MATCH($E350&amp;"/"&amp;Y$1,Data!$1:$1,0)-1)=0,"",OFFSET(Data!$A$1,MATCH($D350,Data!$CG:$CG,0)-1,MATCH($E350&amp;"/"&amp;Y$1,Data!$1:$1,0)-1)))</f>
        <v/>
      </c>
      <c r="Z350" s="252" t="str">
        <f ca="1">IF(ISERROR(OFFSET(Data!$A$1,MATCH($D350,Data!$CG:$CG,0)-1,MATCH($E350&amp;"/"&amp;Z$1,Data!$1:$1,0)-1))=TRUE,"",IF(OFFSET(Data!$A$1,MATCH($D350,Data!$CG:$CG,0)-1,MATCH($E350&amp;"/"&amp;Z$1,Data!$1:$1,0)-1)=0,"",OFFSET(Data!$A$1,MATCH($D350,Data!$CG:$CG,0)-1,MATCH($E350&amp;"/"&amp;Z$1,Data!$1:$1,0)-1)))</f>
        <v/>
      </c>
      <c r="AA350" s="252" t="str">
        <f ca="1">IF(ISERROR(OFFSET(Data!$A$1,MATCH($D350,Data!$CG:$CG,0)-1,MATCH($E350&amp;"/"&amp;AA$1,Data!$1:$1,0)-1))=TRUE,"",IF(OFFSET(Data!$A$1,MATCH($D350,Data!$CG:$CG,0)-1,MATCH($E350&amp;"/"&amp;AA$1,Data!$1:$1,0)-1)=0,"",OFFSET(Data!$A$1,MATCH($D350,Data!$CG:$CG,0)-1,MATCH($E350&amp;"/"&amp;AA$1,Data!$1:$1,0)-1)))</f>
        <v/>
      </c>
      <c r="AB350" s="252" t="str">
        <f ca="1">IF(ISERROR(OFFSET(Data!$A$1,MATCH($D350,Data!$CG:$CG,0)-1,MATCH($E350&amp;"/"&amp;AB$1,Data!$1:$1,0)-1))=TRUE,"",IF(OFFSET(Data!$A$1,MATCH($D350,Data!$CG:$CG,0)-1,MATCH($E350&amp;"/"&amp;AB$1,Data!$1:$1,0)-1)=0,"",OFFSET(Data!$A$1,MATCH($D350,Data!$CG:$CG,0)-1,MATCH($E350&amp;"/"&amp;AB$1,Data!$1:$1,0)-1)))</f>
        <v/>
      </c>
      <c r="AC350" s="252" t="str">
        <f ca="1">IF(ISERROR(OFFSET(Data!$A$1,MATCH($D350,Data!$CG:$CG,0)-1,MATCH($E350&amp;"/"&amp;AC$1,Data!$1:$1,0)-1))=TRUE,"",IF(OFFSET(Data!$A$1,MATCH($D350,Data!$CG:$CG,0)-1,MATCH($E350&amp;"/"&amp;AC$1,Data!$1:$1,0)-1)=0,"",OFFSET(Data!$A$1,MATCH($D350,Data!$CG:$CG,0)-1,MATCH($E350&amp;"/"&amp;AC$1,Data!$1:$1,0)-1)))</f>
        <v/>
      </c>
      <c r="AD350" s="252" t="str">
        <f ca="1">IF(ISERROR(OFFSET(Data!$A$1,MATCH($D350,Data!$CG:$CG,0)-1,MATCH($E350&amp;"/"&amp;AD$1,Data!$1:$1,0)-1))=TRUE,"",IF(OFFSET(Data!$A$1,MATCH($D350,Data!$CG:$CG,0)-1,MATCH($E350&amp;"/"&amp;AD$1,Data!$1:$1,0)-1)=0,"",OFFSET(Data!$A$1,MATCH($D350,Data!$CG:$CG,0)-1,MATCH($E350&amp;"/"&amp;AD$1,Data!$1:$1,0)-1)))</f>
        <v/>
      </c>
      <c r="AE350" s="252" t="str">
        <f ca="1">IF(ISERROR(OFFSET(Data!$A$1,MATCH($D350,Data!$CG:$CG,0)-1,MATCH($E350&amp;"/"&amp;AE$1,Data!$1:$1,0)-1))=TRUE,"",IF(OFFSET(Data!$A$1,MATCH($D350,Data!$CG:$CG,0)-1,MATCH($E350&amp;"/"&amp;AE$1,Data!$1:$1,0)-1)=0,"",OFFSET(Data!$A$1,MATCH($D350,Data!$CG:$CG,0)-1,MATCH($E350&amp;"/"&amp;AE$1,Data!$1:$1,0)-1)))</f>
        <v/>
      </c>
      <c r="AF350" s="253" t="str">
        <f ca="1">IF(ISERROR(OFFSET(Data!$A$1,MATCH($D350,Data!$CG:$CG,0)-1,MATCH($E350&amp;"/"&amp;AF$1,Data!$1:$1,0)-1))=TRUE,"",IF(OFFSET(Data!$A$1,MATCH($D350,Data!$CG:$CG,0)-1,MATCH($E350&amp;"/"&amp;AF$1,Data!$1:$1,0)-1)=0,"",OFFSET(Data!$A$1,MATCH($D350,Data!$CG:$CG,0)-1,MATCH($E350&amp;"/"&amp;AF$1,Data!$1:$1,0)-1)))</f>
        <v/>
      </c>
      <c r="AG350" s="188">
        <f t="shared" ca="1" si="9"/>
        <v>0</v>
      </c>
      <c r="AH350" s="208">
        <f ca="1">SUM(AG349:AG350)</f>
        <v>0</v>
      </c>
    </row>
    <row r="351" spans="1:34" ht="15" hidden="1" customHeight="1" x14ac:dyDescent="0.25">
      <c r="A351" s="446"/>
      <c r="B351" s="469"/>
      <c r="C351" s="472"/>
      <c r="D351" s="50" t="e">
        <f>IF(C351&lt;&gt;"",C351,D350)</f>
        <v>#N/A</v>
      </c>
      <c r="E351" s="51" t="s">
        <v>23</v>
      </c>
      <c r="F351" s="254" t="str">
        <f ca="1">IF(ISERROR(OFFSET(Data!$A$1,MATCH($D351,Data!$CG:$CG,0)-1,MATCH($E351&amp;"/"&amp;F$1,Data!$1:$1,0)-1))=TRUE,"",IF(OFFSET(Data!$A$1,MATCH($D351,Data!$CG:$CG,0)-1,MATCH($E351&amp;"/"&amp;F$1,Data!$1:$1,0)-1)=0,"",OFFSET(Data!$A$1,MATCH($D351,Data!$CG:$CG,0)-1,MATCH($E351&amp;"/"&amp;F$1,Data!$1:$1,0)-1)))</f>
        <v/>
      </c>
      <c r="G351" s="252" t="str">
        <f ca="1">IF(ISERROR(OFFSET(Data!$A$1,MATCH($D351,Data!$CG:$CG,0)-1,MATCH($E351&amp;"/"&amp;G$1,Data!$1:$1,0)-1))=TRUE,"",IF(OFFSET(Data!$A$1,MATCH($D351,Data!$CG:$CG,0)-1,MATCH($E351&amp;"/"&amp;G$1,Data!$1:$1,0)-1)=0,"",OFFSET(Data!$A$1,MATCH($D351,Data!$CG:$CG,0)-1,MATCH($E351&amp;"/"&amp;G$1,Data!$1:$1,0)-1)))</f>
        <v/>
      </c>
      <c r="H351" s="252" t="str">
        <f ca="1">IF(ISERROR(OFFSET(Data!$A$1,MATCH($D351,Data!$CG:$CG,0)-1,MATCH($E351&amp;"/"&amp;H$1,Data!$1:$1,0)-1))=TRUE,"",IF(OFFSET(Data!$A$1,MATCH($D351,Data!$CG:$CG,0)-1,MATCH($E351&amp;"/"&amp;H$1,Data!$1:$1,0)-1)=0,"",OFFSET(Data!$A$1,MATCH($D351,Data!$CG:$CG,0)-1,MATCH($E351&amp;"/"&amp;H$1,Data!$1:$1,0)-1)))</f>
        <v/>
      </c>
      <c r="I351" s="252" t="str">
        <f ca="1">IF(ISERROR(OFFSET(Data!$A$1,MATCH($D351,Data!$CG:$CG,0)-1,MATCH($E351&amp;"/"&amp;I$1,Data!$1:$1,0)-1))=TRUE,"",IF(OFFSET(Data!$A$1,MATCH($D351,Data!$CG:$CG,0)-1,MATCH($E351&amp;"/"&amp;I$1,Data!$1:$1,0)-1)=0,"",OFFSET(Data!$A$1,MATCH($D351,Data!$CG:$CG,0)-1,MATCH($E351&amp;"/"&amp;I$1,Data!$1:$1,0)-1)))</f>
        <v/>
      </c>
      <c r="J351" s="252" t="str">
        <f ca="1">IF(ISERROR(OFFSET(Data!$A$1,MATCH($D351,Data!$CG:$CG,0)-1,MATCH($E351&amp;"/"&amp;J$1,Data!$1:$1,0)-1))=TRUE,"",IF(OFFSET(Data!$A$1,MATCH($D351,Data!$CG:$CG,0)-1,MATCH($E351&amp;"/"&amp;J$1,Data!$1:$1,0)-1)=0,"",OFFSET(Data!$A$1,MATCH($D351,Data!$CG:$CG,0)-1,MATCH($E351&amp;"/"&amp;J$1,Data!$1:$1,0)-1)))</f>
        <v/>
      </c>
      <c r="K351" s="252" t="str">
        <f ca="1">IF(ISERROR(OFFSET(Data!$A$1,MATCH($D351,Data!$CG:$CG,0)-1,MATCH($E351&amp;"/"&amp;K$1,Data!$1:$1,0)-1))=TRUE,"",IF(OFFSET(Data!$A$1,MATCH($D351,Data!$CG:$CG,0)-1,MATCH($E351&amp;"/"&amp;K$1,Data!$1:$1,0)-1)=0,"",OFFSET(Data!$A$1,MATCH($D351,Data!$CG:$CG,0)-1,MATCH($E351&amp;"/"&amp;K$1,Data!$1:$1,0)-1)))</f>
        <v/>
      </c>
      <c r="L351" s="252" t="str">
        <f ca="1">IF(ISERROR(OFFSET(Data!$A$1,MATCH($D351,Data!$CG:$CG,0)-1,MATCH($E351&amp;"/"&amp;L$1,Data!$1:$1,0)-1))=TRUE,"",IF(OFFSET(Data!$A$1,MATCH($D351,Data!$CG:$CG,0)-1,MATCH($E351&amp;"/"&amp;L$1,Data!$1:$1,0)-1)=0,"",OFFSET(Data!$A$1,MATCH($D351,Data!$CG:$CG,0)-1,MATCH($E351&amp;"/"&amp;L$1,Data!$1:$1,0)-1)))</f>
        <v/>
      </c>
      <c r="M351" s="252" t="str">
        <f ca="1">IF(ISERROR(OFFSET(Data!$A$1,MATCH($D351,Data!$CG:$CG,0)-1,MATCH($E351&amp;"/"&amp;M$1,Data!$1:$1,0)-1))=TRUE,"",IF(OFFSET(Data!$A$1,MATCH($D351,Data!$CG:$CG,0)-1,MATCH($E351&amp;"/"&amp;M$1,Data!$1:$1,0)-1)=0,"",OFFSET(Data!$A$1,MATCH($D351,Data!$CG:$CG,0)-1,MATCH($E351&amp;"/"&amp;M$1,Data!$1:$1,0)-1)))</f>
        <v/>
      </c>
      <c r="N351" s="252" t="str">
        <f ca="1">IF(ISERROR(OFFSET(Data!$A$1,MATCH($D351,Data!$CG:$CG,0)-1,MATCH($E351&amp;"/"&amp;N$1,Data!$1:$1,0)-1))=TRUE,"",IF(OFFSET(Data!$A$1,MATCH($D351,Data!$CG:$CG,0)-1,MATCH($E351&amp;"/"&amp;N$1,Data!$1:$1,0)-1)=0,"",OFFSET(Data!$A$1,MATCH($D351,Data!$CG:$CG,0)-1,MATCH($E351&amp;"/"&amp;N$1,Data!$1:$1,0)-1)))</f>
        <v/>
      </c>
      <c r="O351" s="252" t="str">
        <f ca="1">IF(ISERROR(OFFSET(Data!$A$1,MATCH($D351,Data!$CG:$CG,0)-1,MATCH($E351&amp;"/"&amp;O$1,Data!$1:$1,0)-1))=TRUE,"",IF(OFFSET(Data!$A$1,MATCH($D351,Data!$CG:$CG,0)-1,MATCH($E351&amp;"/"&amp;O$1,Data!$1:$1,0)-1)=0,"",OFFSET(Data!$A$1,MATCH($D351,Data!$CG:$CG,0)-1,MATCH($E351&amp;"/"&amp;O$1,Data!$1:$1,0)-1)))</f>
        <v/>
      </c>
      <c r="P351" s="252" t="str">
        <f ca="1">IF(ISERROR(OFFSET(Data!$A$1,MATCH($D351,Data!$CG:$CG,0)-1,MATCH($E351&amp;"/"&amp;P$1,Data!$1:$1,0)-1))=TRUE,"",IF(OFFSET(Data!$A$1,MATCH($D351,Data!$CG:$CG,0)-1,MATCH($E351&amp;"/"&amp;P$1,Data!$1:$1,0)-1)=0,"",OFFSET(Data!$A$1,MATCH($D351,Data!$CG:$CG,0)-1,MATCH($E351&amp;"/"&amp;P$1,Data!$1:$1,0)-1)))</f>
        <v/>
      </c>
      <c r="Q351" s="252" t="str">
        <f ca="1">IF(ISERROR(OFFSET(Data!$A$1,MATCH($D351,Data!$CG:$CG,0)-1,MATCH($E351&amp;"/"&amp;Q$1,Data!$1:$1,0)-1))=TRUE,"",IF(OFFSET(Data!$A$1,MATCH($D351,Data!$CG:$CG,0)-1,MATCH($E351&amp;"/"&amp;Q$1,Data!$1:$1,0)-1)=0,"",OFFSET(Data!$A$1,MATCH($D351,Data!$CG:$CG,0)-1,MATCH($E351&amp;"/"&amp;Q$1,Data!$1:$1,0)-1)))</f>
        <v/>
      </c>
      <c r="R351" s="252" t="str">
        <f ca="1">IF(ISERROR(OFFSET(Data!$A$1,MATCH($D351,Data!$CG:$CG,0)-1,MATCH($E351&amp;"/"&amp;R$1,Data!$1:$1,0)-1))=TRUE,"",IF(OFFSET(Data!$A$1,MATCH($D351,Data!$CG:$CG,0)-1,MATCH($E351&amp;"/"&amp;R$1,Data!$1:$1,0)-1)=0,"",OFFSET(Data!$A$1,MATCH($D351,Data!$CG:$CG,0)-1,MATCH($E351&amp;"/"&amp;R$1,Data!$1:$1,0)-1)))</f>
        <v/>
      </c>
      <c r="S351" s="252" t="str">
        <f ca="1">IF(ISERROR(OFFSET(Data!$A$1,MATCH($D351,Data!$CG:$CG,0)-1,MATCH($E351&amp;"/"&amp;S$1,Data!$1:$1,0)-1))=TRUE,"",IF(OFFSET(Data!$A$1,MATCH($D351,Data!$CG:$CG,0)-1,MATCH($E351&amp;"/"&amp;S$1,Data!$1:$1,0)-1)=0,"",OFFSET(Data!$A$1,MATCH($D351,Data!$CG:$CG,0)-1,MATCH($E351&amp;"/"&amp;S$1,Data!$1:$1,0)-1)))</f>
        <v/>
      </c>
      <c r="T351" s="252" t="str">
        <f ca="1">IF(ISERROR(OFFSET(Data!$A$1,MATCH($D351,Data!$CG:$CG,0)-1,MATCH($E351&amp;"/"&amp;T$1,Data!$1:$1,0)-1))=TRUE,"",IF(OFFSET(Data!$A$1,MATCH($D351,Data!$CG:$CG,0)-1,MATCH($E351&amp;"/"&amp;T$1,Data!$1:$1,0)-1)=0,"",OFFSET(Data!$A$1,MATCH($D351,Data!$CG:$CG,0)-1,MATCH($E351&amp;"/"&amp;T$1,Data!$1:$1,0)-1)))</f>
        <v/>
      </c>
      <c r="U351" s="252" t="str">
        <f ca="1">IF(ISERROR(OFFSET(Data!$A$1,MATCH($D351,Data!$CG:$CG,0)-1,MATCH($E351&amp;"/"&amp;U$1,Data!$1:$1,0)-1))=TRUE,"",IF(OFFSET(Data!$A$1,MATCH($D351,Data!$CG:$CG,0)-1,MATCH($E351&amp;"/"&amp;U$1,Data!$1:$1,0)-1)=0,"",OFFSET(Data!$A$1,MATCH($D351,Data!$CG:$CG,0)-1,MATCH($E351&amp;"/"&amp;U$1,Data!$1:$1,0)-1)))</f>
        <v/>
      </c>
      <c r="V351" s="252" t="str">
        <f ca="1">IF(ISERROR(OFFSET(Data!$A$1,MATCH($D351,Data!$CG:$CG,0)-1,MATCH($E351&amp;"/"&amp;V$1,Data!$1:$1,0)-1))=TRUE,"",IF(OFFSET(Data!$A$1,MATCH($D351,Data!$CG:$CG,0)-1,MATCH($E351&amp;"/"&amp;V$1,Data!$1:$1,0)-1)=0,"",OFFSET(Data!$A$1,MATCH($D351,Data!$CG:$CG,0)-1,MATCH($E351&amp;"/"&amp;V$1,Data!$1:$1,0)-1)))</f>
        <v/>
      </c>
      <c r="W351" s="269" t="str">
        <f ca="1">IF(ISERROR(OFFSET(Data!$A$1,MATCH($D351,Data!$CG:$CG,0)-1,MATCH($E351&amp;"/"&amp;W$1,Data!$1:$1,0)-1))=TRUE,"",IF(OFFSET(Data!$A$1,MATCH($D351,Data!$CG:$CG,0)-1,MATCH($E351&amp;"/"&amp;W$1,Data!$1:$1,0)-1)=0,"",OFFSET(Data!$A$1,MATCH($D351,Data!$CG:$CG,0)-1,MATCH($E351&amp;"/"&amp;W$1,Data!$1:$1,0)-1)))</f>
        <v/>
      </c>
      <c r="X351" s="252" t="str">
        <f ca="1">IF(ISERROR(OFFSET(Data!$A$1,MATCH($D351,Data!$CG:$CG,0)-1,MATCH($E351&amp;"/"&amp;X$1,Data!$1:$1,0)-1))=TRUE,"",IF(OFFSET(Data!$A$1,MATCH($D351,Data!$CG:$CG,0)-1,MATCH($E351&amp;"/"&amp;X$1,Data!$1:$1,0)-1)=0,"",OFFSET(Data!$A$1,MATCH($D351,Data!$CG:$CG,0)-1,MATCH($E351&amp;"/"&amp;X$1,Data!$1:$1,0)-1)))</f>
        <v/>
      </c>
      <c r="Y351" s="252" t="str">
        <f ca="1">IF(ISERROR(OFFSET(Data!$A$1,MATCH($D351,Data!$CG:$CG,0)-1,MATCH($E351&amp;"/"&amp;Y$1,Data!$1:$1,0)-1))=TRUE,"",IF(OFFSET(Data!$A$1,MATCH($D351,Data!$CG:$CG,0)-1,MATCH($E351&amp;"/"&amp;Y$1,Data!$1:$1,0)-1)=0,"",OFFSET(Data!$A$1,MATCH($D351,Data!$CG:$CG,0)-1,MATCH($E351&amp;"/"&amp;Y$1,Data!$1:$1,0)-1)))</f>
        <v/>
      </c>
      <c r="Z351" s="252" t="str">
        <f ca="1">IF(ISERROR(OFFSET(Data!$A$1,MATCH($D351,Data!$CG:$CG,0)-1,MATCH($E351&amp;"/"&amp;Z$1,Data!$1:$1,0)-1))=TRUE,"",IF(OFFSET(Data!$A$1,MATCH($D351,Data!$CG:$CG,0)-1,MATCH($E351&amp;"/"&amp;Z$1,Data!$1:$1,0)-1)=0,"",OFFSET(Data!$A$1,MATCH($D351,Data!$CG:$CG,0)-1,MATCH($E351&amp;"/"&amp;Z$1,Data!$1:$1,0)-1)))</f>
        <v/>
      </c>
      <c r="AA351" s="252" t="str">
        <f ca="1">IF(ISERROR(OFFSET(Data!$A$1,MATCH($D351,Data!$CG:$CG,0)-1,MATCH($E351&amp;"/"&amp;AA$1,Data!$1:$1,0)-1))=TRUE,"",IF(OFFSET(Data!$A$1,MATCH($D351,Data!$CG:$CG,0)-1,MATCH($E351&amp;"/"&amp;AA$1,Data!$1:$1,0)-1)=0,"",OFFSET(Data!$A$1,MATCH($D351,Data!$CG:$CG,0)-1,MATCH($E351&amp;"/"&amp;AA$1,Data!$1:$1,0)-1)))</f>
        <v/>
      </c>
      <c r="AB351" s="252" t="str">
        <f ca="1">IF(ISERROR(OFFSET(Data!$A$1,MATCH($D351,Data!$CG:$CG,0)-1,MATCH($E351&amp;"/"&amp;AB$1,Data!$1:$1,0)-1))=TRUE,"",IF(OFFSET(Data!$A$1,MATCH($D351,Data!$CG:$CG,0)-1,MATCH($E351&amp;"/"&amp;AB$1,Data!$1:$1,0)-1)=0,"",OFFSET(Data!$A$1,MATCH($D351,Data!$CG:$CG,0)-1,MATCH($E351&amp;"/"&amp;AB$1,Data!$1:$1,0)-1)))</f>
        <v/>
      </c>
      <c r="AC351" s="252" t="str">
        <f ca="1">IF(ISERROR(OFFSET(Data!$A$1,MATCH($D351,Data!$CG:$CG,0)-1,MATCH($E351&amp;"/"&amp;AC$1,Data!$1:$1,0)-1))=TRUE,"",IF(OFFSET(Data!$A$1,MATCH($D351,Data!$CG:$CG,0)-1,MATCH($E351&amp;"/"&amp;AC$1,Data!$1:$1,0)-1)=0,"",OFFSET(Data!$A$1,MATCH($D351,Data!$CG:$CG,0)-1,MATCH($E351&amp;"/"&amp;AC$1,Data!$1:$1,0)-1)))</f>
        <v/>
      </c>
      <c r="AD351" s="252" t="str">
        <f ca="1">IF(ISERROR(OFFSET(Data!$A$1,MATCH($D351,Data!$CG:$CG,0)-1,MATCH($E351&amp;"/"&amp;AD$1,Data!$1:$1,0)-1))=TRUE,"",IF(OFFSET(Data!$A$1,MATCH($D351,Data!$CG:$CG,0)-1,MATCH($E351&amp;"/"&amp;AD$1,Data!$1:$1,0)-1)=0,"",OFFSET(Data!$A$1,MATCH($D351,Data!$CG:$CG,0)-1,MATCH($E351&amp;"/"&amp;AD$1,Data!$1:$1,0)-1)))</f>
        <v/>
      </c>
      <c r="AE351" s="252" t="str">
        <f ca="1">IF(ISERROR(OFFSET(Data!$A$1,MATCH($D351,Data!$CG:$CG,0)-1,MATCH($E351&amp;"/"&amp;AE$1,Data!$1:$1,0)-1))=TRUE,"",IF(OFFSET(Data!$A$1,MATCH($D351,Data!$CG:$CG,0)-1,MATCH($E351&amp;"/"&amp;AE$1,Data!$1:$1,0)-1)=0,"",OFFSET(Data!$A$1,MATCH($D351,Data!$CG:$CG,0)-1,MATCH($E351&amp;"/"&amp;AE$1,Data!$1:$1,0)-1)))</f>
        <v/>
      </c>
      <c r="AF351" s="253" t="str">
        <f ca="1">IF(ISERROR(OFFSET(Data!$A$1,MATCH($D351,Data!$CG:$CG,0)-1,MATCH($E351&amp;"/"&amp;AF$1,Data!$1:$1,0)-1))=TRUE,"",IF(OFFSET(Data!$A$1,MATCH($D351,Data!$CG:$CG,0)-1,MATCH($E351&amp;"/"&amp;AF$1,Data!$1:$1,0)-1)=0,"",OFFSET(Data!$A$1,MATCH($D351,Data!$CG:$CG,0)-1,MATCH($E351&amp;"/"&amp;AF$1,Data!$1:$1,0)-1)))</f>
        <v/>
      </c>
      <c r="AG351" s="188">
        <f t="shared" ca="1" si="9"/>
        <v>0</v>
      </c>
      <c r="AH351" s="208">
        <f ca="1">SUM(AG349:AG351)</f>
        <v>0</v>
      </c>
    </row>
    <row r="352" spans="1:34" ht="15.75" hidden="1" customHeight="1" x14ac:dyDescent="0.25">
      <c r="A352" s="446"/>
      <c r="B352" s="469"/>
      <c r="C352" s="472"/>
      <c r="D352" s="50" t="e">
        <f>IF(C352&lt;&gt;"",C352,D351)</f>
        <v>#N/A</v>
      </c>
      <c r="E352" s="51" t="s">
        <v>24</v>
      </c>
      <c r="F352" s="254" t="str">
        <f ca="1">IF(ISERROR(OFFSET(Data!$A$1,MATCH($D352,Data!$CG:$CG,0)-1,MATCH($E352&amp;"/"&amp;F$1,Data!$1:$1,0)-1))=TRUE,"",IF(OFFSET(Data!$A$1,MATCH($D352,Data!$CG:$CG,0)-1,MATCH($E352&amp;"/"&amp;F$1,Data!$1:$1,0)-1)=0,"",OFFSET(Data!$A$1,MATCH($D352,Data!$CG:$CG,0)-1,MATCH($E352&amp;"/"&amp;F$1,Data!$1:$1,0)-1)))</f>
        <v/>
      </c>
      <c r="G352" s="252" t="str">
        <f ca="1">IF(ISERROR(OFFSET(Data!$A$1,MATCH($D352,Data!$CG:$CG,0)-1,MATCH($E352&amp;"/"&amp;G$1,Data!$1:$1,0)-1))=TRUE,"",IF(OFFSET(Data!$A$1,MATCH($D352,Data!$CG:$CG,0)-1,MATCH($E352&amp;"/"&amp;G$1,Data!$1:$1,0)-1)=0,"",OFFSET(Data!$A$1,MATCH($D352,Data!$CG:$CG,0)-1,MATCH($E352&amp;"/"&amp;G$1,Data!$1:$1,0)-1)))</f>
        <v/>
      </c>
      <c r="H352" s="252" t="str">
        <f ca="1">IF(ISERROR(OFFSET(Data!$A$1,MATCH($D352,Data!$CG:$CG,0)-1,MATCH($E352&amp;"/"&amp;H$1,Data!$1:$1,0)-1))=TRUE,"",IF(OFFSET(Data!$A$1,MATCH($D352,Data!$CG:$CG,0)-1,MATCH($E352&amp;"/"&amp;H$1,Data!$1:$1,0)-1)=0,"",OFFSET(Data!$A$1,MATCH($D352,Data!$CG:$CG,0)-1,MATCH($E352&amp;"/"&amp;H$1,Data!$1:$1,0)-1)))</f>
        <v/>
      </c>
      <c r="I352" s="252" t="str">
        <f ca="1">IF(ISERROR(OFFSET(Data!$A$1,MATCH($D352,Data!$CG:$CG,0)-1,MATCH($E352&amp;"/"&amp;I$1,Data!$1:$1,0)-1))=TRUE,"",IF(OFFSET(Data!$A$1,MATCH($D352,Data!$CG:$CG,0)-1,MATCH($E352&amp;"/"&amp;I$1,Data!$1:$1,0)-1)=0,"",OFFSET(Data!$A$1,MATCH($D352,Data!$CG:$CG,0)-1,MATCH($E352&amp;"/"&amp;I$1,Data!$1:$1,0)-1)))</f>
        <v/>
      </c>
      <c r="J352" s="252" t="str">
        <f ca="1">IF(ISERROR(OFFSET(Data!$A$1,MATCH($D352,Data!$CG:$CG,0)-1,MATCH($E352&amp;"/"&amp;J$1,Data!$1:$1,0)-1))=TRUE,"",IF(OFFSET(Data!$A$1,MATCH($D352,Data!$CG:$CG,0)-1,MATCH($E352&amp;"/"&amp;J$1,Data!$1:$1,0)-1)=0,"",OFFSET(Data!$A$1,MATCH($D352,Data!$CG:$CG,0)-1,MATCH($E352&amp;"/"&amp;J$1,Data!$1:$1,0)-1)))</f>
        <v/>
      </c>
      <c r="K352" s="252" t="str">
        <f ca="1">IF(ISERROR(OFFSET(Data!$A$1,MATCH($D352,Data!$CG:$CG,0)-1,MATCH($E352&amp;"/"&amp;K$1,Data!$1:$1,0)-1))=TRUE,"",IF(OFFSET(Data!$A$1,MATCH($D352,Data!$CG:$CG,0)-1,MATCH($E352&amp;"/"&amp;K$1,Data!$1:$1,0)-1)=0,"",OFFSET(Data!$A$1,MATCH($D352,Data!$CG:$CG,0)-1,MATCH($E352&amp;"/"&amp;K$1,Data!$1:$1,0)-1)))</f>
        <v/>
      </c>
      <c r="L352" s="252" t="str">
        <f ca="1">IF(ISERROR(OFFSET(Data!$A$1,MATCH($D352,Data!$CG:$CG,0)-1,MATCH($E352&amp;"/"&amp;L$1,Data!$1:$1,0)-1))=TRUE,"",IF(OFFSET(Data!$A$1,MATCH($D352,Data!$CG:$CG,0)-1,MATCH($E352&amp;"/"&amp;L$1,Data!$1:$1,0)-1)=0,"",OFFSET(Data!$A$1,MATCH($D352,Data!$CG:$CG,0)-1,MATCH($E352&amp;"/"&amp;L$1,Data!$1:$1,0)-1)))</f>
        <v/>
      </c>
      <c r="M352" s="252" t="str">
        <f ca="1">IF(ISERROR(OFFSET(Data!$A$1,MATCH($D352,Data!$CG:$CG,0)-1,MATCH($E352&amp;"/"&amp;M$1,Data!$1:$1,0)-1))=TRUE,"",IF(OFFSET(Data!$A$1,MATCH($D352,Data!$CG:$CG,0)-1,MATCH($E352&amp;"/"&amp;M$1,Data!$1:$1,0)-1)=0,"",OFFSET(Data!$A$1,MATCH($D352,Data!$CG:$CG,0)-1,MATCH($E352&amp;"/"&amp;M$1,Data!$1:$1,0)-1)))</f>
        <v/>
      </c>
      <c r="N352" s="252" t="str">
        <f ca="1">IF(ISERROR(OFFSET(Data!$A$1,MATCH($D352,Data!$CG:$CG,0)-1,MATCH($E352&amp;"/"&amp;N$1,Data!$1:$1,0)-1))=TRUE,"",IF(OFFSET(Data!$A$1,MATCH($D352,Data!$CG:$CG,0)-1,MATCH($E352&amp;"/"&amp;N$1,Data!$1:$1,0)-1)=0,"",OFFSET(Data!$A$1,MATCH($D352,Data!$CG:$CG,0)-1,MATCH($E352&amp;"/"&amp;N$1,Data!$1:$1,0)-1)))</f>
        <v/>
      </c>
      <c r="O352" s="252" t="str">
        <f ca="1">IF(ISERROR(OFFSET(Data!$A$1,MATCH($D352,Data!$CG:$CG,0)-1,MATCH($E352&amp;"/"&amp;O$1,Data!$1:$1,0)-1))=TRUE,"",IF(OFFSET(Data!$A$1,MATCH($D352,Data!$CG:$CG,0)-1,MATCH($E352&amp;"/"&amp;O$1,Data!$1:$1,0)-1)=0,"",OFFSET(Data!$A$1,MATCH($D352,Data!$CG:$CG,0)-1,MATCH($E352&amp;"/"&amp;O$1,Data!$1:$1,0)-1)))</f>
        <v/>
      </c>
      <c r="P352" s="252" t="str">
        <f ca="1">IF(ISERROR(OFFSET(Data!$A$1,MATCH($D352,Data!$CG:$CG,0)-1,MATCH($E352&amp;"/"&amp;P$1,Data!$1:$1,0)-1))=TRUE,"",IF(OFFSET(Data!$A$1,MATCH($D352,Data!$CG:$CG,0)-1,MATCH($E352&amp;"/"&amp;P$1,Data!$1:$1,0)-1)=0,"",OFFSET(Data!$A$1,MATCH($D352,Data!$CG:$CG,0)-1,MATCH($E352&amp;"/"&amp;P$1,Data!$1:$1,0)-1)))</f>
        <v/>
      </c>
      <c r="Q352" s="252" t="str">
        <f ca="1">IF(ISERROR(OFFSET(Data!$A$1,MATCH($D352,Data!$CG:$CG,0)-1,MATCH($E352&amp;"/"&amp;Q$1,Data!$1:$1,0)-1))=TRUE,"",IF(OFFSET(Data!$A$1,MATCH($D352,Data!$CG:$CG,0)-1,MATCH($E352&amp;"/"&amp;Q$1,Data!$1:$1,0)-1)=0,"",OFFSET(Data!$A$1,MATCH($D352,Data!$CG:$CG,0)-1,MATCH($E352&amp;"/"&amp;Q$1,Data!$1:$1,0)-1)))</f>
        <v/>
      </c>
      <c r="R352" s="252" t="str">
        <f ca="1">IF(ISERROR(OFFSET(Data!$A$1,MATCH($D352,Data!$CG:$CG,0)-1,MATCH($E352&amp;"/"&amp;R$1,Data!$1:$1,0)-1))=TRUE,"",IF(OFFSET(Data!$A$1,MATCH($D352,Data!$CG:$CG,0)-1,MATCH($E352&amp;"/"&amp;R$1,Data!$1:$1,0)-1)=0,"",OFFSET(Data!$A$1,MATCH($D352,Data!$CG:$CG,0)-1,MATCH($E352&amp;"/"&amp;R$1,Data!$1:$1,0)-1)))</f>
        <v/>
      </c>
      <c r="S352" s="252" t="str">
        <f ca="1">IF(ISERROR(OFFSET(Data!$A$1,MATCH($D352,Data!$CG:$CG,0)-1,MATCH($E352&amp;"/"&amp;S$1,Data!$1:$1,0)-1))=TRUE,"",IF(OFFSET(Data!$A$1,MATCH($D352,Data!$CG:$CG,0)-1,MATCH($E352&amp;"/"&amp;S$1,Data!$1:$1,0)-1)=0,"",OFFSET(Data!$A$1,MATCH($D352,Data!$CG:$CG,0)-1,MATCH($E352&amp;"/"&amp;S$1,Data!$1:$1,0)-1)))</f>
        <v/>
      </c>
      <c r="T352" s="252" t="str">
        <f ca="1">IF(ISERROR(OFFSET(Data!$A$1,MATCH($D352,Data!$CG:$CG,0)-1,MATCH($E352&amp;"/"&amp;T$1,Data!$1:$1,0)-1))=TRUE,"",IF(OFFSET(Data!$A$1,MATCH($D352,Data!$CG:$CG,0)-1,MATCH($E352&amp;"/"&amp;T$1,Data!$1:$1,0)-1)=0,"",OFFSET(Data!$A$1,MATCH($D352,Data!$CG:$CG,0)-1,MATCH($E352&amp;"/"&amp;T$1,Data!$1:$1,0)-1)))</f>
        <v/>
      </c>
      <c r="U352" s="252" t="str">
        <f ca="1">IF(ISERROR(OFFSET(Data!$A$1,MATCH($D352,Data!$CG:$CG,0)-1,MATCH($E352&amp;"/"&amp;U$1,Data!$1:$1,0)-1))=TRUE,"",IF(OFFSET(Data!$A$1,MATCH($D352,Data!$CG:$CG,0)-1,MATCH($E352&amp;"/"&amp;U$1,Data!$1:$1,0)-1)=0,"",OFFSET(Data!$A$1,MATCH($D352,Data!$CG:$CG,0)-1,MATCH($E352&amp;"/"&amp;U$1,Data!$1:$1,0)-1)))</f>
        <v/>
      </c>
      <c r="V352" s="252" t="str">
        <f ca="1">IF(ISERROR(OFFSET(Data!$A$1,MATCH($D352,Data!$CG:$CG,0)-1,MATCH($E352&amp;"/"&amp;V$1,Data!$1:$1,0)-1))=TRUE,"",IF(OFFSET(Data!$A$1,MATCH($D352,Data!$CG:$CG,0)-1,MATCH($E352&amp;"/"&amp;V$1,Data!$1:$1,0)-1)=0,"",OFFSET(Data!$A$1,MATCH($D352,Data!$CG:$CG,0)-1,MATCH($E352&amp;"/"&amp;V$1,Data!$1:$1,0)-1)))</f>
        <v/>
      </c>
      <c r="W352" s="269" t="str">
        <f ca="1">IF(ISERROR(OFFSET(Data!$A$1,MATCH($D352,Data!$CG:$CG,0)-1,MATCH($E352&amp;"/"&amp;W$1,Data!$1:$1,0)-1))=TRUE,"",IF(OFFSET(Data!$A$1,MATCH($D352,Data!$CG:$CG,0)-1,MATCH($E352&amp;"/"&amp;W$1,Data!$1:$1,0)-1)=0,"",OFFSET(Data!$A$1,MATCH($D352,Data!$CG:$CG,0)-1,MATCH($E352&amp;"/"&amp;W$1,Data!$1:$1,0)-1)))</f>
        <v/>
      </c>
      <c r="X352" s="252" t="str">
        <f ca="1">IF(ISERROR(OFFSET(Data!$A$1,MATCH($D352,Data!$CG:$CG,0)-1,MATCH($E352&amp;"/"&amp;X$1,Data!$1:$1,0)-1))=TRUE,"",IF(OFFSET(Data!$A$1,MATCH($D352,Data!$CG:$CG,0)-1,MATCH($E352&amp;"/"&amp;X$1,Data!$1:$1,0)-1)=0,"",OFFSET(Data!$A$1,MATCH($D352,Data!$CG:$CG,0)-1,MATCH($E352&amp;"/"&amp;X$1,Data!$1:$1,0)-1)))</f>
        <v/>
      </c>
      <c r="Y352" s="252" t="str">
        <f ca="1">IF(ISERROR(OFFSET(Data!$A$1,MATCH($D352,Data!$CG:$CG,0)-1,MATCH($E352&amp;"/"&amp;Y$1,Data!$1:$1,0)-1))=TRUE,"",IF(OFFSET(Data!$A$1,MATCH($D352,Data!$CG:$CG,0)-1,MATCH($E352&amp;"/"&amp;Y$1,Data!$1:$1,0)-1)=0,"",OFFSET(Data!$A$1,MATCH($D352,Data!$CG:$CG,0)-1,MATCH($E352&amp;"/"&amp;Y$1,Data!$1:$1,0)-1)))</f>
        <v/>
      </c>
      <c r="Z352" s="252" t="str">
        <f ca="1">IF(ISERROR(OFFSET(Data!$A$1,MATCH($D352,Data!$CG:$CG,0)-1,MATCH($E352&amp;"/"&amp;Z$1,Data!$1:$1,0)-1))=TRUE,"",IF(OFFSET(Data!$A$1,MATCH($D352,Data!$CG:$CG,0)-1,MATCH($E352&amp;"/"&amp;Z$1,Data!$1:$1,0)-1)=0,"",OFFSET(Data!$A$1,MATCH($D352,Data!$CG:$CG,0)-1,MATCH($E352&amp;"/"&amp;Z$1,Data!$1:$1,0)-1)))</f>
        <v/>
      </c>
      <c r="AA352" s="252" t="str">
        <f ca="1">IF(ISERROR(OFFSET(Data!$A$1,MATCH($D352,Data!$CG:$CG,0)-1,MATCH($E352&amp;"/"&amp;AA$1,Data!$1:$1,0)-1))=TRUE,"",IF(OFFSET(Data!$A$1,MATCH($D352,Data!$CG:$CG,0)-1,MATCH($E352&amp;"/"&amp;AA$1,Data!$1:$1,0)-1)=0,"",OFFSET(Data!$A$1,MATCH($D352,Data!$CG:$CG,0)-1,MATCH($E352&amp;"/"&amp;AA$1,Data!$1:$1,0)-1)))</f>
        <v/>
      </c>
      <c r="AB352" s="252" t="str">
        <f ca="1">IF(ISERROR(OFFSET(Data!$A$1,MATCH($D352,Data!$CG:$CG,0)-1,MATCH($E352&amp;"/"&amp;AB$1,Data!$1:$1,0)-1))=TRUE,"",IF(OFFSET(Data!$A$1,MATCH($D352,Data!$CG:$CG,0)-1,MATCH($E352&amp;"/"&amp;AB$1,Data!$1:$1,0)-1)=0,"",OFFSET(Data!$A$1,MATCH($D352,Data!$CG:$CG,0)-1,MATCH($E352&amp;"/"&amp;AB$1,Data!$1:$1,0)-1)))</f>
        <v/>
      </c>
      <c r="AC352" s="252" t="str">
        <f ca="1">IF(ISERROR(OFFSET(Data!$A$1,MATCH($D352,Data!$CG:$CG,0)-1,MATCH($E352&amp;"/"&amp;AC$1,Data!$1:$1,0)-1))=TRUE,"",IF(OFFSET(Data!$A$1,MATCH($D352,Data!$CG:$CG,0)-1,MATCH($E352&amp;"/"&amp;AC$1,Data!$1:$1,0)-1)=0,"",OFFSET(Data!$A$1,MATCH($D352,Data!$CG:$CG,0)-1,MATCH($E352&amp;"/"&amp;AC$1,Data!$1:$1,0)-1)))</f>
        <v/>
      </c>
      <c r="AD352" s="252" t="str">
        <f ca="1">IF(ISERROR(OFFSET(Data!$A$1,MATCH($D352,Data!$CG:$CG,0)-1,MATCH($E352&amp;"/"&amp;AD$1,Data!$1:$1,0)-1))=TRUE,"",IF(OFFSET(Data!$A$1,MATCH($D352,Data!$CG:$CG,0)-1,MATCH($E352&amp;"/"&amp;AD$1,Data!$1:$1,0)-1)=0,"",OFFSET(Data!$A$1,MATCH($D352,Data!$CG:$CG,0)-1,MATCH($E352&amp;"/"&amp;AD$1,Data!$1:$1,0)-1)))</f>
        <v/>
      </c>
      <c r="AE352" s="252" t="str">
        <f ca="1">IF(ISERROR(OFFSET(Data!$A$1,MATCH($D352,Data!$CG:$CG,0)-1,MATCH($E352&amp;"/"&amp;AE$1,Data!$1:$1,0)-1))=TRUE,"",IF(OFFSET(Data!$A$1,MATCH($D352,Data!$CG:$CG,0)-1,MATCH($E352&amp;"/"&amp;AE$1,Data!$1:$1,0)-1)=0,"",OFFSET(Data!$A$1,MATCH($D352,Data!$CG:$CG,0)-1,MATCH($E352&amp;"/"&amp;AE$1,Data!$1:$1,0)-1)))</f>
        <v/>
      </c>
      <c r="AF352" s="253" t="str">
        <f ca="1">IF(ISERROR(OFFSET(Data!$A$1,MATCH($D352,Data!$CG:$CG,0)-1,MATCH($E352&amp;"/"&amp;AF$1,Data!$1:$1,0)-1))=TRUE,"",IF(OFFSET(Data!$A$1,MATCH($D352,Data!$CG:$CG,0)-1,MATCH($E352&amp;"/"&amp;AF$1,Data!$1:$1,0)-1)=0,"",OFFSET(Data!$A$1,MATCH($D352,Data!$CG:$CG,0)-1,MATCH($E352&amp;"/"&amp;AF$1,Data!$1:$1,0)-1)))</f>
        <v/>
      </c>
      <c r="AG352" s="188">
        <f t="shared" ca="1" si="9"/>
        <v>0</v>
      </c>
      <c r="AH352" s="208">
        <f ca="1">SUM(AG349:AG352)</f>
        <v>0</v>
      </c>
    </row>
    <row r="353" spans="1:34" ht="15.75" hidden="1" customHeight="1" thickBot="1" x14ac:dyDescent="0.3">
      <c r="A353" s="447"/>
      <c r="B353" s="470"/>
      <c r="C353" s="473"/>
      <c r="D353" s="52" t="e">
        <f>IF(C353&lt;&gt;"",C353,D352)</f>
        <v>#N/A</v>
      </c>
      <c r="E353" s="53" t="s">
        <v>25</v>
      </c>
      <c r="F353" s="255" t="str">
        <f ca="1">IF(ISERROR(OFFSET(Data!$A$1,MATCH($D353,Data!$CG:$CG,0)-1,MATCH($E353&amp;"/"&amp;F$1,Data!$1:$1,0)-1))=TRUE,"",IF(OFFSET(Data!$A$1,MATCH($D353,Data!$CG:$CG,0)-1,MATCH($E353&amp;"/"&amp;F$1,Data!$1:$1,0)-1)=0,"",OFFSET(Data!$A$1,MATCH($D353,Data!$CG:$CG,0)-1,MATCH($E353&amp;"/"&amp;F$1,Data!$1:$1,0)-1)))</f>
        <v/>
      </c>
      <c r="G353" s="256" t="str">
        <f ca="1">IF(ISERROR(OFFSET(Data!$A$1,MATCH($D353,Data!$CG:$CG,0)-1,MATCH($E353&amp;"/"&amp;G$1,Data!$1:$1,0)-1))=TRUE,"",IF(OFFSET(Data!$A$1,MATCH($D353,Data!$CG:$CG,0)-1,MATCH($E353&amp;"/"&amp;G$1,Data!$1:$1,0)-1)=0,"",OFFSET(Data!$A$1,MATCH($D353,Data!$CG:$CG,0)-1,MATCH($E353&amp;"/"&amp;G$1,Data!$1:$1,0)-1)))</f>
        <v/>
      </c>
      <c r="H353" s="256" t="str">
        <f ca="1">IF(ISERROR(OFFSET(Data!$A$1,MATCH($D353,Data!$CG:$CG,0)-1,MATCH($E353&amp;"/"&amp;H$1,Data!$1:$1,0)-1))=TRUE,"",IF(OFFSET(Data!$A$1,MATCH($D353,Data!$CG:$CG,0)-1,MATCH($E353&amp;"/"&amp;H$1,Data!$1:$1,0)-1)=0,"",OFFSET(Data!$A$1,MATCH($D353,Data!$CG:$CG,0)-1,MATCH($E353&amp;"/"&amp;H$1,Data!$1:$1,0)-1)))</f>
        <v/>
      </c>
      <c r="I353" s="256" t="str">
        <f ca="1">IF(ISERROR(OFFSET(Data!$A$1,MATCH($D353,Data!$CG:$CG,0)-1,MATCH($E353&amp;"/"&amp;I$1,Data!$1:$1,0)-1))=TRUE,"",IF(OFFSET(Data!$A$1,MATCH($D353,Data!$CG:$CG,0)-1,MATCH($E353&amp;"/"&amp;I$1,Data!$1:$1,0)-1)=0,"",OFFSET(Data!$A$1,MATCH($D353,Data!$CG:$CG,0)-1,MATCH($E353&amp;"/"&amp;I$1,Data!$1:$1,0)-1)))</f>
        <v/>
      </c>
      <c r="J353" s="256" t="str">
        <f ca="1">IF(ISERROR(OFFSET(Data!$A$1,MATCH($D353,Data!$CG:$CG,0)-1,MATCH($E353&amp;"/"&amp;J$1,Data!$1:$1,0)-1))=TRUE,"",IF(OFFSET(Data!$A$1,MATCH($D353,Data!$CG:$CG,0)-1,MATCH($E353&amp;"/"&amp;J$1,Data!$1:$1,0)-1)=0,"",OFFSET(Data!$A$1,MATCH($D353,Data!$CG:$CG,0)-1,MATCH($E353&amp;"/"&amp;J$1,Data!$1:$1,0)-1)))</f>
        <v/>
      </c>
      <c r="K353" s="256" t="str">
        <f ca="1">IF(ISERROR(OFFSET(Data!$A$1,MATCH($D353,Data!$CG:$CG,0)-1,MATCH($E353&amp;"/"&amp;K$1,Data!$1:$1,0)-1))=TRUE,"",IF(OFFSET(Data!$A$1,MATCH($D353,Data!$CG:$CG,0)-1,MATCH($E353&amp;"/"&amp;K$1,Data!$1:$1,0)-1)=0,"",OFFSET(Data!$A$1,MATCH($D353,Data!$CG:$CG,0)-1,MATCH($E353&amp;"/"&amp;K$1,Data!$1:$1,0)-1)))</f>
        <v/>
      </c>
      <c r="L353" s="256" t="str">
        <f ca="1">IF(ISERROR(OFFSET(Data!$A$1,MATCH($D353,Data!$CG:$CG,0)-1,MATCH($E353&amp;"/"&amp;L$1,Data!$1:$1,0)-1))=TRUE,"",IF(OFFSET(Data!$A$1,MATCH($D353,Data!$CG:$CG,0)-1,MATCH($E353&amp;"/"&amp;L$1,Data!$1:$1,0)-1)=0,"",OFFSET(Data!$A$1,MATCH($D353,Data!$CG:$CG,0)-1,MATCH($E353&amp;"/"&amp;L$1,Data!$1:$1,0)-1)))</f>
        <v/>
      </c>
      <c r="M353" s="256" t="str">
        <f ca="1">IF(ISERROR(OFFSET(Data!$A$1,MATCH($D353,Data!$CG:$CG,0)-1,MATCH($E353&amp;"/"&amp;M$1,Data!$1:$1,0)-1))=TRUE,"",IF(OFFSET(Data!$A$1,MATCH($D353,Data!$CG:$CG,0)-1,MATCH($E353&amp;"/"&amp;M$1,Data!$1:$1,0)-1)=0,"",OFFSET(Data!$A$1,MATCH($D353,Data!$CG:$CG,0)-1,MATCH($E353&amp;"/"&amp;M$1,Data!$1:$1,0)-1)))</f>
        <v/>
      </c>
      <c r="N353" s="256" t="str">
        <f ca="1">IF(ISERROR(OFFSET(Data!$A$1,MATCH($D353,Data!$CG:$CG,0)-1,MATCH($E353&amp;"/"&amp;N$1,Data!$1:$1,0)-1))=TRUE,"",IF(OFFSET(Data!$A$1,MATCH($D353,Data!$CG:$CG,0)-1,MATCH($E353&amp;"/"&amp;N$1,Data!$1:$1,0)-1)=0,"",OFFSET(Data!$A$1,MATCH($D353,Data!$CG:$CG,0)-1,MATCH($E353&amp;"/"&amp;N$1,Data!$1:$1,0)-1)))</f>
        <v/>
      </c>
      <c r="O353" s="256" t="str">
        <f ca="1">IF(ISERROR(OFFSET(Data!$A$1,MATCH($D353,Data!$CG:$CG,0)-1,MATCH($E353&amp;"/"&amp;O$1,Data!$1:$1,0)-1))=TRUE,"",IF(OFFSET(Data!$A$1,MATCH($D353,Data!$CG:$CG,0)-1,MATCH($E353&amp;"/"&amp;O$1,Data!$1:$1,0)-1)=0,"",OFFSET(Data!$A$1,MATCH($D353,Data!$CG:$CG,0)-1,MATCH($E353&amp;"/"&amp;O$1,Data!$1:$1,0)-1)))</f>
        <v/>
      </c>
      <c r="P353" s="256" t="str">
        <f ca="1">IF(ISERROR(OFFSET(Data!$A$1,MATCH($D353,Data!$CG:$CG,0)-1,MATCH($E353&amp;"/"&amp;P$1,Data!$1:$1,0)-1))=TRUE,"",IF(OFFSET(Data!$A$1,MATCH($D353,Data!$CG:$CG,0)-1,MATCH($E353&amp;"/"&amp;P$1,Data!$1:$1,0)-1)=0,"",OFFSET(Data!$A$1,MATCH($D353,Data!$CG:$CG,0)-1,MATCH($E353&amp;"/"&amp;P$1,Data!$1:$1,0)-1)))</f>
        <v/>
      </c>
      <c r="Q353" s="256" t="str">
        <f ca="1">IF(ISERROR(OFFSET(Data!$A$1,MATCH($D353,Data!$CG:$CG,0)-1,MATCH($E353&amp;"/"&amp;Q$1,Data!$1:$1,0)-1))=TRUE,"",IF(OFFSET(Data!$A$1,MATCH($D353,Data!$CG:$CG,0)-1,MATCH($E353&amp;"/"&amp;Q$1,Data!$1:$1,0)-1)=0,"",OFFSET(Data!$A$1,MATCH($D353,Data!$CG:$CG,0)-1,MATCH($E353&amp;"/"&amp;Q$1,Data!$1:$1,0)-1)))</f>
        <v/>
      </c>
      <c r="R353" s="256" t="str">
        <f ca="1">IF(ISERROR(OFFSET(Data!$A$1,MATCH($D353,Data!$CG:$CG,0)-1,MATCH($E353&amp;"/"&amp;R$1,Data!$1:$1,0)-1))=TRUE,"",IF(OFFSET(Data!$A$1,MATCH($D353,Data!$CG:$CG,0)-1,MATCH($E353&amp;"/"&amp;R$1,Data!$1:$1,0)-1)=0,"",OFFSET(Data!$A$1,MATCH($D353,Data!$CG:$CG,0)-1,MATCH($E353&amp;"/"&amp;R$1,Data!$1:$1,0)-1)))</f>
        <v/>
      </c>
      <c r="S353" s="256" t="str">
        <f ca="1">IF(ISERROR(OFFSET(Data!$A$1,MATCH($D353,Data!$CG:$CG,0)-1,MATCH($E353&amp;"/"&amp;S$1,Data!$1:$1,0)-1))=TRUE,"",IF(OFFSET(Data!$A$1,MATCH($D353,Data!$CG:$CG,0)-1,MATCH($E353&amp;"/"&amp;S$1,Data!$1:$1,0)-1)=0,"",OFFSET(Data!$A$1,MATCH($D353,Data!$CG:$CG,0)-1,MATCH($E353&amp;"/"&amp;S$1,Data!$1:$1,0)-1)))</f>
        <v/>
      </c>
      <c r="T353" s="256" t="str">
        <f ca="1">IF(ISERROR(OFFSET(Data!$A$1,MATCH($D353,Data!$CG:$CG,0)-1,MATCH($E353&amp;"/"&amp;T$1,Data!$1:$1,0)-1))=TRUE,"",IF(OFFSET(Data!$A$1,MATCH($D353,Data!$CG:$CG,0)-1,MATCH($E353&amp;"/"&amp;T$1,Data!$1:$1,0)-1)=0,"",OFFSET(Data!$A$1,MATCH($D353,Data!$CG:$CG,0)-1,MATCH($E353&amp;"/"&amp;T$1,Data!$1:$1,0)-1)))</f>
        <v/>
      </c>
      <c r="U353" s="256" t="str">
        <f ca="1">IF(ISERROR(OFFSET(Data!$A$1,MATCH($D353,Data!$CG:$CG,0)-1,MATCH($E353&amp;"/"&amp;U$1,Data!$1:$1,0)-1))=TRUE,"",IF(OFFSET(Data!$A$1,MATCH($D353,Data!$CG:$CG,0)-1,MATCH($E353&amp;"/"&amp;U$1,Data!$1:$1,0)-1)=0,"",OFFSET(Data!$A$1,MATCH($D353,Data!$CG:$CG,0)-1,MATCH($E353&amp;"/"&amp;U$1,Data!$1:$1,0)-1)))</f>
        <v/>
      </c>
      <c r="V353" s="256" t="str">
        <f ca="1">IF(ISERROR(OFFSET(Data!$A$1,MATCH($D353,Data!$CG:$CG,0)-1,MATCH($E353&amp;"/"&amp;V$1,Data!$1:$1,0)-1))=TRUE,"",IF(OFFSET(Data!$A$1,MATCH($D353,Data!$CG:$CG,0)-1,MATCH($E353&amp;"/"&amp;V$1,Data!$1:$1,0)-1)=0,"",OFFSET(Data!$A$1,MATCH($D353,Data!$CG:$CG,0)-1,MATCH($E353&amp;"/"&amp;V$1,Data!$1:$1,0)-1)))</f>
        <v/>
      </c>
      <c r="W353" s="257" t="str">
        <f ca="1">IF(ISERROR(OFFSET(Data!$A$1,MATCH($D353,Data!$CG:$CG,0)-1,MATCH($E353&amp;"/"&amp;W$1,Data!$1:$1,0)-1))=TRUE,"",IF(OFFSET(Data!$A$1,MATCH($D353,Data!$CG:$CG,0)-1,MATCH($E353&amp;"/"&amp;W$1,Data!$1:$1,0)-1)=0,"",OFFSET(Data!$A$1,MATCH($D353,Data!$CG:$CG,0)-1,MATCH($E353&amp;"/"&amp;W$1,Data!$1:$1,0)-1)))</f>
        <v/>
      </c>
      <c r="X353" s="256" t="str">
        <f ca="1">IF(ISERROR(OFFSET(Data!$A$1,MATCH($D353,Data!$CG:$CG,0)-1,MATCH($E353&amp;"/"&amp;X$1,Data!$1:$1,0)-1))=TRUE,"",IF(OFFSET(Data!$A$1,MATCH($D353,Data!$CG:$CG,0)-1,MATCH($E353&amp;"/"&amp;X$1,Data!$1:$1,0)-1)=0,"",OFFSET(Data!$A$1,MATCH($D353,Data!$CG:$CG,0)-1,MATCH($E353&amp;"/"&amp;X$1,Data!$1:$1,0)-1)))</f>
        <v/>
      </c>
      <c r="Y353" s="256" t="str">
        <f ca="1">IF(ISERROR(OFFSET(Data!$A$1,MATCH($D353,Data!$CG:$CG,0)-1,MATCH($E353&amp;"/"&amp;Y$1,Data!$1:$1,0)-1))=TRUE,"",IF(OFFSET(Data!$A$1,MATCH($D353,Data!$CG:$CG,0)-1,MATCH($E353&amp;"/"&amp;Y$1,Data!$1:$1,0)-1)=0,"",OFFSET(Data!$A$1,MATCH($D353,Data!$CG:$CG,0)-1,MATCH($E353&amp;"/"&amp;Y$1,Data!$1:$1,0)-1)))</f>
        <v/>
      </c>
      <c r="Z353" s="256" t="str">
        <f ca="1">IF(ISERROR(OFFSET(Data!$A$1,MATCH($D353,Data!$CG:$CG,0)-1,MATCH($E353&amp;"/"&amp;Z$1,Data!$1:$1,0)-1))=TRUE,"",IF(OFFSET(Data!$A$1,MATCH($D353,Data!$CG:$CG,0)-1,MATCH($E353&amp;"/"&amp;Z$1,Data!$1:$1,0)-1)=0,"",OFFSET(Data!$A$1,MATCH($D353,Data!$CG:$CG,0)-1,MATCH($E353&amp;"/"&amp;Z$1,Data!$1:$1,0)-1)))</f>
        <v/>
      </c>
      <c r="AA353" s="256" t="str">
        <f ca="1">IF(ISERROR(OFFSET(Data!$A$1,MATCH($D353,Data!$CG:$CG,0)-1,MATCH($E353&amp;"/"&amp;AA$1,Data!$1:$1,0)-1))=TRUE,"",IF(OFFSET(Data!$A$1,MATCH($D353,Data!$CG:$CG,0)-1,MATCH($E353&amp;"/"&amp;AA$1,Data!$1:$1,0)-1)=0,"",OFFSET(Data!$A$1,MATCH($D353,Data!$CG:$CG,0)-1,MATCH($E353&amp;"/"&amp;AA$1,Data!$1:$1,0)-1)))</f>
        <v/>
      </c>
      <c r="AB353" s="256" t="str">
        <f ca="1">IF(ISERROR(OFFSET(Data!$A$1,MATCH($D353,Data!$CG:$CG,0)-1,MATCH($E353&amp;"/"&amp;AB$1,Data!$1:$1,0)-1))=TRUE,"",IF(OFFSET(Data!$A$1,MATCH($D353,Data!$CG:$CG,0)-1,MATCH($E353&amp;"/"&amp;AB$1,Data!$1:$1,0)-1)=0,"",OFFSET(Data!$A$1,MATCH($D353,Data!$CG:$CG,0)-1,MATCH($E353&amp;"/"&amp;AB$1,Data!$1:$1,0)-1)))</f>
        <v/>
      </c>
      <c r="AC353" s="256" t="str">
        <f ca="1">IF(ISERROR(OFFSET(Data!$A$1,MATCH($D353,Data!$CG:$CG,0)-1,MATCH($E353&amp;"/"&amp;AC$1,Data!$1:$1,0)-1))=TRUE,"",IF(OFFSET(Data!$A$1,MATCH($D353,Data!$CG:$CG,0)-1,MATCH($E353&amp;"/"&amp;AC$1,Data!$1:$1,0)-1)=0,"",OFFSET(Data!$A$1,MATCH($D353,Data!$CG:$CG,0)-1,MATCH($E353&amp;"/"&amp;AC$1,Data!$1:$1,0)-1)))</f>
        <v/>
      </c>
      <c r="AD353" s="256" t="str">
        <f ca="1">IF(ISERROR(OFFSET(Data!$A$1,MATCH($D353,Data!$CG:$CG,0)-1,MATCH($E353&amp;"/"&amp;AD$1,Data!$1:$1,0)-1))=TRUE,"",IF(OFFSET(Data!$A$1,MATCH($D353,Data!$CG:$CG,0)-1,MATCH($E353&amp;"/"&amp;AD$1,Data!$1:$1,0)-1)=0,"",OFFSET(Data!$A$1,MATCH($D353,Data!$CG:$CG,0)-1,MATCH($E353&amp;"/"&amp;AD$1,Data!$1:$1,0)-1)))</f>
        <v/>
      </c>
      <c r="AE353" s="256" t="str">
        <f ca="1">IF(ISERROR(OFFSET(Data!$A$1,MATCH($D353,Data!$CG:$CG,0)-1,MATCH($E353&amp;"/"&amp;AE$1,Data!$1:$1,0)-1))=TRUE,"",IF(OFFSET(Data!$A$1,MATCH($D353,Data!$CG:$CG,0)-1,MATCH($E353&amp;"/"&amp;AE$1,Data!$1:$1,0)-1)=0,"",OFFSET(Data!$A$1,MATCH($D353,Data!$CG:$CG,0)-1,MATCH($E353&amp;"/"&amp;AE$1,Data!$1:$1,0)-1)))</f>
        <v/>
      </c>
      <c r="AF353" s="258" t="str">
        <f ca="1">IF(ISERROR(OFFSET(Data!$A$1,MATCH($D353,Data!$CG:$CG,0)-1,MATCH($E353&amp;"/"&amp;AF$1,Data!$1:$1,0)-1))=TRUE,"",IF(OFFSET(Data!$A$1,MATCH($D353,Data!$CG:$CG,0)-1,MATCH($E353&amp;"/"&amp;AF$1,Data!$1:$1,0)-1)=0,"",OFFSET(Data!$A$1,MATCH($D353,Data!$CG:$CG,0)-1,MATCH($E353&amp;"/"&amp;AF$1,Data!$1:$1,0)-1)))</f>
        <v/>
      </c>
      <c r="AG353" s="197">
        <f t="shared" ca="1" si="9"/>
        <v>0</v>
      </c>
      <c r="AH353" s="209">
        <f ca="1">SUM(AG349:AG353)</f>
        <v>0</v>
      </c>
    </row>
    <row r="354" spans="1:34" ht="15" hidden="1" customHeight="1" x14ac:dyDescent="0.25">
      <c r="A354" s="445">
        <v>70</v>
      </c>
      <c r="B354" s="468" t="e">
        <f>INDEX(Data!CI:CI,MATCH("M"&amp;A354,Data!A:A,0))</f>
        <v>#N/A</v>
      </c>
      <c r="C354" s="471" t="e">
        <f>INDEX(Data!CG:CG,MATCH("M"&amp;A354,Data!A:A,0))</f>
        <v>#N/A</v>
      </c>
      <c r="D354" s="48" t="e">
        <f>IF(C354&lt;&gt;"",C354,#REF!)</f>
        <v>#N/A</v>
      </c>
      <c r="E354" s="49" t="s">
        <v>21</v>
      </c>
      <c r="F354" s="271" t="str">
        <f ca="1">IF(ISERROR(OFFSET(Data!$A$1,MATCH($D354,Data!$CG:$CG,0)-1,MATCH($E354&amp;"/"&amp;F$1,Data!$1:$1,0)-1))=TRUE,"",IF(OFFSET(Data!$A$1,MATCH($D354,Data!$CG:$CG,0)-1,MATCH($E354&amp;"/"&amp;F$1,Data!$1:$1,0)-1)=0,"",OFFSET(Data!$A$1,MATCH($D354,Data!$CG:$CG,0)-1,MATCH($E354&amp;"/"&amp;F$1,Data!$1:$1,0)-1)))</f>
        <v/>
      </c>
      <c r="G354" s="250" t="str">
        <f ca="1">IF(ISERROR(OFFSET(Data!$A$1,MATCH($D354,Data!$CG:$CG,0)-1,MATCH($E354&amp;"/"&amp;G$1,Data!$1:$1,0)-1))=TRUE,"",IF(OFFSET(Data!$A$1,MATCH($D354,Data!$CG:$CG,0)-1,MATCH($E354&amp;"/"&amp;G$1,Data!$1:$1,0)-1)=0,"",OFFSET(Data!$A$1,MATCH($D354,Data!$CG:$CG,0)-1,MATCH($E354&amp;"/"&amp;G$1,Data!$1:$1,0)-1)))</f>
        <v/>
      </c>
      <c r="H354" s="250" t="str">
        <f ca="1">IF(ISERROR(OFFSET(Data!$A$1,MATCH($D354,Data!$CG:$CG,0)-1,MATCH($E354&amp;"/"&amp;H$1,Data!$1:$1,0)-1))=TRUE,"",IF(OFFSET(Data!$A$1,MATCH($D354,Data!$CG:$CG,0)-1,MATCH($E354&amp;"/"&amp;H$1,Data!$1:$1,0)-1)=0,"",OFFSET(Data!$A$1,MATCH($D354,Data!$CG:$CG,0)-1,MATCH($E354&amp;"/"&amp;H$1,Data!$1:$1,0)-1)))</f>
        <v/>
      </c>
      <c r="I354" s="250" t="str">
        <f ca="1">IF(ISERROR(OFFSET(Data!$A$1,MATCH($D354,Data!$CG:$CG,0)-1,MATCH($E354&amp;"/"&amp;I$1,Data!$1:$1,0)-1))=TRUE,"",IF(OFFSET(Data!$A$1,MATCH($D354,Data!$CG:$CG,0)-1,MATCH($E354&amp;"/"&amp;I$1,Data!$1:$1,0)-1)=0,"",OFFSET(Data!$A$1,MATCH($D354,Data!$CG:$CG,0)-1,MATCH($E354&amp;"/"&amp;I$1,Data!$1:$1,0)-1)))</f>
        <v/>
      </c>
      <c r="J354" s="250" t="str">
        <f ca="1">IF(ISERROR(OFFSET(Data!$A$1,MATCH($D354,Data!$CG:$CG,0)-1,MATCH($E354&amp;"/"&amp;J$1,Data!$1:$1,0)-1))=TRUE,"",IF(OFFSET(Data!$A$1,MATCH($D354,Data!$CG:$CG,0)-1,MATCH($E354&amp;"/"&amp;J$1,Data!$1:$1,0)-1)=0,"",OFFSET(Data!$A$1,MATCH($D354,Data!$CG:$CG,0)-1,MATCH($E354&amp;"/"&amp;J$1,Data!$1:$1,0)-1)))</f>
        <v/>
      </c>
      <c r="K354" s="250" t="str">
        <f ca="1">IF(ISERROR(OFFSET(Data!$A$1,MATCH($D354,Data!$CG:$CG,0)-1,MATCH($E354&amp;"/"&amp;K$1,Data!$1:$1,0)-1))=TRUE,"",IF(OFFSET(Data!$A$1,MATCH($D354,Data!$CG:$CG,0)-1,MATCH($E354&amp;"/"&amp;K$1,Data!$1:$1,0)-1)=0,"",OFFSET(Data!$A$1,MATCH($D354,Data!$CG:$CG,0)-1,MATCH($E354&amp;"/"&amp;K$1,Data!$1:$1,0)-1)))</f>
        <v/>
      </c>
      <c r="L354" s="250" t="str">
        <f ca="1">IF(ISERROR(OFFSET(Data!$A$1,MATCH($D354,Data!$CG:$CG,0)-1,MATCH($E354&amp;"/"&amp;L$1,Data!$1:$1,0)-1))=TRUE,"",IF(OFFSET(Data!$A$1,MATCH($D354,Data!$CG:$CG,0)-1,MATCH($E354&amp;"/"&amp;L$1,Data!$1:$1,0)-1)=0,"",OFFSET(Data!$A$1,MATCH($D354,Data!$CG:$CG,0)-1,MATCH($E354&amp;"/"&amp;L$1,Data!$1:$1,0)-1)))</f>
        <v/>
      </c>
      <c r="M354" s="250" t="str">
        <f ca="1">IF(ISERROR(OFFSET(Data!$A$1,MATCH($D354,Data!$CG:$CG,0)-1,MATCH($E354&amp;"/"&amp;M$1,Data!$1:$1,0)-1))=TRUE,"",IF(OFFSET(Data!$A$1,MATCH($D354,Data!$CG:$CG,0)-1,MATCH($E354&amp;"/"&amp;M$1,Data!$1:$1,0)-1)=0,"",OFFSET(Data!$A$1,MATCH($D354,Data!$CG:$CG,0)-1,MATCH($E354&amp;"/"&amp;M$1,Data!$1:$1,0)-1)))</f>
        <v/>
      </c>
      <c r="N354" s="250" t="str">
        <f ca="1">IF(ISERROR(OFFSET(Data!$A$1,MATCH($D354,Data!$CG:$CG,0)-1,MATCH($E354&amp;"/"&amp;N$1,Data!$1:$1,0)-1))=TRUE,"",IF(OFFSET(Data!$A$1,MATCH($D354,Data!$CG:$CG,0)-1,MATCH($E354&amp;"/"&amp;N$1,Data!$1:$1,0)-1)=0,"",OFFSET(Data!$A$1,MATCH($D354,Data!$CG:$CG,0)-1,MATCH($E354&amp;"/"&amp;N$1,Data!$1:$1,0)-1)))</f>
        <v/>
      </c>
      <c r="O354" s="250" t="str">
        <f ca="1">IF(ISERROR(OFFSET(Data!$A$1,MATCH($D354,Data!$CG:$CG,0)-1,MATCH($E354&amp;"/"&amp;O$1,Data!$1:$1,0)-1))=TRUE,"",IF(OFFSET(Data!$A$1,MATCH($D354,Data!$CG:$CG,0)-1,MATCH($E354&amp;"/"&amp;O$1,Data!$1:$1,0)-1)=0,"",OFFSET(Data!$A$1,MATCH($D354,Data!$CG:$CG,0)-1,MATCH($E354&amp;"/"&amp;O$1,Data!$1:$1,0)-1)))</f>
        <v/>
      </c>
      <c r="P354" s="250" t="str">
        <f ca="1">IF(ISERROR(OFFSET(Data!$A$1,MATCH($D354,Data!$CG:$CG,0)-1,MATCH($E354&amp;"/"&amp;P$1,Data!$1:$1,0)-1))=TRUE,"",IF(OFFSET(Data!$A$1,MATCH($D354,Data!$CG:$CG,0)-1,MATCH($E354&amp;"/"&amp;P$1,Data!$1:$1,0)-1)=0,"",OFFSET(Data!$A$1,MATCH($D354,Data!$CG:$CG,0)-1,MATCH($E354&amp;"/"&amp;P$1,Data!$1:$1,0)-1)))</f>
        <v/>
      </c>
      <c r="Q354" s="250" t="str">
        <f ca="1">IF(ISERROR(OFFSET(Data!$A$1,MATCH($D354,Data!$CG:$CG,0)-1,MATCH($E354&amp;"/"&amp;Q$1,Data!$1:$1,0)-1))=TRUE,"",IF(OFFSET(Data!$A$1,MATCH($D354,Data!$CG:$CG,0)-1,MATCH($E354&amp;"/"&amp;Q$1,Data!$1:$1,0)-1)=0,"",OFFSET(Data!$A$1,MATCH($D354,Data!$CG:$CG,0)-1,MATCH($E354&amp;"/"&amp;Q$1,Data!$1:$1,0)-1)))</f>
        <v/>
      </c>
      <c r="R354" s="250" t="str">
        <f ca="1">IF(ISERROR(OFFSET(Data!$A$1,MATCH($D354,Data!$CG:$CG,0)-1,MATCH($E354&amp;"/"&amp;R$1,Data!$1:$1,0)-1))=TRUE,"",IF(OFFSET(Data!$A$1,MATCH($D354,Data!$CG:$CG,0)-1,MATCH($E354&amp;"/"&amp;R$1,Data!$1:$1,0)-1)=0,"",OFFSET(Data!$A$1,MATCH($D354,Data!$CG:$CG,0)-1,MATCH($E354&amp;"/"&amp;R$1,Data!$1:$1,0)-1)))</f>
        <v/>
      </c>
      <c r="S354" s="250" t="str">
        <f ca="1">IF(ISERROR(OFFSET(Data!$A$1,MATCH($D354,Data!$CG:$CG,0)-1,MATCH($E354&amp;"/"&amp;S$1,Data!$1:$1,0)-1))=TRUE,"",IF(OFFSET(Data!$A$1,MATCH($D354,Data!$CG:$CG,0)-1,MATCH($E354&amp;"/"&amp;S$1,Data!$1:$1,0)-1)=0,"",OFFSET(Data!$A$1,MATCH($D354,Data!$CG:$CG,0)-1,MATCH($E354&amp;"/"&amp;S$1,Data!$1:$1,0)-1)))</f>
        <v/>
      </c>
      <c r="T354" s="250" t="str">
        <f ca="1">IF(ISERROR(OFFSET(Data!$A$1,MATCH($D354,Data!$CG:$CG,0)-1,MATCH($E354&amp;"/"&amp;T$1,Data!$1:$1,0)-1))=TRUE,"",IF(OFFSET(Data!$A$1,MATCH($D354,Data!$CG:$CG,0)-1,MATCH($E354&amp;"/"&amp;T$1,Data!$1:$1,0)-1)=0,"",OFFSET(Data!$A$1,MATCH($D354,Data!$CG:$CG,0)-1,MATCH($E354&amp;"/"&amp;T$1,Data!$1:$1,0)-1)))</f>
        <v/>
      </c>
      <c r="U354" s="250" t="str">
        <f ca="1">IF(ISERROR(OFFSET(Data!$A$1,MATCH($D354,Data!$CG:$CG,0)-1,MATCH($E354&amp;"/"&amp;U$1,Data!$1:$1,0)-1))=TRUE,"",IF(OFFSET(Data!$A$1,MATCH($D354,Data!$CG:$CG,0)-1,MATCH($E354&amp;"/"&amp;U$1,Data!$1:$1,0)-1)=0,"",OFFSET(Data!$A$1,MATCH($D354,Data!$CG:$CG,0)-1,MATCH($E354&amp;"/"&amp;U$1,Data!$1:$1,0)-1)))</f>
        <v/>
      </c>
      <c r="V354" s="250" t="str">
        <f ca="1">IF(ISERROR(OFFSET(Data!$A$1,MATCH($D354,Data!$CG:$CG,0)-1,MATCH($E354&amp;"/"&amp;V$1,Data!$1:$1,0)-1))=TRUE,"",IF(OFFSET(Data!$A$1,MATCH($D354,Data!$CG:$CG,0)-1,MATCH($E354&amp;"/"&amp;V$1,Data!$1:$1,0)-1)=0,"",OFFSET(Data!$A$1,MATCH($D354,Data!$CG:$CG,0)-1,MATCH($E354&amp;"/"&amp;V$1,Data!$1:$1,0)-1)))</f>
        <v/>
      </c>
      <c r="W354" s="272" t="str">
        <f ca="1">IF(ISERROR(OFFSET(Data!$A$1,MATCH($D354,Data!$CG:$CG,0)-1,MATCH($E354&amp;"/"&amp;W$1,Data!$1:$1,0)-1))=TRUE,"",IF(OFFSET(Data!$A$1,MATCH($D354,Data!$CG:$CG,0)-1,MATCH($E354&amp;"/"&amp;W$1,Data!$1:$1,0)-1)=0,"",OFFSET(Data!$A$1,MATCH($D354,Data!$CG:$CG,0)-1,MATCH($E354&amp;"/"&amp;W$1,Data!$1:$1,0)-1)))</f>
        <v/>
      </c>
      <c r="X354" s="250" t="str">
        <f ca="1">IF(ISERROR(OFFSET(Data!$A$1,MATCH($D354,Data!$CG:$CG,0)-1,MATCH($E354&amp;"/"&amp;X$1,Data!$1:$1,0)-1))=TRUE,"",IF(OFFSET(Data!$A$1,MATCH($D354,Data!$CG:$CG,0)-1,MATCH($E354&amp;"/"&amp;X$1,Data!$1:$1,0)-1)=0,"",OFFSET(Data!$A$1,MATCH($D354,Data!$CG:$CG,0)-1,MATCH($E354&amp;"/"&amp;X$1,Data!$1:$1,0)-1)))</f>
        <v/>
      </c>
      <c r="Y354" s="250" t="str">
        <f ca="1">IF(ISERROR(OFFSET(Data!$A$1,MATCH($D354,Data!$CG:$CG,0)-1,MATCH($E354&amp;"/"&amp;Y$1,Data!$1:$1,0)-1))=TRUE,"",IF(OFFSET(Data!$A$1,MATCH($D354,Data!$CG:$CG,0)-1,MATCH($E354&amp;"/"&amp;Y$1,Data!$1:$1,0)-1)=0,"",OFFSET(Data!$A$1,MATCH($D354,Data!$CG:$CG,0)-1,MATCH($E354&amp;"/"&amp;Y$1,Data!$1:$1,0)-1)))</f>
        <v/>
      </c>
      <c r="Z354" s="250" t="str">
        <f ca="1">IF(ISERROR(OFFSET(Data!$A$1,MATCH($D354,Data!$CG:$CG,0)-1,MATCH($E354&amp;"/"&amp;Z$1,Data!$1:$1,0)-1))=TRUE,"",IF(OFFSET(Data!$A$1,MATCH($D354,Data!$CG:$CG,0)-1,MATCH($E354&amp;"/"&amp;Z$1,Data!$1:$1,0)-1)=0,"",OFFSET(Data!$A$1,MATCH($D354,Data!$CG:$CG,0)-1,MATCH($E354&amp;"/"&amp;Z$1,Data!$1:$1,0)-1)))</f>
        <v/>
      </c>
      <c r="AA354" s="250" t="str">
        <f ca="1">IF(ISERROR(OFFSET(Data!$A$1,MATCH($D354,Data!$CG:$CG,0)-1,MATCH($E354&amp;"/"&amp;AA$1,Data!$1:$1,0)-1))=TRUE,"",IF(OFFSET(Data!$A$1,MATCH($D354,Data!$CG:$CG,0)-1,MATCH($E354&amp;"/"&amp;AA$1,Data!$1:$1,0)-1)=0,"",OFFSET(Data!$A$1,MATCH($D354,Data!$CG:$CG,0)-1,MATCH($E354&amp;"/"&amp;AA$1,Data!$1:$1,0)-1)))</f>
        <v/>
      </c>
      <c r="AB354" s="250" t="str">
        <f ca="1">IF(ISERROR(OFFSET(Data!$A$1,MATCH($D354,Data!$CG:$CG,0)-1,MATCH($E354&amp;"/"&amp;AB$1,Data!$1:$1,0)-1))=TRUE,"",IF(OFFSET(Data!$A$1,MATCH($D354,Data!$CG:$CG,0)-1,MATCH($E354&amp;"/"&amp;AB$1,Data!$1:$1,0)-1)=0,"",OFFSET(Data!$A$1,MATCH($D354,Data!$CG:$CG,0)-1,MATCH($E354&amp;"/"&amp;AB$1,Data!$1:$1,0)-1)))</f>
        <v/>
      </c>
      <c r="AC354" s="250" t="str">
        <f ca="1">IF(ISERROR(OFFSET(Data!$A$1,MATCH($D354,Data!$CG:$CG,0)-1,MATCH($E354&amp;"/"&amp;AC$1,Data!$1:$1,0)-1))=TRUE,"",IF(OFFSET(Data!$A$1,MATCH($D354,Data!$CG:$CG,0)-1,MATCH($E354&amp;"/"&amp;AC$1,Data!$1:$1,0)-1)=0,"",OFFSET(Data!$A$1,MATCH($D354,Data!$CG:$CG,0)-1,MATCH($E354&amp;"/"&amp;AC$1,Data!$1:$1,0)-1)))</f>
        <v/>
      </c>
      <c r="AD354" s="250" t="str">
        <f ca="1">IF(ISERROR(OFFSET(Data!$A$1,MATCH($D354,Data!$CG:$CG,0)-1,MATCH($E354&amp;"/"&amp;AD$1,Data!$1:$1,0)-1))=TRUE,"",IF(OFFSET(Data!$A$1,MATCH($D354,Data!$CG:$CG,0)-1,MATCH($E354&amp;"/"&amp;AD$1,Data!$1:$1,0)-1)=0,"",OFFSET(Data!$A$1,MATCH($D354,Data!$CG:$CG,0)-1,MATCH($E354&amp;"/"&amp;AD$1,Data!$1:$1,0)-1)))</f>
        <v/>
      </c>
      <c r="AE354" s="250" t="str">
        <f ca="1">IF(ISERROR(OFFSET(Data!$A$1,MATCH($D354,Data!$CG:$CG,0)-1,MATCH($E354&amp;"/"&amp;AE$1,Data!$1:$1,0)-1))=TRUE,"",IF(OFFSET(Data!$A$1,MATCH($D354,Data!$CG:$CG,0)-1,MATCH($E354&amp;"/"&amp;AE$1,Data!$1:$1,0)-1)=0,"",OFFSET(Data!$A$1,MATCH($D354,Data!$CG:$CG,0)-1,MATCH($E354&amp;"/"&amp;AE$1,Data!$1:$1,0)-1)))</f>
        <v/>
      </c>
      <c r="AF354" s="251" t="str">
        <f ca="1">IF(ISERROR(OFFSET(Data!$A$1,MATCH($D354,Data!$CG:$CG,0)-1,MATCH($E354&amp;"/"&amp;AF$1,Data!$1:$1,0)-1))=TRUE,"",IF(OFFSET(Data!$A$1,MATCH($D354,Data!$CG:$CG,0)-1,MATCH($E354&amp;"/"&amp;AF$1,Data!$1:$1,0)-1)=0,"",OFFSET(Data!$A$1,MATCH($D354,Data!$CG:$CG,0)-1,MATCH($E354&amp;"/"&amp;AF$1,Data!$1:$1,0)-1)))</f>
        <v/>
      </c>
      <c r="AG354" s="206">
        <f t="shared" ca="1" si="9"/>
        <v>0</v>
      </c>
      <c r="AH354" s="207">
        <f ca="1">AG354</f>
        <v>0</v>
      </c>
    </row>
    <row r="355" spans="1:34" ht="15" hidden="1" customHeight="1" thickBot="1" x14ac:dyDescent="0.3">
      <c r="A355" s="446"/>
      <c r="B355" s="469"/>
      <c r="C355" s="472"/>
      <c r="D355" s="50" t="e">
        <f>IF(C355&lt;&gt;"",C355,D354)</f>
        <v>#N/A</v>
      </c>
      <c r="E355" s="51" t="s">
        <v>22</v>
      </c>
      <c r="F355" s="254" t="str">
        <f ca="1">IF(ISERROR(OFFSET(Data!$A$1,MATCH($D355,Data!$CG:$CG,0)-1,MATCH($E355&amp;"/"&amp;F$1,Data!$1:$1,0)-1))=TRUE,"",IF(OFFSET(Data!$A$1,MATCH($D355,Data!$CG:$CG,0)-1,MATCH($E355&amp;"/"&amp;F$1,Data!$1:$1,0)-1)=0,"",OFFSET(Data!$A$1,MATCH($D355,Data!$CG:$CG,0)-1,MATCH($E355&amp;"/"&amp;F$1,Data!$1:$1,0)-1)))</f>
        <v/>
      </c>
      <c r="G355" s="252" t="str">
        <f ca="1">IF(ISERROR(OFFSET(Data!$A$1,MATCH($D355,Data!$CG:$CG,0)-1,MATCH($E355&amp;"/"&amp;G$1,Data!$1:$1,0)-1))=TRUE,"",IF(OFFSET(Data!$A$1,MATCH($D355,Data!$CG:$CG,0)-1,MATCH($E355&amp;"/"&amp;G$1,Data!$1:$1,0)-1)=0,"",OFFSET(Data!$A$1,MATCH($D355,Data!$CG:$CG,0)-1,MATCH($E355&amp;"/"&amp;G$1,Data!$1:$1,0)-1)))</f>
        <v/>
      </c>
      <c r="H355" s="252" t="str">
        <f ca="1">IF(ISERROR(OFFSET(Data!$A$1,MATCH($D355,Data!$CG:$CG,0)-1,MATCH($E355&amp;"/"&amp;H$1,Data!$1:$1,0)-1))=TRUE,"",IF(OFFSET(Data!$A$1,MATCH($D355,Data!$CG:$CG,0)-1,MATCH($E355&amp;"/"&amp;H$1,Data!$1:$1,0)-1)=0,"",OFFSET(Data!$A$1,MATCH($D355,Data!$CG:$CG,0)-1,MATCH($E355&amp;"/"&amp;H$1,Data!$1:$1,0)-1)))</f>
        <v/>
      </c>
      <c r="I355" s="252" t="str">
        <f ca="1">IF(ISERROR(OFFSET(Data!$A$1,MATCH($D355,Data!$CG:$CG,0)-1,MATCH($E355&amp;"/"&amp;I$1,Data!$1:$1,0)-1))=TRUE,"",IF(OFFSET(Data!$A$1,MATCH($D355,Data!$CG:$CG,0)-1,MATCH($E355&amp;"/"&amp;I$1,Data!$1:$1,0)-1)=0,"",OFFSET(Data!$A$1,MATCH($D355,Data!$CG:$CG,0)-1,MATCH($E355&amp;"/"&amp;I$1,Data!$1:$1,0)-1)))</f>
        <v/>
      </c>
      <c r="J355" s="252" t="str">
        <f ca="1">IF(ISERROR(OFFSET(Data!$A$1,MATCH($D355,Data!$CG:$CG,0)-1,MATCH($E355&amp;"/"&amp;J$1,Data!$1:$1,0)-1))=TRUE,"",IF(OFFSET(Data!$A$1,MATCH($D355,Data!$CG:$CG,0)-1,MATCH($E355&amp;"/"&amp;J$1,Data!$1:$1,0)-1)=0,"",OFFSET(Data!$A$1,MATCH($D355,Data!$CG:$CG,0)-1,MATCH($E355&amp;"/"&amp;J$1,Data!$1:$1,0)-1)))</f>
        <v/>
      </c>
      <c r="K355" s="252" t="str">
        <f ca="1">IF(ISERROR(OFFSET(Data!$A$1,MATCH($D355,Data!$CG:$CG,0)-1,MATCH($E355&amp;"/"&amp;K$1,Data!$1:$1,0)-1))=TRUE,"",IF(OFFSET(Data!$A$1,MATCH($D355,Data!$CG:$CG,0)-1,MATCH($E355&amp;"/"&amp;K$1,Data!$1:$1,0)-1)=0,"",OFFSET(Data!$A$1,MATCH($D355,Data!$CG:$CG,0)-1,MATCH($E355&amp;"/"&amp;K$1,Data!$1:$1,0)-1)))</f>
        <v/>
      </c>
      <c r="L355" s="252" t="str">
        <f ca="1">IF(ISERROR(OFFSET(Data!$A$1,MATCH($D355,Data!$CG:$CG,0)-1,MATCH($E355&amp;"/"&amp;L$1,Data!$1:$1,0)-1))=TRUE,"",IF(OFFSET(Data!$A$1,MATCH($D355,Data!$CG:$CG,0)-1,MATCH($E355&amp;"/"&amp;L$1,Data!$1:$1,0)-1)=0,"",OFFSET(Data!$A$1,MATCH($D355,Data!$CG:$CG,0)-1,MATCH($E355&amp;"/"&amp;L$1,Data!$1:$1,0)-1)))</f>
        <v/>
      </c>
      <c r="M355" s="252" t="str">
        <f ca="1">IF(ISERROR(OFFSET(Data!$A$1,MATCH($D355,Data!$CG:$CG,0)-1,MATCH($E355&amp;"/"&amp;M$1,Data!$1:$1,0)-1))=TRUE,"",IF(OFFSET(Data!$A$1,MATCH($D355,Data!$CG:$CG,0)-1,MATCH($E355&amp;"/"&amp;M$1,Data!$1:$1,0)-1)=0,"",OFFSET(Data!$A$1,MATCH($D355,Data!$CG:$CG,0)-1,MATCH($E355&amp;"/"&amp;M$1,Data!$1:$1,0)-1)))</f>
        <v/>
      </c>
      <c r="N355" s="252" t="str">
        <f ca="1">IF(ISERROR(OFFSET(Data!$A$1,MATCH($D355,Data!$CG:$CG,0)-1,MATCH($E355&amp;"/"&amp;N$1,Data!$1:$1,0)-1))=TRUE,"",IF(OFFSET(Data!$A$1,MATCH($D355,Data!$CG:$CG,0)-1,MATCH($E355&amp;"/"&amp;N$1,Data!$1:$1,0)-1)=0,"",OFFSET(Data!$A$1,MATCH($D355,Data!$CG:$CG,0)-1,MATCH($E355&amp;"/"&amp;N$1,Data!$1:$1,0)-1)))</f>
        <v/>
      </c>
      <c r="O355" s="252" t="str">
        <f ca="1">IF(ISERROR(OFFSET(Data!$A$1,MATCH($D355,Data!$CG:$CG,0)-1,MATCH($E355&amp;"/"&amp;O$1,Data!$1:$1,0)-1))=TRUE,"",IF(OFFSET(Data!$A$1,MATCH($D355,Data!$CG:$CG,0)-1,MATCH($E355&amp;"/"&amp;O$1,Data!$1:$1,0)-1)=0,"",OFFSET(Data!$A$1,MATCH($D355,Data!$CG:$CG,0)-1,MATCH($E355&amp;"/"&amp;O$1,Data!$1:$1,0)-1)))</f>
        <v/>
      </c>
      <c r="P355" s="252" t="str">
        <f ca="1">IF(ISERROR(OFFSET(Data!$A$1,MATCH($D355,Data!$CG:$CG,0)-1,MATCH($E355&amp;"/"&amp;P$1,Data!$1:$1,0)-1))=TRUE,"",IF(OFFSET(Data!$A$1,MATCH($D355,Data!$CG:$CG,0)-1,MATCH($E355&amp;"/"&amp;P$1,Data!$1:$1,0)-1)=0,"",OFFSET(Data!$A$1,MATCH($D355,Data!$CG:$CG,0)-1,MATCH($E355&amp;"/"&amp;P$1,Data!$1:$1,0)-1)))</f>
        <v/>
      </c>
      <c r="Q355" s="252" t="str">
        <f ca="1">IF(ISERROR(OFFSET(Data!$A$1,MATCH($D355,Data!$CG:$CG,0)-1,MATCH($E355&amp;"/"&amp;Q$1,Data!$1:$1,0)-1))=TRUE,"",IF(OFFSET(Data!$A$1,MATCH($D355,Data!$CG:$CG,0)-1,MATCH($E355&amp;"/"&amp;Q$1,Data!$1:$1,0)-1)=0,"",OFFSET(Data!$A$1,MATCH($D355,Data!$CG:$CG,0)-1,MATCH($E355&amp;"/"&amp;Q$1,Data!$1:$1,0)-1)))</f>
        <v/>
      </c>
      <c r="R355" s="252" t="str">
        <f ca="1">IF(ISERROR(OFFSET(Data!$A$1,MATCH($D355,Data!$CG:$CG,0)-1,MATCH($E355&amp;"/"&amp;R$1,Data!$1:$1,0)-1))=TRUE,"",IF(OFFSET(Data!$A$1,MATCH($D355,Data!$CG:$CG,0)-1,MATCH($E355&amp;"/"&amp;R$1,Data!$1:$1,0)-1)=0,"",OFFSET(Data!$A$1,MATCH($D355,Data!$CG:$CG,0)-1,MATCH($E355&amp;"/"&amp;R$1,Data!$1:$1,0)-1)))</f>
        <v/>
      </c>
      <c r="S355" s="252" t="str">
        <f ca="1">IF(ISERROR(OFFSET(Data!$A$1,MATCH($D355,Data!$CG:$CG,0)-1,MATCH($E355&amp;"/"&amp;S$1,Data!$1:$1,0)-1))=TRUE,"",IF(OFFSET(Data!$A$1,MATCH($D355,Data!$CG:$CG,0)-1,MATCH($E355&amp;"/"&amp;S$1,Data!$1:$1,0)-1)=0,"",OFFSET(Data!$A$1,MATCH($D355,Data!$CG:$CG,0)-1,MATCH($E355&amp;"/"&amp;S$1,Data!$1:$1,0)-1)))</f>
        <v/>
      </c>
      <c r="T355" s="252" t="str">
        <f ca="1">IF(ISERROR(OFFSET(Data!$A$1,MATCH($D355,Data!$CG:$CG,0)-1,MATCH($E355&amp;"/"&amp;T$1,Data!$1:$1,0)-1))=TRUE,"",IF(OFFSET(Data!$A$1,MATCH($D355,Data!$CG:$CG,0)-1,MATCH($E355&amp;"/"&amp;T$1,Data!$1:$1,0)-1)=0,"",OFFSET(Data!$A$1,MATCH($D355,Data!$CG:$CG,0)-1,MATCH($E355&amp;"/"&amp;T$1,Data!$1:$1,0)-1)))</f>
        <v/>
      </c>
      <c r="U355" s="252" t="str">
        <f ca="1">IF(ISERROR(OFFSET(Data!$A$1,MATCH($D355,Data!$CG:$CG,0)-1,MATCH($E355&amp;"/"&amp;U$1,Data!$1:$1,0)-1))=TRUE,"",IF(OFFSET(Data!$A$1,MATCH($D355,Data!$CG:$CG,0)-1,MATCH($E355&amp;"/"&amp;U$1,Data!$1:$1,0)-1)=0,"",OFFSET(Data!$A$1,MATCH($D355,Data!$CG:$CG,0)-1,MATCH($E355&amp;"/"&amp;U$1,Data!$1:$1,0)-1)))</f>
        <v/>
      </c>
      <c r="V355" s="252" t="str">
        <f ca="1">IF(ISERROR(OFFSET(Data!$A$1,MATCH($D355,Data!$CG:$CG,0)-1,MATCH($E355&amp;"/"&amp;V$1,Data!$1:$1,0)-1))=TRUE,"",IF(OFFSET(Data!$A$1,MATCH($D355,Data!$CG:$CG,0)-1,MATCH($E355&amp;"/"&amp;V$1,Data!$1:$1,0)-1)=0,"",OFFSET(Data!$A$1,MATCH($D355,Data!$CG:$CG,0)-1,MATCH($E355&amp;"/"&amp;V$1,Data!$1:$1,0)-1)))</f>
        <v/>
      </c>
      <c r="W355" s="269" t="str">
        <f ca="1">IF(ISERROR(OFFSET(Data!$A$1,MATCH($D355,Data!$CG:$CG,0)-1,MATCH($E355&amp;"/"&amp;W$1,Data!$1:$1,0)-1))=TRUE,"",IF(OFFSET(Data!$A$1,MATCH($D355,Data!$CG:$CG,0)-1,MATCH($E355&amp;"/"&amp;W$1,Data!$1:$1,0)-1)=0,"",OFFSET(Data!$A$1,MATCH($D355,Data!$CG:$CG,0)-1,MATCH($E355&amp;"/"&amp;W$1,Data!$1:$1,0)-1)))</f>
        <v/>
      </c>
      <c r="X355" s="252" t="str">
        <f ca="1">IF(ISERROR(OFFSET(Data!$A$1,MATCH($D355,Data!$CG:$CG,0)-1,MATCH($E355&amp;"/"&amp;X$1,Data!$1:$1,0)-1))=TRUE,"",IF(OFFSET(Data!$A$1,MATCH($D355,Data!$CG:$CG,0)-1,MATCH($E355&amp;"/"&amp;X$1,Data!$1:$1,0)-1)=0,"",OFFSET(Data!$A$1,MATCH($D355,Data!$CG:$CG,0)-1,MATCH($E355&amp;"/"&amp;X$1,Data!$1:$1,0)-1)))</f>
        <v/>
      </c>
      <c r="Y355" s="252" t="str">
        <f ca="1">IF(ISERROR(OFFSET(Data!$A$1,MATCH($D355,Data!$CG:$CG,0)-1,MATCH($E355&amp;"/"&amp;Y$1,Data!$1:$1,0)-1))=TRUE,"",IF(OFFSET(Data!$A$1,MATCH($D355,Data!$CG:$CG,0)-1,MATCH($E355&amp;"/"&amp;Y$1,Data!$1:$1,0)-1)=0,"",OFFSET(Data!$A$1,MATCH($D355,Data!$CG:$CG,0)-1,MATCH($E355&amp;"/"&amp;Y$1,Data!$1:$1,0)-1)))</f>
        <v/>
      </c>
      <c r="Z355" s="252" t="str">
        <f ca="1">IF(ISERROR(OFFSET(Data!$A$1,MATCH($D355,Data!$CG:$CG,0)-1,MATCH($E355&amp;"/"&amp;Z$1,Data!$1:$1,0)-1))=TRUE,"",IF(OFFSET(Data!$A$1,MATCH($D355,Data!$CG:$CG,0)-1,MATCH($E355&amp;"/"&amp;Z$1,Data!$1:$1,0)-1)=0,"",OFFSET(Data!$A$1,MATCH($D355,Data!$CG:$CG,0)-1,MATCH($E355&amp;"/"&amp;Z$1,Data!$1:$1,0)-1)))</f>
        <v/>
      </c>
      <c r="AA355" s="252" t="str">
        <f ca="1">IF(ISERROR(OFFSET(Data!$A$1,MATCH($D355,Data!$CG:$CG,0)-1,MATCH($E355&amp;"/"&amp;AA$1,Data!$1:$1,0)-1))=TRUE,"",IF(OFFSET(Data!$A$1,MATCH($D355,Data!$CG:$CG,0)-1,MATCH($E355&amp;"/"&amp;AA$1,Data!$1:$1,0)-1)=0,"",OFFSET(Data!$A$1,MATCH($D355,Data!$CG:$CG,0)-1,MATCH($E355&amp;"/"&amp;AA$1,Data!$1:$1,0)-1)))</f>
        <v/>
      </c>
      <c r="AB355" s="252" t="str">
        <f ca="1">IF(ISERROR(OFFSET(Data!$A$1,MATCH($D355,Data!$CG:$CG,0)-1,MATCH($E355&amp;"/"&amp;AB$1,Data!$1:$1,0)-1))=TRUE,"",IF(OFFSET(Data!$A$1,MATCH($D355,Data!$CG:$CG,0)-1,MATCH($E355&amp;"/"&amp;AB$1,Data!$1:$1,0)-1)=0,"",OFFSET(Data!$A$1,MATCH($D355,Data!$CG:$CG,0)-1,MATCH($E355&amp;"/"&amp;AB$1,Data!$1:$1,0)-1)))</f>
        <v/>
      </c>
      <c r="AC355" s="252" t="str">
        <f ca="1">IF(ISERROR(OFFSET(Data!$A$1,MATCH($D355,Data!$CG:$CG,0)-1,MATCH($E355&amp;"/"&amp;AC$1,Data!$1:$1,0)-1))=TRUE,"",IF(OFFSET(Data!$A$1,MATCH($D355,Data!$CG:$CG,0)-1,MATCH($E355&amp;"/"&amp;AC$1,Data!$1:$1,0)-1)=0,"",OFFSET(Data!$A$1,MATCH($D355,Data!$CG:$CG,0)-1,MATCH($E355&amp;"/"&amp;AC$1,Data!$1:$1,0)-1)))</f>
        <v/>
      </c>
      <c r="AD355" s="252" t="str">
        <f ca="1">IF(ISERROR(OFFSET(Data!$A$1,MATCH($D355,Data!$CG:$CG,0)-1,MATCH($E355&amp;"/"&amp;AD$1,Data!$1:$1,0)-1))=TRUE,"",IF(OFFSET(Data!$A$1,MATCH($D355,Data!$CG:$CG,0)-1,MATCH($E355&amp;"/"&amp;AD$1,Data!$1:$1,0)-1)=0,"",OFFSET(Data!$A$1,MATCH($D355,Data!$CG:$CG,0)-1,MATCH($E355&amp;"/"&amp;AD$1,Data!$1:$1,0)-1)))</f>
        <v/>
      </c>
      <c r="AE355" s="252" t="str">
        <f ca="1">IF(ISERROR(OFFSET(Data!$A$1,MATCH($D355,Data!$CG:$CG,0)-1,MATCH($E355&amp;"/"&amp;AE$1,Data!$1:$1,0)-1))=TRUE,"",IF(OFFSET(Data!$A$1,MATCH($D355,Data!$CG:$CG,0)-1,MATCH($E355&amp;"/"&amp;AE$1,Data!$1:$1,0)-1)=0,"",OFFSET(Data!$A$1,MATCH($D355,Data!$CG:$CG,0)-1,MATCH($E355&amp;"/"&amp;AE$1,Data!$1:$1,0)-1)))</f>
        <v/>
      </c>
      <c r="AF355" s="253" t="str">
        <f ca="1">IF(ISERROR(OFFSET(Data!$A$1,MATCH($D355,Data!$CG:$CG,0)-1,MATCH($E355&amp;"/"&amp;AF$1,Data!$1:$1,0)-1))=TRUE,"",IF(OFFSET(Data!$A$1,MATCH($D355,Data!$CG:$CG,0)-1,MATCH($E355&amp;"/"&amp;AF$1,Data!$1:$1,0)-1)=0,"",OFFSET(Data!$A$1,MATCH($D355,Data!$CG:$CG,0)-1,MATCH($E355&amp;"/"&amp;AF$1,Data!$1:$1,0)-1)))</f>
        <v/>
      </c>
      <c r="AG355" s="188">
        <f t="shared" ca="1" si="9"/>
        <v>0</v>
      </c>
      <c r="AH355" s="208">
        <f ca="1">SUM(AG354:AG355)</f>
        <v>0</v>
      </c>
    </row>
    <row r="356" spans="1:34" ht="15" hidden="1" customHeight="1" x14ac:dyDescent="0.25">
      <c r="A356" s="446"/>
      <c r="B356" s="469"/>
      <c r="C356" s="472"/>
      <c r="D356" s="50" t="e">
        <f>IF(C356&lt;&gt;"",C356,D355)</f>
        <v>#N/A</v>
      </c>
      <c r="E356" s="51" t="s">
        <v>23</v>
      </c>
      <c r="F356" s="254" t="str">
        <f ca="1">IF(ISERROR(OFFSET(Data!$A$1,MATCH($D356,Data!$CG:$CG,0)-1,MATCH($E356&amp;"/"&amp;F$1,Data!$1:$1,0)-1))=TRUE,"",IF(OFFSET(Data!$A$1,MATCH($D356,Data!$CG:$CG,0)-1,MATCH($E356&amp;"/"&amp;F$1,Data!$1:$1,0)-1)=0,"",OFFSET(Data!$A$1,MATCH($D356,Data!$CG:$CG,0)-1,MATCH($E356&amp;"/"&amp;F$1,Data!$1:$1,0)-1)))</f>
        <v/>
      </c>
      <c r="G356" s="252" t="str">
        <f ca="1">IF(ISERROR(OFFSET(Data!$A$1,MATCH($D356,Data!$CG:$CG,0)-1,MATCH($E356&amp;"/"&amp;G$1,Data!$1:$1,0)-1))=TRUE,"",IF(OFFSET(Data!$A$1,MATCH($D356,Data!$CG:$CG,0)-1,MATCH($E356&amp;"/"&amp;G$1,Data!$1:$1,0)-1)=0,"",OFFSET(Data!$A$1,MATCH($D356,Data!$CG:$CG,0)-1,MATCH($E356&amp;"/"&amp;G$1,Data!$1:$1,0)-1)))</f>
        <v/>
      </c>
      <c r="H356" s="252" t="str">
        <f ca="1">IF(ISERROR(OFFSET(Data!$A$1,MATCH($D356,Data!$CG:$CG,0)-1,MATCH($E356&amp;"/"&amp;H$1,Data!$1:$1,0)-1))=TRUE,"",IF(OFFSET(Data!$A$1,MATCH($D356,Data!$CG:$CG,0)-1,MATCH($E356&amp;"/"&amp;H$1,Data!$1:$1,0)-1)=0,"",OFFSET(Data!$A$1,MATCH($D356,Data!$CG:$CG,0)-1,MATCH($E356&amp;"/"&amp;H$1,Data!$1:$1,0)-1)))</f>
        <v/>
      </c>
      <c r="I356" s="252" t="str">
        <f ca="1">IF(ISERROR(OFFSET(Data!$A$1,MATCH($D356,Data!$CG:$CG,0)-1,MATCH($E356&amp;"/"&amp;I$1,Data!$1:$1,0)-1))=TRUE,"",IF(OFFSET(Data!$A$1,MATCH($D356,Data!$CG:$CG,0)-1,MATCH($E356&amp;"/"&amp;I$1,Data!$1:$1,0)-1)=0,"",OFFSET(Data!$A$1,MATCH($D356,Data!$CG:$CG,0)-1,MATCH($E356&amp;"/"&amp;I$1,Data!$1:$1,0)-1)))</f>
        <v/>
      </c>
      <c r="J356" s="252" t="str">
        <f ca="1">IF(ISERROR(OFFSET(Data!$A$1,MATCH($D356,Data!$CG:$CG,0)-1,MATCH($E356&amp;"/"&amp;J$1,Data!$1:$1,0)-1))=TRUE,"",IF(OFFSET(Data!$A$1,MATCH($D356,Data!$CG:$CG,0)-1,MATCH($E356&amp;"/"&amp;J$1,Data!$1:$1,0)-1)=0,"",OFFSET(Data!$A$1,MATCH($D356,Data!$CG:$CG,0)-1,MATCH($E356&amp;"/"&amp;J$1,Data!$1:$1,0)-1)))</f>
        <v/>
      </c>
      <c r="K356" s="252" t="str">
        <f ca="1">IF(ISERROR(OFFSET(Data!$A$1,MATCH($D356,Data!$CG:$CG,0)-1,MATCH($E356&amp;"/"&amp;K$1,Data!$1:$1,0)-1))=TRUE,"",IF(OFFSET(Data!$A$1,MATCH($D356,Data!$CG:$CG,0)-1,MATCH($E356&amp;"/"&amp;K$1,Data!$1:$1,0)-1)=0,"",OFFSET(Data!$A$1,MATCH($D356,Data!$CG:$CG,0)-1,MATCH($E356&amp;"/"&amp;K$1,Data!$1:$1,0)-1)))</f>
        <v/>
      </c>
      <c r="L356" s="252" t="str">
        <f ca="1">IF(ISERROR(OFFSET(Data!$A$1,MATCH($D356,Data!$CG:$CG,0)-1,MATCH($E356&amp;"/"&amp;L$1,Data!$1:$1,0)-1))=TRUE,"",IF(OFFSET(Data!$A$1,MATCH($D356,Data!$CG:$CG,0)-1,MATCH($E356&amp;"/"&amp;L$1,Data!$1:$1,0)-1)=0,"",OFFSET(Data!$A$1,MATCH($D356,Data!$CG:$CG,0)-1,MATCH($E356&amp;"/"&amp;L$1,Data!$1:$1,0)-1)))</f>
        <v/>
      </c>
      <c r="M356" s="252" t="str">
        <f ca="1">IF(ISERROR(OFFSET(Data!$A$1,MATCH($D356,Data!$CG:$CG,0)-1,MATCH($E356&amp;"/"&amp;M$1,Data!$1:$1,0)-1))=TRUE,"",IF(OFFSET(Data!$A$1,MATCH($D356,Data!$CG:$CG,0)-1,MATCH($E356&amp;"/"&amp;M$1,Data!$1:$1,0)-1)=0,"",OFFSET(Data!$A$1,MATCH($D356,Data!$CG:$CG,0)-1,MATCH($E356&amp;"/"&amp;M$1,Data!$1:$1,0)-1)))</f>
        <v/>
      </c>
      <c r="N356" s="252" t="str">
        <f ca="1">IF(ISERROR(OFFSET(Data!$A$1,MATCH($D356,Data!$CG:$CG,0)-1,MATCH($E356&amp;"/"&amp;N$1,Data!$1:$1,0)-1))=TRUE,"",IF(OFFSET(Data!$A$1,MATCH($D356,Data!$CG:$CG,0)-1,MATCH($E356&amp;"/"&amp;N$1,Data!$1:$1,0)-1)=0,"",OFFSET(Data!$A$1,MATCH($D356,Data!$CG:$CG,0)-1,MATCH($E356&amp;"/"&amp;N$1,Data!$1:$1,0)-1)))</f>
        <v/>
      </c>
      <c r="O356" s="252" t="str">
        <f ca="1">IF(ISERROR(OFFSET(Data!$A$1,MATCH($D356,Data!$CG:$CG,0)-1,MATCH($E356&amp;"/"&amp;O$1,Data!$1:$1,0)-1))=TRUE,"",IF(OFFSET(Data!$A$1,MATCH($D356,Data!$CG:$CG,0)-1,MATCH($E356&amp;"/"&amp;O$1,Data!$1:$1,0)-1)=0,"",OFFSET(Data!$A$1,MATCH($D356,Data!$CG:$CG,0)-1,MATCH($E356&amp;"/"&amp;O$1,Data!$1:$1,0)-1)))</f>
        <v/>
      </c>
      <c r="P356" s="252" t="str">
        <f ca="1">IF(ISERROR(OFFSET(Data!$A$1,MATCH($D356,Data!$CG:$CG,0)-1,MATCH($E356&amp;"/"&amp;P$1,Data!$1:$1,0)-1))=TRUE,"",IF(OFFSET(Data!$A$1,MATCH($D356,Data!$CG:$CG,0)-1,MATCH($E356&amp;"/"&amp;P$1,Data!$1:$1,0)-1)=0,"",OFFSET(Data!$A$1,MATCH($D356,Data!$CG:$CG,0)-1,MATCH($E356&amp;"/"&amp;P$1,Data!$1:$1,0)-1)))</f>
        <v/>
      </c>
      <c r="Q356" s="252" t="str">
        <f ca="1">IF(ISERROR(OFFSET(Data!$A$1,MATCH($D356,Data!$CG:$CG,0)-1,MATCH($E356&amp;"/"&amp;Q$1,Data!$1:$1,0)-1))=TRUE,"",IF(OFFSET(Data!$A$1,MATCH($D356,Data!$CG:$CG,0)-1,MATCH($E356&amp;"/"&amp;Q$1,Data!$1:$1,0)-1)=0,"",OFFSET(Data!$A$1,MATCH($D356,Data!$CG:$CG,0)-1,MATCH($E356&amp;"/"&amp;Q$1,Data!$1:$1,0)-1)))</f>
        <v/>
      </c>
      <c r="R356" s="252" t="str">
        <f ca="1">IF(ISERROR(OFFSET(Data!$A$1,MATCH($D356,Data!$CG:$CG,0)-1,MATCH($E356&amp;"/"&amp;R$1,Data!$1:$1,0)-1))=TRUE,"",IF(OFFSET(Data!$A$1,MATCH($D356,Data!$CG:$CG,0)-1,MATCH($E356&amp;"/"&amp;R$1,Data!$1:$1,0)-1)=0,"",OFFSET(Data!$A$1,MATCH($D356,Data!$CG:$CG,0)-1,MATCH($E356&amp;"/"&amp;R$1,Data!$1:$1,0)-1)))</f>
        <v/>
      </c>
      <c r="S356" s="252" t="str">
        <f ca="1">IF(ISERROR(OFFSET(Data!$A$1,MATCH($D356,Data!$CG:$CG,0)-1,MATCH($E356&amp;"/"&amp;S$1,Data!$1:$1,0)-1))=TRUE,"",IF(OFFSET(Data!$A$1,MATCH($D356,Data!$CG:$CG,0)-1,MATCH($E356&amp;"/"&amp;S$1,Data!$1:$1,0)-1)=0,"",OFFSET(Data!$A$1,MATCH($D356,Data!$CG:$CG,0)-1,MATCH($E356&amp;"/"&amp;S$1,Data!$1:$1,0)-1)))</f>
        <v/>
      </c>
      <c r="T356" s="252" t="str">
        <f ca="1">IF(ISERROR(OFFSET(Data!$A$1,MATCH($D356,Data!$CG:$CG,0)-1,MATCH($E356&amp;"/"&amp;T$1,Data!$1:$1,0)-1))=TRUE,"",IF(OFFSET(Data!$A$1,MATCH($D356,Data!$CG:$CG,0)-1,MATCH($E356&amp;"/"&amp;T$1,Data!$1:$1,0)-1)=0,"",OFFSET(Data!$A$1,MATCH($D356,Data!$CG:$CG,0)-1,MATCH($E356&amp;"/"&amp;T$1,Data!$1:$1,0)-1)))</f>
        <v/>
      </c>
      <c r="U356" s="252" t="str">
        <f ca="1">IF(ISERROR(OFFSET(Data!$A$1,MATCH($D356,Data!$CG:$CG,0)-1,MATCH($E356&amp;"/"&amp;U$1,Data!$1:$1,0)-1))=TRUE,"",IF(OFFSET(Data!$A$1,MATCH($D356,Data!$CG:$CG,0)-1,MATCH($E356&amp;"/"&amp;U$1,Data!$1:$1,0)-1)=0,"",OFFSET(Data!$A$1,MATCH($D356,Data!$CG:$CG,0)-1,MATCH($E356&amp;"/"&amp;U$1,Data!$1:$1,0)-1)))</f>
        <v/>
      </c>
      <c r="V356" s="252" t="str">
        <f ca="1">IF(ISERROR(OFFSET(Data!$A$1,MATCH($D356,Data!$CG:$CG,0)-1,MATCH($E356&amp;"/"&amp;V$1,Data!$1:$1,0)-1))=TRUE,"",IF(OFFSET(Data!$A$1,MATCH($D356,Data!$CG:$CG,0)-1,MATCH($E356&amp;"/"&amp;V$1,Data!$1:$1,0)-1)=0,"",OFFSET(Data!$A$1,MATCH($D356,Data!$CG:$CG,0)-1,MATCH($E356&amp;"/"&amp;V$1,Data!$1:$1,0)-1)))</f>
        <v/>
      </c>
      <c r="W356" s="269" t="str">
        <f ca="1">IF(ISERROR(OFFSET(Data!$A$1,MATCH($D356,Data!$CG:$CG,0)-1,MATCH($E356&amp;"/"&amp;W$1,Data!$1:$1,0)-1))=TRUE,"",IF(OFFSET(Data!$A$1,MATCH($D356,Data!$CG:$CG,0)-1,MATCH($E356&amp;"/"&amp;W$1,Data!$1:$1,0)-1)=0,"",OFFSET(Data!$A$1,MATCH($D356,Data!$CG:$CG,0)-1,MATCH($E356&amp;"/"&amp;W$1,Data!$1:$1,0)-1)))</f>
        <v/>
      </c>
      <c r="X356" s="252" t="str">
        <f ca="1">IF(ISERROR(OFFSET(Data!$A$1,MATCH($D356,Data!$CG:$CG,0)-1,MATCH($E356&amp;"/"&amp;X$1,Data!$1:$1,0)-1))=TRUE,"",IF(OFFSET(Data!$A$1,MATCH($D356,Data!$CG:$CG,0)-1,MATCH($E356&amp;"/"&amp;X$1,Data!$1:$1,0)-1)=0,"",OFFSET(Data!$A$1,MATCH($D356,Data!$CG:$CG,0)-1,MATCH($E356&amp;"/"&amp;X$1,Data!$1:$1,0)-1)))</f>
        <v/>
      </c>
      <c r="Y356" s="252" t="str">
        <f ca="1">IF(ISERROR(OFFSET(Data!$A$1,MATCH($D356,Data!$CG:$CG,0)-1,MATCH($E356&amp;"/"&amp;Y$1,Data!$1:$1,0)-1))=TRUE,"",IF(OFFSET(Data!$A$1,MATCH($D356,Data!$CG:$CG,0)-1,MATCH($E356&amp;"/"&amp;Y$1,Data!$1:$1,0)-1)=0,"",OFFSET(Data!$A$1,MATCH($D356,Data!$CG:$CG,0)-1,MATCH($E356&amp;"/"&amp;Y$1,Data!$1:$1,0)-1)))</f>
        <v/>
      </c>
      <c r="Z356" s="252" t="str">
        <f ca="1">IF(ISERROR(OFFSET(Data!$A$1,MATCH($D356,Data!$CG:$CG,0)-1,MATCH($E356&amp;"/"&amp;Z$1,Data!$1:$1,0)-1))=TRUE,"",IF(OFFSET(Data!$A$1,MATCH($D356,Data!$CG:$CG,0)-1,MATCH($E356&amp;"/"&amp;Z$1,Data!$1:$1,0)-1)=0,"",OFFSET(Data!$A$1,MATCH($D356,Data!$CG:$CG,0)-1,MATCH($E356&amp;"/"&amp;Z$1,Data!$1:$1,0)-1)))</f>
        <v/>
      </c>
      <c r="AA356" s="252" t="str">
        <f ca="1">IF(ISERROR(OFFSET(Data!$A$1,MATCH($D356,Data!$CG:$CG,0)-1,MATCH($E356&amp;"/"&amp;AA$1,Data!$1:$1,0)-1))=TRUE,"",IF(OFFSET(Data!$A$1,MATCH($D356,Data!$CG:$CG,0)-1,MATCH($E356&amp;"/"&amp;AA$1,Data!$1:$1,0)-1)=0,"",OFFSET(Data!$A$1,MATCH($D356,Data!$CG:$CG,0)-1,MATCH($E356&amp;"/"&amp;AA$1,Data!$1:$1,0)-1)))</f>
        <v/>
      </c>
      <c r="AB356" s="252" t="str">
        <f ca="1">IF(ISERROR(OFFSET(Data!$A$1,MATCH($D356,Data!$CG:$CG,0)-1,MATCH($E356&amp;"/"&amp;AB$1,Data!$1:$1,0)-1))=TRUE,"",IF(OFFSET(Data!$A$1,MATCH($D356,Data!$CG:$CG,0)-1,MATCH($E356&amp;"/"&amp;AB$1,Data!$1:$1,0)-1)=0,"",OFFSET(Data!$A$1,MATCH($D356,Data!$CG:$CG,0)-1,MATCH($E356&amp;"/"&amp;AB$1,Data!$1:$1,0)-1)))</f>
        <v/>
      </c>
      <c r="AC356" s="252" t="str">
        <f ca="1">IF(ISERROR(OFFSET(Data!$A$1,MATCH($D356,Data!$CG:$CG,0)-1,MATCH($E356&amp;"/"&amp;AC$1,Data!$1:$1,0)-1))=TRUE,"",IF(OFFSET(Data!$A$1,MATCH($D356,Data!$CG:$CG,0)-1,MATCH($E356&amp;"/"&amp;AC$1,Data!$1:$1,0)-1)=0,"",OFFSET(Data!$A$1,MATCH($D356,Data!$CG:$CG,0)-1,MATCH($E356&amp;"/"&amp;AC$1,Data!$1:$1,0)-1)))</f>
        <v/>
      </c>
      <c r="AD356" s="252" t="str">
        <f ca="1">IF(ISERROR(OFFSET(Data!$A$1,MATCH($D356,Data!$CG:$CG,0)-1,MATCH($E356&amp;"/"&amp;AD$1,Data!$1:$1,0)-1))=TRUE,"",IF(OFFSET(Data!$A$1,MATCH($D356,Data!$CG:$CG,0)-1,MATCH($E356&amp;"/"&amp;AD$1,Data!$1:$1,0)-1)=0,"",OFFSET(Data!$A$1,MATCH($D356,Data!$CG:$CG,0)-1,MATCH($E356&amp;"/"&amp;AD$1,Data!$1:$1,0)-1)))</f>
        <v/>
      </c>
      <c r="AE356" s="252" t="str">
        <f ca="1">IF(ISERROR(OFFSET(Data!$A$1,MATCH($D356,Data!$CG:$CG,0)-1,MATCH($E356&amp;"/"&amp;AE$1,Data!$1:$1,0)-1))=TRUE,"",IF(OFFSET(Data!$A$1,MATCH($D356,Data!$CG:$CG,0)-1,MATCH($E356&amp;"/"&amp;AE$1,Data!$1:$1,0)-1)=0,"",OFFSET(Data!$A$1,MATCH($D356,Data!$CG:$CG,0)-1,MATCH($E356&amp;"/"&amp;AE$1,Data!$1:$1,0)-1)))</f>
        <v/>
      </c>
      <c r="AF356" s="253" t="str">
        <f ca="1">IF(ISERROR(OFFSET(Data!$A$1,MATCH($D356,Data!$CG:$CG,0)-1,MATCH($E356&amp;"/"&amp;AF$1,Data!$1:$1,0)-1))=TRUE,"",IF(OFFSET(Data!$A$1,MATCH($D356,Data!$CG:$CG,0)-1,MATCH($E356&amp;"/"&amp;AF$1,Data!$1:$1,0)-1)=0,"",OFFSET(Data!$A$1,MATCH($D356,Data!$CG:$CG,0)-1,MATCH($E356&amp;"/"&amp;AF$1,Data!$1:$1,0)-1)))</f>
        <v/>
      </c>
      <c r="AG356" s="188">
        <f t="shared" ca="1" si="9"/>
        <v>0</v>
      </c>
      <c r="AH356" s="208">
        <f ca="1">SUM(AG354:AG356)</f>
        <v>0</v>
      </c>
    </row>
    <row r="357" spans="1:34" ht="15.75" hidden="1" customHeight="1" x14ac:dyDescent="0.25">
      <c r="A357" s="446"/>
      <c r="B357" s="469"/>
      <c r="C357" s="472"/>
      <c r="D357" s="50" t="e">
        <f>IF(C357&lt;&gt;"",C357,D356)</f>
        <v>#N/A</v>
      </c>
      <c r="E357" s="51" t="s">
        <v>24</v>
      </c>
      <c r="F357" s="254" t="str">
        <f ca="1">IF(ISERROR(OFFSET(Data!$A$1,MATCH($D357,Data!$CG:$CG,0)-1,MATCH($E357&amp;"/"&amp;F$1,Data!$1:$1,0)-1))=TRUE,"",IF(OFFSET(Data!$A$1,MATCH($D357,Data!$CG:$CG,0)-1,MATCH($E357&amp;"/"&amp;F$1,Data!$1:$1,0)-1)=0,"",OFFSET(Data!$A$1,MATCH($D357,Data!$CG:$CG,0)-1,MATCH($E357&amp;"/"&amp;F$1,Data!$1:$1,0)-1)))</f>
        <v/>
      </c>
      <c r="G357" s="252" t="str">
        <f ca="1">IF(ISERROR(OFFSET(Data!$A$1,MATCH($D357,Data!$CG:$CG,0)-1,MATCH($E357&amp;"/"&amp;G$1,Data!$1:$1,0)-1))=TRUE,"",IF(OFFSET(Data!$A$1,MATCH($D357,Data!$CG:$CG,0)-1,MATCH($E357&amp;"/"&amp;G$1,Data!$1:$1,0)-1)=0,"",OFFSET(Data!$A$1,MATCH($D357,Data!$CG:$CG,0)-1,MATCH($E357&amp;"/"&amp;G$1,Data!$1:$1,0)-1)))</f>
        <v/>
      </c>
      <c r="H357" s="252" t="str">
        <f ca="1">IF(ISERROR(OFFSET(Data!$A$1,MATCH($D357,Data!$CG:$CG,0)-1,MATCH($E357&amp;"/"&amp;H$1,Data!$1:$1,0)-1))=TRUE,"",IF(OFFSET(Data!$A$1,MATCH($D357,Data!$CG:$CG,0)-1,MATCH($E357&amp;"/"&amp;H$1,Data!$1:$1,0)-1)=0,"",OFFSET(Data!$A$1,MATCH($D357,Data!$CG:$CG,0)-1,MATCH($E357&amp;"/"&amp;H$1,Data!$1:$1,0)-1)))</f>
        <v/>
      </c>
      <c r="I357" s="252" t="str">
        <f ca="1">IF(ISERROR(OFFSET(Data!$A$1,MATCH($D357,Data!$CG:$CG,0)-1,MATCH($E357&amp;"/"&amp;I$1,Data!$1:$1,0)-1))=TRUE,"",IF(OFFSET(Data!$A$1,MATCH($D357,Data!$CG:$CG,0)-1,MATCH($E357&amp;"/"&amp;I$1,Data!$1:$1,0)-1)=0,"",OFFSET(Data!$A$1,MATCH($D357,Data!$CG:$CG,0)-1,MATCH($E357&amp;"/"&amp;I$1,Data!$1:$1,0)-1)))</f>
        <v/>
      </c>
      <c r="J357" s="252" t="str">
        <f ca="1">IF(ISERROR(OFFSET(Data!$A$1,MATCH($D357,Data!$CG:$CG,0)-1,MATCH($E357&amp;"/"&amp;J$1,Data!$1:$1,0)-1))=TRUE,"",IF(OFFSET(Data!$A$1,MATCH($D357,Data!$CG:$CG,0)-1,MATCH($E357&amp;"/"&amp;J$1,Data!$1:$1,0)-1)=0,"",OFFSET(Data!$A$1,MATCH($D357,Data!$CG:$CG,0)-1,MATCH($E357&amp;"/"&amp;J$1,Data!$1:$1,0)-1)))</f>
        <v/>
      </c>
      <c r="K357" s="252" t="str">
        <f ca="1">IF(ISERROR(OFFSET(Data!$A$1,MATCH($D357,Data!$CG:$CG,0)-1,MATCH($E357&amp;"/"&amp;K$1,Data!$1:$1,0)-1))=TRUE,"",IF(OFFSET(Data!$A$1,MATCH($D357,Data!$CG:$CG,0)-1,MATCH($E357&amp;"/"&amp;K$1,Data!$1:$1,0)-1)=0,"",OFFSET(Data!$A$1,MATCH($D357,Data!$CG:$CG,0)-1,MATCH($E357&amp;"/"&amp;K$1,Data!$1:$1,0)-1)))</f>
        <v/>
      </c>
      <c r="L357" s="252" t="str">
        <f ca="1">IF(ISERROR(OFFSET(Data!$A$1,MATCH($D357,Data!$CG:$CG,0)-1,MATCH($E357&amp;"/"&amp;L$1,Data!$1:$1,0)-1))=TRUE,"",IF(OFFSET(Data!$A$1,MATCH($D357,Data!$CG:$CG,0)-1,MATCH($E357&amp;"/"&amp;L$1,Data!$1:$1,0)-1)=0,"",OFFSET(Data!$A$1,MATCH($D357,Data!$CG:$CG,0)-1,MATCH($E357&amp;"/"&amp;L$1,Data!$1:$1,0)-1)))</f>
        <v/>
      </c>
      <c r="M357" s="252" t="str">
        <f ca="1">IF(ISERROR(OFFSET(Data!$A$1,MATCH($D357,Data!$CG:$CG,0)-1,MATCH($E357&amp;"/"&amp;M$1,Data!$1:$1,0)-1))=TRUE,"",IF(OFFSET(Data!$A$1,MATCH($D357,Data!$CG:$CG,0)-1,MATCH($E357&amp;"/"&amp;M$1,Data!$1:$1,0)-1)=0,"",OFFSET(Data!$A$1,MATCH($D357,Data!$CG:$CG,0)-1,MATCH($E357&amp;"/"&amp;M$1,Data!$1:$1,0)-1)))</f>
        <v/>
      </c>
      <c r="N357" s="252" t="str">
        <f ca="1">IF(ISERROR(OFFSET(Data!$A$1,MATCH($D357,Data!$CG:$CG,0)-1,MATCH($E357&amp;"/"&amp;N$1,Data!$1:$1,0)-1))=TRUE,"",IF(OFFSET(Data!$A$1,MATCH($D357,Data!$CG:$CG,0)-1,MATCH($E357&amp;"/"&amp;N$1,Data!$1:$1,0)-1)=0,"",OFFSET(Data!$A$1,MATCH($D357,Data!$CG:$CG,0)-1,MATCH($E357&amp;"/"&amp;N$1,Data!$1:$1,0)-1)))</f>
        <v/>
      </c>
      <c r="O357" s="252" t="str">
        <f ca="1">IF(ISERROR(OFFSET(Data!$A$1,MATCH($D357,Data!$CG:$CG,0)-1,MATCH($E357&amp;"/"&amp;O$1,Data!$1:$1,0)-1))=TRUE,"",IF(OFFSET(Data!$A$1,MATCH($D357,Data!$CG:$CG,0)-1,MATCH($E357&amp;"/"&amp;O$1,Data!$1:$1,0)-1)=0,"",OFFSET(Data!$A$1,MATCH($D357,Data!$CG:$CG,0)-1,MATCH($E357&amp;"/"&amp;O$1,Data!$1:$1,0)-1)))</f>
        <v/>
      </c>
      <c r="P357" s="252" t="str">
        <f ca="1">IF(ISERROR(OFFSET(Data!$A$1,MATCH($D357,Data!$CG:$CG,0)-1,MATCH($E357&amp;"/"&amp;P$1,Data!$1:$1,0)-1))=TRUE,"",IF(OFFSET(Data!$A$1,MATCH($D357,Data!$CG:$CG,0)-1,MATCH($E357&amp;"/"&amp;P$1,Data!$1:$1,0)-1)=0,"",OFFSET(Data!$A$1,MATCH($D357,Data!$CG:$CG,0)-1,MATCH($E357&amp;"/"&amp;P$1,Data!$1:$1,0)-1)))</f>
        <v/>
      </c>
      <c r="Q357" s="252" t="str">
        <f ca="1">IF(ISERROR(OFFSET(Data!$A$1,MATCH($D357,Data!$CG:$CG,0)-1,MATCH($E357&amp;"/"&amp;Q$1,Data!$1:$1,0)-1))=TRUE,"",IF(OFFSET(Data!$A$1,MATCH($D357,Data!$CG:$CG,0)-1,MATCH($E357&amp;"/"&amp;Q$1,Data!$1:$1,0)-1)=0,"",OFFSET(Data!$A$1,MATCH($D357,Data!$CG:$CG,0)-1,MATCH($E357&amp;"/"&amp;Q$1,Data!$1:$1,0)-1)))</f>
        <v/>
      </c>
      <c r="R357" s="252" t="str">
        <f ca="1">IF(ISERROR(OFFSET(Data!$A$1,MATCH($D357,Data!$CG:$CG,0)-1,MATCH($E357&amp;"/"&amp;R$1,Data!$1:$1,0)-1))=TRUE,"",IF(OFFSET(Data!$A$1,MATCH($D357,Data!$CG:$CG,0)-1,MATCH($E357&amp;"/"&amp;R$1,Data!$1:$1,0)-1)=0,"",OFFSET(Data!$A$1,MATCH($D357,Data!$CG:$CG,0)-1,MATCH($E357&amp;"/"&amp;R$1,Data!$1:$1,0)-1)))</f>
        <v/>
      </c>
      <c r="S357" s="252" t="str">
        <f ca="1">IF(ISERROR(OFFSET(Data!$A$1,MATCH($D357,Data!$CG:$CG,0)-1,MATCH($E357&amp;"/"&amp;S$1,Data!$1:$1,0)-1))=TRUE,"",IF(OFFSET(Data!$A$1,MATCH($D357,Data!$CG:$CG,0)-1,MATCH($E357&amp;"/"&amp;S$1,Data!$1:$1,0)-1)=0,"",OFFSET(Data!$A$1,MATCH($D357,Data!$CG:$CG,0)-1,MATCH($E357&amp;"/"&amp;S$1,Data!$1:$1,0)-1)))</f>
        <v/>
      </c>
      <c r="T357" s="252" t="str">
        <f ca="1">IF(ISERROR(OFFSET(Data!$A$1,MATCH($D357,Data!$CG:$CG,0)-1,MATCH($E357&amp;"/"&amp;T$1,Data!$1:$1,0)-1))=TRUE,"",IF(OFFSET(Data!$A$1,MATCH($D357,Data!$CG:$CG,0)-1,MATCH($E357&amp;"/"&amp;T$1,Data!$1:$1,0)-1)=0,"",OFFSET(Data!$A$1,MATCH($D357,Data!$CG:$CG,0)-1,MATCH($E357&amp;"/"&amp;T$1,Data!$1:$1,0)-1)))</f>
        <v/>
      </c>
      <c r="U357" s="252" t="str">
        <f ca="1">IF(ISERROR(OFFSET(Data!$A$1,MATCH($D357,Data!$CG:$CG,0)-1,MATCH($E357&amp;"/"&amp;U$1,Data!$1:$1,0)-1))=TRUE,"",IF(OFFSET(Data!$A$1,MATCH($D357,Data!$CG:$CG,0)-1,MATCH($E357&amp;"/"&amp;U$1,Data!$1:$1,0)-1)=0,"",OFFSET(Data!$A$1,MATCH($D357,Data!$CG:$CG,0)-1,MATCH($E357&amp;"/"&amp;U$1,Data!$1:$1,0)-1)))</f>
        <v/>
      </c>
      <c r="V357" s="252" t="str">
        <f ca="1">IF(ISERROR(OFFSET(Data!$A$1,MATCH($D357,Data!$CG:$CG,0)-1,MATCH($E357&amp;"/"&amp;V$1,Data!$1:$1,0)-1))=TRUE,"",IF(OFFSET(Data!$A$1,MATCH($D357,Data!$CG:$CG,0)-1,MATCH($E357&amp;"/"&amp;V$1,Data!$1:$1,0)-1)=0,"",OFFSET(Data!$A$1,MATCH($D357,Data!$CG:$CG,0)-1,MATCH($E357&amp;"/"&amp;V$1,Data!$1:$1,0)-1)))</f>
        <v/>
      </c>
      <c r="W357" s="269" t="str">
        <f ca="1">IF(ISERROR(OFFSET(Data!$A$1,MATCH($D357,Data!$CG:$CG,0)-1,MATCH($E357&amp;"/"&amp;W$1,Data!$1:$1,0)-1))=TRUE,"",IF(OFFSET(Data!$A$1,MATCH($D357,Data!$CG:$CG,0)-1,MATCH($E357&amp;"/"&amp;W$1,Data!$1:$1,0)-1)=0,"",OFFSET(Data!$A$1,MATCH($D357,Data!$CG:$CG,0)-1,MATCH($E357&amp;"/"&amp;W$1,Data!$1:$1,0)-1)))</f>
        <v/>
      </c>
      <c r="X357" s="252" t="str">
        <f ca="1">IF(ISERROR(OFFSET(Data!$A$1,MATCH($D357,Data!$CG:$CG,0)-1,MATCH($E357&amp;"/"&amp;X$1,Data!$1:$1,0)-1))=TRUE,"",IF(OFFSET(Data!$A$1,MATCH($D357,Data!$CG:$CG,0)-1,MATCH($E357&amp;"/"&amp;X$1,Data!$1:$1,0)-1)=0,"",OFFSET(Data!$A$1,MATCH($D357,Data!$CG:$CG,0)-1,MATCH($E357&amp;"/"&amp;X$1,Data!$1:$1,0)-1)))</f>
        <v/>
      </c>
      <c r="Y357" s="252" t="str">
        <f ca="1">IF(ISERROR(OFFSET(Data!$A$1,MATCH($D357,Data!$CG:$CG,0)-1,MATCH($E357&amp;"/"&amp;Y$1,Data!$1:$1,0)-1))=TRUE,"",IF(OFFSET(Data!$A$1,MATCH($D357,Data!$CG:$CG,0)-1,MATCH($E357&amp;"/"&amp;Y$1,Data!$1:$1,0)-1)=0,"",OFFSET(Data!$A$1,MATCH($D357,Data!$CG:$CG,0)-1,MATCH($E357&amp;"/"&amp;Y$1,Data!$1:$1,0)-1)))</f>
        <v/>
      </c>
      <c r="Z357" s="252" t="str">
        <f ca="1">IF(ISERROR(OFFSET(Data!$A$1,MATCH($D357,Data!$CG:$CG,0)-1,MATCH($E357&amp;"/"&amp;Z$1,Data!$1:$1,0)-1))=TRUE,"",IF(OFFSET(Data!$A$1,MATCH($D357,Data!$CG:$CG,0)-1,MATCH($E357&amp;"/"&amp;Z$1,Data!$1:$1,0)-1)=0,"",OFFSET(Data!$A$1,MATCH($D357,Data!$CG:$CG,0)-1,MATCH($E357&amp;"/"&amp;Z$1,Data!$1:$1,0)-1)))</f>
        <v/>
      </c>
      <c r="AA357" s="252" t="str">
        <f ca="1">IF(ISERROR(OFFSET(Data!$A$1,MATCH($D357,Data!$CG:$CG,0)-1,MATCH($E357&amp;"/"&amp;AA$1,Data!$1:$1,0)-1))=TRUE,"",IF(OFFSET(Data!$A$1,MATCH($D357,Data!$CG:$CG,0)-1,MATCH($E357&amp;"/"&amp;AA$1,Data!$1:$1,0)-1)=0,"",OFFSET(Data!$A$1,MATCH($D357,Data!$CG:$CG,0)-1,MATCH($E357&amp;"/"&amp;AA$1,Data!$1:$1,0)-1)))</f>
        <v/>
      </c>
      <c r="AB357" s="252" t="str">
        <f ca="1">IF(ISERROR(OFFSET(Data!$A$1,MATCH($D357,Data!$CG:$CG,0)-1,MATCH($E357&amp;"/"&amp;AB$1,Data!$1:$1,0)-1))=TRUE,"",IF(OFFSET(Data!$A$1,MATCH($D357,Data!$CG:$CG,0)-1,MATCH($E357&amp;"/"&amp;AB$1,Data!$1:$1,0)-1)=0,"",OFFSET(Data!$A$1,MATCH($D357,Data!$CG:$CG,0)-1,MATCH($E357&amp;"/"&amp;AB$1,Data!$1:$1,0)-1)))</f>
        <v/>
      </c>
      <c r="AC357" s="252" t="str">
        <f ca="1">IF(ISERROR(OFFSET(Data!$A$1,MATCH($D357,Data!$CG:$CG,0)-1,MATCH($E357&amp;"/"&amp;AC$1,Data!$1:$1,0)-1))=TRUE,"",IF(OFFSET(Data!$A$1,MATCH($D357,Data!$CG:$CG,0)-1,MATCH($E357&amp;"/"&amp;AC$1,Data!$1:$1,0)-1)=0,"",OFFSET(Data!$A$1,MATCH($D357,Data!$CG:$CG,0)-1,MATCH($E357&amp;"/"&amp;AC$1,Data!$1:$1,0)-1)))</f>
        <v/>
      </c>
      <c r="AD357" s="252" t="str">
        <f ca="1">IF(ISERROR(OFFSET(Data!$A$1,MATCH($D357,Data!$CG:$CG,0)-1,MATCH($E357&amp;"/"&amp;AD$1,Data!$1:$1,0)-1))=TRUE,"",IF(OFFSET(Data!$A$1,MATCH($D357,Data!$CG:$CG,0)-1,MATCH($E357&amp;"/"&amp;AD$1,Data!$1:$1,0)-1)=0,"",OFFSET(Data!$A$1,MATCH($D357,Data!$CG:$CG,0)-1,MATCH($E357&amp;"/"&amp;AD$1,Data!$1:$1,0)-1)))</f>
        <v/>
      </c>
      <c r="AE357" s="252" t="str">
        <f ca="1">IF(ISERROR(OFFSET(Data!$A$1,MATCH($D357,Data!$CG:$CG,0)-1,MATCH($E357&amp;"/"&amp;AE$1,Data!$1:$1,0)-1))=TRUE,"",IF(OFFSET(Data!$A$1,MATCH($D357,Data!$CG:$CG,0)-1,MATCH($E357&amp;"/"&amp;AE$1,Data!$1:$1,0)-1)=0,"",OFFSET(Data!$A$1,MATCH($D357,Data!$CG:$CG,0)-1,MATCH($E357&amp;"/"&amp;AE$1,Data!$1:$1,0)-1)))</f>
        <v/>
      </c>
      <c r="AF357" s="253" t="str">
        <f ca="1">IF(ISERROR(OFFSET(Data!$A$1,MATCH($D357,Data!$CG:$CG,0)-1,MATCH($E357&amp;"/"&amp;AF$1,Data!$1:$1,0)-1))=TRUE,"",IF(OFFSET(Data!$A$1,MATCH($D357,Data!$CG:$CG,0)-1,MATCH($E357&amp;"/"&amp;AF$1,Data!$1:$1,0)-1)=0,"",OFFSET(Data!$A$1,MATCH($D357,Data!$CG:$CG,0)-1,MATCH($E357&amp;"/"&amp;AF$1,Data!$1:$1,0)-1)))</f>
        <v/>
      </c>
      <c r="AG357" s="188">
        <f t="shared" ca="1" si="9"/>
        <v>0</v>
      </c>
      <c r="AH357" s="208">
        <f ca="1">SUM(AG354:AG357)</f>
        <v>0</v>
      </c>
    </row>
    <row r="358" spans="1:34" ht="15.75" hidden="1" customHeight="1" thickBot="1" x14ac:dyDescent="0.3">
      <c r="A358" s="447"/>
      <c r="B358" s="470"/>
      <c r="C358" s="473"/>
      <c r="D358" s="52" t="e">
        <f>IF(C358&lt;&gt;"",C358,D357)</f>
        <v>#N/A</v>
      </c>
      <c r="E358" s="53" t="s">
        <v>25</v>
      </c>
      <c r="F358" s="255" t="str">
        <f ca="1">IF(ISERROR(OFFSET(Data!$A$1,MATCH($D358,Data!$CG:$CG,0)-1,MATCH($E358&amp;"/"&amp;F$1,Data!$1:$1,0)-1))=TRUE,"",IF(OFFSET(Data!$A$1,MATCH($D358,Data!$CG:$CG,0)-1,MATCH($E358&amp;"/"&amp;F$1,Data!$1:$1,0)-1)=0,"",OFFSET(Data!$A$1,MATCH($D358,Data!$CG:$CG,0)-1,MATCH($E358&amp;"/"&amp;F$1,Data!$1:$1,0)-1)))</f>
        <v/>
      </c>
      <c r="G358" s="256" t="str">
        <f ca="1">IF(ISERROR(OFFSET(Data!$A$1,MATCH($D358,Data!$CG:$CG,0)-1,MATCH($E358&amp;"/"&amp;G$1,Data!$1:$1,0)-1))=TRUE,"",IF(OFFSET(Data!$A$1,MATCH($D358,Data!$CG:$CG,0)-1,MATCH($E358&amp;"/"&amp;G$1,Data!$1:$1,0)-1)=0,"",OFFSET(Data!$A$1,MATCH($D358,Data!$CG:$CG,0)-1,MATCH($E358&amp;"/"&amp;G$1,Data!$1:$1,0)-1)))</f>
        <v/>
      </c>
      <c r="H358" s="256" t="str">
        <f ca="1">IF(ISERROR(OFFSET(Data!$A$1,MATCH($D358,Data!$CG:$CG,0)-1,MATCH($E358&amp;"/"&amp;H$1,Data!$1:$1,0)-1))=TRUE,"",IF(OFFSET(Data!$A$1,MATCH($D358,Data!$CG:$CG,0)-1,MATCH($E358&amp;"/"&amp;H$1,Data!$1:$1,0)-1)=0,"",OFFSET(Data!$A$1,MATCH($D358,Data!$CG:$CG,0)-1,MATCH($E358&amp;"/"&amp;H$1,Data!$1:$1,0)-1)))</f>
        <v/>
      </c>
      <c r="I358" s="256" t="str">
        <f ca="1">IF(ISERROR(OFFSET(Data!$A$1,MATCH($D358,Data!$CG:$CG,0)-1,MATCH($E358&amp;"/"&amp;I$1,Data!$1:$1,0)-1))=TRUE,"",IF(OFFSET(Data!$A$1,MATCH($D358,Data!$CG:$CG,0)-1,MATCH($E358&amp;"/"&amp;I$1,Data!$1:$1,0)-1)=0,"",OFFSET(Data!$A$1,MATCH($D358,Data!$CG:$CG,0)-1,MATCH($E358&amp;"/"&amp;I$1,Data!$1:$1,0)-1)))</f>
        <v/>
      </c>
      <c r="J358" s="256" t="str">
        <f ca="1">IF(ISERROR(OFFSET(Data!$A$1,MATCH($D358,Data!$CG:$CG,0)-1,MATCH($E358&amp;"/"&amp;J$1,Data!$1:$1,0)-1))=TRUE,"",IF(OFFSET(Data!$A$1,MATCH($D358,Data!$CG:$CG,0)-1,MATCH($E358&amp;"/"&amp;J$1,Data!$1:$1,0)-1)=0,"",OFFSET(Data!$A$1,MATCH($D358,Data!$CG:$CG,0)-1,MATCH($E358&amp;"/"&amp;J$1,Data!$1:$1,0)-1)))</f>
        <v/>
      </c>
      <c r="K358" s="256" t="str">
        <f ca="1">IF(ISERROR(OFFSET(Data!$A$1,MATCH($D358,Data!$CG:$CG,0)-1,MATCH($E358&amp;"/"&amp;K$1,Data!$1:$1,0)-1))=TRUE,"",IF(OFFSET(Data!$A$1,MATCH($D358,Data!$CG:$CG,0)-1,MATCH($E358&amp;"/"&amp;K$1,Data!$1:$1,0)-1)=0,"",OFFSET(Data!$A$1,MATCH($D358,Data!$CG:$CG,0)-1,MATCH($E358&amp;"/"&amp;K$1,Data!$1:$1,0)-1)))</f>
        <v/>
      </c>
      <c r="L358" s="256" t="str">
        <f ca="1">IF(ISERROR(OFFSET(Data!$A$1,MATCH($D358,Data!$CG:$CG,0)-1,MATCH($E358&amp;"/"&amp;L$1,Data!$1:$1,0)-1))=TRUE,"",IF(OFFSET(Data!$A$1,MATCH($D358,Data!$CG:$CG,0)-1,MATCH($E358&amp;"/"&amp;L$1,Data!$1:$1,0)-1)=0,"",OFFSET(Data!$A$1,MATCH($D358,Data!$CG:$CG,0)-1,MATCH($E358&amp;"/"&amp;L$1,Data!$1:$1,0)-1)))</f>
        <v/>
      </c>
      <c r="M358" s="256" t="str">
        <f ca="1">IF(ISERROR(OFFSET(Data!$A$1,MATCH($D358,Data!$CG:$CG,0)-1,MATCH($E358&amp;"/"&amp;M$1,Data!$1:$1,0)-1))=TRUE,"",IF(OFFSET(Data!$A$1,MATCH($D358,Data!$CG:$CG,0)-1,MATCH($E358&amp;"/"&amp;M$1,Data!$1:$1,0)-1)=0,"",OFFSET(Data!$A$1,MATCH($D358,Data!$CG:$CG,0)-1,MATCH($E358&amp;"/"&amp;M$1,Data!$1:$1,0)-1)))</f>
        <v/>
      </c>
      <c r="N358" s="256" t="str">
        <f ca="1">IF(ISERROR(OFFSET(Data!$A$1,MATCH($D358,Data!$CG:$CG,0)-1,MATCH($E358&amp;"/"&amp;N$1,Data!$1:$1,0)-1))=TRUE,"",IF(OFFSET(Data!$A$1,MATCH($D358,Data!$CG:$CG,0)-1,MATCH($E358&amp;"/"&amp;N$1,Data!$1:$1,0)-1)=0,"",OFFSET(Data!$A$1,MATCH($D358,Data!$CG:$CG,0)-1,MATCH($E358&amp;"/"&amp;N$1,Data!$1:$1,0)-1)))</f>
        <v/>
      </c>
      <c r="O358" s="256" t="str">
        <f ca="1">IF(ISERROR(OFFSET(Data!$A$1,MATCH($D358,Data!$CG:$CG,0)-1,MATCH($E358&amp;"/"&amp;O$1,Data!$1:$1,0)-1))=TRUE,"",IF(OFFSET(Data!$A$1,MATCH($D358,Data!$CG:$CG,0)-1,MATCH($E358&amp;"/"&amp;O$1,Data!$1:$1,0)-1)=0,"",OFFSET(Data!$A$1,MATCH($D358,Data!$CG:$CG,0)-1,MATCH($E358&amp;"/"&amp;O$1,Data!$1:$1,0)-1)))</f>
        <v/>
      </c>
      <c r="P358" s="256" t="str">
        <f ca="1">IF(ISERROR(OFFSET(Data!$A$1,MATCH($D358,Data!$CG:$CG,0)-1,MATCH($E358&amp;"/"&amp;P$1,Data!$1:$1,0)-1))=TRUE,"",IF(OFFSET(Data!$A$1,MATCH($D358,Data!$CG:$CG,0)-1,MATCH($E358&amp;"/"&amp;P$1,Data!$1:$1,0)-1)=0,"",OFFSET(Data!$A$1,MATCH($D358,Data!$CG:$CG,0)-1,MATCH($E358&amp;"/"&amp;P$1,Data!$1:$1,0)-1)))</f>
        <v/>
      </c>
      <c r="Q358" s="256" t="str">
        <f ca="1">IF(ISERROR(OFFSET(Data!$A$1,MATCH($D358,Data!$CG:$CG,0)-1,MATCH($E358&amp;"/"&amp;Q$1,Data!$1:$1,0)-1))=TRUE,"",IF(OFFSET(Data!$A$1,MATCH($D358,Data!$CG:$CG,0)-1,MATCH($E358&amp;"/"&amp;Q$1,Data!$1:$1,0)-1)=0,"",OFFSET(Data!$A$1,MATCH($D358,Data!$CG:$CG,0)-1,MATCH($E358&amp;"/"&amp;Q$1,Data!$1:$1,0)-1)))</f>
        <v/>
      </c>
      <c r="R358" s="256" t="str">
        <f ca="1">IF(ISERROR(OFFSET(Data!$A$1,MATCH($D358,Data!$CG:$CG,0)-1,MATCH($E358&amp;"/"&amp;R$1,Data!$1:$1,0)-1))=TRUE,"",IF(OFFSET(Data!$A$1,MATCH($D358,Data!$CG:$CG,0)-1,MATCH($E358&amp;"/"&amp;R$1,Data!$1:$1,0)-1)=0,"",OFFSET(Data!$A$1,MATCH($D358,Data!$CG:$CG,0)-1,MATCH($E358&amp;"/"&amp;R$1,Data!$1:$1,0)-1)))</f>
        <v/>
      </c>
      <c r="S358" s="256" t="str">
        <f ca="1">IF(ISERROR(OFFSET(Data!$A$1,MATCH($D358,Data!$CG:$CG,0)-1,MATCH($E358&amp;"/"&amp;S$1,Data!$1:$1,0)-1))=TRUE,"",IF(OFFSET(Data!$A$1,MATCH($D358,Data!$CG:$CG,0)-1,MATCH($E358&amp;"/"&amp;S$1,Data!$1:$1,0)-1)=0,"",OFFSET(Data!$A$1,MATCH($D358,Data!$CG:$CG,0)-1,MATCH($E358&amp;"/"&amp;S$1,Data!$1:$1,0)-1)))</f>
        <v/>
      </c>
      <c r="T358" s="256" t="str">
        <f ca="1">IF(ISERROR(OFFSET(Data!$A$1,MATCH($D358,Data!$CG:$CG,0)-1,MATCH($E358&amp;"/"&amp;T$1,Data!$1:$1,0)-1))=TRUE,"",IF(OFFSET(Data!$A$1,MATCH($D358,Data!$CG:$CG,0)-1,MATCH($E358&amp;"/"&amp;T$1,Data!$1:$1,0)-1)=0,"",OFFSET(Data!$A$1,MATCH($D358,Data!$CG:$CG,0)-1,MATCH($E358&amp;"/"&amp;T$1,Data!$1:$1,0)-1)))</f>
        <v/>
      </c>
      <c r="U358" s="256" t="str">
        <f ca="1">IF(ISERROR(OFFSET(Data!$A$1,MATCH($D358,Data!$CG:$CG,0)-1,MATCH($E358&amp;"/"&amp;U$1,Data!$1:$1,0)-1))=TRUE,"",IF(OFFSET(Data!$A$1,MATCH($D358,Data!$CG:$CG,0)-1,MATCH($E358&amp;"/"&amp;U$1,Data!$1:$1,0)-1)=0,"",OFFSET(Data!$A$1,MATCH($D358,Data!$CG:$CG,0)-1,MATCH($E358&amp;"/"&amp;U$1,Data!$1:$1,0)-1)))</f>
        <v/>
      </c>
      <c r="V358" s="256" t="str">
        <f ca="1">IF(ISERROR(OFFSET(Data!$A$1,MATCH($D358,Data!$CG:$CG,0)-1,MATCH($E358&amp;"/"&amp;V$1,Data!$1:$1,0)-1))=TRUE,"",IF(OFFSET(Data!$A$1,MATCH($D358,Data!$CG:$CG,0)-1,MATCH($E358&amp;"/"&amp;V$1,Data!$1:$1,0)-1)=0,"",OFFSET(Data!$A$1,MATCH($D358,Data!$CG:$CG,0)-1,MATCH($E358&amp;"/"&amp;V$1,Data!$1:$1,0)-1)))</f>
        <v/>
      </c>
      <c r="W358" s="257" t="str">
        <f ca="1">IF(ISERROR(OFFSET(Data!$A$1,MATCH($D358,Data!$CG:$CG,0)-1,MATCH($E358&amp;"/"&amp;W$1,Data!$1:$1,0)-1))=TRUE,"",IF(OFFSET(Data!$A$1,MATCH($D358,Data!$CG:$CG,0)-1,MATCH($E358&amp;"/"&amp;W$1,Data!$1:$1,0)-1)=0,"",OFFSET(Data!$A$1,MATCH($D358,Data!$CG:$CG,0)-1,MATCH($E358&amp;"/"&amp;W$1,Data!$1:$1,0)-1)))</f>
        <v/>
      </c>
      <c r="X358" s="256" t="str">
        <f ca="1">IF(ISERROR(OFFSET(Data!$A$1,MATCH($D358,Data!$CG:$CG,0)-1,MATCH($E358&amp;"/"&amp;X$1,Data!$1:$1,0)-1))=TRUE,"",IF(OFFSET(Data!$A$1,MATCH($D358,Data!$CG:$CG,0)-1,MATCH($E358&amp;"/"&amp;X$1,Data!$1:$1,0)-1)=0,"",OFFSET(Data!$A$1,MATCH($D358,Data!$CG:$CG,0)-1,MATCH($E358&amp;"/"&amp;X$1,Data!$1:$1,0)-1)))</f>
        <v/>
      </c>
      <c r="Y358" s="256" t="str">
        <f ca="1">IF(ISERROR(OFFSET(Data!$A$1,MATCH($D358,Data!$CG:$CG,0)-1,MATCH($E358&amp;"/"&amp;Y$1,Data!$1:$1,0)-1))=TRUE,"",IF(OFFSET(Data!$A$1,MATCH($D358,Data!$CG:$CG,0)-1,MATCH($E358&amp;"/"&amp;Y$1,Data!$1:$1,0)-1)=0,"",OFFSET(Data!$A$1,MATCH($D358,Data!$CG:$CG,0)-1,MATCH($E358&amp;"/"&amp;Y$1,Data!$1:$1,0)-1)))</f>
        <v/>
      </c>
      <c r="Z358" s="256" t="str">
        <f ca="1">IF(ISERROR(OFFSET(Data!$A$1,MATCH($D358,Data!$CG:$CG,0)-1,MATCH($E358&amp;"/"&amp;Z$1,Data!$1:$1,0)-1))=TRUE,"",IF(OFFSET(Data!$A$1,MATCH($D358,Data!$CG:$CG,0)-1,MATCH($E358&amp;"/"&amp;Z$1,Data!$1:$1,0)-1)=0,"",OFFSET(Data!$A$1,MATCH($D358,Data!$CG:$CG,0)-1,MATCH($E358&amp;"/"&amp;Z$1,Data!$1:$1,0)-1)))</f>
        <v/>
      </c>
      <c r="AA358" s="256" t="str">
        <f ca="1">IF(ISERROR(OFFSET(Data!$A$1,MATCH($D358,Data!$CG:$CG,0)-1,MATCH($E358&amp;"/"&amp;AA$1,Data!$1:$1,0)-1))=TRUE,"",IF(OFFSET(Data!$A$1,MATCH($D358,Data!$CG:$CG,0)-1,MATCH($E358&amp;"/"&amp;AA$1,Data!$1:$1,0)-1)=0,"",OFFSET(Data!$A$1,MATCH($D358,Data!$CG:$CG,0)-1,MATCH($E358&amp;"/"&amp;AA$1,Data!$1:$1,0)-1)))</f>
        <v/>
      </c>
      <c r="AB358" s="256" t="str">
        <f ca="1">IF(ISERROR(OFFSET(Data!$A$1,MATCH($D358,Data!$CG:$CG,0)-1,MATCH($E358&amp;"/"&amp;AB$1,Data!$1:$1,0)-1))=TRUE,"",IF(OFFSET(Data!$A$1,MATCH($D358,Data!$CG:$CG,0)-1,MATCH($E358&amp;"/"&amp;AB$1,Data!$1:$1,0)-1)=0,"",OFFSET(Data!$A$1,MATCH($D358,Data!$CG:$CG,0)-1,MATCH($E358&amp;"/"&amp;AB$1,Data!$1:$1,0)-1)))</f>
        <v/>
      </c>
      <c r="AC358" s="256" t="str">
        <f ca="1">IF(ISERROR(OFFSET(Data!$A$1,MATCH($D358,Data!$CG:$CG,0)-1,MATCH($E358&amp;"/"&amp;AC$1,Data!$1:$1,0)-1))=TRUE,"",IF(OFFSET(Data!$A$1,MATCH($D358,Data!$CG:$CG,0)-1,MATCH($E358&amp;"/"&amp;AC$1,Data!$1:$1,0)-1)=0,"",OFFSET(Data!$A$1,MATCH($D358,Data!$CG:$CG,0)-1,MATCH($E358&amp;"/"&amp;AC$1,Data!$1:$1,0)-1)))</f>
        <v/>
      </c>
      <c r="AD358" s="256" t="str">
        <f ca="1">IF(ISERROR(OFFSET(Data!$A$1,MATCH($D358,Data!$CG:$CG,0)-1,MATCH($E358&amp;"/"&amp;AD$1,Data!$1:$1,0)-1))=TRUE,"",IF(OFFSET(Data!$A$1,MATCH($D358,Data!$CG:$CG,0)-1,MATCH($E358&amp;"/"&amp;AD$1,Data!$1:$1,0)-1)=0,"",OFFSET(Data!$A$1,MATCH($D358,Data!$CG:$CG,0)-1,MATCH($E358&amp;"/"&amp;AD$1,Data!$1:$1,0)-1)))</f>
        <v/>
      </c>
      <c r="AE358" s="256" t="str">
        <f ca="1">IF(ISERROR(OFFSET(Data!$A$1,MATCH($D358,Data!$CG:$CG,0)-1,MATCH($E358&amp;"/"&amp;AE$1,Data!$1:$1,0)-1))=TRUE,"",IF(OFFSET(Data!$A$1,MATCH($D358,Data!$CG:$CG,0)-1,MATCH($E358&amp;"/"&amp;AE$1,Data!$1:$1,0)-1)=0,"",OFFSET(Data!$A$1,MATCH($D358,Data!$CG:$CG,0)-1,MATCH($E358&amp;"/"&amp;AE$1,Data!$1:$1,0)-1)))</f>
        <v/>
      </c>
      <c r="AF358" s="258" t="str">
        <f ca="1">IF(ISERROR(OFFSET(Data!$A$1,MATCH($D358,Data!$CG:$CG,0)-1,MATCH($E358&amp;"/"&amp;AF$1,Data!$1:$1,0)-1))=TRUE,"",IF(OFFSET(Data!$A$1,MATCH($D358,Data!$CG:$CG,0)-1,MATCH($E358&amp;"/"&amp;AF$1,Data!$1:$1,0)-1)=0,"",OFFSET(Data!$A$1,MATCH($D358,Data!$CG:$CG,0)-1,MATCH($E358&amp;"/"&amp;AF$1,Data!$1:$1,0)-1)))</f>
        <v/>
      </c>
      <c r="AG358" s="197">
        <f t="shared" ca="1" si="9"/>
        <v>0</v>
      </c>
      <c r="AH358" s="209">
        <f ca="1">SUM(AG354:AG358)</f>
        <v>0</v>
      </c>
    </row>
    <row r="359" spans="1:34" ht="15" hidden="1" customHeight="1" x14ac:dyDescent="0.25">
      <c r="A359" s="445">
        <v>71</v>
      </c>
      <c r="B359" s="468" t="e">
        <f>INDEX(Data!CI:CI,MATCH("M"&amp;A359,Data!A:A,0))</f>
        <v>#N/A</v>
      </c>
      <c r="C359" s="471" t="e">
        <f>INDEX(Data!CG:CG,MATCH("M"&amp;A359,Data!A:A,0))</f>
        <v>#N/A</v>
      </c>
      <c r="D359" s="48" t="e">
        <f>IF(C359&lt;&gt;"",C359,#REF!)</f>
        <v>#N/A</v>
      </c>
      <c r="E359" s="49" t="s">
        <v>21</v>
      </c>
      <c r="F359" s="271" t="str">
        <f ca="1">IF(ISERROR(OFFSET(Data!$A$1,MATCH($D359,Data!$CG:$CG,0)-1,MATCH($E359&amp;"/"&amp;F$1,Data!$1:$1,0)-1))=TRUE,"",IF(OFFSET(Data!$A$1,MATCH($D359,Data!$CG:$CG,0)-1,MATCH($E359&amp;"/"&amp;F$1,Data!$1:$1,0)-1)=0,"",OFFSET(Data!$A$1,MATCH($D359,Data!$CG:$CG,0)-1,MATCH($E359&amp;"/"&amp;F$1,Data!$1:$1,0)-1)))</f>
        <v/>
      </c>
      <c r="G359" s="250" t="str">
        <f ca="1">IF(ISERROR(OFFSET(Data!$A$1,MATCH($D359,Data!$CG:$CG,0)-1,MATCH($E359&amp;"/"&amp;G$1,Data!$1:$1,0)-1))=TRUE,"",IF(OFFSET(Data!$A$1,MATCH($D359,Data!$CG:$CG,0)-1,MATCH($E359&amp;"/"&amp;G$1,Data!$1:$1,0)-1)=0,"",OFFSET(Data!$A$1,MATCH($D359,Data!$CG:$CG,0)-1,MATCH($E359&amp;"/"&amp;G$1,Data!$1:$1,0)-1)))</f>
        <v/>
      </c>
      <c r="H359" s="250" t="str">
        <f ca="1">IF(ISERROR(OFFSET(Data!$A$1,MATCH($D359,Data!$CG:$CG,0)-1,MATCH($E359&amp;"/"&amp;H$1,Data!$1:$1,0)-1))=TRUE,"",IF(OFFSET(Data!$A$1,MATCH($D359,Data!$CG:$CG,0)-1,MATCH($E359&amp;"/"&amp;H$1,Data!$1:$1,0)-1)=0,"",OFFSET(Data!$A$1,MATCH($D359,Data!$CG:$CG,0)-1,MATCH($E359&amp;"/"&amp;H$1,Data!$1:$1,0)-1)))</f>
        <v/>
      </c>
      <c r="I359" s="250" t="str">
        <f ca="1">IF(ISERROR(OFFSET(Data!$A$1,MATCH($D359,Data!$CG:$CG,0)-1,MATCH($E359&amp;"/"&amp;I$1,Data!$1:$1,0)-1))=TRUE,"",IF(OFFSET(Data!$A$1,MATCH($D359,Data!$CG:$CG,0)-1,MATCH($E359&amp;"/"&amp;I$1,Data!$1:$1,0)-1)=0,"",OFFSET(Data!$A$1,MATCH($D359,Data!$CG:$CG,0)-1,MATCH($E359&amp;"/"&amp;I$1,Data!$1:$1,0)-1)))</f>
        <v/>
      </c>
      <c r="J359" s="250" t="str">
        <f ca="1">IF(ISERROR(OFFSET(Data!$A$1,MATCH($D359,Data!$CG:$CG,0)-1,MATCH($E359&amp;"/"&amp;J$1,Data!$1:$1,0)-1))=TRUE,"",IF(OFFSET(Data!$A$1,MATCH($D359,Data!$CG:$CG,0)-1,MATCH($E359&amp;"/"&amp;J$1,Data!$1:$1,0)-1)=0,"",OFFSET(Data!$A$1,MATCH($D359,Data!$CG:$CG,0)-1,MATCH($E359&amp;"/"&amp;J$1,Data!$1:$1,0)-1)))</f>
        <v/>
      </c>
      <c r="K359" s="250" t="str">
        <f ca="1">IF(ISERROR(OFFSET(Data!$A$1,MATCH($D359,Data!$CG:$CG,0)-1,MATCH($E359&amp;"/"&amp;K$1,Data!$1:$1,0)-1))=TRUE,"",IF(OFFSET(Data!$A$1,MATCH($D359,Data!$CG:$CG,0)-1,MATCH($E359&amp;"/"&amp;K$1,Data!$1:$1,0)-1)=0,"",OFFSET(Data!$A$1,MATCH($D359,Data!$CG:$CG,0)-1,MATCH($E359&amp;"/"&amp;K$1,Data!$1:$1,0)-1)))</f>
        <v/>
      </c>
      <c r="L359" s="250" t="str">
        <f ca="1">IF(ISERROR(OFFSET(Data!$A$1,MATCH($D359,Data!$CG:$CG,0)-1,MATCH($E359&amp;"/"&amp;L$1,Data!$1:$1,0)-1))=TRUE,"",IF(OFFSET(Data!$A$1,MATCH($D359,Data!$CG:$CG,0)-1,MATCH($E359&amp;"/"&amp;L$1,Data!$1:$1,0)-1)=0,"",OFFSET(Data!$A$1,MATCH($D359,Data!$CG:$CG,0)-1,MATCH($E359&amp;"/"&amp;L$1,Data!$1:$1,0)-1)))</f>
        <v/>
      </c>
      <c r="M359" s="250" t="str">
        <f ca="1">IF(ISERROR(OFFSET(Data!$A$1,MATCH($D359,Data!$CG:$CG,0)-1,MATCH($E359&amp;"/"&amp;M$1,Data!$1:$1,0)-1))=TRUE,"",IF(OFFSET(Data!$A$1,MATCH($D359,Data!$CG:$CG,0)-1,MATCH($E359&amp;"/"&amp;M$1,Data!$1:$1,0)-1)=0,"",OFFSET(Data!$A$1,MATCH($D359,Data!$CG:$CG,0)-1,MATCH($E359&amp;"/"&amp;M$1,Data!$1:$1,0)-1)))</f>
        <v/>
      </c>
      <c r="N359" s="250" t="str">
        <f ca="1">IF(ISERROR(OFFSET(Data!$A$1,MATCH($D359,Data!$CG:$CG,0)-1,MATCH($E359&amp;"/"&amp;N$1,Data!$1:$1,0)-1))=TRUE,"",IF(OFFSET(Data!$A$1,MATCH($D359,Data!$CG:$CG,0)-1,MATCH($E359&amp;"/"&amp;N$1,Data!$1:$1,0)-1)=0,"",OFFSET(Data!$A$1,MATCH($D359,Data!$CG:$CG,0)-1,MATCH($E359&amp;"/"&amp;N$1,Data!$1:$1,0)-1)))</f>
        <v/>
      </c>
      <c r="O359" s="250" t="str">
        <f ca="1">IF(ISERROR(OFFSET(Data!$A$1,MATCH($D359,Data!$CG:$CG,0)-1,MATCH($E359&amp;"/"&amp;O$1,Data!$1:$1,0)-1))=TRUE,"",IF(OFFSET(Data!$A$1,MATCH($D359,Data!$CG:$CG,0)-1,MATCH($E359&amp;"/"&amp;O$1,Data!$1:$1,0)-1)=0,"",OFFSET(Data!$A$1,MATCH($D359,Data!$CG:$CG,0)-1,MATCH($E359&amp;"/"&amp;O$1,Data!$1:$1,0)-1)))</f>
        <v/>
      </c>
      <c r="P359" s="250" t="str">
        <f ca="1">IF(ISERROR(OFFSET(Data!$A$1,MATCH($D359,Data!$CG:$CG,0)-1,MATCH($E359&amp;"/"&amp;P$1,Data!$1:$1,0)-1))=TRUE,"",IF(OFFSET(Data!$A$1,MATCH($D359,Data!$CG:$CG,0)-1,MATCH($E359&amp;"/"&amp;P$1,Data!$1:$1,0)-1)=0,"",OFFSET(Data!$A$1,MATCH($D359,Data!$CG:$CG,0)-1,MATCH($E359&amp;"/"&amp;P$1,Data!$1:$1,0)-1)))</f>
        <v/>
      </c>
      <c r="Q359" s="250" t="str">
        <f ca="1">IF(ISERROR(OFFSET(Data!$A$1,MATCH($D359,Data!$CG:$CG,0)-1,MATCH($E359&amp;"/"&amp;Q$1,Data!$1:$1,0)-1))=TRUE,"",IF(OFFSET(Data!$A$1,MATCH($D359,Data!$CG:$CG,0)-1,MATCH($E359&amp;"/"&amp;Q$1,Data!$1:$1,0)-1)=0,"",OFFSET(Data!$A$1,MATCH($D359,Data!$CG:$CG,0)-1,MATCH($E359&amp;"/"&amp;Q$1,Data!$1:$1,0)-1)))</f>
        <v/>
      </c>
      <c r="R359" s="250" t="str">
        <f ca="1">IF(ISERROR(OFFSET(Data!$A$1,MATCH($D359,Data!$CG:$CG,0)-1,MATCH($E359&amp;"/"&amp;R$1,Data!$1:$1,0)-1))=TRUE,"",IF(OFFSET(Data!$A$1,MATCH($D359,Data!$CG:$CG,0)-1,MATCH($E359&amp;"/"&amp;R$1,Data!$1:$1,0)-1)=0,"",OFFSET(Data!$A$1,MATCH($D359,Data!$CG:$CG,0)-1,MATCH($E359&amp;"/"&amp;R$1,Data!$1:$1,0)-1)))</f>
        <v/>
      </c>
      <c r="S359" s="250" t="str">
        <f ca="1">IF(ISERROR(OFFSET(Data!$A$1,MATCH($D359,Data!$CG:$CG,0)-1,MATCH($E359&amp;"/"&amp;S$1,Data!$1:$1,0)-1))=TRUE,"",IF(OFFSET(Data!$A$1,MATCH($D359,Data!$CG:$CG,0)-1,MATCH($E359&amp;"/"&amp;S$1,Data!$1:$1,0)-1)=0,"",OFFSET(Data!$A$1,MATCH($D359,Data!$CG:$CG,0)-1,MATCH($E359&amp;"/"&amp;S$1,Data!$1:$1,0)-1)))</f>
        <v/>
      </c>
      <c r="T359" s="250" t="str">
        <f ca="1">IF(ISERROR(OFFSET(Data!$A$1,MATCH($D359,Data!$CG:$CG,0)-1,MATCH($E359&amp;"/"&amp;T$1,Data!$1:$1,0)-1))=TRUE,"",IF(OFFSET(Data!$A$1,MATCH($D359,Data!$CG:$CG,0)-1,MATCH($E359&amp;"/"&amp;T$1,Data!$1:$1,0)-1)=0,"",OFFSET(Data!$A$1,MATCH($D359,Data!$CG:$CG,0)-1,MATCH($E359&amp;"/"&amp;T$1,Data!$1:$1,0)-1)))</f>
        <v/>
      </c>
      <c r="U359" s="250" t="str">
        <f ca="1">IF(ISERROR(OFFSET(Data!$A$1,MATCH($D359,Data!$CG:$CG,0)-1,MATCH($E359&amp;"/"&amp;U$1,Data!$1:$1,0)-1))=TRUE,"",IF(OFFSET(Data!$A$1,MATCH($D359,Data!$CG:$CG,0)-1,MATCH($E359&amp;"/"&amp;U$1,Data!$1:$1,0)-1)=0,"",OFFSET(Data!$A$1,MATCH($D359,Data!$CG:$CG,0)-1,MATCH($E359&amp;"/"&amp;U$1,Data!$1:$1,0)-1)))</f>
        <v/>
      </c>
      <c r="V359" s="250" t="str">
        <f ca="1">IF(ISERROR(OFFSET(Data!$A$1,MATCH($D359,Data!$CG:$CG,0)-1,MATCH($E359&amp;"/"&amp;V$1,Data!$1:$1,0)-1))=TRUE,"",IF(OFFSET(Data!$A$1,MATCH($D359,Data!$CG:$CG,0)-1,MATCH($E359&amp;"/"&amp;V$1,Data!$1:$1,0)-1)=0,"",OFFSET(Data!$A$1,MATCH($D359,Data!$CG:$CG,0)-1,MATCH($E359&amp;"/"&amp;V$1,Data!$1:$1,0)-1)))</f>
        <v/>
      </c>
      <c r="W359" s="272" t="str">
        <f ca="1">IF(ISERROR(OFFSET(Data!$A$1,MATCH($D359,Data!$CG:$CG,0)-1,MATCH($E359&amp;"/"&amp;W$1,Data!$1:$1,0)-1))=TRUE,"",IF(OFFSET(Data!$A$1,MATCH($D359,Data!$CG:$CG,0)-1,MATCH($E359&amp;"/"&amp;W$1,Data!$1:$1,0)-1)=0,"",OFFSET(Data!$A$1,MATCH($D359,Data!$CG:$CG,0)-1,MATCH($E359&amp;"/"&amp;W$1,Data!$1:$1,0)-1)))</f>
        <v/>
      </c>
      <c r="X359" s="250" t="str">
        <f ca="1">IF(ISERROR(OFFSET(Data!$A$1,MATCH($D359,Data!$CG:$CG,0)-1,MATCH($E359&amp;"/"&amp;X$1,Data!$1:$1,0)-1))=TRUE,"",IF(OFFSET(Data!$A$1,MATCH($D359,Data!$CG:$CG,0)-1,MATCH($E359&amp;"/"&amp;X$1,Data!$1:$1,0)-1)=0,"",OFFSET(Data!$A$1,MATCH($D359,Data!$CG:$CG,0)-1,MATCH($E359&amp;"/"&amp;X$1,Data!$1:$1,0)-1)))</f>
        <v/>
      </c>
      <c r="Y359" s="250" t="str">
        <f ca="1">IF(ISERROR(OFFSET(Data!$A$1,MATCH($D359,Data!$CG:$CG,0)-1,MATCH($E359&amp;"/"&amp;Y$1,Data!$1:$1,0)-1))=TRUE,"",IF(OFFSET(Data!$A$1,MATCH($D359,Data!$CG:$CG,0)-1,MATCH($E359&amp;"/"&amp;Y$1,Data!$1:$1,0)-1)=0,"",OFFSET(Data!$A$1,MATCH($D359,Data!$CG:$CG,0)-1,MATCH($E359&amp;"/"&amp;Y$1,Data!$1:$1,0)-1)))</f>
        <v/>
      </c>
      <c r="Z359" s="250" t="str">
        <f ca="1">IF(ISERROR(OFFSET(Data!$A$1,MATCH($D359,Data!$CG:$CG,0)-1,MATCH($E359&amp;"/"&amp;Z$1,Data!$1:$1,0)-1))=TRUE,"",IF(OFFSET(Data!$A$1,MATCH($D359,Data!$CG:$CG,0)-1,MATCH($E359&amp;"/"&amp;Z$1,Data!$1:$1,0)-1)=0,"",OFFSET(Data!$A$1,MATCH($D359,Data!$CG:$CG,0)-1,MATCH($E359&amp;"/"&amp;Z$1,Data!$1:$1,0)-1)))</f>
        <v/>
      </c>
      <c r="AA359" s="250" t="str">
        <f ca="1">IF(ISERROR(OFFSET(Data!$A$1,MATCH($D359,Data!$CG:$CG,0)-1,MATCH($E359&amp;"/"&amp;AA$1,Data!$1:$1,0)-1))=TRUE,"",IF(OFFSET(Data!$A$1,MATCH($D359,Data!$CG:$CG,0)-1,MATCH($E359&amp;"/"&amp;AA$1,Data!$1:$1,0)-1)=0,"",OFFSET(Data!$A$1,MATCH($D359,Data!$CG:$CG,0)-1,MATCH($E359&amp;"/"&amp;AA$1,Data!$1:$1,0)-1)))</f>
        <v/>
      </c>
      <c r="AB359" s="250" t="str">
        <f ca="1">IF(ISERROR(OFFSET(Data!$A$1,MATCH($D359,Data!$CG:$CG,0)-1,MATCH($E359&amp;"/"&amp;AB$1,Data!$1:$1,0)-1))=TRUE,"",IF(OFFSET(Data!$A$1,MATCH($D359,Data!$CG:$CG,0)-1,MATCH($E359&amp;"/"&amp;AB$1,Data!$1:$1,0)-1)=0,"",OFFSET(Data!$A$1,MATCH($D359,Data!$CG:$CG,0)-1,MATCH($E359&amp;"/"&amp;AB$1,Data!$1:$1,0)-1)))</f>
        <v/>
      </c>
      <c r="AC359" s="250" t="str">
        <f ca="1">IF(ISERROR(OFFSET(Data!$A$1,MATCH($D359,Data!$CG:$CG,0)-1,MATCH($E359&amp;"/"&amp;AC$1,Data!$1:$1,0)-1))=TRUE,"",IF(OFFSET(Data!$A$1,MATCH($D359,Data!$CG:$CG,0)-1,MATCH($E359&amp;"/"&amp;AC$1,Data!$1:$1,0)-1)=0,"",OFFSET(Data!$A$1,MATCH($D359,Data!$CG:$CG,0)-1,MATCH($E359&amp;"/"&amp;AC$1,Data!$1:$1,0)-1)))</f>
        <v/>
      </c>
      <c r="AD359" s="250" t="str">
        <f ca="1">IF(ISERROR(OFFSET(Data!$A$1,MATCH($D359,Data!$CG:$CG,0)-1,MATCH($E359&amp;"/"&amp;AD$1,Data!$1:$1,0)-1))=TRUE,"",IF(OFFSET(Data!$A$1,MATCH($D359,Data!$CG:$CG,0)-1,MATCH($E359&amp;"/"&amp;AD$1,Data!$1:$1,0)-1)=0,"",OFFSET(Data!$A$1,MATCH($D359,Data!$CG:$CG,0)-1,MATCH($E359&amp;"/"&amp;AD$1,Data!$1:$1,0)-1)))</f>
        <v/>
      </c>
      <c r="AE359" s="250" t="str">
        <f ca="1">IF(ISERROR(OFFSET(Data!$A$1,MATCH($D359,Data!$CG:$CG,0)-1,MATCH($E359&amp;"/"&amp;AE$1,Data!$1:$1,0)-1))=TRUE,"",IF(OFFSET(Data!$A$1,MATCH($D359,Data!$CG:$CG,0)-1,MATCH($E359&amp;"/"&amp;AE$1,Data!$1:$1,0)-1)=0,"",OFFSET(Data!$A$1,MATCH($D359,Data!$CG:$CG,0)-1,MATCH($E359&amp;"/"&amp;AE$1,Data!$1:$1,0)-1)))</f>
        <v/>
      </c>
      <c r="AF359" s="251" t="str">
        <f ca="1">IF(ISERROR(OFFSET(Data!$A$1,MATCH($D359,Data!$CG:$CG,0)-1,MATCH($E359&amp;"/"&amp;AF$1,Data!$1:$1,0)-1))=TRUE,"",IF(OFFSET(Data!$A$1,MATCH($D359,Data!$CG:$CG,0)-1,MATCH($E359&amp;"/"&amp;AF$1,Data!$1:$1,0)-1)=0,"",OFFSET(Data!$A$1,MATCH($D359,Data!$CG:$CG,0)-1,MATCH($E359&amp;"/"&amp;AF$1,Data!$1:$1,0)-1)))</f>
        <v/>
      </c>
      <c r="AG359" s="206">
        <f t="shared" ca="1" si="9"/>
        <v>0</v>
      </c>
      <c r="AH359" s="207">
        <f ca="1">AG359</f>
        <v>0</v>
      </c>
    </row>
    <row r="360" spans="1:34" ht="15" hidden="1" customHeight="1" thickBot="1" x14ac:dyDescent="0.3">
      <c r="A360" s="446"/>
      <c r="B360" s="469"/>
      <c r="C360" s="472"/>
      <c r="D360" s="50" t="e">
        <f>IF(C360&lt;&gt;"",C360,D359)</f>
        <v>#N/A</v>
      </c>
      <c r="E360" s="51" t="s">
        <v>22</v>
      </c>
      <c r="F360" s="254" t="str">
        <f ca="1">IF(ISERROR(OFFSET(Data!$A$1,MATCH($D360,Data!$CG:$CG,0)-1,MATCH($E360&amp;"/"&amp;F$1,Data!$1:$1,0)-1))=TRUE,"",IF(OFFSET(Data!$A$1,MATCH($D360,Data!$CG:$CG,0)-1,MATCH($E360&amp;"/"&amp;F$1,Data!$1:$1,0)-1)=0,"",OFFSET(Data!$A$1,MATCH($D360,Data!$CG:$CG,0)-1,MATCH($E360&amp;"/"&amp;F$1,Data!$1:$1,0)-1)))</f>
        <v/>
      </c>
      <c r="G360" s="252" t="str">
        <f ca="1">IF(ISERROR(OFFSET(Data!$A$1,MATCH($D360,Data!$CG:$CG,0)-1,MATCH($E360&amp;"/"&amp;G$1,Data!$1:$1,0)-1))=TRUE,"",IF(OFFSET(Data!$A$1,MATCH($D360,Data!$CG:$CG,0)-1,MATCH($E360&amp;"/"&amp;G$1,Data!$1:$1,0)-1)=0,"",OFFSET(Data!$A$1,MATCH($D360,Data!$CG:$CG,0)-1,MATCH($E360&amp;"/"&amp;G$1,Data!$1:$1,0)-1)))</f>
        <v/>
      </c>
      <c r="H360" s="252" t="str">
        <f ca="1">IF(ISERROR(OFFSET(Data!$A$1,MATCH($D360,Data!$CG:$CG,0)-1,MATCH($E360&amp;"/"&amp;H$1,Data!$1:$1,0)-1))=TRUE,"",IF(OFFSET(Data!$A$1,MATCH($D360,Data!$CG:$CG,0)-1,MATCH($E360&amp;"/"&amp;H$1,Data!$1:$1,0)-1)=0,"",OFFSET(Data!$A$1,MATCH($D360,Data!$CG:$CG,0)-1,MATCH($E360&amp;"/"&amp;H$1,Data!$1:$1,0)-1)))</f>
        <v/>
      </c>
      <c r="I360" s="252" t="str">
        <f ca="1">IF(ISERROR(OFFSET(Data!$A$1,MATCH($D360,Data!$CG:$CG,0)-1,MATCH($E360&amp;"/"&amp;I$1,Data!$1:$1,0)-1))=TRUE,"",IF(OFFSET(Data!$A$1,MATCH($D360,Data!$CG:$CG,0)-1,MATCH($E360&amp;"/"&amp;I$1,Data!$1:$1,0)-1)=0,"",OFFSET(Data!$A$1,MATCH($D360,Data!$CG:$CG,0)-1,MATCH($E360&amp;"/"&amp;I$1,Data!$1:$1,0)-1)))</f>
        <v/>
      </c>
      <c r="J360" s="252" t="str">
        <f ca="1">IF(ISERROR(OFFSET(Data!$A$1,MATCH($D360,Data!$CG:$CG,0)-1,MATCH($E360&amp;"/"&amp;J$1,Data!$1:$1,0)-1))=TRUE,"",IF(OFFSET(Data!$A$1,MATCH($D360,Data!$CG:$CG,0)-1,MATCH($E360&amp;"/"&amp;J$1,Data!$1:$1,0)-1)=0,"",OFFSET(Data!$A$1,MATCH($D360,Data!$CG:$CG,0)-1,MATCH($E360&amp;"/"&amp;J$1,Data!$1:$1,0)-1)))</f>
        <v/>
      </c>
      <c r="K360" s="252" t="str">
        <f ca="1">IF(ISERROR(OFFSET(Data!$A$1,MATCH($D360,Data!$CG:$CG,0)-1,MATCH($E360&amp;"/"&amp;K$1,Data!$1:$1,0)-1))=TRUE,"",IF(OFFSET(Data!$A$1,MATCH($D360,Data!$CG:$CG,0)-1,MATCH($E360&amp;"/"&amp;K$1,Data!$1:$1,0)-1)=0,"",OFFSET(Data!$A$1,MATCH($D360,Data!$CG:$CG,0)-1,MATCH($E360&amp;"/"&amp;K$1,Data!$1:$1,0)-1)))</f>
        <v/>
      </c>
      <c r="L360" s="252" t="str">
        <f ca="1">IF(ISERROR(OFFSET(Data!$A$1,MATCH($D360,Data!$CG:$CG,0)-1,MATCH($E360&amp;"/"&amp;L$1,Data!$1:$1,0)-1))=TRUE,"",IF(OFFSET(Data!$A$1,MATCH($D360,Data!$CG:$CG,0)-1,MATCH($E360&amp;"/"&amp;L$1,Data!$1:$1,0)-1)=0,"",OFFSET(Data!$A$1,MATCH($D360,Data!$CG:$CG,0)-1,MATCH($E360&amp;"/"&amp;L$1,Data!$1:$1,0)-1)))</f>
        <v/>
      </c>
      <c r="M360" s="252" t="str">
        <f ca="1">IF(ISERROR(OFFSET(Data!$A$1,MATCH($D360,Data!$CG:$CG,0)-1,MATCH($E360&amp;"/"&amp;M$1,Data!$1:$1,0)-1))=TRUE,"",IF(OFFSET(Data!$A$1,MATCH($D360,Data!$CG:$CG,0)-1,MATCH($E360&amp;"/"&amp;M$1,Data!$1:$1,0)-1)=0,"",OFFSET(Data!$A$1,MATCH($D360,Data!$CG:$CG,0)-1,MATCH($E360&amp;"/"&amp;M$1,Data!$1:$1,0)-1)))</f>
        <v/>
      </c>
      <c r="N360" s="252" t="str">
        <f ca="1">IF(ISERROR(OFFSET(Data!$A$1,MATCH($D360,Data!$CG:$CG,0)-1,MATCH($E360&amp;"/"&amp;N$1,Data!$1:$1,0)-1))=TRUE,"",IF(OFFSET(Data!$A$1,MATCH($D360,Data!$CG:$CG,0)-1,MATCH($E360&amp;"/"&amp;N$1,Data!$1:$1,0)-1)=0,"",OFFSET(Data!$A$1,MATCH($D360,Data!$CG:$CG,0)-1,MATCH($E360&amp;"/"&amp;N$1,Data!$1:$1,0)-1)))</f>
        <v/>
      </c>
      <c r="O360" s="252" t="str">
        <f ca="1">IF(ISERROR(OFFSET(Data!$A$1,MATCH($D360,Data!$CG:$CG,0)-1,MATCH($E360&amp;"/"&amp;O$1,Data!$1:$1,0)-1))=TRUE,"",IF(OFFSET(Data!$A$1,MATCH($D360,Data!$CG:$CG,0)-1,MATCH($E360&amp;"/"&amp;O$1,Data!$1:$1,0)-1)=0,"",OFFSET(Data!$A$1,MATCH($D360,Data!$CG:$CG,0)-1,MATCH($E360&amp;"/"&amp;O$1,Data!$1:$1,0)-1)))</f>
        <v/>
      </c>
      <c r="P360" s="252" t="str">
        <f ca="1">IF(ISERROR(OFFSET(Data!$A$1,MATCH($D360,Data!$CG:$CG,0)-1,MATCH($E360&amp;"/"&amp;P$1,Data!$1:$1,0)-1))=TRUE,"",IF(OFFSET(Data!$A$1,MATCH($D360,Data!$CG:$CG,0)-1,MATCH($E360&amp;"/"&amp;P$1,Data!$1:$1,0)-1)=0,"",OFFSET(Data!$A$1,MATCH($D360,Data!$CG:$CG,0)-1,MATCH($E360&amp;"/"&amp;P$1,Data!$1:$1,0)-1)))</f>
        <v/>
      </c>
      <c r="Q360" s="252" t="str">
        <f ca="1">IF(ISERROR(OFFSET(Data!$A$1,MATCH($D360,Data!$CG:$CG,0)-1,MATCH($E360&amp;"/"&amp;Q$1,Data!$1:$1,0)-1))=TRUE,"",IF(OFFSET(Data!$A$1,MATCH($D360,Data!$CG:$CG,0)-1,MATCH($E360&amp;"/"&amp;Q$1,Data!$1:$1,0)-1)=0,"",OFFSET(Data!$A$1,MATCH($D360,Data!$CG:$CG,0)-1,MATCH($E360&amp;"/"&amp;Q$1,Data!$1:$1,0)-1)))</f>
        <v/>
      </c>
      <c r="R360" s="252" t="str">
        <f ca="1">IF(ISERROR(OFFSET(Data!$A$1,MATCH($D360,Data!$CG:$CG,0)-1,MATCH($E360&amp;"/"&amp;R$1,Data!$1:$1,0)-1))=TRUE,"",IF(OFFSET(Data!$A$1,MATCH($D360,Data!$CG:$CG,0)-1,MATCH($E360&amp;"/"&amp;R$1,Data!$1:$1,0)-1)=0,"",OFFSET(Data!$A$1,MATCH($D360,Data!$CG:$CG,0)-1,MATCH($E360&amp;"/"&amp;R$1,Data!$1:$1,0)-1)))</f>
        <v/>
      </c>
      <c r="S360" s="252" t="str">
        <f ca="1">IF(ISERROR(OFFSET(Data!$A$1,MATCH($D360,Data!$CG:$CG,0)-1,MATCH($E360&amp;"/"&amp;S$1,Data!$1:$1,0)-1))=TRUE,"",IF(OFFSET(Data!$A$1,MATCH($D360,Data!$CG:$CG,0)-1,MATCH($E360&amp;"/"&amp;S$1,Data!$1:$1,0)-1)=0,"",OFFSET(Data!$A$1,MATCH($D360,Data!$CG:$CG,0)-1,MATCH($E360&amp;"/"&amp;S$1,Data!$1:$1,0)-1)))</f>
        <v/>
      </c>
      <c r="T360" s="252" t="str">
        <f ca="1">IF(ISERROR(OFFSET(Data!$A$1,MATCH($D360,Data!$CG:$CG,0)-1,MATCH($E360&amp;"/"&amp;T$1,Data!$1:$1,0)-1))=TRUE,"",IF(OFFSET(Data!$A$1,MATCH($D360,Data!$CG:$CG,0)-1,MATCH($E360&amp;"/"&amp;T$1,Data!$1:$1,0)-1)=0,"",OFFSET(Data!$A$1,MATCH($D360,Data!$CG:$CG,0)-1,MATCH($E360&amp;"/"&amp;T$1,Data!$1:$1,0)-1)))</f>
        <v/>
      </c>
      <c r="U360" s="252" t="str">
        <f ca="1">IF(ISERROR(OFFSET(Data!$A$1,MATCH($D360,Data!$CG:$CG,0)-1,MATCH($E360&amp;"/"&amp;U$1,Data!$1:$1,0)-1))=TRUE,"",IF(OFFSET(Data!$A$1,MATCH($D360,Data!$CG:$CG,0)-1,MATCH($E360&amp;"/"&amp;U$1,Data!$1:$1,0)-1)=0,"",OFFSET(Data!$A$1,MATCH($D360,Data!$CG:$CG,0)-1,MATCH($E360&amp;"/"&amp;U$1,Data!$1:$1,0)-1)))</f>
        <v/>
      </c>
      <c r="V360" s="252" t="str">
        <f ca="1">IF(ISERROR(OFFSET(Data!$A$1,MATCH($D360,Data!$CG:$CG,0)-1,MATCH($E360&amp;"/"&amp;V$1,Data!$1:$1,0)-1))=TRUE,"",IF(OFFSET(Data!$A$1,MATCH($D360,Data!$CG:$CG,0)-1,MATCH($E360&amp;"/"&amp;V$1,Data!$1:$1,0)-1)=0,"",OFFSET(Data!$A$1,MATCH($D360,Data!$CG:$CG,0)-1,MATCH($E360&amp;"/"&amp;V$1,Data!$1:$1,0)-1)))</f>
        <v/>
      </c>
      <c r="W360" s="269" t="str">
        <f ca="1">IF(ISERROR(OFFSET(Data!$A$1,MATCH($D360,Data!$CG:$CG,0)-1,MATCH($E360&amp;"/"&amp;W$1,Data!$1:$1,0)-1))=TRUE,"",IF(OFFSET(Data!$A$1,MATCH($D360,Data!$CG:$CG,0)-1,MATCH($E360&amp;"/"&amp;W$1,Data!$1:$1,0)-1)=0,"",OFFSET(Data!$A$1,MATCH($D360,Data!$CG:$CG,0)-1,MATCH($E360&amp;"/"&amp;W$1,Data!$1:$1,0)-1)))</f>
        <v/>
      </c>
      <c r="X360" s="252" t="str">
        <f ca="1">IF(ISERROR(OFFSET(Data!$A$1,MATCH($D360,Data!$CG:$CG,0)-1,MATCH($E360&amp;"/"&amp;X$1,Data!$1:$1,0)-1))=TRUE,"",IF(OFFSET(Data!$A$1,MATCH($D360,Data!$CG:$CG,0)-1,MATCH($E360&amp;"/"&amp;X$1,Data!$1:$1,0)-1)=0,"",OFFSET(Data!$A$1,MATCH($D360,Data!$CG:$CG,0)-1,MATCH($E360&amp;"/"&amp;X$1,Data!$1:$1,0)-1)))</f>
        <v/>
      </c>
      <c r="Y360" s="252" t="str">
        <f ca="1">IF(ISERROR(OFFSET(Data!$A$1,MATCH($D360,Data!$CG:$CG,0)-1,MATCH($E360&amp;"/"&amp;Y$1,Data!$1:$1,0)-1))=TRUE,"",IF(OFFSET(Data!$A$1,MATCH($D360,Data!$CG:$CG,0)-1,MATCH($E360&amp;"/"&amp;Y$1,Data!$1:$1,0)-1)=0,"",OFFSET(Data!$A$1,MATCH($D360,Data!$CG:$CG,0)-1,MATCH($E360&amp;"/"&amp;Y$1,Data!$1:$1,0)-1)))</f>
        <v/>
      </c>
      <c r="Z360" s="252" t="str">
        <f ca="1">IF(ISERROR(OFFSET(Data!$A$1,MATCH($D360,Data!$CG:$CG,0)-1,MATCH($E360&amp;"/"&amp;Z$1,Data!$1:$1,0)-1))=TRUE,"",IF(OFFSET(Data!$A$1,MATCH($D360,Data!$CG:$CG,0)-1,MATCH($E360&amp;"/"&amp;Z$1,Data!$1:$1,0)-1)=0,"",OFFSET(Data!$A$1,MATCH($D360,Data!$CG:$CG,0)-1,MATCH($E360&amp;"/"&amp;Z$1,Data!$1:$1,0)-1)))</f>
        <v/>
      </c>
      <c r="AA360" s="252" t="str">
        <f ca="1">IF(ISERROR(OFFSET(Data!$A$1,MATCH($D360,Data!$CG:$CG,0)-1,MATCH($E360&amp;"/"&amp;AA$1,Data!$1:$1,0)-1))=TRUE,"",IF(OFFSET(Data!$A$1,MATCH($D360,Data!$CG:$CG,0)-1,MATCH($E360&amp;"/"&amp;AA$1,Data!$1:$1,0)-1)=0,"",OFFSET(Data!$A$1,MATCH($D360,Data!$CG:$CG,0)-1,MATCH($E360&amp;"/"&amp;AA$1,Data!$1:$1,0)-1)))</f>
        <v/>
      </c>
      <c r="AB360" s="252" t="str">
        <f ca="1">IF(ISERROR(OFFSET(Data!$A$1,MATCH($D360,Data!$CG:$CG,0)-1,MATCH($E360&amp;"/"&amp;AB$1,Data!$1:$1,0)-1))=TRUE,"",IF(OFFSET(Data!$A$1,MATCH($D360,Data!$CG:$CG,0)-1,MATCH($E360&amp;"/"&amp;AB$1,Data!$1:$1,0)-1)=0,"",OFFSET(Data!$A$1,MATCH($D360,Data!$CG:$CG,0)-1,MATCH($E360&amp;"/"&amp;AB$1,Data!$1:$1,0)-1)))</f>
        <v/>
      </c>
      <c r="AC360" s="252" t="str">
        <f ca="1">IF(ISERROR(OFFSET(Data!$A$1,MATCH($D360,Data!$CG:$CG,0)-1,MATCH($E360&amp;"/"&amp;AC$1,Data!$1:$1,0)-1))=TRUE,"",IF(OFFSET(Data!$A$1,MATCH($D360,Data!$CG:$CG,0)-1,MATCH($E360&amp;"/"&amp;AC$1,Data!$1:$1,0)-1)=0,"",OFFSET(Data!$A$1,MATCH($D360,Data!$CG:$CG,0)-1,MATCH($E360&amp;"/"&amp;AC$1,Data!$1:$1,0)-1)))</f>
        <v/>
      </c>
      <c r="AD360" s="252" t="str">
        <f ca="1">IF(ISERROR(OFFSET(Data!$A$1,MATCH($D360,Data!$CG:$CG,0)-1,MATCH($E360&amp;"/"&amp;AD$1,Data!$1:$1,0)-1))=TRUE,"",IF(OFFSET(Data!$A$1,MATCH($D360,Data!$CG:$CG,0)-1,MATCH($E360&amp;"/"&amp;AD$1,Data!$1:$1,0)-1)=0,"",OFFSET(Data!$A$1,MATCH($D360,Data!$CG:$CG,0)-1,MATCH($E360&amp;"/"&amp;AD$1,Data!$1:$1,0)-1)))</f>
        <v/>
      </c>
      <c r="AE360" s="252" t="str">
        <f ca="1">IF(ISERROR(OFFSET(Data!$A$1,MATCH($D360,Data!$CG:$CG,0)-1,MATCH($E360&amp;"/"&amp;AE$1,Data!$1:$1,0)-1))=TRUE,"",IF(OFFSET(Data!$A$1,MATCH($D360,Data!$CG:$CG,0)-1,MATCH($E360&amp;"/"&amp;AE$1,Data!$1:$1,0)-1)=0,"",OFFSET(Data!$A$1,MATCH($D360,Data!$CG:$CG,0)-1,MATCH($E360&amp;"/"&amp;AE$1,Data!$1:$1,0)-1)))</f>
        <v/>
      </c>
      <c r="AF360" s="253" t="str">
        <f ca="1">IF(ISERROR(OFFSET(Data!$A$1,MATCH($D360,Data!$CG:$CG,0)-1,MATCH($E360&amp;"/"&amp;AF$1,Data!$1:$1,0)-1))=TRUE,"",IF(OFFSET(Data!$A$1,MATCH($D360,Data!$CG:$CG,0)-1,MATCH($E360&amp;"/"&amp;AF$1,Data!$1:$1,0)-1)=0,"",OFFSET(Data!$A$1,MATCH($D360,Data!$CG:$CG,0)-1,MATCH($E360&amp;"/"&amp;AF$1,Data!$1:$1,0)-1)))</f>
        <v/>
      </c>
      <c r="AG360" s="188">
        <f t="shared" ca="1" si="9"/>
        <v>0</v>
      </c>
      <c r="AH360" s="208">
        <f ca="1">SUM(AG359:AG360)</f>
        <v>0</v>
      </c>
    </row>
    <row r="361" spans="1:34" ht="15" hidden="1" customHeight="1" x14ac:dyDescent="0.25">
      <c r="A361" s="446"/>
      <c r="B361" s="469"/>
      <c r="C361" s="472"/>
      <c r="D361" s="50" t="e">
        <f>IF(C361&lt;&gt;"",C361,D360)</f>
        <v>#N/A</v>
      </c>
      <c r="E361" s="51" t="s">
        <v>23</v>
      </c>
      <c r="F361" s="254" t="str">
        <f ca="1">IF(ISERROR(OFFSET(Data!$A$1,MATCH($D361,Data!$CG:$CG,0)-1,MATCH($E361&amp;"/"&amp;F$1,Data!$1:$1,0)-1))=TRUE,"",IF(OFFSET(Data!$A$1,MATCH($D361,Data!$CG:$CG,0)-1,MATCH($E361&amp;"/"&amp;F$1,Data!$1:$1,0)-1)=0,"",OFFSET(Data!$A$1,MATCH($D361,Data!$CG:$CG,0)-1,MATCH($E361&amp;"/"&amp;F$1,Data!$1:$1,0)-1)))</f>
        <v/>
      </c>
      <c r="G361" s="252" t="str">
        <f ca="1">IF(ISERROR(OFFSET(Data!$A$1,MATCH($D361,Data!$CG:$CG,0)-1,MATCH($E361&amp;"/"&amp;G$1,Data!$1:$1,0)-1))=TRUE,"",IF(OFFSET(Data!$A$1,MATCH($D361,Data!$CG:$CG,0)-1,MATCH($E361&amp;"/"&amp;G$1,Data!$1:$1,0)-1)=0,"",OFFSET(Data!$A$1,MATCH($D361,Data!$CG:$CG,0)-1,MATCH($E361&amp;"/"&amp;G$1,Data!$1:$1,0)-1)))</f>
        <v/>
      </c>
      <c r="H361" s="252" t="str">
        <f ca="1">IF(ISERROR(OFFSET(Data!$A$1,MATCH($D361,Data!$CG:$CG,0)-1,MATCH($E361&amp;"/"&amp;H$1,Data!$1:$1,0)-1))=TRUE,"",IF(OFFSET(Data!$A$1,MATCH($D361,Data!$CG:$CG,0)-1,MATCH($E361&amp;"/"&amp;H$1,Data!$1:$1,0)-1)=0,"",OFFSET(Data!$A$1,MATCH($D361,Data!$CG:$CG,0)-1,MATCH($E361&amp;"/"&amp;H$1,Data!$1:$1,0)-1)))</f>
        <v/>
      </c>
      <c r="I361" s="252" t="str">
        <f ca="1">IF(ISERROR(OFFSET(Data!$A$1,MATCH($D361,Data!$CG:$CG,0)-1,MATCH($E361&amp;"/"&amp;I$1,Data!$1:$1,0)-1))=TRUE,"",IF(OFFSET(Data!$A$1,MATCH($D361,Data!$CG:$CG,0)-1,MATCH($E361&amp;"/"&amp;I$1,Data!$1:$1,0)-1)=0,"",OFFSET(Data!$A$1,MATCH($D361,Data!$CG:$CG,0)-1,MATCH($E361&amp;"/"&amp;I$1,Data!$1:$1,0)-1)))</f>
        <v/>
      </c>
      <c r="J361" s="252" t="str">
        <f ca="1">IF(ISERROR(OFFSET(Data!$A$1,MATCH($D361,Data!$CG:$CG,0)-1,MATCH($E361&amp;"/"&amp;J$1,Data!$1:$1,0)-1))=TRUE,"",IF(OFFSET(Data!$A$1,MATCH($D361,Data!$CG:$CG,0)-1,MATCH($E361&amp;"/"&amp;J$1,Data!$1:$1,0)-1)=0,"",OFFSET(Data!$A$1,MATCH($D361,Data!$CG:$CG,0)-1,MATCH($E361&amp;"/"&amp;J$1,Data!$1:$1,0)-1)))</f>
        <v/>
      </c>
      <c r="K361" s="252" t="str">
        <f ca="1">IF(ISERROR(OFFSET(Data!$A$1,MATCH($D361,Data!$CG:$CG,0)-1,MATCH($E361&amp;"/"&amp;K$1,Data!$1:$1,0)-1))=TRUE,"",IF(OFFSET(Data!$A$1,MATCH($D361,Data!$CG:$CG,0)-1,MATCH($E361&amp;"/"&amp;K$1,Data!$1:$1,0)-1)=0,"",OFFSET(Data!$A$1,MATCH($D361,Data!$CG:$CG,0)-1,MATCH($E361&amp;"/"&amp;K$1,Data!$1:$1,0)-1)))</f>
        <v/>
      </c>
      <c r="L361" s="252" t="str">
        <f ca="1">IF(ISERROR(OFFSET(Data!$A$1,MATCH($D361,Data!$CG:$CG,0)-1,MATCH($E361&amp;"/"&amp;L$1,Data!$1:$1,0)-1))=TRUE,"",IF(OFFSET(Data!$A$1,MATCH($D361,Data!$CG:$CG,0)-1,MATCH($E361&amp;"/"&amp;L$1,Data!$1:$1,0)-1)=0,"",OFFSET(Data!$A$1,MATCH($D361,Data!$CG:$CG,0)-1,MATCH($E361&amp;"/"&amp;L$1,Data!$1:$1,0)-1)))</f>
        <v/>
      </c>
      <c r="M361" s="252" t="str">
        <f ca="1">IF(ISERROR(OFFSET(Data!$A$1,MATCH($D361,Data!$CG:$CG,0)-1,MATCH($E361&amp;"/"&amp;M$1,Data!$1:$1,0)-1))=TRUE,"",IF(OFFSET(Data!$A$1,MATCH($D361,Data!$CG:$CG,0)-1,MATCH($E361&amp;"/"&amp;M$1,Data!$1:$1,0)-1)=0,"",OFFSET(Data!$A$1,MATCH($D361,Data!$CG:$CG,0)-1,MATCH($E361&amp;"/"&amp;M$1,Data!$1:$1,0)-1)))</f>
        <v/>
      </c>
      <c r="N361" s="252" t="str">
        <f ca="1">IF(ISERROR(OFFSET(Data!$A$1,MATCH($D361,Data!$CG:$CG,0)-1,MATCH($E361&amp;"/"&amp;N$1,Data!$1:$1,0)-1))=TRUE,"",IF(OFFSET(Data!$A$1,MATCH($D361,Data!$CG:$CG,0)-1,MATCH($E361&amp;"/"&amp;N$1,Data!$1:$1,0)-1)=0,"",OFFSET(Data!$A$1,MATCH($D361,Data!$CG:$CG,0)-1,MATCH($E361&amp;"/"&amp;N$1,Data!$1:$1,0)-1)))</f>
        <v/>
      </c>
      <c r="O361" s="252" t="str">
        <f ca="1">IF(ISERROR(OFFSET(Data!$A$1,MATCH($D361,Data!$CG:$CG,0)-1,MATCH($E361&amp;"/"&amp;O$1,Data!$1:$1,0)-1))=TRUE,"",IF(OFFSET(Data!$A$1,MATCH($D361,Data!$CG:$CG,0)-1,MATCH($E361&amp;"/"&amp;O$1,Data!$1:$1,0)-1)=0,"",OFFSET(Data!$A$1,MATCH($D361,Data!$CG:$CG,0)-1,MATCH($E361&amp;"/"&amp;O$1,Data!$1:$1,0)-1)))</f>
        <v/>
      </c>
      <c r="P361" s="252" t="str">
        <f ca="1">IF(ISERROR(OFFSET(Data!$A$1,MATCH($D361,Data!$CG:$CG,0)-1,MATCH($E361&amp;"/"&amp;P$1,Data!$1:$1,0)-1))=TRUE,"",IF(OFFSET(Data!$A$1,MATCH($D361,Data!$CG:$CG,0)-1,MATCH($E361&amp;"/"&amp;P$1,Data!$1:$1,0)-1)=0,"",OFFSET(Data!$A$1,MATCH($D361,Data!$CG:$CG,0)-1,MATCH($E361&amp;"/"&amp;P$1,Data!$1:$1,0)-1)))</f>
        <v/>
      </c>
      <c r="Q361" s="252" t="str">
        <f ca="1">IF(ISERROR(OFFSET(Data!$A$1,MATCH($D361,Data!$CG:$CG,0)-1,MATCH($E361&amp;"/"&amp;Q$1,Data!$1:$1,0)-1))=TRUE,"",IF(OFFSET(Data!$A$1,MATCH($D361,Data!$CG:$CG,0)-1,MATCH($E361&amp;"/"&amp;Q$1,Data!$1:$1,0)-1)=0,"",OFFSET(Data!$A$1,MATCH($D361,Data!$CG:$CG,0)-1,MATCH($E361&amp;"/"&amp;Q$1,Data!$1:$1,0)-1)))</f>
        <v/>
      </c>
      <c r="R361" s="252" t="str">
        <f ca="1">IF(ISERROR(OFFSET(Data!$A$1,MATCH($D361,Data!$CG:$CG,0)-1,MATCH($E361&amp;"/"&amp;R$1,Data!$1:$1,0)-1))=TRUE,"",IF(OFFSET(Data!$A$1,MATCH($D361,Data!$CG:$CG,0)-1,MATCH($E361&amp;"/"&amp;R$1,Data!$1:$1,0)-1)=0,"",OFFSET(Data!$A$1,MATCH($D361,Data!$CG:$CG,0)-1,MATCH($E361&amp;"/"&amp;R$1,Data!$1:$1,0)-1)))</f>
        <v/>
      </c>
      <c r="S361" s="252" t="str">
        <f ca="1">IF(ISERROR(OFFSET(Data!$A$1,MATCH($D361,Data!$CG:$CG,0)-1,MATCH($E361&amp;"/"&amp;S$1,Data!$1:$1,0)-1))=TRUE,"",IF(OFFSET(Data!$A$1,MATCH($D361,Data!$CG:$CG,0)-1,MATCH($E361&amp;"/"&amp;S$1,Data!$1:$1,0)-1)=0,"",OFFSET(Data!$A$1,MATCH($D361,Data!$CG:$CG,0)-1,MATCH($E361&amp;"/"&amp;S$1,Data!$1:$1,0)-1)))</f>
        <v/>
      </c>
      <c r="T361" s="252" t="str">
        <f ca="1">IF(ISERROR(OFFSET(Data!$A$1,MATCH($D361,Data!$CG:$CG,0)-1,MATCH($E361&amp;"/"&amp;T$1,Data!$1:$1,0)-1))=TRUE,"",IF(OFFSET(Data!$A$1,MATCH($D361,Data!$CG:$CG,0)-1,MATCH($E361&amp;"/"&amp;T$1,Data!$1:$1,0)-1)=0,"",OFFSET(Data!$A$1,MATCH($D361,Data!$CG:$CG,0)-1,MATCH($E361&amp;"/"&amp;T$1,Data!$1:$1,0)-1)))</f>
        <v/>
      </c>
      <c r="U361" s="252" t="str">
        <f ca="1">IF(ISERROR(OFFSET(Data!$A$1,MATCH($D361,Data!$CG:$CG,0)-1,MATCH($E361&amp;"/"&amp;U$1,Data!$1:$1,0)-1))=TRUE,"",IF(OFFSET(Data!$A$1,MATCH($D361,Data!$CG:$CG,0)-1,MATCH($E361&amp;"/"&amp;U$1,Data!$1:$1,0)-1)=0,"",OFFSET(Data!$A$1,MATCH($D361,Data!$CG:$CG,0)-1,MATCH($E361&amp;"/"&amp;U$1,Data!$1:$1,0)-1)))</f>
        <v/>
      </c>
      <c r="V361" s="252" t="str">
        <f ca="1">IF(ISERROR(OFFSET(Data!$A$1,MATCH($D361,Data!$CG:$CG,0)-1,MATCH($E361&amp;"/"&amp;V$1,Data!$1:$1,0)-1))=TRUE,"",IF(OFFSET(Data!$A$1,MATCH($D361,Data!$CG:$CG,0)-1,MATCH($E361&amp;"/"&amp;V$1,Data!$1:$1,0)-1)=0,"",OFFSET(Data!$A$1,MATCH($D361,Data!$CG:$CG,0)-1,MATCH($E361&amp;"/"&amp;V$1,Data!$1:$1,0)-1)))</f>
        <v/>
      </c>
      <c r="W361" s="269" t="str">
        <f ca="1">IF(ISERROR(OFFSET(Data!$A$1,MATCH($D361,Data!$CG:$CG,0)-1,MATCH($E361&amp;"/"&amp;W$1,Data!$1:$1,0)-1))=TRUE,"",IF(OFFSET(Data!$A$1,MATCH($D361,Data!$CG:$CG,0)-1,MATCH($E361&amp;"/"&amp;W$1,Data!$1:$1,0)-1)=0,"",OFFSET(Data!$A$1,MATCH($D361,Data!$CG:$CG,0)-1,MATCH($E361&amp;"/"&amp;W$1,Data!$1:$1,0)-1)))</f>
        <v/>
      </c>
      <c r="X361" s="252" t="str">
        <f ca="1">IF(ISERROR(OFFSET(Data!$A$1,MATCH($D361,Data!$CG:$CG,0)-1,MATCH($E361&amp;"/"&amp;X$1,Data!$1:$1,0)-1))=TRUE,"",IF(OFFSET(Data!$A$1,MATCH($D361,Data!$CG:$CG,0)-1,MATCH($E361&amp;"/"&amp;X$1,Data!$1:$1,0)-1)=0,"",OFFSET(Data!$A$1,MATCH($D361,Data!$CG:$CG,0)-1,MATCH($E361&amp;"/"&amp;X$1,Data!$1:$1,0)-1)))</f>
        <v/>
      </c>
      <c r="Y361" s="252" t="str">
        <f ca="1">IF(ISERROR(OFFSET(Data!$A$1,MATCH($D361,Data!$CG:$CG,0)-1,MATCH($E361&amp;"/"&amp;Y$1,Data!$1:$1,0)-1))=TRUE,"",IF(OFFSET(Data!$A$1,MATCH($D361,Data!$CG:$CG,0)-1,MATCH($E361&amp;"/"&amp;Y$1,Data!$1:$1,0)-1)=0,"",OFFSET(Data!$A$1,MATCH($D361,Data!$CG:$CG,0)-1,MATCH($E361&amp;"/"&amp;Y$1,Data!$1:$1,0)-1)))</f>
        <v/>
      </c>
      <c r="Z361" s="252" t="str">
        <f ca="1">IF(ISERROR(OFFSET(Data!$A$1,MATCH($D361,Data!$CG:$CG,0)-1,MATCH($E361&amp;"/"&amp;Z$1,Data!$1:$1,0)-1))=TRUE,"",IF(OFFSET(Data!$A$1,MATCH($D361,Data!$CG:$CG,0)-1,MATCH($E361&amp;"/"&amp;Z$1,Data!$1:$1,0)-1)=0,"",OFFSET(Data!$A$1,MATCH($D361,Data!$CG:$CG,0)-1,MATCH($E361&amp;"/"&amp;Z$1,Data!$1:$1,0)-1)))</f>
        <v/>
      </c>
      <c r="AA361" s="252" t="str">
        <f ca="1">IF(ISERROR(OFFSET(Data!$A$1,MATCH($D361,Data!$CG:$CG,0)-1,MATCH($E361&amp;"/"&amp;AA$1,Data!$1:$1,0)-1))=TRUE,"",IF(OFFSET(Data!$A$1,MATCH($D361,Data!$CG:$CG,0)-1,MATCH($E361&amp;"/"&amp;AA$1,Data!$1:$1,0)-1)=0,"",OFFSET(Data!$A$1,MATCH($D361,Data!$CG:$CG,0)-1,MATCH($E361&amp;"/"&amp;AA$1,Data!$1:$1,0)-1)))</f>
        <v/>
      </c>
      <c r="AB361" s="252" t="str">
        <f ca="1">IF(ISERROR(OFFSET(Data!$A$1,MATCH($D361,Data!$CG:$CG,0)-1,MATCH($E361&amp;"/"&amp;AB$1,Data!$1:$1,0)-1))=TRUE,"",IF(OFFSET(Data!$A$1,MATCH($D361,Data!$CG:$CG,0)-1,MATCH($E361&amp;"/"&amp;AB$1,Data!$1:$1,0)-1)=0,"",OFFSET(Data!$A$1,MATCH($D361,Data!$CG:$CG,0)-1,MATCH($E361&amp;"/"&amp;AB$1,Data!$1:$1,0)-1)))</f>
        <v/>
      </c>
      <c r="AC361" s="252" t="str">
        <f ca="1">IF(ISERROR(OFFSET(Data!$A$1,MATCH($D361,Data!$CG:$CG,0)-1,MATCH($E361&amp;"/"&amp;AC$1,Data!$1:$1,0)-1))=TRUE,"",IF(OFFSET(Data!$A$1,MATCH($D361,Data!$CG:$CG,0)-1,MATCH($E361&amp;"/"&amp;AC$1,Data!$1:$1,0)-1)=0,"",OFFSET(Data!$A$1,MATCH($D361,Data!$CG:$CG,0)-1,MATCH($E361&amp;"/"&amp;AC$1,Data!$1:$1,0)-1)))</f>
        <v/>
      </c>
      <c r="AD361" s="252" t="str">
        <f ca="1">IF(ISERROR(OFFSET(Data!$A$1,MATCH($D361,Data!$CG:$CG,0)-1,MATCH($E361&amp;"/"&amp;AD$1,Data!$1:$1,0)-1))=TRUE,"",IF(OFFSET(Data!$A$1,MATCH($D361,Data!$CG:$CG,0)-1,MATCH($E361&amp;"/"&amp;AD$1,Data!$1:$1,0)-1)=0,"",OFFSET(Data!$A$1,MATCH($D361,Data!$CG:$CG,0)-1,MATCH($E361&amp;"/"&amp;AD$1,Data!$1:$1,0)-1)))</f>
        <v/>
      </c>
      <c r="AE361" s="252" t="str">
        <f ca="1">IF(ISERROR(OFFSET(Data!$A$1,MATCH($D361,Data!$CG:$CG,0)-1,MATCH($E361&amp;"/"&amp;AE$1,Data!$1:$1,0)-1))=TRUE,"",IF(OFFSET(Data!$A$1,MATCH($D361,Data!$CG:$CG,0)-1,MATCH($E361&amp;"/"&amp;AE$1,Data!$1:$1,0)-1)=0,"",OFFSET(Data!$A$1,MATCH($D361,Data!$CG:$CG,0)-1,MATCH($E361&amp;"/"&amp;AE$1,Data!$1:$1,0)-1)))</f>
        <v/>
      </c>
      <c r="AF361" s="253" t="str">
        <f ca="1">IF(ISERROR(OFFSET(Data!$A$1,MATCH($D361,Data!$CG:$CG,0)-1,MATCH($E361&amp;"/"&amp;AF$1,Data!$1:$1,0)-1))=TRUE,"",IF(OFFSET(Data!$A$1,MATCH($D361,Data!$CG:$CG,0)-1,MATCH($E361&amp;"/"&amp;AF$1,Data!$1:$1,0)-1)=0,"",OFFSET(Data!$A$1,MATCH($D361,Data!$CG:$CG,0)-1,MATCH($E361&amp;"/"&amp;AF$1,Data!$1:$1,0)-1)))</f>
        <v/>
      </c>
      <c r="AG361" s="188">
        <f t="shared" ca="1" si="9"/>
        <v>0</v>
      </c>
      <c r="AH361" s="208">
        <f ca="1">SUM(AG359:AG361)</f>
        <v>0</v>
      </c>
    </row>
    <row r="362" spans="1:34" ht="15.75" hidden="1" customHeight="1" x14ac:dyDescent="0.25">
      <c r="A362" s="446"/>
      <c r="B362" s="469"/>
      <c r="C362" s="472"/>
      <c r="D362" s="50" t="e">
        <f>IF(C362&lt;&gt;"",C362,D361)</f>
        <v>#N/A</v>
      </c>
      <c r="E362" s="51" t="s">
        <v>24</v>
      </c>
      <c r="F362" s="254" t="str">
        <f ca="1">IF(ISERROR(OFFSET(Data!$A$1,MATCH($D362,Data!$CG:$CG,0)-1,MATCH($E362&amp;"/"&amp;F$1,Data!$1:$1,0)-1))=TRUE,"",IF(OFFSET(Data!$A$1,MATCH($D362,Data!$CG:$CG,0)-1,MATCH($E362&amp;"/"&amp;F$1,Data!$1:$1,0)-1)=0,"",OFFSET(Data!$A$1,MATCH($D362,Data!$CG:$CG,0)-1,MATCH($E362&amp;"/"&amp;F$1,Data!$1:$1,0)-1)))</f>
        <v/>
      </c>
      <c r="G362" s="252" t="str">
        <f ca="1">IF(ISERROR(OFFSET(Data!$A$1,MATCH($D362,Data!$CG:$CG,0)-1,MATCH($E362&amp;"/"&amp;G$1,Data!$1:$1,0)-1))=TRUE,"",IF(OFFSET(Data!$A$1,MATCH($D362,Data!$CG:$CG,0)-1,MATCH($E362&amp;"/"&amp;G$1,Data!$1:$1,0)-1)=0,"",OFFSET(Data!$A$1,MATCH($D362,Data!$CG:$CG,0)-1,MATCH($E362&amp;"/"&amp;G$1,Data!$1:$1,0)-1)))</f>
        <v/>
      </c>
      <c r="H362" s="252" t="str">
        <f ca="1">IF(ISERROR(OFFSET(Data!$A$1,MATCH($D362,Data!$CG:$CG,0)-1,MATCH($E362&amp;"/"&amp;H$1,Data!$1:$1,0)-1))=TRUE,"",IF(OFFSET(Data!$A$1,MATCH($D362,Data!$CG:$CG,0)-1,MATCH($E362&amp;"/"&amp;H$1,Data!$1:$1,0)-1)=0,"",OFFSET(Data!$A$1,MATCH($D362,Data!$CG:$CG,0)-1,MATCH($E362&amp;"/"&amp;H$1,Data!$1:$1,0)-1)))</f>
        <v/>
      </c>
      <c r="I362" s="252" t="str">
        <f ca="1">IF(ISERROR(OFFSET(Data!$A$1,MATCH($D362,Data!$CG:$CG,0)-1,MATCH($E362&amp;"/"&amp;I$1,Data!$1:$1,0)-1))=TRUE,"",IF(OFFSET(Data!$A$1,MATCH($D362,Data!$CG:$CG,0)-1,MATCH($E362&amp;"/"&amp;I$1,Data!$1:$1,0)-1)=0,"",OFFSET(Data!$A$1,MATCH($D362,Data!$CG:$CG,0)-1,MATCH($E362&amp;"/"&amp;I$1,Data!$1:$1,0)-1)))</f>
        <v/>
      </c>
      <c r="J362" s="252" t="str">
        <f ca="1">IF(ISERROR(OFFSET(Data!$A$1,MATCH($D362,Data!$CG:$CG,0)-1,MATCH($E362&amp;"/"&amp;J$1,Data!$1:$1,0)-1))=TRUE,"",IF(OFFSET(Data!$A$1,MATCH($D362,Data!$CG:$CG,0)-1,MATCH($E362&amp;"/"&amp;J$1,Data!$1:$1,0)-1)=0,"",OFFSET(Data!$A$1,MATCH($D362,Data!$CG:$CG,0)-1,MATCH($E362&amp;"/"&amp;J$1,Data!$1:$1,0)-1)))</f>
        <v/>
      </c>
      <c r="K362" s="252" t="str">
        <f ca="1">IF(ISERROR(OFFSET(Data!$A$1,MATCH($D362,Data!$CG:$CG,0)-1,MATCH($E362&amp;"/"&amp;K$1,Data!$1:$1,0)-1))=TRUE,"",IF(OFFSET(Data!$A$1,MATCH($D362,Data!$CG:$CG,0)-1,MATCH($E362&amp;"/"&amp;K$1,Data!$1:$1,0)-1)=0,"",OFFSET(Data!$A$1,MATCH($D362,Data!$CG:$CG,0)-1,MATCH($E362&amp;"/"&amp;K$1,Data!$1:$1,0)-1)))</f>
        <v/>
      </c>
      <c r="L362" s="252" t="str">
        <f ca="1">IF(ISERROR(OFFSET(Data!$A$1,MATCH($D362,Data!$CG:$CG,0)-1,MATCH($E362&amp;"/"&amp;L$1,Data!$1:$1,0)-1))=TRUE,"",IF(OFFSET(Data!$A$1,MATCH($D362,Data!$CG:$CG,0)-1,MATCH($E362&amp;"/"&amp;L$1,Data!$1:$1,0)-1)=0,"",OFFSET(Data!$A$1,MATCH($D362,Data!$CG:$CG,0)-1,MATCH($E362&amp;"/"&amp;L$1,Data!$1:$1,0)-1)))</f>
        <v/>
      </c>
      <c r="M362" s="252" t="str">
        <f ca="1">IF(ISERROR(OFFSET(Data!$A$1,MATCH($D362,Data!$CG:$CG,0)-1,MATCH($E362&amp;"/"&amp;M$1,Data!$1:$1,0)-1))=TRUE,"",IF(OFFSET(Data!$A$1,MATCH($D362,Data!$CG:$CG,0)-1,MATCH($E362&amp;"/"&amp;M$1,Data!$1:$1,0)-1)=0,"",OFFSET(Data!$A$1,MATCH($D362,Data!$CG:$CG,0)-1,MATCH($E362&amp;"/"&amp;M$1,Data!$1:$1,0)-1)))</f>
        <v/>
      </c>
      <c r="N362" s="252" t="str">
        <f ca="1">IF(ISERROR(OFFSET(Data!$A$1,MATCH($D362,Data!$CG:$CG,0)-1,MATCH($E362&amp;"/"&amp;N$1,Data!$1:$1,0)-1))=TRUE,"",IF(OFFSET(Data!$A$1,MATCH($D362,Data!$CG:$CG,0)-1,MATCH($E362&amp;"/"&amp;N$1,Data!$1:$1,0)-1)=0,"",OFFSET(Data!$A$1,MATCH($D362,Data!$CG:$CG,0)-1,MATCH($E362&amp;"/"&amp;N$1,Data!$1:$1,0)-1)))</f>
        <v/>
      </c>
      <c r="O362" s="252" t="str">
        <f ca="1">IF(ISERROR(OFFSET(Data!$A$1,MATCH($D362,Data!$CG:$CG,0)-1,MATCH($E362&amp;"/"&amp;O$1,Data!$1:$1,0)-1))=TRUE,"",IF(OFFSET(Data!$A$1,MATCH($D362,Data!$CG:$CG,0)-1,MATCH($E362&amp;"/"&amp;O$1,Data!$1:$1,0)-1)=0,"",OFFSET(Data!$A$1,MATCH($D362,Data!$CG:$CG,0)-1,MATCH($E362&amp;"/"&amp;O$1,Data!$1:$1,0)-1)))</f>
        <v/>
      </c>
      <c r="P362" s="252" t="str">
        <f ca="1">IF(ISERROR(OFFSET(Data!$A$1,MATCH($D362,Data!$CG:$CG,0)-1,MATCH($E362&amp;"/"&amp;P$1,Data!$1:$1,0)-1))=TRUE,"",IF(OFFSET(Data!$A$1,MATCH($D362,Data!$CG:$CG,0)-1,MATCH($E362&amp;"/"&amp;P$1,Data!$1:$1,0)-1)=0,"",OFFSET(Data!$A$1,MATCH($D362,Data!$CG:$CG,0)-1,MATCH($E362&amp;"/"&amp;P$1,Data!$1:$1,0)-1)))</f>
        <v/>
      </c>
      <c r="Q362" s="252" t="str">
        <f ca="1">IF(ISERROR(OFFSET(Data!$A$1,MATCH($D362,Data!$CG:$CG,0)-1,MATCH($E362&amp;"/"&amp;Q$1,Data!$1:$1,0)-1))=TRUE,"",IF(OFFSET(Data!$A$1,MATCH($D362,Data!$CG:$CG,0)-1,MATCH($E362&amp;"/"&amp;Q$1,Data!$1:$1,0)-1)=0,"",OFFSET(Data!$A$1,MATCH($D362,Data!$CG:$CG,0)-1,MATCH($E362&amp;"/"&amp;Q$1,Data!$1:$1,0)-1)))</f>
        <v/>
      </c>
      <c r="R362" s="252" t="str">
        <f ca="1">IF(ISERROR(OFFSET(Data!$A$1,MATCH($D362,Data!$CG:$CG,0)-1,MATCH($E362&amp;"/"&amp;R$1,Data!$1:$1,0)-1))=TRUE,"",IF(OFFSET(Data!$A$1,MATCH($D362,Data!$CG:$CG,0)-1,MATCH($E362&amp;"/"&amp;R$1,Data!$1:$1,0)-1)=0,"",OFFSET(Data!$A$1,MATCH($D362,Data!$CG:$CG,0)-1,MATCH($E362&amp;"/"&amp;R$1,Data!$1:$1,0)-1)))</f>
        <v/>
      </c>
      <c r="S362" s="252" t="str">
        <f ca="1">IF(ISERROR(OFFSET(Data!$A$1,MATCH($D362,Data!$CG:$CG,0)-1,MATCH($E362&amp;"/"&amp;S$1,Data!$1:$1,0)-1))=TRUE,"",IF(OFFSET(Data!$A$1,MATCH($D362,Data!$CG:$CG,0)-1,MATCH($E362&amp;"/"&amp;S$1,Data!$1:$1,0)-1)=0,"",OFFSET(Data!$A$1,MATCH($D362,Data!$CG:$CG,0)-1,MATCH($E362&amp;"/"&amp;S$1,Data!$1:$1,0)-1)))</f>
        <v/>
      </c>
      <c r="T362" s="252" t="str">
        <f ca="1">IF(ISERROR(OFFSET(Data!$A$1,MATCH($D362,Data!$CG:$CG,0)-1,MATCH($E362&amp;"/"&amp;T$1,Data!$1:$1,0)-1))=TRUE,"",IF(OFFSET(Data!$A$1,MATCH($D362,Data!$CG:$CG,0)-1,MATCH($E362&amp;"/"&amp;T$1,Data!$1:$1,0)-1)=0,"",OFFSET(Data!$A$1,MATCH($D362,Data!$CG:$CG,0)-1,MATCH($E362&amp;"/"&amp;T$1,Data!$1:$1,0)-1)))</f>
        <v/>
      </c>
      <c r="U362" s="252" t="str">
        <f ca="1">IF(ISERROR(OFFSET(Data!$A$1,MATCH($D362,Data!$CG:$CG,0)-1,MATCH($E362&amp;"/"&amp;U$1,Data!$1:$1,0)-1))=TRUE,"",IF(OFFSET(Data!$A$1,MATCH($D362,Data!$CG:$CG,0)-1,MATCH($E362&amp;"/"&amp;U$1,Data!$1:$1,0)-1)=0,"",OFFSET(Data!$A$1,MATCH($D362,Data!$CG:$CG,0)-1,MATCH($E362&amp;"/"&amp;U$1,Data!$1:$1,0)-1)))</f>
        <v/>
      </c>
      <c r="V362" s="252" t="str">
        <f ca="1">IF(ISERROR(OFFSET(Data!$A$1,MATCH($D362,Data!$CG:$CG,0)-1,MATCH($E362&amp;"/"&amp;V$1,Data!$1:$1,0)-1))=TRUE,"",IF(OFFSET(Data!$A$1,MATCH($D362,Data!$CG:$CG,0)-1,MATCH($E362&amp;"/"&amp;V$1,Data!$1:$1,0)-1)=0,"",OFFSET(Data!$A$1,MATCH($D362,Data!$CG:$CG,0)-1,MATCH($E362&amp;"/"&amp;V$1,Data!$1:$1,0)-1)))</f>
        <v/>
      </c>
      <c r="W362" s="269" t="str">
        <f ca="1">IF(ISERROR(OFFSET(Data!$A$1,MATCH($D362,Data!$CG:$CG,0)-1,MATCH($E362&amp;"/"&amp;W$1,Data!$1:$1,0)-1))=TRUE,"",IF(OFFSET(Data!$A$1,MATCH($D362,Data!$CG:$CG,0)-1,MATCH($E362&amp;"/"&amp;W$1,Data!$1:$1,0)-1)=0,"",OFFSET(Data!$A$1,MATCH($D362,Data!$CG:$CG,0)-1,MATCH($E362&amp;"/"&amp;W$1,Data!$1:$1,0)-1)))</f>
        <v/>
      </c>
      <c r="X362" s="252" t="str">
        <f ca="1">IF(ISERROR(OFFSET(Data!$A$1,MATCH($D362,Data!$CG:$CG,0)-1,MATCH($E362&amp;"/"&amp;X$1,Data!$1:$1,0)-1))=TRUE,"",IF(OFFSET(Data!$A$1,MATCH($D362,Data!$CG:$CG,0)-1,MATCH($E362&amp;"/"&amp;X$1,Data!$1:$1,0)-1)=0,"",OFFSET(Data!$A$1,MATCH($D362,Data!$CG:$CG,0)-1,MATCH($E362&amp;"/"&amp;X$1,Data!$1:$1,0)-1)))</f>
        <v/>
      </c>
      <c r="Y362" s="252" t="str">
        <f ca="1">IF(ISERROR(OFFSET(Data!$A$1,MATCH($D362,Data!$CG:$CG,0)-1,MATCH($E362&amp;"/"&amp;Y$1,Data!$1:$1,0)-1))=TRUE,"",IF(OFFSET(Data!$A$1,MATCH($D362,Data!$CG:$CG,0)-1,MATCH($E362&amp;"/"&amp;Y$1,Data!$1:$1,0)-1)=0,"",OFFSET(Data!$A$1,MATCH($D362,Data!$CG:$CG,0)-1,MATCH($E362&amp;"/"&amp;Y$1,Data!$1:$1,0)-1)))</f>
        <v/>
      </c>
      <c r="Z362" s="252" t="str">
        <f ca="1">IF(ISERROR(OFFSET(Data!$A$1,MATCH($D362,Data!$CG:$CG,0)-1,MATCH($E362&amp;"/"&amp;Z$1,Data!$1:$1,0)-1))=TRUE,"",IF(OFFSET(Data!$A$1,MATCH($D362,Data!$CG:$CG,0)-1,MATCH($E362&amp;"/"&amp;Z$1,Data!$1:$1,0)-1)=0,"",OFFSET(Data!$A$1,MATCH($D362,Data!$CG:$CG,0)-1,MATCH($E362&amp;"/"&amp;Z$1,Data!$1:$1,0)-1)))</f>
        <v/>
      </c>
      <c r="AA362" s="252" t="str">
        <f ca="1">IF(ISERROR(OFFSET(Data!$A$1,MATCH($D362,Data!$CG:$CG,0)-1,MATCH($E362&amp;"/"&amp;AA$1,Data!$1:$1,0)-1))=TRUE,"",IF(OFFSET(Data!$A$1,MATCH($D362,Data!$CG:$CG,0)-1,MATCH($E362&amp;"/"&amp;AA$1,Data!$1:$1,0)-1)=0,"",OFFSET(Data!$A$1,MATCH($D362,Data!$CG:$CG,0)-1,MATCH($E362&amp;"/"&amp;AA$1,Data!$1:$1,0)-1)))</f>
        <v/>
      </c>
      <c r="AB362" s="252" t="str">
        <f ca="1">IF(ISERROR(OFFSET(Data!$A$1,MATCH($D362,Data!$CG:$CG,0)-1,MATCH($E362&amp;"/"&amp;AB$1,Data!$1:$1,0)-1))=TRUE,"",IF(OFFSET(Data!$A$1,MATCH($D362,Data!$CG:$CG,0)-1,MATCH($E362&amp;"/"&amp;AB$1,Data!$1:$1,0)-1)=0,"",OFFSET(Data!$A$1,MATCH($D362,Data!$CG:$CG,0)-1,MATCH($E362&amp;"/"&amp;AB$1,Data!$1:$1,0)-1)))</f>
        <v/>
      </c>
      <c r="AC362" s="252" t="str">
        <f ca="1">IF(ISERROR(OFFSET(Data!$A$1,MATCH($D362,Data!$CG:$CG,0)-1,MATCH($E362&amp;"/"&amp;AC$1,Data!$1:$1,0)-1))=TRUE,"",IF(OFFSET(Data!$A$1,MATCH($D362,Data!$CG:$CG,0)-1,MATCH($E362&amp;"/"&amp;AC$1,Data!$1:$1,0)-1)=0,"",OFFSET(Data!$A$1,MATCH($D362,Data!$CG:$CG,0)-1,MATCH($E362&amp;"/"&amp;AC$1,Data!$1:$1,0)-1)))</f>
        <v/>
      </c>
      <c r="AD362" s="252" t="str">
        <f ca="1">IF(ISERROR(OFFSET(Data!$A$1,MATCH($D362,Data!$CG:$CG,0)-1,MATCH($E362&amp;"/"&amp;AD$1,Data!$1:$1,0)-1))=TRUE,"",IF(OFFSET(Data!$A$1,MATCH($D362,Data!$CG:$CG,0)-1,MATCH($E362&amp;"/"&amp;AD$1,Data!$1:$1,0)-1)=0,"",OFFSET(Data!$A$1,MATCH($D362,Data!$CG:$CG,0)-1,MATCH($E362&amp;"/"&amp;AD$1,Data!$1:$1,0)-1)))</f>
        <v/>
      </c>
      <c r="AE362" s="252" t="str">
        <f ca="1">IF(ISERROR(OFFSET(Data!$A$1,MATCH($D362,Data!$CG:$CG,0)-1,MATCH($E362&amp;"/"&amp;AE$1,Data!$1:$1,0)-1))=TRUE,"",IF(OFFSET(Data!$A$1,MATCH($D362,Data!$CG:$CG,0)-1,MATCH($E362&amp;"/"&amp;AE$1,Data!$1:$1,0)-1)=0,"",OFFSET(Data!$A$1,MATCH($D362,Data!$CG:$CG,0)-1,MATCH($E362&amp;"/"&amp;AE$1,Data!$1:$1,0)-1)))</f>
        <v/>
      </c>
      <c r="AF362" s="253" t="str">
        <f ca="1">IF(ISERROR(OFFSET(Data!$A$1,MATCH($D362,Data!$CG:$CG,0)-1,MATCH($E362&amp;"/"&amp;AF$1,Data!$1:$1,0)-1))=TRUE,"",IF(OFFSET(Data!$A$1,MATCH($D362,Data!$CG:$CG,0)-1,MATCH($E362&amp;"/"&amp;AF$1,Data!$1:$1,0)-1)=0,"",OFFSET(Data!$A$1,MATCH($D362,Data!$CG:$CG,0)-1,MATCH($E362&amp;"/"&amp;AF$1,Data!$1:$1,0)-1)))</f>
        <v/>
      </c>
      <c r="AG362" s="188">
        <f t="shared" ca="1" si="9"/>
        <v>0</v>
      </c>
      <c r="AH362" s="208">
        <f ca="1">SUM(AG359:AG362)</f>
        <v>0</v>
      </c>
    </row>
    <row r="363" spans="1:34" ht="15.75" hidden="1" customHeight="1" thickBot="1" x14ac:dyDescent="0.3">
      <c r="A363" s="447"/>
      <c r="B363" s="470"/>
      <c r="C363" s="473"/>
      <c r="D363" s="52" t="e">
        <f>IF(C363&lt;&gt;"",C363,D362)</f>
        <v>#N/A</v>
      </c>
      <c r="E363" s="53" t="s">
        <v>25</v>
      </c>
      <c r="F363" s="255" t="str">
        <f ca="1">IF(ISERROR(OFFSET(Data!$A$1,MATCH($D363,Data!$CG:$CG,0)-1,MATCH($E363&amp;"/"&amp;F$1,Data!$1:$1,0)-1))=TRUE,"",IF(OFFSET(Data!$A$1,MATCH($D363,Data!$CG:$CG,0)-1,MATCH($E363&amp;"/"&amp;F$1,Data!$1:$1,0)-1)=0,"",OFFSET(Data!$A$1,MATCH($D363,Data!$CG:$CG,0)-1,MATCH($E363&amp;"/"&amp;F$1,Data!$1:$1,0)-1)))</f>
        <v/>
      </c>
      <c r="G363" s="256" t="str">
        <f ca="1">IF(ISERROR(OFFSET(Data!$A$1,MATCH($D363,Data!$CG:$CG,0)-1,MATCH($E363&amp;"/"&amp;G$1,Data!$1:$1,0)-1))=TRUE,"",IF(OFFSET(Data!$A$1,MATCH($D363,Data!$CG:$CG,0)-1,MATCH($E363&amp;"/"&amp;G$1,Data!$1:$1,0)-1)=0,"",OFFSET(Data!$A$1,MATCH($D363,Data!$CG:$CG,0)-1,MATCH($E363&amp;"/"&amp;G$1,Data!$1:$1,0)-1)))</f>
        <v/>
      </c>
      <c r="H363" s="256" t="str">
        <f ca="1">IF(ISERROR(OFFSET(Data!$A$1,MATCH($D363,Data!$CG:$CG,0)-1,MATCH($E363&amp;"/"&amp;H$1,Data!$1:$1,0)-1))=TRUE,"",IF(OFFSET(Data!$A$1,MATCH($D363,Data!$CG:$CG,0)-1,MATCH($E363&amp;"/"&amp;H$1,Data!$1:$1,0)-1)=0,"",OFFSET(Data!$A$1,MATCH($D363,Data!$CG:$CG,0)-1,MATCH($E363&amp;"/"&amp;H$1,Data!$1:$1,0)-1)))</f>
        <v/>
      </c>
      <c r="I363" s="256" t="str">
        <f ca="1">IF(ISERROR(OFFSET(Data!$A$1,MATCH($D363,Data!$CG:$CG,0)-1,MATCH($E363&amp;"/"&amp;I$1,Data!$1:$1,0)-1))=TRUE,"",IF(OFFSET(Data!$A$1,MATCH($D363,Data!$CG:$CG,0)-1,MATCH($E363&amp;"/"&amp;I$1,Data!$1:$1,0)-1)=0,"",OFFSET(Data!$A$1,MATCH($D363,Data!$CG:$CG,0)-1,MATCH($E363&amp;"/"&amp;I$1,Data!$1:$1,0)-1)))</f>
        <v/>
      </c>
      <c r="J363" s="256" t="str">
        <f ca="1">IF(ISERROR(OFFSET(Data!$A$1,MATCH($D363,Data!$CG:$CG,0)-1,MATCH($E363&amp;"/"&amp;J$1,Data!$1:$1,0)-1))=TRUE,"",IF(OFFSET(Data!$A$1,MATCH($D363,Data!$CG:$CG,0)-1,MATCH($E363&amp;"/"&amp;J$1,Data!$1:$1,0)-1)=0,"",OFFSET(Data!$A$1,MATCH($D363,Data!$CG:$CG,0)-1,MATCH($E363&amp;"/"&amp;J$1,Data!$1:$1,0)-1)))</f>
        <v/>
      </c>
      <c r="K363" s="256" t="str">
        <f ca="1">IF(ISERROR(OFFSET(Data!$A$1,MATCH($D363,Data!$CG:$CG,0)-1,MATCH($E363&amp;"/"&amp;K$1,Data!$1:$1,0)-1))=TRUE,"",IF(OFFSET(Data!$A$1,MATCH($D363,Data!$CG:$CG,0)-1,MATCH($E363&amp;"/"&amp;K$1,Data!$1:$1,0)-1)=0,"",OFFSET(Data!$A$1,MATCH($D363,Data!$CG:$CG,0)-1,MATCH($E363&amp;"/"&amp;K$1,Data!$1:$1,0)-1)))</f>
        <v/>
      </c>
      <c r="L363" s="256" t="str">
        <f ca="1">IF(ISERROR(OFFSET(Data!$A$1,MATCH($D363,Data!$CG:$CG,0)-1,MATCH($E363&amp;"/"&amp;L$1,Data!$1:$1,0)-1))=TRUE,"",IF(OFFSET(Data!$A$1,MATCH($D363,Data!$CG:$CG,0)-1,MATCH($E363&amp;"/"&amp;L$1,Data!$1:$1,0)-1)=0,"",OFFSET(Data!$A$1,MATCH($D363,Data!$CG:$CG,0)-1,MATCH($E363&amp;"/"&amp;L$1,Data!$1:$1,0)-1)))</f>
        <v/>
      </c>
      <c r="M363" s="256" t="str">
        <f ca="1">IF(ISERROR(OFFSET(Data!$A$1,MATCH($D363,Data!$CG:$CG,0)-1,MATCH($E363&amp;"/"&amp;M$1,Data!$1:$1,0)-1))=TRUE,"",IF(OFFSET(Data!$A$1,MATCH($D363,Data!$CG:$CG,0)-1,MATCH($E363&amp;"/"&amp;M$1,Data!$1:$1,0)-1)=0,"",OFFSET(Data!$A$1,MATCH($D363,Data!$CG:$CG,0)-1,MATCH($E363&amp;"/"&amp;M$1,Data!$1:$1,0)-1)))</f>
        <v/>
      </c>
      <c r="N363" s="256" t="str">
        <f ca="1">IF(ISERROR(OFFSET(Data!$A$1,MATCH($D363,Data!$CG:$CG,0)-1,MATCH($E363&amp;"/"&amp;N$1,Data!$1:$1,0)-1))=TRUE,"",IF(OFFSET(Data!$A$1,MATCH($D363,Data!$CG:$CG,0)-1,MATCH($E363&amp;"/"&amp;N$1,Data!$1:$1,0)-1)=0,"",OFFSET(Data!$A$1,MATCH($D363,Data!$CG:$CG,0)-1,MATCH($E363&amp;"/"&amp;N$1,Data!$1:$1,0)-1)))</f>
        <v/>
      </c>
      <c r="O363" s="256" t="str">
        <f ca="1">IF(ISERROR(OFFSET(Data!$A$1,MATCH($D363,Data!$CG:$CG,0)-1,MATCH($E363&amp;"/"&amp;O$1,Data!$1:$1,0)-1))=TRUE,"",IF(OFFSET(Data!$A$1,MATCH($D363,Data!$CG:$CG,0)-1,MATCH($E363&amp;"/"&amp;O$1,Data!$1:$1,0)-1)=0,"",OFFSET(Data!$A$1,MATCH($D363,Data!$CG:$CG,0)-1,MATCH($E363&amp;"/"&amp;O$1,Data!$1:$1,0)-1)))</f>
        <v/>
      </c>
      <c r="P363" s="256" t="str">
        <f ca="1">IF(ISERROR(OFFSET(Data!$A$1,MATCH($D363,Data!$CG:$CG,0)-1,MATCH($E363&amp;"/"&amp;P$1,Data!$1:$1,0)-1))=TRUE,"",IF(OFFSET(Data!$A$1,MATCH($D363,Data!$CG:$CG,0)-1,MATCH($E363&amp;"/"&amp;P$1,Data!$1:$1,0)-1)=0,"",OFFSET(Data!$A$1,MATCH($D363,Data!$CG:$CG,0)-1,MATCH($E363&amp;"/"&amp;P$1,Data!$1:$1,0)-1)))</f>
        <v/>
      </c>
      <c r="Q363" s="256" t="str">
        <f ca="1">IF(ISERROR(OFFSET(Data!$A$1,MATCH($D363,Data!$CG:$CG,0)-1,MATCH($E363&amp;"/"&amp;Q$1,Data!$1:$1,0)-1))=TRUE,"",IF(OFFSET(Data!$A$1,MATCH($D363,Data!$CG:$CG,0)-1,MATCH($E363&amp;"/"&amp;Q$1,Data!$1:$1,0)-1)=0,"",OFFSET(Data!$A$1,MATCH($D363,Data!$CG:$CG,0)-1,MATCH($E363&amp;"/"&amp;Q$1,Data!$1:$1,0)-1)))</f>
        <v/>
      </c>
      <c r="R363" s="256" t="str">
        <f ca="1">IF(ISERROR(OFFSET(Data!$A$1,MATCH($D363,Data!$CG:$CG,0)-1,MATCH($E363&amp;"/"&amp;R$1,Data!$1:$1,0)-1))=TRUE,"",IF(OFFSET(Data!$A$1,MATCH($D363,Data!$CG:$CG,0)-1,MATCH($E363&amp;"/"&amp;R$1,Data!$1:$1,0)-1)=0,"",OFFSET(Data!$A$1,MATCH($D363,Data!$CG:$CG,0)-1,MATCH($E363&amp;"/"&amp;R$1,Data!$1:$1,0)-1)))</f>
        <v/>
      </c>
      <c r="S363" s="256" t="str">
        <f ca="1">IF(ISERROR(OFFSET(Data!$A$1,MATCH($D363,Data!$CG:$CG,0)-1,MATCH($E363&amp;"/"&amp;S$1,Data!$1:$1,0)-1))=TRUE,"",IF(OFFSET(Data!$A$1,MATCH($D363,Data!$CG:$CG,0)-1,MATCH($E363&amp;"/"&amp;S$1,Data!$1:$1,0)-1)=0,"",OFFSET(Data!$A$1,MATCH($D363,Data!$CG:$CG,0)-1,MATCH($E363&amp;"/"&amp;S$1,Data!$1:$1,0)-1)))</f>
        <v/>
      </c>
      <c r="T363" s="256" t="str">
        <f ca="1">IF(ISERROR(OFFSET(Data!$A$1,MATCH($D363,Data!$CG:$CG,0)-1,MATCH($E363&amp;"/"&amp;T$1,Data!$1:$1,0)-1))=TRUE,"",IF(OFFSET(Data!$A$1,MATCH($D363,Data!$CG:$CG,0)-1,MATCH($E363&amp;"/"&amp;T$1,Data!$1:$1,0)-1)=0,"",OFFSET(Data!$A$1,MATCH($D363,Data!$CG:$CG,0)-1,MATCH($E363&amp;"/"&amp;T$1,Data!$1:$1,0)-1)))</f>
        <v/>
      </c>
      <c r="U363" s="256" t="str">
        <f ca="1">IF(ISERROR(OFFSET(Data!$A$1,MATCH($D363,Data!$CG:$CG,0)-1,MATCH($E363&amp;"/"&amp;U$1,Data!$1:$1,0)-1))=TRUE,"",IF(OFFSET(Data!$A$1,MATCH($D363,Data!$CG:$CG,0)-1,MATCH($E363&amp;"/"&amp;U$1,Data!$1:$1,0)-1)=0,"",OFFSET(Data!$A$1,MATCH($D363,Data!$CG:$CG,0)-1,MATCH($E363&amp;"/"&amp;U$1,Data!$1:$1,0)-1)))</f>
        <v/>
      </c>
      <c r="V363" s="256" t="str">
        <f ca="1">IF(ISERROR(OFFSET(Data!$A$1,MATCH($D363,Data!$CG:$CG,0)-1,MATCH($E363&amp;"/"&amp;V$1,Data!$1:$1,0)-1))=TRUE,"",IF(OFFSET(Data!$A$1,MATCH($D363,Data!$CG:$CG,0)-1,MATCH($E363&amp;"/"&amp;V$1,Data!$1:$1,0)-1)=0,"",OFFSET(Data!$A$1,MATCH($D363,Data!$CG:$CG,0)-1,MATCH($E363&amp;"/"&amp;V$1,Data!$1:$1,0)-1)))</f>
        <v/>
      </c>
      <c r="W363" s="257" t="str">
        <f ca="1">IF(ISERROR(OFFSET(Data!$A$1,MATCH($D363,Data!$CG:$CG,0)-1,MATCH($E363&amp;"/"&amp;W$1,Data!$1:$1,0)-1))=TRUE,"",IF(OFFSET(Data!$A$1,MATCH($D363,Data!$CG:$CG,0)-1,MATCH($E363&amp;"/"&amp;W$1,Data!$1:$1,0)-1)=0,"",OFFSET(Data!$A$1,MATCH($D363,Data!$CG:$CG,0)-1,MATCH($E363&amp;"/"&amp;W$1,Data!$1:$1,0)-1)))</f>
        <v/>
      </c>
      <c r="X363" s="256" t="str">
        <f ca="1">IF(ISERROR(OFFSET(Data!$A$1,MATCH($D363,Data!$CG:$CG,0)-1,MATCH($E363&amp;"/"&amp;X$1,Data!$1:$1,0)-1))=TRUE,"",IF(OFFSET(Data!$A$1,MATCH($D363,Data!$CG:$CG,0)-1,MATCH($E363&amp;"/"&amp;X$1,Data!$1:$1,0)-1)=0,"",OFFSET(Data!$A$1,MATCH($D363,Data!$CG:$CG,0)-1,MATCH($E363&amp;"/"&amp;X$1,Data!$1:$1,0)-1)))</f>
        <v/>
      </c>
      <c r="Y363" s="256" t="str">
        <f ca="1">IF(ISERROR(OFFSET(Data!$A$1,MATCH($D363,Data!$CG:$CG,0)-1,MATCH($E363&amp;"/"&amp;Y$1,Data!$1:$1,0)-1))=TRUE,"",IF(OFFSET(Data!$A$1,MATCH($D363,Data!$CG:$CG,0)-1,MATCH($E363&amp;"/"&amp;Y$1,Data!$1:$1,0)-1)=0,"",OFFSET(Data!$A$1,MATCH($D363,Data!$CG:$CG,0)-1,MATCH($E363&amp;"/"&amp;Y$1,Data!$1:$1,0)-1)))</f>
        <v/>
      </c>
      <c r="Z363" s="256" t="str">
        <f ca="1">IF(ISERROR(OFFSET(Data!$A$1,MATCH($D363,Data!$CG:$CG,0)-1,MATCH($E363&amp;"/"&amp;Z$1,Data!$1:$1,0)-1))=TRUE,"",IF(OFFSET(Data!$A$1,MATCH($D363,Data!$CG:$CG,0)-1,MATCH($E363&amp;"/"&amp;Z$1,Data!$1:$1,0)-1)=0,"",OFFSET(Data!$A$1,MATCH($D363,Data!$CG:$CG,0)-1,MATCH($E363&amp;"/"&amp;Z$1,Data!$1:$1,0)-1)))</f>
        <v/>
      </c>
      <c r="AA363" s="256" t="str">
        <f ca="1">IF(ISERROR(OFFSET(Data!$A$1,MATCH($D363,Data!$CG:$CG,0)-1,MATCH($E363&amp;"/"&amp;AA$1,Data!$1:$1,0)-1))=TRUE,"",IF(OFFSET(Data!$A$1,MATCH($D363,Data!$CG:$CG,0)-1,MATCH($E363&amp;"/"&amp;AA$1,Data!$1:$1,0)-1)=0,"",OFFSET(Data!$A$1,MATCH($D363,Data!$CG:$CG,0)-1,MATCH($E363&amp;"/"&amp;AA$1,Data!$1:$1,0)-1)))</f>
        <v/>
      </c>
      <c r="AB363" s="256" t="str">
        <f ca="1">IF(ISERROR(OFFSET(Data!$A$1,MATCH($D363,Data!$CG:$CG,0)-1,MATCH($E363&amp;"/"&amp;AB$1,Data!$1:$1,0)-1))=TRUE,"",IF(OFFSET(Data!$A$1,MATCH($D363,Data!$CG:$CG,0)-1,MATCH($E363&amp;"/"&amp;AB$1,Data!$1:$1,0)-1)=0,"",OFFSET(Data!$A$1,MATCH($D363,Data!$CG:$CG,0)-1,MATCH($E363&amp;"/"&amp;AB$1,Data!$1:$1,0)-1)))</f>
        <v/>
      </c>
      <c r="AC363" s="256" t="str">
        <f ca="1">IF(ISERROR(OFFSET(Data!$A$1,MATCH($D363,Data!$CG:$CG,0)-1,MATCH($E363&amp;"/"&amp;AC$1,Data!$1:$1,0)-1))=TRUE,"",IF(OFFSET(Data!$A$1,MATCH($D363,Data!$CG:$CG,0)-1,MATCH($E363&amp;"/"&amp;AC$1,Data!$1:$1,0)-1)=0,"",OFFSET(Data!$A$1,MATCH($D363,Data!$CG:$CG,0)-1,MATCH($E363&amp;"/"&amp;AC$1,Data!$1:$1,0)-1)))</f>
        <v/>
      </c>
      <c r="AD363" s="256" t="str">
        <f ca="1">IF(ISERROR(OFFSET(Data!$A$1,MATCH($D363,Data!$CG:$CG,0)-1,MATCH($E363&amp;"/"&amp;AD$1,Data!$1:$1,0)-1))=TRUE,"",IF(OFFSET(Data!$A$1,MATCH($D363,Data!$CG:$CG,0)-1,MATCH($E363&amp;"/"&amp;AD$1,Data!$1:$1,0)-1)=0,"",OFFSET(Data!$A$1,MATCH($D363,Data!$CG:$CG,0)-1,MATCH($E363&amp;"/"&amp;AD$1,Data!$1:$1,0)-1)))</f>
        <v/>
      </c>
      <c r="AE363" s="256" t="str">
        <f ca="1">IF(ISERROR(OFFSET(Data!$A$1,MATCH($D363,Data!$CG:$CG,0)-1,MATCH($E363&amp;"/"&amp;AE$1,Data!$1:$1,0)-1))=TRUE,"",IF(OFFSET(Data!$A$1,MATCH($D363,Data!$CG:$CG,0)-1,MATCH($E363&amp;"/"&amp;AE$1,Data!$1:$1,0)-1)=0,"",OFFSET(Data!$A$1,MATCH($D363,Data!$CG:$CG,0)-1,MATCH($E363&amp;"/"&amp;AE$1,Data!$1:$1,0)-1)))</f>
        <v/>
      </c>
      <c r="AF363" s="258" t="str">
        <f ca="1">IF(ISERROR(OFFSET(Data!$A$1,MATCH($D363,Data!$CG:$CG,0)-1,MATCH($E363&amp;"/"&amp;AF$1,Data!$1:$1,0)-1))=TRUE,"",IF(OFFSET(Data!$A$1,MATCH($D363,Data!$CG:$CG,0)-1,MATCH($E363&amp;"/"&amp;AF$1,Data!$1:$1,0)-1)=0,"",OFFSET(Data!$A$1,MATCH($D363,Data!$CG:$CG,0)-1,MATCH($E363&amp;"/"&amp;AF$1,Data!$1:$1,0)-1)))</f>
        <v/>
      </c>
      <c r="AG363" s="197">
        <f t="shared" ca="1" si="9"/>
        <v>0</v>
      </c>
      <c r="AH363" s="209">
        <f ca="1">SUM(AG359:AG363)</f>
        <v>0</v>
      </c>
    </row>
    <row r="364" spans="1:34" ht="15" hidden="1" customHeight="1" x14ac:dyDescent="0.25">
      <c r="A364" s="445">
        <v>72</v>
      </c>
      <c r="B364" s="468" t="e">
        <f>INDEX(Data!CI:CI,MATCH("M"&amp;A364,Data!A:A,0))</f>
        <v>#N/A</v>
      </c>
      <c r="C364" s="471" t="e">
        <f>INDEX(Data!CG:CG,MATCH("M"&amp;A364,Data!A:A,0))</f>
        <v>#N/A</v>
      </c>
      <c r="D364" s="48" t="e">
        <f>IF(C364&lt;&gt;"",C364,#REF!)</f>
        <v>#N/A</v>
      </c>
      <c r="E364" s="49" t="s">
        <v>21</v>
      </c>
      <c r="F364" s="271" t="str">
        <f ca="1">IF(ISERROR(OFFSET(Data!$A$1,MATCH($D364,Data!$CG:$CG,0)-1,MATCH($E364&amp;"/"&amp;F$1,Data!$1:$1,0)-1))=TRUE,"",IF(OFFSET(Data!$A$1,MATCH($D364,Data!$CG:$CG,0)-1,MATCH($E364&amp;"/"&amp;F$1,Data!$1:$1,0)-1)=0,"",OFFSET(Data!$A$1,MATCH($D364,Data!$CG:$CG,0)-1,MATCH($E364&amp;"/"&amp;F$1,Data!$1:$1,0)-1)))</f>
        <v/>
      </c>
      <c r="G364" s="250" t="str">
        <f ca="1">IF(ISERROR(OFFSET(Data!$A$1,MATCH($D364,Data!$CG:$CG,0)-1,MATCH($E364&amp;"/"&amp;G$1,Data!$1:$1,0)-1))=TRUE,"",IF(OFFSET(Data!$A$1,MATCH($D364,Data!$CG:$CG,0)-1,MATCH($E364&amp;"/"&amp;G$1,Data!$1:$1,0)-1)=0,"",OFFSET(Data!$A$1,MATCH($D364,Data!$CG:$CG,0)-1,MATCH($E364&amp;"/"&amp;G$1,Data!$1:$1,0)-1)))</f>
        <v/>
      </c>
      <c r="H364" s="250" t="str">
        <f ca="1">IF(ISERROR(OFFSET(Data!$A$1,MATCH($D364,Data!$CG:$CG,0)-1,MATCH($E364&amp;"/"&amp;H$1,Data!$1:$1,0)-1))=TRUE,"",IF(OFFSET(Data!$A$1,MATCH($D364,Data!$CG:$CG,0)-1,MATCH($E364&amp;"/"&amp;H$1,Data!$1:$1,0)-1)=0,"",OFFSET(Data!$A$1,MATCH($D364,Data!$CG:$CG,0)-1,MATCH($E364&amp;"/"&amp;H$1,Data!$1:$1,0)-1)))</f>
        <v/>
      </c>
      <c r="I364" s="250" t="str">
        <f ca="1">IF(ISERROR(OFFSET(Data!$A$1,MATCH($D364,Data!$CG:$CG,0)-1,MATCH($E364&amp;"/"&amp;I$1,Data!$1:$1,0)-1))=TRUE,"",IF(OFFSET(Data!$A$1,MATCH($D364,Data!$CG:$CG,0)-1,MATCH($E364&amp;"/"&amp;I$1,Data!$1:$1,0)-1)=0,"",OFFSET(Data!$A$1,MATCH($D364,Data!$CG:$CG,0)-1,MATCH($E364&amp;"/"&amp;I$1,Data!$1:$1,0)-1)))</f>
        <v/>
      </c>
      <c r="J364" s="250" t="str">
        <f ca="1">IF(ISERROR(OFFSET(Data!$A$1,MATCH($D364,Data!$CG:$CG,0)-1,MATCH($E364&amp;"/"&amp;J$1,Data!$1:$1,0)-1))=TRUE,"",IF(OFFSET(Data!$A$1,MATCH($D364,Data!$CG:$CG,0)-1,MATCH($E364&amp;"/"&amp;J$1,Data!$1:$1,0)-1)=0,"",OFFSET(Data!$A$1,MATCH($D364,Data!$CG:$CG,0)-1,MATCH($E364&amp;"/"&amp;J$1,Data!$1:$1,0)-1)))</f>
        <v/>
      </c>
      <c r="K364" s="250" t="str">
        <f ca="1">IF(ISERROR(OFFSET(Data!$A$1,MATCH($D364,Data!$CG:$CG,0)-1,MATCH($E364&amp;"/"&amp;K$1,Data!$1:$1,0)-1))=TRUE,"",IF(OFFSET(Data!$A$1,MATCH($D364,Data!$CG:$CG,0)-1,MATCH($E364&amp;"/"&amp;K$1,Data!$1:$1,0)-1)=0,"",OFFSET(Data!$A$1,MATCH($D364,Data!$CG:$CG,0)-1,MATCH($E364&amp;"/"&amp;K$1,Data!$1:$1,0)-1)))</f>
        <v/>
      </c>
      <c r="L364" s="250" t="str">
        <f ca="1">IF(ISERROR(OFFSET(Data!$A$1,MATCH($D364,Data!$CG:$CG,0)-1,MATCH($E364&amp;"/"&amp;L$1,Data!$1:$1,0)-1))=TRUE,"",IF(OFFSET(Data!$A$1,MATCH($D364,Data!$CG:$CG,0)-1,MATCH($E364&amp;"/"&amp;L$1,Data!$1:$1,0)-1)=0,"",OFFSET(Data!$A$1,MATCH($D364,Data!$CG:$CG,0)-1,MATCH($E364&amp;"/"&amp;L$1,Data!$1:$1,0)-1)))</f>
        <v/>
      </c>
      <c r="M364" s="250" t="str">
        <f ca="1">IF(ISERROR(OFFSET(Data!$A$1,MATCH($D364,Data!$CG:$CG,0)-1,MATCH($E364&amp;"/"&amp;M$1,Data!$1:$1,0)-1))=TRUE,"",IF(OFFSET(Data!$A$1,MATCH($D364,Data!$CG:$CG,0)-1,MATCH($E364&amp;"/"&amp;M$1,Data!$1:$1,0)-1)=0,"",OFFSET(Data!$A$1,MATCH($D364,Data!$CG:$CG,0)-1,MATCH($E364&amp;"/"&amp;M$1,Data!$1:$1,0)-1)))</f>
        <v/>
      </c>
      <c r="N364" s="250" t="str">
        <f ca="1">IF(ISERROR(OFFSET(Data!$A$1,MATCH($D364,Data!$CG:$CG,0)-1,MATCH($E364&amp;"/"&amp;N$1,Data!$1:$1,0)-1))=TRUE,"",IF(OFFSET(Data!$A$1,MATCH($D364,Data!$CG:$CG,0)-1,MATCH($E364&amp;"/"&amp;N$1,Data!$1:$1,0)-1)=0,"",OFFSET(Data!$A$1,MATCH($D364,Data!$CG:$CG,0)-1,MATCH($E364&amp;"/"&amp;N$1,Data!$1:$1,0)-1)))</f>
        <v/>
      </c>
      <c r="O364" s="250" t="str">
        <f ca="1">IF(ISERROR(OFFSET(Data!$A$1,MATCH($D364,Data!$CG:$CG,0)-1,MATCH($E364&amp;"/"&amp;O$1,Data!$1:$1,0)-1))=TRUE,"",IF(OFFSET(Data!$A$1,MATCH($D364,Data!$CG:$CG,0)-1,MATCH($E364&amp;"/"&amp;O$1,Data!$1:$1,0)-1)=0,"",OFFSET(Data!$A$1,MATCH($D364,Data!$CG:$CG,0)-1,MATCH($E364&amp;"/"&amp;O$1,Data!$1:$1,0)-1)))</f>
        <v/>
      </c>
      <c r="P364" s="250" t="str">
        <f ca="1">IF(ISERROR(OFFSET(Data!$A$1,MATCH($D364,Data!$CG:$CG,0)-1,MATCH($E364&amp;"/"&amp;P$1,Data!$1:$1,0)-1))=TRUE,"",IF(OFFSET(Data!$A$1,MATCH($D364,Data!$CG:$CG,0)-1,MATCH($E364&amp;"/"&amp;P$1,Data!$1:$1,0)-1)=0,"",OFFSET(Data!$A$1,MATCH($D364,Data!$CG:$CG,0)-1,MATCH($E364&amp;"/"&amp;P$1,Data!$1:$1,0)-1)))</f>
        <v/>
      </c>
      <c r="Q364" s="250" t="str">
        <f ca="1">IF(ISERROR(OFFSET(Data!$A$1,MATCH($D364,Data!$CG:$CG,0)-1,MATCH($E364&amp;"/"&amp;Q$1,Data!$1:$1,0)-1))=TRUE,"",IF(OFFSET(Data!$A$1,MATCH($D364,Data!$CG:$CG,0)-1,MATCH($E364&amp;"/"&amp;Q$1,Data!$1:$1,0)-1)=0,"",OFFSET(Data!$A$1,MATCH($D364,Data!$CG:$CG,0)-1,MATCH($E364&amp;"/"&amp;Q$1,Data!$1:$1,0)-1)))</f>
        <v/>
      </c>
      <c r="R364" s="250" t="str">
        <f ca="1">IF(ISERROR(OFFSET(Data!$A$1,MATCH($D364,Data!$CG:$CG,0)-1,MATCH($E364&amp;"/"&amp;R$1,Data!$1:$1,0)-1))=TRUE,"",IF(OFFSET(Data!$A$1,MATCH($D364,Data!$CG:$CG,0)-1,MATCH($E364&amp;"/"&amp;R$1,Data!$1:$1,0)-1)=0,"",OFFSET(Data!$A$1,MATCH($D364,Data!$CG:$CG,0)-1,MATCH($E364&amp;"/"&amp;R$1,Data!$1:$1,0)-1)))</f>
        <v/>
      </c>
      <c r="S364" s="250" t="str">
        <f ca="1">IF(ISERROR(OFFSET(Data!$A$1,MATCH($D364,Data!$CG:$CG,0)-1,MATCH($E364&amp;"/"&amp;S$1,Data!$1:$1,0)-1))=TRUE,"",IF(OFFSET(Data!$A$1,MATCH($D364,Data!$CG:$CG,0)-1,MATCH($E364&amp;"/"&amp;S$1,Data!$1:$1,0)-1)=0,"",OFFSET(Data!$A$1,MATCH($D364,Data!$CG:$CG,0)-1,MATCH($E364&amp;"/"&amp;S$1,Data!$1:$1,0)-1)))</f>
        <v/>
      </c>
      <c r="T364" s="250" t="str">
        <f ca="1">IF(ISERROR(OFFSET(Data!$A$1,MATCH($D364,Data!$CG:$CG,0)-1,MATCH($E364&amp;"/"&amp;T$1,Data!$1:$1,0)-1))=TRUE,"",IF(OFFSET(Data!$A$1,MATCH($D364,Data!$CG:$CG,0)-1,MATCH($E364&amp;"/"&amp;T$1,Data!$1:$1,0)-1)=0,"",OFFSET(Data!$A$1,MATCH($D364,Data!$CG:$CG,0)-1,MATCH($E364&amp;"/"&amp;T$1,Data!$1:$1,0)-1)))</f>
        <v/>
      </c>
      <c r="U364" s="250" t="str">
        <f ca="1">IF(ISERROR(OFFSET(Data!$A$1,MATCH($D364,Data!$CG:$CG,0)-1,MATCH($E364&amp;"/"&amp;U$1,Data!$1:$1,0)-1))=TRUE,"",IF(OFFSET(Data!$A$1,MATCH($D364,Data!$CG:$CG,0)-1,MATCH($E364&amp;"/"&amp;U$1,Data!$1:$1,0)-1)=0,"",OFFSET(Data!$A$1,MATCH($D364,Data!$CG:$CG,0)-1,MATCH($E364&amp;"/"&amp;U$1,Data!$1:$1,0)-1)))</f>
        <v/>
      </c>
      <c r="V364" s="250" t="str">
        <f ca="1">IF(ISERROR(OFFSET(Data!$A$1,MATCH($D364,Data!$CG:$CG,0)-1,MATCH($E364&amp;"/"&amp;V$1,Data!$1:$1,0)-1))=TRUE,"",IF(OFFSET(Data!$A$1,MATCH($D364,Data!$CG:$CG,0)-1,MATCH($E364&amp;"/"&amp;V$1,Data!$1:$1,0)-1)=0,"",OFFSET(Data!$A$1,MATCH($D364,Data!$CG:$CG,0)-1,MATCH($E364&amp;"/"&amp;V$1,Data!$1:$1,0)-1)))</f>
        <v/>
      </c>
      <c r="W364" s="272" t="str">
        <f ca="1">IF(ISERROR(OFFSET(Data!$A$1,MATCH($D364,Data!$CG:$CG,0)-1,MATCH($E364&amp;"/"&amp;W$1,Data!$1:$1,0)-1))=TRUE,"",IF(OFFSET(Data!$A$1,MATCH($D364,Data!$CG:$CG,0)-1,MATCH($E364&amp;"/"&amp;W$1,Data!$1:$1,0)-1)=0,"",OFFSET(Data!$A$1,MATCH($D364,Data!$CG:$CG,0)-1,MATCH($E364&amp;"/"&amp;W$1,Data!$1:$1,0)-1)))</f>
        <v/>
      </c>
      <c r="X364" s="250" t="str">
        <f ca="1">IF(ISERROR(OFFSET(Data!$A$1,MATCH($D364,Data!$CG:$CG,0)-1,MATCH($E364&amp;"/"&amp;X$1,Data!$1:$1,0)-1))=TRUE,"",IF(OFFSET(Data!$A$1,MATCH($D364,Data!$CG:$CG,0)-1,MATCH($E364&amp;"/"&amp;X$1,Data!$1:$1,0)-1)=0,"",OFFSET(Data!$A$1,MATCH($D364,Data!$CG:$CG,0)-1,MATCH($E364&amp;"/"&amp;X$1,Data!$1:$1,0)-1)))</f>
        <v/>
      </c>
      <c r="Y364" s="250" t="str">
        <f ca="1">IF(ISERROR(OFFSET(Data!$A$1,MATCH($D364,Data!$CG:$CG,0)-1,MATCH($E364&amp;"/"&amp;Y$1,Data!$1:$1,0)-1))=TRUE,"",IF(OFFSET(Data!$A$1,MATCH($D364,Data!$CG:$CG,0)-1,MATCH($E364&amp;"/"&amp;Y$1,Data!$1:$1,0)-1)=0,"",OFFSET(Data!$A$1,MATCH($D364,Data!$CG:$CG,0)-1,MATCH($E364&amp;"/"&amp;Y$1,Data!$1:$1,0)-1)))</f>
        <v/>
      </c>
      <c r="Z364" s="250" t="str">
        <f ca="1">IF(ISERROR(OFFSET(Data!$A$1,MATCH($D364,Data!$CG:$CG,0)-1,MATCH($E364&amp;"/"&amp;Z$1,Data!$1:$1,0)-1))=TRUE,"",IF(OFFSET(Data!$A$1,MATCH($D364,Data!$CG:$CG,0)-1,MATCH($E364&amp;"/"&amp;Z$1,Data!$1:$1,0)-1)=0,"",OFFSET(Data!$A$1,MATCH($D364,Data!$CG:$CG,0)-1,MATCH($E364&amp;"/"&amp;Z$1,Data!$1:$1,0)-1)))</f>
        <v/>
      </c>
      <c r="AA364" s="250" t="str">
        <f ca="1">IF(ISERROR(OFFSET(Data!$A$1,MATCH($D364,Data!$CG:$CG,0)-1,MATCH($E364&amp;"/"&amp;AA$1,Data!$1:$1,0)-1))=TRUE,"",IF(OFFSET(Data!$A$1,MATCH($D364,Data!$CG:$CG,0)-1,MATCH($E364&amp;"/"&amp;AA$1,Data!$1:$1,0)-1)=0,"",OFFSET(Data!$A$1,MATCH($D364,Data!$CG:$CG,0)-1,MATCH($E364&amp;"/"&amp;AA$1,Data!$1:$1,0)-1)))</f>
        <v/>
      </c>
      <c r="AB364" s="250" t="str">
        <f ca="1">IF(ISERROR(OFFSET(Data!$A$1,MATCH($D364,Data!$CG:$CG,0)-1,MATCH($E364&amp;"/"&amp;AB$1,Data!$1:$1,0)-1))=TRUE,"",IF(OFFSET(Data!$A$1,MATCH($D364,Data!$CG:$CG,0)-1,MATCH($E364&amp;"/"&amp;AB$1,Data!$1:$1,0)-1)=0,"",OFFSET(Data!$A$1,MATCH($D364,Data!$CG:$CG,0)-1,MATCH($E364&amp;"/"&amp;AB$1,Data!$1:$1,0)-1)))</f>
        <v/>
      </c>
      <c r="AC364" s="250" t="str">
        <f ca="1">IF(ISERROR(OFFSET(Data!$A$1,MATCH($D364,Data!$CG:$CG,0)-1,MATCH($E364&amp;"/"&amp;AC$1,Data!$1:$1,0)-1))=TRUE,"",IF(OFFSET(Data!$A$1,MATCH($D364,Data!$CG:$CG,0)-1,MATCH($E364&amp;"/"&amp;AC$1,Data!$1:$1,0)-1)=0,"",OFFSET(Data!$A$1,MATCH($D364,Data!$CG:$CG,0)-1,MATCH($E364&amp;"/"&amp;AC$1,Data!$1:$1,0)-1)))</f>
        <v/>
      </c>
      <c r="AD364" s="250" t="str">
        <f ca="1">IF(ISERROR(OFFSET(Data!$A$1,MATCH($D364,Data!$CG:$CG,0)-1,MATCH($E364&amp;"/"&amp;AD$1,Data!$1:$1,0)-1))=TRUE,"",IF(OFFSET(Data!$A$1,MATCH($D364,Data!$CG:$CG,0)-1,MATCH($E364&amp;"/"&amp;AD$1,Data!$1:$1,0)-1)=0,"",OFFSET(Data!$A$1,MATCH($D364,Data!$CG:$CG,0)-1,MATCH($E364&amp;"/"&amp;AD$1,Data!$1:$1,0)-1)))</f>
        <v/>
      </c>
      <c r="AE364" s="250" t="str">
        <f ca="1">IF(ISERROR(OFFSET(Data!$A$1,MATCH($D364,Data!$CG:$CG,0)-1,MATCH($E364&amp;"/"&amp;AE$1,Data!$1:$1,0)-1))=TRUE,"",IF(OFFSET(Data!$A$1,MATCH($D364,Data!$CG:$CG,0)-1,MATCH($E364&amp;"/"&amp;AE$1,Data!$1:$1,0)-1)=0,"",OFFSET(Data!$A$1,MATCH($D364,Data!$CG:$CG,0)-1,MATCH($E364&amp;"/"&amp;AE$1,Data!$1:$1,0)-1)))</f>
        <v/>
      </c>
      <c r="AF364" s="251" t="str">
        <f ca="1">IF(ISERROR(OFFSET(Data!$A$1,MATCH($D364,Data!$CG:$CG,0)-1,MATCH($E364&amp;"/"&amp;AF$1,Data!$1:$1,0)-1))=TRUE,"",IF(OFFSET(Data!$A$1,MATCH($D364,Data!$CG:$CG,0)-1,MATCH($E364&amp;"/"&amp;AF$1,Data!$1:$1,0)-1)=0,"",OFFSET(Data!$A$1,MATCH($D364,Data!$CG:$CG,0)-1,MATCH($E364&amp;"/"&amp;AF$1,Data!$1:$1,0)-1)))</f>
        <v/>
      </c>
      <c r="AG364" s="206">
        <f t="shared" ca="1" si="9"/>
        <v>0</v>
      </c>
      <c r="AH364" s="207">
        <f ca="1">AG364</f>
        <v>0</v>
      </c>
    </row>
    <row r="365" spans="1:34" ht="15" hidden="1" customHeight="1" thickBot="1" x14ac:dyDescent="0.3">
      <c r="A365" s="446"/>
      <c r="B365" s="469"/>
      <c r="C365" s="472"/>
      <c r="D365" s="50" t="e">
        <f>IF(C365&lt;&gt;"",C365,D364)</f>
        <v>#N/A</v>
      </c>
      <c r="E365" s="51" t="s">
        <v>22</v>
      </c>
      <c r="F365" s="254" t="str">
        <f ca="1">IF(ISERROR(OFFSET(Data!$A$1,MATCH($D365,Data!$CG:$CG,0)-1,MATCH($E365&amp;"/"&amp;F$1,Data!$1:$1,0)-1))=TRUE,"",IF(OFFSET(Data!$A$1,MATCH($D365,Data!$CG:$CG,0)-1,MATCH($E365&amp;"/"&amp;F$1,Data!$1:$1,0)-1)=0,"",OFFSET(Data!$A$1,MATCH($D365,Data!$CG:$CG,0)-1,MATCH($E365&amp;"/"&amp;F$1,Data!$1:$1,0)-1)))</f>
        <v/>
      </c>
      <c r="G365" s="252" t="str">
        <f ca="1">IF(ISERROR(OFFSET(Data!$A$1,MATCH($D365,Data!$CG:$CG,0)-1,MATCH($E365&amp;"/"&amp;G$1,Data!$1:$1,0)-1))=TRUE,"",IF(OFFSET(Data!$A$1,MATCH($D365,Data!$CG:$CG,0)-1,MATCH($E365&amp;"/"&amp;G$1,Data!$1:$1,0)-1)=0,"",OFFSET(Data!$A$1,MATCH($D365,Data!$CG:$CG,0)-1,MATCH($E365&amp;"/"&amp;G$1,Data!$1:$1,0)-1)))</f>
        <v/>
      </c>
      <c r="H365" s="252" t="str">
        <f ca="1">IF(ISERROR(OFFSET(Data!$A$1,MATCH($D365,Data!$CG:$CG,0)-1,MATCH($E365&amp;"/"&amp;H$1,Data!$1:$1,0)-1))=TRUE,"",IF(OFFSET(Data!$A$1,MATCH($D365,Data!$CG:$CG,0)-1,MATCH($E365&amp;"/"&amp;H$1,Data!$1:$1,0)-1)=0,"",OFFSET(Data!$A$1,MATCH($D365,Data!$CG:$CG,0)-1,MATCH($E365&amp;"/"&amp;H$1,Data!$1:$1,0)-1)))</f>
        <v/>
      </c>
      <c r="I365" s="252" t="str">
        <f ca="1">IF(ISERROR(OFFSET(Data!$A$1,MATCH($D365,Data!$CG:$CG,0)-1,MATCH($E365&amp;"/"&amp;I$1,Data!$1:$1,0)-1))=TRUE,"",IF(OFFSET(Data!$A$1,MATCH($D365,Data!$CG:$CG,0)-1,MATCH($E365&amp;"/"&amp;I$1,Data!$1:$1,0)-1)=0,"",OFFSET(Data!$A$1,MATCH($D365,Data!$CG:$CG,0)-1,MATCH($E365&amp;"/"&amp;I$1,Data!$1:$1,0)-1)))</f>
        <v/>
      </c>
      <c r="J365" s="252" t="str">
        <f ca="1">IF(ISERROR(OFFSET(Data!$A$1,MATCH($D365,Data!$CG:$CG,0)-1,MATCH($E365&amp;"/"&amp;J$1,Data!$1:$1,0)-1))=TRUE,"",IF(OFFSET(Data!$A$1,MATCH($D365,Data!$CG:$CG,0)-1,MATCH($E365&amp;"/"&amp;J$1,Data!$1:$1,0)-1)=0,"",OFFSET(Data!$A$1,MATCH($D365,Data!$CG:$CG,0)-1,MATCH($E365&amp;"/"&amp;J$1,Data!$1:$1,0)-1)))</f>
        <v/>
      </c>
      <c r="K365" s="252" t="str">
        <f ca="1">IF(ISERROR(OFFSET(Data!$A$1,MATCH($D365,Data!$CG:$CG,0)-1,MATCH($E365&amp;"/"&amp;K$1,Data!$1:$1,0)-1))=TRUE,"",IF(OFFSET(Data!$A$1,MATCH($D365,Data!$CG:$CG,0)-1,MATCH($E365&amp;"/"&amp;K$1,Data!$1:$1,0)-1)=0,"",OFFSET(Data!$A$1,MATCH($D365,Data!$CG:$CG,0)-1,MATCH($E365&amp;"/"&amp;K$1,Data!$1:$1,0)-1)))</f>
        <v/>
      </c>
      <c r="L365" s="252" t="str">
        <f ca="1">IF(ISERROR(OFFSET(Data!$A$1,MATCH($D365,Data!$CG:$CG,0)-1,MATCH($E365&amp;"/"&amp;L$1,Data!$1:$1,0)-1))=TRUE,"",IF(OFFSET(Data!$A$1,MATCH($D365,Data!$CG:$CG,0)-1,MATCH($E365&amp;"/"&amp;L$1,Data!$1:$1,0)-1)=0,"",OFFSET(Data!$A$1,MATCH($D365,Data!$CG:$CG,0)-1,MATCH($E365&amp;"/"&amp;L$1,Data!$1:$1,0)-1)))</f>
        <v/>
      </c>
      <c r="M365" s="252" t="str">
        <f ca="1">IF(ISERROR(OFFSET(Data!$A$1,MATCH($D365,Data!$CG:$CG,0)-1,MATCH($E365&amp;"/"&amp;M$1,Data!$1:$1,0)-1))=TRUE,"",IF(OFFSET(Data!$A$1,MATCH($D365,Data!$CG:$CG,0)-1,MATCH($E365&amp;"/"&amp;M$1,Data!$1:$1,0)-1)=0,"",OFFSET(Data!$A$1,MATCH($D365,Data!$CG:$CG,0)-1,MATCH($E365&amp;"/"&amp;M$1,Data!$1:$1,0)-1)))</f>
        <v/>
      </c>
      <c r="N365" s="252" t="str">
        <f ca="1">IF(ISERROR(OFFSET(Data!$A$1,MATCH($D365,Data!$CG:$CG,0)-1,MATCH($E365&amp;"/"&amp;N$1,Data!$1:$1,0)-1))=TRUE,"",IF(OFFSET(Data!$A$1,MATCH($D365,Data!$CG:$CG,0)-1,MATCH($E365&amp;"/"&amp;N$1,Data!$1:$1,0)-1)=0,"",OFFSET(Data!$A$1,MATCH($D365,Data!$CG:$CG,0)-1,MATCH($E365&amp;"/"&amp;N$1,Data!$1:$1,0)-1)))</f>
        <v/>
      </c>
      <c r="O365" s="252" t="str">
        <f ca="1">IF(ISERROR(OFFSET(Data!$A$1,MATCH($D365,Data!$CG:$CG,0)-1,MATCH($E365&amp;"/"&amp;O$1,Data!$1:$1,0)-1))=TRUE,"",IF(OFFSET(Data!$A$1,MATCH($D365,Data!$CG:$CG,0)-1,MATCH($E365&amp;"/"&amp;O$1,Data!$1:$1,0)-1)=0,"",OFFSET(Data!$A$1,MATCH($D365,Data!$CG:$CG,0)-1,MATCH($E365&amp;"/"&amp;O$1,Data!$1:$1,0)-1)))</f>
        <v/>
      </c>
      <c r="P365" s="252" t="str">
        <f ca="1">IF(ISERROR(OFFSET(Data!$A$1,MATCH($D365,Data!$CG:$CG,0)-1,MATCH($E365&amp;"/"&amp;P$1,Data!$1:$1,0)-1))=TRUE,"",IF(OFFSET(Data!$A$1,MATCH($D365,Data!$CG:$CG,0)-1,MATCH($E365&amp;"/"&amp;P$1,Data!$1:$1,0)-1)=0,"",OFFSET(Data!$A$1,MATCH($D365,Data!$CG:$CG,0)-1,MATCH($E365&amp;"/"&amp;P$1,Data!$1:$1,0)-1)))</f>
        <v/>
      </c>
      <c r="Q365" s="252" t="str">
        <f ca="1">IF(ISERROR(OFFSET(Data!$A$1,MATCH($D365,Data!$CG:$CG,0)-1,MATCH($E365&amp;"/"&amp;Q$1,Data!$1:$1,0)-1))=TRUE,"",IF(OFFSET(Data!$A$1,MATCH($D365,Data!$CG:$CG,0)-1,MATCH($E365&amp;"/"&amp;Q$1,Data!$1:$1,0)-1)=0,"",OFFSET(Data!$A$1,MATCH($D365,Data!$CG:$CG,0)-1,MATCH($E365&amp;"/"&amp;Q$1,Data!$1:$1,0)-1)))</f>
        <v/>
      </c>
      <c r="R365" s="252" t="str">
        <f ca="1">IF(ISERROR(OFFSET(Data!$A$1,MATCH($D365,Data!$CG:$CG,0)-1,MATCH($E365&amp;"/"&amp;R$1,Data!$1:$1,0)-1))=TRUE,"",IF(OFFSET(Data!$A$1,MATCH($D365,Data!$CG:$CG,0)-1,MATCH($E365&amp;"/"&amp;R$1,Data!$1:$1,0)-1)=0,"",OFFSET(Data!$A$1,MATCH($D365,Data!$CG:$CG,0)-1,MATCH($E365&amp;"/"&amp;R$1,Data!$1:$1,0)-1)))</f>
        <v/>
      </c>
      <c r="S365" s="252" t="str">
        <f ca="1">IF(ISERROR(OFFSET(Data!$A$1,MATCH($D365,Data!$CG:$CG,0)-1,MATCH($E365&amp;"/"&amp;S$1,Data!$1:$1,0)-1))=TRUE,"",IF(OFFSET(Data!$A$1,MATCH($D365,Data!$CG:$CG,0)-1,MATCH($E365&amp;"/"&amp;S$1,Data!$1:$1,0)-1)=0,"",OFFSET(Data!$A$1,MATCH($D365,Data!$CG:$CG,0)-1,MATCH($E365&amp;"/"&amp;S$1,Data!$1:$1,0)-1)))</f>
        <v/>
      </c>
      <c r="T365" s="252" t="str">
        <f ca="1">IF(ISERROR(OFFSET(Data!$A$1,MATCH($D365,Data!$CG:$CG,0)-1,MATCH($E365&amp;"/"&amp;T$1,Data!$1:$1,0)-1))=TRUE,"",IF(OFFSET(Data!$A$1,MATCH($D365,Data!$CG:$CG,0)-1,MATCH($E365&amp;"/"&amp;T$1,Data!$1:$1,0)-1)=0,"",OFFSET(Data!$A$1,MATCH($D365,Data!$CG:$CG,0)-1,MATCH($E365&amp;"/"&amp;T$1,Data!$1:$1,0)-1)))</f>
        <v/>
      </c>
      <c r="U365" s="252" t="str">
        <f ca="1">IF(ISERROR(OFFSET(Data!$A$1,MATCH($D365,Data!$CG:$CG,0)-1,MATCH($E365&amp;"/"&amp;U$1,Data!$1:$1,0)-1))=TRUE,"",IF(OFFSET(Data!$A$1,MATCH($D365,Data!$CG:$CG,0)-1,MATCH($E365&amp;"/"&amp;U$1,Data!$1:$1,0)-1)=0,"",OFFSET(Data!$A$1,MATCH($D365,Data!$CG:$CG,0)-1,MATCH($E365&amp;"/"&amp;U$1,Data!$1:$1,0)-1)))</f>
        <v/>
      </c>
      <c r="V365" s="252" t="str">
        <f ca="1">IF(ISERROR(OFFSET(Data!$A$1,MATCH($D365,Data!$CG:$CG,0)-1,MATCH($E365&amp;"/"&amp;V$1,Data!$1:$1,0)-1))=TRUE,"",IF(OFFSET(Data!$A$1,MATCH($D365,Data!$CG:$CG,0)-1,MATCH($E365&amp;"/"&amp;V$1,Data!$1:$1,0)-1)=0,"",OFFSET(Data!$A$1,MATCH($D365,Data!$CG:$CG,0)-1,MATCH($E365&amp;"/"&amp;V$1,Data!$1:$1,0)-1)))</f>
        <v/>
      </c>
      <c r="W365" s="269" t="str">
        <f ca="1">IF(ISERROR(OFFSET(Data!$A$1,MATCH($D365,Data!$CG:$CG,0)-1,MATCH($E365&amp;"/"&amp;W$1,Data!$1:$1,0)-1))=TRUE,"",IF(OFFSET(Data!$A$1,MATCH($D365,Data!$CG:$CG,0)-1,MATCH($E365&amp;"/"&amp;W$1,Data!$1:$1,0)-1)=0,"",OFFSET(Data!$A$1,MATCH($D365,Data!$CG:$CG,0)-1,MATCH($E365&amp;"/"&amp;W$1,Data!$1:$1,0)-1)))</f>
        <v/>
      </c>
      <c r="X365" s="252" t="str">
        <f ca="1">IF(ISERROR(OFFSET(Data!$A$1,MATCH($D365,Data!$CG:$CG,0)-1,MATCH($E365&amp;"/"&amp;X$1,Data!$1:$1,0)-1))=TRUE,"",IF(OFFSET(Data!$A$1,MATCH($D365,Data!$CG:$CG,0)-1,MATCH($E365&amp;"/"&amp;X$1,Data!$1:$1,0)-1)=0,"",OFFSET(Data!$A$1,MATCH($D365,Data!$CG:$CG,0)-1,MATCH($E365&amp;"/"&amp;X$1,Data!$1:$1,0)-1)))</f>
        <v/>
      </c>
      <c r="Y365" s="252" t="str">
        <f ca="1">IF(ISERROR(OFFSET(Data!$A$1,MATCH($D365,Data!$CG:$CG,0)-1,MATCH($E365&amp;"/"&amp;Y$1,Data!$1:$1,0)-1))=TRUE,"",IF(OFFSET(Data!$A$1,MATCH($D365,Data!$CG:$CG,0)-1,MATCH($E365&amp;"/"&amp;Y$1,Data!$1:$1,0)-1)=0,"",OFFSET(Data!$A$1,MATCH($D365,Data!$CG:$CG,0)-1,MATCH($E365&amp;"/"&amp;Y$1,Data!$1:$1,0)-1)))</f>
        <v/>
      </c>
      <c r="Z365" s="252" t="str">
        <f ca="1">IF(ISERROR(OFFSET(Data!$A$1,MATCH($D365,Data!$CG:$CG,0)-1,MATCH($E365&amp;"/"&amp;Z$1,Data!$1:$1,0)-1))=TRUE,"",IF(OFFSET(Data!$A$1,MATCH($D365,Data!$CG:$CG,0)-1,MATCH($E365&amp;"/"&amp;Z$1,Data!$1:$1,0)-1)=0,"",OFFSET(Data!$A$1,MATCH($D365,Data!$CG:$CG,0)-1,MATCH($E365&amp;"/"&amp;Z$1,Data!$1:$1,0)-1)))</f>
        <v/>
      </c>
      <c r="AA365" s="252" t="str">
        <f ca="1">IF(ISERROR(OFFSET(Data!$A$1,MATCH($D365,Data!$CG:$CG,0)-1,MATCH($E365&amp;"/"&amp;AA$1,Data!$1:$1,0)-1))=TRUE,"",IF(OFFSET(Data!$A$1,MATCH($D365,Data!$CG:$CG,0)-1,MATCH($E365&amp;"/"&amp;AA$1,Data!$1:$1,0)-1)=0,"",OFFSET(Data!$A$1,MATCH($D365,Data!$CG:$CG,0)-1,MATCH($E365&amp;"/"&amp;AA$1,Data!$1:$1,0)-1)))</f>
        <v/>
      </c>
      <c r="AB365" s="252" t="str">
        <f ca="1">IF(ISERROR(OFFSET(Data!$A$1,MATCH($D365,Data!$CG:$CG,0)-1,MATCH($E365&amp;"/"&amp;AB$1,Data!$1:$1,0)-1))=TRUE,"",IF(OFFSET(Data!$A$1,MATCH($D365,Data!$CG:$CG,0)-1,MATCH($E365&amp;"/"&amp;AB$1,Data!$1:$1,0)-1)=0,"",OFFSET(Data!$A$1,MATCH($D365,Data!$CG:$CG,0)-1,MATCH($E365&amp;"/"&amp;AB$1,Data!$1:$1,0)-1)))</f>
        <v/>
      </c>
      <c r="AC365" s="252" t="str">
        <f ca="1">IF(ISERROR(OFFSET(Data!$A$1,MATCH($D365,Data!$CG:$CG,0)-1,MATCH($E365&amp;"/"&amp;AC$1,Data!$1:$1,0)-1))=TRUE,"",IF(OFFSET(Data!$A$1,MATCH($D365,Data!$CG:$CG,0)-1,MATCH($E365&amp;"/"&amp;AC$1,Data!$1:$1,0)-1)=0,"",OFFSET(Data!$A$1,MATCH($D365,Data!$CG:$CG,0)-1,MATCH($E365&amp;"/"&amp;AC$1,Data!$1:$1,0)-1)))</f>
        <v/>
      </c>
      <c r="AD365" s="252" t="str">
        <f ca="1">IF(ISERROR(OFFSET(Data!$A$1,MATCH($D365,Data!$CG:$CG,0)-1,MATCH($E365&amp;"/"&amp;AD$1,Data!$1:$1,0)-1))=TRUE,"",IF(OFFSET(Data!$A$1,MATCH($D365,Data!$CG:$CG,0)-1,MATCH($E365&amp;"/"&amp;AD$1,Data!$1:$1,0)-1)=0,"",OFFSET(Data!$A$1,MATCH($D365,Data!$CG:$CG,0)-1,MATCH($E365&amp;"/"&amp;AD$1,Data!$1:$1,0)-1)))</f>
        <v/>
      </c>
      <c r="AE365" s="252" t="str">
        <f ca="1">IF(ISERROR(OFFSET(Data!$A$1,MATCH($D365,Data!$CG:$CG,0)-1,MATCH($E365&amp;"/"&amp;AE$1,Data!$1:$1,0)-1))=TRUE,"",IF(OFFSET(Data!$A$1,MATCH($D365,Data!$CG:$CG,0)-1,MATCH($E365&amp;"/"&amp;AE$1,Data!$1:$1,0)-1)=0,"",OFFSET(Data!$A$1,MATCH($D365,Data!$CG:$CG,0)-1,MATCH($E365&amp;"/"&amp;AE$1,Data!$1:$1,0)-1)))</f>
        <v/>
      </c>
      <c r="AF365" s="253" t="str">
        <f ca="1">IF(ISERROR(OFFSET(Data!$A$1,MATCH($D365,Data!$CG:$CG,0)-1,MATCH($E365&amp;"/"&amp;AF$1,Data!$1:$1,0)-1))=TRUE,"",IF(OFFSET(Data!$A$1,MATCH($D365,Data!$CG:$CG,0)-1,MATCH($E365&amp;"/"&amp;AF$1,Data!$1:$1,0)-1)=0,"",OFFSET(Data!$A$1,MATCH($D365,Data!$CG:$CG,0)-1,MATCH($E365&amp;"/"&amp;AF$1,Data!$1:$1,0)-1)))</f>
        <v/>
      </c>
      <c r="AG365" s="188">
        <f t="shared" ca="1" si="9"/>
        <v>0</v>
      </c>
      <c r="AH365" s="208">
        <f ca="1">SUM(AG364:AG365)</f>
        <v>0</v>
      </c>
    </row>
    <row r="366" spans="1:34" ht="15" hidden="1" customHeight="1" x14ac:dyDescent="0.25">
      <c r="A366" s="446"/>
      <c r="B366" s="469"/>
      <c r="C366" s="472"/>
      <c r="D366" s="50" t="e">
        <f>IF(C366&lt;&gt;"",C366,D365)</f>
        <v>#N/A</v>
      </c>
      <c r="E366" s="51" t="s">
        <v>23</v>
      </c>
      <c r="F366" s="254" t="str">
        <f ca="1">IF(ISERROR(OFFSET(Data!$A$1,MATCH($D366,Data!$CG:$CG,0)-1,MATCH($E366&amp;"/"&amp;F$1,Data!$1:$1,0)-1))=TRUE,"",IF(OFFSET(Data!$A$1,MATCH($D366,Data!$CG:$CG,0)-1,MATCH($E366&amp;"/"&amp;F$1,Data!$1:$1,0)-1)=0,"",OFFSET(Data!$A$1,MATCH($D366,Data!$CG:$CG,0)-1,MATCH($E366&amp;"/"&amp;F$1,Data!$1:$1,0)-1)))</f>
        <v/>
      </c>
      <c r="G366" s="252" t="str">
        <f ca="1">IF(ISERROR(OFFSET(Data!$A$1,MATCH($D366,Data!$CG:$CG,0)-1,MATCH($E366&amp;"/"&amp;G$1,Data!$1:$1,0)-1))=TRUE,"",IF(OFFSET(Data!$A$1,MATCH($D366,Data!$CG:$CG,0)-1,MATCH($E366&amp;"/"&amp;G$1,Data!$1:$1,0)-1)=0,"",OFFSET(Data!$A$1,MATCH($D366,Data!$CG:$CG,0)-1,MATCH($E366&amp;"/"&amp;G$1,Data!$1:$1,0)-1)))</f>
        <v/>
      </c>
      <c r="H366" s="252" t="str">
        <f ca="1">IF(ISERROR(OFFSET(Data!$A$1,MATCH($D366,Data!$CG:$CG,0)-1,MATCH($E366&amp;"/"&amp;H$1,Data!$1:$1,0)-1))=TRUE,"",IF(OFFSET(Data!$A$1,MATCH($D366,Data!$CG:$CG,0)-1,MATCH($E366&amp;"/"&amp;H$1,Data!$1:$1,0)-1)=0,"",OFFSET(Data!$A$1,MATCH($D366,Data!$CG:$CG,0)-1,MATCH($E366&amp;"/"&amp;H$1,Data!$1:$1,0)-1)))</f>
        <v/>
      </c>
      <c r="I366" s="252" t="str">
        <f ca="1">IF(ISERROR(OFFSET(Data!$A$1,MATCH($D366,Data!$CG:$CG,0)-1,MATCH($E366&amp;"/"&amp;I$1,Data!$1:$1,0)-1))=TRUE,"",IF(OFFSET(Data!$A$1,MATCH($D366,Data!$CG:$CG,0)-1,MATCH($E366&amp;"/"&amp;I$1,Data!$1:$1,0)-1)=0,"",OFFSET(Data!$A$1,MATCH($D366,Data!$CG:$CG,0)-1,MATCH($E366&amp;"/"&amp;I$1,Data!$1:$1,0)-1)))</f>
        <v/>
      </c>
      <c r="J366" s="252" t="str">
        <f ca="1">IF(ISERROR(OFFSET(Data!$A$1,MATCH($D366,Data!$CG:$CG,0)-1,MATCH($E366&amp;"/"&amp;J$1,Data!$1:$1,0)-1))=TRUE,"",IF(OFFSET(Data!$A$1,MATCH($D366,Data!$CG:$CG,0)-1,MATCH($E366&amp;"/"&amp;J$1,Data!$1:$1,0)-1)=0,"",OFFSET(Data!$A$1,MATCH($D366,Data!$CG:$CG,0)-1,MATCH($E366&amp;"/"&amp;J$1,Data!$1:$1,0)-1)))</f>
        <v/>
      </c>
      <c r="K366" s="252" t="str">
        <f ca="1">IF(ISERROR(OFFSET(Data!$A$1,MATCH($D366,Data!$CG:$CG,0)-1,MATCH($E366&amp;"/"&amp;K$1,Data!$1:$1,0)-1))=TRUE,"",IF(OFFSET(Data!$A$1,MATCH($D366,Data!$CG:$CG,0)-1,MATCH($E366&amp;"/"&amp;K$1,Data!$1:$1,0)-1)=0,"",OFFSET(Data!$A$1,MATCH($D366,Data!$CG:$CG,0)-1,MATCH($E366&amp;"/"&amp;K$1,Data!$1:$1,0)-1)))</f>
        <v/>
      </c>
      <c r="L366" s="252" t="str">
        <f ca="1">IF(ISERROR(OFFSET(Data!$A$1,MATCH($D366,Data!$CG:$CG,0)-1,MATCH($E366&amp;"/"&amp;L$1,Data!$1:$1,0)-1))=TRUE,"",IF(OFFSET(Data!$A$1,MATCH($D366,Data!$CG:$CG,0)-1,MATCH($E366&amp;"/"&amp;L$1,Data!$1:$1,0)-1)=0,"",OFFSET(Data!$A$1,MATCH($D366,Data!$CG:$CG,0)-1,MATCH($E366&amp;"/"&amp;L$1,Data!$1:$1,0)-1)))</f>
        <v/>
      </c>
      <c r="M366" s="252" t="str">
        <f ca="1">IF(ISERROR(OFFSET(Data!$A$1,MATCH($D366,Data!$CG:$CG,0)-1,MATCH($E366&amp;"/"&amp;M$1,Data!$1:$1,0)-1))=TRUE,"",IF(OFFSET(Data!$A$1,MATCH($D366,Data!$CG:$CG,0)-1,MATCH($E366&amp;"/"&amp;M$1,Data!$1:$1,0)-1)=0,"",OFFSET(Data!$A$1,MATCH($D366,Data!$CG:$CG,0)-1,MATCH($E366&amp;"/"&amp;M$1,Data!$1:$1,0)-1)))</f>
        <v/>
      </c>
      <c r="N366" s="252" t="str">
        <f ca="1">IF(ISERROR(OFFSET(Data!$A$1,MATCH($D366,Data!$CG:$CG,0)-1,MATCH($E366&amp;"/"&amp;N$1,Data!$1:$1,0)-1))=TRUE,"",IF(OFFSET(Data!$A$1,MATCH($D366,Data!$CG:$CG,0)-1,MATCH($E366&amp;"/"&amp;N$1,Data!$1:$1,0)-1)=0,"",OFFSET(Data!$A$1,MATCH($D366,Data!$CG:$CG,0)-1,MATCH($E366&amp;"/"&amp;N$1,Data!$1:$1,0)-1)))</f>
        <v/>
      </c>
      <c r="O366" s="252" t="str">
        <f ca="1">IF(ISERROR(OFFSET(Data!$A$1,MATCH($D366,Data!$CG:$CG,0)-1,MATCH($E366&amp;"/"&amp;O$1,Data!$1:$1,0)-1))=TRUE,"",IF(OFFSET(Data!$A$1,MATCH($D366,Data!$CG:$CG,0)-1,MATCH($E366&amp;"/"&amp;O$1,Data!$1:$1,0)-1)=0,"",OFFSET(Data!$A$1,MATCH($D366,Data!$CG:$CG,0)-1,MATCH($E366&amp;"/"&amp;O$1,Data!$1:$1,0)-1)))</f>
        <v/>
      </c>
      <c r="P366" s="252" t="str">
        <f ca="1">IF(ISERROR(OFFSET(Data!$A$1,MATCH($D366,Data!$CG:$CG,0)-1,MATCH($E366&amp;"/"&amp;P$1,Data!$1:$1,0)-1))=TRUE,"",IF(OFFSET(Data!$A$1,MATCH($D366,Data!$CG:$CG,0)-1,MATCH($E366&amp;"/"&amp;P$1,Data!$1:$1,0)-1)=0,"",OFFSET(Data!$A$1,MATCH($D366,Data!$CG:$CG,0)-1,MATCH($E366&amp;"/"&amp;P$1,Data!$1:$1,0)-1)))</f>
        <v/>
      </c>
      <c r="Q366" s="252" t="str">
        <f ca="1">IF(ISERROR(OFFSET(Data!$A$1,MATCH($D366,Data!$CG:$CG,0)-1,MATCH($E366&amp;"/"&amp;Q$1,Data!$1:$1,0)-1))=TRUE,"",IF(OFFSET(Data!$A$1,MATCH($D366,Data!$CG:$CG,0)-1,MATCH($E366&amp;"/"&amp;Q$1,Data!$1:$1,0)-1)=0,"",OFFSET(Data!$A$1,MATCH($D366,Data!$CG:$CG,0)-1,MATCH($E366&amp;"/"&amp;Q$1,Data!$1:$1,0)-1)))</f>
        <v/>
      </c>
      <c r="R366" s="252" t="str">
        <f ca="1">IF(ISERROR(OFFSET(Data!$A$1,MATCH($D366,Data!$CG:$CG,0)-1,MATCH($E366&amp;"/"&amp;R$1,Data!$1:$1,0)-1))=TRUE,"",IF(OFFSET(Data!$A$1,MATCH($D366,Data!$CG:$CG,0)-1,MATCH($E366&amp;"/"&amp;R$1,Data!$1:$1,0)-1)=0,"",OFFSET(Data!$A$1,MATCH($D366,Data!$CG:$CG,0)-1,MATCH($E366&amp;"/"&amp;R$1,Data!$1:$1,0)-1)))</f>
        <v/>
      </c>
      <c r="S366" s="252" t="str">
        <f ca="1">IF(ISERROR(OFFSET(Data!$A$1,MATCH($D366,Data!$CG:$CG,0)-1,MATCH($E366&amp;"/"&amp;S$1,Data!$1:$1,0)-1))=TRUE,"",IF(OFFSET(Data!$A$1,MATCH($D366,Data!$CG:$CG,0)-1,MATCH($E366&amp;"/"&amp;S$1,Data!$1:$1,0)-1)=0,"",OFFSET(Data!$A$1,MATCH($D366,Data!$CG:$CG,0)-1,MATCH($E366&amp;"/"&amp;S$1,Data!$1:$1,0)-1)))</f>
        <v/>
      </c>
      <c r="T366" s="252" t="str">
        <f ca="1">IF(ISERROR(OFFSET(Data!$A$1,MATCH($D366,Data!$CG:$CG,0)-1,MATCH($E366&amp;"/"&amp;T$1,Data!$1:$1,0)-1))=TRUE,"",IF(OFFSET(Data!$A$1,MATCH($D366,Data!$CG:$CG,0)-1,MATCH($E366&amp;"/"&amp;T$1,Data!$1:$1,0)-1)=0,"",OFFSET(Data!$A$1,MATCH($D366,Data!$CG:$CG,0)-1,MATCH($E366&amp;"/"&amp;T$1,Data!$1:$1,0)-1)))</f>
        <v/>
      </c>
      <c r="U366" s="252" t="str">
        <f ca="1">IF(ISERROR(OFFSET(Data!$A$1,MATCH($D366,Data!$CG:$CG,0)-1,MATCH($E366&amp;"/"&amp;U$1,Data!$1:$1,0)-1))=TRUE,"",IF(OFFSET(Data!$A$1,MATCH($D366,Data!$CG:$CG,0)-1,MATCH($E366&amp;"/"&amp;U$1,Data!$1:$1,0)-1)=0,"",OFFSET(Data!$A$1,MATCH($D366,Data!$CG:$CG,0)-1,MATCH($E366&amp;"/"&amp;U$1,Data!$1:$1,0)-1)))</f>
        <v/>
      </c>
      <c r="V366" s="252" t="str">
        <f ca="1">IF(ISERROR(OFFSET(Data!$A$1,MATCH($D366,Data!$CG:$CG,0)-1,MATCH($E366&amp;"/"&amp;V$1,Data!$1:$1,0)-1))=TRUE,"",IF(OFFSET(Data!$A$1,MATCH($D366,Data!$CG:$CG,0)-1,MATCH($E366&amp;"/"&amp;V$1,Data!$1:$1,0)-1)=0,"",OFFSET(Data!$A$1,MATCH($D366,Data!$CG:$CG,0)-1,MATCH($E366&amp;"/"&amp;V$1,Data!$1:$1,0)-1)))</f>
        <v/>
      </c>
      <c r="W366" s="269" t="str">
        <f ca="1">IF(ISERROR(OFFSET(Data!$A$1,MATCH($D366,Data!$CG:$CG,0)-1,MATCH($E366&amp;"/"&amp;W$1,Data!$1:$1,0)-1))=TRUE,"",IF(OFFSET(Data!$A$1,MATCH($D366,Data!$CG:$CG,0)-1,MATCH($E366&amp;"/"&amp;W$1,Data!$1:$1,0)-1)=0,"",OFFSET(Data!$A$1,MATCH($D366,Data!$CG:$CG,0)-1,MATCH($E366&amp;"/"&amp;W$1,Data!$1:$1,0)-1)))</f>
        <v/>
      </c>
      <c r="X366" s="252" t="str">
        <f ca="1">IF(ISERROR(OFFSET(Data!$A$1,MATCH($D366,Data!$CG:$CG,0)-1,MATCH($E366&amp;"/"&amp;X$1,Data!$1:$1,0)-1))=TRUE,"",IF(OFFSET(Data!$A$1,MATCH($D366,Data!$CG:$CG,0)-1,MATCH($E366&amp;"/"&amp;X$1,Data!$1:$1,0)-1)=0,"",OFFSET(Data!$A$1,MATCH($D366,Data!$CG:$CG,0)-1,MATCH($E366&amp;"/"&amp;X$1,Data!$1:$1,0)-1)))</f>
        <v/>
      </c>
      <c r="Y366" s="252" t="str">
        <f ca="1">IF(ISERROR(OFFSET(Data!$A$1,MATCH($D366,Data!$CG:$CG,0)-1,MATCH($E366&amp;"/"&amp;Y$1,Data!$1:$1,0)-1))=TRUE,"",IF(OFFSET(Data!$A$1,MATCH($D366,Data!$CG:$CG,0)-1,MATCH($E366&amp;"/"&amp;Y$1,Data!$1:$1,0)-1)=0,"",OFFSET(Data!$A$1,MATCH($D366,Data!$CG:$CG,0)-1,MATCH($E366&amp;"/"&amp;Y$1,Data!$1:$1,0)-1)))</f>
        <v/>
      </c>
      <c r="Z366" s="252" t="str">
        <f ca="1">IF(ISERROR(OFFSET(Data!$A$1,MATCH($D366,Data!$CG:$CG,0)-1,MATCH($E366&amp;"/"&amp;Z$1,Data!$1:$1,0)-1))=TRUE,"",IF(OFFSET(Data!$A$1,MATCH($D366,Data!$CG:$CG,0)-1,MATCH($E366&amp;"/"&amp;Z$1,Data!$1:$1,0)-1)=0,"",OFFSET(Data!$A$1,MATCH($D366,Data!$CG:$CG,0)-1,MATCH($E366&amp;"/"&amp;Z$1,Data!$1:$1,0)-1)))</f>
        <v/>
      </c>
      <c r="AA366" s="252" t="str">
        <f ca="1">IF(ISERROR(OFFSET(Data!$A$1,MATCH($D366,Data!$CG:$CG,0)-1,MATCH($E366&amp;"/"&amp;AA$1,Data!$1:$1,0)-1))=TRUE,"",IF(OFFSET(Data!$A$1,MATCH($D366,Data!$CG:$CG,0)-1,MATCH($E366&amp;"/"&amp;AA$1,Data!$1:$1,0)-1)=0,"",OFFSET(Data!$A$1,MATCH($D366,Data!$CG:$CG,0)-1,MATCH($E366&amp;"/"&amp;AA$1,Data!$1:$1,0)-1)))</f>
        <v/>
      </c>
      <c r="AB366" s="252" t="str">
        <f ca="1">IF(ISERROR(OFFSET(Data!$A$1,MATCH($D366,Data!$CG:$CG,0)-1,MATCH($E366&amp;"/"&amp;AB$1,Data!$1:$1,0)-1))=TRUE,"",IF(OFFSET(Data!$A$1,MATCH($D366,Data!$CG:$CG,0)-1,MATCH($E366&amp;"/"&amp;AB$1,Data!$1:$1,0)-1)=0,"",OFFSET(Data!$A$1,MATCH($D366,Data!$CG:$CG,0)-1,MATCH($E366&amp;"/"&amp;AB$1,Data!$1:$1,0)-1)))</f>
        <v/>
      </c>
      <c r="AC366" s="252" t="str">
        <f ca="1">IF(ISERROR(OFFSET(Data!$A$1,MATCH($D366,Data!$CG:$CG,0)-1,MATCH($E366&amp;"/"&amp;AC$1,Data!$1:$1,0)-1))=TRUE,"",IF(OFFSET(Data!$A$1,MATCH($D366,Data!$CG:$CG,0)-1,MATCH($E366&amp;"/"&amp;AC$1,Data!$1:$1,0)-1)=0,"",OFFSET(Data!$A$1,MATCH($D366,Data!$CG:$CG,0)-1,MATCH($E366&amp;"/"&amp;AC$1,Data!$1:$1,0)-1)))</f>
        <v/>
      </c>
      <c r="AD366" s="252" t="str">
        <f ca="1">IF(ISERROR(OFFSET(Data!$A$1,MATCH($D366,Data!$CG:$CG,0)-1,MATCH($E366&amp;"/"&amp;AD$1,Data!$1:$1,0)-1))=TRUE,"",IF(OFFSET(Data!$A$1,MATCH($D366,Data!$CG:$CG,0)-1,MATCH($E366&amp;"/"&amp;AD$1,Data!$1:$1,0)-1)=0,"",OFFSET(Data!$A$1,MATCH($D366,Data!$CG:$CG,0)-1,MATCH($E366&amp;"/"&amp;AD$1,Data!$1:$1,0)-1)))</f>
        <v/>
      </c>
      <c r="AE366" s="252" t="str">
        <f ca="1">IF(ISERROR(OFFSET(Data!$A$1,MATCH($D366,Data!$CG:$CG,0)-1,MATCH($E366&amp;"/"&amp;AE$1,Data!$1:$1,0)-1))=TRUE,"",IF(OFFSET(Data!$A$1,MATCH($D366,Data!$CG:$CG,0)-1,MATCH($E366&amp;"/"&amp;AE$1,Data!$1:$1,0)-1)=0,"",OFFSET(Data!$A$1,MATCH($D366,Data!$CG:$CG,0)-1,MATCH($E366&amp;"/"&amp;AE$1,Data!$1:$1,0)-1)))</f>
        <v/>
      </c>
      <c r="AF366" s="253" t="str">
        <f ca="1">IF(ISERROR(OFFSET(Data!$A$1,MATCH($D366,Data!$CG:$CG,0)-1,MATCH($E366&amp;"/"&amp;AF$1,Data!$1:$1,0)-1))=TRUE,"",IF(OFFSET(Data!$A$1,MATCH($D366,Data!$CG:$CG,0)-1,MATCH($E366&amp;"/"&amp;AF$1,Data!$1:$1,0)-1)=0,"",OFFSET(Data!$A$1,MATCH($D366,Data!$CG:$CG,0)-1,MATCH($E366&amp;"/"&amp;AF$1,Data!$1:$1,0)-1)))</f>
        <v/>
      </c>
      <c r="AG366" s="188">
        <f t="shared" ca="1" si="9"/>
        <v>0</v>
      </c>
      <c r="AH366" s="208">
        <f ca="1">SUM(AG364:AG366)</f>
        <v>0</v>
      </c>
    </row>
    <row r="367" spans="1:34" ht="15.75" hidden="1" customHeight="1" x14ac:dyDescent="0.25">
      <c r="A367" s="446"/>
      <c r="B367" s="469"/>
      <c r="C367" s="472"/>
      <c r="D367" s="50" t="e">
        <f>IF(C367&lt;&gt;"",C367,D366)</f>
        <v>#N/A</v>
      </c>
      <c r="E367" s="51" t="s">
        <v>24</v>
      </c>
      <c r="F367" s="254" t="str">
        <f ca="1">IF(ISERROR(OFFSET(Data!$A$1,MATCH($D367,Data!$CG:$CG,0)-1,MATCH($E367&amp;"/"&amp;F$1,Data!$1:$1,0)-1))=TRUE,"",IF(OFFSET(Data!$A$1,MATCH($D367,Data!$CG:$CG,0)-1,MATCH($E367&amp;"/"&amp;F$1,Data!$1:$1,0)-1)=0,"",OFFSET(Data!$A$1,MATCH($D367,Data!$CG:$CG,0)-1,MATCH($E367&amp;"/"&amp;F$1,Data!$1:$1,0)-1)))</f>
        <v/>
      </c>
      <c r="G367" s="252" t="str">
        <f ca="1">IF(ISERROR(OFFSET(Data!$A$1,MATCH($D367,Data!$CG:$CG,0)-1,MATCH($E367&amp;"/"&amp;G$1,Data!$1:$1,0)-1))=TRUE,"",IF(OFFSET(Data!$A$1,MATCH($D367,Data!$CG:$CG,0)-1,MATCH($E367&amp;"/"&amp;G$1,Data!$1:$1,0)-1)=0,"",OFFSET(Data!$A$1,MATCH($D367,Data!$CG:$CG,0)-1,MATCH($E367&amp;"/"&amp;G$1,Data!$1:$1,0)-1)))</f>
        <v/>
      </c>
      <c r="H367" s="252" t="str">
        <f ca="1">IF(ISERROR(OFFSET(Data!$A$1,MATCH($D367,Data!$CG:$CG,0)-1,MATCH($E367&amp;"/"&amp;H$1,Data!$1:$1,0)-1))=TRUE,"",IF(OFFSET(Data!$A$1,MATCH($D367,Data!$CG:$CG,0)-1,MATCH($E367&amp;"/"&amp;H$1,Data!$1:$1,0)-1)=0,"",OFFSET(Data!$A$1,MATCH($D367,Data!$CG:$CG,0)-1,MATCH($E367&amp;"/"&amp;H$1,Data!$1:$1,0)-1)))</f>
        <v/>
      </c>
      <c r="I367" s="252" t="str">
        <f ca="1">IF(ISERROR(OFFSET(Data!$A$1,MATCH($D367,Data!$CG:$CG,0)-1,MATCH($E367&amp;"/"&amp;I$1,Data!$1:$1,0)-1))=TRUE,"",IF(OFFSET(Data!$A$1,MATCH($D367,Data!$CG:$CG,0)-1,MATCH($E367&amp;"/"&amp;I$1,Data!$1:$1,0)-1)=0,"",OFFSET(Data!$A$1,MATCH($D367,Data!$CG:$CG,0)-1,MATCH($E367&amp;"/"&amp;I$1,Data!$1:$1,0)-1)))</f>
        <v/>
      </c>
      <c r="J367" s="252" t="str">
        <f ca="1">IF(ISERROR(OFFSET(Data!$A$1,MATCH($D367,Data!$CG:$CG,0)-1,MATCH($E367&amp;"/"&amp;J$1,Data!$1:$1,0)-1))=TRUE,"",IF(OFFSET(Data!$A$1,MATCH($D367,Data!$CG:$CG,0)-1,MATCH($E367&amp;"/"&amp;J$1,Data!$1:$1,0)-1)=0,"",OFFSET(Data!$A$1,MATCH($D367,Data!$CG:$CG,0)-1,MATCH($E367&amp;"/"&amp;J$1,Data!$1:$1,0)-1)))</f>
        <v/>
      </c>
      <c r="K367" s="252" t="str">
        <f ca="1">IF(ISERROR(OFFSET(Data!$A$1,MATCH($D367,Data!$CG:$CG,0)-1,MATCH($E367&amp;"/"&amp;K$1,Data!$1:$1,0)-1))=TRUE,"",IF(OFFSET(Data!$A$1,MATCH($D367,Data!$CG:$CG,0)-1,MATCH($E367&amp;"/"&amp;K$1,Data!$1:$1,0)-1)=0,"",OFFSET(Data!$A$1,MATCH($D367,Data!$CG:$CG,0)-1,MATCH($E367&amp;"/"&amp;K$1,Data!$1:$1,0)-1)))</f>
        <v/>
      </c>
      <c r="L367" s="252" t="str">
        <f ca="1">IF(ISERROR(OFFSET(Data!$A$1,MATCH($D367,Data!$CG:$CG,0)-1,MATCH($E367&amp;"/"&amp;L$1,Data!$1:$1,0)-1))=TRUE,"",IF(OFFSET(Data!$A$1,MATCH($D367,Data!$CG:$CG,0)-1,MATCH($E367&amp;"/"&amp;L$1,Data!$1:$1,0)-1)=0,"",OFFSET(Data!$A$1,MATCH($D367,Data!$CG:$CG,0)-1,MATCH($E367&amp;"/"&amp;L$1,Data!$1:$1,0)-1)))</f>
        <v/>
      </c>
      <c r="M367" s="252" t="str">
        <f ca="1">IF(ISERROR(OFFSET(Data!$A$1,MATCH($D367,Data!$CG:$CG,0)-1,MATCH($E367&amp;"/"&amp;M$1,Data!$1:$1,0)-1))=TRUE,"",IF(OFFSET(Data!$A$1,MATCH($D367,Data!$CG:$CG,0)-1,MATCH($E367&amp;"/"&amp;M$1,Data!$1:$1,0)-1)=0,"",OFFSET(Data!$A$1,MATCH($D367,Data!$CG:$CG,0)-1,MATCH($E367&amp;"/"&amp;M$1,Data!$1:$1,0)-1)))</f>
        <v/>
      </c>
      <c r="N367" s="252" t="str">
        <f ca="1">IF(ISERROR(OFFSET(Data!$A$1,MATCH($D367,Data!$CG:$CG,0)-1,MATCH($E367&amp;"/"&amp;N$1,Data!$1:$1,0)-1))=TRUE,"",IF(OFFSET(Data!$A$1,MATCH($D367,Data!$CG:$CG,0)-1,MATCH($E367&amp;"/"&amp;N$1,Data!$1:$1,0)-1)=0,"",OFFSET(Data!$A$1,MATCH($D367,Data!$CG:$CG,0)-1,MATCH($E367&amp;"/"&amp;N$1,Data!$1:$1,0)-1)))</f>
        <v/>
      </c>
      <c r="O367" s="252" t="str">
        <f ca="1">IF(ISERROR(OFFSET(Data!$A$1,MATCH($D367,Data!$CG:$CG,0)-1,MATCH($E367&amp;"/"&amp;O$1,Data!$1:$1,0)-1))=TRUE,"",IF(OFFSET(Data!$A$1,MATCH($D367,Data!$CG:$CG,0)-1,MATCH($E367&amp;"/"&amp;O$1,Data!$1:$1,0)-1)=0,"",OFFSET(Data!$A$1,MATCH($D367,Data!$CG:$CG,0)-1,MATCH($E367&amp;"/"&amp;O$1,Data!$1:$1,0)-1)))</f>
        <v/>
      </c>
      <c r="P367" s="252" t="str">
        <f ca="1">IF(ISERROR(OFFSET(Data!$A$1,MATCH($D367,Data!$CG:$CG,0)-1,MATCH($E367&amp;"/"&amp;P$1,Data!$1:$1,0)-1))=TRUE,"",IF(OFFSET(Data!$A$1,MATCH($D367,Data!$CG:$CG,0)-1,MATCH($E367&amp;"/"&amp;P$1,Data!$1:$1,0)-1)=0,"",OFFSET(Data!$A$1,MATCH($D367,Data!$CG:$CG,0)-1,MATCH($E367&amp;"/"&amp;P$1,Data!$1:$1,0)-1)))</f>
        <v/>
      </c>
      <c r="Q367" s="252" t="str">
        <f ca="1">IF(ISERROR(OFFSET(Data!$A$1,MATCH($D367,Data!$CG:$CG,0)-1,MATCH($E367&amp;"/"&amp;Q$1,Data!$1:$1,0)-1))=TRUE,"",IF(OFFSET(Data!$A$1,MATCH($D367,Data!$CG:$CG,0)-1,MATCH($E367&amp;"/"&amp;Q$1,Data!$1:$1,0)-1)=0,"",OFFSET(Data!$A$1,MATCH($D367,Data!$CG:$CG,0)-1,MATCH($E367&amp;"/"&amp;Q$1,Data!$1:$1,0)-1)))</f>
        <v/>
      </c>
      <c r="R367" s="252" t="str">
        <f ca="1">IF(ISERROR(OFFSET(Data!$A$1,MATCH($D367,Data!$CG:$CG,0)-1,MATCH($E367&amp;"/"&amp;R$1,Data!$1:$1,0)-1))=TRUE,"",IF(OFFSET(Data!$A$1,MATCH($D367,Data!$CG:$CG,0)-1,MATCH($E367&amp;"/"&amp;R$1,Data!$1:$1,0)-1)=0,"",OFFSET(Data!$A$1,MATCH($D367,Data!$CG:$CG,0)-1,MATCH($E367&amp;"/"&amp;R$1,Data!$1:$1,0)-1)))</f>
        <v/>
      </c>
      <c r="S367" s="252" t="str">
        <f ca="1">IF(ISERROR(OFFSET(Data!$A$1,MATCH($D367,Data!$CG:$CG,0)-1,MATCH($E367&amp;"/"&amp;S$1,Data!$1:$1,0)-1))=TRUE,"",IF(OFFSET(Data!$A$1,MATCH($D367,Data!$CG:$CG,0)-1,MATCH($E367&amp;"/"&amp;S$1,Data!$1:$1,0)-1)=0,"",OFFSET(Data!$A$1,MATCH($D367,Data!$CG:$CG,0)-1,MATCH($E367&amp;"/"&amp;S$1,Data!$1:$1,0)-1)))</f>
        <v/>
      </c>
      <c r="T367" s="252" t="str">
        <f ca="1">IF(ISERROR(OFFSET(Data!$A$1,MATCH($D367,Data!$CG:$CG,0)-1,MATCH($E367&amp;"/"&amp;T$1,Data!$1:$1,0)-1))=TRUE,"",IF(OFFSET(Data!$A$1,MATCH($D367,Data!$CG:$CG,0)-1,MATCH($E367&amp;"/"&amp;T$1,Data!$1:$1,0)-1)=0,"",OFFSET(Data!$A$1,MATCH($D367,Data!$CG:$CG,0)-1,MATCH($E367&amp;"/"&amp;T$1,Data!$1:$1,0)-1)))</f>
        <v/>
      </c>
      <c r="U367" s="252" t="str">
        <f ca="1">IF(ISERROR(OFFSET(Data!$A$1,MATCH($D367,Data!$CG:$CG,0)-1,MATCH($E367&amp;"/"&amp;U$1,Data!$1:$1,0)-1))=TRUE,"",IF(OFFSET(Data!$A$1,MATCH($D367,Data!$CG:$CG,0)-1,MATCH($E367&amp;"/"&amp;U$1,Data!$1:$1,0)-1)=0,"",OFFSET(Data!$A$1,MATCH($D367,Data!$CG:$CG,0)-1,MATCH($E367&amp;"/"&amp;U$1,Data!$1:$1,0)-1)))</f>
        <v/>
      </c>
      <c r="V367" s="252" t="str">
        <f ca="1">IF(ISERROR(OFFSET(Data!$A$1,MATCH($D367,Data!$CG:$CG,0)-1,MATCH($E367&amp;"/"&amp;V$1,Data!$1:$1,0)-1))=TRUE,"",IF(OFFSET(Data!$A$1,MATCH($D367,Data!$CG:$CG,0)-1,MATCH($E367&amp;"/"&amp;V$1,Data!$1:$1,0)-1)=0,"",OFFSET(Data!$A$1,MATCH($D367,Data!$CG:$CG,0)-1,MATCH($E367&amp;"/"&amp;V$1,Data!$1:$1,0)-1)))</f>
        <v/>
      </c>
      <c r="W367" s="269" t="str">
        <f ca="1">IF(ISERROR(OFFSET(Data!$A$1,MATCH($D367,Data!$CG:$CG,0)-1,MATCH($E367&amp;"/"&amp;W$1,Data!$1:$1,0)-1))=TRUE,"",IF(OFFSET(Data!$A$1,MATCH($D367,Data!$CG:$CG,0)-1,MATCH($E367&amp;"/"&amp;W$1,Data!$1:$1,0)-1)=0,"",OFFSET(Data!$A$1,MATCH($D367,Data!$CG:$CG,0)-1,MATCH($E367&amp;"/"&amp;W$1,Data!$1:$1,0)-1)))</f>
        <v/>
      </c>
      <c r="X367" s="252" t="str">
        <f ca="1">IF(ISERROR(OFFSET(Data!$A$1,MATCH($D367,Data!$CG:$CG,0)-1,MATCH($E367&amp;"/"&amp;X$1,Data!$1:$1,0)-1))=TRUE,"",IF(OFFSET(Data!$A$1,MATCH($D367,Data!$CG:$CG,0)-1,MATCH($E367&amp;"/"&amp;X$1,Data!$1:$1,0)-1)=0,"",OFFSET(Data!$A$1,MATCH($D367,Data!$CG:$CG,0)-1,MATCH($E367&amp;"/"&amp;X$1,Data!$1:$1,0)-1)))</f>
        <v/>
      </c>
      <c r="Y367" s="252" t="str">
        <f ca="1">IF(ISERROR(OFFSET(Data!$A$1,MATCH($D367,Data!$CG:$CG,0)-1,MATCH($E367&amp;"/"&amp;Y$1,Data!$1:$1,0)-1))=TRUE,"",IF(OFFSET(Data!$A$1,MATCH($D367,Data!$CG:$CG,0)-1,MATCH($E367&amp;"/"&amp;Y$1,Data!$1:$1,0)-1)=0,"",OFFSET(Data!$A$1,MATCH($D367,Data!$CG:$CG,0)-1,MATCH($E367&amp;"/"&amp;Y$1,Data!$1:$1,0)-1)))</f>
        <v/>
      </c>
      <c r="Z367" s="252" t="str">
        <f ca="1">IF(ISERROR(OFFSET(Data!$A$1,MATCH($D367,Data!$CG:$CG,0)-1,MATCH($E367&amp;"/"&amp;Z$1,Data!$1:$1,0)-1))=TRUE,"",IF(OFFSET(Data!$A$1,MATCH($D367,Data!$CG:$CG,0)-1,MATCH($E367&amp;"/"&amp;Z$1,Data!$1:$1,0)-1)=0,"",OFFSET(Data!$A$1,MATCH($D367,Data!$CG:$CG,0)-1,MATCH($E367&amp;"/"&amp;Z$1,Data!$1:$1,0)-1)))</f>
        <v/>
      </c>
      <c r="AA367" s="252" t="str">
        <f ca="1">IF(ISERROR(OFFSET(Data!$A$1,MATCH($D367,Data!$CG:$CG,0)-1,MATCH($E367&amp;"/"&amp;AA$1,Data!$1:$1,0)-1))=TRUE,"",IF(OFFSET(Data!$A$1,MATCH($D367,Data!$CG:$CG,0)-1,MATCH($E367&amp;"/"&amp;AA$1,Data!$1:$1,0)-1)=0,"",OFFSET(Data!$A$1,MATCH($D367,Data!$CG:$CG,0)-1,MATCH($E367&amp;"/"&amp;AA$1,Data!$1:$1,0)-1)))</f>
        <v/>
      </c>
      <c r="AB367" s="252" t="str">
        <f ca="1">IF(ISERROR(OFFSET(Data!$A$1,MATCH($D367,Data!$CG:$CG,0)-1,MATCH($E367&amp;"/"&amp;AB$1,Data!$1:$1,0)-1))=TRUE,"",IF(OFFSET(Data!$A$1,MATCH($D367,Data!$CG:$CG,0)-1,MATCH($E367&amp;"/"&amp;AB$1,Data!$1:$1,0)-1)=0,"",OFFSET(Data!$A$1,MATCH($D367,Data!$CG:$CG,0)-1,MATCH($E367&amp;"/"&amp;AB$1,Data!$1:$1,0)-1)))</f>
        <v/>
      </c>
      <c r="AC367" s="252" t="str">
        <f ca="1">IF(ISERROR(OFFSET(Data!$A$1,MATCH($D367,Data!$CG:$CG,0)-1,MATCH($E367&amp;"/"&amp;AC$1,Data!$1:$1,0)-1))=TRUE,"",IF(OFFSET(Data!$A$1,MATCH($D367,Data!$CG:$CG,0)-1,MATCH($E367&amp;"/"&amp;AC$1,Data!$1:$1,0)-1)=0,"",OFFSET(Data!$A$1,MATCH($D367,Data!$CG:$CG,0)-1,MATCH($E367&amp;"/"&amp;AC$1,Data!$1:$1,0)-1)))</f>
        <v/>
      </c>
      <c r="AD367" s="252" t="str">
        <f ca="1">IF(ISERROR(OFFSET(Data!$A$1,MATCH($D367,Data!$CG:$CG,0)-1,MATCH($E367&amp;"/"&amp;AD$1,Data!$1:$1,0)-1))=TRUE,"",IF(OFFSET(Data!$A$1,MATCH($D367,Data!$CG:$CG,0)-1,MATCH($E367&amp;"/"&amp;AD$1,Data!$1:$1,0)-1)=0,"",OFFSET(Data!$A$1,MATCH($D367,Data!$CG:$CG,0)-1,MATCH($E367&amp;"/"&amp;AD$1,Data!$1:$1,0)-1)))</f>
        <v/>
      </c>
      <c r="AE367" s="252" t="str">
        <f ca="1">IF(ISERROR(OFFSET(Data!$A$1,MATCH($D367,Data!$CG:$CG,0)-1,MATCH($E367&amp;"/"&amp;AE$1,Data!$1:$1,0)-1))=TRUE,"",IF(OFFSET(Data!$A$1,MATCH($D367,Data!$CG:$CG,0)-1,MATCH($E367&amp;"/"&amp;AE$1,Data!$1:$1,0)-1)=0,"",OFFSET(Data!$A$1,MATCH($D367,Data!$CG:$CG,0)-1,MATCH($E367&amp;"/"&amp;AE$1,Data!$1:$1,0)-1)))</f>
        <v/>
      </c>
      <c r="AF367" s="253" t="str">
        <f ca="1">IF(ISERROR(OFFSET(Data!$A$1,MATCH($D367,Data!$CG:$CG,0)-1,MATCH($E367&amp;"/"&amp;AF$1,Data!$1:$1,0)-1))=TRUE,"",IF(OFFSET(Data!$A$1,MATCH($D367,Data!$CG:$CG,0)-1,MATCH($E367&amp;"/"&amp;AF$1,Data!$1:$1,0)-1)=0,"",OFFSET(Data!$A$1,MATCH($D367,Data!$CG:$CG,0)-1,MATCH($E367&amp;"/"&amp;AF$1,Data!$1:$1,0)-1)))</f>
        <v/>
      </c>
      <c r="AG367" s="188">
        <f t="shared" ca="1" si="9"/>
        <v>0</v>
      </c>
      <c r="AH367" s="208">
        <f ca="1">SUM(AG364:AG367)</f>
        <v>0</v>
      </c>
    </row>
    <row r="368" spans="1:34" ht="15.75" hidden="1" customHeight="1" thickBot="1" x14ac:dyDescent="0.3">
      <c r="A368" s="447"/>
      <c r="B368" s="470"/>
      <c r="C368" s="473"/>
      <c r="D368" s="52" t="e">
        <f>IF(C368&lt;&gt;"",C368,D367)</f>
        <v>#N/A</v>
      </c>
      <c r="E368" s="53" t="s">
        <v>25</v>
      </c>
      <c r="F368" s="255" t="str">
        <f ca="1">IF(ISERROR(OFFSET(Data!$A$1,MATCH($D368,Data!$CG:$CG,0)-1,MATCH($E368&amp;"/"&amp;F$1,Data!$1:$1,0)-1))=TRUE,"",IF(OFFSET(Data!$A$1,MATCH($D368,Data!$CG:$CG,0)-1,MATCH($E368&amp;"/"&amp;F$1,Data!$1:$1,0)-1)=0,"",OFFSET(Data!$A$1,MATCH($D368,Data!$CG:$CG,0)-1,MATCH($E368&amp;"/"&amp;F$1,Data!$1:$1,0)-1)))</f>
        <v/>
      </c>
      <c r="G368" s="256" t="str">
        <f ca="1">IF(ISERROR(OFFSET(Data!$A$1,MATCH($D368,Data!$CG:$CG,0)-1,MATCH($E368&amp;"/"&amp;G$1,Data!$1:$1,0)-1))=TRUE,"",IF(OFFSET(Data!$A$1,MATCH($D368,Data!$CG:$CG,0)-1,MATCH($E368&amp;"/"&amp;G$1,Data!$1:$1,0)-1)=0,"",OFFSET(Data!$A$1,MATCH($D368,Data!$CG:$CG,0)-1,MATCH($E368&amp;"/"&amp;G$1,Data!$1:$1,0)-1)))</f>
        <v/>
      </c>
      <c r="H368" s="256" t="str">
        <f ca="1">IF(ISERROR(OFFSET(Data!$A$1,MATCH($D368,Data!$CG:$CG,0)-1,MATCH($E368&amp;"/"&amp;H$1,Data!$1:$1,0)-1))=TRUE,"",IF(OFFSET(Data!$A$1,MATCH($D368,Data!$CG:$CG,0)-1,MATCH($E368&amp;"/"&amp;H$1,Data!$1:$1,0)-1)=0,"",OFFSET(Data!$A$1,MATCH($D368,Data!$CG:$CG,0)-1,MATCH($E368&amp;"/"&amp;H$1,Data!$1:$1,0)-1)))</f>
        <v/>
      </c>
      <c r="I368" s="256" t="str">
        <f ca="1">IF(ISERROR(OFFSET(Data!$A$1,MATCH($D368,Data!$CG:$CG,0)-1,MATCH($E368&amp;"/"&amp;I$1,Data!$1:$1,0)-1))=TRUE,"",IF(OFFSET(Data!$A$1,MATCH($D368,Data!$CG:$CG,0)-1,MATCH($E368&amp;"/"&amp;I$1,Data!$1:$1,0)-1)=0,"",OFFSET(Data!$A$1,MATCH($D368,Data!$CG:$CG,0)-1,MATCH($E368&amp;"/"&amp;I$1,Data!$1:$1,0)-1)))</f>
        <v/>
      </c>
      <c r="J368" s="256" t="str">
        <f ca="1">IF(ISERROR(OFFSET(Data!$A$1,MATCH($D368,Data!$CG:$CG,0)-1,MATCH($E368&amp;"/"&amp;J$1,Data!$1:$1,0)-1))=TRUE,"",IF(OFFSET(Data!$A$1,MATCH($D368,Data!$CG:$CG,0)-1,MATCH($E368&amp;"/"&amp;J$1,Data!$1:$1,0)-1)=0,"",OFFSET(Data!$A$1,MATCH($D368,Data!$CG:$CG,0)-1,MATCH($E368&amp;"/"&amp;J$1,Data!$1:$1,0)-1)))</f>
        <v/>
      </c>
      <c r="K368" s="256" t="str">
        <f ca="1">IF(ISERROR(OFFSET(Data!$A$1,MATCH($D368,Data!$CG:$CG,0)-1,MATCH($E368&amp;"/"&amp;K$1,Data!$1:$1,0)-1))=TRUE,"",IF(OFFSET(Data!$A$1,MATCH($D368,Data!$CG:$CG,0)-1,MATCH($E368&amp;"/"&amp;K$1,Data!$1:$1,0)-1)=0,"",OFFSET(Data!$A$1,MATCH($D368,Data!$CG:$CG,0)-1,MATCH($E368&amp;"/"&amp;K$1,Data!$1:$1,0)-1)))</f>
        <v/>
      </c>
      <c r="L368" s="256" t="str">
        <f ca="1">IF(ISERROR(OFFSET(Data!$A$1,MATCH($D368,Data!$CG:$CG,0)-1,MATCH($E368&amp;"/"&amp;L$1,Data!$1:$1,0)-1))=TRUE,"",IF(OFFSET(Data!$A$1,MATCH($D368,Data!$CG:$CG,0)-1,MATCH($E368&amp;"/"&amp;L$1,Data!$1:$1,0)-1)=0,"",OFFSET(Data!$A$1,MATCH($D368,Data!$CG:$CG,0)-1,MATCH($E368&amp;"/"&amp;L$1,Data!$1:$1,0)-1)))</f>
        <v/>
      </c>
      <c r="M368" s="256" t="str">
        <f ca="1">IF(ISERROR(OFFSET(Data!$A$1,MATCH($D368,Data!$CG:$CG,0)-1,MATCH($E368&amp;"/"&amp;M$1,Data!$1:$1,0)-1))=TRUE,"",IF(OFFSET(Data!$A$1,MATCH($D368,Data!$CG:$CG,0)-1,MATCH($E368&amp;"/"&amp;M$1,Data!$1:$1,0)-1)=0,"",OFFSET(Data!$A$1,MATCH($D368,Data!$CG:$CG,0)-1,MATCH($E368&amp;"/"&amp;M$1,Data!$1:$1,0)-1)))</f>
        <v/>
      </c>
      <c r="N368" s="256" t="str">
        <f ca="1">IF(ISERROR(OFFSET(Data!$A$1,MATCH($D368,Data!$CG:$CG,0)-1,MATCH($E368&amp;"/"&amp;N$1,Data!$1:$1,0)-1))=TRUE,"",IF(OFFSET(Data!$A$1,MATCH($D368,Data!$CG:$CG,0)-1,MATCH($E368&amp;"/"&amp;N$1,Data!$1:$1,0)-1)=0,"",OFFSET(Data!$A$1,MATCH($D368,Data!$CG:$CG,0)-1,MATCH($E368&amp;"/"&amp;N$1,Data!$1:$1,0)-1)))</f>
        <v/>
      </c>
      <c r="O368" s="256" t="str">
        <f ca="1">IF(ISERROR(OFFSET(Data!$A$1,MATCH($D368,Data!$CG:$CG,0)-1,MATCH($E368&amp;"/"&amp;O$1,Data!$1:$1,0)-1))=TRUE,"",IF(OFFSET(Data!$A$1,MATCH($D368,Data!$CG:$CG,0)-1,MATCH($E368&amp;"/"&amp;O$1,Data!$1:$1,0)-1)=0,"",OFFSET(Data!$A$1,MATCH($D368,Data!$CG:$CG,0)-1,MATCH($E368&amp;"/"&amp;O$1,Data!$1:$1,0)-1)))</f>
        <v/>
      </c>
      <c r="P368" s="256" t="str">
        <f ca="1">IF(ISERROR(OFFSET(Data!$A$1,MATCH($D368,Data!$CG:$CG,0)-1,MATCH($E368&amp;"/"&amp;P$1,Data!$1:$1,0)-1))=TRUE,"",IF(OFFSET(Data!$A$1,MATCH($D368,Data!$CG:$CG,0)-1,MATCH($E368&amp;"/"&amp;P$1,Data!$1:$1,0)-1)=0,"",OFFSET(Data!$A$1,MATCH($D368,Data!$CG:$CG,0)-1,MATCH($E368&amp;"/"&amp;P$1,Data!$1:$1,0)-1)))</f>
        <v/>
      </c>
      <c r="Q368" s="256" t="str">
        <f ca="1">IF(ISERROR(OFFSET(Data!$A$1,MATCH($D368,Data!$CG:$CG,0)-1,MATCH($E368&amp;"/"&amp;Q$1,Data!$1:$1,0)-1))=TRUE,"",IF(OFFSET(Data!$A$1,MATCH($D368,Data!$CG:$CG,0)-1,MATCH($E368&amp;"/"&amp;Q$1,Data!$1:$1,0)-1)=0,"",OFFSET(Data!$A$1,MATCH($D368,Data!$CG:$CG,0)-1,MATCH($E368&amp;"/"&amp;Q$1,Data!$1:$1,0)-1)))</f>
        <v/>
      </c>
      <c r="R368" s="256" t="str">
        <f ca="1">IF(ISERROR(OFFSET(Data!$A$1,MATCH($D368,Data!$CG:$CG,0)-1,MATCH($E368&amp;"/"&amp;R$1,Data!$1:$1,0)-1))=TRUE,"",IF(OFFSET(Data!$A$1,MATCH($D368,Data!$CG:$CG,0)-1,MATCH($E368&amp;"/"&amp;R$1,Data!$1:$1,0)-1)=0,"",OFFSET(Data!$A$1,MATCH($D368,Data!$CG:$CG,0)-1,MATCH($E368&amp;"/"&amp;R$1,Data!$1:$1,0)-1)))</f>
        <v/>
      </c>
      <c r="S368" s="256" t="str">
        <f ca="1">IF(ISERROR(OFFSET(Data!$A$1,MATCH($D368,Data!$CG:$CG,0)-1,MATCH($E368&amp;"/"&amp;S$1,Data!$1:$1,0)-1))=TRUE,"",IF(OFFSET(Data!$A$1,MATCH($D368,Data!$CG:$CG,0)-1,MATCH($E368&amp;"/"&amp;S$1,Data!$1:$1,0)-1)=0,"",OFFSET(Data!$A$1,MATCH($D368,Data!$CG:$CG,0)-1,MATCH($E368&amp;"/"&amp;S$1,Data!$1:$1,0)-1)))</f>
        <v/>
      </c>
      <c r="T368" s="256" t="str">
        <f ca="1">IF(ISERROR(OFFSET(Data!$A$1,MATCH($D368,Data!$CG:$CG,0)-1,MATCH($E368&amp;"/"&amp;T$1,Data!$1:$1,0)-1))=TRUE,"",IF(OFFSET(Data!$A$1,MATCH($D368,Data!$CG:$CG,0)-1,MATCH($E368&amp;"/"&amp;T$1,Data!$1:$1,0)-1)=0,"",OFFSET(Data!$A$1,MATCH($D368,Data!$CG:$CG,0)-1,MATCH($E368&amp;"/"&amp;T$1,Data!$1:$1,0)-1)))</f>
        <v/>
      </c>
      <c r="U368" s="256" t="str">
        <f ca="1">IF(ISERROR(OFFSET(Data!$A$1,MATCH($D368,Data!$CG:$CG,0)-1,MATCH($E368&amp;"/"&amp;U$1,Data!$1:$1,0)-1))=TRUE,"",IF(OFFSET(Data!$A$1,MATCH($D368,Data!$CG:$CG,0)-1,MATCH($E368&amp;"/"&amp;U$1,Data!$1:$1,0)-1)=0,"",OFFSET(Data!$A$1,MATCH($D368,Data!$CG:$CG,0)-1,MATCH($E368&amp;"/"&amp;U$1,Data!$1:$1,0)-1)))</f>
        <v/>
      </c>
      <c r="V368" s="256" t="str">
        <f ca="1">IF(ISERROR(OFFSET(Data!$A$1,MATCH($D368,Data!$CG:$CG,0)-1,MATCH($E368&amp;"/"&amp;V$1,Data!$1:$1,0)-1))=TRUE,"",IF(OFFSET(Data!$A$1,MATCH($D368,Data!$CG:$CG,0)-1,MATCH($E368&amp;"/"&amp;V$1,Data!$1:$1,0)-1)=0,"",OFFSET(Data!$A$1,MATCH($D368,Data!$CG:$CG,0)-1,MATCH($E368&amp;"/"&amp;V$1,Data!$1:$1,0)-1)))</f>
        <v/>
      </c>
      <c r="W368" s="257" t="str">
        <f ca="1">IF(ISERROR(OFFSET(Data!$A$1,MATCH($D368,Data!$CG:$CG,0)-1,MATCH($E368&amp;"/"&amp;W$1,Data!$1:$1,0)-1))=TRUE,"",IF(OFFSET(Data!$A$1,MATCH($D368,Data!$CG:$CG,0)-1,MATCH($E368&amp;"/"&amp;W$1,Data!$1:$1,0)-1)=0,"",OFFSET(Data!$A$1,MATCH($D368,Data!$CG:$CG,0)-1,MATCH($E368&amp;"/"&amp;W$1,Data!$1:$1,0)-1)))</f>
        <v/>
      </c>
      <c r="X368" s="256" t="str">
        <f ca="1">IF(ISERROR(OFFSET(Data!$A$1,MATCH($D368,Data!$CG:$CG,0)-1,MATCH($E368&amp;"/"&amp;X$1,Data!$1:$1,0)-1))=TRUE,"",IF(OFFSET(Data!$A$1,MATCH($D368,Data!$CG:$CG,0)-1,MATCH($E368&amp;"/"&amp;X$1,Data!$1:$1,0)-1)=0,"",OFFSET(Data!$A$1,MATCH($D368,Data!$CG:$CG,0)-1,MATCH($E368&amp;"/"&amp;X$1,Data!$1:$1,0)-1)))</f>
        <v/>
      </c>
      <c r="Y368" s="256" t="str">
        <f ca="1">IF(ISERROR(OFFSET(Data!$A$1,MATCH($D368,Data!$CG:$CG,0)-1,MATCH($E368&amp;"/"&amp;Y$1,Data!$1:$1,0)-1))=TRUE,"",IF(OFFSET(Data!$A$1,MATCH($D368,Data!$CG:$CG,0)-1,MATCH($E368&amp;"/"&amp;Y$1,Data!$1:$1,0)-1)=0,"",OFFSET(Data!$A$1,MATCH($D368,Data!$CG:$CG,0)-1,MATCH($E368&amp;"/"&amp;Y$1,Data!$1:$1,0)-1)))</f>
        <v/>
      </c>
      <c r="Z368" s="256" t="str">
        <f ca="1">IF(ISERROR(OFFSET(Data!$A$1,MATCH($D368,Data!$CG:$CG,0)-1,MATCH($E368&amp;"/"&amp;Z$1,Data!$1:$1,0)-1))=TRUE,"",IF(OFFSET(Data!$A$1,MATCH($D368,Data!$CG:$CG,0)-1,MATCH($E368&amp;"/"&amp;Z$1,Data!$1:$1,0)-1)=0,"",OFFSET(Data!$A$1,MATCH($D368,Data!$CG:$CG,0)-1,MATCH($E368&amp;"/"&amp;Z$1,Data!$1:$1,0)-1)))</f>
        <v/>
      </c>
      <c r="AA368" s="256" t="str">
        <f ca="1">IF(ISERROR(OFFSET(Data!$A$1,MATCH($D368,Data!$CG:$CG,0)-1,MATCH($E368&amp;"/"&amp;AA$1,Data!$1:$1,0)-1))=TRUE,"",IF(OFFSET(Data!$A$1,MATCH($D368,Data!$CG:$CG,0)-1,MATCH($E368&amp;"/"&amp;AA$1,Data!$1:$1,0)-1)=0,"",OFFSET(Data!$A$1,MATCH($D368,Data!$CG:$CG,0)-1,MATCH($E368&amp;"/"&amp;AA$1,Data!$1:$1,0)-1)))</f>
        <v/>
      </c>
      <c r="AB368" s="256" t="str">
        <f ca="1">IF(ISERROR(OFFSET(Data!$A$1,MATCH($D368,Data!$CG:$CG,0)-1,MATCH($E368&amp;"/"&amp;AB$1,Data!$1:$1,0)-1))=TRUE,"",IF(OFFSET(Data!$A$1,MATCH($D368,Data!$CG:$CG,0)-1,MATCH($E368&amp;"/"&amp;AB$1,Data!$1:$1,0)-1)=0,"",OFFSET(Data!$A$1,MATCH($D368,Data!$CG:$CG,0)-1,MATCH($E368&amp;"/"&amp;AB$1,Data!$1:$1,0)-1)))</f>
        <v/>
      </c>
      <c r="AC368" s="256" t="str">
        <f ca="1">IF(ISERROR(OFFSET(Data!$A$1,MATCH($D368,Data!$CG:$CG,0)-1,MATCH($E368&amp;"/"&amp;AC$1,Data!$1:$1,0)-1))=TRUE,"",IF(OFFSET(Data!$A$1,MATCH($D368,Data!$CG:$CG,0)-1,MATCH($E368&amp;"/"&amp;AC$1,Data!$1:$1,0)-1)=0,"",OFFSET(Data!$A$1,MATCH($D368,Data!$CG:$CG,0)-1,MATCH($E368&amp;"/"&amp;AC$1,Data!$1:$1,0)-1)))</f>
        <v/>
      </c>
      <c r="AD368" s="256" t="str">
        <f ca="1">IF(ISERROR(OFFSET(Data!$A$1,MATCH($D368,Data!$CG:$CG,0)-1,MATCH($E368&amp;"/"&amp;AD$1,Data!$1:$1,0)-1))=TRUE,"",IF(OFFSET(Data!$A$1,MATCH($D368,Data!$CG:$CG,0)-1,MATCH($E368&amp;"/"&amp;AD$1,Data!$1:$1,0)-1)=0,"",OFFSET(Data!$A$1,MATCH($D368,Data!$CG:$CG,0)-1,MATCH($E368&amp;"/"&amp;AD$1,Data!$1:$1,0)-1)))</f>
        <v/>
      </c>
      <c r="AE368" s="256" t="str">
        <f ca="1">IF(ISERROR(OFFSET(Data!$A$1,MATCH($D368,Data!$CG:$CG,0)-1,MATCH($E368&amp;"/"&amp;AE$1,Data!$1:$1,0)-1))=TRUE,"",IF(OFFSET(Data!$A$1,MATCH($D368,Data!$CG:$CG,0)-1,MATCH($E368&amp;"/"&amp;AE$1,Data!$1:$1,0)-1)=0,"",OFFSET(Data!$A$1,MATCH($D368,Data!$CG:$CG,0)-1,MATCH($E368&amp;"/"&amp;AE$1,Data!$1:$1,0)-1)))</f>
        <v/>
      </c>
      <c r="AF368" s="258" t="str">
        <f ca="1">IF(ISERROR(OFFSET(Data!$A$1,MATCH($D368,Data!$CG:$CG,0)-1,MATCH($E368&amp;"/"&amp;AF$1,Data!$1:$1,0)-1))=TRUE,"",IF(OFFSET(Data!$A$1,MATCH($D368,Data!$CG:$CG,0)-1,MATCH($E368&amp;"/"&amp;AF$1,Data!$1:$1,0)-1)=0,"",OFFSET(Data!$A$1,MATCH($D368,Data!$CG:$CG,0)-1,MATCH($E368&amp;"/"&amp;AF$1,Data!$1:$1,0)-1)))</f>
        <v/>
      </c>
      <c r="AG368" s="197">
        <f t="shared" ca="1" si="9"/>
        <v>0</v>
      </c>
      <c r="AH368" s="209">
        <f ca="1">SUM(AG364:AG368)</f>
        <v>0</v>
      </c>
    </row>
    <row r="369" spans="1:34" ht="15" hidden="1" customHeight="1" x14ac:dyDescent="0.25">
      <c r="A369" s="445">
        <v>73</v>
      </c>
      <c r="B369" s="468" t="e">
        <f>INDEX(Data!CI:CI,MATCH("M"&amp;A369,Data!A:A,0))</f>
        <v>#N/A</v>
      </c>
      <c r="C369" s="471" t="e">
        <f>INDEX(Data!CG:CG,MATCH("M"&amp;A369,Data!A:A,0))</f>
        <v>#N/A</v>
      </c>
      <c r="D369" s="48" t="e">
        <f>IF(C369&lt;&gt;"",C369,#REF!)</f>
        <v>#N/A</v>
      </c>
      <c r="E369" s="49" t="s">
        <v>21</v>
      </c>
      <c r="F369" s="271" t="str">
        <f ca="1">IF(ISERROR(OFFSET(Data!$A$1,MATCH($D369,Data!$CG:$CG,0)-1,MATCH($E369&amp;"/"&amp;F$1,Data!$1:$1,0)-1))=TRUE,"",IF(OFFSET(Data!$A$1,MATCH($D369,Data!$CG:$CG,0)-1,MATCH($E369&amp;"/"&amp;F$1,Data!$1:$1,0)-1)=0,"",OFFSET(Data!$A$1,MATCH($D369,Data!$CG:$CG,0)-1,MATCH($E369&amp;"/"&amp;F$1,Data!$1:$1,0)-1)))</f>
        <v/>
      </c>
      <c r="G369" s="250" t="str">
        <f ca="1">IF(ISERROR(OFFSET(Data!$A$1,MATCH($D369,Data!$CG:$CG,0)-1,MATCH($E369&amp;"/"&amp;G$1,Data!$1:$1,0)-1))=TRUE,"",IF(OFFSET(Data!$A$1,MATCH($D369,Data!$CG:$CG,0)-1,MATCH($E369&amp;"/"&amp;G$1,Data!$1:$1,0)-1)=0,"",OFFSET(Data!$A$1,MATCH($D369,Data!$CG:$CG,0)-1,MATCH($E369&amp;"/"&amp;G$1,Data!$1:$1,0)-1)))</f>
        <v/>
      </c>
      <c r="H369" s="250" t="str">
        <f ca="1">IF(ISERROR(OFFSET(Data!$A$1,MATCH($D369,Data!$CG:$CG,0)-1,MATCH($E369&amp;"/"&amp;H$1,Data!$1:$1,0)-1))=TRUE,"",IF(OFFSET(Data!$A$1,MATCH($D369,Data!$CG:$CG,0)-1,MATCH($E369&amp;"/"&amp;H$1,Data!$1:$1,0)-1)=0,"",OFFSET(Data!$A$1,MATCH($D369,Data!$CG:$CG,0)-1,MATCH($E369&amp;"/"&amp;H$1,Data!$1:$1,0)-1)))</f>
        <v/>
      </c>
      <c r="I369" s="250" t="str">
        <f ca="1">IF(ISERROR(OFFSET(Data!$A$1,MATCH($D369,Data!$CG:$CG,0)-1,MATCH($E369&amp;"/"&amp;I$1,Data!$1:$1,0)-1))=TRUE,"",IF(OFFSET(Data!$A$1,MATCH($D369,Data!$CG:$CG,0)-1,MATCH($E369&amp;"/"&amp;I$1,Data!$1:$1,0)-1)=0,"",OFFSET(Data!$A$1,MATCH($D369,Data!$CG:$CG,0)-1,MATCH($E369&amp;"/"&amp;I$1,Data!$1:$1,0)-1)))</f>
        <v/>
      </c>
      <c r="J369" s="250" t="str">
        <f ca="1">IF(ISERROR(OFFSET(Data!$A$1,MATCH($D369,Data!$CG:$CG,0)-1,MATCH($E369&amp;"/"&amp;J$1,Data!$1:$1,0)-1))=TRUE,"",IF(OFFSET(Data!$A$1,MATCH($D369,Data!$CG:$CG,0)-1,MATCH($E369&amp;"/"&amp;J$1,Data!$1:$1,0)-1)=0,"",OFFSET(Data!$A$1,MATCH($D369,Data!$CG:$CG,0)-1,MATCH($E369&amp;"/"&amp;J$1,Data!$1:$1,0)-1)))</f>
        <v/>
      </c>
      <c r="K369" s="250" t="str">
        <f ca="1">IF(ISERROR(OFFSET(Data!$A$1,MATCH($D369,Data!$CG:$CG,0)-1,MATCH($E369&amp;"/"&amp;K$1,Data!$1:$1,0)-1))=TRUE,"",IF(OFFSET(Data!$A$1,MATCH($D369,Data!$CG:$CG,0)-1,MATCH($E369&amp;"/"&amp;K$1,Data!$1:$1,0)-1)=0,"",OFFSET(Data!$A$1,MATCH($D369,Data!$CG:$CG,0)-1,MATCH($E369&amp;"/"&amp;K$1,Data!$1:$1,0)-1)))</f>
        <v/>
      </c>
      <c r="L369" s="250" t="str">
        <f ca="1">IF(ISERROR(OFFSET(Data!$A$1,MATCH($D369,Data!$CG:$CG,0)-1,MATCH($E369&amp;"/"&amp;L$1,Data!$1:$1,0)-1))=TRUE,"",IF(OFFSET(Data!$A$1,MATCH($D369,Data!$CG:$CG,0)-1,MATCH($E369&amp;"/"&amp;L$1,Data!$1:$1,0)-1)=0,"",OFFSET(Data!$A$1,MATCH($D369,Data!$CG:$CG,0)-1,MATCH($E369&amp;"/"&amp;L$1,Data!$1:$1,0)-1)))</f>
        <v/>
      </c>
      <c r="M369" s="250" t="str">
        <f ca="1">IF(ISERROR(OFFSET(Data!$A$1,MATCH($D369,Data!$CG:$CG,0)-1,MATCH($E369&amp;"/"&amp;M$1,Data!$1:$1,0)-1))=TRUE,"",IF(OFFSET(Data!$A$1,MATCH($D369,Data!$CG:$CG,0)-1,MATCH($E369&amp;"/"&amp;M$1,Data!$1:$1,0)-1)=0,"",OFFSET(Data!$A$1,MATCH($D369,Data!$CG:$CG,0)-1,MATCH($E369&amp;"/"&amp;M$1,Data!$1:$1,0)-1)))</f>
        <v/>
      </c>
      <c r="N369" s="250" t="str">
        <f ca="1">IF(ISERROR(OFFSET(Data!$A$1,MATCH($D369,Data!$CG:$CG,0)-1,MATCH($E369&amp;"/"&amp;N$1,Data!$1:$1,0)-1))=TRUE,"",IF(OFFSET(Data!$A$1,MATCH($D369,Data!$CG:$CG,0)-1,MATCH($E369&amp;"/"&amp;N$1,Data!$1:$1,0)-1)=0,"",OFFSET(Data!$A$1,MATCH($D369,Data!$CG:$CG,0)-1,MATCH($E369&amp;"/"&amp;N$1,Data!$1:$1,0)-1)))</f>
        <v/>
      </c>
      <c r="O369" s="250" t="str">
        <f ca="1">IF(ISERROR(OFFSET(Data!$A$1,MATCH($D369,Data!$CG:$CG,0)-1,MATCH($E369&amp;"/"&amp;O$1,Data!$1:$1,0)-1))=TRUE,"",IF(OFFSET(Data!$A$1,MATCH($D369,Data!$CG:$CG,0)-1,MATCH($E369&amp;"/"&amp;O$1,Data!$1:$1,0)-1)=0,"",OFFSET(Data!$A$1,MATCH($D369,Data!$CG:$CG,0)-1,MATCH($E369&amp;"/"&amp;O$1,Data!$1:$1,0)-1)))</f>
        <v/>
      </c>
      <c r="P369" s="250" t="str">
        <f ca="1">IF(ISERROR(OFFSET(Data!$A$1,MATCH($D369,Data!$CG:$CG,0)-1,MATCH($E369&amp;"/"&amp;P$1,Data!$1:$1,0)-1))=TRUE,"",IF(OFFSET(Data!$A$1,MATCH($D369,Data!$CG:$CG,0)-1,MATCH($E369&amp;"/"&amp;P$1,Data!$1:$1,0)-1)=0,"",OFFSET(Data!$A$1,MATCH($D369,Data!$CG:$CG,0)-1,MATCH($E369&amp;"/"&amp;P$1,Data!$1:$1,0)-1)))</f>
        <v/>
      </c>
      <c r="Q369" s="250" t="str">
        <f ca="1">IF(ISERROR(OFFSET(Data!$A$1,MATCH($D369,Data!$CG:$CG,0)-1,MATCH($E369&amp;"/"&amp;Q$1,Data!$1:$1,0)-1))=TRUE,"",IF(OFFSET(Data!$A$1,MATCH($D369,Data!$CG:$CG,0)-1,MATCH($E369&amp;"/"&amp;Q$1,Data!$1:$1,0)-1)=0,"",OFFSET(Data!$A$1,MATCH($D369,Data!$CG:$CG,0)-1,MATCH($E369&amp;"/"&amp;Q$1,Data!$1:$1,0)-1)))</f>
        <v/>
      </c>
      <c r="R369" s="250" t="str">
        <f ca="1">IF(ISERROR(OFFSET(Data!$A$1,MATCH($D369,Data!$CG:$CG,0)-1,MATCH($E369&amp;"/"&amp;R$1,Data!$1:$1,0)-1))=TRUE,"",IF(OFFSET(Data!$A$1,MATCH($D369,Data!$CG:$CG,0)-1,MATCH($E369&amp;"/"&amp;R$1,Data!$1:$1,0)-1)=0,"",OFFSET(Data!$A$1,MATCH($D369,Data!$CG:$CG,0)-1,MATCH($E369&amp;"/"&amp;R$1,Data!$1:$1,0)-1)))</f>
        <v/>
      </c>
      <c r="S369" s="250" t="str">
        <f ca="1">IF(ISERROR(OFFSET(Data!$A$1,MATCH($D369,Data!$CG:$CG,0)-1,MATCH($E369&amp;"/"&amp;S$1,Data!$1:$1,0)-1))=TRUE,"",IF(OFFSET(Data!$A$1,MATCH($D369,Data!$CG:$CG,0)-1,MATCH($E369&amp;"/"&amp;S$1,Data!$1:$1,0)-1)=0,"",OFFSET(Data!$A$1,MATCH($D369,Data!$CG:$CG,0)-1,MATCH($E369&amp;"/"&amp;S$1,Data!$1:$1,0)-1)))</f>
        <v/>
      </c>
      <c r="T369" s="250" t="str">
        <f ca="1">IF(ISERROR(OFFSET(Data!$A$1,MATCH($D369,Data!$CG:$CG,0)-1,MATCH($E369&amp;"/"&amp;T$1,Data!$1:$1,0)-1))=TRUE,"",IF(OFFSET(Data!$A$1,MATCH($D369,Data!$CG:$CG,0)-1,MATCH($E369&amp;"/"&amp;T$1,Data!$1:$1,0)-1)=0,"",OFFSET(Data!$A$1,MATCH($D369,Data!$CG:$CG,0)-1,MATCH($E369&amp;"/"&amp;T$1,Data!$1:$1,0)-1)))</f>
        <v/>
      </c>
      <c r="U369" s="250" t="str">
        <f ca="1">IF(ISERROR(OFFSET(Data!$A$1,MATCH($D369,Data!$CG:$CG,0)-1,MATCH($E369&amp;"/"&amp;U$1,Data!$1:$1,0)-1))=TRUE,"",IF(OFFSET(Data!$A$1,MATCH($D369,Data!$CG:$CG,0)-1,MATCH($E369&amp;"/"&amp;U$1,Data!$1:$1,0)-1)=0,"",OFFSET(Data!$A$1,MATCH($D369,Data!$CG:$CG,0)-1,MATCH($E369&amp;"/"&amp;U$1,Data!$1:$1,0)-1)))</f>
        <v/>
      </c>
      <c r="V369" s="250" t="str">
        <f ca="1">IF(ISERROR(OFFSET(Data!$A$1,MATCH($D369,Data!$CG:$CG,0)-1,MATCH($E369&amp;"/"&amp;V$1,Data!$1:$1,0)-1))=TRUE,"",IF(OFFSET(Data!$A$1,MATCH($D369,Data!$CG:$CG,0)-1,MATCH($E369&amp;"/"&amp;V$1,Data!$1:$1,0)-1)=0,"",OFFSET(Data!$A$1,MATCH($D369,Data!$CG:$CG,0)-1,MATCH($E369&amp;"/"&amp;V$1,Data!$1:$1,0)-1)))</f>
        <v/>
      </c>
      <c r="W369" s="272" t="str">
        <f ca="1">IF(ISERROR(OFFSET(Data!$A$1,MATCH($D369,Data!$CG:$CG,0)-1,MATCH($E369&amp;"/"&amp;W$1,Data!$1:$1,0)-1))=TRUE,"",IF(OFFSET(Data!$A$1,MATCH($D369,Data!$CG:$CG,0)-1,MATCH($E369&amp;"/"&amp;W$1,Data!$1:$1,0)-1)=0,"",OFFSET(Data!$A$1,MATCH($D369,Data!$CG:$CG,0)-1,MATCH($E369&amp;"/"&amp;W$1,Data!$1:$1,0)-1)))</f>
        <v/>
      </c>
      <c r="X369" s="250" t="str">
        <f ca="1">IF(ISERROR(OFFSET(Data!$A$1,MATCH($D369,Data!$CG:$CG,0)-1,MATCH($E369&amp;"/"&amp;X$1,Data!$1:$1,0)-1))=TRUE,"",IF(OFFSET(Data!$A$1,MATCH($D369,Data!$CG:$CG,0)-1,MATCH($E369&amp;"/"&amp;X$1,Data!$1:$1,0)-1)=0,"",OFFSET(Data!$A$1,MATCH($D369,Data!$CG:$CG,0)-1,MATCH($E369&amp;"/"&amp;X$1,Data!$1:$1,0)-1)))</f>
        <v/>
      </c>
      <c r="Y369" s="250" t="str">
        <f ca="1">IF(ISERROR(OFFSET(Data!$A$1,MATCH($D369,Data!$CG:$CG,0)-1,MATCH($E369&amp;"/"&amp;Y$1,Data!$1:$1,0)-1))=TRUE,"",IF(OFFSET(Data!$A$1,MATCH($D369,Data!$CG:$CG,0)-1,MATCH($E369&amp;"/"&amp;Y$1,Data!$1:$1,0)-1)=0,"",OFFSET(Data!$A$1,MATCH($D369,Data!$CG:$CG,0)-1,MATCH($E369&amp;"/"&amp;Y$1,Data!$1:$1,0)-1)))</f>
        <v/>
      </c>
      <c r="Z369" s="250" t="str">
        <f ca="1">IF(ISERROR(OFFSET(Data!$A$1,MATCH($D369,Data!$CG:$CG,0)-1,MATCH($E369&amp;"/"&amp;Z$1,Data!$1:$1,0)-1))=TRUE,"",IF(OFFSET(Data!$A$1,MATCH($D369,Data!$CG:$CG,0)-1,MATCH($E369&amp;"/"&amp;Z$1,Data!$1:$1,0)-1)=0,"",OFFSET(Data!$A$1,MATCH($D369,Data!$CG:$CG,0)-1,MATCH($E369&amp;"/"&amp;Z$1,Data!$1:$1,0)-1)))</f>
        <v/>
      </c>
      <c r="AA369" s="250" t="str">
        <f ca="1">IF(ISERROR(OFFSET(Data!$A$1,MATCH($D369,Data!$CG:$CG,0)-1,MATCH($E369&amp;"/"&amp;AA$1,Data!$1:$1,0)-1))=TRUE,"",IF(OFFSET(Data!$A$1,MATCH($D369,Data!$CG:$CG,0)-1,MATCH($E369&amp;"/"&amp;AA$1,Data!$1:$1,0)-1)=0,"",OFFSET(Data!$A$1,MATCH($D369,Data!$CG:$CG,0)-1,MATCH($E369&amp;"/"&amp;AA$1,Data!$1:$1,0)-1)))</f>
        <v/>
      </c>
      <c r="AB369" s="250" t="str">
        <f ca="1">IF(ISERROR(OFFSET(Data!$A$1,MATCH($D369,Data!$CG:$CG,0)-1,MATCH($E369&amp;"/"&amp;AB$1,Data!$1:$1,0)-1))=TRUE,"",IF(OFFSET(Data!$A$1,MATCH($D369,Data!$CG:$CG,0)-1,MATCH($E369&amp;"/"&amp;AB$1,Data!$1:$1,0)-1)=0,"",OFFSET(Data!$A$1,MATCH($D369,Data!$CG:$CG,0)-1,MATCH($E369&amp;"/"&amp;AB$1,Data!$1:$1,0)-1)))</f>
        <v/>
      </c>
      <c r="AC369" s="250" t="str">
        <f ca="1">IF(ISERROR(OFFSET(Data!$A$1,MATCH($D369,Data!$CG:$CG,0)-1,MATCH($E369&amp;"/"&amp;AC$1,Data!$1:$1,0)-1))=TRUE,"",IF(OFFSET(Data!$A$1,MATCH($D369,Data!$CG:$CG,0)-1,MATCH($E369&amp;"/"&amp;AC$1,Data!$1:$1,0)-1)=0,"",OFFSET(Data!$A$1,MATCH($D369,Data!$CG:$CG,0)-1,MATCH($E369&amp;"/"&amp;AC$1,Data!$1:$1,0)-1)))</f>
        <v/>
      </c>
      <c r="AD369" s="250" t="str">
        <f ca="1">IF(ISERROR(OFFSET(Data!$A$1,MATCH($D369,Data!$CG:$CG,0)-1,MATCH($E369&amp;"/"&amp;AD$1,Data!$1:$1,0)-1))=TRUE,"",IF(OFFSET(Data!$A$1,MATCH($D369,Data!$CG:$CG,0)-1,MATCH($E369&amp;"/"&amp;AD$1,Data!$1:$1,0)-1)=0,"",OFFSET(Data!$A$1,MATCH($D369,Data!$CG:$CG,0)-1,MATCH($E369&amp;"/"&amp;AD$1,Data!$1:$1,0)-1)))</f>
        <v/>
      </c>
      <c r="AE369" s="250" t="str">
        <f ca="1">IF(ISERROR(OFFSET(Data!$A$1,MATCH($D369,Data!$CG:$CG,0)-1,MATCH($E369&amp;"/"&amp;AE$1,Data!$1:$1,0)-1))=TRUE,"",IF(OFFSET(Data!$A$1,MATCH($D369,Data!$CG:$CG,0)-1,MATCH($E369&amp;"/"&amp;AE$1,Data!$1:$1,0)-1)=0,"",OFFSET(Data!$A$1,MATCH($D369,Data!$CG:$CG,0)-1,MATCH($E369&amp;"/"&amp;AE$1,Data!$1:$1,0)-1)))</f>
        <v/>
      </c>
      <c r="AF369" s="251" t="str">
        <f ca="1">IF(ISERROR(OFFSET(Data!$A$1,MATCH($D369,Data!$CG:$CG,0)-1,MATCH($E369&amp;"/"&amp;AF$1,Data!$1:$1,0)-1))=TRUE,"",IF(OFFSET(Data!$A$1,MATCH($D369,Data!$CG:$CG,0)-1,MATCH($E369&amp;"/"&amp;AF$1,Data!$1:$1,0)-1)=0,"",OFFSET(Data!$A$1,MATCH($D369,Data!$CG:$CG,0)-1,MATCH($E369&amp;"/"&amp;AF$1,Data!$1:$1,0)-1)))</f>
        <v/>
      </c>
      <c r="AG369" s="206">
        <f t="shared" ca="1" si="9"/>
        <v>0</v>
      </c>
      <c r="AH369" s="207">
        <f ca="1">AG369</f>
        <v>0</v>
      </c>
    </row>
    <row r="370" spans="1:34" ht="15" hidden="1" customHeight="1" thickBot="1" x14ac:dyDescent="0.3">
      <c r="A370" s="446"/>
      <c r="B370" s="469"/>
      <c r="C370" s="472"/>
      <c r="D370" s="50" t="e">
        <f>IF(C370&lt;&gt;"",C370,D369)</f>
        <v>#N/A</v>
      </c>
      <c r="E370" s="51" t="s">
        <v>22</v>
      </c>
      <c r="F370" s="254" t="str">
        <f ca="1">IF(ISERROR(OFFSET(Data!$A$1,MATCH($D370,Data!$CG:$CG,0)-1,MATCH($E370&amp;"/"&amp;F$1,Data!$1:$1,0)-1))=TRUE,"",IF(OFFSET(Data!$A$1,MATCH($D370,Data!$CG:$CG,0)-1,MATCH($E370&amp;"/"&amp;F$1,Data!$1:$1,0)-1)=0,"",OFFSET(Data!$A$1,MATCH($D370,Data!$CG:$CG,0)-1,MATCH($E370&amp;"/"&amp;F$1,Data!$1:$1,0)-1)))</f>
        <v/>
      </c>
      <c r="G370" s="252" t="str">
        <f ca="1">IF(ISERROR(OFFSET(Data!$A$1,MATCH($D370,Data!$CG:$CG,0)-1,MATCH($E370&amp;"/"&amp;G$1,Data!$1:$1,0)-1))=TRUE,"",IF(OFFSET(Data!$A$1,MATCH($D370,Data!$CG:$CG,0)-1,MATCH($E370&amp;"/"&amp;G$1,Data!$1:$1,0)-1)=0,"",OFFSET(Data!$A$1,MATCH($D370,Data!$CG:$CG,0)-1,MATCH($E370&amp;"/"&amp;G$1,Data!$1:$1,0)-1)))</f>
        <v/>
      </c>
      <c r="H370" s="252" t="str">
        <f ca="1">IF(ISERROR(OFFSET(Data!$A$1,MATCH($D370,Data!$CG:$CG,0)-1,MATCH($E370&amp;"/"&amp;H$1,Data!$1:$1,0)-1))=TRUE,"",IF(OFFSET(Data!$A$1,MATCH($D370,Data!$CG:$CG,0)-1,MATCH($E370&amp;"/"&amp;H$1,Data!$1:$1,0)-1)=0,"",OFFSET(Data!$A$1,MATCH($D370,Data!$CG:$CG,0)-1,MATCH($E370&amp;"/"&amp;H$1,Data!$1:$1,0)-1)))</f>
        <v/>
      </c>
      <c r="I370" s="252" t="str">
        <f ca="1">IF(ISERROR(OFFSET(Data!$A$1,MATCH($D370,Data!$CG:$CG,0)-1,MATCH($E370&amp;"/"&amp;I$1,Data!$1:$1,0)-1))=TRUE,"",IF(OFFSET(Data!$A$1,MATCH($D370,Data!$CG:$CG,0)-1,MATCH($E370&amp;"/"&amp;I$1,Data!$1:$1,0)-1)=0,"",OFFSET(Data!$A$1,MATCH($D370,Data!$CG:$CG,0)-1,MATCH($E370&amp;"/"&amp;I$1,Data!$1:$1,0)-1)))</f>
        <v/>
      </c>
      <c r="J370" s="252" t="str">
        <f ca="1">IF(ISERROR(OFFSET(Data!$A$1,MATCH($D370,Data!$CG:$CG,0)-1,MATCH($E370&amp;"/"&amp;J$1,Data!$1:$1,0)-1))=TRUE,"",IF(OFFSET(Data!$A$1,MATCH($D370,Data!$CG:$CG,0)-1,MATCH($E370&amp;"/"&amp;J$1,Data!$1:$1,0)-1)=0,"",OFFSET(Data!$A$1,MATCH($D370,Data!$CG:$CG,0)-1,MATCH($E370&amp;"/"&amp;J$1,Data!$1:$1,0)-1)))</f>
        <v/>
      </c>
      <c r="K370" s="252" t="str">
        <f ca="1">IF(ISERROR(OFFSET(Data!$A$1,MATCH($D370,Data!$CG:$CG,0)-1,MATCH($E370&amp;"/"&amp;K$1,Data!$1:$1,0)-1))=TRUE,"",IF(OFFSET(Data!$A$1,MATCH($D370,Data!$CG:$CG,0)-1,MATCH($E370&amp;"/"&amp;K$1,Data!$1:$1,0)-1)=0,"",OFFSET(Data!$A$1,MATCH($D370,Data!$CG:$CG,0)-1,MATCH($E370&amp;"/"&amp;K$1,Data!$1:$1,0)-1)))</f>
        <v/>
      </c>
      <c r="L370" s="252" t="str">
        <f ca="1">IF(ISERROR(OFFSET(Data!$A$1,MATCH($D370,Data!$CG:$CG,0)-1,MATCH($E370&amp;"/"&amp;L$1,Data!$1:$1,0)-1))=TRUE,"",IF(OFFSET(Data!$A$1,MATCH($D370,Data!$CG:$CG,0)-1,MATCH($E370&amp;"/"&amp;L$1,Data!$1:$1,0)-1)=0,"",OFFSET(Data!$A$1,MATCH($D370,Data!$CG:$CG,0)-1,MATCH($E370&amp;"/"&amp;L$1,Data!$1:$1,0)-1)))</f>
        <v/>
      </c>
      <c r="M370" s="252" t="str">
        <f ca="1">IF(ISERROR(OFFSET(Data!$A$1,MATCH($D370,Data!$CG:$CG,0)-1,MATCH($E370&amp;"/"&amp;M$1,Data!$1:$1,0)-1))=TRUE,"",IF(OFFSET(Data!$A$1,MATCH($D370,Data!$CG:$CG,0)-1,MATCH($E370&amp;"/"&amp;M$1,Data!$1:$1,0)-1)=0,"",OFFSET(Data!$A$1,MATCH($D370,Data!$CG:$CG,0)-1,MATCH($E370&amp;"/"&amp;M$1,Data!$1:$1,0)-1)))</f>
        <v/>
      </c>
      <c r="N370" s="252" t="str">
        <f ca="1">IF(ISERROR(OFFSET(Data!$A$1,MATCH($D370,Data!$CG:$CG,0)-1,MATCH($E370&amp;"/"&amp;N$1,Data!$1:$1,0)-1))=TRUE,"",IF(OFFSET(Data!$A$1,MATCH($D370,Data!$CG:$CG,0)-1,MATCH($E370&amp;"/"&amp;N$1,Data!$1:$1,0)-1)=0,"",OFFSET(Data!$A$1,MATCH($D370,Data!$CG:$CG,0)-1,MATCH($E370&amp;"/"&amp;N$1,Data!$1:$1,0)-1)))</f>
        <v/>
      </c>
      <c r="O370" s="252" t="str">
        <f ca="1">IF(ISERROR(OFFSET(Data!$A$1,MATCH($D370,Data!$CG:$CG,0)-1,MATCH($E370&amp;"/"&amp;O$1,Data!$1:$1,0)-1))=TRUE,"",IF(OFFSET(Data!$A$1,MATCH($D370,Data!$CG:$CG,0)-1,MATCH($E370&amp;"/"&amp;O$1,Data!$1:$1,0)-1)=0,"",OFFSET(Data!$A$1,MATCH($D370,Data!$CG:$CG,0)-1,MATCH($E370&amp;"/"&amp;O$1,Data!$1:$1,0)-1)))</f>
        <v/>
      </c>
      <c r="P370" s="252" t="str">
        <f ca="1">IF(ISERROR(OFFSET(Data!$A$1,MATCH($D370,Data!$CG:$CG,0)-1,MATCH($E370&amp;"/"&amp;P$1,Data!$1:$1,0)-1))=TRUE,"",IF(OFFSET(Data!$A$1,MATCH($D370,Data!$CG:$CG,0)-1,MATCH($E370&amp;"/"&amp;P$1,Data!$1:$1,0)-1)=0,"",OFFSET(Data!$A$1,MATCH($D370,Data!$CG:$CG,0)-1,MATCH($E370&amp;"/"&amp;P$1,Data!$1:$1,0)-1)))</f>
        <v/>
      </c>
      <c r="Q370" s="252" t="str">
        <f ca="1">IF(ISERROR(OFFSET(Data!$A$1,MATCH($D370,Data!$CG:$CG,0)-1,MATCH($E370&amp;"/"&amp;Q$1,Data!$1:$1,0)-1))=TRUE,"",IF(OFFSET(Data!$A$1,MATCH($D370,Data!$CG:$CG,0)-1,MATCH($E370&amp;"/"&amp;Q$1,Data!$1:$1,0)-1)=0,"",OFFSET(Data!$A$1,MATCH($D370,Data!$CG:$CG,0)-1,MATCH($E370&amp;"/"&amp;Q$1,Data!$1:$1,0)-1)))</f>
        <v/>
      </c>
      <c r="R370" s="252" t="str">
        <f ca="1">IF(ISERROR(OFFSET(Data!$A$1,MATCH($D370,Data!$CG:$CG,0)-1,MATCH($E370&amp;"/"&amp;R$1,Data!$1:$1,0)-1))=TRUE,"",IF(OFFSET(Data!$A$1,MATCH($D370,Data!$CG:$CG,0)-1,MATCH($E370&amp;"/"&amp;R$1,Data!$1:$1,0)-1)=0,"",OFFSET(Data!$A$1,MATCH($D370,Data!$CG:$CG,0)-1,MATCH($E370&amp;"/"&amp;R$1,Data!$1:$1,0)-1)))</f>
        <v/>
      </c>
      <c r="S370" s="252" t="str">
        <f ca="1">IF(ISERROR(OFFSET(Data!$A$1,MATCH($D370,Data!$CG:$CG,0)-1,MATCH($E370&amp;"/"&amp;S$1,Data!$1:$1,0)-1))=TRUE,"",IF(OFFSET(Data!$A$1,MATCH($D370,Data!$CG:$CG,0)-1,MATCH($E370&amp;"/"&amp;S$1,Data!$1:$1,0)-1)=0,"",OFFSET(Data!$A$1,MATCH($D370,Data!$CG:$CG,0)-1,MATCH($E370&amp;"/"&amp;S$1,Data!$1:$1,0)-1)))</f>
        <v/>
      </c>
      <c r="T370" s="252" t="str">
        <f ca="1">IF(ISERROR(OFFSET(Data!$A$1,MATCH($D370,Data!$CG:$CG,0)-1,MATCH($E370&amp;"/"&amp;T$1,Data!$1:$1,0)-1))=TRUE,"",IF(OFFSET(Data!$A$1,MATCH($D370,Data!$CG:$CG,0)-1,MATCH($E370&amp;"/"&amp;T$1,Data!$1:$1,0)-1)=0,"",OFFSET(Data!$A$1,MATCH($D370,Data!$CG:$CG,0)-1,MATCH($E370&amp;"/"&amp;T$1,Data!$1:$1,0)-1)))</f>
        <v/>
      </c>
      <c r="U370" s="252" t="str">
        <f ca="1">IF(ISERROR(OFFSET(Data!$A$1,MATCH($D370,Data!$CG:$CG,0)-1,MATCH($E370&amp;"/"&amp;U$1,Data!$1:$1,0)-1))=TRUE,"",IF(OFFSET(Data!$A$1,MATCH($D370,Data!$CG:$CG,0)-1,MATCH($E370&amp;"/"&amp;U$1,Data!$1:$1,0)-1)=0,"",OFFSET(Data!$A$1,MATCH($D370,Data!$CG:$CG,0)-1,MATCH($E370&amp;"/"&amp;U$1,Data!$1:$1,0)-1)))</f>
        <v/>
      </c>
      <c r="V370" s="252" t="str">
        <f ca="1">IF(ISERROR(OFFSET(Data!$A$1,MATCH($D370,Data!$CG:$CG,0)-1,MATCH($E370&amp;"/"&amp;V$1,Data!$1:$1,0)-1))=TRUE,"",IF(OFFSET(Data!$A$1,MATCH($D370,Data!$CG:$CG,0)-1,MATCH($E370&amp;"/"&amp;V$1,Data!$1:$1,0)-1)=0,"",OFFSET(Data!$A$1,MATCH($D370,Data!$CG:$CG,0)-1,MATCH($E370&amp;"/"&amp;V$1,Data!$1:$1,0)-1)))</f>
        <v/>
      </c>
      <c r="W370" s="269" t="str">
        <f ca="1">IF(ISERROR(OFFSET(Data!$A$1,MATCH($D370,Data!$CG:$CG,0)-1,MATCH($E370&amp;"/"&amp;W$1,Data!$1:$1,0)-1))=TRUE,"",IF(OFFSET(Data!$A$1,MATCH($D370,Data!$CG:$CG,0)-1,MATCH($E370&amp;"/"&amp;W$1,Data!$1:$1,0)-1)=0,"",OFFSET(Data!$A$1,MATCH($D370,Data!$CG:$CG,0)-1,MATCH($E370&amp;"/"&amp;W$1,Data!$1:$1,0)-1)))</f>
        <v/>
      </c>
      <c r="X370" s="252" t="str">
        <f ca="1">IF(ISERROR(OFFSET(Data!$A$1,MATCH($D370,Data!$CG:$CG,0)-1,MATCH($E370&amp;"/"&amp;X$1,Data!$1:$1,0)-1))=TRUE,"",IF(OFFSET(Data!$A$1,MATCH($D370,Data!$CG:$CG,0)-1,MATCH($E370&amp;"/"&amp;X$1,Data!$1:$1,0)-1)=0,"",OFFSET(Data!$A$1,MATCH($D370,Data!$CG:$CG,0)-1,MATCH($E370&amp;"/"&amp;X$1,Data!$1:$1,0)-1)))</f>
        <v/>
      </c>
      <c r="Y370" s="252" t="str">
        <f ca="1">IF(ISERROR(OFFSET(Data!$A$1,MATCH($D370,Data!$CG:$CG,0)-1,MATCH($E370&amp;"/"&amp;Y$1,Data!$1:$1,0)-1))=TRUE,"",IF(OFFSET(Data!$A$1,MATCH($D370,Data!$CG:$CG,0)-1,MATCH($E370&amp;"/"&amp;Y$1,Data!$1:$1,0)-1)=0,"",OFFSET(Data!$A$1,MATCH($D370,Data!$CG:$CG,0)-1,MATCH($E370&amp;"/"&amp;Y$1,Data!$1:$1,0)-1)))</f>
        <v/>
      </c>
      <c r="Z370" s="252" t="str">
        <f ca="1">IF(ISERROR(OFFSET(Data!$A$1,MATCH($D370,Data!$CG:$CG,0)-1,MATCH($E370&amp;"/"&amp;Z$1,Data!$1:$1,0)-1))=TRUE,"",IF(OFFSET(Data!$A$1,MATCH($D370,Data!$CG:$CG,0)-1,MATCH($E370&amp;"/"&amp;Z$1,Data!$1:$1,0)-1)=0,"",OFFSET(Data!$A$1,MATCH($D370,Data!$CG:$CG,0)-1,MATCH($E370&amp;"/"&amp;Z$1,Data!$1:$1,0)-1)))</f>
        <v/>
      </c>
      <c r="AA370" s="252" t="str">
        <f ca="1">IF(ISERROR(OFFSET(Data!$A$1,MATCH($D370,Data!$CG:$CG,0)-1,MATCH($E370&amp;"/"&amp;AA$1,Data!$1:$1,0)-1))=TRUE,"",IF(OFFSET(Data!$A$1,MATCH($D370,Data!$CG:$CG,0)-1,MATCH($E370&amp;"/"&amp;AA$1,Data!$1:$1,0)-1)=0,"",OFFSET(Data!$A$1,MATCH($D370,Data!$CG:$CG,0)-1,MATCH($E370&amp;"/"&amp;AA$1,Data!$1:$1,0)-1)))</f>
        <v/>
      </c>
      <c r="AB370" s="252" t="str">
        <f ca="1">IF(ISERROR(OFFSET(Data!$A$1,MATCH($D370,Data!$CG:$CG,0)-1,MATCH($E370&amp;"/"&amp;AB$1,Data!$1:$1,0)-1))=TRUE,"",IF(OFFSET(Data!$A$1,MATCH($D370,Data!$CG:$CG,0)-1,MATCH($E370&amp;"/"&amp;AB$1,Data!$1:$1,0)-1)=0,"",OFFSET(Data!$A$1,MATCH($D370,Data!$CG:$CG,0)-1,MATCH($E370&amp;"/"&amp;AB$1,Data!$1:$1,0)-1)))</f>
        <v/>
      </c>
      <c r="AC370" s="252" t="str">
        <f ca="1">IF(ISERROR(OFFSET(Data!$A$1,MATCH($D370,Data!$CG:$CG,0)-1,MATCH($E370&amp;"/"&amp;AC$1,Data!$1:$1,0)-1))=TRUE,"",IF(OFFSET(Data!$A$1,MATCH($D370,Data!$CG:$CG,0)-1,MATCH($E370&amp;"/"&amp;AC$1,Data!$1:$1,0)-1)=0,"",OFFSET(Data!$A$1,MATCH($D370,Data!$CG:$CG,0)-1,MATCH($E370&amp;"/"&amp;AC$1,Data!$1:$1,0)-1)))</f>
        <v/>
      </c>
      <c r="AD370" s="252" t="str">
        <f ca="1">IF(ISERROR(OFFSET(Data!$A$1,MATCH($D370,Data!$CG:$CG,0)-1,MATCH($E370&amp;"/"&amp;AD$1,Data!$1:$1,0)-1))=TRUE,"",IF(OFFSET(Data!$A$1,MATCH($D370,Data!$CG:$CG,0)-1,MATCH($E370&amp;"/"&amp;AD$1,Data!$1:$1,0)-1)=0,"",OFFSET(Data!$A$1,MATCH($D370,Data!$CG:$CG,0)-1,MATCH($E370&amp;"/"&amp;AD$1,Data!$1:$1,0)-1)))</f>
        <v/>
      </c>
      <c r="AE370" s="252" t="str">
        <f ca="1">IF(ISERROR(OFFSET(Data!$A$1,MATCH($D370,Data!$CG:$CG,0)-1,MATCH($E370&amp;"/"&amp;AE$1,Data!$1:$1,0)-1))=TRUE,"",IF(OFFSET(Data!$A$1,MATCH($D370,Data!$CG:$CG,0)-1,MATCH($E370&amp;"/"&amp;AE$1,Data!$1:$1,0)-1)=0,"",OFFSET(Data!$A$1,MATCH($D370,Data!$CG:$CG,0)-1,MATCH($E370&amp;"/"&amp;AE$1,Data!$1:$1,0)-1)))</f>
        <v/>
      </c>
      <c r="AF370" s="253" t="str">
        <f ca="1">IF(ISERROR(OFFSET(Data!$A$1,MATCH($D370,Data!$CG:$CG,0)-1,MATCH($E370&amp;"/"&amp;AF$1,Data!$1:$1,0)-1))=TRUE,"",IF(OFFSET(Data!$A$1,MATCH($D370,Data!$CG:$CG,0)-1,MATCH($E370&amp;"/"&amp;AF$1,Data!$1:$1,0)-1)=0,"",OFFSET(Data!$A$1,MATCH($D370,Data!$CG:$CG,0)-1,MATCH($E370&amp;"/"&amp;AF$1,Data!$1:$1,0)-1)))</f>
        <v/>
      </c>
      <c r="AG370" s="188">
        <f t="shared" ca="1" si="9"/>
        <v>0</v>
      </c>
      <c r="AH370" s="208">
        <f ca="1">SUM(AG369:AG370)</f>
        <v>0</v>
      </c>
    </row>
    <row r="371" spans="1:34" ht="15" hidden="1" customHeight="1" x14ac:dyDescent="0.25">
      <c r="A371" s="446"/>
      <c r="B371" s="469"/>
      <c r="C371" s="472"/>
      <c r="D371" s="50" t="e">
        <f>IF(C371&lt;&gt;"",C371,D370)</f>
        <v>#N/A</v>
      </c>
      <c r="E371" s="51" t="s">
        <v>23</v>
      </c>
      <c r="F371" s="254" t="str">
        <f ca="1">IF(ISERROR(OFFSET(Data!$A$1,MATCH($D371,Data!$CG:$CG,0)-1,MATCH($E371&amp;"/"&amp;F$1,Data!$1:$1,0)-1))=TRUE,"",IF(OFFSET(Data!$A$1,MATCH($D371,Data!$CG:$CG,0)-1,MATCH($E371&amp;"/"&amp;F$1,Data!$1:$1,0)-1)=0,"",OFFSET(Data!$A$1,MATCH($D371,Data!$CG:$CG,0)-1,MATCH($E371&amp;"/"&amp;F$1,Data!$1:$1,0)-1)))</f>
        <v/>
      </c>
      <c r="G371" s="252" t="str">
        <f ca="1">IF(ISERROR(OFFSET(Data!$A$1,MATCH($D371,Data!$CG:$CG,0)-1,MATCH($E371&amp;"/"&amp;G$1,Data!$1:$1,0)-1))=TRUE,"",IF(OFFSET(Data!$A$1,MATCH($D371,Data!$CG:$CG,0)-1,MATCH($E371&amp;"/"&amp;G$1,Data!$1:$1,0)-1)=0,"",OFFSET(Data!$A$1,MATCH($D371,Data!$CG:$CG,0)-1,MATCH($E371&amp;"/"&amp;G$1,Data!$1:$1,0)-1)))</f>
        <v/>
      </c>
      <c r="H371" s="252" t="str">
        <f ca="1">IF(ISERROR(OFFSET(Data!$A$1,MATCH($D371,Data!$CG:$CG,0)-1,MATCH($E371&amp;"/"&amp;H$1,Data!$1:$1,0)-1))=TRUE,"",IF(OFFSET(Data!$A$1,MATCH($D371,Data!$CG:$CG,0)-1,MATCH($E371&amp;"/"&amp;H$1,Data!$1:$1,0)-1)=0,"",OFFSET(Data!$A$1,MATCH($D371,Data!$CG:$CG,0)-1,MATCH($E371&amp;"/"&amp;H$1,Data!$1:$1,0)-1)))</f>
        <v/>
      </c>
      <c r="I371" s="252" t="str">
        <f ca="1">IF(ISERROR(OFFSET(Data!$A$1,MATCH($D371,Data!$CG:$CG,0)-1,MATCH($E371&amp;"/"&amp;I$1,Data!$1:$1,0)-1))=TRUE,"",IF(OFFSET(Data!$A$1,MATCH($D371,Data!$CG:$CG,0)-1,MATCH($E371&amp;"/"&amp;I$1,Data!$1:$1,0)-1)=0,"",OFFSET(Data!$A$1,MATCH($D371,Data!$CG:$CG,0)-1,MATCH($E371&amp;"/"&amp;I$1,Data!$1:$1,0)-1)))</f>
        <v/>
      </c>
      <c r="J371" s="252" t="str">
        <f ca="1">IF(ISERROR(OFFSET(Data!$A$1,MATCH($D371,Data!$CG:$CG,0)-1,MATCH($E371&amp;"/"&amp;J$1,Data!$1:$1,0)-1))=TRUE,"",IF(OFFSET(Data!$A$1,MATCH($D371,Data!$CG:$CG,0)-1,MATCH($E371&amp;"/"&amp;J$1,Data!$1:$1,0)-1)=0,"",OFFSET(Data!$A$1,MATCH($D371,Data!$CG:$CG,0)-1,MATCH($E371&amp;"/"&amp;J$1,Data!$1:$1,0)-1)))</f>
        <v/>
      </c>
      <c r="K371" s="252" t="str">
        <f ca="1">IF(ISERROR(OFFSET(Data!$A$1,MATCH($D371,Data!$CG:$CG,0)-1,MATCH($E371&amp;"/"&amp;K$1,Data!$1:$1,0)-1))=TRUE,"",IF(OFFSET(Data!$A$1,MATCH($D371,Data!$CG:$CG,0)-1,MATCH($E371&amp;"/"&amp;K$1,Data!$1:$1,0)-1)=0,"",OFFSET(Data!$A$1,MATCH($D371,Data!$CG:$CG,0)-1,MATCH($E371&amp;"/"&amp;K$1,Data!$1:$1,0)-1)))</f>
        <v/>
      </c>
      <c r="L371" s="252" t="str">
        <f ca="1">IF(ISERROR(OFFSET(Data!$A$1,MATCH($D371,Data!$CG:$CG,0)-1,MATCH($E371&amp;"/"&amp;L$1,Data!$1:$1,0)-1))=TRUE,"",IF(OFFSET(Data!$A$1,MATCH($D371,Data!$CG:$CG,0)-1,MATCH($E371&amp;"/"&amp;L$1,Data!$1:$1,0)-1)=0,"",OFFSET(Data!$A$1,MATCH($D371,Data!$CG:$CG,0)-1,MATCH($E371&amp;"/"&amp;L$1,Data!$1:$1,0)-1)))</f>
        <v/>
      </c>
      <c r="M371" s="252" t="str">
        <f ca="1">IF(ISERROR(OFFSET(Data!$A$1,MATCH($D371,Data!$CG:$CG,0)-1,MATCH($E371&amp;"/"&amp;M$1,Data!$1:$1,0)-1))=TRUE,"",IF(OFFSET(Data!$A$1,MATCH($D371,Data!$CG:$CG,0)-1,MATCH($E371&amp;"/"&amp;M$1,Data!$1:$1,0)-1)=0,"",OFFSET(Data!$A$1,MATCH($D371,Data!$CG:$CG,0)-1,MATCH($E371&amp;"/"&amp;M$1,Data!$1:$1,0)-1)))</f>
        <v/>
      </c>
      <c r="N371" s="252" t="str">
        <f ca="1">IF(ISERROR(OFFSET(Data!$A$1,MATCH($D371,Data!$CG:$CG,0)-1,MATCH($E371&amp;"/"&amp;N$1,Data!$1:$1,0)-1))=TRUE,"",IF(OFFSET(Data!$A$1,MATCH($D371,Data!$CG:$CG,0)-1,MATCH($E371&amp;"/"&amp;N$1,Data!$1:$1,0)-1)=0,"",OFFSET(Data!$A$1,MATCH($D371,Data!$CG:$CG,0)-1,MATCH($E371&amp;"/"&amp;N$1,Data!$1:$1,0)-1)))</f>
        <v/>
      </c>
      <c r="O371" s="252" t="str">
        <f ca="1">IF(ISERROR(OFFSET(Data!$A$1,MATCH($D371,Data!$CG:$CG,0)-1,MATCH($E371&amp;"/"&amp;O$1,Data!$1:$1,0)-1))=TRUE,"",IF(OFFSET(Data!$A$1,MATCH($D371,Data!$CG:$CG,0)-1,MATCH($E371&amp;"/"&amp;O$1,Data!$1:$1,0)-1)=0,"",OFFSET(Data!$A$1,MATCH($D371,Data!$CG:$CG,0)-1,MATCH($E371&amp;"/"&amp;O$1,Data!$1:$1,0)-1)))</f>
        <v/>
      </c>
      <c r="P371" s="252" t="str">
        <f ca="1">IF(ISERROR(OFFSET(Data!$A$1,MATCH($D371,Data!$CG:$CG,0)-1,MATCH($E371&amp;"/"&amp;P$1,Data!$1:$1,0)-1))=TRUE,"",IF(OFFSET(Data!$A$1,MATCH($D371,Data!$CG:$CG,0)-1,MATCH($E371&amp;"/"&amp;P$1,Data!$1:$1,0)-1)=0,"",OFFSET(Data!$A$1,MATCH($D371,Data!$CG:$CG,0)-1,MATCH($E371&amp;"/"&amp;P$1,Data!$1:$1,0)-1)))</f>
        <v/>
      </c>
      <c r="Q371" s="252" t="str">
        <f ca="1">IF(ISERROR(OFFSET(Data!$A$1,MATCH($D371,Data!$CG:$CG,0)-1,MATCH($E371&amp;"/"&amp;Q$1,Data!$1:$1,0)-1))=TRUE,"",IF(OFFSET(Data!$A$1,MATCH($D371,Data!$CG:$CG,0)-1,MATCH($E371&amp;"/"&amp;Q$1,Data!$1:$1,0)-1)=0,"",OFFSET(Data!$A$1,MATCH($D371,Data!$CG:$CG,0)-1,MATCH($E371&amp;"/"&amp;Q$1,Data!$1:$1,0)-1)))</f>
        <v/>
      </c>
      <c r="R371" s="252" t="str">
        <f ca="1">IF(ISERROR(OFFSET(Data!$A$1,MATCH($D371,Data!$CG:$CG,0)-1,MATCH($E371&amp;"/"&amp;R$1,Data!$1:$1,0)-1))=TRUE,"",IF(OFFSET(Data!$A$1,MATCH($D371,Data!$CG:$CG,0)-1,MATCH($E371&amp;"/"&amp;R$1,Data!$1:$1,0)-1)=0,"",OFFSET(Data!$A$1,MATCH($D371,Data!$CG:$CG,0)-1,MATCH($E371&amp;"/"&amp;R$1,Data!$1:$1,0)-1)))</f>
        <v/>
      </c>
      <c r="S371" s="252" t="str">
        <f ca="1">IF(ISERROR(OFFSET(Data!$A$1,MATCH($D371,Data!$CG:$CG,0)-1,MATCH($E371&amp;"/"&amp;S$1,Data!$1:$1,0)-1))=TRUE,"",IF(OFFSET(Data!$A$1,MATCH($D371,Data!$CG:$CG,0)-1,MATCH($E371&amp;"/"&amp;S$1,Data!$1:$1,0)-1)=0,"",OFFSET(Data!$A$1,MATCH($D371,Data!$CG:$CG,0)-1,MATCH($E371&amp;"/"&amp;S$1,Data!$1:$1,0)-1)))</f>
        <v/>
      </c>
      <c r="T371" s="252" t="str">
        <f ca="1">IF(ISERROR(OFFSET(Data!$A$1,MATCH($D371,Data!$CG:$CG,0)-1,MATCH($E371&amp;"/"&amp;T$1,Data!$1:$1,0)-1))=TRUE,"",IF(OFFSET(Data!$A$1,MATCH($D371,Data!$CG:$CG,0)-1,MATCH($E371&amp;"/"&amp;T$1,Data!$1:$1,0)-1)=0,"",OFFSET(Data!$A$1,MATCH($D371,Data!$CG:$CG,0)-1,MATCH($E371&amp;"/"&amp;T$1,Data!$1:$1,0)-1)))</f>
        <v/>
      </c>
      <c r="U371" s="252" t="str">
        <f ca="1">IF(ISERROR(OFFSET(Data!$A$1,MATCH($D371,Data!$CG:$CG,0)-1,MATCH($E371&amp;"/"&amp;U$1,Data!$1:$1,0)-1))=TRUE,"",IF(OFFSET(Data!$A$1,MATCH($D371,Data!$CG:$CG,0)-1,MATCH($E371&amp;"/"&amp;U$1,Data!$1:$1,0)-1)=0,"",OFFSET(Data!$A$1,MATCH($D371,Data!$CG:$CG,0)-1,MATCH($E371&amp;"/"&amp;U$1,Data!$1:$1,0)-1)))</f>
        <v/>
      </c>
      <c r="V371" s="252" t="str">
        <f ca="1">IF(ISERROR(OFFSET(Data!$A$1,MATCH($D371,Data!$CG:$CG,0)-1,MATCH($E371&amp;"/"&amp;V$1,Data!$1:$1,0)-1))=TRUE,"",IF(OFFSET(Data!$A$1,MATCH($D371,Data!$CG:$CG,0)-1,MATCH($E371&amp;"/"&amp;V$1,Data!$1:$1,0)-1)=0,"",OFFSET(Data!$A$1,MATCH($D371,Data!$CG:$CG,0)-1,MATCH($E371&amp;"/"&amp;V$1,Data!$1:$1,0)-1)))</f>
        <v/>
      </c>
      <c r="W371" s="269" t="str">
        <f ca="1">IF(ISERROR(OFFSET(Data!$A$1,MATCH($D371,Data!$CG:$CG,0)-1,MATCH($E371&amp;"/"&amp;W$1,Data!$1:$1,0)-1))=TRUE,"",IF(OFFSET(Data!$A$1,MATCH($D371,Data!$CG:$CG,0)-1,MATCH($E371&amp;"/"&amp;W$1,Data!$1:$1,0)-1)=0,"",OFFSET(Data!$A$1,MATCH($D371,Data!$CG:$CG,0)-1,MATCH($E371&amp;"/"&amp;W$1,Data!$1:$1,0)-1)))</f>
        <v/>
      </c>
      <c r="X371" s="252" t="str">
        <f ca="1">IF(ISERROR(OFFSET(Data!$A$1,MATCH($D371,Data!$CG:$CG,0)-1,MATCH($E371&amp;"/"&amp;X$1,Data!$1:$1,0)-1))=TRUE,"",IF(OFFSET(Data!$A$1,MATCH($D371,Data!$CG:$CG,0)-1,MATCH($E371&amp;"/"&amp;X$1,Data!$1:$1,0)-1)=0,"",OFFSET(Data!$A$1,MATCH($D371,Data!$CG:$CG,0)-1,MATCH($E371&amp;"/"&amp;X$1,Data!$1:$1,0)-1)))</f>
        <v/>
      </c>
      <c r="Y371" s="252" t="str">
        <f ca="1">IF(ISERROR(OFFSET(Data!$A$1,MATCH($D371,Data!$CG:$CG,0)-1,MATCH($E371&amp;"/"&amp;Y$1,Data!$1:$1,0)-1))=TRUE,"",IF(OFFSET(Data!$A$1,MATCH($D371,Data!$CG:$CG,0)-1,MATCH($E371&amp;"/"&amp;Y$1,Data!$1:$1,0)-1)=0,"",OFFSET(Data!$A$1,MATCH($D371,Data!$CG:$CG,0)-1,MATCH($E371&amp;"/"&amp;Y$1,Data!$1:$1,0)-1)))</f>
        <v/>
      </c>
      <c r="Z371" s="252" t="str">
        <f ca="1">IF(ISERROR(OFFSET(Data!$A$1,MATCH($D371,Data!$CG:$CG,0)-1,MATCH($E371&amp;"/"&amp;Z$1,Data!$1:$1,0)-1))=TRUE,"",IF(OFFSET(Data!$A$1,MATCH($D371,Data!$CG:$CG,0)-1,MATCH($E371&amp;"/"&amp;Z$1,Data!$1:$1,0)-1)=0,"",OFFSET(Data!$A$1,MATCH($D371,Data!$CG:$CG,0)-1,MATCH($E371&amp;"/"&amp;Z$1,Data!$1:$1,0)-1)))</f>
        <v/>
      </c>
      <c r="AA371" s="252" t="str">
        <f ca="1">IF(ISERROR(OFFSET(Data!$A$1,MATCH($D371,Data!$CG:$CG,0)-1,MATCH($E371&amp;"/"&amp;AA$1,Data!$1:$1,0)-1))=TRUE,"",IF(OFFSET(Data!$A$1,MATCH($D371,Data!$CG:$CG,0)-1,MATCH($E371&amp;"/"&amp;AA$1,Data!$1:$1,0)-1)=0,"",OFFSET(Data!$A$1,MATCH($D371,Data!$CG:$CG,0)-1,MATCH($E371&amp;"/"&amp;AA$1,Data!$1:$1,0)-1)))</f>
        <v/>
      </c>
      <c r="AB371" s="252" t="str">
        <f ca="1">IF(ISERROR(OFFSET(Data!$A$1,MATCH($D371,Data!$CG:$CG,0)-1,MATCH($E371&amp;"/"&amp;AB$1,Data!$1:$1,0)-1))=TRUE,"",IF(OFFSET(Data!$A$1,MATCH($D371,Data!$CG:$CG,0)-1,MATCH($E371&amp;"/"&amp;AB$1,Data!$1:$1,0)-1)=0,"",OFFSET(Data!$A$1,MATCH($D371,Data!$CG:$CG,0)-1,MATCH($E371&amp;"/"&amp;AB$1,Data!$1:$1,0)-1)))</f>
        <v/>
      </c>
      <c r="AC371" s="252" t="str">
        <f ca="1">IF(ISERROR(OFFSET(Data!$A$1,MATCH($D371,Data!$CG:$CG,0)-1,MATCH($E371&amp;"/"&amp;AC$1,Data!$1:$1,0)-1))=TRUE,"",IF(OFFSET(Data!$A$1,MATCH($D371,Data!$CG:$CG,0)-1,MATCH($E371&amp;"/"&amp;AC$1,Data!$1:$1,0)-1)=0,"",OFFSET(Data!$A$1,MATCH($D371,Data!$CG:$CG,0)-1,MATCH($E371&amp;"/"&amp;AC$1,Data!$1:$1,0)-1)))</f>
        <v/>
      </c>
      <c r="AD371" s="252" t="str">
        <f ca="1">IF(ISERROR(OFFSET(Data!$A$1,MATCH($D371,Data!$CG:$CG,0)-1,MATCH($E371&amp;"/"&amp;AD$1,Data!$1:$1,0)-1))=TRUE,"",IF(OFFSET(Data!$A$1,MATCH($D371,Data!$CG:$CG,0)-1,MATCH($E371&amp;"/"&amp;AD$1,Data!$1:$1,0)-1)=0,"",OFFSET(Data!$A$1,MATCH($D371,Data!$CG:$CG,0)-1,MATCH($E371&amp;"/"&amp;AD$1,Data!$1:$1,0)-1)))</f>
        <v/>
      </c>
      <c r="AE371" s="252" t="str">
        <f ca="1">IF(ISERROR(OFFSET(Data!$A$1,MATCH($D371,Data!$CG:$CG,0)-1,MATCH($E371&amp;"/"&amp;AE$1,Data!$1:$1,0)-1))=TRUE,"",IF(OFFSET(Data!$A$1,MATCH($D371,Data!$CG:$CG,0)-1,MATCH($E371&amp;"/"&amp;AE$1,Data!$1:$1,0)-1)=0,"",OFFSET(Data!$A$1,MATCH($D371,Data!$CG:$CG,0)-1,MATCH($E371&amp;"/"&amp;AE$1,Data!$1:$1,0)-1)))</f>
        <v/>
      </c>
      <c r="AF371" s="253" t="str">
        <f ca="1">IF(ISERROR(OFFSET(Data!$A$1,MATCH($D371,Data!$CG:$CG,0)-1,MATCH($E371&amp;"/"&amp;AF$1,Data!$1:$1,0)-1))=TRUE,"",IF(OFFSET(Data!$A$1,MATCH($D371,Data!$CG:$CG,0)-1,MATCH($E371&amp;"/"&amp;AF$1,Data!$1:$1,0)-1)=0,"",OFFSET(Data!$A$1,MATCH($D371,Data!$CG:$CG,0)-1,MATCH($E371&amp;"/"&amp;AF$1,Data!$1:$1,0)-1)))</f>
        <v/>
      </c>
      <c r="AG371" s="188">
        <f t="shared" ca="1" si="9"/>
        <v>0</v>
      </c>
      <c r="AH371" s="208">
        <f ca="1">SUM(AG369:AG371)</f>
        <v>0</v>
      </c>
    </row>
    <row r="372" spans="1:34" ht="15.75" hidden="1" customHeight="1" x14ac:dyDescent="0.25">
      <c r="A372" s="446"/>
      <c r="B372" s="469"/>
      <c r="C372" s="472"/>
      <c r="D372" s="50" t="e">
        <f>IF(C372&lt;&gt;"",C372,D371)</f>
        <v>#N/A</v>
      </c>
      <c r="E372" s="51" t="s">
        <v>24</v>
      </c>
      <c r="F372" s="254" t="str">
        <f ca="1">IF(ISERROR(OFFSET(Data!$A$1,MATCH($D372,Data!$CG:$CG,0)-1,MATCH($E372&amp;"/"&amp;F$1,Data!$1:$1,0)-1))=TRUE,"",IF(OFFSET(Data!$A$1,MATCH($D372,Data!$CG:$CG,0)-1,MATCH($E372&amp;"/"&amp;F$1,Data!$1:$1,0)-1)=0,"",OFFSET(Data!$A$1,MATCH($D372,Data!$CG:$CG,0)-1,MATCH($E372&amp;"/"&amp;F$1,Data!$1:$1,0)-1)))</f>
        <v/>
      </c>
      <c r="G372" s="252" t="str">
        <f ca="1">IF(ISERROR(OFFSET(Data!$A$1,MATCH($D372,Data!$CG:$CG,0)-1,MATCH($E372&amp;"/"&amp;G$1,Data!$1:$1,0)-1))=TRUE,"",IF(OFFSET(Data!$A$1,MATCH($D372,Data!$CG:$CG,0)-1,MATCH($E372&amp;"/"&amp;G$1,Data!$1:$1,0)-1)=0,"",OFFSET(Data!$A$1,MATCH($D372,Data!$CG:$CG,0)-1,MATCH($E372&amp;"/"&amp;G$1,Data!$1:$1,0)-1)))</f>
        <v/>
      </c>
      <c r="H372" s="252" t="str">
        <f ca="1">IF(ISERROR(OFFSET(Data!$A$1,MATCH($D372,Data!$CG:$CG,0)-1,MATCH($E372&amp;"/"&amp;H$1,Data!$1:$1,0)-1))=TRUE,"",IF(OFFSET(Data!$A$1,MATCH($D372,Data!$CG:$CG,0)-1,MATCH($E372&amp;"/"&amp;H$1,Data!$1:$1,0)-1)=0,"",OFFSET(Data!$A$1,MATCH($D372,Data!$CG:$CG,0)-1,MATCH($E372&amp;"/"&amp;H$1,Data!$1:$1,0)-1)))</f>
        <v/>
      </c>
      <c r="I372" s="252" t="str">
        <f ca="1">IF(ISERROR(OFFSET(Data!$A$1,MATCH($D372,Data!$CG:$CG,0)-1,MATCH($E372&amp;"/"&amp;I$1,Data!$1:$1,0)-1))=TRUE,"",IF(OFFSET(Data!$A$1,MATCH($D372,Data!$CG:$CG,0)-1,MATCH($E372&amp;"/"&amp;I$1,Data!$1:$1,0)-1)=0,"",OFFSET(Data!$A$1,MATCH($D372,Data!$CG:$CG,0)-1,MATCH($E372&amp;"/"&amp;I$1,Data!$1:$1,0)-1)))</f>
        <v/>
      </c>
      <c r="J372" s="252" t="str">
        <f ca="1">IF(ISERROR(OFFSET(Data!$A$1,MATCH($D372,Data!$CG:$CG,0)-1,MATCH($E372&amp;"/"&amp;J$1,Data!$1:$1,0)-1))=TRUE,"",IF(OFFSET(Data!$A$1,MATCH($D372,Data!$CG:$CG,0)-1,MATCH($E372&amp;"/"&amp;J$1,Data!$1:$1,0)-1)=0,"",OFFSET(Data!$A$1,MATCH($D372,Data!$CG:$CG,0)-1,MATCH($E372&amp;"/"&amp;J$1,Data!$1:$1,0)-1)))</f>
        <v/>
      </c>
      <c r="K372" s="252" t="str">
        <f ca="1">IF(ISERROR(OFFSET(Data!$A$1,MATCH($D372,Data!$CG:$CG,0)-1,MATCH($E372&amp;"/"&amp;K$1,Data!$1:$1,0)-1))=TRUE,"",IF(OFFSET(Data!$A$1,MATCH($D372,Data!$CG:$CG,0)-1,MATCH($E372&amp;"/"&amp;K$1,Data!$1:$1,0)-1)=0,"",OFFSET(Data!$A$1,MATCH($D372,Data!$CG:$CG,0)-1,MATCH($E372&amp;"/"&amp;K$1,Data!$1:$1,0)-1)))</f>
        <v/>
      </c>
      <c r="L372" s="252" t="str">
        <f ca="1">IF(ISERROR(OFFSET(Data!$A$1,MATCH($D372,Data!$CG:$CG,0)-1,MATCH($E372&amp;"/"&amp;L$1,Data!$1:$1,0)-1))=TRUE,"",IF(OFFSET(Data!$A$1,MATCH($D372,Data!$CG:$CG,0)-1,MATCH($E372&amp;"/"&amp;L$1,Data!$1:$1,0)-1)=0,"",OFFSET(Data!$A$1,MATCH($D372,Data!$CG:$CG,0)-1,MATCH($E372&amp;"/"&amp;L$1,Data!$1:$1,0)-1)))</f>
        <v/>
      </c>
      <c r="M372" s="252" t="str">
        <f ca="1">IF(ISERROR(OFFSET(Data!$A$1,MATCH($D372,Data!$CG:$CG,0)-1,MATCH($E372&amp;"/"&amp;M$1,Data!$1:$1,0)-1))=TRUE,"",IF(OFFSET(Data!$A$1,MATCH($D372,Data!$CG:$CG,0)-1,MATCH($E372&amp;"/"&amp;M$1,Data!$1:$1,0)-1)=0,"",OFFSET(Data!$A$1,MATCH($D372,Data!$CG:$CG,0)-1,MATCH($E372&amp;"/"&amp;M$1,Data!$1:$1,0)-1)))</f>
        <v/>
      </c>
      <c r="N372" s="252" t="str">
        <f ca="1">IF(ISERROR(OFFSET(Data!$A$1,MATCH($D372,Data!$CG:$CG,0)-1,MATCH($E372&amp;"/"&amp;N$1,Data!$1:$1,0)-1))=TRUE,"",IF(OFFSET(Data!$A$1,MATCH($D372,Data!$CG:$CG,0)-1,MATCH($E372&amp;"/"&amp;N$1,Data!$1:$1,0)-1)=0,"",OFFSET(Data!$A$1,MATCH($D372,Data!$CG:$CG,0)-1,MATCH($E372&amp;"/"&amp;N$1,Data!$1:$1,0)-1)))</f>
        <v/>
      </c>
      <c r="O372" s="252" t="str">
        <f ca="1">IF(ISERROR(OFFSET(Data!$A$1,MATCH($D372,Data!$CG:$CG,0)-1,MATCH($E372&amp;"/"&amp;O$1,Data!$1:$1,0)-1))=TRUE,"",IF(OFFSET(Data!$A$1,MATCH($D372,Data!$CG:$CG,0)-1,MATCH($E372&amp;"/"&amp;O$1,Data!$1:$1,0)-1)=0,"",OFFSET(Data!$A$1,MATCH($D372,Data!$CG:$CG,0)-1,MATCH($E372&amp;"/"&amp;O$1,Data!$1:$1,0)-1)))</f>
        <v/>
      </c>
      <c r="P372" s="252" t="str">
        <f ca="1">IF(ISERROR(OFFSET(Data!$A$1,MATCH($D372,Data!$CG:$CG,0)-1,MATCH($E372&amp;"/"&amp;P$1,Data!$1:$1,0)-1))=TRUE,"",IF(OFFSET(Data!$A$1,MATCH($D372,Data!$CG:$CG,0)-1,MATCH($E372&amp;"/"&amp;P$1,Data!$1:$1,0)-1)=0,"",OFFSET(Data!$A$1,MATCH($D372,Data!$CG:$CG,0)-1,MATCH($E372&amp;"/"&amp;P$1,Data!$1:$1,0)-1)))</f>
        <v/>
      </c>
      <c r="Q372" s="252" t="str">
        <f ca="1">IF(ISERROR(OFFSET(Data!$A$1,MATCH($D372,Data!$CG:$CG,0)-1,MATCH($E372&amp;"/"&amp;Q$1,Data!$1:$1,0)-1))=TRUE,"",IF(OFFSET(Data!$A$1,MATCH($D372,Data!$CG:$CG,0)-1,MATCH($E372&amp;"/"&amp;Q$1,Data!$1:$1,0)-1)=0,"",OFFSET(Data!$A$1,MATCH($D372,Data!$CG:$CG,0)-1,MATCH($E372&amp;"/"&amp;Q$1,Data!$1:$1,0)-1)))</f>
        <v/>
      </c>
      <c r="R372" s="252" t="str">
        <f ca="1">IF(ISERROR(OFFSET(Data!$A$1,MATCH($D372,Data!$CG:$CG,0)-1,MATCH($E372&amp;"/"&amp;R$1,Data!$1:$1,0)-1))=TRUE,"",IF(OFFSET(Data!$A$1,MATCH($D372,Data!$CG:$CG,0)-1,MATCH($E372&amp;"/"&amp;R$1,Data!$1:$1,0)-1)=0,"",OFFSET(Data!$A$1,MATCH($D372,Data!$CG:$CG,0)-1,MATCH($E372&amp;"/"&amp;R$1,Data!$1:$1,0)-1)))</f>
        <v/>
      </c>
      <c r="S372" s="252" t="str">
        <f ca="1">IF(ISERROR(OFFSET(Data!$A$1,MATCH($D372,Data!$CG:$CG,0)-1,MATCH($E372&amp;"/"&amp;S$1,Data!$1:$1,0)-1))=TRUE,"",IF(OFFSET(Data!$A$1,MATCH($D372,Data!$CG:$CG,0)-1,MATCH($E372&amp;"/"&amp;S$1,Data!$1:$1,0)-1)=0,"",OFFSET(Data!$A$1,MATCH($D372,Data!$CG:$CG,0)-1,MATCH($E372&amp;"/"&amp;S$1,Data!$1:$1,0)-1)))</f>
        <v/>
      </c>
      <c r="T372" s="252" t="str">
        <f ca="1">IF(ISERROR(OFFSET(Data!$A$1,MATCH($D372,Data!$CG:$CG,0)-1,MATCH($E372&amp;"/"&amp;T$1,Data!$1:$1,0)-1))=TRUE,"",IF(OFFSET(Data!$A$1,MATCH($D372,Data!$CG:$CG,0)-1,MATCH($E372&amp;"/"&amp;T$1,Data!$1:$1,0)-1)=0,"",OFFSET(Data!$A$1,MATCH($D372,Data!$CG:$CG,0)-1,MATCH($E372&amp;"/"&amp;T$1,Data!$1:$1,0)-1)))</f>
        <v/>
      </c>
      <c r="U372" s="252" t="str">
        <f ca="1">IF(ISERROR(OFFSET(Data!$A$1,MATCH($D372,Data!$CG:$CG,0)-1,MATCH($E372&amp;"/"&amp;U$1,Data!$1:$1,0)-1))=TRUE,"",IF(OFFSET(Data!$A$1,MATCH($D372,Data!$CG:$CG,0)-1,MATCH($E372&amp;"/"&amp;U$1,Data!$1:$1,0)-1)=0,"",OFFSET(Data!$A$1,MATCH($D372,Data!$CG:$CG,0)-1,MATCH($E372&amp;"/"&amp;U$1,Data!$1:$1,0)-1)))</f>
        <v/>
      </c>
      <c r="V372" s="252" t="str">
        <f ca="1">IF(ISERROR(OFFSET(Data!$A$1,MATCH($D372,Data!$CG:$CG,0)-1,MATCH($E372&amp;"/"&amp;V$1,Data!$1:$1,0)-1))=TRUE,"",IF(OFFSET(Data!$A$1,MATCH($D372,Data!$CG:$CG,0)-1,MATCH($E372&amp;"/"&amp;V$1,Data!$1:$1,0)-1)=0,"",OFFSET(Data!$A$1,MATCH($D372,Data!$CG:$CG,0)-1,MATCH($E372&amp;"/"&amp;V$1,Data!$1:$1,0)-1)))</f>
        <v/>
      </c>
      <c r="W372" s="269" t="str">
        <f ca="1">IF(ISERROR(OFFSET(Data!$A$1,MATCH($D372,Data!$CG:$CG,0)-1,MATCH($E372&amp;"/"&amp;W$1,Data!$1:$1,0)-1))=TRUE,"",IF(OFFSET(Data!$A$1,MATCH($D372,Data!$CG:$CG,0)-1,MATCH($E372&amp;"/"&amp;W$1,Data!$1:$1,0)-1)=0,"",OFFSET(Data!$A$1,MATCH($D372,Data!$CG:$CG,0)-1,MATCH($E372&amp;"/"&amp;W$1,Data!$1:$1,0)-1)))</f>
        <v/>
      </c>
      <c r="X372" s="252" t="str">
        <f ca="1">IF(ISERROR(OFFSET(Data!$A$1,MATCH($D372,Data!$CG:$CG,0)-1,MATCH($E372&amp;"/"&amp;X$1,Data!$1:$1,0)-1))=TRUE,"",IF(OFFSET(Data!$A$1,MATCH($D372,Data!$CG:$CG,0)-1,MATCH($E372&amp;"/"&amp;X$1,Data!$1:$1,0)-1)=0,"",OFFSET(Data!$A$1,MATCH($D372,Data!$CG:$CG,0)-1,MATCH($E372&amp;"/"&amp;X$1,Data!$1:$1,0)-1)))</f>
        <v/>
      </c>
      <c r="Y372" s="252" t="str">
        <f ca="1">IF(ISERROR(OFFSET(Data!$A$1,MATCH($D372,Data!$CG:$CG,0)-1,MATCH($E372&amp;"/"&amp;Y$1,Data!$1:$1,0)-1))=TRUE,"",IF(OFFSET(Data!$A$1,MATCH($D372,Data!$CG:$CG,0)-1,MATCH($E372&amp;"/"&amp;Y$1,Data!$1:$1,0)-1)=0,"",OFFSET(Data!$A$1,MATCH($D372,Data!$CG:$CG,0)-1,MATCH($E372&amp;"/"&amp;Y$1,Data!$1:$1,0)-1)))</f>
        <v/>
      </c>
      <c r="Z372" s="252" t="str">
        <f ca="1">IF(ISERROR(OFFSET(Data!$A$1,MATCH($D372,Data!$CG:$CG,0)-1,MATCH($E372&amp;"/"&amp;Z$1,Data!$1:$1,0)-1))=TRUE,"",IF(OFFSET(Data!$A$1,MATCH($D372,Data!$CG:$CG,0)-1,MATCH($E372&amp;"/"&amp;Z$1,Data!$1:$1,0)-1)=0,"",OFFSET(Data!$A$1,MATCH($D372,Data!$CG:$CG,0)-1,MATCH($E372&amp;"/"&amp;Z$1,Data!$1:$1,0)-1)))</f>
        <v/>
      </c>
      <c r="AA372" s="252" t="str">
        <f ca="1">IF(ISERROR(OFFSET(Data!$A$1,MATCH($D372,Data!$CG:$CG,0)-1,MATCH($E372&amp;"/"&amp;AA$1,Data!$1:$1,0)-1))=TRUE,"",IF(OFFSET(Data!$A$1,MATCH($D372,Data!$CG:$CG,0)-1,MATCH($E372&amp;"/"&amp;AA$1,Data!$1:$1,0)-1)=0,"",OFFSET(Data!$A$1,MATCH($D372,Data!$CG:$CG,0)-1,MATCH($E372&amp;"/"&amp;AA$1,Data!$1:$1,0)-1)))</f>
        <v/>
      </c>
      <c r="AB372" s="252" t="str">
        <f ca="1">IF(ISERROR(OFFSET(Data!$A$1,MATCH($D372,Data!$CG:$CG,0)-1,MATCH($E372&amp;"/"&amp;AB$1,Data!$1:$1,0)-1))=TRUE,"",IF(OFFSET(Data!$A$1,MATCH($D372,Data!$CG:$CG,0)-1,MATCH($E372&amp;"/"&amp;AB$1,Data!$1:$1,0)-1)=0,"",OFFSET(Data!$A$1,MATCH($D372,Data!$CG:$CG,0)-1,MATCH($E372&amp;"/"&amp;AB$1,Data!$1:$1,0)-1)))</f>
        <v/>
      </c>
      <c r="AC372" s="252" t="str">
        <f ca="1">IF(ISERROR(OFFSET(Data!$A$1,MATCH($D372,Data!$CG:$CG,0)-1,MATCH($E372&amp;"/"&amp;AC$1,Data!$1:$1,0)-1))=TRUE,"",IF(OFFSET(Data!$A$1,MATCH($D372,Data!$CG:$CG,0)-1,MATCH($E372&amp;"/"&amp;AC$1,Data!$1:$1,0)-1)=0,"",OFFSET(Data!$A$1,MATCH($D372,Data!$CG:$CG,0)-1,MATCH($E372&amp;"/"&amp;AC$1,Data!$1:$1,0)-1)))</f>
        <v/>
      </c>
      <c r="AD372" s="252" t="str">
        <f ca="1">IF(ISERROR(OFFSET(Data!$A$1,MATCH($D372,Data!$CG:$CG,0)-1,MATCH($E372&amp;"/"&amp;AD$1,Data!$1:$1,0)-1))=TRUE,"",IF(OFFSET(Data!$A$1,MATCH($D372,Data!$CG:$CG,0)-1,MATCH($E372&amp;"/"&amp;AD$1,Data!$1:$1,0)-1)=0,"",OFFSET(Data!$A$1,MATCH($D372,Data!$CG:$CG,0)-1,MATCH($E372&amp;"/"&amp;AD$1,Data!$1:$1,0)-1)))</f>
        <v/>
      </c>
      <c r="AE372" s="252" t="str">
        <f ca="1">IF(ISERROR(OFFSET(Data!$A$1,MATCH($D372,Data!$CG:$CG,0)-1,MATCH($E372&amp;"/"&amp;AE$1,Data!$1:$1,0)-1))=TRUE,"",IF(OFFSET(Data!$A$1,MATCH($D372,Data!$CG:$CG,0)-1,MATCH($E372&amp;"/"&amp;AE$1,Data!$1:$1,0)-1)=0,"",OFFSET(Data!$A$1,MATCH($D372,Data!$CG:$CG,0)-1,MATCH($E372&amp;"/"&amp;AE$1,Data!$1:$1,0)-1)))</f>
        <v/>
      </c>
      <c r="AF372" s="253" t="str">
        <f ca="1">IF(ISERROR(OFFSET(Data!$A$1,MATCH($D372,Data!$CG:$CG,0)-1,MATCH($E372&amp;"/"&amp;AF$1,Data!$1:$1,0)-1))=TRUE,"",IF(OFFSET(Data!$A$1,MATCH($D372,Data!$CG:$CG,0)-1,MATCH($E372&amp;"/"&amp;AF$1,Data!$1:$1,0)-1)=0,"",OFFSET(Data!$A$1,MATCH($D372,Data!$CG:$CG,0)-1,MATCH($E372&amp;"/"&amp;AF$1,Data!$1:$1,0)-1)))</f>
        <v/>
      </c>
      <c r="AG372" s="188">
        <f t="shared" ca="1" si="9"/>
        <v>0</v>
      </c>
      <c r="AH372" s="208">
        <f ca="1">SUM(AG369:AG372)</f>
        <v>0</v>
      </c>
    </row>
    <row r="373" spans="1:34" ht="15.75" hidden="1" customHeight="1" thickBot="1" x14ac:dyDescent="0.3">
      <c r="A373" s="447"/>
      <c r="B373" s="470"/>
      <c r="C373" s="473"/>
      <c r="D373" s="52" t="e">
        <f>IF(C373&lt;&gt;"",C373,D372)</f>
        <v>#N/A</v>
      </c>
      <c r="E373" s="53" t="s">
        <v>25</v>
      </c>
      <c r="F373" s="255" t="str">
        <f ca="1">IF(ISERROR(OFFSET(Data!$A$1,MATCH($D373,Data!$CG:$CG,0)-1,MATCH($E373&amp;"/"&amp;F$1,Data!$1:$1,0)-1))=TRUE,"",IF(OFFSET(Data!$A$1,MATCH($D373,Data!$CG:$CG,0)-1,MATCH($E373&amp;"/"&amp;F$1,Data!$1:$1,0)-1)=0,"",OFFSET(Data!$A$1,MATCH($D373,Data!$CG:$CG,0)-1,MATCH($E373&amp;"/"&amp;F$1,Data!$1:$1,0)-1)))</f>
        <v/>
      </c>
      <c r="G373" s="256" t="str">
        <f ca="1">IF(ISERROR(OFFSET(Data!$A$1,MATCH($D373,Data!$CG:$CG,0)-1,MATCH($E373&amp;"/"&amp;G$1,Data!$1:$1,0)-1))=TRUE,"",IF(OFFSET(Data!$A$1,MATCH($D373,Data!$CG:$CG,0)-1,MATCH($E373&amp;"/"&amp;G$1,Data!$1:$1,0)-1)=0,"",OFFSET(Data!$A$1,MATCH($D373,Data!$CG:$CG,0)-1,MATCH($E373&amp;"/"&amp;G$1,Data!$1:$1,0)-1)))</f>
        <v/>
      </c>
      <c r="H373" s="256" t="str">
        <f ca="1">IF(ISERROR(OFFSET(Data!$A$1,MATCH($D373,Data!$CG:$CG,0)-1,MATCH($E373&amp;"/"&amp;H$1,Data!$1:$1,0)-1))=TRUE,"",IF(OFFSET(Data!$A$1,MATCH($D373,Data!$CG:$CG,0)-1,MATCH($E373&amp;"/"&amp;H$1,Data!$1:$1,0)-1)=0,"",OFFSET(Data!$A$1,MATCH($D373,Data!$CG:$CG,0)-1,MATCH($E373&amp;"/"&amp;H$1,Data!$1:$1,0)-1)))</f>
        <v/>
      </c>
      <c r="I373" s="256" t="str">
        <f ca="1">IF(ISERROR(OFFSET(Data!$A$1,MATCH($D373,Data!$CG:$CG,0)-1,MATCH($E373&amp;"/"&amp;I$1,Data!$1:$1,0)-1))=TRUE,"",IF(OFFSET(Data!$A$1,MATCH($D373,Data!$CG:$CG,0)-1,MATCH($E373&amp;"/"&amp;I$1,Data!$1:$1,0)-1)=0,"",OFFSET(Data!$A$1,MATCH($D373,Data!$CG:$CG,0)-1,MATCH($E373&amp;"/"&amp;I$1,Data!$1:$1,0)-1)))</f>
        <v/>
      </c>
      <c r="J373" s="256" t="str">
        <f ca="1">IF(ISERROR(OFFSET(Data!$A$1,MATCH($D373,Data!$CG:$CG,0)-1,MATCH($E373&amp;"/"&amp;J$1,Data!$1:$1,0)-1))=TRUE,"",IF(OFFSET(Data!$A$1,MATCH($D373,Data!$CG:$CG,0)-1,MATCH($E373&amp;"/"&amp;J$1,Data!$1:$1,0)-1)=0,"",OFFSET(Data!$A$1,MATCH($D373,Data!$CG:$CG,0)-1,MATCH($E373&amp;"/"&amp;J$1,Data!$1:$1,0)-1)))</f>
        <v/>
      </c>
      <c r="K373" s="256" t="str">
        <f ca="1">IF(ISERROR(OFFSET(Data!$A$1,MATCH($D373,Data!$CG:$CG,0)-1,MATCH($E373&amp;"/"&amp;K$1,Data!$1:$1,0)-1))=TRUE,"",IF(OFFSET(Data!$A$1,MATCH($D373,Data!$CG:$CG,0)-1,MATCH($E373&amp;"/"&amp;K$1,Data!$1:$1,0)-1)=0,"",OFFSET(Data!$A$1,MATCH($D373,Data!$CG:$CG,0)-1,MATCH($E373&amp;"/"&amp;K$1,Data!$1:$1,0)-1)))</f>
        <v/>
      </c>
      <c r="L373" s="256" t="str">
        <f ca="1">IF(ISERROR(OFFSET(Data!$A$1,MATCH($D373,Data!$CG:$CG,0)-1,MATCH($E373&amp;"/"&amp;L$1,Data!$1:$1,0)-1))=TRUE,"",IF(OFFSET(Data!$A$1,MATCH($D373,Data!$CG:$CG,0)-1,MATCH($E373&amp;"/"&amp;L$1,Data!$1:$1,0)-1)=0,"",OFFSET(Data!$A$1,MATCH($D373,Data!$CG:$CG,0)-1,MATCH($E373&amp;"/"&amp;L$1,Data!$1:$1,0)-1)))</f>
        <v/>
      </c>
      <c r="M373" s="256" t="str">
        <f ca="1">IF(ISERROR(OFFSET(Data!$A$1,MATCH($D373,Data!$CG:$CG,0)-1,MATCH($E373&amp;"/"&amp;M$1,Data!$1:$1,0)-1))=TRUE,"",IF(OFFSET(Data!$A$1,MATCH($D373,Data!$CG:$CG,0)-1,MATCH($E373&amp;"/"&amp;M$1,Data!$1:$1,0)-1)=0,"",OFFSET(Data!$A$1,MATCH($D373,Data!$CG:$CG,0)-1,MATCH($E373&amp;"/"&amp;M$1,Data!$1:$1,0)-1)))</f>
        <v/>
      </c>
      <c r="N373" s="256" t="str">
        <f ca="1">IF(ISERROR(OFFSET(Data!$A$1,MATCH($D373,Data!$CG:$CG,0)-1,MATCH($E373&amp;"/"&amp;N$1,Data!$1:$1,0)-1))=TRUE,"",IF(OFFSET(Data!$A$1,MATCH($D373,Data!$CG:$CG,0)-1,MATCH($E373&amp;"/"&amp;N$1,Data!$1:$1,0)-1)=0,"",OFFSET(Data!$A$1,MATCH($D373,Data!$CG:$CG,0)-1,MATCH($E373&amp;"/"&amp;N$1,Data!$1:$1,0)-1)))</f>
        <v/>
      </c>
      <c r="O373" s="256" t="str">
        <f ca="1">IF(ISERROR(OFFSET(Data!$A$1,MATCH($D373,Data!$CG:$CG,0)-1,MATCH($E373&amp;"/"&amp;O$1,Data!$1:$1,0)-1))=TRUE,"",IF(OFFSET(Data!$A$1,MATCH($D373,Data!$CG:$CG,0)-1,MATCH($E373&amp;"/"&amp;O$1,Data!$1:$1,0)-1)=0,"",OFFSET(Data!$A$1,MATCH($D373,Data!$CG:$CG,0)-1,MATCH($E373&amp;"/"&amp;O$1,Data!$1:$1,0)-1)))</f>
        <v/>
      </c>
      <c r="P373" s="256" t="str">
        <f ca="1">IF(ISERROR(OFFSET(Data!$A$1,MATCH($D373,Data!$CG:$CG,0)-1,MATCH($E373&amp;"/"&amp;P$1,Data!$1:$1,0)-1))=TRUE,"",IF(OFFSET(Data!$A$1,MATCH($D373,Data!$CG:$CG,0)-1,MATCH($E373&amp;"/"&amp;P$1,Data!$1:$1,0)-1)=0,"",OFFSET(Data!$A$1,MATCH($D373,Data!$CG:$CG,0)-1,MATCH($E373&amp;"/"&amp;P$1,Data!$1:$1,0)-1)))</f>
        <v/>
      </c>
      <c r="Q373" s="256" t="str">
        <f ca="1">IF(ISERROR(OFFSET(Data!$A$1,MATCH($D373,Data!$CG:$CG,0)-1,MATCH($E373&amp;"/"&amp;Q$1,Data!$1:$1,0)-1))=TRUE,"",IF(OFFSET(Data!$A$1,MATCH($D373,Data!$CG:$CG,0)-1,MATCH($E373&amp;"/"&amp;Q$1,Data!$1:$1,0)-1)=0,"",OFFSET(Data!$A$1,MATCH($D373,Data!$CG:$CG,0)-1,MATCH($E373&amp;"/"&amp;Q$1,Data!$1:$1,0)-1)))</f>
        <v/>
      </c>
      <c r="R373" s="256" t="str">
        <f ca="1">IF(ISERROR(OFFSET(Data!$A$1,MATCH($D373,Data!$CG:$CG,0)-1,MATCH($E373&amp;"/"&amp;R$1,Data!$1:$1,0)-1))=TRUE,"",IF(OFFSET(Data!$A$1,MATCH($D373,Data!$CG:$CG,0)-1,MATCH($E373&amp;"/"&amp;R$1,Data!$1:$1,0)-1)=0,"",OFFSET(Data!$A$1,MATCH($D373,Data!$CG:$CG,0)-1,MATCH($E373&amp;"/"&amp;R$1,Data!$1:$1,0)-1)))</f>
        <v/>
      </c>
      <c r="S373" s="256" t="str">
        <f ca="1">IF(ISERROR(OFFSET(Data!$A$1,MATCH($D373,Data!$CG:$CG,0)-1,MATCH($E373&amp;"/"&amp;S$1,Data!$1:$1,0)-1))=TRUE,"",IF(OFFSET(Data!$A$1,MATCH($D373,Data!$CG:$CG,0)-1,MATCH($E373&amp;"/"&amp;S$1,Data!$1:$1,0)-1)=0,"",OFFSET(Data!$A$1,MATCH($D373,Data!$CG:$CG,0)-1,MATCH($E373&amp;"/"&amp;S$1,Data!$1:$1,0)-1)))</f>
        <v/>
      </c>
      <c r="T373" s="256" t="str">
        <f ca="1">IF(ISERROR(OFFSET(Data!$A$1,MATCH($D373,Data!$CG:$CG,0)-1,MATCH($E373&amp;"/"&amp;T$1,Data!$1:$1,0)-1))=TRUE,"",IF(OFFSET(Data!$A$1,MATCH($D373,Data!$CG:$CG,0)-1,MATCH($E373&amp;"/"&amp;T$1,Data!$1:$1,0)-1)=0,"",OFFSET(Data!$A$1,MATCH($D373,Data!$CG:$CG,0)-1,MATCH($E373&amp;"/"&amp;T$1,Data!$1:$1,0)-1)))</f>
        <v/>
      </c>
      <c r="U373" s="256" t="str">
        <f ca="1">IF(ISERROR(OFFSET(Data!$A$1,MATCH($D373,Data!$CG:$CG,0)-1,MATCH($E373&amp;"/"&amp;U$1,Data!$1:$1,0)-1))=TRUE,"",IF(OFFSET(Data!$A$1,MATCH($D373,Data!$CG:$CG,0)-1,MATCH($E373&amp;"/"&amp;U$1,Data!$1:$1,0)-1)=0,"",OFFSET(Data!$A$1,MATCH($D373,Data!$CG:$CG,0)-1,MATCH($E373&amp;"/"&amp;U$1,Data!$1:$1,0)-1)))</f>
        <v/>
      </c>
      <c r="V373" s="256" t="str">
        <f ca="1">IF(ISERROR(OFFSET(Data!$A$1,MATCH($D373,Data!$CG:$CG,0)-1,MATCH($E373&amp;"/"&amp;V$1,Data!$1:$1,0)-1))=TRUE,"",IF(OFFSET(Data!$A$1,MATCH($D373,Data!$CG:$CG,0)-1,MATCH($E373&amp;"/"&amp;V$1,Data!$1:$1,0)-1)=0,"",OFFSET(Data!$A$1,MATCH($D373,Data!$CG:$CG,0)-1,MATCH($E373&amp;"/"&amp;V$1,Data!$1:$1,0)-1)))</f>
        <v/>
      </c>
      <c r="W373" s="257" t="str">
        <f ca="1">IF(ISERROR(OFFSET(Data!$A$1,MATCH($D373,Data!$CG:$CG,0)-1,MATCH($E373&amp;"/"&amp;W$1,Data!$1:$1,0)-1))=TRUE,"",IF(OFFSET(Data!$A$1,MATCH($D373,Data!$CG:$CG,0)-1,MATCH($E373&amp;"/"&amp;W$1,Data!$1:$1,0)-1)=0,"",OFFSET(Data!$A$1,MATCH($D373,Data!$CG:$CG,0)-1,MATCH($E373&amp;"/"&amp;W$1,Data!$1:$1,0)-1)))</f>
        <v/>
      </c>
      <c r="X373" s="256" t="str">
        <f ca="1">IF(ISERROR(OFFSET(Data!$A$1,MATCH($D373,Data!$CG:$CG,0)-1,MATCH($E373&amp;"/"&amp;X$1,Data!$1:$1,0)-1))=TRUE,"",IF(OFFSET(Data!$A$1,MATCH($D373,Data!$CG:$CG,0)-1,MATCH($E373&amp;"/"&amp;X$1,Data!$1:$1,0)-1)=0,"",OFFSET(Data!$A$1,MATCH($D373,Data!$CG:$CG,0)-1,MATCH($E373&amp;"/"&amp;X$1,Data!$1:$1,0)-1)))</f>
        <v/>
      </c>
      <c r="Y373" s="256" t="str">
        <f ca="1">IF(ISERROR(OFFSET(Data!$A$1,MATCH($D373,Data!$CG:$CG,0)-1,MATCH($E373&amp;"/"&amp;Y$1,Data!$1:$1,0)-1))=TRUE,"",IF(OFFSET(Data!$A$1,MATCH($D373,Data!$CG:$CG,0)-1,MATCH($E373&amp;"/"&amp;Y$1,Data!$1:$1,0)-1)=0,"",OFFSET(Data!$A$1,MATCH($D373,Data!$CG:$CG,0)-1,MATCH($E373&amp;"/"&amp;Y$1,Data!$1:$1,0)-1)))</f>
        <v/>
      </c>
      <c r="Z373" s="256" t="str">
        <f ca="1">IF(ISERROR(OFFSET(Data!$A$1,MATCH($D373,Data!$CG:$CG,0)-1,MATCH($E373&amp;"/"&amp;Z$1,Data!$1:$1,0)-1))=TRUE,"",IF(OFFSET(Data!$A$1,MATCH($D373,Data!$CG:$CG,0)-1,MATCH($E373&amp;"/"&amp;Z$1,Data!$1:$1,0)-1)=0,"",OFFSET(Data!$A$1,MATCH($D373,Data!$CG:$CG,0)-1,MATCH($E373&amp;"/"&amp;Z$1,Data!$1:$1,0)-1)))</f>
        <v/>
      </c>
      <c r="AA373" s="256" t="str">
        <f ca="1">IF(ISERROR(OFFSET(Data!$A$1,MATCH($D373,Data!$CG:$CG,0)-1,MATCH($E373&amp;"/"&amp;AA$1,Data!$1:$1,0)-1))=TRUE,"",IF(OFFSET(Data!$A$1,MATCH($D373,Data!$CG:$CG,0)-1,MATCH($E373&amp;"/"&amp;AA$1,Data!$1:$1,0)-1)=0,"",OFFSET(Data!$A$1,MATCH($D373,Data!$CG:$CG,0)-1,MATCH($E373&amp;"/"&amp;AA$1,Data!$1:$1,0)-1)))</f>
        <v/>
      </c>
      <c r="AB373" s="256" t="str">
        <f ca="1">IF(ISERROR(OFFSET(Data!$A$1,MATCH($D373,Data!$CG:$CG,0)-1,MATCH($E373&amp;"/"&amp;AB$1,Data!$1:$1,0)-1))=TRUE,"",IF(OFFSET(Data!$A$1,MATCH($D373,Data!$CG:$CG,0)-1,MATCH($E373&amp;"/"&amp;AB$1,Data!$1:$1,0)-1)=0,"",OFFSET(Data!$A$1,MATCH($D373,Data!$CG:$CG,0)-1,MATCH($E373&amp;"/"&amp;AB$1,Data!$1:$1,0)-1)))</f>
        <v/>
      </c>
      <c r="AC373" s="256" t="str">
        <f ca="1">IF(ISERROR(OFFSET(Data!$A$1,MATCH($D373,Data!$CG:$CG,0)-1,MATCH($E373&amp;"/"&amp;AC$1,Data!$1:$1,0)-1))=TRUE,"",IF(OFFSET(Data!$A$1,MATCH($D373,Data!$CG:$CG,0)-1,MATCH($E373&amp;"/"&amp;AC$1,Data!$1:$1,0)-1)=0,"",OFFSET(Data!$A$1,MATCH($D373,Data!$CG:$CG,0)-1,MATCH($E373&amp;"/"&amp;AC$1,Data!$1:$1,0)-1)))</f>
        <v/>
      </c>
      <c r="AD373" s="256" t="str">
        <f ca="1">IF(ISERROR(OFFSET(Data!$A$1,MATCH($D373,Data!$CG:$CG,0)-1,MATCH($E373&amp;"/"&amp;AD$1,Data!$1:$1,0)-1))=TRUE,"",IF(OFFSET(Data!$A$1,MATCH($D373,Data!$CG:$CG,0)-1,MATCH($E373&amp;"/"&amp;AD$1,Data!$1:$1,0)-1)=0,"",OFFSET(Data!$A$1,MATCH($D373,Data!$CG:$CG,0)-1,MATCH($E373&amp;"/"&amp;AD$1,Data!$1:$1,0)-1)))</f>
        <v/>
      </c>
      <c r="AE373" s="256" t="str">
        <f ca="1">IF(ISERROR(OFFSET(Data!$A$1,MATCH($D373,Data!$CG:$CG,0)-1,MATCH($E373&amp;"/"&amp;AE$1,Data!$1:$1,0)-1))=TRUE,"",IF(OFFSET(Data!$A$1,MATCH($D373,Data!$CG:$CG,0)-1,MATCH($E373&amp;"/"&amp;AE$1,Data!$1:$1,0)-1)=0,"",OFFSET(Data!$A$1,MATCH($D373,Data!$CG:$CG,0)-1,MATCH($E373&amp;"/"&amp;AE$1,Data!$1:$1,0)-1)))</f>
        <v/>
      </c>
      <c r="AF373" s="258" t="str">
        <f ca="1">IF(ISERROR(OFFSET(Data!$A$1,MATCH($D373,Data!$CG:$CG,0)-1,MATCH($E373&amp;"/"&amp;AF$1,Data!$1:$1,0)-1))=TRUE,"",IF(OFFSET(Data!$A$1,MATCH($D373,Data!$CG:$CG,0)-1,MATCH($E373&amp;"/"&amp;AF$1,Data!$1:$1,0)-1)=0,"",OFFSET(Data!$A$1,MATCH($D373,Data!$CG:$CG,0)-1,MATCH($E373&amp;"/"&amp;AF$1,Data!$1:$1,0)-1)))</f>
        <v/>
      </c>
      <c r="AG373" s="197">
        <f t="shared" ca="1" si="9"/>
        <v>0</v>
      </c>
      <c r="AH373" s="209">
        <f ca="1">SUM(AG369:AG373)</f>
        <v>0</v>
      </c>
    </row>
    <row r="374" spans="1:34" ht="15" hidden="1" customHeight="1" x14ac:dyDescent="0.25">
      <c r="A374" s="445">
        <v>74</v>
      </c>
      <c r="B374" s="468" t="e">
        <f>INDEX(Data!CI:CI,MATCH("M"&amp;A374,Data!A:A,0))</f>
        <v>#N/A</v>
      </c>
      <c r="C374" s="471" t="e">
        <f>INDEX(Data!CG:CG,MATCH("M"&amp;A374,Data!A:A,0))</f>
        <v>#N/A</v>
      </c>
      <c r="D374" s="48" t="e">
        <f>IF(C374&lt;&gt;"",C374,#REF!)</f>
        <v>#N/A</v>
      </c>
      <c r="E374" s="49" t="s">
        <v>21</v>
      </c>
      <c r="F374" s="271" t="str">
        <f ca="1">IF(ISERROR(OFFSET(Data!$A$1,MATCH($D374,Data!$CG:$CG,0)-1,MATCH($E374&amp;"/"&amp;F$1,Data!$1:$1,0)-1))=TRUE,"",IF(OFFSET(Data!$A$1,MATCH($D374,Data!$CG:$CG,0)-1,MATCH($E374&amp;"/"&amp;F$1,Data!$1:$1,0)-1)=0,"",OFFSET(Data!$A$1,MATCH($D374,Data!$CG:$CG,0)-1,MATCH($E374&amp;"/"&amp;F$1,Data!$1:$1,0)-1)))</f>
        <v/>
      </c>
      <c r="G374" s="250" t="str">
        <f ca="1">IF(ISERROR(OFFSET(Data!$A$1,MATCH($D374,Data!$CG:$CG,0)-1,MATCH($E374&amp;"/"&amp;G$1,Data!$1:$1,0)-1))=TRUE,"",IF(OFFSET(Data!$A$1,MATCH($D374,Data!$CG:$CG,0)-1,MATCH($E374&amp;"/"&amp;G$1,Data!$1:$1,0)-1)=0,"",OFFSET(Data!$A$1,MATCH($D374,Data!$CG:$CG,0)-1,MATCH($E374&amp;"/"&amp;G$1,Data!$1:$1,0)-1)))</f>
        <v/>
      </c>
      <c r="H374" s="250" t="str">
        <f ca="1">IF(ISERROR(OFFSET(Data!$A$1,MATCH($D374,Data!$CG:$CG,0)-1,MATCH($E374&amp;"/"&amp;H$1,Data!$1:$1,0)-1))=TRUE,"",IF(OFFSET(Data!$A$1,MATCH($D374,Data!$CG:$CG,0)-1,MATCH($E374&amp;"/"&amp;H$1,Data!$1:$1,0)-1)=0,"",OFFSET(Data!$A$1,MATCH($D374,Data!$CG:$CG,0)-1,MATCH($E374&amp;"/"&amp;H$1,Data!$1:$1,0)-1)))</f>
        <v/>
      </c>
      <c r="I374" s="250" t="str">
        <f ca="1">IF(ISERROR(OFFSET(Data!$A$1,MATCH($D374,Data!$CG:$CG,0)-1,MATCH($E374&amp;"/"&amp;I$1,Data!$1:$1,0)-1))=TRUE,"",IF(OFFSET(Data!$A$1,MATCH($D374,Data!$CG:$CG,0)-1,MATCH($E374&amp;"/"&amp;I$1,Data!$1:$1,0)-1)=0,"",OFFSET(Data!$A$1,MATCH($D374,Data!$CG:$CG,0)-1,MATCH($E374&amp;"/"&amp;I$1,Data!$1:$1,0)-1)))</f>
        <v/>
      </c>
      <c r="J374" s="250" t="str">
        <f ca="1">IF(ISERROR(OFFSET(Data!$A$1,MATCH($D374,Data!$CG:$CG,0)-1,MATCH($E374&amp;"/"&amp;J$1,Data!$1:$1,0)-1))=TRUE,"",IF(OFFSET(Data!$A$1,MATCH($D374,Data!$CG:$CG,0)-1,MATCH($E374&amp;"/"&amp;J$1,Data!$1:$1,0)-1)=0,"",OFFSET(Data!$A$1,MATCH($D374,Data!$CG:$CG,0)-1,MATCH($E374&amp;"/"&amp;J$1,Data!$1:$1,0)-1)))</f>
        <v/>
      </c>
      <c r="K374" s="250" t="str">
        <f ca="1">IF(ISERROR(OFFSET(Data!$A$1,MATCH($D374,Data!$CG:$CG,0)-1,MATCH($E374&amp;"/"&amp;K$1,Data!$1:$1,0)-1))=TRUE,"",IF(OFFSET(Data!$A$1,MATCH($D374,Data!$CG:$CG,0)-1,MATCH($E374&amp;"/"&amp;K$1,Data!$1:$1,0)-1)=0,"",OFFSET(Data!$A$1,MATCH($D374,Data!$CG:$CG,0)-1,MATCH($E374&amp;"/"&amp;K$1,Data!$1:$1,0)-1)))</f>
        <v/>
      </c>
      <c r="L374" s="250" t="str">
        <f ca="1">IF(ISERROR(OFFSET(Data!$A$1,MATCH($D374,Data!$CG:$CG,0)-1,MATCH($E374&amp;"/"&amp;L$1,Data!$1:$1,0)-1))=TRUE,"",IF(OFFSET(Data!$A$1,MATCH($D374,Data!$CG:$CG,0)-1,MATCH($E374&amp;"/"&amp;L$1,Data!$1:$1,0)-1)=0,"",OFFSET(Data!$A$1,MATCH($D374,Data!$CG:$CG,0)-1,MATCH($E374&amp;"/"&amp;L$1,Data!$1:$1,0)-1)))</f>
        <v/>
      </c>
      <c r="M374" s="250" t="str">
        <f ca="1">IF(ISERROR(OFFSET(Data!$A$1,MATCH($D374,Data!$CG:$CG,0)-1,MATCH($E374&amp;"/"&amp;M$1,Data!$1:$1,0)-1))=TRUE,"",IF(OFFSET(Data!$A$1,MATCH($D374,Data!$CG:$CG,0)-1,MATCH($E374&amp;"/"&amp;M$1,Data!$1:$1,0)-1)=0,"",OFFSET(Data!$A$1,MATCH($D374,Data!$CG:$CG,0)-1,MATCH($E374&amp;"/"&amp;M$1,Data!$1:$1,0)-1)))</f>
        <v/>
      </c>
      <c r="N374" s="250" t="str">
        <f ca="1">IF(ISERROR(OFFSET(Data!$A$1,MATCH($D374,Data!$CG:$CG,0)-1,MATCH($E374&amp;"/"&amp;N$1,Data!$1:$1,0)-1))=TRUE,"",IF(OFFSET(Data!$A$1,MATCH($D374,Data!$CG:$CG,0)-1,MATCH($E374&amp;"/"&amp;N$1,Data!$1:$1,0)-1)=0,"",OFFSET(Data!$A$1,MATCH($D374,Data!$CG:$CG,0)-1,MATCH($E374&amp;"/"&amp;N$1,Data!$1:$1,0)-1)))</f>
        <v/>
      </c>
      <c r="O374" s="250" t="str">
        <f ca="1">IF(ISERROR(OFFSET(Data!$A$1,MATCH($D374,Data!$CG:$CG,0)-1,MATCH($E374&amp;"/"&amp;O$1,Data!$1:$1,0)-1))=TRUE,"",IF(OFFSET(Data!$A$1,MATCH($D374,Data!$CG:$CG,0)-1,MATCH($E374&amp;"/"&amp;O$1,Data!$1:$1,0)-1)=0,"",OFFSET(Data!$A$1,MATCH($D374,Data!$CG:$CG,0)-1,MATCH($E374&amp;"/"&amp;O$1,Data!$1:$1,0)-1)))</f>
        <v/>
      </c>
      <c r="P374" s="250" t="str">
        <f ca="1">IF(ISERROR(OFFSET(Data!$A$1,MATCH($D374,Data!$CG:$CG,0)-1,MATCH($E374&amp;"/"&amp;P$1,Data!$1:$1,0)-1))=TRUE,"",IF(OFFSET(Data!$A$1,MATCH($D374,Data!$CG:$CG,0)-1,MATCH($E374&amp;"/"&amp;P$1,Data!$1:$1,0)-1)=0,"",OFFSET(Data!$A$1,MATCH($D374,Data!$CG:$CG,0)-1,MATCH($E374&amp;"/"&amp;P$1,Data!$1:$1,0)-1)))</f>
        <v/>
      </c>
      <c r="Q374" s="250" t="str">
        <f ca="1">IF(ISERROR(OFFSET(Data!$A$1,MATCH($D374,Data!$CG:$CG,0)-1,MATCH($E374&amp;"/"&amp;Q$1,Data!$1:$1,0)-1))=TRUE,"",IF(OFFSET(Data!$A$1,MATCH($D374,Data!$CG:$CG,0)-1,MATCH($E374&amp;"/"&amp;Q$1,Data!$1:$1,0)-1)=0,"",OFFSET(Data!$A$1,MATCH($D374,Data!$CG:$CG,0)-1,MATCH($E374&amp;"/"&amp;Q$1,Data!$1:$1,0)-1)))</f>
        <v/>
      </c>
      <c r="R374" s="250" t="str">
        <f ca="1">IF(ISERROR(OFFSET(Data!$A$1,MATCH($D374,Data!$CG:$CG,0)-1,MATCH($E374&amp;"/"&amp;R$1,Data!$1:$1,0)-1))=TRUE,"",IF(OFFSET(Data!$A$1,MATCH($D374,Data!$CG:$CG,0)-1,MATCH($E374&amp;"/"&amp;R$1,Data!$1:$1,0)-1)=0,"",OFFSET(Data!$A$1,MATCH($D374,Data!$CG:$CG,0)-1,MATCH($E374&amp;"/"&amp;R$1,Data!$1:$1,0)-1)))</f>
        <v/>
      </c>
      <c r="S374" s="250" t="str">
        <f ca="1">IF(ISERROR(OFFSET(Data!$A$1,MATCH($D374,Data!$CG:$CG,0)-1,MATCH($E374&amp;"/"&amp;S$1,Data!$1:$1,0)-1))=TRUE,"",IF(OFFSET(Data!$A$1,MATCH($D374,Data!$CG:$CG,0)-1,MATCH($E374&amp;"/"&amp;S$1,Data!$1:$1,0)-1)=0,"",OFFSET(Data!$A$1,MATCH($D374,Data!$CG:$CG,0)-1,MATCH($E374&amp;"/"&amp;S$1,Data!$1:$1,0)-1)))</f>
        <v/>
      </c>
      <c r="T374" s="250" t="str">
        <f ca="1">IF(ISERROR(OFFSET(Data!$A$1,MATCH($D374,Data!$CG:$CG,0)-1,MATCH($E374&amp;"/"&amp;T$1,Data!$1:$1,0)-1))=TRUE,"",IF(OFFSET(Data!$A$1,MATCH($D374,Data!$CG:$CG,0)-1,MATCH($E374&amp;"/"&amp;T$1,Data!$1:$1,0)-1)=0,"",OFFSET(Data!$A$1,MATCH($D374,Data!$CG:$CG,0)-1,MATCH($E374&amp;"/"&amp;T$1,Data!$1:$1,0)-1)))</f>
        <v/>
      </c>
      <c r="U374" s="250" t="str">
        <f ca="1">IF(ISERROR(OFFSET(Data!$A$1,MATCH($D374,Data!$CG:$CG,0)-1,MATCH($E374&amp;"/"&amp;U$1,Data!$1:$1,0)-1))=TRUE,"",IF(OFFSET(Data!$A$1,MATCH($D374,Data!$CG:$CG,0)-1,MATCH($E374&amp;"/"&amp;U$1,Data!$1:$1,0)-1)=0,"",OFFSET(Data!$A$1,MATCH($D374,Data!$CG:$CG,0)-1,MATCH($E374&amp;"/"&amp;U$1,Data!$1:$1,0)-1)))</f>
        <v/>
      </c>
      <c r="V374" s="250" t="str">
        <f ca="1">IF(ISERROR(OFFSET(Data!$A$1,MATCH($D374,Data!$CG:$CG,0)-1,MATCH($E374&amp;"/"&amp;V$1,Data!$1:$1,0)-1))=TRUE,"",IF(OFFSET(Data!$A$1,MATCH($D374,Data!$CG:$CG,0)-1,MATCH($E374&amp;"/"&amp;V$1,Data!$1:$1,0)-1)=0,"",OFFSET(Data!$A$1,MATCH($D374,Data!$CG:$CG,0)-1,MATCH($E374&amp;"/"&amp;V$1,Data!$1:$1,0)-1)))</f>
        <v/>
      </c>
      <c r="W374" s="272" t="str">
        <f ca="1">IF(ISERROR(OFFSET(Data!$A$1,MATCH($D374,Data!$CG:$CG,0)-1,MATCH($E374&amp;"/"&amp;W$1,Data!$1:$1,0)-1))=TRUE,"",IF(OFFSET(Data!$A$1,MATCH($D374,Data!$CG:$CG,0)-1,MATCH($E374&amp;"/"&amp;W$1,Data!$1:$1,0)-1)=0,"",OFFSET(Data!$A$1,MATCH($D374,Data!$CG:$CG,0)-1,MATCH($E374&amp;"/"&amp;W$1,Data!$1:$1,0)-1)))</f>
        <v/>
      </c>
      <c r="X374" s="250" t="str">
        <f ca="1">IF(ISERROR(OFFSET(Data!$A$1,MATCH($D374,Data!$CG:$CG,0)-1,MATCH($E374&amp;"/"&amp;X$1,Data!$1:$1,0)-1))=TRUE,"",IF(OFFSET(Data!$A$1,MATCH($D374,Data!$CG:$CG,0)-1,MATCH($E374&amp;"/"&amp;X$1,Data!$1:$1,0)-1)=0,"",OFFSET(Data!$A$1,MATCH($D374,Data!$CG:$CG,0)-1,MATCH($E374&amp;"/"&amp;X$1,Data!$1:$1,0)-1)))</f>
        <v/>
      </c>
      <c r="Y374" s="250" t="str">
        <f ca="1">IF(ISERROR(OFFSET(Data!$A$1,MATCH($D374,Data!$CG:$CG,0)-1,MATCH($E374&amp;"/"&amp;Y$1,Data!$1:$1,0)-1))=TRUE,"",IF(OFFSET(Data!$A$1,MATCH($D374,Data!$CG:$CG,0)-1,MATCH($E374&amp;"/"&amp;Y$1,Data!$1:$1,0)-1)=0,"",OFFSET(Data!$A$1,MATCH($D374,Data!$CG:$CG,0)-1,MATCH($E374&amp;"/"&amp;Y$1,Data!$1:$1,0)-1)))</f>
        <v/>
      </c>
      <c r="Z374" s="250" t="str">
        <f ca="1">IF(ISERROR(OFFSET(Data!$A$1,MATCH($D374,Data!$CG:$CG,0)-1,MATCH($E374&amp;"/"&amp;Z$1,Data!$1:$1,0)-1))=TRUE,"",IF(OFFSET(Data!$A$1,MATCH($D374,Data!$CG:$CG,0)-1,MATCH($E374&amp;"/"&amp;Z$1,Data!$1:$1,0)-1)=0,"",OFFSET(Data!$A$1,MATCH($D374,Data!$CG:$CG,0)-1,MATCH($E374&amp;"/"&amp;Z$1,Data!$1:$1,0)-1)))</f>
        <v/>
      </c>
      <c r="AA374" s="250" t="str">
        <f ca="1">IF(ISERROR(OFFSET(Data!$A$1,MATCH($D374,Data!$CG:$CG,0)-1,MATCH($E374&amp;"/"&amp;AA$1,Data!$1:$1,0)-1))=TRUE,"",IF(OFFSET(Data!$A$1,MATCH($D374,Data!$CG:$CG,0)-1,MATCH($E374&amp;"/"&amp;AA$1,Data!$1:$1,0)-1)=0,"",OFFSET(Data!$A$1,MATCH($D374,Data!$CG:$CG,0)-1,MATCH($E374&amp;"/"&amp;AA$1,Data!$1:$1,0)-1)))</f>
        <v/>
      </c>
      <c r="AB374" s="250" t="str">
        <f ca="1">IF(ISERROR(OFFSET(Data!$A$1,MATCH($D374,Data!$CG:$CG,0)-1,MATCH($E374&amp;"/"&amp;AB$1,Data!$1:$1,0)-1))=TRUE,"",IF(OFFSET(Data!$A$1,MATCH($D374,Data!$CG:$CG,0)-1,MATCH($E374&amp;"/"&amp;AB$1,Data!$1:$1,0)-1)=0,"",OFFSET(Data!$A$1,MATCH($D374,Data!$CG:$CG,0)-1,MATCH($E374&amp;"/"&amp;AB$1,Data!$1:$1,0)-1)))</f>
        <v/>
      </c>
      <c r="AC374" s="250" t="str">
        <f ca="1">IF(ISERROR(OFFSET(Data!$A$1,MATCH($D374,Data!$CG:$CG,0)-1,MATCH($E374&amp;"/"&amp;AC$1,Data!$1:$1,0)-1))=TRUE,"",IF(OFFSET(Data!$A$1,MATCH($D374,Data!$CG:$CG,0)-1,MATCH($E374&amp;"/"&amp;AC$1,Data!$1:$1,0)-1)=0,"",OFFSET(Data!$A$1,MATCH($D374,Data!$CG:$CG,0)-1,MATCH($E374&amp;"/"&amp;AC$1,Data!$1:$1,0)-1)))</f>
        <v/>
      </c>
      <c r="AD374" s="250" t="str">
        <f ca="1">IF(ISERROR(OFFSET(Data!$A$1,MATCH($D374,Data!$CG:$CG,0)-1,MATCH($E374&amp;"/"&amp;AD$1,Data!$1:$1,0)-1))=TRUE,"",IF(OFFSET(Data!$A$1,MATCH($D374,Data!$CG:$CG,0)-1,MATCH($E374&amp;"/"&amp;AD$1,Data!$1:$1,0)-1)=0,"",OFFSET(Data!$A$1,MATCH($D374,Data!$CG:$CG,0)-1,MATCH($E374&amp;"/"&amp;AD$1,Data!$1:$1,0)-1)))</f>
        <v/>
      </c>
      <c r="AE374" s="250" t="str">
        <f ca="1">IF(ISERROR(OFFSET(Data!$A$1,MATCH($D374,Data!$CG:$CG,0)-1,MATCH($E374&amp;"/"&amp;AE$1,Data!$1:$1,0)-1))=TRUE,"",IF(OFFSET(Data!$A$1,MATCH($D374,Data!$CG:$CG,0)-1,MATCH($E374&amp;"/"&amp;AE$1,Data!$1:$1,0)-1)=0,"",OFFSET(Data!$A$1,MATCH($D374,Data!$CG:$CG,0)-1,MATCH($E374&amp;"/"&amp;AE$1,Data!$1:$1,0)-1)))</f>
        <v/>
      </c>
      <c r="AF374" s="251" t="str">
        <f ca="1">IF(ISERROR(OFFSET(Data!$A$1,MATCH($D374,Data!$CG:$CG,0)-1,MATCH($E374&amp;"/"&amp;AF$1,Data!$1:$1,0)-1))=TRUE,"",IF(OFFSET(Data!$A$1,MATCH($D374,Data!$CG:$CG,0)-1,MATCH($E374&amp;"/"&amp;AF$1,Data!$1:$1,0)-1)=0,"",OFFSET(Data!$A$1,MATCH($D374,Data!$CG:$CG,0)-1,MATCH($E374&amp;"/"&amp;AF$1,Data!$1:$1,0)-1)))</f>
        <v/>
      </c>
      <c r="AG374" s="206">
        <f t="shared" ca="1" si="9"/>
        <v>0</v>
      </c>
      <c r="AH374" s="207">
        <f ca="1">AG374</f>
        <v>0</v>
      </c>
    </row>
    <row r="375" spans="1:34" ht="15" hidden="1" customHeight="1" thickBot="1" x14ac:dyDescent="0.3">
      <c r="A375" s="446"/>
      <c r="B375" s="469"/>
      <c r="C375" s="472"/>
      <c r="D375" s="50" t="e">
        <f>IF(C375&lt;&gt;"",C375,D374)</f>
        <v>#N/A</v>
      </c>
      <c r="E375" s="51" t="s">
        <v>22</v>
      </c>
      <c r="F375" s="254" t="str">
        <f ca="1">IF(ISERROR(OFFSET(Data!$A$1,MATCH($D375,Data!$CG:$CG,0)-1,MATCH($E375&amp;"/"&amp;F$1,Data!$1:$1,0)-1))=TRUE,"",IF(OFFSET(Data!$A$1,MATCH($D375,Data!$CG:$CG,0)-1,MATCH($E375&amp;"/"&amp;F$1,Data!$1:$1,0)-1)=0,"",OFFSET(Data!$A$1,MATCH($D375,Data!$CG:$CG,0)-1,MATCH($E375&amp;"/"&amp;F$1,Data!$1:$1,0)-1)))</f>
        <v/>
      </c>
      <c r="G375" s="252" t="str">
        <f ca="1">IF(ISERROR(OFFSET(Data!$A$1,MATCH($D375,Data!$CG:$CG,0)-1,MATCH($E375&amp;"/"&amp;G$1,Data!$1:$1,0)-1))=TRUE,"",IF(OFFSET(Data!$A$1,MATCH($D375,Data!$CG:$CG,0)-1,MATCH($E375&amp;"/"&amp;G$1,Data!$1:$1,0)-1)=0,"",OFFSET(Data!$A$1,MATCH($D375,Data!$CG:$CG,0)-1,MATCH($E375&amp;"/"&amp;G$1,Data!$1:$1,0)-1)))</f>
        <v/>
      </c>
      <c r="H375" s="252" t="str">
        <f ca="1">IF(ISERROR(OFFSET(Data!$A$1,MATCH($D375,Data!$CG:$CG,0)-1,MATCH($E375&amp;"/"&amp;H$1,Data!$1:$1,0)-1))=TRUE,"",IF(OFFSET(Data!$A$1,MATCH($D375,Data!$CG:$CG,0)-1,MATCH($E375&amp;"/"&amp;H$1,Data!$1:$1,0)-1)=0,"",OFFSET(Data!$A$1,MATCH($D375,Data!$CG:$CG,0)-1,MATCH($E375&amp;"/"&amp;H$1,Data!$1:$1,0)-1)))</f>
        <v/>
      </c>
      <c r="I375" s="252" t="str">
        <f ca="1">IF(ISERROR(OFFSET(Data!$A$1,MATCH($D375,Data!$CG:$CG,0)-1,MATCH($E375&amp;"/"&amp;I$1,Data!$1:$1,0)-1))=TRUE,"",IF(OFFSET(Data!$A$1,MATCH($D375,Data!$CG:$CG,0)-1,MATCH($E375&amp;"/"&amp;I$1,Data!$1:$1,0)-1)=0,"",OFFSET(Data!$A$1,MATCH($D375,Data!$CG:$CG,0)-1,MATCH($E375&amp;"/"&amp;I$1,Data!$1:$1,0)-1)))</f>
        <v/>
      </c>
      <c r="J375" s="252" t="str">
        <f ca="1">IF(ISERROR(OFFSET(Data!$A$1,MATCH($D375,Data!$CG:$CG,0)-1,MATCH($E375&amp;"/"&amp;J$1,Data!$1:$1,0)-1))=TRUE,"",IF(OFFSET(Data!$A$1,MATCH($D375,Data!$CG:$CG,0)-1,MATCH($E375&amp;"/"&amp;J$1,Data!$1:$1,0)-1)=0,"",OFFSET(Data!$A$1,MATCH($D375,Data!$CG:$CG,0)-1,MATCH($E375&amp;"/"&amp;J$1,Data!$1:$1,0)-1)))</f>
        <v/>
      </c>
      <c r="K375" s="252" t="str">
        <f ca="1">IF(ISERROR(OFFSET(Data!$A$1,MATCH($D375,Data!$CG:$CG,0)-1,MATCH($E375&amp;"/"&amp;K$1,Data!$1:$1,0)-1))=TRUE,"",IF(OFFSET(Data!$A$1,MATCH($D375,Data!$CG:$CG,0)-1,MATCH($E375&amp;"/"&amp;K$1,Data!$1:$1,0)-1)=0,"",OFFSET(Data!$A$1,MATCH($D375,Data!$CG:$CG,0)-1,MATCH($E375&amp;"/"&amp;K$1,Data!$1:$1,0)-1)))</f>
        <v/>
      </c>
      <c r="L375" s="252" t="str">
        <f ca="1">IF(ISERROR(OFFSET(Data!$A$1,MATCH($D375,Data!$CG:$CG,0)-1,MATCH($E375&amp;"/"&amp;L$1,Data!$1:$1,0)-1))=TRUE,"",IF(OFFSET(Data!$A$1,MATCH($D375,Data!$CG:$CG,0)-1,MATCH($E375&amp;"/"&amp;L$1,Data!$1:$1,0)-1)=0,"",OFFSET(Data!$A$1,MATCH($D375,Data!$CG:$CG,0)-1,MATCH($E375&amp;"/"&amp;L$1,Data!$1:$1,0)-1)))</f>
        <v/>
      </c>
      <c r="M375" s="252" t="str">
        <f ca="1">IF(ISERROR(OFFSET(Data!$A$1,MATCH($D375,Data!$CG:$CG,0)-1,MATCH($E375&amp;"/"&amp;M$1,Data!$1:$1,0)-1))=TRUE,"",IF(OFFSET(Data!$A$1,MATCH($D375,Data!$CG:$CG,0)-1,MATCH($E375&amp;"/"&amp;M$1,Data!$1:$1,0)-1)=0,"",OFFSET(Data!$A$1,MATCH($D375,Data!$CG:$CG,0)-1,MATCH($E375&amp;"/"&amp;M$1,Data!$1:$1,0)-1)))</f>
        <v/>
      </c>
      <c r="N375" s="252" t="str">
        <f ca="1">IF(ISERROR(OFFSET(Data!$A$1,MATCH($D375,Data!$CG:$CG,0)-1,MATCH($E375&amp;"/"&amp;N$1,Data!$1:$1,0)-1))=TRUE,"",IF(OFFSET(Data!$A$1,MATCH($D375,Data!$CG:$CG,0)-1,MATCH($E375&amp;"/"&amp;N$1,Data!$1:$1,0)-1)=0,"",OFFSET(Data!$A$1,MATCH($D375,Data!$CG:$CG,0)-1,MATCH($E375&amp;"/"&amp;N$1,Data!$1:$1,0)-1)))</f>
        <v/>
      </c>
      <c r="O375" s="252" t="str">
        <f ca="1">IF(ISERROR(OFFSET(Data!$A$1,MATCH($D375,Data!$CG:$CG,0)-1,MATCH($E375&amp;"/"&amp;O$1,Data!$1:$1,0)-1))=TRUE,"",IF(OFFSET(Data!$A$1,MATCH($D375,Data!$CG:$CG,0)-1,MATCH($E375&amp;"/"&amp;O$1,Data!$1:$1,0)-1)=0,"",OFFSET(Data!$A$1,MATCH($D375,Data!$CG:$CG,0)-1,MATCH($E375&amp;"/"&amp;O$1,Data!$1:$1,0)-1)))</f>
        <v/>
      </c>
      <c r="P375" s="252" t="str">
        <f ca="1">IF(ISERROR(OFFSET(Data!$A$1,MATCH($D375,Data!$CG:$CG,0)-1,MATCH($E375&amp;"/"&amp;P$1,Data!$1:$1,0)-1))=TRUE,"",IF(OFFSET(Data!$A$1,MATCH($D375,Data!$CG:$CG,0)-1,MATCH($E375&amp;"/"&amp;P$1,Data!$1:$1,0)-1)=0,"",OFFSET(Data!$A$1,MATCH($D375,Data!$CG:$CG,0)-1,MATCH($E375&amp;"/"&amp;P$1,Data!$1:$1,0)-1)))</f>
        <v/>
      </c>
      <c r="Q375" s="252" t="str">
        <f ca="1">IF(ISERROR(OFFSET(Data!$A$1,MATCH($D375,Data!$CG:$CG,0)-1,MATCH($E375&amp;"/"&amp;Q$1,Data!$1:$1,0)-1))=TRUE,"",IF(OFFSET(Data!$A$1,MATCH($D375,Data!$CG:$CG,0)-1,MATCH($E375&amp;"/"&amp;Q$1,Data!$1:$1,0)-1)=0,"",OFFSET(Data!$A$1,MATCH($D375,Data!$CG:$CG,0)-1,MATCH($E375&amp;"/"&amp;Q$1,Data!$1:$1,0)-1)))</f>
        <v/>
      </c>
      <c r="R375" s="252" t="str">
        <f ca="1">IF(ISERROR(OFFSET(Data!$A$1,MATCH($D375,Data!$CG:$CG,0)-1,MATCH($E375&amp;"/"&amp;R$1,Data!$1:$1,0)-1))=TRUE,"",IF(OFFSET(Data!$A$1,MATCH($D375,Data!$CG:$CG,0)-1,MATCH($E375&amp;"/"&amp;R$1,Data!$1:$1,0)-1)=0,"",OFFSET(Data!$A$1,MATCH($D375,Data!$CG:$CG,0)-1,MATCH($E375&amp;"/"&amp;R$1,Data!$1:$1,0)-1)))</f>
        <v/>
      </c>
      <c r="S375" s="252" t="str">
        <f ca="1">IF(ISERROR(OFFSET(Data!$A$1,MATCH($D375,Data!$CG:$CG,0)-1,MATCH($E375&amp;"/"&amp;S$1,Data!$1:$1,0)-1))=TRUE,"",IF(OFFSET(Data!$A$1,MATCH($D375,Data!$CG:$CG,0)-1,MATCH($E375&amp;"/"&amp;S$1,Data!$1:$1,0)-1)=0,"",OFFSET(Data!$A$1,MATCH($D375,Data!$CG:$CG,0)-1,MATCH($E375&amp;"/"&amp;S$1,Data!$1:$1,0)-1)))</f>
        <v/>
      </c>
      <c r="T375" s="252" t="str">
        <f ca="1">IF(ISERROR(OFFSET(Data!$A$1,MATCH($D375,Data!$CG:$CG,0)-1,MATCH($E375&amp;"/"&amp;T$1,Data!$1:$1,0)-1))=TRUE,"",IF(OFFSET(Data!$A$1,MATCH($D375,Data!$CG:$CG,0)-1,MATCH($E375&amp;"/"&amp;T$1,Data!$1:$1,0)-1)=0,"",OFFSET(Data!$A$1,MATCH($D375,Data!$CG:$CG,0)-1,MATCH($E375&amp;"/"&amp;T$1,Data!$1:$1,0)-1)))</f>
        <v/>
      </c>
      <c r="U375" s="252" t="str">
        <f ca="1">IF(ISERROR(OFFSET(Data!$A$1,MATCH($D375,Data!$CG:$CG,0)-1,MATCH($E375&amp;"/"&amp;U$1,Data!$1:$1,0)-1))=TRUE,"",IF(OFFSET(Data!$A$1,MATCH($D375,Data!$CG:$CG,0)-1,MATCH($E375&amp;"/"&amp;U$1,Data!$1:$1,0)-1)=0,"",OFFSET(Data!$A$1,MATCH($D375,Data!$CG:$CG,0)-1,MATCH($E375&amp;"/"&amp;U$1,Data!$1:$1,0)-1)))</f>
        <v/>
      </c>
      <c r="V375" s="252" t="str">
        <f ca="1">IF(ISERROR(OFFSET(Data!$A$1,MATCH($D375,Data!$CG:$CG,0)-1,MATCH($E375&amp;"/"&amp;V$1,Data!$1:$1,0)-1))=TRUE,"",IF(OFFSET(Data!$A$1,MATCH($D375,Data!$CG:$CG,0)-1,MATCH($E375&amp;"/"&amp;V$1,Data!$1:$1,0)-1)=0,"",OFFSET(Data!$A$1,MATCH($D375,Data!$CG:$CG,0)-1,MATCH($E375&amp;"/"&amp;V$1,Data!$1:$1,0)-1)))</f>
        <v/>
      </c>
      <c r="W375" s="269" t="str">
        <f ca="1">IF(ISERROR(OFFSET(Data!$A$1,MATCH($D375,Data!$CG:$CG,0)-1,MATCH($E375&amp;"/"&amp;W$1,Data!$1:$1,0)-1))=TRUE,"",IF(OFFSET(Data!$A$1,MATCH($D375,Data!$CG:$CG,0)-1,MATCH($E375&amp;"/"&amp;W$1,Data!$1:$1,0)-1)=0,"",OFFSET(Data!$A$1,MATCH($D375,Data!$CG:$CG,0)-1,MATCH($E375&amp;"/"&amp;W$1,Data!$1:$1,0)-1)))</f>
        <v/>
      </c>
      <c r="X375" s="252" t="str">
        <f ca="1">IF(ISERROR(OFFSET(Data!$A$1,MATCH($D375,Data!$CG:$CG,0)-1,MATCH($E375&amp;"/"&amp;X$1,Data!$1:$1,0)-1))=TRUE,"",IF(OFFSET(Data!$A$1,MATCH($D375,Data!$CG:$CG,0)-1,MATCH($E375&amp;"/"&amp;X$1,Data!$1:$1,0)-1)=0,"",OFFSET(Data!$A$1,MATCH($D375,Data!$CG:$CG,0)-1,MATCH($E375&amp;"/"&amp;X$1,Data!$1:$1,0)-1)))</f>
        <v/>
      </c>
      <c r="Y375" s="252" t="str">
        <f ca="1">IF(ISERROR(OFFSET(Data!$A$1,MATCH($D375,Data!$CG:$CG,0)-1,MATCH($E375&amp;"/"&amp;Y$1,Data!$1:$1,0)-1))=TRUE,"",IF(OFFSET(Data!$A$1,MATCH($D375,Data!$CG:$CG,0)-1,MATCH($E375&amp;"/"&amp;Y$1,Data!$1:$1,0)-1)=0,"",OFFSET(Data!$A$1,MATCH($D375,Data!$CG:$CG,0)-1,MATCH($E375&amp;"/"&amp;Y$1,Data!$1:$1,0)-1)))</f>
        <v/>
      </c>
      <c r="Z375" s="252" t="str">
        <f ca="1">IF(ISERROR(OFFSET(Data!$A$1,MATCH($D375,Data!$CG:$CG,0)-1,MATCH($E375&amp;"/"&amp;Z$1,Data!$1:$1,0)-1))=TRUE,"",IF(OFFSET(Data!$A$1,MATCH($D375,Data!$CG:$CG,0)-1,MATCH($E375&amp;"/"&amp;Z$1,Data!$1:$1,0)-1)=0,"",OFFSET(Data!$A$1,MATCH($D375,Data!$CG:$CG,0)-1,MATCH($E375&amp;"/"&amp;Z$1,Data!$1:$1,0)-1)))</f>
        <v/>
      </c>
      <c r="AA375" s="252" t="str">
        <f ca="1">IF(ISERROR(OFFSET(Data!$A$1,MATCH($D375,Data!$CG:$CG,0)-1,MATCH($E375&amp;"/"&amp;AA$1,Data!$1:$1,0)-1))=TRUE,"",IF(OFFSET(Data!$A$1,MATCH($D375,Data!$CG:$CG,0)-1,MATCH($E375&amp;"/"&amp;AA$1,Data!$1:$1,0)-1)=0,"",OFFSET(Data!$A$1,MATCH($D375,Data!$CG:$CG,0)-1,MATCH($E375&amp;"/"&amp;AA$1,Data!$1:$1,0)-1)))</f>
        <v/>
      </c>
      <c r="AB375" s="252" t="str">
        <f ca="1">IF(ISERROR(OFFSET(Data!$A$1,MATCH($D375,Data!$CG:$CG,0)-1,MATCH($E375&amp;"/"&amp;AB$1,Data!$1:$1,0)-1))=TRUE,"",IF(OFFSET(Data!$A$1,MATCH($D375,Data!$CG:$CG,0)-1,MATCH($E375&amp;"/"&amp;AB$1,Data!$1:$1,0)-1)=0,"",OFFSET(Data!$A$1,MATCH($D375,Data!$CG:$CG,0)-1,MATCH($E375&amp;"/"&amp;AB$1,Data!$1:$1,0)-1)))</f>
        <v/>
      </c>
      <c r="AC375" s="252" t="str">
        <f ca="1">IF(ISERROR(OFFSET(Data!$A$1,MATCH($D375,Data!$CG:$CG,0)-1,MATCH($E375&amp;"/"&amp;AC$1,Data!$1:$1,0)-1))=TRUE,"",IF(OFFSET(Data!$A$1,MATCH($D375,Data!$CG:$CG,0)-1,MATCH($E375&amp;"/"&amp;AC$1,Data!$1:$1,0)-1)=0,"",OFFSET(Data!$A$1,MATCH($D375,Data!$CG:$CG,0)-1,MATCH($E375&amp;"/"&amp;AC$1,Data!$1:$1,0)-1)))</f>
        <v/>
      </c>
      <c r="AD375" s="252" t="str">
        <f ca="1">IF(ISERROR(OFFSET(Data!$A$1,MATCH($D375,Data!$CG:$CG,0)-1,MATCH($E375&amp;"/"&amp;AD$1,Data!$1:$1,0)-1))=TRUE,"",IF(OFFSET(Data!$A$1,MATCH($D375,Data!$CG:$CG,0)-1,MATCH($E375&amp;"/"&amp;AD$1,Data!$1:$1,0)-1)=0,"",OFFSET(Data!$A$1,MATCH($D375,Data!$CG:$CG,0)-1,MATCH($E375&amp;"/"&amp;AD$1,Data!$1:$1,0)-1)))</f>
        <v/>
      </c>
      <c r="AE375" s="252" t="str">
        <f ca="1">IF(ISERROR(OFFSET(Data!$A$1,MATCH($D375,Data!$CG:$CG,0)-1,MATCH($E375&amp;"/"&amp;AE$1,Data!$1:$1,0)-1))=TRUE,"",IF(OFFSET(Data!$A$1,MATCH($D375,Data!$CG:$CG,0)-1,MATCH($E375&amp;"/"&amp;AE$1,Data!$1:$1,0)-1)=0,"",OFFSET(Data!$A$1,MATCH($D375,Data!$CG:$CG,0)-1,MATCH($E375&amp;"/"&amp;AE$1,Data!$1:$1,0)-1)))</f>
        <v/>
      </c>
      <c r="AF375" s="253" t="str">
        <f ca="1">IF(ISERROR(OFFSET(Data!$A$1,MATCH($D375,Data!$CG:$CG,0)-1,MATCH($E375&amp;"/"&amp;AF$1,Data!$1:$1,0)-1))=TRUE,"",IF(OFFSET(Data!$A$1,MATCH($D375,Data!$CG:$CG,0)-1,MATCH($E375&amp;"/"&amp;AF$1,Data!$1:$1,0)-1)=0,"",OFFSET(Data!$A$1,MATCH($D375,Data!$CG:$CG,0)-1,MATCH($E375&amp;"/"&amp;AF$1,Data!$1:$1,0)-1)))</f>
        <v/>
      </c>
      <c r="AG375" s="188">
        <f t="shared" ca="1" si="9"/>
        <v>0</v>
      </c>
      <c r="AH375" s="208">
        <f ca="1">SUM(AG374:AG375)</f>
        <v>0</v>
      </c>
    </row>
    <row r="376" spans="1:34" ht="15" hidden="1" customHeight="1" x14ac:dyDescent="0.25">
      <c r="A376" s="446"/>
      <c r="B376" s="469"/>
      <c r="C376" s="472"/>
      <c r="D376" s="50" t="e">
        <f>IF(C376&lt;&gt;"",C376,D375)</f>
        <v>#N/A</v>
      </c>
      <c r="E376" s="51" t="s">
        <v>23</v>
      </c>
      <c r="F376" s="254" t="str">
        <f ca="1">IF(ISERROR(OFFSET(Data!$A$1,MATCH($D376,Data!$CG:$CG,0)-1,MATCH($E376&amp;"/"&amp;F$1,Data!$1:$1,0)-1))=TRUE,"",IF(OFFSET(Data!$A$1,MATCH($D376,Data!$CG:$CG,0)-1,MATCH($E376&amp;"/"&amp;F$1,Data!$1:$1,0)-1)=0,"",OFFSET(Data!$A$1,MATCH($D376,Data!$CG:$CG,0)-1,MATCH($E376&amp;"/"&amp;F$1,Data!$1:$1,0)-1)))</f>
        <v/>
      </c>
      <c r="G376" s="252" t="str">
        <f ca="1">IF(ISERROR(OFFSET(Data!$A$1,MATCH($D376,Data!$CG:$CG,0)-1,MATCH($E376&amp;"/"&amp;G$1,Data!$1:$1,0)-1))=TRUE,"",IF(OFFSET(Data!$A$1,MATCH($D376,Data!$CG:$CG,0)-1,MATCH($E376&amp;"/"&amp;G$1,Data!$1:$1,0)-1)=0,"",OFFSET(Data!$A$1,MATCH($D376,Data!$CG:$CG,0)-1,MATCH($E376&amp;"/"&amp;G$1,Data!$1:$1,0)-1)))</f>
        <v/>
      </c>
      <c r="H376" s="252" t="str">
        <f ca="1">IF(ISERROR(OFFSET(Data!$A$1,MATCH($D376,Data!$CG:$CG,0)-1,MATCH($E376&amp;"/"&amp;H$1,Data!$1:$1,0)-1))=TRUE,"",IF(OFFSET(Data!$A$1,MATCH($D376,Data!$CG:$CG,0)-1,MATCH($E376&amp;"/"&amp;H$1,Data!$1:$1,0)-1)=0,"",OFFSET(Data!$A$1,MATCH($D376,Data!$CG:$CG,0)-1,MATCH($E376&amp;"/"&amp;H$1,Data!$1:$1,0)-1)))</f>
        <v/>
      </c>
      <c r="I376" s="252" t="str">
        <f ca="1">IF(ISERROR(OFFSET(Data!$A$1,MATCH($D376,Data!$CG:$CG,0)-1,MATCH($E376&amp;"/"&amp;I$1,Data!$1:$1,0)-1))=TRUE,"",IF(OFFSET(Data!$A$1,MATCH($D376,Data!$CG:$CG,0)-1,MATCH($E376&amp;"/"&amp;I$1,Data!$1:$1,0)-1)=0,"",OFFSET(Data!$A$1,MATCH($D376,Data!$CG:$CG,0)-1,MATCH($E376&amp;"/"&amp;I$1,Data!$1:$1,0)-1)))</f>
        <v/>
      </c>
      <c r="J376" s="252" t="str">
        <f ca="1">IF(ISERROR(OFFSET(Data!$A$1,MATCH($D376,Data!$CG:$CG,0)-1,MATCH($E376&amp;"/"&amp;J$1,Data!$1:$1,0)-1))=TRUE,"",IF(OFFSET(Data!$A$1,MATCH($D376,Data!$CG:$CG,0)-1,MATCH($E376&amp;"/"&amp;J$1,Data!$1:$1,0)-1)=0,"",OFFSET(Data!$A$1,MATCH($D376,Data!$CG:$CG,0)-1,MATCH($E376&amp;"/"&amp;J$1,Data!$1:$1,0)-1)))</f>
        <v/>
      </c>
      <c r="K376" s="252" t="str">
        <f ca="1">IF(ISERROR(OFFSET(Data!$A$1,MATCH($D376,Data!$CG:$CG,0)-1,MATCH($E376&amp;"/"&amp;K$1,Data!$1:$1,0)-1))=TRUE,"",IF(OFFSET(Data!$A$1,MATCH($D376,Data!$CG:$CG,0)-1,MATCH($E376&amp;"/"&amp;K$1,Data!$1:$1,0)-1)=0,"",OFFSET(Data!$A$1,MATCH($D376,Data!$CG:$CG,0)-1,MATCH($E376&amp;"/"&amp;K$1,Data!$1:$1,0)-1)))</f>
        <v/>
      </c>
      <c r="L376" s="252" t="str">
        <f ca="1">IF(ISERROR(OFFSET(Data!$A$1,MATCH($D376,Data!$CG:$CG,0)-1,MATCH($E376&amp;"/"&amp;L$1,Data!$1:$1,0)-1))=TRUE,"",IF(OFFSET(Data!$A$1,MATCH($D376,Data!$CG:$CG,0)-1,MATCH($E376&amp;"/"&amp;L$1,Data!$1:$1,0)-1)=0,"",OFFSET(Data!$A$1,MATCH($D376,Data!$CG:$CG,0)-1,MATCH($E376&amp;"/"&amp;L$1,Data!$1:$1,0)-1)))</f>
        <v/>
      </c>
      <c r="M376" s="252" t="str">
        <f ca="1">IF(ISERROR(OFFSET(Data!$A$1,MATCH($D376,Data!$CG:$CG,0)-1,MATCH($E376&amp;"/"&amp;M$1,Data!$1:$1,0)-1))=TRUE,"",IF(OFFSET(Data!$A$1,MATCH($D376,Data!$CG:$CG,0)-1,MATCH($E376&amp;"/"&amp;M$1,Data!$1:$1,0)-1)=0,"",OFFSET(Data!$A$1,MATCH($D376,Data!$CG:$CG,0)-1,MATCH($E376&amp;"/"&amp;M$1,Data!$1:$1,0)-1)))</f>
        <v/>
      </c>
      <c r="N376" s="252" t="str">
        <f ca="1">IF(ISERROR(OFFSET(Data!$A$1,MATCH($D376,Data!$CG:$CG,0)-1,MATCH($E376&amp;"/"&amp;N$1,Data!$1:$1,0)-1))=TRUE,"",IF(OFFSET(Data!$A$1,MATCH($D376,Data!$CG:$CG,0)-1,MATCH($E376&amp;"/"&amp;N$1,Data!$1:$1,0)-1)=0,"",OFFSET(Data!$A$1,MATCH($D376,Data!$CG:$CG,0)-1,MATCH($E376&amp;"/"&amp;N$1,Data!$1:$1,0)-1)))</f>
        <v/>
      </c>
      <c r="O376" s="252" t="str">
        <f ca="1">IF(ISERROR(OFFSET(Data!$A$1,MATCH($D376,Data!$CG:$CG,0)-1,MATCH($E376&amp;"/"&amp;O$1,Data!$1:$1,0)-1))=TRUE,"",IF(OFFSET(Data!$A$1,MATCH($D376,Data!$CG:$CG,0)-1,MATCH($E376&amp;"/"&amp;O$1,Data!$1:$1,0)-1)=0,"",OFFSET(Data!$A$1,MATCH($D376,Data!$CG:$CG,0)-1,MATCH($E376&amp;"/"&amp;O$1,Data!$1:$1,0)-1)))</f>
        <v/>
      </c>
      <c r="P376" s="252" t="str">
        <f ca="1">IF(ISERROR(OFFSET(Data!$A$1,MATCH($D376,Data!$CG:$CG,0)-1,MATCH($E376&amp;"/"&amp;P$1,Data!$1:$1,0)-1))=TRUE,"",IF(OFFSET(Data!$A$1,MATCH($D376,Data!$CG:$CG,0)-1,MATCH($E376&amp;"/"&amp;P$1,Data!$1:$1,0)-1)=0,"",OFFSET(Data!$A$1,MATCH($D376,Data!$CG:$CG,0)-1,MATCH($E376&amp;"/"&amp;P$1,Data!$1:$1,0)-1)))</f>
        <v/>
      </c>
      <c r="Q376" s="252" t="str">
        <f ca="1">IF(ISERROR(OFFSET(Data!$A$1,MATCH($D376,Data!$CG:$CG,0)-1,MATCH($E376&amp;"/"&amp;Q$1,Data!$1:$1,0)-1))=TRUE,"",IF(OFFSET(Data!$A$1,MATCH($D376,Data!$CG:$CG,0)-1,MATCH($E376&amp;"/"&amp;Q$1,Data!$1:$1,0)-1)=0,"",OFFSET(Data!$A$1,MATCH($D376,Data!$CG:$CG,0)-1,MATCH($E376&amp;"/"&amp;Q$1,Data!$1:$1,0)-1)))</f>
        <v/>
      </c>
      <c r="R376" s="252" t="str">
        <f ca="1">IF(ISERROR(OFFSET(Data!$A$1,MATCH($D376,Data!$CG:$CG,0)-1,MATCH($E376&amp;"/"&amp;R$1,Data!$1:$1,0)-1))=TRUE,"",IF(OFFSET(Data!$A$1,MATCH($D376,Data!$CG:$CG,0)-1,MATCH($E376&amp;"/"&amp;R$1,Data!$1:$1,0)-1)=0,"",OFFSET(Data!$A$1,MATCH($D376,Data!$CG:$CG,0)-1,MATCH($E376&amp;"/"&amp;R$1,Data!$1:$1,0)-1)))</f>
        <v/>
      </c>
      <c r="S376" s="252" t="str">
        <f ca="1">IF(ISERROR(OFFSET(Data!$A$1,MATCH($D376,Data!$CG:$CG,0)-1,MATCH($E376&amp;"/"&amp;S$1,Data!$1:$1,0)-1))=TRUE,"",IF(OFFSET(Data!$A$1,MATCH($D376,Data!$CG:$CG,0)-1,MATCH($E376&amp;"/"&amp;S$1,Data!$1:$1,0)-1)=0,"",OFFSET(Data!$A$1,MATCH($D376,Data!$CG:$CG,0)-1,MATCH($E376&amp;"/"&amp;S$1,Data!$1:$1,0)-1)))</f>
        <v/>
      </c>
      <c r="T376" s="252" t="str">
        <f ca="1">IF(ISERROR(OFFSET(Data!$A$1,MATCH($D376,Data!$CG:$CG,0)-1,MATCH($E376&amp;"/"&amp;T$1,Data!$1:$1,0)-1))=TRUE,"",IF(OFFSET(Data!$A$1,MATCH($D376,Data!$CG:$CG,0)-1,MATCH($E376&amp;"/"&amp;T$1,Data!$1:$1,0)-1)=0,"",OFFSET(Data!$A$1,MATCH($D376,Data!$CG:$CG,0)-1,MATCH($E376&amp;"/"&amp;T$1,Data!$1:$1,0)-1)))</f>
        <v/>
      </c>
      <c r="U376" s="252" t="str">
        <f ca="1">IF(ISERROR(OFFSET(Data!$A$1,MATCH($D376,Data!$CG:$CG,0)-1,MATCH($E376&amp;"/"&amp;U$1,Data!$1:$1,0)-1))=TRUE,"",IF(OFFSET(Data!$A$1,MATCH($D376,Data!$CG:$CG,0)-1,MATCH($E376&amp;"/"&amp;U$1,Data!$1:$1,0)-1)=0,"",OFFSET(Data!$A$1,MATCH($D376,Data!$CG:$CG,0)-1,MATCH($E376&amp;"/"&amp;U$1,Data!$1:$1,0)-1)))</f>
        <v/>
      </c>
      <c r="V376" s="252" t="str">
        <f ca="1">IF(ISERROR(OFFSET(Data!$A$1,MATCH($D376,Data!$CG:$CG,0)-1,MATCH($E376&amp;"/"&amp;V$1,Data!$1:$1,0)-1))=TRUE,"",IF(OFFSET(Data!$A$1,MATCH($D376,Data!$CG:$CG,0)-1,MATCH($E376&amp;"/"&amp;V$1,Data!$1:$1,0)-1)=0,"",OFFSET(Data!$A$1,MATCH($D376,Data!$CG:$CG,0)-1,MATCH($E376&amp;"/"&amp;V$1,Data!$1:$1,0)-1)))</f>
        <v/>
      </c>
      <c r="W376" s="269" t="str">
        <f ca="1">IF(ISERROR(OFFSET(Data!$A$1,MATCH($D376,Data!$CG:$CG,0)-1,MATCH($E376&amp;"/"&amp;W$1,Data!$1:$1,0)-1))=TRUE,"",IF(OFFSET(Data!$A$1,MATCH($D376,Data!$CG:$CG,0)-1,MATCH($E376&amp;"/"&amp;W$1,Data!$1:$1,0)-1)=0,"",OFFSET(Data!$A$1,MATCH($D376,Data!$CG:$CG,0)-1,MATCH($E376&amp;"/"&amp;W$1,Data!$1:$1,0)-1)))</f>
        <v/>
      </c>
      <c r="X376" s="252" t="str">
        <f ca="1">IF(ISERROR(OFFSET(Data!$A$1,MATCH($D376,Data!$CG:$CG,0)-1,MATCH($E376&amp;"/"&amp;X$1,Data!$1:$1,0)-1))=TRUE,"",IF(OFFSET(Data!$A$1,MATCH($D376,Data!$CG:$CG,0)-1,MATCH($E376&amp;"/"&amp;X$1,Data!$1:$1,0)-1)=0,"",OFFSET(Data!$A$1,MATCH($D376,Data!$CG:$CG,0)-1,MATCH($E376&amp;"/"&amp;X$1,Data!$1:$1,0)-1)))</f>
        <v/>
      </c>
      <c r="Y376" s="252" t="str">
        <f ca="1">IF(ISERROR(OFFSET(Data!$A$1,MATCH($D376,Data!$CG:$CG,0)-1,MATCH($E376&amp;"/"&amp;Y$1,Data!$1:$1,0)-1))=TRUE,"",IF(OFFSET(Data!$A$1,MATCH($D376,Data!$CG:$CG,0)-1,MATCH($E376&amp;"/"&amp;Y$1,Data!$1:$1,0)-1)=0,"",OFFSET(Data!$A$1,MATCH($D376,Data!$CG:$CG,0)-1,MATCH($E376&amp;"/"&amp;Y$1,Data!$1:$1,0)-1)))</f>
        <v/>
      </c>
      <c r="Z376" s="252" t="str">
        <f ca="1">IF(ISERROR(OFFSET(Data!$A$1,MATCH($D376,Data!$CG:$CG,0)-1,MATCH($E376&amp;"/"&amp;Z$1,Data!$1:$1,0)-1))=TRUE,"",IF(OFFSET(Data!$A$1,MATCH($D376,Data!$CG:$CG,0)-1,MATCH($E376&amp;"/"&amp;Z$1,Data!$1:$1,0)-1)=0,"",OFFSET(Data!$A$1,MATCH($D376,Data!$CG:$CG,0)-1,MATCH($E376&amp;"/"&amp;Z$1,Data!$1:$1,0)-1)))</f>
        <v/>
      </c>
      <c r="AA376" s="252" t="str">
        <f ca="1">IF(ISERROR(OFFSET(Data!$A$1,MATCH($D376,Data!$CG:$CG,0)-1,MATCH($E376&amp;"/"&amp;AA$1,Data!$1:$1,0)-1))=TRUE,"",IF(OFFSET(Data!$A$1,MATCH($D376,Data!$CG:$CG,0)-1,MATCH($E376&amp;"/"&amp;AA$1,Data!$1:$1,0)-1)=0,"",OFFSET(Data!$A$1,MATCH($D376,Data!$CG:$CG,0)-1,MATCH($E376&amp;"/"&amp;AA$1,Data!$1:$1,0)-1)))</f>
        <v/>
      </c>
      <c r="AB376" s="252" t="str">
        <f ca="1">IF(ISERROR(OFFSET(Data!$A$1,MATCH($D376,Data!$CG:$CG,0)-1,MATCH($E376&amp;"/"&amp;AB$1,Data!$1:$1,0)-1))=TRUE,"",IF(OFFSET(Data!$A$1,MATCH($D376,Data!$CG:$CG,0)-1,MATCH($E376&amp;"/"&amp;AB$1,Data!$1:$1,0)-1)=0,"",OFFSET(Data!$A$1,MATCH($D376,Data!$CG:$CG,0)-1,MATCH($E376&amp;"/"&amp;AB$1,Data!$1:$1,0)-1)))</f>
        <v/>
      </c>
      <c r="AC376" s="252" t="str">
        <f ca="1">IF(ISERROR(OFFSET(Data!$A$1,MATCH($D376,Data!$CG:$CG,0)-1,MATCH($E376&amp;"/"&amp;AC$1,Data!$1:$1,0)-1))=TRUE,"",IF(OFFSET(Data!$A$1,MATCH($D376,Data!$CG:$CG,0)-1,MATCH($E376&amp;"/"&amp;AC$1,Data!$1:$1,0)-1)=0,"",OFFSET(Data!$A$1,MATCH($D376,Data!$CG:$CG,0)-1,MATCH($E376&amp;"/"&amp;AC$1,Data!$1:$1,0)-1)))</f>
        <v/>
      </c>
      <c r="AD376" s="252" t="str">
        <f ca="1">IF(ISERROR(OFFSET(Data!$A$1,MATCH($D376,Data!$CG:$CG,0)-1,MATCH($E376&amp;"/"&amp;AD$1,Data!$1:$1,0)-1))=TRUE,"",IF(OFFSET(Data!$A$1,MATCH($D376,Data!$CG:$CG,0)-1,MATCH($E376&amp;"/"&amp;AD$1,Data!$1:$1,0)-1)=0,"",OFFSET(Data!$A$1,MATCH($D376,Data!$CG:$CG,0)-1,MATCH($E376&amp;"/"&amp;AD$1,Data!$1:$1,0)-1)))</f>
        <v/>
      </c>
      <c r="AE376" s="252" t="str">
        <f ca="1">IF(ISERROR(OFFSET(Data!$A$1,MATCH($D376,Data!$CG:$CG,0)-1,MATCH($E376&amp;"/"&amp;AE$1,Data!$1:$1,0)-1))=TRUE,"",IF(OFFSET(Data!$A$1,MATCH($D376,Data!$CG:$CG,0)-1,MATCH($E376&amp;"/"&amp;AE$1,Data!$1:$1,0)-1)=0,"",OFFSET(Data!$A$1,MATCH($D376,Data!$CG:$CG,0)-1,MATCH($E376&amp;"/"&amp;AE$1,Data!$1:$1,0)-1)))</f>
        <v/>
      </c>
      <c r="AF376" s="253" t="str">
        <f ca="1">IF(ISERROR(OFFSET(Data!$A$1,MATCH($D376,Data!$CG:$CG,0)-1,MATCH($E376&amp;"/"&amp;AF$1,Data!$1:$1,0)-1))=TRUE,"",IF(OFFSET(Data!$A$1,MATCH($D376,Data!$CG:$CG,0)-1,MATCH($E376&amp;"/"&amp;AF$1,Data!$1:$1,0)-1)=0,"",OFFSET(Data!$A$1,MATCH($D376,Data!$CG:$CG,0)-1,MATCH($E376&amp;"/"&amp;AF$1,Data!$1:$1,0)-1)))</f>
        <v/>
      </c>
      <c r="AG376" s="188">
        <f t="shared" ca="1" si="9"/>
        <v>0</v>
      </c>
      <c r="AH376" s="208">
        <f ca="1">SUM(AG374:AG376)</f>
        <v>0</v>
      </c>
    </row>
    <row r="377" spans="1:34" ht="15.75" hidden="1" customHeight="1" x14ac:dyDescent="0.25">
      <c r="A377" s="446"/>
      <c r="B377" s="469"/>
      <c r="C377" s="472"/>
      <c r="D377" s="50" t="e">
        <f>IF(C377&lt;&gt;"",C377,D376)</f>
        <v>#N/A</v>
      </c>
      <c r="E377" s="51" t="s">
        <v>24</v>
      </c>
      <c r="F377" s="254" t="str">
        <f ca="1">IF(ISERROR(OFFSET(Data!$A$1,MATCH($D377,Data!$CG:$CG,0)-1,MATCH($E377&amp;"/"&amp;F$1,Data!$1:$1,0)-1))=TRUE,"",IF(OFFSET(Data!$A$1,MATCH($D377,Data!$CG:$CG,0)-1,MATCH($E377&amp;"/"&amp;F$1,Data!$1:$1,0)-1)=0,"",OFFSET(Data!$A$1,MATCH($D377,Data!$CG:$CG,0)-1,MATCH($E377&amp;"/"&amp;F$1,Data!$1:$1,0)-1)))</f>
        <v/>
      </c>
      <c r="G377" s="252" t="str">
        <f ca="1">IF(ISERROR(OFFSET(Data!$A$1,MATCH($D377,Data!$CG:$CG,0)-1,MATCH($E377&amp;"/"&amp;G$1,Data!$1:$1,0)-1))=TRUE,"",IF(OFFSET(Data!$A$1,MATCH($D377,Data!$CG:$CG,0)-1,MATCH($E377&amp;"/"&amp;G$1,Data!$1:$1,0)-1)=0,"",OFFSET(Data!$A$1,MATCH($D377,Data!$CG:$CG,0)-1,MATCH($E377&amp;"/"&amp;G$1,Data!$1:$1,0)-1)))</f>
        <v/>
      </c>
      <c r="H377" s="252" t="str">
        <f ca="1">IF(ISERROR(OFFSET(Data!$A$1,MATCH($D377,Data!$CG:$CG,0)-1,MATCH($E377&amp;"/"&amp;H$1,Data!$1:$1,0)-1))=TRUE,"",IF(OFFSET(Data!$A$1,MATCH($D377,Data!$CG:$CG,0)-1,MATCH($E377&amp;"/"&amp;H$1,Data!$1:$1,0)-1)=0,"",OFFSET(Data!$A$1,MATCH($D377,Data!$CG:$CG,0)-1,MATCH($E377&amp;"/"&amp;H$1,Data!$1:$1,0)-1)))</f>
        <v/>
      </c>
      <c r="I377" s="252" t="str">
        <f ca="1">IF(ISERROR(OFFSET(Data!$A$1,MATCH($D377,Data!$CG:$CG,0)-1,MATCH($E377&amp;"/"&amp;I$1,Data!$1:$1,0)-1))=TRUE,"",IF(OFFSET(Data!$A$1,MATCH($D377,Data!$CG:$CG,0)-1,MATCH($E377&amp;"/"&amp;I$1,Data!$1:$1,0)-1)=0,"",OFFSET(Data!$A$1,MATCH($D377,Data!$CG:$CG,0)-1,MATCH($E377&amp;"/"&amp;I$1,Data!$1:$1,0)-1)))</f>
        <v/>
      </c>
      <c r="J377" s="252" t="str">
        <f ca="1">IF(ISERROR(OFFSET(Data!$A$1,MATCH($D377,Data!$CG:$CG,0)-1,MATCH($E377&amp;"/"&amp;J$1,Data!$1:$1,0)-1))=TRUE,"",IF(OFFSET(Data!$A$1,MATCH($D377,Data!$CG:$CG,0)-1,MATCH($E377&amp;"/"&amp;J$1,Data!$1:$1,0)-1)=0,"",OFFSET(Data!$A$1,MATCH($D377,Data!$CG:$CG,0)-1,MATCH($E377&amp;"/"&amp;J$1,Data!$1:$1,0)-1)))</f>
        <v/>
      </c>
      <c r="K377" s="252" t="str">
        <f ca="1">IF(ISERROR(OFFSET(Data!$A$1,MATCH($D377,Data!$CG:$CG,0)-1,MATCH($E377&amp;"/"&amp;K$1,Data!$1:$1,0)-1))=TRUE,"",IF(OFFSET(Data!$A$1,MATCH($D377,Data!$CG:$CG,0)-1,MATCH($E377&amp;"/"&amp;K$1,Data!$1:$1,0)-1)=0,"",OFFSET(Data!$A$1,MATCH($D377,Data!$CG:$CG,0)-1,MATCH($E377&amp;"/"&amp;K$1,Data!$1:$1,0)-1)))</f>
        <v/>
      </c>
      <c r="L377" s="252" t="str">
        <f ca="1">IF(ISERROR(OFFSET(Data!$A$1,MATCH($D377,Data!$CG:$CG,0)-1,MATCH($E377&amp;"/"&amp;L$1,Data!$1:$1,0)-1))=TRUE,"",IF(OFFSET(Data!$A$1,MATCH($D377,Data!$CG:$CG,0)-1,MATCH($E377&amp;"/"&amp;L$1,Data!$1:$1,0)-1)=0,"",OFFSET(Data!$A$1,MATCH($D377,Data!$CG:$CG,0)-1,MATCH($E377&amp;"/"&amp;L$1,Data!$1:$1,0)-1)))</f>
        <v/>
      </c>
      <c r="M377" s="252" t="str">
        <f ca="1">IF(ISERROR(OFFSET(Data!$A$1,MATCH($D377,Data!$CG:$CG,0)-1,MATCH($E377&amp;"/"&amp;M$1,Data!$1:$1,0)-1))=TRUE,"",IF(OFFSET(Data!$A$1,MATCH($D377,Data!$CG:$CG,0)-1,MATCH($E377&amp;"/"&amp;M$1,Data!$1:$1,0)-1)=0,"",OFFSET(Data!$A$1,MATCH($D377,Data!$CG:$CG,0)-1,MATCH($E377&amp;"/"&amp;M$1,Data!$1:$1,0)-1)))</f>
        <v/>
      </c>
      <c r="N377" s="252" t="str">
        <f ca="1">IF(ISERROR(OFFSET(Data!$A$1,MATCH($D377,Data!$CG:$CG,0)-1,MATCH($E377&amp;"/"&amp;N$1,Data!$1:$1,0)-1))=TRUE,"",IF(OFFSET(Data!$A$1,MATCH($D377,Data!$CG:$CG,0)-1,MATCH($E377&amp;"/"&amp;N$1,Data!$1:$1,0)-1)=0,"",OFFSET(Data!$A$1,MATCH($D377,Data!$CG:$CG,0)-1,MATCH($E377&amp;"/"&amp;N$1,Data!$1:$1,0)-1)))</f>
        <v/>
      </c>
      <c r="O377" s="252" t="str">
        <f ca="1">IF(ISERROR(OFFSET(Data!$A$1,MATCH($D377,Data!$CG:$CG,0)-1,MATCH($E377&amp;"/"&amp;O$1,Data!$1:$1,0)-1))=TRUE,"",IF(OFFSET(Data!$A$1,MATCH($D377,Data!$CG:$CG,0)-1,MATCH($E377&amp;"/"&amp;O$1,Data!$1:$1,0)-1)=0,"",OFFSET(Data!$A$1,MATCH($D377,Data!$CG:$CG,0)-1,MATCH($E377&amp;"/"&amp;O$1,Data!$1:$1,0)-1)))</f>
        <v/>
      </c>
      <c r="P377" s="252" t="str">
        <f ca="1">IF(ISERROR(OFFSET(Data!$A$1,MATCH($D377,Data!$CG:$CG,0)-1,MATCH($E377&amp;"/"&amp;P$1,Data!$1:$1,0)-1))=TRUE,"",IF(OFFSET(Data!$A$1,MATCH($D377,Data!$CG:$CG,0)-1,MATCH($E377&amp;"/"&amp;P$1,Data!$1:$1,0)-1)=0,"",OFFSET(Data!$A$1,MATCH($D377,Data!$CG:$CG,0)-1,MATCH($E377&amp;"/"&amp;P$1,Data!$1:$1,0)-1)))</f>
        <v/>
      </c>
      <c r="Q377" s="252" t="str">
        <f ca="1">IF(ISERROR(OFFSET(Data!$A$1,MATCH($D377,Data!$CG:$CG,0)-1,MATCH($E377&amp;"/"&amp;Q$1,Data!$1:$1,0)-1))=TRUE,"",IF(OFFSET(Data!$A$1,MATCH($D377,Data!$CG:$CG,0)-1,MATCH($E377&amp;"/"&amp;Q$1,Data!$1:$1,0)-1)=0,"",OFFSET(Data!$A$1,MATCH($D377,Data!$CG:$CG,0)-1,MATCH($E377&amp;"/"&amp;Q$1,Data!$1:$1,0)-1)))</f>
        <v/>
      </c>
      <c r="R377" s="252" t="str">
        <f ca="1">IF(ISERROR(OFFSET(Data!$A$1,MATCH($D377,Data!$CG:$CG,0)-1,MATCH($E377&amp;"/"&amp;R$1,Data!$1:$1,0)-1))=TRUE,"",IF(OFFSET(Data!$A$1,MATCH($D377,Data!$CG:$CG,0)-1,MATCH($E377&amp;"/"&amp;R$1,Data!$1:$1,0)-1)=0,"",OFFSET(Data!$A$1,MATCH($D377,Data!$CG:$CG,0)-1,MATCH($E377&amp;"/"&amp;R$1,Data!$1:$1,0)-1)))</f>
        <v/>
      </c>
      <c r="S377" s="252" t="str">
        <f ca="1">IF(ISERROR(OFFSET(Data!$A$1,MATCH($D377,Data!$CG:$CG,0)-1,MATCH($E377&amp;"/"&amp;S$1,Data!$1:$1,0)-1))=TRUE,"",IF(OFFSET(Data!$A$1,MATCH($D377,Data!$CG:$CG,0)-1,MATCH($E377&amp;"/"&amp;S$1,Data!$1:$1,0)-1)=0,"",OFFSET(Data!$A$1,MATCH($D377,Data!$CG:$CG,0)-1,MATCH($E377&amp;"/"&amp;S$1,Data!$1:$1,0)-1)))</f>
        <v/>
      </c>
      <c r="T377" s="252" t="str">
        <f ca="1">IF(ISERROR(OFFSET(Data!$A$1,MATCH($D377,Data!$CG:$CG,0)-1,MATCH($E377&amp;"/"&amp;T$1,Data!$1:$1,0)-1))=TRUE,"",IF(OFFSET(Data!$A$1,MATCH($D377,Data!$CG:$CG,0)-1,MATCH($E377&amp;"/"&amp;T$1,Data!$1:$1,0)-1)=0,"",OFFSET(Data!$A$1,MATCH($D377,Data!$CG:$CG,0)-1,MATCH($E377&amp;"/"&amp;T$1,Data!$1:$1,0)-1)))</f>
        <v/>
      </c>
      <c r="U377" s="252" t="str">
        <f ca="1">IF(ISERROR(OFFSET(Data!$A$1,MATCH($D377,Data!$CG:$CG,0)-1,MATCH($E377&amp;"/"&amp;U$1,Data!$1:$1,0)-1))=TRUE,"",IF(OFFSET(Data!$A$1,MATCH($D377,Data!$CG:$CG,0)-1,MATCH($E377&amp;"/"&amp;U$1,Data!$1:$1,0)-1)=0,"",OFFSET(Data!$A$1,MATCH($D377,Data!$CG:$CG,0)-1,MATCH($E377&amp;"/"&amp;U$1,Data!$1:$1,0)-1)))</f>
        <v/>
      </c>
      <c r="V377" s="252" t="str">
        <f ca="1">IF(ISERROR(OFFSET(Data!$A$1,MATCH($D377,Data!$CG:$CG,0)-1,MATCH($E377&amp;"/"&amp;V$1,Data!$1:$1,0)-1))=TRUE,"",IF(OFFSET(Data!$A$1,MATCH($D377,Data!$CG:$CG,0)-1,MATCH($E377&amp;"/"&amp;V$1,Data!$1:$1,0)-1)=0,"",OFFSET(Data!$A$1,MATCH($D377,Data!$CG:$CG,0)-1,MATCH($E377&amp;"/"&amp;V$1,Data!$1:$1,0)-1)))</f>
        <v/>
      </c>
      <c r="W377" s="269" t="str">
        <f ca="1">IF(ISERROR(OFFSET(Data!$A$1,MATCH($D377,Data!$CG:$CG,0)-1,MATCH($E377&amp;"/"&amp;W$1,Data!$1:$1,0)-1))=TRUE,"",IF(OFFSET(Data!$A$1,MATCH($D377,Data!$CG:$CG,0)-1,MATCH($E377&amp;"/"&amp;W$1,Data!$1:$1,0)-1)=0,"",OFFSET(Data!$A$1,MATCH($D377,Data!$CG:$CG,0)-1,MATCH($E377&amp;"/"&amp;W$1,Data!$1:$1,0)-1)))</f>
        <v/>
      </c>
      <c r="X377" s="252" t="str">
        <f ca="1">IF(ISERROR(OFFSET(Data!$A$1,MATCH($D377,Data!$CG:$CG,0)-1,MATCH($E377&amp;"/"&amp;X$1,Data!$1:$1,0)-1))=TRUE,"",IF(OFFSET(Data!$A$1,MATCH($D377,Data!$CG:$CG,0)-1,MATCH($E377&amp;"/"&amp;X$1,Data!$1:$1,0)-1)=0,"",OFFSET(Data!$A$1,MATCH($D377,Data!$CG:$CG,0)-1,MATCH($E377&amp;"/"&amp;X$1,Data!$1:$1,0)-1)))</f>
        <v/>
      </c>
      <c r="Y377" s="252" t="str">
        <f ca="1">IF(ISERROR(OFFSET(Data!$A$1,MATCH($D377,Data!$CG:$CG,0)-1,MATCH($E377&amp;"/"&amp;Y$1,Data!$1:$1,0)-1))=TRUE,"",IF(OFFSET(Data!$A$1,MATCH($D377,Data!$CG:$CG,0)-1,MATCH($E377&amp;"/"&amp;Y$1,Data!$1:$1,0)-1)=0,"",OFFSET(Data!$A$1,MATCH($D377,Data!$CG:$CG,0)-1,MATCH($E377&amp;"/"&amp;Y$1,Data!$1:$1,0)-1)))</f>
        <v/>
      </c>
      <c r="Z377" s="252" t="str">
        <f ca="1">IF(ISERROR(OFFSET(Data!$A$1,MATCH($D377,Data!$CG:$CG,0)-1,MATCH($E377&amp;"/"&amp;Z$1,Data!$1:$1,0)-1))=TRUE,"",IF(OFFSET(Data!$A$1,MATCH($D377,Data!$CG:$CG,0)-1,MATCH($E377&amp;"/"&amp;Z$1,Data!$1:$1,0)-1)=0,"",OFFSET(Data!$A$1,MATCH($D377,Data!$CG:$CG,0)-1,MATCH($E377&amp;"/"&amp;Z$1,Data!$1:$1,0)-1)))</f>
        <v/>
      </c>
      <c r="AA377" s="252" t="str">
        <f ca="1">IF(ISERROR(OFFSET(Data!$A$1,MATCH($D377,Data!$CG:$CG,0)-1,MATCH($E377&amp;"/"&amp;AA$1,Data!$1:$1,0)-1))=TRUE,"",IF(OFFSET(Data!$A$1,MATCH($D377,Data!$CG:$CG,0)-1,MATCH($E377&amp;"/"&amp;AA$1,Data!$1:$1,0)-1)=0,"",OFFSET(Data!$A$1,MATCH($D377,Data!$CG:$CG,0)-1,MATCH($E377&amp;"/"&amp;AA$1,Data!$1:$1,0)-1)))</f>
        <v/>
      </c>
      <c r="AB377" s="252" t="str">
        <f ca="1">IF(ISERROR(OFFSET(Data!$A$1,MATCH($D377,Data!$CG:$CG,0)-1,MATCH($E377&amp;"/"&amp;AB$1,Data!$1:$1,0)-1))=TRUE,"",IF(OFFSET(Data!$A$1,MATCH($D377,Data!$CG:$CG,0)-1,MATCH($E377&amp;"/"&amp;AB$1,Data!$1:$1,0)-1)=0,"",OFFSET(Data!$A$1,MATCH($D377,Data!$CG:$CG,0)-1,MATCH($E377&amp;"/"&amp;AB$1,Data!$1:$1,0)-1)))</f>
        <v/>
      </c>
      <c r="AC377" s="252" t="str">
        <f ca="1">IF(ISERROR(OFFSET(Data!$A$1,MATCH($D377,Data!$CG:$CG,0)-1,MATCH($E377&amp;"/"&amp;AC$1,Data!$1:$1,0)-1))=TRUE,"",IF(OFFSET(Data!$A$1,MATCH($D377,Data!$CG:$CG,0)-1,MATCH($E377&amp;"/"&amp;AC$1,Data!$1:$1,0)-1)=0,"",OFFSET(Data!$A$1,MATCH($D377,Data!$CG:$CG,0)-1,MATCH($E377&amp;"/"&amp;AC$1,Data!$1:$1,0)-1)))</f>
        <v/>
      </c>
      <c r="AD377" s="252" t="str">
        <f ca="1">IF(ISERROR(OFFSET(Data!$A$1,MATCH($D377,Data!$CG:$CG,0)-1,MATCH($E377&amp;"/"&amp;AD$1,Data!$1:$1,0)-1))=TRUE,"",IF(OFFSET(Data!$A$1,MATCH($D377,Data!$CG:$CG,0)-1,MATCH($E377&amp;"/"&amp;AD$1,Data!$1:$1,0)-1)=0,"",OFFSET(Data!$A$1,MATCH($D377,Data!$CG:$CG,0)-1,MATCH($E377&amp;"/"&amp;AD$1,Data!$1:$1,0)-1)))</f>
        <v/>
      </c>
      <c r="AE377" s="252" t="str">
        <f ca="1">IF(ISERROR(OFFSET(Data!$A$1,MATCH($D377,Data!$CG:$CG,0)-1,MATCH($E377&amp;"/"&amp;AE$1,Data!$1:$1,0)-1))=TRUE,"",IF(OFFSET(Data!$A$1,MATCH($D377,Data!$CG:$CG,0)-1,MATCH($E377&amp;"/"&amp;AE$1,Data!$1:$1,0)-1)=0,"",OFFSET(Data!$A$1,MATCH($D377,Data!$CG:$CG,0)-1,MATCH($E377&amp;"/"&amp;AE$1,Data!$1:$1,0)-1)))</f>
        <v/>
      </c>
      <c r="AF377" s="253" t="str">
        <f ca="1">IF(ISERROR(OFFSET(Data!$A$1,MATCH($D377,Data!$CG:$CG,0)-1,MATCH($E377&amp;"/"&amp;AF$1,Data!$1:$1,0)-1))=TRUE,"",IF(OFFSET(Data!$A$1,MATCH($D377,Data!$CG:$CG,0)-1,MATCH($E377&amp;"/"&amp;AF$1,Data!$1:$1,0)-1)=0,"",OFFSET(Data!$A$1,MATCH($D377,Data!$CG:$CG,0)-1,MATCH($E377&amp;"/"&amp;AF$1,Data!$1:$1,0)-1)))</f>
        <v/>
      </c>
      <c r="AG377" s="188">
        <f t="shared" ca="1" si="9"/>
        <v>0</v>
      </c>
      <c r="AH377" s="208">
        <f ca="1">SUM(AG374:AG377)</f>
        <v>0</v>
      </c>
    </row>
    <row r="378" spans="1:34" ht="15.75" hidden="1" customHeight="1" thickBot="1" x14ac:dyDescent="0.3">
      <c r="A378" s="447"/>
      <c r="B378" s="470"/>
      <c r="C378" s="473"/>
      <c r="D378" s="52" t="e">
        <f>IF(C378&lt;&gt;"",C378,D377)</f>
        <v>#N/A</v>
      </c>
      <c r="E378" s="53" t="s">
        <v>25</v>
      </c>
      <c r="F378" s="255" t="str">
        <f ca="1">IF(ISERROR(OFFSET(Data!$A$1,MATCH($D378,Data!$CG:$CG,0)-1,MATCH($E378&amp;"/"&amp;F$1,Data!$1:$1,0)-1))=TRUE,"",IF(OFFSET(Data!$A$1,MATCH($D378,Data!$CG:$CG,0)-1,MATCH($E378&amp;"/"&amp;F$1,Data!$1:$1,0)-1)=0,"",OFFSET(Data!$A$1,MATCH($D378,Data!$CG:$CG,0)-1,MATCH($E378&amp;"/"&amp;F$1,Data!$1:$1,0)-1)))</f>
        <v/>
      </c>
      <c r="G378" s="256" t="str">
        <f ca="1">IF(ISERROR(OFFSET(Data!$A$1,MATCH($D378,Data!$CG:$CG,0)-1,MATCH($E378&amp;"/"&amp;G$1,Data!$1:$1,0)-1))=TRUE,"",IF(OFFSET(Data!$A$1,MATCH($D378,Data!$CG:$CG,0)-1,MATCH($E378&amp;"/"&amp;G$1,Data!$1:$1,0)-1)=0,"",OFFSET(Data!$A$1,MATCH($D378,Data!$CG:$CG,0)-1,MATCH($E378&amp;"/"&amp;G$1,Data!$1:$1,0)-1)))</f>
        <v/>
      </c>
      <c r="H378" s="256" t="str">
        <f ca="1">IF(ISERROR(OFFSET(Data!$A$1,MATCH($D378,Data!$CG:$CG,0)-1,MATCH($E378&amp;"/"&amp;H$1,Data!$1:$1,0)-1))=TRUE,"",IF(OFFSET(Data!$A$1,MATCH($D378,Data!$CG:$CG,0)-1,MATCH($E378&amp;"/"&amp;H$1,Data!$1:$1,0)-1)=0,"",OFFSET(Data!$A$1,MATCH($D378,Data!$CG:$CG,0)-1,MATCH($E378&amp;"/"&amp;H$1,Data!$1:$1,0)-1)))</f>
        <v/>
      </c>
      <c r="I378" s="256" t="str">
        <f ca="1">IF(ISERROR(OFFSET(Data!$A$1,MATCH($D378,Data!$CG:$CG,0)-1,MATCH($E378&amp;"/"&amp;I$1,Data!$1:$1,0)-1))=TRUE,"",IF(OFFSET(Data!$A$1,MATCH($D378,Data!$CG:$CG,0)-1,MATCH($E378&amp;"/"&amp;I$1,Data!$1:$1,0)-1)=0,"",OFFSET(Data!$A$1,MATCH($D378,Data!$CG:$CG,0)-1,MATCH($E378&amp;"/"&amp;I$1,Data!$1:$1,0)-1)))</f>
        <v/>
      </c>
      <c r="J378" s="256" t="str">
        <f ca="1">IF(ISERROR(OFFSET(Data!$A$1,MATCH($D378,Data!$CG:$CG,0)-1,MATCH($E378&amp;"/"&amp;J$1,Data!$1:$1,0)-1))=TRUE,"",IF(OFFSET(Data!$A$1,MATCH($D378,Data!$CG:$CG,0)-1,MATCH($E378&amp;"/"&amp;J$1,Data!$1:$1,0)-1)=0,"",OFFSET(Data!$A$1,MATCH($D378,Data!$CG:$CG,0)-1,MATCH($E378&amp;"/"&amp;J$1,Data!$1:$1,0)-1)))</f>
        <v/>
      </c>
      <c r="K378" s="256" t="str">
        <f ca="1">IF(ISERROR(OFFSET(Data!$A$1,MATCH($D378,Data!$CG:$CG,0)-1,MATCH($E378&amp;"/"&amp;K$1,Data!$1:$1,0)-1))=TRUE,"",IF(OFFSET(Data!$A$1,MATCH($D378,Data!$CG:$CG,0)-1,MATCH($E378&amp;"/"&amp;K$1,Data!$1:$1,0)-1)=0,"",OFFSET(Data!$A$1,MATCH($D378,Data!$CG:$CG,0)-1,MATCH($E378&amp;"/"&amp;K$1,Data!$1:$1,0)-1)))</f>
        <v/>
      </c>
      <c r="L378" s="256" t="str">
        <f ca="1">IF(ISERROR(OFFSET(Data!$A$1,MATCH($D378,Data!$CG:$CG,0)-1,MATCH($E378&amp;"/"&amp;L$1,Data!$1:$1,0)-1))=TRUE,"",IF(OFFSET(Data!$A$1,MATCH($D378,Data!$CG:$CG,0)-1,MATCH($E378&amp;"/"&amp;L$1,Data!$1:$1,0)-1)=0,"",OFFSET(Data!$A$1,MATCH($D378,Data!$CG:$CG,0)-1,MATCH($E378&amp;"/"&amp;L$1,Data!$1:$1,0)-1)))</f>
        <v/>
      </c>
      <c r="M378" s="256" t="str">
        <f ca="1">IF(ISERROR(OFFSET(Data!$A$1,MATCH($D378,Data!$CG:$CG,0)-1,MATCH($E378&amp;"/"&amp;M$1,Data!$1:$1,0)-1))=TRUE,"",IF(OFFSET(Data!$A$1,MATCH($D378,Data!$CG:$CG,0)-1,MATCH($E378&amp;"/"&amp;M$1,Data!$1:$1,0)-1)=0,"",OFFSET(Data!$A$1,MATCH($D378,Data!$CG:$CG,0)-1,MATCH($E378&amp;"/"&amp;M$1,Data!$1:$1,0)-1)))</f>
        <v/>
      </c>
      <c r="N378" s="256" t="str">
        <f ca="1">IF(ISERROR(OFFSET(Data!$A$1,MATCH($D378,Data!$CG:$CG,0)-1,MATCH($E378&amp;"/"&amp;N$1,Data!$1:$1,0)-1))=TRUE,"",IF(OFFSET(Data!$A$1,MATCH($D378,Data!$CG:$CG,0)-1,MATCH($E378&amp;"/"&amp;N$1,Data!$1:$1,0)-1)=0,"",OFFSET(Data!$A$1,MATCH($D378,Data!$CG:$CG,0)-1,MATCH($E378&amp;"/"&amp;N$1,Data!$1:$1,0)-1)))</f>
        <v/>
      </c>
      <c r="O378" s="256" t="str">
        <f ca="1">IF(ISERROR(OFFSET(Data!$A$1,MATCH($D378,Data!$CG:$CG,0)-1,MATCH($E378&amp;"/"&amp;O$1,Data!$1:$1,0)-1))=TRUE,"",IF(OFFSET(Data!$A$1,MATCH($D378,Data!$CG:$CG,0)-1,MATCH($E378&amp;"/"&amp;O$1,Data!$1:$1,0)-1)=0,"",OFFSET(Data!$A$1,MATCH($D378,Data!$CG:$CG,0)-1,MATCH($E378&amp;"/"&amp;O$1,Data!$1:$1,0)-1)))</f>
        <v/>
      </c>
      <c r="P378" s="256" t="str">
        <f ca="1">IF(ISERROR(OFFSET(Data!$A$1,MATCH($D378,Data!$CG:$CG,0)-1,MATCH($E378&amp;"/"&amp;P$1,Data!$1:$1,0)-1))=TRUE,"",IF(OFFSET(Data!$A$1,MATCH($D378,Data!$CG:$CG,0)-1,MATCH($E378&amp;"/"&amp;P$1,Data!$1:$1,0)-1)=0,"",OFFSET(Data!$A$1,MATCH($D378,Data!$CG:$CG,0)-1,MATCH($E378&amp;"/"&amp;P$1,Data!$1:$1,0)-1)))</f>
        <v/>
      </c>
      <c r="Q378" s="256" t="str">
        <f ca="1">IF(ISERROR(OFFSET(Data!$A$1,MATCH($D378,Data!$CG:$CG,0)-1,MATCH($E378&amp;"/"&amp;Q$1,Data!$1:$1,0)-1))=TRUE,"",IF(OFFSET(Data!$A$1,MATCH($D378,Data!$CG:$CG,0)-1,MATCH($E378&amp;"/"&amp;Q$1,Data!$1:$1,0)-1)=0,"",OFFSET(Data!$A$1,MATCH($D378,Data!$CG:$CG,0)-1,MATCH($E378&amp;"/"&amp;Q$1,Data!$1:$1,0)-1)))</f>
        <v/>
      </c>
      <c r="R378" s="256" t="str">
        <f ca="1">IF(ISERROR(OFFSET(Data!$A$1,MATCH($D378,Data!$CG:$CG,0)-1,MATCH($E378&amp;"/"&amp;R$1,Data!$1:$1,0)-1))=TRUE,"",IF(OFFSET(Data!$A$1,MATCH($D378,Data!$CG:$CG,0)-1,MATCH($E378&amp;"/"&amp;R$1,Data!$1:$1,0)-1)=0,"",OFFSET(Data!$A$1,MATCH($D378,Data!$CG:$CG,0)-1,MATCH($E378&amp;"/"&amp;R$1,Data!$1:$1,0)-1)))</f>
        <v/>
      </c>
      <c r="S378" s="256" t="str">
        <f ca="1">IF(ISERROR(OFFSET(Data!$A$1,MATCH($D378,Data!$CG:$CG,0)-1,MATCH($E378&amp;"/"&amp;S$1,Data!$1:$1,0)-1))=TRUE,"",IF(OFFSET(Data!$A$1,MATCH($D378,Data!$CG:$CG,0)-1,MATCH($E378&amp;"/"&amp;S$1,Data!$1:$1,0)-1)=0,"",OFFSET(Data!$A$1,MATCH($D378,Data!$CG:$CG,0)-1,MATCH($E378&amp;"/"&amp;S$1,Data!$1:$1,0)-1)))</f>
        <v/>
      </c>
      <c r="T378" s="256" t="str">
        <f ca="1">IF(ISERROR(OFFSET(Data!$A$1,MATCH($D378,Data!$CG:$CG,0)-1,MATCH($E378&amp;"/"&amp;T$1,Data!$1:$1,0)-1))=TRUE,"",IF(OFFSET(Data!$A$1,MATCH($D378,Data!$CG:$CG,0)-1,MATCH($E378&amp;"/"&amp;T$1,Data!$1:$1,0)-1)=0,"",OFFSET(Data!$A$1,MATCH($D378,Data!$CG:$CG,0)-1,MATCH($E378&amp;"/"&amp;T$1,Data!$1:$1,0)-1)))</f>
        <v/>
      </c>
      <c r="U378" s="256" t="str">
        <f ca="1">IF(ISERROR(OFFSET(Data!$A$1,MATCH($D378,Data!$CG:$CG,0)-1,MATCH($E378&amp;"/"&amp;U$1,Data!$1:$1,0)-1))=TRUE,"",IF(OFFSET(Data!$A$1,MATCH($D378,Data!$CG:$CG,0)-1,MATCH($E378&amp;"/"&amp;U$1,Data!$1:$1,0)-1)=0,"",OFFSET(Data!$A$1,MATCH($D378,Data!$CG:$CG,0)-1,MATCH($E378&amp;"/"&amp;U$1,Data!$1:$1,0)-1)))</f>
        <v/>
      </c>
      <c r="V378" s="256" t="str">
        <f ca="1">IF(ISERROR(OFFSET(Data!$A$1,MATCH($D378,Data!$CG:$CG,0)-1,MATCH($E378&amp;"/"&amp;V$1,Data!$1:$1,0)-1))=TRUE,"",IF(OFFSET(Data!$A$1,MATCH($D378,Data!$CG:$CG,0)-1,MATCH($E378&amp;"/"&amp;V$1,Data!$1:$1,0)-1)=0,"",OFFSET(Data!$A$1,MATCH($D378,Data!$CG:$CG,0)-1,MATCH($E378&amp;"/"&amp;V$1,Data!$1:$1,0)-1)))</f>
        <v/>
      </c>
      <c r="W378" s="257" t="str">
        <f ca="1">IF(ISERROR(OFFSET(Data!$A$1,MATCH($D378,Data!$CG:$CG,0)-1,MATCH($E378&amp;"/"&amp;W$1,Data!$1:$1,0)-1))=TRUE,"",IF(OFFSET(Data!$A$1,MATCH($D378,Data!$CG:$CG,0)-1,MATCH($E378&amp;"/"&amp;W$1,Data!$1:$1,0)-1)=0,"",OFFSET(Data!$A$1,MATCH($D378,Data!$CG:$CG,0)-1,MATCH($E378&amp;"/"&amp;W$1,Data!$1:$1,0)-1)))</f>
        <v/>
      </c>
      <c r="X378" s="256" t="str">
        <f ca="1">IF(ISERROR(OFFSET(Data!$A$1,MATCH($D378,Data!$CG:$CG,0)-1,MATCH($E378&amp;"/"&amp;X$1,Data!$1:$1,0)-1))=TRUE,"",IF(OFFSET(Data!$A$1,MATCH($D378,Data!$CG:$CG,0)-1,MATCH($E378&amp;"/"&amp;X$1,Data!$1:$1,0)-1)=0,"",OFFSET(Data!$A$1,MATCH($D378,Data!$CG:$CG,0)-1,MATCH($E378&amp;"/"&amp;X$1,Data!$1:$1,0)-1)))</f>
        <v/>
      </c>
      <c r="Y378" s="256" t="str">
        <f ca="1">IF(ISERROR(OFFSET(Data!$A$1,MATCH($D378,Data!$CG:$CG,0)-1,MATCH($E378&amp;"/"&amp;Y$1,Data!$1:$1,0)-1))=TRUE,"",IF(OFFSET(Data!$A$1,MATCH($D378,Data!$CG:$CG,0)-1,MATCH($E378&amp;"/"&amp;Y$1,Data!$1:$1,0)-1)=0,"",OFFSET(Data!$A$1,MATCH($D378,Data!$CG:$CG,0)-1,MATCH($E378&amp;"/"&amp;Y$1,Data!$1:$1,0)-1)))</f>
        <v/>
      </c>
      <c r="Z378" s="256" t="str">
        <f ca="1">IF(ISERROR(OFFSET(Data!$A$1,MATCH($D378,Data!$CG:$CG,0)-1,MATCH($E378&amp;"/"&amp;Z$1,Data!$1:$1,0)-1))=TRUE,"",IF(OFFSET(Data!$A$1,MATCH($D378,Data!$CG:$CG,0)-1,MATCH($E378&amp;"/"&amp;Z$1,Data!$1:$1,0)-1)=0,"",OFFSET(Data!$A$1,MATCH($D378,Data!$CG:$CG,0)-1,MATCH($E378&amp;"/"&amp;Z$1,Data!$1:$1,0)-1)))</f>
        <v/>
      </c>
      <c r="AA378" s="256" t="str">
        <f ca="1">IF(ISERROR(OFFSET(Data!$A$1,MATCH($D378,Data!$CG:$CG,0)-1,MATCH($E378&amp;"/"&amp;AA$1,Data!$1:$1,0)-1))=TRUE,"",IF(OFFSET(Data!$A$1,MATCH($D378,Data!$CG:$CG,0)-1,MATCH($E378&amp;"/"&amp;AA$1,Data!$1:$1,0)-1)=0,"",OFFSET(Data!$A$1,MATCH($D378,Data!$CG:$CG,0)-1,MATCH($E378&amp;"/"&amp;AA$1,Data!$1:$1,0)-1)))</f>
        <v/>
      </c>
      <c r="AB378" s="256" t="str">
        <f ca="1">IF(ISERROR(OFFSET(Data!$A$1,MATCH($D378,Data!$CG:$CG,0)-1,MATCH($E378&amp;"/"&amp;AB$1,Data!$1:$1,0)-1))=TRUE,"",IF(OFFSET(Data!$A$1,MATCH($D378,Data!$CG:$CG,0)-1,MATCH($E378&amp;"/"&amp;AB$1,Data!$1:$1,0)-1)=0,"",OFFSET(Data!$A$1,MATCH($D378,Data!$CG:$CG,0)-1,MATCH($E378&amp;"/"&amp;AB$1,Data!$1:$1,0)-1)))</f>
        <v/>
      </c>
      <c r="AC378" s="256" t="str">
        <f ca="1">IF(ISERROR(OFFSET(Data!$A$1,MATCH($D378,Data!$CG:$CG,0)-1,MATCH($E378&amp;"/"&amp;AC$1,Data!$1:$1,0)-1))=TRUE,"",IF(OFFSET(Data!$A$1,MATCH($D378,Data!$CG:$CG,0)-1,MATCH($E378&amp;"/"&amp;AC$1,Data!$1:$1,0)-1)=0,"",OFFSET(Data!$A$1,MATCH($D378,Data!$CG:$CG,0)-1,MATCH($E378&amp;"/"&amp;AC$1,Data!$1:$1,0)-1)))</f>
        <v/>
      </c>
      <c r="AD378" s="256" t="str">
        <f ca="1">IF(ISERROR(OFFSET(Data!$A$1,MATCH($D378,Data!$CG:$CG,0)-1,MATCH($E378&amp;"/"&amp;AD$1,Data!$1:$1,0)-1))=TRUE,"",IF(OFFSET(Data!$A$1,MATCH($D378,Data!$CG:$CG,0)-1,MATCH($E378&amp;"/"&amp;AD$1,Data!$1:$1,0)-1)=0,"",OFFSET(Data!$A$1,MATCH($D378,Data!$CG:$CG,0)-1,MATCH($E378&amp;"/"&amp;AD$1,Data!$1:$1,0)-1)))</f>
        <v/>
      </c>
      <c r="AE378" s="256" t="str">
        <f ca="1">IF(ISERROR(OFFSET(Data!$A$1,MATCH($D378,Data!$CG:$CG,0)-1,MATCH($E378&amp;"/"&amp;AE$1,Data!$1:$1,0)-1))=TRUE,"",IF(OFFSET(Data!$A$1,MATCH($D378,Data!$CG:$CG,0)-1,MATCH($E378&amp;"/"&amp;AE$1,Data!$1:$1,0)-1)=0,"",OFFSET(Data!$A$1,MATCH($D378,Data!$CG:$CG,0)-1,MATCH($E378&amp;"/"&amp;AE$1,Data!$1:$1,0)-1)))</f>
        <v/>
      </c>
      <c r="AF378" s="258" t="str">
        <f ca="1">IF(ISERROR(OFFSET(Data!$A$1,MATCH($D378,Data!$CG:$CG,0)-1,MATCH($E378&amp;"/"&amp;AF$1,Data!$1:$1,0)-1))=TRUE,"",IF(OFFSET(Data!$A$1,MATCH($D378,Data!$CG:$CG,0)-1,MATCH($E378&amp;"/"&amp;AF$1,Data!$1:$1,0)-1)=0,"",OFFSET(Data!$A$1,MATCH($D378,Data!$CG:$CG,0)-1,MATCH($E378&amp;"/"&amp;AF$1,Data!$1:$1,0)-1)))</f>
        <v/>
      </c>
      <c r="AG378" s="197">
        <f t="shared" ca="1" si="9"/>
        <v>0</v>
      </c>
      <c r="AH378" s="209">
        <f ca="1">SUM(AG374:AG378)</f>
        <v>0</v>
      </c>
    </row>
    <row r="379" spans="1:34" ht="15" hidden="1" customHeight="1" x14ac:dyDescent="0.25">
      <c r="A379" s="445">
        <v>75</v>
      </c>
      <c r="B379" s="468" t="e">
        <f>INDEX(Data!CI:CI,MATCH("M"&amp;A379,Data!A:A,0))</f>
        <v>#N/A</v>
      </c>
      <c r="C379" s="471" t="e">
        <f>INDEX(Data!CG:CG,MATCH("M"&amp;A379,Data!A:A,0))</f>
        <v>#N/A</v>
      </c>
      <c r="D379" s="48" t="e">
        <f>IF(C379&lt;&gt;"",C379,#REF!)</f>
        <v>#N/A</v>
      </c>
      <c r="E379" s="49" t="s">
        <v>21</v>
      </c>
      <c r="F379" s="271" t="str">
        <f ca="1">IF(ISERROR(OFFSET(Data!$A$1,MATCH($D379,Data!$CG:$CG,0)-1,MATCH($E379&amp;"/"&amp;F$1,Data!$1:$1,0)-1))=TRUE,"",IF(OFFSET(Data!$A$1,MATCH($D379,Data!$CG:$CG,0)-1,MATCH($E379&amp;"/"&amp;F$1,Data!$1:$1,0)-1)=0,"",OFFSET(Data!$A$1,MATCH($D379,Data!$CG:$CG,0)-1,MATCH($E379&amp;"/"&amp;F$1,Data!$1:$1,0)-1)))</f>
        <v/>
      </c>
      <c r="G379" s="250" t="str">
        <f ca="1">IF(ISERROR(OFFSET(Data!$A$1,MATCH($D379,Data!$CG:$CG,0)-1,MATCH($E379&amp;"/"&amp;G$1,Data!$1:$1,0)-1))=TRUE,"",IF(OFFSET(Data!$A$1,MATCH($D379,Data!$CG:$CG,0)-1,MATCH($E379&amp;"/"&amp;G$1,Data!$1:$1,0)-1)=0,"",OFFSET(Data!$A$1,MATCH($D379,Data!$CG:$CG,0)-1,MATCH($E379&amp;"/"&amp;G$1,Data!$1:$1,0)-1)))</f>
        <v/>
      </c>
      <c r="H379" s="250" t="str">
        <f ca="1">IF(ISERROR(OFFSET(Data!$A$1,MATCH($D379,Data!$CG:$CG,0)-1,MATCH($E379&amp;"/"&amp;H$1,Data!$1:$1,0)-1))=TRUE,"",IF(OFFSET(Data!$A$1,MATCH($D379,Data!$CG:$CG,0)-1,MATCH($E379&amp;"/"&amp;H$1,Data!$1:$1,0)-1)=0,"",OFFSET(Data!$A$1,MATCH($D379,Data!$CG:$CG,0)-1,MATCH($E379&amp;"/"&amp;H$1,Data!$1:$1,0)-1)))</f>
        <v/>
      </c>
      <c r="I379" s="250" t="str">
        <f ca="1">IF(ISERROR(OFFSET(Data!$A$1,MATCH($D379,Data!$CG:$CG,0)-1,MATCH($E379&amp;"/"&amp;I$1,Data!$1:$1,0)-1))=TRUE,"",IF(OFFSET(Data!$A$1,MATCH($D379,Data!$CG:$CG,0)-1,MATCH($E379&amp;"/"&amp;I$1,Data!$1:$1,0)-1)=0,"",OFFSET(Data!$A$1,MATCH($D379,Data!$CG:$CG,0)-1,MATCH($E379&amp;"/"&amp;I$1,Data!$1:$1,0)-1)))</f>
        <v/>
      </c>
      <c r="J379" s="250" t="str">
        <f ca="1">IF(ISERROR(OFFSET(Data!$A$1,MATCH($D379,Data!$CG:$CG,0)-1,MATCH($E379&amp;"/"&amp;J$1,Data!$1:$1,0)-1))=TRUE,"",IF(OFFSET(Data!$A$1,MATCH($D379,Data!$CG:$CG,0)-1,MATCH($E379&amp;"/"&amp;J$1,Data!$1:$1,0)-1)=0,"",OFFSET(Data!$A$1,MATCH($D379,Data!$CG:$CG,0)-1,MATCH($E379&amp;"/"&amp;J$1,Data!$1:$1,0)-1)))</f>
        <v/>
      </c>
      <c r="K379" s="250" t="str">
        <f ca="1">IF(ISERROR(OFFSET(Data!$A$1,MATCH($D379,Data!$CG:$CG,0)-1,MATCH($E379&amp;"/"&amp;K$1,Data!$1:$1,0)-1))=TRUE,"",IF(OFFSET(Data!$A$1,MATCH($D379,Data!$CG:$CG,0)-1,MATCH($E379&amp;"/"&amp;K$1,Data!$1:$1,0)-1)=0,"",OFFSET(Data!$A$1,MATCH($D379,Data!$CG:$CG,0)-1,MATCH($E379&amp;"/"&amp;K$1,Data!$1:$1,0)-1)))</f>
        <v/>
      </c>
      <c r="L379" s="250" t="str">
        <f ca="1">IF(ISERROR(OFFSET(Data!$A$1,MATCH($D379,Data!$CG:$CG,0)-1,MATCH($E379&amp;"/"&amp;L$1,Data!$1:$1,0)-1))=TRUE,"",IF(OFFSET(Data!$A$1,MATCH($D379,Data!$CG:$CG,0)-1,MATCH($E379&amp;"/"&amp;L$1,Data!$1:$1,0)-1)=0,"",OFFSET(Data!$A$1,MATCH($D379,Data!$CG:$CG,0)-1,MATCH($E379&amp;"/"&amp;L$1,Data!$1:$1,0)-1)))</f>
        <v/>
      </c>
      <c r="M379" s="250" t="str">
        <f ca="1">IF(ISERROR(OFFSET(Data!$A$1,MATCH($D379,Data!$CG:$CG,0)-1,MATCH($E379&amp;"/"&amp;M$1,Data!$1:$1,0)-1))=TRUE,"",IF(OFFSET(Data!$A$1,MATCH($D379,Data!$CG:$CG,0)-1,MATCH($E379&amp;"/"&amp;M$1,Data!$1:$1,0)-1)=0,"",OFFSET(Data!$A$1,MATCH($D379,Data!$CG:$CG,0)-1,MATCH($E379&amp;"/"&amp;M$1,Data!$1:$1,0)-1)))</f>
        <v/>
      </c>
      <c r="N379" s="250" t="str">
        <f ca="1">IF(ISERROR(OFFSET(Data!$A$1,MATCH($D379,Data!$CG:$CG,0)-1,MATCH($E379&amp;"/"&amp;N$1,Data!$1:$1,0)-1))=TRUE,"",IF(OFFSET(Data!$A$1,MATCH($D379,Data!$CG:$CG,0)-1,MATCH($E379&amp;"/"&amp;N$1,Data!$1:$1,0)-1)=0,"",OFFSET(Data!$A$1,MATCH($D379,Data!$CG:$CG,0)-1,MATCH($E379&amp;"/"&amp;N$1,Data!$1:$1,0)-1)))</f>
        <v/>
      </c>
      <c r="O379" s="250" t="str">
        <f ca="1">IF(ISERROR(OFFSET(Data!$A$1,MATCH($D379,Data!$CG:$CG,0)-1,MATCH($E379&amp;"/"&amp;O$1,Data!$1:$1,0)-1))=TRUE,"",IF(OFFSET(Data!$A$1,MATCH($D379,Data!$CG:$CG,0)-1,MATCH($E379&amp;"/"&amp;O$1,Data!$1:$1,0)-1)=0,"",OFFSET(Data!$A$1,MATCH($D379,Data!$CG:$CG,0)-1,MATCH($E379&amp;"/"&amp;O$1,Data!$1:$1,0)-1)))</f>
        <v/>
      </c>
      <c r="P379" s="250" t="str">
        <f ca="1">IF(ISERROR(OFFSET(Data!$A$1,MATCH($D379,Data!$CG:$CG,0)-1,MATCH($E379&amp;"/"&amp;P$1,Data!$1:$1,0)-1))=TRUE,"",IF(OFFSET(Data!$A$1,MATCH($D379,Data!$CG:$CG,0)-1,MATCH($E379&amp;"/"&amp;P$1,Data!$1:$1,0)-1)=0,"",OFFSET(Data!$A$1,MATCH($D379,Data!$CG:$CG,0)-1,MATCH($E379&amp;"/"&amp;P$1,Data!$1:$1,0)-1)))</f>
        <v/>
      </c>
      <c r="Q379" s="250" t="str">
        <f ca="1">IF(ISERROR(OFFSET(Data!$A$1,MATCH($D379,Data!$CG:$CG,0)-1,MATCH($E379&amp;"/"&amp;Q$1,Data!$1:$1,0)-1))=TRUE,"",IF(OFFSET(Data!$A$1,MATCH($D379,Data!$CG:$CG,0)-1,MATCH($E379&amp;"/"&amp;Q$1,Data!$1:$1,0)-1)=0,"",OFFSET(Data!$A$1,MATCH($D379,Data!$CG:$CG,0)-1,MATCH($E379&amp;"/"&amp;Q$1,Data!$1:$1,0)-1)))</f>
        <v/>
      </c>
      <c r="R379" s="250" t="str">
        <f ca="1">IF(ISERROR(OFFSET(Data!$A$1,MATCH($D379,Data!$CG:$CG,0)-1,MATCH($E379&amp;"/"&amp;R$1,Data!$1:$1,0)-1))=TRUE,"",IF(OFFSET(Data!$A$1,MATCH($D379,Data!$CG:$CG,0)-1,MATCH($E379&amp;"/"&amp;R$1,Data!$1:$1,0)-1)=0,"",OFFSET(Data!$A$1,MATCH($D379,Data!$CG:$CG,0)-1,MATCH($E379&amp;"/"&amp;R$1,Data!$1:$1,0)-1)))</f>
        <v/>
      </c>
      <c r="S379" s="250" t="str">
        <f ca="1">IF(ISERROR(OFFSET(Data!$A$1,MATCH($D379,Data!$CG:$CG,0)-1,MATCH($E379&amp;"/"&amp;S$1,Data!$1:$1,0)-1))=TRUE,"",IF(OFFSET(Data!$A$1,MATCH($D379,Data!$CG:$CG,0)-1,MATCH($E379&amp;"/"&amp;S$1,Data!$1:$1,0)-1)=0,"",OFFSET(Data!$A$1,MATCH($D379,Data!$CG:$CG,0)-1,MATCH($E379&amp;"/"&amp;S$1,Data!$1:$1,0)-1)))</f>
        <v/>
      </c>
      <c r="T379" s="250" t="str">
        <f ca="1">IF(ISERROR(OFFSET(Data!$A$1,MATCH($D379,Data!$CG:$CG,0)-1,MATCH($E379&amp;"/"&amp;T$1,Data!$1:$1,0)-1))=TRUE,"",IF(OFFSET(Data!$A$1,MATCH($D379,Data!$CG:$CG,0)-1,MATCH($E379&amp;"/"&amp;T$1,Data!$1:$1,0)-1)=0,"",OFFSET(Data!$A$1,MATCH($D379,Data!$CG:$CG,0)-1,MATCH($E379&amp;"/"&amp;T$1,Data!$1:$1,0)-1)))</f>
        <v/>
      </c>
      <c r="U379" s="250" t="str">
        <f ca="1">IF(ISERROR(OFFSET(Data!$A$1,MATCH($D379,Data!$CG:$CG,0)-1,MATCH($E379&amp;"/"&amp;U$1,Data!$1:$1,0)-1))=TRUE,"",IF(OFFSET(Data!$A$1,MATCH($D379,Data!$CG:$CG,0)-1,MATCH($E379&amp;"/"&amp;U$1,Data!$1:$1,0)-1)=0,"",OFFSET(Data!$A$1,MATCH($D379,Data!$CG:$CG,0)-1,MATCH($E379&amp;"/"&amp;U$1,Data!$1:$1,0)-1)))</f>
        <v/>
      </c>
      <c r="V379" s="250" t="str">
        <f ca="1">IF(ISERROR(OFFSET(Data!$A$1,MATCH($D379,Data!$CG:$CG,0)-1,MATCH($E379&amp;"/"&amp;V$1,Data!$1:$1,0)-1))=TRUE,"",IF(OFFSET(Data!$A$1,MATCH($D379,Data!$CG:$CG,0)-1,MATCH($E379&amp;"/"&amp;V$1,Data!$1:$1,0)-1)=0,"",OFFSET(Data!$A$1,MATCH($D379,Data!$CG:$CG,0)-1,MATCH($E379&amp;"/"&amp;V$1,Data!$1:$1,0)-1)))</f>
        <v/>
      </c>
      <c r="W379" s="272" t="str">
        <f ca="1">IF(ISERROR(OFFSET(Data!$A$1,MATCH($D379,Data!$CG:$CG,0)-1,MATCH($E379&amp;"/"&amp;W$1,Data!$1:$1,0)-1))=TRUE,"",IF(OFFSET(Data!$A$1,MATCH($D379,Data!$CG:$CG,0)-1,MATCH($E379&amp;"/"&amp;W$1,Data!$1:$1,0)-1)=0,"",OFFSET(Data!$A$1,MATCH($D379,Data!$CG:$CG,0)-1,MATCH($E379&amp;"/"&amp;W$1,Data!$1:$1,0)-1)))</f>
        <v/>
      </c>
      <c r="X379" s="250" t="str">
        <f ca="1">IF(ISERROR(OFFSET(Data!$A$1,MATCH($D379,Data!$CG:$CG,0)-1,MATCH($E379&amp;"/"&amp;X$1,Data!$1:$1,0)-1))=TRUE,"",IF(OFFSET(Data!$A$1,MATCH($D379,Data!$CG:$CG,0)-1,MATCH($E379&amp;"/"&amp;X$1,Data!$1:$1,0)-1)=0,"",OFFSET(Data!$A$1,MATCH($D379,Data!$CG:$CG,0)-1,MATCH($E379&amp;"/"&amp;X$1,Data!$1:$1,0)-1)))</f>
        <v/>
      </c>
      <c r="Y379" s="250" t="str">
        <f ca="1">IF(ISERROR(OFFSET(Data!$A$1,MATCH($D379,Data!$CG:$CG,0)-1,MATCH($E379&amp;"/"&amp;Y$1,Data!$1:$1,0)-1))=TRUE,"",IF(OFFSET(Data!$A$1,MATCH($D379,Data!$CG:$CG,0)-1,MATCH($E379&amp;"/"&amp;Y$1,Data!$1:$1,0)-1)=0,"",OFFSET(Data!$A$1,MATCH($D379,Data!$CG:$CG,0)-1,MATCH($E379&amp;"/"&amp;Y$1,Data!$1:$1,0)-1)))</f>
        <v/>
      </c>
      <c r="Z379" s="250" t="str">
        <f ca="1">IF(ISERROR(OFFSET(Data!$A$1,MATCH($D379,Data!$CG:$CG,0)-1,MATCH($E379&amp;"/"&amp;Z$1,Data!$1:$1,0)-1))=TRUE,"",IF(OFFSET(Data!$A$1,MATCH($D379,Data!$CG:$CG,0)-1,MATCH($E379&amp;"/"&amp;Z$1,Data!$1:$1,0)-1)=0,"",OFFSET(Data!$A$1,MATCH($D379,Data!$CG:$CG,0)-1,MATCH($E379&amp;"/"&amp;Z$1,Data!$1:$1,0)-1)))</f>
        <v/>
      </c>
      <c r="AA379" s="250" t="str">
        <f ca="1">IF(ISERROR(OFFSET(Data!$A$1,MATCH($D379,Data!$CG:$CG,0)-1,MATCH($E379&amp;"/"&amp;AA$1,Data!$1:$1,0)-1))=TRUE,"",IF(OFFSET(Data!$A$1,MATCH($D379,Data!$CG:$CG,0)-1,MATCH($E379&amp;"/"&amp;AA$1,Data!$1:$1,0)-1)=0,"",OFFSET(Data!$A$1,MATCH($D379,Data!$CG:$CG,0)-1,MATCH($E379&amp;"/"&amp;AA$1,Data!$1:$1,0)-1)))</f>
        <v/>
      </c>
      <c r="AB379" s="250" t="str">
        <f ca="1">IF(ISERROR(OFFSET(Data!$A$1,MATCH($D379,Data!$CG:$CG,0)-1,MATCH($E379&amp;"/"&amp;AB$1,Data!$1:$1,0)-1))=TRUE,"",IF(OFFSET(Data!$A$1,MATCH($D379,Data!$CG:$CG,0)-1,MATCH($E379&amp;"/"&amp;AB$1,Data!$1:$1,0)-1)=0,"",OFFSET(Data!$A$1,MATCH($D379,Data!$CG:$CG,0)-1,MATCH($E379&amp;"/"&amp;AB$1,Data!$1:$1,0)-1)))</f>
        <v/>
      </c>
      <c r="AC379" s="250" t="str">
        <f ca="1">IF(ISERROR(OFFSET(Data!$A$1,MATCH($D379,Data!$CG:$CG,0)-1,MATCH($E379&amp;"/"&amp;AC$1,Data!$1:$1,0)-1))=TRUE,"",IF(OFFSET(Data!$A$1,MATCH($D379,Data!$CG:$CG,0)-1,MATCH($E379&amp;"/"&amp;AC$1,Data!$1:$1,0)-1)=0,"",OFFSET(Data!$A$1,MATCH($D379,Data!$CG:$CG,0)-1,MATCH($E379&amp;"/"&amp;AC$1,Data!$1:$1,0)-1)))</f>
        <v/>
      </c>
      <c r="AD379" s="250" t="str">
        <f ca="1">IF(ISERROR(OFFSET(Data!$A$1,MATCH($D379,Data!$CG:$CG,0)-1,MATCH($E379&amp;"/"&amp;AD$1,Data!$1:$1,0)-1))=TRUE,"",IF(OFFSET(Data!$A$1,MATCH($D379,Data!$CG:$CG,0)-1,MATCH($E379&amp;"/"&amp;AD$1,Data!$1:$1,0)-1)=0,"",OFFSET(Data!$A$1,MATCH($D379,Data!$CG:$CG,0)-1,MATCH($E379&amp;"/"&amp;AD$1,Data!$1:$1,0)-1)))</f>
        <v/>
      </c>
      <c r="AE379" s="250" t="str">
        <f ca="1">IF(ISERROR(OFFSET(Data!$A$1,MATCH($D379,Data!$CG:$CG,0)-1,MATCH($E379&amp;"/"&amp;AE$1,Data!$1:$1,0)-1))=TRUE,"",IF(OFFSET(Data!$A$1,MATCH($D379,Data!$CG:$CG,0)-1,MATCH($E379&amp;"/"&amp;AE$1,Data!$1:$1,0)-1)=0,"",OFFSET(Data!$A$1,MATCH($D379,Data!$CG:$CG,0)-1,MATCH($E379&amp;"/"&amp;AE$1,Data!$1:$1,0)-1)))</f>
        <v/>
      </c>
      <c r="AF379" s="251" t="str">
        <f ca="1">IF(ISERROR(OFFSET(Data!$A$1,MATCH($D379,Data!$CG:$CG,0)-1,MATCH($E379&amp;"/"&amp;AF$1,Data!$1:$1,0)-1))=TRUE,"",IF(OFFSET(Data!$A$1,MATCH($D379,Data!$CG:$CG,0)-1,MATCH($E379&amp;"/"&amp;AF$1,Data!$1:$1,0)-1)=0,"",OFFSET(Data!$A$1,MATCH($D379,Data!$CG:$CG,0)-1,MATCH($E379&amp;"/"&amp;AF$1,Data!$1:$1,0)-1)))</f>
        <v/>
      </c>
      <c r="AG379" s="206">
        <f t="shared" ca="1" si="9"/>
        <v>0</v>
      </c>
      <c r="AH379" s="207">
        <f ca="1">AG379</f>
        <v>0</v>
      </c>
    </row>
    <row r="380" spans="1:34" ht="15" hidden="1" customHeight="1" thickBot="1" x14ac:dyDescent="0.3">
      <c r="A380" s="446"/>
      <c r="B380" s="469"/>
      <c r="C380" s="472"/>
      <c r="D380" s="50" t="e">
        <f>IF(C380&lt;&gt;"",C380,D379)</f>
        <v>#N/A</v>
      </c>
      <c r="E380" s="51" t="s">
        <v>22</v>
      </c>
      <c r="F380" s="254" t="str">
        <f ca="1">IF(ISERROR(OFFSET(Data!$A$1,MATCH($D380,Data!$CG:$CG,0)-1,MATCH($E380&amp;"/"&amp;F$1,Data!$1:$1,0)-1))=TRUE,"",IF(OFFSET(Data!$A$1,MATCH($D380,Data!$CG:$CG,0)-1,MATCH($E380&amp;"/"&amp;F$1,Data!$1:$1,0)-1)=0,"",OFFSET(Data!$A$1,MATCH($D380,Data!$CG:$CG,0)-1,MATCH($E380&amp;"/"&amp;F$1,Data!$1:$1,0)-1)))</f>
        <v/>
      </c>
      <c r="G380" s="252" t="str">
        <f ca="1">IF(ISERROR(OFFSET(Data!$A$1,MATCH($D380,Data!$CG:$CG,0)-1,MATCH($E380&amp;"/"&amp;G$1,Data!$1:$1,0)-1))=TRUE,"",IF(OFFSET(Data!$A$1,MATCH($D380,Data!$CG:$CG,0)-1,MATCH($E380&amp;"/"&amp;G$1,Data!$1:$1,0)-1)=0,"",OFFSET(Data!$A$1,MATCH($D380,Data!$CG:$CG,0)-1,MATCH($E380&amp;"/"&amp;G$1,Data!$1:$1,0)-1)))</f>
        <v/>
      </c>
      <c r="H380" s="252" t="str">
        <f ca="1">IF(ISERROR(OFFSET(Data!$A$1,MATCH($D380,Data!$CG:$CG,0)-1,MATCH($E380&amp;"/"&amp;H$1,Data!$1:$1,0)-1))=TRUE,"",IF(OFFSET(Data!$A$1,MATCH($D380,Data!$CG:$CG,0)-1,MATCH($E380&amp;"/"&amp;H$1,Data!$1:$1,0)-1)=0,"",OFFSET(Data!$A$1,MATCH($D380,Data!$CG:$CG,0)-1,MATCH($E380&amp;"/"&amp;H$1,Data!$1:$1,0)-1)))</f>
        <v/>
      </c>
      <c r="I380" s="252" t="str">
        <f ca="1">IF(ISERROR(OFFSET(Data!$A$1,MATCH($D380,Data!$CG:$CG,0)-1,MATCH($E380&amp;"/"&amp;I$1,Data!$1:$1,0)-1))=TRUE,"",IF(OFFSET(Data!$A$1,MATCH($D380,Data!$CG:$CG,0)-1,MATCH($E380&amp;"/"&amp;I$1,Data!$1:$1,0)-1)=0,"",OFFSET(Data!$A$1,MATCH($D380,Data!$CG:$CG,0)-1,MATCH($E380&amp;"/"&amp;I$1,Data!$1:$1,0)-1)))</f>
        <v/>
      </c>
      <c r="J380" s="252" t="str">
        <f ca="1">IF(ISERROR(OFFSET(Data!$A$1,MATCH($D380,Data!$CG:$CG,0)-1,MATCH($E380&amp;"/"&amp;J$1,Data!$1:$1,0)-1))=TRUE,"",IF(OFFSET(Data!$A$1,MATCH($D380,Data!$CG:$CG,0)-1,MATCH($E380&amp;"/"&amp;J$1,Data!$1:$1,0)-1)=0,"",OFFSET(Data!$A$1,MATCH($D380,Data!$CG:$CG,0)-1,MATCH($E380&amp;"/"&amp;J$1,Data!$1:$1,0)-1)))</f>
        <v/>
      </c>
      <c r="K380" s="252" t="str">
        <f ca="1">IF(ISERROR(OFFSET(Data!$A$1,MATCH($D380,Data!$CG:$CG,0)-1,MATCH($E380&amp;"/"&amp;K$1,Data!$1:$1,0)-1))=TRUE,"",IF(OFFSET(Data!$A$1,MATCH($D380,Data!$CG:$CG,0)-1,MATCH($E380&amp;"/"&amp;K$1,Data!$1:$1,0)-1)=0,"",OFFSET(Data!$A$1,MATCH($D380,Data!$CG:$CG,0)-1,MATCH($E380&amp;"/"&amp;K$1,Data!$1:$1,0)-1)))</f>
        <v/>
      </c>
      <c r="L380" s="252" t="str">
        <f ca="1">IF(ISERROR(OFFSET(Data!$A$1,MATCH($D380,Data!$CG:$CG,0)-1,MATCH($E380&amp;"/"&amp;L$1,Data!$1:$1,0)-1))=TRUE,"",IF(OFFSET(Data!$A$1,MATCH($D380,Data!$CG:$CG,0)-1,MATCH($E380&amp;"/"&amp;L$1,Data!$1:$1,0)-1)=0,"",OFFSET(Data!$A$1,MATCH($D380,Data!$CG:$CG,0)-1,MATCH($E380&amp;"/"&amp;L$1,Data!$1:$1,0)-1)))</f>
        <v/>
      </c>
      <c r="M380" s="252" t="str">
        <f ca="1">IF(ISERROR(OFFSET(Data!$A$1,MATCH($D380,Data!$CG:$CG,0)-1,MATCH($E380&amp;"/"&amp;M$1,Data!$1:$1,0)-1))=TRUE,"",IF(OFFSET(Data!$A$1,MATCH($D380,Data!$CG:$CG,0)-1,MATCH($E380&amp;"/"&amp;M$1,Data!$1:$1,0)-1)=0,"",OFFSET(Data!$A$1,MATCH($D380,Data!$CG:$CG,0)-1,MATCH($E380&amp;"/"&amp;M$1,Data!$1:$1,0)-1)))</f>
        <v/>
      </c>
      <c r="N380" s="252" t="str">
        <f ca="1">IF(ISERROR(OFFSET(Data!$A$1,MATCH($D380,Data!$CG:$CG,0)-1,MATCH($E380&amp;"/"&amp;N$1,Data!$1:$1,0)-1))=TRUE,"",IF(OFFSET(Data!$A$1,MATCH($D380,Data!$CG:$CG,0)-1,MATCH($E380&amp;"/"&amp;N$1,Data!$1:$1,0)-1)=0,"",OFFSET(Data!$A$1,MATCH($D380,Data!$CG:$CG,0)-1,MATCH($E380&amp;"/"&amp;N$1,Data!$1:$1,0)-1)))</f>
        <v/>
      </c>
      <c r="O380" s="252" t="str">
        <f ca="1">IF(ISERROR(OFFSET(Data!$A$1,MATCH($D380,Data!$CG:$CG,0)-1,MATCH($E380&amp;"/"&amp;O$1,Data!$1:$1,0)-1))=TRUE,"",IF(OFFSET(Data!$A$1,MATCH($D380,Data!$CG:$CG,0)-1,MATCH($E380&amp;"/"&amp;O$1,Data!$1:$1,0)-1)=0,"",OFFSET(Data!$A$1,MATCH($D380,Data!$CG:$CG,0)-1,MATCH($E380&amp;"/"&amp;O$1,Data!$1:$1,0)-1)))</f>
        <v/>
      </c>
      <c r="P380" s="252" t="str">
        <f ca="1">IF(ISERROR(OFFSET(Data!$A$1,MATCH($D380,Data!$CG:$CG,0)-1,MATCH($E380&amp;"/"&amp;P$1,Data!$1:$1,0)-1))=TRUE,"",IF(OFFSET(Data!$A$1,MATCH($D380,Data!$CG:$CG,0)-1,MATCH($E380&amp;"/"&amp;P$1,Data!$1:$1,0)-1)=0,"",OFFSET(Data!$A$1,MATCH($D380,Data!$CG:$CG,0)-1,MATCH($E380&amp;"/"&amp;P$1,Data!$1:$1,0)-1)))</f>
        <v/>
      </c>
      <c r="Q380" s="252" t="str">
        <f ca="1">IF(ISERROR(OFFSET(Data!$A$1,MATCH($D380,Data!$CG:$CG,0)-1,MATCH($E380&amp;"/"&amp;Q$1,Data!$1:$1,0)-1))=TRUE,"",IF(OFFSET(Data!$A$1,MATCH($D380,Data!$CG:$CG,0)-1,MATCH($E380&amp;"/"&amp;Q$1,Data!$1:$1,0)-1)=0,"",OFFSET(Data!$A$1,MATCH($D380,Data!$CG:$CG,0)-1,MATCH($E380&amp;"/"&amp;Q$1,Data!$1:$1,0)-1)))</f>
        <v/>
      </c>
      <c r="R380" s="252" t="str">
        <f ca="1">IF(ISERROR(OFFSET(Data!$A$1,MATCH($D380,Data!$CG:$CG,0)-1,MATCH($E380&amp;"/"&amp;R$1,Data!$1:$1,0)-1))=TRUE,"",IF(OFFSET(Data!$A$1,MATCH($D380,Data!$CG:$CG,0)-1,MATCH($E380&amp;"/"&amp;R$1,Data!$1:$1,0)-1)=0,"",OFFSET(Data!$A$1,MATCH($D380,Data!$CG:$CG,0)-1,MATCH($E380&amp;"/"&amp;R$1,Data!$1:$1,0)-1)))</f>
        <v/>
      </c>
      <c r="S380" s="252" t="str">
        <f ca="1">IF(ISERROR(OFFSET(Data!$A$1,MATCH($D380,Data!$CG:$CG,0)-1,MATCH($E380&amp;"/"&amp;S$1,Data!$1:$1,0)-1))=TRUE,"",IF(OFFSET(Data!$A$1,MATCH($D380,Data!$CG:$CG,0)-1,MATCH($E380&amp;"/"&amp;S$1,Data!$1:$1,0)-1)=0,"",OFFSET(Data!$A$1,MATCH($D380,Data!$CG:$CG,0)-1,MATCH($E380&amp;"/"&amp;S$1,Data!$1:$1,0)-1)))</f>
        <v/>
      </c>
      <c r="T380" s="252" t="str">
        <f ca="1">IF(ISERROR(OFFSET(Data!$A$1,MATCH($D380,Data!$CG:$CG,0)-1,MATCH($E380&amp;"/"&amp;T$1,Data!$1:$1,0)-1))=TRUE,"",IF(OFFSET(Data!$A$1,MATCH($D380,Data!$CG:$CG,0)-1,MATCH($E380&amp;"/"&amp;T$1,Data!$1:$1,0)-1)=0,"",OFFSET(Data!$A$1,MATCH($D380,Data!$CG:$CG,0)-1,MATCH($E380&amp;"/"&amp;T$1,Data!$1:$1,0)-1)))</f>
        <v/>
      </c>
      <c r="U380" s="252" t="str">
        <f ca="1">IF(ISERROR(OFFSET(Data!$A$1,MATCH($D380,Data!$CG:$CG,0)-1,MATCH($E380&amp;"/"&amp;U$1,Data!$1:$1,0)-1))=TRUE,"",IF(OFFSET(Data!$A$1,MATCH($D380,Data!$CG:$CG,0)-1,MATCH($E380&amp;"/"&amp;U$1,Data!$1:$1,0)-1)=0,"",OFFSET(Data!$A$1,MATCH($D380,Data!$CG:$CG,0)-1,MATCH($E380&amp;"/"&amp;U$1,Data!$1:$1,0)-1)))</f>
        <v/>
      </c>
      <c r="V380" s="252" t="str">
        <f ca="1">IF(ISERROR(OFFSET(Data!$A$1,MATCH($D380,Data!$CG:$CG,0)-1,MATCH($E380&amp;"/"&amp;V$1,Data!$1:$1,0)-1))=TRUE,"",IF(OFFSET(Data!$A$1,MATCH($D380,Data!$CG:$CG,0)-1,MATCH($E380&amp;"/"&amp;V$1,Data!$1:$1,0)-1)=0,"",OFFSET(Data!$A$1,MATCH($D380,Data!$CG:$CG,0)-1,MATCH($E380&amp;"/"&amp;V$1,Data!$1:$1,0)-1)))</f>
        <v/>
      </c>
      <c r="W380" s="269" t="str">
        <f ca="1">IF(ISERROR(OFFSET(Data!$A$1,MATCH($D380,Data!$CG:$CG,0)-1,MATCH($E380&amp;"/"&amp;W$1,Data!$1:$1,0)-1))=TRUE,"",IF(OFFSET(Data!$A$1,MATCH($D380,Data!$CG:$CG,0)-1,MATCH($E380&amp;"/"&amp;W$1,Data!$1:$1,0)-1)=0,"",OFFSET(Data!$A$1,MATCH($D380,Data!$CG:$CG,0)-1,MATCH($E380&amp;"/"&amp;W$1,Data!$1:$1,0)-1)))</f>
        <v/>
      </c>
      <c r="X380" s="252" t="str">
        <f ca="1">IF(ISERROR(OFFSET(Data!$A$1,MATCH($D380,Data!$CG:$CG,0)-1,MATCH($E380&amp;"/"&amp;X$1,Data!$1:$1,0)-1))=TRUE,"",IF(OFFSET(Data!$A$1,MATCH($D380,Data!$CG:$CG,0)-1,MATCH($E380&amp;"/"&amp;X$1,Data!$1:$1,0)-1)=0,"",OFFSET(Data!$A$1,MATCH($D380,Data!$CG:$CG,0)-1,MATCH($E380&amp;"/"&amp;X$1,Data!$1:$1,0)-1)))</f>
        <v/>
      </c>
      <c r="Y380" s="252" t="str">
        <f ca="1">IF(ISERROR(OFFSET(Data!$A$1,MATCH($D380,Data!$CG:$CG,0)-1,MATCH($E380&amp;"/"&amp;Y$1,Data!$1:$1,0)-1))=TRUE,"",IF(OFFSET(Data!$A$1,MATCH($D380,Data!$CG:$CG,0)-1,MATCH($E380&amp;"/"&amp;Y$1,Data!$1:$1,0)-1)=0,"",OFFSET(Data!$A$1,MATCH($D380,Data!$CG:$CG,0)-1,MATCH($E380&amp;"/"&amp;Y$1,Data!$1:$1,0)-1)))</f>
        <v/>
      </c>
      <c r="Z380" s="252" t="str">
        <f ca="1">IF(ISERROR(OFFSET(Data!$A$1,MATCH($D380,Data!$CG:$CG,0)-1,MATCH($E380&amp;"/"&amp;Z$1,Data!$1:$1,0)-1))=TRUE,"",IF(OFFSET(Data!$A$1,MATCH($D380,Data!$CG:$CG,0)-1,MATCH($E380&amp;"/"&amp;Z$1,Data!$1:$1,0)-1)=0,"",OFFSET(Data!$A$1,MATCH($D380,Data!$CG:$CG,0)-1,MATCH($E380&amp;"/"&amp;Z$1,Data!$1:$1,0)-1)))</f>
        <v/>
      </c>
      <c r="AA380" s="252" t="str">
        <f ca="1">IF(ISERROR(OFFSET(Data!$A$1,MATCH($D380,Data!$CG:$CG,0)-1,MATCH($E380&amp;"/"&amp;AA$1,Data!$1:$1,0)-1))=TRUE,"",IF(OFFSET(Data!$A$1,MATCH($D380,Data!$CG:$CG,0)-1,MATCH($E380&amp;"/"&amp;AA$1,Data!$1:$1,0)-1)=0,"",OFFSET(Data!$A$1,MATCH($D380,Data!$CG:$CG,0)-1,MATCH($E380&amp;"/"&amp;AA$1,Data!$1:$1,0)-1)))</f>
        <v/>
      </c>
      <c r="AB380" s="252" t="str">
        <f ca="1">IF(ISERROR(OFFSET(Data!$A$1,MATCH($D380,Data!$CG:$CG,0)-1,MATCH($E380&amp;"/"&amp;AB$1,Data!$1:$1,0)-1))=TRUE,"",IF(OFFSET(Data!$A$1,MATCH($D380,Data!$CG:$CG,0)-1,MATCH($E380&amp;"/"&amp;AB$1,Data!$1:$1,0)-1)=0,"",OFFSET(Data!$A$1,MATCH($D380,Data!$CG:$CG,0)-1,MATCH($E380&amp;"/"&amp;AB$1,Data!$1:$1,0)-1)))</f>
        <v/>
      </c>
      <c r="AC380" s="252" t="str">
        <f ca="1">IF(ISERROR(OFFSET(Data!$A$1,MATCH($D380,Data!$CG:$CG,0)-1,MATCH($E380&amp;"/"&amp;AC$1,Data!$1:$1,0)-1))=TRUE,"",IF(OFFSET(Data!$A$1,MATCH($D380,Data!$CG:$CG,0)-1,MATCH($E380&amp;"/"&amp;AC$1,Data!$1:$1,0)-1)=0,"",OFFSET(Data!$A$1,MATCH($D380,Data!$CG:$CG,0)-1,MATCH($E380&amp;"/"&amp;AC$1,Data!$1:$1,0)-1)))</f>
        <v/>
      </c>
      <c r="AD380" s="252" t="str">
        <f ca="1">IF(ISERROR(OFFSET(Data!$A$1,MATCH($D380,Data!$CG:$CG,0)-1,MATCH($E380&amp;"/"&amp;AD$1,Data!$1:$1,0)-1))=TRUE,"",IF(OFFSET(Data!$A$1,MATCH($D380,Data!$CG:$CG,0)-1,MATCH($E380&amp;"/"&amp;AD$1,Data!$1:$1,0)-1)=0,"",OFFSET(Data!$A$1,MATCH($D380,Data!$CG:$CG,0)-1,MATCH($E380&amp;"/"&amp;AD$1,Data!$1:$1,0)-1)))</f>
        <v/>
      </c>
      <c r="AE380" s="252" t="str">
        <f ca="1">IF(ISERROR(OFFSET(Data!$A$1,MATCH($D380,Data!$CG:$CG,0)-1,MATCH($E380&amp;"/"&amp;AE$1,Data!$1:$1,0)-1))=TRUE,"",IF(OFFSET(Data!$A$1,MATCH($D380,Data!$CG:$CG,0)-1,MATCH($E380&amp;"/"&amp;AE$1,Data!$1:$1,0)-1)=0,"",OFFSET(Data!$A$1,MATCH($D380,Data!$CG:$CG,0)-1,MATCH($E380&amp;"/"&amp;AE$1,Data!$1:$1,0)-1)))</f>
        <v/>
      </c>
      <c r="AF380" s="253" t="str">
        <f ca="1">IF(ISERROR(OFFSET(Data!$A$1,MATCH($D380,Data!$CG:$CG,0)-1,MATCH($E380&amp;"/"&amp;AF$1,Data!$1:$1,0)-1))=TRUE,"",IF(OFFSET(Data!$A$1,MATCH($D380,Data!$CG:$CG,0)-1,MATCH($E380&amp;"/"&amp;AF$1,Data!$1:$1,0)-1)=0,"",OFFSET(Data!$A$1,MATCH($D380,Data!$CG:$CG,0)-1,MATCH($E380&amp;"/"&amp;AF$1,Data!$1:$1,0)-1)))</f>
        <v/>
      </c>
      <c r="AG380" s="188">
        <f t="shared" ca="1" si="9"/>
        <v>0</v>
      </c>
      <c r="AH380" s="208">
        <f ca="1">SUM(AG379:AG380)</f>
        <v>0</v>
      </c>
    </row>
    <row r="381" spans="1:34" ht="15" hidden="1" customHeight="1" x14ac:dyDescent="0.25">
      <c r="A381" s="446"/>
      <c r="B381" s="469"/>
      <c r="C381" s="472"/>
      <c r="D381" s="50" t="e">
        <f>IF(C381&lt;&gt;"",C381,D380)</f>
        <v>#N/A</v>
      </c>
      <c r="E381" s="51" t="s">
        <v>23</v>
      </c>
      <c r="F381" s="254" t="str">
        <f ca="1">IF(ISERROR(OFFSET(Data!$A$1,MATCH($D381,Data!$CG:$CG,0)-1,MATCH($E381&amp;"/"&amp;F$1,Data!$1:$1,0)-1))=TRUE,"",IF(OFFSET(Data!$A$1,MATCH($D381,Data!$CG:$CG,0)-1,MATCH($E381&amp;"/"&amp;F$1,Data!$1:$1,0)-1)=0,"",OFFSET(Data!$A$1,MATCH($D381,Data!$CG:$CG,0)-1,MATCH($E381&amp;"/"&amp;F$1,Data!$1:$1,0)-1)))</f>
        <v/>
      </c>
      <c r="G381" s="252" t="str">
        <f ca="1">IF(ISERROR(OFFSET(Data!$A$1,MATCH($D381,Data!$CG:$CG,0)-1,MATCH($E381&amp;"/"&amp;G$1,Data!$1:$1,0)-1))=TRUE,"",IF(OFFSET(Data!$A$1,MATCH($D381,Data!$CG:$CG,0)-1,MATCH($E381&amp;"/"&amp;G$1,Data!$1:$1,0)-1)=0,"",OFFSET(Data!$A$1,MATCH($D381,Data!$CG:$CG,0)-1,MATCH($E381&amp;"/"&amp;G$1,Data!$1:$1,0)-1)))</f>
        <v/>
      </c>
      <c r="H381" s="252" t="str">
        <f ca="1">IF(ISERROR(OFFSET(Data!$A$1,MATCH($D381,Data!$CG:$CG,0)-1,MATCH($E381&amp;"/"&amp;H$1,Data!$1:$1,0)-1))=TRUE,"",IF(OFFSET(Data!$A$1,MATCH($D381,Data!$CG:$CG,0)-1,MATCH($E381&amp;"/"&amp;H$1,Data!$1:$1,0)-1)=0,"",OFFSET(Data!$A$1,MATCH($D381,Data!$CG:$CG,0)-1,MATCH($E381&amp;"/"&amp;H$1,Data!$1:$1,0)-1)))</f>
        <v/>
      </c>
      <c r="I381" s="252" t="str">
        <f ca="1">IF(ISERROR(OFFSET(Data!$A$1,MATCH($D381,Data!$CG:$CG,0)-1,MATCH($E381&amp;"/"&amp;I$1,Data!$1:$1,0)-1))=TRUE,"",IF(OFFSET(Data!$A$1,MATCH($D381,Data!$CG:$CG,0)-1,MATCH($E381&amp;"/"&amp;I$1,Data!$1:$1,0)-1)=0,"",OFFSET(Data!$A$1,MATCH($D381,Data!$CG:$CG,0)-1,MATCH($E381&amp;"/"&amp;I$1,Data!$1:$1,0)-1)))</f>
        <v/>
      </c>
      <c r="J381" s="252" t="str">
        <f ca="1">IF(ISERROR(OFFSET(Data!$A$1,MATCH($D381,Data!$CG:$CG,0)-1,MATCH($E381&amp;"/"&amp;J$1,Data!$1:$1,0)-1))=TRUE,"",IF(OFFSET(Data!$A$1,MATCH($D381,Data!$CG:$CG,0)-1,MATCH($E381&amp;"/"&amp;J$1,Data!$1:$1,0)-1)=0,"",OFFSET(Data!$A$1,MATCH($D381,Data!$CG:$CG,0)-1,MATCH($E381&amp;"/"&amp;J$1,Data!$1:$1,0)-1)))</f>
        <v/>
      </c>
      <c r="K381" s="252" t="str">
        <f ca="1">IF(ISERROR(OFFSET(Data!$A$1,MATCH($D381,Data!$CG:$CG,0)-1,MATCH($E381&amp;"/"&amp;K$1,Data!$1:$1,0)-1))=TRUE,"",IF(OFFSET(Data!$A$1,MATCH($D381,Data!$CG:$CG,0)-1,MATCH($E381&amp;"/"&amp;K$1,Data!$1:$1,0)-1)=0,"",OFFSET(Data!$A$1,MATCH($D381,Data!$CG:$CG,0)-1,MATCH($E381&amp;"/"&amp;K$1,Data!$1:$1,0)-1)))</f>
        <v/>
      </c>
      <c r="L381" s="252" t="str">
        <f ca="1">IF(ISERROR(OFFSET(Data!$A$1,MATCH($D381,Data!$CG:$CG,0)-1,MATCH($E381&amp;"/"&amp;L$1,Data!$1:$1,0)-1))=TRUE,"",IF(OFFSET(Data!$A$1,MATCH($D381,Data!$CG:$CG,0)-1,MATCH($E381&amp;"/"&amp;L$1,Data!$1:$1,0)-1)=0,"",OFFSET(Data!$A$1,MATCH($D381,Data!$CG:$CG,0)-1,MATCH($E381&amp;"/"&amp;L$1,Data!$1:$1,0)-1)))</f>
        <v/>
      </c>
      <c r="M381" s="252" t="str">
        <f ca="1">IF(ISERROR(OFFSET(Data!$A$1,MATCH($D381,Data!$CG:$CG,0)-1,MATCH($E381&amp;"/"&amp;M$1,Data!$1:$1,0)-1))=TRUE,"",IF(OFFSET(Data!$A$1,MATCH($D381,Data!$CG:$CG,0)-1,MATCH($E381&amp;"/"&amp;M$1,Data!$1:$1,0)-1)=0,"",OFFSET(Data!$A$1,MATCH($D381,Data!$CG:$CG,0)-1,MATCH($E381&amp;"/"&amp;M$1,Data!$1:$1,0)-1)))</f>
        <v/>
      </c>
      <c r="N381" s="252" t="str">
        <f ca="1">IF(ISERROR(OFFSET(Data!$A$1,MATCH($D381,Data!$CG:$CG,0)-1,MATCH($E381&amp;"/"&amp;N$1,Data!$1:$1,0)-1))=TRUE,"",IF(OFFSET(Data!$A$1,MATCH($D381,Data!$CG:$CG,0)-1,MATCH($E381&amp;"/"&amp;N$1,Data!$1:$1,0)-1)=0,"",OFFSET(Data!$A$1,MATCH($D381,Data!$CG:$CG,0)-1,MATCH($E381&amp;"/"&amp;N$1,Data!$1:$1,0)-1)))</f>
        <v/>
      </c>
      <c r="O381" s="252" t="str">
        <f ca="1">IF(ISERROR(OFFSET(Data!$A$1,MATCH($D381,Data!$CG:$CG,0)-1,MATCH($E381&amp;"/"&amp;O$1,Data!$1:$1,0)-1))=TRUE,"",IF(OFFSET(Data!$A$1,MATCH($D381,Data!$CG:$CG,0)-1,MATCH($E381&amp;"/"&amp;O$1,Data!$1:$1,0)-1)=0,"",OFFSET(Data!$A$1,MATCH($D381,Data!$CG:$CG,0)-1,MATCH($E381&amp;"/"&amp;O$1,Data!$1:$1,0)-1)))</f>
        <v/>
      </c>
      <c r="P381" s="252" t="str">
        <f ca="1">IF(ISERROR(OFFSET(Data!$A$1,MATCH($D381,Data!$CG:$CG,0)-1,MATCH($E381&amp;"/"&amp;P$1,Data!$1:$1,0)-1))=TRUE,"",IF(OFFSET(Data!$A$1,MATCH($D381,Data!$CG:$CG,0)-1,MATCH($E381&amp;"/"&amp;P$1,Data!$1:$1,0)-1)=0,"",OFFSET(Data!$A$1,MATCH($D381,Data!$CG:$CG,0)-1,MATCH($E381&amp;"/"&amp;P$1,Data!$1:$1,0)-1)))</f>
        <v/>
      </c>
      <c r="Q381" s="252" t="str">
        <f ca="1">IF(ISERROR(OFFSET(Data!$A$1,MATCH($D381,Data!$CG:$CG,0)-1,MATCH($E381&amp;"/"&amp;Q$1,Data!$1:$1,0)-1))=TRUE,"",IF(OFFSET(Data!$A$1,MATCH($D381,Data!$CG:$CG,0)-1,MATCH($E381&amp;"/"&amp;Q$1,Data!$1:$1,0)-1)=0,"",OFFSET(Data!$A$1,MATCH($D381,Data!$CG:$CG,0)-1,MATCH($E381&amp;"/"&amp;Q$1,Data!$1:$1,0)-1)))</f>
        <v/>
      </c>
      <c r="R381" s="252" t="str">
        <f ca="1">IF(ISERROR(OFFSET(Data!$A$1,MATCH($D381,Data!$CG:$CG,0)-1,MATCH($E381&amp;"/"&amp;R$1,Data!$1:$1,0)-1))=TRUE,"",IF(OFFSET(Data!$A$1,MATCH($D381,Data!$CG:$CG,0)-1,MATCH($E381&amp;"/"&amp;R$1,Data!$1:$1,0)-1)=0,"",OFFSET(Data!$A$1,MATCH($D381,Data!$CG:$CG,0)-1,MATCH($E381&amp;"/"&amp;R$1,Data!$1:$1,0)-1)))</f>
        <v/>
      </c>
      <c r="S381" s="252" t="str">
        <f ca="1">IF(ISERROR(OFFSET(Data!$A$1,MATCH($D381,Data!$CG:$CG,0)-1,MATCH($E381&amp;"/"&amp;S$1,Data!$1:$1,0)-1))=TRUE,"",IF(OFFSET(Data!$A$1,MATCH($D381,Data!$CG:$CG,0)-1,MATCH($E381&amp;"/"&amp;S$1,Data!$1:$1,0)-1)=0,"",OFFSET(Data!$A$1,MATCH($D381,Data!$CG:$CG,0)-1,MATCH($E381&amp;"/"&amp;S$1,Data!$1:$1,0)-1)))</f>
        <v/>
      </c>
      <c r="T381" s="252" t="str">
        <f ca="1">IF(ISERROR(OFFSET(Data!$A$1,MATCH($D381,Data!$CG:$CG,0)-1,MATCH($E381&amp;"/"&amp;T$1,Data!$1:$1,0)-1))=TRUE,"",IF(OFFSET(Data!$A$1,MATCH($D381,Data!$CG:$CG,0)-1,MATCH($E381&amp;"/"&amp;T$1,Data!$1:$1,0)-1)=0,"",OFFSET(Data!$A$1,MATCH($D381,Data!$CG:$CG,0)-1,MATCH($E381&amp;"/"&amp;T$1,Data!$1:$1,0)-1)))</f>
        <v/>
      </c>
      <c r="U381" s="252" t="str">
        <f ca="1">IF(ISERROR(OFFSET(Data!$A$1,MATCH($D381,Data!$CG:$CG,0)-1,MATCH($E381&amp;"/"&amp;U$1,Data!$1:$1,0)-1))=TRUE,"",IF(OFFSET(Data!$A$1,MATCH($D381,Data!$CG:$CG,0)-1,MATCH($E381&amp;"/"&amp;U$1,Data!$1:$1,0)-1)=0,"",OFFSET(Data!$A$1,MATCH($D381,Data!$CG:$CG,0)-1,MATCH($E381&amp;"/"&amp;U$1,Data!$1:$1,0)-1)))</f>
        <v/>
      </c>
      <c r="V381" s="252" t="str">
        <f ca="1">IF(ISERROR(OFFSET(Data!$A$1,MATCH($D381,Data!$CG:$CG,0)-1,MATCH($E381&amp;"/"&amp;V$1,Data!$1:$1,0)-1))=TRUE,"",IF(OFFSET(Data!$A$1,MATCH($D381,Data!$CG:$CG,0)-1,MATCH($E381&amp;"/"&amp;V$1,Data!$1:$1,0)-1)=0,"",OFFSET(Data!$A$1,MATCH($D381,Data!$CG:$CG,0)-1,MATCH($E381&amp;"/"&amp;V$1,Data!$1:$1,0)-1)))</f>
        <v/>
      </c>
      <c r="W381" s="269" t="str">
        <f ca="1">IF(ISERROR(OFFSET(Data!$A$1,MATCH($D381,Data!$CG:$CG,0)-1,MATCH($E381&amp;"/"&amp;W$1,Data!$1:$1,0)-1))=TRUE,"",IF(OFFSET(Data!$A$1,MATCH($D381,Data!$CG:$CG,0)-1,MATCH($E381&amp;"/"&amp;W$1,Data!$1:$1,0)-1)=0,"",OFFSET(Data!$A$1,MATCH($D381,Data!$CG:$CG,0)-1,MATCH($E381&amp;"/"&amp;W$1,Data!$1:$1,0)-1)))</f>
        <v/>
      </c>
      <c r="X381" s="252" t="str">
        <f ca="1">IF(ISERROR(OFFSET(Data!$A$1,MATCH($D381,Data!$CG:$CG,0)-1,MATCH($E381&amp;"/"&amp;X$1,Data!$1:$1,0)-1))=TRUE,"",IF(OFFSET(Data!$A$1,MATCH($D381,Data!$CG:$CG,0)-1,MATCH($E381&amp;"/"&amp;X$1,Data!$1:$1,0)-1)=0,"",OFFSET(Data!$A$1,MATCH($D381,Data!$CG:$CG,0)-1,MATCH($E381&amp;"/"&amp;X$1,Data!$1:$1,0)-1)))</f>
        <v/>
      </c>
      <c r="Y381" s="252" t="str">
        <f ca="1">IF(ISERROR(OFFSET(Data!$A$1,MATCH($D381,Data!$CG:$CG,0)-1,MATCH($E381&amp;"/"&amp;Y$1,Data!$1:$1,0)-1))=TRUE,"",IF(OFFSET(Data!$A$1,MATCH($D381,Data!$CG:$CG,0)-1,MATCH($E381&amp;"/"&amp;Y$1,Data!$1:$1,0)-1)=0,"",OFFSET(Data!$A$1,MATCH($D381,Data!$CG:$CG,0)-1,MATCH($E381&amp;"/"&amp;Y$1,Data!$1:$1,0)-1)))</f>
        <v/>
      </c>
      <c r="Z381" s="252" t="str">
        <f ca="1">IF(ISERROR(OFFSET(Data!$A$1,MATCH($D381,Data!$CG:$CG,0)-1,MATCH($E381&amp;"/"&amp;Z$1,Data!$1:$1,0)-1))=TRUE,"",IF(OFFSET(Data!$A$1,MATCH($D381,Data!$CG:$CG,0)-1,MATCH($E381&amp;"/"&amp;Z$1,Data!$1:$1,0)-1)=0,"",OFFSET(Data!$A$1,MATCH($D381,Data!$CG:$CG,0)-1,MATCH($E381&amp;"/"&amp;Z$1,Data!$1:$1,0)-1)))</f>
        <v/>
      </c>
      <c r="AA381" s="252" t="str">
        <f ca="1">IF(ISERROR(OFFSET(Data!$A$1,MATCH($D381,Data!$CG:$CG,0)-1,MATCH($E381&amp;"/"&amp;AA$1,Data!$1:$1,0)-1))=TRUE,"",IF(OFFSET(Data!$A$1,MATCH($D381,Data!$CG:$CG,0)-1,MATCH($E381&amp;"/"&amp;AA$1,Data!$1:$1,0)-1)=0,"",OFFSET(Data!$A$1,MATCH($D381,Data!$CG:$CG,0)-1,MATCH($E381&amp;"/"&amp;AA$1,Data!$1:$1,0)-1)))</f>
        <v/>
      </c>
      <c r="AB381" s="252" t="str">
        <f ca="1">IF(ISERROR(OFFSET(Data!$A$1,MATCH($D381,Data!$CG:$CG,0)-1,MATCH($E381&amp;"/"&amp;AB$1,Data!$1:$1,0)-1))=TRUE,"",IF(OFFSET(Data!$A$1,MATCH($D381,Data!$CG:$CG,0)-1,MATCH($E381&amp;"/"&amp;AB$1,Data!$1:$1,0)-1)=0,"",OFFSET(Data!$A$1,MATCH($D381,Data!$CG:$CG,0)-1,MATCH($E381&amp;"/"&amp;AB$1,Data!$1:$1,0)-1)))</f>
        <v/>
      </c>
      <c r="AC381" s="252" t="str">
        <f ca="1">IF(ISERROR(OFFSET(Data!$A$1,MATCH($D381,Data!$CG:$CG,0)-1,MATCH($E381&amp;"/"&amp;AC$1,Data!$1:$1,0)-1))=TRUE,"",IF(OFFSET(Data!$A$1,MATCH($D381,Data!$CG:$CG,0)-1,MATCH($E381&amp;"/"&amp;AC$1,Data!$1:$1,0)-1)=0,"",OFFSET(Data!$A$1,MATCH($D381,Data!$CG:$CG,0)-1,MATCH($E381&amp;"/"&amp;AC$1,Data!$1:$1,0)-1)))</f>
        <v/>
      </c>
      <c r="AD381" s="252" t="str">
        <f ca="1">IF(ISERROR(OFFSET(Data!$A$1,MATCH($D381,Data!$CG:$CG,0)-1,MATCH($E381&amp;"/"&amp;AD$1,Data!$1:$1,0)-1))=TRUE,"",IF(OFFSET(Data!$A$1,MATCH($D381,Data!$CG:$CG,0)-1,MATCH($E381&amp;"/"&amp;AD$1,Data!$1:$1,0)-1)=0,"",OFFSET(Data!$A$1,MATCH($D381,Data!$CG:$CG,0)-1,MATCH($E381&amp;"/"&amp;AD$1,Data!$1:$1,0)-1)))</f>
        <v/>
      </c>
      <c r="AE381" s="252" t="str">
        <f ca="1">IF(ISERROR(OFFSET(Data!$A$1,MATCH($D381,Data!$CG:$CG,0)-1,MATCH($E381&amp;"/"&amp;AE$1,Data!$1:$1,0)-1))=TRUE,"",IF(OFFSET(Data!$A$1,MATCH($D381,Data!$CG:$CG,0)-1,MATCH($E381&amp;"/"&amp;AE$1,Data!$1:$1,0)-1)=0,"",OFFSET(Data!$A$1,MATCH($D381,Data!$CG:$CG,0)-1,MATCH($E381&amp;"/"&amp;AE$1,Data!$1:$1,0)-1)))</f>
        <v/>
      </c>
      <c r="AF381" s="253" t="str">
        <f ca="1">IF(ISERROR(OFFSET(Data!$A$1,MATCH($D381,Data!$CG:$CG,0)-1,MATCH($E381&amp;"/"&amp;AF$1,Data!$1:$1,0)-1))=TRUE,"",IF(OFFSET(Data!$A$1,MATCH($D381,Data!$CG:$CG,0)-1,MATCH($E381&amp;"/"&amp;AF$1,Data!$1:$1,0)-1)=0,"",OFFSET(Data!$A$1,MATCH($D381,Data!$CG:$CG,0)-1,MATCH($E381&amp;"/"&amp;AF$1,Data!$1:$1,0)-1)))</f>
        <v/>
      </c>
      <c r="AG381" s="188">
        <f t="shared" ca="1" si="9"/>
        <v>0</v>
      </c>
      <c r="AH381" s="208">
        <f ca="1">SUM(AG379:AG381)</f>
        <v>0</v>
      </c>
    </row>
    <row r="382" spans="1:34" ht="15.75" hidden="1" customHeight="1" x14ac:dyDescent="0.25">
      <c r="A382" s="446"/>
      <c r="B382" s="469"/>
      <c r="C382" s="472"/>
      <c r="D382" s="50" t="e">
        <f>IF(C382&lt;&gt;"",C382,D381)</f>
        <v>#N/A</v>
      </c>
      <c r="E382" s="51" t="s">
        <v>24</v>
      </c>
      <c r="F382" s="254" t="str">
        <f ca="1">IF(ISERROR(OFFSET(Data!$A$1,MATCH($D382,Data!$CG:$CG,0)-1,MATCH($E382&amp;"/"&amp;F$1,Data!$1:$1,0)-1))=TRUE,"",IF(OFFSET(Data!$A$1,MATCH($D382,Data!$CG:$CG,0)-1,MATCH($E382&amp;"/"&amp;F$1,Data!$1:$1,0)-1)=0,"",OFFSET(Data!$A$1,MATCH($D382,Data!$CG:$CG,0)-1,MATCH($E382&amp;"/"&amp;F$1,Data!$1:$1,0)-1)))</f>
        <v/>
      </c>
      <c r="G382" s="252" t="str">
        <f ca="1">IF(ISERROR(OFFSET(Data!$A$1,MATCH($D382,Data!$CG:$CG,0)-1,MATCH($E382&amp;"/"&amp;G$1,Data!$1:$1,0)-1))=TRUE,"",IF(OFFSET(Data!$A$1,MATCH($D382,Data!$CG:$CG,0)-1,MATCH($E382&amp;"/"&amp;G$1,Data!$1:$1,0)-1)=0,"",OFFSET(Data!$A$1,MATCH($D382,Data!$CG:$CG,0)-1,MATCH($E382&amp;"/"&amp;G$1,Data!$1:$1,0)-1)))</f>
        <v/>
      </c>
      <c r="H382" s="252" t="str">
        <f ca="1">IF(ISERROR(OFFSET(Data!$A$1,MATCH($D382,Data!$CG:$CG,0)-1,MATCH($E382&amp;"/"&amp;H$1,Data!$1:$1,0)-1))=TRUE,"",IF(OFFSET(Data!$A$1,MATCH($D382,Data!$CG:$CG,0)-1,MATCH($E382&amp;"/"&amp;H$1,Data!$1:$1,0)-1)=0,"",OFFSET(Data!$A$1,MATCH($D382,Data!$CG:$CG,0)-1,MATCH($E382&amp;"/"&amp;H$1,Data!$1:$1,0)-1)))</f>
        <v/>
      </c>
      <c r="I382" s="252" t="str">
        <f ca="1">IF(ISERROR(OFFSET(Data!$A$1,MATCH($D382,Data!$CG:$CG,0)-1,MATCH($E382&amp;"/"&amp;I$1,Data!$1:$1,0)-1))=TRUE,"",IF(OFFSET(Data!$A$1,MATCH($D382,Data!$CG:$CG,0)-1,MATCH($E382&amp;"/"&amp;I$1,Data!$1:$1,0)-1)=0,"",OFFSET(Data!$A$1,MATCH($D382,Data!$CG:$CG,0)-1,MATCH($E382&amp;"/"&amp;I$1,Data!$1:$1,0)-1)))</f>
        <v/>
      </c>
      <c r="J382" s="252" t="str">
        <f ca="1">IF(ISERROR(OFFSET(Data!$A$1,MATCH($D382,Data!$CG:$CG,0)-1,MATCH($E382&amp;"/"&amp;J$1,Data!$1:$1,0)-1))=TRUE,"",IF(OFFSET(Data!$A$1,MATCH($D382,Data!$CG:$CG,0)-1,MATCH($E382&amp;"/"&amp;J$1,Data!$1:$1,0)-1)=0,"",OFFSET(Data!$A$1,MATCH($D382,Data!$CG:$CG,0)-1,MATCH($E382&amp;"/"&amp;J$1,Data!$1:$1,0)-1)))</f>
        <v/>
      </c>
      <c r="K382" s="252" t="str">
        <f ca="1">IF(ISERROR(OFFSET(Data!$A$1,MATCH($D382,Data!$CG:$CG,0)-1,MATCH($E382&amp;"/"&amp;K$1,Data!$1:$1,0)-1))=TRUE,"",IF(OFFSET(Data!$A$1,MATCH($D382,Data!$CG:$CG,0)-1,MATCH($E382&amp;"/"&amp;K$1,Data!$1:$1,0)-1)=0,"",OFFSET(Data!$A$1,MATCH($D382,Data!$CG:$CG,0)-1,MATCH($E382&amp;"/"&amp;K$1,Data!$1:$1,0)-1)))</f>
        <v/>
      </c>
      <c r="L382" s="252" t="str">
        <f ca="1">IF(ISERROR(OFFSET(Data!$A$1,MATCH($D382,Data!$CG:$CG,0)-1,MATCH($E382&amp;"/"&amp;L$1,Data!$1:$1,0)-1))=TRUE,"",IF(OFFSET(Data!$A$1,MATCH($D382,Data!$CG:$CG,0)-1,MATCH($E382&amp;"/"&amp;L$1,Data!$1:$1,0)-1)=0,"",OFFSET(Data!$A$1,MATCH($D382,Data!$CG:$CG,0)-1,MATCH($E382&amp;"/"&amp;L$1,Data!$1:$1,0)-1)))</f>
        <v/>
      </c>
      <c r="M382" s="252" t="str">
        <f ca="1">IF(ISERROR(OFFSET(Data!$A$1,MATCH($D382,Data!$CG:$CG,0)-1,MATCH($E382&amp;"/"&amp;M$1,Data!$1:$1,0)-1))=TRUE,"",IF(OFFSET(Data!$A$1,MATCH($D382,Data!$CG:$CG,0)-1,MATCH($E382&amp;"/"&amp;M$1,Data!$1:$1,0)-1)=0,"",OFFSET(Data!$A$1,MATCH($D382,Data!$CG:$CG,0)-1,MATCH($E382&amp;"/"&amp;M$1,Data!$1:$1,0)-1)))</f>
        <v/>
      </c>
      <c r="N382" s="252" t="str">
        <f ca="1">IF(ISERROR(OFFSET(Data!$A$1,MATCH($D382,Data!$CG:$CG,0)-1,MATCH($E382&amp;"/"&amp;N$1,Data!$1:$1,0)-1))=TRUE,"",IF(OFFSET(Data!$A$1,MATCH($D382,Data!$CG:$CG,0)-1,MATCH($E382&amp;"/"&amp;N$1,Data!$1:$1,0)-1)=0,"",OFFSET(Data!$A$1,MATCH($D382,Data!$CG:$CG,0)-1,MATCH($E382&amp;"/"&amp;N$1,Data!$1:$1,0)-1)))</f>
        <v/>
      </c>
      <c r="O382" s="252" t="str">
        <f ca="1">IF(ISERROR(OFFSET(Data!$A$1,MATCH($D382,Data!$CG:$CG,0)-1,MATCH($E382&amp;"/"&amp;O$1,Data!$1:$1,0)-1))=TRUE,"",IF(OFFSET(Data!$A$1,MATCH($D382,Data!$CG:$CG,0)-1,MATCH($E382&amp;"/"&amp;O$1,Data!$1:$1,0)-1)=0,"",OFFSET(Data!$A$1,MATCH($D382,Data!$CG:$CG,0)-1,MATCH($E382&amp;"/"&amp;O$1,Data!$1:$1,0)-1)))</f>
        <v/>
      </c>
      <c r="P382" s="252" t="str">
        <f ca="1">IF(ISERROR(OFFSET(Data!$A$1,MATCH($D382,Data!$CG:$CG,0)-1,MATCH($E382&amp;"/"&amp;P$1,Data!$1:$1,0)-1))=TRUE,"",IF(OFFSET(Data!$A$1,MATCH($D382,Data!$CG:$CG,0)-1,MATCH($E382&amp;"/"&amp;P$1,Data!$1:$1,0)-1)=0,"",OFFSET(Data!$A$1,MATCH($D382,Data!$CG:$CG,0)-1,MATCH($E382&amp;"/"&amp;P$1,Data!$1:$1,0)-1)))</f>
        <v/>
      </c>
      <c r="Q382" s="252" t="str">
        <f ca="1">IF(ISERROR(OFFSET(Data!$A$1,MATCH($D382,Data!$CG:$CG,0)-1,MATCH($E382&amp;"/"&amp;Q$1,Data!$1:$1,0)-1))=TRUE,"",IF(OFFSET(Data!$A$1,MATCH($D382,Data!$CG:$CG,0)-1,MATCH($E382&amp;"/"&amp;Q$1,Data!$1:$1,0)-1)=0,"",OFFSET(Data!$A$1,MATCH($D382,Data!$CG:$CG,0)-1,MATCH($E382&amp;"/"&amp;Q$1,Data!$1:$1,0)-1)))</f>
        <v/>
      </c>
      <c r="R382" s="252" t="str">
        <f ca="1">IF(ISERROR(OFFSET(Data!$A$1,MATCH($D382,Data!$CG:$CG,0)-1,MATCH($E382&amp;"/"&amp;R$1,Data!$1:$1,0)-1))=TRUE,"",IF(OFFSET(Data!$A$1,MATCH($D382,Data!$CG:$CG,0)-1,MATCH($E382&amp;"/"&amp;R$1,Data!$1:$1,0)-1)=0,"",OFFSET(Data!$A$1,MATCH($D382,Data!$CG:$CG,0)-1,MATCH($E382&amp;"/"&amp;R$1,Data!$1:$1,0)-1)))</f>
        <v/>
      </c>
      <c r="S382" s="252" t="str">
        <f ca="1">IF(ISERROR(OFFSET(Data!$A$1,MATCH($D382,Data!$CG:$CG,0)-1,MATCH($E382&amp;"/"&amp;S$1,Data!$1:$1,0)-1))=TRUE,"",IF(OFFSET(Data!$A$1,MATCH($D382,Data!$CG:$CG,0)-1,MATCH($E382&amp;"/"&amp;S$1,Data!$1:$1,0)-1)=0,"",OFFSET(Data!$A$1,MATCH($D382,Data!$CG:$CG,0)-1,MATCH($E382&amp;"/"&amp;S$1,Data!$1:$1,0)-1)))</f>
        <v/>
      </c>
      <c r="T382" s="252" t="str">
        <f ca="1">IF(ISERROR(OFFSET(Data!$A$1,MATCH($D382,Data!$CG:$CG,0)-1,MATCH($E382&amp;"/"&amp;T$1,Data!$1:$1,0)-1))=TRUE,"",IF(OFFSET(Data!$A$1,MATCH($D382,Data!$CG:$CG,0)-1,MATCH($E382&amp;"/"&amp;T$1,Data!$1:$1,0)-1)=0,"",OFFSET(Data!$A$1,MATCH($D382,Data!$CG:$CG,0)-1,MATCH($E382&amp;"/"&amp;T$1,Data!$1:$1,0)-1)))</f>
        <v/>
      </c>
      <c r="U382" s="252" t="str">
        <f ca="1">IF(ISERROR(OFFSET(Data!$A$1,MATCH($D382,Data!$CG:$CG,0)-1,MATCH($E382&amp;"/"&amp;U$1,Data!$1:$1,0)-1))=TRUE,"",IF(OFFSET(Data!$A$1,MATCH($D382,Data!$CG:$CG,0)-1,MATCH($E382&amp;"/"&amp;U$1,Data!$1:$1,0)-1)=0,"",OFFSET(Data!$A$1,MATCH($D382,Data!$CG:$CG,0)-1,MATCH($E382&amp;"/"&amp;U$1,Data!$1:$1,0)-1)))</f>
        <v/>
      </c>
      <c r="V382" s="252" t="str">
        <f ca="1">IF(ISERROR(OFFSET(Data!$A$1,MATCH($D382,Data!$CG:$CG,0)-1,MATCH($E382&amp;"/"&amp;V$1,Data!$1:$1,0)-1))=TRUE,"",IF(OFFSET(Data!$A$1,MATCH($D382,Data!$CG:$CG,0)-1,MATCH($E382&amp;"/"&amp;V$1,Data!$1:$1,0)-1)=0,"",OFFSET(Data!$A$1,MATCH($D382,Data!$CG:$CG,0)-1,MATCH($E382&amp;"/"&amp;V$1,Data!$1:$1,0)-1)))</f>
        <v/>
      </c>
      <c r="W382" s="269" t="str">
        <f ca="1">IF(ISERROR(OFFSET(Data!$A$1,MATCH($D382,Data!$CG:$CG,0)-1,MATCH($E382&amp;"/"&amp;W$1,Data!$1:$1,0)-1))=TRUE,"",IF(OFFSET(Data!$A$1,MATCH($D382,Data!$CG:$CG,0)-1,MATCH($E382&amp;"/"&amp;W$1,Data!$1:$1,0)-1)=0,"",OFFSET(Data!$A$1,MATCH($D382,Data!$CG:$CG,0)-1,MATCH($E382&amp;"/"&amp;W$1,Data!$1:$1,0)-1)))</f>
        <v/>
      </c>
      <c r="X382" s="252" t="str">
        <f ca="1">IF(ISERROR(OFFSET(Data!$A$1,MATCH($D382,Data!$CG:$CG,0)-1,MATCH($E382&amp;"/"&amp;X$1,Data!$1:$1,0)-1))=TRUE,"",IF(OFFSET(Data!$A$1,MATCH($D382,Data!$CG:$CG,0)-1,MATCH($E382&amp;"/"&amp;X$1,Data!$1:$1,0)-1)=0,"",OFFSET(Data!$A$1,MATCH($D382,Data!$CG:$CG,0)-1,MATCH($E382&amp;"/"&amp;X$1,Data!$1:$1,0)-1)))</f>
        <v/>
      </c>
      <c r="Y382" s="252" t="str">
        <f ca="1">IF(ISERROR(OFFSET(Data!$A$1,MATCH($D382,Data!$CG:$CG,0)-1,MATCH($E382&amp;"/"&amp;Y$1,Data!$1:$1,0)-1))=TRUE,"",IF(OFFSET(Data!$A$1,MATCH($D382,Data!$CG:$CG,0)-1,MATCH($E382&amp;"/"&amp;Y$1,Data!$1:$1,0)-1)=0,"",OFFSET(Data!$A$1,MATCH($D382,Data!$CG:$CG,0)-1,MATCH($E382&amp;"/"&amp;Y$1,Data!$1:$1,0)-1)))</f>
        <v/>
      </c>
      <c r="Z382" s="252" t="str">
        <f ca="1">IF(ISERROR(OFFSET(Data!$A$1,MATCH($D382,Data!$CG:$CG,0)-1,MATCH($E382&amp;"/"&amp;Z$1,Data!$1:$1,0)-1))=TRUE,"",IF(OFFSET(Data!$A$1,MATCH($D382,Data!$CG:$CG,0)-1,MATCH($E382&amp;"/"&amp;Z$1,Data!$1:$1,0)-1)=0,"",OFFSET(Data!$A$1,MATCH($D382,Data!$CG:$CG,0)-1,MATCH($E382&amp;"/"&amp;Z$1,Data!$1:$1,0)-1)))</f>
        <v/>
      </c>
      <c r="AA382" s="252" t="str">
        <f ca="1">IF(ISERROR(OFFSET(Data!$A$1,MATCH($D382,Data!$CG:$CG,0)-1,MATCH($E382&amp;"/"&amp;AA$1,Data!$1:$1,0)-1))=TRUE,"",IF(OFFSET(Data!$A$1,MATCH($D382,Data!$CG:$CG,0)-1,MATCH($E382&amp;"/"&amp;AA$1,Data!$1:$1,0)-1)=0,"",OFFSET(Data!$A$1,MATCH($D382,Data!$CG:$CG,0)-1,MATCH($E382&amp;"/"&amp;AA$1,Data!$1:$1,0)-1)))</f>
        <v/>
      </c>
      <c r="AB382" s="252" t="str">
        <f ca="1">IF(ISERROR(OFFSET(Data!$A$1,MATCH($D382,Data!$CG:$CG,0)-1,MATCH($E382&amp;"/"&amp;AB$1,Data!$1:$1,0)-1))=TRUE,"",IF(OFFSET(Data!$A$1,MATCH($D382,Data!$CG:$CG,0)-1,MATCH($E382&amp;"/"&amp;AB$1,Data!$1:$1,0)-1)=0,"",OFFSET(Data!$A$1,MATCH($D382,Data!$CG:$CG,0)-1,MATCH($E382&amp;"/"&amp;AB$1,Data!$1:$1,0)-1)))</f>
        <v/>
      </c>
      <c r="AC382" s="252" t="str">
        <f ca="1">IF(ISERROR(OFFSET(Data!$A$1,MATCH($D382,Data!$CG:$CG,0)-1,MATCH($E382&amp;"/"&amp;AC$1,Data!$1:$1,0)-1))=TRUE,"",IF(OFFSET(Data!$A$1,MATCH($D382,Data!$CG:$CG,0)-1,MATCH($E382&amp;"/"&amp;AC$1,Data!$1:$1,0)-1)=0,"",OFFSET(Data!$A$1,MATCH($D382,Data!$CG:$CG,0)-1,MATCH($E382&amp;"/"&amp;AC$1,Data!$1:$1,0)-1)))</f>
        <v/>
      </c>
      <c r="AD382" s="252" t="str">
        <f ca="1">IF(ISERROR(OFFSET(Data!$A$1,MATCH($D382,Data!$CG:$CG,0)-1,MATCH($E382&amp;"/"&amp;AD$1,Data!$1:$1,0)-1))=TRUE,"",IF(OFFSET(Data!$A$1,MATCH($D382,Data!$CG:$CG,0)-1,MATCH($E382&amp;"/"&amp;AD$1,Data!$1:$1,0)-1)=0,"",OFFSET(Data!$A$1,MATCH($D382,Data!$CG:$CG,0)-1,MATCH($E382&amp;"/"&amp;AD$1,Data!$1:$1,0)-1)))</f>
        <v/>
      </c>
      <c r="AE382" s="252" t="str">
        <f ca="1">IF(ISERROR(OFFSET(Data!$A$1,MATCH($D382,Data!$CG:$CG,0)-1,MATCH($E382&amp;"/"&amp;AE$1,Data!$1:$1,0)-1))=TRUE,"",IF(OFFSET(Data!$A$1,MATCH($D382,Data!$CG:$CG,0)-1,MATCH($E382&amp;"/"&amp;AE$1,Data!$1:$1,0)-1)=0,"",OFFSET(Data!$A$1,MATCH($D382,Data!$CG:$CG,0)-1,MATCH($E382&amp;"/"&amp;AE$1,Data!$1:$1,0)-1)))</f>
        <v/>
      </c>
      <c r="AF382" s="253" t="str">
        <f ca="1">IF(ISERROR(OFFSET(Data!$A$1,MATCH($D382,Data!$CG:$CG,0)-1,MATCH($E382&amp;"/"&amp;AF$1,Data!$1:$1,0)-1))=TRUE,"",IF(OFFSET(Data!$A$1,MATCH($D382,Data!$CG:$CG,0)-1,MATCH($E382&amp;"/"&amp;AF$1,Data!$1:$1,0)-1)=0,"",OFFSET(Data!$A$1,MATCH($D382,Data!$CG:$CG,0)-1,MATCH($E382&amp;"/"&amp;AF$1,Data!$1:$1,0)-1)))</f>
        <v/>
      </c>
      <c r="AG382" s="188">
        <f t="shared" ca="1" si="9"/>
        <v>0</v>
      </c>
      <c r="AH382" s="208">
        <f ca="1">SUM(AG379:AG382)</f>
        <v>0</v>
      </c>
    </row>
    <row r="383" spans="1:34" ht="15.75" hidden="1" customHeight="1" thickBot="1" x14ac:dyDescent="0.3">
      <c r="A383" s="447"/>
      <c r="B383" s="470"/>
      <c r="C383" s="473"/>
      <c r="D383" s="52" t="e">
        <f>IF(C383&lt;&gt;"",C383,D382)</f>
        <v>#N/A</v>
      </c>
      <c r="E383" s="53" t="s">
        <v>25</v>
      </c>
      <c r="F383" s="255" t="str">
        <f ca="1">IF(ISERROR(OFFSET(Data!$A$1,MATCH($D383,Data!$CG:$CG,0)-1,MATCH($E383&amp;"/"&amp;F$1,Data!$1:$1,0)-1))=TRUE,"",IF(OFFSET(Data!$A$1,MATCH($D383,Data!$CG:$CG,0)-1,MATCH($E383&amp;"/"&amp;F$1,Data!$1:$1,0)-1)=0,"",OFFSET(Data!$A$1,MATCH($D383,Data!$CG:$CG,0)-1,MATCH($E383&amp;"/"&amp;F$1,Data!$1:$1,0)-1)))</f>
        <v/>
      </c>
      <c r="G383" s="256" t="str">
        <f ca="1">IF(ISERROR(OFFSET(Data!$A$1,MATCH($D383,Data!$CG:$CG,0)-1,MATCH($E383&amp;"/"&amp;G$1,Data!$1:$1,0)-1))=TRUE,"",IF(OFFSET(Data!$A$1,MATCH($D383,Data!$CG:$CG,0)-1,MATCH($E383&amp;"/"&amp;G$1,Data!$1:$1,0)-1)=0,"",OFFSET(Data!$A$1,MATCH($D383,Data!$CG:$CG,0)-1,MATCH($E383&amp;"/"&amp;G$1,Data!$1:$1,0)-1)))</f>
        <v/>
      </c>
      <c r="H383" s="256" t="str">
        <f ca="1">IF(ISERROR(OFFSET(Data!$A$1,MATCH($D383,Data!$CG:$CG,0)-1,MATCH($E383&amp;"/"&amp;H$1,Data!$1:$1,0)-1))=TRUE,"",IF(OFFSET(Data!$A$1,MATCH($D383,Data!$CG:$CG,0)-1,MATCH($E383&amp;"/"&amp;H$1,Data!$1:$1,0)-1)=0,"",OFFSET(Data!$A$1,MATCH($D383,Data!$CG:$CG,0)-1,MATCH($E383&amp;"/"&amp;H$1,Data!$1:$1,0)-1)))</f>
        <v/>
      </c>
      <c r="I383" s="256" t="str">
        <f ca="1">IF(ISERROR(OFFSET(Data!$A$1,MATCH($D383,Data!$CG:$CG,0)-1,MATCH($E383&amp;"/"&amp;I$1,Data!$1:$1,0)-1))=TRUE,"",IF(OFFSET(Data!$A$1,MATCH($D383,Data!$CG:$CG,0)-1,MATCH($E383&amp;"/"&amp;I$1,Data!$1:$1,0)-1)=0,"",OFFSET(Data!$A$1,MATCH($D383,Data!$CG:$CG,0)-1,MATCH($E383&amp;"/"&amp;I$1,Data!$1:$1,0)-1)))</f>
        <v/>
      </c>
      <c r="J383" s="256" t="str">
        <f ca="1">IF(ISERROR(OFFSET(Data!$A$1,MATCH($D383,Data!$CG:$CG,0)-1,MATCH($E383&amp;"/"&amp;J$1,Data!$1:$1,0)-1))=TRUE,"",IF(OFFSET(Data!$A$1,MATCH($D383,Data!$CG:$CG,0)-1,MATCH($E383&amp;"/"&amp;J$1,Data!$1:$1,0)-1)=0,"",OFFSET(Data!$A$1,MATCH($D383,Data!$CG:$CG,0)-1,MATCH($E383&amp;"/"&amp;J$1,Data!$1:$1,0)-1)))</f>
        <v/>
      </c>
      <c r="K383" s="256" t="str">
        <f ca="1">IF(ISERROR(OFFSET(Data!$A$1,MATCH($D383,Data!$CG:$CG,0)-1,MATCH($E383&amp;"/"&amp;K$1,Data!$1:$1,0)-1))=TRUE,"",IF(OFFSET(Data!$A$1,MATCH($D383,Data!$CG:$CG,0)-1,MATCH($E383&amp;"/"&amp;K$1,Data!$1:$1,0)-1)=0,"",OFFSET(Data!$A$1,MATCH($D383,Data!$CG:$CG,0)-1,MATCH($E383&amp;"/"&amp;K$1,Data!$1:$1,0)-1)))</f>
        <v/>
      </c>
      <c r="L383" s="256" t="str">
        <f ca="1">IF(ISERROR(OFFSET(Data!$A$1,MATCH($D383,Data!$CG:$CG,0)-1,MATCH($E383&amp;"/"&amp;L$1,Data!$1:$1,0)-1))=TRUE,"",IF(OFFSET(Data!$A$1,MATCH($D383,Data!$CG:$CG,0)-1,MATCH($E383&amp;"/"&amp;L$1,Data!$1:$1,0)-1)=0,"",OFFSET(Data!$A$1,MATCH($D383,Data!$CG:$CG,0)-1,MATCH($E383&amp;"/"&amp;L$1,Data!$1:$1,0)-1)))</f>
        <v/>
      </c>
      <c r="M383" s="256" t="str">
        <f ca="1">IF(ISERROR(OFFSET(Data!$A$1,MATCH($D383,Data!$CG:$CG,0)-1,MATCH($E383&amp;"/"&amp;M$1,Data!$1:$1,0)-1))=TRUE,"",IF(OFFSET(Data!$A$1,MATCH($D383,Data!$CG:$CG,0)-1,MATCH($E383&amp;"/"&amp;M$1,Data!$1:$1,0)-1)=0,"",OFFSET(Data!$A$1,MATCH($D383,Data!$CG:$CG,0)-1,MATCH($E383&amp;"/"&amp;M$1,Data!$1:$1,0)-1)))</f>
        <v/>
      </c>
      <c r="N383" s="256" t="str">
        <f ca="1">IF(ISERROR(OFFSET(Data!$A$1,MATCH($D383,Data!$CG:$CG,0)-1,MATCH($E383&amp;"/"&amp;N$1,Data!$1:$1,0)-1))=TRUE,"",IF(OFFSET(Data!$A$1,MATCH($D383,Data!$CG:$CG,0)-1,MATCH($E383&amp;"/"&amp;N$1,Data!$1:$1,0)-1)=0,"",OFFSET(Data!$A$1,MATCH($D383,Data!$CG:$CG,0)-1,MATCH($E383&amp;"/"&amp;N$1,Data!$1:$1,0)-1)))</f>
        <v/>
      </c>
      <c r="O383" s="256" t="str">
        <f ca="1">IF(ISERROR(OFFSET(Data!$A$1,MATCH($D383,Data!$CG:$CG,0)-1,MATCH($E383&amp;"/"&amp;O$1,Data!$1:$1,0)-1))=TRUE,"",IF(OFFSET(Data!$A$1,MATCH($D383,Data!$CG:$CG,0)-1,MATCH($E383&amp;"/"&amp;O$1,Data!$1:$1,0)-1)=0,"",OFFSET(Data!$A$1,MATCH($D383,Data!$CG:$CG,0)-1,MATCH($E383&amp;"/"&amp;O$1,Data!$1:$1,0)-1)))</f>
        <v/>
      </c>
      <c r="P383" s="256" t="str">
        <f ca="1">IF(ISERROR(OFFSET(Data!$A$1,MATCH($D383,Data!$CG:$CG,0)-1,MATCH($E383&amp;"/"&amp;P$1,Data!$1:$1,0)-1))=TRUE,"",IF(OFFSET(Data!$A$1,MATCH($D383,Data!$CG:$CG,0)-1,MATCH($E383&amp;"/"&amp;P$1,Data!$1:$1,0)-1)=0,"",OFFSET(Data!$A$1,MATCH($D383,Data!$CG:$CG,0)-1,MATCH($E383&amp;"/"&amp;P$1,Data!$1:$1,0)-1)))</f>
        <v/>
      </c>
      <c r="Q383" s="256" t="str">
        <f ca="1">IF(ISERROR(OFFSET(Data!$A$1,MATCH($D383,Data!$CG:$CG,0)-1,MATCH($E383&amp;"/"&amp;Q$1,Data!$1:$1,0)-1))=TRUE,"",IF(OFFSET(Data!$A$1,MATCH($D383,Data!$CG:$CG,0)-1,MATCH($E383&amp;"/"&amp;Q$1,Data!$1:$1,0)-1)=0,"",OFFSET(Data!$A$1,MATCH($D383,Data!$CG:$CG,0)-1,MATCH($E383&amp;"/"&amp;Q$1,Data!$1:$1,0)-1)))</f>
        <v/>
      </c>
      <c r="R383" s="256" t="str">
        <f ca="1">IF(ISERROR(OFFSET(Data!$A$1,MATCH($D383,Data!$CG:$CG,0)-1,MATCH($E383&amp;"/"&amp;R$1,Data!$1:$1,0)-1))=TRUE,"",IF(OFFSET(Data!$A$1,MATCH($D383,Data!$CG:$CG,0)-1,MATCH($E383&amp;"/"&amp;R$1,Data!$1:$1,0)-1)=0,"",OFFSET(Data!$A$1,MATCH($D383,Data!$CG:$CG,0)-1,MATCH($E383&amp;"/"&amp;R$1,Data!$1:$1,0)-1)))</f>
        <v/>
      </c>
      <c r="S383" s="256" t="str">
        <f ca="1">IF(ISERROR(OFFSET(Data!$A$1,MATCH($D383,Data!$CG:$CG,0)-1,MATCH($E383&amp;"/"&amp;S$1,Data!$1:$1,0)-1))=TRUE,"",IF(OFFSET(Data!$A$1,MATCH($D383,Data!$CG:$CG,0)-1,MATCH($E383&amp;"/"&amp;S$1,Data!$1:$1,0)-1)=0,"",OFFSET(Data!$A$1,MATCH($D383,Data!$CG:$CG,0)-1,MATCH($E383&amp;"/"&amp;S$1,Data!$1:$1,0)-1)))</f>
        <v/>
      </c>
      <c r="T383" s="256" t="str">
        <f ca="1">IF(ISERROR(OFFSET(Data!$A$1,MATCH($D383,Data!$CG:$CG,0)-1,MATCH($E383&amp;"/"&amp;T$1,Data!$1:$1,0)-1))=TRUE,"",IF(OFFSET(Data!$A$1,MATCH($D383,Data!$CG:$CG,0)-1,MATCH($E383&amp;"/"&amp;T$1,Data!$1:$1,0)-1)=0,"",OFFSET(Data!$A$1,MATCH($D383,Data!$CG:$CG,0)-1,MATCH($E383&amp;"/"&amp;T$1,Data!$1:$1,0)-1)))</f>
        <v/>
      </c>
      <c r="U383" s="256" t="str">
        <f ca="1">IF(ISERROR(OFFSET(Data!$A$1,MATCH($D383,Data!$CG:$CG,0)-1,MATCH($E383&amp;"/"&amp;U$1,Data!$1:$1,0)-1))=TRUE,"",IF(OFFSET(Data!$A$1,MATCH($D383,Data!$CG:$CG,0)-1,MATCH($E383&amp;"/"&amp;U$1,Data!$1:$1,0)-1)=0,"",OFFSET(Data!$A$1,MATCH($D383,Data!$CG:$CG,0)-1,MATCH($E383&amp;"/"&amp;U$1,Data!$1:$1,0)-1)))</f>
        <v/>
      </c>
      <c r="V383" s="256" t="str">
        <f ca="1">IF(ISERROR(OFFSET(Data!$A$1,MATCH($D383,Data!$CG:$CG,0)-1,MATCH($E383&amp;"/"&amp;V$1,Data!$1:$1,0)-1))=TRUE,"",IF(OFFSET(Data!$A$1,MATCH($D383,Data!$CG:$CG,0)-1,MATCH($E383&amp;"/"&amp;V$1,Data!$1:$1,0)-1)=0,"",OFFSET(Data!$A$1,MATCH($D383,Data!$CG:$CG,0)-1,MATCH($E383&amp;"/"&amp;V$1,Data!$1:$1,0)-1)))</f>
        <v/>
      </c>
      <c r="W383" s="257" t="str">
        <f ca="1">IF(ISERROR(OFFSET(Data!$A$1,MATCH($D383,Data!$CG:$CG,0)-1,MATCH($E383&amp;"/"&amp;W$1,Data!$1:$1,0)-1))=TRUE,"",IF(OFFSET(Data!$A$1,MATCH($D383,Data!$CG:$CG,0)-1,MATCH($E383&amp;"/"&amp;W$1,Data!$1:$1,0)-1)=0,"",OFFSET(Data!$A$1,MATCH($D383,Data!$CG:$CG,0)-1,MATCH($E383&amp;"/"&amp;W$1,Data!$1:$1,0)-1)))</f>
        <v/>
      </c>
      <c r="X383" s="256" t="str">
        <f ca="1">IF(ISERROR(OFFSET(Data!$A$1,MATCH($D383,Data!$CG:$CG,0)-1,MATCH($E383&amp;"/"&amp;X$1,Data!$1:$1,0)-1))=TRUE,"",IF(OFFSET(Data!$A$1,MATCH($D383,Data!$CG:$CG,0)-1,MATCH($E383&amp;"/"&amp;X$1,Data!$1:$1,0)-1)=0,"",OFFSET(Data!$A$1,MATCH($D383,Data!$CG:$CG,0)-1,MATCH($E383&amp;"/"&amp;X$1,Data!$1:$1,0)-1)))</f>
        <v/>
      </c>
      <c r="Y383" s="256" t="str">
        <f ca="1">IF(ISERROR(OFFSET(Data!$A$1,MATCH($D383,Data!$CG:$CG,0)-1,MATCH($E383&amp;"/"&amp;Y$1,Data!$1:$1,0)-1))=TRUE,"",IF(OFFSET(Data!$A$1,MATCH($D383,Data!$CG:$CG,0)-1,MATCH($E383&amp;"/"&amp;Y$1,Data!$1:$1,0)-1)=0,"",OFFSET(Data!$A$1,MATCH($D383,Data!$CG:$CG,0)-1,MATCH($E383&amp;"/"&amp;Y$1,Data!$1:$1,0)-1)))</f>
        <v/>
      </c>
      <c r="Z383" s="256" t="str">
        <f ca="1">IF(ISERROR(OFFSET(Data!$A$1,MATCH($D383,Data!$CG:$CG,0)-1,MATCH($E383&amp;"/"&amp;Z$1,Data!$1:$1,0)-1))=TRUE,"",IF(OFFSET(Data!$A$1,MATCH($D383,Data!$CG:$CG,0)-1,MATCH($E383&amp;"/"&amp;Z$1,Data!$1:$1,0)-1)=0,"",OFFSET(Data!$A$1,MATCH($D383,Data!$CG:$CG,0)-1,MATCH($E383&amp;"/"&amp;Z$1,Data!$1:$1,0)-1)))</f>
        <v/>
      </c>
      <c r="AA383" s="256" t="str">
        <f ca="1">IF(ISERROR(OFFSET(Data!$A$1,MATCH($D383,Data!$CG:$CG,0)-1,MATCH($E383&amp;"/"&amp;AA$1,Data!$1:$1,0)-1))=TRUE,"",IF(OFFSET(Data!$A$1,MATCH($D383,Data!$CG:$CG,0)-1,MATCH($E383&amp;"/"&amp;AA$1,Data!$1:$1,0)-1)=0,"",OFFSET(Data!$A$1,MATCH($D383,Data!$CG:$CG,0)-1,MATCH($E383&amp;"/"&amp;AA$1,Data!$1:$1,0)-1)))</f>
        <v/>
      </c>
      <c r="AB383" s="256" t="str">
        <f ca="1">IF(ISERROR(OFFSET(Data!$A$1,MATCH($D383,Data!$CG:$CG,0)-1,MATCH($E383&amp;"/"&amp;AB$1,Data!$1:$1,0)-1))=TRUE,"",IF(OFFSET(Data!$A$1,MATCH($D383,Data!$CG:$CG,0)-1,MATCH($E383&amp;"/"&amp;AB$1,Data!$1:$1,0)-1)=0,"",OFFSET(Data!$A$1,MATCH($D383,Data!$CG:$CG,0)-1,MATCH($E383&amp;"/"&amp;AB$1,Data!$1:$1,0)-1)))</f>
        <v/>
      </c>
      <c r="AC383" s="256" t="str">
        <f ca="1">IF(ISERROR(OFFSET(Data!$A$1,MATCH($D383,Data!$CG:$CG,0)-1,MATCH($E383&amp;"/"&amp;AC$1,Data!$1:$1,0)-1))=TRUE,"",IF(OFFSET(Data!$A$1,MATCH($D383,Data!$CG:$CG,0)-1,MATCH($E383&amp;"/"&amp;AC$1,Data!$1:$1,0)-1)=0,"",OFFSET(Data!$A$1,MATCH($D383,Data!$CG:$CG,0)-1,MATCH($E383&amp;"/"&amp;AC$1,Data!$1:$1,0)-1)))</f>
        <v/>
      </c>
      <c r="AD383" s="256" t="str">
        <f ca="1">IF(ISERROR(OFFSET(Data!$A$1,MATCH($D383,Data!$CG:$CG,0)-1,MATCH($E383&amp;"/"&amp;AD$1,Data!$1:$1,0)-1))=TRUE,"",IF(OFFSET(Data!$A$1,MATCH($D383,Data!$CG:$CG,0)-1,MATCH($E383&amp;"/"&amp;AD$1,Data!$1:$1,0)-1)=0,"",OFFSET(Data!$A$1,MATCH($D383,Data!$CG:$CG,0)-1,MATCH($E383&amp;"/"&amp;AD$1,Data!$1:$1,0)-1)))</f>
        <v/>
      </c>
      <c r="AE383" s="256" t="str">
        <f ca="1">IF(ISERROR(OFFSET(Data!$A$1,MATCH($D383,Data!$CG:$CG,0)-1,MATCH($E383&amp;"/"&amp;AE$1,Data!$1:$1,0)-1))=TRUE,"",IF(OFFSET(Data!$A$1,MATCH($D383,Data!$CG:$CG,0)-1,MATCH($E383&amp;"/"&amp;AE$1,Data!$1:$1,0)-1)=0,"",OFFSET(Data!$A$1,MATCH($D383,Data!$CG:$CG,0)-1,MATCH($E383&amp;"/"&amp;AE$1,Data!$1:$1,0)-1)))</f>
        <v/>
      </c>
      <c r="AF383" s="258" t="str">
        <f ca="1">IF(ISERROR(OFFSET(Data!$A$1,MATCH($D383,Data!$CG:$CG,0)-1,MATCH($E383&amp;"/"&amp;AF$1,Data!$1:$1,0)-1))=TRUE,"",IF(OFFSET(Data!$A$1,MATCH($D383,Data!$CG:$CG,0)-1,MATCH($E383&amp;"/"&amp;AF$1,Data!$1:$1,0)-1)=0,"",OFFSET(Data!$A$1,MATCH($D383,Data!$CG:$CG,0)-1,MATCH($E383&amp;"/"&amp;AF$1,Data!$1:$1,0)-1)))</f>
        <v/>
      </c>
      <c r="AG383" s="197">
        <f t="shared" ca="1" si="9"/>
        <v>0</v>
      </c>
      <c r="AH383" s="209">
        <f ca="1">SUM(AG379:AG383)</f>
        <v>0</v>
      </c>
    </row>
    <row r="384" spans="1:34" ht="15" hidden="1" customHeight="1" x14ac:dyDescent="0.25">
      <c r="A384" s="445">
        <v>76</v>
      </c>
      <c r="B384" s="468" t="e">
        <f>INDEX(Data!CI:CI,MATCH("M"&amp;A384,Data!A:A,0))</f>
        <v>#N/A</v>
      </c>
      <c r="C384" s="471" t="e">
        <f>INDEX(Data!CG:CG,MATCH("M"&amp;A384,Data!A:A,0))</f>
        <v>#N/A</v>
      </c>
      <c r="D384" s="48" t="e">
        <f>IF(C384&lt;&gt;"",C384,#REF!)</f>
        <v>#N/A</v>
      </c>
      <c r="E384" s="49" t="s">
        <v>21</v>
      </c>
      <c r="F384" s="271" t="str">
        <f ca="1">IF(ISERROR(OFFSET(Data!$A$1,MATCH($D384,Data!$CG:$CG,0)-1,MATCH($E384&amp;"/"&amp;F$1,Data!$1:$1,0)-1))=TRUE,"",IF(OFFSET(Data!$A$1,MATCH($D384,Data!$CG:$CG,0)-1,MATCH($E384&amp;"/"&amp;F$1,Data!$1:$1,0)-1)=0,"",OFFSET(Data!$A$1,MATCH($D384,Data!$CG:$CG,0)-1,MATCH($E384&amp;"/"&amp;F$1,Data!$1:$1,0)-1)))</f>
        <v/>
      </c>
      <c r="G384" s="250" t="str">
        <f ca="1">IF(ISERROR(OFFSET(Data!$A$1,MATCH($D384,Data!$CG:$CG,0)-1,MATCH($E384&amp;"/"&amp;G$1,Data!$1:$1,0)-1))=TRUE,"",IF(OFFSET(Data!$A$1,MATCH($D384,Data!$CG:$CG,0)-1,MATCH($E384&amp;"/"&amp;G$1,Data!$1:$1,0)-1)=0,"",OFFSET(Data!$A$1,MATCH($D384,Data!$CG:$CG,0)-1,MATCH($E384&amp;"/"&amp;G$1,Data!$1:$1,0)-1)))</f>
        <v/>
      </c>
      <c r="H384" s="250" t="str">
        <f ca="1">IF(ISERROR(OFFSET(Data!$A$1,MATCH($D384,Data!$CG:$CG,0)-1,MATCH($E384&amp;"/"&amp;H$1,Data!$1:$1,0)-1))=TRUE,"",IF(OFFSET(Data!$A$1,MATCH($D384,Data!$CG:$CG,0)-1,MATCH($E384&amp;"/"&amp;H$1,Data!$1:$1,0)-1)=0,"",OFFSET(Data!$A$1,MATCH($D384,Data!$CG:$CG,0)-1,MATCH($E384&amp;"/"&amp;H$1,Data!$1:$1,0)-1)))</f>
        <v/>
      </c>
      <c r="I384" s="250" t="str">
        <f ca="1">IF(ISERROR(OFFSET(Data!$A$1,MATCH($D384,Data!$CG:$CG,0)-1,MATCH($E384&amp;"/"&amp;I$1,Data!$1:$1,0)-1))=TRUE,"",IF(OFFSET(Data!$A$1,MATCH($D384,Data!$CG:$CG,0)-1,MATCH($E384&amp;"/"&amp;I$1,Data!$1:$1,0)-1)=0,"",OFFSET(Data!$A$1,MATCH($D384,Data!$CG:$CG,0)-1,MATCH($E384&amp;"/"&amp;I$1,Data!$1:$1,0)-1)))</f>
        <v/>
      </c>
      <c r="J384" s="250" t="str">
        <f ca="1">IF(ISERROR(OFFSET(Data!$A$1,MATCH($D384,Data!$CG:$CG,0)-1,MATCH($E384&amp;"/"&amp;J$1,Data!$1:$1,0)-1))=TRUE,"",IF(OFFSET(Data!$A$1,MATCH($D384,Data!$CG:$CG,0)-1,MATCH($E384&amp;"/"&amp;J$1,Data!$1:$1,0)-1)=0,"",OFFSET(Data!$A$1,MATCH($D384,Data!$CG:$CG,0)-1,MATCH($E384&amp;"/"&amp;J$1,Data!$1:$1,0)-1)))</f>
        <v/>
      </c>
      <c r="K384" s="250" t="str">
        <f ca="1">IF(ISERROR(OFFSET(Data!$A$1,MATCH($D384,Data!$CG:$CG,0)-1,MATCH($E384&amp;"/"&amp;K$1,Data!$1:$1,0)-1))=TRUE,"",IF(OFFSET(Data!$A$1,MATCH($D384,Data!$CG:$CG,0)-1,MATCH($E384&amp;"/"&amp;K$1,Data!$1:$1,0)-1)=0,"",OFFSET(Data!$A$1,MATCH($D384,Data!$CG:$CG,0)-1,MATCH($E384&amp;"/"&amp;K$1,Data!$1:$1,0)-1)))</f>
        <v/>
      </c>
      <c r="L384" s="250" t="str">
        <f ca="1">IF(ISERROR(OFFSET(Data!$A$1,MATCH($D384,Data!$CG:$CG,0)-1,MATCH($E384&amp;"/"&amp;L$1,Data!$1:$1,0)-1))=TRUE,"",IF(OFFSET(Data!$A$1,MATCH($D384,Data!$CG:$CG,0)-1,MATCH($E384&amp;"/"&amp;L$1,Data!$1:$1,0)-1)=0,"",OFFSET(Data!$A$1,MATCH($D384,Data!$CG:$CG,0)-1,MATCH($E384&amp;"/"&amp;L$1,Data!$1:$1,0)-1)))</f>
        <v/>
      </c>
      <c r="M384" s="250" t="str">
        <f ca="1">IF(ISERROR(OFFSET(Data!$A$1,MATCH($D384,Data!$CG:$CG,0)-1,MATCH($E384&amp;"/"&amp;M$1,Data!$1:$1,0)-1))=TRUE,"",IF(OFFSET(Data!$A$1,MATCH($D384,Data!$CG:$CG,0)-1,MATCH($E384&amp;"/"&amp;M$1,Data!$1:$1,0)-1)=0,"",OFFSET(Data!$A$1,MATCH($D384,Data!$CG:$CG,0)-1,MATCH($E384&amp;"/"&amp;M$1,Data!$1:$1,0)-1)))</f>
        <v/>
      </c>
      <c r="N384" s="250" t="str">
        <f ca="1">IF(ISERROR(OFFSET(Data!$A$1,MATCH($D384,Data!$CG:$CG,0)-1,MATCH($E384&amp;"/"&amp;N$1,Data!$1:$1,0)-1))=TRUE,"",IF(OFFSET(Data!$A$1,MATCH($D384,Data!$CG:$CG,0)-1,MATCH($E384&amp;"/"&amp;N$1,Data!$1:$1,0)-1)=0,"",OFFSET(Data!$A$1,MATCH($D384,Data!$CG:$CG,0)-1,MATCH($E384&amp;"/"&amp;N$1,Data!$1:$1,0)-1)))</f>
        <v/>
      </c>
      <c r="O384" s="250" t="str">
        <f ca="1">IF(ISERROR(OFFSET(Data!$A$1,MATCH($D384,Data!$CG:$CG,0)-1,MATCH($E384&amp;"/"&amp;O$1,Data!$1:$1,0)-1))=TRUE,"",IF(OFFSET(Data!$A$1,MATCH($D384,Data!$CG:$CG,0)-1,MATCH($E384&amp;"/"&amp;O$1,Data!$1:$1,0)-1)=0,"",OFFSET(Data!$A$1,MATCH($D384,Data!$CG:$CG,0)-1,MATCH($E384&amp;"/"&amp;O$1,Data!$1:$1,0)-1)))</f>
        <v/>
      </c>
      <c r="P384" s="250" t="str">
        <f ca="1">IF(ISERROR(OFFSET(Data!$A$1,MATCH($D384,Data!$CG:$CG,0)-1,MATCH($E384&amp;"/"&amp;P$1,Data!$1:$1,0)-1))=TRUE,"",IF(OFFSET(Data!$A$1,MATCH($D384,Data!$CG:$CG,0)-1,MATCH($E384&amp;"/"&amp;P$1,Data!$1:$1,0)-1)=0,"",OFFSET(Data!$A$1,MATCH($D384,Data!$CG:$CG,0)-1,MATCH($E384&amp;"/"&amp;P$1,Data!$1:$1,0)-1)))</f>
        <v/>
      </c>
      <c r="Q384" s="250" t="str">
        <f ca="1">IF(ISERROR(OFFSET(Data!$A$1,MATCH($D384,Data!$CG:$CG,0)-1,MATCH($E384&amp;"/"&amp;Q$1,Data!$1:$1,0)-1))=TRUE,"",IF(OFFSET(Data!$A$1,MATCH($D384,Data!$CG:$CG,0)-1,MATCH($E384&amp;"/"&amp;Q$1,Data!$1:$1,0)-1)=0,"",OFFSET(Data!$A$1,MATCH($D384,Data!$CG:$CG,0)-1,MATCH($E384&amp;"/"&amp;Q$1,Data!$1:$1,0)-1)))</f>
        <v/>
      </c>
      <c r="R384" s="250" t="str">
        <f ca="1">IF(ISERROR(OFFSET(Data!$A$1,MATCH($D384,Data!$CG:$CG,0)-1,MATCH($E384&amp;"/"&amp;R$1,Data!$1:$1,0)-1))=TRUE,"",IF(OFFSET(Data!$A$1,MATCH($D384,Data!$CG:$CG,0)-1,MATCH($E384&amp;"/"&amp;R$1,Data!$1:$1,0)-1)=0,"",OFFSET(Data!$A$1,MATCH($D384,Data!$CG:$CG,0)-1,MATCH($E384&amp;"/"&amp;R$1,Data!$1:$1,0)-1)))</f>
        <v/>
      </c>
      <c r="S384" s="250" t="str">
        <f ca="1">IF(ISERROR(OFFSET(Data!$A$1,MATCH($D384,Data!$CG:$CG,0)-1,MATCH($E384&amp;"/"&amp;S$1,Data!$1:$1,0)-1))=TRUE,"",IF(OFFSET(Data!$A$1,MATCH($D384,Data!$CG:$CG,0)-1,MATCH($E384&amp;"/"&amp;S$1,Data!$1:$1,0)-1)=0,"",OFFSET(Data!$A$1,MATCH($D384,Data!$CG:$CG,0)-1,MATCH($E384&amp;"/"&amp;S$1,Data!$1:$1,0)-1)))</f>
        <v/>
      </c>
      <c r="T384" s="250" t="str">
        <f ca="1">IF(ISERROR(OFFSET(Data!$A$1,MATCH($D384,Data!$CG:$CG,0)-1,MATCH($E384&amp;"/"&amp;T$1,Data!$1:$1,0)-1))=TRUE,"",IF(OFFSET(Data!$A$1,MATCH($D384,Data!$CG:$CG,0)-1,MATCH($E384&amp;"/"&amp;T$1,Data!$1:$1,0)-1)=0,"",OFFSET(Data!$A$1,MATCH($D384,Data!$CG:$CG,0)-1,MATCH($E384&amp;"/"&amp;T$1,Data!$1:$1,0)-1)))</f>
        <v/>
      </c>
      <c r="U384" s="250" t="str">
        <f ca="1">IF(ISERROR(OFFSET(Data!$A$1,MATCH($D384,Data!$CG:$CG,0)-1,MATCH($E384&amp;"/"&amp;U$1,Data!$1:$1,0)-1))=TRUE,"",IF(OFFSET(Data!$A$1,MATCH($D384,Data!$CG:$CG,0)-1,MATCH($E384&amp;"/"&amp;U$1,Data!$1:$1,0)-1)=0,"",OFFSET(Data!$A$1,MATCH($D384,Data!$CG:$CG,0)-1,MATCH($E384&amp;"/"&amp;U$1,Data!$1:$1,0)-1)))</f>
        <v/>
      </c>
      <c r="V384" s="250" t="str">
        <f ca="1">IF(ISERROR(OFFSET(Data!$A$1,MATCH($D384,Data!$CG:$CG,0)-1,MATCH($E384&amp;"/"&amp;V$1,Data!$1:$1,0)-1))=TRUE,"",IF(OFFSET(Data!$A$1,MATCH($D384,Data!$CG:$CG,0)-1,MATCH($E384&amp;"/"&amp;V$1,Data!$1:$1,0)-1)=0,"",OFFSET(Data!$A$1,MATCH($D384,Data!$CG:$CG,0)-1,MATCH($E384&amp;"/"&amp;V$1,Data!$1:$1,0)-1)))</f>
        <v/>
      </c>
      <c r="W384" s="272" t="str">
        <f ca="1">IF(ISERROR(OFFSET(Data!$A$1,MATCH($D384,Data!$CG:$CG,0)-1,MATCH($E384&amp;"/"&amp;W$1,Data!$1:$1,0)-1))=TRUE,"",IF(OFFSET(Data!$A$1,MATCH($D384,Data!$CG:$CG,0)-1,MATCH($E384&amp;"/"&amp;W$1,Data!$1:$1,0)-1)=0,"",OFFSET(Data!$A$1,MATCH($D384,Data!$CG:$CG,0)-1,MATCH($E384&amp;"/"&amp;W$1,Data!$1:$1,0)-1)))</f>
        <v/>
      </c>
      <c r="X384" s="250" t="str">
        <f ca="1">IF(ISERROR(OFFSET(Data!$A$1,MATCH($D384,Data!$CG:$CG,0)-1,MATCH($E384&amp;"/"&amp;X$1,Data!$1:$1,0)-1))=TRUE,"",IF(OFFSET(Data!$A$1,MATCH($D384,Data!$CG:$CG,0)-1,MATCH($E384&amp;"/"&amp;X$1,Data!$1:$1,0)-1)=0,"",OFFSET(Data!$A$1,MATCH($D384,Data!$CG:$CG,0)-1,MATCH($E384&amp;"/"&amp;X$1,Data!$1:$1,0)-1)))</f>
        <v/>
      </c>
      <c r="Y384" s="250" t="str">
        <f ca="1">IF(ISERROR(OFFSET(Data!$A$1,MATCH($D384,Data!$CG:$CG,0)-1,MATCH($E384&amp;"/"&amp;Y$1,Data!$1:$1,0)-1))=TRUE,"",IF(OFFSET(Data!$A$1,MATCH($D384,Data!$CG:$CG,0)-1,MATCH($E384&amp;"/"&amp;Y$1,Data!$1:$1,0)-1)=0,"",OFFSET(Data!$A$1,MATCH($D384,Data!$CG:$CG,0)-1,MATCH($E384&amp;"/"&amp;Y$1,Data!$1:$1,0)-1)))</f>
        <v/>
      </c>
      <c r="Z384" s="250" t="str">
        <f ca="1">IF(ISERROR(OFFSET(Data!$A$1,MATCH($D384,Data!$CG:$CG,0)-1,MATCH($E384&amp;"/"&amp;Z$1,Data!$1:$1,0)-1))=TRUE,"",IF(OFFSET(Data!$A$1,MATCH($D384,Data!$CG:$CG,0)-1,MATCH($E384&amp;"/"&amp;Z$1,Data!$1:$1,0)-1)=0,"",OFFSET(Data!$A$1,MATCH($D384,Data!$CG:$CG,0)-1,MATCH($E384&amp;"/"&amp;Z$1,Data!$1:$1,0)-1)))</f>
        <v/>
      </c>
      <c r="AA384" s="250" t="str">
        <f ca="1">IF(ISERROR(OFFSET(Data!$A$1,MATCH($D384,Data!$CG:$CG,0)-1,MATCH($E384&amp;"/"&amp;AA$1,Data!$1:$1,0)-1))=TRUE,"",IF(OFFSET(Data!$A$1,MATCH($D384,Data!$CG:$CG,0)-1,MATCH($E384&amp;"/"&amp;AA$1,Data!$1:$1,0)-1)=0,"",OFFSET(Data!$A$1,MATCH($D384,Data!$CG:$CG,0)-1,MATCH($E384&amp;"/"&amp;AA$1,Data!$1:$1,0)-1)))</f>
        <v/>
      </c>
      <c r="AB384" s="250" t="str">
        <f ca="1">IF(ISERROR(OFFSET(Data!$A$1,MATCH($D384,Data!$CG:$CG,0)-1,MATCH($E384&amp;"/"&amp;AB$1,Data!$1:$1,0)-1))=TRUE,"",IF(OFFSET(Data!$A$1,MATCH($D384,Data!$CG:$CG,0)-1,MATCH($E384&amp;"/"&amp;AB$1,Data!$1:$1,0)-1)=0,"",OFFSET(Data!$A$1,MATCH($D384,Data!$CG:$CG,0)-1,MATCH($E384&amp;"/"&amp;AB$1,Data!$1:$1,0)-1)))</f>
        <v/>
      </c>
      <c r="AC384" s="250" t="str">
        <f ca="1">IF(ISERROR(OFFSET(Data!$A$1,MATCH($D384,Data!$CG:$CG,0)-1,MATCH($E384&amp;"/"&amp;AC$1,Data!$1:$1,0)-1))=TRUE,"",IF(OFFSET(Data!$A$1,MATCH($D384,Data!$CG:$CG,0)-1,MATCH($E384&amp;"/"&amp;AC$1,Data!$1:$1,0)-1)=0,"",OFFSET(Data!$A$1,MATCH($D384,Data!$CG:$CG,0)-1,MATCH($E384&amp;"/"&amp;AC$1,Data!$1:$1,0)-1)))</f>
        <v/>
      </c>
      <c r="AD384" s="250" t="str">
        <f ca="1">IF(ISERROR(OFFSET(Data!$A$1,MATCH($D384,Data!$CG:$CG,0)-1,MATCH($E384&amp;"/"&amp;AD$1,Data!$1:$1,0)-1))=TRUE,"",IF(OFFSET(Data!$A$1,MATCH($D384,Data!$CG:$CG,0)-1,MATCH($E384&amp;"/"&amp;AD$1,Data!$1:$1,0)-1)=0,"",OFFSET(Data!$A$1,MATCH($D384,Data!$CG:$CG,0)-1,MATCH($E384&amp;"/"&amp;AD$1,Data!$1:$1,0)-1)))</f>
        <v/>
      </c>
      <c r="AE384" s="250" t="str">
        <f ca="1">IF(ISERROR(OFFSET(Data!$A$1,MATCH($D384,Data!$CG:$CG,0)-1,MATCH($E384&amp;"/"&amp;AE$1,Data!$1:$1,0)-1))=TRUE,"",IF(OFFSET(Data!$A$1,MATCH($D384,Data!$CG:$CG,0)-1,MATCH($E384&amp;"/"&amp;AE$1,Data!$1:$1,0)-1)=0,"",OFFSET(Data!$A$1,MATCH($D384,Data!$CG:$CG,0)-1,MATCH($E384&amp;"/"&amp;AE$1,Data!$1:$1,0)-1)))</f>
        <v/>
      </c>
      <c r="AF384" s="251" t="str">
        <f ca="1">IF(ISERROR(OFFSET(Data!$A$1,MATCH($D384,Data!$CG:$CG,0)-1,MATCH($E384&amp;"/"&amp;AF$1,Data!$1:$1,0)-1))=TRUE,"",IF(OFFSET(Data!$A$1,MATCH($D384,Data!$CG:$CG,0)-1,MATCH($E384&amp;"/"&amp;AF$1,Data!$1:$1,0)-1)=0,"",OFFSET(Data!$A$1,MATCH($D384,Data!$CG:$CG,0)-1,MATCH($E384&amp;"/"&amp;AF$1,Data!$1:$1,0)-1)))</f>
        <v/>
      </c>
      <c r="AG384" s="206">
        <f t="shared" ca="1" si="9"/>
        <v>0</v>
      </c>
      <c r="AH384" s="207">
        <f ca="1">AG384</f>
        <v>0</v>
      </c>
    </row>
    <row r="385" spans="1:34" ht="15" hidden="1" customHeight="1" thickBot="1" x14ac:dyDescent="0.3">
      <c r="A385" s="446"/>
      <c r="B385" s="469"/>
      <c r="C385" s="472"/>
      <c r="D385" s="50" t="e">
        <f>IF(C385&lt;&gt;"",C385,D384)</f>
        <v>#N/A</v>
      </c>
      <c r="E385" s="51" t="s">
        <v>22</v>
      </c>
      <c r="F385" s="254" t="str">
        <f ca="1">IF(ISERROR(OFFSET(Data!$A$1,MATCH($D385,Data!$CG:$CG,0)-1,MATCH($E385&amp;"/"&amp;F$1,Data!$1:$1,0)-1))=TRUE,"",IF(OFFSET(Data!$A$1,MATCH($D385,Data!$CG:$CG,0)-1,MATCH($E385&amp;"/"&amp;F$1,Data!$1:$1,0)-1)=0,"",OFFSET(Data!$A$1,MATCH($D385,Data!$CG:$CG,0)-1,MATCH($E385&amp;"/"&amp;F$1,Data!$1:$1,0)-1)))</f>
        <v/>
      </c>
      <c r="G385" s="252" t="str">
        <f ca="1">IF(ISERROR(OFFSET(Data!$A$1,MATCH($D385,Data!$CG:$CG,0)-1,MATCH($E385&amp;"/"&amp;G$1,Data!$1:$1,0)-1))=TRUE,"",IF(OFFSET(Data!$A$1,MATCH($D385,Data!$CG:$CG,0)-1,MATCH($E385&amp;"/"&amp;G$1,Data!$1:$1,0)-1)=0,"",OFFSET(Data!$A$1,MATCH($D385,Data!$CG:$CG,0)-1,MATCH($E385&amp;"/"&amp;G$1,Data!$1:$1,0)-1)))</f>
        <v/>
      </c>
      <c r="H385" s="252" t="str">
        <f ca="1">IF(ISERROR(OFFSET(Data!$A$1,MATCH($D385,Data!$CG:$CG,0)-1,MATCH($E385&amp;"/"&amp;H$1,Data!$1:$1,0)-1))=TRUE,"",IF(OFFSET(Data!$A$1,MATCH($D385,Data!$CG:$CG,0)-1,MATCH($E385&amp;"/"&amp;H$1,Data!$1:$1,0)-1)=0,"",OFFSET(Data!$A$1,MATCH($D385,Data!$CG:$CG,0)-1,MATCH($E385&amp;"/"&amp;H$1,Data!$1:$1,0)-1)))</f>
        <v/>
      </c>
      <c r="I385" s="252" t="str">
        <f ca="1">IF(ISERROR(OFFSET(Data!$A$1,MATCH($D385,Data!$CG:$CG,0)-1,MATCH($E385&amp;"/"&amp;I$1,Data!$1:$1,0)-1))=TRUE,"",IF(OFFSET(Data!$A$1,MATCH($D385,Data!$CG:$CG,0)-1,MATCH($E385&amp;"/"&amp;I$1,Data!$1:$1,0)-1)=0,"",OFFSET(Data!$A$1,MATCH($D385,Data!$CG:$CG,0)-1,MATCH($E385&amp;"/"&amp;I$1,Data!$1:$1,0)-1)))</f>
        <v/>
      </c>
      <c r="J385" s="252" t="str">
        <f ca="1">IF(ISERROR(OFFSET(Data!$A$1,MATCH($D385,Data!$CG:$CG,0)-1,MATCH($E385&amp;"/"&amp;J$1,Data!$1:$1,0)-1))=TRUE,"",IF(OFFSET(Data!$A$1,MATCH($D385,Data!$CG:$CG,0)-1,MATCH($E385&amp;"/"&amp;J$1,Data!$1:$1,0)-1)=0,"",OFFSET(Data!$A$1,MATCH($D385,Data!$CG:$CG,0)-1,MATCH($E385&amp;"/"&amp;J$1,Data!$1:$1,0)-1)))</f>
        <v/>
      </c>
      <c r="K385" s="252" t="str">
        <f ca="1">IF(ISERROR(OFFSET(Data!$A$1,MATCH($D385,Data!$CG:$CG,0)-1,MATCH($E385&amp;"/"&amp;K$1,Data!$1:$1,0)-1))=TRUE,"",IF(OFFSET(Data!$A$1,MATCH($D385,Data!$CG:$CG,0)-1,MATCH($E385&amp;"/"&amp;K$1,Data!$1:$1,0)-1)=0,"",OFFSET(Data!$A$1,MATCH($D385,Data!$CG:$CG,0)-1,MATCH($E385&amp;"/"&amp;K$1,Data!$1:$1,0)-1)))</f>
        <v/>
      </c>
      <c r="L385" s="252" t="str">
        <f ca="1">IF(ISERROR(OFFSET(Data!$A$1,MATCH($D385,Data!$CG:$CG,0)-1,MATCH($E385&amp;"/"&amp;L$1,Data!$1:$1,0)-1))=TRUE,"",IF(OFFSET(Data!$A$1,MATCH($D385,Data!$CG:$CG,0)-1,MATCH($E385&amp;"/"&amp;L$1,Data!$1:$1,0)-1)=0,"",OFFSET(Data!$A$1,MATCH($D385,Data!$CG:$CG,0)-1,MATCH($E385&amp;"/"&amp;L$1,Data!$1:$1,0)-1)))</f>
        <v/>
      </c>
      <c r="M385" s="252" t="str">
        <f ca="1">IF(ISERROR(OFFSET(Data!$A$1,MATCH($D385,Data!$CG:$CG,0)-1,MATCH($E385&amp;"/"&amp;M$1,Data!$1:$1,0)-1))=TRUE,"",IF(OFFSET(Data!$A$1,MATCH($D385,Data!$CG:$CG,0)-1,MATCH($E385&amp;"/"&amp;M$1,Data!$1:$1,0)-1)=0,"",OFFSET(Data!$A$1,MATCH($D385,Data!$CG:$CG,0)-1,MATCH($E385&amp;"/"&amp;M$1,Data!$1:$1,0)-1)))</f>
        <v/>
      </c>
      <c r="N385" s="252" t="str">
        <f ca="1">IF(ISERROR(OFFSET(Data!$A$1,MATCH($D385,Data!$CG:$CG,0)-1,MATCH($E385&amp;"/"&amp;N$1,Data!$1:$1,0)-1))=TRUE,"",IF(OFFSET(Data!$A$1,MATCH($D385,Data!$CG:$CG,0)-1,MATCH($E385&amp;"/"&amp;N$1,Data!$1:$1,0)-1)=0,"",OFFSET(Data!$A$1,MATCH($D385,Data!$CG:$CG,0)-1,MATCH($E385&amp;"/"&amp;N$1,Data!$1:$1,0)-1)))</f>
        <v/>
      </c>
      <c r="O385" s="252" t="str">
        <f ca="1">IF(ISERROR(OFFSET(Data!$A$1,MATCH($D385,Data!$CG:$CG,0)-1,MATCH($E385&amp;"/"&amp;O$1,Data!$1:$1,0)-1))=TRUE,"",IF(OFFSET(Data!$A$1,MATCH($D385,Data!$CG:$CG,0)-1,MATCH($E385&amp;"/"&amp;O$1,Data!$1:$1,0)-1)=0,"",OFFSET(Data!$A$1,MATCH($D385,Data!$CG:$CG,0)-1,MATCH($E385&amp;"/"&amp;O$1,Data!$1:$1,0)-1)))</f>
        <v/>
      </c>
      <c r="P385" s="252" t="str">
        <f ca="1">IF(ISERROR(OFFSET(Data!$A$1,MATCH($D385,Data!$CG:$CG,0)-1,MATCH($E385&amp;"/"&amp;P$1,Data!$1:$1,0)-1))=TRUE,"",IF(OFFSET(Data!$A$1,MATCH($D385,Data!$CG:$CG,0)-1,MATCH($E385&amp;"/"&amp;P$1,Data!$1:$1,0)-1)=0,"",OFFSET(Data!$A$1,MATCH($D385,Data!$CG:$CG,0)-1,MATCH($E385&amp;"/"&amp;P$1,Data!$1:$1,0)-1)))</f>
        <v/>
      </c>
      <c r="Q385" s="252" t="str">
        <f ca="1">IF(ISERROR(OFFSET(Data!$A$1,MATCH($D385,Data!$CG:$CG,0)-1,MATCH($E385&amp;"/"&amp;Q$1,Data!$1:$1,0)-1))=TRUE,"",IF(OFFSET(Data!$A$1,MATCH($D385,Data!$CG:$CG,0)-1,MATCH($E385&amp;"/"&amp;Q$1,Data!$1:$1,0)-1)=0,"",OFFSET(Data!$A$1,MATCH($D385,Data!$CG:$CG,0)-1,MATCH($E385&amp;"/"&amp;Q$1,Data!$1:$1,0)-1)))</f>
        <v/>
      </c>
      <c r="R385" s="252" t="str">
        <f ca="1">IF(ISERROR(OFFSET(Data!$A$1,MATCH($D385,Data!$CG:$CG,0)-1,MATCH($E385&amp;"/"&amp;R$1,Data!$1:$1,0)-1))=TRUE,"",IF(OFFSET(Data!$A$1,MATCH($D385,Data!$CG:$CG,0)-1,MATCH($E385&amp;"/"&amp;R$1,Data!$1:$1,0)-1)=0,"",OFFSET(Data!$A$1,MATCH($D385,Data!$CG:$CG,0)-1,MATCH($E385&amp;"/"&amp;R$1,Data!$1:$1,0)-1)))</f>
        <v/>
      </c>
      <c r="S385" s="252" t="str">
        <f ca="1">IF(ISERROR(OFFSET(Data!$A$1,MATCH($D385,Data!$CG:$CG,0)-1,MATCH($E385&amp;"/"&amp;S$1,Data!$1:$1,0)-1))=TRUE,"",IF(OFFSET(Data!$A$1,MATCH($D385,Data!$CG:$CG,0)-1,MATCH($E385&amp;"/"&amp;S$1,Data!$1:$1,0)-1)=0,"",OFFSET(Data!$A$1,MATCH($D385,Data!$CG:$CG,0)-1,MATCH($E385&amp;"/"&amp;S$1,Data!$1:$1,0)-1)))</f>
        <v/>
      </c>
      <c r="T385" s="252" t="str">
        <f ca="1">IF(ISERROR(OFFSET(Data!$A$1,MATCH($D385,Data!$CG:$CG,0)-1,MATCH($E385&amp;"/"&amp;T$1,Data!$1:$1,0)-1))=TRUE,"",IF(OFFSET(Data!$A$1,MATCH($D385,Data!$CG:$CG,0)-1,MATCH($E385&amp;"/"&amp;T$1,Data!$1:$1,0)-1)=0,"",OFFSET(Data!$A$1,MATCH($D385,Data!$CG:$CG,0)-1,MATCH($E385&amp;"/"&amp;T$1,Data!$1:$1,0)-1)))</f>
        <v/>
      </c>
      <c r="U385" s="252" t="str">
        <f ca="1">IF(ISERROR(OFFSET(Data!$A$1,MATCH($D385,Data!$CG:$CG,0)-1,MATCH($E385&amp;"/"&amp;U$1,Data!$1:$1,0)-1))=TRUE,"",IF(OFFSET(Data!$A$1,MATCH($D385,Data!$CG:$CG,0)-1,MATCH($E385&amp;"/"&amp;U$1,Data!$1:$1,0)-1)=0,"",OFFSET(Data!$A$1,MATCH($D385,Data!$CG:$CG,0)-1,MATCH($E385&amp;"/"&amp;U$1,Data!$1:$1,0)-1)))</f>
        <v/>
      </c>
      <c r="V385" s="252" t="str">
        <f ca="1">IF(ISERROR(OFFSET(Data!$A$1,MATCH($D385,Data!$CG:$CG,0)-1,MATCH($E385&amp;"/"&amp;V$1,Data!$1:$1,0)-1))=TRUE,"",IF(OFFSET(Data!$A$1,MATCH($D385,Data!$CG:$CG,0)-1,MATCH($E385&amp;"/"&amp;V$1,Data!$1:$1,0)-1)=0,"",OFFSET(Data!$A$1,MATCH($D385,Data!$CG:$CG,0)-1,MATCH($E385&amp;"/"&amp;V$1,Data!$1:$1,0)-1)))</f>
        <v/>
      </c>
      <c r="W385" s="269" t="str">
        <f ca="1">IF(ISERROR(OFFSET(Data!$A$1,MATCH($D385,Data!$CG:$CG,0)-1,MATCH($E385&amp;"/"&amp;W$1,Data!$1:$1,0)-1))=TRUE,"",IF(OFFSET(Data!$A$1,MATCH($D385,Data!$CG:$CG,0)-1,MATCH($E385&amp;"/"&amp;W$1,Data!$1:$1,0)-1)=0,"",OFFSET(Data!$A$1,MATCH($D385,Data!$CG:$CG,0)-1,MATCH($E385&amp;"/"&amp;W$1,Data!$1:$1,0)-1)))</f>
        <v/>
      </c>
      <c r="X385" s="252" t="str">
        <f ca="1">IF(ISERROR(OFFSET(Data!$A$1,MATCH($D385,Data!$CG:$CG,0)-1,MATCH($E385&amp;"/"&amp;X$1,Data!$1:$1,0)-1))=TRUE,"",IF(OFFSET(Data!$A$1,MATCH($D385,Data!$CG:$CG,0)-1,MATCH($E385&amp;"/"&amp;X$1,Data!$1:$1,0)-1)=0,"",OFFSET(Data!$A$1,MATCH($D385,Data!$CG:$CG,0)-1,MATCH($E385&amp;"/"&amp;X$1,Data!$1:$1,0)-1)))</f>
        <v/>
      </c>
      <c r="Y385" s="252" t="str">
        <f ca="1">IF(ISERROR(OFFSET(Data!$A$1,MATCH($D385,Data!$CG:$CG,0)-1,MATCH($E385&amp;"/"&amp;Y$1,Data!$1:$1,0)-1))=TRUE,"",IF(OFFSET(Data!$A$1,MATCH($D385,Data!$CG:$CG,0)-1,MATCH($E385&amp;"/"&amp;Y$1,Data!$1:$1,0)-1)=0,"",OFFSET(Data!$A$1,MATCH($D385,Data!$CG:$CG,0)-1,MATCH($E385&amp;"/"&amp;Y$1,Data!$1:$1,0)-1)))</f>
        <v/>
      </c>
      <c r="Z385" s="252" t="str">
        <f ca="1">IF(ISERROR(OFFSET(Data!$A$1,MATCH($D385,Data!$CG:$CG,0)-1,MATCH($E385&amp;"/"&amp;Z$1,Data!$1:$1,0)-1))=TRUE,"",IF(OFFSET(Data!$A$1,MATCH($D385,Data!$CG:$CG,0)-1,MATCH($E385&amp;"/"&amp;Z$1,Data!$1:$1,0)-1)=0,"",OFFSET(Data!$A$1,MATCH($D385,Data!$CG:$CG,0)-1,MATCH($E385&amp;"/"&amp;Z$1,Data!$1:$1,0)-1)))</f>
        <v/>
      </c>
      <c r="AA385" s="252" t="str">
        <f ca="1">IF(ISERROR(OFFSET(Data!$A$1,MATCH($D385,Data!$CG:$CG,0)-1,MATCH($E385&amp;"/"&amp;AA$1,Data!$1:$1,0)-1))=TRUE,"",IF(OFFSET(Data!$A$1,MATCH($D385,Data!$CG:$CG,0)-1,MATCH($E385&amp;"/"&amp;AA$1,Data!$1:$1,0)-1)=0,"",OFFSET(Data!$A$1,MATCH($D385,Data!$CG:$CG,0)-1,MATCH($E385&amp;"/"&amp;AA$1,Data!$1:$1,0)-1)))</f>
        <v/>
      </c>
      <c r="AB385" s="252" t="str">
        <f ca="1">IF(ISERROR(OFFSET(Data!$A$1,MATCH($D385,Data!$CG:$CG,0)-1,MATCH($E385&amp;"/"&amp;AB$1,Data!$1:$1,0)-1))=TRUE,"",IF(OFFSET(Data!$A$1,MATCH($D385,Data!$CG:$CG,0)-1,MATCH($E385&amp;"/"&amp;AB$1,Data!$1:$1,0)-1)=0,"",OFFSET(Data!$A$1,MATCH($D385,Data!$CG:$CG,0)-1,MATCH($E385&amp;"/"&amp;AB$1,Data!$1:$1,0)-1)))</f>
        <v/>
      </c>
      <c r="AC385" s="252" t="str">
        <f ca="1">IF(ISERROR(OFFSET(Data!$A$1,MATCH($D385,Data!$CG:$CG,0)-1,MATCH($E385&amp;"/"&amp;AC$1,Data!$1:$1,0)-1))=TRUE,"",IF(OFFSET(Data!$A$1,MATCH($D385,Data!$CG:$CG,0)-1,MATCH($E385&amp;"/"&amp;AC$1,Data!$1:$1,0)-1)=0,"",OFFSET(Data!$A$1,MATCH($D385,Data!$CG:$CG,0)-1,MATCH($E385&amp;"/"&amp;AC$1,Data!$1:$1,0)-1)))</f>
        <v/>
      </c>
      <c r="AD385" s="252" t="str">
        <f ca="1">IF(ISERROR(OFFSET(Data!$A$1,MATCH($D385,Data!$CG:$CG,0)-1,MATCH($E385&amp;"/"&amp;AD$1,Data!$1:$1,0)-1))=TRUE,"",IF(OFFSET(Data!$A$1,MATCH($D385,Data!$CG:$CG,0)-1,MATCH($E385&amp;"/"&amp;AD$1,Data!$1:$1,0)-1)=0,"",OFFSET(Data!$A$1,MATCH($D385,Data!$CG:$CG,0)-1,MATCH($E385&amp;"/"&amp;AD$1,Data!$1:$1,0)-1)))</f>
        <v/>
      </c>
      <c r="AE385" s="252" t="str">
        <f ca="1">IF(ISERROR(OFFSET(Data!$A$1,MATCH($D385,Data!$CG:$CG,0)-1,MATCH($E385&amp;"/"&amp;AE$1,Data!$1:$1,0)-1))=TRUE,"",IF(OFFSET(Data!$A$1,MATCH($D385,Data!$CG:$CG,0)-1,MATCH($E385&amp;"/"&amp;AE$1,Data!$1:$1,0)-1)=0,"",OFFSET(Data!$A$1,MATCH($D385,Data!$CG:$CG,0)-1,MATCH($E385&amp;"/"&amp;AE$1,Data!$1:$1,0)-1)))</f>
        <v/>
      </c>
      <c r="AF385" s="253" t="str">
        <f ca="1">IF(ISERROR(OFFSET(Data!$A$1,MATCH($D385,Data!$CG:$CG,0)-1,MATCH($E385&amp;"/"&amp;AF$1,Data!$1:$1,0)-1))=TRUE,"",IF(OFFSET(Data!$A$1,MATCH($D385,Data!$CG:$CG,0)-1,MATCH($E385&amp;"/"&amp;AF$1,Data!$1:$1,0)-1)=0,"",OFFSET(Data!$A$1,MATCH($D385,Data!$CG:$CG,0)-1,MATCH($E385&amp;"/"&amp;AF$1,Data!$1:$1,0)-1)))</f>
        <v/>
      </c>
      <c r="AG385" s="188">
        <f t="shared" ca="1" si="9"/>
        <v>0</v>
      </c>
      <c r="AH385" s="208">
        <f ca="1">SUM(AG384:AG385)</f>
        <v>0</v>
      </c>
    </row>
    <row r="386" spans="1:34" ht="15" hidden="1" customHeight="1" x14ac:dyDescent="0.25">
      <c r="A386" s="446"/>
      <c r="B386" s="469"/>
      <c r="C386" s="472"/>
      <c r="D386" s="50" t="e">
        <f>IF(C386&lt;&gt;"",C386,D385)</f>
        <v>#N/A</v>
      </c>
      <c r="E386" s="51" t="s">
        <v>23</v>
      </c>
      <c r="F386" s="254" t="str">
        <f ca="1">IF(ISERROR(OFFSET(Data!$A$1,MATCH($D386,Data!$CG:$CG,0)-1,MATCH($E386&amp;"/"&amp;F$1,Data!$1:$1,0)-1))=TRUE,"",IF(OFFSET(Data!$A$1,MATCH($D386,Data!$CG:$CG,0)-1,MATCH($E386&amp;"/"&amp;F$1,Data!$1:$1,0)-1)=0,"",OFFSET(Data!$A$1,MATCH($D386,Data!$CG:$CG,0)-1,MATCH($E386&amp;"/"&amp;F$1,Data!$1:$1,0)-1)))</f>
        <v/>
      </c>
      <c r="G386" s="252" t="str">
        <f ca="1">IF(ISERROR(OFFSET(Data!$A$1,MATCH($D386,Data!$CG:$CG,0)-1,MATCH($E386&amp;"/"&amp;G$1,Data!$1:$1,0)-1))=TRUE,"",IF(OFFSET(Data!$A$1,MATCH($D386,Data!$CG:$CG,0)-1,MATCH($E386&amp;"/"&amp;G$1,Data!$1:$1,0)-1)=0,"",OFFSET(Data!$A$1,MATCH($D386,Data!$CG:$CG,0)-1,MATCH($E386&amp;"/"&amp;G$1,Data!$1:$1,0)-1)))</f>
        <v/>
      </c>
      <c r="H386" s="252" t="str">
        <f ca="1">IF(ISERROR(OFFSET(Data!$A$1,MATCH($D386,Data!$CG:$CG,0)-1,MATCH($E386&amp;"/"&amp;H$1,Data!$1:$1,0)-1))=TRUE,"",IF(OFFSET(Data!$A$1,MATCH($D386,Data!$CG:$CG,0)-1,MATCH($E386&amp;"/"&amp;H$1,Data!$1:$1,0)-1)=0,"",OFFSET(Data!$A$1,MATCH($D386,Data!$CG:$CG,0)-1,MATCH($E386&amp;"/"&amp;H$1,Data!$1:$1,0)-1)))</f>
        <v/>
      </c>
      <c r="I386" s="252" t="str">
        <f ca="1">IF(ISERROR(OFFSET(Data!$A$1,MATCH($D386,Data!$CG:$CG,0)-1,MATCH($E386&amp;"/"&amp;I$1,Data!$1:$1,0)-1))=TRUE,"",IF(OFFSET(Data!$A$1,MATCH($D386,Data!$CG:$CG,0)-1,MATCH($E386&amp;"/"&amp;I$1,Data!$1:$1,0)-1)=0,"",OFFSET(Data!$A$1,MATCH($D386,Data!$CG:$CG,0)-1,MATCH($E386&amp;"/"&amp;I$1,Data!$1:$1,0)-1)))</f>
        <v/>
      </c>
      <c r="J386" s="252" t="str">
        <f ca="1">IF(ISERROR(OFFSET(Data!$A$1,MATCH($D386,Data!$CG:$CG,0)-1,MATCH($E386&amp;"/"&amp;J$1,Data!$1:$1,0)-1))=TRUE,"",IF(OFFSET(Data!$A$1,MATCH($D386,Data!$CG:$CG,0)-1,MATCH($E386&amp;"/"&amp;J$1,Data!$1:$1,0)-1)=0,"",OFFSET(Data!$A$1,MATCH($D386,Data!$CG:$CG,0)-1,MATCH($E386&amp;"/"&amp;J$1,Data!$1:$1,0)-1)))</f>
        <v/>
      </c>
      <c r="K386" s="252" t="str">
        <f ca="1">IF(ISERROR(OFFSET(Data!$A$1,MATCH($D386,Data!$CG:$CG,0)-1,MATCH($E386&amp;"/"&amp;K$1,Data!$1:$1,0)-1))=TRUE,"",IF(OFFSET(Data!$A$1,MATCH($D386,Data!$CG:$CG,0)-1,MATCH($E386&amp;"/"&amp;K$1,Data!$1:$1,0)-1)=0,"",OFFSET(Data!$A$1,MATCH($D386,Data!$CG:$CG,0)-1,MATCH($E386&amp;"/"&amp;K$1,Data!$1:$1,0)-1)))</f>
        <v/>
      </c>
      <c r="L386" s="252" t="str">
        <f ca="1">IF(ISERROR(OFFSET(Data!$A$1,MATCH($D386,Data!$CG:$CG,0)-1,MATCH($E386&amp;"/"&amp;L$1,Data!$1:$1,0)-1))=TRUE,"",IF(OFFSET(Data!$A$1,MATCH($D386,Data!$CG:$CG,0)-1,MATCH($E386&amp;"/"&amp;L$1,Data!$1:$1,0)-1)=0,"",OFFSET(Data!$A$1,MATCH($D386,Data!$CG:$CG,0)-1,MATCH($E386&amp;"/"&amp;L$1,Data!$1:$1,0)-1)))</f>
        <v/>
      </c>
      <c r="M386" s="252" t="str">
        <f ca="1">IF(ISERROR(OFFSET(Data!$A$1,MATCH($D386,Data!$CG:$CG,0)-1,MATCH($E386&amp;"/"&amp;M$1,Data!$1:$1,0)-1))=TRUE,"",IF(OFFSET(Data!$A$1,MATCH($D386,Data!$CG:$CG,0)-1,MATCH($E386&amp;"/"&amp;M$1,Data!$1:$1,0)-1)=0,"",OFFSET(Data!$A$1,MATCH($D386,Data!$CG:$CG,0)-1,MATCH($E386&amp;"/"&amp;M$1,Data!$1:$1,0)-1)))</f>
        <v/>
      </c>
      <c r="N386" s="252" t="str">
        <f ca="1">IF(ISERROR(OFFSET(Data!$A$1,MATCH($D386,Data!$CG:$CG,0)-1,MATCH($E386&amp;"/"&amp;N$1,Data!$1:$1,0)-1))=TRUE,"",IF(OFFSET(Data!$A$1,MATCH($D386,Data!$CG:$CG,0)-1,MATCH($E386&amp;"/"&amp;N$1,Data!$1:$1,0)-1)=0,"",OFFSET(Data!$A$1,MATCH($D386,Data!$CG:$CG,0)-1,MATCH($E386&amp;"/"&amp;N$1,Data!$1:$1,0)-1)))</f>
        <v/>
      </c>
      <c r="O386" s="252" t="str">
        <f ca="1">IF(ISERROR(OFFSET(Data!$A$1,MATCH($D386,Data!$CG:$CG,0)-1,MATCH($E386&amp;"/"&amp;O$1,Data!$1:$1,0)-1))=TRUE,"",IF(OFFSET(Data!$A$1,MATCH($D386,Data!$CG:$CG,0)-1,MATCH($E386&amp;"/"&amp;O$1,Data!$1:$1,0)-1)=0,"",OFFSET(Data!$A$1,MATCH($D386,Data!$CG:$CG,0)-1,MATCH($E386&amp;"/"&amp;O$1,Data!$1:$1,0)-1)))</f>
        <v/>
      </c>
      <c r="P386" s="252" t="str">
        <f ca="1">IF(ISERROR(OFFSET(Data!$A$1,MATCH($D386,Data!$CG:$CG,0)-1,MATCH($E386&amp;"/"&amp;P$1,Data!$1:$1,0)-1))=TRUE,"",IF(OFFSET(Data!$A$1,MATCH($D386,Data!$CG:$CG,0)-1,MATCH($E386&amp;"/"&amp;P$1,Data!$1:$1,0)-1)=0,"",OFFSET(Data!$A$1,MATCH($D386,Data!$CG:$CG,0)-1,MATCH($E386&amp;"/"&amp;P$1,Data!$1:$1,0)-1)))</f>
        <v/>
      </c>
      <c r="Q386" s="252" t="str">
        <f ca="1">IF(ISERROR(OFFSET(Data!$A$1,MATCH($D386,Data!$CG:$CG,0)-1,MATCH($E386&amp;"/"&amp;Q$1,Data!$1:$1,0)-1))=TRUE,"",IF(OFFSET(Data!$A$1,MATCH($D386,Data!$CG:$CG,0)-1,MATCH($E386&amp;"/"&amp;Q$1,Data!$1:$1,0)-1)=0,"",OFFSET(Data!$A$1,MATCH($D386,Data!$CG:$CG,0)-1,MATCH($E386&amp;"/"&amp;Q$1,Data!$1:$1,0)-1)))</f>
        <v/>
      </c>
      <c r="R386" s="252" t="str">
        <f ca="1">IF(ISERROR(OFFSET(Data!$A$1,MATCH($D386,Data!$CG:$CG,0)-1,MATCH($E386&amp;"/"&amp;R$1,Data!$1:$1,0)-1))=TRUE,"",IF(OFFSET(Data!$A$1,MATCH($D386,Data!$CG:$CG,0)-1,MATCH($E386&amp;"/"&amp;R$1,Data!$1:$1,0)-1)=0,"",OFFSET(Data!$A$1,MATCH($D386,Data!$CG:$CG,0)-1,MATCH($E386&amp;"/"&amp;R$1,Data!$1:$1,0)-1)))</f>
        <v/>
      </c>
      <c r="S386" s="252" t="str">
        <f ca="1">IF(ISERROR(OFFSET(Data!$A$1,MATCH($D386,Data!$CG:$CG,0)-1,MATCH($E386&amp;"/"&amp;S$1,Data!$1:$1,0)-1))=TRUE,"",IF(OFFSET(Data!$A$1,MATCH($D386,Data!$CG:$CG,0)-1,MATCH($E386&amp;"/"&amp;S$1,Data!$1:$1,0)-1)=0,"",OFFSET(Data!$A$1,MATCH($D386,Data!$CG:$CG,0)-1,MATCH($E386&amp;"/"&amp;S$1,Data!$1:$1,0)-1)))</f>
        <v/>
      </c>
      <c r="T386" s="252" t="str">
        <f ca="1">IF(ISERROR(OFFSET(Data!$A$1,MATCH($D386,Data!$CG:$CG,0)-1,MATCH($E386&amp;"/"&amp;T$1,Data!$1:$1,0)-1))=TRUE,"",IF(OFFSET(Data!$A$1,MATCH($D386,Data!$CG:$CG,0)-1,MATCH($E386&amp;"/"&amp;T$1,Data!$1:$1,0)-1)=0,"",OFFSET(Data!$A$1,MATCH($D386,Data!$CG:$CG,0)-1,MATCH($E386&amp;"/"&amp;T$1,Data!$1:$1,0)-1)))</f>
        <v/>
      </c>
      <c r="U386" s="252" t="str">
        <f ca="1">IF(ISERROR(OFFSET(Data!$A$1,MATCH($D386,Data!$CG:$CG,0)-1,MATCH($E386&amp;"/"&amp;U$1,Data!$1:$1,0)-1))=TRUE,"",IF(OFFSET(Data!$A$1,MATCH($D386,Data!$CG:$CG,0)-1,MATCH($E386&amp;"/"&amp;U$1,Data!$1:$1,0)-1)=0,"",OFFSET(Data!$A$1,MATCH($D386,Data!$CG:$CG,0)-1,MATCH($E386&amp;"/"&amp;U$1,Data!$1:$1,0)-1)))</f>
        <v/>
      </c>
      <c r="V386" s="252" t="str">
        <f ca="1">IF(ISERROR(OFFSET(Data!$A$1,MATCH($D386,Data!$CG:$CG,0)-1,MATCH($E386&amp;"/"&amp;V$1,Data!$1:$1,0)-1))=TRUE,"",IF(OFFSET(Data!$A$1,MATCH($D386,Data!$CG:$CG,0)-1,MATCH($E386&amp;"/"&amp;V$1,Data!$1:$1,0)-1)=0,"",OFFSET(Data!$A$1,MATCH($D386,Data!$CG:$CG,0)-1,MATCH($E386&amp;"/"&amp;V$1,Data!$1:$1,0)-1)))</f>
        <v/>
      </c>
      <c r="W386" s="269" t="str">
        <f ca="1">IF(ISERROR(OFFSET(Data!$A$1,MATCH($D386,Data!$CG:$CG,0)-1,MATCH($E386&amp;"/"&amp;W$1,Data!$1:$1,0)-1))=TRUE,"",IF(OFFSET(Data!$A$1,MATCH($D386,Data!$CG:$CG,0)-1,MATCH($E386&amp;"/"&amp;W$1,Data!$1:$1,0)-1)=0,"",OFFSET(Data!$A$1,MATCH($D386,Data!$CG:$CG,0)-1,MATCH($E386&amp;"/"&amp;W$1,Data!$1:$1,0)-1)))</f>
        <v/>
      </c>
      <c r="X386" s="252" t="str">
        <f ca="1">IF(ISERROR(OFFSET(Data!$A$1,MATCH($D386,Data!$CG:$CG,0)-1,MATCH($E386&amp;"/"&amp;X$1,Data!$1:$1,0)-1))=TRUE,"",IF(OFFSET(Data!$A$1,MATCH($D386,Data!$CG:$CG,0)-1,MATCH($E386&amp;"/"&amp;X$1,Data!$1:$1,0)-1)=0,"",OFFSET(Data!$A$1,MATCH($D386,Data!$CG:$CG,0)-1,MATCH($E386&amp;"/"&amp;X$1,Data!$1:$1,0)-1)))</f>
        <v/>
      </c>
      <c r="Y386" s="252" t="str">
        <f ca="1">IF(ISERROR(OFFSET(Data!$A$1,MATCH($D386,Data!$CG:$CG,0)-1,MATCH($E386&amp;"/"&amp;Y$1,Data!$1:$1,0)-1))=TRUE,"",IF(OFFSET(Data!$A$1,MATCH($D386,Data!$CG:$CG,0)-1,MATCH($E386&amp;"/"&amp;Y$1,Data!$1:$1,0)-1)=0,"",OFFSET(Data!$A$1,MATCH($D386,Data!$CG:$CG,0)-1,MATCH($E386&amp;"/"&amp;Y$1,Data!$1:$1,0)-1)))</f>
        <v/>
      </c>
      <c r="Z386" s="252" t="str">
        <f ca="1">IF(ISERROR(OFFSET(Data!$A$1,MATCH($D386,Data!$CG:$CG,0)-1,MATCH($E386&amp;"/"&amp;Z$1,Data!$1:$1,0)-1))=TRUE,"",IF(OFFSET(Data!$A$1,MATCH($D386,Data!$CG:$CG,0)-1,MATCH($E386&amp;"/"&amp;Z$1,Data!$1:$1,0)-1)=0,"",OFFSET(Data!$A$1,MATCH($D386,Data!$CG:$CG,0)-1,MATCH($E386&amp;"/"&amp;Z$1,Data!$1:$1,0)-1)))</f>
        <v/>
      </c>
      <c r="AA386" s="252" t="str">
        <f ca="1">IF(ISERROR(OFFSET(Data!$A$1,MATCH($D386,Data!$CG:$CG,0)-1,MATCH($E386&amp;"/"&amp;AA$1,Data!$1:$1,0)-1))=TRUE,"",IF(OFFSET(Data!$A$1,MATCH($D386,Data!$CG:$CG,0)-1,MATCH($E386&amp;"/"&amp;AA$1,Data!$1:$1,0)-1)=0,"",OFFSET(Data!$A$1,MATCH($D386,Data!$CG:$CG,0)-1,MATCH($E386&amp;"/"&amp;AA$1,Data!$1:$1,0)-1)))</f>
        <v/>
      </c>
      <c r="AB386" s="252" t="str">
        <f ca="1">IF(ISERROR(OFFSET(Data!$A$1,MATCH($D386,Data!$CG:$CG,0)-1,MATCH($E386&amp;"/"&amp;AB$1,Data!$1:$1,0)-1))=TRUE,"",IF(OFFSET(Data!$A$1,MATCH($D386,Data!$CG:$CG,0)-1,MATCH($E386&amp;"/"&amp;AB$1,Data!$1:$1,0)-1)=0,"",OFFSET(Data!$A$1,MATCH($D386,Data!$CG:$CG,0)-1,MATCH($E386&amp;"/"&amp;AB$1,Data!$1:$1,0)-1)))</f>
        <v/>
      </c>
      <c r="AC386" s="252" t="str">
        <f ca="1">IF(ISERROR(OFFSET(Data!$A$1,MATCH($D386,Data!$CG:$CG,0)-1,MATCH($E386&amp;"/"&amp;AC$1,Data!$1:$1,0)-1))=TRUE,"",IF(OFFSET(Data!$A$1,MATCH($D386,Data!$CG:$CG,0)-1,MATCH($E386&amp;"/"&amp;AC$1,Data!$1:$1,0)-1)=0,"",OFFSET(Data!$A$1,MATCH($D386,Data!$CG:$CG,0)-1,MATCH($E386&amp;"/"&amp;AC$1,Data!$1:$1,0)-1)))</f>
        <v/>
      </c>
      <c r="AD386" s="252" t="str">
        <f ca="1">IF(ISERROR(OFFSET(Data!$A$1,MATCH($D386,Data!$CG:$CG,0)-1,MATCH($E386&amp;"/"&amp;AD$1,Data!$1:$1,0)-1))=TRUE,"",IF(OFFSET(Data!$A$1,MATCH($D386,Data!$CG:$CG,0)-1,MATCH($E386&amp;"/"&amp;AD$1,Data!$1:$1,0)-1)=0,"",OFFSET(Data!$A$1,MATCH($D386,Data!$CG:$CG,0)-1,MATCH($E386&amp;"/"&amp;AD$1,Data!$1:$1,0)-1)))</f>
        <v/>
      </c>
      <c r="AE386" s="252" t="str">
        <f ca="1">IF(ISERROR(OFFSET(Data!$A$1,MATCH($D386,Data!$CG:$CG,0)-1,MATCH($E386&amp;"/"&amp;AE$1,Data!$1:$1,0)-1))=TRUE,"",IF(OFFSET(Data!$A$1,MATCH($D386,Data!$CG:$CG,0)-1,MATCH($E386&amp;"/"&amp;AE$1,Data!$1:$1,0)-1)=0,"",OFFSET(Data!$A$1,MATCH($D386,Data!$CG:$CG,0)-1,MATCH($E386&amp;"/"&amp;AE$1,Data!$1:$1,0)-1)))</f>
        <v/>
      </c>
      <c r="AF386" s="253" t="str">
        <f ca="1">IF(ISERROR(OFFSET(Data!$A$1,MATCH($D386,Data!$CG:$CG,0)-1,MATCH($E386&amp;"/"&amp;AF$1,Data!$1:$1,0)-1))=TRUE,"",IF(OFFSET(Data!$A$1,MATCH($D386,Data!$CG:$CG,0)-1,MATCH($E386&amp;"/"&amp;AF$1,Data!$1:$1,0)-1)=0,"",OFFSET(Data!$A$1,MATCH($D386,Data!$CG:$CG,0)-1,MATCH($E386&amp;"/"&amp;AF$1,Data!$1:$1,0)-1)))</f>
        <v/>
      </c>
      <c r="AG386" s="188">
        <f t="shared" ca="1" si="9"/>
        <v>0</v>
      </c>
      <c r="AH386" s="208">
        <f ca="1">SUM(AG384:AG386)</f>
        <v>0</v>
      </c>
    </row>
    <row r="387" spans="1:34" ht="15.75" hidden="1" customHeight="1" x14ac:dyDescent="0.25">
      <c r="A387" s="446"/>
      <c r="B387" s="469"/>
      <c r="C387" s="472"/>
      <c r="D387" s="50" t="e">
        <f>IF(C387&lt;&gt;"",C387,D386)</f>
        <v>#N/A</v>
      </c>
      <c r="E387" s="51" t="s">
        <v>24</v>
      </c>
      <c r="F387" s="254" t="str">
        <f ca="1">IF(ISERROR(OFFSET(Data!$A$1,MATCH($D387,Data!$CG:$CG,0)-1,MATCH($E387&amp;"/"&amp;F$1,Data!$1:$1,0)-1))=TRUE,"",IF(OFFSET(Data!$A$1,MATCH($D387,Data!$CG:$CG,0)-1,MATCH($E387&amp;"/"&amp;F$1,Data!$1:$1,0)-1)=0,"",OFFSET(Data!$A$1,MATCH($D387,Data!$CG:$CG,0)-1,MATCH($E387&amp;"/"&amp;F$1,Data!$1:$1,0)-1)))</f>
        <v/>
      </c>
      <c r="G387" s="252" t="str">
        <f ca="1">IF(ISERROR(OFFSET(Data!$A$1,MATCH($D387,Data!$CG:$CG,0)-1,MATCH($E387&amp;"/"&amp;G$1,Data!$1:$1,0)-1))=TRUE,"",IF(OFFSET(Data!$A$1,MATCH($D387,Data!$CG:$CG,0)-1,MATCH($E387&amp;"/"&amp;G$1,Data!$1:$1,0)-1)=0,"",OFFSET(Data!$A$1,MATCH($D387,Data!$CG:$CG,0)-1,MATCH($E387&amp;"/"&amp;G$1,Data!$1:$1,0)-1)))</f>
        <v/>
      </c>
      <c r="H387" s="252" t="str">
        <f ca="1">IF(ISERROR(OFFSET(Data!$A$1,MATCH($D387,Data!$CG:$CG,0)-1,MATCH($E387&amp;"/"&amp;H$1,Data!$1:$1,0)-1))=TRUE,"",IF(OFFSET(Data!$A$1,MATCH($D387,Data!$CG:$CG,0)-1,MATCH($E387&amp;"/"&amp;H$1,Data!$1:$1,0)-1)=0,"",OFFSET(Data!$A$1,MATCH($D387,Data!$CG:$CG,0)-1,MATCH($E387&amp;"/"&amp;H$1,Data!$1:$1,0)-1)))</f>
        <v/>
      </c>
      <c r="I387" s="252" t="str">
        <f ca="1">IF(ISERROR(OFFSET(Data!$A$1,MATCH($D387,Data!$CG:$CG,0)-1,MATCH($E387&amp;"/"&amp;I$1,Data!$1:$1,0)-1))=TRUE,"",IF(OFFSET(Data!$A$1,MATCH($D387,Data!$CG:$CG,0)-1,MATCH($E387&amp;"/"&amp;I$1,Data!$1:$1,0)-1)=0,"",OFFSET(Data!$A$1,MATCH($D387,Data!$CG:$CG,0)-1,MATCH($E387&amp;"/"&amp;I$1,Data!$1:$1,0)-1)))</f>
        <v/>
      </c>
      <c r="J387" s="252" t="str">
        <f ca="1">IF(ISERROR(OFFSET(Data!$A$1,MATCH($D387,Data!$CG:$CG,0)-1,MATCH($E387&amp;"/"&amp;J$1,Data!$1:$1,0)-1))=TRUE,"",IF(OFFSET(Data!$A$1,MATCH($D387,Data!$CG:$CG,0)-1,MATCH($E387&amp;"/"&amp;J$1,Data!$1:$1,0)-1)=0,"",OFFSET(Data!$A$1,MATCH($D387,Data!$CG:$CG,0)-1,MATCH($E387&amp;"/"&amp;J$1,Data!$1:$1,0)-1)))</f>
        <v/>
      </c>
      <c r="K387" s="252" t="str">
        <f ca="1">IF(ISERROR(OFFSET(Data!$A$1,MATCH($D387,Data!$CG:$CG,0)-1,MATCH($E387&amp;"/"&amp;K$1,Data!$1:$1,0)-1))=TRUE,"",IF(OFFSET(Data!$A$1,MATCH($D387,Data!$CG:$CG,0)-1,MATCH($E387&amp;"/"&amp;K$1,Data!$1:$1,0)-1)=0,"",OFFSET(Data!$A$1,MATCH($D387,Data!$CG:$CG,0)-1,MATCH($E387&amp;"/"&amp;K$1,Data!$1:$1,0)-1)))</f>
        <v/>
      </c>
      <c r="L387" s="252" t="str">
        <f ca="1">IF(ISERROR(OFFSET(Data!$A$1,MATCH($D387,Data!$CG:$CG,0)-1,MATCH($E387&amp;"/"&amp;L$1,Data!$1:$1,0)-1))=TRUE,"",IF(OFFSET(Data!$A$1,MATCH($D387,Data!$CG:$CG,0)-1,MATCH($E387&amp;"/"&amp;L$1,Data!$1:$1,0)-1)=0,"",OFFSET(Data!$A$1,MATCH($D387,Data!$CG:$CG,0)-1,MATCH($E387&amp;"/"&amp;L$1,Data!$1:$1,0)-1)))</f>
        <v/>
      </c>
      <c r="M387" s="252" t="str">
        <f ca="1">IF(ISERROR(OFFSET(Data!$A$1,MATCH($D387,Data!$CG:$CG,0)-1,MATCH($E387&amp;"/"&amp;M$1,Data!$1:$1,0)-1))=TRUE,"",IF(OFFSET(Data!$A$1,MATCH($D387,Data!$CG:$CG,0)-1,MATCH($E387&amp;"/"&amp;M$1,Data!$1:$1,0)-1)=0,"",OFFSET(Data!$A$1,MATCH($D387,Data!$CG:$CG,0)-1,MATCH($E387&amp;"/"&amp;M$1,Data!$1:$1,0)-1)))</f>
        <v/>
      </c>
      <c r="N387" s="252" t="str">
        <f ca="1">IF(ISERROR(OFFSET(Data!$A$1,MATCH($D387,Data!$CG:$CG,0)-1,MATCH($E387&amp;"/"&amp;N$1,Data!$1:$1,0)-1))=TRUE,"",IF(OFFSET(Data!$A$1,MATCH($D387,Data!$CG:$CG,0)-1,MATCH($E387&amp;"/"&amp;N$1,Data!$1:$1,0)-1)=0,"",OFFSET(Data!$A$1,MATCH($D387,Data!$CG:$CG,0)-1,MATCH($E387&amp;"/"&amp;N$1,Data!$1:$1,0)-1)))</f>
        <v/>
      </c>
      <c r="O387" s="252" t="str">
        <f ca="1">IF(ISERROR(OFFSET(Data!$A$1,MATCH($D387,Data!$CG:$CG,0)-1,MATCH($E387&amp;"/"&amp;O$1,Data!$1:$1,0)-1))=TRUE,"",IF(OFFSET(Data!$A$1,MATCH($D387,Data!$CG:$CG,0)-1,MATCH($E387&amp;"/"&amp;O$1,Data!$1:$1,0)-1)=0,"",OFFSET(Data!$A$1,MATCH($D387,Data!$CG:$CG,0)-1,MATCH($E387&amp;"/"&amp;O$1,Data!$1:$1,0)-1)))</f>
        <v/>
      </c>
      <c r="P387" s="252" t="str">
        <f ca="1">IF(ISERROR(OFFSET(Data!$A$1,MATCH($D387,Data!$CG:$CG,0)-1,MATCH($E387&amp;"/"&amp;P$1,Data!$1:$1,0)-1))=TRUE,"",IF(OFFSET(Data!$A$1,MATCH($D387,Data!$CG:$CG,0)-1,MATCH($E387&amp;"/"&amp;P$1,Data!$1:$1,0)-1)=0,"",OFFSET(Data!$A$1,MATCH($D387,Data!$CG:$CG,0)-1,MATCH($E387&amp;"/"&amp;P$1,Data!$1:$1,0)-1)))</f>
        <v/>
      </c>
      <c r="Q387" s="252" t="str">
        <f ca="1">IF(ISERROR(OFFSET(Data!$A$1,MATCH($D387,Data!$CG:$CG,0)-1,MATCH($E387&amp;"/"&amp;Q$1,Data!$1:$1,0)-1))=TRUE,"",IF(OFFSET(Data!$A$1,MATCH($D387,Data!$CG:$CG,0)-1,MATCH($E387&amp;"/"&amp;Q$1,Data!$1:$1,0)-1)=0,"",OFFSET(Data!$A$1,MATCH($D387,Data!$CG:$CG,0)-1,MATCH($E387&amp;"/"&amp;Q$1,Data!$1:$1,0)-1)))</f>
        <v/>
      </c>
      <c r="R387" s="252" t="str">
        <f ca="1">IF(ISERROR(OFFSET(Data!$A$1,MATCH($D387,Data!$CG:$CG,0)-1,MATCH($E387&amp;"/"&amp;R$1,Data!$1:$1,0)-1))=TRUE,"",IF(OFFSET(Data!$A$1,MATCH($D387,Data!$CG:$CG,0)-1,MATCH($E387&amp;"/"&amp;R$1,Data!$1:$1,0)-1)=0,"",OFFSET(Data!$A$1,MATCH($D387,Data!$CG:$CG,0)-1,MATCH($E387&amp;"/"&amp;R$1,Data!$1:$1,0)-1)))</f>
        <v/>
      </c>
      <c r="S387" s="252" t="str">
        <f ca="1">IF(ISERROR(OFFSET(Data!$A$1,MATCH($D387,Data!$CG:$CG,0)-1,MATCH($E387&amp;"/"&amp;S$1,Data!$1:$1,0)-1))=TRUE,"",IF(OFFSET(Data!$A$1,MATCH($D387,Data!$CG:$CG,0)-1,MATCH($E387&amp;"/"&amp;S$1,Data!$1:$1,0)-1)=0,"",OFFSET(Data!$A$1,MATCH($D387,Data!$CG:$CG,0)-1,MATCH($E387&amp;"/"&amp;S$1,Data!$1:$1,0)-1)))</f>
        <v/>
      </c>
      <c r="T387" s="252" t="str">
        <f ca="1">IF(ISERROR(OFFSET(Data!$A$1,MATCH($D387,Data!$CG:$CG,0)-1,MATCH($E387&amp;"/"&amp;T$1,Data!$1:$1,0)-1))=TRUE,"",IF(OFFSET(Data!$A$1,MATCH($D387,Data!$CG:$CG,0)-1,MATCH($E387&amp;"/"&amp;T$1,Data!$1:$1,0)-1)=0,"",OFFSET(Data!$A$1,MATCH($D387,Data!$CG:$CG,0)-1,MATCH($E387&amp;"/"&amp;T$1,Data!$1:$1,0)-1)))</f>
        <v/>
      </c>
      <c r="U387" s="252" t="str">
        <f ca="1">IF(ISERROR(OFFSET(Data!$A$1,MATCH($D387,Data!$CG:$CG,0)-1,MATCH($E387&amp;"/"&amp;U$1,Data!$1:$1,0)-1))=TRUE,"",IF(OFFSET(Data!$A$1,MATCH($D387,Data!$CG:$CG,0)-1,MATCH($E387&amp;"/"&amp;U$1,Data!$1:$1,0)-1)=0,"",OFFSET(Data!$A$1,MATCH($D387,Data!$CG:$CG,0)-1,MATCH($E387&amp;"/"&amp;U$1,Data!$1:$1,0)-1)))</f>
        <v/>
      </c>
      <c r="V387" s="252" t="str">
        <f ca="1">IF(ISERROR(OFFSET(Data!$A$1,MATCH($D387,Data!$CG:$CG,0)-1,MATCH($E387&amp;"/"&amp;V$1,Data!$1:$1,0)-1))=TRUE,"",IF(OFFSET(Data!$A$1,MATCH($D387,Data!$CG:$CG,0)-1,MATCH($E387&amp;"/"&amp;V$1,Data!$1:$1,0)-1)=0,"",OFFSET(Data!$A$1,MATCH($D387,Data!$CG:$CG,0)-1,MATCH($E387&amp;"/"&amp;V$1,Data!$1:$1,0)-1)))</f>
        <v/>
      </c>
      <c r="W387" s="269" t="str">
        <f ca="1">IF(ISERROR(OFFSET(Data!$A$1,MATCH($D387,Data!$CG:$CG,0)-1,MATCH($E387&amp;"/"&amp;W$1,Data!$1:$1,0)-1))=TRUE,"",IF(OFFSET(Data!$A$1,MATCH($D387,Data!$CG:$CG,0)-1,MATCH($E387&amp;"/"&amp;W$1,Data!$1:$1,0)-1)=0,"",OFFSET(Data!$A$1,MATCH($D387,Data!$CG:$CG,0)-1,MATCH($E387&amp;"/"&amp;W$1,Data!$1:$1,0)-1)))</f>
        <v/>
      </c>
      <c r="X387" s="252" t="str">
        <f ca="1">IF(ISERROR(OFFSET(Data!$A$1,MATCH($D387,Data!$CG:$CG,0)-1,MATCH($E387&amp;"/"&amp;X$1,Data!$1:$1,0)-1))=TRUE,"",IF(OFFSET(Data!$A$1,MATCH($D387,Data!$CG:$CG,0)-1,MATCH($E387&amp;"/"&amp;X$1,Data!$1:$1,0)-1)=0,"",OFFSET(Data!$A$1,MATCH($D387,Data!$CG:$CG,0)-1,MATCH($E387&amp;"/"&amp;X$1,Data!$1:$1,0)-1)))</f>
        <v/>
      </c>
      <c r="Y387" s="252" t="str">
        <f ca="1">IF(ISERROR(OFFSET(Data!$A$1,MATCH($D387,Data!$CG:$CG,0)-1,MATCH($E387&amp;"/"&amp;Y$1,Data!$1:$1,0)-1))=TRUE,"",IF(OFFSET(Data!$A$1,MATCH($D387,Data!$CG:$CG,0)-1,MATCH($E387&amp;"/"&amp;Y$1,Data!$1:$1,0)-1)=0,"",OFFSET(Data!$A$1,MATCH($D387,Data!$CG:$CG,0)-1,MATCH($E387&amp;"/"&amp;Y$1,Data!$1:$1,0)-1)))</f>
        <v/>
      </c>
      <c r="Z387" s="252" t="str">
        <f ca="1">IF(ISERROR(OFFSET(Data!$A$1,MATCH($D387,Data!$CG:$CG,0)-1,MATCH($E387&amp;"/"&amp;Z$1,Data!$1:$1,0)-1))=TRUE,"",IF(OFFSET(Data!$A$1,MATCH($D387,Data!$CG:$CG,0)-1,MATCH($E387&amp;"/"&amp;Z$1,Data!$1:$1,0)-1)=0,"",OFFSET(Data!$A$1,MATCH($D387,Data!$CG:$CG,0)-1,MATCH($E387&amp;"/"&amp;Z$1,Data!$1:$1,0)-1)))</f>
        <v/>
      </c>
      <c r="AA387" s="252" t="str">
        <f ca="1">IF(ISERROR(OFFSET(Data!$A$1,MATCH($D387,Data!$CG:$CG,0)-1,MATCH($E387&amp;"/"&amp;AA$1,Data!$1:$1,0)-1))=TRUE,"",IF(OFFSET(Data!$A$1,MATCH($D387,Data!$CG:$CG,0)-1,MATCH($E387&amp;"/"&amp;AA$1,Data!$1:$1,0)-1)=0,"",OFFSET(Data!$A$1,MATCH($D387,Data!$CG:$CG,0)-1,MATCH($E387&amp;"/"&amp;AA$1,Data!$1:$1,0)-1)))</f>
        <v/>
      </c>
      <c r="AB387" s="252" t="str">
        <f ca="1">IF(ISERROR(OFFSET(Data!$A$1,MATCH($D387,Data!$CG:$CG,0)-1,MATCH($E387&amp;"/"&amp;AB$1,Data!$1:$1,0)-1))=TRUE,"",IF(OFFSET(Data!$A$1,MATCH($D387,Data!$CG:$CG,0)-1,MATCH($E387&amp;"/"&amp;AB$1,Data!$1:$1,0)-1)=0,"",OFFSET(Data!$A$1,MATCH($D387,Data!$CG:$CG,0)-1,MATCH($E387&amp;"/"&amp;AB$1,Data!$1:$1,0)-1)))</f>
        <v/>
      </c>
      <c r="AC387" s="252" t="str">
        <f ca="1">IF(ISERROR(OFFSET(Data!$A$1,MATCH($D387,Data!$CG:$CG,0)-1,MATCH($E387&amp;"/"&amp;AC$1,Data!$1:$1,0)-1))=TRUE,"",IF(OFFSET(Data!$A$1,MATCH($D387,Data!$CG:$CG,0)-1,MATCH($E387&amp;"/"&amp;AC$1,Data!$1:$1,0)-1)=0,"",OFFSET(Data!$A$1,MATCH($D387,Data!$CG:$CG,0)-1,MATCH($E387&amp;"/"&amp;AC$1,Data!$1:$1,0)-1)))</f>
        <v/>
      </c>
      <c r="AD387" s="252" t="str">
        <f ca="1">IF(ISERROR(OFFSET(Data!$A$1,MATCH($D387,Data!$CG:$CG,0)-1,MATCH($E387&amp;"/"&amp;AD$1,Data!$1:$1,0)-1))=TRUE,"",IF(OFFSET(Data!$A$1,MATCH($D387,Data!$CG:$CG,0)-1,MATCH($E387&amp;"/"&amp;AD$1,Data!$1:$1,0)-1)=0,"",OFFSET(Data!$A$1,MATCH($D387,Data!$CG:$CG,0)-1,MATCH($E387&amp;"/"&amp;AD$1,Data!$1:$1,0)-1)))</f>
        <v/>
      </c>
      <c r="AE387" s="252" t="str">
        <f ca="1">IF(ISERROR(OFFSET(Data!$A$1,MATCH($D387,Data!$CG:$CG,0)-1,MATCH($E387&amp;"/"&amp;AE$1,Data!$1:$1,0)-1))=TRUE,"",IF(OFFSET(Data!$A$1,MATCH($D387,Data!$CG:$CG,0)-1,MATCH($E387&amp;"/"&amp;AE$1,Data!$1:$1,0)-1)=0,"",OFFSET(Data!$A$1,MATCH($D387,Data!$CG:$CG,0)-1,MATCH($E387&amp;"/"&amp;AE$1,Data!$1:$1,0)-1)))</f>
        <v/>
      </c>
      <c r="AF387" s="253" t="str">
        <f ca="1">IF(ISERROR(OFFSET(Data!$A$1,MATCH($D387,Data!$CG:$CG,0)-1,MATCH($E387&amp;"/"&amp;AF$1,Data!$1:$1,0)-1))=TRUE,"",IF(OFFSET(Data!$A$1,MATCH($D387,Data!$CG:$CG,0)-1,MATCH($E387&amp;"/"&amp;AF$1,Data!$1:$1,0)-1)=0,"",OFFSET(Data!$A$1,MATCH($D387,Data!$CG:$CG,0)-1,MATCH($E387&amp;"/"&amp;AF$1,Data!$1:$1,0)-1)))</f>
        <v/>
      </c>
      <c r="AG387" s="188">
        <f t="shared" ca="1" si="9"/>
        <v>0</v>
      </c>
      <c r="AH387" s="208">
        <f ca="1">SUM(AG384:AG387)</f>
        <v>0</v>
      </c>
    </row>
    <row r="388" spans="1:34" ht="15.75" hidden="1" customHeight="1" thickBot="1" x14ac:dyDescent="0.3">
      <c r="A388" s="447"/>
      <c r="B388" s="470"/>
      <c r="C388" s="473"/>
      <c r="D388" s="52" t="e">
        <f>IF(C388&lt;&gt;"",C388,D387)</f>
        <v>#N/A</v>
      </c>
      <c r="E388" s="53" t="s">
        <v>25</v>
      </c>
      <c r="F388" s="255" t="str">
        <f ca="1">IF(ISERROR(OFFSET(Data!$A$1,MATCH($D388,Data!$CG:$CG,0)-1,MATCH($E388&amp;"/"&amp;F$1,Data!$1:$1,0)-1))=TRUE,"",IF(OFFSET(Data!$A$1,MATCH($D388,Data!$CG:$CG,0)-1,MATCH($E388&amp;"/"&amp;F$1,Data!$1:$1,0)-1)=0,"",OFFSET(Data!$A$1,MATCH($D388,Data!$CG:$CG,0)-1,MATCH($E388&amp;"/"&amp;F$1,Data!$1:$1,0)-1)))</f>
        <v/>
      </c>
      <c r="G388" s="256" t="str">
        <f ca="1">IF(ISERROR(OFFSET(Data!$A$1,MATCH($D388,Data!$CG:$CG,0)-1,MATCH($E388&amp;"/"&amp;G$1,Data!$1:$1,0)-1))=TRUE,"",IF(OFFSET(Data!$A$1,MATCH($D388,Data!$CG:$CG,0)-1,MATCH($E388&amp;"/"&amp;G$1,Data!$1:$1,0)-1)=0,"",OFFSET(Data!$A$1,MATCH($D388,Data!$CG:$CG,0)-1,MATCH($E388&amp;"/"&amp;G$1,Data!$1:$1,0)-1)))</f>
        <v/>
      </c>
      <c r="H388" s="256" t="str">
        <f ca="1">IF(ISERROR(OFFSET(Data!$A$1,MATCH($D388,Data!$CG:$CG,0)-1,MATCH($E388&amp;"/"&amp;H$1,Data!$1:$1,0)-1))=TRUE,"",IF(OFFSET(Data!$A$1,MATCH($D388,Data!$CG:$CG,0)-1,MATCH($E388&amp;"/"&amp;H$1,Data!$1:$1,0)-1)=0,"",OFFSET(Data!$A$1,MATCH($D388,Data!$CG:$CG,0)-1,MATCH($E388&amp;"/"&amp;H$1,Data!$1:$1,0)-1)))</f>
        <v/>
      </c>
      <c r="I388" s="256" t="str">
        <f ca="1">IF(ISERROR(OFFSET(Data!$A$1,MATCH($D388,Data!$CG:$CG,0)-1,MATCH($E388&amp;"/"&amp;I$1,Data!$1:$1,0)-1))=TRUE,"",IF(OFFSET(Data!$A$1,MATCH($D388,Data!$CG:$CG,0)-1,MATCH($E388&amp;"/"&amp;I$1,Data!$1:$1,0)-1)=0,"",OFFSET(Data!$A$1,MATCH($D388,Data!$CG:$CG,0)-1,MATCH($E388&amp;"/"&amp;I$1,Data!$1:$1,0)-1)))</f>
        <v/>
      </c>
      <c r="J388" s="256" t="str">
        <f ca="1">IF(ISERROR(OFFSET(Data!$A$1,MATCH($D388,Data!$CG:$CG,0)-1,MATCH($E388&amp;"/"&amp;J$1,Data!$1:$1,0)-1))=TRUE,"",IF(OFFSET(Data!$A$1,MATCH($D388,Data!$CG:$CG,0)-1,MATCH($E388&amp;"/"&amp;J$1,Data!$1:$1,0)-1)=0,"",OFFSET(Data!$A$1,MATCH($D388,Data!$CG:$CG,0)-1,MATCH($E388&amp;"/"&amp;J$1,Data!$1:$1,0)-1)))</f>
        <v/>
      </c>
      <c r="K388" s="256" t="str">
        <f ca="1">IF(ISERROR(OFFSET(Data!$A$1,MATCH($D388,Data!$CG:$CG,0)-1,MATCH($E388&amp;"/"&amp;K$1,Data!$1:$1,0)-1))=TRUE,"",IF(OFFSET(Data!$A$1,MATCH($D388,Data!$CG:$CG,0)-1,MATCH($E388&amp;"/"&amp;K$1,Data!$1:$1,0)-1)=0,"",OFFSET(Data!$A$1,MATCH($D388,Data!$CG:$CG,0)-1,MATCH($E388&amp;"/"&amp;K$1,Data!$1:$1,0)-1)))</f>
        <v/>
      </c>
      <c r="L388" s="256" t="str">
        <f ca="1">IF(ISERROR(OFFSET(Data!$A$1,MATCH($D388,Data!$CG:$CG,0)-1,MATCH($E388&amp;"/"&amp;L$1,Data!$1:$1,0)-1))=TRUE,"",IF(OFFSET(Data!$A$1,MATCH($D388,Data!$CG:$CG,0)-1,MATCH($E388&amp;"/"&amp;L$1,Data!$1:$1,0)-1)=0,"",OFFSET(Data!$A$1,MATCH($D388,Data!$CG:$CG,0)-1,MATCH($E388&amp;"/"&amp;L$1,Data!$1:$1,0)-1)))</f>
        <v/>
      </c>
      <c r="M388" s="256" t="str">
        <f ca="1">IF(ISERROR(OFFSET(Data!$A$1,MATCH($D388,Data!$CG:$CG,0)-1,MATCH($E388&amp;"/"&amp;M$1,Data!$1:$1,0)-1))=TRUE,"",IF(OFFSET(Data!$A$1,MATCH($D388,Data!$CG:$CG,0)-1,MATCH($E388&amp;"/"&amp;M$1,Data!$1:$1,0)-1)=0,"",OFFSET(Data!$A$1,MATCH($D388,Data!$CG:$CG,0)-1,MATCH($E388&amp;"/"&amp;M$1,Data!$1:$1,0)-1)))</f>
        <v/>
      </c>
      <c r="N388" s="256" t="str">
        <f ca="1">IF(ISERROR(OFFSET(Data!$A$1,MATCH($D388,Data!$CG:$CG,0)-1,MATCH($E388&amp;"/"&amp;N$1,Data!$1:$1,0)-1))=TRUE,"",IF(OFFSET(Data!$A$1,MATCH($D388,Data!$CG:$CG,0)-1,MATCH($E388&amp;"/"&amp;N$1,Data!$1:$1,0)-1)=0,"",OFFSET(Data!$A$1,MATCH($D388,Data!$CG:$CG,0)-1,MATCH($E388&amp;"/"&amp;N$1,Data!$1:$1,0)-1)))</f>
        <v/>
      </c>
      <c r="O388" s="256" t="str">
        <f ca="1">IF(ISERROR(OFFSET(Data!$A$1,MATCH($D388,Data!$CG:$CG,0)-1,MATCH($E388&amp;"/"&amp;O$1,Data!$1:$1,0)-1))=TRUE,"",IF(OFFSET(Data!$A$1,MATCH($D388,Data!$CG:$CG,0)-1,MATCH($E388&amp;"/"&amp;O$1,Data!$1:$1,0)-1)=0,"",OFFSET(Data!$A$1,MATCH($D388,Data!$CG:$CG,0)-1,MATCH($E388&amp;"/"&amp;O$1,Data!$1:$1,0)-1)))</f>
        <v/>
      </c>
      <c r="P388" s="256" t="str">
        <f ca="1">IF(ISERROR(OFFSET(Data!$A$1,MATCH($D388,Data!$CG:$CG,0)-1,MATCH($E388&amp;"/"&amp;P$1,Data!$1:$1,0)-1))=TRUE,"",IF(OFFSET(Data!$A$1,MATCH($D388,Data!$CG:$CG,0)-1,MATCH($E388&amp;"/"&amp;P$1,Data!$1:$1,0)-1)=0,"",OFFSET(Data!$A$1,MATCH($D388,Data!$CG:$CG,0)-1,MATCH($E388&amp;"/"&amp;P$1,Data!$1:$1,0)-1)))</f>
        <v/>
      </c>
      <c r="Q388" s="256" t="str">
        <f ca="1">IF(ISERROR(OFFSET(Data!$A$1,MATCH($D388,Data!$CG:$CG,0)-1,MATCH($E388&amp;"/"&amp;Q$1,Data!$1:$1,0)-1))=TRUE,"",IF(OFFSET(Data!$A$1,MATCH($D388,Data!$CG:$CG,0)-1,MATCH($E388&amp;"/"&amp;Q$1,Data!$1:$1,0)-1)=0,"",OFFSET(Data!$A$1,MATCH($D388,Data!$CG:$CG,0)-1,MATCH($E388&amp;"/"&amp;Q$1,Data!$1:$1,0)-1)))</f>
        <v/>
      </c>
      <c r="R388" s="256" t="str">
        <f ca="1">IF(ISERROR(OFFSET(Data!$A$1,MATCH($D388,Data!$CG:$CG,0)-1,MATCH($E388&amp;"/"&amp;R$1,Data!$1:$1,0)-1))=TRUE,"",IF(OFFSET(Data!$A$1,MATCH($D388,Data!$CG:$CG,0)-1,MATCH($E388&amp;"/"&amp;R$1,Data!$1:$1,0)-1)=0,"",OFFSET(Data!$A$1,MATCH($D388,Data!$CG:$CG,0)-1,MATCH($E388&amp;"/"&amp;R$1,Data!$1:$1,0)-1)))</f>
        <v/>
      </c>
      <c r="S388" s="256" t="str">
        <f ca="1">IF(ISERROR(OFFSET(Data!$A$1,MATCH($D388,Data!$CG:$CG,0)-1,MATCH($E388&amp;"/"&amp;S$1,Data!$1:$1,0)-1))=TRUE,"",IF(OFFSET(Data!$A$1,MATCH($D388,Data!$CG:$CG,0)-1,MATCH($E388&amp;"/"&amp;S$1,Data!$1:$1,0)-1)=0,"",OFFSET(Data!$A$1,MATCH($D388,Data!$CG:$CG,0)-1,MATCH($E388&amp;"/"&amp;S$1,Data!$1:$1,0)-1)))</f>
        <v/>
      </c>
      <c r="T388" s="256" t="str">
        <f ca="1">IF(ISERROR(OFFSET(Data!$A$1,MATCH($D388,Data!$CG:$CG,0)-1,MATCH($E388&amp;"/"&amp;T$1,Data!$1:$1,0)-1))=TRUE,"",IF(OFFSET(Data!$A$1,MATCH($D388,Data!$CG:$CG,0)-1,MATCH($E388&amp;"/"&amp;T$1,Data!$1:$1,0)-1)=0,"",OFFSET(Data!$A$1,MATCH($D388,Data!$CG:$CG,0)-1,MATCH($E388&amp;"/"&amp;T$1,Data!$1:$1,0)-1)))</f>
        <v/>
      </c>
      <c r="U388" s="256" t="str">
        <f ca="1">IF(ISERROR(OFFSET(Data!$A$1,MATCH($D388,Data!$CG:$CG,0)-1,MATCH($E388&amp;"/"&amp;U$1,Data!$1:$1,0)-1))=TRUE,"",IF(OFFSET(Data!$A$1,MATCH($D388,Data!$CG:$CG,0)-1,MATCH($E388&amp;"/"&amp;U$1,Data!$1:$1,0)-1)=0,"",OFFSET(Data!$A$1,MATCH($D388,Data!$CG:$CG,0)-1,MATCH($E388&amp;"/"&amp;U$1,Data!$1:$1,0)-1)))</f>
        <v/>
      </c>
      <c r="V388" s="256" t="str">
        <f ca="1">IF(ISERROR(OFFSET(Data!$A$1,MATCH($D388,Data!$CG:$CG,0)-1,MATCH($E388&amp;"/"&amp;V$1,Data!$1:$1,0)-1))=TRUE,"",IF(OFFSET(Data!$A$1,MATCH($D388,Data!$CG:$CG,0)-1,MATCH($E388&amp;"/"&amp;V$1,Data!$1:$1,0)-1)=0,"",OFFSET(Data!$A$1,MATCH($D388,Data!$CG:$CG,0)-1,MATCH($E388&amp;"/"&amp;V$1,Data!$1:$1,0)-1)))</f>
        <v/>
      </c>
      <c r="W388" s="257" t="str">
        <f ca="1">IF(ISERROR(OFFSET(Data!$A$1,MATCH($D388,Data!$CG:$CG,0)-1,MATCH($E388&amp;"/"&amp;W$1,Data!$1:$1,0)-1))=TRUE,"",IF(OFFSET(Data!$A$1,MATCH($D388,Data!$CG:$CG,0)-1,MATCH($E388&amp;"/"&amp;W$1,Data!$1:$1,0)-1)=0,"",OFFSET(Data!$A$1,MATCH($D388,Data!$CG:$CG,0)-1,MATCH($E388&amp;"/"&amp;W$1,Data!$1:$1,0)-1)))</f>
        <v/>
      </c>
      <c r="X388" s="256" t="str">
        <f ca="1">IF(ISERROR(OFFSET(Data!$A$1,MATCH($D388,Data!$CG:$CG,0)-1,MATCH($E388&amp;"/"&amp;X$1,Data!$1:$1,0)-1))=TRUE,"",IF(OFFSET(Data!$A$1,MATCH($D388,Data!$CG:$CG,0)-1,MATCH($E388&amp;"/"&amp;X$1,Data!$1:$1,0)-1)=0,"",OFFSET(Data!$A$1,MATCH($D388,Data!$CG:$CG,0)-1,MATCH($E388&amp;"/"&amp;X$1,Data!$1:$1,0)-1)))</f>
        <v/>
      </c>
      <c r="Y388" s="256" t="str">
        <f ca="1">IF(ISERROR(OFFSET(Data!$A$1,MATCH($D388,Data!$CG:$CG,0)-1,MATCH($E388&amp;"/"&amp;Y$1,Data!$1:$1,0)-1))=TRUE,"",IF(OFFSET(Data!$A$1,MATCH($D388,Data!$CG:$CG,0)-1,MATCH($E388&amp;"/"&amp;Y$1,Data!$1:$1,0)-1)=0,"",OFFSET(Data!$A$1,MATCH($D388,Data!$CG:$CG,0)-1,MATCH($E388&amp;"/"&amp;Y$1,Data!$1:$1,0)-1)))</f>
        <v/>
      </c>
      <c r="Z388" s="256" t="str">
        <f ca="1">IF(ISERROR(OFFSET(Data!$A$1,MATCH($D388,Data!$CG:$CG,0)-1,MATCH($E388&amp;"/"&amp;Z$1,Data!$1:$1,0)-1))=TRUE,"",IF(OFFSET(Data!$A$1,MATCH($D388,Data!$CG:$CG,0)-1,MATCH($E388&amp;"/"&amp;Z$1,Data!$1:$1,0)-1)=0,"",OFFSET(Data!$A$1,MATCH($D388,Data!$CG:$CG,0)-1,MATCH($E388&amp;"/"&amp;Z$1,Data!$1:$1,0)-1)))</f>
        <v/>
      </c>
      <c r="AA388" s="256" t="str">
        <f ca="1">IF(ISERROR(OFFSET(Data!$A$1,MATCH($D388,Data!$CG:$CG,0)-1,MATCH($E388&amp;"/"&amp;AA$1,Data!$1:$1,0)-1))=TRUE,"",IF(OFFSET(Data!$A$1,MATCH($D388,Data!$CG:$CG,0)-1,MATCH($E388&amp;"/"&amp;AA$1,Data!$1:$1,0)-1)=0,"",OFFSET(Data!$A$1,MATCH($D388,Data!$CG:$CG,0)-1,MATCH($E388&amp;"/"&amp;AA$1,Data!$1:$1,0)-1)))</f>
        <v/>
      </c>
      <c r="AB388" s="256" t="str">
        <f ca="1">IF(ISERROR(OFFSET(Data!$A$1,MATCH($D388,Data!$CG:$CG,0)-1,MATCH($E388&amp;"/"&amp;AB$1,Data!$1:$1,0)-1))=TRUE,"",IF(OFFSET(Data!$A$1,MATCH($D388,Data!$CG:$CG,0)-1,MATCH($E388&amp;"/"&amp;AB$1,Data!$1:$1,0)-1)=0,"",OFFSET(Data!$A$1,MATCH($D388,Data!$CG:$CG,0)-1,MATCH($E388&amp;"/"&amp;AB$1,Data!$1:$1,0)-1)))</f>
        <v/>
      </c>
      <c r="AC388" s="256" t="str">
        <f ca="1">IF(ISERROR(OFFSET(Data!$A$1,MATCH($D388,Data!$CG:$CG,0)-1,MATCH($E388&amp;"/"&amp;AC$1,Data!$1:$1,0)-1))=TRUE,"",IF(OFFSET(Data!$A$1,MATCH($D388,Data!$CG:$CG,0)-1,MATCH($E388&amp;"/"&amp;AC$1,Data!$1:$1,0)-1)=0,"",OFFSET(Data!$A$1,MATCH($D388,Data!$CG:$CG,0)-1,MATCH($E388&amp;"/"&amp;AC$1,Data!$1:$1,0)-1)))</f>
        <v/>
      </c>
      <c r="AD388" s="256" t="str">
        <f ca="1">IF(ISERROR(OFFSET(Data!$A$1,MATCH($D388,Data!$CG:$CG,0)-1,MATCH($E388&amp;"/"&amp;AD$1,Data!$1:$1,0)-1))=TRUE,"",IF(OFFSET(Data!$A$1,MATCH($D388,Data!$CG:$CG,0)-1,MATCH($E388&amp;"/"&amp;AD$1,Data!$1:$1,0)-1)=0,"",OFFSET(Data!$A$1,MATCH($D388,Data!$CG:$CG,0)-1,MATCH($E388&amp;"/"&amp;AD$1,Data!$1:$1,0)-1)))</f>
        <v/>
      </c>
      <c r="AE388" s="256" t="str">
        <f ca="1">IF(ISERROR(OFFSET(Data!$A$1,MATCH($D388,Data!$CG:$CG,0)-1,MATCH($E388&amp;"/"&amp;AE$1,Data!$1:$1,0)-1))=TRUE,"",IF(OFFSET(Data!$A$1,MATCH($D388,Data!$CG:$CG,0)-1,MATCH($E388&amp;"/"&amp;AE$1,Data!$1:$1,0)-1)=0,"",OFFSET(Data!$A$1,MATCH($D388,Data!$CG:$CG,0)-1,MATCH($E388&amp;"/"&amp;AE$1,Data!$1:$1,0)-1)))</f>
        <v/>
      </c>
      <c r="AF388" s="258" t="str">
        <f ca="1">IF(ISERROR(OFFSET(Data!$A$1,MATCH($D388,Data!$CG:$CG,0)-1,MATCH($E388&amp;"/"&amp;AF$1,Data!$1:$1,0)-1))=TRUE,"",IF(OFFSET(Data!$A$1,MATCH($D388,Data!$CG:$CG,0)-1,MATCH($E388&amp;"/"&amp;AF$1,Data!$1:$1,0)-1)=0,"",OFFSET(Data!$A$1,MATCH($D388,Data!$CG:$CG,0)-1,MATCH($E388&amp;"/"&amp;AF$1,Data!$1:$1,0)-1)))</f>
        <v/>
      </c>
      <c r="AG388" s="197">
        <f t="shared" ca="1" si="9"/>
        <v>0</v>
      </c>
      <c r="AH388" s="209">
        <f ca="1">SUM(AG384:AG388)</f>
        <v>0</v>
      </c>
    </row>
    <row r="389" spans="1:34" ht="15" hidden="1" customHeight="1" x14ac:dyDescent="0.25">
      <c r="A389" s="445">
        <v>77</v>
      </c>
      <c r="B389" s="468" t="e">
        <f>INDEX(Data!CI:CI,MATCH("M"&amp;A389,Data!A:A,0))</f>
        <v>#N/A</v>
      </c>
      <c r="C389" s="471" t="e">
        <f>INDEX(Data!CG:CG,MATCH("M"&amp;A389,Data!A:A,0))</f>
        <v>#N/A</v>
      </c>
      <c r="D389" s="48" t="e">
        <f>IF(C389&lt;&gt;"",C389,#REF!)</f>
        <v>#N/A</v>
      </c>
      <c r="E389" s="49" t="s">
        <v>21</v>
      </c>
      <c r="F389" s="271" t="str">
        <f ca="1">IF(ISERROR(OFFSET(Data!$A$1,MATCH($D389,Data!$CG:$CG,0)-1,MATCH($E389&amp;"/"&amp;F$1,Data!$1:$1,0)-1))=TRUE,"",IF(OFFSET(Data!$A$1,MATCH($D389,Data!$CG:$CG,0)-1,MATCH($E389&amp;"/"&amp;F$1,Data!$1:$1,0)-1)=0,"",OFFSET(Data!$A$1,MATCH($D389,Data!$CG:$CG,0)-1,MATCH($E389&amp;"/"&amp;F$1,Data!$1:$1,0)-1)))</f>
        <v/>
      </c>
      <c r="G389" s="250" t="str">
        <f ca="1">IF(ISERROR(OFFSET(Data!$A$1,MATCH($D389,Data!$CG:$CG,0)-1,MATCH($E389&amp;"/"&amp;G$1,Data!$1:$1,0)-1))=TRUE,"",IF(OFFSET(Data!$A$1,MATCH($D389,Data!$CG:$CG,0)-1,MATCH($E389&amp;"/"&amp;G$1,Data!$1:$1,0)-1)=0,"",OFFSET(Data!$A$1,MATCH($D389,Data!$CG:$CG,0)-1,MATCH($E389&amp;"/"&amp;G$1,Data!$1:$1,0)-1)))</f>
        <v/>
      </c>
      <c r="H389" s="250" t="str">
        <f ca="1">IF(ISERROR(OFFSET(Data!$A$1,MATCH($D389,Data!$CG:$CG,0)-1,MATCH($E389&amp;"/"&amp;H$1,Data!$1:$1,0)-1))=TRUE,"",IF(OFFSET(Data!$A$1,MATCH($D389,Data!$CG:$CG,0)-1,MATCH($E389&amp;"/"&amp;H$1,Data!$1:$1,0)-1)=0,"",OFFSET(Data!$A$1,MATCH($D389,Data!$CG:$CG,0)-1,MATCH($E389&amp;"/"&amp;H$1,Data!$1:$1,0)-1)))</f>
        <v/>
      </c>
      <c r="I389" s="250" t="str">
        <f ca="1">IF(ISERROR(OFFSET(Data!$A$1,MATCH($D389,Data!$CG:$CG,0)-1,MATCH($E389&amp;"/"&amp;I$1,Data!$1:$1,0)-1))=TRUE,"",IF(OFFSET(Data!$A$1,MATCH($D389,Data!$CG:$CG,0)-1,MATCH($E389&amp;"/"&amp;I$1,Data!$1:$1,0)-1)=0,"",OFFSET(Data!$A$1,MATCH($D389,Data!$CG:$CG,0)-1,MATCH($E389&amp;"/"&amp;I$1,Data!$1:$1,0)-1)))</f>
        <v/>
      </c>
      <c r="J389" s="250" t="str">
        <f ca="1">IF(ISERROR(OFFSET(Data!$A$1,MATCH($D389,Data!$CG:$CG,0)-1,MATCH($E389&amp;"/"&amp;J$1,Data!$1:$1,0)-1))=TRUE,"",IF(OFFSET(Data!$A$1,MATCH($D389,Data!$CG:$CG,0)-1,MATCH($E389&amp;"/"&amp;J$1,Data!$1:$1,0)-1)=0,"",OFFSET(Data!$A$1,MATCH($D389,Data!$CG:$CG,0)-1,MATCH($E389&amp;"/"&amp;J$1,Data!$1:$1,0)-1)))</f>
        <v/>
      </c>
      <c r="K389" s="250" t="str">
        <f ca="1">IF(ISERROR(OFFSET(Data!$A$1,MATCH($D389,Data!$CG:$CG,0)-1,MATCH($E389&amp;"/"&amp;K$1,Data!$1:$1,0)-1))=TRUE,"",IF(OFFSET(Data!$A$1,MATCH($D389,Data!$CG:$CG,0)-1,MATCH($E389&amp;"/"&amp;K$1,Data!$1:$1,0)-1)=0,"",OFFSET(Data!$A$1,MATCH($D389,Data!$CG:$CG,0)-1,MATCH($E389&amp;"/"&amp;K$1,Data!$1:$1,0)-1)))</f>
        <v/>
      </c>
      <c r="L389" s="250" t="str">
        <f ca="1">IF(ISERROR(OFFSET(Data!$A$1,MATCH($D389,Data!$CG:$CG,0)-1,MATCH($E389&amp;"/"&amp;L$1,Data!$1:$1,0)-1))=TRUE,"",IF(OFFSET(Data!$A$1,MATCH($D389,Data!$CG:$CG,0)-1,MATCH($E389&amp;"/"&amp;L$1,Data!$1:$1,0)-1)=0,"",OFFSET(Data!$A$1,MATCH($D389,Data!$CG:$CG,0)-1,MATCH($E389&amp;"/"&amp;L$1,Data!$1:$1,0)-1)))</f>
        <v/>
      </c>
      <c r="M389" s="250" t="str">
        <f ca="1">IF(ISERROR(OFFSET(Data!$A$1,MATCH($D389,Data!$CG:$CG,0)-1,MATCH($E389&amp;"/"&amp;M$1,Data!$1:$1,0)-1))=TRUE,"",IF(OFFSET(Data!$A$1,MATCH($D389,Data!$CG:$CG,0)-1,MATCH($E389&amp;"/"&amp;M$1,Data!$1:$1,0)-1)=0,"",OFFSET(Data!$A$1,MATCH($D389,Data!$CG:$CG,0)-1,MATCH($E389&amp;"/"&amp;M$1,Data!$1:$1,0)-1)))</f>
        <v/>
      </c>
      <c r="N389" s="250" t="str">
        <f ca="1">IF(ISERROR(OFFSET(Data!$A$1,MATCH($D389,Data!$CG:$CG,0)-1,MATCH($E389&amp;"/"&amp;N$1,Data!$1:$1,0)-1))=TRUE,"",IF(OFFSET(Data!$A$1,MATCH($D389,Data!$CG:$CG,0)-1,MATCH($E389&amp;"/"&amp;N$1,Data!$1:$1,0)-1)=0,"",OFFSET(Data!$A$1,MATCH($D389,Data!$CG:$CG,0)-1,MATCH($E389&amp;"/"&amp;N$1,Data!$1:$1,0)-1)))</f>
        <v/>
      </c>
      <c r="O389" s="250" t="str">
        <f ca="1">IF(ISERROR(OFFSET(Data!$A$1,MATCH($D389,Data!$CG:$CG,0)-1,MATCH($E389&amp;"/"&amp;O$1,Data!$1:$1,0)-1))=TRUE,"",IF(OFFSET(Data!$A$1,MATCH($D389,Data!$CG:$CG,0)-1,MATCH($E389&amp;"/"&amp;O$1,Data!$1:$1,0)-1)=0,"",OFFSET(Data!$A$1,MATCH($D389,Data!$CG:$CG,0)-1,MATCH($E389&amp;"/"&amp;O$1,Data!$1:$1,0)-1)))</f>
        <v/>
      </c>
      <c r="P389" s="250" t="str">
        <f ca="1">IF(ISERROR(OFFSET(Data!$A$1,MATCH($D389,Data!$CG:$CG,0)-1,MATCH($E389&amp;"/"&amp;P$1,Data!$1:$1,0)-1))=TRUE,"",IF(OFFSET(Data!$A$1,MATCH($D389,Data!$CG:$CG,0)-1,MATCH($E389&amp;"/"&amp;P$1,Data!$1:$1,0)-1)=0,"",OFFSET(Data!$A$1,MATCH($D389,Data!$CG:$CG,0)-1,MATCH($E389&amp;"/"&amp;P$1,Data!$1:$1,0)-1)))</f>
        <v/>
      </c>
      <c r="Q389" s="250" t="str">
        <f ca="1">IF(ISERROR(OFFSET(Data!$A$1,MATCH($D389,Data!$CG:$CG,0)-1,MATCH($E389&amp;"/"&amp;Q$1,Data!$1:$1,0)-1))=TRUE,"",IF(OFFSET(Data!$A$1,MATCH($D389,Data!$CG:$CG,0)-1,MATCH($E389&amp;"/"&amp;Q$1,Data!$1:$1,0)-1)=0,"",OFFSET(Data!$A$1,MATCH($D389,Data!$CG:$CG,0)-1,MATCH($E389&amp;"/"&amp;Q$1,Data!$1:$1,0)-1)))</f>
        <v/>
      </c>
      <c r="R389" s="250" t="str">
        <f ca="1">IF(ISERROR(OFFSET(Data!$A$1,MATCH($D389,Data!$CG:$CG,0)-1,MATCH($E389&amp;"/"&amp;R$1,Data!$1:$1,0)-1))=TRUE,"",IF(OFFSET(Data!$A$1,MATCH($D389,Data!$CG:$CG,0)-1,MATCH($E389&amp;"/"&amp;R$1,Data!$1:$1,0)-1)=0,"",OFFSET(Data!$A$1,MATCH($D389,Data!$CG:$CG,0)-1,MATCH($E389&amp;"/"&amp;R$1,Data!$1:$1,0)-1)))</f>
        <v/>
      </c>
      <c r="S389" s="250" t="str">
        <f ca="1">IF(ISERROR(OFFSET(Data!$A$1,MATCH($D389,Data!$CG:$CG,0)-1,MATCH($E389&amp;"/"&amp;S$1,Data!$1:$1,0)-1))=TRUE,"",IF(OFFSET(Data!$A$1,MATCH($D389,Data!$CG:$CG,0)-1,MATCH($E389&amp;"/"&amp;S$1,Data!$1:$1,0)-1)=0,"",OFFSET(Data!$A$1,MATCH($D389,Data!$CG:$CG,0)-1,MATCH($E389&amp;"/"&amp;S$1,Data!$1:$1,0)-1)))</f>
        <v/>
      </c>
      <c r="T389" s="250" t="str">
        <f ca="1">IF(ISERROR(OFFSET(Data!$A$1,MATCH($D389,Data!$CG:$CG,0)-1,MATCH($E389&amp;"/"&amp;T$1,Data!$1:$1,0)-1))=TRUE,"",IF(OFFSET(Data!$A$1,MATCH($D389,Data!$CG:$CG,0)-1,MATCH($E389&amp;"/"&amp;T$1,Data!$1:$1,0)-1)=0,"",OFFSET(Data!$A$1,MATCH($D389,Data!$CG:$CG,0)-1,MATCH($E389&amp;"/"&amp;T$1,Data!$1:$1,0)-1)))</f>
        <v/>
      </c>
      <c r="U389" s="250" t="str">
        <f ca="1">IF(ISERROR(OFFSET(Data!$A$1,MATCH($D389,Data!$CG:$CG,0)-1,MATCH($E389&amp;"/"&amp;U$1,Data!$1:$1,0)-1))=TRUE,"",IF(OFFSET(Data!$A$1,MATCH($D389,Data!$CG:$CG,0)-1,MATCH($E389&amp;"/"&amp;U$1,Data!$1:$1,0)-1)=0,"",OFFSET(Data!$A$1,MATCH($D389,Data!$CG:$CG,0)-1,MATCH($E389&amp;"/"&amp;U$1,Data!$1:$1,0)-1)))</f>
        <v/>
      </c>
      <c r="V389" s="250" t="str">
        <f ca="1">IF(ISERROR(OFFSET(Data!$A$1,MATCH($D389,Data!$CG:$CG,0)-1,MATCH($E389&amp;"/"&amp;V$1,Data!$1:$1,0)-1))=TRUE,"",IF(OFFSET(Data!$A$1,MATCH($D389,Data!$CG:$CG,0)-1,MATCH($E389&amp;"/"&amp;V$1,Data!$1:$1,0)-1)=0,"",OFFSET(Data!$A$1,MATCH($D389,Data!$CG:$CG,0)-1,MATCH($E389&amp;"/"&amp;V$1,Data!$1:$1,0)-1)))</f>
        <v/>
      </c>
      <c r="W389" s="272" t="str">
        <f ca="1">IF(ISERROR(OFFSET(Data!$A$1,MATCH($D389,Data!$CG:$CG,0)-1,MATCH($E389&amp;"/"&amp;W$1,Data!$1:$1,0)-1))=TRUE,"",IF(OFFSET(Data!$A$1,MATCH($D389,Data!$CG:$CG,0)-1,MATCH($E389&amp;"/"&amp;W$1,Data!$1:$1,0)-1)=0,"",OFFSET(Data!$A$1,MATCH($D389,Data!$CG:$CG,0)-1,MATCH($E389&amp;"/"&amp;W$1,Data!$1:$1,0)-1)))</f>
        <v/>
      </c>
      <c r="X389" s="250" t="str">
        <f ca="1">IF(ISERROR(OFFSET(Data!$A$1,MATCH($D389,Data!$CG:$CG,0)-1,MATCH($E389&amp;"/"&amp;X$1,Data!$1:$1,0)-1))=TRUE,"",IF(OFFSET(Data!$A$1,MATCH($D389,Data!$CG:$CG,0)-1,MATCH($E389&amp;"/"&amp;X$1,Data!$1:$1,0)-1)=0,"",OFFSET(Data!$A$1,MATCH($D389,Data!$CG:$CG,0)-1,MATCH($E389&amp;"/"&amp;X$1,Data!$1:$1,0)-1)))</f>
        <v/>
      </c>
      <c r="Y389" s="250" t="str">
        <f ca="1">IF(ISERROR(OFFSET(Data!$A$1,MATCH($D389,Data!$CG:$CG,0)-1,MATCH($E389&amp;"/"&amp;Y$1,Data!$1:$1,0)-1))=TRUE,"",IF(OFFSET(Data!$A$1,MATCH($D389,Data!$CG:$CG,0)-1,MATCH($E389&amp;"/"&amp;Y$1,Data!$1:$1,0)-1)=0,"",OFFSET(Data!$A$1,MATCH($D389,Data!$CG:$CG,0)-1,MATCH($E389&amp;"/"&amp;Y$1,Data!$1:$1,0)-1)))</f>
        <v/>
      </c>
      <c r="Z389" s="250" t="str">
        <f ca="1">IF(ISERROR(OFFSET(Data!$A$1,MATCH($D389,Data!$CG:$CG,0)-1,MATCH($E389&amp;"/"&amp;Z$1,Data!$1:$1,0)-1))=TRUE,"",IF(OFFSET(Data!$A$1,MATCH($D389,Data!$CG:$CG,0)-1,MATCH($E389&amp;"/"&amp;Z$1,Data!$1:$1,0)-1)=0,"",OFFSET(Data!$A$1,MATCH($D389,Data!$CG:$CG,0)-1,MATCH($E389&amp;"/"&amp;Z$1,Data!$1:$1,0)-1)))</f>
        <v/>
      </c>
      <c r="AA389" s="250" t="str">
        <f ca="1">IF(ISERROR(OFFSET(Data!$A$1,MATCH($D389,Data!$CG:$CG,0)-1,MATCH($E389&amp;"/"&amp;AA$1,Data!$1:$1,0)-1))=TRUE,"",IF(OFFSET(Data!$A$1,MATCH($D389,Data!$CG:$CG,0)-1,MATCH($E389&amp;"/"&amp;AA$1,Data!$1:$1,0)-1)=0,"",OFFSET(Data!$A$1,MATCH($D389,Data!$CG:$CG,0)-1,MATCH($E389&amp;"/"&amp;AA$1,Data!$1:$1,0)-1)))</f>
        <v/>
      </c>
      <c r="AB389" s="250" t="str">
        <f ca="1">IF(ISERROR(OFFSET(Data!$A$1,MATCH($D389,Data!$CG:$CG,0)-1,MATCH($E389&amp;"/"&amp;AB$1,Data!$1:$1,0)-1))=TRUE,"",IF(OFFSET(Data!$A$1,MATCH($D389,Data!$CG:$CG,0)-1,MATCH($E389&amp;"/"&amp;AB$1,Data!$1:$1,0)-1)=0,"",OFFSET(Data!$A$1,MATCH($D389,Data!$CG:$CG,0)-1,MATCH($E389&amp;"/"&amp;AB$1,Data!$1:$1,0)-1)))</f>
        <v/>
      </c>
      <c r="AC389" s="250" t="str">
        <f ca="1">IF(ISERROR(OFFSET(Data!$A$1,MATCH($D389,Data!$CG:$CG,0)-1,MATCH($E389&amp;"/"&amp;AC$1,Data!$1:$1,0)-1))=TRUE,"",IF(OFFSET(Data!$A$1,MATCH($D389,Data!$CG:$CG,0)-1,MATCH($E389&amp;"/"&amp;AC$1,Data!$1:$1,0)-1)=0,"",OFFSET(Data!$A$1,MATCH($D389,Data!$CG:$CG,0)-1,MATCH($E389&amp;"/"&amp;AC$1,Data!$1:$1,0)-1)))</f>
        <v/>
      </c>
      <c r="AD389" s="250" t="str">
        <f ca="1">IF(ISERROR(OFFSET(Data!$A$1,MATCH($D389,Data!$CG:$CG,0)-1,MATCH($E389&amp;"/"&amp;AD$1,Data!$1:$1,0)-1))=TRUE,"",IF(OFFSET(Data!$A$1,MATCH($D389,Data!$CG:$CG,0)-1,MATCH($E389&amp;"/"&amp;AD$1,Data!$1:$1,0)-1)=0,"",OFFSET(Data!$A$1,MATCH($D389,Data!$CG:$CG,0)-1,MATCH($E389&amp;"/"&amp;AD$1,Data!$1:$1,0)-1)))</f>
        <v/>
      </c>
      <c r="AE389" s="250" t="str">
        <f ca="1">IF(ISERROR(OFFSET(Data!$A$1,MATCH($D389,Data!$CG:$CG,0)-1,MATCH($E389&amp;"/"&amp;AE$1,Data!$1:$1,0)-1))=TRUE,"",IF(OFFSET(Data!$A$1,MATCH($D389,Data!$CG:$CG,0)-1,MATCH($E389&amp;"/"&amp;AE$1,Data!$1:$1,0)-1)=0,"",OFFSET(Data!$A$1,MATCH($D389,Data!$CG:$CG,0)-1,MATCH($E389&amp;"/"&amp;AE$1,Data!$1:$1,0)-1)))</f>
        <v/>
      </c>
      <c r="AF389" s="251" t="str">
        <f ca="1">IF(ISERROR(OFFSET(Data!$A$1,MATCH($D389,Data!$CG:$CG,0)-1,MATCH($E389&amp;"/"&amp;AF$1,Data!$1:$1,0)-1))=TRUE,"",IF(OFFSET(Data!$A$1,MATCH($D389,Data!$CG:$CG,0)-1,MATCH($E389&amp;"/"&amp;AF$1,Data!$1:$1,0)-1)=0,"",OFFSET(Data!$A$1,MATCH($D389,Data!$CG:$CG,0)-1,MATCH($E389&amp;"/"&amp;AF$1,Data!$1:$1,0)-1)))</f>
        <v/>
      </c>
      <c r="AG389" s="206">
        <f t="shared" ca="1" si="9"/>
        <v>0</v>
      </c>
      <c r="AH389" s="207">
        <f ca="1">AG389</f>
        <v>0</v>
      </c>
    </row>
    <row r="390" spans="1:34" ht="15" hidden="1" customHeight="1" thickBot="1" x14ac:dyDescent="0.3">
      <c r="A390" s="446"/>
      <c r="B390" s="469"/>
      <c r="C390" s="472"/>
      <c r="D390" s="50" t="e">
        <f>IF(C390&lt;&gt;"",C390,D389)</f>
        <v>#N/A</v>
      </c>
      <c r="E390" s="51" t="s">
        <v>22</v>
      </c>
      <c r="F390" s="254" t="str">
        <f ca="1">IF(ISERROR(OFFSET(Data!$A$1,MATCH($D390,Data!$CG:$CG,0)-1,MATCH($E390&amp;"/"&amp;F$1,Data!$1:$1,0)-1))=TRUE,"",IF(OFFSET(Data!$A$1,MATCH($D390,Data!$CG:$CG,0)-1,MATCH($E390&amp;"/"&amp;F$1,Data!$1:$1,0)-1)=0,"",OFFSET(Data!$A$1,MATCH($D390,Data!$CG:$CG,0)-1,MATCH($E390&amp;"/"&amp;F$1,Data!$1:$1,0)-1)))</f>
        <v/>
      </c>
      <c r="G390" s="252" t="str">
        <f ca="1">IF(ISERROR(OFFSET(Data!$A$1,MATCH($D390,Data!$CG:$CG,0)-1,MATCH($E390&amp;"/"&amp;G$1,Data!$1:$1,0)-1))=TRUE,"",IF(OFFSET(Data!$A$1,MATCH($D390,Data!$CG:$CG,0)-1,MATCH($E390&amp;"/"&amp;G$1,Data!$1:$1,0)-1)=0,"",OFFSET(Data!$A$1,MATCH($D390,Data!$CG:$CG,0)-1,MATCH($E390&amp;"/"&amp;G$1,Data!$1:$1,0)-1)))</f>
        <v/>
      </c>
      <c r="H390" s="252" t="str">
        <f ca="1">IF(ISERROR(OFFSET(Data!$A$1,MATCH($D390,Data!$CG:$CG,0)-1,MATCH($E390&amp;"/"&amp;H$1,Data!$1:$1,0)-1))=TRUE,"",IF(OFFSET(Data!$A$1,MATCH($D390,Data!$CG:$CG,0)-1,MATCH($E390&amp;"/"&amp;H$1,Data!$1:$1,0)-1)=0,"",OFFSET(Data!$A$1,MATCH($D390,Data!$CG:$CG,0)-1,MATCH($E390&amp;"/"&amp;H$1,Data!$1:$1,0)-1)))</f>
        <v/>
      </c>
      <c r="I390" s="252" t="str">
        <f ca="1">IF(ISERROR(OFFSET(Data!$A$1,MATCH($D390,Data!$CG:$CG,0)-1,MATCH($E390&amp;"/"&amp;I$1,Data!$1:$1,0)-1))=TRUE,"",IF(OFFSET(Data!$A$1,MATCH($D390,Data!$CG:$CG,0)-1,MATCH($E390&amp;"/"&amp;I$1,Data!$1:$1,0)-1)=0,"",OFFSET(Data!$A$1,MATCH($D390,Data!$CG:$CG,0)-1,MATCH($E390&amp;"/"&amp;I$1,Data!$1:$1,0)-1)))</f>
        <v/>
      </c>
      <c r="J390" s="252" t="str">
        <f ca="1">IF(ISERROR(OFFSET(Data!$A$1,MATCH($D390,Data!$CG:$CG,0)-1,MATCH($E390&amp;"/"&amp;J$1,Data!$1:$1,0)-1))=TRUE,"",IF(OFFSET(Data!$A$1,MATCH($D390,Data!$CG:$CG,0)-1,MATCH($E390&amp;"/"&amp;J$1,Data!$1:$1,0)-1)=0,"",OFFSET(Data!$A$1,MATCH($D390,Data!$CG:$CG,0)-1,MATCH($E390&amp;"/"&amp;J$1,Data!$1:$1,0)-1)))</f>
        <v/>
      </c>
      <c r="K390" s="252" t="str">
        <f ca="1">IF(ISERROR(OFFSET(Data!$A$1,MATCH($D390,Data!$CG:$CG,0)-1,MATCH($E390&amp;"/"&amp;K$1,Data!$1:$1,0)-1))=TRUE,"",IF(OFFSET(Data!$A$1,MATCH($D390,Data!$CG:$CG,0)-1,MATCH($E390&amp;"/"&amp;K$1,Data!$1:$1,0)-1)=0,"",OFFSET(Data!$A$1,MATCH($D390,Data!$CG:$CG,0)-1,MATCH($E390&amp;"/"&amp;K$1,Data!$1:$1,0)-1)))</f>
        <v/>
      </c>
      <c r="L390" s="252" t="str">
        <f ca="1">IF(ISERROR(OFFSET(Data!$A$1,MATCH($D390,Data!$CG:$CG,0)-1,MATCH($E390&amp;"/"&amp;L$1,Data!$1:$1,0)-1))=TRUE,"",IF(OFFSET(Data!$A$1,MATCH($D390,Data!$CG:$CG,0)-1,MATCH($E390&amp;"/"&amp;L$1,Data!$1:$1,0)-1)=0,"",OFFSET(Data!$A$1,MATCH($D390,Data!$CG:$CG,0)-1,MATCH($E390&amp;"/"&amp;L$1,Data!$1:$1,0)-1)))</f>
        <v/>
      </c>
      <c r="M390" s="252" t="str">
        <f ca="1">IF(ISERROR(OFFSET(Data!$A$1,MATCH($D390,Data!$CG:$CG,0)-1,MATCH($E390&amp;"/"&amp;M$1,Data!$1:$1,0)-1))=TRUE,"",IF(OFFSET(Data!$A$1,MATCH($D390,Data!$CG:$CG,0)-1,MATCH($E390&amp;"/"&amp;M$1,Data!$1:$1,0)-1)=0,"",OFFSET(Data!$A$1,MATCH($D390,Data!$CG:$CG,0)-1,MATCH($E390&amp;"/"&amp;M$1,Data!$1:$1,0)-1)))</f>
        <v/>
      </c>
      <c r="N390" s="252" t="str">
        <f ca="1">IF(ISERROR(OFFSET(Data!$A$1,MATCH($D390,Data!$CG:$CG,0)-1,MATCH($E390&amp;"/"&amp;N$1,Data!$1:$1,0)-1))=TRUE,"",IF(OFFSET(Data!$A$1,MATCH($D390,Data!$CG:$CG,0)-1,MATCH($E390&amp;"/"&amp;N$1,Data!$1:$1,0)-1)=0,"",OFFSET(Data!$A$1,MATCH($D390,Data!$CG:$CG,0)-1,MATCH($E390&amp;"/"&amp;N$1,Data!$1:$1,0)-1)))</f>
        <v/>
      </c>
      <c r="O390" s="252" t="str">
        <f ca="1">IF(ISERROR(OFFSET(Data!$A$1,MATCH($D390,Data!$CG:$CG,0)-1,MATCH($E390&amp;"/"&amp;O$1,Data!$1:$1,0)-1))=TRUE,"",IF(OFFSET(Data!$A$1,MATCH($D390,Data!$CG:$CG,0)-1,MATCH($E390&amp;"/"&amp;O$1,Data!$1:$1,0)-1)=0,"",OFFSET(Data!$A$1,MATCH($D390,Data!$CG:$CG,0)-1,MATCH($E390&amp;"/"&amp;O$1,Data!$1:$1,0)-1)))</f>
        <v/>
      </c>
      <c r="P390" s="252" t="str">
        <f ca="1">IF(ISERROR(OFFSET(Data!$A$1,MATCH($D390,Data!$CG:$CG,0)-1,MATCH($E390&amp;"/"&amp;P$1,Data!$1:$1,0)-1))=TRUE,"",IF(OFFSET(Data!$A$1,MATCH($D390,Data!$CG:$CG,0)-1,MATCH($E390&amp;"/"&amp;P$1,Data!$1:$1,0)-1)=0,"",OFFSET(Data!$A$1,MATCH($D390,Data!$CG:$CG,0)-1,MATCH($E390&amp;"/"&amp;P$1,Data!$1:$1,0)-1)))</f>
        <v/>
      </c>
      <c r="Q390" s="252" t="str">
        <f ca="1">IF(ISERROR(OFFSET(Data!$A$1,MATCH($D390,Data!$CG:$CG,0)-1,MATCH($E390&amp;"/"&amp;Q$1,Data!$1:$1,0)-1))=TRUE,"",IF(OFFSET(Data!$A$1,MATCH($D390,Data!$CG:$CG,0)-1,MATCH($E390&amp;"/"&amp;Q$1,Data!$1:$1,0)-1)=0,"",OFFSET(Data!$A$1,MATCH($D390,Data!$CG:$CG,0)-1,MATCH($E390&amp;"/"&amp;Q$1,Data!$1:$1,0)-1)))</f>
        <v/>
      </c>
      <c r="R390" s="252" t="str">
        <f ca="1">IF(ISERROR(OFFSET(Data!$A$1,MATCH($D390,Data!$CG:$CG,0)-1,MATCH($E390&amp;"/"&amp;R$1,Data!$1:$1,0)-1))=TRUE,"",IF(OFFSET(Data!$A$1,MATCH($D390,Data!$CG:$CG,0)-1,MATCH($E390&amp;"/"&amp;R$1,Data!$1:$1,0)-1)=0,"",OFFSET(Data!$A$1,MATCH($D390,Data!$CG:$CG,0)-1,MATCH($E390&amp;"/"&amp;R$1,Data!$1:$1,0)-1)))</f>
        <v/>
      </c>
      <c r="S390" s="252" t="str">
        <f ca="1">IF(ISERROR(OFFSET(Data!$A$1,MATCH($D390,Data!$CG:$CG,0)-1,MATCH($E390&amp;"/"&amp;S$1,Data!$1:$1,0)-1))=TRUE,"",IF(OFFSET(Data!$A$1,MATCH($D390,Data!$CG:$CG,0)-1,MATCH($E390&amp;"/"&amp;S$1,Data!$1:$1,0)-1)=0,"",OFFSET(Data!$A$1,MATCH($D390,Data!$CG:$CG,0)-1,MATCH($E390&amp;"/"&amp;S$1,Data!$1:$1,0)-1)))</f>
        <v/>
      </c>
      <c r="T390" s="252" t="str">
        <f ca="1">IF(ISERROR(OFFSET(Data!$A$1,MATCH($D390,Data!$CG:$CG,0)-1,MATCH($E390&amp;"/"&amp;T$1,Data!$1:$1,0)-1))=TRUE,"",IF(OFFSET(Data!$A$1,MATCH($D390,Data!$CG:$CG,0)-1,MATCH($E390&amp;"/"&amp;T$1,Data!$1:$1,0)-1)=0,"",OFFSET(Data!$A$1,MATCH($D390,Data!$CG:$CG,0)-1,MATCH($E390&amp;"/"&amp;T$1,Data!$1:$1,0)-1)))</f>
        <v/>
      </c>
      <c r="U390" s="252" t="str">
        <f ca="1">IF(ISERROR(OFFSET(Data!$A$1,MATCH($D390,Data!$CG:$CG,0)-1,MATCH($E390&amp;"/"&amp;U$1,Data!$1:$1,0)-1))=TRUE,"",IF(OFFSET(Data!$A$1,MATCH($D390,Data!$CG:$CG,0)-1,MATCH($E390&amp;"/"&amp;U$1,Data!$1:$1,0)-1)=0,"",OFFSET(Data!$A$1,MATCH($D390,Data!$CG:$CG,0)-1,MATCH($E390&amp;"/"&amp;U$1,Data!$1:$1,0)-1)))</f>
        <v/>
      </c>
      <c r="V390" s="252" t="str">
        <f ca="1">IF(ISERROR(OFFSET(Data!$A$1,MATCH($D390,Data!$CG:$CG,0)-1,MATCH($E390&amp;"/"&amp;V$1,Data!$1:$1,0)-1))=TRUE,"",IF(OFFSET(Data!$A$1,MATCH($D390,Data!$CG:$CG,0)-1,MATCH($E390&amp;"/"&amp;V$1,Data!$1:$1,0)-1)=0,"",OFFSET(Data!$A$1,MATCH($D390,Data!$CG:$CG,0)-1,MATCH($E390&amp;"/"&amp;V$1,Data!$1:$1,0)-1)))</f>
        <v/>
      </c>
      <c r="W390" s="269" t="str">
        <f ca="1">IF(ISERROR(OFFSET(Data!$A$1,MATCH($D390,Data!$CG:$CG,0)-1,MATCH($E390&amp;"/"&amp;W$1,Data!$1:$1,0)-1))=TRUE,"",IF(OFFSET(Data!$A$1,MATCH($D390,Data!$CG:$CG,0)-1,MATCH($E390&amp;"/"&amp;W$1,Data!$1:$1,0)-1)=0,"",OFFSET(Data!$A$1,MATCH($D390,Data!$CG:$CG,0)-1,MATCH($E390&amp;"/"&amp;W$1,Data!$1:$1,0)-1)))</f>
        <v/>
      </c>
      <c r="X390" s="252" t="str">
        <f ca="1">IF(ISERROR(OFFSET(Data!$A$1,MATCH($D390,Data!$CG:$CG,0)-1,MATCH($E390&amp;"/"&amp;X$1,Data!$1:$1,0)-1))=TRUE,"",IF(OFFSET(Data!$A$1,MATCH($D390,Data!$CG:$CG,0)-1,MATCH($E390&amp;"/"&amp;X$1,Data!$1:$1,0)-1)=0,"",OFFSET(Data!$A$1,MATCH($D390,Data!$CG:$CG,0)-1,MATCH($E390&amp;"/"&amp;X$1,Data!$1:$1,0)-1)))</f>
        <v/>
      </c>
      <c r="Y390" s="252" t="str">
        <f ca="1">IF(ISERROR(OFFSET(Data!$A$1,MATCH($D390,Data!$CG:$CG,0)-1,MATCH($E390&amp;"/"&amp;Y$1,Data!$1:$1,0)-1))=TRUE,"",IF(OFFSET(Data!$A$1,MATCH($D390,Data!$CG:$CG,0)-1,MATCH($E390&amp;"/"&amp;Y$1,Data!$1:$1,0)-1)=0,"",OFFSET(Data!$A$1,MATCH($D390,Data!$CG:$CG,0)-1,MATCH($E390&amp;"/"&amp;Y$1,Data!$1:$1,0)-1)))</f>
        <v/>
      </c>
      <c r="Z390" s="252" t="str">
        <f ca="1">IF(ISERROR(OFFSET(Data!$A$1,MATCH($D390,Data!$CG:$CG,0)-1,MATCH($E390&amp;"/"&amp;Z$1,Data!$1:$1,0)-1))=TRUE,"",IF(OFFSET(Data!$A$1,MATCH($D390,Data!$CG:$CG,0)-1,MATCH($E390&amp;"/"&amp;Z$1,Data!$1:$1,0)-1)=0,"",OFFSET(Data!$A$1,MATCH($D390,Data!$CG:$CG,0)-1,MATCH($E390&amp;"/"&amp;Z$1,Data!$1:$1,0)-1)))</f>
        <v/>
      </c>
      <c r="AA390" s="252" t="str">
        <f ca="1">IF(ISERROR(OFFSET(Data!$A$1,MATCH($D390,Data!$CG:$CG,0)-1,MATCH($E390&amp;"/"&amp;AA$1,Data!$1:$1,0)-1))=TRUE,"",IF(OFFSET(Data!$A$1,MATCH($D390,Data!$CG:$CG,0)-1,MATCH($E390&amp;"/"&amp;AA$1,Data!$1:$1,0)-1)=0,"",OFFSET(Data!$A$1,MATCH($D390,Data!$CG:$CG,0)-1,MATCH($E390&amp;"/"&amp;AA$1,Data!$1:$1,0)-1)))</f>
        <v/>
      </c>
      <c r="AB390" s="252" t="str">
        <f ca="1">IF(ISERROR(OFFSET(Data!$A$1,MATCH($D390,Data!$CG:$CG,0)-1,MATCH($E390&amp;"/"&amp;AB$1,Data!$1:$1,0)-1))=TRUE,"",IF(OFFSET(Data!$A$1,MATCH($D390,Data!$CG:$CG,0)-1,MATCH($E390&amp;"/"&amp;AB$1,Data!$1:$1,0)-1)=0,"",OFFSET(Data!$A$1,MATCH($D390,Data!$CG:$CG,0)-1,MATCH($E390&amp;"/"&amp;AB$1,Data!$1:$1,0)-1)))</f>
        <v/>
      </c>
      <c r="AC390" s="252" t="str">
        <f ca="1">IF(ISERROR(OFFSET(Data!$A$1,MATCH($D390,Data!$CG:$CG,0)-1,MATCH($E390&amp;"/"&amp;AC$1,Data!$1:$1,0)-1))=TRUE,"",IF(OFFSET(Data!$A$1,MATCH($D390,Data!$CG:$CG,0)-1,MATCH($E390&amp;"/"&amp;AC$1,Data!$1:$1,0)-1)=0,"",OFFSET(Data!$A$1,MATCH($D390,Data!$CG:$CG,0)-1,MATCH($E390&amp;"/"&amp;AC$1,Data!$1:$1,0)-1)))</f>
        <v/>
      </c>
      <c r="AD390" s="252" t="str">
        <f ca="1">IF(ISERROR(OFFSET(Data!$A$1,MATCH($D390,Data!$CG:$CG,0)-1,MATCH($E390&amp;"/"&amp;AD$1,Data!$1:$1,0)-1))=TRUE,"",IF(OFFSET(Data!$A$1,MATCH($D390,Data!$CG:$CG,0)-1,MATCH($E390&amp;"/"&amp;AD$1,Data!$1:$1,0)-1)=0,"",OFFSET(Data!$A$1,MATCH($D390,Data!$CG:$CG,0)-1,MATCH($E390&amp;"/"&amp;AD$1,Data!$1:$1,0)-1)))</f>
        <v/>
      </c>
      <c r="AE390" s="252" t="str">
        <f ca="1">IF(ISERROR(OFFSET(Data!$A$1,MATCH($D390,Data!$CG:$CG,0)-1,MATCH($E390&amp;"/"&amp;AE$1,Data!$1:$1,0)-1))=TRUE,"",IF(OFFSET(Data!$A$1,MATCH($D390,Data!$CG:$CG,0)-1,MATCH($E390&amp;"/"&amp;AE$1,Data!$1:$1,0)-1)=0,"",OFFSET(Data!$A$1,MATCH($D390,Data!$CG:$CG,0)-1,MATCH($E390&amp;"/"&amp;AE$1,Data!$1:$1,0)-1)))</f>
        <v/>
      </c>
      <c r="AF390" s="253" t="str">
        <f ca="1">IF(ISERROR(OFFSET(Data!$A$1,MATCH($D390,Data!$CG:$CG,0)-1,MATCH($E390&amp;"/"&amp;AF$1,Data!$1:$1,0)-1))=TRUE,"",IF(OFFSET(Data!$A$1,MATCH($D390,Data!$CG:$CG,0)-1,MATCH($E390&amp;"/"&amp;AF$1,Data!$1:$1,0)-1)=0,"",OFFSET(Data!$A$1,MATCH($D390,Data!$CG:$CG,0)-1,MATCH($E390&amp;"/"&amp;AF$1,Data!$1:$1,0)-1)))</f>
        <v/>
      </c>
      <c r="AG390" s="188">
        <f t="shared" ca="1" si="9"/>
        <v>0</v>
      </c>
      <c r="AH390" s="208">
        <f ca="1">SUM(AG389:AG390)</f>
        <v>0</v>
      </c>
    </row>
    <row r="391" spans="1:34" ht="15" hidden="1" customHeight="1" x14ac:dyDescent="0.25">
      <c r="A391" s="446"/>
      <c r="B391" s="469"/>
      <c r="C391" s="472"/>
      <c r="D391" s="50" t="e">
        <f>IF(C391&lt;&gt;"",C391,D390)</f>
        <v>#N/A</v>
      </c>
      <c r="E391" s="51" t="s">
        <v>23</v>
      </c>
      <c r="F391" s="254" t="str">
        <f ca="1">IF(ISERROR(OFFSET(Data!$A$1,MATCH($D391,Data!$CG:$CG,0)-1,MATCH($E391&amp;"/"&amp;F$1,Data!$1:$1,0)-1))=TRUE,"",IF(OFFSET(Data!$A$1,MATCH($D391,Data!$CG:$CG,0)-1,MATCH($E391&amp;"/"&amp;F$1,Data!$1:$1,0)-1)=0,"",OFFSET(Data!$A$1,MATCH($D391,Data!$CG:$CG,0)-1,MATCH($E391&amp;"/"&amp;F$1,Data!$1:$1,0)-1)))</f>
        <v/>
      </c>
      <c r="G391" s="252" t="str">
        <f ca="1">IF(ISERROR(OFFSET(Data!$A$1,MATCH($D391,Data!$CG:$CG,0)-1,MATCH($E391&amp;"/"&amp;G$1,Data!$1:$1,0)-1))=TRUE,"",IF(OFFSET(Data!$A$1,MATCH($D391,Data!$CG:$CG,0)-1,MATCH($E391&amp;"/"&amp;G$1,Data!$1:$1,0)-1)=0,"",OFFSET(Data!$A$1,MATCH($D391,Data!$CG:$CG,0)-1,MATCH($E391&amp;"/"&amp;G$1,Data!$1:$1,0)-1)))</f>
        <v/>
      </c>
      <c r="H391" s="252" t="str">
        <f ca="1">IF(ISERROR(OFFSET(Data!$A$1,MATCH($D391,Data!$CG:$CG,0)-1,MATCH($E391&amp;"/"&amp;H$1,Data!$1:$1,0)-1))=TRUE,"",IF(OFFSET(Data!$A$1,MATCH($D391,Data!$CG:$CG,0)-1,MATCH($E391&amp;"/"&amp;H$1,Data!$1:$1,0)-1)=0,"",OFFSET(Data!$A$1,MATCH($D391,Data!$CG:$CG,0)-1,MATCH($E391&amp;"/"&amp;H$1,Data!$1:$1,0)-1)))</f>
        <v/>
      </c>
      <c r="I391" s="252" t="str">
        <f ca="1">IF(ISERROR(OFFSET(Data!$A$1,MATCH($D391,Data!$CG:$CG,0)-1,MATCH($E391&amp;"/"&amp;I$1,Data!$1:$1,0)-1))=TRUE,"",IF(OFFSET(Data!$A$1,MATCH($D391,Data!$CG:$CG,0)-1,MATCH($E391&amp;"/"&amp;I$1,Data!$1:$1,0)-1)=0,"",OFFSET(Data!$A$1,MATCH($D391,Data!$CG:$CG,0)-1,MATCH($E391&amp;"/"&amp;I$1,Data!$1:$1,0)-1)))</f>
        <v/>
      </c>
      <c r="J391" s="252" t="str">
        <f ca="1">IF(ISERROR(OFFSET(Data!$A$1,MATCH($D391,Data!$CG:$CG,0)-1,MATCH($E391&amp;"/"&amp;J$1,Data!$1:$1,0)-1))=TRUE,"",IF(OFFSET(Data!$A$1,MATCH($D391,Data!$CG:$CG,0)-1,MATCH($E391&amp;"/"&amp;J$1,Data!$1:$1,0)-1)=0,"",OFFSET(Data!$A$1,MATCH($D391,Data!$CG:$CG,0)-1,MATCH($E391&amp;"/"&amp;J$1,Data!$1:$1,0)-1)))</f>
        <v/>
      </c>
      <c r="K391" s="252" t="str">
        <f ca="1">IF(ISERROR(OFFSET(Data!$A$1,MATCH($D391,Data!$CG:$CG,0)-1,MATCH($E391&amp;"/"&amp;K$1,Data!$1:$1,0)-1))=TRUE,"",IF(OFFSET(Data!$A$1,MATCH($D391,Data!$CG:$CG,0)-1,MATCH($E391&amp;"/"&amp;K$1,Data!$1:$1,0)-1)=0,"",OFFSET(Data!$A$1,MATCH($D391,Data!$CG:$CG,0)-1,MATCH($E391&amp;"/"&amp;K$1,Data!$1:$1,0)-1)))</f>
        <v/>
      </c>
      <c r="L391" s="252" t="str">
        <f ca="1">IF(ISERROR(OFFSET(Data!$A$1,MATCH($D391,Data!$CG:$CG,0)-1,MATCH($E391&amp;"/"&amp;L$1,Data!$1:$1,0)-1))=TRUE,"",IF(OFFSET(Data!$A$1,MATCH($D391,Data!$CG:$CG,0)-1,MATCH($E391&amp;"/"&amp;L$1,Data!$1:$1,0)-1)=0,"",OFFSET(Data!$A$1,MATCH($D391,Data!$CG:$CG,0)-1,MATCH($E391&amp;"/"&amp;L$1,Data!$1:$1,0)-1)))</f>
        <v/>
      </c>
      <c r="M391" s="252" t="str">
        <f ca="1">IF(ISERROR(OFFSET(Data!$A$1,MATCH($D391,Data!$CG:$CG,0)-1,MATCH($E391&amp;"/"&amp;M$1,Data!$1:$1,0)-1))=TRUE,"",IF(OFFSET(Data!$A$1,MATCH($D391,Data!$CG:$CG,0)-1,MATCH($E391&amp;"/"&amp;M$1,Data!$1:$1,0)-1)=0,"",OFFSET(Data!$A$1,MATCH($D391,Data!$CG:$CG,0)-1,MATCH($E391&amp;"/"&amp;M$1,Data!$1:$1,0)-1)))</f>
        <v/>
      </c>
      <c r="N391" s="252" t="str">
        <f ca="1">IF(ISERROR(OFFSET(Data!$A$1,MATCH($D391,Data!$CG:$CG,0)-1,MATCH($E391&amp;"/"&amp;N$1,Data!$1:$1,0)-1))=TRUE,"",IF(OFFSET(Data!$A$1,MATCH($D391,Data!$CG:$CG,0)-1,MATCH($E391&amp;"/"&amp;N$1,Data!$1:$1,0)-1)=0,"",OFFSET(Data!$A$1,MATCH($D391,Data!$CG:$CG,0)-1,MATCH($E391&amp;"/"&amp;N$1,Data!$1:$1,0)-1)))</f>
        <v/>
      </c>
      <c r="O391" s="252" t="str">
        <f ca="1">IF(ISERROR(OFFSET(Data!$A$1,MATCH($D391,Data!$CG:$CG,0)-1,MATCH($E391&amp;"/"&amp;O$1,Data!$1:$1,0)-1))=TRUE,"",IF(OFFSET(Data!$A$1,MATCH($D391,Data!$CG:$CG,0)-1,MATCH($E391&amp;"/"&amp;O$1,Data!$1:$1,0)-1)=0,"",OFFSET(Data!$A$1,MATCH($D391,Data!$CG:$CG,0)-1,MATCH($E391&amp;"/"&amp;O$1,Data!$1:$1,0)-1)))</f>
        <v/>
      </c>
      <c r="P391" s="252" t="str">
        <f ca="1">IF(ISERROR(OFFSET(Data!$A$1,MATCH($D391,Data!$CG:$CG,0)-1,MATCH($E391&amp;"/"&amp;P$1,Data!$1:$1,0)-1))=TRUE,"",IF(OFFSET(Data!$A$1,MATCH($D391,Data!$CG:$CG,0)-1,MATCH($E391&amp;"/"&amp;P$1,Data!$1:$1,0)-1)=0,"",OFFSET(Data!$A$1,MATCH($D391,Data!$CG:$CG,0)-1,MATCH($E391&amp;"/"&amp;P$1,Data!$1:$1,0)-1)))</f>
        <v/>
      </c>
      <c r="Q391" s="252" t="str">
        <f ca="1">IF(ISERROR(OFFSET(Data!$A$1,MATCH($D391,Data!$CG:$CG,0)-1,MATCH($E391&amp;"/"&amp;Q$1,Data!$1:$1,0)-1))=TRUE,"",IF(OFFSET(Data!$A$1,MATCH($D391,Data!$CG:$CG,0)-1,MATCH($E391&amp;"/"&amp;Q$1,Data!$1:$1,0)-1)=0,"",OFFSET(Data!$A$1,MATCH($D391,Data!$CG:$CG,0)-1,MATCH($E391&amp;"/"&amp;Q$1,Data!$1:$1,0)-1)))</f>
        <v/>
      </c>
      <c r="R391" s="252" t="str">
        <f ca="1">IF(ISERROR(OFFSET(Data!$A$1,MATCH($D391,Data!$CG:$CG,0)-1,MATCH($E391&amp;"/"&amp;R$1,Data!$1:$1,0)-1))=TRUE,"",IF(OFFSET(Data!$A$1,MATCH($D391,Data!$CG:$CG,0)-1,MATCH($E391&amp;"/"&amp;R$1,Data!$1:$1,0)-1)=0,"",OFFSET(Data!$A$1,MATCH($D391,Data!$CG:$CG,0)-1,MATCH($E391&amp;"/"&amp;R$1,Data!$1:$1,0)-1)))</f>
        <v/>
      </c>
      <c r="S391" s="252" t="str">
        <f ca="1">IF(ISERROR(OFFSET(Data!$A$1,MATCH($D391,Data!$CG:$CG,0)-1,MATCH($E391&amp;"/"&amp;S$1,Data!$1:$1,0)-1))=TRUE,"",IF(OFFSET(Data!$A$1,MATCH($D391,Data!$CG:$CG,0)-1,MATCH($E391&amp;"/"&amp;S$1,Data!$1:$1,0)-1)=0,"",OFFSET(Data!$A$1,MATCH($D391,Data!$CG:$CG,0)-1,MATCH($E391&amp;"/"&amp;S$1,Data!$1:$1,0)-1)))</f>
        <v/>
      </c>
      <c r="T391" s="252" t="str">
        <f ca="1">IF(ISERROR(OFFSET(Data!$A$1,MATCH($D391,Data!$CG:$CG,0)-1,MATCH($E391&amp;"/"&amp;T$1,Data!$1:$1,0)-1))=TRUE,"",IF(OFFSET(Data!$A$1,MATCH($D391,Data!$CG:$CG,0)-1,MATCH($E391&amp;"/"&amp;T$1,Data!$1:$1,0)-1)=0,"",OFFSET(Data!$A$1,MATCH($D391,Data!$CG:$CG,0)-1,MATCH($E391&amp;"/"&amp;T$1,Data!$1:$1,0)-1)))</f>
        <v/>
      </c>
      <c r="U391" s="252" t="str">
        <f ca="1">IF(ISERROR(OFFSET(Data!$A$1,MATCH($D391,Data!$CG:$CG,0)-1,MATCH($E391&amp;"/"&amp;U$1,Data!$1:$1,0)-1))=TRUE,"",IF(OFFSET(Data!$A$1,MATCH($D391,Data!$CG:$CG,0)-1,MATCH($E391&amp;"/"&amp;U$1,Data!$1:$1,0)-1)=0,"",OFFSET(Data!$A$1,MATCH($D391,Data!$CG:$CG,0)-1,MATCH($E391&amp;"/"&amp;U$1,Data!$1:$1,0)-1)))</f>
        <v/>
      </c>
      <c r="V391" s="252" t="str">
        <f ca="1">IF(ISERROR(OFFSET(Data!$A$1,MATCH($D391,Data!$CG:$CG,0)-1,MATCH($E391&amp;"/"&amp;V$1,Data!$1:$1,0)-1))=TRUE,"",IF(OFFSET(Data!$A$1,MATCH($D391,Data!$CG:$CG,0)-1,MATCH($E391&amp;"/"&amp;V$1,Data!$1:$1,0)-1)=0,"",OFFSET(Data!$A$1,MATCH($D391,Data!$CG:$CG,0)-1,MATCH($E391&amp;"/"&amp;V$1,Data!$1:$1,0)-1)))</f>
        <v/>
      </c>
      <c r="W391" s="269" t="str">
        <f ca="1">IF(ISERROR(OFFSET(Data!$A$1,MATCH($D391,Data!$CG:$CG,0)-1,MATCH($E391&amp;"/"&amp;W$1,Data!$1:$1,0)-1))=TRUE,"",IF(OFFSET(Data!$A$1,MATCH($D391,Data!$CG:$CG,0)-1,MATCH($E391&amp;"/"&amp;W$1,Data!$1:$1,0)-1)=0,"",OFFSET(Data!$A$1,MATCH($D391,Data!$CG:$CG,0)-1,MATCH($E391&amp;"/"&amp;W$1,Data!$1:$1,0)-1)))</f>
        <v/>
      </c>
      <c r="X391" s="252" t="str">
        <f ca="1">IF(ISERROR(OFFSET(Data!$A$1,MATCH($D391,Data!$CG:$CG,0)-1,MATCH($E391&amp;"/"&amp;X$1,Data!$1:$1,0)-1))=TRUE,"",IF(OFFSET(Data!$A$1,MATCH($D391,Data!$CG:$CG,0)-1,MATCH($E391&amp;"/"&amp;X$1,Data!$1:$1,0)-1)=0,"",OFFSET(Data!$A$1,MATCH($D391,Data!$CG:$CG,0)-1,MATCH($E391&amp;"/"&amp;X$1,Data!$1:$1,0)-1)))</f>
        <v/>
      </c>
      <c r="Y391" s="252" t="str">
        <f ca="1">IF(ISERROR(OFFSET(Data!$A$1,MATCH($D391,Data!$CG:$CG,0)-1,MATCH($E391&amp;"/"&amp;Y$1,Data!$1:$1,0)-1))=TRUE,"",IF(OFFSET(Data!$A$1,MATCH($D391,Data!$CG:$CG,0)-1,MATCH($E391&amp;"/"&amp;Y$1,Data!$1:$1,0)-1)=0,"",OFFSET(Data!$A$1,MATCH($D391,Data!$CG:$CG,0)-1,MATCH($E391&amp;"/"&amp;Y$1,Data!$1:$1,0)-1)))</f>
        <v/>
      </c>
      <c r="Z391" s="252" t="str">
        <f ca="1">IF(ISERROR(OFFSET(Data!$A$1,MATCH($D391,Data!$CG:$CG,0)-1,MATCH($E391&amp;"/"&amp;Z$1,Data!$1:$1,0)-1))=TRUE,"",IF(OFFSET(Data!$A$1,MATCH($D391,Data!$CG:$CG,0)-1,MATCH($E391&amp;"/"&amp;Z$1,Data!$1:$1,0)-1)=0,"",OFFSET(Data!$A$1,MATCH($D391,Data!$CG:$CG,0)-1,MATCH($E391&amp;"/"&amp;Z$1,Data!$1:$1,0)-1)))</f>
        <v/>
      </c>
      <c r="AA391" s="252" t="str">
        <f ca="1">IF(ISERROR(OFFSET(Data!$A$1,MATCH($D391,Data!$CG:$CG,0)-1,MATCH($E391&amp;"/"&amp;AA$1,Data!$1:$1,0)-1))=TRUE,"",IF(OFFSET(Data!$A$1,MATCH($D391,Data!$CG:$CG,0)-1,MATCH($E391&amp;"/"&amp;AA$1,Data!$1:$1,0)-1)=0,"",OFFSET(Data!$A$1,MATCH($D391,Data!$CG:$CG,0)-1,MATCH($E391&amp;"/"&amp;AA$1,Data!$1:$1,0)-1)))</f>
        <v/>
      </c>
      <c r="AB391" s="252" t="str">
        <f ca="1">IF(ISERROR(OFFSET(Data!$A$1,MATCH($D391,Data!$CG:$CG,0)-1,MATCH($E391&amp;"/"&amp;AB$1,Data!$1:$1,0)-1))=TRUE,"",IF(OFFSET(Data!$A$1,MATCH($D391,Data!$CG:$CG,0)-1,MATCH($E391&amp;"/"&amp;AB$1,Data!$1:$1,0)-1)=0,"",OFFSET(Data!$A$1,MATCH($D391,Data!$CG:$CG,0)-1,MATCH($E391&amp;"/"&amp;AB$1,Data!$1:$1,0)-1)))</f>
        <v/>
      </c>
      <c r="AC391" s="252" t="str">
        <f ca="1">IF(ISERROR(OFFSET(Data!$A$1,MATCH($D391,Data!$CG:$CG,0)-1,MATCH($E391&amp;"/"&amp;AC$1,Data!$1:$1,0)-1))=TRUE,"",IF(OFFSET(Data!$A$1,MATCH($D391,Data!$CG:$CG,0)-1,MATCH($E391&amp;"/"&amp;AC$1,Data!$1:$1,0)-1)=0,"",OFFSET(Data!$A$1,MATCH($D391,Data!$CG:$CG,0)-1,MATCH($E391&amp;"/"&amp;AC$1,Data!$1:$1,0)-1)))</f>
        <v/>
      </c>
      <c r="AD391" s="252" t="str">
        <f ca="1">IF(ISERROR(OFFSET(Data!$A$1,MATCH($D391,Data!$CG:$CG,0)-1,MATCH($E391&amp;"/"&amp;AD$1,Data!$1:$1,0)-1))=TRUE,"",IF(OFFSET(Data!$A$1,MATCH($D391,Data!$CG:$CG,0)-1,MATCH($E391&amp;"/"&amp;AD$1,Data!$1:$1,0)-1)=0,"",OFFSET(Data!$A$1,MATCH($D391,Data!$CG:$CG,0)-1,MATCH($E391&amp;"/"&amp;AD$1,Data!$1:$1,0)-1)))</f>
        <v/>
      </c>
      <c r="AE391" s="252" t="str">
        <f ca="1">IF(ISERROR(OFFSET(Data!$A$1,MATCH($D391,Data!$CG:$CG,0)-1,MATCH($E391&amp;"/"&amp;AE$1,Data!$1:$1,0)-1))=TRUE,"",IF(OFFSET(Data!$A$1,MATCH($D391,Data!$CG:$CG,0)-1,MATCH($E391&amp;"/"&amp;AE$1,Data!$1:$1,0)-1)=0,"",OFFSET(Data!$A$1,MATCH($D391,Data!$CG:$CG,0)-1,MATCH($E391&amp;"/"&amp;AE$1,Data!$1:$1,0)-1)))</f>
        <v/>
      </c>
      <c r="AF391" s="253" t="str">
        <f ca="1">IF(ISERROR(OFFSET(Data!$A$1,MATCH($D391,Data!$CG:$CG,0)-1,MATCH($E391&amp;"/"&amp;AF$1,Data!$1:$1,0)-1))=TRUE,"",IF(OFFSET(Data!$A$1,MATCH($D391,Data!$CG:$CG,0)-1,MATCH($E391&amp;"/"&amp;AF$1,Data!$1:$1,0)-1)=0,"",OFFSET(Data!$A$1,MATCH($D391,Data!$CG:$CG,0)-1,MATCH($E391&amp;"/"&amp;AF$1,Data!$1:$1,0)-1)))</f>
        <v/>
      </c>
      <c r="AG391" s="188">
        <f t="shared" ca="1" si="9"/>
        <v>0</v>
      </c>
      <c r="AH391" s="208">
        <f ca="1">SUM(AG389:AG391)</f>
        <v>0</v>
      </c>
    </row>
    <row r="392" spans="1:34" ht="15.75" hidden="1" customHeight="1" x14ac:dyDescent="0.25">
      <c r="A392" s="446"/>
      <c r="B392" s="469"/>
      <c r="C392" s="472"/>
      <c r="D392" s="50" t="e">
        <f>IF(C392&lt;&gt;"",C392,D391)</f>
        <v>#N/A</v>
      </c>
      <c r="E392" s="51" t="s">
        <v>24</v>
      </c>
      <c r="F392" s="254" t="str">
        <f ca="1">IF(ISERROR(OFFSET(Data!$A$1,MATCH($D392,Data!$CG:$CG,0)-1,MATCH($E392&amp;"/"&amp;F$1,Data!$1:$1,0)-1))=TRUE,"",IF(OFFSET(Data!$A$1,MATCH($D392,Data!$CG:$CG,0)-1,MATCH($E392&amp;"/"&amp;F$1,Data!$1:$1,0)-1)=0,"",OFFSET(Data!$A$1,MATCH($D392,Data!$CG:$CG,0)-1,MATCH($E392&amp;"/"&amp;F$1,Data!$1:$1,0)-1)))</f>
        <v/>
      </c>
      <c r="G392" s="252" t="str">
        <f ca="1">IF(ISERROR(OFFSET(Data!$A$1,MATCH($D392,Data!$CG:$CG,0)-1,MATCH($E392&amp;"/"&amp;G$1,Data!$1:$1,0)-1))=TRUE,"",IF(OFFSET(Data!$A$1,MATCH($D392,Data!$CG:$CG,0)-1,MATCH($E392&amp;"/"&amp;G$1,Data!$1:$1,0)-1)=0,"",OFFSET(Data!$A$1,MATCH($D392,Data!$CG:$CG,0)-1,MATCH($E392&amp;"/"&amp;G$1,Data!$1:$1,0)-1)))</f>
        <v/>
      </c>
      <c r="H392" s="252" t="str">
        <f ca="1">IF(ISERROR(OFFSET(Data!$A$1,MATCH($D392,Data!$CG:$CG,0)-1,MATCH($E392&amp;"/"&amp;H$1,Data!$1:$1,0)-1))=TRUE,"",IF(OFFSET(Data!$A$1,MATCH($D392,Data!$CG:$CG,0)-1,MATCH($E392&amp;"/"&amp;H$1,Data!$1:$1,0)-1)=0,"",OFFSET(Data!$A$1,MATCH($D392,Data!$CG:$CG,0)-1,MATCH($E392&amp;"/"&amp;H$1,Data!$1:$1,0)-1)))</f>
        <v/>
      </c>
      <c r="I392" s="252" t="str">
        <f ca="1">IF(ISERROR(OFFSET(Data!$A$1,MATCH($D392,Data!$CG:$CG,0)-1,MATCH($E392&amp;"/"&amp;I$1,Data!$1:$1,0)-1))=TRUE,"",IF(OFFSET(Data!$A$1,MATCH($D392,Data!$CG:$CG,0)-1,MATCH($E392&amp;"/"&amp;I$1,Data!$1:$1,0)-1)=0,"",OFFSET(Data!$A$1,MATCH($D392,Data!$CG:$CG,0)-1,MATCH($E392&amp;"/"&amp;I$1,Data!$1:$1,0)-1)))</f>
        <v/>
      </c>
      <c r="J392" s="252" t="str">
        <f ca="1">IF(ISERROR(OFFSET(Data!$A$1,MATCH($D392,Data!$CG:$CG,0)-1,MATCH($E392&amp;"/"&amp;J$1,Data!$1:$1,0)-1))=TRUE,"",IF(OFFSET(Data!$A$1,MATCH($D392,Data!$CG:$CG,0)-1,MATCH($E392&amp;"/"&amp;J$1,Data!$1:$1,0)-1)=0,"",OFFSET(Data!$A$1,MATCH($D392,Data!$CG:$CG,0)-1,MATCH($E392&amp;"/"&amp;J$1,Data!$1:$1,0)-1)))</f>
        <v/>
      </c>
      <c r="K392" s="252" t="str">
        <f ca="1">IF(ISERROR(OFFSET(Data!$A$1,MATCH($D392,Data!$CG:$CG,0)-1,MATCH($E392&amp;"/"&amp;K$1,Data!$1:$1,0)-1))=TRUE,"",IF(OFFSET(Data!$A$1,MATCH($D392,Data!$CG:$CG,0)-1,MATCH($E392&amp;"/"&amp;K$1,Data!$1:$1,0)-1)=0,"",OFFSET(Data!$A$1,MATCH($D392,Data!$CG:$CG,0)-1,MATCH($E392&amp;"/"&amp;K$1,Data!$1:$1,0)-1)))</f>
        <v/>
      </c>
      <c r="L392" s="252" t="str">
        <f ca="1">IF(ISERROR(OFFSET(Data!$A$1,MATCH($D392,Data!$CG:$CG,0)-1,MATCH($E392&amp;"/"&amp;L$1,Data!$1:$1,0)-1))=TRUE,"",IF(OFFSET(Data!$A$1,MATCH($D392,Data!$CG:$CG,0)-1,MATCH($E392&amp;"/"&amp;L$1,Data!$1:$1,0)-1)=0,"",OFFSET(Data!$A$1,MATCH($D392,Data!$CG:$CG,0)-1,MATCH($E392&amp;"/"&amp;L$1,Data!$1:$1,0)-1)))</f>
        <v/>
      </c>
      <c r="M392" s="252" t="str">
        <f ca="1">IF(ISERROR(OFFSET(Data!$A$1,MATCH($D392,Data!$CG:$CG,0)-1,MATCH($E392&amp;"/"&amp;M$1,Data!$1:$1,0)-1))=TRUE,"",IF(OFFSET(Data!$A$1,MATCH($D392,Data!$CG:$CG,0)-1,MATCH($E392&amp;"/"&amp;M$1,Data!$1:$1,0)-1)=0,"",OFFSET(Data!$A$1,MATCH($D392,Data!$CG:$CG,0)-1,MATCH($E392&amp;"/"&amp;M$1,Data!$1:$1,0)-1)))</f>
        <v/>
      </c>
      <c r="N392" s="252" t="str">
        <f ca="1">IF(ISERROR(OFFSET(Data!$A$1,MATCH($D392,Data!$CG:$CG,0)-1,MATCH($E392&amp;"/"&amp;N$1,Data!$1:$1,0)-1))=TRUE,"",IF(OFFSET(Data!$A$1,MATCH($D392,Data!$CG:$CG,0)-1,MATCH($E392&amp;"/"&amp;N$1,Data!$1:$1,0)-1)=0,"",OFFSET(Data!$A$1,MATCH($D392,Data!$CG:$CG,0)-1,MATCH($E392&amp;"/"&amp;N$1,Data!$1:$1,0)-1)))</f>
        <v/>
      </c>
      <c r="O392" s="252" t="str">
        <f ca="1">IF(ISERROR(OFFSET(Data!$A$1,MATCH($D392,Data!$CG:$CG,0)-1,MATCH($E392&amp;"/"&amp;O$1,Data!$1:$1,0)-1))=TRUE,"",IF(OFFSET(Data!$A$1,MATCH($D392,Data!$CG:$CG,0)-1,MATCH($E392&amp;"/"&amp;O$1,Data!$1:$1,0)-1)=0,"",OFFSET(Data!$A$1,MATCH($D392,Data!$CG:$CG,0)-1,MATCH($E392&amp;"/"&amp;O$1,Data!$1:$1,0)-1)))</f>
        <v/>
      </c>
      <c r="P392" s="252" t="str">
        <f ca="1">IF(ISERROR(OFFSET(Data!$A$1,MATCH($D392,Data!$CG:$CG,0)-1,MATCH($E392&amp;"/"&amp;P$1,Data!$1:$1,0)-1))=TRUE,"",IF(OFFSET(Data!$A$1,MATCH($D392,Data!$CG:$CG,0)-1,MATCH($E392&amp;"/"&amp;P$1,Data!$1:$1,0)-1)=0,"",OFFSET(Data!$A$1,MATCH($D392,Data!$CG:$CG,0)-1,MATCH($E392&amp;"/"&amp;P$1,Data!$1:$1,0)-1)))</f>
        <v/>
      </c>
      <c r="Q392" s="252" t="str">
        <f ca="1">IF(ISERROR(OFFSET(Data!$A$1,MATCH($D392,Data!$CG:$CG,0)-1,MATCH($E392&amp;"/"&amp;Q$1,Data!$1:$1,0)-1))=TRUE,"",IF(OFFSET(Data!$A$1,MATCH($D392,Data!$CG:$CG,0)-1,MATCH($E392&amp;"/"&amp;Q$1,Data!$1:$1,0)-1)=0,"",OFFSET(Data!$A$1,MATCH($D392,Data!$CG:$CG,0)-1,MATCH($E392&amp;"/"&amp;Q$1,Data!$1:$1,0)-1)))</f>
        <v/>
      </c>
      <c r="R392" s="252" t="str">
        <f ca="1">IF(ISERROR(OFFSET(Data!$A$1,MATCH($D392,Data!$CG:$CG,0)-1,MATCH($E392&amp;"/"&amp;R$1,Data!$1:$1,0)-1))=TRUE,"",IF(OFFSET(Data!$A$1,MATCH($D392,Data!$CG:$CG,0)-1,MATCH($E392&amp;"/"&amp;R$1,Data!$1:$1,0)-1)=0,"",OFFSET(Data!$A$1,MATCH($D392,Data!$CG:$CG,0)-1,MATCH($E392&amp;"/"&amp;R$1,Data!$1:$1,0)-1)))</f>
        <v/>
      </c>
      <c r="S392" s="252" t="str">
        <f ca="1">IF(ISERROR(OFFSET(Data!$A$1,MATCH($D392,Data!$CG:$CG,0)-1,MATCH($E392&amp;"/"&amp;S$1,Data!$1:$1,0)-1))=TRUE,"",IF(OFFSET(Data!$A$1,MATCH($D392,Data!$CG:$CG,0)-1,MATCH($E392&amp;"/"&amp;S$1,Data!$1:$1,0)-1)=0,"",OFFSET(Data!$A$1,MATCH($D392,Data!$CG:$CG,0)-1,MATCH($E392&amp;"/"&amp;S$1,Data!$1:$1,0)-1)))</f>
        <v/>
      </c>
      <c r="T392" s="252" t="str">
        <f ca="1">IF(ISERROR(OFFSET(Data!$A$1,MATCH($D392,Data!$CG:$CG,0)-1,MATCH($E392&amp;"/"&amp;T$1,Data!$1:$1,0)-1))=TRUE,"",IF(OFFSET(Data!$A$1,MATCH($D392,Data!$CG:$CG,0)-1,MATCH($E392&amp;"/"&amp;T$1,Data!$1:$1,0)-1)=0,"",OFFSET(Data!$A$1,MATCH($D392,Data!$CG:$CG,0)-1,MATCH($E392&amp;"/"&amp;T$1,Data!$1:$1,0)-1)))</f>
        <v/>
      </c>
      <c r="U392" s="252" t="str">
        <f ca="1">IF(ISERROR(OFFSET(Data!$A$1,MATCH($D392,Data!$CG:$CG,0)-1,MATCH($E392&amp;"/"&amp;U$1,Data!$1:$1,0)-1))=TRUE,"",IF(OFFSET(Data!$A$1,MATCH($D392,Data!$CG:$CG,0)-1,MATCH($E392&amp;"/"&amp;U$1,Data!$1:$1,0)-1)=0,"",OFFSET(Data!$A$1,MATCH($D392,Data!$CG:$CG,0)-1,MATCH($E392&amp;"/"&amp;U$1,Data!$1:$1,0)-1)))</f>
        <v/>
      </c>
      <c r="V392" s="252" t="str">
        <f ca="1">IF(ISERROR(OFFSET(Data!$A$1,MATCH($D392,Data!$CG:$CG,0)-1,MATCH($E392&amp;"/"&amp;V$1,Data!$1:$1,0)-1))=TRUE,"",IF(OFFSET(Data!$A$1,MATCH($D392,Data!$CG:$CG,0)-1,MATCH($E392&amp;"/"&amp;V$1,Data!$1:$1,0)-1)=0,"",OFFSET(Data!$A$1,MATCH($D392,Data!$CG:$CG,0)-1,MATCH($E392&amp;"/"&amp;V$1,Data!$1:$1,0)-1)))</f>
        <v/>
      </c>
      <c r="W392" s="269" t="str">
        <f ca="1">IF(ISERROR(OFFSET(Data!$A$1,MATCH($D392,Data!$CG:$CG,0)-1,MATCH($E392&amp;"/"&amp;W$1,Data!$1:$1,0)-1))=TRUE,"",IF(OFFSET(Data!$A$1,MATCH($D392,Data!$CG:$CG,0)-1,MATCH($E392&amp;"/"&amp;W$1,Data!$1:$1,0)-1)=0,"",OFFSET(Data!$A$1,MATCH($D392,Data!$CG:$CG,0)-1,MATCH($E392&amp;"/"&amp;W$1,Data!$1:$1,0)-1)))</f>
        <v/>
      </c>
      <c r="X392" s="252" t="str">
        <f ca="1">IF(ISERROR(OFFSET(Data!$A$1,MATCH($D392,Data!$CG:$CG,0)-1,MATCH($E392&amp;"/"&amp;X$1,Data!$1:$1,0)-1))=TRUE,"",IF(OFFSET(Data!$A$1,MATCH($D392,Data!$CG:$CG,0)-1,MATCH($E392&amp;"/"&amp;X$1,Data!$1:$1,0)-1)=0,"",OFFSET(Data!$A$1,MATCH($D392,Data!$CG:$CG,0)-1,MATCH($E392&amp;"/"&amp;X$1,Data!$1:$1,0)-1)))</f>
        <v/>
      </c>
      <c r="Y392" s="252" t="str">
        <f ca="1">IF(ISERROR(OFFSET(Data!$A$1,MATCH($D392,Data!$CG:$CG,0)-1,MATCH($E392&amp;"/"&amp;Y$1,Data!$1:$1,0)-1))=TRUE,"",IF(OFFSET(Data!$A$1,MATCH($D392,Data!$CG:$CG,0)-1,MATCH($E392&amp;"/"&amp;Y$1,Data!$1:$1,0)-1)=0,"",OFFSET(Data!$A$1,MATCH($D392,Data!$CG:$CG,0)-1,MATCH($E392&amp;"/"&amp;Y$1,Data!$1:$1,0)-1)))</f>
        <v/>
      </c>
      <c r="Z392" s="252" t="str">
        <f ca="1">IF(ISERROR(OFFSET(Data!$A$1,MATCH($D392,Data!$CG:$CG,0)-1,MATCH($E392&amp;"/"&amp;Z$1,Data!$1:$1,0)-1))=TRUE,"",IF(OFFSET(Data!$A$1,MATCH($D392,Data!$CG:$CG,0)-1,MATCH($E392&amp;"/"&amp;Z$1,Data!$1:$1,0)-1)=0,"",OFFSET(Data!$A$1,MATCH($D392,Data!$CG:$CG,0)-1,MATCH($E392&amp;"/"&amp;Z$1,Data!$1:$1,0)-1)))</f>
        <v/>
      </c>
      <c r="AA392" s="252" t="str">
        <f ca="1">IF(ISERROR(OFFSET(Data!$A$1,MATCH($D392,Data!$CG:$CG,0)-1,MATCH($E392&amp;"/"&amp;AA$1,Data!$1:$1,0)-1))=TRUE,"",IF(OFFSET(Data!$A$1,MATCH($D392,Data!$CG:$CG,0)-1,MATCH($E392&amp;"/"&amp;AA$1,Data!$1:$1,0)-1)=0,"",OFFSET(Data!$A$1,MATCH($D392,Data!$CG:$CG,0)-1,MATCH($E392&amp;"/"&amp;AA$1,Data!$1:$1,0)-1)))</f>
        <v/>
      </c>
      <c r="AB392" s="252" t="str">
        <f ca="1">IF(ISERROR(OFFSET(Data!$A$1,MATCH($D392,Data!$CG:$CG,0)-1,MATCH($E392&amp;"/"&amp;AB$1,Data!$1:$1,0)-1))=TRUE,"",IF(OFFSET(Data!$A$1,MATCH($D392,Data!$CG:$CG,0)-1,MATCH($E392&amp;"/"&amp;AB$1,Data!$1:$1,0)-1)=0,"",OFFSET(Data!$A$1,MATCH($D392,Data!$CG:$CG,0)-1,MATCH($E392&amp;"/"&amp;AB$1,Data!$1:$1,0)-1)))</f>
        <v/>
      </c>
      <c r="AC392" s="252" t="str">
        <f ca="1">IF(ISERROR(OFFSET(Data!$A$1,MATCH($D392,Data!$CG:$CG,0)-1,MATCH($E392&amp;"/"&amp;AC$1,Data!$1:$1,0)-1))=TRUE,"",IF(OFFSET(Data!$A$1,MATCH($D392,Data!$CG:$CG,0)-1,MATCH($E392&amp;"/"&amp;AC$1,Data!$1:$1,0)-1)=0,"",OFFSET(Data!$A$1,MATCH($D392,Data!$CG:$CG,0)-1,MATCH($E392&amp;"/"&amp;AC$1,Data!$1:$1,0)-1)))</f>
        <v/>
      </c>
      <c r="AD392" s="252" t="str">
        <f ca="1">IF(ISERROR(OFFSET(Data!$A$1,MATCH($D392,Data!$CG:$CG,0)-1,MATCH($E392&amp;"/"&amp;AD$1,Data!$1:$1,0)-1))=TRUE,"",IF(OFFSET(Data!$A$1,MATCH($D392,Data!$CG:$CG,0)-1,MATCH($E392&amp;"/"&amp;AD$1,Data!$1:$1,0)-1)=0,"",OFFSET(Data!$A$1,MATCH($D392,Data!$CG:$CG,0)-1,MATCH($E392&amp;"/"&amp;AD$1,Data!$1:$1,0)-1)))</f>
        <v/>
      </c>
      <c r="AE392" s="252" t="str">
        <f ca="1">IF(ISERROR(OFFSET(Data!$A$1,MATCH($D392,Data!$CG:$CG,0)-1,MATCH($E392&amp;"/"&amp;AE$1,Data!$1:$1,0)-1))=TRUE,"",IF(OFFSET(Data!$A$1,MATCH($D392,Data!$CG:$CG,0)-1,MATCH($E392&amp;"/"&amp;AE$1,Data!$1:$1,0)-1)=0,"",OFFSET(Data!$A$1,MATCH($D392,Data!$CG:$CG,0)-1,MATCH($E392&amp;"/"&amp;AE$1,Data!$1:$1,0)-1)))</f>
        <v/>
      </c>
      <c r="AF392" s="253" t="str">
        <f ca="1">IF(ISERROR(OFFSET(Data!$A$1,MATCH($D392,Data!$CG:$CG,0)-1,MATCH($E392&amp;"/"&amp;AF$1,Data!$1:$1,0)-1))=TRUE,"",IF(OFFSET(Data!$A$1,MATCH($D392,Data!$CG:$CG,0)-1,MATCH($E392&amp;"/"&amp;AF$1,Data!$1:$1,0)-1)=0,"",OFFSET(Data!$A$1,MATCH($D392,Data!$CG:$CG,0)-1,MATCH($E392&amp;"/"&amp;AF$1,Data!$1:$1,0)-1)))</f>
        <v/>
      </c>
      <c r="AG392" s="188">
        <f t="shared" ca="1" si="9"/>
        <v>0</v>
      </c>
      <c r="AH392" s="208">
        <f ca="1">SUM(AG389:AG392)</f>
        <v>0</v>
      </c>
    </row>
    <row r="393" spans="1:34" ht="15.75" hidden="1" customHeight="1" thickBot="1" x14ac:dyDescent="0.3">
      <c r="A393" s="447"/>
      <c r="B393" s="470"/>
      <c r="C393" s="473"/>
      <c r="D393" s="52" t="e">
        <f>IF(C393&lt;&gt;"",C393,D392)</f>
        <v>#N/A</v>
      </c>
      <c r="E393" s="53" t="s">
        <v>25</v>
      </c>
      <c r="F393" s="255" t="str">
        <f ca="1">IF(ISERROR(OFFSET(Data!$A$1,MATCH($D393,Data!$CG:$CG,0)-1,MATCH($E393&amp;"/"&amp;F$1,Data!$1:$1,0)-1))=TRUE,"",IF(OFFSET(Data!$A$1,MATCH($D393,Data!$CG:$CG,0)-1,MATCH($E393&amp;"/"&amp;F$1,Data!$1:$1,0)-1)=0,"",OFFSET(Data!$A$1,MATCH($D393,Data!$CG:$CG,0)-1,MATCH($E393&amp;"/"&amp;F$1,Data!$1:$1,0)-1)))</f>
        <v/>
      </c>
      <c r="G393" s="256" t="str">
        <f ca="1">IF(ISERROR(OFFSET(Data!$A$1,MATCH($D393,Data!$CG:$CG,0)-1,MATCH($E393&amp;"/"&amp;G$1,Data!$1:$1,0)-1))=TRUE,"",IF(OFFSET(Data!$A$1,MATCH($D393,Data!$CG:$CG,0)-1,MATCH($E393&amp;"/"&amp;G$1,Data!$1:$1,0)-1)=0,"",OFFSET(Data!$A$1,MATCH($D393,Data!$CG:$CG,0)-1,MATCH($E393&amp;"/"&amp;G$1,Data!$1:$1,0)-1)))</f>
        <v/>
      </c>
      <c r="H393" s="256" t="str">
        <f ca="1">IF(ISERROR(OFFSET(Data!$A$1,MATCH($D393,Data!$CG:$CG,0)-1,MATCH($E393&amp;"/"&amp;H$1,Data!$1:$1,0)-1))=TRUE,"",IF(OFFSET(Data!$A$1,MATCH($D393,Data!$CG:$CG,0)-1,MATCH($E393&amp;"/"&amp;H$1,Data!$1:$1,0)-1)=0,"",OFFSET(Data!$A$1,MATCH($D393,Data!$CG:$CG,0)-1,MATCH($E393&amp;"/"&amp;H$1,Data!$1:$1,0)-1)))</f>
        <v/>
      </c>
      <c r="I393" s="256" t="str">
        <f ca="1">IF(ISERROR(OFFSET(Data!$A$1,MATCH($D393,Data!$CG:$CG,0)-1,MATCH($E393&amp;"/"&amp;I$1,Data!$1:$1,0)-1))=TRUE,"",IF(OFFSET(Data!$A$1,MATCH($D393,Data!$CG:$CG,0)-1,MATCH($E393&amp;"/"&amp;I$1,Data!$1:$1,0)-1)=0,"",OFFSET(Data!$A$1,MATCH($D393,Data!$CG:$CG,0)-1,MATCH($E393&amp;"/"&amp;I$1,Data!$1:$1,0)-1)))</f>
        <v/>
      </c>
      <c r="J393" s="256" t="str">
        <f ca="1">IF(ISERROR(OFFSET(Data!$A$1,MATCH($D393,Data!$CG:$CG,0)-1,MATCH($E393&amp;"/"&amp;J$1,Data!$1:$1,0)-1))=TRUE,"",IF(OFFSET(Data!$A$1,MATCH($D393,Data!$CG:$CG,0)-1,MATCH($E393&amp;"/"&amp;J$1,Data!$1:$1,0)-1)=0,"",OFFSET(Data!$A$1,MATCH($D393,Data!$CG:$CG,0)-1,MATCH($E393&amp;"/"&amp;J$1,Data!$1:$1,0)-1)))</f>
        <v/>
      </c>
      <c r="K393" s="256" t="str">
        <f ca="1">IF(ISERROR(OFFSET(Data!$A$1,MATCH($D393,Data!$CG:$CG,0)-1,MATCH($E393&amp;"/"&amp;K$1,Data!$1:$1,0)-1))=TRUE,"",IF(OFFSET(Data!$A$1,MATCH($D393,Data!$CG:$CG,0)-1,MATCH($E393&amp;"/"&amp;K$1,Data!$1:$1,0)-1)=0,"",OFFSET(Data!$A$1,MATCH($D393,Data!$CG:$CG,0)-1,MATCH($E393&amp;"/"&amp;K$1,Data!$1:$1,0)-1)))</f>
        <v/>
      </c>
      <c r="L393" s="256" t="str">
        <f ca="1">IF(ISERROR(OFFSET(Data!$A$1,MATCH($D393,Data!$CG:$CG,0)-1,MATCH($E393&amp;"/"&amp;L$1,Data!$1:$1,0)-1))=TRUE,"",IF(OFFSET(Data!$A$1,MATCH($D393,Data!$CG:$CG,0)-1,MATCH($E393&amp;"/"&amp;L$1,Data!$1:$1,0)-1)=0,"",OFFSET(Data!$A$1,MATCH($D393,Data!$CG:$CG,0)-1,MATCH($E393&amp;"/"&amp;L$1,Data!$1:$1,0)-1)))</f>
        <v/>
      </c>
      <c r="M393" s="256" t="str">
        <f ca="1">IF(ISERROR(OFFSET(Data!$A$1,MATCH($D393,Data!$CG:$CG,0)-1,MATCH($E393&amp;"/"&amp;M$1,Data!$1:$1,0)-1))=TRUE,"",IF(OFFSET(Data!$A$1,MATCH($D393,Data!$CG:$CG,0)-1,MATCH($E393&amp;"/"&amp;M$1,Data!$1:$1,0)-1)=0,"",OFFSET(Data!$A$1,MATCH($D393,Data!$CG:$CG,0)-1,MATCH($E393&amp;"/"&amp;M$1,Data!$1:$1,0)-1)))</f>
        <v/>
      </c>
      <c r="N393" s="256" t="str">
        <f ca="1">IF(ISERROR(OFFSET(Data!$A$1,MATCH($D393,Data!$CG:$CG,0)-1,MATCH($E393&amp;"/"&amp;N$1,Data!$1:$1,0)-1))=TRUE,"",IF(OFFSET(Data!$A$1,MATCH($D393,Data!$CG:$CG,0)-1,MATCH($E393&amp;"/"&amp;N$1,Data!$1:$1,0)-1)=0,"",OFFSET(Data!$A$1,MATCH($D393,Data!$CG:$CG,0)-1,MATCH($E393&amp;"/"&amp;N$1,Data!$1:$1,0)-1)))</f>
        <v/>
      </c>
      <c r="O393" s="256" t="str">
        <f ca="1">IF(ISERROR(OFFSET(Data!$A$1,MATCH($D393,Data!$CG:$CG,0)-1,MATCH($E393&amp;"/"&amp;O$1,Data!$1:$1,0)-1))=TRUE,"",IF(OFFSET(Data!$A$1,MATCH($D393,Data!$CG:$CG,0)-1,MATCH($E393&amp;"/"&amp;O$1,Data!$1:$1,0)-1)=0,"",OFFSET(Data!$A$1,MATCH($D393,Data!$CG:$CG,0)-1,MATCH($E393&amp;"/"&amp;O$1,Data!$1:$1,0)-1)))</f>
        <v/>
      </c>
      <c r="P393" s="256" t="str">
        <f ca="1">IF(ISERROR(OFFSET(Data!$A$1,MATCH($D393,Data!$CG:$CG,0)-1,MATCH($E393&amp;"/"&amp;P$1,Data!$1:$1,0)-1))=TRUE,"",IF(OFFSET(Data!$A$1,MATCH($D393,Data!$CG:$CG,0)-1,MATCH($E393&amp;"/"&amp;P$1,Data!$1:$1,0)-1)=0,"",OFFSET(Data!$A$1,MATCH($D393,Data!$CG:$CG,0)-1,MATCH($E393&amp;"/"&amp;P$1,Data!$1:$1,0)-1)))</f>
        <v/>
      </c>
      <c r="Q393" s="256" t="str">
        <f ca="1">IF(ISERROR(OFFSET(Data!$A$1,MATCH($D393,Data!$CG:$CG,0)-1,MATCH($E393&amp;"/"&amp;Q$1,Data!$1:$1,0)-1))=TRUE,"",IF(OFFSET(Data!$A$1,MATCH($D393,Data!$CG:$CG,0)-1,MATCH($E393&amp;"/"&amp;Q$1,Data!$1:$1,0)-1)=0,"",OFFSET(Data!$A$1,MATCH($D393,Data!$CG:$CG,0)-1,MATCH($E393&amp;"/"&amp;Q$1,Data!$1:$1,0)-1)))</f>
        <v/>
      </c>
      <c r="R393" s="256" t="str">
        <f ca="1">IF(ISERROR(OFFSET(Data!$A$1,MATCH($D393,Data!$CG:$CG,0)-1,MATCH($E393&amp;"/"&amp;R$1,Data!$1:$1,0)-1))=TRUE,"",IF(OFFSET(Data!$A$1,MATCH($D393,Data!$CG:$CG,0)-1,MATCH($E393&amp;"/"&amp;R$1,Data!$1:$1,0)-1)=0,"",OFFSET(Data!$A$1,MATCH($D393,Data!$CG:$CG,0)-1,MATCH($E393&amp;"/"&amp;R$1,Data!$1:$1,0)-1)))</f>
        <v/>
      </c>
      <c r="S393" s="256" t="str">
        <f ca="1">IF(ISERROR(OFFSET(Data!$A$1,MATCH($D393,Data!$CG:$CG,0)-1,MATCH($E393&amp;"/"&amp;S$1,Data!$1:$1,0)-1))=TRUE,"",IF(OFFSET(Data!$A$1,MATCH($D393,Data!$CG:$CG,0)-1,MATCH($E393&amp;"/"&amp;S$1,Data!$1:$1,0)-1)=0,"",OFFSET(Data!$A$1,MATCH($D393,Data!$CG:$CG,0)-1,MATCH($E393&amp;"/"&amp;S$1,Data!$1:$1,0)-1)))</f>
        <v/>
      </c>
      <c r="T393" s="256" t="str">
        <f ca="1">IF(ISERROR(OFFSET(Data!$A$1,MATCH($D393,Data!$CG:$CG,0)-1,MATCH($E393&amp;"/"&amp;T$1,Data!$1:$1,0)-1))=TRUE,"",IF(OFFSET(Data!$A$1,MATCH($D393,Data!$CG:$CG,0)-1,MATCH($E393&amp;"/"&amp;T$1,Data!$1:$1,0)-1)=0,"",OFFSET(Data!$A$1,MATCH($D393,Data!$CG:$CG,0)-1,MATCH($E393&amp;"/"&amp;T$1,Data!$1:$1,0)-1)))</f>
        <v/>
      </c>
      <c r="U393" s="256" t="str">
        <f ca="1">IF(ISERROR(OFFSET(Data!$A$1,MATCH($D393,Data!$CG:$CG,0)-1,MATCH($E393&amp;"/"&amp;U$1,Data!$1:$1,0)-1))=TRUE,"",IF(OFFSET(Data!$A$1,MATCH($D393,Data!$CG:$CG,0)-1,MATCH($E393&amp;"/"&amp;U$1,Data!$1:$1,0)-1)=0,"",OFFSET(Data!$A$1,MATCH($D393,Data!$CG:$CG,0)-1,MATCH($E393&amp;"/"&amp;U$1,Data!$1:$1,0)-1)))</f>
        <v/>
      </c>
      <c r="V393" s="256" t="str">
        <f ca="1">IF(ISERROR(OFFSET(Data!$A$1,MATCH($D393,Data!$CG:$CG,0)-1,MATCH($E393&amp;"/"&amp;V$1,Data!$1:$1,0)-1))=TRUE,"",IF(OFFSET(Data!$A$1,MATCH($D393,Data!$CG:$CG,0)-1,MATCH($E393&amp;"/"&amp;V$1,Data!$1:$1,0)-1)=0,"",OFFSET(Data!$A$1,MATCH($D393,Data!$CG:$CG,0)-1,MATCH($E393&amp;"/"&amp;V$1,Data!$1:$1,0)-1)))</f>
        <v/>
      </c>
      <c r="W393" s="257" t="str">
        <f ca="1">IF(ISERROR(OFFSET(Data!$A$1,MATCH($D393,Data!$CG:$CG,0)-1,MATCH($E393&amp;"/"&amp;W$1,Data!$1:$1,0)-1))=TRUE,"",IF(OFFSET(Data!$A$1,MATCH($D393,Data!$CG:$CG,0)-1,MATCH($E393&amp;"/"&amp;W$1,Data!$1:$1,0)-1)=0,"",OFFSET(Data!$A$1,MATCH($D393,Data!$CG:$CG,0)-1,MATCH($E393&amp;"/"&amp;W$1,Data!$1:$1,0)-1)))</f>
        <v/>
      </c>
      <c r="X393" s="256" t="str">
        <f ca="1">IF(ISERROR(OFFSET(Data!$A$1,MATCH($D393,Data!$CG:$CG,0)-1,MATCH($E393&amp;"/"&amp;X$1,Data!$1:$1,0)-1))=TRUE,"",IF(OFFSET(Data!$A$1,MATCH($D393,Data!$CG:$CG,0)-1,MATCH($E393&amp;"/"&amp;X$1,Data!$1:$1,0)-1)=0,"",OFFSET(Data!$A$1,MATCH($D393,Data!$CG:$CG,0)-1,MATCH($E393&amp;"/"&amp;X$1,Data!$1:$1,0)-1)))</f>
        <v/>
      </c>
      <c r="Y393" s="256" t="str">
        <f ca="1">IF(ISERROR(OFFSET(Data!$A$1,MATCH($D393,Data!$CG:$CG,0)-1,MATCH($E393&amp;"/"&amp;Y$1,Data!$1:$1,0)-1))=TRUE,"",IF(OFFSET(Data!$A$1,MATCH($D393,Data!$CG:$CG,0)-1,MATCH($E393&amp;"/"&amp;Y$1,Data!$1:$1,0)-1)=0,"",OFFSET(Data!$A$1,MATCH($D393,Data!$CG:$CG,0)-1,MATCH($E393&amp;"/"&amp;Y$1,Data!$1:$1,0)-1)))</f>
        <v/>
      </c>
      <c r="Z393" s="256" t="str">
        <f ca="1">IF(ISERROR(OFFSET(Data!$A$1,MATCH($D393,Data!$CG:$CG,0)-1,MATCH($E393&amp;"/"&amp;Z$1,Data!$1:$1,0)-1))=TRUE,"",IF(OFFSET(Data!$A$1,MATCH($D393,Data!$CG:$CG,0)-1,MATCH($E393&amp;"/"&amp;Z$1,Data!$1:$1,0)-1)=0,"",OFFSET(Data!$A$1,MATCH($D393,Data!$CG:$CG,0)-1,MATCH($E393&amp;"/"&amp;Z$1,Data!$1:$1,0)-1)))</f>
        <v/>
      </c>
      <c r="AA393" s="256" t="str">
        <f ca="1">IF(ISERROR(OFFSET(Data!$A$1,MATCH($D393,Data!$CG:$CG,0)-1,MATCH($E393&amp;"/"&amp;AA$1,Data!$1:$1,0)-1))=TRUE,"",IF(OFFSET(Data!$A$1,MATCH($D393,Data!$CG:$CG,0)-1,MATCH($E393&amp;"/"&amp;AA$1,Data!$1:$1,0)-1)=0,"",OFFSET(Data!$A$1,MATCH($D393,Data!$CG:$CG,0)-1,MATCH($E393&amp;"/"&amp;AA$1,Data!$1:$1,0)-1)))</f>
        <v/>
      </c>
      <c r="AB393" s="256" t="str">
        <f ca="1">IF(ISERROR(OFFSET(Data!$A$1,MATCH($D393,Data!$CG:$CG,0)-1,MATCH($E393&amp;"/"&amp;AB$1,Data!$1:$1,0)-1))=TRUE,"",IF(OFFSET(Data!$A$1,MATCH($D393,Data!$CG:$CG,0)-1,MATCH($E393&amp;"/"&amp;AB$1,Data!$1:$1,0)-1)=0,"",OFFSET(Data!$A$1,MATCH($D393,Data!$CG:$CG,0)-1,MATCH($E393&amp;"/"&amp;AB$1,Data!$1:$1,0)-1)))</f>
        <v/>
      </c>
      <c r="AC393" s="256" t="str">
        <f ca="1">IF(ISERROR(OFFSET(Data!$A$1,MATCH($D393,Data!$CG:$CG,0)-1,MATCH($E393&amp;"/"&amp;AC$1,Data!$1:$1,0)-1))=TRUE,"",IF(OFFSET(Data!$A$1,MATCH($D393,Data!$CG:$CG,0)-1,MATCH($E393&amp;"/"&amp;AC$1,Data!$1:$1,0)-1)=0,"",OFFSET(Data!$A$1,MATCH($D393,Data!$CG:$CG,0)-1,MATCH($E393&amp;"/"&amp;AC$1,Data!$1:$1,0)-1)))</f>
        <v/>
      </c>
      <c r="AD393" s="256" t="str">
        <f ca="1">IF(ISERROR(OFFSET(Data!$A$1,MATCH($D393,Data!$CG:$CG,0)-1,MATCH($E393&amp;"/"&amp;AD$1,Data!$1:$1,0)-1))=TRUE,"",IF(OFFSET(Data!$A$1,MATCH($D393,Data!$CG:$CG,0)-1,MATCH($E393&amp;"/"&amp;AD$1,Data!$1:$1,0)-1)=0,"",OFFSET(Data!$A$1,MATCH($D393,Data!$CG:$CG,0)-1,MATCH($E393&amp;"/"&amp;AD$1,Data!$1:$1,0)-1)))</f>
        <v/>
      </c>
      <c r="AE393" s="256" t="str">
        <f ca="1">IF(ISERROR(OFFSET(Data!$A$1,MATCH($D393,Data!$CG:$CG,0)-1,MATCH($E393&amp;"/"&amp;AE$1,Data!$1:$1,0)-1))=TRUE,"",IF(OFFSET(Data!$A$1,MATCH($D393,Data!$CG:$CG,0)-1,MATCH($E393&amp;"/"&amp;AE$1,Data!$1:$1,0)-1)=0,"",OFFSET(Data!$A$1,MATCH($D393,Data!$CG:$CG,0)-1,MATCH($E393&amp;"/"&amp;AE$1,Data!$1:$1,0)-1)))</f>
        <v/>
      </c>
      <c r="AF393" s="258" t="str">
        <f ca="1">IF(ISERROR(OFFSET(Data!$A$1,MATCH($D393,Data!$CG:$CG,0)-1,MATCH($E393&amp;"/"&amp;AF$1,Data!$1:$1,0)-1))=TRUE,"",IF(OFFSET(Data!$A$1,MATCH($D393,Data!$CG:$CG,0)-1,MATCH($E393&amp;"/"&amp;AF$1,Data!$1:$1,0)-1)=0,"",OFFSET(Data!$A$1,MATCH($D393,Data!$CG:$CG,0)-1,MATCH($E393&amp;"/"&amp;AF$1,Data!$1:$1,0)-1)))</f>
        <v/>
      </c>
      <c r="AG393" s="197">
        <f t="shared" ca="1" si="9"/>
        <v>0</v>
      </c>
      <c r="AH393" s="209">
        <f ca="1">SUM(AG389:AG393)</f>
        <v>0</v>
      </c>
    </row>
    <row r="394" spans="1:34" ht="15" hidden="1" customHeight="1" x14ac:dyDescent="0.25">
      <c r="A394" s="445">
        <v>78</v>
      </c>
      <c r="B394" s="468" t="e">
        <f>INDEX(Data!CI:CI,MATCH("M"&amp;A394,Data!A:A,0))</f>
        <v>#N/A</v>
      </c>
      <c r="C394" s="471" t="e">
        <f>INDEX(Data!CG:CG,MATCH("M"&amp;A394,Data!A:A,0))</f>
        <v>#N/A</v>
      </c>
      <c r="D394" s="48" t="e">
        <f>IF(C394&lt;&gt;"",C394,#REF!)</f>
        <v>#N/A</v>
      </c>
      <c r="E394" s="49" t="s">
        <v>21</v>
      </c>
      <c r="F394" s="271" t="str">
        <f ca="1">IF(ISERROR(OFFSET(Data!$A$1,MATCH($D394,Data!$CG:$CG,0)-1,MATCH($E394&amp;"/"&amp;F$1,Data!$1:$1,0)-1))=TRUE,"",IF(OFFSET(Data!$A$1,MATCH($D394,Data!$CG:$CG,0)-1,MATCH($E394&amp;"/"&amp;F$1,Data!$1:$1,0)-1)=0,"",OFFSET(Data!$A$1,MATCH($D394,Data!$CG:$CG,0)-1,MATCH($E394&amp;"/"&amp;F$1,Data!$1:$1,0)-1)))</f>
        <v/>
      </c>
      <c r="G394" s="250" t="str">
        <f ca="1">IF(ISERROR(OFFSET(Data!$A$1,MATCH($D394,Data!$CG:$CG,0)-1,MATCH($E394&amp;"/"&amp;G$1,Data!$1:$1,0)-1))=TRUE,"",IF(OFFSET(Data!$A$1,MATCH($D394,Data!$CG:$CG,0)-1,MATCH($E394&amp;"/"&amp;G$1,Data!$1:$1,0)-1)=0,"",OFFSET(Data!$A$1,MATCH($D394,Data!$CG:$CG,0)-1,MATCH($E394&amp;"/"&amp;G$1,Data!$1:$1,0)-1)))</f>
        <v/>
      </c>
      <c r="H394" s="250" t="str">
        <f ca="1">IF(ISERROR(OFFSET(Data!$A$1,MATCH($D394,Data!$CG:$CG,0)-1,MATCH($E394&amp;"/"&amp;H$1,Data!$1:$1,0)-1))=TRUE,"",IF(OFFSET(Data!$A$1,MATCH($D394,Data!$CG:$CG,0)-1,MATCH($E394&amp;"/"&amp;H$1,Data!$1:$1,0)-1)=0,"",OFFSET(Data!$A$1,MATCH($D394,Data!$CG:$CG,0)-1,MATCH($E394&amp;"/"&amp;H$1,Data!$1:$1,0)-1)))</f>
        <v/>
      </c>
      <c r="I394" s="250" t="str">
        <f ca="1">IF(ISERROR(OFFSET(Data!$A$1,MATCH($D394,Data!$CG:$CG,0)-1,MATCH($E394&amp;"/"&amp;I$1,Data!$1:$1,0)-1))=TRUE,"",IF(OFFSET(Data!$A$1,MATCH($D394,Data!$CG:$CG,0)-1,MATCH($E394&amp;"/"&amp;I$1,Data!$1:$1,0)-1)=0,"",OFFSET(Data!$A$1,MATCH($D394,Data!$CG:$CG,0)-1,MATCH($E394&amp;"/"&amp;I$1,Data!$1:$1,0)-1)))</f>
        <v/>
      </c>
      <c r="J394" s="250" t="str">
        <f ca="1">IF(ISERROR(OFFSET(Data!$A$1,MATCH($D394,Data!$CG:$CG,0)-1,MATCH($E394&amp;"/"&amp;J$1,Data!$1:$1,0)-1))=TRUE,"",IF(OFFSET(Data!$A$1,MATCH($D394,Data!$CG:$CG,0)-1,MATCH($E394&amp;"/"&amp;J$1,Data!$1:$1,0)-1)=0,"",OFFSET(Data!$A$1,MATCH($D394,Data!$CG:$CG,0)-1,MATCH($E394&amp;"/"&amp;J$1,Data!$1:$1,0)-1)))</f>
        <v/>
      </c>
      <c r="K394" s="250" t="str">
        <f ca="1">IF(ISERROR(OFFSET(Data!$A$1,MATCH($D394,Data!$CG:$CG,0)-1,MATCH($E394&amp;"/"&amp;K$1,Data!$1:$1,0)-1))=TRUE,"",IF(OFFSET(Data!$A$1,MATCH($D394,Data!$CG:$CG,0)-1,MATCH($E394&amp;"/"&amp;K$1,Data!$1:$1,0)-1)=0,"",OFFSET(Data!$A$1,MATCH($D394,Data!$CG:$CG,0)-1,MATCH($E394&amp;"/"&amp;K$1,Data!$1:$1,0)-1)))</f>
        <v/>
      </c>
      <c r="L394" s="250" t="str">
        <f ca="1">IF(ISERROR(OFFSET(Data!$A$1,MATCH($D394,Data!$CG:$CG,0)-1,MATCH($E394&amp;"/"&amp;L$1,Data!$1:$1,0)-1))=TRUE,"",IF(OFFSET(Data!$A$1,MATCH($D394,Data!$CG:$CG,0)-1,MATCH($E394&amp;"/"&amp;L$1,Data!$1:$1,0)-1)=0,"",OFFSET(Data!$A$1,MATCH($D394,Data!$CG:$CG,0)-1,MATCH($E394&amp;"/"&amp;L$1,Data!$1:$1,0)-1)))</f>
        <v/>
      </c>
      <c r="M394" s="250" t="str">
        <f ca="1">IF(ISERROR(OFFSET(Data!$A$1,MATCH($D394,Data!$CG:$CG,0)-1,MATCH($E394&amp;"/"&amp;M$1,Data!$1:$1,0)-1))=TRUE,"",IF(OFFSET(Data!$A$1,MATCH($D394,Data!$CG:$CG,0)-1,MATCH($E394&amp;"/"&amp;M$1,Data!$1:$1,0)-1)=0,"",OFFSET(Data!$A$1,MATCH($D394,Data!$CG:$CG,0)-1,MATCH($E394&amp;"/"&amp;M$1,Data!$1:$1,0)-1)))</f>
        <v/>
      </c>
      <c r="N394" s="250" t="str">
        <f ca="1">IF(ISERROR(OFFSET(Data!$A$1,MATCH($D394,Data!$CG:$CG,0)-1,MATCH($E394&amp;"/"&amp;N$1,Data!$1:$1,0)-1))=TRUE,"",IF(OFFSET(Data!$A$1,MATCH($D394,Data!$CG:$CG,0)-1,MATCH($E394&amp;"/"&amp;N$1,Data!$1:$1,0)-1)=0,"",OFFSET(Data!$A$1,MATCH($D394,Data!$CG:$CG,0)-1,MATCH($E394&amp;"/"&amp;N$1,Data!$1:$1,0)-1)))</f>
        <v/>
      </c>
      <c r="O394" s="250" t="str">
        <f ca="1">IF(ISERROR(OFFSET(Data!$A$1,MATCH($D394,Data!$CG:$CG,0)-1,MATCH($E394&amp;"/"&amp;O$1,Data!$1:$1,0)-1))=TRUE,"",IF(OFFSET(Data!$A$1,MATCH($D394,Data!$CG:$CG,0)-1,MATCH($E394&amp;"/"&amp;O$1,Data!$1:$1,0)-1)=0,"",OFFSET(Data!$A$1,MATCH($D394,Data!$CG:$CG,0)-1,MATCH($E394&amp;"/"&amp;O$1,Data!$1:$1,0)-1)))</f>
        <v/>
      </c>
      <c r="P394" s="250" t="str">
        <f ca="1">IF(ISERROR(OFFSET(Data!$A$1,MATCH($D394,Data!$CG:$CG,0)-1,MATCH($E394&amp;"/"&amp;P$1,Data!$1:$1,0)-1))=TRUE,"",IF(OFFSET(Data!$A$1,MATCH($D394,Data!$CG:$CG,0)-1,MATCH($E394&amp;"/"&amp;P$1,Data!$1:$1,0)-1)=0,"",OFFSET(Data!$A$1,MATCH($D394,Data!$CG:$CG,0)-1,MATCH($E394&amp;"/"&amp;P$1,Data!$1:$1,0)-1)))</f>
        <v/>
      </c>
      <c r="Q394" s="250" t="str">
        <f ca="1">IF(ISERROR(OFFSET(Data!$A$1,MATCH($D394,Data!$CG:$CG,0)-1,MATCH($E394&amp;"/"&amp;Q$1,Data!$1:$1,0)-1))=TRUE,"",IF(OFFSET(Data!$A$1,MATCH($D394,Data!$CG:$CG,0)-1,MATCH($E394&amp;"/"&amp;Q$1,Data!$1:$1,0)-1)=0,"",OFFSET(Data!$A$1,MATCH($D394,Data!$CG:$CG,0)-1,MATCH($E394&amp;"/"&amp;Q$1,Data!$1:$1,0)-1)))</f>
        <v/>
      </c>
      <c r="R394" s="250" t="str">
        <f ca="1">IF(ISERROR(OFFSET(Data!$A$1,MATCH($D394,Data!$CG:$CG,0)-1,MATCH($E394&amp;"/"&amp;R$1,Data!$1:$1,0)-1))=TRUE,"",IF(OFFSET(Data!$A$1,MATCH($D394,Data!$CG:$CG,0)-1,MATCH($E394&amp;"/"&amp;R$1,Data!$1:$1,0)-1)=0,"",OFFSET(Data!$A$1,MATCH($D394,Data!$CG:$CG,0)-1,MATCH($E394&amp;"/"&amp;R$1,Data!$1:$1,0)-1)))</f>
        <v/>
      </c>
      <c r="S394" s="250" t="str">
        <f ca="1">IF(ISERROR(OFFSET(Data!$A$1,MATCH($D394,Data!$CG:$CG,0)-1,MATCH($E394&amp;"/"&amp;S$1,Data!$1:$1,0)-1))=TRUE,"",IF(OFFSET(Data!$A$1,MATCH($D394,Data!$CG:$CG,0)-1,MATCH($E394&amp;"/"&amp;S$1,Data!$1:$1,0)-1)=0,"",OFFSET(Data!$A$1,MATCH($D394,Data!$CG:$CG,0)-1,MATCH($E394&amp;"/"&amp;S$1,Data!$1:$1,0)-1)))</f>
        <v/>
      </c>
      <c r="T394" s="250" t="str">
        <f ca="1">IF(ISERROR(OFFSET(Data!$A$1,MATCH($D394,Data!$CG:$CG,0)-1,MATCH($E394&amp;"/"&amp;T$1,Data!$1:$1,0)-1))=TRUE,"",IF(OFFSET(Data!$A$1,MATCH($D394,Data!$CG:$CG,0)-1,MATCH($E394&amp;"/"&amp;T$1,Data!$1:$1,0)-1)=0,"",OFFSET(Data!$A$1,MATCH($D394,Data!$CG:$CG,0)-1,MATCH($E394&amp;"/"&amp;T$1,Data!$1:$1,0)-1)))</f>
        <v/>
      </c>
      <c r="U394" s="250" t="str">
        <f ca="1">IF(ISERROR(OFFSET(Data!$A$1,MATCH($D394,Data!$CG:$CG,0)-1,MATCH($E394&amp;"/"&amp;U$1,Data!$1:$1,0)-1))=TRUE,"",IF(OFFSET(Data!$A$1,MATCH($D394,Data!$CG:$CG,0)-1,MATCH($E394&amp;"/"&amp;U$1,Data!$1:$1,0)-1)=0,"",OFFSET(Data!$A$1,MATCH($D394,Data!$CG:$CG,0)-1,MATCH($E394&amp;"/"&amp;U$1,Data!$1:$1,0)-1)))</f>
        <v/>
      </c>
      <c r="V394" s="250" t="str">
        <f ca="1">IF(ISERROR(OFFSET(Data!$A$1,MATCH($D394,Data!$CG:$CG,0)-1,MATCH($E394&amp;"/"&amp;V$1,Data!$1:$1,0)-1))=TRUE,"",IF(OFFSET(Data!$A$1,MATCH($D394,Data!$CG:$CG,0)-1,MATCH($E394&amp;"/"&amp;V$1,Data!$1:$1,0)-1)=0,"",OFFSET(Data!$A$1,MATCH($D394,Data!$CG:$CG,0)-1,MATCH($E394&amp;"/"&amp;V$1,Data!$1:$1,0)-1)))</f>
        <v/>
      </c>
      <c r="W394" s="272" t="str">
        <f ca="1">IF(ISERROR(OFFSET(Data!$A$1,MATCH($D394,Data!$CG:$CG,0)-1,MATCH($E394&amp;"/"&amp;W$1,Data!$1:$1,0)-1))=TRUE,"",IF(OFFSET(Data!$A$1,MATCH($D394,Data!$CG:$CG,0)-1,MATCH($E394&amp;"/"&amp;W$1,Data!$1:$1,0)-1)=0,"",OFFSET(Data!$A$1,MATCH($D394,Data!$CG:$CG,0)-1,MATCH($E394&amp;"/"&amp;W$1,Data!$1:$1,0)-1)))</f>
        <v/>
      </c>
      <c r="X394" s="250" t="str">
        <f ca="1">IF(ISERROR(OFFSET(Data!$A$1,MATCH($D394,Data!$CG:$CG,0)-1,MATCH($E394&amp;"/"&amp;X$1,Data!$1:$1,0)-1))=TRUE,"",IF(OFFSET(Data!$A$1,MATCH($D394,Data!$CG:$CG,0)-1,MATCH($E394&amp;"/"&amp;X$1,Data!$1:$1,0)-1)=0,"",OFFSET(Data!$A$1,MATCH($D394,Data!$CG:$CG,0)-1,MATCH($E394&amp;"/"&amp;X$1,Data!$1:$1,0)-1)))</f>
        <v/>
      </c>
      <c r="Y394" s="250" t="str">
        <f ca="1">IF(ISERROR(OFFSET(Data!$A$1,MATCH($D394,Data!$CG:$CG,0)-1,MATCH($E394&amp;"/"&amp;Y$1,Data!$1:$1,0)-1))=TRUE,"",IF(OFFSET(Data!$A$1,MATCH($D394,Data!$CG:$CG,0)-1,MATCH($E394&amp;"/"&amp;Y$1,Data!$1:$1,0)-1)=0,"",OFFSET(Data!$A$1,MATCH($D394,Data!$CG:$CG,0)-1,MATCH($E394&amp;"/"&amp;Y$1,Data!$1:$1,0)-1)))</f>
        <v/>
      </c>
      <c r="Z394" s="250" t="str">
        <f ca="1">IF(ISERROR(OFFSET(Data!$A$1,MATCH($D394,Data!$CG:$CG,0)-1,MATCH($E394&amp;"/"&amp;Z$1,Data!$1:$1,0)-1))=TRUE,"",IF(OFFSET(Data!$A$1,MATCH($D394,Data!$CG:$CG,0)-1,MATCH($E394&amp;"/"&amp;Z$1,Data!$1:$1,0)-1)=0,"",OFFSET(Data!$A$1,MATCH($D394,Data!$CG:$CG,0)-1,MATCH($E394&amp;"/"&amp;Z$1,Data!$1:$1,0)-1)))</f>
        <v/>
      </c>
      <c r="AA394" s="250" t="str">
        <f ca="1">IF(ISERROR(OFFSET(Data!$A$1,MATCH($D394,Data!$CG:$CG,0)-1,MATCH($E394&amp;"/"&amp;AA$1,Data!$1:$1,0)-1))=TRUE,"",IF(OFFSET(Data!$A$1,MATCH($D394,Data!$CG:$CG,0)-1,MATCH($E394&amp;"/"&amp;AA$1,Data!$1:$1,0)-1)=0,"",OFFSET(Data!$A$1,MATCH($D394,Data!$CG:$CG,0)-1,MATCH($E394&amp;"/"&amp;AA$1,Data!$1:$1,0)-1)))</f>
        <v/>
      </c>
      <c r="AB394" s="250" t="str">
        <f ca="1">IF(ISERROR(OFFSET(Data!$A$1,MATCH($D394,Data!$CG:$CG,0)-1,MATCH($E394&amp;"/"&amp;AB$1,Data!$1:$1,0)-1))=TRUE,"",IF(OFFSET(Data!$A$1,MATCH($D394,Data!$CG:$CG,0)-1,MATCH($E394&amp;"/"&amp;AB$1,Data!$1:$1,0)-1)=0,"",OFFSET(Data!$A$1,MATCH($D394,Data!$CG:$CG,0)-1,MATCH($E394&amp;"/"&amp;AB$1,Data!$1:$1,0)-1)))</f>
        <v/>
      </c>
      <c r="AC394" s="250" t="str">
        <f ca="1">IF(ISERROR(OFFSET(Data!$A$1,MATCH($D394,Data!$CG:$CG,0)-1,MATCH($E394&amp;"/"&amp;AC$1,Data!$1:$1,0)-1))=TRUE,"",IF(OFFSET(Data!$A$1,MATCH($D394,Data!$CG:$CG,0)-1,MATCH($E394&amp;"/"&amp;AC$1,Data!$1:$1,0)-1)=0,"",OFFSET(Data!$A$1,MATCH($D394,Data!$CG:$CG,0)-1,MATCH($E394&amp;"/"&amp;AC$1,Data!$1:$1,0)-1)))</f>
        <v/>
      </c>
      <c r="AD394" s="250" t="str">
        <f ca="1">IF(ISERROR(OFFSET(Data!$A$1,MATCH($D394,Data!$CG:$CG,0)-1,MATCH($E394&amp;"/"&amp;AD$1,Data!$1:$1,0)-1))=TRUE,"",IF(OFFSET(Data!$A$1,MATCH($D394,Data!$CG:$CG,0)-1,MATCH($E394&amp;"/"&amp;AD$1,Data!$1:$1,0)-1)=0,"",OFFSET(Data!$A$1,MATCH($D394,Data!$CG:$CG,0)-1,MATCH($E394&amp;"/"&amp;AD$1,Data!$1:$1,0)-1)))</f>
        <v/>
      </c>
      <c r="AE394" s="250" t="str">
        <f ca="1">IF(ISERROR(OFFSET(Data!$A$1,MATCH($D394,Data!$CG:$CG,0)-1,MATCH($E394&amp;"/"&amp;AE$1,Data!$1:$1,0)-1))=TRUE,"",IF(OFFSET(Data!$A$1,MATCH($D394,Data!$CG:$CG,0)-1,MATCH($E394&amp;"/"&amp;AE$1,Data!$1:$1,0)-1)=0,"",OFFSET(Data!$A$1,MATCH($D394,Data!$CG:$CG,0)-1,MATCH($E394&amp;"/"&amp;AE$1,Data!$1:$1,0)-1)))</f>
        <v/>
      </c>
      <c r="AF394" s="251" t="str">
        <f ca="1">IF(ISERROR(OFFSET(Data!$A$1,MATCH($D394,Data!$CG:$CG,0)-1,MATCH($E394&amp;"/"&amp;AF$1,Data!$1:$1,0)-1))=TRUE,"",IF(OFFSET(Data!$A$1,MATCH($D394,Data!$CG:$CG,0)-1,MATCH($E394&amp;"/"&amp;AF$1,Data!$1:$1,0)-1)=0,"",OFFSET(Data!$A$1,MATCH($D394,Data!$CG:$CG,0)-1,MATCH($E394&amp;"/"&amp;AF$1,Data!$1:$1,0)-1)))</f>
        <v/>
      </c>
      <c r="AG394" s="206">
        <f t="shared" ref="AG394:AG447" ca="1" si="10">SUM(F394:AF394)</f>
        <v>0</v>
      </c>
      <c r="AH394" s="207">
        <f ca="1">AG394</f>
        <v>0</v>
      </c>
    </row>
    <row r="395" spans="1:34" ht="15" hidden="1" customHeight="1" thickBot="1" x14ac:dyDescent="0.3">
      <c r="A395" s="446"/>
      <c r="B395" s="469"/>
      <c r="C395" s="472"/>
      <c r="D395" s="50" t="e">
        <f>IF(C395&lt;&gt;"",C395,D394)</f>
        <v>#N/A</v>
      </c>
      <c r="E395" s="51" t="s">
        <v>22</v>
      </c>
      <c r="F395" s="254" t="str">
        <f ca="1">IF(ISERROR(OFFSET(Data!$A$1,MATCH($D395,Data!$CG:$CG,0)-1,MATCH($E395&amp;"/"&amp;F$1,Data!$1:$1,0)-1))=TRUE,"",IF(OFFSET(Data!$A$1,MATCH($D395,Data!$CG:$CG,0)-1,MATCH($E395&amp;"/"&amp;F$1,Data!$1:$1,0)-1)=0,"",OFFSET(Data!$A$1,MATCH($D395,Data!$CG:$CG,0)-1,MATCH($E395&amp;"/"&amp;F$1,Data!$1:$1,0)-1)))</f>
        <v/>
      </c>
      <c r="G395" s="252" t="str">
        <f ca="1">IF(ISERROR(OFFSET(Data!$A$1,MATCH($D395,Data!$CG:$CG,0)-1,MATCH($E395&amp;"/"&amp;G$1,Data!$1:$1,0)-1))=TRUE,"",IF(OFFSET(Data!$A$1,MATCH($D395,Data!$CG:$CG,0)-1,MATCH($E395&amp;"/"&amp;G$1,Data!$1:$1,0)-1)=0,"",OFFSET(Data!$A$1,MATCH($D395,Data!$CG:$CG,0)-1,MATCH($E395&amp;"/"&amp;G$1,Data!$1:$1,0)-1)))</f>
        <v/>
      </c>
      <c r="H395" s="252" t="str">
        <f ca="1">IF(ISERROR(OFFSET(Data!$A$1,MATCH($D395,Data!$CG:$CG,0)-1,MATCH($E395&amp;"/"&amp;H$1,Data!$1:$1,0)-1))=TRUE,"",IF(OFFSET(Data!$A$1,MATCH($D395,Data!$CG:$CG,0)-1,MATCH($E395&amp;"/"&amp;H$1,Data!$1:$1,0)-1)=0,"",OFFSET(Data!$A$1,MATCH($D395,Data!$CG:$CG,0)-1,MATCH($E395&amp;"/"&amp;H$1,Data!$1:$1,0)-1)))</f>
        <v/>
      </c>
      <c r="I395" s="252" t="str">
        <f ca="1">IF(ISERROR(OFFSET(Data!$A$1,MATCH($D395,Data!$CG:$CG,0)-1,MATCH($E395&amp;"/"&amp;I$1,Data!$1:$1,0)-1))=TRUE,"",IF(OFFSET(Data!$A$1,MATCH($D395,Data!$CG:$CG,0)-1,MATCH($E395&amp;"/"&amp;I$1,Data!$1:$1,0)-1)=0,"",OFFSET(Data!$A$1,MATCH($D395,Data!$CG:$CG,0)-1,MATCH($E395&amp;"/"&amp;I$1,Data!$1:$1,0)-1)))</f>
        <v/>
      </c>
      <c r="J395" s="252" t="str">
        <f ca="1">IF(ISERROR(OFFSET(Data!$A$1,MATCH($D395,Data!$CG:$CG,0)-1,MATCH($E395&amp;"/"&amp;J$1,Data!$1:$1,0)-1))=TRUE,"",IF(OFFSET(Data!$A$1,MATCH($D395,Data!$CG:$CG,0)-1,MATCH($E395&amp;"/"&amp;J$1,Data!$1:$1,0)-1)=0,"",OFFSET(Data!$A$1,MATCH($D395,Data!$CG:$CG,0)-1,MATCH($E395&amp;"/"&amp;J$1,Data!$1:$1,0)-1)))</f>
        <v/>
      </c>
      <c r="K395" s="252" t="str">
        <f ca="1">IF(ISERROR(OFFSET(Data!$A$1,MATCH($D395,Data!$CG:$CG,0)-1,MATCH($E395&amp;"/"&amp;K$1,Data!$1:$1,0)-1))=TRUE,"",IF(OFFSET(Data!$A$1,MATCH($D395,Data!$CG:$CG,0)-1,MATCH($E395&amp;"/"&amp;K$1,Data!$1:$1,0)-1)=0,"",OFFSET(Data!$A$1,MATCH($D395,Data!$CG:$CG,0)-1,MATCH($E395&amp;"/"&amp;K$1,Data!$1:$1,0)-1)))</f>
        <v/>
      </c>
      <c r="L395" s="252" t="str">
        <f ca="1">IF(ISERROR(OFFSET(Data!$A$1,MATCH($D395,Data!$CG:$CG,0)-1,MATCH($E395&amp;"/"&amp;L$1,Data!$1:$1,0)-1))=TRUE,"",IF(OFFSET(Data!$A$1,MATCH($D395,Data!$CG:$CG,0)-1,MATCH($E395&amp;"/"&amp;L$1,Data!$1:$1,0)-1)=0,"",OFFSET(Data!$A$1,MATCH($D395,Data!$CG:$CG,0)-1,MATCH($E395&amp;"/"&amp;L$1,Data!$1:$1,0)-1)))</f>
        <v/>
      </c>
      <c r="M395" s="252" t="str">
        <f ca="1">IF(ISERROR(OFFSET(Data!$A$1,MATCH($D395,Data!$CG:$CG,0)-1,MATCH($E395&amp;"/"&amp;M$1,Data!$1:$1,0)-1))=TRUE,"",IF(OFFSET(Data!$A$1,MATCH($D395,Data!$CG:$CG,0)-1,MATCH($E395&amp;"/"&amp;M$1,Data!$1:$1,0)-1)=0,"",OFFSET(Data!$A$1,MATCH($D395,Data!$CG:$CG,0)-1,MATCH($E395&amp;"/"&amp;M$1,Data!$1:$1,0)-1)))</f>
        <v/>
      </c>
      <c r="N395" s="252" t="str">
        <f ca="1">IF(ISERROR(OFFSET(Data!$A$1,MATCH($D395,Data!$CG:$CG,0)-1,MATCH($E395&amp;"/"&amp;N$1,Data!$1:$1,0)-1))=TRUE,"",IF(OFFSET(Data!$A$1,MATCH($D395,Data!$CG:$CG,0)-1,MATCH($E395&amp;"/"&amp;N$1,Data!$1:$1,0)-1)=0,"",OFFSET(Data!$A$1,MATCH($D395,Data!$CG:$CG,0)-1,MATCH($E395&amp;"/"&amp;N$1,Data!$1:$1,0)-1)))</f>
        <v/>
      </c>
      <c r="O395" s="252" t="str">
        <f ca="1">IF(ISERROR(OFFSET(Data!$A$1,MATCH($D395,Data!$CG:$CG,0)-1,MATCH($E395&amp;"/"&amp;O$1,Data!$1:$1,0)-1))=TRUE,"",IF(OFFSET(Data!$A$1,MATCH($D395,Data!$CG:$CG,0)-1,MATCH($E395&amp;"/"&amp;O$1,Data!$1:$1,0)-1)=0,"",OFFSET(Data!$A$1,MATCH($D395,Data!$CG:$CG,0)-1,MATCH($E395&amp;"/"&amp;O$1,Data!$1:$1,0)-1)))</f>
        <v/>
      </c>
      <c r="P395" s="252" t="str">
        <f ca="1">IF(ISERROR(OFFSET(Data!$A$1,MATCH($D395,Data!$CG:$CG,0)-1,MATCH($E395&amp;"/"&amp;P$1,Data!$1:$1,0)-1))=TRUE,"",IF(OFFSET(Data!$A$1,MATCH($D395,Data!$CG:$CG,0)-1,MATCH($E395&amp;"/"&amp;P$1,Data!$1:$1,0)-1)=0,"",OFFSET(Data!$A$1,MATCH($D395,Data!$CG:$CG,0)-1,MATCH($E395&amp;"/"&amp;P$1,Data!$1:$1,0)-1)))</f>
        <v/>
      </c>
      <c r="Q395" s="252" t="str">
        <f ca="1">IF(ISERROR(OFFSET(Data!$A$1,MATCH($D395,Data!$CG:$CG,0)-1,MATCH($E395&amp;"/"&amp;Q$1,Data!$1:$1,0)-1))=TRUE,"",IF(OFFSET(Data!$A$1,MATCH($D395,Data!$CG:$CG,0)-1,MATCH($E395&amp;"/"&amp;Q$1,Data!$1:$1,0)-1)=0,"",OFFSET(Data!$A$1,MATCH($D395,Data!$CG:$CG,0)-1,MATCH($E395&amp;"/"&amp;Q$1,Data!$1:$1,0)-1)))</f>
        <v/>
      </c>
      <c r="R395" s="252" t="str">
        <f ca="1">IF(ISERROR(OFFSET(Data!$A$1,MATCH($D395,Data!$CG:$CG,0)-1,MATCH($E395&amp;"/"&amp;R$1,Data!$1:$1,0)-1))=TRUE,"",IF(OFFSET(Data!$A$1,MATCH($D395,Data!$CG:$CG,0)-1,MATCH($E395&amp;"/"&amp;R$1,Data!$1:$1,0)-1)=0,"",OFFSET(Data!$A$1,MATCH($D395,Data!$CG:$CG,0)-1,MATCH($E395&amp;"/"&amp;R$1,Data!$1:$1,0)-1)))</f>
        <v/>
      </c>
      <c r="S395" s="252" t="str">
        <f ca="1">IF(ISERROR(OFFSET(Data!$A$1,MATCH($D395,Data!$CG:$CG,0)-1,MATCH($E395&amp;"/"&amp;S$1,Data!$1:$1,0)-1))=TRUE,"",IF(OFFSET(Data!$A$1,MATCH($D395,Data!$CG:$CG,0)-1,MATCH($E395&amp;"/"&amp;S$1,Data!$1:$1,0)-1)=0,"",OFFSET(Data!$A$1,MATCH($D395,Data!$CG:$CG,0)-1,MATCH($E395&amp;"/"&amp;S$1,Data!$1:$1,0)-1)))</f>
        <v/>
      </c>
      <c r="T395" s="252" t="str">
        <f ca="1">IF(ISERROR(OFFSET(Data!$A$1,MATCH($D395,Data!$CG:$CG,0)-1,MATCH($E395&amp;"/"&amp;T$1,Data!$1:$1,0)-1))=TRUE,"",IF(OFFSET(Data!$A$1,MATCH($D395,Data!$CG:$CG,0)-1,MATCH($E395&amp;"/"&amp;T$1,Data!$1:$1,0)-1)=0,"",OFFSET(Data!$A$1,MATCH($D395,Data!$CG:$CG,0)-1,MATCH($E395&amp;"/"&amp;T$1,Data!$1:$1,0)-1)))</f>
        <v/>
      </c>
      <c r="U395" s="252" t="str">
        <f ca="1">IF(ISERROR(OFFSET(Data!$A$1,MATCH($D395,Data!$CG:$CG,0)-1,MATCH($E395&amp;"/"&amp;U$1,Data!$1:$1,0)-1))=TRUE,"",IF(OFFSET(Data!$A$1,MATCH($D395,Data!$CG:$CG,0)-1,MATCH($E395&amp;"/"&amp;U$1,Data!$1:$1,0)-1)=0,"",OFFSET(Data!$A$1,MATCH($D395,Data!$CG:$CG,0)-1,MATCH($E395&amp;"/"&amp;U$1,Data!$1:$1,0)-1)))</f>
        <v/>
      </c>
      <c r="V395" s="252" t="str">
        <f ca="1">IF(ISERROR(OFFSET(Data!$A$1,MATCH($D395,Data!$CG:$CG,0)-1,MATCH($E395&amp;"/"&amp;V$1,Data!$1:$1,0)-1))=TRUE,"",IF(OFFSET(Data!$A$1,MATCH($D395,Data!$CG:$CG,0)-1,MATCH($E395&amp;"/"&amp;V$1,Data!$1:$1,0)-1)=0,"",OFFSET(Data!$A$1,MATCH($D395,Data!$CG:$CG,0)-1,MATCH($E395&amp;"/"&amp;V$1,Data!$1:$1,0)-1)))</f>
        <v/>
      </c>
      <c r="W395" s="269" t="str">
        <f ca="1">IF(ISERROR(OFFSET(Data!$A$1,MATCH($D395,Data!$CG:$CG,0)-1,MATCH($E395&amp;"/"&amp;W$1,Data!$1:$1,0)-1))=TRUE,"",IF(OFFSET(Data!$A$1,MATCH($D395,Data!$CG:$CG,0)-1,MATCH($E395&amp;"/"&amp;W$1,Data!$1:$1,0)-1)=0,"",OFFSET(Data!$A$1,MATCH($D395,Data!$CG:$CG,0)-1,MATCH($E395&amp;"/"&amp;W$1,Data!$1:$1,0)-1)))</f>
        <v/>
      </c>
      <c r="X395" s="252" t="str">
        <f ca="1">IF(ISERROR(OFFSET(Data!$A$1,MATCH($D395,Data!$CG:$CG,0)-1,MATCH($E395&amp;"/"&amp;X$1,Data!$1:$1,0)-1))=TRUE,"",IF(OFFSET(Data!$A$1,MATCH($D395,Data!$CG:$CG,0)-1,MATCH($E395&amp;"/"&amp;X$1,Data!$1:$1,0)-1)=0,"",OFFSET(Data!$A$1,MATCH($D395,Data!$CG:$CG,0)-1,MATCH($E395&amp;"/"&amp;X$1,Data!$1:$1,0)-1)))</f>
        <v/>
      </c>
      <c r="Y395" s="252" t="str">
        <f ca="1">IF(ISERROR(OFFSET(Data!$A$1,MATCH($D395,Data!$CG:$CG,0)-1,MATCH($E395&amp;"/"&amp;Y$1,Data!$1:$1,0)-1))=TRUE,"",IF(OFFSET(Data!$A$1,MATCH($D395,Data!$CG:$CG,0)-1,MATCH($E395&amp;"/"&amp;Y$1,Data!$1:$1,0)-1)=0,"",OFFSET(Data!$A$1,MATCH($D395,Data!$CG:$CG,0)-1,MATCH($E395&amp;"/"&amp;Y$1,Data!$1:$1,0)-1)))</f>
        <v/>
      </c>
      <c r="Z395" s="252" t="str">
        <f ca="1">IF(ISERROR(OFFSET(Data!$A$1,MATCH($D395,Data!$CG:$CG,0)-1,MATCH($E395&amp;"/"&amp;Z$1,Data!$1:$1,0)-1))=TRUE,"",IF(OFFSET(Data!$A$1,MATCH($D395,Data!$CG:$CG,0)-1,MATCH($E395&amp;"/"&amp;Z$1,Data!$1:$1,0)-1)=0,"",OFFSET(Data!$A$1,MATCH($D395,Data!$CG:$CG,0)-1,MATCH($E395&amp;"/"&amp;Z$1,Data!$1:$1,0)-1)))</f>
        <v/>
      </c>
      <c r="AA395" s="252" t="str">
        <f ca="1">IF(ISERROR(OFFSET(Data!$A$1,MATCH($D395,Data!$CG:$CG,0)-1,MATCH($E395&amp;"/"&amp;AA$1,Data!$1:$1,0)-1))=TRUE,"",IF(OFFSET(Data!$A$1,MATCH($D395,Data!$CG:$CG,0)-1,MATCH($E395&amp;"/"&amp;AA$1,Data!$1:$1,0)-1)=0,"",OFFSET(Data!$A$1,MATCH($D395,Data!$CG:$CG,0)-1,MATCH($E395&amp;"/"&amp;AA$1,Data!$1:$1,0)-1)))</f>
        <v/>
      </c>
      <c r="AB395" s="252" t="str">
        <f ca="1">IF(ISERROR(OFFSET(Data!$A$1,MATCH($D395,Data!$CG:$CG,0)-1,MATCH($E395&amp;"/"&amp;AB$1,Data!$1:$1,0)-1))=TRUE,"",IF(OFFSET(Data!$A$1,MATCH($D395,Data!$CG:$CG,0)-1,MATCH($E395&amp;"/"&amp;AB$1,Data!$1:$1,0)-1)=0,"",OFFSET(Data!$A$1,MATCH($D395,Data!$CG:$CG,0)-1,MATCH($E395&amp;"/"&amp;AB$1,Data!$1:$1,0)-1)))</f>
        <v/>
      </c>
      <c r="AC395" s="252" t="str">
        <f ca="1">IF(ISERROR(OFFSET(Data!$A$1,MATCH($D395,Data!$CG:$CG,0)-1,MATCH($E395&amp;"/"&amp;AC$1,Data!$1:$1,0)-1))=TRUE,"",IF(OFFSET(Data!$A$1,MATCH($D395,Data!$CG:$CG,0)-1,MATCH($E395&amp;"/"&amp;AC$1,Data!$1:$1,0)-1)=0,"",OFFSET(Data!$A$1,MATCH($D395,Data!$CG:$CG,0)-1,MATCH($E395&amp;"/"&amp;AC$1,Data!$1:$1,0)-1)))</f>
        <v/>
      </c>
      <c r="AD395" s="252" t="str">
        <f ca="1">IF(ISERROR(OFFSET(Data!$A$1,MATCH($D395,Data!$CG:$CG,0)-1,MATCH($E395&amp;"/"&amp;AD$1,Data!$1:$1,0)-1))=TRUE,"",IF(OFFSET(Data!$A$1,MATCH($D395,Data!$CG:$CG,0)-1,MATCH($E395&amp;"/"&amp;AD$1,Data!$1:$1,0)-1)=0,"",OFFSET(Data!$A$1,MATCH($D395,Data!$CG:$CG,0)-1,MATCH($E395&amp;"/"&amp;AD$1,Data!$1:$1,0)-1)))</f>
        <v/>
      </c>
      <c r="AE395" s="252" t="str">
        <f ca="1">IF(ISERROR(OFFSET(Data!$A$1,MATCH($D395,Data!$CG:$CG,0)-1,MATCH($E395&amp;"/"&amp;AE$1,Data!$1:$1,0)-1))=TRUE,"",IF(OFFSET(Data!$A$1,MATCH($D395,Data!$CG:$CG,0)-1,MATCH($E395&amp;"/"&amp;AE$1,Data!$1:$1,0)-1)=0,"",OFFSET(Data!$A$1,MATCH($D395,Data!$CG:$CG,0)-1,MATCH($E395&amp;"/"&amp;AE$1,Data!$1:$1,0)-1)))</f>
        <v/>
      </c>
      <c r="AF395" s="253" t="str">
        <f ca="1">IF(ISERROR(OFFSET(Data!$A$1,MATCH($D395,Data!$CG:$CG,0)-1,MATCH($E395&amp;"/"&amp;AF$1,Data!$1:$1,0)-1))=TRUE,"",IF(OFFSET(Data!$A$1,MATCH($D395,Data!$CG:$CG,0)-1,MATCH($E395&amp;"/"&amp;AF$1,Data!$1:$1,0)-1)=0,"",OFFSET(Data!$A$1,MATCH($D395,Data!$CG:$CG,0)-1,MATCH($E395&amp;"/"&amp;AF$1,Data!$1:$1,0)-1)))</f>
        <v/>
      </c>
      <c r="AG395" s="188">
        <f t="shared" ca="1" si="10"/>
        <v>0</v>
      </c>
      <c r="AH395" s="208">
        <f ca="1">SUM(AG394:AG395)</f>
        <v>0</v>
      </c>
    </row>
    <row r="396" spans="1:34" ht="15" hidden="1" customHeight="1" x14ac:dyDescent="0.25">
      <c r="A396" s="446"/>
      <c r="B396" s="469"/>
      <c r="C396" s="472"/>
      <c r="D396" s="50" t="e">
        <f>IF(C396&lt;&gt;"",C396,D395)</f>
        <v>#N/A</v>
      </c>
      <c r="E396" s="51" t="s">
        <v>23</v>
      </c>
      <c r="F396" s="254" t="str">
        <f ca="1">IF(ISERROR(OFFSET(Data!$A$1,MATCH($D396,Data!$CG:$CG,0)-1,MATCH($E396&amp;"/"&amp;F$1,Data!$1:$1,0)-1))=TRUE,"",IF(OFFSET(Data!$A$1,MATCH($D396,Data!$CG:$CG,0)-1,MATCH($E396&amp;"/"&amp;F$1,Data!$1:$1,0)-1)=0,"",OFFSET(Data!$A$1,MATCH($D396,Data!$CG:$CG,0)-1,MATCH($E396&amp;"/"&amp;F$1,Data!$1:$1,0)-1)))</f>
        <v/>
      </c>
      <c r="G396" s="252" t="str">
        <f ca="1">IF(ISERROR(OFFSET(Data!$A$1,MATCH($D396,Data!$CG:$CG,0)-1,MATCH($E396&amp;"/"&amp;G$1,Data!$1:$1,0)-1))=TRUE,"",IF(OFFSET(Data!$A$1,MATCH($D396,Data!$CG:$CG,0)-1,MATCH($E396&amp;"/"&amp;G$1,Data!$1:$1,0)-1)=0,"",OFFSET(Data!$A$1,MATCH($D396,Data!$CG:$CG,0)-1,MATCH($E396&amp;"/"&amp;G$1,Data!$1:$1,0)-1)))</f>
        <v/>
      </c>
      <c r="H396" s="252" t="str">
        <f ca="1">IF(ISERROR(OFFSET(Data!$A$1,MATCH($D396,Data!$CG:$CG,0)-1,MATCH($E396&amp;"/"&amp;H$1,Data!$1:$1,0)-1))=TRUE,"",IF(OFFSET(Data!$A$1,MATCH($D396,Data!$CG:$CG,0)-1,MATCH($E396&amp;"/"&amp;H$1,Data!$1:$1,0)-1)=0,"",OFFSET(Data!$A$1,MATCH($D396,Data!$CG:$CG,0)-1,MATCH($E396&amp;"/"&amp;H$1,Data!$1:$1,0)-1)))</f>
        <v/>
      </c>
      <c r="I396" s="252" t="str">
        <f ca="1">IF(ISERROR(OFFSET(Data!$A$1,MATCH($D396,Data!$CG:$CG,0)-1,MATCH($E396&amp;"/"&amp;I$1,Data!$1:$1,0)-1))=TRUE,"",IF(OFFSET(Data!$A$1,MATCH($D396,Data!$CG:$CG,0)-1,MATCH($E396&amp;"/"&amp;I$1,Data!$1:$1,0)-1)=0,"",OFFSET(Data!$A$1,MATCH($D396,Data!$CG:$CG,0)-1,MATCH($E396&amp;"/"&amp;I$1,Data!$1:$1,0)-1)))</f>
        <v/>
      </c>
      <c r="J396" s="252" t="str">
        <f ca="1">IF(ISERROR(OFFSET(Data!$A$1,MATCH($D396,Data!$CG:$CG,0)-1,MATCH($E396&amp;"/"&amp;J$1,Data!$1:$1,0)-1))=TRUE,"",IF(OFFSET(Data!$A$1,MATCH($D396,Data!$CG:$CG,0)-1,MATCH($E396&amp;"/"&amp;J$1,Data!$1:$1,0)-1)=0,"",OFFSET(Data!$A$1,MATCH($D396,Data!$CG:$CG,0)-1,MATCH($E396&amp;"/"&amp;J$1,Data!$1:$1,0)-1)))</f>
        <v/>
      </c>
      <c r="K396" s="252" t="str">
        <f ca="1">IF(ISERROR(OFFSET(Data!$A$1,MATCH($D396,Data!$CG:$CG,0)-1,MATCH($E396&amp;"/"&amp;K$1,Data!$1:$1,0)-1))=TRUE,"",IF(OFFSET(Data!$A$1,MATCH($D396,Data!$CG:$CG,0)-1,MATCH($E396&amp;"/"&amp;K$1,Data!$1:$1,0)-1)=0,"",OFFSET(Data!$A$1,MATCH($D396,Data!$CG:$CG,0)-1,MATCH($E396&amp;"/"&amp;K$1,Data!$1:$1,0)-1)))</f>
        <v/>
      </c>
      <c r="L396" s="252" t="str">
        <f ca="1">IF(ISERROR(OFFSET(Data!$A$1,MATCH($D396,Data!$CG:$CG,0)-1,MATCH($E396&amp;"/"&amp;L$1,Data!$1:$1,0)-1))=TRUE,"",IF(OFFSET(Data!$A$1,MATCH($D396,Data!$CG:$CG,0)-1,MATCH($E396&amp;"/"&amp;L$1,Data!$1:$1,0)-1)=0,"",OFFSET(Data!$A$1,MATCH($D396,Data!$CG:$CG,0)-1,MATCH($E396&amp;"/"&amp;L$1,Data!$1:$1,0)-1)))</f>
        <v/>
      </c>
      <c r="M396" s="252" t="str">
        <f ca="1">IF(ISERROR(OFFSET(Data!$A$1,MATCH($D396,Data!$CG:$CG,0)-1,MATCH($E396&amp;"/"&amp;M$1,Data!$1:$1,0)-1))=TRUE,"",IF(OFFSET(Data!$A$1,MATCH($D396,Data!$CG:$CG,0)-1,MATCH($E396&amp;"/"&amp;M$1,Data!$1:$1,0)-1)=0,"",OFFSET(Data!$A$1,MATCH($D396,Data!$CG:$CG,0)-1,MATCH($E396&amp;"/"&amp;M$1,Data!$1:$1,0)-1)))</f>
        <v/>
      </c>
      <c r="N396" s="252" t="str">
        <f ca="1">IF(ISERROR(OFFSET(Data!$A$1,MATCH($D396,Data!$CG:$CG,0)-1,MATCH($E396&amp;"/"&amp;N$1,Data!$1:$1,0)-1))=TRUE,"",IF(OFFSET(Data!$A$1,MATCH($D396,Data!$CG:$CG,0)-1,MATCH($E396&amp;"/"&amp;N$1,Data!$1:$1,0)-1)=0,"",OFFSET(Data!$A$1,MATCH($D396,Data!$CG:$CG,0)-1,MATCH($E396&amp;"/"&amp;N$1,Data!$1:$1,0)-1)))</f>
        <v/>
      </c>
      <c r="O396" s="252" t="str">
        <f ca="1">IF(ISERROR(OFFSET(Data!$A$1,MATCH($D396,Data!$CG:$CG,0)-1,MATCH($E396&amp;"/"&amp;O$1,Data!$1:$1,0)-1))=TRUE,"",IF(OFFSET(Data!$A$1,MATCH($D396,Data!$CG:$CG,0)-1,MATCH($E396&amp;"/"&amp;O$1,Data!$1:$1,0)-1)=0,"",OFFSET(Data!$A$1,MATCH($D396,Data!$CG:$CG,0)-1,MATCH($E396&amp;"/"&amp;O$1,Data!$1:$1,0)-1)))</f>
        <v/>
      </c>
      <c r="P396" s="252" t="str">
        <f ca="1">IF(ISERROR(OFFSET(Data!$A$1,MATCH($D396,Data!$CG:$CG,0)-1,MATCH($E396&amp;"/"&amp;P$1,Data!$1:$1,0)-1))=TRUE,"",IF(OFFSET(Data!$A$1,MATCH($D396,Data!$CG:$CG,0)-1,MATCH($E396&amp;"/"&amp;P$1,Data!$1:$1,0)-1)=0,"",OFFSET(Data!$A$1,MATCH($D396,Data!$CG:$CG,0)-1,MATCH($E396&amp;"/"&amp;P$1,Data!$1:$1,0)-1)))</f>
        <v/>
      </c>
      <c r="Q396" s="252" t="str">
        <f ca="1">IF(ISERROR(OFFSET(Data!$A$1,MATCH($D396,Data!$CG:$CG,0)-1,MATCH($E396&amp;"/"&amp;Q$1,Data!$1:$1,0)-1))=TRUE,"",IF(OFFSET(Data!$A$1,MATCH($D396,Data!$CG:$CG,0)-1,MATCH($E396&amp;"/"&amp;Q$1,Data!$1:$1,0)-1)=0,"",OFFSET(Data!$A$1,MATCH($D396,Data!$CG:$CG,0)-1,MATCH($E396&amp;"/"&amp;Q$1,Data!$1:$1,0)-1)))</f>
        <v/>
      </c>
      <c r="R396" s="252" t="str">
        <f ca="1">IF(ISERROR(OFFSET(Data!$A$1,MATCH($D396,Data!$CG:$CG,0)-1,MATCH($E396&amp;"/"&amp;R$1,Data!$1:$1,0)-1))=TRUE,"",IF(OFFSET(Data!$A$1,MATCH($D396,Data!$CG:$CG,0)-1,MATCH($E396&amp;"/"&amp;R$1,Data!$1:$1,0)-1)=0,"",OFFSET(Data!$A$1,MATCH($D396,Data!$CG:$CG,0)-1,MATCH($E396&amp;"/"&amp;R$1,Data!$1:$1,0)-1)))</f>
        <v/>
      </c>
      <c r="S396" s="252" t="str">
        <f ca="1">IF(ISERROR(OFFSET(Data!$A$1,MATCH($D396,Data!$CG:$CG,0)-1,MATCH($E396&amp;"/"&amp;S$1,Data!$1:$1,0)-1))=TRUE,"",IF(OFFSET(Data!$A$1,MATCH($D396,Data!$CG:$CG,0)-1,MATCH($E396&amp;"/"&amp;S$1,Data!$1:$1,0)-1)=0,"",OFFSET(Data!$A$1,MATCH($D396,Data!$CG:$CG,0)-1,MATCH($E396&amp;"/"&amp;S$1,Data!$1:$1,0)-1)))</f>
        <v/>
      </c>
      <c r="T396" s="252" t="str">
        <f ca="1">IF(ISERROR(OFFSET(Data!$A$1,MATCH($D396,Data!$CG:$CG,0)-1,MATCH($E396&amp;"/"&amp;T$1,Data!$1:$1,0)-1))=TRUE,"",IF(OFFSET(Data!$A$1,MATCH($D396,Data!$CG:$CG,0)-1,MATCH($E396&amp;"/"&amp;T$1,Data!$1:$1,0)-1)=0,"",OFFSET(Data!$A$1,MATCH($D396,Data!$CG:$CG,0)-1,MATCH($E396&amp;"/"&amp;T$1,Data!$1:$1,0)-1)))</f>
        <v/>
      </c>
      <c r="U396" s="252" t="str">
        <f ca="1">IF(ISERROR(OFFSET(Data!$A$1,MATCH($D396,Data!$CG:$CG,0)-1,MATCH($E396&amp;"/"&amp;U$1,Data!$1:$1,0)-1))=TRUE,"",IF(OFFSET(Data!$A$1,MATCH($D396,Data!$CG:$CG,0)-1,MATCH($E396&amp;"/"&amp;U$1,Data!$1:$1,0)-1)=0,"",OFFSET(Data!$A$1,MATCH($D396,Data!$CG:$CG,0)-1,MATCH($E396&amp;"/"&amp;U$1,Data!$1:$1,0)-1)))</f>
        <v/>
      </c>
      <c r="V396" s="252" t="str">
        <f ca="1">IF(ISERROR(OFFSET(Data!$A$1,MATCH($D396,Data!$CG:$CG,0)-1,MATCH($E396&amp;"/"&amp;V$1,Data!$1:$1,0)-1))=TRUE,"",IF(OFFSET(Data!$A$1,MATCH($D396,Data!$CG:$CG,0)-1,MATCH($E396&amp;"/"&amp;V$1,Data!$1:$1,0)-1)=0,"",OFFSET(Data!$A$1,MATCH($D396,Data!$CG:$CG,0)-1,MATCH($E396&amp;"/"&amp;V$1,Data!$1:$1,0)-1)))</f>
        <v/>
      </c>
      <c r="W396" s="269" t="str">
        <f ca="1">IF(ISERROR(OFFSET(Data!$A$1,MATCH($D396,Data!$CG:$CG,0)-1,MATCH($E396&amp;"/"&amp;W$1,Data!$1:$1,0)-1))=TRUE,"",IF(OFFSET(Data!$A$1,MATCH($D396,Data!$CG:$CG,0)-1,MATCH($E396&amp;"/"&amp;W$1,Data!$1:$1,0)-1)=0,"",OFFSET(Data!$A$1,MATCH($D396,Data!$CG:$CG,0)-1,MATCH($E396&amp;"/"&amp;W$1,Data!$1:$1,0)-1)))</f>
        <v/>
      </c>
      <c r="X396" s="252" t="str">
        <f ca="1">IF(ISERROR(OFFSET(Data!$A$1,MATCH($D396,Data!$CG:$CG,0)-1,MATCH($E396&amp;"/"&amp;X$1,Data!$1:$1,0)-1))=TRUE,"",IF(OFFSET(Data!$A$1,MATCH($D396,Data!$CG:$CG,0)-1,MATCH($E396&amp;"/"&amp;X$1,Data!$1:$1,0)-1)=0,"",OFFSET(Data!$A$1,MATCH($D396,Data!$CG:$CG,0)-1,MATCH($E396&amp;"/"&amp;X$1,Data!$1:$1,0)-1)))</f>
        <v/>
      </c>
      <c r="Y396" s="252" t="str">
        <f ca="1">IF(ISERROR(OFFSET(Data!$A$1,MATCH($D396,Data!$CG:$CG,0)-1,MATCH($E396&amp;"/"&amp;Y$1,Data!$1:$1,0)-1))=TRUE,"",IF(OFFSET(Data!$A$1,MATCH($D396,Data!$CG:$CG,0)-1,MATCH($E396&amp;"/"&amp;Y$1,Data!$1:$1,0)-1)=0,"",OFFSET(Data!$A$1,MATCH($D396,Data!$CG:$CG,0)-1,MATCH($E396&amp;"/"&amp;Y$1,Data!$1:$1,0)-1)))</f>
        <v/>
      </c>
      <c r="Z396" s="252" t="str">
        <f ca="1">IF(ISERROR(OFFSET(Data!$A$1,MATCH($D396,Data!$CG:$CG,0)-1,MATCH($E396&amp;"/"&amp;Z$1,Data!$1:$1,0)-1))=TRUE,"",IF(OFFSET(Data!$A$1,MATCH($D396,Data!$CG:$CG,0)-1,MATCH($E396&amp;"/"&amp;Z$1,Data!$1:$1,0)-1)=0,"",OFFSET(Data!$A$1,MATCH($D396,Data!$CG:$CG,0)-1,MATCH($E396&amp;"/"&amp;Z$1,Data!$1:$1,0)-1)))</f>
        <v/>
      </c>
      <c r="AA396" s="252" t="str">
        <f ca="1">IF(ISERROR(OFFSET(Data!$A$1,MATCH($D396,Data!$CG:$CG,0)-1,MATCH($E396&amp;"/"&amp;AA$1,Data!$1:$1,0)-1))=TRUE,"",IF(OFFSET(Data!$A$1,MATCH($D396,Data!$CG:$CG,0)-1,MATCH($E396&amp;"/"&amp;AA$1,Data!$1:$1,0)-1)=0,"",OFFSET(Data!$A$1,MATCH($D396,Data!$CG:$CG,0)-1,MATCH($E396&amp;"/"&amp;AA$1,Data!$1:$1,0)-1)))</f>
        <v/>
      </c>
      <c r="AB396" s="252" t="str">
        <f ca="1">IF(ISERROR(OFFSET(Data!$A$1,MATCH($D396,Data!$CG:$CG,0)-1,MATCH($E396&amp;"/"&amp;AB$1,Data!$1:$1,0)-1))=TRUE,"",IF(OFFSET(Data!$A$1,MATCH($D396,Data!$CG:$CG,0)-1,MATCH($E396&amp;"/"&amp;AB$1,Data!$1:$1,0)-1)=0,"",OFFSET(Data!$A$1,MATCH($D396,Data!$CG:$CG,0)-1,MATCH($E396&amp;"/"&amp;AB$1,Data!$1:$1,0)-1)))</f>
        <v/>
      </c>
      <c r="AC396" s="252" t="str">
        <f ca="1">IF(ISERROR(OFFSET(Data!$A$1,MATCH($D396,Data!$CG:$CG,0)-1,MATCH($E396&amp;"/"&amp;AC$1,Data!$1:$1,0)-1))=TRUE,"",IF(OFFSET(Data!$A$1,MATCH($D396,Data!$CG:$CG,0)-1,MATCH($E396&amp;"/"&amp;AC$1,Data!$1:$1,0)-1)=0,"",OFFSET(Data!$A$1,MATCH($D396,Data!$CG:$CG,0)-1,MATCH($E396&amp;"/"&amp;AC$1,Data!$1:$1,0)-1)))</f>
        <v/>
      </c>
      <c r="AD396" s="252" t="str">
        <f ca="1">IF(ISERROR(OFFSET(Data!$A$1,MATCH($D396,Data!$CG:$CG,0)-1,MATCH($E396&amp;"/"&amp;AD$1,Data!$1:$1,0)-1))=TRUE,"",IF(OFFSET(Data!$A$1,MATCH($D396,Data!$CG:$CG,0)-1,MATCH($E396&amp;"/"&amp;AD$1,Data!$1:$1,0)-1)=0,"",OFFSET(Data!$A$1,MATCH($D396,Data!$CG:$CG,0)-1,MATCH($E396&amp;"/"&amp;AD$1,Data!$1:$1,0)-1)))</f>
        <v/>
      </c>
      <c r="AE396" s="252" t="str">
        <f ca="1">IF(ISERROR(OFFSET(Data!$A$1,MATCH($D396,Data!$CG:$CG,0)-1,MATCH($E396&amp;"/"&amp;AE$1,Data!$1:$1,0)-1))=TRUE,"",IF(OFFSET(Data!$A$1,MATCH($D396,Data!$CG:$CG,0)-1,MATCH($E396&amp;"/"&amp;AE$1,Data!$1:$1,0)-1)=0,"",OFFSET(Data!$A$1,MATCH($D396,Data!$CG:$CG,0)-1,MATCH($E396&amp;"/"&amp;AE$1,Data!$1:$1,0)-1)))</f>
        <v/>
      </c>
      <c r="AF396" s="253" t="str">
        <f ca="1">IF(ISERROR(OFFSET(Data!$A$1,MATCH($D396,Data!$CG:$CG,0)-1,MATCH($E396&amp;"/"&amp;AF$1,Data!$1:$1,0)-1))=TRUE,"",IF(OFFSET(Data!$A$1,MATCH($D396,Data!$CG:$CG,0)-1,MATCH($E396&amp;"/"&amp;AF$1,Data!$1:$1,0)-1)=0,"",OFFSET(Data!$A$1,MATCH($D396,Data!$CG:$CG,0)-1,MATCH($E396&amp;"/"&amp;AF$1,Data!$1:$1,0)-1)))</f>
        <v/>
      </c>
      <c r="AG396" s="188">
        <f t="shared" ca="1" si="10"/>
        <v>0</v>
      </c>
      <c r="AH396" s="208">
        <f ca="1">SUM(AG394:AG396)</f>
        <v>0</v>
      </c>
    </row>
    <row r="397" spans="1:34" ht="15.75" hidden="1" customHeight="1" x14ac:dyDescent="0.25">
      <c r="A397" s="446"/>
      <c r="B397" s="469"/>
      <c r="C397" s="472"/>
      <c r="D397" s="50" t="e">
        <f>IF(C397&lt;&gt;"",C397,D396)</f>
        <v>#N/A</v>
      </c>
      <c r="E397" s="51" t="s">
        <v>24</v>
      </c>
      <c r="F397" s="254" t="str">
        <f ca="1">IF(ISERROR(OFFSET(Data!$A$1,MATCH($D397,Data!$CG:$CG,0)-1,MATCH($E397&amp;"/"&amp;F$1,Data!$1:$1,0)-1))=TRUE,"",IF(OFFSET(Data!$A$1,MATCH($D397,Data!$CG:$CG,0)-1,MATCH($E397&amp;"/"&amp;F$1,Data!$1:$1,0)-1)=0,"",OFFSET(Data!$A$1,MATCH($D397,Data!$CG:$CG,0)-1,MATCH($E397&amp;"/"&amp;F$1,Data!$1:$1,0)-1)))</f>
        <v/>
      </c>
      <c r="G397" s="252" t="str">
        <f ca="1">IF(ISERROR(OFFSET(Data!$A$1,MATCH($D397,Data!$CG:$CG,0)-1,MATCH($E397&amp;"/"&amp;G$1,Data!$1:$1,0)-1))=TRUE,"",IF(OFFSET(Data!$A$1,MATCH($D397,Data!$CG:$CG,0)-1,MATCH($E397&amp;"/"&amp;G$1,Data!$1:$1,0)-1)=0,"",OFFSET(Data!$A$1,MATCH($D397,Data!$CG:$CG,0)-1,MATCH($E397&amp;"/"&amp;G$1,Data!$1:$1,0)-1)))</f>
        <v/>
      </c>
      <c r="H397" s="252" t="str">
        <f ca="1">IF(ISERROR(OFFSET(Data!$A$1,MATCH($D397,Data!$CG:$CG,0)-1,MATCH($E397&amp;"/"&amp;H$1,Data!$1:$1,0)-1))=TRUE,"",IF(OFFSET(Data!$A$1,MATCH($D397,Data!$CG:$CG,0)-1,MATCH($E397&amp;"/"&amp;H$1,Data!$1:$1,0)-1)=0,"",OFFSET(Data!$A$1,MATCH($D397,Data!$CG:$CG,0)-1,MATCH($E397&amp;"/"&amp;H$1,Data!$1:$1,0)-1)))</f>
        <v/>
      </c>
      <c r="I397" s="252" t="str">
        <f ca="1">IF(ISERROR(OFFSET(Data!$A$1,MATCH($D397,Data!$CG:$CG,0)-1,MATCH($E397&amp;"/"&amp;I$1,Data!$1:$1,0)-1))=TRUE,"",IF(OFFSET(Data!$A$1,MATCH($D397,Data!$CG:$CG,0)-1,MATCH($E397&amp;"/"&amp;I$1,Data!$1:$1,0)-1)=0,"",OFFSET(Data!$A$1,MATCH($D397,Data!$CG:$CG,0)-1,MATCH($E397&amp;"/"&amp;I$1,Data!$1:$1,0)-1)))</f>
        <v/>
      </c>
      <c r="J397" s="252" t="str">
        <f ca="1">IF(ISERROR(OFFSET(Data!$A$1,MATCH($D397,Data!$CG:$CG,0)-1,MATCH($E397&amp;"/"&amp;J$1,Data!$1:$1,0)-1))=TRUE,"",IF(OFFSET(Data!$A$1,MATCH($D397,Data!$CG:$CG,0)-1,MATCH($E397&amp;"/"&amp;J$1,Data!$1:$1,0)-1)=0,"",OFFSET(Data!$A$1,MATCH($D397,Data!$CG:$CG,0)-1,MATCH($E397&amp;"/"&amp;J$1,Data!$1:$1,0)-1)))</f>
        <v/>
      </c>
      <c r="K397" s="252" t="str">
        <f ca="1">IF(ISERROR(OFFSET(Data!$A$1,MATCH($D397,Data!$CG:$CG,0)-1,MATCH($E397&amp;"/"&amp;K$1,Data!$1:$1,0)-1))=TRUE,"",IF(OFFSET(Data!$A$1,MATCH($D397,Data!$CG:$CG,0)-1,MATCH($E397&amp;"/"&amp;K$1,Data!$1:$1,0)-1)=0,"",OFFSET(Data!$A$1,MATCH($D397,Data!$CG:$CG,0)-1,MATCH($E397&amp;"/"&amp;K$1,Data!$1:$1,0)-1)))</f>
        <v/>
      </c>
      <c r="L397" s="252" t="str">
        <f ca="1">IF(ISERROR(OFFSET(Data!$A$1,MATCH($D397,Data!$CG:$CG,0)-1,MATCH($E397&amp;"/"&amp;L$1,Data!$1:$1,0)-1))=TRUE,"",IF(OFFSET(Data!$A$1,MATCH($D397,Data!$CG:$CG,0)-1,MATCH($E397&amp;"/"&amp;L$1,Data!$1:$1,0)-1)=0,"",OFFSET(Data!$A$1,MATCH($D397,Data!$CG:$CG,0)-1,MATCH($E397&amp;"/"&amp;L$1,Data!$1:$1,0)-1)))</f>
        <v/>
      </c>
      <c r="M397" s="252" t="str">
        <f ca="1">IF(ISERROR(OFFSET(Data!$A$1,MATCH($D397,Data!$CG:$CG,0)-1,MATCH($E397&amp;"/"&amp;M$1,Data!$1:$1,0)-1))=TRUE,"",IF(OFFSET(Data!$A$1,MATCH($D397,Data!$CG:$CG,0)-1,MATCH($E397&amp;"/"&amp;M$1,Data!$1:$1,0)-1)=0,"",OFFSET(Data!$A$1,MATCH($D397,Data!$CG:$CG,0)-1,MATCH($E397&amp;"/"&amp;M$1,Data!$1:$1,0)-1)))</f>
        <v/>
      </c>
      <c r="N397" s="252" t="str">
        <f ca="1">IF(ISERROR(OFFSET(Data!$A$1,MATCH($D397,Data!$CG:$CG,0)-1,MATCH($E397&amp;"/"&amp;N$1,Data!$1:$1,0)-1))=TRUE,"",IF(OFFSET(Data!$A$1,MATCH($D397,Data!$CG:$CG,0)-1,MATCH($E397&amp;"/"&amp;N$1,Data!$1:$1,0)-1)=0,"",OFFSET(Data!$A$1,MATCH($D397,Data!$CG:$CG,0)-1,MATCH($E397&amp;"/"&amp;N$1,Data!$1:$1,0)-1)))</f>
        <v/>
      </c>
      <c r="O397" s="252" t="str">
        <f ca="1">IF(ISERROR(OFFSET(Data!$A$1,MATCH($D397,Data!$CG:$CG,0)-1,MATCH($E397&amp;"/"&amp;O$1,Data!$1:$1,0)-1))=TRUE,"",IF(OFFSET(Data!$A$1,MATCH($D397,Data!$CG:$CG,0)-1,MATCH($E397&amp;"/"&amp;O$1,Data!$1:$1,0)-1)=0,"",OFFSET(Data!$A$1,MATCH($D397,Data!$CG:$CG,0)-1,MATCH($E397&amp;"/"&amp;O$1,Data!$1:$1,0)-1)))</f>
        <v/>
      </c>
      <c r="P397" s="252" t="str">
        <f ca="1">IF(ISERROR(OFFSET(Data!$A$1,MATCH($D397,Data!$CG:$CG,0)-1,MATCH($E397&amp;"/"&amp;P$1,Data!$1:$1,0)-1))=TRUE,"",IF(OFFSET(Data!$A$1,MATCH($D397,Data!$CG:$CG,0)-1,MATCH($E397&amp;"/"&amp;P$1,Data!$1:$1,0)-1)=0,"",OFFSET(Data!$A$1,MATCH($D397,Data!$CG:$CG,0)-1,MATCH($E397&amp;"/"&amp;P$1,Data!$1:$1,0)-1)))</f>
        <v/>
      </c>
      <c r="Q397" s="252" t="str">
        <f ca="1">IF(ISERROR(OFFSET(Data!$A$1,MATCH($D397,Data!$CG:$CG,0)-1,MATCH($E397&amp;"/"&amp;Q$1,Data!$1:$1,0)-1))=TRUE,"",IF(OFFSET(Data!$A$1,MATCH($D397,Data!$CG:$CG,0)-1,MATCH($E397&amp;"/"&amp;Q$1,Data!$1:$1,0)-1)=0,"",OFFSET(Data!$A$1,MATCH($D397,Data!$CG:$CG,0)-1,MATCH($E397&amp;"/"&amp;Q$1,Data!$1:$1,0)-1)))</f>
        <v/>
      </c>
      <c r="R397" s="252" t="str">
        <f ca="1">IF(ISERROR(OFFSET(Data!$A$1,MATCH($D397,Data!$CG:$CG,0)-1,MATCH($E397&amp;"/"&amp;R$1,Data!$1:$1,0)-1))=TRUE,"",IF(OFFSET(Data!$A$1,MATCH($D397,Data!$CG:$CG,0)-1,MATCH($E397&amp;"/"&amp;R$1,Data!$1:$1,0)-1)=0,"",OFFSET(Data!$A$1,MATCH($D397,Data!$CG:$CG,0)-1,MATCH($E397&amp;"/"&amp;R$1,Data!$1:$1,0)-1)))</f>
        <v/>
      </c>
      <c r="S397" s="252" t="str">
        <f ca="1">IF(ISERROR(OFFSET(Data!$A$1,MATCH($D397,Data!$CG:$CG,0)-1,MATCH($E397&amp;"/"&amp;S$1,Data!$1:$1,0)-1))=TRUE,"",IF(OFFSET(Data!$A$1,MATCH($D397,Data!$CG:$CG,0)-1,MATCH($E397&amp;"/"&amp;S$1,Data!$1:$1,0)-1)=0,"",OFFSET(Data!$A$1,MATCH($D397,Data!$CG:$CG,0)-1,MATCH($E397&amp;"/"&amp;S$1,Data!$1:$1,0)-1)))</f>
        <v/>
      </c>
      <c r="T397" s="252" t="str">
        <f ca="1">IF(ISERROR(OFFSET(Data!$A$1,MATCH($D397,Data!$CG:$CG,0)-1,MATCH($E397&amp;"/"&amp;T$1,Data!$1:$1,0)-1))=TRUE,"",IF(OFFSET(Data!$A$1,MATCH($D397,Data!$CG:$CG,0)-1,MATCH($E397&amp;"/"&amp;T$1,Data!$1:$1,0)-1)=0,"",OFFSET(Data!$A$1,MATCH($D397,Data!$CG:$CG,0)-1,MATCH($E397&amp;"/"&amp;T$1,Data!$1:$1,0)-1)))</f>
        <v/>
      </c>
      <c r="U397" s="252" t="str">
        <f ca="1">IF(ISERROR(OFFSET(Data!$A$1,MATCH($D397,Data!$CG:$CG,0)-1,MATCH($E397&amp;"/"&amp;U$1,Data!$1:$1,0)-1))=TRUE,"",IF(OFFSET(Data!$A$1,MATCH($D397,Data!$CG:$CG,0)-1,MATCH($E397&amp;"/"&amp;U$1,Data!$1:$1,0)-1)=0,"",OFFSET(Data!$A$1,MATCH($D397,Data!$CG:$CG,0)-1,MATCH($E397&amp;"/"&amp;U$1,Data!$1:$1,0)-1)))</f>
        <v/>
      </c>
      <c r="V397" s="252" t="str">
        <f ca="1">IF(ISERROR(OFFSET(Data!$A$1,MATCH($D397,Data!$CG:$CG,0)-1,MATCH($E397&amp;"/"&amp;V$1,Data!$1:$1,0)-1))=TRUE,"",IF(OFFSET(Data!$A$1,MATCH($D397,Data!$CG:$CG,0)-1,MATCH($E397&amp;"/"&amp;V$1,Data!$1:$1,0)-1)=0,"",OFFSET(Data!$A$1,MATCH($D397,Data!$CG:$CG,0)-1,MATCH($E397&amp;"/"&amp;V$1,Data!$1:$1,0)-1)))</f>
        <v/>
      </c>
      <c r="W397" s="269" t="str">
        <f ca="1">IF(ISERROR(OFFSET(Data!$A$1,MATCH($D397,Data!$CG:$CG,0)-1,MATCH($E397&amp;"/"&amp;W$1,Data!$1:$1,0)-1))=TRUE,"",IF(OFFSET(Data!$A$1,MATCH($D397,Data!$CG:$CG,0)-1,MATCH($E397&amp;"/"&amp;W$1,Data!$1:$1,0)-1)=0,"",OFFSET(Data!$A$1,MATCH($D397,Data!$CG:$CG,0)-1,MATCH($E397&amp;"/"&amp;W$1,Data!$1:$1,0)-1)))</f>
        <v/>
      </c>
      <c r="X397" s="252" t="str">
        <f ca="1">IF(ISERROR(OFFSET(Data!$A$1,MATCH($D397,Data!$CG:$CG,0)-1,MATCH($E397&amp;"/"&amp;X$1,Data!$1:$1,0)-1))=TRUE,"",IF(OFFSET(Data!$A$1,MATCH($D397,Data!$CG:$CG,0)-1,MATCH($E397&amp;"/"&amp;X$1,Data!$1:$1,0)-1)=0,"",OFFSET(Data!$A$1,MATCH($D397,Data!$CG:$CG,0)-1,MATCH($E397&amp;"/"&amp;X$1,Data!$1:$1,0)-1)))</f>
        <v/>
      </c>
      <c r="Y397" s="252" t="str">
        <f ca="1">IF(ISERROR(OFFSET(Data!$A$1,MATCH($D397,Data!$CG:$CG,0)-1,MATCH($E397&amp;"/"&amp;Y$1,Data!$1:$1,0)-1))=TRUE,"",IF(OFFSET(Data!$A$1,MATCH($D397,Data!$CG:$CG,0)-1,MATCH($E397&amp;"/"&amp;Y$1,Data!$1:$1,0)-1)=0,"",OFFSET(Data!$A$1,MATCH($D397,Data!$CG:$CG,0)-1,MATCH($E397&amp;"/"&amp;Y$1,Data!$1:$1,0)-1)))</f>
        <v/>
      </c>
      <c r="Z397" s="252" t="str">
        <f ca="1">IF(ISERROR(OFFSET(Data!$A$1,MATCH($D397,Data!$CG:$CG,0)-1,MATCH($E397&amp;"/"&amp;Z$1,Data!$1:$1,0)-1))=TRUE,"",IF(OFFSET(Data!$A$1,MATCH($D397,Data!$CG:$CG,0)-1,MATCH($E397&amp;"/"&amp;Z$1,Data!$1:$1,0)-1)=0,"",OFFSET(Data!$A$1,MATCH($D397,Data!$CG:$CG,0)-1,MATCH($E397&amp;"/"&amp;Z$1,Data!$1:$1,0)-1)))</f>
        <v/>
      </c>
      <c r="AA397" s="252" t="str">
        <f ca="1">IF(ISERROR(OFFSET(Data!$A$1,MATCH($D397,Data!$CG:$CG,0)-1,MATCH($E397&amp;"/"&amp;AA$1,Data!$1:$1,0)-1))=TRUE,"",IF(OFFSET(Data!$A$1,MATCH($D397,Data!$CG:$CG,0)-1,MATCH($E397&amp;"/"&amp;AA$1,Data!$1:$1,0)-1)=0,"",OFFSET(Data!$A$1,MATCH($D397,Data!$CG:$CG,0)-1,MATCH($E397&amp;"/"&amp;AA$1,Data!$1:$1,0)-1)))</f>
        <v/>
      </c>
      <c r="AB397" s="252" t="str">
        <f ca="1">IF(ISERROR(OFFSET(Data!$A$1,MATCH($D397,Data!$CG:$CG,0)-1,MATCH($E397&amp;"/"&amp;AB$1,Data!$1:$1,0)-1))=TRUE,"",IF(OFFSET(Data!$A$1,MATCH($D397,Data!$CG:$CG,0)-1,MATCH($E397&amp;"/"&amp;AB$1,Data!$1:$1,0)-1)=0,"",OFFSET(Data!$A$1,MATCH($D397,Data!$CG:$CG,0)-1,MATCH($E397&amp;"/"&amp;AB$1,Data!$1:$1,0)-1)))</f>
        <v/>
      </c>
      <c r="AC397" s="252" t="str">
        <f ca="1">IF(ISERROR(OFFSET(Data!$A$1,MATCH($D397,Data!$CG:$CG,0)-1,MATCH($E397&amp;"/"&amp;AC$1,Data!$1:$1,0)-1))=TRUE,"",IF(OFFSET(Data!$A$1,MATCH($D397,Data!$CG:$CG,0)-1,MATCH($E397&amp;"/"&amp;AC$1,Data!$1:$1,0)-1)=0,"",OFFSET(Data!$A$1,MATCH($D397,Data!$CG:$CG,0)-1,MATCH($E397&amp;"/"&amp;AC$1,Data!$1:$1,0)-1)))</f>
        <v/>
      </c>
      <c r="AD397" s="252" t="str">
        <f ca="1">IF(ISERROR(OFFSET(Data!$A$1,MATCH($D397,Data!$CG:$CG,0)-1,MATCH($E397&amp;"/"&amp;AD$1,Data!$1:$1,0)-1))=TRUE,"",IF(OFFSET(Data!$A$1,MATCH($D397,Data!$CG:$CG,0)-1,MATCH($E397&amp;"/"&amp;AD$1,Data!$1:$1,0)-1)=0,"",OFFSET(Data!$A$1,MATCH($D397,Data!$CG:$CG,0)-1,MATCH($E397&amp;"/"&amp;AD$1,Data!$1:$1,0)-1)))</f>
        <v/>
      </c>
      <c r="AE397" s="252" t="str">
        <f ca="1">IF(ISERROR(OFFSET(Data!$A$1,MATCH($D397,Data!$CG:$CG,0)-1,MATCH($E397&amp;"/"&amp;AE$1,Data!$1:$1,0)-1))=TRUE,"",IF(OFFSET(Data!$A$1,MATCH($D397,Data!$CG:$CG,0)-1,MATCH($E397&amp;"/"&amp;AE$1,Data!$1:$1,0)-1)=0,"",OFFSET(Data!$A$1,MATCH($D397,Data!$CG:$CG,0)-1,MATCH($E397&amp;"/"&amp;AE$1,Data!$1:$1,0)-1)))</f>
        <v/>
      </c>
      <c r="AF397" s="253" t="str">
        <f ca="1">IF(ISERROR(OFFSET(Data!$A$1,MATCH($D397,Data!$CG:$CG,0)-1,MATCH($E397&amp;"/"&amp;AF$1,Data!$1:$1,0)-1))=TRUE,"",IF(OFFSET(Data!$A$1,MATCH($D397,Data!$CG:$CG,0)-1,MATCH($E397&amp;"/"&amp;AF$1,Data!$1:$1,0)-1)=0,"",OFFSET(Data!$A$1,MATCH($D397,Data!$CG:$CG,0)-1,MATCH($E397&amp;"/"&amp;AF$1,Data!$1:$1,0)-1)))</f>
        <v/>
      </c>
      <c r="AG397" s="188">
        <f t="shared" ca="1" si="10"/>
        <v>0</v>
      </c>
      <c r="AH397" s="208">
        <f ca="1">SUM(AG394:AG397)</f>
        <v>0</v>
      </c>
    </row>
    <row r="398" spans="1:34" ht="15.75" hidden="1" customHeight="1" thickBot="1" x14ac:dyDescent="0.3">
      <c r="A398" s="447"/>
      <c r="B398" s="470"/>
      <c r="C398" s="473"/>
      <c r="D398" s="52" t="e">
        <f>IF(C398&lt;&gt;"",C398,D397)</f>
        <v>#N/A</v>
      </c>
      <c r="E398" s="53" t="s">
        <v>25</v>
      </c>
      <c r="F398" s="255" t="str">
        <f ca="1">IF(ISERROR(OFFSET(Data!$A$1,MATCH($D398,Data!$CG:$CG,0)-1,MATCH($E398&amp;"/"&amp;F$1,Data!$1:$1,0)-1))=TRUE,"",IF(OFFSET(Data!$A$1,MATCH($D398,Data!$CG:$CG,0)-1,MATCH($E398&amp;"/"&amp;F$1,Data!$1:$1,0)-1)=0,"",OFFSET(Data!$A$1,MATCH($D398,Data!$CG:$CG,0)-1,MATCH($E398&amp;"/"&amp;F$1,Data!$1:$1,0)-1)))</f>
        <v/>
      </c>
      <c r="G398" s="256" t="str">
        <f ca="1">IF(ISERROR(OFFSET(Data!$A$1,MATCH($D398,Data!$CG:$CG,0)-1,MATCH($E398&amp;"/"&amp;G$1,Data!$1:$1,0)-1))=TRUE,"",IF(OFFSET(Data!$A$1,MATCH($D398,Data!$CG:$CG,0)-1,MATCH($E398&amp;"/"&amp;G$1,Data!$1:$1,0)-1)=0,"",OFFSET(Data!$A$1,MATCH($D398,Data!$CG:$CG,0)-1,MATCH($E398&amp;"/"&amp;G$1,Data!$1:$1,0)-1)))</f>
        <v/>
      </c>
      <c r="H398" s="256" t="str">
        <f ca="1">IF(ISERROR(OFFSET(Data!$A$1,MATCH($D398,Data!$CG:$CG,0)-1,MATCH($E398&amp;"/"&amp;H$1,Data!$1:$1,0)-1))=TRUE,"",IF(OFFSET(Data!$A$1,MATCH($D398,Data!$CG:$CG,0)-1,MATCH($E398&amp;"/"&amp;H$1,Data!$1:$1,0)-1)=0,"",OFFSET(Data!$A$1,MATCH($D398,Data!$CG:$CG,0)-1,MATCH($E398&amp;"/"&amp;H$1,Data!$1:$1,0)-1)))</f>
        <v/>
      </c>
      <c r="I398" s="256" t="str">
        <f ca="1">IF(ISERROR(OFFSET(Data!$A$1,MATCH($D398,Data!$CG:$CG,0)-1,MATCH($E398&amp;"/"&amp;I$1,Data!$1:$1,0)-1))=TRUE,"",IF(OFFSET(Data!$A$1,MATCH($D398,Data!$CG:$CG,0)-1,MATCH($E398&amp;"/"&amp;I$1,Data!$1:$1,0)-1)=0,"",OFFSET(Data!$A$1,MATCH($D398,Data!$CG:$CG,0)-1,MATCH($E398&amp;"/"&amp;I$1,Data!$1:$1,0)-1)))</f>
        <v/>
      </c>
      <c r="J398" s="256" t="str">
        <f ca="1">IF(ISERROR(OFFSET(Data!$A$1,MATCH($D398,Data!$CG:$CG,0)-1,MATCH($E398&amp;"/"&amp;J$1,Data!$1:$1,0)-1))=TRUE,"",IF(OFFSET(Data!$A$1,MATCH($D398,Data!$CG:$CG,0)-1,MATCH($E398&amp;"/"&amp;J$1,Data!$1:$1,0)-1)=0,"",OFFSET(Data!$A$1,MATCH($D398,Data!$CG:$CG,0)-1,MATCH($E398&amp;"/"&amp;J$1,Data!$1:$1,0)-1)))</f>
        <v/>
      </c>
      <c r="K398" s="256" t="str">
        <f ca="1">IF(ISERROR(OFFSET(Data!$A$1,MATCH($D398,Data!$CG:$CG,0)-1,MATCH($E398&amp;"/"&amp;K$1,Data!$1:$1,0)-1))=TRUE,"",IF(OFFSET(Data!$A$1,MATCH($D398,Data!$CG:$CG,0)-1,MATCH($E398&amp;"/"&amp;K$1,Data!$1:$1,0)-1)=0,"",OFFSET(Data!$A$1,MATCH($D398,Data!$CG:$CG,0)-1,MATCH($E398&amp;"/"&amp;K$1,Data!$1:$1,0)-1)))</f>
        <v/>
      </c>
      <c r="L398" s="256" t="str">
        <f ca="1">IF(ISERROR(OFFSET(Data!$A$1,MATCH($D398,Data!$CG:$CG,0)-1,MATCH($E398&amp;"/"&amp;L$1,Data!$1:$1,0)-1))=TRUE,"",IF(OFFSET(Data!$A$1,MATCH($D398,Data!$CG:$CG,0)-1,MATCH($E398&amp;"/"&amp;L$1,Data!$1:$1,0)-1)=0,"",OFFSET(Data!$A$1,MATCH($D398,Data!$CG:$CG,0)-1,MATCH($E398&amp;"/"&amp;L$1,Data!$1:$1,0)-1)))</f>
        <v/>
      </c>
      <c r="M398" s="256" t="str">
        <f ca="1">IF(ISERROR(OFFSET(Data!$A$1,MATCH($D398,Data!$CG:$CG,0)-1,MATCH($E398&amp;"/"&amp;M$1,Data!$1:$1,0)-1))=TRUE,"",IF(OFFSET(Data!$A$1,MATCH($D398,Data!$CG:$CG,0)-1,MATCH($E398&amp;"/"&amp;M$1,Data!$1:$1,0)-1)=0,"",OFFSET(Data!$A$1,MATCH($D398,Data!$CG:$CG,0)-1,MATCH($E398&amp;"/"&amp;M$1,Data!$1:$1,0)-1)))</f>
        <v/>
      </c>
      <c r="N398" s="256" t="str">
        <f ca="1">IF(ISERROR(OFFSET(Data!$A$1,MATCH($D398,Data!$CG:$CG,0)-1,MATCH($E398&amp;"/"&amp;N$1,Data!$1:$1,0)-1))=TRUE,"",IF(OFFSET(Data!$A$1,MATCH($D398,Data!$CG:$CG,0)-1,MATCH($E398&amp;"/"&amp;N$1,Data!$1:$1,0)-1)=0,"",OFFSET(Data!$A$1,MATCH($D398,Data!$CG:$CG,0)-1,MATCH($E398&amp;"/"&amp;N$1,Data!$1:$1,0)-1)))</f>
        <v/>
      </c>
      <c r="O398" s="256" t="str">
        <f ca="1">IF(ISERROR(OFFSET(Data!$A$1,MATCH($D398,Data!$CG:$CG,0)-1,MATCH($E398&amp;"/"&amp;O$1,Data!$1:$1,0)-1))=TRUE,"",IF(OFFSET(Data!$A$1,MATCH($D398,Data!$CG:$CG,0)-1,MATCH($E398&amp;"/"&amp;O$1,Data!$1:$1,0)-1)=0,"",OFFSET(Data!$A$1,MATCH($D398,Data!$CG:$CG,0)-1,MATCH($E398&amp;"/"&amp;O$1,Data!$1:$1,0)-1)))</f>
        <v/>
      </c>
      <c r="P398" s="256" t="str">
        <f ca="1">IF(ISERROR(OFFSET(Data!$A$1,MATCH($D398,Data!$CG:$CG,0)-1,MATCH($E398&amp;"/"&amp;P$1,Data!$1:$1,0)-1))=TRUE,"",IF(OFFSET(Data!$A$1,MATCH($D398,Data!$CG:$CG,0)-1,MATCH($E398&amp;"/"&amp;P$1,Data!$1:$1,0)-1)=0,"",OFFSET(Data!$A$1,MATCH($D398,Data!$CG:$CG,0)-1,MATCH($E398&amp;"/"&amp;P$1,Data!$1:$1,0)-1)))</f>
        <v/>
      </c>
      <c r="Q398" s="256" t="str">
        <f ca="1">IF(ISERROR(OFFSET(Data!$A$1,MATCH($D398,Data!$CG:$CG,0)-1,MATCH($E398&amp;"/"&amp;Q$1,Data!$1:$1,0)-1))=TRUE,"",IF(OFFSET(Data!$A$1,MATCH($D398,Data!$CG:$CG,0)-1,MATCH($E398&amp;"/"&amp;Q$1,Data!$1:$1,0)-1)=0,"",OFFSET(Data!$A$1,MATCH($D398,Data!$CG:$CG,0)-1,MATCH($E398&amp;"/"&amp;Q$1,Data!$1:$1,0)-1)))</f>
        <v/>
      </c>
      <c r="R398" s="256" t="str">
        <f ca="1">IF(ISERROR(OFFSET(Data!$A$1,MATCH($D398,Data!$CG:$CG,0)-1,MATCH($E398&amp;"/"&amp;R$1,Data!$1:$1,0)-1))=TRUE,"",IF(OFFSET(Data!$A$1,MATCH($D398,Data!$CG:$CG,0)-1,MATCH($E398&amp;"/"&amp;R$1,Data!$1:$1,0)-1)=0,"",OFFSET(Data!$A$1,MATCH($D398,Data!$CG:$CG,0)-1,MATCH($E398&amp;"/"&amp;R$1,Data!$1:$1,0)-1)))</f>
        <v/>
      </c>
      <c r="S398" s="256" t="str">
        <f ca="1">IF(ISERROR(OFFSET(Data!$A$1,MATCH($D398,Data!$CG:$CG,0)-1,MATCH($E398&amp;"/"&amp;S$1,Data!$1:$1,0)-1))=TRUE,"",IF(OFFSET(Data!$A$1,MATCH($D398,Data!$CG:$CG,0)-1,MATCH($E398&amp;"/"&amp;S$1,Data!$1:$1,0)-1)=0,"",OFFSET(Data!$A$1,MATCH($D398,Data!$CG:$CG,0)-1,MATCH($E398&amp;"/"&amp;S$1,Data!$1:$1,0)-1)))</f>
        <v/>
      </c>
      <c r="T398" s="256" t="str">
        <f ca="1">IF(ISERROR(OFFSET(Data!$A$1,MATCH($D398,Data!$CG:$CG,0)-1,MATCH($E398&amp;"/"&amp;T$1,Data!$1:$1,0)-1))=TRUE,"",IF(OFFSET(Data!$A$1,MATCH($D398,Data!$CG:$CG,0)-1,MATCH($E398&amp;"/"&amp;T$1,Data!$1:$1,0)-1)=0,"",OFFSET(Data!$A$1,MATCH($D398,Data!$CG:$CG,0)-1,MATCH($E398&amp;"/"&amp;T$1,Data!$1:$1,0)-1)))</f>
        <v/>
      </c>
      <c r="U398" s="256" t="str">
        <f ca="1">IF(ISERROR(OFFSET(Data!$A$1,MATCH($D398,Data!$CG:$CG,0)-1,MATCH($E398&amp;"/"&amp;U$1,Data!$1:$1,0)-1))=TRUE,"",IF(OFFSET(Data!$A$1,MATCH($D398,Data!$CG:$CG,0)-1,MATCH($E398&amp;"/"&amp;U$1,Data!$1:$1,0)-1)=0,"",OFFSET(Data!$A$1,MATCH($D398,Data!$CG:$CG,0)-1,MATCH($E398&amp;"/"&amp;U$1,Data!$1:$1,0)-1)))</f>
        <v/>
      </c>
      <c r="V398" s="256" t="str">
        <f ca="1">IF(ISERROR(OFFSET(Data!$A$1,MATCH($D398,Data!$CG:$CG,0)-1,MATCH($E398&amp;"/"&amp;V$1,Data!$1:$1,0)-1))=TRUE,"",IF(OFFSET(Data!$A$1,MATCH($D398,Data!$CG:$CG,0)-1,MATCH($E398&amp;"/"&amp;V$1,Data!$1:$1,0)-1)=0,"",OFFSET(Data!$A$1,MATCH($D398,Data!$CG:$CG,0)-1,MATCH($E398&amp;"/"&amp;V$1,Data!$1:$1,0)-1)))</f>
        <v/>
      </c>
      <c r="W398" s="257" t="str">
        <f ca="1">IF(ISERROR(OFFSET(Data!$A$1,MATCH($D398,Data!$CG:$CG,0)-1,MATCH($E398&amp;"/"&amp;W$1,Data!$1:$1,0)-1))=TRUE,"",IF(OFFSET(Data!$A$1,MATCH($D398,Data!$CG:$CG,0)-1,MATCH($E398&amp;"/"&amp;W$1,Data!$1:$1,0)-1)=0,"",OFFSET(Data!$A$1,MATCH($D398,Data!$CG:$CG,0)-1,MATCH($E398&amp;"/"&amp;W$1,Data!$1:$1,0)-1)))</f>
        <v/>
      </c>
      <c r="X398" s="256" t="str">
        <f ca="1">IF(ISERROR(OFFSET(Data!$A$1,MATCH($D398,Data!$CG:$CG,0)-1,MATCH($E398&amp;"/"&amp;X$1,Data!$1:$1,0)-1))=TRUE,"",IF(OFFSET(Data!$A$1,MATCH($D398,Data!$CG:$CG,0)-1,MATCH($E398&amp;"/"&amp;X$1,Data!$1:$1,0)-1)=0,"",OFFSET(Data!$A$1,MATCH($D398,Data!$CG:$CG,0)-1,MATCH($E398&amp;"/"&amp;X$1,Data!$1:$1,0)-1)))</f>
        <v/>
      </c>
      <c r="Y398" s="256" t="str">
        <f ca="1">IF(ISERROR(OFFSET(Data!$A$1,MATCH($D398,Data!$CG:$CG,0)-1,MATCH($E398&amp;"/"&amp;Y$1,Data!$1:$1,0)-1))=TRUE,"",IF(OFFSET(Data!$A$1,MATCH($D398,Data!$CG:$CG,0)-1,MATCH($E398&amp;"/"&amp;Y$1,Data!$1:$1,0)-1)=0,"",OFFSET(Data!$A$1,MATCH($D398,Data!$CG:$CG,0)-1,MATCH($E398&amp;"/"&amp;Y$1,Data!$1:$1,0)-1)))</f>
        <v/>
      </c>
      <c r="Z398" s="256" t="str">
        <f ca="1">IF(ISERROR(OFFSET(Data!$A$1,MATCH($D398,Data!$CG:$CG,0)-1,MATCH($E398&amp;"/"&amp;Z$1,Data!$1:$1,0)-1))=TRUE,"",IF(OFFSET(Data!$A$1,MATCH($D398,Data!$CG:$CG,0)-1,MATCH($E398&amp;"/"&amp;Z$1,Data!$1:$1,0)-1)=0,"",OFFSET(Data!$A$1,MATCH($D398,Data!$CG:$CG,0)-1,MATCH($E398&amp;"/"&amp;Z$1,Data!$1:$1,0)-1)))</f>
        <v/>
      </c>
      <c r="AA398" s="256" t="str">
        <f ca="1">IF(ISERROR(OFFSET(Data!$A$1,MATCH($D398,Data!$CG:$CG,0)-1,MATCH($E398&amp;"/"&amp;AA$1,Data!$1:$1,0)-1))=TRUE,"",IF(OFFSET(Data!$A$1,MATCH($D398,Data!$CG:$CG,0)-1,MATCH($E398&amp;"/"&amp;AA$1,Data!$1:$1,0)-1)=0,"",OFFSET(Data!$A$1,MATCH($D398,Data!$CG:$CG,0)-1,MATCH($E398&amp;"/"&amp;AA$1,Data!$1:$1,0)-1)))</f>
        <v/>
      </c>
      <c r="AB398" s="256" t="str">
        <f ca="1">IF(ISERROR(OFFSET(Data!$A$1,MATCH($D398,Data!$CG:$CG,0)-1,MATCH($E398&amp;"/"&amp;AB$1,Data!$1:$1,0)-1))=TRUE,"",IF(OFFSET(Data!$A$1,MATCH($D398,Data!$CG:$CG,0)-1,MATCH($E398&amp;"/"&amp;AB$1,Data!$1:$1,0)-1)=0,"",OFFSET(Data!$A$1,MATCH($D398,Data!$CG:$CG,0)-1,MATCH($E398&amp;"/"&amp;AB$1,Data!$1:$1,0)-1)))</f>
        <v/>
      </c>
      <c r="AC398" s="256" t="str">
        <f ca="1">IF(ISERROR(OFFSET(Data!$A$1,MATCH($D398,Data!$CG:$CG,0)-1,MATCH($E398&amp;"/"&amp;AC$1,Data!$1:$1,0)-1))=TRUE,"",IF(OFFSET(Data!$A$1,MATCH($D398,Data!$CG:$CG,0)-1,MATCH($E398&amp;"/"&amp;AC$1,Data!$1:$1,0)-1)=0,"",OFFSET(Data!$A$1,MATCH($D398,Data!$CG:$CG,0)-1,MATCH($E398&amp;"/"&amp;AC$1,Data!$1:$1,0)-1)))</f>
        <v/>
      </c>
      <c r="AD398" s="256" t="str">
        <f ca="1">IF(ISERROR(OFFSET(Data!$A$1,MATCH($D398,Data!$CG:$CG,0)-1,MATCH($E398&amp;"/"&amp;AD$1,Data!$1:$1,0)-1))=TRUE,"",IF(OFFSET(Data!$A$1,MATCH($D398,Data!$CG:$CG,0)-1,MATCH($E398&amp;"/"&amp;AD$1,Data!$1:$1,0)-1)=0,"",OFFSET(Data!$A$1,MATCH($D398,Data!$CG:$CG,0)-1,MATCH($E398&amp;"/"&amp;AD$1,Data!$1:$1,0)-1)))</f>
        <v/>
      </c>
      <c r="AE398" s="256" t="str">
        <f ca="1">IF(ISERROR(OFFSET(Data!$A$1,MATCH($D398,Data!$CG:$CG,0)-1,MATCH($E398&amp;"/"&amp;AE$1,Data!$1:$1,0)-1))=TRUE,"",IF(OFFSET(Data!$A$1,MATCH($D398,Data!$CG:$CG,0)-1,MATCH($E398&amp;"/"&amp;AE$1,Data!$1:$1,0)-1)=0,"",OFFSET(Data!$A$1,MATCH($D398,Data!$CG:$CG,0)-1,MATCH($E398&amp;"/"&amp;AE$1,Data!$1:$1,0)-1)))</f>
        <v/>
      </c>
      <c r="AF398" s="258" t="str">
        <f ca="1">IF(ISERROR(OFFSET(Data!$A$1,MATCH($D398,Data!$CG:$CG,0)-1,MATCH($E398&amp;"/"&amp;AF$1,Data!$1:$1,0)-1))=TRUE,"",IF(OFFSET(Data!$A$1,MATCH($D398,Data!$CG:$CG,0)-1,MATCH($E398&amp;"/"&amp;AF$1,Data!$1:$1,0)-1)=0,"",OFFSET(Data!$A$1,MATCH($D398,Data!$CG:$CG,0)-1,MATCH($E398&amp;"/"&amp;AF$1,Data!$1:$1,0)-1)))</f>
        <v/>
      </c>
      <c r="AG398" s="197">
        <f t="shared" ca="1" si="10"/>
        <v>0</v>
      </c>
      <c r="AH398" s="209">
        <f ca="1">SUM(AG394:AG398)</f>
        <v>0</v>
      </c>
    </row>
    <row r="399" spans="1:34" ht="15" hidden="1" customHeight="1" x14ac:dyDescent="0.25">
      <c r="A399" s="445">
        <v>79</v>
      </c>
      <c r="B399" s="468" t="e">
        <f>INDEX(Data!CI:CI,MATCH("M"&amp;A399,Data!A:A,0))</f>
        <v>#N/A</v>
      </c>
      <c r="C399" s="471" t="e">
        <f>INDEX(Data!CG:CG,MATCH("M"&amp;A399,Data!A:A,0))</f>
        <v>#N/A</v>
      </c>
      <c r="D399" s="48" t="e">
        <f>IF(C399&lt;&gt;"",C399,#REF!)</f>
        <v>#N/A</v>
      </c>
      <c r="E399" s="49" t="s">
        <v>21</v>
      </c>
      <c r="F399" s="271" t="str">
        <f ca="1">IF(ISERROR(OFFSET(Data!$A$1,MATCH($D399,Data!$CG:$CG,0)-1,MATCH($E399&amp;"/"&amp;F$1,Data!$1:$1,0)-1))=TRUE,"",IF(OFFSET(Data!$A$1,MATCH($D399,Data!$CG:$CG,0)-1,MATCH($E399&amp;"/"&amp;F$1,Data!$1:$1,0)-1)=0,"",OFFSET(Data!$A$1,MATCH($D399,Data!$CG:$CG,0)-1,MATCH($E399&amp;"/"&amp;F$1,Data!$1:$1,0)-1)))</f>
        <v/>
      </c>
      <c r="G399" s="250" t="str">
        <f ca="1">IF(ISERROR(OFFSET(Data!$A$1,MATCH($D399,Data!$CG:$CG,0)-1,MATCH($E399&amp;"/"&amp;G$1,Data!$1:$1,0)-1))=TRUE,"",IF(OFFSET(Data!$A$1,MATCH($D399,Data!$CG:$CG,0)-1,MATCH($E399&amp;"/"&amp;G$1,Data!$1:$1,0)-1)=0,"",OFFSET(Data!$A$1,MATCH($D399,Data!$CG:$CG,0)-1,MATCH($E399&amp;"/"&amp;G$1,Data!$1:$1,0)-1)))</f>
        <v/>
      </c>
      <c r="H399" s="250" t="str">
        <f ca="1">IF(ISERROR(OFFSET(Data!$A$1,MATCH($D399,Data!$CG:$CG,0)-1,MATCH($E399&amp;"/"&amp;H$1,Data!$1:$1,0)-1))=TRUE,"",IF(OFFSET(Data!$A$1,MATCH($D399,Data!$CG:$CG,0)-1,MATCH($E399&amp;"/"&amp;H$1,Data!$1:$1,0)-1)=0,"",OFFSET(Data!$A$1,MATCH($D399,Data!$CG:$CG,0)-1,MATCH($E399&amp;"/"&amp;H$1,Data!$1:$1,0)-1)))</f>
        <v/>
      </c>
      <c r="I399" s="250" t="str">
        <f ca="1">IF(ISERROR(OFFSET(Data!$A$1,MATCH($D399,Data!$CG:$CG,0)-1,MATCH($E399&amp;"/"&amp;I$1,Data!$1:$1,0)-1))=TRUE,"",IF(OFFSET(Data!$A$1,MATCH($D399,Data!$CG:$CG,0)-1,MATCH($E399&amp;"/"&amp;I$1,Data!$1:$1,0)-1)=0,"",OFFSET(Data!$A$1,MATCH($D399,Data!$CG:$CG,0)-1,MATCH($E399&amp;"/"&amp;I$1,Data!$1:$1,0)-1)))</f>
        <v/>
      </c>
      <c r="J399" s="250" t="str">
        <f ca="1">IF(ISERROR(OFFSET(Data!$A$1,MATCH($D399,Data!$CG:$CG,0)-1,MATCH($E399&amp;"/"&amp;J$1,Data!$1:$1,0)-1))=TRUE,"",IF(OFFSET(Data!$A$1,MATCH($D399,Data!$CG:$CG,0)-1,MATCH($E399&amp;"/"&amp;J$1,Data!$1:$1,0)-1)=0,"",OFFSET(Data!$A$1,MATCH($D399,Data!$CG:$CG,0)-1,MATCH($E399&amp;"/"&amp;J$1,Data!$1:$1,0)-1)))</f>
        <v/>
      </c>
      <c r="K399" s="250" t="str">
        <f ca="1">IF(ISERROR(OFFSET(Data!$A$1,MATCH($D399,Data!$CG:$CG,0)-1,MATCH($E399&amp;"/"&amp;K$1,Data!$1:$1,0)-1))=TRUE,"",IF(OFFSET(Data!$A$1,MATCH($D399,Data!$CG:$CG,0)-1,MATCH($E399&amp;"/"&amp;K$1,Data!$1:$1,0)-1)=0,"",OFFSET(Data!$A$1,MATCH($D399,Data!$CG:$CG,0)-1,MATCH($E399&amp;"/"&amp;K$1,Data!$1:$1,0)-1)))</f>
        <v/>
      </c>
      <c r="L399" s="250" t="str">
        <f ca="1">IF(ISERROR(OFFSET(Data!$A$1,MATCH($D399,Data!$CG:$CG,0)-1,MATCH($E399&amp;"/"&amp;L$1,Data!$1:$1,0)-1))=TRUE,"",IF(OFFSET(Data!$A$1,MATCH($D399,Data!$CG:$CG,0)-1,MATCH($E399&amp;"/"&amp;L$1,Data!$1:$1,0)-1)=0,"",OFFSET(Data!$A$1,MATCH($D399,Data!$CG:$CG,0)-1,MATCH($E399&amp;"/"&amp;L$1,Data!$1:$1,0)-1)))</f>
        <v/>
      </c>
      <c r="M399" s="250" t="str">
        <f ca="1">IF(ISERROR(OFFSET(Data!$A$1,MATCH($D399,Data!$CG:$CG,0)-1,MATCH($E399&amp;"/"&amp;M$1,Data!$1:$1,0)-1))=TRUE,"",IF(OFFSET(Data!$A$1,MATCH($D399,Data!$CG:$CG,0)-1,MATCH($E399&amp;"/"&amp;M$1,Data!$1:$1,0)-1)=0,"",OFFSET(Data!$A$1,MATCH($D399,Data!$CG:$CG,0)-1,MATCH($E399&amp;"/"&amp;M$1,Data!$1:$1,0)-1)))</f>
        <v/>
      </c>
      <c r="N399" s="250" t="str">
        <f ca="1">IF(ISERROR(OFFSET(Data!$A$1,MATCH($D399,Data!$CG:$CG,0)-1,MATCH($E399&amp;"/"&amp;N$1,Data!$1:$1,0)-1))=TRUE,"",IF(OFFSET(Data!$A$1,MATCH($D399,Data!$CG:$CG,0)-1,MATCH($E399&amp;"/"&amp;N$1,Data!$1:$1,0)-1)=0,"",OFFSET(Data!$A$1,MATCH($D399,Data!$CG:$CG,0)-1,MATCH($E399&amp;"/"&amp;N$1,Data!$1:$1,0)-1)))</f>
        <v/>
      </c>
      <c r="O399" s="250" t="str">
        <f ca="1">IF(ISERROR(OFFSET(Data!$A$1,MATCH($D399,Data!$CG:$CG,0)-1,MATCH($E399&amp;"/"&amp;O$1,Data!$1:$1,0)-1))=TRUE,"",IF(OFFSET(Data!$A$1,MATCH($D399,Data!$CG:$CG,0)-1,MATCH($E399&amp;"/"&amp;O$1,Data!$1:$1,0)-1)=0,"",OFFSET(Data!$A$1,MATCH($D399,Data!$CG:$CG,0)-1,MATCH($E399&amp;"/"&amp;O$1,Data!$1:$1,0)-1)))</f>
        <v/>
      </c>
      <c r="P399" s="250" t="str">
        <f ca="1">IF(ISERROR(OFFSET(Data!$A$1,MATCH($D399,Data!$CG:$CG,0)-1,MATCH($E399&amp;"/"&amp;P$1,Data!$1:$1,0)-1))=TRUE,"",IF(OFFSET(Data!$A$1,MATCH($D399,Data!$CG:$CG,0)-1,MATCH($E399&amp;"/"&amp;P$1,Data!$1:$1,0)-1)=0,"",OFFSET(Data!$A$1,MATCH($D399,Data!$CG:$CG,0)-1,MATCH($E399&amp;"/"&amp;P$1,Data!$1:$1,0)-1)))</f>
        <v/>
      </c>
      <c r="Q399" s="250" t="str">
        <f ca="1">IF(ISERROR(OFFSET(Data!$A$1,MATCH($D399,Data!$CG:$CG,0)-1,MATCH($E399&amp;"/"&amp;Q$1,Data!$1:$1,0)-1))=TRUE,"",IF(OFFSET(Data!$A$1,MATCH($D399,Data!$CG:$CG,0)-1,MATCH($E399&amp;"/"&amp;Q$1,Data!$1:$1,0)-1)=0,"",OFFSET(Data!$A$1,MATCH($D399,Data!$CG:$CG,0)-1,MATCH($E399&amp;"/"&amp;Q$1,Data!$1:$1,0)-1)))</f>
        <v/>
      </c>
      <c r="R399" s="250" t="str">
        <f ca="1">IF(ISERROR(OFFSET(Data!$A$1,MATCH($D399,Data!$CG:$CG,0)-1,MATCH($E399&amp;"/"&amp;R$1,Data!$1:$1,0)-1))=TRUE,"",IF(OFFSET(Data!$A$1,MATCH($D399,Data!$CG:$CG,0)-1,MATCH($E399&amp;"/"&amp;R$1,Data!$1:$1,0)-1)=0,"",OFFSET(Data!$A$1,MATCH($D399,Data!$CG:$CG,0)-1,MATCH($E399&amp;"/"&amp;R$1,Data!$1:$1,0)-1)))</f>
        <v/>
      </c>
      <c r="S399" s="250" t="str">
        <f ca="1">IF(ISERROR(OFFSET(Data!$A$1,MATCH($D399,Data!$CG:$CG,0)-1,MATCH($E399&amp;"/"&amp;S$1,Data!$1:$1,0)-1))=TRUE,"",IF(OFFSET(Data!$A$1,MATCH($D399,Data!$CG:$CG,0)-1,MATCH($E399&amp;"/"&amp;S$1,Data!$1:$1,0)-1)=0,"",OFFSET(Data!$A$1,MATCH($D399,Data!$CG:$CG,0)-1,MATCH($E399&amp;"/"&amp;S$1,Data!$1:$1,0)-1)))</f>
        <v/>
      </c>
      <c r="T399" s="250" t="str">
        <f ca="1">IF(ISERROR(OFFSET(Data!$A$1,MATCH($D399,Data!$CG:$CG,0)-1,MATCH($E399&amp;"/"&amp;T$1,Data!$1:$1,0)-1))=TRUE,"",IF(OFFSET(Data!$A$1,MATCH($D399,Data!$CG:$CG,0)-1,MATCH($E399&amp;"/"&amp;T$1,Data!$1:$1,0)-1)=0,"",OFFSET(Data!$A$1,MATCH($D399,Data!$CG:$CG,0)-1,MATCH($E399&amp;"/"&amp;T$1,Data!$1:$1,0)-1)))</f>
        <v/>
      </c>
      <c r="U399" s="250" t="str">
        <f ca="1">IF(ISERROR(OFFSET(Data!$A$1,MATCH($D399,Data!$CG:$CG,0)-1,MATCH($E399&amp;"/"&amp;U$1,Data!$1:$1,0)-1))=TRUE,"",IF(OFFSET(Data!$A$1,MATCH($D399,Data!$CG:$CG,0)-1,MATCH($E399&amp;"/"&amp;U$1,Data!$1:$1,0)-1)=0,"",OFFSET(Data!$A$1,MATCH($D399,Data!$CG:$CG,0)-1,MATCH($E399&amp;"/"&amp;U$1,Data!$1:$1,0)-1)))</f>
        <v/>
      </c>
      <c r="V399" s="250" t="str">
        <f ca="1">IF(ISERROR(OFFSET(Data!$A$1,MATCH($D399,Data!$CG:$CG,0)-1,MATCH($E399&amp;"/"&amp;V$1,Data!$1:$1,0)-1))=TRUE,"",IF(OFFSET(Data!$A$1,MATCH($D399,Data!$CG:$CG,0)-1,MATCH($E399&amp;"/"&amp;V$1,Data!$1:$1,0)-1)=0,"",OFFSET(Data!$A$1,MATCH($D399,Data!$CG:$CG,0)-1,MATCH($E399&amp;"/"&amp;V$1,Data!$1:$1,0)-1)))</f>
        <v/>
      </c>
      <c r="W399" s="272" t="str">
        <f ca="1">IF(ISERROR(OFFSET(Data!$A$1,MATCH($D399,Data!$CG:$CG,0)-1,MATCH($E399&amp;"/"&amp;W$1,Data!$1:$1,0)-1))=TRUE,"",IF(OFFSET(Data!$A$1,MATCH($D399,Data!$CG:$CG,0)-1,MATCH($E399&amp;"/"&amp;W$1,Data!$1:$1,0)-1)=0,"",OFFSET(Data!$A$1,MATCH($D399,Data!$CG:$CG,0)-1,MATCH($E399&amp;"/"&amp;W$1,Data!$1:$1,0)-1)))</f>
        <v/>
      </c>
      <c r="X399" s="250" t="str">
        <f ca="1">IF(ISERROR(OFFSET(Data!$A$1,MATCH($D399,Data!$CG:$CG,0)-1,MATCH($E399&amp;"/"&amp;X$1,Data!$1:$1,0)-1))=TRUE,"",IF(OFFSET(Data!$A$1,MATCH($D399,Data!$CG:$CG,0)-1,MATCH($E399&amp;"/"&amp;X$1,Data!$1:$1,0)-1)=0,"",OFFSET(Data!$A$1,MATCH($D399,Data!$CG:$CG,0)-1,MATCH($E399&amp;"/"&amp;X$1,Data!$1:$1,0)-1)))</f>
        <v/>
      </c>
      <c r="Y399" s="250" t="str">
        <f ca="1">IF(ISERROR(OFFSET(Data!$A$1,MATCH($D399,Data!$CG:$CG,0)-1,MATCH($E399&amp;"/"&amp;Y$1,Data!$1:$1,0)-1))=TRUE,"",IF(OFFSET(Data!$A$1,MATCH($D399,Data!$CG:$CG,0)-1,MATCH($E399&amp;"/"&amp;Y$1,Data!$1:$1,0)-1)=0,"",OFFSET(Data!$A$1,MATCH($D399,Data!$CG:$CG,0)-1,MATCH($E399&amp;"/"&amp;Y$1,Data!$1:$1,0)-1)))</f>
        <v/>
      </c>
      <c r="Z399" s="250" t="str">
        <f ca="1">IF(ISERROR(OFFSET(Data!$A$1,MATCH($D399,Data!$CG:$CG,0)-1,MATCH($E399&amp;"/"&amp;Z$1,Data!$1:$1,0)-1))=TRUE,"",IF(OFFSET(Data!$A$1,MATCH($D399,Data!$CG:$CG,0)-1,MATCH($E399&amp;"/"&amp;Z$1,Data!$1:$1,0)-1)=0,"",OFFSET(Data!$A$1,MATCH($D399,Data!$CG:$CG,0)-1,MATCH($E399&amp;"/"&amp;Z$1,Data!$1:$1,0)-1)))</f>
        <v/>
      </c>
      <c r="AA399" s="250" t="str">
        <f ca="1">IF(ISERROR(OFFSET(Data!$A$1,MATCH($D399,Data!$CG:$CG,0)-1,MATCH($E399&amp;"/"&amp;AA$1,Data!$1:$1,0)-1))=TRUE,"",IF(OFFSET(Data!$A$1,MATCH($D399,Data!$CG:$CG,0)-1,MATCH($E399&amp;"/"&amp;AA$1,Data!$1:$1,0)-1)=0,"",OFFSET(Data!$A$1,MATCH($D399,Data!$CG:$CG,0)-1,MATCH($E399&amp;"/"&amp;AA$1,Data!$1:$1,0)-1)))</f>
        <v/>
      </c>
      <c r="AB399" s="250" t="str">
        <f ca="1">IF(ISERROR(OFFSET(Data!$A$1,MATCH($D399,Data!$CG:$CG,0)-1,MATCH($E399&amp;"/"&amp;AB$1,Data!$1:$1,0)-1))=TRUE,"",IF(OFFSET(Data!$A$1,MATCH($D399,Data!$CG:$CG,0)-1,MATCH($E399&amp;"/"&amp;AB$1,Data!$1:$1,0)-1)=0,"",OFFSET(Data!$A$1,MATCH($D399,Data!$CG:$CG,0)-1,MATCH($E399&amp;"/"&amp;AB$1,Data!$1:$1,0)-1)))</f>
        <v/>
      </c>
      <c r="AC399" s="250" t="str">
        <f ca="1">IF(ISERROR(OFFSET(Data!$A$1,MATCH($D399,Data!$CG:$CG,0)-1,MATCH($E399&amp;"/"&amp;AC$1,Data!$1:$1,0)-1))=TRUE,"",IF(OFFSET(Data!$A$1,MATCH($D399,Data!$CG:$CG,0)-1,MATCH($E399&amp;"/"&amp;AC$1,Data!$1:$1,0)-1)=0,"",OFFSET(Data!$A$1,MATCH($D399,Data!$CG:$CG,0)-1,MATCH($E399&amp;"/"&amp;AC$1,Data!$1:$1,0)-1)))</f>
        <v/>
      </c>
      <c r="AD399" s="250" t="str">
        <f ca="1">IF(ISERROR(OFFSET(Data!$A$1,MATCH($D399,Data!$CG:$CG,0)-1,MATCH($E399&amp;"/"&amp;AD$1,Data!$1:$1,0)-1))=TRUE,"",IF(OFFSET(Data!$A$1,MATCH($D399,Data!$CG:$CG,0)-1,MATCH($E399&amp;"/"&amp;AD$1,Data!$1:$1,0)-1)=0,"",OFFSET(Data!$A$1,MATCH($D399,Data!$CG:$CG,0)-1,MATCH($E399&amp;"/"&amp;AD$1,Data!$1:$1,0)-1)))</f>
        <v/>
      </c>
      <c r="AE399" s="250" t="str">
        <f ca="1">IF(ISERROR(OFFSET(Data!$A$1,MATCH($D399,Data!$CG:$CG,0)-1,MATCH($E399&amp;"/"&amp;AE$1,Data!$1:$1,0)-1))=TRUE,"",IF(OFFSET(Data!$A$1,MATCH($D399,Data!$CG:$CG,0)-1,MATCH($E399&amp;"/"&amp;AE$1,Data!$1:$1,0)-1)=0,"",OFFSET(Data!$A$1,MATCH($D399,Data!$CG:$CG,0)-1,MATCH($E399&amp;"/"&amp;AE$1,Data!$1:$1,0)-1)))</f>
        <v/>
      </c>
      <c r="AF399" s="251" t="str">
        <f ca="1">IF(ISERROR(OFFSET(Data!$A$1,MATCH($D399,Data!$CG:$CG,0)-1,MATCH($E399&amp;"/"&amp;AF$1,Data!$1:$1,0)-1))=TRUE,"",IF(OFFSET(Data!$A$1,MATCH($D399,Data!$CG:$CG,0)-1,MATCH($E399&amp;"/"&amp;AF$1,Data!$1:$1,0)-1)=0,"",OFFSET(Data!$A$1,MATCH($D399,Data!$CG:$CG,0)-1,MATCH($E399&amp;"/"&amp;AF$1,Data!$1:$1,0)-1)))</f>
        <v/>
      </c>
      <c r="AG399" s="206">
        <f t="shared" ca="1" si="10"/>
        <v>0</v>
      </c>
      <c r="AH399" s="207">
        <f ca="1">AG399</f>
        <v>0</v>
      </c>
    </row>
    <row r="400" spans="1:34" ht="15" hidden="1" customHeight="1" thickBot="1" x14ac:dyDescent="0.3">
      <c r="A400" s="446"/>
      <c r="B400" s="469"/>
      <c r="C400" s="472"/>
      <c r="D400" s="50" t="e">
        <f>IF(C400&lt;&gt;"",C400,D399)</f>
        <v>#N/A</v>
      </c>
      <c r="E400" s="51" t="s">
        <v>22</v>
      </c>
      <c r="F400" s="254" t="str">
        <f ca="1">IF(ISERROR(OFFSET(Data!$A$1,MATCH($D400,Data!$CG:$CG,0)-1,MATCH($E400&amp;"/"&amp;F$1,Data!$1:$1,0)-1))=TRUE,"",IF(OFFSET(Data!$A$1,MATCH($D400,Data!$CG:$CG,0)-1,MATCH($E400&amp;"/"&amp;F$1,Data!$1:$1,0)-1)=0,"",OFFSET(Data!$A$1,MATCH($D400,Data!$CG:$CG,0)-1,MATCH($E400&amp;"/"&amp;F$1,Data!$1:$1,0)-1)))</f>
        <v/>
      </c>
      <c r="G400" s="252" t="str">
        <f ca="1">IF(ISERROR(OFFSET(Data!$A$1,MATCH($D400,Data!$CG:$CG,0)-1,MATCH($E400&amp;"/"&amp;G$1,Data!$1:$1,0)-1))=TRUE,"",IF(OFFSET(Data!$A$1,MATCH($D400,Data!$CG:$CG,0)-1,MATCH($E400&amp;"/"&amp;G$1,Data!$1:$1,0)-1)=0,"",OFFSET(Data!$A$1,MATCH($D400,Data!$CG:$CG,0)-1,MATCH($E400&amp;"/"&amp;G$1,Data!$1:$1,0)-1)))</f>
        <v/>
      </c>
      <c r="H400" s="252" t="str">
        <f ca="1">IF(ISERROR(OFFSET(Data!$A$1,MATCH($D400,Data!$CG:$CG,0)-1,MATCH($E400&amp;"/"&amp;H$1,Data!$1:$1,0)-1))=TRUE,"",IF(OFFSET(Data!$A$1,MATCH($D400,Data!$CG:$CG,0)-1,MATCH($E400&amp;"/"&amp;H$1,Data!$1:$1,0)-1)=0,"",OFFSET(Data!$A$1,MATCH($D400,Data!$CG:$CG,0)-1,MATCH($E400&amp;"/"&amp;H$1,Data!$1:$1,0)-1)))</f>
        <v/>
      </c>
      <c r="I400" s="252" t="str">
        <f ca="1">IF(ISERROR(OFFSET(Data!$A$1,MATCH($D400,Data!$CG:$CG,0)-1,MATCH($E400&amp;"/"&amp;I$1,Data!$1:$1,0)-1))=TRUE,"",IF(OFFSET(Data!$A$1,MATCH($D400,Data!$CG:$CG,0)-1,MATCH($E400&amp;"/"&amp;I$1,Data!$1:$1,0)-1)=0,"",OFFSET(Data!$A$1,MATCH($D400,Data!$CG:$CG,0)-1,MATCH($E400&amp;"/"&amp;I$1,Data!$1:$1,0)-1)))</f>
        <v/>
      </c>
      <c r="J400" s="252" t="str">
        <f ca="1">IF(ISERROR(OFFSET(Data!$A$1,MATCH($D400,Data!$CG:$CG,0)-1,MATCH($E400&amp;"/"&amp;J$1,Data!$1:$1,0)-1))=TRUE,"",IF(OFFSET(Data!$A$1,MATCH($D400,Data!$CG:$CG,0)-1,MATCH($E400&amp;"/"&amp;J$1,Data!$1:$1,0)-1)=0,"",OFFSET(Data!$A$1,MATCH($D400,Data!$CG:$CG,0)-1,MATCH($E400&amp;"/"&amp;J$1,Data!$1:$1,0)-1)))</f>
        <v/>
      </c>
      <c r="K400" s="252" t="str">
        <f ca="1">IF(ISERROR(OFFSET(Data!$A$1,MATCH($D400,Data!$CG:$CG,0)-1,MATCH($E400&amp;"/"&amp;K$1,Data!$1:$1,0)-1))=TRUE,"",IF(OFFSET(Data!$A$1,MATCH($D400,Data!$CG:$CG,0)-1,MATCH($E400&amp;"/"&amp;K$1,Data!$1:$1,0)-1)=0,"",OFFSET(Data!$A$1,MATCH($D400,Data!$CG:$CG,0)-1,MATCH($E400&amp;"/"&amp;K$1,Data!$1:$1,0)-1)))</f>
        <v/>
      </c>
      <c r="L400" s="252" t="str">
        <f ca="1">IF(ISERROR(OFFSET(Data!$A$1,MATCH($D400,Data!$CG:$CG,0)-1,MATCH($E400&amp;"/"&amp;L$1,Data!$1:$1,0)-1))=TRUE,"",IF(OFFSET(Data!$A$1,MATCH($D400,Data!$CG:$CG,0)-1,MATCH($E400&amp;"/"&amp;L$1,Data!$1:$1,0)-1)=0,"",OFFSET(Data!$A$1,MATCH($D400,Data!$CG:$CG,0)-1,MATCH($E400&amp;"/"&amp;L$1,Data!$1:$1,0)-1)))</f>
        <v/>
      </c>
      <c r="M400" s="252" t="str">
        <f ca="1">IF(ISERROR(OFFSET(Data!$A$1,MATCH($D400,Data!$CG:$CG,0)-1,MATCH($E400&amp;"/"&amp;M$1,Data!$1:$1,0)-1))=TRUE,"",IF(OFFSET(Data!$A$1,MATCH($D400,Data!$CG:$CG,0)-1,MATCH($E400&amp;"/"&amp;M$1,Data!$1:$1,0)-1)=0,"",OFFSET(Data!$A$1,MATCH($D400,Data!$CG:$CG,0)-1,MATCH($E400&amp;"/"&amp;M$1,Data!$1:$1,0)-1)))</f>
        <v/>
      </c>
      <c r="N400" s="252" t="str">
        <f ca="1">IF(ISERROR(OFFSET(Data!$A$1,MATCH($D400,Data!$CG:$CG,0)-1,MATCH($E400&amp;"/"&amp;N$1,Data!$1:$1,0)-1))=TRUE,"",IF(OFFSET(Data!$A$1,MATCH($D400,Data!$CG:$CG,0)-1,MATCH($E400&amp;"/"&amp;N$1,Data!$1:$1,0)-1)=0,"",OFFSET(Data!$A$1,MATCH($D400,Data!$CG:$CG,0)-1,MATCH($E400&amp;"/"&amp;N$1,Data!$1:$1,0)-1)))</f>
        <v/>
      </c>
      <c r="O400" s="252" t="str">
        <f ca="1">IF(ISERROR(OFFSET(Data!$A$1,MATCH($D400,Data!$CG:$CG,0)-1,MATCH($E400&amp;"/"&amp;O$1,Data!$1:$1,0)-1))=TRUE,"",IF(OFFSET(Data!$A$1,MATCH($D400,Data!$CG:$CG,0)-1,MATCH($E400&amp;"/"&amp;O$1,Data!$1:$1,0)-1)=0,"",OFFSET(Data!$A$1,MATCH($D400,Data!$CG:$CG,0)-1,MATCH($E400&amp;"/"&amp;O$1,Data!$1:$1,0)-1)))</f>
        <v/>
      </c>
      <c r="P400" s="252" t="str">
        <f ca="1">IF(ISERROR(OFFSET(Data!$A$1,MATCH($D400,Data!$CG:$CG,0)-1,MATCH($E400&amp;"/"&amp;P$1,Data!$1:$1,0)-1))=TRUE,"",IF(OFFSET(Data!$A$1,MATCH($D400,Data!$CG:$CG,0)-1,MATCH($E400&amp;"/"&amp;P$1,Data!$1:$1,0)-1)=0,"",OFFSET(Data!$A$1,MATCH($D400,Data!$CG:$CG,0)-1,MATCH($E400&amp;"/"&amp;P$1,Data!$1:$1,0)-1)))</f>
        <v/>
      </c>
      <c r="Q400" s="252" t="str">
        <f ca="1">IF(ISERROR(OFFSET(Data!$A$1,MATCH($D400,Data!$CG:$CG,0)-1,MATCH($E400&amp;"/"&amp;Q$1,Data!$1:$1,0)-1))=TRUE,"",IF(OFFSET(Data!$A$1,MATCH($D400,Data!$CG:$CG,0)-1,MATCH($E400&amp;"/"&amp;Q$1,Data!$1:$1,0)-1)=0,"",OFFSET(Data!$A$1,MATCH($D400,Data!$CG:$CG,0)-1,MATCH($E400&amp;"/"&amp;Q$1,Data!$1:$1,0)-1)))</f>
        <v/>
      </c>
      <c r="R400" s="252" t="str">
        <f ca="1">IF(ISERROR(OFFSET(Data!$A$1,MATCH($D400,Data!$CG:$CG,0)-1,MATCH($E400&amp;"/"&amp;R$1,Data!$1:$1,0)-1))=TRUE,"",IF(OFFSET(Data!$A$1,MATCH($D400,Data!$CG:$CG,0)-1,MATCH($E400&amp;"/"&amp;R$1,Data!$1:$1,0)-1)=0,"",OFFSET(Data!$A$1,MATCH($D400,Data!$CG:$CG,0)-1,MATCH($E400&amp;"/"&amp;R$1,Data!$1:$1,0)-1)))</f>
        <v/>
      </c>
      <c r="S400" s="252" t="str">
        <f ca="1">IF(ISERROR(OFFSET(Data!$A$1,MATCH($D400,Data!$CG:$CG,0)-1,MATCH($E400&amp;"/"&amp;S$1,Data!$1:$1,0)-1))=TRUE,"",IF(OFFSET(Data!$A$1,MATCH($D400,Data!$CG:$CG,0)-1,MATCH($E400&amp;"/"&amp;S$1,Data!$1:$1,0)-1)=0,"",OFFSET(Data!$A$1,MATCH($D400,Data!$CG:$CG,0)-1,MATCH($E400&amp;"/"&amp;S$1,Data!$1:$1,0)-1)))</f>
        <v/>
      </c>
      <c r="T400" s="252" t="str">
        <f ca="1">IF(ISERROR(OFFSET(Data!$A$1,MATCH($D400,Data!$CG:$CG,0)-1,MATCH($E400&amp;"/"&amp;T$1,Data!$1:$1,0)-1))=TRUE,"",IF(OFFSET(Data!$A$1,MATCH($D400,Data!$CG:$CG,0)-1,MATCH($E400&amp;"/"&amp;T$1,Data!$1:$1,0)-1)=0,"",OFFSET(Data!$A$1,MATCH($D400,Data!$CG:$CG,0)-1,MATCH($E400&amp;"/"&amp;T$1,Data!$1:$1,0)-1)))</f>
        <v/>
      </c>
      <c r="U400" s="252" t="str">
        <f ca="1">IF(ISERROR(OFFSET(Data!$A$1,MATCH($D400,Data!$CG:$CG,0)-1,MATCH($E400&amp;"/"&amp;U$1,Data!$1:$1,0)-1))=TRUE,"",IF(OFFSET(Data!$A$1,MATCH($D400,Data!$CG:$CG,0)-1,MATCH($E400&amp;"/"&amp;U$1,Data!$1:$1,0)-1)=0,"",OFFSET(Data!$A$1,MATCH($D400,Data!$CG:$CG,0)-1,MATCH($E400&amp;"/"&amp;U$1,Data!$1:$1,0)-1)))</f>
        <v/>
      </c>
      <c r="V400" s="252" t="str">
        <f ca="1">IF(ISERROR(OFFSET(Data!$A$1,MATCH($D400,Data!$CG:$CG,0)-1,MATCH($E400&amp;"/"&amp;V$1,Data!$1:$1,0)-1))=TRUE,"",IF(OFFSET(Data!$A$1,MATCH($D400,Data!$CG:$CG,0)-1,MATCH($E400&amp;"/"&amp;V$1,Data!$1:$1,0)-1)=0,"",OFFSET(Data!$A$1,MATCH($D400,Data!$CG:$CG,0)-1,MATCH($E400&amp;"/"&amp;V$1,Data!$1:$1,0)-1)))</f>
        <v/>
      </c>
      <c r="W400" s="269" t="str">
        <f ca="1">IF(ISERROR(OFFSET(Data!$A$1,MATCH($D400,Data!$CG:$CG,0)-1,MATCH($E400&amp;"/"&amp;W$1,Data!$1:$1,0)-1))=TRUE,"",IF(OFFSET(Data!$A$1,MATCH($D400,Data!$CG:$CG,0)-1,MATCH($E400&amp;"/"&amp;W$1,Data!$1:$1,0)-1)=0,"",OFFSET(Data!$A$1,MATCH($D400,Data!$CG:$CG,0)-1,MATCH($E400&amp;"/"&amp;W$1,Data!$1:$1,0)-1)))</f>
        <v/>
      </c>
      <c r="X400" s="252" t="str">
        <f ca="1">IF(ISERROR(OFFSET(Data!$A$1,MATCH($D400,Data!$CG:$CG,0)-1,MATCH($E400&amp;"/"&amp;X$1,Data!$1:$1,0)-1))=TRUE,"",IF(OFFSET(Data!$A$1,MATCH($D400,Data!$CG:$CG,0)-1,MATCH($E400&amp;"/"&amp;X$1,Data!$1:$1,0)-1)=0,"",OFFSET(Data!$A$1,MATCH($D400,Data!$CG:$CG,0)-1,MATCH($E400&amp;"/"&amp;X$1,Data!$1:$1,0)-1)))</f>
        <v/>
      </c>
      <c r="Y400" s="252" t="str">
        <f ca="1">IF(ISERROR(OFFSET(Data!$A$1,MATCH($D400,Data!$CG:$CG,0)-1,MATCH($E400&amp;"/"&amp;Y$1,Data!$1:$1,0)-1))=TRUE,"",IF(OFFSET(Data!$A$1,MATCH($D400,Data!$CG:$CG,0)-1,MATCH($E400&amp;"/"&amp;Y$1,Data!$1:$1,0)-1)=0,"",OFFSET(Data!$A$1,MATCH($D400,Data!$CG:$CG,0)-1,MATCH($E400&amp;"/"&amp;Y$1,Data!$1:$1,0)-1)))</f>
        <v/>
      </c>
      <c r="Z400" s="252" t="str">
        <f ca="1">IF(ISERROR(OFFSET(Data!$A$1,MATCH($D400,Data!$CG:$CG,0)-1,MATCH($E400&amp;"/"&amp;Z$1,Data!$1:$1,0)-1))=TRUE,"",IF(OFFSET(Data!$A$1,MATCH($D400,Data!$CG:$CG,0)-1,MATCH($E400&amp;"/"&amp;Z$1,Data!$1:$1,0)-1)=0,"",OFFSET(Data!$A$1,MATCH($D400,Data!$CG:$CG,0)-1,MATCH($E400&amp;"/"&amp;Z$1,Data!$1:$1,0)-1)))</f>
        <v/>
      </c>
      <c r="AA400" s="252" t="str">
        <f ca="1">IF(ISERROR(OFFSET(Data!$A$1,MATCH($D400,Data!$CG:$CG,0)-1,MATCH($E400&amp;"/"&amp;AA$1,Data!$1:$1,0)-1))=TRUE,"",IF(OFFSET(Data!$A$1,MATCH($D400,Data!$CG:$CG,0)-1,MATCH($E400&amp;"/"&amp;AA$1,Data!$1:$1,0)-1)=0,"",OFFSET(Data!$A$1,MATCH($D400,Data!$CG:$CG,0)-1,MATCH($E400&amp;"/"&amp;AA$1,Data!$1:$1,0)-1)))</f>
        <v/>
      </c>
      <c r="AB400" s="252" t="str">
        <f ca="1">IF(ISERROR(OFFSET(Data!$A$1,MATCH($D400,Data!$CG:$CG,0)-1,MATCH($E400&amp;"/"&amp;AB$1,Data!$1:$1,0)-1))=TRUE,"",IF(OFFSET(Data!$A$1,MATCH($D400,Data!$CG:$CG,0)-1,MATCH($E400&amp;"/"&amp;AB$1,Data!$1:$1,0)-1)=0,"",OFFSET(Data!$A$1,MATCH($D400,Data!$CG:$CG,0)-1,MATCH($E400&amp;"/"&amp;AB$1,Data!$1:$1,0)-1)))</f>
        <v/>
      </c>
      <c r="AC400" s="252" t="str">
        <f ca="1">IF(ISERROR(OFFSET(Data!$A$1,MATCH($D400,Data!$CG:$CG,0)-1,MATCH($E400&amp;"/"&amp;AC$1,Data!$1:$1,0)-1))=TRUE,"",IF(OFFSET(Data!$A$1,MATCH($D400,Data!$CG:$CG,0)-1,MATCH($E400&amp;"/"&amp;AC$1,Data!$1:$1,0)-1)=0,"",OFFSET(Data!$A$1,MATCH($D400,Data!$CG:$CG,0)-1,MATCH($E400&amp;"/"&amp;AC$1,Data!$1:$1,0)-1)))</f>
        <v/>
      </c>
      <c r="AD400" s="252" t="str">
        <f ca="1">IF(ISERROR(OFFSET(Data!$A$1,MATCH($D400,Data!$CG:$CG,0)-1,MATCH($E400&amp;"/"&amp;AD$1,Data!$1:$1,0)-1))=TRUE,"",IF(OFFSET(Data!$A$1,MATCH($D400,Data!$CG:$CG,0)-1,MATCH($E400&amp;"/"&amp;AD$1,Data!$1:$1,0)-1)=0,"",OFFSET(Data!$A$1,MATCH($D400,Data!$CG:$CG,0)-1,MATCH($E400&amp;"/"&amp;AD$1,Data!$1:$1,0)-1)))</f>
        <v/>
      </c>
      <c r="AE400" s="252" t="str">
        <f ca="1">IF(ISERROR(OFFSET(Data!$A$1,MATCH($D400,Data!$CG:$CG,0)-1,MATCH($E400&amp;"/"&amp;AE$1,Data!$1:$1,0)-1))=TRUE,"",IF(OFFSET(Data!$A$1,MATCH($D400,Data!$CG:$CG,0)-1,MATCH($E400&amp;"/"&amp;AE$1,Data!$1:$1,0)-1)=0,"",OFFSET(Data!$A$1,MATCH($D400,Data!$CG:$CG,0)-1,MATCH($E400&amp;"/"&amp;AE$1,Data!$1:$1,0)-1)))</f>
        <v/>
      </c>
      <c r="AF400" s="253" t="str">
        <f ca="1">IF(ISERROR(OFFSET(Data!$A$1,MATCH($D400,Data!$CG:$CG,0)-1,MATCH($E400&amp;"/"&amp;AF$1,Data!$1:$1,0)-1))=TRUE,"",IF(OFFSET(Data!$A$1,MATCH($D400,Data!$CG:$CG,0)-1,MATCH($E400&amp;"/"&amp;AF$1,Data!$1:$1,0)-1)=0,"",OFFSET(Data!$A$1,MATCH($D400,Data!$CG:$CG,0)-1,MATCH($E400&amp;"/"&amp;AF$1,Data!$1:$1,0)-1)))</f>
        <v/>
      </c>
      <c r="AG400" s="188">
        <f t="shared" ca="1" si="10"/>
        <v>0</v>
      </c>
      <c r="AH400" s="208">
        <f ca="1">SUM(AG399:AG400)</f>
        <v>0</v>
      </c>
    </row>
    <row r="401" spans="1:34" ht="15" hidden="1" customHeight="1" x14ac:dyDescent="0.25">
      <c r="A401" s="446"/>
      <c r="B401" s="469"/>
      <c r="C401" s="472"/>
      <c r="D401" s="50" t="e">
        <f>IF(C401&lt;&gt;"",C401,D400)</f>
        <v>#N/A</v>
      </c>
      <c r="E401" s="51" t="s">
        <v>23</v>
      </c>
      <c r="F401" s="254" t="str">
        <f ca="1">IF(ISERROR(OFFSET(Data!$A$1,MATCH($D401,Data!$CG:$CG,0)-1,MATCH($E401&amp;"/"&amp;F$1,Data!$1:$1,0)-1))=TRUE,"",IF(OFFSET(Data!$A$1,MATCH($D401,Data!$CG:$CG,0)-1,MATCH($E401&amp;"/"&amp;F$1,Data!$1:$1,0)-1)=0,"",OFFSET(Data!$A$1,MATCH($D401,Data!$CG:$CG,0)-1,MATCH($E401&amp;"/"&amp;F$1,Data!$1:$1,0)-1)))</f>
        <v/>
      </c>
      <c r="G401" s="252" t="str">
        <f ca="1">IF(ISERROR(OFFSET(Data!$A$1,MATCH($D401,Data!$CG:$CG,0)-1,MATCH($E401&amp;"/"&amp;G$1,Data!$1:$1,0)-1))=TRUE,"",IF(OFFSET(Data!$A$1,MATCH($D401,Data!$CG:$CG,0)-1,MATCH($E401&amp;"/"&amp;G$1,Data!$1:$1,0)-1)=0,"",OFFSET(Data!$A$1,MATCH($D401,Data!$CG:$CG,0)-1,MATCH($E401&amp;"/"&amp;G$1,Data!$1:$1,0)-1)))</f>
        <v/>
      </c>
      <c r="H401" s="252" t="str">
        <f ca="1">IF(ISERROR(OFFSET(Data!$A$1,MATCH($D401,Data!$CG:$CG,0)-1,MATCH($E401&amp;"/"&amp;H$1,Data!$1:$1,0)-1))=TRUE,"",IF(OFFSET(Data!$A$1,MATCH($D401,Data!$CG:$CG,0)-1,MATCH($E401&amp;"/"&amp;H$1,Data!$1:$1,0)-1)=0,"",OFFSET(Data!$A$1,MATCH($D401,Data!$CG:$CG,0)-1,MATCH($E401&amp;"/"&amp;H$1,Data!$1:$1,0)-1)))</f>
        <v/>
      </c>
      <c r="I401" s="252" t="str">
        <f ca="1">IF(ISERROR(OFFSET(Data!$A$1,MATCH($D401,Data!$CG:$CG,0)-1,MATCH($E401&amp;"/"&amp;I$1,Data!$1:$1,0)-1))=TRUE,"",IF(OFFSET(Data!$A$1,MATCH($D401,Data!$CG:$CG,0)-1,MATCH($E401&amp;"/"&amp;I$1,Data!$1:$1,0)-1)=0,"",OFFSET(Data!$A$1,MATCH($D401,Data!$CG:$CG,0)-1,MATCH($E401&amp;"/"&amp;I$1,Data!$1:$1,0)-1)))</f>
        <v/>
      </c>
      <c r="J401" s="252" t="str">
        <f ca="1">IF(ISERROR(OFFSET(Data!$A$1,MATCH($D401,Data!$CG:$CG,0)-1,MATCH($E401&amp;"/"&amp;J$1,Data!$1:$1,0)-1))=TRUE,"",IF(OFFSET(Data!$A$1,MATCH($D401,Data!$CG:$CG,0)-1,MATCH($E401&amp;"/"&amp;J$1,Data!$1:$1,0)-1)=0,"",OFFSET(Data!$A$1,MATCH($D401,Data!$CG:$CG,0)-1,MATCH($E401&amp;"/"&amp;J$1,Data!$1:$1,0)-1)))</f>
        <v/>
      </c>
      <c r="K401" s="252" t="str">
        <f ca="1">IF(ISERROR(OFFSET(Data!$A$1,MATCH($D401,Data!$CG:$CG,0)-1,MATCH($E401&amp;"/"&amp;K$1,Data!$1:$1,0)-1))=TRUE,"",IF(OFFSET(Data!$A$1,MATCH($D401,Data!$CG:$CG,0)-1,MATCH($E401&amp;"/"&amp;K$1,Data!$1:$1,0)-1)=0,"",OFFSET(Data!$A$1,MATCH($D401,Data!$CG:$CG,0)-1,MATCH($E401&amp;"/"&amp;K$1,Data!$1:$1,0)-1)))</f>
        <v/>
      </c>
      <c r="L401" s="252" t="str">
        <f ca="1">IF(ISERROR(OFFSET(Data!$A$1,MATCH($D401,Data!$CG:$CG,0)-1,MATCH($E401&amp;"/"&amp;L$1,Data!$1:$1,0)-1))=TRUE,"",IF(OFFSET(Data!$A$1,MATCH($D401,Data!$CG:$CG,0)-1,MATCH($E401&amp;"/"&amp;L$1,Data!$1:$1,0)-1)=0,"",OFFSET(Data!$A$1,MATCH($D401,Data!$CG:$CG,0)-1,MATCH($E401&amp;"/"&amp;L$1,Data!$1:$1,0)-1)))</f>
        <v/>
      </c>
      <c r="M401" s="252" t="str">
        <f ca="1">IF(ISERROR(OFFSET(Data!$A$1,MATCH($D401,Data!$CG:$CG,0)-1,MATCH($E401&amp;"/"&amp;M$1,Data!$1:$1,0)-1))=TRUE,"",IF(OFFSET(Data!$A$1,MATCH($D401,Data!$CG:$CG,0)-1,MATCH($E401&amp;"/"&amp;M$1,Data!$1:$1,0)-1)=0,"",OFFSET(Data!$A$1,MATCH($D401,Data!$CG:$CG,0)-1,MATCH($E401&amp;"/"&amp;M$1,Data!$1:$1,0)-1)))</f>
        <v/>
      </c>
      <c r="N401" s="252" t="str">
        <f ca="1">IF(ISERROR(OFFSET(Data!$A$1,MATCH($D401,Data!$CG:$CG,0)-1,MATCH($E401&amp;"/"&amp;N$1,Data!$1:$1,0)-1))=TRUE,"",IF(OFFSET(Data!$A$1,MATCH($D401,Data!$CG:$CG,0)-1,MATCH($E401&amp;"/"&amp;N$1,Data!$1:$1,0)-1)=0,"",OFFSET(Data!$A$1,MATCH($D401,Data!$CG:$CG,0)-1,MATCH($E401&amp;"/"&amp;N$1,Data!$1:$1,0)-1)))</f>
        <v/>
      </c>
      <c r="O401" s="252" t="str">
        <f ca="1">IF(ISERROR(OFFSET(Data!$A$1,MATCH($D401,Data!$CG:$CG,0)-1,MATCH($E401&amp;"/"&amp;O$1,Data!$1:$1,0)-1))=TRUE,"",IF(OFFSET(Data!$A$1,MATCH($D401,Data!$CG:$CG,0)-1,MATCH($E401&amp;"/"&amp;O$1,Data!$1:$1,0)-1)=0,"",OFFSET(Data!$A$1,MATCH($D401,Data!$CG:$CG,0)-1,MATCH($E401&amp;"/"&amp;O$1,Data!$1:$1,0)-1)))</f>
        <v/>
      </c>
      <c r="P401" s="252" t="str">
        <f ca="1">IF(ISERROR(OFFSET(Data!$A$1,MATCH($D401,Data!$CG:$CG,0)-1,MATCH($E401&amp;"/"&amp;P$1,Data!$1:$1,0)-1))=TRUE,"",IF(OFFSET(Data!$A$1,MATCH($D401,Data!$CG:$CG,0)-1,MATCH($E401&amp;"/"&amp;P$1,Data!$1:$1,0)-1)=0,"",OFFSET(Data!$A$1,MATCH($D401,Data!$CG:$CG,0)-1,MATCH($E401&amp;"/"&amp;P$1,Data!$1:$1,0)-1)))</f>
        <v/>
      </c>
      <c r="Q401" s="252" t="str">
        <f ca="1">IF(ISERROR(OFFSET(Data!$A$1,MATCH($D401,Data!$CG:$CG,0)-1,MATCH($E401&amp;"/"&amp;Q$1,Data!$1:$1,0)-1))=TRUE,"",IF(OFFSET(Data!$A$1,MATCH($D401,Data!$CG:$CG,0)-1,MATCH($E401&amp;"/"&amp;Q$1,Data!$1:$1,0)-1)=0,"",OFFSET(Data!$A$1,MATCH($D401,Data!$CG:$CG,0)-1,MATCH($E401&amp;"/"&amp;Q$1,Data!$1:$1,0)-1)))</f>
        <v/>
      </c>
      <c r="R401" s="252" t="str">
        <f ca="1">IF(ISERROR(OFFSET(Data!$A$1,MATCH($D401,Data!$CG:$CG,0)-1,MATCH($E401&amp;"/"&amp;R$1,Data!$1:$1,0)-1))=TRUE,"",IF(OFFSET(Data!$A$1,MATCH($D401,Data!$CG:$CG,0)-1,MATCH($E401&amp;"/"&amp;R$1,Data!$1:$1,0)-1)=0,"",OFFSET(Data!$A$1,MATCH($D401,Data!$CG:$CG,0)-1,MATCH($E401&amp;"/"&amp;R$1,Data!$1:$1,0)-1)))</f>
        <v/>
      </c>
      <c r="S401" s="252" t="str">
        <f ca="1">IF(ISERROR(OFFSET(Data!$A$1,MATCH($D401,Data!$CG:$CG,0)-1,MATCH($E401&amp;"/"&amp;S$1,Data!$1:$1,0)-1))=TRUE,"",IF(OFFSET(Data!$A$1,MATCH($D401,Data!$CG:$CG,0)-1,MATCH($E401&amp;"/"&amp;S$1,Data!$1:$1,0)-1)=0,"",OFFSET(Data!$A$1,MATCH($D401,Data!$CG:$CG,0)-1,MATCH($E401&amp;"/"&amp;S$1,Data!$1:$1,0)-1)))</f>
        <v/>
      </c>
      <c r="T401" s="252" t="str">
        <f ca="1">IF(ISERROR(OFFSET(Data!$A$1,MATCH($D401,Data!$CG:$CG,0)-1,MATCH($E401&amp;"/"&amp;T$1,Data!$1:$1,0)-1))=TRUE,"",IF(OFFSET(Data!$A$1,MATCH($D401,Data!$CG:$CG,0)-1,MATCH($E401&amp;"/"&amp;T$1,Data!$1:$1,0)-1)=0,"",OFFSET(Data!$A$1,MATCH($D401,Data!$CG:$CG,0)-1,MATCH($E401&amp;"/"&amp;T$1,Data!$1:$1,0)-1)))</f>
        <v/>
      </c>
      <c r="U401" s="252" t="str">
        <f ca="1">IF(ISERROR(OFFSET(Data!$A$1,MATCH($D401,Data!$CG:$CG,0)-1,MATCH($E401&amp;"/"&amp;U$1,Data!$1:$1,0)-1))=TRUE,"",IF(OFFSET(Data!$A$1,MATCH($D401,Data!$CG:$CG,0)-1,MATCH($E401&amp;"/"&amp;U$1,Data!$1:$1,0)-1)=0,"",OFFSET(Data!$A$1,MATCH($D401,Data!$CG:$CG,0)-1,MATCH($E401&amp;"/"&amp;U$1,Data!$1:$1,0)-1)))</f>
        <v/>
      </c>
      <c r="V401" s="252" t="str">
        <f ca="1">IF(ISERROR(OFFSET(Data!$A$1,MATCH($D401,Data!$CG:$CG,0)-1,MATCH($E401&amp;"/"&amp;V$1,Data!$1:$1,0)-1))=TRUE,"",IF(OFFSET(Data!$A$1,MATCH($D401,Data!$CG:$CG,0)-1,MATCH($E401&amp;"/"&amp;V$1,Data!$1:$1,0)-1)=0,"",OFFSET(Data!$A$1,MATCH($D401,Data!$CG:$CG,0)-1,MATCH($E401&amp;"/"&amp;V$1,Data!$1:$1,0)-1)))</f>
        <v/>
      </c>
      <c r="W401" s="269" t="str">
        <f ca="1">IF(ISERROR(OFFSET(Data!$A$1,MATCH($D401,Data!$CG:$CG,0)-1,MATCH($E401&amp;"/"&amp;W$1,Data!$1:$1,0)-1))=TRUE,"",IF(OFFSET(Data!$A$1,MATCH($D401,Data!$CG:$CG,0)-1,MATCH($E401&amp;"/"&amp;W$1,Data!$1:$1,0)-1)=0,"",OFFSET(Data!$A$1,MATCH($D401,Data!$CG:$CG,0)-1,MATCH($E401&amp;"/"&amp;W$1,Data!$1:$1,0)-1)))</f>
        <v/>
      </c>
      <c r="X401" s="252" t="str">
        <f ca="1">IF(ISERROR(OFFSET(Data!$A$1,MATCH($D401,Data!$CG:$CG,0)-1,MATCH($E401&amp;"/"&amp;X$1,Data!$1:$1,0)-1))=TRUE,"",IF(OFFSET(Data!$A$1,MATCH($D401,Data!$CG:$CG,0)-1,MATCH($E401&amp;"/"&amp;X$1,Data!$1:$1,0)-1)=0,"",OFFSET(Data!$A$1,MATCH($D401,Data!$CG:$CG,0)-1,MATCH($E401&amp;"/"&amp;X$1,Data!$1:$1,0)-1)))</f>
        <v/>
      </c>
      <c r="Y401" s="252" t="str">
        <f ca="1">IF(ISERROR(OFFSET(Data!$A$1,MATCH($D401,Data!$CG:$CG,0)-1,MATCH($E401&amp;"/"&amp;Y$1,Data!$1:$1,0)-1))=TRUE,"",IF(OFFSET(Data!$A$1,MATCH($D401,Data!$CG:$CG,0)-1,MATCH($E401&amp;"/"&amp;Y$1,Data!$1:$1,0)-1)=0,"",OFFSET(Data!$A$1,MATCH($D401,Data!$CG:$CG,0)-1,MATCH($E401&amp;"/"&amp;Y$1,Data!$1:$1,0)-1)))</f>
        <v/>
      </c>
      <c r="Z401" s="252" t="str">
        <f ca="1">IF(ISERROR(OFFSET(Data!$A$1,MATCH($D401,Data!$CG:$CG,0)-1,MATCH($E401&amp;"/"&amp;Z$1,Data!$1:$1,0)-1))=TRUE,"",IF(OFFSET(Data!$A$1,MATCH($D401,Data!$CG:$CG,0)-1,MATCH($E401&amp;"/"&amp;Z$1,Data!$1:$1,0)-1)=0,"",OFFSET(Data!$A$1,MATCH($D401,Data!$CG:$CG,0)-1,MATCH($E401&amp;"/"&amp;Z$1,Data!$1:$1,0)-1)))</f>
        <v/>
      </c>
      <c r="AA401" s="252" t="str">
        <f ca="1">IF(ISERROR(OFFSET(Data!$A$1,MATCH($D401,Data!$CG:$CG,0)-1,MATCH($E401&amp;"/"&amp;AA$1,Data!$1:$1,0)-1))=TRUE,"",IF(OFFSET(Data!$A$1,MATCH($D401,Data!$CG:$CG,0)-1,MATCH($E401&amp;"/"&amp;AA$1,Data!$1:$1,0)-1)=0,"",OFFSET(Data!$A$1,MATCH($D401,Data!$CG:$CG,0)-1,MATCH($E401&amp;"/"&amp;AA$1,Data!$1:$1,0)-1)))</f>
        <v/>
      </c>
      <c r="AB401" s="252" t="str">
        <f ca="1">IF(ISERROR(OFFSET(Data!$A$1,MATCH($D401,Data!$CG:$CG,0)-1,MATCH($E401&amp;"/"&amp;AB$1,Data!$1:$1,0)-1))=TRUE,"",IF(OFFSET(Data!$A$1,MATCH($D401,Data!$CG:$CG,0)-1,MATCH($E401&amp;"/"&amp;AB$1,Data!$1:$1,0)-1)=0,"",OFFSET(Data!$A$1,MATCH($D401,Data!$CG:$CG,0)-1,MATCH($E401&amp;"/"&amp;AB$1,Data!$1:$1,0)-1)))</f>
        <v/>
      </c>
      <c r="AC401" s="252" t="str">
        <f ca="1">IF(ISERROR(OFFSET(Data!$A$1,MATCH($D401,Data!$CG:$CG,0)-1,MATCH($E401&amp;"/"&amp;AC$1,Data!$1:$1,0)-1))=TRUE,"",IF(OFFSET(Data!$A$1,MATCH($D401,Data!$CG:$CG,0)-1,MATCH($E401&amp;"/"&amp;AC$1,Data!$1:$1,0)-1)=0,"",OFFSET(Data!$A$1,MATCH($D401,Data!$CG:$CG,0)-1,MATCH($E401&amp;"/"&amp;AC$1,Data!$1:$1,0)-1)))</f>
        <v/>
      </c>
      <c r="AD401" s="252" t="str">
        <f ca="1">IF(ISERROR(OFFSET(Data!$A$1,MATCH($D401,Data!$CG:$CG,0)-1,MATCH($E401&amp;"/"&amp;AD$1,Data!$1:$1,0)-1))=TRUE,"",IF(OFFSET(Data!$A$1,MATCH($D401,Data!$CG:$CG,0)-1,MATCH($E401&amp;"/"&amp;AD$1,Data!$1:$1,0)-1)=0,"",OFFSET(Data!$A$1,MATCH($D401,Data!$CG:$CG,0)-1,MATCH($E401&amp;"/"&amp;AD$1,Data!$1:$1,0)-1)))</f>
        <v/>
      </c>
      <c r="AE401" s="252" t="str">
        <f ca="1">IF(ISERROR(OFFSET(Data!$A$1,MATCH($D401,Data!$CG:$CG,0)-1,MATCH($E401&amp;"/"&amp;AE$1,Data!$1:$1,0)-1))=TRUE,"",IF(OFFSET(Data!$A$1,MATCH($D401,Data!$CG:$CG,0)-1,MATCH($E401&amp;"/"&amp;AE$1,Data!$1:$1,0)-1)=0,"",OFFSET(Data!$A$1,MATCH($D401,Data!$CG:$CG,0)-1,MATCH($E401&amp;"/"&amp;AE$1,Data!$1:$1,0)-1)))</f>
        <v/>
      </c>
      <c r="AF401" s="253" t="str">
        <f ca="1">IF(ISERROR(OFFSET(Data!$A$1,MATCH($D401,Data!$CG:$CG,0)-1,MATCH($E401&amp;"/"&amp;AF$1,Data!$1:$1,0)-1))=TRUE,"",IF(OFFSET(Data!$A$1,MATCH($D401,Data!$CG:$CG,0)-1,MATCH($E401&amp;"/"&amp;AF$1,Data!$1:$1,0)-1)=0,"",OFFSET(Data!$A$1,MATCH($D401,Data!$CG:$CG,0)-1,MATCH($E401&amp;"/"&amp;AF$1,Data!$1:$1,0)-1)))</f>
        <v/>
      </c>
      <c r="AG401" s="188">
        <f t="shared" ca="1" si="10"/>
        <v>0</v>
      </c>
      <c r="AH401" s="208">
        <f ca="1">SUM(AG399:AG401)</f>
        <v>0</v>
      </c>
    </row>
    <row r="402" spans="1:34" ht="15.75" hidden="1" customHeight="1" x14ac:dyDescent="0.25">
      <c r="A402" s="446"/>
      <c r="B402" s="469"/>
      <c r="C402" s="472"/>
      <c r="D402" s="50" t="e">
        <f>IF(C402&lt;&gt;"",C402,D401)</f>
        <v>#N/A</v>
      </c>
      <c r="E402" s="51" t="s">
        <v>24</v>
      </c>
      <c r="F402" s="254" t="str">
        <f ca="1">IF(ISERROR(OFFSET(Data!$A$1,MATCH($D402,Data!$CG:$CG,0)-1,MATCH($E402&amp;"/"&amp;F$1,Data!$1:$1,0)-1))=TRUE,"",IF(OFFSET(Data!$A$1,MATCH($D402,Data!$CG:$CG,0)-1,MATCH($E402&amp;"/"&amp;F$1,Data!$1:$1,0)-1)=0,"",OFFSET(Data!$A$1,MATCH($D402,Data!$CG:$CG,0)-1,MATCH($E402&amp;"/"&amp;F$1,Data!$1:$1,0)-1)))</f>
        <v/>
      </c>
      <c r="G402" s="252" t="str">
        <f ca="1">IF(ISERROR(OFFSET(Data!$A$1,MATCH($D402,Data!$CG:$CG,0)-1,MATCH($E402&amp;"/"&amp;G$1,Data!$1:$1,0)-1))=TRUE,"",IF(OFFSET(Data!$A$1,MATCH($D402,Data!$CG:$CG,0)-1,MATCH($E402&amp;"/"&amp;G$1,Data!$1:$1,0)-1)=0,"",OFFSET(Data!$A$1,MATCH($D402,Data!$CG:$CG,0)-1,MATCH($E402&amp;"/"&amp;G$1,Data!$1:$1,0)-1)))</f>
        <v/>
      </c>
      <c r="H402" s="252" t="str">
        <f ca="1">IF(ISERROR(OFFSET(Data!$A$1,MATCH($D402,Data!$CG:$CG,0)-1,MATCH($E402&amp;"/"&amp;H$1,Data!$1:$1,0)-1))=TRUE,"",IF(OFFSET(Data!$A$1,MATCH($D402,Data!$CG:$CG,0)-1,MATCH($E402&amp;"/"&amp;H$1,Data!$1:$1,0)-1)=0,"",OFFSET(Data!$A$1,MATCH($D402,Data!$CG:$CG,0)-1,MATCH($E402&amp;"/"&amp;H$1,Data!$1:$1,0)-1)))</f>
        <v/>
      </c>
      <c r="I402" s="252" t="str">
        <f ca="1">IF(ISERROR(OFFSET(Data!$A$1,MATCH($D402,Data!$CG:$CG,0)-1,MATCH($E402&amp;"/"&amp;I$1,Data!$1:$1,0)-1))=TRUE,"",IF(OFFSET(Data!$A$1,MATCH($D402,Data!$CG:$CG,0)-1,MATCH($E402&amp;"/"&amp;I$1,Data!$1:$1,0)-1)=0,"",OFFSET(Data!$A$1,MATCH($D402,Data!$CG:$CG,0)-1,MATCH($E402&amp;"/"&amp;I$1,Data!$1:$1,0)-1)))</f>
        <v/>
      </c>
      <c r="J402" s="252" t="str">
        <f ca="1">IF(ISERROR(OFFSET(Data!$A$1,MATCH($D402,Data!$CG:$CG,0)-1,MATCH($E402&amp;"/"&amp;J$1,Data!$1:$1,0)-1))=TRUE,"",IF(OFFSET(Data!$A$1,MATCH($D402,Data!$CG:$CG,0)-1,MATCH($E402&amp;"/"&amp;J$1,Data!$1:$1,0)-1)=0,"",OFFSET(Data!$A$1,MATCH($D402,Data!$CG:$CG,0)-1,MATCH($E402&amp;"/"&amp;J$1,Data!$1:$1,0)-1)))</f>
        <v/>
      </c>
      <c r="K402" s="252" t="str">
        <f ca="1">IF(ISERROR(OFFSET(Data!$A$1,MATCH($D402,Data!$CG:$CG,0)-1,MATCH($E402&amp;"/"&amp;K$1,Data!$1:$1,0)-1))=TRUE,"",IF(OFFSET(Data!$A$1,MATCH($D402,Data!$CG:$CG,0)-1,MATCH($E402&amp;"/"&amp;K$1,Data!$1:$1,0)-1)=0,"",OFFSET(Data!$A$1,MATCH($D402,Data!$CG:$CG,0)-1,MATCH($E402&amp;"/"&amp;K$1,Data!$1:$1,0)-1)))</f>
        <v/>
      </c>
      <c r="L402" s="252" t="str">
        <f ca="1">IF(ISERROR(OFFSET(Data!$A$1,MATCH($D402,Data!$CG:$CG,0)-1,MATCH($E402&amp;"/"&amp;L$1,Data!$1:$1,0)-1))=TRUE,"",IF(OFFSET(Data!$A$1,MATCH($D402,Data!$CG:$CG,0)-1,MATCH($E402&amp;"/"&amp;L$1,Data!$1:$1,0)-1)=0,"",OFFSET(Data!$A$1,MATCH($D402,Data!$CG:$CG,0)-1,MATCH($E402&amp;"/"&amp;L$1,Data!$1:$1,0)-1)))</f>
        <v/>
      </c>
      <c r="M402" s="252" t="str">
        <f ca="1">IF(ISERROR(OFFSET(Data!$A$1,MATCH($D402,Data!$CG:$CG,0)-1,MATCH($E402&amp;"/"&amp;M$1,Data!$1:$1,0)-1))=TRUE,"",IF(OFFSET(Data!$A$1,MATCH($D402,Data!$CG:$CG,0)-1,MATCH($E402&amp;"/"&amp;M$1,Data!$1:$1,0)-1)=0,"",OFFSET(Data!$A$1,MATCH($D402,Data!$CG:$CG,0)-1,MATCH($E402&amp;"/"&amp;M$1,Data!$1:$1,0)-1)))</f>
        <v/>
      </c>
      <c r="N402" s="252" t="str">
        <f ca="1">IF(ISERROR(OFFSET(Data!$A$1,MATCH($D402,Data!$CG:$CG,0)-1,MATCH($E402&amp;"/"&amp;N$1,Data!$1:$1,0)-1))=TRUE,"",IF(OFFSET(Data!$A$1,MATCH($D402,Data!$CG:$CG,0)-1,MATCH($E402&amp;"/"&amp;N$1,Data!$1:$1,0)-1)=0,"",OFFSET(Data!$A$1,MATCH($D402,Data!$CG:$CG,0)-1,MATCH($E402&amp;"/"&amp;N$1,Data!$1:$1,0)-1)))</f>
        <v/>
      </c>
      <c r="O402" s="252" t="str">
        <f ca="1">IF(ISERROR(OFFSET(Data!$A$1,MATCH($D402,Data!$CG:$CG,0)-1,MATCH($E402&amp;"/"&amp;O$1,Data!$1:$1,0)-1))=TRUE,"",IF(OFFSET(Data!$A$1,MATCH($D402,Data!$CG:$CG,0)-1,MATCH($E402&amp;"/"&amp;O$1,Data!$1:$1,0)-1)=0,"",OFFSET(Data!$A$1,MATCH($D402,Data!$CG:$CG,0)-1,MATCH($E402&amp;"/"&amp;O$1,Data!$1:$1,0)-1)))</f>
        <v/>
      </c>
      <c r="P402" s="252" t="str">
        <f ca="1">IF(ISERROR(OFFSET(Data!$A$1,MATCH($D402,Data!$CG:$CG,0)-1,MATCH($E402&amp;"/"&amp;P$1,Data!$1:$1,0)-1))=TRUE,"",IF(OFFSET(Data!$A$1,MATCH($D402,Data!$CG:$CG,0)-1,MATCH($E402&amp;"/"&amp;P$1,Data!$1:$1,0)-1)=0,"",OFFSET(Data!$A$1,MATCH($D402,Data!$CG:$CG,0)-1,MATCH($E402&amp;"/"&amp;P$1,Data!$1:$1,0)-1)))</f>
        <v/>
      </c>
      <c r="Q402" s="252" t="str">
        <f ca="1">IF(ISERROR(OFFSET(Data!$A$1,MATCH($D402,Data!$CG:$CG,0)-1,MATCH($E402&amp;"/"&amp;Q$1,Data!$1:$1,0)-1))=TRUE,"",IF(OFFSET(Data!$A$1,MATCH($D402,Data!$CG:$CG,0)-1,MATCH($E402&amp;"/"&amp;Q$1,Data!$1:$1,0)-1)=0,"",OFFSET(Data!$A$1,MATCH($D402,Data!$CG:$CG,0)-1,MATCH($E402&amp;"/"&amp;Q$1,Data!$1:$1,0)-1)))</f>
        <v/>
      </c>
      <c r="R402" s="252" t="str">
        <f ca="1">IF(ISERROR(OFFSET(Data!$A$1,MATCH($D402,Data!$CG:$CG,0)-1,MATCH($E402&amp;"/"&amp;R$1,Data!$1:$1,0)-1))=TRUE,"",IF(OFFSET(Data!$A$1,MATCH($D402,Data!$CG:$CG,0)-1,MATCH($E402&amp;"/"&amp;R$1,Data!$1:$1,0)-1)=0,"",OFFSET(Data!$A$1,MATCH($D402,Data!$CG:$CG,0)-1,MATCH($E402&amp;"/"&amp;R$1,Data!$1:$1,0)-1)))</f>
        <v/>
      </c>
      <c r="S402" s="252" t="str">
        <f ca="1">IF(ISERROR(OFFSET(Data!$A$1,MATCH($D402,Data!$CG:$CG,0)-1,MATCH($E402&amp;"/"&amp;S$1,Data!$1:$1,0)-1))=TRUE,"",IF(OFFSET(Data!$A$1,MATCH($D402,Data!$CG:$CG,0)-1,MATCH($E402&amp;"/"&amp;S$1,Data!$1:$1,0)-1)=0,"",OFFSET(Data!$A$1,MATCH($D402,Data!$CG:$CG,0)-1,MATCH($E402&amp;"/"&amp;S$1,Data!$1:$1,0)-1)))</f>
        <v/>
      </c>
      <c r="T402" s="252" t="str">
        <f ca="1">IF(ISERROR(OFFSET(Data!$A$1,MATCH($D402,Data!$CG:$CG,0)-1,MATCH($E402&amp;"/"&amp;T$1,Data!$1:$1,0)-1))=TRUE,"",IF(OFFSET(Data!$A$1,MATCH($D402,Data!$CG:$CG,0)-1,MATCH($E402&amp;"/"&amp;T$1,Data!$1:$1,0)-1)=0,"",OFFSET(Data!$A$1,MATCH($D402,Data!$CG:$CG,0)-1,MATCH($E402&amp;"/"&amp;T$1,Data!$1:$1,0)-1)))</f>
        <v/>
      </c>
      <c r="U402" s="252" t="str">
        <f ca="1">IF(ISERROR(OFFSET(Data!$A$1,MATCH($D402,Data!$CG:$CG,0)-1,MATCH($E402&amp;"/"&amp;U$1,Data!$1:$1,0)-1))=TRUE,"",IF(OFFSET(Data!$A$1,MATCH($D402,Data!$CG:$CG,0)-1,MATCH($E402&amp;"/"&amp;U$1,Data!$1:$1,0)-1)=0,"",OFFSET(Data!$A$1,MATCH($D402,Data!$CG:$CG,0)-1,MATCH($E402&amp;"/"&amp;U$1,Data!$1:$1,0)-1)))</f>
        <v/>
      </c>
      <c r="V402" s="252" t="str">
        <f ca="1">IF(ISERROR(OFFSET(Data!$A$1,MATCH($D402,Data!$CG:$CG,0)-1,MATCH($E402&amp;"/"&amp;V$1,Data!$1:$1,0)-1))=TRUE,"",IF(OFFSET(Data!$A$1,MATCH($D402,Data!$CG:$CG,0)-1,MATCH($E402&amp;"/"&amp;V$1,Data!$1:$1,0)-1)=0,"",OFFSET(Data!$A$1,MATCH($D402,Data!$CG:$CG,0)-1,MATCH($E402&amp;"/"&amp;V$1,Data!$1:$1,0)-1)))</f>
        <v/>
      </c>
      <c r="W402" s="269" t="str">
        <f ca="1">IF(ISERROR(OFFSET(Data!$A$1,MATCH($D402,Data!$CG:$CG,0)-1,MATCH($E402&amp;"/"&amp;W$1,Data!$1:$1,0)-1))=TRUE,"",IF(OFFSET(Data!$A$1,MATCH($D402,Data!$CG:$CG,0)-1,MATCH($E402&amp;"/"&amp;W$1,Data!$1:$1,0)-1)=0,"",OFFSET(Data!$A$1,MATCH($D402,Data!$CG:$CG,0)-1,MATCH($E402&amp;"/"&amp;W$1,Data!$1:$1,0)-1)))</f>
        <v/>
      </c>
      <c r="X402" s="252" t="str">
        <f ca="1">IF(ISERROR(OFFSET(Data!$A$1,MATCH($D402,Data!$CG:$CG,0)-1,MATCH($E402&amp;"/"&amp;X$1,Data!$1:$1,0)-1))=TRUE,"",IF(OFFSET(Data!$A$1,MATCH($D402,Data!$CG:$CG,0)-1,MATCH($E402&amp;"/"&amp;X$1,Data!$1:$1,0)-1)=0,"",OFFSET(Data!$A$1,MATCH($D402,Data!$CG:$CG,0)-1,MATCH($E402&amp;"/"&amp;X$1,Data!$1:$1,0)-1)))</f>
        <v/>
      </c>
      <c r="Y402" s="252" t="str">
        <f ca="1">IF(ISERROR(OFFSET(Data!$A$1,MATCH($D402,Data!$CG:$CG,0)-1,MATCH($E402&amp;"/"&amp;Y$1,Data!$1:$1,0)-1))=TRUE,"",IF(OFFSET(Data!$A$1,MATCH($D402,Data!$CG:$CG,0)-1,MATCH($E402&amp;"/"&amp;Y$1,Data!$1:$1,0)-1)=0,"",OFFSET(Data!$A$1,MATCH($D402,Data!$CG:$CG,0)-1,MATCH($E402&amp;"/"&amp;Y$1,Data!$1:$1,0)-1)))</f>
        <v/>
      </c>
      <c r="Z402" s="252" t="str">
        <f ca="1">IF(ISERROR(OFFSET(Data!$A$1,MATCH($D402,Data!$CG:$CG,0)-1,MATCH($E402&amp;"/"&amp;Z$1,Data!$1:$1,0)-1))=TRUE,"",IF(OFFSET(Data!$A$1,MATCH($D402,Data!$CG:$CG,0)-1,MATCH($E402&amp;"/"&amp;Z$1,Data!$1:$1,0)-1)=0,"",OFFSET(Data!$A$1,MATCH($D402,Data!$CG:$CG,0)-1,MATCH($E402&amp;"/"&amp;Z$1,Data!$1:$1,0)-1)))</f>
        <v/>
      </c>
      <c r="AA402" s="252" t="str">
        <f ca="1">IF(ISERROR(OFFSET(Data!$A$1,MATCH($D402,Data!$CG:$CG,0)-1,MATCH($E402&amp;"/"&amp;AA$1,Data!$1:$1,0)-1))=TRUE,"",IF(OFFSET(Data!$A$1,MATCH($D402,Data!$CG:$CG,0)-1,MATCH($E402&amp;"/"&amp;AA$1,Data!$1:$1,0)-1)=0,"",OFFSET(Data!$A$1,MATCH($D402,Data!$CG:$CG,0)-1,MATCH($E402&amp;"/"&amp;AA$1,Data!$1:$1,0)-1)))</f>
        <v/>
      </c>
      <c r="AB402" s="252" t="str">
        <f ca="1">IF(ISERROR(OFFSET(Data!$A$1,MATCH($D402,Data!$CG:$CG,0)-1,MATCH($E402&amp;"/"&amp;AB$1,Data!$1:$1,0)-1))=TRUE,"",IF(OFFSET(Data!$A$1,MATCH($D402,Data!$CG:$CG,0)-1,MATCH($E402&amp;"/"&amp;AB$1,Data!$1:$1,0)-1)=0,"",OFFSET(Data!$A$1,MATCH($D402,Data!$CG:$CG,0)-1,MATCH($E402&amp;"/"&amp;AB$1,Data!$1:$1,0)-1)))</f>
        <v/>
      </c>
      <c r="AC402" s="252" t="str">
        <f ca="1">IF(ISERROR(OFFSET(Data!$A$1,MATCH($D402,Data!$CG:$CG,0)-1,MATCH($E402&amp;"/"&amp;AC$1,Data!$1:$1,0)-1))=TRUE,"",IF(OFFSET(Data!$A$1,MATCH($D402,Data!$CG:$CG,0)-1,MATCH($E402&amp;"/"&amp;AC$1,Data!$1:$1,0)-1)=0,"",OFFSET(Data!$A$1,MATCH($D402,Data!$CG:$CG,0)-1,MATCH($E402&amp;"/"&amp;AC$1,Data!$1:$1,0)-1)))</f>
        <v/>
      </c>
      <c r="AD402" s="252" t="str">
        <f ca="1">IF(ISERROR(OFFSET(Data!$A$1,MATCH($D402,Data!$CG:$CG,0)-1,MATCH($E402&amp;"/"&amp;AD$1,Data!$1:$1,0)-1))=TRUE,"",IF(OFFSET(Data!$A$1,MATCH($D402,Data!$CG:$CG,0)-1,MATCH($E402&amp;"/"&amp;AD$1,Data!$1:$1,0)-1)=0,"",OFFSET(Data!$A$1,MATCH($D402,Data!$CG:$CG,0)-1,MATCH($E402&amp;"/"&amp;AD$1,Data!$1:$1,0)-1)))</f>
        <v/>
      </c>
      <c r="AE402" s="252" t="str">
        <f ca="1">IF(ISERROR(OFFSET(Data!$A$1,MATCH($D402,Data!$CG:$CG,0)-1,MATCH($E402&amp;"/"&amp;AE$1,Data!$1:$1,0)-1))=TRUE,"",IF(OFFSET(Data!$A$1,MATCH($D402,Data!$CG:$CG,0)-1,MATCH($E402&amp;"/"&amp;AE$1,Data!$1:$1,0)-1)=0,"",OFFSET(Data!$A$1,MATCH($D402,Data!$CG:$CG,0)-1,MATCH($E402&amp;"/"&amp;AE$1,Data!$1:$1,0)-1)))</f>
        <v/>
      </c>
      <c r="AF402" s="253" t="str">
        <f ca="1">IF(ISERROR(OFFSET(Data!$A$1,MATCH($D402,Data!$CG:$CG,0)-1,MATCH($E402&amp;"/"&amp;AF$1,Data!$1:$1,0)-1))=TRUE,"",IF(OFFSET(Data!$A$1,MATCH($D402,Data!$CG:$CG,0)-1,MATCH($E402&amp;"/"&amp;AF$1,Data!$1:$1,0)-1)=0,"",OFFSET(Data!$A$1,MATCH($D402,Data!$CG:$CG,0)-1,MATCH($E402&amp;"/"&amp;AF$1,Data!$1:$1,0)-1)))</f>
        <v/>
      </c>
      <c r="AG402" s="188">
        <f t="shared" ca="1" si="10"/>
        <v>0</v>
      </c>
      <c r="AH402" s="208">
        <f ca="1">SUM(AG399:AG402)</f>
        <v>0</v>
      </c>
    </row>
    <row r="403" spans="1:34" ht="15.75" hidden="1" customHeight="1" thickBot="1" x14ac:dyDescent="0.3">
      <c r="A403" s="447"/>
      <c r="B403" s="470"/>
      <c r="C403" s="473"/>
      <c r="D403" s="52" t="e">
        <f>IF(C403&lt;&gt;"",C403,D402)</f>
        <v>#N/A</v>
      </c>
      <c r="E403" s="53" t="s">
        <v>25</v>
      </c>
      <c r="F403" s="255" t="str">
        <f ca="1">IF(ISERROR(OFFSET(Data!$A$1,MATCH($D403,Data!$CG:$CG,0)-1,MATCH($E403&amp;"/"&amp;F$1,Data!$1:$1,0)-1))=TRUE,"",IF(OFFSET(Data!$A$1,MATCH($D403,Data!$CG:$CG,0)-1,MATCH($E403&amp;"/"&amp;F$1,Data!$1:$1,0)-1)=0,"",OFFSET(Data!$A$1,MATCH($D403,Data!$CG:$CG,0)-1,MATCH($E403&amp;"/"&amp;F$1,Data!$1:$1,0)-1)))</f>
        <v/>
      </c>
      <c r="G403" s="256" t="str">
        <f ca="1">IF(ISERROR(OFFSET(Data!$A$1,MATCH($D403,Data!$CG:$CG,0)-1,MATCH($E403&amp;"/"&amp;G$1,Data!$1:$1,0)-1))=TRUE,"",IF(OFFSET(Data!$A$1,MATCH($D403,Data!$CG:$CG,0)-1,MATCH($E403&amp;"/"&amp;G$1,Data!$1:$1,0)-1)=0,"",OFFSET(Data!$A$1,MATCH($D403,Data!$CG:$CG,0)-1,MATCH($E403&amp;"/"&amp;G$1,Data!$1:$1,0)-1)))</f>
        <v/>
      </c>
      <c r="H403" s="256" t="str">
        <f ca="1">IF(ISERROR(OFFSET(Data!$A$1,MATCH($D403,Data!$CG:$CG,0)-1,MATCH($E403&amp;"/"&amp;H$1,Data!$1:$1,0)-1))=TRUE,"",IF(OFFSET(Data!$A$1,MATCH($D403,Data!$CG:$CG,0)-1,MATCH($E403&amp;"/"&amp;H$1,Data!$1:$1,0)-1)=0,"",OFFSET(Data!$A$1,MATCH($D403,Data!$CG:$CG,0)-1,MATCH($E403&amp;"/"&amp;H$1,Data!$1:$1,0)-1)))</f>
        <v/>
      </c>
      <c r="I403" s="256" t="str">
        <f ca="1">IF(ISERROR(OFFSET(Data!$A$1,MATCH($D403,Data!$CG:$CG,0)-1,MATCH($E403&amp;"/"&amp;I$1,Data!$1:$1,0)-1))=TRUE,"",IF(OFFSET(Data!$A$1,MATCH($D403,Data!$CG:$CG,0)-1,MATCH($E403&amp;"/"&amp;I$1,Data!$1:$1,0)-1)=0,"",OFFSET(Data!$A$1,MATCH($D403,Data!$CG:$CG,0)-1,MATCH($E403&amp;"/"&amp;I$1,Data!$1:$1,0)-1)))</f>
        <v/>
      </c>
      <c r="J403" s="256" t="str">
        <f ca="1">IF(ISERROR(OFFSET(Data!$A$1,MATCH($D403,Data!$CG:$CG,0)-1,MATCH($E403&amp;"/"&amp;J$1,Data!$1:$1,0)-1))=TRUE,"",IF(OFFSET(Data!$A$1,MATCH($D403,Data!$CG:$CG,0)-1,MATCH($E403&amp;"/"&amp;J$1,Data!$1:$1,0)-1)=0,"",OFFSET(Data!$A$1,MATCH($D403,Data!$CG:$CG,0)-1,MATCH($E403&amp;"/"&amp;J$1,Data!$1:$1,0)-1)))</f>
        <v/>
      </c>
      <c r="K403" s="256" t="str">
        <f ca="1">IF(ISERROR(OFFSET(Data!$A$1,MATCH($D403,Data!$CG:$CG,0)-1,MATCH($E403&amp;"/"&amp;K$1,Data!$1:$1,0)-1))=TRUE,"",IF(OFFSET(Data!$A$1,MATCH($D403,Data!$CG:$CG,0)-1,MATCH($E403&amp;"/"&amp;K$1,Data!$1:$1,0)-1)=0,"",OFFSET(Data!$A$1,MATCH($D403,Data!$CG:$CG,0)-1,MATCH($E403&amp;"/"&amp;K$1,Data!$1:$1,0)-1)))</f>
        <v/>
      </c>
      <c r="L403" s="256" t="str">
        <f ca="1">IF(ISERROR(OFFSET(Data!$A$1,MATCH($D403,Data!$CG:$CG,0)-1,MATCH($E403&amp;"/"&amp;L$1,Data!$1:$1,0)-1))=TRUE,"",IF(OFFSET(Data!$A$1,MATCH($D403,Data!$CG:$CG,0)-1,MATCH($E403&amp;"/"&amp;L$1,Data!$1:$1,0)-1)=0,"",OFFSET(Data!$A$1,MATCH($D403,Data!$CG:$CG,0)-1,MATCH($E403&amp;"/"&amp;L$1,Data!$1:$1,0)-1)))</f>
        <v/>
      </c>
      <c r="M403" s="256" t="str">
        <f ca="1">IF(ISERROR(OFFSET(Data!$A$1,MATCH($D403,Data!$CG:$CG,0)-1,MATCH($E403&amp;"/"&amp;M$1,Data!$1:$1,0)-1))=TRUE,"",IF(OFFSET(Data!$A$1,MATCH($D403,Data!$CG:$CG,0)-1,MATCH($E403&amp;"/"&amp;M$1,Data!$1:$1,0)-1)=0,"",OFFSET(Data!$A$1,MATCH($D403,Data!$CG:$CG,0)-1,MATCH($E403&amp;"/"&amp;M$1,Data!$1:$1,0)-1)))</f>
        <v/>
      </c>
      <c r="N403" s="256" t="str">
        <f ca="1">IF(ISERROR(OFFSET(Data!$A$1,MATCH($D403,Data!$CG:$CG,0)-1,MATCH($E403&amp;"/"&amp;N$1,Data!$1:$1,0)-1))=TRUE,"",IF(OFFSET(Data!$A$1,MATCH($D403,Data!$CG:$CG,0)-1,MATCH($E403&amp;"/"&amp;N$1,Data!$1:$1,0)-1)=0,"",OFFSET(Data!$A$1,MATCH($D403,Data!$CG:$CG,0)-1,MATCH($E403&amp;"/"&amp;N$1,Data!$1:$1,0)-1)))</f>
        <v/>
      </c>
      <c r="O403" s="256" t="str">
        <f ca="1">IF(ISERROR(OFFSET(Data!$A$1,MATCH($D403,Data!$CG:$CG,0)-1,MATCH($E403&amp;"/"&amp;O$1,Data!$1:$1,0)-1))=TRUE,"",IF(OFFSET(Data!$A$1,MATCH($D403,Data!$CG:$CG,0)-1,MATCH($E403&amp;"/"&amp;O$1,Data!$1:$1,0)-1)=0,"",OFFSET(Data!$A$1,MATCH($D403,Data!$CG:$CG,0)-1,MATCH($E403&amp;"/"&amp;O$1,Data!$1:$1,0)-1)))</f>
        <v/>
      </c>
      <c r="P403" s="256" t="str">
        <f ca="1">IF(ISERROR(OFFSET(Data!$A$1,MATCH($D403,Data!$CG:$CG,0)-1,MATCH($E403&amp;"/"&amp;P$1,Data!$1:$1,0)-1))=TRUE,"",IF(OFFSET(Data!$A$1,MATCH($D403,Data!$CG:$CG,0)-1,MATCH($E403&amp;"/"&amp;P$1,Data!$1:$1,0)-1)=0,"",OFFSET(Data!$A$1,MATCH($D403,Data!$CG:$CG,0)-1,MATCH($E403&amp;"/"&amp;P$1,Data!$1:$1,0)-1)))</f>
        <v/>
      </c>
      <c r="Q403" s="256" t="str">
        <f ca="1">IF(ISERROR(OFFSET(Data!$A$1,MATCH($D403,Data!$CG:$CG,0)-1,MATCH($E403&amp;"/"&amp;Q$1,Data!$1:$1,0)-1))=TRUE,"",IF(OFFSET(Data!$A$1,MATCH($D403,Data!$CG:$CG,0)-1,MATCH($E403&amp;"/"&amp;Q$1,Data!$1:$1,0)-1)=0,"",OFFSET(Data!$A$1,MATCH($D403,Data!$CG:$CG,0)-1,MATCH($E403&amp;"/"&amp;Q$1,Data!$1:$1,0)-1)))</f>
        <v/>
      </c>
      <c r="R403" s="256" t="str">
        <f ca="1">IF(ISERROR(OFFSET(Data!$A$1,MATCH($D403,Data!$CG:$CG,0)-1,MATCH($E403&amp;"/"&amp;R$1,Data!$1:$1,0)-1))=TRUE,"",IF(OFFSET(Data!$A$1,MATCH($D403,Data!$CG:$CG,0)-1,MATCH($E403&amp;"/"&amp;R$1,Data!$1:$1,0)-1)=0,"",OFFSET(Data!$A$1,MATCH($D403,Data!$CG:$CG,0)-1,MATCH($E403&amp;"/"&amp;R$1,Data!$1:$1,0)-1)))</f>
        <v/>
      </c>
      <c r="S403" s="256" t="str">
        <f ca="1">IF(ISERROR(OFFSET(Data!$A$1,MATCH($D403,Data!$CG:$CG,0)-1,MATCH($E403&amp;"/"&amp;S$1,Data!$1:$1,0)-1))=TRUE,"",IF(OFFSET(Data!$A$1,MATCH($D403,Data!$CG:$CG,0)-1,MATCH($E403&amp;"/"&amp;S$1,Data!$1:$1,0)-1)=0,"",OFFSET(Data!$A$1,MATCH($D403,Data!$CG:$CG,0)-1,MATCH($E403&amp;"/"&amp;S$1,Data!$1:$1,0)-1)))</f>
        <v/>
      </c>
      <c r="T403" s="256" t="str">
        <f ca="1">IF(ISERROR(OFFSET(Data!$A$1,MATCH($D403,Data!$CG:$CG,0)-1,MATCH($E403&amp;"/"&amp;T$1,Data!$1:$1,0)-1))=TRUE,"",IF(OFFSET(Data!$A$1,MATCH($D403,Data!$CG:$CG,0)-1,MATCH($E403&amp;"/"&amp;T$1,Data!$1:$1,0)-1)=0,"",OFFSET(Data!$A$1,MATCH($D403,Data!$CG:$CG,0)-1,MATCH($E403&amp;"/"&amp;T$1,Data!$1:$1,0)-1)))</f>
        <v/>
      </c>
      <c r="U403" s="256" t="str">
        <f ca="1">IF(ISERROR(OFFSET(Data!$A$1,MATCH($D403,Data!$CG:$CG,0)-1,MATCH($E403&amp;"/"&amp;U$1,Data!$1:$1,0)-1))=TRUE,"",IF(OFFSET(Data!$A$1,MATCH($D403,Data!$CG:$CG,0)-1,MATCH($E403&amp;"/"&amp;U$1,Data!$1:$1,0)-1)=0,"",OFFSET(Data!$A$1,MATCH($D403,Data!$CG:$CG,0)-1,MATCH($E403&amp;"/"&amp;U$1,Data!$1:$1,0)-1)))</f>
        <v/>
      </c>
      <c r="V403" s="256" t="str">
        <f ca="1">IF(ISERROR(OFFSET(Data!$A$1,MATCH($D403,Data!$CG:$CG,0)-1,MATCH($E403&amp;"/"&amp;V$1,Data!$1:$1,0)-1))=TRUE,"",IF(OFFSET(Data!$A$1,MATCH($D403,Data!$CG:$CG,0)-1,MATCH($E403&amp;"/"&amp;V$1,Data!$1:$1,0)-1)=0,"",OFFSET(Data!$A$1,MATCH($D403,Data!$CG:$CG,0)-1,MATCH($E403&amp;"/"&amp;V$1,Data!$1:$1,0)-1)))</f>
        <v/>
      </c>
      <c r="W403" s="257" t="str">
        <f ca="1">IF(ISERROR(OFFSET(Data!$A$1,MATCH($D403,Data!$CG:$CG,0)-1,MATCH($E403&amp;"/"&amp;W$1,Data!$1:$1,0)-1))=TRUE,"",IF(OFFSET(Data!$A$1,MATCH($D403,Data!$CG:$CG,0)-1,MATCH($E403&amp;"/"&amp;W$1,Data!$1:$1,0)-1)=0,"",OFFSET(Data!$A$1,MATCH($D403,Data!$CG:$CG,0)-1,MATCH($E403&amp;"/"&amp;W$1,Data!$1:$1,0)-1)))</f>
        <v/>
      </c>
      <c r="X403" s="256" t="str">
        <f ca="1">IF(ISERROR(OFFSET(Data!$A$1,MATCH($D403,Data!$CG:$CG,0)-1,MATCH($E403&amp;"/"&amp;X$1,Data!$1:$1,0)-1))=TRUE,"",IF(OFFSET(Data!$A$1,MATCH($D403,Data!$CG:$CG,0)-1,MATCH($E403&amp;"/"&amp;X$1,Data!$1:$1,0)-1)=0,"",OFFSET(Data!$A$1,MATCH($D403,Data!$CG:$CG,0)-1,MATCH($E403&amp;"/"&amp;X$1,Data!$1:$1,0)-1)))</f>
        <v/>
      </c>
      <c r="Y403" s="256" t="str">
        <f ca="1">IF(ISERROR(OFFSET(Data!$A$1,MATCH($D403,Data!$CG:$CG,0)-1,MATCH($E403&amp;"/"&amp;Y$1,Data!$1:$1,0)-1))=TRUE,"",IF(OFFSET(Data!$A$1,MATCH($D403,Data!$CG:$CG,0)-1,MATCH($E403&amp;"/"&amp;Y$1,Data!$1:$1,0)-1)=0,"",OFFSET(Data!$A$1,MATCH($D403,Data!$CG:$CG,0)-1,MATCH($E403&amp;"/"&amp;Y$1,Data!$1:$1,0)-1)))</f>
        <v/>
      </c>
      <c r="Z403" s="256" t="str">
        <f ca="1">IF(ISERROR(OFFSET(Data!$A$1,MATCH($D403,Data!$CG:$CG,0)-1,MATCH($E403&amp;"/"&amp;Z$1,Data!$1:$1,0)-1))=TRUE,"",IF(OFFSET(Data!$A$1,MATCH($D403,Data!$CG:$CG,0)-1,MATCH($E403&amp;"/"&amp;Z$1,Data!$1:$1,0)-1)=0,"",OFFSET(Data!$A$1,MATCH($D403,Data!$CG:$CG,0)-1,MATCH($E403&amp;"/"&amp;Z$1,Data!$1:$1,0)-1)))</f>
        <v/>
      </c>
      <c r="AA403" s="256" t="str">
        <f ca="1">IF(ISERROR(OFFSET(Data!$A$1,MATCH($D403,Data!$CG:$CG,0)-1,MATCH($E403&amp;"/"&amp;AA$1,Data!$1:$1,0)-1))=TRUE,"",IF(OFFSET(Data!$A$1,MATCH($D403,Data!$CG:$CG,0)-1,MATCH($E403&amp;"/"&amp;AA$1,Data!$1:$1,0)-1)=0,"",OFFSET(Data!$A$1,MATCH($D403,Data!$CG:$CG,0)-1,MATCH($E403&amp;"/"&amp;AA$1,Data!$1:$1,0)-1)))</f>
        <v/>
      </c>
      <c r="AB403" s="256" t="str">
        <f ca="1">IF(ISERROR(OFFSET(Data!$A$1,MATCH($D403,Data!$CG:$CG,0)-1,MATCH($E403&amp;"/"&amp;AB$1,Data!$1:$1,0)-1))=TRUE,"",IF(OFFSET(Data!$A$1,MATCH($D403,Data!$CG:$CG,0)-1,MATCH($E403&amp;"/"&amp;AB$1,Data!$1:$1,0)-1)=0,"",OFFSET(Data!$A$1,MATCH($D403,Data!$CG:$CG,0)-1,MATCH($E403&amp;"/"&amp;AB$1,Data!$1:$1,0)-1)))</f>
        <v/>
      </c>
      <c r="AC403" s="256" t="str">
        <f ca="1">IF(ISERROR(OFFSET(Data!$A$1,MATCH($D403,Data!$CG:$CG,0)-1,MATCH($E403&amp;"/"&amp;AC$1,Data!$1:$1,0)-1))=TRUE,"",IF(OFFSET(Data!$A$1,MATCH($D403,Data!$CG:$CG,0)-1,MATCH($E403&amp;"/"&amp;AC$1,Data!$1:$1,0)-1)=0,"",OFFSET(Data!$A$1,MATCH($D403,Data!$CG:$CG,0)-1,MATCH($E403&amp;"/"&amp;AC$1,Data!$1:$1,0)-1)))</f>
        <v/>
      </c>
      <c r="AD403" s="256" t="str">
        <f ca="1">IF(ISERROR(OFFSET(Data!$A$1,MATCH($D403,Data!$CG:$CG,0)-1,MATCH($E403&amp;"/"&amp;AD$1,Data!$1:$1,0)-1))=TRUE,"",IF(OFFSET(Data!$A$1,MATCH($D403,Data!$CG:$CG,0)-1,MATCH($E403&amp;"/"&amp;AD$1,Data!$1:$1,0)-1)=0,"",OFFSET(Data!$A$1,MATCH($D403,Data!$CG:$CG,0)-1,MATCH($E403&amp;"/"&amp;AD$1,Data!$1:$1,0)-1)))</f>
        <v/>
      </c>
      <c r="AE403" s="256" t="str">
        <f ca="1">IF(ISERROR(OFFSET(Data!$A$1,MATCH($D403,Data!$CG:$CG,0)-1,MATCH($E403&amp;"/"&amp;AE$1,Data!$1:$1,0)-1))=TRUE,"",IF(OFFSET(Data!$A$1,MATCH($D403,Data!$CG:$CG,0)-1,MATCH($E403&amp;"/"&amp;AE$1,Data!$1:$1,0)-1)=0,"",OFFSET(Data!$A$1,MATCH($D403,Data!$CG:$CG,0)-1,MATCH($E403&amp;"/"&amp;AE$1,Data!$1:$1,0)-1)))</f>
        <v/>
      </c>
      <c r="AF403" s="258" t="str">
        <f ca="1">IF(ISERROR(OFFSET(Data!$A$1,MATCH($D403,Data!$CG:$CG,0)-1,MATCH($E403&amp;"/"&amp;AF$1,Data!$1:$1,0)-1))=TRUE,"",IF(OFFSET(Data!$A$1,MATCH($D403,Data!$CG:$CG,0)-1,MATCH($E403&amp;"/"&amp;AF$1,Data!$1:$1,0)-1)=0,"",OFFSET(Data!$A$1,MATCH($D403,Data!$CG:$CG,0)-1,MATCH($E403&amp;"/"&amp;AF$1,Data!$1:$1,0)-1)))</f>
        <v/>
      </c>
      <c r="AG403" s="197">
        <f t="shared" ca="1" si="10"/>
        <v>0</v>
      </c>
      <c r="AH403" s="209">
        <f ca="1">SUM(AG399:AG403)</f>
        <v>0</v>
      </c>
    </row>
    <row r="404" spans="1:34" ht="15" hidden="1" customHeight="1" x14ac:dyDescent="0.25">
      <c r="A404" s="445">
        <v>80</v>
      </c>
      <c r="B404" s="468" t="e">
        <f>INDEX(Data!CI:CI,MATCH("M"&amp;A404,Data!A:A,0))</f>
        <v>#N/A</v>
      </c>
      <c r="C404" s="471" t="e">
        <f>INDEX(Data!CG:CG,MATCH("M"&amp;A404,Data!A:A,0))</f>
        <v>#N/A</v>
      </c>
      <c r="D404" s="48" t="e">
        <f>IF(C404&lt;&gt;"",C404,#REF!)</f>
        <v>#N/A</v>
      </c>
      <c r="E404" s="49" t="s">
        <v>21</v>
      </c>
      <c r="F404" s="271" t="str">
        <f ca="1">IF(ISERROR(OFFSET(Data!$A$1,MATCH($D404,Data!$CG:$CG,0)-1,MATCH($E404&amp;"/"&amp;F$1,Data!$1:$1,0)-1))=TRUE,"",IF(OFFSET(Data!$A$1,MATCH($D404,Data!$CG:$CG,0)-1,MATCH($E404&amp;"/"&amp;F$1,Data!$1:$1,0)-1)=0,"",OFFSET(Data!$A$1,MATCH($D404,Data!$CG:$CG,0)-1,MATCH($E404&amp;"/"&amp;F$1,Data!$1:$1,0)-1)))</f>
        <v/>
      </c>
      <c r="G404" s="250" t="str">
        <f ca="1">IF(ISERROR(OFFSET(Data!$A$1,MATCH($D404,Data!$CG:$CG,0)-1,MATCH($E404&amp;"/"&amp;G$1,Data!$1:$1,0)-1))=TRUE,"",IF(OFFSET(Data!$A$1,MATCH($D404,Data!$CG:$CG,0)-1,MATCH($E404&amp;"/"&amp;G$1,Data!$1:$1,0)-1)=0,"",OFFSET(Data!$A$1,MATCH($D404,Data!$CG:$CG,0)-1,MATCH($E404&amp;"/"&amp;G$1,Data!$1:$1,0)-1)))</f>
        <v/>
      </c>
      <c r="H404" s="250" t="str">
        <f ca="1">IF(ISERROR(OFFSET(Data!$A$1,MATCH($D404,Data!$CG:$CG,0)-1,MATCH($E404&amp;"/"&amp;H$1,Data!$1:$1,0)-1))=TRUE,"",IF(OFFSET(Data!$A$1,MATCH($D404,Data!$CG:$CG,0)-1,MATCH($E404&amp;"/"&amp;H$1,Data!$1:$1,0)-1)=0,"",OFFSET(Data!$A$1,MATCH($D404,Data!$CG:$CG,0)-1,MATCH($E404&amp;"/"&amp;H$1,Data!$1:$1,0)-1)))</f>
        <v/>
      </c>
      <c r="I404" s="250" t="str">
        <f ca="1">IF(ISERROR(OFFSET(Data!$A$1,MATCH($D404,Data!$CG:$CG,0)-1,MATCH($E404&amp;"/"&amp;I$1,Data!$1:$1,0)-1))=TRUE,"",IF(OFFSET(Data!$A$1,MATCH($D404,Data!$CG:$CG,0)-1,MATCH($E404&amp;"/"&amp;I$1,Data!$1:$1,0)-1)=0,"",OFFSET(Data!$A$1,MATCH($D404,Data!$CG:$CG,0)-1,MATCH($E404&amp;"/"&amp;I$1,Data!$1:$1,0)-1)))</f>
        <v/>
      </c>
      <c r="J404" s="250" t="str">
        <f ca="1">IF(ISERROR(OFFSET(Data!$A$1,MATCH($D404,Data!$CG:$CG,0)-1,MATCH($E404&amp;"/"&amp;J$1,Data!$1:$1,0)-1))=TRUE,"",IF(OFFSET(Data!$A$1,MATCH($D404,Data!$CG:$CG,0)-1,MATCH($E404&amp;"/"&amp;J$1,Data!$1:$1,0)-1)=0,"",OFFSET(Data!$A$1,MATCH($D404,Data!$CG:$CG,0)-1,MATCH($E404&amp;"/"&amp;J$1,Data!$1:$1,0)-1)))</f>
        <v/>
      </c>
      <c r="K404" s="250" t="str">
        <f ca="1">IF(ISERROR(OFFSET(Data!$A$1,MATCH($D404,Data!$CG:$CG,0)-1,MATCH($E404&amp;"/"&amp;K$1,Data!$1:$1,0)-1))=TRUE,"",IF(OFFSET(Data!$A$1,MATCH($D404,Data!$CG:$CG,0)-1,MATCH($E404&amp;"/"&amp;K$1,Data!$1:$1,0)-1)=0,"",OFFSET(Data!$A$1,MATCH($D404,Data!$CG:$CG,0)-1,MATCH($E404&amp;"/"&amp;K$1,Data!$1:$1,0)-1)))</f>
        <v/>
      </c>
      <c r="L404" s="250" t="str">
        <f ca="1">IF(ISERROR(OFFSET(Data!$A$1,MATCH($D404,Data!$CG:$CG,0)-1,MATCH($E404&amp;"/"&amp;L$1,Data!$1:$1,0)-1))=TRUE,"",IF(OFFSET(Data!$A$1,MATCH($D404,Data!$CG:$CG,0)-1,MATCH($E404&amp;"/"&amp;L$1,Data!$1:$1,0)-1)=0,"",OFFSET(Data!$A$1,MATCH($D404,Data!$CG:$CG,0)-1,MATCH($E404&amp;"/"&amp;L$1,Data!$1:$1,0)-1)))</f>
        <v/>
      </c>
      <c r="M404" s="250" t="str">
        <f ca="1">IF(ISERROR(OFFSET(Data!$A$1,MATCH($D404,Data!$CG:$CG,0)-1,MATCH($E404&amp;"/"&amp;M$1,Data!$1:$1,0)-1))=TRUE,"",IF(OFFSET(Data!$A$1,MATCH($D404,Data!$CG:$CG,0)-1,MATCH($E404&amp;"/"&amp;M$1,Data!$1:$1,0)-1)=0,"",OFFSET(Data!$A$1,MATCH($D404,Data!$CG:$CG,0)-1,MATCH($E404&amp;"/"&amp;M$1,Data!$1:$1,0)-1)))</f>
        <v/>
      </c>
      <c r="N404" s="250" t="str">
        <f ca="1">IF(ISERROR(OFFSET(Data!$A$1,MATCH($D404,Data!$CG:$CG,0)-1,MATCH($E404&amp;"/"&amp;N$1,Data!$1:$1,0)-1))=TRUE,"",IF(OFFSET(Data!$A$1,MATCH($D404,Data!$CG:$CG,0)-1,MATCH($E404&amp;"/"&amp;N$1,Data!$1:$1,0)-1)=0,"",OFFSET(Data!$A$1,MATCH($D404,Data!$CG:$CG,0)-1,MATCH($E404&amp;"/"&amp;N$1,Data!$1:$1,0)-1)))</f>
        <v/>
      </c>
      <c r="O404" s="250" t="str">
        <f ca="1">IF(ISERROR(OFFSET(Data!$A$1,MATCH($D404,Data!$CG:$CG,0)-1,MATCH($E404&amp;"/"&amp;O$1,Data!$1:$1,0)-1))=TRUE,"",IF(OFFSET(Data!$A$1,MATCH($D404,Data!$CG:$CG,0)-1,MATCH($E404&amp;"/"&amp;O$1,Data!$1:$1,0)-1)=0,"",OFFSET(Data!$A$1,MATCH($D404,Data!$CG:$CG,0)-1,MATCH($E404&amp;"/"&amp;O$1,Data!$1:$1,0)-1)))</f>
        <v/>
      </c>
      <c r="P404" s="250" t="str">
        <f ca="1">IF(ISERROR(OFFSET(Data!$A$1,MATCH($D404,Data!$CG:$CG,0)-1,MATCH($E404&amp;"/"&amp;P$1,Data!$1:$1,0)-1))=TRUE,"",IF(OFFSET(Data!$A$1,MATCH($D404,Data!$CG:$CG,0)-1,MATCH($E404&amp;"/"&amp;P$1,Data!$1:$1,0)-1)=0,"",OFFSET(Data!$A$1,MATCH($D404,Data!$CG:$CG,0)-1,MATCH($E404&amp;"/"&amp;P$1,Data!$1:$1,0)-1)))</f>
        <v/>
      </c>
      <c r="Q404" s="250" t="str">
        <f ca="1">IF(ISERROR(OFFSET(Data!$A$1,MATCH($D404,Data!$CG:$CG,0)-1,MATCH($E404&amp;"/"&amp;Q$1,Data!$1:$1,0)-1))=TRUE,"",IF(OFFSET(Data!$A$1,MATCH($D404,Data!$CG:$CG,0)-1,MATCH($E404&amp;"/"&amp;Q$1,Data!$1:$1,0)-1)=0,"",OFFSET(Data!$A$1,MATCH($D404,Data!$CG:$CG,0)-1,MATCH($E404&amp;"/"&amp;Q$1,Data!$1:$1,0)-1)))</f>
        <v/>
      </c>
      <c r="R404" s="250" t="str">
        <f ca="1">IF(ISERROR(OFFSET(Data!$A$1,MATCH($D404,Data!$CG:$CG,0)-1,MATCH($E404&amp;"/"&amp;R$1,Data!$1:$1,0)-1))=TRUE,"",IF(OFFSET(Data!$A$1,MATCH($D404,Data!$CG:$CG,0)-1,MATCH($E404&amp;"/"&amp;R$1,Data!$1:$1,0)-1)=0,"",OFFSET(Data!$A$1,MATCH($D404,Data!$CG:$CG,0)-1,MATCH($E404&amp;"/"&amp;R$1,Data!$1:$1,0)-1)))</f>
        <v/>
      </c>
      <c r="S404" s="250" t="str">
        <f ca="1">IF(ISERROR(OFFSET(Data!$A$1,MATCH($D404,Data!$CG:$CG,0)-1,MATCH($E404&amp;"/"&amp;S$1,Data!$1:$1,0)-1))=TRUE,"",IF(OFFSET(Data!$A$1,MATCH($D404,Data!$CG:$CG,0)-1,MATCH($E404&amp;"/"&amp;S$1,Data!$1:$1,0)-1)=0,"",OFFSET(Data!$A$1,MATCH($D404,Data!$CG:$CG,0)-1,MATCH($E404&amp;"/"&amp;S$1,Data!$1:$1,0)-1)))</f>
        <v/>
      </c>
      <c r="T404" s="250" t="str">
        <f ca="1">IF(ISERROR(OFFSET(Data!$A$1,MATCH($D404,Data!$CG:$CG,0)-1,MATCH($E404&amp;"/"&amp;T$1,Data!$1:$1,0)-1))=TRUE,"",IF(OFFSET(Data!$A$1,MATCH($D404,Data!$CG:$CG,0)-1,MATCH($E404&amp;"/"&amp;T$1,Data!$1:$1,0)-1)=0,"",OFFSET(Data!$A$1,MATCH($D404,Data!$CG:$CG,0)-1,MATCH($E404&amp;"/"&amp;T$1,Data!$1:$1,0)-1)))</f>
        <v/>
      </c>
      <c r="U404" s="250" t="str">
        <f ca="1">IF(ISERROR(OFFSET(Data!$A$1,MATCH($D404,Data!$CG:$CG,0)-1,MATCH($E404&amp;"/"&amp;U$1,Data!$1:$1,0)-1))=TRUE,"",IF(OFFSET(Data!$A$1,MATCH($D404,Data!$CG:$CG,0)-1,MATCH($E404&amp;"/"&amp;U$1,Data!$1:$1,0)-1)=0,"",OFFSET(Data!$A$1,MATCH($D404,Data!$CG:$CG,0)-1,MATCH($E404&amp;"/"&amp;U$1,Data!$1:$1,0)-1)))</f>
        <v/>
      </c>
      <c r="V404" s="250" t="str">
        <f ca="1">IF(ISERROR(OFFSET(Data!$A$1,MATCH($D404,Data!$CG:$CG,0)-1,MATCH($E404&amp;"/"&amp;V$1,Data!$1:$1,0)-1))=TRUE,"",IF(OFFSET(Data!$A$1,MATCH($D404,Data!$CG:$CG,0)-1,MATCH($E404&amp;"/"&amp;V$1,Data!$1:$1,0)-1)=0,"",OFFSET(Data!$A$1,MATCH($D404,Data!$CG:$CG,0)-1,MATCH($E404&amp;"/"&amp;V$1,Data!$1:$1,0)-1)))</f>
        <v/>
      </c>
      <c r="W404" s="272" t="str">
        <f ca="1">IF(ISERROR(OFFSET(Data!$A$1,MATCH($D404,Data!$CG:$CG,0)-1,MATCH($E404&amp;"/"&amp;W$1,Data!$1:$1,0)-1))=TRUE,"",IF(OFFSET(Data!$A$1,MATCH($D404,Data!$CG:$CG,0)-1,MATCH($E404&amp;"/"&amp;W$1,Data!$1:$1,0)-1)=0,"",OFFSET(Data!$A$1,MATCH($D404,Data!$CG:$CG,0)-1,MATCH($E404&amp;"/"&amp;W$1,Data!$1:$1,0)-1)))</f>
        <v/>
      </c>
      <c r="X404" s="250" t="str">
        <f ca="1">IF(ISERROR(OFFSET(Data!$A$1,MATCH($D404,Data!$CG:$CG,0)-1,MATCH($E404&amp;"/"&amp;X$1,Data!$1:$1,0)-1))=TRUE,"",IF(OFFSET(Data!$A$1,MATCH($D404,Data!$CG:$CG,0)-1,MATCH($E404&amp;"/"&amp;X$1,Data!$1:$1,0)-1)=0,"",OFFSET(Data!$A$1,MATCH($D404,Data!$CG:$CG,0)-1,MATCH($E404&amp;"/"&amp;X$1,Data!$1:$1,0)-1)))</f>
        <v/>
      </c>
      <c r="Y404" s="250" t="str">
        <f ca="1">IF(ISERROR(OFFSET(Data!$A$1,MATCH($D404,Data!$CG:$CG,0)-1,MATCH($E404&amp;"/"&amp;Y$1,Data!$1:$1,0)-1))=TRUE,"",IF(OFFSET(Data!$A$1,MATCH($D404,Data!$CG:$CG,0)-1,MATCH($E404&amp;"/"&amp;Y$1,Data!$1:$1,0)-1)=0,"",OFFSET(Data!$A$1,MATCH($D404,Data!$CG:$CG,0)-1,MATCH($E404&amp;"/"&amp;Y$1,Data!$1:$1,0)-1)))</f>
        <v/>
      </c>
      <c r="Z404" s="250" t="str">
        <f ca="1">IF(ISERROR(OFFSET(Data!$A$1,MATCH($D404,Data!$CG:$CG,0)-1,MATCH($E404&amp;"/"&amp;Z$1,Data!$1:$1,0)-1))=TRUE,"",IF(OFFSET(Data!$A$1,MATCH($D404,Data!$CG:$CG,0)-1,MATCH($E404&amp;"/"&amp;Z$1,Data!$1:$1,0)-1)=0,"",OFFSET(Data!$A$1,MATCH($D404,Data!$CG:$CG,0)-1,MATCH($E404&amp;"/"&amp;Z$1,Data!$1:$1,0)-1)))</f>
        <v/>
      </c>
      <c r="AA404" s="250" t="str">
        <f ca="1">IF(ISERROR(OFFSET(Data!$A$1,MATCH($D404,Data!$CG:$CG,0)-1,MATCH($E404&amp;"/"&amp;AA$1,Data!$1:$1,0)-1))=TRUE,"",IF(OFFSET(Data!$A$1,MATCH($D404,Data!$CG:$CG,0)-1,MATCH($E404&amp;"/"&amp;AA$1,Data!$1:$1,0)-1)=0,"",OFFSET(Data!$A$1,MATCH($D404,Data!$CG:$CG,0)-1,MATCH($E404&amp;"/"&amp;AA$1,Data!$1:$1,0)-1)))</f>
        <v/>
      </c>
      <c r="AB404" s="250" t="str">
        <f ca="1">IF(ISERROR(OFFSET(Data!$A$1,MATCH($D404,Data!$CG:$CG,0)-1,MATCH($E404&amp;"/"&amp;AB$1,Data!$1:$1,0)-1))=TRUE,"",IF(OFFSET(Data!$A$1,MATCH($D404,Data!$CG:$CG,0)-1,MATCH($E404&amp;"/"&amp;AB$1,Data!$1:$1,0)-1)=0,"",OFFSET(Data!$A$1,MATCH($D404,Data!$CG:$CG,0)-1,MATCH($E404&amp;"/"&amp;AB$1,Data!$1:$1,0)-1)))</f>
        <v/>
      </c>
      <c r="AC404" s="250" t="str">
        <f ca="1">IF(ISERROR(OFFSET(Data!$A$1,MATCH($D404,Data!$CG:$CG,0)-1,MATCH($E404&amp;"/"&amp;AC$1,Data!$1:$1,0)-1))=TRUE,"",IF(OFFSET(Data!$A$1,MATCH($D404,Data!$CG:$CG,0)-1,MATCH($E404&amp;"/"&amp;AC$1,Data!$1:$1,0)-1)=0,"",OFFSET(Data!$A$1,MATCH($D404,Data!$CG:$CG,0)-1,MATCH($E404&amp;"/"&amp;AC$1,Data!$1:$1,0)-1)))</f>
        <v/>
      </c>
      <c r="AD404" s="250" t="str">
        <f ca="1">IF(ISERROR(OFFSET(Data!$A$1,MATCH($D404,Data!$CG:$CG,0)-1,MATCH($E404&amp;"/"&amp;AD$1,Data!$1:$1,0)-1))=TRUE,"",IF(OFFSET(Data!$A$1,MATCH($D404,Data!$CG:$CG,0)-1,MATCH($E404&amp;"/"&amp;AD$1,Data!$1:$1,0)-1)=0,"",OFFSET(Data!$A$1,MATCH($D404,Data!$CG:$CG,0)-1,MATCH($E404&amp;"/"&amp;AD$1,Data!$1:$1,0)-1)))</f>
        <v/>
      </c>
      <c r="AE404" s="250" t="str">
        <f ca="1">IF(ISERROR(OFFSET(Data!$A$1,MATCH($D404,Data!$CG:$CG,0)-1,MATCH($E404&amp;"/"&amp;AE$1,Data!$1:$1,0)-1))=TRUE,"",IF(OFFSET(Data!$A$1,MATCH($D404,Data!$CG:$CG,0)-1,MATCH($E404&amp;"/"&amp;AE$1,Data!$1:$1,0)-1)=0,"",OFFSET(Data!$A$1,MATCH($D404,Data!$CG:$CG,0)-1,MATCH($E404&amp;"/"&amp;AE$1,Data!$1:$1,0)-1)))</f>
        <v/>
      </c>
      <c r="AF404" s="251" t="str">
        <f ca="1">IF(ISERROR(OFFSET(Data!$A$1,MATCH($D404,Data!$CG:$CG,0)-1,MATCH($E404&amp;"/"&amp;AF$1,Data!$1:$1,0)-1))=TRUE,"",IF(OFFSET(Data!$A$1,MATCH($D404,Data!$CG:$CG,0)-1,MATCH($E404&amp;"/"&amp;AF$1,Data!$1:$1,0)-1)=0,"",OFFSET(Data!$A$1,MATCH($D404,Data!$CG:$CG,0)-1,MATCH($E404&amp;"/"&amp;AF$1,Data!$1:$1,0)-1)))</f>
        <v/>
      </c>
      <c r="AG404" s="206">
        <f t="shared" ca="1" si="10"/>
        <v>0</v>
      </c>
      <c r="AH404" s="207">
        <f ca="1">AG404</f>
        <v>0</v>
      </c>
    </row>
    <row r="405" spans="1:34" ht="15" hidden="1" customHeight="1" thickBot="1" x14ac:dyDescent="0.3">
      <c r="A405" s="446"/>
      <c r="B405" s="469"/>
      <c r="C405" s="472"/>
      <c r="D405" s="50" t="e">
        <f>IF(C405&lt;&gt;"",C405,D404)</f>
        <v>#N/A</v>
      </c>
      <c r="E405" s="51" t="s">
        <v>22</v>
      </c>
      <c r="F405" s="254" t="str">
        <f ca="1">IF(ISERROR(OFFSET(Data!$A$1,MATCH($D405,Data!$CG:$CG,0)-1,MATCH($E405&amp;"/"&amp;F$1,Data!$1:$1,0)-1))=TRUE,"",IF(OFFSET(Data!$A$1,MATCH($D405,Data!$CG:$CG,0)-1,MATCH($E405&amp;"/"&amp;F$1,Data!$1:$1,0)-1)=0,"",OFFSET(Data!$A$1,MATCH($D405,Data!$CG:$CG,0)-1,MATCH($E405&amp;"/"&amp;F$1,Data!$1:$1,0)-1)))</f>
        <v/>
      </c>
      <c r="G405" s="252" t="str">
        <f ca="1">IF(ISERROR(OFFSET(Data!$A$1,MATCH($D405,Data!$CG:$CG,0)-1,MATCH($E405&amp;"/"&amp;G$1,Data!$1:$1,0)-1))=TRUE,"",IF(OFFSET(Data!$A$1,MATCH($D405,Data!$CG:$CG,0)-1,MATCH($E405&amp;"/"&amp;G$1,Data!$1:$1,0)-1)=0,"",OFFSET(Data!$A$1,MATCH($D405,Data!$CG:$CG,0)-1,MATCH($E405&amp;"/"&amp;G$1,Data!$1:$1,0)-1)))</f>
        <v/>
      </c>
      <c r="H405" s="252" t="str">
        <f ca="1">IF(ISERROR(OFFSET(Data!$A$1,MATCH($D405,Data!$CG:$CG,0)-1,MATCH($E405&amp;"/"&amp;H$1,Data!$1:$1,0)-1))=TRUE,"",IF(OFFSET(Data!$A$1,MATCH($D405,Data!$CG:$CG,0)-1,MATCH($E405&amp;"/"&amp;H$1,Data!$1:$1,0)-1)=0,"",OFFSET(Data!$A$1,MATCH($D405,Data!$CG:$CG,0)-1,MATCH($E405&amp;"/"&amp;H$1,Data!$1:$1,0)-1)))</f>
        <v/>
      </c>
      <c r="I405" s="252" t="str">
        <f ca="1">IF(ISERROR(OFFSET(Data!$A$1,MATCH($D405,Data!$CG:$CG,0)-1,MATCH($E405&amp;"/"&amp;I$1,Data!$1:$1,0)-1))=TRUE,"",IF(OFFSET(Data!$A$1,MATCH($D405,Data!$CG:$CG,0)-1,MATCH($E405&amp;"/"&amp;I$1,Data!$1:$1,0)-1)=0,"",OFFSET(Data!$A$1,MATCH($D405,Data!$CG:$CG,0)-1,MATCH($E405&amp;"/"&amp;I$1,Data!$1:$1,0)-1)))</f>
        <v/>
      </c>
      <c r="J405" s="252" t="str">
        <f ca="1">IF(ISERROR(OFFSET(Data!$A$1,MATCH($D405,Data!$CG:$CG,0)-1,MATCH($E405&amp;"/"&amp;J$1,Data!$1:$1,0)-1))=TRUE,"",IF(OFFSET(Data!$A$1,MATCH($D405,Data!$CG:$CG,0)-1,MATCH($E405&amp;"/"&amp;J$1,Data!$1:$1,0)-1)=0,"",OFFSET(Data!$A$1,MATCH($D405,Data!$CG:$CG,0)-1,MATCH($E405&amp;"/"&amp;J$1,Data!$1:$1,0)-1)))</f>
        <v/>
      </c>
      <c r="K405" s="252" t="str">
        <f ca="1">IF(ISERROR(OFFSET(Data!$A$1,MATCH($D405,Data!$CG:$CG,0)-1,MATCH($E405&amp;"/"&amp;K$1,Data!$1:$1,0)-1))=TRUE,"",IF(OFFSET(Data!$A$1,MATCH($D405,Data!$CG:$CG,0)-1,MATCH($E405&amp;"/"&amp;K$1,Data!$1:$1,0)-1)=0,"",OFFSET(Data!$A$1,MATCH($D405,Data!$CG:$CG,0)-1,MATCH($E405&amp;"/"&amp;K$1,Data!$1:$1,0)-1)))</f>
        <v/>
      </c>
      <c r="L405" s="252" t="str">
        <f ca="1">IF(ISERROR(OFFSET(Data!$A$1,MATCH($D405,Data!$CG:$CG,0)-1,MATCH($E405&amp;"/"&amp;L$1,Data!$1:$1,0)-1))=TRUE,"",IF(OFFSET(Data!$A$1,MATCH($D405,Data!$CG:$CG,0)-1,MATCH($E405&amp;"/"&amp;L$1,Data!$1:$1,0)-1)=0,"",OFFSET(Data!$A$1,MATCH($D405,Data!$CG:$CG,0)-1,MATCH($E405&amp;"/"&amp;L$1,Data!$1:$1,0)-1)))</f>
        <v/>
      </c>
      <c r="M405" s="252" t="str">
        <f ca="1">IF(ISERROR(OFFSET(Data!$A$1,MATCH($D405,Data!$CG:$CG,0)-1,MATCH($E405&amp;"/"&amp;M$1,Data!$1:$1,0)-1))=TRUE,"",IF(OFFSET(Data!$A$1,MATCH($D405,Data!$CG:$CG,0)-1,MATCH($E405&amp;"/"&amp;M$1,Data!$1:$1,0)-1)=0,"",OFFSET(Data!$A$1,MATCH($D405,Data!$CG:$CG,0)-1,MATCH($E405&amp;"/"&amp;M$1,Data!$1:$1,0)-1)))</f>
        <v/>
      </c>
      <c r="N405" s="252" t="str">
        <f ca="1">IF(ISERROR(OFFSET(Data!$A$1,MATCH($D405,Data!$CG:$CG,0)-1,MATCH($E405&amp;"/"&amp;N$1,Data!$1:$1,0)-1))=TRUE,"",IF(OFFSET(Data!$A$1,MATCH($D405,Data!$CG:$CG,0)-1,MATCH($E405&amp;"/"&amp;N$1,Data!$1:$1,0)-1)=0,"",OFFSET(Data!$A$1,MATCH($D405,Data!$CG:$CG,0)-1,MATCH($E405&amp;"/"&amp;N$1,Data!$1:$1,0)-1)))</f>
        <v/>
      </c>
      <c r="O405" s="252" t="str">
        <f ca="1">IF(ISERROR(OFFSET(Data!$A$1,MATCH($D405,Data!$CG:$CG,0)-1,MATCH($E405&amp;"/"&amp;O$1,Data!$1:$1,0)-1))=TRUE,"",IF(OFFSET(Data!$A$1,MATCH($D405,Data!$CG:$CG,0)-1,MATCH($E405&amp;"/"&amp;O$1,Data!$1:$1,0)-1)=0,"",OFFSET(Data!$A$1,MATCH($D405,Data!$CG:$CG,0)-1,MATCH($E405&amp;"/"&amp;O$1,Data!$1:$1,0)-1)))</f>
        <v/>
      </c>
      <c r="P405" s="252" t="str">
        <f ca="1">IF(ISERROR(OFFSET(Data!$A$1,MATCH($D405,Data!$CG:$CG,0)-1,MATCH($E405&amp;"/"&amp;P$1,Data!$1:$1,0)-1))=TRUE,"",IF(OFFSET(Data!$A$1,MATCH($D405,Data!$CG:$CG,0)-1,MATCH($E405&amp;"/"&amp;P$1,Data!$1:$1,0)-1)=0,"",OFFSET(Data!$A$1,MATCH($D405,Data!$CG:$CG,0)-1,MATCH($E405&amp;"/"&amp;P$1,Data!$1:$1,0)-1)))</f>
        <v/>
      </c>
      <c r="Q405" s="252" t="str">
        <f ca="1">IF(ISERROR(OFFSET(Data!$A$1,MATCH($D405,Data!$CG:$CG,0)-1,MATCH($E405&amp;"/"&amp;Q$1,Data!$1:$1,0)-1))=TRUE,"",IF(OFFSET(Data!$A$1,MATCH($D405,Data!$CG:$CG,0)-1,MATCH($E405&amp;"/"&amp;Q$1,Data!$1:$1,0)-1)=0,"",OFFSET(Data!$A$1,MATCH($D405,Data!$CG:$CG,0)-1,MATCH($E405&amp;"/"&amp;Q$1,Data!$1:$1,0)-1)))</f>
        <v/>
      </c>
      <c r="R405" s="252" t="str">
        <f ca="1">IF(ISERROR(OFFSET(Data!$A$1,MATCH($D405,Data!$CG:$CG,0)-1,MATCH($E405&amp;"/"&amp;R$1,Data!$1:$1,0)-1))=TRUE,"",IF(OFFSET(Data!$A$1,MATCH($D405,Data!$CG:$CG,0)-1,MATCH($E405&amp;"/"&amp;R$1,Data!$1:$1,0)-1)=0,"",OFFSET(Data!$A$1,MATCH($D405,Data!$CG:$CG,0)-1,MATCH($E405&amp;"/"&amp;R$1,Data!$1:$1,0)-1)))</f>
        <v/>
      </c>
      <c r="S405" s="252" t="str">
        <f ca="1">IF(ISERROR(OFFSET(Data!$A$1,MATCH($D405,Data!$CG:$CG,0)-1,MATCH($E405&amp;"/"&amp;S$1,Data!$1:$1,0)-1))=TRUE,"",IF(OFFSET(Data!$A$1,MATCH($D405,Data!$CG:$CG,0)-1,MATCH($E405&amp;"/"&amp;S$1,Data!$1:$1,0)-1)=0,"",OFFSET(Data!$A$1,MATCH($D405,Data!$CG:$CG,0)-1,MATCH($E405&amp;"/"&amp;S$1,Data!$1:$1,0)-1)))</f>
        <v/>
      </c>
      <c r="T405" s="252" t="str">
        <f ca="1">IF(ISERROR(OFFSET(Data!$A$1,MATCH($D405,Data!$CG:$CG,0)-1,MATCH($E405&amp;"/"&amp;T$1,Data!$1:$1,0)-1))=TRUE,"",IF(OFFSET(Data!$A$1,MATCH($D405,Data!$CG:$CG,0)-1,MATCH($E405&amp;"/"&amp;T$1,Data!$1:$1,0)-1)=0,"",OFFSET(Data!$A$1,MATCH($D405,Data!$CG:$CG,0)-1,MATCH($E405&amp;"/"&amp;T$1,Data!$1:$1,0)-1)))</f>
        <v/>
      </c>
      <c r="U405" s="252" t="str">
        <f ca="1">IF(ISERROR(OFFSET(Data!$A$1,MATCH($D405,Data!$CG:$CG,0)-1,MATCH($E405&amp;"/"&amp;U$1,Data!$1:$1,0)-1))=TRUE,"",IF(OFFSET(Data!$A$1,MATCH($D405,Data!$CG:$CG,0)-1,MATCH($E405&amp;"/"&amp;U$1,Data!$1:$1,0)-1)=0,"",OFFSET(Data!$A$1,MATCH($D405,Data!$CG:$CG,0)-1,MATCH($E405&amp;"/"&amp;U$1,Data!$1:$1,0)-1)))</f>
        <v/>
      </c>
      <c r="V405" s="252" t="str">
        <f ca="1">IF(ISERROR(OFFSET(Data!$A$1,MATCH($D405,Data!$CG:$CG,0)-1,MATCH($E405&amp;"/"&amp;V$1,Data!$1:$1,0)-1))=TRUE,"",IF(OFFSET(Data!$A$1,MATCH($D405,Data!$CG:$CG,0)-1,MATCH($E405&amp;"/"&amp;V$1,Data!$1:$1,0)-1)=0,"",OFFSET(Data!$A$1,MATCH($D405,Data!$CG:$CG,0)-1,MATCH($E405&amp;"/"&amp;V$1,Data!$1:$1,0)-1)))</f>
        <v/>
      </c>
      <c r="W405" s="269" t="str">
        <f ca="1">IF(ISERROR(OFFSET(Data!$A$1,MATCH($D405,Data!$CG:$CG,0)-1,MATCH($E405&amp;"/"&amp;W$1,Data!$1:$1,0)-1))=TRUE,"",IF(OFFSET(Data!$A$1,MATCH($D405,Data!$CG:$CG,0)-1,MATCH($E405&amp;"/"&amp;W$1,Data!$1:$1,0)-1)=0,"",OFFSET(Data!$A$1,MATCH($D405,Data!$CG:$CG,0)-1,MATCH($E405&amp;"/"&amp;W$1,Data!$1:$1,0)-1)))</f>
        <v/>
      </c>
      <c r="X405" s="252" t="str">
        <f ca="1">IF(ISERROR(OFFSET(Data!$A$1,MATCH($D405,Data!$CG:$CG,0)-1,MATCH($E405&amp;"/"&amp;X$1,Data!$1:$1,0)-1))=TRUE,"",IF(OFFSET(Data!$A$1,MATCH($D405,Data!$CG:$CG,0)-1,MATCH($E405&amp;"/"&amp;X$1,Data!$1:$1,0)-1)=0,"",OFFSET(Data!$A$1,MATCH($D405,Data!$CG:$CG,0)-1,MATCH($E405&amp;"/"&amp;X$1,Data!$1:$1,0)-1)))</f>
        <v/>
      </c>
      <c r="Y405" s="252" t="str">
        <f ca="1">IF(ISERROR(OFFSET(Data!$A$1,MATCH($D405,Data!$CG:$CG,0)-1,MATCH($E405&amp;"/"&amp;Y$1,Data!$1:$1,0)-1))=TRUE,"",IF(OFFSET(Data!$A$1,MATCH($D405,Data!$CG:$CG,0)-1,MATCH($E405&amp;"/"&amp;Y$1,Data!$1:$1,0)-1)=0,"",OFFSET(Data!$A$1,MATCH($D405,Data!$CG:$CG,0)-1,MATCH($E405&amp;"/"&amp;Y$1,Data!$1:$1,0)-1)))</f>
        <v/>
      </c>
      <c r="Z405" s="252" t="str">
        <f ca="1">IF(ISERROR(OFFSET(Data!$A$1,MATCH($D405,Data!$CG:$CG,0)-1,MATCH($E405&amp;"/"&amp;Z$1,Data!$1:$1,0)-1))=TRUE,"",IF(OFFSET(Data!$A$1,MATCH($D405,Data!$CG:$CG,0)-1,MATCH($E405&amp;"/"&amp;Z$1,Data!$1:$1,0)-1)=0,"",OFFSET(Data!$A$1,MATCH($D405,Data!$CG:$CG,0)-1,MATCH($E405&amp;"/"&amp;Z$1,Data!$1:$1,0)-1)))</f>
        <v/>
      </c>
      <c r="AA405" s="252" t="str">
        <f ca="1">IF(ISERROR(OFFSET(Data!$A$1,MATCH($D405,Data!$CG:$CG,0)-1,MATCH($E405&amp;"/"&amp;AA$1,Data!$1:$1,0)-1))=TRUE,"",IF(OFFSET(Data!$A$1,MATCH($D405,Data!$CG:$CG,0)-1,MATCH($E405&amp;"/"&amp;AA$1,Data!$1:$1,0)-1)=0,"",OFFSET(Data!$A$1,MATCH($D405,Data!$CG:$CG,0)-1,MATCH($E405&amp;"/"&amp;AA$1,Data!$1:$1,0)-1)))</f>
        <v/>
      </c>
      <c r="AB405" s="252" t="str">
        <f ca="1">IF(ISERROR(OFFSET(Data!$A$1,MATCH($D405,Data!$CG:$CG,0)-1,MATCH($E405&amp;"/"&amp;AB$1,Data!$1:$1,0)-1))=TRUE,"",IF(OFFSET(Data!$A$1,MATCH($D405,Data!$CG:$CG,0)-1,MATCH($E405&amp;"/"&amp;AB$1,Data!$1:$1,0)-1)=0,"",OFFSET(Data!$A$1,MATCH($D405,Data!$CG:$CG,0)-1,MATCH($E405&amp;"/"&amp;AB$1,Data!$1:$1,0)-1)))</f>
        <v/>
      </c>
      <c r="AC405" s="252" t="str">
        <f ca="1">IF(ISERROR(OFFSET(Data!$A$1,MATCH($D405,Data!$CG:$CG,0)-1,MATCH($E405&amp;"/"&amp;AC$1,Data!$1:$1,0)-1))=TRUE,"",IF(OFFSET(Data!$A$1,MATCH($D405,Data!$CG:$CG,0)-1,MATCH($E405&amp;"/"&amp;AC$1,Data!$1:$1,0)-1)=0,"",OFFSET(Data!$A$1,MATCH($D405,Data!$CG:$CG,0)-1,MATCH($E405&amp;"/"&amp;AC$1,Data!$1:$1,0)-1)))</f>
        <v/>
      </c>
      <c r="AD405" s="252" t="str">
        <f ca="1">IF(ISERROR(OFFSET(Data!$A$1,MATCH($D405,Data!$CG:$CG,0)-1,MATCH($E405&amp;"/"&amp;AD$1,Data!$1:$1,0)-1))=TRUE,"",IF(OFFSET(Data!$A$1,MATCH($D405,Data!$CG:$CG,0)-1,MATCH($E405&amp;"/"&amp;AD$1,Data!$1:$1,0)-1)=0,"",OFFSET(Data!$A$1,MATCH($D405,Data!$CG:$CG,0)-1,MATCH($E405&amp;"/"&amp;AD$1,Data!$1:$1,0)-1)))</f>
        <v/>
      </c>
      <c r="AE405" s="252" t="str">
        <f ca="1">IF(ISERROR(OFFSET(Data!$A$1,MATCH($D405,Data!$CG:$CG,0)-1,MATCH($E405&amp;"/"&amp;AE$1,Data!$1:$1,0)-1))=TRUE,"",IF(OFFSET(Data!$A$1,MATCH($D405,Data!$CG:$CG,0)-1,MATCH($E405&amp;"/"&amp;AE$1,Data!$1:$1,0)-1)=0,"",OFFSET(Data!$A$1,MATCH($D405,Data!$CG:$CG,0)-1,MATCH($E405&amp;"/"&amp;AE$1,Data!$1:$1,0)-1)))</f>
        <v/>
      </c>
      <c r="AF405" s="253" t="str">
        <f ca="1">IF(ISERROR(OFFSET(Data!$A$1,MATCH($D405,Data!$CG:$CG,0)-1,MATCH($E405&amp;"/"&amp;AF$1,Data!$1:$1,0)-1))=TRUE,"",IF(OFFSET(Data!$A$1,MATCH($D405,Data!$CG:$CG,0)-1,MATCH($E405&amp;"/"&amp;AF$1,Data!$1:$1,0)-1)=0,"",OFFSET(Data!$A$1,MATCH($D405,Data!$CG:$CG,0)-1,MATCH($E405&amp;"/"&amp;AF$1,Data!$1:$1,0)-1)))</f>
        <v/>
      </c>
      <c r="AG405" s="188">
        <f t="shared" ca="1" si="10"/>
        <v>0</v>
      </c>
      <c r="AH405" s="208">
        <f ca="1">SUM(AG404:AG405)</f>
        <v>0</v>
      </c>
    </row>
    <row r="406" spans="1:34" ht="15" hidden="1" customHeight="1" x14ac:dyDescent="0.25">
      <c r="A406" s="446"/>
      <c r="B406" s="469"/>
      <c r="C406" s="472"/>
      <c r="D406" s="50" t="e">
        <f>IF(C406&lt;&gt;"",C406,D405)</f>
        <v>#N/A</v>
      </c>
      <c r="E406" s="51" t="s">
        <v>23</v>
      </c>
      <c r="F406" s="254" t="str">
        <f ca="1">IF(ISERROR(OFFSET(Data!$A$1,MATCH($D406,Data!$CG:$CG,0)-1,MATCH($E406&amp;"/"&amp;F$1,Data!$1:$1,0)-1))=TRUE,"",IF(OFFSET(Data!$A$1,MATCH($D406,Data!$CG:$CG,0)-1,MATCH($E406&amp;"/"&amp;F$1,Data!$1:$1,0)-1)=0,"",OFFSET(Data!$A$1,MATCH($D406,Data!$CG:$CG,0)-1,MATCH($E406&amp;"/"&amp;F$1,Data!$1:$1,0)-1)))</f>
        <v/>
      </c>
      <c r="G406" s="252" t="str">
        <f ca="1">IF(ISERROR(OFFSET(Data!$A$1,MATCH($D406,Data!$CG:$CG,0)-1,MATCH($E406&amp;"/"&amp;G$1,Data!$1:$1,0)-1))=TRUE,"",IF(OFFSET(Data!$A$1,MATCH($D406,Data!$CG:$CG,0)-1,MATCH($E406&amp;"/"&amp;G$1,Data!$1:$1,0)-1)=0,"",OFFSET(Data!$A$1,MATCH($D406,Data!$CG:$CG,0)-1,MATCH($E406&amp;"/"&amp;G$1,Data!$1:$1,0)-1)))</f>
        <v/>
      </c>
      <c r="H406" s="252" t="str">
        <f ca="1">IF(ISERROR(OFFSET(Data!$A$1,MATCH($D406,Data!$CG:$CG,0)-1,MATCH($E406&amp;"/"&amp;H$1,Data!$1:$1,0)-1))=TRUE,"",IF(OFFSET(Data!$A$1,MATCH($D406,Data!$CG:$CG,0)-1,MATCH($E406&amp;"/"&amp;H$1,Data!$1:$1,0)-1)=0,"",OFFSET(Data!$A$1,MATCH($D406,Data!$CG:$CG,0)-1,MATCH($E406&amp;"/"&amp;H$1,Data!$1:$1,0)-1)))</f>
        <v/>
      </c>
      <c r="I406" s="252" t="str">
        <f ca="1">IF(ISERROR(OFFSET(Data!$A$1,MATCH($D406,Data!$CG:$CG,0)-1,MATCH($E406&amp;"/"&amp;I$1,Data!$1:$1,0)-1))=TRUE,"",IF(OFFSET(Data!$A$1,MATCH($D406,Data!$CG:$CG,0)-1,MATCH($E406&amp;"/"&amp;I$1,Data!$1:$1,0)-1)=0,"",OFFSET(Data!$A$1,MATCH($D406,Data!$CG:$CG,0)-1,MATCH($E406&amp;"/"&amp;I$1,Data!$1:$1,0)-1)))</f>
        <v/>
      </c>
      <c r="J406" s="252" t="str">
        <f ca="1">IF(ISERROR(OFFSET(Data!$A$1,MATCH($D406,Data!$CG:$CG,0)-1,MATCH($E406&amp;"/"&amp;J$1,Data!$1:$1,0)-1))=TRUE,"",IF(OFFSET(Data!$A$1,MATCH($D406,Data!$CG:$CG,0)-1,MATCH($E406&amp;"/"&amp;J$1,Data!$1:$1,0)-1)=0,"",OFFSET(Data!$A$1,MATCH($D406,Data!$CG:$CG,0)-1,MATCH($E406&amp;"/"&amp;J$1,Data!$1:$1,0)-1)))</f>
        <v/>
      </c>
      <c r="K406" s="252" t="str">
        <f ca="1">IF(ISERROR(OFFSET(Data!$A$1,MATCH($D406,Data!$CG:$CG,0)-1,MATCH($E406&amp;"/"&amp;K$1,Data!$1:$1,0)-1))=TRUE,"",IF(OFFSET(Data!$A$1,MATCH($D406,Data!$CG:$CG,0)-1,MATCH($E406&amp;"/"&amp;K$1,Data!$1:$1,0)-1)=0,"",OFFSET(Data!$A$1,MATCH($D406,Data!$CG:$CG,0)-1,MATCH($E406&amp;"/"&amp;K$1,Data!$1:$1,0)-1)))</f>
        <v/>
      </c>
      <c r="L406" s="252" t="str">
        <f ca="1">IF(ISERROR(OFFSET(Data!$A$1,MATCH($D406,Data!$CG:$CG,0)-1,MATCH($E406&amp;"/"&amp;L$1,Data!$1:$1,0)-1))=TRUE,"",IF(OFFSET(Data!$A$1,MATCH($D406,Data!$CG:$CG,0)-1,MATCH($E406&amp;"/"&amp;L$1,Data!$1:$1,0)-1)=0,"",OFFSET(Data!$A$1,MATCH($D406,Data!$CG:$CG,0)-1,MATCH($E406&amp;"/"&amp;L$1,Data!$1:$1,0)-1)))</f>
        <v/>
      </c>
      <c r="M406" s="252" t="str">
        <f ca="1">IF(ISERROR(OFFSET(Data!$A$1,MATCH($D406,Data!$CG:$CG,0)-1,MATCH($E406&amp;"/"&amp;M$1,Data!$1:$1,0)-1))=TRUE,"",IF(OFFSET(Data!$A$1,MATCH($D406,Data!$CG:$CG,0)-1,MATCH($E406&amp;"/"&amp;M$1,Data!$1:$1,0)-1)=0,"",OFFSET(Data!$A$1,MATCH($D406,Data!$CG:$CG,0)-1,MATCH($E406&amp;"/"&amp;M$1,Data!$1:$1,0)-1)))</f>
        <v/>
      </c>
      <c r="N406" s="252" t="str">
        <f ca="1">IF(ISERROR(OFFSET(Data!$A$1,MATCH($D406,Data!$CG:$CG,0)-1,MATCH($E406&amp;"/"&amp;N$1,Data!$1:$1,0)-1))=TRUE,"",IF(OFFSET(Data!$A$1,MATCH($D406,Data!$CG:$CG,0)-1,MATCH($E406&amp;"/"&amp;N$1,Data!$1:$1,0)-1)=0,"",OFFSET(Data!$A$1,MATCH($D406,Data!$CG:$CG,0)-1,MATCH($E406&amp;"/"&amp;N$1,Data!$1:$1,0)-1)))</f>
        <v/>
      </c>
      <c r="O406" s="252" t="str">
        <f ca="1">IF(ISERROR(OFFSET(Data!$A$1,MATCH($D406,Data!$CG:$CG,0)-1,MATCH($E406&amp;"/"&amp;O$1,Data!$1:$1,0)-1))=TRUE,"",IF(OFFSET(Data!$A$1,MATCH($D406,Data!$CG:$CG,0)-1,MATCH($E406&amp;"/"&amp;O$1,Data!$1:$1,0)-1)=0,"",OFFSET(Data!$A$1,MATCH($D406,Data!$CG:$CG,0)-1,MATCH($E406&amp;"/"&amp;O$1,Data!$1:$1,0)-1)))</f>
        <v/>
      </c>
      <c r="P406" s="252" t="str">
        <f ca="1">IF(ISERROR(OFFSET(Data!$A$1,MATCH($D406,Data!$CG:$CG,0)-1,MATCH($E406&amp;"/"&amp;P$1,Data!$1:$1,0)-1))=TRUE,"",IF(OFFSET(Data!$A$1,MATCH($D406,Data!$CG:$CG,0)-1,MATCH($E406&amp;"/"&amp;P$1,Data!$1:$1,0)-1)=0,"",OFFSET(Data!$A$1,MATCH($D406,Data!$CG:$CG,0)-1,MATCH($E406&amp;"/"&amp;P$1,Data!$1:$1,0)-1)))</f>
        <v/>
      </c>
      <c r="Q406" s="252" t="str">
        <f ca="1">IF(ISERROR(OFFSET(Data!$A$1,MATCH($D406,Data!$CG:$CG,0)-1,MATCH($E406&amp;"/"&amp;Q$1,Data!$1:$1,0)-1))=TRUE,"",IF(OFFSET(Data!$A$1,MATCH($D406,Data!$CG:$CG,0)-1,MATCH($E406&amp;"/"&amp;Q$1,Data!$1:$1,0)-1)=0,"",OFFSET(Data!$A$1,MATCH($D406,Data!$CG:$CG,0)-1,MATCH($E406&amp;"/"&amp;Q$1,Data!$1:$1,0)-1)))</f>
        <v/>
      </c>
      <c r="R406" s="252" t="str">
        <f ca="1">IF(ISERROR(OFFSET(Data!$A$1,MATCH($D406,Data!$CG:$CG,0)-1,MATCH($E406&amp;"/"&amp;R$1,Data!$1:$1,0)-1))=TRUE,"",IF(OFFSET(Data!$A$1,MATCH($D406,Data!$CG:$CG,0)-1,MATCH($E406&amp;"/"&amp;R$1,Data!$1:$1,0)-1)=0,"",OFFSET(Data!$A$1,MATCH($D406,Data!$CG:$CG,0)-1,MATCH($E406&amp;"/"&amp;R$1,Data!$1:$1,0)-1)))</f>
        <v/>
      </c>
      <c r="S406" s="252" t="str">
        <f ca="1">IF(ISERROR(OFFSET(Data!$A$1,MATCH($D406,Data!$CG:$CG,0)-1,MATCH($E406&amp;"/"&amp;S$1,Data!$1:$1,0)-1))=TRUE,"",IF(OFFSET(Data!$A$1,MATCH($D406,Data!$CG:$CG,0)-1,MATCH($E406&amp;"/"&amp;S$1,Data!$1:$1,0)-1)=0,"",OFFSET(Data!$A$1,MATCH($D406,Data!$CG:$CG,0)-1,MATCH($E406&amp;"/"&amp;S$1,Data!$1:$1,0)-1)))</f>
        <v/>
      </c>
      <c r="T406" s="252" t="str">
        <f ca="1">IF(ISERROR(OFFSET(Data!$A$1,MATCH($D406,Data!$CG:$CG,0)-1,MATCH($E406&amp;"/"&amp;T$1,Data!$1:$1,0)-1))=TRUE,"",IF(OFFSET(Data!$A$1,MATCH($D406,Data!$CG:$CG,0)-1,MATCH($E406&amp;"/"&amp;T$1,Data!$1:$1,0)-1)=0,"",OFFSET(Data!$A$1,MATCH($D406,Data!$CG:$CG,0)-1,MATCH($E406&amp;"/"&amp;T$1,Data!$1:$1,0)-1)))</f>
        <v/>
      </c>
      <c r="U406" s="252" t="str">
        <f ca="1">IF(ISERROR(OFFSET(Data!$A$1,MATCH($D406,Data!$CG:$CG,0)-1,MATCH($E406&amp;"/"&amp;U$1,Data!$1:$1,0)-1))=TRUE,"",IF(OFFSET(Data!$A$1,MATCH($D406,Data!$CG:$CG,0)-1,MATCH($E406&amp;"/"&amp;U$1,Data!$1:$1,0)-1)=0,"",OFFSET(Data!$A$1,MATCH($D406,Data!$CG:$CG,0)-1,MATCH($E406&amp;"/"&amp;U$1,Data!$1:$1,0)-1)))</f>
        <v/>
      </c>
      <c r="V406" s="252" t="str">
        <f ca="1">IF(ISERROR(OFFSET(Data!$A$1,MATCH($D406,Data!$CG:$CG,0)-1,MATCH($E406&amp;"/"&amp;V$1,Data!$1:$1,0)-1))=TRUE,"",IF(OFFSET(Data!$A$1,MATCH($D406,Data!$CG:$CG,0)-1,MATCH($E406&amp;"/"&amp;V$1,Data!$1:$1,0)-1)=0,"",OFFSET(Data!$A$1,MATCH($D406,Data!$CG:$CG,0)-1,MATCH($E406&amp;"/"&amp;V$1,Data!$1:$1,0)-1)))</f>
        <v/>
      </c>
      <c r="W406" s="269" t="str">
        <f ca="1">IF(ISERROR(OFFSET(Data!$A$1,MATCH($D406,Data!$CG:$CG,0)-1,MATCH($E406&amp;"/"&amp;W$1,Data!$1:$1,0)-1))=TRUE,"",IF(OFFSET(Data!$A$1,MATCH($D406,Data!$CG:$CG,0)-1,MATCH($E406&amp;"/"&amp;W$1,Data!$1:$1,0)-1)=0,"",OFFSET(Data!$A$1,MATCH($D406,Data!$CG:$CG,0)-1,MATCH($E406&amp;"/"&amp;W$1,Data!$1:$1,0)-1)))</f>
        <v/>
      </c>
      <c r="X406" s="252" t="str">
        <f ca="1">IF(ISERROR(OFFSET(Data!$A$1,MATCH($D406,Data!$CG:$CG,0)-1,MATCH($E406&amp;"/"&amp;X$1,Data!$1:$1,0)-1))=TRUE,"",IF(OFFSET(Data!$A$1,MATCH($D406,Data!$CG:$CG,0)-1,MATCH($E406&amp;"/"&amp;X$1,Data!$1:$1,0)-1)=0,"",OFFSET(Data!$A$1,MATCH($D406,Data!$CG:$CG,0)-1,MATCH($E406&amp;"/"&amp;X$1,Data!$1:$1,0)-1)))</f>
        <v/>
      </c>
      <c r="Y406" s="252" t="str">
        <f ca="1">IF(ISERROR(OFFSET(Data!$A$1,MATCH($D406,Data!$CG:$CG,0)-1,MATCH($E406&amp;"/"&amp;Y$1,Data!$1:$1,0)-1))=TRUE,"",IF(OFFSET(Data!$A$1,MATCH($D406,Data!$CG:$CG,0)-1,MATCH($E406&amp;"/"&amp;Y$1,Data!$1:$1,0)-1)=0,"",OFFSET(Data!$A$1,MATCH($D406,Data!$CG:$CG,0)-1,MATCH($E406&amp;"/"&amp;Y$1,Data!$1:$1,0)-1)))</f>
        <v/>
      </c>
      <c r="Z406" s="252" t="str">
        <f ca="1">IF(ISERROR(OFFSET(Data!$A$1,MATCH($D406,Data!$CG:$CG,0)-1,MATCH($E406&amp;"/"&amp;Z$1,Data!$1:$1,0)-1))=TRUE,"",IF(OFFSET(Data!$A$1,MATCH($D406,Data!$CG:$CG,0)-1,MATCH($E406&amp;"/"&amp;Z$1,Data!$1:$1,0)-1)=0,"",OFFSET(Data!$A$1,MATCH($D406,Data!$CG:$CG,0)-1,MATCH($E406&amp;"/"&amp;Z$1,Data!$1:$1,0)-1)))</f>
        <v/>
      </c>
      <c r="AA406" s="252" t="str">
        <f ca="1">IF(ISERROR(OFFSET(Data!$A$1,MATCH($D406,Data!$CG:$CG,0)-1,MATCH($E406&amp;"/"&amp;AA$1,Data!$1:$1,0)-1))=TRUE,"",IF(OFFSET(Data!$A$1,MATCH($D406,Data!$CG:$CG,0)-1,MATCH($E406&amp;"/"&amp;AA$1,Data!$1:$1,0)-1)=0,"",OFFSET(Data!$A$1,MATCH($D406,Data!$CG:$CG,0)-1,MATCH($E406&amp;"/"&amp;AA$1,Data!$1:$1,0)-1)))</f>
        <v/>
      </c>
      <c r="AB406" s="252" t="str">
        <f ca="1">IF(ISERROR(OFFSET(Data!$A$1,MATCH($D406,Data!$CG:$CG,0)-1,MATCH($E406&amp;"/"&amp;AB$1,Data!$1:$1,0)-1))=TRUE,"",IF(OFFSET(Data!$A$1,MATCH($D406,Data!$CG:$CG,0)-1,MATCH($E406&amp;"/"&amp;AB$1,Data!$1:$1,0)-1)=0,"",OFFSET(Data!$A$1,MATCH($D406,Data!$CG:$CG,0)-1,MATCH($E406&amp;"/"&amp;AB$1,Data!$1:$1,0)-1)))</f>
        <v/>
      </c>
      <c r="AC406" s="252" t="str">
        <f ca="1">IF(ISERROR(OFFSET(Data!$A$1,MATCH($D406,Data!$CG:$CG,0)-1,MATCH($E406&amp;"/"&amp;AC$1,Data!$1:$1,0)-1))=TRUE,"",IF(OFFSET(Data!$A$1,MATCH($D406,Data!$CG:$CG,0)-1,MATCH($E406&amp;"/"&amp;AC$1,Data!$1:$1,0)-1)=0,"",OFFSET(Data!$A$1,MATCH($D406,Data!$CG:$CG,0)-1,MATCH($E406&amp;"/"&amp;AC$1,Data!$1:$1,0)-1)))</f>
        <v/>
      </c>
      <c r="AD406" s="252" t="str">
        <f ca="1">IF(ISERROR(OFFSET(Data!$A$1,MATCH($D406,Data!$CG:$CG,0)-1,MATCH($E406&amp;"/"&amp;AD$1,Data!$1:$1,0)-1))=TRUE,"",IF(OFFSET(Data!$A$1,MATCH($D406,Data!$CG:$CG,0)-1,MATCH($E406&amp;"/"&amp;AD$1,Data!$1:$1,0)-1)=0,"",OFFSET(Data!$A$1,MATCH($D406,Data!$CG:$CG,0)-1,MATCH($E406&amp;"/"&amp;AD$1,Data!$1:$1,0)-1)))</f>
        <v/>
      </c>
      <c r="AE406" s="252" t="str">
        <f ca="1">IF(ISERROR(OFFSET(Data!$A$1,MATCH($D406,Data!$CG:$CG,0)-1,MATCH($E406&amp;"/"&amp;AE$1,Data!$1:$1,0)-1))=TRUE,"",IF(OFFSET(Data!$A$1,MATCH($D406,Data!$CG:$CG,0)-1,MATCH($E406&amp;"/"&amp;AE$1,Data!$1:$1,0)-1)=0,"",OFFSET(Data!$A$1,MATCH($D406,Data!$CG:$CG,0)-1,MATCH($E406&amp;"/"&amp;AE$1,Data!$1:$1,0)-1)))</f>
        <v/>
      </c>
      <c r="AF406" s="253" t="str">
        <f ca="1">IF(ISERROR(OFFSET(Data!$A$1,MATCH($D406,Data!$CG:$CG,0)-1,MATCH($E406&amp;"/"&amp;AF$1,Data!$1:$1,0)-1))=TRUE,"",IF(OFFSET(Data!$A$1,MATCH($D406,Data!$CG:$CG,0)-1,MATCH($E406&amp;"/"&amp;AF$1,Data!$1:$1,0)-1)=0,"",OFFSET(Data!$A$1,MATCH($D406,Data!$CG:$CG,0)-1,MATCH($E406&amp;"/"&amp;AF$1,Data!$1:$1,0)-1)))</f>
        <v/>
      </c>
      <c r="AG406" s="188">
        <f t="shared" ca="1" si="10"/>
        <v>0</v>
      </c>
      <c r="AH406" s="208">
        <f ca="1">SUM(AG404:AG406)</f>
        <v>0</v>
      </c>
    </row>
    <row r="407" spans="1:34" ht="15.75" hidden="1" customHeight="1" x14ac:dyDescent="0.25">
      <c r="A407" s="446"/>
      <c r="B407" s="469"/>
      <c r="C407" s="472"/>
      <c r="D407" s="50" t="e">
        <f>IF(C407&lt;&gt;"",C407,D406)</f>
        <v>#N/A</v>
      </c>
      <c r="E407" s="51" t="s">
        <v>24</v>
      </c>
      <c r="F407" s="254" t="str">
        <f ca="1">IF(ISERROR(OFFSET(Data!$A$1,MATCH($D407,Data!$CG:$CG,0)-1,MATCH($E407&amp;"/"&amp;F$1,Data!$1:$1,0)-1))=TRUE,"",IF(OFFSET(Data!$A$1,MATCH($D407,Data!$CG:$CG,0)-1,MATCH($E407&amp;"/"&amp;F$1,Data!$1:$1,0)-1)=0,"",OFFSET(Data!$A$1,MATCH($D407,Data!$CG:$CG,0)-1,MATCH($E407&amp;"/"&amp;F$1,Data!$1:$1,0)-1)))</f>
        <v/>
      </c>
      <c r="G407" s="252" t="str">
        <f ca="1">IF(ISERROR(OFFSET(Data!$A$1,MATCH($D407,Data!$CG:$CG,0)-1,MATCH($E407&amp;"/"&amp;G$1,Data!$1:$1,0)-1))=TRUE,"",IF(OFFSET(Data!$A$1,MATCH($D407,Data!$CG:$CG,0)-1,MATCH($E407&amp;"/"&amp;G$1,Data!$1:$1,0)-1)=0,"",OFFSET(Data!$A$1,MATCH($D407,Data!$CG:$CG,0)-1,MATCH($E407&amp;"/"&amp;G$1,Data!$1:$1,0)-1)))</f>
        <v/>
      </c>
      <c r="H407" s="252" t="str">
        <f ca="1">IF(ISERROR(OFFSET(Data!$A$1,MATCH($D407,Data!$CG:$CG,0)-1,MATCH($E407&amp;"/"&amp;H$1,Data!$1:$1,0)-1))=TRUE,"",IF(OFFSET(Data!$A$1,MATCH($D407,Data!$CG:$CG,0)-1,MATCH($E407&amp;"/"&amp;H$1,Data!$1:$1,0)-1)=0,"",OFFSET(Data!$A$1,MATCH($D407,Data!$CG:$CG,0)-1,MATCH($E407&amp;"/"&amp;H$1,Data!$1:$1,0)-1)))</f>
        <v/>
      </c>
      <c r="I407" s="252" t="str">
        <f ca="1">IF(ISERROR(OFFSET(Data!$A$1,MATCH($D407,Data!$CG:$CG,0)-1,MATCH($E407&amp;"/"&amp;I$1,Data!$1:$1,0)-1))=TRUE,"",IF(OFFSET(Data!$A$1,MATCH($D407,Data!$CG:$CG,0)-1,MATCH($E407&amp;"/"&amp;I$1,Data!$1:$1,0)-1)=0,"",OFFSET(Data!$A$1,MATCH($D407,Data!$CG:$CG,0)-1,MATCH($E407&amp;"/"&amp;I$1,Data!$1:$1,0)-1)))</f>
        <v/>
      </c>
      <c r="J407" s="252" t="str">
        <f ca="1">IF(ISERROR(OFFSET(Data!$A$1,MATCH($D407,Data!$CG:$CG,0)-1,MATCH($E407&amp;"/"&amp;J$1,Data!$1:$1,0)-1))=TRUE,"",IF(OFFSET(Data!$A$1,MATCH($D407,Data!$CG:$CG,0)-1,MATCH($E407&amp;"/"&amp;J$1,Data!$1:$1,0)-1)=0,"",OFFSET(Data!$A$1,MATCH($D407,Data!$CG:$CG,0)-1,MATCH($E407&amp;"/"&amp;J$1,Data!$1:$1,0)-1)))</f>
        <v/>
      </c>
      <c r="K407" s="252" t="str">
        <f ca="1">IF(ISERROR(OFFSET(Data!$A$1,MATCH($D407,Data!$CG:$CG,0)-1,MATCH($E407&amp;"/"&amp;K$1,Data!$1:$1,0)-1))=TRUE,"",IF(OFFSET(Data!$A$1,MATCH($D407,Data!$CG:$CG,0)-1,MATCH($E407&amp;"/"&amp;K$1,Data!$1:$1,0)-1)=0,"",OFFSET(Data!$A$1,MATCH($D407,Data!$CG:$CG,0)-1,MATCH($E407&amp;"/"&amp;K$1,Data!$1:$1,0)-1)))</f>
        <v/>
      </c>
      <c r="L407" s="252" t="str">
        <f ca="1">IF(ISERROR(OFFSET(Data!$A$1,MATCH($D407,Data!$CG:$CG,0)-1,MATCH($E407&amp;"/"&amp;L$1,Data!$1:$1,0)-1))=TRUE,"",IF(OFFSET(Data!$A$1,MATCH($D407,Data!$CG:$CG,0)-1,MATCH($E407&amp;"/"&amp;L$1,Data!$1:$1,0)-1)=0,"",OFFSET(Data!$A$1,MATCH($D407,Data!$CG:$CG,0)-1,MATCH($E407&amp;"/"&amp;L$1,Data!$1:$1,0)-1)))</f>
        <v/>
      </c>
      <c r="M407" s="252" t="str">
        <f ca="1">IF(ISERROR(OFFSET(Data!$A$1,MATCH($D407,Data!$CG:$CG,0)-1,MATCH($E407&amp;"/"&amp;M$1,Data!$1:$1,0)-1))=TRUE,"",IF(OFFSET(Data!$A$1,MATCH($D407,Data!$CG:$CG,0)-1,MATCH($E407&amp;"/"&amp;M$1,Data!$1:$1,0)-1)=0,"",OFFSET(Data!$A$1,MATCH($D407,Data!$CG:$CG,0)-1,MATCH($E407&amp;"/"&amp;M$1,Data!$1:$1,0)-1)))</f>
        <v/>
      </c>
      <c r="N407" s="252" t="str">
        <f ca="1">IF(ISERROR(OFFSET(Data!$A$1,MATCH($D407,Data!$CG:$CG,0)-1,MATCH($E407&amp;"/"&amp;N$1,Data!$1:$1,0)-1))=TRUE,"",IF(OFFSET(Data!$A$1,MATCH($D407,Data!$CG:$CG,0)-1,MATCH($E407&amp;"/"&amp;N$1,Data!$1:$1,0)-1)=0,"",OFFSET(Data!$A$1,MATCH($D407,Data!$CG:$CG,0)-1,MATCH($E407&amp;"/"&amp;N$1,Data!$1:$1,0)-1)))</f>
        <v/>
      </c>
      <c r="O407" s="252" t="str">
        <f ca="1">IF(ISERROR(OFFSET(Data!$A$1,MATCH($D407,Data!$CG:$CG,0)-1,MATCH($E407&amp;"/"&amp;O$1,Data!$1:$1,0)-1))=TRUE,"",IF(OFFSET(Data!$A$1,MATCH($D407,Data!$CG:$CG,0)-1,MATCH($E407&amp;"/"&amp;O$1,Data!$1:$1,0)-1)=0,"",OFFSET(Data!$A$1,MATCH($D407,Data!$CG:$CG,0)-1,MATCH($E407&amp;"/"&amp;O$1,Data!$1:$1,0)-1)))</f>
        <v/>
      </c>
      <c r="P407" s="252" t="str">
        <f ca="1">IF(ISERROR(OFFSET(Data!$A$1,MATCH($D407,Data!$CG:$CG,0)-1,MATCH($E407&amp;"/"&amp;P$1,Data!$1:$1,0)-1))=TRUE,"",IF(OFFSET(Data!$A$1,MATCH($D407,Data!$CG:$CG,0)-1,MATCH($E407&amp;"/"&amp;P$1,Data!$1:$1,0)-1)=0,"",OFFSET(Data!$A$1,MATCH($D407,Data!$CG:$CG,0)-1,MATCH($E407&amp;"/"&amp;P$1,Data!$1:$1,0)-1)))</f>
        <v/>
      </c>
      <c r="Q407" s="252" t="str">
        <f ca="1">IF(ISERROR(OFFSET(Data!$A$1,MATCH($D407,Data!$CG:$CG,0)-1,MATCH($E407&amp;"/"&amp;Q$1,Data!$1:$1,0)-1))=TRUE,"",IF(OFFSET(Data!$A$1,MATCH($D407,Data!$CG:$CG,0)-1,MATCH($E407&amp;"/"&amp;Q$1,Data!$1:$1,0)-1)=0,"",OFFSET(Data!$A$1,MATCH($D407,Data!$CG:$CG,0)-1,MATCH($E407&amp;"/"&amp;Q$1,Data!$1:$1,0)-1)))</f>
        <v/>
      </c>
      <c r="R407" s="252" t="str">
        <f ca="1">IF(ISERROR(OFFSET(Data!$A$1,MATCH($D407,Data!$CG:$CG,0)-1,MATCH($E407&amp;"/"&amp;R$1,Data!$1:$1,0)-1))=TRUE,"",IF(OFFSET(Data!$A$1,MATCH($D407,Data!$CG:$CG,0)-1,MATCH($E407&amp;"/"&amp;R$1,Data!$1:$1,0)-1)=0,"",OFFSET(Data!$A$1,MATCH($D407,Data!$CG:$CG,0)-1,MATCH($E407&amp;"/"&amp;R$1,Data!$1:$1,0)-1)))</f>
        <v/>
      </c>
      <c r="S407" s="252" t="str">
        <f ca="1">IF(ISERROR(OFFSET(Data!$A$1,MATCH($D407,Data!$CG:$CG,0)-1,MATCH($E407&amp;"/"&amp;S$1,Data!$1:$1,0)-1))=TRUE,"",IF(OFFSET(Data!$A$1,MATCH($D407,Data!$CG:$CG,0)-1,MATCH($E407&amp;"/"&amp;S$1,Data!$1:$1,0)-1)=0,"",OFFSET(Data!$A$1,MATCH($D407,Data!$CG:$CG,0)-1,MATCH($E407&amp;"/"&amp;S$1,Data!$1:$1,0)-1)))</f>
        <v/>
      </c>
      <c r="T407" s="252" t="str">
        <f ca="1">IF(ISERROR(OFFSET(Data!$A$1,MATCH($D407,Data!$CG:$CG,0)-1,MATCH($E407&amp;"/"&amp;T$1,Data!$1:$1,0)-1))=TRUE,"",IF(OFFSET(Data!$A$1,MATCH($D407,Data!$CG:$CG,0)-1,MATCH($E407&amp;"/"&amp;T$1,Data!$1:$1,0)-1)=0,"",OFFSET(Data!$A$1,MATCH($D407,Data!$CG:$CG,0)-1,MATCH($E407&amp;"/"&amp;T$1,Data!$1:$1,0)-1)))</f>
        <v/>
      </c>
      <c r="U407" s="252" t="str">
        <f ca="1">IF(ISERROR(OFFSET(Data!$A$1,MATCH($D407,Data!$CG:$CG,0)-1,MATCH($E407&amp;"/"&amp;U$1,Data!$1:$1,0)-1))=TRUE,"",IF(OFFSET(Data!$A$1,MATCH($D407,Data!$CG:$CG,0)-1,MATCH($E407&amp;"/"&amp;U$1,Data!$1:$1,0)-1)=0,"",OFFSET(Data!$A$1,MATCH($D407,Data!$CG:$CG,0)-1,MATCH($E407&amp;"/"&amp;U$1,Data!$1:$1,0)-1)))</f>
        <v/>
      </c>
      <c r="V407" s="252" t="str">
        <f ca="1">IF(ISERROR(OFFSET(Data!$A$1,MATCH($D407,Data!$CG:$CG,0)-1,MATCH($E407&amp;"/"&amp;V$1,Data!$1:$1,0)-1))=TRUE,"",IF(OFFSET(Data!$A$1,MATCH($D407,Data!$CG:$CG,0)-1,MATCH($E407&amp;"/"&amp;V$1,Data!$1:$1,0)-1)=0,"",OFFSET(Data!$A$1,MATCH($D407,Data!$CG:$CG,0)-1,MATCH($E407&amp;"/"&amp;V$1,Data!$1:$1,0)-1)))</f>
        <v/>
      </c>
      <c r="W407" s="269" t="str">
        <f ca="1">IF(ISERROR(OFFSET(Data!$A$1,MATCH($D407,Data!$CG:$CG,0)-1,MATCH($E407&amp;"/"&amp;W$1,Data!$1:$1,0)-1))=TRUE,"",IF(OFFSET(Data!$A$1,MATCH($D407,Data!$CG:$CG,0)-1,MATCH($E407&amp;"/"&amp;W$1,Data!$1:$1,0)-1)=0,"",OFFSET(Data!$A$1,MATCH($D407,Data!$CG:$CG,0)-1,MATCH($E407&amp;"/"&amp;W$1,Data!$1:$1,0)-1)))</f>
        <v/>
      </c>
      <c r="X407" s="252" t="str">
        <f ca="1">IF(ISERROR(OFFSET(Data!$A$1,MATCH($D407,Data!$CG:$CG,0)-1,MATCH($E407&amp;"/"&amp;X$1,Data!$1:$1,0)-1))=TRUE,"",IF(OFFSET(Data!$A$1,MATCH($D407,Data!$CG:$CG,0)-1,MATCH($E407&amp;"/"&amp;X$1,Data!$1:$1,0)-1)=0,"",OFFSET(Data!$A$1,MATCH($D407,Data!$CG:$CG,0)-1,MATCH($E407&amp;"/"&amp;X$1,Data!$1:$1,0)-1)))</f>
        <v/>
      </c>
      <c r="Y407" s="252" t="str">
        <f ca="1">IF(ISERROR(OFFSET(Data!$A$1,MATCH($D407,Data!$CG:$CG,0)-1,MATCH($E407&amp;"/"&amp;Y$1,Data!$1:$1,0)-1))=TRUE,"",IF(OFFSET(Data!$A$1,MATCH($D407,Data!$CG:$CG,0)-1,MATCH($E407&amp;"/"&amp;Y$1,Data!$1:$1,0)-1)=0,"",OFFSET(Data!$A$1,MATCH($D407,Data!$CG:$CG,0)-1,MATCH($E407&amp;"/"&amp;Y$1,Data!$1:$1,0)-1)))</f>
        <v/>
      </c>
      <c r="Z407" s="252" t="str">
        <f ca="1">IF(ISERROR(OFFSET(Data!$A$1,MATCH($D407,Data!$CG:$CG,0)-1,MATCH($E407&amp;"/"&amp;Z$1,Data!$1:$1,0)-1))=TRUE,"",IF(OFFSET(Data!$A$1,MATCH($D407,Data!$CG:$CG,0)-1,MATCH($E407&amp;"/"&amp;Z$1,Data!$1:$1,0)-1)=0,"",OFFSET(Data!$A$1,MATCH($D407,Data!$CG:$CG,0)-1,MATCH($E407&amp;"/"&amp;Z$1,Data!$1:$1,0)-1)))</f>
        <v/>
      </c>
      <c r="AA407" s="252" t="str">
        <f ca="1">IF(ISERROR(OFFSET(Data!$A$1,MATCH($D407,Data!$CG:$CG,0)-1,MATCH($E407&amp;"/"&amp;AA$1,Data!$1:$1,0)-1))=TRUE,"",IF(OFFSET(Data!$A$1,MATCH($D407,Data!$CG:$CG,0)-1,MATCH($E407&amp;"/"&amp;AA$1,Data!$1:$1,0)-1)=0,"",OFFSET(Data!$A$1,MATCH($D407,Data!$CG:$CG,0)-1,MATCH($E407&amp;"/"&amp;AA$1,Data!$1:$1,0)-1)))</f>
        <v/>
      </c>
      <c r="AB407" s="252" t="str">
        <f ca="1">IF(ISERROR(OFFSET(Data!$A$1,MATCH($D407,Data!$CG:$CG,0)-1,MATCH($E407&amp;"/"&amp;AB$1,Data!$1:$1,0)-1))=TRUE,"",IF(OFFSET(Data!$A$1,MATCH($D407,Data!$CG:$CG,0)-1,MATCH($E407&amp;"/"&amp;AB$1,Data!$1:$1,0)-1)=0,"",OFFSET(Data!$A$1,MATCH($D407,Data!$CG:$CG,0)-1,MATCH($E407&amp;"/"&amp;AB$1,Data!$1:$1,0)-1)))</f>
        <v/>
      </c>
      <c r="AC407" s="252" t="str">
        <f ca="1">IF(ISERROR(OFFSET(Data!$A$1,MATCH($D407,Data!$CG:$CG,0)-1,MATCH($E407&amp;"/"&amp;AC$1,Data!$1:$1,0)-1))=TRUE,"",IF(OFFSET(Data!$A$1,MATCH($D407,Data!$CG:$CG,0)-1,MATCH($E407&amp;"/"&amp;AC$1,Data!$1:$1,0)-1)=0,"",OFFSET(Data!$A$1,MATCH($D407,Data!$CG:$CG,0)-1,MATCH($E407&amp;"/"&amp;AC$1,Data!$1:$1,0)-1)))</f>
        <v/>
      </c>
      <c r="AD407" s="252" t="str">
        <f ca="1">IF(ISERROR(OFFSET(Data!$A$1,MATCH($D407,Data!$CG:$CG,0)-1,MATCH($E407&amp;"/"&amp;AD$1,Data!$1:$1,0)-1))=TRUE,"",IF(OFFSET(Data!$A$1,MATCH($D407,Data!$CG:$CG,0)-1,MATCH($E407&amp;"/"&amp;AD$1,Data!$1:$1,0)-1)=0,"",OFFSET(Data!$A$1,MATCH($D407,Data!$CG:$CG,0)-1,MATCH($E407&amp;"/"&amp;AD$1,Data!$1:$1,0)-1)))</f>
        <v/>
      </c>
      <c r="AE407" s="252" t="str">
        <f ca="1">IF(ISERROR(OFFSET(Data!$A$1,MATCH($D407,Data!$CG:$CG,0)-1,MATCH($E407&amp;"/"&amp;AE$1,Data!$1:$1,0)-1))=TRUE,"",IF(OFFSET(Data!$A$1,MATCH($D407,Data!$CG:$CG,0)-1,MATCH($E407&amp;"/"&amp;AE$1,Data!$1:$1,0)-1)=0,"",OFFSET(Data!$A$1,MATCH($D407,Data!$CG:$CG,0)-1,MATCH($E407&amp;"/"&amp;AE$1,Data!$1:$1,0)-1)))</f>
        <v/>
      </c>
      <c r="AF407" s="253" t="str">
        <f ca="1">IF(ISERROR(OFFSET(Data!$A$1,MATCH($D407,Data!$CG:$CG,0)-1,MATCH($E407&amp;"/"&amp;AF$1,Data!$1:$1,0)-1))=TRUE,"",IF(OFFSET(Data!$A$1,MATCH($D407,Data!$CG:$CG,0)-1,MATCH($E407&amp;"/"&amp;AF$1,Data!$1:$1,0)-1)=0,"",OFFSET(Data!$A$1,MATCH($D407,Data!$CG:$CG,0)-1,MATCH($E407&amp;"/"&amp;AF$1,Data!$1:$1,0)-1)))</f>
        <v/>
      </c>
      <c r="AG407" s="188">
        <f t="shared" ca="1" si="10"/>
        <v>0</v>
      </c>
      <c r="AH407" s="208">
        <f ca="1">SUM(AG404:AG407)</f>
        <v>0</v>
      </c>
    </row>
    <row r="408" spans="1:34" ht="15.75" hidden="1" customHeight="1" thickBot="1" x14ac:dyDescent="0.3">
      <c r="A408" s="447"/>
      <c r="B408" s="470"/>
      <c r="C408" s="473"/>
      <c r="D408" s="52" t="e">
        <f>IF(C408&lt;&gt;"",C408,D407)</f>
        <v>#N/A</v>
      </c>
      <c r="E408" s="53" t="s">
        <v>25</v>
      </c>
      <c r="F408" s="255" t="str">
        <f ca="1">IF(ISERROR(OFFSET(Data!$A$1,MATCH($D408,Data!$CG:$CG,0)-1,MATCH($E408&amp;"/"&amp;F$1,Data!$1:$1,0)-1))=TRUE,"",IF(OFFSET(Data!$A$1,MATCH($D408,Data!$CG:$CG,0)-1,MATCH($E408&amp;"/"&amp;F$1,Data!$1:$1,0)-1)=0,"",OFFSET(Data!$A$1,MATCH($D408,Data!$CG:$CG,0)-1,MATCH($E408&amp;"/"&amp;F$1,Data!$1:$1,0)-1)))</f>
        <v/>
      </c>
      <c r="G408" s="256" t="str">
        <f ca="1">IF(ISERROR(OFFSET(Data!$A$1,MATCH($D408,Data!$CG:$CG,0)-1,MATCH($E408&amp;"/"&amp;G$1,Data!$1:$1,0)-1))=TRUE,"",IF(OFFSET(Data!$A$1,MATCH($D408,Data!$CG:$CG,0)-1,MATCH($E408&amp;"/"&amp;G$1,Data!$1:$1,0)-1)=0,"",OFFSET(Data!$A$1,MATCH($D408,Data!$CG:$CG,0)-1,MATCH($E408&amp;"/"&amp;G$1,Data!$1:$1,0)-1)))</f>
        <v/>
      </c>
      <c r="H408" s="256" t="str">
        <f ca="1">IF(ISERROR(OFFSET(Data!$A$1,MATCH($D408,Data!$CG:$CG,0)-1,MATCH($E408&amp;"/"&amp;H$1,Data!$1:$1,0)-1))=TRUE,"",IF(OFFSET(Data!$A$1,MATCH($D408,Data!$CG:$CG,0)-1,MATCH($E408&amp;"/"&amp;H$1,Data!$1:$1,0)-1)=0,"",OFFSET(Data!$A$1,MATCH($D408,Data!$CG:$CG,0)-1,MATCH($E408&amp;"/"&amp;H$1,Data!$1:$1,0)-1)))</f>
        <v/>
      </c>
      <c r="I408" s="256" t="str">
        <f ca="1">IF(ISERROR(OFFSET(Data!$A$1,MATCH($D408,Data!$CG:$CG,0)-1,MATCH($E408&amp;"/"&amp;I$1,Data!$1:$1,0)-1))=TRUE,"",IF(OFFSET(Data!$A$1,MATCH($D408,Data!$CG:$CG,0)-1,MATCH($E408&amp;"/"&amp;I$1,Data!$1:$1,0)-1)=0,"",OFFSET(Data!$A$1,MATCH($D408,Data!$CG:$CG,0)-1,MATCH($E408&amp;"/"&amp;I$1,Data!$1:$1,0)-1)))</f>
        <v/>
      </c>
      <c r="J408" s="256" t="str">
        <f ca="1">IF(ISERROR(OFFSET(Data!$A$1,MATCH($D408,Data!$CG:$CG,0)-1,MATCH($E408&amp;"/"&amp;J$1,Data!$1:$1,0)-1))=TRUE,"",IF(OFFSET(Data!$A$1,MATCH($D408,Data!$CG:$CG,0)-1,MATCH($E408&amp;"/"&amp;J$1,Data!$1:$1,0)-1)=0,"",OFFSET(Data!$A$1,MATCH($D408,Data!$CG:$CG,0)-1,MATCH($E408&amp;"/"&amp;J$1,Data!$1:$1,0)-1)))</f>
        <v/>
      </c>
      <c r="K408" s="256" t="str">
        <f ca="1">IF(ISERROR(OFFSET(Data!$A$1,MATCH($D408,Data!$CG:$CG,0)-1,MATCH($E408&amp;"/"&amp;K$1,Data!$1:$1,0)-1))=TRUE,"",IF(OFFSET(Data!$A$1,MATCH($D408,Data!$CG:$CG,0)-1,MATCH($E408&amp;"/"&amp;K$1,Data!$1:$1,0)-1)=0,"",OFFSET(Data!$A$1,MATCH($D408,Data!$CG:$CG,0)-1,MATCH($E408&amp;"/"&amp;K$1,Data!$1:$1,0)-1)))</f>
        <v/>
      </c>
      <c r="L408" s="256" t="str">
        <f ca="1">IF(ISERROR(OFFSET(Data!$A$1,MATCH($D408,Data!$CG:$CG,0)-1,MATCH($E408&amp;"/"&amp;L$1,Data!$1:$1,0)-1))=TRUE,"",IF(OFFSET(Data!$A$1,MATCH($D408,Data!$CG:$CG,0)-1,MATCH($E408&amp;"/"&amp;L$1,Data!$1:$1,0)-1)=0,"",OFFSET(Data!$A$1,MATCH($D408,Data!$CG:$CG,0)-1,MATCH($E408&amp;"/"&amp;L$1,Data!$1:$1,0)-1)))</f>
        <v/>
      </c>
      <c r="M408" s="256" t="str">
        <f ca="1">IF(ISERROR(OFFSET(Data!$A$1,MATCH($D408,Data!$CG:$CG,0)-1,MATCH($E408&amp;"/"&amp;M$1,Data!$1:$1,0)-1))=TRUE,"",IF(OFFSET(Data!$A$1,MATCH($D408,Data!$CG:$CG,0)-1,MATCH($E408&amp;"/"&amp;M$1,Data!$1:$1,0)-1)=0,"",OFFSET(Data!$A$1,MATCH($D408,Data!$CG:$CG,0)-1,MATCH($E408&amp;"/"&amp;M$1,Data!$1:$1,0)-1)))</f>
        <v/>
      </c>
      <c r="N408" s="256" t="str">
        <f ca="1">IF(ISERROR(OFFSET(Data!$A$1,MATCH($D408,Data!$CG:$CG,0)-1,MATCH($E408&amp;"/"&amp;N$1,Data!$1:$1,0)-1))=TRUE,"",IF(OFFSET(Data!$A$1,MATCH($D408,Data!$CG:$CG,0)-1,MATCH($E408&amp;"/"&amp;N$1,Data!$1:$1,0)-1)=0,"",OFFSET(Data!$A$1,MATCH($D408,Data!$CG:$CG,0)-1,MATCH($E408&amp;"/"&amp;N$1,Data!$1:$1,0)-1)))</f>
        <v/>
      </c>
      <c r="O408" s="256" t="str">
        <f ca="1">IF(ISERROR(OFFSET(Data!$A$1,MATCH($D408,Data!$CG:$CG,0)-1,MATCH($E408&amp;"/"&amp;O$1,Data!$1:$1,0)-1))=TRUE,"",IF(OFFSET(Data!$A$1,MATCH($D408,Data!$CG:$CG,0)-1,MATCH($E408&amp;"/"&amp;O$1,Data!$1:$1,0)-1)=0,"",OFFSET(Data!$A$1,MATCH($D408,Data!$CG:$CG,0)-1,MATCH($E408&amp;"/"&amp;O$1,Data!$1:$1,0)-1)))</f>
        <v/>
      </c>
      <c r="P408" s="256" t="str">
        <f ca="1">IF(ISERROR(OFFSET(Data!$A$1,MATCH($D408,Data!$CG:$CG,0)-1,MATCH($E408&amp;"/"&amp;P$1,Data!$1:$1,0)-1))=TRUE,"",IF(OFFSET(Data!$A$1,MATCH($D408,Data!$CG:$CG,0)-1,MATCH($E408&amp;"/"&amp;P$1,Data!$1:$1,0)-1)=0,"",OFFSET(Data!$A$1,MATCH($D408,Data!$CG:$CG,0)-1,MATCH($E408&amp;"/"&amp;P$1,Data!$1:$1,0)-1)))</f>
        <v/>
      </c>
      <c r="Q408" s="256" t="str">
        <f ca="1">IF(ISERROR(OFFSET(Data!$A$1,MATCH($D408,Data!$CG:$CG,0)-1,MATCH($E408&amp;"/"&amp;Q$1,Data!$1:$1,0)-1))=TRUE,"",IF(OFFSET(Data!$A$1,MATCH($D408,Data!$CG:$CG,0)-1,MATCH($E408&amp;"/"&amp;Q$1,Data!$1:$1,0)-1)=0,"",OFFSET(Data!$A$1,MATCH($D408,Data!$CG:$CG,0)-1,MATCH($E408&amp;"/"&amp;Q$1,Data!$1:$1,0)-1)))</f>
        <v/>
      </c>
      <c r="R408" s="256" t="str">
        <f ca="1">IF(ISERROR(OFFSET(Data!$A$1,MATCH($D408,Data!$CG:$CG,0)-1,MATCH($E408&amp;"/"&amp;R$1,Data!$1:$1,0)-1))=TRUE,"",IF(OFFSET(Data!$A$1,MATCH($D408,Data!$CG:$CG,0)-1,MATCH($E408&amp;"/"&amp;R$1,Data!$1:$1,0)-1)=0,"",OFFSET(Data!$A$1,MATCH($D408,Data!$CG:$CG,0)-1,MATCH($E408&amp;"/"&amp;R$1,Data!$1:$1,0)-1)))</f>
        <v/>
      </c>
      <c r="S408" s="256" t="str">
        <f ca="1">IF(ISERROR(OFFSET(Data!$A$1,MATCH($D408,Data!$CG:$CG,0)-1,MATCH($E408&amp;"/"&amp;S$1,Data!$1:$1,0)-1))=TRUE,"",IF(OFFSET(Data!$A$1,MATCH($D408,Data!$CG:$CG,0)-1,MATCH($E408&amp;"/"&amp;S$1,Data!$1:$1,0)-1)=0,"",OFFSET(Data!$A$1,MATCH($D408,Data!$CG:$CG,0)-1,MATCH($E408&amp;"/"&amp;S$1,Data!$1:$1,0)-1)))</f>
        <v/>
      </c>
      <c r="T408" s="256" t="str">
        <f ca="1">IF(ISERROR(OFFSET(Data!$A$1,MATCH($D408,Data!$CG:$CG,0)-1,MATCH($E408&amp;"/"&amp;T$1,Data!$1:$1,0)-1))=TRUE,"",IF(OFFSET(Data!$A$1,MATCH($D408,Data!$CG:$CG,0)-1,MATCH($E408&amp;"/"&amp;T$1,Data!$1:$1,0)-1)=0,"",OFFSET(Data!$A$1,MATCH($D408,Data!$CG:$CG,0)-1,MATCH($E408&amp;"/"&amp;T$1,Data!$1:$1,0)-1)))</f>
        <v/>
      </c>
      <c r="U408" s="256" t="str">
        <f ca="1">IF(ISERROR(OFFSET(Data!$A$1,MATCH($D408,Data!$CG:$CG,0)-1,MATCH($E408&amp;"/"&amp;U$1,Data!$1:$1,0)-1))=TRUE,"",IF(OFFSET(Data!$A$1,MATCH($D408,Data!$CG:$CG,0)-1,MATCH($E408&amp;"/"&amp;U$1,Data!$1:$1,0)-1)=0,"",OFFSET(Data!$A$1,MATCH($D408,Data!$CG:$CG,0)-1,MATCH($E408&amp;"/"&amp;U$1,Data!$1:$1,0)-1)))</f>
        <v/>
      </c>
      <c r="V408" s="256" t="str">
        <f ca="1">IF(ISERROR(OFFSET(Data!$A$1,MATCH($D408,Data!$CG:$CG,0)-1,MATCH($E408&amp;"/"&amp;V$1,Data!$1:$1,0)-1))=TRUE,"",IF(OFFSET(Data!$A$1,MATCH($D408,Data!$CG:$CG,0)-1,MATCH($E408&amp;"/"&amp;V$1,Data!$1:$1,0)-1)=0,"",OFFSET(Data!$A$1,MATCH($D408,Data!$CG:$CG,0)-1,MATCH($E408&amp;"/"&amp;V$1,Data!$1:$1,0)-1)))</f>
        <v/>
      </c>
      <c r="W408" s="257" t="str">
        <f ca="1">IF(ISERROR(OFFSET(Data!$A$1,MATCH($D408,Data!$CG:$CG,0)-1,MATCH($E408&amp;"/"&amp;W$1,Data!$1:$1,0)-1))=TRUE,"",IF(OFFSET(Data!$A$1,MATCH($D408,Data!$CG:$CG,0)-1,MATCH($E408&amp;"/"&amp;W$1,Data!$1:$1,0)-1)=0,"",OFFSET(Data!$A$1,MATCH($D408,Data!$CG:$CG,0)-1,MATCH($E408&amp;"/"&amp;W$1,Data!$1:$1,0)-1)))</f>
        <v/>
      </c>
      <c r="X408" s="256" t="str">
        <f ca="1">IF(ISERROR(OFFSET(Data!$A$1,MATCH($D408,Data!$CG:$CG,0)-1,MATCH($E408&amp;"/"&amp;X$1,Data!$1:$1,0)-1))=TRUE,"",IF(OFFSET(Data!$A$1,MATCH($D408,Data!$CG:$CG,0)-1,MATCH($E408&amp;"/"&amp;X$1,Data!$1:$1,0)-1)=0,"",OFFSET(Data!$A$1,MATCH($D408,Data!$CG:$CG,0)-1,MATCH($E408&amp;"/"&amp;X$1,Data!$1:$1,0)-1)))</f>
        <v/>
      </c>
      <c r="Y408" s="256" t="str">
        <f ca="1">IF(ISERROR(OFFSET(Data!$A$1,MATCH($D408,Data!$CG:$CG,0)-1,MATCH($E408&amp;"/"&amp;Y$1,Data!$1:$1,0)-1))=TRUE,"",IF(OFFSET(Data!$A$1,MATCH($D408,Data!$CG:$CG,0)-1,MATCH($E408&amp;"/"&amp;Y$1,Data!$1:$1,0)-1)=0,"",OFFSET(Data!$A$1,MATCH($D408,Data!$CG:$CG,0)-1,MATCH($E408&amp;"/"&amp;Y$1,Data!$1:$1,0)-1)))</f>
        <v/>
      </c>
      <c r="Z408" s="256" t="str">
        <f ca="1">IF(ISERROR(OFFSET(Data!$A$1,MATCH($D408,Data!$CG:$CG,0)-1,MATCH($E408&amp;"/"&amp;Z$1,Data!$1:$1,0)-1))=TRUE,"",IF(OFFSET(Data!$A$1,MATCH($D408,Data!$CG:$CG,0)-1,MATCH($E408&amp;"/"&amp;Z$1,Data!$1:$1,0)-1)=0,"",OFFSET(Data!$A$1,MATCH($D408,Data!$CG:$CG,0)-1,MATCH($E408&amp;"/"&amp;Z$1,Data!$1:$1,0)-1)))</f>
        <v/>
      </c>
      <c r="AA408" s="256" t="str">
        <f ca="1">IF(ISERROR(OFFSET(Data!$A$1,MATCH($D408,Data!$CG:$CG,0)-1,MATCH($E408&amp;"/"&amp;AA$1,Data!$1:$1,0)-1))=TRUE,"",IF(OFFSET(Data!$A$1,MATCH($D408,Data!$CG:$CG,0)-1,MATCH($E408&amp;"/"&amp;AA$1,Data!$1:$1,0)-1)=0,"",OFFSET(Data!$A$1,MATCH($D408,Data!$CG:$CG,0)-1,MATCH($E408&amp;"/"&amp;AA$1,Data!$1:$1,0)-1)))</f>
        <v/>
      </c>
      <c r="AB408" s="256" t="str">
        <f ca="1">IF(ISERROR(OFFSET(Data!$A$1,MATCH($D408,Data!$CG:$CG,0)-1,MATCH($E408&amp;"/"&amp;AB$1,Data!$1:$1,0)-1))=TRUE,"",IF(OFFSET(Data!$A$1,MATCH($D408,Data!$CG:$CG,0)-1,MATCH($E408&amp;"/"&amp;AB$1,Data!$1:$1,0)-1)=0,"",OFFSET(Data!$A$1,MATCH($D408,Data!$CG:$CG,0)-1,MATCH($E408&amp;"/"&amp;AB$1,Data!$1:$1,0)-1)))</f>
        <v/>
      </c>
      <c r="AC408" s="256" t="str">
        <f ca="1">IF(ISERROR(OFFSET(Data!$A$1,MATCH($D408,Data!$CG:$CG,0)-1,MATCH($E408&amp;"/"&amp;AC$1,Data!$1:$1,0)-1))=TRUE,"",IF(OFFSET(Data!$A$1,MATCH($D408,Data!$CG:$CG,0)-1,MATCH($E408&amp;"/"&amp;AC$1,Data!$1:$1,0)-1)=0,"",OFFSET(Data!$A$1,MATCH($D408,Data!$CG:$CG,0)-1,MATCH($E408&amp;"/"&amp;AC$1,Data!$1:$1,0)-1)))</f>
        <v/>
      </c>
      <c r="AD408" s="256" t="str">
        <f ca="1">IF(ISERROR(OFFSET(Data!$A$1,MATCH($D408,Data!$CG:$CG,0)-1,MATCH($E408&amp;"/"&amp;AD$1,Data!$1:$1,0)-1))=TRUE,"",IF(OFFSET(Data!$A$1,MATCH($D408,Data!$CG:$CG,0)-1,MATCH($E408&amp;"/"&amp;AD$1,Data!$1:$1,0)-1)=0,"",OFFSET(Data!$A$1,MATCH($D408,Data!$CG:$CG,0)-1,MATCH($E408&amp;"/"&amp;AD$1,Data!$1:$1,0)-1)))</f>
        <v/>
      </c>
      <c r="AE408" s="256" t="str">
        <f ca="1">IF(ISERROR(OFFSET(Data!$A$1,MATCH($D408,Data!$CG:$CG,0)-1,MATCH($E408&amp;"/"&amp;AE$1,Data!$1:$1,0)-1))=TRUE,"",IF(OFFSET(Data!$A$1,MATCH($D408,Data!$CG:$CG,0)-1,MATCH($E408&amp;"/"&amp;AE$1,Data!$1:$1,0)-1)=0,"",OFFSET(Data!$A$1,MATCH($D408,Data!$CG:$CG,0)-1,MATCH($E408&amp;"/"&amp;AE$1,Data!$1:$1,0)-1)))</f>
        <v/>
      </c>
      <c r="AF408" s="258" t="str">
        <f ca="1">IF(ISERROR(OFFSET(Data!$A$1,MATCH($D408,Data!$CG:$CG,0)-1,MATCH($E408&amp;"/"&amp;AF$1,Data!$1:$1,0)-1))=TRUE,"",IF(OFFSET(Data!$A$1,MATCH($D408,Data!$CG:$CG,0)-1,MATCH($E408&amp;"/"&amp;AF$1,Data!$1:$1,0)-1)=0,"",OFFSET(Data!$A$1,MATCH($D408,Data!$CG:$CG,0)-1,MATCH($E408&amp;"/"&amp;AF$1,Data!$1:$1,0)-1)))</f>
        <v/>
      </c>
      <c r="AG408" s="197">
        <f t="shared" ca="1" si="10"/>
        <v>0</v>
      </c>
      <c r="AH408" s="209">
        <f ca="1">SUM(AG404:AG408)</f>
        <v>0</v>
      </c>
    </row>
    <row r="409" spans="1:34" ht="15" customHeight="1" x14ac:dyDescent="0.25">
      <c r="A409" s="445" t="s">
        <v>29</v>
      </c>
      <c r="B409" s="468" t="str">
        <f>INDEX(Data!CI:CI,MATCH("M"&amp;A409,Data!A:A,0))</f>
        <v>NF</v>
      </c>
      <c r="C409" s="471" t="str">
        <f>INDEX(Data!CG:CG,MATCH("M"&amp;A409,Data!A:A,0))</f>
        <v>Alexander Früh</v>
      </c>
      <c r="D409" s="48" t="str">
        <f>IF(C409&lt;&gt;"",C409,#REF!)</f>
        <v>Alexander Früh</v>
      </c>
      <c r="E409" s="49" t="s">
        <v>21</v>
      </c>
      <c r="F409" s="271" t="str">
        <f ca="1">IF(ISERROR(OFFSET(Data!$A$1,MATCH($D409,Data!$CG:$CG,0)-1,MATCH($E409&amp;"/"&amp;F$1,Data!$1:$1,0)-1))=TRUE,"",IF(OFFSET(Data!$A$1,MATCH($D409,Data!$CG:$CG,0)-1,MATCH($E409&amp;"/"&amp;F$1,Data!$1:$1,0)-1)=0,"",OFFSET(Data!$A$1,MATCH($D409,Data!$CG:$CG,0)-1,MATCH($E409&amp;"/"&amp;F$1,Data!$1:$1,0)-1)))</f>
        <v/>
      </c>
      <c r="G409" s="250" t="str">
        <f ca="1">IF(ISERROR(OFFSET(Data!$A$1,MATCH($D409,Data!$CG:$CG,0)-1,MATCH($E409&amp;"/"&amp;G$1,Data!$1:$1,0)-1))=TRUE,"",IF(OFFSET(Data!$A$1,MATCH($D409,Data!$CG:$CG,0)-1,MATCH($E409&amp;"/"&amp;G$1,Data!$1:$1,0)-1)=0,"",OFFSET(Data!$A$1,MATCH($D409,Data!$CG:$CG,0)-1,MATCH($E409&amp;"/"&amp;G$1,Data!$1:$1,0)-1)))</f>
        <v/>
      </c>
      <c r="H409" s="250" t="str">
        <f ca="1">IF(ISERROR(OFFSET(Data!$A$1,MATCH($D409,Data!$CG:$CG,0)-1,MATCH($E409&amp;"/"&amp;H$1,Data!$1:$1,0)-1))=TRUE,"",IF(OFFSET(Data!$A$1,MATCH($D409,Data!$CG:$CG,0)-1,MATCH($E409&amp;"/"&amp;H$1,Data!$1:$1,0)-1)=0,"",OFFSET(Data!$A$1,MATCH($D409,Data!$CG:$CG,0)-1,MATCH($E409&amp;"/"&amp;H$1,Data!$1:$1,0)-1)))</f>
        <v/>
      </c>
      <c r="I409" s="250" t="str">
        <f ca="1">IF(ISERROR(OFFSET(Data!$A$1,MATCH($D409,Data!$CG:$CG,0)-1,MATCH($E409&amp;"/"&amp;I$1,Data!$1:$1,0)-1))=TRUE,"",IF(OFFSET(Data!$A$1,MATCH($D409,Data!$CG:$CG,0)-1,MATCH($E409&amp;"/"&amp;I$1,Data!$1:$1,0)-1)=0,"",OFFSET(Data!$A$1,MATCH($D409,Data!$CG:$CG,0)-1,MATCH($E409&amp;"/"&amp;I$1,Data!$1:$1,0)-1)))</f>
        <v/>
      </c>
      <c r="J409" s="250" t="str">
        <f ca="1">IF(ISERROR(OFFSET(Data!$A$1,MATCH($D409,Data!$CG:$CG,0)-1,MATCH($E409&amp;"/"&amp;J$1,Data!$1:$1,0)-1))=TRUE,"",IF(OFFSET(Data!$A$1,MATCH($D409,Data!$CG:$CG,0)-1,MATCH($E409&amp;"/"&amp;J$1,Data!$1:$1,0)-1)=0,"",OFFSET(Data!$A$1,MATCH($D409,Data!$CG:$CG,0)-1,MATCH($E409&amp;"/"&amp;J$1,Data!$1:$1,0)-1)))</f>
        <v/>
      </c>
      <c r="K409" s="250" t="str">
        <f ca="1">IF(ISERROR(OFFSET(Data!$A$1,MATCH($D409,Data!$CG:$CG,0)-1,MATCH($E409&amp;"/"&amp;K$1,Data!$1:$1,0)-1))=TRUE,"",IF(OFFSET(Data!$A$1,MATCH($D409,Data!$CG:$CG,0)-1,MATCH($E409&amp;"/"&amp;K$1,Data!$1:$1,0)-1)=0,"",OFFSET(Data!$A$1,MATCH($D409,Data!$CG:$CG,0)-1,MATCH($E409&amp;"/"&amp;K$1,Data!$1:$1,0)-1)))</f>
        <v/>
      </c>
      <c r="L409" s="250" t="str">
        <f ca="1">IF(ISERROR(OFFSET(Data!$A$1,MATCH($D409,Data!$CG:$CG,0)-1,MATCH($E409&amp;"/"&amp;L$1,Data!$1:$1,0)-1))=TRUE,"",IF(OFFSET(Data!$A$1,MATCH($D409,Data!$CG:$CG,0)-1,MATCH($E409&amp;"/"&amp;L$1,Data!$1:$1,0)-1)=0,"",OFFSET(Data!$A$1,MATCH($D409,Data!$CG:$CG,0)-1,MATCH($E409&amp;"/"&amp;L$1,Data!$1:$1,0)-1)))</f>
        <v/>
      </c>
      <c r="M409" s="250" t="str">
        <f ca="1">IF(ISERROR(OFFSET(Data!$A$1,MATCH($D409,Data!$CG:$CG,0)-1,MATCH($E409&amp;"/"&amp;M$1,Data!$1:$1,0)-1))=TRUE,"",IF(OFFSET(Data!$A$1,MATCH($D409,Data!$CG:$CG,0)-1,MATCH($E409&amp;"/"&amp;M$1,Data!$1:$1,0)-1)=0,"",OFFSET(Data!$A$1,MATCH($D409,Data!$CG:$CG,0)-1,MATCH($E409&amp;"/"&amp;M$1,Data!$1:$1,0)-1)))</f>
        <v/>
      </c>
      <c r="N409" s="250" t="str">
        <f ca="1">IF(ISERROR(OFFSET(Data!$A$1,MATCH($D409,Data!$CG:$CG,0)-1,MATCH($E409&amp;"/"&amp;N$1,Data!$1:$1,0)-1))=TRUE,"",IF(OFFSET(Data!$A$1,MATCH($D409,Data!$CG:$CG,0)-1,MATCH($E409&amp;"/"&amp;N$1,Data!$1:$1,0)-1)=0,"",OFFSET(Data!$A$1,MATCH($D409,Data!$CG:$CG,0)-1,MATCH($E409&amp;"/"&amp;N$1,Data!$1:$1,0)-1)))</f>
        <v/>
      </c>
      <c r="O409" s="250" t="str">
        <f ca="1">IF(ISERROR(OFFSET(Data!$A$1,MATCH($D409,Data!$CG:$CG,0)-1,MATCH($E409&amp;"/"&amp;O$1,Data!$1:$1,0)-1))=TRUE,"",IF(OFFSET(Data!$A$1,MATCH($D409,Data!$CG:$CG,0)-1,MATCH($E409&amp;"/"&amp;O$1,Data!$1:$1,0)-1)=0,"",OFFSET(Data!$A$1,MATCH($D409,Data!$CG:$CG,0)-1,MATCH($E409&amp;"/"&amp;O$1,Data!$1:$1,0)-1)))</f>
        <v/>
      </c>
      <c r="P409" s="250" t="str">
        <f ca="1">IF(ISERROR(OFFSET(Data!$A$1,MATCH($D409,Data!$CG:$CG,0)-1,MATCH($E409&amp;"/"&amp;P$1,Data!$1:$1,0)-1))=TRUE,"",IF(OFFSET(Data!$A$1,MATCH($D409,Data!$CG:$CG,0)-1,MATCH($E409&amp;"/"&amp;P$1,Data!$1:$1,0)-1)=0,"",OFFSET(Data!$A$1,MATCH($D409,Data!$CG:$CG,0)-1,MATCH($E409&amp;"/"&amp;P$1,Data!$1:$1,0)-1)))</f>
        <v/>
      </c>
      <c r="Q409" s="250" t="str">
        <f ca="1">IF(ISERROR(OFFSET(Data!$A$1,MATCH($D409,Data!$CG:$CG,0)-1,MATCH($E409&amp;"/"&amp;Q$1,Data!$1:$1,0)-1))=TRUE,"",IF(OFFSET(Data!$A$1,MATCH($D409,Data!$CG:$CG,0)-1,MATCH($E409&amp;"/"&amp;Q$1,Data!$1:$1,0)-1)=0,"",OFFSET(Data!$A$1,MATCH($D409,Data!$CG:$CG,0)-1,MATCH($E409&amp;"/"&amp;Q$1,Data!$1:$1,0)-1)))</f>
        <v/>
      </c>
      <c r="R409" s="250" t="str">
        <f ca="1">IF(ISERROR(OFFSET(Data!$A$1,MATCH($D409,Data!$CG:$CG,0)-1,MATCH($E409&amp;"/"&amp;R$1,Data!$1:$1,0)-1))=TRUE,"",IF(OFFSET(Data!$A$1,MATCH($D409,Data!$CG:$CG,0)-1,MATCH($E409&amp;"/"&amp;R$1,Data!$1:$1,0)-1)=0,"",OFFSET(Data!$A$1,MATCH($D409,Data!$CG:$CG,0)-1,MATCH($E409&amp;"/"&amp;R$1,Data!$1:$1,0)-1)))</f>
        <v/>
      </c>
      <c r="S409" s="250" t="str">
        <f ca="1">IF(ISERROR(OFFSET(Data!$A$1,MATCH($D409,Data!$CG:$CG,0)-1,MATCH($E409&amp;"/"&amp;S$1,Data!$1:$1,0)-1))=TRUE,"",IF(OFFSET(Data!$A$1,MATCH($D409,Data!$CG:$CG,0)-1,MATCH($E409&amp;"/"&amp;S$1,Data!$1:$1,0)-1)=0,"",OFFSET(Data!$A$1,MATCH($D409,Data!$CG:$CG,0)-1,MATCH($E409&amp;"/"&amp;S$1,Data!$1:$1,0)-1)))</f>
        <v/>
      </c>
      <c r="T409" s="250" t="str">
        <f ca="1">IF(ISERROR(OFFSET(Data!$A$1,MATCH($D409,Data!$CG:$CG,0)-1,MATCH($E409&amp;"/"&amp;T$1,Data!$1:$1,0)-1))=TRUE,"",IF(OFFSET(Data!$A$1,MATCH($D409,Data!$CG:$CG,0)-1,MATCH($E409&amp;"/"&amp;T$1,Data!$1:$1,0)-1)=0,"",OFFSET(Data!$A$1,MATCH($D409,Data!$CG:$CG,0)-1,MATCH($E409&amp;"/"&amp;T$1,Data!$1:$1,0)-1)))</f>
        <v/>
      </c>
      <c r="U409" s="250" t="str">
        <f ca="1">IF(ISERROR(OFFSET(Data!$A$1,MATCH($D409,Data!$CG:$CG,0)-1,MATCH($E409&amp;"/"&amp;U$1,Data!$1:$1,0)-1))=TRUE,"",IF(OFFSET(Data!$A$1,MATCH($D409,Data!$CG:$CG,0)-1,MATCH($E409&amp;"/"&amp;U$1,Data!$1:$1,0)-1)=0,"",OFFSET(Data!$A$1,MATCH($D409,Data!$CG:$CG,0)-1,MATCH($E409&amp;"/"&amp;U$1,Data!$1:$1,0)-1)))</f>
        <v/>
      </c>
      <c r="V409" s="250" t="str">
        <f ca="1">IF(ISERROR(OFFSET(Data!$A$1,MATCH($D409,Data!$CG:$CG,0)-1,MATCH($E409&amp;"/"&amp;V$1,Data!$1:$1,0)-1))=TRUE,"",IF(OFFSET(Data!$A$1,MATCH($D409,Data!$CG:$CG,0)-1,MATCH($E409&amp;"/"&amp;V$1,Data!$1:$1,0)-1)=0,"",OFFSET(Data!$A$1,MATCH($D409,Data!$CG:$CG,0)-1,MATCH($E409&amp;"/"&amp;V$1,Data!$1:$1,0)-1)))</f>
        <v/>
      </c>
      <c r="W409" s="272" t="str">
        <f ca="1">IF(ISERROR(OFFSET(Data!$A$1,MATCH($D409,Data!$CG:$CG,0)-1,MATCH($E409&amp;"/"&amp;W$1,Data!$1:$1,0)-1))=TRUE,"",IF(OFFSET(Data!$A$1,MATCH($D409,Data!$CG:$CG,0)-1,MATCH($E409&amp;"/"&amp;W$1,Data!$1:$1,0)-1)=0,"",OFFSET(Data!$A$1,MATCH($D409,Data!$CG:$CG,0)-1,MATCH($E409&amp;"/"&amp;W$1,Data!$1:$1,0)-1)))</f>
        <v/>
      </c>
      <c r="X409" s="250" t="str">
        <f ca="1">IF(ISERROR(OFFSET(Data!$A$1,MATCH($D409,Data!$CG:$CG,0)-1,MATCH($E409&amp;"/"&amp;X$1,Data!$1:$1,0)-1))=TRUE,"",IF(OFFSET(Data!$A$1,MATCH($D409,Data!$CG:$CG,0)-1,MATCH($E409&amp;"/"&amp;X$1,Data!$1:$1,0)-1)=0,"",OFFSET(Data!$A$1,MATCH($D409,Data!$CG:$CG,0)-1,MATCH($E409&amp;"/"&amp;X$1,Data!$1:$1,0)-1)))</f>
        <v/>
      </c>
      <c r="Y409" s="250" t="str">
        <f ca="1">IF(ISERROR(OFFSET(Data!$A$1,MATCH($D409,Data!$CG:$CG,0)-1,MATCH($E409&amp;"/"&amp;Y$1,Data!$1:$1,0)-1))=TRUE,"",IF(OFFSET(Data!$A$1,MATCH($D409,Data!$CG:$CG,0)-1,MATCH($E409&amp;"/"&amp;Y$1,Data!$1:$1,0)-1)=0,"",OFFSET(Data!$A$1,MATCH($D409,Data!$CG:$CG,0)-1,MATCH($E409&amp;"/"&amp;Y$1,Data!$1:$1,0)-1)))</f>
        <v/>
      </c>
      <c r="Z409" s="250" t="str">
        <f ca="1">IF(ISERROR(OFFSET(Data!$A$1,MATCH($D409,Data!$CG:$CG,0)-1,MATCH($E409&amp;"/"&amp;Z$1,Data!$1:$1,0)-1))=TRUE,"",IF(OFFSET(Data!$A$1,MATCH($D409,Data!$CG:$CG,0)-1,MATCH($E409&amp;"/"&amp;Z$1,Data!$1:$1,0)-1)=0,"",OFFSET(Data!$A$1,MATCH($D409,Data!$CG:$CG,0)-1,MATCH($E409&amp;"/"&amp;Z$1,Data!$1:$1,0)-1)))</f>
        <v/>
      </c>
      <c r="AA409" s="250" t="str">
        <f ca="1">IF(ISERROR(OFFSET(Data!$A$1,MATCH($D409,Data!$CG:$CG,0)-1,MATCH($E409&amp;"/"&amp;AA$1,Data!$1:$1,0)-1))=TRUE,"",IF(OFFSET(Data!$A$1,MATCH($D409,Data!$CG:$CG,0)-1,MATCH($E409&amp;"/"&amp;AA$1,Data!$1:$1,0)-1)=0,"",OFFSET(Data!$A$1,MATCH($D409,Data!$CG:$CG,0)-1,MATCH($E409&amp;"/"&amp;AA$1,Data!$1:$1,0)-1)))</f>
        <v/>
      </c>
      <c r="AB409" s="250" t="str">
        <f ca="1">IF(ISERROR(OFFSET(Data!$A$1,MATCH($D409,Data!$CG:$CG,0)-1,MATCH($E409&amp;"/"&amp;AB$1,Data!$1:$1,0)-1))=TRUE,"",IF(OFFSET(Data!$A$1,MATCH($D409,Data!$CG:$CG,0)-1,MATCH($E409&amp;"/"&amp;AB$1,Data!$1:$1,0)-1)=0,"",OFFSET(Data!$A$1,MATCH($D409,Data!$CG:$CG,0)-1,MATCH($E409&amp;"/"&amp;AB$1,Data!$1:$1,0)-1)))</f>
        <v/>
      </c>
      <c r="AC409" s="250" t="str">
        <f ca="1">IF(ISERROR(OFFSET(Data!$A$1,MATCH($D409,Data!$CG:$CG,0)-1,MATCH($E409&amp;"/"&amp;AC$1,Data!$1:$1,0)-1))=TRUE,"",IF(OFFSET(Data!$A$1,MATCH($D409,Data!$CG:$CG,0)-1,MATCH($E409&amp;"/"&amp;AC$1,Data!$1:$1,0)-1)=0,"",OFFSET(Data!$A$1,MATCH($D409,Data!$CG:$CG,0)-1,MATCH($E409&amp;"/"&amp;AC$1,Data!$1:$1,0)-1)))</f>
        <v/>
      </c>
      <c r="AD409" s="250" t="str">
        <f ca="1">IF(ISERROR(OFFSET(Data!$A$1,MATCH($D409,Data!$CG:$CG,0)-1,MATCH($E409&amp;"/"&amp;AD$1,Data!$1:$1,0)-1))=TRUE,"",IF(OFFSET(Data!$A$1,MATCH($D409,Data!$CG:$CG,0)-1,MATCH($E409&amp;"/"&amp;AD$1,Data!$1:$1,0)-1)=0,"",OFFSET(Data!$A$1,MATCH($D409,Data!$CG:$CG,0)-1,MATCH($E409&amp;"/"&amp;AD$1,Data!$1:$1,0)-1)))</f>
        <v/>
      </c>
      <c r="AE409" s="250" t="str">
        <f ca="1">IF(ISERROR(OFFSET(Data!$A$1,MATCH($D409,Data!$CG:$CG,0)-1,MATCH($E409&amp;"/"&amp;AE$1,Data!$1:$1,0)-1))=TRUE,"",IF(OFFSET(Data!$A$1,MATCH($D409,Data!$CG:$CG,0)-1,MATCH($E409&amp;"/"&amp;AE$1,Data!$1:$1,0)-1)=0,"",OFFSET(Data!$A$1,MATCH($D409,Data!$CG:$CG,0)-1,MATCH($E409&amp;"/"&amp;AE$1,Data!$1:$1,0)-1)))</f>
        <v/>
      </c>
      <c r="AF409" s="251" t="str">
        <f ca="1">IF(ISERROR(OFFSET(Data!$A$1,MATCH($D409,Data!$CG:$CG,0)-1,MATCH($E409&amp;"/"&amp;AF$1,Data!$1:$1,0)-1))=TRUE,"",IF(OFFSET(Data!$A$1,MATCH($D409,Data!$CG:$CG,0)-1,MATCH($E409&amp;"/"&amp;AF$1,Data!$1:$1,0)-1)=0,"",OFFSET(Data!$A$1,MATCH($D409,Data!$CG:$CG,0)-1,MATCH($E409&amp;"/"&amp;AF$1,Data!$1:$1,0)-1)))</f>
        <v/>
      </c>
      <c r="AG409" s="206">
        <f t="shared" ca="1" si="10"/>
        <v>0</v>
      </c>
      <c r="AH409" s="207">
        <f ca="1">AG409</f>
        <v>0</v>
      </c>
    </row>
    <row r="410" spans="1:34" ht="15" customHeight="1" thickBot="1" x14ac:dyDescent="0.3">
      <c r="A410" s="446"/>
      <c r="B410" s="469"/>
      <c r="C410" s="472"/>
      <c r="D410" s="50" t="str">
        <f>IF(C410&lt;&gt;"",C410,D409)</f>
        <v>Alexander Früh</v>
      </c>
      <c r="E410" s="51" t="s">
        <v>22</v>
      </c>
      <c r="F410" s="267">
        <f ca="1">IF(ISERROR(OFFSET(Data!$A$1,MATCH($D410,Data!$CG:$CG,0)-1,MATCH($E410&amp;"/"&amp;F$1,Data!$1:$1,0)-1))=TRUE,"",IF(OFFSET(Data!$A$1,MATCH($D410,Data!$CG:$CG,0)-1,MATCH($E410&amp;"/"&amp;F$1,Data!$1:$1,0)-1)=0,"",OFFSET(Data!$A$1,MATCH($D410,Data!$CG:$CG,0)-1,MATCH($E410&amp;"/"&amp;F$1,Data!$1:$1,0)-1)))</f>
        <v>4</v>
      </c>
      <c r="G410" s="261">
        <f ca="1">IF(ISERROR(OFFSET(Data!$A$1,MATCH($D410,Data!$CG:$CG,0)-1,MATCH($E410&amp;"/"&amp;G$1,Data!$1:$1,0)-1))=TRUE,"",IF(OFFSET(Data!$A$1,MATCH($D410,Data!$CG:$CG,0)-1,MATCH($E410&amp;"/"&amp;G$1,Data!$1:$1,0)-1)=0,"",OFFSET(Data!$A$1,MATCH($D410,Data!$CG:$CG,0)-1,MATCH($E410&amp;"/"&amp;G$1,Data!$1:$1,0)-1)))</f>
        <v>4</v>
      </c>
      <c r="H410" s="261">
        <f ca="1">IF(ISERROR(OFFSET(Data!$A$1,MATCH($D410,Data!$CG:$CG,0)-1,MATCH($E410&amp;"/"&amp;H$1,Data!$1:$1,0)-1))=TRUE,"",IF(OFFSET(Data!$A$1,MATCH($D410,Data!$CG:$CG,0)-1,MATCH($E410&amp;"/"&amp;H$1,Data!$1:$1,0)-1)=0,"",OFFSET(Data!$A$1,MATCH($D410,Data!$CG:$CG,0)-1,MATCH($E410&amp;"/"&amp;H$1,Data!$1:$1,0)-1)))</f>
        <v>4</v>
      </c>
      <c r="I410" s="249">
        <f ca="1">IF(ISERROR(OFFSET(Data!$A$1,MATCH($D410,Data!$CG:$CG,0)-1,MATCH($E410&amp;"/"&amp;I$1,Data!$1:$1,0)-1))=TRUE,"",IF(OFFSET(Data!$A$1,MATCH($D410,Data!$CG:$CG,0)-1,MATCH($E410&amp;"/"&amp;I$1,Data!$1:$1,0)-1)=0,"",OFFSET(Data!$A$1,MATCH($D410,Data!$CG:$CG,0)-1,MATCH($E410&amp;"/"&amp;I$1,Data!$1:$1,0)-1)))</f>
        <v>3</v>
      </c>
      <c r="J410" s="264">
        <f ca="1">IF(ISERROR(OFFSET(Data!$A$1,MATCH($D410,Data!$CG:$CG,0)-1,MATCH($E410&amp;"/"&amp;J$1,Data!$1:$1,0)-1))=TRUE,"",IF(OFFSET(Data!$A$1,MATCH($D410,Data!$CG:$CG,0)-1,MATCH($E410&amp;"/"&amp;J$1,Data!$1:$1,0)-1)=0,"",OFFSET(Data!$A$1,MATCH($D410,Data!$CG:$CG,0)-1,MATCH($E410&amp;"/"&amp;J$1,Data!$1:$1,0)-1)))</f>
        <v>6</v>
      </c>
      <c r="K410" s="261">
        <f ca="1">IF(ISERROR(OFFSET(Data!$A$1,MATCH($D410,Data!$CG:$CG,0)-1,MATCH($E410&amp;"/"&amp;K$1,Data!$1:$1,0)-1))=TRUE,"",IF(OFFSET(Data!$A$1,MATCH($D410,Data!$CG:$CG,0)-1,MATCH($E410&amp;"/"&amp;K$1,Data!$1:$1,0)-1)=0,"",OFFSET(Data!$A$1,MATCH($D410,Data!$CG:$CG,0)-1,MATCH($E410&amp;"/"&amp;K$1,Data!$1:$1,0)-1)))</f>
        <v>4</v>
      </c>
      <c r="L410" s="261">
        <f ca="1">IF(ISERROR(OFFSET(Data!$A$1,MATCH($D410,Data!$CG:$CG,0)-1,MATCH($E410&amp;"/"&amp;L$1,Data!$1:$1,0)-1))=TRUE,"",IF(OFFSET(Data!$A$1,MATCH($D410,Data!$CG:$CG,0)-1,MATCH($E410&amp;"/"&amp;L$1,Data!$1:$1,0)-1)=0,"",OFFSET(Data!$A$1,MATCH($D410,Data!$CG:$CG,0)-1,MATCH($E410&amp;"/"&amp;L$1,Data!$1:$1,0)-1)))</f>
        <v>4</v>
      </c>
      <c r="M410" s="264">
        <f ca="1">IF(ISERROR(OFFSET(Data!$A$1,MATCH($D410,Data!$CG:$CG,0)-1,MATCH($E410&amp;"/"&amp;M$1,Data!$1:$1,0)-1))=TRUE,"",IF(OFFSET(Data!$A$1,MATCH($D410,Data!$CG:$CG,0)-1,MATCH($E410&amp;"/"&amp;M$1,Data!$1:$1,0)-1)=0,"",OFFSET(Data!$A$1,MATCH($D410,Data!$CG:$CG,0)-1,MATCH($E410&amp;"/"&amp;M$1,Data!$1:$1,0)-1)))</f>
        <v>5</v>
      </c>
      <c r="N410" s="264">
        <f ca="1">IF(ISERROR(OFFSET(Data!$A$1,MATCH($D410,Data!$CG:$CG,0)-1,MATCH($E410&amp;"/"&amp;N$1,Data!$1:$1,0)-1))=TRUE,"",IF(OFFSET(Data!$A$1,MATCH($D410,Data!$CG:$CG,0)-1,MATCH($E410&amp;"/"&amp;N$1,Data!$1:$1,0)-1)=0,"",OFFSET(Data!$A$1,MATCH($D410,Data!$CG:$CG,0)-1,MATCH($E410&amp;"/"&amp;N$1,Data!$1:$1,0)-1)))</f>
        <v>6</v>
      </c>
      <c r="O410" s="261">
        <f ca="1">IF(ISERROR(OFFSET(Data!$A$1,MATCH($D410,Data!$CG:$CG,0)-1,MATCH($E410&amp;"/"&amp;O$1,Data!$1:$1,0)-1))=TRUE,"",IF(OFFSET(Data!$A$1,MATCH($D410,Data!$CG:$CG,0)-1,MATCH($E410&amp;"/"&amp;O$1,Data!$1:$1,0)-1)=0,"",OFFSET(Data!$A$1,MATCH($D410,Data!$CG:$CG,0)-1,MATCH($E410&amp;"/"&amp;O$1,Data!$1:$1,0)-1)))</f>
        <v>4</v>
      </c>
      <c r="P410" s="261">
        <f ca="1">IF(ISERROR(OFFSET(Data!$A$1,MATCH($D410,Data!$CG:$CG,0)-1,MATCH($E410&amp;"/"&amp;P$1,Data!$1:$1,0)-1))=TRUE,"",IF(OFFSET(Data!$A$1,MATCH($D410,Data!$CG:$CG,0)-1,MATCH($E410&amp;"/"&amp;P$1,Data!$1:$1,0)-1)=0,"",OFFSET(Data!$A$1,MATCH($D410,Data!$CG:$CG,0)-1,MATCH($E410&amp;"/"&amp;P$1,Data!$1:$1,0)-1)))</f>
        <v>4</v>
      </c>
      <c r="Q410" s="264">
        <f ca="1">IF(ISERROR(OFFSET(Data!$A$1,MATCH($D410,Data!$CG:$CG,0)-1,MATCH($E410&amp;"/"&amp;Q$1,Data!$1:$1,0)-1))=TRUE,"",IF(OFFSET(Data!$A$1,MATCH($D410,Data!$CG:$CG,0)-1,MATCH($E410&amp;"/"&amp;Q$1,Data!$1:$1,0)-1)=0,"",OFFSET(Data!$A$1,MATCH($D410,Data!$CG:$CG,0)-1,MATCH($E410&amp;"/"&amp;Q$1,Data!$1:$1,0)-1)))</f>
        <v>5</v>
      </c>
      <c r="R410" s="264">
        <f ca="1">IF(ISERROR(OFFSET(Data!$A$1,MATCH($D410,Data!$CG:$CG,0)-1,MATCH($E410&amp;"/"&amp;R$1,Data!$1:$1,0)-1))=TRUE,"",IF(OFFSET(Data!$A$1,MATCH($D410,Data!$CG:$CG,0)-1,MATCH($E410&amp;"/"&amp;R$1,Data!$1:$1,0)-1)=0,"",OFFSET(Data!$A$1,MATCH($D410,Data!$CG:$CG,0)-1,MATCH($E410&amp;"/"&amp;R$1,Data!$1:$1,0)-1)))</f>
        <v>6</v>
      </c>
      <c r="S410" s="252" t="str">
        <f ca="1">IF(ISERROR(OFFSET(Data!$A$1,MATCH($D410,Data!$CG:$CG,0)-1,MATCH($E410&amp;"/"&amp;S$1,Data!$1:$1,0)-1))=TRUE,"",IF(OFFSET(Data!$A$1,MATCH($D410,Data!$CG:$CG,0)-1,MATCH($E410&amp;"/"&amp;S$1,Data!$1:$1,0)-1)=0,"",OFFSET(Data!$A$1,MATCH($D410,Data!$CG:$CG,0)-1,MATCH($E410&amp;"/"&amp;S$1,Data!$1:$1,0)-1)))</f>
        <v/>
      </c>
      <c r="T410" s="252" t="str">
        <f ca="1">IF(ISERROR(OFFSET(Data!$A$1,MATCH($D410,Data!$CG:$CG,0)-1,MATCH($E410&amp;"/"&amp;T$1,Data!$1:$1,0)-1))=TRUE,"",IF(OFFSET(Data!$A$1,MATCH($D410,Data!$CG:$CG,0)-1,MATCH($E410&amp;"/"&amp;T$1,Data!$1:$1,0)-1)=0,"",OFFSET(Data!$A$1,MATCH($D410,Data!$CG:$CG,0)-1,MATCH($E410&amp;"/"&amp;T$1,Data!$1:$1,0)-1)))</f>
        <v/>
      </c>
      <c r="U410" s="252" t="str">
        <f ca="1">IF(ISERROR(OFFSET(Data!$A$1,MATCH($D410,Data!$CG:$CG,0)-1,MATCH($E410&amp;"/"&amp;U$1,Data!$1:$1,0)-1))=TRUE,"",IF(OFFSET(Data!$A$1,MATCH($D410,Data!$CG:$CG,0)-1,MATCH($E410&amp;"/"&amp;U$1,Data!$1:$1,0)-1)=0,"",OFFSET(Data!$A$1,MATCH($D410,Data!$CG:$CG,0)-1,MATCH($E410&amp;"/"&amp;U$1,Data!$1:$1,0)-1)))</f>
        <v/>
      </c>
      <c r="V410" s="252" t="str">
        <f ca="1">IF(ISERROR(OFFSET(Data!$A$1,MATCH($D410,Data!$CG:$CG,0)-1,MATCH($E410&amp;"/"&amp;V$1,Data!$1:$1,0)-1))=TRUE,"",IF(OFFSET(Data!$A$1,MATCH($D410,Data!$CG:$CG,0)-1,MATCH($E410&amp;"/"&amp;V$1,Data!$1:$1,0)-1)=0,"",OFFSET(Data!$A$1,MATCH($D410,Data!$CG:$CG,0)-1,MATCH($E410&amp;"/"&amp;V$1,Data!$1:$1,0)-1)))</f>
        <v/>
      </c>
      <c r="W410" s="269" t="str">
        <f ca="1">IF(ISERROR(OFFSET(Data!$A$1,MATCH($D410,Data!$CG:$CG,0)-1,MATCH($E410&amp;"/"&amp;W$1,Data!$1:$1,0)-1))=TRUE,"",IF(OFFSET(Data!$A$1,MATCH($D410,Data!$CG:$CG,0)-1,MATCH($E410&amp;"/"&amp;W$1,Data!$1:$1,0)-1)=0,"",OFFSET(Data!$A$1,MATCH($D410,Data!$CG:$CG,0)-1,MATCH($E410&amp;"/"&amp;W$1,Data!$1:$1,0)-1)))</f>
        <v/>
      </c>
      <c r="X410" s="252" t="str">
        <f ca="1">IF(ISERROR(OFFSET(Data!$A$1,MATCH($D410,Data!$CG:$CG,0)-1,MATCH($E410&amp;"/"&amp;X$1,Data!$1:$1,0)-1))=TRUE,"",IF(OFFSET(Data!$A$1,MATCH($D410,Data!$CG:$CG,0)-1,MATCH($E410&amp;"/"&amp;X$1,Data!$1:$1,0)-1)=0,"",OFFSET(Data!$A$1,MATCH($D410,Data!$CG:$CG,0)-1,MATCH($E410&amp;"/"&amp;X$1,Data!$1:$1,0)-1)))</f>
        <v/>
      </c>
      <c r="Y410" s="252" t="str">
        <f ca="1">IF(ISERROR(OFFSET(Data!$A$1,MATCH($D410,Data!$CG:$CG,0)-1,MATCH($E410&amp;"/"&amp;Y$1,Data!$1:$1,0)-1))=TRUE,"",IF(OFFSET(Data!$A$1,MATCH($D410,Data!$CG:$CG,0)-1,MATCH($E410&amp;"/"&amp;Y$1,Data!$1:$1,0)-1)=0,"",OFFSET(Data!$A$1,MATCH($D410,Data!$CG:$CG,0)-1,MATCH($E410&amp;"/"&amp;Y$1,Data!$1:$1,0)-1)))</f>
        <v/>
      </c>
      <c r="Z410" s="252" t="str">
        <f ca="1">IF(ISERROR(OFFSET(Data!$A$1,MATCH($D410,Data!$CG:$CG,0)-1,MATCH($E410&amp;"/"&amp;Z$1,Data!$1:$1,0)-1))=TRUE,"",IF(OFFSET(Data!$A$1,MATCH($D410,Data!$CG:$CG,0)-1,MATCH($E410&amp;"/"&amp;Z$1,Data!$1:$1,0)-1)=0,"",OFFSET(Data!$A$1,MATCH($D410,Data!$CG:$CG,0)-1,MATCH($E410&amp;"/"&amp;Z$1,Data!$1:$1,0)-1)))</f>
        <v/>
      </c>
      <c r="AA410" s="252" t="str">
        <f ca="1">IF(ISERROR(OFFSET(Data!$A$1,MATCH($D410,Data!$CG:$CG,0)-1,MATCH($E410&amp;"/"&amp;AA$1,Data!$1:$1,0)-1))=TRUE,"",IF(OFFSET(Data!$A$1,MATCH($D410,Data!$CG:$CG,0)-1,MATCH($E410&amp;"/"&amp;AA$1,Data!$1:$1,0)-1)=0,"",OFFSET(Data!$A$1,MATCH($D410,Data!$CG:$CG,0)-1,MATCH($E410&amp;"/"&amp;AA$1,Data!$1:$1,0)-1)))</f>
        <v/>
      </c>
      <c r="AB410" s="252" t="str">
        <f ca="1">IF(ISERROR(OFFSET(Data!$A$1,MATCH($D410,Data!$CG:$CG,0)-1,MATCH($E410&amp;"/"&amp;AB$1,Data!$1:$1,0)-1))=TRUE,"",IF(OFFSET(Data!$A$1,MATCH($D410,Data!$CG:$CG,0)-1,MATCH($E410&amp;"/"&amp;AB$1,Data!$1:$1,0)-1)=0,"",OFFSET(Data!$A$1,MATCH($D410,Data!$CG:$CG,0)-1,MATCH($E410&amp;"/"&amp;AB$1,Data!$1:$1,0)-1)))</f>
        <v/>
      </c>
      <c r="AC410" s="252" t="str">
        <f ca="1">IF(ISERROR(OFFSET(Data!$A$1,MATCH($D410,Data!$CG:$CG,0)-1,MATCH($E410&amp;"/"&amp;AC$1,Data!$1:$1,0)-1))=TRUE,"",IF(OFFSET(Data!$A$1,MATCH($D410,Data!$CG:$CG,0)-1,MATCH($E410&amp;"/"&amp;AC$1,Data!$1:$1,0)-1)=0,"",OFFSET(Data!$A$1,MATCH($D410,Data!$CG:$CG,0)-1,MATCH($E410&amp;"/"&amp;AC$1,Data!$1:$1,0)-1)))</f>
        <v/>
      </c>
      <c r="AD410" s="252" t="str">
        <f ca="1">IF(ISERROR(OFFSET(Data!$A$1,MATCH($D410,Data!$CG:$CG,0)-1,MATCH($E410&amp;"/"&amp;AD$1,Data!$1:$1,0)-1))=TRUE,"",IF(OFFSET(Data!$A$1,MATCH($D410,Data!$CG:$CG,0)-1,MATCH($E410&amp;"/"&amp;AD$1,Data!$1:$1,0)-1)=0,"",OFFSET(Data!$A$1,MATCH($D410,Data!$CG:$CG,0)-1,MATCH($E410&amp;"/"&amp;AD$1,Data!$1:$1,0)-1)))</f>
        <v/>
      </c>
      <c r="AE410" s="252" t="str">
        <f ca="1">IF(ISERROR(OFFSET(Data!$A$1,MATCH($D410,Data!$CG:$CG,0)-1,MATCH($E410&amp;"/"&amp;AE$1,Data!$1:$1,0)-1))=TRUE,"",IF(OFFSET(Data!$A$1,MATCH($D410,Data!$CG:$CG,0)-1,MATCH($E410&amp;"/"&amp;AE$1,Data!$1:$1,0)-1)=0,"",OFFSET(Data!$A$1,MATCH($D410,Data!$CG:$CG,0)-1,MATCH($E410&amp;"/"&amp;AE$1,Data!$1:$1,0)-1)))</f>
        <v/>
      </c>
      <c r="AF410" s="253" t="str">
        <f ca="1">IF(ISERROR(OFFSET(Data!$A$1,MATCH($D410,Data!$CG:$CG,0)-1,MATCH($E410&amp;"/"&amp;AF$1,Data!$1:$1,0)-1))=TRUE,"",IF(OFFSET(Data!$A$1,MATCH($D410,Data!$CG:$CG,0)-1,MATCH($E410&amp;"/"&amp;AF$1,Data!$1:$1,0)-1)=0,"",OFFSET(Data!$A$1,MATCH($D410,Data!$CG:$CG,0)-1,MATCH($E410&amp;"/"&amp;AF$1,Data!$1:$1,0)-1)))</f>
        <v/>
      </c>
      <c r="AG410" s="188">
        <f t="shared" ca="1" si="10"/>
        <v>59</v>
      </c>
      <c r="AH410" s="208">
        <f ca="1">SUM(AG409:AG410)</f>
        <v>59</v>
      </c>
    </row>
    <row r="411" spans="1:34" ht="15" hidden="1" customHeight="1" x14ac:dyDescent="0.25">
      <c r="A411" s="446"/>
      <c r="B411" s="469"/>
      <c r="C411" s="472"/>
      <c r="D411" s="50" t="str">
        <f>IF(C411&lt;&gt;"",C411,D410)</f>
        <v>Alexander Früh</v>
      </c>
      <c r="E411" s="51" t="s">
        <v>23</v>
      </c>
      <c r="F411" s="254" t="str">
        <f ca="1">IF(ISERROR(OFFSET(Data!$A$1,MATCH($D411,Data!$CG:$CG,0)-1,MATCH($E411&amp;"/"&amp;F$1,Data!$1:$1,0)-1))=TRUE,"",IF(OFFSET(Data!$A$1,MATCH($D411,Data!$CG:$CG,0)-1,MATCH($E411&amp;"/"&amp;F$1,Data!$1:$1,0)-1)=0,"",OFFSET(Data!$A$1,MATCH($D411,Data!$CG:$CG,0)-1,MATCH($E411&amp;"/"&amp;F$1,Data!$1:$1,0)-1)))</f>
        <v/>
      </c>
      <c r="G411" s="252" t="str">
        <f ca="1">IF(ISERROR(OFFSET(Data!$A$1,MATCH($D411,Data!$CG:$CG,0)-1,MATCH($E411&amp;"/"&amp;G$1,Data!$1:$1,0)-1))=TRUE,"",IF(OFFSET(Data!$A$1,MATCH($D411,Data!$CG:$CG,0)-1,MATCH($E411&amp;"/"&amp;G$1,Data!$1:$1,0)-1)=0,"",OFFSET(Data!$A$1,MATCH($D411,Data!$CG:$CG,0)-1,MATCH($E411&amp;"/"&amp;G$1,Data!$1:$1,0)-1)))</f>
        <v/>
      </c>
      <c r="H411" s="252" t="str">
        <f ca="1">IF(ISERROR(OFFSET(Data!$A$1,MATCH($D411,Data!$CG:$CG,0)-1,MATCH($E411&amp;"/"&amp;H$1,Data!$1:$1,0)-1))=TRUE,"",IF(OFFSET(Data!$A$1,MATCH($D411,Data!$CG:$CG,0)-1,MATCH($E411&amp;"/"&amp;H$1,Data!$1:$1,0)-1)=0,"",OFFSET(Data!$A$1,MATCH($D411,Data!$CG:$CG,0)-1,MATCH($E411&amp;"/"&amp;H$1,Data!$1:$1,0)-1)))</f>
        <v/>
      </c>
      <c r="I411" s="252" t="str">
        <f ca="1">IF(ISERROR(OFFSET(Data!$A$1,MATCH($D411,Data!$CG:$CG,0)-1,MATCH($E411&amp;"/"&amp;I$1,Data!$1:$1,0)-1))=TRUE,"",IF(OFFSET(Data!$A$1,MATCH($D411,Data!$CG:$CG,0)-1,MATCH($E411&amp;"/"&amp;I$1,Data!$1:$1,0)-1)=0,"",OFFSET(Data!$A$1,MATCH($D411,Data!$CG:$CG,0)-1,MATCH($E411&amp;"/"&amp;I$1,Data!$1:$1,0)-1)))</f>
        <v/>
      </c>
      <c r="J411" s="252" t="str">
        <f ca="1">IF(ISERROR(OFFSET(Data!$A$1,MATCH($D411,Data!$CG:$CG,0)-1,MATCH($E411&amp;"/"&amp;J$1,Data!$1:$1,0)-1))=TRUE,"",IF(OFFSET(Data!$A$1,MATCH($D411,Data!$CG:$CG,0)-1,MATCH($E411&amp;"/"&amp;J$1,Data!$1:$1,0)-1)=0,"",OFFSET(Data!$A$1,MATCH($D411,Data!$CG:$CG,0)-1,MATCH($E411&amp;"/"&amp;J$1,Data!$1:$1,0)-1)))</f>
        <v/>
      </c>
      <c r="K411" s="252" t="str">
        <f ca="1">IF(ISERROR(OFFSET(Data!$A$1,MATCH($D411,Data!$CG:$CG,0)-1,MATCH($E411&amp;"/"&amp;K$1,Data!$1:$1,0)-1))=TRUE,"",IF(OFFSET(Data!$A$1,MATCH($D411,Data!$CG:$CG,0)-1,MATCH($E411&amp;"/"&amp;K$1,Data!$1:$1,0)-1)=0,"",OFFSET(Data!$A$1,MATCH($D411,Data!$CG:$CG,0)-1,MATCH($E411&amp;"/"&amp;K$1,Data!$1:$1,0)-1)))</f>
        <v/>
      </c>
      <c r="L411" s="252" t="str">
        <f ca="1">IF(ISERROR(OFFSET(Data!$A$1,MATCH($D411,Data!$CG:$CG,0)-1,MATCH($E411&amp;"/"&amp;L$1,Data!$1:$1,0)-1))=TRUE,"",IF(OFFSET(Data!$A$1,MATCH($D411,Data!$CG:$CG,0)-1,MATCH($E411&amp;"/"&amp;L$1,Data!$1:$1,0)-1)=0,"",OFFSET(Data!$A$1,MATCH($D411,Data!$CG:$CG,0)-1,MATCH($E411&amp;"/"&amp;L$1,Data!$1:$1,0)-1)))</f>
        <v/>
      </c>
      <c r="M411" s="252" t="str">
        <f ca="1">IF(ISERROR(OFFSET(Data!$A$1,MATCH($D411,Data!$CG:$CG,0)-1,MATCH($E411&amp;"/"&amp;M$1,Data!$1:$1,0)-1))=TRUE,"",IF(OFFSET(Data!$A$1,MATCH($D411,Data!$CG:$CG,0)-1,MATCH($E411&amp;"/"&amp;M$1,Data!$1:$1,0)-1)=0,"",OFFSET(Data!$A$1,MATCH($D411,Data!$CG:$CG,0)-1,MATCH($E411&amp;"/"&amp;M$1,Data!$1:$1,0)-1)))</f>
        <v/>
      </c>
      <c r="N411" s="252" t="str">
        <f ca="1">IF(ISERROR(OFFSET(Data!$A$1,MATCH($D411,Data!$CG:$CG,0)-1,MATCH($E411&amp;"/"&amp;N$1,Data!$1:$1,0)-1))=TRUE,"",IF(OFFSET(Data!$A$1,MATCH($D411,Data!$CG:$CG,0)-1,MATCH($E411&amp;"/"&amp;N$1,Data!$1:$1,0)-1)=0,"",OFFSET(Data!$A$1,MATCH($D411,Data!$CG:$CG,0)-1,MATCH($E411&amp;"/"&amp;N$1,Data!$1:$1,0)-1)))</f>
        <v/>
      </c>
      <c r="O411" s="252" t="str">
        <f ca="1">IF(ISERROR(OFFSET(Data!$A$1,MATCH($D411,Data!$CG:$CG,0)-1,MATCH($E411&amp;"/"&amp;O$1,Data!$1:$1,0)-1))=TRUE,"",IF(OFFSET(Data!$A$1,MATCH($D411,Data!$CG:$CG,0)-1,MATCH($E411&amp;"/"&amp;O$1,Data!$1:$1,0)-1)=0,"",OFFSET(Data!$A$1,MATCH($D411,Data!$CG:$CG,0)-1,MATCH($E411&amp;"/"&amp;O$1,Data!$1:$1,0)-1)))</f>
        <v/>
      </c>
      <c r="P411" s="252" t="str">
        <f ca="1">IF(ISERROR(OFFSET(Data!$A$1,MATCH($D411,Data!$CG:$CG,0)-1,MATCH($E411&amp;"/"&amp;P$1,Data!$1:$1,0)-1))=TRUE,"",IF(OFFSET(Data!$A$1,MATCH($D411,Data!$CG:$CG,0)-1,MATCH($E411&amp;"/"&amp;P$1,Data!$1:$1,0)-1)=0,"",OFFSET(Data!$A$1,MATCH($D411,Data!$CG:$CG,0)-1,MATCH($E411&amp;"/"&amp;P$1,Data!$1:$1,0)-1)))</f>
        <v/>
      </c>
      <c r="Q411" s="252" t="str">
        <f ca="1">IF(ISERROR(OFFSET(Data!$A$1,MATCH($D411,Data!$CG:$CG,0)-1,MATCH($E411&amp;"/"&amp;Q$1,Data!$1:$1,0)-1))=TRUE,"",IF(OFFSET(Data!$A$1,MATCH($D411,Data!$CG:$CG,0)-1,MATCH($E411&amp;"/"&amp;Q$1,Data!$1:$1,0)-1)=0,"",OFFSET(Data!$A$1,MATCH($D411,Data!$CG:$CG,0)-1,MATCH($E411&amp;"/"&amp;Q$1,Data!$1:$1,0)-1)))</f>
        <v/>
      </c>
      <c r="R411" s="252" t="str">
        <f ca="1">IF(ISERROR(OFFSET(Data!$A$1,MATCH($D411,Data!$CG:$CG,0)-1,MATCH($E411&amp;"/"&amp;R$1,Data!$1:$1,0)-1))=TRUE,"",IF(OFFSET(Data!$A$1,MATCH($D411,Data!$CG:$CG,0)-1,MATCH($E411&amp;"/"&amp;R$1,Data!$1:$1,0)-1)=0,"",OFFSET(Data!$A$1,MATCH($D411,Data!$CG:$CG,0)-1,MATCH($E411&amp;"/"&amp;R$1,Data!$1:$1,0)-1)))</f>
        <v/>
      </c>
      <c r="S411" s="252" t="str">
        <f ca="1">IF(ISERROR(OFFSET(Data!$A$1,MATCH($D411,Data!$CG:$CG,0)-1,MATCH($E411&amp;"/"&amp;S$1,Data!$1:$1,0)-1))=TRUE,"",IF(OFFSET(Data!$A$1,MATCH($D411,Data!$CG:$CG,0)-1,MATCH($E411&amp;"/"&amp;S$1,Data!$1:$1,0)-1)=0,"",OFFSET(Data!$A$1,MATCH($D411,Data!$CG:$CG,0)-1,MATCH($E411&amp;"/"&amp;S$1,Data!$1:$1,0)-1)))</f>
        <v/>
      </c>
      <c r="T411" s="252" t="str">
        <f ca="1">IF(ISERROR(OFFSET(Data!$A$1,MATCH($D411,Data!$CG:$CG,0)-1,MATCH($E411&amp;"/"&amp;T$1,Data!$1:$1,0)-1))=TRUE,"",IF(OFFSET(Data!$A$1,MATCH($D411,Data!$CG:$CG,0)-1,MATCH($E411&amp;"/"&amp;T$1,Data!$1:$1,0)-1)=0,"",OFFSET(Data!$A$1,MATCH($D411,Data!$CG:$CG,0)-1,MATCH($E411&amp;"/"&amp;T$1,Data!$1:$1,0)-1)))</f>
        <v/>
      </c>
      <c r="U411" s="252" t="str">
        <f ca="1">IF(ISERROR(OFFSET(Data!$A$1,MATCH($D411,Data!$CG:$CG,0)-1,MATCH($E411&amp;"/"&amp;U$1,Data!$1:$1,0)-1))=TRUE,"",IF(OFFSET(Data!$A$1,MATCH($D411,Data!$CG:$CG,0)-1,MATCH($E411&amp;"/"&amp;U$1,Data!$1:$1,0)-1)=0,"",OFFSET(Data!$A$1,MATCH($D411,Data!$CG:$CG,0)-1,MATCH($E411&amp;"/"&amp;U$1,Data!$1:$1,0)-1)))</f>
        <v/>
      </c>
      <c r="V411" s="252" t="str">
        <f ca="1">IF(ISERROR(OFFSET(Data!$A$1,MATCH($D411,Data!$CG:$CG,0)-1,MATCH($E411&amp;"/"&amp;V$1,Data!$1:$1,0)-1))=TRUE,"",IF(OFFSET(Data!$A$1,MATCH($D411,Data!$CG:$CG,0)-1,MATCH($E411&amp;"/"&amp;V$1,Data!$1:$1,0)-1)=0,"",OFFSET(Data!$A$1,MATCH($D411,Data!$CG:$CG,0)-1,MATCH($E411&amp;"/"&amp;V$1,Data!$1:$1,0)-1)))</f>
        <v/>
      </c>
      <c r="W411" s="269" t="str">
        <f ca="1">IF(ISERROR(OFFSET(Data!$A$1,MATCH($D411,Data!$CG:$CG,0)-1,MATCH($E411&amp;"/"&amp;W$1,Data!$1:$1,0)-1))=TRUE,"",IF(OFFSET(Data!$A$1,MATCH($D411,Data!$CG:$CG,0)-1,MATCH($E411&amp;"/"&amp;W$1,Data!$1:$1,0)-1)=0,"",OFFSET(Data!$A$1,MATCH($D411,Data!$CG:$CG,0)-1,MATCH($E411&amp;"/"&amp;W$1,Data!$1:$1,0)-1)))</f>
        <v/>
      </c>
      <c r="X411" s="252" t="str">
        <f ca="1">IF(ISERROR(OFFSET(Data!$A$1,MATCH($D411,Data!$CG:$CG,0)-1,MATCH($E411&amp;"/"&amp;X$1,Data!$1:$1,0)-1))=TRUE,"",IF(OFFSET(Data!$A$1,MATCH($D411,Data!$CG:$CG,0)-1,MATCH($E411&amp;"/"&amp;X$1,Data!$1:$1,0)-1)=0,"",OFFSET(Data!$A$1,MATCH($D411,Data!$CG:$CG,0)-1,MATCH($E411&amp;"/"&amp;X$1,Data!$1:$1,0)-1)))</f>
        <v/>
      </c>
      <c r="Y411" s="252" t="str">
        <f ca="1">IF(ISERROR(OFFSET(Data!$A$1,MATCH($D411,Data!$CG:$CG,0)-1,MATCH($E411&amp;"/"&amp;Y$1,Data!$1:$1,0)-1))=TRUE,"",IF(OFFSET(Data!$A$1,MATCH($D411,Data!$CG:$CG,0)-1,MATCH($E411&amp;"/"&amp;Y$1,Data!$1:$1,0)-1)=0,"",OFFSET(Data!$A$1,MATCH($D411,Data!$CG:$CG,0)-1,MATCH($E411&amp;"/"&amp;Y$1,Data!$1:$1,0)-1)))</f>
        <v/>
      </c>
      <c r="Z411" s="252" t="str">
        <f ca="1">IF(ISERROR(OFFSET(Data!$A$1,MATCH($D411,Data!$CG:$CG,0)-1,MATCH($E411&amp;"/"&amp;Z$1,Data!$1:$1,0)-1))=TRUE,"",IF(OFFSET(Data!$A$1,MATCH($D411,Data!$CG:$CG,0)-1,MATCH($E411&amp;"/"&amp;Z$1,Data!$1:$1,0)-1)=0,"",OFFSET(Data!$A$1,MATCH($D411,Data!$CG:$CG,0)-1,MATCH($E411&amp;"/"&amp;Z$1,Data!$1:$1,0)-1)))</f>
        <v/>
      </c>
      <c r="AA411" s="252" t="str">
        <f ca="1">IF(ISERROR(OFFSET(Data!$A$1,MATCH($D411,Data!$CG:$CG,0)-1,MATCH($E411&amp;"/"&amp;AA$1,Data!$1:$1,0)-1))=TRUE,"",IF(OFFSET(Data!$A$1,MATCH($D411,Data!$CG:$CG,0)-1,MATCH($E411&amp;"/"&amp;AA$1,Data!$1:$1,0)-1)=0,"",OFFSET(Data!$A$1,MATCH($D411,Data!$CG:$CG,0)-1,MATCH($E411&amp;"/"&amp;AA$1,Data!$1:$1,0)-1)))</f>
        <v/>
      </c>
      <c r="AB411" s="252" t="str">
        <f ca="1">IF(ISERROR(OFFSET(Data!$A$1,MATCH($D411,Data!$CG:$CG,0)-1,MATCH($E411&amp;"/"&amp;AB$1,Data!$1:$1,0)-1))=TRUE,"",IF(OFFSET(Data!$A$1,MATCH($D411,Data!$CG:$CG,0)-1,MATCH($E411&amp;"/"&amp;AB$1,Data!$1:$1,0)-1)=0,"",OFFSET(Data!$A$1,MATCH($D411,Data!$CG:$CG,0)-1,MATCH($E411&amp;"/"&amp;AB$1,Data!$1:$1,0)-1)))</f>
        <v/>
      </c>
      <c r="AC411" s="252" t="str">
        <f ca="1">IF(ISERROR(OFFSET(Data!$A$1,MATCH($D411,Data!$CG:$CG,0)-1,MATCH($E411&amp;"/"&amp;AC$1,Data!$1:$1,0)-1))=TRUE,"",IF(OFFSET(Data!$A$1,MATCH($D411,Data!$CG:$CG,0)-1,MATCH($E411&amp;"/"&amp;AC$1,Data!$1:$1,0)-1)=0,"",OFFSET(Data!$A$1,MATCH($D411,Data!$CG:$CG,0)-1,MATCH($E411&amp;"/"&amp;AC$1,Data!$1:$1,0)-1)))</f>
        <v/>
      </c>
      <c r="AD411" s="252" t="str">
        <f ca="1">IF(ISERROR(OFFSET(Data!$A$1,MATCH($D411,Data!$CG:$CG,0)-1,MATCH($E411&amp;"/"&amp;AD$1,Data!$1:$1,0)-1))=TRUE,"",IF(OFFSET(Data!$A$1,MATCH($D411,Data!$CG:$CG,0)-1,MATCH($E411&amp;"/"&amp;AD$1,Data!$1:$1,0)-1)=0,"",OFFSET(Data!$A$1,MATCH($D411,Data!$CG:$CG,0)-1,MATCH($E411&amp;"/"&amp;AD$1,Data!$1:$1,0)-1)))</f>
        <v/>
      </c>
      <c r="AE411" s="252" t="str">
        <f ca="1">IF(ISERROR(OFFSET(Data!$A$1,MATCH($D411,Data!$CG:$CG,0)-1,MATCH($E411&amp;"/"&amp;AE$1,Data!$1:$1,0)-1))=TRUE,"",IF(OFFSET(Data!$A$1,MATCH($D411,Data!$CG:$CG,0)-1,MATCH($E411&amp;"/"&amp;AE$1,Data!$1:$1,0)-1)=0,"",OFFSET(Data!$A$1,MATCH($D411,Data!$CG:$CG,0)-1,MATCH($E411&amp;"/"&amp;AE$1,Data!$1:$1,0)-1)))</f>
        <v/>
      </c>
      <c r="AF411" s="253" t="str">
        <f ca="1">IF(ISERROR(OFFSET(Data!$A$1,MATCH($D411,Data!$CG:$CG,0)-1,MATCH($E411&amp;"/"&amp;AF$1,Data!$1:$1,0)-1))=TRUE,"",IF(OFFSET(Data!$A$1,MATCH($D411,Data!$CG:$CG,0)-1,MATCH($E411&amp;"/"&amp;AF$1,Data!$1:$1,0)-1)=0,"",OFFSET(Data!$A$1,MATCH($D411,Data!$CG:$CG,0)-1,MATCH($E411&amp;"/"&amp;AF$1,Data!$1:$1,0)-1)))</f>
        <v/>
      </c>
      <c r="AG411" s="188">
        <f t="shared" ca="1" si="10"/>
        <v>0</v>
      </c>
      <c r="AH411" s="208">
        <f ca="1">SUM(AG409:AG411)</f>
        <v>59</v>
      </c>
    </row>
    <row r="412" spans="1:34" ht="15.75" hidden="1" customHeight="1" x14ac:dyDescent="0.25">
      <c r="A412" s="446"/>
      <c r="B412" s="469"/>
      <c r="C412" s="472"/>
      <c r="D412" s="50" t="str">
        <f>IF(C412&lt;&gt;"",C412,D411)</f>
        <v>Alexander Früh</v>
      </c>
      <c r="E412" s="51" t="s">
        <v>24</v>
      </c>
      <c r="F412" s="254" t="str">
        <f ca="1">IF(ISERROR(OFFSET(Data!$A$1,MATCH($D412,Data!$CG:$CG,0)-1,MATCH($E412&amp;"/"&amp;F$1,Data!$1:$1,0)-1))=TRUE,"",IF(OFFSET(Data!$A$1,MATCH($D412,Data!$CG:$CG,0)-1,MATCH($E412&amp;"/"&amp;F$1,Data!$1:$1,0)-1)=0,"",OFFSET(Data!$A$1,MATCH($D412,Data!$CG:$CG,0)-1,MATCH($E412&amp;"/"&amp;F$1,Data!$1:$1,0)-1)))</f>
        <v/>
      </c>
      <c r="G412" s="252" t="str">
        <f ca="1">IF(ISERROR(OFFSET(Data!$A$1,MATCH($D412,Data!$CG:$CG,0)-1,MATCH($E412&amp;"/"&amp;G$1,Data!$1:$1,0)-1))=TRUE,"",IF(OFFSET(Data!$A$1,MATCH($D412,Data!$CG:$CG,0)-1,MATCH($E412&amp;"/"&amp;G$1,Data!$1:$1,0)-1)=0,"",OFFSET(Data!$A$1,MATCH($D412,Data!$CG:$CG,0)-1,MATCH($E412&amp;"/"&amp;G$1,Data!$1:$1,0)-1)))</f>
        <v/>
      </c>
      <c r="H412" s="252" t="str">
        <f ca="1">IF(ISERROR(OFFSET(Data!$A$1,MATCH($D412,Data!$CG:$CG,0)-1,MATCH($E412&amp;"/"&amp;H$1,Data!$1:$1,0)-1))=TRUE,"",IF(OFFSET(Data!$A$1,MATCH($D412,Data!$CG:$CG,0)-1,MATCH($E412&amp;"/"&amp;H$1,Data!$1:$1,0)-1)=0,"",OFFSET(Data!$A$1,MATCH($D412,Data!$CG:$CG,0)-1,MATCH($E412&amp;"/"&amp;H$1,Data!$1:$1,0)-1)))</f>
        <v/>
      </c>
      <c r="I412" s="252" t="str">
        <f ca="1">IF(ISERROR(OFFSET(Data!$A$1,MATCH($D412,Data!$CG:$CG,0)-1,MATCH($E412&amp;"/"&amp;I$1,Data!$1:$1,0)-1))=TRUE,"",IF(OFFSET(Data!$A$1,MATCH($D412,Data!$CG:$CG,0)-1,MATCH($E412&amp;"/"&amp;I$1,Data!$1:$1,0)-1)=0,"",OFFSET(Data!$A$1,MATCH($D412,Data!$CG:$CG,0)-1,MATCH($E412&amp;"/"&amp;I$1,Data!$1:$1,0)-1)))</f>
        <v/>
      </c>
      <c r="J412" s="252" t="str">
        <f ca="1">IF(ISERROR(OFFSET(Data!$A$1,MATCH($D412,Data!$CG:$CG,0)-1,MATCH($E412&amp;"/"&amp;J$1,Data!$1:$1,0)-1))=TRUE,"",IF(OFFSET(Data!$A$1,MATCH($D412,Data!$CG:$CG,0)-1,MATCH($E412&amp;"/"&amp;J$1,Data!$1:$1,0)-1)=0,"",OFFSET(Data!$A$1,MATCH($D412,Data!$CG:$CG,0)-1,MATCH($E412&amp;"/"&amp;J$1,Data!$1:$1,0)-1)))</f>
        <v/>
      </c>
      <c r="K412" s="252" t="str">
        <f ca="1">IF(ISERROR(OFFSET(Data!$A$1,MATCH($D412,Data!$CG:$CG,0)-1,MATCH($E412&amp;"/"&amp;K$1,Data!$1:$1,0)-1))=TRUE,"",IF(OFFSET(Data!$A$1,MATCH($D412,Data!$CG:$CG,0)-1,MATCH($E412&amp;"/"&amp;K$1,Data!$1:$1,0)-1)=0,"",OFFSET(Data!$A$1,MATCH($D412,Data!$CG:$CG,0)-1,MATCH($E412&amp;"/"&amp;K$1,Data!$1:$1,0)-1)))</f>
        <v/>
      </c>
      <c r="L412" s="252" t="str">
        <f ca="1">IF(ISERROR(OFFSET(Data!$A$1,MATCH($D412,Data!$CG:$CG,0)-1,MATCH($E412&amp;"/"&amp;L$1,Data!$1:$1,0)-1))=TRUE,"",IF(OFFSET(Data!$A$1,MATCH($D412,Data!$CG:$CG,0)-1,MATCH($E412&amp;"/"&amp;L$1,Data!$1:$1,0)-1)=0,"",OFFSET(Data!$A$1,MATCH($D412,Data!$CG:$CG,0)-1,MATCH($E412&amp;"/"&amp;L$1,Data!$1:$1,0)-1)))</f>
        <v/>
      </c>
      <c r="M412" s="252" t="str">
        <f ca="1">IF(ISERROR(OFFSET(Data!$A$1,MATCH($D412,Data!$CG:$CG,0)-1,MATCH($E412&amp;"/"&amp;M$1,Data!$1:$1,0)-1))=TRUE,"",IF(OFFSET(Data!$A$1,MATCH($D412,Data!$CG:$CG,0)-1,MATCH($E412&amp;"/"&amp;M$1,Data!$1:$1,0)-1)=0,"",OFFSET(Data!$A$1,MATCH($D412,Data!$CG:$CG,0)-1,MATCH($E412&amp;"/"&amp;M$1,Data!$1:$1,0)-1)))</f>
        <v/>
      </c>
      <c r="N412" s="252" t="str">
        <f ca="1">IF(ISERROR(OFFSET(Data!$A$1,MATCH($D412,Data!$CG:$CG,0)-1,MATCH($E412&amp;"/"&amp;N$1,Data!$1:$1,0)-1))=TRUE,"",IF(OFFSET(Data!$A$1,MATCH($D412,Data!$CG:$CG,0)-1,MATCH($E412&amp;"/"&amp;N$1,Data!$1:$1,0)-1)=0,"",OFFSET(Data!$A$1,MATCH($D412,Data!$CG:$CG,0)-1,MATCH($E412&amp;"/"&amp;N$1,Data!$1:$1,0)-1)))</f>
        <v/>
      </c>
      <c r="O412" s="252" t="str">
        <f ca="1">IF(ISERROR(OFFSET(Data!$A$1,MATCH($D412,Data!$CG:$CG,0)-1,MATCH($E412&amp;"/"&amp;O$1,Data!$1:$1,0)-1))=TRUE,"",IF(OFFSET(Data!$A$1,MATCH($D412,Data!$CG:$CG,0)-1,MATCH($E412&amp;"/"&amp;O$1,Data!$1:$1,0)-1)=0,"",OFFSET(Data!$A$1,MATCH($D412,Data!$CG:$CG,0)-1,MATCH($E412&amp;"/"&amp;O$1,Data!$1:$1,0)-1)))</f>
        <v/>
      </c>
      <c r="P412" s="252" t="str">
        <f ca="1">IF(ISERROR(OFFSET(Data!$A$1,MATCH($D412,Data!$CG:$CG,0)-1,MATCH($E412&amp;"/"&amp;P$1,Data!$1:$1,0)-1))=TRUE,"",IF(OFFSET(Data!$A$1,MATCH($D412,Data!$CG:$CG,0)-1,MATCH($E412&amp;"/"&amp;P$1,Data!$1:$1,0)-1)=0,"",OFFSET(Data!$A$1,MATCH($D412,Data!$CG:$CG,0)-1,MATCH($E412&amp;"/"&amp;P$1,Data!$1:$1,0)-1)))</f>
        <v/>
      </c>
      <c r="Q412" s="252" t="str">
        <f ca="1">IF(ISERROR(OFFSET(Data!$A$1,MATCH($D412,Data!$CG:$CG,0)-1,MATCH($E412&amp;"/"&amp;Q$1,Data!$1:$1,0)-1))=TRUE,"",IF(OFFSET(Data!$A$1,MATCH($D412,Data!$CG:$CG,0)-1,MATCH($E412&amp;"/"&amp;Q$1,Data!$1:$1,0)-1)=0,"",OFFSET(Data!$A$1,MATCH($D412,Data!$CG:$CG,0)-1,MATCH($E412&amp;"/"&amp;Q$1,Data!$1:$1,0)-1)))</f>
        <v/>
      </c>
      <c r="R412" s="252" t="str">
        <f ca="1">IF(ISERROR(OFFSET(Data!$A$1,MATCH($D412,Data!$CG:$CG,0)-1,MATCH($E412&amp;"/"&amp;R$1,Data!$1:$1,0)-1))=TRUE,"",IF(OFFSET(Data!$A$1,MATCH($D412,Data!$CG:$CG,0)-1,MATCH($E412&amp;"/"&amp;R$1,Data!$1:$1,0)-1)=0,"",OFFSET(Data!$A$1,MATCH($D412,Data!$CG:$CG,0)-1,MATCH($E412&amp;"/"&amp;R$1,Data!$1:$1,0)-1)))</f>
        <v/>
      </c>
      <c r="S412" s="252" t="str">
        <f ca="1">IF(ISERROR(OFFSET(Data!$A$1,MATCH($D412,Data!$CG:$CG,0)-1,MATCH($E412&amp;"/"&amp;S$1,Data!$1:$1,0)-1))=TRUE,"",IF(OFFSET(Data!$A$1,MATCH($D412,Data!$CG:$CG,0)-1,MATCH($E412&amp;"/"&amp;S$1,Data!$1:$1,0)-1)=0,"",OFFSET(Data!$A$1,MATCH($D412,Data!$CG:$CG,0)-1,MATCH($E412&amp;"/"&amp;S$1,Data!$1:$1,0)-1)))</f>
        <v/>
      </c>
      <c r="T412" s="252" t="str">
        <f ca="1">IF(ISERROR(OFFSET(Data!$A$1,MATCH($D412,Data!$CG:$CG,0)-1,MATCH($E412&amp;"/"&amp;T$1,Data!$1:$1,0)-1))=TRUE,"",IF(OFFSET(Data!$A$1,MATCH($D412,Data!$CG:$CG,0)-1,MATCH($E412&amp;"/"&amp;T$1,Data!$1:$1,0)-1)=0,"",OFFSET(Data!$A$1,MATCH($D412,Data!$CG:$CG,0)-1,MATCH($E412&amp;"/"&amp;T$1,Data!$1:$1,0)-1)))</f>
        <v/>
      </c>
      <c r="U412" s="252" t="str">
        <f ca="1">IF(ISERROR(OFFSET(Data!$A$1,MATCH($D412,Data!$CG:$CG,0)-1,MATCH($E412&amp;"/"&amp;U$1,Data!$1:$1,0)-1))=TRUE,"",IF(OFFSET(Data!$A$1,MATCH($D412,Data!$CG:$CG,0)-1,MATCH($E412&amp;"/"&amp;U$1,Data!$1:$1,0)-1)=0,"",OFFSET(Data!$A$1,MATCH($D412,Data!$CG:$CG,0)-1,MATCH($E412&amp;"/"&amp;U$1,Data!$1:$1,0)-1)))</f>
        <v/>
      </c>
      <c r="V412" s="252" t="str">
        <f ca="1">IF(ISERROR(OFFSET(Data!$A$1,MATCH($D412,Data!$CG:$CG,0)-1,MATCH($E412&amp;"/"&amp;V$1,Data!$1:$1,0)-1))=TRUE,"",IF(OFFSET(Data!$A$1,MATCH($D412,Data!$CG:$CG,0)-1,MATCH($E412&amp;"/"&amp;V$1,Data!$1:$1,0)-1)=0,"",OFFSET(Data!$A$1,MATCH($D412,Data!$CG:$CG,0)-1,MATCH($E412&amp;"/"&amp;V$1,Data!$1:$1,0)-1)))</f>
        <v/>
      </c>
      <c r="W412" s="269" t="str">
        <f ca="1">IF(ISERROR(OFFSET(Data!$A$1,MATCH($D412,Data!$CG:$CG,0)-1,MATCH($E412&amp;"/"&amp;W$1,Data!$1:$1,0)-1))=TRUE,"",IF(OFFSET(Data!$A$1,MATCH($D412,Data!$CG:$CG,0)-1,MATCH($E412&amp;"/"&amp;W$1,Data!$1:$1,0)-1)=0,"",OFFSET(Data!$A$1,MATCH($D412,Data!$CG:$CG,0)-1,MATCH($E412&amp;"/"&amp;W$1,Data!$1:$1,0)-1)))</f>
        <v/>
      </c>
      <c r="X412" s="252" t="str">
        <f ca="1">IF(ISERROR(OFFSET(Data!$A$1,MATCH($D412,Data!$CG:$CG,0)-1,MATCH($E412&amp;"/"&amp;X$1,Data!$1:$1,0)-1))=TRUE,"",IF(OFFSET(Data!$A$1,MATCH($D412,Data!$CG:$CG,0)-1,MATCH($E412&amp;"/"&amp;X$1,Data!$1:$1,0)-1)=0,"",OFFSET(Data!$A$1,MATCH($D412,Data!$CG:$CG,0)-1,MATCH($E412&amp;"/"&amp;X$1,Data!$1:$1,0)-1)))</f>
        <v/>
      </c>
      <c r="Y412" s="252" t="str">
        <f ca="1">IF(ISERROR(OFFSET(Data!$A$1,MATCH($D412,Data!$CG:$CG,0)-1,MATCH($E412&amp;"/"&amp;Y$1,Data!$1:$1,0)-1))=TRUE,"",IF(OFFSET(Data!$A$1,MATCH($D412,Data!$CG:$CG,0)-1,MATCH($E412&amp;"/"&amp;Y$1,Data!$1:$1,0)-1)=0,"",OFFSET(Data!$A$1,MATCH($D412,Data!$CG:$CG,0)-1,MATCH($E412&amp;"/"&amp;Y$1,Data!$1:$1,0)-1)))</f>
        <v/>
      </c>
      <c r="Z412" s="252" t="str">
        <f ca="1">IF(ISERROR(OFFSET(Data!$A$1,MATCH($D412,Data!$CG:$CG,0)-1,MATCH($E412&amp;"/"&amp;Z$1,Data!$1:$1,0)-1))=TRUE,"",IF(OFFSET(Data!$A$1,MATCH($D412,Data!$CG:$CG,0)-1,MATCH($E412&amp;"/"&amp;Z$1,Data!$1:$1,0)-1)=0,"",OFFSET(Data!$A$1,MATCH($D412,Data!$CG:$CG,0)-1,MATCH($E412&amp;"/"&amp;Z$1,Data!$1:$1,0)-1)))</f>
        <v/>
      </c>
      <c r="AA412" s="252" t="str">
        <f ca="1">IF(ISERROR(OFFSET(Data!$A$1,MATCH($D412,Data!$CG:$CG,0)-1,MATCH($E412&amp;"/"&amp;AA$1,Data!$1:$1,0)-1))=TRUE,"",IF(OFFSET(Data!$A$1,MATCH($D412,Data!$CG:$CG,0)-1,MATCH($E412&amp;"/"&amp;AA$1,Data!$1:$1,0)-1)=0,"",OFFSET(Data!$A$1,MATCH($D412,Data!$CG:$CG,0)-1,MATCH($E412&amp;"/"&amp;AA$1,Data!$1:$1,0)-1)))</f>
        <v/>
      </c>
      <c r="AB412" s="252" t="str">
        <f ca="1">IF(ISERROR(OFFSET(Data!$A$1,MATCH($D412,Data!$CG:$CG,0)-1,MATCH($E412&amp;"/"&amp;AB$1,Data!$1:$1,0)-1))=TRUE,"",IF(OFFSET(Data!$A$1,MATCH($D412,Data!$CG:$CG,0)-1,MATCH($E412&amp;"/"&amp;AB$1,Data!$1:$1,0)-1)=0,"",OFFSET(Data!$A$1,MATCH($D412,Data!$CG:$CG,0)-1,MATCH($E412&amp;"/"&amp;AB$1,Data!$1:$1,0)-1)))</f>
        <v/>
      </c>
      <c r="AC412" s="252" t="str">
        <f ca="1">IF(ISERROR(OFFSET(Data!$A$1,MATCH($D412,Data!$CG:$CG,0)-1,MATCH($E412&amp;"/"&amp;AC$1,Data!$1:$1,0)-1))=TRUE,"",IF(OFFSET(Data!$A$1,MATCH($D412,Data!$CG:$CG,0)-1,MATCH($E412&amp;"/"&amp;AC$1,Data!$1:$1,0)-1)=0,"",OFFSET(Data!$A$1,MATCH($D412,Data!$CG:$CG,0)-1,MATCH($E412&amp;"/"&amp;AC$1,Data!$1:$1,0)-1)))</f>
        <v/>
      </c>
      <c r="AD412" s="252" t="str">
        <f ca="1">IF(ISERROR(OFFSET(Data!$A$1,MATCH($D412,Data!$CG:$CG,0)-1,MATCH($E412&amp;"/"&amp;AD$1,Data!$1:$1,0)-1))=TRUE,"",IF(OFFSET(Data!$A$1,MATCH($D412,Data!$CG:$CG,0)-1,MATCH($E412&amp;"/"&amp;AD$1,Data!$1:$1,0)-1)=0,"",OFFSET(Data!$A$1,MATCH($D412,Data!$CG:$CG,0)-1,MATCH($E412&amp;"/"&amp;AD$1,Data!$1:$1,0)-1)))</f>
        <v/>
      </c>
      <c r="AE412" s="252" t="str">
        <f ca="1">IF(ISERROR(OFFSET(Data!$A$1,MATCH($D412,Data!$CG:$CG,0)-1,MATCH($E412&amp;"/"&amp;AE$1,Data!$1:$1,0)-1))=TRUE,"",IF(OFFSET(Data!$A$1,MATCH($D412,Data!$CG:$CG,0)-1,MATCH($E412&amp;"/"&amp;AE$1,Data!$1:$1,0)-1)=0,"",OFFSET(Data!$A$1,MATCH($D412,Data!$CG:$CG,0)-1,MATCH($E412&amp;"/"&amp;AE$1,Data!$1:$1,0)-1)))</f>
        <v/>
      </c>
      <c r="AF412" s="253" t="str">
        <f ca="1">IF(ISERROR(OFFSET(Data!$A$1,MATCH($D412,Data!$CG:$CG,0)-1,MATCH($E412&amp;"/"&amp;AF$1,Data!$1:$1,0)-1))=TRUE,"",IF(OFFSET(Data!$A$1,MATCH($D412,Data!$CG:$CG,0)-1,MATCH($E412&amp;"/"&amp;AF$1,Data!$1:$1,0)-1)=0,"",OFFSET(Data!$A$1,MATCH($D412,Data!$CG:$CG,0)-1,MATCH($E412&amp;"/"&amp;AF$1,Data!$1:$1,0)-1)))</f>
        <v/>
      </c>
      <c r="AG412" s="188">
        <f t="shared" ca="1" si="10"/>
        <v>0</v>
      </c>
      <c r="AH412" s="208">
        <f ca="1">SUM(AG409:AG412)</f>
        <v>59</v>
      </c>
    </row>
    <row r="413" spans="1:34" ht="15.75" hidden="1" customHeight="1" thickBot="1" x14ac:dyDescent="0.3">
      <c r="A413" s="447"/>
      <c r="B413" s="470"/>
      <c r="C413" s="473"/>
      <c r="D413" s="52" t="str">
        <f>IF(C413&lt;&gt;"",C413,D412)</f>
        <v>Alexander Früh</v>
      </c>
      <c r="E413" s="53" t="s">
        <v>25</v>
      </c>
      <c r="F413" s="255" t="str">
        <f ca="1">IF(ISERROR(OFFSET(Data!$A$1,MATCH($D413,Data!$CG:$CG,0)-1,MATCH($E413&amp;"/"&amp;F$1,Data!$1:$1,0)-1))=TRUE,"",IF(OFFSET(Data!$A$1,MATCH($D413,Data!$CG:$CG,0)-1,MATCH($E413&amp;"/"&amp;F$1,Data!$1:$1,0)-1)=0,"",OFFSET(Data!$A$1,MATCH($D413,Data!$CG:$CG,0)-1,MATCH($E413&amp;"/"&amp;F$1,Data!$1:$1,0)-1)))</f>
        <v/>
      </c>
      <c r="G413" s="256" t="str">
        <f ca="1">IF(ISERROR(OFFSET(Data!$A$1,MATCH($D413,Data!$CG:$CG,0)-1,MATCH($E413&amp;"/"&amp;G$1,Data!$1:$1,0)-1))=TRUE,"",IF(OFFSET(Data!$A$1,MATCH($D413,Data!$CG:$CG,0)-1,MATCH($E413&amp;"/"&amp;G$1,Data!$1:$1,0)-1)=0,"",OFFSET(Data!$A$1,MATCH($D413,Data!$CG:$CG,0)-1,MATCH($E413&amp;"/"&amp;G$1,Data!$1:$1,0)-1)))</f>
        <v/>
      </c>
      <c r="H413" s="256" t="str">
        <f ca="1">IF(ISERROR(OFFSET(Data!$A$1,MATCH($D413,Data!$CG:$CG,0)-1,MATCH($E413&amp;"/"&amp;H$1,Data!$1:$1,0)-1))=TRUE,"",IF(OFFSET(Data!$A$1,MATCH($D413,Data!$CG:$CG,0)-1,MATCH($E413&amp;"/"&amp;H$1,Data!$1:$1,0)-1)=0,"",OFFSET(Data!$A$1,MATCH($D413,Data!$CG:$CG,0)-1,MATCH($E413&amp;"/"&amp;H$1,Data!$1:$1,0)-1)))</f>
        <v/>
      </c>
      <c r="I413" s="256" t="str">
        <f ca="1">IF(ISERROR(OFFSET(Data!$A$1,MATCH($D413,Data!$CG:$CG,0)-1,MATCH($E413&amp;"/"&amp;I$1,Data!$1:$1,0)-1))=TRUE,"",IF(OFFSET(Data!$A$1,MATCH($D413,Data!$CG:$CG,0)-1,MATCH($E413&amp;"/"&amp;I$1,Data!$1:$1,0)-1)=0,"",OFFSET(Data!$A$1,MATCH($D413,Data!$CG:$CG,0)-1,MATCH($E413&amp;"/"&amp;I$1,Data!$1:$1,0)-1)))</f>
        <v/>
      </c>
      <c r="J413" s="256" t="str">
        <f ca="1">IF(ISERROR(OFFSET(Data!$A$1,MATCH($D413,Data!$CG:$CG,0)-1,MATCH($E413&amp;"/"&amp;J$1,Data!$1:$1,0)-1))=TRUE,"",IF(OFFSET(Data!$A$1,MATCH($D413,Data!$CG:$CG,0)-1,MATCH($E413&amp;"/"&amp;J$1,Data!$1:$1,0)-1)=0,"",OFFSET(Data!$A$1,MATCH($D413,Data!$CG:$CG,0)-1,MATCH($E413&amp;"/"&amp;J$1,Data!$1:$1,0)-1)))</f>
        <v/>
      </c>
      <c r="K413" s="256" t="str">
        <f ca="1">IF(ISERROR(OFFSET(Data!$A$1,MATCH($D413,Data!$CG:$CG,0)-1,MATCH($E413&amp;"/"&amp;K$1,Data!$1:$1,0)-1))=TRUE,"",IF(OFFSET(Data!$A$1,MATCH($D413,Data!$CG:$CG,0)-1,MATCH($E413&amp;"/"&amp;K$1,Data!$1:$1,0)-1)=0,"",OFFSET(Data!$A$1,MATCH($D413,Data!$CG:$CG,0)-1,MATCH($E413&amp;"/"&amp;K$1,Data!$1:$1,0)-1)))</f>
        <v/>
      </c>
      <c r="L413" s="256" t="str">
        <f ca="1">IF(ISERROR(OFFSET(Data!$A$1,MATCH($D413,Data!$CG:$CG,0)-1,MATCH($E413&amp;"/"&amp;L$1,Data!$1:$1,0)-1))=TRUE,"",IF(OFFSET(Data!$A$1,MATCH($D413,Data!$CG:$CG,0)-1,MATCH($E413&amp;"/"&amp;L$1,Data!$1:$1,0)-1)=0,"",OFFSET(Data!$A$1,MATCH($D413,Data!$CG:$CG,0)-1,MATCH($E413&amp;"/"&amp;L$1,Data!$1:$1,0)-1)))</f>
        <v/>
      </c>
      <c r="M413" s="256" t="str">
        <f ca="1">IF(ISERROR(OFFSET(Data!$A$1,MATCH($D413,Data!$CG:$CG,0)-1,MATCH($E413&amp;"/"&amp;M$1,Data!$1:$1,0)-1))=TRUE,"",IF(OFFSET(Data!$A$1,MATCH($D413,Data!$CG:$CG,0)-1,MATCH($E413&amp;"/"&amp;M$1,Data!$1:$1,0)-1)=0,"",OFFSET(Data!$A$1,MATCH($D413,Data!$CG:$CG,0)-1,MATCH($E413&amp;"/"&amp;M$1,Data!$1:$1,0)-1)))</f>
        <v/>
      </c>
      <c r="N413" s="256" t="str">
        <f ca="1">IF(ISERROR(OFFSET(Data!$A$1,MATCH($D413,Data!$CG:$CG,0)-1,MATCH($E413&amp;"/"&amp;N$1,Data!$1:$1,0)-1))=TRUE,"",IF(OFFSET(Data!$A$1,MATCH($D413,Data!$CG:$CG,0)-1,MATCH($E413&amp;"/"&amp;N$1,Data!$1:$1,0)-1)=0,"",OFFSET(Data!$A$1,MATCH($D413,Data!$CG:$CG,0)-1,MATCH($E413&amp;"/"&amp;N$1,Data!$1:$1,0)-1)))</f>
        <v/>
      </c>
      <c r="O413" s="256" t="str">
        <f ca="1">IF(ISERROR(OFFSET(Data!$A$1,MATCH($D413,Data!$CG:$CG,0)-1,MATCH($E413&amp;"/"&amp;O$1,Data!$1:$1,0)-1))=TRUE,"",IF(OFFSET(Data!$A$1,MATCH($D413,Data!$CG:$CG,0)-1,MATCH($E413&amp;"/"&amp;O$1,Data!$1:$1,0)-1)=0,"",OFFSET(Data!$A$1,MATCH($D413,Data!$CG:$CG,0)-1,MATCH($E413&amp;"/"&amp;O$1,Data!$1:$1,0)-1)))</f>
        <v/>
      </c>
      <c r="P413" s="256" t="str">
        <f ca="1">IF(ISERROR(OFFSET(Data!$A$1,MATCH($D413,Data!$CG:$CG,0)-1,MATCH($E413&amp;"/"&amp;P$1,Data!$1:$1,0)-1))=TRUE,"",IF(OFFSET(Data!$A$1,MATCH($D413,Data!$CG:$CG,0)-1,MATCH($E413&amp;"/"&amp;P$1,Data!$1:$1,0)-1)=0,"",OFFSET(Data!$A$1,MATCH($D413,Data!$CG:$CG,0)-1,MATCH($E413&amp;"/"&amp;P$1,Data!$1:$1,0)-1)))</f>
        <v/>
      </c>
      <c r="Q413" s="256" t="str">
        <f ca="1">IF(ISERROR(OFFSET(Data!$A$1,MATCH($D413,Data!$CG:$CG,0)-1,MATCH($E413&amp;"/"&amp;Q$1,Data!$1:$1,0)-1))=TRUE,"",IF(OFFSET(Data!$A$1,MATCH($D413,Data!$CG:$CG,0)-1,MATCH($E413&amp;"/"&amp;Q$1,Data!$1:$1,0)-1)=0,"",OFFSET(Data!$A$1,MATCH($D413,Data!$CG:$CG,0)-1,MATCH($E413&amp;"/"&amp;Q$1,Data!$1:$1,0)-1)))</f>
        <v/>
      </c>
      <c r="R413" s="256" t="str">
        <f ca="1">IF(ISERROR(OFFSET(Data!$A$1,MATCH($D413,Data!$CG:$CG,0)-1,MATCH($E413&amp;"/"&amp;R$1,Data!$1:$1,0)-1))=TRUE,"",IF(OFFSET(Data!$A$1,MATCH($D413,Data!$CG:$CG,0)-1,MATCH($E413&amp;"/"&amp;R$1,Data!$1:$1,0)-1)=0,"",OFFSET(Data!$A$1,MATCH($D413,Data!$CG:$CG,0)-1,MATCH($E413&amp;"/"&amp;R$1,Data!$1:$1,0)-1)))</f>
        <v/>
      </c>
      <c r="S413" s="256" t="str">
        <f ca="1">IF(ISERROR(OFFSET(Data!$A$1,MATCH($D413,Data!$CG:$CG,0)-1,MATCH($E413&amp;"/"&amp;S$1,Data!$1:$1,0)-1))=TRUE,"",IF(OFFSET(Data!$A$1,MATCH($D413,Data!$CG:$CG,0)-1,MATCH($E413&amp;"/"&amp;S$1,Data!$1:$1,0)-1)=0,"",OFFSET(Data!$A$1,MATCH($D413,Data!$CG:$CG,0)-1,MATCH($E413&amp;"/"&amp;S$1,Data!$1:$1,0)-1)))</f>
        <v/>
      </c>
      <c r="T413" s="256" t="str">
        <f ca="1">IF(ISERROR(OFFSET(Data!$A$1,MATCH($D413,Data!$CG:$CG,0)-1,MATCH($E413&amp;"/"&amp;T$1,Data!$1:$1,0)-1))=TRUE,"",IF(OFFSET(Data!$A$1,MATCH($D413,Data!$CG:$CG,0)-1,MATCH($E413&amp;"/"&amp;T$1,Data!$1:$1,0)-1)=0,"",OFFSET(Data!$A$1,MATCH($D413,Data!$CG:$CG,0)-1,MATCH($E413&amp;"/"&amp;T$1,Data!$1:$1,0)-1)))</f>
        <v/>
      </c>
      <c r="U413" s="256" t="str">
        <f ca="1">IF(ISERROR(OFFSET(Data!$A$1,MATCH($D413,Data!$CG:$CG,0)-1,MATCH($E413&amp;"/"&amp;U$1,Data!$1:$1,0)-1))=TRUE,"",IF(OFFSET(Data!$A$1,MATCH($D413,Data!$CG:$CG,0)-1,MATCH($E413&amp;"/"&amp;U$1,Data!$1:$1,0)-1)=0,"",OFFSET(Data!$A$1,MATCH($D413,Data!$CG:$CG,0)-1,MATCH($E413&amp;"/"&amp;U$1,Data!$1:$1,0)-1)))</f>
        <v/>
      </c>
      <c r="V413" s="256" t="str">
        <f ca="1">IF(ISERROR(OFFSET(Data!$A$1,MATCH($D413,Data!$CG:$CG,0)-1,MATCH($E413&amp;"/"&amp;V$1,Data!$1:$1,0)-1))=TRUE,"",IF(OFFSET(Data!$A$1,MATCH($D413,Data!$CG:$CG,0)-1,MATCH($E413&amp;"/"&amp;V$1,Data!$1:$1,0)-1)=0,"",OFFSET(Data!$A$1,MATCH($D413,Data!$CG:$CG,0)-1,MATCH($E413&amp;"/"&amp;V$1,Data!$1:$1,0)-1)))</f>
        <v/>
      </c>
      <c r="W413" s="257" t="str">
        <f ca="1">IF(ISERROR(OFFSET(Data!$A$1,MATCH($D413,Data!$CG:$CG,0)-1,MATCH($E413&amp;"/"&amp;W$1,Data!$1:$1,0)-1))=TRUE,"",IF(OFFSET(Data!$A$1,MATCH($D413,Data!$CG:$CG,0)-1,MATCH($E413&amp;"/"&amp;W$1,Data!$1:$1,0)-1)=0,"",OFFSET(Data!$A$1,MATCH($D413,Data!$CG:$CG,0)-1,MATCH($E413&amp;"/"&amp;W$1,Data!$1:$1,0)-1)))</f>
        <v/>
      </c>
      <c r="X413" s="256" t="str">
        <f ca="1">IF(ISERROR(OFFSET(Data!$A$1,MATCH($D413,Data!$CG:$CG,0)-1,MATCH($E413&amp;"/"&amp;X$1,Data!$1:$1,0)-1))=TRUE,"",IF(OFFSET(Data!$A$1,MATCH($D413,Data!$CG:$CG,0)-1,MATCH($E413&amp;"/"&amp;X$1,Data!$1:$1,0)-1)=0,"",OFFSET(Data!$A$1,MATCH($D413,Data!$CG:$CG,0)-1,MATCH($E413&amp;"/"&amp;X$1,Data!$1:$1,0)-1)))</f>
        <v/>
      </c>
      <c r="Y413" s="256" t="str">
        <f ca="1">IF(ISERROR(OFFSET(Data!$A$1,MATCH($D413,Data!$CG:$CG,0)-1,MATCH($E413&amp;"/"&amp;Y$1,Data!$1:$1,0)-1))=TRUE,"",IF(OFFSET(Data!$A$1,MATCH($D413,Data!$CG:$CG,0)-1,MATCH($E413&amp;"/"&amp;Y$1,Data!$1:$1,0)-1)=0,"",OFFSET(Data!$A$1,MATCH($D413,Data!$CG:$CG,0)-1,MATCH($E413&amp;"/"&amp;Y$1,Data!$1:$1,0)-1)))</f>
        <v/>
      </c>
      <c r="Z413" s="256" t="str">
        <f ca="1">IF(ISERROR(OFFSET(Data!$A$1,MATCH($D413,Data!$CG:$CG,0)-1,MATCH($E413&amp;"/"&amp;Z$1,Data!$1:$1,0)-1))=TRUE,"",IF(OFFSET(Data!$A$1,MATCH($D413,Data!$CG:$CG,0)-1,MATCH($E413&amp;"/"&amp;Z$1,Data!$1:$1,0)-1)=0,"",OFFSET(Data!$A$1,MATCH($D413,Data!$CG:$CG,0)-1,MATCH($E413&amp;"/"&amp;Z$1,Data!$1:$1,0)-1)))</f>
        <v/>
      </c>
      <c r="AA413" s="256" t="str">
        <f ca="1">IF(ISERROR(OFFSET(Data!$A$1,MATCH($D413,Data!$CG:$CG,0)-1,MATCH($E413&amp;"/"&amp;AA$1,Data!$1:$1,0)-1))=TRUE,"",IF(OFFSET(Data!$A$1,MATCH($D413,Data!$CG:$CG,0)-1,MATCH($E413&amp;"/"&amp;AA$1,Data!$1:$1,0)-1)=0,"",OFFSET(Data!$A$1,MATCH($D413,Data!$CG:$CG,0)-1,MATCH($E413&amp;"/"&amp;AA$1,Data!$1:$1,0)-1)))</f>
        <v/>
      </c>
      <c r="AB413" s="256" t="str">
        <f ca="1">IF(ISERROR(OFFSET(Data!$A$1,MATCH($D413,Data!$CG:$CG,0)-1,MATCH($E413&amp;"/"&amp;AB$1,Data!$1:$1,0)-1))=TRUE,"",IF(OFFSET(Data!$A$1,MATCH($D413,Data!$CG:$CG,0)-1,MATCH($E413&amp;"/"&amp;AB$1,Data!$1:$1,0)-1)=0,"",OFFSET(Data!$A$1,MATCH($D413,Data!$CG:$CG,0)-1,MATCH($E413&amp;"/"&amp;AB$1,Data!$1:$1,0)-1)))</f>
        <v/>
      </c>
      <c r="AC413" s="256" t="str">
        <f ca="1">IF(ISERROR(OFFSET(Data!$A$1,MATCH($D413,Data!$CG:$CG,0)-1,MATCH($E413&amp;"/"&amp;AC$1,Data!$1:$1,0)-1))=TRUE,"",IF(OFFSET(Data!$A$1,MATCH($D413,Data!$CG:$CG,0)-1,MATCH($E413&amp;"/"&amp;AC$1,Data!$1:$1,0)-1)=0,"",OFFSET(Data!$A$1,MATCH($D413,Data!$CG:$CG,0)-1,MATCH($E413&amp;"/"&amp;AC$1,Data!$1:$1,0)-1)))</f>
        <v/>
      </c>
      <c r="AD413" s="256" t="str">
        <f ca="1">IF(ISERROR(OFFSET(Data!$A$1,MATCH($D413,Data!$CG:$CG,0)-1,MATCH($E413&amp;"/"&amp;AD$1,Data!$1:$1,0)-1))=TRUE,"",IF(OFFSET(Data!$A$1,MATCH($D413,Data!$CG:$CG,0)-1,MATCH($E413&amp;"/"&amp;AD$1,Data!$1:$1,0)-1)=0,"",OFFSET(Data!$A$1,MATCH($D413,Data!$CG:$CG,0)-1,MATCH($E413&amp;"/"&amp;AD$1,Data!$1:$1,0)-1)))</f>
        <v/>
      </c>
      <c r="AE413" s="256" t="str">
        <f ca="1">IF(ISERROR(OFFSET(Data!$A$1,MATCH($D413,Data!$CG:$CG,0)-1,MATCH($E413&amp;"/"&amp;AE$1,Data!$1:$1,0)-1))=TRUE,"",IF(OFFSET(Data!$A$1,MATCH($D413,Data!$CG:$CG,0)-1,MATCH($E413&amp;"/"&amp;AE$1,Data!$1:$1,0)-1)=0,"",OFFSET(Data!$A$1,MATCH($D413,Data!$CG:$CG,0)-1,MATCH($E413&amp;"/"&amp;AE$1,Data!$1:$1,0)-1)))</f>
        <v/>
      </c>
      <c r="AF413" s="258" t="str">
        <f ca="1">IF(ISERROR(OFFSET(Data!$A$1,MATCH($D413,Data!$CG:$CG,0)-1,MATCH($E413&amp;"/"&amp;AF$1,Data!$1:$1,0)-1))=TRUE,"",IF(OFFSET(Data!$A$1,MATCH($D413,Data!$CG:$CG,0)-1,MATCH($E413&amp;"/"&amp;AF$1,Data!$1:$1,0)-1)=0,"",OFFSET(Data!$A$1,MATCH($D413,Data!$CG:$CG,0)-1,MATCH($E413&amp;"/"&amp;AF$1,Data!$1:$1,0)-1)))</f>
        <v/>
      </c>
      <c r="AG413" s="197">
        <f t="shared" ca="1" si="10"/>
        <v>0</v>
      </c>
      <c r="AH413" s="209">
        <f ca="1">SUM(AG409:AG413)</f>
        <v>59</v>
      </c>
    </row>
    <row r="414" spans="1:34" ht="15" hidden="1" customHeight="1" x14ac:dyDescent="0.25">
      <c r="A414" s="445" t="s">
        <v>30</v>
      </c>
      <c r="B414" s="468" t="e">
        <f>INDEX(Data!CI:CI,MATCH("M"&amp;A414,Data!A:A,0))</f>
        <v>#N/A</v>
      </c>
      <c r="C414" s="471" t="e">
        <f>INDEX(Data!CG:CG,MATCH("M"&amp;A414,Data!A:A,0))</f>
        <v>#N/A</v>
      </c>
      <c r="D414" s="48" t="e">
        <f>IF(C414&lt;&gt;"",C414,#REF!)</f>
        <v>#N/A</v>
      </c>
      <c r="E414" s="49" t="s">
        <v>21</v>
      </c>
      <c r="F414" s="271" t="str">
        <f ca="1">IF(ISERROR(OFFSET(Data!$A$1,MATCH($D414,Data!$CG:$CG,0)-1,MATCH($E414&amp;"/"&amp;F$1,Data!$1:$1,0)-1))=TRUE,"",IF(OFFSET(Data!$A$1,MATCH($D414,Data!$CG:$CG,0)-1,MATCH($E414&amp;"/"&amp;F$1,Data!$1:$1,0)-1)=0,"",OFFSET(Data!$A$1,MATCH($D414,Data!$CG:$CG,0)-1,MATCH($E414&amp;"/"&amp;F$1,Data!$1:$1,0)-1)))</f>
        <v/>
      </c>
      <c r="G414" s="250" t="str">
        <f ca="1">IF(ISERROR(OFFSET(Data!$A$1,MATCH($D414,Data!$CG:$CG,0)-1,MATCH($E414&amp;"/"&amp;G$1,Data!$1:$1,0)-1))=TRUE,"",IF(OFFSET(Data!$A$1,MATCH($D414,Data!$CG:$CG,0)-1,MATCH($E414&amp;"/"&amp;G$1,Data!$1:$1,0)-1)=0,"",OFFSET(Data!$A$1,MATCH($D414,Data!$CG:$CG,0)-1,MATCH($E414&amp;"/"&amp;G$1,Data!$1:$1,0)-1)))</f>
        <v/>
      </c>
      <c r="H414" s="250" t="str">
        <f ca="1">IF(ISERROR(OFFSET(Data!$A$1,MATCH($D414,Data!$CG:$CG,0)-1,MATCH($E414&amp;"/"&amp;H$1,Data!$1:$1,0)-1))=TRUE,"",IF(OFFSET(Data!$A$1,MATCH($D414,Data!$CG:$CG,0)-1,MATCH($E414&amp;"/"&amp;H$1,Data!$1:$1,0)-1)=0,"",OFFSET(Data!$A$1,MATCH($D414,Data!$CG:$CG,0)-1,MATCH($E414&amp;"/"&amp;H$1,Data!$1:$1,0)-1)))</f>
        <v/>
      </c>
      <c r="I414" s="250" t="str">
        <f ca="1">IF(ISERROR(OFFSET(Data!$A$1,MATCH($D414,Data!$CG:$CG,0)-1,MATCH($E414&amp;"/"&amp;I$1,Data!$1:$1,0)-1))=TRUE,"",IF(OFFSET(Data!$A$1,MATCH($D414,Data!$CG:$CG,0)-1,MATCH($E414&amp;"/"&amp;I$1,Data!$1:$1,0)-1)=0,"",OFFSET(Data!$A$1,MATCH($D414,Data!$CG:$CG,0)-1,MATCH($E414&amp;"/"&amp;I$1,Data!$1:$1,0)-1)))</f>
        <v/>
      </c>
      <c r="J414" s="250" t="str">
        <f ca="1">IF(ISERROR(OFFSET(Data!$A$1,MATCH($D414,Data!$CG:$CG,0)-1,MATCH($E414&amp;"/"&amp;J$1,Data!$1:$1,0)-1))=TRUE,"",IF(OFFSET(Data!$A$1,MATCH($D414,Data!$CG:$CG,0)-1,MATCH($E414&amp;"/"&amp;J$1,Data!$1:$1,0)-1)=0,"",OFFSET(Data!$A$1,MATCH($D414,Data!$CG:$CG,0)-1,MATCH($E414&amp;"/"&amp;J$1,Data!$1:$1,0)-1)))</f>
        <v/>
      </c>
      <c r="K414" s="250" t="str">
        <f ca="1">IF(ISERROR(OFFSET(Data!$A$1,MATCH($D414,Data!$CG:$CG,0)-1,MATCH($E414&amp;"/"&amp;K$1,Data!$1:$1,0)-1))=TRUE,"",IF(OFFSET(Data!$A$1,MATCH($D414,Data!$CG:$CG,0)-1,MATCH($E414&amp;"/"&amp;K$1,Data!$1:$1,0)-1)=0,"",OFFSET(Data!$A$1,MATCH($D414,Data!$CG:$CG,0)-1,MATCH($E414&amp;"/"&amp;K$1,Data!$1:$1,0)-1)))</f>
        <v/>
      </c>
      <c r="L414" s="250" t="str">
        <f ca="1">IF(ISERROR(OFFSET(Data!$A$1,MATCH($D414,Data!$CG:$CG,0)-1,MATCH($E414&amp;"/"&amp;L$1,Data!$1:$1,0)-1))=TRUE,"",IF(OFFSET(Data!$A$1,MATCH($D414,Data!$CG:$CG,0)-1,MATCH($E414&amp;"/"&amp;L$1,Data!$1:$1,0)-1)=0,"",OFFSET(Data!$A$1,MATCH($D414,Data!$CG:$CG,0)-1,MATCH($E414&amp;"/"&amp;L$1,Data!$1:$1,0)-1)))</f>
        <v/>
      </c>
      <c r="M414" s="250" t="str">
        <f ca="1">IF(ISERROR(OFFSET(Data!$A$1,MATCH($D414,Data!$CG:$CG,0)-1,MATCH($E414&amp;"/"&amp;M$1,Data!$1:$1,0)-1))=TRUE,"",IF(OFFSET(Data!$A$1,MATCH($D414,Data!$CG:$CG,0)-1,MATCH($E414&amp;"/"&amp;M$1,Data!$1:$1,0)-1)=0,"",OFFSET(Data!$A$1,MATCH($D414,Data!$CG:$CG,0)-1,MATCH($E414&amp;"/"&amp;M$1,Data!$1:$1,0)-1)))</f>
        <v/>
      </c>
      <c r="N414" s="250" t="str">
        <f ca="1">IF(ISERROR(OFFSET(Data!$A$1,MATCH($D414,Data!$CG:$CG,0)-1,MATCH($E414&amp;"/"&amp;N$1,Data!$1:$1,0)-1))=TRUE,"",IF(OFFSET(Data!$A$1,MATCH($D414,Data!$CG:$CG,0)-1,MATCH($E414&amp;"/"&amp;N$1,Data!$1:$1,0)-1)=0,"",OFFSET(Data!$A$1,MATCH($D414,Data!$CG:$CG,0)-1,MATCH($E414&amp;"/"&amp;N$1,Data!$1:$1,0)-1)))</f>
        <v/>
      </c>
      <c r="O414" s="250" t="str">
        <f ca="1">IF(ISERROR(OFFSET(Data!$A$1,MATCH($D414,Data!$CG:$CG,0)-1,MATCH($E414&amp;"/"&amp;O$1,Data!$1:$1,0)-1))=TRUE,"",IF(OFFSET(Data!$A$1,MATCH($D414,Data!$CG:$CG,0)-1,MATCH($E414&amp;"/"&amp;O$1,Data!$1:$1,0)-1)=0,"",OFFSET(Data!$A$1,MATCH($D414,Data!$CG:$CG,0)-1,MATCH($E414&amp;"/"&amp;O$1,Data!$1:$1,0)-1)))</f>
        <v/>
      </c>
      <c r="P414" s="250" t="str">
        <f ca="1">IF(ISERROR(OFFSET(Data!$A$1,MATCH($D414,Data!$CG:$CG,0)-1,MATCH($E414&amp;"/"&amp;P$1,Data!$1:$1,0)-1))=TRUE,"",IF(OFFSET(Data!$A$1,MATCH($D414,Data!$CG:$CG,0)-1,MATCH($E414&amp;"/"&amp;P$1,Data!$1:$1,0)-1)=0,"",OFFSET(Data!$A$1,MATCH($D414,Data!$CG:$CG,0)-1,MATCH($E414&amp;"/"&amp;P$1,Data!$1:$1,0)-1)))</f>
        <v/>
      </c>
      <c r="Q414" s="250" t="str">
        <f ca="1">IF(ISERROR(OFFSET(Data!$A$1,MATCH($D414,Data!$CG:$CG,0)-1,MATCH($E414&amp;"/"&amp;Q$1,Data!$1:$1,0)-1))=TRUE,"",IF(OFFSET(Data!$A$1,MATCH($D414,Data!$CG:$CG,0)-1,MATCH($E414&amp;"/"&amp;Q$1,Data!$1:$1,0)-1)=0,"",OFFSET(Data!$A$1,MATCH($D414,Data!$CG:$CG,0)-1,MATCH($E414&amp;"/"&amp;Q$1,Data!$1:$1,0)-1)))</f>
        <v/>
      </c>
      <c r="R414" s="250" t="str">
        <f ca="1">IF(ISERROR(OFFSET(Data!$A$1,MATCH($D414,Data!$CG:$CG,0)-1,MATCH($E414&amp;"/"&amp;R$1,Data!$1:$1,0)-1))=TRUE,"",IF(OFFSET(Data!$A$1,MATCH($D414,Data!$CG:$CG,0)-1,MATCH($E414&amp;"/"&amp;R$1,Data!$1:$1,0)-1)=0,"",OFFSET(Data!$A$1,MATCH($D414,Data!$CG:$CG,0)-1,MATCH($E414&amp;"/"&amp;R$1,Data!$1:$1,0)-1)))</f>
        <v/>
      </c>
      <c r="S414" s="250" t="str">
        <f ca="1">IF(ISERROR(OFFSET(Data!$A$1,MATCH($D414,Data!$CG:$CG,0)-1,MATCH($E414&amp;"/"&amp;S$1,Data!$1:$1,0)-1))=TRUE,"",IF(OFFSET(Data!$A$1,MATCH($D414,Data!$CG:$CG,0)-1,MATCH($E414&amp;"/"&amp;S$1,Data!$1:$1,0)-1)=0,"",OFFSET(Data!$A$1,MATCH($D414,Data!$CG:$CG,0)-1,MATCH($E414&amp;"/"&amp;S$1,Data!$1:$1,0)-1)))</f>
        <v/>
      </c>
      <c r="T414" s="250" t="str">
        <f ca="1">IF(ISERROR(OFFSET(Data!$A$1,MATCH($D414,Data!$CG:$CG,0)-1,MATCH($E414&amp;"/"&amp;T$1,Data!$1:$1,0)-1))=TRUE,"",IF(OFFSET(Data!$A$1,MATCH($D414,Data!$CG:$CG,0)-1,MATCH($E414&amp;"/"&amp;T$1,Data!$1:$1,0)-1)=0,"",OFFSET(Data!$A$1,MATCH($D414,Data!$CG:$CG,0)-1,MATCH($E414&amp;"/"&amp;T$1,Data!$1:$1,0)-1)))</f>
        <v/>
      </c>
      <c r="U414" s="250" t="str">
        <f ca="1">IF(ISERROR(OFFSET(Data!$A$1,MATCH($D414,Data!$CG:$CG,0)-1,MATCH($E414&amp;"/"&amp;U$1,Data!$1:$1,0)-1))=TRUE,"",IF(OFFSET(Data!$A$1,MATCH($D414,Data!$CG:$CG,0)-1,MATCH($E414&amp;"/"&amp;U$1,Data!$1:$1,0)-1)=0,"",OFFSET(Data!$A$1,MATCH($D414,Data!$CG:$CG,0)-1,MATCH($E414&amp;"/"&amp;U$1,Data!$1:$1,0)-1)))</f>
        <v/>
      </c>
      <c r="V414" s="250" t="str">
        <f ca="1">IF(ISERROR(OFFSET(Data!$A$1,MATCH($D414,Data!$CG:$CG,0)-1,MATCH($E414&amp;"/"&amp;V$1,Data!$1:$1,0)-1))=TRUE,"",IF(OFFSET(Data!$A$1,MATCH($D414,Data!$CG:$CG,0)-1,MATCH($E414&amp;"/"&amp;V$1,Data!$1:$1,0)-1)=0,"",OFFSET(Data!$A$1,MATCH($D414,Data!$CG:$CG,0)-1,MATCH($E414&amp;"/"&amp;V$1,Data!$1:$1,0)-1)))</f>
        <v/>
      </c>
      <c r="W414" s="272" t="str">
        <f ca="1">IF(ISERROR(OFFSET(Data!$A$1,MATCH($D414,Data!$CG:$CG,0)-1,MATCH($E414&amp;"/"&amp;W$1,Data!$1:$1,0)-1))=TRUE,"",IF(OFFSET(Data!$A$1,MATCH($D414,Data!$CG:$CG,0)-1,MATCH($E414&amp;"/"&amp;W$1,Data!$1:$1,0)-1)=0,"",OFFSET(Data!$A$1,MATCH($D414,Data!$CG:$CG,0)-1,MATCH($E414&amp;"/"&amp;W$1,Data!$1:$1,0)-1)))</f>
        <v/>
      </c>
      <c r="X414" s="250" t="str">
        <f ca="1">IF(ISERROR(OFFSET(Data!$A$1,MATCH($D414,Data!$CG:$CG,0)-1,MATCH($E414&amp;"/"&amp;X$1,Data!$1:$1,0)-1))=TRUE,"",IF(OFFSET(Data!$A$1,MATCH($D414,Data!$CG:$CG,0)-1,MATCH($E414&amp;"/"&amp;X$1,Data!$1:$1,0)-1)=0,"",OFFSET(Data!$A$1,MATCH($D414,Data!$CG:$CG,0)-1,MATCH($E414&amp;"/"&amp;X$1,Data!$1:$1,0)-1)))</f>
        <v/>
      </c>
      <c r="Y414" s="250" t="str">
        <f ca="1">IF(ISERROR(OFFSET(Data!$A$1,MATCH($D414,Data!$CG:$CG,0)-1,MATCH($E414&amp;"/"&amp;Y$1,Data!$1:$1,0)-1))=TRUE,"",IF(OFFSET(Data!$A$1,MATCH($D414,Data!$CG:$CG,0)-1,MATCH($E414&amp;"/"&amp;Y$1,Data!$1:$1,0)-1)=0,"",OFFSET(Data!$A$1,MATCH($D414,Data!$CG:$CG,0)-1,MATCH($E414&amp;"/"&amp;Y$1,Data!$1:$1,0)-1)))</f>
        <v/>
      </c>
      <c r="Z414" s="250" t="str">
        <f ca="1">IF(ISERROR(OFFSET(Data!$A$1,MATCH($D414,Data!$CG:$CG,0)-1,MATCH($E414&amp;"/"&amp;Z$1,Data!$1:$1,0)-1))=TRUE,"",IF(OFFSET(Data!$A$1,MATCH($D414,Data!$CG:$CG,0)-1,MATCH($E414&amp;"/"&amp;Z$1,Data!$1:$1,0)-1)=0,"",OFFSET(Data!$A$1,MATCH($D414,Data!$CG:$CG,0)-1,MATCH($E414&amp;"/"&amp;Z$1,Data!$1:$1,0)-1)))</f>
        <v/>
      </c>
      <c r="AA414" s="250" t="str">
        <f ca="1">IF(ISERROR(OFFSET(Data!$A$1,MATCH($D414,Data!$CG:$CG,0)-1,MATCH($E414&amp;"/"&amp;AA$1,Data!$1:$1,0)-1))=TRUE,"",IF(OFFSET(Data!$A$1,MATCH($D414,Data!$CG:$CG,0)-1,MATCH($E414&amp;"/"&amp;AA$1,Data!$1:$1,0)-1)=0,"",OFFSET(Data!$A$1,MATCH($D414,Data!$CG:$CG,0)-1,MATCH($E414&amp;"/"&amp;AA$1,Data!$1:$1,0)-1)))</f>
        <v/>
      </c>
      <c r="AB414" s="250" t="str">
        <f ca="1">IF(ISERROR(OFFSET(Data!$A$1,MATCH($D414,Data!$CG:$CG,0)-1,MATCH($E414&amp;"/"&amp;AB$1,Data!$1:$1,0)-1))=TRUE,"",IF(OFFSET(Data!$A$1,MATCH($D414,Data!$CG:$CG,0)-1,MATCH($E414&amp;"/"&amp;AB$1,Data!$1:$1,0)-1)=0,"",OFFSET(Data!$A$1,MATCH($D414,Data!$CG:$CG,0)-1,MATCH($E414&amp;"/"&amp;AB$1,Data!$1:$1,0)-1)))</f>
        <v/>
      </c>
      <c r="AC414" s="250" t="str">
        <f ca="1">IF(ISERROR(OFFSET(Data!$A$1,MATCH($D414,Data!$CG:$CG,0)-1,MATCH($E414&amp;"/"&amp;AC$1,Data!$1:$1,0)-1))=TRUE,"",IF(OFFSET(Data!$A$1,MATCH($D414,Data!$CG:$CG,0)-1,MATCH($E414&amp;"/"&amp;AC$1,Data!$1:$1,0)-1)=0,"",OFFSET(Data!$A$1,MATCH($D414,Data!$CG:$CG,0)-1,MATCH($E414&amp;"/"&amp;AC$1,Data!$1:$1,0)-1)))</f>
        <v/>
      </c>
      <c r="AD414" s="250" t="str">
        <f ca="1">IF(ISERROR(OFFSET(Data!$A$1,MATCH($D414,Data!$CG:$CG,0)-1,MATCH($E414&amp;"/"&amp;AD$1,Data!$1:$1,0)-1))=TRUE,"",IF(OFFSET(Data!$A$1,MATCH($D414,Data!$CG:$CG,0)-1,MATCH($E414&amp;"/"&amp;AD$1,Data!$1:$1,0)-1)=0,"",OFFSET(Data!$A$1,MATCH($D414,Data!$CG:$CG,0)-1,MATCH($E414&amp;"/"&amp;AD$1,Data!$1:$1,0)-1)))</f>
        <v/>
      </c>
      <c r="AE414" s="250" t="str">
        <f ca="1">IF(ISERROR(OFFSET(Data!$A$1,MATCH($D414,Data!$CG:$CG,0)-1,MATCH($E414&amp;"/"&amp;AE$1,Data!$1:$1,0)-1))=TRUE,"",IF(OFFSET(Data!$A$1,MATCH($D414,Data!$CG:$CG,0)-1,MATCH($E414&amp;"/"&amp;AE$1,Data!$1:$1,0)-1)=0,"",OFFSET(Data!$A$1,MATCH($D414,Data!$CG:$CG,0)-1,MATCH($E414&amp;"/"&amp;AE$1,Data!$1:$1,0)-1)))</f>
        <v/>
      </c>
      <c r="AF414" s="251" t="str">
        <f ca="1">IF(ISERROR(OFFSET(Data!$A$1,MATCH($D414,Data!$CG:$CG,0)-1,MATCH($E414&amp;"/"&amp;AF$1,Data!$1:$1,0)-1))=TRUE,"",IF(OFFSET(Data!$A$1,MATCH($D414,Data!$CG:$CG,0)-1,MATCH($E414&amp;"/"&amp;AF$1,Data!$1:$1,0)-1)=0,"",OFFSET(Data!$A$1,MATCH($D414,Data!$CG:$CG,0)-1,MATCH($E414&amp;"/"&amp;AF$1,Data!$1:$1,0)-1)))</f>
        <v/>
      </c>
      <c r="AG414" s="206">
        <f t="shared" ca="1" si="10"/>
        <v>0</v>
      </c>
      <c r="AH414" s="207">
        <f ca="1">AG414</f>
        <v>0</v>
      </c>
    </row>
    <row r="415" spans="1:34" ht="15" hidden="1" customHeight="1" thickBot="1" x14ac:dyDescent="0.3">
      <c r="A415" s="446"/>
      <c r="B415" s="469"/>
      <c r="C415" s="472"/>
      <c r="D415" s="50" t="e">
        <f>IF(C415&lt;&gt;"",C415,D414)</f>
        <v>#N/A</v>
      </c>
      <c r="E415" s="51" t="s">
        <v>22</v>
      </c>
      <c r="F415" s="254" t="str">
        <f ca="1">IF(ISERROR(OFFSET(Data!$A$1,MATCH($D415,Data!$CG:$CG,0)-1,MATCH($E415&amp;"/"&amp;F$1,Data!$1:$1,0)-1))=TRUE,"",IF(OFFSET(Data!$A$1,MATCH($D415,Data!$CG:$CG,0)-1,MATCH($E415&amp;"/"&amp;F$1,Data!$1:$1,0)-1)=0,"",OFFSET(Data!$A$1,MATCH($D415,Data!$CG:$CG,0)-1,MATCH($E415&amp;"/"&amp;F$1,Data!$1:$1,0)-1)))</f>
        <v/>
      </c>
      <c r="G415" s="252" t="str">
        <f ca="1">IF(ISERROR(OFFSET(Data!$A$1,MATCH($D415,Data!$CG:$CG,0)-1,MATCH($E415&amp;"/"&amp;G$1,Data!$1:$1,0)-1))=TRUE,"",IF(OFFSET(Data!$A$1,MATCH($D415,Data!$CG:$CG,0)-1,MATCH($E415&amp;"/"&amp;G$1,Data!$1:$1,0)-1)=0,"",OFFSET(Data!$A$1,MATCH($D415,Data!$CG:$CG,0)-1,MATCH($E415&amp;"/"&amp;G$1,Data!$1:$1,0)-1)))</f>
        <v/>
      </c>
      <c r="H415" s="252" t="str">
        <f ca="1">IF(ISERROR(OFFSET(Data!$A$1,MATCH($D415,Data!$CG:$CG,0)-1,MATCH($E415&amp;"/"&amp;H$1,Data!$1:$1,0)-1))=TRUE,"",IF(OFFSET(Data!$A$1,MATCH($D415,Data!$CG:$CG,0)-1,MATCH($E415&amp;"/"&amp;H$1,Data!$1:$1,0)-1)=0,"",OFFSET(Data!$A$1,MATCH($D415,Data!$CG:$CG,0)-1,MATCH($E415&amp;"/"&amp;H$1,Data!$1:$1,0)-1)))</f>
        <v/>
      </c>
      <c r="I415" s="252" t="str">
        <f ca="1">IF(ISERROR(OFFSET(Data!$A$1,MATCH($D415,Data!$CG:$CG,0)-1,MATCH($E415&amp;"/"&amp;I$1,Data!$1:$1,0)-1))=TRUE,"",IF(OFFSET(Data!$A$1,MATCH($D415,Data!$CG:$CG,0)-1,MATCH($E415&amp;"/"&amp;I$1,Data!$1:$1,0)-1)=0,"",OFFSET(Data!$A$1,MATCH($D415,Data!$CG:$CG,0)-1,MATCH($E415&amp;"/"&amp;I$1,Data!$1:$1,0)-1)))</f>
        <v/>
      </c>
      <c r="J415" s="252" t="str">
        <f ca="1">IF(ISERROR(OFFSET(Data!$A$1,MATCH($D415,Data!$CG:$CG,0)-1,MATCH($E415&amp;"/"&amp;J$1,Data!$1:$1,0)-1))=TRUE,"",IF(OFFSET(Data!$A$1,MATCH($D415,Data!$CG:$CG,0)-1,MATCH($E415&amp;"/"&amp;J$1,Data!$1:$1,0)-1)=0,"",OFFSET(Data!$A$1,MATCH($D415,Data!$CG:$CG,0)-1,MATCH($E415&amp;"/"&amp;J$1,Data!$1:$1,0)-1)))</f>
        <v/>
      </c>
      <c r="K415" s="252" t="str">
        <f ca="1">IF(ISERROR(OFFSET(Data!$A$1,MATCH($D415,Data!$CG:$CG,0)-1,MATCH($E415&amp;"/"&amp;K$1,Data!$1:$1,0)-1))=TRUE,"",IF(OFFSET(Data!$A$1,MATCH($D415,Data!$CG:$CG,0)-1,MATCH($E415&amp;"/"&amp;K$1,Data!$1:$1,0)-1)=0,"",OFFSET(Data!$A$1,MATCH($D415,Data!$CG:$CG,0)-1,MATCH($E415&amp;"/"&amp;K$1,Data!$1:$1,0)-1)))</f>
        <v/>
      </c>
      <c r="L415" s="252" t="str">
        <f ca="1">IF(ISERROR(OFFSET(Data!$A$1,MATCH($D415,Data!$CG:$CG,0)-1,MATCH($E415&amp;"/"&amp;L$1,Data!$1:$1,0)-1))=TRUE,"",IF(OFFSET(Data!$A$1,MATCH($D415,Data!$CG:$CG,0)-1,MATCH($E415&amp;"/"&amp;L$1,Data!$1:$1,0)-1)=0,"",OFFSET(Data!$A$1,MATCH($D415,Data!$CG:$CG,0)-1,MATCH($E415&amp;"/"&amp;L$1,Data!$1:$1,0)-1)))</f>
        <v/>
      </c>
      <c r="M415" s="252" t="str">
        <f ca="1">IF(ISERROR(OFFSET(Data!$A$1,MATCH($D415,Data!$CG:$CG,0)-1,MATCH($E415&amp;"/"&amp;M$1,Data!$1:$1,0)-1))=TRUE,"",IF(OFFSET(Data!$A$1,MATCH($D415,Data!$CG:$CG,0)-1,MATCH($E415&amp;"/"&amp;M$1,Data!$1:$1,0)-1)=0,"",OFFSET(Data!$A$1,MATCH($D415,Data!$CG:$CG,0)-1,MATCH($E415&amp;"/"&amp;M$1,Data!$1:$1,0)-1)))</f>
        <v/>
      </c>
      <c r="N415" s="252" t="str">
        <f ca="1">IF(ISERROR(OFFSET(Data!$A$1,MATCH($D415,Data!$CG:$CG,0)-1,MATCH($E415&amp;"/"&amp;N$1,Data!$1:$1,0)-1))=TRUE,"",IF(OFFSET(Data!$A$1,MATCH($D415,Data!$CG:$CG,0)-1,MATCH($E415&amp;"/"&amp;N$1,Data!$1:$1,0)-1)=0,"",OFFSET(Data!$A$1,MATCH($D415,Data!$CG:$CG,0)-1,MATCH($E415&amp;"/"&amp;N$1,Data!$1:$1,0)-1)))</f>
        <v/>
      </c>
      <c r="O415" s="252" t="str">
        <f ca="1">IF(ISERROR(OFFSET(Data!$A$1,MATCH($D415,Data!$CG:$CG,0)-1,MATCH($E415&amp;"/"&amp;O$1,Data!$1:$1,0)-1))=TRUE,"",IF(OFFSET(Data!$A$1,MATCH($D415,Data!$CG:$CG,0)-1,MATCH($E415&amp;"/"&amp;O$1,Data!$1:$1,0)-1)=0,"",OFFSET(Data!$A$1,MATCH($D415,Data!$CG:$CG,0)-1,MATCH($E415&amp;"/"&amp;O$1,Data!$1:$1,0)-1)))</f>
        <v/>
      </c>
      <c r="P415" s="252" t="str">
        <f ca="1">IF(ISERROR(OFFSET(Data!$A$1,MATCH($D415,Data!$CG:$CG,0)-1,MATCH($E415&amp;"/"&amp;P$1,Data!$1:$1,0)-1))=TRUE,"",IF(OFFSET(Data!$A$1,MATCH($D415,Data!$CG:$CG,0)-1,MATCH($E415&amp;"/"&amp;P$1,Data!$1:$1,0)-1)=0,"",OFFSET(Data!$A$1,MATCH($D415,Data!$CG:$CG,0)-1,MATCH($E415&amp;"/"&amp;P$1,Data!$1:$1,0)-1)))</f>
        <v/>
      </c>
      <c r="Q415" s="252" t="str">
        <f ca="1">IF(ISERROR(OFFSET(Data!$A$1,MATCH($D415,Data!$CG:$CG,0)-1,MATCH($E415&amp;"/"&amp;Q$1,Data!$1:$1,0)-1))=TRUE,"",IF(OFFSET(Data!$A$1,MATCH($D415,Data!$CG:$CG,0)-1,MATCH($E415&amp;"/"&amp;Q$1,Data!$1:$1,0)-1)=0,"",OFFSET(Data!$A$1,MATCH($D415,Data!$CG:$CG,0)-1,MATCH($E415&amp;"/"&amp;Q$1,Data!$1:$1,0)-1)))</f>
        <v/>
      </c>
      <c r="R415" s="252" t="str">
        <f ca="1">IF(ISERROR(OFFSET(Data!$A$1,MATCH($D415,Data!$CG:$CG,0)-1,MATCH($E415&amp;"/"&amp;R$1,Data!$1:$1,0)-1))=TRUE,"",IF(OFFSET(Data!$A$1,MATCH($D415,Data!$CG:$CG,0)-1,MATCH($E415&amp;"/"&amp;R$1,Data!$1:$1,0)-1)=0,"",OFFSET(Data!$A$1,MATCH($D415,Data!$CG:$CG,0)-1,MATCH($E415&amp;"/"&amp;R$1,Data!$1:$1,0)-1)))</f>
        <v/>
      </c>
      <c r="S415" s="252" t="str">
        <f ca="1">IF(ISERROR(OFFSET(Data!$A$1,MATCH($D415,Data!$CG:$CG,0)-1,MATCH($E415&amp;"/"&amp;S$1,Data!$1:$1,0)-1))=TRUE,"",IF(OFFSET(Data!$A$1,MATCH($D415,Data!$CG:$CG,0)-1,MATCH($E415&amp;"/"&amp;S$1,Data!$1:$1,0)-1)=0,"",OFFSET(Data!$A$1,MATCH($D415,Data!$CG:$CG,0)-1,MATCH($E415&amp;"/"&amp;S$1,Data!$1:$1,0)-1)))</f>
        <v/>
      </c>
      <c r="T415" s="252" t="str">
        <f ca="1">IF(ISERROR(OFFSET(Data!$A$1,MATCH($D415,Data!$CG:$CG,0)-1,MATCH($E415&amp;"/"&amp;T$1,Data!$1:$1,0)-1))=TRUE,"",IF(OFFSET(Data!$A$1,MATCH($D415,Data!$CG:$CG,0)-1,MATCH($E415&amp;"/"&amp;T$1,Data!$1:$1,0)-1)=0,"",OFFSET(Data!$A$1,MATCH($D415,Data!$CG:$CG,0)-1,MATCH($E415&amp;"/"&amp;T$1,Data!$1:$1,0)-1)))</f>
        <v/>
      </c>
      <c r="U415" s="252" t="str">
        <f ca="1">IF(ISERROR(OFFSET(Data!$A$1,MATCH($D415,Data!$CG:$CG,0)-1,MATCH($E415&amp;"/"&amp;U$1,Data!$1:$1,0)-1))=TRUE,"",IF(OFFSET(Data!$A$1,MATCH($D415,Data!$CG:$CG,0)-1,MATCH($E415&amp;"/"&amp;U$1,Data!$1:$1,0)-1)=0,"",OFFSET(Data!$A$1,MATCH($D415,Data!$CG:$CG,0)-1,MATCH($E415&amp;"/"&amp;U$1,Data!$1:$1,0)-1)))</f>
        <v/>
      </c>
      <c r="V415" s="252" t="str">
        <f ca="1">IF(ISERROR(OFFSET(Data!$A$1,MATCH($D415,Data!$CG:$CG,0)-1,MATCH($E415&amp;"/"&amp;V$1,Data!$1:$1,0)-1))=TRUE,"",IF(OFFSET(Data!$A$1,MATCH($D415,Data!$CG:$CG,0)-1,MATCH($E415&amp;"/"&amp;V$1,Data!$1:$1,0)-1)=0,"",OFFSET(Data!$A$1,MATCH($D415,Data!$CG:$CG,0)-1,MATCH($E415&amp;"/"&amp;V$1,Data!$1:$1,0)-1)))</f>
        <v/>
      </c>
      <c r="W415" s="269" t="str">
        <f ca="1">IF(ISERROR(OFFSET(Data!$A$1,MATCH($D415,Data!$CG:$CG,0)-1,MATCH($E415&amp;"/"&amp;W$1,Data!$1:$1,0)-1))=TRUE,"",IF(OFFSET(Data!$A$1,MATCH($D415,Data!$CG:$CG,0)-1,MATCH($E415&amp;"/"&amp;W$1,Data!$1:$1,0)-1)=0,"",OFFSET(Data!$A$1,MATCH($D415,Data!$CG:$CG,0)-1,MATCH($E415&amp;"/"&amp;W$1,Data!$1:$1,0)-1)))</f>
        <v/>
      </c>
      <c r="X415" s="252" t="str">
        <f ca="1">IF(ISERROR(OFFSET(Data!$A$1,MATCH($D415,Data!$CG:$CG,0)-1,MATCH($E415&amp;"/"&amp;X$1,Data!$1:$1,0)-1))=TRUE,"",IF(OFFSET(Data!$A$1,MATCH($D415,Data!$CG:$CG,0)-1,MATCH($E415&amp;"/"&amp;X$1,Data!$1:$1,0)-1)=0,"",OFFSET(Data!$A$1,MATCH($D415,Data!$CG:$CG,0)-1,MATCH($E415&amp;"/"&amp;X$1,Data!$1:$1,0)-1)))</f>
        <v/>
      </c>
      <c r="Y415" s="252" t="str">
        <f ca="1">IF(ISERROR(OFFSET(Data!$A$1,MATCH($D415,Data!$CG:$CG,0)-1,MATCH($E415&amp;"/"&amp;Y$1,Data!$1:$1,0)-1))=TRUE,"",IF(OFFSET(Data!$A$1,MATCH($D415,Data!$CG:$CG,0)-1,MATCH($E415&amp;"/"&amp;Y$1,Data!$1:$1,0)-1)=0,"",OFFSET(Data!$A$1,MATCH($D415,Data!$CG:$CG,0)-1,MATCH($E415&amp;"/"&amp;Y$1,Data!$1:$1,0)-1)))</f>
        <v/>
      </c>
      <c r="Z415" s="252" t="str">
        <f ca="1">IF(ISERROR(OFFSET(Data!$A$1,MATCH($D415,Data!$CG:$CG,0)-1,MATCH($E415&amp;"/"&amp;Z$1,Data!$1:$1,0)-1))=TRUE,"",IF(OFFSET(Data!$A$1,MATCH($D415,Data!$CG:$CG,0)-1,MATCH($E415&amp;"/"&amp;Z$1,Data!$1:$1,0)-1)=0,"",OFFSET(Data!$A$1,MATCH($D415,Data!$CG:$CG,0)-1,MATCH($E415&amp;"/"&amp;Z$1,Data!$1:$1,0)-1)))</f>
        <v/>
      </c>
      <c r="AA415" s="252" t="str">
        <f ca="1">IF(ISERROR(OFFSET(Data!$A$1,MATCH($D415,Data!$CG:$CG,0)-1,MATCH($E415&amp;"/"&amp;AA$1,Data!$1:$1,0)-1))=TRUE,"",IF(OFFSET(Data!$A$1,MATCH($D415,Data!$CG:$CG,0)-1,MATCH($E415&amp;"/"&amp;AA$1,Data!$1:$1,0)-1)=0,"",OFFSET(Data!$A$1,MATCH($D415,Data!$CG:$CG,0)-1,MATCH($E415&amp;"/"&amp;AA$1,Data!$1:$1,0)-1)))</f>
        <v/>
      </c>
      <c r="AB415" s="252" t="str">
        <f ca="1">IF(ISERROR(OFFSET(Data!$A$1,MATCH($D415,Data!$CG:$CG,0)-1,MATCH($E415&amp;"/"&amp;AB$1,Data!$1:$1,0)-1))=TRUE,"",IF(OFFSET(Data!$A$1,MATCH($D415,Data!$CG:$CG,0)-1,MATCH($E415&amp;"/"&amp;AB$1,Data!$1:$1,0)-1)=0,"",OFFSET(Data!$A$1,MATCH($D415,Data!$CG:$CG,0)-1,MATCH($E415&amp;"/"&amp;AB$1,Data!$1:$1,0)-1)))</f>
        <v/>
      </c>
      <c r="AC415" s="252" t="str">
        <f ca="1">IF(ISERROR(OFFSET(Data!$A$1,MATCH($D415,Data!$CG:$CG,0)-1,MATCH($E415&amp;"/"&amp;AC$1,Data!$1:$1,0)-1))=TRUE,"",IF(OFFSET(Data!$A$1,MATCH($D415,Data!$CG:$CG,0)-1,MATCH($E415&amp;"/"&amp;AC$1,Data!$1:$1,0)-1)=0,"",OFFSET(Data!$A$1,MATCH($D415,Data!$CG:$CG,0)-1,MATCH($E415&amp;"/"&amp;AC$1,Data!$1:$1,0)-1)))</f>
        <v/>
      </c>
      <c r="AD415" s="252" t="str">
        <f ca="1">IF(ISERROR(OFFSET(Data!$A$1,MATCH($D415,Data!$CG:$CG,0)-1,MATCH($E415&amp;"/"&amp;AD$1,Data!$1:$1,0)-1))=TRUE,"",IF(OFFSET(Data!$A$1,MATCH($D415,Data!$CG:$CG,0)-1,MATCH($E415&amp;"/"&amp;AD$1,Data!$1:$1,0)-1)=0,"",OFFSET(Data!$A$1,MATCH($D415,Data!$CG:$CG,0)-1,MATCH($E415&amp;"/"&amp;AD$1,Data!$1:$1,0)-1)))</f>
        <v/>
      </c>
      <c r="AE415" s="252" t="str">
        <f ca="1">IF(ISERROR(OFFSET(Data!$A$1,MATCH($D415,Data!$CG:$CG,0)-1,MATCH($E415&amp;"/"&amp;AE$1,Data!$1:$1,0)-1))=TRUE,"",IF(OFFSET(Data!$A$1,MATCH($D415,Data!$CG:$CG,0)-1,MATCH($E415&amp;"/"&amp;AE$1,Data!$1:$1,0)-1)=0,"",OFFSET(Data!$A$1,MATCH($D415,Data!$CG:$CG,0)-1,MATCH($E415&amp;"/"&amp;AE$1,Data!$1:$1,0)-1)))</f>
        <v/>
      </c>
      <c r="AF415" s="253" t="str">
        <f ca="1">IF(ISERROR(OFFSET(Data!$A$1,MATCH($D415,Data!$CG:$CG,0)-1,MATCH($E415&amp;"/"&amp;AF$1,Data!$1:$1,0)-1))=TRUE,"",IF(OFFSET(Data!$A$1,MATCH($D415,Data!$CG:$CG,0)-1,MATCH($E415&amp;"/"&amp;AF$1,Data!$1:$1,0)-1)=0,"",OFFSET(Data!$A$1,MATCH($D415,Data!$CG:$CG,0)-1,MATCH($E415&amp;"/"&amp;AF$1,Data!$1:$1,0)-1)))</f>
        <v/>
      </c>
      <c r="AG415" s="188">
        <f t="shared" ca="1" si="10"/>
        <v>0</v>
      </c>
      <c r="AH415" s="208">
        <f ca="1">SUM(AG414:AG415)</f>
        <v>0</v>
      </c>
    </row>
    <row r="416" spans="1:34" ht="15" hidden="1" customHeight="1" x14ac:dyDescent="0.25">
      <c r="A416" s="446"/>
      <c r="B416" s="469"/>
      <c r="C416" s="472"/>
      <c r="D416" s="50" t="e">
        <f>IF(C416&lt;&gt;"",C416,D415)</f>
        <v>#N/A</v>
      </c>
      <c r="E416" s="51" t="s">
        <v>23</v>
      </c>
      <c r="F416" s="254" t="str">
        <f ca="1">IF(ISERROR(OFFSET(Data!$A$1,MATCH($D416,Data!$CG:$CG,0)-1,MATCH($E416&amp;"/"&amp;F$1,Data!$1:$1,0)-1))=TRUE,"",IF(OFFSET(Data!$A$1,MATCH($D416,Data!$CG:$CG,0)-1,MATCH($E416&amp;"/"&amp;F$1,Data!$1:$1,0)-1)=0,"",OFFSET(Data!$A$1,MATCH($D416,Data!$CG:$CG,0)-1,MATCH($E416&amp;"/"&amp;F$1,Data!$1:$1,0)-1)))</f>
        <v/>
      </c>
      <c r="G416" s="252" t="str">
        <f ca="1">IF(ISERROR(OFFSET(Data!$A$1,MATCH($D416,Data!$CG:$CG,0)-1,MATCH($E416&amp;"/"&amp;G$1,Data!$1:$1,0)-1))=TRUE,"",IF(OFFSET(Data!$A$1,MATCH($D416,Data!$CG:$CG,0)-1,MATCH($E416&amp;"/"&amp;G$1,Data!$1:$1,0)-1)=0,"",OFFSET(Data!$A$1,MATCH($D416,Data!$CG:$CG,0)-1,MATCH($E416&amp;"/"&amp;G$1,Data!$1:$1,0)-1)))</f>
        <v/>
      </c>
      <c r="H416" s="252" t="str">
        <f ca="1">IF(ISERROR(OFFSET(Data!$A$1,MATCH($D416,Data!$CG:$CG,0)-1,MATCH($E416&amp;"/"&amp;H$1,Data!$1:$1,0)-1))=TRUE,"",IF(OFFSET(Data!$A$1,MATCH($D416,Data!$CG:$CG,0)-1,MATCH($E416&amp;"/"&amp;H$1,Data!$1:$1,0)-1)=0,"",OFFSET(Data!$A$1,MATCH($D416,Data!$CG:$CG,0)-1,MATCH($E416&amp;"/"&amp;H$1,Data!$1:$1,0)-1)))</f>
        <v/>
      </c>
      <c r="I416" s="252" t="str">
        <f ca="1">IF(ISERROR(OFFSET(Data!$A$1,MATCH($D416,Data!$CG:$CG,0)-1,MATCH($E416&amp;"/"&amp;I$1,Data!$1:$1,0)-1))=TRUE,"",IF(OFFSET(Data!$A$1,MATCH($D416,Data!$CG:$CG,0)-1,MATCH($E416&amp;"/"&amp;I$1,Data!$1:$1,0)-1)=0,"",OFFSET(Data!$A$1,MATCH($D416,Data!$CG:$CG,0)-1,MATCH($E416&amp;"/"&amp;I$1,Data!$1:$1,0)-1)))</f>
        <v/>
      </c>
      <c r="J416" s="252" t="str">
        <f ca="1">IF(ISERROR(OFFSET(Data!$A$1,MATCH($D416,Data!$CG:$CG,0)-1,MATCH($E416&amp;"/"&amp;J$1,Data!$1:$1,0)-1))=TRUE,"",IF(OFFSET(Data!$A$1,MATCH($D416,Data!$CG:$CG,0)-1,MATCH($E416&amp;"/"&amp;J$1,Data!$1:$1,0)-1)=0,"",OFFSET(Data!$A$1,MATCH($D416,Data!$CG:$CG,0)-1,MATCH($E416&amp;"/"&amp;J$1,Data!$1:$1,0)-1)))</f>
        <v/>
      </c>
      <c r="K416" s="252" t="str">
        <f ca="1">IF(ISERROR(OFFSET(Data!$A$1,MATCH($D416,Data!$CG:$CG,0)-1,MATCH($E416&amp;"/"&amp;K$1,Data!$1:$1,0)-1))=TRUE,"",IF(OFFSET(Data!$A$1,MATCH($D416,Data!$CG:$CG,0)-1,MATCH($E416&amp;"/"&amp;K$1,Data!$1:$1,0)-1)=0,"",OFFSET(Data!$A$1,MATCH($D416,Data!$CG:$CG,0)-1,MATCH($E416&amp;"/"&amp;K$1,Data!$1:$1,0)-1)))</f>
        <v/>
      </c>
      <c r="L416" s="252" t="str">
        <f ca="1">IF(ISERROR(OFFSET(Data!$A$1,MATCH($D416,Data!$CG:$CG,0)-1,MATCH($E416&amp;"/"&amp;L$1,Data!$1:$1,0)-1))=TRUE,"",IF(OFFSET(Data!$A$1,MATCH($D416,Data!$CG:$CG,0)-1,MATCH($E416&amp;"/"&amp;L$1,Data!$1:$1,0)-1)=0,"",OFFSET(Data!$A$1,MATCH($D416,Data!$CG:$CG,0)-1,MATCH($E416&amp;"/"&amp;L$1,Data!$1:$1,0)-1)))</f>
        <v/>
      </c>
      <c r="M416" s="252" t="str">
        <f ca="1">IF(ISERROR(OFFSET(Data!$A$1,MATCH($D416,Data!$CG:$CG,0)-1,MATCH($E416&amp;"/"&amp;M$1,Data!$1:$1,0)-1))=TRUE,"",IF(OFFSET(Data!$A$1,MATCH($D416,Data!$CG:$CG,0)-1,MATCH($E416&amp;"/"&amp;M$1,Data!$1:$1,0)-1)=0,"",OFFSET(Data!$A$1,MATCH($D416,Data!$CG:$CG,0)-1,MATCH($E416&amp;"/"&amp;M$1,Data!$1:$1,0)-1)))</f>
        <v/>
      </c>
      <c r="N416" s="252" t="str">
        <f ca="1">IF(ISERROR(OFFSET(Data!$A$1,MATCH($D416,Data!$CG:$CG,0)-1,MATCH($E416&amp;"/"&amp;N$1,Data!$1:$1,0)-1))=TRUE,"",IF(OFFSET(Data!$A$1,MATCH($D416,Data!$CG:$CG,0)-1,MATCH($E416&amp;"/"&amp;N$1,Data!$1:$1,0)-1)=0,"",OFFSET(Data!$A$1,MATCH($D416,Data!$CG:$CG,0)-1,MATCH($E416&amp;"/"&amp;N$1,Data!$1:$1,0)-1)))</f>
        <v/>
      </c>
      <c r="O416" s="252" t="str">
        <f ca="1">IF(ISERROR(OFFSET(Data!$A$1,MATCH($D416,Data!$CG:$CG,0)-1,MATCH($E416&amp;"/"&amp;O$1,Data!$1:$1,0)-1))=TRUE,"",IF(OFFSET(Data!$A$1,MATCH($D416,Data!$CG:$CG,0)-1,MATCH($E416&amp;"/"&amp;O$1,Data!$1:$1,0)-1)=0,"",OFFSET(Data!$A$1,MATCH($D416,Data!$CG:$CG,0)-1,MATCH($E416&amp;"/"&amp;O$1,Data!$1:$1,0)-1)))</f>
        <v/>
      </c>
      <c r="P416" s="252" t="str">
        <f ca="1">IF(ISERROR(OFFSET(Data!$A$1,MATCH($D416,Data!$CG:$CG,0)-1,MATCH($E416&amp;"/"&amp;P$1,Data!$1:$1,0)-1))=TRUE,"",IF(OFFSET(Data!$A$1,MATCH($D416,Data!$CG:$CG,0)-1,MATCH($E416&amp;"/"&amp;P$1,Data!$1:$1,0)-1)=0,"",OFFSET(Data!$A$1,MATCH($D416,Data!$CG:$CG,0)-1,MATCH($E416&amp;"/"&amp;P$1,Data!$1:$1,0)-1)))</f>
        <v/>
      </c>
      <c r="Q416" s="252" t="str">
        <f ca="1">IF(ISERROR(OFFSET(Data!$A$1,MATCH($D416,Data!$CG:$CG,0)-1,MATCH($E416&amp;"/"&amp;Q$1,Data!$1:$1,0)-1))=TRUE,"",IF(OFFSET(Data!$A$1,MATCH($D416,Data!$CG:$CG,0)-1,MATCH($E416&amp;"/"&amp;Q$1,Data!$1:$1,0)-1)=0,"",OFFSET(Data!$A$1,MATCH($D416,Data!$CG:$CG,0)-1,MATCH($E416&amp;"/"&amp;Q$1,Data!$1:$1,0)-1)))</f>
        <v/>
      </c>
      <c r="R416" s="252" t="str">
        <f ca="1">IF(ISERROR(OFFSET(Data!$A$1,MATCH($D416,Data!$CG:$CG,0)-1,MATCH($E416&amp;"/"&amp;R$1,Data!$1:$1,0)-1))=TRUE,"",IF(OFFSET(Data!$A$1,MATCH($D416,Data!$CG:$CG,0)-1,MATCH($E416&amp;"/"&amp;R$1,Data!$1:$1,0)-1)=0,"",OFFSET(Data!$A$1,MATCH($D416,Data!$CG:$CG,0)-1,MATCH($E416&amp;"/"&amp;R$1,Data!$1:$1,0)-1)))</f>
        <v/>
      </c>
      <c r="S416" s="252" t="str">
        <f ca="1">IF(ISERROR(OFFSET(Data!$A$1,MATCH($D416,Data!$CG:$CG,0)-1,MATCH($E416&amp;"/"&amp;S$1,Data!$1:$1,0)-1))=TRUE,"",IF(OFFSET(Data!$A$1,MATCH($D416,Data!$CG:$CG,0)-1,MATCH($E416&amp;"/"&amp;S$1,Data!$1:$1,0)-1)=0,"",OFFSET(Data!$A$1,MATCH($D416,Data!$CG:$CG,0)-1,MATCH($E416&amp;"/"&amp;S$1,Data!$1:$1,0)-1)))</f>
        <v/>
      </c>
      <c r="T416" s="252" t="str">
        <f ca="1">IF(ISERROR(OFFSET(Data!$A$1,MATCH($D416,Data!$CG:$CG,0)-1,MATCH($E416&amp;"/"&amp;T$1,Data!$1:$1,0)-1))=TRUE,"",IF(OFFSET(Data!$A$1,MATCH($D416,Data!$CG:$CG,0)-1,MATCH($E416&amp;"/"&amp;T$1,Data!$1:$1,0)-1)=0,"",OFFSET(Data!$A$1,MATCH($D416,Data!$CG:$CG,0)-1,MATCH($E416&amp;"/"&amp;T$1,Data!$1:$1,0)-1)))</f>
        <v/>
      </c>
      <c r="U416" s="252" t="str">
        <f ca="1">IF(ISERROR(OFFSET(Data!$A$1,MATCH($D416,Data!$CG:$CG,0)-1,MATCH($E416&amp;"/"&amp;U$1,Data!$1:$1,0)-1))=TRUE,"",IF(OFFSET(Data!$A$1,MATCH($D416,Data!$CG:$CG,0)-1,MATCH($E416&amp;"/"&amp;U$1,Data!$1:$1,0)-1)=0,"",OFFSET(Data!$A$1,MATCH($D416,Data!$CG:$CG,0)-1,MATCH($E416&amp;"/"&amp;U$1,Data!$1:$1,0)-1)))</f>
        <v/>
      </c>
      <c r="V416" s="252" t="str">
        <f ca="1">IF(ISERROR(OFFSET(Data!$A$1,MATCH($D416,Data!$CG:$CG,0)-1,MATCH($E416&amp;"/"&amp;V$1,Data!$1:$1,0)-1))=TRUE,"",IF(OFFSET(Data!$A$1,MATCH($D416,Data!$CG:$CG,0)-1,MATCH($E416&amp;"/"&amp;V$1,Data!$1:$1,0)-1)=0,"",OFFSET(Data!$A$1,MATCH($D416,Data!$CG:$CG,0)-1,MATCH($E416&amp;"/"&amp;V$1,Data!$1:$1,0)-1)))</f>
        <v/>
      </c>
      <c r="W416" s="269" t="str">
        <f ca="1">IF(ISERROR(OFFSET(Data!$A$1,MATCH($D416,Data!$CG:$CG,0)-1,MATCH($E416&amp;"/"&amp;W$1,Data!$1:$1,0)-1))=TRUE,"",IF(OFFSET(Data!$A$1,MATCH($D416,Data!$CG:$CG,0)-1,MATCH($E416&amp;"/"&amp;W$1,Data!$1:$1,0)-1)=0,"",OFFSET(Data!$A$1,MATCH($D416,Data!$CG:$CG,0)-1,MATCH($E416&amp;"/"&amp;W$1,Data!$1:$1,0)-1)))</f>
        <v/>
      </c>
      <c r="X416" s="252" t="str">
        <f ca="1">IF(ISERROR(OFFSET(Data!$A$1,MATCH($D416,Data!$CG:$CG,0)-1,MATCH($E416&amp;"/"&amp;X$1,Data!$1:$1,0)-1))=TRUE,"",IF(OFFSET(Data!$A$1,MATCH($D416,Data!$CG:$CG,0)-1,MATCH($E416&amp;"/"&amp;X$1,Data!$1:$1,0)-1)=0,"",OFFSET(Data!$A$1,MATCH($D416,Data!$CG:$CG,0)-1,MATCH($E416&amp;"/"&amp;X$1,Data!$1:$1,0)-1)))</f>
        <v/>
      </c>
      <c r="Y416" s="252" t="str">
        <f ca="1">IF(ISERROR(OFFSET(Data!$A$1,MATCH($D416,Data!$CG:$CG,0)-1,MATCH($E416&amp;"/"&amp;Y$1,Data!$1:$1,0)-1))=TRUE,"",IF(OFFSET(Data!$A$1,MATCH($D416,Data!$CG:$CG,0)-1,MATCH($E416&amp;"/"&amp;Y$1,Data!$1:$1,0)-1)=0,"",OFFSET(Data!$A$1,MATCH($D416,Data!$CG:$CG,0)-1,MATCH($E416&amp;"/"&amp;Y$1,Data!$1:$1,0)-1)))</f>
        <v/>
      </c>
      <c r="Z416" s="252" t="str">
        <f ca="1">IF(ISERROR(OFFSET(Data!$A$1,MATCH($D416,Data!$CG:$CG,0)-1,MATCH($E416&amp;"/"&amp;Z$1,Data!$1:$1,0)-1))=TRUE,"",IF(OFFSET(Data!$A$1,MATCH($D416,Data!$CG:$CG,0)-1,MATCH($E416&amp;"/"&amp;Z$1,Data!$1:$1,0)-1)=0,"",OFFSET(Data!$A$1,MATCH($D416,Data!$CG:$CG,0)-1,MATCH($E416&amp;"/"&amp;Z$1,Data!$1:$1,0)-1)))</f>
        <v/>
      </c>
      <c r="AA416" s="252" t="str">
        <f ca="1">IF(ISERROR(OFFSET(Data!$A$1,MATCH($D416,Data!$CG:$CG,0)-1,MATCH($E416&amp;"/"&amp;AA$1,Data!$1:$1,0)-1))=TRUE,"",IF(OFFSET(Data!$A$1,MATCH($D416,Data!$CG:$CG,0)-1,MATCH($E416&amp;"/"&amp;AA$1,Data!$1:$1,0)-1)=0,"",OFFSET(Data!$A$1,MATCH($D416,Data!$CG:$CG,0)-1,MATCH($E416&amp;"/"&amp;AA$1,Data!$1:$1,0)-1)))</f>
        <v/>
      </c>
      <c r="AB416" s="252" t="str">
        <f ca="1">IF(ISERROR(OFFSET(Data!$A$1,MATCH($D416,Data!$CG:$CG,0)-1,MATCH($E416&amp;"/"&amp;AB$1,Data!$1:$1,0)-1))=TRUE,"",IF(OFFSET(Data!$A$1,MATCH($D416,Data!$CG:$CG,0)-1,MATCH($E416&amp;"/"&amp;AB$1,Data!$1:$1,0)-1)=0,"",OFFSET(Data!$A$1,MATCH($D416,Data!$CG:$CG,0)-1,MATCH($E416&amp;"/"&amp;AB$1,Data!$1:$1,0)-1)))</f>
        <v/>
      </c>
      <c r="AC416" s="252" t="str">
        <f ca="1">IF(ISERROR(OFFSET(Data!$A$1,MATCH($D416,Data!$CG:$CG,0)-1,MATCH($E416&amp;"/"&amp;AC$1,Data!$1:$1,0)-1))=TRUE,"",IF(OFFSET(Data!$A$1,MATCH($D416,Data!$CG:$CG,0)-1,MATCH($E416&amp;"/"&amp;AC$1,Data!$1:$1,0)-1)=0,"",OFFSET(Data!$A$1,MATCH($D416,Data!$CG:$CG,0)-1,MATCH($E416&amp;"/"&amp;AC$1,Data!$1:$1,0)-1)))</f>
        <v/>
      </c>
      <c r="AD416" s="252" t="str">
        <f ca="1">IF(ISERROR(OFFSET(Data!$A$1,MATCH($D416,Data!$CG:$CG,0)-1,MATCH($E416&amp;"/"&amp;AD$1,Data!$1:$1,0)-1))=TRUE,"",IF(OFFSET(Data!$A$1,MATCH($D416,Data!$CG:$CG,0)-1,MATCH($E416&amp;"/"&amp;AD$1,Data!$1:$1,0)-1)=0,"",OFFSET(Data!$A$1,MATCH($D416,Data!$CG:$CG,0)-1,MATCH($E416&amp;"/"&amp;AD$1,Data!$1:$1,0)-1)))</f>
        <v/>
      </c>
      <c r="AE416" s="252" t="str">
        <f ca="1">IF(ISERROR(OFFSET(Data!$A$1,MATCH($D416,Data!$CG:$CG,0)-1,MATCH($E416&amp;"/"&amp;AE$1,Data!$1:$1,0)-1))=TRUE,"",IF(OFFSET(Data!$A$1,MATCH($D416,Data!$CG:$CG,0)-1,MATCH($E416&amp;"/"&amp;AE$1,Data!$1:$1,0)-1)=0,"",OFFSET(Data!$A$1,MATCH($D416,Data!$CG:$CG,0)-1,MATCH($E416&amp;"/"&amp;AE$1,Data!$1:$1,0)-1)))</f>
        <v/>
      </c>
      <c r="AF416" s="253" t="str">
        <f ca="1">IF(ISERROR(OFFSET(Data!$A$1,MATCH($D416,Data!$CG:$CG,0)-1,MATCH($E416&amp;"/"&amp;AF$1,Data!$1:$1,0)-1))=TRUE,"",IF(OFFSET(Data!$A$1,MATCH($D416,Data!$CG:$CG,0)-1,MATCH($E416&amp;"/"&amp;AF$1,Data!$1:$1,0)-1)=0,"",OFFSET(Data!$A$1,MATCH($D416,Data!$CG:$CG,0)-1,MATCH($E416&amp;"/"&amp;AF$1,Data!$1:$1,0)-1)))</f>
        <v/>
      </c>
      <c r="AG416" s="188">
        <f t="shared" ca="1" si="10"/>
        <v>0</v>
      </c>
      <c r="AH416" s="208">
        <f ca="1">SUM(AG414:AG416)</f>
        <v>0</v>
      </c>
    </row>
    <row r="417" spans="1:34" ht="15.75" hidden="1" customHeight="1" x14ac:dyDescent="0.25">
      <c r="A417" s="446"/>
      <c r="B417" s="469"/>
      <c r="C417" s="472"/>
      <c r="D417" s="50" t="e">
        <f>IF(C417&lt;&gt;"",C417,D416)</f>
        <v>#N/A</v>
      </c>
      <c r="E417" s="51" t="s">
        <v>24</v>
      </c>
      <c r="F417" s="254" t="str">
        <f ca="1">IF(ISERROR(OFFSET(Data!$A$1,MATCH($D417,Data!$CG:$CG,0)-1,MATCH($E417&amp;"/"&amp;F$1,Data!$1:$1,0)-1))=TRUE,"",IF(OFFSET(Data!$A$1,MATCH($D417,Data!$CG:$CG,0)-1,MATCH($E417&amp;"/"&amp;F$1,Data!$1:$1,0)-1)=0,"",OFFSET(Data!$A$1,MATCH($D417,Data!$CG:$CG,0)-1,MATCH($E417&amp;"/"&amp;F$1,Data!$1:$1,0)-1)))</f>
        <v/>
      </c>
      <c r="G417" s="252" t="str">
        <f ca="1">IF(ISERROR(OFFSET(Data!$A$1,MATCH($D417,Data!$CG:$CG,0)-1,MATCH($E417&amp;"/"&amp;G$1,Data!$1:$1,0)-1))=TRUE,"",IF(OFFSET(Data!$A$1,MATCH($D417,Data!$CG:$CG,0)-1,MATCH($E417&amp;"/"&amp;G$1,Data!$1:$1,0)-1)=0,"",OFFSET(Data!$A$1,MATCH($D417,Data!$CG:$CG,0)-1,MATCH($E417&amp;"/"&amp;G$1,Data!$1:$1,0)-1)))</f>
        <v/>
      </c>
      <c r="H417" s="252" t="str">
        <f ca="1">IF(ISERROR(OFFSET(Data!$A$1,MATCH($D417,Data!$CG:$CG,0)-1,MATCH($E417&amp;"/"&amp;H$1,Data!$1:$1,0)-1))=TRUE,"",IF(OFFSET(Data!$A$1,MATCH($D417,Data!$CG:$CG,0)-1,MATCH($E417&amp;"/"&amp;H$1,Data!$1:$1,0)-1)=0,"",OFFSET(Data!$A$1,MATCH($D417,Data!$CG:$CG,0)-1,MATCH($E417&amp;"/"&amp;H$1,Data!$1:$1,0)-1)))</f>
        <v/>
      </c>
      <c r="I417" s="252" t="str">
        <f ca="1">IF(ISERROR(OFFSET(Data!$A$1,MATCH($D417,Data!$CG:$CG,0)-1,MATCH($E417&amp;"/"&amp;I$1,Data!$1:$1,0)-1))=TRUE,"",IF(OFFSET(Data!$A$1,MATCH($D417,Data!$CG:$CG,0)-1,MATCH($E417&amp;"/"&amp;I$1,Data!$1:$1,0)-1)=0,"",OFFSET(Data!$A$1,MATCH($D417,Data!$CG:$CG,0)-1,MATCH($E417&amp;"/"&amp;I$1,Data!$1:$1,0)-1)))</f>
        <v/>
      </c>
      <c r="J417" s="252" t="str">
        <f ca="1">IF(ISERROR(OFFSET(Data!$A$1,MATCH($D417,Data!$CG:$CG,0)-1,MATCH($E417&amp;"/"&amp;J$1,Data!$1:$1,0)-1))=TRUE,"",IF(OFFSET(Data!$A$1,MATCH($D417,Data!$CG:$CG,0)-1,MATCH($E417&amp;"/"&amp;J$1,Data!$1:$1,0)-1)=0,"",OFFSET(Data!$A$1,MATCH($D417,Data!$CG:$CG,0)-1,MATCH($E417&amp;"/"&amp;J$1,Data!$1:$1,0)-1)))</f>
        <v/>
      </c>
      <c r="K417" s="252" t="str">
        <f ca="1">IF(ISERROR(OFFSET(Data!$A$1,MATCH($D417,Data!$CG:$CG,0)-1,MATCH($E417&amp;"/"&amp;K$1,Data!$1:$1,0)-1))=TRUE,"",IF(OFFSET(Data!$A$1,MATCH($D417,Data!$CG:$CG,0)-1,MATCH($E417&amp;"/"&amp;K$1,Data!$1:$1,0)-1)=0,"",OFFSET(Data!$A$1,MATCH($D417,Data!$CG:$CG,0)-1,MATCH($E417&amp;"/"&amp;K$1,Data!$1:$1,0)-1)))</f>
        <v/>
      </c>
      <c r="L417" s="252" t="str">
        <f ca="1">IF(ISERROR(OFFSET(Data!$A$1,MATCH($D417,Data!$CG:$CG,0)-1,MATCH($E417&amp;"/"&amp;L$1,Data!$1:$1,0)-1))=TRUE,"",IF(OFFSET(Data!$A$1,MATCH($D417,Data!$CG:$CG,0)-1,MATCH($E417&amp;"/"&amp;L$1,Data!$1:$1,0)-1)=0,"",OFFSET(Data!$A$1,MATCH($D417,Data!$CG:$CG,0)-1,MATCH($E417&amp;"/"&amp;L$1,Data!$1:$1,0)-1)))</f>
        <v/>
      </c>
      <c r="M417" s="252" t="str">
        <f ca="1">IF(ISERROR(OFFSET(Data!$A$1,MATCH($D417,Data!$CG:$CG,0)-1,MATCH($E417&amp;"/"&amp;M$1,Data!$1:$1,0)-1))=TRUE,"",IF(OFFSET(Data!$A$1,MATCH($D417,Data!$CG:$CG,0)-1,MATCH($E417&amp;"/"&amp;M$1,Data!$1:$1,0)-1)=0,"",OFFSET(Data!$A$1,MATCH($D417,Data!$CG:$CG,0)-1,MATCH($E417&amp;"/"&amp;M$1,Data!$1:$1,0)-1)))</f>
        <v/>
      </c>
      <c r="N417" s="252" t="str">
        <f ca="1">IF(ISERROR(OFFSET(Data!$A$1,MATCH($D417,Data!$CG:$CG,0)-1,MATCH($E417&amp;"/"&amp;N$1,Data!$1:$1,0)-1))=TRUE,"",IF(OFFSET(Data!$A$1,MATCH($D417,Data!$CG:$CG,0)-1,MATCH($E417&amp;"/"&amp;N$1,Data!$1:$1,0)-1)=0,"",OFFSET(Data!$A$1,MATCH($D417,Data!$CG:$CG,0)-1,MATCH($E417&amp;"/"&amp;N$1,Data!$1:$1,0)-1)))</f>
        <v/>
      </c>
      <c r="O417" s="252" t="str">
        <f ca="1">IF(ISERROR(OFFSET(Data!$A$1,MATCH($D417,Data!$CG:$CG,0)-1,MATCH($E417&amp;"/"&amp;O$1,Data!$1:$1,0)-1))=TRUE,"",IF(OFFSET(Data!$A$1,MATCH($D417,Data!$CG:$CG,0)-1,MATCH($E417&amp;"/"&amp;O$1,Data!$1:$1,0)-1)=0,"",OFFSET(Data!$A$1,MATCH($D417,Data!$CG:$CG,0)-1,MATCH($E417&amp;"/"&amp;O$1,Data!$1:$1,0)-1)))</f>
        <v/>
      </c>
      <c r="P417" s="252" t="str">
        <f ca="1">IF(ISERROR(OFFSET(Data!$A$1,MATCH($D417,Data!$CG:$CG,0)-1,MATCH($E417&amp;"/"&amp;P$1,Data!$1:$1,0)-1))=TRUE,"",IF(OFFSET(Data!$A$1,MATCH($D417,Data!$CG:$CG,0)-1,MATCH($E417&amp;"/"&amp;P$1,Data!$1:$1,0)-1)=0,"",OFFSET(Data!$A$1,MATCH($D417,Data!$CG:$CG,0)-1,MATCH($E417&amp;"/"&amp;P$1,Data!$1:$1,0)-1)))</f>
        <v/>
      </c>
      <c r="Q417" s="252" t="str">
        <f ca="1">IF(ISERROR(OFFSET(Data!$A$1,MATCH($D417,Data!$CG:$CG,0)-1,MATCH($E417&amp;"/"&amp;Q$1,Data!$1:$1,0)-1))=TRUE,"",IF(OFFSET(Data!$A$1,MATCH($D417,Data!$CG:$CG,0)-1,MATCH($E417&amp;"/"&amp;Q$1,Data!$1:$1,0)-1)=0,"",OFFSET(Data!$A$1,MATCH($D417,Data!$CG:$CG,0)-1,MATCH($E417&amp;"/"&amp;Q$1,Data!$1:$1,0)-1)))</f>
        <v/>
      </c>
      <c r="R417" s="252" t="str">
        <f ca="1">IF(ISERROR(OFFSET(Data!$A$1,MATCH($D417,Data!$CG:$CG,0)-1,MATCH($E417&amp;"/"&amp;R$1,Data!$1:$1,0)-1))=TRUE,"",IF(OFFSET(Data!$A$1,MATCH($D417,Data!$CG:$CG,0)-1,MATCH($E417&amp;"/"&amp;R$1,Data!$1:$1,0)-1)=0,"",OFFSET(Data!$A$1,MATCH($D417,Data!$CG:$CG,0)-1,MATCH($E417&amp;"/"&amp;R$1,Data!$1:$1,0)-1)))</f>
        <v/>
      </c>
      <c r="S417" s="252" t="str">
        <f ca="1">IF(ISERROR(OFFSET(Data!$A$1,MATCH($D417,Data!$CG:$CG,0)-1,MATCH($E417&amp;"/"&amp;S$1,Data!$1:$1,0)-1))=TRUE,"",IF(OFFSET(Data!$A$1,MATCH($D417,Data!$CG:$CG,0)-1,MATCH($E417&amp;"/"&amp;S$1,Data!$1:$1,0)-1)=0,"",OFFSET(Data!$A$1,MATCH($D417,Data!$CG:$CG,0)-1,MATCH($E417&amp;"/"&amp;S$1,Data!$1:$1,0)-1)))</f>
        <v/>
      </c>
      <c r="T417" s="252" t="str">
        <f ca="1">IF(ISERROR(OFFSET(Data!$A$1,MATCH($D417,Data!$CG:$CG,0)-1,MATCH($E417&amp;"/"&amp;T$1,Data!$1:$1,0)-1))=TRUE,"",IF(OFFSET(Data!$A$1,MATCH($D417,Data!$CG:$CG,0)-1,MATCH($E417&amp;"/"&amp;T$1,Data!$1:$1,0)-1)=0,"",OFFSET(Data!$A$1,MATCH($D417,Data!$CG:$CG,0)-1,MATCH($E417&amp;"/"&amp;T$1,Data!$1:$1,0)-1)))</f>
        <v/>
      </c>
      <c r="U417" s="252" t="str">
        <f ca="1">IF(ISERROR(OFFSET(Data!$A$1,MATCH($D417,Data!$CG:$CG,0)-1,MATCH($E417&amp;"/"&amp;U$1,Data!$1:$1,0)-1))=TRUE,"",IF(OFFSET(Data!$A$1,MATCH($D417,Data!$CG:$CG,0)-1,MATCH($E417&amp;"/"&amp;U$1,Data!$1:$1,0)-1)=0,"",OFFSET(Data!$A$1,MATCH($D417,Data!$CG:$CG,0)-1,MATCH($E417&amp;"/"&amp;U$1,Data!$1:$1,0)-1)))</f>
        <v/>
      </c>
      <c r="V417" s="252" t="str">
        <f ca="1">IF(ISERROR(OFFSET(Data!$A$1,MATCH($D417,Data!$CG:$CG,0)-1,MATCH($E417&amp;"/"&amp;V$1,Data!$1:$1,0)-1))=TRUE,"",IF(OFFSET(Data!$A$1,MATCH($D417,Data!$CG:$CG,0)-1,MATCH($E417&amp;"/"&amp;V$1,Data!$1:$1,0)-1)=0,"",OFFSET(Data!$A$1,MATCH($D417,Data!$CG:$CG,0)-1,MATCH($E417&amp;"/"&amp;V$1,Data!$1:$1,0)-1)))</f>
        <v/>
      </c>
      <c r="W417" s="269" t="str">
        <f ca="1">IF(ISERROR(OFFSET(Data!$A$1,MATCH($D417,Data!$CG:$CG,0)-1,MATCH($E417&amp;"/"&amp;W$1,Data!$1:$1,0)-1))=TRUE,"",IF(OFFSET(Data!$A$1,MATCH($D417,Data!$CG:$CG,0)-1,MATCH($E417&amp;"/"&amp;W$1,Data!$1:$1,0)-1)=0,"",OFFSET(Data!$A$1,MATCH($D417,Data!$CG:$CG,0)-1,MATCH($E417&amp;"/"&amp;W$1,Data!$1:$1,0)-1)))</f>
        <v/>
      </c>
      <c r="X417" s="252" t="str">
        <f ca="1">IF(ISERROR(OFFSET(Data!$A$1,MATCH($D417,Data!$CG:$CG,0)-1,MATCH($E417&amp;"/"&amp;X$1,Data!$1:$1,0)-1))=TRUE,"",IF(OFFSET(Data!$A$1,MATCH($D417,Data!$CG:$CG,0)-1,MATCH($E417&amp;"/"&amp;X$1,Data!$1:$1,0)-1)=0,"",OFFSET(Data!$A$1,MATCH($D417,Data!$CG:$CG,0)-1,MATCH($E417&amp;"/"&amp;X$1,Data!$1:$1,0)-1)))</f>
        <v/>
      </c>
      <c r="Y417" s="252" t="str">
        <f ca="1">IF(ISERROR(OFFSET(Data!$A$1,MATCH($D417,Data!$CG:$CG,0)-1,MATCH($E417&amp;"/"&amp;Y$1,Data!$1:$1,0)-1))=TRUE,"",IF(OFFSET(Data!$A$1,MATCH($D417,Data!$CG:$CG,0)-1,MATCH($E417&amp;"/"&amp;Y$1,Data!$1:$1,0)-1)=0,"",OFFSET(Data!$A$1,MATCH($D417,Data!$CG:$CG,0)-1,MATCH($E417&amp;"/"&amp;Y$1,Data!$1:$1,0)-1)))</f>
        <v/>
      </c>
      <c r="Z417" s="252" t="str">
        <f ca="1">IF(ISERROR(OFFSET(Data!$A$1,MATCH($D417,Data!$CG:$CG,0)-1,MATCH($E417&amp;"/"&amp;Z$1,Data!$1:$1,0)-1))=TRUE,"",IF(OFFSET(Data!$A$1,MATCH($D417,Data!$CG:$CG,0)-1,MATCH($E417&amp;"/"&amp;Z$1,Data!$1:$1,0)-1)=0,"",OFFSET(Data!$A$1,MATCH($D417,Data!$CG:$CG,0)-1,MATCH($E417&amp;"/"&amp;Z$1,Data!$1:$1,0)-1)))</f>
        <v/>
      </c>
      <c r="AA417" s="252" t="str">
        <f ca="1">IF(ISERROR(OFFSET(Data!$A$1,MATCH($D417,Data!$CG:$CG,0)-1,MATCH($E417&amp;"/"&amp;AA$1,Data!$1:$1,0)-1))=TRUE,"",IF(OFFSET(Data!$A$1,MATCH($D417,Data!$CG:$CG,0)-1,MATCH($E417&amp;"/"&amp;AA$1,Data!$1:$1,0)-1)=0,"",OFFSET(Data!$A$1,MATCH($D417,Data!$CG:$CG,0)-1,MATCH($E417&amp;"/"&amp;AA$1,Data!$1:$1,0)-1)))</f>
        <v/>
      </c>
      <c r="AB417" s="252" t="str">
        <f ca="1">IF(ISERROR(OFFSET(Data!$A$1,MATCH($D417,Data!$CG:$CG,0)-1,MATCH($E417&amp;"/"&amp;AB$1,Data!$1:$1,0)-1))=TRUE,"",IF(OFFSET(Data!$A$1,MATCH($D417,Data!$CG:$CG,0)-1,MATCH($E417&amp;"/"&amp;AB$1,Data!$1:$1,0)-1)=0,"",OFFSET(Data!$A$1,MATCH($D417,Data!$CG:$CG,0)-1,MATCH($E417&amp;"/"&amp;AB$1,Data!$1:$1,0)-1)))</f>
        <v/>
      </c>
      <c r="AC417" s="252" t="str">
        <f ca="1">IF(ISERROR(OFFSET(Data!$A$1,MATCH($D417,Data!$CG:$CG,0)-1,MATCH($E417&amp;"/"&amp;AC$1,Data!$1:$1,0)-1))=TRUE,"",IF(OFFSET(Data!$A$1,MATCH($D417,Data!$CG:$CG,0)-1,MATCH($E417&amp;"/"&amp;AC$1,Data!$1:$1,0)-1)=0,"",OFFSET(Data!$A$1,MATCH($D417,Data!$CG:$CG,0)-1,MATCH($E417&amp;"/"&amp;AC$1,Data!$1:$1,0)-1)))</f>
        <v/>
      </c>
      <c r="AD417" s="252" t="str">
        <f ca="1">IF(ISERROR(OFFSET(Data!$A$1,MATCH($D417,Data!$CG:$CG,0)-1,MATCH($E417&amp;"/"&amp;AD$1,Data!$1:$1,0)-1))=TRUE,"",IF(OFFSET(Data!$A$1,MATCH($D417,Data!$CG:$CG,0)-1,MATCH($E417&amp;"/"&amp;AD$1,Data!$1:$1,0)-1)=0,"",OFFSET(Data!$A$1,MATCH($D417,Data!$CG:$CG,0)-1,MATCH($E417&amp;"/"&amp;AD$1,Data!$1:$1,0)-1)))</f>
        <v/>
      </c>
      <c r="AE417" s="252" t="str">
        <f ca="1">IF(ISERROR(OFFSET(Data!$A$1,MATCH($D417,Data!$CG:$CG,0)-1,MATCH($E417&amp;"/"&amp;AE$1,Data!$1:$1,0)-1))=TRUE,"",IF(OFFSET(Data!$A$1,MATCH($D417,Data!$CG:$CG,0)-1,MATCH($E417&amp;"/"&amp;AE$1,Data!$1:$1,0)-1)=0,"",OFFSET(Data!$A$1,MATCH($D417,Data!$CG:$CG,0)-1,MATCH($E417&amp;"/"&amp;AE$1,Data!$1:$1,0)-1)))</f>
        <v/>
      </c>
      <c r="AF417" s="253" t="str">
        <f ca="1">IF(ISERROR(OFFSET(Data!$A$1,MATCH($D417,Data!$CG:$CG,0)-1,MATCH($E417&amp;"/"&amp;AF$1,Data!$1:$1,0)-1))=TRUE,"",IF(OFFSET(Data!$A$1,MATCH($D417,Data!$CG:$CG,0)-1,MATCH($E417&amp;"/"&amp;AF$1,Data!$1:$1,0)-1)=0,"",OFFSET(Data!$A$1,MATCH($D417,Data!$CG:$CG,0)-1,MATCH($E417&amp;"/"&amp;AF$1,Data!$1:$1,0)-1)))</f>
        <v/>
      </c>
      <c r="AG417" s="188">
        <f t="shared" ca="1" si="10"/>
        <v>0</v>
      </c>
      <c r="AH417" s="208">
        <f ca="1">SUM(AG414:AG417)</f>
        <v>0</v>
      </c>
    </row>
    <row r="418" spans="1:34" ht="15.75" hidden="1" customHeight="1" thickBot="1" x14ac:dyDescent="0.3">
      <c r="A418" s="447"/>
      <c r="B418" s="470"/>
      <c r="C418" s="473"/>
      <c r="D418" s="52" t="e">
        <f>IF(C418&lt;&gt;"",C418,D417)</f>
        <v>#N/A</v>
      </c>
      <c r="E418" s="53" t="s">
        <v>25</v>
      </c>
      <c r="F418" s="255" t="str">
        <f ca="1">IF(ISERROR(OFFSET(Data!$A$1,MATCH($D418,Data!$CG:$CG,0)-1,MATCH($E418&amp;"/"&amp;F$1,Data!$1:$1,0)-1))=TRUE,"",IF(OFFSET(Data!$A$1,MATCH($D418,Data!$CG:$CG,0)-1,MATCH($E418&amp;"/"&amp;F$1,Data!$1:$1,0)-1)=0,"",OFFSET(Data!$A$1,MATCH($D418,Data!$CG:$CG,0)-1,MATCH($E418&amp;"/"&amp;F$1,Data!$1:$1,0)-1)))</f>
        <v/>
      </c>
      <c r="G418" s="256" t="str">
        <f ca="1">IF(ISERROR(OFFSET(Data!$A$1,MATCH($D418,Data!$CG:$CG,0)-1,MATCH($E418&amp;"/"&amp;G$1,Data!$1:$1,0)-1))=TRUE,"",IF(OFFSET(Data!$A$1,MATCH($D418,Data!$CG:$CG,0)-1,MATCH($E418&amp;"/"&amp;G$1,Data!$1:$1,0)-1)=0,"",OFFSET(Data!$A$1,MATCH($D418,Data!$CG:$CG,0)-1,MATCH($E418&amp;"/"&amp;G$1,Data!$1:$1,0)-1)))</f>
        <v/>
      </c>
      <c r="H418" s="256" t="str">
        <f ca="1">IF(ISERROR(OFFSET(Data!$A$1,MATCH($D418,Data!$CG:$CG,0)-1,MATCH($E418&amp;"/"&amp;H$1,Data!$1:$1,0)-1))=TRUE,"",IF(OFFSET(Data!$A$1,MATCH($D418,Data!$CG:$CG,0)-1,MATCH($E418&amp;"/"&amp;H$1,Data!$1:$1,0)-1)=0,"",OFFSET(Data!$A$1,MATCH($D418,Data!$CG:$CG,0)-1,MATCH($E418&amp;"/"&amp;H$1,Data!$1:$1,0)-1)))</f>
        <v/>
      </c>
      <c r="I418" s="256" t="str">
        <f ca="1">IF(ISERROR(OFFSET(Data!$A$1,MATCH($D418,Data!$CG:$CG,0)-1,MATCH($E418&amp;"/"&amp;I$1,Data!$1:$1,0)-1))=TRUE,"",IF(OFFSET(Data!$A$1,MATCH($D418,Data!$CG:$CG,0)-1,MATCH($E418&amp;"/"&amp;I$1,Data!$1:$1,0)-1)=0,"",OFFSET(Data!$A$1,MATCH($D418,Data!$CG:$CG,0)-1,MATCH($E418&amp;"/"&amp;I$1,Data!$1:$1,0)-1)))</f>
        <v/>
      </c>
      <c r="J418" s="256" t="str">
        <f ca="1">IF(ISERROR(OFFSET(Data!$A$1,MATCH($D418,Data!$CG:$CG,0)-1,MATCH($E418&amp;"/"&amp;J$1,Data!$1:$1,0)-1))=TRUE,"",IF(OFFSET(Data!$A$1,MATCH($D418,Data!$CG:$CG,0)-1,MATCH($E418&amp;"/"&amp;J$1,Data!$1:$1,0)-1)=0,"",OFFSET(Data!$A$1,MATCH($D418,Data!$CG:$CG,0)-1,MATCH($E418&amp;"/"&amp;J$1,Data!$1:$1,0)-1)))</f>
        <v/>
      </c>
      <c r="K418" s="256" t="str">
        <f ca="1">IF(ISERROR(OFFSET(Data!$A$1,MATCH($D418,Data!$CG:$CG,0)-1,MATCH($E418&amp;"/"&amp;K$1,Data!$1:$1,0)-1))=TRUE,"",IF(OFFSET(Data!$A$1,MATCH($D418,Data!$CG:$CG,0)-1,MATCH($E418&amp;"/"&amp;K$1,Data!$1:$1,0)-1)=0,"",OFFSET(Data!$A$1,MATCH($D418,Data!$CG:$CG,0)-1,MATCH($E418&amp;"/"&amp;K$1,Data!$1:$1,0)-1)))</f>
        <v/>
      </c>
      <c r="L418" s="256" t="str">
        <f ca="1">IF(ISERROR(OFFSET(Data!$A$1,MATCH($D418,Data!$CG:$CG,0)-1,MATCH($E418&amp;"/"&amp;L$1,Data!$1:$1,0)-1))=TRUE,"",IF(OFFSET(Data!$A$1,MATCH($D418,Data!$CG:$CG,0)-1,MATCH($E418&amp;"/"&amp;L$1,Data!$1:$1,0)-1)=0,"",OFFSET(Data!$A$1,MATCH($D418,Data!$CG:$CG,0)-1,MATCH($E418&amp;"/"&amp;L$1,Data!$1:$1,0)-1)))</f>
        <v/>
      </c>
      <c r="M418" s="256" t="str">
        <f ca="1">IF(ISERROR(OFFSET(Data!$A$1,MATCH($D418,Data!$CG:$CG,0)-1,MATCH($E418&amp;"/"&amp;M$1,Data!$1:$1,0)-1))=TRUE,"",IF(OFFSET(Data!$A$1,MATCH($D418,Data!$CG:$CG,0)-1,MATCH($E418&amp;"/"&amp;M$1,Data!$1:$1,0)-1)=0,"",OFFSET(Data!$A$1,MATCH($D418,Data!$CG:$CG,0)-1,MATCH($E418&amp;"/"&amp;M$1,Data!$1:$1,0)-1)))</f>
        <v/>
      </c>
      <c r="N418" s="256" t="str">
        <f ca="1">IF(ISERROR(OFFSET(Data!$A$1,MATCH($D418,Data!$CG:$CG,0)-1,MATCH($E418&amp;"/"&amp;N$1,Data!$1:$1,0)-1))=TRUE,"",IF(OFFSET(Data!$A$1,MATCH($D418,Data!$CG:$CG,0)-1,MATCH($E418&amp;"/"&amp;N$1,Data!$1:$1,0)-1)=0,"",OFFSET(Data!$A$1,MATCH($D418,Data!$CG:$CG,0)-1,MATCH($E418&amp;"/"&amp;N$1,Data!$1:$1,0)-1)))</f>
        <v/>
      </c>
      <c r="O418" s="256" t="str">
        <f ca="1">IF(ISERROR(OFFSET(Data!$A$1,MATCH($D418,Data!$CG:$CG,0)-1,MATCH($E418&amp;"/"&amp;O$1,Data!$1:$1,0)-1))=TRUE,"",IF(OFFSET(Data!$A$1,MATCH($D418,Data!$CG:$CG,0)-1,MATCH($E418&amp;"/"&amp;O$1,Data!$1:$1,0)-1)=0,"",OFFSET(Data!$A$1,MATCH($D418,Data!$CG:$CG,0)-1,MATCH($E418&amp;"/"&amp;O$1,Data!$1:$1,0)-1)))</f>
        <v/>
      </c>
      <c r="P418" s="256" t="str">
        <f ca="1">IF(ISERROR(OFFSET(Data!$A$1,MATCH($D418,Data!$CG:$CG,0)-1,MATCH($E418&amp;"/"&amp;P$1,Data!$1:$1,0)-1))=TRUE,"",IF(OFFSET(Data!$A$1,MATCH($D418,Data!$CG:$CG,0)-1,MATCH($E418&amp;"/"&amp;P$1,Data!$1:$1,0)-1)=0,"",OFFSET(Data!$A$1,MATCH($D418,Data!$CG:$CG,0)-1,MATCH($E418&amp;"/"&amp;P$1,Data!$1:$1,0)-1)))</f>
        <v/>
      </c>
      <c r="Q418" s="256" t="str">
        <f ca="1">IF(ISERROR(OFFSET(Data!$A$1,MATCH($D418,Data!$CG:$CG,0)-1,MATCH($E418&amp;"/"&amp;Q$1,Data!$1:$1,0)-1))=TRUE,"",IF(OFFSET(Data!$A$1,MATCH($D418,Data!$CG:$CG,0)-1,MATCH($E418&amp;"/"&amp;Q$1,Data!$1:$1,0)-1)=0,"",OFFSET(Data!$A$1,MATCH($D418,Data!$CG:$CG,0)-1,MATCH($E418&amp;"/"&amp;Q$1,Data!$1:$1,0)-1)))</f>
        <v/>
      </c>
      <c r="R418" s="256" t="str">
        <f ca="1">IF(ISERROR(OFFSET(Data!$A$1,MATCH($D418,Data!$CG:$CG,0)-1,MATCH($E418&amp;"/"&amp;R$1,Data!$1:$1,0)-1))=TRUE,"",IF(OFFSET(Data!$A$1,MATCH($D418,Data!$CG:$CG,0)-1,MATCH($E418&amp;"/"&amp;R$1,Data!$1:$1,0)-1)=0,"",OFFSET(Data!$A$1,MATCH($D418,Data!$CG:$CG,0)-1,MATCH($E418&amp;"/"&amp;R$1,Data!$1:$1,0)-1)))</f>
        <v/>
      </c>
      <c r="S418" s="256" t="str">
        <f ca="1">IF(ISERROR(OFFSET(Data!$A$1,MATCH($D418,Data!$CG:$CG,0)-1,MATCH($E418&amp;"/"&amp;S$1,Data!$1:$1,0)-1))=TRUE,"",IF(OFFSET(Data!$A$1,MATCH($D418,Data!$CG:$CG,0)-1,MATCH($E418&amp;"/"&amp;S$1,Data!$1:$1,0)-1)=0,"",OFFSET(Data!$A$1,MATCH($D418,Data!$CG:$CG,0)-1,MATCH($E418&amp;"/"&amp;S$1,Data!$1:$1,0)-1)))</f>
        <v/>
      </c>
      <c r="T418" s="256" t="str">
        <f ca="1">IF(ISERROR(OFFSET(Data!$A$1,MATCH($D418,Data!$CG:$CG,0)-1,MATCH($E418&amp;"/"&amp;T$1,Data!$1:$1,0)-1))=TRUE,"",IF(OFFSET(Data!$A$1,MATCH($D418,Data!$CG:$CG,0)-1,MATCH($E418&amp;"/"&amp;T$1,Data!$1:$1,0)-1)=0,"",OFFSET(Data!$A$1,MATCH($D418,Data!$CG:$CG,0)-1,MATCH($E418&amp;"/"&amp;T$1,Data!$1:$1,0)-1)))</f>
        <v/>
      </c>
      <c r="U418" s="256" t="str">
        <f ca="1">IF(ISERROR(OFFSET(Data!$A$1,MATCH($D418,Data!$CG:$CG,0)-1,MATCH($E418&amp;"/"&amp;U$1,Data!$1:$1,0)-1))=TRUE,"",IF(OFFSET(Data!$A$1,MATCH($D418,Data!$CG:$CG,0)-1,MATCH($E418&amp;"/"&amp;U$1,Data!$1:$1,0)-1)=0,"",OFFSET(Data!$A$1,MATCH($D418,Data!$CG:$CG,0)-1,MATCH($E418&amp;"/"&amp;U$1,Data!$1:$1,0)-1)))</f>
        <v/>
      </c>
      <c r="V418" s="256" t="str">
        <f ca="1">IF(ISERROR(OFFSET(Data!$A$1,MATCH($D418,Data!$CG:$CG,0)-1,MATCH($E418&amp;"/"&amp;V$1,Data!$1:$1,0)-1))=TRUE,"",IF(OFFSET(Data!$A$1,MATCH($D418,Data!$CG:$CG,0)-1,MATCH($E418&amp;"/"&amp;V$1,Data!$1:$1,0)-1)=0,"",OFFSET(Data!$A$1,MATCH($D418,Data!$CG:$CG,0)-1,MATCH($E418&amp;"/"&amp;V$1,Data!$1:$1,0)-1)))</f>
        <v/>
      </c>
      <c r="W418" s="257" t="str">
        <f ca="1">IF(ISERROR(OFFSET(Data!$A$1,MATCH($D418,Data!$CG:$CG,0)-1,MATCH($E418&amp;"/"&amp;W$1,Data!$1:$1,0)-1))=TRUE,"",IF(OFFSET(Data!$A$1,MATCH($D418,Data!$CG:$CG,0)-1,MATCH($E418&amp;"/"&amp;W$1,Data!$1:$1,0)-1)=0,"",OFFSET(Data!$A$1,MATCH($D418,Data!$CG:$CG,0)-1,MATCH($E418&amp;"/"&amp;W$1,Data!$1:$1,0)-1)))</f>
        <v/>
      </c>
      <c r="X418" s="256" t="str">
        <f ca="1">IF(ISERROR(OFFSET(Data!$A$1,MATCH($D418,Data!$CG:$CG,0)-1,MATCH($E418&amp;"/"&amp;X$1,Data!$1:$1,0)-1))=TRUE,"",IF(OFFSET(Data!$A$1,MATCH($D418,Data!$CG:$CG,0)-1,MATCH($E418&amp;"/"&amp;X$1,Data!$1:$1,0)-1)=0,"",OFFSET(Data!$A$1,MATCH($D418,Data!$CG:$CG,0)-1,MATCH($E418&amp;"/"&amp;X$1,Data!$1:$1,0)-1)))</f>
        <v/>
      </c>
      <c r="Y418" s="256" t="str">
        <f ca="1">IF(ISERROR(OFFSET(Data!$A$1,MATCH($D418,Data!$CG:$CG,0)-1,MATCH($E418&amp;"/"&amp;Y$1,Data!$1:$1,0)-1))=TRUE,"",IF(OFFSET(Data!$A$1,MATCH($D418,Data!$CG:$CG,0)-1,MATCH($E418&amp;"/"&amp;Y$1,Data!$1:$1,0)-1)=0,"",OFFSET(Data!$A$1,MATCH($D418,Data!$CG:$CG,0)-1,MATCH($E418&amp;"/"&amp;Y$1,Data!$1:$1,0)-1)))</f>
        <v/>
      </c>
      <c r="Z418" s="256" t="str">
        <f ca="1">IF(ISERROR(OFFSET(Data!$A$1,MATCH($D418,Data!$CG:$CG,0)-1,MATCH($E418&amp;"/"&amp;Z$1,Data!$1:$1,0)-1))=TRUE,"",IF(OFFSET(Data!$A$1,MATCH($D418,Data!$CG:$CG,0)-1,MATCH($E418&amp;"/"&amp;Z$1,Data!$1:$1,0)-1)=0,"",OFFSET(Data!$A$1,MATCH($D418,Data!$CG:$CG,0)-1,MATCH($E418&amp;"/"&amp;Z$1,Data!$1:$1,0)-1)))</f>
        <v/>
      </c>
      <c r="AA418" s="256" t="str">
        <f ca="1">IF(ISERROR(OFFSET(Data!$A$1,MATCH($D418,Data!$CG:$CG,0)-1,MATCH($E418&amp;"/"&amp;AA$1,Data!$1:$1,0)-1))=TRUE,"",IF(OFFSET(Data!$A$1,MATCH($D418,Data!$CG:$CG,0)-1,MATCH($E418&amp;"/"&amp;AA$1,Data!$1:$1,0)-1)=0,"",OFFSET(Data!$A$1,MATCH($D418,Data!$CG:$CG,0)-1,MATCH($E418&amp;"/"&amp;AA$1,Data!$1:$1,0)-1)))</f>
        <v/>
      </c>
      <c r="AB418" s="256" t="str">
        <f ca="1">IF(ISERROR(OFFSET(Data!$A$1,MATCH($D418,Data!$CG:$CG,0)-1,MATCH($E418&amp;"/"&amp;AB$1,Data!$1:$1,0)-1))=TRUE,"",IF(OFFSET(Data!$A$1,MATCH($D418,Data!$CG:$CG,0)-1,MATCH($E418&amp;"/"&amp;AB$1,Data!$1:$1,0)-1)=0,"",OFFSET(Data!$A$1,MATCH($D418,Data!$CG:$CG,0)-1,MATCH($E418&amp;"/"&amp;AB$1,Data!$1:$1,0)-1)))</f>
        <v/>
      </c>
      <c r="AC418" s="256" t="str">
        <f ca="1">IF(ISERROR(OFFSET(Data!$A$1,MATCH($D418,Data!$CG:$CG,0)-1,MATCH($E418&amp;"/"&amp;AC$1,Data!$1:$1,0)-1))=TRUE,"",IF(OFFSET(Data!$A$1,MATCH($D418,Data!$CG:$CG,0)-1,MATCH($E418&amp;"/"&amp;AC$1,Data!$1:$1,0)-1)=0,"",OFFSET(Data!$A$1,MATCH($D418,Data!$CG:$CG,0)-1,MATCH($E418&amp;"/"&amp;AC$1,Data!$1:$1,0)-1)))</f>
        <v/>
      </c>
      <c r="AD418" s="256" t="str">
        <f ca="1">IF(ISERROR(OFFSET(Data!$A$1,MATCH($D418,Data!$CG:$CG,0)-1,MATCH($E418&amp;"/"&amp;AD$1,Data!$1:$1,0)-1))=TRUE,"",IF(OFFSET(Data!$A$1,MATCH($D418,Data!$CG:$CG,0)-1,MATCH($E418&amp;"/"&amp;AD$1,Data!$1:$1,0)-1)=0,"",OFFSET(Data!$A$1,MATCH($D418,Data!$CG:$CG,0)-1,MATCH($E418&amp;"/"&amp;AD$1,Data!$1:$1,0)-1)))</f>
        <v/>
      </c>
      <c r="AE418" s="256" t="str">
        <f ca="1">IF(ISERROR(OFFSET(Data!$A$1,MATCH($D418,Data!$CG:$CG,0)-1,MATCH($E418&amp;"/"&amp;AE$1,Data!$1:$1,0)-1))=TRUE,"",IF(OFFSET(Data!$A$1,MATCH($D418,Data!$CG:$CG,0)-1,MATCH($E418&amp;"/"&amp;AE$1,Data!$1:$1,0)-1)=0,"",OFFSET(Data!$A$1,MATCH($D418,Data!$CG:$CG,0)-1,MATCH($E418&amp;"/"&amp;AE$1,Data!$1:$1,0)-1)))</f>
        <v/>
      </c>
      <c r="AF418" s="258" t="str">
        <f ca="1">IF(ISERROR(OFFSET(Data!$A$1,MATCH($D418,Data!$CG:$CG,0)-1,MATCH($E418&amp;"/"&amp;AF$1,Data!$1:$1,0)-1))=TRUE,"",IF(OFFSET(Data!$A$1,MATCH($D418,Data!$CG:$CG,0)-1,MATCH($E418&amp;"/"&amp;AF$1,Data!$1:$1,0)-1)=0,"",OFFSET(Data!$A$1,MATCH($D418,Data!$CG:$CG,0)-1,MATCH($E418&amp;"/"&amp;AF$1,Data!$1:$1,0)-1)))</f>
        <v/>
      </c>
      <c r="AG418" s="197">
        <f t="shared" ca="1" si="10"/>
        <v>0</v>
      </c>
      <c r="AH418" s="209">
        <f ca="1">SUM(AG414:AG418)</f>
        <v>0</v>
      </c>
    </row>
    <row r="419" spans="1:34" ht="15" hidden="1" customHeight="1" x14ac:dyDescent="0.25">
      <c r="A419" s="445" t="s">
        <v>31</v>
      </c>
      <c r="B419" s="468" t="e">
        <f>INDEX(Data!CI:CI,MATCH("M"&amp;A419,Data!A:A,0))</f>
        <v>#N/A</v>
      </c>
      <c r="C419" s="471" t="e">
        <f>INDEX(Data!CG:CG,MATCH("M"&amp;A419,Data!A:A,0))</f>
        <v>#N/A</v>
      </c>
      <c r="D419" s="48" t="e">
        <f>IF(C419&lt;&gt;"",C419,#REF!)</f>
        <v>#N/A</v>
      </c>
      <c r="E419" s="49" t="s">
        <v>21</v>
      </c>
      <c r="F419" s="271" t="str">
        <f ca="1">IF(ISERROR(OFFSET(Data!$A$1,MATCH($D419,Data!$CG:$CG,0)-1,MATCH($E419&amp;"/"&amp;F$1,Data!$1:$1,0)-1))=TRUE,"",IF(OFFSET(Data!$A$1,MATCH($D419,Data!$CG:$CG,0)-1,MATCH($E419&amp;"/"&amp;F$1,Data!$1:$1,0)-1)=0,"",OFFSET(Data!$A$1,MATCH($D419,Data!$CG:$CG,0)-1,MATCH($E419&amp;"/"&amp;F$1,Data!$1:$1,0)-1)))</f>
        <v/>
      </c>
      <c r="G419" s="250" t="str">
        <f ca="1">IF(ISERROR(OFFSET(Data!$A$1,MATCH($D419,Data!$CG:$CG,0)-1,MATCH($E419&amp;"/"&amp;G$1,Data!$1:$1,0)-1))=TRUE,"",IF(OFFSET(Data!$A$1,MATCH($D419,Data!$CG:$CG,0)-1,MATCH($E419&amp;"/"&amp;G$1,Data!$1:$1,0)-1)=0,"",OFFSET(Data!$A$1,MATCH($D419,Data!$CG:$CG,0)-1,MATCH($E419&amp;"/"&amp;G$1,Data!$1:$1,0)-1)))</f>
        <v/>
      </c>
      <c r="H419" s="250" t="str">
        <f ca="1">IF(ISERROR(OFFSET(Data!$A$1,MATCH($D419,Data!$CG:$CG,0)-1,MATCH($E419&amp;"/"&amp;H$1,Data!$1:$1,0)-1))=TRUE,"",IF(OFFSET(Data!$A$1,MATCH($D419,Data!$CG:$CG,0)-1,MATCH($E419&amp;"/"&amp;H$1,Data!$1:$1,0)-1)=0,"",OFFSET(Data!$A$1,MATCH($D419,Data!$CG:$CG,0)-1,MATCH($E419&amp;"/"&amp;H$1,Data!$1:$1,0)-1)))</f>
        <v/>
      </c>
      <c r="I419" s="250" t="str">
        <f ca="1">IF(ISERROR(OFFSET(Data!$A$1,MATCH($D419,Data!$CG:$CG,0)-1,MATCH($E419&amp;"/"&amp;I$1,Data!$1:$1,0)-1))=TRUE,"",IF(OFFSET(Data!$A$1,MATCH($D419,Data!$CG:$CG,0)-1,MATCH($E419&amp;"/"&amp;I$1,Data!$1:$1,0)-1)=0,"",OFFSET(Data!$A$1,MATCH($D419,Data!$CG:$CG,0)-1,MATCH($E419&amp;"/"&amp;I$1,Data!$1:$1,0)-1)))</f>
        <v/>
      </c>
      <c r="J419" s="250" t="str">
        <f ca="1">IF(ISERROR(OFFSET(Data!$A$1,MATCH($D419,Data!$CG:$CG,0)-1,MATCH($E419&amp;"/"&amp;J$1,Data!$1:$1,0)-1))=TRUE,"",IF(OFFSET(Data!$A$1,MATCH($D419,Data!$CG:$CG,0)-1,MATCH($E419&amp;"/"&amp;J$1,Data!$1:$1,0)-1)=0,"",OFFSET(Data!$A$1,MATCH($D419,Data!$CG:$CG,0)-1,MATCH($E419&amp;"/"&amp;J$1,Data!$1:$1,0)-1)))</f>
        <v/>
      </c>
      <c r="K419" s="250" t="str">
        <f ca="1">IF(ISERROR(OFFSET(Data!$A$1,MATCH($D419,Data!$CG:$CG,0)-1,MATCH($E419&amp;"/"&amp;K$1,Data!$1:$1,0)-1))=TRUE,"",IF(OFFSET(Data!$A$1,MATCH($D419,Data!$CG:$CG,0)-1,MATCH($E419&amp;"/"&amp;K$1,Data!$1:$1,0)-1)=0,"",OFFSET(Data!$A$1,MATCH($D419,Data!$CG:$CG,0)-1,MATCH($E419&amp;"/"&amp;K$1,Data!$1:$1,0)-1)))</f>
        <v/>
      </c>
      <c r="L419" s="250" t="str">
        <f ca="1">IF(ISERROR(OFFSET(Data!$A$1,MATCH($D419,Data!$CG:$CG,0)-1,MATCH($E419&amp;"/"&amp;L$1,Data!$1:$1,0)-1))=TRUE,"",IF(OFFSET(Data!$A$1,MATCH($D419,Data!$CG:$CG,0)-1,MATCH($E419&amp;"/"&amp;L$1,Data!$1:$1,0)-1)=0,"",OFFSET(Data!$A$1,MATCH($D419,Data!$CG:$CG,0)-1,MATCH($E419&amp;"/"&amp;L$1,Data!$1:$1,0)-1)))</f>
        <v/>
      </c>
      <c r="M419" s="250" t="str">
        <f ca="1">IF(ISERROR(OFFSET(Data!$A$1,MATCH($D419,Data!$CG:$CG,0)-1,MATCH($E419&amp;"/"&amp;M$1,Data!$1:$1,0)-1))=TRUE,"",IF(OFFSET(Data!$A$1,MATCH($D419,Data!$CG:$CG,0)-1,MATCH($E419&amp;"/"&amp;M$1,Data!$1:$1,0)-1)=0,"",OFFSET(Data!$A$1,MATCH($D419,Data!$CG:$CG,0)-1,MATCH($E419&amp;"/"&amp;M$1,Data!$1:$1,0)-1)))</f>
        <v/>
      </c>
      <c r="N419" s="250" t="str">
        <f ca="1">IF(ISERROR(OFFSET(Data!$A$1,MATCH($D419,Data!$CG:$CG,0)-1,MATCH($E419&amp;"/"&amp;N$1,Data!$1:$1,0)-1))=TRUE,"",IF(OFFSET(Data!$A$1,MATCH($D419,Data!$CG:$CG,0)-1,MATCH($E419&amp;"/"&amp;N$1,Data!$1:$1,0)-1)=0,"",OFFSET(Data!$A$1,MATCH($D419,Data!$CG:$CG,0)-1,MATCH($E419&amp;"/"&amp;N$1,Data!$1:$1,0)-1)))</f>
        <v/>
      </c>
      <c r="O419" s="250" t="str">
        <f ca="1">IF(ISERROR(OFFSET(Data!$A$1,MATCH($D419,Data!$CG:$CG,0)-1,MATCH($E419&amp;"/"&amp;O$1,Data!$1:$1,0)-1))=TRUE,"",IF(OFFSET(Data!$A$1,MATCH($D419,Data!$CG:$CG,0)-1,MATCH($E419&amp;"/"&amp;O$1,Data!$1:$1,0)-1)=0,"",OFFSET(Data!$A$1,MATCH($D419,Data!$CG:$CG,0)-1,MATCH($E419&amp;"/"&amp;O$1,Data!$1:$1,0)-1)))</f>
        <v/>
      </c>
      <c r="P419" s="250" t="str">
        <f ca="1">IF(ISERROR(OFFSET(Data!$A$1,MATCH($D419,Data!$CG:$CG,0)-1,MATCH($E419&amp;"/"&amp;P$1,Data!$1:$1,0)-1))=TRUE,"",IF(OFFSET(Data!$A$1,MATCH($D419,Data!$CG:$CG,0)-1,MATCH($E419&amp;"/"&amp;P$1,Data!$1:$1,0)-1)=0,"",OFFSET(Data!$A$1,MATCH($D419,Data!$CG:$CG,0)-1,MATCH($E419&amp;"/"&amp;P$1,Data!$1:$1,0)-1)))</f>
        <v/>
      </c>
      <c r="Q419" s="250" t="str">
        <f ca="1">IF(ISERROR(OFFSET(Data!$A$1,MATCH($D419,Data!$CG:$CG,0)-1,MATCH($E419&amp;"/"&amp;Q$1,Data!$1:$1,0)-1))=TRUE,"",IF(OFFSET(Data!$A$1,MATCH($D419,Data!$CG:$CG,0)-1,MATCH($E419&amp;"/"&amp;Q$1,Data!$1:$1,0)-1)=0,"",OFFSET(Data!$A$1,MATCH($D419,Data!$CG:$CG,0)-1,MATCH($E419&amp;"/"&amp;Q$1,Data!$1:$1,0)-1)))</f>
        <v/>
      </c>
      <c r="R419" s="250" t="str">
        <f ca="1">IF(ISERROR(OFFSET(Data!$A$1,MATCH($D419,Data!$CG:$CG,0)-1,MATCH($E419&amp;"/"&amp;R$1,Data!$1:$1,0)-1))=TRUE,"",IF(OFFSET(Data!$A$1,MATCH($D419,Data!$CG:$CG,0)-1,MATCH($E419&amp;"/"&amp;R$1,Data!$1:$1,0)-1)=0,"",OFFSET(Data!$A$1,MATCH($D419,Data!$CG:$CG,0)-1,MATCH($E419&amp;"/"&amp;R$1,Data!$1:$1,0)-1)))</f>
        <v/>
      </c>
      <c r="S419" s="250" t="str">
        <f ca="1">IF(ISERROR(OFFSET(Data!$A$1,MATCH($D419,Data!$CG:$CG,0)-1,MATCH($E419&amp;"/"&amp;S$1,Data!$1:$1,0)-1))=TRUE,"",IF(OFFSET(Data!$A$1,MATCH($D419,Data!$CG:$CG,0)-1,MATCH($E419&amp;"/"&amp;S$1,Data!$1:$1,0)-1)=0,"",OFFSET(Data!$A$1,MATCH($D419,Data!$CG:$CG,0)-1,MATCH($E419&amp;"/"&amp;S$1,Data!$1:$1,0)-1)))</f>
        <v/>
      </c>
      <c r="T419" s="250" t="str">
        <f ca="1">IF(ISERROR(OFFSET(Data!$A$1,MATCH($D419,Data!$CG:$CG,0)-1,MATCH($E419&amp;"/"&amp;T$1,Data!$1:$1,0)-1))=TRUE,"",IF(OFFSET(Data!$A$1,MATCH($D419,Data!$CG:$CG,0)-1,MATCH($E419&amp;"/"&amp;T$1,Data!$1:$1,0)-1)=0,"",OFFSET(Data!$A$1,MATCH($D419,Data!$CG:$CG,0)-1,MATCH($E419&amp;"/"&amp;T$1,Data!$1:$1,0)-1)))</f>
        <v/>
      </c>
      <c r="U419" s="250" t="str">
        <f ca="1">IF(ISERROR(OFFSET(Data!$A$1,MATCH($D419,Data!$CG:$CG,0)-1,MATCH($E419&amp;"/"&amp;U$1,Data!$1:$1,0)-1))=TRUE,"",IF(OFFSET(Data!$A$1,MATCH($D419,Data!$CG:$CG,0)-1,MATCH($E419&amp;"/"&amp;U$1,Data!$1:$1,0)-1)=0,"",OFFSET(Data!$A$1,MATCH($D419,Data!$CG:$CG,0)-1,MATCH($E419&amp;"/"&amp;U$1,Data!$1:$1,0)-1)))</f>
        <v/>
      </c>
      <c r="V419" s="250" t="str">
        <f ca="1">IF(ISERROR(OFFSET(Data!$A$1,MATCH($D419,Data!$CG:$CG,0)-1,MATCH($E419&amp;"/"&amp;V$1,Data!$1:$1,0)-1))=TRUE,"",IF(OFFSET(Data!$A$1,MATCH($D419,Data!$CG:$CG,0)-1,MATCH($E419&amp;"/"&amp;V$1,Data!$1:$1,0)-1)=0,"",OFFSET(Data!$A$1,MATCH($D419,Data!$CG:$CG,0)-1,MATCH($E419&amp;"/"&amp;V$1,Data!$1:$1,0)-1)))</f>
        <v/>
      </c>
      <c r="W419" s="272" t="str">
        <f ca="1">IF(ISERROR(OFFSET(Data!$A$1,MATCH($D419,Data!$CG:$CG,0)-1,MATCH($E419&amp;"/"&amp;W$1,Data!$1:$1,0)-1))=TRUE,"",IF(OFFSET(Data!$A$1,MATCH($D419,Data!$CG:$CG,0)-1,MATCH($E419&amp;"/"&amp;W$1,Data!$1:$1,0)-1)=0,"",OFFSET(Data!$A$1,MATCH($D419,Data!$CG:$CG,0)-1,MATCH($E419&amp;"/"&amp;W$1,Data!$1:$1,0)-1)))</f>
        <v/>
      </c>
      <c r="X419" s="250" t="str">
        <f ca="1">IF(ISERROR(OFFSET(Data!$A$1,MATCH($D419,Data!$CG:$CG,0)-1,MATCH($E419&amp;"/"&amp;X$1,Data!$1:$1,0)-1))=TRUE,"",IF(OFFSET(Data!$A$1,MATCH($D419,Data!$CG:$CG,0)-1,MATCH($E419&amp;"/"&amp;X$1,Data!$1:$1,0)-1)=0,"",OFFSET(Data!$A$1,MATCH($D419,Data!$CG:$CG,0)-1,MATCH($E419&amp;"/"&amp;X$1,Data!$1:$1,0)-1)))</f>
        <v/>
      </c>
      <c r="Y419" s="250" t="str">
        <f ca="1">IF(ISERROR(OFFSET(Data!$A$1,MATCH($D419,Data!$CG:$CG,0)-1,MATCH($E419&amp;"/"&amp;Y$1,Data!$1:$1,0)-1))=TRUE,"",IF(OFFSET(Data!$A$1,MATCH($D419,Data!$CG:$CG,0)-1,MATCH($E419&amp;"/"&amp;Y$1,Data!$1:$1,0)-1)=0,"",OFFSET(Data!$A$1,MATCH($D419,Data!$CG:$CG,0)-1,MATCH($E419&amp;"/"&amp;Y$1,Data!$1:$1,0)-1)))</f>
        <v/>
      </c>
      <c r="Z419" s="250" t="str">
        <f ca="1">IF(ISERROR(OFFSET(Data!$A$1,MATCH($D419,Data!$CG:$CG,0)-1,MATCH($E419&amp;"/"&amp;Z$1,Data!$1:$1,0)-1))=TRUE,"",IF(OFFSET(Data!$A$1,MATCH($D419,Data!$CG:$CG,0)-1,MATCH($E419&amp;"/"&amp;Z$1,Data!$1:$1,0)-1)=0,"",OFFSET(Data!$A$1,MATCH($D419,Data!$CG:$CG,0)-1,MATCH($E419&amp;"/"&amp;Z$1,Data!$1:$1,0)-1)))</f>
        <v/>
      </c>
      <c r="AA419" s="250" t="str">
        <f ca="1">IF(ISERROR(OFFSET(Data!$A$1,MATCH($D419,Data!$CG:$CG,0)-1,MATCH($E419&amp;"/"&amp;AA$1,Data!$1:$1,0)-1))=TRUE,"",IF(OFFSET(Data!$A$1,MATCH($D419,Data!$CG:$CG,0)-1,MATCH($E419&amp;"/"&amp;AA$1,Data!$1:$1,0)-1)=0,"",OFFSET(Data!$A$1,MATCH($D419,Data!$CG:$CG,0)-1,MATCH($E419&amp;"/"&amp;AA$1,Data!$1:$1,0)-1)))</f>
        <v/>
      </c>
      <c r="AB419" s="250" t="str">
        <f ca="1">IF(ISERROR(OFFSET(Data!$A$1,MATCH($D419,Data!$CG:$CG,0)-1,MATCH($E419&amp;"/"&amp;AB$1,Data!$1:$1,0)-1))=TRUE,"",IF(OFFSET(Data!$A$1,MATCH($D419,Data!$CG:$CG,0)-1,MATCH($E419&amp;"/"&amp;AB$1,Data!$1:$1,0)-1)=0,"",OFFSET(Data!$A$1,MATCH($D419,Data!$CG:$CG,0)-1,MATCH($E419&amp;"/"&amp;AB$1,Data!$1:$1,0)-1)))</f>
        <v/>
      </c>
      <c r="AC419" s="250" t="str">
        <f ca="1">IF(ISERROR(OFFSET(Data!$A$1,MATCH($D419,Data!$CG:$CG,0)-1,MATCH($E419&amp;"/"&amp;AC$1,Data!$1:$1,0)-1))=TRUE,"",IF(OFFSET(Data!$A$1,MATCH($D419,Data!$CG:$CG,0)-1,MATCH($E419&amp;"/"&amp;AC$1,Data!$1:$1,0)-1)=0,"",OFFSET(Data!$A$1,MATCH($D419,Data!$CG:$CG,0)-1,MATCH($E419&amp;"/"&amp;AC$1,Data!$1:$1,0)-1)))</f>
        <v/>
      </c>
      <c r="AD419" s="250" t="str">
        <f ca="1">IF(ISERROR(OFFSET(Data!$A$1,MATCH($D419,Data!$CG:$CG,0)-1,MATCH($E419&amp;"/"&amp;AD$1,Data!$1:$1,0)-1))=TRUE,"",IF(OFFSET(Data!$A$1,MATCH($D419,Data!$CG:$CG,0)-1,MATCH($E419&amp;"/"&amp;AD$1,Data!$1:$1,0)-1)=0,"",OFFSET(Data!$A$1,MATCH($D419,Data!$CG:$CG,0)-1,MATCH($E419&amp;"/"&amp;AD$1,Data!$1:$1,0)-1)))</f>
        <v/>
      </c>
      <c r="AE419" s="250" t="str">
        <f ca="1">IF(ISERROR(OFFSET(Data!$A$1,MATCH($D419,Data!$CG:$CG,0)-1,MATCH($E419&amp;"/"&amp;AE$1,Data!$1:$1,0)-1))=TRUE,"",IF(OFFSET(Data!$A$1,MATCH($D419,Data!$CG:$CG,0)-1,MATCH($E419&amp;"/"&amp;AE$1,Data!$1:$1,0)-1)=0,"",OFFSET(Data!$A$1,MATCH($D419,Data!$CG:$CG,0)-1,MATCH($E419&amp;"/"&amp;AE$1,Data!$1:$1,0)-1)))</f>
        <v/>
      </c>
      <c r="AF419" s="251" t="str">
        <f ca="1">IF(ISERROR(OFFSET(Data!$A$1,MATCH($D419,Data!$CG:$CG,0)-1,MATCH($E419&amp;"/"&amp;AF$1,Data!$1:$1,0)-1))=TRUE,"",IF(OFFSET(Data!$A$1,MATCH($D419,Data!$CG:$CG,0)-1,MATCH($E419&amp;"/"&amp;AF$1,Data!$1:$1,0)-1)=0,"",OFFSET(Data!$A$1,MATCH($D419,Data!$CG:$CG,0)-1,MATCH($E419&amp;"/"&amp;AF$1,Data!$1:$1,0)-1)))</f>
        <v/>
      </c>
      <c r="AG419" s="206">
        <f t="shared" ca="1" si="10"/>
        <v>0</v>
      </c>
      <c r="AH419" s="207">
        <f ca="1">AG419</f>
        <v>0</v>
      </c>
    </row>
    <row r="420" spans="1:34" ht="15" hidden="1" customHeight="1" thickBot="1" x14ac:dyDescent="0.3">
      <c r="A420" s="446"/>
      <c r="B420" s="469"/>
      <c r="C420" s="472"/>
      <c r="D420" s="50" t="e">
        <f>IF(C420&lt;&gt;"",C420,D419)</f>
        <v>#N/A</v>
      </c>
      <c r="E420" s="51" t="s">
        <v>22</v>
      </c>
      <c r="F420" s="254" t="str">
        <f ca="1">IF(ISERROR(OFFSET(Data!$A$1,MATCH($D420,Data!$CG:$CG,0)-1,MATCH($E420&amp;"/"&amp;F$1,Data!$1:$1,0)-1))=TRUE,"",IF(OFFSET(Data!$A$1,MATCH($D420,Data!$CG:$CG,0)-1,MATCH($E420&amp;"/"&amp;F$1,Data!$1:$1,0)-1)=0,"",OFFSET(Data!$A$1,MATCH($D420,Data!$CG:$CG,0)-1,MATCH($E420&amp;"/"&amp;F$1,Data!$1:$1,0)-1)))</f>
        <v/>
      </c>
      <c r="G420" s="252" t="str">
        <f ca="1">IF(ISERROR(OFFSET(Data!$A$1,MATCH($D420,Data!$CG:$CG,0)-1,MATCH($E420&amp;"/"&amp;G$1,Data!$1:$1,0)-1))=TRUE,"",IF(OFFSET(Data!$A$1,MATCH($D420,Data!$CG:$CG,0)-1,MATCH($E420&amp;"/"&amp;G$1,Data!$1:$1,0)-1)=0,"",OFFSET(Data!$A$1,MATCH($D420,Data!$CG:$CG,0)-1,MATCH($E420&amp;"/"&amp;G$1,Data!$1:$1,0)-1)))</f>
        <v/>
      </c>
      <c r="H420" s="252" t="str">
        <f ca="1">IF(ISERROR(OFFSET(Data!$A$1,MATCH($D420,Data!$CG:$CG,0)-1,MATCH($E420&amp;"/"&amp;H$1,Data!$1:$1,0)-1))=TRUE,"",IF(OFFSET(Data!$A$1,MATCH($D420,Data!$CG:$CG,0)-1,MATCH($E420&amp;"/"&amp;H$1,Data!$1:$1,0)-1)=0,"",OFFSET(Data!$A$1,MATCH($D420,Data!$CG:$CG,0)-1,MATCH($E420&amp;"/"&amp;H$1,Data!$1:$1,0)-1)))</f>
        <v/>
      </c>
      <c r="I420" s="252" t="str">
        <f ca="1">IF(ISERROR(OFFSET(Data!$A$1,MATCH($D420,Data!$CG:$CG,0)-1,MATCH($E420&amp;"/"&amp;I$1,Data!$1:$1,0)-1))=TRUE,"",IF(OFFSET(Data!$A$1,MATCH($D420,Data!$CG:$CG,0)-1,MATCH($E420&amp;"/"&amp;I$1,Data!$1:$1,0)-1)=0,"",OFFSET(Data!$A$1,MATCH($D420,Data!$CG:$CG,0)-1,MATCH($E420&amp;"/"&amp;I$1,Data!$1:$1,0)-1)))</f>
        <v/>
      </c>
      <c r="J420" s="252" t="str">
        <f ca="1">IF(ISERROR(OFFSET(Data!$A$1,MATCH($D420,Data!$CG:$CG,0)-1,MATCH($E420&amp;"/"&amp;J$1,Data!$1:$1,0)-1))=TRUE,"",IF(OFFSET(Data!$A$1,MATCH($D420,Data!$CG:$CG,0)-1,MATCH($E420&amp;"/"&amp;J$1,Data!$1:$1,0)-1)=0,"",OFFSET(Data!$A$1,MATCH($D420,Data!$CG:$CG,0)-1,MATCH($E420&amp;"/"&amp;J$1,Data!$1:$1,0)-1)))</f>
        <v/>
      </c>
      <c r="K420" s="252" t="str">
        <f ca="1">IF(ISERROR(OFFSET(Data!$A$1,MATCH($D420,Data!$CG:$CG,0)-1,MATCH($E420&amp;"/"&amp;K$1,Data!$1:$1,0)-1))=TRUE,"",IF(OFFSET(Data!$A$1,MATCH($D420,Data!$CG:$CG,0)-1,MATCH($E420&amp;"/"&amp;K$1,Data!$1:$1,0)-1)=0,"",OFFSET(Data!$A$1,MATCH($D420,Data!$CG:$CG,0)-1,MATCH($E420&amp;"/"&amp;K$1,Data!$1:$1,0)-1)))</f>
        <v/>
      </c>
      <c r="L420" s="252" t="str">
        <f ca="1">IF(ISERROR(OFFSET(Data!$A$1,MATCH($D420,Data!$CG:$CG,0)-1,MATCH($E420&amp;"/"&amp;L$1,Data!$1:$1,0)-1))=TRUE,"",IF(OFFSET(Data!$A$1,MATCH($D420,Data!$CG:$CG,0)-1,MATCH($E420&amp;"/"&amp;L$1,Data!$1:$1,0)-1)=0,"",OFFSET(Data!$A$1,MATCH($D420,Data!$CG:$CG,0)-1,MATCH($E420&amp;"/"&amp;L$1,Data!$1:$1,0)-1)))</f>
        <v/>
      </c>
      <c r="M420" s="252" t="str">
        <f ca="1">IF(ISERROR(OFFSET(Data!$A$1,MATCH($D420,Data!$CG:$CG,0)-1,MATCH($E420&amp;"/"&amp;M$1,Data!$1:$1,0)-1))=TRUE,"",IF(OFFSET(Data!$A$1,MATCH($D420,Data!$CG:$CG,0)-1,MATCH($E420&amp;"/"&amp;M$1,Data!$1:$1,0)-1)=0,"",OFFSET(Data!$A$1,MATCH($D420,Data!$CG:$CG,0)-1,MATCH($E420&amp;"/"&amp;M$1,Data!$1:$1,0)-1)))</f>
        <v/>
      </c>
      <c r="N420" s="252" t="str">
        <f ca="1">IF(ISERROR(OFFSET(Data!$A$1,MATCH($D420,Data!$CG:$CG,0)-1,MATCH($E420&amp;"/"&amp;N$1,Data!$1:$1,0)-1))=TRUE,"",IF(OFFSET(Data!$A$1,MATCH($D420,Data!$CG:$CG,0)-1,MATCH($E420&amp;"/"&amp;N$1,Data!$1:$1,0)-1)=0,"",OFFSET(Data!$A$1,MATCH($D420,Data!$CG:$CG,0)-1,MATCH($E420&amp;"/"&amp;N$1,Data!$1:$1,0)-1)))</f>
        <v/>
      </c>
      <c r="O420" s="252" t="str">
        <f ca="1">IF(ISERROR(OFFSET(Data!$A$1,MATCH($D420,Data!$CG:$CG,0)-1,MATCH($E420&amp;"/"&amp;O$1,Data!$1:$1,0)-1))=TRUE,"",IF(OFFSET(Data!$A$1,MATCH($D420,Data!$CG:$CG,0)-1,MATCH($E420&amp;"/"&amp;O$1,Data!$1:$1,0)-1)=0,"",OFFSET(Data!$A$1,MATCH($D420,Data!$CG:$CG,0)-1,MATCH($E420&amp;"/"&amp;O$1,Data!$1:$1,0)-1)))</f>
        <v/>
      </c>
      <c r="P420" s="252" t="str">
        <f ca="1">IF(ISERROR(OFFSET(Data!$A$1,MATCH($D420,Data!$CG:$CG,0)-1,MATCH($E420&amp;"/"&amp;P$1,Data!$1:$1,0)-1))=TRUE,"",IF(OFFSET(Data!$A$1,MATCH($D420,Data!$CG:$CG,0)-1,MATCH($E420&amp;"/"&amp;P$1,Data!$1:$1,0)-1)=0,"",OFFSET(Data!$A$1,MATCH($D420,Data!$CG:$CG,0)-1,MATCH($E420&amp;"/"&amp;P$1,Data!$1:$1,0)-1)))</f>
        <v/>
      </c>
      <c r="Q420" s="252" t="str">
        <f ca="1">IF(ISERROR(OFFSET(Data!$A$1,MATCH($D420,Data!$CG:$CG,0)-1,MATCH($E420&amp;"/"&amp;Q$1,Data!$1:$1,0)-1))=TRUE,"",IF(OFFSET(Data!$A$1,MATCH($D420,Data!$CG:$CG,0)-1,MATCH($E420&amp;"/"&amp;Q$1,Data!$1:$1,0)-1)=0,"",OFFSET(Data!$A$1,MATCH($D420,Data!$CG:$CG,0)-1,MATCH($E420&amp;"/"&amp;Q$1,Data!$1:$1,0)-1)))</f>
        <v/>
      </c>
      <c r="R420" s="252" t="str">
        <f ca="1">IF(ISERROR(OFFSET(Data!$A$1,MATCH($D420,Data!$CG:$CG,0)-1,MATCH($E420&amp;"/"&amp;R$1,Data!$1:$1,0)-1))=TRUE,"",IF(OFFSET(Data!$A$1,MATCH($D420,Data!$CG:$CG,0)-1,MATCH($E420&amp;"/"&amp;R$1,Data!$1:$1,0)-1)=0,"",OFFSET(Data!$A$1,MATCH($D420,Data!$CG:$CG,0)-1,MATCH($E420&amp;"/"&amp;R$1,Data!$1:$1,0)-1)))</f>
        <v/>
      </c>
      <c r="S420" s="252" t="str">
        <f ca="1">IF(ISERROR(OFFSET(Data!$A$1,MATCH($D420,Data!$CG:$CG,0)-1,MATCH($E420&amp;"/"&amp;S$1,Data!$1:$1,0)-1))=TRUE,"",IF(OFFSET(Data!$A$1,MATCH($D420,Data!$CG:$CG,0)-1,MATCH($E420&amp;"/"&amp;S$1,Data!$1:$1,0)-1)=0,"",OFFSET(Data!$A$1,MATCH($D420,Data!$CG:$CG,0)-1,MATCH($E420&amp;"/"&amp;S$1,Data!$1:$1,0)-1)))</f>
        <v/>
      </c>
      <c r="T420" s="252" t="str">
        <f ca="1">IF(ISERROR(OFFSET(Data!$A$1,MATCH($D420,Data!$CG:$CG,0)-1,MATCH($E420&amp;"/"&amp;T$1,Data!$1:$1,0)-1))=TRUE,"",IF(OFFSET(Data!$A$1,MATCH($D420,Data!$CG:$CG,0)-1,MATCH($E420&amp;"/"&amp;T$1,Data!$1:$1,0)-1)=0,"",OFFSET(Data!$A$1,MATCH($D420,Data!$CG:$CG,0)-1,MATCH($E420&amp;"/"&amp;T$1,Data!$1:$1,0)-1)))</f>
        <v/>
      </c>
      <c r="U420" s="252" t="str">
        <f ca="1">IF(ISERROR(OFFSET(Data!$A$1,MATCH($D420,Data!$CG:$CG,0)-1,MATCH($E420&amp;"/"&amp;U$1,Data!$1:$1,0)-1))=TRUE,"",IF(OFFSET(Data!$A$1,MATCH($D420,Data!$CG:$CG,0)-1,MATCH($E420&amp;"/"&amp;U$1,Data!$1:$1,0)-1)=0,"",OFFSET(Data!$A$1,MATCH($D420,Data!$CG:$CG,0)-1,MATCH($E420&amp;"/"&amp;U$1,Data!$1:$1,0)-1)))</f>
        <v/>
      </c>
      <c r="V420" s="252" t="str">
        <f ca="1">IF(ISERROR(OFFSET(Data!$A$1,MATCH($D420,Data!$CG:$CG,0)-1,MATCH($E420&amp;"/"&amp;V$1,Data!$1:$1,0)-1))=TRUE,"",IF(OFFSET(Data!$A$1,MATCH($D420,Data!$CG:$CG,0)-1,MATCH($E420&amp;"/"&amp;V$1,Data!$1:$1,0)-1)=0,"",OFFSET(Data!$A$1,MATCH($D420,Data!$CG:$CG,0)-1,MATCH($E420&amp;"/"&amp;V$1,Data!$1:$1,0)-1)))</f>
        <v/>
      </c>
      <c r="W420" s="269" t="str">
        <f ca="1">IF(ISERROR(OFFSET(Data!$A$1,MATCH($D420,Data!$CG:$CG,0)-1,MATCH($E420&amp;"/"&amp;W$1,Data!$1:$1,0)-1))=TRUE,"",IF(OFFSET(Data!$A$1,MATCH($D420,Data!$CG:$CG,0)-1,MATCH($E420&amp;"/"&amp;W$1,Data!$1:$1,0)-1)=0,"",OFFSET(Data!$A$1,MATCH($D420,Data!$CG:$CG,0)-1,MATCH($E420&amp;"/"&amp;W$1,Data!$1:$1,0)-1)))</f>
        <v/>
      </c>
      <c r="X420" s="252" t="str">
        <f ca="1">IF(ISERROR(OFFSET(Data!$A$1,MATCH($D420,Data!$CG:$CG,0)-1,MATCH($E420&amp;"/"&amp;X$1,Data!$1:$1,0)-1))=TRUE,"",IF(OFFSET(Data!$A$1,MATCH($D420,Data!$CG:$CG,0)-1,MATCH($E420&amp;"/"&amp;X$1,Data!$1:$1,0)-1)=0,"",OFFSET(Data!$A$1,MATCH($D420,Data!$CG:$CG,0)-1,MATCH($E420&amp;"/"&amp;X$1,Data!$1:$1,0)-1)))</f>
        <v/>
      </c>
      <c r="Y420" s="252" t="str">
        <f ca="1">IF(ISERROR(OFFSET(Data!$A$1,MATCH($D420,Data!$CG:$CG,0)-1,MATCH($E420&amp;"/"&amp;Y$1,Data!$1:$1,0)-1))=TRUE,"",IF(OFFSET(Data!$A$1,MATCH($D420,Data!$CG:$CG,0)-1,MATCH($E420&amp;"/"&amp;Y$1,Data!$1:$1,0)-1)=0,"",OFFSET(Data!$A$1,MATCH($D420,Data!$CG:$CG,0)-1,MATCH($E420&amp;"/"&amp;Y$1,Data!$1:$1,0)-1)))</f>
        <v/>
      </c>
      <c r="Z420" s="252" t="str">
        <f ca="1">IF(ISERROR(OFFSET(Data!$A$1,MATCH($D420,Data!$CG:$CG,0)-1,MATCH($E420&amp;"/"&amp;Z$1,Data!$1:$1,0)-1))=TRUE,"",IF(OFFSET(Data!$A$1,MATCH($D420,Data!$CG:$CG,0)-1,MATCH($E420&amp;"/"&amp;Z$1,Data!$1:$1,0)-1)=0,"",OFFSET(Data!$A$1,MATCH($D420,Data!$CG:$CG,0)-1,MATCH($E420&amp;"/"&amp;Z$1,Data!$1:$1,0)-1)))</f>
        <v/>
      </c>
      <c r="AA420" s="252" t="str">
        <f ca="1">IF(ISERROR(OFFSET(Data!$A$1,MATCH($D420,Data!$CG:$CG,0)-1,MATCH($E420&amp;"/"&amp;AA$1,Data!$1:$1,0)-1))=TRUE,"",IF(OFFSET(Data!$A$1,MATCH($D420,Data!$CG:$CG,0)-1,MATCH($E420&amp;"/"&amp;AA$1,Data!$1:$1,0)-1)=0,"",OFFSET(Data!$A$1,MATCH($D420,Data!$CG:$CG,0)-1,MATCH($E420&amp;"/"&amp;AA$1,Data!$1:$1,0)-1)))</f>
        <v/>
      </c>
      <c r="AB420" s="252" t="str">
        <f ca="1">IF(ISERROR(OFFSET(Data!$A$1,MATCH($D420,Data!$CG:$CG,0)-1,MATCH($E420&amp;"/"&amp;AB$1,Data!$1:$1,0)-1))=TRUE,"",IF(OFFSET(Data!$A$1,MATCH($D420,Data!$CG:$CG,0)-1,MATCH($E420&amp;"/"&amp;AB$1,Data!$1:$1,0)-1)=0,"",OFFSET(Data!$A$1,MATCH($D420,Data!$CG:$CG,0)-1,MATCH($E420&amp;"/"&amp;AB$1,Data!$1:$1,0)-1)))</f>
        <v/>
      </c>
      <c r="AC420" s="252" t="str">
        <f ca="1">IF(ISERROR(OFFSET(Data!$A$1,MATCH($D420,Data!$CG:$CG,0)-1,MATCH($E420&amp;"/"&amp;AC$1,Data!$1:$1,0)-1))=TRUE,"",IF(OFFSET(Data!$A$1,MATCH($D420,Data!$CG:$CG,0)-1,MATCH($E420&amp;"/"&amp;AC$1,Data!$1:$1,0)-1)=0,"",OFFSET(Data!$A$1,MATCH($D420,Data!$CG:$CG,0)-1,MATCH($E420&amp;"/"&amp;AC$1,Data!$1:$1,0)-1)))</f>
        <v/>
      </c>
      <c r="AD420" s="252" t="str">
        <f ca="1">IF(ISERROR(OFFSET(Data!$A$1,MATCH($D420,Data!$CG:$CG,0)-1,MATCH($E420&amp;"/"&amp;AD$1,Data!$1:$1,0)-1))=TRUE,"",IF(OFFSET(Data!$A$1,MATCH($D420,Data!$CG:$CG,0)-1,MATCH($E420&amp;"/"&amp;AD$1,Data!$1:$1,0)-1)=0,"",OFFSET(Data!$A$1,MATCH($D420,Data!$CG:$CG,0)-1,MATCH($E420&amp;"/"&amp;AD$1,Data!$1:$1,0)-1)))</f>
        <v/>
      </c>
      <c r="AE420" s="252" t="str">
        <f ca="1">IF(ISERROR(OFFSET(Data!$A$1,MATCH($D420,Data!$CG:$CG,0)-1,MATCH($E420&amp;"/"&amp;AE$1,Data!$1:$1,0)-1))=TRUE,"",IF(OFFSET(Data!$A$1,MATCH($D420,Data!$CG:$CG,0)-1,MATCH($E420&amp;"/"&amp;AE$1,Data!$1:$1,0)-1)=0,"",OFFSET(Data!$A$1,MATCH($D420,Data!$CG:$CG,0)-1,MATCH($E420&amp;"/"&amp;AE$1,Data!$1:$1,0)-1)))</f>
        <v/>
      </c>
      <c r="AF420" s="253" t="str">
        <f ca="1">IF(ISERROR(OFFSET(Data!$A$1,MATCH($D420,Data!$CG:$CG,0)-1,MATCH($E420&amp;"/"&amp;AF$1,Data!$1:$1,0)-1))=TRUE,"",IF(OFFSET(Data!$A$1,MATCH($D420,Data!$CG:$CG,0)-1,MATCH($E420&amp;"/"&amp;AF$1,Data!$1:$1,0)-1)=0,"",OFFSET(Data!$A$1,MATCH($D420,Data!$CG:$CG,0)-1,MATCH($E420&amp;"/"&amp;AF$1,Data!$1:$1,0)-1)))</f>
        <v/>
      </c>
      <c r="AG420" s="188">
        <f t="shared" ca="1" si="10"/>
        <v>0</v>
      </c>
      <c r="AH420" s="208">
        <f ca="1">SUM(AG419:AG420)</f>
        <v>0</v>
      </c>
    </row>
    <row r="421" spans="1:34" ht="15" hidden="1" customHeight="1" x14ac:dyDescent="0.25">
      <c r="A421" s="446"/>
      <c r="B421" s="469"/>
      <c r="C421" s="472"/>
      <c r="D421" s="50" t="e">
        <f>IF(C421&lt;&gt;"",C421,D420)</f>
        <v>#N/A</v>
      </c>
      <c r="E421" s="51" t="s">
        <v>23</v>
      </c>
      <c r="F421" s="254" t="str">
        <f ca="1">IF(ISERROR(OFFSET(Data!$A$1,MATCH($D421,Data!$CG:$CG,0)-1,MATCH($E421&amp;"/"&amp;F$1,Data!$1:$1,0)-1))=TRUE,"",IF(OFFSET(Data!$A$1,MATCH($D421,Data!$CG:$CG,0)-1,MATCH($E421&amp;"/"&amp;F$1,Data!$1:$1,0)-1)=0,"",OFFSET(Data!$A$1,MATCH($D421,Data!$CG:$CG,0)-1,MATCH($E421&amp;"/"&amp;F$1,Data!$1:$1,0)-1)))</f>
        <v/>
      </c>
      <c r="G421" s="252" t="str">
        <f ca="1">IF(ISERROR(OFFSET(Data!$A$1,MATCH($D421,Data!$CG:$CG,0)-1,MATCH($E421&amp;"/"&amp;G$1,Data!$1:$1,0)-1))=TRUE,"",IF(OFFSET(Data!$A$1,MATCH($D421,Data!$CG:$CG,0)-1,MATCH($E421&amp;"/"&amp;G$1,Data!$1:$1,0)-1)=0,"",OFFSET(Data!$A$1,MATCH($D421,Data!$CG:$CG,0)-1,MATCH($E421&amp;"/"&amp;G$1,Data!$1:$1,0)-1)))</f>
        <v/>
      </c>
      <c r="H421" s="252" t="str">
        <f ca="1">IF(ISERROR(OFFSET(Data!$A$1,MATCH($D421,Data!$CG:$CG,0)-1,MATCH($E421&amp;"/"&amp;H$1,Data!$1:$1,0)-1))=TRUE,"",IF(OFFSET(Data!$A$1,MATCH($D421,Data!$CG:$CG,0)-1,MATCH($E421&amp;"/"&amp;H$1,Data!$1:$1,0)-1)=0,"",OFFSET(Data!$A$1,MATCH($D421,Data!$CG:$CG,0)-1,MATCH($E421&amp;"/"&amp;H$1,Data!$1:$1,0)-1)))</f>
        <v/>
      </c>
      <c r="I421" s="252" t="str">
        <f ca="1">IF(ISERROR(OFFSET(Data!$A$1,MATCH($D421,Data!$CG:$CG,0)-1,MATCH($E421&amp;"/"&amp;I$1,Data!$1:$1,0)-1))=TRUE,"",IF(OFFSET(Data!$A$1,MATCH($D421,Data!$CG:$CG,0)-1,MATCH($E421&amp;"/"&amp;I$1,Data!$1:$1,0)-1)=0,"",OFFSET(Data!$A$1,MATCH($D421,Data!$CG:$CG,0)-1,MATCH($E421&amp;"/"&amp;I$1,Data!$1:$1,0)-1)))</f>
        <v/>
      </c>
      <c r="J421" s="252" t="str">
        <f ca="1">IF(ISERROR(OFFSET(Data!$A$1,MATCH($D421,Data!$CG:$CG,0)-1,MATCH($E421&amp;"/"&amp;J$1,Data!$1:$1,0)-1))=TRUE,"",IF(OFFSET(Data!$A$1,MATCH($D421,Data!$CG:$CG,0)-1,MATCH($E421&amp;"/"&amp;J$1,Data!$1:$1,0)-1)=0,"",OFFSET(Data!$A$1,MATCH($D421,Data!$CG:$CG,0)-1,MATCH($E421&amp;"/"&amp;J$1,Data!$1:$1,0)-1)))</f>
        <v/>
      </c>
      <c r="K421" s="252" t="str">
        <f ca="1">IF(ISERROR(OFFSET(Data!$A$1,MATCH($D421,Data!$CG:$CG,0)-1,MATCH($E421&amp;"/"&amp;K$1,Data!$1:$1,0)-1))=TRUE,"",IF(OFFSET(Data!$A$1,MATCH($D421,Data!$CG:$CG,0)-1,MATCH($E421&amp;"/"&amp;K$1,Data!$1:$1,0)-1)=0,"",OFFSET(Data!$A$1,MATCH($D421,Data!$CG:$CG,0)-1,MATCH($E421&amp;"/"&amp;K$1,Data!$1:$1,0)-1)))</f>
        <v/>
      </c>
      <c r="L421" s="252" t="str">
        <f ca="1">IF(ISERROR(OFFSET(Data!$A$1,MATCH($D421,Data!$CG:$CG,0)-1,MATCH($E421&amp;"/"&amp;L$1,Data!$1:$1,0)-1))=TRUE,"",IF(OFFSET(Data!$A$1,MATCH($D421,Data!$CG:$CG,0)-1,MATCH($E421&amp;"/"&amp;L$1,Data!$1:$1,0)-1)=0,"",OFFSET(Data!$A$1,MATCH($D421,Data!$CG:$CG,0)-1,MATCH($E421&amp;"/"&amp;L$1,Data!$1:$1,0)-1)))</f>
        <v/>
      </c>
      <c r="M421" s="252" t="str">
        <f ca="1">IF(ISERROR(OFFSET(Data!$A$1,MATCH($D421,Data!$CG:$CG,0)-1,MATCH($E421&amp;"/"&amp;M$1,Data!$1:$1,0)-1))=TRUE,"",IF(OFFSET(Data!$A$1,MATCH($D421,Data!$CG:$CG,0)-1,MATCH($E421&amp;"/"&amp;M$1,Data!$1:$1,0)-1)=0,"",OFFSET(Data!$A$1,MATCH($D421,Data!$CG:$CG,0)-1,MATCH($E421&amp;"/"&amp;M$1,Data!$1:$1,0)-1)))</f>
        <v/>
      </c>
      <c r="N421" s="252" t="str">
        <f ca="1">IF(ISERROR(OFFSET(Data!$A$1,MATCH($D421,Data!$CG:$CG,0)-1,MATCH($E421&amp;"/"&amp;N$1,Data!$1:$1,0)-1))=TRUE,"",IF(OFFSET(Data!$A$1,MATCH($D421,Data!$CG:$CG,0)-1,MATCH($E421&amp;"/"&amp;N$1,Data!$1:$1,0)-1)=0,"",OFFSET(Data!$A$1,MATCH($D421,Data!$CG:$CG,0)-1,MATCH($E421&amp;"/"&amp;N$1,Data!$1:$1,0)-1)))</f>
        <v/>
      </c>
      <c r="O421" s="252" t="str">
        <f ca="1">IF(ISERROR(OFFSET(Data!$A$1,MATCH($D421,Data!$CG:$CG,0)-1,MATCH($E421&amp;"/"&amp;O$1,Data!$1:$1,0)-1))=TRUE,"",IF(OFFSET(Data!$A$1,MATCH($D421,Data!$CG:$CG,0)-1,MATCH($E421&amp;"/"&amp;O$1,Data!$1:$1,0)-1)=0,"",OFFSET(Data!$A$1,MATCH($D421,Data!$CG:$CG,0)-1,MATCH($E421&amp;"/"&amp;O$1,Data!$1:$1,0)-1)))</f>
        <v/>
      </c>
      <c r="P421" s="252" t="str">
        <f ca="1">IF(ISERROR(OFFSET(Data!$A$1,MATCH($D421,Data!$CG:$CG,0)-1,MATCH($E421&amp;"/"&amp;P$1,Data!$1:$1,0)-1))=TRUE,"",IF(OFFSET(Data!$A$1,MATCH($D421,Data!$CG:$CG,0)-1,MATCH($E421&amp;"/"&amp;P$1,Data!$1:$1,0)-1)=0,"",OFFSET(Data!$A$1,MATCH($D421,Data!$CG:$CG,0)-1,MATCH($E421&amp;"/"&amp;P$1,Data!$1:$1,0)-1)))</f>
        <v/>
      </c>
      <c r="Q421" s="252" t="str">
        <f ca="1">IF(ISERROR(OFFSET(Data!$A$1,MATCH($D421,Data!$CG:$CG,0)-1,MATCH($E421&amp;"/"&amp;Q$1,Data!$1:$1,0)-1))=TRUE,"",IF(OFFSET(Data!$A$1,MATCH($D421,Data!$CG:$CG,0)-1,MATCH($E421&amp;"/"&amp;Q$1,Data!$1:$1,0)-1)=0,"",OFFSET(Data!$A$1,MATCH($D421,Data!$CG:$CG,0)-1,MATCH($E421&amp;"/"&amp;Q$1,Data!$1:$1,0)-1)))</f>
        <v/>
      </c>
      <c r="R421" s="252" t="str">
        <f ca="1">IF(ISERROR(OFFSET(Data!$A$1,MATCH($D421,Data!$CG:$CG,0)-1,MATCH($E421&amp;"/"&amp;R$1,Data!$1:$1,0)-1))=TRUE,"",IF(OFFSET(Data!$A$1,MATCH($D421,Data!$CG:$CG,0)-1,MATCH($E421&amp;"/"&amp;R$1,Data!$1:$1,0)-1)=0,"",OFFSET(Data!$A$1,MATCH($D421,Data!$CG:$CG,0)-1,MATCH($E421&amp;"/"&amp;R$1,Data!$1:$1,0)-1)))</f>
        <v/>
      </c>
      <c r="S421" s="252" t="str">
        <f ca="1">IF(ISERROR(OFFSET(Data!$A$1,MATCH($D421,Data!$CG:$CG,0)-1,MATCH($E421&amp;"/"&amp;S$1,Data!$1:$1,0)-1))=TRUE,"",IF(OFFSET(Data!$A$1,MATCH($D421,Data!$CG:$CG,0)-1,MATCH($E421&amp;"/"&amp;S$1,Data!$1:$1,0)-1)=0,"",OFFSET(Data!$A$1,MATCH($D421,Data!$CG:$CG,0)-1,MATCH($E421&amp;"/"&amp;S$1,Data!$1:$1,0)-1)))</f>
        <v/>
      </c>
      <c r="T421" s="252" t="str">
        <f ca="1">IF(ISERROR(OFFSET(Data!$A$1,MATCH($D421,Data!$CG:$CG,0)-1,MATCH($E421&amp;"/"&amp;T$1,Data!$1:$1,0)-1))=TRUE,"",IF(OFFSET(Data!$A$1,MATCH($D421,Data!$CG:$CG,0)-1,MATCH($E421&amp;"/"&amp;T$1,Data!$1:$1,0)-1)=0,"",OFFSET(Data!$A$1,MATCH($D421,Data!$CG:$CG,0)-1,MATCH($E421&amp;"/"&amp;T$1,Data!$1:$1,0)-1)))</f>
        <v/>
      </c>
      <c r="U421" s="252" t="str">
        <f ca="1">IF(ISERROR(OFFSET(Data!$A$1,MATCH($D421,Data!$CG:$CG,0)-1,MATCH($E421&amp;"/"&amp;U$1,Data!$1:$1,0)-1))=TRUE,"",IF(OFFSET(Data!$A$1,MATCH($D421,Data!$CG:$CG,0)-1,MATCH($E421&amp;"/"&amp;U$1,Data!$1:$1,0)-1)=0,"",OFFSET(Data!$A$1,MATCH($D421,Data!$CG:$CG,0)-1,MATCH($E421&amp;"/"&amp;U$1,Data!$1:$1,0)-1)))</f>
        <v/>
      </c>
      <c r="V421" s="252" t="str">
        <f ca="1">IF(ISERROR(OFFSET(Data!$A$1,MATCH($D421,Data!$CG:$CG,0)-1,MATCH($E421&amp;"/"&amp;V$1,Data!$1:$1,0)-1))=TRUE,"",IF(OFFSET(Data!$A$1,MATCH($D421,Data!$CG:$CG,0)-1,MATCH($E421&amp;"/"&amp;V$1,Data!$1:$1,0)-1)=0,"",OFFSET(Data!$A$1,MATCH($D421,Data!$CG:$CG,0)-1,MATCH($E421&amp;"/"&amp;V$1,Data!$1:$1,0)-1)))</f>
        <v/>
      </c>
      <c r="W421" s="269" t="str">
        <f ca="1">IF(ISERROR(OFFSET(Data!$A$1,MATCH($D421,Data!$CG:$CG,0)-1,MATCH($E421&amp;"/"&amp;W$1,Data!$1:$1,0)-1))=TRUE,"",IF(OFFSET(Data!$A$1,MATCH($D421,Data!$CG:$CG,0)-1,MATCH($E421&amp;"/"&amp;W$1,Data!$1:$1,0)-1)=0,"",OFFSET(Data!$A$1,MATCH($D421,Data!$CG:$CG,0)-1,MATCH($E421&amp;"/"&amp;W$1,Data!$1:$1,0)-1)))</f>
        <v/>
      </c>
      <c r="X421" s="252" t="str">
        <f ca="1">IF(ISERROR(OFFSET(Data!$A$1,MATCH($D421,Data!$CG:$CG,0)-1,MATCH($E421&amp;"/"&amp;X$1,Data!$1:$1,0)-1))=TRUE,"",IF(OFFSET(Data!$A$1,MATCH($D421,Data!$CG:$CG,0)-1,MATCH($E421&amp;"/"&amp;X$1,Data!$1:$1,0)-1)=0,"",OFFSET(Data!$A$1,MATCH($D421,Data!$CG:$CG,0)-1,MATCH($E421&amp;"/"&amp;X$1,Data!$1:$1,0)-1)))</f>
        <v/>
      </c>
      <c r="Y421" s="252" t="str">
        <f ca="1">IF(ISERROR(OFFSET(Data!$A$1,MATCH($D421,Data!$CG:$CG,0)-1,MATCH($E421&amp;"/"&amp;Y$1,Data!$1:$1,0)-1))=TRUE,"",IF(OFFSET(Data!$A$1,MATCH($D421,Data!$CG:$CG,0)-1,MATCH($E421&amp;"/"&amp;Y$1,Data!$1:$1,0)-1)=0,"",OFFSET(Data!$A$1,MATCH($D421,Data!$CG:$CG,0)-1,MATCH($E421&amp;"/"&amp;Y$1,Data!$1:$1,0)-1)))</f>
        <v/>
      </c>
      <c r="Z421" s="252" t="str">
        <f ca="1">IF(ISERROR(OFFSET(Data!$A$1,MATCH($D421,Data!$CG:$CG,0)-1,MATCH($E421&amp;"/"&amp;Z$1,Data!$1:$1,0)-1))=TRUE,"",IF(OFFSET(Data!$A$1,MATCH($D421,Data!$CG:$CG,0)-1,MATCH($E421&amp;"/"&amp;Z$1,Data!$1:$1,0)-1)=0,"",OFFSET(Data!$A$1,MATCH($D421,Data!$CG:$CG,0)-1,MATCH($E421&amp;"/"&amp;Z$1,Data!$1:$1,0)-1)))</f>
        <v/>
      </c>
      <c r="AA421" s="252" t="str">
        <f ca="1">IF(ISERROR(OFFSET(Data!$A$1,MATCH($D421,Data!$CG:$CG,0)-1,MATCH($E421&amp;"/"&amp;AA$1,Data!$1:$1,0)-1))=TRUE,"",IF(OFFSET(Data!$A$1,MATCH($D421,Data!$CG:$CG,0)-1,MATCH($E421&amp;"/"&amp;AA$1,Data!$1:$1,0)-1)=0,"",OFFSET(Data!$A$1,MATCH($D421,Data!$CG:$CG,0)-1,MATCH($E421&amp;"/"&amp;AA$1,Data!$1:$1,0)-1)))</f>
        <v/>
      </c>
      <c r="AB421" s="252" t="str">
        <f ca="1">IF(ISERROR(OFFSET(Data!$A$1,MATCH($D421,Data!$CG:$CG,0)-1,MATCH($E421&amp;"/"&amp;AB$1,Data!$1:$1,0)-1))=TRUE,"",IF(OFFSET(Data!$A$1,MATCH($D421,Data!$CG:$CG,0)-1,MATCH($E421&amp;"/"&amp;AB$1,Data!$1:$1,0)-1)=0,"",OFFSET(Data!$A$1,MATCH($D421,Data!$CG:$CG,0)-1,MATCH($E421&amp;"/"&amp;AB$1,Data!$1:$1,0)-1)))</f>
        <v/>
      </c>
      <c r="AC421" s="252" t="str">
        <f ca="1">IF(ISERROR(OFFSET(Data!$A$1,MATCH($D421,Data!$CG:$CG,0)-1,MATCH($E421&amp;"/"&amp;AC$1,Data!$1:$1,0)-1))=TRUE,"",IF(OFFSET(Data!$A$1,MATCH($D421,Data!$CG:$CG,0)-1,MATCH($E421&amp;"/"&amp;AC$1,Data!$1:$1,0)-1)=0,"",OFFSET(Data!$A$1,MATCH($D421,Data!$CG:$CG,0)-1,MATCH($E421&amp;"/"&amp;AC$1,Data!$1:$1,0)-1)))</f>
        <v/>
      </c>
      <c r="AD421" s="252" t="str">
        <f ca="1">IF(ISERROR(OFFSET(Data!$A$1,MATCH($D421,Data!$CG:$CG,0)-1,MATCH($E421&amp;"/"&amp;AD$1,Data!$1:$1,0)-1))=TRUE,"",IF(OFFSET(Data!$A$1,MATCH($D421,Data!$CG:$CG,0)-1,MATCH($E421&amp;"/"&amp;AD$1,Data!$1:$1,0)-1)=0,"",OFFSET(Data!$A$1,MATCH($D421,Data!$CG:$CG,0)-1,MATCH($E421&amp;"/"&amp;AD$1,Data!$1:$1,0)-1)))</f>
        <v/>
      </c>
      <c r="AE421" s="252" t="str">
        <f ca="1">IF(ISERROR(OFFSET(Data!$A$1,MATCH($D421,Data!$CG:$CG,0)-1,MATCH($E421&amp;"/"&amp;AE$1,Data!$1:$1,0)-1))=TRUE,"",IF(OFFSET(Data!$A$1,MATCH($D421,Data!$CG:$CG,0)-1,MATCH($E421&amp;"/"&amp;AE$1,Data!$1:$1,0)-1)=0,"",OFFSET(Data!$A$1,MATCH($D421,Data!$CG:$CG,0)-1,MATCH($E421&amp;"/"&amp;AE$1,Data!$1:$1,0)-1)))</f>
        <v/>
      </c>
      <c r="AF421" s="253" t="str">
        <f ca="1">IF(ISERROR(OFFSET(Data!$A$1,MATCH($D421,Data!$CG:$CG,0)-1,MATCH($E421&amp;"/"&amp;AF$1,Data!$1:$1,0)-1))=TRUE,"",IF(OFFSET(Data!$A$1,MATCH($D421,Data!$CG:$CG,0)-1,MATCH($E421&amp;"/"&amp;AF$1,Data!$1:$1,0)-1)=0,"",OFFSET(Data!$A$1,MATCH($D421,Data!$CG:$CG,0)-1,MATCH($E421&amp;"/"&amp;AF$1,Data!$1:$1,0)-1)))</f>
        <v/>
      </c>
      <c r="AG421" s="188">
        <f t="shared" ca="1" si="10"/>
        <v>0</v>
      </c>
      <c r="AH421" s="208">
        <f ca="1">SUM(AG419:AG421)</f>
        <v>0</v>
      </c>
    </row>
    <row r="422" spans="1:34" ht="15.75" hidden="1" customHeight="1" x14ac:dyDescent="0.25">
      <c r="A422" s="446"/>
      <c r="B422" s="469"/>
      <c r="C422" s="472"/>
      <c r="D422" s="50" t="e">
        <f>IF(C422&lt;&gt;"",C422,D421)</f>
        <v>#N/A</v>
      </c>
      <c r="E422" s="51" t="s">
        <v>24</v>
      </c>
      <c r="F422" s="254" t="str">
        <f ca="1">IF(ISERROR(OFFSET(Data!$A$1,MATCH($D422,Data!$CG:$CG,0)-1,MATCH($E422&amp;"/"&amp;F$1,Data!$1:$1,0)-1))=TRUE,"",IF(OFFSET(Data!$A$1,MATCH($D422,Data!$CG:$CG,0)-1,MATCH($E422&amp;"/"&amp;F$1,Data!$1:$1,0)-1)=0,"",OFFSET(Data!$A$1,MATCH($D422,Data!$CG:$CG,0)-1,MATCH($E422&amp;"/"&amp;F$1,Data!$1:$1,0)-1)))</f>
        <v/>
      </c>
      <c r="G422" s="252" t="str">
        <f ca="1">IF(ISERROR(OFFSET(Data!$A$1,MATCH($D422,Data!$CG:$CG,0)-1,MATCH($E422&amp;"/"&amp;G$1,Data!$1:$1,0)-1))=TRUE,"",IF(OFFSET(Data!$A$1,MATCH($D422,Data!$CG:$CG,0)-1,MATCH($E422&amp;"/"&amp;G$1,Data!$1:$1,0)-1)=0,"",OFFSET(Data!$A$1,MATCH($D422,Data!$CG:$CG,0)-1,MATCH($E422&amp;"/"&amp;G$1,Data!$1:$1,0)-1)))</f>
        <v/>
      </c>
      <c r="H422" s="252" t="str">
        <f ca="1">IF(ISERROR(OFFSET(Data!$A$1,MATCH($D422,Data!$CG:$CG,0)-1,MATCH($E422&amp;"/"&amp;H$1,Data!$1:$1,0)-1))=TRUE,"",IF(OFFSET(Data!$A$1,MATCH($D422,Data!$CG:$CG,0)-1,MATCH($E422&amp;"/"&amp;H$1,Data!$1:$1,0)-1)=0,"",OFFSET(Data!$A$1,MATCH($D422,Data!$CG:$CG,0)-1,MATCH($E422&amp;"/"&amp;H$1,Data!$1:$1,0)-1)))</f>
        <v/>
      </c>
      <c r="I422" s="252" t="str">
        <f ca="1">IF(ISERROR(OFFSET(Data!$A$1,MATCH($D422,Data!$CG:$CG,0)-1,MATCH($E422&amp;"/"&amp;I$1,Data!$1:$1,0)-1))=TRUE,"",IF(OFFSET(Data!$A$1,MATCH($D422,Data!$CG:$CG,0)-1,MATCH($E422&amp;"/"&amp;I$1,Data!$1:$1,0)-1)=0,"",OFFSET(Data!$A$1,MATCH($D422,Data!$CG:$CG,0)-1,MATCH($E422&amp;"/"&amp;I$1,Data!$1:$1,0)-1)))</f>
        <v/>
      </c>
      <c r="J422" s="252" t="str">
        <f ca="1">IF(ISERROR(OFFSET(Data!$A$1,MATCH($D422,Data!$CG:$CG,0)-1,MATCH($E422&amp;"/"&amp;J$1,Data!$1:$1,0)-1))=TRUE,"",IF(OFFSET(Data!$A$1,MATCH($D422,Data!$CG:$CG,0)-1,MATCH($E422&amp;"/"&amp;J$1,Data!$1:$1,0)-1)=0,"",OFFSET(Data!$A$1,MATCH($D422,Data!$CG:$CG,0)-1,MATCH($E422&amp;"/"&amp;J$1,Data!$1:$1,0)-1)))</f>
        <v/>
      </c>
      <c r="K422" s="252" t="str">
        <f ca="1">IF(ISERROR(OFFSET(Data!$A$1,MATCH($D422,Data!$CG:$CG,0)-1,MATCH($E422&amp;"/"&amp;K$1,Data!$1:$1,0)-1))=TRUE,"",IF(OFFSET(Data!$A$1,MATCH($D422,Data!$CG:$CG,0)-1,MATCH($E422&amp;"/"&amp;K$1,Data!$1:$1,0)-1)=0,"",OFFSET(Data!$A$1,MATCH($D422,Data!$CG:$CG,0)-1,MATCH($E422&amp;"/"&amp;K$1,Data!$1:$1,0)-1)))</f>
        <v/>
      </c>
      <c r="L422" s="252" t="str">
        <f ca="1">IF(ISERROR(OFFSET(Data!$A$1,MATCH($D422,Data!$CG:$CG,0)-1,MATCH($E422&amp;"/"&amp;L$1,Data!$1:$1,0)-1))=TRUE,"",IF(OFFSET(Data!$A$1,MATCH($D422,Data!$CG:$CG,0)-1,MATCH($E422&amp;"/"&amp;L$1,Data!$1:$1,0)-1)=0,"",OFFSET(Data!$A$1,MATCH($D422,Data!$CG:$CG,0)-1,MATCH($E422&amp;"/"&amp;L$1,Data!$1:$1,0)-1)))</f>
        <v/>
      </c>
      <c r="M422" s="252" t="str">
        <f ca="1">IF(ISERROR(OFFSET(Data!$A$1,MATCH($D422,Data!$CG:$CG,0)-1,MATCH($E422&amp;"/"&amp;M$1,Data!$1:$1,0)-1))=TRUE,"",IF(OFFSET(Data!$A$1,MATCH($D422,Data!$CG:$CG,0)-1,MATCH($E422&amp;"/"&amp;M$1,Data!$1:$1,0)-1)=0,"",OFFSET(Data!$A$1,MATCH($D422,Data!$CG:$CG,0)-1,MATCH($E422&amp;"/"&amp;M$1,Data!$1:$1,0)-1)))</f>
        <v/>
      </c>
      <c r="N422" s="252" t="str">
        <f ca="1">IF(ISERROR(OFFSET(Data!$A$1,MATCH($D422,Data!$CG:$CG,0)-1,MATCH($E422&amp;"/"&amp;N$1,Data!$1:$1,0)-1))=TRUE,"",IF(OFFSET(Data!$A$1,MATCH($D422,Data!$CG:$CG,0)-1,MATCH($E422&amp;"/"&amp;N$1,Data!$1:$1,0)-1)=0,"",OFFSET(Data!$A$1,MATCH($D422,Data!$CG:$CG,0)-1,MATCH($E422&amp;"/"&amp;N$1,Data!$1:$1,0)-1)))</f>
        <v/>
      </c>
      <c r="O422" s="252" t="str">
        <f ca="1">IF(ISERROR(OFFSET(Data!$A$1,MATCH($D422,Data!$CG:$CG,0)-1,MATCH($E422&amp;"/"&amp;O$1,Data!$1:$1,0)-1))=TRUE,"",IF(OFFSET(Data!$A$1,MATCH($D422,Data!$CG:$CG,0)-1,MATCH($E422&amp;"/"&amp;O$1,Data!$1:$1,0)-1)=0,"",OFFSET(Data!$A$1,MATCH($D422,Data!$CG:$CG,0)-1,MATCH($E422&amp;"/"&amp;O$1,Data!$1:$1,0)-1)))</f>
        <v/>
      </c>
      <c r="P422" s="252" t="str">
        <f ca="1">IF(ISERROR(OFFSET(Data!$A$1,MATCH($D422,Data!$CG:$CG,0)-1,MATCH($E422&amp;"/"&amp;P$1,Data!$1:$1,0)-1))=TRUE,"",IF(OFFSET(Data!$A$1,MATCH($D422,Data!$CG:$CG,0)-1,MATCH($E422&amp;"/"&amp;P$1,Data!$1:$1,0)-1)=0,"",OFFSET(Data!$A$1,MATCH($D422,Data!$CG:$CG,0)-1,MATCH($E422&amp;"/"&amp;P$1,Data!$1:$1,0)-1)))</f>
        <v/>
      </c>
      <c r="Q422" s="252" t="str">
        <f ca="1">IF(ISERROR(OFFSET(Data!$A$1,MATCH($D422,Data!$CG:$CG,0)-1,MATCH($E422&amp;"/"&amp;Q$1,Data!$1:$1,0)-1))=TRUE,"",IF(OFFSET(Data!$A$1,MATCH($D422,Data!$CG:$CG,0)-1,MATCH($E422&amp;"/"&amp;Q$1,Data!$1:$1,0)-1)=0,"",OFFSET(Data!$A$1,MATCH($D422,Data!$CG:$CG,0)-1,MATCH($E422&amp;"/"&amp;Q$1,Data!$1:$1,0)-1)))</f>
        <v/>
      </c>
      <c r="R422" s="252" t="str">
        <f ca="1">IF(ISERROR(OFFSET(Data!$A$1,MATCH($D422,Data!$CG:$CG,0)-1,MATCH($E422&amp;"/"&amp;R$1,Data!$1:$1,0)-1))=TRUE,"",IF(OFFSET(Data!$A$1,MATCH($D422,Data!$CG:$CG,0)-1,MATCH($E422&amp;"/"&amp;R$1,Data!$1:$1,0)-1)=0,"",OFFSET(Data!$A$1,MATCH($D422,Data!$CG:$CG,0)-1,MATCH($E422&amp;"/"&amp;R$1,Data!$1:$1,0)-1)))</f>
        <v/>
      </c>
      <c r="S422" s="252" t="str">
        <f ca="1">IF(ISERROR(OFFSET(Data!$A$1,MATCH($D422,Data!$CG:$CG,0)-1,MATCH($E422&amp;"/"&amp;S$1,Data!$1:$1,0)-1))=TRUE,"",IF(OFFSET(Data!$A$1,MATCH($D422,Data!$CG:$CG,0)-1,MATCH($E422&amp;"/"&amp;S$1,Data!$1:$1,0)-1)=0,"",OFFSET(Data!$A$1,MATCH($D422,Data!$CG:$CG,0)-1,MATCH($E422&amp;"/"&amp;S$1,Data!$1:$1,0)-1)))</f>
        <v/>
      </c>
      <c r="T422" s="252" t="str">
        <f ca="1">IF(ISERROR(OFFSET(Data!$A$1,MATCH($D422,Data!$CG:$CG,0)-1,MATCH($E422&amp;"/"&amp;T$1,Data!$1:$1,0)-1))=TRUE,"",IF(OFFSET(Data!$A$1,MATCH($D422,Data!$CG:$CG,0)-1,MATCH($E422&amp;"/"&amp;T$1,Data!$1:$1,0)-1)=0,"",OFFSET(Data!$A$1,MATCH($D422,Data!$CG:$CG,0)-1,MATCH($E422&amp;"/"&amp;T$1,Data!$1:$1,0)-1)))</f>
        <v/>
      </c>
      <c r="U422" s="252" t="str">
        <f ca="1">IF(ISERROR(OFFSET(Data!$A$1,MATCH($D422,Data!$CG:$CG,0)-1,MATCH($E422&amp;"/"&amp;U$1,Data!$1:$1,0)-1))=TRUE,"",IF(OFFSET(Data!$A$1,MATCH($D422,Data!$CG:$CG,0)-1,MATCH($E422&amp;"/"&amp;U$1,Data!$1:$1,0)-1)=0,"",OFFSET(Data!$A$1,MATCH($D422,Data!$CG:$CG,0)-1,MATCH($E422&amp;"/"&amp;U$1,Data!$1:$1,0)-1)))</f>
        <v/>
      </c>
      <c r="V422" s="252" t="str">
        <f ca="1">IF(ISERROR(OFFSET(Data!$A$1,MATCH($D422,Data!$CG:$CG,0)-1,MATCH($E422&amp;"/"&amp;V$1,Data!$1:$1,0)-1))=TRUE,"",IF(OFFSET(Data!$A$1,MATCH($D422,Data!$CG:$CG,0)-1,MATCH($E422&amp;"/"&amp;V$1,Data!$1:$1,0)-1)=0,"",OFFSET(Data!$A$1,MATCH($D422,Data!$CG:$CG,0)-1,MATCH($E422&amp;"/"&amp;V$1,Data!$1:$1,0)-1)))</f>
        <v/>
      </c>
      <c r="W422" s="269" t="str">
        <f ca="1">IF(ISERROR(OFFSET(Data!$A$1,MATCH($D422,Data!$CG:$CG,0)-1,MATCH($E422&amp;"/"&amp;W$1,Data!$1:$1,0)-1))=TRUE,"",IF(OFFSET(Data!$A$1,MATCH($D422,Data!$CG:$CG,0)-1,MATCH($E422&amp;"/"&amp;W$1,Data!$1:$1,0)-1)=0,"",OFFSET(Data!$A$1,MATCH($D422,Data!$CG:$CG,0)-1,MATCH($E422&amp;"/"&amp;W$1,Data!$1:$1,0)-1)))</f>
        <v/>
      </c>
      <c r="X422" s="252" t="str">
        <f ca="1">IF(ISERROR(OFFSET(Data!$A$1,MATCH($D422,Data!$CG:$CG,0)-1,MATCH($E422&amp;"/"&amp;X$1,Data!$1:$1,0)-1))=TRUE,"",IF(OFFSET(Data!$A$1,MATCH($D422,Data!$CG:$CG,0)-1,MATCH($E422&amp;"/"&amp;X$1,Data!$1:$1,0)-1)=0,"",OFFSET(Data!$A$1,MATCH($D422,Data!$CG:$CG,0)-1,MATCH($E422&amp;"/"&amp;X$1,Data!$1:$1,0)-1)))</f>
        <v/>
      </c>
      <c r="Y422" s="252" t="str">
        <f ca="1">IF(ISERROR(OFFSET(Data!$A$1,MATCH($D422,Data!$CG:$CG,0)-1,MATCH($E422&amp;"/"&amp;Y$1,Data!$1:$1,0)-1))=TRUE,"",IF(OFFSET(Data!$A$1,MATCH($D422,Data!$CG:$CG,0)-1,MATCH($E422&amp;"/"&amp;Y$1,Data!$1:$1,0)-1)=0,"",OFFSET(Data!$A$1,MATCH($D422,Data!$CG:$CG,0)-1,MATCH($E422&amp;"/"&amp;Y$1,Data!$1:$1,0)-1)))</f>
        <v/>
      </c>
      <c r="Z422" s="252" t="str">
        <f ca="1">IF(ISERROR(OFFSET(Data!$A$1,MATCH($D422,Data!$CG:$CG,0)-1,MATCH($E422&amp;"/"&amp;Z$1,Data!$1:$1,0)-1))=TRUE,"",IF(OFFSET(Data!$A$1,MATCH($D422,Data!$CG:$CG,0)-1,MATCH($E422&amp;"/"&amp;Z$1,Data!$1:$1,0)-1)=0,"",OFFSET(Data!$A$1,MATCH($D422,Data!$CG:$CG,0)-1,MATCH($E422&amp;"/"&amp;Z$1,Data!$1:$1,0)-1)))</f>
        <v/>
      </c>
      <c r="AA422" s="252" t="str">
        <f ca="1">IF(ISERROR(OFFSET(Data!$A$1,MATCH($D422,Data!$CG:$CG,0)-1,MATCH($E422&amp;"/"&amp;AA$1,Data!$1:$1,0)-1))=TRUE,"",IF(OFFSET(Data!$A$1,MATCH($D422,Data!$CG:$CG,0)-1,MATCH($E422&amp;"/"&amp;AA$1,Data!$1:$1,0)-1)=0,"",OFFSET(Data!$A$1,MATCH($D422,Data!$CG:$CG,0)-1,MATCH($E422&amp;"/"&amp;AA$1,Data!$1:$1,0)-1)))</f>
        <v/>
      </c>
      <c r="AB422" s="252" t="str">
        <f ca="1">IF(ISERROR(OFFSET(Data!$A$1,MATCH($D422,Data!$CG:$CG,0)-1,MATCH($E422&amp;"/"&amp;AB$1,Data!$1:$1,0)-1))=TRUE,"",IF(OFFSET(Data!$A$1,MATCH($D422,Data!$CG:$CG,0)-1,MATCH($E422&amp;"/"&amp;AB$1,Data!$1:$1,0)-1)=0,"",OFFSET(Data!$A$1,MATCH($D422,Data!$CG:$CG,0)-1,MATCH($E422&amp;"/"&amp;AB$1,Data!$1:$1,0)-1)))</f>
        <v/>
      </c>
      <c r="AC422" s="252" t="str">
        <f ca="1">IF(ISERROR(OFFSET(Data!$A$1,MATCH($D422,Data!$CG:$CG,0)-1,MATCH($E422&amp;"/"&amp;AC$1,Data!$1:$1,0)-1))=TRUE,"",IF(OFFSET(Data!$A$1,MATCH($D422,Data!$CG:$CG,0)-1,MATCH($E422&amp;"/"&amp;AC$1,Data!$1:$1,0)-1)=0,"",OFFSET(Data!$A$1,MATCH($D422,Data!$CG:$CG,0)-1,MATCH($E422&amp;"/"&amp;AC$1,Data!$1:$1,0)-1)))</f>
        <v/>
      </c>
      <c r="AD422" s="252" t="str">
        <f ca="1">IF(ISERROR(OFFSET(Data!$A$1,MATCH($D422,Data!$CG:$CG,0)-1,MATCH($E422&amp;"/"&amp;AD$1,Data!$1:$1,0)-1))=TRUE,"",IF(OFFSET(Data!$A$1,MATCH($D422,Data!$CG:$CG,0)-1,MATCH($E422&amp;"/"&amp;AD$1,Data!$1:$1,0)-1)=0,"",OFFSET(Data!$A$1,MATCH($D422,Data!$CG:$CG,0)-1,MATCH($E422&amp;"/"&amp;AD$1,Data!$1:$1,0)-1)))</f>
        <v/>
      </c>
      <c r="AE422" s="252" t="str">
        <f ca="1">IF(ISERROR(OFFSET(Data!$A$1,MATCH($D422,Data!$CG:$CG,0)-1,MATCH($E422&amp;"/"&amp;AE$1,Data!$1:$1,0)-1))=TRUE,"",IF(OFFSET(Data!$A$1,MATCH($D422,Data!$CG:$CG,0)-1,MATCH($E422&amp;"/"&amp;AE$1,Data!$1:$1,0)-1)=0,"",OFFSET(Data!$A$1,MATCH($D422,Data!$CG:$CG,0)-1,MATCH($E422&amp;"/"&amp;AE$1,Data!$1:$1,0)-1)))</f>
        <v/>
      </c>
      <c r="AF422" s="253" t="str">
        <f ca="1">IF(ISERROR(OFFSET(Data!$A$1,MATCH($D422,Data!$CG:$CG,0)-1,MATCH($E422&amp;"/"&amp;AF$1,Data!$1:$1,0)-1))=TRUE,"",IF(OFFSET(Data!$A$1,MATCH($D422,Data!$CG:$CG,0)-1,MATCH($E422&amp;"/"&amp;AF$1,Data!$1:$1,0)-1)=0,"",OFFSET(Data!$A$1,MATCH($D422,Data!$CG:$CG,0)-1,MATCH($E422&amp;"/"&amp;AF$1,Data!$1:$1,0)-1)))</f>
        <v/>
      </c>
      <c r="AG422" s="188">
        <f t="shared" ca="1" si="10"/>
        <v>0</v>
      </c>
      <c r="AH422" s="208">
        <f ca="1">SUM(AG419:AG422)</f>
        <v>0</v>
      </c>
    </row>
    <row r="423" spans="1:34" ht="15.75" hidden="1" customHeight="1" thickBot="1" x14ac:dyDescent="0.3">
      <c r="A423" s="447"/>
      <c r="B423" s="470"/>
      <c r="C423" s="473"/>
      <c r="D423" s="52" t="e">
        <f>IF(C423&lt;&gt;"",C423,D422)</f>
        <v>#N/A</v>
      </c>
      <c r="E423" s="53" t="s">
        <v>25</v>
      </c>
      <c r="F423" s="255" t="str">
        <f ca="1">IF(ISERROR(OFFSET(Data!$A$1,MATCH($D423,Data!$CG:$CG,0)-1,MATCH($E423&amp;"/"&amp;F$1,Data!$1:$1,0)-1))=TRUE,"",IF(OFFSET(Data!$A$1,MATCH($D423,Data!$CG:$CG,0)-1,MATCH($E423&amp;"/"&amp;F$1,Data!$1:$1,0)-1)=0,"",OFFSET(Data!$A$1,MATCH($D423,Data!$CG:$CG,0)-1,MATCH($E423&amp;"/"&amp;F$1,Data!$1:$1,0)-1)))</f>
        <v/>
      </c>
      <c r="G423" s="256" t="str">
        <f ca="1">IF(ISERROR(OFFSET(Data!$A$1,MATCH($D423,Data!$CG:$CG,0)-1,MATCH($E423&amp;"/"&amp;G$1,Data!$1:$1,0)-1))=TRUE,"",IF(OFFSET(Data!$A$1,MATCH($D423,Data!$CG:$CG,0)-1,MATCH($E423&amp;"/"&amp;G$1,Data!$1:$1,0)-1)=0,"",OFFSET(Data!$A$1,MATCH($D423,Data!$CG:$CG,0)-1,MATCH($E423&amp;"/"&amp;G$1,Data!$1:$1,0)-1)))</f>
        <v/>
      </c>
      <c r="H423" s="256" t="str">
        <f ca="1">IF(ISERROR(OFFSET(Data!$A$1,MATCH($D423,Data!$CG:$CG,0)-1,MATCH($E423&amp;"/"&amp;H$1,Data!$1:$1,0)-1))=TRUE,"",IF(OFFSET(Data!$A$1,MATCH($D423,Data!$CG:$CG,0)-1,MATCH($E423&amp;"/"&amp;H$1,Data!$1:$1,0)-1)=0,"",OFFSET(Data!$A$1,MATCH($D423,Data!$CG:$CG,0)-1,MATCH($E423&amp;"/"&amp;H$1,Data!$1:$1,0)-1)))</f>
        <v/>
      </c>
      <c r="I423" s="256" t="str">
        <f ca="1">IF(ISERROR(OFFSET(Data!$A$1,MATCH($D423,Data!$CG:$CG,0)-1,MATCH($E423&amp;"/"&amp;I$1,Data!$1:$1,0)-1))=TRUE,"",IF(OFFSET(Data!$A$1,MATCH($D423,Data!$CG:$CG,0)-1,MATCH($E423&amp;"/"&amp;I$1,Data!$1:$1,0)-1)=0,"",OFFSET(Data!$A$1,MATCH($D423,Data!$CG:$CG,0)-1,MATCH($E423&amp;"/"&amp;I$1,Data!$1:$1,0)-1)))</f>
        <v/>
      </c>
      <c r="J423" s="256" t="str">
        <f ca="1">IF(ISERROR(OFFSET(Data!$A$1,MATCH($D423,Data!$CG:$CG,0)-1,MATCH($E423&amp;"/"&amp;J$1,Data!$1:$1,0)-1))=TRUE,"",IF(OFFSET(Data!$A$1,MATCH($D423,Data!$CG:$CG,0)-1,MATCH($E423&amp;"/"&amp;J$1,Data!$1:$1,0)-1)=0,"",OFFSET(Data!$A$1,MATCH($D423,Data!$CG:$CG,0)-1,MATCH($E423&amp;"/"&amp;J$1,Data!$1:$1,0)-1)))</f>
        <v/>
      </c>
      <c r="K423" s="256" t="str">
        <f ca="1">IF(ISERROR(OFFSET(Data!$A$1,MATCH($D423,Data!$CG:$CG,0)-1,MATCH($E423&amp;"/"&amp;K$1,Data!$1:$1,0)-1))=TRUE,"",IF(OFFSET(Data!$A$1,MATCH($D423,Data!$CG:$CG,0)-1,MATCH($E423&amp;"/"&amp;K$1,Data!$1:$1,0)-1)=0,"",OFFSET(Data!$A$1,MATCH($D423,Data!$CG:$CG,0)-1,MATCH($E423&amp;"/"&amp;K$1,Data!$1:$1,0)-1)))</f>
        <v/>
      </c>
      <c r="L423" s="256" t="str">
        <f ca="1">IF(ISERROR(OFFSET(Data!$A$1,MATCH($D423,Data!$CG:$CG,0)-1,MATCH($E423&amp;"/"&amp;L$1,Data!$1:$1,0)-1))=TRUE,"",IF(OFFSET(Data!$A$1,MATCH($D423,Data!$CG:$CG,0)-1,MATCH($E423&amp;"/"&amp;L$1,Data!$1:$1,0)-1)=0,"",OFFSET(Data!$A$1,MATCH($D423,Data!$CG:$CG,0)-1,MATCH($E423&amp;"/"&amp;L$1,Data!$1:$1,0)-1)))</f>
        <v/>
      </c>
      <c r="M423" s="256" t="str">
        <f ca="1">IF(ISERROR(OFFSET(Data!$A$1,MATCH($D423,Data!$CG:$CG,0)-1,MATCH($E423&amp;"/"&amp;M$1,Data!$1:$1,0)-1))=TRUE,"",IF(OFFSET(Data!$A$1,MATCH($D423,Data!$CG:$CG,0)-1,MATCH($E423&amp;"/"&amp;M$1,Data!$1:$1,0)-1)=0,"",OFFSET(Data!$A$1,MATCH($D423,Data!$CG:$CG,0)-1,MATCH($E423&amp;"/"&amp;M$1,Data!$1:$1,0)-1)))</f>
        <v/>
      </c>
      <c r="N423" s="256" t="str">
        <f ca="1">IF(ISERROR(OFFSET(Data!$A$1,MATCH($D423,Data!$CG:$CG,0)-1,MATCH($E423&amp;"/"&amp;N$1,Data!$1:$1,0)-1))=TRUE,"",IF(OFFSET(Data!$A$1,MATCH($D423,Data!$CG:$CG,0)-1,MATCH($E423&amp;"/"&amp;N$1,Data!$1:$1,0)-1)=0,"",OFFSET(Data!$A$1,MATCH($D423,Data!$CG:$CG,0)-1,MATCH($E423&amp;"/"&amp;N$1,Data!$1:$1,0)-1)))</f>
        <v/>
      </c>
      <c r="O423" s="256" t="str">
        <f ca="1">IF(ISERROR(OFFSET(Data!$A$1,MATCH($D423,Data!$CG:$CG,0)-1,MATCH($E423&amp;"/"&amp;O$1,Data!$1:$1,0)-1))=TRUE,"",IF(OFFSET(Data!$A$1,MATCH($D423,Data!$CG:$CG,0)-1,MATCH($E423&amp;"/"&amp;O$1,Data!$1:$1,0)-1)=0,"",OFFSET(Data!$A$1,MATCH($D423,Data!$CG:$CG,0)-1,MATCH($E423&amp;"/"&amp;O$1,Data!$1:$1,0)-1)))</f>
        <v/>
      </c>
      <c r="P423" s="256" t="str">
        <f ca="1">IF(ISERROR(OFFSET(Data!$A$1,MATCH($D423,Data!$CG:$CG,0)-1,MATCH($E423&amp;"/"&amp;P$1,Data!$1:$1,0)-1))=TRUE,"",IF(OFFSET(Data!$A$1,MATCH($D423,Data!$CG:$CG,0)-1,MATCH($E423&amp;"/"&amp;P$1,Data!$1:$1,0)-1)=0,"",OFFSET(Data!$A$1,MATCH($D423,Data!$CG:$CG,0)-1,MATCH($E423&amp;"/"&amp;P$1,Data!$1:$1,0)-1)))</f>
        <v/>
      </c>
      <c r="Q423" s="256" t="str">
        <f ca="1">IF(ISERROR(OFFSET(Data!$A$1,MATCH($D423,Data!$CG:$CG,0)-1,MATCH($E423&amp;"/"&amp;Q$1,Data!$1:$1,0)-1))=TRUE,"",IF(OFFSET(Data!$A$1,MATCH($D423,Data!$CG:$CG,0)-1,MATCH($E423&amp;"/"&amp;Q$1,Data!$1:$1,0)-1)=0,"",OFFSET(Data!$A$1,MATCH($D423,Data!$CG:$CG,0)-1,MATCH($E423&amp;"/"&amp;Q$1,Data!$1:$1,0)-1)))</f>
        <v/>
      </c>
      <c r="R423" s="256" t="str">
        <f ca="1">IF(ISERROR(OFFSET(Data!$A$1,MATCH($D423,Data!$CG:$CG,0)-1,MATCH($E423&amp;"/"&amp;R$1,Data!$1:$1,0)-1))=TRUE,"",IF(OFFSET(Data!$A$1,MATCH($D423,Data!$CG:$CG,0)-1,MATCH($E423&amp;"/"&amp;R$1,Data!$1:$1,0)-1)=0,"",OFFSET(Data!$A$1,MATCH($D423,Data!$CG:$CG,0)-1,MATCH($E423&amp;"/"&amp;R$1,Data!$1:$1,0)-1)))</f>
        <v/>
      </c>
      <c r="S423" s="256" t="str">
        <f ca="1">IF(ISERROR(OFFSET(Data!$A$1,MATCH($D423,Data!$CG:$CG,0)-1,MATCH($E423&amp;"/"&amp;S$1,Data!$1:$1,0)-1))=TRUE,"",IF(OFFSET(Data!$A$1,MATCH($D423,Data!$CG:$CG,0)-1,MATCH($E423&amp;"/"&amp;S$1,Data!$1:$1,0)-1)=0,"",OFFSET(Data!$A$1,MATCH($D423,Data!$CG:$CG,0)-1,MATCH($E423&amp;"/"&amp;S$1,Data!$1:$1,0)-1)))</f>
        <v/>
      </c>
      <c r="T423" s="256" t="str">
        <f ca="1">IF(ISERROR(OFFSET(Data!$A$1,MATCH($D423,Data!$CG:$CG,0)-1,MATCH($E423&amp;"/"&amp;T$1,Data!$1:$1,0)-1))=TRUE,"",IF(OFFSET(Data!$A$1,MATCH($D423,Data!$CG:$CG,0)-1,MATCH($E423&amp;"/"&amp;T$1,Data!$1:$1,0)-1)=0,"",OFFSET(Data!$A$1,MATCH($D423,Data!$CG:$CG,0)-1,MATCH($E423&amp;"/"&amp;T$1,Data!$1:$1,0)-1)))</f>
        <v/>
      </c>
      <c r="U423" s="256" t="str">
        <f ca="1">IF(ISERROR(OFFSET(Data!$A$1,MATCH($D423,Data!$CG:$CG,0)-1,MATCH($E423&amp;"/"&amp;U$1,Data!$1:$1,0)-1))=TRUE,"",IF(OFFSET(Data!$A$1,MATCH($D423,Data!$CG:$CG,0)-1,MATCH($E423&amp;"/"&amp;U$1,Data!$1:$1,0)-1)=0,"",OFFSET(Data!$A$1,MATCH($D423,Data!$CG:$CG,0)-1,MATCH($E423&amp;"/"&amp;U$1,Data!$1:$1,0)-1)))</f>
        <v/>
      </c>
      <c r="V423" s="256" t="str">
        <f ca="1">IF(ISERROR(OFFSET(Data!$A$1,MATCH($D423,Data!$CG:$CG,0)-1,MATCH($E423&amp;"/"&amp;V$1,Data!$1:$1,0)-1))=TRUE,"",IF(OFFSET(Data!$A$1,MATCH($D423,Data!$CG:$CG,0)-1,MATCH($E423&amp;"/"&amp;V$1,Data!$1:$1,0)-1)=0,"",OFFSET(Data!$A$1,MATCH($D423,Data!$CG:$CG,0)-1,MATCH($E423&amp;"/"&amp;V$1,Data!$1:$1,0)-1)))</f>
        <v/>
      </c>
      <c r="W423" s="257" t="str">
        <f ca="1">IF(ISERROR(OFFSET(Data!$A$1,MATCH($D423,Data!$CG:$CG,0)-1,MATCH($E423&amp;"/"&amp;W$1,Data!$1:$1,0)-1))=TRUE,"",IF(OFFSET(Data!$A$1,MATCH($D423,Data!$CG:$CG,0)-1,MATCH($E423&amp;"/"&amp;W$1,Data!$1:$1,0)-1)=0,"",OFFSET(Data!$A$1,MATCH($D423,Data!$CG:$CG,0)-1,MATCH($E423&amp;"/"&amp;W$1,Data!$1:$1,0)-1)))</f>
        <v/>
      </c>
      <c r="X423" s="256" t="str">
        <f ca="1">IF(ISERROR(OFFSET(Data!$A$1,MATCH($D423,Data!$CG:$CG,0)-1,MATCH($E423&amp;"/"&amp;X$1,Data!$1:$1,0)-1))=TRUE,"",IF(OFFSET(Data!$A$1,MATCH($D423,Data!$CG:$CG,0)-1,MATCH($E423&amp;"/"&amp;X$1,Data!$1:$1,0)-1)=0,"",OFFSET(Data!$A$1,MATCH($D423,Data!$CG:$CG,0)-1,MATCH($E423&amp;"/"&amp;X$1,Data!$1:$1,0)-1)))</f>
        <v/>
      </c>
      <c r="Y423" s="256" t="str">
        <f ca="1">IF(ISERROR(OFFSET(Data!$A$1,MATCH($D423,Data!$CG:$CG,0)-1,MATCH($E423&amp;"/"&amp;Y$1,Data!$1:$1,0)-1))=TRUE,"",IF(OFFSET(Data!$A$1,MATCH($D423,Data!$CG:$CG,0)-1,MATCH($E423&amp;"/"&amp;Y$1,Data!$1:$1,0)-1)=0,"",OFFSET(Data!$A$1,MATCH($D423,Data!$CG:$CG,0)-1,MATCH($E423&amp;"/"&amp;Y$1,Data!$1:$1,0)-1)))</f>
        <v/>
      </c>
      <c r="Z423" s="256" t="str">
        <f ca="1">IF(ISERROR(OFFSET(Data!$A$1,MATCH($D423,Data!$CG:$CG,0)-1,MATCH($E423&amp;"/"&amp;Z$1,Data!$1:$1,0)-1))=TRUE,"",IF(OFFSET(Data!$A$1,MATCH($D423,Data!$CG:$CG,0)-1,MATCH($E423&amp;"/"&amp;Z$1,Data!$1:$1,0)-1)=0,"",OFFSET(Data!$A$1,MATCH($D423,Data!$CG:$CG,0)-1,MATCH($E423&amp;"/"&amp;Z$1,Data!$1:$1,0)-1)))</f>
        <v/>
      </c>
      <c r="AA423" s="256" t="str">
        <f ca="1">IF(ISERROR(OFFSET(Data!$A$1,MATCH($D423,Data!$CG:$CG,0)-1,MATCH($E423&amp;"/"&amp;AA$1,Data!$1:$1,0)-1))=TRUE,"",IF(OFFSET(Data!$A$1,MATCH($D423,Data!$CG:$CG,0)-1,MATCH($E423&amp;"/"&amp;AA$1,Data!$1:$1,0)-1)=0,"",OFFSET(Data!$A$1,MATCH($D423,Data!$CG:$CG,0)-1,MATCH($E423&amp;"/"&amp;AA$1,Data!$1:$1,0)-1)))</f>
        <v/>
      </c>
      <c r="AB423" s="256" t="str">
        <f ca="1">IF(ISERROR(OFFSET(Data!$A$1,MATCH($D423,Data!$CG:$CG,0)-1,MATCH($E423&amp;"/"&amp;AB$1,Data!$1:$1,0)-1))=TRUE,"",IF(OFFSET(Data!$A$1,MATCH($D423,Data!$CG:$CG,0)-1,MATCH($E423&amp;"/"&amp;AB$1,Data!$1:$1,0)-1)=0,"",OFFSET(Data!$A$1,MATCH($D423,Data!$CG:$CG,0)-1,MATCH($E423&amp;"/"&amp;AB$1,Data!$1:$1,0)-1)))</f>
        <v/>
      </c>
      <c r="AC423" s="256" t="str">
        <f ca="1">IF(ISERROR(OFFSET(Data!$A$1,MATCH($D423,Data!$CG:$CG,0)-1,MATCH($E423&amp;"/"&amp;AC$1,Data!$1:$1,0)-1))=TRUE,"",IF(OFFSET(Data!$A$1,MATCH($D423,Data!$CG:$CG,0)-1,MATCH($E423&amp;"/"&amp;AC$1,Data!$1:$1,0)-1)=0,"",OFFSET(Data!$A$1,MATCH($D423,Data!$CG:$CG,0)-1,MATCH($E423&amp;"/"&amp;AC$1,Data!$1:$1,0)-1)))</f>
        <v/>
      </c>
      <c r="AD423" s="256" t="str">
        <f ca="1">IF(ISERROR(OFFSET(Data!$A$1,MATCH($D423,Data!$CG:$CG,0)-1,MATCH($E423&amp;"/"&amp;AD$1,Data!$1:$1,0)-1))=TRUE,"",IF(OFFSET(Data!$A$1,MATCH($D423,Data!$CG:$CG,0)-1,MATCH($E423&amp;"/"&amp;AD$1,Data!$1:$1,0)-1)=0,"",OFFSET(Data!$A$1,MATCH($D423,Data!$CG:$CG,0)-1,MATCH($E423&amp;"/"&amp;AD$1,Data!$1:$1,0)-1)))</f>
        <v/>
      </c>
      <c r="AE423" s="256" t="str">
        <f ca="1">IF(ISERROR(OFFSET(Data!$A$1,MATCH($D423,Data!$CG:$CG,0)-1,MATCH($E423&amp;"/"&amp;AE$1,Data!$1:$1,0)-1))=TRUE,"",IF(OFFSET(Data!$A$1,MATCH($D423,Data!$CG:$CG,0)-1,MATCH($E423&amp;"/"&amp;AE$1,Data!$1:$1,0)-1)=0,"",OFFSET(Data!$A$1,MATCH($D423,Data!$CG:$CG,0)-1,MATCH($E423&amp;"/"&amp;AE$1,Data!$1:$1,0)-1)))</f>
        <v/>
      </c>
      <c r="AF423" s="258" t="str">
        <f ca="1">IF(ISERROR(OFFSET(Data!$A$1,MATCH($D423,Data!$CG:$CG,0)-1,MATCH($E423&amp;"/"&amp;AF$1,Data!$1:$1,0)-1))=TRUE,"",IF(OFFSET(Data!$A$1,MATCH($D423,Data!$CG:$CG,0)-1,MATCH($E423&amp;"/"&amp;AF$1,Data!$1:$1,0)-1)=0,"",OFFSET(Data!$A$1,MATCH($D423,Data!$CG:$CG,0)-1,MATCH($E423&amp;"/"&amp;AF$1,Data!$1:$1,0)-1)))</f>
        <v/>
      </c>
      <c r="AG423" s="197">
        <f t="shared" ca="1" si="10"/>
        <v>0</v>
      </c>
      <c r="AH423" s="209">
        <f ca="1">SUM(AG419:AG423)</f>
        <v>0</v>
      </c>
    </row>
    <row r="424" spans="1:34" ht="15" hidden="1" customHeight="1" x14ac:dyDescent="0.25">
      <c r="A424" s="445" t="s">
        <v>32</v>
      </c>
      <c r="B424" s="468" t="e">
        <f>INDEX(Data!CI:CI,MATCH("M"&amp;A424,Data!A:A,0))</f>
        <v>#N/A</v>
      </c>
      <c r="C424" s="471" t="e">
        <f>INDEX(Data!CG:CG,MATCH("M"&amp;A424,Data!A:A,0))</f>
        <v>#N/A</v>
      </c>
      <c r="D424" s="48" t="e">
        <f>IF(C424&lt;&gt;"",C424,#REF!)</f>
        <v>#N/A</v>
      </c>
      <c r="E424" s="49" t="s">
        <v>21</v>
      </c>
      <c r="F424" s="271" t="str">
        <f ca="1">IF(ISERROR(OFFSET(Data!$A$1,MATCH($D424,Data!$CG:$CG,0)-1,MATCH($E424&amp;"/"&amp;F$1,Data!$1:$1,0)-1))=TRUE,"",IF(OFFSET(Data!$A$1,MATCH($D424,Data!$CG:$CG,0)-1,MATCH($E424&amp;"/"&amp;F$1,Data!$1:$1,0)-1)=0,"",OFFSET(Data!$A$1,MATCH($D424,Data!$CG:$CG,0)-1,MATCH($E424&amp;"/"&amp;F$1,Data!$1:$1,0)-1)))</f>
        <v/>
      </c>
      <c r="G424" s="250" t="str">
        <f ca="1">IF(ISERROR(OFFSET(Data!$A$1,MATCH($D424,Data!$CG:$CG,0)-1,MATCH($E424&amp;"/"&amp;G$1,Data!$1:$1,0)-1))=TRUE,"",IF(OFFSET(Data!$A$1,MATCH($D424,Data!$CG:$CG,0)-1,MATCH($E424&amp;"/"&amp;G$1,Data!$1:$1,0)-1)=0,"",OFFSET(Data!$A$1,MATCH($D424,Data!$CG:$CG,0)-1,MATCH($E424&amp;"/"&amp;G$1,Data!$1:$1,0)-1)))</f>
        <v/>
      </c>
      <c r="H424" s="250" t="str">
        <f ca="1">IF(ISERROR(OFFSET(Data!$A$1,MATCH($D424,Data!$CG:$CG,0)-1,MATCH($E424&amp;"/"&amp;H$1,Data!$1:$1,0)-1))=TRUE,"",IF(OFFSET(Data!$A$1,MATCH($D424,Data!$CG:$CG,0)-1,MATCH($E424&amp;"/"&amp;H$1,Data!$1:$1,0)-1)=0,"",OFFSET(Data!$A$1,MATCH($D424,Data!$CG:$CG,0)-1,MATCH($E424&amp;"/"&amp;H$1,Data!$1:$1,0)-1)))</f>
        <v/>
      </c>
      <c r="I424" s="250" t="str">
        <f ca="1">IF(ISERROR(OFFSET(Data!$A$1,MATCH($D424,Data!$CG:$CG,0)-1,MATCH($E424&amp;"/"&amp;I$1,Data!$1:$1,0)-1))=TRUE,"",IF(OFFSET(Data!$A$1,MATCH($D424,Data!$CG:$CG,0)-1,MATCH($E424&amp;"/"&amp;I$1,Data!$1:$1,0)-1)=0,"",OFFSET(Data!$A$1,MATCH($D424,Data!$CG:$CG,0)-1,MATCH($E424&amp;"/"&amp;I$1,Data!$1:$1,0)-1)))</f>
        <v/>
      </c>
      <c r="J424" s="250" t="str">
        <f ca="1">IF(ISERROR(OFFSET(Data!$A$1,MATCH($D424,Data!$CG:$CG,0)-1,MATCH($E424&amp;"/"&amp;J$1,Data!$1:$1,0)-1))=TRUE,"",IF(OFFSET(Data!$A$1,MATCH($D424,Data!$CG:$CG,0)-1,MATCH($E424&amp;"/"&amp;J$1,Data!$1:$1,0)-1)=0,"",OFFSET(Data!$A$1,MATCH($D424,Data!$CG:$CG,0)-1,MATCH($E424&amp;"/"&amp;J$1,Data!$1:$1,0)-1)))</f>
        <v/>
      </c>
      <c r="K424" s="250" t="str">
        <f ca="1">IF(ISERROR(OFFSET(Data!$A$1,MATCH($D424,Data!$CG:$CG,0)-1,MATCH($E424&amp;"/"&amp;K$1,Data!$1:$1,0)-1))=TRUE,"",IF(OFFSET(Data!$A$1,MATCH($D424,Data!$CG:$CG,0)-1,MATCH($E424&amp;"/"&amp;K$1,Data!$1:$1,0)-1)=0,"",OFFSET(Data!$A$1,MATCH($D424,Data!$CG:$CG,0)-1,MATCH($E424&amp;"/"&amp;K$1,Data!$1:$1,0)-1)))</f>
        <v/>
      </c>
      <c r="L424" s="250" t="str">
        <f ca="1">IF(ISERROR(OFFSET(Data!$A$1,MATCH($D424,Data!$CG:$CG,0)-1,MATCH($E424&amp;"/"&amp;L$1,Data!$1:$1,0)-1))=TRUE,"",IF(OFFSET(Data!$A$1,MATCH($D424,Data!$CG:$CG,0)-1,MATCH($E424&amp;"/"&amp;L$1,Data!$1:$1,0)-1)=0,"",OFFSET(Data!$A$1,MATCH($D424,Data!$CG:$CG,0)-1,MATCH($E424&amp;"/"&amp;L$1,Data!$1:$1,0)-1)))</f>
        <v/>
      </c>
      <c r="M424" s="250" t="str">
        <f ca="1">IF(ISERROR(OFFSET(Data!$A$1,MATCH($D424,Data!$CG:$CG,0)-1,MATCH($E424&amp;"/"&amp;M$1,Data!$1:$1,0)-1))=TRUE,"",IF(OFFSET(Data!$A$1,MATCH($D424,Data!$CG:$CG,0)-1,MATCH($E424&amp;"/"&amp;M$1,Data!$1:$1,0)-1)=0,"",OFFSET(Data!$A$1,MATCH($D424,Data!$CG:$CG,0)-1,MATCH($E424&amp;"/"&amp;M$1,Data!$1:$1,0)-1)))</f>
        <v/>
      </c>
      <c r="N424" s="250" t="str">
        <f ca="1">IF(ISERROR(OFFSET(Data!$A$1,MATCH($D424,Data!$CG:$CG,0)-1,MATCH($E424&amp;"/"&amp;N$1,Data!$1:$1,0)-1))=TRUE,"",IF(OFFSET(Data!$A$1,MATCH($D424,Data!$CG:$CG,0)-1,MATCH($E424&amp;"/"&amp;N$1,Data!$1:$1,0)-1)=0,"",OFFSET(Data!$A$1,MATCH($D424,Data!$CG:$CG,0)-1,MATCH($E424&amp;"/"&amp;N$1,Data!$1:$1,0)-1)))</f>
        <v/>
      </c>
      <c r="O424" s="250" t="str">
        <f ca="1">IF(ISERROR(OFFSET(Data!$A$1,MATCH($D424,Data!$CG:$CG,0)-1,MATCH($E424&amp;"/"&amp;O$1,Data!$1:$1,0)-1))=TRUE,"",IF(OFFSET(Data!$A$1,MATCH($D424,Data!$CG:$CG,0)-1,MATCH($E424&amp;"/"&amp;O$1,Data!$1:$1,0)-1)=0,"",OFFSET(Data!$A$1,MATCH($D424,Data!$CG:$CG,0)-1,MATCH($E424&amp;"/"&amp;O$1,Data!$1:$1,0)-1)))</f>
        <v/>
      </c>
      <c r="P424" s="250" t="str">
        <f ca="1">IF(ISERROR(OFFSET(Data!$A$1,MATCH($D424,Data!$CG:$CG,0)-1,MATCH($E424&amp;"/"&amp;P$1,Data!$1:$1,0)-1))=TRUE,"",IF(OFFSET(Data!$A$1,MATCH($D424,Data!$CG:$CG,0)-1,MATCH($E424&amp;"/"&amp;P$1,Data!$1:$1,0)-1)=0,"",OFFSET(Data!$A$1,MATCH($D424,Data!$CG:$CG,0)-1,MATCH($E424&amp;"/"&amp;P$1,Data!$1:$1,0)-1)))</f>
        <v/>
      </c>
      <c r="Q424" s="250" t="str">
        <f ca="1">IF(ISERROR(OFFSET(Data!$A$1,MATCH($D424,Data!$CG:$CG,0)-1,MATCH($E424&amp;"/"&amp;Q$1,Data!$1:$1,0)-1))=TRUE,"",IF(OFFSET(Data!$A$1,MATCH($D424,Data!$CG:$CG,0)-1,MATCH($E424&amp;"/"&amp;Q$1,Data!$1:$1,0)-1)=0,"",OFFSET(Data!$A$1,MATCH($D424,Data!$CG:$CG,0)-1,MATCH($E424&amp;"/"&amp;Q$1,Data!$1:$1,0)-1)))</f>
        <v/>
      </c>
      <c r="R424" s="250" t="str">
        <f ca="1">IF(ISERROR(OFFSET(Data!$A$1,MATCH($D424,Data!$CG:$CG,0)-1,MATCH($E424&amp;"/"&amp;R$1,Data!$1:$1,0)-1))=TRUE,"",IF(OFFSET(Data!$A$1,MATCH($D424,Data!$CG:$CG,0)-1,MATCH($E424&amp;"/"&amp;R$1,Data!$1:$1,0)-1)=0,"",OFFSET(Data!$A$1,MATCH($D424,Data!$CG:$CG,0)-1,MATCH($E424&amp;"/"&amp;R$1,Data!$1:$1,0)-1)))</f>
        <v/>
      </c>
      <c r="S424" s="250" t="str">
        <f ca="1">IF(ISERROR(OFFSET(Data!$A$1,MATCH($D424,Data!$CG:$CG,0)-1,MATCH($E424&amp;"/"&amp;S$1,Data!$1:$1,0)-1))=TRUE,"",IF(OFFSET(Data!$A$1,MATCH($D424,Data!$CG:$CG,0)-1,MATCH($E424&amp;"/"&amp;S$1,Data!$1:$1,0)-1)=0,"",OFFSET(Data!$A$1,MATCH($D424,Data!$CG:$CG,0)-1,MATCH($E424&amp;"/"&amp;S$1,Data!$1:$1,0)-1)))</f>
        <v/>
      </c>
      <c r="T424" s="250" t="str">
        <f ca="1">IF(ISERROR(OFFSET(Data!$A$1,MATCH($D424,Data!$CG:$CG,0)-1,MATCH($E424&amp;"/"&amp;T$1,Data!$1:$1,0)-1))=TRUE,"",IF(OFFSET(Data!$A$1,MATCH($D424,Data!$CG:$CG,0)-1,MATCH($E424&amp;"/"&amp;T$1,Data!$1:$1,0)-1)=0,"",OFFSET(Data!$A$1,MATCH($D424,Data!$CG:$CG,0)-1,MATCH($E424&amp;"/"&amp;T$1,Data!$1:$1,0)-1)))</f>
        <v/>
      </c>
      <c r="U424" s="250" t="str">
        <f ca="1">IF(ISERROR(OFFSET(Data!$A$1,MATCH($D424,Data!$CG:$CG,0)-1,MATCH($E424&amp;"/"&amp;U$1,Data!$1:$1,0)-1))=TRUE,"",IF(OFFSET(Data!$A$1,MATCH($D424,Data!$CG:$CG,0)-1,MATCH($E424&amp;"/"&amp;U$1,Data!$1:$1,0)-1)=0,"",OFFSET(Data!$A$1,MATCH($D424,Data!$CG:$CG,0)-1,MATCH($E424&amp;"/"&amp;U$1,Data!$1:$1,0)-1)))</f>
        <v/>
      </c>
      <c r="V424" s="250" t="str">
        <f ca="1">IF(ISERROR(OFFSET(Data!$A$1,MATCH($D424,Data!$CG:$CG,0)-1,MATCH($E424&amp;"/"&amp;V$1,Data!$1:$1,0)-1))=TRUE,"",IF(OFFSET(Data!$A$1,MATCH($D424,Data!$CG:$CG,0)-1,MATCH($E424&amp;"/"&amp;V$1,Data!$1:$1,0)-1)=0,"",OFFSET(Data!$A$1,MATCH($D424,Data!$CG:$CG,0)-1,MATCH($E424&amp;"/"&amp;V$1,Data!$1:$1,0)-1)))</f>
        <v/>
      </c>
      <c r="W424" s="272" t="str">
        <f ca="1">IF(ISERROR(OFFSET(Data!$A$1,MATCH($D424,Data!$CG:$CG,0)-1,MATCH($E424&amp;"/"&amp;W$1,Data!$1:$1,0)-1))=TRUE,"",IF(OFFSET(Data!$A$1,MATCH($D424,Data!$CG:$CG,0)-1,MATCH($E424&amp;"/"&amp;W$1,Data!$1:$1,0)-1)=0,"",OFFSET(Data!$A$1,MATCH($D424,Data!$CG:$CG,0)-1,MATCH($E424&amp;"/"&amp;W$1,Data!$1:$1,0)-1)))</f>
        <v/>
      </c>
      <c r="X424" s="250" t="str">
        <f ca="1">IF(ISERROR(OFFSET(Data!$A$1,MATCH($D424,Data!$CG:$CG,0)-1,MATCH($E424&amp;"/"&amp;X$1,Data!$1:$1,0)-1))=TRUE,"",IF(OFFSET(Data!$A$1,MATCH($D424,Data!$CG:$CG,0)-1,MATCH($E424&amp;"/"&amp;X$1,Data!$1:$1,0)-1)=0,"",OFFSET(Data!$A$1,MATCH($D424,Data!$CG:$CG,0)-1,MATCH($E424&amp;"/"&amp;X$1,Data!$1:$1,0)-1)))</f>
        <v/>
      </c>
      <c r="Y424" s="250" t="str">
        <f ca="1">IF(ISERROR(OFFSET(Data!$A$1,MATCH($D424,Data!$CG:$CG,0)-1,MATCH($E424&amp;"/"&amp;Y$1,Data!$1:$1,0)-1))=TRUE,"",IF(OFFSET(Data!$A$1,MATCH($D424,Data!$CG:$CG,0)-1,MATCH($E424&amp;"/"&amp;Y$1,Data!$1:$1,0)-1)=0,"",OFFSET(Data!$A$1,MATCH($D424,Data!$CG:$CG,0)-1,MATCH($E424&amp;"/"&amp;Y$1,Data!$1:$1,0)-1)))</f>
        <v/>
      </c>
      <c r="Z424" s="250" t="str">
        <f ca="1">IF(ISERROR(OFFSET(Data!$A$1,MATCH($D424,Data!$CG:$CG,0)-1,MATCH($E424&amp;"/"&amp;Z$1,Data!$1:$1,0)-1))=TRUE,"",IF(OFFSET(Data!$A$1,MATCH($D424,Data!$CG:$CG,0)-1,MATCH($E424&amp;"/"&amp;Z$1,Data!$1:$1,0)-1)=0,"",OFFSET(Data!$A$1,MATCH($D424,Data!$CG:$CG,0)-1,MATCH($E424&amp;"/"&amp;Z$1,Data!$1:$1,0)-1)))</f>
        <v/>
      </c>
      <c r="AA424" s="250" t="str">
        <f ca="1">IF(ISERROR(OFFSET(Data!$A$1,MATCH($D424,Data!$CG:$CG,0)-1,MATCH($E424&amp;"/"&amp;AA$1,Data!$1:$1,0)-1))=TRUE,"",IF(OFFSET(Data!$A$1,MATCH($D424,Data!$CG:$CG,0)-1,MATCH($E424&amp;"/"&amp;AA$1,Data!$1:$1,0)-1)=0,"",OFFSET(Data!$A$1,MATCH($D424,Data!$CG:$CG,0)-1,MATCH($E424&amp;"/"&amp;AA$1,Data!$1:$1,0)-1)))</f>
        <v/>
      </c>
      <c r="AB424" s="250" t="str">
        <f ca="1">IF(ISERROR(OFFSET(Data!$A$1,MATCH($D424,Data!$CG:$CG,0)-1,MATCH($E424&amp;"/"&amp;AB$1,Data!$1:$1,0)-1))=TRUE,"",IF(OFFSET(Data!$A$1,MATCH($D424,Data!$CG:$CG,0)-1,MATCH($E424&amp;"/"&amp;AB$1,Data!$1:$1,0)-1)=0,"",OFFSET(Data!$A$1,MATCH($D424,Data!$CG:$CG,0)-1,MATCH($E424&amp;"/"&amp;AB$1,Data!$1:$1,0)-1)))</f>
        <v/>
      </c>
      <c r="AC424" s="250" t="str">
        <f ca="1">IF(ISERROR(OFFSET(Data!$A$1,MATCH($D424,Data!$CG:$CG,0)-1,MATCH($E424&amp;"/"&amp;AC$1,Data!$1:$1,0)-1))=TRUE,"",IF(OFFSET(Data!$A$1,MATCH($D424,Data!$CG:$CG,0)-1,MATCH($E424&amp;"/"&amp;AC$1,Data!$1:$1,0)-1)=0,"",OFFSET(Data!$A$1,MATCH($D424,Data!$CG:$CG,0)-1,MATCH($E424&amp;"/"&amp;AC$1,Data!$1:$1,0)-1)))</f>
        <v/>
      </c>
      <c r="AD424" s="250" t="str">
        <f ca="1">IF(ISERROR(OFFSET(Data!$A$1,MATCH($D424,Data!$CG:$CG,0)-1,MATCH($E424&amp;"/"&amp;AD$1,Data!$1:$1,0)-1))=TRUE,"",IF(OFFSET(Data!$A$1,MATCH($D424,Data!$CG:$CG,0)-1,MATCH($E424&amp;"/"&amp;AD$1,Data!$1:$1,0)-1)=0,"",OFFSET(Data!$A$1,MATCH($D424,Data!$CG:$CG,0)-1,MATCH($E424&amp;"/"&amp;AD$1,Data!$1:$1,0)-1)))</f>
        <v/>
      </c>
      <c r="AE424" s="250" t="str">
        <f ca="1">IF(ISERROR(OFFSET(Data!$A$1,MATCH($D424,Data!$CG:$CG,0)-1,MATCH($E424&amp;"/"&amp;AE$1,Data!$1:$1,0)-1))=TRUE,"",IF(OFFSET(Data!$A$1,MATCH($D424,Data!$CG:$CG,0)-1,MATCH($E424&amp;"/"&amp;AE$1,Data!$1:$1,0)-1)=0,"",OFFSET(Data!$A$1,MATCH($D424,Data!$CG:$CG,0)-1,MATCH($E424&amp;"/"&amp;AE$1,Data!$1:$1,0)-1)))</f>
        <v/>
      </c>
      <c r="AF424" s="251" t="str">
        <f ca="1">IF(ISERROR(OFFSET(Data!$A$1,MATCH($D424,Data!$CG:$CG,0)-1,MATCH($E424&amp;"/"&amp;AF$1,Data!$1:$1,0)-1))=TRUE,"",IF(OFFSET(Data!$A$1,MATCH($D424,Data!$CG:$CG,0)-1,MATCH($E424&amp;"/"&amp;AF$1,Data!$1:$1,0)-1)=0,"",OFFSET(Data!$A$1,MATCH($D424,Data!$CG:$CG,0)-1,MATCH($E424&amp;"/"&amp;AF$1,Data!$1:$1,0)-1)))</f>
        <v/>
      </c>
      <c r="AG424" s="206">
        <f t="shared" ca="1" si="10"/>
        <v>0</v>
      </c>
      <c r="AH424" s="207">
        <f ca="1">AG424</f>
        <v>0</v>
      </c>
    </row>
    <row r="425" spans="1:34" ht="15" hidden="1" customHeight="1" thickBot="1" x14ac:dyDescent="0.3">
      <c r="A425" s="446"/>
      <c r="B425" s="469"/>
      <c r="C425" s="472"/>
      <c r="D425" s="50" t="e">
        <f>IF(C425&lt;&gt;"",C425,D424)</f>
        <v>#N/A</v>
      </c>
      <c r="E425" s="51" t="s">
        <v>22</v>
      </c>
      <c r="F425" s="254" t="str">
        <f ca="1">IF(ISERROR(OFFSET(Data!$A$1,MATCH($D425,Data!$CG:$CG,0)-1,MATCH($E425&amp;"/"&amp;F$1,Data!$1:$1,0)-1))=TRUE,"",IF(OFFSET(Data!$A$1,MATCH($D425,Data!$CG:$CG,0)-1,MATCH($E425&amp;"/"&amp;F$1,Data!$1:$1,0)-1)=0,"",OFFSET(Data!$A$1,MATCH($D425,Data!$CG:$CG,0)-1,MATCH($E425&amp;"/"&amp;F$1,Data!$1:$1,0)-1)))</f>
        <v/>
      </c>
      <c r="G425" s="252" t="str">
        <f ca="1">IF(ISERROR(OFFSET(Data!$A$1,MATCH($D425,Data!$CG:$CG,0)-1,MATCH($E425&amp;"/"&amp;G$1,Data!$1:$1,0)-1))=TRUE,"",IF(OFFSET(Data!$A$1,MATCH($D425,Data!$CG:$CG,0)-1,MATCH($E425&amp;"/"&amp;G$1,Data!$1:$1,0)-1)=0,"",OFFSET(Data!$A$1,MATCH($D425,Data!$CG:$CG,0)-1,MATCH($E425&amp;"/"&amp;G$1,Data!$1:$1,0)-1)))</f>
        <v/>
      </c>
      <c r="H425" s="252" t="str">
        <f ca="1">IF(ISERROR(OFFSET(Data!$A$1,MATCH($D425,Data!$CG:$CG,0)-1,MATCH($E425&amp;"/"&amp;H$1,Data!$1:$1,0)-1))=TRUE,"",IF(OFFSET(Data!$A$1,MATCH($D425,Data!$CG:$CG,0)-1,MATCH($E425&amp;"/"&amp;H$1,Data!$1:$1,0)-1)=0,"",OFFSET(Data!$A$1,MATCH($D425,Data!$CG:$CG,0)-1,MATCH($E425&amp;"/"&amp;H$1,Data!$1:$1,0)-1)))</f>
        <v/>
      </c>
      <c r="I425" s="252" t="str">
        <f ca="1">IF(ISERROR(OFFSET(Data!$A$1,MATCH($D425,Data!$CG:$CG,0)-1,MATCH($E425&amp;"/"&amp;I$1,Data!$1:$1,0)-1))=TRUE,"",IF(OFFSET(Data!$A$1,MATCH($D425,Data!$CG:$CG,0)-1,MATCH($E425&amp;"/"&amp;I$1,Data!$1:$1,0)-1)=0,"",OFFSET(Data!$A$1,MATCH($D425,Data!$CG:$CG,0)-1,MATCH($E425&amp;"/"&amp;I$1,Data!$1:$1,0)-1)))</f>
        <v/>
      </c>
      <c r="J425" s="252" t="str">
        <f ca="1">IF(ISERROR(OFFSET(Data!$A$1,MATCH($D425,Data!$CG:$CG,0)-1,MATCH($E425&amp;"/"&amp;J$1,Data!$1:$1,0)-1))=TRUE,"",IF(OFFSET(Data!$A$1,MATCH($D425,Data!$CG:$CG,0)-1,MATCH($E425&amp;"/"&amp;J$1,Data!$1:$1,0)-1)=0,"",OFFSET(Data!$A$1,MATCH($D425,Data!$CG:$CG,0)-1,MATCH($E425&amp;"/"&amp;J$1,Data!$1:$1,0)-1)))</f>
        <v/>
      </c>
      <c r="K425" s="252" t="str">
        <f ca="1">IF(ISERROR(OFFSET(Data!$A$1,MATCH($D425,Data!$CG:$CG,0)-1,MATCH($E425&amp;"/"&amp;K$1,Data!$1:$1,0)-1))=TRUE,"",IF(OFFSET(Data!$A$1,MATCH($D425,Data!$CG:$CG,0)-1,MATCH($E425&amp;"/"&amp;K$1,Data!$1:$1,0)-1)=0,"",OFFSET(Data!$A$1,MATCH($D425,Data!$CG:$CG,0)-1,MATCH($E425&amp;"/"&amp;K$1,Data!$1:$1,0)-1)))</f>
        <v/>
      </c>
      <c r="L425" s="252" t="str">
        <f ca="1">IF(ISERROR(OFFSET(Data!$A$1,MATCH($D425,Data!$CG:$CG,0)-1,MATCH($E425&amp;"/"&amp;L$1,Data!$1:$1,0)-1))=TRUE,"",IF(OFFSET(Data!$A$1,MATCH($D425,Data!$CG:$CG,0)-1,MATCH($E425&amp;"/"&amp;L$1,Data!$1:$1,0)-1)=0,"",OFFSET(Data!$A$1,MATCH($D425,Data!$CG:$CG,0)-1,MATCH($E425&amp;"/"&amp;L$1,Data!$1:$1,0)-1)))</f>
        <v/>
      </c>
      <c r="M425" s="252" t="str">
        <f ca="1">IF(ISERROR(OFFSET(Data!$A$1,MATCH($D425,Data!$CG:$CG,0)-1,MATCH($E425&amp;"/"&amp;M$1,Data!$1:$1,0)-1))=TRUE,"",IF(OFFSET(Data!$A$1,MATCH($D425,Data!$CG:$CG,0)-1,MATCH($E425&amp;"/"&amp;M$1,Data!$1:$1,0)-1)=0,"",OFFSET(Data!$A$1,MATCH($D425,Data!$CG:$CG,0)-1,MATCH($E425&amp;"/"&amp;M$1,Data!$1:$1,0)-1)))</f>
        <v/>
      </c>
      <c r="N425" s="252" t="str">
        <f ca="1">IF(ISERROR(OFFSET(Data!$A$1,MATCH($D425,Data!$CG:$CG,0)-1,MATCH($E425&amp;"/"&amp;N$1,Data!$1:$1,0)-1))=TRUE,"",IF(OFFSET(Data!$A$1,MATCH($D425,Data!$CG:$CG,0)-1,MATCH($E425&amp;"/"&amp;N$1,Data!$1:$1,0)-1)=0,"",OFFSET(Data!$A$1,MATCH($D425,Data!$CG:$CG,0)-1,MATCH($E425&amp;"/"&amp;N$1,Data!$1:$1,0)-1)))</f>
        <v/>
      </c>
      <c r="O425" s="252" t="str">
        <f ca="1">IF(ISERROR(OFFSET(Data!$A$1,MATCH($D425,Data!$CG:$CG,0)-1,MATCH($E425&amp;"/"&amp;O$1,Data!$1:$1,0)-1))=TRUE,"",IF(OFFSET(Data!$A$1,MATCH($D425,Data!$CG:$CG,0)-1,MATCH($E425&amp;"/"&amp;O$1,Data!$1:$1,0)-1)=0,"",OFFSET(Data!$A$1,MATCH($D425,Data!$CG:$CG,0)-1,MATCH($E425&amp;"/"&amp;O$1,Data!$1:$1,0)-1)))</f>
        <v/>
      </c>
      <c r="P425" s="252" t="str">
        <f ca="1">IF(ISERROR(OFFSET(Data!$A$1,MATCH($D425,Data!$CG:$CG,0)-1,MATCH($E425&amp;"/"&amp;P$1,Data!$1:$1,0)-1))=TRUE,"",IF(OFFSET(Data!$A$1,MATCH($D425,Data!$CG:$CG,0)-1,MATCH($E425&amp;"/"&amp;P$1,Data!$1:$1,0)-1)=0,"",OFFSET(Data!$A$1,MATCH($D425,Data!$CG:$CG,0)-1,MATCH($E425&amp;"/"&amp;P$1,Data!$1:$1,0)-1)))</f>
        <v/>
      </c>
      <c r="Q425" s="252" t="str">
        <f ca="1">IF(ISERROR(OFFSET(Data!$A$1,MATCH($D425,Data!$CG:$CG,0)-1,MATCH($E425&amp;"/"&amp;Q$1,Data!$1:$1,0)-1))=TRUE,"",IF(OFFSET(Data!$A$1,MATCH($D425,Data!$CG:$CG,0)-1,MATCH($E425&amp;"/"&amp;Q$1,Data!$1:$1,0)-1)=0,"",OFFSET(Data!$A$1,MATCH($D425,Data!$CG:$CG,0)-1,MATCH($E425&amp;"/"&amp;Q$1,Data!$1:$1,0)-1)))</f>
        <v/>
      </c>
      <c r="R425" s="252" t="str">
        <f ca="1">IF(ISERROR(OFFSET(Data!$A$1,MATCH($D425,Data!$CG:$CG,0)-1,MATCH($E425&amp;"/"&amp;R$1,Data!$1:$1,0)-1))=TRUE,"",IF(OFFSET(Data!$A$1,MATCH($D425,Data!$CG:$CG,0)-1,MATCH($E425&amp;"/"&amp;R$1,Data!$1:$1,0)-1)=0,"",OFFSET(Data!$A$1,MATCH($D425,Data!$CG:$CG,0)-1,MATCH($E425&amp;"/"&amp;R$1,Data!$1:$1,0)-1)))</f>
        <v/>
      </c>
      <c r="S425" s="252" t="str">
        <f ca="1">IF(ISERROR(OFFSET(Data!$A$1,MATCH($D425,Data!$CG:$CG,0)-1,MATCH($E425&amp;"/"&amp;S$1,Data!$1:$1,0)-1))=TRUE,"",IF(OFFSET(Data!$A$1,MATCH($D425,Data!$CG:$CG,0)-1,MATCH($E425&amp;"/"&amp;S$1,Data!$1:$1,0)-1)=0,"",OFFSET(Data!$A$1,MATCH($D425,Data!$CG:$CG,0)-1,MATCH($E425&amp;"/"&amp;S$1,Data!$1:$1,0)-1)))</f>
        <v/>
      </c>
      <c r="T425" s="252" t="str">
        <f ca="1">IF(ISERROR(OFFSET(Data!$A$1,MATCH($D425,Data!$CG:$CG,0)-1,MATCH($E425&amp;"/"&amp;T$1,Data!$1:$1,0)-1))=TRUE,"",IF(OFFSET(Data!$A$1,MATCH($D425,Data!$CG:$CG,0)-1,MATCH($E425&amp;"/"&amp;T$1,Data!$1:$1,0)-1)=0,"",OFFSET(Data!$A$1,MATCH($D425,Data!$CG:$CG,0)-1,MATCH($E425&amp;"/"&amp;T$1,Data!$1:$1,0)-1)))</f>
        <v/>
      </c>
      <c r="U425" s="252" t="str">
        <f ca="1">IF(ISERROR(OFFSET(Data!$A$1,MATCH($D425,Data!$CG:$CG,0)-1,MATCH($E425&amp;"/"&amp;U$1,Data!$1:$1,0)-1))=TRUE,"",IF(OFFSET(Data!$A$1,MATCH($D425,Data!$CG:$CG,0)-1,MATCH($E425&amp;"/"&amp;U$1,Data!$1:$1,0)-1)=0,"",OFFSET(Data!$A$1,MATCH($D425,Data!$CG:$CG,0)-1,MATCH($E425&amp;"/"&amp;U$1,Data!$1:$1,0)-1)))</f>
        <v/>
      </c>
      <c r="V425" s="252" t="str">
        <f ca="1">IF(ISERROR(OFFSET(Data!$A$1,MATCH($D425,Data!$CG:$CG,0)-1,MATCH($E425&amp;"/"&amp;V$1,Data!$1:$1,0)-1))=TRUE,"",IF(OFFSET(Data!$A$1,MATCH($D425,Data!$CG:$CG,0)-1,MATCH($E425&amp;"/"&amp;V$1,Data!$1:$1,0)-1)=0,"",OFFSET(Data!$A$1,MATCH($D425,Data!$CG:$CG,0)-1,MATCH($E425&amp;"/"&amp;V$1,Data!$1:$1,0)-1)))</f>
        <v/>
      </c>
      <c r="W425" s="269" t="str">
        <f ca="1">IF(ISERROR(OFFSET(Data!$A$1,MATCH($D425,Data!$CG:$CG,0)-1,MATCH($E425&amp;"/"&amp;W$1,Data!$1:$1,0)-1))=TRUE,"",IF(OFFSET(Data!$A$1,MATCH($D425,Data!$CG:$CG,0)-1,MATCH($E425&amp;"/"&amp;W$1,Data!$1:$1,0)-1)=0,"",OFFSET(Data!$A$1,MATCH($D425,Data!$CG:$CG,0)-1,MATCH($E425&amp;"/"&amp;W$1,Data!$1:$1,0)-1)))</f>
        <v/>
      </c>
      <c r="X425" s="252" t="str">
        <f ca="1">IF(ISERROR(OFFSET(Data!$A$1,MATCH($D425,Data!$CG:$CG,0)-1,MATCH($E425&amp;"/"&amp;X$1,Data!$1:$1,0)-1))=TRUE,"",IF(OFFSET(Data!$A$1,MATCH($D425,Data!$CG:$CG,0)-1,MATCH($E425&amp;"/"&amp;X$1,Data!$1:$1,0)-1)=0,"",OFFSET(Data!$A$1,MATCH($D425,Data!$CG:$CG,0)-1,MATCH($E425&amp;"/"&amp;X$1,Data!$1:$1,0)-1)))</f>
        <v/>
      </c>
      <c r="Y425" s="252" t="str">
        <f ca="1">IF(ISERROR(OFFSET(Data!$A$1,MATCH($D425,Data!$CG:$CG,0)-1,MATCH($E425&amp;"/"&amp;Y$1,Data!$1:$1,0)-1))=TRUE,"",IF(OFFSET(Data!$A$1,MATCH($D425,Data!$CG:$CG,0)-1,MATCH($E425&amp;"/"&amp;Y$1,Data!$1:$1,0)-1)=0,"",OFFSET(Data!$A$1,MATCH($D425,Data!$CG:$CG,0)-1,MATCH($E425&amp;"/"&amp;Y$1,Data!$1:$1,0)-1)))</f>
        <v/>
      </c>
      <c r="Z425" s="252" t="str">
        <f ca="1">IF(ISERROR(OFFSET(Data!$A$1,MATCH($D425,Data!$CG:$CG,0)-1,MATCH($E425&amp;"/"&amp;Z$1,Data!$1:$1,0)-1))=TRUE,"",IF(OFFSET(Data!$A$1,MATCH($D425,Data!$CG:$CG,0)-1,MATCH($E425&amp;"/"&amp;Z$1,Data!$1:$1,0)-1)=0,"",OFFSET(Data!$A$1,MATCH($D425,Data!$CG:$CG,0)-1,MATCH($E425&amp;"/"&amp;Z$1,Data!$1:$1,0)-1)))</f>
        <v/>
      </c>
      <c r="AA425" s="252" t="str">
        <f ca="1">IF(ISERROR(OFFSET(Data!$A$1,MATCH($D425,Data!$CG:$CG,0)-1,MATCH($E425&amp;"/"&amp;AA$1,Data!$1:$1,0)-1))=TRUE,"",IF(OFFSET(Data!$A$1,MATCH($D425,Data!$CG:$CG,0)-1,MATCH($E425&amp;"/"&amp;AA$1,Data!$1:$1,0)-1)=0,"",OFFSET(Data!$A$1,MATCH($D425,Data!$CG:$CG,0)-1,MATCH($E425&amp;"/"&amp;AA$1,Data!$1:$1,0)-1)))</f>
        <v/>
      </c>
      <c r="AB425" s="252" t="str">
        <f ca="1">IF(ISERROR(OFFSET(Data!$A$1,MATCH($D425,Data!$CG:$CG,0)-1,MATCH($E425&amp;"/"&amp;AB$1,Data!$1:$1,0)-1))=TRUE,"",IF(OFFSET(Data!$A$1,MATCH($D425,Data!$CG:$CG,0)-1,MATCH($E425&amp;"/"&amp;AB$1,Data!$1:$1,0)-1)=0,"",OFFSET(Data!$A$1,MATCH($D425,Data!$CG:$CG,0)-1,MATCH($E425&amp;"/"&amp;AB$1,Data!$1:$1,0)-1)))</f>
        <v/>
      </c>
      <c r="AC425" s="252" t="str">
        <f ca="1">IF(ISERROR(OFFSET(Data!$A$1,MATCH($D425,Data!$CG:$CG,0)-1,MATCH($E425&amp;"/"&amp;AC$1,Data!$1:$1,0)-1))=TRUE,"",IF(OFFSET(Data!$A$1,MATCH($D425,Data!$CG:$CG,0)-1,MATCH($E425&amp;"/"&amp;AC$1,Data!$1:$1,0)-1)=0,"",OFFSET(Data!$A$1,MATCH($D425,Data!$CG:$CG,0)-1,MATCH($E425&amp;"/"&amp;AC$1,Data!$1:$1,0)-1)))</f>
        <v/>
      </c>
      <c r="AD425" s="252" t="str">
        <f ca="1">IF(ISERROR(OFFSET(Data!$A$1,MATCH($D425,Data!$CG:$CG,0)-1,MATCH($E425&amp;"/"&amp;AD$1,Data!$1:$1,0)-1))=TRUE,"",IF(OFFSET(Data!$A$1,MATCH($D425,Data!$CG:$CG,0)-1,MATCH($E425&amp;"/"&amp;AD$1,Data!$1:$1,0)-1)=0,"",OFFSET(Data!$A$1,MATCH($D425,Data!$CG:$CG,0)-1,MATCH($E425&amp;"/"&amp;AD$1,Data!$1:$1,0)-1)))</f>
        <v/>
      </c>
      <c r="AE425" s="252" t="str">
        <f ca="1">IF(ISERROR(OFFSET(Data!$A$1,MATCH($D425,Data!$CG:$CG,0)-1,MATCH($E425&amp;"/"&amp;AE$1,Data!$1:$1,0)-1))=TRUE,"",IF(OFFSET(Data!$A$1,MATCH($D425,Data!$CG:$CG,0)-1,MATCH($E425&amp;"/"&amp;AE$1,Data!$1:$1,0)-1)=0,"",OFFSET(Data!$A$1,MATCH($D425,Data!$CG:$CG,0)-1,MATCH($E425&amp;"/"&amp;AE$1,Data!$1:$1,0)-1)))</f>
        <v/>
      </c>
      <c r="AF425" s="253" t="str">
        <f ca="1">IF(ISERROR(OFFSET(Data!$A$1,MATCH($D425,Data!$CG:$CG,0)-1,MATCH($E425&amp;"/"&amp;AF$1,Data!$1:$1,0)-1))=TRUE,"",IF(OFFSET(Data!$A$1,MATCH($D425,Data!$CG:$CG,0)-1,MATCH($E425&amp;"/"&amp;AF$1,Data!$1:$1,0)-1)=0,"",OFFSET(Data!$A$1,MATCH($D425,Data!$CG:$CG,0)-1,MATCH($E425&amp;"/"&amp;AF$1,Data!$1:$1,0)-1)))</f>
        <v/>
      </c>
      <c r="AG425" s="188">
        <f t="shared" ca="1" si="10"/>
        <v>0</v>
      </c>
      <c r="AH425" s="208">
        <f ca="1">SUM(AG424:AG425)</f>
        <v>0</v>
      </c>
    </row>
    <row r="426" spans="1:34" ht="15" hidden="1" customHeight="1" x14ac:dyDescent="0.25">
      <c r="A426" s="446"/>
      <c r="B426" s="469"/>
      <c r="C426" s="472"/>
      <c r="D426" s="50" t="e">
        <f>IF(C426&lt;&gt;"",C426,D425)</f>
        <v>#N/A</v>
      </c>
      <c r="E426" s="51" t="s">
        <v>23</v>
      </c>
      <c r="F426" s="254" t="str">
        <f ca="1">IF(ISERROR(OFFSET(Data!$A$1,MATCH($D426,Data!$CG:$CG,0)-1,MATCH($E426&amp;"/"&amp;F$1,Data!$1:$1,0)-1))=TRUE,"",IF(OFFSET(Data!$A$1,MATCH($D426,Data!$CG:$CG,0)-1,MATCH($E426&amp;"/"&amp;F$1,Data!$1:$1,0)-1)=0,"",OFFSET(Data!$A$1,MATCH($D426,Data!$CG:$CG,0)-1,MATCH($E426&amp;"/"&amp;F$1,Data!$1:$1,0)-1)))</f>
        <v/>
      </c>
      <c r="G426" s="252" t="str">
        <f ca="1">IF(ISERROR(OFFSET(Data!$A$1,MATCH($D426,Data!$CG:$CG,0)-1,MATCH($E426&amp;"/"&amp;G$1,Data!$1:$1,0)-1))=TRUE,"",IF(OFFSET(Data!$A$1,MATCH($D426,Data!$CG:$CG,0)-1,MATCH($E426&amp;"/"&amp;G$1,Data!$1:$1,0)-1)=0,"",OFFSET(Data!$A$1,MATCH($D426,Data!$CG:$CG,0)-1,MATCH($E426&amp;"/"&amp;G$1,Data!$1:$1,0)-1)))</f>
        <v/>
      </c>
      <c r="H426" s="252" t="str">
        <f ca="1">IF(ISERROR(OFFSET(Data!$A$1,MATCH($D426,Data!$CG:$CG,0)-1,MATCH($E426&amp;"/"&amp;H$1,Data!$1:$1,0)-1))=TRUE,"",IF(OFFSET(Data!$A$1,MATCH($D426,Data!$CG:$CG,0)-1,MATCH($E426&amp;"/"&amp;H$1,Data!$1:$1,0)-1)=0,"",OFFSET(Data!$A$1,MATCH($D426,Data!$CG:$CG,0)-1,MATCH($E426&amp;"/"&amp;H$1,Data!$1:$1,0)-1)))</f>
        <v/>
      </c>
      <c r="I426" s="252" t="str">
        <f ca="1">IF(ISERROR(OFFSET(Data!$A$1,MATCH($D426,Data!$CG:$CG,0)-1,MATCH($E426&amp;"/"&amp;I$1,Data!$1:$1,0)-1))=TRUE,"",IF(OFFSET(Data!$A$1,MATCH($D426,Data!$CG:$CG,0)-1,MATCH($E426&amp;"/"&amp;I$1,Data!$1:$1,0)-1)=0,"",OFFSET(Data!$A$1,MATCH($D426,Data!$CG:$CG,0)-1,MATCH($E426&amp;"/"&amp;I$1,Data!$1:$1,0)-1)))</f>
        <v/>
      </c>
      <c r="J426" s="252" t="str">
        <f ca="1">IF(ISERROR(OFFSET(Data!$A$1,MATCH($D426,Data!$CG:$CG,0)-1,MATCH($E426&amp;"/"&amp;J$1,Data!$1:$1,0)-1))=TRUE,"",IF(OFFSET(Data!$A$1,MATCH($D426,Data!$CG:$CG,0)-1,MATCH($E426&amp;"/"&amp;J$1,Data!$1:$1,0)-1)=0,"",OFFSET(Data!$A$1,MATCH($D426,Data!$CG:$CG,0)-1,MATCH($E426&amp;"/"&amp;J$1,Data!$1:$1,0)-1)))</f>
        <v/>
      </c>
      <c r="K426" s="252" t="str">
        <f ca="1">IF(ISERROR(OFFSET(Data!$A$1,MATCH($D426,Data!$CG:$CG,0)-1,MATCH($E426&amp;"/"&amp;K$1,Data!$1:$1,0)-1))=TRUE,"",IF(OFFSET(Data!$A$1,MATCH($D426,Data!$CG:$CG,0)-1,MATCH($E426&amp;"/"&amp;K$1,Data!$1:$1,0)-1)=0,"",OFFSET(Data!$A$1,MATCH($D426,Data!$CG:$CG,0)-1,MATCH($E426&amp;"/"&amp;K$1,Data!$1:$1,0)-1)))</f>
        <v/>
      </c>
      <c r="L426" s="252" t="str">
        <f ca="1">IF(ISERROR(OFFSET(Data!$A$1,MATCH($D426,Data!$CG:$CG,0)-1,MATCH($E426&amp;"/"&amp;L$1,Data!$1:$1,0)-1))=TRUE,"",IF(OFFSET(Data!$A$1,MATCH($D426,Data!$CG:$CG,0)-1,MATCH($E426&amp;"/"&amp;L$1,Data!$1:$1,0)-1)=0,"",OFFSET(Data!$A$1,MATCH($D426,Data!$CG:$CG,0)-1,MATCH($E426&amp;"/"&amp;L$1,Data!$1:$1,0)-1)))</f>
        <v/>
      </c>
      <c r="M426" s="252" t="str">
        <f ca="1">IF(ISERROR(OFFSET(Data!$A$1,MATCH($D426,Data!$CG:$CG,0)-1,MATCH($E426&amp;"/"&amp;M$1,Data!$1:$1,0)-1))=TRUE,"",IF(OFFSET(Data!$A$1,MATCH($D426,Data!$CG:$CG,0)-1,MATCH($E426&amp;"/"&amp;M$1,Data!$1:$1,0)-1)=0,"",OFFSET(Data!$A$1,MATCH($D426,Data!$CG:$CG,0)-1,MATCH($E426&amp;"/"&amp;M$1,Data!$1:$1,0)-1)))</f>
        <v/>
      </c>
      <c r="N426" s="252" t="str">
        <f ca="1">IF(ISERROR(OFFSET(Data!$A$1,MATCH($D426,Data!$CG:$CG,0)-1,MATCH($E426&amp;"/"&amp;N$1,Data!$1:$1,0)-1))=TRUE,"",IF(OFFSET(Data!$A$1,MATCH($D426,Data!$CG:$CG,0)-1,MATCH($E426&amp;"/"&amp;N$1,Data!$1:$1,0)-1)=0,"",OFFSET(Data!$A$1,MATCH($D426,Data!$CG:$CG,0)-1,MATCH($E426&amp;"/"&amp;N$1,Data!$1:$1,0)-1)))</f>
        <v/>
      </c>
      <c r="O426" s="252" t="str">
        <f ca="1">IF(ISERROR(OFFSET(Data!$A$1,MATCH($D426,Data!$CG:$CG,0)-1,MATCH($E426&amp;"/"&amp;O$1,Data!$1:$1,0)-1))=TRUE,"",IF(OFFSET(Data!$A$1,MATCH($D426,Data!$CG:$CG,0)-1,MATCH($E426&amp;"/"&amp;O$1,Data!$1:$1,0)-1)=0,"",OFFSET(Data!$A$1,MATCH($D426,Data!$CG:$CG,0)-1,MATCH($E426&amp;"/"&amp;O$1,Data!$1:$1,0)-1)))</f>
        <v/>
      </c>
      <c r="P426" s="252" t="str">
        <f ca="1">IF(ISERROR(OFFSET(Data!$A$1,MATCH($D426,Data!$CG:$CG,0)-1,MATCH($E426&amp;"/"&amp;P$1,Data!$1:$1,0)-1))=TRUE,"",IF(OFFSET(Data!$A$1,MATCH($D426,Data!$CG:$CG,0)-1,MATCH($E426&amp;"/"&amp;P$1,Data!$1:$1,0)-1)=0,"",OFFSET(Data!$A$1,MATCH($D426,Data!$CG:$CG,0)-1,MATCH($E426&amp;"/"&amp;P$1,Data!$1:$1,0)-1)))</f>
        <v/>
      </c>
      <c r="Q426" s="252" t="str">
        <f ca="1">IF(ISERROR(OFFSET(Data!$A$1,MATCH($D426,Data!$CG:$CG,0)-1,MATCH($E426&amp;"/"&amp;Q$1,Data!$1:$1,0)-1))=TRUE,"",IF(OFFSET(Data!$A$1,MATCH($D426,Data!$CG:$CG,0)-1,MATCH($E426&amp;"/"&amp;Q$1,Data!$1:$1,0)-1)=0,"",OFFSET(Data!$A$1,MATCH($D426,Data!$CG:$CG,0)-1,MATCH($E426&amp;"/"&amp;Q$1,Data!$1:$1,0)-1)))</f>
        <v/>
      </c>
      <c r="R426" s="252" t="str">
        <f ca="1">IF(ISERROR(OFFSET(Data!$A$1,MATCH($D426,Data!$CG:$CG,0)-1,MATCH($E426&amp;"/"&amp;R$1,Data!$1:$1,0)-1))=TRUE,"",IF(OFFSET(Data!$A$1,MATCH($D426,Data!$CG:$CG,0)-1,MATCH($E426&amp;"/"&amp;R$1,Data!$1:$1,0)-1)=0,"",OFFSET(Data!$A$1,MATCH($D426,Data!$CG:$CG,0)-1,MATCH($E426&amp;"/"&amp;R$1,Data!$1:$1,0)-1)))</f>
        <v/>
      </c>
      <c r="S426" s="252" t="str">
        <f ca="1">IF(ISERROR(OFFSET(Data!$A$1,MATCH($D426,Data!$CG:$CG,0)-1,MATCH($E426&amp;"/"&amp;S$1,Data!$1:$1,0)-1))=TRUE,"",IF(OFFSET(Data!$A$1,MATCH($D426,Data!$CG:$CG,0)-1,MATCH($E426&amp;"/"&amp;S$1,Data!$1:$1,0)-1)=0,"",OFFSET(Data!$A$1,MATCH($D426,Data!$CG:$CG,0)-1,MATCH($E426&amp;"/"&amp;S$1,Data!$1:$1,0)-1)))</f>
        <v/>
      </c>
      <c r="T426" s="252" t="str">
        <f ca="1">IF(ISERROR(OFFSET(Data!$A$1,MATCH($D426,Data!$CG:$CG,0)-1,MATCH($E426&amp;"/"&amp;T$1,Data!$1:$1,0)-1))=TRUE,"",IF(OFFSET(Data!$A$1,MATCH($D426,Data!$CG:$CG,0)-1,MATCH($E426&amp;"/"&amp;T$1,Data!$1:$1,0)-1)=0,"",OFFSET(Data!$A$1,MATCH($D426,Data!$CG:$CG,0)-1,MATCH($E426&amp;"/"&amp;T$1,Data!$1:$1,0)-1)))</f>
        <v/>
      </c>
      <c r="U426" s="252" t="str">
        <f ca="1">IF(ISERROR(OFFSET(Data!$A$1,MATCH($D426,Data!$CG:$CG,0)-1,MATCH($E426&amp;"/"&amp;U$1,Data!$1:$1,0)-1))=TRUE,"",IF(OFFSET(Data!$A$1,MATCH($D426,Data!$CG:$CG,0)-1,MATCH($E426&amp;"/"&amp;U$1,Data!$1:$1,0)-1)=0,"",OFFSET(Data!$A$1,MATCH($D426,Data!$CG:$CG,0)-1,MATCH($E426&amp;"/"&amp;U$1,Data!$1:$1,0)-1)))</f>
        <v/>
      </c>
      <c r="V426" s="252" t="str">
        <f ca="1">IF(ISERROR(OFFSET(Data!$A$1,MATCH($D426,Data!$CG:$CG,0)-1,MATCH($E426&amp;"/"&amp;V$1,Data!$1:$1,0)-1))=TRUE,"",IF(OFFSET(Data!$A$1,MATCH($D426,Data!$CG:$CG,0)-1,MATCH($E426&amp;"/"&amp;V$1,Data!$1:$1,0)-1)=0,"",OFFSET(Data!$A$1,MATCH($D426,Data!$CG:$CG,0)-1,MATCH($E426&amp;"/"&amp;V$1,Data!$1:$1,0)-1)))</f>
        <v/>
      </c>
      <c r="W426" s="269" t="str">
        <f ca="1">IF(ISERROR(OFFSET(Data!$A$1,MATCH($D426,Data!$CG:$CG,0)-1,MATCH($E426&amp;"/"&amp;W$1,Data!$1:$1,0)-1))=TRUE,"",IF(OFFSET(Data!$A$1,MATCH($D426,Data!$CG:$CG,0)-1,MATCH($E426&amp;"/"&amp;W$1,Data!$1:$1,0)-1)=0,"",OFFSET(Data!$A$1,MATCH($D426,Data!$CG:$CG,0)-1,MATCH($E426&amp;"/"&amp;W$1,Data!$1:$1,0)-1)))</f>
        <v/>
      </c>
      <c r="X426" s="252" t="str">
        <f ca="1">IF(ISERROR(OFFSET(Data!$A$1,MATCH($D426,Data!$CG:$CG,0)-1,MATCH($E426&amp;"/"&amp;X$1,Data!$1:$1,0)-1))=TRUE,"",IF(OFFSET(Data!$A$1,MATCH($D426,Data!$CG:$CG,0)-1,MATCH($E426&amp;"/"&amp;X$1,Data!$1:$1,0)-1)=0,"",OFFSET(Data!$A$1,MATCH($D426,Data!$CG:$CG,0)-1,MATCH($E426&amp;"/"&amp;X$1,Data!$1:$1,0)-1)))</f>
        <v/>
      </c>
      <c r="Y426" s="252" t="str">
        <f ca="1">IF(ISERROR(OFFSET(Data!$A$1,MATCH($D426,Data!$CG:$CG,0)-1,MATCH($E426&amp;"/"&amp;Y$1,Data!$1:$1,0)-1))=TRUE,"",IF(OFFSET(Data!$A$1,MATCH($D426,Data!$CG:$CG,0)-1,MATCH($E426&amp;"/"&amp;Y$1,Data!$1:$1,0)-1)=0,"",OFFSET(Data!$A$1,MATCH($D426,Data!$CG:$CG,0)-1,MATCH($E426&amp;"/"&amp;Y$1,Data!$1:$1,0)-1)))</f>
        <v/>
      </c>
      <c r="Z426" s="252" t="str">
        <f ca="1">IF(ISERROR(OFFSET(Data!$A$1,MATCH($D426,Data!$CG:$CG,0)-1,MATCH($E426&amp;"/"&amp;Z$1,Data!$1:$1,0)-1))=TRUE,"",IF(OFFSET(Data!$A$1,MATCH($D426,Data!$CG:$CG,0)-1,MATCH($E426&amp;"/"&amp;Z$1,Data!$1:$1,0)-1)=0,"",OFFSET(Data!$A$1,MATCH($D426,Data!$CG:$CG,0)-1,MATCH($E426&amp;"/"&amp;Z$1,Data!$1:$1,0)-1)))</f>
        <v/>
      </c>
      <c r="AA426" s="252" t="str">
        <f ca="1">IF(ISERROR(OFFSET(Data!$A$1,MATCH($D426,Data!$CG:$CG,0)-1,MATCH($E426&amp;"/"&amp;AA$1,Data!$1:$1,0)-1))=TRUE,"",IF(OFFSET(Data!$A$1,MATCH($D426,Data!$CG:$CG,0)-1,MATCH($E426&amp;"/"&amp;AA$1,Data!$1:$1,0)-1)=0,"",OFFSET(Data!$A$1,MATCH($D426,Data!$CG:$CG,0)-1,MATCH($E426&amp;"/"&amp;AA$1,Data!$1:$1,0)-1)))</f>
        <v/>
      </c>
      <c r="AB426" s="252" t="str">
        <f ca="1">IF(ISERROR(OFFSET(Data!$A$1,MATCH($D426,Data!$CG:$CG,0)-1,MATCH($E426&amp;"/"&amp;AB$1,Data!$1:$1,0)-1))=TRUE,"",IF(OFFSET(Data!$A$1,MATCH($D426,Data!$CG:$CG,0)-1,MATCH($E426&amp;"/"&amp;AB$1,Data!$1:$1,0)-1)=0,"",OFFSET(Data!$A$1,MATCH($D426,Data!$CG:$CG,0)-1,MATCH($E426&amp;"/"&amp;AB$1,Data!$1:$1,0)-1)))</f>
        <v/>
      </c>
      <c r="AC426" s="252" t="str">
        <f ca="1">IF(ISERROR(OFFSET(Data!$A$1,MATCH($D426,Data!$CG:$CG,0)-1,MATCH($E426&amp;"/"&amp;AC$1,Data!$1:$1,0)-1))=TRUE,"",IF(OFFSET(Data!$A$1,MATCH($D426,Data!$CG:$CG,0)-1,MATCH($E426&amp;"/"&amp;AC$1,Data!$1:$1,0)-1)=0,"",OFFSET(Data!$A$1,MATCH($D426,Data!$CG:$CG,0)-1,MATCH($E426&amp;"/"&amp;AC$1,Data!$1:$1,0)-1)))</f>
        <v/>
      </c>
      <c r="AD426" s="252" t="str">
        <f ca="1">IF(ISERROR(OFFSET(Data!$A$1,MATCH($D426,Data!$CG:$CG,0)-1,MATCH($E426&amp;"/"&amp;AD$1,Data!$1:$1,0)-1))=TRUE,"",IF(OFFSET(Data!$A$1,MATCH($D426,Data!$CG:$CG,0)-1,MATCH($E426&amp;"/"&amp;AD$1,Data!$1:$1,0)-1)=0,"",OFFSET(Data!$A$1,MATCH($D426,Data!$CG:$CG,0)-1,MATCH($E426&amp;"/"&amp;AD$1,Data!$1:$1,0)-1)))</f>
        <v/>
      </c>
      <c r="AE426" s="252" t="str">
        <f ca="1">IF(ISERROR(OFFSET(Data!$A$1,MATCH($D426,Data!$CG:$CG,0)-1,MATCH($E426&amp;"/"&amp;AE$1,Data!$1:$1,0)-1))=TRUE,"",IF(OFFSET(Data!$A$1,MATCH($D426,Data!$CG:$CG,0)-1,MATCH($E426&amp;"/"&amp;AE$1,Data!$1:$1,0)-1)=0,"",OFFSET(Data!$A$1,MATCH($D426,Data!$CG:$CG,0)-1,MATCH($E426&amp;"/"&amp;AE$1,Data!$1:$1,0)-1)))</f>
        <v/>
      </c>
      <c r="AF426" s="253" t="str">
        <f ca="1">IF(ISERROR(OFFSET(Data!$A$1,MATCH($D426,Data!$CG:$CG,0)-1,MATCH($E426&amp;"/"&amp;AF$1,Data!$1:$1,0)-1))=TRUE,"",IF(OFFSET(Data!$A$1,MATCH($D426,Data!$CG:$CG,0)-1,MATCH($E426&amp;"/"&amp;AF$1,Data!$1:$1,0)-1)=0,"",OFFSET(Data!$A$1,MATCH($D426,Data!$CG:$CG,0)-1,MATCH($E426&amp;"/"&amp;AF$1,Data!$1:$1,0)-1)))</f>
        <v/>
      </c>
      <c r="AG426" s="188">
        <f t="shared" ca="1" si="10"/>
        <v>0</v>
      </c>
      <c r="AH426" s="208">
        <f ca="1">SUM(AG424:AG426)</f>
        <v>0</v>
      </c>
    </row>
    <row r="427" spans="1:34" ht="15.75" hidden="1" customHeight="1" x14ac:dyDescent="0.25">
      <c r="A427" s="446"/>
      <c r="B427" s="469"/>
      <c r="C427" s="472"/>
      <c r="D427" s="50" t="e">
        <f>IF(C427&lt;&gt;"",C427,D426)</f>
        <v>#N/A</v>
      </c>
      <c r="E427" s="51" t="s">
        <v>24</v>
      </c>
      <c r="F427" s="254" t="str">
        <f ca="1">IF(ISERROR(OFFSET(Data!$A$1,MATCH($D427,Data!$CG:$CG,0)-1,MATCH($E427&amp;"/"&amp;F$1,Data!$1:$1,0)-1))=TRUE,"",IF(OFFSET(Data!$A$1,MATCH($D427,Data!$CG:$CG,0)-1,MATCH($E427&amp;"/"&amp;F$1,Data!$1:$1,0)-1)=0,"",OFFSET(Data!$A$1,MATCH($D427,Data!$CG:$CG,0)-1,MATCH($E427&amp;"/"&amp;F$1,Data!$1:$1,0)-1)))</f>
        <v/>
      </c>
      <c r="G427" s="252" t="str">
        <f ca="1">IF(ISERROR(OFFSET(Data!$A$1,MATCH($D427,Data!$CG:$CG,0)-1,MATCH($E427&amp;"/"&amp;G$1,Data!$1:$1,0)-1))=TRUE,"",IF(OFFSET(Data!$A$1,MATCH($D427,Data!$CG:$CG,0)-1,MATCH($E427&amp;"/"&amp;G$1,Data!$1:$1,0)-1)=0,"",OFFSET(Data!$A$1,MATCH($D427,Data!$CG:$CG,0)-1,MATCH($E427&amp;"/"&amp;G$1,Data!$1:$1,0)-1)))</f>
        <v/>
      </c>
      <c r="H427" s="252" t="str">
        <f ca="1">IF(ISERROR(OFFSET(Data!$A$1,MATCH($D427,Data!$CG:$CG,0)-1,MATCH($E427&amp;"/"&amp;H$1,Data!$1:$1,0)-1))=TRUE,"",IF(OFFSET(Data!$A$1,MATCH($D427,Data!$CG:$CG,0)-1,MATCH($E427&amp;"/"&amp;H$1,Data!$1:$1,0)-1)=0,"",OFFSET(Data!$A$1,MATCH($D427,Data!$CG:$CG,0)-1,MATCH($E427&amp;"/"&amp;H$1,Data!$1:$1,0)-1)))</f>
        <v/>
      </c>
      <c r="I427" s="252" t="str">
        <f ca="1">IF(ISERROR(OFFSET(Data!$A$1,MATCH($D427,Data!$CG:$CG,0)-1,MATCH($E427&amp;"/"&amp;I$1,Data!$1:$1,0)-1))=TRUE,"",IF(OFFSET(Data!$A$1,MATCH($D427,Data!$CG:$CG,0)-1,MATCH($E427&amp;"/"&amp;I$1,Data!$1:$1,0)-1)=0,"",OFFSET(Data!$A$1,MATCH($D427,Data!$CG:$CG,0)-1,MATCH($E427&amp;"/"&amp;I$1,Data!$1:$1,0)-1)))</f>
        <v/>
      </c>
      <c r="J427" s="252" t="str">
        <f ca="1">IF(ISERROR(OFFSET(Data!$A$1,MATCH($D427,Data!$CG:$CG,0)-1,MATCH($E427&amp;"/"&amp;J$1,Data!$1:$1,0)-1))=TRUE,"",IF(OFFSET(Data!$A$1,MATCH($D427,Data!$CG:$CG,0)-1,MATCH($E427&amp;"/"&amp;J$1,Data!$1:$1,0)-1)=0,"",OFFSET(Data!$A$1,MATCH($D427,Data!$CG:$CG,0)-1,MATCH($E427&amp;"/"&amp;J$1,Data!$1:$1,0)-1)))</f>
        <v/>
      </c>
      <c r="K427" s="252" t="str">
        <f ca="1">IF(ISERROR(OFFSET(Data!$A$1,MATCH($D427,Data!$CG:$CG,0)-1,MATCH($E427&amp;"/"&amp;K$1,Data!$1:$1,0)-1))=TRUE,"",IF(OFFSET(Data!$A$1,MATCH($D427,Data!$CG:$CG,0)-1,MATCH($E427&amp;"/"&amp;K$1,Data!$1:$1,0)-1)=0,"",OFFSET(Data!$A$1,MATCH($D427,Data!$CG:$CG,0)-1,MATCH($E427&amp;"/"&amp;K$1,Data!$1:$1,0)-1)))</f>
        <v/>
      </c>
      <c r="L427" s="252" t="str">
        <f ca="1">IF(ISERROR(OFFSET(Data!$A$1,MATCH($D427,Data!$CG:$CG,0)-1,MATCH($E427&amp;"/"&amp;L$1,Data!$1:$1,0)-1))=TRUE,"",IF(OFFSET(Data!$A$1,MATCH($D427,Data!$CG:$CG,0)-1,MATCH($E427&amp;"/"&amp;L$1,Data!$1:$1,0)-1)=0,"",OFFSET(Data!$A$1,MATCH($D427,Data!$CG:$CG,0)-1,MATCH($E427&amp;"/"&amp;L$1,Data!$1:$1,0)-1)))</f>
        <v/>
      </c>
      <c r="M427" s="252" t="str">
        <f ca="1">IF(ISERROR(OFFSET(Data!$A$1,MATCH($D427,Data!$CG:$CG,0)-1,MATCH($E427&amp;"/"&amp;M$1,Data!$1:$1,0)-1))=TRUE,"",IF(OFFSET(Data!$A$1,MATCH($D427,Data!$CG:$CG,0)-1,MATCH($E427&amp;"/"&amp;M$1,Data!$1:$1,0)-1)=0,"",OFFSET(Data!$A$1,MATCH($D427,Data!$CG:$CG,0)-1,MATCH($E427&amp;"/"&amp;M$1,Data!$1:$1,0)-1)))</f>
        <v/>
      </c>
      <c r="N427" s="252" t="str">
        <f ca="1">IF(ISERROR(OFFSET(Data!$A$1,MATCH($D427,Data!$CG:$CG,0)-1,MATCH($E427&amp;"/"&amp;N$1,Data!$1:$1,0)-1))=TRUE,"",IF(OFFSET(Data!$A$1,MATCH($D427,Data!$CG:$CG,0)-1,MATCH($E427&amp;"/"&amp;N$1,Data!$1:$1,0)-1)=0,"",OFFSET(Data!$A$1,MATCH($D427,Data!$CG:$CG,0)-1,MATCH($E427&amp;"/"&amp;N$1,Data!$1:$1,0)-1)))</f>
        <v/>
      </c>
      <c r="O427" s="252" t="str">
        <f ca="1">IF(ISERROR(OFFSET(Data!$A$1,MATCH($D427,Data!$CG:$CG,0)-1,MATCH($E427&amp;"/"&amp;O$1,Data!$1:$1,0)-1))=TRUE,"",IF(OFFSET(Data!$A$1,MATCH($D427,Data!$CG:$CG,0)-1,MATCH($E427&amp;"/"&amp;O$1,Data!$1:$1,0)-1)=0,"",OFFSET(Data!$A$1,MATCH($D427,Data!$CG:$CG,0)-1,MATCH($E427&amp;"/"&amp;O$1,Data!$1:$1,0)-1)))</f>
        <v/>
      </c>
      <c r="P427" s="252" t="str">
        <f ca="1">IF(ISERROR(OFFSET(Data!$A$1,MATCH($D427,Data!$CG:$CG,0)-1,MATCH($E427&amp;"/"&amp;P$1,Data!$1:$1,0)-1))=TRUE,"",IF(OFFSET(Data!$A$1,MATCH($D427,Data!$CG:$CG,0)-1,MATCH($E427&amp;"/"&amp;P$1,Data!$1:$1,0)-1)=0,"",OFFSET(Data!$A$1,MATCH($D427,Data!$CG:$CG,0)-1,MATCH($E427&amp;"/"&amp;P$1,Data!$1:$1,0)-1)))</f>
        <v/>
      </c>
      <c r="Q427" s="252" t="str">
        <f ca="1">IF(ISERROR(OFFSET(Data!$A$1,MATCH($D427,Data!$CG:$CG,0)-1,MATCH($E427&amp;"/"&amp;Q$1,Data!$1:$1,0)-1))=TRUE,"",IF(OFFSET(Data!$A$1,MATCH($D427,Data!$CG:$CG,0)-1,MATCH($E427&amp;"/"&amp;Q$1,Data!$1:$1,0)-1)=0,"",OFFSET(Data!$A$1,MATCH($D427,Data!$CG:$CG,0)-1,MATCH($E427&amp;"/"&amp;Q$1,Data!$1:$1,0)-1)))</f>
        <v/>
      </c>
      <c r="R427" s="252" t="str">
        <f ca="1">IF(ISERROR(OFFSET(Data!$A$1,MATCH($D427,Data!$CG:$CG,0)-1,MATCH($E427&amp;"/"&amp;R$1,Data!$1:$1,0)-1))=TRUE,"",IF(OFFSET(Data!$A$1,MATCH($D427,Data!$CG:$CG,0)-1,MATCH($E427&amp;"/"&amp;R$1,Data!$1:$1,0)-1)=0,"",OFFSET(Data!$A$1,MATCH($D427,Data!$CG:$CG,0)-1,MATCH($E427&amp;"/"&amp;R$1,Data!$1:$1,0)-1)))</f>
        <v/>
      </c>
      <c r="S427" s="252" t="str">
        <f ca="1">IF(ISERROR(OFFSET(Data!$A$1,MATCH($D427,Data!$CG:$CG,0)-1,MATCH($E427&amp;"/"&amp;S$1,Data!$1:$1,0)-1))=TRUE,"",IF(OFFSET(Data!$A$1,MATCH($D427,Data!$CG:$CG,0)-1,MATCH($E427&amp;"/"&amp;S$1,Data!$1:$1,0)-1)=0,"",OFFSET(Data!$A$1,MATCH($D427,Data!$CG:$CG,0)-1,MATCH($E427&amp;"/"&amp;S$1,Data!$1:$1,0)-1)))</f>
        <v/>
      </c>
      <c r="T427" s="252" t="str">
        <f ca="1">IF(ISERROR(OFFSET(Data!$A$1,MATCH($D427,Data!$CG:$CG,0)-1,MATCH($E427&amp;"/"&amp;T$1,Data!$1:$1,0)-1))=TRUE,"",IF(OFFSET(Data!$A$1,MATCH($D427,Data!$CG:$CG,0)-1,MATCH($E427&amp;"/"&amp;T$1,Data!$1:$1,0)-1)=0,"",OFFSET(Data!$A$1,MATCH($D427,Data!$CG:$CG,0)-1,MATCH($E427&amp;"/"&amp;T$1,Data!$1:$1,0)-1)))</f>
        <v/>
      </c>
      <c r="U427" s="252" t="str">
        <f ca="1">IF(ISERROR(OFFSET(Data!$A$1,MATCH($D427,Data!$CG:$CG,0)-1,MATCH($E427&amp;"/"&amp;U$1,Data!$1:$1,0)-1))=TRUE,"",IF(OFFSET(Data!$A$1,MATCH($D427,Data!$CG:$CG,0)-1,MATCH($E427&amp;"/"&amp;U$1,Data!$1:$1,0)-1)=0,"",OFFSET(Data!$A$1,MATCH($D427,Data!$CG:$CG,0)-1,MATCH($E427&amp;"/"&amp;U$1,Data!$1:$1,0)-1)))</f>
        <v/>
      </c>
      <c r="V427" s="252" t="str">
        <f ca="1">IF(ISERROR(OFFSET(Data!$A$1,MATCH($D427,Data!$CG:$CG,0)-1,MATCH($E427&amp;"/"&amp;V$1,Data!$1:$1,0)-1))=TRUE,"",IF(OFFSET(Data!$A$1,MATCH($D427,Data!$CG:$CG,0)-1,MATCH($E427&amp;"/"&amp;V$1,Data!$1:$1,0)-1)=0,"",OFFSET(Data!$A$1,MATCH($D427,Data!$CG:$CG,0)-1,MATCH($E427&amp;"/"&amp;V$1,Data!$1:$1,0)-1)))</f>
        <v/>
      </c>
      <c r="W427" s="269" t="str">
        <f ca="1">IF(ISERROR(OFFSET(Data!$A$1,MATCH($D427,Data!$CG:$CG,0)-1,MATCH($E427&amp;"/"&amp;W$1,Data!$1:$1,0)-1))=TRUE,"",IF(OFFSET(Data!$A$1,MATCH($D427,Data!$CG:$CG,0)-1,MATCH($E427&amp;"/"&amp;W$1,Data!$1:$1,0)-1)=0,"",OFFSET(Data!$A$1,MATCH($D427,Data!$CG:$CG,0)-1,MATCH($E427&amp;"/"&amp;W$1,Data!$1:$1,0)-1)))</f>
        <v/>
      </c>
      <c r="X427" s="252" t="str">
        <f ca="1">IF(ISERROR(OFFSET(Data!$A$1,MATCH($D427,Data!$CG:$CG,0)-1,MATCH($E427&amp;"/"&amp;X$1,Data!$1:$1,0)-1))=TRUE,"",IF(OFFSET(Data!$A$1,MATCH($D427,Data!$CG:$CG,0)-1,MATCH($E427&amp;"/"&amp;X$1,Data!$1:$1,0)-1)=0,"",OFFSET(Data!$A$1,MATCH($D427,Data!$CG:$CG,0)-1,MATCH($E427&amp;"/"&amp;X$1,Data!$1:$1,0)-1)))</f>
        <v/>
      </c>
      <c r="Y427" s="252" t="str">
        <f ca="1">IF(ISERROR(OFFSET(Data!$A$1,MATCH($D427,Data!$CG:$CG,0)-1,MATCH($E427&amp;"/"&amp;Y$1,Data!$1:$1,0)-1))=TRUE,"",IF(OFFSET(Data!$A$1,MATCH($D427,Data!$CG:$CG,0)-1,MATCH($E427&amp;"/"&amp;Y$1,Data!$1:$1,0)-1)=0,"",OFFSET(Data!$A$1,MATCH($D427,Data!$CG:$CG,0)-1,MATCH($E427&amp;"/"&amp;Y$1,Data!$1:$1,0)-1)))</f>
        <v/>
      </c>
      <c r="Z427" s="252" t="str">
        <f ca="1">IF(ISERROR(OFFSET(Data!$A$1,MATCH($D427,Data!$CG:$CG,0)-1,MATCH($E427&amp;"/"&amp;Z$1,Data!$1:$1,0)-1))=TRUE,"",IF(OFFSET(Data!$A$1,MATCH($D427,Data!$CG:$CG,0)-1,MATCH($E427&amp;"/"&amp;Z$1,Data!$1:$1,0)-1)=0,"",OFFSET(Data!$A$1,MATCH($D427,Data!$CG:$CG,0)-1,MATCH($E427&amp;"/"&amp;Z$1,Data!$1:$1,0)-1)))</f>
        <v/>
      </c>
      <c r="AA427" s="252" t="str">
        <f ca="1">IF(ISERROR(OFFSET(Data!$A$1,MATCH($D427,Data!$CG:$CG,0)-1,MATCH($E427&amp;"/"&amp;AA$1,Data!$1:$1,0)-1))=TRUE,"",IF(OFFSET(Data!$A$1,MATCH($D427,Data!$CG:$CG,0)-1,MATCH($E427&amp;"/"&amp;AA$1,Data!$1:$1,0)-1)=0,"",OFFSET(Data!$A$1,MATCH($D427,Data!$CG:$CG,0)-1,MATCH($E427&amp;"/"&amp;AA$1,Data!$1:$1,0)-1)))</f>
        <v/>
      </c>
      <c r="AB427" s="252" t="str">
        <f ca="1">IF(ISERROR(OFFSET(Data!$A$1,MATCH($D427,Data!$CG:$CG,0)-1,MATCH($E427&amp;"/"&amp;AB$1,Data!$1:$1,0)-1))=TRUE,"",IF(OFFSET(Data!$A$1,MATCH($D427,Data!$CG:$CG,0)-1,MATCH($E427&amp;"/"&amp;AB$1,Data!$1:$1,0)-1)=0,"",OFFSET(Data!$A$1,MATCH($D427,Data!$CG:$CG,0)-1,MATCH($E427&amp;"/"&amp;AB$1,Data!$1:$1,0)-1)))</f>
        <v/>
      </c>
      <c r="AC427" s="252" t="str">
        <f ca="1">IF(ISERROR(OFFSET(Data!$A$1,MATCH($D427,Data!$CG:$CG,0)-1,MATCH($E427&amp;"/"&amp;AC$1,Data!$1:$1,0)-1))=TRUE,"",IF(OFFSET(Data!$A$1,MATCH($D427,Data!$CG:$CG,0)-1,MATCH($E427&amp;"/"&amp;AC$1,Data!$1:$1,0)-1)=0,"",OFFSET(Data!$A$1,MATCH($D427,Data!$CG:$CG,0)-1,MATCH($E427&amp;"/"&amp;AC$1,Data!$1:$1,0)-1)))</f>
        <v/>
      </c>
      <c r="AD427" s="252" t="str">
        <f ca="1">IF(ISERROR(OFFSET(Data!$A$1,MATCH($D427,Data!$CG:$CG,0)-1,MATCH($E427&amp;"/"&amp;AD$1,Data!$1:$1,0)-1))=TRUE,"",IF(OFFSET(Data!$A$1,MATCH($D427,Data!$CG:$CG,0)-1,MATCH($E427&amp;"/"&amp;AD$1,Data!$1:$1,0)-1)=0,"",OFFSET(Data!$A$1,MATCH($D427,Data!$CG:$CG,0)-1,MATCH($E427&amp;"/"&amp;AD$1,Data!$1:$1,0)-1)))</f>
        <v/>
      </c>
      <c r="AE427" s="252" t="str">
        <f ca="1">IF(ISERROR(OFFSET(Data!$A$1,MATCH($D427,Data!$CG:$CG,0)-1,MATCH($E427&amp;"/"&amp;AE$1,Data!$1:$1,0)-1))=TRUE,"",IF(OFFSET(Data!$A$1,MATCH($D427,Data!$CG:$CG,0)-1,MATCH($E427&amp;"/"&amp;AE$1,Data!$1:$1,0)-1)=0,"",OFFSET(Data!$A$1,MATCH($D427,Data!$CG:$CG,0)-1,MATCH($E427&amp;"/"&amp;AE$1,Data!$1:$1,0)-1)))</f>
        <v/>
      </c>
      <c r="AF427" s="253" t="str">
        <f ca="1">IF(ISERROR(OFFSET(Data!$A$1,MATCH($D427,Data!$CG:$CG,0)-1,MATCH($E427&amp;"/"&amp;AF$1,Data!$1:$1,0)-1))=TRUE,"",IF(OFFSET(Data!$A$1,MATCH($D427,Data!$CG:$CG,0)-1,MATCH($E427&amp;"/"&amp;AF$1,Data!$1:$1,0)-1)=0,"",OFFSET(Data!$A$1,MATCH($D427,Data!$CG:$CG,0)-1,MATCH($E427&amp;"/"&amp;AF$1,Data!$1:$1,0)-1)))</f>
        <v/>
      </c>
      <c r="AG427" s="188">
        <f t="shared" ca="1" si="10"/>
        <v>0</v>
      </c>
      <c r="AH427" s="208">
        <f ca="1">SUM(AG424:AG427)</f>
        <v>0</v>
      </c>
    </row>
    <row r="428" spans="1:34" ht="15.75" hidden="1" customHeight="1" thickBot="1" x14ac:dyDescent="0.3">
      <c r="A428" s="447"/>
      <c r="B428" s="470"/>
      <c r="C428" s="473"/>
      <c r="D428" s="52" t="e">
        <f>IF(C428&lt;&gt;"",C428,D427)</f>
        <v>#N/A</v>
      </c>
      <c r="E428" s="53" t="s">
        <v>25</v>
      </c>
      <c r="F428" s="255" t="str">
        <f ca="1">IF(ISERROR(OFFSET(Data!$A$1,MATCH($D428,Data!$CG:$CG,0)-1,MATCH($E428&amp;"/"&amp;F$1,Data!$1:$1,0)-1))=TRUE,"",IF(OFFSET(Data!$A$1,MATCH($D428,Data!$CG:$CG,0)-1,MATCH($E428&amp;"/"&amp;F$1,Data!$1:$1,0)-1)=0,"",OFFSET(Data!$A$1,MATCH($D428,Data!$CG:$CG,0)-1,MATCH($E428&amp;"/"&amp;F$1,Data!$1:$1,0)-1)))</f>
        <v/>
      </c>
      <c r="G428" s="256" t="str">
        <f ca="1">IF(ISERROR(OFFSET(Data!$A$1,MATCH($D428,Data!$CG:$CG,0)-1,MATCH($E428&amp;"/"&amp;G$1,Data!$1:$1,0)-1))=TRUE,"",IF(OFFSET(Data!$A$1,MATCH($D428,Data!$CG:$CG,0)-1,MATCH($E428&amp;"/"&amp;G$1,Data!$1:$1,0)-1)=0,"",OFFSET(Data!$A$1,MATCH($D428,Data!$CG:$CG,0)-1,MATCH($E428&amp;"/"&amp;G$1,Data!$1:$1,0)-1)))</f>
        <v/>
      </c>
      <c r="H428" s="256" t="str">
        <f ca="1">IF(ISERROR(OFFSET(Data!$A$1,MATCH($D428,Data!$CG:$CG,0)-1,MATCH($E428&amp;"/"&amp;H$1,Data!$1:$1,0)-1))=TRUE,"",IF(OFFSET(Data!$A$1,MATCH($D428,Data!$CG:$CG,0)-1,MATCH($E428&amp;"/"&amp;H$1,Data!$1:$1,0)-1)=0,"",OFFSET(Data!$A$1,MATCH($D428,Data!$CG:$CG,0)-1,MATCH($E428&amp;"/"&amp;H$1,Data!$1:$1,0)-1)))</f>
        <v/>
      </c>
      <c r="I428" s="256" t="str">
        <f ca="1">IF(ISERROR(OFFSET(Data!$A$1,MATCH($D428,Data!$CG:$CG,0)-1,MATCH($E428&amp;"/"&amp;I$1,Data!$1:$1,0)-1))=TRUE,"",IF(OFFSET(Data!$A$1,MATCH($D428,Data!$CG:$CG,0)-1,MATCH($E428&amp;"/"&amp;I$1,Data!$1:$1,0)-1)=0,"",OFFSET(Data!$A$1,MATCH($D428,Data!$CG:$CG,0)-1,MATCH($E428&amp;"/"&amp;I$1,Data!$1:$1,0)-1)))</f>
        <v/>
      </c>
      <c r="J428" s="256" t="str">
        <f ca="1">IF(ISERROR(OFFSET(Data!$A$1,MATCH($D428,Data!$CG:$CG,0)-1,MATCH($E428&amp;"/"&amp;J$1,Data!$1:$1,0)-1))=TRUE,"",IF(OFFSET(Data!$A$1,MATCH($D428,Data!$CG:$CG,0)-1,MATCH($E428&amp;"/"&amp;J$1,Data!$1:$1,0)-1)=0,"",OFFSET(Data!$A$1,MATCH($D428,Data!$CG:$CG,0)-1,MATCH($E428&amp;"/"&amp;J$1,Data!$1:$1,0)-1)))</f>
        <v/>
      </c>
      <c r="K428" s="256" t="str">
        <f ca="1">IF(ISERROR(OFFSET(Data!$A$1,MATCH($D428,Data!$CG:$CG,0)-1,MATCH($E428&amp;"/"&amp;K$1,Data!$1:$1,0)-1))=TRUE,"",IF(OFFSET(Data!$A$1,MATCH($D428,Data!$CG:$CG,0)-1,MATCH($E428&amp;"/"&amp;K$1,Data!$1:$1,0)-1)=0,"",OFFSET(Data!$A$1,MATCH($D428,Data!$CG:$CG,0)-1,MATCH($E428&amp;"/"&amp;K$1,Data!$1:$1,0)-1)))</f>
        <v/>
      </c>
      <c r="L428" s="256" t="str">
        <f ca="1">IF(ISERROR(OFFSET(Data!$A$1,MATCH($D428,Data!$CG:$CG,0)-1,MATCH($E428&amp;"/"&amp;L$1,Data!$1:$1,0)-1))=TRUE,"",IF(OFFSET(Data!$A$1,MATCH($D428,Data!$CG:$CG,0)-1,MATCH($E428&amp;"/"&amp;L$1,Data!$1:$1,0)-1)=0,"",OFFSET(Data!$A$1,MATCH($D428,Data!$CG:$CG,0)-1,MATCH($E428&amp;"/"&amp;L$1,Data!$1:$1,0)-1)))</f>
        <v/>
      </c>
      <c r="M428" s="256" t="str">
        <f ca="1">IF(ISERROR(OFFSET(Data!$A$1,MATCH($D428,Data!$CG:$CG,0)-1,MATCH($E428&amp;"/"&amp;M$1,Data!$1:$1,0)-1))=TRUE,"",IF(OFFSET(Data!$A$1,MATCH($D428,Data!$CG:$CG,0)-1,MATCH($E428&amp;"/"&amp;M$1,Data!$1:$1,0)-1)=0,"",OFFSET(Data!$A$1,MATCH($D428,Data!$CG:$CG,0)-1,MATCH($E428&amp;"/"&amp;M$1,Data!$1:$1,0)-1)))</f>
        <v/>
      </c>
      <c r="N428" s="256" t="str">
        <f ca="1">IF(ISERROR(OFFSET(Data!$A$1,MATCH($D428,Data!$CG:$CG,0)-1,MATCH($E428&amp;"/"&amp;N$1,Data!$1:$1,0)-1))=TRUE,"",IF(OFFSET(Data!$A$1,MATCH($D428,Data!$CG:$CG,0)-1,MATCH($E428&amp;"/"&amp;N$1,Data!$1:$1,0)-1)=0,"",OFFSET(Data!$A$1,MATCH($D428,Data!$CG:$CG,0)-1,MATCH($E428&amp;"/"&amp;N$1,Data!$1:$1,0)-1)))</f>
        <v/>
      </c>
      <c r="O428" s="256" t="str">
        <f ca="1">IF(ISERROR(OFFSET(Data!$A$1,MATCH($D428,Data!$CG:$CG,0)-1,MATCH($E428&amp;"/"&amp;O$1,Data!$1:$1,0)-1))=TRUE,"",IF(OFFSET(Data!$A$1,MATCH($D428,Data!$CG:$CG,0)-1,MATCH($E428&amp;"/"&amp;O$1,Data!$1:$1,0)-1)=0,"",OFFSET(Data!$A$1,MATCH($D428,Data!$CG:$CG,0)-1,MATCH($E428&amp;"/"&amp;O$1,Data!$1:$1,0)-1)))</f>
        <v/>
      </c>
      <c r="P428" s="256" t="str">
        <f ca="1">IF(ISERROR(OFFSET(Data!$A$1,MATCH($D428,Data!$CG:$CG,0)-1,MATCH($E428&amp;"/"&amp;P$1,Data!$1:$1,0)-1))=TRUE,"",IF(OFFSET(Data!$A$1,MATCH($D428,Data!$CG:$CG,0)-1,MATCH($E428&amp;"/"&amp;P$1,Data!$1:$1,0)-1)=0,"",OFFSET(Data!$A$1,MATCH($D428,Data!$CG:$CG,0)-1,MATCH($E428&amp;"/"&amp;P$1,Data!$1:$1,0)-1)))</f>
        <v/>
      </c>
      <c r="Q428" s="256" t="str">
        <f ca="1">IF(ISERROR(OFFSET(Data!$A$1,MATCH($D428,Data!$CG:$CG,0)-1,MATCH($E428&amp;"/"&amp;Q$1,Data!$1:$1,0)-1))=TRUE,"",IF(OFFSET(Data!$A$1,MATCH($D428,Data!$CG:$CG,0)-1,MATCH($E428&amp;"/"&amp;Q$1,Data!$1:$1,0)-1)=0,"",OFFSET(Data!$A$1,MATCH($D428,Data!$CG:$CG,0)-1,MATCH($E428&amp;"/"&amp;Q$1,Data!$1:$1,0)-1)))</f>
        <v/>
      </c>
      <c r="R428" s="256" t="str">
        <f ca="1">IF(ISERROR(OFFSET(Data!$A$1,MATCH($D428,Data!$CG:$CG,0)-1,MATCH($E428&amp;"/"&amp;R$1,Data!$1:$1,0)-1))=TRUE,"",IF(OFFSET(Data!$A$1,MATCH($D428,Data!$CG:$CG,0)-1,MATCH($E428&amp;"/"&amp;R$1,Data!$1:$1,0)-1)=0,"",OFFSET(Data!$A$1,MATCH($D428,Data!$CG:$CG,0)-1,MATCH($E428&amp;"/"&amp;R$1,Data!$1:$1,0)-1)))</f>
        <v/>
      </c>
      <c r="S428" s="256" t="str">
        <f ca="1">IF(ISERROR(OFFSET(Data!$A$1,MATCH($D428,Data!$CG:$CG,0)-1,MATCH($E428&amp;"/"&amp;S$1,Data!$1:$1,0)-1))=TRUE,"",IF(OFFSET(Data!$A$1,MATCH($D428,Data!$CG:$CG,0)-1,MATCH($E428&amp;"/"&amp;S$1,Data!$1:$1,0)-1)=0,"",OFFSET(Data!$A$1,MATCH($D428,Data!$CG:$CG,0)-1,MATCH($E428&amp;"/"&amp;S$1,Data!$1:$1,0)-1)))</f>
        <v/>
      </c>
      <c r="T428" s="256" t="str">
        <f ca="1">IF(ISERROR(OFFSET(Data!$A$1,MATCH($D428,Data!$CG:$CG,0)-1,MATCH($E428&amp;"/"&amp;T$1,Data!$1:$1,0)-1))=TRUE,"",IF(OFFSET(Data!$A$1,MATCH($D428,Data!$CG:$CG,0)-1,MATCH($E428&amp;"/"&amp;T$1,Data!$1:$1,0)-1)=0,"",OFFSET(Data!$A$1,MATCH($D428,Data!$CG:$CG,0)-1,MATCH($E428&amp;"/"&amp;T$1,Data!$1:$1,0)-1)))</f>
        <v/>
      </c>
      <c r="U428" s="256" t="str">
        <f ca="1">IF(ISERROR(OFFSET(Data!$A$1,MATCH($D428,Data!$CG:$CG,0)-1,MATCH($E428&amp;"/"&amp;U$1,Data!$1:$1,0)-1))=TRUE,"",IF(OFFSET(Data!$A$1,MATCH($D428,Data!$CG:$CG,0)-1,MATCH($E428&amp;"/"&amp;U$1,Data!$1:$1,0)-1)=0,"",OFFSET(Data!$A$1,MATCH($D428,Data!$CG:$CG,0)-1,MATCH($E428&amp;"/"&amp;U$1,Data!$1:$1,0)-1)))</f>
        <v/>
      </c>
      <c r="V428" s="256" t="str">
        <f ca="1">IF(ISERROR(OFFSET(Data!$A$1,MATCH($D428,Data!$CG:$CG,0)-1,MATCH($E428&amp;"/"&amp;V$1,Data!$1:$1,0)-1))=TRUE,"",IF(OFFSET(Data!$A$1,MATCH($D428,Data!$CG:$CG,0)-1,MATCH($E428&amp;"/"&amp;V$1,Data!$1:$1,0)-1)=0,"",OFFSET(Data!$A$1,MATCH($D428,Data!$CG:$CG,0)-1,MATCH($E428&amp;"/"&amp;V$1,Data!$1:$1,0)-1)))</f>
        <v/>
      </c>
      <c r="W428" s="257" t="str">
        <f ca="1">IF(ISERROR(OFFSET(Data!$A$1,MATCH($D428,Data!$CG:$CG,0)-1,MATCH($E428&amp;"/"&amp;W$1,Data!$1:$1,0)-1))=TRUE,"",IF(OFFSET(Data!$A$1,MATCH($D428,Data!$CG:$CG,0)-1,MATCH($E428&amp;"/"&amp;W$1,Data!$1:$1,0)-1)=0,"",OFFSET(Data!$A$1,MATCH($D428,Data!$CG:$CG,0)-1,MATCH($E428&amp;"/"&amp;W$1,Data!$1:$1,0)-1)))</f>
        <v/>
      </c>
      <c r="X428" s="256" t="str">
        <f ca="1">IF(ISERROR(OFFSET(Data!$A$1,MATCH($D428,Data!$CG:$CG,0)-1,MATCH($E428&amp;"/"&amp;X$1,Data!$1:$1,0)-1))=TRUE,"",IF(OFFSET(Data!$A$1,MATCH($D428,Data!$CG:$CG,0)-1,MATCH($E428&amp;"/"&amp;X$1,Data!$1:$1,0)-1)=0,"",OFFSET(Data!$A$1,MATCH($D428,Data!$CG:$CG,0)-1,MATCH($E428&amp;"/"&amp;X$1,Data!$1:$1,0)-1)))</f>
        <v/>
      </c>
      <c r="Y428" s="256" t="str">
        <f ca="1">IF(ISERROR(OFFSET(Data!$A$1,MATCH($D428,Data!$CG:$CG,0)-1,MATCH($E428&amp;"/"&amp;Y$1,Data!$1:$1,0)-1))=TRUE,"",IF(OFFSET(Data!$A$1,MATCH($D428,Data!$CG:$CG,0)-1,MATCH($E428&amp;"/"&amp;Y$1,Data!$1:$1,0)-1)=0,"",OFFSET(Data!$A$1,MATCH($D428,Data!$CG:$CG,0)-1,MATCH($E428&amp;"/"&amp;Y$1,Data!$1:$1,0)-1)))</f>
        <v/>
      </c>
      <c r="Z428" s="256" t="str">
        <f ca="1">IF(ISERROR(OFFSET(Data!$A$1,MATCH($D428,Data!$CG:$CG,0)-1,MATCH($E428&amp;"/"&amp;Z$1,Data!$1:$1,0)-1))=TRUE,"",IF(OFFSET(Data!$A$1,MATCH($D428,Data!$CG:$CG,0)-1,MATCH($E428&amp;"/"&amp;Z$1,Data!$1:$1,0)-1)=0,"",OFFSET(Data!$A$1,MATCH($D428,Data!$CG:$CG,0)-1,MATCH($E428&amp;"/"&amp;Z$1,Data!$1:$1,0)-1)))</f>
        <v/>
      </c>
      <c r="AA428" s="256" t="str">
        <f ca="1">IF(ISERROR(OFFSET(Data!$A$1,MATCH($D428,Data!$CG:$CG,0)-1,MATCH($E428&amp;"/"&amp;AA$1,Data!$1:$1,0)-1))=TRUE,"",IF(OFFSET(Data!$A$1,MATCH($D428,Data!$CG:$CG,0)-1,MATCH($E428&amp;"/"&amp;AA$1,Data!$1:$1,0)-1)=0,"",OFFSET(Data!$A$1,MATCH($D428,Data!$CG:$CG,0)-1,MATCH($E428&amp;"/"&amp;AA$1,Data!$1:$1,0)-1)))</f>
        <v/>
      </c>
      <c r="AB428" s="256" t="str">
        <f ca="1">IF(ISERROR(OFFSET(Data!$A$1,MATCH($D428,Data!$CG:$CG,0)-1,MATCH($E428&amp;"/"&amp;AB$1,Data!$1:$1,0)-1))=TRUE,"",IF(OFFSET(Data!$A$1,MATCH($D428,Data!$CG:$CG,0)-1,MATCH($E428&amp;"/"&amp;AB$1,Data!$1:$1,0)-1)=0,"",OFFSET(Data!$A$1,MATCH($D428,Data!$CG:$CG,0)-1,MATCH($E428&amp;"/"&amp;AB$1,Data!$1:$1,0)-1)))</f>
        <v/>
      </c>
      <c r="AC428" s="256" t="str">
        <f ca="1">IF(ISERROR(OFFSET(Data!$A$1,MATCH($D428,Data!$CG:$CG,0)-1,MATCH($E428&amp;"/"&amp;AC$1,Data!$1:$1,0)-1))=TRUE,"",IF(OFFSET(Data!$A$1,MATCH($D428,Data!$CG:$CG,0)-1,MATCH($E428&amp;"/"&amp;AC$1,Data!$1:$1,0)-1)=0,"",OFFSET(Data!$A$1,MATCH($D428,Data!$CG:$CG,0)-1,MATCH($E428&amp;"/"&amp;AC$1,Data!$1:$1,0)-1)))</f>
        <v/>
      </c>
      <c r="AD428" s="256" t="str">
        <f ca="1">IF(ISERROR(OFFSET(Data!$A$1,MATCH($D428,Data!$CG:$CG,0)-1,MATCH($E428&amp;"/"&amp;AD$1,Data!$1:$1,0)-1))=TRUE,"",IF(OFFSET(Data!$A$1,MATCH($D428,Data!$CG:$CG,0)-1,MATCH($E428&amp;"/"&amp;AD$1,Data!$1:$1,0)-1)=0,"",OFFSET(Data!$A$1,MATCH($D428,Data!$CG:$CG,0)-1,MATCH($E428&amp;"/"&amp;AD$1,Data!$1:$1,0)-1)))</f>
        <v/>
      </c>
      <c r="AE428" s="256" t="str">
        <f ca="1">IF(ISERROR(OFFSET(Data!$A$1,MATCH($D428,Data!$CG:$CG,0)-1,MATCH($E428&amp;"/"&amp;AE$1,Data!$1:$1,0)-1))=TRUE,"",IF(OFFSET(Data!$A$1,MATCH($D428,Data!$CG:$CG,0)-1,MATCH($E428&amp;"/"&amp;AE$1,Data!$1:$1,0)-1)=0,"",OFFSET(Data!$A$1,MATCH($D428,Data!$CG:$CG,0)-1,MATCH($E428&amp;"/"&amp;AE$1,Data!$1:$1,0)-1)))</f>
        <v/>
      </c>
      <c r="AF428" s="258" t="str">
        <f ca="1">IF(ISERROR(OFFSET(Data!$A$1,MATCH($D428,Data!$CG:$CG,0)-1,MATCH($E428&amp;"/"&amp;AF$1,Data!$1:$1,0)-1))=TRUE,"",IF(OFFSET(Data!$A$1,MATCH($D428,Data!$CG:$CG,0)-1,MATCH($E428&amp;"/"&amp;AF$1,Data!$1:$1,0)-1)=0,"",OFFSET(Data!$A$1,MATCH($D428,Data!$CG:$CG,0)-1,MATCH($E428&amp;"/"&amp;AF$1,Data!$1:$1,0)-1)))</f>
        <v/>
      </c>
      <c r="AG428" s="197">
        <f t="shared" ca="1" si="10"/>
        <v>0</v>
      </c>
      <c r="AH428" s="209">
        <f ca="1">SUM(AG424:AG428)</f>
        <v>0</v>
      </c>
    </row>
    <row r="429" spans="1:34" ht="15" hidden="1" customHeight="1" x14ac:dyDescent="0.25">
      <c r="A429" s="445" t="s">
        <v>33</v>
      </c>
      <c r="B429" s="468" t="e">
        <f>INDEX(Data!CI:CI,MATCH("M"&amp;A429,Data!A:A,0))</f>
        <v>#N/A</v>
      </c>
      <c r="C429" s="471" t="e">
        <f>INDEX(Data!CG:CG,MATCH("M"&amp;A429,Data!A:A,0))</f>
        <v>#N/A</v>
      </c>
      <c r="D429" s="48" t="e">
        <f>IF(C429&lt;&gt;"",C429,D8)</f>
        <v>#N/A</v>
      </c>
      <c r="E429" s="49" t="s">
        <v>21</v>
      </c>
      <c r="F429" s="271" t="str">
        <f ca="1">IF(ISERROR(OFFSET(Data!$A$1,MATCH($D429,Data!$CG:$CG,0)-1,MATCH($E429&amp;"/"&amp;F$1,Data!$1:$1,0)-1))=TRUE,"",IF(OFFSET(Data!$A$1,MATCH($D429,Data!$CG:$CG,0)-1,MATCH($E429&amp;"/"&amp;F$1,Data!$1:$1,0)-1)=0,"",OFFSET(Data!$A$1,MATCH($D429,Data!$CG:$CG,0)-1,MATCH($E429&amp;"/"&amp;F$1,Data!$1:$1,0)-1)))</f>
        <v/>
      </c>
      <c r="G429" s="250" t="str">
        <f ca="1">IF(ISERROR(OFFSET(Data!$A$1,MATCH($D429,Data!$CG:$CG,0)-1,MATCH($E429&amp;"/"&amp;G$1,Data!$1:$1,0)-1))=TRUE,"",IF(OFFSET(Data!$A$1,MATCH($D429,Data!$CG:$CG,0)-1,MATCH($E429&amp;"/"&amp;G$1,Data!$1:$1,0)-1)=0,"",OFFSET(Data!$A$1,MATCH($D429,Data!$CG:$CG,0)-1,MATCH($E429&amp;"/"&amp;G$1,Data!$1:$1,0)-1)))</f>
        <v/>
      </c>
      <c r="H429" s="250" t="str">
        <f ca="1">IF(ISERROR(OFFSET(Data!$A$1,MATCH($D429,Data!$CG:$CG,0)-1,MATCH($E429&amp;"/"&amp;H$1,Data!$1:$1,0)-1))=TRUE,"",IF(OFFSET(Data!$A$1,MATCH($D429,Data!$CG:$CG,0)-1,MATCH($E429&amp;"/"&amp;H$1,Data!$1:$1,0)-1)=0,"",OFFSET(Data!$A$1,MATCH($D429,Data!$CG:$CG,0)-1,MATCH($E429&amp;"/"&amp;H$1,Data!$1:$1,0)-1)))</f>
        <v/>
      </c>
      <c r="I429" s="250" t="str">
        <f ca="1">IF(ISERROR(OFFSET(Data!$A$1,MATCH($D429,Data!$CG:$CG,0)-1,MATCH($E429&amp;"/"&amp;I$1,Data!$1:$1,0)-1))=TRUE,"",IF(OFFSET(Data!$A$1,MATCH($D429,Data!$CG:$CG,0)-1,MATCH($E429&amp;"/"&amp;I$1,Data!$1:$1,0)-1)=0,"",OFFSET(Data!$A$1,MATCH($D429,Data!$CG:$CG,0)-1,MATCH($E429&amp;"/"&amp;I$1,Data!$1:$1,0)-1)))</f>
        <v/>
      </c>
      <c r="J429" s="250" t="str">
        <f ca="1">IF(ISERROR(OFFSET(Data!$A$1,MATCH($D429,Data!$CG:$CG,0)-1,MATCH($E429&amp;"/"&amp;J$1,Data!$1:$1,0)-1))=TRUE,"",IF(OFFSET(Data!$A$1,MATCH($D429,Data!$CG:$CG,0)-1,MATCH($E429&amp;"/"&amp;J$1,Data!$1:$1,0)-1)=0,"",OFFSET(Data!$A$1,MATCH($D429,Data!$CG:$CG,0)-1,MATCH($E429&amp;"/"&amp;J$1,Data!$1:$1,0)-1)))</f>
        <v/>
      </c>
      <c r="K429" s="250" t="str">
        <f ca="1">IF(ISERROR(OFFSET(Data!$A$1,MATCH($D429,Data!$CG:$CG,0)-1,MATCH($E429&amp;"/"&amp;K$1,Data!$1:$1,0)-1))=TRUE,"",IF(OFFSET(Data!$A$1,MATCH($D429,Data!$CG:$CG,0)-1,MATCH($E429&amp;"/"&amp;K$1,Data!$1:$1,0)-1)=0,"",OFFSET(Data!$A$1,MATCH($D429,Data!$CG:$CG,0)-1,MATCH($E429&amp;"/"&amp;K$1,Data!$1:$1,0)-1)))</f>
        <v/>
      </c>
      <c r="L429" s="250" t="str">
        <f ca="1">IF(ISERROR(OFFSET(Data!$A$1,MATCH($D429,Data!$CG:$CG,0)-1,MATCH($E429&amp;"/"&amp;L$1,Data!$1:$1,0)-1))=TRUE,"",IF(OFFSET(Data!$A$1,MATCH($D429,Data!$CG:$CG,0)-1,MATCH($E429&amp;"/"&amp;L$1,Data!$1:$1,0)-1)=0,"",OFFSET(Data!$A$1,MATCH($D429,Data!$CG:$CG,0)-1,MATCH($E429&amp;"/"&amp;L$1,Data!$1:$1,0)-1)))</f>
        <v/>
      </c>
      <c r="M429" s="250" t="str">
        <f ca="1">IF(ISERROR(OFFSET(Data!$A$1,MATCH($D429,Data!$CG:$CG,0)-1,MATCH($E429&amp;"/"&amp;M$1,Data!$1:$1,0)-1))=TRUE,"",IF(OFFSET(Data!$A$1,MATCH($D429,Data!$CG:$CG,0)-1,MATCH($E429&amp;"/"&amp;M$1,Data!$1:$1,0)-1)=0,"",OFFSET(Data!$A$1,MATCH($D429,Data!$CG:$CG,0)-1,MATCH($E429&amp;"/"&amp;M$1,Data!$1:$1,0)-1)))</f>
        <v/>
      </c>
      <c r="N429" s="250" t="str">
        <f ca="1">IF(ISERROR(OFFSET(Data!$A$1,MATCH($D429,Data!$CG:$CG,0)-1,MATCH($E429&amp;"/"&amp;N$1,Data!$1:$1,0)-1))=TRUE,"",IF(OFFSET(Data!$A$1,MATCH($D429,Data!$CG:$CG,0)-1,MATCH($E429&amp;"/"&amp;N$1,Data!$1:$1,0)-1)=0,"",OFFSET(Data!$A$1,MATCH($D429,Data!$CG:$CG,0)-1,MATCH($E429&amp;"/"&amp;N$1,Data!$1:$1,0)-1)))</f>
        <v/>
      </c>
      <c r="O429" s="250" t="str">
        <f ca="1">IF(ISERROR(OFFSET(Data!$A$1,MATCH($D429,Data!$CG:$CG,0)-1,MATCH($E429&amp;"/"&amp;O$1,Data!$1:$1,0)-1))=TRUE,"",IF(OFFSET(Data!$A$1,MATCH($D429,Data!$CG:$CG,0)-1,MATCH($E429&amp;"/"&amp;O$1,Data!$1:$1,0)-1)=0,"",OFFSET(Data!$A$1,MATCH($D429,Data!$CG:$CG,0)-1,MATCH($E429&amp;"/"&amp;O$1,Data!$1:$1,0)-1)))</f>
        <v/>
      </c>
      <c r="P429" s="250" t="str">
        <f ca="1">IF(ISERROR(OFFSET(Data!$A$1,MATCH($D429,Data!$CG:$CG,0)-1,MATCH($E429&amp;"/"&amp;P$1,Data!$1:$1,0)-1))=TRUE,"",IF(OFFSET(Data!$A$1,MATCH($D429,Data!$CG:$CG,0)-1,MATCH($E429&amp;"/"&amp;P$1,Data!$1:$1,0)-1)=0,"",OFFSET(Data!$A$1,MATCH($D429,Data!$CG:$CG,0)-1,MATCH($E429&amp;"/"&amp;P$1,Data!$1:$1,0)-1)))</f>
        <v/>
      </c>
      <c r="Q429" s="250" t="str">
        <f ca="1">IF(ISERROR(OFFSET(Data!$A$1,MATCH($D429,Data!$CG:$CG,0)-1,MATCH($E429&amp;"/"&amp;Q$1,Data!$1:$1,0)-1))=TRUE,"",IF(OFFSET(Data!$A$1,MATCH($D429,Data!$CG:$CG,0)-1,MATCH($E429&amp;"/"&amp;Q$1,Data!$1:$1,0)-1)=0,"",OFFSET(Data!$A$1,MATCH($D429,Data!$CG:$CG,0)-1,MATCH($E429&amp;"/"&amp;Q$1,Data!$1:$1,0)-1)))</f>
        <v/>
      </c>
      <c r="R429" s="250" t="str">
        <f ca="1">IF(ISERROR(OFFSET(Data!$A$1,MATCH($D429,Data!$CG:$CG,0)-1,MATCH($E429&amp;"/"&amp;R$1,Data!$1:$1,0)-1))=TRUE,"",IF(OFFSET(Data!$A$1,MATCH($D429,Data!$CG:$CG,0)-1,MATCH($E429&amp;"/"&amp;R$1,Data!$1:$1,0)-1)=0,"",OFFSET(Data!$A$1,MATCH($D429,Data!$CG:$CG,0)-1,MATCH($E429&amp;"/"&amp;R$1,Data!$1:$1,0)-1)))</f>
        <v/>
      </c>
      <c r="S429" s="250" t="str">
        <f ca="1">IF(ISERROR(OFFSET(Data!$A$1,MATCH($D429,Data!$CG:$CG,0)-1,MATCH($E429&amp;"/"&amp;S$1,Data!$1:$1,0)-1))=TRUE,"",IF(OFFSET(Data!$A$1,MATCH($D429,Data!$CG:$CG,0)-1,MATCH($E429&amp;"/"&amp;S$1,Data!$1:$1,0)-1)=0,"",OFFSET(Data!$A$1,MATCH($D429,Data!$CG:$CG,0)-1,MATCH($E429&amp;"/"&amp;S$1,Data!$1:$1,0)-1)))</f>
        <v/>
      </c>
      <c r="T429" s="250" t="str">
        <f ca="1">IF(ISERROR(OFFSET(Data!$A$1,MATCH($D429,Data!$CG:$CG,0)-1,MATCH($E429&amp;"/"&amp;T$1,Data!$1:$1,0)-1))=TRUE,"",IF(OFFSET(Data!$A$1,MATCH($D429,Data!$CG:$CG,0)-1,MATCH($E429&amp;"/"&amp;T$1,Data!$1:$1,0)-1)=0,"",OFFSET(Data!$A$1,MATCH($D429,Data!$CG:$CG,0)-1,MATCH($E429&amp;"/"&amp;T$1,Data!$1:$1,0)-1)))</f>
        <v/>
      </c>
      <c r="U429" s="250" t="str">
        <f ca="1">IF(ISERROR(OFFSET(Data!$A$1,MATCH($D429,Data!$CG:$CG,0)-1,MATCH($E429&amp;"/"&amp;U$1,Data!$1:$1,0)-1))=TRUE,"",IF(OFFSET(Data!$A$1,MATCH($D429,Data!$CG:$CG,0)-1,MATCH($E429&amp;"/"&amp;U$1,Data!$1:$1,0)-1)=0,"",OFFSET(Data!$A$1,MATCH($D429,Data!$CG:$CG,0)-1,MATCH($E429&amp;"/"&amp;U$1,Data!$1:$1,0)-1)))</f>
        <v/>
      </c>
      <c r="V429" s="250" t="str">
        <f ca="1">IF(ISERROR(OFFSET(Data!$A$1,MATCH($D429,Data!$CG:$CG,0)-1,MATCH($E429&amp;"/"&amp;V$1,Data!$1:$1,0)-1))=TRUE,"",IF(OFFSET(Data!$A$1,MATCH($D429,Data!$CG:$CG,0)-1,MATCH($E429&amp;"/"&amp;V$1,Data!$1:$1,0)-1)=0,"",OFFSET(Data!$A$1,MATCH($D429,Data!$CG:$CG,0)-1,MATCH($E429&amp;"/"&amp;V$1,Data!$1:$1,0)-1)))</f>
        <v/>
      </c>
      <c r="W429" s="272" t="str">
        <f ca="1">IF(ISERROR(OFFSET(Data!$A$1,MATCH($D429,Data!$CG:$CG,0)-1,MATCH($E429&amp;"/"&amp;W$1,Data!$1:$1,0)-1))=TRUE,"",IF(OFFSET(Data!$A$1,MATCH($D429,Data!$CG:$CG,0)-1,MATCH($E429&amp;"/"&amp;W$1,Data!$1:$1,0)-1)=0,"",OFFSET(Data!$A$1,MATCH($D429,Data!$CG:$CG,0)-1,MATCH($E429&amp;"/"&amp;W$1,Data!$1:$1,0)-1)))</f>
        <v/>
      </c>
      <c r="X429" s="250" t="str">
        <f ca="1">IF(ISERROR(OFFSET(Data!$A$1,MATCH($D429,Data!$CG:$CG,0)-1,MATCH($E429&amp;"/"&amp;X$1,Data!$1:$1,0)-1))=TRUE,"",IF(OFFSET(Data!$A$1,MATCH($D429,Data!$CG:$CG,0)-1,MATCH($E429&amp;"/"&amp;X$1,Data!$1:$1,0)-1)=0,"",OFFSET(Data!$A$1,MATCH($D429,Data!$CG:$CG,0)-1,MATCH($E429&amp;"/"&amp;X$1,Data!$1:$1,0)-1)))</f>
        <v/>
      </c>
      <c r="Y429" s="250" t="str">
        <f ca="1">IF(ISERROR(OFFSET(Data!$A$1,MATCH($D429,Data!$CG:$CG,0)-1,MATCH($E429&amp;"/"&amp;Y$1,Data!$1:$1,0)-1))=TRUE,"",IF(OFFSET(Data!$A$1,MATCH($D429,Data!$CG:$CG,0)-1,MATCH($E429&amp;"/"&amp;Y$1,Data!$1:$1,0)-1)=0,"",OFFSET(Data!$A$1,MATCH($D429,Data!$CG:$CG,0)-1,MATCH($E429&amp;"/"&amp;Y$1,Data!$1:$1,0)-1)))</f>
        <v/>
      </c>
      <c r="Z429" s="250" t="str">
        <f ca="1">IF(ISERROR(OFFSET(Data!$A$1,MATCH($D429,Data!$CG:$CG,0)-1,MATCH($E429&amp;"/"&amp;Z$1,Data!$1:$1,0)-1))=TRUE,"",IF(OFFSET(Data!$A$1,MATCH($D429,Data!$CG:$CG,0)-1,MATCH($E429&amp;"/"&amp;Z$1,Data!$1:$1,0)-1)=0,"",OFFSET(Data!$A$1,MATCH($D429,Data!$CG:$CG,0)-1,MATCH($E429&amp;"/"&amp;Z$1,Data!$1:$1,0)-1)))</f>
        <v/>
      </c>
      <c r="AA429" s="250" t="str">
        <f ca="1">IF(ISERROR(OFFSET(Data!$A$1,MATCH($D429,Data!$CG:$CG,0)-1,MATCH($E429&amp;"/"&amp;AA$1,Data!$1:$1,0)-1))=TRUE,"",IF(OFFSET(Data!$A$1,MATCH($D429,Data!$CG:$CG,0)-1,MATCH($E429&amp;"/"&amp;AA$1,Data!$1:$1,0)-1)=0,"",OFFSET(Data!$A$1,MATCH($D429,Data!$CG:$CG,0)-1,MATCH($E429&amp;"/"&amp;AA$1,Data!$1:$1,0)-1)))</f>
        <v/>
      </c>
      <c r="AB429" s="250" t="str">
        <f ca="1">IF(ISERROR(OFFSET(Data!$A$1,MATCH($D429,Data!$CG:$CG,0)-1,MATCH($E429&amp;"/"&amp;AB$1,Data!$1:$1,0)-1))=TRUE,"",IF(OFFSET(Data!$A$1,MATCH($D429,Data!$CG:$CG,0)-1,MATCH($E429&amp;"/"&amp;AB$1,Data!$1:$1,0)-1)=0,"",OFFSET(Data!$A$1,MATCH($D429,Data!$CG:$CG,0)-1,MATCH($E429&amp;"/"&amp;AB$1,Data!$1:$1,0)-1)))</f>
        <v/>
      </c>
      <c r="AC429" s="250" t="str">
        <f ca="1">IF(ISERROR(OFFSET(Data!$A$1,MATCH($D429,Data!$CG:$CG,0)-1,MATCH($E429&amp;"/"&amp;AC$1,Data!$1:$1,0)-1))=TRUE,"",IF(OFFSET(Data!$A$1,MATCH($D429,Data!$CG:$CG,0)-1,MATCH($E429&amp;"/"&amp;AC$1,Data!$1:$1,0)-1)=0,"",OFFSET(Data!$A$1,MATCH($D429,Data!$CG:$CG,0)-1,MATCH($E429&amp;"/"&amp;AC$1,Data!$1:$1,0)-1)))</f>
        <v/>
      </c>
      <c r="AD429" s="250" t="str">
        <f ca="1">IF(ISERROR(OFFSET(Data!$A$1,MATCH($D429,Data!$CG:$CG,0)-1,MATCH($E429&amp;"/"&amp;AD$1,Data!$1:$1,0)-1))=TRUE,"",IF(OFFSET(Data!$A$1,MATCH($D429,Data!$CG:$CG,0)-1,MATCH($E429&amp;"/"&amp;AD$1,Data!$1:$1,0)-1)=0,"",OFFSET(Data!$A$1,MATCH($D429,Data!$CG:$CG,0)-1,MATCH($E429&amp;"/"&amp;AD$1,Data!$1:$1,0)-1)))</f>
        <v/>
      </c>
      <c r="AE429" s="250" t="str">
        <f ca="1">IF(ISERROR(OFFSET(Data!$A$1,MATCH($D429,Data!$CG:$CG,0)-1,MATCH($E429&amp;"/"&amp;AE$1,Data!$1:$1,0)-1))=TRUE,"",IF(OFFSET(Data!$A$1,MATCH($D429,Data!$CG:$CG,0)-1,MATCH($E429&amp;"/"&amp;AE$1,Data!$1:$1,0)-1)=0,"",OFFSET(Data!$A$1,MATCH($D429,Data!$CG:$CG,0)-1,MATCH($E429&amp;"/"&amp;AE$1,Data!$1:$1,0)-1)))</f>
        <v/>
      </c>
      <c r="AF429" s="251" t="str">
        <f ca="1">IF(ISERROR(OFFSET(Data!$A$1,MATCH($D429,Data!$CG:$CG,0)-1,MATCH($E429&amp;"/"&amp;AF$1,Data!$1:$1,0)-1))=TRUE,"",IF(OFFSET(Data!$A$1,MATCH($D429,Data!$CG:$CG,0)-1,MATCH($E429&amp;"/"&amp;AF$1,Data!$1:$1,0)-1)=0,"",OFFSET(Data!$A$1,MATCH($D429,Data!$CG:$CG,0)-1,MATCH($E429&amp;"/"&amp;AF$1,Data!$1:$1,0)-1)))</f>
        <v/>
      </c>
      <c r="AG429" s="206">
        <f t="shared" ca="1" si="10"/>
        <v>0</v>
      </c>
      <c r="AH429" s="207">
        <f ca="1">AG429</f>
        <v>0</v>
      </c>
    </row>
    <row r="430" spans="1:34" ht="15" hidden="1" customHeight="1" thickBot="1" x14ac:dyDescent="0.3">
      <c r="A430" s="446"/>
      <c r="B430" s="469"/>
      <c r="C430" s="472"/>
      <c r="D430" s="50" t="e">
        <f>IF(C430&lt;&gt;"",C430,D429)</f>
        <v>#N/A</v>
      </c>
      <c r="E430" s="51" t="s">
        <v>22</v>
      </c>
      <c r="F430" s="254" t="str">
        <f ca="1">IF(ISERROR(OFFSET(Data!$A$1,MATCH($D430,Data!$CG:$CG,0)-1,MATCH($E430&amp;"/"&amp;F$1,Data!$1:$1,0)-1))=TRUE,"",IF(OFFSET(Data!$A$1,MATCH($D430,Data!$CG:$CG,0)-1,MATCH($E430&amp;"/"&amp;F$1,Data!$1:$1,0)-1)=0,"",OFFSET(Data!$A$1,MATCH($D430,Data!$CG:$CG,0)-1,MATCH($E430&amp;"/"&amp;F$1,Data!$1:$1,0)-1)))</f>
        <v/>
      </c>
      <c r="G430" s="252" t="str">
        <f ca="1">IF(ISERROR(OFFSET(Data!$A$1,MATCH($D430,Data!$CG:$CG,0)-1,MATCH($E430&amp;"/"&amp;G$1,Data!$1:$1,0)-1))=TRUE,"",IF(OFFSET(Data!$A$1,MATCH($D430,Data!$CG:$CG,0)-1,MATCH($E430&amp;"/"&amp;G$1,Data!$1:$1,0)-1)=0,"",OFFSET(Data!$A$1,MATCH($D430,Data!$CG:$CG,0)-1,MATCH($E430&amp;"/"&amp;G$1,Data!$1:$1,0)-1)))</f>
        <v/>
      </c>
      <c r="H430" s="252" t="str">
        <f ca="1">IF(ISERROR(OFFSET(Data!$A$1,MATCH($D430,Data!$CG:$CG,0)-1,MATCH($E430&amp;"/"&amp;H$1,Data!$1:$1,0)-1))=TRUE,"",IF(OFFSET(Data!$A$1,MATCH($D430,Data!$CG:$CG,0)-1,MATCH($E430&amp;"/"&amp;H$1,Data!$1:$1,0)-1)=0,"",OFFSET(Data!$A$1,MATCH($D430,Data!$CG:$CG,0)-1,MATCH($E430&amp;"/"&amp;H$1,Data!$1:$1,0)-1)))</f>
        <v/>
      </c>
      <c r="I430" s="252" t="str">
        <f ca="1">IF(ISERROR(OFFSET(Data!$A$1,MATCH($D430,Data!$CG:$CG,0)-1,MATCH($E430&amp;"/"&amp;I$1,Data!$1:$1,0)-1))=TRUE,"",IF(OFFSET(Data!$A$1,MATCH($D430,Data!$CG:$CG,0)-1,MATCH($E430&amp;"/"&amp;I$1,Data!$1:$1,0)-1)=0,"",OFFSET(Data!$A$1,MATCH($D430,Data!$CG:$CG,0)-1,MATCH($E430&amp;"/"&amp;I$1,Data!$1:$1,0)-1)))</f>
        <v/>
      </c>
      <c r="J430" s="252" t="str">
        <f ca="1">IF(ISERROR(OFFSET(Data!$A$1,MATCH($D430,Data!$CG:$CG,0)-1,MATCH($E430&amp;"/"&amp;J$1,Data!$1:$1,0)-1))=TRUE,"",IF(OFFSET(Data!$A$1,MATCH($D430,Data!$CG:$CG,0)-1,MATCH($E430&amp;"/"&amp;J$1,Data!$1:$1,0)-1)=0,"",OFFSET(Data!$A$1,MATCH($D430,Data!$CG:$CG,0)-1,MATCH($E430&amp;"/"&amp;J$1,Data!$1:$1,0)-1)))</f>
        <v/>
      </c>
      <c r="K430" s="252" t="str">
        <f ca="1">IF(ISERROR(OFFSET(Data!$A$1,MATCH($D430,Data!$CG:$CG,0)-1,MATCH($E430&amp;"/"&amp;K$1,Data!$1:$1,0)-1))=TRUE,"",IF(OFFSET(Data!$A$1,MATCH($D430,Data!$CG:$CG,0)-1,MATCH($E430&amp;"/"&amp;K$1,Data!$1:$1,0)-1)=0,"",OFFSET(Data!$A$1,MATCH($D430,Data!$CG:$CG,0)-1,MATCH($E430&amp;"/"&amp;K$1,Data!$1:$1,0)-1)))</f>
        <v/>
      </c>
      <c r="L430" s="252" t="str">
        <f ca="1">IF(ISERROR(OFFSET(Data!$A$1,MATCH($D430,Data!$CG:$CG,0)-1,MATCH($E430&amp;"/"&amp;L$1,Data!$1:$1,0)-1))=TRUE,"",IF(OFFSET(Data!$A$1,MATCH($D430,Data!$CG:$CG,0)-1,MATCH($E430&amp;"/"&amp;L$1,Data!$1:$1,0)-1)=0,"",OFFSET(Data!$A$1,MATCH($D430,Data!$CG:$CG,0)-1,MATCH($E430&amp;"/"&amp;L$1,Data!$1:$1,0)-1)))</f>
        <v/>
      </c>
      <c r="M430" s="252" t="str">
        <f ca="1">IF(ISERROR(OFFSET(Data!$A$1,MATCH($D430,Data!$CG:$CG,0)-1,MATCH($E430&amp;"/"&amp;M$1,Data!$1:$1,0)-1))=TRUE,"",IF(OFFSET(Data!$A$1,MATCH($D430,Data!$CG:$CG,0)-1,MATCH($E430&amp;"/"&amp;M$1,Data!$1:$1,0)-1)=0,"",OFFSET(Data!$A$1,MATCH($D430,Data!$CG:$CG,0)-1,MATCH($E430&amp;"/"&amp;M$1,Data!$1:$1,0)-1)))</f>
        <v/>
      </c>
      <c r="N430" s="252" t="str">
        <f ca="1">IF(ISERROR(OFFSET(Data!$A$1,MATCH($D430,Data!$CG:$CG,0)-1,MATCH($E430&amp;"/"&amp;N$1,Data!$1:$1,0)-1))=TRUE,"",IF(OFFSET(Data!$A$1,MATCH($D430,Data!$CG:$CG,0)-1,MATCH($E430&amp;"/"&amp;N$1,Data!$1:$1,0)-1)=0,"",OFFSET(Data!$A$1,MATCH($D430,Data!$CG:$CG,0)-1,MATCH($E430&amp;"/"&amp;N$1,Data!$1:$1,0)-1)))</f>
        <v/>
      </c>
      <c r="O430" s="252" t="str">
        <f ca="1">IF(ISERROR(OFFSET(Data!$A$1,MATCH($D430,Data!$CG:$CG,0)-1,MATCH($E430&amp;"/"&amp;O$1,Data!$1:$1,0)-1))=TRUE,"",IF(OFFSET(Data!$A$1,MATCH($D430,Data!$CG:$CG,0)-1,MATCH($E430&amp;"/"&amp;O$1,Data!$1:$1,0)-1)=0,"",OFFSET(Data!$A$1,MATCH($D430,Data!$CG:$CG,0)-1,MATCH($E430&amp;"/"&amp;O$1,Data!$1:$1,0)-1)))</f>
        <v/>
      </c>
      <c r="P430" s="252" t="str">
        <f ca="1">IF(ISERROR(OFFSET(Data!$A$1,MATCH($D430,Data!$CG:$CG,0)-1,MATCH($E430&amp;"/"&amp;P$1,Data!$1:$1,0)-1))=TRUE,"",IF(OFFSET(Data!$A$1,MATCH($D430,Data!$CG:$CG,0)-1,MATCH($E430&amp;"/"&amp;P$1,Data!$1:$1,0)-1)=0,"",OFFSET(Data!$A$1,MATCH($D430,Data!$CG:$CG,0)-1,MATCH($E430&amp;"/"&amp;P$1,Data!$1:$1,0)-1)))</f>
        <v/>
      </c>
      <c r="Q430" s="252" t="str">
        <f ca="1">IF(ISERROR(OFFSET(Data!$A$1,MATCH($D430,Data!$CG:$CG,0)-1,MATCH($E430&amp;"/"&amp;Q$1,Data!$1:$1,0)-1))=TRUE,"",IF(OFFSET(Data!$A$1,MATCH($D430,Data!$CG:$CG,0)-1,MATCH($E430&amp;"/"&amp;Q$1,Data!$1:$1,0)-1)=0,"",OFFSET(Data!$A$1,MATCH($D430,Data!$CG:$CG,0)-1,MATCH($E430&amp;"/"&amp;Q$1,Data!$1:$1,0)-1)))</f>
        <v/>
      </c>
      <c r="R430" s="252" t="str">
        <f ca="1">IF(ISERROR(OFFSET(Data!$A$1,MATCH($D430,Data!$CG:$CG,0)-1,MATCH($E430&amp;"/"&amp;R$1,Data!$1:$1,0)-1))=TRUE,"",IF(OFFSET(Data!$A$1,MATCH($D430,Data!$CG:$CG,0)-1,MATCH($E430&amp;"/"&amp;R$1,Data!$1:$1,0)-1)=0,"",OFFSET(Data!$A$1,MATCH($D430,Data!$CG:$CG,0)-1,MATCH($E430&amp;"/"&amp;R$1,Data!$1:$1,0)-1)))</f>
        <v/>
      </c>
      <c r="S430" s="252" t="str">
        <f ca="1">IF(ISERROR(OFFSET(Data!$A$1,MATCH($D430,Data!$CG:$CG,0)-1,MATCH($E430&amp;"/"&amp;S$1,Data!$1:$1,0)-1))=TRUE,"",IF(OFFSET(Data!$A$1,MATCH($D430,Data!$CG:$CG,0)-1,MATCH($E430&amp;"/"&amp;S$1,Data!$1:$1,0)-1)=0,"",OFFSET(Data!$A$1,MATCH($D430,Data!$CG:$CG,0)-1,MATCH($E430&amp;"/"&amp;S$1,Data!$1:$1,0)-1)))</f>
        <v/>
      </c>
      <c r="T430" s="252" t="str">
        <f ca="1">IF(ISERROR(OFFSET(Data!$A$1,MATCH($D430,Data!$CG:$CG,0)-1,MATCH($E430&amp;"/"&amp;T$1,Data!$1:$1,0)-1))=TRUE,"",IF(OFFSET(Data!$A$1,MATCH($D430,Data!$CG:$CG,0)-1,MATCH($E430&amp;"/"&amp;T$1,Data!$1:$1,0)-1)=0,"",OFFSET(Data!$A$1,MATCH($D430,Data!$CG:$CG,0)-1,MATCH($E430&amp;"/"&amp;T$1,Data!$1:$1,0)-1)))</f>
        <v/>
      </c>
      <c r="U430" s="252" t="str">
        <f ca="1">IF(ISERROR(OFFSET(Data!$A$1,MATCH($D430,Data!$CG:$CG,0)-1,MATCH($E430&amp;"/"&amp;U$1,Data!$1:$1,0)-1))=TRUE,"",IF(OFFSET(Data!$A$1,MATCH($D430,Data!$CG:$CG,0)-1,MATCH($E430&amp;"/"&amp;U$1,Data!$1:$1,0)-1)=0,"",OFFSET(Data!$A$1,MATCH($D430,Data!$CG:$CG,0)-1,MATCH($E430&amp;"/"&amp;U$1,Data!$1:$1,0)-1)))</f>
        <v/>
      </c>
      <c r="V430" s="252" t="str">
        <f ca="1">IF(ISERROR(OFFSET(Data!$A$1,MATCH($D430,Data!$CG:$CG,0)-1,MATCH($E430&amp;"/"&amp;V$1,Data!$1:$1,0)-1))=TRUE,"",IF(OFFSET(Data!$A$1,MATCH($D430,Data!$CG:$CG,0)-1,MATCH($E430&amp;"/"&amp;V$1,Data!$1:$1,0)-1)=0,"",OFFSET(Data!$A$1,MATCH($D430,Data!$CG:$CG,0)-1,MATCH($E430&amp;"/"&amp;V$1,Data!$1:$1,0)-1)))</f>
        <v/>
      </c>
      <c r="W430" s="269" t="str">
        <f ca="1">IF(ISERROR(OFFSET(Data!$A$1,MATCH($D430,Data!$CG:$CG,0)-1,MATCH($E430&amp;"/"&amp;W$1,Data!$1:$1,0)-1))=TRUE,"",IF(OFFSET(Data!$A$1,MATCH($D430,Data!$CG:$CG,0)-1,MATCH($E430&amp;"/"&amp;W$1,Data!$1:$1,0)-1)=0,"",OFFSET(Data!$A$1,MATCH($D430,Data!$CG:$CG,0)-1,MATCH($E430&amp;"/"&amp;W$1,Data!$1:$1,0)-1)))</f>
        <v/>
      </c>
      <c r="X430" s="252" t="str">
        <f ca="1">IF(ISERROR(OFFSET(Data!$A$1,MATCH($D430,Data!$CG:$CG,0)-1,MATCH($E430&amp;"/"&amp;X$1,Data!$1:$1,0)-1))=TRUE,"",IF(OFFSET(Data!$A$1,MATCH($D430,Data!$CG:$CG,0)-1,MATCH($E430&amp;"/"&amp;X$1,Data!$1:$1,0)-1)=0,"",OFFSET(Data!$A$1,MATCH($D430,Data!$CG:$CG,0)-1,MATCH($E430&amp;"/"&amp;X$1,Data!$1:$1,0)-1)))</f>
        <v/>
      </c>
      <c r="Y430" s="252" t="str">
        <f ca="1">IF(ISERROR(OFFSET(Data!$A$1,MATCH($D430,Data!$CG:$CG,0)-1,MATCH($E430&amp;"/"&amp;Y$1,Data!$1:$1,0)-1))=TRUE,"",IF(OFFSET(Data!$A$1,MATCH($D430,Data!$CG:$CG,0)-1,MATCH($E430&amp;"/"&amp;Y$1,Data!$1:$1,0)-1)=0,"",OFFSET(Data!$A$1,MATCH($D430,Data!$CG:$CG,0)-1,MATCH($E430&amp;"/"&amp;Y$1,Data!$1:$1,0)-1)))</f>
        <v/>
      </c>
      <c r="Z430" s="252" t="str">
        <f ca="1">IF(ISERROR(OFFSET(Data!$A$1,MATCH($D430,Data!$CG:$CG,0)-1,MATCH($E430&amp;"/"&amp;Z$1,Data!$1:$1,0)-1))=TRUE,"",IF(OFFSET(Data!$A$1,MATCH($D430,Data!$CG:$CG,0)-1,MATCH($E430&amp;"/"&amp;Z$1,Data!$1:$1,0)-1)=0,"",OFFSET(Data!$A$1,MATCH($D430,Data!$CG:$CG,0)-1,MATCH($E430&amp;"/"&amp;Z$1,Data!$1:$1,0)-1)))</f>
        <v/>
      </c>
      <c r="AA430" s="252" t="str">
        <f ca="1">IF(ISERROR(OFFSET(Data!$A$1,MATCH($D430,Data!$CG:$CG,0)-1,MATCH($E430&amp;"/"&amp;AA$1,Data!$1:$1,0)-1))=TRUE,"",IF(OFFSET(Data!$A$1,MATCH($D430,Data!$CG:$CG,0)-1,MATCH($E430&amp;"/"&amp;AA$1,Data!$1:$1,0)-1)=0,"",OFFSET(Data!$A$1,MATCH($D430,Data!$CG:$CG,0)-1,MATCH($E430&amp;"/"&amp;AA$1,Data!$1:$1,0)-1)))</f>
        <v/>
      </c>
      <c r="AB430" s="252" t="str">
        <f ca="1">IF(ISERROR(OFFSET(Data!$A$1,MATCH($D430,Data!$CG:$CG,0)-1,MATCH($E430&amp;"/"&amp;AB$1,Data!$1:$1,0)-1))=TRUE,"",IF(OFFSET(Data!$A$1,MATCH($D430,Data!$CG:$CG,0)-1,MATCH($E430&amp;"/"&amp;AB$1,Data!$1:$1,0)-1)=0,"",OFFSET(Data!$A$1,MATCH($D430,Data!$CG:$CG,0)-1,MATCH($E430&amp;"/"&amp;AB$1,Data!$1:$1,0)-1)))</f>
        <v/>
      </c>
      <c r="AC430" s="252" t="str">
        <f ca="1">IF(ISERROR(OFFSET(Data!$A$1,MATCH($D430,Data!$CG:$CG,0)-1,MATCH($E430&amp;"/"&amp;AC$1,Data!$1:$1,0)-1))=TRUE,"",IF(OFFSET(Data!$A$1,MATCH($D430,Data!$CG:$CG,0)-1,MATCH($E430&amp;"/"&amp;AC$1,Data!$1:$1,0)-1)=0,"",OFFSET(Data!$A$1,MATCH($D430,Data!$CG:$CG,0)-1,MATCH($E430&amp;"/"&amp;AC$1,Data!$1:$1,0)-1)))</f>
        <v/>
      </c>
      <c r="AD430" s="252" t="str">
        <f ca="1">IF(ISERROR(OFFSET(Data!$A$1,MATCH($D430,Data!$CG:$CG,0)-1,MATCH($E430&amp;"/"&amp;AD$1,Data!$1:$1,0)-1))=TRUE,"",IF(OFFSET(Data!$A$1,MATCH($D430,Data!$CG:$CG,0)-1,MATCH($E430&amp;"/"&amp;AD$1,Data!$1:$1,0)-1)=0,"",OFFSET(Data!$A$1,MATCH($D430,Data!$CG:$CG,0)-1,MATCH($E430&amp;"/"&amp;AD$1,Data!$1:$1,0)-1)))</f>
        <v/>
      </c>
      <c r="AE430" s="252" t="str">
        <f ca="1">IF(ISERROR(OFFSET(Data!$A$1,MATCH($D430,Data!$CG:$CG,0)-1,MATCH($E430&amp;"/"&amp;AE$1,Data!$1:$1,0)-1))=TRUE,"",IF(OFFSET(Data!$A$1,MATCH($D430,Data!$CG:$CG,0)-1,MATCH($E430&amp;"/"&amp;AE$1,Data!$1:$1,0)-1)=0,"",OFFSET(Data!$A$1,MATCH($D430,Data!$CG:$CG,0)-1,MATCH($E430&amp;"/"&amp;AE$1,Data!$1:$1,0)-1)))</f>
        <v/>
      </c>
      <c r="AF430" s="253" t="str">
        <f ca="1">IF(ISERROR(OFFSET(Data!$A$1,MATCH($D430,Data!$CG:$CG,0)-1,MATCH($E430&amp;"/"&amp;AF$1,Data!$1:$1,0)-1))=TRUE,"",IF(OFFSET(Data!$A$1,MATCH($D430,Data!$CG:$CG,0)-1,MATCH($E430&amp;"/"&amp;AF$1,Data!$1:$1,0)-1)=0,"",OFFSET(Data!$A$1,MATCH($D430,Data!$CG:$CG,0)-1,MATCH($E430&amp;"/"&amp;AF$1,Data!$1:$1,0)-1)))</f>
        <v/>
      </c>
      <c r="AG430" s="188">
        <f t="shared" ca="1" si="10"/>
        <v>0</v>
      </c>
      <c r="AH430" s="208">
        <f ca="1">SUM(AG429:AG430)</f>
        <v>0</v>
      </c>
    </row>
    <row r="431" spans="1:34" ht="15" hidden="1" customHeight="1" x14ac:dyDescent="0.25">
      <c r="A431" s="446"/>
      <c r="B431" s="469"/>
      <c r="C431" s="472"/>
      <c r="D431" s="50" t="e">
        <f>IF(C431&lt;&gt;"",C431,D430)</f>
        <v>#N/A</v>
      </c>
      <c r="E431" s="51" t="s">
        <v>23</v>
      </c>
      <c r="F431" s="254" t="str">
        <f ca="1">IF(ISERROR(OFFSET(Data!$A$1,MATCH($D431,Data!$CG:$CG,0)-1,MATCH($E431&amp;"/"&amp;F$1,Data!$1:$1,0)-1))=TRUE,"",IF(OFFSET(Data!$A$1,MATCH($D431,Data!$CG:$CG,0)-1,MATCH($E431&amp;"/"&amp;F$1,Data!$1:$1,0)-1)=0,"",OFFSET(Data!$A$1,MATCH($D431,Data!$CG:$CG,0)-1,MATCH($E431&amp;"/"&amp;F$1,Data!$1:$1,0)-1)))</f>
        <v/>
      </c>
      <c r="G431" s="252" t="str">
        <f ca="1">IF(ISERROR(OFFSET(Data!$A$1,MATCH($D431,Data!$CG:$CG,0)-1,MATCH($E431&amp;"/"&amp;G$1,Data!$1:$1,0)-1))=TRUE,"",IF(OFFSET(Data!$A$1,MATCH($D431,Data!$CG:$CG,0)-1,MATCH($E431&amp;"/"&amp;G$1,Data!$1:$1,0)-1)=0,"",OFFSET(Data!$A$1,MATCH($D431,Data!$CG:$CG,0)-1,MATCH($E431&amp;"/"&amp;G$1,Data!$1:$1,0)-1)))</f>
        <v/>
      </c>
      <c r="H431" s="252" t="str">
        <f ca="1">IF(ISERROR(OFFSET(Data!$A$1,MATCH($D431,Data!$CG:$CG,0)-1,MATCH($E431&amp;"/"&amp;H$1,Data!$1:$1,0)-1))=TRUE,"",IF(OFFSET(Data!$A$1,MATCH($D431,Data!$CG:$CG,0)-1,MATCH($E431&amp;"/"&amp;H$1,Data!$1:$1,0)-1)=0,"",OFFSET(Data!$A$1,MATCH($D431,Data!$CG:$CG,0)-1,MATCH($E431&amp;"/"&amp;H$1,Data!$1:$1,0)-1)))</f>
        <v/>
      </c>
      <c r="I431" s="252" t="str">
        <f ca="1">IF(ISERROR(OFFSET(Data!$A$1,MATCH($D431,Data!$CG:$CG,0)-1,MATCH($E431&amp;"/"&amp;I$1,Data!$1:$1,0)-1))=TRUE,"",IF(OFFSET(Data!$A$1,MATCH($D431,Data!$CG:$CG,0)-1,MATCH($E431&amp;"/"&amp;I$1,Data!$1:$1,0)-1)=0,"",OFFSET(Data!$A$1,MATCH($D431,Data!$CG:$CG,0)-1,MATCH($E431&amp;"/"&amp;I$1,Data!$1:$1,0)-1)))</f>
        <v/>
      </c>
      <c r="J431" s="252" t="str">
        <f ca="1">IF(ISERROR(OFFSET(Data!$A$1,MATCH($D431,Data!$CG:$CG,0)-1,MATCH($E431&amp;"/"&amp;J$1,Data!$1:$1,0)-1))=TRUE,"",IF(OFFSET(Data!$A$1,MATCH($D431,Data!$CG:$CG,0)-1,MATCH($E431&amp;"/"&amp;J$1,Data!$1:$1,0)-1)=0,"",OFFSET(Data!$A$1,MATCH($D431,Data!$CG:$CG,0)-1,MATCH($E431&amp;"/"&amp;J$1,Data!$1:$1,0)-1)))</f>
        <v/>
      </c>
      <c r="K431" s="252" t="str">
        <f ca="1">IF(ISERROR(OFFSET(Data!$A$1,MATCH($D431,Data!$CG:$CG,0)-1,MATCH($E431&amp;"/"&amp;K$1,Data!$1:$1,0)-1))=TRUE,"",IF(OFFSET(Data!$A$1,MATCH($D431,Data!$CG:$CG,0)-1,MATCH($E431&amp;"/"&amp;K$1,Data!$1:$1,0)-1)=0,"",OFFSET(Data!$A$1,MATCH($D431,Data!$CG:$CG,0)-1,MATCH($E431&amp;"/"&amp;K$1,Data!$1:$1,0)-1)))</f>
        <v/>
      </c>
      <c r="L431" s="252" t="str">
        <f ca="1">IF(ISERROR(OFFSET(Data!$A$1,MATCH($D431,Data!$CG:$CG,0)-1,MATCH($E431&amp;"/"&amp;L$1,Data!$1:$1,0)-1))=TRUE,"",IF(OFFSET(Data!$A$1,MATCH($D431,Data!$CG:$CG,0)-1,MATCH($E431&amp;"/"&amp;L$1,Data!$1:$1,0)-1)=0,"",OFFSET(Data!$A$1,MATCH($D431,Data!$CG:$CG,0)-1,MATCH($E431&amp;"/"&amp;L$1,Data!$1:$1,0)-1)))</f>
        <v/>
      </c>
      <c r="M431" s="252" t="str">
        <f ca="1">IF(ISERROR(OFFSET(Data!$A$1,MATCH($D431,Data!$CG:$CG,0)-1,MATCH($E431&amp;"/"&amp;M$1,Data!$1:$1,0)-1))=TRUE,"",IF(OFFSET(Data!$A$1,MATCH($D431,Data!$CG:$CG,0)-1,MATCH($E431&amp;"/"&amp;M$1,Data!$1:$1,0)-1)=0,"",OFFSET(Data!$A$1,MATCH($D431,Data!$CG:$CG,0)-1,MATCH($E431&amp;"/"&amp;M$1,Data!$1:$1,0)-1)))</f>
        <v/>
      </c>
      <c r="N431" s="252" t="str">
        <f ca="1">IF(ISERROR(OFFSET(Data!$A$1,MATCH($D431,Data!$CG:$CG,0)-1,MATCH($E431&amp;"/"&amp;N$1,Data!$1:$1,0)-1))=TRUE,"",IF(OFFSET(Data!$A$1,MATCH($D431,Data!$CG:$CG,0)-1,MATCH($E431&amp;"/"&amp;N$1,Data!$1:$1,0)-1)=0,"",OFFSET(Data!$A$1,MATCH($D431,Data!$CG:$CG,0)-1,MATCH($E431&amp;"/"&amp;N$1,Data!$1:$1,0)-1)))</f>
        <v/>
      </c>
      <c r="O431" s="252" t="str">
        <f ca="1">IF(ISERROR(OFFSET(Data!$A$1,MATCH($D431,Data!$CG:$CG,0)-1,MATCH($E431&amp;"/"&amp;O$1,Data!$1:$1,0)-1))=TRUE,"",IF(OFFSET(Data!$A$1,MATCH($D431,Data!$CG:$CG,0)-1,MATCH($E431&amp;"/"&amp;O$1,Data!$1:$1,0)-1)=0,"",OFFSET(Data!$A$1,MATCH($D431,Data!$CG:$CG,0)-1,MATCH($E431&amp;"/"&amp;O$1,Data!$1:$1,0)-1)))</f>
        <v/>
      </c>
      <c r="P431" s="252" t="str">
        <f ca="1">IF(ISERROR(OFFSET(Data!$A$1,MATCH($D431,Data!$CG:$CG,0)-1,MATCH($E431&amp;"/"&amp;P$1,Data!$1:$1,0)-1))=TRUE,"",IF(OFFSET(Data!$A$1,MATCH($D431,Data!$CG:$CG,0)-1,MATCH($E431&amp;"/"&amp;P$1,Data!$1:$1,0)-1)=0,"",OFFSET(Data!$A$1,MATCH($D431,Data!$CG:$CG,0)-1,MATCH($E431&amp;"/"&amp;P$1,Data!$1:$1,0)-1)))</f>
        <v/>
      </c>
      <c r="Q431" s="252" t="str">
        <f ca="1">IF(ISERROR(OFFSET(Data!$A$1,MATCH($D431,Data!$CG:$CG,0)-1,MATCH($E431&amp;"/"&amp;Q$1,Data!$1:$1,0)-1))=TRUE,"",IF(OFFSET(Data!$A$1,MATCH($D431,Data!$CG:$CG,0)-1,MATCH($E431&amp;"/"&amp;Q$1,Data!$1:$1,0)-1)=0,"",OFFSET(Data!$A$1,MATCH($D431,Data!$CG:$CG,0)-1,MATCH($E431&amp;"/"&amp;Q$1,Data!$1:$1,0)-1)))</f>
        <v/>
      </c>
      <c r="R431" s="252" t="str">
        <f ca="1">IF(ISERROR(OFFSET(Data!$A$1,MATCH($D431,Data!$CG:$CG,0)-1,MATCH($E431&amp;"/"&amp;R$1,Data!$1:$1,0)-1))=TRUE,"",IF(OFFSET(Data!$A$1,MATCH($D431,Data!$CG:$CG,0)-1,MATCH($E431&amp;"/"&amp;R$1,Data!$1:$1,0)-1)=0,"",OFFSET(Data!$A$1,MATCH($D431,Data!$CG:$CG,0)-1,MATCH($E431&amp;"/"&amp;R$1,Data!$1:$1,0)-1)))</f>
        <v/>
      </c>
      <c r="S431" s="252" t="str">
        <f ca="1">IF(ISERROR(OFFSET(Data!$A$1,MATCH($D431,Data!$CG:$CG,0)-1,MATCH($E431&amp;"/"&amp;S$1,Data!$1:$1,0)-1))=TRUE,"",IF(OFFSET(Data!$A$1,MATCH($D431,Data!$CG:$CG,0)-1,MATCH($E431&amp;"/"&amp;S$1,Data!$1:$1,0)-1)=0,"",OFFSET(Data!$A$1,MATCH($D431,Data!$CG:$CG,0)-1,MATCH($E431&amp;"/"&amp;S$1,Data!$1:$1,0)-1)))</f>
        <v/>
      </c>
      <c r="T431" s="252" t="str">
        <f ca="1">IF(ISERROR(OFFSET(Data!$A$1,MATCH($D431,Data!$CG:$CG,0)-1,MATCH($E431&amp;"/"&amp;T$1,Data!$1:$1,0)-1))=TRUE,"",IF(OFFSET(Data!$A$1,MATCH($D431,Data!$CG:$CG,0)-1,MATCH($E431&amp;"/"&amp;T$1,Data!$1:$1,0)-1)=0,"",OFFSET(Data!$A$1,MATCH($D431,Data!$CG:$CG,0)-1,MATCH($E431&amp;"/"&amp;T$1,Data!$1:$1,0)-1)))</f>
        <v/>
      </c>
      <c r="U431" s="252" t="str">
        <f ca="1">IF(ISERROR(OFFSET(Data!$A$1,MATCH($D431,Data!$CG:$CG,0)-1,MATCH($E431&amp;"/"&amp;U$1,Data!$1:$1,0)-1))=TRUE,"",IF(OFFSET(Data!$A$1,MATCH($D431,Data!$CG:$CG,0)-1,MATCH($E431&amp;"/"&amp;U$1,Data!$1:$1,0)-1)=0,"",OFFSET(Data!$A$1,MATCH($D431,Data!$CG:$CG,0)-1,MATCH($E431&amp;"/"&amp;U$1,Data!$1:$1,0)-1)))</f>
        <v/>
      </c>
      <c r="V431" s="252" t="str">
        <f ca="1">IF(ISERROR(OFFSET(Data!$A$1,MATCH($D431,Data!$CG:$CG,0)-1,MATCH($E431&amp;"/"&amp;V$1,Data!$1:$1,0)-1))=TRUE,"",IF(OFFSET(Data!$A$1,MATCH($D431,Data!$CG:$CG,0)-1,MATCH($E431&amp;"/"&amp;V$1,Data!$1:$1,0)-1)=0,"",OFFSET(Data!$A$1,MATCH($D431,Data!$CG:$CG,0)-1,MATCH($E431&amp;"/"&amp;V$1,Data!$1:$1,0)-1)))</f>
        <v/>
      </c>
      <c r="W431" s="269" t="str">
        <f ca="1">IF(ISERROR(OFFSET(Data!$A$1,MATCH($D431,Data!$CG:$CG,0)-1,MATCH($E431&amp;"/"&amp;W$1,Data!$1:$1,0)-1))=TRUE,"",IF(OFFSET(Data!$A$1,MATCH($D431,Data!$CG:$CG,0)-1,MATCH($E431&amp;"/"&amp;W$1,Data!$1:$1,0)-1)=0,"",OFFSET(Data!$A$1,MATCH($D431,Data!$CG:$CG,0)-1,MATCH($E431&amp;"/"&amp;W$1,Data!$1:$1,0)-1)))</f>
        <v/>
      </c>
      <c r="X431" s="252" t="str">
        <f ca="1">IF(ISERROR(OFFSET(Data!$A$1,MATCH($D431,Data!$CG:$CG,0)-1,MATCH($E431&amp;"/"&amp;X$1,Data!$1:$1,0)-1))=TRUE,"",IF(OFFSET(Data!$A$1,MATCH($D431,Data!$CG:$CG,0)-1,MATCH($E431&amp;"/"&amp;X$1,Data!$1:$1,0)-1)=0,"",OFFSET(Data!$A$1,MATCH($D431,Data!$CG:$CG,0)-1,MATCH($E431&amp;"/"&amp;X$1,Data!$1:$1,0)-1)))</f>
        <v/>
      </c>
      <c r="Y431" s="252" t="str">
        <f ca="1">IF(ISERROR(OFFSET(Data!$A$1,MATCH($D431,Data!$CG:$CG,0)-1,MATCH($E431&amp;"/"&amp;Y$1,Data!$1:$1,0)-1))=TRUE,"",IF(OFFSET(Data!$A$1,MATCH($D431,Data!$CG:$CG,0)-1,MATCH($E431&amp;"/"&amp;Y$1,Data!$1:$1,0)-1)=0,"",OFFSET(Data!$A$1,MATCH($D431,Data!$CG:$CG,0)-1,MATCH($E431&amp;"/"&amp;Y$1,Data!$1:$1,0)-1)))</f>
        <v/>
      </c>
      <c r="Z431" s="252" t="str">
        <f ca="1">IF(ISERROR(OFFSET(Data!$A$1,MATCH($D431,Data!$CG:$CG,0)-1,MATCH($E431&amp;"/"&amp;Z$1,Data!$1:$1,0)-1))=TRUE,"",IF(OFFSET(Data!$A$1,MATCH($D431,Data!$CG:$CG,0)-1,MATCH($E431&amp;"/"&amp;Z$1,Data!$1:$1,0)-1)=0,"",OFFSET(Data!$A$1,MATCH($D431,Data!$CG:$CG,0)-1,MATCH($E431&amp;"/"&amp;Z$1,Data!$1:$1,0)-1)))</f>
        <v/>
      </c>
      <c r="AA431" s="252" t="str">
        <f ca="1">IF(ISERROR(OFFSET(Data!$A$1,MATCH($D431,Data!$CG:$CG,0)-1,MATCH($E431&amp;"/"&amp;AA$1,Data!$1:$1,0)-1))=TRUE,"",IF(OFFSET(Data!$A$1,MATCH($D431,Data!$CG:$CG,0)-1,MATCH($E431&amp;"/"&amp;AA$1,Data!$1:$1,0)-1)=0,"",OFFSET(Data!$A$1,MATCH($D431,Data!$CG:$CG,0)-1,MATCH($E431&amp;"/"&amp;AA$1,Data!$1:$1,0)-1)))</f>
        <v/>
      </c>
      <c r="AB431" s="252" t="str">
        <f ca="1">IF(ISERROR(OFFSET(Data!$A$1,MATCH($D431,Data!$CG:$CG,0)-1,MATCH($E431&amp;"/"&amp;AB$1,Data!$1:$1,0)-1))=TRUE,"",IF(OFFSET(Data!$A$1,MATCH($D431,Data!$CG:$CG,0)-1,MATCH($E431&amp;"/"&amp;AB$1,Data!$1:$1,0)-1)=0,"",OFFSET(Data!$A$1,MATCH($D431,Data!$CG:$CG,0)-1,MATCH($E431&amp;"/"&amp;AB$1,Data!$1:$1,0)-1)))</f>
        <v/>
      </c>
      <c r="AC431" s="252" t="str">
        <f ca="1">IF(ISERROR(OFFSET(Data!$A$1,MATCH($D431,Data!$CG:$CG,0)-1,MATCH($E431&amp;"/"&amp;AC$1,Data!$1:$1,0)-1))=TRUE,"",IF(OFFSET(Data!$A$1,MATCH($D431,Data!$CG:$CG,0)-1,MATCH($E431&amp;"/"&amp;AC$1,Data!$1:$1,0)-1)=0,"",OFFSET(Data!$A$1,MATCH($D431,Data!$CG:$CG,0)-1,MATCH($E431&amp;"/"&amp;AC$1,Data!$1:$1,0)-1)))</f>
        <v/>
      </c>
      <c r="AD431" s="252" t="str">
        <f ca="1">IF(ISERROR(OFFSET(Data!$A$1,MATCH($D431,Data!$CG:$CG,0)-1,MATCH($E431&amp;"/"&amp;AD$1,Data!$1:$1,0)-1))=TRUE,"",IF(OFFSET(Data!$A$1,MATCH($D431,Data!$CG:$CG,0)-1,MATCH($E431&amp;"/"&amp;AD$1,Data!$1:$1,0)-1)=0,"",OFFSET(Data!$A$1,MATCH($D431,Data!$CG:$CG,0)-1,MATCH($E431&amp;"/"&amp;AD$1,Data!$1:$1,0)-1)))</f>
        <v/>
      </c>
      <c r="AE431" s="252" t="str">
        <f ca="1">IF(ISERROR(OFFSET(Data!$A$1,MATCH($D431,Data!$CG:$CG,0)-1,MATCH($E431&amp;"/"&amp;AE$1,Data!$1:$1,0)-1))=TRUE,"",IF(OFFSET(Data!$A$1,MATCH($D431,Data!$CG:$CG,0)-1,MATCH($E431&amp;"/"&amp;AE$1,Data!$1:$1,0)-1)=0,"",OFFSET(Data!$A$1,MATCH($D431,Data!$CG:$CG,0)-1,MATCH($E431&amp;"/"&amp;AE$1,Data!$1:$1,0)-1)))</f>
        <v/>
      </c>
      <c r="AF431" s="253" t="str">
        <f ca="1">IF(ISERROR(OFFSET(Data!$A$1,MATCH($D431,Data!$CG:$CG,0)-1,MATCH($E431&amp;"/"&amp;AF$1,Data!$1:$1,0)-1))=TRUE,"",IF(OFFSET(Data!$A$1,MATCH($D431,Data!$CG:$CG,0)-1,MATCH($E431&amp;"/"&amp;AF$1,Data!$1:$1,0)-1)=0,"",OFFSET(Data!$A$1,MATCH($D431,Data!$CG:$CG,0)-1,MATCH($E431&amp;"/"&amp;AF$1,Data!$1:$1,0)-1)))</f>
        <v/>
      </c>
      <c r="AG431" s="188">
        <f t="shared" ca="1" si="10"/>
        <v>0</v>
      </c>
      <c r="AH431" s="208">
        <f ca="1">SUM(AG429:AG431)</f>
        <v>0</v>
      </c>
    </row>
    <row r="432" spans="1:34" ht="15.75" hidden="1" customHeight="1" x14ac:dyDescent="0.25">
      <c r="A432" s="446"/>
      <c r="B432" s="469"/>
      <c r="C432" s="472"/>
      <c r="D432" s="50" t="e">
        <f>IF(C432&lt;&gt;"",C432,D431)</f>
        <v>#N/A</v>
      </c>
      <c r="E432" s="51" t="s">
        <v>24</v>
      </c>
      <c r="F432" s="254" t="str">
        <f ca="1">IF(ISERROR(OFFSET(Data!$A$1,MATCH($D432,Data!$CG:$CG,0)-1,MATCH($E432&amp;"/"&amp;F$1,Data!$1:$1,0)-1))=TRUE,"",IF(OFFSET(Data!$A$1,MATCH($D432,Data!$CG:$CG,0)-1,MATCH($E432&amp;"/"&amp;F$1,Data!$1:$1,0)-1)=0,"",OFFSET(Data!$A$1,MATCH($D432,Data!$CG:$CG,0)-1,MATCH($E432&amp;"/"&amp;F$1,Data!$1:$1,0)-1)))</f>
        <v/>
      </c>
      <c r="G432" s="252" t="str">
        <f ca="1">IF(ISERROR(OFFSET(Data!$A$1,MATCH($D432,Data!$CG:$CG,0)-1,MATCH($E432&amp;"/"&amp;G$1,Data!$1:$1,0)-1))=TRUE,"",IF(OFFSET(Data!$A$1,MATCH($D432,Data!$CG:$CG,0)-1,MATCH($E432&amp;"/"&amp;G$1,Data!$1:$1,0)-1)=0,"",OFFSET(Data!$A$1,MATCH($D432,Data!$CG:$CG,0)-1,MATCH($E432&amp;"/"&amp;G$1,Data!$1:$1,0)-1)))</f>
        <v/>
      </c>
      <c r="H432" s="252" t="str">
        <f ca="1">IF(ISERROR(OFFSET(Data!$A$1,MATCH($D432,Data!$CG:$CG,0)-1,MATCH($E432&amp;"/"&amp;H$1,Data!$1:$1,0)-1))=TRUE,"",IF(OFFSET(Data!$A$1,MATCH($D432,Data!$CG:$CG,0)-1,MATCH($E432&amp;"/"&amp;H$1,Data!$1:$1,0)-1)=0,"",OFFSET(Data!$A$1,MATCH($D432,Data!$CG:$CG,0)-1,MATCH($E432&amp;"/"&amp;H$1,Data!$1:$1,0)-1)))</f>
        <v/>
      </c>
      <c r="I432" s="252" t="str">
        <f ca="1">IF(ISERROR(OFFSET(Data!$A$1,MATCH($D432,Data!$CG:$CG,0)-1,MATCH($E432&amp;"/"&amp;I$1,Data!$1:$1,0)-1))=TRUE,"",IF(OFFSET(Data!$A$1,MATCH($D432,Data!$CG:$CG,0)-1,MATCH($E432&amp;"/"&amp;I$1,Data!$1:$1,0)-1)=0,"",OFFSET(Data!$A$1,MATCH($D432,Data!$CG:$CG,0)-1,MATCH($E432&amp;"/"&amp;I$1,Data!$1:$1,0)-1)))</f>
        <v/>
      </c>
      <c r="J432" s="252" t="str">
        <f ca="1">IF(ISERROR(OFFSET(Data!$A$1,MATCH($D432,Data!$CG:$CG,0)-1,MATCH($E432&amp;"/"&amp;J$1,Data!$1:$1,0)-1))=TRUE,"",IF(OFFSET(Data!$A$1,MATCH($D432,Data!$CG:$CG,0)-1,MATCH($E432&amp;"/"&amp;J$1,Data!$1:$1,0)-1)=0,"",OFFSET(Data!$A$1,MATCH($D432,Data!$CG:$CG,0)-1,MATCH($E432&amp;"/"&amp;J$1,Data!$1:$1,0)-1)))</f>
        <v/>
      </c>
      <c r="K432" s="252" t="str">
        <f ca="1">IF(ISERROR(OFFSET(Data!$A$1,MATCH($D432,Data!$CG:$CG,0)-1,MATCH($E432&amp;"/"&amp;K$1,Data!$1:$1,0)-1))=TRUE,"",IF(OFFSET(Data!$A$1,MATCH($D432,Data!$CG:$CG,0)-1,MATCH($E432&amp;"/"&amp;K$1,Data!$1:$1,0)-1)=0,"",OFFSET(Data!$A$1,MATCH($D432,Data!$CG:$CG,0)-1,MATCH($E432&amp;"/"&amp;K$1,Data!$1:$1,0)-1)))</f>
        <v/>
      </c>
      <c r="L432" s="252" t="str">
        <f ca="1">IF(ISERROR(OFFSET(Data!$A$1,MATCH($D432,Data!$CG:$CG,0)-1,MATCH($E432&amp;"/"&amp;L$1,Data!$1:$1,0)-1))=TRUE,"",IF(OFFSET(Data!$A$1,MATCH($D432,Data!$CG:$CG,0)-1,MATCH($E432&amp;"/"&amp;L$1,Data!$1:$1,0)-1)=0,"",OFFSET(Data!$A$1,MATCH($D432,Data!$CG:$CG,0)-1,MATCH($E432&amp;"/"&amp;L$1,Data!$1:$1,0)-1)))</f>
        <v/>
      </c>
      <c r="M432" s="252" t="str">
        <f ca="1">IF(ISERROR(OFFSET(Data!$A$1,MATCH($D432,Data!$CG:$CG,0)-1,MATCH($E432&amp;"/"&amp;M$1,Data!$1:$1,0)-1))=TRUE,"",IF(OFFSET(Data!$A$1,MATCH($D432,Data!$CG:$CG,0)-1,MATCH($E432&amp;"/"&amp;M$1,Data!$1:$1,0)-1)=0,"",OFFSET(Data!$A$1,MATCH($D432,Data!$CG:$CG,0)-1,MATCH($E432&amp;"/"&amp;M$1,Data!$1:$1,0)-1)))</f>
        <v/>
      </c>
      <c r="N432" s="252" t="str">
        <f ca="1">IF(ISERROR(OFFSET(Data!$A$1,MATCH($D432,Data!$CG:$CG,0)-1,MATCH($E432&amp;"/"&amp;N$1,Data!$1:$1,0)-1))=TRUE,"",IF(OFFSET(Data!$A$1,MATCH($D432,Data!$CG:$CG,0)-1,MATCH($E432&amp;"/"&amp;N$1,Data!$1:$1,0)-1)=0,"",OFFSET(Data!$A$1,MATCH($D432,Data!$CG:$CG,0)-1,MATCH($E432&amp;"/"&amp;N$1,Data!$1:$1,0)-1)))</f>
        <v/>
      </c>
      <c r="O432" s="252" t="str">
        <f ca="1">IF(ISERROR(OFFSET(Data!$A$1,MATCH($D432,Data!$CG:$CG,0)-1,MATCH($E432&amp;"/"&amp;O$1,Data!$1:$1,0)-1))=TRUE,"",IF(OFFSET(Data!$A$1,MATCH($D432,Data!$CG:$CG,0)-1,MATCH($E432&amp;"/"&amp;O$1,Data!$1:$1,0)-1)=0,"",OFFSET(Data!$A$1,MATCH($D432,Data!$CG:$CG,0)-1,MATCH($E432&amp;"/"&amp;O$1,Data!$1:$1,0)-1)))</f>
        <v/>
      </c>
      <c r="P432" s="252" t="str">
        <f ca="1">IF(ISERROR(OFFSET(Data!$A$1,MATCH($D432,Data!$CG:$CG,0)-1,MATCH($E432&amp;"/"&amp;P$1,Data!$1:$1,0)-1))=TRUE,"",IF(OFFSET(Data!$A$1,MATCH($D432,Data!$CG:$CG,0)-1,MATCH($E432&amp;"/"&amp;P$1,Data!$1:$1,0)-1)=0,"",OFFSET(Data!$A$1,MATCH($D432,Data!$CG:$CG,0)-1,MATCH($E432&amp;"/"&amp;P$1,Data!$1:$1,0)-1)))</f>
        <v/>
      </c>
      <c r="Q432" s="252" t="str">
        <f ca="1">IF(ISERROR(OFFSET(Data!$A$1,MATCH($D432,Data!$CG:$CG,0)-1,MATCH($E432&amp;"/"&amp;Q$1,Data!$1:$1,0)-1))=TRUE,"",IF(OFFSET(Data!$A$1,MATCH($D432,Data!$CG:$CG,0)-1,MATCH($E432&amp;"/"&amp;Q$1,Data!$1:$1,0)-1)=0,"",OFFSET(Data!$A$1,MATCH($D432,Data!$CG:$CG,0)-1,MATCH($E432&amp;"/"&amp;Q$1,Data!$1:$1,0)-1)))</f>
        <v/>
      </c>
      <c r="R432" s="252" t="str">
        <f ca="1">IF(ISERROR(OFFSET(Data!$A$1,MATCH($D432,Data!$CG:$CG,0)-1,MATCH($E432&amp;"/"&amp;R$1,Data!$1:$1,0)-1))=TRUE,"",IF(OFFSET(Data!$A$1,MATCH($D432,Data!$CG:$CG,0)-1,MATCH($E432&amp;"/"&amp;R$1,Data!$1:$1,0)-1)=0,"",OFFSET(Data!$A$1,MATCH($D432,Data!$CG:$CG,0)-1,MATCH($E432&amp;"/"&amp;R$1,Data!$1:$1,0)-1)))</f>
        <v/>
      </c>
      <c r="S432" s="252" t="str">
        <f ca="1">IF(ISERROR(OFFSET(Data!$A$1,MATCH($D432,Data!$CG:$CG,0)-1,MATCH($E432&amp;"/"&amp;S$1,Data!$1:$1,0)-1))=TRUE,"",IF(OFFSET(Data!$A$1,MATCH($D432,Data!$CG:$CG,0)-1,MATCH($E432&amp;"/"&amp;S$1,Data!$1:$1,0)-1)=0,"",OFFSET(Data!$A$1,MATCH($D432,Data!$CG:$CG,0)-1,MATCH($E432&amp;"/"&amp;S$1,Data!$1:$1,0)-1)))</f>
        <v/>
      </c>
      <c r="T432" s="252" t="str">
        <f ca="1">IF(ISERROR(OFFSET(Data!$A$1,MATCH($D432,Data!$CG:$CG,0)-1,MATCH($E432&amp;"/"&amp;T$1,Data!$1:$1,0)-1))=TRUE,"",IF(OFFSET(Data!$A$1,MATCH($D432,Data!$CG:$CG,0)-1,MATCH($E432&amp;"/"&amp;T$1,Data!$1:$1,0)-1)=0,"",OFFSET(Data!$A$1,MATCH($D432,Data!$CG:$CG,0)-1,MATCH($E432&amp;"/"&amp;T$1,Data!$1:$1,0)-1)))</f>
        <v/>
      </c>
      <c r="U432" s="252" t="str">
        <f ca="1">IF(ISERROR(OFFSET(Data!$A$1,MATCH($D432,Data!$CG:$CG,0)-1,MATCH($E432&amp;"/"&amp;U$1,Data!$1:$1,0)-1))=TRUE,"",IF(OFFSET(Data!$A$1,MATCH($D432,Data!$CG:$CG,0)-1,MATCH($E432&amp;"/"&amp;U$1,Data!$1:$1,0)-1)=0,"",OFFSET(Data!$A$1,MATCH($D432,Data!$CG:$CG,0)-1,MATCH($E432&amp;"/"&amp;U$1,Data!$1:$1,0)-1)))</f>
        <v/>
      </c>
      <c r="V432" s="252" t="str">
        <f ca="1">IF(ISERROR(OFFSET(Data!$A$1,MATCH($D432,Data!$CG:$CG,0)-1,MATCH($E432&amp;"/"&amp;V$1,Data!$1:$1,0)-1))=TRUE,"",IF(OFFSET(Data!$A$1,MATCH($D432,Data!$CG:$CG,0)-1,MATCH($E432&amp;"/"&amp;V$1,Data!$1:$1,0)-1)=0,"",OFFSET(Data!$A$1,MATCH($D432,Data!$CG:$CG,0)-1,MATCH($E432&amp;"/"&amp;V$1,Data!$1:$1,0)-1)))</f>
        <v/>
      </c>
      <c r="W432" s="269" t="str">
        <f ca="1">IF(ISERROR(OFFSET(Data!$A$1,MATCH($D432,Data!$CG:$CG,0)-1,MATCH($E432&amp;"/"&amp;W$1,Data!$1:$1,0)-1))=TRUE,"",IF(OFFSET(Data!$A$1,MATCH($D432,Data!$CG:$CG,0)-1,MATCH($E432&amp;"/"&amp;W$1,Data!$1:$1,0)-1)=0,"",OFFSET(Data!$A$1,MATCH($D432,Data!$CG:$CG,0)-1,MATCH($E432&amp;"/"&amp;W$1,Data!$1:$1,0)-1)))</f>
        <v/>
      </c>
      <c r="X432" s="252" t="str">
        <f ca="1">IF(ISERROR(OFFSET(Data!$A$1,MATCH($D432,Data!$CG:$CG,0)-1,MATCH($E432&amp;"/"&amp;X$1,Data!$1:$1,0)-1))=TRUE,"",IF(OFFSET(Data!$A$1,MATCH($D432,Data!$CG:$CG,0)-1,MATCH($E432&amp;"/"&amp;X$1,Data!$1:$1,0)-1)=0,"",OFFSET(Data!$A$1,MATCH($D432,Data!$CG:$CG,0)-1,MATCH($E432&amp;"/"&amp;X$1,Data!$1:$1,0)-1)))</f>
        <v/>
      </c>
      <c r="Y432" s="252" t="str">
        <f ca="1">IF(ISERROR(OFFSET(Data!$A$1,MATCH($D432,Data!$CG:$CG,0)-1,MATCH($E432&amp;"/"&amp;Y$1,Data!$1:$1,0)-1))=TRUE,"",IF(OFFSET(Data!$A$1,MATCH($D432,Data!$CG:$CG,0)-1,MATCH($E432&amp;"/"&amp;Y$1,Data!$1:$1,0)-1)=0,"",OFFSET(Data!$A$1,MATCH($D432,Data!$CG:$CG,0)-1,MATCH($E432&amp;"/"&amp;Y$1,Data!$1:$1,0)-1)))</f>
        <v/>
      </c>
      <c r="Z432" s="252" t="str">
        <f ca="1">IF(ISERROR(OFFSET(Data!$A$1,MATCH($D432,Data!$CG:$CG,0)-1,MATCH($E432&amp;"/"&amp;Z$1,Data!$1:$1,0)-1))=TRUE,"",IF(OFFSET(Data!$A$1,MATCH($D432,Data!$CG:$CG,0)-1,MATCH($E432&amp;"/"&amp;Z$1,Data!$1:$1,0)-1)=0,"",OFFSET(Data!$A$1,MATCH($D432,Data!$CG:$CG,0)-1,MATCH($E432&amp;"/"&amp;Z$1,Data!$1:$1,0)-1)))</f>
        <v/>
      </c>
      <c r="AA432" s="252" t="str">
        <f ca="1">IF(ISERROR(OFFSET(Data!$A$1,MATCH($D432,Data!$CG:$CG,0)-1,MATCH($E432&amp;"/"&amp;AA$1,Data!$1:$1,0)-1))=TRUE,"",IF(OFFSET(Data!$A$1,MATCH($D432,Data!$CG:$CG,0)-1,MATCH($E432&amp;"/"&amp;AA$1,Data!$1:$1,0)-1)=0,"",OFFSET(Data!$A$1,MATCH($D432,Data!$CG:$CG,0)-1,MATCH($E432&amp;"/"&amp;AA$1,Data!$1:$1,0)-1)))</f>
        <v/>
      </c>
      <c r="AB432" s="252" t="str">
        <f ca="1">IF(ISERROR(OFFSET(Data!$A$1,MATCH($D432,Data!$CG:$CG,0)-1,MATCH($E432&amp;"/"&amp;AB$1,Data!$1:$1,0)-1))=TRUE,"",IF(OFFSET(Data!$A$1,MATCH($D432,Data!$CG:$CG,0)-1,MATCH($E432&amp;"/"&amp;AB$1,Data!$1:$1,0)-1)=0,"",OFFSET(Data!$A$1,MATCH($D432,Data!$CG:$CG,0)-1,MATCH($E432&amp;"/"&amp;AB$1,Data!$1:$1,0)-1)))</f>
        <v/>
      </c>
      <c r="AC432" s="252" t="str">
        <f ca="1">IF(ISERROR(OFFSET(Data!$A$1,MATCH($D432,Data!$CG:$CG,0)-1,MATCH($E432&amp;"/"&amp;AC$1,Data!$1:$1,0)-1))=TRUE,"",IF(OFFSET(Data!$A$1,MATCH($D432,Data!$CG:$CG,0)-1,MATCH($E432&amp;"/"&amp;AC$1,Data!$1:$1,0)-1)=0,"",OFFSET(Data!$A$1,MATCH($D432,Data!$CG:$CG,0)-1,MATCH($E432&amp;"/"&amp;AC$1,Data!$1:$1,0)-1)))</f>
        <v/>
      </c>
      <c r="AD432" s="252" t="str">
        <f ca="1">IF(ISERROR(OFFSET(Data!$A$1,MATCH($D432,Data!$CG:$CG,0)-1,MATCH($E432&amp;"/"&amp;AD$1,Data!$1:$1,0)-1))=TRUE,"",IF(OFFSET(Data!$A$1,MATCH($D432,Data!$CG:$CG,0)-1,MATCH($E432&amp;"/"&amp;AD$1,Data!$1:$1,0)-1)=0,"",OFFSET(Data!$A$1,MATCH($D432,Data!$CG:$CG,0)-1,MATCH($E432&amp;"/"&amp;AD$1,Data!$1:$1,0)-1)))</f>
        <v/>
      </c>
      <c r="AE432" s="252" t="str">
        <f ca="1">IF(ISERROR(OFFSET(Data!$A$1,MATCH($D432,Data!$CG:$CG,0)-1,MATCH($E432&amp;"/"&amp;AE$1,Data!$1:$1,0)-1))=TRUE,"",IF(OFFSET(Data!$A$1,MATCH($D432,Data!$CG:$CG,0)-1,MATCH($E432&amp;"/"&amp;AE$1,Data!$1:$1,0)-1)=0,"",OFFSET(Data!$A$1,MATCH($D432,Data!$CG:$CG,0)-1,MATCH($E432&amp;"/"&amp;AE$1,Data!$1:$1,0)-1)))</f>
        <v/>
      </c>
      <c r="AF432" s="253" t="str">
        <f ca="1">IF(ISERROR(OFFSET(Data!$A$1,MATCH($D432,Data!$CG:$CG,0)-1,MATCH($E432&amp;"/"&amp;AF$1,Data!$1:$1,0)-1))=TRUE,"",IF(OFFSET(Data!$A$1,MATCH($D432,Data!$CG:$CG,0)-1,MATCH($E432&amp;"/"&amp;AF$1,Data!$1:$1,0)-1)=0,"",OFFSET(Data!$A$1,MATCH($D432,Data!$CG:$CG,0)-1,MATCH($E432&amp;"/"&amp;AF$1,Data!$1:$1,0)-1)))</f>
        <v/>
      </c>
      <c r="AG432" s="188">
        <f t="shared" ca="1" si="10"/>
        <v>0</v>
      </c>
      <c r="AH432" s="208">
        <f ca="1">SUM(AG429:AG432)</f>
        <v>0</v>
      </c>
    </row>
    <row r="433" spans="1:34" ht="15.75" hidden="1" customHeight="1" thickBot="1" x14ac:dyDescent="0.3">
      <c r="A433" s="447"/>
      <c r="B433" s="470"/>
      <c r="C433" s="473"/>
      <c r="D433" s="52" t="e">
        <f>IF(C433&lt;&gt;"",C433,D432)</f>
        <v>#N/A</v>
      </c>
      <c r="E433" s="53" t="s">
        <v>25</v>
      </c>
      <c r="F433" s="255" t="str">
        <f ca="1">IF(ISERROR(OFFSET(Data!$A$1,MATCH($D433,Data!$CG:$CG,0)-1,MATCH($E433&amp;"/"&amp;F$1,Data!$1:$1,0)-1))=TRUE,"",IF(OFFSET(Data!$A$1,MATCH($D433,Data!$CG:$CG,0)-1,MATCH($E433&amp;"/"&amp;F$1,Data!$1:$1,0)-1)=0,"",OFFSET(Data!$A$1,MATCH($D433,Data!$CG:$CG,0)-1,MATCH($E433&amp;"/"&amp;F$1,Data!$1:$1,0)-1)))</f>
        <v/>
      </c>
      <c r="G433" s="256" t="str">
        <f ca="1">IF(ISERROR(OFFSET(Data!$A$1,MATCH($D433,Data!$CG:$CG,0)-1,MATCH($E433&amp;"/"&amp;G$1,Data!$1:$1,0)-1))=TRUE,"",IF(OFFSET(Data!$A$1,MATCH($D433,Data!$CG:$CG,0)-1,MATCH($E433&amp;"/"&amp;G$1,Data!$1:$1,0)-1)=0,"",OFFSET(Data!$A$1,MATCH($D433,Data!$CG:$CG,0)-1,MATCH($E433&amp;"/"&amp;G$1,Data!$1:$1,0)-1)))</f>
        <v/>
      </c>
      <c r="H433" s="256" t="str">
        <f ca="1">IF(ISERROR(OFFSET(Data!$A$1,MATCH($D433,Data!$CG:$CG,0)-1,MATCH($E433&amp;"/"&amp;H$1,Data!$1:$1,0)-1))=TRUE,"",IF(OFFSET(Data!$A$1,MATCH($D433,Data!$CG:$CG,0)-1,MATCH($E433&amp;"/"&amp;H$1,Data!$1:$1,0)-1)=0,"",OFFSET(Data!$A$1,MATCH($D433,Data!$CG:$CG,0)-1,MATCH($E433&amp;"/"&amp;H$1,Data!$1:$1,0)-1)))</f>
        <v/>
      </c>
      <c r="I433" s="256" t="str">
        <f ca="1">IF(ISERROR(OFFSET(Data!$A$1,MATCH($D433,Data!$CG:$CG,0)-1,MATCH($E433&amp;"/"&amp;I$1,Data!$1:$1,0)-1))=TRUE,"",IF(OFFSET(Data!$A$1,MATCH($D433,Data!$CG:$CG,0)-1,MATCH($E433&amp;"/"&amp;I$1,Data!$1:$1,0)-1)=0,"",OFFSET(Data!$A$1,MATCH($D433,Data!$CG:$CG,0)-1,MATCH($E433&amp;"/"&amp;I$1,Data!$1:$1,0)-1)))</f>
        <v/>
      </c>
      <c r="J433" s="256" t="str">
        <f ca="1">IF(ISERROR(OFFSET(Data!$A$1,MATCH($D433,Data!$CG:$CG,0)-1,MATCH($E433&amp;"/"&amp;J$1,Data!$1:$1,0)-1))=TRUE,"",IF(OFFSET(Data!$A$1,MATCH($D433,Data!$CG:$CG,0)-1,MATCH($E433&amp;"/"&amp;J$1,Data!$1:$1,0)-1)=0,"",OFFSET(Data!$A$1,MATCH($D433,Data!$CG:$CG,0)-1,MATCH($E433&amp;"/"&amp;J$1,Data!$1:$1,0)-1)))</f>
        <v/>
      </c>
      <c r="K433" s="256" t="str">
        <f ca="1">IF(ISERROR(OFFSET(Data!$A$1,MATCH($D433,Data!$CG:$CG,0)-1,MATCH($E433&amp;"/"&amp;K$1,Data!$1:$1,0)-1))=TRUE,"",IF(OFFSET(Data!$A$1,MATCH($D433,Data!$CG:$CG,0)-1,MATCH($E433&amp;"/"&amp;K$1,Data!$1:$1,0)-1)=0,"",OFFSET(Data!$A$1,MATCH($D433,Data!$CG:$CG,0)-1,MATCH($E433&amp;"/"&amp;K$1,Data!$1:$1,0)-1)))</f>
        <v/>
      </c>
      <c r="L433" s="256" t="str">
        <f ca="1">IF(ISERROR(OFFSET(Data!$A$1,MATCH($D433,Data!$CG:$CG,0)-1,MATCH($E433&amp;"/"&amp;L$1,Data!$1:$1,0)-1))=TRUE,"",IF(OFFSET(Data!$A$1,MATCH($D433,Data!$CG:$CG,0)-1,MATCH($E433&amp;"/"&amp;L$1,Data!$1:$1,0)-1)=0,"",OFFSET(Data!$A$1,MATCH($D433,Data!$CG:$CG,0)-1,MATCH($E433&amp;"/"&amp;L$1,Data!$1:$1,0)-1)))</f>
        <v/>
      </c>
      <c r="M433" s="256" t="str">
        <f ca="1">IF(ISERROR(OFFSET(Data!$A$1,MATCH($D433,Data!$CG:$CG,0)-1,MATCH($E433&amp;"/"&amp;M$1,Data!$1:$1,0)-1))=TRUE,"",IF(OFFSET(Data!$A$1,MATCH($D433,Data!$CG:$CG,0)-1,MATCH($E433&amp;"/"&amp;M$1,Data!$1:$1,0)-1)=0,"",OFFSET(Data!$A$1,MATCH($D433,Data!$CG:$CG,0)-1,MATCH($E433&amp;"/"&amp;M$1,Data!$1:$1,0)-1)))</f>
        <v/>
      </c>
      <c r="N433" s="256" t="str">
        <f ca="1">IF(ISERROR(OFFSET(Data!$A$1,MATCH($D433,Data!$CG:$CG,0)-1,MATCH($E433&amp;"/"&amp;N$1,Data!$1:$1,0)-1))=TRUE,"",IF(OFFSET(Data!$A$1,MATCH($D433,Data!$CG:$CG,0)-1,MATCH($E433&amp;"/"&amp;N$1,Data!$1:$1,0)-1)=0,"",OFFSET(Data!$A$1,MATCH($D433,Data!$CG:$CG,0)-1,MATCH($E433&amp;"/"&amp;N$1,Data!$1:$1,0)-1)))</f>
        <v/>
      </c>
      <c r="O433" s="256" t="str">
        <f ca="1">IF(ISERROR(OFFSET(Data!$A$1,MATCH($D433,Data!$CG:$CG,0)-1,MATCH($E433&amp;"/"&amp;O$1,Data!$1:$1,0)-1))=TRUE,"",IF(OFFSET(Data!$A$1,MATCH($D433,Data!$CG:$CG,0)-1,MATCH($E433&amp;"/"&amp;O$1,Data!$1:$1,0)-1)=0,"",OFFSET(Data!$A$1,MATCH($D433,Data!$CG:$CG,0)-1,MATCH($E433&amp;"/"&amp;O$1,Data!$1:$1,0)-1)))</f>
        <v/>
      </c>
      <c r="P433" s="256" t="str">
        <f ca="1">IF(ISERROR(OFFSET(Data!$A$1,MATCH($D433,Data!$CG:$CG,0)-1,MATCH($E433&amp;"/"&amp;P$1,Data!$1:$1,0)-1))=TRUE,"",IF(OFFSET(Data!$A$1,MATCH($D433,Data!$CG:$CG,0)-1,MATCH($E433&amp;"/"&amp;P$1,Data!$1:$1,0)-1)=0,"",OFFSET(Data!$A$1,MATCH($D433,Data!$CG:$CG,0)-1,MATCH($E433&amp;"/"&amp;P$1,Data!$1:$1,0)-1)))</f>
        <v/>
      </c>
      <c r="Q433" s="256" t="str">
        <f ca="1">IF(ISERROR(OFFSET(Data!$A$1,MATCH($D433,Data!$CG:$CG,0)-1,MATCH($E433&amp;"/"&amp;Q$1,Data!$1:$1,0)-1))=TRUE,"",IF(OFFSET(Data!$A$1,MATCH($D433,Data!$CG:$CG,0)-1,MATCH($E433&amp;"/"&amp;Q$1,Data!$1:$1,0)-1)=0,"",OFFSET(Data!$A$1,MATCH($D433,Data!$CG:$CG,0)-1,MATCH($E433&amp;"/"&amp;Q$1,Data!$1:$1,0)-1)))</f>
        <v/>
      </c>
      <c r="R433" s="256" t="str">
        <f ca="1">IF(ISERROR(OFFSET(Data!$A$1,MATCH($D433,Data!$CG:$CG,0)-1,MATCH($E433&amp;"/"&amp;R$1,Data!$1:$1,0)-1))=TRUE,"",IF(OFFSET(Data!$A$1,MATCH($D433,Data!$CG:$CG,0)-1,MATCH($E433&amp;"/"&amp;R$1,Data!$1:$1,0)-1)=0,"",OFFSET(Data!$A$1,MATCH($D433,Data!$CG:$CG,0)-1,MATCH($E433&amp;"/"&amp;R$1,Data!$1:$1,0)-1)))</f>
        <v/>
      </c>
      <c r="S433" s="256" t="str">
        <f ca="1">IF(ISERROR(OFFSET(Data!$A$1,MATCH($D433,Data!$CG:$CG,0)-1,MATCH($E433&amp;"/"&amp;S$1,Data!$1:$1,0)-1))=TRUE,"",IF(OFFSET(Data!$A$1,MATCH($D433,Data!$CG:$CG,0)-1,MATCH($E433&amp;"/"&amp;S$1,Data!$1:$1,0)-1)=0,"",OFFSET(Data!$A$1,MATCH($D433,Data!$CG:$CG,0)-1,MATCH($E433&amp;"/"&amp;S$1,Data!$1:$1,0)-1)))</f>
        <v/>
      </c>
      <c r="T433" s="256" t="str">
        <f ca="1">IF(ISERROR(OFFSET(Data!$A$1,MATCH($D433,Data!$CG:$CG,0)-1,MATCH($E433&amp;"/"&amp;T$1,Data!$1:$1,0)-1))=TRUE,"",IF(OFFSET(Data!$A$1,MATCH($D433,Data!$CG:$CG,0)-1,MATCH($E433&amp;"/"&amp;T$1,Data!$1:$1,0)-1)=0,"",OFFSET(Data!$A$1,MATCH($D433,Data!$CG:$CG,0)-1,MATCH($E433&amp;"/"&amp;T$1,Data!$1:$1,0)-1)))</f>
        <v/>
      </c>
      <c r="U433" s="256" t="str">
        <f ca="1">IF(ISERROR(OFFSET(Data!$A$1,MATCH($D433,Data!$CG:$CG,0)-1,MATCH($E433&amp;"/"&amp;U$1,Data!$1:$1,0)-1))=TRUE,"",IF(OFFSET(Data!$A$1,MATCH($D433,Data!$CG:$CG,0)-1,MATCH($E433&amp;"/"&amp;U$1,Data!$1:$1,0)-1)=0,"",OFFSET(Data!$A$1,MATCH($D433,Data!$CG:$CG,0)-1,MATCH($E433&amp;"/"&amp;U$1,Data!$1:$1,0)-1)))</f>
        <v/>
      </c>
      <c r="V433" s="256" t="str">
        <f ca="1">IF(ISERROR(OFFSET(Data!$A$1,MATCH($D433,Data!$CG:$CG,0)-1,MATCH($E433&amp;"/"&amp;V$1,Data!$1:$1,0)-1))=TRUE,"",IF(OFFSET(Data!$A$1,MATCH($D433,Data!$CG:$CG,0)-1,MATCH($E433&amp;"/"&amp;V$1,Data!$1:$1,0)-1)=0,"",OFFSET(Data!$A$1,MATCH($D433,Data!$CG:$CG,0)-1,MATCH($E433&amp;"/"&amp;V$1,Data!$1:$1,0)-1)))</f>
        <v/>
      </c>
      <c r="W433" s="257" t="str">
        <f ca="1">IF(ISERROR(OFFSET(Data!$A$1,MATCH($D433,Data!$CG:$CG,0)-1,MATCH($E433&amp;"/"&amp;W$1,Data!$1:$1,0)-1))=TRUE,"",IF(OFFSET(Data!$A$1,MATCH($D433,Data!$CG:$CG,0)-1,MATCH($E433&amp;"/"&amp;W$1,Data!$1:$1,0)-1)=0,"",OFFSET(Data!$A$1,MATCH($D433,Data!$CG:$CG,0)-1,MATCH($E433&amp;"/"&amp;W$1,Data!$1:$1,0)-1)))</f>
        <v/>
      </c>
      <c r="X433" s="256" t="str">
        <f ca="1">IF(ISERROR(OFFSET(Data!$A$1,MATCH($D433,Data!$CG:$CG,0)-1,MATCH($E433&amp;"/"&amp;X$1,Data!$1:$1,0)-1))=TRUE,"",IF(OFFSET(Data!$A$1,MATCH($D433,Data!$CG:$CG,0)-1,MATCH($E433&amp;"/"&amp;X$1,Data!$1:$1,0)-1)=0,"",OFFSET(Data!$A$1,MATCH($D433,Data!$CG:$CG,0)-1,MATCH($E433&amp;"/"&amp;X$1,Data!$1:$1,0)-1)))</f>
        <v/>
      </c>
      <c r="Y433" s="256" t="str">
        <f ca="1">IF(ISERROR(OFFSET(Data!$A$1,MATCH($D433,Data!$CG:$CG,0)-1,MATCH($E433&amp;"/"&amp;Y$1,Data!$1:$1,0)-1))=TRUE,"",IF(OFFSET(Data!$A$1,MATCH($D433,Data!$CG:$CG,0)-1,MATCH($E433&amp;"/"&amp;Y$1,Data!$1:$1,0)-1)=0,"",OFFSET(Data!$A$1,MATCH($D433,Data!$CG:$CG,0)-1,MATCH($E433&amp;"/"&amp;Y$1,Data!$1:$1,0)-1)))</f>
        <v/>
      </c>
      <c r="Z433" s="256" t="str">
        <f ca="1">IF(ISERROR(OFFSET(Data!$A$1,MATCH($D433,Data!$CG:$CG,0)-1,MATCH($E433&amp;"/"&amp;Z$1,Data!$1:$1,0)-1))=TRUE,"",IF(OFFSET(Data!$A$1,MATCH($D433,Data!$CG:$CG,0)-1,MATCH($E433&amp;"/"&amp;Z$1,Data!$1:$1,0)-1)=0,"",OFFSET(Data!$A$1,MATCH($D433,Data!$CG:$CG,0)-1,MATCH($E433&amp;"/"&amp;Z$1,Data!$1:$1,0)-1)))</f>
        <v/>
      </c>
      <c r="AA433" s="256" t="str">
        <f ca="1">IF(ISERROR(OFFSET(Data!$A$1,MATCH($D433,Data!$CG:$CG,0)-1,MATCH($E433&amp;"/"&amp;AA$1,Data!$1:$1,0)-1))=TRUE,"",IF(OFFSET(Data!$A$1,MATCH($D433,Data!$CG:$CG,0)-1,MATCH($E433&amp;"/"&amp;AA$1,Data!$1:$1,0)-1)=0,"",OFFSET(Data!$A$1,MATCH($D433,Data!$CG:$CG,0)-1,MATCH($E433&amp;"/"&amp;AA$1,Data!$1:$1,0)-1)))</f>
        <v/>
      </c>
      <c r="AB433" s="256" t="str">
        <f ca="1">IF(ISERROR(OFFSET(Data!$A$1,MATCH($D433,Data!$CG:$CG,0)-1,MATCH($E433&amp;"/"&amp;AB$1,Data!$1:$1,0)-1))=TRUE,"",IF(OFFSET(Data!$A$1,MATCH($D433,Data!$CG:$CG,0)-1,MATCH($E433&amp;"/"&amp;AB$1,Data!$1:$1,0)-1)=0,"",OFFSET(Data!$A$1,MATCH($D433,Data!$CG:$CG,0)-1,MATCH($E433&amp;"/"&amp;AB$1,Data!$1:$1,0)-1)))</f>
        <v/>
      </c>
      <c r="AC433" s="256" t="str">
        <f ca="1">IF(ISERROR(OFFSET(Data!$A$1,MATCH($D433,Data!$CG:$CG,0)-1,MATCH($E433&amp;"/"&amp;AC$1,Data!$1:$1,0)-1))=TRUE,"",IF(OFFSET(Data!$A$1,MATCH($D433,Data!$CG:$CG,0)-1,MATCH($E433&amp;"/"&amp;AC$1,Data!$1:$1,0)-1)=0,"",OFFSET(Data!$A$1,MATCH($D433,Data!$CG:$CG,0)-1,MATCH($E433&amp;"/"&amp;AC$1,Data!$1:$1,0)-1)))</f>
        <v/>
      </c>
      <c r="AD433" s="256" t="str">
        <f ca="1">IF(ISERROR(OFFSET(Data!$A$1,MATCH($D433,Data!$CG:$CG,0)-1,MATCH($E433&amp;"/"&amp;AD$1,Data!$1:$1,0)-1))=TRUE,"",IF(OFFSET(Data!$A$1,MATCH($D433,Data!$CG:$CG,0)-1,MATCH($E433&amp;"/"&amp;AD$1,Data!$1:$1,0)-1)=0,"",OFFSET(Data!$A$1,MATCH($D433,Data!$CG:$CG,0)-1,MATCH($E433&amp;"/"&amp;AD$1,Data!$1:$1,0)-1)))</f>
        <v/>
      </c>
      <c r="AE433" s="256" t="str">
        <f ca="1">IF(ISERROR(OFFSET(Data!$A$1,MATCH($D433,Data!$CG:$CG,0)-1,MATCH($E433&amp;"/"&amp;AE$1,Data!$1:$1,0)-1))=TRUE,"",IF(OFFSET(Data!$A$1,MATCH($D433,Data!$CG:$CG,0)-1,MATCH($E433&amp;"/"&amp;AE$1,Data!$1:$1,0)-1)=0,"",OFFSET(Data!$A$1,MATCH($D433,Data!$CG:$CG,0)-1,MATCH($E433&amp;"/"&amp;AE$1,Data!$1:$1,0)-1)))</f>
        <v/>
      </c>
      <c r="AF433" s="258" t="str">
        <f ca="1">IF(ISERROR(OFFSET(Data!$A$1,MATCH($D433,Data!$CG:$CG,0)-1,MATCH($E433&amp;"/"&amp;AF$1,Data!$1:$1,0)-1))=TRUE,"",IF(OFFSET(Data!$A$1,MATCH($D433,Data!$CG:$CG,0)-1,MATCH($E433&amp;"/"&amp;AF$1,Data!$1:$1,0)-1)=0,"",OFFSET(Data!$A$1,MATCH($D433,Data!$CG:$CG,0)-1,MATCH($E433&amp;"/"&amp;AF$1,Data!$1:$1,0)-1)))</f>
        <v/>
      </c>
      <c r="AG433" s="197">
        <f t="shared" ca="1" si="10"/>
        <v>0</v>
      </c>
      <c r="AH433" s="209">
        <f ca="1">SUM(AG429:AG433)</f>
        <v>0</v>
      </c>
    </row>
    <row r="434" spans="1:34" ht="15" hidden="1" customHeight="1" x14ac:dyDescent="0.25">
      <c r="A434" s="445" t="s">
        <v>34</v>
      </c>
      <c r="B434" s="468" t="e">
        <f>INDEX(Data!CI:CI,MATCH("M"&amp;A434,Data!A:A,0))</f>
        <v>#N/A</v>
      </c>
      <c r="C434" s="471" t="e">
        <f>INDEX(Data!CG:CG,MATCH("M"&amp;A434,Data!A:A,0))</f>
        <v>#N/A</v>
      </c>
      <c r="D434" s="48" t="e">
        <f>IF(C434&lt;&gt;"",C434,D8)</f>
        <v>#N/A</v>
      </c>
      <c r="E434" s="49" t="s">
        <v>21</v>
      </c>
      <c r="F434" s="271" t="str">
        <f ca="1">IF(ISERROR(OFFSET(Data!$A$1,MATCH($D434,Data!$CG:$CG,0)-1,MATCH($E434&amp;"/"&amp;F$1,Data!$1:$1,0)-1))=TRUE,"",IF(OFFSET(Data!$A$1,MATCH($D434,Data!$CG:$CG,0)-1,MATCH($E434&amp;"/"&amp;F$1,Data!$1:$1,0)-1)=0,"",OFFSET(Data!$A$1,MATCH($D434,Data!$CG:$CG,0)-1,MATCH($E434&amp;"/"&amp;F$1,Data!$1:$1,0)-1)))</f>
        <v/>
      </c>
      <c r="G434" s="250" t="str">
        <f ca="1">IF(ISERROR(OFFSET(Data!$A$1,MATCH($D434,Data!$CG:$CG,0)-1,MATCH($E434&amp;"/"&amp;G$1,Data!$1:$1,0)-1))=TRUE,"",IF(OFFSET(Data!$A$1,MATCH($D434,Data!$CG:$CG,0)-1,MATCH($E434&amp;"/"&amp;G$1,Data!$1:$1,0)-1)=0,"",OFFSET(Data!$A$1,MATCH($D434,Data!$CG:$CG,0)-1,MATCH($E434&amp;"/"&amp;G$1,Data!$1:$1,0)-1)))</f>
        <v/>
      </c>
      <c r="H434" s="250" t="str">
        <f ca="1">IF(ISERROR(OFFSET(Data!$A$1,MATCH($D434,Data!$CG:$CG,0)-1,MATCH($E434&amp;"/"&amp;H$1,Data!$1:$1,0)-1))=TRUE,"",IF(OFFSET(Data!$A$1,MATCH($D434,Data!$CG:$CG,0)-1,MATCH($E434&amp;"/"&amp;H$1,Data!$1:$1,0)-1)=0,"",OFFSET(Data!$A$1,MATCH($D434,Data!$CG:$CG,0)-1,MATCH($E434&amp;"/"&amp;H$1,Data!$1:$1,0)-1)))</f>
        <v/>
      </c>
      <c r="I434" s="250" t="str">
        <f ca="1">IF(ISERROR(OFFSET(Data!$A$1,MATCH($D434,Data!$CG:$CG,0)-1,MATCH($E434&amp;"/"&amp;I$1,Data!$1:$1,0)-1))=TRUE,"",IF(OFFSET(Data!$A$1,MATCH($D434,Data!$CG:$CG,0)-1,MATCH($E434&amp;"/"&amp;I$1,Data!$1:$1,0)-1)=0,"",OFFSET(Data!$A$1,MATCH($D434,Data!$CG:$CG,0)-1,MATCH($E434&amp;"/"&amp;I$1,Data!$1:$1,0)-1)))</f>
        <v/>
      </c>
      <c r="J434" s="250" t="str">
        <f ca="1">IF(ISERROR(OFFSET(Data!$A$1,MATCH($D434,Data!$CG:$CG,0)-1,MATCH($E434&amp;"/"&amp;J$1,Data!$1:$1,0)-1))=TRUE,"",IF(OFFSET(Data!$A$1,MATCH($D434,Data!$CG:$CG,0)-1,MATCH($E434&amp;"/"&amp;J$1,Data!$1:$1,0)-1)=0,"",OFFSET(Data!$A$1,MATCH($D434,Data!$CG:$CG,0)-1,MATCH($E434&amp;"/"&amp;J$1,Data!$1:$1,0)-1)))</f>
        <v/>
      </c>
      <c r="K434" s="250" t="str">
        <f ca="1">IF(ISERROR(OFFSET(Data!$A$1,MATCH($D434,Data!$CG:$CG,0)-1,MATCH($E434&amp;"/"&amp;K$1,Data!$1:$1,0)-1))=TRUE,"",IF(OFFSET(Data!$A$1,MATCH($D434,Data!$CG:$CG,0)-1,MATCH($E434&amp;"/"&amp;K$1,Data!$1:$1,0)-1)=0,"",OFFSET(Data!$A$1,MATCH($D434,Data!$CG:$CG,0)-1,MATCH($E434&amp;"/"&amp;K$1,Data!$1:$1,0)-1)))</f>
        <v/>
      </c>
      <c r="L434" s="250" t="str">
        <f ca="1">IF(ISERROR(OFFSET(Data!$A$1,MATCH($D434,Data!$CG:$CG,0)-1,MATCH($E434&amp;"/"&amp;L$1,Data!$1:$1,0)-1))=TRUE,"",IF(OFFSET(Data!$A$1,MATCH($D434,Data!$CG:$CG,0)-1,MATCH($E434&amp;"/"&amp;L$1,Data!$1:$1,0)-1)=0,"",OFFSET(Data!$A$1,MATCH($D434,Data!$CG:$CG,0)-1,MATCH($E434&amp;"/"&amp;L$1,Data!$1:$1,0)-1)))</f>
        <v/>
      </c>
      <c r="M434" s="250" t="str">
        <f ca="1">IF(ISERROR(OFFSET(Data!$A$1,MATCH($D434,Data!$CG:$CG,0)-1,MATCH($E434&amp;"/"&amp;M$1,Data!$1:$1,0)-1))=TRUE,"",IF(OFFSET(Data!$A$1,MATCH($D434,Data!$CG:$CG,0)-1,MATCH($E434&amp;"/"&amp;M$1,Data!$1:$1,0)-1)=0,"",OFFSET(Data!$A$1,MATCH($D434,Data!$CG:$CG,0)-1,MATCH($E434&amp;"/"&amp;M$1,Data!$1:$1,0)-1)))</f>
        <v/>
      </c>
      <c r="N434" s="250" t="str">
        <f ca="1">IF(ISERROR(OFFSET(Data!$A$1,MATCH($D434,Data!$CG:$CG,0)-1,MATCH($E434&amp;"/"&amp;N$1,Data!$1:$1,0)-1))=TRUE,"",IF(OFFSET(Data!$A$1,MATCH($D434,Data!$CG:$CG,0)-1,MATCH($E434&amp;"/"&amp;N$1,Data!$1:$1,0)-1)=0,"",OFFSET(Data!$A$1,MATCH($D434,Data!$CG:$CG,0)-1,MATCH($E434&amp;"/"&amp;N$1,Data!$1:$1,0)-1)))</f>
        <v/>
      </c>
      <c r="O434" s="250" t="str">
        <f ca="1">IF(ISERROR(OFFSET(Data!$A$1,MATCH($D434,Data!$CG:$CG,0)-1,MATCH($E434&amp;"/"&amp;O$1,Data!$1:$1,0)-1))=TRUE,"",IF(OFFSET(Data!$A$1,MATCH($D434,Data!$CG:$CG,0)-1,MATCH($E434&amp;"/"&amp;O$1,Data!$1:$1,0)-1)=0,"",OFFSET(Data!$A$1,MATCH($D434,Data!$CG:$CG,0)-1,MATCH($E434&amp;"/"&amp;O$1,Data!$1:$1,0)-1)))</f>
        <v/>
      </c>
      <c r="P434" s="250" t="str">
        <f ca="1">IF(ISERROR(OFFSET(Data!$A$1,MATCH($D434,Data!$CG:$CG,0)-1,MATCH($E434&amp;"/"&amp;P$1,Data!$1:$1,0)-1))=TRUE,"",IF(OFFSET(Data!$A$1,MATCH($D434,Data!$CG:$CG,0)-1,MATCH($E434&amp;"/"&amp;P$1,Data!$1:$1,0)-1)=0,"",OFFSET(Data!$A$1,MATCH($D434,Data!$CG:$CG,0)-1,MATCH($E434&amp;"/"&amp;P$1,Data!$1:$1,0)-1)))</f>
        <v/>
      </c>
      <c r="Q434" s="250" t="str">
        <f ca="1">IF(ISERROR(OFFSET(Data!$A$1,MATCH($D434,Data!$CG:$CG,0)-1,MATCH($E434&amp;"/"&amp;Q$1,Data!$1:$1,0)-1))=TRUE,"",IF(OFFSET(Data!$A$1,MATCH($D434,Data!$CG:$CG,0)-1,MATCH($E434&amp;"/"&amp;Q$1,Data!$1:$1,0)-1)=0,"",OFFSET(Data!$A$1,MATCH($D434,Data!$CG:$CG,0)-1,MATCH($E434&amp;"/"&amp;Q$1,Data!$1:$1,0)-1)))</f>
        <v/>
      </c>
      <c r="R434" s="250" t="str">
        <f ca="1">IF(ISERROR(OFFSET(Data!$A$1,MATCH($D434,Data!$CG:$CG,0)-1,MATCH($E434&amp;"/"&amp;R$1,Data!$1:$1,0)-1))=TRUE,"",IF(OFFSET(Data!$A$1,MATCH($D434,Data!$CG:$CG,0)-1,MATCH($E434&amp;"/"&amp;R$1,Data!$1:$1,0)-1)=0,"",OFFSET(Data!$A$1,MATCH($D434,Data!$CG:$CG,0)-1,MATCH($E434&amp;"/"&amp;R$1,Data!$1:$1,0)-1)))</f>
        <v/>
      </c>
      <c r="S434" s="250" t="str">
        <f ca="1">IF(ISERROR(OFFSET(Data!$A$1,MATCH($D434,Data!$CG:$CG,0)-1,MATCH($E434&amp;"/"&amp;S$1,Data!$1:$1,0)-1))=TRUE,"",IF(OFFSET(Data!$A$1,MATCH($D434,Data!$CG:$CG,0)-1,MATCH($E434&amp;"/"&amp;S$1,Data!$1:$1,0)-1)=0,"",OFFSET(Data!$A$1,MATCH($D434,Data!$CG:$CG,0)-1,MATCH($E434&amp;"/"&amp;S$1,Data!$1:$1,0)-1)))</f>
        <v/>
      </c>
      <c r="T434" s="250" t="str">
        <f ca="1">IF(ISERROR(OFFSET(Data!$A$1,MATCH($D434,Data!$CG:$CG,0)-1,MATCH($E434&amp;"/"&amp;T$1,Data!$1:$1,0)-1))=TRUE,"",IF(OFFSET(Data!$A$1,MATCH($D434,Data!$CG:$CG,0)-1,MATCH($E434&amp;"/"&amp;T$1,Data!$1:$1,0)-1)=0,"",OFFSET(Data!$A$1,MATCH($D434,Data!$CG:$CG,0)-1,MATCH($E434&amp;"/"&amp;T$1,Data!$1:$1,0)-1)))</f>
        <v/>
      </c>
      <c r="U434" s="250" t="str">
        <f ca="1">IF(ISERROR(OFFSET(Data!$A$1,MATCH($D434,Data!$CG:$CG,0)-1,MATCH($E434&amp;"/"&amp;U$1,Data!$1:$1,0)-1))=TRUE,"",IF(OFFSET(Data!$A$1,MATCH($D434,Data!$CG:$CG,0)-1,MATCH($E434&amp;"/"&amp;U$1,Data!$1:$1,0)-1)=0,"",OFFSET(Data!$A$1,MATCH($D434,Data!$CG:$CG,0)-1,MATCH($E434&amp;"/"&amp;U$1,Data!$1:$1,0)-1)))</f>
        <v/>
      </c>
      <c r="V434" s="250" t="str">
        <f ca="1">IF(ISERROR(OFFSET(Data!$A$1,MATCH($D434,Data!$CG:$CG,0)-1,MATCH($E434&amp;"/"&amp;V$1,Data!$1:$1,0)-1))=TRUE,"",IF(OFFSET(Data!$A$1,MATCH($D434,Data!$CG:$CG,0)-1,MATCH($E434&amp;"/"&amp;V$1,Data!$1:$1,0)-1)=0,"",OFFSET(Data!$A$1,MATCH($D434,Data!$CG:$CG,0)-1,MATCH($E434&amp;"/"&amp;V$1,Data!$1:$1,0)-1)))</f>
        <v/>
      </c>
      <c r="W434" s="272" t="str">
        <f ca="1">IF(ISERROR(OFFSET(Data!$A$1,MATCH($D434,Data!$CG:$CG,0)-1,MATCH($E434&amp;"/"&amp;W$1,Data!$1:$1,0)-1))=TRUE,"",IF(OFFSET(Data!$A$1,MATCH($D434,Data!$CG:$CG,0)-1,MATCH($E434&amp;"/"&amp;W$1,Data!$1:$1,0)-1)=0,"",OFFSET(Data!$A$1,MATCH($D434,Data!$CG:$CG,0)-1,MATCH($E434&amp;"/"&amp;W$1,Data!$1:$1,0)-1)))</f>
        <v/>
      </c>
      <c r="X434" s="250" t="str">
        <f ca="1">IF(ISERROR(OFFSET(Data!$A$1,MATCH($D434,Data!$CG:$CG,0)-1,MATCH($E434&amp;"/"&amp;X$1,Data!$1:$1,0)-1))=TRUE,"",IF(OFFSET(Data!$A$1,MATCH($D434,Data!$CG:$CG,0)-1,MATCH($E434&amp;"/"&amp;X$1,Data!$1:$1,0)-1)=0,"",OFFSET(Data!$A$1,MATCH($D434,Data!$CG:$CG,0)-1,MATCH($E434&amp;"/"&amp;X$1,Data!$1:$1,0)-1)))</f>
        <v/>
      </c>
      <c r="Y434" s="250" t="str">
        <f ca="1">IF(ISERROR(OFFSET(Data!$A$1,MATCH($D434,Data!$CG:$CG,0)-1,MATCH($E434&amp;"/"&amp;Y$1,Data!$1:$1,0)-1))=TRUE,"",IF(OFFSET(Data!$A$1,MATCH($D434,Data!$CG:$CG,0)-1,MATCH($E434&amp;"/"&amp;Y$1,Data!$1:$1,0)-1)=0,"",OFFSET(Data!$A$1,MATCH($D434,Data!$CG:$CG,0)-1,MATCH($E434&amp;"/"&amp;Y$1,Data!$1:$1,0)-1)))</f>
        <v/>
      </c>
      <c r="Z434" s="250" t="str">
        <f ca="1">IF(ISERROR(OFFSET(Data!$A$1,MATCH($D434,Data!$CG:$CG,0)-1,MATCH($E434&amp;"/"&amp;Z$1,Data!$1:$1,0)-1))=TRUE,"",IF(OFFSET(Data!$A$1,MATCH($D434,Data!$CG:$CG,0)-1,MATCH($E434&amp;"/"&amp;Z$1,Data!$1:$1,0)-1)=0,"",OFFSET(Data!$A$1,MATCH($D434,Data!$CG:$CG,0)-1,MATCH($E434&amp;"/"&amp;Z$1,Data!$1:$1,0)-1)))</f>
        <v/>
      </c>
      <c r="AA434" s="250" t="str">
        <f ca="1">IF(ISERROR(OFFSET(Data!$A$1,MATCH($D434,Data!$CG:$CG,0)-1,MATCH($E434&amp;"/"&amp;AA$1,Data!$1:$1,0)-1))=TRUE,"",IF(OFFSET(Data!$A$1,MATCH($D434,Data!$CG:$CG,0)-1,MATCH($E434&amp;"/"&amp;AA$1,Data!$1:$1,0)-1)=0,"",OFFSET(Data!$A$1,MATCH($D434,Data!$CG:$CG,0)-1,MATCH($E434&amp;"/"&amp;AA$1,Data!$1:$1,0)-1)))</f>
        <v/>
      </c>
      <c r="AB434" s="250" t="str">
        <f ca="1">IF(ISERROR(OFFSET(Data!$A$1,MATCH($D434,Data!$CG:$CG,0)-1,MATCH($E434&amp;"/"&amp;AB$1,Data!$1:$1,0)-1))=TRUE,"",IF(OFFSET(Data!$A$1,MATCH($D434,Data!$CG:$CG,0)-1,MATCH($E434&amp;"/"&amp;AB$1,Data!$1:$1,0)-1)=0,"",OFFSET(Data!$A$1,MATCH($D434,Data!$CG:$CG,0)-1,MATCH($E434&amp;"/"&amp;AB$1,Data!$1:$1,0)-1)))</f>
        <v/>
      </c>
      <c r="AC434" s="250" t="str">
        <f ca="1">IF(ISERROR(OFFSET(Data!$A$1,MATCH($D434,Data!$CG:$CG,0)-1,MATCH($E434&amp;"/"&amp;AC$1,Data!$1:$1,0)-1))=TRUE,"",IF(OFFSET(Data!$A$1,MATCH($D434,Data!$CG:$CG,0)-1,MATCH($E434&amp;"/"&amp;AC$1,Data!$1:$1,0)-1)=0,"",OFFSET(Data!$A$1,MATCH($D434,Data!$CG:$CG,0)-1,MATCH($E434&amp;"/"&amp;AC$1,Data!$1:$1,0)-1)))</f>
        <v/>
      </c>
      <c r="AD434" s="250" t="str">
        <f ca="1">IF(ISERROR(OFFSET(Data!$A$1,MATCH($D434,Data!$CG:$CG,0)-1,MATCH($E434&amp;"/"&amp;AD$1,Data!$1:$1,0)-1))=TRUE,"",IF(OFFSET(Data!$A$1,MATCH($D434,Data!$CG:$CG,0)-1,MATCH($E434&amp;"/"&amp;AD$1,Data!$1:$1,0)-1)=0,"",OFFSET(Data!$A$1,MATCH($D434,Data!$CG:$CG,0)-1,MATCH($E434&amp;"/"&amp;AD$1,Data!$1:$1,0)-1)))</f>
        <v/>
      </c>
      <c r="AE434" s="250" t="str">
        <f ca="1">IF(ISERROR(OFFSET(Data!$A$1,MATCH($D434,Data!$CG:$CG,0)-1,MATCH($E434&amp;"/"&amp;AE$1,Data!$1:$1,0)-1))=TRUE,"",IF(OFFSET(Data!$A$1,MATCH($D434,Data!$CG:$CG,0)-1,MATCH($E434&amp;"/"&amp;AE$1,Data!$1:$1,0)-1)=0,"",OFFSET(Data!$A$1,MATCH($D434,Data!$CG:$CG,0)-1,MATCH($E434&amp;"/"&amp;AE$1,Data!$1:$1,0)-1)))</f>
        <v/>
      </c>
      <c r="AF434" s="251" t="str">
        <f ca="1">IF(ISERROR(OFFSET(Data!$A$1,MATCH($D434,Data!$CG:$CG,0)-1,MATCH($E434&amp;"/"&amp;AF$1,Data!$1:$1,0)-1))=TRUE,"",IF(OFFSET(Data!$A$1,MATCH($D434,Data!$CG:$CG,0)-1,MATCH($E434&amp;"/"&amp;AF$1,Data!$1:$1,0)-1)=0,"",OFFSET(Data!$A$1,MATCH($D434,Data!$CG:$CG,0)-1,MATCH($E434&amp;"/"&amp;AF$1,Data!$1:$1,0)-1)))</f>
        <v/>
      </c>
      <c r="AG434" s="206">
        <f t="shared" ca="1" si="10"/>
        <v>0</v>
      </c>
      <c r="AH434" s="207">
        <f ca="1">AG434</f>
        <v>0</v>
      </c>
    </row>
    <row r="435" spans="1:34" ht="15" hidden="1" customHeight="1" thickBot="1" x14ac:dyDescent="0.3">
      <c r="A435" s="446"/>
      <c r="B435" s="469"/>
      <c r="C435" s="472"/>
      <c r="D435" s="50" t="e">
        <f>IF(C435&lt;&gt;"",C435,D434)</f>
        <v>#N/A</v>
      </c>
      <c r="E435" s="51" t="s">
        <v>22</v>
      </c>
      <c r="F435" s="254" t="str">
        <f ca="1">IF(ISERROR(OFFSET(Data!$A$1,MATCH($D435,Data!$CG:$CG,0)-1,MATCH($E435&amp;"/"&amp;F$1,Data!$1:$1,0)-1))=TRUE,"",IF(OFFSET(Data!$A$1,MATCH($D435,Data!$CG:$CG,0)-1,MATCH($E435&amp;"/"&amp;F$1,Data!$1:$1,0)-1)=0,"",OFFSET(Data!$A$1,MATCH($D435,Data!$CG:$CG,0)-1,MATCH($E435&amp;"/"&amp;F$1,Data!$1:$1,0)-1)))</f>
        <v/>
      </c>
      <c r="G435" s="252" t="str">
        <f ca="1">IF(ISERROR(OFFSET(Data!$A$1,MATCH($D435,Data!$CG:$CG,0)-1,MATCH($E435&amp;"/"&amp;G$1,Data!$1:$1,0)-1))=TRUE,"",IF(OFFSET(Data!$A$1,MATCH($D435,Data!$CG:$CG,0)-1,MATCH($E435&amp;"/"&amp;G$1,Data!$1:$1,0)-1)=0,"",OFFSET(Data!$A$1,MATCH($D435,Data!$CG:$CG,0)-1,MATCH($E435&amp;"/"&amp;G$1,Data!$1:$1,0)-1)))</f>
        <v/>
      </c>
      <c r="H435" s="252" t="str">
        <f ca="1">IF(ISERROR(OFFSET(Data!$A$1,MATCH($D435,Data!$CG:$CG,0)-1,MATCH($E435&amp;"/"&amp;H$1,Data!$1:$1,0)-1))=TRUE,"",IF(OFFSET(Data!$A$1,MATCH($D435,Data!$CG:$CG,0)-1,MATCH($E435&amp;"/"&amp;H$1,Data!$1:$1,0)-1)=0,"",OFFSET(Data!$A$1,MATCH($D435,Data!$CG:$CG,0)-1,MATCH($E435&amp;"/"&amp;H$1,Data!$1:$1,0)-1)))</f>
        <v/>
      </c>
      <c r="I435" s="252" t="str">
        <f ca="1">IF(ISERROR(OFFSET(Data!$A$1,MATCH($D435,Data!$CG:$CG,0)-1,MATCH($E435&amp;"/"&amp;I$1,Data!$1:$1,0)-1))=TRUE,"",IF(OFFSET(Data!$A$1,MATCH($D435,Data!$CG:$CG,0)-1,MATCH($E435&amp;"/"&amp;I$1,Data!$1:$1,0)-1)=0,"",OFFSET(Data!$A$1,MATCH($D435,Data!$CG:$CG,0)-1,MATCH($E435&amp;"/"&amp;I$1,Data!$1:$1,0)-1)))</f>
        <v/>
      </c>
      <c r="J435" s="252" t="str">
        <f ca="1">IF(ISERROR(OFFSET(Data!$A$1,MATCH($D435,Data!$CG:$CG,0)-1,MATCH($E435&amp;"/"&amp;J$1,Data!$1:$1,0)-1))=TRUE,"",IF(OFFSET(Data!$A$1,MATCH($D435,Data!$CG:$CG,0)-1,MATCH($E435&amp;"/"&amp;J$1,Data!$1:$1,0)-1)=0,"",OFFSET(Data!$A$1,MATCH($D435,Data!$CG:$CG,0)-1,MATCH($E435&amp;"/"&amp;J$1,Data!$1:$1,0)-1)))</f>
        <v/>
      </c>
      <c r="K435" s="252" t="str">
        <f ca="1">IF(ISERROR(OFFSET(Data!$A$1,MATCH($D435,Data!$CG:$CG,0)-1,MATCH($E435&amp;"/"&amp;K$1,Data!$1:$1,0)-1))=TRUE,"",IF(OFFSET(Data!$A$1,MATCH($D435,Data!$CG:$CG,0)-1,MATCH($E435&amp;"/"&amp;K$1,Data!$1:$1,0)-1)=0,"",OFFSET(Data!$A$1,MATCH($D435,Data!$CG:$CG,0)-1,MATCH($E435&amp;"/"&amp;K$1,Data!$1:$1,0)-1)))</f>
        <v/>
      </c>
      <c r="L435" s="252" t="str">
        <f ca="1">IF(ISERROR(OFFSET(Data!$A$1,MATCH($D435,Data!$CG:$CG,0)-1,MATCH($E435&amp;"/"&amp;L$1,Data!$1:$1,0)-1))=TRUE,"",IF(OFFSET(Data!$A$1,MATCH($D435,Data!$CG:$CG,0)-1,MATCH($E435&amp;"/"&amp;L$1,Data!$1:$1,0)-1)=0,"",OFFSET(Data!$A$1,MATCH($D435,Data!$CG:$CG,0)-1,MATCH($E435&amp;"/"&amp;L$1,Data!$1:$1,0)-1)))</f>
        <v/>
      </c>
      <c r="M435" s="252" t="str">
        <f ca="1">IF(ISERROR(OFFSET(Data!$A$1,MATCH($D435,Data!$CG:$CG,0)-1,MATCH($E435&amp;"/"&amp;M$1,Data!$1:$1,0)-1))=TRUE,"",IF(OFFSET(Data!$A$1,MATCH($D435,Data!$CG:$CG,0)-1,MATCH($E435&amp;"/"&amp;M$1,Data!$1:$1,0)-1)=0,"",OFFSET(Data!$A$1,MATCH($D435,Data!$CG:$CG,0)-1,MATCH($E435&amp;"/"&amp;M$1,Data!$1:$1,0)-1)))</f>
        <v/>
      </c>
      <c r="N435" s="252" t="str">
        <f ca="1">IF(ISERROR(OFFSET(Data!$A$1,MATCH($D435,Data!$CG:$CG,0)-1,MATCH($E435&amp;"/"&amp;N$1,Data!$1:$1,0)-1))=TRUE,"",IF(OFFSET(Data!$A$1,MATCH($D435,Data!$CG:$CG,0)-1,MATCH($E435&amp;"/"&amp;N$1,Data!$1:$1,0)-1)=0,"",OFFSET(Data!$A$1,MATCH($D435,Data!$CG:$CG,0)-1,MATCH($E435&amp;"/"&amp;N$1,Data!$1:$1,0)-1)))</f>
        <v/>
      </c>
      <c r="O435" s="252" t="str">
        <f ca="1">IF(ISERROR(OFFSET(Data!$A$1,MATCH($D435,Data!$CG:$CG,0)-1,MATCH($E435&amp;"/"&amp;O$1,Data!$1:$1,0)-1))=TRUE,"",IF(OFFSET(Data!$A$1,MATCH($D435,Data!$CG:$CG,0)-1,MATCH($E435&amp;"/"&amp;O$1,Data!$1:$1,0)-1)=0,"",OFFSET(Data!$A$1,MATCH($D435,Data!$CG:$CG,0)-1,MATCH($E435&amp;"/"&amp;O$1,Data!$1:$1,0)-1)))</f>
        <v/>
      </c>
      <c r="P435" s="252" t="str">
        <f ca="1">IF(ISERROR(OFFSET(Data!$A$1,MATCH($D435,Data!$CG:$CG,0)-1,MATCH($E435&amp;"/"&amp;P$1,Data!$1:$1,0)-1))=TRUE,"",IF(OFFSET(Data!$A$1,MATCH($D435,Data!$CG:$CG,0)-1,MATCH($E435&amp;"/"&amp;P$1,Data!$1:$1,0)-1)=0,"",OFFSET(Data!$A$1,MATCH($D435,Data!$CG:$CG,0)-1,MATCH($E435&amp;"/"&amp;P$1,Data!$1:$1,0)-1)))</f>
        <v/>
      </c>
      <c r="Q435" s="252" t="str">
        <f ca="1">IF(ISERROR(OFFSET(Data!$A$1,MATCH($D435,Data!$CG:$CG,0)-1,MATCH($E435&amp;"/"&amp;Q$1,Data!$1:$1,0)-1))=TRUE,"",IF(OFFSET(Data!$A$1,MATCH($D435,Data!$CG:$CG,0)-1,MATCH($E435&amp;"/"&amp;Q$1,Data!$1:$1,0)-1)=0,"",OFFSET(Data!$A$1,MATCH($D435,Data!$CG:$CG,0)-1,MATCH($E435&amp;"/"&amp;Q$1,Data!$1:$1,0)-1)))</f>
        <v/>
      </c>
      <c r="R435" s="252" t="str">
        <f ca="1">IF(ISERROR(OFFSET(Data!$A$1,MATCH($D435,Data!$CG:$CG,0)-1,MATCH($E435&amp;"/"&amp;R$1,Data!$1:$1,0)-1))=TRUE,"",IF(OFFSET(Data!$A$1,MATCH($D435,Data!$CG:$CG,0)-1,MATCH($E435&amp;"/"&amp;R$1,Data!$1:$1,0)-1)=0,"",OFFSET(Data!$A$1,MATCH($D435,Data!$CG:$CG,0)-1,MATCH($E435&amp;"/"&amp;R$1,Data!$1:$1,0)-1)))</f>
        <v/>
      </c>
      <c r="S435" s="252" t="str">
        <f ca="1">IF(ISERROR(OFFSET(Data!$A$1,MATCH($D435,Data!$CG:$CG,0)-1,MATCH($E435&amp;"/"&amp;S$1,Data!$1:$1,0)-1))=TRUE,"",IF(OFFSET(Data!$A$1,MATCH($D435,Data!$CG:$CG,0)-1,MATCH($E435&amp;"/"&amp;S$1,Data!$1:$1,0)-1)=0,"",OFFSET(Data!$A$1,MATCH($D435,Data!$CG:$CG,0)-1,MATCH($E435&amp;"/"&amp;S$1,Data!$1:$1,0)-1)))</f>
        <v/>
      </c>
      <c r="T435" s="252" t="str">
        <f ca="1">IF(ISERROR(OFFSET(Data!$A$1,MATCH($D435,Data!$CG:$CG,0)-1,MATCH($E435&amp;"/"&amp;T$1,Data!$1:$1,0)-1))=TRUE,"",IF(OFFSET(Data!$A$1,MATCH($D435,Data!$CG:$CG,0)-1,MATCH($E435&amp;"/"&amp;T$1,Data!$1:$1,0)-1)=0,"",OFFSET(Data!$A$1,MATCH($D435,Data!$CG:$CG,0)-1,MATCH($E435&amp;"/"&amp;T$1,Data!$1:$1,0)-1)))</f>
        <v/>
      </c>
      <c r="U435" s="252" t="str">
        <f ca="1">IF(ISERROR(OFFSET(Data!$A$1,MATCH($D435,Data!$CG:$CG,0)-1,MATCH($E435&amp;"/"&amp;U$1,Data!$1:$1,0)-1))=TRUE,"",IF(OFFSET(Data!$A$1,MATCH($D435,Data!$CG:$CG,0)-1,MATCH($E435&amp;"/"&amp;U$1,Data!$1:$1,0)-1)=0,"",OFFSET(Data!$A$1,MATCH($D435,Data!$CG:$CG,0)-1,MATCH($E435&amp;"/"&amp;U$1,Data!$1:$1,0)-1)))</f>
        <v/>
      </c>
      <c r="V435" s="252" t="str">
        <f ca="1">IF(ISERROR(OFFSET(Data!$A$1,MATCH($D435,Data!$CG:$CG,0)-1,MATCH($E435&amp;"/"&amp;V$1,Data!$1:$1,0)-1))=TRUE,"",IF(OFFSET(Data!$A$1,MATCH($D435,Data!$CG:$CG,0)-1,MATCH($E435&amp;"/"&amp;V$1,Data!$1:$1,0)-1)=0,"",OFFSET(Data!$A$1,MATCH($D435,Data!$CG:$CG,0)-1,MATCH($E435&amp;"/"&amp;V$1,Data!$1:$1,0)-1)))</f>
        <v/>
      </c>
      <c r="W435" s="269" t="str">
        <f ca="1">IF(ISERROR(OFFSET(Data!$A$1,MATCH($D435,Data!$CG:$CG,0)-1,MATCH($E435&amp;"/"&amp;W$1,Data!$1:$1,0)-1))=TRUE,"",IF(OFFSET(Data!$A$1,MATCH($D435,Data!$CG:$CG,0)-1,MATCH($E435&amp;"/"&amp;W$1,Data!$1:$1,0)-1)=0,"",OFFSET(Data!$A$1,MATCH($D435,Data!$CG:$CG,0)-1,MATCH($E435&amp;"/"&amp;W$1,Data!$1:$1,0)-1)))</f>
        <v/>
      </c>
      <c r="X435" s="252" t="str">
        <f ca="1">IF(ISERROR(OFFSET(Data!$A$1,MATCH($D435,Data!$CG:$CG,0)-1,MATCH($E435&amp;"/"&amp;X$1,Data!$1:$1,0)-1))=TRUE,"",IF(OFFSET(Data!$A$1,MATCH($D435,Data!$CG:$CG,0)-1,MATCH($E435&amp;"/"&amp;X$1,Data!$1:$1,0)-1)=0,"",OFFSET(Data!$A$1,MATCH($D435,Data!$CG:$CG,0)-1,MATCH($E435&amp;"/"&amp;X$1,Data!$1:$1,0)-1)))</f>
        <v/>
      </c>
      <c r="Y435" s="252" t="str">
        <f ca="1">IF(ISERROR(OFFSET(Data!$A$1,MATCH($D435,Data!$CG:$CG,0)-1,MATCH($E435&amp;"/"&amp;Y$1,Data!$1:$1,0)-1))=TRUE,"",IF(OFFSET(Data!$A$1,MATCH($D435,Data!$CG:$CG,0)-1,MATCH($E435&amp;"/"&amp;Y$1,Data!$1:$1,0)-1)=0,"",OFFSET(Data!$A$1,MATCH($D435,Data!$CG:$CG,0)-1,MATCH($E435&amp;"/"&amp;Y$1,Data!$1:$1,0)-1)))</f>
        <v/>
      </c>
      <c r="Z435" s="252" t="str">
        <f ca="1">IF(ISERROR(OFFSET(Data!$A$1,MATCH($D435,Data!$CG:$CG,0)-1,MATCH($E435&amp;"/"&amp;Z$1,Data!$1:$1,0)-1))=TRUE,"",IF(OFFSET(Data!$A$1,MATCH($D435,Data!$CG:$CG,0)-1,MATCH($E435&amp;"/"&amp;Z$1,Data!$1:$1,0)-1)=0,"",OFFSET(Data!$A$1,MATCH($D435,Data!$CG:$CG,0)-1,MATCH($E435&amp;"/"&amp;Z$1,Data!$1:$1,0)-1)))</f>
        <v/>
      </c>
      <c r="AA435" s="252" t="str">
        <f ca="1">IF(ISERROR(OFFSET(Data!$A$1,MATCH($D435,Data!$CG:$CG,0)-1,MATCH($E435&amp;"/"&amp;AA$1,Data!$1:$1,0)-1))=TRUE,"",IF(OFFSET(Data!$A$1,MATCH($D435,Data!$CG:$CG,0)-1,MATCH($E435&amp;"/"&amp;AA$1,Data!$1:$1,0)-1)=0,"",OFFSET(Data!$A$1,MATCH($D435,Data!$CG:$CG,0)-1,MATCH($E435&amp;"/"&amp;AA$1,Data!$1:$1,0)-1)))</f>
        <v/>
      </c>
      <c r="AB435" s="252" t="str">
        <f ca="1">IF(ISERROR(OFFSET(Data!$A$1,MATCH($D435,Data!$CG:$CG,0)-1,MATCH($E435&amp;"/"&amp;AB$1,Data!$1:$1,0)-1))=TRUE,"",IF(OFFSET(Data!$A$1,MATCH($D435,Data!$CG:$CG,0)-1,MATCH($E435&amp;"/"&amp;AB$1,Data!$1:$1,0)-1)=0,"",OFFSET(Data!$A$1,MATCH($D435,Data!$CG:$CG,0)-1,MATCH($E435&amp;"/"&amp;AB$1,Data!$1:$1,0)-1)))</f>
        <v/>
      </c>
      <c r="AC435" s="252" t="str">
        <f ca="1">IF(ISERROR(OFFSET(Data!$A$1,MATCH($D435,Data!$CG:$CG,0)-1,MATCH($E435&amp;"/"&amp;AC$1,Data!$1:$1,0)-1))=TRUE,"",IF(OFFSET(Data!$A$1,MATCH($D435,Data!$CG:$CG,0)-1,MATCH($E435&amp;"/"&amp;AC$1,Data!$1:$1,0)-1)=0,"",OFFSET(Data!$A$1,MATCH($D435,Data!$CG:$CG,0)-1,MATCH($E435&amp;"/"&amp;AC$1,Data!$1:$1,0)-1)))</f>
        <v/>
      </c>
      <c r="AD435" s="252" t="str">
        <f ca="1">IF(ISERROR(OFFSET(Data!$A$1,MATCH($D435,Data!$CG:$CG,0)-1,MATCH($E435&amp;"/"&amp;AD$1,Data!$1:$1,0)-1))=TRUE,"",IF(OFFSET(Data!$A$1,MATCH($D435,Data!$CG:$CG,0)-1,MATCH($E435&amp;"/"&amp;AD$1,Data!$1:$1,0)-1)=0,"",OFFSET(Data!$A$1,MATCH($D435,Data!$CG:$CG,0)-1,MATCH($E435&amp;"/"&amp;AD$1,Data!$1:$1,0)-1)))</f>
        <v/>
      </c>
      <c r="AE435" s="252" t="str">
        <f ca="1">IF(ISERROR(OFFSET(Data!$A$1,MATCH($D435,Data!$CG:$CG,0)-1,MATCH($E435&amp;"/"&amp;AE$1,Data!$1:$1,0)-1))=TRUE,"",IF(OFFSET(Data!$A$1,MATCH($D435,Data!$CG:$CG,0)-1,MATCH($E435&amp;"/"&amp;AE$1,Data!$1:$1,0)-1)=0,"",OFFSET(Data!$A$1,MATCH($D435,Data!$CG:$CG,0)-1,MATCH($E435&amp;"/"&amp;AE$1,Data!$1:$1,0)-1)))</f>
        <v/>
      </c>
      <c r="AF435" s="253" t="str">
        <f ca="1">IF(ISERROR(OFFSET(Data!$A$1,MATCH($D435,Data!$CG:$CG,0)-1,MATCH($E435&amp;"/"&amp;AF$1,Data!$1:$1,0)-1))=TRUE,"",IF(OFFSET(Data!$A$1,MATCH($D435,Data!$CG:$CG,0)-1,MATCH($E435&amp;"/"&amp;AF$1,Data!$1:$1,0)-1)=0,"",OFFSET(Data!$A$1,MATCH($D435,Data!$CG:$CG,0)-1,MATCH($E435&amp;"/"&amp;AF$1,Data!$1:$1,0)-1)))</f>
        <v/>
      </c>
      <c r="AG435" s="188">
        <f t="shared" ca="1" si="10"/>
        <v>0</v>
      </c>
      <c r="AH435" s="208">
        <f ca="1">SUM(AG434:AG435)</f>
        <v>0</v>
      </c>
    </row>
    <row r="436" spans="1:34" ht="15" hidden="1" customHeight="1" x14ac:dyDescent="0.25">
      <c r="A436" s="446"/>
      <c r="B436" s="469"/>
      <c r="C436" s="472"/>
      <c r="D436" s="50" t="e">
        <f>IF(C436&lt;&gt;"",C436,D435)</f>
        <v>#N/A</v>
      </c>
      <c r="E436" s="51" t="s">
        <v>23</v>
      </c>
      <c r="F436" s="254" t="str">
        <f ca="1">IF(ISERROR(OFFSET(Data!$A$1,MATCH($D436,Data!$CG:$CG,0)-1,MATCH($E436&amp;"/"&amp;F$1,Data!$1:$1,0)-1))=TRUE,"",IF(OFFSET(Data!$A$1,MATCH($D436,Data!$CG:$CG,0)-1,MATCH($E436&amp;"/"&amp;F$1,Data!$1:$1,0)-1)=0,"",OFFSET(Data!$A$1,MATCH($D436,Data!$CG:$CG,0)-1,MATCH($E436&amp;"/"&amp;F$1,Data!$1:$1,0)-1)))</f>
        <v/>
      </c>
      <c r="G436" s="252" t="str">
        <f ca="1">IF(ISERROR(OFFSET(Data!$A$1,MATCH($D436,Data!$CG:$CG,0)-1,MATCH($E436&amp;"/"&amp;G$1,Data!$1:$1,0)-1))=TRUE,"",IF(OFFSET(Data!$A$1,MATCH($D436,Data!$CG:$CG,0)-1,MATCH($E436&amp;"/"&amp;G$1,Data!$1:$1,0)-1)=0,"",OFFSET(Data!$A$1,MATCH($D436,Data!$CG:$CG,0)-1,MATCH($E436&amp;"/"&amp;G$1,Data!$1:$1,0)-1)))</f>
        <v/>
      </c>
      <c r="H436" s="252" t="str">
        <f ca="1">IF(ISERROR(OFFSET(Data!$A$1,MATCH($D436,Data!$CG:$CG,0)-1,MATCH($E436&amp;"/"&amp;H$1,Data!$1:$1,0)-1))=TRUE,"",IF(OFFSET(Data!$A$1,MATCH($D436,Data!$CG:$CG,0)-1,MATCH($E436&amp;"/"&amp;H$1,Data!$1:$1,0)-1)=0,"",OFFSET(Data!$A$1,MATCH($D436,Data!$CG:$CG,0)-1,MATCH($E436&amp;"/"&amp;H$1,Data!$1:$1,0)-1)))</f>
        <v/>
      </c>
      <c r="I436" s="252" t="str">
        <f ca="1">IF(ISERROR(OFFSET(Data!$A$1,MATCH($D436,Data!$CG:$CG,0)-1,MATCH($E436&amp;"/"&amp;I$1,Data!$1:$1,0)-1))=TRUE,"",IF(OFFSET(Data!$A$1,MATCH($D436,Data!$CG:$CG,0)-1,MATCH($E436&amp;"/"&amp;I$1,Data!$1:$1,0)-1)=0,"",OFFSET(Data!$A$1,MATCH($D436,Data!$CG:$CG,0)-1,MATCH($E436&amp;"/"&amp;I$1,Data!$1:$1,0)-1)))</f>
        <v/>
      </c>
      <c r="J436" s="252" t="str">
        <f ca="1">IF(ISERROR(OFFSET(Data!$A$1,MATCH($D436,Data!$CG:$CG,0)-1,MATCH($E436&amp;"/"&amp;J$1,Data!$1:$1,0)-1))=TRUE,"",IF(OFFSET(Data!$A$1,MATCH($D436,Data!$CG:$CG,0)-1,MATCH($E436&amp;"/"&amp;J$1,Data!$1:$1,0)-1)=0,"",OFFSET(Data!$A$1,MATCH($D436,Data!$CG:$CG,0)-1,MATCH($E436&amp;"/"&amp;J$1,Data!$1:$1,0)-1)))</f>
        <v/>
      </c>
      <c r="K436" s="252" t="str">
        <f ca="1">IF(ISERROR(OFFSET(Data!$A$1,MATCH($D436,Data!$CG:$CG,0)-1,MATCH($E436&amp;"/"&amp;K$1,Data!$1:$1,0)-1))=TRUE,"",IF(OFFSET(Data!$A$1,MATCH($D436,Data!$CG:$CG,0)-1,MATCH($E436&amp;"/"&amp;K$1,Data!$1:$1,0)-1)=0,"",OFFSET(Data!$A$1,MATCH($D436,Data!$CG:$CG,0)-1,MATCH($E436&amp;"/"&amp;K$1,Data!$1:$1,0)-1)))</f>
        <v/>
      </c>
      <c r="L436" s="252" t="str">
        <f ca="1">IF(ISERROR(OFFSET(Data!$A$1,MATCH($D436,Data!$CG:$CG,0)-1,MATCH($E436&amp;"/"&amp;L$1,Data!$1:$1,0)-1))=TRUE,"",IF(OFFSET(Data!$A$1,MATCH($D436,Data!$CG:$CG,0)-1,MATCH($E436&amp;"/"&amp;L$1,Data!$1:$1,0)-1)=0,"",OFFSET(Data!$A$1,MATCH($D436,Data!$CG:$CG,0)-1,MATCH($E436&amp;"/"&amp;L$1,Data!$1:$1,0)-1)))</f>
        <v/>
      </c>
      <c r="M436" s="252" t="str">
        <f ca="1">IF(ISERROR(OFFSET(Data!$A$1,MATCH($D436,Data!$CG:$CG,0)-1,MATCH($E436&amp;"/"&amp;M$1,Data!$1:$1,0)-1))=TRUE,"",IF(OFFSET(Data!$A$1,MATCH($D436,Data!$CG:$CG,0)-1,MATCH($E436&amp;"/"&amp;M$1,Data!$1:$1,0)-1)=0,"",OFFSET(Data!$A$1,MATCH($D436,Data!$CG:$CG,0)-1,MATCH($E436&amp;"/"&amp;M$1,Data!$1:$1,0)-1)))</f>
        <v/>
      </c>
      <c r="N436" s="252" t="str">
        <f ca="1">IF(ISERROR(OFFSET(Data!$A$1,MATCH($D436,Data!$CG:$CG,0)-1,MATCH($E436&amp;"/"&amp;N$1,Data!$1:$1,0)-1))=TRUE,"",IF(OFFSET(Data!$A$1,MATCH($D436,Data!$CG:$CG,0)-1,MATCH($E436&amp;"/"&amp;N$1,Data!$1:$1,0)-1)=0,"",OFFSET(Data!$A$1,MATCH($D436,Data!$CG:$CG,0)-1,MATCH($E436&amp;"/"&amp;N$1,Data!$1:$1,0)-1)))</f>
        <v/>
      </c>
      <c r="O436" s="252" t="str">
        <f ca="1">IF(ISERROR(OFFSET(Data!$A$1,MATCH($D436,Data!$CG:$CG,0)-1,MATCH($E436&amp;"/"&amp;O$1,Data!$1:$1,0)-1))=TRUE,"",IF(OFFSET(Data!$A$1,MATCH($D436,Data!$CG:$CG,0)-1,MATCH($E436&amp;"/"&amp;O$1,Data!$1:$1,0)-1)=0,"",OFFSET(Data!$A$1,MATCH($D436,Data!$CG:$CG,0)-1,MATCH($E436&amp;"/"&amp;O$1,Data!$1:$1,0)-1)))</f>
        <v/>
      </c>
      <c r="P436" s="252" t="str">
        <f ca="1">IF(ISERROR(OFFSET(Data!$A$1,MATCH($D436,Data!$CG:$CG,0)-1,MATCH($E436&amp;"/"&amp;P$1,Data!$1:$1,0)-1))=TRUE,"",IF(OFFSET(Data!$A$1,MATCH($D436,Data!$CG:$CG,0)-1,MATCH($E436&amp;"/"&amp;P$1,Data!$1:$1,0)-1)=0,"",OFFSET(Data!$A$1,MATCH($D436,Data!$CG:$CG,0)-1,MATCH($E436&amp;"/"&amp;P$1,Data!$1:$1,0)-1)))</f>
        <v/>
      </c>
      <c r="Q436" s="252" t="str">
        <f ca="1">IF(ISERROR(OFFSET(Data!$A$1,MATCH($D436,Data!$CG:$CG,0)-1,MATCH($E436&amp;"/"&amp;Q$1,Data!$1:$1,0)-1))=TRUE,"",IF(OFFSET(Data!$A$1,MATCH($D436,Data!$CG:$CG,0)-1,MATCH($E436&amp;"/"&amp;Q$1,Data!$1:$1,0)-1)=0,"",OFFSET(Data!$A$1,MATCH($D436,Data!$CG:$CG,0)-1,MATCH($E436&amp;"/"&amp;Q$1,Data!$1:$1,0)-1)))</f>
        <v/>
      </c>
      <c r="R436" s="252" t="str">
        <f ca="1">IF(ISERROR(OFFSET(Data!$A$1,MATCH($D436,Data!$CG:$CG,0)-1,MATCH($E436&amp;"/"&amp;R$1,Data!$1:$1,0)-1))=TRUE,"",IF(OFFSET(Data!$A$1,MATCH($D436,Data!$CG:$CG,0)-1,MATCH($E436&amp;"/"&amp;R$1,Data!$1:$1,0)-1)=0,"",OFFSET(Data!$A$1,MATCH($D436,Data!$CG:$CG,0)-1,MATCH($E436&amp;"/"&amp;R$1,Data!$1:$1,0)-1)))</f>
        <v/>
      </c>
      <c r="S436" s="252" t="str">
        <f ca="1">IF(ISERROR(OFFSET(Data!$A$1,MATCH($D436,Data!$CG:$CG,0)-1,MATCH($E436&amp;"/"&amp;S$1,Data!$1:$1,0)-1))=TRUE,"",IF(OFFSET(Data!$A$1,MATCH($D436,Data!$CG:$CG,0)-1,MATCH($E436&amp;"/"&amp;S$1,Data!$1:$1,0)-1)=0,"",OFFSET(Data!$A$1,MATCH($D436,Data!$CG:$CG,0)-1,MATCH($E436&amp;"/"&amp;S$1,Data!$1:$1,0)-1)))</f>
        <v/>
      </c>
      <c r="T436" s="252" t="str">
        <f ca="1">IF(ISERROR(OFFSET(Data!$A$1,MATCH($D436,Data!$CG:$CG,0)-1,MATCH($E436&amp;"/"&amp;T$1,Data!$1:$1,0)-1))=TRUE,"",IF(OFFSET(Data!$A$1,MATCH($D436,Data!$CG:$CG,0)-1,MATCH($E436&amp;"/"&amp;T$1,Data!$1:$1,0)-1)=0,"",OFFSET(Data!$A$1,MATCH($D436,Data!$CG:$CG,0)-1,MATCH($E436&amp;"/"&amp;T$1,Data!$1:$1,0)-1)))</f>
        <v/>
      </c>
      <c r="U436" s="252" t="str">
        <f ca="1">IF(ISERROR(OFFSET(Data!$A$1,MATCH($D436,Data!$CG:$CG,0)-1,MATCH($E436&amp;"/"&amp;U$1,Data!$1:$1,0)-1))=TRUE,"",IF(OFFSET(Data!$A$1,MATCH($D436,Data!$CG:$CG,0)-1,MATCH($E436&amp;"/"&amp;U$1,Data!$1:$1,0)-1)=0,"",OFFSET(Data!$A$1,MATCH($D436,Data!$CG:$CG,0)-1,MATCH($E436&amp;"/"&amp;U$1,Data!$1:$1,0)-1)))</f>
        <v/>
      </c>
      <c r="V436" s="252" t="str">
        <f ca="1">IF(ISERROR(OFFSET(Data!$A$1,MATCH($D436,Data!$CG:$CG,0)-1,MATCH($E436&amp;"/"&amp;V$1,Data!$1:$1,0)-1))=TRUE,"",IF(OFFSET(Data!$A$1,MATCH($D436,Data!$CG:$CG,0)-1,MATCH($E436&amp;"/"&amp;V$1,Data!$1:$1,0)-1)=0,"",OFFSET(Data!$A$1,MATCH($D436,Data!$CG:$CG,0)-1,MATCH($E436&amp;"/"&amp;V$1,Data!$1:$1,0)-1)))</f>
        <v/>
      </c>
      <c r="W436" s="269" t="str">
        <f ca="1">IF(ISERROR(OFFSET(Data!$A$1,MATCH($D436,Data!$CG:$CG,0)-1,MATCH($E436&amp;"/"&amp;W$1,Data!$1:$1,0)-1))=TRUE,"",IF(OFFSET(Data!$A$1,MATCH($D436,Data!$CG:$CG,0)-1,MATCH($E436&amp;"/"&amp;W$1,Data!$1:$1,0)-1)=0,"",OFFSET(Data!$A$1,MATCH($D436,Data!$CG:$CG,0)-1,MATCH($E436&amp;"/"&amp;W$1,Data!$1:$1,0)-1)))</f>
        <v/>
      </c>
      <c r="X436" s="252" t="str">
        <f ca="1">IF(ISERROR(OFFSET(Data!$A$1,MATCH($D436,Data!$CG:$CG,0)-1,MATCH($E436&amp;"/"&amp;X$1,Data!$1:$1,0)-1))=TRUE,"",IF(OFFSET(Data!$A$1,MATCH($D436,Data!$CG:$CG,0)-1,MATCH($E436&amp;"/"&amp;X$1,Data!$1:$1,0)-1)=0,"",OFFSET(Data!$A$1,MATCH($D436,Data!$CG:$CG,0)-1,MATCH($E436&amp;"/"&amp;X$1,Data!$1:$1,0)-1)))</f>
        <v/>
      </c>
      <c r="Y436" s="252" t="str">
        <f ca="1">IF(ISERROR(OFFSET(Data!$A$1,MATCH($D436,Data!$CG:$CG,0)-1,MATCH($E436&amp;"/"&amp;Y$1,Data!$1:$1,0)-1))=TRUE,"",IF(OFFSET(Data!$A$1,MATCH($D436,Data!$CG:$CG,0)-1,MATCH($E436&amp;"/"&amp;Y$1,Data!$1:$1,0)-1)=0,"",OFFSET(Data!$A$1,MATCH($D436,Data!$CG:$CG,0)-1,MATCH($E436&amp;"/"&amp;Y$1,Data!$1:$1,0)-1)))</f>
        <v/>
      </c>
      <c r="Z436" s="252" t="str">
        <f ca="1">IF(ISERROR(OFFSET(Data!$A$1,MATCH($D436,Data!$CG:$CG,0)-1,MATCH($E436&amp;"/"&amp;Z$1,Data!$1:$1,0)-1))=TRUE,"",IF(OFFSET(Data!$A$1,MATCH($D436,Data!$CG:$CG,0)-1,MATCH($E436&amp;"/"&amp;Z$1,Data!$1:$1,0)-1)=0,"",OFFSET(Data!$A$1,MATCH($D436,Data!$CG:$CG,0)-1,MATCH($E436&amp;"/"&amp;Z$1,Data!$1:$1,0)-1)))</f>
        <v/>
      </c>
      <c r="AA436" s="252" t="str">
        <f ca="1">IF(ISERROR(OFFSET(Data!$A$1,MATCH($D436,Data!$CG:$CG,0)-1,MATCH($E436&amp;"/"&amp;AA$1,Data!$1:$1,0)-1))=TRUE,"",IF(OFFSET(Data!$A$1,MATCH($D436,Data!$CG:$CG,0)-1,MATCH($E436&amp;"/"&amp;AA$1,Data!$1:$1,0)-1)=0,"",OFFSET(Data!$A$1,MATCH($D436,Data!$CG:$CG,0)-1,MATCH($E436&amp;"/"&amp;AA$1,Data!$1:$1,0)-1)))</f>
        <v/>
      </c>
      <c r="AB436" s="252" t="str">
        <f ca="1">IF(ISERROR(OFFSET(Data!$A$1,MATCH($D436,Data!$CG:$CG,0)-1,MATCH($E436&amp;"/"&amp;AB$1,Data!$1:$1,0)-1))=TRUE,"",IF(OFFSET(Data!$A$1,MATCH($D436,Data!$CG:$CG,0)-1,MATCH($E436&amp;"/"&amp;AB$1,Data!$1:$1,0)-1)=0,"",OFFSET(Data!$A$1,MATCH($D436,Data!$CG:$CG,0)-1,MATCH($E436&amp;"/"&amp;AB$1,Data!$1:$1,0)-1)))</f>
        <v/>
      </c>
      <c r="AC436" s="252" t="str">
        <f ca="1">IF(ISERROR(OFFSET(Data!$A$1,MATCH($D436,Data!$CG:$CG,0)-1,MATCH($E436&amp;"/"&amp;AC$1,Data!$1:$1,0)-1))=TRUE,"",IF(OFFSET(Data!$A$1,MATCH($D436,Data!$CG:$CG,0)-1,MATCH($E436&amp;"/"&amp;AC$1,Data!$1:$1,0)-1)=0,"",OFFSET(Data!$A$1,MATCH($D436,Data!$CG:$CG,0)-1,MATCH($E436&amp;"/"&amp;AC$1,Data!$1:$1,0)-1)))</f>
        <v/>
      </c>
      <c r="AD436" s="252" t="str">
        <f ca="1">IF(ISERROR(OFFSET(Data!$A$1,MATCH($D436,Data!$CG:$CG,0)-1,MATCH($E436&amp;"/"&amp;AD$1,Data!$1:$1,0)-1))=TRUE,"",IF(OFFSET(Data!$A$1,MATCH($D436,Data!$CG:$CG,0)-1,MATCH($E436&amp;"/"&amp;AD$1,Data!$1:$1,0)-1)=0,"",OFFSET(Data!$A$1,MATCH($D436,Data!$CG:$CG,0)-1,MATCH($E436&amp;"/"&amp;AD$1,Data!$1:$1,0)-1)))</f>
        <v/>
      </c>
      <c r="AE436" s="252" t="str">
        <f ca="1">IF(ISERROR(OFFSET(Data!$A$1,MATCH($D436,Data!$CG:$CG,0)-1,MATCH($E436&amp;"/"&amp;AE$1,Data!$1:$1,0)-1))=TRUE,"",IF(OFFSET(Data!$A$1,MATCH($D436,Data!$CG:$CG,0)-1,MATCH($E436&amp;"/"&amp;AE$1,Data!$1:$1,0)-1)=0,"",OFFSET(Data!$A$1,MATCH($D436,Data!$CG:$CG,0)-1,MATCH($E436&amp;"/"&amp;AE$1,Data!$1:$1,0)-1)))</f>
        <v/>
      </c>
      <c r="AF436" s="253" t="str">
        <f ca="1">IF(ISERROR(OFFSET(Data!$A$1,MATCH($D436,Data!$CG:$CG,0)-1,MATCH($E436&amp;"/"&amp;AF$1,Data!$1:$1,0)-1))=TRUE,"",IF(OFFSET(Data!$A$1,MATCH($D436,Data!$CG:$CG,0)-1,MATCH($E436&amp;"/"&amp;AF$1,Data!$1:$1,0)-1)=0,"",OFFSET(Data!$A$1,MATCH($D436,Data!$CG:$CG,0)-1,MATCH($E436&amp;"/"&amp;AF$1,Data!$1:$1,0)-1)))</f>
        <v/>
      </c>
      <c r="AG436" s="188">
        <f t="shared" ca="1" si="10"/>
        <v>0</v>
      </c>
      <c r="AH436" s="208">
        <f ca="1">SUM(AG434:AG436)</f>
        <v>0</v>
      </c>
    </row>
    <row r="437" spans="1:34" ht="15.75" hidden="1" customHeight="1" x14ac:dyDescent="0.25">
      <c r="A437" s="446"/>
      <c r="B437" s="469"/>
      <c r="C437" s="472"/>
      <c r="D437" s="50" t="e">
        <f>IF(C437&lt;&gt;"",C437,D436)</f>
        <v>#N/A</v>
      </c>
      <c r="E437" s="51" t="s">
        <v>24</v>
      </c>
      <c r="F437" s="254" t="str">
        <f ca="1">IF(ISERROR(OFFSET(Data!$A$1,MATCH($D437,Data!$CG:$CG,0)-1,MATCH($E437&amp;"/"&amp;F$1,Data!$1:$1,0)-1))=TRUE,"",IF(OFFSET(Data!$A$1,MATCH($D437,Data!$CG:$CG,0)-1,MATCH($E437&amp;"/"&amp;F$1,Data!$1:$1,0)-1)=0,"",OFFSET(Data!$A$1,MATCH($D437,Data!$CG:$CG,0)-1,MATCH($E437&amp;"/"&amp;F$1,Data!$1:$1,0)-1)))</f>
        <v/>
      </c>
      <c r="G437" s="252" t="str">
        <f ca="1">IF(ISERROR(OFFSET(Data!$A$1,MATCH($D437,Data!$CG:$CG,0)-1,MATCH($E437&amp;"/"&amp;G$1,Data!$1:$1,0)-1))=TRUE,"",IF(OFFSET(Data!$A$1,MATCH($D437,Data!$CG:$CG,0)-1,MATCH($E437&amp;"/"&amp;G$1,Data!$1:$1,0)-1)=0,"",OFFSET(Data!$A$1,MATCH($D437,Data!$CG:$CG,0)-1,MATCH($E437&amp;"/"&amp;G$1,Data!$1:$1,0)-1)))</f>
        <v/>
      </c>
      <c r="H437" s="252" t="str">
        <f ca="1">IF(ISERROR(OFFSET(Data!$A$1,MATCH($D437,Data!$CG:$CG,0)-1,MATCH($E437&amp;"/"&amp;H$1,Data!$1:$1,0)-1))=TRUE,"",IF(OFFSET(Data!$A$1,MATCH($D437,Data!$CG:$CG,0)-1,MATCH($E437&amp;"/"&amp;H$1,Data!$1:$1,0)-1)=0,"",OFFSET(Data!$A$1,MATCH($D437,Data!$CG:$CG,0)-1,MATCH($E437&amp;"/"&amp;H$1,Data!$1:$1,0)-1)))</f>
        <v/>
      </c>
      <c r="I437" s="252" t="str">
        <f ca="1">IF(ISERROR(OFFSET(Data!$A$1,MATCH($D437,Data!$CG:$CG,0)-1,MATCH($E437&amp;"/"&amp;I$1,Data!$1:$1,0)-1))=TRUE,"",IF(OFFSET(Data!$A$1,MATCH($D437,Data!$CG:$CG,0)-1,MATCH($E437&amp;"/"&amp;I$1,Data!$1:$1,0)-1)=0,"",OFFSET(Data!$A$1,MATCH($D437,Data!$CG:$CG,0)-1,MATCH($E437&amp;"/"&amp;I$1,Data!$1:$1,0)-1)))</f>
        <v/>
      </c>
      <c r="J437" s="252" t="str">
        <f ca="1">IF(ISERROR(OFFSET(Data!$A$1,MATCH($D437,Data!$CG:$CG,0)-1,MATCH($E437&amp;"/"&amp;J$1,Data!$1:$1,0)-1))=TRUE,"",IF(OFFSET(Data!$A$1,MATCH($D437,Data!$CG:$CG,0)-1,MATCH($E437&amp;"/"&amp;J$1,Data!$1:$1,0)-1)=0,"",OFFSET(Data!$A$1,MATCH($D437,Data!$CG:$CG,0)-1,MATCH($E437&amp;"/"&amp;J$1,Data!$1:$1,0)-1)))</f>
        <v/>
      </c>
      <c r="K437" s="252" t="str">
        <f ca="1">IF(ISERROR(OFFSET(Data!$A$1,MATCH($D437,Data!$CG:$CG,0)-1,MATCH($E437&amp;"/"&amp;K$1,Data!$1:$1,0)-1))=TRUE,"",IF(OFFSET(Data!$A$1,MATCH($D437,Data!$CG:$CG,0)-1,MATCH($E437&amp;"/"&amp;K$1,Data!$1:$1,0)-1)=0,"",OFFSET(Data!$A$1,MATCH($D437,Data!$CG:$CG,0)-1,MATCH($E437&amp;"/"&amp;K$1,Data!$1:$1,0)-1)))</f>
        <v/>
      </c>
      <c r="L437" s="252" t="str">
        <f ca="1">IF(ISERROR(OFFSET(Data!$A$1,MATCH($D437,Data!$CG:$CG,0)-1,MATCH($E437&amp;"/"&amp;L$1,Data!$1:$1,0)-1))=TRUE,"",IF(OFFSET(Data!$A$1,MATCH($D437,Data!$CG:$CG,0)-1,MATCH($E437&amp;"/"&amp;L$1,Data!$1:$1,0)-1)=0,"",OFFSET(Data!$A$1,MATCH($D437,Data!$CG:$CG,0)-1,MATCH($E437&amp;"/"&amp;L$1,Data!$1:$1,0)-1)))</f>
        <v/>
      </c>
      <c r="M437" s="252" t="str">
        <f ca="1">IF(ISERROR(OFFSET(Data!$A$1,MATCH($D437,Data!$CG:$CG,0)-1,MATCH($E437&amp;"/"&amp;M$1,Data!$1:$1,0)-1))=TRUE,"",IF(OFFSET(Data!$A$1,MATCH($D437,Data!$CG:$CG,0)-1,MATCH($E437&amp;"/"&amp;M$1,Data!$1:$1,0)-1)=0,"",OFFSET(Data!$A$1,MATCH($D437,Data!$CG:$CG,0)-1,MATCH($E437&amp;"/"&amp;M$1,Data!$1:$1,0)-1)))</f>
        <v/>
      </c>
      <c r="N437" s="252" t="str">
        <f ca="1">IF(ISERROR(OFFSET(Data!$A$1,MATCH($D437,Data!$CG:$CG,0)-1,MATCH($E437&amp;"/"&amp;N$1,Data!$1:$1,0)-1))=TRUE,"",IF(OFFSET(Data!$A$1,MATCH($D437,Data!$CG:$CG,0)-1,MATCH($E437&amp;"/"&amp;N$1,Data!$1:$1,0)-1)=0,"",OFFSET(Data!$A$1,MATCH($D437,Data!$CG:$CG,0)-1,MATCH($E437&amp;"/"&amp;N$1,Data!$1:$1,0)-1)))</f>
        <v/>
      </c>
      <c r="O437" s="252" t="str">
        <f ca="1">IF(ISERROR(OFFSET(Data!$A$1,MATCH($D437,Data!$CG:$CG,0)-1,MATCH($E437&amp;"/"&amp;O$1,Data!$1:$1,0)-1))=TRUE,"",IF(OFFSET(Data!$A$1,MATCH($D437,Data!$CG:$CG,0)-1,MATCH($E437&amp;"/"&amp;O$1,Data!$1:$1,0)-1)=0,"",OFFSET(Data!$A$1,MATCH($D437,Data!$CG:$CG,0)-1,MATCH($E437&amp;"/"&amp;O$1,Data!$1:$1,0)-1)))</f>
        <v/>
      </c>
      <c r="P437" s="252" t="str">
        <f ca="1">IF(ISERROR(OFFSET(Data!$A$1,MATCH($D437,Data!$CG:$CG,0)-1,MATCH($E437&amp;"/"&amp;P$1,Data!$1:$1,0)-1))=TRUE,"",IF(OFFSET(Data!$A$1,MATCH($D437,Data!$CG:$CG,0)-1,MATCH($E437&amp;"/"&amp;P$1,Data!$1:$1,0)-1)=0,"",OFFSET(Data!$A$1,MATCH($D437,Data!$CG:$CG,0)-1,MATCH($E437&amp;"/"&amp;P$1,Data!$1:$1,0)-1)))</f>
        <v/>
      </c>
      <c r="Q437" s="252" t="str">
        <f ca="1">IF(ISERROR(OFFSET(Data!$A$1,MATCH($D437,Data!$CG:$CG,0)-1,MATCH($E437&amp;"/"&amp;Q$1,Data!$1:$1,0)-1))=TRUE,"",IF(OFFSET(Data!$A$1,MATCH($D437,Data!$CG:$CG,0)-1,MATCH($E437&amp;"/"&amp;Q$1,Data!$1:$1,0)-1)=0,"",OFFSET(Data!$A$1,MATCH($D437,Data!$CG:$CG,0)-1,MATCH($E437&amp;"/"&amp;Q$1,Data!$1:$1,0)-1)))</f>
        <v/>
      </c>
      <c r="R437" s="252" t="str">
        <f ca="1">IF(ISERROR(OFFSET(Data!$A$1,MATCH($D437,Data!$CG:$CG,0)-1,MATCH($E437&amp;"/"&amp;R$1,Data!$1:$1,0)-1))=TRUE,"",IF(OFFSET(Data!$A$1,MATCH($D437,Data!$CG:$CG,0)-1,MATCH($E437&amp;"/"&amp;R$1,Data!$1:$1,0)-1)=0,"",OFFSET(Data!$A$1,MATCH($D437,Data!$CG:$CG,0)-1,MATCH($E437&amp;"/"&amp;R$1,Data!$1:$1,0)-1)))</f>
        <v/>
      </c>
      <c r="S437" s="252" t="str">
        <f ca="1">IF(ISERROR(OFFSET(Data!$A$1,MATCH($D437,Data!$CG:$CG,0)-1,MATCH($E437&amp;"/"&amp;S$1,Data!$1:$1,0)-1))=TRUE,"",IF(OFFSET(Data!$A$1,MATCH($D437,Data!$CG:$CG,0)-1,MATCH($E437&amp;"/"&amp;S$1,Data!$1:$1,0)-1)=0,"",OFFSET(Data!$A$1,MATCH($D437,Data!$CG:$CG,0)-1,MATCH($E437&amp;"/"&amp;S$1,Data!$1:$1,0)-1)))</f>
        <v/>
      </c>
      <c r="T437" s="252" t="str">
        <f ca="1">IF(ISERROR(OFFSET(Data!$A$1,MATCH($D437,Data!$CG:$CG,0)-1,MATCH($E437&amp;"/"&amp;T$1,Data!$1:$1,0)-1))=TRUE,"",IF(OFFSET(Data!$A$1,MATCH($D437,Data!$CG:$CG,0)-1,MATCH($E437&amp;"/"&amp;T$1,Data!$1:$1,0)-1)=0,"",OFFSET(Data!$A$1,MATCH($D437,Data!$CG:$CG,0)-1,MATCH($E437&amp;"/"&amp;T$1,Data!$1:$1,0)-1)))</f>
        <v/>
      </c>
      <c r="U437" s="252" t="str">
        <f ca="1">IF(ISERROR(OFFSET(Data!$A$1,MATCH($D437,Data!$CG:$CG,0)-1,MATCH($E437&amp;"/"&amp;U$1,Data!$1:$1,0)-1))=TRUE,"",IF(OFFSET(Data!$A$1,MATCH($D437,Data!$CG:$CG,0)-1,MATCH($E437&amp;"/"&amp;U$1,Data!$1:$1,0)-1)=0,"",OFFSET(Data!$A$1,MATCH($D437,Data!$CG:$CG,0)-1,MATCH($E437&amp;"/"&amp;U$1,Data!$1:$1,0)-1)))</f>
        <v/>
      </c>
      <c r="V437" s="252" t="str">
        <f ca="1">IF(ISERROR(OFFSET(Data!$A$1,MATCH($D437,Data!$CG:$CG,0)-1,MATCH($E437&amp;"/"&amp;V$1,Data!$1:$1,0)-1))=TRUE,"",IF(OFFSET(Data!$A$1,MATCH($D437,Data!$CG:$CG,0)-1,MATCH($E437&amp;"/"&amp;V$1,Data!$1:$1,0)-1)=0,"",OFFSET(Data!$A$1,MATCH($D437,Data!$CG:$CG,0)-1,MATCH($E437&amp;"/"&amp;V$1,Data!$1:$1,0)-1)))</f>
        <v/>
      </c>
      <c r="W437" s="269" t="str">
        <f ca="1">IF(ISERROR(OFFSET(Data!$A$1,MATCH($D437,Data!$CG:$CG,0)-1,MATCH($E437&amp;"/"&amp;W$1,Data!$1:$1,0)-1))=TRUE,"",IF(OFFSET(Data!$A$1,MATCH($D437,Data!$CG:$CG,0)-1,MATCH($E437&amp;"/"&amp;W$1,Data!$1:$1,0)-1)=0,"",OFFSET(Data!$A$1,MATCH($D437,Data!$CG:$CG,0)-1,MATCH($E437&amp;"/"&amp;W$1,Data!$1:$1,0)-1)))</f>
        <v/>
      </c>
      <c r="X437" s="252" t="str">
        <f ca="1">IF(ISERROR(OFFSET(Data!$A$1,MATCH($D437,Data!$CG:$CG,0)-1,MATCH($E437&amp;"/"&amp;X$1,Data!$1:$1,0)-1))=TRUE,"",IF(OFFSET(Data!$A$1,MATCH($D437,Data!$CG:$CG,0)-1,MATCH($E437&amp;"/"&amp;X$1,Data!$1:$1,0)-1)=0,"",OFFSET(Data!$A$1,MATCH($D437,Data!$CG:$CG,0)-1,MATCH($E437&amp;"/"&amp;X$1,Data!$1:$1,0)-1)))</f>
        <v/>
      </c>
      <c r="Y437" s="252" t="str">
        <f ca="1">IF(ISERROR(OFFSET(Data!$A$1,MATCH($D437,Data!$CG:$CG,0)-1,MATCH($E437&amp;"/"&amp;Y$1,Data!$1:$1,0)-1))=TRUE,"",IF(OFFSET(Data!$A$1,MATCH($D437,Data!$CG:$CG,0)-1,MATCH($E437&amp;"/"&amp;Y$1,Data!$1:$1,0)-1)=0,"",OFFSET(Data!$A$1,MATCH($D437,Data!$CG:$CG,0)-1,MATCH($E437&amp;"/"&amp;Y$1,Data!$1:$1,0)-1)))</f>
        <v/>
      </c>
      <c r="Z437" s="252" t="str">
        <f ca="1">IF(ISERROR(OFFSET(Data!$A$1,MATCH($D437,Data!$CG:$CG,0)-1,MATCH($E437&amp;"/"&amp;Z$1,Data!$1:$1,0)-1))=TRUE,"",IF(OFFSET(Data!$A$1,MATCH($D437,Data!$CG:$CG,0)-1,MATCH($E437&amp;"/"&amp;Z$1,Data!$1:$1,0)-1)=0,"",OFFSET(Data!$A$1,MATCH($D437,Data!$CG:$CG,0)-1,MATCH($E437&amp;"/"&amp;Z$1,Data!$1:$1,0)-1)))</f>
        <v/>
      </c>
      <c r="AA437" s="252" t="str">
        <f ca="1">IF(ISERROR(OFFSET(Data!$A$1,MATCH($D437,Data!$CG:$CG,0)-1,MATCH($E437&amp;"/"&amp;AA$1,Data!$1:$1,0)-1))=TRUE,"",IF(OFFSET(Data!$A$1,MATCH($D437,Data!$CG:$CG,0)-1,MATCH($E437&amp;"/"&amp;AA$1,Data!$1:$1,0)-1)=0,"",OFFSET(Data!$A$1,MATCH($D437,Data!$CG:$CG,0)-1,MATCH($E437&amp;"/"&amp;AA$1,Data!$1:$1,0)-1)))</f>
        <v/>
      </c>
      <c r="AB437" s="252" t="str">
        <f ca="1">IF(ISERROR(OFFSET(Data!$A$1,MATCH($D437,Data!$CG:$CG,0)-1,MATCH($E437&amp;"/"&amp;AB$1,Data!$1:$1,0)-1))=TRUE,"",IF(OFFSET(Data!$A$1,MATCH($D437,Data!$CG:$CG,0)-1,MATCH($E437&amp;"/"&amp;AB$1,Data!$1:$1,0)-1)=0,"",OFFSET(Data!$A$1,MATCH($D437,Data!$CG:$CG,0)-1,MATCH($E437&amp;"/"&amp;AB$1,Data!$1:$1,0)-1)))</f>
        <v/>
      </c>
      <c r="AC437" s="252" t="str">
        <f ca="1">IF(ISERROR(OFFSET(Data!$A$1,MATCH($D437,Data!$CG:$CG,0)-1,MATCH($E437&amp;"/"&amp;AC$1,Data!$1:$1,0)-1))=TRUE,"",IF(OFFSET(Data!$A$1,MATCH($D437,Data!$CG:$CG,0)-1,MATCH($E437&amp;"/"&amp;AC$1,Data!$1:$1,0)-1)=0,"",OFFSET(Data!$A$1,MATCH($D437,Data!$CG:$CG,0)-1,MATCH($E437&amp;"/"&amp;AC$1,Data!$1:$1,0)-1)))</f>
        <v/>
      </c>
      <c r="AD437" s="252" t="str">
        <f ca="1">IF(ISERROR(OFFSET(Data!$A$1,MATCH($D437,Data!$CG:$CG,0)-1,MATCH($E437&amp;"/"&amp;AD$1,Data!$1:$1,0)-1))=TRUE,"",IF(OFFSET(Data!$A$1,MATCH($D437,Data!$CG:$CG,0)-1,MATCH($E437&amp;"/"&amp;AD$1,Data!$1:$1,0)-1)=0,"",OFFSET(Data!$A$1,MATCH($D437,Data!$CG:$CG,0)-1,MATCH($E437&amp;"/"&amp;AD$1,Data!$1:$1,0)-1)))</f>
        <v/>
      </c>
      <c r="AE437" s="252" t="str">
        <f ca="1">IF(ISERROR(OFFSET(Data!$A$1,MATCH($D437,Data!$CG:$CG,0)-1,MATCH($E437&amp;"/"&amp;AE$1,Data!$1:$1,0)-1))=TRUE,"",IF(OFFSET(Data!$A$1,MATCH($D437,Data!$CG:$CG,0)-1,MATCH($E437&amp;"/"&amp;AE$1,Data!$1:$1,0)-1)=0,"",OFFSET(Data!$A$1,MATCH($D437,Data!$CG:$CG,0)-1,MATCH($E437&amp;"/"&amp;AE$1,Data!$1:$1,0)-1)))</f>
        <v/>
      </c>
      <c r="AF437" s="253" t="str">
        <f ca="1">IF(ISERROR(OFFSET(Data!$A$1,MATCH($D437,Data!$CG:$CG,0)-1,MATCH($E437&amp;"/"&amp;AF$1,Data!$1:$1,0)-1))=TRUE,"",IF(OFFSET(Data!$A$1,MATCH($D437,Data!$CG:$CG,0)-1,MATCH($E437&amp;"/"&amp;AF$1,Data!$1:$1,0)-1)=0,"",OFFSET(Data!$A$1,MATCH($D437,Data!$CG:$CG,0)-1,MATCH($E437&amp;"/"&amp;AF$1,Data!$1:$1,0)-1)))</f>
        <v/>
      </c>
      <c r="AG437" s="188">
        <f t="shared" ca="1" si="10"/>
        <v>0</v>
      </c>
      <c r="AH437" s="208">
        <f ca="1">SUM(AG434:AG437)</f>
        <v>0</v>
      </c>
    </row>
    <row r="438" spans="1:34" ht="15.75" hidden="1" customHeight="1" thickBot="1" x14ac:dyDescent="0.3">
      <c r="A438" s="447"/>
      <c r="B438" s="470"/>
      <c r="C438" s="473"/>
      <c r="D438" s="52" t="e">
        <f>IF(C438&lt;&gt;"",C438,D437)</f>
        <v>#N/A</v>
      </c>
      <c r="E438" s="53" t="s">
        <v>25</v>
      </c>
      <c r="F438" s="255" t="str">
        <f ca="1">IF(ISERROR(OFFSET(Data!$A$1,MATCH($D438,Data!$CG:$CG,0)-1,MATCH($E438&amp;"/"&amp;F$1,Data!$1:$1,0)-1))=TRUE,"",IF(OFFSET(Data!$A$1,MATCH($D438,Data!$CG:$CG,0)-1,MATCH($E438&amp;"/"&amp;F$1,Data!$1:$1,0)-1)=0,"",OFFSET(Data!$A$1,MATCH($D438,Data!$CG:$CG,0)-1,MATCH($E438&amp;"/"&amp;F$1,Data!$1:$1,0)-1)))</f>
        <v/>
      </c>
      <c r="G438" s="256" t="str">
        <f ca="1">IF(ISERROR(OFFSET(Data!$A$1,MATCH($D438,Data!$CG:$CG,0)-1,MATCH($E438&amp;"/"&amp;G$1,Data!$1:$1,0)-1))=TRUE,"",IF(OFFSET(Data!$A$1,MATCH($D438,Data!$CG:$CG,0)-1,MATCH($E438&amp;"/"&amp;G$1,Data!$1:$1,0)-1)=0,"",OFFSET(Data!$A$1,MATCH($D438,Data!$CG:$CG,0)-1,MATCH($E438&amp;"/"&amp;G$1,Data!$1:$1,0)-1)))</f>
        <v/>
      </c>
      <c r="H438" s="256" t="str">
        <f ca="1">IF(ISERROR(OFFSET(Data!$A$1,MATCH($D438,Data!$CG:$CG,0)-1,MATCH($E438&amp;"/"&amp;H$1,Data!$1:$1,0)-1))=TRUE,"",IF(OFFSET(Data!$A$1,MATCH($D438,Data!$CG:$CG,0)-1,MATCH($E438&amp;"/"&amp;H$1,Data!$1:$1,0)-1)=0,"",OFFSET(Data!$A$1,MATCH($D438,Data!$CG:$CG,0)-1,MATCH($E438&amp;"/"&amp;H$1,Data!$1:$1,0)-1)))</f>
        <v/>
      </c>
      <c r="I438" s="256" t="str">
        <f ca="1">IF(ISERROR(OFFSET(Data!$A$1,MATCH($D438,Data!$CG:$CG,0)-1,MATCH($E438&amp;"/"&amp;I$1,Data!$1:$1,0)-1))=TRUE,"",IF(OFFSET(Data!$A$1,MATCH($D438,Data!$CG:$CG,0)-1,MATCH($E438&amp;"/"&amp;I$1,Data!$1:$1,0)-1)=0,"",OFFSET(Data!$A$1,MATCH($D438,Data!$CG:$CG,0)-1,MATCH($E438&amp;"/"&amp;I$1,Data!$1:$1,0)-1)))</f>
        <v/>
      </c>
      <c r="J438" s="256" t="str">
        <f ca="1">IF(ISERROR(OFFSET(Data!$A$1,MATCH($D438,Data!$CG:$CG,0)-1,MATCH($E438&amp;"/"&amp;J$1,Data!$1:$1,0)-1))=TRUE,"",IF(OFFSET(Data!$A$1,MATCH($D438,Data!$CG:$CG,0)-1,MATCH($E438&amp;"/"&amp;J$1,Data!$1:$1,0)-1)=0,"",OFFSET(Data!$A$1,MATCH($D438,Data!$CG:$CG,0)-1,MATCH($E438&amp;"/"&amp;J$1,Data!$1:$1,0)-1)))</f>
        <v/>
      </c>
      <c r="K438" s="256" t="str">
        <f ca="1">IF(ISERROR(OFFSET(Data!$A$1,MATCH($D438,Data!$CG:$CG,0)-1,MATCH($E438&amp;"/"&amp;K$1,Data!$1:$1,0)-1))=TRUE,"",IF(OFFSET(Data!$A$1,MATCH($D438,Data!$CG:$CG,0)-1,MATCH($E438&amp;"/"&amp;K$1,Data!$1:$1,0)-1)=0,"",OFFSET(Data!$A$1,MATCH($D438,Data!$CG:$CG,0)-1,MATCH($E438&amp;"/"&amp;K$1,Data!$1:$1,0)-1)))</f>
        <v/>
      </c>
      <c r="L438" s="256" t="str">
        <f ca="1">IF(ISERROR(OFFSET(Data!$A$1,MATCH($D438,Data!$CG:$CG,0)-1,MATCH($E438&amp;"/"&amp;L$1,Data!$1:$1,0)-1))=TRUE,"",IF(OFFSET(Data!$A$1,MATCH($D438,Data!$CG:$CG,0)-1,MATCH($E438&amp;"/"&amp;L$1,Data!$1:$1,0)-1)=0,"",OFFSET(Data!$A$1,MATCH($D438,Data!$CG:$CG,0)-1,MATCH($E438&amp;"/"&amp;L$1,Data!$1:$1,0)-1)))</f>
        <v/>
      </c>
      <c r="M438" s="256" t="str">
        <f ca="1">IF(ISERROR(OFFSET(Data!$A$1,MATCH($D438,Data!$CG:$CG,0)-1,MATCH($E438&amp;"/"&amp;M$1,Data!$1:$1,0)-1))=TRUE,"",IF(OFFSET(Data!$A$1,MATCH($D438,Data!$CG:$CG,0)-1,MATCH($E438&amp;"/"&amp;M$1,Data!$1:$1,0)-1)=0,"",OFFSET(Data!$A$1,MATCH($D438,Data!$CG:$CG,0)-1,MATCH($E438&amp;"/"&amp;M$1,Data!$1:$1,0)-1)))</f>
        <v/>
      </c>
      <c r="N438" s="256" t="str">
        <f ca="1">IF(ISERROR(OFFSET(Data!$A$1,MATCH($D438,Data!$CG:$CG,0)-1,MATCH($E438&amp;"/"&amp;N$1,Data!$1:$1,0)-1))=TRUE,"",IF(OFFSET(Data!$A$1,MATCH($D438,Data!$CG:$CG,0)-1,MATCH($E438&amp;"/"&amp;N$1,Data!$1:$1,0)-1)=0,"",OFFSET(Data!$A$1,MATCH($D438,Data!$CG:$CG,0)-1,MATCH($E438&amp;"/"&amp;N$1,Data!$1:$1,0)-1)))</f>
        <v/>
      </c>
      <c r="O438" s="256" t="str">
        <f ca="1">IF(ISERROR(OFFSET(Data!$A$1,MATCH($D438,Data!$CG:$CG,0)-1,MATCH($E438&amp;"/"&amp;O$1,Data!$1:$1,0)-1))=TRUE,"",IF(OFFSET(Data!$A$1,MATCH($D438,Data!$CG:$CG,0)-1,MATCH($E438&amp;"/"&amp;O$1,Data!$1:$1,0)-1)=0,"",OFFSET(Data!$A$1,MATCH($D438,Data!$CG:$CG,0)-1,MATCH($E438&amp;"/"&amp;O$1,Data!$1:$1,0)-1)))</f>
        <v/>
      </c>
      <c r="P438" s="256" t="str">
        <f ca="1">IF(ISERROR(OFFSET(Data!$A$1,MATCH($D438,Data!$CG:$CG,0)-1,MATCH($E438&amp;"/"&amp;P$1,Data!$1:$1,0)-1))=TRUE,"",IF(OFFSET(Data!$A$1,MATCH($D438,Data!$CG:$CG,0)-1,MATCH($E438&amp;"/"&amp;P$1,Data!$1:$1,0)-1)=0,"",OFFSET(Data!$A$1,MATCH($D438,Data!$CG:$CG,0)-1,MATCH($E438&amp;"/"&amp;P$1,Data!$1:$1,0)-1)))</f>
        <v/>
      </c>
      <c r="Q438" s="256" t="str">
        <f ca="1">IF(ISERROR(OFFSET(Data!$A$1,MATCH($D438,Data!$CG:$CG,0)-1,MATCH($E438&amp;"/"&amp;Q$1,Data!$1:$1,0)-1))=TRUE,"",IF(OFFSET(Data!$A$1,MATCH($D438,Data!$CG:$CG,0)-1,MATCH($E438&amp;"/"&amp;Q$1,Data!$1:$1,0)-1)=0,"",OFFSET(Data!$A$1,MATCH($D438,Data!$CG:$CG,0)-1,MATCH($E438&amp;"/"&amp;Q$1,Data!$1:$1,0)-1)))</f>
        <v/>
      </c>
      <c r="R438" s="256" t="str">
        <f ca="1">IF(ISERROR(OFFSET(Data!$A$1,MATCH($D438,Data!$CG:$CG,0)-1,MATCH($E438&amp;"/"&amp;R$1,Data!$1:$1,0)-1))=TRUE,"",IF(OFFSET(Data!$A$1,MATCH($D438,Data!$CG:$CG,0)-1,MATCH($E438&amp;"/"&amp;R$1,Data!$1:$1,0)-1)=0,"",OFFSET(Data!$A$1,MATCH($D438,Data!$CG:$CG,0)-1,MATCH($E438&amp;"/"&amp;R$1,Data!$1:$1,0)-1)))</f>
        <v/>
      </c>
      <c r="S438" s="256" t="str">
        <f ca="1">IF(ISERROR(OFFSET(Data!$A$1,MATCH($D438,Data!$CG:$CG,0)-1,MATCH($E438&amp;"/"&amp;S$1,Data!$1:$1,0)-1))=TRUE,"",IF(OFFSET(Data!$A$1,MATCH($D438,Data!$CG:$CG,0)-1,MATCH($E438&amp;"/"&amp;S$1,Data!$1:$1,0)-1)=0,"",OFFSET(Data!$A$1,MATCH($D438,Data!$CG:$CG,0)-1,MATCH($E438&amp;"/"&amp;S$1,Data!$1:$1,0)-1)))</f>
        <v/>
      </c>
      <c r="T438" s="256" t="str">
        <f ca="1">IF(ISERROR(OFFSET(Data!$A$1,MATCH($D438,Data!$CG:$CG,0)-1,MATCH($E438&amp;"/"&amp;T$1,Data!$1:$1,0)-1))=TRUE,"",IF(OFFSET(Data!$A$1,MATCH($D438,Data!$CG:$CG,0)-1,MATCH($E438&amp;"/"&amp;T$1,Data!$1:$1,0)-1)=0,"",OFFSET(Data!$A$1,MATCH($D438,Data!$CG:$CG,0)-1,MATCH($E438&amp;"/"&amp;T$1,Data!$1:$1,0)-1)))</f>
        <v/>
      </c>
      <c r="U438" s="256" t="str">
        <f ca="1">IF(ISERROR(OFFSET(Data!$A$1,MATCH($D438,Data!$CG:$CG,0)-1,MATCH($E438&amp;"/"&amp;U$1,Data!$1:$1,0)-1))=TRUE,"",IF(OFFSET(Data!$A$1,MATCH($D438,Data!$CG:$CG,0)-1,MATCH($E438&amp;"/"&amp;U$1,Data!$1:$1,0)-1)=0,"",OFFSET(Data!$A$1,MATCH($D438,Data!$CG:$CG,0)-1,MATCH($E438&amp;"/"&amp;U$1,Data!$1:$1,0)-1)))</f>
        <v/>
      </c>
      <c r="V438" s="256" t="str">
        <f ca="1">IF(ISERROR(OFFSET(Data!$A$1,MATCH($D438,Data!$CG:$CG,0)-1,MATCH($E438&amp;"/"&amp;V$1,Data!$1:$1,0)-1))=TRUE,"",IF(OFFSET(Data!$A$1,MATCH($D438,Data!$CG:$CG,0)-1,MATCH($E438&amp;"/"&amp;V$1,Data!$1:$1,0)-1)=0,"",OFFSET(Data!$A$1,MATCH($D438,Data!$CG:$CG,0)-1,MATCH($E438&amp;"/"&amp;V$1,Data!$1:$1,0)-1)))</f>
        <v/>
      </c>
      <c r="W438" s="257" t="str">
        <f ca="1">IF(ISERROR(OFFSET(Data!$A$1,MATCH($D438,Data!$CG:$CG,0)-1,MATCH($E438&amp;"/"&amp;W$1,Data!$1:$1,0)-1))=TRUE,"",IF(OFFSET(Data!$A$1,MATCH($D438,Data!$CG:$CG,0)-1,MATCH($E438&amp;"/"&amp;W$1,Data!$1:$1,0)-1)=0,"",OFFSET(Data!$A$1,MATCH($D438,Data!$CG:$CG,0)-1,MATCH($E438&amp;"/"&amp;W$1,Data!$1:$1,0)-1)))</f>
        <v/>
      </c>
      <c r="X438" s="256" t="str">
        <f ca="1">IF(ISERROR(OFFSET(Data!$A$1,MATCH($D438,Data!$CG:$CG,0)-1,MATCH($E438&amp;"/"&amp;X$1,Data!$1:$1,0)-1))=TRUE,"",IF(OFFSET(Data!$A$1,MATCH($D438,Data!$CG:$CG,0)-1,MATCH($E438&amp;"/"&amp;X$1,Data!$1:$1,0)-1)=0,"",OFFSET(Data!$A$1,MATCH($D438,Data!$CG:$CG,0)-1,MATCH($E438&amp;"/"&amp;X$1,Data!$1:$1,0)-1)))</f>
        <v/>
      </c>
      <c r="Y438" s="256" t="str">
        <f ca="1">IF(ISERROR(OFFSET(Data!$A$1,MATCH($D438,Data!$CG:$CG,0)-1,MATCH($E438&amp;"/"&amp;Y$1,Data!$1:$1,0)-1))=TRUE,"",IF(OFFSET(Data!$A$1,MATCH($D438,Data!$CG:$CG,0)-1,MATCH($E438&amp;"/"&amp;Y$1,Data!$1:$1,0)-1)=0,"",OFFSET(Data!$A$1,MATCH($D438,Data!$CG:$CG,0)-1,MATCH($E438&amp;"/"&amp;Y$1,Data!$1:$1,0)-1)))</f>
        <v/>
      </c>
      <c r="Z438" s="256" t="str">
        <f ca="1">IF(ISERROR(OFFSET(Data!$A$1,MATCH($D438,Data!$CG:$CG,0)-1,MATCH($E438&amp;"/"&amp;Z$1,Data!$1:$1,0)-1))=TRUE,"",IF(OFFSET(Data!$A$1,MATCH($D438,Data!$CG:$CG,0)-1,MATCH($E438&amp;"/"&amp;Z$1,Data!$1:$1,0)-1)=0,"",OFFSET(Data!$A$1,MATCH($D438,Data!$CG:$CG,0)-1,MATCH($E438&amp;"/"&amp;Z$1,Data!$1:$1,0)-1)))</f>
        <v/>
      </c>
      <c r="AA438" s="256" t="str">
        <f ca="1">IF(ISERROR(OFFSET(Data!$A$1,MATCH($D438,Data!$CG:$CG,0)-1,MATCH($E438&amp;"/"&amp;AA$1,Data!$1:$1,0)-1))=TRUE,"",IF(OFFSET(Data!$A$1,MATCH($D438,Data!$CG:$CG,0)-1,MATCH($E438&amp;"/"&amp;AA$1,Data!$1:$1,0)-1)=0,"",OFFSET(Data!$A$1,MATCH($D438,Data!$CG:$CG,0)-1,MATCH($E438&amp;"/"&amp;AA$1,Data!$1:$1,0)-1)))</f>
        <v/>
      </c>
      <c r="AB438" s="256" t="str">
        <f ca="1">IF(ISERROR(OFFSET(Data!$A$1,MATCH($D438,Data!$CG:$CG,0)-1,MATCH($E438&amp;"/"&amp;AB$1,Data!$1:$1,0)-1))=TRUE,"",IF(OFFSET(Data!$A$1,MATCH($D438,Data!$CG:$CG,0)-1,MATCH($E438&amp;"/"&amp;AB$1,Data!$1:$1,0)-1)=0,"",OFFSET(Data!$A$1,MATCH($D438,Data!$CG:$CG,0)-1,MATCH($E438&amp;"/"&amp;AB$1,Data!$1:$1,0)-1)))</f>
        <v/>
      </c>
      <c r="AC438" s="256" t="str">
        <f ca="1">IF(ISERROR(OFFSET(Data!$A$1,MATCH($D438,Data!$CG:$CG,0)-1,MATCH($E438&amp;"/"&amp;AC$1,Data!$1:$1,0)-1))=TRUE,"",IF(OFFSET(Data!$A$1,MATCH($D438,Data!$CG:$CG,0)-1,MATCH($E438&amp;"/"&amp;AC$1,Data!$1:$1,0)-1)=0,"",OFFSET(Data!$A$1,MATCH($D438,Data!$CG:$CG,0)-1,MATCH($E438&amp;"/"&amp;AC$1,Data!$1:$1,0)-1)))</f>
        <v/>
      </c>
      <c r="AD438" s="256" t="str">
        <f ca="1">IF(ISERROR(OFFSET(Data!$A$1,MATCH($D438,Data!$CG:$CG,0)-1,MATCH($E438&amp;"/"&amp;AD$1,Data!$1:$1,0)-1))=TRUE,"",IF(OFFSET(Data!$A$1,MATCH($D438,Data!$CG:$CG,0)-1,MATCH($E438&amp;"/"&amp;AD$1,Data!$1:$1,0)-1)=0,"",OFFSET(Data!$A$1,MATCH($D438,Data!$CG:$CG,0)-1,MATCH($E438&amp;"/"&amp;AD$1,Data!$1:$1,0)-1)))</f>
        <v/>
      </c>
      <c r="AE438" s="256" t="str">
        <f ca="1">IF(ISERROR(OFFSET(Data!$A$1,MATCH($D438,Data!$CG:$CG,0)-1,MATCH($E438&amp;"/"&amp;AE$1,Data!$1:$1,0)-1))=TRUE,"",IF(OFFSET(Data!$A$1,MATCH($D438,Data!$CG:$CG,0)-1,MATCH($E438&amp;"/"&amp;AE$1,Data!$1:$1,0)-1)=0,"",OFFSET(Data!$A$1,MATCH($D438,Data!$CG:$CG,0)-1,MATCH($E438&amp;"/"&amp;AE$1,Data!$1:$1,0)-1)))</f>
        <v/>
      </c>
      <c r="AF438" s="258" t="str">
        <f ca="1">IF(ISERROR(OFFSET(Data!$A$1,MATCH($D438,Data!$CG:$CG,0)-1,MATCH($E438&amp;"/"&amp;AF$1,Data!$1:$1,0)-1))=TRUE,"",IF(OFFSET(Data!$A$1,MATCH($D438,Data!$CG:$CG,0)-1,MATCH($E438&amp;"/"&amp;AF$1,Data!$1:$1,0)-1)=0,"",OFFSET(Data!$A$1,MATCH($D438,Data!$CG:$CG,0)-1,MATCH($E438&amp;"/"&amp;AF$1,Data!$1:$1,0)-1)))</f>
        <v/>
      </c>
      <c r="AG438" s="197">
        <f t="shared" ca="1" si="10"/>
        <v>0</v>
      </c>
      <c r="AH438" s="209">
        <f ca="1">SUM(AG434:AG438)</f>
        <v>0</v>
      </c>
    </row>
    <row r="439" spans="1:34" ht="15" hidden="1" customHeight="1" x14ac:dyDescent="0.25">
      <c r="A439" s="445" t="s">
        <v>35</v>
      </c>
      <c r="B439" s="468" t="e">
        <f>INDEX(Data!CI:CI,MATCH("M"&amp;A439,Data!A:A,0))</f>
        <v>#N/A</v>
      </c>
      <c r="C439" s="471" t="e">
        <f>INDEX(Data!CG:CG,MATCH("M"&amp;A439,Data!A:A,0))</f>
        <v>#N/A</v>
      </c>
      <c r="D439" s="48" t="e">
        <f>IF(C439&lt;&gt;"",C439,#REF!)</f>
        <v>#N/A</v>
      </c>
      <c r="E439" s="49" t="s">
        <v>21</v>
      </c>
      <c r="F439" s="271" t="str">
        <f ca="1">IF(ISERROR(OFFSET(Data!$A$1,MATCH($D439,Data!$CG:$CG,0)-1,MATCH($E439&amp;"/"&amp;F$1,Data!$1:$1,0)-1))=TRUE,"",IF(OFFSET(Data!$A$1,MATCH($D439,Data!$CG:$CG,0)-1,MATCH($E439&amp;"/"&amp;F$1,Data!$1:$1,0)-1)=0,"",OFFSET(Data!$A$1,MATCH($D439,Data!$CG:$CG,0)-1,MATCH($E439&amp;"/"&amp;F$1,Data!$1:$1,0)-1)))</f>
        <v/>
      </c>
      <c r="G439" s="250" t="str">
        <f ca="1">IF(ISERROR(OFFSET(Data!$A$1,MATCH($D439,Data!$CG:$CG,0)-1,MATCH($E439&amp;"/"&amp;G$1,Data!$1:$1,0)-1))=TRUE,"",IF(OFFSET(Data!$A$1,MATCH($D439,Data!$CG:$CG,0)-1,MATCH($E439&amp;"/"&amp;G$1,Data!$1:$1,0)-1)=0,"",OFFSET(Data!$A$1,MATCH($D439,Data!$CG:$CG,0)-1,MATCH($E439&amp;"/"&amp;G$1,Data!$1:$1,0)-1)))</f>
        <v/>
      </c>
      <c r="H439" s="250" t="str">
        <f ca="1">IF(ISERROR(OFFSET(Data!$A$1,MATCH($D439,Data!$CG:$CG,0)-1,MATCH($E439&amp;"/"&amp;H$1,Data!$1:$1,0)-1))=TRUE,"",IF(OFFSET(Data!$A$1,MATCH($D439,Data!$CG:$CG,0)-1,MATCH($E439&amp;"/"&amp;H$1,Data!$1:$1,0)-1)=0,"",OFFSET(Data!$A$1,MATCH($D439,Data!$CG:$CG,0)-1,MATCH($E439&amp;"/"&amp;H$1,Data!$1:$1,0)-1)))</f>
        <v/>
      </c>
      <c r="I439" s="250" t="str">
        <f ca="1">IF(ISERROR(OFFSET(Data!$A$1,MATCH($D439,Data!$CG:$CG,0)-1,MATCH($E439&amp;"/"&amp;I$1,Data!$1:$1,0)-1))=TRUE,"",IF(OFFSET(Data!$A$1,MATCH($D439,Data!$CG:$CG,0)-1,MATCH($E439&amp;"/"&amp;I$1,Data!$1:$1,0)-1)=0,"",OFFSET(Data!$A$1,MATCH($D439,Data!$CG:$CG,0)-1,MATCH($E439&amp;"/"&amp;I$1,Data!$1:$1,0)-1)))</f>
        <v/>
      </c>
      <c r="J439" s="250" t="str">
        <f ca="1">IF(ISERROR(OFFSET(Data!$A$1,MATCH($D439,Data!$CG:$CG,0)-1,MATCH($E439&amp;"/"&amp;J$1,Data!$1:$1,0)-1))=TRUE,"",IF(OFFSET(Data!$A$1,MATCH($D439,Data!$CG:$CG,0)-1,MATCH($E439&amp;"/"&amp;J$1,Data!$1:$1,0)-1)=0,"",OFFSET(Data!$A$1,MATCH($D439,Data!$CG:$CG,0)-1,MATCH($E439&amp;"/"&amp;J$1,Data!$1:$1,0)-1)))</f>
        <v/>
      </c>
      <c r="K439" s="250" t="str">
        <f ca="1">IF(ISERROR(OFFSET(Data!$A$1,MATCH($D439,Data!$CG:$CG,0)-1,MATCH($E439&amp;"/"&amp;K$1,Data!$1:$1,0)-1))=TRUE,"",IF(OFFSET(Data!$A$1,MATCH($D439,Data!$CG:$CG,0)-1,MATCH($E439&amp;"/"&amp;K$1,Data!$1:$1,0)-1)=0,"",OFFSET(Data!$A$1,MATCH($D439,Data!$CG:$CG,0)-1,MATCH($E439&amp;"/"&amp;K$1,Data!$1:$1,0)-1)))</f>
        <v/>
      </c>
      <c r="L439" s="250" t="str">
        <f ca="1">IF(ISERROR(OFFSET(Data!$A$1,MATCH($D439,Data!$CG:$CG,0)-1,MATCH($E439&amp;"/"&amp;L$1,Data!$1:$1,0)-1))=TRUE,"",IF(OFFSET(Data!$A$1,MATCH($D439,Data!$CG:$CG,0)-1,MATCH($E439&amp;"/"&amp;L$1,Data!$1:$1,0)-1)=0,"",OFFSET(Data!$A$1,MATCH($D439,Data!$CG:$CG,0)-1,MATCH($E439&amp;"/"&amp;L$1,Data!$1:$1,0)-1)))</f>
        <v/>
      </c>
      <c r="M439" s="250" t="str">
        <f ca="1">IF(ISERROR(OFFSET(Data!$A$1,MATCH($D439,Data!$CG:$CG,0)-1,MATCH($E439&amp;"/"&amp;M$1,Data!$1:$1,0)-1))=TRUE,"",IF(OFFSET(Data!$A$1,MATCH($D439,Data!$CG:$CG,0)-1,MATCH($E439&amp;"/"&amp;M$1,Data!$1:$1,0)-1)=0,"",OFFSET(Data!$A$1,MATCH($D439,Data!$CG:$CG,0)-1,MATCH($E439&amp;"/"&amp;M$1,Data!$1:$1,0)-1)))</f>
        <v/>
      </c>
      <c r="N439" s="250" t="str">
        <f ca="1">IF(ISERROR(OFFSET(Data!$A$1,MATCH($D439,Data!$CG:$CG,0)-1,MATCH($E439&amp;"/"&amp;N$1,Data!$1:$1,0)-1))=TRUE,"",IF(OFFSET(Data!$A$1,MATCH($D439,Data!$CG:$CG,0)-1,MATCH($E439&amp;"/"&amp;N$1,Data!$1:$1,0)-1)=0,"",OFFSET(Data!$A$1,MATCH($D439,Data!$CG:$CG,0)-1,MATCH($E439&amp;"/"&amp;N$1,Data!$1:$1,0)-1)))</f>
        <v/>
      </c>
      <c r="O439" s="250" t="str">
        <f ca="1">IF(ISERROR(OFFSET(Data!$A$1,MATCH($D439,Data!$CG:$CG,0)-1,MATCH($E439&amp;"/"&amp;O$1,Data!$1:$1,0)-1))=TRUE,"",IF(OFFSET(Data!$A$1,MATCH($D439,Data!$CG:$CG,0)-1,MATCH($E439&amp;"/"&amp;O$1,Data!$1:$1,0)-1)=0,"",OFFSET(Data!$A$1,MATCH($D439,Data!$CG:$CG,0)-1,MATCH($E439&amp;"/"&amp;O$1,Data!$1:$1,0)-1)))</f>
        <v/>
      </c>
      <c r="P439" s="250" t="str">
        <f ca="1">IF(ISERROR(OFFSET(Data!$A$1,MATCH($D439,Data!$CG:$CG,0)-1,MATCH($E439&amp;"/"&amp;P$1,Data!$1:$1,0)-1))=TRUE,"",IF(OFFSET(Data!$A$1,MATCH($D439,Data!$CG:$CG,0)-1,MATCH($E439&amp;"/"&amp;P$1,Data!$1:$1,0)-1)=0,"",OFFSET(Data!$A$1,MATCH($D439,Data!$CG:$CG,0)-1,MATCH($E439&amp;"/"&amp;P$1,Data!$1:$1,0)-1)))</f>
        <v/>
      </c>
      <c r="Q439" s="250" t="str">
        <f ca="1">IF(ISERROR(OFFSET(Data!$A$1,MATCH($D439,Data!$CG:$CG,0)-1,MATCH($E439&amp;"/"&amp;Q$1,Data!$1:$1,0)-1))=TRUE,"",IF(OFFSET(Data!$A$1,MATCH($D439,Data!$CG:$CG,0)-1,MATCH($E439&amp;"/"&amp;Q$1,Data!$1:$1,0)-1)=0,"",OFFSET(Data!$A$1,MATCH($D439,Data!$CG:$CG,0)-1,MATCH($E439&amp;"/"&amp;Q$1,Data!$1:$1,0)-1)))</f>
        <v/>
      </c>
      <c r="R439" s="250" t="str">
        <f ca="1">IF(ISERROR(OFFSET(Data!$A$1,MATCH($D439,Data!$CG:$CG,0)-1,MATCH($E439&amp;"/"&amp;R$1,Data!$1:$1,0)-1))=TRUE,"",IF(OFFSET(Data!$A$1,MATCH($D439,Data!$CG:$CG,0)-1,MATCH($E439&amp;"/"&amp;R$1,Data!$1:$1,0)-1)=0,"",OFFSET(Data!$A$1,MATCH($D439,Data!$CG:$CG,0)-1,MATCH($E439&amp;"/"&amp;R$1,Data!$1:$1,0)-1)))</f>
        <v/>
      </c>
      <c r="S439" s="250" t="str">
        <f ca="1">IF(ISERROR(OFFSET(Data!$A$1,MATCH($D439,Data!$CG:$CG,0)-1,MATCH($E439&amp;"/"&amp;S$1,Data!$1:$1,0)-1))=TRUE,"",IF(OFFSET(Data!$A$1,MATCH($D439,Data!$CG:$CG,0)-1,MATCH($E439&amp;"/"&amp;S$1,Data!$1:$1,0)-1)=0,"",OFFSET(Data!$A$1,MATCH($D439,Data!$CG:$CG,0)-1,MATCH($E439&amp;"/"&amp;S$1,Data!$1:$1,0)-1)))</f>
        <v/>
      </c>
      <c r="T439" s="250" t="str">
        <f ca="1">IF(ISERROR(OFFSET(Data!$A$1,MATCH($D439,Data!$CG:$CG,0)-1,MATCH($E439&amp;"/"&amp;T$1,Data!$1:$1,0)-1))=TRUE,"",IF(OFFSET(Data!$A$1,MATCH($D439,Data!$CG:$CG,0)-1,MATCH($E439&amp;"/"&amp;T$1,Data!$1:$1,0)-1)=0,"",OFFSET(Data!$A$1,MATCH($D439,Data!$CG:$CG,0)-1,MATCH($E439&amp;"/"&amp;T$1,Data!$1:$1,0)-1)))</f>
        <v/>
      </c>
      <c r="U439" s="250" t="str">
        <f ca="1">IF(ISERROR(OFFSET(Data!$A$1,MATCH($D439,Data!$CG:$CG,0)-1,MATCH($E439&amp;"/"&amp;U$1,Data!$1:$1,0)-1))=TRUE,"",IF(OFFSET(Data!$A$1,MATCH($D439,Data!$CG:$CG,0)-1,MATCH($E439&amp;"/"&amp;U$1,Data!$1:$1,0)-1)=0,"",OFFSET(Data!$A$1,MATCH($D439,Data!$CG:$CG,0)-1,MATCH($E439&amp;"/"&amp;U$1,Data!$1:$1,0)-1)))</f>
        <v/>
      </c>
      <c r="V439" s="250" t="str">
        <f ca="1">IF(ISERROR(OFFSET(Data!$A$1,MATCH($D439,Data!$CG:$CG,0)-1,MATCH($E439&amp;"/"&amp;V$1,Data!$1:$1,0)-1))=TRUE,"",IF(OFFSET(Data!$A$1,MATCH($D439,Data!$CG:$CG,0)-1,MATCH($E439&amp;"/"&amp;V$1,Data!$1:$1,0)-1)=0,"",OFFSET(Data!$A$1,MATCH($D439,Data!$CG:$CG,0)-1,MATCH($E439&amp;"/"&amp;V$1,Data!$1:$1,0)-1)))</f>
        <v/>
      </c>
      <c r="W439" s="272" t="str">
        <f ca="1">IF(ISERROR(OFFSET(Data!$A$1,MATCH($D439,Data!$CG:$CG,0)-1,MATCH($E439&amp;"/"&amp;W$1,Data!$1:$1,0)-1))=TRUE,"",IF(OFFSET(Data!$A$1,MATCH($D439,Data!$CG:$CG,0)-1,MATCH($E439&amp;"/"&amp;W$1,Data!$1:$1,0)-1)=0,"",OFFSET(Data!$A$1,MATCH($D439,Data!$CG:$CG,0)-1,MATCH($E439&amp;"/"&amp;W$1,Data!$1:$1,0)-1)))</f>
        <v/>
      </c>
      <c r="X439" s="250" t="str">
        <f ca="1">IF(ISERROR(OFFSET(Data!$A$1,MATCH($D439,Data!$CG:$CG,0)-1,MATCH($E439&amp;"/"&amp;X$1,Data!$1:$1,0)-1))=TRUE,"",IF(OFFSET(Data!$A$1,MATCH($D439,Data!$CG:$CG,0)-1,MATCH($E439&amp;"/"&amp;X$1,Data!$1:$1,0)-1)=0,"",OFFSET(Data!$A$1,MATCH($D439,Data!$CG:$CG,0)-1,MATCH($E439&amp;"/"&amp;X$1,Data!$1:$1,0)-1)))</f>
        <v/>
      </c>
      <c r="Y439" s="250" t="str">
        <f ca="1">IF(ISERROR(OFFSET(Data!$A$1,MATCH($D439,Data!$CG:$CG,0)-1,MATCH($E439&amp;"/"&amp;Y$1,Data!$1:$1,0)-1))=TRUE,"",IF(OFFSET(Data!$A$1,MATCH($D439,Data!$CG:$CG,0)-1,MATCH($E439&amp;"/"&amp;Y$1,Data!$1:$1,0)-1)=0,"",OFFSET(Data!$A$1,MATCH($D439,Data!$CG:$CG,0)-1,MATCH($E439&amp;"/"&amp;Y$1,Data!$1:$1,0)-1)))</f>
        <v/>
      </c>
      <c r="Z439" s="250" t="str">
        <f ca="1">IF(ISERROR(OFFSET(Data!$A$1,MATCH($D439,Data!$CG:$CG,0)-1,MATCH($E439&amp;"/"&amp;Z$1,Data!$1:$1,0)-1))=TRUE,"",IF(OFFSET(Data!$A$1,MATCH($D439,Data!$CG:$CG,0)-1,MATCH($E439&amp;"/"&amp;Z$1,Data!$1:$1,0)-1)=0,"",OFFSET(Data!$A$1,MATCH($D439,Data!$CG:$CG,0)-1,MATCH($E439&amp;"/"&amp;Z$1,Data!$1:$1,0)-1)))</f>
        <v/>
      </c>
      <c r="AA439" s="250" t="str">
        <f ca="1">IF(ISERROR(OFFSET(Data!$A$1,MATCH($D439,Data!$CG:$CG,0)-1,MATCH($E439&amp;"/"&amp;AA$1,Data!$1:$1,0)-1))=TRUE,"",IF(OFFSET(Data!$A$1,MATCH($D439,Data!$CG:$CG,0)-1,MATCH($E439&amp;"/"&amp;AA$1,Data!$1:$1,0)-1)=0,"",OFFSET(Data!$A$1,MATCH($D439,Data!$CG:$CG,0)-1,MATCH($E439&amp;"/"&amp;AA$1,Data!$1:$1,0)-1)))</f>
        <v/>
      </c>
      <c r="AB439" s="250" t="str">
        <f ca="1">IF(ISERROR(OFFSET(Data!$A$1,MATCH($D439,Data!$CG:$CG,0)-1,MATCH($E439&amp;"/"&amp;AB$1,Data!$1:$1,0)-1))=TRUE,"",IF(OFFSET(Data!$A$1,MATCH($D439,Data!$CG:$CG,0)-1,MATCH($E439&amp;"/"&amp;AB$1,Data!$1:$1,0)-1)=0,"",OFFSET(Data!$A$1,MATCH($D439,Data!$CG:$CG,0)-1,MATCH($E439&amp;"/"&amp;AB$1,Data!$1:$1,0)-1)))</f>
        <v/>
      </c>
      <c r="AC439" s="250" t="str">
        <f ca="1">IF(ISERROR(OFFSET(Data!$A$1,MATCH($D439,Data!$CG:$CG,0)-1,MATCH($E439&amp;"/"&amp;AC$1,Data!$1:$1,0)-1))=TRUE,"",IF(OFFSET(Data!$A$1,MATCH($D439,Data!$CG:$CG,0)-1,MATCH($E439&amp;"/"&amp;AC$1,Data!$1:$1,0)-1)=0,"",OFFSET(Data!$A$1,MATCH($D439,Data!$CG:$CG,0)-1,MATCH($E439&amp;"/"&amp;AC$1,Data!$1:$1,0)-1)))</f>
        <v/>
      </c>
      <c r="AD439" s="250" t="str">
        <f ca="1">IF(ISERROR(OFFSET(Data!$A$1,MATCH($D439,Data!$CG:$CG,0)-1,MATCH($E439&amp;"/"&amp;AD$1,Data!$1:$1,0)-1))=TRUE,"",IF(OFFSET(Data!$A$1,MATCH($D439,Data!$CG:$CG,0)-1,MATCH($E439&amp;"/"&amp;AD$1,Data!$1:$1,0)-1)=0,"",OFFSET(Data!$A$1,MATCH($D439,Data!$CG:$CG,0)-1,MATCH($E439&amp;"/"&amp;AD$1,Data!$1:$1,0)-1)))</f>
        <v/>
      </c>
      <c r="AE439" s="250" t="str">
        <f ca="1">IF(ISERROR(OFFSET(Data!$A$1,MATCH($D439,Data!$CG:$CG,0)-1,MATCH($E439&amp;"/"&amp;AE$1,Data!$1:$1,0)-1))=TRUE,"",IF(OFFSET(Data!$A$1,MATCH($D439,Data!$CG:$CG,0)-1,MATCH($E439&amp;"/"&amp;AE$1,Data!$1:$1,0)-1)=0,"",OFFSET(Data!$A$1,MATCH($D439,Data!$CG:$CG,0)-1,MATCH($E439&amp;"/"&amp;AE$1,Data!$1:$1,0)-1)))</f>
        <v/>
      </c>
      <c r="AF439" s="251" t="str">
        <f ca="1">IF(ISERROR(OFFSET(Data!$A$1,MATCH($D439,Data!$CG:$CG,0)-1,MATCH($E439&amp;"/"&amp;AF$1,Data!$1:$1,0)-1))=TRUE,"",IF(OFFSET(Data!$A$1,MATCH($D439,Data!$CG:$CG,0)-1,MATCH($E439&amp;"/"&amp;AF$1,Data!$1:$1,0)-1)=0,"",OFFSET(Data!$A$1,MATCH($D439,Data!$CG:$CG,0)-1,MATCH($E439&amp;"/"&amp;AF$1,Data!$1:$1,0)-1)))</f>
        <v/>
      </c>
      <c r="AG439" s="206">
        <f t="shared" ca="1" si="10"/>
        <v>0</v>
      </c>
      <c r="AH439" s="207">
        <f ca="1">AG439</f>
        <v>0</v>
      </c>
    </row>
    <row r="440" spans="1:34" ht="15" hidden="1" customHeight="1" thickBot="1" x14ac:dyDescent="0.3">
      <c r="A440" s="446"/>
      <c r="B440" s="469"/>
      <c r="C440" s="472"/>
      <c r="D440" s="50" t="e">
        <f>IF(C440&lt;&gt;"",C440,D439)</f>
        <v>#N/A</v>
      </c>
      <c r="E440" s="51" t="s">
        <v>22</v>
      </c>
      <c r="F440" s="254" t="str">
        <f ca="1">IF(ISERROR(OFFSET(Data!$A$1,MATCH($D440,Data!$CG:$CG,0)-1,MATCH($E440&amp;"/"&amp;F$1,Data!$1:$1,0)-1))=TRUE,"",IF(OFFSET(Data!$A$1,MATCH($D440,Data!$CG:$CG,0)-1,MATCH($E440&amp;"/"&amp;F$1,Data!$1:$1,0)-1)=0,"",OFFSET(Data!$A$1,MATCH($D440,Data!$CG:$CG,0)-1,MATCH($E440&amp;"/"&amp;F$1,Data!$1:$1,0)-1)))</f>
        <v/>
      </c>
      <c r="G440" s="252" t="str">
        <f ca="1">IF(ISERROR(OFFSET(Data!$A$1,MATCH($D440,Data!$CG:$CG,0)-1,MATCH($E440&amp;"/"&amp;G$1,Data!$1:$1,0)-1))=TRUE,"",IF(OFFSET(Data!$A$1,MATCH($D440,Data!$CG:$CG,0)-1,MATCH($E440&amp;"/"&amp;G$1,Data!$1:$1,0)-1)=0,"",OFFSET(Data!$A$1,MATCH($D440,Data!$CG:$CG,0)-1,MATCH($E440&amp;"/"&amp;G$1,Data!$1:$1,0)-1)))</f>
        <v/>
      </c>
      <c r="H440" s="252" t="str">
        <f ca="1">IF(ISERROR(OFFSET(Data!$A$1,MATCH($D440,Data!$CG:$CG,0)-1,MATCH($E440&amp;"/"&amp;H$1,Data!$1:$1,0)-1))=TRUE,"",IF(OFFSET(Data!$A$1,MATCH($D440,Data!$CG:$CG,0)-1,MATCH($E440&amp;"/"&amp;H$1,Data!$1:$1,0)-1)=0,"",OFFSET(Data!$A$1,MATCH($D440,Data!$CG:$CG,0)-1,MATCH($E440&amp;"/"&amp;H$1,Data!$1:$1,0)-1)))</f>
        <v/>
      </c>
      <c r="I440" s="252" t="str">
        <f ca="1">IF(ISERROR(OFFSET(Data!$A$1,MATCH($D440,Data!$CG:$CG,0)-1,MATCH($E440&amp;"/"&amp;I$1,Data!$1:$1,0)-1))=TRUE,"",IF(OFFSET(Data!$A$1,MATCH($D440,Data!$CG:$CG,0)-1,MATCH($E440&amp;"/"&amp;I$1,Data!$1:$1,0)-1)=0,"",OFFSET(Data!$A$1,MATCH($D440,Data!$CG:$CG,0)-1,MATCH($E440&amp;"/"&amp;I$1,Data!$1:$1,0)-1)))</f>
        <v/>
      </c>
      <c r="J440" s="252" t="str">
        <f ca="1">IF(ISERROR(OFFSET(Data!$A$1,MATCH($D440,Data!$CG:$CG,0)-1,MATCH($E440&amp;"/"&amp;J$1,Data!$1:$1,0)-1))=TRUE,"",IF(OFFSET(Data!$A$1,MATCH($D440,Data!$CG:$CG,0)-1,MATCH($E440&amp;"/"&amp;J$1,Data!$1:$1,0)-1)=0,"",OFFSET(Data!$A$1,MATCH($D440,Data!$CG:$CG,0)-1,MATCH($E440&amp;"/"&amp;J$1,Data!$1:$1,0)-1)))</f>
        <v/>
      </c>
      <c r="K440" s="252" t="str">
        <f ca="1">IF(ISERROR(OFFSET(Data!$A$1,MATCH($D440,Data!$CG:$CG,0)-1,MATCH($E440&amp;"/"&amp;K$1,Data!$1:$1,0)-1))=TRUE,"",IF(OFFSET(Data!$A$1,MATCH($D440,Data!$CG:$CG,0)-1,MATCH($E440&amp;"/"&amp;K$1,Data!$1:$1,0)-1)=0,"",OFFSET(Data!$A$1,MATCH($D440,Data!$CG:$CG,0)-1,MATCH($E440&amp;"/"&amp;K$1,Data!$1:$1,0)-1)))</f>
        <v/>
      </c>
      <c r="L440" s="252" t="str">
        <f ca="1">IF(ISERROR(OFFSET(Data!$A$1,MATCH($D440,Data!$CG:$CG,0)-1,MATCH($E440&amp;"/"&amp;L$1,Data!$1:$1,0)-1))=TRUE,"",IF(OFFSET(Data!$A$1,MATCH($D440,Data!$CG:$CG,0)-1,MATCH($E440&amp;"/"&amp;L$1,Data!$1:$1,0)-1)=0,"",OFFSET(Data!$A$1,MATCH($D440,Data!$CG:$CG,0)-1,MATCH($E440&amp;"/"&amp;L$1,Data!$1:$1,0)-1)))</f>
        <v/>
      </c>
      <c r="M440" s="252" t="str">
        <f ca="1">IF(ISERROR(OFFSET(Data!$A$1,MATCH($D440,Data!$CG:$CG,0)-1,MATCH($E440&amp;"/"&amp;M$1,Data!$1:$1,0)-1))=TRUE,"",IF(OFFSET(Data!$A$1,MATCH($D440,Data!$CG:$CG,0)-1,MATCH($E440&amp;"/"&amp;M$1,Data!$1:$1,0)-1)=0,"",OFFSET(Data!$A$1,MATCH($D440,Data!$CG:$CG,0)-1,MATCH($E440&amp;"/"&amp;M$1,Data!$1:$1,0)-1)))</f>
        <v/>
      </c>
      <c r="N440" s="252" t="str">
        <f ca="1">IF(ISERROR(OFFSET(Data!$A$1,MATCH($D440,Data!$CG:$CG,0)-1,MATCH($E440&amp;"/"&amp;N$1,Data!$1:$1,0)-1))=TRUE,"",IF(OFFSET(Data!$A$1,MATCH($D440,Data!$CG:$CG,0)-1,MATCH($E440&amp;"/"&amp;N$1,Data!$1:$1,0)-1)=0,"",OFFSET(Data!$A$1,MATCH($D440,Data!$CG:$CG,0)-1,MATCH($E440&amp;"/"&amp;N$1,Data!$1:$1,0)-1)))</f>
        <v/>
      </c>
      <c r="O440" s="252" t="str">
        <f ca="1">IF(ISERROR(OFFSET(Data!$A$1,MATCH($D440,Data!$CG:$CG,0)-1,MATCH($E440&amp;"/"&amp;O$1,Data!$1:$1,0)-1))=TRUE,"",IF(OFFSET(Data!$A$1,MATCH($D440,Data!$CG:$CG,0)-1,MATCH($E440&amp;"/"&amp;O$1,Data!$1:$1,0)-1)=0,"",OFFSET(Data!$A$1,MATCH($D440,Data!$CG:$CG,0)-1,MATCH($E440&amp;"/"&amp;O$1,Data!$1:$1,0)-1)))</f>
        <v/>
      </c>
      <c r="P440" s="252" t="str">
        <f ca="1">IF(ISERROR(OFFSET(Data!$A$1,MATCH($D440,Data!$CG:$CG,0)-1,MATCH($E440&amp;"/"&amp;P$1,Data!$1:$1,0)-1))=TRUE,"",IF(OFFSET(Data!$A$1,MATCH($D440,Data!$CG:$CG,0)-1,MATCH($E440&amp;"/"&amp;P$1,Data!$1:$1,0)-1)=0,"",OFFSET(Data!$A$1,MATCH($D440,Data!$CG:$CG,0)-1,MATCH($E440&amp;"/"&amp;P$1,Data!$1:$1,0)-1)))</f>
        <v/>
      </c>
      <c r="Q440" s="252" t="str">
        <f ca="1">IF(ISERROR(OFFSET(Data!$A$1,MATCH($D440,Data!$CG:$CG,0)-1,MATCH($E440&amp;"/"&amp;Q$1,Data!$1:$1,0)-1))=TRUE,"",IF(OFFSET(Data!$A$1,MATCH($D440,Data!$CG:$CG,0)-1,MATCH($E440&amp;"/"&amp;Q$1,Data!$1:$1,0)-1)=0,"",OFFSET(Data!$A$1,MATCH($D440,Data!$CG:$CG,0)-1,MATCH($E440&amp;"/"&amp;Q$1,Data!$1:$1,0)-1)))</f>
        <v/>
      </c>
      <c r="R440" s="252" t="str">
        <f ca="1">IF(ISERROR(OFFSET(Data!$A$1,MATCH($D440,Data!$CG:$CG,0)-1,MATCH($E440&amp;"/"&amp;R$1,Data!$1:$1,0)-1))=TRUE,"",IF(OFFSET(Data!$A$1,MATCH($D440,Data!$CG:$CG,0)-1,MATCH($E440&amp;"/"&amp;R$1,Data!$1:$1,0)-1)=0,"",OFFSET(Data!$A$1,MATCH($D440,Data!$CG:$CG,0)-1,MATCH($E440&amp;"/"&amp;R$1,Data!$1:$1,0)-1)))</f>
        <v/>
      </c>
      <c r="S440" s="252" t="str">
        <f ca="1">IF(ISERROR(OFFSET(Data!$A$1,MATCH($D440,Data!$CG:$CG,0)-1,MATCH($E440&amp;"/"&amp;S$1,Data!$1:$1,0)-1))=TRUE,"",IF(OFFSET(Data!$A$1,MATCH($D440,Data!$CG:$CG,0)-1,MATCH($E440&amp;"/"&amp;S$1,Data!$1:$1,0)-1)=0,"",OFFSET(Data!$A$1,MATCH($D440,Data!$CG:$CG,0)-1,MATCH($E440&amp;"/"&amp;S$1,Data!$1:$1,0)-1)))</f>
        <v/>
      </c>
      <c r="T440" s="252" t="str">
        <f ca="1">IF(ISERROR(OFFSET(Data!$A$1,MATCH($D440,Data!$CG:$CG,0)-1,MATCH($E440&amp;"/"&amp;T$1,Data!$1:$1,0)-1))=TRUE,"",IF(OFFSET(Data!$A$1,MATCH($D440,Data!$CG:$CG,0)-1,MATCH($E440&amp;"/"&amp;T$1,Data!$1:$1,0)-1)=0,"",OFFSET(Data!$A$1,MATCH($D440,Data!$CG:$CG,0)-1,MATCH($E440&amp;"/"&amp;T$1,Data!$1:$1,0)-1)))</f>
        <v/>
      </c>
      <c r="U440" s="252" t="str">
        <f ca="1">IF(ISERROR(OFFSET(Data!$A$1,MATCH($D440,Data!$CG:$CG,0)-1,MATCH($E440&amp;"/"&amp;U$1,Data!$1:$1,0)-1))=TRUE,"",IF(OFFSET(Data!$A$1,MATCH($D440,Data!$CG:$CG,0)-1,MATCH($E440&amp;"/"&amp;U$1,Data!$1:$1,0)-1)=0,"",OFFSET(Data!$A$1,MATCH($D440,Data!$CG:$CG,0)-1,MATCH($E440&amp;"/"&amp;U$1,Data!$1:$1,0)-1)))</f>
        <v/>
      </c>
      <c r="V440" s="252" t="str">
        <f ca="1">IF(ISERROR(OFFSET(Data!$A$1,MATCH($D440,Data!$CG:$CG,0)-1,MATCH($E440&amp;"/"&amp;V$1,Data!$1:$1,0)-1))=TRUE,"",IF(OFFSET(Data!$A$1,MATCH($D440,Data!$CG:$CG,0)-1,MATCH($E440&amp;"/"&amp;V$1,Data!$1:$1,0)-1)=0,"",OFFSET(Data!$A$1,MATCH($D440,Data!$CG:$CG,0)-1,MATCH($E440&amp;"/"&amp;V$1,Data!$1:$1,0)-1)))</f>
        <v/>
      </c>
      <c r="W440" s="269" t="str">
        <f ca="1">IF(ISERROR(OFFSET(Data!$A$1,MATCH($D440,Data!$CG:$CG,0)-1,MATCH($E440&amp;"/"&amp;W$1,Data!$1:$1,0)-1))=TRUE,"",IF(OFFSET(Data!$A$1,MATCH($D440,Data!$CG:$CG,0)-1,MATCH($E440&amp;"/"&amp;W$1,Data!$1:$1,0)-1)=0,"",OFFSET(Data!$A$1,MATCH($D440,Data!$CG:$CG,0)-1,MATCH($E440&amp;"/"&amp;W$1,Data!$1:$1,0)-1)))</f>
        <v/>
      </c>
      <c r="X440" s="252" t="str">
        <f ca="1">IF(ISERROR(OFFSET(Data!$A$1,MATCH($D440,Data!$CG:$CG,0)-1,MATCH($E440&amp;"/"&amp;X$1,Data!$1:$1,0)-1))=TRUE,"",IF(OFFSET(Data!$A$1,MATCH($D440,Data!$CG:$CG,0)-1,MATCH($E440&amp;"/"&amp;X$1,Data!$1:$1,0)-1)=0,"",OFFSET(Data!$A$1,MATCH($D440,Data!$CG:$CG,0)-1,MATCH($E440&amp;"/"&amp;X$1,Data!$1:$1,0)-1)))</f>
        <v/>
      </c>
      <c r="Y440" s="252" t="str">
        <f ca="1">IF(ISERROR(OFFSET(Data!$A$1,MATCH($D440,Data!$CG:$CG,0)-1,MATCH($E440&amp;"/"&amp;Y$1,Data!$1:$1,0)-1))=TRUE,"",IF(OFFSET(Data!$A$1,MATCH($D440,Data!$CG:$CG,0)-1,MATCH($E440&amp;"/"&amp;Y$1,Data!$1:$1,0)-1)=0,"",OFFSET(Data!$A$1,MATCH($D440,Data!$CG:$CG,0)-1,MATCH($E440&amp;"/"&amp;Y$1,Data!$1:$1,0)-1)))</f>
        <v/>
      </c>
      <c r="Z440" s="252" t="str">
        <f ca="1">IF(ISERROR(OFFSET(Data!$A$1,MATCH($D440,Data!$CG:$CG,0)-1,MATCH($E440&amp;"/"&amp;Z$1,Data!$1:$1,0)-1))=TRUE,"",IF(OFFSET(Data!$A$1,MATCH($D440,Data!$CG:$CG,0)-1,MATCH($E440&amp;"/"&amp;Z$1,Data!$1:$1,0)-1)=0,"",OFFSET(Data!$A$1,MATCH($D440,Data!$CG:$CG,0)-1,MATCH($E440&amp;"/"&amp;Z$1,Data!$1:$1,0)-1)))</f>
        <v/>
      </c>
      <c r="AA440" s="252" t="str">
        <f ca="1">IF(ISERROR(OFFSET(Data!$A$1,MATCH($D440,Data!$CG:$CG,0)-1,MATCH($E440&amp;"/"&amp;AA$1,Data!$1:$1,0)-1))=TRUE,"",IF(OFFSET(Data!$A$1,MATCH($D440,Data!$CG:$CG,0)-1,MATCH($E440&amp;"/"&amp;AA$1,Data!$1:$1,0)-1)=0,"",OFFSET(Data!$A$1,MATCH($D440,Data!$CG:$CG,0)-1,MATCH($E440&amp;"/"&amp;AA$1,Data!$1:$1,0)-1)))</f>
        <v/>
      </c>
      <c r="AB440" s="252" t="str">
        <f ca="1">IF(ISERROR(OFFSET(Data!$A$1,MATCH($D440,Data!$CG:$CG,0)-1,MATCH($E440&amp;"/"&amp;AB$1,Data!$1:$1,0)-1))=TRUE,"",IF(OFFSET(Data!$A$1,MATCH($D440,Data!$CG:$CG,0)-1,MATCH($E440&amp;"/"&amp;AB$1,Data!$1:$1,0)-1)=0,"",OFFSET(Data!$A$1,MATCH($D440,Data!$CG:$CG,0)-1,MATCH($E440&amp;"/"&amp;AB$1,Data!$1:$1,0)-1)))</f>
        <v/>
      </c>
      <c r="AC440" s="252" t="str">
        <f ca="1">IF(ISERROR(OFFSET(Data!$A$1,MATCH($D440,Data!$CG:$CG,0)-1,MATCH($E440&amp;"/"&amp;AC$1,Data!$1:$1,0)-1))=TRUE,"",IF(OFFSET(Data!$A$1,MATCH($D440,Data!$CG:$CG,0)-1,MATCH($E440&amp;"/"&amp;AC$1,Data!$1:$1,0)-1)=0,"",OFFSET(Data!$A$1,MATCH($D440,Data!$CG:$CG,0)-1,MATCH($E440&amp;"/"&amp;AC$1,Data!$1:$1,0)-1)))</f>
        <v/>
      </c>
      <c r="AD440" s="252" t="str">
        <f ca="1">IF(ISERROR(OFFSET(Data!$A$1,MATCH($D440,Data!$CG:$CG,0)-1,MATCH($E440&amp;"/"&amp;AD$1,Data!$1:$1,0)-1))=TRUE,"",IF(OFFSET(Data!$A$1,MATCH($D440,Data!$CG:$CG,0)-1,MATCH($E440&amp;"/"&amp;AD$1,Data!$1:$1,0)-1)=0,"",OFFSET(Data!$A$1,MATCH($D440,Data!$CG:$CG,0)-1,MATCH($E440&amp;"/"&amp;AD$1,Data!$1:$1,0)-1)))</f>
        <v/>
      </c>
      <c r="AE440" s="252" t="str">
        <f ca="1">IF(ISERROR(OFFSET(Data!$A$1,MATCH($D440,Data!$CG:$CG,0)-1,MATCH($E440&amp;"/"&amp;AE$1,Data!$1:$1,0)-1))=TRUE,"",IF(OFFSET(Data!$A$1,MATCH($D440,Data!$CG:$CG,0)-1,MATCH($E440&amp;"/"&amp;AE$1,Data!$1:$1,0)-1)=0,"",OFFSET(Data!$A$1,MATCH($D440,Data!$CG:$CG,0)-1,MATCH($E440&amp;"/"&amp;AE$1,Data!$1:$1,0)-1)))</f>
        <v/>
      </c>
      <c r="AF440" s="253" t="str">
        <f ca="1">IF(ISERROR(OFFSET(Data!$A$1,MATCH($D440,Data!$CG:$CG,0)-1,MATCH($E440&amp;"/"&amp;AF$1,Data!$1:$1,0)-1))=TRUE,"",IF(OFFSET(Data!$A$1,MATCH($D440,Data!$CG:$CG,0)-1,MATCH($E440&amp;"/"&amp;AF$1,Data!$1:$1,0)-1)=0,"",OFFSET(Data!$A$1,MATCH($D440,Data!$CG:$CG,0)-1,MATCH($E440&amp;"/"&amp;AF$1,Data!$1:$1,0)-1)))</f>
        <v/>
      </c>
      <c r="AG440" s="188">
        <f t="shared" ca="1" si="10"/>
        <v>0</v>
      </c>
      <c r="AH440" s="208">
        <f ca="1">SUM(AG439:AG440)</f>
        <v>0</v>
      </c>
    </row>
    <row r="441" spans="1:34" ht="15" hidden="1" customHeight="1" x14ac:dyDescent="0.25">
      <c r="A441" s="446"/>
      <c r="B441" s="469"/>
      <c r="C441" s="472"/>
      <c r="D441" s="50" t="e">
        <f>IF(C441&lt;&gt;"",C441,D440)</f>
        <v>#N/A</v>
      </c>
      <c r="E441" s="51" t="s">
        <v>23</v>
      </c>
      <c r="F441" s="254" t="str">
        <f ca="1">IF(ISERROR(OFFSET(Data!$A$1,MATCH($D441,Data!$CG:$CG,0)-1,MATCH($E441&amp;"/"&amp;F$1,Data!$1:$1,0)-1))=TRUE,"",IF(OFFSET(Data!$A$1,MATCH($D441,Data!$CG:$CG,0)-1,MATCH($E441&amp;"/"&amp;F$1,Data!$1:$1,0)-1)=0,"",OFFSET(Data!$A$1,MATCH($D441,Data!$CG:$CG,0)-1,MATCH($E441&amp;"/"&amp;F$1,Data!$1:$1,0)-1)))</f>
        <v/>
      </c>
      <c r="G441" s="252" t="str">
        <f ca="1">IF(ISERROR(OFFSET(Data!$A$1,MATCH($D441,Data!$CG:$CG,0)-1,MATCH($E441&amp;"/"&amp;G$1,Data!$1:$1,0)-1))=TRUE,"",IF(OFFSET(Data!$A$1,MATCH($D441,Data!$CG:$CG,0)-1,MATCH($E441&amp;"/"&amp;G$1,Data!$1:$1,0)-1)=0,"",OFFSET(Data!$A$1,MATCH($D441,Data!$CG:$CG,0)-1,MATCH($E441&amp;"/"&amp;G$1,Data!$1:$1,0)-1)))</f>
        <v/>
      </c>
      <c r="H441" s="252" t="str">
        <f ca="1">IF(ISERROR(OFFSET(Data!$A$1,MATCH($D441,Data!$CG:$CG,0)-1,MATCH($E441&amp;"/"&amp;H$1,Data!$1:$1,0)-1))=TRUE,"",IF(OFFSET(Data!$A$1,MATCH($D441,Data!$CG:$CG,0)-1,MATCH($E441&amp;"/"&amp;H$1,Data!$1:$1,0)-1)=0,"",OFFSET(Data!$A$1,MATCH($D441,Data!$CG:$CG,0)-1,MATCH($E441&amp;"/"&amp;H$1,Data!$1:$1,0)-1)))</f>
        <v/>
      </c>
      <c r="I441" s="252" t="str">
        <f ca="1">IF(ISERROR(OFFSET(Data!$A$1,MATCH($D441,Data!$CG:$CG,0)-1,MATCH($E441&amp;"/"&amp;I$1,Data!$1:$1,0)-1))=TRUE,"",IF(OFFSET(Data!$A$1,MATCH($D441,Data!$CG:$CG,0)-1,MATCH($E441&amp;"/"&amp;I$1,Data!$1:$1,0)-1)=0,"",OFFSET(Data!$A$1,MATCH($D441,Data!$CG:$CG,0)-1,MATCH($E441&amp;"/"&amp;I$1,Data!$1:$1,0)-1)))</f>
        <v/>
      </c>
      <c r="J441" s="252" t="str">
        <f ca="1">IF(ISERROR(OFFSET(Data!$A$1,MATCH($D441,Data!$CG:$CG,0)-1,MATCH($E441&amp;"/"&amp;J$1,Data!$1:$1,0)-1))=TRUE,"",IF(OFFSET(Data!$A$1,MATCH($D441,Data!$CG:$CG,0)-1,MATCH($E441&amp;"/"&amp;J$1,Data!$1:$1,0)-1)=0,"",OFFSET(Data!$A$1,MATCH($D441,Data!$CG:$CG,0)-1,MATCH($E441&amp;"/"&amp;J$1,Data!$1:$1,0)-1)))</f>
        <v/>
      </c>
      <c r="K441" s="252" t="str">
        <f ca="1">IF(ISERROR(OFFSET(Data!$A$1,MATCH($D441,Data!$CG:$CG,0)-1,MATCH($E441&amp;"/"&amp;K$1,Data!$1:$1,0)-1))=TRUE,"",IF(OFFSET(Data!$A$1,MATCH($D441,Data!$CG:$CG,0)-1,MATCH($E441&amp;"/"&amp;K$1,Data!$1:$1,0)-1)=0,"",OFFSET(Data!$A$1,MATCH($D441,Data!$CG:$CG,0)-1,MATCH($E441&amp;"/"&amp;K$1,Data!$1:$1,0)-1)))</f>
        <v/>
      </c>
      <c r="L441" s="252" t="str">
        <f ca="1">IF(ISERROR(OFFSET(Data!$A$1,MATCH($D441,Data!$CG:$CG,0)-1,MATCH($E441&amp;"/"&amp;L$1,Data!$1:$1,0)-1))=TRUE,"",IF(OFFSET(Data!$A$1,MATCH($D441,Data!$CG:$CG,0)-1,MATCH($E441&amp;"/"&amp;L$1,Data!$1:$1,0)-1)=0,"",OFFSET(Data!$A$1,MATCH($D441,Data!$CG:$CG,0)-1,MATCH($E441&amp;"/"&amp;L$1,Data!$1:$1,0)-1)))</f>
        <v/>
      </c>
      <c r="M441" s="252" t="str">
        <f ca="1">IF(ISERROR(OFFSET(Data!$A$1,MATCH($D441,Data!$CG:$CG,0)-1,MATCH($E441&amp;"/"&amp;M$1,Data!$1:$1,0)-1))=TRUE,"",IF(OFFSET(Data!$A$1,MATCH($D441,Data!$CG:$CG,0)-1,MATCH($E441&amp;"/"&amp;M$1,Data!$1:$1,0)-1)=0,"",OFFSET(Data!$A$1,MATCH($D441,Data!$CG:$CG,0)-1,MATCH($E441&amp;"/"&amp;M$1,Data!$1:$1,0)-1)))</f>
        <v/>
      </c>
      <c r="N441" s="252" t="str">
        <f ca="1">IF(ISERROR(OFFSET(Data!$A$1,MATCH($D441,Data!$CG:$CG,0)-1,MATCH($E441&amp;"/"&amp;N$1,Data!$1:$1,0)-1))=TRUE,"",IF(OFFSET(Data!$A$1,MATCH($D441,Data!$CG:$CG,0)-1,MATCH($E441&amp;"/"&amp;N$1,Data!$1:$1,0)-1)=0,"",OFFSET(Data!$A$1,MATCH($D441,Data!$CG:$CG,0)-1,MATCH($E441&amp;"/"&amp;N$1,Data!$1:$1,0)-1)))</f>
        <v/>
      </c>
      <c r="O441" s="252" t="str">
        <f ca="1">IF(ISERROR(OFFSET(Data!$A$1,MATCH($D441,Data!$CG:$CG,0)-1,MATCH($E441&amp;"/"&amp;O$1,Data!$1:$1,0)-1))=TRUE,"",IF(OFFSET(Data!$A$1,MATCH($D441,Data!$CG:$CG,0)-1,MATCH($E441&amp;"/"&amp;O$1,Data!$1:$1,0)-1)=0,"",OFFSET(Data!$A$1,MATCH($D441,Data!$CG:$CG,0)-1,MATCH($E441&amp;"/"&amp;O$1,Data!$1:$1,0)-1)))</f>
        <v/>
      </c>
      <c r="P441" s="252" t="str">
        <f ca="1">IF(ISERROR(OFFSET(Data!$A$1,MATCH($D441,Data!$CG:$CG,0)-1,MATCH($E441&amp;"/"&amp;P$1,Data!$1:$1,0)-1))=TRUE,"",IF(OFFSET(Data!$A$1,MATCH($D441,Data!$CG:$CG,0)-1,MATCH($E441&amp;"/"&amp;P$1,Data!$1:$1,0)-1)=0,"",OFFSET(Data!$A$1,MATCH($D441,Data!$CG:$CG,0)-1,MATCH($E441&amp;"/"&amp;P$1,Data!$1:$1,0)-1)))</f>
        <v/>
      </c>
      <c r="Q441" s="252" t="str">
        <f ca="1">IF(ISERROR(OFFSET(Data!$A$1,MATCH($D441,Data!$CG:$CG,0)-1,MATCH($E441&amp;"/"&amp;Q$1,Data!$1:$1,0)-1))=TRUE,"",IF(OFFSET(Data!$A$1,MATCH($D441,Data!$CG:$CG,0)-1,MATCH($E441&amp;"/"&amp;Q$1,Data!$1:$1,0)-1)=0,"",OFFSET(Data!$A$1,MATCH($D441,Data!$CG:$CG,0)-1,MATCH($E441&amp;"/"&amp;Q$1,Data!$1:$1,0)-1)))</f>
        <v/>
      </c>
      <c r="R441" s="252" t="str">
        <f ca="1">IF(ISERROR(OFFSET(Data!$A$1,MATCH($D441,Data!$CG:$CG,0)-1,MATCH($E441&amp;"/"&amp;R$1,Data!$1:$1,0)-1))=TRUE,"",IF(OFFSET(Data!$A$1,MATCH($D441,Data!$CG:$CG,0)-1,MATCH($E441&amp;"/"&amp;R$1,Data!$1:$1,0)-1)=0,"",OFFSET(Data!$A$1,MATCH($D441,Data!$CG:$CG,0)-1,MATCH($E441&amp;"/"&amp;R$1,Data!$1:$1,0)-1)))</f>
        <v/>
      </c>
      <c r="S441" s="252" t="str">
        <f ca="1">IF(ISERROR(OFFSET(Data!$A$1,MATCH($D441,Data!$CG:$CG,0)-1,MATCH($E441&amp;"/"&amp;S$1,Data!$1:$1,0)-1))=TRUE,"",IF(OFFSET(Data!$A$1,MATCH($D441,Data!$CG:$CG,0)-1,MATCH($E441&amp;"/"&amp;S$1,Data!$1:$1,0)-1)=0,"",OFFSET(Data!$A$1,MATCH($D441,Data!$CG:$CG,0)-1,MATCH($E441&amp;"/"&amp;S$1,Data!$1:$1,0)-1)))</f>
        <v/>
      </c>
      <c r="T441" s="252" t="str">
        <f ca="1">IF(ISERROR(OFFSET(Data!$A$1,MATCH($D441,Data!$CG:$CG,0)-1,MATCH($E441&amp;"/"&amp;T$1,Data!$1:$1,0)-1))=TRUE,"",IF(OFFSET(Data!$A$1,MATCH($D441,Data!$CG:$CG,0)-1,MATCH($E441&amp;"/"&amp;T$1,Data!$1:$1,0)-1)=0,"",OFFSET(Data!$A$1,MATCH($D441,Data!$CG:$CG,0)-1,MATCH($E441&amp;"/"&amp;T$1,Data!$1:$1,0)-1)))</f>
        <v/>
      </c>
      <c r="U441" s="252" t="str">
        <f ca="1">IF(ISERROR(OFFSET(Data!$A$1,MATCH($D441,Data!$CG:$CG,0)-1,MATCH($E441&amp;"/"&amp;U$1,Data!$1:$1,0)-1))=TRUE,"",IF(OFFSET(Data!$A$1,MATCH($D441,Data!$CG:$CG,0)-1,MATCH($E441&amp;"/"&amp;U$1,Data!$1:$1,0)-1)=0,"",OFFSET(Data!$A$1,MATCH($D441,Data!$CG:$CG,0)-1,MATCH($E441&amp;"/"&amp;U$1,Data!$1:$1,0)-1)))</f>
        <v/>
      </c>
      <c r="V441" s="252" t="str">
        <f ca="1">IF(ISERROR(OFFSET(Data!$A$1,MATCH($D441,Data!$CG:$CG,0)-1,MATCH($E441&amp;"/"&amp;V$1,Data!$1:$1,0)-1))=TRUE,"",IF(OFFSET(Data!$A$1,MATCH($D441,Data!$CG:$CG,0)-1,MATCH($E441&amp;"/"&amp;V$1,Data!$1:$1,0)-1)=0,"",OFFSET(Data!$A$1,MATCH($D441,Data!$CG:$CG,0)-1,MATCH($E441&amp;"/"&amp;V$1,Data!$1:$1,0)-1)))</f>
        <v/>
      </c>
      <c r="W441" s="269" t="str">
        <f ca="1">IF(ISERROR(OFFSET(Data!$A$1,MATCH($D441,Data!$CG:$CG,0)-1,MATCH($E441&amp;"/"&amp;W$1,Data!$1:$1,0)-1))=TRUE,"",IF(OFFSET(Data!$A$1,MATCH($D441,Data!$CG:$CG,0)-1,MATCH($E441&amp;"/"&amp;W$1,Data!$1:$1,0)-1)=0,"",OFFSET(Data!$A$1,MATCH($D441,Data!$CG:$CG,0)-1,MATCH($E441&amp;"/"&amp;W$1,Data!$1:$1,0)-1)))</f>
        <v/>
      </c>
      <c r="X441" s="252" t="str">
        <f ca="1">IF(ISERROR(OFFSET(Data!$A$1,MATCH($D441,Data!$CG:$CG,0)-1,MATCH($E441&amp;"/"&amp;X$1,Data!$1:$1,0)-1))=TRUE,"",IF(OFFSET(Data!$A$1,MATCH($D441,Data!$CG:$CG,0)-1,MATCH($E441&amp;"/"&amp;X$1,Data!$1:$1,0)-1)=0,"",OFFSET(Data!$A$1,MATCH($D441,Data!$CG:$CG,0)-1,MATCH($E441&amp;"/"&amp;X$1,Data!$1:$1,0)-1)))</f>
        <v/>
      </c>
      <c r="Y441" s="252" t="str">
        <f ca="1">IF(ISERROR(OFFSET(Data!$A$1,MATCH($D441,Data!$CG:$CG,0)-1,MATCH($E441&amp;"/"&amp;Y$1,Data!$1:$1,0)-1))=TRUE,"",IF(OFFSET(Data!$A$1,MATCH($D441,Data!$CG:$CG,0)-1,MATCH($E441&amp;"/"&amp;Y$1,Data!$1:$1,0)-1)=0,"",OFFSET(Data!$A$1,MATCH($D441,Data!$CG:$CG,0)-1,MATCH($E441&amp;"/"&amp;Y$1,Data!$1:$1,0)-1)))</f>
        <v/>
      </c>
      <c r="Z441" s="252" t="str">
        <f ca="1">IF(ISERROR(OFFSET(Data!$A$1,MATCH($D441,Data!$CG:$CG,0)-1,MATCH($E441&amp;"/"&amp;Z$1,Data!$1:$1,0)-1))=TRUE,"",IF(OFFSET(Data!$A$1,MATCH($D441,Data!$CG:$CG,0)-1,MATCH($E441&amp;"/"&amp;Z$1,Data!$1:$1,0)-1)=0,"",OFFSET(Data!$A$1,MATCH($D441,Data!$CG:$CG,0)-1,MATCH($E441&amp;"/"&amp;Z$1,Data!$1:$1,0)-1)))</f>
        <v/>
      </c>
      <c r="AA441" s="252" t="str">
        <f ca="1">IF(ISERROR(OFFSET(Data!$A$1,MATCH($D441,Data!$CG:$CG,0)-1,MATCH($E441&amp;"/"&amp;AA$1,Data!$1:$1,0)-1))=TRUE,"",IF(OFFSET(Data!$A$1,MATCH($D441,Data!$CG:$CG,0)-1,MATCH($E441&amp;"/"&amp;AA$1,Data!$1:$1,0)-1)=0,"",OFFSET(Data!$A$1,MATCH($D441,Data!$CG:$CG,0)-1,MATCH($E441&amp;"/"&amp;AA$1,Data!$1:$1,0)-1)))</f>
        <v/>
      </c>
      <c r="AB441" s="252" t="str">
        <f ca="1">IF(ISERROR(OFFSET(Data!$A$1,MATCH($D441,Data!$CG:$CG,0)-1,MATCH($E441&amp;"/"&amp;AB$1,Data!$1:$1,0)-1))=TRUE,"",IF(OFFSET(Data!$A$1,MATCH($D441,Data!$CG:$CG,0)-1,MATCH($E441&amp;"/"&amp;AB$1,Data!$1:$1,0)-1)=0,"",OFFSET(Data!$A$1,MATCH($D441,Data!$CG:$CG,0)-1,MATCH($E441&amp;"/"&amp;AB$1,Data!$1:$1,0)-1)))</f>
        <v/>
      </c>
      <c r="AC441" s="252" t="str">
        <f ca="1">IF(ISERROR(OFFSET(Data!$A$1,MATCH($D441,Data!$CG:$CG,0)-1,MATCH($E441&amp;"/"&amp;AC$1,Data!$1:$1,0)-1))=TRUE,"",IF(OFFSET(Data!$A$1,MATCH($D441,Data!$CG:$CG,0)-1,MATCH($E441&amp;"/"&amp;AC$1,Data!$1:$1,0)-1)=0,"",OFFSET(Data!$A$1,MATCH($D441,Data!$CG:$CG,0)-1,MATCH($E441&amp;"/"&amp;AC$1,Data!$1:$1,0)-1)))</f>
        <v/>
      </c>
      <c r="AD441" s="252" t="str">
        <f ca="1">IF(ISERROR(OFFSET(Data!$A$1,MATCH($D441,Data!$CG:$CG,0)-1,MATCH($E441&amp;"/"&amp;AD$1,Data!$1:$1,0)-1))=TRUE,"",IF(OFFSET(Data!$A$1,MATCH($D441,Data!$CG:$CG,0)-1,MATCH($E441&amp;"/"&amp;AD$1,Data!$1:$1,0)-1)=0,"",OFFSET(Data!$A$1,MATCH($D441,Data!$CG:$CG,0)-1,MATCH($E441&amp;"/"&amp;AD$1,Data!$1:$1,0)-1)))</f>
        <v/>
      </c>
      <c r="AE441" s="252" t="str">
        <f ca="1">IF(ISERROR(OFFSET(Data!$A$1,MATCH($D441,Data!$CG:$CG,0)-1,MATCH($E441&amp;"/"&amp;AE$1,Data!$1:$1,0)-1))=TRUE,"",IF(OFFSET(Data!$A$1,MATCH($D441,Data!$CG:$CG,0)-1,MATCH($E441&amp;"/"&amp;AE$1,Data!$1:$1,0)-1)=0,"",OFFSET(Data!$A$1,MATCH($D441,Data!$CG:$CG,0)-1,MATCH($E441&amp;"/"&amp;AE$1,Data!$1:$1,0)-1)))</f>
        <v/>
      </c>
      <c r="AF441" s="253" t="str">
        <f ca="1">IF(ISERROR(OFFSET(Data!$A$1,MATCH($D441,Data!$CG:$CG,0)-1,MATCH($E441&amp;"/"&amp;AF$1,Data!$1:$1,0)-1))=TRUE,"",IF(OFFSET(Data!$A$1,MATCH($D441,Data!$CG:$CG,0)-1,MATCH($E441&amp;"/"&amp;AF$1,Data!$1:$1,0)-1)=0,"",OFFSET(Data!$A$1,MATCH($D441,Data!$CG:$CG,0)-1,MATCH($E441&amp;"/"&amp;AF$1,Data!$1:$1,0)-1)))</f>
        <v/>
      </c>
      <c r="AG441" s="188">
        <f t="shared" ca="1" si="10"/>
        <v>0</v>
      </c>
      <c r="AH441" s="208">
        <f ca="1">SUM(AG439:AG441)</f>
        <v>0</v>
      </c>
    </row>
    <row r="442" spans="1:34" ht="15.75" hidden="1" customHeight="1" x14ac:dyDescent="0.25">
      <c r="A442" s="446"/>
      <c r="B442" s="469"/>
      <c r="C442" s="472"/>
      <c r="D442" s="50" t="e">
        <f>IF(C442&lt;&gt;"",C442,D441)</f>
        <v>#N/A</v>
      </c>
      <c r="E442" s="51" t="s">
        <v>24</v>
      </c>
      <c r="F442" s="254" t="str">
        <f ca="1">IF(ISERROR(OFFSET(Data!$A$1,MATCH($D442,Data!$CG:$CG,0)-1,MATCH($E442&amp;"/"&amp;F$1,Data!$1:$1,0)-1))=TRUE,"",IF(OFFSET(Data!$A$1,MATCH($D442,Data!$CG:$CG,0)-1,MATCH($E442&amp;"/"&amp;F$1,Data!$1:$1,0)-1)=0,"",OFFSET(Data!$A$1,MATCH($D442,Data!$CG:$CG,0)-1,MATCH($E442&amp;"/"&amp;F$1,Data!$1:$1,0)-1)))</f>
        <v/>
      </c>
      <c r="G442" s="252" t="str">
        <f ca="1">IF(ISERROR(OFFSET(Data!$A$1,MATCH($D442,Data!$CG:$CG,0)-1,MATCH($E442&amp;"/"&amp;G$1,Data!$1:$1,0)-1))=TRUE,"",IF(OFFSET(Data!$A$1,MATCH($D442,Data!$CG:$CG,0)-1,MATCH($E442&amp;"/"&amp;G$1,Data!$1:$1,0)-1)=0,"",OFFSET(Data!$A$1,MATCH($D442,Data!$CG:$CG,0)-1,MATCH($E442&amp;"/"&amp;G$1,Data!$1:$1,0)-1)))</f>
        <v/>
      </c>
      <c r="H442" s="252" t="str">
        <f ca="1">IF(ISERROR(OFFSET(Data!$A$1,MATCH($D442,Data!$CG:$CG,0)-1,MATCH($E442&amp;"/"&amp;H$1,Data!$1:$1,0)-1))=TRUE,"",IF(OFFSET(Data!$A$1,MATCH($D442,Data!$CG:$CG,0)-1,MATCH($E442&amp;"/"&amp;H$1,Data!$1:$1,0)-1)=0,"",OFFSET(Data!$A$1,MATCH($D442,Data!$CG:$CG,0)-1,MATCH($E442&amp;"/"&amp;H$1,Data!$1:$1,0)-1)))</f>
        <v/>
      </c>
      <c r="I442" s="252" t="str">
        <f ca="1">IF(ISERROR(OFFSET(Data!$A$1,MATCH($D442,Data!$CG:$CG,0)-1,MATCH($E442&amp;"/"&amp;I$1,Data!$1:$1,0)-1))=TRUE,"",IF(OFFSET(Data!$A$1,MATCH($D442,Data!$CG:$CG,0)-1,MATCH($E442&amp;"/"&amp;I$1,Data!$1:$1,0)-1)=0,"",OFFSET(Data!$A$1,MATCH($D442,Data!$CG:$CG,0)-1,MATCH($E442&amp;"/"&amp;I$1,Data!$1:$1,0)-1)))</f>
        <v/>
      </c>
      <c r="J442" s="252" t="str">
        <f ca="1">IF(ISERROR(OFFSET(Data!$A$1,MATCH($D442,Data!$CG:$CG,0)-1,MATCH($E442&amp;"/"&amp;J$1,Data!$1:$1,0)-1))=TRUE,"",IF(OFFSET(Data!$A$1,MATCH($D442,Data!$CG:$CG,0)-1,MATCH($E442&amp;"/"&amp;J$1,Data!$1:$1,0)-1)=0,"",OFFSET(Data!$A$1,MATCH($D442,Data!$CG:$CG,0)-1,MATCH($E442&amp;"/"&amp;J$1,Data!$1:$1,0)-1)))</f>
        <v/>
      </c>
      <c r="K442" s="252" t="str">
        <f ca="1">IF(ISERROR(OFFSET(Data!$A$1,MATCH($D442,Data!$CG:$CG,0)-1,MATCH($E442&amp;"/"&amp;K$1,Data!$1:$1,0)-1))=TRUE,"",IF(OFFSET(Data!$A$1,MATCH($D442,Data!$CG:$CG,0)-1,MATCH($E442&amp;"/"&amp;K$1,Data!$1:$1,0)-1)=0,"",OFFSET(Data!$A$1,MATCH($D442,Data!$CG:$CG,0)-1,MATCH($E442&amp;"/"&amp;K$1,Data!$1:$1,0)-1)))</f>
        <v/>
      </c>
      <c r="L442" s="252" t="str">
        <f ca="1">IF(ISERROR(OFFSET(Data!$A$1,MATCH($D442,Data!$CG:$CG,0)-1,MATCH($E442&amp;"/"&amp;L$1,Data!$1:$1,0)-1))=TRUE,"",IF(OFFSET(Data!$A$1,MATCH($D442,Data!$CG:$CG,0)-1,MATCH($E442&amp;"/"&amp;L$1,Data!$1:$1,0)-1)=0,"",OFFSET(Data!$A$1,MATCH($D442,Data!$CG:$CG,0)-1,MATCH($E442&amp;"/"&amp;L$1,Data!$1:$1,0)-1)))</f>
        <v/>
      </c>
      <c r="M442" s="252" t="str">
        <f ca="1">IF(ISERROR(OFFSET(Data!$A$1,MATCH($D442,Data!$CG:$CG,0)-1,MATCH($E442&amp;"/"&amp;M$1,Data!$1:$1,0)-1))=TRUE,"",IF(OFFSET(Data!$A$1,MATCH($D442,Data!$CG:$CG,0)-1,MATCH($E442&amp;"/"&amp;M$1,Data!$1:$1,0)-1)=0,"",OFFSET(Data!$A$1,MATCH($D442,Data!$CG:$CG,0)-1,MATCH($E442&amp;"/"&amp;M$1,Data!$1:$1,0)-1)))</f>
        <v/>
      </c>
      <c r="N442" s="252" t="str">
        <f ca="1">IF(ISERROR(OFFSET(Data!$A$1,MATCH($D442,Data!$CG:$CG,0)-1,MATCH($E442&amp;"/"&amp;N$1,Data!$1:$1,0)-1))=TRUE,"",IF(OFFSET(Data!$A$1,MATCH($D442,Data!$CG:$CG,0)-1,MATCH($E442&amp;"/"&amp;N$1,Data!$1:$1,0)-1)=0,"",OFFSET(Data!$A$1,MATCH($D442,Data!$CG:$CG,0)-1,MATCH($E442&amp;"/"&amp;N$1,Data!$1:$1,0)-1)))</f>
        <v/>
      </c>
      <c r="O442" s="252" t="str">
        <f ca="1">IF(ISERROR(OFFSET(Data!$A$1,MATCH($D442,Data!$CG:$CG,0)-1,MATCH($E442&amp;"/"&amp;O$1,Data!$1:$1,0)-1))=TRUE,"",IF(OFFSET(Data!$A$1,MATCH($D442,Data!$CG:$CG,0)-1,MATCH($E442&amp;"/"&amp;O$1,Data!$1:$1,0)-1)=0,"",OFFSET(Data!$A$1,MATCH($D442,Data!$CG:$CG,0)-1,MATCH($E442&amp;"/"&amp;O$1,Data!$1:$1,0)-1)))</f>
        <v/>
      </c>
      <c r="P442" s="252" t="str">
        <f ca="1">IF(ISERROR(OFFSET(Data!$A$1,MATCH($D442,Data!$CG:$CG,0)-1,MATCH($E442&amp;"/"&amp;P$1,Data!$1:$1,0)-1))=TRUE,"",IF(OFFSET(Data!$A$1,MATCH($D442,Data!$CG:$CG,0)-1,MATCH($E442&amp;"/"&amp;P$1,Data!$1:$1,0)-1)=0,"",OFFSET(Data!$A$1,MATCH($D442,Data!$CG:$CG,0)-1,MATCH($E442&amp;"/"&amp;P$1,Data!$1:$1,0)-1)))</f>
        <v/>
      </c>
      <c r="Q442" s="252" t="str">
        <f ca="1">IF(ISERROR(OFFSET(Data!$A$1,MATCH($D442,Data!$CG:$CG,0)-1,MATCH($E442&amp;"/"&amp;Q$1,Data!$1:$1,0)-1))=TRUE,"",IF(OFFSET(Data!$A$1,MATCH($D442,Data!$CG:$CG,0)-1,MATCH($E442&amp;"/"&amp;Q$1,Data!$1:$1,0)-1)=0,"",OFFSET(Data!$A$1,MATCH($D442,Data!$CG:$CG,0)-1,MATCH($E442&amp;"/"&amp;Q$1,Data!$1:$1,0)-1)))</f>
        <v/>
      </c>
      <c r="R442" s="252" t="str">
        <f ca="1">IF(ISERROR(OFFSET(Data!$A$1,MATCH($D442,Data!$CG:$CG,0)-1,MATCH($E442&amp;"/"&amp;R$1,Data!$1:$1,0)-1))=TRUE,"",IF(OFFSET(Data!$A$1,MATCH($D442,Data!$CG:$CG,0)-1,MATCH($E442&amp;"/"&amp;R$1,Data!$1:$1,0)-1)=0,"",OFFSET(Data!$A$1,MATCH($D442,Data!$CG:$CG,0)-1,MATCH($E442&amp;"/"&amp;R$1,Data!$1:$1,0)-1)))</f>
        <v/>
      </c>
      <c r="S442" s="252" t="str">
        <f ca="1">IF(ISERROR(OFFSET(Data!$A$1,MATCH($D442,Data!$CG:$CG,0)-1,MATCH($E442&amp;"/"&amp;S$1,Data!$1:$1,0)-1))=TRUE,"",IF(OFFSET(Data!$A$1,MATCH($D442,Data!$CG:$CG,0)-1,MATCH($E442&amp;"/"&amp;S$1,Data!$1:$1,0)-1)=0,"",OFFSET(Data!$A$1,MATCH($D442,Data!$CG:$CG,0)-1,MATCH($E442&amp;"/"&amp;S$1,Data!$1:$1,0)-1)))</f>
        <v/>
      </c>
      <c r="T442" s="252" t="str">
        <f ca="1">IF(ISERROR(OFFSET(Data!$A$1,MATCH($D442,Data!$CG:$CG,0)-1,MATCH($E442&amp;"/"&amp;T$1,Data!$1:$1,0)-1))=TRUE,"",IF(OFFSET(Data!$A$1,MATCH($D442,Data!$CG:$CG,0)-1,MATCH($E442&amp;"/"&amp;T$1,Data!$1:$1,0)-1)=0,"",OFFSET(Data!$A$1,MATCH($D442,Data!$CG:$CG,0)-1,MATCH($E442&amp;"/"&amp;T$1,Data!$1:$1,0)-1)))</f>
        <v/>
      </c>
      <c r="U442" s="252" t="str">
        <f ca="1">IF(ISERROR(OFFSET(Data!$A$1,MATCH($D442,Data!$CG:$CG,0)-1,MATCH($E442&amp;"/"&amp;U$1,Data!$1:$1,0)-1))=TRUE,"",IF(OFFSET(Data!$A$1,MATCH($D442,Data!$CG:$CG,0)-1,MATCH($E442&amp;"/"&amp;U$1,Data!$1:$1,0)-1)=0,"",OFFSET(Data!$A$1,MATCH($D442,Data!$CG:$CG,0)-1,MATCH($E442&amp;"/"&amp;U$1,Data!$1:$1,0)-1)))</f>
        <v/>
      </c>
      <c r="V442" s="252" t="str">
        <f ca="1">IF(ISERROR(OFFSET(Data!$A$1,MATCH($D442,Data!$CG:$CG,0)-1,MATCH($E442&amp;"/"&amp;V$1,Data!$1:$1,0)-1))=TRUE,"",IF(OFFSET(Data!$A$1,MATCH($D442,Data!$CG:$CG,0)-1,MATCH($E442&amp;"/"&amp;V$1,Data!$1:$1,0)-1)=0,"",OFFSET(Data!$A$1,MATCH($D442,Data!$CG:$CG,0)-1,MATCH($E442&amp;"/"&amp;V$1,Data!$1:$1,0)-1)))</f>
        <v/>
      </c>
      <c r="W442" s="269" t="str">
        <f ca="1">IF(ISERROR(OFFSET(Data!$A$1,MATCH($D442,Data!$CG:$CG,0)-1,MATCH($E442&amp;"/"&amp;W$1,Data!$1:$1,0)-1))=TRUE,"",IF(OFFSET(Data!$A$1,MATCH($D442,Data!$CG:$CG,0)-1,MATCH($E442&amp;"/"&amp;W$1,Data!$1:$1,0)-1)=0,"",OFFSET(Data!$A$1,MATCH($D442,Data!$CG:$CG,0)-1,MATCH($E442&amp;"/"&amp;W$1,Data!$1:$1,0)-1)))</f>
        <v/>
      </c>
      <c r="X442" s="252" t="str">
        <f ca="1">IF(ISERROR(OFFSET(Data!$A$1,MATCH($D442,Data!$CG:$CG,0)-1,MATCH($E442&amp;"/"&amp;X$1,Data!$1:$1,0)-1))=TRUE,"",IF(OFFSET(Data!$A$1,MATCH($D442,Data!$CG:$CG,0)-1,MATCH($E442&amp;"/"&amp;X$1,Data!$1:$1,0)-1)=0,"",OFFSET(Data!$A$1,MATCH($D442,Data!$CG:$CG,0)-1,MATCH($E442&amp;"/"&amp;X$1,Data!$1:$1,0)-1)))</f>
        <v/>
      </c>
      <c r="Y442" s="252" t="str">
        <f ca="1">IF(ISERROR(OFFSET(Data!$A$1,MATCH($D442,Data!$CG:$CG,0)-1,MATCH($E442&amp;"/"&amp;Y$1,Data!$1:$1,0)-1))=TRUE,"",IF(OFFSET(Data!$A$1,MATCH($D442,Data!$CG:$CG,0)-1,MATCH($E442&amp;"/"&amp;Y$1,Data!$1:$1,0)-1)=0,"",OFFSET(Data!$A$1,MATCH($D442,Data!$CG:$CG,0)-1,MATCH($E442&amp;"/"&amp;Y$1,Data!$1:$1,0)-1)))</f>
        <v/>
      </c>
      <c r="Z442" s="252" t="str">
        <f ca="1">IF(ISERROR(OFFSET(Data!$A$1,MATCH($D442,Data!$CG:$CG,0)-1,MATCH($E442&amp;"/"&amp;Z$1,Data!$1:$1,0)-1))=TRUE,"",IF(OFFSET(Data!$A$1,MATCH($D442,Data!$CG:$CG,0)-1,MATCH($E442&amp;"/"&amp;Z$1,Data!$1:$1,0)-1)=0,"",OFFSET(Data!$A$1,MATCH($D442,Data!$CG:$CG,0)-1,MATCH($E442&amp;"/"&amp;Z$1,Data!$1:$1,0)-1)))</f>
        <v/>
      </c>
      <c r="AA442" s="252" t="str">
        <f ca="1">IF(ISERROR(OFFSET(Data!$A$1,MATCH($D442,Data!$CG:$CG,0)-1,MATCH($E442&amp;"/"&amp;AA$1,Data!$1:$1,0)-1))=TRUE,"",IF(OFFSET(Data!$A$1,MATCH($D442,Data!$CG:$CG,0)-1,MATCH($E442&amp;"/"&amp;AA$1,Data!$1:$1,0)-1)=0,"",OFFSET(Data!$A$1,MATCH($D442,Data!$CG:$CG,0)-1,MATCH($E442&amp;"/"&amp;AA$1,Data!$1:$1,0)-1)))</f>
        <v/>
      </c>
      <c r="AB442" s="252" t="str">
        <f ca="1">IF(ISERROR(OFFSET(Data!$A$1,MATCH($D442,Data!$CG:$CG,0)-1,MATCH($E442&amp;"/"&amp;AB$1,Data!$1:$1,0)-1))=TRUE,"",IF(OFFSET(Data!$A$1,MATCH($D442,Data!$CG:$CG,0)-1,MATCH($E442&amp;"/"&amp;AB$1,Data!$1:$1,0)-1)=0,"",OFFSET(Data!$A$1,MATCH($D442,Data!$CG:$CG,0)-1,MATCH($E442&amp;"/"&amp;AB$1,Data!$1:$1,0)-1)))</f>
        <v/>
      </c>
      <c r="AC442" s="252" t="str">
        <f ca="1">IF(ISERROR(OFFSET(Data!$A$1,MATCH($D442,Data!$CG:$CG,0)-1,MATCH($E442&amp;"/"&amp;AC$1,Data!$1:$1,0)-1))=TRUE,"",IF(OFFSET(Data!$A$1,MATCH($D442,Data!$CG:$CG,0)-1,MATCH($E442&amp;"/"&amp;AC$1,Data!$1:$1,0)-1)=0,"",OFFSET(Data!$A$1,MATCH($D442,Data!$CG:$CG,0)-1,MATCH($E442&amp;"/"&amp;AC$1,Data!$1:$1,0)-1)))</f>
        <v/>
      </c>
      <c r="AD442" s="252" t="str">
        <f ca="1">IF(ISERROR(OFFSET(Data!$A$1,MATCH($D442,Data!$CG:$CG,0)-1,MATCH($E442&amp;"/"&amp;AD$1,Data!$1:$1,0)-1))=TRUE,"",IF(OFFSET(Data!$A$1,MATCH($D442,Data!$CG:$CG,0)-1,MATCH($E442&amp;"/"&amp;AD$1,Data!$1:$1,0)-1)=0,"",OFFSET(Data!$A$1,MATCH($D442,Data!$CG:$CG,0)-1,MATCH($E442&amp;"/"&amp;AD$1,Data!$1:$1,0)-1)))</f>
        <v/>
      </c>
      <c r="AE442" s="252" t="str">
        <f ca="1">IF(ISERROR(OFFSET(Data!$A$1,MATCH($D442,Data!$CG:$CG,0)-1,MATCH($E442&amp;"/"&amp;AE$1,Data!$1:$1,0)-1))=TRUE,"",IF(OFFSET(Data!$A$1,MATCH($D442,Data!$CG:$CG,0)-1,MATCH($E442&amp;"/"&amp;AE$1,Data!$1:$1,0)-1)=0,"",OFFSET(Data!$A$1,MATCH($D442,Data!$CG:$CG,0)-1,MATCH($E442&amp;"/"&amp;AE$1,Data!$1:$1,0)-1)))</f>
        <v/>
      </c>
      <c r="AF442" s="253" t="str">
        <f ca="1">IF(ISERROR(OFFSET(Data!$A$1,MATCH($D442,Data!$CG:$CG,0)-1,MATCH($E442&amp;"/"&amp;AF$1,Data!$1:$1,0)-1))=TRUE,"",IF(OFFSET(Data!$A$1,MATCH($D442,Data!$CG:$CG,0)-1,MATCH($E442&amp;"/"&amp;AF$1,Data!$1:$1,0)-1)=0,"",OFFSET(Data!$A$1,MATCH($D442,Data!$CG:$CG,0)-1,MATCH($E442&amp;"/"&amp;AF$1,Data!$1:$1,0)-1)))</f>
        <v/>
      </c>
      <c r="AG442" s="188">
        <f t="shared" ca="1" si="10"/>
        <v>0</v>
      </c>
      <c r="AH442" s="208">
        <f ca="1">SUM(AG439:AG442)</f>
        <v>0</v>
      </c>
    </row>
    <row r="443" spans="1:34" ht="15.75" hidden="1" customHeight="1" thickBot="1" x14ac:dyDescent="0.3">
      <c r="A443" s="447"/>
      <c r="B443" s="470"/>
      <c r="C443" s="473"/>
      <c r="D443" s="52" t="e">
        <f>IF(C443&lt;&gt;"",C443,D442)</f>
        <v>#N/A</v>
      </c>
      <c r="E443" s="53" t="s">
        <v>25</v>
      </c>
      <c r="F443" s="255" t="str">
        <f ca="1">IF(ISERROR(OFFSET(Data!$A$1,MATCH($D443,Data!$CG:$CG,0)-1,MATCH($E443&amp;"/"&amp;F$1,Data!$1:$1,0)-1))=TRUE,"",IF(OFFSET(Data!$A$1,MATCH($D443,Data!$CG:$CG,0)-1,MATCH($E443&amp;"/"&amp;F$1,Data!$1:$1,0)-1)=0,"",OFFSET(Data!$A$1,MATCH($D443,Data!$CG:$CG,0)-1,MATCH($E443&amp;"/"&amp;F$1,Data!$1:$1,0)-1)))</f>
        <v/>
      </c>
      <c r="G443" s="256" t="str">
        <f ca="1">IF(ISERROR(OFFSET(Data!$A$1,MATCH($D443,Data!$CG:$CG,0)-1,MATCH($E443&amp;"/"&amp;G$1,Data!$1:$1,0)-1))=TRUE,"",IF(OFFSET(Data!$A$1,MATCH($D443,Data!$CG:$CG,0)-1,MATCH($E443&amp;"/"&amp;G$1,Data!$1:$1,0)-1)=0,"",OFFSET(Data!$A$1,MATCH($D443,Data!$CG:$CG,0)-1,MATCH($E443&amp;"/"&amp;G$1,Data!$1:$1,0)-1)))</f>
        <v/>
      </c>
      <c r="H443" s="256" t="str">
        <f ca="1">IF(ISERROR(OFFSET(Data!$A$1,MATCH($D443,Data!$CG:$CG,0)-1,MATCH($E443&amp;"/"&amp;H$1,Data!$1:$1,0)-1))=TRUE,"",IF(OFFSET(Data!$A$1,MATCH($D443,Data!$CG:$CG,0)-1,MATCH($E443&amp;"/"&amp;H$1,Data!$1:$1,0)-1)=0,"",OFFSET(Data!$A$1,MATCH($D443,Data!$CG:$CG,0)-1,MATCH($E443&amp;"/"&amp;H$1,Data!$1:$1,0)-1)))</f>
        <v/>
      </c>
      <c r="I443" s="256" t="str">
        <f ca="1">IF(ISERROR(OFFSET(Data!$A$1,MATCH($D443,Data!$CG:$CG,0)-1,MATCH($E443&amp;"/"&amp;I$1,Data!$1:$1,0)-1))=TRUE,"",IF(OFFSET(Data!$A$1,MATCH($D443,Data!$CG:$CG,0)-1,MATCH($E443&amp;"/"&amp;I$1,Data!$1:$1,0)-1)=0,"",OFFSET(Data!$A$1,MATCH($D443,Data!$CG:$CG,0)-1,MATCH($E443&amp;"/"&amp;I$1,Data!$1:$1,0)-1)))</f>
        <v/>
      </c>
      <c r="J443" s="256" t="str">
        <f ca="1">IF(ISERROR(OFFSET(Data!$A$1,MATCH($D443,Data!$CG:$CG,0)-1,MATCH($E443&amp;"/"&amp;J$1,Data!$1:$1,0)-1))=TRUE,"",IF(OFFSET(Data!$A$1,MATCH($D443,Data!$CG:$CG,0)-1,MATCH($E443&amp;"/"&amp;J$1,Data!$1:$1,0)-1)=0,"",OFFSET(Data!$A$1,MATCH($D443,Data!$CG:$CG,0)-1,MATCH($E443&amp;"/"&amp;J$1,Data!$1:$1,0)-1)))</f>
        <v/>
      </c>
      <c r="K443" s="256" t="str">
        <f ca="1">IF(ISERROR(OFFSET(Data!$A$1,MATCH($D443,Data!$CG:$CG,0)-1,MATCH($E443&amp;"/"&amp;K$1,Data!$1:$1,0)-1))=TRUE,"",IF(OFFSET(Data!$A$1,MATCH($D443,Data!$CG:$CG,0)-1,MATCH($E443&amp;"/"&amp;K$1,Data!$1:$1,0)-1)=0,"",OFFSET(Data!$A$1,MATCH($D443,Data!$CG:$CG,0)-1,MATCH($E443&amp;"/"&amp;K$1,Data!$1:$1,0)-1)))</f>
        <v/>
      </c>
      <c r="L443" s="256" t="str">
        <f ca="1">IF(ISERROR(OFFSET(Data!$A$1,MATCH($D443,Data!$CG:$CG,0)-1,MATCH($E443&amp;"/"&amp;L$1,Data!$1:$1,0)-1))=TRUE,"",IF(OFFSET(Data!$A$1,MATCH($D443,Data!$CG:$CG,0)-1,MATCH($E443&amp;"/"&amp;L$1,Data!$1:$1,0)-1)=0,"",OFFSET(Data!$A$1,MATCH($D443,Data!$CG:$CG,0)-1,MATCH($E443&amp;"/"&amp;L$1,Data!$1:$1,0)-1)))</f>
        <v/>
      </c>
      <c r="M443" s="256" t="str">
        <f ca="1">IF(ISERROR(OFFSET(Data!$A$1,MATCH($D443,Data!$CG:$CG,0)-1,MATCH($E443&amp;"/"&amp;M$1,Data!$1:$1,0)-1))=TRUE,"",IF(OFFSET(Data!$A$1,MATCH($D443,Data!$CG:$CG,0)-1,MATCH($E443&amp;"/"&amp;M$1,Data!$1:$1,0)-1)=0,"",OFFSET(Data!$A$1,MATCH($D443,Data!$CG:$CG,0)-1,MATCH($E443&amp;"/"&amp;M$1,Data!$1:$1,0)-1)))</f>
        <v/>
      </c>
      <c r="N443" s="256" t="str">
        <f ca="1">IF(ISERROR(OFFSET(Data!$A$1,MATCH($D443,Data!$CG:$CG,0)-1,MATCH($E443&amp;"/"&amp;N$1,Data!$1:$1,0)-1))=TRUE,"",IF(OFFSET(Data!$A$1,MATCH($D443,Data!$CG:$CG,0)-1,MATCH($E443&amp;"/"&amp;N$1,Data!$1:$1,0)-1)=0,"",OFFSET(Data!$A$1,MATCH($D443,Data!$CG:$CG,0)-1,MATCH($E443&amp;"/"&amp;N$1,Data!$1:$1,0)-1)))</f>
        <v/>
      </c>
      <c r="O443" s="256" t="str">
        <f ca="1">IF(ISERROR(OFFSET(Data!$A$1,MATCH($D443,Data!$CG:$CG,0)-1,MATCH($E443&amp;"/"&amp;O$1,Data!$1:$1,0)-1))=TRUE,"",IF(OFFSET(Data!$A$1,MATCH($D443,Data!$CG:$CG,0)-1,MATCH($E443&amp;"/"&amp;O$1,Data!$1:$1,0)-1)=0,"",OFFSET(Data!$A$1,MATCH($D443,Data!$CG:$CG,0)-1,MATCH($E443&amp;"/"&amp;O$1,Data!$1:$1,0)-1)))</f>
        <v/>
      </c>
      <c r="P443" s="256" t="str">
        <f ca="1">IF(ISERROR(OFFSET(Data!$A$1,MATCH($D443,Data!$CG:$CG,0)-1,MATCH($E443&amp;"/"&amp;P$1,Data!$1:$1,0)-1))=TRUE,"",IF(OFFSET(Data!$A$1,MATCH($D443,Data!$CG:$CG,0)-1,MATCH($E443&amp;"/"&amp;P$1,Data!$1:$1,0)-1)=0,"",OFFSET(Data!$A$1,MATCH($D443,Data!$CG:$CG,0)-1,MATCH($E443&amp;"/"&amp;P$1,Data!$1:$1,0)-1)))</f>
        <v/>
      </c>
      <c r="Q443" s="256" t="str">
        <f ca="1">IF(ISERROR(OFFSET(Data!$A$1,MATCH($D443,Data!$CG:$CG,0)-1,MATCH($E443&amp;"/"&amp;Q$1,Data!$1:$1,0)-1))=TRUE,"",IF(OFFSET(Data!$A$1,MATCH($D443,Data!$CG:$CG,0)-1,MATCH($E443&amp;"/"&amp;Q$1,Data!$1:$1,0)-1)=0,"",OFFSET(Data!$A$1,MATCH($D443,Data!$CG:$CG,0)-1,MATCH($E443&amp;"/"&amp;Q$1,Data!$1:$1,0)-1)))</f>
        <v/>
      </c>
      <c r="R443" s="256" t="str">
        <f ca="1">IF(ISERROR(OFFSET(Data!$A$1,MATCH($D443,Data!$CG:$CG,0)-1,MATCH($E443&amp;"/"&amp;R$1,Data!$1:$1,0)-1))=TRUE,"",IF(OFFSET(Data!$A$1,MATCH($D443,Data!$CG:$CG,0)-1,MATCH($E443&amp;"/"&amp;R$1,Data!$1:$1,0)-1)=0,"",OFFSET(Data!$A$1,MATCH($D443,Data!$CG:$CG,0)-1,MATCH($E443&amp;"/"&amp;R$1,Data!$1:$1,0)-1)))</f>
        <v/>
      </c>
      <c r="S443" s="256" t="str">
        <f ca="1">IF(ISERROR(OFFSET(Data!$A$1,MATCH($D443,Data!$CG:$CG,0)-1,MATCH($E443&amp;"/"&amp;S$1,Data!$1:$1,0)-1))=TRUE,"",IF(OFFSET(Data!$A$1,MATCH($D443,Data!$CG:$CG,0)-1,MATCH($E443&amp;"/"&amp;S$1,Data!$1:$1,0)-1)=0,"",OFFSET(Data!$A$1,MATCH($D443,Data!$CG:$CG,0)-1,MATCH($E443&amp;"/"&amp;S$1,Data!$1:$1,0)-1)))</f>
        <v/>
      </c>
      <c r="T443" s="256" t="str">
        <f ca="1">IF(ISERROR(OFFSET(Data!$A$1,MATCH($D443,Data!$CG:$CG,0)-1,MATCH($E443&amp;"/"&amp;T$1,Data!$1:$1,0)-1))=TRUE,"",IF(OFFSET(Data!$A$1,MATCH($D443,Data!$CG:$CG,0)-1,MATCH($E443&amp;"/"&amp;T$1,Data!$1:$1,0)-1)=0,"",OFFSET(Data!$A$1,MATCH($D443,Data!$CG:$CG,0)-1,MATCH($E443&amp;"/"&amp;T$1,Data!$1:$1,0)-1)))</f>
        <v/>
      </c>
      <c r="U443" s="256" t="str">
        <f ca="1">IF(ISERROR(OFFSET(Data!$A$1,MATCH($D443,Data!$CG:$CG,0)-1,MATCH($E443&amp;"/"&amp;U$1,Data!$1:$1,0)-1))=TRUE,"",IF(OFFSET(Data!$A$1,MATCH($D443,Data!$CG:$CG,0)-1,MATCH($E443&amp;"/"&amp;U$1,Data!$1:$1,0)-1)=0,"",OFFSET(Data!$A$1,MATCH($D443,Data!$CG:$CG,0)-1,MATCH($E443&amp;"/"&amp;U$1,Data!$1:$1,0)-1)))</f>
        <v/>
      </c>
      <c r="V443" s="256" t="str">
        <f ca="1">IF(ISERROR(OFFSET(Data!$A$1,MATCH($D443,Data!$CG:$CG,0)-1,MATCH($E443&amp;"/"&amp;V$1,Data!$1:$1,0)-1))=TRUE,"",IF(OFFSET(Data!$A$1,MATCH($D443,Data!$CG:$CG,0)-1,MATCH($E443&amp;"/"&amp;V$1,Data!$1:$1,0)-1)=0,"",OFFSET(Data!$A$1,MATCH($D443,Data!$CG:$CG,0)-1,MATCH($E443&amp;"/"&amp;V$1,Data!$1:$1,0)-1)))</f>
        <v/>
      </c>
      <c r="W443" s="257" t="str">
        <f ca="1">IF(ISERROR(OFFSET(Data!$A$1,MATCH($D443,Data!$CG:$CG,0)-1,MATCH($E443&amp;"/"&amp;W$1,Data!$1:$1,0)-1))=TRUE,"",IF(OFFSET(Data!$A$1,MATCH($D443,Data!$CG:$CG,0)-1,MATCH($E443&amp;"/"&amp;W$1,Data!$1:$1,0)-1)=0,"",OFFSET(Data!$A$1,MATCH($D443,Data!$CG:$CG,0)-1,MATCH($E443&amp;"/"&amp;W$1,Data!$1:$1,0)-1)))</f>
        <v/>
      </c>
      <c r="X443" s="256" t="str">
        <f ca="1">IF(ISERROR(OFFSET(Data!$A$1,MATCH($D443,Data!$CG:$CG,0)-1,MATCH($E443&amp;"/"&amp;X$1,Data!$1:$1,0)-1))=TRUE,"",IF(OFFSET(Data!$A$1,MATCH($D443,Data!$CG:$CG,0)-1,MATCH($E443&amp;"/"&amp;X$1,Data!$1:$1,0)-1)=0,"",OFFSET(Data!$A$1,MATCH($D443,Data!$CG:$CG,0)-1,MATCH($E443&amp;"/"&amp;X$1,Data!$1:$1,0)-1)))</f>
        <v/>
      </c>
      <c r="Y443" s="256" t="str">
        <f ca="1">IF(ISERROR(OFFSET(Data!$A$1,MATCH($D443,Data!$CG:$CG,0)-1,MATCH($E443&amp;"/"&amp;Y$1,Data!$1:$1,0)-1))=TRUE,"",IF(OFFSET(Data!$A$1,MATCH($D443,Data!$CG:$CG,0)-1,MATCH($E443&amp;"/"&amp;Y$1,Data!$1:$1,0)-1)=0,"",OFFSET(Data!$A$1,MATCH($D443,Data!$CG:$CG,0)-1,MATCH($E443&amp;"/"&amp;Y$1,Data!$1:$1,0)-1)))</f>
        <v/>
      </c>
      <c r="Z443" s="256" t="str">
        <f ca="1">IF(ISERROR(OFFSET(Data!$A$1,MATCH($D443,Data!$CG:$CG,0)-1,MATCH($E443&amp;"/"&amp;Z$1,Data!$1:$1,0)-1))=TRUE,"",IF(OFFSET(Data!$A$1,MATCH($D443,Data!$CG:$CG,0)-1,MATCH($E443&amp;"/"&amp;Z$1,Data!$1:$1,0)-1)=0,"",OFFSET(Data!$A$1,MATCH($D443,Data!$CG:$CG,0)-1,MATCH($E443&amp;"/"&amp;Z$1,Data!$1:$1,0)-1)))</f>
        <v/>
      </c>
      <c r="AA443" s="256" t="str">
        <f ca="1">IF(ISERROR(OFFSET(Data!$A$1,MATCH($D443,Data!$CG:$CG,0)-1,MATCH($E443&amp;"/"&amp;AA$1,Data!$1:$1,0)-1))=TRUE,"",IF(OFFSET(Data!$A$1,MATCH($D443,Data!$CG:$CG,0)-1,MATCH($E443&amp;"/"&amp;AA$1,Data!$1:$1,0)-1)=0,"",OFFSET(Data!$A$1,MATCH($D443,Data!$CG:$CG,0)-1,MATCH($E443&amp;"/"&amp;AA$1,Data!$1:$1,0)-1)))</f>
        <v/>
      </c>
      <c r="AB443" s="256" t="str">
        <f ca="1">IF(ISERROR(OFFSET(Data!$A$1,MATCH($D443,Data!$CG:$CG,0)-1,MATCH($E443&amp;"/"&amp;AB$1,Data!$1:$1,0)-1))=TRUE,"",IF(OFFSET(Data!$A$1,MATCH($D443,Data!$CG:$CG,0)-1,MATCH($E443&amp;"/"&amp;AB$1,Data!$1:$1,0)-1)=0,"",OFFSET(Data!$A$1,MATCH($D443,Data!$CG:$CG,0)-1,MATCH($E443&amp;"/"&amp;AB$1,Data!$1:$1,0)-1)))</f>
        <v/>
      </c>
      <c r="AC443" s="256" t="str">
        <f ca="1">IF(ISERROR(OFFSET(Data!$A$1,MATCH($D443,Data!$CG:$CG,0)-1,MATCH($E443&amp;"/"&amp;AC$1,Data!$1:$1,0)-1))=TRUE,"",IF(OFFSET(Data!$A$1,MATCH($D443,Data!$CG:$CG,0)-1,MATCH($E443&amp;"/"&amp;AC$1,Data!$1:$1,0)-1)=0,"",OFFSET(Data!$A$1,MATCH($D443,Data!$CG:$CG,0)-1,MATCH($E443&amp;"/"&amp;AC$1,Data!$1:$1,0)-1)))</f>
        <v/>
      </c>
      <c r="AD443" s="256" t="str">
        <f ca="1">IF(ISERROR(OFFSET(Data!$A$1,MATCH($D443,Data!$CG:$CG,0)-1,MATCH($E443&amp;"/"&amp;AD$1,Data!$1:$1,0)-1))=TRUE,"",IF(OFFSET(Data!$A$1,MATCH($D443,Data!$CG:$CG,0)-1,MATCH($E443&amp;"/"&amp;AD$1,Data!$1:$1,0)-1)=0,"",OFFSET(Data!$A$1,MATCH($D443,Data!$CG:$CG,0)-1,MATCH($E443&amp;"/"&amp;AD$1,Data!$1:$1,0)-1)))</f>
        <v/>
      </c>
      <c r="AE443" s="256" t="str">
        <f ca="1">IF(ISERROR(OFFSET(Data!$A$1,MATCH($D443,Data!$CG:$CG,0)-1,MATCH($E443&amp;"/"&amp;AE$1,Data!$1:$1,0)-1))=TRUE,"",IF(OFFSET(Data!$A$1,MATCH($D443,Data!$CG:$CG,0)-1,MATCH($E443&amp;"/"&amp;AE$1,Data!$1:$1,0)-1)=0,"",OFFSET(Data!$A$1,MATCH($D443,Data!$CG:$CG,0)-1,MATCH($E443&amp;"/"&amp;AE$1,Data!$1:$1,0)-1)))</f>
        <v/>
      </c>
      <c r="AF443" s="258" t="str">
        <f ca="1">IF(ISERROR(OFFSET(Data!$A$1,MATCH($D443,Data!$CG:$CG,0)-1,MATCH($E443&amp;"/"&amp;AF$1,Data!$1:$1,0)-1))=TRUE,"",IF(OFFSET(Data!$A$1,MATCH($D443,Data!$CG:$CG,0)-1,MATCH($E443&amp;"/"&amp;AF$1,Data!$1:$1,0)-1)=0,"",OFFSET(Data!$A$1,MATCH($D443,Data!$CG:$CG,0)-1,MATCH($E443&amp;"/"&amp;AF$1,Data!$1:$1,0)-1)))</f>
        <v/>
      </c>
      <c r="AG443" s="197">
        <f t="shared" ca="1" si="10"/>
        <v>0</v>
      </c>
      <c r="AH443" s="209">
        <f ca="1">SUM(AG439:AG443)</f>
        <v>0</v>
      </c>
    </row>
    <row r="444" spans="1:34" ht="15" hidden="1" customHeight="1" x14ac:dyDescent="0.25">
      <c r="A444" s="445" t="s">
        <v>36</v>
      </c>
      <c r="B444" s="468" t="e">
        <f>INDEX(Data!CI:CI,MATCH("M"&amp;A444,Data!A:A,0))</f>
        <v>#N/A</v>
      </c>
      <c r="C444" s="471" t="e">
        <f>INDEX(Data!CG:CG,MATCH("M"&amp;A444,Data!A:A,0))</f>
        <v>#N/A</v>
      </c>
      <c r="D444" s="48" t="e">
        <f>IF(C444&lt;&gt;"",C444,#REF!)</f>
        <v>#N/A</v>
      </c>
      <c r="E444" s="49" t="s">
        <v>21</v>
      </c>
      <c r="F444" s="271" t="str">
        <f ca="1">IF(ISERROR(OFFSET(Data!$A$1,MATCH($D444,Data!$CG:$CG,0)-1,MATCH($E444&amp;"/"&amp;F$1,Data!$1:$1,0)-1))=TRUE,"",IF(OFFSET(Data!$A$1,MATCH($D444,Data!$CG:$CG,0)-1,MATCH($E444&amp;"/"&amp;F$1,Data!$1:$1,0)-1)=0,"",OFFSET(Data!$A$1,MATCH($D444,Data!$CG:$CG,0)-1,MATCH($E444&amp;"/"&amp;F$1,Data!$1:$1,0)-1)))</f>
        <v/>
      </c>
      <c r="G444" s="250" t="str">
        <f ca="1">IF(ISERROR(OFFSET(Data!$A$1,MATCH($D444,Data!$CG:$CG,0)-1,MATCH($E444&amp;"/"&amp;G$1,Data!$1:$1,0)-1))=TRUE,"",IF(OFFSET(Data!$A$1,MATCH($D444,Data!$CG:$CG,0)-1,MATCH($E444&amp;"/"&amp;G$1,Data!$1:$1,0)-1)=0,"",OFFSET(Data!$A$1,MATCH($D444,Data!$CG:$CG,0)-1,MATCH($E444&amp;"/"&amp;G$1,Data!$1:$1,0)-1)))</f>
        <v/>
      </c>
      <c r="H444" s="250" t="str">
        <f ca="1">IF(ISERROR(OFFSET(Data!$A$1,MATCH($D444,Data!$CG:$CG,0)-1,MATCH($E444&amp;"/"&amp;H$1,Data!$1:$1,0)-1))=TRUE,"",IF(OFFSET(Data!$A$1,MATCH($D444,Data!$CG:$CG,0)-1,MATCH($E444&amp;"/"&amp;H$1,Data!$1:$1,0)-1)=0,"",OFFSET(Data!$A$1,MATCH($D444,Data!$CG:$CG,0)-1,MATCH($E444&amp;"/"&amp;H$1,Data!$1:$1,0)-1)))</f>
        <v/>
      </c>
      <c r="I444" s="250" t="str">
        <f ca="1">IF(ISERROR(OFFSET(Data!$A$1,MATCH($D444,Data!$CG:$CG,0)-1,MATCH($E444&amp;"/"&amp;I$1,Data!$1:$1,0)-1))=TRUE,"",IF(OFFSET(Data!$A$1,MATCH($D444,Data!$CG:$CG,0)-1,MATCH($E444&amp;"/"&amp;I$1,Data!$1:$1,0)-1)=0,"",OFFSET(Data!$A$1,MATCH($D444,Data!$CG:$CG,0)-1,MATCH($E444&amp;"/"&amp;I$1,Data!$1:$1,0)-1)))</f>
        <v/>
      </c>
      <c r="J444" s="250" t="str">
        <f ca="1">IF(ISERROR(OFFSET(Data!$A$1,MATCH($D444,Data!$CG:$CG,0)-1,MATCH($E444&amp;"/"&amp;J$1,Data!$1:$1,0)-1))=TRUE,"",IF(OFFSET(Data!$A$1,MATCH($D444,Data!$CG:$CG,0)-1,MATCH($E444&amp;"/"&amp;J$1,Data!$1:$1,0)-1)=0,"",OFFSET(Data!$A$1,MATCH($D444,Data!$CG:$CG,0)-1,MATCH($E444&amp;"/"&amp;J$1,Data!$1:$1,0)-1)))</f>
        <v/>
      </c>
      <c r="K444" s="250" t="str">
        <f ca="1">IF(ISERROR(OFFSET(Data!$A$1,MATCH($D444,Data!$CG:$CG,0)-1,MATCH($E444&amp;"/"&amp;K$1,Data!$1:$1,0)-1))=TRUE,"",IF(OFFSET(Data!$A$1,MATCH($D444,Data!$CG:$CG,0)-1,MATCH($E444&amp;"/"&amp;K$1,Data!$1:$1,0)-1)=0,"",OFFSET(Data!$A$1,MATCH($D444,Data!$CG:$CG,0)-1,MATCH($E444&amp;"/"&amp;K$1,Data!$1:$1,0)-1)))</f>
        <v/>
      </c>
      <c r="L444" s="250" t="str">
        <f ca="1">IF(ISERROR(OFFSET(Data!$A$1,MATCH($D444,Data!$CG:$CG,0)-1,MATCH($E444&amp;"/"&amp;L$1,Data!$1:$1,0)-1))=TRUE,"",IF(OFFSET(Data!$A$1,MATCH($D444,Data!$CG:$CG,0)-1,MATCH($E444&amp;"/"&amp;L$1,Data!$1:$1,0)-1)=0,"",OFFSET(Data!$A$1,MATCH($D444,Data!$CG:$CG,0)-1,MATCH($E444&amp;"/"&amp;L$1,Data!$1:$1,0)-1)))</f>
        <v/>
      </c>
      <c r="M444" s="250" t="str">
        <f ca="1">IF(ISERROR(OFFSET(Data!$A$1,MATCH($D444,Data!$CG:$CG,0)-1,MATCH($E444&amp;"/"&amp;M$1,Data!$1:$1,0)-1))=TRUE,"",IF(OFFSET(Data!$A$1,MATCH($D444,Data!$CG:$CG,0)-1,MATCH($E444&amp;"/"&amp;M$1,Data!$1:$1,0)-1)=0,"",OFFSET(Data!$A$1,MATCH($D444,Data!$CG:$CG,0)-1,MATCH($E444&amp;"/"&amp;M$1,Data!$1:$1,0)-1)))</f>
        <v/>
      </c>
      <c r="N444" s="250" t="str">
        <f ca="1">IF(ISERROR(OFFSET(Data!$A$1,MATCH($D444,Data!$CG:$CG,0)-1,MATCH($E444&amp;"/"&amp;N$1,Data!$1:$1,0)-1))=TRUE,"",IF(OFFSET(Data!$A$1,MATCH($D444,Data!$CG:$CG,0)-1,MATCH($E444&amp;"/"&amp;N$1,Data!$1:$1,0)-1)=0,"",OFFSET(Data!$A$1,MATCH($D444,Data!$CG:$CG,0)-1,MATCH($E444&amp;"/"&amp;N$1,Data!$1:$1,0)-1)))</f>
        <v/>
      </c>
      <c r="O444" s="250" t="str">
        <f ca="1">IF(ISERROR(OFFSET(Data!$A$1,MATCH($D444,Data!$CG:$CG,0)-1,MATCH($E444&amp;"/"&amp;O$1,Data!$1:$1,0)-1))=TRUE,"",IF(OFFSET(Data!$A$1,MATCH($D444,Data!$CG:$CG,0)-1,MATCH($E444&amp;"/"&amp;O$1,Data!$1:$1,0)-1)=0,"",OFFSET(Data!$A$1,MATCH($D444,Data!$CG:$CG,0)-1,MATCH($E444&amp;"/"&amp;O$1,Data!$1:$1,0)-1)))</f>
        <v/>
      </c>
      <c r="P444" s="250" t="str">
        <f ca="1">IF(ISERROR(OFFSET(Data!$A$1,MATCH($D444,Data!$CG:$CG,0)-1,MATCH($E444&amp;"/"&amp;P$1,Data!$1:$1,0)-1))=TRUE,"",IF(OFFSET(Data!$A$1,MATCH($D444,Data!$CG:$CG,0)-1,MATCH($E444&amp;"/"&amp;P$1,Data!$1:$1,0)-1)=0,"",OFFSET(Data!$A$1,MATCH($D444,Data!$CG:$CG,0)-1,MATCH($E444&amp;"/"&amp;P$1,Data!$1:$1,0)-1)))</f>
        <v/>
      </c>
      <c r="Q444" s="250" t="str">
        <f ca="1">IF(ISERROR(OFFSET(Data!$A$1,MATCH($D444,Data!$CG:$CG,0)-1,MATCH($E444&amp;"/"&amp;Q$1,Data!$1:$1,0)-1))=TRUE,"",IF(OFFSET(Data!$A$1,MATCH($D444,Data!$CG:$CG,0)-1,MATCH($E444&amp;"/"&amp;Q$1,Data!$1:$1,0)-1)=0,"",OFFSET(Data!$A$1,MATCH($D444,Data!$CG:$CG,0)-1,MATCH($E444&amp;"/"&amp;Q$1,Data!$1:$1,0)-1)))</f>
        <v/>
      </c>
      <c r="R444" s="250" t="str">
        <f ca="1">IF(ISERROR(OFFSET(Data!$A$1,MATCH($D444,Data!$CG:$CG,0)-1,MATCH($E444&amp;"/"&amp;R$1,Data!$1:$1,0)-1))=TRUE,"",IF(OFFSET(Data!$A$1,MATCH($D444,Data!$CG:$CG,0)-1,MATCH($E444&amp;"/"&amp;R$1,Data!$1:$1,0)-1)=0,"",OFFSET(Data!$A$1,MATCH($D444,Data!$CG:$CG,0)-1,MATCH($E444&amp;"/"&amp;R$1,Data!$1:$1,0)-1)))</f>
        <v/>
      </c>
      <c r="S444" s="250" t="str">
        <f ca="1">IF(ISERROR(OFFSET(Data!$A$1,MATCH($D444,Data!$CG:$CG,0)-1,MATCH($E444&amp;"/"&amp;S$1,Data!$1:$1,0)-1))=TRUE,"",IF(OFFSET(Data!$A$1,MATCH($D444,Data!$CG:$CG,0)-1,MATCH($E444&amp;"/"&amp;S$1,Data!$1:$1,0)-1)=0,"",OFFSET(Data!$A$1,MATCH($D444,Data!$CG:$CG,0)-1,MATCH($E444&amp;"/"&amp;S$1,Data!$1:$1,0)-1)))</f>
        <v/>
      </c>
      <c r="T444" s="250" t="str">
        <f ca="1">IF(ISERROR(OFFSET(Data!$A$1,MATCH($D444,Data!$CG:$CG,0)-1,MATCH($E444&amp;"/"&amp;T$1,Data!$1:$1,0)-1))=TRUE,"",IF(OFFSET(Data!$A$1,MATCH($D444,Data!$CG:$CG,0)-1,MATCH($E444&amp;"/"&amp;T$1,Data!$1:$1,0)-1)=0,"",OFFSET(Data!$A$1,MATCH($D444,Data!$CG:$CG,0)-1,MATCH($E444&amp;"/"&amp;T$1,Data!$1:$1,0)-1)))</f>
        <v/>
      </c>
      <c r="U444" s="250" t="str">
        <f ca="1">IF(ISERROR(OFFSET(Data!$A$1,MATCH($D444,Data!$CG:$CG,0)-1,MATCH($E444&amp;"/"&amp;U$1,Data!$1:$1,0)-1))=TRUE,"",IF(OFFSET(Data!$A$1,MATCH($D444,Data!$CG:$CG,0)-1,MATCH($E444&amp;"/"&amp;U$1,Data!$1:$1,0)-1)=0,"",OFFSET(Data!$A$1,MATCH($D444,Data!$CG:$CG,0)-1,MATCH($E444&amp;"/"&amp;U$1,Data!$1:$1,0)-1)))</f>
        <v/>
      </c>
      <c r="V444" s="250" t="str">
        <f ca="1">IF(ISERROR(OFFSET(Data!$A$1,MATCH($D444,Data!$CG:$CG,0)-1,MATCH($E444&amp;"/"&amp;V$1,Data!$1:$1,0)-1))=TRUE,"",IF(OFFSET(Data!$A$1,MATCH($D444,Data!$CG:$CG,0)-1,MATCH($E444&amp;"/"&amp;V$1,Data!$1:$1,0)-1)=0,"",OFFSET(Data!$A$1,MATCH($D444,Data!$CG:$CG,0)-1,MATCH($E444&amp;"/"&amp;V$1,Data!$1:$1,0)-1)))</f>
        <v/>
      </c>
      <c r="W444" s="272" t="str">
        <f ca="1">IF(ISERROR(OFFSET(Data!$A$1,MATCH($D444,Data!$CG:$CG,0)-1,MATCH($E444&amp;"/"&amp;W$1,Data!$1:$1,0)-1))=TRUE,"",IF(OFFSET(Data!$A$1,MATCH($D444,Data!$CG:$CG,0)-1,MATCH($E444&amp;"/"&amp;W$1,Data!$1:$1,0)-1)=0,"",OFFSET(Data!$A$1,MATCH($D444,Data!$CG:$CG,0)-1,MATCH($E444&amp;"/"&amp;W$1,Data!$1:$1,0)-1)))</f>
        <v/>
      </c>
      <c r="X444" s="250" t="str">
        <f ca="1">IF(ISERROR(OFFSET(Data!$A$1,MATCH($D444,Data!$CG:$CG,0)-1,MATCH($E444&amp;"/"&amp;X$1,Data!$1:$1,0)-1))=TRUE,"",IF(OFFSET(Data!$A$1,MATCH($D444,Data!$CG:$CG,0)-1,MATCH($E444&amp;"/"&amp;X$1,Data!$1:$1,0)-1)=0,"",OFFSET(Data!$A$1,MATCH($D444,Data!$CG:$CG,0)-1,MATCH($E444&amp;"/"&amp;X$1,Data!$1:$1,0)-1)))</f>
        <v/>
      </c>
      <c r="Y444" s="250" t="str">
        <f ca="1">IF(ISERROR(OFFSET(Data!$A$1,MATCH($D444,Data!$CG:$CG,0)-1,MATCH($E444&amp;"/"&amp;Y$1,Data!$1:$1,0)-1))=TRUE,"",IF(OFFSET(Data!$A$1,MATCH($D444,Data!$CG:$CG,0)-1,MATCH($E444&amp;"/"&amp;Y$1,Data!$1:$1,0)-1)=0,"",OFFSET(Data!$A$1,MATCH($D444,Data!$CG:$CG,0)-1,MATCH($E444&amp;"/"&amp;Y$1,Data!$1:$1,0)-1)))</f>
        <v/>
      </c>
      <c r="Z444" s="250" t="str">
        <f ca="1">IF(ISERROR(OFFSET(Data!$A$1,MATCH($D444,Data!$CG:$CG,0)-1,MATCH($E444&amp;"/"&amp;Z$1,Data!$1:$1,0)-1))=TRUE,"",IF(OFFSET(Data!$A$1,MATCH($D444,Data!$CG:$CG,0)-1,MATCH($E444&amp;"/"&amp;Z$1,Data!$1:$1,0)-1)=0,"",OFFSET(Data!$A$1,MATCH($D444,Data!$CG:$CG,0)-1,MATCH($E444&amp;"/"&amp;Z$1,Data!$1:$1,0)-1)))</f>
        <v/>
      </c>
      <c r="AA444" s="250" t="str">
        <f ca="1">IF(ISERROR(OFFSET(Data!$A$1,MATCH($D444,Data!$CG:$CG,0)-1,MATCH($E444&amp;"/"&amp;AA$1,Data!$1:$1,0)-1))=TRUE,"",IF(OFFSET(Data!$A$1,MATCH($D444,Data!$CG:$CG,0)-1,MATCH($E444&amp;"/"&amp;AA$1,Data!$1:$1,0)-1)=0,"",OFFSET(Data!$A$1,MATCH($D444,Data!$CG:$CG,0)-1,MATCH($E444&amp;"/"&amp;AA$1,Data!$1:$1,0)-1)))</f>
        <v/>
      </c>
      <c r="AB444" s="250" t="str">
        <f ca="1">IF(ISERROR(OFFSET(Data!$A$1,MATCH($D444,Data!$CG:$CG,0)-1,MATCH($E444&amp;"/"&amp;AB$1,Data!$1:$1,0)-1))=TRUE,"",IF(OFFSET(Data!$A$1,MATCH($D444,Data!$CG:$CG,0)-1,MATCH($E444&amp;"/"&amp;AB$1,Data!$1:$1,0)-1)=0,"",OFFSET(Data!$A$1,MATCH($D444,Data!$CG:$CG,0)-1,MATCH($E444&amp;"/"&amp;AB$1,Data!$1:$1,0)-1)))</f>
        <v/>
      </c>
      <c r="AC444" s="250" t="str">
        <f ca="1">IF(ISERROR(OFFSET(Data!$A$1,MATCH($D444,Data!$CG:$CG,0)-1,MATCH($E444&amp;"/"&amp;AC$1,Data!$1:$1,0)-1))=TRUE,"",IF(OFFSET(Data!$A$1,MATCH($D444,Data!$CG:$CG,0)-1,MATCH($E444&amp;"/"&amp;AC$1,Data!$1:$1,0)-1)=0,"",OFFSET(Data!$A$1,MATCH($D444,Data!$CG:$CG,0)-1,MATCH($E444&amp;"/"&amp;AC$1,Data!$1:$1,0)-1)))</f>
        <v/>
      </c>
      <c r="AD444" s="250" t="str">
        <f ca="1">IF(ISERROR(OFFSET(Data!$A$1,MATCH($D444,Data!$CG:$CG,0)-1,MATCH($E444&amp;"/"&amp;AD$1,Data!$1:$1,0)-1))=TRUE,"",IF(OFFSET(Data!$A$1,MATCH($D444,Data!$CG:$CG,0)-1,MATCH($E444&amp;"/"&amp;AD$1,Data!$1:$1,0)-1)=0,"",OFFSET(Data!$A$1,MATCH($D444,Data!$CG:$CG,0)-1,MATCH($E444&amp;"/"&amp;AD$1,Data!$1:$1,0)-1)))</f>
        <v/>
      </c>
      <c r="AE444" s="250" t="str">
        <f ca="1">IF(ISERROR(OFFSET(Data!$A$1,MATCH($D444,Data!$CG:$CG,0)-1,MATCH($E444&amp;"/"&amp;AE$1,Data!$1:$1,0)-1))=TRUE,"",IF(OFFSET(Data!$A$1,MATCH($D444,Data!$CG:$CG,0)-1,MATCH($E444&amp;"/"&amp;AE$1,Data!$1:$1,0)-1)=0,"",OFFSET(Data!$A$1,MATCH($D444,Data!$CG:$CG,0)-1,MATCH($E444&amp;"/"&amp;AE$1,Data!$1:$1,0)-1)))</f>
        <v/>
      </c>
      <c r="AF444" s="251" t="str">
        <f ca="1">IF(ISERROR(OFFSET(Data!$A$1,MATCH($D444,Data!$CG:$CG,0)-1,MATCH($E444&amp;"/"&amp;AF$1,Data!$1:$1,0)-1))=TRUE,"",IF(OFFSET(Data!$A$1,MATCH($D444,Data!$CG:$CG,0)-1,MATCH($E444&amp;"/"&amp;AF$1,Data!$1:$1,0)-1)=0,"",OFFSET(Data!$A$1,MATCH($D444,Data!$CG:$CG,0)-1,MATCH($E444&amp;"/"&amp;AF$1,Data!$1:$1,0)-1)))</f>
        <v/>
      </c>
      <c r="AG444" s="206">
        <f t="shared" ca="1" si="10"/>
        <v>0</v>
      </c>
      <c r="AH444" s="207">
        <f ca="1">AG444</f>
        <v>0</v>
      </c>
    </row>
    <row r="445" spans="1:34" ht="15" hidden="1" customHeight="1" thickBot="1" x14ac:dyDescent="0.3">
      <c r="A445" s="446"/>
      <c r="B445" s="469"/>
      <c r="C445" s="472"/>
      <c r="D445" s="50" t="e">
        <f>IF(C445&lt;&gt;"",C445,D444)</f>
        <v>#N/A</v>
      </c>
      <c r="E445" s="51" t="s">
        <v>22</v>
      </c>
      <c r="F445" s="254" t="str">
        <f ca="1">IF(ISERROR(OFFSET(Data!$A$1,MATCH($D445,Data!$CG:$CG,0)-1,MATCH($E445&amp;"/"&amp;F$1,Data!$1:$1,0)-1))=TRUE,"",IF(OFFSET(Data!$A$1,MATCH($D445,Data!$CG:$CG,0)-1,MATCH($E445&amp;"/"&amp;F$1,Data!$1:$1,0)-1)=0,"",OFFSET(Data!$A$1,MATCH($D445,Data!$CG:$CG,0)-1,MATCH($E445&amp;"/"&amp;F$1,Data!$1:$1,0)-1)))</f>
        <v/>
      </c>
      <c r="G445" s="252" t="str">
        <f ca="1">IF(ISERROR(OFFSET(Data!$A$1,MATCH($D445,Data!$CG:$CG,0)-1,MATCH($E445&amp;"/"&amp;G$1,Data!$1:$1,0)-1))=TRUE,"",IF(OFFSET(Data!$A$1,MATCH($D445,Data!$CG:$CG,0)-1,MATCH($E445&amp;"/"&amp;G$1,Data!$1:$1,0)-1)=0,"",OFFSET(Data!$A$1,MATCH($D445,Data!$CG:$CG,0)-1,MATCH($E445&amp;"/"&amp;G$1,Data!$1:$1,0)-1)))</f>
        <v/>
      </c>
      <c r="H445" s="252" t="str">
        <f ca="1">IF(ISERROR(OFFSET(Data!$A$1,MATCH($D445,Data!$CG:$CG,0)-1,MATCH($E445&amp;"/"&amp;H$1,Data!$1:$1,0)-1))=TRUE,"",IF(OFFSET(Data!$A$1,MATCH($D445,Data!$CG:$CG,0)-1,MATCH($E445&amp;"/"&amp;H$1,Data!$1:$1,0)-1)=0,"",OFFSET(Data!$A$1,MATCH($D445,Data!$CG:$CG,0)-1,MATCH($E445&amp;"/"&amp;H$1,Data!$1:$1,0)-1)))</f>
        <v/>
      </c>
      <c r="I445" s="252" t="str">
        <f ca="1">IF(ISERROR(OFFSET(Data!$A$1,MATCH($D445,Data!$CG:$CG,0)-1,MATCH($E445&amp;"/"&amp;I$1,Data!$1:$1,0)-1))=TRUE,"",IF(OFFSET(Data!$A$1,MATCH($D445,Data!$CG:$CG,0)-1,MATCH($E445&amp;"/"&amp;I$1,Data!$1:$1,0)-1)=0,"",OFFSET(Data!$A$1,MATCH($D445,Data!$CG:$CG,0)-1,MATCH($E445&amp;"/"&amp;I$1,Data!$1:$1,0)-1)))</f>
        <v/>
      </c>
      <c r="J445" s="252" t="str">
        <f ca="1">IF(ISERROR(OFFSET(Data!$A$1,MATCH($D445,Data!$CG:$CG,0)-1,MATCH($E445&amp;"/"&amp;J$1,Data!$1:$1,0)-1))=TRUE,"",IF(OFFSET(Data!$A$1,MATCH($D445,Data!$CG:$CG,0)-1,MATCH($E445&amp;"/"&amp;J$1,Data!$1:$1,0)-1)=0,"",OFFSET(Data!$A$1,MATCH($D445,Data!$CG:$CG,0)-1,MATCH($E445&amp;"/"&amp;J$1,Data!$1:$1,0)-1)))</f>
        <v/>
      </c>
      <c r="K445" s="252" t="str">
        <f ca="1">IF(ISERROR(OFFSET(Data!$A$1,MATCH($D445,Data!$CG:$CG,0)-1,MATCH($E445&amp;"/"&amp;K$1,Data!$1:$1,0)-1))=TRUE,"",IF(OFFSET(Data!$A$1,MATCH($D445,Data!$CG:$CG,0)-1,MATCH($E445&amp;"/"&amp;K$1,Data!$1:$1,0)-1)=0,"",OFFSET(Data!$A$1,MATCH($D445,Data!$CG:$CG,0)-1,MATCH($E445&amp;"/"&amp;K$1,Data!$1:$1,0)-1)))</f>
        <v/>
      </c>
      <c r="L445" s="252" t="str">
        <f ca="1">IF(ISERROR(OFFSET(Data!$A$1,MATCH($D445,Data!$CG:$CG,0)-1,MATCH($E445&amp;"/"&amp;L$1,Data!$1:$1,0)-1))=TRUE,"",IF(OFFSET(Data!$A$1,MATCH($D445,Data!$CG:$CG,0)-1,MATCH($E445&amp;"/"&amp;L$1,Data!$1:$1,0)-1)=0,"",OFFSET(Data!$A$1,MATCH($D445,Data!$CG:$CG,0)-1,MATCH($E445&amp;"/"&amp;L$1,Data!$1:$1,0)-1)))</f>
        <v/>
      </c>
      <c r="M445" s="252" t="str">
        <f ca="1">IF(ISERROR(OFFSET(Data!$A$1,MATCH($D445,Data!$CG:$CG,0)-1,MATCH($E445&amp;"/"&amp;M$1,Data!$1:$1,0)-1))=TRUE,"",IF(OFFSET(Data!$A$1,MATCH($D445,Data!$CG:$CG,0)-1,MATCH($E445&amp;"/"&amp;M$1,Data!$1:$1,0)-1)=0,"",OFFSET(Data!$A$1,MATCH($D445,Data!$CG:$CG,0)-1,MATCH($E445&amp;"/"&amp;M$1,Data!$1:$1,0)-1)))</f>
        <v/>
      </c>
      <c r="N445" s="252" t="str">
        <f ca="1">IF(ISERROR(OFFSET(Data!$A$1,MATCH($D445,Data!$CG:$CG,0)-1,MATCH($E445&amp;"/"&amp;N$1,Data!$1:$1,0)-1))=TRUE,"",IF(OFFSET(Data!$A$1,MATCH($D445,Data!$CG:$CG,0)-1,MATCH($E445&amp;"/"&amp;N$1,Data!$1:$1,0)-1)=0,"",OFFSET(Data!$A$1,MATCH($D445,Data!$CG:$CG,0)-1,MATCH($E445&amp;"/"&amp;N$1,Data!$1:$1,0)-1)))</f>
        <v/>
      </c>
      <c r="O445" s="252" t="str">
        <f ca="1">IF(ISERROR(OFFSET(Data!$A$1,MATCH($D445,Data!$CG:$CG,0)-1,MATCH($E445&amp;"/"&amp;O$1,Data!$1:$1,0)-1))=TRUE,"",IF(OFFSET(Data!$A$1,MATCH($D445,Data!$CG:$CG,0)-1,MATCH($E445&amp;"/"&amp;O$1,Data!$1:$1,0)-1)=0,"",OFFSET(Data!$A$1,MATCH($D445,Data!$CG:$CG,0)-1,MATCH($E445&amp;"/"&amp;O$1,Data!$1:$1,0)-1)))</f>
        <v/>
      </c>
      <c r="P445" s="252" t="str">
        <f ca="1">IF(ISERROR(OFFSET(Data!$A$1,MATCH($D445,Data!$CG:$CG,0)-1,MATCH($E445&amp;"/"&amp;P$1,Data!$1:$1,0)-1))=TRUE,"",IF(OFFSET(Data!$A$1,MATCH($D445,Data!$CG:$CG,0)-1,MATCH($E445&amp;"/"&amp;P$1,Data!$1:$1,0)-1)=0,"",OFFSET(Data!$A$1,MATCH($D445,Data!$CG:$CG,0)-1,MATCH($E445&amp;"/"&amp;P$1,Data!$1:$1,0)-1)))</f>
        <v/>
      </c>
      <c r="Q445" s="252" t="str">
        <f ca="1">IF(ISERROR(OFFSET(Data!$A$1,MATCH($D445,Data!$CG:$CG,0)-1,MATCH($E445&amp;"/"&amp;Q$1,Data!$1:$1,0)-1))=TRUE,"",IF(OFFSET(Data!$A$1,MATCH($D445,Data!$CG:$CG,0)-1,MATCH($E445&amp;"/"&amp;Q$1,Data!$1:$1,0)-1)=0,"",OFFSET(Data!$A$1,MATCH($D445,Data!$CG:$CG,0)-1,MATCH($E445&amp;"/"&amp;Q$1,Data!$1:$1,0)-1)))</f>
        <v/>
      </c>
      <c r="R445" s="252" t="str">
        <f ca="1">IF(ISERROR(OFFSET(Data!$A$1,MATCH($D445,Data!$CG:$CG,0)-1,MATCH($E445&amp;"/"&amp;R$1,Data!$1:$1,0)-1))=TRUE,"",IF(OFFSET(Data!$A$1,MATCH($D445,Data!$CG:$CG,0)-1,MATCH($E445&amp;"/"&amp;R$1,Data!$1:$1,0)-1)=0,"",OFFSET(Data!$A$1,MATCH($D445,Data!$CG:$CG,0)-1,MATCH($E445&amp;"/"&amp;R$1,Data!$1:$1,0)-1)))</f>
        <v/>
      </c>
      <c r="S445" s="252" t="str">
        <f ca="1">IF(ISERROR(OFFSET(Data!$A$1,MATCH($D445,Data!$CG:$CG,0)-1,MATCH($E445&amp;"/"&amp;S$1,Data!$1:$1,0)-1))=TRUE,"",IF(OFFSET(Data!$A$1,MATCH($D445,Data!$CG:$CG,0)-1,MATCH($E445&amp;"/"&amp;S$1,Data!$1:$1,0)-1)=0,"",OFFSET(Data!$A$1,MATCH($D445,Data!$CG:$CG,0)-1,MATCH($E445&amp;"/"&amp;S$1,Data!$1:$1,0)-1)))</f>
        <v/>
      </c>
      <c r="T445" s="252" t="str">
        <f ca="1">IF(ISERROR(OFFSET(Data!$A$1,MATCH($D445,Data!$CG:$CG,0)-1,MATCH($E445&amp;"/"&amp;T$1,Data!$1:$1,0)-1))=TRUE,"",IF(OFFSET(Data!$A$1,MATCH($D445,Data!$CG:$CG,0)-1,MATCH($E445&amp;"/"&amp;T$1,Data!$1:$1,0)-1)=0,"",OFFSET(Data!$A$1,MATCH($D445,Data!$CG:$CG,0)-1,MATCH($E445&amp;"/"&amp;T$1,Data!$1:$1,0)-1)))</f>
        <v/>
      </c>
      <c r="U445" s="252" t="str">
        <f ca="1">IF(ISERROR(OFFSET(Data!$A$1,MATCH($D445,Data!$CG:$CG,0)-1,MATCH($E445&amp;"/"&amp;U$1,Data!$1:$1,0)-1))=TRUE,"",IF(OFFSET(Data!$A$1,MATCH($D445,Data!$CG:$CG,0)-1,MATCH($E445&amp;"/"&amp;U$1,Data!$1:$1,0)-1)=0,"",OFFSET(Data!$A$1,MATCH($D445,Data!$CG:$CG,0)-1,MATCH($E445&amp;"/"&amp;U$1,Data!$1:$1,0)-1)))</f>
        <v/>
      </c>
      <c r="V445" s="252" t="str">
        <f ca="1">IF(ISERROR(OFFSET(Data!$A$1,MATCH($D445,Data!$CG:$CG,0)-1,MATCH($E445&amp;"/"&amp;V$1,Data!$1:$1,0)-1))=TRUE,"",IF(OFFSET(Data!$A$1,MATCH($D445,Data!$CG:$CG,0)-1,MATCH($E445&amp;"/"&amp;V$1,Data!$1:$1,0)-1)=0,"",OFFSET(Data!$A$1,MATCH($D445,Data!$CG:$CG,0)-1,MATCH($E445&amp;"/"&amp;V$1,Data!$1:$1,0)-1)))</f>
        <v/>
      </c>
      <c r="W445" s="269" t="str">
        <f ca="1">IF(ISERROR(OFFSET(Data!$A$1,MATCH($D445,Data!$CG:$CG,0)-1,MATCH($E445&amp;"/"&amp;W$1,Data!$1:$1,0)-1))=TRUE,"",IF(OFFSET(Data!$A$1,MATCH($D445,Data!$CG:$CG,0)-1,MATCH($E445&amp;"/"&amp;W$1,Data!$1:$1,0)-1)=0,"",OFFSET(Data!$A$1,MATCH($D445,Data!$CG:$CG,0)-1,MATCH($E445&amp;"/"&amp;W$1,Data!$1:$1,0)-1)))</f>
        <v/>
      </c>
      <c r="X445" s="252" t="str">
        <f ca="1">IF(ISERROR(OFFSET(Data!$A$1,MATCH($D445,Data!$CG:$CG,0)-1,MATCH($E445&amp;"/"&amp;X$1,Data!$1:$1,0)-1))=TRUE,"",IF(OFFSET(Data!$A$1,MATCH($D445,Data!$CG:$CG,0)-1,MATCH($E445&amp;"/"&amp;X$1,Data!$1:$1,0)-1)=0,"",OFFSET(Data!$A$1,MATCH($D445,Data!$CG:$CG,0)-1,MATCH($E445&amp;"/"&amp;X$1,Data!$1:$1,0)-1)))</f>
        <v/>
      </c>
      <c r="Y445" s="252" t="str">
        <f ca="1">IF(ISERROR(OFFSET(Data!$A$1,MATCH($D445,Data!$CG:$CG,0)-1,MATCH($E445&amp;"/"&amp;Y$1,Data!$1:$1,0)-1))=TRUE,"",IF(OFFSET(Data!$A$1,MATCH($D445,Data!$CG:$CG,0)-1,MATCH($E445&amp;"/"&amp;Y$1,Data!$1:$1,0)-1)=0,"",OFFSET(Data!$A$1,MATCH($D445,Data!$CG:$CG,0)-1,MATCH($E445&amp;"/"&amp;Y$1,Data!$1:$1,0)-1)))</f>
        <v/>
      </c>
      <c r="Z445" s="252" t="str">
        <f ca="1">IF(ISERROR(OFFSET(Data!$A$1,MATCH($D445,Data!$CG:$CG,0)-1,MATCH($E445&amp;"/"&amp;Z$1,Data!$1:$1,0)-1))=TRUE,"",IF(OFFSET(Data!$A$1,MATCH($D445,Data!$CG:$CG,0)-1,MATCH($E445&amp;"/"&amp;Z$1,Data!$1:$1,0)-1)=0,"",OFFSET(Data!$A$1,MATCH($D445,Data!$CG:$CG,0)-1,MATCH($E445&amp;"/"&amp;Z$1,Data!$1:$1,0)-1)))</f>
        <v/>
      </c>
      <c r="AA445" s="252" t="str">
        <f ca="1">IF(ISERROR(OFFSET(Data!$A$1,MATCH($D445,Data!$CG:$CG,0)-1,MATCH($E445&amp;"/"&amp;AA$1,Data!$1:$1,0)-1))=TRUE,"",IF(OFFSET(Data!$A$1,MATCH($D445,Data!$CG:$CG,0)-1,MATCH($E445&amp;"/"&amp;AA$1,Data!$1:$1,0)-1)=0,"",OFFSET(Data!$A$1,MATCH($D445,Data!$CG:$CG,0)-1,MATCH($E445&amp;"/"&amp;AA$1,Data!$1:$1,0)-1)))</f>
        <v/>
      </c>
      <c r="AB445" s="252" t="str">
        <f ca="1">IF(ISERROR(OFFSET(Data!$A$1,MATCH($D445,Data!$CG:$CG,0)-1,MATCH($E445&amp;"/"&amp;AB$1,Data!$1:$1,0)-1))=TRUE,"",IF(OFFSET(Data!$A$1,MATCH($D445,Data!$CG:$CG,0)-1,MATCH($E445&amp;"/"&amp;AB$1,Data!$1:$1,0)-1)=0,"",OFFSET(Data!$A$1,MATCH($D445,Data!$CG:$CG,0)-1,MATCH($E445&amp;"/"&amp;AB$1,Data!$1:$1,0)-1)))</f>
        <v/>
      </c>
      <c r="AC445" s="252" t="str">
        <f ca="1">IF(ISERROR(OFFSET(Data!$A$1,MATCH($D445,Data!$CG:$CG,0)-1,MATCH($E445&amp;"/"&amp;AC$1,Data!$1:$1,0)-1))=TRUE,"",IF(OFFSET(Data!$A$1,MATCH($D445,Data!$CG:$CG,0)-1,MATCH($E445&amp;"/"&amp;AC$1,Data!$1:$1,0)-1)=0,"",OFFSET(Data!$A$1,MATCH($D445,Data!$CG:$CG,0)-1,MATCH($E445&amp;"/"&amp;AC$1,Data!$1:$1,0)-1)))</f>
        <v/>
      </c>
      <c r="AD445" s="252" t="str">
        <f ca="1">IF(ISERROR(OFFSET(Data!$A$1,MATCH($D445,Data!$CG:$CG,0)-1,MATCH($E445&amp;"/"&amp;AD$1,Data!$1:$1,0)-1))=TRUE,"",IF(OFFSET(Data!$A$1,MATCH($D445,Data!$CG:$CG,0)-1,MATCH($E445&amp;"/"&amp;AD$1,Data!$1:$1,0)-1)=0,"",OFFSET(Data!$A$1,MATCH($D445,Data!$CG:$CG,0)-1,MATCH($E445&amp;"/"&amp;AD$1,Data!$1:$1,0)-1)))</f>
        <v/>
      </c>
      <c r="AE445" s="252" t="str">
        <f ca="1">IF(ISERROR(OFFSET(Data!$A$1,MATCH($D445,Data!$CG:$CG,0)-1,MATCH($E445&amp;"/"&amp;AE$1,Data!$1:$1,0)-1))=TRUE,"",IF(OFFSET(Data!$A$1,MATCH($D445,Data!$CG:$CG,0)-1,MATCH($E445&amp;"/"&amp;AE$1,Data!$1:$1,0)-1)=0,"",OFFSET(Data!$A$1,MATCH($D445,Data!$CG:$CG,0)-1,MATCH($E445&amp;"/"&amp;AE$1,Data!$1:$1,0)-1)))</f>
        <v/>
      </c>
      <c r="AF445" s="253" t="str">
        <f ca="1">IF(ISERROR(OFFSET(Data!$A$1,MATCH($D445,Data!$CG:$CG,0)-1,MATCH($E445&amp;"/"&amp;AF$1,Data!$1:$1,0)-1))=TRUE,"",IF(OFFSET(Data!$A$1,MATCH($D445,Data!$CG:$CG,0)-1,MATCH($E445&amp;"/"&amp;AF$1,Data!$1:$1,0)-1)=0,"",OFFSET(Data!$A$1,MATCH($D445,Data!$CG:$CG,0)-1,MATCH($E445&amp;"/"&amp;AF$1,Data!$1:$1,0)-1)))</f>
        <v/>
      </c>
      <c r="AG445" s="188">
        <f t="shared" ca="1" si="10"/>
        <v>0</v>
      </c>
      <c r="AH445" s="208">
        <f ca="1">SUM(AG444:AG445)</f>
        <v>0</v>
      </c>
    </row>
    <row r="446" spans="1:34" ht="15" hidden="1" customHeight="1" x14ac:dyDescent="0.25">
      <c r="A446" s="446"/>
      <c r="B446" s="469"/>
      <c r="C446" s="472"/>
      <c r="D446" s="50" t="e">
        <f>IF(C446&lt;&gt;"",C446,D445)</f>
        <v>#N/A</v>
      </c>
      <c r="E446" s="51" t="s">
        <v>23</v>
      </c>
      <c r="F446" s="254" t="str">
        <f ca="1">IF(ISERROR(OFFSET(Data!$A$1,MATCH($D446,Data!$CG:$CG,0)-1,MATCH($E446&amp;"/"&amp;F$1,Data!$1:$1,0)-1))=TRUE,"",IF(OFFSET(Data!$A$1,MATCH($D446,Data!$CG:$CG,0)-1,MATCH($E446&amp;"/"&amp;F$1,Data!$1:$1,0)-1)=0,"",OFFSET(Data!$A$1,MATCH($D446,Data!$CG:$CG,0)-1,MATCH($E446&amp;"/"&amp;F$1,Data!$1:$1,0)-1)))</f>
        <v/>
      </c>
      <c r="G446" s="252" t="str">
        <f ca="1">IF(ISERROR(OFFSET(Data!$A$1,MATCH($D446,Data!$CG:$CG,0)-1,MATCH($E446&amp;"/"&amp;G$1,Data!$1:$1,0)-1))=TRUE,"",IF(OFFSET(Data!$A$1,MATCH($D446,Data!$CG:$CG,0)-1,MATCH($E446&amp;"/"&amp;G$1,Data!$1:$1,0)-1)=0,"",OFFSET(Data!$A$1,MATCH($D446,Data!$CG:$CG,0)-1,MATCH($E446&amp;"/"&amp;G$1,Data!$1:$1,0)-1)))</f>
        <v/>
      </c>
      <c r="H446" s="252" t="str">
        <f ca="1">IF(ISERROR(OFFSET(Data!$A$1,MATCH($D446,Data!$CG:$CG,0)-1,MATCH($E446&amp;"/"&amp;H$1,Data!$1:$1,0)-1))=TRUE,"",IF(OFFSET(Data!$A$1,MATCH($D446,Data!$CG:$CG,0)-1,MATCH($E446&amp;"/"&amp;H$1,Data!$1:$1,0)-1)=0,"",OFFSET(Data!$A$1,MATCH($D446,Data!$CG:$CG,0)-1,MATCH($E446&amp;"/"&amp;H$1,Data!$1:$1,0)-1)))</f>
        <v/>
      </c>
      <c r="I446" s="252" t="str">
        <f ca="1">IF(ISERROR(OFFSET(Data!$A$1,MATCH($D446,Data!$CG:$CG,0)-1,MATCH($E446&amp;"/"&amp;I$1,Data!$1:$1,0)-1))=TRUE,"",IF(OFFSET(Data!$A$1,MATCH($D446,Data!$CG:$CG,0)-1,MATCH($E446&amp;"/"&amp;I$1,Data!$1:$1,0)-1)=0,"",OFFSET(Data!$A$1,MATCH($D446,Data!$CG:$CG,0)-1,MATCH($E446&amp;"/"&amp;I$1,Data!$1:$1,0)-1)))</f>
        <v/>
      </c>
      <c r="J446" s="252" t="str">
        <f ca="1">IF(ISERROR(OFFSET(Data!$A$1,MATCH($D446,Data!$CG:$CG,0)-1,MATCH($E446&amp;"/"&amp;J$1,Data!$1:$1,0)-1))=TRUE,"",IF(OFFSET(Data!$A$1,MATCH($D446,Data!$CG:$CG,0)-1,MATCH($E446&amp;"/"&amp;J$1,Data!$1:$1,0)-1)=0,"",OFFSET(Data!$A$1,MATCH($D446,Data!$CG:$CG,0)-1,MATCH($E446&amp;"/"&amp;J$1,Data!$1:$1,0)-1)))</f>
        <v/>
      </c>
      <c r="K446" s="252" t="str">
        <f ca="1">IF(ISERROR(OFFSET(Data!$A$1,MATCH($D446,Data!$CG:$CG,0)-1,MATCH($E446&amp;"/"&amp;K$1,Data!$1:$1,0)-1))=TRUE,"",IF(OFFSET(Data!$A$1,MATCH($D446,Data!$CG:$CG,0)-1,MATCH($E446&amp;"/"&amp;K$1,Data!$1:$1,0)-1)=0,"",OFFSET(Data!$A$1,MATCH($D446,Data!$CG:$CG,0)-1,MATCH($E446&amp;"/"&amp;K$1,Data!$1:$1,0)-1)))</f>
        <v/>
      </c>
      <c r="L446" s="252" t="str">
        <f ca="1">IF(ISERROR(OFFSET(Data!$A$1,MATCH($D446,Data!$CG:$CG,0)-1,MATCH($E446&amp;"/"&amp;L$1,Data!$1:$1,0)-1))=TRUE,"",IF(OFFSET(Data!$A$1,MATCH($D446,Data!$CG:$CG,0)-1,MATCH($E446&amp;"/"&amp;L$1,Data!$1:$1,0)-1)=0,"",OFFSET(Data!$A$1,MATCH($D446,Data!$CG:$CG,0)-1,MATCH($E446&amp;"/"&amp;L$1,Data!$1:$1,0)-1)))</f>
        <v/>
      </c>
      <c r="M446" s="252" t="str">
        <f ca="1">IF(ISERROR(OFFSET(Data!$A$1,MATCH($D446,Data!$CG:$CG,0)-1,MATCH($E446&amp;"/"&amp;M$1,Data!$1:$1,0)-1))=TRUE,"",IF(OFFSET(Data!$A$1,MATCH($D446,Data!$CG:$CG,0)-1,MATCH($E446&amp;"/"&amp;M$1,Data!$1:$1,0)-1)=0,"",OFFSET(Data!$A$1,MATCH($D446,Data!$CG:$CG,0)-1,MATCH($E446&amp;"/"&amp;M$1,Data!$1:$1,0)-1)))</f>
        <v/>
      </c>
      <c r="N446" s="252" t="str">
        <f ca="1">IF(ISERROR(OFFSET(Data!$A$1,MATCH($D446,Data!$CG:$CG,0)-1,MATCH($E446&amp;"/"&amp;N$1,Data!$1:$1,0)-1))=TRUE,"",IF(OFFSET(Data!$A$1,MATCH($D446,Data!$CG:$CG,0)-1,MATCH($E446&amp;"/"&amp;N$1,Data!$1:$1,0)-1)=0,"",OFFSET(Data!$A$1,MATCH($D446,Data!$CG:$CG,0)-1,MATCH($E446&amp;"/"&amp;N$1,Data!$1:$1,0)-1)))</f>
        <v/>
      </c>
      <c r="O446" s="252" t="str">
        <f ca="1">IF(ISERROR(OFFSET(Data!$A$1,MATCH($D446,Data!$CG:$CG,0)-1,MATCH($E446&amp;"/"&amp;O$1,Data!$1:$1,0)-1))=TRUE,"",IF(OFFSET(Data!$A$1,MATCH($D446,Data!$CG:$CG,0)-1,MATCH($E446&amp;"/"&amp;O$1,Data!$1:$1,0)-1)=0,"",OFFSET(Data!$A$1,MATCH($D446,Data!$CG:$CG,0)-1,MATCH($E446&amp;"/"&amp;O$1,Data!$1:$1,0)-1)))</f>
        <v/>
      </c>
      <c r="P446" s="252" t="str">
        <f ca="1">IF(ISERROR(OFFSET(Data!$A$1,MATCH($D446,Data!$CG:$CG,0)-1,MATCH($E446&amp;"/"&amp;P$1,Data!$1:$1,0)-1))=TRUE,"",IF(OFFSET(Data!$A$1,MATCH($D446,Data!$CG:$CG,0)-1,MATCH($E446&amp;"/"&amp;P$1,Data!$1:$1,0)-1)=0,"",OFFSET(Data!$A$1,MATCH($D446,Data!$CG:$CG,0)-1,MATCH($E446&amp;"/"&amp;P$1,Data!$1:$1,0)-1)))</f>
        <v/>
      </c>
      <c r="Q446" s="252" t="str">
        <f ca="1">IF(ISERROR(OFFSET(Data!$A$1,MATCH($D446,Data!$CG:$CG,0)-1,MATCH($E446&amp;"/"&amp;Q$1,Data!$1:$1,0)-1))=TRUE,"",IF(OFFSET(Data!$A$1,MATCH($D446,Data!$CG:$CG,0)-1,MATCH($E446&amp;"/"&amp;Q$1,Data!$1:$1,0)-1)=0,"",OFFSET(Data!$A$1,MATCH($D446,Data!$CG:$CG,0)-1,MATCH($E446&amp;"/"&amp;Q$1,Data!$1:$1,0)-1)))</f>
        <v/>
      </c>
      <c r="R446" s="252" t="str">
        <f ca="1">IF(ISERROR(OFFSET(Data!$A$1,MATCH($D446,Data!$CG:$CG,0)-1,MATCH($E446&amp;"/"&amp;R$1,Data!$1:$1,0)-1))=TRUE,"",IF(OFFSET(Data!$A$1,MATCH($D446,Data!$CG:$CG,0)-1,MATCH($E446&amp;"/"&amp;R$1,Data!$1:$1,0)-1)=0,"",OFFSET(Data!$A$1,MATCH($D446,Data!$CG:$CG,0)-1,MATCH($E446&amp;"/"&amp;R$1,Data!$1:$1,0)-1)))</f>
        <v/>
      </c>
      <c r="S446" s="252" t="str">
        <f ca="1">IF(ISERROR(OFFSET(Data!$A$1,MATCH($D446,Data!$CG:$CG,0)-1,MATCH($E446&amp;"/"&amp;S$1,Data!$1:$1,0)-1))=TRUE,"",IF(OFFSET(Data!$A$1,MATCH($D446,Data!$CG:$CG,0)-1,MATCH($E446&amp;"/"&amp;S$1,Data!$1:$1,0)-1)=0,"",OFFSET(Data!$A$1,MATCH($D446,Data!$CG:$CG,0)-1,MATCH($E446&amp;"/"&amp;S$1,Data!$1:$1,0)-1)))</f>
        <v/>
      </c>
      <c r="T446" s="252" t="str">
        <f ca="1">IF(ISERROR(OFFSET(Data!$A$1,MATCH($D446,Data!$CG:$CG,0)-1,MATCH($E446&amp;"/"&amp;T$1,Data!$1:$1,0)-1))=TRUE,"",IF(OFFSET(Data!$A$1,MATCH($D446,Data!$CG:$CG,0)-1,MATCH($E446&amp;"/"&amp;T$1,Data!$1:$1,0)-1)=0,"",OFFSET(Data!$A$1,MATCH($D446,Data!$CG:$CG,0)-1,MATCH($E446&amp;"/"&amp;T$1,Data!$1:$1,0)-1)))</f>
        <v/>
      </c>
      <c r="U446" s="252" t="str">
        <f ca="1">IF(ISERROR(OFFSET(Data!$A$1,MATCH($D446,Data!$CG:$CG,0)-1,MATCH($E446&amp;"/"&amp;U$1,Data!$1:$1,0)-1))=TRUE,"",IF(OFFSET(Data!$A$1,MATCH($D446,Data!$CG:$CG,0)-1,MATCH($E446&amp;"/"&amp;U$1,Data!$1:$1,0)-1)=0,"",OFFSET(Data!$A$1,MATCH($D446,Data!$CG:$CG,0)-1,MATCH($E446&amp;"/"&amp;U$1,Data!$1:$1,0)-1)))</f>
        <v/>
      </c>
      <c r="V446" s="252" t="str">
        <f ca="1">IF(ISERROR(OFFSET(Data!$A$1,MATCH($D446,Data!$CG:$CG,0)-1,MATCH($E446&amp;"/"&amp;V$1,Data!$1:$1,0)-1))=TRUE,"",IF(OFFSET(Data!$A$1,MATCH($D446,Data!$CG:$CG,0)-1,MATCH($E446&amp;"/"&amp;V$1,Data!$1:$1,0)-1)=0,"",OFFSET(Data!$A$1,MATCH($D446,Data!$CG:$CG,0)-1,MATCH($E446&amp;"/"&amp;V$1,Data!$1:$1,0)-1)))</f>
        <v/>
      </c>
      <c r="W446" s="269" t="str">
        <f ca="1">IF(ISERROR(OFFSET(Data!$A$1,MATCH($D446,Data!$CG:$CG,0)-1,MATCH($E446&amp;"/"&amp;W$1,Data!$1:$1,0)-1))=TRUE,"",IF(OFFSET(Data!$A$1,MATCH($D446,Data!$CG:$CG,0)-1,MATCH($E446&amp;"/"&amp;W$1,Data!$1:$1,0)-1)=0,"",OFFSET(Data!$A$1,MATCH($D446,Data!$CG:$CG,0)-1,MATCH($E446&amp;"/"&amp;W$1,Data!$1:$1,0)-1)))</f>
        <v/>
      </c>
      <c r="X446" s="252" t="str">
        <f ca="1">IF(ISERROR(OFFSET(Data!$A$1,MATCH($D446,Data!$CG:$CG,0)-1,MATCH($E446&amp;"/"&amp;X$1,Data!$1:$1,0)-1))=TRUE,"",IF(OFFSET(Data!$A$1,MATCH($D446,Data!$CG:$CG,0)-1,MATCH($E446&amp;"/"&amp;X$1,Data!$1:$1,0)-1)=0,"",OFFSET(Data!$A$1,MATCH($D446,Data!$CG:$CG,0)-1,MATCH($E446&amp;"/"&amp;X$1,Data!$1:$1,0)-1)))</f>
        <v/>
      </c>
      <c r="Y446" s="252" t="str">
        <f ca="1">IF(ISERROR(OFFSET(Data!$A$1,MATCH($D446,Data!$CG:$CG,0)-1,MATCH($E446&amp;"/"&amp;Y$1,Data!$1:$1,0)-1))=TRUE,"",IF(OFFSET(Data!$A$1,MATCH($D446,Data!$CG:$CG,0)-1,MATCH($E446&amp;"/"&amp;Y$1,Data!$1:$1,0)-1)=0,"",OFFSET(Data!$A$1,MATCH($D446,Data!$CG:$CG,0)-1,MATCH($E446&amp;"/"&amp;Y$1,Data!$1:$1,0)-1)))</f>
        <v/>
      </c>
      <c r="Z446" s="252" t="str">
        <f ca="1">IF(ISERROR(OFFSET(Data!$A$1,MATCH($D446,Data!$CG:$CG,0)-1,MATCH($E446&amp;"/"&amp;Z$1,Data!$1:$1,0)-1))=TRUE,"",IF(OFFSET(Data!$A$1,MATCH($D446,Data!$CG:$CG,0)-1,MATCH($E446&amp;"/"&amp;Z$1,Data!$1:$1,0)-1)=0,"",OFFSET(Data!$A$1,MATCH($D446,Data!$CG:$CG,0)-1,MATCH($E446&amp;"/"&amp;Z$1,Data!$1:$1,0)-1)))</f>
        <v/>
      </c>
      <c r="AA446" s="252" t="str">
        <f ca="1">IF(ISERROR(OFFSET(Data!$A$1,MATCH($D446,Data!$CG:$CG,0)-1,MATCH($E446&amp;"/"&amp;AA$1,Data!$1:$1,0)-1))=TRUE,"",IF(OFFSET(Data!$A$1,MATCH($D446,Data!$CG:$CG,0)-1,MATCH($E446&amp;"/"&amp;AA$1,Data!$1:$1,0)-1)=0,"",OFFSET(Data!$A$1,MATCH($D446,Data!$CG:$CG,0)-1,MATCH($E446&amp;"/"&amp;AA$1,Data!$1:$1,0)-1)))</f>
        <v/>
      </c>
      <c r="AB446" s="252" t="str">
        <f ca="1">IF(ISERROR(OFFSET(Data!$A$1,MATCH($D446,Data!$CG:$CG,0)-1,MATCH($E446&amp;"/"&amp;AB$1,Data!$1:$1,0)-1))=TRUE,"",IF(OFFSET(Data!$A$1,MATCH($D446,Data!$CG:$CG,0)-1,MATCH($E446&amp;"/"&amp;AB$1,Data!$1:$1,0)-1)=0,"",OFFSET(Data!$A$1,MATCH($D446,Data!$CG:$CG,0)-1,MATCH($E446&amp;"/"&amp;AB$1,Data!$1:$1,0)-1)))</f>
        <v/>
      </c>
      <c r="AC446" s="252" t="str">
        <f ca="1">IF(ISERROR(OFFSET(Data!$A$1,MATCH($D446,Data!$CG:$CG,0)-1,MATCH($E446&amp;"/"&amp;AC$1,Data!$1:$1,0)-1))=TRUE,"",IF(OFFSET(Data!$A$1,MATCH($D446,Data!$CG:$CG,0)-1,MATCH($E446&amp;"/"&amp;AC$1,Data!$1:$1,0)-1)=0,"",OFFSET(Data!$A$1,MATCH($D446,Data!$CG:$CG,0)-1,MATCH($E446&amp;"/"&amp;AC$1,Data!$1:$1,0)-1)))</f>
        <v/>
      </c>
      <c r="AD446" s="252" t="str">
        <f ca="1">IF(ISERROR(OFFSET(Data!$A$1,MATCH($D446,Data!$CG:$CG,0)-1,MATCH($E446&amp;"/"&amp;AD$1,Data!$1:$1,0)-1))=TRUE,"",IF(OFFSET(Data!$A$1,MATCH($D446,Data!$CG:$CG,0)-1,MATCH($E446&amp;"/"&amp;AD$1,Data!$1:$1,0)-1)=0,"",OFFSET(Data!$A$1,MATCH($D446,Data!$CG:$CG,0)-1,MATCH($E446&amp;"/"&amp;AD$1,Data!$1:$1,0)-1)))</f>
        <v/>
      </c>
      <c r="AE446" s="252" t="str">
        <f ca="1">IF(ISERROR(OFFSET(Data!$A$1,MATCH($D446,Data!$CG:$CG,0)-1,MATCH($E446&amp;"/"&amp;AE$1,Data!$1:$1,0)-1))=TRUE,"",IF(OFFSET(Data!$A$1,MATCH($D446,Data!$CG:$CG,0)-1,MATCH($E446&amp;"/"&amp;AE$1,Data!$1:$1,0)-1)=0,"",OFFSET(Data!$A$1,MATCH($D446,Data!$CG:$CG,0)-1,MATCH($E446&amp;"/"&amp;AE$1,Data!$1:$1,0)-1)))</f>
        <v/>
      </c>
      <c r="AF446" s="253" t="str">
        <f ca="1">IF(ISERROR(OFFSET(Data!$A$1,MATCH($D446,Data!$CG:$CG,0)-1,MATCH($E446&amp;"/"&amp;AF$1,Data!$1:$1,0)-1))=TRUE,"",IF(OFFSET(Data!$A$1,MATCH($D446,Data!$CG:$CG,0)-1,MATCH($E446&amp;"/"&amp;AF$1,Data!$1:$1,0)-1)=0,"",OFFSET(Data!$A$1,MATCH($D446,Data!$CG:$CG,0)-1,MATCH($E446&amp;"/"&amp;AF$1,Data!$1:$1,0)-1)))</f>
        <v/>
      </c>
      <c r="AG446" s="188">
        <f t="shared" ca="1" si="10"/>
        <v>0</v>
      </c>
      <c r="AH446" s="208">
        <f ca="1">SUM(AG444:AG446)</f>
        <v>0</v>
      </c>
    </row>
    <row r="447" spans="1:34" ht="15.75" hidden="1" customHeight="1" x14ac:dyDescent="0.25">
      <c r="A447" s="446"/>
      <c r="B447" s="469"/>
      <c r="C447" s="472"/>
      <c r="D447" s="50" t="e">
        <f>IF(C447&lt;&gt;"",C447,D446)</f>
        <v>#N/A</v>
      </c>
      <c r="E447" s="51" t="s">
        <v>24</v>
      </c>
      <c r="F447" s="254" t="str">
        <f ca="1">IF(ISERROR(OFFSET(Data!$A$1,MATCH($D447,Data!$CG:$CG,0)-1,MATCH($E447&amp;"/"&amp;F$1,Data!$1:$1,0)-1))=TRUE,"",IF(OFFSET(Data!$A$1,MATCH($D447,Data!$CG:$CG,0)-1,MATCH($E447&amp;"/"&amp;F$1,Data!$1:$1,0)-1)=0,"",OFFSET(Data!$A$1,MATCH($D447,Data!$CG:$CG,0)-1,MATCH($E447&amp;"/"&amp;F$1,Data!$1:$1,0)-1)))</f>
        <v/>
      </c>
      <c r="G447" s="252" t="str">
        <f ca="1">IF(ISERROR(OFFSET(Data!$A$1,MATCH($D447,Data!$CG:$CG,0)-1,MATCH($E447&amp;"/"&amp;G$1,Data!$1:$1,0)-1))=TRUE,"",IF(OFFSET(Data!$A$1,MATCH($D447,Data!$CG:$CG,0)-1,MATCH($E447&amp;"/"&amp;G$1,Data!$1:$1,0)-1)=0,"",OFFSET(Data!$A$1,MATCH($D447,Data!$CG:$CG,0)-1,MATCH($E447&amp;"/"&amp;G$1,Data!$1:$1,0)-1)))</f>
        <v/>
      </c>
      <c r="H447" s="252" t="str">
        <f ca="1">IF(ISERROR(OFFSET(Data!$A$1,MATCH($D447,Data!$CG:$CG,0)-1,MATCH($E447&amp;"/"&amp;H$1,Data!$1:$1,0)-1))=TRUE,"",IF(OFFSET(Data!$A$1,MATCH($D447,Data!$CG:$CG,0)-1,MATCH($E447&amp;"/"&amp;H$1,Data!$1:$1,0)-1)=0,"",OFFSET(Data!$A$1,MATCH($D447,Data!$CG:$CG,0)-1,MATCH($E447&amp;"/"&amp;H$1,Data!$1:$1,0)-1)))</f>
        <v/>
      </c>
      <c r="I447" s="252" t="str">
        <f ca="1">IF(ISERROR(OFFSET(Data!$A$1,MATCH($D447,Data!$CG:$CG,0)-1,MATCH($E447&amp;"/"&amp;I$1,Data!$1:$1,0)-1))=TRUE,"",IF(OFFSET(Data!$A$1,MATCH($D447,Data!$CG:$CG,0)-1,MATCH($E447&amp;"/"&amp;I$1,Data!$1:$1,0)-1)=0,"",OFFSET(Data!$A$1,MATCH($D447,Data!$CG:$CG,0)-1,MATCH($E447&amp;"/"&amp;I$1,Data!$1:$1,0)-1)))</f>
        <v/>
      </c>
      <c r="J447" s="252" t="str">
        <f ca="1">IF(ISERROR(OFFSET(Data!$A$1,MATCH($D447,Data!$CG:$CG,0)-1,MATCH($E447&amp;"/"&amp;J$1,Data!$1:$1,0)-1))=TRUE,"",IF(OFFSET(Data!$A$1,MATCH($D447,Data!$CG:$CG,0)-1,MATCH($E447&amp;"/"&amp;J$1,Data!$1:$1,0)-1)=0,"",OFFSET(Data!$A$1,MATCH($D447,Data!$CG:$CG,0)-1,MATCH($E447&amp;"/"&amp;J$1,Data!$1:$1,0)-1)))</f>
        <v/>
      </c>
      <c r="K447" s="252" t="str">
        <f ca="1">IF(ISERROR(OFFSET(Data!$A$1,MATCH($D447,Data!$CG:$CG,0)-1,MATCH($E447&amp;"/"&amp;K$1,Data!$1:$1,0)-1))=TRUE,"",IF(OFFSET(Data!$A$1,MATCH($D447,Data!$CG:$CG,0)-1,MATCH($E447&amp;"/"&amp;K$1,Data!$1:$1,0)-1)=0,"",OFFSET(Data!$A$1,MATCH($D447,Data!$CG:$CG,0)-1,MATCH($E447&amp;"/"&amp;K$1,Data!$1:$1,0)-1)))</f>
        <v/>
      </c>
      <c r="L447" s="252" t="str">
        <f ca="1">IF(ISERROR(OFFSET(Data!$A$1,MATCH($D447,Data!$CG:$CG,0)-1,MATCH($E447&amp;"/"&amp;L$1,Data!$1:$1,0)-1))=TRUE,"",IF(OFFSET(Data!$A$1,MATCH($D447,Data!$CG:$CG,0)-1,MATCH($E447&amp;"/"&amp;L$1,Data!$1:$1,0)-1)=0,"",OFFSET(Data!$A$1,MATCH($D447,Data!$CG:$CG,0)-1,MATCH($E447&amp;"/"&amp;L$1,Data!$1:$1,0)-1)))</f>
        <v/>
      </c>
      <c r="M447" s="252" t="str">
        <f ca="1">IF(ISERROR(OFFSET(Data!$A$1,MATCH($D447,Data!$CG:$CG,0)-1,MATCH($E447&amp;"/"&amp;M$1,Data!$1:$1,0)-1))=TRUE,"",IF(OFFSET(Data!$A$1,MATCH($D447,Data!$CG:$CG,0)-1,MATCH($E447&amp;"/"&amp;M$1,Data!$1:$1,0)-1)=0,"",OFFSET(Data!$A$1,MATCH($D447,Data!$CG:$CG,0)-1,MATCH($E447&amp;"/"&amp;M$1,Data!$1:$1,0)-1)))</f>
        <v/>
      </c>
      <c r="N447" s="252" t="str">
        <f ca="1">IF(ISERROR(OFFSET(Data!$A$1,MATCH($D447,Data!$CG:$CG,0)-1,MATCH($E447&amp;"/"&amp;N$1,Data!$1:$1,0)-1))=TRUE,"",IF(OFFSET(Data!$A$1,MATCH($D447,Data!$CG:$CG,0)-1,MATCH($E447&amp;"/"&amp;N$1,Data!$1:$1,0)-1)=0,"",OFFSET(Data!$A$1,MATCH($D447,Data!$CG:$CG,0)-1,MATCH($E447&amp;"/"&amp;N$1,Data!$1:$1,0)-1)))</f>
        <v/>
      </c>
      <c r="O447" s="252" t="str">
        <f ca="1">IF(ISERROR(OFFSET(Data!$A$1,MATCH($D447,Data!$CG:$CG,0)-1,MATCH($E447&amp;"/"&amp;O$1,Data!$1:$1,0)-1))=TRUE,"",IF(OFFSET(Data!$A$1,MATCH($D447,Data!$CG:$CG,0)-1,MATCH($E447&amp;"/"&amp;O$1,Data!$1:$1,0)-1)=0,"",OFFSET(Data!$A$1,MATCH($D447,Data!$CG:$CG,0)-1,MATCH($E447&amp;"/"&amp;O$1,Data!$1:$1,0)-1)))</f>
        <v/>
      </c>
      <c r="P447" s="252" t="str">
        <f ca="1">IF(ISERROR(OFFSET(Data!$A$1,MATCH($D447,Data!$CG:$CG,0)-1,MATCH($E447&amp;"/"&amp;P$1,Data!$1:$1,0)-1))=TRUE,"",IF(OFFSET(Data!$A$1,MATCH($D447,Data!$CG:$CG,0)-1,MATCH($E447&amp;"/"&amp;P$1,Data!$1:$1,0)-1)=0,"",OFFSET(Data!$A$1,MATCH($D447,Data!$CG:$CG,0)-1,MATCH($E447&amp;"/"&amp;P$1,Data!$1:$1,0)-1)))</f>
        <v/>
      </c>
      <c r="Q447" s="252" t="str">
        <f ca="1">IF(ISERROR(OFFSET(Data!$A$1,MATCH($D447,Data!$CG:$CG,0)-1,MATCH($E447&amp;"/"&amp;Q$1,Data!$1:$1,0)-1))=TRUE,"",IF(OFFSET(Data!$A$1,MATCH($D447,Data!$CG:$CG,0)-1,MATCH($E447&amp;"/"&amp;Q$1,Data!$1:$1,0)-1)=0,"",OFFSET(Data!$A$1,MATCH($D447,Data!$CG:$CG,0)-1,MATCH($E447&amp;"/"&amp;Q$1,Data!$1:$1,0)-1)))</f>
        <v/>
      </c>
      <c r="R447" s="252" t="str">
        <f ca="1">IF(ISERROR(OFFSET(Data!$A$1,MATCH($D447,Data!$CG:$CG,0)-1,MATCH($E447&amp;"/"&amp;R$1,Data!$1:$1,0)-1))=TRUE,"",IF(OFFSET(Data!$A$1,MATCH($D447,Data!$CG:$CG,0)-1,MATCH($E447&amp;"/"&amp;R$1,Data!$1:$1,0)-1)=0,"",OFFSET(Data!$A$1,MATCH($D447,Data!$CG:$CG,0)-1,MATCH($E447&amp;"/"&amp;R$1,Data!$1:$1,0)-1)))</f>
        <v/>
      </c>
      <c r="S447" s="252" t="str">
        <f ca="1">IF(ISERROR(OFFSET(Data!$A$1,MATCH($D447,Data!$CG:$CG,0)-1,MATCH($E447&amp;"/"&amp;S$1,Data!$1:$1,0)-1))=TRUE,"",IF(OFFSET(Data!$A$1,MATCH($D447,Data!$CG:$CG,0)-1,MATCH($E447&amp;"/"&amp;S$1,Data!$1:$1,0)-1)=0,"",OFFSET(Data!$A$1,MATCH($D447,Data!$CG:$CG,0)-1,MATCH($E447&amp;"/"&amp;S$1,Data!$1:$1,0)-1)))</f>
        <v/>
      </c>
      <c r="T447" s="252" t="str">
        <f ca="1">IF(ISERROR(OFFSET(Data!$A$1,MATCH($D447,Data!$CG:$CG,0)-1,MATCH($E447&amp;"/"&amp;T$1,Data!$1:$1,0)-1))=TRUE,"",IF(OFFSET(Data!$A$1,MATCH($D447,Data!$CG:$CG,0)-1,MATCH($E447&amp;"/"&amp;T$1,Data!$1:$1,0)-1)=0,"",OFFSET(Data!$A$1,MATCH($D447,Data!$CG:$CG,0)-1,MATCH($E447&amp;"/"&amp;T$1,Data!$1:$1,0)-1)))</f>
        <v/>
      </c>
      <c r="U447" s="252" t="str">
        <f ca="1">IF(ISERROR(OFFSET(Data!$A$1,MATCH($D447,Data!$CG:$CG,0)-1,MATCH($E447&amp;"/"&amp;U$1,Data!$1:$1,0)-1))=TRUE,"",IF(OFFSET(Data!$A$1,MATCH($D447,Data!$CG:$CG,0)-1,MATCH($E447&amp;"/"&amp;U$1,Data!$1:$1,0)-1)=0,"",OFFSET(Data!$A$1,MATCH($D447,Data!$CG:$CG,0)-1,MATCH($E447&amp;"/"&amp;U$1,Data!$1:$1,0)-1)))</f>
        <v/>
      </c>
      <c r="V447" s="252" t="str">
        <f ca="1">IF(ISERROR(OFFSET(Data!$A$1,MATCH($D447,Data!$CG:$CG,0)-1,MATCH($E447&amp;"/"&amp;V$1,Data!$1:$1,0)-1))=TRUE,"",IF(OFFSET(Data!$A$1,MATCH($D447,Data!$CG:$CG,0)-1,MATCH($E447&amp;"/"&amp;V$1,Data!$1:$1,0)-1)=0,"",OFFSET(Data!$A$1,MATCH($D447,Data!$CG:$CG,0)-1,MATCH($E447&amp;"/"&amp;V$1,Data!$1:$1,0)-1)))</f>
        <v/>
      </c>
      <c r="W447" s="269" t="str">
        <f ca="1">IF(ISERROR(OFFSET(Data!$A$1,MATCH($D447,Data!$CG:$CG,0)-1,MATCH($E447&amp;"/"&amp;W$1,Data!$1:$1,0)-1))=TRUE,"",IF(OFFSET(Data!$A$1,MATCH($D447,Data!$CG:$CG,0)-1,MATCH($E447&amp;"/"&amp;W$1,Data!$1:$1,0)-1)=0,"",OFFSET(Data!$A$1,MATCH($D447,Data!$CG:$CG,0)-1,MATCH($E447&amp;"/"&amp;W$1,Data!$1:$1,0)-1)))</f>
        <v/>
      </c>
      <c r="X447" s="252" t="str">
        <f ca="1">IF(ISERROR(OFFSET(Data!$A$1,MATCH($D447,Data!$CG:$CG,0)-1,MATCH($E447&amp;"/"&amp;X$1,Data!$1:$1,0)-1))=TRUE,"",IF(OFFSET(Data!$A$1,MATCH($D447,Data!$CG:$CG,0)-1,MATCH($E447&amp;"/"&amp;X$1,Data!$1:$1,0)-1)=0,"",OFFSET(Data!$A$1,MATCH($D447,Data!$CG:$CG,0)-1,MATCH($E447&amp;"/"&amp;X$1,Data!$1:$1,0)-1)))</f>
        <v/>
      </c>
      <c r="Y447" s="252" t="str">
        <f ca="1">IF(ISERROR(OFFSET(Data!$A$1,MATCH($D447,Data!$CG:$CG,0)-1,MATCH($E447&amp;"/"&amp;Y$1,Data!$1:$1,0)-1))=TRUE,"",IF(OFFSET(Data!$A$1,MATCH($D447,Data!$CG:$CG,0)-1,MATCH($E447&amp;"/"&amp;Y$1,Data!$1:$1,0)-1)=0,"",OFFSET(Data!$A$1,MATCH($D447,Data!$CG:$CG,0)-1,MATCH($E447&amp;"/"&amp;Y$1,Data!$1:$1,0)-1)))</f>
        <v/>
      </c>
      <c r="Z447" s="252" t="str">
        <f ca="1">IF(ISERROR(OFFSET(Data!$A$1,MATCH($D447,Data!$CG:$CG,0)-1,MATCH($E447&amp;"/"&amp;Z$1,Data!$1:$1,0)-1))=TRUE,"",IF(OFFSET(Data!$A$1,MATCH($D447,Data!$CG:$CG,0)-1,MATCH($E447&amp;"/"&amp;Z$1,Data!$1:$1,0)-1)=0,"",OFFSET(Data!$A$1,MATCH($D447,Data!$CG:$CG,0)-1,MATCH($E447&amp;"/"&amp;Z$1,Data!$1:$1,0)-1)))</f>
        <v/>
      </c>
      <c r="AA447" s="252" t="str">
        <f ca="1">IF(ISERROR(OFFSET(Data!$A$1,MATCH($D447,Data!$CG:$CG,0)-1,MATCH($E447&amp;"/"&amp;AA$1,Data!$1:$1,0)-1))=TRUE,"",IF(OFFSET(Data!$A$1,MATCH($D447,Data!$CG:$CG,0)-1,MATCH($E447&amp;"/"&amp;AA$1,Data!$1:$1,0)-1)=0,"",OFFSET(Data!$A$1,MATCH($D447,Data!$CG:$CG,0)-1,MATCH($E447&amp;"/"&amp;AA$1,Data!$1:$1,0)-1)))</f>
        <v/>
      </c>
      <c r="AB447" s="252" t="str">
        <f ca="1">IF(ISERROR(OFFSET(Data!$A$1,MATCH($D447,Data!$CG:$CG,0)-1,MATCH($E447&amp;"/"&amp;AB$1,Data!$1:$1,0)-1))=TRUE,"",IF(OFFSET(Data!$A$1,MATCH($D447,Data!$CG:$CG,0)-1,MATCH($E447&amp;"/"&amp;AB$1,Data!$1:$1,0)-1)=0,"",OFFSET(Data!$A$1,MATCH($D447,Data!$CG:$CG,0)-1,MATCH($E447&amp;"/"&amp;AB$1,Data!$1:$1,0)-1)))</f>
        <v/>
      </c>
      <c r="AC447" s="252" t="str">
        <f ca="1">IF(ISERROR(OFFSET(Data!$A$1,MATCH($D447,Data!$CG:$CG,0)-1,MATCH($E447&amp;"/"&amp;AC$1,Data!$1:$1,0)-1))=TRUE,"",IF(OFFSET(Data!$A$1,MATCH($D447,Data!$CG:$CG,0)-1,MATCH($E447&amp;"/"&amp;AC$1,Data!$1:$1,0)-1)=0,"",OFFSET(Data!$A$1,MATCH($D447,Data!$CG:$CG,0)-1,MATCH($E447&amp;"/"&amp;AC$1,Data!$1:$1,0)-1)))</f>
        <v/>
      </c>
      <c r="AD447" s="252" t="str">
        <f ca="1">IF(ISERROR(OFFSET(Data!$A$1,MATCH($D447,Data!$CG:$CG,0)-1,MATCH($E447&amp;"/"&amp;AD$1,Data!$1:$1,0)-1))=TRUE,"",IF(OFFSET(Data!$A$1,MATCH($D447,Data!$CG:$CG,0)-1,MATCH($E447&amp;"/"&amp;AD$1,Data!$1:$1,0)-1)=0,"",OFFSET(Data!$A$1,MATCH($D447,Data!$CG:$CG,0)-1,MATCH($E447&amp;"/"&amp;AD$1,Data!$1:$1,0)-1)))</f>
        <v/>
      </c>
      <c r="AE447" s="252" t="str">
        <f ca="1">IF(ISERROR(OFFSET(Data!$A$1,MATCH($D447,Data!$CG:$CG,0)-1,MATCH($E447&amp;"/"&amp;AE$1,Data!$1:$1,0)-1))=TRUE,"",IF(OFFSET(Data!$A$1,MATCH($D447,Data!$CG:$CG,0)-1,MATCH($E447&amp;"/"&amp;AE$1,Data!$1:$1,0)-1)=0,"",OFFSET(Data!$A$1,MATCH($D447,Data!$CG:$CG,0)-1,MATCH($E447&amp;"/"&amp;AE$1,Data!$1:$1,0)-1)))</f>
        <v/>
      </c>
      <c r="AF447" s="253" t="str">
        <f ca="1">IF(ISERROR(OFFSET(Data!$A$1,MATCH($D447,Data!$CG:$CG,0)-1,MATCH($E447&amp;"/"&amp;AF$1,Data!$1:$1,0)-1))=TRUE,"",IF(OFFSET(Data!$A$1,MATCH($D447,Data!$CG:$CG,0)-1,MATCH($E447&amp;"/"&amp;AF$1,Data!$1:$1,0)-1)=0,"",OFFSET(Data!$A$1,MATCH($D447,Data!$CG:$CG,0)-1,MATCH($E447&amp;"/"&amp;AF$1,Data!$1:$1,0)-1)))</f>
        <v/>
      </c>
      <c r="AG447" s="188">
        <f t="shared" ca="1" si="10"/>
        <v>0</v>
      </c>
      <c r="AH447" s="208">
        <f ca="1">SUM(AG444:AG447)</f>
        <v>0</v>
      </c>
    </row>
    <row r="448" spans="1:34" ht="15.75" hidden="1" customHeight="1" thickBot="1" x14ac:dyDescent="0.3">
      <c r="A448" s="447"/>
      <c r="B448" s="470"/>
      <c r="C448" s="473"/>
      <c r="D448" s="52" t="e">
        <f>IF(C448&lt;&gt;"",C448,D447)</f>
        <v>#N/A</v>
      </c>
      <c r="E448" s="53" t="s">
        <v>25</v>
      </c>
      <c r="F448" s="255" t="str">
        <f ca="1">IF(ISERROR(OFFSET(Data!$A$1,MATCH($D448,Data!$CG:$CG,0)-1,MATCH($E448&amp;"/"&amp;F$1,Data!$1:$1,0)-1))=TRUE,"",IF(OFFSET(Data!$A$1,MATCH($D448,Data!$CG:$CG,0)-1,MATCH($E448&amp;"/"&amp;F$1,Data!$1:$1,0)-1)=0,"",OFFSET(Data!$A$1,MATCH($D448,Data!$CG:$CG,0)-1,MATCH($E448&amp;"/"&amp;F$1,Data!$1:$1,0)-1)))</f>
        <v/>
      </c>
      <c r="G448" s="256" t="str">
        <f ca="1">IF(ISERROR(OFFSET(Data!$A$1,MATCH($D448,Data!$CG:$CG,0)-1,MATCH($E448&amp;"/"&amp;G$1,Data!$1:$1,0)-1))=TRUE,"",IF(OFFSET(Data!$A$1,MATCH($D448,Data!$CG:$CG,0)-1,MATCH($E448&amp;"/"&amp;G$1,Data!$1:$1,0)-1)=0,"",OFFSET(Data!$A$1,MATCH($D448,Data!$CG:$CG,0)-1,MATCH($E448&amp;"/"&amp;G$1,Data!$1:$1,0)-1)))</f>
        <v/>
      </c>
      <c r="H448" s="256" t="str">
        <f ca="1">IF(ISERROR(OFFSET(Data!$A$1,MATCH($D448,Data!$CG:$CG,0)-1,MATCH($E448&amp;"/"&amp;H$1,Data!$1:$1,0)-1))=TRUE,"",IF(OFFSET(Data!$A$1,MATCH($D448,Data!$CG:$CG,0)-1,MATCH($E448&amp;"/"&amp;H$1,Data!$1:$1,0)-1)=0,"",OFFSET(Data!$A$1,MATCH($D448,Data!$CG:$CG,0)-1,MATCH($E448&amp;"/"&amp;H$1,Data!$1:$1,0)-1)))</f>
        <v/>
      </c>
      <c r="I448" s="256" t="str">
        <f ca="1">IF(ISERROR(OFFSET(Data!$A$1,MATCH($D448,Data!$CG:$CG,0)-1,MATCH($E448&amp;"/"&amp;I$1,Data!$1:$1,0)-1))=TRUE,"",IF(OFFSET(Data!$A$1,MATCH($D448,Data!$CG:$CG,0)-1,MATCH($E448&amp;"/"&amp;I$1,Data!$1:$1,0)-1)=0,"",OFFSET(Data!$A$1,MATCH($D448,Data!$CG:$CG,0)-1,MATCH($E448&amp;"/"&amp;I$1,Data!$1:$1,0)-1)))</f>
        <v/>
      </c>
      <c r="J448" s="256" t="str">
        <f ca="1">IF(ISERROR(OFFSET(Data!$A$1,MATCH($D448,Data!$CG:$CG,0)-1,MATCH($E448&amp;"/"&amp;J$1,Data!$1:$1,0)-1))=TRUE,"",IF(OFFSET(Data!$A$1,MATCH($D448,Data!$CG:$CG,0)-1,MATCH($E448&amp;"/"&amp;J$1,Data!$1:$1,0)-1)=0,"",OFFSET(Data!$A$1,MATCH($D448,Data!$CG:$CG,0)-1,MATCH($E448&amp;"/"&amp;J$1,Data!$1:$1,0)-1)))</f>
        <v/>
      </c>
      <c r="K448" s="256" t="str">
        <f ca="1">IF(ISERROR(OFFSET(Data!$A$1,MATCH($D448,Data!$CG:$CG,0)-1,MATCH($E448&amp;"/"&amp;K$1,Data!$1:$1,0)-1))=TRUE,"",IF(OFFSET(Data!$A$1,MATCH($D448,Data!$CG:$CG,0)-1,MATCH($E448&amp;"/"&amp;K$1,Data!$1:$1,0)-1)=0,"",OFFSET(Data!$A$1,MATCH($D448,Data!$CG:$CG,0)-1,MATCH($E448&amp;"/"&amp;K$1,Data!$1:$1,0)-1)))</f>
        <v/>
      </c>
      <c r="L448" s="256" t="str">
        <f ca="1">IF(ISERROR(OFFSET(Data!$A$1,MATCH($D448,Data!$CG:$CG,0)-1,MATCH($E448&amp;"/"&amp;L$1,Data!$1:$1,0)-1))=TRUE,"",IF(OFFSET(Data!$A$1,MATCH($D448,Data!$CG:$CG,0)-1,MATCH($E448&amp;"/"&amp;L$1,Data!$1:$1,0)-1)=0,"",OFFSET(Data!$A$1,MATCH($D448,Data!$CG:$CG,0)-1,MATCH($E448&amp;"/"&amp;L$1,Data!$1:$1,0)-1)))</f>
        <v/>
      </c>
      <c r="M448" s="256" t="str">
        <f ca="1">IF(ISERROR(OFFSET(Data!$A$1,MATCH($D448,Data!$CG:$CG,0)-1,MATCH($E448&amp;"/"&amp;M$1,Data!$1:$1,0)-1))=TRUE,"",IF(OFFSET(Data!$A$1,MATCH($D448,Data!$CG:$CG,0)-1,MATCH($E448&amp;"/"&amp;M$1,Data!$1:$1,0)-1)=0,"",OFFSET(Data!$A$1,MATCH($D448,Data!$CG:$CG,0)-1,MATCH($E448&amp;"/"&amp;M$1,Data!$1:$1,0)-1)))</f>
        <v/>
      </c>
      <c r="N448" s="256" t="str">
        <f ca="1">IF(ISERROR(OFFSET(Data!$A$1,MATCH($D448,Data!$CG:$CG,0)-1,MATCH($E448&amp;"/"&amp;N$1,Data!$1:$1,0)-1))=TRUE,"",IF(OFFSET(Data!$A$1,MATCH($D448,Data!$CG:$CG,0)-1,MATCH($E448&amp;"/"&amp;N$1,Data!$1:$1,0)-1)=0,"",OFFSET(Data!$A$1,MATCH($D448,Data!$CG:$CG,0)-1,MATCH($E448&amp;"/"&amp;N$1,Data!$1:$1,0)-1)))</f>
        <v/>
      </c>
      <c r="O448" s="256" t="str">
        <f ca="1">IF(ISERROR(OFFSET(Data!$A$1,MATCH($D448,Data!$CG:$CG,0)-1,MATCH($E448&amp;"/"&amp;O$1,Data!$1:$1,0)-1))=TRUE,"",IF(OFFSET(Data!$A$1,MATCH($D448,Data!$CG:$CG,0)-1,MATCH($E448&amp;"/"&amp;O$1,Data!$1:$1,0)-1)=0,"",OFFSET(Data!$A$1,MATCH($D448,Data!$CG:$CG,0)-1,MATCH($E448&amp;"/"&amp;O$1,Data!$1:$1,0)-1)))</f>
        <v/>
      </c>
      <c r="P448" s="256" t="str">
        <f ca="1">IF(ISERROR(OFFSET(Data!$A$1,MATCH($D448,Data!$CG:$CG,0)-1,MATCH($E448&amp;"/"&amp;P$1,Data!$1:$1,0)-1))=TRUE,"",IF(OFFSET(Data!$A$1,MATCH($D448,Data!$CG:$CG,0)-1,MATCH($E448&amp;"/"&amp;P$1,Data!$1:$1,0)-1)=0,"",OFFSET(Data!$A$1,MATCH($D448,Data!$CG:$CG,0)-1,MATCH($E448&amp;"/"&amp;P$1,Data!$1:$1,0)-1)))</f>
        <v/>
      </c>
      <c r="Q448" s="256" t="str">
        <f ca="1">IF(ISERROR(OFFSET(Data!$A$1,MATCH($D448,Data!$CG:$CG,0)-1,MATCH($E448&amp;"/"&amp;Q$1,Data!$1:$1,0)-1))=TRUE,"",IF(OFFSET(Data!$A$1,MATCH($D448,Data!$CG:$CG,0)-1,MATCH($E448&amp;"/"&amp;Q$1,Data!$1:$1,0)-1)=0,"",OFFSET(Data!$A$1,MATCH($D448,Data!$CG:$CG,0)-1,MATCH($E448&amp;"/"&amp;Q$1,Data!$1:$1,0)-1)))</f>
        <v/>
      </c>
      <c r="R448" s="256" t="str">
        <f ca="1">IF(ISERROR(OFFSET(Data!$A$1,MATCH($D448,Data!$CG:$CG,0)-1,MATCH($E448&amp;"/"&amp;R$1,Data!$1:$1,0)-1))=TRUE,"",IF(OFFSET(Data!$A$1,MATCH($D448,Data!$CG:$CG,0)-1,MATCH($E448&amp;"/"&amp;R$1,Data!$1:$1,0)-1)=0,"",OFFSET(Data!$A$1,MATCH($D448,Data!$CG:$CG,0)-1,MATCH($E448&amp;"/"&amp;R$1,Data!$1:$1,0)-1)))</f>
        <v/>
      </c>
      <c r="S448" s="256" t="str">
        <f ca="1">IF(ISERROR(OFFSET(Data!$A$1,MATCH($D448,Data!$CG:$CG,0)-1,MATCH($E448&amp;"/"&amp;S$1,Data!$1:$1,0)-1))=TRUE,"",IF(OFFSET(Data!$A$1,MATCH($D448,Data!$CG:$CG,0)-1,MATCH($E448&amp;"/"&amp;S$1,Data!$1:$1,0)-1)=0,"",OFFSET(Data!$A$1,MATCH($D448,Data!$CG:$CG,0)-1,MATCH($E448&amp;"/"&amp;S$1,Data!$1:$1,0)-1)))</f>
        <v/>
      </c>
      <c r="T448" s="256" t="str">
        <f ca="1">IF(ISERROR(OFFSET(Data!$A$1,MATCH($D448,Data!$CG:$CG,0)-1,MATCH($E448&amp;"/"&amp;T$1,Data!$1:$1,0)-1))=TRUE,"",IF(OFFSET(Data!$A$1,MATCH($D448,Data!$CG:$CG,0)-1,MATCH($E448&amp;"/"&amp;T$1,Data!$1:$1,0)-1)=0,"",OFFSET(Data!$A$1,MATCH($D448,Data!$CG:$CG,0)-1,MATCH($E448&amp;"/"&amp;T$1,Data!$1:$1,0)-1)))</f>
        <v/>
      </c>
      <c r="U448" s="256" t="str">
        <f ca="1">IF(ISERROR(OFFSET(Data!$A$1,MATCH($D448,Data!$CG:$CG,0)-1,MATCH($E448&amp;"/"&amp;U$1,Data!$1:$1,0)-1))=TRUE,"",IF(OFFSET(Data!$A$1,MATCH($D448,Data!$CG:$CG,0)-1,MATCH($E448&amp;"/"&amp;U$1,Data!$1:$1,0)-1)=0,"",OFFSET(Data!$A$1,MATCH($D448,Data!$CG:$CG,0)-1,MATCH($E448&amp;"/"&amp;U$1,Data!$1:$1,0)-1)))</f>
        <v/>
      </c>
      <c r="V448" s="256" t="str">
        <f ca="1">IF(ISERROR(OFFSET(Data!$A$1,MATCH($D448,Data!$CG:$CG,0)-1,MATCH($E448&amp;"/"&amp;V$1,Data!$1:$1,0)-1))=TRUE,"",IF(OFFSET(Data!$A$1,MATCH($D448,Data!$CG:$CG,0)-1,MATCH($E448&amp;"/"&amp;V$1,Data!$1:$1,0)-1)=0,"",OFFSET(Data!$A$1,MATCH($D448,Data!$CG:$CG,0)-1,MATCH($E448&amp;"/"&amp;V$1,Data!$1:$1,0)-1)))</f>
        <v/>
      </c>
      <c r="W448" s="257" t="str">
        <f ca="1">IF(ISERROR(OFFSET(Data!$A$1,MATCH($D448,Data!$CG:$CG,0)-1,MATCH($E448&amp;"/"&amp;W$1,Data!$1:$1,0)-1))=TRUE,"",IF(OFFSET(Data!$A$1,MATCH($D448,Data!$CG:$CG,0)-1,MATCH($E448&amp;"/"&amp;W$1,Data!$1:$1,0)-1)=0,"",OFFSET(Data!$A$1,MATCH($D448,Data!$CG:$CG,0)-1,MATCH($E448&amp;"/"&amp;W$1,Data!$1:$1,0)-1)))</f>
        <v/>
      </c>
      <c r="X448" s="256" t="str">
        <f ca="1">IF(ISERROR(OFFSET(Data!$A$1,MATCH($D448,Data!$CG:$CG,0)-1,MATCH($E448&amp;"/"&amp;X$1,Data!$1:$1,0)-1))=TRUE,"",IF(OFFSET(Data!$A$1,MATCH($D448,Data!$CG:$CG,0)-1,MATCH($E448&amp;"/"&amp;X$1,Data!$1:$1,0)-1)=0,"",OFFSET(Data!$A$1,MATCH($D448,Data!$CG:$CG,0)-1,MATCH($E448&amp;"/"&amp;X$1,Data!$1:$1,0)-1)))</f>
        <v/>
      </c>
      <c r="Y448" s="256" t="str">
        <f ca="1">IF(ISERROR(OFFSET(Data!$A$1,MATCH($D448,Data!$CG:$CG,0)-1,MATCH($E448&amp;"/"&amp;Y$1,Data!$1:$1,0)-1))=TRUE,"",IF(OFFSET(Data!$A$1,MATCH($D448,Data!$CG:$CG,0)-1,MATCH($E448&amp;"/"&amp;Y$1,Data!$1:$1,0)-1)=0,"",OFFSET(Data!$A$1,MATCH($D448,Data!$CG:$CG,0)-1,MATCH($E448&amp;"/"&amp;Y$1,Data!$1:$1,0)-1)))</f>
        <v/>
      </c>
      <c r="Z448" s="256" t="str">
        <f ca="1">IF(ISERROR(OFFSET(Data!$A$1,MATCH($D448,Data!$CG:$CG,0)-1,MATCH($E448&amp;"/"&amp;Z$1,Data!$1:$1,0)-1))=TRUE,"",IF(OFFSET(Data!$A$1,MATCH($D448,Data!$CG:$CG,0)-1,MATCH($E448&amp;"/"&amp;Z$1,Data!$1:$1,0)-1)=0,"",OFFSET(Data!$A$1,MATCH($D448,Data!$CG:$CG,0)-1,MATCH($E448&amp;"/"&amp;Z$1,Data!$1:$1,0)-1)))</f>
        <v/>
      </c>
      <c r="AA448" s="256" t="str">
        <f ca="1">IF(ISERROR(OFFSET(Data!$A$1,MATCH($D448,Data!$CG:$CG,0)-1,MATCH($E448&amp;"/"&amp;AA$1,Data!$1:$1,0)-1))=TRUE,"",IF(OFFSET(Data!$A$1,MATCH($D448,Data!$CG:$CG,0)-1,MATCH($E448&amp;"/"&amp;AA$1,Data!$1:$1,0)-1)=0,"",OFFSET(Data!$A$1,MATCH($D448,Data!$CG:$CG,0)-1,MATCH($E448&amp;"/"&amp;AA$1,Data!$1:$1,0)-1)))</f>
        <v/>
      </c>
      <c r="AB448" s="256" t="str">
        <f ca="1">IF(ISERROR(OFFSET(Data!$A$1,MATCH($D448,Data!$CG:$CG,0)-1,MATCH($E448&amp;"/"&amp;AB$1,Data!$1:$1,0)-1))=TRUE,"",IF(OFFSET(Data!$A$1,MATCH($D448,Data!$CG:$CG,0)-1,MATCH($E448&amp;"/"&amp;AB$1,Data!$1:$1,0)-1)=0,"",OFFSET(Data!$A$1,MATCH($D448,Data!$CG:$CG,0)-1,MATCH($E448&amp;"/"&amp;AB$1,Data!$1:$1,0)-1)))</f>
        <v/>
      </c>
      <c r="AC448" s="256" t="str">
        <f ca="1">IF(ISERROR(OFFSET(Data!$A$1,MATCH($D448,Data!$CG:$CG,0)-1,MATCH($E448&amp;"/"&amp;AC$1,Data!$1:$1,0)-1))=TRUE,"",IF(OFFSET(Data!$A$1,MATCH($D448,Data!$CG:$CG,0)-1,MATCH($E448&amp;"/"&amp;AC$1,Data!$1:$1,0)-1)=0,"",OFFSET(Data!$A$1,MATCH($D448,Data!$CG:$CG,0)-1,MATCH($E448&amp;"/"&amp;AC$1,Data!$1:$1,0)-1)))</f>
        <v/>
      </c>
      <c r="AD448" s="256" t="str">
        <f ca="1">IF(ISERROR(OFFSET(Data!$A$1,MATCH($D448,Data!$CG:$CG,0)-1,MATCH($E448&amp;"/"&amp;AD$1,Data!$1:$1,0)-1))=TRUE,"",IF(OFFSET(Data!$A$1,MATCH($D448,Data!$CG:$CG,0)-1,MATCH($E448&amp;"/"&amp;AD$1,Data!$1:$1,0)-1)=0,"",OFFSET(Data!$A$1,MATCH($D448,Data!$CG:$CG,0)-1,MATCH($E448&amp;"/"&amp;AD$1,Data!$1:$1,0)-1)))</f>
        <v/>
      </c>
      <c r="AE448" s="256" t="str">
        <f ca="1">IF(ISERROR(OFFSET(Data!$A$1,MATCH($D448,Data!$CG:$CG,0)-1,MATCH($E448&amp;"/"&amp;AE$1,Data!$1:$1,0)-1))=TRUE,"",IF(OFFSET(Data!$A$1,MATCH($D448,Data!$CG:$CG,0)-1,MATCH($E448&amp;"/"&amp;AE$1,Data!$1:$1,0)-1)=0,"",OFFSET(Data!$A$1,MATCH($D448,Data!$CG:$CG,0)-1,MATCH($E448&amp;"/"&amp;AE$1,Data!$1:$1,0)-1)))</f>
        <v/>
      </c>
      <c r="AF448" s="258" t="str">
        <f ca="1">IF(ISERROR(OFFSET(Data!$A$1,MATCH($D448,Data!$CG:$CG,0)-1,MATCH($E448&amp;"/"&amp;AF$1,Data!$1:$1,0)-1))=TRUE,"",IF(OFFSET(Data!$A$1,MATCH($D448,Data!$CG:$CG,0)-1,MATCH($E448&amp;"/"&amp;AF$1,Data!$1:$1,0)-1)=0,"",OFFSET(Data!$A$1,MATCH($D448,Data!$CG:$CG,0)-1,MATCH($E448&amp;"/"&amp;AF$1,Data!$1:$1,0)-1)))</f>
        <v/>
      </c>
      <c r="AG448" s="197">
        <f>IF(ISERROR(INDEX(#REF!,MATCH($D448&amp;$E448,#REF!,0)))=TRUE,0,INDEX(#REF!,MATCH($D448&amp;$E448,#REF!,0)))</f>
        <v>0</v>
      </c>
      <c r="AH448" s="209">
        <f ca="1">SUM(AG444:AG448)</f>
        <v>0</v>
      </c>
    </row>
    <row r="449" spans="2:34" s="78" customFormat="1" x14ac:dyDescent="0.25">
      <c r="B449" s="278"/>
      <c r="C449" s="278"/>
      <c r="D449" s="279"/>
      <c r="E449" s="280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83"/>
      <c r="AA449" s="284"/>
      <c r="AB449" s="284"/>
      <c r="AC449" s="284"/>
      <c r="AD449" s="284"/>
      <c r="AE449" s="284"/>
      <c r="AF449" s="285"/>
      <c r="AG449" s="281" t="s">
        <v>20</v>
      </c>
      <c r="AH449" s="282"/>
    </row>
    <row r="450" spans="2:34" s="78" customFormat="1" x14ac:dyDescent="0.25">
      <c r="B450" s="217"/>
      <c r="C450" s="217"/>
      <c r="D450" s="218"/>
      <c r="E450" s="219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4"/>
      <c r="AA450" s="221"/>
      <c r="AB450" s="221"/>
      <c r="AC450" s="221"/>
      <c r="AD450" s="221"/>
      <c r="AE450" s="221"/>
      <c r="AF450" s="222"/>
      <c r="AG450" s="78" t="s">
        <v>20</v>
      </c>
      <c r="AH450" s="223"/>
    </row>
    <row r="451" spans="2:34" s="78" customFormat="1" x14ac:dyDescent="0.25">
      <c r="B451" s="217"/>
      <c r="C451" s="217"/>
      <c r="D451" s="218"/>
      <c r="E451" s="219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4"/>
      <c r="AA451" s="221"/>
      <c r="AB451" s="221"/>
      <c r="AC451" s="221"/>
      <c r="AD451" s="221"/>
      <c r="AE451" s="221"/>
      <c r="AF451" s="222"/>
      <c r="AG451" s="78" t="s">
        <v>20</v>
      </c>
      <c r="AH451" s="223"/>
    </row>
    <row r="452" spans="2:34" s="78" customFormat="1" x14ac:dyDescent="0.25">
      <c r="B452" s="217"/>
      <c r="C452" s="217"/>
      <c r="D452" s="218"/>
      <c r="E452" s="219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4"/>
      <c r="AA452" s="221"/>
      <c r="AB452" s="221"/>
      <c r="AC452" s="221"/>
      <c r="AD452" s="221"/>
      <c r="AE452" s="221"/>
      <c r="AF452" s="222"/>
      <c r="AG452" s="78" t="s">
        <v>20</v>
      </c>
      <c r="AH452" s="223"/>
    </row>
    <row r="453" spans="2:34" s="78" customFormat="1" x14ac:dyDescent="0.25">
      <c r="B453" s="217"/>
      <c r="C453" s="217"/>
      <c r="D453" s="218"/>
      <c r="E453" s="219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4"/>
      <c r="AA453" s="221"/>
      <c r="AB453" s="221"/>
      <c r="AC453" s="221"/>
      <c r="AD453" s="221"/>
      <c r="AE453" s="221"/>
      <c r="AF453" s="222"/>
      <c r="AG453" s="78" t="s">
        <v>20</v>
      </c>
      <c r="AH453" s="223"/>
    </row>
    <row r="454" spans="2:34" s="78" customFormat="1" x14ac:dyDescent="0.25">
      <c r="B454" s="217"/>
      <c r="C454" s="217"/>
      <c r="D454" s="218"/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4"/>
      <c r="AA454" s="221"/>
      <c r="AB454" s="221"/>
      <c r="AC454" s="221"/>
      <c r="AD454" s="221"/>
      <c r="AE454" s="221"/>
      <c r="AF454" s="222"/>
      <c r="AH454" s="223"/>
    </row>
    <row r="455" spans="2:34" s="78" customFormat="1" x14ac:dyDescent="0.25">
      <c r="B455" s="217"/>
      <c r="C455" s="217"/>
      <c r="D455" s="218"/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4"/>
      <c r="AA455" s="221"/>
      <c r="AB455" s="221"/>
      <c r="AC455" s="221"/>
      <c r="AD455" s="221"/>
      <c r="AE455" s="221"/>
      <c r="AF455" s="222"/>
      <c r="AH455" s="223"/>
    </row>
    <row r="456" spans="2:34" s="78" customFormat="1" x14ac:dyDescent="0.25">
      <c r="B456" s="217"/>
      <c r="C456" s="217"/>
      <c r="D456" s="218"/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4"/>
      <c r="AA456" s="221"/>
      <c r="AB456" s="221"/>
      <c r="AC456" s="221"/>
      <c r="AD456" s="221"/>
      <c r="AE456" s="221"/>
      <c r="AF456" s="222"/>
      <c r="AH456" s="223"/>
    </row>
    <row r="457" spans="2:34" s="78" customFormat="1" x14ac:dyDescent="0.25">
      <c r="B457" s="217"/>
      <c r="C457" s="217"/>
      <c r="D457" s="218"/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4"/>
      <c r="AA457" s="221"/>
      <c r="AB457" s="221"/>
      <c r="AC457" s="221"/>
      <c r="AD457" s="221"/>
      <c r="AE457" s="221"/>
      <c r="AF457" s="222"/>
      <c r="AH457" s="223"/>
    </row>
    <row r="458" spans="2:34" s="78" customFormat="1" x14ac:dyDescent="0.25">
      <c r="B458" s="217"/>
      <c r="C458" s="217"/>
      <c r="D458" s="218"/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4"/>
      <c r="AA458" s="221"/>
      <c r="AB458" s="221"/>
      <c r="AC458" s="221"/>
      <c r="AD458" s="221"/>
      <c r="AE458" s="221"/>
      <c r="AF458" s="222"/>
      <c r="AH458" s="223"/>
    </row>
    <row r="459" spans="2:34" s="78" customFormat="1" x14ac:dyDescent="0.25">
      <c r="B459" s="217"/>
      <c r="C459" s="217"/>
      <c r="D459" s="218"/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4"/>
      <c r="AA459" s="221"/>
      <c r="AB459" s="221"/>
      <c r="AC459" s="221"/>
      <c r="AD459" s="221"/>
      <c r="AE459" s="221"/>
      <c r="AF459" s="222"/>
      <c r="AH459" s="223"/>
    </row>
    <row r="460" spans="2:34" s="78" customFormat="1" x14ac:dyDescent="0.25">
      <c r="B460" s="217"/>
      <c r="C460" s="217"/>
      <c r="D460" s="218"/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4"/>
      <c r="AA460" s="221"/>
      <c r="AB460" s="221"/>
      <c r="AC460" s="221"/>
      <c r="AD460" s="221"/>
      <c r="AE460" s="221"/>
      <c r="AF460" s="222"/>
      <c r="AH460" s="223"/>
    </row>
    <row r="461" spans="2:34" s="78" customFormat="1" x14ac:dyDescent="0.25">
      <c r="B461" s="217"/>
      <c r="C461" s="217"/>
      <c r="D461" s="218"/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4"/>
      <c r="AA461" s="221"/>
      <c r="AB461" s="221"/>
      <c r="AC461" s="221"/>
      <c r="AD461" s="221"/>
      <c r="AE461" s="221"/>
      <c r="AF461" s="222"/>
      <c r="AH461" s="223"/>
    </row>
    <row r="462" spans="2:34" s="78" customFormat="1" x14ac:dyDescent="0.25">
      <c r="B462" s="217"/>
      <c r="C462" s="217"/>
      <c r="D462" s="218"/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4"/>
      <c r="AA462" s="221"/>
      <c r="AB462" s="221"/>
      <c r="AC462" s="221"/>
      <c r="AD462" s="221"/>
      <c r="AE462" s="221"/>
      <c r="AF462" s="222"/>
      <c r="AH462" s="223"/>
    </row>
    <row r="463" spans="2:34" s="78" customFormat="1" x14ac:dyDescent="0.25">
      <c r="B463" s="217"/>
      <c r="C463" s="217"/>
      <c r="D463" s="218"/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4"/>
      <c r="AA463" s="221"/>
      <c r="AB463" s="221"/>
      <c r="AC463" s="221"/>
      <c r="AD463" s="221"/>
      <c r="AE463" s="221"/>
      <c r="AF463" s="222"/>
      <c r="AH463" s="223"/>
    </row>
    <row r="464" spans="2:34" s="78" customFormat="1" x14ac:dyDescent="0.25">
      <c r="B464" s="217"/>
      <c r="C464" s="217"/>
      <c r="D464" s="218"/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4"/>
      <c r="AA464" s="221"/>
      <c r="AB464" s="221"/>
      <c r="AC464" s="221"/>
      <c r="AD464" s="221"/>
      <c r="AE464" s="221"/>
      <c r="AF464" s="222"/>
      <c r="AH464" s="223"/>
    </row>
    <row r="465" spans="2:34" s="78" customFormat="1" x14ac:dyDescent="0.25">
      <c r="B465" s="217"/>
      <c r="C465" s="217"/>
      <c r="D465" s="218"/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4"/>
      <c r="AA465" s="221"/>
      <c r="AB465" s="221"/>
      <c r="AC465" s="221"/>
      <c r="AD465" s="221"/>
      <c r="AE465" s="221"/>
      <c r="AF465" s="222"/>
      <c r="AH465" s="223"/>
    </row>
    <row r="466" spans="2:34" s="78" customFormat="1" x14ac:dyDescent="0.25">
      <c r="B466" s="217"/>
      <c r="C466" s="217"/>
      <c r="D466" s="218"/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4"/>
      <c r="AA466" s="221"/>
      <c r="AB466" s="221"/>
      <c r="AC466" s="221"/>
      <c r="AD466" s="221"/>
      <c r="AE466" s="221"/>
      <c r="AF466" s="222"/>
      <c r="AH466" s="223"/>
    </row>
    <row r="467" spans="2:34" s="78" customFormat="1" x14ac:dyDescent="0.25">
      <c r="B467" s="217"/>
      <c r="C467" s="217"/>
      <c r="D467" s="218"/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4"/>
      <c r="AA467" s="221"/>
      <c r="AB467" s="221"/>
      <c r="AC467" s="221"/>
      <c r="AD467" s="221"/>
      <c r="AE467" s="221"/>
      <c r="AF467" s="222"/>
      <c r="AH467" s="223"/>
    </row>
    <row r="468" spans="2:34" s="78" customFormat="1" x14ac:dyDescent="0.25">
      <c r="B468" s="217"/>
      <c r="C468" s="217"/>
      <c r="D468" s="218"/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4"/>
      <c r="AA468" s="221"/>
      <c r="AB468" s="221"/>
      <c r="AC468" s="221"/>
      <c r="AD468" s="221"/>
      <c r="AE468" s="221"/>
      <c r="AF468" s="222"/>
      <c r="AH468" s="223"/>
    </row>
    <row r="469" spans="2:34" s="78" customFormat="1" x14ac:dyDescent="0.25">
      <c r="B469" s="217"/>
      <c r="C469" s="217"/>
      <c r="D469" s="218"/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4"/>
      <c r="AA469" s="221"/>
      <c r="AB469" s="221"/>
      <c r="AC469" s="221"/>
      <c r="AD469" s="221"/>
      <c r="AE469" s="221"/>
      <c r="AF469" s="222"/>
      <c r="AH469" s="223"/>
    </row>
    <row r="470" spans="2:34" s="78" customFormat="1" x14ac:dyDescent="0.25">
      <c r="B470" s="217"/>
      <c r="C470" s="217"/>
      <c r="D470" s="218"/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4"/>
      <c r="AA470" s="221"/>
      <c r="AB470" s="221"/>
      <c r="AC470" s="221"/>
      <c r="AD470" s="221"/>
      <c r="AE470" s="221"/>
      <c r="AF470" s="222"/>
      <c r="AH470" s="223"/>
    </row>
    <row r="471" spans="2:34" s="78" customFormat="1" x14ac:dyDescent="0.25">
      <c r="B471" s="217"/>
      <c r="C471" s="217"/>
      <c r="D471" s="218"/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4"/>
      <c r="AA471" s="221"/>
      <c r="AB471" s="221"/>
      <c r="AC471" s="221"/>
      <c r="AD471" s="221"/>
      <c r="AE471" s="221"/>
      <c r="AF471" s="222"/>
      <c r="AH471" s="223"/>
    </row>
    <row r="472" spans="2:34" s="78" customFormat="1" x14ac:dyDescent="0.25">
      <c r="B472" s="217"/>
      <c r="C472" s="217"/>
      <c r="D472" s="218"/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4"/>
      <c r="AA472" s="221"/>
      <c r="AB472" s="221"/>
      <c r="AC472" s="221"/>
      <c r="AD472" s="221"/>
      <c r="AE472" s="221"/>
      <c r="AF472" s="222"/>
      <c r="AH472" s="223"/>
    </row>
    <row r="473" spans="2:34" s="78" customFormat="1" x14ac:dyDescent="0.25">
      <c r="B473" s="217"/>
      <c r="C473" s="217"/>
      <c r="D473" s="218"/>
      <c r="E473" s="219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4"/>
      <c r="AA473" s="221"/>
      <c r="AB473" s="221"/>
      <c r="AC473" s="221"/>
      <c r="AD473" s="221"/>
      <c r="AE473" s="221"/>
      <c r="AF473" s="222"/>
      <c r="AH473" s="223"/>
    </row>
    <row r="474" spans="2:34" s="78" customFormat="1" x14ac:dyDescent="0.25">
      <c r="B474" s="217"/>
      <c r="C474" s="217"/>
      <c r="D474" s="218"/>
      <c r="E474" s="219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4"/>
      <c r="AA474" s="221"/>
      <c r="AB474" s="221"/>
      <c r="AC474" s="221"/>
      <c r="AD474" s="221"/>
      <c r="AE474" s="221"/>
      <c r="AF474" s="222"/>
      <c r="AH474" s="223"/>
    </row>
    <row r="475" spans="2:34" s="78" customFormat="1" x14ac:dyDescent="0.25">
      <c r="B475" s="217"/>
      <c r="C475" s="217"/>
      <c r="D475" s="218"/>
      <c r="E475" s="219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4"/>
      <c r="AA475" s="221"/>
      <c r="AB475" s="221"/>
      <c r="AC475" s="221"/>
      <c r="AD475" s="221"/>
      <c r="AE475" s="221"/>
      <c r="AF475" s="222"/>
      <c r="AH475" s="223"/>
    </row>
    <row r="476" spans="2:34" s="78" customFormat="1" x14ac:dyDescent="0.25">
      <c r="B476" s="217"/>
      <c r="C476" s="217"/>
      <c r="D476" s="218"/>
      <c r="E476" s="219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4"/>
      <c r="AA476" s="221"/>
      <c r="AB476" s="221"/>
      <c r="AC476" s="221"/>
      <c r="AD476" s="221"/>
      <c r="AE476" s="221"/>
      <c r="AF476" s="222"/>
      <c r="AH476" s="223"/>
    </row>
    <row r="477" spans="2:34" s="78" customFormat="1" x14ac:dyDescent="0.25">
      <c r="B477" s="217"/>
      <c r="C477" s="217"/>
      <c r="D477" s="218"/>
      <c r="E477" s="219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4"/>
      <c r="AA477" s="221"/>
      <c r="AB477" s="221"/>
      <c r="AC477" s="221"/>
      <c r="AD477" s="221"/>
      <c r="AE477" s="221"/>
      <c r="AF477" s="222"/>
      <c r="AH477" s="223"/>
    </row>
    <row r="478" spans="2:34" s="78" customFormat="1" x14ac:dyDescent="0.25">
      <c r="B478" s="217"/>
      <c r="C478" s="217"/>
      <c r="D478" s="218"/>
      <c r="E478" s="219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4"/>
      <c r="AA478" s="221"/>
      <c r="AB478" s="221"/>
      <c r="AC478" s="221"/>
      <c r="AD478" s="221"/>
      <c r="AE478" s="221"/>
      <c r="AF478" s="222"/>
      <c r="AH478" s="223"/>
    </row>
    <row r="479" spans="2:34" s="78" customFormat="1" x14ac:dyDescent="0.25">
      <c r="B479" s="217"/>
      <c r="C479" s="217"/>
      <c r="D479" s="218"/>
      <c r="E479" s="219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4"/>
      <c r="AA479" s="221"/>
      <c r="AB479" s="221"/>
      <c r="AC479" s="221"/>
      <c r="AD479" s="221"/>
      <c r="AE479" s="221"/>
      <c r="AF479" s="222"/>
      <c r="AH479" s="223"/>
    </row>
    <row r="480" spans="2:34" s="78" customFormat="1" x14ac:dyDescent="0.25">
      <c r="B480" s="217"/>
      <c r="C480" s="217"/>
      <c r="D480" s="218"/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4"/>
      <c r="AA480" s="221"/>
      <c r="AB480" s="221"/>
      <c r="AC480" s="221"/>
      <c r="AD480" s="221"/>
      <c r="AE480" s="221"/>
      <c r="AF480" s="222"/>
      <c r="AH480" s="223"/>
    </row>
    <row r="481" spans="2:34" s="78" customFormat="1" x14ac:dyDescent="0.25">
      <c r="B481" s="217"/>
      <c r="C481" s="217"/>
      <c r="D481" s="218"/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4"/>
      <c r="AA481" s="221"/>
      <c r="AB481" s="221"/>
      <c r="AC481" s="221"/>
      <c r="AD481" s="221"/>
      <c r="AE481" s="221"/>
      <c r="AF481" s="222"/>
      <c r="AH481" s="223"/>
    </row>
    <row r="482" spans="2:34" s="78" customFormat="1" x14ac:dyDescent="0.25">
      <c r="B482" s="217"/>
      <c r="C482" s="217"/>
      <c r="D482" s="218"/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4"/>
      <c r="AA482" s="221"/>
      <c r="AB482" s="221"/>
      <c r="AC482" s="221"/>
      <c r="AD482" s="221"/>
      <c r="AE482" s="221"/>
      <c r="AF482" s="222"/>
      <c r="AH482" s="223"/>
    </row>
    <row r="483" spans="2:34" s="78" customFormat="1" x14ac:dyDescent="0.25">
      <c r="B483" s="217"/>
      <c r="C483" s="217"/>
      <c r="D483" s="218"/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4"/>
      <c r="AA483" s="221"/>
      <c r="AB483" s="221"/>
      <c r="AC483" s="221"/>
      <c r="AD483" s="221"/>
      <c r="AE483" s="221"/>
      <c r="AF483" s="222"/>
      <c r="AH483" s="223"/>
    </row>
    <row r="484" spans="2:34" s="78" customFormat="1" x14ac:dyDescent="0.25">
      <c r="B484" s="217"/>
      <c r="C484" s="217"/>
      <c r="D484" s="218"/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4"/>
      <c r="AA484" s="221"/>
      <c r="AB484" s="221"/>
      <c r="AC484" s="221"/>
      <c r="AD484" s="221"/>
      <c r="AE484" s="221"/>
      <c r="AF484" s="222"/>
      <c r="AH484" s="223"/>
    </row>
    <row r="485" spans="2:34" s="78" customFormat="1" x14ac:dyDescent="0.25">
      <c r="B485" s="217"/>
      <c r="C485" s="217"/>
      <c r="D485" s="218"/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4"/>
      <c r="AA485" s="221"/>
      <c r="AB485" s="221"/>
      <c r="AC485" s="221"/>
      <c r="AD485" s="221"/>
      <c r="AE485" s="221"/>
      <c r="AF485" s="222"/>
      <c r="AH485" s="223"/>
    </row>
    <row r="486" spans="2:34" s="78" customFormat="1" x14ac:dyDescent="0.25">
      <c r="B486" s="217"/>
      <c r="C486" s="217"/>
      <c r="D486" s="218"/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4"/>
      <c r="AA486" s="221"/>
      <c r="AB486" s="221"/>
      <c r="AC486" s="221"/>
      <c r="AD486" s="221"/>
      <c r="AE486" s="221"/>
      <c r="AF486" s="222"/>
      <c r="AH486" s="223"/>
    </row>
    <row r="487" spans="2:34" s="78" customFormat="1" x14ac:dyDescent="0.25">
      <c r="B487" s="217"/>
      <c r="C487" s="217"/>
      <c r="D487" s="218"/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4"/>
      <c r="AA487" s="221"/>
      <c r="AB487" s="221"/>
      <c r="AC487" s="221"/>
      <c r="AD487" s="221"/>
      <c r="AE487" s="221"/>
      <c r="AF487" s="222"/>
      <c r="AH487" s="223"/>
    </row>
    <row r="488" spans="2:34" s="78" customFormat="1" x14ac:dyDescent="0.25">
      <c r="B488" s="217"/>
      <c r="C488" s="217"/>
      <c r="D488" s="218"/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4"/>
      <c r="AA488" s="221"/>
      <c r="AB488" s="221"/>
      <c r="AC488" s="221"/>
      <c r="AD488" s="221"/>
      <c r="AE488" s="221"/>
      <c r="AF488" s="222"/>
      <c r="AH488" s="223"/>
    </row>
    <row r="489" spans="2:34" s="78" customFormat="1" x14ac:dyDescent="0.25">
      <c r="B489" s="217"/>
      <c r="C489" s="217"/>
      <c r="D489" s="218"/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4"/>
      <c r="AA489" s="221"/>
      <c r="AB489" s="221"/>
      <c r="AC489" s="221"/>
      <c r="AD489" s="221"/>
      <c r="AE489" s="221"/>
      <c r="AF489" s="222"/>
      <c r="AH489" s="223"/>
    </row>
    <row r="490" spans="2:34" s="78" customFormat="1" x14ac:dyDescent="0.25">
      <c r="B490" s="217"/>
      <c r="C490" s="217"/>
      <c r="D490" s="218"/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4"/>
      <c r="AA490" s="221"/>
      <c r="AB490" s="221"/>
      <c r="AC490" s="221"/>
      <c r="AD490" s="221"/>
      <c r="AE490" s="221"/>
      <c r="AF490" s="222"/>
      <c r="AH490" s="223"/>
    </row>
    <row r="491" spans="2:34" s="78" customFormat="1" x14ac:dyDescent="0.25">
      <c r="B491" s="217"/>
      <c r="C491" s="217"/>
      <c r="D491" s="218"/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4"/>
      <c r="AA491" s="221"/>
      <c r="AB491" s="221"/>
      <c r="AC491" s="221"/>
      <c r="AD491" s="221"/>
      <c r="AE491" s="221"/>
      <c r="AF491" s="222"/>
      <c r="AH491" s="223"/>
    </row>
    <row r="492" spans="2:34" s="78" customFormat="1" x14ac:dyDescent="0.25">
      <c r="B492" s="217"/>
      <c r="C492" s="217"/>
      <c r="D492" s="218"/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4"/>
      <c r="AA492" s="221"/>
      <c r="AB492" s="221"/>
      <c r="AC492" s="221"/>
      <c r="AD492" s="221"/>
      <c r="AE492" s="221"/>
      <c r="AF492" s="222"/>
      <c r="AH492" s="223"/>
    </row>
    <row r="493" spans="2:34" s="78" customFormat="1" x14ac:dyDescent="0.25">
      <c r="B493" s="217"/>
      <c r="C493" s="217"/>
      <c r="D493" s="218"/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4"/>
      <c r="AA493" s="221"/>
      <c r="AB493" s="221"/>
      <c r="AC493" s="221"/>
      <c r="AD493" s="221"/>
      <c r="AE493" s="221"/>
      <c r="AF493" s="222"/>
      <c r="AH493" s="223"/>
    </row>
    <row r="494" spans="2:34" s="78" customFormat="1" x14ac:dyDescent="0.25">
      <c r="B494" s="217"/>
      <c r="C494" s="217"/>
      <c r="D494" s="218"/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4"/>
      <c r="AA494" s="221"/>
      <c r="AB494" s="221"/>
      <c r="AC494" s="221"/>
      <c r="AD494" s="221"/>
      <c r="AE494" s="221"/>
      <c r="AF494" s="222"/>
      <c r="AH494" s="223"/>
    </row>
    <row r="495" spans="2:34" s="78" customFormat="1" x14ac:dyDescent="0.25">
      <c r="B495" s="217"/>
      <c r="C495" s="217"/>
      <c r="D495" s="218"/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4"/>
      <c r="AA495" s="221"/>
      <c r="AB495" s="221"/>
      <c r="AC495" s="221"/>
      <c r="AD495" s="221"/>
      <c r="AE495" s="221"/>
      <c r="AF495" s="222"/>
      <c r="AH495" s="223"/>
    </row>
    <row r="496" spans="2:34" s="78" customFormat="1" x14ac:dyDescent="0.25">
      <c r="B496" s="217"/>
      <c r="C496" s="217"/>
      <c r="D496" s="218"/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4"/>
      <c r="AA496" s="221"/>
      <c r="AB496" s="221"/>
      <c r="AC496" s="221"/>
      <c r="AD496" s="221"/>
      <c r="AE496" s="221"/>
      <c r="AF496" s="222"/>
      <c r="AH496" s="223"/>
    </row>
    <row r="497" spans="2:34" s="78" customFormat="1" x14ac:dyDescent="0.25">
      <c r="B497" s="217"/>
      <c r="C497" s="217"/>
      <c r="D497" s="218"/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4"/>
      <c r="AA497" s="221"/>
      <c r="AB497" s="221"/>
      <c r="AC497" s="221"/>
      <c r="AD497" s="221"/>
      <c r="AE497" s="221"/>
      <c r="AF497" s="222"/>
      <c r="AH497" s="223"/>
    </row>
    <row r="498" spans="2:34" s="78" customFormat="1" x14ac:dyDescent="0.25">
      <c r="B498" s="217"/>
      <c r="C498" s="217"/>
      <c r="D498" s="218"/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4"/>
      <c r="AA498" s="221"/>
      <c r="AB498" s="221"/>
      <c r="AC498" s="221"/>
      <c r="AD498" s="221"/>
      <c r="AE498" s="221"/>
      <c r="AF498" s="222"/>
      <c r="AH498" s="223"/>
    </row>
    <row r="499" spans="2:34" s="78" customFormat="1" x14ac:dyDescent="0.25">
      <c r="B499" s="217"/>
      <c r="C499" s="217"/>
      <c r="D499" s="218"/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4"/>
      <c r="AA499" s="221"/>
      <c r="AB499" s="221"/>
      <c r="AC499" s="221"/>
      <c r="AD499" s="221"/>
      <c r="AE499" s="221"/>
      <c r="AF499" s="222"/>
      <c r="AH499" s="223"/>
    </row>
    <row r="500" spans="2:34" s="78" customFormat="1" x14ac:dyDescent="0.25">
      <c r="B500" s="217"/>
      <c r="C500" s="217"/>
      <c r="D500" s="218"/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4"/>
      <c r="AA500" s="221"/>
      <c r="AB500" s="221"/>
      <c r="AC500" s="221"/>
      <c r="AD500" s="221"/>
      <c r="AE500" s="221"/>
      <c r="AF500" s="222"/>
      <c r="AH500" s="223"/>
    </row>
    <row r="501" spans="2:34" s="78" customFormat="1" x14ac:dyDescent="0.25">
      <c r="B501" s="217"/>
      <c r="C501" s="217"/>
      <c r="D501" s="218"/>
      <c r="E501" s="219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4"/>
      <c r="AA501" s="221"/>
      <c r="AB501" s="221"/>
      <c r="AC501" s="221"/>
      <c r="AD501" s="221"/>
      <c r="AE501" s="221"/>
      <c r="AF501" s="222"/>
      <c r="AH501" s="223"/>
    </row>
    <row r="502" spans="2:34" s="78" customFormat="1" x14ac:dyDescent="0.25">
      <c r="B502" s="217"/>
      <c r="C502" s="217"/>
      <c r="D502" s="218"/>
      <c r="E502" s="219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4"/>
      <c r="AA502" s="221"/>
      <c r="AB502" s="221"/>
      <c r="AC502" s="221"/>
      <c r="AD502" s="221"/>
      <c r="AE502" s="221"/>
      <c r="AF502" s="222"/>
      <c r="AH502" s="223"/>
    </row>
    <row r="503" spans="2:34" s="78" customFormat="1" x14ac:dyDescent="0.25">
      <c r="B503" s="217"/>
      <c r="C503" s="217"/>
      <c r="D503" s="218"/>
      <c r="E503" s="219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4"/>
      <c r="AA503" s="221"/>
      <c r="AB503" s="221"/>
      <c r="AC503" s="221"/>
      <c r="AD503" s="221"/>
      <c r="AE503" s="221"/>
      <c r="AF503" s="222"/>
      <c r="AH503" s="223"/>
    </row>
    <row r="504" spans="2:34" s="78" customFormat="1" x14ac:dyDescent="0.25">
      <c r="B504" s="217"/>
      <c r="C504" s="217"/>
      <c r="D504" s="218"/>
      <c r="E504" s="219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4"/>
      <c r="AA504" s="221"/>
      <c r="AB504" s="221"/>
      <c r="AC504" s="221"/>
      <c r="AD504" s="221"/>
      <c r="AE504" s="221"/>
      <c r="AF504" s="222"/>
      <c r="AH504" s="223"/>
    </row>
    <row r="505" spans="2:34" s="78" customFormat="1" x14ac:dyDescent="0.25">
      <c r="B505" s="217"/>
      <c r="C505" s="217"/>
      <c r="D505" s="218"/>
      <c r="E505" s="21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4"/>
      <c r="AA505" s="221"/>
      <c r="AB505" s="221"/>
      <c r="AC505" s="221"/>
      <c r="AD505" s="221"/>
      <c r="AE505" s="221"/>
      <c r="AF505" s="222"/>
      <c r="AH505" s="223"/>
    </row>
    <row r="506" spans="2:34" s="78" customFormat="1" x14ac:dyDescent="0.25">
      <c r="B506" s="217"/>
      <c r="C506" s="217"/>
      <c r="D506" s="218"/>
      <c r="E506" s="219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4"/>
      <c r="AA506" s="221"/>
      <c r="AB506" s="221"/>
      <c r="AC506" s="221"/>
      <c r="AD506" s="221"/>
      <c r="AE506" s="221"/>
      <c r="AF506" s="222"/>
      <c r="AH506" s="223"/>
    </row>
    <row r="507" spans="2:34" s="78" customFormat="1" x14ac:dyDescent="0.25">
      <c r="B507" s="217"/>
      <c r="C507" s="217"/>
      <c r="D507" s="218"/>
      <c r="E507" s="219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4"/>
      <c r="AA507" s="221"/>
      <c r="AB507" s="221"/>
      <c r="AC507" s="221"/>
      <c r="AD507" s="221"/>
      <c r="AE507" s="221"/>
      <c r="AF507" s="222"/>
      <c r="AH507" s="223"/>
    </row>
    <row r="508" spans="2:34" s="78" customFormat="1" x14ac:dyDescent="0.25">
      <c r="B508" s="217"/>
      <c r="C508" s="217"/>
      <c r="D508" s="218"/>
      <c r="E508" s="219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4"/>
      <c r="AA508" s="221"/>
      <c r="AB508" s="221"/>
      <c r="AC508" s="221"/>
      <c r="AD508" s="221"/>
      <c r="AE508" s="221"/>
      <c r="AF508" s="222"/>
      <c r="AH508" s="223"/>
    </row>
    <row r="509" spans="2:34" s="78" customFormat="1" x14ac:dyDescent="0.25">
      <c r="B509" s="217"/>
      <c r="C509" s="217"/>
      <c r="D509" s="218"/>
      <c r="E509" s="219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4"/>
      <c r="AA509" s="221"/>
      <c r="AB509" s="221"/>
      <c r="AC509" s="221"/>
      <c r="AD509" s="221"/>
      <c r="AE509" s="221"/>
      <c r="AF509" s="222"/>
      <c r="AH509" s="223"/>
    </row>
    <row r="510" spans="2:34" s="78" customFormat="1" x14ac:dyDescent="0.25">
      <c r="B510" s="217"/>
      <c r="C510" s="217"/>
      <c r="D510" s="218"/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4"/>
      <c r="AA510" s="221"/>
      <c r="AB510" s="221"/>
      <c r="AC510" s="221"/>
      <c r="AD510" s="221"/>
      <c r="AE510" s="221"/>
      <c r="AF510" s="222"/>
      <c r="AH510" s="223"/>
    </row>
    <row r="511" spans="2:34" s="78" customFormat="1" x14ac:dyDescent="0.25">
      <c r="B511" s="217"/>
      <c r="C511" s="217"/>
      <c r="D511" s="218"/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4"/>
      <c r="AA511" s="221"/>
      <c r="AB511" s="221"/>
      <c r="AC511" s="221"/>
      <c r="AD511" s="221"/>
      <c r="AE511" s="221"/>
      <c r="AF511" s="222"/>
      <c r="AH511" s="223"/>
    </row>
    <row r="512" spans="2:34" s="78" customFormat="1" x14ac:dyDescent="0.25">
      <c r="B512" s="217"/>
      <c r="C512" s="217"/>
      <c r="D512" s="218"/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4"/>
      <c r="AA512" s="221"/>
      <c r="AB512" s="221"/>
      <c r="AC512" s="221"/>
      <c r="AD512" s="221"/>
      <c r="AE512" s="221"/>
      <c r="AF512" s="222"/>
      <c r="AH512" s="223"/>
    </row>
    <row r="513" spans="2:34" s="78" customFormat="1" x14ac:dyDescent="0.25">
      <c r="B513" s="217"/>
      <c r="C513" s="217"/>
      <c r="D513" s="218"/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4"/>
      <c r="AA513" s="221"/>
      <c r="AB513" s="221"/>
      <c r="AC513" s="221"/>
      <c r="AD513" s="221"/>
      <c r="AE513" s="221"/>
      <c r="AF513" s="222"/>
      <c r="AH513" s="223"/>
    </row>
    <row r="514" spans="2:34" s="78" customFormat="1" x14ac:dyDescent="0.25">
      <c r="B514" s="217"/>
      <c r="C514" s="217"/>
      <c r="D514" s="218"/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4"/>
      <c r="AA514" s="221"/>
      <c r="AB514" s="221"/>
      <c r="AC514" s="221"/>
      <c r="AD514" s="221"/>
      <c r="AE514" s="221"/>
      <c r="AF514" s="222"/>
      <c r="AH514" s="223"/>
    </row>
    <row r="515" spans="2:34" s="78" customFormat="1" x14ac:dyDescent="0.25">
      <c r="B515" s="217"/>
      <c r="C515" s="217"/>
      <c r="D515" s="218"/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4"/>
      <c r="AA515" s="221"/>
      <c r="AB515" s="221"/>
      <c r="AC515" s="221"/>
      <c r="AD515" s="221"/>
      <c r="AE515" s="221"/>
      <c r="AF515" s="222"/>
      <c r="AH515" s="223"/>
    </row>
    <row r="516" spans="2:34" s="78" customFormat="1" x14ac:dyDescent="0.25">
      <c r="B516" s="217"/>
      <c r="C516" s="217"/>
      <c r="D516" s="218"/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4"/>
      <c r="AA516" s="221"/>
      <c r="AB516" s="221"/>
      <c r="AC516" s="221"/>
      <c r="AD516" s="221"/>
      <c r="AE516" s="221"/>
      <c r="AF516" s="222"/>
      <c r="AH516" s="223"/>
    </row>
    <row r="517" spans="2:34" s="78" customFormat="1" x14ac:dyDescent="0.25">
      <c r="B517" s="217"/>
      <c r="C517" s="217"/>
      <c r="D517" s="218"/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4"/>
      <c r="AA517" s="221"/>
      <c r="AB517" s="221"/>
      <c r="AC517" s="221"/>
      <c r="AD517" s="221"/>
      <c r="AE517" s="221"/>
      <c r="AF517" s="222"/>
      <c r="AH517" s="223"/>
    </row>
    <row r="518" spans="2:34" s="78" customFormat="1" x14ac:dyDescent="0.25">
      <c r="B518" s="217"/>
      <c r="C518" s="217"/>
      <c r="D518" s="218"/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4"/>
      <c r="AA518" s="221"/>
      <c r="AB518" s="221"/>
      <c r="AC518" s="221"/>
      <c r="AD518" s="221"/>
      <c r="AE518" s="221"/>
      <c r="AF518" s="222"/>
      <c r="AH518" s="223"/>
    </row>
    <row r="519" spans="2:34" s="78" customFormat="1" x14ac:dyDescent="0.25">
      <c r="B519" s="217"/>
      <c r="C519" s="217"/>
      <c r="D519" s="218"/>
      <c r="E519" s="219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4"/>
      <c r="AA519" s="221"/>
      <c r="AB519" s="221"/>
      <c r="AC519" s="221"/>
      <c r="AD519" s="221"/>
      <c r="AE519" s="221"/>
      <c r="AF519" s="222"/>
      <c r="AH519" s="223"/>
    </row>
    <row r="520" spans="2:34" s="78" customFormat="1" x14ac:dyDescent="0.25">
      <c r="B520" s="217"/>
      <c r="C520" s="217"/>
      <c r="D520" s="218"/>
      <c r="E520" s="219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4"/>
      <c r="AA520" s="221"/>
      <c r="AB520" s="221"/>
      <c r="AC520" s="221"/>
      <c r="AD520" s="221"/>
      <c r="AE520" s="221"/>
      <c r="AF520" s="222"/>
      <c r="AH520" s="223"/>
    </row>
    <row r="521" spans="2:34" s="78" customFormat="1" x14ac:dyDescent="0.25">
      <c r="B521" s="217"/>
      <c r="C521" s="217"/>
      <c r="D521" s="218"/>
      <c r="E521" s="219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4"/>
      <c r="AA521" s="221"/>
      <c r="AB521" s="221"/>
      <c r="AC521" s="221"/>
      <c r="AD521" s="221"/>
      <c r="AE521" s="221"/>
      <c r="AF521" s="222"/>
      <c r="AH521" s="223"/>
    </row>
    <row r="522" spans="2:34" s="78" customFormat="1" x14ac:dyDescent="0.25">
      <c r="B522" s="217"/>
      <c r="C522" s="217"/>
      <c r="D522" s="218"/>
      <c r="E522" s="219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4"/>
      <c r="AA522" s="221"/>
      <c r="AB522" s="221"/>
      <c r="AC522" s="221"/>
      <c r="AD522" s="221"/>
      <c r="AE522" s="221"/>
      <c r="AF522" s="222"/>
      <c r="AH522" s="223"/>
    </row>
    <row r="523" spans="2:34" s="78" customFormat="1" x14ac:dyDescent="0.25">
      <c r="B523" s="217"/>
      <c r="C523" s="217"/>
      <c r="D523" s="218"/>
      <c r="E523" s="219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4"/>
      <c r="AA523" s="221"/>
      <c r="AB523" s="221"/>
      <c r="AC523" s="221"/>
      <c r="AD523" s="221"/>
      <c r="AE523" s="221"/>
      <c r="AF523" s="222"/>
      <c r="AH523" s="223"/>
    </row>
    <row r="524" spans="2:34" s="78" customFormat="1" x14ac:dyDescent="0.25">
      <c r="B524" s="217"/>
      <c r="C524" s="217"/>
      <c r="D524" s="218"/>
      <c r="E524" s="219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4"/>
      <c r="AA524" s="221"/>
      <c r="AB524" s="221"/>
      <c r="AC524" s="221"/>
      <c r="AD524" s="221"/>
      <c r="AE524" s="221"/>
      <c r="AF524" s="222"/>
      <c r="AH524" s="223"/>
    </row>
    <row r="525" spans="2:34" s="78" customFormat="1" x14ac:dyDescent="0.25">
      <c r="B525" s="217"/>
      <c r="C525" s="217"/>
      <c r="D525" s="218"/>
      <c r="E525" s="219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4"/>
      <c r="AA525" s="221"/>
      <c r="AB525" s="221"/>
      <c r="AC525" s="221"/>
      <c r="AD525" s="221"/>
      <c r="AE525" s="221"/>
      <c r="AF525" s="222"/>
      <c r="AH525" s="223"/>
    </row>
    <row r="526" spans="2:34" s="78" customFormat="1" x14ac:dyDescent="0.25">
      <c r="B526" s="217"/>
      <c r="C526" s="217"/>
      <c r="D526" s="218"/>
      <c r="E526" s="219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4"/>
      <c r="AA526" s="221"/>
      <c r="AB526" s="221"/>
      <c r="AC526" s="221"/>
      <c r="AD526" s="221"/>
      <c r="AE526" s="221"/>
      <c r="AF526" s="222"/>
      <c r="AH526" s="223"/>
    </row>
    <row r="527" spans="2:34" s="78" customFormat="1" x14ac:dyDescent="0.25">
      <c r="B527" s="217"/>
      <c r="C527" s="217"/>
      <c r="D527" s="218"/>
      <c r="E527" s="219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4"/>
      <c r="AA527" s="221"/>
      <c r="AB527" s="221"/>
      <c r="AC527" s="221"/>
      <c r="AD527" s="221"/>
      <c r="AE527" s="221"/>
      <c r="AF527" s="222"/>
      <c r="AH527" s="223"/>
    </row>
    <row r="528" spans="2:34" s="78" customFormat="1" x14ac:dyDescent="0.25">
      <c r="B528" s="217"/>
      <c r="C528" s="217"/>
      <c r="D528" s="218"/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4"/>
      <c r="AA528" s="221"/>
      <c r="AB528" s="221"/>
      <c r="AC528" s="221"/>
      <c r="AD528" s="221"/>
      <c r="AE528" s="221"/>
      <c r="AF528" s="222"/>
      <c r="AH528" s="223"/>
    </row>
    <row r="529" spans="2:34" s="78" customFormat="1" x14ac:dyDescent="0.25">
      <c r="B529" s="217"/>
      <c r="C529" s="217"/>
      <c r="D529" s="218"/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4"/>
      <c r="AA529" s="221"/>
      <c r="AB529" s="221"/>
      <c r="AC529" s="221"/>
      <c r="AD529" s="221"/>
      <c r="AE529" s="221"/>
      <c r="AF529" s="222"/>
      <c r="AH529" s="223"/>
    </row>
    <row r="530" spans="2:34" s="78" customFormat="1" x14ac:dyDescent="0.25">
      <c r="B530" s="217"/>
      <c r="C530" s="217"/>
      <c r="D530" s="218"/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4"/>
      <c r="AA530" s="221"/>
      <c r="AB530" s="221"/>
      <c r="AC530" s="221"/>
      <c r="AD530" s="221"/>
      <c r="AE530" s="221"/>
      <c r="AF530" s="222"/>
      <c r="AH530" s="223"/>
    </row>
    <row r="531" spans="2:34" s="78" customFormat="1" x14ac:dyDescent="0.25">
      <c r="B531" s="217"/>
      <c r="C531" s="217"/>
      <c r="D531" s="218"/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4"/>
      <c r="AA531" s="221"/>
      <c r="AB531" s="221"/>
      <c r="AC531" s="221"/>
      <c r="AD531" s="221"/>
      <c r="AE531" s="221"/>
      <c r="AF531" s="222"/>
      <c r="AH531" s="223"/>
    </row>
    <row r="532" spans="2:34" s="78" customFormat="1" x14ac:dyDescent="0.25">
      <c r="B532" s="217"/>
      <c r="C532" s="217"/>
      <c r="D532" s="218"/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4"/>
      <c r="AA532" s="221"/>
      <c r="AB532" s="221"/>
      <c r="AC532" s="221"/>
      <c r="AD532" s="221"/>
      <c r="AE532" s="221"/>
      <c r="AF532" s="222"/>
      <c r="AH532" s="223"/>
    </row>
    <row r="533" spans="2:34" s="78" customFormat="1" x14ac:dyDescent="0.25">
      <c r="B533" s="217"/>
      <c r="C533" s="217"/>
      <c r="D533" s="218"/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4"/>
      <c r="AA533" s="221"/>
      <c r="AB533" s="221"/>
      <c r="AC533" s="221"/>
      <c r="AD533" s="221"/>
      <c r="AE533" s="221"/>
      <c r="AF533" s="222"/>
      <c r="AH533" s="223"/>
    </row>
    <row r="534" spans="2:34" s="78" customFormat="1" x14ac:dyDescent="0.25">
      <c r="B534" s="217"/>
      <c r="C534" s="217"/>
      <c r="D534" s="218"/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4"/>
      <c r="AA534" s="221"/>
      <c r="AB534" s="221"/>
      <c r="AC534" s="221"/>
      <c r="AD534" s="221"/>
      <c r="AE534" s="221"/>
      <c r="AF534" s="222"/>
      <c r="AH534" s="223"/>
    </row>
    <row r="535" spans="2:34" s="78" customFormat="1" x14ac:dyDescent="0.25">
      <c r="B535" s="217"/>
      <c r="C535" s="217"/>
      <c r="D535" s="218"/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4"/>
      <c r="AA535" s="221"/>
      <c r="AB535" s="221"/>
      <c r="AC535" s="221"/>
      <c r="AD535" s="221"/>
      <c r="AE535" s="221"/>
      <c r="AF535" s="222"/>
      <c r="AH535" s="223"/>
    </row>
    <row r="536" spans="2:34" s="78" customFormat="1" x14ac:dyDescent="0.25">
      <c r="B536" s="217"/>
      <c r="C536" s="217"/>
      <c r="D536" s="218"/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4"/>
      <c r="AA536" s="221"/>
      <c r="AB536" s="221"/>
      <c r="AC536" s="221"/>
      <c r="AD536" s="221"/>
      <c r="AE536" s="221"/>
      <c r="AF536" s="222"/>
      <c r="AH536" s="223"/>
    </row>
    <row r="537" spans="2:34" s="78" customFormat="1" x14ac:dyDescent="0.25">
      <c r="B537" s="217"/>
      <c r="C537" s="217"/>
      <c r="D537" s="218"/>
      <c r="E537" s="219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4"/>
      <c r="AA537" s="221"/>
      <c r="AB537" s="221"/>
      <c r="AC537" s="221"/>
      <c r="AD537" s="221"/>
      <c r="AE537" s="221"/>
      <c r="AF537" s="222"/>
      <c r="AH537" s="223"/>
    </row>
    <row r="538" spans="2:34" s="78" customFormat="1" x14ac:dyDescent="0.25">
      <c r="B538" s="217"/>
      <c r="C538" s="217"/>
      <c r="D538" s="218"/>
      <c r="E538" s="219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4"/>
      <c r="AA538" s="221"/>
      <c r="AB538" s="221"/>
      <c r="AC538" s="221"/>
      <c r="AD538" s="221"/>
      <c r="AE538" s="221"/>
      <c r="AF538" s="222"/>
      <c r="AH538" s="223"/>
    </row>
    <row r="539" spans="2:34" s="78" customFormat="1" x14ac:dyDescent="0.25">
      <c r="B539" s="217"/>
      <c r="C539" s="217"/>
      <c r="D539" s="218"/>
      <c r="E539" s="219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4"/>
      <c r="AA539" s="221"/>
      <c r="AB539" s="221"/>
      <c r="AC539" s="221"/>
      <c r="AD539" s="221"/>
      <c r="AE539" s="221"/>
      <c r="AF539" s="222"/>
      <c r="AH539" s="223"/>
    </row>
    <row r="540" spans="2:34" s="78" customFormat="1" x14ac:dyDescent="0.25">
      <c r="B540" s="217"/>
      <c r="C540" s="217"/>
      <c r="D540" s="218"/>
      <c r="E540" s="219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4"/>
      <c r="AA540" s="221"/>
      <c r="AB540" s="221"/>
      <c r="AC540" s="221"/>
      <c r="AD540" s="221"/>
      <c r="AE540" s="221"/>
      <c r="AF540" s="222"/>
      <c r="AH540" s="223"/>
    </row>
    <row r="541" spans="2:34" s="78" customFormat="1" x14ac:dyDescent="0.25">
      <c r="B541" s="217"/>
      <c r="C541" s="217"/>
      <c r="D541" s="218"/>
      <c r="E541" s="219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4"/>
      <c r="AA541" s="221"/>
      <c r="AB541" s="221"/>
      <c r="AC541" s="221"/>
      <c r="AD541" s="221"/>
      <c r="AE541" s="221"/>
      <c r="AF541" s="222"/>
      <c r="AH541" s="223"/>
    </row>
    <row r="542" spans="2:34" s="78" customFormat="1" x14ac:dyDescent="0.25">
      <c r="B542" s="217"/>
      <c r="C542" s="217"/>
      <c r="D542" s="218"/>
      <c r="E542" s="219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4"/>
      <c r="AA542" s="221"/>
      <c r="AB542" s="221"/>
      <c r="AC542" s="221"/>
      <c r="AD542" s="221"/>
      <c r="AE542" s="221"/>
      <c r="AF542" s="222"/>
      <c r="AH542" s="223"/>
    </row>
    <row r="543" spans="2:34" s="78" customFormat="1" x14ac:dyDescent="0.25">
      <c r="B543" s="217"/>
      <c r="C543" s="217"/>
      <c r="D543" s="218"/>
      <c r="E543" s="219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4"/>
      <c r="AA543" s="221"/>
      <c r="AB543" s="221"/>
      <c r="AC543" s="221"/>
      <c r="AD543" s="221"/>
      <c r="AE543" s="221"/>
      <c r="AF543" s="222"/>
      <c r="AH543" s="223"/>
    </row>
    <row r="544" spans="2:34" s="78" customFormat="1" x14ac:dyDescent="0.25">
      <c r="B544" s="217"/>
      <c r="C544" s="217"/>
      <c r="D544" s="218"/>
      <c r="E544" s="219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4"/>
      <c r="AA544" s="221"/>
      <c r="AB544" s="221"/>
      <c r="AC544" s="221"/>
      <c r="AD544" s="221"/>
      <c r="AE544" s="221"/>
      <c r="AF544" s="222"/>
      <c r="AH544" s="223"/>
    </row>
    <row r="545" spans="2:34" s="78" customFormat="1" x14ac:dyDescent="0.25">
      <c r="B545" s="217"/>
      <c r="C545" s="217"/>
      <c r="D545" s="218"/>
      <c r="E545" s="219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4"/>
      <c r="AA545" s="221"/>
      <c r="AB545" s="221"/>
      <c r="AC545" s="221"/>
      <c r="AD545" s="221"/>
      <c r="AE545" s="221"/>
      <c r="AF545" s="222"/>
      <c r="AH545" s="223"/>
    </row>
    <row r="546" spans="2:34" s="78" customFormat="1" x14ac:dyDescent="0.25">
      <c r="B546" s="217"/>
      <c r="C546" s="217"/>
      <c r="D546" s="218"/>
      <c r="E546" s="219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4"/>
      <c r="AA546" s="221"/>
      <c r="AB546" s="221"/>
      <c r="AC546" s="221"/>
      <c r="AD546" s="221"/>
      <c r="AE546" s="221"/>
      <c r="AF546" s="222"/>
      <c r="AH546" s="223"/>
    </row>
    <row r="547" spans="2:34" s="78" customFormat="1" x14ac:dyDescent="0.25">
      <c r="B547" s="217"/>
      <c r="C547" s="217"/>
      <c r="D547" s="218"/>
      <c r="E547" s="219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4"/>
      <c r="AA547" s="221"/>
      <c r="AB547" s="221"/>
      <c r="AC547" s="221"/>
      <c r="AD547" s="221"/>
      <c r="AE547" s="221"/>
      <c r="AF547" s="222"/>
      <c r="AH547" s="223"/>
    </row>
    <row r="548" spans="2:34" s="78" customFormat="1" x14ac:dyDescent="0.25">
      <c r="B548" s="217"/>
      <c r="C548" s="217"/>
      <c r="D548" s="218"/>
      <c r="E548" s="219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4"/>
      <c r="AA548" s="221"/>
      <c r="AB548" s="221"/>
      <c r="AC548" s="221"/>
      <c r="AD548" s="221"/>
      <c r="AE548" s="221"/>
      <c r="AF548" s="222"/>
      <c r="AH548" s="223"/>
    </row>
    <row r="549" spans="2:34" s="78" customFormat="1" x14ac:dyDescent="0.25">
      <c r="B549" s="217"/>
      <c r="C549" s="217"/>
      <c r="D549" s="218"/>
      <c r="E549" s="219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4"/>
      <c r="AA549" s="221"/>
      <c r="AB549" s="221"/>
      <c r="AC549" s="221"/>
      <c r="AD549" s="221"/>
      <c r="AE549" s="221"/>
      <c r="AF549" s="222"/>
      <c r="AH549" s="223"/>
    </row>
    <row r="550" spans="2:34" s="78" customFormat="1" x14ac:dyDescent="0.25">
      <c r="B550" s="217"/>
      <c r="C550" s="217"/>
      <c r="D550" s="218"/>
      <c r="E550" s="219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4"/>
      <c r="AA550" s="221"/>
      <c r="AB550" s="221"/>
      <c r="AC550" s="221"/>
      <c r="AD550" s="221"/>
      <c r="AE550" s="221"/>
      <c r="AF550" s="222"/>
      <c r="AH550" s="223"/>
    </row>
    <row r="551" spans="2:34" s="78" customFormat="1" x14ac:dyDescent="0.25">
      <c r="B551" s="217"/>
      <c r="C551" s="217"/>
      <c r="D551" s="218"/>
      <c r="E551" s="219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4"/>
      <c r="AA551" s="221"/>
      <c r="AB551" s="221"/>
      <c r="AC551" s="221"/>
      <c r="AD551" s="221"/>
      <c r="AE551" s="221"/>
      <c r="AF551" s="222"/>
      <c r="AH551" s="223"/>
    </row>
    <row r="552" spans="2:34" s="78" customFormat="1" x14ac:dyDescent="0.25">
      <c r="B552" s="217"/>
      <c r="C552" s="217"/>
      <c r="D552" s="218"/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4"/>
      <c r="AA552" s="221"/>
      <c r="AB552" s="221"/>
      <c r="AC552" s="221"/>
      <c r="AD552" s="221"/>
      <c r="AE552" s="221"/>
      <c r="AF552" s="222"/>
      <c r="AH552" s="223"/>
    </row>
    <row r="553" spans="2:34" s="78" customFormat="1" x14ac:dyDescent="0.25">
      <c r="B553" s="217"/>
      <c r="C553" s="217"/>
      <c r="D553" s="218"/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4"/>
      <c r="AA553" s="221"/>
      <c r="AB553" s="221"/>
      <c r="AC553" s="221"/>
      <c r="AD553" s="221"/>
      <c r="AE553" s="221"/>
      <c r="AF553" s="222"/>
      <c r="AH553" s="223"/>
    </row>
    <row r="554" spans="2:34" s="78" customFormat="1" x14ac:dyDescent="0.25">
      <c r="B554" s="217"/>
      <c r="C554" s="217"/>
      <c r="D554" s="218"/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4"/>
      <c r="AA554" s="221"/>
      <c r="AB554" s="221"/>
      <c r="AC554" s="221"/>
      <c r="AD554" s="221"/>
      <c r="AE554" s="221"/>
      <c r="AF554" s="222"/>
      <c r="AH554" s="223"/>
    </row>
    <row r="555" spans="2:34" s="78" customFormat="1" x14ac:dyDescent="0.25">
      <c r="B555" s="217"/>
      <c r="C555" s="217"/>
      <c r="D555" s="218"/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4"/>
      <c r="AA555" s="221"/>
      <c r="AB555" s="221"/>
      <c r="AC555" s="221"/>
      <c r="AD555" s="221"/>
      <c r="AE555" s="221"/>
      <c r="AF555" s="222"/>
      <c r="AH555" s="223"/>
    </row>
    <row r="556" spans="2:34" s="78" customFormat="1" x14ac:dyDescent="0.25">
      <c r="B556" s="217"/>
      <c r="C556" s="217"/>
      <c r="D556" s="218"/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4"/>
      <c r="AA556" s="221"/>
      <c r="AB556" s="221"/>
      <c r="AC556" s="221"/>
      <c r="AD556" s="221"/>
      <c r="AE556" s="221"/>
      <c r="AF556" s="222"/>
      <c r="AH556" s="223"/>
    </row>
    <row r="557" spans="2:34" s="78" customFormat="1" x14ac:dyDescent="0.25">
      <c r="B557" s="217"/>
      <c r="C557" s="217"/>
      <c r="D557" s="218"/>
      <c r="E557" s="219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4"/>
      <c r="AA557" s="221"/>
      <c r="AB557" s="221"/>
      <c r="AC557" s="221"/>
      <c r="AD557" s="221"/>
      <c r="AE557" s="221"/>
      <c r="AF557" s="222"/>
      <c r="AH557" s="223"/>
    </row>
    <row r="558" spans="2:34" s="78" customFormat="1" x14ac:dyDescent="0.25">
      <c r="B558" s="217"/>
      <c r="C558" s="217"/>
      <c r="D558" s="218"/>
      <c r="E558" s="219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4"/>
      <c r="AA558" s="221"/>
      <c r="AB558" s="221"/>
      <c r="AC558" s="221"/>
      <c r="AD558" s="221"/>
      <c r="AE558" s="221"/>
      <c r="AF558" s="222"/>
      <c r="AH558" s="223"/>
    </row>
    <row r="559" spans="2:34" s="78" customFormat="1" x14ac:dyDescent="0.25">
      <c r="B559" s="217"/>
      <c r="C559" s="217"/>
      <c r="D559" s="218"/>
      <c r="E559" s="219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4"/>
      <c r="AA559" s="221"/>
      <c r="AB559" s="221"/>
      <c r="AC559" s="221"/>
      <c r="AD559" s="221"/>
      <c r="AE559" s="221"/>
      <c r="AF559" s="222"/>
      <c r="AH559" s="223"/>
    </row>
    <row r="560" spans="2:34" s="78" customFormat="1" x14ac:dyDescent="0.25">
      <c r="B560" s="217"/>
      <c r="C560" s="217"/>
      <c r="D560" s="218"/>
      <c r="E560" s="219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4"/>
      <c r="AA560" s="221"/>
      <c r="AB560" s="221"/>
      <c r="AC560" s="221"/>
      <c r="AD560" s="221"/>
      <c r="AE560" s="221"/>
      <c r="AF560" s="222"/>
      <c r="AH560" s="223"/>
    </row>
    <row r="561" spans="2:34" s="78" customFormat="1" x14ac:dyDescent="0.25">
      <c r="B561" s="217"/>
      <c r="C561" s="217"/>
      <c r="D561" s="218"/>
      <c r="E561" s="219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4"/>
      <c r="AA561" s="221"/>
      <c r="AB561" s="221"/>
      <c r="AC561" s="221"/>
      <c r="AD561" s="221"/>
      <c r="AE561" s="221"/>
      <c r="AF561" s="222"/>
      <c r="AH561" s="223"/>
    </row>
    <row r="562" spans="2:34" s="78" customFormat="1" x14ac:dyDescent="0.25">
      <c r="B562" s="217"/>
      <c r="C562" s="217"/>
      <c r="D562" s="218"/>
      <c r="E562" s="219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4"/>
      <c r="AA562" s="221"/>
      <c r="AB562" s="221"/>
      <c r="AC562" s="221"/>
      <c r="AD562" s="221"/>
      <c r="AE562" s="221"/>
      <c r="AF562" s="222"/>
      <c r="AH562" s="223"/>
    </row>
    <row r="563" spans="2:34" s="78" customFormat="1" x14ac:dyDescent="0.25">
      <c r="B563" s="217"/>
      <c r="C563" s="217"/>
      <c r="D563" s="218"/>
      <c r="E563" s="219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4"/>
      <c r="AA563" s="221"/>
      <c r="AB563" s="221"/>
      <c r="AC563" s="221"/>
      <c r="AD563" s="221"/>
      <c r="AE563" s="221"/>
      <c r="AF563" s="222"/>
      <c r="AH563" s="223"/>
    </row>
    <row r="564" spans="2:34" s="78" customFormat="1" x14ac:dyDescent="0.25">
      <c r="B564" s="217"/>
      <c r="C564" s="217"/>
      <c r="D564" s="218"/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4"/>
      <c r="AA564" s="221"/>
      <c r="AB564" s="221"/>
      <c r="AC564" s="221"/>
      <c r="AD564" s="221"/>
      <c r="AE564" s="221"/>
      <c r="AF564" s="222"/>
      <c r="AH564" s="223"/>
    </row>
    <row r="565" spans="2:34" s="78" customFormat="1" x14ac:dyDescent="0.25">
      <c r="B565" s="217"/>
      <c r="C565" s="217"/>
      <c r="D565" s="218"/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4"/>
      <c r="AA565" s="221"/>
      <c r="AB565" s="221"/>
      <c r="AC565" s="221"/>
      <c r="AD565" s="221"/>
      <c r="AE565" s="221"/>
      <c r="AF565" s="222"/>
      <c r="AH565" s="223"/>
    </row>
    <row r="566" spans="2:34" s="78" customFormat="1" x14ac:dyDescent="0.25">
      <c r="B566" s="217"/>
      <c r="C566" s="217"/>
      <c r="D566" s="218"/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4"/>
      <c r="AA566" s="221"/>
      <c r="AB566" s="221"/>
      <c r="AC566" s="221"/>
      <c r="AD566" s="221"/>
      <c r="AE566" s="221"/>
      <c r="AF566" s="222"/>
      <c r="AH566" s="223"/>
    </row>
    <row r="567" spans="2:34" s="78" customFormat="1" x14ac:dyDescent="0.25">
      <c r="B567" s="217"/>
      <c r="C567" s="217"/>
      <c r="D567" s="218"/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4"/>
      <c r="AA567" s="221"/>
      <c r="AB567" s="221"/>
      <c r="AC567" s="221"/>
      <c r="AD567" s="221"/>
      <c r="AE567" s="221"/>
      <c r="AF567" s="222"/>
      <c r="AH567" s="223"/>
    </row>
    <row r="568" spans="2:34" s="78" customFormat="1" x14ac:dyDescent="0.25">
      <c r="B568" s="217"/>
      <c r="C568" s="217"/>
      <c r="D568" s="218"/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4"/>
      <c r="AA568" s="221"/>
      <c r="AB568" s="221"/>
      <c r="AC568" s="221"/>
      <c r="AD568" s="221"/>
      <c r="AE568" s="221"/>
      <c r="AF568" s="222"/>
      <c r="AH568" s="223"/>
    </row>
    <row r="569" spans="2:34" s="78" customFormat="1" x14ac:dyDescent="0.25">
      <c r="B569" s="217"/>
      <c r="C569" s="217"/>
      <c r="D569" s="218"/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4"/>
      <c r="AA569" s="221"/>
      <c r="AB569" s="221"/>
      <c r="AC569" s="221"/>
      <c r="AD569" s="221"/>
      <c r="AE569" s="221"/>
      <c r="AF569" s="222"/>
      <c r="AH569" s="223"/>
    </row>
    <row r="570" spans="2:34" s="78" customFormat="1" x14ac:dyDescent="0.25">
      <c r="B570" s="217"/>
      <c r="C570" s="217"/>
      <c r="D570" s="218"/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4"/>
      <c r="AA570" s="221"/>
      <c r="AB570" s="221"/>
      <c r="AC570" s="221"/>
      <c r="AD570" s="221"/>
      <c r="AE570" s="221"/>
      <c r="AF570" s="222"/>
      <c r="AH570" s="223"/>
    </row>
    <row r="571" spans="2:34" s="78" customFormat="1" x14ac:dyDescent="0.25">
      <c r="B571" s="217"/>
      <c r="C571" s="217"/>
      <c r="D571" s="218"/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4"/>
      <c r="AA571" s="221"/>
      <c r="AB571" s="221"/>
      <c r="AC571" s="221"/>
      <c r="AD571" s="221"/>
      <c r="AE571" s="221"/>
      <c r="AF571" s="222"/>
      <c r="AH571" s="223"/>
    </row>
    <row r="572" spans="2:34" s="78" customFormat="1" x14ac:dyDescent="0.25">
      <c r="B572" s="217"/>
      <c r="C572" s="217"/>
      <c r="D572" s="218"/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4"/>
      <c r="AA572" s="221"/>
      <c r="AB572" s="221"/>
      <c r="AC572" s="221"/>
      <c r="AD572" s="221"/>
      <c r="AE572" s="221"/>
      <c r="AF572" s="222"/>
      <c r="AH572" s="223"/>
    </row>
    <row r="573" spans="2:34" s="78" customFormat="1" x14ac:dyDescent="0.25">
      <c r="B573" s="217"/>
      <c r="C573" s="217"/>
      <c r="D573" s="218"/>
      <c r="E573" s="219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4"/>
      <c r="AA573" s="221"/>
      <c r="AB573" s="221"/>
      <c r="AC573" s="221"/>
      <c r="AD573" s="221"/>
      <c r="AE573" s="221"/>
      <c r="AF573" s="222"/>
      <c r="AH573" s="223"/>
    </row>
    <row r="574" spans="2:34" s="78" customFormat="1" x14ac:dyDescent="0.25">
      <c r="B574" s="217"/>
      <c r="C574" s="217"/>
      <c r="D574" s="218"/>
      <c r="E574" s="219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4"/>
      <c r="AA574" s="221"/>
      <c r="AB574" s="221"/>
      <c r="AC574" s="221"/>
      <c r="AD574" s="221"/>
      <c r="AE574" s="221"/>
      <c r="AF574" s="222"/>
      <c r="AH574" s="223"/>
    </row>
    <row r="575" spans="2:34" s="78" customFormat="1" x14ac:dyDescent="0.25">
      <c r="B575" s="217"/>
      <c r="C575" s="217"/>
      <c r="D575" s="218"/>
      <c r="E575" s="219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4"/>
      <c r="AA575" s="221"/>
      <c r="AB575" s="221"/>
      <c r="AC575" s="221"/>
      <c r="AD575" s="221"/>
      <c r="AE575" s="221"/>
      <c r="AF575" s="222"/>
      <c r="AH575" s="223"/>
    </row>
    <row r="576" spans="2:34" s="78" customFormat="1" x14ac:dyDescent="0.25">
      <c r="B576" s="217"/>
      <c r="C576" s="217"/>
      <c r="D576" s="218"/>
      <c r="E576" s="219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4"/>
      <c r="AA576" s="221"/>
      <c r="AB576" s="221"/>
      <c r="AC576" s="221"/>
      <c r="AD576" s="221"/>
      <c r="AE576" s="221"/>
      <c r="AF576" s="222"/>
      <c r="AH576" s="223"/>
    </row>
    <row r="577" spans="2:34" s="78" customFormat="1" x14ac:dyDescent="0.25">
      <c r="B577" s="217"/>
      <c r="C577" s="217"/>
      <c r="D577" s="218"/>
      <c r="E577" s="219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4"/>
      <c r="AA577" s="221"/>
      <c r="AB577" s="221"/>
      <c r="AC577" s="221"/>
      <c r="AD577" s="221"/>
      <c r="AE577" s="221"/>
      <c r="AF577" s="222"/>
      <c r="AH577" s="223"/>
    </row>
    <row r="578" spans="2:34" s="78" customFormat="1" x14ac:dyDescent="0.25">
      <c r="B578" s="217"/>
      <c r="C578" s="217"/>
      <c r="D578" s="218"/>
      <c r="E578" s="219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4"/>
      <c r="AA578" s="221"/>
      <c r="AB578" s="221"/>
      <c r="AC578" s="221"/>
      <c r="AD578" s="221"/>
      <c r="AE578" s="221"/>
      <c r="AF578" s="222"/>
      <c r="AH578" s="223"/>
    </row>
    <row r="579" spans="2:34" s="78" customFormat="1" x14ac:dyDescent="0.25">
      <c r="B579" s="217"/>
      <c r="C579" s="217"/>
      <c r="D579" s="218"/>
      <c r="E579" s="219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4"/>
      <c r="AA579" s="221"/>
      <c r="AB579" s="221"/>
      <c r="AC579" s="221"/>
      <c r="AD579" s="221"/>
      <c r="AE579" s="221"/>
      <c r="AF579" s="222"/>
      <c r="AH579" s="223"/>
    </row>
    <row r="580" spans="2:34" s="78" customFormat="1" x14ac:dyDescent="0.25">
      <c r="B580" s="217"/>
      <c r="C580" s="217"/>
      <c r="D580" s="218"/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4"/>
      <c r="AA580" s="221"/>
      <c r="AB580" s="221"/>
      <c r="AC580" s="221"/>
      <c r="AD580" s="221"/>
      <c r="AE580" s="221"/>
      <c r="AF580" s="222"/>
      <c r="AH580" s="223"/>
    </row>
    <row r="581" spans="2:34" s="78" customFormat="1" x14ac:dyDescent="0.25">
      <c r="B581" s="217"/>
      <c r="C581" s="217"/>
      <c r="D581" s="218"/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4"/>
      <c r="AA581" s="221"/>
      <c r="AB581" s="221"/>
      <c r="AC581" s="221"/>
      <c r="AD581" s="221"/>
      <c r="AE581" s="221"/>
      <c r="AF581" s="222"/>
      <c r="AH581" s="223"/>
    </row>
    <row r="582" spans="2:34" s="78" customFormat="1" x14ac:dyDescent="0.25">
      <c r="B582" s="217"/>
      <c r="C582" s="217"/>
      <c r="D582" s="218"/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4"/>
      <c r="AA582" s="221"/>
      <c r="AB582" s="221"/>
      <c r="AC582" s="221"/>
      <c r="AD582" s="221"/>
      <c r="AE582" s="221"/>
      <c r="AF582" s="222"/>
      <c r="AH582" s="223"/>
    </row>
    <row r="583" spans="2:34" s="78" customFormat="1" x14ac:dyDescent="0.25">
      <c r="B583" s="217"/>
      <c r="C583" s="217"/>
      <c r="D583" s="218"/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4"/>
      <c r="AA583" s="221"/>
      <c r="AB583" s="221"/>
      <c r="AC583" s="221"/>
      <c r="AD583" s="221"/>
      <c r="AE583" s="221"/>
      <c r="AF583" s="222"/>
      <c r="AH583" s="223"/>
    </row>
    <row r="584" spans="2:34" s="78" customFormat="1" x14ac:dyDescent="0.25">
      <c r="B584" s="217"/>
      <c r="C584" s="217"/>
      <c r="D584" s="218"/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4"/>
      <c r="AA584" s="221"/>
      <c r="AB584" s="221"/>
      <c r="AC584" s="221"/>
      <c r="AD584" s="221"/>
      <c r="AE584" s="221"/>
      <c r="AF584" s="222"/>
      <c r="AH584" s="223"/>
    </row>
    <row r="585" spans="2:34" s="78" customFormat="1" x14ac:dyDescent="0.25">
      <c r="B585" s="217"/>
      <c r="C585" s="217"/>
      <c r="D585" s="218"/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4"/>
      <c r="AA585" s="221"/>
      <c r="AB585" s="221"/>
      <c r="AC585" s="221"/>
      <c r="AD585" s="221"/>
      <c r="AE585" s="221"/>
      <c r="AF585" s="222"/>
      <c r="AH585" s="223"/>
    </row>
    <row r="586" spans="2:34" s="78" customFormat="1" x14ac:dyDescent="0.25">
      <c r="B586" s="217"/>
      <c r="C586" s="217"/>
      <c r="D586" s="218"/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4"/>
      <c r="AA586" s="221"/>
      <c r="AB586" s="221"/>
      <c r="AC586" s="221"/>
      <c r="AD586" s="221"/>
      <c r="AE586" s="221"/>
      <c r="AF586" s="222"/>
      <c r="AH586" s="223"/>
    </row>
    <row r="587" spans="2:34" s="78" customFormat="1" x14ac:dyDescent="0.25">
      <c r="B587" s="217"/>
      <c r="C587" s="217"/>
      <c r="D587" s="218"/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4"/>
      <c r="AA587" s="221"/>
      <c r="AB587" s="221"/>
      <c r="AC587" s="221"/>
      <c r="AD587" s="221"/>
      <c r="AE587" s="221"/>
      <c r="AF587" s="222"/>
      <c r="AH587" s="223"/>
    </row>
    <row r="588" spans="2:34" s="78" customFormat="1" x14ac:dyDescent="0.25">
      <c r="B588" s="217"/>
      <c r="C588" s="217"/>
      <c r="D588" s="218"/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4"/>
      <c r="AA588" s="221"/>
      <c r="AB588" s="221"/>
      <c r="AC588" s="221"/>
      <c r="AD588" s="221"/>
      <c r="AE588" s="221"/>
      <c r="AF588" s="222"/>
      <c r="AH588" s="223"/>
    </row>
    <row r="589" spans="2:34" s="78" customFormat="1" x14ac:dyDescent="0.25">
      <c r="B589" s="217"/>
      <c r="C589" s="217"/>
      <c r="D589" s="218"/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4"/>
      <c r="AA589" s="221"/>
      <c r="AB589" s="221"/>
      <c r="AC589" s="221"/>
      <c r="AD589" s="221"/>
      <c r="AE589" s="221"/>
      <c r="AF589" s="222"/>
      <c r="AH589" s="223"/>
    </row>
    <row r="590" spans="2:34" s="78" customFormat="1" x14ac:dyDescent="0.25">
      <c r="B590" s="217"/>
      <c r="C590" s="217"/>
      <c r="D590" s="218"/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4"/>
      <c r="AA590" s="221"/>
      <c r="AB590" s="221"/>
      <c r="AC590" s="221"/>
      <c r="AD590" s="221"/>
      <c r="AE590" s="221"/>
      <c r="AF590" s="222"/>
      <c r="AH590" s="223"/>
    </row>
    <row r="591" spans="2:34" s="78" customFormat="1" x14ac:dyDescent="0.25">
      <c r="B591" s="217"/>
      <c r="C591" s="217"/>
      <c r="D591" s="218"/>
      <c r="E591" s="219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4"/>
      <c r="AA591" s="221"/>
      <c r="AB591" s="221"/>
      <c r="AC591" s="221"/>
      <c r="AD591" s="221"/>
      <c r="AE591" s="221"/>
      <c r="AF591" s="222"/>
      <c r="AH591" s="223"/>
    </row>
    <row r="592" spans="2:34" s="78" customFormat="1" x14ac:dyDescent="0.25">
      <c r="B592" s="217"/>
      <c r="C592" s="217"/>
      <c r="D592" s="218"/>
      <c r="E592" s="219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4"/>
      <c r="AA592" s="221"/>
      <c r="AB592" s="221"/>
      <c r="AC592" s="221"/>
      <c r="AD592" s="221"/>
      <c r="AE592" s="221"/>
      <c r="AF592" s="222"/>
      <c r="AH592" s="223"/>
    </row>
    <row r="593" spans="2:34" s="78" customFormat="1" x14ac:dyDescent="0.25">
      <c r="B593" s="217"/>
      <c r="C593" s="217"/>
      <c r="D593" s="218"/>
      <c r="E593" s="219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4"/>
      <c r="AA593" s="221"/>
      <c r="AB593" s="221"/>
      <c r="AC593" s="221"/>
      <c r="AD593" s="221"/>
      <c r="AE593" s="221"/>
      <c r="AF593" s="222"/>
      <c r="AH593" s="223"/>
    </row>
    <row r="594" spans="2:34" s="78" customFormat="1" x14ac:dyDescent="0.25">
      <c r="B594" s="217"/>
      <c r="C594" s="217"/>
      <c r="D594" s="218"/>
      <c r="E594" s="219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4"/>
      <c r="AA594" s="221"/>
      <c r="AB594" s="221"/>
      <c r="AC594" s="221"/>
      <c r="AD594" s="221"/>
      <c r="AE594" s="221"/>
      <c r="AF594" s="222"/>
      <c r="AH594" s="223"/>
    </row>
    <row r="595" spans="2:34" s="78" customFormat="1" x14ac:dyDescent="0.25">
      <c r="B595" s="217"/>
      <c r="C595" s="217"/>
      <c r="D595" s="218"/>
      <c r="E595" s="219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4"/>
      <c r="AA595" s="221"/>
      <c r="AB595" s="221"/>
      <c r="AC595" s="221"/>
      <c r="AD595" s="221"/>
      <c r="AE595" s="221"/>
      <c r="AF595" s="222"/>
      <c r="AH595" s="223"/>
    </row>
    <row r="596" spans="2:34" s="78" customFormat="1" x14ac:dyDescent="0.25">
      <c r="B596" s="217"/>
      <c r="C596" s="217"/>
      <c r="D596" s="218"/>
      <c r="E596" s="219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4"/>
      <c r="AA596" s="221"/>
      <c r="AB596" s="221"/>
      <c r="AC596" s="221"/>
      <c r="AD596" s="221"/>
      <c r="AE596" s="221"/>
      <c r="AF596" s="222"/>
      <c r="AH596" s="223"/>
    </row>
    <row r="597" spans="2:34" s="78" customFormat="1" x14ac:dyDescent="0.25">
      <c r="B597" s="217"/>
      <c r="C597" s="217"/>
      <c r="D597" s="218"/>
      <c r="E597" s="219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4"/>
      <c r="AA597" s="221"/>
      <c r="AB597" s="221"/>
      <c r="AC597" s="221"/>
      <c r="AD597" s="221"/>
      <c r="AE597" s="221"/>
      <c r="AF597" s="222"/>
      <c r="AH597" s="223"/>
    </row>
    <row r="598" spans="2:34" s="78" customFormat="1" x14ac:dyDescent="0.25">
      <c r="B598" s="217"/>
      <c r="C598" s="217"/>
      <c r="D598" s="218"/>
      <c r="E598" s="219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4"/>
      <c r="AA598" s="221"/>
      <c r="AB598" s="221"/>
      <c r="AC598" s="221"/>
      <c r="AD598" s="221"/>
      <c r="AE598" s="221"/>
      <c r="AF598" s="222"/>
      <c r="AH598" s="223"/>
    </row>
    <row r="599" spans="2:34" s="78" customFormat="1" x14ac:dyDescent="0.25">
      <c r="B599" s="217"/>
      <c r="C599" s="217"/>
      <c r="D599" s="218"/>
      <c r="E599" s="219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4"/>
      <c r="AA599" s="221"/>
      <c r="AB599" s="221"/>
      <c r="AC599" s="221"/>
      <c r="AD599" s="221"/>
      <c r="AE599" s="221"/>
      <c r="AF599" s="222"/>
      <c r="AH599" s="223"/>
    </row>
    <row r="600" spans="2:34" s="78" customFormat="1" x14ac:dyDescent="0.25">
      <c r="B600" s="217"/>
      <c r="C600" s="217"/>
      <c r="D600" s="218"/>
      <c r="E600" s="219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4"/>
      <c r="AA600" s="221"/>
      <c r="AB600" s="221"/>
      <c r="AC600" s="221"/>
      <c r="AD600" s="221"/>
      <c r="AE600" s="221"/>
      <c r="AF600" s="222"/>
      <c r="AH600" s="223"/>
    </row>
    <row r="601" spans="2:34" s="78" customFormat="1" x14ac:dyDescent="0.25">
      <c r="B601" s="217"/>
      <c r="C601" s="217"/>
      <c r="D601" s="218"/>
      <c r="E601" s="219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4"/>
      <c r="AA601" s="221"/>
      <c r="AB601" s="221"/>
      <c r="AC601" s="221"/>
      <c r="AD601" s="221"/>
      <c r="AE601" s="221"/>
      <c r="AF601" s="222"/>
      <c r="AH601" s="223"/>
    </row>
    <row r="602" spans="2:34" s="78" customFormat="1" x14ac:dyDescent="0.25">
      <c r="B602" s="217"/>
      <c r="C602" s="217"/>
      <c r="D602" s="218"/>
      <c r="E602" s="219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4"/>
      <c r="AA602" s="221"/>
      <c r="AB602" s="221"/>
      <c r="AC602" s="221"/>
      <c r="AD602" s="221"/>
      <c r="AE602" s="221"/>
      <c r="AF602" s="222"/>
      <c r="AH602" s="223"/>
    </row>
    <row r="603" spans="2:34" s="78" customFormat="1" x14ac:dyDescent="0.25">
      <c r="B603" s="217"/>
      <c r="C603" s="217"/>
      <c r="D603" s="218"/>
      <c r="E603" s="219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4"/>
      <c r="AA603" s="221"/>
      <c r="AB603" s="221"/>
      <c r="AC603" s="221"/>
      <c r="AD603" s="221"/>
      <c r="AE603" s="221"/>
      <c r="AF603" s="222"/>
      <c r="AH603" s="223"/>
    </row>
    <row r="604" spans="2:34" s="78" customFormat="1" x14ac:dyDescent="0.25">
      <c r="B604" s="217"/>
      <c r="C604" s="217"/>
      <c r="D604" s="218"/>
      <c r="E604" s="219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4"/>
      <c r="AA604" s="221"/>
      <c r="AB604" s="221"/>
      <c r="AC604" s="221"/>
      <c r="AD604" s="221"/>
      <c r="AE604" s="221"/>
      <c r="AF604" s="222"/>
      <c r="AH604" s="223"/>
    </row>
    <row r="605" spans="2:34" s="78" customFormat="1" x14ac:dyDescent="0.25">
      <c r="B605" s="217"/>
      <c r="C605" s="217"/>
      <c r="D605" s="218"/>
      <c r="E605" s="219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4"/>
      <c r="AA605" s="221"/>
      <c r="AB605" s="221"/>
      <c r="AC605" s="221"/>
      <c r="AD605" s="221"/>
      <c r="AE605" s="221"/>
      <c r="AF605" s="222"/>
      <c r="AH605" s="223"/>
    </row>
    <row r="606" spans="2:34" s="78" customFormat="1" x14ac:dyDescent="0.25">
      <c r="B606" s="217"/>
      <c r="C606" s="217"/>
      <c r="D606" s="218"/>
      <c r="E606" s="219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4"/>
      <c r="AA606" s="221"/>
      <c r="AB606" s="221"/>
      <c r="AC606" s="221"/>
      <c r="AD606" s="221"/>
      <c r="AE606" s="221"/>
      <c r="AF606" s="222"/>
      <c r="AH606" s="223"/>
    </row>
    <row r="607" spans="2:34" s="78" customFormat="1" x14ac:dyDescent="0.25">
      <c r="B607" s="217"/>
      <c r="C607" s="217"/>
      <c r="D607" s="218"/>
      <c r="E607" s="219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4"/>
      <c r="AA607" s="221"/>
      <c r="AB607" s="221"/>
      <c r="AC607" s="221"/>
      <c r="AD607" s="221"/>
      <c r="AE607" s="221"/>
      <c r="AF607" s="222"/>
      <c r="AH607" s="223"/>
    </row>
    <row r="608" spans="2:34" s="78" customFormat="1" x14ac:dyDescent="0.25">
      <c r="B608" s="217"/>
      <c r="C608" s="217"/>
      <c r="D608" s="218"/>
      <c r="E608" s="219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4"/>
      <c r="AA608" s="221"/>
      <c r="AB608" s="221"/>
      <c r="AC608" s="221"/>
      <c r="AD608" s="221"/>
      <c r="AE608" s="221"/>
      <c r="AF608" s="222"/>
      <c r="AH608" s="223"/>
    </row>
    <row r="609" spans="2:34" s="78" customFormat="1" x14ac:dyDescent="0.25">
      <c r="B609" s="217"/>
      <c r="C609" s="217"/>
      <c r="D609" s="218"/>
      <c r="E609" s="219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4"/>
      <c r="AA609" s="221"/>
      <c r="AB609" s="221"/>
      <c r="AC609" s="221"/>
      <c r="AD609" s="221"/>
      <c r="AE609" s="221"/>
      <c r="AF609" s="222"/>
      <c r="AH609" s="223"/>
    </row>
    <row r="610" spans="2:34" s="78" customFormat="1" x14ac:dyDescent="0.25">
      <c r="B610" s="217"/>
      <c r="C610" s="217"/>
      <c r="D610" s="218"/>
      <c r="E610" s="219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4"/>
      <c r="AA610" s="221"/>
      <c r="AB610" s="221"/>
      <c r="AC610" s="221"/>
      <c r="AD610" s="221"/>
      <c r="AE610" s="221"/>
      <c r="AF610" s="222"/>
      <c r="AH610" s="223"/>
    </row>
    <row r="611" spans="2:34" s="78" customFormat="1" x14ac:dyDescent="0.25">
      <c r="B611" s="217"/>
      <c r="C611" s="217"/>
      <c r="D611" s="218"/>
      <c r="E611" s="219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4"/>
      <c r="AA611" s="221"/>
      <c r="AB611" s="221"/>
      <c r="AC611" s="221"/>
      <c r="AD611" s="221"/>
      <c r="AE611" s="221"/>
      <c r="AF611" s="222"/>
      <c r="AH611" s="223"/>
    </row>
    <row r="612" spans="2:34" s="78" customFormat="1" x14ac:dyDescent="0.25">
      <c r="B612" s="217"/>
      <c r="C612" s="217"/>
      <c r="D612" s="218"/>
      <c r="E612" s="219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4"/>
      <c r="AA612" s="221"/>
      <c r="AB612" s="221"/>
      <c r="AC612" s="221"/>
      <c r="AD612" s="221"/>
      <c r="AE612" s="221"/>
      <c r="AF612" s="222"/>
      <c r="AH612" s="223"/>
    </row>
    <row r="613" spans="2:34" s="78" customFormat="1" x14ac:dyDescent="0.25">
      <c r="B613" s="217"/>
      <c r="C613" s="217"/>
      <c r="D613" s="218"/>
      <c r="E613" s="219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4"/>
      <c r="AA613" s="221"/>
      <c r="AB613" s="221"/>
      <c r="AC613" s="221"/>
      <c r="AD613" s="221"/>
      <c r="AE613" s="221"/>
      <c r="AF613" s="222"/>
      <c r="AH613" s="223"/>
    </row>
    <row r="614" spans="2:34" s="78" customFormat="1" x14ac:dyDescent="0.25">
      <c r="B614" s="217"/>
      <c r="C614" s="217"/>
      <c r="D614" s="218"/>
      <c r="E614" s="219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4"/>
      <c r="AA614" s="221"/>
      <c r="AB614" s="221"/>
      <c r="AC614" s="221"/>
      <c r="AD614" s="221"/>
      <c r="AE614" s="221"/>
      <c r="AF614" s="222"/>
      <c r="AH614" s="223"/>
    </row>
    <row r="615" spans="2:34" s="78" customFormat="1" x14ac:dyDescent="0.25">
      <c r="B615" s="217"/>
      <c r="C615" s="217"/>
      <c r="D615" s="218"/>
      <c r="E615" s="219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4"/>
      <c r="AA615" s="221"/>
      <c r="AB615" s="221"/>
      <c r="AC615" s="221"/>
      <c r="AD615" s="221"/>
      <c r="AE615" s="221"/>
      <c r="AF615" s="222"/>
      <c r="AH615" s="223"/>
    </row>
    <row r="616" spans="2:34" s="78" customFormat="1" x14ac:dyDescent="0.25">
      <c r="B616" s="217"/>
      <c r="C616" s="217"/>
      <c r="D616" s="218"/>
      <c r="E616" s="219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4"/>
      <c r="AA616" s="221"/>
      <c r="AB616" s="221"/>
      <c r="AC616" s="221"/>
      <c r="AD616" s="221"/>
      <c r="AE616" s="221"/>
      <c r="AF616" s="222"/>
      <c r="AH616" s="223"/>
    </row>
    <row r="617" spans="2:34" s="78" customFormat="1" x14ac:dyDescent="0.25">
      <c r="B617" s="217"/>
      <c r="C617" s="217"/>
      <c r="D617" s="218"/>
      <c r="E617" s="219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4"/>
      <c r="AA617" s="221"/>
      <c r="AB617" s="221"/>
      <c r="AC617" s="221"/>
      <c r="AD617" s="221"/>
      <c r="AE617" s="221"/>
      <c r="AF617" s="222"/>
      <c r="AH617" s="223"/>
    </row>
    <row r="618" spans="2:34" s="78" customFormat="1" x14ac:dyDescent="0.25">
      <c r="B618" s="217"/>
      <c r="C618" s="217"/>
      <c r="D618" s="218"/>
      <c r="E618" s="219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4"/>
      <c r="AA618" s="221"/>
      <c r="AB618" s="221"/>
      <c r="AC618" s="221"/>
      <c r="AD618" s="221"/>
      <c r="AE618" s="221"/>
      <c r="AF618" s="222"/>
      <c r="AH618" s="223"/>
    </row>
    <row r="619" spans="2:34" s="78" customFormat="1" x14ac:dyDescent="0.25">
      <c r="B619" s="217"/>
      <c r="C619" s="217"/>
      <c r="D619" s="218"/>
      <c r="E619" s="219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4"/>
      <c r="AA619" s="221"/>
      <c r="AB619" s="221"/>
      <c r="AC619" s="221"/>
      <c r="AD619" s="221"/>
      <c r="AE619" s="221"/>
      <c r="AF619" s="222"/>
      <c r="AH619" s="223"/>
    </row>
    <row r="620" spans="2:34" s="78" customFormat="1" x14ac:dyDescent="0.25">
      <c r="B620" s="217"/>
      <c r="C620" s="217"/>
      <c r="D620" s="218"/>
      <c r="E620" s="219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4"/>
      <c r="AA620" s="221"/>
      <c r="AB620" s="221"/>
      <c r="AC620" s="221"/>
      <c r="AD620" s="221"/>
      <c r="AE620" s="221"/>
      <c r="AF620" s="222"/>
      <c r="AH620" s="223"/>
    </row>
    <row r="621" spans="2:34" s="78" customFormat="1" x14ac:dyDescent="0.25">
      <c r="B621" s="217"/>
      <c r="C621" s="217"/>
      <c r="D621" s="218"/>
      <c r="E621" s="219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4"/>
      <c r="AA621" s="221"/>
      <c r="AB621" s="221"/>
      <c r="AC621" s="221"/>
      <c r="AD621" s="221"/>
      <c r="AE621" s="221"/>
      <c r="AF621" s="222"/>
      <c r="AH621" s="223"/>
    </row>
    <row r="622" spans="2:34" s="78" customFormat="1" x14ac:dyDescent="0.25">
      <c r="B622" s="217"/>
      <c r="C622" s="217"/>
      <c r="D622" s="218"/>
      <c r="E622" s="219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4"/>
      <c r="AA622" s="221"/>
      <c r="AB622" s="221"/>
      <c r="AC622" s="221"/>
      <c r="AD622" s="221"/>
      <c r="AE622" s="221"/>
      <c r="AF622" s="222"/>
      <c r="AH622" s="223"/>
    </row>
    <row r="623" spans="2:34" s="78" customFormat="1" x14ac:dyDescent="0.25">
      <c r="B623" s="217"/>
      <c r="C623" s="217"/>
      <c r="D623" s="218"/>
      <c r="E623" s="219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4"/>
      <c r="AA623" s="221"/>
      <c r="AB623" s="221"/>
      <c r="AC623" s="221"/>
      <c r="AD623" s="221"/>
      <c r="AE623" s="221"/>
      <c r="AF623" s="222"/>
      <c r="AH623" s="223"/>
    </row>
    <row r="624" spans="2:34" s="78" customFormat="1" x14ac:dyDescent="0.25">
      <c r="B624" s="217"/>
      <c r="C624" s="217"/>
      <c r="D624" s="218"/>
      <c r="E624" s="219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4"/>
      <c r="AA624" s="221"/>
      <c r="AB624" s="221"/>
      <c r="AC624" s="221"/>
      <c r="AD624" s="221"/>
      <c r="AE624" s="221"/>
      <c r="AF624" s="222"/>
      <c r="AH624" s="223"/>
    </row>
    <row r="625" spans="2:34" s="78" customFormat="1" x14ac:dyDescent="0.25">
      <c r="B625" s="217"/>
      <c r="C625" s="217"/>
      <c r="D625" s="218"/>
      <c r="E625" s="219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4"/>
      <c r="AA625" s="221"/>
      <c r="AB625" s="221"/>
      <c r="AC625" s="221"/>
      <c r="AD625" s="221"/>
      <c r="AE625" s="221"/>
      <c r="AF625" s="222"/>
      <c r="AH625" s="223"/>
    </row>
    <row r="626" spans="2:34" s="78" customFormat="1" x14ac:dyDescent="0.25">
      <c r="B626" s="217"/>
      <c r="C626" s="217"/>
      <c r="D626" s="218"/>
      <c r="E626" s="219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4"/>
      <c r="AA626" s="221"/>
      <c r="AB626" s="221"/>
      <c r="AC626" s="221"/>
      <c r="AD626" s="221"/>
      <c r="AE626" s="221"/>
      <c r="AF626" s="222"/>
      <c r="AH626" s="223"/>
    </row>
    <row r="627" spans="2:34" s="78" customFormat="1" x14ac:dyDescent="0.25">
      <c r="B627" s="217"/>
      <c r="C627" s="217"/>
      <c r="D627" s="218"/>
      <c r="E627" s="219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4"/>
      <c r="AA627" s="221"/>
      <c r="AB627" s="221"/>
      <c r="AC627" s="221"/>
      <c r="AD627" s="221"/>
      <c r="AE627" s="221"/>
      <c r="AF627" s="222"/>
      <c r="AH627" s="223"/>
    </row>
    <row r="628" spans="2:34" s="78" customFormat="1" x14ac:dyDescent="0.25">
      <c r="B628" s="217"/>
      <c r="C628" s="217"/>
      <c r="D628" s="218"/>
      <c r="E628" s="219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4"/>
      <c r="AA628" s="221"/>
      <c r="AB628" s="221"/>
      <c r="AC628" s="221"/>
      <c r="AD628" s="221"/>
      <c r="AE628" s="221"/>
      <c r="AF628" s="222"/>
      <c r="AH628" s="223"/>
    </row>
    <row r="629" spans="2:34" s="78" customFormat="1" x14ac:dyDescent="0.25">
      <c r="B629" s="217"/>
      <c r="C629" s="217"/>
      <c r="D629" s="218"/>
      <c r="E629" s="219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4"/>
      <c r="AA629" s="221"/>
      <c r="AB629" s="221"/>
      <c r="AC629" s="221"/>
      <c r="AD629" s="221"/>
      <c r="AE629" s="221"/>
      <c r="AF629" s="222"/>
      <c r="AH629" s="223"/>
    </row>
    <row r="630" spans="2:34" s="78" customFormat="1" x14ac:dyDescent="0.25">
      <c r="B630" s="217"/>
      <c r="C630" s="217"/>
      <c r="D630" s="218"/>
      <c r="E630" s="219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4"/>
      <c r="AA630" s="221"/>
      <c r="AB630" s="221"/>
      <c r="AC630" s="221"/>
      <c r="AD630" s="221"/>
      <c r="AE630" s="221"/>
      <c r="AF630" s="222"/>
      <c r="AH630" s="223"/>
    </row>
    <row r="631" spans="2:34" s="78" customFormat="1" x14ac:dyDescent="0.25">
      <c r="B631" s="217"/>
      <c r="C631" s="217"/>
      <c r="D631" s="218"/>
      <c r="E631" s="219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4"/>
      <c r="AA631" s="221"/>
      <c r="AB631" s="221"/>
      <c r="AC631" s="221"/>
      <c r="AD631" s="221"/>
      <c r="AE631" s="221"/>
      <c r="AF631" s="222"/>
      <c r="AH631" s="223"/>
    </row>
    <row r="632" spans="2:34" s="78" customFormat="1" x14ac:dyDescent="0.25">
      <c r="B632" s="217"/>
      <c r="C632" s="217"/>
      <c r="D632" s="218"/>
      <c r="E632" s="219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4"/>
      <c r="AA632" s="221"/>
      <c r="AB632" s="221"/>
      <c r="AC632" s="221"/>
      <c r="AD632" s="221"/>
      <c r="AE632" s="221"/>
      <c r="AF632" s="222"/>
      <c r="AH632" s="223"/>
    </row>
    <row r="633" spans="2:34" s="78" customFormat="1" x14ac:dyDescent="0.25">
      <c r="B633" s="217"/>
      <c r="C633" s="217"/>
      <c r="D633" s="218"/>
      <c r="E633" s="219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4"/>
      <c r="AA633" s="221"/>
      <c r="AB633" s="221"/>
      <c r="AC633" s="221"/>
      <c r="AD633" s="221"/>
      <c r="AE633" s="221"/>
      <c r="AF633" s="222"/>
      <c r="AH633" s="223"/>
    </row>
    <row r="634" spans="2:34" s="78" customFormat="1" x14ac:dyDescent="0.25">
      <c r="B634" s="217"/>
      <c r="C634" s="217"/>
      <c r="D634" s="218"/>
      <c r="E634" s="219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4"/>
      <c r="AA634" s="221"/>
      <c r="AB634" s="221"/>
      <c r="AC634" s="221"/>
      <c r="AD634" s="221"/>
      <c r="AE634" s="221"/>
      <c r="AF634" s="222"/>
      <c r="AH634" s="223"/>
    </row>
    <row r="635" spans="2:34" s="78" customFormat="1" x14ac:dyDescent="0.25">
      <c r="B635" s="217"/>
      <c r="C635" s="217"/>
      <c r="D635" s="218"/>
      <c r="E635" s="219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4"/>
      <c r="AA635" s="221"/>
      <c r="AB635" s="221"/>
      <c r="AC635" s="221"/>
      <c r="AD635" s="221"/>
      <c r="AE635" s="221"/>
      <c r="AF635" s="222"/>
      <c r="AH635" s="223"/>
    </row>
    <row r="636" spans="2:34" s="78" customFormat="1" x14ac:dyDescent="0.25">
      <c r="B636" s="217"/>
      <c r="C636" s="217"/>
      <c r="D636" s="218"/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4"/>
      <c r="AA636" s="221"/>
      <c r="AB636" s="221"/>
      <c r="AC636" s="221"/>
      <c r="AD636" s="221"/>
      <c r="AE636" s="221"/>
      <c r="AF636" s="222"/>
      <c r="AH636" s="223"/>
    </row>
    <row r="637" spans="2:34" s="78" customFormat="1" x14ac:dyDescent="0.25">
      <c r="B637" s="217"/>
      <c r="C637" s="217"/>
      <c r="D637" s="218"/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4"/>
      <c r="AA637" s="221"/>
      <c r="AB637" s="221"/>
      <c r="AC637" s="221"/>
      <c r="AD637" s="221"/>
      <c r="AE637" s="221"/>
      <c r="AF637" s="222"/>
      <c r="AH637" s="223"/>
    </row>
    <row r="638" spans="2:34" s="78" customFormat="1" x14ac:dyDescent="0.25">
      <c r="B638" s="217"/>
      <c r="C638" s="217"/>
      <c r="D638" s="218"/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4"/>
      <c r="AA638" s="221"/>
      <c r="AB638" s="221"/>
      <c r="AC638" s="221"/>
      <c r="AD638" s="221"/>
      <c r="AE638" s="221"/>
      <c r="AF638" s="222"/>
      <c r="AH638" s="223"/>
    </row>
    <row r="639" spans="2:34" s="78" customFormat="1" x14ac:dyDescent="0.25">
      <c r="B639" s="217"/>
      <c r="C639" s="217"/>
      <c r="D639" s="218"/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4"/>
      <c r="AA639" s="221"/>
      <c r="AB639" s="221"/>
      <c r="AC639" s="221"/>
      <c r="AD639" s="221"/>
      <c r="AE639" s="221"/>
      <c r="AF639" s="222"/>
      <c r="AH639" s="223"/>
    </row>
    <row r="640" spans="2:34" s="78" customFormat="1" x14ac:dyDescent="0.25">
      <c r="B640" s="217"/>
      <c r="C640" s="217"/>
      <c r="D640" s="218"/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4"/>
      <c r="AA640" s="221"/>
      <c r="AB640" s="221"/>
      <c r="AC640" s="221"/>
      <c r="AD640" s="221"/>
      <c r="AE640" s="221"/>
      <c r="AF640" s="222"/>
      <c r="AH640" s="223"/>
    </row>
    <row r="641" spans="2:34" s="78" customFormat="1" x14ac:dyDescent="0.25">
      <c r="B641" s="217"/>
      <c r="C641" s="217"/>
      <c r="D641" s="218"/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4"/>
      <c r="AA641" s="221"/>
      <c r="AB641" s="221"/>
      <c r="AC641" s="221"/>
      <c r="AD641" s="221"/>
      <c r="AE641" s="221"/>
      <c r="AF641" s="222"/>
      <c r="AH641" s="223"/>
    </row>
    <row r="642" spans="2:34" s="78" customFormat="1" x14ac:dyDescent="0.25">
      <c r="B642" s="217"/>
      <c r="C642" s="217"/>
      <c r="D642" s="218"/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4"/>
      <c r="AA642" s="221"/>
      <c r="AB642" s="221"/>
      <c r="AC642" s="221"/>
      <c r="AD642" s="221"/>
      <c r="AE642" s="221"/>
      <c r="AF642" s="222"/>
      <c r="AH642" s="223"/>
    </row>
    <row r="643" spans="2:34" s="78" customFormat="1" x14ac:dyDescent="0.25">
      <c r="B643" s="217"/>
      <c r="C643" s="217"/>
      <c r="D643" s="218"/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4"/>
      <c r="AA643" s="221"/>
      <c r="AB643" s="221"/>
      <c r="AC643" s="221"/>
      <c r="AD643" s="221"/>
      <c r="AE643" s="221"/>
      <c r="AF643" s="222"/>
      <c r="AH643" s="223"/>
    </row>
    <row r="644" spans="2:34" s="78" customFormat="1" x14ac:dyDescent="0.25">
      <c r="B644" s="217"/>
      <c r="C644" s="217"/>
      <c r="D644" s="218"/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4"/>
      <c r="AA644" s="221"/>
      <c r="AB644" s="221"/>
      <c r="AC644" s="221"/>
      <c r="AD644" s="221"/>
      <c r="AE644" s="221"/>
      <c r="AF644" s="222"/>
      <c r="AH644" s="223"/>
    </row>
    <row r="645" spans="2:34" s="78" customFormat="1" x14ac:dyDescent="0.25">
      <c r="B645" s="217"/>
      <c r="C645" s="217"/>
      <c r="D645" s="218"/>
      <c r="E645" s="219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4"/>
      <c r="AA645" s="221"/>
      <c r="AB645" s="221"/>
      <c r="AC645" s="221"/>
      <c r="AD645" s="221"/>
      <c r="AE645" s="221"/>
      <c r="AF645" s="222"/>
      <c r="AH645" s="223"/>
    </row>
    <row r="646" spans="2:34" s="78" customFormat="1" x14ac:dyDescent="0.25">
      <c r="B646" s="217"/>
      <c r="C646" s="217"/>
      <c r="D646" s="218"/>
      <c r="E646" s="219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4"/>
      <c r="AA646" s="221"/>
      <c r="AB646" s="221"/>
      <c r="AC646" s="221"/>
      <c r="AD646" s="221"/>
      <c r="AE646" s="221"/>
      <c r="AF646" s="222"/>
      <c r="AH646" s="223"/>
    </row>
    <row r="647" spans="2:34" s="78" customFormat="1" x14ac:dyDescent="0.25">
      <c r="B647" s="217"/>
      <c r="C647" s="217"/>
      <c r="D647" s="218"/>
      <c r="E647" s="219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4"/>
      <c r="AA647" s="221"/>
      <c r="AB647" s="221"/>
      <c r="AC647" s="221"/>
      <c r="AD647" s="221"/>
      <c r="AE647" s="221"/>
      <c r="AF647" s="222"/>
      <c r="AH647" s="223"/>
    </row>
    <row r="648" spans="2:34" s="78" customFormat="1" x14ac:dyDescent="0.25">
      <c r="B648" s="217"/>
      <c r="C648" s="217"/>
      <c r="D648" s="218"/>
      <c r="E648" s="219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4"/>
      <c r="AA648" s="221"/>
      <c r="AB648" s="221"/>
      <c r="AC648" s="221"/>
      <c r="AD648" s="221"/>
      <c r="AE648" s="221"/>
      <c r="AF648" s="222"/>
      <c r="AH648" s="223"/>
    </row>
    <row r="649" spans="2:34" s="78" customFormat="1" x14ac:dyDescent="0.25">
      <c r="B649" s="217"/>
      <c r="C649" s="217"/>
      <c r="D649" s="218"/>
      <c r="E649" s="219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4"/>
      <c r="AA649" s="221"/>
      <c r="AB649" s="221"/>
      <c r="AC649" s="221"/>
      <c r="AD649" s="221"/>
      <c r="AE649" s="221"/>
      <c r="AF649" s="222"/>
      <c r="AH649" s="223"/>
    </row>
    <row r="650" spans="2:34" s="78" customFormat="1" x14ac:dyDescent="0.25">
      <c r="B650" s="217"/>
      <c r="C650" s="217"/>
      <c r="D650" s="218"/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4"/>
      <c r="AA650" s="221"/>
      <c r="AB650" s="221"/>
      <c r="AC650" s="221"/>
      <c r="AD650" s="221"/>
      <c r="AE650" s="221"/>
      <c r="AF650" s="222"/>
      <c r="AH650" s="223"/>
    </row>
    <row r="651" spans="2:34" s="78" customFormat="1" x14ac:dyDescent="0.25">
      <c r="B651" s="217"/>
      <c r="C651" s="217"/>
      <c r="D651" s="218"/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4"/>
      <c r="AA651" s="221"/>
      <c r="AB651" s="221"/>
      <c r="AC651" s="221"/>
      <c r="AD651" s="221"/>
      <c r="AE651" s="221"/>
      <c r="AF651" s="222"/>
      <c r="AH651" s="223"/>
    </row>
    <row r="652" spans="2:34" s="78" customFormat="1" x14ac:dyDescent="0.25">
      <c r="B652" s="217"/>
      <c r="C652" s="217"/>
      <c r="D652" s="218"/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4"/>
      <c r="AA652" s="221"/>
      <c r="AB652" s="221"/>
      <c r="AC652" s="221"/>
      <c r="AD652" s="221"/>
      <c r="AE652" s="221"/>
      <c r="AF652" s="222"/>
      <c r="AH652" s="223"/>
    </row>
    <row r="653" spans="2:34" s="78" customFormat="1" x14ac:dyDescent="0.25">
      <c r="B653" s="217"/>
      <c r="C653" s="217"/>
      <c r="D653" s="218"/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4"/>
      <c r="AA653" s="221"/>
      <c r="AB653" s="221"/>
      <c r="AC653" s="221"/>
      <c r="AD653" s="221"/>
      <c r="AE653" s="221"/>
      <c r="AF653" s="222"/>
      <c r="AH653" s="223"/>
    </row>
    <row r="654" spans="2:34" s="78" customFormat="1" x14ac:dyDescent="0.25">
      <c r="B654" s="217"/>
      <c r="C654" s="217"/>
      <c r="D654" s="218"/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4"/>
      <c r="AA654" s="221"/>
      <c r="AB654" s="221"/>
      <c r="AC654" s="221"/>
      <c r="AD654" s="221"/>
      <c r="AE654" s="221"/>
      <c r="AF654" s="222"/>
      <c r="AH654" s="223"/>
    </row>
    <row r="655" spans="2:34" s="78" customFormat="1" x14ac:dyDescent="0.25">
      <c r="B655" s="217"/>
      <c r="C655" s="217"/>
      <c r="D655" s="218"/>
      <c r="E655" s="219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4"/>
      <c r="AA655" s="221"/>
      <c r="AB655" s="221"/>
      <c r="AC655" s="221"/>
      <c r="AD655" s="221"/>
      <c r="AE655" s="221"/>
      <c r="AF655" s="222"/>
      <c r="AH655" s="223"/>
    </row>
    <row r="656" spans="2:34" s="78" customFormat="1" x14ac:dyDescent="0.25">
      <c r="B656" s="217"/>
      <c r="C656" s="217"/>
      <c r="D656" s="218"/>
      <c r="E656" s="219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4"/>
      <c r="AA656" s="221"/>
      <c r="AB656" s="221"/>
      <c r="AC656" s="221"/>
      <c r="AD656" s="221"/>
      <c r="AE656" s="221"/>
      <c r="AF656" s="222"/>
      <c r="AH656" s="223"/>
    </row>
    <row r="657" spans="2:34" s="78" customFormat="1" x14ac:dyDescent="0.25">
      <c r="B657" s="217"/>
      <c r="C657" s="217"/>
      <c r="D657" s="218"/>
      <c r="E657" s="219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4"/>
      <c r="AA657" s="221"/>
      <c r="AB657" s="221"/>
      <c r="AC657" s="221"/>
      <c r="AD657" s="221"/>
      <c r="AE657" s="221"/>
      <c r="AF657" s="222"/>
      <c r="AH657" s="223"/>
    </row>
    <row r="658" spans="2:34" s="78" customFormat="1" x14ac:dyDescent="0.25">
      <c r="B658" s="217"/>
      <c r="C658" s="217"/>
      <c r="D658" s="218"/>
      <c r="E658" s="219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4"/>
      <c r="AA658" s="221"/>
      <c r="AB658" s="221"/>
      <c r="AC658" s="221"/>
      <c r="AD658" s="221"/>
      <c r="AE658" s="221"/>
      <c r="AF658" s="222"/>
      <c r="AH658" s="223"/>
    </row>
    <row r="659" spans="2:34" s="78" customFormat="1" x14ac:dyDescent="0.25">
      <c r="B659" s="217"/>
      <c r="C659" s="217"/>
      <c r="D659" s="218"/>
      <c r="E659" s="219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4"/>
      <c r="AA659" s="221"/>
      <c r="AB659" s="221"/>
      <c r="AC659" s="221"/>
      <c r="AD659" s="221"/>
      <c r="AE659" s="221"/>
      <c r="AF659" s="222"/>
      <c r="AH659" s="223"/>
    </row>
    <row r="660" spans="2:34" s="78" customFormat="1" x14ac:dyDescent="0.25">
      <c r="B660" s="217"/>
      <c r="C660" s="217"/>
      <c r="D660" s="218"/>
      <c r="E660" s="219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4"/>
      <c r="AA660" s="221"/>
      <c r="AB660" s="221"/>
      <c r="AC660" s="221"/>
      <c r="AD660" s="221"/>
      <c r="AE660" s="221"/>
      <c r="AF660" s="222"/>
      <c r="AH660" s="223"/>
    </row>
    <row r="661" spans="2:34" s="78" customFormat="1" x14ac:dyDescent="0.25">
      <c r="B661" s="217"/>
      <c r="C661" s="217"/>
      <c r="D661" s="218"/>
      <c r="E661" s="219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4"/>
      <c r="AA661" s="221"/>
      <c r="AB661" s="221"/>
      <c r="AC661" s="221"/>
      <c r="AD661" s="221"/>
      <c r="AE661" s="221"/>
      <c r="AF661" s="222"/>
      <c r="AH661" s="223"/>
    </row>
    <row r="662" spans="2:34" s="78" customFormat="1" x14ac:dyDescent="0.25">
      <c r="B662" s="217"/>
      <c r="C662" s="217"/>
      <c r="D662" s="218"/>
      <c r="E662" s="219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4"/>
      <c r="AA662" s="221"/>
      <c r="AB662" s="221"/>
      <c r="AC662" s="221"/>
      <c r="AD662" s="221"/>
      <c r="AE662" s="221"/>
      <c r="AF662" s="222"/>
      <c r="AH662" s="223"/>
    </row>
    <row r="663" spans="2:34" s="78" customFormat="1" x14ac:dyDescent="0.25">
      <c r="B663" s="217"/>
      <c r="C663" s="217"/>
      <c r="D663" s="218"/>
      <c r="E663" s="219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4"/>
      <c r="AA663" s="221"/>
      <c r="AB663" s="221"/>
      <c r="AC663" s="221"/>
      <c r="AD663" s="221"/>
      <c r="AE663" s="221"/>
      <c r="AF663" s="222"/>
      <c r="AH663" s="223"/>
    </row>
    <row r="664" spans="2:34" s="78" customFormat="1" x14ac:dyDescent="0.25">
      <c r="B664" s="217"/>
      <c r="C664" s="217"/>
      <c r="D664" s="218"/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4"/>
      <c r="AA664" s="221"/>
      <c r="AB664" s="221"/>
      <c r="AC664" s="221"/>
      <c r="AD664" s="221"/>
      <c r="AE664" s="221"/>
      <c r="AF664" s="222"/>
      <c r="AH664" s="223"/>
    </row>
    <row r="665" spans="2:34" s="78" customFormat="1" x14ac:dyDescent="0.25">
      <c r="B665" s="217"/>
      <c r="C665" s="217"/>
      <c r="D665" s="218"/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4"/>
      <c r="AA665" s="221"/>
      <c r="AB665" s="221"/>
      <c r="AC665" s="221"/>
      <c r="AD665" s="221"/>
      <c r="AE665" s="221"/>
      <c r="AF665" s="222"/>
      <c r="AH665" s="223"/>
    </row>
    <row r="666" spans="2:34" s="78" customFormat="1" x14ac:dyDescent="0.25">
      <c r="B666" s="217"/>
      <c r="C666" s="217"/>
      <c r="D666" s="218"/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4"/>
      <c r="AA666" s="221"/>
      <c r="AB666" s="221"/>
      <c r="AC666" s="221"/>
      <c r="AD666" s="221"/>
      <c r="AE666" s="221"/>
      <c r="AF666" s="222"/>
      <c r="AH666" s="223"/>
    </row>
    <row r="667" spans="2:34" s="78" customFormat="1" x14ac:dyDescent="0.25">
      <c r="B667" s="217"/>
      <c r="C667" s="217"/>
      <c r="D667" s="218"/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4"/>
      <c r="AA667" s="221"/>
      <c r="AB667" s="221"/>
      <c r="AC667" s="221"/>
      <c r="AD667" s="221"/>
      <c r="AE667" s="221"/>
      <c r="AF667" s="222"/>
      <c r="AH667" s="223"/>
    </row>
    <row r="668" spans="2:34" s="78" customFormat="1" x14ac:dyDescent="0.25">
      <c r="B668" s="217"/>
      <c r="C668" s="217"/>
      <c r="D668" s="218"/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4"/>
      <c r="AA668" s="221"/>
      <c r="AB668" s="221"/>
      <c r="AC668" s="221"/>
      <c r="AD668" s="221"/>
      <c r="AE668" s="221"/>
      <c r="AF668" s="222"/>
      <c r="AH668" s="223"/>
    </row>
    <row r="669" spans="2:34" s="78" customFormat="1" x14ac:dyDescent="0.25">
      <c r="B669" s="217"/>
      <c r="C669" s="217"/>
      <c r="D669" s="218"/>
      <c r="E669" s="219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4"/>
      <c r="AA669" s="221"/>
      <c r="AB669" s="221"/>
      <c r="AC669" s="221"/>
      <c r="AD669" s="221"/>
      <c r="AE669" s="221"/>
      <c r="AF669" s="222"/>
      <c r="AH669" s="223"/>
    </row>
    <row r="670" spans="2:34" s="78" customFormat="1" x14ac:dyDescent="0.25">
      <c r="B670" s="217"/>
      <c r="C670" s="217"/>
      <c r="D670" s="218"/>
      <c r="E670" s="219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4"/>
      <c r="AA670" s="221"/>
      <c r="AB670" s="221"/>
      <c r="AC670" s="221"/>
      <c r="AD670" s="221"/>
      <c r="AE670" s="221"/>
      <c r="AF670" s="222"/>
      <c r="AH670" s="223"/>
    </row>
    <row r="671" spans="2:34" s="78" customFormat="1" x14ac:dyDescent="0.25">
      <c r="B671" s="217"/>
      <c r="C671" s="217"/>
      <c r="D671" s="218"/>
      <c r="E671" s="219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4"/>
      <c r="AA671" s="221"/>
      <c r="AB671" s="221"/>
      <c r="AC671" s="221"/>
      <c r="AD671" s="221"/>
      <c r="AE671" s="221"/>
      <c r="AF671" s="222"/>
      <c r="AH671" s="223"/>
    </row>
    <row r="672" spans="2:34" s="78" customFormat="1" x14ac:dyDescent="0.25">
      <c r="B672" s="217"/>
      <c r="C672" s="217"/>
      <c r="D672" s="218"/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4"/>
      <c r="AA672" s="221"/>
      <c r="AB672" s="221"/>
      <c r="AC672" s="221"/>
      <c r="AD672" s="221"/>
      <c r="AE672" s="221"/>
      <c r="AF672" s="222"/>
      <c r="AH672" s="223"/>
    </row>
    <row r="673" spans="2:34" s="78" customFormat="1" x14ac:dyDescent="0.25">
      <c r="B673" s="217"/>
      <c r="C673" s="217"/>
      <c r="D673" s="218"/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4"/>
      <c r="AA673" s="221"/>
      <c r="AB673" s="221"/>
      <c r="AC673" s="221"/>
      <c r="AD673" s="221"/>
      <c r="AE673" s="221"/>
      <c r="AF673" s="222"/>
      <c r="AH673" s="223"/>
    </row>
    <row r="674" spans="2:34" s="78" customFormat="1" x14ac:dyDescent="0.25">
      <c r="B674" s="217"/>
      <c r="C674" s="217"/>
      <c r="D674" s="218"/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4"/>
      <c r="AA674" s="221"/>
      <c r="AB674" s="221"/>
      <c r="AC674" s="221"/>
      <c r="AD674" s="221"/>
      <c r="AE674" s="221"/>
      <c r="AF674" s="222"/>
      <c r="AH674" s="223"/>
    </row>
    <row r="675" spans="2:34" s="78" customFormat="1" x14ac:dyDescent="0.25">
      <c r="B675" s="217"/>
      <c r="C675" s="217"/>
      <c r="D675" s="218"/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4"/>
      <c r="AA675" s="221"/>
      <c r="AB675" s="221"/>
      <c r="AC675" s="221"/>
      <c r="AD675" s="221"/>
      <c r="AE675" s="221"/>
      <c r="AF675" s="222"/>
      <c r="AH675" s="223"/>
    </row>
    <row r="676" spans="2:34" s="78" customFormat="1" x14ac:dyDescent="0.25">
      <c r="B676" s="217"/>
      <c r="C676" s="217"/>
      <c r="D676" s="218"/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4"/>
      <c r="AA676" s="221"/>
      <c r="AB676" s="221"/>
      <c r="AC676" s="221"/>
      <c r="AD676" s="221"/>
      <c r="AE676" s="221"/>
      <c r="AF676" s="222"/>
      <c r="AH676" s="223"/>
    </row>
    <row r="677" spans="2:34" s="78" customFormat="1" x14ac:dyDescent="0.25">
      <c r="B677" s="217"/>
      <c r="C677" s="217"/>
      <c r="D677" s="218"/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4"/>
      <c r="AA677" s="221"/>
      <c r="AB677" s="221"/>
      <c r="AC677" s="221"/>
      <c r="AD677" s="221"/>
      <c r="AE677" s="221"/>
      <c r="AF677" s="222"/>
      <c r="AH677" s="223"/>
    </row>
    <row r="678" spans="2:34" s="78" customFormat="1" x14ac:dyDescent="0.25">
      <c r="B678" s="217"/>
      <c r="C678" s="217"/>
      <c r="D678" s="218"/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4"/>
      <c r="AA678" s="221"/>
      <c r="AB678" s="221"/>
      <c r="AC678" s="221"/>
      <c r="AD678" s="221"/>
      <c r="AE678" s="221"/>
      <c r="AF678" s="222"/>
      <c r="AH678" s="223"/>
    </row>
    <row r="679" spans="2:34" s="78" customFormat="1" x14ac:dyDescent="0.25">
      <c r="B679" s="217"/>
      <c r="C679" s="217"/>
      <c r="D679" s="218"/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4"/>
      <c r="AA679" s="221"/>
      <c r="AB679" s="221"/>
      <c r="AC679" s="221"/>
      <c r="AD679" s="221"/>
      <c r="AE679" s="221"/>
      <c r="AF679" s="222"/>
      <c r="AH679" s="223"/>
    </row>
    <row r="680" spans="2:34" s="78" customFormat="1" x14ac:dyDescent="0.25">
      <c r="B680" s="217"/>
      <c r="C680" s="217"/>
      <c r="D680" s="218"/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4"/>
      <c r="AA680" s="221"/>
      <c r="AB680" s="221"/>
      <c r="AC680" s="221"/>
      <c r="AD680" s="221"/>
      <c r="AE680" s="221"/>
      <c r="AF680" s="222"/>
      <c r="AH680" s="223"/>
    </row>
    <row r="681" spans="2:34" s="78" customFormat="1" x14ac:dyDescent="0.25">
      <c r="B681" s="217"/>
      <c r="C681" s="217"/>
      <c r="D681" s="218"/>
      <c r="E681" s="219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4"/>
      <c r="AA681" s="221"/>
      <c r="AB681" s="221"/>
      <c r="AC681" s="221"/>
      <c r="AD681" s="221"/>
      <c r="AE681" s="221"/>
      <c r="AF681" s="222"/>
      <c r="AH681" s="223"/>
    </row>
    <row r="682" spans="2:34" s="78" customFormat="1" x14ac:dyDescent="0.25">
      <c r="B682" s="217"/>
      <c r="C682" s="217"/>
      <c r="D682" s="218"/>
      <c r="E682" s="219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4"/>
      <c r="AA682" s="221"/>
      <c r="AB682" s="221"/>
      <c r="AC682" s="221"/>
      <c r="AD682" s="221"/>
      <c r="AE682" s="221"/>
      <c r="AF682" s="222"/>
      <c r="AH682" s="223"/>
    </row>
    <row r="683" spans="2:34" s="78" customFormat="1" x14ac:dyDescent="0.25">
      <c r="B683" s="217"/>
      <c r="C683" s="217"/>
      <c r="D683" s="218"/>
      <c r="E683" s="219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4"/>
      <c r="AA683" s="221"/>
      <c r="AB683" s="221"/>
      <c r="AC683" s="221"/>
      <c r="AD683" s="221"/>
      <c r="AE683" s="221"/>
      <c r="AF683" s="222"/>
      <c r="AH683" s="223"/>
    </row>
    <row r="684" spans="2:34" s="78" customFormat="1" x14ac:dyDescent="0.25">
      <c r="B684" s="217"/>
      <c r="C684" s="217"/>
      <c r="D684" s="218"/>
      <c r="E684" s="219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4"/>
      <c r="AA684" s="221"/>
      <c r="AB684" s="221"/>
      <c r="AC684" s="221"/>
      <c r="AD684" s="221"/>
      <c r="AE684" s="221"/>
      <c r="AF684" s="222"/>
      <c r="AH684" s="223"/>
    </row>
    <row r="685" spans="2:34" s="78" customFormat="1" x14ac:dyDescent="0.25">
      <c r="B685" s="217"/>
      <c r="C685" s="217"/>
      <c r="D685" s="218"/>
      <c r="E685" s="219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4"/>
      <c r="AA685" s="221"/>
      <c r="AB685" s="221"/>
      <c r="AC685" s="221"/>
      <c r="AD685" s="221"/>
      <c r="AE685" s="221"/>
      <c r="AF685" s="222"/>
      <c r="AH685" s="223"/>
    </row>
    <row r="686" spans="2:34" s="78" customFormat="1" x14ac:dyDescent="0.25">
      <c r="B686" s="217"/>
      <c r="C686" s="217"/>
      <c r="D686" s="218"/>
      <c r="E686" s="219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4"/>
      <c r="AA686" s="221"/>
      <c r="AB686" s="221"/>
      <c r="AC686" s="221"/>
      <c r="AD686" s="221"/>
      <c r="AE686" s="221"/>
      <c r="AF686" s="222"/>
      <c r="AH686" s="223"/>
    </row>
    <row r="687" spans="2:34" s="78" customFormat="1" x14ac:dyDescent="0.25">
      <c r="B687" s="217"/>
      <c r="C687" s="217"/>
      <c r="D687" s="218"/>
      <c r="E687" s="219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4"/>
      <c r="AA687" s="221"/>
      <c r="AB687" s="221"/>
      <c r="AC687" s="221"/>
      <c r="AD687" s="221"/>
      <c r="AE687" s="221"/>
      <c r="AF687" s="222"/>
      <c r="AH687" s="223"/>
    </row>
    <row r="688" spans="2:34" s="78" customFormat="1" x14ac:dyDescent="0.25">
      <c r="B688" s="217"/>
      <c r="C688" s="217"/>
      <c r="D688" s="218"/>
      <c r="E688" s="219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4"/>
      <c r="AA688" s="221"/>
      <c r="AB688" s="221"/>
      <c r="AC688" s="221"/>
      <c r="AD688" s="221"/>
      <c r="AE688" s="221"/>
      <c r="AF688" s="222"/>
      <c r="AH688" s="223"/>
    </row>
    <row r="689" spans="2:34" s="78" customFormat="1" x14ac:dyDescent="0.25">
      <c r="B689" s="217"/>
      <c r="C689" s="217"/>
      <c r="D689" s="218"/>
      <c r="E689" s="219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4"/>
      <c r="AA689" s="221"/>
      <c r="AB689" s="221"/>
      <c r="AC689" s="221"/>
      <c r="AD689" s="221"/>
      <c r="AE689" s="221"/>
      <c r="AF689" s="222"/>
      <c r="AH689" s="223"/>
    </row>
    <row r="690" spans="2:34" s="78" customFormat="1" x14ac:dyDescent="0.25">
      <c r="B690" s="217"/>
      <c r="C690" s="217"/>
      <c r="D690" s="218"/>
      <c r="E690" s="219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4"/>
      <c r="AA690" s="221"/>
      <c r="AB690" s="221"/>
      <c r="AC690" s="221"/>
      <c r="AD690" s="221"/>
      <c r="AE690" s="221"/>
      <c r="AF690" s="222"/>
      <c r="AH690" s="223"/>
    </row>
    <row r="691" spans="2:34" s="78" customFormat="1" x14ac:dyDescent="0.25">
      <c r="B691" s="217"/>
      <c r="C691" s="217"/>
      <c r="D691" s="218"/>
      <c r="E691" s="219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4"/>
      <c r="AA691" s="221"/>
      <c r="AB691" s="221"/>
      <c r="AC691" s="221"/>
      <c r="AD691" s="221"/>
      <c r="AE691" s="221"/>
      <c r="AF691" s="222"/>
      <c r="AH691" s="223"/>
    </row>
    <row r="692" spans="2:34" s="78" customFormat="1" x14ac:dyDescent="0.25">
      <c r="B692" s="217"/>
      <c r="C692" s="217"/>
      <c r="D692" s="218"/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4"/>
      <c r="AA692" s="221"/>
      <c r="AB692" s="221"/>
      <c r="AC692" s="221"/>
      <c r="AD692" s="221"/>
      <c r="AE692" s="221"/>
      <c r="AF692" s="222"/>
      <c r="AH692" s="223"/>
    </row>
    <row r="693" spans="2:34" s="78" customFormat="1" x14ac:dyDescent="0.25">
      <c r="B693" s="217"/>
      <c r="C693" s="217"/>
      <c r="D693" s="218"/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4"/>
      <c r="AA693" s="221"/>
      <c r="AB693" s="221"/>
      <c r="AC693" s="221"/>
      <c r="AD693" s="221"/>
      <c r="AE693" s="221"/>
      <c r="AF693" s="222"/>
      <c r="AH693" s="223"/>
    </row>
    <row r="694" spans="2:34" s="78" customFormat="1" x14ac:dyDescent="0.25">
      <c r="B694" s="217"/>
      <c r="C694" s="217"/>
      <c r="D694" s="218"/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4"/>
      <c r="AA694" s="221"/>
      <c r="AB694" s="221"/>
      <c r="AC694" s="221"/>
      <c r="AD694" s="221"/>
      <c r="AE694" s="221"/>
      <c r="AF694" s="222"/>
      <c r="AH694" s="223"/>
    </row>
    <row r="695" spans="2:34" s="78" customFormat="1" x14ac:dyDescent="0.25">
      <c r="B695" s="217"/>
      <c r="C695" s="217"/>
      <c r="D695" s="218"/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4"/>
      <c r="AA695" s="221"/>
      <c r="AB695" s="221"/>
      <c r="AC695" s="221"/>
      <c r="AD695" s="221"/>
      <c r="AE695" s="221"/>
      <c r="AF695" s="222"/>
      <c r="AH695" s="223"/>
    </row>
    <row r="696" spans="2:34" s="78" customFormat="1" x14ac:dyDescent="0.25">
      <c r="B696" s="217"/>
      <c r="C696" s="217"/>
      <c r="D696" s="218"/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4"/>
      <c r="AA696" s="221"/>
      <c r="AB696" s="221"/>
      <c r="AC696" s="221"/>
      <c r="AD696" s="221"/>
      <c r="AE696" s="221"/>
      <c r="AF696" s="222"/>
      <c r="AH696" s="223"/>
    </row>
    <row r="697" spans="2:34" s="78" customFormat="1" x14ac:dyDescent="0.25">
      <c r="B697" s="217"/>
      <c r="C697" s="217"/>
      <c r="D697" s="218"/>
      <c r="E697" s="219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4"/>
      <c r="AA697" s="221"/>
      <c r="AB697" s="221"/>
      <c r="AC697" s="221"/>
      <c r="AD697" s="221"/>
      <c r="AE697" s="221"/>
      <c r="AF697" s="222"/>
      <c r="AH697" s="223"/>
    </row>
    <row r="698" spans="2:34" s="78" customFormat="1" x14ac:dyDescent="0.25">
      <c r="B698" s="217"/>
      <c r="C698" s="217"/>
      <c r="D698" s="218"/>
      <c r="E698" s="219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4"/>
      <c r="AA698" s="221"/>
      <c r="AB698" s="221"/>
      <c r="AC698" s="221"/>
      <c r="AD698" s="221"/>
      <c r="AE698" s="221"/>
      <c r="AF698" s="222"/>
      <c r="AH698" s="223"/>
    </row>
    <row r="699" spans="2:34" s="78" customFormat="1" x14ac:dyDescent="0.25">
      <c r="B699" s="217"/>
      <c r="C699" s="217"/>
      <c r="D699" s="218"/>
      <c r="E699" s="219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4"/>
      <c r="AA699" s="221"/>
      <c r="AB699" s="221"/>
      <c r="AC699" s="221"/>
      <c r="AD699" s="221"/>
      <c r="AE699" s="221"/>
      <c r="AF699" s="222"/>
      <c r="AH699" s="223"/>
    </row>
    <row r="700" spans="2:34" s="78" customFormat="1" x14ac:dyDescent="0.25">
      <c r="B700" s="217"/>
      <c r="C700" s="217"/>
      <c r="D700" s="218"/>
      <c r="E700" s="219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4"/>
      <c r="AA700" s="221"/>
      <c r="AB700" s="221"/>
      <c r="AC700" s="221"/>
      <c r="AD700" s="221"/>
      <c r="AE700" s="221"/>
      <c r="AF700" s="222"/>
      <c r="AH700" s="223"/>
    </row>
    <row r="701" spans="2:34" s="78" customFormat="1" x14ac:dyDescent="0.25">
      <c r="B701" s="217"/>
      <c r="C701" s="217"/>
      <c r="D701" s="218"/>
      <c r="E701" s="219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4"/>
      <c r="AA701" s="221"/>
      <c r="AB701" s="221"/>
      <c r="AC701" s="221"/>
      <c r="AD701" s="221"/>
      <c r="AE701" s="221"/>
      <c r="AF701" s="222"/>
      <c r="AH701" s="223"/>
    </row>
    <row r="702" spans="2:34" s="78" customFormat="1" x14ac:dyDescent="0.25">
      <c r="B702" s="217"/>
      <c r="C702" s="217"/>
      <c r="D702" s="218"/>
      <c r="E702" s="219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4"/>
      <c r="AA702" s="221"/>
      <c r="AB702" s="221"/>
      <c r="AC702" s="221"/>
      <c r="AD702" s="221"/>
      <c r="AE702" s="221"/>
      <c r="AF702" s="222"/>
      <c r="AH702" s="223"/>
    </row>
    <row r="703" spans="2:34" s="78" customFormat="1" x14ac:dyDescent="0.25">
      <c r="B703" s="217"/>
      <c r="C703" s="217"/>
      <c r="D703" s="218"/>
      <c r="E703" s="219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4"/>
      <c r="AA703" s="221"/>
      <c r="AB703" s="221"/>
      <c r="AC703" s="221"/>
      <c r="AD703" s="221"/>
      <c r="AE703" s="221"/>
      <c r="AF703" s="222"/>
      <c r="AH703" s="223"/>
    </row>
    <row r="704" spans="2:34" s="78" customFormat="1" x14ac:dyDescent="0.25">
      <c r="B704" s="217"/>
      <c r="C704" s="217"/>
      <c r="D704" s="218"/>
      <c r="E704" s="219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4"/>
      <c r="AA704" s="221"/>
      <c r="AB704" s="221"/>
      <c r="AC704" s="221"/>
      <c r="AD704" s="221"/>
      <c r="AE704" s="221"/>
      <c r="AF704" s="222"/>
      <c r="AH704" s="223"/>
    </row>
    <row r="705" spans="2:34" s="78" customFormat="1" x14ac:dyDescent="0.25">
      <c r="B705" s="217"/>
      <c r="C705" s="217"/>
      <c r="D705" s="218"/>
      <c r="E705" s="219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4"/>
      <c r="AA705" s="221"/>
      <c r="AB705" s="221"/>
      <c r="AC705" s="221"/>
      <c r="AD705" s="221"/>
      <c r="AE705" s="221"/>
      <c r="AF705" s="222"/>
      <c r="AH705" s="223"/>
    </row>
    <row r="706" spans="2:34" s="78" customFormat="1" x14ac:dyDescent="0.25">
      <c r="B706" s="217"/>
      <c r="C706" s="217"/>
      <c r="D706" s="218"/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4"/>
      <c r="AA706" s="221"/>
      <c r="AB706" s="221"/>
      <c r="AC706" s="221"/>
      <c r="AD706" s="221"/>
      <c r="AE706" s="221"/>
      <c r="AF706" s="222"/>
      <c r="AH706" s="223"/>
    </row>
    <row r="707" spans="2:34" s="78" customFormat="1" x14ac:dyDescent="0.25">
      <c r="B707" s="217"/>
      <c r="C707" s="217"/>
      <c r="D707" s="218"/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4"/>
      <c r="AA707" s="221"/>
      <c r="AB707" s="221"/>
      <c r="AC707" s="221"/>
      <c r="AD707" s="221"/>
      <c r="AE707" s="221"/>
      <c r="AF707" s="222"/>
      <c r="AH707" s="223"/>
    </row>
    <row r="708" spans="2:34" s="78" customFormat="1" x14ac:dyDescent="0.25">
      <c r="B708" s="217"/>
      <c r="C708" s="217"/>
      <c r="D708" s="218"/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4"/>
      <c r="AA708" s="221"/>
      <c r="AB708" s="221"/>
      <c r="AC708" s="221"/>
      <c r="AD708" s="221"/>
      <c r="AE708" s="221"/>
      <c r="AF708" s="222"/>
      <c r="AH708" s="223"/>
    </row>
    <row r="709" spans="2:34" s="78" customFormat="1" x14ac:dyDescent="0.25">
      <c r="B709" s="217"/>
      <c r="C709" s="217"/>
      <c r="D709" s="218"/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4"/>
      <c r="AA709" s="221"/>
      <c r="AB709" s="221"/>
      <c r="AC709" s="221"/>
      <c r="AD709" s="221"/>
      <c r="AE709" s="221"/>
      <c r="AF709" s="222"/>
      <c r="AH709" s="223"/>
    </row>
    <row r="710" spans="2:34" s="78" customFormat="1" x14ac:dyDescent="0.25">
      <c r="B710" s="217"/>
      <c r="C710" s="217"/>
      <c r="D710" s="218"/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4"/>
      <c r="AA710" s="221"/>
      <c r="AB710" s="221"/>
      <c r="AC710" s="221"/>
      <c r="AD710" s="221"/>
      <c r="AE710" s="221"/>
      <c r="AF710" s="222"/>
      <c r="AH710" s="223"/>
    </row>
    <row r="711" spans="2:34" s="78" customFormat="1" x14ac:dyDescent="0.25">
      <c r="B711" s="217"/>
      <c r="C711" s="217"/>
      <c r="D711" s="218"/>
      <c r="E711" s="219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4"/>
      <c r="AA711" s="221"/>
      <c r="AB711" s="221"/>
      <c r="AC711" s="221"/>
      <c r="AD711" s="221"/>
      <c r="AE711" s="221"/>
      <c r="AF711" s="222"/>
      <c r="AH711" s="223"/>
    </row>
    <row r="712" spans="2:34" s="78" customFormat="1" x14ac:dyDescent="0.25">
      <c r="B712" s="217"/>
      <c r="C712" s="217"/>
      <c r="D712" s="218"/>
      <c r="E712" s="219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4"/>
      <c r="AA712" s="221"/>
      <c r="AB712" s="221"/>
      <c r="AC712" s="221"/>
      <c r="AD712" s="221"/>
      <c r="AE712" s="221"/>
      <c r="AF712" s="222"/>
      <c r="AH712" s="223"/>
    </row>
    <row r="713" spans="2:34" s="78" customFormat="1" x14ac:dyDescent="0.25">
      <c r="B713" s="217"/>
      <c r="C713" s="217"/>
      <c r="D713" s="218"/>
      <c r="E713" s="219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4"/>
      <c r="AA713" s="221"/>
      <c r="AB713" s="221"/>
      <c r="AC713" s="221"/>
      <c r="AD713" s="221"/>
      <c r="AE713" s="221"/>
      <c r="AF713" s="222"/>
      <c r="AH713" s="223"/>
    </row>
    <row r="714" spans="2:34" s="78" customFormat="1" x14ac:dyDescent="0.25">
      <c r="B714" s="217"/>
      <c r="C714" s="217"/>
      <c r="D714" s="218"/>
      <c r="E714" s="219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4"/>
      <c r="AA714" s="221"/>
      <c r="AB714" s="221"/>
      <c r="AC714" s="221"/>
      <c r="AD714" s="221"/>
      <c r="AE714" s="221"/>
      <c r="AF714" s="222"/>
      <c r="AH714" s="223"/>
    </row>
    <row r="715" spans="2:34" s="78" customFormat="1" x14ac:dyDescent="0.25">
      <c r="B715" s="217"/>
      <c r="C715" s="217"/>
      <c r="D715" s="218"/>
      <c r="E715" s="219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4"/>
      <c r="AA715" s="221"/>
      <c r="AB715" s="221"/>
      <c r="AC715" s="221"/>
      <c r="AD715" s="221"/>
      <c r="AE715" s="221"/>
      <c r="AF715" s="222"/>
      <c r="AH715" s="223"/>
    </row>
    <row r="716" spans="2:34" s="78" customFormat="1" x14ac:dyDescent="0.25">
      <c r="B716" s="217"/>
      <c r="C716" s="217"/>
      <c r="D716" s="218"/>
      <c r="E716" s="219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4"/>
      <c r="AA716" s="221"/>
      <c r="AB716" s="221"/>
      <c r="AC716" s="221"/>
      <c r="AD716" s="221"/>
      <c r="AE716" s="221"/>
      <c r="AF716" s="222"/>
      <c r="AH716" s="223"/>
    </row>
    <row r="717" spans="2:34" s="78" customFormat="1" x14ac:dyDescent="0.25">
      <c r="B717" s="217"/>
      <c r="C717" s="217"/>
      <c r="D717" s="218"/>
      <c r="E717" s="219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4"/>
      <c r="AA717" s="221"/>
      <c r="AB717" s="221"/>
      <c r="AC717" s="221"/>
      <c r="AD717" s="221"/>
      <c r="AE717" s="221"/>
      <c r="AF717" s="222"/>
      <c r="AH717" s="223"/>
    </row>
    <row r="718" spans="2:34" s="78" customFormat="1" x14ac:dyDescent="0.25">
      <c r="B718" s="217"/>
      <c r="C718" s="217"/>
      <c r="D718" s="218"/>
      <c r="E718" s="219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4"/>
      <c r="AA718" s="221"/>
      <c r="AB718" s="221"/>
      <c r="AC718" s="221"/>
      <c r="AD718" s="221"/>
      <c r="AE718" s="221"/>
      <c r="AF718" s="222"/>
      <c r="AH718" s="223"/>
    </row>
    <row r="719" spans="2:34" s="78" customFormat="1" x14ac:dyDescent="0.25">
      <c r="B719" s="217"/>
      <c r="C719" s="217"/>
      <c r="D719" s="218"/>
      <c r="E719" s="219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4"/>
      <c r="AA719" s="221"/>
      <c r="AB719" s="221"/>
      <c r="AC719" s="221"/>
      <c r="AD719" s="221"/>
      <c r="AE719" s="221"/>
      <c r="AF719" s="222"/>
      <c r="AH719" s="223"/>
    </row>
    <row r="720" spans="2:34" s="78" customFormat="1" x14ac:dyDescent="0.25">
      <c r="B720" s="217"/>
      <c r="C720" s="217"/>
      <c r="D720" s="218"/>
      <c r="E720" s="219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4"/>
      <c r="AA720" s="221"/>
      <c r="AB720" s="221"/>
      <c r="AC720" s="221"/>
      <c r="AD720" s="221"/>
      <c r="AE720" s="221"/>
      <c r="AF720" s="222"/>
      <c r="AH720" s="223"/>
    </row>
    <row r="721" spans="2:34" s="78" customFormat="1" x14ac:dyDescent="0.25">
      <c r="B721" s="217"/>
      <c r="C721" s="217"/>
      <c r="D721" s="218"/>
      <c r="E721" s="219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4"/>
      <c r="AA721" s="221"/>
      <c r="AB721" s="221"/>
      <c r="AC721" s="221"/>
      <c r="AD721" s="221"/>
      <c r="AE721" s="221"/>
      <c r="AF721" s="222"/>
      <c r="AH721" s="223"/>
    </row>
    <row r="722" spans="2:34" s="78" customFormat="1" x14ac:dyDescent="0.25">
      <c r="B722" s="217"/>
      <c r="C722" s="217"/>
      <c r="D722" s="218"/>
      <c r="E722" s="219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4"/>
      <c r="AA722" s="221"/>
      <c r="AB722" s="221"/>
      <c r="AC722" s="221"/>
      <c r="AD722" s="221"/>
      <c r="AE722" s="221"/>
      <c r="AF722" s="222"/>
      <c r="AH722" s="223"/>
    </row>
    <row r="723" spans="2:34" s="78" customFormat="1" x14ac:dyDescent="0.25">
      <c r="B723" s="217"/>
      <c r="C723" s="217"/>
      <c r="D723" s="218"/>
      <c r="E723" s="219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4"/>
      <c r="AA723" s="221"/>
      <c r="AB723" s="221"/>
      <c r="AC723" s="221"/>
      <c r="AD723" s="221"/>
      <c r="AE723" s="221"/>
      <c r="AF723" s="222"/>
      <c r="AH723" s="223"/>
    </row>
    <row r="724" spans="2:34" s="78" customFormat="1" x14ac:dyDescent="0.25">
      <c r="B724" s="217"/>
      <c r="C724" s="217"/>
      <c r="D724" s="218"/>
      <c r="E724" s="219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4"/>
      <c r="AA724" s="221"/>
      <c r="AB724" s="221"/>
      <c r="AC724" s="221"/>
      <c r="AD724" s="221"/>
      <c r="AE724" s="221"/>
      <c r="AF724" s="222"/>
      <c r="AH724" s="223"/>
    </row>
    <row r="725" spans="2:34" s="78" customFormat="1" x14ac:dyDescent="0.25">
      <c r="B725" s="217"/>
      <c r="C725" s="217"/>
      <c r="D725" s="218"/>
      <c r="E725" s="219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4"/>
      <c r="AA725" s="221"/>
      <c r="AB725" s="221"/>
      <c r="AC725" s="221"/>
      <c r="AD725" s="221"/>
      <c r="AE725" s="221"/>
      <c r="AF725" s="222"/>
      <c r="AH725" s="223"/>
    </row>
    <row r="726" spans="2:34" s="78" customFormat="1" x14ac:dyDescent="0.25">
      <c r="B726" s="217"/>
      <c r="C726" s="217"/>
      <c r="D726" s="218"/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4"/>
      <c r="AA726" s="221"/>
      <c r="AB726" s="221"/>
      <c r="AC726" s="221"/>
      <c r="AD726" s="221"/>
      <c r="AE726" s="221"/>
      <c r="AF726" s="222"/>
      <c r="AH726" s="223"/>
    </row>
    <row r="727" spans="2:34" s="78" customFormat="1" x14ac:dyDescent="0.25">
      <c r="B727" s="217"/>
      <c r="C727" s="217"/>
      <c r="D727" s="218"/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4"/>
      <c r="AA727" s="221"/>
      <c r="AB727" s="221"/>
      <c r="AC727" s="221"/>
      <c r="AD727" s="221"/>
      <c r="AE727" s="221"/>
      <c r="AF727" s="222"/>
      <c r="AH727" s="223"/>
    </row>
    <row r="728" spans="2:34" s="78" customFormat="1" x14ac:dyDescent="0.25">
      <c r="B728" s="217"/>
      <c r="C728" s="217"/>
      <c r="D728" s="218"/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4"/>
      <c r="AA728" s="221"/>
      <c r="AB728" s="221"/>
      <c r="AC728" s="221"/>
      <c r="AD728" s="221"/>
      <c r="AE728" s="221"/>
      <c r="AF728" s="222"/>
      <c r="AH728" s="223"/>
    </row>
    <row r="729" spans="2:34" s="78" customFormat="1" x14ac:dyDescent="0.25">
      <c r="B729" s="217"/>
      <c r="C729" s="217"/>
      <c r="D729" s="218"/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4"/>
      <c r="AA729" s="221"/>
      <c r="AB729" s="221"/>
      <c r="AC729" s="221"/>
      <c r="AD729" s="221"/>
      <c r="AE729" s="221"/>
      <c r="AF729" s="222"/>
      <c r="AH729" s="223"/>
    </row>
    <row r="730" spans="2:34" s="78" customFormat="1" x14ac:dyDescent="0.25">
      <c r="B730" s="217"/>
      <c r="C730" s="217"/>
      <c r="D730" s="218"/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4"/>
      <c r="AA730" s="221"/>
      <c r="AB730" s="221"/>
      <c r="AC730" s="221"/>
      <c r="AD730" s="221"/>
      <c r="AE730" s="221"/>
      <c r="AF730" s="222"/>
      <c r="AH730" s="223"/>
    </row>
    <row r="731" spans="2:34" s="78" customFormat="1" x14ac:dyDescent="0.25">
      <c r="B731" s="217"/>
      <c r="C731" s="217"/>
      <c r="D731" s="218"/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4"/>
      <c r="AA731" s="221"/>
      <c r="AB731" s="221"/>
      <c r="AC731" s="221"/>
      <c r="AD731" s="221"/>
      <c r="AE731" s="221"/>
      <c r="AF731" s="222"/>
      <c r="AH731" s="223"/>
    </row>
    <row r="732" spans="2:34" s="78" customFormat="1" x14ac:dyDescent="0.25">
      <c r="B732" s="217"/>
      <c r="C732" s="217"/>
      <c r="D732" s="218"/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4"/>
      <c r="AA732" s="221"/>
      <c r="AB732" s="221"/>
      <c r="AC732" s="221"/>
      <c r="AD732" s="221"/>
      <c r="AE732" s="221"/>
      <c r="AF732" s="222"/>
      <c r="AH732" s="223"/>
    </row>
    <row r="733" spans="2:34" s="78" customFormat="1" x14ac:dyDescent="0.25">
      <c r="B733" s="217"/>
      <c r="C733" s="217"/>
      <c r="D733" s="218"/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4"/>
      <c r="AA733" s="221"/>
      <c r="AB733" s="221"/>
      <c r="AC733" s="221"/>
      <c r="AD733" s="221"/>
      <c r="AE733" s="221"/>
      <c r="AF733" s="222"/>
      <c r="AH733" s="223"/>
    </row>
    <row r="734" spans="2:34" s="78" customFormat="1" x14ac:dyDescent="0.25">
      <c r="B734" s="217"/>
      <c r="C734" s="217"/>
      <c r="D734" s="218"/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4"/>
      <c r="AA734" s="221"/>
      <c r="AB734" s="221"/>
      <c r="AC734" s="221"/>
      <c r="AD734" s="221"/>
      <c r="AE734" s="221"/>
      <c r="AF734" s="222"/>
      <c r="AH734" s="223"/>
    </row>
    <row r="735" spans="2:34" s="78" customFormat="1" x14ac:dyDescent="0.25">
      <c r="B735" s="217"/>
      <c r="C735" s="217"/>
      <c r="D735" s="218"/>
      <c r="E735" s="219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4"/>
      <c r="AA735" s="221"/>
      <c r="AB735" s="221"/>
      <c r="AC735" s="221"/>
      <c r="AD735" s="221"/>
      <c r="AE735" s="221"/>
      <c r="AF735" s="222"/>
      <c r="AH735" s="223"/>
    </row>
    <row r="736" spans="2:34" s="78" customFormat="1" x14ac:dyDescent="0.25">
      <c r="B736" s="217"/>
      <c r="C736" s="217"/>
      <c r="D736" s="218"/>
      <c r="E736" s="219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4"/>
      <c r="AA736" s="221"/>
      <c r="AB736" s="221"/>
      <c r="AC736" s="221"/>
      <c r="AD736" s="221"/>
      <c r="AE736" s="221"/>
      <c r="AF736" s="222"/>
      <c r="AH736" s="223"/>
    </row>
    <row r="737" spans="2:34" s="78" customFormat="1" x14ac:dyDescent="0.25">
      <c r="B737" s="217"/>
      <c r="C737" s="217"/>
      <c r="D737" s="218"/>
      <c r="E737" s="219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4"/>
      <c r="AA737" s="221"/>
      <c r="AB737" s="221"/>
      <c r="AC737" s="221"/>
      <c r="AD737" s="221"/>
      <c r="AE737" s="221"/>
      <c r="AF737" s="222"/>
      <c r="AH737" s="223"/>
    </row>
    <row r="738" spans="2:34" s="78" customFormat="1" x14ac:dyDescent="0.25">
      <c r="B738" s="217"/>
      <c r="C738" s="217"/>
      <c r="D738" s="218"/>
      <c r="E738" s="219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4"/>
      <c r="AA738" s="221"/>
      <c r="AB738" s="221"/>
      <c r="AC738" s="221"/>
      <c r="AD738" s="221"/>
      <c r="AE738" s="221"/>
      <c r="AF738" s="222"/>
      <c r="AH738" s="223"/>
    </row>
    <row r="739" spans="2:34" s="78" customFormat="1" x14ac:dyDescent="0.25">
      <c r="B739" s="217"/>
      <c r="C739" s="217"/>
      <c r="D739" s="218"/>
      <c r="E739" s="219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4"/>
      <c r="AA739" s="221"/>
      <c r="AB739" s="221"/>
      <c r="AC739" s="221"/>
      <c r="AD739" s="221"/>
      <c r="AE739" s="221"/>
      <c r="AF739" s="222"/>
      <c r="AH739" s="223"/>
    </row>
    <row r="740" spans="2:34" s="78" customFormat="1" x14ac:dyDescent="0.25">
      <c r="B740" s="217"/>
      <c r="C740" s="217"/>
      <c r="D740" s="218"/>
      <c r="E740" s="219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4"/>
      <c r="AA740" s="221"/>
      <c r="AB740" s="221"/>
      <c r="AC740" s="221"/>
      <c r="AD740" s="221"/>
      <c r="AE740" s="221"/>
      <c r="AF740" s="222"/>
      <c r="AH740" s="223"/>
    </row>
    <row r="741" spans="2:34" s="78" customFormat="1" x14ac:dyDescent="0.25">
      <c r="B741" s="217"/>
      <c r="C741" s="217"/>
      <c r="D741" s="218"/>
      <c r="E741" s="219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4"/>
      <c r="AA741" s="221"/>
      <c r="AB741" s="221"/>
      <c r="AC741" s="221"/>
      <c r="AD741" s="221"/>
      <c r="AE741" s="221"/>
      <c r="AF741" s="222"/>
      <c r="AH741" s="223"/>
    </row>
    <row r="742" spans="2:34" s="78" customFormat="1" x14ac:dyDescent="0.25">
      <c r="B742" s="217"/>
      <c r="C742" s="217"/>
      <c r="D742" s="218"/>
      <c r="E742" s="219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4"/>
      <c r="AA742" s="221"/>
      <c r="AB742" s="221"/>
      <c r="AC742" s="221"/>
      <c r="AD742" s="221"/>
      <c r="AE742" s="221"/>
      <c r="AF742" s="222"/>
      <c r="AH742" s="223"/>
    </row>
    <row r="743" spans="2:34" s="78" customFormat="1" x14ac:dyDescent="0.25">
      <c r="B743" s="217"/>
      <c r="C743" s="217"/>
      <c r="D743" s="218"/>
      <c r="E743" s="219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4"/>
      <c r="AA743" s="221"/>
      <c r="AB743" s="221"/>
      <c r="AC743" s="221"/>
      <c r="AD743" s="221"/>
      <c r="AE743" s="221"/>
      <c r="AF743" s="222"/>
      <c r="AH743" s="223"/>
    </row>
    <row r="744" spans="2:34" s="78" customFormat="1" x14ac:dyDescent="0.25">
      <c r="B744" s="217"/>
      <c r="C744" s="217"/>
      <c r="D744" s="218"/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4"/>
      <c r="AA744" s="221"/>
      <c r="AB744" s="221"/>
      <c r="AC744" s="221"/>
      <c r="AD744" s="221"/>
      <c r="AE744" s="221"/>
      <c r="AF744" s="222"/>
      <c r="AH744" s="223"/>
    </row>
    <row r="745" spans="2:34" s="78" customFormat="1" x14ac:dyDescent="0.25">
      <c r="B745" s="217"/>
      <c r="C745" s="217"/>
      <c r="D745" s="218"/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4"/>
      <c r="AA745" s="221"/>
      <c r="AB745" s="221"/>
      <c r="AC745" s="221"/>
      <c r="AD745" s="221"/>
      <c r="AE745" s="221"/>
      <c r="AF745" s="222"/>
      <c r="AH745" s="223"/>
    </row>
    <row r="746" spans="2:34" s="78" customFormat="1" x14ac:dyDescent="0.25">
      <c r="B746" s="217"/>
      <c r="C746" s="217"/>
      <c r="D746" s="218"/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4"/>
      <c r="AA746" s="221"/>
      <c r="AB746" s="221"/>
      <c r="AC746" s="221"/>
      <c r="AD746" s="221"/>
      <c r="AE746" s="221"/>
      <c r="AF746" s="222"/>
      <c r="AH746" s="223"/>
    </row>
    <row r="747" spans="2:34" s="78" customFormat="1" x14ac:dyDescent="0.25">
      <c r="B747" s="217"/>
      <c r="C747" s="217"/>
      <c r="D747" s="218"/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4"/>
      <c r="AA747" s="221"/>
      <c r="AB747" s="221"/>
      <c r="AC747" s="221"/>
      <c r="AD747" s="221"/>
      <c r="AE747" s="221"/>
      <c r="AF747" s="222"/>
      <c r="AH747" s="223"/>
    </row>
    <row r="748" spans="2:34" s="78" customFormat="1" x14ac:dyDescent="0.25">
      <c r="B748" s="217"/>
      <c r="C748" s="217"/>
      <c r="D748" s="218"/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4"/>
      <c r="AA748" s="221"/>
      <c r="AB748" s="221"/>
      <c r="AC748" s="221"/>
      <c r="AD748" s="221"/>
      <c r="AE748" s="221"/>
      <c r="AF748" s="222"/>
      <c r="AH748" s="223"/>
    </row>
    <row r="749" spans="2:34" s="78" customFormat="1" x14ac:dyDescent="0.25">
      <c r="B749" s="217"/>
      <c r="C749" s="217"/>
      <c r="D749" s="218"/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4"/>
      <c r="AA749" s="221"/>
      <c r="AB749" s="221"/>
      <c r="AC749" s="221"/>
      <c r="AD749" s="221"/>
      <c r="AE749" s="221"/>
      <c r="AF749" s="222"/>
      <c r="AH749" s="223"/>
    </row>
    <row r="750" spans="2:34" s="78" customFormat="1" x14ac:dyDescent="0.25">
      <c r="B750" s="217"/>
      <c r="C750" s="217"/>
      <c r="D750" s="218"/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4"/>
      <c r="AA750" s="221"/>
      <c r="AB750" s="221"/>
      <c r="AC750" s="221"/>
      <c r="AD750" s="221"/>
      <c r="AE750" s="221"/>
      <c r="AF750" s="222"/>
      <c r="AH750" s="223"/>
    </row>
    <row r="751" spans="2:34" s="78" customFormat="1" x14ac:dyDescent="0.25">
      <c r="B751" s="217"/>
      <c r="C751" s="217"/>
      <c r="D751" s="218"/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4"/>
      <c r="AA751" s="221"/>
      <c r="AB751" s="221"/>
      <c r="AC751" s="221"/>
      <c r="AD751" s="221"/>
      <c r="AE751" s="221"/>
      <c r="AF751" s="222"/>
      <c r="AH751" s="223"/>
    </row>
    <row r="752" spans="2:34" s="78" customFormat="1" x14ac:dyDescent="0.25">
      <c r="B752" s="217"/>
      <c r="C752" s="217"/>
      <c r="D752" s="218"/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4"/>
      <c r="AA752" s="221"/>
      <c r="AB752" s="221"/>
      <c r="AC752" s="221"/>
      <c r="AD752" s="221"/>
      <c r="AE752" s="221"/>
      <c r="AF752" s="222"/>
      <c r="AH752" s="223"/>
    </row>
    <row r="753" spans="2:34" s="78" customFormat="1" x14ac:dyDescent="0.25">
      <c r="B753" s="217"/>
      <c r="C753" s="217"/>
      <c r="D753" s="218"/>
      <c r="E753" s="219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4"/>
      <c r="AA753" s="221"/>
      <c r="AB753" s="221"/>
      <c r="AC753" s="221"/>
      <c r="AD753" s="221"/>
      <c r="AE753" s="221"/>
      <c r="AF753" s="222"/>
      <c r="AH753" s="223"/>
    </row>
    <row r="754" spans="2:34" s="78" customFormat="1" x14ac:dyDescent="0.25">
      <c r="B754" s="217"/>
      <c r="C754" s="217"/>
      <c r="D754" s="218"/>
      <c r="E754" s="219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4"/>
      <c r="AA754" s="221"/>
      <c r="AB754" s="221"/>
      <c r="AC754" s="221"/>
      <c r="AD754" s="221"/>
      <c r="AE754" s="221"/>
      <c r="AF754" s="222"/>
      <c r="AH754" s="223"/>
    </row>
    <row r="755" spans="2:34" s="78" customFormat="1" x14ac:dyDescent="0.25">
      <c r="B755" s="217"/>
      <c r="C755" s="217"/>
      <c r="D755" s="218"/>
      <c r="E755" s="219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4"/>
      <c r="AA755" s="221"/>
      <c r="AB755" s="221"/>
      <c r="AC755" s="221"/>
      <c r="AD755" s="221"/>
      <c r="AE755" s="221"/>
      <c r="AF755" s="222"/>
      <c r="AH755" s="223"/>
    </row>
    <row r="756" spans="2:34" s="78" customFormat="1" x14ac:dyDescent="0.25">
      <c r="B756" s="217"/>
      <c r="C756" s="217"/>
      <c r="D756" s="218"/>
      <c r="E756" s="219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4"/>
      <c r="AA756" s="221"/>
      <c r="AB756" s="221"/>
      <c r="AC756" s="221"/>
      <c r="AD756" s="221"/>
      <c r="AE756" s="221"/>
      <c r="AF756" s="222"/>
      <c r="AH756" s="223"/>
    </row>
    <row r="757" spans="2:34" s="78" customFormat="1" x14ac:dyDescent="0.25">
      <c r="B757" s="217"/>
      <c r="C757" s="217"/>
      <c r="D757" s="218"/>
      <c r="E757" s="219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4"/>
      <c r="AA757" s="221"/>
      <c r="AB757" s="221"/>
      <c r="AC757" s="221"/>
      <c r="AD757" s="221"/>
      <c r="AE757" s="221"/>
      <c r="AF757" s="222"/>
      <c r="AH757" s="223"/>
    </row>
    <row r="758" spans="2:34" s="78" customFormat="1" x14ac:dyDescent="0.25">
      <c r="B758" s="217"/>
      <c r="C758" s="217"/>
      <c r="D758" s="218"/>
      <c r="E758" s="219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4"/>
      <c r="AA758" s="221"/>
      <c r="AB758" s="221"/>
      <c r="AC758" s="221"/>
      <c r="AD758" s="221"/>
      <c r="AE758" s="221"/>
      <c r="AF758" s="222"/>
      <c r="AH758" s="223"/>
    </row>
    <row r="759" spans="2:34" s="78" customFormat="1" x14ac:dyDescent="0.25">
      <c r="B759" s="217"/>
      <c r="C759" s="217"/>
      <c r="D759" s="218"/>
      <c r="E759" s="219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4"/>
      <c r="AA759" s="221"/>
      <c r="AB759" s="221"/>
      <c r="AC759" s="221"/>
      <c r="AD759" s="221"/>
      <c r="AE759" s="221"/>
      <c r="AF759" s="222"/>
      <c r="AH759" s="223"/>
    </row>
    <row r="760" spans="2:34" s="78" customFormat="1" x14ac:dyDescent="0.25">
      <c r="B760" s="217"/>
      <c r="C760" s="217"/>
      <c r="D760" s="218"/>
      <c r="E760" s="219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4"/>
      <c r="AA760" s="221"/>
      <c r="AB760" s="221"/>
      <c r="AC760" s="221"/>
      <c r="AD760" s="221"/>
      <c r="AE760" s="221"/>
      <c r="AF760" s="222"/>
      <c r="AH760" s="223"/>
    </row>
    <row r="761" spans="2:34" s="78" customFormat="1" x14ac:dyDescent="0.25">
      <c r="B761" s="217"/>
      <c r="C761" s="217"/>
      <c r="D761" s="218"/>
      <c r="E761" s="219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4"/>
      <c r="AA761" s="221"/>
      <c r="AB761" s="221"/>
      <c r="AC761" s="221"/>
      <c r="AD761" s="221"/>
      <c r="AE761" s="221"/>
      <c r="AF761" s="222"/>
      <c r="AH761" s="223"/>
    </row>
    <row r="762" spans="2:34" s="78" customFormat="1" x14ac:dyDescent="0.25">
      <c r="B762" s="217"/>
      <c r="C762" s="217"/>
      <c r="D762" s="218"/>
      <c r="E762" s="219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4"/>
      <c r="AA762" s="221"/>
      <c r="AB762" s="221"/>
      <c r="AC762" s="221"/>
      <c r="AD762" s="221"/>
      <c r="AE762" s="221"/>
      <c r="AF762" s="222"/>
      <c r="AH762" s="223"/>
    </row>
    <row r="763" spans="2:34" s="78" customFormat="1" x14ac:dyDescent="0.25">
      <c r="B763" s="217"/>
      <c r="C763" s="217"/>
      <c r="D763" s="218"/>
      <c r="E763" s="219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4"/>
      <c r="AA763" s="221"/>
      <c r="AB763" s="221"/>
      <c r="AC763" s="221"/>
      <c r="AD763" s="221"/>
      <c r="AE763" s="221"/>
      <c r="AF763" s="222"/>
      <c r="AH763" s="223"/>
    </row>
    <row r="764" spans="2:34" s="78" customFormat="1" x14ac:dyDescent="0.25">
      <c r="B764" s="217"/>
      <c r="C764" s="217"/>
      <c r="D764" s="218"/>
      <c r="E764" s="219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4"/>
      <c r="AA764" s="221"/>
      <c r="AB764" s="221"/>
      <c r="AC764" s="221"/>
      <c r="AD764" s="221"/>
      <c r="AE764" s="221"/>
      <c r="AF764" s="222"/>
      <c r="AH764" s="223"/>
    </row>
    <row r="765" spans="2:34" s="78" customFormat="1" x14ac:dyDescent="0.25">
      <c r="B765" s="217"/>
      <c r="C765" s="217"/>
      <c r="D765" s="218"/>
      <c r="E765" s="219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4"/>
      <c r="AA765" s="221"/>
      <c r="AB765" s="221"/>
      <c r="AC765" s="221"/>
      <c r="AD765" s="221"/>
      <c r="AE765" s="221"/>
      <c r="AF765" s="222"/>
      <c r="AH765" s="223"/>
    </row>
    <row r="766" spans="2:34" s="78" customFormat="1" x14ac:dyDescent="0.25">
      <c r="B766" s="217"/>
      <c r="C766" s="217"/>
      <c r="D766" s="218"/>
      <c r="E766" s="219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4"/>
      <c r="AA766" s="221"/>
      <c r="AB766" s="221"/>
      <c r="AC766" s="221"/>
      <c r="AD766" s="221"/>
      <c r="AE766" s="221"/>
      <c r="AF766" s="222"/>
      <c r="AH766" s="223"/>
    </row>
    <row r="767" spans="2:34" s="78" customFormat="1" x14ac:dyDescent="0.25">
      <c r="B767" s="217"/>
      <c r="C767" s="217"/>
      <c r="D767" s="218"/>
      <c r="E767" s="219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4"/>
      <c r="AA767" s="221"/>
      <c r="AB767" s="221"/>
      <c r="AC767" s="221"/>
      <c r="AD767" s="221"/>
      <c r="AE767" s="221"/>
      <c r="AF767" s="222"/>
      <c r="AH767" s="223"/>
    </row>
    <row r="768" spans="2:34" s="78" customFormat="1" x14ac:dyDescent="0.25">
      <c r="B768" s="217"/>
      <c r="C768" s="217"/>
      <c r="D768" s="218"/>
      <c r="E768" s="219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4"/>
      <c r="AA768" s="221"/>
      <c r="AB768" s="221"/>
      <c r="AC768" s="221"/>
      <c r="AD768" s="221"/>
      <c r="AE768" s="221"/>
      <c r="AF768" s="222"/>
      <c r="AH768" s="223"/>
    </row>
    <row r="769" spans="2:34" s="78" customFormat="1" x14ac:dyDescent="0.25">
      <c r="B769" s="217"/>
      <c r="C769" s="217"/>
      <c r="D769" s="218"/>
      <c r="E769" s="219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4"/>
      <c r="AA769" s="221"/>
      <c r="AB769" s="221"/>
      <c r="AC769" s="221"/>
      <c r="AD769" s="221"/>
      <c r="AE769" s="221"/>
      <c r="AF769" s="222"/>
      <c r="AH769" s="223"/>
    </row>
    <row r="770" spans="2:34" s="78" customFormat="1" x14ac:dyDescent="0.25">
      <c r="B770" s="217"/>
      <c r="C770" s="217"/>
      <c r="D770" s="218"/>
      <c r="E770" s="219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4"/>
      <c r="AA770" s="221"/>
      <c r="AB770" s="221"/>
      <c r="AC770" s="221"/>
      <c r="AD770" s="221"/>
      <c r="AE770" s="221"/>
      <c r="AF770" s="222"/>
      <c r="AH770" s="223"/>
    </row>
    <row r="771" spans="2:34" s="78" customFormat="1" x14ac:dyDescent="0.25">
      <c r="B771" s="217"/>
      <c r="C771" s="217"/>
      <c r="D771" s="218"/>
      <c r="E771" s="219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4"/>
      <c r="AA771" s="221"/>
      <c r="AB771" s="221"/>
      <c r="AC771" s="221"/>
      <c r="AD771" s="221"/>
      <c r="AE771" s="221"/>
      <c r="AF771" s="222"/>
      <c r="AH771" s="223"/>
    </row>
    <row r="772" spans="2:34" s="78" customFormat="1" x14ac:dyDescent="0.25">
      <c r="B772" s="217"/>
      <c r="C772" s="217"/>
      <c r="D772" s="218"/>
      <c r="E772" s="219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4"/>
      <c r="AA772" s="221"/>
      <c r="AB772" s="221"/>
      <c r="AC772" s="221"/>
      <c r="AD772" s="221"/>
      <c r="AE772" s="221"/>
      <c r="AF772" s="222"/>
      <c r="AH772" s="223"/>
    </row>
    <row r="773" spans="2:34" s="78" customFormat="1" x14ac:dyDescent="0.25">
      <c r="B773" s="217"/>
      <c r="C773" s="217"/>
      <c r="D773" s="218"/>
      <c r="E773" s="219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4"/>
      <c r="AA773" s="221"/>
      <c r="AB773" s="221"/>
      <c r="AC773" s="221"/>
      <c r="AD773" s="221"/>
      <c r="AE773" s="221"/>
      <c r="AF773" s="222"/>
      <c r="AH773" s="223"/>
    </row>
    <row r="774" spans="2:34" s="78" customFormat="1" x14ac:dyDescent="0.25">
      <c r="B774" s="217"/>
      <c r="C774" s="217"/>
      <c r="D774" s="218"/>
      <c r="E774" s="219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4"/>
      <c r="AA774" s="221"/>
      <c r="AB774" s="221"/>
      <c r="AC774" s="221"/>
      <c r="AD774" s="221"/>
      <c r="AE774" s="221"/>
      <c r="AF774" s="222"/>
      <c r="AH774" s="223"/>
    </row>
    <row r="775" spans="2:34" s="78" customFormat="1" x14ac:dyDescent="0.25">
      <c r="B775" s="217"/>
      <c r="C775" s="217"/>
      <c r="D775" s="218"/>
      <c r="E775" s="219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4"/>
      <c r="AA775" s="221"/>
      <c r="AB775" s="221"/>
      <c r="AC775" s="221"/>
      <c r="AD775" s="221"/>
      <c r="AE775" s="221"/>
      <c r="AF775" s="222"/>
      <c r="AH775" s="223"/>
    </row>
    <row r="776" spans="2:34" s="78" customFormat="1" x14ac:dyDescent="0.25">
      <c r="B776" s="217"/>
      <c r="C776" s="217"/>
      <c r="D776" s="218"/>
      <c r="E776" s="219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4"/>
      <c r="AA776" s="221"/>
      <c r="AB776" s="221"/>
      <c r="AC776" s="221"/>
      <c r="AD776" s="221"/>
      <c r="AE776" s="221"/>
      <c r="AF776" s="222"/>
      <c r="AH776" s="223"/>
    </row>
    <row r="777" spans="2:34" s="78" customFormat="1" x14ac:dyDescent="0.25">
      <c r="B777" s="217"/>
      <c r="C777" s="217"/>
      <c r="D777" s="218"/>
      <c r="E777" s="219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4"/>
      <c r="AA777" s="221"/>
      <c r="AB777" s="221"/>
      <c r="AC777" s="221"/>
      <c r="AD777" s="221"/>
      <c r="AE777" s="221"/>
      <c r="AF777" s="222"/>
      <c r="AH777" s="223"/>
    </row>
    <row r="778" spans="2:34" s="78" customFormat="1" x14ac:dyDescent="0.25">
      <c r="B778" s="217"/>
      <c r="C778" s="217"/>
      <c r="D778" s="218"/>
      <c r="E778" s="219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4"/>
      <c r="AA778" s="221"/>
      <c r="AB778" s="221"/>
      <c r="AC778" s="221"/>
      <c r="AD778" s="221"/>
      <c r="AE778" s="221"/>
      <c r="AF778" s="222"/>
      <c r="AH778" s="223"/>
    </row>
    <row r="779" spans="2:34" s="78" customFormat="1" x14ac:dyDescent="0.25">
      <c r="B779" s="217"/>
      <c r="C779" s="217"/>
      <c r="D779" s="218"/>
      <c r="E779" s="219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4"/>
      <c r="AA779" s="221"/>
      <c r="AB779" s="221"/>
      <c r="AC779" s="221"/>
      <c r="AD779" s="221"/>
      <c r="AE779" s="221"/>
      <c r="AF779" s="222"/>
      <c r="AH779" s="223"/>
    </row>
    <row r="780" spans="2:34" s="78" customFormat="1" x14ac:dyDescent="0.25">
      <c r="B780" s="217"/>
      <c r="C780" s="217"/>
      <c r="D780" s="218"/>
      <c r="E780" s="219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4"/>
      <c r="AA780" s="221"/>
      <c r="AB780" s="221"/>
      <c r="AC780" s="221"/>
      <c r="AD780" s="221"/>
      <c r="AE780" s="221"/>
      <c r="AF780" s="222"/>
      <c r="AH780" s="223"/>
    </row>
    <row r="781" spans="2:34" s="78" customFormat="1" x14ac:dyDescent="0.25">
      <c r="B781" s="217"/>
      <c r="C781" s="217"/>
      <c r="D781" s="218"/>
      <c r="E781" s="219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4"/>
      <c r="AA781" s="221"/>
      <c r="AB781" s="221"/>
      <c r="AC781" s="221"/>
      <c r="AD781" s="221"/>
      <c r="AE781" s="221"/>
      <c r="AF781" s="222"/>
      <c r="AH781" s="223"/>
    </row>
    <row r="782" spans="2:34" s="78" customFormat="1" x14ac:dyDescent="0.25">
      <c r="B782" s="217"/>
      <c r="C782" s="217"/>
      <c r="D782" s="218"/>
      <c r="E782" s="219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4"/>
      <c r="AA782" s="221"/>
      <c r="AB782" s="221"/>
      <c r="AC782" s="221"/>
      <c r="AD782" s="221"/>
      <c r="AE782" s="221"/>
      <c r="AF782" s="222"/>
      <c r="AH782" s="223"/>
    </row>
    <row r="783" spans="2:34" s="78" customFormat="1" x14ac:dyDescent="0.25">
      <c r="B783" s="217"/>
      <c r="C783" s="217"/>
      <c r="D783" s="218"/>
      <c r="E783" s="219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4"/>
      <c r="AA783" s="221"/>
      <c r="AB783" s="221"/>
      <c r="AC783" s="221"/>
      <c r="AD783" s="221"/>
      <c r="AE783" s="221"/>
      <c r="AF783" s="222"/>
      <c r="AH783" s="223"/>
    </row>
    <row r="784" spans="2:34" s="78" customFormat="1" x14ac:dyDescent="0.25">
      <c r="B784" s="217"/>
      <c r="C784" s="217"/>
      <c r="D784" s="218"/>
      <c r="E784" s="219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4"/>
      <c r="AA784" s="221"/>
      <c r="AB784" s="221"/>
      <c r="AC784" s="221"/>
      <c r="AD784" s="221"/>
      <c r="AE784" s="221"/>
      <c r="AF784" s="222"/>
      <c r="AH784" s="223"/>
    </row>
    <row r="785" spans="2:34" s="78" customFormat="1" x14ac:dyDescent="0.25">
      <c r="B785" s="217"/>
      <c r="C785" s="217"/>
      <c r="D785" s="218"/>
      <c r="E785" s="219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4"/>
      <c r="AA785" s="221"/>
      <c r="AB785" s="221"/>
      <c r="AC785" s="221"/>
      <c r="AD785" s="221"/>
      <c r="AE785" s="221"/>
      <c r="AF785" s="222"/>
      <c r="AH785" s="223"/>
    </row>
    <row r="786" spans="2:34" s="78" customFormat="1" x14ac:dyDescent="0.25">
      <c r="B786" s="217"/>
      <c r="C786" s="217"/>
      <c r="D786" s="218"/>
      <c r="E786" s="219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4"/>
      <c r="AA786" s="221"/>
      <c r="AB786" s="221"/>
      <c r="AC786" s="221"/>
      <c r="AD786" s="221"/>
      <c r="AE786" s="221"/>
      <c r="AF786" s="222"/>
      <c r="AH786" s="223"/>
    </row>
    <row r="787" spans="2:34" s="78" customFormat="1" x14ac:dyDescent="0.25">
      <c r="B787" s="217"/>
      <c r="C787" s="217"/>
      <c r="D787" s="218"/>
      <c r="E787" s="219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4"/>
      <c r="AA787" s="221"/>
      <c r="AB787" s="221"/>
      <c r="AC787" s="221"/>
      <c r="AD787" s="221"/>
      <c r="AE787" s="221"/>
      <c r="AF787" s="222"/>
      <c r="AH787" s="223"/>
    </row>
    <row r="788" spans="2:34" s="78" customFormat="1" x14ac:dyDescent="0.25">
      <c r="B788" s="217"/>
      <c r="C788" s="217"/>
      <c r="D788" s="218"/>
      <c r="E788" s="219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4"/>
      <c r="AA788" s="221"/>
      <c r="AB788" s="221"/>
      <c r="AC788" s="221"/>
      <c r="AD788" s="221"/>
      <c r="AE788" s="221"/>
      <c r="AF788" s="222"/>
      <c r="AH788" s="223"/>
    </row>
    <row r="789" spans="2:34" s="78" customFormat="1" x14ac:dyDescent="0.25">
      <c r="B789" s="217"/>
      <c r="C789" s="217"/>
      <c r="D789" s="218"/>
      <c r="E789" s="219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4"/>
      <c r="AA789" s="221"/>
      <c r="AB789" s="221"/>
      <c r="AC789" s="221"/>
      <c r="AD789" s="221"/>
      <c r="AE789" s="221"/>
      <c r="AF789" s="222"/>
      <c r="AH789" s="223"/>
    </row>
    <row r="790" spans="2:34" s="78" customFormat="1" x14ac:dyDescent="0.25">
      <c r="B790" s="217"/>
      <c r="C790" s="217"/>
      <c r="D790" s="218"/>
      <c r="E790" s="219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4"/>
      <c r="AA790" s="221"/>
      <c r="AB790" s="221"/>
      <c r="AC790" s="221"/>
      <c r="AD790" s="221"/>
      <c r="AE790" s="221"/>
      <c r="AF790" s="222"/>
      <c r="AH790" s="223"/>
    </row>
    <row r="791" spans="2:34" s="78" customFormat="1" x14ac:dyDescent="0.25">
      <c r="B791" s="217"/>
      <c r="C791" s="217"/>
      <c r="D791" s="218"/>
      <c r="E791" s="219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4"/>
      <c r="AA791" s="221"/>
      <c r="AB791" s="221"/>
      <c r="AC791" s="221"/>
      <c r="AD791" s="221"/>
      <c r="AE791" s="221"/>
      <c r="AF791" s="222"/>
      <c r="AH791" s="223"/>
    </row>
    <row r="792" spans="2:34" s="78" customFormat="1" x14ac:dyDescent="0.25">
      <c r="B792" s="217"/>
      <c r="C792" s="217"/>
      <c r="D792" s="218"/>
      <c r="E792" s="219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4"/>
      <c r="AA792" s="221"/>
      <c r="AB792" s="221"/>
      <c r="AC792" s="221"/>
      <c r="AD792" s="221"/>
      <c r="AE792" s="221"/>
      <c r="AF792" s="222"/>
      <c r="AH792" s="223"/>
    </row>
    <row r="793" spans="2:34" s="78" customFormat="1" x14ac:dyDescent="0.25">
      <c r="B793" s="217"/>
      <c r="C793" s="217"/>
      <c r="D793" s="218"/>
      <c r="E793" s="219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4"/>
      <c r="AA793" s="221"/>
      <c r="AB793" s="221"/>
      <c r="AC793" s="221"/>
      <c r="AD793" s="221"/>
      <c r="AE793" s="221"/>
      <c r="AF793" s="222"/>
      <c r="AH793" s="223"/>
    </row>
    <row r="794" spans="2:34" s="78" customFormat="1" x14ac:dyDescent="0.25">
      <c r="B794" s="217"/>
      <c r="C794" s="217"/>
      <c r="D794" s="218"/>
      <c r="E794" s="219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4"/>
      <c r="AA794" s="221"/>
      <c r="AB794" s="221"/>
      <c r="AC794" s="221"/>
      <c r="AD794" s="221"/>
      <c r="AE794" s="221"/>
      <c r="AF794" s="222"/>
      <c r="AH794" s="223"/>
    </row>
    <row r="795" spans="2:34" s="78" customFormat="1" x14ac:dyDescent="0.25">
      <c r="B795" s="217"/>
      <c r="C795" s="217"/>
      <c r="D795" s="218"/>
      <c r="E795" s="219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4"/>
      <c r="AA795" s="221"/>
      <c r="AB795" s="221"/>
      <c r="AC795" s="221"/>
      <c r="AD795" s="221"/>
      <c r="AE795" s="221"/>
      <c r="AF795" s="222"/>
      <c r="AH795" s="223"/>
    </row>
    <row r="796" spans="2:34" s="78" customFormat="1" x14ac:dyDescent="0.25">
      <c r="B796" s="217"/>
      <c r="C796" s="217"/>
      <c r="D796" s="218"/>
      <c r="E796" s="219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4"/>
      <c r="AA796" s="221"/>
      <c r="AB796" s="221"/>
      <c r="AC796" s="221"/>
      <c r="AD796" s="221"/>
      <c r="AE796" s="221"/>
      <c r="AF796" s="222"/>
      <c r="AH796" s="223"/>
    </row>
    <row r="797" spans="2:34" s="78" customFormat="1" x14ac:dyDescent="0.25">
      <c r="B797" s="217"/>
      <c r="C797" s="217"/>
      <c r="D797" s="218"/>
      <c r="E797" s="219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4"/>
      <c r="AA797" s="221"/>
      <c r="AB797" s="221"/>
      <c r="AC797" s="221"/>
      <c r="AD797" s="221"/>
      <c r="AE797" s="221"/>
      <c r="AF797" s="222"/>
      <c r="AH797" s="223"/>
    </row>
    <row r="798" spans="2:34" s="78" customFormat="1" x14ac:dyDescent="0.25">
      <c r="B798" s="217"/>
      <c r="C798" s="217"/>
      <c r="D798" s="218"/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4"/>
      <c r="AA798" s="221"/>
      <c r="AB798" s="221"/>
      <c r="AC798" s="221"/>
      <c r="AD798" s="221"/>
      <c r="AE798" s="221"/>
      <c r="AF798" s="222"/>
      <c r="AH798" s="223"/>
    </row>
    <row r="799" spans="2:34" s="78" customFormat="1" x14ac:dyDescent="0.25">
      <c r="B799" s="217"/>
      <c r="C799" s="217"/>
      <c r="D799" s="218"/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4"/>
      <c r="AA799" s="221"/>
      <c r="AB799" s="221"/>
      <c r="AC799" s="221"/>
      <c r="AD799" s="221"/>
      <c r="AE799" s="221"/>
      <c r="AF799" s="222"/>
      <c r="AH799" s="223"/>
    </row>
    <row r="800" spans="2:34" s="78" customFormat="1" x14ac:dyDescent="0.25">
      <c r="B800" s="217"/>
      <c r="C800" s="217"/>
      <c r="D800" s="218"/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4"/>
      <c r="AA800" s="221"/>
      <c r="AB800" s="221"/>
      <c r="AC800" s="221"/>
      <c r="AD800" s="221"/>
      <c r="AE800" s="221"/>
      <c r="AF800" s="222"/>
      <c r="AH800" s="223"/>
    </row>
    <row r="801" spans="2:34" s="78" customFormat="1" x14ac:dyDescent="0.25">
      <c r="B801" s="217"/>
      <c r="C801" s="217"/>
      <c r="D801" s="218"/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4"/>
      <c r="AA801" s="221"/>
      <c r="AB801" s="221"/>
      <c r="AC801" s="221"/>
      <c r="AD801" s="221"/>
      <c r="AE801" s="221"/>
      <c r="AF801" s="222"/>
      <c r="AH801" s="223"/>
    </row>
    <row r="802" spans="2:34" s="78" customFormat="1" x14ac:dyDescent="0.25">
      <c r="B802" s="217"/>
      <c r="C802" s="217"/>
      <c r="D802" s="218"/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4"/>
      <c r="AA802" s="221"/>
      <c r="AB802" s="221"/>
      <c r="AC802" s="221"/>
      <c r="AD802" s="221"/>
      <c r="AE802" s="221"/>
      <c r="AF802" s="222"/>
      <c r="AH802" s="223"/>
    </row>
    <row r="803" spans="2:34" s="78" customFormat="1" x14ac:dyDescent="0.25">
      <c r="B803" s="217"/>
      <c r="C803" s="217"/>
      <c r="D803" s="218"/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4"/>
      <c r="AA803" s="221"/>
      <c r="AB803" s="221"/>
      <c r="AC803" s="221"/>
      <c r="AD803" s="221"/>
      <c r="AE803" s="221"/>
      <c r="AF803" s="222"/>
      <c r="AH803" s="223"/>
    </row>
    <row r="804" spans="2:34" s="78" customFormat="1" x14ac:dyDescent="0.25">
      <c r="B804" s="217"/>
      <c r="C804" s="217"/>
      <c r="D804" s="218"/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4"/>
      <c r="AA804" s="221"/>
      <c r="AB804" s="221"/>
      <c r="AC804" s="221"/>
      <c r="AD804" s="221"/>
      <c r="AE804" s="221"/>
      <c r="AF804" s="222"/>
      <c r="AH804" s="223"/>
    </row>
    <row r="805" spans="2:34" s="78" customFormat="1" x14ac:dyDescent="0.25">
      <c r="B805" s="217"/>
      <c r="C805" s="217"/>
      <c r="D805" s="218"/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4"/>
      <c r="AA805" s="221"/>
      <c r="AB805" s="221"/>
      <c r="AC805" s="221"/>
      <c r="AD805" s="221"/>
      <c r="AE805" s="221"/>
      <c r="AF805" s="222"/>
      <c r="AH805" s="223"/>
    </row>
    <row r="806" spans="2:34" s="78" customFormat="1" x14ac:dyDescent="0.25">
      <c r="B806" s="217"/>
      <c r="C806" s="217"/>
      <c r="D806" s="218"/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4"/>
      <c r="AA806" s="221"/>
      <c r="AB806" s="221"/>
      <c r="AC806" s="221"/>
      <c r="AD806" s="221"/>
      <c r="AE806" s="221"/>
      <c r="AF806" s="222"/>
      <c r="AH806" s="223"/>
    </row>
    <row r="807" spans="2:34" s="78" customFormat="1" x14ac:dyDescent="0.25">
      <c r="B807" s="217"/>
      <c r="C807" s="217"/>
      <c r="D807" s="218"/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4"/>
      <c r="AA807" s="221"/>
      <c r="AB807" s="221"/>
      <c r="AC807" s="221"/>
      <c r="AD807" s="221"/>
      <c r="AE807" s="221"/>
      <c r="AF807" s="222"/>
      <c r="AH807" s="223"/>
    </row>
    <row r="808" spans="2:34" s="78" customFormat="1" x14ac:dyDescent="0.25">
      <c r="B808" s="217"/>
      <c r="C808" s="217"/>
      <c r="D808" s="218"/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4"/>
      <c r="AA808" s="221"/>
      <c r="AB808" s="221"/>
      <c r="AC808" s="221"/>
      <c r="AD808" s="221"/>
      <c r="AE808" s="221"/>
      <c r="AF808" s="222"/>
      <c r="AH808" s="223"/>
    </row>
    <row r="809" spans="2:34" s="78" customFormat="1" x14ac:dyDescent="0.25">
      <c r="B809" s="217"/>
      <c r="C809" s="217"/>
      <c r="D809" s="218"/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4"/>
      <c r="AA809" s="221"/>
      <c r="AB809" s="221"/>
      <c r="AC809" s="221"/>
      <c r="AD809" s="221"/>
      <c r="AE809" s="221"/>
      <c r="AF809" s="222"/>
      <c r="AH809" s="223"/>
    </row>
    <row r="810" spans="2:34" s="78" customFormat="1" x14ac:dyDescent="0.25">
      <c r="B810" s="217"/>
      <c r="C810" s="217"/>
      <c r="D810" s="218"/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4"/>
      <c r="AA810" s="221"/>
      <c r="AB810" s="221"/>
      <c r="AC810" s="221"/>
      <c r="AD810" s="221"/>
      <c r="AE810" s="221"/>
      <c r="AF810" s="222"/>
      <c r="AH810" s="223"/>
    </row>
    <row r="811" spans="2:34" s="78" customFormat="1" x14ac:dyDescent="0.25">
      <c r="B811" s="217"/>
      <c r="C811" s="217"/>
      <c r="D811" s="218"/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4"/>
      <c r="AA811" s="221"/>
      <c r="AB811" s="221"/>
      <c r="AC811" s="221"/>
      <c r="AD811" s="221"/>
      <c r="AE811" s="221"/>
      <c r="AF811" s="222"/>
      <c r="AH811" s="223"/>
    </row>
    <row r="812" spans="2:34" s="78" customFormat="1" x14ac:dyDescent="0.25">
      <c r="B812" s="217"/>
      <c r="C812" s="217"/>
      <c r="D812" s="218"/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4"/>
      <c r="AA812" s="221"/>
      <c r="AB812" s="221"/>
      <c r="AC812" s="221"/>
      <c r="AD812" s="221"/>
      <c r="AE812" s="221"/>
      <c r="AF812" s="222"/>
      <c r="AH812" s="223"/>
    </row>
    <row r="813" spans="2:34" s="78" customFormat="1" x14ac:dyDescent="0.25">
      <c r="B813" s="217"/>
      <c r="C813" s="217"/>
      <c r="D813" s="218"/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4"/>
      <c r="AA813" s="221"/>
      <c r="AB813" s="221"/>
      <c r="AC813" s="221"/>
      <c r="AD813" s="221"/>
      <c r="AE813" s="221"/>
      <c r="AF813" s="222"/>
      <c r="AH813" s="223"/>
    </row>
    <row r="814" spans="2:34" s="78" customFormat="1" x14ac:dyDescent="0.25">
      <c r="B814" s="217"/>
      <c r="C814" s="217"/>
      <c r="D814" s="218"/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4"/>
      <c r="AA814" s="221"/>
      <c r="AB814" s="221"/>
      <c r="AC814" s="221"/>
      <c r="AD814" s="221"/>
      <c r="AE814" s="221"/>
      <c r="AF814" s="222"/>
      <c r="AH814" s="223"/>
    </row>
    <row r="815" spans="2:34" s="78" customFormat="1" x14ac:dyDescent="0.25">
      <c r="B815" s="217"/>
      <c r="C815" s="217"/>
      <c r="D815" s="218"/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4"/>
      <c r="AA815" s="221"/>
      <c r="AB815" s="221"/>
      <c r="AC815" s="221"/>
      <c r="AD815" s="221"/>
      <c r="AE815" s="221"/>
      <c r="AF815" s="222"/>
      <c r="AH815" s="223"/>
    </row>
    <row r="816" spans="2:34" s="78" customFormat="1" x14ac:dyDescent="0.25">
      <c r="B816" s="217"/>
      <c r="C816" s="217"/>
      <c r="D816" s="218"/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4"/>
      <c r="AA816" s="221"/>
      <c r="AB816" s="221"/>
      <c r="AC816" s="221"/>
      <c r="AD816" s="221"/>
      <c r="AE816" s="221"/>
      <c r="AF816" s="222"/>
      <c r="AH816" s="223"/>
    </row>
    <row r="817" spans="2:34" s="78" customFormat="1" x14ac:dyDescent="0.25">
      <c r="B817" s="217"/>
      <c r="C817" s="217"/>
      <c r="D817" s="218"/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4"/>
      <c r="AA817" s="221"/>
      <c r="AB817" s="221"/>
      <c r="AC817" s="221"/>
      <c r="AD817" s="221"/>
      <c r="AE817" s="221"/>
      <c r="AF817" s="222"/>
      <c r="AH817" s="223"/>
    </row>
    <row r="818" spans="2:34" s="78" customFormat="1" x14ac:dyDescent="0.25">
      <c r="B818" s="217"/>
      <c r="C818" s="217"/>
      <c r="D818" s="218"/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4"/>
      <c r="AA818" s="221"/>
      <c r="AB818" s="221"/>
      <c r="AC818" s="221"/>
      <c r="AD818" s="221"/>
      <c r="AE818" s="221"/>
      <c r="AF818" s="222"/>
      <c r="AH818" s="223"/>
    </row>
    <row r="819" spans="2:34" s="78" customFormat="1" x14ac:dyDescent="0.25">
      <c r="B819" s="217"/>
      <c r="C819" s="217"/>
      <c r="D819" s="218"/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4"/>
      <c r="AA819" s="221"/>
      <c r="AB819" s="221"/>
      <c r="AC819" s="221"/>
      <c r="AD819" s="221"/>
      <c r="AE819" s="221"/>
      <c r="AF819" s="222"/>
      <c r="AH819" s="223"/>
    </row>
    <row r="820" spans="2:34" s="78" customFormat="1" x14ac:dyDescent="0.25">
      <c r="B820" s="217"/>
      <c r="C820" s="217"/>
      <c r="D820" s="218"/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4"/>
      <c r="AA820" s="221"/>
      <c r="AB820" s="221"/>
      <c r="AC820" s="221"/>
      <c r="AD820" s="221"/>
      <c r="AE820" s="221"/>
      <c r="AF820" s="222"/>
      <c r="AH820" s="223"/>
    </row>
    <row r="821" spans="2:34" s="78" customFormat="1" x14ac:dyDescent="0.25">
      <c r="B821" s="217"/>
      <c r="C821" s="217"/>
      <c r="D821" s="218"/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4"/>
      <c r="AA821" s="221"/>
      <c r="AB821" s="221"/>
      <c r="AC821" s="221"/>
      <c r="AD821" s="221"/>
      <c r="AE821" s="221"/>
      <c r="AF821" s="222"/>
      <c r="AH821" s="223"/>
    </row>
    <row r="822" spans="2:34" s="78" customFormat="1" x14ac:dyDescent="0.25">
      <c r="B822" s="217"/>
      <c r="C822" s="217"/>
      <c r="D822" s="218"/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4"/>
      <c r="AA822" s="221"/>
      <c r="AB822" s="221"/>
      <c r="AC822" s="221"/>
      <c r="AD822" s="221"/>
      <c r="AE822" s="221"/>
      <c r="AF822" s="222"/>
      <c r="AH822" s="223"/>
    </row>
    <row r="823" spans="2:34" s="78" customFormat="1" x14ac:dyDescent="0.25">
      <c r="B823" s="217"/>
      <c r="C823" s="217"/>
      <c r="D823" s="218"/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4"/>
      <c r="AA823" s="221"/>
      <c r="AB823" s="221"/>
      <c r="AC823" s="221"/>
      <c r="AD823" s="221"/>
      <c r="AE823" s="221"/>
      <c r="AF823" s="222"/>
      <c r="AH823" s="223"/>
    </row>
    <row r="824" spans="2:34" s="78" customFormat="1" x14ac:dyDescent="0.25">
      <c r="B824" s="217"/>
      <c r="C824" s="217"/>
      <c r="D824" s="218"/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4"/>
      <c r="AA824" s="221"/>
      <c r="AB824" s="221"/>
      <c r="AC824" s="221"/>
      <c r="AD824" s="221"/>
      <c r="AE824" s="221"/>
      <c r="AF824" s="222"/>
      <c r="AH824" s="223"/>
    </row>
    <row r="825" spans="2:34" s="78" customFormat="1" x14ac:dyDescent="0.25">
      <c r="B825" s="217"/>
      <c r="C825" s="217"/>
      <c r="D825" s="218"/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4"/>
      <c r="AA825" s="221"/>
      <c r="AB825" s="221"/>
      <c r="AC825" s="221"/>
      <c r="AD825" s="221"/>
      <c r="AE825" s="221"/>
      <c r="AF825" s="222"/>
      <c r="AH825" s="223"/>
    </row>
    <row r="826" spans="2:34" s="78" customFormat="1" x14ac:dyDescent="0.25">
      <c r="B826" s="217"/>
      <c r="C826" s="217"/>
      <c r="D826" s="218"/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4"/>
      <c r="AA826" s="221"/>
      <c r="AB826" s="221"/>
      <c r="AC826" s="221"/>
      <c r="AD826" s="221"/>
      <c r="AE826" s="221"/>
      <c r="AF826" s="222"/>
      <c r="AH826" s="223"/>
    </row>
    <row r="827" spans="2:34" s="78" customFormat="1" x14ac:dyDescent="0.25">
      <c r="B827" s="217"/>
      <c r="C827" s="217"/>
      <c r="D827" s="218"/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4"/>
      <c r="AA827" s="221"/>
      <c r="AB827" s="221"/>
      <c r="AC827" s="221"/>
      <c r="AD827" s="221"/>
      <c r="AE827" s="221"/>
      <c r="AF827" s="222"/>
      <c r="AH827" s="223"/>
    </row>
    <row r="828" spans="2:34" s="78" customFormat="1" x14ac:dyDescent="0.25">
      <c r="B828" s="217"/>
      <c r="C828" s="217"/>
      <c r="D828" s="218"/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4"/>
      <c r="AA828" s="221"/>
      <c r="AB828" s="221"/>
      <c r="AC828" s="221"/>
      <c r="AD828" s="221"/>
      <c r="AE828" s="221"/>
      <c r="AF828" s="222"/>
      <c r="AH828" s="223"/>
    </row>
    <row r="829" spans="2:34" s="78" customFormat="1" x14ac:dyDescent="0.25">
      <c r="B829" s="217"/>
      <c r="C829" s="217"/>
      <c r="D829" s="218"/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4"/>
      <c r="AA829" s="221"/>
      <c r="AB829" s="221"/>
      <c r="AC829" s="221"/>
      <c r="AD829" s="221"/>
      <c r="AE829" s="221"/>
      <c r="AF829" s="222"/>
      <c r="AH829" s="223"/>
    </row>
    <row r="830" spans="2:34" s="78" customFormat="1" x14ac:dyDescent="0.25">
      <c r="B830" s="217"/>
      <c r="C830" s="217"/>
      <c r="D830" s="218"/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4"/>
      <c r="AA830" s="221"/>
      <c r="AB830" s="221"/>
      <c r="AC830" s="221"/>
      <c r="AD830" s="221"/>
      <c r="AE830" s="221"/>
      <c r="AF830" s="222"/>
      <c r="AH830" s="223"/>
    </row>
    <row r="831" spans="2:34" s="78" customFormat="1" x14ac:dyDescent="0.25">
      <c r="B831" s="217"/>
      <c r="C831" s="217"/>
      <c r="D831" s="218"/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4"/>
      <c r="AA831" s="221"/>
      <c r="AB831" s="221"/>
      <c r="AC831" s="221"/>
      <c r="AD831" s="221"/>
      <c r="AE831" s="221"/>
      <c r="AF831" s="222"/>
      <c r="AH831" s="223"/>
    </row>
    <row r="832" spans="2:34" s="78" customFormat="1" x14ac:dyDescent="0.25">
      <c r="B832" s="217"/>
      <c r="C832" s="217"/>
      <c r="D832" s="218"/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4"/>
      <c r="AA832" s="221"/>
      <c r="AB832" s="221"/>
      <c r="AC832" s="221"/>
      <c r="AD832" s="221"/>
      <c r="AE832" s="221"/>
      <c r="AF832" s="222"/>
      <c r="AH832" s="223"/>
    </row>
    <row r="833" spans="2:34" s="78" customFormat="1" x14ac:dyDescent="0.25">
      <c r="B833" s="217"/>
      <c r="C833" s="217"/>
      <c r="D833" s="218"/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4"/>
      <c r="AA833" s="221"/>
      <c r="AB833" s="221"/>
      <c r="AC833" s="221"/>
      <c r="AD833" s="221"/>
      <c r="AE833" s="221"/>
      <c r="AF833" s="222"/>
      <c r="AH833" s="223"/>
    </row>
    <row r="834" spans="2:34" s="78" customFormat="1" x14ac:dyDescent="0.25">
      <c r="B834" s="217"/>
      <c r="C834" s="217"/>
      <c r="D834" s="218"/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4"/>
      <c r="AA834" s="221"/>
      <c r="AB834" s="221"/>
      <c r="AC834" s="221"/>
      <c r="AD834" s="221"/>
      <c r="AE834" s="221"/>
      <c r="AF834" s="222"/>
      <c r="AH834" s="223"/>
    </row>
    <row r="835" spans="2:34" s="78" customFormat="1" x14ac:dyDescent="0.25">
      <c r="B835" s="217"/>
      <c r="C835" s="217"/>
      <c r="D835" s="218"/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4"/>
      <c r="AA835" s="221"/>
      <c r="AB835" s="221"/>
      <c r="AC835" s="221"/>
      <c r="AD835" s="221"/>
      <c r="AE835" s="221"/>
      <c r="AF835" s="222"/>
      <c r="AH835" s="223"/>
    </row>
    <row r="836" spans="2:34" s="78" customFormat="1" x14ac:dyDescent="0.25">
      <c r="B836" s="217"/>
      <c r="C836" s="217"/>
      <c r="D836" s="218"/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4"/>
      <c r="AA836" s="221"/>
      <c r="AB836" s="221"/>
      <c r="AC836" s="221"/>
      <c r="AD836" s="221"/>
      <c r="AE836" s="221"/>
      <c r="AF836" s="222"/>
      <c r="AH836" s="223"/>
    </row>
    <row r="837" spans="2:34" s="78" customFormat="1" x14ac:dyDescent="0.25">
      <c r="B837" s="217"/>
      <c r="C837" s="217"/>
      <c r="D837" s="218"/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4"/>
      <c r="AA837" s="221"/>
      <c r="AB837" s="221"/>
      <c r="AC837" s="221"/>
      <c r="AD837" s="221"/>
      <c r="AE837" s="221"/>
      <c r="AF837" s="222"/>
      <c r="AH837" s="223"/>
    </row>
    <row r="838" spans="2:34" s="78" customFormat="1" x14ac:dyDescent="0.25">
      <c r="B838" s="217"/>
      <c r="C838" s="217"/>
      <c r="D838" s="218"/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4"/>
      <c r="AA838" s="221"/>
      <c r="AB838" s="221"/>
      <c r="AC838" s="221"/>
      <c r="AD838" s="221"/>
      <c r="AE838" s="221"/>
      <c r="AF838" s="222"/>
      <c r="AH838" s="223"/>
    </row>
    <row r="839" spans="2:34" s="78" customFormat="1" x14ac:dyDescent="0.25">
      <c r="B839" s="217"/>
      <c r="C839" s="217"/>
      <c r="D839" s="218"/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4"/>
      <c r="AA839" s="221"/>
      <c r="AB839" s="221"/>
      <c r="AC839" s="221"/>
      <c r="AD839" s="221"/>
      <c r="AE839" s="221"/>
      <c r="AF839" s="222"/>
      <c r="AH839" s="223"/>
    </row>
    <row r="840" spans="2:34" s="78" customFormat="1" x14ac:dyDescent="0.25">
      <c r="B840" s="217"/>
      <c r="C840" s="217"/>
      <c r="D840" s="218"/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4"/>
      <c r="AA840" s="221"/>
      <c r="AB840" s="221"/>
      <c r="AC840" s="221"/>
      <c r="AD840" s="221"/>
      <c r="AE840" s="221"/>
      <c r="AF840" s="222"/>
      <c r="AH840" s="223"/>
    </row>
    <row r="841" spans="2:34" s="78" customFormat="1" x14ac:dyDescent="0.25">
      <c r="B841" s="217"/>
      <c r="C841" s="217"/>
      <c r="D841" s="218"/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4"/>
      <c r="AA841" s="221"/>
      <c r="AB841" s="221"/>
      <c r="AC841" s="221"/>
      <c r="AD841" s="221"/>
      <c r="AE841" s="221"/>
      <c r="AF841" s="222"/>
      <c r="AH841" s="223"/>
    </row>
    <row r="842" spans="2:34" s="78" customFormat="1" x14ac:dyDescent="0.25">
      <c r="B842" s="217"/>
      <c r="C842" s="217"/>
      <c r="D842" s="218"/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4"/>
      <c r="AA842" s="221"/>
      <c r="AB842" s="221"/>
      <c r="AC842" s="221"/>
      <c r="AD842" s="221"/>
      <c r="AE842" s="221"/>
      <c r="AF842" s="222"/>
      <c r="AH842" s="223"/>
    </row>
    <row r="843" spans="2:34" s="78" customFormat="1" x14ac:dyDescent="0.25">
      <c r="B843" s="217"/>
      <c r="C843" s="217"/>
      <c r="D843" s="218"/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4"/>
      <c r="AA843" s="221"/>
      <c r="AB843" s="221"/>
      <c r="AC843" s="221"/>
      <c r="AD843" s="221"/>
      <c r="AE843" s="221"/>
      <c r="AF843" s="222"/>
      <c r="AH843" s="223"/>
    </row>
    <row r="844" spans="2:34" s="78" customFormat="1" x14ac:dyDescent="0.25">
      <c r="B844" s="217"/>
      <c r="C844" s="217"/>
      <c r="D844" s="218"/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4"/>
      <c r="AA844" s="221"/>
      <c r="AB844" s="221"/>
      <c r="AC844" s="221"/>
      <c r="AD844" s="221"/>
      <c r="AE844" s="221"/>
      <c r="AF844" s="222"/>
      <c r="AH844" s="223"/>
    </row>
    <row r="845" spans="2:34" s="78" customFormat="1" x14ac:dyDescent="0.25">
      <c r="B845" s="217"/>
      <c r="C845" s="217"/>
      <c r="D845" s="218"/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4"/>
      <c r="AA845" s="221"/>
      <c r="AB845" s="221"/>
      <c r="AC845" s="221"/>
      <c r="AD845" s="221"/>
      <c r="AE845" s="221"/>
      <c r="AF845" s="222"/>
      <c r="AH845" s="223"/>
    </row>
    <row r="846" spans="2:34" s="78" customFormat="1" x14ac:dyDescent="0.25">
      <c r="B846" s="217"/>
      <c r="C846" s="217"/>
      <c r="D846" s="218"/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4"/>
      <c r="AA846" s="221"/>
      <c r="AB846" s="221"/>
      <c r="AC846" s="221"/>
      <c r="AD846" s="221"/>
      <c r="AE846" s="221"/>
      <c r="AF846" s="222"/>
      <c r="AH846" s="223"/>
    </row>
    <row r="847" spans="2:34" s="78" customFormat="1" x14ac:dyDescent="0.25">
      <c r="B847" s="217"/>
      <c r="C847" s="217"/>
      <c r="D847" s="218"/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4"/>
      <c r="AA847" s="221"/>
      <c r="AB847" s="221"/>
      <c r="AC847" s="221"/>
      <c r="AD847" s="221"/>
      <c r="AE847" s="221"/>
      <c r="AF847" s="222"/>
      <c r="AH847" s="223"/>
    </row>
    <row r="848" spans="2:34" s="78" customFormat="1" x14ac:dyDescent="0.25">
      <c r="B848" s="217"/>
      <c r="C848" s="217"/>
      <c r="D848" s="218"/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4"/>
      <c r="AA848" s="221"/>
      <c r="AB848" s="221"/>
      <c r="AC848" s="221"/>
      <c r="AD848" s="221"/>
      <c r="AE848" s="221"/>
      <c r="AF848" s="222"/>
      <c r="AH848" s="223"/>
    </row>
    <row r="849" spans="2:34" s="78" customFormat="1" x14ac:dyDescent="0.25">
      <c r="B849" s="217"/>
      <c r="C849" s="217"/>
      <c r="D849" s="218"/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4"/>
      <c r="AA849" s="221"/>
      <c r="AB849" s="221"/>
      <c r="AC849" s="221"/>
      <c r="AD849" s="221"/>
      <c r="AE849" s="221"/>
      <c r="AF849" s="222"/>
      <c r="AH849" s="223"/>
    </row>
    <row r="850" spans="2:34" s="78" customFormat="1" x14ac:dyDescent="0.25">
      <c r="B850" s="217"/>
      <c r="C850" s="217"/>
      <c r="D850" s="218"/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4"/>
      <c r="AA850" s="221"/>
      <c r="AB850" s="221"/>
      <c r="AC850" s="221"/>
      <c r="AD850" s="221"/>
      <c r="AE850" s="221"/>
      <c r="AF850" s="222"/>
      <c r="AH850" s="223"/>
    </row>
    <row r="851" spans="2:34" s="78" customFormat="1" x14ac:dyDescent="0.25">
      <c r="B851" s="217"/>
      <c r="C851" s="217"/>
      <c r="D851" s="218"/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4"/>
      <c r="AA851" s="221"/>
      <c r="AB851" s="221"/>
      <c r="AC851" s="221"/>
      <c r="AD851" s="221"/>
      <c r="AE851" s="221"/>
      <c r="AF851" s="222"/>
      <c r="AH851" s="223"/>
    </row>
    <row r="852" spans="2:34" s="78" customFormat="1" x14ac:dyDescent="0.25">
      <c r="B852" s="217"/>
      <c r="C852" s="217"/>
      <c r="D852" s="218"/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4"/>
      <c r="AA852" s="221"/>
      <c r="AB852" s="221"/>
      <c r="AC852" s="221"/>
      <c r="AD852" s="221"/>
      <c r="AE852" s="221"/>
      <c r="AF852" s="222"/>
      <c r="AH852" s="223"/>
    </row>
    <row r="853" spans="2:34" s="78" customFormat="1" x14ac:dyDescent="0.25">
      <c r="B853" s="217"/>
      <c r="C853" s="217"/>
      <c r="D853" s="218"/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4"/>
      <c r="AA853" s="221"/>
      <c r="AB853" s="221"/>
      <c r="AC853" s="221"/>
      <c r="AD853" s="221"/>
      <c r="AE853" s="221"/>
      <c r="AF853" s="222"/>
      <c r="AH853" s="223"/>
    </row>
    <row r="854" spans="2:34" s="78" customFormat="1" x14ac:dyDescent="0.25">
      <c r="B854" s="217"/>
      <c r="C854" s="217"/>
      <c r="D854" s="218"/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4"/>
      <c r="AA854" s="221"/>
      <c r="AB854" s="221"/>
      <c r="AC854" s="221"/>
      <c r="AD854" s="221"/>
      <c r="AE854" s="221"/>
      <c r="AF854" s="222"/>
      <c r="AH854" s="223"/>
    </row>
    <row r="855" spans="2:34" s="78" customFormat="1" x14ac:dyDescent="0.25">
      <c r="B855" s="217"/>
      <c r="C855" s="217"/>
      <c r="D855" s="218"/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4"/>
      <c r="AA855" s="221"/>
      <c r="AB855" s="221"/>
      <c r="AC855" s="221"/>
      <c r="AD855" s="221"/>
      <c r="AE855" s="221"/>
      <c r="AF855" s="222"/>
      <c r="AH855" s="223"/>
    </row>
    <row r="856" spans="2:34" s="78" customFormat="1" x14ac:dyDescent="0.25">
      <c r="B856" s="217"/>
      <c r="C856" s="217"/>
      <c r="D856" s="218"/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4"/>
      <c r="AA856" s="221"/>
      <c r="AB856" s="221"/>
      <c r="AC856" s="221"/>
      <c r="AD856" s="221"/>
      <c r="AE856" s="221"/>
      <c r="AF856" s="222"/>
      <c r="AH856" s="223"/>
    </row>
    <row r="857" spans="2:34" s="78" customFormat="1" x14ac:dyDescent="0.25">
      <c r="B857" s="217"/>
      <c r="C857" s="217"/>
      <c r="D857" s="218"/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4"/>
      <c r="AA857" s="221"/>
      <c r="AB857" s="221"/>
      <c r="AC857" s="221"/>
      <c r="AD857" s="221"/>
      <c r="AE857" s="221"/>
      <c r="AF857" s="222"/>
      <c r="AH857" s="223"/>
    </row>
    <row r="858" spans="2:34" s="78" customFormat="1" x14ac:dyDescent="0.25">
      <c r="B858" s="217"/>
      <c r="C858" s="217"/>
      <c r="D858" s="218"/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4"/>
      <c r="AA858" s="221"/>
      <c r="AB858" s="221"/>
      <c r="AC858" s="221"/>
      <c r="AD858" s="221"/>
      <c r="AE858" s="221"/>
      <c r="AF858" s="222"/>
      <c r="AH858" s="223"/>
    </row>
    <row r="859" spans="2:34" s="78" customFormat="1" x14ac:dyDescent="0.25">
      <c r="B859" s="217"/>
      <c r="C859" s="217"/>
      <c r="D859" s="218"/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4"/>
      <c r="AA859" s="221"/>
      <c r="AB859" s="221"/>
      <c r="AC859" s="221"/>
      <c r="AD859" s="221"/>
      <c r="AE859" s="221"/>
      <c r="AF859" s="222"/>
      <c r="AH859" s="223"/>
    </row>
    <row r="860" spans="2:34" s="78" customFormat="1" x14ac:dyDescent="0.25">
      <c r="B860" s="217"/>
      <c r="C860" s="217"/>
      <c r="D860" s="218"/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4"/>
      <c r="AA860" s="221"/>
      <c r="AB860" s="221"/>
      <c r="AC860" s="221"/>
      <c r="AD860" s="221"/>
      <c r="AE860" s="221"/>
      <c r="AF860" s="222"/>
      <c r="AH860" s="223"/>
    </row>
    <row r="861" spans="2:34" s="78" customFormat="1" x14ac:dyDescent="0.25">
      <c r="B861" s="217"/>
      <c r="C861" s="217"/>
      <c r="D861" s="218"/>
      <c r="E861" s="219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4"/>
      <c r="AA861" s="221"/>
      <c r="AB861" s="221"/>
      <c r="AC861" s="221"/>
      <c r="AD861" s="221"/>
      <c r="AE861" s="221"/>
      <c r="AF861" s="222"/>
      <c r="AH861" s="223"/>
    </row>
    <row r="862" spans="2:34" s="78" customFormat="1" x14ac:dyDescent="0.25">
      <c r="B862" s="217"/>
      <c r="C862" s="217"/>
      <c r="D862" s="218"/>
      <c r="E862" s="219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4"/>
      <c r="AA862" s="221"/>
      <c r="AB862" s="221"/>
      <c r="AC862" s="221"/>
      <c r="AD862" s="221"/>
      <c r="AE862" s="221"/>
      <c r="AF862" s="222"/>
      <c r="AH862" s="223"/>
    </row>
    <row r="863" spans="2:34" s="78" customFormat="1" x14ac:dyDescent="0.25">
      <c r="B863" s="217"/>
      <c r="C863" s="217"/>
      <c r="D863" s="218"/>
      <c r="E863" s="219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4"/>
      <c r="AA863" s="221"/>
      <c r="AB863" s="221"/>
      <c r="AC863" s="221"/>
      <c r="AD863" s="221"/>
      <c r="AE863" s="221"/>
      <c r="AF863" s="222"/>
      <c r="AH863" s="223"/>
    </row>
    <row r="864" spans="2:34" s="78" customFormat="1" x14ac:dyDescent="0.25">
      <c r="B864" s="217"/>
      <c r="C864" s="217"/>
      <c r="D864" s="218"/>
      <c r="E864" s="219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4"/>
      <c r="AA864" s="221"/>
      <c r="AB864" s="221"/>
      <c r="AC864" s="221"/>
      <c r="AD864" s="221"/>
      <c r="AE864" s="221"/>
      <c r="AF864" s="222"/>
      <c r="AH864" s="223"/>
    </row>
    <row r="865" spans="2:34" s="78" customFormat="1" x14ac:dyDescent="0.25">
      <c r="B865" s="217"/>
      <c r="C865" s="217"/>
      <c r="D865" s="218"/>
      <c r="E865" s="219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4"/>
      <c r="AA865" s="221"/>
      <c r="AB865" s="221"/>
      <c r="AC865" s="221"/>
      <c r="AD865" s="221"/>
      <c r="AE865" s="221"/>
      <c r="AF865" s="222"/>
      <c r="AH865" s="223"/>
    </row>
    <row r="866" spans="2:34" s="78" customFormat="1" x14ac:dyDescent="0.25">
      <c r="B866" s="217"/>
      <c r="C866" s="217"/>
      <c r="D866" s="218"/>
      <c r="E866" s="219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4"/>
      <c r="AA866" s="221"/>
      <c r="AB866" s="221"/>
      <c r="AC866" s="221"/>
      <c r="AD866" s="221"/>
      <c r="AE866" s="221"/>
      <c r="AF866" s="222"/>
      <c r="AH866" s="223"/>
    </row>
    <row r="867" spans="2:34" s="78" customFormat="1" x14ac:dyDescent="0.25">
      <c r="B867" s="217"/>
      <c r="C867" s="217"/>
      <c r="D867" s="218"/>
      <c r="E867" s="219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4"/>
      <c r="AA867" s="221"/>
      <c r="AB867" s="221"/>
      <c r="AC867" s="221"/>
      <c r="AD867" s="221"/>
      <c r="AE867" s="221"/>
      <c r="AF867" s="222"/>
      <c r="AH867" s="223"/>
    </row>
    <row r="868" spans="2:34" s="78" customFormat="1" x14ac:dyDescent="0.25">
      <c r="B868" s="217"/>
      <c r="C868" s="217"/>
      <c r="D868" s="218"/>
      <c r="E868" s="219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4"/>
      <c r="AA868" s="221"/>
      <c r="AB868" s="221"/>
      <c r="AC868" s="221"/>
      <c r="AD868" s="221"/>
      <c r="AE868" s="221"/>
      <c r="AF868" s="222"/>
      <c r="AH868" s="223"/>
    </row>
    <row r="869" spans="2:34" s="78" customFormat="1" x14ac:dyDescent="0.25">
      <c r="B869" s="217"/>
      <c r="C869" s="217"/>
      <c r="D869" s="218"/>
      <c r="E869" s="219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4"/>
      <c r="AA869" s="221"/>
      <c r="AB869" s="221"/>
      <c r="AC869" s="221"/>
      <c r="AD869" s="221"/>
      <c r="AE869" s="221"/>
      <c r="AF869" s="222"/>
      <c r="AH869" s="223"/>
    </row>
    <row r="870" spans="2:34" s="78" customFormat="1" x14ac:dyDescent="0.25">
      <c r="B870" s="217"/>
      <c r="C870" s="217"/>
      <c r="D870" s="218"/>
      <c r="E870" s="219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4"/>
      <c r="AA870" s="221"/>
      <c r="AB870" s="221"/>
      <c r="AC870" s="221"/>
      <c r="AD870" s="221"/>
      <c r="AE870" s="221"/>
      <c r="AF870" s="222"/>
      <c r="AH870" s="223"/>
    </row>
    <row r="871" spans="2:34" s="78" customFormat="1" x14ac:dyDescent="0.25">
      <c r="B871" s="217"/>
      <c r="C871" s="217"/>
      <c r="D871" s="218"/>
      <c r="E871" s="219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4"/>
      <c r="AA871" s="221"/>
      <c r="AB871" s="221"/>
      <c r="AC871" s="221"/>
      <c r="AD871" s="221"/>
      <c r="AE871" s="221"/>
      <c r="AF871" s="222"/>
      <c r="AH871" s="223"/>
    </row>
    <row r="872" spans="2:34" s="78" customFormat="1" x14ac:dyDescent="0.25">
      <c r="B872" s="217"/>
      <c r="C872" s="217"/>
      <c r="D872" s="218"/>
      <c r="E872" s="219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4"/>
      <c r="AA872" s="221"/>
      <c r="AB872" s="221"/>
      <c r="AC872" s="221"/>
      <c r="AD872" s="221"/>
      <c r="AE872" s="221"/>
      <c r="AF872" s="222"/>
      <c r="AH872" s="223"/>
    </row>
    <row r="873" spans="2:34" s="78" customFormat="1" x14ac:dyDescent="0.25">
      <c r="B873" s="217"/>
      <c r="C873" s="217"/>
      <c r="D873" s="218"/>
      <c r="E873" s="219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4"/>
      <c r="AA873" s="221"/>
      <c r="AB873" s="221"/>
      <c r="AC873" s="221"/>
      <c r="AD873" s="221"/>
      <c r="AE873" s="221"/>
      <c r="AF873" s="222"/>
      <c r="AH873" s="223"/>
    </row>
    <row r="874" spans="2:34" s="78" customFormat="1" x14ac:dyDescent="0.25">
      <c r="B874" s="217"/>
      <c r="C874" s="217"/>
      <c r="D874" s="218"/>
      <c r="E874" s="219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4"/>
      <c r="AA874" s="221"/>
      <c r="AB874" s="221"/>
      <c r="AC874" s="221"/>
      <c r="AD874" s="221"/>
      <c r="AE874" s="221"/>
      <c r="AF874" s="222"/>
      <c r="AH874" s="223"/>
    </row>
    <row r="875" spans="2:34" s="78" customFormat="1" x14ac:dyDescent="0.25">
      <c r="B875" s="217"/>
      <c r="C875" s="217"/>
      <c r="D875" s="218"/>
      <c r="E875" s="219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4"/>
      <c r="AA875" s="221"/>
      <c r="AB875" s="221"/>
      <c r="AC875" s="221"/>
      <c r="AD875" s="221"/>
      <c r="AE875" s="221"/>
      <c r="AF875" s="222"/>
      <c r="AH875" s="223"/>
    </row>
    <row r="876" spans="2:34" s="78" customFormat="1" x14ac:dyDescent="0.25">
      <c r="B876" s="217"/>
      <c r="C876" s="217"/>
      <c r="D876" s="218"/>
      <c r="E876" s="219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4"/>
      <c r="AA876" s="221"/>
      <c r="AB876" s="221"/>
      <c r="AC876" s="221"/>
      <c r="AD876" s="221"/>
      <c r="AE876" s="221"/>
      <c r="AF876" s="222"/>
      <c r="AH876" s="223"/>
    </row>
    <row r="877" spans="2:34" s="78" customFormat="1" x14ac:dyDescent="0.25">
      <c r="B877" s="217"/>
      <c r="C877" s="217"/>
      <c r="D877" s="218"/>
      <c r="E877" s="219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4"/>
      <c r="AA877" s="221"/>
      <c r="AB877" s="221"/>
      <c r="AC877" s="221"/>
      <c r="AD877" s="221"/>
      <c r="AE877" s="221"/>
      <c r="AF877" s="222"/>
      <c r="AH877" s="223"/>
    </row>
    <row r="878" spans="2:34" s="78" customFormat="1" x14ac:dyDescent="0.25">
      <c r="B878" s="217"/>
      <c r="C878" s="217"/>
      <c r="D878" s="218"/>
      <c r="E878" s="219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4"/>
      <c r="AA878" s="221"/>
      <c r="AB878" s="221"/>
      <c r="AC878" s="221"/>
      <c r="AD878" s="221"/>
      <c r="AE878" s="221"/>
      <c r="AF878" s="222"/>
      <c r="AH878" s="223"/>
    </row>
    <row r="879" spans="2:34" s="78" customFormat="1" x14ac:dyDescent="0.25">
      <c r="B879" s="217"/>
      <c r="C879" s="217"/>
      <c r="D879" s="218"/>
      <c r="E879" s="219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4"/>
      <c r="AA879" s="221"/>
      <c r="AB879" s="221"/>
      <c r="AC879" s="221"/>
      <c r="AD879" s="221"/>
      <c r="AE879" s="221"/>
      <c r="AF879" s="222"/>
      <c r="AH879" s="223"/>
    </row>
    <row r="880" spans="2:34" s="78" customFormat="1" x14ac:dyDescent="0.25">
      <c r="B880" s="217"/>
      <c r="C880" s="217"/>
      <c r="D880" s="218"/>
      <c r="E880" s="219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4"/>
      <c r="AA880" s="221"/>
      <c r="AB880" s="221"/>
      <c r="AC880" s="221"/>
      <c r="AD880" s="221"/>
      <c r="AE880" s="221"/>
      <c r="AF880" s="222"/>
      <c r="AH880" s="223"/>
    </row>
    <row r="881" spans="2:34" s="78" customFormat="1" x14ac:dyDescent="0.25">
      <c r="B881" s="217"/>
      <c r="C881" s="217"/>
      <c r="D881" s="218"/>
      <c r="E881" s="219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4"/>
      <c r="AA881" s="221"/>
      <c r="AB881" s="221"/>
      <c r="AC881" s="221"/>
      <c r="AD881" s="221"/>
      <c r="AE881" s="221"/>
      <c r="AF881" s="222"/>
      <c r="AH881" s="223"/>
    </row>
    <row r="882" spans="2:34" s="78" customFormat="1" x14ac:dyDescent="0.25">
      <c r="B882" s="217"/>
      <c r="C882" s="217"/>
      <c r="D882" s="218"/>
      <c r="E882" s="219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4"/>
      <c r="AA882" s="221"/>
      <c r="AB882" s="221"/>
      <c r="AC882" s="221"/>
      <c r="AD882" s="221"/>
      <c r="AE882" s="221"/>
      <c r="AF882" s="222"/>
      <c r="AH882" s="223"/>
    </row>
    <row r="883" spans="2:34" s="78" customFormat="1" x14ac:dyDescent="0.25">
      <c r="B883" s="217"/>
      <c r="C883" s="217"/>
      <c r="D883" s="218"/>
      <c r="E883" s="219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4"/>
      <c r="AA883" s="221"/>
      <c r="AB883" s="221"/>
      <c r="AC883" s="221"/>
      <c r="AD883" s="221"/>
      <c r="AE883" s="221"/>
      <c r="AF883" s="222"/>
      <c r="AH883" s="223"/>
    </row>
    <row r="884" spans="2:34" s="78" customFormat="1" x14ac:dyDescent="0.25">
      <c r="B884" s="217"/>
      <c r="C884" s="217"/>
      <c r="D884" s="218"/>
      <c r="E884" s="219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4"/>
      <c r="AA884" s="221"/>
      <c r="AB884" s="221"/>
      <c r="AC884" s="221"/>
      <c r="AD884" s="221"/>
      <c r="AE884" s="221"/>
      <c r="AF884" s="222"/>
      <c r="AH884" s="223"/>
    </row>
    <row r="885" spans="2:34" s="78" customFormat="1" x14ac:dyDescent="0.25">
      <c r="B885" s="217"/>
      <c r="C885" s="217"/>
      <c r="D885" s="218"/>
      <c r="E885" s="219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4"/>
      <c r="AA885" s="221"/>
      <c r="AB885" s="221"/>
      <c r="AC885" s="221"/>
      <c r="AD885" s="221"/>
      <c r="AE885" s="221"/>
      <c r="AF885" s="222"/>
      <c r="AH885" s="223"/>
    </row>
    <row r="886" spans="2:34" s="78" customFormat="1" x14ac:dyDescent="0.25">
      <c r="B886" s="217"/>
      <c r="C886" s="217"/>
      <c r="D886" s="218"/>
      <c r="E886" s="219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4"/>
      <c r="AA886" s="221"/>
      <c r="AB886" s="221"/>
      <c r="AC886" s="221"/>
      <c r="AD886" s="221"/>
      <c r="AE886" s="221"/>
      <c r="AF886" s="222"/>
      <c r="AH886" s="223"/>
    </row>
    <row r="887" spans="2:34" s="78" customFormat="1" x14ac:dyDescent="0.25">
      <c r="B887" s="217"/>
      <c r="C887" s="217"/>
      <c r="D887" s="218"/>
      <c r="E887" s="219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4"/>
      <c r="AA887" s="221"/>
      <c r="AB887" s="221"/>
      <c r="AC887" s="221"/>
      <c r="AD887" s="221"/>
      <c r="AE887" s="221"/>
      <c r="AF887" s="222"/>
      <c r="AH887" s="223"/>
    </row>
    <row r="888" spans="2:34" s="78" customFormat="1" x14ac:dyDescent="0.25">
      <c r="B888" s="217"/>
      <c r="C888" s="217"/>
      <c r="D888" s="218"/>
      <c r="E888" s="219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4"/>
      <c r="AA888" s="221"/>
      <c r="AB888" s="221"/>
      <c r="AC888" s="221"/>
      <c r="AD888" s="221"/>
      <c r="AE888" s="221"/>
      <c r="AF888" s="222"/>
      <c r="AH888" s="223"/>
    </row>
    <row r="889" spans="2:34" s="78" customFormat="1" x14ac:dyDescent="0.25">
      <c r="B889" s="217"/>
      <c r="C889" s="217"/>
      <c r="D889" s="218"/>
      <c r="E889" s="219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4"/>
      <c r="AA889" s="221"/>
      <c r="AB889" s="221"/>
      <c r="AC889" s="221"/>
      <c r="AD889" s="221"/>
      <c r="AE889" s="221"/>
      <c r="AF889" s="222"/>
      <c r="AH889" s="223"/>
    </row>
    <row r="890" spans="2:34" s="78" customFormat="1" x14ac:dyDescent="0.25">
      <c r="B890" s="217"/>
      <c r="C890" s="217"/>
      <c r="D890" s="218"/>
      <c r="E890" s="219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4"/>
      <c r="AA890" s="221"/>
      <c r="AB890" s="221"/>
      <c r="AC890" s="221"/>
      <c r="AD890" s="221"/>
      <c r="AE890" s="221"/>
      <c r="AF890" s="222"/>
      <c r="AH890" s="223"/>
    </row>
    <row r="891" spans="2:34" s="78" customFormat="1" x14ac:dyDescent="0.25">
      <c r="B891" s="217"/>
      <c r="C891" s="217"/>
      <c r="D891" s="218"/>
      <c r="E891" s="219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4"/>
      <c r="AA891" s="221"/>
      <c r="AB891" s="221"/>
      <c r="AC891" s="221"/>
      <c r="AD891" s="221"/>
      <c r="AE891" s="221"/>
      <c r="AF891" s="222"/>
      <c r="AH891" s="223"/>
    </row>
    <row r="892" spans="2:34" s="78" customFormat="1" x14ac:dyDescent="0.25">
      <c r="B892" s="217"/>
      <c r="C892" s="217"/>
      <c r="D892" s="218"/>
      <c r="E892" s="219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4"/>
      <c r="AA892" s="221"/>
      <c r="AB892" s="221"/>
      <c r="AC892" s="221"/>
      <c r="AD892" s="221"/>
      <c r="AE892" s="221"/>
      <c r="AF892" s="222"/>
      <c r="AH892" s="223"/>
    </row>
    <row r="893" spans="2:34" s="78" customFormat="1" x14ac:dyDescent="0.25">
      <c r="B893" s="217"/>
      <c r="C893" s="217"/>
      <c r="D893" s="218"/>
      <c r="E893" s="219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4"/>
      <c r="AA893" s="221"/>
      <c r="AB893" s="221"/>
      <c r="AC893" s="221"/>
      <c r="AD893" s="221"/>
      <c r="AE893" s="221"/>
      <c r="AF893" s="222"/>
      <c r="AH893" s="223"/>
    </row>
    <row r="894" spans="2:34" s="78" customFormat="1" x14ac:dyDescent="0.25">
      <c r="B894" s="217"/>
      <c r="C894" s="217"/>
      <c r="D894" s="218"/>
      <c r="E894" s="219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4"/>
      <c r="AA894" s="221"/>
      <c r="AB894" s="221"/>
      <c r="AC894" s="221"/>
      <c r="AD894" s="221"/>
      <c r="AE894" s="221"/>
      <c r="AF894" s="222"/>
      <c r="AH894" s="223"/>
    </row>
    <row r="895" spans="2:34" s="78" customFormat="1" x14ac:dyDescent="0.25">
      <c r="B895" s="217"/>
      <c r="C895" s="217"/>
      <c r="D895" s="218"/>
      <c r="E895" s="219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4"/>
      <c r="AA895" s="221"/>
      <c r="AB895" s="221"/>
      <c r="AC895" s="221"/>
      <c r="AD895" s="221"/>
      <c r="AE895" s="221"/>
      <c r="AF895" s="222"/>
      <c r="AH895" s="223"/>
    </row>
    <row r="896" spans="2:34" s="78" customFormat="1" x14ac:dyDescent="0.25">
      <c r="B896" s="217"/>
      <c r="C896" s="217"/>
      <c r="D896" s="218"/>
      <c r="E896" s="219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4"/>
      <c r="AA896" s="221"/>
      <c r="AB896" s="221"/>
      <c r="AC896" s="221"/>
      <c r="AD896" s="221"/>
      <c r="AE896" s="221"/>
      <c r="AF896" s="222"/>
      <c r="AH896" s="223"/>
    </row>
    <row r="897" spans="2:34" s="78" customFormat="1" x14ac:dyDescent="0.25">
      <c r="B897" s="217"/>
      <c r="C897" s="217"/>
      <c r="D897" s="218"/>
      <c r="E897" s="219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4"/>
      <c r="AA897" s="221"/>
      <c r="AB897" s="221"/>
      <c r="AC897" s="221"/>
      <c r="AD897" s="221"/>
      <c r="AE897" s="221"/>
      <c r="AF897" s="222"/>
      <c r="AH897" s="223"/>
    </row>
    <row r="898" spans="2:34" s="78" customFormat="1" x14ac:dyDescent="0.25">
      <c r="B898" s="217"/>
      <c r="C898" s="217"/>
      <c r="D898" s="218"/>
      <c r="E898" s="219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4"/>
      <c r="AA898" s="221"/>
      <c r="AB898" s="221"/>
      <c r="AC898" s="221"/>
      <c r="AD898" s="221"/>
      <c r="AE898" s="221"/>
      <c r="AF898" s="222"/>
      <c r="AH898" s="223"/>
    </row>
    <row r="899" spans="2:34" s="78" customFormat="1" x14ac:dyDescent="0.25">
      <c r="B899" s="217"/>
      <c r="C899" s="217"/>
      <c r="D899" s="218"/>
      <c r="E899" s="219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4"/>
      <c r="AA899" s="221"/>
      <c r="AB899" s="221"/>
      <c r="AC899" s="221"/>
      <c r="AD899" s="221"/>
      <c r="AE899" s="221"/>
      <c r="AF899" s="222"/>
      <c r="AH899" s="223"/>
    </row>
    <row r="900" spans="2:34" s="78" customFormat="1" x14ac:dyDescent="0.25">
      <c r="B900" s="217"/>
      <c r="C900" s="217"/>
      <c r="D900" s="218"/>
      <c r="E900" s="219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4"/>
      <c r="AA900" s="221"/>
      <c r="AB900" s="221"/>
      <c r="AC900" s="221"/>
      <c r="AD900" s="221"/>
      <c r="AE900" s="221"/>
      <c r="AF900" s="222"/>
      <c r="AH900" s="223"/>
    </row>
    <row r="901" spans="2:34" s="78" customFormat="1" x14ac:dyDescent="0.25">
      <c r="B901" s="217"/>
      <c r="C901" s="217"/>
      <c r="D901" s="218"/>
      <c r="E901" s="219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4"/>
      <c r="AA901" s="221"/>
      <c r="AB901" s="221"/>
      <c r="AC901" s="221"/>
      <c r="AD901" s="221"/>
      <c r="AE901" s="221"/>
      <c r="AF901" s="222"/>
      <c r="AH901" s="223"/>
    </row>
    <row r="902" spans="2:34" s="78" customFormat="1" x14ac:dyDescent="0.25">
      <c r="B902" s="217"/>
      <c r="C902" s="217"/>
      <c r="D902" s="218"/>
      <c r="E902" s="219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4"/>
      <c r="AA902" s="221"/>
      <c r="AB902" s="221"/>
      <c r="AC902" s="221"/>
      <c r="AD902" s="221"/>
      <c r="AE902" s="221"/>
      <c r="AF902" s="222"/>
      <c r="AH902" s="223"/>
    </row>
    <row r="903" spans="2:34" s="78" customFormat="1" x14ac:dyDescent="0.25">
      <c r="B903" s="217"/>
      <c r="C903" s="217"/>
      <c r="D903" s="218"/>
      <c r="E903" s="219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4"/>
      <c r="AA903" s="221"/>
      <c r="AB903" s="221"/>
      <c r="AC903" s="221"/>
      <c r="AD903" s="221"/>
      <c r="AE903" s="221"/>
      <c r="AF903" s="222"/>
      <c r="AH903" s="223"/>
    </row>
    <row r="904" spans="2:34" s="78" customFormat="1" x14ac:dyDescent="0.25">
      <c r="B904" s="217"/>
      <c r="C904" s="217"/>
      <c r="D904" s="218"/>
      <c r="E904" s="219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4"/>
      <c r="AA904" s="221"/>
      <c r="AB904" s="221"/>
      <c r="AC904" s="221"/>
      <c r="AD904" s="221"/>
      <c r="AE904" s="221"/>
      <c r="AF904" s="222"/>
      <c r="AH904" s="223"/>
    </row>
    <row r="905" spans="2:34" s="78" customFormat="1" x14ac:dyDescent="0.25">
      <c r="B905" s="217"/>
      <c r="C905" s="217"/>
      <c r="D905" s="218"/>
      <c r="E905" s="219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4"/>
      <c r="AA905" s="221"/>
      <c r="AB905" s="221"/>
      <c r="AC905" s="221"/>
      <c r="AD905" s="221"/>
      <c r="AE905" s="221"/>
      <c r="AF905" s="222"/>
      <c r="AH905" s="223"/>
    </row>
    <row r="906" spans="2:34" s="78" customFormat="1" x14ac:dyDescent="0.25">
      <c r="B906" s="217"/>
      <c r="C906" s="217"/>
      <c r="D906" s="218"/>
      <c r="E906" s="219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4"/>
      <c r="AA906" s="221"/>
      <c r="AB906" s="221"/>
      <c r="AC906" s="221"/>
      <c r="AD906" s="221"/>
      <c r="AE906" s="221"/>
      <c r="AF906" s="222"/>
      <c r="AH906" s="223"/>
    </row>
    <row r="907" spans="2:34" s="78" customFormat="1" x14ac:dyDescent="0.25">
      <c r="B907" s="217"/>
      <c r="C907" s="217"/>
      <c r="D907" s="218"/>
      <c r="E907" s="219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4"/>
      <c r="AA907" s="221"/>
      <c r="AB907" s="221"/>
      <c r="AC907" s="221"/>
      <c r="AD907" s="221"/>
      <c r="AE907" s="221"/>
      <c r="AF907" s="222"/>
      <c r="AH907" s="223"/>
    </row>
    <row r="908" spans="2:34" s="78" customFormat="1" x14ac:dyDescent="0.25">
      <c r="B908" s="217"/>
      <c r="C908" s="217"/>
      <c r="D908" s="218"/>
      <c r="E908" s="219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4"/>
      <c r="AA908" s="221"/>
      <c r="AB908" s="221"/>
      <c r="AC908" s="221"/>
      <c r="AD908" s="221"/>
      <c r="AE908" s="221"/>
      <c r="AF908" s="222"/>
      <c r="AH908" s="223"/>
    </row>
    <row r="909" spans="2:34" s="78" customFormat="1" x14ac:dyDescent="0.25">
      <c r="B909" s="217"/>
      <c r="C909" s="217"/>
      <c r="D909" s="218"/>
      <c r="E909" s="219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4"/>
      <c r="AA909" s="221"/>
      <c r="AB909" s="221"/>
      <c r="AC909" s="221"/>
      <c r="AD909" s="221"/>
      <c r="AE909" s="221"/>
      <c r="AF909" s="222"/>
      <c r="AH909" s="223"/>
    </row>
    <row r="910" spans="2:34" s="78" customFormat="1" x14ac:dyDescent="0.25">
      <c r="B910" s="217"/>
      <c r="C910" s="217"/>
      <c r="D910" s="218"/>
      <c r="E910" s="219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4"/>
      <c r="AA910" s="221"/>
      <c r="AB910" s="221"/>
      <c r="AC910" s="221"/>
      <c r="AD910" s="221"/>
      <c r="AE910" s="221"/>
      <c r="AF910" s="222"/>
      <c r="AH910" s="223"/>
    </row>
    <row r="911" spans="2:34" s="78" customFormat="1" x14ac:dyDescent="0.25">
      <c r="B911" s="217"/>
      <c r="C911" s="217"/>
      <c r="D911" s="218"/>
      <c r="E911" s="219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4"/>
      <c r="AA911" s="221"/>
      <c r="AB911" s="221"/>
      <c r="AC911" s="221"/>
      <c r="AD911" s="221"/>
      <c r="AE911" s="221"/>
      <c r="AF911" s="222"/>
      <c r="AH911" s="223"/>
    </row>
    <row r="912" spans="2:34" s="78" customFormat="1" x14ac:dyDescent="0.25">
      <c r="B912" s="217"/>
      <c r="C912" s="217"/>
      <c r="D912" s="218"/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4"/>
      <c r="AA912" s="221"/>
      <c r="AB912" s="221"/>
      <c r="AC912" s="221"/>
      <c r="AD912" s="221"/>
      <c r="AE912" s="221"/>
      <c r="AF912" s="222"/>
      <c r="AH912" s="223"/>
    </row>
    <row r="913" spans="2:34" s="78" customFormat="1" x14ac:dyDescent="0.25">
      <c r="B913" s="217"/>
      <c r="C913" s="217"/>
      <c r="D913" s="218"/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4"/>
      <c r="AA913" s="221"/>
      <c r="AB913" s="221"/>
      <c r="AC913" s="221"/>
      <c r="AD913" s="221"/>
      <c r="AE913" s="221"/>
      <c r="AF913" s="222"/>
      <c r="AH913" s="223"/>
    </row>
    <row r="914" spans="2:34" s="78" customFormat="1" x14ac:dyDescent="0.25">
      <c r="B914" s="217"/>
      <c r="C914" s="217"/>
      <c r="D914" s="218"/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4"/>
      <c r="AA914" s="221"/>
      <c r="AB914" s="221"/>
      <c r="AC914" s="221"/>
      <c r="AD914" s="221"/>
      <c r="AE914" s="221"/>
      <c r="AF914" s="222"/>
      <c r="AH914" s="223"/>
    </row>
    <row r="915" spans="2:34" s="78" customFormat="1" x14ac:dyDescent="0.25">
      <c r="B915" s="217"/>
      <c r="C915" s="217"/>
      <c r="D915" s="218"/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4"/>
      <c r="AA915" s="221"/>
      <c r="AB915" s="221"/>
      <c r="AC915" s="221"/>
      <c r="AD915" s="221"/>
      <c r="AE915" s="221"/>
      <c r="AF915" s="222"/>
      <c r="AH915" s="223"/>
    </row>
    <row r="916" spans="2:34" s="78" customFormat="1" x14ac:dyDescent="0.25">
      <c r="B916" s="217"/>
      <c r="C916" s="217"/>
      <c r="D916" s="218"/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4"/>
      <c r="AA916" s="221"/>
      <c r="AB916" s="221"/>
      <c r="AC916" s="221"/>
      <c r="AD916" s="221"/>
      <c r="AE916" s="221"/>
      <c r="AF916" s="222"/>
      <c r="AH916" s="223"/>
    </row>
    <row r="917" spans="2:34" s="78" customFormat="1" x14ac:dyDescent="0.25">
      <c r="B917" s="217"/>
      <c r="C917" s="217"/>
      <c r="D917" s="218"/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4"/>
      <c r="AA917" s="221"/>
      <c r="AB917" s="221"/>
      <c r="AC917" s="221"/>
      <c r="AD917" s="221"/>
      <c r="AE917" s="221"/>
      <c r="AF917" s="222"/>
      <c r="AH917" s="223"/>
    </row>
    <row r="918" spans="2:34" s="78" customFormat="1" x14ac:dyDescent="0.25">
      <c r="B918" s="217"/>
      <c r="C918" s="217"/>
      <c r="D918" s="218"/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4"/>
      <c r="AA918" s="221"/>
      <c r="AB918" s="221"/>
      <c r="AC918" s="221"/>
      <c r="AD918" s="221"/>
      <c r="AE918" s="221"/>
      <c r="AF918" s="222"/>
      <c r="AH918" s="223"/>
    </row>
    <row r="919" spans="2:34" s="78" customFormat="1" x14ac:dyDescent="0.25">
      <c r="B919" s="217"/>
      <c r="C919" s="217"/>
      <c r="D919" s="218"/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4"/>
      <c r="AA919" s="221"/>
      <c r="AB919" s="221"/>
      <c r="AC919" s="221"/>
      <c r="AD919" s="221"/>
      <c r="AE919" s="221"/>
      <c r="AF919" s="222"/>
      <c r="AH919" s="223"/>
    </row>
    <row r="920" spans="2:34" s="78" customFormat="1" x14ac:dyDescent="0.25">
      <c r="B920" s="217"/>
      <c r="C920" s="217"/>
      <c r="D920" s="218"/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4"/>
      <c r="AA920" s="221"/>
      <c r="AB920" s="221"/>
      <c r="AC920" s="221"/>
      <c r="AD920" s="221"/>
      <c r="AE920" s="221"/>
      <c r="AF920" s="222"/>
      <c r="AH920" s="223"/>
    </row>
    <row r="921" spans="2:34" s="78" customFormat="1" x14ac:dyDescent="0.25">
      <c r="B921" s="217"/>
      <c r="C921" s="217"/>
      <c r="D921" s="218"/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4"/>
      <c r="AA921" s="221"/>
      <c r="AB921" s="221"/>
      <c r="AC921" s="221"/>
      <c r="AD921" s="221"/>
      <c r="AE921" s="221"/>
      <c r="AF921" s="222"/>
      <c r="AH921" s="223"/>
    </row>
    <row r="922" spans="2:34" s="78" customFormat="1" x14ac:dyDescent="0.25">
      <c r="B922" s="217"/>
      <c r="C922" s="217"/>
      <c r="D922" s="218"/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4"/>
      <c r="AA922" s="221"/>
      <c r="AB922" s="221"/>
      <c r="AC922" s="221"/>
      <c r="AD922" s="221"/>
      <c r="AE922" s="221"/>
      <c r="AF922" s="222"/>
      <c r="AH922" s="223"/>
    </row>
    <row r="923" spans="2:34" s="78" customFormat="1" x14ac:dyDescent="0.25">
      <c r="B923" s="217"/>
      <c r="C923" s="217"/>
      <c r="D923" s="218"/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4"/>
      <c r="AA923" s="221"/>
      <c r="AB923" s="221"/>
      <c r="AC923" s="221"/>
      <c r="AD923" s="221"/>
      <c r="AE923" s="221"/>
      <c r="AF923" s="222"/>
      <c r="AH923" s="223"/>
    </row>
    <row r="924" spans="2:34" s="78" customFormat="1" x14ac:dyDescent="0.25">
      <c r="B924" s="217"/>
      <c r="C924" s="217"/>
      <c r="D924" s="218"/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4"/>
      <c r="AA924" s="221"/>
      <c r="AB924" s="221"/>
      <c r="AC924" s="221"/>
      <c r="AD924" s="221"/>
      <c r="AE924" s="221"/>
      <c r="AF924" s="222"/>
      <c r="AH924" s="223"/>
    </row>
    <row r="925" spans="2:34" s="78" customFormat="1" x14ac:dyDescent="0.25">
      <c r="B925" s="217"/>
      <c r="C925" s="217"/>
      <c r="D925" s="218"/>
      <c r="E925" s="219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4"/>
      <c r="AA925" s="221"/>
      <c r="AB925" s="221"/>
      <c r="AC925" s="221"/>
      <c r="AD925" s="221"/>
      <c r="AE925" s="221"/>
      <c r="AF925" s="222"/>
      <c r="AH925" s="223"/>
    </row>
    <row r="926" spans="2:34" s="78" customFormat="1" x14ac:dyDescent="0.25">
      <c r="B926" s="217"/>
      <c r="C926" s="217"/>
      <c r="D926" s="218"/>
      <c r="E926" s="219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4"/>
      <c r="AA926" s="221"/>
      <c r="AB926" s="221"/>
      <c r="AC926" s="221"/>
      <c r="AD926" s="221"/>
      <c r="AE926" s="221"/>
      <c r="AF926" s="222"/>
      <c r="AH926" s="223"/>
    </row>
    <row r="927" spans="2:34" s="78" customFormat="1" x14ac:dyDescent="0.25">
      <c r="B927" s="217"/>
      <c r="C927" s="217"/>
      <c r="D927" s="218"/>
      <c r="E927" s="219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4"/>
      <c r="AA927" s="221"/>
      <c r="AB927" s="221"/>
      <c r="AC927" s="221"/>
      <c r="AD927" s="221"/>
      <c r="AE927" s="221"/>
      <c r="AF927" s="222"/>
      <c r="AH927" s="223"/>
    </row>
    <row r="928" spans="2:34" s="78" customFormat="1" x14ac:dyDescent="0.25">
      <c r="B928" s="217"/>
      <c r="C928" s="217"/>
      <c r="D928" s="218"/>
      <c r="E928" s="219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4"/>
      <c r="AA928" s="221"/>
      <c r="AB928" s="221"/>
      <c r="AC928" s="221"/>
      <c r="AD928" s="221"/>
      <c r="AE928" s="221"/>
      <c r="AF928" s="222"/>
      <c r="AH928" s="223"/>
    </row>
    <row r="929" spans="2:34" s="78" customFormat="1" x14ac:dyDescent="0.25">
      <c r="B929" s="217"/>
      <c r="C929" s="217"/>
      <c r="D929" s="218"/>
      <c r="E929" s="219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4"/>
      <c r="AA929" s="221"/>
      <c r="AB929" s="221"/>
      <c r="AC929" s="221"/>
      <c r="AD929" s="221"/>
      <c r="AE929" s="221"/>
      <c r="AF929" s="222"/>
      <c r="AH929" s="223"/>
    </row>
    <row r="930" spans="2:34" s="78" customFormat="1" x14ac:dyDescent="0.25">
      <c r="B930" s="217"/>
      <c r="C930" s="217"/>
      <c r="D930" s="218"/>
      <c r="E930" s="219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4"/>
      <c r="AA930" s="221"/>
      <c r="AB930" s="221"/>
      <c r="AC930" s="221"/>
      <c r="AD930" s="221"/>
      <c r="AE930" s="221"/>
      <c r="AF930" s="222"/>
      <c r="AH930" s="223"/>
    </row>
    <row r="931" spans="2:34" s="78" customFormat="1" x14ac:dyDescent="0.25">
      <c r="B931" s="217"/>
      <c r="C931" s="217"/>
      <c r="D931" s="218"/>
      <c r="E931" s="219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4"/>
      <c r="AA931" s="221"/>
      <c r="AB931" s="221"/>
      <c r="AC931" s="221"/>
      <c r="AD931" s="221"/>
      <c r="AE931" s="221"/>
      <c r="AF931" s="222"/>
      <c r="AH931" s="223"/>
    </row>
    <row r="932" spans="2:34" s="78" customFormat="1" x14ac:dyDescent="0.25">
      <c r="B932" s="217"/>
      <c r="C932" s="217"/>
      <c r="D932" s="218"/>
      <c r="E932" s="219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4"/>
      <c r="AA932" s="221"/>
      <c r="AB932" s="221"/>
      <c r="AC932" s="221"/>
      <c r="AD932" s="221"/>
      <c r="AE932" s="221"/>
      <c r="AF932" s="222"/>
      <c r="AH932" s="223"/>
    </row>
    <row r="933" spans="2:34" s="78" customFormat="1" x14ac:dyDescent="0.25">
      <c r="B933" s="217"/>
      <c r="C933" s="217"/>
      <c r="D933" s="218"/>
      <c r="E933" s="219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4"/>
      <c r="AA933" s="221"/>
      <c r="AB933" s="221"/>
      <c r="AC933" s="221"/>
      <c r="AD933" s="221"/>
      <c r="AE933" s="221"/>
      <c r="AF933" s="222"/>
      <c r="AH933" s="223"/>
    </row>
    <row r="934" spans="2:34" s="78" customFormat="1" x14ac:dyDescent="0.25">
      <c r="B934" s="217"/>
      <c r="C934" s="217"/>
      <c r="D934" s="218"/>
      <c r="E934" s="219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4"/>
      <c r="AA934" s="221"/>
      <c r="AB934" s="221"/>
      <c r="AC934" s="221"/>
      <c r="AD934" s="221"/>
      <c r="AE934" s="221"/>
      <c r="AF934" s="222"/>
      <c r="AH934" s="223"/>
    </row>
    <row r="935" spans="2:34" s="78" customFormat="1" x14ac:dyDescent="0.25">
      <c r="B935" s="217"/>
      <c r="C935" s="217"/>
      <c r="D935" s="218"/>
      <c r="E935" s="219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4"/>
      <c r="AA935" s="221"/>
      <c r="AB935" s="221"/>
      <c r="AC935" s="221"/>
      <c r="AD935" s="221"/>
      <c r="AE935" s="221"/>
      <c r="AF935" s="222"/>
      <c r="AH935" s="223"/>
    </row>
    <row r="936" spans="2:34" s="78" customFormat="1" x14ac:dyDescent="0.25">
      <c r="B936" s="217"/>
      <c r="C936" s="217"/>
      <c r="D936" s="218"/>
      <c r="E936" s="219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4"/>
      <c r="AA936" s="221"/>
      <c r="AB936" s="221"/>
      <c r="AC936" s="221"/>
      <c r="AD936" s="221"/>
      <c r="AE936" s="221"/>
      <c r="AF936" s="222"/>
      <c r="AH936" s="223"/>
    </row>
    <row r="937" spans="2:34" s="78" customFormat="1" x14ac:dyDescent="0.25">
      <c r="B937" s="217"/>
      <c r="C937" s="217"/>
      <c r="D937" s="218"/>
      <c r="E937" s="219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4"/>
      <c r="AA937" s="221"/>
      <c r="AB937" s="221"/>
      <c r="AC937" s="221"/>
      <c r="AD937" s="221"/>
      <c r="AE937" s="221"/>
      <c r="AF937" s="222"/>
      <c r="AH937" s="223"/>
    </row>
    <row r="938" spans="2:34" s="78" customFormat="1" x14ac:dyDescent="0.25">
      <c r="B938" s="217"/>
      <c r="C938" s="217"/>
      <c r="D938" s="218"/>
      <c r="E938" s="219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4"/>
      <c r="AA938" s="221"/>
      <c r="AB938" s="221"/>
      <c r="AC938" s="221"/>
      <c r="AD938" s="221"/>
      <c r="AE938" s="221"/>
      <c r="AF938" s="222"/>
      <c r="AH938" s="223"/>
    </row>
    <row r="939" spans="2:34" s="78" customFormat="1" x14ac:dyDescent="0.25">
      <c r="B939" s="217"/>
      <c r="C939" s="217"/>
      <c r="D939" s="218"/>
      <c r="E939" s="219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4"/>
      <c r="AA939" s="221"/>
      <c r="AB939" s="221"/>
      <c r="AC939" s="221"/>
      <c r="AD939" s="221"/>
      <c r="AE939" s="221"/>
      <c r="AF939" s="222"/>
      <c r="AH939" s="223"/>
    </row>
    <row r="940" spans="2:34" s="78" customFormat="1" x14ac:dyDescent="0.25">
      <c r="B940" s="217"/>
      <c r="C940" s="217"/>
      <c r="D940" s="218"/>
      <c r="E940" s="219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4"/>
      <c r="AA940" s="221"/>
      <c r="AB940" s="221"/>
      <c r="AC940" s="221"/>
      <c r="AD940" s="221"/>
      <c r="AE940" s="221"/>
      <c r="AF940" s="222"/>
      <c r="AH940" s="223"/>
    </row>
    <row r="941" spans="2:34" s="78" customFormat="1" x14ac:dyDescent="0.25">
      <c r="B941" s="217"/>
      <c r="C941" s="217"/>
      <c r="D941" s="218"/>
      <c r="E941" s="219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4"/>
      <c r="AA941" s="221"/>
      <c r="AB941" s="221"/>
      <c r="AC941" s="221"/>
      <c r="AD941" s="221"/>
      <c r="AE941" s="221"/>
      <c r="AF941" s="222"/>
      <c r="AH941" s="223"/>
    </row>
    <row r="942" spans="2:34" s="78" customFormat="1" x14ac:dyDescent="0.25">
      <c r="B942" s="217"/>
      <c r="C942" s="217"/>
      <c r="D942" s="218"/>
      <c r="E942" s="219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4"/>
      <c r="AA942" s="221"/>
      <c r="AB942" s="221"/>
      <c r="AC942" s="221"/>
      <c r="AD942" s="221"/>
      <c r="AE942" s="221"/>
      <c r="AF942" s="222"/>
      <c r="AH942" s="223"/>
    </row>
    <row r="943" spans="2:34" s="78" customFormat="1" x14ac:dyDescent="0.25">
      <c r="B943" s="217"/>
      <c r="C943" s="217"/>
      <c r="D943" s="218"/>
      <c r="E943" s="219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4"/>
      <c r="AA943" s="221"/>
      <c r="AB943" s="221"/>
      <c r="AC943" s="221"/>
      <c r="AD943" s="221"/>
      <c r="AE943" s="221"/>
      <c r="AF943" s="222"/>
      <c r="AH943" s="223"/>
    </row>
    <row r="944" spans="2:34" s="78" customFormat="1" x14ac:dyDescent="0.25">
      <c r="B944" s="217"/>
      <c r="C944" s="217"/>
      <c r="D944" s="218"/>
      <c r="E944" s="219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4"/>
      <c r="AA944" s="221"/>
      <c r="AB944" s="221"/>
      <c r="AC944" s="221"/>
      <c r="AD944" s="221"/>
      <c r="AE944" s="221"/>
      <c r="AF944" s="222"/>
      <c r="AH944" s="223"/>
    </row>
    <row r="945" spans="2:34" s="78" customFormat="1" x14ac:dyDescent="0.25">
      <c r="B945" s="217"/>
      <c r="C945" s="217"/>
      <c r="D945" s="218"/>
      <c r="E945" s="219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4"/>
      <c r="AA945" s="221"/>
      <c r="AB945" s="221"/>
      <c r="AC945" s="221"/>
      <c r="AD945" s="221"/>
      <c r="AE945" s="221"/>
      <c r="AF945" s="222"/>
      <c r="AH945" s="223"/>
    </row>
    <row r="946" spans="2:34" s="78" customFormat="1" x14ac:dyDescent="0.25">
      <c r="B946" s="217"/>
      <c r="C946" s="217"/>
      <c r="D946" s="218"/>
      <c r="E946" s="219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4"/>
      <c r="AA946" s="221"/>
      <c r="AB946" s="221"/>
      <c r="AC946" s="221"/>
      <c r="AD946" s="221"/>
      <c r="AE946" s="221"/>
      <c r="AF946" s="222"/>
      <c r="AH946" s="223"/>
    </row>
    <row r="947" spans="2:34" s="78" customFormat="1" x14ac:dyDescent="0.25">
      <c r="B947" s="217"/>
      <c r="C947" s="217"/>
      <c r="D947" s="218"/>
      <c r="E947" s="219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4"/>
      <c r="AA947" s="221"/>
      <c r="AB947" s="221"/>
      <c r="AC947" s="221"/>
      <c r="AD947" s="221"/>
      <c r="AE947" s="221"/>
      <c r="AF947" s="222"/>
      <c r="AH947" s="223"/>
    </row>
    <row r="948" spans="2:34" s="78" customFormat="1" x14ac:dyDescent="0.25">
      <c r="B948" s="217"/>
      <c r="C948" s="217"/>
      <c r="D948" s="218"/>
      <c r="E948" s="219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4"/>
      <c r="AA948" s="221"/>
      <c r="AB948" s="221"/>
      <c r="AC948" s="221"/>
      <c r="AD948" s="221"/>
      <c r="AE948" s="221"/>
      <c r="AF948" s="222"/>
      <c r="AH948" s="223"/>
    </row>
    <row r="949" spans="2:34" s="78" customFormat="1" x14ac:dyDescent="0.25">
      <c r="B949" s="217"/>
      <c r="C949" s="217"/>
      <c r="D949" s="218"/>
      <c r="E949" s="219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4"/>
      <c r="AA949" s="221"/>
      <c r="AB949" s="221"/>
      <c r="AC949" s="221"/>
      <c r="AD949" s="221"/>
      <c r="AE949" s="221"/>
      <c r="AF949" s="222"/>
      <c r="AH949" s="223"/>
    </row>
    <row r="950" spans="2:34" s="78" customFormat="1" x14ac:dyDescent="0.25">
      <c r="B950" s="217"/>
      <c r="C950" s="217"/>
      <c r="D950" s="218"/>
      <c r="E950" s="219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4"/>
      <c r="AA950" s="221"/>
      <c r="AB950" s="221"/>
      <c r="AC950" s="221"/>
      <c r="AD950" s="221"/>
      <c r="AE950" s="221"/>
      <c r="AF950" s="222"/>
      <c r="AH950" s="223"/>
    </row>
    <row r="951" spans="2:34" s="78" customFormat="1" x14ac:dyDescent="0.25">
      <c r="B951" s="217"/>
      <c r="C951" s="217"/>
      <c r="D951" s="218"/>
      <c r="E951" s="219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4"/>
      <c r="AA951" s="221"/>
      <c r="AB951" s="221"/>
      <c r="AC951" s="221"/>
      <c r="AD951" s="221"/>
      <c r="AE951" s="221"/>
      <c r="AF951" s="222"/>
      <c r="AH951" s="223"/>
    </row>
    <row r="952" spans="2:34" s="78" customFormat="1" x14ac:dyDescent="0.25">
      <c r="B952" s="217"/>
      <c r="C952" s="217"/>
      <c r="D952" s="218"/>
      <c r="E952" s="219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4"/>
      <c r="AA952" s="221"/>
      <c r="AB952" s="221"/>
      <c r="AC952" s="221"/>
      <c r="AD952" s="221"/>
      <c r="AE952" s="221"/>
      <c r="AF952" s="222"/>
      <c r="AH952" s="223"/>
    </row>
    <row r="953" spans="2:34" s="78" customFormat="1" x14ac:dyDescent="0.25">
      <c r="B953" s="217"/>
      <c r="C953" s="217"/>
      <c r="D953" s="218"/>
      <c r="E953" s="219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4"/>
      <c r="AA953" s="221"/>
      <c r="AB953" s="221"/>
      <c r="AC953" s="221"/>
      <c r="AD953" s="221"/>
      <c r="AE953" s="221"/>
      <c r="AF953" s="222"/>
      <c r="AH953" s="223"/>
    </row>
    <row r="954" spans="2:34" s="78" customFormat="1" x14ac:dyDescent="0.25">
      <c r="B954" s="217"/>
      <c r="C954" s="217"/>
      <c r="D954" s="218"/>
      <c r="E954" s="219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4"/>
      <c r="AA954" s="221"/>
      <c r="AB954" s="221"/>
      <c r="AC954" s="221"/>
      <c r="AD954" s="221"/>
      <c r="AE954" s="221"/>
      <c r="AF954" s="222"/>
      <c r="AH954" s="223"/>
    </row>
    <row r="955" spans="2:34" s="78" customFormat="1" x14ac:dyDescent="0.25">
      <c r="B955" s="217"/>
      <c r="C955" s="217"/>
      <c r="D955" s="218"/>
      <c r="E955" s="219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4"/>
      <c r="AA955" s="221"/>
      <c r="AB955" s="221"/>
      <c r="AC955" s="221"/>
      <c r="AD955" s="221"/>
      <c r="AE955" s="221"/>
      <c r="AF955" s="222"/>
      <c r="AH955" s="223"/>
    </row>
    <row r="956" spans="2:34" s="78" customFormat="1" x14ac:dyDescent="0.25">
      <c r="B956" s="217"/>
      <c r="C956" s="217"/>
      <c r="D956" s="218"/>
      <c r="E956" s="219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4"/>
      <c r="AA956" s="221"/>
      <c r="AB956" s="221"/>
      <c r="AC956" s="221"/>
      <c r="AD956" s="221"/>
      <c r="AE956" s="221"/>
      <c r="AF956" s="222"/>
      <c r="AH956" s="223"/>
    </row>
    <row r="957" spans="2:34" s="78" customFormat="1" x14ac:dyDescent="0.25">
      <c r="B957" s="217"/>
      <c r="C957" s="217"/>
      <c r="D957" s="218"/>
      <c r="E957" s="219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4"/>
      <c r="AA957" s="221"/>
      <c r="AB957" s="221"/>
      <c r="AC957" s="221"/>
      <c r="AD957" s="221"/>
      <c r="AE957" s="221"/>
      <c r="AF957" s="222"/>
      <c r="AH957" s="223"/>
    </row>
    <row r="958" spans="2:34" s="78" customFormat="1" x14ac:dyDescent="0.25">
      <c r="B958" s="217"/>
      <c r="C958" s="217"/>
      <c r="D958" s="218"/>
      <c r="E958" s="219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4"/>
      <c r="AA958" s="221"/>
      <c r="AB958" s="221"/>
      <c r="AC958" s="221"/>
      <c r="AD958" s="221"/>
      <c r="AE958" s="221"/>
      <c r="AF958" s="222"/>
      <c r="AH958" s="223"/>
    </row>
    <row r="959" spans="2:34" s="78" customFormat="1" x14ac:dyDescent="0.25">
      <c r="B959" s="217"/>
      <c r="C959" s="217"/>
      <c r="D959" s="218"/>
      <c r="E959" s="219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4"/>
      <c r="AA959" s="221"/>
      <c r="AB959" s="221"/>
      <c r="AC959" s="221"/>
      <c r="AD959" s="221"/>
      <c r="AE959" s="221"/>
      <c r="AF959" s="222"/>
      <c r="AH959" s="223"/>
    </row>
    <row r="960" spans="2:34" s="78" customFormat="1" x14ac:dyDescent="0.25">
      <c r="B960" s="217"/>
      <c r="C960" s="217"/>
      <c r="D960" s="218"/>
      <c r="E960" s="219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4"/>
      <c r="AA960" s="221"/>
      <c r="AB960" s="221"/>
      <c r="AC960" s="221"/>
      <c r="AD960" s="221"/>
      <c r="AE960" s="221"/>
      <c r="AF960" s="222"/>
      <c r="AH960" s="223"/>
    </row>
    <row r="961" spans="2:34" s="78" customFormat="1" x14ac:dyDescent="0.25">
      <c r="B961" s="217"/>
      <c r="C961" s="217"/>
      <c r="D961" s="218"/>
      <c r="E961" s="219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4"/>
      <c r="AA961" s="221"/>
      <c r="AB961" s="221"/>
      <c r="AC961" s="221"/>
      <c r="AD961" s="221"/>
      <c r="AE961" s="221"/>
      <c r="AF961" s="222"/>
      <c r="AH961" s="223"/>
    </row>
    <row r="962" spans="2:34" s="78" customFormat="1" x14ac:dyDescent="0.25">
      <c r="B962" s="217"/>
      <c r="C962" s="217"/>
      <c r="D962" s="218"/>
      <c r="E962" s="219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4"/>
      <c r="AA962" s="221"/>
      <c r="AB962" s="221"/>
      <c r="AC962" s="221"/>
      <c r="AD962" s="221"/>
      <c r="AE962" s="221"/>
      <c r="AF962" s="222"/>
      <c r="AH962" s="223"/>
    </row>
    <row r="963" spans="2:34" s="78" customFormat="1" x14ac:dyDescent="0.25">
      <c r="B963" s="217"/>
      <c r="C963" s="217"/>
      <c r="D963" s="218"/>
      <c r="E963" s="219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4"/>
      <c r="AA963" s="221"/>
      <c r="AB963" s="221"/>
      <c r="AC963" s="221"/>
      <c r="AD963" s="221"/>
      <c r="AE963" s="221"/>
      <c r="AF963" s="222"/>
      <c r="AH963" s="223"/>
    </row>
    <row r="964" spans="2:34" s="78" customFormat="1" x14ac:dyDescent="0.25">
      <c r="B964" s="217"/>
      <c r="C964" s="217"/>
      <c r="D964" s="218"/>
      <c r="E964" s="219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4"/>
      <c r="AA964" s="221"/>
      <c r="AB964" s="221"/>
      <c r="AC964" s="221"/>
      <c r="AD964" s="221"/>
      <c r="AE964" s="221"/>
      <c r="AF964" s="222"/>
      <c r="AH964" s="223"/>
    </row>
    <row r="965" spans="2:34" s="78" customFormat="1" x14ac:dyDescent="0.25">
      <c r="B965" s="217"/>
      <c r="C965" s="217"/>
      <c r="D965" s="218"/>
      <c r="E965" s="219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4"/>
      <c r="AA965" s="221"/>
      <c r="AB965" s="221"/>
      <c r="AC965" s="221"/>
      <c r="AD965" s="221"/>
      <c r="AE965" s="221"/>
      <c r="AF965" s="222"/>
      <c r="AH965" s="223"/>
    </row>
    <row r="966" spans="2:34" s="78" customFormat="1" x14ac:dyDescent="0.25">
      <c r="B966" s="217"/>
      <c r="C966" s="217"/>
      <c r="D966" s="218"/>
      <c r="E966" s="219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4"/>
      <c r="AA966" s="221"/>
      <c r="AB966" s="221"/>
      <c r="AC966" s="221"/>
      <c r="AD966" s="221"/>
      <c r="AE966" s="221"/>
      <c r="AF966" s="222"/>
      <c r="AH966" s="223"/>
    </row>
    <row r="967" spans="2:34" s="78" customFormat="1" x14ac:dyDescent="0.25">
      <c r="B967" s="217"/>
      <c r="C967" s="217"/>
      <c r="D967" s="218"/>
      <c r="E967" s="219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4"/>
      <c r="AA967" s="221"/>
      <c r="AB967" s="221"/>
      <c r="AC967" s="221"/>
      <c r="AD967" s="221"/>
      <c r="AE967" s="221"/>
      <c r="AF967" s="222"/>
      <c r="AH967" s="223"/>
    </row>
    <row r="968" spans="2:34" s="78" customFormat="1" x14ac:dyDescent="0.25">
      <c r="B968" s="217"/>
      <c r="C968" s="217"/>
      <c r="D968" s="218"/>
      <c r="E968" s="219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4"/>
      <c r="AA968" s="221"/>
      <c r="AB968" s="221"/>
      <c r="AC968" s="221"/>
      <c r="AD968" s="221"/>
      <c r="AE968" s="221"/>
      <c r="AF968" s="222"/>
      <c r="AH968" s="223"/>
    </row>
    <row r="969" spans="2:34" s="78" customFormat="1" x14ac:dyDescent="0.25">
      <c r="B969" s="217"/>
      <c r="C969" s="217"/>
      <c r="D969" s="218"/>
      <c r="E969" s="219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4"/>
      <c r="AA969" s="221"/>
      <c r="AB969" s="221"/>
      <c r="AC969" s="221"/>
      <c r="AD969" s="221"/>
      <c r="AE969" s="221"/>
      <c r="AF969" s="222"/>
      <c r="AH969" s="223"/>
    </row>
    <row r="970" spans="2:34" s="78" customFormat="1" x14ac:dyDescent="0.25">
      <c r="B970" s="217"/>
      <c r="C970" s="217"/>
      <c r="D970" s="218"/>
      <c r="E970" s="219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4"/>
      <c r="AA970" s="221"/>
      <c r="AB970" s="221"/>
      <c r="AC970" s="221"/>
      <c r="AD970" s="221"/>
      <c r="AE970" s="221"/>
      <c r="AF970" s="222"/>
      <c r="AH970" s="223"/>
    </row>
    <row r="971" spans="2:34" s="78" customFormat="1" x14ac:dyDescent="0.25">
      <c r="B971" s="217"/>
      <c r="C971" s="217"/>
      <c r="D971" s="218"/>
      <c r="E971" s="219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4"/>
      <c r="AA971" s="221"/>
      <c r="AB971" s="221"/>
      <c r="AC971" s="221"/>
      <c r="AD971" s="221"/>
      <c r="AE971" s="221"/>
      <c r="AF971" s="222"/>
      <c r="AH971" s="223"/>
    </row>
    <row r="972" spans="2:34" s="78" customFormat="1" x14ac:dyDescent="0.25">
      <c r="B972" s="217"/>
      <c r="C972" s="217"/>
      <c r="D972" s="218"/>
      <c r="E972" s="219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4"/>
      <c r="AA972" s="221"/>
      <c r="AB972" s="221"/>
      <c r="AC972" s="221"/>
      <c r="AD972" s="221"/>
      <c r="AE972" s="221"/>
      <c r="AF972" s="222"/>
      <c r="AH972" s="223"/>
    </row>
    <row r="973" spans="2:34" s="78" customFormat="1" x14ac:dyDescent="0.25">
      <c r="B973" s="217"/>
      <c r="C973" s="217"/>
      <c r="D973" s="218"/>
      <c r="E973" s="219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4"/>
      <c r="AA973" s="221"/>
      <c r="AB973" s="221"/>
      <c r="AC973" s="221"/>
      <c r="AD973" s="221"/>
      <c r="AE973" s="221"/>
      <c r="AF973" s="222"/>
      <c r="AH973" s="223"/>
    </row>
    <row r="974" spans="2:34" s="78" customFormat="1" x14ac:dyDescent="0.25">
      <c r="B974" s="217"/>
      <c r="C974" s="217"/>
      <c r="D974" s="218"/>
      <c r="E974" s="219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4"/>
      <c r="AA974" s="221"/>
      <c r="AB974" s="221"/>
      <c r="AC974" s="221"/>
      <c r="AD974" s="221"/>
      <c r="AE974" s="221"/>
      <c r="AF974" s="222"/>
      <c r="AH974" s="223"/>
    </row>
    <row r="975" spans="2:34" s="78" customFormat="1" x14ac:dyDescent="0.25">
      <c r="B975" s="217"/>
      <c r="C975" s="217"/>
      <c r="D975" s="218"/>
      <c r="E975" s="219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4"/>
      <c r="AA975" s="221"/>
      <c r="AB975" s="221"/>
      <c r="AC975" s="221"/>
      <c r="AD975" s="221"/>
      <c r="AE975" s="221"/>
      <c r="AF975" s="222"/>
      <c r="AH975" s="223"/>
    </row>
    <row r="976" spans="2:34" s="78" customFormat="1" x14ac:dyDescent="0.25">
      <c r="B976" s="217"/>
      <c r="C976" s="217"/>
      <c r="D976" s="218"/>
      <c r="E976" s="219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4"/>
      <c r="AA976" s="221"/>
      <c r="AB976" s="221"/>
      <c r="AC976" s="221"/>
      <c r="AD976" s="221"/>
      <c r="AE976" s="221"/>
      <c r="AF976" s="222"/>
      <c r="AH976" s="223"/>
    </row>
    <row r="977" spans="2:34" s="78" customFormat="1" x14ac:dyDescent="0.25">
      <c r="B977" s="217"/>
      <c r="C977" s="217"/>
      <c r="D977" s="218"/>
      <c r="E977" s="219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4"/>
      <c r="AA977" s="221"/>
      <c r="AB977" s="221"/>
      <c r="AC977" s="221"/>
      <c r="AD977" s="221"/>
      <c r="AE977" s="221"/>
      <c r="AF977" s="222"/>
      <c r="AH977" s="223"/>
    </row>
    <row r="978" spans="2:34" s="78" customFormat="1" x14ac:dyDescent="0.25">
      <c r="B978" s="217"/>
      <c r="C978" s="217"/>
      <c r="D978" s="218"/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4"/>
      <c r="AA978" s="221"/>
      <c r="AB978" s="221"/>
      <c r="AC978" s="221"/>
      <c r="AD978" s="221"/>
      <c r="AE978" s="221"/>
      <c r="AF978" s="222"/>
      <c r="AH978" s="223"/>
    </row>
    <row r="979" spans="2:34" s="78" customFormat="1" x14ac:dyDescent="0.25">
      <c r="B979" s="217"/>
      <c r="C979" s="217"/>
      <c r="D979" s="218"/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4"/>
      <c r="AA979" s="221"/>
      <c r="AB979" s="221"/>
      <c r="AC979" s="221"/>
      <c r="AD979" s="221"/>
      <c r="AE979" s="221"/>
      <c r="AF979" s="222"/>
      <c r="AH979" s="223"/>
    </row>
    <row r="980" spans="2:34" s="78" customFormat="1" x14ac:dyDescent="0.25">
      <c r="B980" s="217"/>
      <c r="C980" s="217"/>
      <c r="D980" s="218"/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4"/>
      <c r="AA980" s="221"/>
      <c r="AB980" s="221"/>
      <c r="AC980" s="221"/>
      <c r="AD980" s="221"/>
      <c r="AE980" s="221"/>
      <c r="AF980" s="222"/>
      <c r="AH980" s="223"/>
    </row>
    <row r="981" spans="2:34" s="78" customFormat="1" x14ac:dyDescent="0.25">
      <c r="B981" s="217"/>
      <c r="C981" s="217"/>
      <c r="D981" s="218"/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4"/>
      <c r="AA981" s="221"/>
      <c r="AB981" s="221"/>
      <c r="AC981" s="221"/>
      <c r="AD981" s="221"/>
      <c r="AE981" s="221"/>
      <c r="AF981" s="222"/>
      <c r="AH981" s="223"/>
    </row>
    <row r="982" spans="2:34" s="78" customFormat="1" x14ac:dyDescent="0.25">
      <c r="B982" s="217"/>
      <c r="C982" s="217"/>
      <c r="D982" s="218"/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4"/>
      <c r="AA982" s="221"/>
      <c r="AB982" s="221"/>
      <c r="AC982" s="221"/>
      <c r="AD982" s="221"/>
      <c r="AE982" s="221"/>
      <c r="AF982" s="222"/>
      <c r="AH982" s="223"/>
    </row>
    <row r="983" spans="2:34" s="78" customFormat="1" x14ac:dyDescent="0.25">
      <c r="B983" s="217"/>
      <c r="C983" s="217"/>
      <c r="D983" s="218"/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4"/>
      <c r="AA983" s="221"/>
      <c r="AB983" s="221"/>
      <c r="AC983" s="221"/>
      <c r="AD983" s="221"/>
      <c r="AE983" s="221"/>
      <c r="AF983" s="222"/>
      <c r="AH983" s="223"/>
    </row>
    <row r="984" spans="2:34" s="78" customFormat="1" x14ac:dyDescent="0.25">
      <c r="B984" s="217"/>
      <c r="C984" s="217"/>
      <c r="D984" s="218"/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4"/>
      <c r="AA984" s="221"/>
      <c r="AB984" s="221"/>
      <c r="AC984" s="221"/>
      <c r="AD984" s="221"/>
      <c r="AE984" s="221"/>
      <c r="AF984" s="222"/>
      <c r="AH984" s="223"/>
    </row>
    <row r="985" spans="2:34" s="78" customFormat="1" x14ac:dyDescent="0.25">
      <c r="B985" s="217"/>
      <c r="C985" s="217"/>
      <c r="D985" s="218"/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4"/>
      <c r="AA985" s="221"/>
      <c r="AB985" s="221"/>
      <c r="AC985" s="221"/>
      <c r="AD985" s="221"/>
      <c r="AE985" s="221"/>
      <c r="AF985" s="222"/>
      <c r="AH985" s="223"/>
    </row>
    <row r="986" spans="2:34" s="78" customFormat="1" x14ac:dyDescent="0.25">
      <c r="B986" s="217"/>
      <c r="C986" s="217"/>
      <c r="D986" s="218"/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4"/>
      <c r="AA986" s="221"/>
      <c r="AB986" s="221"/>
      <c r="AC986" s="221"/>
      <c r="AD986" s="221"/>
      <c r="AE986" s="221"/>
      <c r="AF986" s="222"/>
      <c r="AH986" s="223"/>
    </row>
    <row r="987" spans="2:34" s="78" customFormat="1" x14ac:dyDescent="0.25">
      <c r="B987" s="217"/>
      <c r="C987" s="217"/>
      <c r="D987" s="218"/>
      <c r="E987" s="219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4"/>
      <c r="AA987" s="221"/>
      <c r="AB987" s="221"/>
      <c r="AC987" s="221"/>
      <c r="AD987" s="221"/>
      <c r="AE987" s="221"/>
      <c r="AF987" s="222"/>
      <c r="AH987" s="223"/>
    </row>
    <row r="988" spans="2:34" s="78" customFormat="1" x14ac:dyDescent="0.25">
      <c r="B988" s="217"/>
      <c r="C988" s="217"/>
      <c r="D988" s="218"/>
      <c r="E988" s="219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4"/>
      <c r="AA988" s="221"/>
      <c r="AB988" s="221"/>
      <c r="AC988" s="221"/>
      <c r="AD988" s="221"/>
      <c r="AE988" s="221"/>
      <c r="AF988" s="222"/>
      <c r="AH988" s="223"/>
    </row>
    <row r="989" spans="2:34" s="78" customFormat="1" x14ac:dyDescent="0.25">
      <c r="B989" s="217"/>
      <c r="C989" s="217"/>
      <c r="D989" s="218"/>
      <c r="E989" s="219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4"/>
      <c r="AA989" s="221"/>
      <c r="AB989" s="221"/>
      <c r="AC989" s="221"/>
      <c r="AD989" s="221"/>
      <c r="AE989" s="221"/>
      <c r="AF989" s="222"/>
      <c r="AH989" s="223"/>
    </row>
    <row r="990" spans="2:34" s="78" customFormat="1" x14ac:dyDescent="0.25">
      <c r="B990" s="217"/>
      <c r="C990" s="217"/>
      <c r="D990" s="218"/>
      <c r="E990" s="219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4"/>
      <c r="AA990" s="221"/>
      <c r="AB990" s="221"/>
      <c r="AC990" s="221"/>
      <c r="AD990" s="221"/>
      <c r="AE990" s="221"/>
      <c r="AF990" s="222"/>
      <c r="AH990" s="223"/>
    </row>
    <row r="991" spans="2:34" s="78" customFormat="1" x14ac:dyDescent="0.25">
      <c r="B991" s="217"/>
      <c r="C991" s="217"/>
      <c r="D991" s="218"/>
      <c r="E991" s="219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4"/>
      <c r="AA991" s="221"/>
      <c r="AB991" s="221"/>
      <c r="AC991" s="221"/>
      <c r="AD991" s="221"/>
      <c r="AE991" s="221"/>
      <c r="AF991" s="222"/>
      <c r="AH991" s="223"/>
    </row>
    <row r="992" spans="2:34" s="78" customFormat="1" x14ac:dyDescent="0.25">
      <c r="B992" s="217"/>
      <c r="C992" s="217"/>
      <c r="D992" s="218"/>
      <c r="E992" s="219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4"/>
      <c r="AA992" s="221"/>
      <c r="AB992" s="221"/>
      <c r="AC992" s="221"/>
      <c r="AD992" s="221"/>
      <c r="AE992" s="221"/>
      <c r="AF992" s="222"/>
      <c r="AH992" s="223"/>
    </row>
    <row r="993" spans="2:34" s="78" customFormat="1" x14ac:dyDescent="0.25">
      <c r="B993" s="217"/>
      <c r="C993" s="217"/>
      <c r="D993" s="218"/>
      <c r="E993" s="219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4"/>
      <c r="AA993" s="221"/>
      <c r="AB993" s="221"/>
      <c r="AC993" s="221"/>
      <c r="AD993" s="221"/>
      <c r="AE993" s="221"/>
      <c r="AF993" s="222"/>
      <c r="AH993" s="223"/>
    </row>
    <row r="994" spans="2:34" s="78" customFormat="1" x14ac:dyDescent="0.25">
      <c r="B994" s="217"/>
      <c r="C994" s="217"/>
      <c r="D994" s="218"/>
      <c r="E994" s="219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4"/>
      <c r="AA994" s="221"/>
      <c r="AB994" s="221"/>
      <c r="AC994" s="221"/>
      <c r="AD994" s="221"/>
      <c r="AE994" s="221"/>
      <c r="AF994" s="222"/>
      <c r="AH994" s="223"/>
    </row>
    <row r="995" spans="2:34" s="78" customFormat="1" x14ac:dyDescent="0.25">
      <c r="B995" s="217"/>
      <c r="C995" s="217"/>
      <c r="D995" s="218"/>
      <c r="E995" s="219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4"/>
      <c r="AA995" s="221"/>
      <c r="AB995" s="221"/>
      <c r="AC995" s="221"/>
      <c r="AD995" s="221"/>
      <c r="AE995" s="221"/>
      <c r="AF995" s="222"/>
      <c r="AH995" s="223"/>
    </row>
    <row r="996" spans="2:34" s="78" customFormat="1" x14ac:dyDescent="0.25">
      <c r="B996" s="217"/>
      <c r="C996" s="217"/>
      <c r="D996" s="218"/>
      <c r="E996" s="219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4"/>
      <c r="AA996" s="221"/>
      <c r="AB996" s="221"/>
      <c r="AC996" s="221"/>
      <c r="AD996" s="221"/>
      <c r="AE996" s="221"/>
      <c r="AF996" s="222"/>
      <c r="AH996" s="223"/>
    </row>
    <row r="997" spans="2:34" s="78" customFormat="1" x14ac:dyDescent="0.25">
      <c r="B997" s="217"/>
      <c r="C997" s="217"/>
      <c r="D997" s="218"/>
      <c r="E997" s="219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4"/>
      <c r="AA997" s="221"/>
      <c r="AB997" s="221"/>
      <c r="AC997" s="221"/>
      <c r="AD997" s="221"/>
      <c r="AE997" s="221"/>
      <c r="AF997" s="222"/>
      <c r="AH997" s="223"/>
    </row>
    <row r="998" spans="2:34" s="78" customFormat="1" x14ac:dyDescent="0.25">
      <c r="B998" s="217"/>
      <c r="C998" s="217"/>
      <c r="D998" s="218"/>
      <c r="E998" s="219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4"/>
      <c r="AA998" s="221"/>
      <c r="AB998" s="221"/>
      <c r="AC998" s="221"/>
      <c r="AD998" s="221"/>
      <c r="AE998" s="221"/>
      <c r="AF998" s="222"/>
      <c r="AH998" s="223"/>
    </row>
    <row r="999" spans="2:34" s="78" customFormat="1" x14ac:dyDescent="0.25">
      <c r="B999" s="217"/>
      <c r="C999" s="217"/>
      <c r="D999" s="218"/>
      <c r="E999" s="219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4"/>
      <c r="AA999" s="221"/>
      <c r="AB999" s="221"/>
      <c r="AC999" s="221"/>
      <c r="AD999" s="221"/>
      <c r="AE999" s="221"/>
      <c r="AF999" s="222"/>
      <c r="AH999" s="223"/>
    </row>
    <row r="1000" spans="2:34" s="78" customFormat="1" x14ac:dyDescent="0.25">
      <c r="B1000" s="217"/>
      <c r="C1000" s="217"/>
      <c r="D1000" s="218"/>
      <c r="E1000" s="219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4"/>
      <c r="AA1000" s="221"/>
      <c r="AB1000" s="221"/>
      <c r="AC1000" s="221"/>
      <c r="AD1000" s="221"/>
      <c r="AE1000" s="221"/>
      <c r="AF1000" s="222"/>
      <c r="AH1000" s="223"/>
    </row>
  </sheetData>
  <sheetProtection password="DF65" sheet="1" objects="1" scenarios="1"/>
  <mergeCells count="273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38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Notable!Gender</vt:lpstr>
      <vt:lpstr>'Round-Statistic'!Gender</vt:lpstr>
      <vt:lpstr>Specials!Gender</vt:lpstr>
      <vt:lpstr>Gender</vt:lpstr>
      <vt:lpstr>'Player vs. Player'!Gender_Player1</vt:lpstr>
      <vt:lpstr>'Skill-O-Meter'!ranking_1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2013-02-19T11:58:41Z</dcterms:modified>
</cp:coreProperties>
</file>